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3.xml" ContentType="application/vnd.openxmlformats-officedocument.drawing+xml"/>
  <Override PartName="/xl/charts/chart5.xml" ContentType="application/vnd.openxmlformats-officedocument.drawingml.chart+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defaultThemeVersion="124226"/>
  <mc:AlternateContent xmlns:mc="http://schemas.openxmlformats.org/markup-compatibility/2006">
    <mc:Choice Requires="x15">
      <x15ac:absPath xmlns:x15ac="http://schemas.microsoft.com/office/spreadsheetml/2010/11/ac" url="https://dpincgov-my.sharepoint.com/personal/michael_ray_dpi_nc_gov/Documents/Documents/Covid 19/Plain English Covid/"/>
    </mc:Choice>
  </mc:AlternateContent>
  <xr:revisionPtr revIDLastSave="1" documentId="8_{EC856258-B29B-4C04-A3F3-E69B84C5087A}" xr6:coauthVersionLast="47" xr6:coauthVersionMax="47" xr10:uidLastSave="{29AEE030-D1DF-49B4-AA6C-074203287FCF}"/>
  <bookViews>
    <workbookView xWindow="-38520" yWindow="14085" windowWidth="38640" windowHeight="21120" tabRatio="591" xr2:uid="{00000000-000D-0000-FFFF-FFFF00000000}"/>
  </bookViews>
  <sheets>
    <sheet name="NOTES" sheetId="10" r:id="rId1"/>
    <sheet name="Expenditures_PRC" sheetId="25" r:id="rId2"/>
    <sheet name="Expenditures_PSU" sheetId="17" r:id="rId3"/>
    <sheet name="Expenditures_Object" sheetId="19" r:id="rId4"/>
    <sheet name="Data Tables" sheetId="1" state="veryHidden" r:id="rId5"/>
    <sheet name="Encumbrances" sheetId="26" state="veryHidden" r:id="rId6"/>
    <sheet name="Allotment Data" sheetId="24" state="veryHidden" r:id="rId7"/>
    <sheet name="Chart Data" sheetId="20" state="hidden" r:id="rId8"/>
  </sheets>
  <definedNames>
    <definedName name="_xlnm._FilterDatabase" localSheetId="6" hidden="1">'Allotment Data'!$D$5:$E$5</definedName>
    <definedName name="_xlnm._FilterDatabase" localSheetId="4" hidden="1">'Data Tables'!$E$3:$BU$3</definedName>
    <definedName name="_xlnm._FilterDatabase" localSheetId="1" hidden="1">Expenditures_PRC!$A$69:$P$439</definedName>
    <definedName name="_xlnm._FilterDatabase" localSheetId="2" hidden="1">Expenditures_PSU!$A$377:$N$377</definedName>
    <definedName name="Covid_Allotment_PRC">'Allotment Data'!$A$6:$B$9007</definedName>
    <definedName name="Covid_Allotment_PSU">'Allotment Data'!$D$6:$E$9318</definedName>
    <definedName name="Date">'Data Tables'!$BS$2</definedName>
    <definedName name="Encumbrances_by_Object">Encumbrances!$G$4:$H$9971</definedName>
    <definedName name="Encumbrances_by_PRC">Encumbrances!$A$4:$B$9990</definedName>
    <definedName name="Encumbrances_by_PSU">Encumbrances!$D$4:$E$9979</definedName>
    <definedName name="FY">'Data Tables'!$BS$3</definedName>
    <definedName name="FY20_AllotVsExpend">'Data Tables'!$Y$4:$AA$534</definedName>
    <definedName name="FY20_ExpendByObj">'Data Tables'!$AU$4:$AV$3791</definedName>
    <definedName name="FY20_PSU_Expenditures">'Data Tables'!$BP$4:$BQ$824</definedName>
    <definedName name="FY21_AllotVsExpend">'Data Tables'!$U$4:$W$3851</definedName>
    <definedName name="FY21_ExpendByObj">'Data Tables'!$AR$4:$AS$18032</definedName>
    <definedName name="FY21_PSU_Expenditures">'Data Tables'!$BM$4:$BN$4173</definedName>
    <definedName name="FY22_AllotVsExpend">'Data Tables'!$Q$4:$S$3656</definedName>
    <definedName name="FY22_ExpendByObj">'Data Tables'!$AO$4:$AP$24103</definedName>
    <definedName name="FY22_PSU_Expenditures">'Data Tables'!$BJ$4:$BK$3954</definedName>
    <definedName name="FY23_AllotVsExpend">'Data Tables'!$M$4:$O$2985</definedName>
    <definedName name="FY23_ExpendByObj">'Data Tables'!$AL$4:$AM$23383</definedName>
    <definedName name="FY23_PSU_Expenditures">'Data Tables'!$BG$4:$BH$3282</definedName>
    <definedName name="FY24_AllotVsExpend">'Data Tables'!$I$4:$K$100000</definedName>
    <definedName name="FY24_ExpendByObj">'Data Tables'!$AI$4:$AJ$100000</definedName>
    <definedName name="FY24_PSU_Expenditures">'Data Tables'!$BD$4:$BE$100000</definedName>
    <definedName name="FY25_AllotVsExpend">'Data Tables'!$E$4:$G$100000</definedName>
    <definedName name="FY25_ExpendByObj">'Data Tables'!$AF$4:$AG$100000</definedName>
    <definedName name="FY25_PSU_Expenditures">'Data Tables'!$BA$4:$BB$99991</definedName>
    <definedName name="FY26_AllotVsExpend">'Data Tables'!$A$4:$C$292</definedName>
    <definedName name="FY26_ExpendByObj">'Data Tables'!$AC$4:$AD$9984</definedName>
    <definedName name="FY26_PSU_Expenditures">'Data Tables'!$AX$4:$AY$292</definedName>
    <definedName name="PRC_Selector">Expenditures_PRC!$A$66</definedName>
    <definedName name="_xlnm.Print_Area" localSheetId="7">'Chart Data'!$A$1:$B$11</definedName>
    <definedName name="_xlnm.Print_Area" localSheetId="3">Expenditures_Object!$C$375:$K$575</definedName>
    <definedName name="_xlnm.Print_Area" localSheetId="1">Expenditures_PRC!$A$66:$N$480</definedName>
    <definedName name="_xlnm.Print_Area" localSheetId="2">Expenditures_PSU!$A$374:$K$474</definedName>
    <definedName name="_xlnm.Print_Area" localSheetId="0">NOTES!$A$1:$C$25</definedName>
    <definedName name="_xlnm.Print_Titles" localSheetId="3">Expenditures_Object!$375:$379</definedName>
    <definedName name="_xlnm.Print_Titles" localSheetId="1">Expenditures_PRC!$66:$69</definedName>
    <definedName name="_xlnm.Print_Titles" localSheetId="2">Expenditures_PSU!$374:$376</definedName>
    <definedName name="PSU_Selector">Expenditures_PSU!$A$374</definedName>
    <definedName name="PSUType">Expenditures_PRC!$C$69:$C$439</definedName>
    <definedName name="YTD_CRF">Expenditures_PSU!$K$378:$K$393</definedName>
    <definedName name="YTD_ESSERI">Expenditures_PSU!$K$398:$K$403</definedName>
    <definedName name="YTD_ESSERII">Expenditures_PSU!$K$406:$K$413</definedName>
    <definedName name="YTD_ESSERIII">Expenditures_PSU!$K$414:$K$437</definedName>
    <definedName name="YTD_GEER">Expenditures_PSU!$K$404:$K$405</definedName>
    <definedName name="YTD_SFRF">Expenditures_PSU!$K$394:$K$396</definedName>
    <definedName name="YTD_StateCovid19">Expenditures_PSU!$K$397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527" i="19" l="1"/>
  <c r="K528" i="19"/>
  <c r="K529" i="19"/>
  <c r="K530" i="19"/>
  <c r="K531" i="19"/>
  <c r="K532" i="19"/>
  <c r="K533" i="19"/>
  <c r="K534" i="19"/>
  <c r="K535" i="19"/>
  <c r="K536" i="19"/>
  <c r="K537" i="19"/>
  <c r="K526" i="19"/>
  <c r="K513" i="19"/>
  <c r="K514" i="19"/>
  <c r="K515" i="19"/>
  <c r="K516" i="19"/>
  <c r="K517" i="19"/>
  <c r="K518" i="19"/>
  <c r="K519" i="19"/>
  <c r="K520" i="19"/>
  <c r="K521" i="19"/>
  <c r="K522" i="19"/>
  <c r="K523" i="19"/>
  <c r="K512" i="19"/>
  <c r="K493" i="19"/>
  <c r="K494" i="19"/>
  <c r="K495" i="19"/>
  <c r="K496" i="19"/>
  <c r="K497" i="19"/>
  <c r="K498" i="19"/>
  <c r="K499" i="19"/>
  <c r="K500" i="19"/>
  <c r="K501" i="19"/>
  <c r="K502" i="19"/>
  <c r="K503" i="19"/>
  <c r="K504" i="19"/>
  <c r="K505" i="19"/>
  <c r="K506" i="19"/>
  <c r="K507" i="19"/>
  <c r="K508" i="19"/>
  <c r="K509" i="19"/>
  <c r="K492" i="19"/>
  <c r="K463" i="19"/>
  <c r="K464" i="19"/>
  <c r="K465" i="19"/>
  <c r="K466" i="19"/>
  <c r="K467" i="19"/>
  <c r="K468" i="19"/>
  <c r="K469" i="19"/>
  <c r="K470" i="19"/>
  <c r="K471" i="19"/>
  <c r="K472" i="19"/>
  <c r="K473" i="19"/>
  <c r="K474" i="19"/>
  <c r="K475" i="19"/>
  <c r="K476" i="19"/>
  <c r="K477" i="19"/>
  <c r="K478" i="19"/>
  <c r="K479" i="19"/>
  <c r="K480" i="19"/>
  <c r="K481" i="19"/>
  <c r="K482" i="19"/>
  <c r="K483" i="19"/>
  <c r="K484" i="19"/>
  <c r="K485" i="19"/>
  <c r="K486" i="19"/>
  <c r="K487" i="19"/>
  <c r="K488" i="19"/>
  <c r="K489" i="19"/>
  <c r="K462" i="19"/>
  <c r="K447" i="19"/>
  <c r="K448" i="19"/>
  <c r="K449" i="19"/>
  <c r="K450" i="19"/>
  <c r="K451" i="19"/>
  <c r="K452" i="19"/>
  <c r="K453" i="19"/>
  <c r="K454" i="19"/>
  <c r="K455" i="19"/>
  <c r="K456" i="19"/>
  <c r="K457" i="19"/>
  <c r="K458" i="19"/>
  <c r="K459" i="19"/>
  <c r="K446" i="19"/>
  <c r="K382" i="19"/>
  <c r="K383" i="19"/>
  <c r="K384" i="19"/>
  <c r="K385" i="19"/>
  <c r="K386" i="19"/>
  <c r="K387" i="19"/>
  <c r="K388" i="19"/>
  <c r="K389" i="19"/>
  <c r="K390" i="19"/>
  <c r="K391" i="19"/>
  <c r="K392" i="19"/>
  <c r="K393" i="19"/>
  <c r="K394" i="19"/>
  <c r="K395" i="19"/>
  <c r="K396" i="19"/>
  <c r="K397" i="19"/>
  <c r="K398" i="19"/>
  <c r="K399" i="19"/>
  <c r="K400" i="19"/>
  <c r="K401" i="19"/>
  <c r="K402" i="19"/>
  <c r="K403" i="19"/>
  <c r="K404" i="19"/>
  <c r="K405" i="19"/>
  <c r="K406" i="19"/>
  <c r="K407" i="19"/>
  <c r="K408" i="19"/>
  <c r="K409" i="19"/>
  <c r="K410" i="19"/>
  <c r="K411" i="19"/>
  <c r="K412" i="19"/>
  <c r="K413" i="19"/>
  <c r="K414" i="19"/>
  <c r="K415" i="19"/>
  <c r="K416" i="19"/>
  <c r="K417" i="19"/>
  <c r="K418" i="19"/>
  <c r="K419" i="19"/>
  <c r="K420" i="19"/>
  <c r="K421" i="19"/>
  <c r="K422" i="19"/>
  <c r="K423" i="19"/>
  <c r="K424" i="19"/>
  <c r="K425" i="19"/>
  <c r="K426" i="19"/>
  <c r="K427" i="19"/>
  <c r="K428" i="19"/>
  <c r="K429" i="19"/>
  <c r="K430" i="19"/>
  <c r="K431" i="19"/>
  <c r="K432" i="19"/>
  <c r="K433" i="19"/>
  <c r="K434" i="19"/>
  <c r="K435" i="19"/>
  <c r="K436" i="19"/>
  <c r="K437" i="19"/>
  <c r="K438" i="19"/>
  <c r="K439" i="19"/>
  <c r="K440" i="19"/>
  <c r="K441" i="19"/>
  <c r="K442" i="19"/>
  <c r="K443" i="19"/>
  <c r="K381" i="19"/>
  <c r="I379" i="17"/>
  <c r="I380" i="17"/>
  <c r="I381" i="17"/>
  <c r="I382" i="17"/>
  <c r="I383" i="17"/>
  <c r="I384" i="17"/>
  <c r="I385" i="17"/>
  <c r="I386" i="17"/>
  <c r="I387" i="17"/>
  <c r="I388" i="17"/>
  <c r="I389" i="17"/>
  <c r="I390" i="17"/>
  <c r="I391" i="17"/>
  <c r="I392" i="17"/>
  <c r="I393" i="17"/>
  <c r="I394" i="17"/>
  <c r="I395" i="17"/>
  <c r="I396" i="17"/>
  <c r="I397" i="17"/>
  <c r="I398" i="17"/>
  <c r="I399" i="17"/>
  <c r="I400" i="17"/>
  <c r="I401" i="17"/>
  <c r="I402" i="17"/>
  <c r="I403" i="17"/>
  <c r="I404" i="17"/>
  <c r="I405" i="17"/>
  <c r="I406" i="17"/>
  <c r="I407" i="17"/>
  <c r="I408" i="17"/>
  <c r="I409" i="17"/>
  <c r="I410" i="17"/>
  <c r="I411" i="17"/>
  <c r="I412" i="17"/>
  <c r="I413" i="17"/>
  <c r="I414" i="17"/>
  <c r="I415" i="17"/>
  <c r="I416" i="17"/>
  <c r="I417" i="17"/>
  <c r="I418" i="17"/>
  <c r="I419" i="17"/>
  <c r="I420" i="17"/>
  <c r="I421" i="17"/>
  <c r="I422" i="17"/>
  <c r="I423" i="17"/>
  <c r="I424" i="17"/>
  <c r="I425" i="17"/>
  <c r="I426" i="17"/>
  <c r="I427" i="17"/>
  <c r="I428" i="17"/>
  <c r="I429" i="17"/>
  <c r="I430" i="17"/>
  <c r="I431" i="17"/>
  <c r="I432" i="17"/>
  <c r="I433" i="17"/>
  <c r="I434" i="17"/>
  <c r="I435" i="17"/>
  <c r="I436" i="17"/>
  <c r="I437" i="17"/>
  <c r="I378" i="17"/>
  <c r="K70" i="25"/>
  <c r="K71" i="25"/>
  <c r="K72" i="25"/>
  <c r="K73" i="25"/>
  <c r="K74" i="25"/>
  <c r="K75" i="25"/>
  <c r="K76" i="25"/>
  <c r="K77" i="25"/>
  <c r="K78" i="25"/>
  <c r="K79" i="25"/>
  <c r="K80" i="25"/>
  <c r="K81" i="25"/>
  <c r="K82" i="25"/>
  <c r="K83" i="25"/>
  <c r="K84" i="25"/>
  <c r="K85" i="25"/>
  <c r="K86" i="25"/>
  <c r="K87" i="25"/>
  <c r="K88" i="25"/>
  <c r="K89" i="25"/>
  <c r="K90" i="25"/>
  <c r="K91" i="25"/>
  <c r="K92" i="25"/>
  <c r="K93" i="25"/>
  <c r="K94" i="25"/>
  <c r="K95" i="25"/>
  <c r="K96" i="25"/>
  <c r="K97" i="25"/>
  <c r="K98" i="25"/>
  <c r="K99" i="25"/>
  <c r="K100" i="25"/>
  <c r="K101" i="25"/>
  <c r="K102" i="25"/>
  <c r="K103" i="25"/>
  <c r="K104" i="25"/>
  <c r="K105" i="25"/>
  <c r="K106" i="25"/>
  <c r="K107" i="25"/>
  <c r="K108" i="25"/>
  <c r="K109" i="25"/>
  <c r="K110" i="25"/>
  <c r="K111" i="25"/>
  <c r="K112" i="25"/>
  <c r="K113" i="25"/>
  <c r="K114" i="25"/>
  <c r="K115" i="25"/>
  <c r="K116" i="25"/>
  <c r="K117" i="25"/>
  <c r="K118" i="25"/>
  <c r="K119" i="25"/>
  <c r="K120" i="25"/>
  <c r="K121" i="25"/>
  <c r="K122" i="25"/>
  <c r="K123" i="25"/>
  <c r="K124" i="25"/>
  <c r="K125" i="25"/>
  <c r="K126" i="25"/>
  <c r="K127" i="25"/>
  <c r="K128" i="25"/>
  <c r="K129" i="25"/>
  <c r="K130" i="25"/>
  <c r="K131" i="25"/>
  <c r="K132" i="25"/>
  <c r="K133" i="25"/>
  <c r="K134" i="25"/>
  <c r="K135" i="25"/>
  <c r="K136" i="25"/>
  <c r="K137" i="25"/>
  <c r="K138" i="25"/>
  <c r="K139" i="25"/>
  <c r="K140" i="25"/>
  <c r="K141" i="25"/>
  <c r="K142" i="25"/>
  <c r="K143" i="25"/>
  <c r="K144" i="25"/>
  <c r="K145" i="25"/>
  <c r="K146" i="25"/>
  <c r="K147" i="25"/>
  <c r="K148" i="25"/>
  <c r="K149" i="25"/>
  <c r="K150" i="25"/>
  <c r="K151" i="25"/>
  <c r="K152" i="25"/>
  <c r="K153" i="25"/>
  <c r="K154" i="25"/>
  <c r="K155" i="25"/>
  <c r="K156" i="25"/>
  <c r="K157" i="25"/>
  <c r="K158" i="25"/>
  <c r="K159" i="25"/>
  <c r="K160" i="25"/>
  <c r="K161" i="25"/>
  <c r="K162" i="25"/>
  <c r="K163" i="25"/>
  <c r="K164" i="25"/>
  <c r="K165" i="25"/>
  <c r="K166" i="25"/>
  <c r="K167" i="25"/>
  <c r="K168" i="25"/>
  <c r="K169" i="25"/>
  <c r="K170" i="25"/>
  <c r="K171" i="25"/>
  <c r="K172" i="25"/>
  <c r="K173" i="25"/>
  <c r="K174" i="25"/>
  <c r="K175" i="25"/>
  <c r="K176" i="25"/>
  <c r="K177" i="25"/>
  <c r="K178" i="25"/>
  <c r="K179" i="25"/>
  <c r="K180" i="25"/>
  <c r="K181" i="25"/>
  <c r="K182" i="25"/>
  <c r="K183" i="25"/>
  <c r="K184" i="25"/>
  <c r="K185" i="25"/>
  <c r="K186" i="25"/>
  <c r="K187" i="25"/>
  <c r="K188" i="25"/>
  <c r="K189" i="25"/>
  <c r="K190" i="25"/>
  <c r="K191" i="25"/>
  <c r="K192" i="25"/>
  <c r="K193" i="25"/>
  <c r="K194" i="25"/>
  <c r="K195" i="25"/>
  <c r="K196" i="25"/>
  <c r="K197" i="25"/>
  <c r="K198" i="25"/>
  <c r="K199" i="25"/>
  <c r="K200" i="25"/>
  <c r="K201" i="25"/>
  <c r="K202" i="25"/>
  <c r="K203" i="25"/>
  <c r="K204" i="25"/>
  <c r="K205" i="25"/>
  <c r="K206" i="25"/>
  <c r="K207" i="25"/>
  <c r="K208" i="25"/>
  <c r="K209" i="25"/>
  <c r="K210" i="25"/>
  <c r="K211" i="25"/>
  <c r="K212" i="25"/>
  <c r="K213" i="25"/>
  <c r="K214" i="25"/>
  <c r="K215" i="25"/>
  <c r="K216" i="25"/>
  <c r="K217" i="25"/>
  <c r="K218" i="25"/>
  <c r="K219" i="25"/>
  <c r="K220" i="25"/>
  <c r="K221" i="25"/>
  <c r="K222" i="25"/>
  <c r="K223" i="25"/>
  <c r="K224" i="25"/>
  <c r="K225" i="25"/>
  <c r="K226" i="25"/>
  <c r="K227" i="25"/>
  <c r="K228" i="25"/>
  <c r="K229" i="25"/>
  <c r="K230" i="25"/>
  <c r="K231" i="25"/>
  <c r="K232" i="25"/>
  <c r="K233" i="25"/>
  <c r="K234" i="25"/>
  <c r="K235" i="25"/>
  <c r="K236" i="25"/>
  <c r="K237" i="25"/>
  <c r="K238" i="25"/>
  <c r="K239" i="25"/>
  <c r="K240" i="25"/>
  <c r="K241" i="25"/>
  <c r="K242" i="25"/>
  <c r="K243" i="25"/>
  <c r="K244" i="25"/>
  <c r="K245" i="25"/>
  <c r="K246" i="25"/>
  <c r="K247" i="25"/>
  <c r="K248" i="25"/>
  <c r="K249" i="25"/>
  <c r="K250" i="25"/>
  <c r="K251" i="25"/>
  <c r="K252" i="25"/>
  <c r="K253" i="25"/>
  <c r="K254" i="25"/>
  <c r="K255" i="25"/>
  <c r="K256" i="25"/>
  <c r="K257" i="25"/>
  <c r="K258" i="25"/>
  <c r="K259" i="25"/>
  <c r="K260" i="25"/>
  <c r="K261" i="25"/>
  <c r="K262" i="25"/>
  <c r="K263" i="25"/>
  <c r="K264" i="25"/>
  <c r="K265" i="25"/>
  <c r="K266" i="25"/>
  <c r="K267" i="25"/>
  <c r="K268" i="25"/>
  <c r="K269" i="25"/>
  <c r="K270" i="25"/>
  <c r="K271" i="25"/>
  <c r="K272" i="25"/>
  <c r="K273" i="25"/>
  <c r="K274" i="25"/>
  <c r="K275" i="25"/>
  <c r="K276" i="25"/>
  <c r="K277" i="25"/>
  <c r="K278" i="25"/>
  <c r="K279" i="25"/>
  <c r="K280" i="25"/>
  <c r="K281" i="25"/>
  <c r="K282" i="25"/>
  <c r="K283" i="25"/>
  <c r="K284" i="25"/>
  <c r="K285" i="25"/>
  <c r="K286" i="25"/>
  <c r="K287" i="25"/>
  <c r="K288" i="25"/>
  <c r="K289" i="25"/>
  <c r="K290" i="25"/>
  <c r="K291" i="25"/>
  <c r="K292" i="25"/>
  <c r="K293" i="25"/>
  <c r="K294" i="25"/>
  <c r="K295" i="25"/>
  <c r="K296" i="25"/>
  <c r="K297" i="25"/>
  <c r="K298" i="25"/>
  <c r="K299" i="25"/>
  <c r="K300" i="25"/>
  <c r="K301" i="25"/>
  <c r="K302" i="25"/>
  <c r="K303" i="25"/>
  <c r="K304" i="25"/>
  <c r="K305" i="25"/>
  <c r="K306" i="25"/>
  <c r="K307" i="25"/>
  <c r="K308" i="25"/>
  <c r="K309" i="25"/>
  <c r="K310" i="25"/>
  <c r="K311" i="25"/>
  <c r="K312" i="25"/>
  <c r="K313" i="25"/>
  <c r="K314" i="25"/>
  <c r="K315" i="25"/>
  <c r="K316" i="25"/>
  <c r="K317" i="25"/>
  <c r="K318" i="25"/>
  <c r="K319" i="25"/>
  <c r="K320" i="25"/>
  <c r="K321" i="25"/>
  <c r="K322" i="25"/>
  <c r="K323" i="25"/>
  <c r="K324" i="25"/>
  <c r="K325" i="25"/>
  <c r="K326" i="25"/>
  <c r="K327" i="25"/>
  <c r="K328" i="25"/>
  <c r="K329" i="25"/>
  <c r="K330" i="25"/>
  <c r="K331" i="25"/>
  <c r="K332" i="25"/>
  <c r="K333" i="25"/>
  <c r="K334" i="25"/>
  <c r="K335" i="25"/>
  <c r="K336" i="25"/>
  <c r="K337" i="25"/>
  <c r="K338" i="25"/>
  <c r="K339" i="25"/>
  <c r="K340" i="25"/>
  <c r="K341" i="25"/>
  <c r="K342" i="25"/>
  <c r="K343" i="25"/>
  <c r="K344" i="25"/>
  <c r="K345" i="25"/>
  <c r="K346" i="25"/>
  <c r="K347" i="25"/>
  <c r="K348" i="25"/>
  <c r="K349" i="25"/>
  <c r="K350" i="25"/>
  <c r="K351" i="25"/>
  <c r="K352" i="25"/>
  <c r="K353" i="25"/>
  <c r="K354" i="25"/>
  <c r="K355" i="25"/>
  <c r="K356" i="25"/>
  <c r="K357" i="25"/>
  <c r="K358" i="25"/>
  <c r="K359" i="25"/>
  <c r="K360" i="25"/>
  <c r="K361" i="25"/>
  <c r="K362" i="25"/>
  <c r="K363" i="25"/>
  <c r="K364" i="25"/>
  <c r="K365" i="25"/>
  <c r="K366" i="25"/>
  <c r="K367" i="25"/>
  <c r="K368" i="25"/>
  <c r="K369" i="25"/>
  <c r="K370" i="25"/>
  <c r="K371" i="25"/>
  <c r="K372" i="25"/>
  <c r="K373" i="25"/>
  <c r="K374" i="25"/>
  <c r="K375" i="25"/>
  <c r="K376" i="25"/>
  <c r="K377" i="25"/>
  <c r="K378" i="25"/>
  <c r="K379" i="25"/>
  <c r="K380" i="25"/>
  <c r="K381" i="25"/>
  <c r="K382" i="25"/>
  <c r="K383" i="25"/>
  <c r="K384" i="25"/>
  <c r="K385" i="25"/>
  <c r="K386" i="25"/>
  <c r="K387" i="25"/>
  <c r="K388" i="25"/>
  <c r="K389" i="25"/>
  <c r="K390" i="25"/>
  <c r="K391" i="25"/>
  <c r="K392" i="25"/>
  <c r="K393" i="25"/>
  <c r="K394" i="25"/>
  <c r="K395" i="25"/>
  <c r="K396" i="25"/>
  <c r="K397" i="25"/>
  <c r="K398" i="25"/>
  <c r="K399" i="25"/>
  <c r="K400" i="25"/>
  <c r="K401" i="25"/>
  <c r="K402" i="25"/>
  <c r="K403" i="25"/>
  <c r="K404" i="25"/>
  <c r="K405" i="25"/>
  <c r="K406" i="25"/>
  <c r="K407" i="25"/>
  <c r="K408" i="25"/>
  <c r="K409" i="25"/>
  <c r="K410" i="25"/>
  <c r="K411" i="25"/>
  <c r="K412" i="25"/>
  <c r="K413" i="25"/>
  <c r="K414" i="25"/>
  <c r="K415" i="25"/>
  <c r="K416" i="25"/>
  <c r="K417" i="25"/>
  <c r="K418" i="25"/>
  <c r="K419" i="25"/>
  <c r="K420" i="25"/>
  <c r="K421" i="25"/>
  <c r="K422" i="25"/>
  <c r="K423" i="25"/>
  <c r="K424" i="25"/>
  <c r="K425" i="25"/>
  <c r="K426" i="25"/>
  <c r="K427" i="25"/>
  <c r="K428" i="25"/>
  <c r="K429" i="25"/>
  <c r="K430" i="25"/>
  <c r="K431" i="25"/>
  <c r="K432" i="25"/>
  <c r="K433" i="25"/>
  <c r="K434" i="25"/>
  <c r="K435" i="25"/>
  <c r="K436" i="25"/>
  <c r="K437" i="25"/>
  <c r="K438" i="25"/>
  <c r="K439" i="25"/>
  <c r="L379" i="19"/>
  <c r="K379" i="19"/>
  <c r="J377" i="17"/>
  <c r="I377" i="17"/>
  <c r="L69" i="25"/>
  <c r="K69" i="25"/>
  <c r="K510" i="19" l="1"/>
  <c r="K460" i="19"/>
  <c r="K538" i="19"/>
  <c r="K524" i="19"/>
  <c r="K490" i="19"/>
  <c r="K444" i="19"/>
  <c r="I439" i="17"/>
  <c r="K443" i="25"/>
  <c r="K441" i="25"/>
  <c r="K442" i="25"/>
  <c r="K444" i="25"/>
  <c r="D407" i="17"/>
  <c r="L406" i="17"/>
  <c r="L407" i="17"/>
  <c r="K540" i="19" l="1"/>
  <c r="J527" i="19"/>
  <c r="J528" i="19"/>
  <c r="J529" i="19"/>
  <c r="J530" i="19"/>
  <c r="J531" i="19"/>
  <c r="J532" i="19"/>
  <c r="J533" i="19"/>
  <c r="J534" i="19"/>
  <c r="J535" i="19"/>
  <c r="J536" i="19"/>
  <c r="J537" i="19"/>
  <c r="J526" i="19"/>
  <c r="J513" i="19"/>
  <c r="J514" i="19"/>
  <c r="J515" i="19"/>
  <c r="J516" i="19"/>
  <c r="J517" i="19"/>
  <c r="J518" i="19"/>
  <c r="J519" i="19"/>
  <c r="J520" i="19"/>
  <c r="J521" i="19"/>
  <c r="J522" i="19"/>
  <c r="J523" i="19"/>
  <c r="J512" i="19"/>
  <c r="J493" i="19"/>
  <c r="J494" i="19"/>
  <c r="J495" i="19"/>
  <c r="J496" i="19"/>
  <c r="J497" i="19"/>
  <c r="J498" i="19"/>
  <c r="J499" i="19"/>
  <c r="J500" i="19"/>
  <c r="J501" i="19"/>
  <c r="J502" i="19"/>
  <c r="J503" i="19"/>
  <c r="J504" i="19"/>
  <c r="J505" i="19"/>
  <c r="J506" i="19"/>
  <c r="J507" i="19"/>
  <c r="J508" i="19"/>
  <c r="J509" i="19"/>
  <c r="J492" i="19"/>
  <c r="J463" i="19"/>
  <c r="J464" i="19"/>
  <c r="J465" i="19"/>
  <c r="J466" i="19"/>
  <c r="J467" i="19"/>
  <c r="J468" i="19"/>
  <c r="J469" i="19"/>
  <c r="J470" i="19"/>
  <c r="J471" i="19"/>
  <c r="J472" i="19"/>
  <c r="J473" i="19"/>
  <c r="J474" i="19"/>
  <c r="J475" i="19"/>
  <c r="J476" i="19"/>
  <c r="J477" i="19"/>
  <c r="J478" i="19"/>
  <c r="J479" i="19"/>
  <c r="J480" i="19"/>
  <c r="J481" i="19"/>
  <c r="J482" i="19"/>
  <c r="J483" i="19"/>
  <c r="J484" i="19"/>
  <c r="J485" i="19"/>
  <c r="J486" i="19"/>
  <c r="J487" i="19"/>
  <c r="J488" i="19"/>
  <c r="J489" i="19"/>
  <c r="J462" i="19"/>
  <c r="J447" i="19"/>
  <c r="J448" i="19"/>
  <c r="J449" i="19"/>
  <c r="J450" i="19"/>
  <c r="J451" i="19"/>
  <c r="J452" i="19"/>
  <c r="J453" i="19"/>
  <c r="J454" i="19"/>
  <c r="J455" i="19"/>
  <c r="J456" i="19"/>
  <c r="J457" i="19"/>
  <c r="J458" i="19"/>
  <c r="J459" i="19"/>
  <c r="J446" i="19"/>
  <c r="J382" i="19"/>
  <c r="J383" i="19"/>
  <c r="J384" i="19"/>
  <c r="J385" i="19"/>
  <c r="J386" i="19"/>
  <c r="J387" i="19"/>
  <c r="J388" i="19"/>
  <c r="J389" i="19"/>
  <c r="J390" i="19"/>
  <c r="J391" i="19"/>
  <c r="J392" i="19"/>
  <c r="J393" i="19"/>
  <c r="J394" i="19"/>
  <c r="J395" i="19"/>
  <c r="J396" i="19"/>
  <c r="J397" i="19"/>
  <c r="J398" i="19"/>
  <c r="J399" i="19"/>
  <c r="J400" i="19"/>
  <c r="J401" i="19"/>
  <c r="J402" i="19"/>
  <c r="J403" i="19"/>
  <c r="J404" i="19"/>
  <c r="J405" i="19"/>
  <c r="J406" i="19"/>
  <c r="J407" i="19"/>
  <c r="J408" i="19"/>
  <c r="J409" i="19"/>
  <c r="J410" i="19"/>
  <c r="J411" i="19"/>
  <c r="J412" i="19"/>
  <c r="J413" i="19"/>
  <c r="J414" i="19"/>
  <c r="J415" i="19"/>
  <c r="J416" i="19"/>
  <c r="J417" i="19"/>
  <c r="J418" i="19"/>
  <c r="J419" i="19"/>
  <c r="J420" i="19"/>
  <c r="J421" i="19"/>
  <c r="J422" i="19"/>
  <c r="J423" i="19"/>
  <c r="J424" i="19"/>
  <c r="J425" i="19"/>
  <c r="J426" i="19"/>
  <c r="J427" i="19"/>
  <c r="J428" i="19"/>
  <c r="J429" i="19"/>
  <c r="J430" i="19"/>
  <c r="J431" i="19"/>
  <c r="J432" i="19"/>
  <c r="J433" i="19"/>
  <c r="J434" i="19"/>
  <c r="J435" i="19"/>
  <c r="J436" i="19"/>
  <c r="J437" i="19"/>
  <c r="J438" i="19"/>
  <c r="J439" i="19"/>
  <c r="J440" i="19"/>
  <c r="J441" i="19"/>
  <c r="J442" i="19"/>
  <c r="J443" i="19"/>
  <c r="J381" i="19"/>
  <c r="J378" i="17"/>
  <c r="H379" i="17"/>
  <c r="H380" i="17"/>
  <c r="H381" i="17"/>
  <c r="H382" i="17"/>
  <c r="H383" i="17"/>
  <c r="H384" i="17"/>
  <c r="H385" i="17"/>
  <c r="H386" i="17"/>
  <c r="H387" i="17"/>
  <c r="H388" i="17"/>
  <c r="H389" i="17"/>
  <c r="H390" i="17"/>
  <c r="H391" i="17"/>
  <c r="H392" i="17"/>
  <c r="H393" i="17"/>
  <c r="H394" i="17"/>
  <c r="H395" i="17"/>
  <c r="H396" i="17"/>
  <c r="H397" i="17"/>
  <c r="H398" i="17"/>
  <c r="H399" i="17"/>
  <c r="H400" i="17"/>
  <c r="H401" i="17"/>
  <c r="H402" i="17"/>
  <c r="H403" i="17"/>
  <c r="H404" i="17"/>
  <c r="H405" i="17"/>
  <c r="H406" i="17"/>
  <c r="H407" i="17"/>
  <c r="H408" i="17"/>
  <c r="H409" i="17"/>
  <c r="H410" i="17"/>
  <c r="H411" i="17"/>
  <c r="H412" i="17"/>
  <c r="H413" i="17"/>
  <c r="H414" i="17"/>
  <c r="H415" i="17"/>
  <c r="H416" i="17"/>
  <c r="H417" i="17"/>
  <c r="H418" i="17"/>
  <c r="H419" i="17"/>
  <c r="H420" i="17"/>
  <c r="H421" i="17"/>
  <c r="H422" i="17"/>
  <c r="H423" i="17"/>
  <c r="H424" i="17"/>
  <c r="H425" i="17"/>
  <c r="H426" i="17"/>
  <c r="H427" i="17"/>
  <c r="H428" i="17"/>
  <c r="H429" i="17"/>
  <c r="H430" i="17"/>
  <c r="H431" i="17"/>
  <c r="H432" i="17"/>
  <c r="H433" i="17"/>
  <c r="H434" i="17"/>
  <c r="H435" i="17"/>
  <c r="H436" i="17"/>
  <c r="H437" i="17"/>
  <c r="H378" i="17"/>
  <c r="J71" i="25"/>
  <c r="J72" i="25"/>
  <c r="J73" i="25"/>
  <c r="J74" i="25"/>
  <c r="J75" i="25"/>
  <c r="J76" i="25"/>
  <c r="J77" i="25"/>
  <c r="J78" i="25"/>
  <c r="J79" i="25"/>
  <c r="J80" i="25"/>
  <c r="J81" i="25"/>
  <c r="J82" i="25"/>
  <c r="J83" i="25"/>
  <c r="J84" i="25"/>
  <c r="J85" i="25"/>
  <c r="J86" i="25"/>
  <c r="J87" i="25"/>
  <c r="J88" i="25"/>
  <c r="J89" i="25"/>
  <c r="J90" i="25"/>
  <c r="J91" i="25"/>
  <c r="J92" i="25"/>
  <c r="J93" i="25"/>
  <c r="J94" i="25"/>
  <c r="J95" i="25"/>
  <c r="J96" i="25"/>
  <c r="J97" i="25"/>
  <c r="J98" i="25"/>
  <c r="J99" i="25"/>
  <c r="J100" i="25"/>
  <c r="J101" i="25"/>
  <c r="J102" i="25"/>
  <c r="J103" i="25"/>
  <c r="J104" i="25"/>
  <c r="J105" i="25"/>
  <c r="J106" i="25"/>
  <c r="J107" i="25"/>
  <c r="J108" i="25"/>
  <c r="J109" i="25"/>
  <c r="J110" i="25"/>
  <c r="J111" i="25"/>
  <c r="J112" i="25"/>
  <c r="J113" i="25"/>
  <c r="J114" i="25"/>
  <c r="J115" i="25"/>
  <c r="J116" i="25"/>
  <c r="J117" i="25"/>
  <c r="J118" i="25"/>
  <c r="J119" i="25"/>
  <c r="J120" i="25"/>
  <c r="J121" i="25"/>
  <c r="J122" i="25"/>
  <c r="J123" i="25"/>
  <c r="J124" i="25"/>
  <c r="J125" i="25"/>
  <c r="J126" i="25"/>
  <c r="J127" i="25"/>
  <c r="J128" i="25"/>
  <c r="J129" i="25"/>
  <c r="J130" i="25"/>
  <c r="J131" i="25"/>
  <c r="J132" i="25"/>
  <c r="J133" i="25"/>
  <c r="J134" i="25"/>
  <c r="J135" i="25"/>
  <c r="J136" i="25"/>
  <c r="J137" i="25"/>
  <c r="J138" i="25"/>
  <c r="J139" i="25"/>
  <c r="J140" i="25"/>
  <c r="J141" i="25"/>
  <c r="J142" i="25"/>
  <c r="J143" i="25"/>
  <c r="J144" i="25"/>
  <c r="J145" i="25"/>
  <c r="J146" i="25"/>
  <c r="J147" i="25"/>
  <c r="J148" i="25"/>
  <c r="J149" i="25"/>
  <c r="J150" i="25"/>
  <c r="J151" i="25"/>
  <c r="J152" i="25"/>
  <c r="J153" i="25"/>
  <c r="J154" i="25"/>
  <c r="J155" i="25"/>
  <c r="J156" i="25"/>
  <c r="J157" i="25"/>
  <c r="J158" i="25"/>
  <c r="J159" i="25"/>
  <c r="J160" i="25"/>
  <c r="J161" i="25"/>
  <c r="J162" i="25"/>
  <c r="J163" i="25"/>
  <c r="J164" i="25"/>
  <c r="J165" i="25"/>
  <c r="J166" i="25"/>
  <c r="J167" i="25"/>
  <c r="J168" i="25"/>
  <c r="J169" i="25"/>
  <c r="J170" i="25"/>
  <c r="J171" i="25"/>
  <c r="J172" i="25"/>
  <c r="J173" i="25"/>
  <c r="J174" i="25"/>
  <c r="J175" i="25"/>
  <c r="J176" i="25"/>
  <c r="J177" i="25"/>
  <c r="J178" i="25"/>
  <c r="J179" i="25"/>
  <c r="J180" i="25"/>
  <c r="J181" i="25"/>
  <c r="J182" i="25"/>
  <c r="J183" i="25"/>
  <c r="J184" i="25"/>
  <c r="J185" i="25"/>
  <c r="J186" i="25"/>
  <c r="J187" i="25"/>
  <c r="J188" i="25"/>
  <c r="J189" i="25"/>
  <c r="J190" i="25"/>
  <c r="J191" i="25"/>
  <c r="J192" i="25"/>
  <c r="J193" i="25"/>
  <c r="J194" i="25"/>
  <c r="J195" i="25"/>
  <c r="J196" i="25"/>
  <c r="J197" i="25"/>
  <c r="J198" i="25"/>
  <c r="J199" i="25"/>
  <c r="J200" i="25"/>
  <c r="J201" i="25"/>
  <c r="J202" i="25"/>
  <c r="J203" i="25"/>
  <c r="J204" i="25"/>
  <c r="J205" i="25"/>
  <c r="J206" i="25"/>
  <c r="J207" i="25"/>
  <c r="J208" i="25"/>
  <c r="J209" i="25"/>
  <c r="J210" i="25"/>
  <c r="J211" i="25"/>
  <c r="J212" i="25"/>
  <c r="J213" i="25"/>
  <c r="J214" i="25"/>
  <c r="J215" i="25"/>
  <c r="J216" i="25"/>
  <c r="J217" i="25"/>
  <c r="J218" i="25"/>
  <c r="J219" i="25"/>
  <c r="J220" i="25"/>
  <c r="J221" i="25"/>
  <c r="J222" i="25"/>
  <c r="J223" i="25"/>
  <c r="J224" i="25"/>
  <c r="J225" i="25"/>
  <c r="J226" i="25"/>
  <c r="J227" i="25"/>
  <c r="J228" i="25"/>
  <c r="J229" i="25"/>
  <c r="J230" i="25"/>
  <c r="J231" i="25"/>
  <c r="J232" i="25"/>
  <c r="J233" i="25"/>
  <c r="J234" i="25"/>
  <c r="J235" i="25"/>
  <c r="J236" i="25"/>
  <c r="J237" i="25"/>
  <c r="J238" i="25"/>
  <c r="J239" i="25"/>
  <c r="J240" i="25"/>
  <c r="J241" i="25"/>
  <c r="J242" i="25"/>
  <c r="J243" i="25"/>
  <c r="J244" i="25"/>
  <c r="J245" i="25"/>
  <c r="J246" i="25"/>
  <c r="J247" i="25"/>
  <c r="J248" i="25"/>
  <c r="J249" i="25"/>
  <c r="J250" i="25"/>
  <c r="J251" i="25"/>
  <c r="J252" i="25"/>
  <c r="J253" i="25"/>
  <c r="J254" i="25"/>
  <c r="J255" i="25"/>
  <c r="J256" i="25"/>
  <c r="J257" i="25"/>
  <c r="J258" i="25"/>
  <c r="J259" i="25"/>
  <c r="J260" i="25"/>
  <c r="J261" i="25"/>
  <c r="J262" i="25"/>
  <c r="J263" i="25"/>
  <c r="J264" i="25"/>
  <c r="J265" i="25"/>
  <c r="J266" i="25"/>
  <c r="J267" i="25"/>
  <c r="J268" i="25"/>
  <c r="J269" i="25"/>
  <c r="J270" i="25"/>
  <c r="J271" i="25"/>
  <c r="J272" i="25"/>
  <c r="J273" i="25"/>
  <c r="J274" i="25"/>
  <c r="J275" i="25"/>
  <c r="J276" i="25"/>
  <c r="J277" i="25"/>
  <c r="J278" i="25"/>
  <c r="J279" i="25"/>
  <c r="J280" i="25"/>
  <c r="J281" i="25"/>
  <c r="J282" i="25"/>
  <c r="J283" i="25"/>
  <c r="J284" i="25"/>
  <c r="J285" i="25"/>
  <c r="J286" i="25"/>
  <c r="J287" i="25"/>
  <c r="J288" i="25"/>
  <c r="J289" i="25"/>
  <c r="J290" i="25"/>
  <c r="J291" i="25"/>
  <c r="J292" i="25"/>
  <c r="J293" i="25"/>
  <c r="J294" i="25"/>
  <c r="J295" i="25"/>
  <c r="J296" i="25"/>
  <c r="J297" i="25"/>
  <c r="J298" i="25"/>
  <c r="J299" i="25"/>
  <c r="J300" i="25"/>
  <c r="J301" i="25"/>
  <c r="J302" i="25"/>
  <c r="J303" i="25"/>
  <c r="J304" i="25"/>
  <c r="J305" i="25"/>
  <c r="J306" i="25"/>
  <c r="J307" i="25"/>
  <c r="J308" i="25"/>
  <c r="J309" i="25"/>
  <c r="J310" i="25"/>
  <c r="J311" i="25"/>
  <c r="J312" i="25"/>
  <c r="J313" i="25"/>
  <c r="J314" i="25"/>
  <c r="J315" i="25"/>
  <c r="J316" i="25"/>
  <c r="J317" i="25"/>
  <c r="J318" i="25"/>
  <c r="J319" i="25"/>
  <c r="J320" i="25"/>
  <c r="J321" i="25"/>
  <c r="J322" i="25"/>
  <c r="J323" i="25"/>
  <c r="J324" i="25"/>
  <c r="J325" i="25"/>
  <c r="J326" i="25"/>
  <c r="J327" i="25"/>
  <c r="J328" i="25"/>
  <c r="J329" i="25"/>
  <c r="J330" i="25"/>
  <c r="J331" i="25"/>
  <c r="J332" i="25"/>
  <c r="J333" i="25"/>
  <c r="J334" i="25"/>
  <c r="J335" i="25"/>
  <c r="J336" i="25"/>
  <c r="J337" i="25"/>
  <c r="J338" i="25"/>
  <c r="J339" i="25"/>
  <c r="J340" i="25"/>
  <c r="J341" i="25"/>
  <c r="J342" i="25"/>
  <c r="J343" i="25"/>
  <c r="J344" i="25"/>
  <c r="J345" i="25"/>
  <c r="J346" i="25"/>
  <c r="J347" i="25"/>
  <c r="J348" i="25"/>
  <c r="J349" i="25"/>
  <c r="J350" i="25"/>
  <c r="J351" i="25"/>
  <c r="J352" i="25"/>
  <c r="J353" i="25"/>
  <c r="J354" i="25"/>
  <c r="J355" i="25"/>
  <c r="J356" i="25"/>
  <c r="J357" i="25"/>
  <c r="J358" i="25"/>
  <c r="J359" i="25"/>
  <c r="J360" i="25"/>
  <c r="J361" i="25"/>
  <c r="J362" i="25"/>
  <c r="J363" i="25"/>
  <c r="J364" i="25"/>
  <c r="J365" i="25"/>
  <c r="J366" i="25"/>
  <c r="J367" i="25"/>
  <c r="J368" i="25"/>
  <c r="J369" i="25"/>
  <c r="J370" i="25"/>
  <c r="J371" i="25"/>
  <c r="J372" i="25"/>
  <c r="J373" i="25"/>
  <c r="J374" i="25"/>
  <c r="J375" i="25"/>
  <c r="J376" i="25"/>
  <c r="J377" i="25"/>
  <c r="J378" i="25"/>
  <c r="J379" i="25"/>
  <c r="J380" i="25"/>
  <c r="J381" i="25"/>
  <c r="J382" i="25"/>
  <c r="J383" i="25"/>
  <c r="J384" i="25"/>
  <c r="J385" i="25"/>
  <c r="J386" i="25"/>
  <c r="J387" i="25"/>
  <c r="J388" i="25"/>
  <c r="J389" i="25"/>
  <c r="J390" i="25"/>
  <c r="J391" i="25"/>
  <c r="J392" i="25"/>
  <c r="J393" i="25"/>
  <c r="J394" i="25"/>
  <c r="J395" i="25"/>
  <c r="J396" i="25"/>
  <c r="J397" i="25"/>
  <c r="J398" i="25"/>
  <c r="J399" i="25"/>
  <c r="J400" i="25"/>
  <c r="J401" i="25"/>
  <c r="J402" i="25"/>
  <c r="J403" i="25"/>
  <c r="J404" i="25"/>
  <c r="J405" i="25"/>
  <c r="J406" i="25"/>
  <c r="J407" i="25"/>
  <c r="J408" i="25"/>
  <c r="J409" i="25"/>
  <c r="J410" i="25"/>
  <c r="J411" i="25"/>
  <c r="J412" i="25"/>
  <c r="J413" i="25"/>
  <c r="J414" i="25"/>
  <c r="J415" i="25"/>
  <c r="J416" i="25"/>
  <c r="J417" i="25"/>
  <c r="J418" i="25"/>
  <c r="J419" i="25"/>
  <c r="J420" i="25"/>
  <c r="J421" i="25"/>
  <c r="J422" i="25"/>
  <c r="J423" i="25"/>
  <c r="J424" i="25"/>
  <c r="J425" i="25"/>
  <c r="J426" i="25"/>
  <c r="J427" i="25"/>
  <c r="J428" i="25"/>
  <c r="J429" i="25"/>
  <c r="J430" i="25"/>
  <c r="J431" i="25"/>
  <c r="J432" i="25"/>
  <c r="J433" i="25"/>
  <c r="J434" i="25"/>
  <c r="J435" i="25"/>
  <c r="J436" i="25"/>
  <c r="J437" i="25"/>
  <c r="J438" i="25"/>
  <c r="J439" i="25"/>
  <c r="J70" i="25"/>
  <c r="E535" i="19"/>
  <c r="F535" i="19"/>
  <c r="G535" i="19"/>
  <c r="H535" i="19"/>
  <c r="I535" i="19"/>
  <c r="L535" i="19"/>
  <c r="M535" i="19" l="1"/>
  <c r="J442" i="25"/>
  <c r="J441" i="25"/>
  <c r="J443" i="25"/>
  <c r="J444" i="25"/>
  <c r="H439" i="17"/>
  <c r="J538" i="19"/>
  <c r="J524" i="19"/>
  <c r="J510" i="19"/>
  <c r="J490" i="19"/>
  <c r="J460" i="19"/>
  <c r="J444" i="19"/>
  <c r="L378" i="17"/>
  <c r="L379" i="17"/>
  <c r="L380" i="17"/>
  <c r="J540" i="19" l="1"/>
  <c r="I527" i="19"/>
  <c r="I528" i="19"/>
  <c r="I529" i="19"/>
  <c r="I530" i="19"/>
  <c r="I531" i="19"/>
  <c r="I532" i="19"/>
  <c r="I533" i="19"/>
  <c r="I534" i="19"/>
  <c r="I536" i="19"/>
  <c r="I537" i="19"/>
  <c r="I526" i="19"/>
  <c r="I513" i="19"/>
  <c r="I514" i="19"/>
  <c r="I515" i="19"/>
  <c r="I516" i="19"/>
  <c r="I517" i="19"/>
  <c r="I518" i="19"/>
  <c r="I519" i="19"/>
  <c r="I520" i="19"/>
  <c r="I521" i="19"/>
  <c r="I522" i="19"/>
  <c r="I523" i="19"/>
  <c r="I512" i="19"/>
  <c r="I493" i="19"/>
  <c r="I494" i="19"/>
  <c r="I495" i="19"/>
  <c r="I496" i="19"/>
  <c r="I497" i="19"/>
  <c r="I498" i="19"/>
  <c r="I499" i="19"/>
  <c r="I500" i="19"/>
  <c r="I501" i="19"/>
  <c r="I502" i="19"/>
  <c r="I503" i="19"/>
  <c r="I504" i="19"/>
  <c r="I505" i="19"/>
  <c r="I506" i="19"/>
  <c r="I507" i="19"/>
  <c r="I508" i="19"/>
  <c r="I509" i="19"/>
  <c r="I492" i="19"/>
  <c r="I463" i="19"/>
  <c r="I464" i="19"/>
  <c r="I465" i="19"/>
  <c r="I466" i="19"/>
  <c r="I467" i="19"/>
  <c r="I468" i="19"/>
  <c r="I469" i="19"/>
  <c r="I470" i="19"/>
  <c r="I471" i="19"/>
  <c r="I472" i="19"/>
  <c r="I473" i="19"/>
  <c r="I474" i="19"/>
  <c r="I475" i="19"/>
  <c r="I476" i="19"/>
  <c r="I477" i="19"/>
  <c r="I478" i="19"/>
  <c r="I479" i="19"/>
  <c r="I480" i="19"/>
  <c r="I481" i="19"/>
  <c r="I482" i="19"/>
  <c r="I483" i="19"/>
  <c r="I484" i="19"/>
  <c r="I485" i="19"/>
  <c r="I486" i="19"/>
  <c r="I487" i="19"/>
  <c r="I488" i="19"/>
  <c r="I489" i="19"/>
  <c r="I462" i="19"/>
  <c r="I447" i="19"/>
  <c r="I448" i="19"/>
  <c r="I449" i="19"/>
  <c r="I450" i="19"/>
  <c r="I451" i="19"/>
  <c r="I452" i="19"/>
  <c r="I453" i="19"/>
  <c r="I454" i="19"/>
  <c r="I455" i="19"/>
  <c r="I456" i="19"/>
  <c r="I457" i="19"/>
  <c r="I458" i="19"/>
  <c r="I459" i="19"/>
  <c r="I446" i="19"/>
  <c r="I382" i="19"/>
  <c r="I383" i="19"/>
  <c r="I384" i="19"/>
  <c r="I385" i="19"/>
  <c r="I386" i="19"/>
  <c r="I387" i="19"/>
  <c r="I388" i="19"/>
  <c r="I389" i="19"/>
  <c r="I390" i="19"/>
  <c r="I391" i="19"/>
  <c r="I392" i="19"/>
  <c r="I393" i="19"/>
  <c r="I394" i="19"/>
  <c r="I395" i="19"/>
  <c r="I396" i="19"/>
  <c r="I397" i="19"/>
  <c r="I398" i="19"/>
  <c r="I399" i="19"/>
  <c r="I400" i="19"/>
  <c r="I401" i="19"/>
  <c r="I402" i="19"/>
  <c r="I403" i="19"/>
  <c r="I404" i="19"/>
  <c r="I405" i="19"/>
  <c r="I406" i="19"/>
  <c r="I407" i="19"/>
  <c r="I408" i="19"/>
  <c r="I409" i="19"/>
  <c r="I410" i="19"/>
  <c r="I411" i="19"/>
  <c r="I412" i="19"/>
  <c r="I413" i="19"/>
  <c r="I414" i="19"/>
  <c r="I415" i="19"/>
  <c r="I416" i="19"/>
  <c r="I417" i="19"/>
  <c r="I418" i="19"/>
  <c r="I419" i="19"/>
  <c r="I420" i="19"/>
  <c r="I421" i="19"/>
  <c r="I422" i="19"/>
  <c r="I423" i="19"/>
  <c r="I424" i="19"/>
  <c r="I425" i="19"/>
  <c r="I426" i="19"/>
  <c r="I427" i="19"/>
  <c r="I428" i="19"/>
  <c r="I429" i="19"/>
  <c r="I430" i="19"/>
  <c r="I431" i="19"/>
  <c r="I432" i="19"/>
  <c r="I433" i="19"/>
  <c r="I434" i="19"/>
  <c r="I435" i="19"/>
  <c r="I436" i="19"/>
  <c r="I437" i="19"/>
  <c r="I438" i="19"/>
  <c r="I439" i="19"/>
  <c r="I440" i="19"/>
  <c r="I441" i="19"/>
  <c r="I442" i="19"/>
  <c r="I443" i="19"/>
  <c r="I381" i="19"/>
  <c r="H381" i="19"/>
  <c r="G379" i="17"/>
  <c r="G380" i="17"/>
  <c r="G381" i="17"/>
  <c r="G382" i="17"/>
  <c r="G383" i="17"/>
  <c r="G384" i="17"/>
  <c r="G385" i="17"/>
  <c r="G386" i="17"/>
  <c r="G387" i="17"/>
  <c r="G388" i="17"/>
  <c r="G389" i="17"/>
  <c r="G390" i="17"/>
  <c r="G391" i="17"/>
  <c r="G392" i="17"/>
  <c r="G393" i="17"/>
  <c r="G394" i="17"/>
  <c r="G395" i="17"/>
  <c r="G396" i="17"/>
  <c r="G397" i="17"/>
  <c r="G398" i="17"/>
  <c r="G399" i="17"/>
  <c r="G400" i="17"/>
  <c r="G401" i="17"/>
  <c r="G402" i="17"/>
  <c r="G403" i="17"/>
  <c r="G404" i="17"/>
  <c r="G405" i="17"/>
  <c r="G406" i="17"/>
  <c r="G407" i="17"/>
  <c r="G408" i="17"/>
  <c r="G409" i="17"/>
  <c r="G410" i="17"/>
  <c r="G411" i="17"/>
  <c r="G412" i="17"/>
  <c r="G413" i="17"/>
  <c r="G414" i="17"/>
  <c r="G415" i="17"/>
  <c r="G416" i="17"/>
  <c r="G417" i="17"/>
  <c r="G418" i="17"/>
  <c r="G419" i="17"/>
  <c r="G420" i="17"/>
  <c r="G421" i="17"/>
  <c r="G422" i="17"/>
  <c r="G423" i="17"/>
  <c r="G424" i="17"/>
  <c r="G425" i="17"/>
  <c r="G426" i="17"/>
  <c r="G427" i="17"/>
  <c r="G428" i="17"/>
  <c r="G429" i="17"/>
  <c r="G430" i="17"/>
  <c r="G431" i="17"/>
  <c r="G432" i="17"/>
  <c r="G433" i="17"/>
  <c r="G434" i="17"/>
  <c r="G435" i="17"/>
  <c r="G436" i="17"/>
  <c r="G437" i="17"/>
  <c r="G378" i="17"/>
  <c r="I71" i="25"/>
  <c r="I72" i="25"/>
  <c r="I73" i="25"/>
  <c r="I74" i="25"/>
  <c r="I75" i="25"/>
  <c r="I76" i="25"/>
  <c r="I77" i="25"/>
  <c r="I78" i="25"/>
  <c r="I79" i="25"/>
  <c r="I80" i="25"/>
  <c r="I81" i="25"/>
  <c r="I82" i="25"/>
  <c r="I83" i="25"/>
  <c r="I84" i="25"/>
  <c r="I85" i="25"/>
  <c r="I86" i="25"/>
  <c r="I87" i="25"/>
  <c r="I88" i="25"/>
  <c r="I89" i="25"/>
  <c r="I90" i="25"/>
  <c r="I91" i="25"/>
  <c r="I92" i="25"/>
  <c r="I93" i="25"/>
  <c r="I94" i="25"/>
  <c r="I95" i="25"/>
  <c r="I96" i="25"/>
  <c r="I97" i="25"/>
  <c r="I98" i="25"/>
  <c r="I99" i="25"/>
  <c r="I100" i="25"/>
  <c r="I101" i="25"/>
  <c r="I102" i="25"/>
  <c r="I103" i="25"/>
  <c r="I104" i="25"/>
  <c r="I105" i="25"/>
  <c r="I106" i="25"/>
  <c r="I107" i="25"/>
  <c r="I108" i="25"/>
  <c r="I109" i="25"/>
  <c r="I110" i="25"/>
  <c r="I111" i="25"/>
  <c r="I112" i="25"/>
  <c r="I113" i="25"/>
  <c r="I114" i="25"/>
  <c r="I115" i="25"/>
  <c r="I116" i="25"/>
  <c r="I117" i="25"/>
  <c r="I118" i="25"/>
  <c r="I119" i="25"/>
  <c r="I120" i="25"/>
  <c r="I121" i="25"/>
  <c r="I122" i="25"/>
  <c r="I123" i="25"/>
  <c r="I124" i="25"/>
  <c r="I125" i="25"/>
  <c r="I126" i="25"/>
  <c r="I127" i="25"/>
  <c r="I128" i="25"/>
  <c r="I129" i="25"/>
  <c r="I130" i="25"/>
  <c r="I131" i="25"/>
  <c r="I132" i="25"/>
  <c r="I133" i="25"/>
  <c r="I134" i="25"/>
  <c r="I135" i="25"/>
  <c r="I136" i="25"/>
  <c r="I137" i="25"/>
  <c r="I138" i="25"/>
  <c r="I139" i="25"/>
  <c r="I140" i="25"/>
  <c r="I141" i="25"/>
  <c r="I142" i="25"/>
  <c r="I143" i="25"/>
  <c r="I144" i="25"/>
  <c r="I145" i="25"/>
  <c r="I146" i="25"/>
  <c r="I147" i="25"/>
  <c r="I148" i="25"/>
  <c r="I149" i="25"/>
  <c r="I150" i="25"/>
  <c r="I151" i="25"/>
  <c r="I152" i="25"/>
  <c r="I153" i="25"/>
  <c r="I154" i="25"/>
  <c r="I155" i="25"/>
  <c r="I156" i="25"/>
  <c r="I157" i="25"/>
  <c r="I158" i="25"/>
  <c r="I159" i="25"/>
  <c r="I160" i="25"/>
  <c r="I161" i="25"/>
  <c r="I162" i="25"/>
  <c r="I163" i="25"/>
  <c r="I164" i="25"/>
  <c r="I165" i="25"/>
  <c r="I166" i="25"/>
  <c r="I167" i="25"/>
  <c r="I168" i="25"/>
  <c r="I169" i="25"/>
  <c r="I170" i="25"/>
  <c r="I171" i="25"/>
  <c r="I172" i="25"/>
  <c r="I173" i="25"/>
  <c r="I174" i="25"/>
  <c r="I175" i="25"/>
  <c r="I176" i="25"/>
  <c r="I177" i="25"/>
  <c r="I178" i="25"/>
  <c r="I179" i="25"/>
  <c r="I180" i="25"/>
  <c r="I181" i="25"/>
  <c r="I182" i="25"/>
  <c r="I183" i="25"/>
  <c r="I184" i="25"/>
  <c r="I185" i="25"/>
  <c r="I186" i="25"/>
  <c r="I187" i="25"/>
  <c r="I188" i="25"/>
  <c r="I189" i="25"/>
  <c r="I190" i="25"/>
  <c r="I191" i="25"/>
  <c r="I192" i="25"/>
  <c r="I193" i="25"/>
  <c r="I194" i="25"/>
  <c r="I195" i="25"/>
  <c r="I196" i="25"/>
  <c r="I197" i="25"/>
  <c r="I198" i="25"/>
  <c r="I199" i="25"/>
  <c r="I200" i="25"/>
  <c r="I201" i="25"/>
  <c r="I202" i="25"/>
  <c r="I203" i="25"/>
  <c r="I204" i="25"/>
  <c r="I205" i="25"/>
  <c r="I206" i="25"/>
  <c r="I207" i="25"/>
  <c r="I208" i="25"/>
  <c r="I209" i="25"/>
  <c r="I210" i="25"/>
  <c r="I211" i="25"/>
  <c r="I212" i="25"/>
  <c r="I213" i="25"/>
  <c r="I214" i="25"/>
  <c r="I215" i="25"/>
  <c r="I216" i="25"/>
  <c r="I217" i="25"/>
  <c r="I218" i="25"/>
  <c r="I219" i="25"/>
  <c r="I220" i="25"/>
  <c r="I221" i="25"/>
  <c r="I222" i="25"/>
  <c r="I223" i="25"/>
  <c r="I224" i="25"/>
  <c r="I225" i="25"/>
  <c r="I226" i="25"/>
  <c r="I227" i="25"/>
  <c r="I228" i="25"/>
  <c r="I229" i="25"/>
  <c r="I230" i="25"/>
  <c r="I231" i="25"/>
  <c r="I232" i="25"/>
  <c r="I233" i="25"/>
  <c r="I234" i="25"/>
  <c r="I235" i="25"/>
  <c r="I236" i="25"/>
  <c r="I237" i="25"/>
  <c r="I238" i="25"/>
  <c r="I239" i="25"/>
  <c r="I240" i="25"/>
  <c r="I241" i="25"/>
  <c r="I242" i="25"/>
  <c r="I243" i="25"/>
  <c r="I244" i="25"/>
  <c r="I245" i="25"/>
  <c r="I246" i="25"/>
  <c r="I247" i="25"/>
  <c r="I248" i="25"/>
  <c r="I249" i="25"/>
  <c r="I250" i="25"/>
  <c r="I251" i="25"/>
  <c r="I252" i="25"/>
  <c r="I253" i="25"/>
  <c r="I254" i="25"/>
  <c r="I255" i="25"/>
  <c r="I256" i="25"/>
  <c r="I257" i="25"/>
  <c r="I258" i="25"/>
  <c r="I259" i="25"/>
  <c r="I260" i="25"/>
  <c r="I261" i="25"/>
  <c r="I262" i="25"/>
  <c r="I263" i="25"/>
  <c r="I264" i="25"/>
  <c r="I265" i="25"/>
  <c r="I266" i="25"/>
  <c r="I267" i="25"/>
  <c r="I268" i="25"/>
  <c r="I269" i="25"/>
  <c r="I270" i="25"/>
  <c r="I271" i="25"/>
  <c r="I272" i="25"/>
  <c r="I273" i="25"/>
  <c r="I274" i="25"/>
  <c r="I275" i="25"/>
  <c r="I276" i="25"/>
  <c r="I277" i="25"/>
  <c r="I278" i="25"/>
  <c r="I279" i="25"/>
  <c r="I280" i="25"/>
  <c r="I281" i="25"/>
  <c r="I282" i="25"/>
  <c r="I283" i="25"/>
  <c r="I284" i="25"/>
  <c r="I285" i="25"/>
  <c r="I286" i="25"/>
  <c r="I287" i="25"/>
  <c r="I288" i="25"/>
  <c r="I289" i="25"/>
  <c r="I290" i="25"/>
  <c r="I291" i="25"/>
  <c r="I292" i="25"/>
  <c r="I293" i="25"/>
  <c r="I294" i="25"/>
  <c r="I295" i="25"/>
  <c r="I296" i="25"/>
  <c r="I297" i="25"/>
  <c r="I298" i="25"/>
  <c r="I299" i="25"/>
  <c r="I300" i="25"/>
  <c r="I301" i="25"/>
  <c r="I302" i="25"/>
  <c r="I303" i="25"/>
  <c r="I304" i="25"/>
  <c r="I305" i="25"/>
  <c r="I306" i="25"/>
  <c r="I307" i="25"/>
  <c r="I308" i="25"/>
  <c r="I309" i="25"/>
  <c r="I310" i="25"/>
  <c r="I311" i="25"/>
  <c r="I312" i="25"/>
  <c r="I313" i="25"/>
  <c r="I314" i="25"/>
  <c r="I315" i="25"/>
  <c r="I316" i="25"/>
  <c r="I317" i="25"/>
  <c r="I318" i="25"/>
  <c r="I319" i="25"/>
  <c r="I320" i="25"/>
  <c r="I321" i="25"/>
  <c r="I322" i="25"/>
  <c r="I323" i="25"/>
  <c r="I324" i="25"/>
  <c r="I325" i="25"/>
  <c r="I326" i="25"/>
  <c r="I327" i="25"/>
  <c r="I328" i="25"/>
  <c r="I329" i="25"/>
  <c r="I330" i="25"/>
  <c r="I331" i="25"/>
  <c r="I332" i="25"/>
  <c r="I333" i="25"/>
  <c r="I334" i="25"/>
  <c r="I335" i="25"/>
  <c r="I336" i="25"/>
  <c r="I337" i="25"/>
  <c r="I338" i="25"/>
  <c r="I339" i="25"/>
  <c r="I340" i="25"/>
  <c r="I341" i="25"/>
  <c r="I342" i="25"/>
  <c r="I343" i="25"/>
  <c r="I344" i="25"/>
  <c r="I345" i="25"/>
  <c r="I346" i="25"/>
  <c r="I347" i="25"/>
  <c r="I348" i="25"/>
  <c r="I349" i="25"/>
  <c r="I350" i="25"/>
  <c r="I351" i="25"/>
  <c r="I352" i="25"/>
  <c r="I353" i="25"/>
  <c r="I354" i="25"/>
  <c r="I355" i="25"/>
  <c r="I356" i="25"/>
  <c r="I357" i="25"/>
  <c r="I358" i="25"/>
  <c r="I359" i="25"/>
  <c r="I360" i="25"/>
  <c r="I361" i="25"/>
  <c r="I362" i="25"/>
  <c r="I363" i="25"/>
  <c r="I364" i="25"/>
  <c r="I365" i="25"/>
  <c r="I366" i="25"/>
  <c r="I367" i="25"/>
  <c r="I368" i="25"/>
  <c r="I369" i="25"/>
  <c r="I370" i="25"/>
  <c r="I371" i="25"/>
  <c r="I372" i="25"/>
  <c r="I373" i="25"/>
  <c r="I374" i="25"/>
  <c r="I375" i="25"/>
  <c r="I376" i="25"/>
  <c r="I377" i="25"/>
  <c r="I378" i="25"/>
  <c r="I379" i="25"/>
  <c r="I380" i="25"/>
  <c r="I381" i="25"/>
  <c r="I382" i="25"/>
  <c r="I383" i="25"/>
  <c r="I384" i="25"/>
  <c r="I385" i="25"/>
  <c r="I386" i="25"/>
  <c r="I387" i="25"/>
  <c r="I388" i="25"/>
  <c r="I389" i="25"/>
  <c r="I390" i="25"/>
  <c r="I391" i="25"/>
  <c r="I392" i="25"/>
  <c r="I393" i="25"/>
  <c r="I394" i="25"/>
  <c r="I395" i="25"/>
  <c r="I396" i="25"/>
  <c r="I397" i="25"/>
  <c r="I398" i="25"/>
  <c r="I399" i="25"/>
  <c r="I400" i="25"/>
  <c r="I401" i="25"/>
  <c r="I402" i="25"/>
  <c r="I403" i="25"/>
  <c r="I404" i="25"/>
  <c r="I405" i="25"/>
  <c r="I406" i="25"/>
  <c r="I407" i="25"/>
  <c r="I408" i="25"/>
  <c r="I409" i="25"/>
  <c r="I410" i="25"/>
  <c r="I411" i="25"/>
  <c r="I412" i="25"/>
  <c r="I413" i="25"/>
  <c r="I414" i="25"/>
  <c r="I415" i="25"/>
  <c r="I416" i="25"/>
  <c r="I417" i="25"/>
  <c r="I418" i="25"/>
  <c r="I419" i="25"/>
  <c r="I420" i="25"/>
  <c r="I421" i="25"/>
  <c r="I422" i="25"/>
  <c r="I423" i="25"/>
  <c r="I424" i="25"/>
  <c r="I425" i="25"/>
  <c r="I426" i="25"/>
  <c r="I427" i="25"/>
  <c r="I428" i="25"/>
  <c r="I429" i="25"/>
  <c r="I430" i="25"/>
  <c r="I431" i="25"/>
  <c r="I432" i="25"/>
  <c r="I433" i="25"/>
  <c r="I434" i="25"/>
  <c r="I435" i="25"/>
  <c r="I436" i="25"/>
  <c r="I437" i="25"/>
  <c r="I438" i="25"/>
  <c r="I439" i="25"/>
  <c r="I70" i="25"/>
  <c r="H70" i="25"/>
  <c r="E173" i="25"/>
  <c r="F173" i="25"/>
  <c r="G173" i="25"/>
  <c r="H173" i="25"/>
  <c r="L173" i="25"/>
  <c r="N173" i="25"/>
  <c r="J398" i="17"/>
  <c r="J399" i="17"/>
  <c r="J400" i="17"/>
  <c r="J401" i="17"/>
  <c r="J402" i="17"/>
  <c r="J403" i="17"/>
  <c r="J404" i="17"/>
  <c r="J405" i="17"/>
  <c r="M173" i="25" l="1"/>
  <c r="I538" i="19"/>
  <c r="I524" i="19"/>
  <c r="I510" i="19"/>
  <c r="I490" i="19"/>
  <c r="I460" i="19"/>
  <c r="I444" i="19"/>
  <c r="G439" i="17"/>
  <c r="I443" i="25"/>
  <c r="I442" i="25"/>
  <c r="I444" i="25"/>
  <c r="I441" i="25"/>
  <c r="C436" i="17"/>
  <c r="D436" i="17"/>
  <c r="E436" i="17"/>
  <c r="F436" i="17"/>
  <c r="J436" i="17"/>
  <c r="L436" i="17"/>
  <c r="C437" i="17"/>
  <c r="D437" i="17"/>
  <c r="E437" i="17"/>
  <c r="F437" i="17"/>
  <c r="J437" i="17"/>
  <c r="L437" i="17"/>
  <c r="L382" i="19"/>
  <c r="L383" i="19"/>
  <c r="L384" i="19"/>
  <c r="L385" i="19"/>
  <c r="L386" i="19"/>
  <c r="L387" i="19"/>
  <c r="L388" i="19"/>
  <c r="L389" i="19"/>
  <c r="L390" i="19"/>
  <c r="L391" i="19"/>
  <c r="L392" i="19"/>
  <c r="L393" i="19"/>
  <c r="L394" i="19"/>
  <c r="L395" i="19"/>
  <c r="L396" i="19"/>
  <c r="L397" i="19"/>
  <c r="L398" i="19"/>
  <c r="L399" i="19"/>
  <c r="L400" i="19"/>
  <c r="L401" i="19"/>
  <c r="L402" i="19"/>
  <c r="L403" i="19"/>
  <c r="L404" i="19"/>
  <c r="L405" i="19"/>
  <c r="L406" i="19"/>
  <c r="L407" i="19"/>
  <c r="L408" i="19"/>
  <c r="L409" i="19"/>
  <c r="L410" i="19"/>
  <c r="L411" i="19"/>
  <c r="L412" i="19"/>
  <c r="L413" i="19"/>
  <c r="L414" i="19"/>
  <c r="L415" i="19"/>
  <c r="L416" i="19"/>
  <c r="L417" i="19"/>
  <c r="L418" i="19"/>
  <c r="L419" i="19"/>
  <c r="L420" i="19"/>
  <c r="L421" i="19"/>
  <c r="L422" i="19"/>
  <c r="L423" i="19"/>
  <c r="L424" i="19"/>
  <c r="L425" i="19"/>
  <c r="L426" i="19"/>
  <c r="L427" i="19"/>
  <c r="L428" i="19"/>
  <c r="L429" i="19"/>
  <c r="L430" i="19"/>
  <c r="L431" i="19"/>
  <c r="L432" i="19"/>
  <c r="L433" i="19"/>
  <c r="L434" i="19"/>
  <c r="L435" i="19"/>
  <c r="L436" i="19"/>
  <c r="L437" i="19"/>
  <c r="L438" i="19"/>
  <c r="L439" i="19"/>
  <c r="L440" i="19"/>
  <c r="L441" i="19"/>
  <c r="L442" i="19"/>
  <c r="L443" i="19"/>
  <c r="L446" i="19"/>
  <c r="L447" i="19"/>
  <c r="L448" i="19"/>
  <c r="L449" i="19"/>
  <c r="L450" i="19"/>
  <c r="L451" i="19"/>
  <c r="L452" i="19"/>
  <c r="L453" i="19"/>
  <c r="L454" i="19"/>
  <c r="L455" i="19"/>
  <c r="L456" i="19"/>
  <c r="L457" i="19"/>
  <c r="L458" i="19"/>
  <c r="L459" i="19"/>
  <c r="L462" i="19"/>
  <c r="L463" i="19"/>
  <c r="L464" i="19"/>
  <c r="L465" i="19"/>
  <c r="L466" i="19"/>
  <c r="L467" i="19"/>
  <c r="L468" i="19"/>
  <c r="L469" i="19"/>
  <c r="L470" i="19"/>
  <c r="L471" i="19"/>
  <c r="L472" i="19"/>
  <c r="L473" i="19"/>
  <c r="L474" i="19"/>
  <c r="L475" i="19"/>
  <c r="L476" i="19"/>
  <c r="L477" i="19"/>
  <c r="L478" i="19"/>
  <c r="L479" i="19"/>
  <c r="L480" i="19"/>
  <c r="L481" i="19"/>
  <c r="L482" i="19"/>
  <c r="L483" i="19"/>
  <c r="L484" i="19"/>
  <c r="L485" i="19"/>
  <c r="L486" i="19"/>
  <c r="L487" i="19"/>
  <c r="L488" i="19"/>
  <c r="L489" i="19"/>
  <c r="L492" i="19"/>
  <c r="L493" i="19"/>
  <c r="L494" i="19"/>
  <c r="L495" i="19"/>
  <c r="L496" i="19"/>
  <c r="L497" i="19"/>
  <c r="L498" i="19"/>
  <c r="L499" i="19"/>
  <c r="L500" i="19"/>
  <c r="L501" i="19"/>
  <c r="L502" i="19"/>
  <c r="L503" i="19"/>
  <c r="L504" i="19"/>
  <c r="L505" i="19"/>
  <c r="L506" i="19"/>
  <c r="L507" i="19"/>
  <c r="L508" i="19"/>
  <c r="L509" i="19"/>
  <c r="L512" i="19"/>
  <c r="L513" i="19"/>
  <c r="L514" i="19"/>
  <c r="L515" i="19"/>
  <c r="L516" i="19"/>
  <c r="L517" i="19"/>
  <c r="L518" i="19"/>
  <c r="L519" i="19"/>
  <c r="L520" i="19"/>
  <c r="L521" i="19"/>
  <c r="L522" i="19"/>
  <c r="L523" i="19"/>
  <c r="L526" i="19"/>
  <c r="L527" i="19"/>
  <c r="L528" i="19"/>
  <c r="L529" i="19"/>
  <c r="L530" i="19"/>
  <c r="L531" i="19"/>
  <c r="L532" i="19"/>
  <c r="L533" i="19"/>
  <c r="L534" i="19"/>
  <c r="L536" i="19"/>
  <c r="L537" i="19"/>
  <c r="L381" i="19"/>
  <c r="J379" i="17"/>
  <c r="J380" i="17"/>
  <c r="J381" i="17"/>
  <c r="J382" i="17"/>
  <c r="J383" i="17"/>
  <c r="J384" i="17"/>
  <c r="J385" i="17"/>
  <c r="J386" i="17"/>
  <c r="J387" i="17"/>
  <c r="J388" i="17"/>
  <c r="J389" i="17"/>
  <c r="J390" i="17"/>
  <c r="J391" i="17"/>
  <c r="J392" i="17"/>
  <c r="J393" i="17"/>
  <c r="J394" i="17"/>
  <c r="J395" i="17"/>
  <c r="J396" i="17"/>
  <c r="J397" i="17"/>
  <c r="J406" i="17"/>
  <c r="J407" i="17"/>
  <c r="J408" i="17"/>
  <c r="J409" i="17"/>
  <c r="J410" i="17"/>
  <c r="J411" i="17"/>
  <c r="J412" i="17"/>
  <c r="J413" i="17"/>
  <c r="J414" i="17"/>
  <c r="J415" i="17"/>
  <c r="J416" i="17"/>
  <c r="J417" i="17"/>
  <c r="J418" i="17"/>
  <c r="J419" i="17"/>
  <c r="J420" i="17"/>
  <c r="J421" i="17"/>
  <c r="J422" i="17"/>
  <c r="J423" i="17"/>
  <c r="J424" i="17"/>
  <c r="J425" i="17"/>
  <c r="J426" i="17"/>
  <c r="J427" i="17"/>
  <c r="J428" i="17"/>
  <c r="J429" i="17"/>
  <c r="J430" i="17"/>
  <c r="J431" i="17"/>
  <c r="J432" i="17"/>
  <c r="J433" i="17"/>
  <c r="J434" i="17"/>
  <c r="J435" i="17"/>
  <c r="L71" i="25"/>
  <c r="L72" i="25"/>
  <c r="L73" i="25"/>
  <c r="L74" i="25"/>
  <c r="L75" i="25"/>
  <c r="L76" i="25"/>
  <c r="L77" i="25"/>
  <c r="L78" i="25"/>
  <c r="L79" i="25"/>
  <c r="L80" i="25"/>
  <c r="L81" i="25"/>
  <c r="L82" i="25"/>
  <c r="L83" i="25"/>
  <c r="L84" i="25"/>
  <c r="L85" i="25"/>
  <c r="L86" i="25"/>
  <c r="L87" i="25"/>
  <c r="L88" i="25"/>
  <c r="L89" i="25"/>
  <c r="L90" i="25"/>
  <c r="L91" i="25"/>
  <c r="L92" i="25"/>
  <c r="L93" i="25"/>
  <c r="L94" i="25"/>
  <c r="L95" i="25"/>
  <c r="L96" i="25"/>
  <c r="L97" i="25"/>
  <c r="L98" i="25"/>
  <c r="L99" i="25"/>
  <c r="L100" i="25"/>
  <c r="L101" i="25"/>
  <c r="L102" i="25"/>
  <c r="L103" i="25"/>
  <c r="L104" i="25"/>
  <c r="L105" i="25"/>
  <c r="L106" i="25"/>
  <c r="L107" i="25"/>
  <c r="L108" i="25"/>
  <c r="L109" i="25"/>
  <c r="L110" i="25"/>
  <c r="L111" i="25"/>
  <c r="L112" i="25"/>
  <c r="L113" i="25"/>
  <c r="L114" i="25"/>
  <c r="L115" i="25"/>
  <c r="L116" i="25"/>
  <c r="L117" i="25"/>
  <c r="L118" i="25"/>
  <c r="L119" i="25"/>
  <c r="L120" i="25"/>
  <c r="L121" i="25"/>
  <c r="L122" i="25"/>
  <c r="L123" i="25"/>
  <c r="L124" i="25"/>
  <c r="L125" i="25"/>
  <c r="L126" i="25"/>
  <c r="L127" i="25"/>
  <c r="L128" i="25"/>
  <c r="L129" i="25"/>
  <c r="L130" i="25"/>
  <c r="L131" i="25"/>
  <c r="L132" i="25"/>
  <c r="L133" i="25"/>
  <c r="L134" i="25"/>
  <c r="L135" i="25"/>
  <c r="L136" i="25"/>
  <c r="L137" i="25"/>
  <c r="L138" i="25"/>
  <c r="L139" i="25"/>
  <c r="L140" i="25"/>
  <c r="L141" i="25"/>
  <c r="L142" i="25"/>
  <c r="L143" i="25"/>
  <c r="L144" i="25"/>
  <c r="L145" i="25"/>
  <c r="L146" i="25"/>
  <c r="L147" i="25"/>
  <c r="L148" i="25"/>
  <c r="L149" i="25"/>
  <c r="L150" i="25"/>
  <c r="L151" i="25"/>
  <c r="L152" i="25"/>
  <c r="L153" i="25"/>
  <c r="L154" i="25"/>
  <c r="L155" i="25"/>
  <c r="L156" i="25"/>
  <c r="L157" i="25"/>
  <c r="L158" i="25"/>
  <c r="L159" i="25"/>
  <c r="L160" i="25"/>
  <c r="L161" i="25"/>
  <c r="L162" i="25"/>
  <c r="L163" i="25"/>
  <c r="L164" i="25"/>
  <c r="L165" i="25"/>
  <c r="L166" i="25"/>
  <c r="L167" i="25"/>
  <c r="L168" i="25"/>
  <c r="L169" i="25"/>
  <c r="L170" i="25"/>
  <c r="L171" i="25"/>
  <c r="L172" i="25"/>
  <c r="L174" i="25"/>
  <c r="L175" i="25"/>
  <c r="L176" i="25"/>
  <c r="L177" i="25"/>
  <c r="L178" i="25"/>
  <c r="L179" i="25"/>
  <c r="L180" i="25"/>
  <c r="L181" i="25"/>
  <c r="L182" i="25"/>
  <c r="L183" i="25"/>
  <c r="L184" i="25"/>
  <c r="L185" i="25"/>
  <c r="L186" i="25"/>
  <c r="L187" i="25"/>
  <c r="L188" i="25"/>
  <c r="L189" i="25"/>
  <c r="L190" i="25"/>
  <c r="L191" i="25"/>
  <c r="L192" i="25"/>
  <c r="L193" i="25"/>
  <c r="L194" i="25"/>
  <c r="L195" i="25"/>
  <c r="L196" i="25"/>
  <c r="L197" i="25"/>
  <c r="L198" i="25"/>
  <c r="L199" i="25"/>
  <c r="L200" i="25"/>
  <c r="L201" i="25"/>
  <c r="L202" i="25"/>
  <c r="L203" i="25"/>
  <c r="L204" i="25"/>
  <c r="L205" i="25"/>
  <c r="L206" i="25"/>
  <c r="L207" i="25"/>
  <c r="L208" i="25"/>
  <c r="L209" i="25"/>
  <c r="L210" i="25"/>
  <c r="L211" i="25"/>
  <c r="L212" i="25"/>
  <c r="L213" i="25"/>
  <c r="L214" i="25"/>
  <c r="L215" i="25"/>
  <c r="L216" i="25"/>
  <c r="L217" i="25"/>
  <c r="L218" i="25"/>
  <c r="L219" i="25"/>
  <c r="L220" i="25"/>
  <c r="L221" i="25"/>
  <c r="L222" i="25"/>
  <c r="L223" i="25"/>
  <c r="L224" i="25"/>
  <c r="L225" i="25"/>
  <c r="L226" i="25"/>
  <c r="L227" i="25"/>
  <c r="L228" i="25"/>
  <c r="L229" i="25"/>
  <c r="L230" i="25"/>
  <c r="L231" i="25"/>
  <c r="L232" i="25"/>
  <c r="L233" i="25"/>
  <c r="L234" i="25"/>
  <c r="L235" i="25"/>
  <c r="L236" i="25"/>
  <c r="L237" i="25"/>
  <c r="L238" i="25"/>
  <c r="L239" i="25"/>
  <c r="L240" i="25"/>
  <c r="L241" i="25"/>
  <c r="L242" i="25"/>
  <c r="L243" i="25"/>
  <c r="L244" i="25"/>
  <c r="L245" i="25"/>
  <c r="L246" i="25"/>
  <c r="L247" i="25"/>
  <c r="L248" i="25"/>
  <c r="L249" i="25"/>
  <c r="L250" i="25"/>
  <c r="L251" i="25"/>
  <c r="L252" i="25"/>
  <c r="L253" i="25"/>
  <c r="L254" i="25"/>
  <c r="L255" i="25"/>
  <c r="L256" i="25"/>
  <c r="L257" i="25"/>
  <c r="L258" i="25"/>
  <c r="L259" i="25"/>
  <c r="L260" i="25"/>
  <c r="L261" i="25"/>
  <c r="L262" i="25"/>
  <c r="L263" i="25"/>
  <c r="L264" i="25"/>
  <c r="L265" i="25"/>
  <c r="L266" i="25"/>
  <c r="L267" i="25"/>
  <c r="L268" i="25"/>
  <c r="L269" i="25"/>
  <c r="L270" i="25"/>
  <c r="L271" i="25"/>
  <c r="L272" i="25"/>
  <c r="L273" i="25"/>
  <c r="L274" i="25"/>
  <c r="L275" i="25"/>
  <c r="L276" i="25"/>
  <c r="L277" i="25"/>
  <c r="L278" i="25"/>
  <c r="L279" i="25"/>
  <c r="L280" i="25"/>
  <c r="L281" i="25"/>
  <c r="L282" i="25"/>
  <c r="L283" i="25"/>
  <c r="L284" i="25"/>
  <c r="L285" i="25"/>
  <c r="L286" i="25"/>
  <c r="L287" i="25"/>
  <c r="L288" i="25"/>
  <c r="L289" i="25"/>
  <c r="L290" i="25"/>
  <c r="L291" i="25"/>
  <c r="L292" i="25"/>
  <c r="L293" i="25"/>
  <c r="L294" i="25"/>
  <c r="L295" i="25"/>
  <c r="L296" i="25"/>
  <c r="L297" i="25"/>
  <c r="L298" i="25"/>
  <c r="L299" i="25"/>
  <c r="L300" i="25"/>
  <c r="L301" i="25"/>
  <c r="L302" i="25"/>
  <c r="L303" i="25"/>
  <c r="L304" i="25"/>
  <c r="L305" i="25"/>
  <c r="L306" i="25"/>
  <c r="L307" i="25"/>
  <c r="L308" i="25"/>
  <c r="L309" i="25"/>
  <c r="L310" i="25"/>
  <c r="L311" i="25"/>
  <c r="L312" i="25"/>
  <c r="L313" i="25"/>
  <c r="L314" i="25"/>
  <c r="L315" i="25"/>
  <c r="L316" i="25"/>
  <c r="L317" i="25"/>
  <c r="L318" i="25"/>
  <c r="L319" i="25"/>
  <c r="L320" i="25"/>
  <c r="L321" i="25"/>
  <c r="L322" i="25"/>
  <c r="L323" i="25"/>
  <c r="L324" i="25"/>
  <c r="L325" i="25"/>
  <c r="L326" i="25"/>
  <c r="L327" i="25"/>
  <c r="L328" i="25"/>
  <c r="L329" i="25"/>
  <c r="L330" i="25"/>
  <c r="L331" i="25"/>
  <c r="L332" i="25"/>
  <c r="L333" i="25"/>
  <c r="L334" i="25"/>
  <c r="L335" i="25"/>
  <c r="L336" i="25"/>
  <c r="L337" i="25"/>
  <c r="L338" i="25"/>
  <c r="L339" i="25"/>
  <c r="L340" i="25"/>
  <c r="L341" i="25"/>
  <c r="L342" i="25"/>
  <c r="L343" i="25"/>
  <c r="L344" i="25"/>
  <c r="L345" i="25"/>
  <c r="L346" i="25"/>
  <c r="L347" i="25"/>
  <c r="L348" i="25"/>
  <c r="L349" i="25"/>
  <c r="L350" i="25"/>
  <c r="L351" i="25"/>
  <c r="L352" i="25"/>
  <c r="L353" i="25"/>
  <c r="L354" i="25"/>
  <c r="L355" i="25"/>
  <c r="L356" i="25"/>
  <c r="L357" i="25"/>
  <c r="L358" i="25"/>
  <c r="L359" i="25"/>
  <c r="L360" i="25"/>
  <c r="L361" i="25"/>
  <c r="L362" i="25"/>
  <c r="L363" i="25"/>
  <c r="L364" i="25"/>
  <c r="L365" i="25"/>
  <c r="L366" i="25"/>
  <c r="L367" i="25"/>
  <c r="L368" i="25"/>
  <c r="L369" i="25"/>
  <c r="L370" i="25"/>
  <c r="L371" i="25"/>
  <c r="L372" i="25"/>
  <c r="L373" i="25"/>
  <c r="L374" i="25"/>
  <c r="L375" i="25"/>
  <c r="L376" i="25"/>
  <c r="L377" i="25"/>
  <c r="L378" i="25"/>
  <c r="L379" i="25"/>
  <c r="L380" i="25"/>
  <c r="L381" i="25"/>
  <c r="L382" i="25"/>
  <c r="L383" i="25"/>
  <c r="L384" i="25"/>
  <c r="L385" i="25"/>
  <c r="L386" i="25"/>
  <c r="L387" i="25"/>
  <c r="L388" i="25"/>
  <c r="L389" i="25"/>
  <c r="L390" i="25"/>
  <c r="L391" i="25"/>
  <c r="L392" i="25"/>
  <c r="L393" i="25"/>
  <c r="L394" i="25"/>
  <c r="L395" i="25"/>
  <c r="L396" i="25"/>
  <c r="L397" i="25"/>
  <c r="L398" i="25"/>
  <c r="L399" i="25"/>
  <c r="L400" i="25"/>
  <c r="L401" i="25"/>
  <c r="L402" i="25"/>
  <c r="L403" i="25"/>
  <c r="L404" i="25"/>
  <c r="L405" i="25"/>
  <c r="L406" i="25"/>
  <c r="L407" i="25"/>
  <c r="L408" i="25"/>
  <c r="L409" i="25"/>
  <c r="L410" i="25"/>
  <c r="L411" i="25"/>
  <c r="L412" i="25"/>
  <c r="L413" i="25"/>
  <c r="L414" i="25"/>
  <c r="L415" i="25"/>
  <c r="L416" i="25"/>
  <c r="L417" i="25"/>
  <c r="L418" i="25"/>
  <c r="L419" i="25"/>
  <c r="L420" i="25"/>
  <c r="L421" i="25"/>
  <c r="L422" i="25"/>
  <c r="L423" i="25"/>
  <c r="L424" i="25"/>
  <c r="L425" i="25"/>
  <c r="L426" i="25"/>
  <c r="L427" i="25"/>
  <c r="L428" i="25"/>
  <c r="L429" i="25"/>
  <c r="L430" i="25"/>
  <c r="L431" i="25"/>
  <c r="L432" i="25"/>
  <c r="L433" i="25"/>
  <c r="L434" i="25"/>
  <c r="L435" i="25"/>
  <c r="L436" i="25"/>
  <c r="L437" i="25"/>
  <c r="L438" i="25"/>
  <c r="L439" i="25"/>
  <c r="L70" i="25"/>
  <c r="K437" i="17" l="1"/>
  <c r="K436" i="17"/>
  <c r="I540" i="19"/>
  <c r="O173" i="25"/>
  <c r="P173" i="25" s="1"/>
  <c r="L444" i="25"/>
  <c r="L443" i="25"/>
  <c r="L442" i="25"/>
  <c r="L441" i="25"/>
  <c r="L490" i="19"/>
  <c r="L538" i="19"/>
  <c r="L524" i="19"/>
  <c r="L460" i="19"/>
  <c r="L444" i="19"/>
  <c r="L510" i="19"/>
  <c r="J439" i="17"/>
  <c r="F395" i="17"/>
  <c r="E368" i="25"/>
  <c r="F368" i="25"/>
  <c r="G368" i="25"/>
  <c r="H368" i="25"/>
  <c r="N368" i="25"/>
  <c r="L540" i="19" l="1"/>
  <c r="M368" i="25"/>
  <c r="M436" i="17"/>
  <c r="N436" i="17" s="1"/>
  <c r="M437" i="17"/>
  <c r="N437" i="17" s="1"/>
  <c r="C423" i="17"/>
  <c r="D423" i="17"/>
  <c r="E423" i="17"/>
  <c r="F423" i="17"/>
  <c r="L423" i="17"/>
  <c r="C424" i="17"/>
  <c r="D424" i="17"/>
  <c r="E424" i="17"/>
  <c r="F424" i="17"/>
  <c r="L424" i="17"/>
  <c r="C425" i="17"/>
  <c r="D425" i="17"/>
  <c r="E425" i="17"/>
  <c r="F425" i="17"/>
  <c r="L425" i="17"/>
  <c r="C426" i="17"/>
  <c r="D426" i="17"/>
  <c r="E426" i="17"/>
  <c r="F426" i="17"/>
  <c r="L426" i="17"/>
  <c r="C427" i="17"/>
  <c r="D427" i="17"/>
  <c r="E427" i="17"/>
  <c r="F427" i="17"/>
  <c r="L427" i="17"/>
  <c r="C428" i="17"/>
  <c r="D428" i="17"/>
  <c r="E428" i="17"/>
  <c r="F428" i="17"/>
  <c r="L428" i="17"/>
  <c r="C429" i="17"/>
  <c r="D429" i="17"/>
  <c r="E429" i="17"/>
  <c r="F429" i="17"/>
  <c r="L429" i="17"/>
  <c r="C430" i="17"/>
  <c r="D430" i="17"/>
  <c r="E430" i="17"/>
  <c r="F430" i="17"/>
  <c r="L430" i="17"/>
  <c r="C431" i="17"/>
  <c r="D431" i="17"/>
  <c r="E431" i="17"/>
  <c r="F431" i="17"/>
  <c r="L431" i="17"/>
  <c r="C432" i="17"/>
  <c r="D432" i="17"/>
  <c r="E432" i="17"/>
  <c r="F432" i="17"/>
  <c r="L432" i="17"/>
  <c r="C433" i="17"/>
  <c r="D433" i="17"/>
  <c r="E433" i="17"/>
  <c r="F433" i="17"/>
  <c r="L433" i="17"/>
  <c r="C434" i="17"/>
  <c r="D434" i="17"/>
  <c r="E434" i="17"/>
  <c r="F434" i="17"/>
  <c r="L434" i="17"/>
  <c r="C435" i="17"/>
  <c r="D435" i="17"/>
  <c r="E435" i="17"/>
  <c r="F435" i="17"/>
  <c r="L435" i="17"/>
  <c r="C382" i="17"/>
  <c r="C394" i="17"/>
  <c r="C395" i="17"/>
  <c r="C396" i="17"/>
  <c r="E515" i="19"/>
  <c r="F515" i="19"/>
  <c r="G515" i="19"/>
  <c r="H515" i="19"/>
  <c r="H90" i="25"/>
  <c r="H71" i="25"/>
  <c r="H72" i="25"/>
  <c r="H73" i="25"/>
  <c r="H74" i="25"/>
  <c r="H75" i="25"/>
  <c r="H76" i="25"/>
  <c r="H77" i="25"/>
  <c r="H78" i="25"/>
  <c r="H79" i="25"/>
  <c r="H80" i="25"/>
  <c r="H81" i="25"/>
  <c r="H82" i="25"/>
  <c r="H83" i="25"/>
  <c r="H84" i="25"/>
  <c r="H85" i="25"/>
  <c r="H86" i="25"/>
  <c r="H87" i="25"/>
  <c r="H88" i="25"/>
  <c r="H89" i="25"/>
  <c r="H91" i="25"/>
  <c r="H92" i="25"/>
  <c r="H93" i="25"/>
  <c r="H94" i="25"/>
  <c r="H95" i="25"/>
  <c r="H96" i="25"/>
  <c r="H97" i="25"/>
  <c r="H98" i="25"/>
  <c r="H99" i="25"/>
  <c r="H100" i="25"/>
  <c r="H101" i="25"/>
  <c r="H102" i="25"/>
  <c r="H103" i="25"/>
  <c r="H104" i="25"/>
  <c r="H105" i="25"/>
  <c r="H106" i="25"/>
  <c r="H107" i="25"/>
  <c r="H108" i="25"/>
  <c r="H109" i="25"/>
  <c r="H110" i="25"/>
  <c r="H111" i="25"/>
  <c r="H112" i="25"/>
  <c r="H113" i="25"/>
  <c r="H114" i="25"/>
  <c r="H115" i="25"/>
  <c r="H116" i="25"/>
  <c r="H117" i="25"/>
  <c r="H118" i="25"/>
  <c r="H119" i="25"/>
  <c r="H120" i="25"/>
  <c r="H121" i="25"/>
  <c r="H122" i="25"/>
  <c r="H123" i="25"/>
  <c r="H124" i="25"/>
  <c r="H125" i="25"/>
  <c r="H126" i="25"/>
  <c r="H127" i="25"/>
  <c r="H128" i="25"/>
  <c r="H129" i="25"/>
  <c r="H130" i="25"/>
  <c r="H131" i="25"/>
  <c r="H132" i="25"/>
  <c r="H133" i="25"/>
  <c r="H134" i="25"/>
  <c r="H135" i="25"/>
  <c r="H136" i="25"/>
  <c r="H137" i="25"/>
  <c r="H138" i="25"/>
  <c r="H139" i="25"/>
  <c r="H140" i="25"/>
  <c r="H141" i="25"/>
  <c r="H142" i="25"/>
  <c r="H143" i="25"/>
  <c r="H144" i="25"/>
  <c r="H145" i="25"/>
  <c r="H146" i="25"/>
  <c r="H147" i="25"/>
  <c r="H148" i="25"/>
  <c r="H149" i="25"/>
  <c r="H150" i="25"/>
  <c r="H151" i="25"/>
  <c r="H152" i="25"/>
  <c r="H153" i="25"/>
  <c r="H154" i="25"/>
  <c r="H155" i="25"/>
  <c r="H156" i="25"/>
  <c r="H157" i="25"/>
  <c r="H158" i="25"/>
  <c r="H159" i="25"/>
  <c r="H160" i="25"/>
  <c r="H161" i="25"/>
  <c r="H162" i="25"/>
  <c r="H163" i="25"/>
  <c r="H164" i="25"/>
  <c r="H165" i="25"/>
  <c r="H166" i="25"/>
  <c r="H167" i="25"/>
  <c r="H168" i="25"/>
  <c r="H169" i="25"/>
  <c r="H170" i="25"/>
  <c r="H171" i="25"/>
  <c r="H172" i="25"/>
  <c r="H174" i="25"/>
  <c r="H175" i="25"/>
  <c r="H176" i="25"/>
  <c r="H177" i="25"/>
  <c r="H178" i="25"/>
  <c r="H179" i="25"/>
  <c r="H180" i="25"/>
  <c r="H181" i="25"/>
  <c r="H182" i="25"/>
  <c r="H183" i="25"/>
  <c r="H184" i="25"/>
  <c r="H185" i="25"/>
  <c r="H186" i="25"/>
  <c r="H187" i="25"/>
  <c r="H188" i="25"/>
  <c r="H189" i="25"/>
  <c r="H190" i="25"/>
  <c r="H191" i="25"/>
  <c r="H192" i="25"/>
  <c r="H193" i="25"/>
  <c r="H194" i="25"/>
  <c r="H195" i="25"/>
  <c r="H196" i="25"/>
  <c r="H197" i="25"/>
  <c r="H198" i="25"/>
  <c r="H199" i="25"/>
  <c r="H200" i="25"/>
  <c r="H201" i="25"/>
  <c r="H202" i="25"/>
  <c r="H203" i="25"/>
  <c r="H204" i="25"/>
  <c r="H205" i="25"/>
  <c r="H206" i="25"/>
  <c r="H207" i="25"/>
  <c r="H208" i="25"/>
  <c r="H209" i="25"/>
  <c r="H210" i="25"/>
  <c r="H211" i="25"/>
  <c r="H212" i="25"/>
  <c r="H213" i="25"/>
  <c r="H214" i="25"/>
  <c r="H215" i="25"/>
  <c r="H216" i="25"/>
  <c r="H217" i="25"/>
  <c r="H218" i="25"/>
  <c r="H219" i="25"/>
  <c r="H220" i="25"/>
  <c r="H221" i="25"/>
  <c r="H222" i="25"/>
  <c r="H223" i="25"/>
  <c r="H224" i="25"/>
  <c r="H225" i="25"/>
  <c r="H226" i="25"/>
  <c r="H227" i="25"/>
  <c r="H228" i="25"/>
  <c r="H229" i="25"/>
  <c r="H230" i="25"/>
  <c r="H231" i="25"/>
  <c r="H232" i="25"/>
  <c r="H233" i="25"/>
  <c r="H234" i="25"/>
  <c r="H235" i="25"/>
  <c r="H236" i="25"/>
  <c r="H237" i="25"/>
  <c r="H238" i="25"/>
  <c r="H239" i="25"/>
  <c r="H240" i="25"/>
  <c r="H241" i="25"/>
  <c r="H242" i="25"/>
  <c r="H243" i="25"/>
  <c r="H244" i="25"/>
  <c r="H245" i="25"/>
  <c r="H246" i="25"/>
  <c r="H247" i="25"/>
  <c r="H248" i="25"/>
  <c r="H249" i="25"/>
  <c r="H250" i="25"/>
  <c r="H251" i="25"/>
  <c r="H252" i="25"/>
  <c r="H253" i="25"/>
  <c r="H254" i="25"/>
  <c r="H255" i="25"/>
  <c r="H256" i="25"/>
  <c r="H257" i="25"/>
  <c r="H258" i="25"/>
  <c r="H259" i="25"/>
  <c r="H260" i="25"/>
  <c r="H261" i="25"/>
  <c r="H262" i="25"/>
  <c r="H263" i="25"/>
  <c r="H264" i="25"/>
  <c r="H265" i="25"/>
  <c r="H266" i="25"/>
  <c r="H267" i="25"/>
  <c r="H268" i="25"/>
  <c r="H269" i="25"/>
  <c r="H270" i="25"/>
  <c r="H271" i="25"/>
  <c r="H272" i="25"/>
  <c r="H273" i="25"/>
  <c r="H274" i="25"/>
  <c r="H275" i="25"/>
  <c r="H276" i="25"/>
  <c r="H277" i="25"/>
  <c r="H278" i="25"/>
  <c r="H279" i="25"/>
  <c r="H280" i="25"/>
  <c r="H281" i="25"/>
  <c r="H282" i="25"/>
  <c r="H283" i="25"/>
  <c r="H284" i="25"/>
  <c r="H285" i="25"/>
  <c r="H286" i="25"/>
  <c r="H287" i="25"/>
  <c r="H288" i="25"/>
  <c r="H289" i="25"/>
  <c r="H290" i="25"/>
  <c r="H291" i="25"/>
  <c r="H292" i="25"/>
  <c r="H293" i="25"/>
  <c r="H294" i="25"/>
  <c r="H295" i="25"/>
  <c r="H296" i="25"/>
  <c r="H297" i="25"/>
  <c r="H298" i="25"/>
  <c r="H299" i="25"/>
  <c r="H300" i="25"/>
  <c r="H301" i="25"/>
  <c r="H302" i="25"/>
  <c r="H303" i="25"/>
  <c r="H304" i="25"/>
  <c r="H305" i="25"/>
  <c r="H306" i="25"/>
  <c r="H307" i="25"/>
  <c r="H308" i="25"/>
  <c r="H309" i="25"/>
  <c r="H310" i="25"/>
  <c r="H311" i="25"/>
  <c r="H312" i="25"/>
  <c r="H313" i="25"/>
  <c r="H314" i="25"/>
  <c r="H315" i="25"/>
  <c r="H316" i="25"/>
  <c r="H317" i="25"/>
  <c r="H318" i="25"/>
  <c r="H319" i="25"/>
  <c r="H320" i="25"/>
  <c r="H321" i="25"/>
  <c r="H322" i="25"/>
  <c r="H323" i="25"/>
  <c r="H324" i="25"/>
  <c r="H325" i="25"/>
  <c r="H326" i="25"/>
  <c r="H327" i="25"/>
  <c r="H328" i="25"/>
  <c r="H329" i="25"/>
  <c r="H330" i="25"/>
  <c r="H331" i="25"/>
  <c r="H332" i="25"/>
  <c r="H333" i="25"/>
  <c r="H334" i="25"/>
  <c r="H335" i="25"/>
  <c r="H336" i="25"/>
  <c r="H337" i="25"/>
  <c r="H338" i="25"/>
  <c r="H339" i="25"/>
  <c r="H340" i="25"/>
  <c r="H341" i="25"/>
  <c r="H342" i="25"/>
  <c r="H343" i="25"/>
  <c r="H344" i="25"/>
  <c r="H345" i="25"/>
  <c r="H346" i="25"/>
  <c r="H347" i="25"/>
  <c r="H348" i="25"/>
  <c r="H349" i="25"/>
  <c r="H350" i="25"/>
  <c r="H351" i="25"/>
  <c r="H352" i="25"/>
  <c r="H353" i="25"/>
  <c r="H354" i="25"/>
  <c r="H355" i="25"/>
  <c r="H356" i="25"/>
  <c r="H357" i="25"/>
  <c r="H358" i="25"/>
  <c r="H359" i="25"/>
  <c r="H360" i="25"/>
  <c r="H361" i="25"/>
  <c r="H362" i="25"/>
  <c r="H363" i="25"/>
  <c r="H364" i="25"/>
  <c r="H365" i="25"/>
  <c r="H366" i="25"/>
  <c r="H367" i="25"/>
  <c r="H369" i="25"/>
  <c r="H370" i="25"/>
  <c r="H371" i="25"/>
  <c r="H372" i="25"/>
  <c r="H373" i="25"/>
  <c r="H374" i="25"/>
  <c r="H375" i="25"/>
  <c r="H376" i="25"/>
  <c r="H377" i="25"/>
  <c r="H378" i="25"/>
  <c r="H379" i="25"/>
  <c r="H380" i="25"/>
  <c r="H381" i="25"/>
  <c r="H382" i="25"/>
  <c r="H383" i="25"/>
  <c r="H384" i="25"/>
  <c r="H385" i="25"/>
  <c r="H386" i="25"/>
  <c r="H387" i="25"/>
  <c r="H388" i="25"/>
  <c r="H389" i="25"/>
  <c r="H390" i="25"/>
  <c r="H391" i="25"/>
  <c r="H392" i="25"/>
  <c r="H393" i="25"/>
  <c r="H394" i="25"/>
  <c r="H395" i="25"/>
  <c r="H396" i="25"/>
  <c r="H397" i="25"/>
  <c r="H398" i="25"/>
  <c r="H399" i="25"/>
  <c r="H400" i="25"/>
  <c r="H401" i="25"/>
  <c r="H402" i="25"/>
  <c r="H403" i="25"/>
  <c r="H404" i="25"/>
  <c r="H405" i="25"/>
  <c r="H406" i="25"/>
  <c r="H407" i="25"/>
  <c r="H408" i="25"/>
  <c r="H409" i="25"/>
  <c r="H410" i="25"/>
  <c r="H411" i="25"/>
  <c r="H412" i="25"/>
  <c r="H413" i="25"/>
  <c r="H414" i="25"/>
  <c r="H415" i="25"/>
  <c r="H416" i="25"/>
  <c r="H417" i="25"/>
  <c r="H418" i="25"/>
  <c r="H419" i="25"/>
  <c r="H420" i="25"/>
  <c r="H421" i="25"/>
  <c r="H422" i="25"/>
  <c r="H423" i="25"/>
  <c r="H424" i="25"/>
  <c r="H425" i="25"/>
  <c r="H426" i="25"/>
  <c r="H427" i="25"/>
  <c r="H428" i="25"/>
  <c r="H429" i="25"/>
  <c r="H430" i="25"/>
  <c r="H431" i="25"/>
  <c r="H432" i="25"/>
  <c r="H433" i="25"/>
  <c r="H434" i="25"/>
  <c r="H435" i="25"/>
  <c r="H436" i="25"/>
  <c r="H437" i="25"/>
  <c r="H438" i="25"/>
  <c r="H439" i="25"/>
  <c r="F379" i="17"/>
  <c r="F380" i="17"/>
  <c r="F381" i="17"/>
  <c r="F382" i="17"/>
  <c r="F383" i="17"/>
  <c r="F384" i="17"/>
  <c r="F385" i="17"/>
  <c r="F386" i="17"/>
  <c r="F387" i="17"/>
  <c r="F388" i="17"/>
  <c r="F389" i="17"/>
  <c r="F390" i="17"/>
  <c r="F391" i="17"/>
  <c r="F392" i="17"/>
  <c r="F393" i="17"/>
  <c r="F394" i="17"/>
  <c r="F396" i="17"/>
  <c r="F397" i="17"/>
  <c r="F398" i="17"/>
  <c r="F399" i="17"/>
  <c r="F400" i="17"/>
  <c r="F401" i="17"/>
  <c r="F402" i="17"/>
  <c r="F403" i="17"/>
  <c r="F404" i="17"/>
  <c r="F405" i="17"/>
  <c r="F406" i="17"/>
  <c r="F407" i="17"/>
  <c r="F408" i="17"/>
  <c r="F409" i="17"/>
  <c r="F410" i="17"/>
  <c r="F411" i="17"/>
  <c r="F412" i="17"/>
  <c r="F413" i="17"/>
  <c r="F414" i="17"/>
  <c r="F415" i="17"/>
  <c r="F416" i="17"/>
  <c r="F417" i="17"/>
  <c r="F418" i="17"/>
  <c r="F419" i="17"/>
  <c r="F420" i="17"/>
  <c r="F421" i="17"/>
  <c r="F422" i="17"/>
  <c r="F378" i="17"/>
  <c r="H527" i="19"/>
  <c r="H528" i="19"/>
  <c r="H529" i="19"/>
  <c r="H530" i="19"/>
  <c r="H531" i="19"/>
  <c r="H532" i="19"/>
  <c r="H533" i="19"/>
  <c r="H534" i="19"/>
  <c r="H536" i="19"/>
  <c r="H537" i="19"/>
  <c r="H526" i="19"/>
  <c r="H513" i="19"/>
  <c r="H514" i="19"/>
  <c r="H516" i="19"/>
  <c r="H517" i="19"/>
  <c r="H518" i="19"/>
  <c r="H519" i="19"/>
  <c r="H520" i="19"/>
  <c r="H521" i="19"/>
  <c r="H522" i="19"/>
  <c r="H523" i="19"/>
  <c r="H512" i="19"/>
  <c r="H493" i="19"/>
  <c r="H494" i="19"/>
  <c r="H495" i="19"/>
  <c r="H496" i="19"/>
  <c r="H497" i="19"/>
  <c r="H498" i="19"/>
  <c r="H499" i="19"/>
  <c r="H500" i="19"/>
  <c r="H501" i="19"/>
  <c r="H502" i="19"/>
  <c r="H503" i="19"/>
  <c r="H504" i="19"/>
  <c r="H505" i="19"/>
  <c r="H506" i="19"/>
  <c r="H507" i="19"/>
  <c r="H508" i="19"/>
  <c r="H509" i="19"/>
  <c r="H492" i="19"/>
  <c r="G492" i="19"/>
  <c r="H463" i="19"/>
  <c r="H464" i="19"/>
  <c r="H465" i="19"/>
  <c r="H466" i="19"/>
  <c r="H467" i="19"/>
  <c r="H468" i="19"/>
  <c r="H469" i="19"/>
  <c r="H470" i="19"/>
  <c r="H471" i="19"/>
  <c r="H472" i="19"/>
  <c r="H473" i="19"/>
  <c r="H474" i="19"/>
  <c r="H475" i="19"/>
  <c r="H476" i="19"/>
  <c r="H477" i="19"/>
  <c r="H478" i="19"/>
  <c r="H479" i="19"/>
  <c r="H480" i="19"/>
  <c r="H481" i="19"/>
  <c r="H482" i="19"/>
  <c r="H483" i="19"/>
  <c r="H484" i="19"/>
  <c r="H485" i="19"/>
  <c r="H486" i="19"/>
  <c r="H487" i="19"/>
  <c r="H488" i="19"/>
  <c r="H489" i="19"/>
  <c r="H462" i="19"/>
  <c r="H447" i="19"/>
  <c r="H448" i="19"/>
  <c r="H449" i="19"/>
  <c r="H450" i="19"/>
  <c r="H451" i="19"/>
  <c r="H452" i="19"/>
  <c r="H453" i="19"/>
  <c r="H454" i="19"/>
  <c r="H455" i="19"/>
  <c r="H456" i="19"/>
  <c r="H457" i="19"/>
  <c r="H458" i="19"/>
  <c r="H459" i="19"/>
  <c r="H446" i="19"/>
  <c r="H382" i="19"/>
  <c r="H383" i="19"/>
  <c r="H384" i="19"/>
  <c r="H385" i="19"/>
  <c r="H386" i="19"/>
  <c r="H387" i="19"/>
  <c r="H388" i="19"/>
  <c r="H389" i="19"/>
  <c r="H390" i="19"/>
  <c r="H391" i="19"/>
  <c r="H392" i="19"/>
  <c r="H393" i="19"/>
  <c r="H394" i="19"/>
  <c r="H395" i="19"/>
  <c r="H396" i="19"/>
  <c r="H397" i="19"/>
  <c r="H398" i="19"/>
  <c r="H399" i="19"/>
  <c r="H400" i="19"/>
  <c r="H401" i="19"/>
  <c r="H402" i="19"/>
  <c r="H403" i="19"/>
  <c r="H404" i="19"/>
  <c r="H405" i="19"/>
  <c r="H406" i="19"/>
  <c r="H407" i="19"/>
  <c r="H408" i="19"/>
  <c r="H409" i="19"/>
  <c r="H410" i="19"/>
  <c r="H411" i="19"/>
  <c r="H412" i="19"/>
  <c r="H413" i="19"/>
  <c r="H414" i="19"/>
  <c r="H415" i="19"/>
  <c r="H416" i="19"/>
  <c r="H417" i="19"/>
  <c r="H418" i="19"/>
  <c r="H419" i="19"/>
  <c r="H420" i="19"/>
  <c r="H421" i="19"/>
  <c r="H422" i="19"/>
  <c r="H423" i="19"/>
  <c r="H424" i="19"/>
  <c r="H425" i="19"/>
  <c r="H426" i="19"/>
  <c r="H427" i="19"/>
  <c r="H428" i="19"/>
  <c r="H429" i="19"/>
  <c r="H430" i="19"/>
  <c r="H431" i="19"/>
  <c r="H432" i="19"/>
  <c r="H433" i="19"/>
  <c r="H434" i="19"/>
  <c r="H435" i="19"/>
  <c r="H436" i="19"/>
  <c r="H437" i="19"/>
  <c r="H438" i="19"/>
  <c r="H439" i="19"/>
  <c r="H440" i="19"/>
  <c r="H441" i="19"/>
  <c r="H442" i="19"/>
  <c r="H443" i="19"/>
  <c r="M515" i="19" l="1"/>
  <c r="K433" i="17"/>
  <c r="M433" i="17" s="1"/>
  <c r="N433" i="17" s="1"/>
  <c r="K423" i="17"/>
  <c r="K432" i="17"/>
  <c r="K425" i="17"/>
  <c r="M425" i="17" s="1"/>
  <c r="N425" i="17" s="1"/>
  <c r="K431" i="17"/>
  <c r="K435" i="17"/>
  <c r="K426" i="17"/>
  <c r="K434" i="17"/>
  <c r="K430" i="17"/>
  <c r="K429" i="17"/>
  <c r="M429" i="17" s="1"/>
  <c r="N429" i="17" s="1"/>
  <c r="K424" i="17"/>
  <c r="K428" i="17"/>
  <c r="K427" i="17"/>
  <c r="O368" i="25"/>
  <c r="P368" i="25" s="1"/>
  <c r="H444" i="25"/>
  <c r="H443" i="25"/>
  <c r="H441" i="25"/>
  <c r="H510" i="19"/>
  <c r="H444" i="19"/>
  <c r="H490" i="19"/>
  <c r="H524" i="19"/>
  <c r="H460" i="19"/>
  <c r="H538" i="19"/>
  <c r="H442" i="25"/>
  <c r="F439" i="17"/>
  <c r="C421" i="17"/>
  <c r="D421" i="17"/>
  <c r="E421" i="17"/>
  <c r="L421" i="17"/>
  <c r="C422" i="17"/>
  <c r="D422" i="17"/>
  <c r="E422" i="17"/>
  <c r="L422" i="17"/>
  <c r="K421" i="17" l="1"/>
  <c r="K422" i="17"/>
  <c r="M427" i="17"/>
  <c r="N427" i="17" s="1"/>
  <c r="M430" i="17"/>
  <c r="N430" i="17" s="1"/>
  <c r="M424" i="17"/>
  <c r="N424" i="17" s="1"/>
  <c r="M426" i="17"/>
  <c r="N426" i="17" s="1"/>
  <c r="M431" i="17"/>
  <c r="N431" i="17" s="1"/>
  <c r="M435" i="17"/>
  <c r="N435" i="17" s="1"/>
  <c r="M432" i="17"/>
  <c r="N432" i="17" s="1"/>
  <c r="M434" i="17"/>
  <c r="N434" i="17" s="1"/>
  <c r="M423" i="17"/>
  <c r="N423" i="17" s="1"/>
  <c r="M428" i="17"/>
  <c r="N428" i="17" s="1"/>
  <c r="H540" i="19"/>
  <c r="M421" i="17" l="1"/>
  <c r="N421" i="17" s="1"/>
  <c r="M422" i="17"/>
  <c r="N422" i="17" s="1"/>
  <c r="G516" i="19"/>
  <c r="G517" i="19"/>
  <c r="F516" i="19"/>
  <c r="F517" i="19"/>
  <c r="E516" i="19"/>
  <c r="E517" i="19"/>
  <c r="G534" i="19"/>
  <c r="F534" i="19"/>
  <c r="E534" i="19"/>
  <c r="B534" i="19"/>
  <c r="N421" i="25"/>
  <c r="N422" i="25"/>
  <c r="N423" i="25"/>
  <c r="G421" i="25"/>
  <c r="G422" i="25"/>
  <c r="G423" i="25"/>
  <c r="F421" i="25"/>
  <c r="F422" i="25"/>
  <c r="F423" i="25"/>
  <c r="E421" i="25"/>
  <c r="E422" i="25"/>
  <c r="E423" i="25"/>
  <c r="L394" i="17"/>
  <c r="L395" i="17"/>
  <c r="L396" i="17"/>
  <c r="E394" i="17"/>
  <c r="E395" i="17"/>
  <c r="E396" i="17"/>
  <c r="D394" i="17"/>
  <c r="D395" i="17"/>
  <c r="D396" i="17"/>
  <c r="K396" i="17" l="1"/>
  <c r="K394" i="17"/>
  <c r="M423" i="25"/>
  <c r="M517" i="19"/>
  <c r="M534" i="19"/>
  <c r="M516" i="19"/>
  <c r="K395" i="17"/>
  <c r="M395" i="17" s="1"/>
  <c r="M422" i="25"/>
  <c r="M421" i="25"/>
  <c r="O422" i="25" l="1"/>
  <c r="P422" i="25" s="1"/>
  <c r="O421" i="25"/>
  <c r="P421" i="25" s="1"/>
  <c r="O423" i="25"/>
  <c r="P423" i="25" s="1"/>
  <c r="M394" i="17"/>
  <c r="N394" i="17" s="1"/>
  <c r="M396" i="17"/>
  <c r="N396" i="17" s="1"/>
  <c r="N413" i="25"/>
  <c r="N414" i="25"/>
  <c r="N415" i="25"/>
  <c r="N416" i="25"/>
  <c r="N417" i="25"/>
  <c r="N418" i="25"/>
  <c r="N419" i="25"/>
  <c r="N420" i="25"/>
  <c r="N424" i="25"/>
  <c r="N425" i="25"/>
  <c r="N426" i="25"/>
  <c r="N427" i="25"/>
  <c r="N428" i="25"/>
  <c r="N429" i="25"/>
  <c r="N430" i="25"/>
  <c r="N431" i="25"/>
  <c r="N432" i="25"/>
  <c r="N433" i="25"/>
  <c r="N434" i="25"/>
  <c r="N435" i="25"/>
  <c r="N436" i="25"/>
  <c r="N437" i="25"/>
  <c r="N438" i="25"/>
  <c r="N439" i="25"/>
  <c r="G413" i="25"/>
  <c r="G414" i="25"/>
  <c r="G415" i="25"/>
  <c r="G416" i="25"/>
  <c r="G417" i="25"/>
  <c r="G418" i="25"/>
  <c r="G419" i="25"/>
  <c r="G420" i="25"/>
  <c r="G424" i="25"/>
  <c r="G425" i="25"/>
  <c r="G426" i="25"/>
  <c r="G427" i="25"/>
  <c r="G428" i="25"/>
  <c r="G429" i="25"/>
  <c r="G430" i="25"/>
  <c r="G431" i="25"/>
  <c r="G432" i="25"/>
  <c r="G433" i="25"/>
  <c r="G434" i="25"/>
  <c r="G435" i="25"/>
  <c r="G436" i="25"/>
  <c r="G437" i="25"/>
  <c r="G438" i="25"/>
  <c r="G439" i="25"/>
  <c r="F413" i="25"/>
  <c r="F414" i="25"/>
  <c r="F415" i="25"/>
  <c r="F416" i="25"/>
  <c r="F417" i="25"/>
  <c r="F418" i="25"/>
  <c r="F419" i="25"/>
  <c r="F420" i="25"/>
  <c r="F424" i="25"/>
  <c r="F425" i="25"/>
  <c r="F426" i="25"/>
  <c r="F427" i="25"/>
  <c r="F428" i="25"/>
  <c r="F429" i="25"/>
  <c r="F430" i="25"/>
  <c r="F431" i="25"/>
  <c r="F432" i="25"/>
  <c r="F433" i="25"/>
  <c r="F434" i="25"/>
  <c r="F435" i="25"/>
  <c r="F436" i="25"/>
  <c r="F437" i="25"/>
  <c r="F438" i="25"/>
  <c r="F439" i="25"/>
  <c r="E413" i="25"/>
  <c r="E414" i="25"/>
  <c r="E415" i="25"/>
  <c r="E416" i="25"/>
  <c r="E417" i="25"/>
  <c r="E418" i="25"/>
  <c r="E419" i="25"/>
  <c r="E420" i="25"/>
  <c r="E424" i="25"/>
  <c r="E425" i="25"/>
  <c r="E426" i="25"/>
  <c r="E427" i="25"/>
  <c r="E428" i="25"/>
  <c r="E429" i="25"/>
  <c r="E430" i="25"/>
  <c r="E431" i="25"/>
  <c r="E432" i="25"/>
  <c r="E433" i="25"/>
  <c r="E434" i="25"/>
  <c r="E435" i="25"/>
  <c r="E436" i="25"/>
  <c r="E437" i="25"/>
  <c r="E438" i="25"/>
  <c r="E439" i="25"/>
  <c r="M435" i="25" l="1"/>
  <c r="M434" i="25"/>
  <c r="M439" i="25"/>
  <c r="M430" i="25"/>
  <c r="O430" i="25" s="1"/>
  <c r="M416" i="25"/>
  <c r="M438" i="25"/>
  <c r="M436" i="25"/>
  <c r="M429" i="25"/>
  <c r="M420" i="25"/>
  <c r="M425" i="25"/>
  <c r="M419" i="25"/>
  <c r="M418" i="25"/>
  <c r="M426" i="25"/>
  <c r="M424" i="25"/>
  <c r="M417" i="25"/>
  <c r="M427" i="25"/>
  <c r="M415" i="25"/>
  <c r="M428" i="25"/>
  <c r="M414" i="25"/>
  <c r="M413" i="25"/>
  <c r="M437" i="25"/>
  <c r="M433" i="25"/>
  <c r="M432" i="25"/>
  <c r="M431" i="25"/>
  <c r="O428" i="25" l="1"/>
  <c r="P428" i="25" s="1"/>
  <c r="O437" i="25"/>
  <c r="P437" i="25" s="1"/>
  <c r="O417" i="25"/>
  <c r="P417" i="25" s="1"/>
  <c r="O436" i="25"/>
  <c r="P436" i="25" s="1"/>
  <c r="O425" i="25"/>
  <c r="P425" i="25" s="1"/>
  <c r="O433" i="25"/>
  <c r="P433" i="25" s="1"/>
  <c r="O426" i="25"/>
  <c r="P426" i="25" s="1"/>
  <c r="O424" i="25"/>
  <c r="P424" i="25" s="1"/>
  <c r="O418" i="25"/>
  <c r="P418" i="25" s="1"/>
  <c r="O419" i="25"/>
  <c r="P419" i="25" s="1"/>
  <c r="O434" i="25"/>
  <c r="P434" i="25" s="1"/>
  <c r="O431" i="25"/>
  <c r="P431" i="25" s="1"/>
  <c r="O413" i="25"/>
  <c r="P413" i="25" s="1"/>
  <c r="O432" i="25"/>
  <c r="P432" i="25" s="1"/>
  <c r="O414" i="25"/>
  <c r="P414" i="25" s="1"/>
  <c r="O429" i="25"/>
  <c r="P429" i="25" s="1"/>
  <c r="O415" i="25"/>
  <c r="P415" i="25" s="1"/>
  <c r="O438" i="25"/>
  <c r="P438" i="25" s="1"/>
  <c r="O416" i="25"/>
  <c r="P416" i="25" s="1"/>
  <c r="O420" i="25"/>
  <c r="P420" i="25" s="1"/>
  <c r="O427" i="25"/>
  <c r="P427" i="25" s="1"/>
  <c r="O435" i="25"/>
  <c r="P435" i="25" s="1"/>
  <c r="O439" i="25"/>
  <c r="P439" i="25" s="1"/>
  <c r="P430" i="25"/>
  <c r="N412" i="25"/>
  <c r="G412" i="25"/>
  <c r="F412" i="25"/>
  <c r="E412" i="25"/>
  <c r="N404" i="25"/>
  <c r="G404" i="25"/>
  <c r="F404" i="25"/>
  <c r="E404" i="25"/>
  <c r="M404" i="25" l="1"/>
  <c r="M412" i="25"/>
  <c r="N395" i="17"/>
  <c r="O404" i="25" l="1"/>
  <c r="P404" i="25" s="1"/>
  <c r="O412" i="25"/>
  <c r="P412" i="25" s="1"/>
  <c r="C19" i="20"/>
  <c r="B33" i="20"/>
  <c r="L416" i="17"/>
  <c r="L417" i="17"/>
  <c r="E416" i="17"/>
  <c r="E417" i="17"/>
  <c r="D416" i="17"/>
  <c r="D417" i="17"/>
  <c r="C417" i="17"/>
  <c r="C416" i="17"/>
  <c r="K417" i="17" l="1"/>
  <c r="K416" i="17"/>
  <c r="G514" i="19"/>
  <c r="F514" i="19"/>
  <c r="E514" i="19"/>
  <c r="L409" i="17"/>
  <c r="L410" i="17"/>
  <c r="L411" i="17"/>
  <c r="L412" i="17"/>
  <c r="L413" i="17"/>
  <c r="L414" i="17"/>
  <c r="L415" i="17"/>
  <c r="L418" i="17"/>
  <c r="L419" i="17"/>
  <c r="L420" i="17"/>
  <c r="E409" i="17"/>
  <c r="E410" i="17"/>
  <c r="E411" i="17"/>
  <c r="E412" i="17"/>
  <c r="E413" i="17"/>
  <c r="E414" i="17"/>
  <c r="E415" i="17"/>
  <c r="E418" i="17"/>
  <c r="E419" i="17"/>
  <c r="E420" i="17"/>
  <c r="D409" i="17"/>
  <c r="D410" i="17"/>
  <c r="D411" i="17"/>
  <c r="D412" i="17"/>
  <c r="D413" i="17"/>
  <c r="D414" i="17"/>
  <c r="D415" i="17"/>
  <c r="D418" i="17"/>
  <c r="D419" i="17"/>
  <c r="D420" i="17"/>
  <c r="C409" i="17"/>
  <c r="C410" i="17"/>
  <c r="C411" i="17"/>
  <c r="C412" i="17"/>
  <c r="C413" i="17"/>
  <c r="C414" i="17"/>
  <c r="C415" i="17"/>
  <c r="C418" i="17"/>
  <c r="C419" i="17"/>
  <c r="C420" i="17"/>
  <c r="K420" i="17" l="1"/>
  <c r="M420" i="17" s="1"/>
  <c r="N420" i="17" s="1"/>
  <c r="K418" i="17"/>
  <c r="K413" i="17"/>
  <c r="K412" i="17"/>
  <c r="K411" i="17"/>
  <c r="K419" i="17"/>
  <c r="M514" i="19"/>
  <c r="K414" i="17"/>
  <c r="K415" i="17"/>
  <c r="M415" i="17" s="1"/>
  <c r="N415" i="17" s="1"/>
  <c r="K410" i="17"/>
  <c r="M410" i="17" s="1"/>
  <c r="N410" i="17" s="1"/>
  <c r="K409" i="17"/>
  <c r="M418" i="17"/>
  <c r="N418" i="17" s="1"/>
  <c r="M413" i="17"/>
  <c r="N413" i="17" s="1"/>
  <c r="M412" i="17"/>
  <c r="N412" i="17" s="1"/>
  <c r="M411" i="17"/>
  <c r="N411" i="17" s="1"/>
  <c r="M416" i="17"/>
  <c r="N416" i="17" s="1"/>
  <c r="M417" i="17"/>
  <c r="N417" i="17" s="1"/>
  <c r="G536" i="19"/>
  <c r="F536" i="19"/>
  <c r="E536" i="19"/>
  <c r="B536" i="19"/>
  <c r="M536" i="19" l="1"/>
  <c r="M414" i="17"/>
  <c r="N414" i="17" s="1"/>
  <c r="M409" i="17"/>
  <c r="N409" i="17" s="1"/>
  <c r="M419" i="17"/>
  <c r="N419" i="17" s="1"/>
  <c r="L408" i="17"/>
  <c r="L405" i="17"/>
  <c r="L404" i="17"/>
  <c r="L403" i="17"/>
  <c r="L402" i="17"/>
  <c r="L401" i="17"/>
  <c r="L400" i="17"/>
  <c r="L399" i="17"/>
  <c r="L398" i="17"/>
  <c r="L397" i="17"/>
  <c r="L393" i="17"/>
  <c r="L392" i="17"/>
  <c r="L391" i="17"/>
  <c r="L390" i="17"/>
  <c r="L389" i="17"/>
  <c r="L388" i="17"/>
  <c r="L387" i="17"/>
  <c r="L386" i="17"/>
  <c r="L385" i="17"/>
  <c r="L384" i="17"/>
  <c r="L383" i="17"/>
  <c r="L382" i="17"/>
  <c r="L381" i="17"/>
  <c r="E378" i="17"/>
  <c r="E408" i="17"/>
  <c r="E407" i="17"/>
  <c r="E406" i="17"/>
  <c r="E405" i="17"/>
  <c r="E404" i="17"/>
  <c r="E403" i="17"/>
  <c r="E402" i="17"/>
  <c r="E401" i="17"/>
  <c r="E400" i="17"/>
  <c r="E399" i="17"/>
  <c r="E398" i="17"/>
  <c r="E397" i="17"/>
  <c r="E393" i="17"/>
  <c r="E392" i="17"/>
  <c r="E391" i="17"/>
  <c r="E390" i="17"/>
  <c r="E389" i="17"/>
  <c r="E388" i="17"/>
  <c r="E387" i="17"/>
  <c r="E386" i="17"/>
  <c r="E385" i="17"/>
  <c r="E384" i="17"/>
  <c r="E383" i="17"/>
  <c r="E382" i="17"/>
  <c r="E381" i="17"/>
  <c r="E380" i="17"/>
  <c r="E379" i="17"/>
  <c r="D378" i="17"/>
  <c r="D408" i="17"/>
  <c r="D406" i="17"/>
  <c r="D405" i="17"/>
  <c r="D404" i="17"/>
  <c r="D403" i="17"/>
  <c r="D402" i="17"/>
  <c r="D401" i="17"/>
  <c r="D400" i="17"/>
  <c r="D399" i="17"/>
  <c r="D398" i="17"/>
  <c r="D397" i="17"/>
  <c r="D393" i="17"/>
  <c r="D392" i="17"/>
  <c r="D391" i="17"/>
  <c r="D390" i="17"/>
  <c r="D389" i="17"/>
  <c r="D388" i="17"/>
  <c r="D387" i="17"/>
  <c r="D386" i="17"/>
  <c r="D385" i="17"/>
  <c r="D384" i="17"/>
  <c r="D383" i="17"/>
  <c r="D382" i="17"/>
  <c r="D381" i="17"/>
  <c r="D380" i="17"/>
  <c r="D379" i="17"/>
  <c r="C408" i="17"/>
  <c r="C407" i="17"/>
  <c r="C406" i="17"/>
  <c r="C405" i="17"/>
  <c r="C404" i="17"/>
  <c r="C403" i="17"/>
  <c r="C402" i="17"/>
  <c r="C401" i="17"/>
  <c r="C400" i="17"/>
  <c r="C399" i="17"/>
  <c r="C398" i="17"/>
  <c r="C397" i="17"/>
  <c r="C393" i="17"/>
  <c r="C392" i="17"/>
  <c r="C391" i="17"/>
  <c r="C390" i="17"/>
  <c r="C389" i="17"/>
  <c r="C388" i="17"/>
  <c r="C387" i="17"/>
  <c r="C386" i="17"/>
  <c r="C385" i="17"/>
  <c r="C384" i="17"/>
  <c r="C383" i="17"/>
  <c r="C381" i="17"/>
  <c r="C380" i="17"/>
  <c r="C379" i="17"/>
  <c r="C378" i="17"/>
  <c r="N411" i="25"/>
  <c r="N410" i="25"/>
  <c r="N409" i="25"/>
  <c r="N408" i="25"/>
  <c r="N407" i="25"/>
  <c r="N406" i="25"/>
  <c r="N405" i="25"/>
  <c r="N403" i="25"/>
  <c r="N402" i="25"/>
  <c r="N399" i="25"/>
  <c r="N401" i="25"/>
  <c r="N400" i="25"/>
  <c r="N398" i="25"/>
  <c r="N397" i="25"/>
  <c r="N396" i="25"/>
  <c r="N395" i="25"/>
  <c r="N394" i="25"/>
  <c r="N393" i="25"/>
  <c r="N392" i="25"/>
  <c r="N391" i="25"/>
  <c r="N390" i="25"/>
  <c r="N389" i="25"/>
  <c r="N388" i="25"/>
  <c r="N387" i="25"/>
  <c r="N386" i="25"/>
  <c r="N385" i="25"/>
  <c r="N384" i="25"/>
  <c r="N383" i="25"/>
  <c r="N382" i="25"/>
  <c r="N381" i="25"/>
  <c r="N380" i="25"/>
  <c r="N379" i="25"/>
  <c r="N378" i="25"/>
  <c r="N377" i="25"/>
  <c r="N376" i="25"/>
  <c r="N375" i="25"/>
  <c r="N374" i="25"/>
  <c r="N373" i="25"/>
  <c r="N372" i="25"/>
  <c r="N371" i="25"/>
  <c r="N370" i="25"/>
  <c r="N369" i="25"/>
  <c r="N367" i="25"/>
  <c r="N366" i="25"/>
  <c r="N365" i="25"/>
  <c r="N364" i="25"/>
  <c r="N363" i="25"/>
  <c r="N362" i="25"/>
  <c r="N361" i="25"/>
  <c r="N360" i="25"/>
  <c r="N359" i="25"/>
  <c r="N358" i="25"/>
  <c r="N357" i="25"/>
  <c r="N356" i="25"/>
  <c r="N355" i="25"/>
  <c r="N354" i="25"/>
  <c r="N353" i="25"/>
  <c r="N352" i="25"/>
  <c r="N351" i="25"/>
  <c r="N350" i="25"/>
  <c r="N349" i="25"/>
  <c r="N348" i="25"/>
  <c r="N347" i="25"/>
  <c r="N346" i="25"/>
  <c r="N345" i="25"/>
  <c r="N344" i="25"/>
  <c r="N343" i="25"/>
  <c r="N342" i="25"/>
  <c r="N341" i="25"/>
  <c r="N340" i="25"/>
  <c r="N339" i="25"/>
  <c r="N338" i="25"/>
  <c r="N337" i="25"/>
  <c r="N336" i="25"/>
  <c r="N335" i="25"/>
  <c r="N334" i="25"/>
  <c r="N333" i="25"/>
  <c r="N332" i="25"/>
  <c r="N331" i="25"/>
  <c r="N330" i="25"/>
  <c r="N329" i="25"/>
  <c r="N328" i="25"/>
  <c r="N327" i="25"/>
  <c r="N326" i="25"/>
  <c r="N325" i="25"/>
  <c r="N324" i="25"/>
  <c r="N323" i="25"/>
  <c r="N322" i="25"/>
  <c r="N321" i="25"/>
  <c r="N320" i="25"/>
  <c r="N319" i="25"/>
  <c r="N318" i="25"/>
  <c r="N317" i="25"/>
  <c r="N316" i="25"/>
  <c r="N315" i="25"/>
  <c r="N314" i="25"/>
  <c r="N313" i="25"/>
  <c r="N312" i="25"/>
  <c r="N311" i="25"/>
  <c r="N310" i="25"/>
  <c r="N309" i="25"/>
  <c r="N308" i="25"/>
  <c r="N307" i="25"/>
  <c r="N306" i="25"/>
  <c r="N305" i="25"/>
  <c r="N304" i="25"/>
  <c r="N303" i="25"/>
  <c r="N302" i="25"/>
  <c r="N301" i="25"/>
  <c r="N300" i="25"/>
  <c r="N299" i="25"/>
  <c r="N298" i="25"/>
  <c r="N297" i="25"/>
  <c r="N296" i="25"/>
  <c r="N295" i="25"/>
  <c r="N294" i="25"/>
  <c r="N293" i="25"/>
  <c r="N292" i="25"/>
  <c r="N291" i="25"/>
  <c r="N290" i="25"/>
  <c r="N289" i="25"/>
  <c r="N288" i="25"/>
  <c r="N287" i="25"/>
  <c r="N286" i="25"/>
  <c r="N285" i="25"/>
  <c r="N284" i="25"/>
  <c r="N283" i="25"/>
  <c r="N282" i="25"/>
  <c r="N281" i="25"/>
  <c r="N280" i="25"/>
  <c r="N279" i="25"/>
  <c r="N278" i="25"/>
  <c r="N277" i="25"/>
  <c r="N276" i="25"/>
  <c r="N275" i="25"/>
  <c r="N274" i="25"/>
  <c r="N273" i="25"/>
  <c r="N272" i="25"/>
  <c r="N271" i="25"/>
  <c r="N270" i="25"/>
  <c r="N269" i="25"/>
  <c r="N268" i="25"/>
  <c r="N267" i="25"/>
  <c r="N266" i="25"/>
  <c r="N265" i="25"/>
  <c r="N264" i="25"/>
  <c r="N263" i="25"/>
  <c r="N262" i="25"/>
  <c r="N261" i="25"/>
  <c r="N260" i="25"/>
  <c r="N259" i="25"/>
  <c r="N258" i="25"/>
  <c r="N257" i="25"/>
  <c r="N256" i="25"/>
  <c r="N255" i="25"/>
  <c r="N254" i="25"/>
  <c r="N253" i="25"/>
  <c r="N252" i="25"/>
  <c r="N251" i="25"/>
  <c r="N250" i="25"/>
  <c r="N249" i="25"/>
  <c r="N248" i="25"/>
  <c r="N247" i="25"/>
  <c r="N246" i="25"/>
  <c r="N245" i="25"/>
  <c r="N244" i="25"/>
  <c r="N243" i="25"/>
  <c r="N242" i="25"/>
  <c r="N241" i="25"/>
  <c r="N240" i="25"/>
  <c r="N239" i="25"/>
  <c r="N238" i="25"/>
  <c r="N237" i="25"/>
  <c r="N236" i="25"/>
  <c r="N235" i="25"/>
  <c r="N234" i="25"/>
  <c r="N233" i="25"/>
  <c r="N232" i="25"/>
  <c r="N231" i="25"/>
  <c r="N230" i="25"/>
  <c r="N229" i="25"/>
  <c r="N228" i="25"/>
  <c r="N227" i="25"/>
  <c r="N226" i="25"/>
  <c r="N225" i="25"/>
  <c r="N224" i="25"/>
  <c r="N223" i="25"/>
  <c r="N222" i="25"/>
  <c r="N221" i="25"/>
  <c r="N220" i="25"/>
  <c r="N219" i="25"/>
  <c r="N218" i="25"/>
  <c r="N217" i="25"/>
  <c r="N216" i="25"/>
  <c r="N215" i="25"/>
  <c r="N214" i="25"/>
  <c r="N213" i="25"/>
  <c r="N212" i="25"/>
  <c r="N211" i="25"/>
  <c r="N210" i="25"/>
  <c r="N209" i="25"/>
  <c r="N208" i="25"/>
  <c r="N207" i="25"/>
  <c r="N206" i="25"/>
  <c r="N205" i="25"/>
  <c r="N204" i="25"/>
  <c r="N203" i="25"/>
  <c r="N202" i="25"/>
  <c r="N201" i="25"/>
  <c r="N200" i="25"/>
  <c r="N199" i="25"/>
  <c r="N198" i="25"/>
  <c r="N197" i="25"/>
  <c r="N196" i="25"/>
  <c r="N195" i="25"/>
  <c r="N194" i="25"/>
  <c r="N193" i="25"/>
  <c r="N192" i="25"/>
  <c r="N191" i="25"/>
  <c r="N190" i="25"/>
  <c r="N189" i="25"/>
  <c r="N188" i="25"/>
  <c r="N187" i="25"/>
  <c r="N186" i="25"/>
  <c r="N185" i="25"/>
  <c r="N184" i="25"/>
  <c r="N183" i="25"/>
  <c r="N182" i="25"/>
  <c r="N181" i="25"/>
  <c r="N180" i="25"/>
  <c r="N179" i="25"/>
  <c r="N178" i="25"/>
  <c r="N177" i="25"/>
  <c r="N176" i="25"/>
  <c r="N175" i="25"/>
  <c r="N174" i="25"/>
  <c r="N172" i="25"/>
  <c r="N171" i="25"/>
  <c r="N170" i="25"/>
  <c r="N169" i="25"/>
  <c r="N168" i="25"/>
  <c r="N167" i="25"/>
  <c r="N166" i="25"/>
  <c r="N165" i="25"/>
  <c r="N164" i="25"/>
  <c r="N163" i="25"/>
  <c r="N162" i="25"/>
  <c r="N161" i="25"/>
  <c r="N160" i="25"/>
  <c r="N159" i="25"/>
  <c r="N158" i="25"/>
  <c r="N157" i="25"/>
  <c r="N156" i="25"/>
  <c r="N155" i="25"/>
  <c r="N154" i="25"/>
  <c r="N153" i="25"/>
  <c r="N152" i="25"/>
  <c r="N151" i="25"/>
  <c r="N150" i="25"/>
  <c r="N149" i="25"/>
  <c r="N148" i="25"/>
  <c r="N147" i="25"/>
  <c r="N146" i="25"/>
  <c r="N145" i="25"/>
  <c r="N144" i="25"/>
  <c r="N143" i="25"/>
  <c r="N142" i="25"/>
  <c r="N141" i="25"/>
  <c r="N140" i="25"/>
  <c r="N139" i="25"/>
  <c r="N138" i="25"/>
  <c r="N137" i="25"/>
  <c r="N136" i="25"/>
  <c r="N135" i="25"/>
  <c r="N134" i="25"/>
  <c r="N133" i="25"/>
  <c r="N132" i="25"/>
  <c r="N131" i="25"/>
  <c r="N130" i="25"/>
  <c r="N129" i="25"/>
  <c r="N128" i="25"/>
  <c r="N127" i="25"/>
  <c r="N126" i="25"/>
  <c r="N125" i="25"/>
  <c r="N124" i="25"/>
  <c r="N123" i="25"/>
  <c r="N122" i="25"/>
  <c r="N121" i="25"/>
  <c r="N120" i="25"/>
  <c r="N119" i="25"/>
  <c r="N118" i="25"/>
  <c r="N117" i="25"/>
  <c r="N116" i="25"/>
  <c r="N115" i="25"/>
  <c r="N114" i="25"/>
  <c r="N113" i="25"/>
  <c r="N112" i="25"/>
  <c r="N111" i="25"/>
  <c r="N110" i="25"/>
  <c r="N109" i="25"/>
  <c r="N108" i="25"/>
  <c r="N107" i="25"/>
  <c r="N106" i="25"/>
  <c r="N105" i="25"/>
  <c r="N104" i="25"/>
  <c r="N103" i="25"/>
  <c r="N102" i="25"/>
  <c r="N101" i="25"/>
  <c r="N100" i="25"/>
  <c r="N99" i="25"/>
  <c r="N98" i="25"/>
  <c r="N97" i="25"/>
  <c r="N96" i="25"/>
  <c r="N95" i="25"/>
  <c r="N94" i="25"/>
  <c r="N93" i="25"/>
  <c r="N92" i="25"/>
  <c r="N91" i="25"/>
  <c r="N90" i="25"/>
  <c r="N89" i="25"/>
  <c r="N88" i="25"/>
  <c r="N87" i="25"/>
  <c r="N86" i="25"/>
  <c r="N85" i="25"/>
  <c r="N84" i="25"/>
  <c r="N83" i="25"/>
  <c r="N82" i="25"/>
  <c r="N81" i="25"/>
  <c r="N80" i="25"/>
  <c r="N79" i="25"/>
  <c r="N78" i="25"/>
  <c r="N77" i="25"/>
  <c r="N76" i="25"/>
  <c r="N75" i="25"/>
  <c r="N74" i="25"/>
  <c r="N73" i="25"/>
  <c r="N72" i="25"/>
  <c r="N71" i="25"/>
  <c r="N70" i="25"/>
  <c r="G411" i="25"/>
  <c r="G410" i="25"/>
  <c r="G409" i="25"/>
  <c r="G408" i="25"/>
  <c r="G407" i="25"/>
  <c r="G406" i="25"/>
  <c r="G405" i="25"/>
  <c r="G403" i="25"/>
  <c r="G402" i="25"/>
  <c r="G399" i="25"/>
  <c r="G401" i="25"/>
  <c r="G400" i="25"/>
  <c r="G398" i="25"/>
  <c r="G397" i="25"/>
  <c r="G396" i="25"/>
  <c r="G395" i="25"/>
  <c r="G394" i="25"/>
  <c r="G393" i="25"/>
  <c r="G392" i="25"/>
  <c r="G391" i="25"/>
  <c r="G390" i="25"/>
  <c r="G389" i="25"/>
  <c r="G388" i="25"/>
  <c r="G387" i="25"/>
  <c r="G386" i="25"/>
  <c r="G385" i="25"/>
  <c r="G384" i="25"/>
  <c r="G383" i="25"/>
  <c r="G382" i="25"/>
  <c r="G381" i="25"/>
  <c r="G380" i="25"/>
  <c r="G379" i="25"/>
  <c r="G378" i="25"/>
  <c r="G377" i="25"/>
  <c r="G376" i="25"/>
  <c r="G375" i="25"/>
  <c r="G374" i="25"/>
  <c r="G373" i="25"/>
  <c r="G372" i="25"/>
  <c r="G371" i="25"/>
  <c r="G370" i="25"/>
  <c r="G369" i="25"/>
  <c r="G367" i="25"/>
  <c r="G366" i="25"/>
  <c r="G365" i="25"/>
  <c r="G364" i="25"/>
  <c r="G363" i="25"/>
  <c r="G362" i="25"/>
  <c r="G361" i="25"/>
  <c r="G360" i="25"/>
  <c r="G359" i="25"/>
  <c r="G358" i="25"/>
  <c r="G357" i="25"/>
  <c r="G356" i="25"/>
  <c r="G355" i="25"/>
  <c r="G354" i="25"/>
  <c r="G353" i="25"/>
  <c r="G352" i="25"/>
  <c r="G351" i="25"/>
  <c r="G350" i="25"/>
  <c r="G349" i="25"/>
  <c r="G348" i="25"/>
  <c r="G347" i="25"/>
  <c r="G346" i="25"/>
  <c r="G345" i="25"/>
  <c r="G344" i="25"/>
  <c r="G343" i="25"/>
  <c r="G342" i="25"/>
  <c r="G341" i="25"/>
  <c r="G340" i="25"/>
  <c r="G339" i="25"/>
  <c r="G338" i="25"/>
  <c r="G337" i="25"/>
  <c r="G336" i="25"/>
  <c r="G335" i="25"/>
  <c r="G334" i="25"/>
  <c r="G333" i="25"/>
  <c r="G332" i="25"/>
  <c r="G331" i="25"/>
  <c r="G330" i="25"/>
  <c r="G329" i="25"/>
  <c r="G328" i="25"/>
  <c r="G327" i="25"/>
  <c r="G326" i="25"/>
  <c r="G325" i="25"/>
  <c r="G324" i="25"/>
  <c r="G323" i="25"/>
  <c r="G322" i="25"/>
  <c r="G321" i="25"/>
  <c r="G320" i="25"/>
  <c r="G319" i="25"/>
  <c r="G318" i="25"/>
  <c r="G317" i="25"/>
  <c r="G316" i="25"/>
  <c r="G315" i="25"/>
  <c r="G314" i="25"/>
  <c r="G313" i="25"/>
  <c r="G312" i="25"/>
  <c r="G311" i="25"/>
  <c r="G310" i="25"/>
  <c r="G309" i="25"/>
  <c r="G308" i="25"/>
  <c r="G307" i="25"/>
  <c r="G306" i="25"/>
  <c r="G305" i="25"/>
  <c r="G304" i="25"/>
  <c r="G303" i="25"/>
  <c r="G302" i="25"/>
  <c r="G301" i="25"/>
  <c r="G300" i="25"/>
  <c r="G299" i="25"/>
  <c r="G298" i="25"/>
  <c r="G297" i="25"/>
  <c r="G296" i="25"/>
  <c r="G295" i="25"/>
  <c r="G294" i="25"/>
  <c r="G293" i="25"/>
  <c r="G292" i="25"/>
  <c r="G291" i="25"/>
  <c r="G290" i="25"/>
  <c r="G289" i="25"/>
  <c r="G288" i="25"/>
  <c r="G287" i="25"/>
  <c r="G286" i="25"/>
  <c r="G285" i="25"/>
  <c r="G284" i="25"/>
  <c r="G283" i="25"/>
  <c r="G282" i="25"/>
  <c r="G281" i="25"/>
  <c r="G280" i="25"/>
  <c r="G279" i="25"/>
  <c r="G278" i="25"/>
  <c r="G277" i="25"/>
  <c r="G276" i="25"/>
  <c r="G275" i="25"/>
  <c r="G274" i="25"/>
  <c r="G273" i="25"/>
  <c r="G272" i="25"/>
  <c r="G271" i="25"/>
  <c r="G270" i="25"/>
  <c r="G269" i="25"/>
  <c r="G268" i="25"/>
  <c r="G267" i="25"/>
  <c r="G266" i="25"/>
  <c r="G265" i="25"/>
  <c r="G264" i="25"/>
  <c r="G263" i="25"/>
  <c r="G262" i="25"/>
  <c r="G261" i="25"/>
  <c r="G260" i="25"/>
  <c r="G259" i="25"/>
  <c r="G258" i="25"/>
  <c r="G257" i="25"/>
  <c r="G256" i="25"/>
  <c r="G255" i="25"/>
  <c r="G254" i="25"/>
  <c r="G253" i="25"/>
  <c r="G252" i="25"/>
  <c r="G251" i="25"/>
  <c r="G250" i="25"/>
  <c r="G249" i="25"/>
  <c r="G248" i="25"/>
  <c r="G247" i="25"/>
  <c r="G246" i="25"/>
  <c r="G245" i="25"/>
  <c r="G244" i="25"/>
  <c r="G243" i="25"/>
  <c r="G242" i="25"/>
  <c r="G241" i="25"/>
  <c r="G240" i="25"/>
  <c r="G239" i="25"/>
  <c r="G238" i="25"/>
  <c r="G237" i="25"/>
  <c r="G236" i="25"/>
  <c r="G235" i="25"/>
  <c r="G234" i="25"/>
  <c r="G233" i="25"/>
  <c r="G232" i="25"/>
  <c r="G231" i="25"/>
  <c r="G230" i="25"/>
  <c r="G229" i="25"/>
  <c r="G228" i="25"/>
  <c r="G227" i="25"/>
  <c r="G226" i="25"/>
  <c r="G225" i="25"/>
  <c r="G224" i="25"/>
  <c r="G223" i="25"/>
  <c r="G222" i="25"/>
  <c r="G221" i="25"/>
  <c r="G220" i="25"/>
  <c r="G219" i="25"/>
  <c r="G218" i="25"/>
  <c r="G217" i="25"/>
  <c r="G216" i="25"/>
  <c r="G215" i="25"/>
  <c r="G214" i="25"/>
  <c r="G213" i="25"/>
  <c r="G212" i="25"/>
  <c r="G211" i="25"/>
  <c r="G210" i="25"/>
  <c r="G209" i="25"/>
  <c r="G208" i="25"/>
  <c r="G207" i="25"/>
  <c r="G206" i="25"/>
  <c r="G205" i="25"/>
  <c r="G204" i="25"/>
  <c r="G203" i="25"/>
  <c r="G202" i="25"/>
  <c r="G201" i="25"/>
  <c r="G200" i="25"/>
  <c r="G199" i="25"/>
  <c r="G198" i="25"/>
  <c r="G197" i="25"/>
  <c r="G196" i="25"/>
  <c r="G195" i="25"/>
  <c r="G194" i="25"/>
  <c r="G193" i="25"/>
  <c r="G192" i="25"/>
  <c r="G191" i="25"/>
  <c r="G190" i="25"/>
  <c r="G189" i="25"/>
  <c r="G188" i="25"/>
  <c r="G187" i="25"/>
  <c r="G186" i="25"/>
  <c r="G185" i="25"/>
  <c r="G184" i="25"/>
  <c r="G183" i="25"/>
  <c r="G182" i="25"/>
  <c r="G181" i="25"/>
  <c r="G180" i="25"/>
  <c r="G179" i="25"/>
  <c r="G178" i="25"/>
  <c r="G177" i="25"/>
  <c r="G176" i="25"/>
  <c r="G175" i="25"/>
  <c r="G174" i="25"/>
  <c r="G172" i="25"/>
  <c r="G171" i="25"/>
  <c r="G170" i="25"/>
  <c r="G169" i="25"/>
  <c r="G168" i="25"/>
  <c r="G167" i="25"/>
  <c r="G166" i="25"/>
  <c r="G165" i="25"/>
  <c r="G164" i="25"/>
  <c r="G163" i="25"/>
  <c r="G162" i="25"/>
  <c r="G161" i="25"/>
  <c r="G160" i="25"/>
  <c r="G159" i="25"/>
  <c r="G158" i="25"/>
  <c r="G157" i="25"/>
  <c r="G156" i="25"/>
  <c r="G155" i="25"/>
  <c r="G154" i="25"/>
  <c r="G153" i="25"/>
  <c r="G152" i="25"/>
  <c r="G151" i="25"/>
  <c r="G150" i="25"/>
  <c r="G149" i="25"/>
  <c r="G148" i="25"/>
  <c r="G147" i="25"/>
  <c r="G146" i="25"/>
  <c r="G145" i="25"/>
  <c r="G144" i="25"/>
  <c r="G143" i="25"/>
  <c r="G142" i="25"/>
  <c r="G141" i="25"/>
  <c r="G140" i="25"/>
  <c r="G139" i="25"/>
  <c r="G138" i="25"/>
  <c r="G137" i="25"/>
  <c r="G136" i="25"/>
  <c r="G135" i="25"/>
  <c r="G134" i="25"/>
  <c r="G133" i="25"/>
  <c r="G132" i="25"/>
  <c r="G131" i="25"/>
  <c r="G130" i="25"/>
  <c r="G129" i="25"/>
  <c r="G128" i="25"/>
  <c r="G127" i="25"/>
  <c r="G126" i="25"/>
  <c r="G125" i="25"/>
  <c r="G124" i="25"/>
  <c r="G123" i="25"/>
  <c r="G122" i="25"/>
  <c r="G121" i="25"/>
  <c r="G120" i="25"/>
  <c r="G119" i="25"/>
  <c r="G118" i="25"/>
  <c r="G117" i="25"/>
  <c r="G116" i="25"/>
  <c r="G115" i="25"/>
  <c r="G114" i="25"/>
  <c r="G113" i="25"/>
  <c r="G112" i="25"/>
  <c r="G111" i="25"/>
  <c r="G110" i="25"/>
  <c r="G109" i="25"/>
  <c r="G108" i="25"/>
  <c r="G107" i="25"/>
  <c r="G106" i="25"/>
  <c r="G105" i="25"/>
  <c r="G104" i="25"/>
  <c r="G103" i="25"/>
  <c r="G102" i="25"/>
  <c r="G101" i="25"/>
  <c r="G100" i="25"/>
  <c r="G99" i="25"/>
  <c r="G98" i="25"/>
  <c r="G97" i="25"/>
  <c r="G96" i="25"/>
  <c r="G95" i="25"/>
  <c r="G94" i="25"/>
  <c r="G93" i="25"/>
  <c r="G92" i="25"/>
  <c r="G91" i="25"/>
  <c r="G90" i="25"/>
  <c r="G89" i="25"/>
  <c r="G88" i="25"/>
  <c r="G87" i="25"/>
  <c r="G86" i="25"/>
  <c r="G85" i="25"/>
  <c r="G84" i="25"/>
  <c r="G83" i="25"/>
  <c r="G82" i="25"/>
  <c r="G81" i="25"/>
  <c r="G80" i="25"/>
  <c r="G79" i="25"/>
  <c r="G78" i="25"/>
  <c r="G77" i="25"/>
  <c r="G76" i="25"/>
  <c r="G75" i="25"/>
  <c r="G74" i="25"/>
  <c r="G73" i="25"/>
  <c r="G72" i="25"/>
  <c r="G71" i="25"/>
  <c r="G70" i="25"/>
  <c r="F411" i="25"/>
  <c r="F410" i="25"/>
  <c r="F409" i="25"/>
  <c r="F408" i="25"/>
  <c r="F407" i="25"/>
  <c r="F406" i="25"/>
  <c r="F405" i="25"/>
  <c r="F403" i="25"/>
  <c r="F402" i="25"/>
  <c r="F399" i="25"/>
  <c r="F401" i="25"/>
  <c r="F400" i="25"/>
  <c r="F398" i="25"/>
  <c r="F397" i="25"/>
  <c r="F396" i="25"/>
  <c r="F395" i="25"/>
  <c r="F394" i="25"/>
  <c r="F393" i="25"/>
  <c r="F392" i="25"/>
  <c r="F391" i="25"/>
  <c r="F390" i="25"/>
  <c r="F389" i="25"/>
  <c r="F388" i="25"/>
  <c r="F387" i="25"/>
  <c r="F386" i="25"/>
  <c r="F385" i="25"/>
  <c r="F384" i="25"/>
  <c r="F383" i="25"/>
  <c r="F382" i="25"/>
  <c r="F381" i="25"/>
  <c r="F380" i="25"/>
  <c r="F379" i="25"/>
  <c r="F378" i="25"/>
  <c r="F377" i="25"/>
  <c r="F376" i="25"/>
  <c r="F375" i="25"/>
  <c r="F374" i="25"/>
  <c r="F373" i="25"/>
  <c r="F372" i="25"/>
  <c r="F371" i="25"/>
  <c r="F370" i="25"/>
  <c r="F369" i="25"/>
  <c r="F367" i="25"/>
  <c r="F366" i="25"/>
  <c r="F365" i="25"/>
  <c r="F364" i="25"/>
  <c r="F363" i="25"/>
  <c r="F362" i="25"/>
  <c r="F361" i="25"/>
  <c r="F360" i="25"/>
  <c r="F359" i="25"/>
  <c r="F358" i="25"/>
  <c r="F357" i="25"/>
  <c r="F356" i="25"/>
  <c r="F355" i="25"/>
  <c r="F354" i="25"/>
  <c r="F353" i="25"/>
  <c r="F352" i="25"/>
  <c r="F351" i="25"/>
  <c r="F350" i="25"/>
  <c r="F349" i="25"/>
  <c r="F348" i="25"/>
  <c r="F347" i="25"/>
  <c r="F346" i="25"/>
  <c r="F345" i="25"/>
  <c r="F344" i="25"/>
  <c r="F343" i="25"/>
  <c r="F342" i="25"/>
  <c r="F341" i="25"/>
  <c r="F340" i="25"/>
  <c r="F339" i="25"/>
  <c r="F338" i="25"/>
  <c r="F337" i="25"/>
  <c r="F336" i="25"/>
  <c r="F335" i="25"/>
  <c r="F334" i="25"/>
  <c r="F333" i="25"/>
  <c r="F332" i="25"/>
  <c r="F331" i="25"/>
  <c r="F330" i="25"/>
  <c r="F329" i="25"/>
  <c r="F328" i="25"/>
  <c r="F327" i="25"/>
  <c r="F326" i="25"/>
  <c r="F325" i="25"/>
  <c r="F324" i="25"/>
  <c r="F323" i="25"/>
  <c r="F322" i="25"/>
  <c r="F321" i="25"/>
  <c r="F320" i="25"/>
  <c r="F319" i="25"/>
  <c r="F318" i="25"/>
  <c r="F317" i="25"/>
  <c r="F316" i="25"/>
  <c r="F315" i="25"/>
  <c r="F314" i="25"/>
  <c r="F313" i="25"/>
  <c r="F312" i="25"/>
  <c r="F311" i="25"/>
  <c r="F310" i="25"/>
  <c r="F309" i="25"/>
  <c r="F308" i="25"/>
  <c r="F307" i="25"/>
  <c r="F306" i="25"/>
  <c r="F305" i="25"/>
  <c r="F304" i="25"/>
  <c r="F303" i="25"/>
  <c r="F302" i="25"/>
  <c r="F301" i="25"/>
  <c r="F300" i="25"/>
  <c r="F299" i="25"/>
  <c r="F298" i="25"/>
  <c r="F297" i="25"/>
  <c r="F296" i="25"/>
  <c r="F295" i="25"/>
  <c r="F294" i="25"/>
  <c r="F293" i="25"/>
  <c r="F292" i="25"/>
  <c r="F291" i="25"/>
  <c r="F290" i="25"/>
  <c r="F289" i="25"/>
  <c r="F288" i="25"/>
  <c r="F287" i="25"/>
  <c r="F286" i="25"/>
  <c r="F285" i="25"/>
  <c r="F284" i="25"/>
  <c r="F283" i="25"/>
  <c r="F282" i="25"/>
  <c r="F281" i="25"/>
  <c r="F280" i="25"/>
  <c r="F279" i="25"/>
  <c r="F278" i="25"/>
  <c r="F277" i="25"/>
  <c r="F276" i="25"/>
  <c r="F275" i="25"/>
  <c r="F274" i="25"/>
  <c r="F273" i="25"/>
  <c r="F272" i="25"/>
  <c r="F271" i="25"/>
  <c r="F270" i="25"/>
  <c r="F269" i="25"/>
  <c r="F268" i="25"/>
  <c r="F267" i="25"/>
  <c r="F266" i="25"/>
  <c r="F265" i="25"/>
  <c r="F264" i="25"/>
  <c r="F263" i="25"/>
  <c r="F262" i="25"/>
  <c r="F261" i="25"/>
  <c r="F260" i="25"/>
  <c r="F259" i="25"/>
  <c r="F258" i="25"/>
  <c r="F257" i="25"/>
  <c r="F256" i="25"/>
  <c r="F255" i="25"/>
  <c r="F254" i="25"/>
  <c r="F253" i="25"/>
  <c r="F252" i="25"/>
  <c r="F251" i="25"/>
  <c r="F250" i="25"/>
  <c r="F249" i="25"/>
  <c r="F248" i="25"/>
  <c r="F247" i="25"/>
  <c r="F246" i="25"/>
  <c r="F245" i="25"/>
  <c r="F244" i="25"/>
  <c r="F243" i="25"/>
  <c r="F242" i="25"/>
  <c r="F241" i="25"/>
  <c r="F240" i="25"/>
  <c r="F239" i="25"/>
  <c r="F238" i="25"/>
  <c r="F237" i="25"/>
  <c r="F236" i="25"/>
  <c r="F235" i="25"/>
  <c r="F234" i="25"/>
  <c r="F233" i="25"/>
  <c r="F232" i="25"/>
  <c r="F231" i="25"/>
  <c r="F230" i="25"/>
  <c r="F229" i="25"/>
  <c r="F228" i="25"/>
  <c r="F227" i="25"/>
  <c r="F226" i="25"/>
  <c r="F225" i="25"/>
  <c r="F224" i="25"/>
  <c r="F223" i="25"/>
  <c r="F222" i="25"/>
  <c r="F221" i="25"/>
  <c r="F220" i="25"/>
  <c r="F219" i="25"/>
  <c r="F218" i="25"/>
  <c r="F217" i="25"/>
  <c r="F216" i="25"/>
  <c r="F215" i="25"/>
  <c r="F214" i="25"/>
  <c r="F213" i="25"/>
  <c r="F212" i="25"/>
  <c r="F211" i="25"/>
  <c r="F210" i="25"/>
  <c r="F209" i="25"/>
  <c r="F208" i="25"/>
  <c r="F207" i="25"/>
  <c r="F206" i="25"/>
  <c r="F205" i="25"/>
  <c r="F204" i="25"/>
  <c r="F203" i="25"/>
  <c r="F202" i="25"/>
  <c r="F201" i="25"/>
  <c r="F200" i="25"/>
  <c r="F199" i="25"/>
  <c r="F198" i="25"/>
  <c r="F197" i="25"/>
  <c r="F196" i="25"/>
  <c r="F195" i="25"/>
  <c r="F194" i="25"/>
  <c r="F193" i="25"/>
  <c r="F192" i="25"/>
  <c r="F191" i="25"/>
  <c r="F190" i="25"/>
  <c r="F189" i="25"/>
  <c r="F188" i="25"/>
  <c r="F187" i="25"/>
  <c r="F186" i="25"/>
  <c r="F185" i="25"/>
  <c r="F184" i="25"/>
  <c r="F183" i="25"/>
  <c r="F182" i="25"/>
  <c r="F181" i="25"/>
  <c r="F180" i="25"/>
  <c r="F179" i="25"/>
  <c r="F178" i="25"/>
  <c r="F177" i="25"/>
  <c r="F176" i="25"/>
  <c r="F175" i="25"/>
  <c r="F174" i="25"/>
  <c r="F172" i="25"/>
  <c r="F171" i="25"/>
  <c r="F170" i="25"/>
  <c r="F169" i="25"/>
  <c r="F168" i="25"/>
  <c r="F167" i="25"/>
  <c r="F166" i="25"/>
  <c r="F165" i="25"/>
  <c r="F164" i="25"/>
  <c r="F163" i="25"/>
  <c r="F162" i="25"/>
  <c r="F161" i="25"/>
  <c r="F160" i="25"/>
  <c r="F159" i="25"/>
  <c r="F158" i="25"/>
  <c r="F157" i="25"/>
  <c r="F156" i="25"/>
  <c r="F155" i="25"/>
  <c r="F154" i="25"/>
  <c r="F153" i="25"/>
  <c r="F152" i="25"/>
  <c r="F151" i="25"/>
  <c r="F150" i="25"/>
  <c r="F149" i="25"/>
  <c r="F148" i="25"/>
  <c r="F147" i="25"/>
  <c r="F146" i="25"/>
  <c r="F145" i="25"/>
  <c r="F144" i="25"/>
  <c r="F143" i="25"/>
  <c r="F142" i="25"/>
  <c r="F141" i="25"/>
  <c r="F140" i="25"/>
  <c r="F139" i="25"/>
  <c r="F138" i="25"/>
  <c r="F137" i="25"/>
  <c r="F136" i="25"/>
  <c r="F135" i="25"/>
  <c r="F134" i="25"/>
  <c r="F133" i="25"/>
  <c r="F132" i="25"/>
  <c r="F131" i="25"/>
  <c r="F130" i="25"/>
  <c r="F129" i="25"/>
  <c r="F128" i="25"/>
  <c r="F127" i="25"/>
  <c r="F126" i="25"/>
  <c r="F125" i="25"/>
  <c r="F124" i="25"/>
  <c r="F123" i="25"/>
  <c r="F122" i="25"/>
  <c r="F121" i="25"/>
  <c r="F120" i="25"/>
  <c r="F119" i="25"/>
  <c r="F118" i="25"/>
  <c r="F117" i="25"/>
  <c r="F116" i="25"/>
  <c r="F115" i="25"/>
  <c r="F114" i="25"/>
  <c r="F113" i="25"/>
  <c r="F112" i="25"/>
  <c r="F111" i="25"/>
  <c r="F110" i="25"/>
  <c r="F109" i="25"/>
  <c r="F108" i="25"/>
  <c r="F107" i="25"/>
  <c r="F106" i="25"/>
  <c r="F105" i="25"/>
  <c r="F104" i="25"/>
  <c r="F103" i="25"/>
  <c r="F102" i="25"/>
  <c r="F101" i="25"/>
  <c r="F100" i="25"/>
  <c r="F99" i="25"/>
  <c r="F98" i="25"/>
  <c r="F97" i="25"/>
  <c r="F96" i="25"/>
  <c r="F95" i="25"/>
  <c r="F94" i="25"/>
  <c r="F93" i="25"/>
  <c r="F92" i="25"/>
  <c r="F91" i="25"/>
  <c r="F90" i="25"/>
  <c r="F89" i="25"/>
  <c r="F88" i="25"/>
  <c r="F87" i="25"/>
  <c r="F86" i="25"/>
  <c r="F85" i="25"/>
  <c r="F84" i="25"/>
  <c r="F83" i="25"/>
  <c r="F82" i="25"/>
  <c r="F81" i="25"/>
  <c r="F80" i="25"/>
  <c r="F79" i="25"/>
  <c r="F78" i="25"/>
  <c r="F77" i="25"/>
  <c r="F76" i="25"/>
  <c r="F75" i="25"/>
  <c r="F74" i="25"/>
  <c r="F73" i="25"/>
  <c r="F72" i="25"/>
  <c r="F71" i="25"/>
  <c r="F70" i="25"/>
  <c r="E411" i="25"/>
  <c r="E410" i="25"/>
  <c r="E409" i="25"/>
  <c r="E408" i="25"/>
  <c r="E407" i="25"/>
  <c r="E406" i="25"/>
  <c r="E405" i="25"/>
  <c r="E403" i="25"/>
  <c r="E402" i="25"/>
  <c r="E399" i="25"/>
  <c r="E401" i="25"/>
  <c r="E400" i="25"/>
  <c r="E398" i="25"/>
  <c r="E397" i="25"/>
  <c r="E396" i="25"/>
  <c r="E395" i="25"/>
  <c r="E394" i="25"/>
  <c r="E393" i="25"/>
  <c r="E392" i="25"/>
  <c r="E391" i="25"/>
  <c r="E390" i="25"/>
  <c r="E389" i="25"/>
  <c r="E388" i="25"/>
  <c r="E387" i="25"/>
  <c r="E386" i="25"/>
  <c r="E385" i="25"/>
  <c r="E384" i="25"/>
  <c r="E383" i="25"/>
  <c r="E382" i="25"/>
  <c r="E381" i="25"/>
  <c r="E380" i="25"/>
  <c r="E379" i="25"/>
  <c r="E378" i="25"/>
  <c r="E377" i="25"/>
  <c r="E376" i="25"/>
  <c r="E375" i="25"/>
  <c r="E374" i="25"/>
  <c r="E373" i="25"/>
  <c r="E372" i="25"/>
  <c r="E371" i="25"/>
  <c r="E370" i="25"/>
  <c r="E369" i="25"/>
  <c r="E367" i="25"/>
  <c r="E366" i="25"/>
  <c r="E365" i="25"/>
  <c r="E364" i="25"/>
  <c r="E363" i="25"/>
  <c r="E362" i="25"/>
  <c r="E361" i="25"/>
  <c r="E360" i="25"/>
  <c r="E359" i="25"/>
  <c r="E358" i="25"/>
  <c r="E357" i="25"/>
  <c r="E356" i="25"/>
  <c r="E355" i="25"/>
  <c r="E354" i="25"/>
  <c r="E353" i="25"/>
  <c r="E352" i="25"/>
  <c r="E351" i="25"/>
  <c r="E350" i="25"/>
  <c r="E349" i="25"/>
  <c r="E348" i="25"/>
  <c r="E347" i="25"/>
  <c r="E346" i="25"/>
  <c r="E345" i="25"/>
  <c r="E344" i="25"/>
  <c r="E343" i="25"/>
  <c r="E342" i="25"/>
  <c r="E341" i="25"/>
  <c r="E340" i="25"/>
  <c r="E339" i="25"/>
  <c r="E338" i="25"/>
  <c r="E337" i="25"/>
  <c r="E336" i="25"/>
  <c r="E335" i="25"/>
  <c r="E334" i="25"/>
  <c r="E333" i="25"/>
  <c r="E332" i="25"/>
  <c r="E331" i="25"/>
  <c r="E330" i="25"/>
  <c r="E329" i="25"/>
  <c r="E328" i="25"/>
  <c r="E327" i="25"/>
  <c r="E326" i="25"/>
  <c r="E325" i="25"/>
  <c r="E324" i="25"/>
  <c r="E323" i="25"/>
  <c r="E322" i="25"/>
  <c r="E321" i="25"/>
  <c r="E320" i="25"/>
  <c r="E319" i="25"/>
  <c r="E318" i="25"/>
  <c r="E317" i="25"/>
  <c r="E316" i="25"/>
  <c r="E315" i="25"/>
  <c r="E314" i="25"/>
  <c r="E313" i="25"/>
  <c r="E312" i="25"/>
  <c r="E311" i="25"/>
  <c r="E310" i="25"/>
  <c r="E309" i="25"/>
  <c r="E308" i="25"/>
  <c r="E307" i="25"/>
  <c r="E306" i="25"/>
  <c r="E305" i="25"/>
  <c r="E304" i="25"/>
  <c r="E303" i="25"/>
  <c r="E302" i="25"/>
  <c r="E301" i="25"/>
  <c r="E300" i="25"/>
  <c r="E299" i="25"/>
  <c r="E298" i="25"/>
  <c r="E297" i="25"/>
  <c r="E296" i="25"/>
  <c r="E295" i="25"/>
  <c r="E294" i="25"/>
  <c r="E293" i="25"/>
  <c r="E292" i="25"/>
  <c r="E291" i="25"/>
  <c r="E290" i="25"/>
  <c r="E289" i="25"/>
  <c r="E288" i="25"/>
  <c r="E287" i="25"/>
  <c r="E286" i="25"/>
  <c r="E285" i="25"/>
  <c r="E284" i="25"/>
  <c r="E283" i="25"/>
  <c r="E282" i="25"/>
  <c r="E281" i="25"/>
  <c r="E280" i="25"/>
  <c r="E279" i="25"/>
  <c r="E278" i="25"/>
  <c r="E277" i="25"/>
  <c r="E276" i="25"/>
  <c r="E275" i="25"/>
  <c r="E274" i="25"/>
  <c r="E273" i="25"/>
  <c r="E272" i="25"/>
  <c r="E271" i="25"/>
  <c r="E270" i="25"/>
  <c r="E269" i="25"/>
  <c r="E268" i="25"/>
  <c r="E267" i="25"/>
  <c r="E266" i="25"/>
  <c r="E265" i="25"/>
  <c r="E264" i="25"/>
  <c r="E263" i="25"/>
  <c r="E262" i="25"/>
  <c r="E261" i="25"/>
  <c r="E260" i="25"/>
  <c r="E259" i="25"/>
  <c r="E258" i="25"/>
  <c r="E257" i="25"/>
  <c r="E256" i="25"/>
  <c r="E255" i="25"/>
  <c r="E254" i="25"/>
  <c r="E253" i="25"/>
  <c r="E252" i="25"/>
  <c r="E251" i="25"/>
  <c r="E250" i="25"/>
  <c r="E249" i="25"/>
  <c r="E248" i="25"/>
  <c r="E247" i="25"/>
  <c r="E246" i="25"/>
  <c r="E245" i="25"/>
  <c r="E244" i="25"/>
  <c r="E243" i="25"/>
  <c r="E242" i="25"/>
  <c r="E241" i="25"/>
  <c r="E240" i="25"/>
  <c r="E239" i="25"/>
  <c r="E238" i="25"/>
  <c r="E237" i="25"/>
  <c r="E236" i="25"/>
  <c r="E235" i="25"/>
  <c r="E234" i="25"/>
  <c r="E233" i="25"/>
  <c r="E232" i="25"/>
  <c r="E231" i="25"/>
  <c r="E230" i="25"/>
  <c r="E229" i="25"/>
  <c r="E228" i="25"/>
  <c r="E227" i="25"/>
  <c r="E226" i="25"/>
  <c r="E225" i="25"/>
  <c r="E224" i="25"/>
  <c r="E223" i="25"/>
  <c r="E222" i="25"/>
  <c r="E221" i="25"/>
  <c r="E220" i="25"/>
  <c r="E219" i="25"/>
  <c r="E218" i="25"/>
  <c r="E217" i="25"/>
  <c r="E216" i="25"/>
  <c r="E215" i="25"/>
  <c r="E214" i="25"/>
  <c r="E213" i="25"/>
  <c r="E212" i="25"/>
  <c r="E211" i="25"/>
  <c r="E210" i="25"/>
  <c r="E209" i="25"/>
  <c r="E208" i="25"/>
  <c r="E207" i="25"/>
  <c r="E206" i="25"/>
  <c r="E205" i="25"/>
  <c r="E204" i="25"/>
  <c r="E203" i="25"/>
  <c r="E202" i="25"/>
  <c r="E201" i="25"/>
  <c r="E200" i="25"/>
  <c r="E199" i="25"/>
  <c r="E198" i="25"/>
  <c r="E197" i="25"/>
  <c r="E196" i="25"/>
  <c r="E195" i="25"/>
  <c r="E194" i="25"/>
  <c r="E193" i="25"/>
  <c r="E192" i="25"/>
  <c r="E191" i="25"/>
  <c r="E190" i="25"/>
  <c r="E189" i="25"/>
  <c r="E188" i="25"/>
  <c r="E187" i="25"/>
  <c r="E186" i="25"/>
  <c r="E185" i="25"/>
  <c r="E184" i="25"/>
  <c r="E183" i="25"/>
  <c r="E182" i="25"/>
  <c r="E181" i="25"/>
  <c r="E180" i="25"/>
  <c r="E179" i="25"/>
  <c r="E178" i="25"/>
  <c r="E177" i="25"/>
  <c r="E176" i="25"/>
  <c r="E175" i="25"/>
  <c r="E174" i="25"/>
  <c r="E172" i="25"/>
  <c r="E171" i="25"/>
  <c r="E170" i="25"/>
  <c r="E169" i="25"/>
  <c r="E168" i="25"/>
  <c r="E167" i="25"/>
  <c r="E166" i="25"/>
  <c r="E165" i="25"/>
  <c r="E164" i="25"/>
  <c r="E163" i="25"/>
  <c r="E162" i="25"/>
  <c r="E161" i="25"/>
  <c r="E160" i="25"/>
  <c r="E159" i="25"/>
  <c r="E158" i="25"/>
  <c r="E157" i="25"/>
  <c r="E156" i="25"/>
  <c r="E155" i="25"/>
  <c r="E154" i="25"/>
  <c r="E153" i="25"/>
  <c r="E152" i="25"/>
  <c r="E151" i="25"/>
  <c r="E150" i="25"/>
  <c r="E149" i="25"/>
  <c r="E148" i="25"/>
  <c r="E147" i="25"/>
  <c r="E146" i="25"/>
  <c r="E145" i="25"/>
  <c r="E144" i="25"/>
  <c r="E143" i="25"/>
  <c r="E142" i="25"/>
  <c r="E141" i="25"/>
  <c r="E140" i="25"/>
  <c r="E139" i="25"/>
  <c r="E138" i="25"/>
  <c r="E137" i="25"/>
  <c r="E136" i="25"/>
  <c r="E135" i="25"/>
  <c r="E134" i="25"/>
  <c r="E133" i="25"/>
  <c r="E132" i="25"/>
  <c r="E131" i="25"/>
  <c r="E130" i="25"/>
  <c r="E129" i="25"/>
  <c r="E128" i="25"/>
  <c r="E127" i="25"/>
  <c r="E126" i="25"/>
  <c r="E125" i="25"/>
  <c r="E124" i="25"/>
  <c r="E123" i="25"/>
  <c r="E122" i="25"/>
  <c r="E121" i="25"/>
  <c r="E120" i="25"/>
  <c r="E119" i="25"/>
  <c r="E118" i="25"/>
  <c r="E117" i="25"/>
  <c r="E116" i="25"/>
  <c r="E115" i="25"/>
  <c r="E114" i="25"/>
  <c r="E113" i="25"/>
  <c r="E112" i="25"/>
  <c r="E111" i="25"/>
  <c r="E110" i="25"/>
  <c r="E109" i="25"/>
  <c r="E108" i="25"/>
  <c r="E107" i="25"/>
  <c r="E106" i="25"/>
  <c r="E105" i="25"/>
  <c r="E104" i="25"/>
  <c r="E103" i="25"/>
  <c r="E102" i="25"/>
  <c r="E101" i="25"/>
  <c r="E100" i="25"/>
  <c r="E99" i="25"/>
  <c r="E98" i="25"/>
  <c r="E97" i="25"/>
  <c r="E96" i="25"/>
  <c r="E95" i="25"/>
  <c r="E94" i="25"/>
  <c r="E93" i="25"/>
  <c r="E92" i="25"/>
  <c r="E91" i="25"/>
  <c r="E90" i="25"/>
  <c r="E89" i="25"/>
  <c r="E88" i="25"/>
  <c r="E87" i="25"/>
  <c r="E86" i="25"/>
  <c r="E85" i="25"/>
  <c r="E84" i="25"/>
  <c r="E83" i="25"/>
  <c r="E82" i="25"/>
  <c r="E81" i="25"/>
  <c r="E80" i="25"/>
  <c r="E79" i="25"/>
  <c r="E78" i="25"/>
  <c r="E77" i="25"/>
  <c r="E76" i="25"/>
  <c r="E75" i="25"/>
  <c r="E74" i="25"/>
  <c r="E73" i="25"/>
  <c r="E72" i="25"/>
  <c r="E71" i="25"/>
  <c r="E70" i="25"/>
  <c r="G382" i="19"/>
  <c r="G383" i="19"/>
  <c r="G384" i="19"/>
  <c r="G385" i="19"/>
  <c r="G386" i="19"/>
  <c r="G387" i="19"/>
  <c r="G388" i="19"/>
  <c r="G389" i="19"/>
  <c r="G390" i="19"/>
  <c r="G391" i="19"/>
  <c r="G392" i="19"/>
  <c r="G393" i="19"/>
  <c r="G394" i="19"/>
  <c r="G395" i="19"/>
  <c r="G396" i="19"/>
  <c r="G397" i="19"/>
  <c r="G398" i="19"/>
  <c r="G399" i="19"/>
  <c r="G400" i="19"/>
  <c r="G401" i="19"/>
  <c r="G402" i="19"/>
  <c r="G403" i="19"/>
  <c r="G404" i="19"/>
  <c r="G405" i="19"/>
  <c r="G406" i="19"/>
  <c r="G407" i="19"/>
  <c r="G408" i="19"/>
  <c r="G409" i="19"/>
  <c r="G410" i="19"/>
  <c r="G411" i="19"/>
  <c r="G412" i="19"/>
  <c r="G413" i="19"/>
  <c r="G414" i="19"/>
  <c r="G415" i="19"/>
  <c r="G416" i="19"/>
  <c r="G417" i="19"/>
  <c r="G418" i="19"/>
  <c r="G419" i="19"/>
  <c r="G420" i="19"/>
  <c r="G421" i="19"/>
  <c r="G422" i="19"/>
  <c r="G423" i="19"/>
  <c r="G424" i="19"/>
  <c r="G425" i="19"/>
  <c r="G426" i="19"/>
  <c r="G427" i="19"/>
  <c r="G428" i="19"/>
  <c r="G429" i="19"/>
  <c r="G430" i="19"/>
  <c r="G431" i="19"/>
  <c r="G432" i="19"/>
  <c r="G433" i="19"/>
  <c r="G434" i="19"/>
  <c r="G435" i="19"/>
  <c r="G436" i="19"/>
  <c r="G437" i="19"/>
  <c r="G438" i="19"/>
  <c r="G439" i="19"/>
  <c r="G440" i="19"/>
  <c r="G441" i="19"/>
  <c r="G442" i="19"/>
  <c r="G443" i="19"/>
  <c r="G459" i="19"/>
  <c r="G447" i="19"/>
  <c r="G448" i="19"/>
  <c r="G449" i="19"/>
  <c r="G450" i="19"/>
  <c r="G451" i="19"/>
  <c r="G452" i="19"/>
  <c r="G453" i="19"/>
  <c r="G454" i="19"/>
  <c r="G455" i="19"/>
  <c r="G456" i="19"/>
  <c r="G457" i="19"/>
  <c r="G458" i="19"/>
  <c r="G463" i="19"/>
  <c r="G464" i="19"/>
  <c r="G465" i="19"/>
  <c r="G466" i="19"/>
  <c r="G467" i="19"/>
  <c r="G468" i="19"/>
  <c r="G469" i="19"/>
  <c r="G470" i="19"/>
  <c r="G471" i="19"/>
  <c r="G472" i="19"/>
  <c r="G473" i="19"/>
  <c r="G474" i="19"/>
  <c r="G475" i="19"/>
  <c r="G476" i="19"/>
  <c r="G477" i="19"/>
  <c r="G478" i="19"/>
  <c r="G479" i="19"/>
  <c r="G480" i="19"/>
  <c r="G481" i="19"/>
  <c r="G482" i="19"/>
  <c r="G483" i="19"/>
  <c r="G484" i="19"/>
  <c r="G485" i="19"/>
  <c r="G486" i="19"/>
  <c r="G487" i="19"/>
  <c r="G488" i="19"/>
  <c r="G489" i="19"/>
  <c r="G493" i="19"/>
  <c r="G494" i="19"/>
  <c r="G495" i="19"/>
  <c r="G496" i="19"/>
  <c r="G497" i="19"/>
  <c r="G498" i="19"/>
  <c r="G499" i="19"/>
  <c r="G500" i="19"/>
  <c r="G501" i="19"/>
  <c r="G502" i="19"/>
  <c r="G503" i="19"/>
  <c r="G504" i="19"/>
  <c r="G505" i="19"/>
  <c r="G506" i="19"/>
  <c r="G507" i="19"/>
  <c r="G508" i="19"/>
  <c r="G509" i="19"/>
  <c r="G513" i="19"/>
  <c r="G518" i="19"/>
  <c r="G519" i="19"/>
  <c r="G520" i="19"/>
  <c r="G521" i="19"/>
  <c r="G522" i="19"/>
  <c r="G523" i="19"/>
  <c r="G527" i="19"/>
  <c r="G528" i="19"/>
  <c r="G529" i="19"/>
  <c r="G530" i="19"/>
  <c r="G531" i="19"/>
  <c r="G532" i="19"/>
  <c r="G533" i="19"/>
  <c r="G537" i="19"/>
  <c r="G526" i="19"/>
  <c r="G512" i="19"/>
  <c r="G462" i="19"/>
  <c r="G446" i="19"/>
  <c r="G381" i="19"/>
  <c r="B40" i="25"/>
  <c r="F513" i="19"/>
  <c r="E513" i="19"/>
  <c r="B56" i="20"/>
  <c r="B58" i="20" s="1"/>
  <c r="C58" i="20"/>
  <c r="B43" i="20"/>
  <c r="B45" i="20" s="1"/>
  <c r="F402" i="19"/>
  <c r="E402" i="19"/>
  <c r="B402" i="19"/>
  <c r="A67" i="25"/>
  <c r="B39" i="25"/>
  <c r="B38" i="25"/>
  <c r="B35" i="25"/>
  <c r="B33" i="25"/>
  <c r="B32" i="25"/>
  <c r="B31" i="25"/>
  <c r="B30" i="25"/>
  <c r="B29" i="25"/>
  <c r="B28" i="25"/>
  <c r="B27" i="25"/>
  <c r="B26" i="25"/>
  <c r="B25" i="25"/>
  <c r="B24" i="25"/>
  <c r="B23" i="25"/>
  <c r="B22" i="25"/>
  <c r="B18" i="25"/>
  <c r="B17" i="25"/>
  <c r="B16" i="25"/>
  <c r="B15" i="25"/>
  <c r="B14" i="25"/>
  <c r="B13" i="25"/>
  <c r="B12" i="25"/>
  <c r="B11" i="25"/>
  <c r="B10" i="25"/>
  <c r="B9" i="25"/>
  <c r="B8" i="25"/>
  <c r="B7" i="25"/>
  <c r="B6" i="25"/>
  <c r="B5" i="25"/>
  <c r="B4" i="25"/>
  <c r="B3" i="25"/>
  <c r="B2" i="25"/>
  <c r="F454" i="19"/>
  <c r="E454" i="19"/>
  <c r="B454" i="19"/>
  <c r="C31" i="20"/>
  <c r="B29" i="20"/>
  <c r="B31" i="20" s="1"/>
  <c r="B15" i="20"/>
  <c r="B17" i="20" s="1"/>
  <c r="F486" i="19"/>
  <c r="E486" i="19"/>
  <c r="B486" i="19"/>
  <c r="F478" i="19"/>
  <c r="E478" i="19"/>
  <c r="B478" i="19"/>
  <c r="F533" i="19"/>
  <c r="E533" i="19"/>
  <c r="B533" i="19"/>
  <c r="C377" i="19"/>
  <c r="A375" i="17"/>
  <c r="E381" i="19"/>
  <c r="E527" i="19"/>
  <c r="E528" i="19"/>
  <c r="E529" i="19"/>
  <c r="E530" i="19"/>
  <c r="E531" i="19"/>
  <c r="E532" i="19"/>
  <c r="E537" i="19"/>
  <c r="E526" i="19"/>
  <c r="E518" i="19"/>
  <c r="E519" i="19"/>
  <c r="E520" i="19"/>
  <c r="E521" i="19"/>
  <c r="E522" i="19"/>
  <c r="E523" i="19"/>
  <c r="E512" i="19"/>
  <c r="E493" i="19"/>
  <c r="E494" i="19"/>
  <c r="E495" i="19"/>
  <c r="E496" i="19"/>
  <c r="E497" i="19"/>
  <c r="E498" i="19"/>
  <c r="E499" i="19"/>
  <c r="E500" i="19"/>
  <c r="E501" i="19"/>
  <c r="E502" i="19"/>
  <c r="E503" i="19"/>
  <c r="E504" i="19"/>
  <c r="E505" i="19"/>
  <c r="E506" i="19"/>
  <c r="E507" i="19"/>
  <c r="E508" i="19"/>
  <c r="E509" i="19"/>
  <c r="E492" i="19"/>
  <c r="E463" i="19"/>
  <c r="E464" i="19"/>
  <c r="E465" i="19"/>
  <c r="E466" i="19"/>
  <c r="E467" i="19"/>
  <c r="E468" i="19"/>
  <c r="E469" i="19"/>
  <c r="E470" i="19"/>
  <c r="E471" i="19"/>
  <c r="E472" i="19"/>
  <c r="E473" i="19"/>
  <c r="E474" i="19"/>
  <c r="E475" i="19"/>
  <c r="E476" i="19"/>
  <c r="E477" i="19"/>
  <c r="E479" i="19"/>
  <c r="E480" i="19"/>
  <c r="E481" i="19"/>
  <c r="E482" i="19"/>
  <c r="E483" i="19"/>
  <c r="E484" i="19"/>
  <c r="E485" i="19"/>
  <c r="E487" i="19"/>
  <c r="E488" i="19"/>
  <c r="E489" i="19"/>
  <c r="E462" i="19"/>
  <c r="E382" i="19"/>
  <c r="E383" i="19"/>
  <c r="E384" i="19"/>
  <c r="E385" i="19"/>
  <c r="E386" i="19"/>
  <c r="E387" i="19"/>
  <c r="E388" i="19"/>
  <c r="E389" i="19"/>
  <c r="E390" i="19"/>
  <c r="E391" i="19"/>
  <c r="E392" i="19"/>
  <c r="E393" i="19"/>
  <c r="E394" i="19"/>
  <c r="E395" i="19"/>
  <c r="E396" i="19"/>
  <c r="E397" i="19"/>
  <c r="E398" i="19"/>
  <c r="E399" i="19"/>
  <c r="E400" i="19"/>
  <c r="E401" i="19"/>
  <c r="E403" i="19"/>
  <c r="E404" i="19"/>
  <c r="E405" i="19"/>
  <c r="E406" i="19"/>
  <c r="E407" i="19"/>
  <c r="E408" i="19"/>
  <c r="E409" i="19"/>
  <c r="E410" i="19"/>
  <c r="E411" i="19"/>
  <c r="E412" i="19"/>
  <c r="E413" i="19"/>
  <c r="E414" i="19"/>
  <c r="E415" i="19"/>
  <c r="E416" i="19"/>
  <c r="E417" i="19"/>
  <c r="E418" i="19"/>
  <c r="E419" i="19"/>
  <c r="E420" i="19"/>
  <c r="E421" i="19"/>
  <c r="E422" i="19"/>
  <c r="E423" i="19"/>
  <c r="E424" i="19"/>
  <c r="E425" i="19"/>
  <c r="E426" i="19"/>
  <c r="E427" i="19"/>
  <c r="E428" i="19"/>
  <c r="E429" i="19"/>
  <c r="E430" i="19"/>
  <c r="E431" i="19"/>
  <c r="E432" i="19"/>
  <c r="E433" i="19"/>
  <c r="E434" i="19"/>
  <c r="E435" i="19"/>
  <c r="E436" i="19"/>
  <c r="E437" i="19"/>
  <c r="E438" i="19"/>
  <c r="E439" i="19"/>
  <c r="E440" i="19"/>
  <c r="E441" i="19"/>
  <c r="E442" i="19"/>
  <c r="E443" i="19"/>
  <c r="E446" i="19"/>
  <c r="E447" i="19"/>
  <c r="E448" i="19"/>
  <c r="E449" i="19"/>
  <c r="E450" i="19"/>
  <c r="E451" i="19"/>
  <c r="E452" i="19"/>
  <c r="E453" i="19"/>
  <c r="E455" i="19"/>
  <c r="E456" i="19"/>
  <c r="E457" i="19"/>
  <c r="E458" i="19"/>
  <c r="E459" i="19"/>
  <c r="F519" i="19"/>
  <c r="B519" i="19"/>
  <c r="B503" i="19"/>
  <c r="F503" i="19"/>
  <c r="F439" i="19"/>
  <c r="B439" i="19"/>
  <c r="F396" i="19"/>
  <c r="B396" i="19"/>
  <c r="B520" i="19"/>
  <c r="B518" i="19"/>
  <c r="B504" i="19"/>
  <c r="B495" i="19"/>
  <c r="B475" i="19"/>
  <c r="B467" i="19"/>
  <c r="B453" i="19"/>
  <c r="B452" i="19"/>
  <c r="B429" i="19"/>
  <c r="B381" i="19"/>
  <c r="F504" i="19"/>
  <c r="F429" i="19"/>
  <c r="F386" i="19"/>
  <c r="F381" i="19"/>
  <c r="B382" i="19"/>
  <c r="F382" i="19"/>
  <c r="F383" i="19"/>
  <c r="F384" i="19"/>
  <c r="F385" i="19"/>
  <c r="F387" i="19"/>
  <c r="F388" i="19"/>
  <c r="F389" i="19"/>
  <c r="F390" i="19"/>
  <c r="F391" i="19"/>
  <c r="F392" i="19"/>
  <c r="F393" i="19"/>
  <c r="F394" i="19"/>
  <c r="F395" i="19"/>
  <c r="F397" i="19"/>
  <c r="F398" i="19"/>
  <c r="F399" i="19"/>
  <c r="F400" i="19"/>
  <c r="F401" i="19"/>
  <c r="F403" i="19"/>
  <c r="F404" i="19"/>
  <c r="F405" i="19"/>
  <c r="F406" i="19"/>
  <c r="F407" i="19"/>
  <c r="F408" i="19"/>
  <c r="F409" i="19"/>
  <c r="F410" i="19"/>
  <c r="F411" i="19"/>
  <c r="F412" i="19"/>
  <c r="F413" i="19"/>
  <c r="F414" i="19"/>
  <c r="F415" i="19"/>
  <c r="F416" i="19"/>
  <c r="F417" i="19"/>
  <c r="F418" i="19"/>
  <c r="F419" i="19"/>
  <c r="F420" i="19"/>
  <c r="F421" i="19"/>
  <c r="F422" i="19"/>
  <c r="F423" i="19"/>
  <c r="F424" i="19"/>
  <c r="F425" i="19"/>
  <c r="F426" i="19"/>
  <c r="F427" i="19"/>
  <c r="F428" i="19"/>
  <c r="F430" i="19"/>
  <c r="F431" i="19"/>
  <c r="F432" i="19"/>
  <c r="F433" i="19"/>
  <c r="F434" i="19"/>
  <c r="F435" i="19"/>
  <c r="F436" i="19"/>
  <c r="F437" i="19"/>
  <c r="F438" i="19"/>
  <c r="F440" i="19"/>
  <c r="F441" i="19"/>
  <c r="F442" i="19"/>
  <c r="F443" i="19"/>
  <c r="B2" i="20"/>
  <c r="F483" i="19"/>
  <c r="F493" i="19"/>
  <c r="B493" i="19"/>
  <c r="F518" i="19"/>
  <c r="F520" i="19"/>
  <c r="F495" i="19"/>
  <c r="F475" i="19"/>
  <c r="F467" i="19"/>
  <c r="F453" i="19"/>
  <c r="F452" i="19"/>
  <c r="B398" i="19"/>
  <c r="B397" i="19"/>
  <c r="B399" i="19"/>
  <c r="B400" i="19"/>
  <c r="B431" i="19"/>
  <c r="B1" i="20"/>
  <c r="F527" i="19"/>
  <c r="B527" i="19"/>
  <c r="F451" i="19"/>
  <c r="F450" i="19"/>
  <c r="B451" i="19"/>
  <c r="B450" i="19"/>
  <c r="B395" i="19"/>
  <c r="F537" i="19"/>
  <c r="B537" i="19"/>
  <c r="F532" i="19"/>
  <c r="B532" i="19"/>
  <c r="F531" i="19"/>
  <c r="B531" i="19"/>
  <c r="F530" i="19"/>
  <c r="B530" i="19"/>
  <c r="F529" i="19"/>
  <c r="B529" i="19"/>
  <c r="F528" i="19"/>
  <c r="B528" i="19"/>
  <c r="F526" i="19"/>
  <c r="B526" i="19"/>
  <c r="F523" i="19"/>
  <c r="B523" i="19"/>
  <c r="F522" i="19"/>
  <c r="B522" i="19"/>
  <c r="F521" i="19"/>
  <c r="B521" i="19"/>
  <c r="F512" i="19"/>
  <c r="B512" i="19"/>
  <c r="F509" i="19"/>
  <c r="B509" i="19"/>
  <c r="F508" i="19"/>
  <c r="B508" i="19"/>
  <c r="F507" i="19"/>
  <c r="B507" i="19"/>
  <c r="F506" i="19"/>
  <c r="B506" i="19"/>
  <c r="F505" i="19"/>
  <c r="B505" i="19"/>
  <c r="F502" i="19"/>
  <c r="B502" i="19"/>
  <c r="F501" i="19"/>
  <c r="B501" i="19"/>
  <c r="F500" i="19"/>
  <c r="B500" i="19"/>
  <c r="F499" i="19"/>
  <c r="B499" i="19"/>
  <c r="F498" i="19"/>
  <c r="B498" i="19"/>
  <c r="F497" i="19"/>
  <c r="B497" i="19"/>
  <c r="F496" i="19"/>
  <c r="B496" i="19"/>
  <c r="F494" i="19"/>
  <c r="B494" i="19"/>
  <c r="F492" i="19"/>
  <c r="B492" i="19"/>
  <c r="F489" i="19"/>
  <c r="B489" i="19"/>
  <c r="F488" i="19"/>
  <c r="B488" i="19"/>
  <c r="F487" i="19"/>
  <c r="B487" i="19"/>
  <c r="F485" i="19"/>
  <c r="B485" i="19"/>
  <c r="F484" i="19"/>
  <c r="B484" i="19"/>
  <c r="B483" i="19"/>
  <c r="F482" i="19"/>
  <c r="B482" i="19"/>
  <c r="F481" i="19"/>
  <c r="B481" i="19"/>
  <c r="F480" i="19"/>
  <c r="B480" i="19"/>
  <c r="F479" i="19"/>
  <c r="B479" i="19"/>
  <c r="F477" i="19"/>
  <c r="B477" i="19"/>
  <c r="F476" i="19"/>
  <c r="B476" i="19"/>
  <c r="F474" i="19"/>
  <c r="B474" i="19"/>
  <c r="F473" i="19"/>
  <c r="B473" i="19"/>
  <c r="F472" i="19"/>
  <c r="B472" i="19"/>
  <c r="F471" i="19"/>
  <c r="B471" i="19"/>
  <c r="F470" i="19"/>
  <c r="B470" i="19"/>
  <c r="F469" i="19"/>
  <c r="B469" i="19"/>
  <c r="F468" i="19"/>
  <c r="B468" i="19"/>
  <c r="F466" i="19"/>
  <c r="B466" i="19"/>
  <c r="F465" i="19"/>
  <c r="B465" i="19"/>
  <c r="F464" i="19"/>
  <c r="B464" i="19"/>
  <c r="F463" i="19"/>
  <c r="B463" i="19"/>
  <c r="F462" i="19"/>
  <c r="B462" i="19"/>
  <c r="F459" i="19"/>
  <c r="B459" i="19"/>
  <c r="F458" i="19"/>
  <c r="B458" i="19"/>
  <c r="F457" i="19"/>
  <c r="B457" i="19"/>
  <c r="F456" i="19"/>
  <c r="B456" i="19"/>
  <c r="F455" i="19"/>
  <c r="B455" i="19"/>
  <c r="F449" i="19"/>
  <c r="B449" i="19"/>
  <c r="F448" i="19"/>
  <c r="B448" i="19"/>
  <c r="F447" i="19"/>
  <c r="B447" i="19"/>
  <c r="F446" i="19"/>
  <c r="B446" i="19"/>
  <c r="B443" i="19"/>
  <c r="B442" i="19"/>
  <c r="B441" i="19"/>
  <c r="B440" i="19"/>
  <c r="B438" i="19"/>
  <c r="B437" i="19"/>
  <c r="B436" i="19"/>
  <c r="B435" i="19"/>
  <c r="B434" i="19"/>
  <c r="B433" i="19"/>
  <c r="B432" i="19"/>
  <c r="B430" i="19"/>
  <c r="B428" i="19"/>
  <c r="B427" i="19"/>
  <c r="B426" i="19"/>
  <c r="B425" i="19"/>
  <c r="B424" i="19"/>
  <c r="B423" i="19"/>
  <c r="B422" i="19"/>
  <c r="B421" i="19"/>
  <c r="B420" i="19"/>
  <c r="B419" i="19"/>
  <c r="B418" i="19"/>
  <c r="B417" i="19"/>
  <c r="B416" i="19"/>
  <c r="B415" i="19"/>
  <c r="B414" i="19"/>
  <c r="B413" i="19"/>
  <c r="B412" i="19"/>
  <c r="B411" i="19"/>
  <c r="B410" i="19"/>
  <c r="B409" i="19"/>
  <c r="B408" i="19"/>
  <c r="B407" i="19"/>
  <c r="B406" i="19"/>
  <c r="B405" i="19"/>
  <c r="B404" i="19"/>
  <c r="B403" i="19"/>
  <c r="B401" i="19"/>
  <c r="B394" i="19"/>
  <c r="B393" i="19"/>
  <c r="B392" i="19"/>
  <c r="B391" i="19"/>
  <c r="B390" i="19"/>
  <c r="B389" i="19"/>
  <c r="B388" i="19"/>
  <c r="B387" i="19"/>
  <c r="B386" i="19"/>
  <c r="B385" i="19"/>
  <c r="B384" i="19"/>
  <c r="B383" i="19"/>
  <c r="M439" i="19" l="1"/>
  <c r="M409" i="19"/>
  <c r="M388" i="19"/>
  <c r="M411" i="19"/>
  <c r="M529" i="19"/>
  <c r="M485" i="19"/>
  <c r="M408" i="19"/>
  <c r="M473" i="19"/>
  <c r="M488" i="19"/>
  <c r="M505" i="19"/>
  <c r="M448" i="19"/>
  <c r="M396" i="19"/>
  <c r="M489" i="19"/>
  <c r="M464" i="19"/>
  <c r="M496" i="19"/>
  <c r="M466" i="19"/>
  <c r="M401" i="19"/>
  <c r="K386" i="17"/>
  <c r="M386" i="17" s="1"/>
  <c r="N386" i="17" s="1"/>
  <c r="M433" i="19"/>
  <c r="M383" i="19"/>
  <c r="M382" i="19"/>
  <c r="M475" i="19"/>
  <c r="M492" i="19"/>
  <c r="M493" i="19"/>
  <c r="M458" i="19"/>
  <c r="M449" i="19"/>
  <c r="M484" i="19"/>
  <c r="M528" i="19"/>
  <c r="M474" i="19"/>
  <c r="M453" i="19"/>
  <c r="M467" i="19"/>
  <c r="M428" i="19"/>
  <c r="M406" i="19"/>
  <c r="M427" i="19"/>
  <c r="M405" i="19"/>
  <c r="M381" i="19"/>
  <c r="M425" i="19"/>
  <c r="M403" i="19"/>
  <c r="M497" i="19"/>
  <c r="M443" i="19"/>
  <c r="M395" i="19"/>
  <c r="M418" i="19"/>
  <c r="M394" i="19"/>
  <c r="M471" i="19"/>
  <c r="M468" i="19"/>
  <c r="M526" i="19"/>
  <c r="M412" i="19"/>
  <c r="K398" i="17"/>
  <c r="M419" i="19"/>
  <c r="M435" i="19"/>
  <c r="M472" i="19"/>
  <c r="M434" i="19"/>
  <c r="M501" i="19"/>
  <c r="M502" i="19"/>
  <c r="K400" i="17"/>
  <c r="M400" i="17" s="1"/>
  <c r="N400" i="17" s="1"/>
  <c r="M410" i="19"/>
  <c r="M385" i="19"/>
  <c r="M459" i="19"/>
  <c r="M432" i="19"/>
  <c r="M384" i="19"/>
  <c r="M503" i="19"/>
  <c r="M454" i="19"/>
  <c r="M430" i="19"/>
  <c r="M495" i="19"/>
  <c r="M426" i="19"/>
  <c r="M404" i="19"/>
  <c r="M386" i="19"/>
  <c r="M494" i="19"/>
  <c r="M532" i="19"/>
  <c r="M424" i="19"/>
  <c r="M465" i="19"/>
  <c r="M429" i="19"/>
  <c r="M476" i="19"/>
  <c r="M512" i="19"/>
  <c r="K387" i="17"/>
  <c r="M387" i="17" s="1"/>
  <c r="N387" i="17" s="1"/>
  <c r="M452" i="19"/>
  <c r="M407" i="19"/>
  <c r="M402" i="19"/>
  <c r="M498" i="19"/>
  <c r="M450" i="19"/>
  <c r="M417" i="19"/>
  <c r="M499" i="19"/>
  <c r="M522" i="19"/>
  <c r="M440" i="19"/>
  <c r="M392" i="19"/>
  <c r="M469" i="19"/>
  <c r="M451" i="19"/>
  <c r="M456" i="19"/>
  <c r="M470" i="19"/>
  <c r="M527" i="19"/>
  <c r="M523" i="19"/>
  <c r="M437" i="19"/>
  <c r="M414" i="19"/>
  <c r="M390" i="19"/>
  <c r="M500" i="19"/>
  <c r="M457" i="19"/>
  <c r="M436" i="19"/>
  <c r="M413" i="19"/>
  <c r="M389" i="19"/>
  <c r="K399" i="17"/>
  <c r="M399" i="17" s="1"/>
  <c r="N399" i="17" s="1"/>
  <c r="K388" i="17"/>
  <c r="M388" i="17" s="1"/>
  <c r="N388" i="17" s="1"/>
  <c r="K397" i="17"/>
  <c r="M397" i="17" s="1"/>
  <c r="N397" i="17" s="1"/>
  <c r="M86" i="25"/>
  <c r="O86" i="25" s="1"/>
  <c r="M108" i="25"/>
  <c r="M87" i="25"/>
  <c r="M88" i="25"/>
  <c r="M110" i="25"/>
  <c r="M132" i="25"/>
  <c r="M154" i="25"/>
  <c r="M177" i="25"/>
  <c r="O177" i="25" s="1"/>
  <c r="P177" i="25" s="1"/>
  <c r="M89" i="25"/>
  <c r="O89" i="25" s="1"/>
  <c r="P89" i="25" s="1"/>
  <c r="M111" i="25"/>
  <c r="M90" i="25"/>
  <c r="M91" i="25"/>
  <c r="M113" i="25"/>
  <c r="M513" i="19"/>
  <c r="M387" i="19"/>
  <c r="M487" i="19"/>
  <c r="M506" i="19"/>
  <c r="M530" i="19"/>
  <c r="M519" i="19"/>
  <c r="M462" i="19"/>
  <c r="M507" i="19"/>
  <c r="M531" i="19"/>
  <c r="M446" i="19"/>
  <c r="M477" i="19"/>
  <c r="M520" i="19"/>
  <c r="M508" i="19"/>
  <c r="M518" i="19"/>
  <c r="M504" i="19"/>
  <c r="M431" i="19"/>
  <c r="M479" i="19"/>
  <c r="M423" i="19"/>
  <c r="M400" i="19"/>
  <c r="M447" i="19"/>
  <c r="M509" i="19"/>
  <c r="M537" i="19"/>
  <c r="M422" i="19"/>
  <c r="M399" i="19"/>
  <c r="M480" i="19"/>
  <c r="M483" i="19"/>
  <c r="M421" i="19"/>
  <c r="M398" i="19"/>
  <c r="M533" i="19"/>
  <c r="M463" i="19"/>
  <c r="M420" i="19"/>
  <c r="M397" i="19"/>
  <c r="M521" i="19"/>
  <c r="M442" i="19"/>
  <c r="M478" i="19"/>
  <c r="M455" i="19"/>
  <c r="M482" i="19"/>
  <c r="M441" i="19"/>
  <c r="M393" i="19"/>
  <c r="M481" i="19"/>
  <c r="M416" i="19"/>
  <c r="M438" i="19"/>
  <c r="M415" i="19"/>
  <c r="M391" i="19"/>
  <c r="M486" i="19"/>
  <c r="K401" i="17"/>
  <c r="M401" i="17" s="1"/>
  <c r="N401" i="17" s="1"/>
  <c r="K403" i="17"/>
  <c r="M403" i="17" s="1"/>
  <c r="N403" i="17" s="1"/>
  <c r="K404" i="17"/>
  <c r="M404" i="17" s="1"/>
  <c r="N404" i="17" s="1"/>
  <c r="K379" i="17"/>
  <c r="M379" i="17" s="1"/>
  <c r="N379" i="17" s="1"/>
  <c r="K405" i="17"/>
  <c r="M405" i="17" s="1"/>
  <c r="N405" i="17" s="1"/>
  <c r="K402" i="17"/>
  <c r="M402" i="17" s="1"/>
  <c r="N402" i="17" s="1"/>
  <c r="K380" i="17"/>
  <c r="M380" i="17" s="1"/>
  <c r="N380" i="17" s="1"/>
  <c r="K381" i="17"/>
  <c r="M381" i="17" s="1"/>
  <c r="N381" i="17" s="1"/>
  <c r="K382" i="17"/>
  <c r="M382" i="17" s="1"/>
  <c r="N382" i="17" s="1"/>
  <c r="K408" i="17"/>
  <c r="M408" i="17" s="1"/>
  <c r="N408" i="17" s="1"/>
  <c r="K407" i="17"/>
  <c r="M407" i="17" s="1"/>
  <c r="N407" i="17" s="1"/>
  <c r="K406" i="17"/>
  <c r="M406" i="17" s="1"/>
  <c r="N406" i="17" s="1"/>
  <c r="K383" i="17"/>
  <c r="M383" i="17" s="1"/>
  <c r="N383" i="17" s="1"/>
  <c r="K378" i="17"/>
  <c r="M378" i="17" s="1"/>
  <c r="K384" i="17"/>
  <c r="M384" i="17" s="1"/>
  <c r="N384" i="17" s="1"/>
  <c r="K385" i="17"/>
  <c r="M385" i="17" s="1"/>
  <c r="N385" i="17" s="1"/>
  <c r="K391" i="17"/>
  <c r="M391" i="17" s="1"/>
  <c r="N391" i="17" s="1"/>
  <c r="K389" i="17"/>
  <c r="M389" i="17" s="1"/>
  <c r="N389" i="17" s="1"/>
  <c r="K392" i="17"/>
  <c r="M392" i="17" s="1"/>
  <c r="N392" i="17" s="1"/>
  <c r="K390" i="17"/>
  <c r="M390" i="17" s="1"/>
  <c r="N390" i="17" s="1"/>
  <c r="K393" i="17"/>
  <c r="M393" i="17" s="1"/>
  <c r="N393" i="17" s="1"/>
  <c r="M93" i="25"/>
  <c r="M70" i="25"/>
  <c r="O70" i="25" s="1"/>
  <c r="M92" i="25"/>
  <c r="M114" i="25"/>
  <c r="O114" i="25" s="1"/>
  <c r="P114" i="25" s="1"/>
  <c r="M136" i="25"/>
  <c r="M71" i="25"/>
  <c r="M130" i="25"/>
  <c r="M152" i="25"/>
  <c r="M175" i="25"/>
  <c r="M199" i="25"/>
  <c r="M158" i="25"/>
  <c r="M181" i="25"/>
  <c r="M144" i="25"/>
  <c r="M146" i="25"/>
  <c r="M192" i="25"/>
  <c r="M126" i="25"/>
  <c r="M85" i="25"/>
  <c r="M107" i="25"/>
  <c r="M129" i="25"/>
  <c r="M166" i="25"/>
  <c r="M189" i="25"/>
  <c r="M211" i="25"/>
  <c r="M233" i="25"/>
  <c r="M255" i="25"/>
  <c r="M277" i="25"/>
  <c r="M299" i="25"/>
  <c r="M321" i="25"/>
  <c r="M343" i="25"/>
  <c r="M365" i="25"/>
  <c r="M388" i="25"/>
  <c r="M411" i="25"/>
  <c r="M117" i="25"/>
  <c r="M184" i="25"/>
  <c r="O184" i="25" s="1"/>
  <c r="P184" i="25" s="1"/>
  <c r="M272" i="25"/>
  <c r="M338" i="25"/>
  <c r="M406" i="25"/>
  <c r="M96" i="25"/>
  <c r="M185" i="25"/>
  <c r="M251" i="25"/>
  <c r="M317" i="25"/>
  <c r="M384" i="25"/>
  <c r="M75" i="25"/>
  <c r="M79" i="25"/>
  <c r="M101" i="25"/>
  <c r="M123" i="25"/>
  <c r="M145" i="25"/>
  <c r="M167" i="25"/>
  <c r="M190" i="25"/>
  <c r="M212" i="25"/>
  <c r="M234" i="25"/>
  <c r="O234" i="25" s="1"/>
  <c r="P234" i="25" s="1"/>
  <c r="M256" i="25"/>
  <c r="M278" i="25"/>
  <c r="M300" i="25"/>
  <c r="M322" i="25"/>
  <c r="M344" i="25"/>
  <c r="O344" i="25" s="1"/>
  <c r="P344" i="25" s="1"/>
  <c r="M366" i="25"/>
  <c r="M389" i="25"/>
  <c r="M168" i="25"/>
  <c r="M191" i="25"/>
  <c r="M213" i="25"/>
  <c r="M235" i="25"/>
  <c r="M257" i="25"/>
  <c r="M279" i="25"/>
  <c r="M301" i="25"/>
  <c r="M323" i="25"/>
  <c r="M345" i="25"/>
  <c r="M367" i="25"/>
  <c r="M390" i="25"/>
  <c r="M214" i="25"/>
  <c r="M236" i="25"/>
  <c r="M258" i="25"/>
  <c r="M280" i="25"/>
  <c r="M302" i="25"/>
  <c r="M324" i="25"/>
  <c r="M346" i="25"/>
  <c r="M369" i="25"/>
  <c r="M391" i="25"/>
  <c r="M148" i="25"/>
  <c r="M170" i="25"/>
  <c r="M193" i="25"/>
  <c r="M215" i="25"/>
  <c r="M237" i="25"/>
  <c r="M259" i="25"/>
  <c r="M281" i="25"/>
  <c r="M303" i="25"/>
  <c r="M325" i="25"/>
  <c r="M347" i="25"/>
  <c r="M370" i="25"/>
  <c r="M392" i="25"/>
  <c r="M95" i="25"/>
  <c r="M139" i="25"/>
  <c r="M206" i="25"/>
  <c r="M250" i="25"/>
  <c r="M316" i="25"/>
  <c r="M383" i="25"/>
  <c r="M118" i="25"/>
  <c r="M162" i="25"/>
  <c r="M207" i="25"/>
  <c r="M273" i="25"/>
  <c r="M339" i="25"/>
  <c r="M407" i="25"/>
  <c r="M119" i="25"/>
  <c r="O119" i="25" s="1"/>
  <c r="P119" i="25" s="1"/>
  <c r="M141" i="25"/>
  <c r="M186" i="25"/>
  <c r="M230" i="25"/>
  <c r="M274" i="25"/>
  <c r="M340" i="25"/>
  <c r="M385" i="25"/>
  <c r="O385" i="25" s="1"/>
  <c r="P385" i="25" s="1"/>
  <c r="M76" i="25"/>
  <c r="M120" i="25"/>
  <c r="M164" i="25"/>
  <c r="M209" i="25"/>
  <c r="M231" i="25"/>
  <c r="M253" i="25"/>
  <c r="M297" i="25"/>
  <c r="M341" i="25"/>
  <c r="M386" i="25"/>
  <c r="M409" i="25"/>
  <c r="O409" i="25" s="1"/>
  <c r="M77" i="25"/>
  <c r="M121" i="25"/>
  <c r="M165" i="25"/>
  <c r="M210" i="25"/>
  <c r="M254" i="25"/>
  <c r="M298" i="25"/>
  <c r="M342" i="25"/>
  <c r="M364" i="25"/>
  <c r="O364" i="25" s="1"/>
  <c r="P364" i="25" s="1"/>
  <c r="M410" i="25"/>
  <c r="O410" i="25" s="1"/>
  <c r="P410" i="25" s="1"/>
  <c r="M83" i="25"/>
  <c r="M105" i="25"/>
  <c r="M127" i="25"/>
  <c r="O127" i="25" s="1"/>
  <c r="P127" i="25" s="1"/>
  <c r="M149" i="25"/>
  <c r="M171" i="25"/>
  <c r="M194" i="25"/>
  <c r="M216" i="25"/>
  <c r="O216" i="25" s="1"/>
  <c r="P216" i="25" s="1"/>
  <c r="M238" i="25"/>
  <c r="M260" i="25"/>
  <c r="M282" i="25"/>
  <c r="M304" i="25"/>
  <c r="M326" i="25"/>
  <c r="M348" i="25"/>
  <c r="M371" i="25"/>
  <c r="M393" i="25"/>
  <c r="M73" i="25"/>
  <c r="O73" i="25" s="1"/>
  <c r="M161" i="25"/>
  <c r="M228" i="25"/>
  <c r="M294" i="25"/>
  <c r="M360" i="25"/>
  <c r="M74" i="25"/>
  <c r="M140" i="25"/>
  <c r="M229" i="25"/>
  <c r="M295" i="25"/>
  <c r="M361" i="25"/>
  <c r="M97" i="25"/>
  <c r="M163" i="25"/>
  <c r="M208" i="25"/>
  <c r="M252" i="25"/>
  <c r="M296" i="25"/>
  <c r="M318" i="25"/>
  <c r="M362" i="25"/>
  <c r="M408" i="25"/>
  <c r="M98" i="25"/>
  <c r="M142" i="25"/>
  <c r="M187" i="25"/>
  <c r="M275" i="25"/>
  <c r="M319" i="25"/>
  <c r="M363" i="25"/>
  <c r="M99" i="25"/>
  <c r="O99" i="25" s="1"/>
  <c r="M143" i="25"/>
  <c r="O143" i="25" s="1"/>
  <c r="P143" i="25" s="1"/>
  <c r="M188" i="25"/>
  <c r="M232" i="25"/>
  <c r="M276" i="25"/>
  <c r="M320" i="25"/>
  <c r="M387" i="25"/>
  <c r="M78" i="25"/>
  <c r="M100" i="25"/>
  <c r="M122" i="25"/>
  <c r="M80" i="25"/>
  <c r="M102" i="25"/>
  <c r="M124" i="25"/>
  <c r="M81" i="25"/>
  <c r="M103" i="25"/>
  <c r="M125" i="25"/>
  <c r="M147" i="25"/>
  <c r="M169" i="25"/>
  <c r="M82" i="25"/>
  <c r="M104" i="25"/>
  <c r="M84" i="25"/>
  <c r="M106" i="25"/>
  <c r="M128" i="25"/>
  <c r="M150" i="25"/>
  <c r="M172" i="25"/>
  <c r="M195" i="25"/>
  <c r="M217" i="25"/>
  <c r="M239" i="25"/>
  <c r="M261" i="25"/>
  <c r="M283" i="25"/>
  <c r="M305" i="25"/>
  <c r="M327" i="25"/>
  <c r="M349" i="25"/>
  <c r="M372" i="25"/>
  <c r="M394" i="25"/>
  <c r="M151" i="25"/>
  <c r="M174" i="25"/>
  <c r="M196" i="25"/>
  <c r="M218" i="25"/>
  <c r="M240" i="25"/>
  <c r="M262" i="25"/>
  <c r="M284" i="25"/>
  <c r="M306" i="25"/>
  <c r="M328" i="25"/>
  <c r="M350" i="25"/>
  <c r="M373" i="25"/>
  <c r="M395" i="25"/>
  <c r="M197" i="25"/>
  <c r="M219" i="25"/>
  <c r="M241" i="25"/>
  <c r="M263" i="25"/>
  <c r="M285" i="25"/>
  <c r="M307" i="25"/>
  <c r="M329" i="25"/>
  <c r="M351" i="25"/>
  <c r="M374" i="25"/>
  <c r="M396" i="25"/>
  <c r="M109" i="25"/>
  <c r="M131" i="25"/>
  <c r="M153" i="25"/>
  <c r="M176" i="25"/>
  <c r="M198" i="25"/>
  <c r="M220" i="25"/>
  <c r="M242" i="25"/>
  <c r="M264" i="25"/>
  <c r="M286" i="25"/>
  <c r="M308" i="25"/>
  <c r="M330" i="25"/>
  <c r="M352" i="25"/>
  <c r="M375" i="25"/>
  <c r="M397" i="25"/>
  <c r="M221" i="25"/>
  <c r="M243" i="25"/>
  <c r="M265" i="25"/>
  <c r="M287" i="25"/>
  <c r="M309" i="25"/>
  <c r="M331" i="25"/>
  <c r="M353" i="25"/>
  <c r="M376" i="25"/>
  <c r="M398" i="25"/>
  <c r="M133" i="25"/>
  <c r="M155" i="25"/>
  <c r="M178" i="25"/>
  <c r="M200" i="25"/>
  <c r="M222" i="25"/>
  <c r="M244" i="25"/>
  <c r="M266" i="25"/>
  <c r="M288" i="25"/>
  <c r="M310" i="25"/>
  <c r="M332" i="25"/>
  <c r="M354" i="25"/>
  <c r="M377" i="25"/>
  <c r="M400" i="25"/>
  <c r="M112" i="25"/>
  <c r="M134" i="25"/>
  <c r="M156" i="25"/>
  <c r="M179" i="25"/>
  <c r="M201" i="25"/>
  <c r="M223" i="25"/>
  <c r="M245" i="25"/>
  <c r="M267" i="25"/>
  <c r="M289" i="25"/>
  <c r="M311" i="25"/>
  <c r="M333" i="25"/>
  <c r="M355" i="25"/>
  <c r="M378" i="25"/>
  <c r="M401" i="25"/>
  <c r="M135" i="25"/>
  <c r="M157" i="25"/>
  <c r="M180" i="25"/>
  <c r="M202" i="25"/>
  <c r="M224" i="25"/>
  <c r="O224" i="25" s="1"/>
  <c r="P224" i="25" s="1"/>
  <c r="M246" i="25"/>
  <c r="M268" i="25"/>
  <c r="M290" i="25"/>
  <c r="M312" i="25"/>
  <c r="M334" i="25"/>
  <c r="M356" i="25"/>
  <c r="M379" i="25"/>
  <c r="M399" i="25"/>
  <c r="M203" i="25"/>
  <c r="M225" i="25"/>
  <c r="M247" i="25"/>
  <c r="M269" i="25"/>
  <c r="M291" i="25"/>
  <c r="M313" i="25"/>
  <c r="M335" i="25"/>
  <c r="M357" i="25"/>
  <c r="M380" i="25"/>
  <c r="M402" i="25"/>
  <c r="O402" i="25" s="1"/>
  <c r="M115" i="25"/>
  <c r="M137" i="25"/>
  <c r="M159" i="25"/>
  <c r="M182" i="25"/>
  <c r="M204" i="25"/>
  <c r="M226" i="25"/>
  <c r="O226" i="25" s="1"/>
  <c r="P226" i="25" s="1"/>
  <c r="M248" i="25"/>
  <c r="M270" i="25"/>
  <c r="M292" i="25"/>
  <c r="M314" i="25"/>
  <c r="M336" i="25"/>
  <c r="M358" i="25"/>
  <c r="M381" i="25"/>
  <c r="M403" i="25"/>
  <c r="M72" i="25"/>
  <c r="O72" i="25" s="1"/>
  <c r="M94" i="25"/>
  <c r="M116" i="25"/>
  <c r="M138" i="25"/>
  <c r="M160" i="25"/>
  <c r="M183" i="25"/>
  <c r="M205" i="25"/>
  <c r="M227" i="25"/>
  <c r="O227" i="25" s="1"/>
  <c r="P227" i="25" s="1"/>
  <c r="M249" i="25"/>
  <c r="M271" i="25"/>
  <c r="M293" i="25"/>
  <c r="M315" i="25"/>
  <c r="M337" i="25"/>
  <c r="M359" i="25"/>
  <c r="M382" i="25"/>
  <c r="M405" i="25"/>
  <c r="E439" i="17"/>
  <c r="D439" i="17"/>
  <c r="C439" i="17"/>
  <c r="N444" i="25"/>
  <c r="L439" i="17"/>
  <c r="E443" i="25"/>
  <c r="G442" i="25"/>
  <c r="F443" i="25"/>
  <c r="C48" i="20" s="1"/>
  <c r="F441" i="25"/>
  <c r="F442" i="25"/>
  <c r="E442" i="25"/>
  <c r="E444" i="25"/>
  <c r="E441" i="25"/>
  <c r="G441" i="25"/>
  <c r="G443" i="25"/>
  <c r="N443" i="25"/>
  <c r="N441" i="25"/>
  <c r="N442" i="25"/>
  <c r="F444" i="19"/>
  <c r="G524" i="19"/>
  <c r="G538" i="19"/>
  <c r="G460" i="19"/>
  <c r="G490" i="19"/>
  <c r="G510" i="19"/>
  <c r="G444" i="19"/>
  <c r="E490" i="19"/>
  <c r="E510" i="19"/>
  <c r="E524" i="19"/>
  <c r="E538" i="19"/>
  <c r="F524" i="19"/>
  <c r="F538" i="19"/>
  <c r="F510" i="19"/>
  <c r="E460" i="19"/>
  <c r="B3" i="20"/>
  <c r="E444" i="19"/>
  <c r="F460" i="19"/>
  <c r="G444" i="25"/>
  <c r="F444" i="25"/>
  <c r="F490" i="19"/>
  <c r="M538" i="19" l="1"/>
  <c r="M490" i="19"/>
  <c r="C18" i="20"/>
  <c r="O246" i="25"/>
  <c r="P246" i="25" s="1"/>
  <c r="O251" i="25"/>
  <c r="P251" i="25" s="1"/>
  <c r="O358" i="25"/>
  <c r="P358" i="25" s="1"/>
  <c r="O262" i="25"/>
  <c r="P262" i="25" s="1"/>
  <c r="O165" i="25"/>
  <c r="P165" i="25" s="1"/>
  <c r="O196" i="25"/>
  <c r="P196" i="25" s="1"/>
  <c r="O357" i="25"/>
  <c r="P357" i="25" s="1"/>
  <c r="O261" i="25"/>
  <c r="P261" i="25" s="1"/>
  <c r="O164" i="25"/>
  <c r="P164" i="25" s="1"/>
  <c r="O406" i="25"/>
  <c r="P406" i="25" s="1"/>
  <c r="O308" i="25"/>
  <c r="P308" i="25" s="1"/>
  <c r="O212" i="25"/>
  <c r="P212" i="25" s="1"/>
  <c r="O363" i="25"/>
  <c r="P363" i="25" s="1"/>
  <c r="O267" i="25"/>
  <c r="P267" i="25" s="1"/>
  <c r="O170" i="25"/>
  <c r="P170" i="25" s="1"/>
  <c r="O74" i="25"/>
  <c r="P74" i="25" s="1"/>
  <c r="O314" i="25"/>
  <c r="P314" i="25" s="1"/>
  <c r="O321" i="25"/>
  <c r="P321" i="25" s="1"/>
  <c r="O225" i="25"/>
  <c r="P225" i="25" s="1"/>
  <c r="O128" i="25"/>
  <c r="P128" i="25" s="1"/>
  <c r="O376" i="25"/>
  <c r="P376" i="25" s="1"/>
  <c r="O279" i="25"/>
  <c r="P279" i="25" s="1"/>
  <c r="O183" i="25"/>
  <c r="P183" i="25" s="1"/>
  <c r="O280" i="25"/>
  <c r="P280" i="25" s="1"/>
  <c r="O306" i="25"/>
  <c r="P306" i="25" s="1"/>
  <c r="O210" i="25"/>
  <c r="P210" i="25" s="1"/>
  <c r="O113" i="25"/>
  <c r="P113" i="25" s="1"/>
  <c r="O272" i="25"/>
  <c r="P272" i="25" s="1"/>
  <c r="O95" i="25"/>
  <c r="P95" i="25" s="1"/>
  <c r="O149" i="25"/>
  <c r="P149" i="25" s="1"/>
  <c r="O350" i="25"/>
  <c r="P350" i="25" s="1"/>
  <c r="O254" i="25"/>
  <c r="P254" i="25" s="1"/>
  <c r="O157" i="25"/>
  <c r="P157" i="25" s="1"/>
  <c r="O171" i="25"/>
  <c r="P171" i="25" s="1"/>
  <c r="O349" i="25"/>
  <c r="P349" i="25" s="1"/>
  <c r="O253" i="25"/>
  <c r="P253" i="25" s="1"/>
  <c r="O156" i="25"/>
  <c r="P156" i="25" s="1"/>
  <c r="O397" i="25"/>
  <c r="P397" i="25" s="1"/>
  <c r="O300" i="25"/>
  <c r="P300" i="25" s="1"/>
  <c r="O188" i="25"/>
  <c r="P188" i="25" s="1"/>
  <c r="O355" i="25"/>
  <c r="P355" i="25" s="1"/>
  <c r="O259" i="25"/>
  <c r="P259" i="25" s="1"/>
  <c r="O162" i="25"/>
  <c r="P162" i="25" s="1"/>
  <c r="O403" i="25"/>
  <c r="P403" i="25" s="1"/>
  <c r="O411" i="25"/>
  <c r="P411" i="25" s="1"/>
  <c r="O313" i="25"/>
  <c r="P313" i="25" s="1"/>
  <c r="O217" i="25"/>
  <c r="P217" i="25" s="1"/>
  <c r="O120" i="25"/>
  <c r="P120" i="25" s="1"/>
  <c r="O367" i="25"/>
  <c r="P367" i="25" s="1"/>
  <c r="O271" i="25"/>
  <c r="P271" i="25" s="1"/>
  <c r="O175" i="25"/>
  <c r="P175" i="25" s="1"/>
  <c r="O78" i="25"/>
  <c r="P78" i="25" s="1"/>
  <c r="O264" i="25"/>
  <c r="P264" i="25" s="1"/>
  <c r="O298" i="25"/>
  <c r="P298" i="25" s="1"/>
  <c r="O202" i="25"/>
  <c r="P202" i="25" s="1"/>
  <c r="O105" i="25"/>
  <c r="P105" i="25" s="1"/>
  <c r="O256" i="25"/>
  <c r="P256" i="25" s="1"/>
  <c r="O87" i="25"/>
  <c r="P87" i="25" s="1"/>
  <c r="O305" i="25"/>
  <c r="P305" i="25" s="1"/>
  <c r="O209" i="25"/>
  <c r="P209" i="25" s="1"/>
  <c r="O112" i="25"/>
  <c r="P112" i="25" s="1"/>
  <c r="O359" i="25"/>
  <c r="P359" i="25" s="1"/>
  <c r="O263" i="25"/>
  <c r="P263" i="25" s="1"/>
  <c r="O166" i="25"/>
  <c r="P166" i="25" s="1"/>
  <c r="P70" i="25"/>
  <c r="O248" i="25"/>
  <c r="P248" i="25" s="1"/>
  <c r="O290" i="25"/>
  <c r="P290" i="25" s="1"/>
  <c r="O194" i="25"/>
  <c r="P194" i="25" s="1"/>
  <c r="O97" i="25"/>
  <c r="P97" i="25" s="1"/>
  <c r="O240" i="25"/>
  <c r="P240" i="25" s="1"/>
  <c r="O71" i="25"/>
  <c r="P71" i="25" s="1"/>
  <c r="O342" i="25"/>
  <c r="P342" i="25" s="1"/>
  <c r="O154" i="25"/>
  <c r="P154" i="25" s="1"/>
  <c r="O334" i="25"/>
  <c r="P334" i="25" s="1"/>
  <c r="O141" i="25"/>
  <c r="P141" i="25" s="1"/>
  <c r="O123" i="25"/>
  <c r="P123" i="25" s="1"/>
  <c r="O333" i="25"/>
  <c r="P333" i="25" s="1"/>
  <c r="O237" i="25"/>
  <c r="P237" i="25" s="1"/>
  <c r="O140" i="25"/>
  <c r="P140" i="25" s="1"/>
  <c r="O381" i="25"/>
  <c r="P381" i="25" s="1"/>
  <c r="O284" i="25"/>
  <c r="P284" i="25" s="1"/>
  <c r="O155" i="25"/>
  <c r="P155" i="25" s="1"/>
  <c r="O339" i="25"/>
  <c r="P339" i="25" s="1"/>
  <c r="O243" i="25"/>
  <c r="P243" i="25" s="1"/>
  <c r="O146" i="25"/>
  <c r="P146" i="25" s="1"/>
  <c r="O387" i="25"/>
  <c r="P387" i="25" s="1"/>
  <c r="O394" i="25"/>
  <c r="P394" i="25" s="1"/>
  <c r="O297" i="25"/>
  <c r="P297" i="25" s="1"/>
  <c r="O201" i="25"/>
  <c r="P201" i="25" s="1"/>
  <c r="O104" i="25"/>
  <c r="P104" i="25" s="1"/>
  <c r="O351" i="25"/>
  <c r="P351" i="25" s="1"/>
  <c r="O255" i="25"/>
  <c r="P255" i="25" s="1"/>
  <c r="O158" i="25"/>
  <c r="P158" i="25" s="1"/>
  <c r="O204" i="25"/>
  <c r="P204" i="25" s="1"/>
  <c r="O232" i="25"/>
  <c r="P232" i="25" s="1"/>
  <c r="O282" i="25"/>
  <c r="P282" i="25" s="1"/>
  <c r="O186" i="25"/>
  <c r="P186" i="25" s="1"/>
  <c r="O389" i="25"/>
  <c r="P389" i="25" s="1"/>
  <c r="O395" i="25"/>
  <c r="P395" i="25" s="1"/>
  <c r="O238" i="25"/>
  <c r="P238" i="25" s="1"/>
  <c r="O326" i="25"/>
  <c r="P326" i="25" s="1"/>
  <c r="O230" i="25"/>
  <c r="P230" i="25" s="1"/>
  <c r="O133" i="25"/>
  <c r="P133" i="25" s="1"/>
  <c r="O91" i="25"/>
  <c r="P91" i="25" s="1"/>
  <c r="O325" i="25"/>
  <c r="P325" i="25" s="1"/>
  <c r="O229" i="25"/>
  <c r="P229" i="25" s="1"/>
  <c r="O132" i="25"/>
  <c r="P132" i="25" s="1"/>
  <c r="O373" i="25"/>
  <c r="P373" i="25" s="1"/>
  <c r="O276" i="25"/>
  <c r="P276" i="25" s="1"/>
  <c r="O131" i="25"/>
  <c r="P131" i="25" s="1"/>
  <c r="O331" i="25"/>
  <c r="P331" i="25" s="1"/>
  <c r="O235" i="25"/>
  <c r="P235" i="25" s="1"/>
  <c r="O138" i="25"/>
  <c r="P138" i="25" s="1"/>
  <c r="O379" i="25"/>
  <c r="P379" i="25" s="1"/>
  <c r="O386" i="25"/>
  <c r="P386" i="25" s="1"/>
  <c r="O289" i="25"/>
  <c r="P289" i="25" s="1"/>
  <c r="O193" i="25"/>
  <c r="P193" i="25" s="1"/>
  <c r="O96" i="25"/>
  <c r="P96" i="25" s="1"/>
  <c r="O343" i="25"/>
  <c r="P343" i="25" s="1"/>
  <c r="O247" i="25"/>
  <c r="P247" i="25" s="1"/>
  <c r="O150" i="25"/>
  <c r="P150" i="25" s="1"/>
  <c r="O163" i="25"/>
  <c r="P163" i="25" s="1"/>
  <c r="O208" i="25"/>
  <c r="P208" i="25" s="1"/>
  <c r="O274" i="25"/>
  <c r="P274" i="25" s="1"/>
  <c r="O178" i="25"/>
  <c r="P178" i="25" s="1"/>
  <c r="O81" i="25"/>
  <c r="P81" i="25" s="1"/>
  <c r="O292" i="25"/>
  <c r="P292" i="25" s="1"/>
  <c r="O222" i="25"/>
  <c r="P222" i="25" s="1"/>
  <c r="O107" i="25"/>
  <c r="P107" i="25" s="1"/>
  <c r="O323" i="25"/>
  <c r="P323" i="25" s="1"/>
  <c r="O130" i="25"/>
  <c r="P130" i="25" s="1"/>
  <c r="O371" i="25"/>
  <c r="P371" i="25" s="1"/>
  <c r="O281" i="25"/>
  <c r="P281" i="25" s="1"/>
  <c r="O185" i="25"/>
  <c r="P185" i="25" s="1"/>
  <c r="O88" i="25"/>
  <c r="P88" i="25" s="1"/>
  <c r="O335" i="25"/>
  <c r="P335" i="25" s="1"/>
  <c r="O239" i="25"/>
  <c r="P239" i="25" s="1"/>
  <c r="O142" i="25"/>
  <c r="P142" i="25" s="1"/>
  <c r="O139" i="25"/>
  <c r="P139" i="25" s="1"/>
  <c r="O192" i="25"/>
  <c r="P192" i="25" s="1"/>
  <c r="O266" i="25"/>
  <c r="P266" i="25" s="1"/>
  <c r="O169" i="25"/>
  <c r="P169" i="25" s="1"/>
  <c r="O200" i="25"/>
  <c r="P200" i="25" s="1"/>
  <c r="O399" i="25"/>
  <c r="P399" i="25" s="1"/>
  <c r="O148" i="25"/>
  <c r="P148" i="25" s="1"/>
  <c r="O318" i="25"/>
  <c r="P318" i="25" s="1"/>
  <c r="O124" i="25"/>
  <c r="P124" i="25" s="1"/>
  <c r="O268" i="25"/>
  <c r="P268" i="25" s="1"/>
  <c r="O378" i="25"/>
  <c r="P378" i="25" s="1"/>
  <c r="O408" i="25"/>
  <c r="P408" i="25" s="1"/>
  <c r="O310" i="25"/>
  <c r="P310" i="25" s="1"/>
  <c r="O214" i="25"/>
  <c r="P214" i="25" s="1"/>
  <c r="O117" i="25"/>
  <c r="P117" i="25" s="1"/>
  <c r="O407" i="25"/>
  <c r="P407" i="25" s="1"/>
  <c r="O309" i="25"/>
  <c r="P309" i="25" s="1"/>
  <c r="O213" i="25"/>
  <c r="P213" i="25" s="1"/>
  <c r="O116" i="25"/>
  <c r="P116" i="25" s="1"/>
  <c r="O356" i="25"/>
  <c r="P356" i="25" s="1"/>
  <c r="O260" i="25"/>
  <c r="P260" i="25" s="1"/>
  <c r="O83" i="25"/>
  <c r="P83" i="25" s="1"/>
  <c r="O315" i="25"/>
  <c r="P315" i="25" s="1"/>
  <c r="O219" i="25"/>
  <c r="P219" i="25" s="1"/>
  <c r="O122" i="25"/>
  <c r="P122" i="25" s="1"/>
  <c r="O362" i="25"/>
  <c r="P362" i="25" s="1"/>
  <c r="O370" i="25"/>
  <c r="P370" i="25" s="1"/>
  <c r="O273" i="25"/>
  <c r="P273" i="25" s="1"/>
  <c r="O80" i="25"/>
  <c r="P80" i="25" s="1"/>
  <c r="O327" i="25"/>
  <c r="P327" i="25" s="1"/>
  <c r="O231" i="25"/>
  <c r="P231" i="25" s="1"/>
  <c r="O134" i="25"/>
  <c r="P134" i="25" s="1"/>
  <c r="O115" i="25"/>
  <c r="P115" i="25" s="1"/>
  <c r="O176" i="25"/>
  <c r="P176" i="25" s="1"/>
  <c r="O258" i="25"/>
  <c r="P258" i="25" s="1"/>
  <c r="O161" i="25"/>
  <c r="P161" i="25" s="1"/>
  <c r="O360" i="25"/>
  <c r="P360" i="25" s="1"/>
  <c r="O393" i="25"/>
  <c r="P393" i="25" s="1"/>
  <c r="O347" i="25"/>
  <c r="P347" i="25" s="1"/>
  <c r="O400" i="25"/>
  <c r="P400" i="25" s="1"/>
  <c r="O301" i="25"/>
  <c r="P301" i="25" s="1"/>
  <c r="O348" i="25"/>
  <c r="P348" i="25" s="1"/>
  <c r="O252" i="25"/>
  <c r="P252" i="25" s="1"/>
  <c r="O307" i="25"/>
  <c r="P307" i="25" s="1"/>
  <c r="O361" i="25"/>
  <c r="P361" i="25" s="1"/>
  <c r="O265" i="25"/>
  <c r="P265" i="25" s="1"/>
  <c r="O168" i="25"/>
  <c r="P168" i="25" s="1"/>
  <c r="O319" i="25"/>
  <c r="P319" i="25" s="1"/>
  <c r="O223" i="25"/>
  <c r="P223" i="25" s="1"/>
  <c r="O126" i="25"/>
  <c r="P126" i="25" s="1"/>
  <c r="O159" i="25"/>
  <c r="P159" i="25" s="1"/>
  <c r="O250" i="25"/>
  <c r="P250" i="25" s="1"/>
  <c r="O153" i="25"/>
  <c r="P153" i="25" s="1"/>
  <c r="O167" i="25"/>
  <c r="P167" i="25" s="1"/>
  <c r="O245" i="25"/>
  <c r="P245" i="25" s="1"/>
  <c r="O221" i="25"/>
  <c r="P221" i="25" s="1"/>
  <c r="O109" i="25"/>
  <c r="P109" i="25" s="1"/>
  <c r="O405" i="25"/>
  <c r="P405" i="25" s="1"/>
  <c r="O391" i="25"/>
  <c r="P391" i="25" s="1"/>
  <c r="O294" i="25"/>
  <c r="P294" i="25" s="1"/>
  <c r="O198" i="25"/>
  <c r="P198" i="25" s="1"/>
  <c r="O101" i="25"/>
  <c r="P101" i="25" s="1"/>
  <c r="O390" i="25"/>
  <c r="P390" i="25" s="1"/>
  <c r="O293" i="25"/>
  <c r="P293" i="25" s="1"/>
  <c r="O197" i="25"/>
  <c r="P197" i="25" s="1"/>
  <c r="O100" i="25"/>
  <c r="P100" i="25" s="1"/>
  <c r="O340" i="25"/>
  <c r="P340" i="25" s="1"/>
  <c r="O244" i="25"/>
  <c r="P244" i="25" s="1"/>
  <c r="O396" i="25"/>
  <c r="P396" i="25" s="1"/>
  <c r="O299" i="25"/>
  <c r="P299" i="25" s="1"/>
  <c r="O203" i="25"/>
  <c r="P203" i="25" s="1"/>
  <c r="O106" i="25"/>
  <c r="P106" i="25" s="1"/>
  <c r="O346" i="25"/>
  <c r="P346" i="25" s="1"/>
  <c r="O353" i="25"/>
  <c r="P353" i="25" s="1"/>
  <c r="O257" i="25"/>
  <c r="P257" i="25" s="1"/>
  <c r="O160" i="25"/>
  <c r="P160" i="25" s="1"/>
  <c r="O311" i="25"/>
  <c r="P311" i="25" s="1"/>
  <c r="O215" i="25"/>
  <c r="P215" i="25" s="1"/>
  <c r="O118" i="25"/>
  <c r="P118" i="25" s="1"/>
  <c r="O352" i="25"/>
  <c r="P352" i="25" s="1"/>
  <c r="O135" i="25"/>
  <c r="P135" i="25" s="1"/>
  <c r="O242" i="25"/>
  <c r="P242" i="25" s="1"/>
  <c r="O145" i="25"/>
  <c r="P145" i="25" s="1"/>
  <c r="O328" i="25"/>
  <c r="P328" i="25" s="1"/>
  <c r="O151" i="25"/>
  <c r="P151" i="25" s="1"/>
  <c r="O377" i="25"/>
  <c r="P377" i="25" s="1"/>
  <c r="O341" i="25"/>
  <c r="P341" i="25" s="1"/>
  <c r="O75" i="25"/>
  <c r="P75" i="25" s="1"/>
  <c r="O398" i="25"/>
  <c r="P398" i="25" s="1"/>
  <c r="O108" i="25"/>
  <c r="P108" i="25" s="1"/>
  <c r="O211" i="25"/>
  <c r="P211" i="25" s="1"/>
  <c r="O286" i="25"/>
  <c r="P286" i="25" s="1"/>
  <c r="O190" i="25"/>
  <c r="P190" i="25" s="1"/>
  <c r="O93" i="25"/>
  <c r="P93" i="25" s="1"/>
  <c r="O382" i="25"/>
  <c r="P382" i="25" s="1"/>
  <c r="O285" i="25"/>
  <c r="P285" i="25" s="1"/>
  <c r="O189" i="25"/>
  <c r="P189" i="25" s="1"/>
  <c r="O92" i="25"/>
  <c r="P92" i="25" s="1"/>
  <c r="O332" i="25"/>
  <c r="P332" i="25" s="1"/>
  <c r="O236" i="25"/>
  <c r="P236" i="25" s="1"/>
  <c r="O388" i="25"/>
  <c r="P388" i="25" s="1"/>
  <c r="O291" i="25"/>
  <c r="P291" i="25" s="1"/>
  <c r="O195" i="25"/>
  <c r="P195" i="25" s="1"/>
  <c r="O98" i="25"/>
  <c r="P98" i="25" s="1"/>
  <c r="O338" i="25"/>
  <c r="P338" i="25" s="1"/>
  <c r="O345" i="25"/>
  <c r="P345" i="25" s="1"/>
  <c r="O249" i="25"/>
  <c r="P249" i="25" s="1"/>
  <c r="O152" i="25"/>
  <c r="P152" i="25" s="1"/>
  <c r="O401" i="25"/>
  <c r="P401" i="25" s="1"/>
  <c r="O303" i="25"/>
  <c r="P303" i="25" s="1"/>
  <c r="O207" i="25"/>
  <c r="P207" i="25" s="1"/>
  <c r="O110" i="25"/>
  <c r="P110" i="25" s="1"/>
  <c r="O336" i="25"/>
  <c r="P336" i="25" s="1"/>
  <c r="O137" i="25"/>
  <c r="P137" i="25" s="1"/>
  <c r="O312" i="25"/>
  <c r="P312" i="25" s="1"/>
  <c r="O180" i="25"/>
  <c r="P180" i="25" s="1"/>
  <c r="O317" i="25"/>
  <c r="P317" i="25" s="1"/>
  <c r="O302" i="25"/>
  <c r="P302" i="25" s="1"/>
  <c r="O205" i="25"/>
  <c r="P205" i="25" s="1"/>
  <c r="O354" i="25"/>
  <c r="P354" i="25" s="1"/>
  <c r="O375" i="25"/>
  <c r="P375" i="25" s="1"/>
  <c r="O278" i="25"/>
  <c r="P278" i="25" s="1"/>
  <c r="O182" i="25"/>
  <c r="P182" i="25" s="1"/>
  <c r="O85" i="25"/>
  <c r="P85" i="25" s="1"/>
  <c r="O374" i="25"/>
  <c r="P374" i="25" s="1"/>
  <c r="O277" i="25"/>
  <c r="P277" i="25" s="1"/>
  <c r="O181" i="25"/>
  <c r="P181" i="25" s="1"/>
  <c r="O84" i="25"/>
  <c r="P84" i="25" s="1"/>
  <c r="O324" i="25"/>
  <c r="P324" i="25" s="1"/>
  <c r="O228" i="25"/>
  <c r="P228" i="25" s="1"/>
  <c r="O380" i="25"/>
  <c r="P380" i="25" s="1"/>
  <c r="O283" i="25"/>
  <c r="P283" i="25" s="1"/>
  <c r="O187" i="25"/>
  <c r="P187" i="25" s="1"/>
  <c r="O90" i="25"/>
  <c r="P90" i="25" s="1"/>
  <c r="O330" i="25"/>
  <c r="P330" i="25" s="1"/>
  <c r="O337" i="25"/>
  <c r="P337" i="25" s="1"/>
  <c r="O241" i="25"/>
  <c r="P241" i="25" s="1"/>
  <c r="O144" i="25"/>
  <c r="P144" i="25" s="1"/>
  <c r="O392" i="25"/>
  <c r="P392" i="25" s="1"/>
  <c r="O295" i="25"/>
  <c r="P295" i="25" s="1"/>
  <c r="O199" i="25"/>
  <c r="P199" i="25" s="1"/>
  <c r="O102" i="25"/>
  <c r="P102" i="25" s="1"/>
  <c r="O320" i="25"/>
  <c r="P320" i="25" s="1"/>
  <c r="O103" i="25"/>
  <c r="P103" i="25" s="1"/>
  <c r="O129" i="25"/>
  <c r="P129" i="25" s="1"/>
  <c r="O296" i="25"/>
  <c r="P296" i="25" s="1"/>
  <c r="O369" i="25"/>
  <c r="P369" i="25" s="1"/>
  <c r="O147" i="25"/>
  <c r="P147" i="25" s="1"/>
  <c r="O125" i="25"/>
  <c r="P125" i="25" s="1"/>
  <c r="O206" i="25"/>
  <c r="P206" i="25" s="1"/>
  <c r="O383" i="25"/>
  <c r="P383" i="25" s="1"/>
  <c r="O366" i="25"/>
  <c r="P366" i="25" s="1"/>
  <c r="O270" i="25"/>
  <c r="P270" i="25" s="1"/>
  <c r="O174" i="25"/>
  <c r="P174" i="25" s="1"/>
  <c r="O77" i="25"/>
  <c r="O365" i="25"/>
  <c r="P365" i="25" s="1"/>
  <c r="O269" i="25"/>
  <c r="P269" i="25" s="1"/>
  <c r="O172" i="25"/>
  <c r="P172" i="25" s="1"/>
  <c r="O76" i="25"/>
  <c r="P76" i="25" s="1"/>
  <c r="O316" i="25"/>
  <c r="P316" i="25" s="1"/>
  <c r="O220" i="25"/>
  <c r="P220" i="25" s="1"/>
  <c r="O372" i="25"/>
  <c r="P372" i="25" s="1"/>
  <c r="O275" i="25"/>
  <c r="P275" i="25" s="1"/>
  <c r="O179" i="25"/>
  <c r="P179" i="25" s="1"/>
  <c r="O82" i="25"/>
  <c r="P82" i="25" s="1"/>
  <c r="O322" i="25"/>
  <c r="P322" i="25" s="1"/>
  <c r="O329" i="25"/>
  <c r="P329" i="25" s="1"/>
  <c r="O233" i="25"/>
  <c r="P233" i="25" s="1"/>
  <c r="O136" i="25"/>
  <c r="P136" i="25" s="1"/>
  <c r="O384" i="25"/>
  <c r="P384" i="25" s="1"/>
  <c r="O287" i="25"/>
  <c r="P287" i="25" s="1"/>
  <c r="O191" i="25"/>
  <c r="P191" i="25" s="1"/>
  <c r="O94" i="25"/>
  <c r="P94" i="25" s="1"/>
  <c r="O304" i="25"/>
  <c r="P304" i="25" s="1"/>
  <c r="O79" i="25"/>
  <c r="P79" i="25" s="1"/>
  <c r="O218" i="25"/>
  <c r="P218" i="25" s="1"/>
  <c r="O121" i="25"/>
  <c r="P121" i="25" s="1"/>
  <c r="O288" i="25"/>
  <c r="P288" i="25" s="1"/>
  <c r="O111" i="25"/>
  <c r="P111" i="25" s="1"/>
  <c r="M398" i="17"/>
  <c r="N398" i="17" s="1"/>
  <c r="M444" i="19"/>
  <c r="M460" i="19"/>
  <c r="K439" i="17"/>
  <c r="P72" i="25"/>
  <c r="M441" i="25"/>
  <c r="P73" i="25"/>
  <c r="M442" i="25"/>
  <c r="P402" i="25"/>
  <c r="M443" i="25"/>
  <c r="B61" i="20" s="1"/>
  <c r="C24" i="20"/>
  <c r="F540" i="19"/>
  <c r="G540" i="19"/>
  <c r="M510" i="19"/>
  <c r="M524" i="19"/>
  <c r="E540" i="19"/>
  <c r="C23" i="20"/>
  <c r="C20" i="20"/>
  <c r="B34" i="20"/>
  <c r="B37" i="20"/>
  <c r="C21" i="20"/>
  <c r="B35" i="20"/>
  <c r="B32" i="20"/>
  <c r="B36" i="20"/>
  <c r="B38" i="20"/>
  <c r="C22" i="20"/>
  <c r="M444" i="25"/>
  <c r="M540" i="19" l="1"/>
  <c r="O443" i="25"/>
  <c r="P443" i="25" s="1"/>
  <c r="O441" i="25"/>
  <c r="P441" i="25" s="1"/>
  <c r="O442" i="25"/>
  <c r="P442" i="25" s="1"/>
  <c r="P77" i="25"/>
  <c r="N378" i="17"/>
  <c r="M439" i="17"/>
  <c r="N439" i="17" s="1"/>
  <c r="C25" i="20"/>
  <c r="B19" i="20" s="1"/>
  <c r="B39" i="20"/>
  <c r="P409" i="25"/>
  <c r="P99" i="25"/>
  <c r="C46" i="20"/>
  <c r="B59" i="20"/>
  <c r="B60" i="20"/>
  <c r="C47" i="20"/>
  <c r="P86" i="25"/>
  <c r="O444" i="25"/>
  <c r="N535" i="19" l="1"/>
  <c r="P444" i="25"/>
  <c r="N515" i="19"/>
  <c r="N516" i="19"/>
  <c r="N517" i="19"/>
  <c r="N514" i="19"/>
  <c r="N534" i="19"/>
  <c r="B24" i="20"/>
  <c r="N468" i="19"/>
  <c r="N536" i="19"/>
  <c r="N499" i="19"/>
  <c r="N531" i="19"/>
  <c r="N416" i="19"/>
  <c r="N451" i="19"/>
  <c r="N476" i="19"/>
  <c r="N467" i="19"/>
  <c r="N441" i="19"/>
  <c r="N471" i="19"/>
  <c r="N456" i="19"/>
  <c r="N418" i="19"/>
  <c r="N528" i="19"/>
  <c r="N495" i="19"/>
  <c r="N391" i="19"/>
  <c r="N440" i="19"/>
  <c r="N522" i="19"/>
  <c r="N410" i="19"/>
  <c r="N479" i="19"/>
  <c r="N436" i="19"/>
  <c r="N454" i="19"/>
  <c r="N529" i="19"/>
  <c r="N477" i="19"/>
  <c r="N509" i="19"/>
  <c r="N506" i="19"/>
  <c r="N489" i="19"/>
  <c r="N487" i="19"/>
  <c r="N389" i="19"/>
  <c r="N424" i="19"/>
  <c r="N475" i="19"/>
  <c r="N428" i="19"/>
  <c r="N494" i="19"/>
  <c r="N421" i="19"/>
  <c r="N432" i="19"/>
  <c r="N382" i="19"/>
  <c r="N474" i="19"/>
  <c r="N533" i="19"/>
  <c r="N532" i="19"/>
  <c r="N415" i="19"/>
  <c r="N463" i="19"/>
  <c r="N450" i="19"/>
  <c r="N435" i="19"/>
  <c r="N405" i="19"/>
  <c r="N404" i="19"/>
  <c r="N386" i="19"/>
  <c r="N530" i="19"/>
  <c r="N502" i="19"/>
  <c r="N388" i="19"/>
  <c r="N485" i="19"/>
  <c r="N526" i="19"/>
  <c r="N457" i="19"/>
  <c r="N414" i="19"/>
  <c r="N422" i="19"/>
  <c r="N465" i="19"/>
  <c r="N459" i="19"/>
  <c r="N431" i="19"/>
  <c r="N439" i="19"/>
  <c r="N429" i="19"/>
  <c r="N426" i="19"/>
  <c r="N527" i="19"/>
  <c r="N521" i="19"/>
  <c r="N399" i="19"/>
  <c r="N400" i="19"/>
  <c r="N446" i="19"/>
  <c r="N384" i="19"/>
  <c r="N401" i="19"/>
  <c r="N508" i="19"/>
  <c r="N480" i="19"/>
  <c r="N442" i="19"/>
  <c r="N385" i="19"/>
  <c r="N390" i="19"/>
  <c r="N472" i="19"/>
  <c r="N458" i="19"/>
  <c r="N493" i="19"/>
  <c r="N417" i="19"/>
  <c r="N403" i="19"/>
  <c r="N496" i="19"/>
  <c r="N402" i="19"/>
  <c r="N411" i="19"/>
  <c r="N473" i="19"/>
  <c r="N503" i="19"/>
  <c r="N500" i="19"/>
  <c r="N455" i="19"/>
  <c r="N423" i="19"/>
  <c r="N383" i="19"/>
  <c r="N481" i="19"/>
  <c r="N434" i="19"/>
  <c r="N482" i="19"/>
  <c r="N519" i="19"/>
  <c r="N505" i="19"/>
  <c r="N488" i="19"/>
  <c r="N397" i="19"/>
  <c r="N412" i="19"/>
  <c r="N537" i="19"/>
  <c r="N396" i="19"/>
  <c r="N419" i="19"/>
  <c r="N394" i="19"/>
  <c r="N466" i="19"/>
  <c r="N408" i="19"/>
  <c r="N449" i="19"/>
  <c r="N478" i="19"/>
  <c r="N453" i="19"/>
  <c r="N464" i="19"/>
  <c r="N381" i="19"/>
  <c r="N483" i="19"/>
  <c r="N486" i="19"/>
  <c r="N447" i="19"/>
  <c r="N452" i="19"/>
  <c r="N462" i="19"/>
  <c r="N497" i="19"/>
  <c r="N427" i="19"/>
  <c r="N433" i="19"/>
  <c r="N470" i="19"/>
  <c r="N398" i="19"/>
  <c r="N387" i="19"/>
  <c r="N430" i="19"/>
  <c r="N392" i="19"/>
  <c r="N512" i="19"/>
  <c r="N492" i="19"/>
  <c r="N501" i="19"/>
  <c r="N504" i="19"/>
  <c r="N438" i="19"/>
  <c r="N406" i="19"/>
  <c r="N523" i="19"/>
  <c r="N520" i="19"/>
  <c r="N425" i="19"/>
  <c r="N395" i="19"/>
  <c r="N498" i="19"/>
  <c r="N518" i="19"/>
  <c r="N437" i="19"/>
  <c r="N393" i="19"/>
  <c r="N413" i="19"/>
  <c r="N407" i="19"/>
  <c r="N507" i="19"/>
  <c r="N409" i="19"/>
  <c r="N513" i="19"/>
  <c r="N420" i="19"/>
  <c r="N443" i="19"/>
  <c r="N484" i="19"/>
  <c r="N469" i="19"/>
  <c r="N448" i="19"/>
  <c r="B22" i="20"/>
  <c r="B21" i="20"/>
  <c r="B18" i="20"/>
  <c r="B20" i="20"/>
  <c r="B23" i="20"/>
  <c r="C52" i="20"/>
  <c r="B47" i="20" s="1"/>
  <c r="B65" i="20"/>
  <c r="C65" i="20" s="1"/>
  <c r="N524" i="19" l="1"/>
  <c r="B8" i="20" s="1"/>
  <c r="N510" i="19"/>
  <c r="B7" i="20" s="1"/>
  <c r="N538" i="19"/>
  <c r="B9" i="20" s="1"/>
  <c r="N444" i="19"/>
  <c r="B4" i="20" s="1"/>
  <c r="N490" i="19"/>
  <c r="B6" i="20" s="1"/>
  <c r="N460" i="19"/>
  <c r="B5" i="20" s="1"/>
  <c r="B25" i="20"/>
  <c r="D52" i="20"/>
  <c r="B48" i="20"/>
  <c r="B46" i="20"/>
  <c r="B10" i="20" l="1"/>
  <c r="N540" i="19"/>
  <c r="B52" i="20"/>
</calcChain>
</file>

<file path=xl/sharedStrings.xml><?xml version="1.0" encoding="utf-8"?>
<sst xmlns="http://schemas.openxmlformats.org/spreadsheetml/2006/main" count="144997" uniqueCount="71934">
  <si>
    <t>PRC</t>
  </si>
  <si>
    <t>Superintendent</t>
  </si>
  <si>
    <t>Longevity Pay</t>
  </si>
  <si>
    <t>Overtime Pay</t>
  </si>
  <si>
    <t>Subtotal:</t>
  </si>
  <si>
    <t>Grand Total:</t>
  </si>
  <si>
    <t>422</t>
  </si>
  <si>
    <t>Key</t>
  </si>
  <si>
    <t>182</t>
  </si>
  <si>
    <t>Finance Officer</t>
  </si>
  <si>
    <t>Assistant Superintendent</t>
  </si>
  <si>
    <t>111</t>
  </si>
  <si>
    <t>421</t>
  </si>
  <si>
    <t>Contracted Services</t>
  </si>
  <si>
    <t>Purchase of Vehicles</t>
  </si>
  <si>
    <t>Teacher</t>
  </si>
  <si>
    <t>132</t>
  </si>
  <si>
    <t>181</t>
  </si>
  <si>
    <t>Salary</t>
  </si>
  <si>
    <t>Employee Benefits</t>
  </si>
  <si>
    <t>Purchased Services</t>
  </si>
  <si>
    <t>Supplies &amp; Materials</t>
  </si>
  <si>
    <t>Capital Outlay</t>
  </si>
  <si>
    <t>Other</t>
  </si>
  <si>
    <t>PRC Description</t>
  </si>
  <si>
    <t>PRC List</t>
  </si>
  <si>
    <t>112</t>
  </si>
  <si>
    <t>113</t>
  </si>
  <si>
    <t>Director and/or Supervisor</t>
  </si>
  <si>
    <t>114</t>
  </si>
  <si>
    <t>115</t>
  </si>
  <si>
    <t>116</t>
  </si>
  <si>
    <t>Assistant Principal (Non-teaching)</t>
  </si>
  <si>
    <t>117</t>
  </si>
  <si>
    <t>118</t>
  </si>
  <si>
    <t>121</t>
  </si>
  <si>
    <t>122</t>
  </si>
  <si>
    <t>Interim Teacher – (Paid at Non-certified Rate)</t>
  </si>
  <si>
    <t>123</t>
  </si>
  <si>
    <t>JROTC Teacher</t>
  </si>
  <si>
    <t>124</t>
  </si>
  <si>
    <t>Foreign Exchange (VIF)</t>
  </si>
  <si>
    <t>125</t>
  </si>
  <si>
    <t>New Teacher Orientation</t>
  </si>
  <si>
    <t>126</t>
  </si>
  <si>
    <t>Extended Contracts</t>
  </si>
  <si>
    <t>131</t>
  </si>
  <si>
    <t>133</t>
  </si>
  <si>
    <t>Psychologists</t>
  </si>
  <si>
    <t>134</t>
  </si>
  <si>
    <t>135</t>
  </si>
  <si>
    <t>141</t>
  </si>
  <si>
    <t>Teacher Assistant - Other</t>
  </si>
  <si>
    <t>142</t>
  </si>
  <si>
    <t>Teacher Assistant - NCLB</t>
  </si>
  <si>
    <t>143</t>
  </si>
  <si>
    <t>144</t>
  </si>
  <si>
    <t>145</t>
  </si>
  <si>
    <t>Therapist</t>
  </si>
  <si>
    <t>146</t>
  </si>
  <si>
    <t>Specialist (School-Based)</t>
  </si>
  <si>
    <t>147</t>
  </si>
  <si>
    <t>148</t>
  </si>
  <si>
    <t>Non-Certified Instructor</t>
  </si>
  <si>
    <t>149</t>
  </si>
  <si>
    <t>School Resource Officer</t>
  </si>
  <si>
    <t>151</t>
  </si>
  <si>
    <t>Office Support</t>
  </si>
  <si>
    <t>152</t>
  </si>
  <si>
    <t>Technician</t>
  </si>
  <si>
    <t>153</t>
  </si>
  <si>
    <t>162</t>
  </si>
  <si>
    <t>163</t>
  </si>
  <si>
    <t>164</t>
  </si>
  <si>
    <t>165</t>
  </si>
  <si>
    <t>166</t>
  </si>
  <si>
    <t>167</t>
  </si>
  <si>
    <t>171</t>
  </si>
  <si>
    <t>Driver</t>
  </si>
  <si>
    <t>172</t>
  </si>
  <si>
    <t>Driver Overtime</t>
  </si>
  <si>
    <t>173</t>
  </si>
  <si>
    <t>Custodian</t>
  </si>
  <si>
    <t>174</t>
  </si>
  <si>
    <t>Cafeteria Workers</t>
  </si>
  <si>
    <t>175</t>
  </si>
  <si>
    <t>Skilled Trades</t>
  </si>
  <si>
    <t>176</t>
  </si>
  <si>
    <t>Manager</t>
  </si>
  <si>
    <t>177</t>
  </si>
  <si>
    <t>Work Study Student</t>
  </si>
  <si>
    <t>Employee Allowances Taxable</t>
  </si>
  <si>
    <t>183</t>
  </si>
  <si>
    <t>187</t>
  </si>
  <si>
    <t>191</t>
  </si>
  <si>
    <t>Curriculum Development Pay</t>
  </si>
  <si>
    <t>192</t>
  </si>
  <si>
    <t>Additional Responsibility Stipend</t>
  </si>
  <si>
    <t>193</t>
  </si>
  <si>
    <t>194</t>
  </si>
  <si>
    <t>State-Designated Stipend</t>
  </si>
  <si>
    <t>196</t>
  </si>
  <si>
    <t>197</t>
  </si>
  <si>
    <t>Staff Development Instructor</t>
  </si>
  <si>
    <t>198</t>
  </si>
  <si>
    <t>Tutorial Pay</t>
  </si>
  <si>
    <t>199</t>
  </si>
  <si>
    <t>211</t>
  </si>
  <si>
    <t>221</t>
  </si>
  <si>
    <t>229</t>
  </si>
  <si>
    <t>Other Retirement Cost</t>
  </si>
  <si>
    <t>231</t>
  </si>
  <si>
    <t>184</t>
  </si>
  <si>
    <t>185</t>
  </si>
  <si>
    <t>186</t>
  </si>
  <si>
    <t>188</t>
  </si>
  <si>
    <t>189</t>
  </si>
  <si>
    <t>Short Term Disability Pay – First Six Months</t>
  </si>
  <si>
    <t>311</t>
  </si>
  <si>
    <t>Advertising Cost</t>
  </si>
  <si>
    <t>314</t>
  </si>
  <si>
    <t>Printing and Binding Fees</t>
  </si>
  <si>
    <t>315</t>
  </si>
  <si>
    <t>Reproduction Costs</t>
  </si>
  <si>
    <t>317</t>
  </si>
  <si>
    <t>318</t>
  </si>
  <si>
    <t>319</t>
  </si>
  <si>
    <t>321</t>
  </si>
  <si>
    <t>322</t>
  </si>
  <si>
    <t>Public Utilities - Natural Gas</t>
  </si>
  <si>
    <t>323</t>
  </si>
  <si>
    <t>Public Utilities - Water/Sewer</t>
  </si>
  <si>
    <t>324</t>
  </si>
  <si>
    <t>Waste Management</t>
  </si>
  <si>
    <t>326</t>
  </si>
  <si>
    <t>327</t>
  </si>
  <si>
    <t>331</t>
  </si>
  <si>
    <t>332</t>
  </si>
  <si>
    <t>Travel Reimbursement</t>
  </si>
  <si>
    <t>333</t>
  </si>
  <si>
    <t>Field Trips</t>
  </si>
  <si>
    <t>341</t>
  </si>
  <si>
    <t>Telephone</t>
  </si>
  <si>
    <t>342</t>
  </si>
  <si>
    <t>Postage</t>
  </si>
  <si>
    <t>343</t>
  </si>
  <si>
    <t>Telecommunications Services</t>
  </si>
  <si>
    <t>344</t>
  </si>
  <si>
    <t>Mobile Communication Costs</t>
  </si>
  <si>
    <t>351</t>
  </si>
  <si>
    <t>352</t>
  </si>
  <si>
    <t>353</t>
  </si>
  <si>
    <t>411</t>
  </si>
  <si>
    <t>Supplies and Materials</t>
  </si>
  <si>
    <t>413</t>
  </si>
  <si>
    <t>414</t>
  </si>
  <si>
    <t>418</t>
  </si>
  <si>
    <t>Computer Software and Supplies</t>
  </si>
  <si>
    <t>Fuel for Facilities</t>
  </si>
  <si>
    <t>423</t>
  </si>
  <si>
    <t>Gas/Diesel Fuel</t>
  </si>
  <si>
    <t>424</t>
  </si>
  <si>
    <t>Oil</t>
  </si>
  <si>
    <t>425</t>
  </si>
  <si>
    <t>Tires and Tubes</t>
  </si>
  <si>
    <t>451</t>
  </si>
  <si>
    <t>Food Purchase</t>
  </si>
  <si>
    <t>459</t>
  </si>
  <si>
    <t>Other Food Purchases</t>
  </si>
  <si>
    <t>461</t>
  </si>
  <si>
    <t>462</t>
  </si>
  <si>
    <t>471</t>
  </si>
  <si>
    <t>Sales and Use Tax Expense</t>
  </si>
  <si>
    <t>472</t>
  </si>
  <si>
    <t>Sales and Use Tax Refund</t>
  </si>
  <si>
    <t>541</t>
  </si>
  <si>
    <t>542</t>
  </si>
  <si>
    <t>551</t>
  </si>
  <si>
    <t>552</t>
  </si>
  <si>
    <t>License and Title Fees</t>
  </si>
  <si>
    <t>715</t>
  </si>
  <si>
    <t>361</t>
  </si>
  <si>
    <t>Membership Dues and Fees</t>
  </si>
  <si>
    <t>363</t>
  </si>
  <si>
    <t>Assessments/Penalties</t>
  </si>
  <si>
    <t>371</t>
  </si>
  <si>
    <t>Liability Insurance</t>
  </si>
  <si>
    <t>372</t>
  </si>
  <si>
    <t>Vehicle Liability Insurance</t>
  </si>
  <si>
    <t>373</t>
  </si>
  <si>
    <t>Property Insurance</t>
  </si>
  <si>
    <t>378</t>
  </si>
  <si>
    <t>Scholastic Accident Insurance</t>
  </si>
  <si>
    <t>379</t>
  </si>
  <si>
    <t>Pupil Transportation - Contracted</t>
  </si>
  <si>
    <t>Employee Education Reimbursement</t>
  </si>
  <si>
    <t>Transfers to Multiple Enterprise Fund</t>
  </si>
  <si>
    <t>ExpendituresByObject</t>
  </si>
  <si>
    <t>127</t>
  </si>
  <si>
    <t>Master Teacher</t>
  </si>
  <si>
    <t>232</t>
  </si>
  <si>
    <t>233</t>
  </si>
  <si>
    <t>Certification/Licensing Fees</t>
  </si>
  <si>
    <t>Other Assistant Principal Assignment</t>
  </si>
  <si>
    <t>Instructional Facilitators</t>
  </si>
  <si>
    <t>Administrative Specialist (Central Support)</t>
  </si>
  <si>
    <t>Staff Development Participant Pay</t>
  </si>
  <si>
    <t>Employer's Hospitalization Insurance</t>
  </si>
  <si>
    <t>Speech and Language Contracted Services</t>
  </si>
  <si>
    <t>Psychological Contract Services</t>
  </si>
  <si>
    <t>Public Utilities - Electric Services</t>
  </si>
  <si>
    <t>Tuition Reimbursements</t>
  </si>
  <si>
    <t>Total:</t>
  </si>
  <si>
    <r>
      <rPr>
        <b/>
        <sz val="8"/>
        <color indexed="10"/>
        <rFont val="Arial"/>
        <family val="2"/>
      </rPr>
      <t xml:space="preserve">    </t>
    </r>
    <r>
      <rPr>
        <b/>
        <u/>
        <sz val="8"/>
        <color indexed="10"/>
        <rFont val="Arial"/>
        <family val="2"/>
      </rPr>
      <t>How to use this report:</t>
    </r>
  </si>
  <si>
    <t>Object Codes</t>
  </si>
  <si>
    <t>Expenditure Reports</t>
  </si>
  <si>
    <t>Worksheet Tab</t>
  </si>
  <si>
    <t>Click the colored tabs on the bottom of the page</t>
  </si>
  <si>
    <t>Definitions and Acronyms</t>
  </si>
  <si>
    <t xml:space="preserve">     2. Click the arrow on the right and then </t>
  </si>
  <si>
    <t>Key (LEA-PRC-OBJ)</t>
  </si>
  <si>
    <t>YTDExpenditures</t>
  </si>
  <si>
    <t>Key (PRC-LEA)</t>
  </si>
  <si>
    <t>180</t>
  </si>
  <si>
    <t>Bonus Pay (Not Subject to Retirement)</t>
  </si>
  <si>
    <t>YTDAllotment</t>
  </si>
  <si>
    <t>(used in formulas)</t>
  </si>
  <si>
    <t>129_1</t>
  </si>
  <si>
    <t>129_2</t>
  </si>
  <si>
    <t>Above the Scale Salary (SBA)</t>
  </si>
  <si>
    <t>Above the Scale Salary (Other than SBA)</t>
  </si>
  <si>
    <t>234</t>
  </si>
  <si>
    <t>235</t>
  </si>
  <si>
    <t>Employer's Life Insurance Cost</t>
  </si>
  <si>
    <t>316</t>
  </si>
  <si>
    <t>325</t>
  </si>
  <si>
    <t>415</t>
  </si>
  <si>
    <t>522</t>
  </si>
  <si>
    <t>General Contract</t>
  </si>
  <si>
    <t>529</t>
  </si>
  <si>
    <t>Miscellaneous Contracts &amp; Other</t>
  </si>
  <si>
    <t>Other Textbooks</t>
  </si>
  <si>
    <t>178</t>
  </si>
  <si>
    <t>Day Care/Before/After School Care Staff</t>
  </si>
  <si>
    <t>Commercial Driver's License Medical Exam Expenses</t>
  </si>
  <si>
    <t>Community College/University Textbooks</t>
  </si>
  <si>
    <t>453</t>
  </si>
  <si>
    <t>Food Processing Supplies</t>
  </si>
  <si>
    <t>Principal/Headmaster</t>
  </si>
  <si>
    <t>Instructional Support I - Regular Teacher Pay Scale</t>
  </si>
  <si>
    <t>Instructional Support II - Advanced Pay Scale</t>
  </si>
  <si>
    <t>Tutor (Within the instructional day)</t>
  </si>
  <si>
    <t>Monitor</t>
  </si>
  <si>
    <t>Bonus Pay (Subject to Retirement)</t>
  </si>
  <si>
    <t>Short Term Disability Pay - Beyond Six Months</t>
  </si>
  <si>
    <t>Mentor Pay Stipend</t>
  </si>
  <si>
    <t>Employer's Dental Insurance Cost</t>
  </si>
  <si>
    <t>Furniture and Equipment - Inventoried</t>
  </si>
  <si>
    <t>Computer Equipment - Inventoried</t>
  </si>
  <si>
    <t>Employer's Workers' Comp Insurance Cost</t>
  </si>
  <si>
    <t>Employer's Unemployment Insurance Cost</t>
  </si>
  <si>
    <t>Purchase of Furniture &amp; Equipment - Capitalized</t>
  </si>
  <si>
    <t xml:space="preserve">Purchase of Computer Hardware - Capitalized </t>
  </si>
  <si>
    <t>124-ALL</t>
  </si>
  <si>
    <t>125-ALL</t>
  </si>
  <si>
    <t>126-ALL</t>
  </si>
  <si>
    <t>128-ALL</t>
  </si>
  <si>
    <t>128</t>
  </si>
  <si>
    <t>Associate and Deputy Superintendent</t>
  </si>
  <si>
    <t>Interpreter, Braillist, Translator, Education Interpreter</t>
  </si>
  <si>
    <t>Teacher Assistant Salary When Substituting (Staff Development Absence)</t>
  </si>
  <si>
    <t>Teacher Assistant Salary When Substituting (Regular Teacher Absence)</t>
  </si>
  <si>
    <t>Salary Differential</t>
  </si>
  <si>
    <t>195</t>
  </si>
  <si>
    <t>Planning Period Stipend</t>
  </si>
  <si>
    <t>Employer's Retirement Cost - Regular</t>
  </si>
  <si>
    <t>312</t>
  </si>
  <si>
    <t>Workshop Expenses</t>
  </si>
  <si>
    <t>313</t>
  </si>
  <si>
    <t>Other Insurance and Judgments</t>
  </si>
  <si>
    <t>Library Books (Regular and Replacement)</t>
  </si>
  <si>
    <t>452</t>
  </si>
  <si>
    <t>USDA Commodity Foods</t>
  </si>
  <si>
    <t>532</t>
  </si>
  <si>
    <t>Improvements to Existing Sites</t>
  </si>
  <si>
    <t>Re-employed Retired Teacher - Exempt from the Earnings Cap</t>
  </si>
  <si>
    <t>Substitute Teacher - Regular Teacher Absence</t>
  </si>
  <si>
    <t>Substitute Teacher - Staff Development Absence</t>
  </si>
  <si>
    <t>Substitute Teacher - Full-Time Non-Certified</t>
  </si>
  <si>
    <t>Substitute - Non-Teaching</t>
  </si>
  <si>
    <t xml:space="preserve">Supplement/Supplementary Pay </t>
  </si>
  <si>
    <t xml:space="preserve">Contracted Repairs and Maintenance – Land and Buildings </t>
  </si>
  <si>
    <t xml:space="preserve">Contracted Repairs and Maintenance - Equipment </t>
  </si>
  <si>
    <t xml:space="preserve">Repair Parts, Materials, and Related Labor, Grease, and Anti-Freeze </t>
  </si>
  <si>
    <t>Employer's Social Security Cost- Regular</t>
  </si>
  <si>
    <t>Other Professional/Technical Contract Services</t>
  </si>
  <si>
    <t>CRF - School Health Support Personnel</t>
  </si>
  <si>
    <t>CRF - Remote Instruction</t>
  </si>
  <si>
    <t>CRF - Student Computers and Devices</t>
  </si>
  <si>
    <t>CRF - Personnel Computers and Devices</t>
  </si>
  <si>
    <t>CRF - Connectivity School Buses</t>
  </si>
  <si>
    <t>CRF - Connectivity Student Mobile Internet Access</t>
  </si>
  <si>
    <t>129</t>
  </si>
  <si>
    <t>CRF - Learning Management System</t>
  </si>
  <si>
    <t>CRF - Exceptional Children Extended School Year Grant</t>
  </si>
  <si>
    <t>CRF - Low Wealth Counties Supplemental Funding</t>
  </si>
  <si>
    <t>CRF - Direct Appropriations</t>
  </si>
  <si>
    <t>136</t>
  </si>
  <si>
    <t>137</t>
  </si>
  <si>
    <t>CRF - Personal Protective Equipment (PPE)</t>
  </si>
  <si>
    <t>138</t>
  </si>
  <si>
    <t>CRF - Gaggle Safety Equipment</t>
  </si>
  <si>
    <t>PRC 122 - CRF-School Health Support Personnel</t>
  </si>
  <si>
    <t>PRC 123 - CRF-Remote Instruction</t>
  </si>
  <si>
    <t>PRC 124 - CRF-Student Computers and Devices</t>
  </si>
  <si>
    <t>PRC 125 - CRF-School Nutrition</t>
  </si>
  <si>
    <t>PRC 126 - CRF-Personnel Computers and Devices</t>
  </si>
  <si>
    <t>PRC 128 - CRF-Connectivity Student Mobile Internet Access</t>
  </si>
  <si>
    <t>PRC 132 - CRF-Exceptional Children Extended School Year Grant</t>
  </si>
  <si>
    <t>PRC 134 - CRF-Low Wealth Counties Supplemental Funding</t>
  </si>
  <si>
    <t>PRC 135 - CRF-Cybersecurity</t>
  </si>
  <si>
    <t>PRC 136 - CRF-Direct Appropriations</t>
  </si>
  <si>
    <t>PRC 137 - CRF-Personal Protective Equipment (PPE)</t>
  </si>
  <si>
    <t>PRC 138 - CRF-Gaggle Safety Equipment</t>
  </si>
  <si>
    <t>Allotment Vs Expenditures FY2020</t>
  </si>
  <si>
    <t>121-ALL</t>
  </si>
  <si>
    <t>121-00A</t>
  </si>
  <si>
    <t>121-120</t>
  </si>
  <si>
    <t>124-00A</t>
  </si>
  <si>
    <t>124-010</t>
  </si>
  <si>
    <t>124-090</t>
  </si>
  <si>
    <t>124-130</t>
  </si>
  <si>
    <t>124-20A</t>
  </si>
  <si>
    <t>124-270</t>
  </si>
  <si>
    <t>124-29A</t>
  </si>
  <si>
    <t>124-300</t>
  </si>
  <si>
    <t>124-32M</t>
  </si>
  <si>
    <t>124-39A</t>
  </si>
  <si>
    <t>124-61T</t>
  </si>
  <si>
    <t>124-65B</t>
  </si>
  <si>
    <t>124-65D</t>
  </si>
  <si>
    <t>124-65F</t>
  </si>
  <si>
    <t>124-84B</t>
  </si>
  <si>
    <t>124-900</t>
  </si>
  <si>
    <t>124-90B</t>
  </si>
  <si>
    <t>124-910</t>
  </si>
  <si>
    <t>124-97D</t>
  </si>
  <si>
    <t>125-010</t>
  </si>
  <si>
    <t>125-020</t>
  </si>
  <si>
    <t>125-050</t>
  </si>
  <si>
    <t>125-06B</t>
  </si>
  <si>
    <t>125-070</t>
  </si>
  <si>
    <t>125-080</t>
  </si>
  <si>
    <t>125-090</t>
  </si>
  <si>
    <t>125-100</t>
  </si>
  <si>
    <t>125-111</t>
  </si>
  <si>
    <t>125-120</t>
  </si>
  <si>
    <t>125-130</t>
  </si>
  <si>
    <t>125-140</t>
  </si>
  <si>
    <t>125-160</t>
  </si>
  <si>
    <t>125-170</t>
  </si>
  <si>
    <t>125-180</t>
  </si>
  <si>
    <t>125-181</t>
  </si>
  <si>
    <t>125-182</t>
  </si>
  <si>
    <t>125-190</t>
  </si>
  <si>
    <t>125-200</t>
  </si>
  <si>
    <t>125-220</t>
  </si>
  <si>
    <t>125-230</t>
  </si>
  <si>
    <t>125-240</t>
  </si>
  <si>
    <t>125-250</t>
  </si>
  <si>
    <t>125-260</t>
  </si>
  <si>
    <t>125-26C</t>
  </si>
  <si>
    <t>125-270</t>
  </si>
  <si>
    <t>125-280</t>
  </si>
  <si>
    <t>125-290</t>
  </si>
  <si>
    <t>125-291</t>
  </si>
  <si>
    <t>125-300</t>
  </si>
  <si>
    <t>125-320</t>
  </si>
  <si>
    <t>125-330</t>
  </si>
  <si>
    <t>125-340</t>
  </si>
  <si>
    <t>125-34B</t>
  </si>
  <si>
    <t>125-34D</t>
  </si>
  <si>
    <t>125-350</t>
  </si>
  <si>
    <t>125-370</t>
  </si>
  <si>
    <t>125-380</t>
  </si>
  <si>
    <t>125-390</t>
  </si>
  <si>
    <t>125-400</t>
  </si>
  <si>
    <t>125-410</t>
  </si>
  <si>
    <t>125-41F</t>
  </si>
  <si>
    <t>125-420</t>
  </si>
  <si>
    <t>125-421</t>
  </si>
  <si>
    <t>125-422</t>
  </si>
  <si>
    <t>125-42A</t>
  </si>
  <si>
    <t>125-430</t>
  </si>
  <si>
    <t>125-450</t>
  </si>
  <si>
    <t>125-470</t>
  </si>
  <si>
    <t>125-480</t>
  </si>
  <si>
    <t>125-490</t>
  </si>
  <si>
    <t>125-491</t>
  </si>
  <si>
    <t>125-49D</t>
  </si>
  <si>
    <t>125-500</t>
  </si>
  <si>
    <t>125-510</t>
  </si>
  <si>
    <t>125-520</t>
  </si>
  <si>
    <t>125-530</t>
  </si>
  <si>
    <t>125-540</t>
  </si>
  <si>
    <t>125-54A</t>
  </si>
  <si>
    <t>125-550</t>
  </si>
  <si>
    <t>125-560</t>
  </si>
  <si>
    <t>125-570</t>
  </si>
  <si>
    <t>125-580</t>
  </si>
  <si>
    <t>125-590</t>
  </si>
  <si>
    <t>125-600</t>
  </si>
  <si>
    <t>125-60N</t>
  </si>
  <si>
    <t>125-610</t>
  </si>
  <si>
    <t>125-61Q</t>
  </si>
  <si>
    <t>125-61U</t>
  </si>
  <si>
    <t>125-620</t>
  </si>
  <si>
    <t>125-630</t>
  </si>
  <si>
    <t>125-640</t>
  </si>
  <si>
    <t>125-64A</t>
  </si>
  <si>
    <t>125-650</t>
  </si>
  <si>
    <t>125-65G</t>
  </si>
  <si>
    <t>125-660</t>
  </si>
  <si>
    <t>125-66A</t>
  </si>
  <si>
    <t>125-670</t>
  </si>
  <si>
    <t>125-67B</t>
  </si>
  <si>
    <t>125-680</t>
  </si>
  <si>
    <t>125-681</t>
  </si>
  <si>
    <t>125-690</t>
  </si>
  <si>
    <t>125-69A</t>
  </si>
  <si>
    <t>125-700</t>
  </si>
  <si>
    <t>125-710</t>
  </si>
  <si>
    <t>125-720</t>
  </si>
  <si>
    <t>125-730</t>
  </si>
  <si>
    <t>125-740</t>
  </si>
  <si>
    <t>125-750</t>
  </si>
  <si>
    <t>125-770</t>
  </si>
  <si>
    <t>125-790</t>
  </si>
  <si>
    <t>125-800</t>
  </si>
  <si>
    <t>125-810</t>
  </si>
  <si>
    <t>125-830</t>
  </si>
  <si>
    <t>125-840</t>
  </si>
  <si>
    <t>125-850</t>
  </si>
  <si>
    <t>125-861</t>
  </si>
  <si>
    <t>125-870</t>
  </si>
  <si>
    <t>125-880</t>
  </si>
  <si>
    <t>125-890</t>
  </si>
  <si>
    <t>125-900</t>
  </si>
  <si>
    <t>125-910</t>
  </si>
  <si>
    <t>125-920</t>
  </si>
  <si>
    <t>125-92L</t>
  </si>
  <si>
    <t>125-930</t>
  </si>
  <si>
    <t>125-93A</t>
  </si>
  <si>
    <t>125-940</t>
  </si>
  <si>
    <t>125-950</t>
  </si>
  <si>
    <t>125-960</t>
  </si>
  <si>
    <t>125-970</t>
  </si>
  <si>
    <t>125-97D</t>
  </si>
  <si>
    <t>125-980</t>
  </si>
  <si>
    <t>125-990</t>
  </si>
  <si>
    <t>125-995</t>
  </si>
  <si>
    <t>126-00A</t>
  </si>
  <si>
    <t>126-090</t>
  </si>
  <si>
    <t>126-11K</t>
  </si>
  <si>
    <t>126-130</t>
  </si>
  <si>
    <t>126-20A</t>
  </si>
  <si>
    <t>126-270</t>
  </si>
  <si>
    <t>126-29A</t>
  </si>
  <si>
    <t>126-32M</t>
  </si>
  <si>
    <t>126-61P</t>
  </si>
  <si>
    <t>126-61T</t>
  </si>
  <si>
    <t>126-65B</t>
  </si>
  <si>
    <t>126-900</t>
  </si>
  <si>
    <t>126-97D</t>
  </si>
  <si>
    <t>126-995</t>
  </si>
  <si>
    <t>128-130</t>
  </si>
  <si>
    <t>128-20A</t>
  </si>
  <si>
    <t>128-270</t>
  </si>
  <si>
    <t>128-32M</t>
  </si>
  <si>
    <t>128-550</t>
  </si>
  <si>
    <t>128-61T</t>
  </si>
  <si>
    <t>128-620</t>
  </si>
  <si>
    <t>128-910</t>
  </si>
  <si>
    <t>128-97D</t>
  </si>
  <si>
    <t>128-990</t>
  </si>
  <si>
    <t>121-00B</t>
  </si>
  <si>
    <t>121-010</t>
  </si>
  <si>
    <t>121-01C</t>
  </si>
  <si>
    <t>121-01D</t>
  </si>
  <si>
    <t>121-020</t>
  </si>
  <si>
    <t>121-030</t>
  </si>
  <si>
    <t>121-040</t>
  </si>
  <si>
    <t>121-050</t>
  </si>
  <si>
    <t>121-060</t>
  </si>
  <si>
    <t>121-06B</t>
  </si>
  <si>
    <t>121-070</t>
  </si>
  <si>
    <t>121-07A</t>
  </si>
  <si>
    <t>121-080</t>
  </si>
  <si>
    <t>121-08A</t>
  </si>
  <si>
    <t>121-090</t>
  </si>
  <si>
    <t>121-09B</t>
  </si>
  <si>
    <t>121-100</t>
  </si>
  <si>
    <t>121-10A</t>
  </si>
  <si>
    <t>121-10B</t>
  </si>
  <si>
    <t>121-110</t>
  </si>
  <si>
    <t>121-111</t>
  </si>
  <si>
    <t>121-11A</t>
  </si>
  <si>
    <t>121-11B</t>
  </si>
  <si>
    <t>121-11C</t>
  </si>
  <si>
    <t>121-11K</t>
  </si>
  <si>
    <t>121-12A</t>
  </si>
  <si>
    <t>121-130</t>
  </si>
  <si>
    <t>121-132</t>
  </si>
  <si>
    <t>121-13A</t>
  </si>
  <si>
    <t>121-13C</t>
  </si>
  <si>
    <t>121-140</t>
  </si>
  <si>
    <t>121-150</t>
  </si>
  <si>
    <t>121-160</t>
  </si>
  <si>
    <t>121-16B</t>
  </si>
  <si>
    <t>121-170</t>
  </si>
  <si>
    <t>121-180</t>
  </si>
  <si>
    <t>121-181</t>
  </si>
  <si>
    <t>121-182</t>
  </si>
  <si>
    <t>121-190</t>
  </si>
  <si>
    <t>121-19A</t>
  </si>
  <si>
    <t>121-19B</t>
  </si>
  <si>
    <t>121-19C</t>
  </si>
  <si>
    <t>121-200</t>
  </si>
  <si>
    <t>121-20A</t>
  </si>
  <si>
    <t>121-210</t>
  </si>
  <si>
    <t>121-220</t>
  </si>
  <si>
    <t>121-230</t>
  </si>
  <si>
    <t>121-23A</t>
  </si>
  <si>
    <t>121-240</t>
  </si>
  <si>
    <t>121-241</t>
  </si>
  <si>
    <t>121-24N</t>
  </si>
  <si>
    <t>121-250</t>
  </si>
  <si>
    <t>121-260</t>
  </si>
  <si>
    <t>121-26B</t>
  </si>
  <si>
    <t>121-26C</t>
  </si>
  <si>
    <t>121-270</t>
  </si>
  <si>
    <t>121-27A</t>
  </si>
  <si>
    <t>121-280</t>
  </si>
  <si>
    <t>121-290</t>
  </si>
  <si>
    <t>121-291</t>
  </si>
  <si>
    <t>121-292</t>
  </si>
  <si>
    <t>121-295</t>
  </si>
  <si>
    <t>121-300</t>
  </si>
  <si>
    <t>121-310</t>
  </si>
  <si>
    <t>121-320</t>
  </si>
  <si>
    <t>121-32A</t>
  </si>
  <si>
    <t>121-32B</t>
  </si>
  <si>
    <t>121-32C</t>
  </si>
  <si>
    <t>121-32D</t>
  </si>
  <si>
    <t>121-32H</t>
  </si>
  <si>
    <t>121-32K</t>
  </si>
  <si>
    <t>121-32L</t>
  </si>
  <si>
    <t>121-32M</t>
  </si>
  <si>
    <t>121-32P</t>
  </si>
  <si>
    <t>121-32Q</t>
  </si>
  <si>
    <t>121-32R</t>
  </si>
  <si>
    <t>121-330</t>
  </si>
  <si>
    <t>121-33A</t>
  </si>
  <si>
    <t>121-340</t>
  </si>
  <si>
    <t>121-34B</t>
  </si>
  <si>
    <t>121-34D</t>
  </si>
  <si>
    <t>121-34F</t>
  </si>
  <si>
    <t>121-34G</t>
  </si>
  <si>
    <t>121-34H</t>
  </si>
  <si>
    <t>121-350</t>
  </si>
  <si>
    <t>121-35A</t>
  </si>
  <si>
    <t>121-360</t>
  </si>
  <si>
    <t>121-36B</t>
  </si>
  <si>
    <t>121-36C</t>
  </si>
  <si>
    <t>121-36F</t>
  </si>
  <si>
    <t>121-36G</t>
  </si>
  <si>
    <t>121-370</t>
  </si>
  <si>
    <t>121-380</t>
  </si>
  <si>
    <t>121-390</t>
  </si>
  <si>
    <t>121-39A</t>
  </si>
  <si>
    <t>121-400</t>
  </si>
  <si>
    <t>121-410</t>
  </si>
  <si>
    <t>121-41B</t>
  </si>
  <si>
    <t>121-41C</t>
  </si>
  <si>
    <t>121-41D</t>
  </si>
  <si>
    <t>121-41F</t>
  </si>
  <si>
    <t>121-41G</t>
  </si>
  <si>
    <t>121-41H</t>
  </si>
  <si>
    <t>121-41J</t>
  </si>
  <si>
    <t>121-41L</t>
  </si>
  <si>
    <t>121-41M</t>
  </si>
  <si>
    <t>121-41N</t>
  </si>
  <si>
    <t>121-420</t>
  </si>
  <si>
    <t>121-421</t>
  </si>
  <si>
    <t>121-422</t>
  </si>
  <si>
    <t>121-42A</t>
  </si>
  <si>
    <t>121-42B</t>
  </si>
  <si>
    <t>121-430</t>
  </si>
  <si>
    <t>121-43C</t>
  </si>
  <si>
    <t>121-440</t>
  </si>
  <si>
    <t>121-44A</t>
  </si>
  <si>
    <t>121-450</t>
  </si>
  <si>
    <t>121-45A</t>
  </si>
  <si>
    <t>121-45B</t>
  </si>
  <si>
    <t>121-460</t>
  </si>
  <si>
    <t>121-470</t>
  </si>
  <si>
    <t>121-480</t>
  </si>
  <si>
    <t>121-490</t>
  </si>
  <si>
    <t>121-491</t>
  </si>
  <si>
    <t>121-49B</t>
  </si>
  <si>
    <t>121-49D</t>
  </si>
  <si>
    <t>121-49E</t>
  </si>
  <si>
    <t>121-500</t>
  </si>
  <si>
    <t>121-50A</t>
  </si>
  <si>
    <t>121-510</t>
  </si>
  <si>
    <t>121-51A</t>
  </si>
  <si>
    <t>121-51B</t>
  </si>
  <si>
    <t>121-520</t>
  </si>
  <si>
    <t>121-530</t>
  </si>
  <si>
    <t>121-540</t>
  </si>
  <si>
    <t>121-54A</t>
  </si>
  <si>
    <t>121-550</t>
  </si>
  <si>
    <t>121-55A</t>
  </si>
  <si>
    <t>121-560</t>
  </si>
  <si>
    <t>121-570</t>
  </si>
  <si>
    <t>121-580</t>
  </si>
  <si>
    <t>121-590</t>
  </si>
  <si>
    <t>121-600</t>
  </si>
  <si>
    <t>121-60B</t>
  </si>
  <si>
    <t>121-60D</t>
  </si>
  <si>
    <t>121-60G</t>
  </si>
  <si>
    <t>121-60I</t>
  </si>
  <si>
    <t>121-60J</t>
  </si>
  <si>
    <t>121-60L</t>
  </si>
  <si>
    <t>121-60M</t>
  </si>
  <si>
    <t>121-60N</t>
  </si>
  <si>
    <t>121-60P</t>
  </si>
  <si>
    <t>121-60Q</t>
  </si>
  <si>
    <t>121-60S</t>
  </si>
  <si>
    <t>121-60Y</t>
  </si>
  <si>
    <t>121-610</t>
  </si>
  <si>
    <t>121-61J</t>
  </si>
  <si>
    <t>121-61K</t>
  </si>
  <si>
    <t>121-61M</t>
  </si>
  <si>
    <t>121-61N</t>
  </si>
  <si>
    <t>121-61P</t>
  </si>
  <si>
    <t>121-61Q</t>
  </si>
  <si>
    <t>121-61R</t>
  </si>
  <si>
    <t>121-61S</t>
  </si>
  <si>
    <t>121-61T</t>
  </si>
  <si>
    <t>121-61V</t>
  </si>
  <si>
    <t>121-61W</t>
  </si>
  <si>
    <t>121-620</t>
  </si>
  <si>
    <t>121-62A</t>
  </si>
  <si>
    <t>121-62J</t>
  </si>
  <si>
    <t>121-630</t>
  </si>
  <si>
    <t>121-63A</t>
  </si>
  <si>
    <t>121-63B</t>
  </si>
  <si>
    <t>121-63C</t>
  </si>
  <si>
    <t>121-640</t>
  </si>
  <si>
    <t>121-64A</t>
  </si>
  <si>
    <t>121-650</t>
  </si>
  <si>
    <t>121-65A</t>
  </si>
  <si>
    <t>121-65B</t>
  </si>
  <si>
    <t>121-65C</t>
  </si>
  <si>
    <t>121-65D</t>
  </si>
  <si>
    <t>121-65F</t>
  </si>
  <si>
    <t>121-660</t>
  </si>
  <si>
    <t>121-66A</t>
  </si>
  <si>
    <t>121-670</t>
  </si>
  <si>
    <t>121-67B</t>
  </si>
  <si>
    <t>121-680</t>
  </si>
  <si>
    <t>121-681</t>
  </si>
  <si>
    <t>121-68A</t>
  </si>
  <si>
    <t>121-68C</t>
  </si>
  <si>
    <t>121-690</t>
  </si>
  <si>
    <t>121-700</t>
  </si>
  <si>
    <t>121-710</t>
  </si>
  <si>
    <t>121-720</t>
  </si>
  <si>
    <t>121-730</t>
  </si>
  <si>
    <t>121-73A</t>
  </si>
  <si>
    <t>121-740</t>
  </si>
  <si>
    <t>121-74C</t>
  </si>
  <si>
    <t>121-750</t>
  </si>
  <si>
    <t>121-760</t>
  </si>
  <si>
    <t>121-761</t>
  </si>
  <si>
    <t>121-76A</t>
  </si>
  <si>
    <t>121-770</t>
  </si>
  <si>
    <t>121-780</t>
  </si>
  <si>
    <t>121-78B</t>
  </si>
  <si>
    <t>121-790</t>
  </si>
  <si>
    <t>121-800</t>
  </si>
  <si>
    <t>121-80B</t>
  </si>
  <si>
    <t>121-810</t>
  </si>
  <si>
    <t>121-81A</t>
  </si>
  <si>
    <t>121-81B</t>
  </si>
  <si>
    <t>121-820</t>
  </si>
  <si>
    <t>121-821</t>
  </si>
  <si>
    <t>121-830</t>
  </si>
  <si>
    <t>121-840</t>
  </si>
  <si>
    <t>121-850</t>
  </si>
  <si>
    <t>121-860</t>
  </si>
  <si>
    <t>121-861</t>
  </si>
  <si>
    <t>121-862</t>
  </si>
  <si>
    <t>121-86T</t>
  </si>
  <si>
    <t>121-870</t>
  </si>
  <si>
    <t>121-87A</t>
  </si>
  <si>
    <t>121-880</t>
  </si>
  <si>
    <t>121-88A</t>
  </si>
  <si>
    <t>121-890</t>
  </si>
  <si>
    <t>121-900</t>
  </si>
  <si>
    <t>121-90A</t>
  </si>
  <si>
    <t>121-90B</t>
  </si>
  <si>
    <t>121-90D</t>
  </si>
  <si>
    <t>121-910</t>
  </si>
  <si>
    <t>121-91A</t>
  </si>
  <si>
    <t>121-91B</t>
  </si>
  <si>
    <t>121-920</t>
  </si>
  <si>
    <t>121-92B</t>
  </si>
  <si>
    <t>121-92D</t>
  </si>
  <si>
    <t>121-92E</t>
  </si>
  <si>
    <t>121-92F</t>
  </si>
  <si>
    <t>121-92G</t>
  </si>
  <si>
    <t>121-92L</t>
  </si>
  <si>
    <t>121-92M</t>
  </si>
  <si>
    <t>121-92N</t>
  </si>
  <si>
    <t>121-92S</t>
  </si>
  <si>
    <t>121-92T</t>
  </si>
  <si>
    <t>121-92V</t>
  </si>
  <si>
    <t>121-92Y</t>
  </si>
  <si>
    <t>121-930</t>
  </si>
  <si>
    <t>121-93A</t>
  </si>
  <si>
    <t>121-93J</t>
  </si>
  <si>
    <t>121-93M</t>
  </si>
  <si>
    <t>121-93N</t>
  </si>
  <si>
    <t>121-93P</t>
  </si>
  <si>
    <t>121-93Q</t>
  </si>
  <si>
    <t>121-93R</t>
  </si>
  <si>
    <t>121-950</t>
  </si>
  <si>
    <t>121-95A</t>
  </si>
  <si>
    <t>121-960</t>
  </si>
  <si>
    <t>121-96C</t>
  </si>
  <si>
    <t>121-96F</t>
  </si>
  <si>
    <t>121-970</t>
  </si>
  <si>
    <t>121-97D</t>
  </si>
  <si>
    <t>121-980</t>
  </si>
  <si>
    <t>121-98A</t>
  </si>
  <si>
    <t>121-98B</t>
  </si>
  <si>
    <t>121-990</t>
  </si>
  <si>
    <t>121-995</t>
  </si>
  <si>
    <t>122-01C</t>
  </si>
  <si>
    <t>122-01F</t>
  </si>
  <si>
    <t>122-06B</t>
  </si>
  <si>
    <t>122-070</t>
  </si>
  <si>
    <t>122-080</t>
  </si>
  <si>
    <t>122-08A</t>
  </si>
  <si>
    <t>122-090</t>
  </si>
  <si>
    <t>122-100</t>
  </si>
  <si>
    <t>122-110</t>
  </si>
  <si>
    <t>122-111</t>
  </si>
  <si>
    <t>122-11B</t>
  </si>
  <si>
    <t>122-11D</t>
  </si>
  <si>
    <t>122-11K</t>
  </si>
  <si>
    <t>122-120</t>
  </si>
  <si>
    <t>122-12A</t>
  </si>
  <si>
    <t>122-130</t>
  </si>
  <si>
    <t>122-132</t>
  </si>
  <si>
    <t>122-140</t>
  </si>
  <si>
    <t>122-160</t>
  </si>
  <si>
    <t>122-16B</t>
  </si>
  <si>
    <t>122-170</t>
  </si>
  <si>
    <t>122-180</t>
  </si>
  <si>
    <t>122-190</t>
  </si>
  <si>
    <t>122-19C</t>
  </si>
  <si>
    <t>122-20A</t>
  </si>
  <si>
    <t>122-220</t>
  </si>
  <si>
    <t>122-230</t>
  </si>
  <si>
    <t>122-23A</t>
  </si>
  <si>
    <t>122-240</t>
  </si>
  <si>
    <t>122-241</t>
  </si>
  <si>
    <t>122-250</t>
  </si>
  <si>
    <t>122-290</t>
  </si>
  <si>
    <t>122-291</t>
  </si>
  <si>
    <t>122-292</t>
  </si>
  <si>
    <t>122-295</t>
  </si>
  <si>
    <t>122-320</t>
  </si>
  <si>
    <t>122-32A</t>
  </si>
  <si>
    <t>122-32B</t>
  </si>
  <si>
    <t>122-32D</t>
  </si>
  <si>
    <t>122-32L</t>
  </si>
  <si>
    <t>122-32P</t>
  </si>
  <si>
    <t>122-32Q</t>
  </si>
  <si>
    <t>122-32R</t>
  </si>
  <si>
    <t>122-330</t>
  </si>
  <si>
    <t>122-340</t>
  </si>
  <si>
    <t>122-34D</t>
  </si>
  <si>
    <t>122-350</t>
  </si>
  <si>
    <t>122-36G</t>
  </si>
  <si>
    <t>122-370</t>
  </si>
  <si>
    <t>122-390</t>
  </si>
  <si>
    <t>122-39B</t>
  </si>
  <si>
    <t>122-400</t>
  </si>
  <si>
    <t>122-41H</t>
  </si>
  <si>
    <t>122-41Q</t>
  </si>
  <si>
    <t>122-420</t>
  </si>
  <si>
    <t>122-422</t>
  </si>
  <si>
    <t>122-430</t>
  </si>
  <si>
    <t>122-440</t>
  </si>
  <si>
    <t>122-450</t>
  </si>
  <si>
    <t>122-45A</t>
  </si>
  <si>
    <t>122-470</t>
  </si>
  <si>
    <t>122-490</t>
  </si>
  <si>
    <t>122-491</t>
  </si>
  <si>
    <t>122-49B</t>
  </si>
  <si>
    <t>122-49D</t>
  </si>
  <si>
    <t>122-49E</t>
  </si>
  <si>
    <t>122-500</t>
  </si>
  <si>
    <t>122-530</t>
  </si>
  <si>
    <t>122-53B</t>
  </si>
  <si>
    <t>122-540</t>
  </si>
  <si>
    <t>122-550</t>
  </si>
  <si>
    <t>122-55A</t>
  </si>
  <si>
    <t>122-560</t>
  </si>
  <si>
    <t>122-580</t>
  </si>
  <si>
    <t>122-590</t>
  </si>
  <si>
    <t>122-600</t>
  </si>
  <si>
    <t>122-60F</t>
  </si>
  <si>
    <t>122-60G</t>
  </si>
  <si>
    <t>122-60I</t>
  </si>
  <si>
    <t>122-60J</t>
  </si>
  <si>
    <t>122-60K</t>
  </si>
  <si>
    <t>122-60N</t>
  </si>
  <si>
    <t>122-60Q</t>
  </si>
  <si>
    <t>122-60S</t>
  </si>
  <si>
    <t>122-60Y</t>
  </si>
  <si>
    <t>122-610</t>
  </si>
  <si>
    <t>122-61J</t>
  </si>
  <si>
    <t>122-61P</t>
  </si>
  <si>
    <t>122-61Q</t>
  </si>
  <si>
    <t>122-61S</t>
  </si>
  <si>
    <t>122-61T</t>
  </si>
  <si>
    <t>122-61V</t>
  </si>
  <si>
    <t>122-620</t>
  </si>
  <si>
    <t>122-62A</t>
  </si>
  <si>
    <t>122-62K</t>
  </si>
  <si>
    <t>122-630</t>
  </si>
  <si>
    <t>122-640</t>
  </si>
  <si>
    <t>122-650</t>
  </si>
  <si>
    <t>122-65A</t>
  </si>
  <si>
    <t>122-65H</t>
  </si>
  <si>
    <t>122-65Z</t>
  </si>
  <si>
    <t>122-660</t>
  </si>
  <si>
    <t>122-670</t>
  </si>
  <si>
    <t>122-680</t>
  </si>
  <si>
    <t>122-681</t>
  </si>
  <si>
    <t>122-68C</t>
  </si>
  <si>
    <t>122-69A</t>
  </si>
  <si>
    <t>122-700</t>
  </si>
  <si>
    <t>122-710</t>
  </si>
  <si>
    <t>122-730</t>
  </si>
  <si>
    <t>122-740</t>
  </si>
  <si>
    <t>122-750</t>
  </si>
  <si>
    <t>122-760</t>
  </si>
  <si>
    <t>122-770</t>
  </si>
  <si>
    <t>122-780</t>
  </si>
  <si>
    <t>122-80B</t>
  </si>
  <si>
    <t>122-810</t>
  </si>
  <si>
    <t>122-81B</t>
  </si>
  <si>
    <t>122-820</t>
  </si>
  <si>
    <t>122-840</t>
  </si>
  <si>
    <t>122-84B</t>
  </si>
  <si>
    <t>122-850</t>
  </si>
  <si>
    <t>122-860</t>
  </si>
  <si>
    <t>122-861</t>
  </si>
  <si>
    <t>122-862</t>
  </si>
  <si>
    <t>122-87A</t>
  </si>
  <si>
    <t>122-880</t>
  </si>
  <si>
    <t>122-88A</t>
  </si>
  <si>
    <t>122-890</t>
  </si>
  <si>
    <t>122-900</t>
  </si>
  <si>
    <t>122-90A</t>
  </si>
  <si>
    <t>122-90B</t>
  </si>
  <si>
    <t>122-910</t>
  </si>
  <si>
    <t>122-91A</t>
  </si>
  <si>
    <t>122-920</t>
  </si>
  <si>
    <t>122-92L</t>
  </si>
  <si>
    <t>122-92P</t>
  </si>
  <si>
    <t>122-92S</t>
  </si>
  <si>
    <t>122-92U</t>
  </si>
  <si>
    <t>122-93N</t>
  </si>
  <si>
    <t>122-93Q</t>
  </si>
  <si>
    <t>122-940</t>
  </si>
  <si>
    <t>122-94Z</t>
  </si>
  <si>
    <t>122-950</t>
  </si>
  <si>
    <t>122-960</t>
  </si>
  <si>
    <t>122-97D</t>
  </si>
  <si>
    <t>122-98A</t>
  </si>
  <si>
    <t>122-990</t>
  </si>
  <si>
    <t>122-995</t>
  </si>
  <si>
    <t>123-00A</t>
  </si>
  <si>
    <t>123-00B</t>
  </si>
  <si>
    <t>123-010</t>
  </si>
  <si>
    <t>123-01B</t>
  </si>
  <si>
    <t>123-01C</t>
  </si>
  <si>
    <t>123-01D</t>
  </si>
  <si>
    <t>123-01F</t>
  </si>
  <si>
    <t>123-020</t>
  </si>
  <si>
    <t>123-030</t>
  </si>
  <si>
    <t>123-050</t>
  </si>
  <si>
    <t>123-060</t>
  </si>
  <si>
    <t>123-06B</t>
  </si>
  <si>
    <t>123-070</t>
  </si>
  <si>
    <t>123-07A</t>
  </si>
  <si>
    <t>123-08A</t>
  </si>
  <si>
    <t>123-090</t>
  </si>
  <si>
    <t>123-09B</t>
  </si>
  <si>
    <t>123-100</t>
  </si>
  <si>
    <t>123-10A</t>
  </si>
  <si>
    <t>123-10B</t>
  </si>
  <si>
    <t>123-110</t>
  </si>
  <si>
    <t>123-111</t>
  </si>
  <si>
    <t>123-11B</t>
  </si>
  <si>
    <t>123-11D</t>
  </si>
  <si>
    <t>123-11K</t>
  </si>
  <si>
    <t>123-120</t>
  </si>
  <si>
    <t>123-12A</t>
  </si>
  <si>
    <t>123-130</t>
  </si>
  <si>
    <t>123-132</t>
  </si>
  <si>
    <t>123-13A</t>
  </si>
  <si>
    <t>123-13C</t>
  </si>
  <si>
    <t>123-140</t>
  </si>
  <si>
    <t>123-150</t>
  </si>
  <si>
    <t>123-160</t>
  </si>
  <si>
    <t>123-16B</t>
  </si>
  <si>
    <t>123-170</t>
  </si>
  <si>
    <t>123-180</t>
  </si>
  <si>
    <t>123-181</t>
  </si>
  <si>
    <t>123-182</t>
  </si>
  <si>
    <t>123-190</t>
  </si>
  <si>
    <t>123-19A</t>
  </si>
  <si>
    <t>123-19B</t>
  </si>
  <si>
    <t>123-19C</t>
  </si>
  <si>
    <t>123-200</t>
  </si>
  <si>
    <t>123-20A</t>
  </si>
  <si>
    <t>123-220</t>
  </si>
  <si>
    <t>123-230</t>
  </si>
  <si>
    <t>123-23A</t>
  </si>
  <si>
    <t>123-241</t>
  </si>
  <si>
    <t>123-24B</t>
  </si>
  <si>
    <t>123-24N</t>
  </si>
  <si>
    <t>123-250</t>
  </si>
  <si>
    <t>123-260</t>
  </si>
  <si>
    <t>123-27A</t>
  </si>
  <si>
    <t>123-280</t>
  </si>
  <si>
    <t>123-291</t>
  </si>
  <si>
    <t>123-292</t>
  </si>
  <si>
    <t>123-295</t>
  </si>
  <si>
    <t>123-29A</t>
  </si>
  <si>
    <t>123-310</t>
  </si>
  <si>
    <t>123-320</t>
  </si>
  <si>
    <t>123-32A</t>
  </si>
  <si>
    <t>123-32B</t>
  </si>
  <si>
    <t>123-32C</t>
  </si>
  <si>
    <t>123-32D</t>
  </si>
  <si>
    <t>123-32K</t>
  </si>
  <si>
    <t>123-32L</t>
  </si>
  <si>
    <t>123-32P</t>
  </si>
  <si>
    <t>123-32Q</t>
  </si>
  <si>
    <t>123-32R</t>
  </si>
  <si>
    <t>123-32T</t>
  </si>
  <si>
    <t>123-33A</t>
  </si>
  <si>
    <t>123-340</t>
  </si>
  <si>
    <t>123-34G</t>
  </si>
  <si>
    <t>123-34H</t>
  </si>
  <si>
    <t>123-350</t>
  </si>
  <si>
    <t>123-35B</t>
  </si>
  <si>
    <t>123-360</t>
  </si>
  <si>
    <t>123-36C</t>
  </si>
  <si>
    <t>123-36G</t>
  </si>
  <si>
    <t>123-370</t>
  </si>
  <si>
    <t>123-390</t>
  </si>
  <si>
    <t>123-39B</t>
  </si>
  <si>
    <t>123-400</t>
  </si>
  <si>
    <t>123-410</t>
  </si>
  <si>
    <t>123-41C</t>
  </si>
  <si>
    <t>123-41D</t>
  </si>
  <si>
    <t>123-41G</t>
  </si>
  <si>
    <t>123-41K</t>
  </si>
  <si>
    <t>123-41M</t>
  </si>
  <si>
    <t>123-41N</t>
  </si>
  <si>
    <t>123-41Q</t>
  </si>
  <si>
    <t>123-420</t>
  </si>
  <si>
    <t>123-422</t>
  </si>
  <si>
    <t>123-42B</t>
  </si>
  <si>
    <t>123-430</t>
  </si>
  <si>
    <t>123-43C</t>
  </si>
  <si>
    <t>123-440</t>
  </si>
  <si>
    <t>123-44A</t>
  </si>
  <si>
    <t>123-450</t>
  </si>
  <si>
    <t>123-45A</t>
  </si>
  <si>
    <t>123-45B</t>
  </si>
  <si>
    <t>123-460</t>
  </si>
  <si>
    <t>123-470</t>
  </si>
  <si>
    <t>123-490</t>
  </si>
  <si>
    <t>123-491</t>
  </si>
  <si>
    <t>123-49B</t>
  </si>
  <si>
    <t>123-500</t>
  </si>
  <si>
    <t>123-50A</t>
  </si>
  <si>
    <t>123-510</t>
  </si>
  <si>
    <t>123-51A</t>
  </si>
  <si>
    <t>123-520</t>
  </si>
  <si>
    <t>123-530</t>
  </si>
  <si>
    <t>123-53B</t>
  </si>
  <si>
    <t>123-53C</t>
  </si>
  <si>
    <t>123-54A</t>
  </si>
  <si>
    <t>123-550</t>
  </si>
  <si>
    <t>123-560</t>
  </si>
  <si>
    <t>123-580</t>
  </si>
  <si>
    <t>123-58B</t>
  </si>
  <si>
    <t>123-590</t>
  </si>
  <si>
    <t>123-600</t>
  </si>
  <si>
    <t>123-60D</t>
  </si>
  <si>
    <t>123-60F</t>
  </si>
  <si>
    <t>123-60G</t>
  </si>
  <si>
    <t>123-60I</t>
  </si>
  <si>
    <t>123-60J</t>
  </si>
  <si>
    <t>123-60K</t>
  </si>
  <si>
    <t>123-60L</t>
  </si>
  <si>
    <t>123-60N</t>
  </si>
  <si>
    <t>123-60P</t>
  </si>
  <si>
    <t>123-60Q</t>
  </si>
  <si>
    <t>123-60S</t>
  </si>
  <si>
    <t>123-60Y</t>
  </si>
  <si>
    <t>123-610</t>
  </si>
  <si>
    <t>123-61J</t>
  </si>
  <si>
    <t>123-61K</t>
  </si>
  <si>
    <t>123-61M</t>
  </si>
  <si>
    <t>123-61N</t>
  </si>
  <si>
    <t>123-61Q</t>
  </si>
  <si>
    <t>123-61S</t>
  </si>
  <si>
    <t>123-61T</t>
  </si>
  <si>
    <t>123-61U</t>
  </si>
  <si>
    <t>123-61V</t>
  </si>
  <si>
    <t>123-61W</t>
  </si>
  <si>
    <t>123-61X</t>
  </si>
  <si>
    <t>123-620</t>
  </si>
  <si>
    <t>123-62A</t>
  </si>
  <si>
    <t>123-62J</t>
  </si>
  <si>
    <t>123-62K</t>
  </si>
  <si>
    <t>123-630</t>
  </si>
  <si>
    <t>123-63A</t>
  </si>
  <si>
    <t>123-63B</t>
  </si>
  <si>
    <t>123-63C</t>
  </si>
  <si>
    <t>123-640</t>
  </si>
  <si>
    <t>123-650</t>
  </si>
  <si>
    <t>123-65A</t>
  </si>
  <si>
    <t>123-65C</t>
  </si>
  <si>
    <t>123-65D</t>
  </si>
  <si>
    <t>123-65H</t>
  </si>
  <si>
    <t>123-660</t>
  </si>
  <si>
    <t>123-670</t>
  </si>
  <si>
    <t>123-680</t>
  </si>
  <si>
    <t>123-681</t>
  </si>
  <si>
    <t>123-68A</t>
  </si>
  <si>
    <t>123-68C</t>
  </si>
  <si>
    <t>123-690</t>
  </si>
  <si>
    <t>123-69A</t>
  </si>
  <si>
    <t>123-700</t>
  </si>
  <si>
    <t>123-70A</t>
  </si>
  <si>
    <t>123-710</t>
  </si>
  <si>
    <t>123-720</t>
  </si>
  <si>
    <t>123-73A</t>
  </si>
  <si>
    <t>123-73B</t>
  </si>
  <si>
    <t>123-740</t>
  </si>
  <si>
    <t>123-750</t>
  </si>
  <si>
    <t>123-760</t>
  </si>
  <si>
    <t>123-761</t>
  </si>
  <si>
    <t>123-770</t>
  </si>
  <si>
    <t>123-780</t>
  </si>
  <si>
    <t>123-78B</t>
  </si>
  <si>
    <t>123-790</t>
  </si>
  <si>
    <t>123-79A</t>
  </si>
  <si>
    <t>123-800</t>
  </si>
  <si>
    <t>123-810</t>
  </si>
  <si>
    <t>123-81B</t>
  </si>
  <si>
    <t>123-820</t>
  </si>
  <si>
    <t>123-821</t>
  </si>
  <si>
    <t>123-840</t>
  </si>
  <si>
    <t>123-850</t>
  </si>
  <si>
    <t>123-860</t>
  </si>
  <si>
    <t>123-861</t>
  </si>
  <si>
    <t>123-862</t>
  </si>
  <si>
    <t>123-870</t>
  </si>
  <si>
    <t>123-87A</t>
  </si>
  <si>
    <t>123-880</t>
  </si>
  <si>
    <t>123-88A</t>
  </si>
  <si>
    <t>123-890</t>
  </si>
  <si>
    <t>123-900</t>
  </si>
  <si>
    <t>123-90A</t>
  </si>
  <si>
    <t>123-90B</t>
  </si>
  <si>
    <t>123-90D</t>
  </si>
  <si>
    <t>123-910</t>
  </si>
  <si>
    <t>123-91A</t>
  </si>
  <si>
    <t>123-91B</t>
  </si>
  <si>
    <t>123-920</t>
  </si>
  <si>
    <t>123-92B</t>
  </si>
  <si>
    <t>123-92E</t>
  </si>
  <si>
    <t>123-92F</t>
  </si>
  <si>
    <t>123-92G</t>
  </si>
  <si>
    <t>123-92K</t>
  </si>
  <si>
    <t>123-92L</t>
  </si>
  <si>
    <t>123-92N</t>
  </si>
  <si>
    <t>123-92P</t>
  </si>
  <si>
    <t>123-92R</t>
  </si>
  <si>
    <t>123-92S</t>
  </si>
  <si>
    <t>123-92U</t>
  </si>
  <si>
    <t>123-92W</t>
  </si>
  <si>
    <t>123-930</t>
  </si>
  <si>
    <t>123-93J</t>
  </si>
  <si>
    <t>123-93N</t>
  </si>
  <si>
    <t>123-93Q</t>
  </si>
  <si>
    <t>123-940</t>
  </si>
  <si>
    <t>123-94A</t>
  </si>
  <si>
    <t>123-950</t>
  </si>
  <si>
    <t>123-95A</t>
  </si>
  <si>
    <t>123-960</t>
  </si>
  <si>
    <t>123-96C</t>
  </si>
  <si>
    <t>123-96F</t>
  </si>
  <si>
    <t>123-970</t>
  </si>
  <si>
    <t>123-97D</t>
  </si>
  <si>
    <t>123-980</t>
  </si>
  <si>
    <t>123-98A</t>
  </si>
  <si>
    <t>123-98B</t>
  </si>
  <si>
    <t>123-990</t>
  </si>
  <si>
    <t>123-995</t>
  </si>
  <si>
    <t>124-00B</t>
  </si>
  <si>
    <t>124-01B</t>
  </si>
  <si>
    <t>124-01C</t>
  </si>
  <si>
    <t>124-01D</t>
  </si>
  <si>
    <t>124-01F</t>
  </si>
  <si>
    <t>124-030</t>
  </si>
  <si>
    <t>124-040</t>
  </si>
  <si>
    <t>124-050</t>
  </si>
  <si>
    <t>124-060</t>
  </si>
  <si>
    <t>124-06B</t>
  </si>
  <si>
    <t>124-070</t>
  </si>
  <si>
    <t>124-07A</t>
  </si>
  <si>
    <t>124-080</t>
  </si>
  <si>
    <t>124-08A</t>
  </si>
  <si>
    <t>124-09B</t>
  </si>
  <si>
    <t>124-100</t>
  </si>
  <si>
    <t>124-10A</t>
  </si>
  <si>
    <t>124-10B</t>
  </si>
  <si>
    <t>124-110</t>
  </si>
  <si>
    <t>124-111</t>
  </si>
  <si>
    <t>124-11A</t>
  </si>
  <si>
    <t>124-11B</t>
  </si>
  <si>
    <t>124-11C</t>
  </si>
  <si>
    <t>124-11D</t>
  </si>
  <si>
    <t>124-11K</t>
  </si>
  <si>
    <t>124-120</t>
  </si>
  <si>
    <t>124-12A</t>
  </si>
  <si>
    <t>124-132</t>
  </si>
  <si>
    <t>124-13A</t>
  </si>
  <si>
    <t>124-13C</t>
  </si>
  <si>
    <t>124-140</t>
  </si>
  <si>
    <t>124-150</t>
  </si>
  <si>
    <t>124-160</t>
  </si>
  <si>
    <t>124-16B</t>
  </si>
  <si>
    <t>124-170</t>
  </si>
  <si>
    <t>124-180</t>
  </si>
  <si>
    <t>124-181</t>
  </si>
  <si>
    <t>124-182</t>
  </si>
  <si>
    <t>124-190</t>
  </si>
  <si>
    <t>124-19A</t>
  </si>
  <si>
    <t>124-19B</t>
  </si>
  <si>
    <t>124-19C</t>
  </si>
  <si>
    <t>124-200</t>
  </si>
  <si>
    <t>124-210</t>
  </si>
  <si>
    <t>124-220</t>
  </si>
  <si>
    <t>124-230</t>
  </si>
  <si>
    <t>124-23A</t>
  </si>
  <si>
    <t>124-240</t>
  </si>
  <si>
    <t>124-241</t>
  </si>
  <si>
    <t>124-24B</t>
  </si>
  <si>
    <t>124-24N</t>
  </si>
  <si>
    <t>124-250</t>
  </si>
  <si>
    <t>124-260</t>
  </si>
  <si>
    <t>124-26B</t>
  </si>
  <si>
    <t>124-26C</t>
  </si>
  <si>
    <t>124-27A</t>
  </si>
  <si>
    <t>124-280</t>
  </si>
  <si>
    <t>124-290</t>
  </si>
  <si>
    <t>124-291</t>
  </si>
  <si>
    <t>124-292</t>
  </si>
  <si>
    <t>124-295</t>
  </si>
  <si>
    <t>124-310</t>
  </si>
  <si>
    <t>124-320</t>
  </si>
  <si>
    <t>124-32A</t>
  </si>
  <si>
    <t>124-32B</t>
  </si>
  <si>
    <t>124-32C</t>
  </si>
  <si>
    <t>124-32D</t>
  </si>
  <si>
    <t>124-32H</t>
  </si>
  <si>
    <t>124-32K</t>
  </si>
  <si>
    <t>124-32L</t>
  </si>
  <si>
    <t>124-32N</t>
  </si>
  <si>
    <t>124-32P</t>
  </si>
  <si>
    <t>124-32Q</t>
  </si>
  <si>
    <t>124-32R</t>
  </si>
  <si>
    <t>124-32T</t>
  </si>
  <si>
    <t>124-330</t>
  </si>
  <si>
    <t>124-33A</t>
  </si>
  <si>
    <t>124-340</t>
  </si>
  <si>
    <t>124-34B</t>
  </si>
  <si>
    <t>124-34D</t>
  </si>
  <si>
    <t>124-34F</t>
  </si>
  <si>
    <t>124-34G</t>
  </si>
  <si>
    <t>124-34H</t>
  </si>
  <si>
    <t>124-350</t>
  </si>
  <si>
    <t>124-35A</t>
  </si>
  <si>
    <t>124-35B</t>
  </si>
  <si>
    <t>124-360</t>
  </si>
  <si>
    <t>124-36B</t>
  </si>
  <si>
    <t>124-36C</t>
  </si>
  <si>
    <t>124-36F</t>
  </si>
  <si>
    <t>124-36G</t>
  </si>
  <si>
    <t>124-380</t>
  </si>
  <si>
    <t>124-390</t>
  </si>
  <si>
    <t>124-39B</t>
  </si>
  <si>
    <t>124-400</t>
  </si>
  <si>
    <t>124-410</t>
  </si>
  <si>
    <t>124-41B</t>
  </si>
  <si>
    <t>124-41C</t>
  </si>
  <si>
    <t>124-41D</t>
  </si>
  <si>
    <t>124-41F</t>
  </si>
  <si>
    <t>124-41G</t>
  </si>
  <si>
    <t>124-41H</t>
  </si>
  <si>
    <t>124-41J</t>
  </si>
  <si>
    <t>124-41K</t>
  </si>
  <si>
    <t>124-41L</t>
  </si>
  <si>
    <t>124-41M</t>
  </si>
  <si>
    <t>124-41Q</t>
  </si>
  <si>
    <t>124-420</t>
  </si>
  <si>
    <t>124-421</t>
  </si>
  <si>
    <t>124-422</t>
  </si>
  <si>
    <t>124-42B</t>
  </si>
  <si>
    <t>124-430</t>
  </si>
  <si>
    <t>124-43D</t>
  </si>
  <si>
    <t>124-440</t>
  </si>
  <si>
    <t>124-44A</t>
  </si>
  <si>
    <t>124-450</t>
  </si>
  <si>
    <t>124-45A</t>
  </si>
  <si>
    <t>124-45B</t>
  </si>
  <si>
    <t>124-460</t>
  </si>
  <si>
    <t>124-470</t>
  </si>
  <si>
    <t>124-480</t>
  </si>
  <si>
    <t>124-490</t>
  </si>
  <si>
    <t>124-491</t>
  </si>
  <si>
    <t>124-49B</t>
  </si>
  <si>
    <t>124-49D</t>
  </si>
  <si>
    <t>124-49E</t>
  </si>
  <si>
    <t>124-500</t>
  </si>
  <si>
    <t>124-50A</t>
  </si>
  <si>
    <t>124-510</t>
  </si>
  <si>
    <t>124-51A</t>
  </si>
  <si>
    <t>124-51B</t>
  </si>
  <si>
    <t>124-520</t>
  </si>
  <si>
    <t>124-530</t>
  </si>
  <si>
    <t>124-53B</t>
  </si>
  <si>
    <t>124-53C</t>
  </si>
  <si>
    <t>124-540</t>
  </si>
  <si>
    <t>124-54A</t>
  </si>
  <si>
    <t>124-550</t>
  </si>
  <si>
    <t>124-55A</t>
  </si>
  <si>
    <t>124-560</t>
  </si>
  <si>
    <t>124-570</t>
  </si>
  <si>
    <t>124-580</t>
  </si>
  <si>
    <t>124-58B</t>
  </si>
  <si>
    <t>124-590</t>
  </si>
  <si>
    <t>124-600</t>
  </si>
  <si>
    <t>124-60B</t>
  </si>
  <si>
    <t>124-60D</t>
  </si>
  <si>
    <t>124-60F</t>
  </si>
  <si>
    <t>124-60G</t>
  </si>
  <si>
    <t>124-60I</t>
  </si>
  <si>
    <t>124-60J</t>
  </si>
  <si>
    <t>124-60K</t>
  </si>
  <si>
    <t>124-60L</t>
  </si>
  <si>
    <t>124-60M</t>
  </si>
  <si>
    <t>124-60N</t>
  </si>
  <si>
    <t>124-60P</t>
  </si>
  <si>
    <t>124-60Q</t>
  </si>
  <si>
    <t>124-60S</t>
  </si>
  <si>
    <t>124-60U</t>
  </si>
  <si>
    <t>124-60Y</t>
  </si>
  <si>
    <t>124-610</t>
  </si>
  <si>
    <t>124-61J</t>
  </si>
  <si>
    <t>124-61K</t>
  </si>
  <si>
    <t>124-61M</t>
  </si>
  <si>
    <t>124-61P</t>
  </si>
  <si>
    <t>124-61Q</t>
  </si>
  <si>
    <t>124-61R</t>
  </si>
  <si>
    <t>124-61S</t>
  </si>
  <si>
    <t>124-61U</t>
  </si>
  <si>
    <t>124-61V</t>
  </si>
  <si>
    <t>124-61W</t>
  </si>
  <si>
    <t>124-61X</t>
  </si>
  <si>
    <t>124-620</t>
  </si>
  <si>
    <t>124-62A</t>
  </si>
  <si>
    <t>124-62J</t>
  </si>
  <si>
    <t>124-62K</t>
  </si>
  <si>
    <t>124-630</t>
  </si>
  <si>
    <t>124-63A</t>
  </si>
  <si>
    <t>124-63B</t>
  </si>
  <si>
    <t>124-63C</t>
  </si>
  <si>
    <t>124-640</t>
  </si>
  <si>
    <t>124-64A</t>
  </si>
  <si>
    <t>124-650</t>
  </si>
  <si>
    <t>124-65A</t>
  </si>
  <si>
    <t>124-65C</t>
  </si>
  <si>
    <t>124-65G</t>
  </si>
  <si>
    <t>124-65H</t>
  </si>
  <si>
    <t>124-660</t>
  </si>
  <si>
    <t>124-670</t>
  </si>
  <si>
    <t>124-67B</t>
  </si>
  <si>
    <t>124-681</t>
  </si>
  <si>
    <t>124-68A</t>
  </si>
  <si>
    <t>124-68C</t>
  </si>
  <si>
    <t>124-690</t>
  </si>
  <si>
    <t>124-69A</t>
  </si>
  <si>
    <t>124-700</t>
  </si>
  <si>
    <t>124-70A</t>
  </si>
  <si>
    <t>124-710</t>
  </si>
  <si>
    <t>124-720</t>
  </si>
  <si>
    <t>124-730</t>
  </si>
  <si>
    <t>124-73A</t>
  </si>
  <si>
    <t>124-73B</t>
  </si>
  <si>
    <t>124-740</t>
  </si>
  <si>
    <t>124-74C</t>
  </si>
  <si>
    <t>124-750</t>
  </si>
  <si>
    <t>124-760</t>
  </si>
  <si>
    <t>124-761</t>
  </si>
  <si>
    <t>124-76A</t>
  </si>
  <si>
    <t>124-770</t>
  </si>
  <si>
    <t>124-780</t>
  </si>
  <si>
    <t>124-78A</t>
  </si>
  <si>
    <t>124-78B</t>
  </si>
  <si>
    <t>124-790</t>
  </si>
  <si>
    <t>124-79A</t>
  </si>
  <si>
    <t>124-800</t>
  </si>
  <si>
    <t>124-810</t>
  </si>
  <si>
    <t>124-81A</t>
  </si>
  <si>
    <t>124-81B</t>
  </si>
  <si>
    <t>124-820</t>
  </si>
  <si>
    <t>124-821</t>
  </si>
  <si>
    <t>124-830</t>
  </si>
  <si>
    <t>124-840</t>
  </si>
  <si>
    <t>124-850</t>
  </si>
  <si>
    <t>124-860</t>
  </si>
  <si>
    <t>124-861</t>
  </si>
  <si>
    <t>124-862</t>
  </si>
  <si>
    <t>124-86T</t>
  </si>
  <si>
    <t>124-870</t>
  </si>
  <si>
    <t>124-87A</t>
  </si>
  <si>
    <t>124-880</t>
  </si>
  <si>
    <t>124-88A</t>
  </si>
  <si>
    <t>124-890</t>
  </si>
  <si>
    <t>124-90A</t>
  </si>
  <si>
    <t>124-90D</t>
  </si>
  <si>
    <t>124-90F</t>
  </si>
  <si>
    <t>124-91A</t>
  </si>
  <si>
    <t>124-91B</t>
  </si>
  <si>
    <t>124-920</t>
  </si>
  <si>
    <t>124-92B</t>
  </si>
  <si>
    <t>124-92D</t>
  </si>
  <si>
    <t>124-92E</t>
  </si>
  <si>
    <t>124-92F</t>
  </si>
  <si>
    <t>124-92G</t>
  </si>
  <si>
    <t>124-92K</t>
  </si>
  <si>
    <t>124-92L</t>
  </si>
  <si>
    <t>124-92M</t>
  </si>
  <si>
    <t>124-92N</t>
  </si>
  <si>
    <t>124-92P</t>
  </si>
  <si>
    <t>124-92R</t>
  </si>
  <si>
    <t>124-92S</t>
  </si>
  <si>
    <t>124-92T</t>
  </si>
  <si>
    <t>124-92U</t>
  </si>
  <si>
    <t>124-92V</t>
  </si>
  <si>
    <t>124-92W</t>
  </si>
  <si>
    <t>124-92Y</t>
  </si>
  <si>
    <t>124-930</t>
  </si>
  <si>
    <t>124-93A</t>
  </si>
  <si>
    <t>124-93J</t>
  </si>
  <si>
    <t>124-93L</t>
  </si>
  <si>
    <t>124-93M</t>
  </si>
  <si>
    <t>124-93N</t>
  </si>
  <si>
    <t>124-93P</t>
  </si>
  <si>
    <t>124-93Q</t>
  </si>
  <si>
    <t>124-93R</t>
  </si>
  <si>
    <t>124-940</t>
  </si>
  <si>
    <t>124-94A</t>
  </si>
  <si>
    <t>124-94Z</t>
  </si>
  <si>
    <t>124-950</t>
  </si>
  <si>
    <t>124-95A</t>
  </si>
  <si>
    <t>124-96C</t>
  </si>
  <si>
    <t>124-96F</t>
  </si>
  <si>
    <t>124-970</t>
  </si>
  <si>
    <t>124-980</t>
  </si>
  <si>
    <t>124-98A</t>
  </si>
  <si>
    <t>124-98B</t>
  </si>
  <si>
    <t>124-990</t>
  </si>
  <si>
    <t>124-995</t>
  </si>
  <si>
    <t>125-030</t>
  </si>
  <si>
    <t>125-040</t>
  </si>
  <si>
    <t>125-060</t>
  </si>
  <si>
    <t>125-110</t>
  </si>
  <si>
    <t>125-132</t>
  </si>
  <si>
    <t>125-13C</t>
  </si>
  <si>
    <t>125-150</t>
  </si>
  <si>
    <t>125-20A</t>
  </si>
  <si>
    <t>125-210</t>
  </si>
  <si>
    <t>125-241</t>
  </si>
  <si>
    <t>125-292</t>
  </si>
  <si>
    <t>125-310</t>
  </si>
  <si>
    <t>125-32A</t>
  </si>
  <si>
    <t>125-32B</t>
  </si>
  <si>
    <t>125-32K</t>
  </si>
  <si>
    <t>125-32M</t>
  </si>
  <si>
    <t>125-32S</t>
  </si>
  <si>
    <t>125-360</t>
  </si>
  <si>
    <t>125-440</t>
  </si>
  <si>
    <t>125-460</t>
  </si>
  <si>
    <t>125-60B</t>
  </si>
  <si>
    <t>125-61T</t>
  </si>
  <si>
    <t>125-73A</t>
  </si>
  <si>
    <t>125-760</t>
  </si>
  <si>
    <t>125-761</t>
  </si>
  <si>
    <t>125-780</t>
  </si>
  <si>
    <t>125-820</t>
  </si>
  <si>
    <t>125-860</t>
  </si>
  <si>
    <t>125-862</t>
  </si>
  <si>
    <t>125-91B</t>
  </si>
  <si>
    <t>125-92W</t>
  </si>
  <si>
    <t>125-96C</t>
  </si>
  <si>
    <t>125-98A</t>
  </si>
  <si>
    <t>126-00B</t>
  </si>
  <si>
    <t>126-010</t>
  </si>
  <si>
    <t>126-01B</t>
  </si>
  <si>
    <t>126-01C</t>
  </si>
  <si>
    <t>126-01D</t>
  </si>
  <si>
    <t>126-01F</t>
  </si>
  <si>
    <t>126-020</t>
  </si>
  <si>
    <t>126-030</t>
  </si>
  <si>
    <t>126-040</t>
  </si>
  <si>
    <t>126-050</t>
  </si>
  <si>
    <t>126-060</t>
  </si>
  <si>
    <t>126-06B</t>
  </si>
  <si>
    <t>126-070</t>
  </si>
  <si>
    <t>126-07A</t>
  </si>
  <si>
    <t>126-080</t>
  </si>
  <si>
    <t>126-08A</t>
  </si>
  <si>
    <t>126-09B</t>
  </si>
  <si>
    <t>126-100</t>
  </si>
  <si>
    <t>126-10A</t>
  </si>
  <si>
    <t>126-10B</t>
  </si>
  <si>
    <t>126-110</t>
  </si>
  <si>
    <t>126-111</t>
  </si>
  <si>
    <t>126-11A</t>
  </si>
  <si>
    <t>126-11B</t>
  </si>
  <si>
    <t>126-11C</t>
  </si>
  <si>
    <t>126-11D</t>
  </si>
  <si>
    <t>126-120</t>
  </si>
  <si>
    <t>126-12A</t>
  </si>
  <si>
    <t>126-132</t>
  </si>
  <si>
    <t>126-13A</t>
  </si>
  <si>
    <t>126-13C</t>
  </si>
  <si>
    <t>126-140</t>
  </si>
  <si>
    <t>126-150</t>
  </si>
  <si>
    <t>126-160</t>
  </si>
  <si>
    <t>126-16B</t>
  </si>
  <si>
    <t>126-170</t>
  </si>
  <si>
    <t>126-180</t>
  </si>
  <si>
    <t>126-181</t>
  </si>
  <si>
    <t>126-182</t>
  </si>
  <si>
    <t>126-190</t>
  </si>
  <si>
    <t>126-19A</t>
  </si>
  <si>
    <t>126-19B</t>
  </si>
  <si>
    <t>126-19C</t>
  </si>
  <si>
    <t>126-200</t>
  </si>
  <si>
    <t>126-210</t>
  </si>
  <si>
    <t>126-220</t>
  </si>
  <si>
    <t>126-230</t>
  </si>
  <si>
    <t>126-23A</t>
  </si>
  <si>
    <t>126-240</t>
  </si>
  <si>
    <t>126-241</t>
  </si>
  <si>
    <t>126-24B</t>
  </si>
  <si>
    <t>126-24N</t>
  </si>
  <si>
    <t>126-250</t>
  </si>
  <si>
    <t>126-260</t>
  </si>
  <si>
    <t>126-26B</t>
  </si>
  <si>
    <t>126-26C</t>
  </si>
  <si>
    <t>126-27A</t>
  </si>
  <si>
    <t>126-280</t>
  </si>
  <si>
    <t>126-291</t>
  </si>
  <si>
    <t>126-292</t>
  </si>
  <si>
    <t>126-295</t>
  </si>
  <si>
    <t>126-300</t>
  </si>
  <si>
    <t>126-310</t>
  </si>
  <si>
    <t>126-320</t>
  </si>
  <si>
    <t>126-32A</t>
  </si>
  <si>
    <t>126-32B</t>
  </si>
  <si>
    <t>126-32C</t>
  </si>
  <si>
    <t>126-32D</t>
  </si>
  <si>
    <t>126-32H</t>
  </si>
  <si>
    <t>126-32K</t>
  </si>
  <si>
    <t>126-32L</t>
  </si>
  <si>
    <t>126-32N</t>
  </si>
  <si>
    <t>126-32Q</t>
  </si>
  <si>
    <t>126-32R</t>
  </si>
  <si>
    <t>126-32T</t>
  </si>
  <si>
    <t>126-330</t>
  </si>
  <si>
    <t>126-33A</t>
  </si>
  <si>
    <t>126-340</t>
  </si>
  <si>
    <t>126-34B</t>
  </si>
  <si>
    <t>126-34D</t>
  </si>
  <si>
    <t>126-34F</t>
  </si>
  <si>
    <t>126-34G</t>
  </si>
  <si>
    <t>126-34H</t>
  </si>
  <si>
    <t>126-350</t>
  </si>
  <si>
    <t>126-35A</t>
  </si>
  <si>
    <t>126-35B</t>
  </si>
  <si>
    <t>126-360</t>
  </si>
  <si>
    <t>126-36B</t>
  </si>
  <si>
    <t>126-36F</t>
  </si>
  <si>
    <t>126-36G</t>
  </si>
  <si>
    <t>126-370</t>
  </si>
  <si>
    <t>126-380</t>
  </si>
  <si>
    <t>126-390</t>
  </si>
  <si>
    <t>126-39A</t>
  </si>
  <si>
    <t>126-39B</t>
  </si>
  <si>
    <t>126-400</t>
  </si>
  <si>
    <t>126-410</t>
  </si>
  <si>
    <t>126-41B</t>
  </si>
  <si>
    <t>126-41C</t>
  </si>
  <si>
    <t>126-41D</t>
  </si>
  <si>
    <t>126-41F</t>
  </si>
  <si>
    <t>126-41G</t>
  </si>
  <si>
    <t>126-41J</t>
  </si>
  <si>
    <t>126-41K</t>
  </si>
  <si>
    <t>126-41L</t>
  </si>
  <si>
    <t>126-41M</t>
  </si>
  <si>
    <t>126-41N</t>
  </si>
  <si>
    <t>126-41Q</t>
  </si>
  <si>
    <t>126-420</t>
  </si>
  <si>
    <t>126-421</t>
  </si>
  <si>
    <t>126-422</t>
  </si>
  <si>
    <t>126-42B</t>
  </si>
  <si>
    <t>126-430</t>
  </si>
  <si>
    <t>126-43C</t>
  </si>
  <si>
    <t>126-440</t>
  </si>
  <si>
    <t>126-44A</t>
  </si>
  <si>
    <t>126-450</t>
  </si>
  <si>
    <t>126-45A</t>
  </si>
  <si>
    <t>126-45B</t>
  </si>
  <si>
    <t>126-460</t>
  </si>
  <si>
    <t>126-470</t>
  </si>
  <si>
    <t>126-480</t>
  </si>
  <si>
    <t>126-490</t>
  </si>
  <si>
    <t>126-491</t>
  </si>
  <si>
    <t>126-49B</t>
  </si>
  <si>
    <t>126-49D</t>
  </si>
  <si>
    <t>126-49E</t>
  </si>
  <si>
    <t>126-500</t>
  </si>
  <si>
    <t>126-50A</t>
  </si>
  <si>
    <t>126-510</t>
  </si>
  <si>
    <t>126-51A</t>
  </si>
  <si>
    <t>126-51B</t>
  </si>
  <si>
    <t>126-520</t>
  </si>
  <si>
    <t>126-530</t>
  </si>
  <si>
    <t>126-53B</t>
  </si>
  <si>
    <t>126-540</t>
  </si>
  <si>
    <t>126-54A</t>
  </si>
  <si>
    <t>126-550</t>
  </si>
  <si>
    <t>126-55A</t>
  </si>
  <si>
    <t>126-560</t>
  </si>
  <si>
    <t>126-580</t>
  </si>
  <si>
    <t>126-58B</t>
  </si>
  <si>
    <t>126-590</t>
  </si>
  <si>
    <t>126-600</t>
  </si>
  <si>
    <t>126-60B</t>
  </si>
  <si>
    <t>126-60D</t>
  </si>
  <si>
    <t>126-60F</t>
  </si>
  <si>
    <t>126-60G</t>
  </si>
  <si>
    <t>126-60I</t>
  </si>
  <si>
    <t>126-60J</t>
  </si>
  <si>
    <t>126-60K</t>
  </si>
  <si>
    <t>126-60L</t>
  </si>
  <si>
    <t>126-60M</t>
  </si>
  <si>
    <t>126-60N</t>
  </si>
  <si>
    <t>126-60Q</t>
  </si>
  <si>
    <t>126-60S</t>
  </si>
  <si>
    <t>126-60Y</t>
  </si>
  <si>
    <t>126-610</t>
  </si>
  <si>
    <t>126-61J</t>
  </si>
  <si>
    <t>126-61K</t>
  </si>
  <si>
    <t>126-61M</t>
  </si>
  <si>
    <t>126-61N</t>
  </si>
  <si>
    <t>126-61R</t>
  </si>
  <si>
    <t>126-61S</t>
  </si>
  <si>
    <t>126-61U</t>
  </si>
  <si>
    <t>126-61X</t>
  </si>
  <si>
    <t>126-620</t>
  </si>
  <si>
    <t>126-62A</t>
  </si>
  <si>
    <t>126-62K</t>
  </si>
  <si>
    <t>126-630</t>
  </si>
  <si>
    <t>126-63A</t>
  </si>
  <si>
    <t>126-63B</t>
  </si>
  <si>
    <t>126-63C</t>
  </si>
  <si>
    <t>126-640</t>
  </si>
  <si>
    <t>126-64A</t>
  </si>
  <si>
    <t>126-650</t>
  </si>
  <si>
    <t>126-65A</t>
  </si>
  <si>
    <t>126-65C</t>
  </si>
  <si>
    <t>126-65D</t>
  </si>
  <si>
    <t>126-65F</t>
  </si>
  <si>
    <t>126-65G</t>
  </si>
  <si>
    <t>126-65H</t>
  </si>
  <si>
    <t>126-660</t>
  </si>
  <si>
    <t>126-670</t>
  </si>
  <si>
    <t>126-67B</t>
  </si>
  <si>
    <t>126-680</t>
  </si>
  <si>
    <t>126-681</t>
  </si>
  <si>
    <t>126-68A</t>
  </si>
  <si>
    <t>126-68C</t>
  </si>
  <si>
    <t>126-690</t>
  </si>
  <si>
    <t>126-69A</t>
  </si>
  <si>
    <t>126-700</t>
  </si>
  <si>
    <t>126-70A</t>
  </si>
  <si>
    <t>126-710</t>
  </si>
  <si>
    <t>126-720</t>
  </si>
  <si>
    <t>126-730</t>
  </si>
  <si>
    <t>126-73A</t>
  </si>
  <si>
    <t>126-73B</t>
  </si>
  <si>
    <t>126-740</t>
  </si>
  <si>
    <t>126-74C</t>
  </si>
  <si>
    <t>126-750</t>
  </si>
  <si>
    <t>126-760</t>
  </si>
  <si>
    <t>126-761</t>
  </si>
  <si>
    <t>126-76A</t>
  </si>
  <si>
    <t>126-770</t>
  </si>
  <si>
    <t>126-780</t>
  </si>
  <si>
    <t>126-78A</t>
  </si>
  <si>
    <t>126-78B</t>
  </si>
  <si>
    <t>126-79A</t>
  </si>
  <si>
    <t>126-800</t>
  </si>
  <si>
    <t>126-810</t>
  </si>
  <si>
    <t>126-81A</t>
  </si>
  <si>
    <t>126-820</t>
  </si>
  <si>
    <t>126-821</t>
  </si>
  <si>
    <t>126-830</t>
  </si>
  <si>
    <t>126-840</t>
  </si>
  <si>
    <t>126-84B</t>
  </si>
  <si>
    <t>126-850</t>
  </si>
  <si>
    <t>126-860</t>
  </si>
  <si>
    <t>126-862</t>
  </si>
  <si>
    <t>126-86T</t>
  </si>
  <si>
    <t>126-870</t>
  </si>
  <si>
    <t>126-87A</t>
  </si>
  <si>
    <t>126-880</t>
  </si>
  <si>
    <t>126-88A</t>
  </si>
  <si>
    <t>126-890</t>
  </si>
  <si>
    <t>126-90A</t>
  </si>
  <si>
    <t>126-90B</t>
  </si>
  <si>
    <t>126-90D</t>
  </si>
  <si>
    <t>126-90F</t>
  </si>
  <si>
    <t>126-91A</t>
  </si>
  <si>
    <t>126-91B</t>
  </si>
  <si>
    <t>126-920</t>
  </si>
  <si>
    <t>126-92B</t>
  </si>
  <si>
    <t>126-92D</t>
  </si>
  <si>
    <t>126-92E</t>
  </si>
  <si>
    <t>126-92F</t>
  </si>
  <si>
    <t>126-92G</t>
  </si>
  <si>
    <t>126-92K</t>
  </si>
  <si>
    <t>126-92L</t>
  </si>
  <si>
    <t>126-92M</t>
  </si>
  <si>
    <t>126-92N</t>
  </si>
  <si>
    <t>126-92P</t>
  </si>
  <si>
    <t>126-92R</t>
  </si>
  <si>
    <t>126-92S</t>
  </si>
  <si>
    <t>126-92T</t>
  </si>
  <si>
    <t>126-92U</t>
  </si>
  <si>
    <t>126-92V</t>
  </si>
  <si>
    <t>126-92Y</t>
  </si>
  <si>
    <t>126-930</t>
  </si>
  <si>
    <t>126-93A</t>
  </si>
  <si>
    <t>126-93J</t>
  </si>
  <si>
    <t>126-93M</t>
  </si>
  <si>
    <t>126-93N</t>
  </si>
  <si>
    <t>126-93P</t>
  </si>
  <si>
    <t>126-93Q</t>
  </si>
  <si>
    <t>126-93R</t>
  </si>
  <si>
    <t>126-940</t>
  </si>
  <si>
    <t>126-94A</t>
  </si>
  <si>
    <t>126-950</t>
  </si>
  <si>
    <t>126-95A</t>
  </si>
  <si>
    <t>126-96C</t>
  </si>
  <si>
    <t>126-96F</t>
  </si>
  <si>
    <t>126-970</t>
  </si>
  <si>
    <t>126-980</t>
  </si>
  <si>
    <t>126-98A</t>
  </si>
  <si>
    <t>126-98B</t>
  </si>
  <si>
    <t>126-990</t>
  </si>
  <si>
    <t>127-030</t>
  </si>
  <si>
    <t>127-080</t>
  </si>
  <si>
    <t>127-08A</t>
  </si>
  <si>
    <t>127-120</t>
  </si>
  <si>
    <t>127-130</t>
  </si>
  <si>
    <t>127-190</t>
  </si>
  <si>
    <t>127-250</t>
  </si>
  <si>
    <t>127-260</t>
  </si>
  <si>
    <t>127-310</t>
  </si>
  <si>
    <t>127-320</t>
  </si>
  <si>
    <t>127-340</t>
  </si>
  <si>
    <t>127-420</t>
  </si>
  <si>
    <t>127-450</t>
  </si>
  <si>
    <t>127-480</t>
  </si>
  <si>
    <t>127-490</t>
  </si>
  <si>
    <t>127-520</t>
  </si>
  <si>
    <t>127-530</t>
  </si>
  <si>
    <t>127-53B</t>
  </si>
  <si>
    <t>127-60Q</t>
  </si>
  <si>
    <t>127-660</t>
  </si>
  <si>
    <t>127-670</t>
  </si>
  <si>
    <t>127-70A</t>
  </si>
  <si>
    <t>127-720</t>
  </si>
  <si>
    <t>127-78A</t>
  </si>
  <si>
    <t>127-78B</t>
  </si>
  <si>
    <t>127-820</t>
  </si>
  <si>
    <t>127-900</t>
  </si>
  <si>
    <t>127-90F</t>
  </si>
  <si>
    <t>127-92L</t>
  </si>
  <si>
    <t>127-96C</t>
  </si>
  <si>
    <t>127-970</t>
  </si>
  <si>
    <t>128-010</t>
  </si>
  <si>
    <t>128-01B</t>
  </si>
  <si>
    <t>128-020</t>
  </si>
  <si>
    <t>128-030</t>
  </si>
  <si>
    <t>128-040</t>
  </si>
  <si>
    <t>128-050</t>
  </si>
  <si>
    <t>128-060</t>
  </si>
  <si>
    <t>128-06B</t>
  </si>
  <si>
    <t>128-070</t>
  </si>
  <si>
    <t>128-080</t>
  </si>
  <si>
    <t>128-08A</t>
  </si>
  <si>
    <t>128-100</t>
  </si>
  <si>
    <t>128-10A</t>
  </si>
  <si>
    <t>128-110</t>
  </si>
  <si>
    <t>128-11A</t>
  </si>
  <si>
    <t>128-11B</t>
  </si>
  <si>
    <t>128-11C</t>
  </si>
  <si>
    <t>128-11D</t>
  </si>
  <si>
    <t>128-11K</t>
  </si>
  <si>
    <t>128-120</t>
  </si>
  <si>
    <t>128-12A</t>
  </si>
  <si>
    <t>128-13A</t>
  </si>
  <si>
    <t>128-13C</t>
  </si>
  <si>
    <t>128-140</t>
  </si>
  <si>
    <t>128-160</t>
  </si>
  <si>
    <t>128-170</t>
  </si>
  <si>
    <t>128-180</t>
  </si>
  <si>
    <t>128-182</t>
  </si>
  <si>
    <t>128-190</t>
  </si>
  <si>
    <t>128-19B</t>
  </si>
  <si>
    <t>128-200</t>
  </si>
  <si>
    <t>128-220</t>
  </si>
  <si>
    <t>128-230</t>
  </si>
  <si>
    <t>128-23A</t>
  </si>
  <si>
    <t>128-240</t>
  </si>
  <si>
    <t>128-24B</t>
  </si>
  <si>
    <t>128-24N</t>
  </si>
  <si>
    <t>128-250</t>
  </si>
  <si>
    <t>128-260</t>
  </si>
  <si>
    <t>128-290</t>
  </si>
  <si>
    <t>128-291</t>
  </si>
  <si>
    <t>128-292</t>
  </si>
  <si>
    <t>128-295</t>
  </si>
  <si>
    <t>128-300</t>
  </si>
  <si>
    <t>128-310</t>
  </si>
  <si>
    <t>128-320</t>
  </si>
  <si>
    <t>128-32A</t>
  </si>
  <si>
    <t>128-32B</t>
  </si>
  <si>
    <t>128-32C</t>
  </si>
  <si>
    <t>128-32D</t>
  </si>
  <si>
    <t>128-32K</t>
  </si>
  <si>
    <t>128-32L</t>
  </si>
  <si>
    <t>128-32N</t>
  </si>
  <si>
    <t>128-32Q</t>
  </si>
  <si>
    <t>128-33A</t>
  </si>
  <si>
    <t>128-340</t>
  </si>
  <si>
    <t>128-34B</t>
  </si>
  <si>
    <t>128-34D</t>
  </si>
  <si>
    <t>128-350</t>
  </si>
  <si>
    <t>128-35A</t>
  </si>
  <si>
    <t>128-360</t>
  </si>
  <si>
    <t>128-36B</t>
  </si>
  <si>
    <t>128-36F</t>
  </si>
  <si>
    <t>128-36G</t>
  </si>
  <si>
    <t>128-370</t>
  </si>
  <si>
    <t>128-390</t>
  </si>
  <si>
    <t>128-39A</t>
  </si>
  <si>
    <t>128-400</t>
  </si>
  <si>
    <t>128-410</t>
  </si>
  <si>
    <t>128-41F</t>
  </si>
  <si>
    <t>128-41G</t>
  </si>
  <si>
    <t>128-41K</t>
  </si>
  <si>
    <t>128-41M</t>
  </si>
  <si>
    <t>128-41N</t>
  </si>
  <si>
    <t>128-41Q</t>
  </si>
  <si>
    <t>128-420</t>
  </si>
  <si>
    <t>128-422</t>
  </si>
  <si>
    <t>128-42B</t>
  </si>
  <si>
    <t>128-430</t>
  </si>
  <si>
    <t>128-440</t>
  </si>
  <si>
    <t>128-450</t>
  </si>
  <si>
    <t>128-470</t>
  </si>
  <si>
    <t>128-480</t>
  </si>
  <si>
    <t>128-490</t>
  </si>
  <si>
    <t>128-491</t>
  </si>
  <si>
    <t>128-49E</t>
  </si>
  <si>
    <t>128-500</t>
  </si>
  <si>
    <t>128-50A</t>
  </si>
  <si>
    <t>128-510</t>
  </si>
  <si>
    <t>128-520</t>
  </si>
  <si>
    <t>128-530</t>
  </si>
  <si>
    <t>128-53B</t>
  </si>
  <si>
    <t>128-540</t>
  </si>
  <si>
    <t>128-54A</t>
  </si>
  <si>
    <t>128-55A</t>
  </si>
  <si>
    <t>128-580</t>
  </si>
  <si>
    <t>128-58B</t>
  </si>
  <si>
    <t>128-600</t>
  </si>
  <si>
    <t>128-60B</t>
  </si>
  <si>
    <t>128-60G</t>
  </si>
  <si>
    <t>128-60I</t>
  </si>
  <si>
    <t>128-60J</t>
  </si>
  <si>
    <t>128-60L</t>
  </si>
  <si>
    <t>128-60N</t>
  </si>
  <si>
    <t>128-60Q</t>
  </si>
  <si>
    <t>128-60Y</t>
  </si>
  <si>
    <t>128-610</t>
  </si>
  <si>
    <t>128-61K</t>
  </si>
  <si>
    <t>128-61N</t>
  </si>
  <si>
    <t>128-61P</t>
  </si>
  <si>
    <t>128-61U</t>
  </si>
  <si>
    <t>128-62K</t>
  </si>
  <si>
    <t>128-630</t>
  </si>
  <si>
    <t>128-640</t>
  </si>
  <si>
    <t>128-650</t>
  </si>
  <si>
    <t>128-65A</t>
  </si>
  <si>
    <t>128-65G</t>
  </si>
  <si>
    <t>128-65H</t>
  </si>
  <si>
    <t>128-660</t>
  </si>
  <si>
    <t>128-670</t>
  </si>
  <si>
    <t>128-67B</t>
  </si>
  <si>
    <t>128-680</t>
  </si>
  <si>
    <t>128-681</t>
  </si>
  <si>
    <t>128-68A</t>
  </si>
  <si>
    <t>128-68C</t>
  </si>
  <si>
    <t>128-690</t>
  </si>
  <si>
    <t>128-700</t>
  </si>
  <si>
    <t>128-70A</t>
  </si>
  <si>
    <t>128-710</t>
  </si>
  <si>
    <t>128-720</t>
  </si>
  <si>
    <t>128-730</t>
  </si>
  <si>
    <t>128-73B</t>
  </si>
  <si>
    <t>128-740</t>
  </si>
  <si>
    <t>128-760</t>
  </si>
  <si>
    <t>128-761</t>
  </si>
  <si>
    <t>128-770</t>
  </si>
  <si>
    <t>128-780</t>
  </si>
  <si>
    <t>128-78A</t>
  </si>
  <si>
    <t>128-78B</t>
  </si>
  <si>
    <t>128-800</t>
  </si>
  <si>
    <t>128-810</t>
  </si>
  <si>
    <t>128-81A</t>
  </si>
  <si>
    <t>128-820</t>
  </si>
  <si>
    <t>128-821</t>
  </si>
  <si>
    <t>128-830</t>
  </si>
  <si>
    <t>128-840</t>
  </si>
  <si>
    <t>128-850</t>
  </si>
  <si>
    <t>128-860</t>
  </si>
  <si>
    <t>128-862</t>
  </si>
  <si>
    <t>128-870</t>
  </si>
  <si>
    <t>128-880</t>
  </si>
  <si>
    <t>128-88A</t>
  </si>
  <si>
    <t>128-890</t>
  </si>
  <si>
    <t>128-900</t>
  </si>
  <si>
    <t>128-90B</t>
  </si>
  <si>
    <t>128-91A</t>
  </si>
  <si>
    <t>128-91B</t>
  </si>
  <si>
    <t>128-920</t>
  </si>
  <si>
    <t>128-92E</t>
  </si>
  <si>
    <t>128-92G</t>
  </si>
  <si>
    <t>128-92K</t>
  </si>
  <si>
    <t>128-92L</t>
  </si>
  <si>
    <t>128-92P</t>
  </si>
  <si>
    <t>128-92T</t>
  </si>
  <si>
    <t>128-92U</t>
  </si>
  <si>
    <t>128-92W</t>
  </si>
  <si>
    <t>128-92Y</t>
  </si>
  <si>
    <t>128-930</t>
  </si>
  <si>
    <t>128-93A</t>
  </si>
  <si>
    <t>128-93N</t>
  </si>
  <si>
    <t>128-940</t>
  </si>
  <si>
    <t>128-94Z</t>
  </si>
  <si>
    <t>128-950</t>
  </si>
  <si>
    <t>128-960</t>
  </si>
  <si>
    <t>128-970</t>
  </si>
  <si>
    <t>128-980</t>
  </si>
  <si>
    <t>128-98A</t>
  </si>
  <si>
    <t>128-98B</t>
  </si>
  <si>
    <t>128-995</t>
  </si>
  <si>
    <t>129-01B</t>
  </si>
  <si>
    <t>129-01C</t>
  </si>
  <si>
    <t>129-08A</t>
  </si>
  <si>
    <t>129-090</t>
  </si>
  <si>
    <t>129-100</t>
  </si>
  <si>
    <t>129-11D</t>
  </si>
  <si>
    <t>129-130</t>
  </si>
  <si>
    <t>129-190</t>
  </si>
  <si>
    <t>129-260</t>
  </si>
  <si>
    <t>129-26B</t>
  </si>
  <si>
    <t>129-280</t>
  </si>
  <si>
    <t>129-290</t>
  </si>
  <si>
    <t>129-291</t>
  </si>
  <si>
    <t>129-29A</t>
  </si>
  <si>
    <t>129-300</t>
  </si>
  <si>
    <t>129-310</t>
  </si>
  <si>
    <t>129-320</t>
  </si>
  <si>
    <t>129-32L</t>
  </si>
  <si>
    <t>129-32M</t>
  </si>
  <si>
    <t>129-32R</t>
  </si>
  <si>
    <t>129-340</t>
  </si>
  <si>
    <t>129-34B</t>
  </si>
  <si>
    <t>129-360</t>
  </si>
  <si>
    <t>129-390</t>
  </si>
  <si>
    <t>129-39B</t>
  </si>
  <si>
    <t>129-410</t>
  </si>
  <si>
    <t>129-41K</t>
  </si>
  <si>
    <t>129-41M</t>
  </si>
  <si>
    <t>129-420</t>
  </si>
  <si>
    <t>129-43D</t>
  </si>
  <si>
    <t>129-44A</t>
  </si>
  <si>
    <t>129-49B</t>
  </si>
  <si>
    <t>129-510</t>
  </si>
  <si>
    <t>129-53B</t>
  </si>
  <si>
    <t>129-55A</t>
  </si>
  <si>
    <t>129-590</t>
  </si>
  <si>
    <t>129-60B</t>
  </si>
  <si>
    <t>129-60N</t>
  </si>
  <si>
    <t>129-60Q</t>
  </si>
  <si>
    <t>129-60S</t>
  </si>
  <si>
    <t>129-61U</t>
  </si>
  <si>
    <t>129-630</t>
  </si>
  <si>
    <t>129-650</t>
  </si>
  <si>
    <t>129-65G</t>
  </si>
  <si>
    <t>129-67B</t>
  </si>
  <si>
    <t>129-68A</t>
  </si>
  <si>
    <t>129-70A</t>
  </si>
  <si>
    <t>129-76A</t>
  </si>
  <si>
    <t>129-770</t>
  </si>
  <si>
    <t>129-79A</t>
  </si>
  <si>
    <t>129-80B</t>
  </si>
  <si>
    <t>129-81B</t>
  </si>
  <si>
    <t>129-840</t>
  </si>
  <si>
    <t>129-86T</t>
  </si>
  <si>
    <t>129-900</t>
  </si>
  <si>
    <t>129-90A</t>
  </si>
  <si>
    <t>129-90D</t>
  </si>
  <si>
    <t>129-91B</t>
  </si>
  <si>
    <t>129-92L</t>
  </si>
  <si>
    <t>129-94A</t>
  </si>
  <si>
    <t>129-960</t>
  </si>
  <si>
    <t>129-98A</t>
  </si>
  <si>
    <t>132-00A</t>
  </si>
  <si>
    <t>132-00B</t>
  </si>
  <si>
    <t>132-010</t>
  </si>
  <si>
    <t>132-01C</t>
  </si>
  <si>
    <t>132-020</t>
  </si>
  <si>
    <t>132-030</t>
  </si>
  <si>
    <t>132-040</t>
  </si>
  <si>
    <t>132-050</t>
  </si>
  <si>
    <t>132-060</t>
  </si>
  <si>
    <t>132-070</t>
  </si>
  <si>
    <t>132-07A</t>
  </si>
  <si>
    <t>132-080</t>
  </si>
  <si>
    <t>132-090</t>
  </si>
  <si>
    <t>132-09B</t>
  </si>
  <si>
    <t>132-100</t>
  </si>
  <si>
    <t>132-110</t>
  </si>
  <si>
    <t>132-111</t>
  </si>
  <si>
    <t>132-11A</t>
  </si>
  <si>
    <t>132-11B</t>
  </si>
  <si>
    <t>132-11C</t>
  </si>
  <si>
    <t>132-11D</t>
  </si>
  <si>
    <t>132-11K</t>
  </si>
  <si>
    <t>132-120</t>
  </si>
  <si>
    <t>132-12A</t>
  </si>
  <si>
    <t>132-130</t>
  </si>
  <si>
    <t>132-132</t>
  </si>
  <si>
    <t>132-13A</t>
  </si>
  <si>
    <t>132-13C</t>
  </si>
  <si>
    <t>132-140</t>
  </si>
  <si>
    <t>132-150</t>
  </si>
  <si>
    <t>132-160</t>
  </si>
  <si>
    <t>132-16B</t>
  </si>
  <si>
    <t>132-170</t>
  </si>
  <si>
    <t>132-180</t>
  </si>
  <si>
    <t>132-181</t>
  </si>
  <si>
    <t>132-182</t>
  </si>
  <si>
    <t>132-190</t>
  </si>
  <si>
    <t>132-19B</t>
  </si>
  <si>
    <t>132-200</t>
  </si>
  <si>
    <t>132-20A</t>
  </si>
  <si>
    <t>132-210</t>
  </si>
  <si>
    <t>132-220</t>
  </si>
  <si>
    <t>132-230</t>
  </si>
  <si>
    <t>132-23A</t>
  </si>
  <si>
    <t>132-240</t>
  </si>
  <si>
    <t>132-241</t>
  </si>
  <si>
    <t>132-24B</t>
  </si>
  <si>
    <t>132-250</t>
  </si>
  <si>
    <t>132-260</t>
  </si>
  <si>
    <t>132-26C</t>
  </si>
  <si>
    <t>132-270</t>
  </si>
  <si>
    <t>132-280</t>
  </si>
  <si>
    <t>132-290</t>
  </si>
  <si>
    <t>132-291</t>
  </si>
  <si>
    <t>132-292</t>
  </si>
  <si>
    <t>132-295</t>
  </si>
  <si>
    <t>132-29A</t>
  </si>
  <si>
    <t>132-300</t>
  </si>
  <si>
    <t>132-310</t>
  </si>
  <si>
    <t>132-320</t>
  </si>
  <si>
    <t>132-32H</t>
  </si>
  <si>
    <t>132-32L</t>
  </si>
  <si>
    <t>132-32M</t>
  </si>
  <si>
    <t>132-32R</t>
  </si>
  <si>
    <t>132-330</t>
  </si>
  <si>
    <t>132-340</t>
  </si>
  <si>
    <t>132-34F</t>
  </si>
  <si>
    <t>132-34G</t>
  </si>
  <si>
    <t>132-350</t>
  </si>
  <si>
    <t>132-35A</t>
  </si>
  <si>
    <t>132-360</t>
  </si>
  <si>
    <t>132-36B</t>
  </si>
  <si>
    <t>132-36C</t>
  </si>
  <si>
    <t>132-36G</t>
  </si>
  <si>
    <t>132-370</t>
  </si>
  <si>
    <t>132-380</t>
  </si>
  <si>
    <t>132-390</t>
  </si>
  <si>
    <t>132-39A</t>
  </si>
  <si>
    <t>132-400</t>
  </si>
  <si>
    <t>132-410</t>
  </si>
  <si>
    <t>132-41B</t>
  </si>
  <si>
    <t>132-41F</t>
  </si>
  <si>
    <t>132-41H</t>
  </si>
  <si>
    <t>132-41J</t>
  </si>
  <si>
    <t>132-41K</t>
  </si>
  <si>
    <t>132-41L</t>
  </si>
  <si>
    <t>132-41M</t>
  </si>
  <si>
    <t>132-41N</t>
  </si>
  <si>
    <t>132-420</t>
  </si>
  <si>
    <t>132-421</t>
  </si>
  <si>
    <t>132-422</t>
  </si>
  <si>
    <t>132-42B</t>
  </si>
  <si>
    <t>132-430</t>
  </si>
  <si>
    <t>132-440</t>
  </si>
  <si>
    <t>132-450</t>
  </si>
  <si>
    <t>132-45A</t>
  </si>
  <si>
    <t>132-45B</t>
  </si>
  <si>
    <t>132-460</t>
  </si>
  <si>
    <t>132-470</t>
  </si>
  <si>
    <t>132-480</t>
  </si>
  <si>
    <t>132-490</t>
  </si>
  <si>
    <t>132-491</t>
  </si>
  <si>
    <t>132-49D</t>
  </si>
  <si>
    <t>132-500</t>
  </si>
  <si>
    <t>132-50Z</t>
  </si>
  <si>
    <t>132-510</t>
  </si>
  <si>
    <t>132-51A</t>
  </si>
  <si>
    <t>132-51B</t>
  </si>
  <si>
    <t>132-520</t>
  </si>
  <si>
    <t>132-530</t>
  </si>
  <si>
    <t>132-540</t>
  </si>
  <si>
    <t>132-550</t>
  </si>
  <si>
    <t>132-55A</t>
  </si>
  <si>
    <t>132-560</t>
  </si>
  <si>
    <t>132-570</t>
  </si>
  <si>
    <t>132-580</t>
  </si>
  <si>
    <t>132-58B</t>
  </si>
  <si>
    <t>132-590</t>
  </si>
  <si>
    <t>132-600</t>
  </si>
  <si>
    <t>132-60B</t>
  </si>
  <si>
    <t>132-60D</t>
  </si>
  <si>
    <t>132-60G</t>
  </si>
  <si>
    <t>132-60I</t>
  </si>
  <si>
    <t>132-60J</t>
  </si>
  <si>
    <t>132-60K</t>
  </si>
  <si>
    <t>132-60M</t>
  </si>
  <si>
    <t>132-60S</t>
  </si>
  <si>
    <t>132-60Y</t>
  </si>
  <si>
    <t>132-610</t>
  </si>
  <si>
    <t>132-61J</t>
  </si>
  <si>
    <t>132-61M</t>
  </si>
  <si>
    <t>132-61N</t>
  </si>
  <si>
    <t>132-61P</t>
  </si>
  <si>
    <t>132-61Q</t>
  </si>
  <si>
    <t>132-61R</t>
  </si>
  <si>
    <t>132-61S</t>
  </si>
  <si>
    <t>132-61W</t>
  </si>
  <si>
    <t>132-620</t>
  </si>
  <si>
    <t>132-630</t>
  </si>
  <si>
    <t>132-63B</t>
  </si>
  <si>
    <t>132-63C</t>
  </si>
  <si>
    <t>132-640</t>
  </si>
  <si>
    <t>132-64A</t>
  </si>
  <si>
    <t>132-650</t>
  </si>
  <si>
    <t>132-65A</t>
  </si>
  <si>
    <t>132-65D</t>
  </si>
  <si>
    <t>132-65Z</t>
  </si>
  <si>
    <t>132-660</t>
  </si>
  <si>
    <t>132-670</t>
  </si>
  <si>
    <t>132-680</t>
  </si>
  <si>
    <t>132-681</t>
  </si>
  <si>
    <t>132-68A</t>
  </si>
  <si>
    <t>132-68C</t>
  </si>
  <si>
    <t>132-690</t>
  </si>
  <si>
    <t>132-700</t>
  </si>
  <si>
    <t>132-70A</t>
  </si>
  <si>
    <t>132-710</t>
  </si>
  <si>
    <t>132-720</t>
  </si>
  <si>
    <t>132-730</t>
  </si>
  <si>
    <t>132-740</t>
  </si>
  <si>
    <t>132-74C</t>
  </si>
  <si>
    <t>132-74Z</t>
  </si>
  <si>
    <t>132-750</t>
  </si>
  <si>
    <t>132-760</t>
  </si>
  <si>
    <t>132-761</t>
  </si>
  <si>
    <t>132-770</t>
  </si>
  <si>
    <t>132-780</t>
  </si>
  <si>
    <t>132-78B</t>
  </si>
  <si>
    <t>132-790</t>
  </si>
  <si>
    <t>132-79Z</t>
  </si>
  <si>
    <t>132-800</t>
  </si>
  <si>
    <t>132-810</t>
  </si>
  <si>
    <t>132-81A</t>
  </si>
  <si>
    <t>132-81B</t>
  </si>
  <si>
    <t>132-820</t>
  </si>
  <si>
    <t>132-821</t>
  </si>
  <si>
    <t>132-830</t>
  </si>
  <si>
    <t>132-840</t>
  </si>
  <si>
    <t>132-84B</t>
  </si>
  <si>
    <t>132-850</t>
  </si>
  <si>
    <t>132-860</t>
  </si>
  <si>
    <t>132-861</t>
  </si>
  <si>
    <t>132-862</t>
  </si>
  <si>
    <t>132-870</t>
  </si>
  <si>
    <t>132-880</t>
  </si>
  <si>
    <t>132-88A</t>
  </si>
  <si>
    <t>132-890</t>
  </si>
  <si>
    <t>132-900</t>
  </si>
  <si>
    <t>132-90A</t>
  </si>
  <si>
    <t>132-90B</t>
  </si>
  <si>
    <t>132-910</t>
  </si>
  <si>
    <t>132-91A</t>
  </si>
  <si>
    <t>132-920</t>
  </si>
  <si>
    <t>132-92B</t>
  </si>
  <si>
    <t>132-92E</t>
  </si>
  <si>
    <t>132-92G</t>
  </si>
  <si>
    <t>132-92M</t>
  </si>
  <si>
    <t>132-92T</t>
  </si>
  <si>
    <t>132-92V</t>
  </si>
  <si>
    <t>132-92W</t>
  </si>
  <si>
    <t>132-930</t>
  </si>
  <si>
    <t>132-93A</t>
  </si>
  <si>
    <t>132-93M</t>
  </si>
  <si>
    <t>132-93P</t>
  </si>
  <si>
    <t>132-93R</t>
  </si>
  <si>
    <t>132-940</t>
  </si>
  <si>
    <t>132-94A</t>
  </si>
  <si>
    <t>132-950</t>
  </si>
  <si>
    <t>132-95A</t>
  </si>
  <si>
    <t>132-960</t>
  </si>
  <si>
    <t>132-96F</t>
  </si>
  <si>
    <t>132-970</t>
  </si>
  <si>
    <t>132-97D</t>
  </si>
  <si>
    <t>132-980</t>
  </si>
  <si>
    <t>132-990</t>
  </si>
  <si>
    <t>132-995</t>
  </si>
  <si>
    <t>134-010</t>
  </si>
  <si>
    <t>134-01C</t>
  </si>
  <si>
    <t>134-01D</t>
  </si>
  <si>
    <t>134-01F</t>
  </si>
  <si>
    <t>134-020</t>
  </si>
  <si>
    <t>134-040</t>
  </si>
  <si>
    <t>134-080</t>
  </si>
  <si>
    <t>134-08A</t>
  </si>
  <si>
    <t>134-090</t>
  </si>
  <si>
    <t>134-09B</t>
  </si>
  <si>
    <t>134-120</t>
  </si>
  <si>
    <t>134-12A</t>
  </si>
  <si>
    <t>134-132</t>
  </si>
  <si>
    <t>134-140</t>
  </si>
  <si>
    <t>134-150</t>
  </si>
  <si>
    <t>134-170</t>
  </si>
  <si>
    <t>134-20A</t>
  </si>
  <si>
    <t>134-210</t>
  </si>
  <si>
    <t>134-230</t>
  </si>
  <si>
    <t>134-23A</t>
  </si>
  <si>
    <t>134-240</t>
  </si>
  <si>
    <t>134-241</t>
  </si>
  <si>
    <t>134-24B</t>
  </si>
  <si>
    <t>134-24N</t>
  </si>
  <si>
    <t>134-250</t>
  </si>
  <si>
    <t>134-260</t>
  </si>
  <si>
    <t>134-26B</t>
  </si>
  <si>
    <t>134-290</t>
  </si>
  <si>
    <t>134-291</t>
  </si>
  <si>
    <t>134-292</t>
  </si>
  <si>
    <t>134-295</t>
  </si>
  <si>
    <t>134-29A</t>
  </si>
  <si>
    <t>134-300</t>
  </si>
  <si>
    <t>134-310</t>
  </si>
  <si>
    <t>134-330</t>
  </si>
  <si>
    <t>134-33A</t>
  </si>
  <si>
    <t>134-350</t>
  </si>
  <si>
    <t>134-35A</t>
  </si>
  <si>
    <t>134-35B</t>
  </si>
  <si>
    <t>134-360</t>
  </si>
  <si>
    <t>134-36B</t>
  </si>
  <si>
    <t>134-36C</t>
  </si>
  <si>
    <t>134-36G</t>
  </si>
  <si>
    <t>134-370</t>
  </si>
  <si>
    <t>134-380</t>
  </si>
  <si>
    <t>134-390</t>
  </si>
  <si>
    <t>134-39A</t>
  </si>
  <si>
    <t>134-39B</t>
  </si>
  <si>
    <t>134-400</t>
  </si>
  <si>
    <t>134-420</t>
  </si>
  <si>
    <t>134-421</t>
  </si>
  <si>
    <t>134-422</t>
  </si>
  <si>
    <t>134-42B</t>
  </si>
  <si>
    <t>134-430</t>
  </si>
  <si>
    <t>134-43C</t>
  </si>
  <si>
    <t>134-43D</t>
  </si>
  <si>
    <t>134-460</t>
  </si>
  <si>
    <t>134-470</t>
  </si>
  <si>
    <t>134-510</t>
  </si>
  <si>
    <t>134-51A</t>
  </si>
  <si>
    <t>134-51B</t>
  </si>
  <si>
    <t>134-520</t>
  </si>
  <si>
    <t>134-530</t>
  </si>
  <si>
    <t>134-53B</t>
  </si>
  <si>
    <t>134-53C</t>
  </si>
  <si>
    <t>134-540</t>
  </si>
  <si>
    <t>134-54A</t>
  </si>
  <si>
    <t>134-580</t>
  </si>
  <si>
    <t>134-58B</t>
  </si>
  <si>
    <t>134-590</t>
  </si>
  <si>
    <t>134-610</t>
  </si>
  <si>
    <t>134-620</t>
  </si>
  <si>
    <t>134-62A</t>
  </si>
  <si>
    <t>134-640</t>
  </si>
  <si>
    <t>134-64A</t>
  </si>
  <si>
    <t>134-660</t>
  </si>
  <si>
    <t>134-670</t>
  </si>
  <si>
    <t>134-69A</t>
  </si>
  <si>
    <t>134-700</t>
  </si>
  <si>
    <t>134-70A</t>
  </si>
  <si>
    <t>134-710</t>
  </si>
  <si>
    <t>134-720</t>
  </si>
  <si>
    <t>134-730</t>
  </si>
  <si>
    <t>134-73A</t>
  </si>
  <si>
    <t>134-73B</t>
  </si>
  <si>
    <t>134-740</t>
  </si>
  <si>
    <t>134-74C</t>
  </si>
  <si>
    <t>134-74Z</t>
  </si>
  <si>
    <t>134-760</t>
  </si>
  <si>
    <t>134-761</t>
  </si>
  <si>
    <t>134-76A</t>
  </si>
  <si>
    <t>134-770</t>
  </si>
  <si>
    <t>134-780</t>
  </si>
  <si>
    <t>134-78A</t>
  </si>
  <si>
    <t>134-78B</t>
  </si>
  <si>
    <t>134-79A</t>
  </si>
  <si>
    <t>134-79Z</t>
  </si>
  <si>
    <t>134-800</t>
  </si>
  <si>
    <t>134-80B</t>
  </si>
  <si>
    <t>134-810</t>
  </si>
  <si>
    <t>134-81A</t>
  </si>
  <si>
    <t>134-81B</t>
  </si>
  <si>
    <t>134-820</t>
  </si>
  <si>
    <t>134-821</t>
  </si>
  <si>
    <t>134-830</t>
  </si>
  <si>
    <t>134-840</t>
  </si>
  <si>
    <t>134-84B</t>
  </si>
  <si>
    <t>134-850</t>
  </si>
  <si>
    <t>134-860</t>
  </si>
  <si>
    <t>134-861</t>
  </si>
  <si>
    <t>134-862</t>
  </si>
  <si>
    <t>134-86T</t>
  </si>
  <si>
    <t>134-870</t>
  </si>
  <si>
    <t>134-87A</t>
  </si>
  <si>
    <t>134-890</t>
  </si>
  <si>
    <t>134-910</t>
  </si>
  <si>
    <t>134-91A</t>
  </si>
  <si>
    <t>134-91B</t>
  </si>
  <si>
    <t>134-930</t>
  </si>
  <si>
    <t>134-940</t>
  </si>
  <si>
    <t>134-94A</t>
  </si>
  <si>
    <t>134-960</t>
  </si>
  <si>
    <t>134-96C</t>
  </si>
  <si>
    <t>134-96F</t>
  </si>
  <si>
    <t>134-970</t>
  </si>
  <si>
    <t>134-97D</t>
  </si>
  <si>
    <t>134-980</t>
  </si>
  <si>
    <t>134-98A</t>
  </si>
  <si>
    <t>134-98B</t>
  </si>
  <si>
    <t>134-990</t>
  </si>
  <si>
    <t>135-00A</t>
  </si>
  <si>
    <t>135-010</t>
  </si>
  <si>
    <t>135-01B</t>
  </si>
  <si>
    <t>135-01C</t>
  </si>
  <si>
    <t>135-01D</t>
  </si>
  <si>
    <t>135-01F</t>
  </si>
  <si>
    <t>135-020</t>
  </si>
  <si>
    <t>135-030</t>
  </si>
  <si>
    <t>135-040</t>
  </si>
  <si>
    <t>135-050</t>
  </si>
  <si>
    <t>135-060</t>
  </si>
  <si>
    <t>135-06B</t>
  </si>
  <si>
    <t>135-070</t>
  </si>
  <si>
    <t>135-07A</t>
  </si>
  <si>
    <t>135-080</t>
  </si>
  <si>
    <t>135-08A</t>
  </si>
  <si>
    <t>135-090</t>
  </si>
  <si>
    <t>135-100</t>
  </si>
  <si>
    <t>135-10A</t>
  </si>
  <si>
    <t>135-10B</t>
  </si>
  <si>
    <t>135-110</t>
  </si>
  <si>
    <t>135-111</t>
  </si>
  <si>
    <t>135-11A</t>
  </si>
  <si>
    <t>135-11B</t>
  </si>
  <si>
    <t>135-11D</t>
  </si>
  <si>
    <t>135-11K</t>
  </si>
  <si>
    <t>135-120</t>
  </si>
  <si>
    <t>135-12A</t>
  </si>
  <si>
    <t>135-130</t>
  </si>
  <si>
    <t>135-132</t>
  </si>
  <si>
    <t>135-13A</t>
  </si>
  <si>
    <t>135-13C</t>
  </si>
  <si>
    <t>135-140</t>
  </si>
  <si>
    <t>135-150</t>
  </si>
  <si>
    <t>135-160</t>
  </si>
  <si>
    <t>135-16B</t>
  </si>
  <si>
    <t>135-170</t>
  </si>
  <si>
    <t>135-180</t>
  </si>
  <si>
    <t>135-181</t>
  </si>
  <si>
    <t>135-182</t>
  </si>
  <si>
    <t>135-190</t>
  </si>
  <si>
    <t>135-19C</t>
  </si>
  <si>
    <t>135-200</t>
  </si>
  <si>
    <t>135-20A</t>
  </si>
  <si>
    <t>135-210</t>
  </si>
  <si>
    <t>135-220</t>
  </si>
  <si>
    <t>135-230</t>
  </si>
  <si>
    <t>135-23A</t>
  </si>
  <si>
    <t>135-240</t>
  </si>
  <si>
    <t>135-241</t>
  </si>
  <si>
    <t>135-24B</t>
  </si>
  <si>
    <t>135-24N</t>
  </si>
  <si>
    <t>135-250</t>
  </si>
  <si>
    <t>135-260</t>
  </si>
  <si>
    <t>135-26B</t>
  </si>
  <si>
    <t>135-26C</t>
  </si>
  <si>
    <t>135-270</t>
  </si>
  <si>
    <t>135-27A</t>
  </si>
  <si>
    <t>135-280</t>
  </si>
  <si>
    <t>135-290</t>
  </si>
  <si>
    <t>135-291</t>
  </si>
  <si>
    <t>135-292</t>
  </si>
  <si>
    <t>135-29A</t>
  </si>
  <si>
    <t>135-300</t>
  </si>
  <si>
    <t>135-310</t>
  </si>
  <si>
    <t>135-320</t>
  </si>
  <si>
    <t>135-32A</t>
  </si>
  <si>
    <t>135-32D</t>
  </si>
  <si>
    <t>135-32H</t>
  </si>
  <si>
    <t>135-32L</t>
  </si>
  <si>
    <t>135-32M</t>
  </si>
  <si>
    <t>135-32N</t>
  </si>
  <si>
    <t>135-32S</t>
  </si>
  <si>
    <t>135-32T</t>
  </si>
  <si>
    <t>135-330</t>
  </si>
  <si>
    <t>135-340</t>
  </si>
  <si>
    <t>135-34F</t>
  </si>
  <si>
    <t>135-34H</t>
  </si>
  <si>
    <t>135-350</t>
  </si>
  <si>
    <t>135-35A</t>
  </si>
  <si>
    <t>135-360</t>
  </si>
  <si>
    <t>135-36B</t>
  </si>
  <si>
    <t>135-36G</t>
  </si>
  <si>
    <t>135-370</t>
  </si>
  <si>
    <t>135-380</t>
  </si>
  <si>
    <t>135-390</t>
  </si>
  <si>
    <t>135-39A</t>
  </si>
  <si>
    <t>135-39B</t>
  </si>
  <si>
    <t>135-400</t>
  </si>
  <si>
    <t>135-410</t>
  </si>
  <si>
    <t>135-41B</t>
  </si>
  <si>
    <t>135-41F</t>
  </si>
  <si>
    <t>135-41G</t>
  </si>
  <si>
    <t>135-41J</t>
  </si>
  <si>
    <t>135-41K</t>
  </si>
  <si>
    <t>135-41L</t>
  </si>
  <si>
    <t>135-41M</t>
  </si>
  <si>
    <t>135-41N</t>
  </si>
  <si>
    <t>135-420</t>
  </si>
  <si>
    <t>135-421</t>
  </si>
  <si>
    <t>135-42A</t>
  </si>
  <si>
    <t>135-430</t>
  </si>
  <si>
    <t>135-43D</t>
  </si>
  <si>
    <t>135-440</t>
  </si>
  <si>
    <t>135-450</t>
  </si>
  <si>
    <t>135-45A</t>
  </si>
  <si>
    <t>135-45B</t>
  </si>
  <si>
    <t>135-460</t>
  </si>
  <si>
    <t>135-470</t>
  </si>
  <si>
    <t>135-480</t>
  </si>
  <si>
    <t>135-490</t>
  </si>
  <si>
    <t>135-491</t>
  </si>
  <si>
    <t>135-49B</t>
  </si>
  <si>
    <t>135-49D</t>
  </si>
  <si>
    <t>135-49E</t>
  </si>
  <si>
    <t>135-500</t>
  </si>
  <si>
    <t>135-50A</t>
  </si>
  <si>
    <t>135-510</t>
  </si>
  <si>
    <t>135-51B</t>
  </si>
  <si>
    <t>135-520</t>
  </si>
  <si>
    <t>135-530</t>
  </si>
  <si>
    <t>135-53B</t>
  </si>
  <si>
    <t>135-550</t>
  </si>
  <si>
    <t>135-55A</t>
  </si>
  <si>
    <t>135-560</t>
  </si>
  <si>
    <t>135-570</t>
  </si>
  <si>
    <t>135-58B</t>
  </si>
  <si>
    <t>135-590</t>
  </si>
  <si>
    <t>135-600</t>
  </si>
  <si>
    <t>135-60D</t>
  </si>
  <si>
    <t>135-60F</t>
  </si>
  <si>
    <t>135-60G</t>
  </si>
  <si>
    <t>135-60I</t>
  </si>
  <si>
    <t>135-60K</t>
  </si>
  <si>
    <t>135-60L</t>
  </si>
  <si>
    <t>135-60N</t>
  </si>
  <si>
    <t>135-60Q</t>
  </si>
  <si>
    <t>135-610</t>
  </si>
  <si>
    <t>135-61K</t>
  </si>
  <si>
    <t>135-61M</t>
  </si>
  <si>
    <t>135-61P</t>
  </si>
  <si>
    <t>135-61Q</t>
  </si>
  <si>
    <t>135-61R</t>
  </si>
  <si>
    <t>135-61U</t>
  </si>
  <si>
    <t>135-620</t>
  </si>
  <si>
    <t>135-62A</t>
  </si>
  <si>
    <t>135-62K</t>
  </si>
  <si>
    <t>135-630</t>
  </si>
  <si>
    <t>135-640</t>
  </si>
  <si>
    <t>135-650</t>
  </si>
  <si>
    <t>135-65C</t>
  </si>
  <si>
    <t>135-65H</t>
  </si>
  <si>
    <t>135-660</t>
  </si>
  <si>
    <t>135-66A</t>
  </si>
  <si>
    <t>135-670</t>
  </si>
  <si>
    <t>135-67B</t>
  </si>
  <si>
    <t>135-68C</t>
  </si>
  <si>
    <t>135-690</t>
  </si>
  <si>
    <t>135-69A</t>
  </si>
  <si>
    <t>135-700</t>
  </si>
  <si>
    <t>135-710</t>
  </si>
  <si>
    <t>135-720</t>
  </si>
  <si>
    <t>135-730</t>
  </si>
  <si>
    <t>135-73B</t>
  </si>
  <si>
    <t>135-740</t>
  </si>
  <si>
    <t>135-74C</t>
  </si>
  <si>
    <t>135-750</t>
  </si>
  <si>
    <t>135-760</t>
  </si>
  <si>
    <t>135-761</t>
  </si>
  <si>
    <t>135-780</t>
  </si>
  <si>
    <t>135-78A</t>
  </si>
  <si>
    <t>135-78B</t>
  </si>
  <si>
    <t>135-790</t>
  </si>
  <si>
    <t>135-79A</t>
  </si>
  <si>
    <t>135-800</t>
  </si>
  <si>
    <t>135-810</t>
  </si>
  <si>
    <t>135-81A</t>
  </si>
  <si>
    <t>135-81B</t>
  </si>
  <si>
    <t>135-820</t>
  </si>
  <si>
    <t>135-821</t>
  </si>
  <si>
    <t>135-830</t>
  </si>
  <si>
    <t>135-840</t>
  </si>
  <si>
    <t>135-84B</t>
  </si>
  <si>
    <t>135-850</t>
  </si>
  <si>
    <t>135-860</t>
  </si>
  <si>
    <t>135-861</t>
  </si>
  <si>
    <t>135-862</t>
  </si>
  <si>
    <t>135-870</t>
  </si>
  <si>
    <t>135-87A</t>
  </si>
  <si>
    <t>135-880</t>
  </si>
  <si>
    <t>135-88A</t>
  </si>
  <si>
    <t>135-890</t>
  </si>
  <si>
    <t>135-900</t>
  </si>
  <si>
    <t>135-90A</t>
  </si>
  <si>
    <t>135-90D</t>
  </si>
  <si>
    <t>135-910</t>
  </si>
  <si>
    <t>135-91A</t>
  </si>
  <si>
    <t>135-91B</t>
  </si>
  <si>
    <t>135-920</t>
  </si>
  <si>
    <t>135-92L</t>
  </si>
  <si>
    <t>135-92M</t>
  </si>
  <si>
    <t>135-92R</t>
  </si>
  <si>
    <t>135-92T</t>
  </si>
  <si>
    <t>135-92V</t>
  </si>
  <si>
    <t>135-92W</t>
  </si>
  <si>
    <t>135-930</t>
  </si>
  <si>
    <t>135-93M</t>
  </si>
  <si>
    <t>135-93N</t>
  </si>
  <si>
    <t>135-93P</t>
  </si>
  <si>
    <t>135-940</t>
  </si>
  <si>
    <t>135-94A</t>
  </si>
  <si>
    <t>135-94Z</t>
  </si>
  <si>
    <t>135-950</t>
  </si>
  <si>
    <t>135-960</t>
  </si>
  <si>
    <t>135-96C</t>
  </si>
  <si>
    <t>135-970</t>
  </si>
  <si>
    <t>135-97D</t>
  </si>
  <si>
    <t>135-980</t>
  </si>
  <si>
    <t>135-98A</t>
  </si>
  <si>
    <t>135-990</t>
  </si>
  <si>
    <t>135-995</t>
  </si>
  <si>
    <t>136-010</t>
  </si>
  <si>
    <t>136-080</t>
  </si>
  <si>
    <t>136-08A</t>
  </si>
  <si>
    <t>136-150</t>
  </si>
  <si>
    <t>136-210</t>
  </si>
  <si>
    <t>136-720</t>
  </si>
  <si>
    <t>136-862</t>
  </si>
  <si>
    <t>136-890</t>
  </si>
  <si>
    <t>136-940</t>
  </si>
  <si>
    <t>137-00A</t>
  </si>
  <si>
    <t>137-00B</t>
  </si>
  <si>
    <t>137-010</t>
  </si>
  <si>
    <t>137-01B</t>
  </si>
  <si>
    <t>137-01C</t>
  </si>
  <si>
    <t>137-01D</t>
  </si>
  <si>
    <t>137-01F</t>
  </si>
  <si>
    <t>137-020</t>
  </si>
  <si>
    <t>137-030</t>
  </si>
  <si>
    <t>137-040</t>
  </si>
  <si>
    <t>137-050</t>
  </si>
  <si>
    <t>137-060</t>
  </si>
  <si>
    <t>137-06B</t>
  </si>
  <si>
    <t>137-070</t>
  </si>
  <si>
    <t>137-07A</t>
  </si>
  <si>
    <t>137-080</t>
  </si>
  <si>
    <t>137-08A</t>
  </si>
  <si>
    <t>137-090</t>
  </si>
  <si>
    <t>137-09B</t>
  </si>
  <si>
    <t>137-100</t>
  </si>
  <si>
    <t>137-10A</t>
  </si>
  <si>
    <t>137-10B</t>
  </si>
  <si>
    <t>137-110</t>
  </si>
  <si>
    <t>137-111</t>
  </si>
  <si>
    <t>137-11A</t>
  </si>
  <si>
    <t>137-11B</t>
  </si>
  <si>
    <t>137-11C</t>
  </si>
  <si>
    <t>137-11D</t>
  </si>
  <si>
    <t>137-11K</t>
  </si>
  <si>
    <t>137-120</t>
  </si>
  <si>
    <t>137-12A</t>
  </si>
  <si>
    <t>137-130</t>
  </si>
  <si>
    <t>137-132</t>
  </si>
  <si>
    <t>137-13A</t>
  </si>
  <si>
    <t>137-13C</t>
  </si>
  <si>
    <t>137-140</t>
  </si>
  <si>
    <t>137-150</t>
  </si>
  <si>
    <t>137-160</t>
  </si>
  <si>
    <t>137-16B</t>
  </si>
  <si>
    <t>137-170</t>
  </si>
  <si>
    <t>137-180</t>
  </si>
  <si>
    <t>137-181</t>
  </si>
  <si>
    <t>137-182</t>
  </si>
  <si>
    <t>137-190</t>
  </si>
  <si>
    <t>137-19A</t>
  </si>
  <si>
    <t>137-19B</t>
  </si>
  <si>
    <t>137-19C</t>
  </si>
  <si>
    <t>137-20A</t>
  </si>
  <si>
    <t>137-220</t>
  </si>
  <si>
    <t>137-230</t>
  </si>
  <si>
    <t>137-23A</t>
  </si>
  <si>
    <t>137-240</t>
  </si>
  <si>
    <t>137-241</t>
  </si>
  <si>
    <t>137-24B</t>
  </si>
  <si>
    <t>137-24N</t>
  </si>
  <si>
    <t>137-250</t>
  </si>
  <si>
    <t>137-260</t>
  </si>
  <si>
    <t>137-26B</t>
  </si>
  <si>
    <t>137-26C</t>
  </si>
  <si>
    <t>137-27A</t>
  </si>
  <si>
    <t>137-280</t>
  </si>
  <si>
    <t>137-290</t>
  </si>
  <si>
    <t>137-291</t>
  </si>
  <si>
    <t>137-292</t>
  </si>
  <si>
    <t>137-295</t>
  </si>
  <si>
    <t>137-29A</t>
  </si>
  <si>
    <t>137-300</t>
  </si>
  <si>
    <t>137-310</t>
  </si>
  <si>
    <t>137-320</t>
  </si>
  <si>
    <t>137-32A</t>
  </si>
  <si>
    <t>137-32B</t>
  </si>
  <si>
    <t>137-32C</t>
  </si>
  <si>
    <t>137-32D</t>
  </si>
  <si>
    <t>137-32H</t>
  </si>
  <si>
    <t>137-32K</t>
  </si>
  <si>
    <t>137-32L</t>
  </si>
  <si>
    <t>137-32M</t>
  </si>
  <si>
    <t>137-32N</t>
  </si>
  <si>
    <t>137-32P</t>
  </si>
  <si>
    <t>137-32Q</t>
  </si>
  <si>
    <t>137-32R</t>
  </si>
  <si>
    <t>137-330</t>
  </si>
  <si>
    <t>137-33A</t>
  </si>
  <si>
    <t>137-340</t>
  </si>
  <si>
    <t>137-34B</t>
  </si>
  <si>
    <t>137-34D</t>
  </si>
  <si>
    <t>137-34F</t>
  </si>
  <si>
    <t>137-34G</t>
  </si>
  <si>
    <t>137-34H</t>
  </si>
  <si>
    <t>137-34Z</t>
  </si>
  <si>
    <t>137-350</t>
  </si>
  <si>
    <t>137-35A</t>
  </si>
  <si>
    <t>137-35B</t>
  </si>
  <si>
    <t>137-360</t>
  </si>
  <si>
    <t>137-36B</t>
  </si>
  <si>
    <t>137-36F</t>
  </si>
  <si>
    <t>137-36G</t>
  </si>
  <si>
    <t>137-370</t>
  </si>
  <si>
    <t>137-380</t>
  </si>
  <si>
    <t>137-390</t>
  </si>
  <si>
    <t>137-39A</t>
  </si>
  <si>
    <t>137-39B</t>
  </si>
  <si>
    <t>137-400</t>
  </si>
  <si>
    <t>137-410</t>
  </si>
  <si>
    <t>137-41B</t>
  </si>
  <si>
    <t>137-41C</t>
  </si>
  <si>
    <t>137-41D</t>
  </si>
  <si>
    <t>137-41F</t>
  </si>
  <si>
    <t>137-41G</t>
  </si>
  <si>
    <t>137-41H</t>
  </si>
  <si>
    <t>137-41J</t>
  </si>
  <si>
    <t>137-41K</t>
  </si>
  <si>
    <t>137-41L</t>
  </si>
  <si>
    <t>137-41M</t>
  </si>
  <si>
    <t>137-41N</t>
  </si>
  <si>
    <t>137-41Q</t>
  </si>
  <si>
    <t>137-422</t>
  </si>
  <si>
    <t>137-42B</t>
  </si>
  <si>
    <t>137-430</t>
  </si>
  <si>
    <t>137-43C</t>
  </si>
  <si>
    <t>137-43D</t>
  </si>
  <si>
    <t>137-440</t>
  </si>
  <si>
    <t>137-44A</t>
  </si>
  <si>
    <t>137-450</t>
  </si>
  <si>
    <t>137-45A</t>
  </si>
  <si>
    <t>137-45B</t>
  </si>
  <si>
    <t>137-460</t>
  </si>
  <si>
    <t>137-470</t>
  </si>
  <si>
    <t>137-480</t>
  </si>
  <si>
    <t>137-490</t>
  </si>
  <si>
    <t>137-491</t>
  </si>
  <si>
    <t>137-49B</t>
  </si>
  <si>
    <t>137-49D</t>
  </si>
  <si>
    <t>137-49E</t>
  </si>
  <si>
    <t>137-500</t>
  </si>
  <si>
    <t>137-50A</t>
  </si>
  <si>
    <t>137-50Z</t>
  </si>
  <si>
    <t>137-510</t>
  </si>
  <si>
    <t>137-51A</t>
  </si>
  <si>
    <t>137-51B</t>
  </si>
  <si>
    <t>137-520</t>
  </si>
  <si>
    <t>137-530</t>
  </si>
  <si>
    <t>137-53B</t>
  </si>
  <si>
    <t>137-540</t>
  </si>
  <si>
    <t>137-54A</t>
  </si>
  <si>
    <t>137-550</t>
  </si>
  <si>
    <t>137-55A</t>
  </si>
  <si>
    <t>137-560</t>
  </si>
  <si>
    <t>137-570</t>
  </si>
  <si>
    <t>137-580</t>
  </si>
  <si>
    <t>137-58B</t>
  </si>
  <si>
    <t>137-590</t>
  </si>
  <si>
    <t>137-600</t>
  </si>
  <si>
    <t>137-60B</t>
  </si>
  <si>
    <t>137-60D</t>
  </si>
  <si>
    <t>137-60F</t>
  </si>
  <si>
    <t>137-60G</t>
  </si>
  <si>
    <t>137-60I</t>
  </si>
  <si>
    <t>137-60J</t>
  </si>
  <si>
    <t>137-60K</t>
  </si>
  <si>
    <t>137-60L</t>
  </si>
  <si>
    <t>137-60M</t>
  </si>
  <si>
    <t>137-60N</t>
  </si>
  <si>
    <t>137-60P</t>
  </si>
  <si>
    <t>137-60Q</t>
  </si>
  <si>
    <t>137-60S</t>
  </si>
  <si>
    <t>137-60Y</t>
  </si>
  <si>
    <t>137-60Z</t>
  </si>
  <si>
    <t>137-610</t>
  </si>
  <si>
    <t>137-61J</t>
  </si>
  <si>
    <t>137-61K</t>
  </si>
  <si>
    <t>137-61M</t>
  </si>
  <si>
    <t>137-61N</t>
  </si>
  <si>
    <t>137-61P</t>
  </si>
  <si>
    <t>137-61R</t>
  </si>
  <si>
    <t>137-61S</t>
  </si>
  <si>
    <t>137-61T</t>
  </si>
  <si>
    <t>137-61U</t>
  </si>
  <si>
    <t>137-61W</t>
  </si>
  <si>
    <t>137-61X</t>
  </si>
  <si>
    <t>137-620</t>
  </si>
  <si>
    <t>137-62A</t>
  </si>
  <si>
    <t>137-62K</t>
  </si>
  <si>
    <t>137-630</t>
  </si>
  <si>
    <t>137-63A</t>
  </si>
  <si>
    <t>137-63B</t>
  </si>
  <si>
    <t>137-63C</t>
  </si>
  <si>
    <t>137-640</t>
  </si>
  <si>
    <t>137-64A</t>
  </si>
  <si>
    <t>137-650</t>
  </si>
  <si>
    <t>137-65A</t>
  </si>
  <si>
    <t>137-65C</t>
  </si>
  <si>
    <t>137-65G</t>
  </si>
  <si>
    <t>137-65H</t>
  </si>
  <si>
    <t>137-65Z</t>
  </si>
  <si>
    <t>137-660</t>
  </si>
  <si>
    <t>137-670</t>
  </si>
  <si>
    <t>137-67B</t>
  </si>
  <si>
    <t>137-680</t>
  </si>
  <si>
    <t>137-681</t>
  </si>
  <si>
    <t>137-68A</t>
  </si>
  <si>
    <t>137-68C</t>
  </si>
  <si>
    <t>137-690</t>
  </si>
  <si>
    <t>137-69A</t>
  </si>
  <si>
    <t>137-700</t>
  </si>
  <si>
    <t>137-70A</t>
  </si>
  <si>
    <t>137-710</t>
  </si>
  <si>
    <t>137-720</t>
  </si>
  <si>
    <t>137-730</t>
  </si>
  <si>
    <t>137-73A</t>
  </si>
  <si>
    <t>137-73B</t>
  </si>
  <si>
    <t>137-740</t>
  </si>
  <si>
    <t>137-74C</t>
  </si>
  <si>
    <t>137-74Z</t>
  </si>
  <si>
    <t>137-750</t>
  </si>
  <si>
    <t>137-760</t>
  </si>
  <si>
    <t>137-76A</t>
  </si>
  <si>
    <t>137-770</t>
  </si>
  <si>
    <t>137-780</t>
  </si>
  <si>
    <t>137-78A</t>
  </si>
  <si>
    <t>137-78B</t>
  </si>
  <si>
    <t>137-79A</t>
  </si>
  <si>
    <t>137-79Z</t>
  </si>
  <si>
    <t>137-800</t>
  </si>
  <si>
    <t>137-810</t>
  </si>
  <si>
    <t>137-81A</t>
  </si>
  <si>
    <t>137-81B</t>
  </si>
  <si>
    <t>137-820</t>
  </si>
  <si>
    <t>137-821</t>
  </si>
  <si>
    <t>137-840</t>
  </si>
  <si>
    <t>137-84B</t>
  </si>
  <si>
    <t>137-850</t>
  </si>
  <si>
    <t>137-860</t>
  </si>
  <si>
    <t>137-862</t>
  </si>
  <si>
    <t>137-86T</t>
  </si>
  <si>
    <t>137-870</t>
  </si>
  <si>
    <t>137-87A</t>
  </si>
  <si>
    <t>137-880</t>
  </si>
  <si>
    <t>137-88A</t>
  </si>
  <si>
    <t>137-890</t>
  </si>
  <si>
    <t>137-900</t>
  </si>
  <si>
    <t>137-90A</t>
  </si>
  <si>
    <t>137-90B</t>
  </si>
  <si>
    <t>137-90D</t>
  </si>
  <si>
    <t>137-90F</t>
  </si>
  <si>
    <t>137-910</t>
  </si>
  <si>
    <t>137-91A</t>
  </si>
  <si>
    <t>137-91B</t>
  </si>
  <si>
    <t>137-920</t>
  </si>
  <si>
    <t>137-92B</t>
  </si>
  <si>
    <t>137-92D</t>
  </si>
  <si>
    <t>137-92E</t>
  </si>
  <si>
    <t>137-92F</t>
  </si>
  <si>
    <t>137-92G</t>
  </si>
  <si>
    <t>137-92K</t>
  </si>
  <si>
    <t>137-92L</t>
  </si>
  <si>
    <t>137-92M</t>
  </si>
  <si>
    <t>137-92N</t>
  </si>
  <si>
    <t>137-92P</t>
  </si>
  <si>
    <t>137-92R</t>
  </si>
  <si>
    <t>137-92S</t>
  </si>
  <si>
    <t>137-92T</t>
  </si>
  <si>
    <t>137-92U</t>
  </si>
  <si>
    <t>137-92V</t>
  </si>
  <si>
    <t>137-92W</t>
  </si>
  <si>
    <t>137-92Y</t>
  </si>
  <si>
    <t>137-93A</t>
  </si>
  <si>
    <t>137-93J</t>
  </si>
  <si>
    <t>137-93M</t>
  </si>
  <si>
    <t>137-93N</t>
  </si>
  <si>
    <t>137-93P</t>
  </si>
  <si>
    <t>137-93Q</t>
  </si>
  <si>
    <t>137-93R</t>
  </si>
  <si>
    <t>137-940</t>
  </si>
  <si>
    <t>137-94A</t>
  </si>
  <si>
    <t>137-94Z</t>
  </si>
  <si>
    <t>137-950</t>
  </si>
  <si>
    <t>137-95A</t>
  </si>
  <si>
    <t>137-960</t>
  </si>
  <si>
    <t>137-96C</t>
  </si>
  <si>
    <t>137-96F</t>
  </si>
  <si>
    <t>137-970</t>
  </si>
  <si>
    <t>137-97D</t>
  </si>
  <si>
    <t>137-980</t>
  </si>
  <si>
    <t>137-98A</t>
  </si>
  <si>
    <t>137-98B</t>
  </si>
  <si>
    <t>137-990</t>
  </si>
  <si>
    <t>137-995</t>
  </si>
  <si>
    <t>138-030</t>
  </si>
  <si>
    <t>138-040</t>
  </si>
  <si>
    <t>138-070</t>
  </si>
  <si>
    <t>138-08A</t>
  </si>
  <si>
    <t>138-090</t>
  </si>
  <si>
    <t>138-100</t>
  </si>
  <si>
    <t>138-111</t>
  </si>
  <si>
    <t>138-11D</t>
  </si>
  <si>
    <t>138-120</t>
  </si>
  <si>
    <t>138-130</t>
  </si>
  <si>
    <t>138-132</t>
  </si>
  <si>
    <t>138-230</t>
  </si>
  <si>
    <t>138-292</t>
  </si>
  <si>
    <t>138-310</t>
  </si>
  <si>
    <t>138-320</t>
  </si>
  <si>
    <t>138-32A</t>
  </si>
  <si>
    <t>138-32L</t>
  </si>
  <si>
    <t>138-32M</t>
  </si>
  <si>
    <t>138-32Q</t>
  </si>
  <si>
    <t>138-390</t>
  </si>
  <si>
    <t>138-400</t>
  </si>
  <si>
    <t>138-420</t>
  </si>
  <si>
    <t>138-421</t>
  </si>
  <si>
    <t>138-422</t>
  </si>
  <si>
    <t>138-43D</t>
  </si>
  <si>
    <t>138-460</t>
  </si>
  <si>
    <t>138-470</t>
  </si>
  <si>
    <t>138-500</t>
  </si>
  <si>
    <t>138-580</t>
  </si>
  <si>
    <t>138-58B</t>
  </si>
  <si>
    <t>138-60D</t>
  </si>
  <si>
    <t>138-60F</t>
  </si>
  <si>
    <t>138-61W</t>
  </si>
  <si>
    <t>138-650</t>
  </si>
  <si>
    <t>138-660</t>
  </si>
  <si>
    <t>138-70A</t>
  </si>
  <si>
    <t>138-740</t>
  </si>
  <si>
    <t>138-750</t>
  </si>
  <si>
    <t>138-761</t>
  </si>
  <si>
    <t>138-790</t>
  </si>
  <si>
    <t>138-800</t>
  </si>
  <si>
    <t>138-840</t>
  </si>
  <si>
    <t>138-861</t>
  </si>
  <si>
    <t>138-910</t>
  </si>
  <si>
    <t>138-920</t>
  </si>
  <si>
    <t>138-92B</t>
  </si>
  <si>
    <t>138-92L</t>
  </si>
  <si>
    <t>138-930</t>
  </si>
  <si>
    <t>138-93A</t>
  </si>
  <si>
    <t>138-960</t>
  </si>
  <si>
    <t>138-98A</t>
  </si>
  <si>
    <t>122-ALL</t>
  </si>
  <si>
    <t>123-ALL</t>
  </si>
  <si>
    <t>127-ALL</t>
  </si>
  <si>
    <t>129-ALL</t>
  </si>
  <si>
    <t>132-ALL</t>
  </si>
  <si>
    <t>134-ALL</t>
  </si>
  <si>
    <t>135-ALL</t>
  </si>
  <si>
    <t>136-ALL</t>
  </si>
  <si>
    <t>137-ALL</t>
  </si>
  <si>
    <t>138-ALL</t>
  </si>
  <si>
    <t>PSU</t>
  </si>
  <si>
    <t>Each PSU is listed by a 3 digit number.  City School districts are listed under the county in which they are located</t>
  </si>
  <si>
    <t>PSU 00A - North Carolina Cyber Academy</t>
  </si>
  <si>
    <t>PSU 00B - NC Virtual Academy</t>
  </si>
  <si>
    <t>PSU 010 - Alamance-Burlington Schools</t>
  </si>
  <si>
    <t>PSU 01B - River Mill Academy</t>
  </si>
  <si>
    <t>PSU 01C - Clover Garden</t>
  </si>
  <si>
    <t>PSU 01D - The Hawbridge School</t>
  </si>
  <si>
    <t>PSU 01F - Alamance Community School</t>
  </si>
  <si>
    <t>PSU 020 - Alexander County Schools</t>
  </si>
  <si>
    <t>PSU 030 - Alleghany County Schools</t>
  </si>
  <si>
    <t>PSU 040 - Anson County Schools</t>
  </si>
  <si>
    <t>PSU 050 - Ashe County Schools</t>
  </si>
  <si>
    <t>PSU 060 - Avery County Schools</t>
  </si>
  <si>
    <t>PSU 06A - Grandfather Academy</t>
  </si>
  <si>
    <t>PSU 06B - Marjorie Williams Academy</t>
  </si>
  <si>
    <t>PSU 070 - Beaufort County Schools</t>
  </si>
  <si>
    <t>PSU 07A - Washington Montessori</t>
  </si>
  <si>
    <t>PSU 080 - Bertie County Schools</t>
  </si>
  <si>
    <t>PSU 08A - Three Rivers Academy</t>
  </si>
  <si>
    <t>PSU 090 - Bladen County Schools</t>
  </si>
  <si>
    <t>PSU 09B - Emereau: Bladen</t>
  </si>
  <si>
    <t>PSU 100 - Brunswick County Schools</t>
  </si>
  <si>
    <t>PSU 10A - Charter Day School</t>
  </si>
  <si>
    <t>PSU 10B - South Brunswick Charter School</t>
  </si>
  <si>
    <t>PSU 110 - Buncombe County Schools</t>
  </si>
  <si>
    <t>PSU 111 - Asheville City Schools</t>
  </si>
  <si>
    <t>PSU 11A - Evergreen Community Charter</t>
  </si>
  <si>
    <t>PSU 11B - ArtSpace Charter</t>
  </si>
  <si>
    <t>PSU 11C - Invest Collegiate - Imagine</t>
  </si>
  <si>
    <t>PSU 11D - The Franklin School of Innovation</t>
  </si>
  <si>
    <t>PSU 11K - Francine Delany New School</t>
  </si>
  <si>
    <t>PSU 120 - Burke County Schools</t>
  </si>
  <si>
    <t>PSU 12A - The New Dimensions School</t>
  </si>
  <si>
    <t>PSU 130 - Cabarrus County Schools</t>
  </si>
  <si>
    <t>PSU 132 - Kannapolis City Schools</t>
  </si>
  <si>
    <t>PSU 13A - Carolina International School</t>
  </si>
  <si>
    <t>PSU 13C - A.C.E. Academy</t>
  </si>
  <si>
    <t>PSU 13D - Concord Lake STEAM Academy</t>
  </si>
  <si>
    <t>PSU 140 - Caldwell County Schools</t>
  </si>
  <si>
    <t>PSU 150 - Camden County Schools</t>
  </si>
  <si>
    <t>PSU 160 - Carteret County Schools</t>
  </si>
  <si>
    <t>PSU 16B - Tiller School</t>
  </si>
  <si>
    <t>PSU 170 - Caswell County Schools</t>
  </si>
  <si>
    <t>PSU 180 - Catawba County Schools</t>
  </si>
  <si>
    <t>PSU 181 - Hickory City Schools</t>
  </si>
  <si>
    <t>PSU 182 - Newton-Conover City Schools</t>
  </si>
  <si>
    <t>PSU 190 - Chatham County Schools</t>
  </si>
  <si>
    <t>PSU 19A - Chatham Charter</t>
  </si>
  <si>
    <t>PSU 19B - Woods Charter School</t>
  </si>
  <si>
    <t>PSU 19C - Willow Oak Montessori</t>
  </si>
  <si>
    <t>PSU 200 - Cherokee County Schools</t>
  </si>
  <si>
    <t>PSU 210 - Edenton-Chowan County Schools</t>
  </si>
  <si>
    <t>PSU 220 - Clay County Schools</t>
  </si>
  <si>
    <t>PSU 230 - Cleveland County Schools</t>
  </si>
  <si>
    <t>PSU 23A - Pinnacle Classical Academy</t>
  </si>
  <si>
    <t>PSU 240 - Columbus County Schools</t>
  </si>
  <si>
    <t>PSU 241 - Whiteville City Schools</t>
  </si>
  <si>
    <t>PSU 24B - Thomas Academy</t>
  </si>
  <si>
    <t>PSU 24N - Columbus Charter School</t>
  </si>
  <si>
    <t>PSU 250 - Craven County Schools</t>
  </si>
  <si>
    <t>PSU 260 - Cumberland County Schools</t>
  </si>
  <si>
    <t>PSU 26B - Alpha Academy</t>
  </si>
  <si>
    <t>PSU 26C - The Capitol Encore Academy</t>
  </si>
  <si>
    <t>PSU 270 - Currituck County Schools</t>
  </si>
  <si>
    <t>PSU 27A - Water's Edge Village School</t>
  </si>
  <si>
    <t>PSU 280 - Dare County Schools</t>
  </si>
  <si>
    <t>PSU 290 - Davidson County Schools</t>
  </si>
  <si>
    <t>PSU 291 - Lexington City Schools</t>
  </si>
  <si>
    <t>PSU 292 - Thomasville City Schools</t>
  </si>
  <si>
    <t>PSU 295 - Innovative School District</t>
  </si>
  <si>
    <t>PSU 29A - Davidson Charter Academy</t>
  </si>
  <si>
    <t>PSU 300 - Davie County Schools</t>
  </si>
  <si>
    <t>PSU 310 - Duplin County Schools</t>
  </si>
  <si>
    <t>PSU 320 - Durham County Schools</t>
  </si>
  <si>
    <t>PSU 32A - Maureen Joy Charter</t>
  </si>
  <si>
    <t>PSU 32B - Healthy Start Academy</t>
  </si>
  <si>
    <t>PSU 32C - Carter Community Charter</t>
  </si>
  <si>
    <t>PSU 32D - Kestrel Heights School</t>
  </si>
  <si>
    <t>PSU 32H - Research Triangle Charter</t>
  </si>
  <si>
    <t>PSU 32K - Central Park School For Children</t>
  </si>
  <si>
    <t>PSU 32L - Voyager Academy</t>
  </si>
  <si>
    <t>PSU 32M - Global Scholars Academy</t>
  </si>
  <si>
    <t>PSU 32N - Research Triangle High School</t>
  </si>
  <si>
    <t>PSU 32P - The Institute for the Development of You</t>
  </si>
  <si>
    <t>PSU 32Q - Reaching All Minds Academy</t>
  </si>
  <si>
    <t>PSU 32R - Excelsior Classical Academy</t>
  </si>
  <si>
    <t>PSU 32S - KIPP Durham College Preparatory</t>
  </si>
  <si>
    <t>PSU 32T - Discovery Charter School</t>
  </si>
  <si>
    <t>PSU 330 - Edgecombe County Schools</t>
  </si>
  <si>
    <t>PSU 33A - North East Carolina Preparatory School</t>
  </si>
  <si>
    <t>PSU 340 - Winston-Salem/Forsyth County Schools</t>
  </si>
  <si>
    <t>PSU 34B - Quality Education Academy</t>
  </si>
  <si>
    <t>PSU 34D - Carter G Woodson School</t>
  </si>
  <si>
    <t>PSU 34F - Forsyth Academy</t>
  </si>
  <si>
    <t>PSU 34G - Arts Based School</t>
  </si>
  <si>
    <t>PSU 34K - B.L.U.E.-G.R.E.E.N. Academy</t>
  </si>
  <si>
    <t>PSU 34Z - Appalachian State U Academy Middle Fork</t>
  </si>
  <si>
    <t>PSU 350 - Franklin County Schools</t>
  </si>
  <si>
    <t>PSU 35A - Crosscreek Charter School</t>
  </si>
  <si>
    <t>PSU 35B - Youngsville Academy</t>
  </si>
  <si>
    <t>PSU 360 - Gaston County Schools</t>
  </si>
  <si>
    <t>PSU 36B - Piedmont Community Charter</t>
  </si>
  <si>
    <t>PSU 36C - Mountain Island Charter</t>
  </si>
  <si>
    <t>PSU 36F - Ridgeview Charter School</t>
  </si>
  <si>
    <t>PSU 36G - TeamCFA - Community Public Charter</t>
  </si>
  <si>
    <t>PSU 370 - Gates County Schools</t>
  </si>
  <si>
    <t>PSU 380 - Graham County Schools</t>
  </si>
  <si>
    <t>PSU 390 - Granville County Schools</t>
  </si>
  <si>
    <t>PSU 39A - Falls Lake Academy</t>
  </si>
  <si>
    <t>PSU 39B - Oxford Preparatory School</t>
  </si>
  <si>
    <t>PSU 400 - Greene County Schools</t>
  </si>
  <si>
    <t>PSU 410 - Guilford County Schools</t>
  </si>
  <si>
    <t>PSU 41B - Greensboro Academy</t>
  </si>
  <si>
    <t>PSU 41C - Guilford Preparatory Academy</t>
  </si>
  <si>
    <t>PSU 41D - Phoenix Academy Inc</t>
  </si>
  <si>
    <t>PSU 41F - Triad Math and Science Academy</t>
  </si>
  <si>
    <t>PSU 41G - Cornerstone Charter Academy</t>
  </si>
  <si>
    <t>PSU 41J - Summerfield Charter Academy</t>
  </si>
  <si>
    <t>PSU 41K - Piedmont Classical High School</t>
  </si>
  <si>
    <t>PSU 41L - Gate City Charter Academy</t>
  </si>
  <si>
    <t>PSU 41M - Next Generation Academy</t>
  </si>
  <si>
    <t>PSU 41N - The Experiential School of Greensboro</t>
  </si>
  <si>
    <t>PSU 41Q - Revolution Academy</t>
  </si>
  <si>
    <t>PSU 420 - Halifax County Schools</t>
  </si>
  <si>
    <t>PSU 421 - Roanoke Rapids City Schools</t>
  </si>
  <si>
    <t>PSU 422 - Weldon City Schools</t>
  </si>
  <si>
    <t>PSU 42A - KIPP Halifax College Preparatory</t>
  </si>
  <si>
    <t>PSU 42B - Hobgood Charter School</t>
  </si>
  <si>
    <t>PSU 430 - Harnett County Schools</t>
  </si>
  <si>
    <t>PSU 43C - Anderson Creek Academy</t>
  </si>
  <si>
    <t>PSU 43D - Achievement Charter Academy</t>
  </si>
  <si>
    <t>PSU 440 - Haywood County Schools</t>
  </si>
  <si>
    <t>PSU 450 - Henderson County Schools</t>
  </si>
  <si>
    <t>PSU 45A - The Mountain Community Sch</t>
  </si>
  <si>
    <t>PSU 460 - Hertford County Schools</t>
  </si>
  <si>
    <t>PSU 470 - Hoke County Schools</t>
  </si>
  <si>
    <t>PSU 480 - Hyde County Schools</t>
  </si>
  <si>
    <t>PSU 490 - Iredell-Statesville Schools</t>
  </si>
  <si>
    <t>PSU 491 - Mooresville City Schools</t>
  </si>
  <si>
    <t>PSU 49B - American Renaissance School</t>
  </si>
  <si>
    <t>PSU 49D - Success Charter School</t>
  </si>
  <si>
    <t>PSU 49E - Pine Lake Preparatory</t>
  </si>
  <si>
    <t>PSU 49F - Langtree Charter Academy</t>
  </si>
  <si>
    <t>PSU 500 - Jackson County Schools</t>
  </si>
  <si>
    <t>PSU 50A - Summit Charter</t>
  </si>
  <si>
    <t>PSU 50Z - Catamount School</t>
  </si>
  <si>
    <t>PSU 510 - Johnston County Schools</t>
  </si>
  <si>
    <t>PSU 51A - Neuse Charter School</t>
  </si>
  <si>
    <t>PSU 51B - Johnston Charter Academy</t>
  </si>
  <si>
    <t>PSU 520 - Jones County Schools</t>
  </si>
  <si>
    <t>PSU 530 - Lee County Schools</t>
  </si>
  <si>
    <t>PSU 53C - MINA Charter School of Lee County</t>
  </si>
  <si>
    <t>PSU 540 - Lenoir County Schools</t>
  </si>
  <si>
    <t>PSU 54A - Children's Village Academy</t>
  </si>
  <si>
    <t>PSU 550 - Lincoln County Schools</t>
  </si>
  <si>
    <t>PSU 55A - Lincoln Charter School</t>
  </si>
  <si>
    <t>PSU 55B - West Lake Preparatory Academy</t>
  </si>
  <si>
    <t>PSU 560 - Macon County Schools</t>
  </si>
  <si>
    <t>PSU 570 - Madison County Schools</t>
  </si>
  <si>
    <t>PSU 580 - Martin County Schools</t>
  </si>
  <si>
    <t>PSU 58B - Bear Grass Charter School</t>
  </si>
  <si>
    <t>PSU 590 - McDowell County Schools</t>
  </si>
  <si>
    <t>PSU 600 - Charlotte-Mecklenburg County Schools</t>
  </si>
  <si>
    <t>PSU 60B - Sugar Creek Charter</t>
  </si>
  <si>
    <t>PSU 60D - Lake Norman Charter</t>
  </si>
  <si>
    <t>PSU 60F - Metrolina Regional Scholars Academy</t>
  </si>
  <si>
    <t>PSU 60G - Queen's Grant Community School</t>
  </si>
  <si>
    <t>PSU 60I - Community School of Davidson</t>
  </si>
  <si>
    <t>PSU 60J - Socrates Academy</t>
  </si>
  <si>
    <t>PSU 60K - Charlotte Secondary School</t>
  </si>
  <si>
    <t>PSU 60L - KIPP: Charlotte</t>
  </si>
  <si>
    <t>PSU 60M - Corvian Community School</t>
  </si>
  <si>
    <t>PSU 60P - Eastside STREAM Academy</t>
  </si>
  <si>
    <t>PSU 60Q - Invest Collegiate</t>
  </si>
  <si>
    <t>PSU 60S - Bradford Preparatory School</t>
  </si>
  <si>
    <t>PSU 60U - Commonwealth High School</t>
  </si>
  <si>
    <t>PSU 60Y - Pioneer Springs Community School</t>
  </si>
  <si>
    <t>PSU 60Z - Niner University Elementary School</t>
  </si>
  <si>
    <t>PSU 610 - Mitchell County Schools</t>
  </si>
  <si>
    <t>PSU 61J - Lakeside Charter Acad  fka Thunderbird</t>
  </si>
  <si>
    <t>PSU 61K - United Community School</t>
  </si>
  <si>
    <t>PSU 61L - Stewart Creek High School</t>
  </si>
  <si>
    <t>PSU 61M - Charlotte Lab School</t>
  </si>
  <si>
    <t>PSU 61P - VERITAS Community School</t>
  </si>
  <si>
    <t>PSU 61Q - Mallard Creek STEM Academy</t>
  </si>
  <si>
    <t>PSU 61R - Matthews Charter Academy</t>
  </si>
  <si>
    <t>PSU 61S - Unity Classical Charter School</t>
  </si>
  <si>
    <t>PSU 61T - Movement Charter School</t>
  </si>
  <si>
    <t>PSU 61V - Bonnie Cone Classical Academy</t>
  </si>
  <si>
    <t>PSU 61W - East Voyager Academy</t>
  </si>
  <si>
    <t>PSU 61X - Mountain Island Day Community Charter Sc</t>
  </si>
  <si>
    <t>PSU 61Y - Steele Creek Preparatory Academy</t>
  </si>
  <si>
    <t>PSU 620 - Montgomery County Schools</t>
  </si>
  <si>
    <t>PSU 62A - Tillery Charter Academy</t>
  </si>
  <si>
    <t>PSU 62J - Southwest Charlotte STEM Academy</t>
  </si>
  <si>
    <t>PSU 62K - Movement School Eastland</t>
  </si>
  <si>
    <t>PSU 630 - Moore County Schools</t>
  </si>
  <si>
    <t>PSU 63A - The Academy of Moore County</t>
  </si>
  <si>
    <t>PSU 63B - Sandhills Theatre Arts Renaiss</t>
  </si>
  <si>
    <t>PSU 63C - Moore Montessori Community School</t>
  </si>
  <si>
    <t>PSU 640 - Nash County Public Schools</t>
  </si>
  <si>
    <t>PSU 64A - Rocky Mount Preparatory</t>
  </si>
  <si>
    <t>PSU 650 - New Hanover County Schools</t>
  </si>
  <si>
    <t>PSU 65A - Cape Fear Center for Inquiry</t>
  </si>
  <si>
    <t>PSU 65B - Wilmington Preparatory Academy</t>
  </si>
  <si>
    <t>PSU 65C - Douglass Academy</t>
  </si>
  <si>
    <t>PSU 65D - Island Montessori Charter</t>
  </si>
  <si>
    <t>PSU 65F - Coastal Preparatory Academy</t>
  </si>
  <si>
    <t>PSU 65H - Wilmington School of the Arts</t>
  </si>
  <si>
    <t>PSU 65Z - D.C. Virgo Preparatory Academy</t>
  </si>
  <si>
    <t>PSU 660 - Northampton County Schools</t>
  </si>
  <si>
    <t>PSU 66A - Gaston College Preparatory</t>
  </si>
  <si>
    <t>PSU 670 - Onslow County Schools</t>
  </si>
  <si>
    <t>PSU 67B - Z.E.C.A. School of Arts and Technology</t>
  </si>
  <si>
    <t>PSU 680 - Orange County Schools</t>
  </si>
  <si>
    <t>PSU 681 - Chapel-Hill/Carrboro City Schools</t>
  </si>
  <si>
    <t>PSU 68A - Eno River Academy</t>
  </si>
  <si>
    <t>PSU 68C - The Expedition School</t>
  </si>
  <si>
    <t>PSU 690 - Pamlico County Schools</t>
  </si>
  <si>
    <t>PSU 69A - Arapahoe Charter School</t>
  </si>
  <si>
    <t>PSU 700 - Elizabeth City/Pasquotank County Schools</t>
  </si>
  <si>
    <t>PSU 70A - Northeast Academy of Aerospace &amp; AdvTech</t>
  </si>
  <si>
    <t>PSU 710 - Pender County Schools</t>
  </si>
  <si>
    <t>PSU 720 - Perquimans County Schools</t>
  </si>
  <si>
    <t>PSU 730 - Person County Schools</t>
  </si>
  <si>
    <t>PSU 73A - Bethel Hill Charter</t>
  </si>
  <si>
    <t>PSU 73B - Roxboro Community School</t>
  </si>
  <si>
    <t>PSU 740 - Pitt County Schools</t>
  </si>
  <si>
    <t>PSU 74B - Ignite Innovation Academy - Pitt</t>
  </si>
  <si>
    <t>PSU 74C - Winterville Charter Academy</t>
  </si>
  <si>
    <t>PSU 74Z - East Carolina Community School</t>
  </si>
  <si>
    <t>PSU 750 - Polk County Schools</t>
  </si>
  <si>
    <t>PSU 760 - Randolph County Schools</t>
  </si>
  <si>
    <t>PSU 761 - Asheboro City Schools</t>
  </si>
  <si>
    <t>PSU 76A - Uwharrie Charter Academy</t>
  </si>
  <si>
    <t>PSU 770 - Richmond County Schools</t>
  </si>
  <si>
    <t>PSU 780 - Robeson County Schools</t>
  </si>
  <si>
    <t>PSU 78A - CIS Academy</t>
  </si>
  <si>
    <t>PSU 78B - Southeastern Academy</t>
  </si>
  <si>
    <t>PSU 790 - Rockingham County Schools</t>
  </si>
  <si>
    <t>PSU 79A - Bethany Community School</t>
  </si>
  <si>
    <t>PSU 79Z - Moss Street Partnership School</t>
  </si>
  <si>
    <t>PSU 800 - Rowan-Salisbury County Schools</t>
  </si>
  <si>
    <t>PSU 80B - Essie Mae Kiser Foxx Charter School</t>
  </si>
  <si>
    <t>PSU 810 - Rutherford County Schools</t>
  </si>
  <si>
    <t>PSU 81A - Thomas Jefferson Classical Academy</t>
  </si>
  <si>
    <t>PSU 81B - Lake Lure Classical Academy</t>
  </si>
  <si>
    <t>PSU 820 - Sampson County Schools</t>
  </si>
  <si>
    <t>PSU 821 - Clinton City Schools</t>
  </si>
  <si>
    <t>PSU 830 - Scotland County Schools</t>
  </si>
  <si>
    <t>PSU 840 - Stanly County Schools</t>
  </si>
  <si>
    <t>PSU 84B - Gray Stone Day School</t>
  </si>
  <si>
    <t>PSU 850 - Stokes County Schools</t>
  </si>
  <si>
    <t>PSU 860 - Surry County Schools</t>
  </si>
  <si>
    <t>PSU 861 - Elkin City Schools</t>
  </si>
  <si>
    <t>PSU 862 - Mount Airy City Schools</t>
  </si>
  <si>
    <t>PSU 86T - Millennium Charter Academy</t>
  </si>
  <si>
    <t>PSU 870 - Swain County Schools</t>
  </si>
  <si>
    <t>PSU 87A - Mountain Discovery Charter School</t>
  </si>
  <si>
    <t>PSU 880 - Transylvania County Schools</t>
  </si>
  <si>
    <t>PSU 88A - Brevard Academy</t>
  </si>
  <si>
    <t>PSU 890 - Tyrrell County Schools</t>
  </si>
  <si>
    <t>PSU 900 - Union County Schools</t>
  </si>
  <si>
    <t>PSU 90A - Union Academy Charter School</t>
  </si>
  <si>
    <t>PSU 90B - Union Day School</t>
  </si>
  <si>
    <t>PSU 90C - Union Preparatory Academy at Indian Trai</t>
  </si>
  <si>
    <t>PSU 90D - Monroe Charter Academy</t>
  </si>
  <si>
    <t>PSU 90F - Apprentice Academy HS of NC</t>
  </si>
  <si>
    <t>PSU 910 - Vance County Schools</t>
  </si>
  <si>
    <t>PSU 91A - Vance Charter School</t>
  </si>
  <si>
    <t>PSU 91B - Henderson Collegiate</t>
  </si>
  <si>
    <t>PSU 920 - Wake County Schools</t>
  </si>
  <si>
    <t>PSU 92B - The Exploris School</t>
  </si>
  <si>
    <t>PSU 92D - Magellan Charter</t>
  </si>
  <si>
    <t>PSU 92E - Sterling Montessori Academy</t>
  </si>
  <si>
    <t>PSU 92F - Franklin Academy</t>
  </si>
  <si>
    <t>PSU 92G - East Wake Academy</t>
  </si>
  <si>
    <t>PSU 92K - Raleigh Charter High School</t>
  </si>
  <si>
    <t>PSU 92L - Torchlight Academy</t>
  </si>
  <si>
    <t>PSU 92M - PreEminent Charter School</t>
  </si>
  <si>
    <t>PSU 92N - Quest Academy</t>
  </si>
  <si>
    <t>PSU 92P - Southern Wake Academy</t>
  </si>
  <si>
    <t>PSU 92R - Casa Esperanza Montessori</t>
  </si>
  <si>
    <t>PSU 92S - Endeavor Charter</t>
  </si>
  <si>
    <t>PSU 92T - Triangle Math and Science Academy</t>
  </si>
  <si>
    <t>PSU 92V - Wake Forest Charter Academy</t>
  </si>
  <si>
    <t>PSU 92W - Cardinal Charter</t>
  </si>
  <si>
    <t>PSU 92Y - Envision Science Academy</t>
  </si>
  <si>
    <t>PSU 930 - Warren County Schools</t>
  </si>
  <si>
    <t>PSU 93A - Haliwa-Saponi Tribal School</t>
  </si>
  <si>
    <t>PSU 93J - PAVE Southeast Raleigh Charter School</t>
  </si>
  <si>
    <t>PSU 93L - Central Wake Charter High School</t>
  </si>
  <si>
    <t>PSU 93M - Peak Charter Academy</t>
  </si>
  <si>
    <t>PSU 93N - Pine Springs Preparatory Academy: CFA</t>
  </si>
  <si>
    <t>PSU 93P - Rolesville Charter Academy</t>
  </si>
  <si>
    <t>PSU 93Q - Carolina Charter Academy: CFA</t>
  </si>
  <si>
    <t>PSU 93R - Raleigh Oak Charter School</t>
  </si>
  <si>
    <t>PSU 93T - Cardinal Charter Acad at Wendell Falls</t>
  </si>
  <si>
    <t>PSU 93V - Doral Academy North Carolina</t>
  </si>
  <si>
    <t>PSU 940 - Washington County Schools</t>
  </si>
  <si>
    <t>PSU 94A - Pocosin Innovative Charter</t>
  </si>
  <si>
    <t>PSU 94Z - Northeast Regional School - Biotech/Agri</t>
  </si>
  <si>
    <t>PSU 950 - Watauga County Schools</t>
  </si>
  <si>
    <t>PSU 95A - Two Rivers Community School</t>
  </si>
  <si>
    <t>PSU 960 - Wayne County Schools</t>
  </si>
  <si>
    <t>PSU 96C - Dillard Academy</t>
  </si>
  <si>
    <t>PSU 96F - Wayne Preparatory</t>
  </si>
  <si>
    <t>PSU 970 - Wilkes County Schools</t>
  </si>
  <si>
    <t>PSU 97D - Bridges Academy</t>
  </si>
  <si>
    <t>PSU 980 - Wilson County Schools</t>
  </si>
  <si>
    <t>PSU 98A - Sallie B Howard School</t>
  </si>
  <si>
    <t>PSU 990 - Yadkin County Schools</t>
  </si>
  <si>
    <t>PSU 995 - Yancey County Schools</t>
  </si>
  <si>
    <t>PSU 98B - Wilson Preparatory Academy</t>
  </si>
  <si>
    <t xml:space="preserve">     3. Scroll down or up to select PSU of your choice</t>
  </si>
  <si>
    <t xml:space="preserve">     3. Scroll down or up to select PSU (or PRC) of your choice</t>
  </si>
  <si>
    <t>PSU List</t>
  </si>
  <si>
    <t>PRC 169 - GEER-Specialized Instructional Support Personnel for COVID-19 Response</t>
  </si>
  <si>
    <t>PRC 170 - GEER-Supplemental Instructional Services</t>
  </si>
  <si>
    <t>PRC 171 - ESSER II-Supplemental-K12 Emergency Relief Fund</t>
  </si>
  <si>
    <t>168</t>
  </si>
  <si>
    <t>169</t>
  </si>
  <si>
    <t>GEER - Specialized Instructional Support Personnel for Covid-19 Response</t>
  </si>
  <si>
    <t>170</t>
  </si>
  <si>
    <t>GEER - Supplemental Instructional Services</t>
  </si>
  <si>
    <t>ESSER II - Supplemental-K12 Emergency Relief Fund</t>
  </si>
  <si>
    <t>392</t>
  </si>
  <si>
    <t>Indirect Costs</t>
  </si>
  <si>
    <t>329</t>
  </si>
  <si>
    <t>Other Property Services</t>
  </si>
  <si>
    <t>163-00A</t>
  </si>
  <si>
    <t>163-01C</t>
  </si>
  <si>
    <t>163-030</t>
  </si>
  <si>
    <t>163-06B</t>
  </si>
  <si>
    <t>163-070</t>
  </si>
  <si>
    <t>163-080</t>
  </si>
  <si>
    <t>163-090</t>
  </si>
  <si>
    <t>163-111</t>
  </si>
  <si>
    <t>163-12A</t>
  </si>
  <si>
    <t>163-130</t>
  </si>
  <si>
    <t>163-13A</t>
  </si>
  <si>
    <t>163-140</t>
  </si>
  <si>
    <t>163-160</t>
  </si>
  <si>
    <t>163-220</t>
  </si>
  <si>
    <t>163-260</t>
  </si>
  <si>
    <t>163-270</t>
  </si>
  <si>
    <t>163-292</t>
  </si>
  <si>
    <t>163-32N</t>
  </si>
  <si>
    <t>163-32T</t>
  </si>
  <si>
    <t>163-330</t>
  </si>
  <si>
    <t>163-340</t>
  </si>
  <si>
    <t>163-35A</t>
  </si>
  <si>
    <t>163-36F</t>
  </si>
  <si>
    <t>163-380</t>
  </si>
  <si>
    <t>163-400</t>
  </si>
  <si>
    <t>163-41C</t>
  </si>
  <si>
    <t>163-421</t>
  </si>
  <si>
    <t>163-42A</t>
  </si>
  <si>
    <t>163-470</t>
  </si>
  <si>
    <t>163-491</t>
  </si>
  <si>
    <t>163-49B</t>
  </si>
  <si>
    <t>163-500</t>
  </si>
  <si>
    <t>163-53B</t>
  </si>
  <si>
    <t>163-540</t>
  </si>
  <si>
    <t>163-54A</t>
  </si>
  <si>
    <t>163-550</t>
  </si>
  <si>
    <t>163-560</t>
  </si>
  <si>
    <t>163-570</t>
  </si>
  <si>
    <t>163-58B</t>
  </si>
  <si>
    <t>163-590</t>
  </si>
  <si>
    <t>163-600</t>
  </si>
  <si>
    <t>163-60B</t>
  </si>
  <si>
    <t>163-60N</t>
  </si>
  <si>
    <t>163-60P</t>
  </si>
  <si>
    <t>163-60S</t>
  </si>
  <si>
    <t>163-610</t>
  </si>
  <si>
    <t>163-61P</t>
  </si>
  <si>
    <t>163-61Q</t>
  </si>
  <si>
    <t>163-620</t>
  </si>
  <si>
    <t>163-63B</t>
  </si>
  <si>
    <t>163-64A</t>
  </si>
  <si>
    <t>163-660</t>
  </si>
  <si>
    <t>163-730</t>
  </si>
  <si>
    <t>163-761</t>
  </si>
  <si>
    <t>163-79Z</t>
  </si>
  <si>
    <t>163-81A</t>
  </si>
  <si>
    <t>163-820</t>
  </si>
  <si>
    <t>163-830</t>
  </si>
  <si>
    <t>163-840</t>
  </si>
  <si>
    <t>163-862</t>
  </si>
  <si>
    <t>163-870</t>
  </si>
  <si>
    <t>163-900</t>
  </si>
  <si>
    <t>163-90D</t>
  </si>
  <si>
    <t>163-910</t>
  </si>
  <si>
    <t>163-930</t>
  </si>
  <si>
    <t>163-93Q</t>
  </si>
  <si>
    <t>163-940</t>
  </si>
  <si>
    <t>163-960</t>
  </si>
  <si>
    <t>163-970</t>
  </si>
  <si>
    <t>163-97D</t>
  </si>
  <si>
    <t>163-980</t>
  </si>
  <si>
    <t>163-990</t>
  </si>
  <si>
    <t>163-ALL</t>
  </si>
  <si>
    <t>163-00B</t>
  </si>
  <si>
    <t>163-010</t>
  </si>
  <si>
    <t>163-020</t>
  </si>
  <si>
    <t>163-040</t>
  </si>
  <si>
    <t>163-050</t>
  </si>
  <si>
    <t>163-060</t>
  </si>
  <si>
    <t>163-08A</t>
  </si>
  <si>
    <t>163-09A</t>
  </si>
  <si>
    <t>163-09B</t>
  </si>
  <si>
    <t>163-100</t>
  </si>
  <si>
    <t>163-10A</t>
  </si>
  <si>
    <t>163-10B</t>
  </si>
  <si>
    <t>163-110</t>
  </si>
  <si>
    <t>163-11B</t>
  </si>
  <si>
    <t>163-11C</t>
  </si>
  <si>
    <t>163-11D</t>
  </si>
  <si>
    <t>163-120</t>
  </si>
  <si>
    <t>163-132</t>
  </si>
  <si>
    <t>163-13B</t>
  </si>
  <si>
    <t>163-13C</t>
  </si>
  <si>
    <t>163-13D</t>
  </si>
  <si>
    <t>163-150</t>
  </si>
  <si>
    <t>163-16B</t>
  </si>
  <si>
    <t>163-170</t>
  </si>
  <si>
    <t>163-180</t>
  </si>
  <si>
    <t>163-181</t>
  </si>
  <si>
    <t>163-182</t>
  </si>
  <si>
    <t>163-190</t>
  </si>
  <si>
    <t>163-200</t>
  </si>
  <si>
    <t>163-20A</t>
  </si>
  <si>
    <t>163-210</t>
  </si>
  <si>
    <t>163-230</t>
  </si>
  <si>
    <t>163-240</t>
  </si>
  <si>
    <t>163-241</t>
  </si>
  <si>
    <t>163-24B</t>
  </si>
  <si>
    <t>163-24N</t>
  </si>
  <si>
    <t>163-250</t>
  </si>
  <si>
    <t>163-26B</t>
  </si>
  <si>
    <t>163-280</t>
  </si>
  <si>
    <t>163-290</t>
  </si>
  <si>
    <t>163-291</t>
  </si>
  <si>
    <t>163-295</t>
  </si>
  <si>
    <t>163-29A</t>
  </si>
  <si>
    <t>163-300</t>
  </si>
  <si>
    <t>163-310</t>
  </si>
  <si>
    <t>163-320</t>
  </si>
  <si>
    <t>163-32A</t>
  </si>
  <si>
    <t>163-32B</t>
  </si>
  <si>
    <t>163-32C</t>
  </si>
  <si>
    <t>163-32H</t>
  </si>
  <si>
    <t>163-32K</t>
  </si>
  <si>
    <t>163-32L</t>
  </si>
  <si>
    <t>163-32M</t>
  </si>
  <si>
    <t>163-32S</t>
  </si>
  <si>
    <t>163-33A</t>
  </si>
  <si>
    <t>163-34B</t>
  </si>
  <si>
    <t>163-34D</t>
  </si>
  <si>
    <t>163-34F</t>
  </si>
  <si>
    <t>163-34Z</t>
  </si>
  <si>
    <t>163-350</t>
  </si>
  <si>
    <t>163-360</t>
  </si>
  <si>
    <t>163-36B</t>
  </si>
  <si>
    <t>163-370</t>
  </si>
  <si>
    <t>163-390</t>
  </si>
  <si>
    <t>163-39A</t>
  </si>
  <si>
    <t>163-410</t>
  </si>
  <si>
    <t>163-41B</t>
  </si>
  <si>
    <t>163-41D</t>
  </si>
  <si>
    <t>163-41F</t>
  </si>
  <si>
    <t>163-41H</t>
  </si>
  <si>
    <t>163-41J</t>
  </si>
  <si>
    <t>163-41K</t>
  </si>
  <si>
    <t>163-41L</t>
  </si>
  <si>
    <t>163-41M</t>
  </si>
  <si>
    <t>163-420</t>
  </si>
  <si>
    <t>163-422</t>
  </si>
  <si>
    <t>163-42B</t>
  </si>
  <si>
    <t>163-430</t>
  </si>
  <si>
    <t>163-440</t>
  </si>
  <si>
    <t>163-44A</t>
  </si>
  <si>
    <t>163-450</t>
  </si>
  <si>
    <t>163-45B</t>
  </si>
  <si>
    <t>163-460</t>
  </si>
  <si>
    <t>163-480</t>
  </si>
  <si>
    <t>163-490</t>
  </si>
  <si>
    <t>163-49D</t>
  </si>
  <si>
    <t>163-49F</t>
  </si>
  <si>
    <t>163-510</t>
  </si>
  <si>
    <t>163-51A</t>
  </si>
  <si>
    <t>163-51B</t>
  </si>
  <si>
    <t>163-520</t>
  </si>
  <si>
    <t>163-530</t>
  </si>
  <si>
    <t>163-55A</t>
  </si>
  <si>
    <t>163-580</t>
  </si>
  <si>
    <t>163-60G</t>
  </si>
  <si>
    <t>163-60J</t>
  </si>
  <si>
    <t>163-60K</t>
  </si>
  <si>
    <t>163-60L</t>
  </si>
  <si>
    <t>163-60Q</t>
  </si>
  <si>
    <t>163-60U</t>
  </si>
  <si>
    <t>163-60Y</t>
  </si>
  <si>
    <t>163-61K</t>
  </si>
  <si>
    <t>163-61L</t>
  </si>
  <si>
    <t>163-61M</t>
  </si>
  <si>
    <t>163-61N</t>
  </si>
  <si>
    <t>163-61R</t>
  </si>
  <si>
    <t>163-61T</t>
  </si>
  <si>
    <t>163-61U</t>
  </si>
  <si>
    <t>163-61V</t>
  </si>
  <si>
    <t>163-61W</t>
  </si>
  <si>
    <t>163-62A</t>
  </si>
  <si>
    <t>163-630</t>
  </si>
  <si>
    <t>163-640</t>
  </si>
  <si>
    <t>163-650</t>
  </si>
  <si>
    <t>163-65A</t>
  </si>
  <si>
    <t>163-65B</t>
  </si>
  <si>
    <t>163-65C</t>
  </si>
  <si>
    <t>163-65Z</t>
  </si>
  <si>
    <t>163-66A</t>
  </si>
  <si>
    <t>163-670</t>
  </si>
  <si>
    <t>163-67B</t>
  </si>
  <si>
    <t>163-680</t>
  </si>
  <si>
    <t>163-681</t>
  </si>
  <si>
    <t>163-690</t>
  </si>
  <si>
    <t>163-69A</t>
  </si>
  <si>
    <t>163-700</t>
  </si>
  <si>
    <t>163-70A</t>
  </si>
  <si>
    <t>163-710</t>
  </si>
  <si>
    <t>163-720</t>
  </si>
  <si>
    <t>163-73A</t>
  </si>
  <si>
    <t>163-740</t>
  </si>
  <si>
    <t>163-74Z</t>
  </si>
  <si>
    <t>163-750</t>
  </si>
  <si>
    <t>163-760</t>
  </si>
  <si>
    <t>163-770</t>
  </si>
  <si>
    <t>163-780</t>
  </si>
  <si>
    <t>163-78A</t>
  </si>
  <si>
    <t>163-790</t>
  </si>
  <si>
    <t>163-800</t>
  </si>
  <si>
    <t>163-80B</t>
  </si>
  <si>
    <t>163-810</t>
  </si>
  <si>
    <t>163-81B</t>
  </si>
  <si>
    <t>163-821</t>
  </si>
  <si>
    <t>163-850</t>
  </si>
  <si>
    <t>163-860</t>
  </si>
  <si>
    <t>163-861</t>
  </si>
  <si>
    <t>163-87A</t>
  </si>
  <si>
    <t>163-880</t>
  </si>
  <si>
    <t>163-88A</t>
  </si>
  <si>
    <t>163-890</t>
  </si>
  <si>
    <t>163-90C</t>
  </si>
  <si>
    <t>163-90F</t>
  </si>
  <si>
    <t>163-91A</t>
  </si>
  <si>
    <t>163-91B</t>
  </si>
  <si>
    <t>163-920</t>
  </si>
  <si>
    <t>163-92G</t>
  </si>
  <si>
    <t>163-92M</t>
  </si>
  <si>
    <t>163-92R</t>
  </si>
  <si>
    <t>163-92V</t>
  </si>
  <si>
    <t>163-92W</t>
  </si>
  <si>
    <t>163-93J</t>
  </si>
  <si>
    <t>163-93L</t>
  </si>
  <si>
    <t>163-93P</t>
  </si>
  <si>
    <t>163-950</t>
  </si>
  <si>
    <t>163-95A</t>
  </si>
  <si>
    <t>163-96C</t>
  </si>
  <si>
    <t>163-96F</t>
  </si>
  <si>
    <t>163-98A</t>
  </si>
  <si>
    <t>163-98B</t>
  </si>
  <si>
    <t>163-995</t>
  </si>
  <si>
    <t>164-23A</t>
  </si>
  <si>
    <t>164-32L</t>
  </si>
  <si>
    <t>164-34H</t>
  </si>
  <si>
    <t>164-36G</t>
  </si>
  <si>
    <t>164-39A</t>
  </si>
  <si>
    <t>164-39B</t>
  </si>
  <si>
    <t>164-45A</t>
  </si>
  <si>
    <t>164-49E</t>
  </si>
  <si>
    <t>164-50A</t>
  </si>
  <si>
    <t>164-60G</t>
  </si>
  <si>
    <t>164-60I</t>
  </si>
  <si>
    <t>164-60S</t>
  </si>
  <si>
    <t>164-60Y</t>
  </si>
  <si>
    <t>164-61J</t>
  </si>
  <si>
    <t>164-61S</t>
  </si>
  <si>
    <t>164-63A</t>
  </si>
  <si>
    <t>164-63C</t>
  </si>
  <si>
    <t>164-65D</t>
  </si>
  <si>
    <t>164-65F</t>
  </si>
  <si>
    <t>164-68C</t>
  </si>
  <si>
    <t>164-73B</t>
  </si>
  <si>
    <t>164-84B</t>
  </si>
  <si>
    <t>164-86T</t>
  </si>
  <si>
    <t>164-90A</t>
  </si>
  <si>
    <t>164-90B</t>
  </si>
  <si>
    <t>164-90F</t>
  </si>
  <si>
    <t>164-92B</t>
  </si>
  <si>
    <t>164-92E</t>
  </si>
  <si>
    <t>164-92F</t>
  </si>
  <si>
    <t>164-92G</t>
  </si>
  <si>
    <t>164-92N</t>
  </si>
  <si>
    <t>164-92P</t>
  </si>
  <si>
    <t>164-92S</t>
  </si>
  <si>
    <t>164-92T</t>
  </si>
  <si>
    <t>164-92U</t>
  </si>
  <si>
    <t>164-92Y</t>
  </si>
  <si>
    <t>164-93N</t>
  </si>
  <si>
    <t>165-00B</t>
  </si>
  <si>
    <t>165-01F</t>
  </si>
  <si>
    <t>165-10A</t>
  </si>
  <si>
    <t>165-10B</t>
  </si>
  <si>
    <t>165-110</t>
  </si>
  <si>
    <t>165-11A</t>
  </si>
  <si>
    <t>165-11B</t>
  </si>
  <si>
    <t>165-130</t>
  </si>
  <si>
    <t>165-140</t>
  </si>
  <si>
    <t>165-182</t>
  </si>
  <si>
    <t>165-19A</t>
  </si>
  <si>
    <t>165-20A</t>
  </si>
  <si>
    <t>165-220</t>
  </si>
  <si>
    <t>165-23A</t>
  </si>
  <si>
    <t>165-241</t>
  </si>
  <si>
    <t>165-24N</t>
  </si>
  <si>
    <t>165-250</t>
  </si>
  <si>
    <t>165-260</t>
  </si>
  <si>
    <t>165-26C</t>
  </si>
  <si>
    <t>165-270</t>
  </si>
  <si>
    <t>165-292</t>
  </si>
  <si>
    <t>165-310</t>
  </si>
  <si>
    <t>165-320</t>
  </si>
  <si>
    <t>165-32C</t>
  </si>
  <si>
    <t>165-32L</t>
  </si>
  <si>
    <t>165-32N</t>
  </si>
  <si>
    <t>165-32S</t>
  </si>
  <si>
    <t>165-340</t>
  </si>
  <si>
    <t>165-36B</t>
  </si>
  <si>
    <t>165-400</t>
  </si>
  <si>
    <t>165-42A</t>
  </si>
  <si>
    <t>165-450</t>
  </si>
  <si>
    <t>165-45B</t>
  </si>
  <si>
    <t>165-460</t>
  </si>
  <si>
    <t>165-49B</t>
  </si>
  <si>
    <t>165-53B</t>
  </si>
  <si>
    <t>165-54A</t>
  </si>
  <si>
    <t>165-550</t>
  </si>
  <si>
    <t>165-560</t>
  </si>
  <si>
    <t>165-590</t>
  </si>
  <si>
    <t>165-60I</t>
  </si>
  <si>
    <t>165-60N</t>
  </si>
  <si>
    <t>165-60Y</t>
  </si>
  <si>
    <t>165-65C</t>
  </si>
  <si>
    <t>165-65G</t>
  </si>
  <si>
    <t>165-66A</t>
  </si>
  <si>
    <t>165-680</t>
  </si>
  <si>
    <t>165-68C</t>
  </si>
  <si>
    <t>165-70A</t>
  </si>
  <si>
    <t>165-720</t>
  </si>
  <si>
    <t>165-73A</t>
  </si>
  <si>
    <t>165-770</t>
  </si>
  <si>
    <t>165-84B</t>
  </si>
  <si>
    <t>165-862</t>
  </si>
  <si>
    <t>165-86T</t>
  </si>
  <si>
    <t>165-890</t>
  </si>
  <si>
    <t>165-900</t>
  </si>
  <si>
    <t>165-90A</t>
  </si>
  <si>
    <t>165-90F</t>
  </si>
  <si>
    <t>165-910</t>
  </si>
  <si>
    <t>165-92B</t>
  </si>
  <si>
    <t>165-92S</t>
  </si>
  <si>
    <t>165-93N</t>
  </si>
  <si>
    <t>165-960</t>
  </si>
  <si>
    <t>165-970</t>
  </si>
  <si>
    <t>166-130</t>
  </si>
  <si>
    <t>166-182</t>
  </si>
  <si>
    <t>166-270</t>
  </si>
  <si>
    <t>166-370</t>
  </si>
  <si>
    <t>166-400</t>
  </si>
  <si>
    <t>166-490</t>
  </si>
  <si>
    <t>166-530</t>
  </si>
  <si>
    <t>166-560</t>
  </si>
  <si>
    <t>166-590</t>
  </si>
  <si>
    <t>166-630</t>
  </si>
  <si>
    <t>166-700</t>
  </si>
  <si>
    <t>166-750</t>
  </si>
  <si>
    <t>166-810</t>
  </si>
  <si>
    <t>166-840</t>
  </si>
  <si>
    <t>166-850</t>
  </si>
  <si>
    <t>166-890</t>
  </si>
  <si>
    <t>167-020</t>
  </si>
  <si>
    <t>167-23A</t>
  </si>
  <si>
    <t>167-450</t>
  </si>
  <si>
    <t>167-830</t>
  </si>
  <si>
    <t>167-861</t>
  </si>
  <si>
    <t>167-92B</t>
  </si>
  <si>
    <t>168-130</t>
  </si>
  <si>
    <t>168-13C</t>
  </si>
  <si>
    <t>168-241</t>
  </si>
  <si>
    <t>168-340</t>
  </si>
  <si>
    <t>168-390</t>
  </si>
  <si>
    <t>168-450</t>
  </si>
  <si>
    <t>168-54A</t>
  </si>
  <si>
    <t>168-650</t>
  </si>
  <si>
    <t>168-870</t>
  </si>
  <si>
    <t>168-920</t>
  </si>
  <si>
    <t>169-020</t>
  </si>
  <si>
    <t>169-11B</t>
  </si>
  <si>
    <t>169-11D</t>
  </si>
  <si>
    <t>169-130</t>
  </si>
  <si>
    <t>169-182</t>
  </si>
  <si>
    <t>169-23A</t>
  </si>
  <si>
    <t>169-290</t>
  </si>
  <si>
    <t>169-300</t>
  </si>
  <si>
    <t>169-340</t>
  </si>
  <si>
    <t>169-380</t>
  </si>
  <si>
    <t>169-520</t>
  </si>
  <si>
    <t>169-550</t>
  </si>
  <si>
    <t>169-600</t>
  </si>
  <si>
    <t>169-60I</t>
  </si>
  <si>
    <t>169-680</t>
  </si>
  <si>
    <t>169-700</t>
  </si>
  <si>
    <t>169-720</t>
  </si>
  <si>
    <t>169-730</t>
  </si>
  <si>
    <t>169-740</t>
  </si>
  <si>
    <t>169-810</t>
  </si>
  <si>
    <t>169-821</t>
  </si>
  <si>
    <t>169-862</t>
  </si>
  <si>
    <t>169-880</t>
  </si>
  <si>
    <t>169-920</t>
  </si>
  <si>
    <t>169-940</t>
  </si>
  <si>
    <t>169-950</t>
  </si>
  <si>
    <t>169-960</t>
  </si>
  <si>
    <t>169-970</t>
  </si>
  <si>
    <t>170-100</t>
  </si>
  <si>
    <t>170-11D</t>
  </si>
  <si>
    <t>170-130</t>
  </si>
  <si>
    <t>170-170</t>
  </si>
  <si>
    <t>170-180</t>
  </si>
  <si>
    <t>170-181</t>
  </si>
  <si>
    <t>170-182</t>
  </si>
  <si>
    <t>170-23A</t>
  </si>
  <si>
    <t>170-24B</t>
  </si>
  <si>
    <t>170-291</t>
  </si>
  <si>
    <t>170-340</t>
  </si>
  <si>
    <t>170-550</t>
  </si>
  <si>
    <t>170-590</t>
  </si>
  <si>
    <t>170-60I</t>
  </si>
  <si>
    <t>170-720</t>
  </si>
  <si>
    <t>170-730</t>
  </si>
  <si>
    <t>170-810</t>
  </si>
  <si>
    <t>170-821</t>
  </si>
  <si>
    <t>170-840</t>
  </si>
  <si>
    <t>170-862</t>
  </si>
  <si>
    <t>170-870</t>
  </si>
  <si>
    <t>170-900</t>
  </si>
  <si>
    <t>170-920</t>
  </si>
  <si>
    <t>170-960</t>
  </si>
  <si>
    <t>164-ALL</t>
  </si>
  <si>
    <t>165-ALL</t>
  </si>
  <si>
    <t>166-ALL</t>
  </si>
  <si>
    <t>167-ALL</t>
  </si>
  <si>
    <t>168-ALL</t>
  </si>
  <si>
    <t>169-ALL</t>
  </si>
  <si>
    <t>170-ALL</t>
  </si>
  <si>
    <t>345</t>
  </si>
  <si>
    <t>Security Monitoring</t>
  </si>
  <si>
    <t>CRF (PRC 121 - 138)</t>
  </si>
  <si>
    <t>GEER (PRC 169 - 170)</t>
  </si>
  <si>
    <t>Expenditures by PRC</t>
  </si>
  <si>
    <t>FY 2020
YTD Expenditures</t>
  </si>
  <si>
    <t xml:space="preserve">Note:  </t>
  </si>
  <si>
    <t xml:space="preserve">     </t>
  </si>
  <si>
    <t>https://www.dpi.nc.gov/districts-schools/district-operations/financial-and-business-services/school-district-finance-operations/chart-accounts</t>
  </si>
  <si>
    <t>FY 2020 
YTD Expenditures</t>
  </si>
  <si>
    <t>Object Category   /   Object Code Description</t>
  </si>
  <si>
    <t>Total 
Expenditures</t>
  </si>
  <si>
    <t>154</t>
  </si>
  <si>
    <t>State Covid-19 Supplemental Funds</t>
  </si>
  <si>
    <t>PRC 154 - State Covid-19 Supplemental Funds</t>
  </si>
  <si>
    <t>154-360</t>
  </si>
  <si>
    <t>154-530</t>
  </si>
  <si>
    <t>154-660</t>
  </si>
  <si>
    <t>154-74Z</t>
  </si>
  <si>
    <t>154-880</t>
  </si>
  <si>
    <t>154-ALL</t>
  </si>
  <si>
    <t>154-010</t>
  </si>
  <si>
    <t>154-01B</t>
  </si>
  <si>
    <t>154-01C</t>
  </si>
  <si>
    <t>154-01D</t>
  </si>
  <si>
    <t>154-020</t>
  </si>
  <si>
    <t>154-030</t>
  </si>
  <si>
    <t>154-040</t>
  </si>
  <si>
    <t>154-050</t>
  </si>
  <si>
    <t>154-060</t>
  </si>
  <si>
    <t>154-06A</t>
  </si>
  <si>
    <t>154-070</t>
  </si>
  <si>
    <t>154-080</t>
  </si>
  <si>
    <t>154-08A</t>
  </si>
  <si>
    <t>154-090</t>
  </si>
  <si>
    <t>154-09B</t>
  </si>
  <si>
    <t>154-100</t>
  </si>
  <si>
    <t>154-10A</t>
  </si>
  <si>
    <t>154-10B</t>
  </si>
  <si>
    <t>154-110</t>
  </si>
  <si>
    <t>154-111</t>
  </si>
  <si>
    <t>154-11A</t>
  </si>
  <si>
    <t>154-11B</t>
  </si>
  <si>
    <t>154-11C</t>
  </si>
  <si>
    <t>154-11D</t>
  </si>
  <si>
    <t>154-11K</t>
  </si>
  <si>
    <t>154-120</t>
  </si>
  <si>
    <t>154-12A</t>
  </si>
  <si>
    <t>154-130</t>
  </si>
  <si>
    <t>154-132</t>
  </si>
  <si>
    <t>154-13A</t>
  </si>
  <si>
    <t>154-13C</t>
  </si>
  <si>
    <t>154-140</t>
  </si>
  <si>
    <t>154-150</t>
  </si>
  <si>
    <t>154-160</t>
  </si>
  <si>
    <t>154-16B</t>
  </si>
  <si>
    <t>154-170</t>
  </si>
  <si>
    <t>154-180</t>
  </si>
  <si>
    <t>154-181</t>
  </si>
  <si>
    <t>154-182</t>
  </si>
  <si>
    <t>154-190</t>
  </si>
  <si>
    <t>154-19A</t>
  </si>
  <si>
    <t>154-19B</t>
  </si>
  <si>
    <t>154-19C</t>
  </si>
  <si>
    <t>154-200</t>
  </si>
  <si>
    <t>154-20A</t>
  </si>
  <si>
    <t>154-220</t>
  </si>
  <si>
    <t>154-230</t>
  </si>
  <si>
    <t>154-23A</t>
  </si>
  <si>
    <t>154-240</t>
  </si>
  <si>
    <t>154-241</t>
  </si>
  <si>
    <t>154-24B</t>
  </si>
  <si>
    <t>154-24N</t>
  </si>
  <si>
    <t>154-250</t>
  </si>
  <si>
    <t>154-260</t>
  </si>
  <si>
    <t>154-26B</t>
  </si>
  <si>
    <t>154-26C</t>
  </si>
  <si>
    <t>154-270</t>
  </si>
  <si>
    <t>154-27A</t>
  </si>
  <si>
    <t>154-280</t>
  </si>
  <si>
    <t>154-290</t>
  </si>
  <si>
    <t>154-291</t>
  </si>
  <si>
    <t>154-292</t>
  </si>
  <si>
    <t>154-295</t>
  </si>
  <si>
    <t>154-29A</t>
  </si>
  <si>
    <t>154-300</t>
  </si>
  <si>
    <t>154-310</t>
  </si>
  <si>
    <t>154-320</t>
  </si>
  <si>
    <t>154-32A</t>
  </si>
  <si>
    <t>154-32B</t>
  </si>
  <si>
    <t>154-32C</t>
  </si>
  <si>
    <t>154-32D</t>
  </si>
  <si>
    <t>154-32H</t>
  </si>
  <si>
    <t>154-32K</t>
  </si>
  <si>
    <t>154-32L</t>
  </si>
  <si>
    <t>154-32M</t>
  </si>
  <si>
    <t>154-32N</t>
  </si>
  <si>
    <t>154-32P</t>
  </si>
  <si>
    <t>154-32Q</t>
  </si>
  <si>
    <t>154-32R</t>
  </si>
  <si>
    <t>154-32S</t>
  </si>
  <si>
    <t>154-32T</t>
  </si>
  <si>
    <t>154-330</t>
  </si>
  <si>
    <t>154-33A</t>
  </si>
  <si>
    <t>154-340</t>
  </si>
  <si>
    <t>154-34B</t>
  </si>
  <si>
    <t>154-34D</t>
  </si>
  <si>
    <t>154-34F</t>
  </si>
  <si>
    <t>154-34G</t>
  </si>
  <si>
    <t>154-34Z</t>
  </si>
  <si>
    <t>154-350</t>
  </si>
  <si>
    <t>154-35A</t>
  </si>
  <si>
    <t>154-35B</t>
  </si>
  <si>
    <t>154-36B</t>
  </si>
  <si>
    <t>154-36C</t>
  </si>
  <si>
    <t>154-36F</t>
  </si>
  <si>
    <t>154-36G</t>
  </si>
  <si>
    <t>154-370</t>
  </si>
  <si>
    <t>154-380</t>
  </si>
  <si>
    <t>154-390</t>
  </si>
  <si>
    <t>154-39A</t>
  </si>
  <si>
    <t>154-39B</t>
  </si>
  <si>
    <t>154-400</t>
  </si>
  <si>
    <t>154-410</t>
  </si>
  <si>
    <t>154-41B</t>
  </si>
  <si>
    <t>154-41C</t>
  </si>
  <si>
    <t>154-41D</t>
  </si>
  <si>
    <t>154-41F</t>
  </si>
  <si>
    <t>154-41G</t>
  </si>
  <si>
    <t>154-41H</t>
  </si>
  <si>
    <t>154-41J</t>
  </si>
  <si>
    <t>154-41K</t>
  </si>
  <si>
    <t>154-41L</t>
  </si>
  <si>
    <t>154-41M</t>
  </si>
  <si>
    <t>154-41N</t>
  </si>
  <si>
    <t>154-420</t>
  </si>
  <si>
    <t>154-421</t>
  </si>
  <si>
    <t>154-422</t>
  </si>
  <si>
    <t>154-42A</t>
  </si>
  <si>
    <t>154-42B</t>
  </si>
  <si>
    <t>154-430</t>
  </si>
  <si>
    <t>154-43C</t>
  </si>
  <si>
    <t>154-440</t>
  </si>
  <si>
    <t>154-44A</t>
  </si>
  <si>
    <t>154-450</t>
  </si>
  <si>
    <t>154-45A</t>
  </si>
  <si>
    <t>154-45B</t>
  </si>
  <si>
    <t>154-470</t>
  </si>
  <si>
    <t>154-480</t>
  </si>
  <si>
    <t>154-490</t>
  </si>
  <si>
    <t>154-491</t>
  </si>
  <si>
    <t>154-49B</t>
  </si>
  <si>
    <t>154-49D</t>
  </si>
  <si>
    <t>154-49E</t>
  </si>
  <si>
    <t>154-500</t>
  </si>
  <si>
    <t>154-50A</t>
  </si>
  <si>
    <t>154-510</t>
  </si>
  <si>
    <t>154-51A</t>
  </si>
  <si>
    <t>154-51B</t>
  </si>
  <si>
    <t>154-520</t>
  </si>
  <si>
    <t>154-53B</t>
  </si>
  <si>
    <t>154-540</t>
  </si>
  <si>
    <t>154-54A</t>
  </si>
  <si>
    <t>154-550</t>
  </si>
  <si>
    <t>154-55A</t>
  </si>
  <si>
    <t>154-560</t>
  </si>
  <si>
    <t>154-570</t>
  </si>
  <si>
    <t>154-580</t>
  </si>
  <si>
    <t>154-58B</t>
  </si>
  <si>
    <t>154-590</t>
  </si>
  <si>
    <t>154-600</t>
  </si>
  <si>
    <t>154-60B</t>
  </si>
  <si>
    <t>154-60D</t>
  </si>
  <si>
    <t>154-60F</t>
  </si>
  <si>
    <t>154-60G</t>
  </si>
  <si>
    <t>154-60I</t>
  </si>
  <si>
    <t>154-60J</t>
  </si>
  <si>
    <t>154-60K</t>
  </si>
  <si>
    <t>154-60L</t>
  </si>
  <si>
    <t>154-60M</t>
  </si>
  <si>
    <t>154-60N</t>
  </si>
  <si>
    <t>154-60P</t>
  </si>
  <si>
    <t>154-60Q</t>
  </si>
  <si>
    <t>154-60S</t>
  </si>
  <si>
    <t>154-60Y</t>
  </si>
  <si>
    <t>154-610</t>
  </si>
  <si>
    <t>154-61J</t>
  </si>
  <si>
    <t>154-61K</t>
  </si>
  <si>
    <t>154-61M</t>
  </si>
  <si>
    <t>154-61N</t>
  </si>
  <si>
    <t>154-61P</t>
  </si>
  <si>
    <t>154-61Q</t>
  </si>
  <si>
    <t>154-61R</t>
  </si>
  <si>
    <t>154-61S</t>
  </si>
  <si>
    <t>154-61T</t>
  </si>
  <si>
    <t>154-61U</t>
  </si>
  <si>
    <t>154-61V</t>
  </si>
  <si>
    <t>154-61W</t>
  </si>
  <si>
    <t>154-61X</t>
  </si>
  <si>
    <t>154-620</t>
  </si>
  <si>
    <t>154-62A</t>
  </si>
  <si>
    <t>154-62J</t>
  </si>
  <si>
    <t>154-630</t>
  </si>
  <si>
    <t>154-63A</t>
  </si>
  <si>
    <t>154-63B</t>
  </si>
  <si>
    <t>154-63C</t>
  </si>
  <si>
    <t>154-640</t>
  </si>
  <si>
    <t>154-64A</t>
  </si>
  <si>
    <t>154-650</t>
  </si>
  <si>
    <t>154-65A</t>
  </si>
  <si>
    <t>154-65B</t>
  </si>
  <si>
    <t>154-65C</t>
  </si>
  <si>
    <t>154-65D</t>
  </si>
  <si>
    <t>154-65F</t>
  </si>
  <si>
    <t>154-65G</t>
  </si>
  <si>
    <t>154-65Z</t>
  </si>
  <si>
    <t>154-66A</t>
  </si>
  <si>
    <t>154-670</t>
  </si>
  <si>
    <t>154-67B</t>
  </si>
  <si>
    <t>154-680</t>
  </si>
  <si>
    <t>154-681</t>
  </si>
  <si>
    <t>154-68A</t>
  </si>
  <si>
    <t>154-68C</t>
  </si>
  <si>
    <t>154-690</t>
  </si>
  <si>
    <t>154-69A</t>
  </si>
  <si>
    <t>154-700</t>
  </si>
  <si>
    <t>154-70A</t>
  </si>
  <si>
    <t>154-710</t>
  </si>
  <si>
    <t>154-720</t>
  </si>
  <si>
    <t>154-730</t>
  </si>
  <si>
    <t>154-73A</t>
  </si>
  <si>
    <t>154-73B</t>
  </si>
  <si>
    <t>154-740</t>
  </si>
  <si>
    <t>154-74C</t>
  </si>
  <si>
    <t>154-750</t>
  </si>
  <si>
    <t>154-760</t>
  </si>
  <si>
    <t>154-761</t>
  </si>
  <si>
    <t>154-76A</t>
  </si>
  <si>
    <t>154-770</t>
  </si>
  <si>
    <t>154-780</t>
  </si>
  <si>
    <t>154-78A</t>
  </si>
  <si>
    <t>154-78B</t>
  </si>
  <si>
    <t>154-790</t>
  </si>
  <si>
    <t>154-79A</t>
  </si>
  <si>
    <t>154-79Z</t>
  </si>
  <si>
    <t>154-800</t>
  </si>
  <si>
    <t>154-810</t>
  </si>
  <si>
    <t>154-81A</t>
  </si>
  <si>
    <t>154-81B</t>
  </si>
  <si>
    <t>154-820</t>
  </si>
  <si>
    <t>154-821</t>
  </si>
  <si>
    <t>154-830</t>
  </si>
  <si>
    <t>154-840</t>
  </si>
  <si>
    <t>154-84B</t>
  </si>
  <si>
    <t>154-850</t>
  </si>
  <si>
    <t>154-860</t>
  </si>
  <si>
    <t>154-861</t>
  </si>
  <si>
    <t>154-862</t>
  </si>
  <si>
    <t>154-86T</t>
  </si>
  <si>
    <t>154-870</t>
  </si>
  <si>
    <t>154-87A</t>
  </si>
  <si>
    <t>154-88A</t>
  </si>
  <si>
    <t>154-890</t>
  </si>
  <si>
    <t>154-900</t>
  </si>
  <si>
    <t>154-90A</t>
  </si>
  <si>
    <t>154-90B</t>
  </si>
  <si>
    <t>154-90D</t>
  </si>
  <si>
    <t>154-90F</t>
  </si>
  <si>
    <t>154-910</t>
  </si>
  <si>
    <t>154-91A</t>
  </si>
  <si>
    <t>154-91B</t>
  </si>
  <si>
    <t>154-920</t>
  </si>
  <si>
    <t>154-92B</t>
  </si>
  <si>
    <t>154-92D</t>
  </si>
  <si>
    <t>154-92E</t>
  </si>
  <si>
    <t>154-92F</t>
  </si>
  <si>
    <t>154-92G</t>
  </si>
  <si>
    <t>154-92L</t>
  </si>
  <si>
    <t>154-92M</t>
  </si>
  <si>
    <t>154-92N</t>
  </si>
  <si>
    <t>154-92P</t>
  </si>
  <si>
    <t>154-92R</t>
  </si>
  <si>
    <t>154-92S</t>
  </si>
  <si>
    <t>154-92T</t>
  </si>
  <si>
    <t>154-92U</t>
  </si>
  <si>
    <t>154-92V</t>
  </si>
  <si>
    <t>154-92Y</t>
  </si>
  <si>
    <t>154-930</t>
  </si>
  <si>
    <t>154-93A</t>
  </si>
  <si>
    <t>154-93J</t>
  </si>
  <si>
    <t>154-93M</t>
  </si>
  <si>
    <t>154-93N</t>
  </si>
  <si>
    <t>154-93P</t>
  </si>
  <si>
    <t>154-93Q</t>
  </si>
  <si>
    <t>154-93R</t>
  </si>
  <si>
    <t>154-940</t>
  </si>
  <si>
    <t>154-94A</t>
  </si>
  <si>
    <t>154-94Z</t>
  </si>
  <si>
    <t>154-950</t>
  </si>
  <si>
    <t>154-95A</t>
  </si>
  <si>
    <t>154-960</t>
  </si>
  <si>
    <t>154-96C</t>
  </si>
  <si>
    <t>154-96F</t>
  </si>
  <si>
    <t>154-970</t>
  </si>
  <si>
    <t>154-97D</t>
  </si>
  <si>
    <t>154-980</t>
  </si>
  <si>
    <t>154-98A</t>
  </si>
  <si>
    <t>154-98B</t>
  </si>
  <si>
    <t>154-990</t>
  </si>
  <si>
    <t>154-995</t>
  </si>
  <si>
    <t>State Covid-19 Funds PRC 154</t>
  </si>
  <si>
    <t>133-ALL</t>
  </si>
  <si>
    <t>121-13B</t>
  </si>
  <si>
    <t>121-13D</t>
  </si>
  <si>
    <t>121-49F</t>
  </si>
  <si>
    <t>121-49G</t>
  </si>
  <si>
    <t>121-55B</t>
  </si>
  <si>
    <t>121-69A</t>
  </si>
  <si>
    <t>121-90C</t>
  </si>
  <si>
    <t>121-92W</t>
  </si>
  <si>
    <t>122-690</t>
  </si>
  <si>
    <t>122-790</t>
  </si>
  <si>
    <t>122-09A</t>
  </si>
  <si>
    <t>122-09B</t>
  </si>
  <si>
    <t>122-13B</t>
  </si>
  <si>
    <t>122-13D</t>
  </si>
  <si>
    <t>122-26B</t>
  </si>
  <si>
    <t>122-49F</t>
  </si>
  <si>
    <t>122-53C</t>
  </si>
  <si>
    <t>122-55B</t>
  </si>
  <si>
    <t>122-60M</t>
  </si>
  <si>
    <t>122-61X</t>
  </si>
  <si>
    <t>122-78A</t>
  </si>
  <si>
    <t>122-90C</t>
  </si>
  <si>
    <t>122-92K</t>
  </si>
  <si>
    <t>122-92W</t>
  </si>
  <si>
    <t>122-93T</t>
  </si>
  <si>
    <t>122-34Z</t>
  </si>
  <si>
    <t>123-09A</t>
  </si>
  <si>
    <t>123-13B</t>
  </si>
  <si>
    <t>123-49G</t>
  </si>
  <si>
    <t>123-55B</t>
  </si>
  <si>
    <t>123-60M</t>
  </si>
  <si>
    <t>123-61Y</t>
  </si>
  <si>
    <t>123-65F</t>
  </si>
  <si>
    <t>123-76A</t>
  </si>
  <si>
    <t>123-93T</t>
  </si>
  <si>
    <t>124-09A</t>
  </si>
  <si>
    <t>124-13B</t>
  </si>
  <si>
    <t>124-49F</t>
  </si>
  <si>
    <t>124-49G</t>
  </si>
  <si>
    <t>124-55B</t>
  </si>
  <si>
    <t>124-61L</t>
  </si>
  <si>
    <t>124-61N</t>
  </si>
  <si>
    <t>124-61Y</t>
  </si>
  <si>
    <t>124-80B</t>
  </si>
  <si>
    <t>124-90C</t>
  </si>
  <si>
    <t>124-93T</t>
  </si>
  <si>
    <t>125-13B</t>
  </si>
  <si>
    <t>125-13D</t>
  </si>
  <si>
    <t>125-49F</t>
  </si>
  <si>
    <t>125-49G</t>
  </si>
  <si>
    <t>125-61Y</t>
  </si>
  <si>
    <t>125-90C</t>
  </si>
  <si>
    <t>126-790</t>
  </si>
  <si>
    <t>126-09A</t>
  </si>
  <si>
    <t>126-13B</t>
  </si>
  <si>
    <t>126-13D</t>
  </si>
  <si>
    <t>126-49F</t>
  </si>
  <si>
    <t>126-49G</t>
  </si>
  <si>
    <t>126-53C</t>
  </si>
  <si>
    <t>126-55B</t>
  </si>
  <si>
    <t>126-61Y</t>
  </si>
  <si>
    <t>126-80B</t>
  </si>
  <si>
    <t>126-90C</t>
  </si>
  <si>
    <t>126-92W</t>
  </si>
  <si>
    <t>127-690</t>
  </si>
  <si>
    <t>127-09A</t>
  </si>
  <si>
    <t>127-76A</t>
  </si>
  <si>
    <t>127-80B</t>
  </si>
  <si>
    <t>128-090</t>
  </si>
  <si>
    <t>128-570</t>
  </si>
  <si>
    <t>128-07A</t>
  </si>
  <si>
    <t>128-09A</t>
  </si>
  <si>
    <t>128-13B</t>
  </si>
  <si>
    <t>128-13D</t>
  </si>
  <si>
    <t>128-26B</t>
  </si>
  <si>
    <t>128-49F</t>
  </si>
  <si>
    <t>128-49G</t>
  </si>
  <si>
    <t>128-53C</t>
  </si>
  <si>
    <t>128-55B</t>
  </si>
  <si>
    <t>128-60M</t>
  </si>
  <si>
    <t>128-61Y</t>
  </si>
  <si>
    <t>128-62A</t>
  </si>
  <si>
    <t>128-76A</t>
  </si>
  <si>
    <t>128-80B</t>
  </si>
  <si>
    <t>128-90C</t>
  </si>
  <si>
    <t>128-93T</t>
  </si>
  <si>
    <t>129-09A</t>
  </si>
  <si>
    <t>132-09A</t>
  </si>
  <si>
    <t>132-13B</t>
  </si>
  <si>
    <t>132-13D</t>
  </si>
  <si>
    <t>132-19C</t>
  </si>
  <si>
    <t>132-32D</t>
  </si>
  <si>
    <t>132-49F</t>
  </si>
  <si>
    <t>132-49G</t>
  </si>
  <si>
    <t>132-55B</t>
  </si>
  <si>
    <t>132-61Y</t>
  </si>
  <si>
    <t>132-90C</t>
  </si>
  <si>
    <t>132-34Z</t>
  </si>
  <si>
    <t>133-A05</t>
  </si>
  <si>
    <t>133-A07</t>
  </si>
  <si>
    <t>133-A39</t>
  </si>
  <si>
    <t>133-A43</t>
  </si>
  <si>
    <t>133-B90</t>
  </si>
  <si>
    <t>133-B95</t>
  </si>
  <si>
    <t>133-C10</t>
  </si>
  <si>
    <t>133-C18</t>
  </si>
  <si>
    <t>133-C33</t>
  </si>
  <si>
    <t>133-C41</t>
  </si>
  <si>
    <t>133-C50</t>
  </si>
  <si>
    <t>133-C62</t>
  </si>
  <si>
    <t>133-C63</t>
  </si>
  <si>
    <t>133-C68</t>
  </si>
  <si>
    <t>133-E07</t>
  </si>
  <si>
    <t>133-E09</t>
  </si>
  <si>
    <t>133-E10</t>
  </si>
  <si>
    <t>133-E11</t>
  </si>
  <si>
    <t>133-E12</t>
  </si>
  <si>
    <t>133-E13</t>
  </si>
  <si>
    <t>133-E14</t>
  </si>
  <si>
    <t>133-E15</t>
  </si>
  <si>
    <t>133-E16</t>
  </si>
  <si>
    <t>133-E17</t>
  </si>
  <si>
    <t>133-E18</t>
  </si>
  <si>
    <t>133-E19</t>
  </si>
  <si>
    <t>134-570</t>
  </si>
  <si>
    <t>134-690</t>
  </si>
  <si>
    <t>134-790</t>
  </si>
  <si>
    <t>134-09A</t>
  </si>
  <si>
    <t>134-67B</t>
  </si>
  <si>
    <t>134-93A</t>
  </si>
  <si>
    <t>135-09A</t>
  </si>
  <si>
    <t>135-13B</t>
  </si>
  <si>
    <t>135-43C</t>
  </si>
  <si>
    <t>135-49F</t>
  </si>
  <si>
    <t>135-53C</t>
  </si>
  <si>
    <t>135-60Y</t>
  </si>
  <si>
    <t>135-61T</t>
  </si>
  <si>
    <t>135-76A</t>
  </si>
  <si>
    <t>135-90B</t>
  </si>
  <si>
    <t>135-90C</t>
  </si>
  <si>
    <t>135-92K</t>
  </si>
  <si>
    <t>135-93T</t>
  </si>
  <si>
    <t>136-94A</t>
  </si>
  <si>
    <t>136-C67</t>
  </si>
  <si>
    <t>137-790</t>
  </si>
  <si>
    <t>137-09A</t>
  </si>
  <si>
    <t>137-13B</t>
  </si>
  <si>
    <t>137-13D</t>
  </si>
  <si>
    <t>137-49F</t>
  </si>
  <si>
    <t>137-49G</t>
  </si>
  <si>
    <t>137-53C</t>
  </si>
  <si>
    <t>137-55B</t>
  </si>
  <si>
    <t>137-61Y</t>
  </si>
  <si>
    <t>137-65D</t>
  </si>
  <si>
    <t>137-80B</t>
  </si>
  <si>
    <t>137-90C</t>
  </si>
  <si>
    <t>137-93T</t>
  </si>
  <si>
    <t>163-01F</t>
  </si>
  <si>
    <t>163-11A</t>
  </si>
  <si>
    <t>163-11K</t>
  </si>
  <si>
    <t>163-26C</t>
  </si>
  <si>
    <t>163-32P</t>
  </si>
  <si>
    <t>163-32Q</t>
  </si>
  <si>
    <t>163-34G</t>
  </si>
  <si>
    <t>163-36C</t>
  </si>
  <si>
    <t>163-43D</t>
  </si>
  <si>
    <t>163-49G</t>
  </si>
  <si>
    <t>163-53C</t>
  </si>
  <si>
    <t>163-60M</t>
  </si>
  <si>
    <t>163-61Y</t>
  </si>
  <si>
    <t>163-62J</t>
  </si>
  <si>
    <t>163-62K</t>
  </si>
  <si>
    <t>163-65G</t>
  </si>
  <si>
    <t>163-65H</t>
  </si>
  <si>
    <t>163-74C</t>
  </si>
  <si>
    <t>163-76A</t>
  </si>
  <si>
    <t>163-92L</t>
  </si>
  <si>
    <t>163-93A</t>
  </si>
  <si>
    <t>163-93T</t>
  </si>
  <si>
    <t>163-94A</t>
  </si>
  <si>
    <t>163-50Z</t>
  </si>
  <si>
    <t>163-60Z</t>
  </si>
  <si>
    <t>164-01D</t>
  </si>
  <si>
    <t>164-19A</t>
  </si>
  <si>
    <t>164-19B</t>
  </si>
  <si>
    <t>164-19C</t>
  </si>
  <si>
    <t>164-32D</t>
  </si>
  <si>
    <t>164-32N</t>
  </si>
  <si>
    <t>164-32R</t>
  </si>
  <si>
    <t>164-36C</t>
  </si>
  <si>
    <t>164-41J</t>
  </si>
  <si>
    <t>164-49F</t>
  </si>
  <si>
    <t>164-51B</t>
  </si>
  <si>
    <t>164-53B</t>
  </si>
  <si>
    <t>164-55A</t>
  </si>
  <si>
    <t>164-55B</t>
  </si>
  <si>
    <t>164-60D</t>
  </si>
  <si>
    <t>164-60F</t>
  </si>
  <si>
    <t>164-60J</t>
  </si>
  <si>
    <t>164-60M</t>
  </si>
  <si>
    <t>164-61M</t>
  </si>
  <si>
    <t>164-61Q</t>
  </si>
  <si>
    <t>164-61X</t>
  </si>
  <si>
    <t>164-70A</t>
  </si>
  <si>
    <t>164-79A</t>
  </si>
  <si>
    <t>164-92D</t>
  </si>
  <si>
    <t>164-92R</t>
  </si>
  <si>
    <t>164-92V</t>
  </si>
  <si>
    <t>164-92W</t>
  </si>
  <si>
    <t>164-93M</t>
  </si>
  <si>
    <t>164-93P</t>
  </si>
  <si>
    <t>164-93R</t>
  </si>
  <si>
    <t>164-98B</t>
  </si>
  <si>
    <t>164-94Z</t>
  </si>
  <si>
    <t>164-50Z</t>
  </si>
  <si>
    <t>165-010</t>
  </si>
  <si>
    <t>165-020</t>
  </si>
  <si>
    <t>165-040</t>
  </si>
  <si>
    <t>165-050</t>
  </si>
  <si>
    <t>165-060</t>
  </si>
  <si>
    <t>165-070</t>
  </si>
  <si>
    <t>165-080</t>
  </si>
  <si>
    <t>165-090</t>
  </si>
  <si>
    <t>165-100</t>
  </si>
  <si>
    <t>165-111</t>
  </si>
  <si>
    <t>165-120</t>
  </si>
  <si>
    <t>165-160</t>
  </si>
  <si>
    <t>165-170</t>
  </si>
  <si>
    <t>165-180</t>
  </si>
  <si>
    <t>165-181</t>
  </si>
  <si>
    <t>165-190</t>
  </si>
  <si>
    <t>165-200</t>
  </si>
  <si>
    <t>165-210</t>
  </si>
  <si>
    <t>165-230</t>
  </si>
  <si>
    <t>165-240</t>
  </si>
  <si>
    <t>165-280</t>
  </si>
  <si>
    <t>165-290</t>
  </si>
  <si>
    <t>165-291</t>
  </si>
  <si>
    <t>165-300</t>
  </si>
  <si>
    <t>165-330</t>
  </si>
  <si>
    <t>165-350</t>
  </si>
  <si>
    <t>165-360</t>
  </si>
  <si>
    <t>165-380</t>
  </si>
  <si>
    <t>165-390</t>
  </si>
  <si>
    <t>165-410</t>
  </si>
  <si>
    <t>165-420</t>
  </si>
  <si>
    <t>165-421</t>
  </si>
  <si>
    <t>165-422</t>
  </si>
  <si>
    <t>165-430</t>
  </si>
  <si>
    <t>165-440</t>
  </si>
  <si>
    <t>165-470</t>
  </si>
  <si>
    <t>165-480</t>
  </si>
  <si>
    <t>165-490</t>
  </si>
  <si>
    <t>165-491</t>
  </si>
  <si>
    <t>165-500</t>
  </si>
  <si>
    <t>165-510</t>
  </si>
  <si>
    <t>165-520</t>
  </si>
  <si>
    <t>165-530</t>
  </si>
  <si>
    <t>165-540</t>
  </si>
  <si>
    <t>165-570</t>
  </si>
  <si>
    <t>165-580</t>
  </si>
  <si>
    <t>165-600</t>
  </si>
  <si>
    <t>165-610</t>
  </si>
  <si>
    <t>165-620</t>
  </si>
  <si>
    <t>165-630</t>
  </si>
  <si>
    <t>165-640</t>
  </si>
  <si>
    <t>165-650</t>
  </si>
  <si>
    <t>165-660</t>
  </si>
  <si>
    <t>165-670</t>
  </si>
  <si>
    <t>165-681</t>
  </si>
  <si>
    <t>165-700</t>
  </si>
  <si>
    <t>165-710</t>
  </si>
  <si>
    <t>165-730</t>
  </si>
  <si>
    <t>165-740</t>
  </si>
  <si>
    <t>165-750</t>
  </si>
  <si>
    <t>165-760</t>
  </si>
  <si>
    <t>165-761</t>
  </si>
  <si>
    <t>165-790</t>
  </si>
  <si>
    <t>165-800</t>
  </si>
  <si>
    <t>165-810</t>
  </si>
  <si>
    <t>165-820</t>
  </si>
  <si>
    <t>165-821</t>
  </si>
  <si>
    <t>165-830</t>
  </si>
  <si>
    <t>165-840</t>
  </si>
  <si>
    <t>165-850</t>
  </si>
  <si>
    <t>165-860</t>
  </si>
  <si>
    <t>165-861</t>
  </si>
  <si>
    <t>165-870</t>
  </si>
  <si>
    <t>165-920</t>
  </si>
  <si>
    <t>165-930</t>
  </si>
  <si>
    <t>165-940</t>
  </si>
  <si>
    <t>165-950</t>
  </si>
  <si>
    <t>165-980</t>
  </si>
  <si>
    <t>165-990</t>
  </si>
  <si>
    <t>165-995</t>
  </si>
  <si>
    <t>165-01C</t>
  </si>
  <si>
    <t>165-01D</t>
  </si>
  <si>
    <t>165-08A</t>
  </si>
  <si>
    <t>165-09B</t>
  </si>
  <si>
    <t>165-11C</t>
  </si>
  <si>
    <t>165-11D</t>
  </si>
  <si>
    <t>165-11K</t>
  </si>
  <si>
    <t>165-12A</t>
  </si>
  <si>
    <t>165-13A</t>
  </si>
  <si>
    <t>165-13B</t>
  </si>
  <si>
    <t>165-13C</t>
  </si>
  <si>
    <t>165-13D</t>
  </si>
  <si>
    <t>165-16B</t>
  </si>
  <si>
    <t>165-19B</t>
  </si>
  <si>
    <t>165-19C</t>
  </si>
  <si>
    <t>165-24B</t>
  </si>
  <si>
    <t>165-29A</t>
  </si>
  <si>
    <t>165-32A</t>
  </si>
  <si>
    <t>165-32B</t>
  </si>
  <si>
    <t>165-32D</t>
  </si>
  <si>
    <t>165-32H</t>
  </si>
  <si>
    <t>165-32K</t>
  </si>
  <si>
    <t>165-32M</t>
  </si>
  <si>
    <t>165-32P</t>
  </si>
  <si>
    <t>165-32Q</t>
  </si>
  <si>
    <t>165-32R</t>
  </si>
  <si>
    <t>165-32T</t>
  </si>
  <si>
    <t>165-34D</t>
  </si>
  <si>
    <t>165-34F</t>
  </si>
  <si>
    <t>165-34G</t>
  </si>
  <si>
    <t>165-34H</t>
  </si>
  <si>
    <t>165-35A</t>
  </si>
  <si>
    <t>165-35B</t>
  </si>
  <si>
    <t>165-36C</t>
  </si>
  <si>
    <t>165-36F</t>
  </si>
  <si>
    <t>165-36G</t>
  </si>
  <si>
    <t>165-39A</t>
  </si>
  <si>
    <t>165-39B</t>
  </si>
  <si>
    <t>165-41B</t>
  </si>
  <si>
    <t>165-41C</t>
  </si>
  <si>
    <t>165-41D</t>
  </si>
  <si>
    <t>165-41F</t>
  </si>
  <si>
    <t>165-41G</t>
  </si>
  <si>
    <t>165-41H</t>
  </si>
  <si>
    <t>165-41J</t>
  </si>
  <si>
    <t>165-41K</t>
  </si>
  <si>
    <t>165-41L</t>
  </si>
  <si>
    <t>165-41M</t>
  </si>
  <si>
    <t>165-41Q</t>
  </si>
  <si>
    <t>165-43D</t>
  </si>
  <si>
    <t>165-44A</t>
  </si>
  <si>
    <t>165-45A</t>
  </si>
  <si>
    <t>165-49D</t>
  </si>
  <si>
    <t>165-49E</t>
  </si>
  <si>
    <t>165-49F</t>
  </si>
  <si>
    <t>165-49G</t>
  </si>
  <si>
    <t>165-50A</t>
  </si>
  <si>
    <t>165-51A</t>
  </si>
  <si>
    <t>165-51B</t>
  </si>
  <si>
    <t>165-53C</t>
  </si>
  <si>
    <t>165-55A</t>
  </si>
  <si>
    <t>165-55B</t>
  </si>
  <si>
    <t>165-58B</t>
  </si>
  <si>
    <t>165-60B</t>
  </si>
  <si>
    <t>165-60D</t>
  </si>
  <si>
    <t>165-60F</t>
  </si>
  <si>
    <t>165-60G</t>
  </si>
  <si>
    <t>165-60J</t>
  </si>
  <si>
    <t>165-60L</t>
  </si>
  <si>
    <t>165-60M</t>
  </si>
  <si>
    <t>165-60Q</t>
  </si>
  <si>
    <t>165-60S</t>
  </si>
  <si>
    <t>165-61J</t>
  </si>
  <si>
    <t>165-61K</t>
  </si>
  <si>
    <t>165-61M</t>
  </si>
  <si>
    <t>165-61N</t>
  </si>
  <si>
    <t>165-61Q</t>
  </si>
  <si>
    <t>165-61R</t>
  </si>
  <si>
    <t>165-61S</t>
  </si>
  <si>
    <t>165-61T</t>
  </si>
  <si>
    <t>165-61V</t>
  </si>
  <si>
    <t>165-61W</t>
  </si>
  <si>
    <t>165-61X</t>
  </si>
  <si>
    <t>165-61Y</t>
  </si>
  <si>
    <t>165-62J</t>
  </si>
  <si>
    <t>165-62K</t>
  </si>
  <si>
    <t>165-63A</t>
  </si>
  <si>
    <t>165-63C</t>
  </si>
  <si>
    <t>165-64A</t>
  </si>
  <si>
    <t>165-65A</t>
  </si>
  <si>
    <t>165-65D</t>
  </si>
  <si>
    <t>165-65F</t>
  </si>
  <si>
    <t>165-65H</t>
  </si>
  <si>
    <t>165-68A</t>
  </si>
  <si>
    <t>165-69A</t>
  </si>
  <si>
    <t>165-73B</t>
  </si>
  <si>
    <t>165-74C</t>
  </si>
  <si>
    <t>165-76A</t>
  </si>
  <si>
    <t>165-79A</t>
  </si>
  <si>
    <t>165-81B</t>
  </si>
  <si>
    <t>165-88A</t>
  </si>
  <si>
    <t>165-90B</t>
  </si>
  <si>
    <t>165-90C</t>
  </si>
  <si>
    <t>165-90D</t>
  </si>
  <si>
    <t>165-91B</t>
  </si>
  <si>
    <t>165-92D</t>
  </si>
  <si>
    <t>165-92E</t>
  </si>
  <si>
    <t>165-92G</t>
  </si>
  <si>
    <t>165-92K</t>
  </si>
  <si>
    <t>165-92L</t>
  </si>
  <si>
    <t>165-92M</t>
  </si>
  <si>
    <t>165-92N</t>
  </si>
  <si>
    <t>165-92P</t>
  </si>
  <si>
    <t>165-92R</t>
  </si>
  <si>
    <t>165-92T</t>
  </si>
  <si>
    <t>165-92U</t>
  </si>
  <si>
    <t>165-92V</t>
  </si>
  <si>
    <t>165-92W</t>
  </si>
  <si>
    <t>165-92Y</t>
  </si>
  <si>
    <t>165-93A</t>
  </si>
  <si>
    <t>165-93J</t>
  </si>
  <si>
    <t>165-93M</t>
  </si>
  <si>
    <t>165-93P</t>
  </si>
  <si>
    <t>165-93Q</t>
  </si>
  <si>
    <t>165-93R</t>
  </si>
  <si>
    <t>165-93T</t>
  </si>
  <si>
    <t>165-94A</t>
  </si>
  <si>
    <t>165-95A</t>
  </si>
  <si>
    <t>165-96C</t>
  </si>
  <si>
    <t>165-96F</t>
  </si>
  <si>
    <t>165-97D</t>
  </si>
  <si>
    <t>165-98A</t>
  </si>
  <si>
    <t>165-98B</t>
  </si>
  <si>
    <t>165-94Z</t>
  </si>
  <si>
    <t>165-34Z</t>
  </si>
  <si>
    <t>165-60Z</t>
  </si>
  <si>
    <t>165-65Z</t>
  </si>
  <si>
    <t>165-79Z</t>
  </si>
  <si>
    <t>166-010</t>
  </si>
  <si>
    <t>166-020</t>
  </si>
  <si>
    <t>166-030</t>
  </si>
  <si>
    <t>166-040</t>
  </si>
  <si>
    <t>166-050</t>
  </si>
  <si>
    <t>166-070</t>
  </si>
  <si>
    <t>166-110</t>
  </si>
  <si>
    <t>166-111</t>
  </si>
  <si>
    <t>166-120</t>
  </si>
  <si>
    <t>166-140</t>
  </si>
  <si>
    <t>166-160</t>
  </si>
  <si>
    <t>166-170</t>
  </si>
  <si>
    <t>166-180</t>
  </si>
  <si>
    <t>166-181</t>
  </si>
  <si>
    <t>166-190</t>
  </si>
  <si>
    <t>166-200</t>
  </si>
  <si>
    <t>166-230</t>
  </si>
  <si>
    <t>166-250</t>
  </si>
  <si>
    <t>166-260</t>
  </si>
  <si>
    <t>166-280</t>
  </si>
  <si>
    <t>166-290</t>
  </si>
  <si>
    <t>166-291</t>
  </si>
  <si>
    <t>166-292</t>
  </si>
  <si>
    <t>166-300</t>
  </si>
  <si>
    <t>166-310</t>
  </si>
  <si>
    <t>166-320</t>
  </si>
  <si>
    <t>166-340</t>
  </si>
  <si>
    <t>166-350</t>
  </si>
  <si>
    <t>166-360</t>
  </si>
  <si>
    <t>166-390</t>
  </si>
  <si>
    <t>166-410</t>
  </si>
  <si>
    <t>166-422</t>
  </si>
  <si>
    <t>166-460</t>
  </si>
  <si>
    <t>166-470</t>
  </si>
  <si>
    <t>166-480</t>
  </si>
  <si>
    <t>166-491</t>
  </si>
  <si>
    <t>166-500</t>
  </si>
  <si>
    <t>166-510</t>
  </si>
  <si>
    <t>166-540</t>
  </si>
  <si>
    <t>166-550</t>
  </si>
  <si>
    <t>166-570</t>
  </si>
  <si>
    <t>166-600</t>
  </si>
  <si>
    <t>166-620</t>
  </si>
  <si>
    <t>166-640</t>
  </si>
  <si>
    <t>166-650</t>
  </si>
  <si>
    <t>166-680</t>
  </si>
  <si>
    <t>166-681</t>
  </si>
  <si>
    <t>166-710</t>
  </si>
  <si>
    <t>166-720</t>
  </si>
  <si>
    <t>166-740</t>
  </si>
  <si>
    <t>166-760</t>
  </si>
  <si>
    <t>166-761</t>
  </si>
  <si>
    <t>166-770</t>
  </si>
  <si>
    <t>166-790</t>
  </si>
  <si>
    <t>166-800</t>
  </si>
  <si>
    <t>166-820</t>
  </si>
  <si>
    <t>166-830</t>
  </si>
  <si>
    <t>166-861</t>
  </si>
  <si>
    <t>166-900</t>
  </si>
  <si>
    <t>166-920</t>
  </si>
  <si>
    <t>166-940</t>
  </si>
  <si>
    <t>166-950</t>
  </si>
  <si>
    <t>166-960</t>
  </si>
  <si>
    <t>166-970</t>
  </si>
  <si>
    <t>166-980</t>
  </si>
  <si>
    <t>166-990</t>
  </si>
  <si>
    <t>166-01C</t>
  </si>
  <si>
    <t>166-09B</t>
  </si>
  <si>
    <t>166-11D</t>
  </si>
  <si>
    <t>166-29A</t>
  </si>
  <si>
    <t>166-32L</t>
  </si>
  <si>
    <t>166-32M</t>
  </si>
  <si>
    <t>166-32R</t>
  </si>
  <si>
    <t>166-34H</t>
  </si>
  <si>
    <t>166-41M</t>
  </si>
  <si>
    <t>166-49B</t>
  </si>
  <si>
    <t>166-49E</t>
  </si>
  <si>
    <t>166-51A</t>
  </si>
  <si>
    <t>166-53B</t>
  </si>
  <si>
    <t>166-54A</t>
  </si>
  <si>
    <t>166-55A</t>
  </si>
  <si>
    <t>166-60B</t>
  </si>
  <si>
    <t>166-60Q</t>
  </si>
  <si>
    <t>166-60S</t>
  </si>
  <si>
    <t>166-65G</t>
  </si>
  <si>
    <t>166-70A</t>
  </si>
  <si>
    <t>166-73B</t>
  </si>
  <si>
    <t>166-81B</t>
  </si>
  <si>
    <t>166-84B</t>
  </si>
  <si>
    <t>166-90A</t>
  </si>
  <si>
    <t>166-91B</t>
  </si>
  <si>
    <t>166-94A</t>
  </si>
  <si>
    <t>166-96C</t>
  </si>
  <si>
    <t>166-96F</t>
  </si>
  <si>
    <t>169-010</t>
  </si>
  <si>
    <t>169-030</t>
  </si>
  <si>
    <t>169-040</t>
  </si>
  <si>
    <t>169-050</t>
  </si>
  <si>
    <t>169-060</t>
  </si>
  <si>
    <t>169-070</t>
  </si>
  <si>
    <t>169-080</t>
  </si>
  <si>
    <t>169-090</t>
  </si>
  <si>
    <t>169-100</t>
  </si>
  <si>
    <t>169-110</t>
  </si>
  <si>
    <t>169-111</t>
  </si>
  <si>
    <t>169-120</t>
  </si>
  <si>
    <t>169-140</t>
  </si>
  <si>
    <t>169-150</t>
  </si>
  <si>
    <t>169-160</t>
  </si>
  <si>
    <t>169-170</t>
  </si>
  <si>
    <t>169-180</t>
  </si>
  <si>
    <t>169-181</t>
  </si>
  <si>
    <t>169-190</t>
  </si>
  <si>
    <t>169-200</t>
  </si>
  <si>
    <t>169-210</t>
  </si>
  <si>
    <t>169-220</t>
  </si>
  <si>
    <t>169-230</t>
  </si>
  <si>
    <t>169-240</t>
  </si>
  <si>
    <t>169-241</t>
  </si>
  <si>
    <t>169-250</t>
  </si>
  <si>
    <t>169-260</t>
  </si>
  <si>
    <t>169-270</t>
  </si>
  <si>
    <t>169-280</t>
  </si>
  <si>
    <t>169-291</t>
  </si>
  <si>
    <t>169-292</t>
  </si>
  <si>
    <t>169-310</t>
  </si>
  <si>
    <t>169-320</t>
  </si>
  <si>
    <t>169-330</t>
  </si>
  <si>
    <t>169-350</t>
  </si>
  <si>
    <t>169-360</t>
  </si>
  <si>
    <t>169-370</t>
  </si>
  <si>
    <t>169-390</t>
  </si>
  <si>
    <t>169-400</t>
  </si>
  <si>
    <t>169-410</t>
  </si>
  <si>
    <t>169-420</t>
  </si>
  <si>
    <t>169-421</t>
  </si>
  <si>
    <t>169-422</t>
  </si>
  <si>
    <t>169-430</t>
  </si>
  <si>
    <t>169-440</t>
  </si>
  <si>
    <t>169-450</t>
  </si>
  <si>
    <t>169-460</t>
  </si>
  <si>
    <t>169-470</t>
  </si>
  <si>
    <t>169-480</t>
  </si>
  <si>
    <t>169-490</t>
  </si>
  <si>
    <t>169-491</t>
  </si>
  <si>
    <t>169-500</t>
  </si>
  <si>
    <t>169-510</t>
  </si>
  <si>
    <t>169-530</t>
  </si>
  <si>
    <t>169-540</t>
  </si>
  <si>
    <t>169-560</t>
  </si>
  <si>
    <t>169-570</t>
  </si>
  <si>
    <t>169-580</t>
  </si>
  <si>
    <t>169-590</t>
  </si>
  <si>
    <t>169-610</t>
  </si>
  <si>
    <t>169-620</t>
  </si>
  <si>
    <t>169-630</t>
  </si>
  <si>
    <t>169-640</t>
  </si>
  <si>
    <t>169-650</t>
  </si>
  <si>
    <t>169-660</t>
  </si>
  <si>
    <t>169-670</t>
  </si>
  <si>
    <t>169-681</t>
  </si>
  <si>
    <t>169-690</t>
  </si>
  <si>
    <t>169-710</t>
  </si>
  <si>
    <t>169-750</t>
  </si>
  <si>
    <t>169-760</t>
  </si>
  <si>
    <t>169-761</t>
  </si>
  <si>
    <t>169-770</t>
  </si>
  <si>
    <t>169-780</t>
  </si>
  <si>
    <t>169-790</t>
  </si>
  <si>
    <t>169-800</t>
  </si>
  <si>
    <t>169-820</t>
  </si>
  <si>
    <t>169-830</t>
  </si>
  <si>
    <t>169-840</t>
  </si>
  <si>
    <t>169-850</t>
  </si>
  <si>
    <t>169-860</t>
  </si>
  <si>
    <t>169-861</t>
  </si>
  <si>
    <t>169-870</t>
  </si>
  <si>
    <t>169-890</t>
  </si>
  <si>
    <t>169-900</t>
  </si>
  <si>
    <t>169-910</t>
  </si>
  <si>
    <t>169-930</t>
  </si>
  <si>
    <t>169-980</t>
  </si>
  <si>
    <t>169-990</t>
  </si>
  <si>
    <t>169-995</t>
  </si>
  <si>
    <t>169-00A</t>
  </si>
  <si>
    <t>169-01C</t>
  </si>
  <si>
    <t>169-01F</t>
  </si>
  <si>
    <t>169-08A</t>
  </si>
  <si>
    <t>169-09A</t>
  </si>
  <si>
    <t>169-09B</t>
  </si>
  <si>
    <t>169-10A</t>
  </si>
  <si>
    <t>169-10B</t>
  </si>
  <si>
    <t>169-11A</t>
  </si>
  <si>
    <t>169-11C</t>
  </si>
  <si>
    <t>169-11K</t>
  </si>
  <si>
    <t>169-12A</t>
  </si>
  <si>
    <t>169-13A</t>
  </si>
  <si>
    <t>169-13B</t>
  </si>
  <si>
    <t>169-13C</t>
  </si>
  <si>
    <t>169-13D</t>
  </si>
  <si>
    <t>169-16B</t>
  </si>
  <si>
    <t>169-19A</t>
  </si>
  <si>
    <t>169-19B</t>
  </si>
  <si>
    <t>169-20A</t>
  </si>
  <si>
    <t>169-24B</t>
  </si>
  <si>
    <t>169-24N</t>
  </si>
  <si>
    <t>169-26C</t>
  </si>
  <si>
    <t>169-27A</t>
  </si>
  <si>
    <t>169-29A</t>
  </si>
  <si>
    <t>169-32A</t>
  </si>
  <si>
    <t>169-32B</t>
  </si>
  <si>
    <t>169-32C</t>
  </si>
  <si>
    <t>169-32D</t>
  </si>
  <si>
    <t>169-32K</t>
  </si>
  <si>
    <t>169-32L</t>
  </si>
  <si>
    <t>169-32M</t>
  </si>
  <si>
    <t>169-32N</t>
  </si>
  <si>
    <t>169-32Q</t>
  </si>
  <si>
    <t>169-32T</t>
  </si>
  <si>
    <t>169-33A</t>
  </si>
  <si>
    <t>169-34B</t>
  </si>
  <si>
    <t>169-34D</t>
  </si>
  <si>
    <t>169-34G</t>
  </si>
  <si>
    <t>169-34H</t>
  </si>
  <si>
    <t>169-36B</t>
  </si>
  <si>
    <t>169-36C</t>
  </si>
  <si>
    <t>169-36F</t>
  </si>
  <si>
    <t>169-36G</t>
  </si>
  <si>
    <t>169-39B</t>
  </si>
  <si>
    <t>169-41C</t>
  </si>
  <si>
    <t>169-41D</t>
  </si>
  <si>
    <t>169-41H</t>
  </si>
  <si>
    <t>169-41K</t>
  </si>
  <si>
    <t>169-41M</t>
  </si>
  <si>
    <t>169-45A</t>
  </si>
  <si>
    <t>169-45B</t>
  </si>
  <si>
    <t>169-49B</t>
  </si>
  <si>
    <t>169-49D</t>
  </si>
  <si>
    <t>169-49E</t>
  </si>
  <si>
    <t>169-49F</t>
  </si>
  <si>
    <t>169-49G</t>
  </si>
  <si>
    <t>169-50A</t>
  </si>
  <si>
    <t>169-51A</t>
  </si>
  <si>
    <t>169-51B</t>
  </si>
  <si>
    <t>169-53B</t>
  </si>
  <si>
    <t>169-53C</t>
  </si>
  <si>
    <t>169-54A</t>
  </si>
  <si>
    <t>169-55A</t>
  </si>
  <si>
    <t>169-55B</t>
  </si>
  <si>
    <t>169-58B</t>
  </si>
  <si>
    <t>169-60B</t>
  </si>
  <si>
    <t>169-60D</t>
  </si>
  <si>
    <t>169-60F</t>
  </si>
  <si>
    <t>169-60G</t>
  </si>
  <si>
    <t>169-60J</t>
  </si>
  <si>
    <t>169-60L</t>
  </si>
  <si>
    <t>169-60N</t>
  </si>
  <si>
    <t>169-60P</t>
  </si>
  <si>
    <t>169-60Q</t>
  </si>
  <si>
    <t>169-60S</t>
  </si>
  <si>
    <t>169-60U</t>
  </si>
  <si>
    <t>169-60Y</t>
  </si>
  <si>
    <t>169-61J</t>
  </si>
  <si>
    <t>169-61K</t>
  </si>
  <si>
    <t>169-61L</t>
  </si>
  <si>
    <t>169-61M</t>
  </si>
  <si>
    <t>169-61P</t>
  </si>
  <si>
    <t>169-61Q</t>
  </si>
  <si>
    <t>169-61S</t>
  </si>
  <si>
    <t>169-61T</t>
  </si>
  <si>
    <t>169-61V</t>
  </si>
  <si>
    <t>169-61W</t>
  </si>
  <si>
    <t>169-61X</t>
  </si>
  <si>
    <t>169-61Y</t>
  </si>
  <si>
    <t>169-62A</t>
  </si>
  <si>
    <t>169-62J</t>
  </si>
  <si>
    <t>169-62K</t>
  </si>
  <si>
    <t>169-63A</t>
  </si>
  <si>
    <t>169-63B</t>
  </si>
  <si>
    <t>169-63C</t>
  </si>
  <si>
    <t>169-64A</t>
  </si>
  <si>
    <t>169-65A</t>
  </si>
  <si>
    <t>169-65D</t>
  </si>
  <si>
    <t>169-65F</t>
  </si>
  <si>
    <t>169-65G</t>
  </si>
  <si>
    <t>169-65H</t>
  </si>
  <si>
    <t>169-66A</t>
  </si>
  <si>
    <t>169-67B</t>
  </si>
  <si>
    <t>169-68C</t>
  </si>
  <si>
    <t>169-69A</t>
  </si>
  <si>
    <t>169-76A</t>
  </si>
  <si>
    <t>169-80B</t>
  </si>
  <si>
    <t>169-81A</t>
  </si>
  <si>
    <t>169-81B</t>
  </si>
  <si>
    <t>169-84B</t>
  </si>
  <si>
    <t>169-88A</t>
  </si>
  <si>
    <t>169-90A</t>
  </si>
  <si>
    <t>169-90B</t>
  </si>
  <si>
    <t>169-90C</t>
  </si>
  <si>
    <t>169-90D</t>
  </si>
  <si>
    <t>169-90F</t>
  </si>
  <si>
    <t>169-91B</t>
  </si>
  <si>
    <t>169-92B</t>
  </si>
  <si>
    <t>169-92D</t>
  </si>
  <si>
    <t>169-92E</t>
  </si>
  <si>
    <t>169-92G</t>
  </si>
  <si>
    <t>169-92L</t>
  </si>
  <si>
    <t>169-92P</t>
  </si>
  <si>
    <t>169-92R</t>
  </si>
  <si>
    <t>169-92S</t>
  </si>
  <si>
    <t>169-92U</t>
  </si>
  <si>
    <t>169-92W</t>
  </si>
  <si>
    <t>169-92Y</t>
  </si>
  <si>
    <t>169-93J</t>
  </si>
  <si>
    <t>169-93L</t>
  </si>
  <si>
    <t>169-93N</t>
  </si>
  <si>
    <t>169-93P</t>
  </si>
  <si>
    <t>169-93Q</t>
  </si>
  <si>
    <t>169-93R</t>
  </si>
  <si>
    <t>169-93T</t>
  </si>
  <si>
    <t>169-94A</t>
  </si>
  <si>
    <t>169-95A</t>
  </si>
  <si>
    <t>169-96C</t>
  </si>
  <si>
    <t>169-96F</t>
  </si>
  <si>
    <t>169-98A</t>
  </si>
  <si>
    <t>169-98B</t>
  </si>
  <si>
    <t>169-94Z</t>
  </si>
  <si>
    <t>169-34Z</t>
  </si>
  <si>
    <t>169-60Z</t>
  </si>
  <si>
    <t>169-65Z</t>
  </si>
  <si>
    <t>169-74Z</t>
  </si>
  <si>
    <t>169-79Z</t>
  </si>
  <si>
    <t>170-010</t>
  </si>
  <si>
    <t>170-020</t>
  </si>
  <si>
    <t>170-030</t>
  </si>
  <si>
    <t>170-040</t>
  </si>
  <si>
    <t>170-050</t>
  </si>
  <si>
    <t>170-060</t>
  </si>
  <si>
    <t>170-070</t>
  </si>
  <si>
    <t>170-080</t>
  </si>
  <si>
    <t>170-090</t>
  </si>
  <si>
    <t>170-110</t>
  </si>
  <si>
    <t>170-111</t>
  </si>
  <si>
    <t>170-120</t>
  </si>
  <si>
    <t>170-140</t>
  </si>
  <si>
    <t>170-150</t>
  </si>
  <si>
    <t>170-160</t>
  </si>
  <si>
    <t>170-190</t>
  </si>
  <si>
    <t>170-200</t>
  </si>
  <si>
    <t>170-210</t>
  </si>
  <si>
    <t>170-220</t>
  </si>
  <si>
    <t>170-230</t>
  </si>
  <si>
    <t>170-240</t>
  </si>
  <si>
    <t>170-241</t>
  </si>
  <si>
    <t>170-250</t>
  </si>
  <si>
    <t>170-260</t>
  </si>
  <si>
    <t>170-270</t>
  </si>
  <si>
    <t>170-280</t>
  </si>
  <si>
    <t>170-290</t>
  </si>
  <si>
    <t>170-292</t>
  </si>
  <si>
    <t>170-300</t>
  </si>
  <si>
    <t>170-310</t>
  </si>
  <si>
    <t>170-320</t>
  </si>
  <si>
    <t>170-330</t>
  </si>
  <si>
    <t>170-350</t>
  </si>
  <si>
    <t>170-360</t>
  </si>
  <si>
    <t>170-370</t>
  </si>
  <si>
    <t>170-380</t>
  </si>
  <si>
    <t>170-390</t>
  </si>
  <si>
    <t>170-400</t>
  </si>
  <si>
    <t>170-410</t>
  </si>
  <si>
    <t>170-420</t>
  </si>
  <si>
    <t>170-421</t>
  </si>
  <si>
    <t>170-422</t>
  </si>
  <si>
    <t>170-430</t>
  </si>
  <si>
    <t>170-440</t>
  </si>
  <si>
    <t>170-450</t>
  </si>
  <si>
    <t>170-460</t>
  </si>
  <si>
    <t>170-470</t>
  </si>
  <si>
    <t>170-480</t>
  </si>
  <si>
    <t>170-490</t>
  </si>
  <si>
    <t>170-491</t>
  </si>
  <si>
    <t>170-500</t>
  </si>
  <si>
    <t>170-510</t>
  </si>
  <si>
    <t>170-520</t>
  </si>
  <si>
    <t>170-530</t>
  </si>
  <si>
    <t>170-540</t>
  </si>
  <si>
    <t>170-560</t>
  </si>
  <si>
    <t>170-570</t>
  </si>
  <si>
    <t>170-580</t>
  </si>
  <si>
    <t>170-600</t>
  </si>
  <si>
    <t>170-610</t>
  </si>
  <si>
    <t>170-620</t>
  </si>
  <si>
    <t>170-630</t>
  </si>
  <si>
    <t>170-640</t>
  </si>
  <si>
    <t>170-650</t>
  </si>
  <si>
    <t>170-660</t>
  </si>
  <si>
    <t>170-670</t>
  </si>
  <si>
    <t>170-680</t>
  </si>
  <si>
    <t>170-681</t>
  </si>
  <si>
    <t>170-690</t>
  </si>
  <si>
    <t>170-700</t>
  </si>
  <si>
    <t>170-710</t>
  </si>
  <si>
    <t>170-740</t>
  </si>
  <si>
    <t>170-750</t>
  </si>
  <si>
    <t>170-760</t>
  </si>
  <si>
    <t>170-761</t>
  </si>
  <si>
    <t>170-770</t>
  </si>
  <si>
    <t>170-780</t>
  </si>
  <si>
    <t>170-790</t>
  </si>
  <si>
    <t>170-800</t>
  </si>
  <si>
    <t>170-820</t>
  </si>
  <si>
    <t>170-830</t>
  </si>
  <si>
    <t>170-850</t>
  </si>
  <si>
    <t>170-860</t>
  </si>
  <si>
    <t>170-861</t>
  </si>
  <si>
    <t>170-880</t>
  </si>
  <si>
    <t>170-890</t>
  </si>
  <si>
    <t>170-910</t>
  </si>
  <si>
    <t>170-930</t>
  </si>
  <si>
    <t>170-940</t>
  </si>
  <si>
    <t>170-950</t>
  </si>
  <si>
    <t>170-970</t>
  </si>
  <si>
    <t>170-980</t>
  </si>
  <si>
    <t>170-990</t>
  </si>
  <si>
    <t>170-995</t>
  </si>
  <si>
    <t>170-00A</t>
  </si>
  <si>
    <t>170-01C</t>
  </si>
  <si>
    <t>170-01F</t>
  </si>
  <si>
    <t>170-08A</t>
  </si>
  <si>
    <t>170-09A</t>
  </si>
  <si>
    <t>170-09B</t>
  </si>
  <si>
    <t>170-10A</t>
  </si>
  <si>
    <t>170-10B</t>
  </si>
  <si>
    <t>170-11A</t>
  </si>
  <si>
    <t>170-11B</t>
  </si>
  <si>
    <t>170-11C</t>
  </si>
  <si>
    <t>170-11K</t>
  </si>
  <si>
    <t>170-12A</t>
  </si>
  <si>
    <t>170-13A</t>
  </si>
  <si>
    <t>170-13B</t>
  </si>
  <si>
    <t>170-13C</t>
  </si>
  <si>
    <t>170-13D</t>
  </si>
  <si>
    <t>170-16B</t>
  </si>
  <si>
    <t>170-19A</t>
  </si>
  <si>
    <t>170-19B</t>
  </si>
  <si>
    <t>170-24N</t>
  </si>
  <si>
    <t>170-26C</t>
  </si>
  <si>
    <t>170-29A</t>
  </si>
  <si>
    <t>170-32A</t>
  </si>
  <si>
    <t>170-32B</t>
  </si>
  <si>
    <t>170-32C</t>
  </si>
  <si>
    <t>170-32D</t>
  </si>
  <si>
    <t>170-32H</t>
  </si>
  <si>
    <t>170-32K</t>
  </si>
  <si>
    <t>170-32L</t>
  </si>
  <si>
    <t>170-32M</t>
  </si>
  <si>
    <t>170-32N</t>
  </si>
  <si>
    <t>170-32Q</t>
  </si>
  <si>
    <t>170-32S</t>
  </si>
  <si>
    <t>170-32T</t>
  </si>
  <si>
    <t>170-33A</t>
  </si>
  <si>
    <t>170-34B</t>
  </si>
  <si>
    <t>170-34D</t>
  </si>
  <si>
    <t>170-34F</t>
  </si>
  <si>
    <t>170-34H</t>
  </si>
  <si>
    <t>170-36B</t>
  </si>
  <si>
    <t>170-36C</t>
  </si>
  <si>
    <t>170-36F</t>
  </si>
  <si>
    <t>170-36G</t>
  </si>
  <si>
    <t>170-39B</t>
  </si>
  <si>
    <t>170-41B</t>
  </si>
  <si>
    <t>170-41C</t>
  </si>
  <si>
    <t>170-41D</t>
  </si>
  <si>
    <t>170-41H</t>
  </si>
  <si>
    <t>170-41J</t>
  </si>
  <si>
    <t>170-41K</t>
  </si>
  <si>
    <t>170-41L</t>
  </si>
  <si>
    <t>170-41M</t>
  </si>
  <si>
    <t>170-42A</t>
  </si>
  <si>
    <t>170-42B</t>
  </si>
  <si>
    <t>170-43D</t>
  </si>
  <si>
    <t>170-44A</t>
  </si>
  <si>
    <t>170-45A</t>
  </si>
  <si>
    <t>170-45B</t>
  </si>
  <si>
    <t>170-49B</t>
  </si>
  <si>
    <t>170-49D</t>
  </si>
  <si>
    <t>170-49E</t>
  </si>
  <si>
    <t>170-49F</t>
  </si>
  <si>
    <t>170-49G</t>
  </si>
  <si>
    <t>170-50A</t>
  </si>
  <si>
    <t>170-51A</t>
  </si>
  <si>
    <t>170-51B</t>
  </si>
  <si>
    <t>170-53B</t>
  </si>
  <si>
    <t>170-53C</t>
  </si>
  <si>
    <t>170-54A</t>
  </si>
  <si>
    <t>170-55A</t>
  </si>
  <si>
    <t>170-55B</t>
  </si>
  <si>
    <t>170-58B</t>
  </si>
  <si>
    <t>170-60B</t>
  </si>
  <si>
    <t>170-60D</t>
  </si>
  <si>
    <t>170-60F</t>
  </si>
  <si>
    <t>170-60G</t>
  </si>
  <si>
    <t>170-60J</t>
  </si>
  <si>
    <t>170-60K</t>
  </si>
  <si>
    <t>170-60L</t>
  </si>
  <si>
    <t>170-60N</t>
  </si>
  <si>
    <t>170-60P</t>
  </si>
  <si>
    <t>170-60Q</t>
  </si>
  <si>
    <t>170-60S</t>
  </si>
  <si>
    <t>170-60U</t>
  </si>
  <si>
    <t>170-60Y</t>
  </si>
  <si>
    <t>170-61J</t>
  </si>
  <si>
    <t>170-61K</t>
  </si>
  <si>
    <t>170-61L</t>
  </si>
  <si>
    <t>170-61M</t>
  </si>
  <si>
    <t>170-61P</t>
  </si>
  <si>
    <t>170-61Q</t>
  </si>
  <si>
    <t>170-61R</t>
  </si>
  <si>
    <t>170-61S</t>
  </si>
  <si>
    <t>170-61T</t>
  </si>
  <si>
    <t>170-61V</t>
  </si>
  <si>
    <t>170-61W</t>
  </si>
  <si>
    <t>170-61Y</t>
  </si>
  <si>
    <t>170-62A</t>
  </si>
  <si>
    <t>170-62J</t>
  </si>
  <si>
    <t>170-62K</t>
  </si>
  <si>
    <t>170-63A</t>
  </si>
  <si>
    <t>170-63B</t>
  </si>
  <si>
    <t>170-63C</t>
  </si>
  <si>
    <t>170-64A</t>
  </si>
  <si>
    <t>170-65A</t>
  </si>
  <si>
    <t>170-65C</t>
  </si>
  <si>
    <t>170-65D</t>
  </si>
  <si>
    <t>170-65F</t>
  </si>
  <si>
    <t>170-65G</t>
  </si>
  <si>
    <t>170-65H</t>
  </si>
  <si>
    <t>170-66A</t>
  </si>
  <si>
    <t>170-67B</t>
  </si>
  <si>
    <t>170-68C</t>
  </si>
  <si>
    <t>170-69A</t>
  </si>
  <si>
    <t>170-73A</t>
  </si>
  <si>
    <t>170-73B</t>
  </si>
  <si>
    <t>170-74C</t>
  </si>
  <si>
    <t>170-76A</t>
  </si>
  <si>
    <t>170-79A</t>
  </si>
  <si>
    <t>170-80B</t>
  </si>
  <si>
    <t>170-81A</t>
  </si>
  <si>
    <t>170-81B</t>
  </si>
  <si>
    <t>170-84B</t>
  </si>
  <si>
    <t>170-86T</t>
  </si>
  <si>
    <t>170-88A</t>
  </si>
  <si>
    <t>170-90A</t>
  </si>
  <si>
    <t>170-90B</t>
  </si>
  <si>
    <t>170-90C</t>
  </si>
  <si>
    <t>170-90F</t>
  </si>
  <si>
    <t>170-91B</t>
  </si>
  <si>
    <t>170-92B</t>
  </si>
  <si>
    <t>170-92D</t>
  </si>
  <si>
    <t>170-92E</t>
  </si>
  <si>
    <t>170-92G</t>
  </si>
  <si>
    <t>170-92L</t>
  </si>
  <si>
    <t>170-92M</t>
  </si>
  <si>
    <t>170-92N</t>
  </si>
  <si>
    <t>170-92P</t>
  </si>
  <si>
    <t>170-92R</t>
  </si>
  <si>
    <t>170-92S</t>
  </si>
  <si>
    <t>170-92U</t>
  </si>
  <si>
    <t>170-92V</t>
  </si>
  <si>
    <t>170-92Y</t>
  </si>
  <si>
    <t>170-93L</t>
  </si>
  <si>
    <t>170-93M</t>
  </si>
  <si>
    <t>170-93N</t>
  </si>
  <si>
    <t>170-93P</t>
  </si>
  <si>
    <t>170-93Q</t>
  </si>
  <si>
    <t>170-93R</t>
  </si>
  <si>
    <t>170-93T</t>
  </si>
  <si>
    <t>170-94A</t>
  </si>
  <si>
    <t>170-95A</t>
  </si>
  <si>
    <t>170-96C</t>
  </si>
  <si>
    <t>170-96F</t>
  </si>
  <si>
    <t>170-98A</t>
  </si>
  <si>
    <t>170-94Z</t>
  </si>
  <si>
    <t>170-34Z</t>
  </si>
  <si>
    <t>170-60Z</t>
  </si>
  <si>
    <t>170-65Z</t>
  </si>
  <si>
    <t>170-79Z</t>
  </si>
  <si>
    <t>PSU A05 - CIS of Brunswick County</t>
  </si>
  <si>
    <t>PSU A07 - YMCA of Northwest North Carolina</t>
  </si>
  <si>
    <t>PSU A39 - Communities In Schools of Cape Fear</t>
  </si>
  <si>
    <t>PSU A43 - RAM Organization</t>
  </si>
  <si>
    <t>PSU B90 - The Family Institute for Health &amp; Human Services dba Project Cares</t>
  </si>
  <si>
    <t>PSU B95 - FBC-W CSA dba Charlotte Community Services Association</t>
  </si>
  <si>
    <t>PSU C10 - Kinetic Minds</t>
  </si>
  <si>
    <t>PSU C18 - Student U</t>
  </si>
  <si>
    <t>PSU C33 - Wilson Youth United, Inc. dba the SPOT</t>
  </si>
  <si>
    <t>PSU C41 - United Way of Pitt County</t>
  </si>
  <si>
    <t>PSU C50 - Boys &amp; Girls Club of Cabarrus County</t>
  </si>
  <si>
    <t>PSU C62 - Communities In Schools of Montgomery County</t>
  </si>
  <si>
    <t>PSU C63 - CIS Rowan</t>
  </si>
  <si>
    <t>PSU C68 - Book Harvest</t>
  </si>
  <si>
    <t>PSU E07 - Boys &amp; Girls Clubs of Greater High Point</t>
  </si>
  <si>
    <t>PSU E09 - Abundant Life Community Services</t>
  </si>
  <si>
    <t>PSU E10 - Alliance for Children &amp; Youth/Communities In Schools</t>
  </si>
  <si>
    <t>PSU E11 - Children First/Communities in Schools of Buncombe County</t>
  </si>
  <si>
    <t>PSU E12 - CIS of Lincoln County</t>
  </si>
  <si>
    <t>PSU E13 - Communities In Schools of Robeson County</t>
  </si>
  <si>
    <t>PSU E14 - East Durham Children's Initiative</t>
  </si>
  <si>
    <t>PSU E15 - Jehovah Rapha International, Inc.</t>
  </si>
  <si>
    <t>PSU E16 - Math &amp; Esther Christian, Inc.</t>
  </si>
  <si>
    <t xml:space="preserve">PSU E17 - MeckEd </t>
  </si>
  <si>
    <t>PSU E18 - Piedmont Conservation Council, Inc.</t>
  </si>
  <si>
    <t>PSU E19 - Reeves Community Center Foundation</t>
  </si>
  <si>
    <t>PSU C67 - Communities in Schools</t>
  </si>
  <si>
    <t>166-132</t>
  </si>
  <si>
    <t>167-32M</t>
  </si>
  <si>
    <t>167-340</t>
  </si>
  <si>
    <t>167-360</t>
  </si>
  <si>
    <t>167-36B</t>
  </si>
  <si>
    <t>167-370</t>
  </si>
  <si>
    <t>167-45B</t>
  </si>
  <si>
    <t>167-590</t>
  </si>
  <si>
    <t>167-60B</t>
  </si>
  <si>
    <t>167-65D</t>
  </si>
  <si>
    <t>167-700</t>
  </si>
  <si>
    <t>167-750</t>
  </si>
  <si>
    <t>167-760</t>
  </si>
  <si>
    <t>167-950</t>
  </si>
  <si>
    <t>167-960</t>
  </si>
  <si>
    <t>167-96C</t>
  </si>
  <si>
    <t>167-980</t>
  </si>
  <si>
    <t>168-050</t>
  </si>
  <si>
    <t>168-640</t>
  </si>
  <si>
    <t>168-850</t>
  </si>
  <si>
    <t>154-80B</t>
  </si>
  <si>
    <t>167-010</t>
  </si>
  <si>
    <t>167-030</t>
  </si>
  <si>
    <t>167-040</t>
  </si>
  <si>
    <t>167-050</t>
  </si>
  <si>
    <t>167-060</t>
  </si>
  <si>
    <t>167-070</t>
  </si>
  <si>
    <t>167-080</t>
  </si>
  <si>
    <t>167-090</t>
  </si>
  <si>
    <t>167-100</t>
  </si>
  <si>
    <t>167-110</t>
  </si>
  <si>
    <t>167-111</t>
  </si>
  <si>
    <t>167-120</t>
  </si>
  <si>
    <t>167-130</t>
  </si>
  <si>
    <t>167-132</t>
  </si>
  <si>
    <t>167-140</t>
  </si>
  <si>
    <t>167-150</t>
  </si>
  <si>
    <t>167-160</t>
  </si>
  <si>
    <t>167-170</t>
  </si>
  <si>
    <t>167-180</t>
  </si>
  <si>
    <t>167-181</t>
  </si>
  <si>
    <t>167-182</t>
  </si>
  <si>
    <t>167-190</t>
  </si>
  <si>
    <t>167-200</t>
  </si>
  <si>
    <t>167-230</t>
  </si>
  <si>
    <t>167-240</t>
  </si>
  <si>
    <t>167-250</t>
  </si>
  <si>
    <t>167-260</t>
  </si>
  <si>
    <t>167-270</t>
  </si>
  <si>
    <t>167-291</t>
  </si>
  <si>
    <t>167-292</t>
  </si>
  <si>
    <t>167-300</t>
  </si>
  <si>
    <t>167-310</t>
  </si>
  <si>
    <t>167-320</t>
  </si>
  <si>
    <t>167-330</t>
  </si>
  <si>
    <t>167-390</t>
  </si>
  <si>
    <t>167-400</t>
  </si>
  <si>
    <t>167-410</t>
  </si>
  <si>
    <t>167-422</t>
  </si>
  <si>
    <t>167-430</t>
  </si>
  <si>
    <t>167-440</t>
  </si>
  <si>
    <t>167-460</t>
  </si>
  <si>
    <t>167-470</t>
  </si>
  <si>
    <t>167-480</t>
  </si>
  <si>
    <t>167-490</t>
  </si>
  <si>
    <t>167-491</t>
  </si>
  <si>
    <t>167-500</t>
  </si>
  <si>
    <t>167-510</t>
  </si>
  <si>
    <t>167-520</t>
  </si>
  <si>
    <t>167-530</t>
  </si>
  <si>
    <t>167-540</t>
  </si>
  <si>
    <t>167-550</t>
  </si>
  <si>
    <t>167-560</t>
  </si>
  <si>
    <t>167-570</t>
  </si>
  <si>
    <t>167-600</t>
  </si>
  <si>
    <t>167-610</t>
  </si>
  <si>
    <t>167-630</t>
  </si>
  <si>
    <t>167-640</t>
  </si>
  <si>
    <t>167-660</t>
  </si>
  <si>
    <t>167-670</t>
  </si>
  <si>
    <t>167-680</t>
  </si>
  <si>
    <t>167-681</t>
  </si>
  <si>
    <t>167-690</t>
  </si>
  <si>
    <t>167-720</t>
  </si>
  <si>
    <t>167-740</t>
  </si>
  <si>
    <t>167-761</t>
  </si>
  <si>
    <t>167-770</t>
  </si>
  <si>
    <t>167-780</t>
  </si>
  <si>
    <t>167-790</t>
  </si>
  <si>
    <t>167-800</t>
  </si>
  <si>
    <t>167-810</t>
  </si>
  <si>
    <t>167-820</t>
  </si>
  <si>
    <t>167-840</t>
  </si>
  <si>
    <t>167-850</t>
  </si>
  <si>
    <t>167-860</t>
  </si>
  <si>
    <t>167-862</t>
  </si>
  <si>
    <t>167-870</t>
  </si>
  <si>
    <t>167-880</t>
  </si>
  <si>
    <t>167-890</t>
  </si>
  <si>
    <t>167-900</t>
  </si>
  <si>
    <t>167-910</t>
  </si>
  <si>
    <t>167-920</t>
  </si>
  <si>
    <t>167-930</t>
  </si>
  <si>
    <t>167-940</t>
  </si>
  <si>
    <t>167-970</t>
  </si>
  <si>
    <t>167-990</t>
  </si>
  <si>
    <t>167-995</t>
  </si>
  <si>
    <t>167-00A</t>
  </si>
  <si>
    <t>167-09B</t>
  </si>
  <si>
    <t>167-10A</t>
  </si>
  <si>
    <t>167-10B</t>
  </si>
  <si>
    <t>167-11A</t>
  </si>
  <si>
    <t>167-11C</t>
  </si>
  <si>
    <t>167-11D</t>
  </si>
  <si>
    <t>167-11K</t>
  </si>
  <si>
    <t>167-12A</t>
  </si>
  <si>
    <t>167-13C</t>
  </si>
  <si>
    <t>167-19A</t>
  </si>
  <si>
    <t>167-19B</t>
  </si>
  <si>
    <t>167-20A</t>
  </si>
  <si>
    <t>167-24B</t>
  </si>
  <si>
    <t>167-24N</t>
  </si>
  <si>
    <t>167-29A</t>
  </si>
  <si>
    <t>167-32A</t>
  </si>
  <si>
    <t>167-32C</t>
  </si>
  <si>
    <t>167-32D</t>
  </si>
  <si>
    <t>167-32K</t>
  </si>
  <si>
    <t>167-32L</t>
  </si>
  <si>
    <t>167-32P</t>
  </si>
  <si>
    <t>167-32R</t>
  </si>
  <si>
    <t>167-33A</t>
  </si>
  <si>
    <t>167-34G</t>
  </si>
  <si>
    <t>167-34Z</t>
  </si>
  <si>
    <t>167-36C</t>
  </si>
  <si>
    <t>167-36F</t>
  </si>
  <si>
    <t>167-39A</t>
  </si>
  <si>
    <t>167-41D</t>
  </si>
  <si>
    <t>167-44A</t>
  </si>
  <si>
    <t>167-45A</t>
  </si>
  <si>
    <t>167-49B</t>
  </si>
  <si>
    <t>167-49E</t>
  </si>
  <si>
    <t>167-50Z</t>
  </si>
  <si>
    <t>167-51A</t>
  </si>
  <si>
    <t>167-55A</t>
  </si>
  <si>
    <t>167-58B</t>
  </si>
  <si>
    <t>167-60D</t>
  </si>
  <si>
    <t>167-60F</t>
  </si>
  <si>
    <t>167-60I</t>
  </si>
  <si>
    <t>167-60J</t>
  </si>
  <si>
    <t>167-60M</t>
  </si>
  <si>
    <t>167-60Q</t>
  </si>
  <si>
    <t>167-60S</t>
  </si>
  <si>
    <t>167-60Y</t>
  </si>
  <si>
    <t>167-61J</t>
  </si>
  <si>
    <t>167-61M</t>
  </si>
  <si>
    <t>167-61P</t>
  </si>
  <si>
    <t>167-61Q</t>
  </si>
  <si>
    <t>167-61S</t>
  </si>
  <si>
    <t>167-61W</t>
  </si>
  <si>
    <t>167-62A</t>
  </si>
  <si>
    <t>167-62J</t>
  </si>
  <si>
    <t>167-63C</t>
  </si>
  <si>
    <t>167-64A</t>
  </si>
  <si>
    <t>167-65A</t>
  </si>
  <si>
    <t>167-65G</t>
  </si>
  <si>
    <t>167-68A</t>
  </si>
  <si>
    <t>167-68C</t>
  </si>
  <si>
    <t>167-70A</t>
  </si>
  <si>
    <t>167-73B</t>
  </si>
  <si>
    <t>167-79A</t>
  </si>
  <si>
    <t>167-79Z</t>
  </si>
  <si>
    <t>167-81A</t>
  </si>
  <si>
    <t>167-81B</t>
  </si>
  <si>
    <t>167-84B</t>
  </si>
  <si>
    <t>167-87A</t>
  </si>
  <si>
    <t>167-88A</t>
  </si>
  <si>
    <t>167-90A</t>
  </si>
  <si>
    <t>167-90B</t>
  </si>
  <si>
    <t>167-90F</t>
  </si>
  <si>
    <t>167-91A</t>
  </si>
  <si>
    <t>167-92E</t>
  </si>
  <si>
    <t>167-92G</t>
  </si>
  <si>
    <t>167-92P</t>
  </si>
  <si>
    <t>167-93A</t>
  </si>
  <si>
    <t>167-93Q</t>
  </si>
  <si>
    <t>167-93R</t>
  </si>
  <si>
    <t>167-94A</t>
  </si>
  <si>
    <t>167-95A</t>
  </si>
  <si>
    <t>167-96F</t>
  </si>
  <si>
    <t>167-98A</t>
  </si>
  <si>
    <t>Total 
Allotment</t>
  </si>
  <si>
    <t>%
Remaining</t>
  </si>
  <si>
    <t>$
Balance</t>
  </si>
  <si>
    <t>Total Expenditures</t>
  </si>
  <si>
    <t>https://www.dpi.nc.gov/districts-schools/district-operations/financial-and-business-services/covid-funds</t>
  </si>
  <si>
    <t>Bonus Leave Payoff</t>
  </si>
  <si>
    <t>Rentals/Leases</t>
  </si>
  <si>
    <t>Annual Leave Payoff</t>
  </si>
  <si>
    <t>(Report Notes)</t>
  </si>
  <si>
    <t>Covid Expenditures "by PSU by PRC" and Covid Expenditures "by PSU by Object Code"</t>
  </si>
  <si>
    <t>Program Report Code is a group of expenditures.  For description of each PRC , see Program Report Code Summary document on our website.  Note that this report includes only expenditures in State and Federal Covid PRCs.</t>
  </si>
  <si>
    <t>CRF - Summer Learning Program</t>
  </si>
  <si>
    <t>PSU ALL - Total Covid Expenditures (All Districts)</t>
  </si>
  <si>
    <t>For descriptions of each PRC, refer to "Covid Allotment Policy Manual" on Financial and Business Services website at</t>
  </si>
  <si>
    <t xml:space="preserve">     1. Click on the yellow (or blue) cell on the left and then </t>
  </si>
  <si>
    <t>PSU ALL - Sum of all Covid Expenditures (All Districts)</t>
  </si>
  <si>
    <t>PRC ALL - Sum of all Covid Expenditures (All Programs)</t>
  </si>
  <si>
    <t>CRF - Cybersecurity</t>
  </si>
  <si>
    <t>165-132</t>
  </si>
  <si>
    <t>169-132</t>
  </si>
  <si>
    <t>170-132</t>
  </si>
  <si>
    <t>171-010</t>
  </si>
  <si>
    <t>171-01C</t>
  </si>
  <si>
    <t>171-01F</t>
  </si>
  <si>
    <t>171-020</t>
  </si>
  <si>
    <t>171-030</t>
  </si>
  <si>
    <t>171-040</t>
  </si>
  <si>
    <t>171-050</t>
  </si>
  <si>
    <t>171-060</t>
  </si>
  <si>
    <t>171-06B</t>
  </si>
  <si>
    <t>171-070</t>
  </si>
  <si>
    <t>171-080</t>
  </si>
  <si>
    <t>171-090</t>
  </si>
  <si>
    <t>171-09A</t>
  </si>
  <si>
    <t>171-09B</t>
  </si>
  <si>
    <t>171-100</t>
  </si>
  <si>
    <t>171-10A</t>
  </si>
  <si>
    <t>171-10B</t>
  </si>
  <si>
    <t>171-110</t>
  </si>
  <si>
    <t>171-11A</t>
  </si>
  <si>
    <t>171-11B</t>
  </si>
  <si>
    <t>171-11C</t>
  </si>
  <si>
    <t>171-11D</t>
  </si>
  <si>
    <t>171-111</t>
  </si>
  <si>
    <t>171-11K</t>
  </si>
  <si>
    <t>171-120</t>
  </si>
  <si>
    <t>171-12A</t>
  </si>
  <si>
    <t>171-130</t>
  </si>
  <si>
    <t>171-13A</t>
  </si>
  <si>
    <t>171-13B</t>
  </si>
  <si>
    <t>171-13C</t>
  </si>
  <si>
    <t>171-13D</t>
  </si>
  <si>
    <t>171-132</t>
  </si>
  <si>
    <t>171-140</t>
  </si>
  <si>
    <t>171-150</t>
  </si>
  <si>
    <t>171-160</t>
  </si>
  <si>
    <t>171-16B</t>
  </si>
  <si>
    <t>171-170</t>
  </si>
  <si>
    <t>171-180</t>
  </si>
  <si>
    <t>171-181</t>
  </si>
  <si>
    <t>171-182</t>
  </si>
  <si>
    <t>171-190</t>
  </si>
  <si>
    <t>171-200</t>
  </si>
  <si>
    <t>171-20A</t>
  </si>
  <si>
    <t>171-210</t>
  </si>
  <si>
    <t>171-220</t>
  </si>
  <si>
    <t>171-230</t>
  </si>
  <si>
    <t>171-23A</t>
  </si>
  <si>
    <t>171-240</t>
  </si>
  <si>
    <t>171-24B</t>
  </si>
  <si>
    <t>171-241</t>
  </si>
  <si>
    <t>171-24N</t>
  </si>
  <si>
    <t>171-250</t>
  </si>
  <si>
    <t>171-260</t>
  </si>
  <si>
    <t>171-26B</t>
  </si>
  <si>
    <t>171-26C</t>
  </si>
  <si>
    <t>171-270</t>
  </si>
  <si>
    <t>171-280</t>
  </si>
  <si>
    <t>171-290</t>
  </si>
  <si>
    <t>171-29A</t>
  </si>
  <si>
    <t>171-291</t>
  </si>
  <si>
    <t>171-292</t>
  </si>
  <si>
    <t>171-300</t>
  </si>
  <si>
    <t>171-310</t>
  </si>
  <si>
    <t>171-320</t>
  </si>
  <si>
    <t>171-00A</t>
  </si>
  <si>
    <t>171-00B</t>
  </si>
  <si>
    <t>171-32A</t>
  </si>
  <si>
    <t>171-32B</t>
  </si>
  <si>
    <t>171-32C</t>
  </si>
  <si>
    <t>171-32D</t>
  </si>
  <si>
    <t>171-32H</t>
  </si>
  <si>
    <t>171-32K</t>
  </si>
  <si>
    <t>171-32L</t>
  </si>
  <si>
    <t>171-32M</t>
  </si>
  <si>
    <t>171-32P</t>
  </si>
  <si>
    <t>171-32Q</t>
  </si>
  <si>
    <t>171-32S</t>
  </si>
  <si>
    <t>171-32T</t>
  </si>
  <si>
    <t>171-330</t>
  </si>
  <si>
    <t>171-33A</t>
  </si>
  <si>
    <t>171-340</t>
  </si>
  <si>
    <t>171-34B</t>
  </si>
  <si>
    <t>171-34D</t>
  </si>
  <si>
    <t>171-34F</t>
  </si>
  <si>
    <t>171-34G</t>
  </si>
  <si>
    <t>171-34Z</t>
  </si>
  <si>
    <t>171-350</t>
  </si>
  <si>
    <t>171-35A</t>
  </si>
  <si>
    <t>171-360</t>
  </si>
  <si>
    <t>171-36B</t>
  </si>
  <si>
    <t>171-36C</t>
  </si>
  <si>
    <t>171-36F</t>
  </si>
  <si>
    <t>171-370</t>
  </si>
  <si>
    <t>171-380</t>
  </si>
  <si>
    <t>171-390</t>
  </si>
  <si>
    <t>171-39A</t>
  </si>
  <si>
    <t>171-400</t>
  </si>
  <si>
    <t>171-410</t>
  </si>
  <si>
    <t>171-41B</t>
  </si>
  <si>
    <t>171-41C</t>
  </si>
  <si>
    <t>171-41F</t>
  </si>
  <si>
    <t>171-41H</t>
  </si>
  <si>
    <t>171-41J</t>
  </si>
  <si>
    <t>171-41K</t>
  </si>
  <si>
    <t>171-41L</t>
  </si>
  <si>
    <t>171-41M</t>
  </si>
  <si>
    <t>171-41R</t>
  </si>
  <si>
    <t>171-420</t>
  </si>
  <si>
    <t>171-42A</t>
  </si>
  <si>
    <t>171-42B</t>
  </si>
  <si>
    <t>171-421</t>
  </si>
  <si>
    <t>171-422</t>
  </si>
  <si>
    <t>171-430</t>
  </si>
  <si>
    <t>171-43D</t>
  </si>
  <si>
    <t>171-440</t>
  </si>
  <si>
    <t>171-44A</t>
  </si>
  <si>
    <t>171-450</t>
  </si>
  <si>
    <t>171-45B</t>
  </si>
  <si>
    <t>171-460</t>
  </si>
  <si>
    <t>171-470</t>
  </si>
  <si>
    <t>171-480</t>
  </si>
  <si>
    <t>171-490</t>
  </si>
  <si>
    <t>171-49B</t>
  </si>
  <si>
    <t>171-49D</t>
  </si>
  <si>
    <t>171-49F</t>
  </si>
  <si>
    <t>171-49G</t>
  </si>
  <si>
    <t>171-491</t>
  </si>
  <si>
    <t>171-500</t>
  </si>
  <si>
    <t>171-50Z</t>
  </si>
  <si>
    <t>171-510</t>
  </si>
  <si>
    <t>171-51A</t>
  </si>
  <si>
    <t>171-520</t>
  </si>
  <si>
    <t>171-530</t>
  </si>
  <si>
    <t>171-53B</t>
  </si>
  <si>
    <t>171-53C</t>
  </si>
  <si>
    <t>171-540</t>
  </si>
  <si>
    <t>171-54A</t>
  </si>
  <si>
    <t>171-550</t>
  </si>
  <si>
    <t>171-55A</t>
  </si>
  <si>
    <t>171-55B</t>
  </si>
  <si>
    <t>171-560</t>
  </si>
  <si>
    <t>171-570</t>
  </si>
  <si>
    <t>171-580</t>
  </si>
  <si>
    <t>171-58B</t>
  </si>
  <si>
    <t>171-590</t>
  </si>
  <si>
    <t>171-600</t>
  </si>
  <si>
    <t>171-60B</t>
  </si>
  <si>
    <t>171-60G</t>
  </si>
  <si>
    <t>171-60J</t>
  </si>
  <si>
    <t>171-60K</t>
  </si>
  <si>
    <t>171-60L</t>
  </si>
  <si>
    <t>171-60N</t>
  </si>
  <si>
    <t>171-60P</t>
  </si>
  <si>
    <t>171-60Q</t>
  </si>
  <si>
    <t>171-60U</t>
  </si>
  <si>
    <t>171-60Y</t>
  </si>
  <si>
    <t>171-60Z</t>
  </si>
  <si>
    <t>171-61K</t>
  </si>
  <si>
    <t>171-61L</t>
  </si>
  <si>
    <t>171-61M</t>
  </si>
  <si>
    <t>171-61N</t>
  </si>
  <si>
    <t>171-61P</t>
  </si>
  <si>
    <t>171-61Q</t>
  </si>
  <si>
    <t>171-61R</t>
  </si>
  <si>
    <t>171-61T</t>
  </si>
  <si>
    <t>171-61U</t>
  </si>
  <si>
    <t>171-61V</t>
  </si>
  <si>
    <t>171-61W</t>
  </si>
  <si>
    <t>171-61X</t>
  </si>
  <si>
    <t>171-61Y</t>
  </si>
  <si>
    <t>171-62J</t>
  </si>
  <si>
    <t>171-62K</t>
  </si>
  <si>
    <t>171-610</t>
  </si>
  <si>
    <t>171-620</t>
  </si>
  <si>
    <t>171-62A</t>
  </si>
  <si>
    <t>171-630</t>
  </si>
  <si>
    <t>171-63B</t>
  </si>
  <si>
    <t>171-640</t>
  </si>
  <si>
    <t>171-64A</t>
  </si>
  <si>
    <t>171-650</t>
  </si>
  <si>
    <t>171-65A</t>
  </si>
  <si>
    <t>171-65C</t>
  </si>
  <si>
    <t>171-65G</t>
  </si>
  <si>
    <t>171-65H</t>
  </si>
  <si>
    <t>171-65Z</t>
  </si>
  <si>
    <t>171-660</t>
  </si>
  <si>
    <t>171-66A</t>
  </si>
  <si>
    <t>171-670</t>
  </si>
  <si>
    <t>171-67B</t>
  </si>
  <si>
    <t>171-680</t>
  </si>
  <si>
    <t>171-681</t>
  </si>
  <si>
    <t>171-690</t>
  </si>
  <si>
    <t>171-69A</t>
  </si>
  <si>
    <t>171-700</t>
  </si>
  <si>
    <t>171-70A</t>
  </si>
  <si>
    <t>171-710</t>
  </si>
  <si>
    <t>171-720</t>
  </si>
  <si>
    <t>171-730</t>
  </si>
  <si>
    <t>171-73A</t>
  </si>
  <si>
    <t>171-740</t>
  </si>
  <si>
    <t>171-74C</t>
  </si>
  <si>
    <t>171-74Z</t>
  </si>
  <si>
    <t>171-750</t>
  </si>
  <si>
    <t>171-760</t>
  </si>
  <si>
    <t>171-76A</t>
  </si>
  <si>
    <t>171-761</t>
  </si>
  <si>
    <t>171-770</t>
  </si>
  <si>
    <t>171-780</t>
  </si>
  <si>
    <t>171-78A</t>
  </si>
  <si>
    <t>171-295</t>
  </si>
  <si>
    <t>171-790</t>
  </si>
  <si>
    <t>171-79Z</t>
  </si>
  <si>
    <t>171-800</t>
  </si>
  <si>
    <t>171-810</t>
  </si>
  <si>
    <t>171-81A</t>
  </si>
  <si>
    <t>171-81B</t>
  </si>
  <si>
    <t>171-820</t>
  </si>
  <si>
    <t>171-821</t>
  </si>
  <si>
    <t>171-830</t>
  </si>
  <si>
    <t>171-840</t>
  </si>
  <si>
    <t>171-850</t>
  </si>
  <si>
    <t>171-860</t>
  </si>
  <si>
    <t>171-861</t>
  </si>
  <si>
    <t>171-862</t>
  </si>
  <si>
    <t>171-870</t>
  </si>
  <si>
    <t>171-87A</t>
  </si>
  <si>
    <t>171-880</t>
  </si>
  <si>
    <t>171-88A</t>
  </si>
  <si>
    <t>171-890</t>
  </si>
  <si>
    <t>171-900</t>
  </si>
  <si>
    <t>171-90C</t>
  </si>
  <si>
    <t>171-90D</t>
  </si>
  <si>
    <t>171-90F</t>
  </si>
  <si>
    <t>171-910</t>
  </si>
  <si>
    <t>171-91A</t>
  </si>
  <si>
    <t>171-91B</t>
  </si>
  <si>
    <t>171-920</t>
  </si>
  <si>
    <t>171-92B</t>
  </si>
  <si>
    <t>171-92G</t>
  </si>
  <si>
    <t>171-92M</t>
  </si>
  <si>
    <t>171-92R</t>
  </si>
  <si>
    <t>171-92T</t>
  </si>
  <si>
    <t>171-92V</t>
  </si>
  <si>
    <t>171-92W</t>
  </si>
  <si>
    <t>171-93J</t>
  </si>
  <si>
    <t>171-93L</t>
  </si>
  <si>
    <t>171-93P</t>
  </si>
  <si>
    <t>171-93Q</t>
  </si>
  <si>
    <t>171-93R</t>
  </si>
  <si>
    <t>171-93T</t>
  </si>
  <si>
    <t>171-930</t>
  </si>
  <si>
    <t>171-93A</t>
  </si>
  <si>
    <t>171-940</t>
  </si>
  <si>
    <t>171-94A</t>
  </si>
  <si>
    <t>171-950</t>
  </si>
  <si>
    <t>171-95A</t>
  </si>
  <si>
    <t>171-960</t>
  </si>
  <si>
    <t>171-96C</t>
  </si>
  <si>
    <t>171-96F</t>
  </si>
  <si>
    <t>171-970</t>
  </si>
  <si>
    <t>171-980</t>
  </si>
  <si>
    <t>171-98A</t>
  </si>
  <si>
    <t>171-98B</t>
  </si>
  <si>
    <t>171-990</t>
  </si>
  <si>
    <t>171-995</t>
  </si>
  <si>
    <t>171-94Z</t>
  </si>
  <si>
    <t>172-01B</t>
  </si>
  <si>
    <t>172-01D</t>
  </si>
  <si>
    <t>172-07A</t>
  </si>
  <si>
    <t>172-11C</t>
  </si>
  <si>
    <t>172-19A</t>
  </si>
  <si>
    <t>172-19B</t>
  </si>
  <si>
    <t>172-19C</t>
  </si>
  <si>
    <t>172-27A</t>
  </si>
  <si>
    <t>172-32L</t>
  </si>
  <si>
    <t>172-32N</t>
  </si>
  <si>
    <t>172-32R</t>
  </si>
  <si>
    <t>172-34G</t>
  </si>
  <si>
    <t>172-34H</t>
  </si>
  <si>
    <t>172-35B</t>
  </si>
  <si>
    <t>172-36C</t>
  </si>
  <si>
    <t>172-36G</t>
  </si>
  <si>
    <t>172-39A</t>
  </si>
  <si>
    <t>172-39B</t>
  </si>
  <si>
    <t>172-41B</t>
  </si>
  <si>
    <t>172-41G</t>
  </si>
  <si>
    <t>172-41J</t>
  </si>
  <si>
    <t>172-41N</t>
  </si>
  <si>
    <t>172-41Q</t>
  </si>
  <si>
    <t>172-43C</t>
  </si>
  <si>
    <t>172-45A</t>
  </si>
  <si>
    <t>172-45B</t>
  </si>
  <si>
    <t>172-49E</t>
  </si>
  <si>
    <t>172-49F</t>
  </si>
  <si>
    <t>172-50A</t>
  </si>
  <si>
    <t>172-50Z</t>
  </si>
  <si>
    <t>172-51B</t>
  </si>
  <si>
    <t>172-53B</t>
  </si>
  <si>
    <t>172-55A</t>
  </si>
  <si>
    <t>172-60D</t>
  </si>
  <si>
    <t>172-60F</t>
  </si>
  <si>
    <t>172-60G</t>
  </si>
  <si>
    <t>172-60I</t>
  </si>
  <si>
    <t>172-60J</t>
  </si>
  <si>
    <t>172-60M</t>
  </si>
  <si>
    <t>172-60S</t>
  </si>
  <si>
    <t>172-60Y</t>
  </si>
  <si>
    <t>172-61J</t>
  </si>
  <si>
    <t>172-61M</t>
  </si>
  <si>
    <t>172-61S</t>
  </si>
  <si>
    <t>172-61X</t>
  </si>
  <si>
    <t>172-63A</t>
  </si>
  <si>
    <t>172-63C</t>
  </si>
  <si>
    <t>172-65D</t>
  </si>
  <si>
    <t>172-65F</t>
  </si>
  <si>
    <t>172-68A</t>
  </si>
  <si>
    <t>172-68C</t>
  </si>
  <si>
    <t>172-70A</t>
  </si>
  <si>
    <t>172-73B</t>
  </si>
  <si>
    <t>172-78B</t>
  </si>
  <si>
    <t>172-79A</t>
  </si>
  <si>
    <t>172-84B</t>
  </si>
  <si>
    <t>172-86T</t>
  </si>
  <si>
    <t>172-90A</t>
  </si>
  <si>
    <t>172-90B</t>
  </si>
  <si>
    <t>172-92B</t>
  </si>
  <si>
    <t>172-92D</t>
  </si>
  <si>
    <t>172-92E</t>
  </si>
  <si>
    <t>172-92F</t>
  </si>
  <si>
    <t>172-92G</t>
  </si>
  <si>
    <t>172-92N</t>
  </si>
  <si>
    <t>172-92P</t>
  </si>
  <si>
    <t>172-92R</t>
  </si>
  <si>
    <t>172-92S</t>
  </si>
  <si>
    <t>172-92T</t>
  </si>
  <si>
    <t>172-92U</t>
  </si>
  <si>
    <t>172-92V</t>
  </si>
  <si>
    <t>172-92W</t>
  </si>
  <si>
    <t>172-92Y</t>
  </si>
  <si>
    <t>172-93M</t>
  </si>
  <si>
    <t>172-93N</t>
  </si>
  <si>
    <t>172-93P</t>
  </si>
  <si>
    <t>172-93R</t>
  </si>
  <si>
    <t>172-98B</t>
  </si>
  <si>
    <t>181-010</t>
  </si>
  <si>
    <t>181-01C</t>
  </si>
  <si>
    <t>181-01F</t>
  </si>
  <si>
    <t>181-020</t>
  </si>
  <si>
    <t>181-030</t>
  </si>
  <si>
    <t>181-040</t>
  </si>
  <si>
    <t>181-050</t>
  </si>
  <si>
    <t>181-060</t>
  </si>
  <si>
    <t>181-06B</t>
  </si>
  <si>
    <t>181-070</t>
  </si>
  <si>
    <t>181-080</t>
  </si>
  <si>
    <t>181-08A</t>
  </si>
  <si>
    <t>181-090</t>
  </si>
  <si>
    <t>181-09A</t>
  </si>
  <si>
    <t>181-09B</t>
  </si>
  <si>
    <t>181-100</t>
  </si>
  <si>
    <t>181-10A</t>
  </si>
  <si>
    <t>181-10B</t>
  </si>
  <si>
    <t>181-110</t>
  </si>
  <si>
    <t>181-11A</t>
  </si>
  <si>
    <t>181-11B</t>
  </si>
  <si>
    <t>181-11C</t>
  </si>
  <si>
    <t>181-11D</t>
  </si>
  <si>
    <t>181-111</t>
  </si>
  <si>
    <t>181-11K</t>
  </si>
  <si>
    <t>181-120</t>
  </si>
  <si>
    <t>181-12A</t>
  </si>
  <si>
    <t>181-130</t>
  </si>
  <si>
    <t>181-13A</t>
  </si>
  <si>
    <t>181-13B</t>
  </si>
  <si>
    <t>181-13C</t>
  </si>
  <si>
    <t>181-13D</t>
  </si>
  <si>
    <t>181-132</t>
  </si>
  <si>
    <t>181-140</t>
  </si>
  <si>
    <t>181-150</t>
  </si>
  <si>
    <t>181-160</t>
  </si>
  <si>
    <t>181-16B</t>
  </si>
  <si>
    <t>181-170</t>
  </si>
  <si>
    <t>181-180</t>
  </si>
  <si>
    <t>181-181</t>
  </si>
  <si>
    <t>181-182</t>
  </si>
  <si>
    <t>181-190</t>
  </si>
  <si>
    <t>181-200</t>
  </si>
  <si>
    <t>181-20A</t>
  </si>
  <si>
    <t>181-210</t>
  </si>
  <si>
    <t>181-220</t>
  </si>
  <si>
    <t>181-230</t>
  </si>
  <si>
    <t>181-23A</t>
  </si>
  <si>
    <t>181-240</t>
  </si>
  <si>
    <t>181-24B</t>
  </si>
  <si>
    <t>181-241</t>
  </si>
  <si>
    <t>181-24N</t>
  </si>
  <si>
    <t>181-250</t>
  </si>
  <si>
    <t>181-260</t>
  </si>
  <si>
    <t>181-26B</t>
  </si>
  <si>
    <t>181-26C</t>
  </si>
  <si>
    <t>181-270</t>
  </si>
  <si>
    <t>181-280</t>
  </si>
  <si>
    <t>181-290</t>
  </si>
  <si>
    <t>181-29A</t>
  </si>
  <si>
    <t>181-291</t>
  </si>
  <si>
    <t>181-292</t>
  </si>
  <si>
    <t>181-300</t>
  </si>
  <si>
    <t>181-310</t>
  </si>
  <si>
    <t>181-320</t>
  </si>
  <si>
    <t>181-00A</t>
  </si>
  <si>
    <t>181-00B</t>
  </si>
  <si>
    <t>181-32A</t>
  </si>
  <si>
    <t>181-32B</t>
  </si>
  <si>
    <t>181-32C</t>
  </si>
  <si>
    <t>181-32D</t>
  </si>
  <si>
    <t>181-32H</t>
  </si>
  <si>
    <t>181-32K</t>
  </si>
  <si>
    <t>181-32L</t>
  </si>
  <si>
    <t>181-32M</t>
  </si>
  <si>
    <t>181-32P</t>
  </si>
  <si>
    <t>181-32Q</t>
  </si>
  <si>
    <t>181-32S</t>
  </si>
  <si>
    <t>181-32T</t>
  </si>
  <si>
    <t>181-330</t>
  </si>
  <si>
    <t>181-33A</t>
  </si>
  <si>
    <t>181-340</t>
  </si>
  <si>
    <t>181-34B</t>
  </si>
  <si>
    <t>181-34D</t>
  </si>
  <si>
    <t>181-34F</t>
  </si>
  <si>
    <t>181-34G</t>
  </si>
  <si>
    <t>181-34Z</t>
  </si>
  <si>
    <t>181-350</t>
  </si>
  <si>
    <t>181-35A</t>
  </si>
  <si>
    <t>181-360</t>
  </si>
  <si>
    <t>181-36B</t>
  </si>
  <si>
    <t>181-36C</t>
  </si>
  <si>
    <t>181-36F</t>
  </si>
  <si>
    <t>181-370</t>
  </si>
  <si>
    <t>181-380</t>
  </si>
  <si>
    <t>181-390</t>
  </si>
  <si>
    <t>181-39A</t>
  </si>
  <si>
    <t>181-400</t>
  </si>
  <si>
    <t>181-410</t>
  </si>
  <si>
    <t>181-41B</t>
  </si>
  <si>
    <t>181-41C</t>
  </si>
  <si>
    <t>181-41D</t>
  </si>
  <si>
    <t>181-41F</t>
  </si>
  <si>
    <t>181-41H</t>
  </si>
  <si>
    <t>181-41J</t>
  </si>
  <si>
    <t>181-41K</t>
  </si>
  <si>
    <t>181-41L</t>
  </si>
  <si>
    <t>181-41M</t>
  </si>
  <si>
    <t>181-41R</t>
  </si>
  <si>
    <t>181-420</t>
  </si>
  <si>
    <t>181-42A</t>
  </si>
  <si>
    <t>181-42B</t>
  </si>
  <si>
    <t>181-421</t>
  </si>
  <si>
    <t>181-422</t>
  </si>
  <si>
    <t>181-430</t>
  </si>
  <si>
    <t>181-43D</t>
  </si>
  <si>
    <t>181-440</t>
  </si>
  <si>
    <t>181-44A</t>
  </si>
  <si>
    <t>181-450</t>
  </si>
  <si>
    <t>181-45B</t>
  </si>
  <si>
    <t>181-460</t>
  </si>
  <si>
    <t>181-470</t>
  </si>
  <si>
    <t>181-480</t>
  </si>
  <si>
    <t>181-490</t>
  </si>
  <si>
    <t>181-49B</t>
  </si>
  <si>
    <t>181-49D</t>
  </si>
  <si>
    <t>181-49F</t>
  </si>
  <si>
    <t>181-49G</t>
  </si>
  <si>
    <t>181-491</t>
  </si>
  <si>
    <t>181-500</t>
  </si>
  <si>
    <t>181-50Z</t>
  </si>
  <si>
    <t>181-510</t>
  </si>
  <si>
    <t>181-51A</t>
  </si>
  <si>
    <t>181-51B</t>
  </si>
  <si>
    <t>181-520</t>
  </si>
  <si>
    <t>181-530</t>
  </si>
  <si>
    <t>181-53B</t>
  </si>
  <si>
    <t>181-53C</t>
  </si>
  <si>
    <t>181-540</t>
  </si>
  <si>
    <t>181-54A</t>
  </si>
  <si>
    <t>181-550</t>
  </si>
  <si>
    <t>181-55A</t>
  </si>
  <si>
    <t>181-55B</t>
  </si>
  <si>
    <t>181-560</t>
  </si>
  <si>
    <t>181-570</t>
  </si>
  <si>
    <t>181-580</t>
  </si>
  <si>
    <t>181-58B</t>
  </si>
  <si>
    <t>181-590</t>
  </si>
  <si>
    <t>181-600</t>
  </si>
  <si>
    <t>181-60B</t>
  </si>
  <si>
    <t>181-60G</t>
  </si>
  <si>
    <t>181-60J</t>
  </si>
  <si>
    <t>181-60K</t>
  </si>
  <si>
    <t>181-60L</t>
  </si>
  <si>
    <t>181-60N</t>
  </si>
  <si>
    <t>181-60P</t>
  </si>
  <si>
    <t>181-60Q</t>
  </si>
  <si>
    <t>181-60U</t>
  </si>
  <si>
    <t>181-60Y</t>
  </si>
  <si>
    <t>181-60Z</t>
  </si>
  <si>
    <t>181-61K</t>
  </si>
  <si>
    <t>181-61L</t>
  </si>
  <si>
    <t>181-61M</t>
  </si>
  <si>
    <t>181-61N</t>
  </si>
  <si>
    <t>181-61P</t>
  </si>
  <si>
    <t>181-61Q</t>
  </si>
  <si>
    <t>181-61R</t>
  </si>
  <si>
    <t>181-61T</t>
  </si>
  <si>
    <t>181-61U</t>
  </si>
  <si>
    <t>181-61V</t>
  </si>
  <si>
    <t>181-61W</t>
  </si>
  <si>
    <t>181-61X</t>
  </si>
  <si>
    <t>181-61Y</t>
  </si>
  <si>
    <t>181-62J</t>
  </si>
  <si>
    <t>181-62K</t>
  </si>
  <si>
    <t>181-610</t>
  </si>
  <si>
    <t>181-620</t>
  </si>
  <si>
    <t>181-62A</t>
  </si>
  <si>
    <t>181-630</t>
  </si>
  <si>
    <t>181-63B</t>
  </si>
  <si>
    <t>181-640</t>
  </si>
  <si>
    <t>181-64A</t>
  </si>
  <si>
    <t>181-650</t>
  </si>
  <si>
    <t>181-65A</t>
  </si>
  <si>
    <t>181-65C</t>
  </si>
  <si>
    <t>181-65G</t>
  </si>
  <si>
    <t>181-65H</t>
  </si>
  <si>
    <t>181-65Z</t>
  </si>
  <si>
    <t>181-660</t>
  </si>
  <si>
    <t>181-66A</t>
  </si>
  <si>
    <t>181-670</t>
  </si>
  <si>
    <t>181-67B</t>
  </si>
  <si>
    <t>181-680</t>
  </si>
  <si>
    <t>181-681</t>
  </si>
  <si>
    <t>181-690</t>
  </si>
  <si>
    <t>181-69A</t>
  </si>
  <si>
    <t>181-700</t>
  </si>
  <si>
    <t>181-70A</t>
  </si>
  <si>
    <t>181-710</t>
  </si>
  <si>
    <t>181-720</t>
  </si>
  <si>
    <t>181-730</t>
  </si>
  <si>
    <t>181-73A</t>
  </si>
  <si>
    <t>181-740</t>
  </si>
  <si>
    <t>181-74C</t>
  </si>
  <si>
    <t>181-74Z</t>
  </si>
  <si>
    <t>181-750</t>
  </si>
  <si>
    <t>181-760</t>
  </si>
  <si>
    <t>181-76A</t>
  </si>
  <si>
    <t>181-761</t>
  </si>
  <si>
    <t>181-770</t>
  </si>
  <si>
    <t>181-780</t>
  </si>
  <si>
    <t>181-78A</t>
  </si>
  <si>
    <t>181-295</t>
  </si>
  <si>
    <t>181-790</t>
  </si>
  <si>
    <t>181-79Z</t>
  </si>
  <si>
    <t>181-800</t>
  </si>
  <si>
    <t>181-810</t>
  </si>
  <si>
    <t>181-81A</t>
  </si>
  <si>
    <t>181-81B</t>
  </si>
  <si>
    <t>181-820</t>
  </si>
  <si>
    <t>181-821</t>
  </si>
  <si>
    <t>181-830</t>
  </si>
  <si>
    <t>181-840</t>
  </si>
  <si>
    <t>181-850</t>
  </si>
  <si>
    <t>181-860</t>
  </si>
  <si>
    <t>181-861</t>
  </si>
  <si>
    <t>181-862</t>
  </si>
  <si>
    <t>181-870</t>
  </si>
  <si>
    <t>181-87A</t>
  </si>
  <si>
    <t>181-880</t>
  </si>
  <si>
    <t>181-88A</t>
  </si>
  <si>
    <t>181-890</t>
  </si>
  <si>
    <t>181-900</t>
  </si>
  <si>
    <t>181-90C</t>
  </si>
  <si>
    <t>181-90D</t>
  </si>
  <si>
    <t>181-90F</t>
  </si>
  <si>
    <t>181-910</t>
  </si>
  <si>
    <t>181-91A</t>
  </si>
  <si>
    <t>181-91B</t>
  </si>
  <si>
    <t>181-920</t>
  </si>
  <si>
    <t>181-92B</t>
  </si>
  <si>
    <t>181-92G</t>
  </si>
  <si>
    <t>181-92M</t>
  </si>
  <si>
    <t>181-92R</t>
  </si>
  <si>
    <t>181-92T</t>
  </si>
  <si>
    <t>181-92V</t>
  </si>
  <si>
    <t>181-92W</t>
  </si>
  <si>
    <t>181-93J</t>
  </si>
  <si>
    <t>181-93L</t>
  </si>
  <si>
    <t>181-93P</t>
  </si>
  <si>
    <t>181-93Q</t>
  </si>
  <si>
    <t>181-93R</t>
  </si>
  <si>
    <t>181-93T</t>
  </si>
  <si>
    <t>181-930</t>
  </si>
  <si>
    <t>181-93A</t>
  </si>
  <si>
    <t>181-940</t>
  </si>
  <si>
    <t>181-94A</t>
  </si>
  <si>
    <t>181-950</t>
  </si>
  <si>
    <t>181-95A</t>
  </si>
  <si>
    <t>181-960</t>
  </si>
  <si>
    <t>181-96C</t>
  </si>
  <si>
    <t>181-96F</t>
  </si>
  <si>
    <t>181-970</t>
  </si>
  <si>
    <t>181-980</t>
  </si>
  <si>
    <t>181-98A</t>
  </si>
  <si>
    <t>181-98B</t>
  </si>
  <si>
    <t>181-990</t>
  </si>
  <si>
    <t>181-995</t>
  </si>
  <si>
    <t>181-94Z</t>
  </si>
  <si>
    <t>171-ALL</t>
  </si>
  <si>
    <t>172-ALL</t>
  </si>
  <si>
    <t>181-ALL</t>
  </si>
  <si>
    <t>ESSER II - Public School Unit Supplemental Funding</t>
  </si>
  <si>
    <t>ESSER II - Supplemental Contracted Instructional Support Funding</t>
  </si>
  <si>
    <t>ESSER II - Extended Learning and Integrated Student Support Grant (ELISS)</t>
  </si>
  <si>
    <t>CRF - Extended Learning and Integrated Student Support (ELISS)</t>
  </si>
  <si>
    <t>ESSER III - K-12 Emergency Relief Fund</t>
  </si>
  <si>
    <t>PRC 172 - ESSER II-Public School Unit Supplemental Funding</t>
  </si>
  <si>
    <t>PRC 173 - ESSERII-Supplemental Contracted Instructional Support Funding</t>
  </si>
  <si>
    <t>PRC 175 - ESSER II-Extended Learning and Integrated Student Support Grant (ELISS)</t>
  </si>
  <si>
    <t>PRC 181 - ESSER III-K-12 Emergency Relief Fund</t>
  </si>
  <si>
    <t xml:space="preserve">Notes  </t>
  </si>
  <si>
    <t xml:space="preserve">     1. Select (click) on the green cell on the left and then </t>
  </si>
  <si>
    <t>CRF - School Nutrition</t>
  </si>
  <si>
    <t>ESSER II - Competency-based assessment</t>
  </si>
  <si>
    <t xml:space="preserve">Request tracking #3661 </t>
  </si>
  <si>
    <t>Report Description</t>
  </si>
  <si>
    <t>ESSER II (PRC 171-179)</t>
  </si>
  <si>
    <t>%
Total</t>
  </si>
  <si>
    <t>239</t>
  </si>
  <si>
    <t>Other Insurance Cost</t>
  </si>
  <si>
    <t>ESSER I - CARES Act-K12 Emergency Relief</t>
  </si>
  <si>
    <t>ESSER I - Public School Unit Supplemental Funding</t>
  </si>
  <si>
    <t>ESSER I - Digital Curricula</t>
  </si>
  <si>
    <t>ESSER I - Learning Management System</t>
  </si>
  <si>
    <t>ESSER I - Exceptional Children Grants</t>
  </si>
  <si>
    <t>ESSER I - Innovative Childcare &amp; Remote Extended Support (ICARES)</t>
  </si>
  <si>
    <t>ESSER I (PRC 163 - 168)</t>
  </si>
  <si>
    <t>PRC 164 - ESSER I-Public School Unit Supplemental Funding</t>
  </si>
  <si>
    <t>PRC 165 - ESSER I-Digital Curricula</t>
  </si>
  <si>
    <t>PRC 166 - ESSER I-Learning Management System</t>
  </si>
  <si>
    <t>PRC 167 - ESSER I-Exceptional Children Grants</t>
  </si>
  <si>
    <t>PRC 168 - ESSER I-Innovative Childcare &amp; Remote Extended Support (ICARES)</t>
  </si>
  <si>
    <t>PRC 163 - ESSER I-CARES Act-K12 Emergency Relief</t>
  </si>
  <si>
    <t>Data as of Date
(used in formulas):</t>
  </si>
  <si>
    <t xml:space="preserve">NOTE: DATA IN THIS FILE INCLUDE ONLY COVID RELATED PRCs IN STATE AND FEDERAL FUNDS
</t>
  </si>
  <si>
    <t>CALC</t>
  </si>
  <si>
    <t>ALL</t>
  </si>
  <si>
    <t>All Covid PRCs (State and Federal)</t>
  </si>
  <si>
    <t>PSU Name</t>
  </si>
  <si>
    <t>PSU Type</t>
  </si>
  <si>
    <t>PSU
Status</t>
  </si>
  <si>
    <t>00A</t>
  </si>
  <si>
    <t>North Carolina Cyber Academy</t>
  </si>
  <si>
    <t>CS VPS</t>
  </si>
  <si>
    <t>Open</t>
  </si>
  <si>
    <t>00B</t>
  </si>
  <si>
    <t>NC Virtual Academy</t>
  </si>
  <si>
    <t>010</t>
  </si>
  <si>
    <t>Alamance-Burlington Schools</t>
  </si>
  <si>
    <t>LEA</t>
  </si>
  <si>
    <t>01B</t>
  </si>
  <si>
    <t>River Mill Academy</t>
  </si>
  <si>
    <t>CS</t>
  </si>
  <si>
    <t>01C</t>
  </si>
  <si>
    <t>Clover Garden</t>
  </si>
  <si>
    <t>01D</t>
  </si>
  <si>
    <t>The Hawbridge School</t>
  </si>
  <si>
    <t>01F</t>
  </si>
  <si>
    <t>Alamance Community School</t>
  </si>
  <si>
    <t>020</t>
  </si>
  <si>
    <t>Alexander County Schools</t>
  </si>
  <si>
    <t>030</t>
  </si>
  <si>
    <t>Alleghany County Schools</t>
  </si>
  <si>
    <t>040</t>
  </si>
  <si>
    <t>Anson County Schools</t>
  </si>
  <si>
    <t>050</t>
  </si>
  <si>
    <t>Ashe County Schools</t>
  </si>
  <si>
    <t>060</t>
  </si>
  <si>
    <t>Avery County Schools</t>
  </si>
  <si>
    <t>06A</t>
  </si>
  <si>
    <t>Grandfather Academy</t>
  </si>
  <si>
    <t>Closed</t>
  </si>
  <si>
    <t>06B</t>
  </si>
  <si>
    <t>Marjorie Williams Academy</t>
  </si>
  <si>
    <t>070</t>
  </si>
  <si>
    <t>Beaufort County Schools</t>
  </si>
  <si>
    <t>07A</t>
  </si>
  <si>
    <t>Washington Montessori</t>
  </si>
  <si>
    <t>080</t>
  </si>
  <si>
    <t>Bertie County Schools</t>
  </si>
  <si>
    <t>08A</t>
  </si>
  <si>
    <t>Three Rivers Academy</t>
  </si>
  <si>
    <t>090</t>
  </si>
  <si>
    <t>Bladen County Schools</t>
  </si>
  <si>
    <t>09A</t>
  </si>
  <si>
    <t>09B</t>
  </si>
  <si>
    <t>Emereau: Bladen</t>
  </si>
  <si>
    <t>100</t>
  </si>
  <si>
    <t>Brunswick County Schools</t>
  </si>
  <si>
    <t>10A</t>
  </si>
  <si>
    <t>Charter Day School</t>
  </si>
  <si>
    <t>10B</t>
  </si>
  <si>
    <t>South Brunswick Charter School</t>
  </si>
  <si>
    <t>110</t>
  </si>
  <si>
    <t>Buncombe County Schools</t>
  </si>
  <si>
    <t>Asheville City Schools</t>
  </si>
  <si>
    <t>11A</t>
  </si>
  <si>
    <t>Evergreen Community Charter</t>
  </si>
  <si>
    <t>11B</t>
  </si>
  <si>
    <t>ArtSpace Charter</t>
  </si>
  <si>
    <t>11C</t>
  </si>
  <si>
    <t>Invest Collegiate - Imagine</t>
  </si>
  <si>
    <t>11D</t>
  </si>
  <si>
    <t>The Franklin School of Innovation</t>
  </si>
  <si>
    <t>11K</t>
  </si>
  <si>
    <t>Francine Delany New School</t>
  </si>
  <si>
    <t>120</t>
  </si>
  <si>
    <t>Burke County Schools</t>
  </si>
  <si>
    <t>12A</t>
  </si>
  <si>
    <t>The New Dimensions School</t>
  </si>
  <si>
    <t>130</t>
  </si>
  <si>
    <t>Cabarrus County Schools</t>
  </si>
  <si>
    <t>Kannapolis City Schools</t>
  </si>
  <si>
    <t>13A</t>
  </si>
  <si>
    <t>Carolina International School</t>
  </si>
  <si>
    <t>13B</t>
  </si>
  <si>
    <t>13C</t>
  </si>
  <si>
    <t>A.C.E. Academy</t>
  </si>
  <si>
    <t>13D</t>
  </si>
  <si>
    <t>Concord Lake STEAM Academy</t>
  </si>
  <si>
    <t>140</t>
  </si>
  <si>
    <t>Caldwell County Schools</t>
  </si>
  <si>
    <t>150</t>
  </si>
  <si>
    <t>Camden County Schools</t>
  </si>
  <si>
    <t>160</t>
  </si>
  <si>
    <t>Carteret County Schools</t>
  </si>
  <si>
    <t>16B</t>
  </si>
  <si>
    <t>Tiller School</t>
  </si>
  <si>
    <t>Caswell County Schools</t>
  </si>
  <si>
    <t>Catawba County Schools</t>
  </si>
  <si>
    <t>Hickory City Schools</t>
  </si>
  <si>
    <t>Newton-Conover City Schools</t>
  </si>
  <si>
    <t>190</t>
  </si>
  <si>
    <t>Chatham County Schools</t>
  </si>
  <si>
    <t>19A</t>
  </si>
  <si>
    <t>Chatham Charter</t>
  </si>
  <si>
    <t>19B</t>
  </si>
  <si>
    <t>Woods Charter School</t>
  </si>
  <si>
    <t>19C</t>
  </si>
  <si>
    <t>Willow Oak Montessori</t>
  </si>
  <si>
    <t>200</t>
  </si>
  <si>
    <t>Cherokee County Schools</t>
  </si>
  <si>
    <t>20A</t>
  </si>
  <si>
    <t>210</t>
  </si>
  <si>
    <t>Edenton-Chowan County Schools</t>
  </si>
  <si>
    <t>220</t>
  </si>
  <si>
    <t>Clay County Schools</t>
  </si>
  <si>
    <t>230</t>
  </si>
  <si>
    <t>Cleveland County Schools</t>
  </si>
  <si>
    <t>23A</t>
  </si>
  <si>
    <t>Pinnacle Classical Academy</t>
  </si>
  <si>
    <t>240</t>
  </si>
  <si>
    <t>Columbus County Schools</t>
  </si>
  <si>
    <t>241</t>
  </si>
  <si>
    <t>Whiteville City Schools</t>
  </si>
  <si>
    <t>24B</t>
  </si>
  <si>
    <t>Thomas Academy</t>
  </si>
  <si>
    <t>24N</t>
  </si>
  <si>
    <t>Columbus Charter School</t>
  </si>
  <si>
    <t>250</t>
  </si>
  <si>
    <t>Craven County Schools</t>
  </si>
  <si>
    <t>260</t>
  </si>
  <si>
    <t>Cumberland County Schools</t>
  </si>
  <si>
    <t>26B</t>
  </si>
  <si>
    <t>Alpha Academy</t>
  </si>
  <si>
    <t>26C</t>
  </si>
  <si>
    <t>The Capitol Encore Academy</t>
  </si>
  <si>
    <t>270</t>
  </si>
  <si>
    <t>Currituck County Schools</t>
  </si>
  <si>
    <t>27A</t>
  </si>
  <si>
    <t>Water's Edge Village School</t>
  </si>
  <si>
    <t>280</t>
  </si>
  <si>
    <t>Dare County Schools</t>
  </si>
  <si>
    <t>290</t>
  </si>
  <si>
    <t>Davidson County Schools</t>
  </si>
  <si>
    <t>291</t>
  </si>
  <si>
    <t>Lexington City Schools</t>
  </si>
  <si>
    <t>292</t>
  </si>
  <si>
    <t>Thomasville City Schools</t>
  </si>
  <si>
    <t>295</t>
  </si>
  <si>
    <t>Innovative School District</t>
  </si>
  <si>
    <t>ISD</t>
  </si>
  <si>
    <t>29A</t>
  </si>
  <si>
    <t>Davidson Charter Academy</t>
  </si>
  <si>
    <t>300</t>
  </si>
  <si>
    <t>Davie County Schools</t>
  </si>
  <si>
    <t>310</t>
  </si>
  <si>
    <t>Duplin County Schools</t>
  </si>
  <si>
    <t>320</t>
  </si>
  <si>
    <t>Durham County Schools</t>
  </si>
  <si>
    <t>32A</t>
  </si>
  <si>
    <t>Maureen Joy Charter</t>
  </si>
  <si>
    <t>32B</t>
  </si>
  <si>
    <t>Healthy Start Academy</t>
  </si>
  <si>
    <t>32C</t>
  </si>
  <si>
    <t>Carter Community Charter</t>
  </si>
  <si>
    <t>32D</t>
  </si>
  <si>
    <t>Kestrel Heights School</t>
  </si>
  <si>
    <t>32H</t>
  </si>
  <si>
    <t>Research Triangle Charter</t>
  </si>
  <si>
    <t>32K</t>
  </si>
  <si>
    <t>Central Park School For Children</t>
  </si>
  <si>
    <t>32L</t>
  </si>
  <si>
    <t>Voyager Academy</t>
  </si>
  <si>
    <t>32M</t>
  </si>
  <si>
    <t>Global Scholars Academy</t>
  </si>
  <si>
    <t>32N</t>
  </si>
  <si>
    <t>Research Triangle High School</t>
  </si>
  <si>
    <t>32P</t>
  </si>
  <si>
    <t>The Institute for the Development of You</t>
  </si>
  <si>
    <t>32Q</t>
  </si>
  <si>
    <t>Reaching All Minds Academy</t>
  </si>
  <si>
    <t>32R</t>
  </si>
  <si>
    <t>Excelsior Classical Academy</t>
  </si>
  <si>
    <t>32S</t>
  </si>
  <si>
    <t>KIPP Durham College Preparatory</t>
  </si>
  <si>
    <t>32T</t>
  </si>
  <si>
    <t>Discovery Charter School</t>
  </si>
  <si>
    <t>330</t>
  </si>
  <si>
    <t>Edgecombe County Schools</t>
  </si>
  <si>
    <t>33A</t>
  </si>
  <si>
    <t>North East Carolina Preparatory School</t>
  </si>
  <si>
    <t>340</t>
  </si>
  <si>
    <t>Winston-Salem/Forsyth County Schools</t>
  </si>
  <si>
    <t>34B</t>
  </si>
  <si>
    <t>Quality Education Academy</t>
  </si>
  <si>
    <t>34D</t>
  </si>
  <si>
    <t>Carter G Woodson School</t>
  </si>
  <si>
    <t>34F</t>
  </si>
  <si>
    <t>Forsyth Academy</t>
  </si>
  <si>
    <t>34G</t>
  </si>
  <si>
    <t>Arts Based School</t>
  </si>
  <si>
    <t>34H</t>
  </si>
  <si>
    <t>34Z</t>
  </si>
  <si>
    <t>Appalachian State U Academy Middle Fork</t>
  </si>
  <si>
    <t>Lab School</t>
  </si>
  <si>
    <t>350</t>
  </si>
  <si>
    <t>Franklin County Schools</t>
  </si>
  <si>
    <t>35A</t>
  </si>
  <si>
    <t>Crosscreek Charter School</t>
  </si>
  <si>
    <t>35B</t>
  </si>
  <si>
    <t>Youngsville Academy</t>
  </si>
  <si>
    <t>360</t>
  </si>
  <si>
    <t>Gaston County Schools</t>
  </si>
  <si>
    <t>36B</t>
  </si>
  <si>
    <t>Piedmont Community Charter</t>
  </si>
  <si>
    <t>36C</t>
  </si>
  <si>
    <t>Mountain Island Charter</t>
  </si>
  <si>
    <t>36F</t>
  </si>
  <si>
    <t>Ridgeview Charter School</t>
  </si>
  <si>
    <t>36G</t>
  </si>
  <si>
    <t>TeamCFA - Community Public Charter</t>
  </si>
  <si>
    <t>370</t>
  </si>
  <si>
    <t>Gates County Schools</t>
  </si>
  <si>
    <t>380</t>
  </si>
  <si>
    <t>Graham County Schools</t>
  </si>
  <si>
    <t>390</t>
  </si>
  <si>
    <t>Granville County Schools</t>
  </si>
  <si>
    <t>39A</t>
  </si>
  <si>
    <t>Falls Lake Academy</t>
  </si>
  <si>
    <t>39B</t>
  </si>
  <si>
    <t>Oxford Preparatory School</t>
  </si>
  <si>
    <t>400</t>
  </si>
  <si>
    <t>Greene County Schools</t>
  </si>
  <si>
    <t>410</t>
  </si>
  <si>
    <t>Guilford County Schools</t>
  </si>
  <si>
    <t>41B</t>
  </si>
  <si>
    <t>Greensboro Academy</t>
  </si>
  <si>
    <t>41C</t>
  </si>
  <si>
    <t>Guilford Preparatory Academy</t>
  </si>
  <si>
    <t>41D</t>
  </si>
  <si>
    <t>Phoenix Academy Inc</t>
  </si>
  <si>
    <t>41F</t>
  </si>
  <si>
    <t>Triad Math and Science Academy</t>
  </si>
  <si>
    <t>41G</t>
  </si>
  <si>
    <t>Cornerstone Charter Academy</t>
  </si>
  <si>
    <t>41H</t>
  </si>
  <si>
    <t>41J</t>
  </si>
  <si>
    <t>Summerfield Charter Academy</t>
  </si>
  <si>
    <t>41K</t>
  </si>
  <si>
    <t>Piedmont Classical High School</t>
  </si>
  <si>
    <t>41L</t>
  </si>
  <si>
    <t>Gate City Charter Academy</t>
  </si>
  <si>
    <t>41M</t>
  </si>
  <si>
    <t>Next Generation Academy</t>
  </si>
  <si>
    <t>41N</t>
  </si>
  <si>
    <t>The Experiential School of Greensboro</t>
  </si>
  <si>
    <t>41Q</t>
  </si>
  <si>
    <t>Revolution Academy</t>
  </si>
  <si>
    <t>420</t>
  </si>
  <si>
    <t>Halifax County Schools</t>
  </si>
  <si>
    <t>Roanoke Rapids City Schools</t>
  </si>
  <si>
    <t>Weldon City Schools</t>
  </si>
  <si>
    <t>42A</t>
  </si>
  <si>
    <t>KIPP Halifax College Preparatory</t>
  </si>
  <si>
    <t>42B</t>
  </si>
  <si>
    <t>Hobgood Charter School</t>
  </si>
  <si>
    <t>430</t>
  </si>
  <si>
    <t>Harnett County Schools</t>
  </si>
  <si>
    <t>43C</t>
  </si>
  <si>
    <t>Anderson Creek Academy</t>
  </si>
  <si>
    <t>43D</t>
  </si>
  <si>
    <t>Achievement Charter Academy</t>
  </si>
  <si>
    <t>440</t>
  </si>
  <si>
    <t>Haywood County Schools</t>
  </si>
  <si>
    <t>44A</t>
  </si>
  <si>
    <t>450</t>
  </si>
  <si>
    <t>Henderson County Schools</t>
  </si>
  <si>
    <t>45A</t>
  </si>
  <si>
    <t>The Mountain Community Sch</t>
  </si>
  <si>
    <t>45B</t>
  </si>
  <si>
    <t>460</t>
  </si>
  <si>
    <t>Hertford County Schools</t>
  </si>
  <si>
    <t>470</t>
  </si>
  <si>
    <t>Hoke County Schools</t>
  </si>
  <si>
    <t>480</t>
  </si>
  <si>
    <t>Hyde County Schools</t>
  </si>
  <si>
    <t>490</t>
  </si>
  <si>
    <t>Iredell-Statesville Schools</t>
  </si>
  <si>
    <t>491</t>
  </si>
  <si>
    <t>Mooresville City Schools</t>
  </si>
  <si>
    <t>49B</t>
  </si>
  <si>
    <t>American Renaissance School</t>
  </si>
  <si>
    <t>49D</t>
  </si>
  <si>
    <t>Success Charter School</t>
  </si>
  <si>
    <t>49E</t>
  </si>
  <si>
    <t>Pine Lake Preparatory</t>
  </si>
  <si>
    <t>49F</t>
  </si>
  <si>
    <t>Langtree Charter Academy</t>
  </si>
  <si>
    <t>49G</t>
  </si>
  <si>
    <t>500</t>
  </si>
  <si>
    <t>Jackson County Schools</t>
  </si>
  <si>
    <t>50A</t>
  </si>
  <si>
    <t>Summit Charter</t>
  </si>
  <si>
    <t>50Z</t>
  </si>
  <si>
    <t>Catamount School</t>
  </si>
  <si>
    <t>510</t>
  </si>
  <si>
    <t>Johnston County Schools</t>
  </si>
  <si>
    <t>51A</t>
  </si>
  <si>
    <t>Neuse Charter School</t>
  </si>
  <si>
    <t>51B</t>
  </si>
  <si>
    <t>Johnston Charter Academy</t>
  </si>
  <si>
    <t>520</t>
  </si>
  <si>
    <t>Jones County Schools</t>
  </si>
  <si>
    <t>530</t>
  </si>
  <si>
    <t>Lee County Schools</t>
  </si>
  <si>
    <t>53B</t>
  </si>
  <si>
    <t>53C</t>
  </si>
  <si>
    <t>MINA Charter School of Lee County</t>
  </si>
  <si>
    <t>540</t>
  </si>
  <si>
    <t>Lenoir County Schools</t>
  </si>
  <si>
    <t>54A</t>
  </si>
  <si>
    <t>Children's Village Academy</t>
  </si>
  <si>
    <t>550</t>
  </si>
  <si>
    <t>Lincoln County Schools</t>
  </si>
  <si>
    <t>55A</t>
  </si>
  <si>
    <t>Lincoln Charter School</t>
  </si>
  <si>
    <t>55B</t>
  </si>
  <si>
    <t>West Lake Preparatory Academy</t>
  </si>
  <si>
    <t>560</t>
  </si>
  <si>
    <t>Macon County Schools</t>
  </si>
  <si>
    <t>570</t>
  </si>
  <si>
    <t>Madison County Schools</t>
  </si>
  <si>
    <t>580</t>
  </si>
  <si>
    <t>Martin County Schools</t>
  </si>
  <si>
    <t>58B</t>
  </si>
  <si>
    <t>Bear Grass Charter School</t>
  </si>
  <si>
    <t>590</t>
  </si>
  <si>
    <t>McDowell County Schools</t>
  </si>
  <si>
    <t>600</t>
  </si>
  <si>
    <t>Charlotte-Mecklenburg County Schools</t>
  </si>
  <si>
    <t>60B</t>
  </si>
  <si>
    <t>Sugar Creek Charter</t>
  </si>
  <si>
    <t>60D</t>
  </si>
  <si>
    <t>Lake Norman Charter</t>
  </si>
  <si>
    <t>60F</t>
  </si>
  <si>
    <t>Metrolina Regional Scholars Academy</t>
  </si>
  <si>
    <t>60G</t>
  </si>
  <si>
    <t>Queen's Grant Community School</t>
  </si>
  <si>
    <t>60I</t>
  </si>
  <si>
    <t>Community School of Davidson</t>
  </si>
  <si>
    <t>60J</t>
  </si>
  <si>
    <t>Socrates Academy</t>
  </si>
  <si>
    <t>60K</t>
  </si>
  <si>
    <t>Charlotte Secondary School</t>
  </si>
  <si>
    <t>60L</t>
  </si>
  <si>
    <t>KIPP: Charlotte</t>
  </si>
  <si>
    <t>60M</t>
  </si>
  <si>
    <t>Corvian Community School</t>
  </si>
  <si>
    <t>60N</t>
  </si>
  <si>
    <t>60P</t>
  </si>
  <si>
    <t>Eastside STREAM Academy</t>
  </si>
  <si>
    <t>60Q</t>
  </si>
  <si>
    <t>Invest Collegiate</t>
  </si>
  <si>
    <t>60S</t>
  </si>
  <si>
    <t>Bradford Preparatory School</t>
  </si>
  <si>
    <t>60U</t>
  </si>
  <si>
    <t>Commonwealth High School</t>
  </si>
  <si>
    <t>60Y</t>
  </si>
  <si>
    <t>Pioneer Springs Community School</t>
  </si>
  <si>
    <t>60Z</t>
  </si>
  <si>
    <t>Niner University Elementary School</t>
  </si>
  <si>
    <t>610</t>
  </si>
  <si>
    <t>Mitchell County Schools</t>
  </si>
  <si>
    <t>61J</t>
  </si>
  <si>
    <t>Lakeside Charter Acad  fka Thunderbird</t>
  </si>
  <si>
    <t>61K</t>
  </si>
  <si>
    <t>United Community School</t>
  </si>
  <si>
    <t>61L</t>
  </si>
  <si>
    <t>Stewart Creek High School</t>
  </si>
  <si>
    <t>61M</t>
  </si>
  <si>
    <t>Charlotte Lab School</t>
  </si>
  <si>
    <t>61N</t>
  </si>
  <si>
    <t>61P</t>
  </si>
  <si>
    <t>VERITAS Community School</t>
  </si>
  <si>
    <t>61Q</t>
  </si>
  <si>
    <t>Mallard Creek STEM Academy</t>
  </si>
  <si>
    <t>61R</t>
  </si>
  <si>
    <t>Matthews Charter Academy</t>
  </si>
  <si>
    <t>61S</t>
  </si>
  <si>
    <t>Unity Classical Charter School</t>
  </si>
  <si>
    <t>61T</t>
  </si>
  <si>
    <t>Movement Charter School</t>
  </si>
  <si>
    <t>61U</t>
  </si>
  <si>
    <t>61V</t>
  </si>
  <si>
    <t>Bonnie Cone Classical Academy</t>
  </si>
  <si>
    <t>61W</t>
  </si>
  <si>
    <t>East Voyager Academy</t>
  </si>
  <si>
    <t>61X</t>
  </si>
  <si>
    <t>Mountain Island Day Community Charter Sc</t>
  </si>
  <si>
    <t>61Y</t>
  </si>
  <si>
    <t>Steele Creek Preparatory Academy</t>
  </si>
  <si>
    <t>620</t>
  </si>
  <si>
    <t>Montgomery County Schools</t>
  </si>
  <si>
    <t>62A</t>
  </si>
  <si>
    <t>Tillery Charter Academy</t>
  </si>
  <si>
    <t>62J</t>
  </si>
  <si>
    <t>Southwest Charlotte STEM Academy</t>
  </si>
  <si>
    <t>62K</t>
  </si>
  <si>
    <t>Movement School Eastland</t>
  </si>
  <si>
    <t>630</t>
  </si>
  <si>
    <t>Moore County Schools</t>
  </si>
  <si>
    <t>63A</t>
  </si>
  <si>
    <t>The Academy of Moore County</t>
  </si>
  <si>
    <t>63B</t>
  </si>
  <si>
    <t>Sandhills Theatre Arts Renaiss</t>
  </si>
  <si>
    <t>63C</t>
  </si>
  <si>
    <t>Moore Montessori Community School</t>
  </si>
  <si>
    <t>640</t>
  </si>
  <si>
    <t>Nash County Public Schools</t>
  </si>
  <si>
    <t>64A</t>
  </si>
  <si>
    <t>Rocky Mount Preparatory</t>
  </si>
  <si>
    <t>650</t>
  </si>
  <si>
    <t>New Hanover County Schools</t>
  </si>
  <si>
    <t>65A</t>
  </si>
  <si>
    <t>Cape Fear Center for Inquiry</t>
  </si>
  <si>
    <t>65B</t>
  </si>
  <si>
    <t>Wilmington Preparatory Academy</t>
  </si>
  <si>
    <t>65C</t>
  </si>
  <si>
    <t>Douglass Academy</t>
  </si>
  <si>
    <t>65D</t>
  </si>
  <si>
    <t>Island Montessori Charter</t>
  </si>
  <si>
    <t>65F</t>
  </si>
  <si>
    <t>Coastal Preparatory Academy</t>
  </si>
  <si>
    <t>65G</t>
  </si>
  <si>
    <t>65H</t>
  </si>
  <si>
    <t>Wilmington School of the Arts</t>
  </si>
  <si>
    <t>65Z</t>
  </si>
  <si>
    <t>D.C. Virgo Preparatory Academy</t>
  </si>
  <si>
    <t>660</t>
  </si>
  <si>
    <t>Northampton County Schools</t>
  </si>
  <si>
    <t>66A</t>
  </si>
  <si>
    <t>Gaston College Preparatory</t>
  </si>
  <si>
    <t>670</t>
  </si>
  <si>
    <t>Onslow County Schools</t>
  </si>
  <si>
    <t>67B</t>
  </si>
  <si>
    <t>Z.E.C.A. School of Arts and Technology</t>
  </si>
  <si>
    <t>680</t>
  </si>
  <si>
    <t>Orange County Schools</t>
  </si>
  <si>
    <t>681</t>
  </si>
  <si>
    <t>Chapel-Hill/Carrboro City Schools</t>
  </si>
  <si>
    <t>68A</t>
  </si>
  <si>
    <t>Eno River Academy</t>
  </si>
  <si>
    <t>68C</t>
  </si>
  <si>
    <t>The Expedition School</t>
  </si>
  <si>
    <t>690</t>
  </si>
  <si>
    <t>Pamlico County Schools</t>
  </si>
  <si>
    <t>69A</t>
  </si>
  <si>
    <t>Arapahoe Charter School</t>
  </si>
  <si>
    <t>700</t>
  </si>
  <si>
    <t>Elizabeth City/Pasquotank County Schools</t>
  </si>
  <si>
    <t>70A</t>
  </si>
  <si>
    <t>Northeast Academy of Aerospace &amp; AdvTech</t>
  </si>
  <si>
    <t>710</t>
  </si>
  <si>
    <t>Pender County Schools</t>
  </si>
  <si>
    <t>720</t>
  </si>
  <si>
    <t>Perquimans County Schools</t>
  </si>
  <si>
    <t>730</t>
  </si>
  <si>
    <t>Person County Schools</t>
  </si>
  <si>
    <t>73A</t>
  </si>
  <si>
    <t>Bethel Hill Charter</t>
  </si>
  <si>
    <t>73B</t>
  </si>
  <si>
    <t>Roxboro Community School</t>
  </si>
  <si>
    <t>740</t>
  </si>
  <si>
    <t>Pitt County Schools</t>
  </si>
  <si>
    <t>74C</t>
  </si>
  <si>
    <t>Winterville Charter Academy</t>
  </si>
  <si>
    <t>74Z</t>
  </si>
  <si>
    <t>East Carolina Community School</t>
  </si>
  <si>
    <t>750</t>
  </si>
  <si>
    <t>Polk County Schools</t>
  </si>
  <si>
    <t>760</t>
  </si>
  <si>
    <t>Randolph County Schools</t>
  </si>
  <si>
    <t>761</t>
  </si>
  <si>
    <t>Asheboro City Schools</t>
  </si>
  <si>
    <t>76A</t>
  </si>
  <si>
    <t>Uwharrie Charter Academy</t>
  </si>
  <si>
    <t>770</t>
  </si>
  <si>
    <t>Richmond County Schools</t>
  </si>
  <si>
    <t>780</t>
  </si>
  <si>
    <t>Robeson County Schools</t>
  </si>
  <si>
    <t>78A</t>
  </si>
  <si>
    <t>CIS Academy</t>
  </si>
  <si>
    <t>78B</t>
  </si>
  <si>
    <t>Southeastern Academy</t>
  </si>
  <si>
    <t>790</t>
  </si>
  <si>
    <t>Rockingham County Schools</t>
  </si>
  <si>
    <t>79A</t>
  </si>
  <si>
    <t>Bethany Community School</t>
  </si>
  <si>
    <t>79Z</t>
  </si>
  <si>
    <t>Moss Street Partnership School</t>
  </si>
  <si>
    <t>800</t>
  </si>
  <si>
    <t>Rowan-Salisbury County Schools</t>
  </si>
  <si>
    <t>80B</t>
  </si>
  <si>
    <t>Essie Mae Kiser Foxx Charter School</t>
  </si>
  <si>
    <t>810</t>
  </si>
  <si>
    <t>Rutherford County Schools</t>
  </si>
  <si>
    <t>81A</t>
  </si>
  <si>
    <t>Thomas Jefferson Classical Academy</t>
  </si>
  <si>
    <t>81B</t>
  </si>
  <si>
    <t>Lake Lure Classical Academy</t>
  </si>
  <si>
    <t>820</t>
  </si>
  <si>
    <t>Sampson County Schools</t>
  </si>
  <si>
    <t>821</t>
  </si>
  <si>
    <t>Clinton City Schools</t>
  </si>
  <si>
    <t>830</t>
  </si>
  <si>
    <t>Scotland County Schools</t>
  </si>
  <si>
    <t>840</t>
  </si>
  <si>
    <t>Stanly County Schools</t>
  </si>
  <si>
    <t>84B</t>
  </si>
  <si>
    <t>Gray Stone Day School</t>
  </si>
  <si>
    <t>850</t>
  </si>
  <si>
    <t>Stokes County Schools</t>
  </si>
  <si>
    <t>860</t>
  </si>
  <si>
    <t>Surry County Schools</t>
  </si>
  <si>
    <t>861</t>
  </si>
  <si>
    <t>Elkin City Schools</t>
  </si>
  <si>
    <t>862</t>
  </si>
  <si>
    <t>Mount Airy City Schools</t>
  </si>
  <si>
    <t>86T</t>
  </si>
  <si>
    <t>Millennium Charter Academy</t>
  </si>
  <si>
    <t>870</t>
  </si>
  <si>
    <t>Swain County Schools</t>
  </si>
  <si>
    <t>87A</t>
  </si>
  <si>
    <t>Mountain Discovery Charter School</t>
  </si>
  <si>
    <t>880</t>
  </si>
  <si>
    <t>Transylvania County Schools</t>
  </si>
  <si>
    <t>88A</t>
  </si>
  <si>
    <t>Brevard Academy</t>
  </si>
  <si>
    <t>890</t>
  </si>
  <si>
    <t>Tyrrell County Schools</t>
  </si>
  <si>
    <t>900</t>
  </si>
  <si>
    <t>Union County Schools</t>
  </si>
  <si>
    <t>90A</t>
  </si>
  <si>
    <t>Union Academy Charter School</t>
  </si>
  <si>
    <t>90B</t>
  </si>
  <si>
    <t>Union Day School</t>
  </si>
  <si>
    <t>90C</t>
  </si>
  <si>
    <t>Union Preparatory Academy at Indian Trai</t>
  </si>
  <si>
    <t>90D</t>
  </si>
  <si>
    <t>Monroe Charter Academy</t>
  </si>
  <si>
    <t>90F</t>
  </si>
  <si>
    <t>Apprentice Academy HS of NC</t>
  </si>
  <si>
    <t>910</t>
  </si>
  <si>
    <t>Vance County Schools</t>
  </si>
  <si>
    <t>91A</t>
  </si>
  <si>
    <t>Vance Charter School</t>
  </si>
  <si>
    <t>91B</t>
  </si>
  <si>
    <t>Henderson Collegiate</t>
  </si>
  <si>
    <t>920</t>
  </si>
  <si>
    <t>Wake County Schools</t>
  </si>
  <si>
    <t>92B</t>
  </si>
  <si>
    <t>The Exploris School</t>
  </si>
  <si>
    <t>92D</t>
  </si>
  <si>
    <t>Magellan Charter</t>
  </si>
  <si>
    <t>92E</t>
  </si>
  <si>
    <t>Sterling Montessori Academy</t>
  </si>
  <si>
    <t>92F</t>
  </si>
  <si>
    <t>Franklin Academy</t>
  </si>
  <si>
    <t>92G</t>
  </si>
  <si>
    <t>East Wake Academy</t>
  </si>
  <si>
    <t>92K</t>
  </si>
  <si>
    <t>Raleigh Charter High School</t>
  </si>
  <si>
    <t>92L</t>
  </si>
  <si>
    <t>Torchlight Academy</t>
  </si>
  <si>
    <t>92M</t>
  </si>
  <si>
    <t>PreEminent Charter School</t>
  </si>
  <si>
    <t>92N</t>
  </si>
  <si>
    <t>Quest Academy</t>
  </si>
  <si>
    <t>92P</t>
  </si>
  <si>
    <t>Southern Wake Academy</t>
  </si>
  <si>
    <t>92R</t>
  </si>
  <si>
    <t>Casa Esperanza Montessori</t>
  </si>
  <si>
    <t>92S</t>
  </si>
  <si>
    <t>Endeavor Charter</t>
  </si>
  <si>
    <t>92T</t>
  </si>
  <si>
    <t>Triangle Math and Science Academy</t>
  </si>
  <si>
    <t>92U</t>
  </si>
  <si>
    <t>92V</t>
  </si>
  <si>
    <t>Wake Forest Charter Academy</t>
  </si>
  <si>
    <t>92W</t>
  </si>
  <si>
    <t>Cardinal Charter</t>
  </si>
  <si>
    <t>92Y</t>
  </si>
  <si>
    <t>Envision Science Academy</t>
  </si>
  <si>
    <t>930</t>
  </si>
  <si>
    <t>Warren County Schools</t>
  </si>
  <si>
    <t>93A</t>
  </si>
  <si>
    <t>Haliwa-Saponi Tribal School</t>
  </si>
  <si>
    <t>93J</t>
  </si>
  <si>
    <t>PAVE Southeast Raleigh Charter School</t>
  </si>
  <si>
    <t>93L</t>
  </si>
  <si>
    <t>Central Wake Charter High School</t>
  </si>
  <si>
    <t>93M</t>
  </si>
  <si>
    <t>Peak Charter Academy</t>
  </si>
  <si>
    <t>93N</t>
  </si>
  <si>
    <t>Pine Springs Preparatory Academy: CFA</t>
  </si>
  <si>
    <t>93P</t>
  </si>
  <si>
    <t>Rolesville Charter Academy</t>
  </si>
  <si>
    <t>93Q</t>
  </si>
  <si>
    <t>Carolina Charter Academy: CFA</t>
  </si>
  <si>
    <t>93R</t>
  </si>
  <si>
    <t>Raleigh Oak Charter School</t>
  </si>
  <si>
    <t>93T</t>
  </si>
  <si>
    <t>Cardinal Charter Acad at Wendell Falls</t>
  </si>
  <si>
    <t>93V</t>
  </si>
  <si>
    <t>Doral Academy North Carolina</t>
  </si>
  <si>
    <t>940</t>
  </si>
  <si>
    <t>Washington County Schools</t>
  </si>
  <si>
    <t>94A</t>
  </si>
  <si>
    <t>Pocosin Innovative Charter</t>
  </si>
  <si>
    <t>94Z</t>
  </si>
  <si>
    <t>Northeast Regional School - Biotech/Agri</t>
  </si>
  <si>
    <t>Regional School</t>
  </si>
  <si>
    <t>950</t>
  </si>
  <si>
    <t>Watauga County Schools</t>
  </si>
  <si>
    <t>95A</t>
  </si>
  <si>
    <t>Two Rivers Community School</t>
  </si>
  <si>
    <t>960</t>
  </si>
  <si>
    <t>Wayne County Schools</t>
  </si>
  <si>
    <t>96C</t>
  </si>
  <si>
    <t>Dillard Academy</t>
  </si>
  <si>
    <t>96F</t>
  </si>
  <si>
    <t>Wayne Preparatory</t>
  </si>
  <si>
    <t>970</t>
  </si>
  <si>
    <t>Wilkes County Schools</t>
  </si>
  <si>
    <t>97D</t>
  </si>
  <si>
    <t>Bridges Academy</t>
  </si>
  <si>
    <t>980</t>
  </si>
  <si>
    <t>Wilson County Schools</t>
  </si>
  <si>
    <t>98A</t>
  </si>
  <si>
    <t>Sallie B Howard School</t>
  </si>
  <si>
    <t>990</t>
  </si>
  <si>
    <t>Yadkin County Schools</t>
  </si>
  <si>
    <t>995</t>
  </si>
  <si>
    <t>Yancey County Schools</t>
  </si>
  <si>
    <t>98B</t>
  </si>
  <si>
    <t>Wilson Preparatory Academy</t>
  </si>
  <si>
    <t>A05</t>
  </si>
  <si>
    <t>CIS of Brunswick County</t>
  </si>
  <si>
    <t>Non Unit</t>
  </si>
  <si>
    <t>A07</t>
  </si>
  <si>
    <t>YMCA of Northwest North Carolina</t>
  </si>
  <si>
    <t>A39</t>
  </si>
  <si>
    <t>Communities In Schools of Cape Fear</t>
  </si>
  <si>
    <t>A43</t>
  </si>
  <si>
    <t>RAM Organization</t>
  </si>
  <si>
    <t>B90</t>
  </si>
  <si>
    <t>The Family Institute for Health &amp; Human Services dba Project Cares</t>
  </si>
  <si>
    <t>B95</t>
  </si>
  <si>
    <t>FBC-W CSA dba Charlotte Community Services Association</t>
  </si>
  <si>
    <t>C10</t>
  </si>
  <si>
    <t>Kinetic Minds</t>
  </si>
  <si>
    <t>C18</t>
  </si>
  <si>
    <t>Student U</t>
  </si>
  <si>
    <t>C33</t>
  </si>
  <si>
    <t>Wilson Youth United, Inc. dba the SPOT</t>
  </si>
  <si>
    <t>C41</t>
  </si>
  <si>
    <t>United Way of Pitt County</t>
  </si>
  <si>
    <t>C50</t>
  </si>
  <si>
    <t>Boys &amp; Girls Club of Cabarrus County</t>
  </si>
  <si>
    <t>C62</t>
  </si>
  <si>
    <t>Communities In Schools of Montgomery County</t>
  </si>
  <si>
    <t>C63</t>
  </si>
  <si>
    <t>CIS Rowan</t>
  </si>
  <si>
    <t>C68</t>
  </si>
  <si>
    <t>Book Harvest</t>
  </si>
  <si>
    <t>E07</t>
  </si>
  <si>
    <t>Boys &amp; Girls Clubs of Greater High Point</t>
  </si>
  <si>
    <t>E09</t>
  </si>
  <si>
    <t>Abundant Life Community Services</t>
  </si>
  <si>
    <t>E10</t>
  </si>
  <si>
    <t>Alliance for Children &amp; Youth/Communities In Schools</t>
  </si>
  <si>
    <t>E11</t>
  </si>
  <si>
    <t>Children First/Communities in Schools of Buncombe County</t>
  </si>
  <si>
    <t>E12</t>
  </si>
  <si>
    <t>CIS of Lincoln County</t>
  </si>
  <si>
    <t>E13</t>
  </si>
  <si>
    <t>Communities In Schools of Robeson County</t>
  </si>
  <si>
    <t>E14</t>
  </si>
  <si>
    <t>East Durham Children's Initiative</t>
  </si>
  <si>
    <t>E15</t>
  </si>
  <si>
    <t>Jehovah Rapha International, Inc.</t>
  </si>
  <si>
    <t>E16</t>
  </si>
  <si>
    <t>Math &amp; Esther Christian, Inc.</t>
  </si>
  <si>
    <t>E17</t>
  </si>
  <si>
    <t xml:space="preserve">MeckEd </t>
  </si>
  <si>
    <t>E18</t>
  </si>
  <si>
    <t>Piedmont Conservation Council, Inc.</t>
  </si>
  <si>
    <t>E19</t>
  </si>
  <si>
    <t>Reeves Community Center Foundation</t>
  </si>
  <si>
    <t>C67</t>
  </si>
  <si>
    <t>Communities in Schools</t>
  </si>
  <si>
    <t xml:space="preserve">     3. Scroll down or up to select PRC of your choice</t>
  </si>
  <si>
    <t>00A-121</t>
  </si>
  <si>
    <t>00B-121</t>
  </si>
  <si>
    <t>010-121</t>
  </si>
  <si>
    <t>01C-121</t>
  </si>
  <si>
    <t>01D-121</t>
  </si>
  <si>
    <t>020-121</t>
  </si>
  <si>
    <t>030-121</t>
  </si>
  <si>
    <t>040-121</t>
  </si>
  <si>
    <t>050-121</t>
  </si>
  <si>
    <t>060-121</t>
  </si>
  <si>
    <t>06B-121</t>
  </si>
  <si>
    <t>070-121</t>
  </si>
  <si>
    <t>07A-121</t>
  </si>
  <si>
    <t>080-121</t>
  </si>
  <si>
    <t>08A-121</t>
  </si>
  <si>
    <t>090-121</t>
  </si>
  <si>
    <t>09B-121</t>
  </si>
  <si>
    <t>100-121</t>
  </si>
  <si>
    <t>10A-121</t>
  </si>
  <si>
    <t>10B-121</t>
  </si>
  <si>
    <t>110-121</t>
  </si>
  <si>
    <t>111-121</t>
  </si>
  <si>
    <t>11A-121</t>
  </si>
  <si>
    <t>11B-121</t>
  </si>
  <si>
    <t>11C-121</t>
  </si>
  <si>
    <t>11K-121</t>
  </si>
  <si>
    <t>120-121</t>
  </si>
  <si>
    <t>12A-121</t>
  </si>
  <si>
    <t>130-121</t>
  </si>
  <si>
    <t>132-121</t>
  </si>
  <si>
    <t>13A-121</t>
  </si>
  <si>
    <t>13B-121</t>
  </si>
  <si>
    <t>13C-121</t>
  </si>
  <si>
    <t>13D-121</t>
  </si>
  <si>
    <t>140-121</t>
  </si>
  <si>
    <t>150-121</t>
  </si>
  <si>
    <t>160-121</t>
  </si>
  <si>
    <t>16B-121</t>
  </si>
  <si>
    <t>170-121</t>
  </si>
  <si>
    <t>180-121</t>
  </si>
  <si>
    <t>181-121</t>
  </si>
  <si>
    <t>182-121</t>
  </si>
  <si>
    <t>190-121</t>
  </si>
  <si>
    <t>19A-121</t>
  </si>
  <si>
    <t>19B-121</t>
  </si>
  <si>
    <t>19C-121</t>
  </si>
  <si>
    <t>200-121</t>
  </si>
  <si>
    <t>20A-121</t>
  </si>
  <si>
    <t>210-121</t>
  </si>
  <si>
    <t>220-121</t>
  </si>
  <si>
    <t>230-121</t>
  </si>
  <si>
    <t>23A-121</t>
  </si>
  <si>
    <t>240-121</t>
  </si>
  <si>
    <t>241-121</t>
  </si>
  <si>
    <t>24N-121</t>
  </si>
  <si>
    <t>250-121</t>
  </si>
  <si>
    <t>260-121</t>
  </si>
  <si>
    <t>26B-121</t>
  </si>
  <si>
    <t>26C-121</t>
  </si>
  <si>
    <t>270-121</t>
  </si>
  <si>
    <t>27A-121</t>
  </si>
  <si>
    <t>280-121</t>
  </si>
  <si>
    <t>290-121</t>
  </si>
  <si>
    <t>291-121</t>
  </si>
  <si>
    <t>292-121</t>
  </si>
  <si>
    <t>295-121</t>
  </si>
  <si>
    <t>300-121</t>
  </si>
  <si>
    <t>310-121</t>
  </si>
  <si>
    <t>320-121</t>
  </si>
  <si>
    <t>32A-121</t>
  </si>
  <si>
    <t>32B-121</t>
  </si>
  <si>
    <t>32C-121</t>
  </si>
  <si>
    <t>32D-121</t>
  </si>
  <si>
    <t>32H-121</t>
  </si>
  <si>
    <t>32K-121</t>
  </si>
  <si>
    <t>32L-121</t>
  </si>
  <si>
    <t>32M-121</t>
  </si>
  <si>
    <t>32P-121</t>
  </si>
  <si>
    <t>32Q-121</t>
  </si>
  <si>
    <t>32R-121</t>
  </si>
  <si>
    <t>330-121</t>
  </si>
  <si>
    <t>33A-121</t>
  </si>
  <si>
    <t>340-121</t>
  </si>
  <si>
    <t>34B-121</t>
  </si>
  <si>
    <t>34D-121</t>
  </si>
  <si>
    <t>34F-121</t>
  </si>
  <si>
    <t>34G-121</t>
  </si>
  <si>
    <t>34H-121</t>
  </si>
  <si>
    <t>350-121</t>
  </si>
  <si>
    <t>35A-121</t>
  </si>
  <si>
    <t>360-121</t>
  </si>
  <si>
    <t>36B-121</t>
  </si>
  <si>
    <t>36C-121</t>
  </si>
  <si>
    <t>36F-121</t>
  </si>
  <si>
    <t>36G-121</t>
  </si>
  <si>
    <t>370-121</t>
  </si>
  <si>
    <t>380-121</t>
  </si>
  <si>
    <t>390-121</t>
  </si>
  <si>
    <t>39A-121</t>
  </si>
  <si>
    <t>400-121</t>
  </si>
  <si>
    <t>410-121</t>
  </si>
  <si>
    <t>41B-121</t>
  </si>
  <si>
    <t>41C-121</t>
  </si>
  <si>
    <t>41D-121</t>
  </si>
  <si>
    <t>41F-121</t>
  </si>
  <si>
    <t>41G-121</t>
  </si>
  <si>
    <t>41H-121</t>
  </si>
  <si>
    <t>41J-121</t>
  </si>
  <si>
    <t>41L-121</t>
  </si>
  <si>
    <t>41M-121</t>
  </si>
  <si>
    <t>41N-121</t>
  </si>
  <si>
    <t>420-121</t>
  </si>
  <si>
    <t>421-121</t>
  </si>
  <si>
    <t>422-121</t>
  </si>
  <si>
    <t>42A-121</t>
  </si>
  <si>
    <t>42B-121</t>
  </si>
  <si>
    <t>430-121</t>
  </si>
  <si>
    <t>43C-121</t>
  </si>
  <si>
    <t>440-121</t>
  </si>
  <si>
    <t>44A-121</t>
  </si>
  <si>
    <t>450-121</t>
  </si>
  <si>
    <t>45A-121</t>
  </si>
  <si>
    <t>45B-121</t>
  </si>
  <si>
    <t>460-121</t>
  </si>
  <si>
    <t>470-121</t>
  </si>
  <si>
    <t>480-121</t>
  </si>
  <si>
    <t>490-121</t>
  </si>
  <si>
    <t>491-121</t>
  </si>
  <si>
    <t>49B-121</t>
  </si>
  <si>
    <t>49D-121</t>
  </si>
  <si>
    <t>49E-121</t>
  </si>
  <si>
    <t>49F-121</t>
  </si>
  <si>
    <t>49G-121</t>
  </si>
  <si>
    <t>500-121</t>
  </si>
  <si>
    <t>50A-121</t>
  </si>
  <si>
    <t>510-121</t>
  </si>
  <si>
    <t>51A-121</t>
  </si>
  <si>
    <t>51B-121</t>
  </si>
  <si>
    <t>520-121</t>
  </si>
  <si>
    <t>530-121</t>
  </si>
  <si>
    <t>540-121</t>
  </si>
  <si>
    <t>54A-121</t>
  </si>
  <si>
    <t>550-121</t>
  </si>
  <si>
    <t>55A-121</t>
  </si>
  <si>
    <t>55B-121</t>
  </si>
  <si>
    <t>560-121</t>
  </si>
  <si>
    <t>570-121</t>
  </si>
  <si>
    <t>580-121</t>
  </si>
  <si>
    <t>590-121</t>
  </si>
  <si>
    <t>600-121</t>
  </si>
  <si>
    <t>60B-121</t>
  </si>
  <si>
    <t>60D-121</t>
  </si>
  <si>
    <t>60G-121</t>
  </si>
  <si>
    <t>60I-121</t>
  </si>
  <si>
    <t>60J-121</t>
  </si>
  <si>
    <t>60L-121</t>
  </si>
  <si>
    <t>60M-121</t>
  </si>
  <si>
    <t>60N-121</t>
  </si>
  <si>
    <t>60P-121</t>
  </si>
  <si>
    <t>60Q-121</t>
  </si>
  <si>
    <t>60S-121</t>
  </si>
  <si>
    <t>60Y-121</t>
  </si>
  <si>
    <t>610-121</t>
  </si>
  <si>
    <t>61J-121</t>
  </si>
  <si>
    <t>61K-121</t>
  </si>
  <si>
    <t>61M-121</t>
  </si>
  <si>
    <t>61N-121</t>
  </si>
  <si>
    <t>61P-121</t>
  </si>
  <si>
    <t>61Q-121</t>
  </si>
  <si>
    <t>61R-121</t>
  </si>
  <si>
    <t>61S-121</t>
  </si>
  <si>
    <t>61T-121</t>
  </si>
  <si>
    <t>61V-121</t>
  </si>
  <si>
    <t>61W-121</t>
  </si>
  <si>
    <t>620-121</t>
  </si>
  <si>
    <t>62A-121</t>
  </si>
  <si>
    <t>62J-121</t>
  </si>
  <si>
    <t>630-121</t>
  </si>
  <si>
    <t>63A-121</t>
  </si>
  <si>
    <t>63B-121</t>
  </si>
  <si>
    <t>63C-121</t>
  </si>
  <si>
    <t>640-121</t>
  </si>
  <si>
    <t>64A-121</t>
  </si>
  <si>
    <t>650-121</t>
  </si>
  <si>
    <t>65A-121</t>
  </si>
  <si>
    <t>65B-121</t>
  </si>
  <si>
    <t>65C-121</t>
  </si>
  <si>
    <t>65D-121</t>
  </si>
  <si>
    <t>65F-121</t>
  </si>
  <si>
    <t>660-121</t>
  </si>
  <si>
    <t>66A-121</t>
  </si>
  <si>
    <t>670-121</t>
  </si>
  <si>
    <t>67B-121</t>
  </si>
  <si>
    <t>680-121</t>
  </si>
  <si>
    <t>681-121</t>
  </si>
  <si>
    <t>68A-121</t>
  </si>
  <si>
    <t>68C-121</t>
  </si>
  <si>
    <t>690-121</t>
  </si>
  <si>
    <t>700-121</t>
  </si>
  <si>
    <t>710-121</t>
  </si>
  <si>
    <t>720-121</t>
  </si>
  <si>
    <t>730-121</t>
  </si>
  <si>
    <t>73A-121</t>
  </si>
  <si>
    <t>740-121</t>
  </si>
  <si>
    <t>74C-121</t>
  </si>
  <si>
    <t>750-121</t>
  </si>
  <si>
    <t>760-121</t>
  </si>
  <si>
    <t>761-121</t>
  </si>
  <si>
    <t>76A-121</t>
  </si>
  <si>
    <t>770-121</t>
  </si>
  <si>
    <t>780-121</t>
  </si>
  <si>
    <t>78B-121</t>
  </si>
  <si>
    <t>790-121</t>
  </si>
  <si>
    <t>800-121</t>
  </si>
  <si>
    <t>80B-121</t>
  </si>
  <si>
    <t>810-121</t>
  </si>
  <si>
    <t>81A-121</t>
  </si>
  <si>
    <t>81B-121</t>
  </si>
  <si>
    <t>820-121</t>
  </si>
  <si>
    <t>821-121</t>
  </si>
  <si>
    <t>830-121</t>
  </si>
  <si>
    <t>840-121</t>
  </si>
  <si>
    <t>850-121</t>
  </si>
  <si>
    <t>860-121</t>
  </si>
  <si>
    <t>861-121</t>
  </si>
  <si>
    <t>862-121</t>
  </si>
  <si>
    <t>86T-121</t>
  </si>
  <si>
    <t>870-121</t>
  </si>
  <si>
    <t>87A-121</t>
  </si>
  <si>
    <t>880-121</t>
  </si>
  <si>
    <t>88A-121</t>
  </si>
  <si>
    <t>890-121</t>
  </si>
  <si>
    <t>900-121</t>
  </si>
  <si>
    <t>90A-121</t>
  </si>
  <si>
    <t>90B-121</t>
  </si>
  <si>
    <t>90C-121</t>
  </si>
  <si>
    <t>90D-121</t>
  </si>
  <si>
    <t>910-121</t>
  </si>
  <si>
    <t>91A-121</t>
  </si>
  <si>
    <t>91B-121</t>
  </si>
  <si>
    <t>920-121</t>
  </si>
  <si>
    <t>92B-121</t>
  </si>
  <si>
    <t>92D-121</t>
  </si>
  <si>
    <t>92E-121</t>
  </si>
  <si>
    <t>92F-121</t>
  </si>
  <si>
    <t>92G-121</t>
  </si>
  <si>
    <t>92L-121</t>
  </si>
  <si>
    <t>92M-121</t>
  </si>
  <si>
    <t>92N-121</t>
  </si>
  <si>
    <t>92S-121</t>
  </si>
  <si>
    <t>92T-121</t>
  </si>
  <si>
    <t>92V-121</t>
  </si>
  <si>
    <t>92Y-121</t>
  </si>
  <si>
    <t>930-121</t>
  </si>
  <si>
    <t>93A-121</t>
  </si>
  <si>
    <t>93J-121</t>
  </si>
  <si>
    <t>93M-121</t>
  </si>
  <si>
    <t>93N-121</t>
  </si>
  <si>
    <t>93P-121</t>
  </si>
  <si>
    <t>93Q-121</t>
  </si>
  <si>
    <t>93R-121</t>
  </si>
  <si>
    <t>950-121</t>
  </si>
  <si>
    <t>95A-121</t>
  </si>
  <si>
    <t>960-121</t>
  </si>
  <si>
    <t>96C-121</t>
  </si>
  <si>
    <t>96F-121</t>
  </si>
  <si>
    <t>970-121</t>
  </si>
  <si>
    <t>97D-121</t>
  </si>
  <si>
    <t>980-121</t>
  </si>
  <si>
    <t>98A-121</t>
  </si>
  <si>
    <t>98B-121</t>
  </si>
  <si>
    <t>990-121</t>
  </si>
  <si>
    <t>995-121</t>
  </si>
  <si>
    <t>01C-122</t>
  </si>
  <si>
    <t>01F-122</t>
  </si>
  <si>
    <t>06B-122</t>
  </si>
  <si>
    <t>070-122</t>
  </si>
  <si>
    <t>080-122</t>
  </si>
  <si>
    <t>08A-122</t>
  </si>
  <si>
    <t>090-122</t>
  </si>
  <si>
    <t>100-122</t>
  </si>
  <si>
    <t>110-122</t>
  </si>
  <si>
    <t>111-122</t>
  </si>
  <si>
    <t>11B-122</t>
  </si>
  <si>
    <t>11D-122</t>
  </si>
  <si>
    <t>11K-122</t>
  </si>
  <si>
    <t>120-122</t>
  </si>
  <si>
    <t>12A-122</t>
  </si>
  <si>
    <t>130-122</t>
  </si>
  <si>
    <t>132-122</t>
  </si>
  <si>
    <t>13B-122</t>
  </si>
  <si>
    <t>13D-122</t>
  </si>
  <si>
    <t>140-122</t>
  </si>
  <si>
    <t>160-122</t>
  </si>
  <si>
    <t>16B-122</t>
  </si>
  <si>
    <t>170-122</t>
  </si>
  <si>
    <t>180-122</t>
  </si>
  <si>
    <t>190-122</t>
  </si>
  <si>
    <t>19C-122</t>
  </si>
  <si>
    <t>20A-122</t>
  </si>
  <si>
    <t>220-122</t>
  </si>
  <si>
    <t>230-122</t>
  </si>
  <si>
    <t>23A-122</t>
  </si>
  <si>
    <t>240-122</t>
  </si>
  <si>
    <t>241-122</t>
  </si>
  <si>
    <t>250-122</t>
  </si>
  <si>
    <t>290-122</t>
  </si>
  <si>
    <t>291-122</t>
  </si>
  <si>
    <t>292-122</t>
  </si>
  <si>
    <t>295-122</t>
  </si>
  <si>
    <t>320-122</t>
  </si>
  <si>
    <t>32A-122</t>
  </si>
  <si>
    <t>32B-122</t>
  </si>
  <si>
    <t>32D-122</t>
  </si>
  <si>
    <t>32L-122</t>
  </si>
  <si>
    <t>32P-122</t>
  </si>
  <si>
    <t>32Q-122</t>
  </si>
  <si>
    <t>32R-122</t>
  </si>
  <si>
    <t>330-122</t>
  </si>
  <si>
    <t>340-122</t>
  </si>
  <si>
    <t>34D-122</t>
  </si>
  <si>
    <t>350-122</t>
  </si>
  <si>
    <t>36G-122</t>
  </si>
  <si>
    <t>370-122</t>
  </si>
  <si>
    <t>390-122</t>
  </si>
  <si>
    <t>39B-122</t>
  </si>
  <si>
    <t>400-122</t>
  </si>
  <si>
    <t>41H-122</t>
  </si>
  <si>
    <t>41Q-122</t>
  </si>
  <si>
    <t>420-122</t>
  </si>
  <si>
    <t>422-122</t>
  </si>
  <si>
    <t>430-122</t>
  </si>
  <si>
    <t>440-122</t>
  </si>
  <si>
    <t>450-122</t>
  </si>
  <si>
    <t>45A-122</t>
  </si>
  <si>
    <t>470-122</t>
  </si>
  <si>
    <t>490-122</t>
  </si>
  <si>
    <t>491-122</t>
  </si>
  <si>
    <t>49B-122</t>
  </si>
  <si>
    <t>49D-122</t>
  </si>
  <si>
    <t>49E-122</t>
  </si>
  <si>
    <t>49F-122</t>
  </si>
  <si>
    <t>500-122</t>
  </si>
  <si>
    <t>530-122</t>
  </si>
  <si>
    <t>53B-122</t>
  </si>
  <si>
    <t>53C-122</t>
  </si>
  <si>
    <t>540-122</t>
  </si>
  <si>
    <t>550-122</t>
  </si>
  <si>
    <t>55A-122</t>
  </si>
  <si>
    <t>560-122</t>
  </si>
  <si>
    <t>580-122</t>
  </si>
  <si>
    <t>590-122</t>
  </si>
  <si>
    <t>600-122</t>
  </si>
  <si>
    <t>60F-122</t>
  </si>
  <si>
    <t>60G-122</t>
  </si>
  <si>
    <t>60I-122</t>
  </si>
  <si>
    <t>60J-122</t>
  </si>
  <si>
    <t>60K-122</t>
  </si>
  <si>
    <t>60N-122</t>
  </si>
  <si>
    <t>60Q-122</t>
  </si>
  <si>
    <t>60S-122</t>
  </si>
  <si>
    <t>60Y-122</t>
  </si>
  <si>
    <t>610-122</t>
  </si>
  <si>
    <t>61J-122</t>
  </si>
  <si>
    <t>61P-122</t>
  </si>
  <si>
    <t>61Q-122</t>
  </si>
  <si>
    <t>61S-122</t>
  </si>
  <si>
    <t>61T-122</t>
  </si>
  <si>
    <t>61V-122</t>
  </si>
  <si>
    <t>620-122</t>
  </si>
  <si>
    <t>62A-122</t>
  </si>
  <si>
    <t>62K-122</t>
  </si>
  <si>
    <t>630-122</t>
  </si>
  <si>
    <t>640-122</t>
  </si>
  <si>
    <t>650-122</t>
  </si>
  <si>
    <t>65A-122</t>
  </si>
  <si>
    <t>65H-122</t>
  </si>
  <si>
    <t>65Z-122</t>
  </si>
  <si>
    <t>660-122</t>
  </si>
  <si>
    <t>670-122</t>
  </si>
  <si>
    <t>680-122</t>
  </si>
  <si>
    <t>681-122</t>
  </si>
  <si>
    <t>68C-122</t>
  </si>
  <si>
    <t>69A-122</t>
  </si>
  <si>
    <t>700-122</t>
  </si>
  <si>
    <t>710-122</t>
  </si>
  <si>
    <t>730-122</t>
  </si>
  <si>
    <t>740-122</t>
  </si>
  <si>
    <t>750-122</t>
  </si>
  <si>
    <t>760-122</t>
  </si>
  <si>
    <t>770-122</t>
  </si>
  <si>
    <t>780-122</t>
  </si>
  <si>
    <t>80B-122</t>
  </si>
  <si>
    <t>810-122</t>
  </si>
  <si>
    <t>81B-122</t>
  </si>
  <si>
    <t>820-122</t>
  </si>
  <si>
    <t>840-122</t>
  </si>
  <si>
    <t>84B-122</t>
  </si>
  <si>
    <t>850-122</t>
  </si>
  <si>
    <t>860-122</t>
  </si>
  <si>
    <t>861-122</t>
  </si>
  <si>
    <t>862-122</t>
  </si>
  <si>
    <t>87A-122</t>
  </si>
  <si>
    <t>880-122</t>
  </si>
  <si>
    <t>88A-122</t>
  </si>
  <si>
    <t>890-122</t>
  </si>
  <si>
    <t>900-122</t>
  </si>
  <si>
    <t>90A-122</t>
  </si>
  <si>
    <t>90B-122</t>
  </si>
  <si>
    <t>910-122</t>
  </si>
  <si>
    <t>91A-122</t>
  </si>
  <si>
    <t>920-122</t>
  </si>
  <si>
    <t>92L-122</t>
  </si>
  <si>
    <t>92P-122</t>
  </si>
  <si>
    <t>92S-122</t>
  </si>
  <si>
    <t>92U-122</t>
  </si>
  <si>
    <t>93N-122</t>
  </si>
  <si>
    <t>93Q-122</t>
  </si>
  <si>
    <t>940-122</t>
  </si>
  <si>
    <t>94Z-122</t>
  </si>
  <si>
    <t>950-122</t>
  </si>
  <si>
    <t>960-122</t>
  </si>
  <si>
    <t>97D-122</t>
  </si>
  <si>
    <t>98A-122</t>
  </si>
  <si>
    <t>990-122</t>
  </si>
  <si>
    <t>995-122</t>
  </si>
  <si>
    <t>00A-123</t>
  </si>
  <si>
    <t>00B-123</t>
  </si>
  <si>
    <t>010-123</t>
  </si>
  <si>
    <t>01B-123</t>
  </si>
  <si>
    <t>01C-123</t>
  </si>
  <si>
    <t>01D-123</t>
  </si>
  <si>
    <t>01F-123</t>
  </si>
  <si>
    <t>020-123</t>
  </si>
  <si>
    <t>030-123</t>
  </si>
  <si>
    <t>050-123</t>
  </si>
  <si>
    <t>060-123</t>
  </si>
  <si>
    <t>06B-123</t>
  </si>
  <si>
    <t>070-123</t>
  </si>
  <si>
    <t>07A-123</t>
  </si>
  <si>
    <t>08A-123</t>
  </si>
  <si>
    <t>090-123</t>
  </si>
  <si>
    <t>09B-123</t>
  </si>
  <si>
    <t>100-123</t>
  </si>
  <si>
    <t>10A-123</t>
  </si>
  <si>
    <t>10B-123</t>
  </si>
  <si>
    <t>110-123</t>
  </si>
  <si>
    <t>111-123</t>
  </si>
  <si>
    <t>11B-123</t>
  </si>
  <si>
    <t>11D-123</t>
  </si>
  <si>
    <t>11K-123</t>
  </si>
  <si>
    <t>120-123</t>
  </si>
  <si>
    <t>12A-123</t>
  </si>
  <si>
    <t>130-123</t>
  </si>
  <si>
    <t>132-123</t>
  </si>
  <si>
    <t>13A-123</t>
  </si>
  <si>
    <t>13B-123</t>
  </si>
  <si>
    <t>13C-123</t>
  </si>
  <si>
    <t>140-123</t>
  </si>
  <si>
    <t>150-123</t>
  </si>
  <si>
    <t>160-123</t>
  </si>
  <si>
    <t>16B-123</t>
  </si>
  <si>
    <t>170-123</t>
  </si>
  <si>
    <t>180-123</t>
  </si>
  <si>
    <t>181-123</t>
  </si>
  <si>
    <t>182-123</t>
  </si>
  <si>
    <t>190-123</t>
  </si>
  <si>
    <t>19A-123</t>
  </si>
  <si>
    <t>19B-123</t>
  </si>
  <si>
    <t>19C-123</t>
  </si>
  <si>
    <t>200-123</t>
  </si>
  <si>
    <t>20A-123</t>
  </si>
  <si>
    <t>220-123</t>
  </si>
  <si>
    <t>230-123</t>
  </si>
  <si>
    <t>23A-123</t>
  </si>
  <si>
    <t>241-123</t>
  </si>
  <si>
    <t>24B-123</t>
  </si>
  <si>
    <t>24N-123</t>
  </si>
  <si>
    <t>250-123</t>
  </si>
  <si>
    <t>260-123</t>
  </si>
  <si>
    <t>27A-123</t>
  </si>
  <si>
    <t>280-123</t>
  </si>
  <si>
    <t>291-123</t>
  </si>
  <si>
    <t>292-123</t>
  </si>
  <si>
    <t>295-123</t>
  </si>
  <si>
    <t>29A-123</t>
  </si>
  <si>
    <t>310-123</t>
  </si>
  <si>
    <t>320-123</t>
  </si>
  <si>
    <t>32A-123</t>
  </si>
  <si>
    <t>32B-123</t>
  </si>
  <si>
    <t>32C-123</t>
  </si>
  <si>
    <t>32D-123</t>
  </si>
  <si>
    <t>32K-123</t>
  </si>
  <si>
    <t>32L-123</t>
  </si>
  <si>
    <t>32P-123</t>
  </si>
  <si>
    <t>32Q-123</t>
  </si>
  <si>
    <t>32R-123</t>
  </si>
  <si>
    <t>32T-123</t>
  </si>
  <si>
    <t>33A-123</t>
  </si>
  <si>
    <t>340-123</t>
  </si>
  <si>
    <t>34G-123</t>
  </si>
  <si>
    <t>34H-123</t>
  </si>
  <si>
    <t>350-123</t>
  </si>
  <si>
    <t>35B-123</t>
  </si>
  <si>
    <t>360-123</t>
  </si>
  <si>
    <t>36C-123</t>
  </si>
  <si>
    <t>36G-123</t>
  </si>
  <si>
    <t>370-123</t>
  </si>
  <si>
    <t>390-123</t>
  </si>
  <si>
    <t>39B-123</t>
  </si>
  <si>
    <t>400-123</t>
  </si>
  <si>
    <t>410-123</t>
  </si>
  <si>
    <t>41C-123</t>
  </si>
  <si>
    <t>41D-123</t>
  </si>
  <si>
    <t>41G-123</t>
  </si>
  <si>
    <t>41K-123</t>
  </si>
  <si>
    <t>41M-123</t>
  </si>
  <si>
    <t>41N-123</t>
  </si>
  <si>
    <t>41Q-123</t>
  </si>
  <si>
    <t>420-123</t>
  </si>
  <si>
    <t>422-123</t>
  </si>
  <si>
    <t>42B-123</t>
  </si>
  <si>
    <t>430-123</t>
  </si>
  <si>
    <t>43C-123</t>
  </si>
  <si>
    <t>440-123</t>
  </si>
  <si>
    <t>44A-123</t>
  </si>
  <si>
    <t>450-123</t>
  </si>
  <si>
    <t>45A-123</t>
  </si>
  <si>
    <t>45B-123</t>
  </si>
  <si>
    <t>460-123</t>
  </si>
  <si>
    <t>470-123</t>
  </si>
  <si>
    <t>490-123</t>
  </si>
  <si>
    <t>491-123</t>
  </si>
  <si>
    <t>49B-123</t>
  </si>
  <si>
    <t>49G-123</t>
  </si>
  <si>
    <t>500-123</t>
  </si>
  <si>
    <t>50A-123</t>
  </si>
  <si>
    <t>510-123</t>
  </si>
  <si>
    <t>51A-123</t>
  </si>
  <si>
    <t>520-123</t>
  </si>
  <si>
    <t>530-123</t>
  </si>
  <si>
    <t>53B-123</t>
  </si>
  <si>
    <t>53C-123</t>
  </si>
  <si>
    <t>54A-123</t>
  </si>
  <si>
    <t>550-123</t>
  </si>
  <si>
    <t>55B-123</t>
  </si>
  <si>
    <t>560-123</t>
  </si>
  <si>
    <t>580-123</t>
  </si>
  <si>
    <t>58B-123</t>
  </si>
  <si>
    <t>590-123</t>
  </si>
  <si>
    <t>600-123</t>
  </si>
  <si>
    <t>60D-123</t>
  </si>
  <si>
    <t>60F-123</t>
  </si>
  <si>
    <t>60G-123</t>
  </si>
  <si>
    <t>60I-123</t>
  </si>
  <si>
    <t>60J-123</t>
  </si>
  <si>
    <t>60K-123</t>
  </si>
  <si>
    <t>60L-123</t>
  </si>
  <si>
    <t>60N-123</t>
  </si>
  <si>
    <t>60P-123</t>
  </si>
  <si>
    <t>60Q-123</t>
  </si>
  <si>
    <t>60S-123</t>
  </si>
  <si>
    <t>60Y-123</t>
  </si>
  <si>
    <t>610-123</t>
  </si>
  <si>
    <t>61J-123</t>
  </si>
  <si>
    <t>61K-123</t>
  </si>
  <si>
    <t>61M-123</t>
  </si>
  <si>
    <t>61N-123</t>
  </si>
  <si>
    <t>61Q-123</t>
  </si>
  <si>
    <t>61S-123</t>
  </si>
  <si>
    <t>61T-123</t>
  </si>
  <si>
    <t>61U-123</t>
  </si>
  <si>
    <t>61V-123</t>
  </si>
  <si>
    <t>61W-123</t>
  </si>
  <si>
    <t>61X-123</t>
  </si>
  <si>
    <t>61Y-123</t>
  </si>
  <si>
    <t>620-123</t>
  </si>
  <si>
    <t>62A-123</t>
  </si>
  <si>
    <t>62J-123</t>
  </si>
  <si>
    <t>62K-123</t>
  </si>
  <si>
    <t>630-123</t>
  </si>
  <si>
    <t>63A-123</t>
  </si>
  <si>
    <t>63B-123</t>
  </si>
  <si>
    <t>63C-123</t>
  </si>
  <si>
    <t>640-123</t>
  </si>
  <si>
    <t>650-123</t>
  </si>
  <si>
    <t>65A-123</t>
  </si>
  <si>
    <t>65C-123</t>
  </si>
  <si>
    <t>65D-123</t>
  </si>
  <si>
    <t>65H-123</t>
  </si>
  <si>
    <t>660-123</t>
  </si>
  <si>
    <t>670-123</t>
  </si>
  <si>
    <t>680-123</t>
  </si>
  <si>
    <t>681-123</t>
  </si>
  <si>
    <t>68A-123</t>
  </si>
  <si>
    <t>68C-123</t>
  </si>
  <si>
    <t>690-123</t>
  </si>
  <si>
    <t>69A-123</t>
  </si>
  <si>
    <t>700-123</t>
  </si>
  <si>
    <t>70A-123</t>
  </si>
  <si>
    <t>710-123</t>
  </si>
  <si>
    <t>720-123</t>
  </si>
  <si>
    <t>73A-123</t>
  </si>
  <si>
    <t>73B-123</t>
  </si>
  <si>
    <t>740-123</t>
  </si>
  <si>
    <t>750-123</t>
  </si>
  <si>
    <t>760-123</t>
  </si>
  <si>
    <t>761-123</t>
  </si>
  <si>
    <t>770-123</t>
  </si>
  <si>
    <t>780-123</t>
  </si>
  <si>
    <t>78B-123</t>
  </si>
  <si>
    <t>790-123</t>
  </si>
  <si>
    <t>79A-123</t>
  </si>
  <si>
    <t>800-123</t>
  </si>
  <si>
    <t>810-123</t>
  </si>
  <si>
    <t>81B-123</t>
  </si>
  <si>
    <t>820-123</t>
  </si>
  <si>
    <t>821-123</t>
  </si>
  <si>
    <t>840-123</t>
  </si>
  <si>
    <t>850-123</t>
  </si>
  <si>
    <t>860-123</t>
  </si>
  <si>
    <t>861-123</t>
  </si>
  <si>
    <t>862-123</t>
  </si>
  <si>
    <t>870-123</t>
  </si>
  <si>
    <t>87A-123</t>
  </si>
  <si>
    <t>880-123</t>
  </si>
  <si>
    <t>88A-123</t>
  </si>
  <si>
    <t>890-123</t>
  </si>
  <si>
    <t>900-123</t>
  </si>
  <si>
    <t>90A-123</t>
  </si>
  <si>
    <t>90B-123</t>
  </si>
  <si>
    <t>90D-123</t>
  </si>
  <si>
    <t>910-123</t>
  </si>
  <si>
    <t>91A-123</t>
  </si>
  <si>
    <t>91B-123</t>
  </si>
  <si>
    <t>920-123</t>
  </si>
  <si>
    <t>92B-123</t>
  </si>
  <si>
    <t>92E-123</t>
  </si>
  <si>
    <t>92F-123</t>
  </si>
  <si>
    <t>92G-123</t>
  </si>
  <si>
    <t>92K-123</t>
  </si>
  <si>
    <t>92L-123</t>
  </si>
  <si>
    <t>92N-123</t>
  </si>
  <si>
    <t>92P-123</t>
  </si>
  <si>
    <t>92R-123</t>
  </si>
  <si>
    <t>92S-123</t>
  </si>
  <si>
    <t>92U-123</t>
  </si>
  <si>
    <t>930-123</t>
  </si>
  <si>
    <t>93J-123</t>
  </si>
  <si>
    <t>93N-123</t>
  </si>
  <si>
    <t>93Q-123</t>
  </si>
  <si>
    <t>93T-123</t>
  </si>
  <si>
    <t>940-123</t>
  </si>
  <si>
    <t>94A-123</t>
  </si>
  <si>
    <t>950-123</t>
  </si>
  <si>
    <t>95A-123</t>
  </si>
  <si>
    <t>960-123</t>
  </si>
  <si>
    <t>96C-123</t>
  </si>
  <si>
    <t>96F-123</t>
  </si>
  <si>
    <t>970-123</t>
  </si>
  <si>
    <t>97D-123</t>
  </si>
  <si>
    <t>980-123</t>
  </si>
  <si>
    <t>98A-123</t>
  </si>
  <si>
    <t>98B-123</t>
  </si>
  <si>
    <t>990-123</t>
  </si>
  <si>
    <t>995-123</t>
  </si>
  <si>
    <t>00A-124</t>
  </si>
  <si>
    <t>00B-124</t>
  </si>
  <si>
    <t>010-124</t>
  </si>
  <si>
    <t>01B-124</t>
  </si>
  <si>
    <t>01C-124</t>
  </si>
  <si>
    <t>01D-124</t>
  </si>
  <si>
    <t>01F-124</t>
  </si>
  <si>
    <t>030-124</t>
  </si>
  <si>
    <t>040-124</t>
  </si>
  <si>
    <t>050-124</t>
  </si>
  <si>
    <t>060-124</t>
  </si>
  <si>
    <t>06B-124</t>
  </si>
  <si>
    <t>070-124</t>
  </si>
  <si>
    <t>07A-124</t>
  </si>
  <si>
    <t>080-124</t>
  </si>
  <si>
    <t>08A-124</t>
  </si>
  <si>
    <t>09B-124</t>
  </si>
  <si>
    <t>100-124</t>
  </si>
  <si>
    <t>10A-124</t>
  </si>
  <si>
    <t>10B-124</t>
  </si>
  <si>
    <t>110-124</t>
  </si>
  <si>
    <t>111-124</t>
  </si>
  <si>
    <t>11A-124</t>
  </si>
  <si>
    <t>11B-124</t>
  </si>
  <si>
    <t>11C-124</t>
  </si>
  <si>
    <t>11D-124</t>
  </si>
  <si>
    <t>11K-124</t>
  </si>
  <si>
    <t>120-124</t>
  </si>
  <si>
    <t>12A-124</t>
  </si>
  <si>
    <t>130-124</t>
  </si>
  <si>
    <t>132-124</t>
  </si>
  <si>
    <t>13A-124</t>
  </si>
  <si>
    <t>13B-124</t>
  </si>
  <si>
    <t>13C-124</t>
  </si>
  <si>
    <t>140-124</t>
  </si>
  <si>
    <t>150-124</t>
  </si>
  <si>
    <t>160-124</t>
  </si>
  <si>
    <t>16B-124</t>
  </si>
  <si>
    <t>170-124</t>
  </si>
  <si>
    <t>180-124</t>
  </si>
  <si>
    <t>181-124</t>
  </si>
  <si>
    <t>182-124</t>
  </si>
  <si>
    <t>190-124</t>
  </si>
  <si>
    <t>19A-124</t>
  </si>
  <si>
    <t>19B-124</t>
  </si>
  <si>
    <t>19C-124</t>
  </si>
  <si>
    <t>200-124</t>
  </si>
  <si>
    <t>210-124</t>
  </si>
  <si>
    <t>220-124</t>
  </si>
  <si>
    <t>230-124</t>
  </si>
  <si>
    <t>23A-124</t>
  </si>
  <si>
    <t>240-124</t>
  </si>
  <si>
    <t>241-124</t>
  </si>
  <si>
    <t>24B-124</t>
  </si>
  <si>
    <t>24N-124</t>
  </si>
  <si>
    <t>250-124</t>
  </si>
  <si>
    <t>260-124</t>
  </si>
  <si>
    <t>26B-124</t>
  </si>
  <si>
    <t>26C-124</t>
  </si>
  <si>
    <t>270-124</t>
  </si>
  <si>
    <t>27A-124</t>
  </si>
  <si>
    <t>280-124</t>
  </si>
  <si>
    <t>290-124</t>
  </si>
  <si>
    <t>291-124</t>
  </si>
  <si>
    <t>292-124</t>
  </si>
  <si>
    <t>295-124</t>
  </si>
  <si>
    <t>300-124</t>
  </si>
  <si>
    <t>310-124</t>
  </si>
  <si>
    <t>320-124</t>
  </si>
  <si>
    <t>32A-124</t>
  </si>
  <si>
    <t>32B-124</t>
  </si>
  <si>
    <t>32C-124</t>
  </si>
  <si>
    <t>32D-124</t>
  </si>
  <si>
    <t>32H-124</t>
  </si>
  <si>
    <t>32K-124</t>
  </si>
  <si>
    <t>32L-124</t>
  </si>
  <si>
    <t>32M-124</t>
  </si>
  <si>
    <t>32N-124</t>
  </si>
  <si>
    <t>32P-124</t>
  </si>
  <si>
    <t>32Q-124</t>
  </si>
  <si>
    <t>32R-124</t>
  </si>
  <si>
    <t>32T-124</t>
  </si>
  <si>
    <t>330-124</t>
  </si>
  <si>
    <t>33A-124</t>
  </si>
  <si>
    <t>340-124</t>
  </si>
  <si>
    <t>34B-124</t>
  </si>
  <si>
    <t>34D-124</t>
  </si>
  <si>
    <t>34F-124</t>
  </si>
  <si>
    <t>34G-124</t>
  </si>
  <si>
    <t>34H-124</t>
  </si>
  <si>
    <t>350-124</t>
  </si>
  <si>
    <t>35A-124</t>
  </si>
  <si>
    <t>35B-124</t>
  </si>
  <si>
    <t>360-124</t>
  </si>
  <si>
    <t>36B-124</t>
  </si>
  <si>
    <t>36C-124</t>
  </si>
  <si>
    <t>36F-124</t>
  </si>
  <si>
    <t>36G-124</t>
  </si>
  <si>
    <t>380-124</t>
  </si>
  <si>
    <t>390-124</t>
  </si>
  <si>
    <t>39A-124</t>
  </si>
  <si>
    <t>39B-124</t>
  </si>
  <si>
    <t>400-124</t>
  </si>
  <si>
    <t>410-124</t>
  </si>
  <si>
    <t>41B-124</t>
  </si>
  <si>
    <t>41C-124</t>
  </si>
  <si>
    <t>41D-124</t>
  </si>
  <si>
    <t>41F-124</t>
  </si>
  <si>
    <t>41G-124</t>
  </si>
  <si>
    <t>41H-124</t>
  </si>
  <si>
    <t>41J-124</t>
  </si>
  <si>
    <t>41K-124</t>
  </si>
  <si>
    <t>41L-124</t>
  </si>
  <si>
    <t>41M-124</t>
  </si>
  <si>
    <t>41Q-124</t>
  </si>
  <si>
    <t>420-124</t>
  </si>
  <si>
    <t>421-124</t>
  </si>
  <si>
    <t>422-124</t>
  </si>
  <si>
    <t>42B-124</t>
  </si>
  <si>
    <t>430-124</t>
  </si>
  <si>
    <t>43D-124</t>
  </si>
  <si>
    <t>440-124</t>
  </si>
  <si>
    <t>44A-124</t>
  </si>
  <si>
    <t>450-124</t>
  </si>
  <si>
    <t>45A-124</t>
  </si>
  <si>
    <t>45B-124</t>
  </si>
  <si>
    <t>460-124</t>
  </si>
  <si>
    <t>470-124</t>
  </si>
  <si>
    <t>480-124</t>
  </si>
  <si>
    <t>490-124</t>
  </si>
  <si>
    <t>491-124</t>
  </si>
  <si>
    <t>49B-124</t>
  </si>
  <si>
    <t>49D-124</t>
  </si>
  <si>
    <t>49E-124</t>
  </si>
  <si>
    <t>49F-124</t>
  </si>
  <si>
    <t>49G-124</t>
  </si>
  <si>
    <t>500-124</t>
  </si>
  <si>
    <t>50A-124</t>
  </si>
  <si>
    <t>510-124</t>
  </si>
  <si>
    <t>51A-124</t>
  </si>
  <si>
    <t>51B-124</t>
  </si>
  <si>
    <t>520-124</t>
  </si>
  <si>
    <t>530-124</t>
  </si>
  <si>
    <t>53B-124</t>
  </si>
  <si>
    <t>53C-124</t>
  </si>
  <si>
    <t>540-124</t>
  </si>
  <si>
    <t>54A-124</t>
  </si>
  <si>
    <t>550-124</t>
  </si>
  <si>
    <t>55A-124</t>
  </si>
  <si>
    <t>55B-124</t>
  </si>
  <si>
    <t>560-124</t>
  </si>
  <si>
    <t>570-124</t>
  </si>
  <si>
    <t>580-124</t>
  </si>
  <si>
    <t>58B-124</t>
  </si>
  <si>
    <t>590-124</t>
  </si>
  <si>
    <t>600-124</t>
  </si>
  <si>
    <t>60B-124</t>
  </si>
  <si>
    <t>60D-124</t>
  </si>
  <si>
    <t>60F-124</t>
  </si>
  <si>
    <t>60G-124</t>
  </si>
  <si>
    <t>60I-124</t>
  </si>
  <si>
    <t>60J-124</t>
  </si>
  <si>
    <t>60K-124</t>
  </si>
  <si>
    <t>60L-124</t>
  </si>
  <si>
    <t>60M-124</t>
  </si>
  <si>
    <t>60N-124</t>
  </si>
  <si>
    <t>60P-124</t>
  </si>
  <si>
    <t>60Q-124</t>
  </si>
  <si>
    <t>60S-124</t>
  </si>
  <si>
    <t>60U-124</t>
  </si>
  <si>
    <t>60Y-124</t>
  </si>
  <si>
    <t>610-124</t>
  </si>
  <si>
    <t>61J-124</t>
  </si>
  <si>
    <t>61K-124</t>
  </si>
  <si>
    <t>61M-124</t>
  </si>
  <si>
    <t>61P-124</t>
  </si>
  <si>
    <t>61Q-124</t>
  </si>
  <si>
    <t>61R-124</t>
  </si>
  <si>
    <t>61S-124</t>
  </si>
  <si>
    <t>61T-124</t>
  </si>
  <si>
    <t>61U-124</t>
  </si>
  <si>
    <t>61V-124</t>
  </si>
  <si>
    <t>61W-124</t>
  </si>
  <si>
    <t>61X-124</t>
  </si>
  <si>
    <t>61Y-124</t>
  </si>
  <si>
    <t>620-124</t>
  </si>
  <si>
    <t>62A-124</t>
  </si>
  <si>
    <t>62J-124</t>
  </si>
  <si>
    <t>62K-124</t>
  </si>
  <si>
    <t>630-124</t>
  </si>
  <si>
    <t>63A-124</t>
  </si>
  <si>
    <t>63B-124</t>
  </si>
  <si>
    <t>63C-124</t>
  </si>
  <si>
    <t>640-124</t>
  </si>
  <si>
    <t>64A-124</t>
  </si>
  <si>
    <t>650-124</t>
  </si>
  <si>
    <t>65A-124</t>
  </si>
  <si>
    <t>65C-124</t>
  </si>
  <si>
    <t>65F-124</t>
  </si>
  <si>
    <t>65G-124</t>
  </si>
  <si>
    <t>65H-124</t>
  </si>
  <si>
    <t>660-124</t>
  </si>
  <si>
    <t>670-124</t>
  </si>
  <si>
    <t>67B-124</t>
  </si>
  <si>
    <t>681-124</t>
  </si>
  <si>
    <t>68A-124</t>
  </si>
  <si>
    <t>68C-124</t>
  </si>
  <si>
    <t>690-124</t>
  </si>
  <si>
    <t>69A-124</t>
  </si>
  <si>
    <t>700-124</t>
  </si>
  <si>
    <t>70A-124</t>
  </si>
  <si>
    <t>710-124</t>
  </si>
  <si>
    <t>720-124</t>
  </si>
  <si>
    <t>730-124</t>
  </si>
  <si>
    <t>73A-124</t>
  </si>
  <si>
    <t>73B-124</t>
  </si>
  <si>
    <t>740-124</t>
  </si>
  <si>
    <t>74C-124</t>
  </si>
  <si>
    <t>750-124</t>
  </si>
  <si>
    <t>760-124</t>
  </si>
  <si>
    <t>761-124</t>
  </si>
  <si>
    <t>76A-124</t>
  </si>
  <si>
    <t>770-124</t>
  </si>
  <si>
    <t>780-124</t>
  </si>
  <si>
    <t>78A-124</t>
  </si>
  <si>
    <t>78B-124</t>
  </si>
  <si>
    <t>790-124</t>
  </si>
  <si>
    <t>79A-124</t>
  </si>
  <si>
    <t>800-124</t>
  </si>
  <si>
    <t>810-124</t>
  </si>
  <si>
    <t>81A-124</t>
  </si>
  <si>
    <t>81B-124</t>
  </si>
  <si>
    <t>820-124</t>
  </si>
  <si>
    <t>821-124</t>
  </si>
  <si>
    <t>830-124</t>
  </si>
  <si>
    <t>840-124</t>
  </si>
  <si>
    <t>850-124</t>
  </si>
  <si>
    <t>860-124</t>
  </si>
  <si>
    <t>861-124</t>
  </si>
  <si>
    <t>862-124</t>
  </si>
  <si>
    <t>86T-124</t>
  </si>
  <si>
    <t>870-124</t>
  </si>
  <si>
    <t>87A-124</t>
  </si>
  <si>
    <t>880-124</t>
  </si>
  <si>
    <t>88A-124</t>
  </si>
  <si>
    <t>890-124</t>
  </si>
  <si>
    <t>900-124</t>
  </si>
  <si>
    <t>90A-124</t>
  </si>
  <si>
    <t>90B-124</t>
  </si>
  <si>
    <t>90D-124</t>
  </si>
  <si>
    <t>90F-124</t>
  </si>
  <si>
    <t>910-124</t>
  </si>
  <si>
    <t>91A-124</t>
  </si>
  <si>
    <t>91B-124</t>
  </si>
  <si>
    <t>920-124</t>
  </si>
  <si>
    <t>92B-124</t>
  </si>
  <si>
    <t>92D-124</t>
  </si>
  <si>
    <t>92E-124</t>
  </si>
  <si>
    <t>92F-124</t>
  </si>
  <si>
    <t>92G-124</t>
  </si>
  <si>
    <t>92K-124</t>
  </si>
  <si>
    <t>92L-124</t>
  </si>
  <si>
    <t>92M-124</t>
  </si>
  <si>
    <t>92N-124</t>
  </si>
  <si>
    <t>92P-124</t>
  </si>
  <si>
    <t>92R-124</t>
  </si>
  <si>
    <t>92S-124</t>
  </si>
  <si>
    <t>92T-124</t>
  </si>
  <si>
    <t>92U-124</t>
  </si>
  <si>
    <t>92V-124</t>
  </si>
  <si>
    <t>92Y-124</t>
  </si>
  <si>
    <t>930-124</t>
  </si>
  <si>
    <t>93A-124</t>
  </si>
  <si>
    <t>93J-124</t>
  </si>
  <si>
    <t>93L-124</t>
  </si>
  <si>
    <t>93M-124</t>
  </si>
  <si>
    <t>93N-124</t>
  </si>
  <si>
    <t>93P-124</t>
  </si>
  <si>
    <t>93Q-124</t>
  </si>
  <si>
    <t>93R-124</t>
  </si>
  <si>
    <t>93T-124</t>
  </si>
  <si>
    <t>940-124</t>
  </si>
  <si>
    <t>94A-124</t>
  </si>
  <si>
    <t>94Z-124</t>
  </si>
  <si>
    <t>950-124</t>
  </si>
  <si>
    <t>95A-124</t>
  </si>
  <si>
    <t>96C-124</t>
  </si>
  <si>
    <t>96F-124</t>
  </si>
  <si>
    <t>970-124</t>
  </si>
  <si>
    <t>980-124</t>
  </si>
  <si>
    <t>98A-124</t>
  </si>
  <si>
    <t>98B-124</t>
  </si>
  <si>
    <t>990-124</t>
  </si>
  <si>
    <t>995-124</t>
  </si>
  <si>
    <t>010-125</t>
  </si>
  <si>
    <t>020-125</t>
  </si>
  <si>
    <t>030-125</t>
  </si>
  <si>
    <t>040-125</t>
  </si>
  <si>
    <t>060-125</t>
  </si>
  <si>
    <t>080-125</t>
  </si>
  <si>
    <t>090-125</t>
  </si>
  <si>
    <t>100-125</t>
  </si>
  <si>
    <t>110-125</t>
  </si>
  <si>
    <t>111-125</t>
  </si>
  <si>
    <t>120-125</t>
  </si>
  <si>
    <t>130-125</t>
  </si>
  <si>
    <t>132-125</t>
  </si>
  <si>
    <t>13B-125</t>
  </si>
  <si>
    <t>13C-125</t>
  </si>
  <si>
    <t>13D-125</t>
  </si>
  <si>
    <t>140-125</t>
  </si>
  <si>
    <t>150-125</t>
  </si>
  <si>
    <t>170-125</t>
  </si>
  <si>
    <t>180-125</t>
  </si>
  <si>
    <t>181-125</t>
  </si>
  <si>
    <t>182-125</t>
  </si>
  <si>
    <t>190-125</t>
  </si>
  <si>
    <t>200-125</t>
  </si>
  <si>
    <t>20A-125</t>
  </si>
  <si>
    <t>210-125</t>
  </si>
  <si>
    <t>220-125</t>
  </si>
  <si>
    <t>240-125</t>
  </si>
  <si>
    <t>241-125</t>
  </si>
  <si>
    <t>250-125</t>
  </si>
  <si>
    <t>260-125</t>
  </si>
  <si>
    <t>280-125</t>
  </si>
  <si>
    <t>290-125</t>
  </si>
  <si>
    <t>291-125</t>
  </si>
  <si>
    <t>292-125</t>
  </si>
  <si>
    <t>300-125</t>
  </si>
  <si>
    <t>310-125</t>
  </si>
  <si>
    <t>320-125</t>
  </si>
  <si>
    <t>32A-125</t>
  </si>
  <si>
    <t>32B-125</t>
  </si>
  <si>
    <t>32K-125</t>
  </si>
  <si>
    <t>32M-125</t>
  </si>
  <si>
    <t>32S-125</t>
  </si>
  <si>
    <t>330-125</t>
  </si>
  <si>
    <t>340-125</t>
  </si>
  <si>
    <t>360-125</t>
  </si>
  <si>
    <t>380-125</t>
  </si>
  <si>
    <t>390-125</t>
  </si>
  <si>
    <t>421-125</t>
  </si>
  <si>
    <t>422-125</t>
  </si>
  <si>
    <t>42A-125</t>
  </si>
  <si>
    <t>430-125</t>
  </si>
  <si>
    <t>440-125</t>
  </si>
  <si>
    <t>460-125</t>
  </si>
  <si>
    <t>470-125</t>
  </si>
  <si>
    <t>490-125</t>
  </si>
  <si>
    <t>491-125</t>
  </si>
  <si>
    <t>49F-125</t>
  </si>
  <si>
    <t>49G-125</t>
  </si>
  <si>
    <t>500-125</t>
  </si>
  <si>
    <t>510-125</t>
  </si>
  <si>
    <t>520-125</t>
  </si>
  <si>
    <t>530-125</t>
  </si>
  <si>
    <t>540-125</t>
  </si>
  <si>
    <t>550-125</t>
  </si>
  <si>
    <t>560-125</t>
  </si>
  <si>
    <t>570-125</t>
  </si>
  <si>
    <t>580-125</t>
  </si>
  <si>
    <t>600-125</t>
  </si>
  <si>
    <t>60B-125</t>
  </si>
  <si>
    <t>610-125</t>
  </si>
  <si>
    <t>61T-125</t>
  </si>
  <si>
    <t>61Y-125</t>
  </si>
  <si>
    <t>620-125</t>
  </si>
  <si>
    <t>630-125</t>
  </si>
  <si>
    <t>64A-125</t>
  </si>
  <si>
    <t>650-125</t>
  </si>
  <si>
    <t>66A-125</t>
  </si>
  <si>
    <t>670-125</t>
  </si>
  <si>
    <t>67B-125</t>
  </si>
  <si>
    <t>680-125</t>
  </si>
  <si>
    <t>681-125</t>
  </si>
  <si>
    <t>690-125</t>
  </si>
  <si>
    <t>69A-125</t>
  </si>
  <si>
    <t>700-125</t>
  </si>
  <si>
    <t>710-125</t>
  </si>
  <si>
    <t>720-125</t>
  </si>
  <si>
    <t>730-125</t>
  </si>
  <si>
    <t>73A-125</t>
  </si>
  <si>
    <t>740-125</t>
  </si>
  <si>
    <t>750-125</t>
  </si>
  <si>
    <t>760-125</t>
  </si>
  <si>
    <t>761-125</t>
  </si>
  <si>
    <t>770-125</t>
  </si>
  <si>
    <t>780-125</t>
  </si>
  <si>
    <t>790-125</t>
  </si>
  <si>
    <t>800-125</t>
  </si>
  <si>
    <t>810-125</t>
  </si>
  <si>
    <t>820-125</t>
  </si>
  <si>
    <t>840-125</t>
  </si>
  <si>
    <t>850-125</t>
  </si>
  <si>
    <t>860-125</t>
  </si>
  <si>
    <t>861-125</t>
  </si>
  <si>
    <t>862-125</t>
  </si>
  <si>
    <t>870-125</t>
  </si>
  <si>
    <t>890-125</t>
  </si>
  <si>
    <t>900-125</t>
  </si>
  <si>
    <t>90C-125</t>
  </si>
  <si>
    <t>910-125</t>
  </si>
  <si>
    <t>91B-125</t>
  </si>
  <si>
    <t>920-125</t>
  </si>
  <si>
    <t>93A-125</t>
  </si>
  <si>
    <t>940-125</t>
  </si>
  <si>
    <t>950-125</t>
  </si>
  <si>
    <t>960-125</t>
  </si>
  <si>
    <t>96C-125</t>
  </si>
  <si>
    <t>970-125</t>
  </si>
  <si>
    <t>980-125</t>
  </si>
  <si>
    <t>98A-125</t>
  </si>
  <si>
    <t>990-125</t>
  </si>
  <si>
    <t>995-125</t>
  </si>
  <si>
    <t>00B-126</t>
  </si>
  <si>
    <t>010-126</t>
  </si>
  <si>
    <t>01B-126</t>
  </si>
  <si>
    <t>01C-126</t>
  </si>
  <si>
    <t>01D-126</t>
  </si>
  <si>
    <t>01F-126</t>
  </si>
  <si>
    <t>020-126</t>
  </si>
  <si>
    <t>030-126</t>
  </si>
  <si>
    <t>040-126</t>
  </si>
  <si>
    <t>050-126</t>
  </si>
  <si>
    <t>060-126</t>
  </si>
  <si>
    <t>06B-126</t>
  </si>
  <si>
    <t>070-126</t>
  </si>
  <si>
    <t>07A-126</t>
  </si>
  <si>
    <t>080-126</t>
  </si>
  <si>
    <t>08A-126</t>
  </si>
  <si>
    <t>09B-126</t>
  </si>
  <si>
    <t>100-126</t>
  </si>
  <si>
    <t>10A-126</t>
  </si>
  <si>
    <t>10B-126</t>
  </si>
  <si>
    <t>110-126</t>
  </si>
  <si>
    <t>111-126</t>
  </si>
  <si>
    <t>11A-126</t>
  </si>
  <si>
    <t>11B-126</t>
  </si>
  <si>
    <t>11C-126</t>
  </si>
  <si>
    <t>11D-126</t>
  </si>
  <si>
    <t>120-126</t>
  </si>
  <si>
    <t>12A-126</t>
  </si>
  <si>
    <t>130-126</t>
  </si>
  <si>
    <t>132-126</t>
  </si>
  <si>
    <t>13A-126</t>
  </si>
  <si>
    <t>13B-126</t>
  </si>
  <si>
    <t>13C-126</t>
  </si>
  <si>
    <t>13D-126</t>
  </si>
  <si>
    <t>140-126</t>
  </si>
  <si>
    <t>150-126</t>
  </si>
  <si>
    <t>160-126</t>
  </si>
  <si>
    <t>16B-126</t>
  </si>
  <si>
    <t>170-126</t>
  </si>
  <si>
    <t>180-126</t>
  </si>
  <si>
    <t>181-126</t>
  </si>
  <si>
    <t>182-126</t>
  </si>
  <si>
    <t>190-126</t>
  </si>
  <si>
    <t>19A-126</t>
  </si>
  <si>
    <t>19B-126</t>
  </si>
  <si>
    <t>19C-126</t>
  </si>
  <si>
    <t>200-126</t>
  </si>
  <si>
    <t>210-126</t>
  </si>
  <si>
    <t>220-126</t>
  </si>
  <si>
    <t>230-126</t>
  </si>
  <si>
    <t>23A-126</t>
  </si>
  <si>
    <t>240-126</t>
  </si>
  <si>
    <t>241-126</t>
  </si>
  <si>
    <t>24B-126</t>
  </si>
  <si>
    <t>24N-126</t>
  </si>
  <si>
    <t>250-126</t>
  </si>
  <si>
    <t>260-126</t>
  </si>
  <si>
    <t>26B-126</t>
  </si>
  <si>
    <t>26C-126</t>
  </si>
  <si>
    <t>27A-126</t>
  </si>
  <si>
    <t>280-126</t>
  </si>
  <si>
    <t>291-126</t>
  </si>
  <si>
    <t>292-126</t>
  </si>
  <si>
    <t>295-126</t>
  </si>
  <si>
    <t>300-126</t>
  </si>
  <si>
    <t>310-126</t>
  </si>
  <si>
    <t>320-126</t>
  </si>
  <si>
    <t>32A-126</t>
  </si>
  <si>
    <t>32B-126</t>
  </si>
  <si>
    <t>32C-126</t>
  </si>
  <si>
    <t>32D-126</t>
  </si>
  <si>
    <t>32H-126</t>
  </si>
  <si>
    <t>32K-126</t>
  </si>
  <si>
    <t>32L-126</t>
  </si>
  <si>
    <t>32N-126</t>
  </si>
  <si>
    <t>32Q-126</t>
  </si>
  <si>
    <t>32R-126</t>
  </si>
  <si>
    <t>32T-126</t>
  </si>
  <si>
    <t>330-126</t>
  </si>
  <si>
    <t>33A-126</t>
  </si>
  <si>
    <t>340-126</t>
  </si>
  <si>
    <t>34B-126</t>
  </si>
  <si>
    <t>34D-126</t>
  </si>
  <si>
    <t>34F-126</t>
  </si>
  <si>
    <t>34G-126</t>
  </si>
  <si>
    <t>34H-126</t>
  </si>
  <si>
    <t>350-126</t>
  </si>
  <si>
    <t>35A-126</t>
  </si>
  <si>
    <t>35B-126</t>
  </si>
  <si>
    <t>360-126</t>
  </si>
  <si>
    <t>36B-126</t>
  </si>
  <si>
    <t>36F-126</t>
  </si>
  <si>
    <t>36G-126</t>
  </si>
  <si>
    <t>370-126</t>
  </si>
  <si>
    <t>380-126</t>
  </si>
  <si>
    <t>390-126</t>
  </si>
  <si>
    <t>39A-126</t>
  </si>
  <si>
    <t>39B-126</t>
  </si>
  <si>
    <t>400-126</t>
  </si>
  <si>
    <t>410-126</t>
  </si>
  <si>
    <t>41B-126</t>
  </si>
  <si>
    <t>41C-126</t>
  </si>
  <si>
    <t>41D-126</t>
  </si>
  <si>
    <t>41F-126</t>
  </si>
  <si>
    <t>41G-126</t>
  </si>
  <si>
    <t>41J-126</t>
  </si>
  <si>
    <t>41K-126</t>
  </si>
  <si>
    <t>41L-126</t>
  </si>
  <si>
    <t>41M-126</t>
  </si>
  <si>
    <t>41N-126</t>
  </si>
  <si>
    <t>41Q-126</t>
  </si>
  <si>
    <t>420-126</t>
  </si>
  <si>
    <t>421-126</t>
  </si>
  <si>
    <t>422-126</t>
  </si>
  <si>
    <t>42B-126</t>
  </si>
  <si>
    <t>430-126</t>
  </si>
  <si>
    <t>43C-126</t>
  </si>
  <si>
    <t>440-126</t>
  </si>
  <si>
    <t>44A-126</t>
  </si>
  <si>
    <t>450-126</t>
  </si>
  <si>
    <t>45A-126</t>
  </si>
  <si>
    <t>45B-126</t>
  </si>
  <si>
    <t>460-126</t>
  </si>
  <si>
    <t>470-126</t>
  </si>
  <si>
    <t>480-126</t>
  </si>
  <si>
    <t>490-126</t>
  </si>
  <si>
    <t>491-126</t>
  </si>
  <si>
    <t>49B-126</t>
  </si>
  <si>
    <t>49D-126</t>
  </si>
  <si>
    <t>49E-126</t>
  </si>
  <si>
    <t>49G-126</t>
  </si>
  <si>
    <t>500-126</t>
  </si>
  <si>
    <t>50A-126</t>
  </si>
  <si>
    <t>510-126</t>
  </si>
  <si>
    <t>51A-126</t>
  </si>
  <si>
    <t>51B-126</t>
  </si>
  <si>
    <t>520-126</t>
  </si>
  <si>
    <t>530-126</t>
  </si>
  <si>
    <t>53B-126</t>
  </si>
  <si>
    <t>53C-126</t>
  </si>
  <si>
    <t>540-126</t>
  </si>
  <si>
    <t>54A-126</t>
  </si>
  <si>
    <t>550-126</t>
  </si>
  <si>
    <t>55A-126</t>
  </si>
  <si>
    <t>55B-126</t>
  </si>
  <si>
    <t>560-126</t>
  </si>
  <si>
    <t>580-126</t>
  </si>
  <si>
    <t>58B-126</t>
  </si>
  <si>
    <t>590-126</t>
  </si>
  <si>
    <t>600-126</t>
  </si>
  <si>
    <t>60B-126</t>
  </si>
  <si>
    <t>60D-126</t>
  </si>
  <si>
    <t>60F-126</t>
  </si>
  <si>
    <t>60G-126</t>
  </si>
  <si>
    <t>60I-126</t>
  </si>
  <si>
    <t>60J-126</t>
  </si>
  <si>
    <t>60K-126</t>
  </si>
  <si>
    <t>60L-126</t>
  </si>
  <si>
    <t>60M-126</t>
  </si>
  <si>
    <t>60N-126</t>
  </si>
  <si>
    <t>60Q-126</t>
  </si>
  <si>
    <t>60S-126</t>
  </si>
  <si>
    <t>60Y-126</t>
  </si>
  <si>
    <t>610-126</t>
  </si>
  <si>
    <t>61J-126</t>
  </si>
  <si>
    <t>61K-126</t>
  </si>
  <si>
    <t>61M-126</t>
  </si>
  <si>
    <t>61N-126</t>
  </si>
  <si>
    <t>61R-126</t>
  </si>
  <si>
    <t>61S-126</t>
  </si>
  <si>
    <t>61U-126</t>
  </si>
  <si>
    <t>61X-126</t>
  </si>
  <si>
    <t>61Y-126</t>
  </si>
  <si>
    <t>620-126</t>
  </si>
  <si>
    <t>62A-126</t>
  </si>
  <si>
    <t>62K-126</t>
  </si>
  <si>
    <t>630-126</t>
  </si>
  <si>
    <t>63A-126</t>
  </si>
  <si>
    <t>63B-126</t>
  </si>
  <si>
    <t>63C-126</t>
  </si>
  <si>
    <t>640-126</t>
  </si>
  <si>
    <t>64A-126</t>
  </si>
  <si>
    <t>650-126</t>
  </si>
  <si>
    <t>65A-126</t>
  </si>
  <si>
    <t>65C-126</t>
  </si>
  <si>
    <t>65D-126</t>
  </si>
  <si>
    <t>65F-126</t>
  </si>
  <si>
    <t>65G-126</t>
  </si>
  <si>
    <t>65H-126</t>
  </si>
  <si>
    <t>660-126</t>
  </si>
  <si>
    <t>670-126</t>
  </si>
  <si>
    <t>67B-126</t>
  </si>
  <si>
    <t>680-126</t>
  </si>
  <si>
    <t>681-126</t>
  </si>
  <si>
    <t>68A-126</t>
  </si>
  <si>
    <t>68C-126</t>
  </si>
  <si>
    <t>690-126</t>
  </si>
  <si>
    <t>69A-126</t>
  </si>
  <si>
    <t>700-126</t>
  </si>
  <si>
    <t>70A-126</t>
  </si>
  <si>
    <t>710-126</t>
  </si>
  <si>
    <t>720-126</t>
  </si>
  <si>
    <t>730-126</t>
  </si>
  <si>
    <t>73A-126</t>
  </si>
  <si>
    <t>73B-126</t>
  </si>
  <si>
    <t>740-126</t>
  </si>
  <si>
    <t>74C-126</t>
  </si>
  <si>
    <t>750-126</t>
  </si>
  <si>
    <t>760-126</t>
  </si>
  <si>
    <t>761-126</t>
  </si>
  <si>
    <t>76A-126</t>
  </si>
  <si>
    <t>770-126</t>
  </si>
  <si>
    <t>780-126</t>
  </si>
  <si>
    <t>78A-126</t>
  </si>
  <si>
    <t>78B-126</t>
  </si>
  <si>
    <t>79A-126</t>
  </si>
  <si>
    <t>800-126</t>
  </si>
  <si>
    <t>810-126</t>
  </si>
  <si>
    <t>81A-126</t>
  </si>
  <si>
    <t>820-126</t>
  </si>
  <si>
    <t>821-126</t>
  </si>
  <si>
    <t>830-126</t>
  </si>
  <si>
    <t>840-126</t>
  </si>
  <si>
    <t>84B-126</t>
  </si>
  <si>
    <t>850-126</t>
  </si>
  <si>
    <t>860-126</t>
  </si>
  <si>
    <t>862-126</t>
  </si>
  <si>
    <t>86T-126</t>
  </si>
  <si>
    <t>870-126</t>
  </si>
  <si>
    <t>87A-126</t>
  </si>
  <si>
    <t>880-126</t>
  </si>
  <si>
    <t>88A-126</t>
  </si>
  <si>
    <t>890-126</t>
  </si>
  <si>
    <t>900-126</t>
  </si>
  <si>
    <t>90A-126</t>
  </si>
  <si>
    <t>90B-126</t>
  </si>
  <si>
    <t>90C-126</t>
  </si>
  <si>
    <t>90D-126</t>
  </si>
  <si>
    <t>90F-126</t>
  </si>
  <si>
    <t>91A-126</t>
  </si>
  <si>
    <t>91B-126</t>
  </si>
  <si>
    <t>920-126</t>
  </si>
  <si>
    <t>92B-126</t>
  </si>
  <si>
    <t>92D-126</t>
  </si>
  <si>
    <t>92E-126</t>
  </si>
  <si>
    <t>92F-126</t>
  </si>
  <si>
    <t>92G-126</t>
  </si>
  <si>
    <t>92K-126</t>
  </si>
  <si>
    <t>92L-126</t>
  </si>
  <si>
    <t>92M-126</t>
  </si>
  <si>
    <t>92N-126</t>
  </si>
  <si>
    <t>92P-126</t>
  </si>
  <si>
    <t>92R-126</t>
  </si>
  <si>
    <t>92S-126</t>
  </si>
  <si>
    <t>92T-126</t>
  </si>
  <si>
    <t>92U-126</t>
  </si>
  <si>
    <t>92V-126</t>
  </si>
  <si>
    <t>92Y-126</t>
  </si>
  <si>
    <t>930-126</t>
  </si>
  <si>
    <t>93A-126</t>
  </si>
  <si>
    <t>93J-126</t>
  </si>
  <si>
    <t>93M-126</t>
  </si>
  <si>
    <t>93N-126</t>
  </si>
  <si>
    <t>93P-126</t>
  </si>
  <si>
    <t>93Q-126</t>
  </si>
  <si>
    <t>93R-126</t>
  </si>
  <si>
    <t>940-126</t>
  </si>
  <si>
    <t>94A-126</t>
  </si>
  <si>
    <t>950-126</t>
  </si>
  <si>
    <t>95A-126</t>
  </si>
  <si>
    <t>96C-126</t>
  </si>
  <si>
    <t>96F-126</t>
  </si>
  <si>
    <t>970-126</t>
  </si>
  <si>
    <t>980-126</t>
  </si>
  <si>
    <t>98A-126</t>
  </si>
  <si>
    <t>98B-126</t>
  </si>
  <si>
    <t>990-126</t>
  </si>
  <si>
    <t>030-127</t>
  </si>
  <si>
    <t>080-127</t>
  </si>
  <si>
    <t>08A-127</t>
  </si>
  <si>
    <t>120-127</t>
  </si>
  <si>
    <t>130-127</t>
  </si>
  <si>
    <t>190-127</t>
  </si>
  <si>
    <t>250-127</t>
  </si>
  <si>
    <t>260-127</t>
  </si>
  <si>
    <t>310-127</t>
  </si>
  <si>
    <t>320-127</t>
  </si>
  <si>
    <t>340-127</t>
  </si>
  <si>
    <t>420-127</t>
  </si>
  <si>
    <t>450-127</t>
  </si>
  <si>
    <t>480-127</t>
  </si>
  <si>
    <t>490-127</t>
  </si>
  <si>
    <t>520-127</t>
  </si>
  <si>
    <t>530-127</t>
  </si>
  <si>
    <t>53B-127</t>
  </si>
  <si>
    <t>60Q-127</t>
  </si>
  <si>
    <t>660-127</t>
  </si>
  <si>
    <t>670-127</t>
  </si>
  <si>
    <t>70A-127</t>
  </si>
  <si>
    <t>720-127</t>
  </si>
  <si>
    <t>78A-127</t>
  </si>
  <si>
    <t>78B-127</t>
  </si>
  <si>
    <t>80B-127</t>
  </si>
  <si>
    <t>820-127</t>
  </si>
  <si>
    <t>900-127</t>
  </si>
  <si>
    <t>90F-127</t>
  </si>
  <si>
    <t>92L-127</t>
  </si>
  <si>
    <t>96C-127</t>
  </si>
  <si>
    <t>970-127</t>
  </si>
  <si>
    <t>010-128</t>
  </si>
  <si>
    <t>01B-128</t>
  </si>
  <si>
    <t>020-128</t>
  </si>
  <si>
    <t>030-128</t>
  </si>
  <si>
    <t>040-128</t>
  </si>
  <si>
    <t>050-128</t>
  </si>
  <si>
    <t>060-128</t>
  </si>
  <si>
    <t>06B-128</t>
  </si>
  <si>
    <t>070-128</t>
  </si>
  <si>
    <t>080-128</t>
  </si>
  <si>
    <t>08A-128</t>
  </si>
  <si>
    <t>100-128</t>
  </si>
  <si>
    <t>10A-128</t>
  </si>
  <si>
    <t>110-128</t>
  </si>
  <si>
    <t>11A-128</t>
  </si>
  <si>
    <t>11B-128</t>
  </si>
  <si>
    <t>11C-128</t>
  </si>
  <si>
    <t>11D-128</t>
  </si>
  <si>
    <t>11K-128</t>
  </si>
  <si>
    <t>120-128</t>
  </si>
  <si>
    <t>12A-128</t>
  </si>
  <si>
    <t>130-128</t>
  </si>
  <si>
    <t>13A-128</t>
  </si>
  <si>
    <t>13B-128</t>
  </si>
  <si>
    <t>13C-128</t>
  </si>
  <si>
    <t>13D-128</t>
  </si>
  <si>
    <t>140-128</t>
  </si>
  <si>
    <t>160-128</t>
  </si>
  <si>
    <t>170-128</t>
  </si>
  <si>
    <t>180-128</t>
  </si>
  <si>
    <t>182-128</t>
  </si>
  <si>
    <t>190-128</t>
  </si>
  <si>
    <t>19B-128</t>
  </si>
  <si>
    <t>200-128</t>
  </si>
  <si>
    <t>20A-128</t>
  </si>
  <si>
    <t>220-128</t>
  </si>
  <si>
    <t>230-128</t>
  </si>
  <si>
    <t>23A-128</t>
  </si>
  <si>
    <t>240-128</t>
  </si>
  <si>
    <t>24B-128</t>
  </si>
  <si>
    <t>24N-128</t>
  </si>
  <si>
    <t>250-128</t>
  </si>
  <si>
    <t>260-128</t>
  </si>
  <si>
    <t>270-128</t>
  </si>
  <si>
    <t>290-128</t>
  </si>
  <si>
    <t>291-128</t>
  </si>
  <si>
    <t>292-128</t>
  </si>
  <si>
    <t>295-128</t>
  </si>
  <si>
    <t>300-128</t>
  </si>
  <si>
    <t>310-128</t>
  </si>
  <si>
    <t>320-128</t>
  </si>
  <si>
    <t>32A-128</t>
  </si>
  <si>
    <t>32B-128</t>
  </si>
  <si>
    <t>32C-128</t>
  </si>
  <si>
    <t>32D-128</t>
  </si>
  <si>
    <t>32K-128</t>
  </si>
  <si>
    <t>32L-128</t>
  </si>
  <si>
    <t>32N-128</t>
  </si>
  <si>
    <t>32Q-128</t>
  </si>
  <si>
    <t>33A-128</t>
  </si>
  <si>
    <t>340-128</t>
  </si>
  <si>
    <t>34B-128</t>
  </si>
  <si>
    <t>34D-128</t>
  </si>
  <si>
    <t>350-128</t>
  </si>
  <si>
    <t>35A-128</t>
  </si>
  <si>
    <t>360-128</t>
  </si>
  <si>
    <t>36B-128</t>
  </si>
  <si>
    <t>36F-128</t>
  </si>
  <si>
    <t>36G-128</t>
  </si>
  <si>
    <t>370-128</t>
  </si>
  <si>
    <t>390-128</t>
  </si>
  <si>
    <t>39A-128</t>
  </si>
  <si>
    <t>400-128</t>
  </si>
  <si>
    <t>410-128</t>
  </si>
  <si>
    <t>41F-128</t>
  </si>
  <si>
    <t>41G-128</t>
  </si>
  <si>
    <t>41K-128</t>
  </si>
  <si>
    <t>41M-128</t>
  </si>
  <si>
    <t>41N-128</t>
  </si>
  <si>
    <t>41Q-128</t>
  </si>
  <si>
    <t>420-128</t>
  </si>
  <si>
    <t>422-128</t>
  </si>
  <si>
    <t>42B-128</t>
  </si>
  <si>
    <t>430-128</t>
  </si>
  <si>
    <t>440-128</t>
  </si>
  <si>
    <t>450-128</t>
  </si>
  <si>
    <t>470-128</t>
  </si>
  <si>
    <t>480-128</t>
  </si>
  <si>
    <t>490-128</t>
  </si>
  <si>
    <t>491-128</t>
  </si>
  <si>
    <t>49E-128</t>
  </si>
  <si>
    <t>49G-128</t>
  </si>
  <si>
    <t>500-128</t>
  </si>
  <si>
    <t>50A-128</t>
  </si>
  <si>
    <t>510-128</t>
  </si>
  <si>
    <t>520-128</t>
  </si>
  <si>
    <t>530-128</t>
  </si>
  <si>
    <t>53B-128</t>
  </si>
  <si>
    <t>53C-128</t>
  </si>
  <si>
    <t>540-128</t>
  </si>
  <si>
    <t>54A-128</t>
  </si>
  <si>
    <t>550-128</t>
  </si>
  <si>
    <t>55A-128</t>
  </si>
  <si>
    <t>580-128</t>
  </si>
  <si>
    <t>58B-128</t>
  </si>
  <si>
    <t>600-128</t>
  </si>
  <si>
    <t>60B-128</t>
  </si>
  <si>
    <t>60G-128</t>
  </si>
  <si>
    <t>60I-128</t>
  </si>
  <si>
    <t>60J-128</t>
  </si>
  <si>
    <t>60L-128</t>
  </si>
  <si>
    <t>60N-128</t>
  </si>
  <si>
    <t>60Q-128</t>
  </si>
  <si>
    <t>60Y-128</t>
  </si>
  <si>
    <t>610-128</t>
  </si>
  <si>
    <t>61K-128</t>
  </si>
  <si>
    <t>61N-128</t>
  </si>
  <si>
    <t>61P-128</t>
  </si>
  <si>
    <t>61T-128</t>
  </si>
  <si>
    <t>61U-128</t>
  </si>
  <si>
    <t>620-128</t>
  </si>
  <si>
    <t>62A-128</t>
  </si>
  <si>
    <t>62K-128</t>
  </si>
  <si>
    <t>630-128</t>
  </si>
  <si>
    <t>640-128</t>
  </si>
  <si>
    <t>650-128</t>
  </si>
  <si>
    <t>65A-128</t>
  </si>
  <si>
    <t>65G-128</t>
  </si>
  <si>
    <t>65H-128</t>
  </si>
  <si>
    <t>660-128</t>
  </si>
  <si>
    <t>670-128</t>
  </si>
  <si>
    <t>67B-128</t>
  </si>
  <si>
    <t>680-128</t>
  </si>
  <si>
    <t>681-128</t>
  </si>
  <si>
    <t>68A-128</t>
  </si>
  <si>
    <t>68C-128</t>
  </si>
  <si>
    <t>690-128</t>
  </si>
  <si>
    <t>700-128</t>
  </si>
  <si>
    <t>70A-128</t>
  </si>
  <si>
    <t>710-128</t>
  </si>
  <si>
    <t>720-128</t>
  </si>
  <si>
    <t>730-128</t>
  </si>
  <si>
    <t>73B-128</t>
  </si>
  <si>
    <t>740-128</t>
  </si>
  <si>
    <t>760-128</t>
  </si>
  <si>
    <t>761-128</t>
  </si>
  <si>
    <t>770-128</t>
  </si>
  <si>
    <t>780-128</t>
  </si>
  <si>
    <t>78A-128</t>
  </si>
  <si>
    <t>78B-128</t>
  </si>
  <si>
    <t>800-128</t>
  </si>
  <si>
    <t>810-128</t>
  </si>
  <si>
    <t>81A-128</t>
  </si>
  <si>
    <t>820-128</t>
  </si>
  <si>
    <t>821-128</t>
  </si>
  <si>
    <t>830-128</t>
  </si>
  <si>
    <t>840-128</t>
  </si>
  <si>
    <t>850-128</t>
  </si>
  <si>
    <t>860-128</t>
  </si>
  <si>
    <t>862-128</t>
  </si>
  <si>
    <t>870-128</t>
  </si>
  <si>
    <t>880-128</t>
  </si>
  <si>
    <t>88A-128</t>
  </si>
  <si>
    <t>890-128</t>
  </si>
  <si>
    <t>900-128</t>
  </si>
  <si>
    <t>90B-128</t>
  </si>
  <si>
    <t>90C-128</t>
  </si>
  <si>
    <t>910-128</t>
  </si>
  <si>
    <t>91A-128</t>
  </si>
  <si>
    <t>91B-128</t>
  </si>
  <si>
    <t>920-128</t>
  </si>
  <si>
    <t>92E-128</t>
  </si>
  <si>
    <t>92G-128</t>
  </si>
  <si>
    <t>92K-128</t>
  </si>
  <si>
    <t>92L-128</t>
  </si>
  <si>
    <t>92P-128</t>
  </si>
  <si>
    <t>92T-128</t>
  </si>
  <si>
    <t>92U-128</t>
  </si>
  <si>
    <t>92Y-128</t>
  </si>
  <si>
    <t>930-128</t>
  </si>
  <si>
    <t>93A-128</t>
  </si>
  <si>
    <t>93N-128</t>
  </si>
  <si>
    <t>940-128</t>
  </si>
  <si>
    <t>94Z-128</t>
  </si>
  <si>
    <t>950-128</t>
  </si>
  <si>
    <t>960-128</t>
  </si>
  <si>
    <t>970-128</t>
  </si>
  <si>
    <t>97D-128</t>
  </si>
  <si>
    <t>980-128</t>
  </si>
  <si>
    <t>98A-128</t>
  </si>
  <si>
    <t>98B-128</t>
  </si>
  <si>
    <t>990-128</t>
  </si>
  <si>
    <t>995-128</t>
  </si>
  <si>
    <t>01B-129</t>
  </si>
  <si>
    <t>01C-129</t>
  </si>
  <si>
    <t>08A-129</t>
  </si>
  <si>
    <t>090-129</t>
  </si>
  <si>
    <t>100-129</t>
  </si>
  <si>
    <t>11D-129</t>
  </si>
  <si>
    <t>130-129</t>
  </si>
  <si>
    <t>190-129</t>
  </si>
  <si>
    <t>260-129</t>
  </si>
  <si>
    <t>26B-129</t>
  </si>
  <si>
    <t>280-129</t>
  </si>
  <si>
    <t>290-129</t>
  </si>
  <si>
    <t>291-129</t>
  </si>
  <si>
    <t>29A-129</t>
  </si>
  <si>
    <t>300-129</t>
  </si>
  <si>
    <t>310-129</t>
  </si>
  <si>
    <t>320-129</t>
  </si>
  <si>
    <t>32L-129</t>
  </si>
  <si>
    <t>32M-129</t>
  </si>
  <si>
    <t>32R-129</t>
  </si>
  <si>
    <t>340-129</t>
  </si>
  <si>
    <t>34B-129</t>
  </si>
  <si>
    <t>360-129</t>
  </si>
  <si>
    <t>390-129</t>
  </si>
  <si>
    <t>39B-129</t>
  </si>
  <si>
    <t>410-129</t>
  </si>
  <si>
    <t>41K-129</t>
  </si>
  <si>
    <t>41M-129</t>
  </si>
  <si>
    <t>420-129</t>
  </si>
  <si>
    <t>43D-129</t>
  </si>
  <si>
    <t>44A-129</t>
  </si>
  <si>
    <t>49B-129</t>
  </si>
  <si>
    <t>510-129</t>
  </si>
  <si>
    <t>53B-129</t>
  </si>
  <si>
    <t>55A-129</t>
  </si>
  <si>
    <t>590-129</t>
  </si>
  <si>
    <t>60B-129</t>
  </si>
  <si>
    <t>60N-129</t>
  </si>
  <si>
    <t>60Q-129</t>
  </si>
  <si>
    <t>60S-129</t>
  </si>
  <si>
    <t>61U-129</t>
  </si>
  <si>
    <t>630-129</t>
  </si>
  <si>
    <t>650-129</t>
  </si>
  <si>
    <t>65G-129</t>
  </si>
  <si>
    <t>67B-129</t>
  </si>
  <si>
    <t>68A-129</t>
  </si>
  <si>
    <t>70A-129</t>
  </si>
  <si>
    <t>76A-129</t>
  </si>
  <si>
    <t>770-129</t>
  </si>
  <si>
    <t>79A-129</t>
  </si>
  <si>
    <t>80B-129</t>
  </si>
  <si>
    <t>81B-129</t>
  </si>
  <si>
    <t>840-129</t>
  </si>
  <si>
    <t>86T-129</t>
  </si>
  <si>
    <t>900-129</t>
  </si>
  <si>
    <t>90A-129</t>
  </si>
  <si>
    <t>90D-129</t>
  </si>
  <si>
    <t>91B-129</t>
  </si>
  <si>
    <t>92L-129</t>
  </si>
  <si>
    <t>94A-129</t>
  </si>
  <si>
    <t>960-129</t>
  </si>
  <si>
    <t>98A-129</t>
  </si>
  <si>
    <t>00A-132</t>
  </si>
  <si>
    <t>00B-132</t>
  </si>
  <si>
    <t>010-132</t>
  </si>
  <si>
    <t>01C-132</t>
  </si>
  <si>
    <t>020-132</t>
  </si>
  <si>
    <t>030-132</t>
  </si>
  <si>
    <t>040-132</t>
  </si>
  <si>
    <t>050-132</t>
  </si>
  <si>
    <t>060-132</t>
  </si>
  <si>
    <t>070-132</t>
  </si>
  <si>
    <t>07A-132</t>
  </si>
  <si>
    <t>080-132</t>
  </si>
  <si>
    <t>090-132</t>
  </si>
  <si>
    <t>09B-132</t>
  </si>
  <si>
    <t>100-132</t>
  </si>
  <si>
    <t>110-132</t>
  </si>
  <si>
    <t>111-132</t>
  </si>
  <si>
    <t>11A-132</t>
  </si>
  <si>
    <t>11B-132</t>
  </si>
  <si>
    <t>11C-132</t>
  </si>
  <si>
    <t>11D-132</t>
  </si>
  <si>
    <t>11K-132</t>
  </si>
  <si>
    <t>120-132</t>
  </si>
  <si>
    <t>12A-132</t>
  </si>
  <si>
    <t>130-132</t>
  </si>
  <si>
    <t>13A-132</t>
  </si>
  <si>
    <t>13B-132</t>
  </si>
  <si>
    <t>13C-132</t>
  </si>
  <si>
    <t>13D-132</t>
  </si>
  <si>
    <t>140-132</t>
  </si>
  <si>
    <t>150-132</t>
  </si>
  <si>
    <t>160-132</t>
  </si>
  <si>
    <t>16B-132</t>
  </si>
  <si>
    <t>180-132</t>
  </si>
  <si>
    <t>182-132</t>
  </si>
  <si>
    <t>190-132</t>
  </si>
  <si>
    <t>19B-132</t>
  </si>
  <si>
    <t>200-132</t>
  </si>
  <si>
    <t>20A-132</t>
  </si>
  <si>
    <t>210-132</t>
  </si>
  <si>
    <t>220-132</t>
  </si>
  <si>
    <t>230-132</t>
  </si>
  <si>
    <t>23A-132</t>
  </si>
  <si>
    <t>240-132</t>
  </si>
  <si>
    <t>241-132</t>
  </si>
  <si>
    <t>24B-132</t>
  </si>
  <si>
    <t>250-132</t>
  </si>
  <si>
    <t>260-132</t>
  </si>
  <si>
    <t>26C-132</t>
  </si>
  <si>
    <t>270-132</t>
  </si>
  <si>
    <t>280-132</t>
  </si>
  <si>
    <t>290-132</t>
  </si>
  <si>
    <t>291-132</t>
  </si>
  <si>
    <t>292-132</t>
  </si>
  <si>
    <t>295-132</t>
  </si>
  <si>
    <t>29A-132</t>
  </si>
  <si>
    <t>300-132</t>
  </si>
  <si>
    <t>310-132</t>
  </si>
  <si>
    <t>320-132</t>
  </si>
  <si>
    <t>32H-132</t>
  </si>
  <si>
    <t>32L-132</t>
  </si>
  <si>
    <t>32M-132</t>
  </si>
  <si>
    <t>32R-132</t>
  </si>
  <si>
    <t>330-132</t>
  </si>
  <si>
    <t>340-132</t>
  </si>
  <si>
    <t>34F-132</t>
  </si>
  <si>
    <t>34G-132</t>
  </si>
  <si>
    <t>350-132</t>
  </si>
  <si>
    <t>35A-132</t>
  </si>
  <si>
    <t>360-132</t>
  </si>
  <si>
    <t>36B-132</t>
  </si>
  <si>
    <t>36C-132</t>
  </si>
  <si>
    <t>36G-132</t>
  </si>
  <si>
    <t>370-132</t>
  </si>
  <si>
    <t>380-132</t>
  </si>
  <si>
    <t>390-132</t>
  </si>
  <si>
    <t>39A-132</t>
  </si>
  <si>
    <t>400-132</t>
  </si>
  <si>
    <t>410-132</t>
  </si>
  <si>
    <t>41B-132</t>
  </si>
  <si>
    <t>41F-132</t>
  </si>
  <si>
    <t>41H-132</t>
  </si>
  <si>
    <t>41J-132</t>
  </si>
  <si>
    <t>41K-132</t>
  </si>
  <si>
    <t>41L-132</t>
  </si>
  <si>
    <t>41M-132</t>
  </si>
  <si>
    <t>41N-132</t>
  </si>
  <si>
    <t>420-132</t>
  </si>
  <si>
    <t>421-132</t>
  </si>
  <si>
    <t>422-132</t>
  </si>
  <si>
    <t>42B-132</t>
  </si>
  <si>
    <t>430-132</t>
  </si>
  <si>
    <t>440-132</t>
  </si>
  <si>
    <t>450-132</t>
  </si>
  <si>
    <t>45A-132</t>
  </si>
  <si>
    <t>45B-132</t>
  </si>
  <si>
    <t>460-132</t>
  </si>
  <si>
    <t>470-132</t>
  </si>
  <si>
    <t>480-132</t>
  </si>
  <si>
    <t>490-132</t>
  </si>
  <si>
    <t>491-132</t>
  </si>
  <si>
    <t>49D-132</t>
  </si>
  <si>
    <t>49F-132</t>
  </si>
  <si>
    <t>49G-132</t>
  </si>
  <si>
    <t>500-132</t>
  </si>
  <si>
    <t>50Z-132</t>
  </si>
  <si>
    <t>510-132</t>
  </si>
  <si>
    <t>51A-132</t>
  </si>
  <si>
    <t>51B-132</t>
  </si>
  <si>
    <t>520-132</t>
  </si>
  <si>
    <t>530-132</t>
  </si>
  <si>
    <t>540-132</t>
  </si>
  <si>
    <t>550-132</t>
  </si>
  <si>
    <t>55A-132</t>
  </si>
  <si>
    <t>55B-132</t>
  </si>
  <si>
    <t>560-132</t>
  </si>
  <si>
    <t>570-132</t>
  </si>
  <si>
    <t>580-132</t>
  </si>
  <si>
    <t>58B-132</t>
  </si>
  <si>
    <t>590-132</t>
  </si>
  <si>
    <t>600-132</t>
  </si>
  <si>
    <t>60B-132</t>
  </si>
  <si>
    <t>60D-132</t>
  </si>
  <si>
    <t>60G-132</t>
  </si>
  <si>
    <t>60I-132</t>
  </si>
  <si>
    <t>60J-132</t>
  </si>
  <si>
    <t>60K-132</t>
  </si>
  <si>
    <t>60M-132</t>
  </si>
  <si>
    <t>60S-132</t>
  </si>
  <si>
    <t>60Y-132</t>
  </si>
  <si>
    <t>610-132</t>
  </si>
  <si>
    <t>61J-132</t>
  </si>
  <si>
    <t>61M-132</t>
  </si>
  <si>
    <t>61N-132</t>
  </si>
  <si>
    <t>61P-132</t>
  </si>
  <si>
    <t>61Q-132</t>
  </si>
  <si>
    <t>61R-132</t>
  </si>
  <si>
    <t>61S-132</t>
  </si>
  <si>
    <t>61W-132</t>
  </si>
  <si>
    <t>61Y-132</t>
  </si>
  <si>
    <t>620-132</t>
  </si>
  <si>
    <t>630-132</t>
  </si>
  <si>
    <t>63B-132</t>
  </si>
  <si>
    <t>63C-132</t>
  </si>
  <si>
    <t>640-132</t>
  </si>
  <si>
    <t>64A-132</t>
  </si>
  <si>
    <t>650-132</t>
  </si>
  <si>
    <t>65A-132</t>
  </si>
  <si>
    <t>65D-132</t>
  </si>
  <si>
    <t>65Z-132</t>
  </si>
  <si>
    <t>660-132</t>
  </si>
  <si>
    <t>670-132</t>
  </si>
  <si>
    <t>680-132</t>
  </si>
  <si>
    <t>681-132</t>
  </si>
  <si>
    <t>68A-132</t>
  </si>
  <si>
    <t>68C-132</t>
  </si>
  <si>
    <t>690-132</t>
  </si>
  <si>
    <t>700-132</t>
  </si>
  <si>
    <t>70A-132</t>
  </si>
  <si>
    <t>710-132</t>
  </si>
  <si>
    <t>720-132</t>
  </si>
  <si>
    <t>730-132</t>
  </si>
  <si>
    <t>740-132</t>
  </si>
  <si>
    <t>74C-132</t>
  </si>
  <si>
    <t>74Z-132</t>
  </si>
  <si>
    <t>750-132</t>
  </si>
  <si>
    <t>760-132</t>
  </si>
  <si>
    <t>761-132</t>
  </si>
  <si>
    <t>770-132</t>
  </si>
  <si>
    <t>780-132</t>
  </si>
  <si>
    <t>78B-132</t>
  </si>
  <si>
    <t>790-132</t>
  </si>
  <si>
    <t>79Z-132</t>
  </si>
  <si>
    <t>800-132</t>
  </si>
  <si>
    <t>810-132</t>
  </si>
  <si>
    <t>81A-132</t>
  </si>
  <si>
    <t>81B-132</t>
  </si>
  <si>
    <t>820-132</t>
  </si>
  <si>
    <t>821-132</t>
  </si>
  <si>
    <t>830-132</t>
  </si>
  <si>
    <t>840-132</t>
  </si>
  <si>
    <t>84B-132</t>
  </si>
  <si>
    <t>850-132</t>
  </si>
  <si>
    <t>860-132</t>
  </si>
  <si>
    <t>861-132</t>
  </si>
  <si>
    <t>862-132</t>
  </si>
  <si>
    <t>870-132</t>
  </si>
  <si>
    <t>880-132</t>
  </si>
  <si>
    <t>88A-132</t>
  </si>
  <si>
    <t>890-132</t>
  </si>
  <si>
    <t>900-132</t>
  </si>
  <si>
    <t>90A-132</t>
  </si>
  <si>
    <t>90B-132</t>
  </si>
  <si>
    <t>90C-132</t>
  </si>
  <si>
    <t>910-132</t>
  </si>
  <si>
    <t>91A-132</t>
  </si>
  <si>
    <t>920-132</t>
  </si>
  <si>
    <t>92B-132</t>
  </si>
  <si>
    <t>92E-132</t>
  </si>
  <si>
    <t>92G-132</t>
  </si>
  <si>
    <t>92M-132</t>
  </si>
  <si>
    <t>92T-132</t>
  </si>
  <si>
    <t>92V-132</t>
  </si>
  <si>
    <t>930-132</t>
  </si>
  <si>
    <t>93A-132</t>
  </si>
  <si>
    <t>93M-132</t>
  </si>
  <si>
    <t>93P-132</t>
  </si>
  <si>
    <t>93R-132</t>
  </si>
  <si>
    <t>940-132</t>
  </si>
  <si>
    <t>94A-132</t>
  </si>
  <si>
    <t>950-132</t>
  </si>
  <si>
    <t>95A-132</t>
  </si>
  <si>
    <t>960-132</t>
  </si>
  <si>
    <t>96F-132</t>
  </si>
  <si>
    <t>970-132</t>
  </si>
  <si>
    <t>97D-132</t>
  </si>
  <si>
    <t>980-132</t>
  </si>
  <si>
    <t>990-132</t>
  </si>
  <si>
    <t>995-132</t>
  </si>
  <si>
    <t>A05-133</t>
  </si>
  <si>
    <t>A07-133</t>
  </si>
  <si>
    <t>A39-133</t>
  </si>
  <si>
    <t>A43-133</t>
  </si>
  <si>
    <t>B90-133</t>
  </si>
  <si>
    <t>B95-133</t>
  </si>
  <si>
    <t>C10-133</t>
  </si>
  <si>
    <t>C18-133</t>
  </si>
  <si>
    <t>C33-133</t>
  </si>
  <si>
    <t>C41-133</t>
  </si>
  <si>
    <t>C50-133</t>
  </si>
  <si>
    <t>C62-133</t>
  </si>
  <si>
    <t>C63-133</t>
  </si>
  <si>
    <t>C68-133</t>
  </si>
  <si>
    <t>E07-133</t>
  </si>
  <si>
    <t>E09-133</t>
  </si>
  <si>
    <t>E10-133</t>
  </si>
  <si>
    <t>E11-133</t>
  </si>
  <si>
    <t>E12-133</t>
  </si>
  <si>
    <t>E13-133</t>
  </si>
  <si>
    <t>E14-133</t>
  </si>
  <si>
    <t>E15-133</t>
  </si>
  <si>
    <t>E16-133</t>
  </si>
  <si>
    <t>E17-133</t>
  </si>
  <si>
    <t>E18-133</t>
  </si>
  <si>
    <t>E19-133</t>
  </si>
  <si>
    <t>010-134</t>
  </si>
  <si>
    <t>01C-134</t>
  </si>
  <si>
    <t>01D-134</t>
  </si>
  <si>
    <t>01F-134</t>
  </si>
  <si>
    <t>020-134</t>
  </si>
  <si>
    <t>040-134</t>
  </si>
  <si>
    <t>080-134</t>
  </si>
  <si>
    <t>08A-134</t>
  </si>
  <si>
    <t>090-134</t>
  </si>
  <si>
    <t>09B-134</t>
  </si>
  <si>
    <t>120-134</t>
  </si>
  <si>
    <t>12A-134</t>
  </si>
  <si>
    <t>132-134</t>
  </si>
  <si>
    <t>140-134</t>
  </si>
  <si>
    <t>150-134</t>
  </si>
  <si>
    <t>170-134</t>
  </si>
  <si>
    <t>20A-134</t>
  </si>
  <si>
    <t>210-134</t>
  </si>
  <si>
    <t>230-134</t>
  </si>
  <si>
    <t>23A-134</t>
  </si>
  <si>
    <t>240-134</t>
  </si>
  <si>
    <t>241-134</t>
  </si>
  <si>
    <t>24B-134</t>
  </si>
  <si>
    <t>24N-134</t>
  </si>
  <si>
    <t>250-134</t>
  </si>
  <si>
    <t>260-134</t>
  </si>
  <si>
    <t>26B-134</t>
  </si>
  <si>
    <t>290-134</t>
  </si>
  <si>
    <t>291-134</t>
  </si>
  <si>
    <t>292-134</t>
  </si>
  <si>
    <t>295-134</t>
  </si>
  <si>
    <t>29A-134</t>
  </si>
  <si>
    <t>300-134</t>
  </si>
  <si>
    <t>310-134</t>
  </si>
  <si>
    <t>330-134</t>
  </si>
  <si>
    <t>33A-134</t>
  </si>
  <si>
    <t>350-134</t>
  </si>
  <si>
    <t>35A-134</t>
  </si>
  <si>
    <t>35B-134</t>
  </si>
  <si>
    <t>360-134</t>
  </si>
  <si>
    <t>36B-134</t>
  </si>
  <si>
    <t>36C-134</t>
  </si>
  <si>
    <t>36G-134</t>
  </si>
  <si>
    <t>370-134</t>
  </si>
  <si>
    <t>380-134</t>
  </si>
  <si>
    <t>390-134</t>
  </si>
  <si>
    <t>39A-134</t>
  </si>
  <si>
    <t>39B-134</t>
  </si>
  <si>
    <t>400-134</t>
  </si>
  <si>
    <t>420-134</t>
  </si>
  <si>
    <t>421-134</t>
  </si>
  <si>
    <t>422-134</t>
  </si>
  <si>
    <t>42B-134</t>
  </si>
  <si>
    <t>430-134</t>
  </si>
  <si>
    <t>43C-134</t>
  </si>
  <si>
    <t>43D-134</t>
  </si>
  <si>
    <t>460-134</t>
  </si>
  <si>
    <t>470-134</t>
  </si>
  <si>
    <t>510-134</t>
  </si>
  <si>
    <t>51A-134</t>
  </si>
  <si>
    <t>51B-134</t>
  </si>
  <si>
    <t>520-134</t>
  </si>
  <si>
    <t>530-134</t>
  </si>
  <si>
    <t>53B-134</t>
  </si>
  <si>
    <t>53C-134</t>
  </si>
  <si>
    <t>540-134</t>
  </si>
  <si>
    <t>54A-134</t>
  </si>
  <si>
    <t>580-134</t>
  </si>
  <si>
    <t>58B-134</t>
  </si>
  <si>
    <t>590-134</t>
  </si>
  <si>
    <t>610-134</t>
  </si>
  <si>
    <t>620-134</t>
  </si>
  <si>
    <t>62A-134</t>
  </si>
  <si>
    <t>640-134</t>
  </si>
  <si>
    <t>64A-134</t>
  </si>
  <si>
    <t>660-134</t>
  </si>
  <si>
    <t>670-134</t>
  </si>
  <si>
    <t>69A-134</t>
  </si>
  <si>
    <t>700-134</t>
  </si>
  <si>
    <t>70A-134</t>
  </si>
  <si>
    <t>710-134</t>
  </si>
  <si>
    <t>720-134</t>
  </si>
  <si>
    <t>730-134</t>
  </si>
  <si>
    <t>73A-134</t>
  </si>
  <si>
    <t>73B-134</t>
  </si>
  <si>
    <t>740-134</t>
  </si>
  <si>
    <t>74C-134</t>
  </si>
  <si>
    <t>74Z-134</t>
  </si>
  <si>
    <t>760-134</t>
  </si>
  <si>
    <t>761-134</t>
  </si>
  <si>
    <t>76A-134</t>
  </si>
  <si>
    <t>770-134</t>
  </si>
  <si>
    <t>780-134</t>
  </si>
  <si>
    <t>78A-134</t>
  </si>
  <si>
    <t>78B-134</t>
  </si>
  <si>
    <t>79A-134</t>
  </si>
  <si>
    <t>79Z-134</t>
  </si>
  <si>
    <t>800-134</t>
  </si>
  <si>
    <t>80B-134</t>
  </si>
  <si>
    <t>810-134</t>
  </si>
  <si>
    <t>81A-134</t>
  </si>
  <si>
    <t>81B-134</t>
  </si>
  <si>
    <t>820-134</t>
  </si>
  <si>
    <t>821-134</t>
  </si>
  <si>
    <t>830-134</t>
  </si>
  <si>
    <t>840-134</t>
  </si>
  <si>
    <t>84B-134</t>
  </si>
  <si>
    <t>850-134</t>
  </si>
  <si>
    <t>860-134</t>
  </si>
  <si>
    <t>861-134</t>
  </si>
  <si>
    <t>862-134</t>
  </si>
  <si>
    <t>86T-134</t>
  </si>
  <si>
    <t>870-134</t>
  </si>
  <si>
    <t>87A-134</t>
  </si>
  <si>
    <t>890-134</t>
  </si>
  <si>
    <t>910-134</t>
  </si>
  <si>
    <t>91A-134</t>
  </si>
  <si>
    <t>91B-134</t>
  </si>
  <si>
    <t>930-134</t>
  </si>
  <si>
    <t>940-134</t>
  </si>
  <si>
    <t>94A-134</t>
  </si>
  <si>
    <t>960-134</t>
  </si>
  <si>
    <t>96C-134</t>
  </si>
  <si>
    <t>96F-134</t>
  </si>
  <si>
    <t>970-134</t>
  </si>
  <si>
    <t>97D-134</t>
  </si>
  <si>
    <t>980-134</t>
  </si>
  <si>
    <t>98A-134</t>
  </si>
  <si>
    <t>98B-134</t>
  </si>
  <si>
    <t>990-134</t>
  </si>
  <si>
    <t>00A-135</t>
  </si>
  <si>
    <t>010-135</t>
  </si>
  <si>
    <t>01B-135</t>
  </si>
  <si>
    <t>01C-135</t>
  </si>
  <si>
    <t>01D-135</t>
  </si>
  <si>
    <t>01F-135</t>
  </si>
  <si>
    <t>020-135</t>
  </si>
  <si>
    <t>030-135</t>
  </si>
  <si>
    <t>040-135</t>
  </si>
  <si>
    <t>050-135</t>
  </si>
  <si>
    <t>060-135</t>
  </si>
  <si>
    <t>06B-135</t>
  </si>
  <si>
    <t>070-135</t>
  </si>
  <si>
    <t>07A-135</t>
  </si>
  <si>
    <t>080-135</t>
  </si>
  <si>
    <t>08A-135</t>
  </si>
  <si>
    <t>090-135</t>
  </si>
  <si>
    <t>100-135</t>
  </si>
  <si>
    <t>10A-135</t>
  </si>
  <si>
    <t>10B-135</t>
  </si>
  <si>
    <t>110-135</t>
  </si>
  <si>
    <t>111-135</t>
  </si>
  <si>
    <t>11A-135</t>
  </si>
  <si>
    <t>11B-135</t>
  </si>
  <si>
    <t>11D-135</t>
  </si>
  <si>
    <t>11K-135</t>
  </si>
  <si>
    <t>120-135</t>
  </si>
  <si>
    <t>12A-135</t>
  </si>
  <si>
    <t>130-135</t>
  </si>
  <si>
    <t>132-135</t>
  </si>
  <si>
    <t>13A-135</t>
  </si>
  <si>
    <t>13B-135</t>
  </si>
  <si>
    <t>13C-135</t>
  </si>
  <si>
    <t>140-135</t>
  </si>
  <si>
    <t>150-135</t>
  </si>
  <si>
    <t>160-135</t>
  </si>
  <si>
    <t>16B-135</t>
  </si>
  <si>
    <t>170-135</t>
  </si>
  <si>
    <t>180-135</t>
  </si>
  <si>
    <t>181-135</t>
  </si>
  <si>
    <t>182-135</t>
  </si>
  <si>
    <t>190-135</t>
  </si>
  <si>
    <t>19C-135</t>
  </si>
  <si>
    <t>200-135</t>
  </si>
  <si>
    <t>20A-135</t>
  </si>
  <si>
    <t>210-135</t>
  </si>
  <si>
    <t>220-135</t>
  </si>
  <si>
    <t>230-135</t>
  </si>
  <si>
    <t>23A-135</t>
  </si>
  <si>
    <t>240-135</t>
  </si>
  <si>
    <t>241-135</t>
  </si>
  <si>
    <t>24B-135</t>
  </si>
  <si>
    <t>24N-135</t>
  </si>
  <si>
    <t>250-135</t>
  </si>
  <si>
    <t>260-135</t>
  </si>
  <si>
    <t>26B-135</t>
  </si>
  <si>
    <t>26C-135</t>
  </si>
  <si>
    <t>270-135</t>
  </si>
  <si>
    <t>27A-135</t>
  </si>
  <si>
    <t>280-135</t>
  </si>
  <si>
    <t>290-135</t>
  </si>
  <si>
    <t>291-135</t>
  </si>
  <si>
    <t>292-135</t>
  </si>
  <si>
    <t>29A-135</t>
  </si>
  <si>
    <t>300-135</t>
  </si>
  <si>
    <t>310-135</t>
  </si>
  <si>
    <t>320-135</t>
  </si>
  <si>
    <t>32A-135</t>
  </si>
  <si>
    <t>32D-135</t>
  </si>
  <si>
    <t>32H-135</t>
  </si>
  <si>
    <t>32L-135</t>
  </si>
  <si>
    <t>32M-135</t>
  </si>
  <si>
    <t>32N-135</t>
  </si>
  <si>
    <t>32S-135</t>
  </si>
  <si>
    <t>32T-135</t>
  </si>
  <si>
    <t>330-135</t>
  </si>
  <si>
    <t>340-135</t>
  </si>
  <si>
    <t>34F-135</t>
  </si>
  <si>
    <t>34H-135</t>
  </si>
  <si>
    <t>350-135</t>
  </si>
  <si>
    <t>35A-135</t>
  </si>
  <si>
    <t>360-135</t>
  </si>
  <si>
    <t>36B-135</t>
  </si>
  <si>
    <t>36G-135</t>
  </si>
  <si>
    <t>370-135</t>
  </si>
  <si>
    <t>380-135</t>
  </si>
  <si>
    <t>390-135</t>
  </si>
  <si>
    <t>39A-135</t>
  </si>
  <si>
    <t>39B-135</t>
  </si>
  <si>
    <t>400-135</t>
  </si>
  <si>
    <t>410-135</t>
  </si>
  <si>
    <t>41B-135</t>
  </si>
  <si>
    <t>41F-135</t>
  </si>
  <si>
    <t>41G-135</t>
  </si>
  <si>
    <t>41J-135</t>
  </si>
  <si>
    <t>41K-135</t>
  </si>
  <si>
    <t>41L-135</t>
  </si>
  <si>
    <t>41M-135</t>
  </si>
  <si>
    <t>41N-135</t>
  </si>
  <si>
    <t>420-135</t>
  </si>
  <si>
    <t>421-135</t>
  </si>
  <si>
    <t>42A-135</t>
  </si>
  <si>
    <t>430-135</t>
  </si>
  <si>
    <t>43D-135</t>
  </si>
  <si>
    <t>440-135</t>
  </si>
  <si>
    <t>450-135</t>
  </si>
  <si>
    <t>45A-135</t>
  </si>
  <si>
    <t>45B-135</t>
  </si>
  <si>
    <t>460-135</t>
  </si>
  <si>
    <t>470-135</t>
  </si>
  <si>
    <t>480-135</t>
  </si>
  <si>
    <t>490-135</t>
  </si>
  <si>
    <t>491-135</t>
  </si>
  <si>
    <t>49B-135</t>
  </si>
  <si>
    <t>49D-135</t>
  </si>
  <si>
    <t>49E-135</t>
  </si>
  <si>
    <t>49F-135</t>
  </si>
  <si>
    <t>500-135</t>
  </si>
  <si>
    <t>50A-135</t>
  </si>
  <si>
    <t>510-135</t>
  </si>
  <si>
    <t>51B-135</t>
  </si>
  <si>
    <t>520-135</t>
  </si>
  <si>
    <t>530-135</t>
  </si>
  <si>
    <t>53B-135</t>
  </si>
  <si>
    <t>53C-135</t>
  </si>
  <si>
    <t>550-135</t>
  </si>
  <si>
    <t>55A-135</t>
  </si>
  <si>
    <t>560-135</t>
  </si>
  <si>
    <t>570-135</t>
  </si>
  <si>
    <t>58B-135</t>
  </si>
  <si>
    <t>590-135</t>
  </si>
  <si>
    <t>600-135</t>
  </si>
  <si>
    <t>60D-135</t>
  </si>
  <si>
    <t>60F-135</t>
  </si>
  <si>
    <t>60G-135</t>
  </si>
  <si>
    <t>60I-135</t>
  </si>
  <si>
    <t>60K-135</t>
  </si>
  <si>
    <t>60L-135</t>
  </si>
  <si>
    <t>60N-135</t>
  </si>
  <si>
    <t>60Q-135</t>
  </si>
  <si>
    <t>610-135</t>
  </si>
  <si>
    <t>61K-135</t>
  </si>
  <si>
    <t>61M-135</t>
  </si>
  <si>
    <t>61P-135</t>
  </si>
  <si>
    <t>61Q-135</t>
  </si>
  <si>
    <t>61R-135</t>
  </si>
  <si>
    <t>61T-135</t>
  </si>
  <si>
    <t>61U-135</t>
  </si>
  <si>
    <t>620-135</t>
  </si>
  <si>
    <t>62A-135</t>
  </si>
  <si>
    <t>62K-135</t>
  </si>
  <si>
    <t>630-135</t>
  </si>
  <si>
    <t>640-135</t>
  </si>
  <si>
    <t>650-135</t>
  </si>
  <si>
    <t>65C-135</t>
  </si>
  <si>
    <t>65H-135</t>
  </si>
  <si>
    <t>660-135</t>
  </si>
  <si>
    <t>66A-135</t>
  </si>
  <si>
    <t>670-135</t>
  </si>
  <si>
    <t>67B-135</t>
  </si>
  <si>
    <t>68C-135</t>
  </si>
  <si>
    <t>690-135</t>
  </si>
  <si>
    <t>69A-135</t>
  </si>
  <si>
    <t>700-135</t>
  </si>
  <si>
    <t>710-135</t>
  </si>
  <si>
    <t>720-135</t>
  </si>
  <si>
    <t>730-135</t>
  </si>
  <si>
    <t>73B-135</t>
  </si>
  <si>
    <t>740-135</t>
  </si>
  <si>
    <t>74C-135</t>
  </si>
  <si>
    <t>750-135</t>
  </si>
  <si>
    <t>760-135</t>
  </si>
  <si>
    <t>761-135</t>
  </si>
  <si>
    <t>780-135</t>
  </si>
  <si>
    <t>78A-135</t>
  </si>
  <si>
    <t>78B-135</t>
  </si>
  <si>
    <t>790-135</t>
  </si>
  <si>
    <t>79A-135</t>
  </si>
  <si>
    <t>800-135</t>
  </si>
  <si>
    <t>810-135</t>
  </si>
  <si>
    <t>81A-135</t>
  </si>
  <si>
    <t>81B-135</t>
  </si>
  <si>
    <t>820-135</t>
  </si>
  <si>
    <t>821-135</t>
  </si>
  <si>
    <t>830-135</t>
  </si>
  <si>
    <t>840-135</t>
  </si>
  <si>
    <t>84B-135</t>
  </si>
  <si>
    <t>850-135</t>
  </si>
  <si>
    <t>860-135</t>
  </si>
  <si>
    <t>861-135</t>
  </si>
  <si>
    <t>862-135</t>
  </si>
  <si>
    <t>870-135</t>
  </si>
  <si>
    <t>87A-135</t>
  </si>
  <si>
    <t>880-135</t>
  </si>
  <si>
    <t>88A-135</t>
  </si>
  <si>
    <t>890-135</t>
  </si>
  <si>
    <t>900-135</t>
  </si>
  <si>
    <t>90A-135</t>
  </si>
  <si>
    <t>90C-135</t>
  </si>
  <si>
    <t>90D-135</t>
  </si>
  <si>
    <t>910-135</t>
  </si>
  <si>
    <t>91A-135</t>
  </si>
  <si>
    <t>91B-135</t>
  </si>
  <si>
    <t>920-135</t>
  </si>
  <si>
    <t>92L-135</t>
  </si>
  <si>
    <t>92M-135</t>
  </si>
  <si>
    <t>92R-135</t>
  </si>
  <si>
    <t>92T-135</t>
  </si>
  <si>
    <t>92V-135</t>
  </si>
  <si>
    <t>930-135</t>
  </si>
  <si>
    <t>93M-135</t>
  </si>
  <si>
    <t>93N-135</t>
  </si>
  <si>
    <t>93P-135</t>
  </si>
  <si>
    <t>93T-135</t>
  </si>
  <si>
    <t>940-135</t>
  </si>
  <si>
    <t>94A-135</t>
  </si>
  <si>
    <t>94Z-135</t>
  </si>
  <si>
    <t>950-135</t>
  </si>
  <si>
    <t>960-135</t>
  </si>
  <si>
    <t>96C-135</t>
  </si>
  <si>
    <t>970-135</t>
  </si>
  <si>
    <t>97D-135</t>
  </si>
  <si>
    <t>980-135</t>
  </si>
  <si>
    <t>98A-135</t>
  </si>
  <si>
    <t>990-135</t>
  </si>
  <si>
    <t>995-135</t>
  </si>
  <si>
    <t>010-136</t>
  </si>
  <si>
    <t>080-136</t>
  </si>
  <si>
    <t>08A-136</t>
  </si>
  <si>
    <t>150-136</t>
  </si>
  <si>
    <t>210-136</t>
  </si>
  <si>
    <t>720-136</t>
  </si>
  <si>
    <t>862-136</t>
  </si>
  <si>
    <t>890-136</t>
  </si>
  <si>
    <t>940-136</t>
  </si>
  <si>
    <t>C67-136</t>
  </si>
  <si>
    <t>00A-137</t>
  </si>
  <si>
    <t>00B-137</t>
  </si>
  <si>
    <t>010-137</t>
  </si>
  <si>
    <t>01B-137</t>
  </si>
  <si>
    <t>01C-137</t>
  </si>
  <si>
    <t>01D-137</t>
  </si>
  <si>
    <t>01F-137</t>
  </si>
  <si>
    <t>020-137</t>
  </si>
  <si>
    <t>030-137</t>
  </si>
  <si>
    <t>040-137</t>
  </si>
  <si>
    <t>050-137</t>
  </si>
  <si>
    <t>060-137</t>
  </si>
  <si>
    <t>06B-137</t>
  </si>
  <si>
    <t>070-137</t>
  </si>
  <si>
    <t>07A-137</t>
  </si>
  <si>
    <t>080-137</t>
  </si>
  <si>
    <t>08A-137</t>
  </si>
  <si>
    <t>090-137</t>
  </si>
  <si>
    <t>09B-137</t>
  </si>
  <si>
    <t>100-137</t>
  </si>
  <si>
    <t>10A-137</t>
  </si>
  <si>
    <t>10B-137</t>
  </si>
  <si>
    <t>110-137</t>
  </si>
  <si>
    <t>111-137</t>
  </si>
  <si>
    <t>11A-137</t>
  </si>
  <si>
    <t>11B-137</t>
  </si>
  <si>
    <t>11C-137</t>
  </si>
  <si>
    <t>11D-137</t>
  </si>
  <si>
    <t>11K-137</t>
  </si>
  <si>
    <t>120-137</t>
  </si>
  <si>
    <t>12A-137</t>
  </si>
  <si>
    <t>130-137</t>
  </si>
  <si>
    <t>132-137</t>
  </si>
  <si>
    <t>13A-137</t>
  </si>
  <si>
    <t>13B-137</t>
  </si>
  <si>
    <t>13C-137</t>
  </si>
  <si>
    <t>13D-137</t>
  </si>
  <si>
    <t>140-137</t>
  </si>
  <si>
    <t>150-137</t>
  </si>
  <si>
    <t>160-137</t>
  </si>
  <si>
    <t>16B-137</t>
  </si>
  <si>
    <t>170-137</t>
  </si>
  <si>
    <t>180-137</t>
  </si>
  <si>
    <t>181-137</t>
  </si>
  <si>
    <t>182-137</t>
  </si>
  <si>
    <t>190-137</t>
  </si>
  <si>
    <t>19A-137</t>
  </si>
  <si>
    <t>19B-137</t>
  </si>
  <si>
    <t>19C-137</t>
  </si>
  <si>
    <t>20A-137</t>
  </si>
  <si>
    <t>220-137</t>
  </si>
  <si>
    <t>230-137</t>
  </si>
  <si>
    <t>23A-137</t>
  </si>
  <si>
    <t>240-137</t>
  </si>
  <si>
    <t>241-137</t>
  </si>
  <si>
    <t>24B-137</t>
  </si>
  <si>
    <t>24N-137</t>
  </si>
  <si>
    <t>250-137</t>
  </si>
  <si>
    <t>260-137</t>
  </si>
  <si>
    <t>26B-137</t>
  </si>
  <si>
    <t>26C-137</t>
  </si>
  <si>
    <t>27A-137</t>
  </si>
  <si>
    <t>280-137</t>
  </si>
  <si>
    <t>290-137</t>
  </si>
  <si>
    <t>291-137</t>
  </si>
  <si>
    <t>292-137</t>
  </si>
  <si>
    <t>295-137</t>
  </si>
  <si>
    <t>29A-137</t>
  </si>
  <si>
    <t>300-137</t>
  </si>
  <si>
    <t>310-137</t>
  </si>
  <si>
    <t>320-137</t>
  </si>
  <si>
    <t>32A-137</t>
  </si>
  <si>
    <t>32B-137</t>
  </si>
  <si>
    <t>32C-137</t>
  </si>
  <si>
    <t>32D-137</t>
  </si>
  <si>
    <t>32H-137</t>
  </si>
  <si>
    <t>32K-137</t>
  </si>
  <si>
    <t>32L-137</t>
  </si>
  <si>
    <t>32M-137</t>
  </si>
  <si>
    <t>32N-137</t>
  </si>
  <si>
    <t>32P-137</t>
  </si>
  <si>
    <t>32Q-137</t>
  </si>
  <si>
    <t>32R-137</t>
  </si>
  <si>
    <t>330-137</t>
  </si>
  <si>
    <t>33A-137</t>
  </si>
  <si>
    <t>340-137</t>
  </si>
  <si>
    <t>34B-137</t>
  </si>
  <si>
    <t>34D-137</t>
  </si>
  <si>
    <t>34F-137</t>
  </si>
  <si>
    <t>34G-137</t>
  </si>
  <si>
    <t>34H-137</t>
  </si>
  <si>
    <t>34Z-137</t>
  </si>
  <si>
    <t>350-137</t>
  </si>
  <si>
    <t>35A-137</t>
  </si>
  <si>
    <t>35B-137</t>
  </si>
  <si>
    <t>360-137</t>
  </si>
  <si>
    <t>36B-137</t>
  </si>
  <si>
    <t>36F-137</t>
  </si>
  <si>
    <t>36G-137</t>
  </si>
  <si>
    <t>370-137</t>
  </si>
  <si>
    <t>380-137</t>
  </si>
  <si>
    <t>390-137</t>
  </si>
  <si>
    <t>39A-137</t>
  </si>
  <si>
    <t>39B-137</t>
  </si>
  <si>
    <t>400-137</t>
  </si>
  <si>
    <t>410-137</t>
  </si>
  <si>
    <t>41B-137</t>
  </si>
  <si>
    <t>41C-137</t>
  </si>
  <si>
    <t>41D-137</t>
  </si>
  <si>
    <t>41F-137</t>
  </si>
  <si>
    <t>41G-137</t>
  </si>
  <si>
    <t>41H-137</t>
  </si>
  <si>
    <t>41J-137</t>
  </si>
  <si>
    <t>41K-137</t>
  </si>
  <si>
    <t>41L-137</t>
  </si>
  <si>
    <t>41M-137</t>
  </si>
  <si>
    <t>41N-137</t>
  </si>
  <si>
    <t>41Q-137</t>
  </si>
  <si>
    <t>422-137</t>
  </si>
  <si>
    <t>42B-137</t>
  </si>
  <si>
    <t>430-137</t>
  </si>
  <si>
    <t>43C-137</t>
  </si>
  <si>
    <t>43D-137</t>
  </si>
  <si>
    <t>440-137</t>
  </si>
  <si>
    <t>44A-137</t>
  </si>
  <si>
    <t>450-137</t>
  </si>
  <si>
    <t>45A-137</t>
  </si>
  <si>
    <t>45B-137</t>
  </si>
  <si>
    <t>460-137</t>
  </si>
  <si>
    <t>470-137</t>
  </si>
  <si>
    <t>480-137</t>
  </si>
  <si>
    <t>490-137</t>
  </si>
  <si>
    <t>491-137</t>
  </si>
  <si>
    <t>49B-137</t>
  </si>
  <si>
    <t>49D-137</t>
  </si>
  <si>
    <t>49E-137</t>
  </si>
  <si>
    <t>49F-137</t>
  </si>
  <si>
    <t>49G-137</t>
  </si>
  <si>
    <t>500-137</t>
  </si>
  <si>
    <t>50A-137</t>
  </si>
  <si>
    <t>50Z-137</t>
  </si>
  <si>
    <t>510-137</t>
  </si>
  <si>
    <t>51A-137</t>
  </si>
  <si>
    <t>51B-137</t>
  </si>
  <si>
    <t>520-137</t>
  </si>
  <si>
    <t>530-137</t>
  </si>
  <si>
    <t>53B-137</t>
  </si>
  <si>
    <t>53C-137</t>
  </si>
  <si>
    <t>540-137</t>
  </si>
  <si>
    <t>54A-137</t>
  </si>
  <si>
    <t>550-137</t>
  </si>
  <si>
    <t>55A-137</t>
  </si>
  <si>
    <t>55B-137</t>
  </si>
  <si>
    <t>560-137</t>
  </si>
  <si>
    <t>570-137</t>
  </si>
  <si>
    <t>580-137</t>
  </si>
  <si>
    <t>58B-137</t>
  </si>
  <si>
    <t>590-137</t>
  </si>
  <si>
    <t>600-137</t>
  </si>
  <si>
    <t>60B-137</t>
  </si>
  <si>
    <t>60D-137</t>
  </si>
  <si>
    <t>60F-137</t>
  </si>
  <si>
    <t>60G-137</t>
  </si>
  <si>
    <t>60I-137</t>
  </si>
  <si>
    <t>60J-137</t>
  </si>
  <si>
    <t>60K-137</t>
  </si>
  <si>
    <t>60L-137</t>
  </si>
  <si>
    <t>60M-137</t>
  </si>
  <si>
    <t>60N-137</t>
  </si>
  <si>
    <t>60P-137</t>
  </si>
  <si>
    <t>60Q-137</t>
  </si>
  <si>
    <t>60S-137</t>
  </si>
  <si>
    <t>60Y-137</t>
  </si>
  <si>
    <t>60Z-137</t>
  </si>
  <si>
    <t>610-137</t>
  </si>
  <si>
    <t>61J-137</t>
  </si>
  <si>
    <t>61K-137</t>
  </si>
  <si>
    <t>61M-137</t>
  </si>
  <si>
    <t>61N-137</t>
  </si>
  <si>
    <t>61P-137</t>
  </si>
  <si>
    <t>61R-137</t>
  </si>
  <si>
    <t>61S-137</t>
  </si>
  <si>
    <t>61T-137</t>
  </si>
  <si>
    <t>61U-137</t>
  </si>
  <si>
    <t>61W-137</t>
  </si>
  <si>
    <t>61X-137</t>
  </si>
  <si>
    <t>61Y-137</t>
  </si>
  <si>
    <t>620-137</t>
  </si>
  <si>
    <t>62A-137</t>
  </si>
  <si>
    <t>62K-137</t>
  </si>
  <si>
    <t>630-137</t>
  </si>
  <si>
    <t>63A-137</t>
  </si>
  <si>
    <t>63B-137</t>
  </si>
  <si>
    <t>63C-137</t>
  </si>
  <si>
    <t>640-137</t>
  </si>
  <si>
    <t>64A-137</t>
  </si>
  <si>
    <t>650-137</t>
  </si>
  <si>
    <t>65A-137</t>
  </si>
  <si>
    <t>65C-137</t>
  </si>
  <si>
    <t>65G-137</t>
  </si>
  <si>
    <t>65H-137</t>
  </si>
  <si>
    <t>65Z-137</t>
  </si>
  <si>
    <t>660-137</t>
  </si>
  <si>
    <t>670-137</t>
  </si>
  <si>
    <t>67B-137</t>
  </si>
  <si>
    <t>680-137</t>
  </si>
  <si>
    <t>681-137</t>
  </si>
  <si>
    <t>68A-137</t>
  </si>
  <si>
    <t>68C-137</t>
  </si>
  <si>
    <t>690-137</t>
  </si>
  <si>
    <t>69A-137</t>
  </si>
  <si>
    <t>700-137</t>
  </si>
  <si>
    <t>70A-137</t>
  </si>
  <si>
    <t>710-137</t>
  </si>
  <si>
    <t>720-137</t>
  </si>
  <si>
    <t>730-137</t>
  </si>
  <si>
    <t>73A-137</t>
  </si>
  <si>
    <t>73B-137</t>
  </si>
  <si>
    <t>740-137</t>
  </si>
  <si>
    <t>74C-137</t>
  </si>
  <si>
    <t>74Z-137</t>
  </si>
  <si>
    <t>750-137</t>
  </si>
  <si>
    <t>760-137</t>
  </si>
  <si>
    <t>76A-137</t>
  </si>
  <si>
    <t>770-137</t>
  </si>
  <si>
    <t>780-137</t>
  </si>
  <si>
    <t>78A-137</t>
  </si>
  <si>
    <t>78B-137</t>
  </si>
  <si>
    <t>79A-137</t>
  </si>
  <si>
    <t>79Z-137</t>
  </si>
  <si>
    <t>800-137</t>
  </si>
  <si>
    <t>80B-137</t>
  </si>
  <si>
    <t>810-137</t>
  </si>
  <si>
    <t>81A-137</t>
  </si>
  <si>
    <t>81B-137</t>
  </si>
  <si>
    <t>820-137</t>
  </si>
  <si>
    <t>821-137</t>
  </si>
  <si>
    <t>840-137</t>
  </si>
  <si>
    <t>84B-137</t>
  </si>
  <si>
    <t>850-137</t>
  </si>
  <si>
    <t>860-137</t>
  </si>
  <si>
    <t>862-137</t>
  </si>
  <si>
    <t>86T-137</t>
  </si>
  <si>
    <t>870-137</t>
  </si>
  <si>
    <t>87A-137</t>
  </si>
  <si>
    <t>880-137</t>
  </si>
  <si>
    <t>88A-137</t>
  </si>
  <si>
    <t>890-137</t>
  </si>
  <si>
    <t>900-137</t>
  </si>
  <si>
    <t>90A-137</t>
  </si>
  <si>
    <t>90B-137</t>
  </si>
  <si>
    <t>90C-137</t>
  </si>
  <si>
    <t>90D-137</t>
  </si>
  <si>
    <t>90F-137</t>
  </si>
  <si>
    <t>910-137</t>
  </si>
  <si>
    <t>91A-137</t>
  </si>
  <si>
    <t>91B-137</t>
  </si>
  <si>
    <t>920-137</t>
  </si>
  <si>
    <t>92B-137</t>
  </si>
  <si>
    <t>92D-137</t>
  </si>
  <si>
    <t>92E-137</t>
  </si>
  <si>
    <t>92F-137</t>
  </si>
  <si>
    <t>92G-137</t>
  </si>
  <si>
    <t>92K-137</t>
  </si>
  <si>
    <t>92L-137</t>
  </si>
  <si>
    <t>92M-137</t>
  </si>
  <si>
    <t>92N-137</t>
  </si>
  <si>
    <t>92P-137</t>
  </si>
  <si>
    <t>92R-137</t>
  </si>
  <si>
    <t>92S-137</t>
  </si>
  <si>
    <t>92T-137</t>
  </si>
  <si>
    <t>92U-137</t>
  </si>
  <si>
    <t>92V-137</t>
  </si>
  <si>
    <t>92Y-137</t>
  </si>
  <si>
    <t>93A-137</t>
  </si>
  <si>
    <t>93J-137</t>
  </si>
  <si>
    <t>93M-137</t>
  </si>
  <si>
    <t>93N-137</t>
  </si>
  <si>
    <t>93P-137</t>
  </si>
  <si>
    <t>93Q-137</t>
  </si>
  <si>
    <t>93R-137</t>
  </si>
  <si>
    <t>93T-137</t>
  </si>
  <si>
    <t>940-137</t>
  </si>
  <si>
    <t>94A-137</t>
  </si>
  <si>
    <t>94Z-137</t>
  </si>
  <si>
    <t>950-137</t>
  </si>
  <si>
    <t>95A-137</t>
  </si>
  <si>
    <t>960-137</t>
  </si>
  <si>
    <t>96C-137</t>
  </si>
  <si>
    <t>96F-137</t>
  </si>
  <si>
    <t>970-137</t>
  </si>
  <si>
    <t>97D-137</t>
  </si>
  <si>
    <t>980-137</t>
  </si>
  <si>
    <t>98A-137</t>
  </si>
  <si>
    <t>98B-137</t>
  </si>
  <si>
    <t>990-137</t>
  </si>
  <si>
    <t>995-137</t>
  </si>
  <si>
    <t>030-138</t>
  </si>
  <si>
    <t>040-138</t>
  </si>
  <si>
    <t>070-138</t>
  </si>
  <si>
    <t>08A-138</t>
  </si>
  <si>
    <t>090-138</t>
  </si>
  <si>
    <t>100-138</t>
  </si>
  <si>
    <t>111-138</t>
  </si>
  <si>
    <t>11D-138</t>
  </si>
  <si>
    <t>120-138</t>
  </si>
  <si>
    <t>130-138</t>
  </si>
  <si>
    <t>132-138</t>
  </si>
  <si>
    <t>230-138</t>
  </si>
  <si>
    <t>292-138</t>
  </si>
  <si>
    <t>310-138</t>
  </si>
  <si>
    <t>320-138</t>
  </si>
  <si>
    <t>32A-138</t>
  </si>
  <si>
    <t>32L-138</t>
  </si>
  <si>
    <t>32M-138</t>
  </si>
  <si>
    <t>32Q-138</t>
  </si>
  <si>
    <t>390-138</t>
  </si>
  <si>
    <t>400-138</t>
  </si>
  <si>
    <t>420-138</t>
  </si>
  <si>
    <t>421-138</t>
  </si>
  <si>
    <t>422-138</t>
  </si>
  <si>
    <t>43D-138</t>
  </si>
  <si>
    <t>460-138</t>
  </si>
  <si>
    <t>470-138</t>
  </si>
  <si>
    <t>500-138</t>
  </si>
  <si>
    <t>580-138</t>
  </si>
  <si>
    <t>58B-138</t>
  </si>
  <si>
    <t>60D-138</t>
  </si>
  <si>
    <t>60F-138</t>
  </si>
  <si>
    <t>61W-138</t>
  </si>
  <si>
    <t>650-138</t>
  </si>
  <si>
    <t>660-138</t>
  </si>
  <si>
    <t>70A-138</t>
  </si>
  <si>
    <t>740-138</t>
  </si>
  <si>
    <t>750-138</t>
  </si>
  <si>
    <t>761-138</t>
  </si>
  <si>
    <t>790-138</t>
  </si>
  <si>
    <t>800-138</t>
  </si>
  <si>
    <t>840-138</t>
  </si>
  <si>
    <t>861-138</t>
  </si>
  <si>
    <t>910-138</t>
  </si>
  <si>
    <t>920-138</t>
  </si>
  <si>
    <t>92B-138</t>
  </si>
  <si>
    <t>92L-138</t>
  </si>
  <si>
    <t>930-138</t>
  </si>
  <si>
    <t>93A-138</t>
  </si>
  <si>
    <t>960-138</t>
  </si>
  <si>
    <t>98A-138</t>
  </si>
  <si>
    <t>00A-163</t>
  </si>
  <si>
    <t>00B-163</t>
  </si>
  <si>
    <t>010-163</t>
  </si>
  <si>
    <t>01C-163</t>
  </si>
  <si>
    <t>020-163</t>
  </si>
  <si>
    <t>030-163</t>
  </si>
  <si>
    <t>040-163</t>
  </si>
  <si>
    <t>050-163</t>
  </si>
  <si>
    <t>060-163</t>
  </si>
  <si>
    <t>06B-163</t>
  </si>
  <si>
    <t>070-163</t>
  </si>
  <si>
    <t>080-163</t>
  </si>
  <si>
    <t>08A-163</t>
  </si>
  <si>
    <t>090-163</t>
  </si>
  <si>
    <t>09A-163</t>
  </si>
  <si>
    <t>09B-163</t>
  </si>
  <si>
    <t>100-163</t>
  </si>
  <si>
    <t>10A-163</t>
  </si>
  <si>
    <t>10B-163</t>
  </si>
  <si>
    <t>110-163</t>
  </si>
  <si>
    <t>111-163</t>
  </si>
  <si>
    <t>11B-163</t>
  </si>
  <si>
    <t>11C-163</t>
  </si>
  <si>
    <t>11D-163</t>
  </si>
  <si>
    <t>11K-163</t>
  </si>
  <si>
    <t>120-163</t>
  </si>
  <si>
    <t>130-163</t>
  </si>
  <si>
    <t>132-163</t>
  </si>
  <si>
    <t>13A-163</t>
  </si>
  <si>
    <t>13B-163</t>
  </si>
  <si>
    <t>13C-163</t>
  </si>
  <si>
    <t>13D-163</t>
  </si>
  <si>
    <t>140-163</t>
  </si>
  <si>
    <t>150-163</t>
  </si>
  <si>
    <t>160-163</t>
  </si>
  <si>
    <t>16B-163</t>
  </si>
  <si>
    <t>170-163</t>
  </si>
  <si>
    <t>180-163</t>
  </si>
  <si>
    <t>181-163</t>
  </si>
  <si>
    <t>182-163</t>
  </si>
  <si>
    <t>190-163</t>
  </si>
  <si>
    <t>200-163</t>
  </si>
  <si>
    <t>20A-163</t>
  </si>
  <si>
    <t>210-163</t>
  </si>
  <si>
    <t>220-163</t>
  </si>
  <si>
    <t>230-163</t>
  </si>
  <si>
    <t>240-163</t>
  </si>
  <si>
    <t>241-163</t>
  </si>
  <si>
    <t>24B-163</t>
  </si>
  <si>
    <t>24N-163</t>
  </si>
  <si>
    <t>250-163</t>
  </si>
  <si>
    <t>260-163</t>
  </si>
  <si>
    <t>26B-163</t>
  </si>
  <si>
    <t>270-163</t>
  </si>
  <si>
    <t>280-163</t>
  </si>
  <si>
    <t>290-163</t>
  </si>
  <si>
    <t>291-163</t>
  </si>
  <si>
    <t>292-163</t>
  </si>
  <si>
    <t>295-163</t>
  </si>
  <si>
    <t>29A-163</t>
  </si>
  <si>
    <t>300-163</t>
  </si>
  <si>
    <t>310-163</t>
  </si>
  <si>
    <t>320-163</t>
  </si>
  <si>
    <t>32A-163</t>
  </si>
  <si>
    <t>32B-163</t>
  </si>
  <si>
    <t>32C-163</t>
  </si>
  <si>
    <t>32H-163</t>
  </si>
  <si>
    <t>32K-163</t>
  </si>
  <si>
    <t>32L-163</t>
  </si>
  <si>
    <t>32M-163</t>
  </si>
  <si>
    <t>32P-163</t>
  </si>
  <si>
    <t>32S-163</t>
  </si>
  <si>
    <t>32T-163</t>
  </si>
  <si>
    <t>330-163</t>
  </si>
  <si>
    <t>33A-163</t>
  </si>
  <si>
    <t>340-163</t>
  </si>
  <si>
    <t>34B-163</t>
  </si>
  <si>
    <t>34D-163</t>
  </si>
  <si>
    <t>34F-163</t>
  </si>
  <si>
    <t>34Z-163</t>
  </si>
  <si>
    <t>350-163</t>
  </si>
  <si>
    <t>35A-163</t>
  </si>
  <si>
    <t>360-163</t>
  </si>
  <si>
    <t>36B-163</t>
  </si>
  <si>
    <t>370-163</t>
  </si>
  <si>
    <t>380-163</t>
  </si>
  <si>
    <t>390-163</t>
  </si>
  <si>
    <t>39A-163</t>
  </si>
  <si>
    <t>400-163</t>
  </si>
  <si>
    <t>410-163</t>
  </si>
  <si>
    <t>41B-163</t>
  </si>
  <si>
    <t>41C-163</t>
  </si>
  <si>
    <t>41D-163</t>
  </si>
  <si>
    <t>41F-163</t>
  </si>
  <si>
    <t>41H-163</t>
  </si>
  <si>
    <t>41J-163</t>
  </si>
  <si>
    <t>41K-163</t>
  </si>
  <si>
    <t>41L-163</t>
  </si>
  <si>
    <t>41M-163</t>
  </si>
  <si>
    <t>420-163</t>
  </si>
  <si>
    <t>421-163</t>
  </si>
  <si>
    <t>422-163</t>
  </si>
  <si>
    <t>42A-163</t>
  </si>
  <si>
    <t>42B-163</t>
  </si>
  <si>
    <t>430-163</t>
  </si>
  <si>
    <t>440-163</t>
  </si>
  <si>
    <t>44A-163</t>
  </si>
  <si>
    <t>450-163</t>
  </si>
  <si>
    <t>45B-163</t>
  </si>
  <si>
    <t>460-163</t>
  </si>
  <si>
    <t>470-163</t>
  </si>
  <si>
    <t>480-163</t>
  </si>
  <si>
    <t>490-163</t>
  </si>
  <si>
    <t>491-163</t>
  </si>
  <si>
    <t>49B-163</t>
  </si>
  <si>
    <t>49D-163</t>
  </si>
  <si>
    <t>49F-163</t>
  </si>
  <si>
    <t>49G-163</t>
  </si>
  <si>
    <t>500-163</t>
  </si>
  <si>
    <t>510-163</t>
  </si>
  <si>
    <t>51A-163</t>
  </si>
  <si>
    <t>51B-163</t>
  </si>
  <si>
    <t>520-163</t>
  </si>
  <si>
    <t>530-163</t>
  </si>
  <si>
    <t>53B-163</t>
  </si>
  <si>
    <t>540-163</t>
  </si>
  <si>
    <t>54A-163</t>
  </si>
  <si>
    <t>550-163</t>
  </si>
  <si>
    <t>55A-163</t>
  </si>
  <si>
    <t>560-163</t>
  </si>
  <si>
    <t>570-163</t>
  </si>
  <si>
    <t>580-163</t>
  </si>
  <si>
    <t>58B-163</t>
  </si>
  <si>
    <t>590-163</t>
  </si>
  <si>
    <t>600-163</t>
  </si>
  <si>
    <t>60B-163</t>
  </si>
  <si>
    <t>60G-163</t>
  </si>
  <si>
    <t>60J-163</t>
  </si>
  <si>
    <t>60K-163</t>
  </si>
  <si>
    <t>60L-163</t>
  </si>
  <si>
    <t>60N-163</t>
  </si>
  <si>
    <t>60P-163</t>
  </si>
  <si>
    <t>60Q-163</t>
  </si>
  <si>
    <t>60S-163</t>
  </si>
  <si>
    <t>60U-163</t>
  </si>
  <si>
    <t>60Y-163</t>
  </si>
  <si>
    <t>610-163</t>
  </si>
  <si>
    <t>61K-163</t>
  </si>
  <si>
    <t>61L-163</t>
  </si>
  <si>
    <t>61M-163</t>
  </si>
  <si>
    <t>61N-163</t>
  </si>
  <si>
    <t>61P-163</t>
  </si>
  <si>
    <t>61R-163</t>
  </si>
  <si>
    <t>61T-163</t>
  </si>
  <si>
    <t>61U-163</t>
  </si>
  <si>
    <t>61V-163</t>
  </si>
  <si>
    <t>61W-163</t>
  </si>
  <si>
    <t>620-163</t>
  </si>
  <si>
    <t>62A-163</t>
  </si>
  <si>
    <t>630-163</t>
  </si>
  <si>
    <t>63B-163</t>
  </si>
  <si>
    <t>640-163</t>
  </si>
  <si>
    <t>64A-163</t>
  </si>
  <si>
    <t>650-163</t>
  </si>
  <si>
    <t>65A-163</t>
  </si>
  <si>
    <t>65B-163</t>
  </si>
  <si>
    <t>65C-163</t>
  </si>
  <si>
    <t>65Z-163</t>
  </si>
  <si>
    <t>660-163</t>
  </si>
  <si>
    <t>66A-163</t>
  </si>
  <si>
    <t>670-163</t>
  </si>
  <si>
    <t>67B-163</t>
  </si>
  <si>
    <t>680-163</t>
  </si>
  <si>
    <t>681-163</t>
  </si>
  <si>
    <t>690-163</t>
  </si>
  <si>
    <t>69A-163</t>
  </si>
  <si>
    <t>700-163</t>
  </si>
  <si>
    <t>70A-163</t>
  </si>
  <si>
    <t>710-163</t>
  </si>
  <si>
    <t>720-163</t>
  </si>
  <si>
    <t>730-163</t>
  </si>
  <si>
    <t>73A-163</t>
  </si>
  <si>
    <t>740-163</t>
  </si>
  <si>
    <t>74Z-163</t>
  </si>
  <si>
    <t>750-163</t>
  </si>
  <si>
    <t>760-163</t>
  </si>
  <si>
    <t>761-163</t>
  </si>
  <si>
    <t>76A-163</t>
  </si>
  <si>
    <t>770-163</t>
  </si>
  <si>
    <t>780-163</t>
  </si>
  <si>
    <t>78A-163</t>
  </si>
  <si>
    <t>790-163</t>
  </si>
  <si>
    <t>79Z-163</t>
  </si>
  <si>
    <t>800-163</t>
  </si>
  <si>
    <t>80B-163</t>
  </si>
  <si>
    <t>810-163</t>
  </si>
  <si>
    <t>81A-163</t>
  </si>
  <si>
    <t>81B-163</t>
  </si>
  <si>
    <t>820-163</t>
  </si>
  <si>
    <t>821-163</t>
  </si>
  <si>
    <t>830-163</t>
  </si>
  <si>
    <t>840-163</t>
  </si>
  <si>
    <t>850-163</t>
  </si>
  <si>
    <t>860-163</t>
  </si>
  <si>
    <t>861-163</t>
  </si>
  <si>
    <t>862-163</t>
  </si>
  <si>
    <t>870-163</t>
  </si>
  <si>
    <t>87A-163</t>
  </si>
  <si>
    <t>880-163</t>
  </si>
  <si>
    <t>88A-163</t>
  </si>
  <si>
    <t>890-163</t>
  </si>
  <si>
    <t>900-163</t>
  </si>
  <si>
    <t>90C-163</t>
  </si>
  <si>
    <t>90D-163</t>
  </si>
  <si>
    <t>90F-163</t>
  </si>
  <si>
    <t>910-163</t>
  </si>
  <si>
    <t>91A-163</t>
  </si>
  <si>
    <t>91B-163</t>
  </si>
  <si>
    <t>920-163</t>
  </si>
  <si>
    <t>92G-163</t>
  </si>
  <si>
    <t>92M-163</t>
  </si>
  <si>
    <t>92R-163</t>
  </si>
  <si>
    <t>92V-163</t>
  </si>
  <si>
    <t>92W-163</t>
  </si>
  <si>
    <t>930-163</t>
  </si>
  <si>
    <t>93J-163</t>
  </si>
  <si>
    <t>93L-163</t>
  </si>
  <si>
    <t>93P-163</t>
  </si>
  <si>
    <t>940-163</t>
  </si>
  <si>
    <t>950-163</t>
  </si>
  <si>
    <t>95A-163</t>
  </si>
  <si>
    <t>960-163</t>
  </si>
  <si>
    <t>96C-163</t>
  </si>
  <si>
    <t>96F-163</t>
  </si>
  <si>
    <t>970-163</t>
  </si>
  <si>
    <t>980-163</t>
  </si>
  <si>
    <t>98A-163</t>
  </si>
  <si>
    <t>98B-163</t>
  </si>
  <si>
    <t>990-163</t>
  </si>
  <si>
    <t>995-163</t>
  </si>
  <si>
    <t>19A-164</t>
  </si>
  <si>
    <t>19B-164</t>
  </si>
  <si>
    <t>23A-164</t>
  </si>
  <si>
    <t>32L-164</t>
  </si>
  <si>
    <t>34H-164</t>
  </si>
  <si>
    <t>36G-164</t>
  </si>
  <si>
    <t>39A-164</t>
  </si>
  <si>
    <t>39B-164</t>
  </si>
  <si>
    <t>45A-164</t>
  </si>
  <si>
    <t>49E-164</t>
  </si>
  <si>
    <t>50A-164</t>
  </si>
  <si>
    <t>60D-164</t>
  </si>
  <si>
    <t>60F-164</t>
  </si>
  <si>
    <t>60G-164</t>
  </si>
  <si>
    <t>60I-164</t>
  </si>
  <si>
    <t>60J-164</t>
  </si>
  <si>
    <t>60S-164</t>
  </si>
  <si>
    <t>60Y-164</t>
  </si>
  <si>
    <t>61J-164</t>
  </si>
  <si>
    <t>61M-164</t>
  </si>
  <si>
    <t>61S-164</t>
  </si>
  <si>
    <t>63A-164</t>
  </si>
  <si>
    <t>63C-164</t>
  </si>
  <si>
    <t>65D-164</t>
  </si>
  <si>
    <t>65F-164</t>
  </si>
  <si>
    <t>68C-164</t>
  </si>
  <si>
    <t>73B-164</t>
  </si>
  <si>
    <t>84B-164</t>
  </si>
  <si>
    <t>86T-164</t>
  </si>
  <si>
    <t>90A-164</t>
  </si>
  <si>
    <t>90B-164</t>
  </si>
  <si>
    <t>90F-164</t>
  </si>
  <si>
    <t>92B-164</t>
  </si>
  <si>
    <t>92D-164</t>
  </si>
  <si>
    <t>92E-164</t>
  </si>
  <si>
    <t>92F-164</t>
  </si>
  <si>
    <t>92G-164</t>
  </si>
  <si>
    <t>92N-164</t>
  </si>
  <si>
    <t>92P-164</t>
  </si>
  <si>
    <t>92S-164</t>
  </si>
  <si>
    <t>92T-164</t>
  </si>
  <si>
    <t>92U-164</t>
  </si>
  <si>
    <t>92Y-164</t>
  </si>
  <si>
    <t>93N-164</t>
  </si>
  <si>
    <t>00B-165</t>
  </si>
  <si>
    <t>010-165</t>
  </si>
  <si>
    <t>01F-165</t>
  </si>
  <si>
    <t>070-165</t>
  </si>
  <si>
    <t>10A-165</t>
  </si>
  <si>
    <t>10B-165</t>
  </si>
  <si>
    <t>110-165</t>
  </si>
  <si>
    <t>11A-165</t>
  </si>
  <si>
    <t>11B-165</t>
  </si>
  <si>
    <t>130-165</t>
  </si>
  <si>
    <t>13B-165</t>
  </si>
  <si>
    <t>13C-165</t>
  </si>
  <si>
    <t>140-165</t>
  </si>
  <si>
    <t>182-165</t>
  </si>
  <si>
    <t>19A-165</t>
  </si>
  <si>
    <t>20A-165</t>
  </si>
  <si>
    <t>220-165</t>
  </si>
  <si>
    <t>23A-165</t>
  </si>
  <si>
    <t>241-165</t>
  </si>
  <si>
    <t>24N-165</t>
  </si>
  <si>
    <t>250-165</t>
  </si>
  <si>
    <t>260-165</t>
  </si>
  <si>
    <t>26C-165</t>
  </si>
  <si>
    <t>270-165</t>
  </si>
  <si>
    <t>291-165</t>
  </si>
  <si>
    <t>292-165</t>
  </si>
  <si>
    <t>310-165</t>
  </si>
  <si>
    <t>320-165</t>
  </si>
  <si>
    <t>32C-165</t>
  </si>
  <si>
    <t>32L-165</t>
  </si>
  <si>
    <t>32N-165</t>
  </si>
  <si>
    <t>32S-165</t>
  </si>
  <si>
    <t>330-165</t>
  </si>
  <si>
    <t>340-165</t>
  </si>
  <si>
    <t>36B-165</t>
  </si>
  <si>
    <t>36C-165</t>
  </si>
  <si>
    <t>390-165</t>
  </si>
  <si>
    <t>400-165</t>
  </si>
  <si>
    <t>410-165</t>
  </si>
  <si>
    <t>41D-165</t>
  </si>
  <si>
    <t>422-165</t>
  </si>
  <si>
    <t>42A-165</t>
  </si>
  <si>
    <t>450-165</t>
  </si>
  <si>
    <t>45B-165</t>
  </si>
  <si>
    <t>460-165</t>
  </si>
  <si>
    <t>49B-165</t>
  </si>
  <si>
    <t>49G-165</t>
  </si>
  <si>
    <t>53B-165</t>
  </si>
  <si>
    <t>53C-165</t>
  </si>
  <si>
    <t>54A-165</t>
  </si>
  <si>
    <t>550-165</t>
  </si>
  <si>
    <t>55B-165</t>
  </si>
  <si>
    <t>560-165</t>
  </si>
  <si>
    <t>590-165</t>
  </si>
  <si>
    <t>60I-165</t>
  </si>
  <si>
    <t>60J-165</t>
  </si>
  <si>
    <t>60N-165</t>
  </si>
  <si>
    <t>60S-165</t>
  </si>
  <si>
    <t>60Y-165</t>
  </si>
  <si>
    <t>61T-165</t>
  </si>
  <si>
    <t>61Y-165</t>
  </si>
  <si>
    <t>63A-165</t>
  </si>
  <si>
    <t>650-165</t>
  </si>
  <si>
    <t>65C-165</t>
  </si>
  <si>
    <t>65G-165</t>
  </si>
  <si>
    <t>65H-165</t>
  </si>
  <si>
    <t>66A-165</t>
  </si>
  <si>
    <t>670-165</t>
  </si>
  <si>
    <t>680-165</t>
  </si>
  <si>
    <t>68C-165</t>
  </si>
  <si>
    <t>69A-165</t>
  </si>
  <si>
    <t>70A-165</t>
  </si>
  <si>
    <t>720-165</t>
  </si>
  <si>
    <t>73A-165</t>
  </si>
  <si>
    <t>740-165</t>
  </si>
  <si>
    <t>770-165</t>
  </si>
  <si>
    <t>84B-165</t>
  </si>
  <si>
    <t>862-165</t>
  </si>
  <si>
    <t>86T-165</t>
  </si>
  <si>
    <t>890-165</t>
  </si>
  <si>
    <t>900-165</t>
  </si>
  <si>
    <t>90A-165</t>
  </si>
  <si>
    <t>90B-165</t>
  </si>
  <si>
    <t>90F-165</t>
  </si>
  <si>
    <t>910-165</t>
  </si>
  <si>
    <t>92B-165</t>
  </si>
  <si>
    <t>92D-165</t>
  </si>
  <si>
    <t>92G-165</t>
  </si>
  <si>
    <t>92N-165</t>
  </si>
  <si>
    <t>92S-165</t>
  </si>
  <si>
    <t>92T-165</t>
  </si>
  <si>
    <t>93J-165</t>
  </si>
  <si>
    <t>93N-165</t>
  </si>
  <si>
    <t>93T-165</t>
  </si>
  <si>
    <t>940-165</t>
  </si>
  <si>
    <t>95A-165</t>
  </si>
  <si>
    <t>960-165</t>
  </si>
  <si>
    <t>970-165</t>
  </si>
  <si>
    <t>97D-165</t>
  </si>
  <si>
    <t>110-166</t>
  </si>
  <si>
    <t>130-166</t>
  </si>
  <si>
    <t>132-166</t>
  </si>
  <si>
    <t>182-166</t>
  </si>
  <si>
    <t>270-166</t>
  </si>
  <si>
    <t>370-166</t>
  </si>
  <si>
    <t>400-166</t>
  </si>
  <si>
    <t>410-166</t>
  </si>
  <si>
    <t>490-166</t>
  </si>
  <si>
    <t>530-166</t>
  </si>
  <si>
    <t>560-166</t>
  </si>
  <si>
    <t>590-166</t>
  </si>
  <si>
    <t>630-166</t>
  </si>
  <si>
    <t>700-166</t>
  </si>
  <si>
    <t>750-166</t>
  </si>
  <si>
    <t>810-166</t>
  </si>
  <si>
    <t>840-166</t>
  </si>
  <si>
    <t>850-166</t>
  </si>
  <si>
    <t>890-166</t>
  </si>
  <si>
    <t>020-167</t>
  </si>
  <si>
    <t>23A-167</t>
  </si>
  <si>
    <t>32M-167</t>
  </si>
  <si>
    <t>340-167</t>
  </si>
  <si>
    <t>360-167</t>
  </si>
  <si>
    <t>36B-167</t>
  </si>
  <si>
    <t>370-167</t>
  </si>
  <si>
    <t>450-167</t>
  </si>
  <si>
    <t>45B-167</t>
  </si>
  <si>
    <t>590-167</t>
  </si>
  <si>
    <t>60B-167</t>
  </si>
  <si>
    <t>65D-167</t>
  </si>
  <si>
    <t>700-167</t>
  </si>
  <si>
    <t>750-167</t>
  </si>
  <si>
    <t>760-167</t>
  </si>
  <si>
    <t>830-167</t>
  </si>
  <si>
    <t>861-167</t>
  </si>
  <si>
    <t>92B-167</t>
  </si>
  <si>
    <t>950-167</t>
  </si>
  <si>
    <t>960-167</t>
  </si>
  <si>
    <t>96C-167</t>
  </si>
  <si>
    <t>980-167</t>
  </si>
  <si>
    <t>050-168</t>
  </si>
  <si>
    <t>130-168</t>
  </si>
  <si>
    <t>13C-168</t>
  </si>
  <si>
    <t>241-168</t>
  </si>
  <si>
    <t>340-168</t>
  </si>
  <si>
    <t>390-168</t>
  </si>
  <si>
    <t>450-168</t>
  </si>
  <si>
    <t>54A-168</t>
  </si>
  <si>
    <t>640-168</t>
  </si>
  <si>
    <t>650-168</t>
  </si>
  <si>
    <t>850-168</t>
  </si>
  <si>
    <t>870-168</t>
  </si>
  <si>
    <t>920-168</t>
  </si>
  <si>
    <t>020-169</t>
  </si>
  <si>
    <t>050-169</t>
  </si>
  <si>
    <t>070-169</t>
  </si>
  <si>
    <t>100-169</t>
  </si>
  <si>
    <t>11B-169</t>
  </si>
  <si>
    <t>11D-169</t>
  </si>
  <si>
    <t>130-169</t>
  </si>
  <si>
    <t>182-169</t>
  </si>
  <si>
    <t>23A-169</t>
  </si>
  <si>
    <t>250-169</t>
  </si>
  <si>
    <t>290-169</t>
  </si>
  <si>
    <t>291-169</t>
  </si>
  <si>
    <t>292-169</t>
  </si>
  <si>
    <t>300-169</t>
  </si>
  <si>
    <t>32T-169</t>
  </si>
  <si>
    <t>340-169</t>
  </si>
  <si>
    <t>350-169</t>
  </si>
  <si>
    <t>360-169</t>
  </si>
  <si>
    <t>370-169</t>
  </si>
  <si>
    <t>380-169</t>
  </si>
  <si>
    <t>390-169</t>
  </si>
  <si>
    <t>400-169</t>
  </si>
  <si>
    <t>422-169</t>
  </si>
  <si>
    <t>450-169</t>
  </si>
  <si>
    <t>45B-169</t>
  </si>
  <si>
    <t>49F-169</t>
  </si>
  <si>
    <t>520-169</t>
  </si>
  <si>
    <t>53B-169</t>
  </si>
  <si>
    <t>550-169</t>
  </si>
  <si>
    <t>590-169</t>
  </si>
  <si>
    <t>600-169</t>
  </si>
  <si>
    <t>60I-169</t>
  </si>
  <si>
    <t>610-169</t>
  </si>
  <si>
    <t>620-169</t>
  </si>
  <si>
    <t>630-169</t>
  </si>
  <si>
    <t>650-169</t>
  </si>
  <si>
    <t>65A-169</t>
  </si>
  <si>
    <t>680-169</t>
  </si>
  <si>
    <t>700-169</t>
  </si>
  <si>
    <t>720-169</t>
  </si>
  <si>
    <t>730-169</t>
  </si>
  <si>
    <t>740-169</t>
  </si>
  <si>
    <t>810-169</t>
  </si>
  <si>
    <t>81A-169</t>
  </si>
  <si>
    <t>820-169</t>
  </si>
  <si>
    <t>821-169</t>
  </si>
  <si>
    <t>840-169</t>
  </si>
  <si>
    <t>850-169</t>
  </si>
  <si>
    <t>860-169</t>
  </si>
  <si>
    <t>862-169</t>
  </si>
  <si>
    <t>880-169</t>
  </si>
  <si>
    <t>890-169</t>
  </si>
  <si>
    <t>90F-169</t>
  </si>
  <si>
    <t>920-169</t>
  </si>
  <si>
    <t>92G-169</t>
  </si>
  <si>
    <t>93N-169</t>
  </si>
  <si>
    <t>940-169</t>
  </si>
  <si>
    <t>950-169</t>
  </si>
  <si>
    <t>960-169</t>
  </si>
  <si>
    <t>970-169</t>
  </si>
  <si>
    <t>100-170</t>
  </si>
  <si>
    <t>11D-170</t>
  </si>
  <si>
    <t>11K-170</t>
  </si>
  <si>
    <t>130-170</t>
  </si>
  <si>
    <t>180-170</t>
  </si>
  <si>
    <t>182-170</t>
  </si>
  <si>
    <t>210-170</t>
  </si>
  <si>
    <t>23A-170</t>
  </si>
  <si>
    <t>241-170</t>
  </si>
  <si>
    <t>24B-170</t>
  </si>
  <si>
    <t>250-170</t>
  </si>
  <si>
    <t>260-170</t>
  </si>
  <si>
    <t>291-170</t>
  </si>
  <si>
    <t>340-170</t>
  </si>
  <si>
    <t>360-170</t>
  </si>
  <si>
    <t>370-170</t>
  </si>
  <si>
    <t>400-170</t>
  </si>
  <si>
    <t>422-170</t>
  </si>
  <si>
    <t>53B-170</t>
  </si>
  <si>
    <t>550-170</t>
  </si>
  <si>
    <t>590-170</t>
  </si>
  <si>
    <t>60I-170</t>
  </si>
  <si>
    <t>60P-170</t>
  </si>
  <si>
    <t>700-170</t>
  </si>
  <si>
    <t>720-170</t>
  </si>
  <si>
    <t>730-170</t>
  </si>
  <si>
    <t>740-170</t>
  </si>
  <si>
    <t>810-170</t>
  </si>
  <si>
    <t>81A-170</t>
  </si>
  <si>
    <t>820-170</t>
  </si>
  <si>
    <t>821-170</t>
  </si>
  <si>
    <t>840-170</t>
  </si>
  <si>
    <t>862-170</t>
  </si>
  <si>
    <t>870-170</t>
  </si>
  <si>
    <t>88A-170</t>
  </si>
  <si>
    <t>900-170</t>
  </si>
  <si>
    <t>90F-170</t>
  </si>
  <si>
    <t>910-170</t>
  </si>
  <si>
    <t>920-170</t>
  </si>
  <si>
    <t>92G-170</t>
  </si>
  <si>
    <t>93N-170</t>
  </si>
  <si>
    <t>960-170</t>
  </si>
  <si>
    <t>995-170</t>
  </si>
  <si>
    <t>00A-ALL</t>
  </si>
  <si>
    <t>00B-ALL</t>
  </si>
  <si>
    <t>010-ALL</t>
  </si>
  <si>
    <t>01B-ALL</t>
  </si>
  <si>
    <t>01C-ALL</t>
  </si>
  <si>
    <t>01D-ALL</t>
  </si>
  <si>
    <t>01F-ALL</t>
  </si>
  <si>
    <t>020-ALL</t>
  </si>
  <si>
    <t>030-ALL</t>
  </si>
  <si>
    <t>040-ALL</t>
  </si>
  <si>
    <t>050-ALL</t>
  </si>
  <si>
    <t>060-ALL</t>
  </si>
  <si>
    <t>06B-ALL</t>
  </si>
  <si>
    <t>070-ALL</t>
  </si>
  <si>
    <t>07A-ALL</t>
  </si>
  <si>
    <t>080-ALL</t>
  </si>
  <si>
    <t>08A-ALL</t>
  </si>
  <si>
    <t>090-ALL</t>
  </si>
  <si>
    <t>09A-ALL</t>
  </si>
  <si>
    <t>09B-ALL</t>
  </si>
  <si>
    <t>100-ALL</t>
  </si>
  <si>
    <t>10A-ALL</t>
  </si>
  <si>
    <t>10B-ALL</t>
  </si>
  <si>
    <t>110-ALL</t>
  </si>
  <si>
    <t>111-ALL</t>
  </si>
  <si>
    <t>11A-ALL</t>
  </si>
  <si>
    <t>11B-ALL</t>
  </si>
  <si>
    <t>11C-ALL</t>
  </si>
  <si>
    <t>11D-ALL</t>
  </si>
  <si>
    <t>11K-ALL</t>
  </si>
  <si>
    <t>120-ALL</t>
  </si>
  <si>
    <t>12A-ALL</t>
  </si>
  <si>
    <t>130-ALL</t>
  </si>
  <si>
    <t>13A-ALL</t>
  </si>
  <si>
    <t>13B-ALL</t>
  </si>
  <si>
    <t>13C-ALL</t>
  </si>
  <si>
    <t>13D-ALL</t>
  </si>
  <si>
    <t>140-ALL</t>
  </si>
  <si>
    <t>150-ALL</t>
  </si>
  <si>
    <t>160-ALL</t>
  </si>
  <si>
    <t>16B-ALL</t>
  </si>
  <si>
    <t>180-ALL</t>
  </si>
  <si>
    <t>182-ALL</t>
  </si>
  <si>
    <t>190-ALL</t>
  </si>
  <si>
    <t>19A-ALL</t>
  </si>
  <si>
    <t>19B-ALL</t>
  </si>
  <si>
    <t>19C-ALL</t>
  </si>
  <si>
    <t>200-ALL</t>
  </si>
  <si>
    <t>20A-ALL</t>
  </si>
  <si>
    <t>210-ALL</t>
  </si>
  <si>
    <t>220-ALL</t>
  </si>
  <si>
    <t>230-ALL</t>
  </si>
  <si>
    <t>23A-ALL</t>
  </si>
  <si>
    <t>240-ALL</t>
  </si>
  <si>
    <t>241-ALL</t>
  </si>
  <si>
    <t>24B-ALL</t>
  </si>
  <si>
    <t>24N-ALL</t>
  </si>
  <si>
    <t>250-ALL</t>
  </si>
  <si>
    <t>260-ALL</t>
  </si>
  <si>
    <t>26B-ALL</t>
  </si>
  <si>
    <t>26C-ALL</t>
  </si>
  <si>
    <t>270-ALL</t>
  </si>
  <si>
    <t>27A-ALL</t>
  </si>
  <si>
    <t>280-ALL</t>
  </si>
  <si>
    <t>290-ALL</t>
  </si>
  <si>
    <t>291-ALL</t>
  </si>
  <si>
    <t>292-ALL</t>
  </si>
  <si>
    <t>295-ALL</t>
  </si>
  <si>
    <t>29A-ALL</t>
  </si>
  <si>
    <t>300-ALL</t>
  </si>
  <si>
    <t>310-ALL</t>
  </si>
  <si>
    <t>320-ALL</t>
  </si>
  <si>
    <t>32A-ALL</t>
  </si>
  <si>
    <t>32B-ALL</t>
  </si>
  <si>
    <t>32C-ALL</t>
  </si>
  <si>
    <t>32D-ALL</t>
  </si>
  <si>
    <t>32H-ALL</t>
  </si>
  <si>
    <t>32K-ALL</t>
  </si>
  <si>
    <t>32L-ALL</t>
  </si>
  <si>
    <t>32M-ALL</t>
  </si>
  <si>
    <t>32N-ALL</t>
  </si>
  <si>
    <t>32P-ALL</t>
  </si>
  <si>
    <t>32Q-ALL</t>
  </si>
  <si>
    <t>32R-ALL</t>
  </si>
  <si>
    <t>32S-ALL</t>
  </si>
  <si>
    <t>32T-ALL</t>
  </si>
  <si>
    <t>330-ALL</t>
  </si>
  <si>
    <t>33A-ALL</t>
  </si>
  <si>
    <t>340-ALL</t>
  </si>
  <si>
    <t>34B-ALL</t>
  </si>
  <si>
    <t>34D-ALL</t>
  </si>
  <si>
    <t>34F-ALL</t>
  </si>
  <si>
    <t>34G-ALL</t>
  </si>
  <si>
    <t>34H-ALL</t>
  </si>
  <si>
    <t>34Z-ALL</t>
  </si>
  <si>
    <t>350-ALL</t>
  </si>
  <si>
    <t>35A-ALL</t>
  </si>
  <si>
    <t>35B-ALL</t>
  </si>
  <si>
    <t>360-ALL</t>
  </si>
  <si>
    <t>36B-ALL</t>
  </si>
  <si>
    <t>36C-ALL</t>
  </si>
  <si>
    <t>36F-ALL</t>
  </si>
  <si>
    <t>36G-ALL</t>
  </si>
  <si>
    <t>370-ALL</t>
  </si>
  <si>
    <t>380-ALL</t>
  </si>
  <si>
    <t>390-ALL</t>
  </si>
  <si>
    <t>39A-ALL</t>
  </si>
  <si>
    <t>39B-ALL</t>
  </si>
  <si>
    <t>400-ALL</t>
  </si>
  <si>
    <t>410-ALL</t>
  </si>
  <si>
    <t>41B-ALL</t>
  </si>
  <si>
    <t>41C-ALL</t>
  </si>
  <si>
    <t>41D-ALL</t>
  </si>
  <si>
    <t>41F-ALL</t>
  </si>
  <si>
    <t>41G-ALL</t>
  </si>
  <si>
    <t>41H-ALL</t>
  </si>
  <si>
    <t>41J-ALL</t>
  </si>
  <si>
    <t>41K-ALL</t>
  </si>
  <si>
    <t>41L-ALL</t>
  </si>
  <si>
    <t>41M-ALL</t>
  </si>
  <si>
    <t>41N-ALL</t>
  </si>
  <si>
    <t>41Q-ALL</t>
  </si>
  <si>
    <t>420-ALL</t>
  </si>
  <si>
    <t>421-ALL</t>
  </si>
  <si>
    <t>422-ALL</t>
  </si>
  <si>
    <t>42A-ALL</t>
  </si>
  <si>
    <t>42B-ALL</t>
  </si>
  <si>
    <t>430-ALL</t>
  </si>
  <si>
    <t>43C-ALL</t>
  </si>
  <si>
    <t>43D-ALL</t>
  </si>
  <si>
    <t>440-ALL</t>
  </si>
  <si>
    <t>44A-ALL</t>
  </si>
  <si>
    <t>450-ALL</t>
  </si>
  <si>
    <t>45A-ALL</t>
  </si>
  <si>
    <t>45B-ALL</t>
  </si>
  <si>
    <t>460-ALL</t>
  </si>
  <si>
    <t>470-ALL</t>
  </si>
  <si>
    <t>480-ALL</t>
  </si>
  <si>
    <t>490-ALL</t>
  </si>
  <si>
    <t>491-ALL</t>
  </si>
  <si>
    <t>49B-ALL</t>
  </si>
  <si>
    <t>49D-ALL</t>
  </si>
  <si>
    <t>49E-ALL</t>
  </si>
  <si>
    <t>49F-ALL</t>
  </si>
  <si>
    <t>49G-ALL</t>
  </si>
  <si>
    <t>500-ALL</t>
  </si>
  <si>
    <t>50A-ALL</t>
  </si>
  <si>
    <t>50Z-ALL</t>
  </si>
  <si>
    <t>510-ALL</t>
  </si>
  <si>
    <t>51A-ALL</t>
  </si>
  <si>
    <t>51B-ALL</t>
  </si>
  <si>
    <t>520-ALL</t>
  </si>
  <si>
    <t>530-ALL</t>
  </si>
  <si>
    <t>53B-ALL</t>
  </si>
  <si>
    <t>53C-ALL</t>
  </si>
  <si>
    <t>540-ALL</t>
  </si>
  <si>
    <t>54A-ALL</t>
  </si>
  <si>
    <t>550-ALL</t>
  </si>
  <si>
    <t>55A-ALL</t>
  </si>
  <si>
    <t>55B-ALL</t>
  </si>
  <si>
    <t>560-ALL</t>
  </si>
  <si>
    <t>570-ALL</t>
  </si>
  <si>
    <t>580-ALL</t>
  </si>
  <si>
    <t>58B-ALL</t>
  </si>
  <si>
    <t>590-ALL</t>
  </si>
  <si>
    <t>600-ALL</t>
  </si>
  <si>
    <t>60B-ALL</t>
  </si>
  <si>
    <t>60D-ALL</t>
  </si>
  <si>
    <t>60F-ALL</t>
  </si>
  <si>
    <t>60G-ALL</t>
  </si>
  <si>
    <t>60I-ALL</t>
  </si>
  <si>
    <t>60J-ALL</t>
  </si>
  <si>
    <t>60K-ALL</t>
  </si>
  <si>
    <t>60L-ALL</t>
  </si>
  <si>
    <t>60M-ALL</t>
  </si>
  <si>
    <t>60N-ALL</t>
  </si>
  <si>
    <t>60P-ALL</t>
  </si>
  <si>
    <t>60Q-ALL</t>
  </si>
  <si>
    <t>60S-ALL</t>
  </si>
  <si>
    <t>60U-ALL</t>
  </si>
  <si>
    <t>60Y-ALL</t>
  </si>
  <si>
    <t>60Z-ALL</t>
  </si>
  <si>
    <t>610-ALL</t>
  </si>
  <si>
    <t>61J-ALL</t>
  </si>
  <si>
    <t>61K-ALL</t>
  </si>
  <si>
    <t>61L-ALL</t>
  </si>
  <si>
    <t>61M-ALL</t>
  </si>
  <si>
    <t>61N-ALL</t>
  </si>
  <si>
    <t>61P-ALL</t>
  </si>
  <si>
    <t>61Q-ALL</t>
  </si>
  <si>
    <t>61R-ALL</t>
  </si>
  <si>
    <t>61S-ALL</t>
  </si>
  <si>
    <t>61T-ALL</t>
  </si>
  <si>
    <t>61U-ALL</t>
  </si>
  <si>
    <t>61V-ALL</t>
  </si>
  <si>
    <t>61W-ALL</t>
  </si>
  <si>
    <t>61X-ALL</t>
  </si>
  <si>
    <t>61Y-ALL</t>
  </si>
  <si>
    <t>620-ALL</t>
  </si>
  <si>
    <t>62A-ALL</t>
  </si>
  <si>
    <t>62J-ALL</t>
  </si>
  <si>
    <t>62K-ALL</t>
  </si>
  <si>
    <t>630-ALL</t>
  </si>
  <si>
    <t>63A-ALL</t>
  </si>
  <si>
    <t>63B-ALL</t>
  </si>
  <si>
    <t>63C-ALL</t>
  </si>
  <si>
    <t>640-ALL</t>
  </si>
  <si>
    <t>64A-ALL</t>
  </si>
  <si>
    <t>650-ALL</t>
  </si>
  <si>
    <t>65A-ALL</t>
  </si>
  <si>
    <t>65B-ALL</t>
  </si>
  <si>
    <t>65C-ALL</t>
  </si>
  <si>
    <t>65D-ALL</t>
  </si>
  <si>
    <t>65F-ALL</t>
  </si>
  <si>
    <t>65G-ALL</t>
  </si>
  <si>
    <t>65H-ALL</t>
  </si>
  <si>
    <t>65Z-ALL</t>
  </si>
  <si>
    <t>660-ALL</t>
  </si>
  <si>
    <t>66A-ALL</t>
  </si>
  <si>
    <t>670-ALL</t>
  </si>
  <si>
    <t>67B-ALL</t>
  </si>
  <si>
    <t>680-ALL</t>
  </si>
  <si>
    <t>681-ALL</t>
  </si>
  <si>
    <t>68A-ALL</t>
  </si>
  <si>
    <t>68C-ALL</t>
  </si>
  <si>
    <t>690-ALL</t>
  </si>
  <si>
    <t>69A-ALL</t>
  </si>
  <si>
    <t>700-ALL</t>
  </si>
  <si>
    <t>70A-ALL</t>
  </si>
  <si>
    <t>710-ALL</t>
  </si>
  <si>
    <t>720-ALL</t>
  </si>
  <si>
    <t>730-ALL</t>
  </si>
  <si>
    <t>73A-ALL</t>
  </si>
  <si>
    <t>73B-ALL</t>
  </si>
  <si>
    <t>740-ALL</t>
  </si>
  <si>
    <t>74C-ALL</t>
  </si>
  <si>
    <t>74Z-ALL</t>
  </si>
  <si>
    <t>750-ALL</t>
  </si>
  <si>
    <t>760-ALL</t>
  </si>
  <si>
    <t>761-ALL</t>
  </si>
  <si>
    <t>76A-ALL</t>
  </si>
  <si>
    <t>770-ALL</t>
  </si>
  <si>
    <t>780-ALL</t>
  </si>
  <si>
    <t>78A-ALL</t>
  </si>
  <si>
    <t>78B-ALL</t>
  </si>
  <si>
    <t>790-ALL</t>
  </si>
  <si>
    <t>79A-ALL</t>
  </si>
  <si>
    <t>79Z-ALL</t>
  </si>
  <si>
    <t>800-ALL</t>
  </si>
  <si>
    <t>80B-ALL</t>
  </si>
  <si>
    <t>810-ALL</t>
  </si>
  <si>
    <t>81A-ALL</t>
  </si>
  <si>
    <t>81B-ALL</t>
  </si>
  <si>
    <t>820-ALL</t>
  </si>
  <si>
    <t>821-ALL</t>
  </si>
  <si>
    <t>830-ALL</t>
  </si>
  <si>
    <t>840-ALL</t>
  </si>
  <si>
    <t>84B-ALL</t>
  </si>
  <si>
    <t>850-ALL</t>
  </si>
  <si>
    <t>860-ALL</t>
  </si>
  <si>
    <t>861-ALL</t>
  </si>
  <si>
    <t>862-ALL</t>
  </si>
  <si>
    <t>86T-ALL</t>
  </si>
  <si>
    <t>870-ALL</t>
  </si>
  <si>
    <t>87A-ALL</t>
  </si>
  <si>
    <t>880-ALL</t>
  </si>
  <si>
    <t>88A-ALL</t>
  </si>
  <si>
    <t>890-ALL</t>
  </si>
  <si>
    <t>900-ALL</t>
  </si>
  <si>
    <t>90A-ALL</t>
  </si>
  <si>
    <t>90B-ALL</t>
  </si>
  <si>
    <t>90C-ALL</t>
  </si>
  <si>
    <t>90D-ALL</t>
  </si>
  <si>
    <t>90F-ALL</t>
  </si>
  <si>
    <t>910-ALL</t>
  </si>
  <si>
    <t>91A-ALL</t>
  </si>
  <si>
    <t>91B-ALL</t>
  </si>
  <si>
    <t>920-ALL</t>
  </si>
  <si>
    <t>92B-ALL</t>
  </si>
  <si>
    <t>92D-ALL</t>
  </si>
  <si>
    <t>92E-ALL</t>
  </si>
  <si>
    <t>92F-ALL</t>
  </si>
  <si>
    <t>92G-ALL</t>
  </si>
  <si>
    <t>92K-ALL</t>
  </si>
  <si>
    <t>92L-ALL</t>
  </si>
  <si>
    <t>92M-ALL</t>
  </si>
  <si>
    <t>92N-ALL</t>
  </si>
  <si>
    <t>92P-ALL</t>
  </si>
  <si>
    <t>92R-ALL</t>
  </si>
  <si>
    <t>92S-ALL</t>
  </si>
  <si>
    <t>92T-ALL</t>
  </si>
  <si>
    <t>92U-ALL</t>
  </si>
  <si>
    <t>92V-ALL</t>
  </si>
  <si>
    <t>92W-ALL</t>
  </si>
  <si>
    <t>92Y-ALL</t>
  </si>
  <si>
    <t>930-ALL</t>
  </si>
  <si>
    <t>93A-ALL</t>
  </si>
  <si>
    <t>93J-ALL</t>
  </si>
  <si>
    <t>93L-ALL</t>
  </si>
  <si>
    <t>93M-ALL</t>
  </si>
  <si>
    <t>93N-ALL</t>
  </si>
  <si>
    <t>93P-ALL</t>
  </si>
  <si>
    <t>93Q-ALL</t>
  </si>
  <si>
    <t>93R-ALL</t>
  </si>
  <si>
    <t>93T-ALL</t>
  </si>
  <si>
    <t>940-ALL</t>
  </si>
  <si>
    <t>94A-ALL</t>
  </si>
  <si>
    <t>94Z-ALL</t>
  </si>
  <si>
    <t>950-ALL</t>
  </si>
  <si>
    <t>95A-ALL</t>
  </si>
  <si>
    <t>960-ALL</t>
  </si>
  <si>
    <t>96C-ALL</t>
  </si>
  <si>
    <t>96F-ALL</t>
  </si>
  <si>
    <t>970-ALL</t>
  </si>
  <si>
    <t>97D-ALL</t>
  </si>
  <si>
    <t>980-ALL</t>
  </si>
  <si>
    <t>98A-ALL</t>
  </si>
  <si>
    <t>98B-ALL</t>
  </si>
  <si>
    <t>990-ALL</t>
  </si>
  <si>
    <t>995-ALL</t>
  </si>
  <si>
    <t>A05-ALL</t>
  </si>
  <si>
    <t>A07-ALL</t>
  </si>
  <si>
    <t>A39-ALL</t>
  </si>
  <si>
    <t>A43-ALL</t>
  </si>
  <si>
    <t>B90-ALL</t>
  </si>
  <si>
    <t>B95-ALL</t>
  </si>
  <si>
    <t>C10-ALL</t>
  </si>
  <si>
    <t>C18-ALL</t>
  </si>
  <si>
    <t>C33-ALL</t>
  </si>
  <si>
    <t>C41-ALL</t>
  </si>
  <si>
    <t>C50-ALL</t>
  </si>
  <si>
    <t>C62-ALL</t>
  </si>
  <si>
    <t>C63-ALL</t>
  </si>
  <si>
    <t>C67-ALL</t>
  </si>
  <si>
    <t>C68-ALL</t>
  </si>
  <si>
    <t>E07-ALL</t>
  </si>
  <si>
    <t>E09-ALL</t>
  </si>
  <si>
    <t>E10-ALL</t>
  </si>
  <si>
    <t>E11-ALL</t>
  </si>
  <si>
    <t>E12-ALL</t>
  </si>
  <si>
    <t>E13-ALL</t>
  </si>
  <si>
    <t>E14-ALL</t>
  </si>
  <si>
    <t>E15-ALL</t>
  </si>
  <si>
    <t>E16-ALL</t>
  </si>
  <si>
    <t>E17-ALL</t>
  </si>
  <si>
    <t>E18-ALL</t>
  </si>
  <si>
    <t>E19-ALL</t>
  </si>
  <si>
    <t>090-124</t>
  </si>
  <si>
    <t>20A-124</t>
  </si>
  <si>
    <t>29A-124</t>
  </si>
  <si>
    <t>65B-124</t>
  </si>
  <si>
    <t>65D-124</t>
  </si>
  <si>
    <t>84B-124</t>
  </si>
  <si>
    <t>97D-124</t>
  </si>
  <si>
    <t>050-125</t>
  </si>
  <si>
    <t>06B-125</t>
  </si>
  <si>
    <t>070-125</t>
  </si>
  <si>
    <t>160-125</t>
  </si>
  <si>
    <t>230-125</t>
  </si>
  <si>
    <t>26C-125</t>
  </si>
  <si>
    <t>270-125</t>
  </si>
  <si>
    <t>34B-125</t>
  </si>
  <si>
    <t>34D-125</t>
  </si>
  <si>
    <t>350-125</t>
  </si>
  <si>
    <t>370-125</t>
  </si>
  <si>
    <t>400-125</t>
  </si>
  <si>
    <t>410-125</t>
  </si>
  <si>
    <t>41F-125</t>
  </si>
  <si>
    <t>420-125</t>
  </si>
  <si>
    <t>450-125</t>
  </si>
  <si>
    <t>480-125</t>
  </si>
  <si>
    <t>49D-125</t>
  </si>
  <si>
    <t>54A-125</t>
  </si>
  <si>
    <t>590-125</t>
  </si>
  <si>
    <t>60N-125</t>
  </si>
  <si>
    <t>61Q-125</t>
  </si>
  <si>
    <t>61U-125</t>
  </si>
  <si>
    <t>640-125</t>
  </si>
  <si>
    <t>65G-125</t>
  </si>
  <si>
    <t>660-125</t>
  </si>
  <si>
    <t>830-125</t>
  </si>
  <si>
    <t>880-125</t>
  </si>
  <si>
    <t>92L-125</t>
  </si>
  <si>
    <t>930-125</t>
  </si>
  <si>
    <t>97D-125</t>
  </si>
  <si>
    <t>00A-126</t>
  </si>
  <si>
    <t>090-126</t>
  </si>
  <si>
    <t>11K-126</t>
  </si>
  <si>
    <t>20A-126</t>
  </si>
  <si>
    <t>270-126</t>
  </si>
  <si>
    <t>29A-126</t>
  </si>
  <si>
    <t>32M-126</t>
  </si>
  <si>
    <t>61P-126</t>
  </si>
  <si>
    <t>61T-126</t>
  </si>
  <si>
    <t>65B-126</t>
  </si>
  <si>
    <t>97D-126</t>
  </si>
  <si>
    <t>995-126</t>
  </si>
  <si>
    <t>32M-128</t>
  </si>
  <si>
    <t>010-154</t>
  </si>
  <si>
    <t>01B-154</t>
  </si>
  <si>
    <t>01C-154</t>
  </si>
  <si>
    <t>01D-154</t>
  </si>
  <si>
    <t>020-154</t>
  </si>
  <si>
    <t>030-154</t>
  </si>
  <si>
    <t>040-154</t>
  </si>
  <si>
    <t>050-154</t>
  </si>
  <si>
    <t>060-154</t>
  </si>
  <si>
    <t>06A-154</t>
  </si>
  <si>
    <t>070-154</t>
  </si>
  <si>
    <t>080-154</t>
  </si>
  <si>
    <t>08A-154</t>
  </si>
  <si>
    <t>090-154</t>
  </si>
  <si>
    <t>09B-154</t>
  </si>
  <si>
    <t>100-154</t>
  </si>
  <si>
    <t>10A-154</t>
  </si>
  <si>
    <t>10B-154</t>
  </si>
  <si>
    <t>110-154</t>
  </si>
  <si>
    <t>111-154</t>
  </si>
  <si>
    <t>11A-154</t>
  </si>
  <si>
    <t>11B-154</t>
  </si>
  <si>
    <t>11C-154</t>
  </si>
  <si>
    <t>11D-154</t>
  </si>
  <si>
    <t>11K-154</t>
  </si>
  <si>
    <t>120-154</t>
  </si>
  <si>
    <t>12A-154</t>
  </si>
  <si>
    <t>130-154</t>
  </si>
  <si>
    <t>132-154</t>
  </si>
  <si>
    <t>13A-154</t>
  </si>
  <si>
    <t>13C-154</t>
  </si>
  <si>
    <t>140-154</t>
  </si>
  <si>
    <t>150-154</t>
  </si>
  <si>
    <t>160-154</t>
  </si>
  <si>
    <t>16B-154</t>
  </si>
  <si>
    <t>170-154</t>
  </si>
  <si>
    <t>180-154</t>
  </si>
  <si>
    <t>181-154</t>
  </si>
  <si>
    <t>182-154</t>
  </si>
  <si>
    <t>190-154</t>
  </si>
  <si>
    <t>19A-154</t>
  </si>
  <si>
    <t>19B-154</t>
  </si>
  <si>
    <t>19C-154</t>
  </si>
  <si>
    <t>200-154</t>
  </si>
  <si>
    <t>20A-154</t>
  </si>
  <si>
    <t>220-154</t>
  </si>
  <si>
    <t>230-154</t>
  </si>
  <si>
    <t>23A-154</t>
  </si>
  <si>
    <t>240-154</t>
  </si>
  <si>
    <t>241-154</t>
  </si>
  <si>
    <t>24B-154</t>
  </si>
  <si>
    <t>24N-154</t>
  </si>
  <si>
    <t>250-154</t>
  </si>
  <si>
    <t>260-154</t>
  </si>
  <si>
    <t>26B-154</t>
  </si>
  <si>
    <t>26C-154</t>
  </si>
  <si>
    <t>270-154</t>
  </si>
  <si>
    <t>27A-154</t>
  </si>
  <si>
    <t>280-154</t>
  </si>
  <si>
    <t>290-154</t>
  </si>
  <si>
    <t>291-154</t>
  </si>
  <si>
    <t>292-154</t>
  </si>
  <si>
    <t>295-154</t>
  </si>
  <si>
    <t>29A-154</t>
  </si>
  <si>
    <t>300-154</t>
  </si>
  <si>
    <t>310-154</t>
  </si>
  <si>
    <t>320-154</t>
  </si>
  <si>
    <t>32A-154</t>
  </si>
  <si>
    <t>32B-154</t>
  </si>
  <si>
    <t>32C-154</t>
  </si>
  <si>
    <t>32D-154</t>
  </si>
  <si>
    <t>32H-154</t>
  </si>
  <si>
    <t>32K-154</t>
  </si>
  <si>
    <t>32L-154</t>
  </si>
  <si>
    <t>32M-154</t>
  </si>
  <si>
    <t>32N-154</t>
  </si>
  <si>
    <t>32P-154</t>
  </si>
  <si>
    <t>32Q-154</t>
  </si>
  <si>
    <t>32R-154</t>
  </si>
  <si>
    <t>32S-154</t>
  </si>
  <si>
    <t>32T-154</t>
  </si>
  <si>
    <t>330-154</t>
  </si>
  <si>
    <t>33A-154</t>
  </si>
  <si>
    <t>340-154</t>
  </si>
  <si>
    <t>34B-154</t>
  </si>
  <si>
    <t>34D-154</t>
  </si>
  <si>
    <t>34F-154</t>
  </si>
  <si>
    <t>34G-154</t>
  </si>
  <si>
    <t>34Z-154</t>
  </si>
  <si>
    <t>350-154</t>
  </si>
  <si>
    <t>35A-154</t>
  </si>
  <si>
    <t>35B-154</t>
  </si>
  <si>
    <t>360-154</t>
  </si>
  <si>
    <t>36B-154</t>
  </si>
  <si>
    <t>36C-154</t>
  </si>
  <si>
    <t>36F-154</t>
  </si>
  <si>
    <t>36G-154</t>
  </si>
  <si>
    <t>370-154</t>
  </si>
  <si>
    <t>380-154</t>
  </si>
  <si>
    <t>390-154</t>
  </si>
  <si>
    <t>39A-154</t>
  </si>
  <si>
    <t>39B-154</t>
  </si>
  <si>
    <t>400-154</t>
  </si>
  <si>
    <t>410-154</t>
  </si>
  <si>
    <t>41B-154</t>
  </si>
  <si>
    <t>41C-154</t>
  </si>
  <si>
    <t>41D-154</t>
  </si>
  <si>
    <t>41F-154</t>
  </si>
  <si>
    <t>41G-154</t>
  </si>
  <si>
    <t>41H-154</t>
  </si>
  <si>
    <t>41J-154</t>
  </si>
  <si>
    <t>41K-154</t>
  </si>
  <si>
    <t>41L-154</t>
  </si>
  <si>
    <t>41M-154</t>
  </si>
  <si>
    <t>41N-154</t>
  </si>
  <si>
    <t>420-154</t>
  </si>
  <si>
    <t>421-154</t>
  </si>
  <si>
    <t>422-154</t>
  </si>
  <si>
    <t>42A-154</t>
  </si>
  <si>
    <t>42B-154</t>
  </si>
  <si>
    <t>430-154</t>
  </si>
  <si>
    <t>43C-154</t>
  </si>
  <si>
    <t>440-154</t>
  </si>
  <si>
    <t>44A-154</t>
  </si>
  <si>
    <t>450-154</t>
  </si>
  <si>
    <t>45A-154</t>
  </si>
  <si>
    <t>45B-154</t>
  </si>
  <si>
    <t>470-154</t>
  </si>
  <si>
    <t>480-154</t>
  </si>
  <si>
    <t>490-154</t>
  </si>
  <si>
    <t>491-154</t>
  </si>
  <si>
    <t>49B-154</t>
  </si>
  <si>
    <t>49D-154</t>
  </si>
  <si>
    <t>49E-154</t>
  </si>
  <si>
    <t>500-154</t>
  </si>
  <si>
    <t>50A-154</t>
  </si>
  <si>
    <t>510-154</t>
  </si>
  <si>
    <t>51A-154</t>
  </si>
  <si>
    <t>51B-154</t>
  </si>
  <si>
    <t>520-154</t>
  </si>
  <si>
    <t>530-154</t>
  </si>
  <si>
    <t>53B-154</t>
  </si>
  <si>
    <t>540-154</t>
  </si>
  <si>
    <t>54A-154</t>
  </si>
  <si>
    <t>550-154</t>
  </si>
  <si>
    <t>55A-154</t>
  </si>
  <si>
    <t>560-154</t>
  </si>
  <si>
    <t>570-154</t>
  </si>
  <si>
    <t>580-154</t>
  </si>
  <si>
    <t>58B-154</t>
  </si>
  <si>
    <t>590-154</t>
  </si>
  <si>
    <t>600-154</t>
  </si>
  <si>
    <t>60B-154</t>
  </si>
  <si>
    <t>60D-154</t>
  </si>
  <si>
    <t>60F-154</t>
  </si>
  <si>
    <t>60G-154</t>
  </si>
  <si>
    <t>60I-154</t>
  </si>
  <si>
    <t>60J-154</t>
  </si>
  <si>
    <t>60K-154</t>
  </si>
  <si>
    <t>60L-154</t>
  </si>
  <si>
    <t>60M-154</t>
  </si>
  <si>
    <t>60N-154</t>
  </si>
  <si>
    <t>60P-154</t>
  </si>
  <si>
    <t>60Q-154</t>
  </si>
  <si>
    <t>60S-154</t>
  </si>
  <si>
    <t>60Y-154</t>
  </si>
  <si>
    <t>610-154</t>
  </si>
  <si>
    <t>61J-154</t>
  </si>
  <si>
    <t>61K-154</t>
  </si>
  <si>
    <t>61M-154</t>
  </si>
  <si>
    <t>61N-154</t>
  </si>
  <si>
    <t>61P-154</t>
  </si>
  <si>
    <t>61Q-154</t>
  </si>
  <si>
    <t>61R-154</t>
  </si>
  <si>
    <t>61S-154</t>
  </si>
  <si>
    <t>61T-154</t>
  </si>
  <si>
    <t>61U-154</t>
  </si>
  <si>
    <t>61V-154</t>
  </si>
  <si>
    <t>61W-154</t>
  </si>
  <si>
    <t>61X-154</t>
  </si>
  <si>
    <t>620-154</t>
  </si>
  <si>
    <t>62A-154</t>
  </si>
  <si>
    <t>62J-154</t>
  </si>
  <si>
    <t>630-154</t>
  </si>
  <si>
    <t>63A-154</t>
  </si>
  <si>
    <t>63B-154</t>
  </si>
  <si>
    <t>63C-154</t>
  </si>
  <si>
    <t>640-154</t>
  </si>
  <si>
    <t>64A-154</t>
  </si>
  <si>
    <t>650-154</t>
  </si>
  <si>
    <t>65A-154</t>
  </si>
  <si>
    <t>65B-154</t>
  </si>
  <si>
    <t>65C-154</t>
  </si>
  <si>
    <t>65D-154</t>
  </si>
  <si>
    <t>65F-154</t>
  </si>
  <si>
    <t>65G-154</t>
  </si>
  <si>
    <t>65Z-154</t>
  </si>
  <si>
    <t>660-154</t>
  </si>
  <si>
    <t>66A-154</t>
  </si>
  <si>
    <t>670-154</t>
  </si>
  <si>
    <t>67B-154</t>
  </si>
  <si>
    <t>680-154</t>
  </si>
  <si>
    <t>681-154</t>
  </si>
  <si>
    <t>68A-154</t>
  </si>
  <si>
    <t>68C-154</t>
  </si>
  <si>
    <t>690-154</t>
  </si>
  <si>
    <t>69A-154</t>
  </si>
  <si>
    <t>700-154</t>
  </si>
  <si>
    <t>70A-154</t>
  </si>
  <si>
    <t>710-154</t>
  </si>
  <si>
    <t>720-154</t>
  </si>
  <si>
    <t>730-154</t>
  </si>
  <si>
    <t>73A-154</t>
  </si>
  <si>
    <t>73B-154</t>
  </si>
  <si>
    <t>740-154</t>
  </si>
  <si>
    <t>74C-154</t>
  </si>
  <si>
    <t>74Z-154</t>
  </si>
  <si>
    <t>750-154</t>
  </si>
  <si>
    <t>760-154</t>
  </si>
  <si>
    <t>761-154</t>
  </si>
  <si>
    <t>76A-154</t>
  </si>
  <si>
    <t>770-154</t>
  </si>
  <si>
    <t>780-154</t>
  </si>
  <si>
    <t>78A-154</t>
  </si>
  <si>
    <t>78B-154</t>
  </si>
  <si>
    <t>790-154</t>
  </si>
  <si>
    <t>79A-154</t>
  </si>
  <si>
    <t>79Z-154</t>
  </si>
  <si>
    <t>800-154</t>
  </si>
  <si>
    <t>810-154</t>
  </si>
  <si>
    <t>81A-154</t>
  </si>
  <si>
    <t>81B-154</t>
  </si>
  <si>
    <t>820-154</t>
  </si>
  <si>
    <t>821-154</t>
  </si>
  <si>
    <t>830-154</t>
  </si>
  <si>
    <t>840-154</t>
  </si>
  <si>
    <t>84B-154</t>
  </si>
  <si>
    <t>850-154</t>
  </si>
  <si>
    <t>860-154</t>
  </si>
  <si>
    <t>861-154</t>
  </si>
  <si>
    <t>862-154</t>
  </si>
  <si>
    <t>86T-154</t>
  </si>
  <si>
    <t>870-154</t>
  </si>
  <si>
    <t>87A-154</t>
  </si>
  <si>
    <t>880-154</t>
  </si>
  <si>
    <t>88A-154</t>
  </si>
  <si>
    <t>890-154</t>
  </si>
  <si>
    <t>900-154</t>
  </si>
  <si>
    <t>90A-154</t>
  </si>
  <si>
    <t>90B-154</t>
  </si>
  <si>
    <t>90D-154</t>
  </si>
  <si>
    <t>90F-154</t>
  </si>
  <si>
    <t>910-154</t>
  </si>
  <si>
    <t>91A-154</t>
  </si>
  <si>
    <t>91B-154</t>
  </si>
  <si>
    <t>920-154</t>
  </si>
  <si>
    <t>92B-154</t>
  </si>
  <si>
    <t>92D-154</t>
  </si>
  <si>
    <t>92E-154</t>
  </si>
  <si>
    <t>92F-154</t>
  </si>
  <si>
    <t>92G-154</t>
  </si>
  <si>
    <t>92L-154</t>
  </si>
  <si>
    <t>92M-154</t>
  </si>
  <si>
    <t>92N-154</t>
  </si>
  <si>
    <t>92P-154</t>
  </si>
  <si>
    <t>92R-154</t>
  </si>
  <si>
    <t>92S-154</t>
  </si>
  <si>
    <t>92T-154</t>
  </si>
  <si>
    <t>92U-154</t>
  </si>
  <si>
    <t>92V-154</t>
  </si>
  <si>
    <t>92Y-154</t>
  </si>
  <si>
    <t>930-154</t>
  </si>
  <si>
    <t>93A-154</t>
  </si>
  <si>
    <t>93J-154</t>
  </si>
  <si>
    <t>93M-154</t>
  </si>
  <si>
    <t>93N-154</t>
  </si>
  <si>
    <t>93P-154</t>
  </si>
  <si>
    <t>93Q-154</t>
  </si>
  <si>
    <t>93R-154</t>
  </si>
  <si>
    <t>940-154</t>
  </si>
  <si>
    <t>94A-154</t>
  </si>
  <si>
    <t>94Z-154</t>
  </si>
  <si>
    <t>950-154</t>
  </si>
  <si>
    <t>95A-154</t>
  </si>
  <si>
    <t>960-154</t>
  </si>
  <si>
    <t>96C-154</t>
  </si>
  <si>
    <t>96F-154</t>
  </si>
  <si>
    <t>970-154</t>
  </si>
  <si>
    <t>97D-154</t>
  </si>
  <si>
    <t>980-154</t>
  </si>
  <si>
    <t>98A-154</t>
  </si>
  <si>
    <t>98B-154</t>
  </si>
  <si>
    <t>990-154</t>
  </si>
  <si>
    <t>995-154</t>
  </si>
  <si>
    <t>12A-163</t>
  </si>
  <si>
    <t>32N-163</t>
  </si>
  <si>
    <t>36F-163</t>
  </si>
  <si>
    <t>61Q-163</t>
  </si>
  <si>
    <t>93Q-163</t>
  </si>
  <si>
    <t>97D-163</t>
  </si>
  <si>
    <t>06A-ALL</t>
  </si>
  <si>
    <t>Key (LEA-PRC)</t>
  </si>
  <si>
    <t>69A-121</t>
  </si>
  <si>
    <t>92W-121</t>
  </si>
  <si>
    <t>09A-122</t>
  </si>
  <si>
    <t>09B-122</t>
  </si>
  <si>
    <t>26B-122</t>
  </si>
  <si>
    <t>34Z-122</t>
  </si>
  <si>
    <t>55B-122</t>
  </si>
  <si>
    <t>60M-122</t>
  </si>
  <si>
    <t>61X-122</t>
  </si>
  <si>
    <t>690-122</t>
  </si>
  <si>
    <t>78A-122</t>
  </si>
  <si>
    <t>790-122</t>
  </si>
  <si>
    <t>90C-122</t>
  </si>
  <si>
    <t>92K-122</t>
  </si>
  <si>
    <t>92W-122</t>
  </si>
  <si>
    <t>93T-122</t>
  </si>
  <si>
    <t>09A-123</t>
  </si>
  <si>
    <t>60M-123</t>
  </si>
  <si>
    <t>65F-123</t>
  </si>
  <si>
    <t>76A-123</t>
  </si>
  <si>
    <t>92W-123</t>
  </si>
  <si>
    <t>09A-124</t>
  </si>
  <si>
    <t>61L-124</t>
  </si>
  <si>
    <t>61N-124</t>
  </si>
  <si>
    <t>80B-124</t>
  </si>
  <si>
    <t>90C-124</t>
  </si>
  <si>
    <t>92W-124</t>
  </si>
  <si>
    <t>92W-125</t>
  </si>
  <si>
    <t>09A-126</t>
  </si>
  <si>
    <t>49F-126</t>
  </si>
  <si>
    <t>790-126</t>
  </si>
  <si>
    <t>80B-126</t>
  </si>
  <si>
    <t>92W-126</t>
  </si>
  <si>
    <t>09A-127</t>
  </si>
  <si>
    <t>690-127</t>
  </si>
  <si>
    <t>76A-127</t>
  </si>
  <si>
    <t>07A-128</t>
  </si>
  <si>
    <t>090-128</t>
  </si>
  <si>
    <t>09A-128</t>
  </si>
  <si>
    <t>26B-128</t>
  </si>
  <si>
    <t>49F-128</t>
  </si>
  <si>
    <t>55B-128</t>
  </si>
  <si>
    <t>570-128</t>
  </si>
  <si>
    <t>60M-128</t>
  </si>
  <si>
    <t>61Y-128</t>
  </si>
  <si>
    <t>76A-128</t>
  </si>
  <si>
    <t>80B-128</t>
  </si>
  <si>
    <t>92W-128</t>
  </si>
  <si>
    <t>93T-128</t>
  </si>
  <si>
    <t>09A-129</t>
  </si>
  <si>
    <t>09A-132</t>
  </si>
  <si>
    <t>19C-132</t>
  </si>
  <si>
    <t>32D-132</t>
  </si>
  <si>
    <t>34Z-132</t>
  </si>
  <si>
    <t>92W-132</t>
  </si>
  <si>
    <t>09A-134</t>
  </si>
  <si>
    <t>570-134</t>
  </si>
  <si>
    <t>67B-134</t>
  </si>
  <si>
    <t>690-134</t>
  </si>
  <si>
    <t>790-134</t>
  </si>
  <si>
    <t>93A-134</t>
  </si>
  <si>
    <t>09A-135</t>
  </si>
  <si>
    <t>43C-135</t>
  </si>
  <si>
    <t>60Y-135</t>
  </si>
  <si>
    <t>76A-135</t>
  </si>
  <si>
    <t>90B-135</t>
  </si>
  <si>
    <t>92K-135</t>
  </si>
  <si>
    <t>92W-135</t>
  </si>
  <si>
    <t>94A-136</t>
  </si>
  <si>
    <t>09A-137</t>
  </si>
  <si>
    <t>65D-137</t>
  </si>
  <si>
    <t>790-137</t>
  </si>
  <si>
    <t>92W-137</t>
  </si>
  <si>
    <t>80B-154</t>
  </si>
  <si>
    <t>34G-163</t>
  </si>
  <si>
    <t>36C-163</t>
  </si>
  <si>
    <t>50Z-163</t>
  </si>
  <si>
    <t>61Y-163</t>
  </si>
  <si>
    <t>62J-163</t>
  </si>
  <si>
    <t>65G-163</t>
  </si>
  <si>
    <t>94A-163</t>
  </si>
  <si>
    <t>01F-163</t>
  </si>
  <si>
    <t>11A-163</t>
  </si>
  <si>
    <t>26C-163</t>
  </si>
  <si>
    <t>32Q-163</t>
  </si>
  <si>
    <t>43D-163</t>
  </si>
  <si>
    <t>53C-163</t>
  </si>
  <si>
    <t>60M-163</t>
  </si>
  <si>
    <t>60Z-163</t>
  </si>
  <si>
    <t>62K-163</t>
  </si>
  <si>
    <t>65H-163</t>
  </si>
  <si>
    <t>74C-163</t>
  </si>
  <si>
    <t>92L-163</t>
  </si>
  <si>
    <t>93A-163</t>
  </si>
  <si>
    <t>93T-163</t>
  </si>
  <si>
    <t>01D-164</t>
  </si>
  <si>
    <t>19C-164</t>
  </si>
  <si>
    <t>32D-164</t>
  </si>
  <si>
    <t>32N-164</t>
  </si>
  <si>
    <t>32R-164</t>
  </si>
  <si>
    <t>36C-164</t>
  </si>
  <si>
    <t>41J-164</t>
  </si>
  <si>
    <t>49F-164</t>
  </si>
  <si>
    <t>50Z-164</t>
  </si>
  <si>
    <t>51B-164</t>
  </si>
  <si>
    <t>53B-164</t>
  </si>
  <si>
    <t>55A-164</t>
  </si>
  <si>
    <t>55B-164</t>
  </si>
  <si>
    <t>60M-164</t>
  </si>
  <si>
    <t>61Q-164</t>
  </si>
  <si>
    <t>61X-164</t>
  </si>
  <si>
    <t>70A-164</t>
  </si>
  <si>
    <t>79A-164</t>
  </si>
  <si>
    <t>92R-164</t>
  </si>
  <si>
    <t>92V-164</t>
  </si>
  <si>
    <t>92W-164</t>
  </si>
  <si>
    <t>93M-164</t>
  </si>
  <si>
    <t>93P-164</t>
  </si>
  <si>
    <t>93R-164</t>
  </si>
  <si>
    <t>94Z-164</t>
  </si>
  <si>
    <t>98B-164</t>
  </si>
  <si>
    <t>01C-165</t>
  </si>
  <si>
    <t>01D-165</t>
  </si>
  <si>
    <t>020-165</t>
  </si>
  <si>
    <t>040-165</t>
  </si>
  <si>
    <t>050-165</t>
  </si>
  <si>
    <t>060-165</t>
  </si>
  <si>
    <t>080-165</t>
  </si>
  <si>
    <t>08A-165</t>
  </si>
  <si>
    <t>090-165</t>
  </si>
  <si>
    <t>09B-165</t>
  </si>
  <si>
    <t>100-165</t>
  </si>
  <si>
    <t>111-165</t>
  </si>
  <si>
    <t>11C-165</t>
  </si>
  <si>
    <t>11D-165</t>
  </si>
  <si>
    <t>11K-165</t>
  </si>
  <si>
    <t>120-165</t>
  </si>
  <si>
    <t>12A-165</t>
  </si>
  <si>
    <t>132-165</t>
  </si>
  <si>
    <t>13A-165</t>
  </si>
  <si>
    <t>13D-165</t>
  </si>
  <si>
    <t>160-165</t>
  </si>
  <si>
    <t>16B-165</t>
  </si>
  <si>
    <t>170-165</t>
  </si>
  <si>
    <t>180-165</t>
  </si>
  <si>
    <t>181-165</t>
  </si>
  <si>
    <t>190-165</t>
  </si>
  <si>
    <t>19B-165</t>
  </si>
  <si>
    <t>19C-165</t>
  </si>
  <si>
    <t>200-165</t>
  </si>
  <si>
    <t>210-165</t>
  </si>
  <si>
    <t>230-165</t>
  </si>
  <si>
    <t>240-165</t>
  </si>
  <si>
    <t>24B-165</t>
  </si>
  <si>
    <t>280-165</t>
  </si>
  <si>
    <t>290-165</t>
  </si>
  <si>
    <t>29A-165</t>
  </si>
  <si>
    <t>300-165</t>
  </si>
  <si>
    <t>32A-165</t>
  </si>
  <si>
    <t>32B-165</t>
  </si>
  <si>
    <t>32D-165</t>
  </si>
  <si>
    <t>32H-165</t>
  </si>
  <si>
    <t>32K-165</t>
  </si>
  <si>
    <t>32M-165</t>
  </si>
  <si>
    <t>32P-165</t>
  </si>
  <si>
    <t>32Q-165</t>
  </si>
  <si>
    <t>32R-165</t>
  </si>
  <si>
    <t>32T-165</t>
  </si>
  <si>
    <t>34D-165</t>
  </si>
  <si>
    <t>34F-165</t>
  </si>
  <si>
    <t>34G-165</t>
  </si>
  <si>
    <t>34H-165</t>
  </si>
  <si>
    <t>34Z-165</t>
  </si>
  <si>
    <t>350-165</t>
  </si>
  <si>
    <t>35A-165</t>
  </si>
  <si>
    <t>35B-165</t>
  </si>
  <si>
    <t>360-165</t>
  </si>
  <si>
    <t>36F-165</t>
  </si>
  <si>
    <t>36G-165</t>
  </si>
  <si>
    <t>380-165</t>
  </si>
  <si>
    <t>39A-165</t>
  </si>
  <si>
    <t>39B-165</t>
  </si>
  <si>
    <t>41B-165</t>
  </si>
  <si>
    <t>41C-165</t>
  </si>
  <si>
    <t>41F-165</t>
  </si>
  <si>
    <t>41G-165</t>
  </si>
  <si>
    <t>41H-165</t>
  </si>
  <si>
    <t>41J-165</t>
  </si>
  <si>
    <t>41K-165</t>
  </si>
  <si>
    <t>41L-165</t>
  </si>
  <si>
    <t>41M-165</t>
  </si>
  <si>
    <t>41Q-165</t>
  </si>
  <si>
    <t>420-165</t>
  </si>
  <si>
    <t>421-165</t>
  </si>
  <si>
    <t>430-165</t>
  </si>
  <si>
    <t>43D-165</t>
  </si>
  <si>
    <t>440-165</t>
  </si>
  <si>
    <t>44A-165</t>
  </si>
  <si>
    <t>45A-165</t>
  </si>
  <si>
    <t>470-165</t>
  </si>
  <si>
    <t>480-165</t>
  </si>
  <si>
    <t>490-165</t>
  </si>
  <si>
    <t>491-165</t>
  </si>
  <si>
    <t>49D-165</t>
  </si>
  <si>
    <t>49E-165</t>
  </si>
  <si>
    <t>49F-165</t>
  </si>
  <si>
    <t>500-165</t>
  </si>
  <si>
    <t>50A-165</t>
  </si>
  <si>
    <t>510-165</t>
  </si>
  <si>
    <t>51A-165</t>
  </si>
  <si>
    <t>51B-165</t>
  </si>
  <si>
    <t>520-165</t>
  </si>
  <si>
    <t>530-165</t>
  </si>
  <si>
    <t>540-165</t>
  </si>
  <si>
    <t>55A-165</t>
  </si>
  <si>
    <t>570-165</t>
  </si>
  <si>
    <t>580-165</t>
  </si>
  <si>
    <t>58B-165</t>
  </si>
  <si>
    <t>600-165</t>
  </si>
  <si>
    <t>60B-165</t>
  </si>
  <si>
    <t>60D-165</t>
  </si>
  <si>
    <t>60F-165</t>
  </si>
  <si>
    <t>60G-165</t>
  </si>
  <si>
    <t>60L-165</t>
  </si>
  <si>
    <t>60M-165</t>
  </si>
  <si>
    <t>60Q-165</t>
  </si>
  <si>
    <t>60Z-165</t>
  </si>
  <si>
    <t>610-165</t>
  </si>
  <si>
    <t>61J-165</t>
  </si>
  <si>
    <t>61K-165</t>
  </si>
  <si>
    <t>61M-165</t>
  </si>
  <si>
    <t>61N-165</t>
  </si>
  <si>
    <t>61Q-165</t>
  </si>
  <si>
    <t>61R-165</t>
  </si>
  <si>
    <t>61S-165</t>
  </si>
  <si>
    <t>61V-165</t>
  </si>
  <si>
    <t>61W-165</t>
  </si>
  <si>
    <t>61X-165</t>
  </si>
  <si>
    <t>620-165</t>
  </si>
  <si>
    <t>62J-165</t>
  </si>
  <si>
    <t>62K-165</t>
  </si>
  <si>
    <t>630-165</t>
  </si>
  <si>
    <t>63C-165</t>
  </si>
  <si>
    <t>640-165</t>
  </si>
  <si>
    <t>64A-165</t>
  </si>
  <si>
    <t>65A-165</t>
  </si>
  <si>
    <t>65D-165</t>
  </si>
  <si>
    <t>65F-165</t>
  </si>
  <si>
    <t>65Z-165</t>
  </si>
  <si>
    <t>660-165</t>
  </si>
  <si>
    <t>681-165</t>
  </si>
  <si>
    <t>68A-165</t>
  </si>
  <si>
    <t>700-165</t>
  </si>
  <si>
    <t>710-165</t>
  </si>
  <si>
    <t>730-165</t>
  </si>
  <si>
    <t>73B-165</t>
  </si>
  <si>
    <t>74C-165</t>
  </si>
  <si>
    <t>750-165</t>
  </si>
  <si>
    <t>760-165</t>
  </si>
  <si>
    <t>761-165</t>
  </si>
  <si>
    <t>76A-165</t>
  </si>
  <si>
    <t>790-165</t>
  </si>
  <si>
    <t>79A-165</t>
  </si>
  <si>
    <t>79Z-165</t>
  </si>
  <si>
    <t>800-165</t>
  </si>
  <si>
    <t>810-165</t>
  </si>
  <si>
    <t>81B-165</t>
  </si>
  <si>
    <t>820-165</t>
  </si>
  <si>
    <t>821-165</t>
  </si>
  <si>
    <t>830-165</t>
  </si>
  <si>
    <t>840-165</t>
  </si>
  <si>
    <t>850-165</t>
  </si>
  <si>
    <t>860-165</t>
  </si>
  <si>
    <t>861-165</t>
  </si>
  <si>
    <t>870-165</t>
  </si>
  <si>
    <t>88A-165</t>
  </si>
  <si>
    <t>90C-165</t>
  </si>
  <si>
    <t>90D-165</t>
  </si>
  <si>
    <t>91B-165</t>
  </si>
  <si>
    <t>920-165</t>
  </si>
  <si>
    <t>92E-165</t>
  </si>
  <si>
    <t>92K-165</t>
  </si>
  <si>
    <t>92L-165</t>
  </si>
  <si>
    <t>92M-165</t>
  </si>
  <si>
    <t>92P-165</t>
  </si>
  <si>
    <t>92R-165</t>
  </si>
  <si>
    <t>92U-165</t>
  </si>
  <si>
    <t>92V-165</t>
  </si>
  <si>
    <t>92W-165</t>
  </si>
  <si>
    <t>92Y-165</t>
  </si>
  <si>
    <t>930-165</t>
  </si>
  <si>
    <t>93A-165</t>
  </si>
  <si>
    <t>93M-165</t>
  </si>
  <si>
    <t>93P-165</t>
  </si>
  <si>
    <t>93Q-165</t>
  </si>
  <si>
    <t>93R-165</t>
  </si>
  <si>
    <t>94A-165</t>
  </si>
  <si>
    <t>94Z-165</t>
  </si>
  <si>
    <t>950-165</t>
  </si>
  <si>
    <t>96C-165</t>
  </si>
  <si>
    <t>96F-165</t>
  </si>
  <si>
    <t>980-165</t>
  </si>
  <si>
    <t>98A-165</t>
  </si>
  <si>
    <t>98B-165</t>
  </si>
  <si>
    <t>990-165</t>
  </si>
  <si>
    <t>995-165</t>
  </si>
  <si>
    <t>010-166</t>
  </si>
  <si>
    <t>01C-166</t>
  </si>
  <si>
    <t>020-166</t>
  </si>
  <si>
    <t>030-166</t>
  </si>
  <si>
    <t>040-166</t>
  </si>
  <si>
    <t>050-166</t>
  </si>
  <si>
    <t>070-166</t>
  </si>
  <si>
    <t>09B-166</t>
  </si>
  <si>
    <t>111-166</t>
  </si>
  <si>
    <t>11D-166</t>
  </si>
  <si>
    <t>120-166</t>
  </si>
  <si>
    <t>140-166</t>
  </si>
  <si>
    <t>160-166</t>
  </si>
  <si>
    <t>170-166</t>
  </si>
  <si>
    <t>180-166</t>
  </si>
  <si>
    <t>181-166</t>
  </si>
  <si>
    <t>190-166</t>
  </si>
  <si>
    <t>200-166</t>
  </si>
  <si>
    <t>230-166</t>
  </si>
  <si>
    <t>250-166</t>
  </si>
  <si>
    <t>260-166</t>
  </si>
  <si>
    <t>280-166</t>
  </si>
  <si>
    <t>290-166</t>
  </si>
  <si>
    <t>291-166</t>
  </si>
  <si>
    <t>292-166</t>
  </si>
  <si>
    <t>29A-166</t>
  </si>
  <si>
    <t>300-166</t>
  </si>
  <si>
    <t>310-166</t>
  </si>
  <si>
    <t>320-166</t>
  </si>
  <si>
    <t>32L-166</t>
  </si>
  <si>
    <t>32M-166</t>
  </si>
  <si>
    <t>32R-166</t>
  </si>
  <si>
    <t>340-166</t>
  </si>
  <si>
    <t>34H-166</t>
  </si>
  <si>
    <t>350-166</t>
  </si>
  <si>
    <t>360-166</t>
  </si>
  <si>
    <t>390-166</t>
  </si>
  <si>
    <t>41M-166</t>
  </si>
  <si>
    <t>422-166</t>
  </si>
  <si>
    <t>460-166</t>
  </si>
  <si>
    <t>470-166</t>
  </si>
  <si>
    <t>480-166</t>
  </si>
  <si>
    <t>491-166</t>
  </si>
  <si>
    <t>49B-166</t>
  </si>
  <si>
    <t>49E-166</t>
  </si>
  <si>
    <t>500-166</t>
  </si>
  <si>
    <t>510-166</t>
  </si>
  <si>
    <t>51A-166</t>
  </si>
  <si>
    <t>53B-166</t>
  </si>
  <si>
    <t>540-166</t>
  </si>
  <si>
    <t>54A-166</t>
  </si>
  <si>
    <t>550-166</t>
  </si>
  <si>
    <t>55A-166</t>
  </si>
  <si>
    <t>570-166</t>
  </si>
  <si>
    <t>600-166</t>
  </si>
  <si>
    <t>60B-166</t>
  </si>
  <si>
    <t>60Q-166</t>
  </si>
  <si>
    <t>60S-166</t>
  </si>
  <si>
    <t>620-166</t>
  </si>
  <si>
    <t>640-166</t>
  </si>
  <si>
    <t>650-166</t>
  </si>
  <si>
    <t>65G-166</t>
  </si>
  <si>
    <t>680-166</t>
  </si>
  <si>
    <t>681-166</t>
  </si>
  <si>
    <t>70A-166</t>
  </si>
  <si>
    <t>710-166</t>
  </si>
  <si>
    <t>720-166</t>
  </si>
  <si>
    <t>73B-166</t>
  </si>
  <si>
    <t>740-166</t>
  </si>
  <si>
    <t>760-166</t>
  </si>
  <si>
    <t>761-166</t>
  </si>
  <si>
    <t>770-166</t>
  </si>
  <si>
    <t>790-166</t>
  </si>
  <si>
    <t>800-166</t>
  </si>
  <si>
    <t>81B-166</t>
  </si>
  <si>
    <t>820-166</t>
  </si>
  <si>
    <t>830-166</t>
  </si>
  <si>
    <t>84B-166</t>
  </si>
  <si>
    <t>861-166</t>
  </si>
  <si>
    <t>900-166</t>
  </si>
  <si>
    <t>90A-166</t>
  </si>
  <si>
    <t>91B-166</t>
  </si>
  <si>
    <t>920-166</t>
  </si>
  <si>
    <t>940-166</t>
  </si>
  <si>
    <t>94A-166</t>
  </si>
  <si>
    <t>950-166</t>
  </si>
  <si>
    <t>960-166</t>
  </si>
  <si>
    <t>96C-166</t>
  </si>
  <si>
    <t>96F-166</t>
  </si>
  <si>
    <t>970-166</t>
  </si>
  <si>
    <t>980-166</t>
  </si>
  <si>
    <t>990-166</t>
  </si>
  <si>
    <t>00A-167</t>
  </si>
  <si>
    <t>010-167</t>
  </si>
  <si>
    <t>030-167</t>
  </si>
  <si>
    <t>040-167</t>
  </si>
  <si>
    <t>050-167</t>
  </si>
  <si>
    <t>060-167</t>
  </si>
  <si>
    <t>070-167</t>
  </si>
  <si>
    <t>080-167</t>
  </si>
  <si>
    <t>090-167</t>
  </si>
  <si>
    <t>09B-167</t>
  </si>
  <si>
    <t>100-167</t>
  </si>
  <si>
    <t>10A-167</t>
  </si>
  <si>
    <t>10B-167</t>
  </si>
  <si>
    <t>110-167</t>
  </si>
  <si>
    <t>111-167</t>
  </si>
  <si>
    <t>11A-167</t>
  </si>
  <si>
    <t>11C-167</t>
  </si>
  <si>
    <t>11D-167</t>
  </si>
  <si>
    <t>11K-167</t>
  </si>
  <si>
    <t>120-167</t>
  </si>
  <si>
    <t>12A-167</t>
  </si>
  <si>
    <t>130-167</t>
  </si>
  <si>
    <t>132-167</t>
  </si>
  <si>
    <t>13C-167</t>
  </si>
  <si>
    <t>140-167</t>
  </si>
  <si>
    <t>150-167</t>
  </si>
  <si>
    <t>160-167</t>
  </si>
  <si>
    <t>170-167</t>
  </si>
  <si>
    <t>180-167</t>
  </si>
  <si>
    <t>181-167</t>
  </si>
  <si>
    <t>182-167</t>
  </si>
  <si>
    <t>190-167</t>
  </si>
  <si>
    <t>19A-167</t>
  </si>
  <si>
    <t>19B-167</t>
  </si>
  <si>
    <t>200-167</t>
  </si>
  <si>
    <t>20A-167</t>
  </si>
  <si>
    <t>230-167</t>
  </si>
  <si>
    <t>240-167</t>
  </si>
  <si>
    <t>24B-167</t>
  </si>
  <si>
    <t>24N-167</t>
  </si>
  <si>
    <t>250-167</t>
  </si>
  <si>
    <t>260-167</t>
  </si>
  <si>
    <t>270-167</t>
  </si>
  <si>
    <t>291-167</t>
  </si>
  <si>
    <t>292-167</t>
  </si>
  <si>
    <t>29A-167</t>
  </si>
  <si>
    <t>300-167</t>
  </si>
  <si>
    <t>310-167</t>
  </si>
  <si>
    <t>320-167</t>
  </si>
  <si>
    <t>32A-167</t>
  </si>
  <si>
    <t>32C-167</t>
  </si>
  <si>
    <t>32D-167</t>
  </si>
  <si>
    <t>32K-167</t>
  </si>
  <si>
    <t>32L-167</t>
  </si>
  <si>
    <t>32P-167</t>
  </si>
  <si>
    <t>32R-167</t>
  </si>
  <si>
    <t>330-167</t>
  </si>
  <si>
    <t>33A-167</t>
  </si>
  <si>
    <t>34G-167</t>
  </si>
  <si>
    <t>34Z-167</t>
  </si>
  <si>
    <t>36C-167</t>
  </si>
  <si>
    <t>36F-167</t>
  </si>
  <si>
    <t>390-167</t>
  </si>
  <si>
    <t>39A-167</t>
  </si>
  <si>
    <t>400-167</t>
  </si>
  <si>
    <t>410-167</t>
  </si>
  <si>
    <t>41D-167</t>
  </si>
  <si>
    <t>422-167</t>
  </si>
  <si>
    <t>430-167</t>
  </si>
  <si>
    <t>440-167</t>
  </si>
  <si>
    <t>44A-167</t>
  </si>
  <si>
    <t>45A-167</t>
  </si>
  <si>
    <t>460-167</t>
  </si>
  <si>
    <t>470-167</t>
  </si>
  <si>
    <t>480-167</t>
  </si>
  <si>
    <t>490-167</t>
  </si>
  <si>
    <t>491-167</t>
  </si>
  <si>
    <t>49B-167</t>
  </si>
  <si>
    <t>49E-167</t>
  </si>
  <si>
    <t>500-167</t>
  </si>
  <si>
    <t>50Z-167</t>
  </si>
  <si>
    <t>510-167</t>
  </si>
  <si>
    <t>51A-167</t>
  </si>
  <si>
    <t>520-167</t>
  </si>
  <si>
    <t>530-167</t>
  </si>
  <si>
    <t>540-167</t>
  </si>
  <si>
    <t>550-167</t>
  </si>
  <si>
    <t>55A-167</t>
  </si>
  <si>
    <t>560-167</t>
  </si>
  <si>
    <t>570-167</t>
  </si>
  <si>
    <t>58B-167</t>
  </si>
  <si>
    <t>600-167</t>
  </si>
  <si>
    <t>60D-167</t>
  </si>
  <si>
    <t>60F-167</t>
  </si>
  <si>
    <t>60I-167</t>
  </si>
  <si>
    <t>60J-167</t>
  </si>
  <si>
    <t>60M-167</t>
  </si>
  <si>
    <t>60Q-167</t>
  </si>
  <si>
    <t>60S-167</t>
  </si>
  <si>
    <t>60Y-167</t>
  </si>
  <si>
    <t>610-167</t>
  </si>
  <si>
    <t>61J-167</t>
  </si>
  <si>
    <t>61M-167</t>
  </si>
  <si>
    <t>61P-167</t>
  </si>
  <si>
    <t>61Q-167</t>
  </si>
  <si>
    <t>61S-167</t>
  </si>
  <si>
    <t>61W-167</t>
  </si>
  <si>
    <t>62A-167</t>
  </si>
  <si>
    <t>62J-167</t>
  </si>
  <si>
    <t>630-167</t>
  </si>
  <si>
    <t>63C-167</t>
  </si>
  <si>
    <t>640-167</t>
  </si>
  <si>
    <t>64A-167</t>
  </si>
  <si>
    <t>65A-167</t>
  </si>
  <si>
    <t>65G-167</t>
  </si>
  <si>
    <t>660-167</t>
  </si>
  <si>
    <t>670-167</t>
  </si>
  <si>
    <t>680-167</t>
  </si>
  <si>
    <t>681-167</t>
  </si>
  <si>
    <t>68A-167</t>
  </si>
  <si>
    <t>68C-167</t>
  </si>
  <si>
    <t>690-167</t>
  </si>
  <si>
    <t>70A-167</t>
  </si>
  <si>
    <t>720-167</t>
  </si>
  <si>
    <t>73B-167</t>
  </si>
  <si>
    <t>740-167</t>
  </si>
  <si>
    <t>761-167</t>
  </si>
  <si>
    <t>770-167</t>
  </si>
  <si>
    <t>780-167</t>
  </si>
  <si>
    <t>790-167</t>
  </si>
  <si>
    <t>79A-167</t>
  </si>
  <si>
    <t>79Z-167</t>
  </si>
  <si>
    <t>800-167</t>
  </si>
  <si>
    <t>810-167</t>
  </si>
  <si>
    <t>81A-167</t>
  </si>
  <si>
    <t>81B-167</t>
  </si>
  <si>
    <t>820-167</t>
  </si>
  <si>
    <t>840-167</t>
  </si>
  <si>
    <t>84B-167</t>
  </si>
  <si>
    <t>850-167</t>
  </si>
  <si>
    <t>860-167</t>
  </si>
  <si>
    <t>862-167</t>
  </si>
  <si>
    <t>870-167</t>
  </si>
  <si>
    <t>87A-167</t>
  </si>
  <si>
    <t>880-167</t>
  </si>
  <si>
    <t>88A-167</t>
  </si>
  <si>
    <t>890-167</t>
  </si>
  <si>
    <t>900-167</t>
  </si>
  <si>
    <t>90A-167</t>
  </si>
  <si>
    <t>90B-167</t>
  </si>
  <si>
    <t>90F-167</t>
  </si>
  <si>
    <t>910-167</t>
  </si>
  <si>
    <t>91A-167</t>
  </si>
  <si>
    <t>920-167</t>
  </si>
  <si>
    <t>92E-167</t>
  </si>
  <si>
    <t>92G-167</t>
  </si>
  <si>
    <t>92P-167</t>
  </si>
  <si>
    <t>930-167</t>
  </si>
  <si>
    <t>93A-167</t>
  </si>
  <si>
    <t>93Q-167</t>
  </si>
  <si>
    <t>93R-167</t>
  </si>
  <si>
    <t>940-167</t>
  </si>
  <si>
    <t>94A-167</t>
  </si>
  <si>
    <t>95A-167</t>
  </si>
  <si>
    <t>96F-167</t>
  </si>
  <si>
    <t>970-167</t>
  </si>
  <si>
    <t>98A-167</t>
  </si>
  <si>
    <t>990-167</t>
  </si>
  <si>
    <t>995-167</t>
  </si>
  <si>
    <t>00A-169</t>
  </si>
  <si>
    <t>010-169</t>
  </si>
  <si>
    <t>01C-169</t>
  </si>
  <si>
    <t>01F-169</t>
  </si>
  <si>
    <t>030-169</t>
  </si>
  <si>
    <t>040-169</t>
  </si>
  <si>
    <t>060-169</t>
  </si>
  <si>
    <t>080-169</t>
  </si>
  <si>
    <t>08A-169</t>
  </si>
  <si>
    <t>09A-169</t>
  </si>
  <si>
    <t>09B-169</t>
  </si>
  <si>
    <t>10A-169</t>
  </si>
  <si>
    <t>10B-169</t>
  </si>
  <si>
    <t>110-169</t>
  </si>
  <si>
    <t>111-169</t>
  </si>
  <si>
    <t>11A-169</t>
  </si>
  <si>
    <t>11C-169</t>
  </si>
  <si>
    <t>11K-169</t>
  </si>
  <si>
    <t>120-169</t>
  </si>
  <si>
    <t>12A-169</t>
  </si>
  <si>
    <t>132-169</t>
  </si>
  <si>
    <t>13A-169</t>
  </si>
  <si>
    <t>13B-169</t>
  </si>
  <si>
    <t>13C-169</t>
  </si>
  <si>
    <t>13D-169</t>
  </si>
  <si>
    <t>140-169</t>
  </si>
  <si>
    <t>150-169</t>
  </si>
  <si>
    <t>160-169</t>
  </si>
  <si>
    <t>16B-169</t>
  </si>
  <si>
    <t>170-169</t>
  </si>
  <si>
    <t>180-169</t>
  </si>
  <si>
    <t>181-169</t>
  </si>
  <si>
    <t>190-169</t>
  </si>
  <si>
    <t>19A-169</t>
  </si>
  <si>
    <t>19B-169</t>
  </si>
  <si>
    <t>200-169</t>
  </si>
  <si>
    <t>20A-169</t>
  </si>
  <si>
    <t>210-169</t>
  </si>
  <si>
    <t>220-169</t>
  </si>
  <si>
    <t>230-169</t>
  </si>
  <si>
    <t>240-169</t>
  </si>
  <si>
    <t>241-169</t>
  </si>
  <si>
    <t>24B-169</t>
  </si>
  <si>
    <t>24N-169</t>
  </si>
  <si>
    <t>260-169</t>
  </si>
  <si>
    <t>26C-169</t>
  </si>
  <si>
    <t>270-169</t>
  </si>
  <si>
    <t>27A-169</t>
  </si>
  <si>
    <t>280-169</t>
  </si>
  <si>
    <t>29A-169</t>
  </si>
  <si>
    <t>310-169</t>
  </si>
  <si>
    <t>320-169</t>
  </si>
  <si>
    <t>32A-169</t>
  </si>
  <si>
    <t>32B-169</t>
  </si>
  <si>
    <t>32C-169</t>
  </si>
  <si>
    <t>32D-169</t>
  </si>
  <si>
    <t>32K-169</t>
  </si>
  <si>
    <t>32L-169</t>
  </si>
  <si>
    <t>32M-169</t>
  </si>
  <si>
    <t>32N-169</t>
  </si>
  <si>
    <t>32Q-169</t>
  </si>
  <si>
    <t>330-169</t>
  </si>
  <si>
    <t>33A-169</t>
  </si>
  <si>
    <t>34B-169</t>
  </si>
  <si>
    <t>34D-169</t>
  </si>
  <si>
    <t>34G-169</t>
  </si>
  <si>
    <t>34H-169</t>
  </si>
  <si>
    <t>34Z-169</t>
  </si>
  <si>
    <t>36B-169</t>
  </si>
  <si>
    <t>36C-169</t>
  </si>
  <si>
    <t>36F-169</t>
  </si>
  <si>
    <t>36G-169</t>
  </si>
  <si>
    <t>39B-169</t>
  </si>
  <si>
    <t>410-169</t>
  </si>
  <si>
    <t>41C-169</t>
  </si>
  <si>
    <t>41D-169</t>
  </si>
  <si>
    <t>41H-169</t>
  </si>
  <si>
    <t>41K-169</t>
  </si>
  <si>
    <t>41M-169</t>
  </si>
  <si>
    <t>420-169</t>
  </si>
  <si>
    <t>421-169</t>
  </si>
  <si>
    <t>430-169</t>
  </si>
  <si>
    <t>440-169</t>
  </si>
  <si>
    <t>45A-169</t>
  </si>
  <si>
    <t>460-169</t>
  </si>
  <si>
    <t>470-169</t>
  </si>
  <si>
    <t>480-169</t>
  </si>
  <si>
    <t>490-169</t>
  </si>
  <si>
    <t>491-169</t>
  </si>
  <si>
    <t>49B-169</t>
  </si>
  <si>
    <t>49E-169</t>
  </si>
  <si>
    <t>49G-169</t>
  </si>
  <si>
    <t>500-169</t>
  </si>
  <si>
    <t>50A-169</t>
  </si>
  <si>
    <t>510-169</t>
  </si>
  <si>
    <t>51A-169</t>
  </si>
  <si>
    <t>51B-169</t>
  </si>
  <si>
    <t>530-169</t>
  </si>
  <si>
    <t>53C-169</t>
  </si>
  <si>
    <t>540-169</t>
  </si>
  <si>
    <t>54A-169</t>
  </si>
  <si>
    <t>55A-169</t>
  </si>
  <si>
    <t>55B-169</t>
  </si>
  <si>
    <t>560-169</t>
  </si>
  <si>
    <t>570-169</t>
  </si>
  <si>
    <t>580-169</t>
  </si>
  <si>
    <t>58B-169</t>
  </si>
  <si>
    <t>60B-169</t>
  </si>
  <si>
    <t>60D-169</t>
  </si>
  <si>
    <t>60F-169</t>
  </si>
  <si>
    <t>60G-169</t>
  </si>
  <si>
    <t>60J-169</t>
  </si>
  <si>
    <t>60L-169</t>
  </si>
  <si>
    <t>60N-169</t>
  </si>
  <si>
    <t>60P-169</t>
  </si>
  <si>
    <t>60Q-169</t>
  </si>
  <si>
    <t>60S-169</t>
  </si>
  <si>
    <t>60U-169</t>
  </si>
  <si>
    <t>60Y-169</t>
  </si>
  <si>
    <t>60Z-169</t>
  </si>
  <si>
    <t>61J-169</t>
  </si>
  <si>
    <t>61K-169</t>
  </si>
  <si>
    <t>61L-169</t>
  </si>
  <si>
    <t>61M-169</t>
  </si>
  <si>
    <t>61P-169</t>
  </si>
  <si>
    <t>61Q-169</t>
  </si>
  <si>
    <t>61S-169</t>
  </si>
  <si>
    <t>61T-169</t>
  </si>
  <si>
    <t>61V-169</t>
  </si>
  <si>
    <t>61W-169</t>
  </si>
  <si>
    <t>61X-169</t>
  </si>
  <si>
    <t>61Y-169</t>
  </si>
  <si>
    <t>62A-169</t>
  </si>
  <si>
    <t>62J-169</t>
  </si>
  <si>
    <t>62K-169</t>
  </si>
  <si>
    <t>63A-169</t>
  </si>
  <si>
    <t>63B-169</t>
  </si>
  <si>
    <t>63C-169</t>
  </si>
  <si>
    <t>640-169</t>
  </si>
  <si>
    <t>64A-169</t>
  </si>
  <si>
    <t>65D-169</t>
  </si>
  <si>
    <t>65F-169</t>
  </si>
  <si>
    <t>65G-169</t>
  </si>
  <si>
    <t>65H-169</t>
  </si>
  <si>
    <t>65Z-169</t>
  </si>
  <si>
    <t>66A-169</t>
  </si>
  <si>
    <t>670-169</t>
  </si>
  <si>
    <t>67B-169</t>
  </si>
  <si>
    <t>68C-169</t>
  </si>
  <si>
    <t>690-169</t>
  </si>
  <si>
    <t>69A-169</t>
  </si>
  <si>
    <t>710-169</t>
  </si>
  <si>
    <t>74Z-169</t>
  </si>
  <si>
    <t>750-169</t>
  </si>
  <si>
    <t>760-169</t>
  </si>
  <si>
    <t>761-169</t>
  </si>
  <si>
    <t>76A-169</t>
  </si>
  <si>
    <t>770-169</t>
  </si>
  <si>
    <t>780-169</t>
  </si>
  <si>
    <t>79Z-169</t>
  </si>
  <si>
    <t>80B-169</t>
  </si>
  <si>
    <t>81B-169</t>
  </si>
  <si>
    <t>830-169</t>
  </si>
  <si>
    <t>84B-169</t>
  </si>
  <si>
    <t>861-169</t>
  </si>
  <si>
    <t>870-169</t>
  </si>
  <si>
    <t>88A-169</t>
  </si>
  <si>
    <t>900-169</t>
  </si>
  <si>
    <t>90A-169</t>
  </si>
  <si>
    <t>90B-169</t>
  </si>
  <si>
    <t>90C-169</t>
  </si>
  <si>
    <t>90D-169</t>
  </si>
  <si>
    <t>910-169</t>
  </si>
  <si>
    <t>91B-169</t>
  </si>
  <si>
    <t>92B-169</t>
  </si>
  <si>
    <t>92D-169</t>
  </si>
  <si>
    <t>92E-169</t>
  </si>
  <si>
    <t>92L-169</t>
  </si>
  <si>
    <t>92P-169</t>
  </si>
  <si>
    <t>92R-169</t>
  </si>
  <si>
    <t>92S-169</t>
  </si>
  <si>
    <t>92U-169</t>
  </si>
  <si>
    <t>92W-169</t>
  </si>
  <si>
    <t>92Y-169</t>
  </si>
  <si>
    <t>93J-169</t>
  </si>
  <si>
    <t>93L-169</t>
  </si>
  <si>
    <t>93P-169</t>
  </si>
  <si>
    <t>93Q-169</t>
  </si>
  <si>
    <t>93R-169</t>
  </si>
  <si>
    <t>93T-169</t>
  </si>
  <si>
    <t>94A-169</t>
  </si>
  <si>
    <t>94Z-169</t>
  </si>
  <si>
    <t>95A-169</t>
  </si>
  <si>
    <t>96C-169</t>
  </si>
  <si>
    <t>96F-169</t>
  </si>
  <si>
    <t>980-169</t>
  </si>
  <si>
    <t>98A-169</t>
  </si>
  <si>
    <t>98B-169</t>
  </si>
  <si>
    <t>990-169</t>
  </si>
  <si>
    <t>995-169</t>
  </si>
  <si>
    <t>090-169</t>
  </si>
  <si>
    <t>660-169</t>
  </si>
  <si>
    <t>681-169</t>
  </si>
  <si>
    <t>790-169</t>
  </si>
  <si>
    <t>800-169</t>
  </si>
  <si>
    <t>930-169</t>
  </si>
  <si>
    <t>49D-169</t>
  </si>
  <si>
    <t>00A-170</t>
  </si>
  <si>
    <t>010-170</t>
  </si>
  <si>
    <t>01C-170</t>
  </si>
  <si>
    <t>01F-170</t>
  </si>
  <si>
    <t>020-170</t>
  </si>
  <si>
    <t>030-170</t>
  </si>
  <si>
    <t>040-170</t>
  </si>
  <si>
    <t>050-170</t>
  </si>
  <si>
    <t>060-170</t>
  </si>
  <si>
    <t>070-170</t>
  </si>
  <si>
    <t>080-170</t>
  </si>
  <si>
    <t>08A-170</t>
  </si>
  <si>
    <t>09A-170</t>
  </si>
  <si>
    <t>09B-170</t>
  </si>
  <si>
    <t>10A-170</t>
  </si>
  <si>
    <t>10B-170</t>
  </si>
  <si>
    <t>110-170</t>
  </si>
  <si>
    <t>111-170</t>
  </si>
  <si>
    <t>11A-170</t>
  </si>
  <si>
    <t>11B-170</t>
  </si>
  <si>
    <t>11C-170</t>
  </si>
  <si>
    <t>120-170</t>
  </si>
  <si>
    <t>12A-170</t>
  </si>
  <si>
    <t>13A-170</t>
  </si>
  <si>
    <t>13B-170</t>
  </si>
  <si>
    <t>13C-170</t>
  </si>
  <si>
    <t>13D-170</t>
  </si>
  <si>
    <t>140-170</t>
  </si>
  <si>
    <t>150-170</t>
  </si>
  <si>
    <t>160-170</t>
  </si>
  <si>
    <t>16B-170</t>
  </si>
  <si>
    <t>190-170</t>
  </si>
  <si>
    <t>19A-170</t>
  </si>
  <si>
    <t>19B-170</t>
  </si>
  <si>
    <t>200-170</t>
  </si>
  <si>
    <t>220-170</t>
  </si>
  <si>
    <t>230-170</t>
  </si>
  <si>
    <t>240-170</t>
  </si>
  <si>
    <t>24N-170</t>
  </si>
  <si>
    <t>26C-170</t>
  </si>
  <si>
    <t>270-170</t>
  </si>
  <si>
    <t>280-170</t>
  </si>
  <si>
    <t>290-170</t>
  </si>
  <si>
    <t>292-170</t>
  </si>
  <si>
    <t>29A-170</t>
  </si>
  <si>
    <t>300-170</t>
  </si>
  <si>
    <t>310-170</t>
  </si>
  <si>
    <t>320-170</t>
  </si>
  <si>
    <t>32A-170</t>
  </si>
  <si>
    <t>32B-170</t>
  </si>
  <si>
    <t>32C-170</t>
  </si>
  <si>
    <t>32D-170</t>
  </si>
  <si>
    <t>32H-170</t>
  </si>
  <si>
    <t>32K-170</t>
  </si>
  <si>
    <t>32L-170</t>
  </si>
  <si>
    <t>32M-170</t>
  </si>
  <si>
    <t>32N-170</t>
  </si>
  <si>
    <t>32Q-170</t>
  </si>
  <si>
    <t>32S-170</t>
  </si>
  <si>
    <t>32T-170</t>
  </si>
  <si>
    <t>330-170</t>
  </si>
  <si>
    <t>33A-170</t>
  </si>
  <si>
    <t>34B-170</t>
  </si>
  <si>
    <t>34D-170</t>
  </si>
  <si>
    <t>34F-170</t>
  </si>
  <si>
    <t>34H-170</t>
  </si>
  <si>
    <t>34Z-170</t>
  </si>
  <si>
    <t>350-170</t>
  </si>
  <si>
    <t>36B-170</t>
  </si>
  <si>
    <t>36C-170</t>
  </si>
  <si>
    <t>36F-170</t>
  </si>
  <si>
    <t>36G-170</t>
  </si>
  <si>
    <t>380-170</t>
  </si>
  <si>
    <t>390-170</t>
  </si>
  <si>
    <t>39B-170</t>
  </si>
  <si>
    <t>410-170</t>
  </si>
  <si>
    <t>41B-170</t>
  </si>
  <si>
    <t>41C-170</t>
  </si>
  <si>
    <t>41D-170</t>
  </si>
  <si>
    <t>41H-170</t>
  </si>
  <si>
    <t>41J-170</t>
  </si>
  <si>
    <t>41K-170</t>
  </si>
  <si>
    <t>41L-170</t>
  </si>
  <si>
    <t>41M-170</t>
  </si>
  <si>
    <t>420-170</t>
  </si>
  <si>
    <t>421-170</t>
  </si>
  <si>
    <t>42A-170</t>
  </si>
  <si>
    <t>42B-170</t>
  </si>
  <si>
    <t>430-170</t>
  </si>
  <si>
    <t>43D-170</t>
  </si>
  <si>
    <t>440-170</t>
  </si>
  <si>
    <t>44A-170</t>
  </si>
  <si>
    <t>450-170</t>
  </si>
  <si>
    <t>45A-170</t>
  </si>
  <si>
    <t>45B-170</t>
  </si>
  <si>
    <t>460-170</t>
  </si>
  <si>
    <t>470-170</t>
  </si>
  <si>
    <t>480-170</t>
  </si>
  <si>
    <t>490-170</t>
  </si>
  <si>
    <t>491-170</t>
  </si>
  <si>
    <t>49B-170</t>
  </si>
  <si>
    <t>49E-170</t>
  </si>
  <si>
    <t>49F-170</t>
  </si>
  <si>
    <t>49G-170</t>
  </si>
  <si>
    <t>500-170</t>
  </si>
  <si>
    <t>50A-170</t>
  </si>
  <si>
    <t>510-170</t>
  </si>
  <si>
    <t>51A-170</t>
  </si>
  <si>
    <t>51B-170</t>
  </si>
  <si>
    <t>520-170</t>
  </si>
  <si>
    <t>530-170</t>
  </si>
  <si>
    <t>53C-170</t>
  </si>
  <si>
    <t>540-170</t>
  </si>
  <si>
    <t>54A-170</t>
  </si>
  <si>
    <t>55A-170</t>
  </si>
  <si>
    <t>55B-170</t>
  </si>
  <si>
    <t>560-170</t>
  </si>
  <si>
    <t>570-170</t>
  </si>
  <si>
    <t>580-170</t>
  </si>
  <si>
    <t>58B-170</t>
  </si>
  <si>
    <t>600-170</t>
  </si>
  <si>
    <t>60B-170</t>
  </si>
  <si>
    <t>60D-170</t>
  </si>
  <si>
    <t>60F-170</t>
  </si>
  <si>
    <t>60G-170</t>
  </si>
  <si>
    <t>60J-170</t>
  </si>
  <si>
    <t>60K-170</t>
  </si>
  <si>
    <t>60L-170</t>
  </si>
  <si>
    <t>60N-170</t>
  </si>
  <si>
    <t>60Q-170</t>
  </si>
  <si>
    <t>60S-170</t>
  </si>
  <si>
    <t>60U-170</t>
  </si>
  <si>
    <t>60Y-170</t>
  </si>
  <si>
    <t>60Z-170</t>
  </si>
  <si>
    <t>610-170</t>
  </si>
  <si>
    <t>61J-170</t>
  </si>
  <si>
    <t>61K-170</t>
  </si>
  <si>
    <t>61L-170</t>
  </si>
  <si>
    <t>61M-170</t>
  </si>
  <si>
    <t>61P-170</t>
  </si>
  <si>
    <t>61Q-170</t>
  </si>
  <si>
    <t>61R-170</t>
  </si>
  <si>
    <t>61S-170</t>
  </si>
  <si>
    <t>61T-170</t>
  </si>
  <si>
    <t>61V-170</t>
  </si>
  <si>
    <t>61W-170</t>
  </si>
  <si>
    <t>61Y-170</t>
  </si>
  <si>
    <t>620-170</t>
  </si>
  <si>
    <t>62A-170</t>
  </si>
  <si>
    <t>62J-170</t>
  </si>
  <si>
    <t>62K-170</t>
  </si>
  <si>
    <t>630-170</t>
  </si>
  <si>
    <t>63A-170</t>
  </si>
  <si>
    <t>63B-170</t>
  </si>
  <si>
    <t>63C-170</t>
  </si>
  <si>
    <t>640-170</t>
  </si>
  <si>
    <t>64A-170</t>
  </si>
  <si>
    <t>650-170</t>
  </si>
  <si>
    <t>65A-170</t>
  </si>
  <si>
    <t>65C-170</t>
  </si>
  <si>
    <t>65D-170</t>
  </si>
  <si>
    <t>65F-170</t>
  </si>
  <si>
    <t>65G-170</t>
  </si>
  <si>
    <t>65H-170</t>
  </si>
  <si>
    <t>65Z-170</t>
  </si>
  <si>
    <t>66A-170</t>
  </si>
  <si>
    <t>670-170</t>
  </si>
  <si>
    <t>67B-170</t>
  </si>
  <si>
    <t>680-170</t>
  </si>
  <si>
    <t>68C-170</t>
  </si>
  <si>
    <t>690-170</t>
  </si>
  <si>
    <t>69A-170</t>
  </si>
  <si>
    <t>710-170</t>
  </si>
  <si>
    <t>73A-170</t>
  </si>
  <si>
    <t>73B-170</t>
  </si>
  <si>
    <t>74C-170</t>
  </si>
  <si>
    <t>750-170</t>
  </si>
  <si>
    <t>760-170</t>
  </si>
  <si>
    <t>761-170</t>
  </si>
  <si>
    <t>76A-170</t>
  </si>
  <si>
    <t>770-170</t>
  </si>
  <si>
    <t>780-170</t>
  </si>
  <si>
    <t>79A-170</t>
  </si>
  <si>
    <t>79Z-170</t>
  </si>
  <si>
    <t>80B-170</t>
  </si>
  <si>
    <t>81B-170</t>
  </si>
  <si>
    <t>830-170</t>
  </si>
  <si>
    <t>84B-170</t>
  </si>
  <si>
    <t>850-170</t>
  </si>
  <si>
    <t>860-170</t>
  </si>
  <si>
    <t>861-170</t>
  </si>
  <si>
    <t>86T-170</t>
  </si>
  <si>
    <t>880-170</t>
  </si>
  <si>
    <t>890-170</t>
  </si>
  <si>
    <t>90A-170</t>
  </si>
  <si>
    <t>90B-170</t>
  </si>
  <si>
    <t>90C-170</t>
  </si>
  <si>
    <t>91B-170</t>
  </si>
  <si>
    <t>92B-170</t>
  </si>
  <si>
    <t>92D-170</t>
  </si>
  <si>
    <t>92E-170</t>
  </si>
  <si>
    <t>92L-170</t>
  </si>
  <si>
    <t>92M-170</t>
  </si>
  <si>
    <t>92N-170</t>
  </si>
  <si>
    <t>92P-170</t>
  </si>
  <si>
    <t>92R-170</t>
  </si>
  <si>
    <t>92S-170</t>
  </si>
  <si>
    <t>92U-170</t>
  </si>
  <si>
    <t>92V-170</t>
  </si>
  <si>
    <t>92Y-170</t>
  </si>
  <si>
    <t>93L-170</t>
  </si>
  <si>
    <t>93M-170</t>
  </si>
  <si>
    <t>93P-170</t>
  </si>
  <si>
    <t>93Q-170</t>
  </si>
  <si>
    <t>93R-170</t>
  </si>
  <si>
    <t>93T-170</t>
  </si>
  <si>
    <t>940-170</t>
  </si>
  <si>
    <t>94A-170</t>
  </si>
  <si>
    <t>94Z-170</t>
  </si>
  <si>
    <t>950-170</t>
  </si>
  <si>
    <t>95A-170</t>
  </si>
  <si>
    <t>96C-170</t>
  </si>
  <si>
    <t>96F-170</t>
  </si>
  <si>
    <t>970-170</t>
  </si>
  <si>
    <t>980-170</t>
  </si>
  <si>
    <t>98A-170</t>
  </si>
  <si>
    <t>990-170</t>
  </si>
  <si>
    <t>090-170</t>
  </si>
  <si>
    <t>660-170</t>
  </si>
  <si>
    <t>681-170</t>
  </si>
  <si>
    <t>790-170</t>
  </si>
  <si>
    <t>800-170</t>
  </si>
  <si>
    <t>930-170</t>
  </si>
  <si>
    <t>49D-170</t>
  </si>
  <si>
    <t>010-171</t>
  </si>
  <si>
    <t>01C-171</t>
  </si>
  <si>
    <t>01F-171</t>
  </si>
  <si>
    <t>020-171</t>
  </si>
  <si>
    <t>030-171</t>
  </si>
  <si>
    <t>040-171</t>
  </si>
  <si>
    <t>050-171</t>
  </si>
  <si>
    <t>060-171</t>
  </si>
  <si>
    <t>06B-171</t>
  </si>
  <si>
    <t>070-171</t>
  </si>
  <si>
    <t>080-171</t>
  </si>
  <si>
    <t>090-171</t>
  </si>
  <si>
    <t>09A-171</t>
  </si>
  <si>
    <t>09B-171</t>
  </si>
  <si>
    <t>100-171</t>
  </si>
  <si>
    <t>10A-171</t>
  </si>
  <si>
    <t>10B-171</t>
  </si>
  <si>
    <t>110-171</t>
  </si>
  <si>
    <t>11A-171</t>
  </si>
  <si>
    <t>11B-171</t>
  </si>
  <si>
    <t>11C-171</t>
  </si>
  <si>
    <t>11D-171</t>
  </si>
  <si>
    <t>111-171</t>
  </si>
  <si>
    <t>11K-171</t>
  </si>
  <si>
    <t>120-171</t>
  </si>
  <si>
    <t>12A-171</t>
  </si>
  <si>
    <t>130-171</t>
  </si>
  <si>
    <t>13A-171</t>
  </si>
  <si>
    <t>13B-171</t>
  </si>
  <si>
    <t>13C-171</t>
  </si>
  <si>
    <t>13D-171</t>
  </si>
  <si>
    <t>132-171</t>
  </si>
  <si>
    <t>140-171</t>
  </si>
  <si>
    <t>150-171</t>
  </si>
  <si>
    <t>160-171</t>
  </si>
  <si>
    <t>16B-171</t>
  </si>
  <si>
    <t>170-171</t>
  </si>
  <si>
    <t>180-171</t>
  </si>
  <si>
    <t>181-171</t>
  </si>
  <si>
    <t>182-171</t>
  </si>
  <si>
    <t>190-171</t>
  </si>
  <si>
    <t>200-171</t>
  </si>
  <si>
    <t>20A-171</t>
  </si>
  <si>
    <t>210-171</t>
  </si>
  <si>
    <t>220-171</t>
  </si>
  <si>
    <t>230-171</t>
  </si>
  <si>
    <t>23A-171</t>
  </si>
  <si>
    <t>240-171</t>
  </si>
  <si>
    <t>24B-171</t>
  </si>
  <si>
    <t>241-171</t>
  </si>
  <si>
    <t>24N-171</t>
  </si>
  <si>
    <t>250-171</t>
  </si>
  <si>
    <t>260-171</t>
  </si>
  <si>
    <t>26B-171</t>
  </si>
  <si>
    <t>26C-171</t>
  </si>
  <si>
    <t>270-171</t>
  </si>
  <si>
    <t>280-171</t>
  </si>
  <si>
    <t>290-171</t>
  </si>
  <si>
    <t>29A-171</t>
  </si>
  <si>
    <t>291-171</t>
  </si>
  <si>
    <t>292-171</t>
  </si>
  <si>
    <t>300-171</t>
  </si>
  <si>
    <t>310-171</t>
  </si>
  <si>
    <t>320-171</t>
  </si>
  <si>
    <t>00A-171</t>
  </si>
  <si>
    <t>00B-171</t>
  </si>
  <si>
    <t>32A-171</t>
  </si>
  <si>
    <t>32B-171</t>
  </si>
  <si>
    <t>32C-171</t>
  </si>
  <si>
    <t>32D-171</t>
  </si>
  <si>
    <t>32H-171</t>
  </si>
  <si>
    <t>32K-171</t>
  </si>
  <si>
    <t>32L-171</t>
  </si>
  <si>
    <t>32M-171</t>
  </si>
  <si>
    <t>32P-171</t>
  </si>
  <si>
    <t>32Q-171</t>
  </si>
  <si>
    <t>32S-171</t>
  </si>
  <si>
    <t>32T-171</t>
  </si>
  <si>
    <t>330-171</t>
  </si>
  <si>
    <t>33A-171</t>
  </si>
  <si>
    <t>340-171</t>
  </si>
  <si>
    <t>34B-171</t>
  </si>
  <si>
    <t>34D-171</t>
  </si>
  <si>
    <t>34F-171</t>
  </si>
  <si>
    <t>34G-171</t>
  </si>
  <si>
    <t>34Z-171</t>
  </si>
  <si>
    <t>350-171</t>
  </si>
  <si>
    <t>35A-171</t>
  </si>
  <si>
    <t>360-171</t>
  </si>
  <si>
    <t>36B-171</t>
  </si>
  <si>
    <t>36C-171</t>
  </si>
  <si>
    <t>36F-171</t>
  </si>
  <si>
    <t>370-171</t>
  </si>
  <si>
    <t>380-171</t>
  </si>
  <si>
    <t>390-171</t>
  </si>
  <si>
    <t>39A-171</t>
  </si>
  <si>
    <t>400-171</t>
  </si>
  <si>
    <t>410-171</t>
  </si>
  <si>
    <t>41B-171</t>
  </si>
  <si>
    <t>41C-171</t>
  </si>
  <si>
    <t>41D-171</t>
  </si>
  <si>
    <t>41F-171</t>
  </si>
  <si>
    <t>41H-171</t>
  </si>
  <si>
    <t>41J-171</t>
  </si>
  <si>
    <t>41K-171</t>
  </si>
  <si>
    <t>41L-171</t>
  </si>
  <si>
    <t>41M-171</t>
  </si>
  <si>
    <t>41R-171</t>
  </si>
  <si>
    <t>420-171</t>
  </si>
  <si>
    <t>42A-171</t>
  </si>
  <si>
    <t>42B-171</t>
  </si>
  <si>
    <t>421-171</t>
  </si>
  <si>
    <t>422-171</t>
  </si>
  <si>
    <t>430-171</t>
  </si>
  <si>
    <t>43D-171</t>
  </si>
  <si>
    <t>440-171</t>
  </si>
  <si>
    <t>44A-171</t>
  </si>
  <si>
    <t>450-171</t>
  </si>
  <si>
    <t>45B-171</t>
  </si>
  <si>
    <t>460-171</t>
  </si>
  <si>
    <t>470-171</t>
  </si>
  <si>
    <t>480-171</t>
  </si>
  <si>
    <t>490-171</t>
  </si>
  <si>
    <t>49B-171</t>
  </si>
  <si>
    <t>49D-171</t>
  </si>
  <si>
    <t>49F-171</t>
  </si>
  <si>
    <t>49G-171</t>
  </si>
  <si>
    <t>491-171</t>
  </si>
  <si>
    <t>500-171</t>
  </si>
  <si>
    <t>50Z-171</t>
  </si>
  <si>
    <t>510-171</t>
  </si>
  <si>
    <t>51A-171</t>
  </si>
  <si>
    <t>51B-171</t>
  </si>
  <si>
    <t>520-171</t>
  </si>
  <si>
    <t>530-171</t>
  </si>
  <si>
    <t>53B-171</t>
  </si>
  <si>
    <t>53C-171</t>
  </si>
  <si>
    <t>540-171</t>
  </si>
  <si>
    <t>54A-171</t>
  </si>
  <si>
    <t>550-171</t>
  </si>
  <si>
    <t>55A-171</t>
  </si>
  <si>
    <t>55B-171</t>
  </si>
  <si>
    <t>560-171</t>
  </si>
  <si>
    <t>570-171</t>
  </si>
  <si>
    <t>580-171</t>
  </si>
  <si>
    <t>58B-171</t>
  </si>
  <si>
    <t>590-171</t>
  </si>
  <si>
    <t>600-171</t>
  </si>
  <si>
    <t>60B-171</t>
  </si>
  <si>
    <t>60G-171</t>
  </si>
  <si>
    <t>60J-171</t>
  </si>
  <si>
    <t>60K-171</t>
  </si>
  <si>
    <t>60L-171</t>
  </si>
  <si>
    <t>60N-171</t>
  </si>
  <si>
    <t>60P-171</t>
  </si>
  <si>
    <t>60Q-171</t>
  </si>
  <si>
    <t>60U-171</t>
  </si>
  <si>
    <t>60Y-171</t>
  </si>
  <si>
    <t>60Z-171</t>
  </si>
  <si>
    <t>61K-171</t>
  </si>
  <si>
    <t>61L-171</t>
  </si>
  <si>
    <t>61M-171</t>
  </si>
  <si>
    <t>61N-171</t>
  </si>
  <si>
    <t>61P-171</t>
  </si>
  <si>
    <t>61Q-171</t>
  </si>
  <si>
    <t>61R-171</t>
  </si>
  <si>
    <t>61T-171</t>
  </si>
  <si>
    <t>61U-171</t>
  </si>
  <si>
    <t>61V-171</t>
  </si>
  <si>
    <t>61W-171</t>
  </si>
  <si>
    <t>61X-171</t>
  </si>
  <si>
    <t>61Y-171</t>
  </si>
  <si>
    <t>62J-171</t>
  </si>
  <si>
    <t>62K-171</t>
  </si>
  <si>
    <t>610-171</t>
  </si>
  <si>
    <t>620-171</t>
  </si>
  <si>
    <t>62A-171</t>
  </si>
  <si>
    <t>630-171</t>
  </si>
  <si>
    <t>63B-171</t>
  </si>
  <si>
    <t>640-171</t>
  </si>
  <si>
    <t>64A-171</t>
  </si>
  <si>
    <t>650-171</t>
  </si>
  <si>
    <t>65A-171</t>
  </si>
  <si>
    <t>65C-171</t>
  </si>
  <si>
    <t>65G-171</t>
  </si>
  <si>
    <t>65H-171</t>
  </si>
  <si>
    <t>65Z-171</t>
  </si>
  <si>
    <t>660-171</t>
  </si>
  <si>
    <t>66A-171</t>
  </si>
  <si>
    <t>670-171</t>
  </si>
  <si>
    <t>67B-171</t>
  </si>
  <si>
    <t>680-171</t>
  </si>
  <si>
    <t>681-171</t>
  </si>
  <si>
    <t>690-171</t>
  </si>
  <si>
    <t>69A-171</t>
  </si>
  <si>
    <t>700-171</t>
  </si>
  <si>
    <t>70A-171</t>
  </si>
  <si>
    <t>710-171</t>
  </si>
  <si>
    <t>720-171</t>
  </si>
  <si>
    <t>730-171</t>
  </si>
  <si>
    <t>73A-171</t>
  </si>
  <si>
    <t>740-171</t>
  </si>
  <si>
    <t>74C-171</t>
  </si>
  <si>
    <t>74Z-171</t>
  </si>
  <si>
    <t>750-171</t>
  </si>
  <si>
    <t>760-171</t>
  </si>
  <si>
    <t>76A-171</t>
  </si>
  <si>
    <t>761-171</t>
  </si>
  <si>
    <t>770-171</t>
  </si>
  <si>
    <t>780-171</t>
  </si>
  <si>
    <t>78A-171</t>
  </si>
  <si>
    <t>295-171</t>
  </si>
  <si>
    <t>790-171</t>
  </si>
  <si>
    <t>79Z-171</t>
  </si>
  <si>
    <t>800-171</t>
  </si>
  <si>
    <t>810-171</t>
  </si>
  <si>
    <t>81A-171</t>
  </si>
  <si>
    <t>81B-171</t>
  </si>
  <si>
    <t>820-171</t>
  </si>
  <si>
    <t>821-171</t>
  </si>
  <si>
    <t>830-171</t>
  </si>
  <si>
    <t>840-171</t>
  </si>
  <si>
    <t>850-171</t>
  </si>
  <si>
    <t>860-171</t>
  </si>
  <si>
    <t>861-171</t>
  </si>
  <si>
    <t>862-171</t>
  </si>
  <si>
    <t>870-171</t>
  </si>
  <si>
    <t>87A-171</t>
  </si>
  <si>
    <t>880-171</t>
  </si>
  <si>
    <t>88A-171</t>
  </si>
  <si>
    <t>890-171</t>
  </si>
  <si>
    <t>900-171</t>
  </si>
  <si>
    <t>90C-171</t>
  </si>
  <si>
    <t>90D-171</t>
  </si>
  <si>
    <t>90F-171</t>
  </si>
  <si>
    <t>910-171</t>
  </si>
  <si>
    <t>91A-171</t>
  </si>
  <si>
    <t>91B-171</t>
  </si>
  <si>
    <t>920-171</t>
  </si>
  <si>
    <t>92B-171</t>
  </si>
  <si>
    <t>92G-171</t>
  </si>
  <si>
    <t>92M-171</t>
  </si>
  <si>
    <t>92R-171</t>
  </si>
  <si>
    <t>92T-171</t>
  </si>
  <si>
    <t>92V-171</t>
  </si>
  <si>
    <t>92W-171</t>
  </si>
  <si>
    <t>93J-171</t>
  </si>
  <si>
    <t>93L-171</t>
  </si>
  <si>
    <t>93P-171</t>
  </si>
  <si>
    <t>93Q-171</t>
  </si>
  <si>
    <t>93R-171</t>
  </si>
  <si>
    <t>93T-171</t>
  </si>
  <si>
    <t>930-171</t>
  </si>
  <si>
    <t>93A-171</t>
  </si>
  <si>
    <t>940-171</t>
  </si>
  <si>
    <t>94A-171</t>
  </si>
  <si>
    <t>950-171</t>
  </si>
  <si>
    <t>95A-171</t>
  </si>
  <si>
    <t>960-171</t>
  </si>
  <si>
    <t>96C-171</t>
  </si>
  <si>
    <t>96F-171</t>
  </si>
  <si>
    <t>970-171</t>
  </si>
  <si>
    <t>980-171</t>
  </si>
  <si>
    <t>98A-171</t>
  </si>
  <si>
    <t>98B-171</t>
  </si>
  <si>
    <t>990-171</t>
  </si>
  <si>
    <t>995-171</t>
  </si>
  <si>
    <t>94Z-171</t>
  </si>
  <si>
    <t>01B-172</t>
  </si>
  <si>
    <t>01D-172</t>
  </si>
  <si>
    <t>07A-172</t>
  </si>
  <si>
    <t>11C-172</t>
  </si>
  <si>
    <t>19A-172</t>
  </si>
  <si>
    <t>19B-172</t>
  </si>
  <si>
    <t>19C-172</t>
  </si>
  <si>
    <t>27A-172</t>
  </si>
  <si>
    <t>32L-172</t>
  </si>
  <si>
    <t>32N-172</t>
  </si>
  <si>
    <t>32R-172</t>
  </si>
  <si>
    <t>34G-172</t>
  </si>
  <si>
    <t>34H-172</t>
  </si>
  <si>
    <t>35B-172</t>
  </si>
  <si>
    <t>36C-172</t>
  </si>
  <si>
    <t>36G-172</t>
  </si>
  <si>
    <t>39A-172</t>
  </si>
  <si>
    <t>39B-172</t>
  </si>
  <si>
    <t>41B-172</t>
  </si>
  <si>
    <t>41G-172</t>
  </si>
  <si>
    <t>41J-172</t>
  </si>
  <si>
    <t>41N-172</t>
  </si>
  <si>
    <t>41Q-172</t>
  </si>
  <si>
    <t>43C-172</t>
  </si>
  <si>
    <t>45A-172</t>
  </si>
  <si>
    <t>45B-172</t>
  </si>
  <si>
    <t>49E-172</t>
  </si>
  <si>
    <t>49F-172</t>
  </si>
  <si>
    <t>50A-172</t>
  </si>
  <si>
    <t>50Z-172</t>
  </si>
  <si>
    <t>51B-172</t>
  </si>
  <si>
    <t>53B-172</t>
  </si>
  <si>
    <t>55A-172</t>
  </si>
  <si>
    <t>55B-172</t>
  </si>
  <si>
    <t>60D-172</t>
  </si>
  <si>
    <t>60F-172</t>
  </si>
  <si>
    <t>60G-172</t>
  </si>
  <si>
    <t>60I-172</t>
  </si>
  <si>
    <t>60J-172</t>
  </si>
  <si>
    <t>60M-172</t>
  </si>
  <si>
    <t>60S-172</t>
  </si>
  <si>
    <t>60Y-172</t>
  </si>
  <si>
    <t>61J-172</t>
  </si>
  <si>
    <t>61M-172</t>
  </si>
  <si>
    <t>61S-172</t>
  </si>
  <si>
    <t>61X-172</t>
  </si>
  <si>
    <t>63A-172</t>
  </si>
  <si>
    <t>63C-172</t>
  </si>
  <si>
    <t>65D-172</t>
  </si>
  <si>
    <t>65F-172</t>
  </si>
  <si>
    <t>68A-172</t>
  </si>
  <si>
    <t>68C-172</t>
  </si>
  <si>
    <t>70A-172</t>
  </si>
  <si>
    <t>73B-172</t>
  </si>
  <si>
    <t>78B-172</t>
  </si>
  <si>
    <t>79A-172</t>
  </si>
  <si>
    <t>84B-172</t>
  </si>
  <si>
    <t>86T-172</t>
  </si>
  <si>
    <t>90A-172</t>
  </si>
  <si>
    <t>90B-172</t>
  </si>
  <si>
    <t>92B-172</t>
  </si>
  <si>
    <t>92D-172</t>
  </si>
  <si>
    <t>92E-172</t>
  </si>
  <si>
    <t>92F-172</t>
  </si>
  <si>
    <t>92G-172</t>
  </si>
  <si>
    <t>92N-172</t>
  </si>
  <si>
    <t>92P-172</t>
  </si>
  <si>
    <t>92R-172</t>
  </si>
  <si>
    <t>92S-172</t>
  </si>
  <si>
    <t>92T-172</t>
  </si>
  <si>
    <t>92U-172</t>
  </si>
  <si>
    <t>92V-172</t>
  </si>
  <si>
    <t>92W-172</t>
  </si>
  <si>
    <t>92Y-172</t>
  </si>
  <si>
    <t>93M-172</t>
  </si>
  <si>
    <t>93N-172</t>
  </si>
  <si>
    <t>93P-172</t>
  </si>
  <si>
    <t>93R-172</t>
  </si>
  <si>
    <t>98B-172</t>
  </si>
  <si>
    <t>010-181</t>
  </si>
  <si>
    <t>01C-181</t>
  </si>
  <si>
    <t>01F-181</t>
  </si>
  <si>
    <t>020-181</t>
  </si>
  <si>
    <t>030-181</t>
  </si>
  <si>
    <t>040-181</t>
  </si>
  <si>
    <t>050-181</t>
  </si>
  <si>
    <t>060-181</t>
  </si>
  <si>
    <t>06B-181</t>
  </si>
  <si>
    <t>070-181</t>
  </si>
  <si>
    <t>080-181</t>
  </si>
  <si>
    <t>08A-181</t>
  </si>
  <si>
    <t>090-181</t>
  </si>
  <si>
    <t>09A-181</t>
  </si>
  <si>
    <t>09B-181</t>
  </si>
  <si>
    <t>100-181</t>
  </si>
  <si>
    <t>10A-181</t>
  </si>
  <si>
    <t>10B-181</t>
  </si>
  <si>
    <t>110-181</t>
  </si>
  <si>
    <t>11A-181</t>
  </si>
  <si>
    <t>11B-181</t>
  </si>
  <si>
    <t>11C-181</t>
  </si>
  <si>
    <t>11D-181</t>
  </si>
  <si>
    <t>111-181</t>
  </si>
  <si>
    <t>11K-181</t>
  </si>
  <si>
    <t>120-181</t>
  </si>
  <si>
    <t>12A-181</t>
  </si>
  <si>
    <t>130-181</t>
  </si>
  <si>
    <t>13A-181</t>
  </si>
  <si>
    <t>13B-181</t>
  </si>
  <si>
    <t>13C-181</t>
  </si>
  <si>
    <t>13D-181</t>
  </si>
  <si>
    <t>140-181</t>
  </si>
  <si>
    <t>150-181</t>
  </si>
  <si>
    <t>160-181</t>
  </si>
  <si>
    <t>16B-181</t>
  </si>
  <si>
    <t>180-181</t>
  </si>
  <si>
    <t>182-181</t>
  </si>
  <si>
    <t>190-181</t>
  </si>
  <si>
    <t>200-181</t>
  </si>
  <si>
    <t>20A-181</t>
  </si>
  <si>
    <t>210-181</t>
  </si>
  <si>
    <t>220-181</t>
  </si>
  <si>
    <t>230-181</t>
  </si>
  <si>
    <t>23A-181</t>
  </si>
  <si>
    <t>240-181</t>
  </si>
  <si>
    <t>24B-181</t>
  </si>
  <si>
    <t>241-181</t>
  </si>
  <si>
    <t>24N-181</t>
  </si>
  <si>
    <t>250-181</t>
  </si>
  <si>
    <t>260-181</t>
  </si>
  <si>
    <t>26B-181</t>
  </si>
  <si>
    <t>26C-181</t>
  </si>
  <si>
    <t>270-181</t>
  </si>
  <si>
    <t>280-181</t>
  </si>
  <si>
    <t>290-181</t>
  </si>
  <si>
    <t>29A-181</t>
  </si>
  <si>
    <t>291-181</t>
  </si>
  <si>
    <t>292-181</t>
  </si>
  <si>
    <t>300-181</t>
  </si>
  <si>
    <t>310-181</t>
  </si>
  <si>
    <t>320-181</t>
  </si>
  <si>
    <t>00A-181</t>
  </si>
  <si>
    <t>00B-181</t>
  </si>
  <si>
    <t>32A-181</t>
  </si>
  <si>
    <t>32B-181</t>
  </si>
  <si>
    <t>32C-181</t>
  </si>
  <si>
    <t>32D-181</t>
  </si>
  <si>
    <t>32H-181</t>
  </si>
  <si>
    <t>32K-181</t>
  </si>
  <si>
    <t>32L-181</t>
  </si>
  <si>
    <t>32M-181</t>
  </si>
  <si>
    <t>32P-181</t>
  </si>
  <si>
    <t>32Q-181</t>
  </si>
  <si>
    <t>32S-181</t>
  </si>
  <si>
    <t>32T-181</t>
  </si>
  <si>
    <t>330-181</t>
  </si>
  <si>
    <t>33A-181</t>
  </si>
  <si>
    <t>340-181</t>
  </si>
  <si>
    <t>34B-181</t>
  </si>
  <si>
    <t>34D-181</t>
  </si>
  <si>
    <t>34F-181</t>
  </si>
  <si>
    <t>34G-181</t>
  </si>
  <si>
    <t>34Z-181</t>
  </si>
  <si>
    <t>350-181</t>
  </si>
  <si>
    <t>35A-181</t>
  </si>
  <si>
    <t>360-181</t>
  </si>
  <si>
    <t>36B-181</t>
  </si>
  <si>
    <t>36C-181</t>
  </si>
  <si>
    <t>36F-181</t>
  </si>
  <si>
    <t>370-181</t>
  </si>
  <si>
    <t>380-181</t>
  </si>
  <si>
    <t>390-181</t>
  </si>
  <si>
    <t>39A-181</t>
  </si>
  <si>
    <t>400-181</t>
  </si>
  <si>
    <t>410-181</t>
  </si>
  <si>
    <t>41B-181</t>
  </si>
  <si>
    <t>41C-181</t>
  </si>
  <si>
    <t>41D-181</t>
  </si>
  <si>
    <t>41F-181</t>
  </si>
  <si>
    <t>41H-181</t>
  </si>
  <si>
    <t>41J-181</t>
  </si>
  <si>
    <t>41K-181</t>
  </si>
  <si>
    <t>41L-181</t>
  </si>
  <si>
    <t>41M-181</t>
  </si>
  <si>
    <t>41R-181</t>
  </si>
  <si>
    <t>420-181</t>
  </si>
  <si>
    <t>42A-181</t>
  </si>
  <si>
    <t>42B-181</t>
  </si>
  <si>
    <t>421-181</t>
  </si>
  <si>
    <t>422-181</t>
  </si>
  <si>
    <t>430-181</t>
  </si>
  <si>
    <t>43D-181</t>
  </si>
  <si>
    <t>440-181</t>
  </si>
  <si>
    <t>44A-181</t>
  </si>
  <si>
    <t>450-181</t>
  </si>
  <si>
    <t>45B-181</t>
  </si>
  <si>
    <t>460-181</t>
  </si>
  <si>
    <t>470-181</t>
  </si>
  <si>
    <t>480-181</t>
  </si>
  <si>
    <t>490-181</t>
  </si>
  <si>
    <t>49B-181</t>
  </si>
  <si>
    <t>49D-181</t>
  </si>
  <si>
    <t>49F-181</t>
  </si>
  <si>
    <t>49G-181</t>
  </si>
  <si>
    <t>491-181</t>
  </si>
  <si>
    <t>500-181</t>
  </si>
  <si>
    <t>50Z-181</t>
  </si>
  <si>
    <t>510-181</t>
  </si>
  <si>
    <t>51A-181</t>
  </si>
  <si>
    <t>51B-181</t>
  </si>
  <si>
    <t>520-181</t>
  </si>
  <si>
    <t>530-181</t>
  </si>
  <si>
    <t>53B-181</t>
  </si>
  <si>
    <t>53C-181</t>
  </si>
  <si>
    <t>540-181</t>
  </si>
  <si>
    <t>54A-181</t>
  </si>
  <si>
    <t>550-181</t>
  </si>
  <si>
    <t>55A-181</t>
  </si>
  <si>
    <t>55B-181</t>
  </si>
  <si>
    <t>560-181</t>
  </si>
  <si>
    <t>570-181</t>
  </si>
  <si>
    <t>580-181</t>
  </si>
  <si>
    <t>58B-181</t>
  </si>
  <si>
    <t>590-181</t>
  </si>
  <si>
    <t>600-181</t>
  </si>
  <si>
    <t>60B-181</t>
  </si>
  <si>
    <t>60G-181</t>
  </si>
  <si>
    <t>60J-181</t>
  </si>
  <si>
    <t>60K-181</t>
  </si>
  <si>
    <t>60L-181</t>
  </si>
  <si>
    <t>60N-181</t>
  </si>
  <si>
    <t>60P-181</t>
  </si>
  <si>
    <t>60Q-181</t>
  </si>
  <si>
    <t>60U-181</t>
  </si>
  <si>
    <t>60Y-181</t>
  </si>
  <si>
    <t>60Z-181</t>
  </si>
  <si>
    <t>61K-181</t>
  </si>
  <si>
    <t>61L-181</t>
  </si>
  <si>
    <t>61M-181</t>
  </si>
  <si>
    <t>61N-181</t>
  </si>
  <si>
    <t>61P-181</t>
  </si>
  <si>
    <t>61Q-181</t>
  </si>
  <si>
    <t>61R-181</t>
  </si>
  <si>
    <t>61T-181</t>
  </si>
  <si>
    <t>61U-181</t>
  </si>
  <si>
    <t>61V-181</t>
  </si>
  <si>
    <t>61W-181</t>
  </si>
  <si>
    <t>61X-181</t>
  </si>
  <si>
    <t>61Y-181</t>
  </si>
  <si>
    <t>62J-181</t>
  </si>
  <si>
    <t>62K-181</t>
  </si>
  <si>
    <t>610-181</t>
  </si>
  <si>
    <t>620-181</t>
  </si>
  <si>
    <t>62A-181</t>
  </si>
  <si>
    <t>630-181</t>
  </si>
  <si>
    <t>63B-181</t>
  </si>
  <si>
    <t>640-181</t>
  </si>
  <si>
    <t>64A-181</t>
  </si>
  <si>
    <t>650-181</t>
  </si>
  <si>
    <t>65A-181</t>
  </si>
  <si>
    <t>65C-181</t>
  </si>
  <si>
    <t>65G-181</t>
  </si>
  <si>
    <t>65H-181</t>
  </si>
  <si>
    <t>65Z-181</t>
  </si>
  <si>
    <t>660-181</t>
  </si>
  <si>
    <t>66A-181</t>
  </si>
  <si>
    <t>670-181</t>
  </si>
  <si>
    <t>67B-181</t>
  </si>
  <si>
    <t>680-181</t>
  </si>
  <si>
    <t>681-181</t>
  </si>
  <si>
    <t>690-181</t>
  </si>
  <si>
    <t>69A-181</t>
  </si>
  <si>
    <t>700-181</t>
  </si>
  <si>
    <t>70A-181</t>
  </si>
  <si>
    <t>710-181</t>
  </si>
  <si>
    <t>720-181</t>
  </si>
  <si>
    <t>730-181</t>
  </si>
  <si>
    <t>73A-181</t>
  </si>
  <si>
    <t>740-181</t>
  </si>
  <si>
    <t>74C-181</t>
  </si>
  <si>
    <t>74Z-181</t>
  </si>
  <si>
    <t>750-181</t>
  </si>
  <si>
    <t>760-181</t>
  </si>
  <si>
    <t>76A-181</t>
  </si>
  <si>
    <t>761-181</t>
  </si>
  <si>
    <t>770-181</t>
  </si>
  <si>
    <t>780-181</t>
  </si>
  <si>
    <t>78A-181</t>
  </si>
  <si>
    <t>295-181</t>
  </si>
  <si>
    <t>790-181</t>
  </si>
  <si>
    <t>79Z-181</t>
  </si>
  <si>
    <t>800-181</t>
  </si>
  <si>
    <t>810-181</t>
  </si>
  <si>
    <t>81A-181</t>
  </si>
  <si>
    <t>81B-181</t>
  </si>
  <si>
    <t>820-181</t>
  </si>
  <si>
    <t>821-181</t>
  </si>
  <si>
    <t>830-181</t>
  </si>
  <si>
    <t>840-181</t>
  </si>
  <si>
    <t>850-181</t>
  </si>
  <si>
    <t>860-181</t>
  </si>
  <si>
    <t>861-181</t>
  </si>
  <si>
    <t>862-181</t>
  </si>
  <si>
    <t>870-181</t>
  </si>
  <si>
    <t>87A-181</t>
  </si>
  <si>
    <t>880-181</t>
  </si>
  <si>
    <t>88A-181</t>
  </si>
  <si>
    <t>890-181</t>
  </si>
  <si>
    <t>900-181</t>
  </si>
  <si>
    <t>90C-181</t>
  </si>
  <si>
    <t>90D-181</t>
  </si>
  <si>
    <t>90F-181</t>
  </si>
  <si>
    <t>910-181</t>
  </si>
  <si>
    <t>91A-181</t>
  </si>
  <si>
    <t>91B-181</t>
  </si>
  <si>
    <t>920-181</t>
  </si>
  <si>
    <t>92B-181</t>
  </si>
  <si>
    <t>92G-181</t>
  </si>
  <si>
    <t>92M-181</t>
  </si>
  <si>
    <t>92R-181</t>
  </si>
  <si>
    <t>92T-181</t>
  </si>
  <si>
    <t>92V-181</t>
  </si>
  <si>
    <t>92W-181</t>
  </si>
  <si>
    <t>93J-181</t>
  </si>
  <si>
    <t>93L-181</t>
  </si>
  <si>
    <t>93P-181</t>
  </si>
  <si>
    <t>93Q-181</t>
  </si>
  <si>
    <t>93R-181</t>
  </si>
  <si>
    <t>93T-181</t>
  </si>
  <si>
    <t>930-181</t>
  </si>
  <si>
    <t>93A-181</t>
  </si>
  <si>
    <t>940-181</t>
  </si>
  <si>
    <t>94A-181</t>
  </si>
  <si>
    <t>950-181</t>
  </si>
  <si>
    <t>95A-181</t>
  </si>
  <si>
    <t>960-181</t>
  </si>
  <si>
    <t>96C-181</t>
  </si>
  <si>
    <t>96F-181</t>
  </si>
  <si>
    <t>970-181</t>
  </si>
  <si>
    <t>980-181</t>
  </si>
  <si>
    <t>98A-181</t>
  </si>
  <si>
    <t>98B-181</t>
  </si>
  <si>
    <t>990-181</t>
  </si>
  <si>
    <t>995-181</t>
  </si>
  <si>
    <t>94Z-181</t>
  </si>
  <si>
    <t>41R-ALL</t>
  </si>
  <si>
    <t>Expenditures_PRC</t>
  </si>
  <si>
    <t>Expenditures_PSU</t>
  </si>
  <si>
    <t>41N-169</t>
  </si>
  <si>
    <t>32R-169</t>
  </si>
  <si>
    <t>32P-169</t>
  </si>
  <si>
    <t>32R-170</t>
  </si>
  <si>
    <t>39A-170</t>
  </si>
  <si>
    <t>41N-170</t>
  </si>
  <si>
    <t>Teacher Mentor</t>
  </si>
  <si>
    <t>Expenditures_Object</t>
  </si>
  <si>
    <t>Object Code</t>
  </si>
  <si>
    <t xml:space="preserve">Subtotal LEA + ISD   </t>
  </si>
  <si>
    <t xml:space="preserve">Subtotal Charters, CS VPS, Lab &amp; Regional Schools   </t>
  </si>
  <si>
    <t xml:space="preserve">Subtotal Non Units   </t>
  </si>
  <si>
    <t xml:space="preserve">Grand Total (all PSU)   </t>
  </si>
  <si>
    <t>Expenditures by PSU Type</t>
  </si>
  <si>
    <t xml:space="preserve">LEA and ISD   </t>
  </si>
  <si>
    <t>CS, CS VPS, Lab and Regional</t>
  </si>
  <si>
    <t xml:space="preserve">Non Units   </t>
  </si>
  <si>
    <t>Tab: Expenditures_PRC</t>
  </si>
  <si>
    <t>Tab: Expenditures_Object</t>
  </si>
  <si>
    <t>Account code that provides a description of the type of expenditure.  For more details of each object code, see NC Chart of Accounts on our website (URL is referenced under the table in tab "Expenditures_Object").</t>
  </si>
  <si>
    <t>Provides Covid expenditures by Program Report Code (PRC) and total Covid expenditures for each PSU</t>
  </si>
  <si>
    <t>Provides Covid expenditures for each PSU and total Covid expenditures for ALL PSUs by Program Report Code (PRC).</t>
  </si>
  <si>
    <t>Provides Covid expenditures by object code for each PSU and each PRC</t>
  </si>
  <si>
    <t>178-010</t>
  </si>
  <si>
    <t>178-020</t>
  </si>
  <si>
    <t>178-030</t>
  </si>
  <si>
    <t>178-040</t>
  </si>
  <si>
    <t>178-050</t>
  </si>
  <si>
    <t>178-060</t>
  </si>
  <si>
    <t>178-070</t>
  </si>
  <si>
    <t>178-080</t>
  </si>
  <si>
    <t>178-090</t>
  </si>
  <si>
    <t>178-100</t>
  </si>
  <si>
    <t>178-110</t>
  </si>
  <si>
    <t>178-111</t>
  </si>
  <si>
    <t>178-120</t>
  </si>
  <si>
    <t>178-130</t>
  </si>
  <si>
    <t>178-132</t>
  </si>
  <si>
    <t>178-140</t>
  </si>
  <si>
    <t>178-150</t>
  </si>
  <si>
    <t>178-180</t>
  </si>
  <si>
    <t>178-181</t>
  </si>
  <si>
    <t>178-182</t>
  </si>
  <si>
    <t>178-190</t>
  </si>
  <si>
    <t>178-200</t>
  </si>
  <si>
    <t>178-210</t>
  </si>
  <si>
    <t>178-230</t>
  </si>
  <si>
    <t>178-240</t>
  </si>
  <si>
    <t>178-241</t>
  </si>
  <si>
    <t>178-250</t>
  </si>
  <si>
    <t>178-260</t>
  </si>
  <si>
    <t>178-270</t>
  </si>
  <si>
    <t>178-280</t>
  </si>
  <si>
    <t>178-290</t>
  </si>
  <si>
    <t>178-291</t>
  </si>
  <si>
    <t>178-292</t>
  </si>
  <si>
    <t>178-300</t>
  </si>
  <si>
    <t>178-310</t>
  </si>
  <si>
    <t>178-320</t>
  </si>
  <si>
    <t>178-330</t>
  </si>
  <si>
    <t>178-340</t>
  </si>
  <si>
    <t>178-350</t>
  </si>
  <si>
    <t>178-360</t>
  </si>
  <si>
    <t>178-370</t>
  </si>
  <si>
    <t>178-380</t>
  </si>
  <si>
    <t>178-390</t>
  </si>
  <si>
    <t>178-400</t>
  </si>
  <si>
    <t>178-410</t>
  </si>
  <si>
    <t>178-421</t>
  </si>
  <si>
    <t>178-430</t>
  </si>
  <si>
    <t>178-440</t>
  </si>
  <si>
    <t>178-450</t>
  </si>
  <si>
    <t>178-470</t>
  </si>
  <si>
    <t>178-490</t>
  </si>
  <si>
    <t>178-491</t>
  </si>
  <si>
    <t>178-500</t>
  </si>
  <si>
    <t>178-510</t>
  </si>
  <si>
    <t>178-520</t>
  </si>
  <si>
    <t>178-530</t>
  </si>
  <si>
    <t>178-540</t>
  </si>
  <si>
    <t>178-550</t>
  </si>
  <si>
    <t>178-560</t>
  </si>
  <si>
    <t>178-570</t>
  </si>
  <si>
    <t>178-610</t>
  </si>
  <si>
    <t>178-620</t>
  </si>
  <si>
    <t>178-630</t>
  </si>
  <si>
    <t>178-650</t>
  </si>
  <si>
    <t>178-660</t>
  </si>
  <si>
    <t>178-670</t>
  </si>
  <si>
    <t>178-680</t>
  </si>
  <si>
    <t>178-690</t>
  </si>
  <si>
    <t>178-700</t>
  </si>
  <si>
    <t>178-720</t>
  </si>
  <si>
    <t>178-730</t>
  </si>
  <si>
    <t>178-740</t>
  </si>
  <si>
    <t>178-750</t>
  </si>
  <si>
    <t>178-761</t>
  </si>
  <si>
    <t>178-770</t>
  </si>
  <si>
    <t>178-790</t>
  </si>
  <si>
    <t>178-800</t>
  </si>
  <si>
    <t>178-810</t>
  </si>
  <si>
    <t>178-820</t>
  </si>
  <si>
    <t>178-821</t>
  </si>
  <si>
    <t>178-830</t>
  </si>
  <si>
    <t>178-840</t>
  </si>
  <si>
    <t>178-850</t>
  </si>
  <si>
    <t>178-860</t>
  </si>
  <si>
    <t>178-880</t>
  </si>
  <si>
    <t>178-890</t>
  </si>
  <si>
    <t>178-900</t>
  </si>
  <si>
    <t>178-910</t>
  </si>
  <si>
    <t>178-920</t>
  </si>
  <si>
    <t>178-950</t>
  </si>
  <si>
    <t>178-960</t>
  </si>
  <si>
    <t>178-970</t>
  </si>
  <si>
    <t>178-980</t>
  </si>
  <si>
    <t>178-990</t>
  </si>
  <si>
    <t>178-995</t>
  </si>
  <si>
    <t>178-ALL</t>
  </si>
  <si>
    <t>010-178</t>
  </si>
  <si>
    <t>020-178</t>
  </si>
  <si>
    <t>030-178</t>
  </si>
  <si>
    <t>040-178</t>
  </si>
  <si>
    <t>050-178</t>
  </si>
  <si>
    <t>060-178</t>
  </si>
  <si>
    <t>070-178</t>
  </si>
  <si>
    <t>080-178</t>
  </si>
  <si>
    <t>090-178</t>
  </si>
  <si>
    <t>100-178</t>
  </si>
  <si>
    <t>110-178</t>
  </si>
  <si>
    <t>111-178</t>
  </si>
  <si>
    <t>120-178</t>
  </si>
  <si>
    <t>130-178</t>
  </si>
  <si>
    <t>132-178</t>
  </si>
  <si>
    <t>140-178</t>
  </si>
  <si>
    <t>150-178</t>
  </si>
  <si>
    <t>170-178</t>
  </si>
  <si>
    <t>180-178</t>
  </si>
  <si>
    <t>181-178</t>
  </si>
  <si>
    <t>182-178</t>
  </si>
  <si>
    <t>190-178</t>
  </si>
  <si>
    <t>200-178</t>
  </si>
  <si>
    <t>210-178</t>
  </si>
  <si>
    <t>230-178</t>
  </si>
  <si>
    <t>240-178</t>
  </si>
  <si>
    <t>241-178</t>
  </si>
  <si>
    <t>250-178</t>
  </si>
  <si>
    <t>260-178</t>
  </si>
  <si>
    <t>270-178</t>
  </si>
  <si>
    <t>280-178</t>
  </si>
  <si>
    <t>290-178</t>
  </si>
  <si>
    <t>291-178</t>
  </si>
  <si>
    <t>292-178</t>
  </si>
  <si>
    <t>300-178</t>
  </si>
  <si>
    <t>310-178</t>
  </si>
  <si>
    <t>320-178</t>
  </si>
  <si>
    <t>330-178</t>
  </si>
  <si>
    <t>340-178</t>
  </si>
  <si>
    <t>350-178</t>
  </si>
  <si>
    <t>360-178</t>
  </si>
  <si>
    <t>370-178</t>
  </si>
  <si>
    <t>380-178</t>
  </si>
  <si>
    <t>390-178</t>
  </si>
  <si>
    <t>400-178</t>
  </si>
  <si>
    <t>410-178</t>
  </si>
  <si>
    <t>420-178</t>
  </si>
  <si>
    <t>421-178</t>
  </si>
  <si>
    <t>430-178</t>
  </si>
  <si>
    <t>440-178</t>
  </si>
  <si>
    <t>450-178</t>
  </si>
  <si>
    <t>460-178</t>
  </si>
  <si>
    <t>470-178</t>
  </si>
  <si>
    <t>480-178</t>
  </si>
  <si>
    <t>490-178</t>
  </si>
  <si>
    <t>491-178</t>
  </si>
  <si>
    <t>500-178</t>
  </si>
  <si>
    <t>510-178</t>
  </si>
  <si>
    <t>520-178</t>
  </si>
  <si>
    <t>530-178</t>
  </si>
  <si>
    <t>540-178</t>
  </si>
  <si>
    <t>550-178</t>
  </si>
  <si>
    <t>560-178</t>
  </si>
  <si>
    <t>570-178</t>
  </si>
  <si>
    <t>610-178</t>
  </si>
  <si>
    <t>620-178</t>
  </si>
  <si>
    <t>630-178</t>
  </si>
  <si>
    <t>650-178</t>
  </si>
  <si>
    <t>660-178</t>
  </si>
  <si>
    <t>670-178</t>
  </si>
  <si>
    <t>680-178</t>
  </si>
  <si>
    <t>681-178</t>
  </si>
  <si>
    <t>690-178</t>
  </si>
  <si>
    <t>700-178</t>
  </si>
  <si>
    <t>710-178</t>
  </si>
  <si>
    <t>720-178</t>
  </si>
  <si>
    <t>730-178</t>
  </si>
  <si>
    <t>740-178</t>
  </si>
  <si>
    <t>750-178</t>
  </si>
  <si>
    <t>761-178</t>
  </si>
  <si>
    <t>770-178</t>
  </si>
  <si>
    <t>790-178</t>
  </si>
  <si>
    <t>800-178</t>
  </si>
  <si>
    <t>810-178</t>
  </si>
  <si>
    <t>820-178</t>
  </si>
  <si>
    <t>821-178</t>
  </si>
  <si>
    <t>830-178</t>
  </si>
  <si>
    <t>840-178</t>
  </si>
  <si>
    <t>850-178</t>
  </si>
  <si>
    <t>860-178</t>
  </si>
  <si>
    <t>861-178</t>
  </si>
  <si>
    <t>880-178</t>
  </si>
  <si>
    <t>890-178</t>
  </si>
  <si>
    <t>900-178</t>
  </si>
  <si>
    <t>910-178</t>
  </si>
  <si>
    <t>920-178</t>
  </si>
  <si>
    <t>940-178</t>
  </si>
  <si>
    <t>950-178</t>
  </si>
  <si>
    <t>960-178</t>
  </si>
  <si>
    <t>970-178</t>
  </si>
  <si>
    <t>980-178</t>
  </si>
  <si>
    <t>990-178</t>
  </si>
  <si>
    <t>995-178</t>
  </si>
  <si>
    <t>Paul R Brown Leadership Academy</t>
  </si>
  <si>
    <t>The Learning Center</t>
  </si>
  <si>
    <t>NC Leadership Charter Academy</t>
  </si>
  <si>
    <t>The College Preparatory and Leadership A</t>
  </si>
  <si>
    <t>FernLeaf Community Charter School</t>
  </si>
  <si>
    <t>Ascend Leadership Academy: Lee County</t>
  </si>
  <si>
    <t>UpROAR Leadership Academy</t>
  </si>
  <si>
    <t>Girls Leadership Academy of Wilmington</t>
  </si>
  <si>
    <t>Longleaf School of the Arts</t>
  </si>
  <si>
    <t>PSU 09A - Paul R Brown Leadership Academy</t>
  </si>
  <si>
    <t>PSU 34H - NC Leadership Charter Academy</t>
  </si>
  <si>
    <t>PSU 41H - The College Preparatory and Leadership A</t>
  </si>
  <si>
    <t>PSU 45B - FernLeaf Community Charter School</t>
  </si>
  <si>
    <t>PSU 53B - Ascend Leadership Academy: Lee County</t>
  </si>
  <si>
    <t>PSU 61U - UpROAR Leadership Academy</t>
  </si>
  <si>
    <t>PSU 65G - Girls Leadership Academy of Wilmington</t>
  </si>
  <si>
    <t>PSU 92U - Longleaf School of the Arts</t>
  </si>
  <si>
    <t>PSU 20A - The Learning Center</t>
  </si>
  <si>
    <t>PRC 121 - CRF-Summer Learning Program</t>
  </si>
  <si>
    <t>PRC 127 - CRF-Connectivity School Buses</t>
  </si>
  <si>
    <t>PRC 129 - CRF-Learning Management System</t>
  </si>
  <si>
    <t>PRC 133 - CRF-Extended Learning and Integrated Student Support (ELISS)</t>
  </si>
  <si>
    <t>PRC 178 - ESSER II-Competency-based assessment</t>
  </si>
  <si>
    <t>Tab: Expenditures_PSU</t>
  </si>
  <si>
    <t>169-32P</t>
  </si>
  <si>
    <t>169-32R</t>
  </si>
  <si>
    <t>169-41N</t>
  </si>
  <si>
    <t>170-32R</t>
  </si>
  <si>
    <t>170-39A</t>
  </si>
  <si>
    <t>170-41N</t>
  </si>
  <si>
    <t>523</t>
  </si>
  <si>
    <t>HVAC Contract</t>
  </si>
  <si>
    <t>ESSER III - K-12 Public School Unit Supplemental Funding</t>
  </si>
  <si>
    <t>PRC 182 - ESSER III-K-12 Public School Unit Supplemental Funding</t>
  </si>
  <si>
    <t>169-00B</t>
  </si>
  <si>
    <t>00B-169</t>
  </si>
  <si>
    <t>173-020</t>
  </si>
  <si>
    <t>173-040</t>
  </si>
  <si>
    <t>173-050</t>
  </si>
  <si>
    <t>173-070</t>
  </si>
  <si>
    <t>173-080</t>
  </si>
  <si>
    <t>173-090</t>
  </si>
  <si>
    <t>173-100</t>
  </si>
  <si>
    <t>173-110</t>
  </si>
  <si>
    <t>173-111</t>
  </si>
  <si>
    <t>173-120</t>
  </si>
  <si>
    <t>173-130</t>
  </si>
  <si>
    <t>173-132</t>
  </si>
  <si>
    <t>173-140</t>
  </si>
  <si>
    <t>173-160</t>
  </si>
  <si>
    <t>173-170</t>
  </si>
  <si>
    <t>173-181</t>
  </si>
  <si>
    <t>173-182</t>
  </si>
  <si>
    <t>173-190</t>
  </si>
  <si>
    <t>173-230</t>
  </si>
  <si>
    <t>173-240</t>
  </si>
  <si>
    <t>173-241</t>
  </si>
  <si>
    <t>173-250</t>
  </si>
  <si>
    <t>173-260</t>
  </si>
  <si>
    <t>173-290</t>
  </si>
  <si>
    <t>173-291</t>
  </si>
  <si>
    <t>173-292</t>
  </si>
  <si>
    <t>173-300</t>
  </si>
  <si>
    <t>173-320</t>
  </si>
  <si>
    <t>173-330</t>
  </si>
  <si>
    <t>173-340</t>
  </si>
  <si>
    <t>173-350</t>
  </si>
  <si>
    <t>173-360</t>
  </si>
  <si>
    <t>173-370</t>
  </si>
  <si>
    <t>173-380</t>
  </si>
  <si>
    <t>173-390</t>
  </si>
  <si>
    <t>173-400</t>
  </si>
  <si>
    <t>173-410</t>
  </si>
  <si>
    <t>173-421</t>
  </si>
  <si>
    <t>173-430</t>
  </si>
  <si>
    <t>173-440</t>
  </si>
  <si>
    <t>173-450</t>
  </si>
  <si>
    <t>173-470</t>
  </si>
  <si>
    <t>173-480</t>
  </si>
  <si>
    <t>173-490</t>
  </si>
  <si>
    <t>173-491</t>
  </si>
  <si>
    <t>173-500</t>
  </si>
  <si>
    <t>173-510</t>
  </si>
  <si>
    <t>173-530</t>
  </si>
  <si>
    <t>173-540</t>
  </si>
  <si>
    <t>173-550</t>
  </si>
  <si>
    <t>173-560</t>
  </si>
  <si>
    <t>173-570</t>
  </si>
  <si>
    <t>173-590</t>
  </si>
  <si>
    <t>173-600</t>
  </si>
  <si>
    <t>173-610</t>
  </si>
  <si>
    <t>173-620</t>
  </si>
  <si>
    <t>173-630</t>
  </si>
  <si>
    <t>173-640</t>
  </si>
  <si>
    <t>173-650</t>
  </si>
  <si>
    <t>173-670</t>
  </si>
  <si>
    <t>173-680</t>
  </si>
  <si>
    <t>173-681</t>
  </si>
  <si>
    <t>173-690</t>
  </si>
  <si>
    <t>173-700</t>
  </si>
  <si>
    <t>173-710</t>
  </si>
  <si>
    <t>173-720</t>
  </si>
  <si>
    <t>173-730</t>
  </si>
  <si>
    <t>173-740</t>
  </si>
  <si>
    <t>173-750</t>
  </si>
  <si>
    <t>173-760</t>
  </si>
  <si>
    <t>173-761</t>
  </si>
  <si>
    <t>173-770</t>
  </si>
  <si>
    <t>173-800</t>
  </si>
  <si>
    <t>173-810</t>
  </si>
  <si>
    <t>173-820</t>
  </si>
  <si>
    <t>173-821</t>
  </si>
  <si>
    <t>173-830</t>
  </si>
  <si>
    <t>173-840</t>
  </si>
  <si>
    <t>173-850</t>
  </si>
  <si>
    <t>173-860</t>
  </si>
  <si>
    <t>173-861</t>
  </si>
  <si>
    <t>173-862</t>
  </si>
  <si>
    <t>173-870</t>
  </si>
  <si>
    <t>173-890</t>
  </si>
  <si>
    <t>173-900</t>
  </si>
  <si>
    <t>173-910</t>
  </si>
  <si>
    <t>173-920</t>
  </si>
  <si>
    <t>173-930</t>
  </si>
  <si>
    <t>173-940</t>
  </si>
  <si>
    <t>173-960</t>
  </si>
  <si>
    <t>173-970</t>
  </si>
  <si>
    <t>173-980</t>
  </si>
  <si>
    <t>173-990</t>
  </si>
  <si>
    <t>173-995</t>
  </si>
  <si>
    <t>173-00A</t>
  </si>
  <si>
    <t>173-01C</t>
  </si>
  <si>
    <t>173-01F</t>
  </si>
  <si>
    <t>173-07A</t>
  </si>
  <si>
    <t>173-09B</t>
  </si>
  <si>
    <t>173-10A</t>
  </si>
  <si>
    <t>173-10B</t>
  </si>
  <si>
    <t>173-11A</t>
  </si>
  <si>
    <t>173-11B</t>
  </si>
  <si>
    <t>173-11C</t>
  </si>
  <si>
    <t>173-11K</t>
  </si>
  <si>
    <t>173-12A</t>
  </si>
  <si>
    <t>173-13A</t>
  </si>
  <si>
    <t>173-13B</t>
  </si>
  <si>
    <t>173-13C</t>
  </si>
  <si>
    <t>173-16B</t>
  </si>
  <si>
    <t>173-19B</t>
  </si>
  <si>
    <t>173-19C</t>
  </si>
  <si>
    <t>173-20A</t>
  </si>
  <si>
    <t>173-23A</t>
  </si>
  <si>
    <t>173-24N</t>
  </si>
  <si>
    <t>173-26B</t>
  </si>
  <si>
    <t>173-27A</t>
  </si>
  <si>
    <t>173-29A</t>
  </si>
  <si>
    <t>173-32A</t>
  </si>
  <si>
    <t>173-32D</t>
  </si>
  <si>
    <t>173-32L</t>
  </si>
  <si>
    <t>173-32N</t>
  </si>
  <si>
    <t>173-32S</t>
  </si>
  <si>
    <t>173-32T</t>
  </si>
  <si>
    <t>173-33A</t>
  </si>
  <si>
    <t>173-34B</t>
  </si>
  <si>
    <t>173-34D</t>
  </si>
  <si>
    <t>173-34G</t>
  </si>
  <si>
    <t>173-34H</t>
  </si>
  <si>
    <t>173-36B</t>
  </si>
  <si>
    <t>173-36C</t>
  </si>
  <si>
    <t>173-36F</t>
  </si>
  <si>
    <t>173-36G</t>
  </si>
  <si>
    <t>173-39A</t>
  </si>
  <si>
    <t>173-39B</t>
  </si>
  <si>
    <t>173-41C</t>
  </si>
  <si>
    <t>173-41D</t>
  </si>
  <si>
    <t>173-41F</t>
  </si>
  <si>
    <t>173-41H</t>
  </si>
  <si>
    <t>173-41K</t>
  </si>
  <si>
    <t>173-41N</t>
  </si>
  <si>
    <t>173-42A</t>
  </si>
  <si>
    <t>173-43D</t>
  </si>
  <si>
    <t>173-45A</t>
  </si>
  <si>
    <t>173-45B</t>
  </si>
  <si>
    <t>173-49B</t>
  </si>
  <si>
    <t>173-49E</t>
  </si>
  <si>
    <t>173-49F</t>
  </si>
  <si>
    <t>173-50A</t>
  </si>
  <si>
    <t>173-51A</t>
  </si>
  <si>
    <t>173-53B</t>
  </si>
  <si>
    <t>173-53C</t>
  </si>
  <si>
    <t>173-54A</t>
  </si>
  <si>
    <t>173-55A</t>
  </si>
  <si>
    <t>173-55B</t>
  </si>
  <si>
    <t>173-58B</t>
  </si>
  <si>
    <t>173-60B</t>
  </si>
  <si>
    <t>173-60D</t>
  </si>
  <si>
    <t>173-60F</t>
  </si>
  <si>
    <t>173-60G</t>
  </si>
  <si>
    <t>173-60I</t>
  </si>
  <si>
    <t>173-60L</t>
  </si>
  <si>
    <t>173-60M</t>
  </si>
  <si>
    <t>173-60Q</t>
  </si>
  <si>
    <t>173-60S</t>
  </si>
  <si>
    <t>173-60Y</t>
  </si>
  <si>
    <t>173-61J</t>
  </si>
  <si>
    <t>173-61K</t>
  </si>
  <si>
    <t>173-61N</t>
  </si>
  <si>
    <t>173-61Q</t>
  </si>
  <si>
    <t>173-61S</t>
  </si>
  <si>
    <t>173-61T</t>
  </si>
  <si>
    <t>173-61X</t>
  </si>
  <si>
    <t>173-62J</t>
  </si>
  <si>
    <t>173-63B</t>
  </si>
  <si>
    <t>173-63C</t>
  </si>
  <si>
    <t>173-65A</t>
  </si>
  <si>
    <t>173-65F</t>
  </si>
  <si>
    <t>173-65G</t>
  </si>
  <si>
    <t>173-65H</t>
  </si>
  <si>
    <t>173-66A</t>
  </si>
  <si>
    <t>173-68C</t>
  </si>
  <si>
    <t>173-69A</t>
  </si>
  <si>
    <t>173-73B</t>
  </si>
  <si>
    <t>173-76A</t>
  </si>
  <si>
    <t>173-81A</t>
  </si>
  <si>
    <t>173-87A</t>
  </si>
  <si>
    <t>173-88A</t>
  </si>
  <si>
    <t>173-90A</t>
  </si>
  <si>
    <t>173-90B</t>
  </si>
  <si>
    <t>173-90D</t>
  </si>
  <si>
    <t>173-92B</t>
  </si>
  <si>
    <t>173-92D</t>
  </si>
  <si>
    <t>173-92E</t>
  </si>
  <si>
    <t>173-92G</t>
  </si>
  <si>
    <t>173-92S</t>
  </si>
  <si>
    <t>173-92T</t>
  </si>
  <si>
    <t>173-92W</t>
  </si>
  <si>
    <t>173-92Y</t>
  </si>
  <si>
    <t>173-93J</t>
  </si>
  <si>
    <t>173-93N</t>
  </si>
  <si>
    <t>173-93Q</t>
  </si>
  <si>
    <t>173-93R</t>
  </si>
  <si>
    <t>173-94A</t>
  </si>
  <si>
    <t>173-95A</t>
  </si>
  <si>
    <t>173-96C</t>
  </si>
  <si>
    <t>173-96F</t>
  </si>
  <si>
    <t>173-98A</t>
  </si>
  <si>
    <t>173-98B</t>
  </si>
  <si>
    <t>173-94Z</t>
  </si>
  <si>
    <t>173-34Z</t>
  </si>
  <si>
    <t>173-65Z</t>
  </si>
  <si>
    <t>010-173</t>
  </si>
  <si>
    <t>020-173</t>
  </si>
  <si>
    <t>040-173</t>
  </si>
  <si>
    <t>050-173</t>
  </si>
  <si>
    <t>060-173</t>
  </si>
  <si>
    <t>070-173</t>
  </si>
  <si>
    <t>080-173</t>
  </si>
  <si>
    <t>090-173</t>
  </si>
  <si>
    <t>100-173</t>
  </si>
  <si>
    <t>110-173</t>
  </si>
  <si>
    <t>111-173</t>
  </si>
  <si>
    <t>120-173</t>
  </si>
  <si>
    <t>130-173</t>
  </si>
  <si>
    <t>132-173</t>
  </si>
  <si>
    <t>140-173</t>
  </si>
  <si>
    <t>160-173</t>
  </si>
  <si>
    <t>170-173</t>
  </si>
  <si>
    <t>180-173</t>
  </si>
  <si>
    <t>181-173</t>
  </si>
  <si>
    <t>182-173</t>
  </si>
  <si>
    <t>190-173</t>
  </si>
  <si>
    <t>230-173</t>
  </si>
  <si>
    <t>240-173</t>
  </si>
  <si>
    <t>241-173</t>
  </si>
  <si>
    <t>250-173</t>
  </si>
  <si>
    <t>260-173</t>
  </si>
  <si>
    <t>280-173</t>
  </si>
  <si>
    <t>290-173</t>
  </si>
  <si>
    <t>291-173</t>
  </si>
  <si>
    <t>292-173</t>
  </si>
  <si>
    <t>300-173</t>
  </si>
  <si>
    <t>310-173</t>
  </si>
  <si>
    <t>320-173</t>
  </si>
  <si>
    <t>330-173</t>
  </si>
  <si>
    <t>340-173</t>
  </si>
  <si>
    <t>350-173</t>
  </si>
  <si>
    <t>360-173</t>
  </si>
  <si>
    <t>370-173</t>
  </si>
  <si>
    <t>380-173</t>
  </si>
  <si>
    <t>390-173</t>
  </si>
  <si>
    <t>400-173</t>
  </si>
  <si>
    <t>410-173</t>
  </si>
  <si>
    <t>420-173</t>
  </si>
  <si>
    <t>421-173</t>
  </si>
  <si>
    <t>422-173</t>
  </si>
  <si>
    <t>430-173</t>
  </si>
  <si>
    <t>440-173</t>
  </si>
  <si>
    <t>450-173</t>
  </si>
  <si>
    <t>460-173</t>
  </si>
  <si>
    <t>470-173</t>
  </si>
  <si>
    <t>480-173</t>
  </si>
  <si>
    <t>490-173</t>
  </si>
  <si>
    <t>491-173</t>
  </si>
  <si>
    <t>500-173</t>
  </si>
  <si>
    <t>510-173</t>
  </si>
  <si>
    <t>530-173</t>
  </si>
  <si>
    <t>540-173</t>
  </si>
  <si>
    <t>550-173</t>
  </si>
  <si>
    <t>560-173</t>
  </si>
  <si>
    <t>570-173</t>
  </si>
  <si>
    <t>590-173</t>
  </si>
  <si>
    <t>600-173</t>
  </si>
  <si>
    <t>610-173</t>
  </si>
  <si>
    <t>620-173</t>
  </si>
  <si>
    <t>630-173</t>
  </si>
  <si>
    <t>640-173</t>
  </si>
  <si>
    <t>650-173</t>
  </si>
  <si>
    <t>660-173</t>
  </si>
  <si>
    <t>670-173</t>
  </si>
  <si>
    <t>680-173</t>
  </si>
  <si>
    <t>681-173</t>
  </si>
  <si>
    <t>690-173</t>
  </si>
  <si>
    <t>700-173</t>
  </si>
  <si>
    <t>710-173</t>
  </si>
  <si>
    <t>720-173</t>
  </si>
  <si>
    <t>730-173</t>
  </si>
  <si>
    <t>740-173</t>
  </si>
  <si>
    <t>750-173</t>
  </si>
  <si>
    <t>760-173</t>
  </si>
  <si>
    <t>761-173</t>
  </si>
  <si>
    <t>770-173</t>
  </si>
  <si>
    <t>800-173</t>
  </si>
  <si>
    <t>810-173</t>
  </si>
  <si>
    <t>820-173</t>
  </si>
  <si>
    <t>821-173</t>
  </si>
  <si>
    <t>830-173</t>
  </si>
  <si>
    <t>840-173</t>
  </si>
  <si>
    <t>850-173</t>
  </si>
  <si>
    <t>860-173</t>
  </si>
  <si>
    <t>861-173</t>
  </si>
  <si>
    <t>862-173</t>
  </si>
  <si>
    <t>870-173</t>
  </si>
  <si>
    <t>890-173</t>
  </si>
  <si>
    <t>900-173</t>
  </si>
  <si>
    <t>910-173</t>
  </si>
  <si>
    <t>920-173</t>
  </si>
  <si>
    <t>930-173</t>
  </si>
  <si>
    <t>940-173</t>
  </si>
  <si>
    <t>960-173</t>
  </si>
  <si>
    <t>970-173</t>
  </si>
  <si>
    <t>980-173</t>
  </si>
  <si>
    <t>990-173</t>
  </si>
  <si>
    <t>995-173</t>
  </si>
  <si>
    <t>00A-173</t>
  </si>
  <si>
    <t>00B-173</t>
  </si>
  <si>
    <t>01C-173</t>
  </si>
  <si>
    <t>01F-173</t>
  </si>
  <si>
    <t>07A-173</t>
  </si>
  <si>
    <t>09B-173</t>
  </si>
  <si>
    <t>10A-173</t>
  </si>
  <si>
    <t>10B-173</t>
  </si>
  <si>
    <t>11A-173</t>
  </si>
  <si>
    <t>11B-173</t>
  </si>
  <si>
    <t>11C-173</t>
  </si>
  <si>
    <t>11D-173</t>
  </si>
  <si>
    <t>11K-173</t>
  </si>
  <si>
    <t>12A-173</t>
  </si>
  <si>
    <t>13A-173</t>
  </si>
  <si>
    <t>13B-173</t>
  </si>
  <si>
    <t>13C-173</t>
  </si>
  <si>
    <t>13D-173</t>
  </si>
  <si>
    <t>16B-173</t>
  </si>
  <si>
    <t>19B-173</t>
  </si>
  <si>
    <t>19C-173</t>
  </si>
  <si>
    <t>20A-173</t>
  </si>
  <si>
    <t>23A-173</t>
  </si>
  <si>
    <t>24N-173</t>
  </si>
  <si>
    <t>26B-173</t>
  </si>
  <si>
    <t>27A-173</t>
  </si>
  <si>
    <t>29A-173</t>
  </si>
  <si>
    <t>32A-173</t>
  </si>
  <si>
    <t>32D-173</t>
  </si>
  <si>
    <t>32L-173</t>
  </si>
  <si>
    <t>32M-173</t>
  </si>
  <si>
    <t>32N-173</t>
  </si>
  <si>
    <t>32Q-173</t>
  </si>
  <si>
    <t>32S-173</t>
  </si>
  <si>
    <t>32T-173</t>
  </si>
  <si>
    <t>33A-173</t>
  </si>
  <si>
    <t>34B-173</t>
  </si>
  <si>
    <t>34D-173</t>
  </si>
  <si>
    <t>34G-173</t>
  </si>
  <si>
    <t>34H-173</t>
  </si>
  <si>
    <t>36B-173</t>
  </si>
  <si>
    <t>36C-173</t>
  </si>
  <si>
    <t>36F-173</t>
  </si>
  <si>
    <t>36G-173</t>
  </si>
  <si>
    <t>39A-173</t>
  </si>
  <si>
    <t>39B-173</t>
  </si>
  <si>
    <t>41C-173</t>
  </si>
  <si>
    <t>41D-173</t>
  </si>
  <si>
    <t>41F-173</t>
  </si>
  <si>
    <t>41H-173</t>
  </si>
  <si>
    <t>41K-173</t>
  </si>
  <si>
    <t>41N-173</t>
  </si>
  <si>
    <t>42A-173</t>
  </si>
  <si>
    <t>43D-173</t>
  </si>
  <si>
    <t>45A-173</t>
  </si>
  <si>
    <t>45B-173</t>
  </si>
  <si>
    <t>49B-173</t>
  </si>
  <si>
    <t>49E-173</t>
  </si>
  <si>
    <t>49F-173</t>
  </si>
  <si>
    <t>49G-173</t>
  </si>
  <si>
    <t>50A-173</t>
  </si>
  <si>
    <t>51A-173</t>
  </si>
  <si>
    <t>51B-173</t>
  </si>
  <si>
    <t>53B-173</t>
  </si>
  <si>
    <t>53C-173</t>
  </si>
  <si>
    <t>54A-173</t>
  </si>
  <si>
    <t>55A-173</t>
  </si>
  <si>
    <t>55B-173</t>
  </si>
  <si>
    <t>58B-173</t>
  </si>
  <si>
    <t>60B-173</t>
  </si>
  <si>
    <t>60D-173</t>
  </si>
  <si>
    <t>60F-173</t>
  </si>
  <si>
    <t>60G-173</t>
  </si>
  <si>
    <t>60I-173</t>
  </si>
  <si>
    <t>60K-173</t>
  </si>
  <si>
    <t>60L-173</t>
  </si>
  <si>
    <t>60M-173</t>
  </si>
  <si>
    <t>60Q-173</t>
  </si>
  <si>
    <t>60S-173</t>
  </si>
  <si>
    <t>60Y-173</t>
  </si>
  <si>
    <t>61J-173</t>
  </si>
  <si>
    <t>61K-173</t>
  </si>
  <si>
    <t>61N-173</t>
  </si>
  <si>
    <t>61Q-173</t>
  </si>
  <si>
    <t>61S-173</t>
  </si>
  <si>
    <t>61T-173</t>
  </si>
  <si>
    <t>61W-173</t>
  </si>
  <si>
    <t>61X-173</t>
  </si>
  <si>
    <t>62K-173</t>
  </si>
  <si>
    <t>62J-173</t>
  </si>
  <si>
    <t>63B-173</t>
  </si>
  <si>
    <t>63C-173</t>
  </si>
  <si>
    <t>65A-173</t>
  </si>
  <si>
    <t>65F-173</t>
  </si>
  <si>
    <t>65G-173</t>
  </si>
  <si>
    <t>65H-173</t>
  </si>
  <si>
    <t>66A-173</t>
  </si>
  <si>
    <t>68C-173</t>
  </si>
  <si>
    <t>69A-173</t>
  </si>
  <si>
    <t>73B-173</t>
  </si>
  <si>
    <t>76A-173</t>
  </si>
  <si>
    <t>81A-173</t>
  </si>
  <si>
    <t>81B-173</t>
  </si>
  <si>
    <t>84B-173</t>
  </si>
  <si>
    <t>87A-173</t>
  </si>
  <si>
    <t>88A-173</t>
  </si>
  <si>
    <t>90A-173</t>
  </si>
  <si>
    <t>90B-173</t>
  </si>
  <si>
    <t>90C-173</t>
  </si>
  <si>
    <t>90D-173</t>
  </si>
  <si>
    <t>91B-173</t>
  </si>
  <si>
    <t>92B-173</t>
  </si>
  <si>
    <t>92D-173</t>
  </si>
  <si>
    <t>92E-173</t>
  </si>
  <si>
    <t>92G-173</t>
  </si>
  <si>
    <t>92S-173</t>
  </si>
  <si>
    <t>92T-173</t>
  </si>
  <si>
    <t>92W-173</t>
  </si>
  <si>
    <t>92Y-173</t>
  </si>
  <si>
    <t>93A-173</t>
  </si>
  <si>
    <t>93J-173</t>
  </si>
  <si>
    <t>93N-173</t>
  </si>
  <si>
    <t>93P-173</t>
  </si>
  <si>
    <t>93Q-173</t>
  </si>
  <si>
    <t>93R-173</t>
  </si>
  <si>
    <t>93T-173</t>
  </si>
  <si>
    <t>94A-173</t>
  </si>
  <si>
    <t>95A-173</t>
  </si>
  <si>
    <t>96C-173</t>
  </si>
  <si>
    <t>96F-173</t>
  </si>
  <si>
    <t>98A-173</t>
  </si>
  <si>
    <t>98B-173</t>
  </si>
  <si>
    <t>94Z-173</t>
  </si>
  <si>
    <t>34Z-173</t>
  </si>
  <si>
    <t>65Z-173</t>
  </si>
  <si>
    <t>173-ALL</t>
  </si>
  <si>
    <t>182-01B</t>
  </si>
  <si>
    <t>182-01D</t>
  </si>
  <si>
    <t>182-07A</t>
  </si>
  <si>
    <t>182-11C</t>
  </si>
  <si>
    <t>182-19A</t>
  </si>
  <si>
    <t>182-19B</t>
  </si>
  <si>
    <t>182-19C</t>
  </si>
  <si>
    <t>182-27A</t>
  </si>
  <si>
    <t>182-32L</t>
  </si>
  <si>
    <t>182-32N</t>
  </si>
  <si>
    <t>182-32R</t>
  </si>
  <si>
    <t>182-34G</t>
  </si>
  <si>
    <t>182-34H</t>
  </si>
  <si>
    <t>182-35B</t>
  </si>
  <si>
    <t>182-36C</t>
  </si>
  <si>
    <t>182-36G</t>
  </si>
  <si>
    <t>182-39A</t>
  </si>
  <si>
    <t>182-39B</t>
  </si>
  <si>
    <t>182-41B</t>
  </si>
  <si>
    <t>182-41G</t>
  </si>
  <si>
    <t>182-41J</t>
  </si>
  <si>
    <t>182-41N</t>
  </si>
  <si>
    <t>182-41Q</t>
  </si>
  <si>
    <t>182-45A</t>
  </si>
  <si>
    <t>182-45B</t>
  </si>
  <si>
    <t>182-49E</t>
  </si>
  <si>
    <t>182-49F</t>
  </si>
  <si>
    <t>182-50A</t>
  </si>
  <si>
    <t>182-50Z</t>
  </si>
  <si>
    <t>182-51B</t>
  </si>
  <si>
    <t>182-53B</t>
  </si>
  <si>
    <t>182-55A</t>
  </si>
  <si>
    <t>182-60D</t>
  </si>
  <si>
    <t>182-60F</t>
  </si>
  <si>
    <t>182-60G</t>
  </si>
  <si>
    <t>182-60I</t>
  </si>
  <si>
    <t>182-60J</t>
  </si>
  <si>
    <t>182-60M</t>
  </si>
  <si>
    <t>182-60S</t>
  </si>
  <si>
    <t>182-60Y</t>
  </si>
  <si>
    <t>182-61J</t>
  </si>
  <si>
    <t>182-61M</t>
  </si>
  <si>
    <t>182-61S</t>
  </si>
  <si>
    <t>182-61X</t>
  </si>
  <si>
    <t>182-63A</t>
  </si>
  <si>
    <t>182-63C</t>
  </si>
  <si>
    <t>182-65D</t>
  </si>
  <si>
    <t>182-65F</t>
  </si>
  <si>
    <t>182-68A</t>
  </si>
  <si>
    <t>182-68C</t>
  </si>
  <si>
    <t>182-70A</t>
  </si>
  <si>
    <t>182-73B</t>
  </si>
  <si>
    <t>182-78B</t>
  </si>
  <si>
    <t>182-79A</t>
  </si>
  <si>
    <t>182-84B</t>
  </si>
  <si>
    <t>182-86T</t>
  </si>
  <si>
    <t>182-90A</t>
  </si>
  <si>
    <t>182-90B</t>
  </si>
  <si>
    <t>182-92B</t>
  </si>
  <si>
    <t>182-92D</t>
  </si>
  <si>
    <t>182-92E</t>
  </si>
  <si>
    <t>182-92F</t>
  </si>
  <si>
    <t>182-92G</t>
  </si>
  <si>
    <t>182-92N</t>
  </si>
  <si>
    <t>182-92P</t>
  </si>
  <si>
    <t>182-92R</t>
  </si>
  <si>
    <t>182-92S</t>
  </si>
  <si>
    <t>182-92T</t>
  </si>
  <si>
    <t>182-92U</t>
  </si>
  <si>
    <t>182-92V</t>
  </si>
  <si>
    <t>182-92W</t>
  </si>
  <si>
    <t>182-92Y</t>
  </si>
  <si>
    <t>182-93M</t>
  </si>
  <si>
    <t>182-93N</t>
  </si>
  <si>
    <t>182-93P</t>
  </si>
  <si>
    <t>182-93R</t>
  </si>
  <si>
    <t>182-98B</t>
  </si>
  <si>
    <t>01B-182</t>
  </si>
  <si>
    <t>01D-182</t>
  </si>
  <si>
    <t>07A-182</t>
  </si>
  <si>
    <t>11C-182</t>
  </si>
  <si>
    <t>19A-182</t>
  </si>
  <si>
    <t>19B-182</t>
  </si>
  <si>
    <t>19C-182</t>
  </si>
  <si>
    <t>27A-182</t>
  </si>
  <si>
    <t>32L-182</t>
  </si>
  <si>
    <t>32N-182</t>
  </si>
  <si>
    <t>32R-182</t>
  </si>
  <si>
    <t>34G-182</t>
  </si>
  <si>
    <t>34H-182</t>
  </si>
  <si>
    <t>35B-182</t>
  </si>
  <si>
    <t>36C-182</t>
  </si>
  <si>
    <t>36G-182</t>
  </si>
  <si>
    <t>39A-182</t>
  </si>
  <si>
    <t>39B-182</t>
  </si>
  <si>
    <t>41B-182</t>
  </si>
  <si>
    <t>41G-182</t>
  </si>
  <si>
    <t>41J-182</t>
  </si>
  <si>
    <t>41N-182</t>
  </si>
  <si>
    <t>41Q-182</t>
  </si>
  <si>
    <t>45A-182</t>
  </si>
  <si>
    <t>45B-182</t>
  </si>
  <si>
    <t>49E-182</t>
  </si>
  <si>
    <t>49F-182</t>
  </si>
  <si>
    <t>50A-182</t>
  </si>
  <si>
    <t>50Z-182</t>
  </si>
  <si>
    <t>51B-182</t>
  </si>
  <si>
    <t>53B-182</t>
  </si>
  <si>
    <t>55A-182</t>
  </si>
  <si>
    <t>60D-182</t>
  </si>
  <si>
    <t>60F-182</t>
  </si>
  <si>
    <t>60G-182</t>
  </si>
  <si>
    <t>60I-182</t>
  </si>
  <si>
    <t>60J-182</t>
  </si>
  <si>
    <t>60M-182</t>
  </si>
  <si>
    <t>60S-182</t>
  </si>
  <si>
    <t>60Y-182</t>
  </si>
  <si>
    <t>61J-182</t>
  </si>
  <si>
    <t>61M-182</t>
  </si>
  <si>
    <t>61S-182</t>
  </si>
  <si>
    <t>61X-182</t>
  </si>
  <si>
    <t>63A-182</t>
  </si>
  <si>
    <t>63C-182</t>
  </si>
  <si>
    <t>65D-182</t>
  </si>
  <si>
    <t>65F-182</t>
  </si>
  <si>
    <t>68A-182</t>
  </si>
  <si>
    <t>68C-182</t>
  </si>
  <si>
    <t>70A-182</t>
  </si>
  <si>
    <t>73B-182</t>
  </si>
  <si>
    <t>78B-182</t>
  </si>
  <si>
    <t>79A-182</t>
  </si>
  <si>
    <t>84B-182</t>
  </si>
  <si>
    <t>86T-182</t>
  </si>
  <si>
    <t>90A-182</t>
  </si>
  <si>
    <t>90B-182</t>
  </si>
  <si>
    <t>92B-182</t>
  </si>
  <si>
    <t>92D-182</t>
  </si>
  <si>
    <t>92E-182</t>
  </si>
  <si>
    <t>92F-182</t>
  </si>
  <si>
    <t>92G-182</t>
  </si>
  <si>
    <t>92N-182</t>
  </si>
  <si>
    <t>92P-182</t>
  </si>
  <si>
    <t>92R-182</t>
  </si>
  <si>
    <t>92S-182</t>
  </si>
  <si>
    <t>92T-182</t>
  </si>
  <si>
    <t>92U-182</t>
  </si>
  <si>
    <t>92V-182</t>
  </si>
  <si>
    <t>92W-182</t>
  </si>
  <si>
    <t>92Y-182</t>
  </si>
  <si>
    <t>93M-182</t>
  </si>
  <si>
    <t>93N-182</t>
  </si>
  <si>
    <t>93P-182</t>
  </si>
  <si>
    <t>93R-182</t>
  </si>
  <si>
    <t>98B-182</t>
  </si>
  <si>
    <t>FY 2021
YTD Expenditures</t>
  </si>
  <si>
    <t>Allotment Vs Expenditures as of FY21</t>
  </si>
  <si>
    <t>FY 2021 
YTD Expenditures</t>
  </si>
  <si>
    <t>11F</t>
  </si>
  <si>
    <t>Asheville PEAK Academy</t>
  </si>
  <si>
    <t>41R</t>
  </si>
  <si>
    <t>Summit Creek Academy</t>
  </si>
  <si>
    <t>62L</t>
  </si>
  <si>
    <t>Telra Institute</t>
  </si>
  <si>
    <t>78C</t>
  </si>
  <si>
    <t>Old Main Stream</t>
  </si>
  <si>
    <t>80C</t>
  </si>
  <si>
    <t>Faith Academy Charter</t>
  </si>
  <si>
    <t>PSU 80C - Faith Academy Charter</t>
  </si>
  <si>
    <t>PSU 78C - Old Main Stream</t>
  </si>
  <si>
    <t>PSU 62L - Telra Institute</t>
  </si>
  <si>
    <t>PSU 41R - Summit Creek Academy</t>
  </si>
  <si>
    <t>PSU 11F - Asheville PEAK Academy</t>
  </si>
  <si>
    <t>For descriptions of individual PRC and Object codes, refer to NC Chart of Accounts and Covid Allotment Policy Manual at</t>
  </si>
  <si>
    <t>00A-124-462</t>
  </si>
  <si>
    <t>00A-126-462</t>
  </si>
  <si>
    <t>00A-163-413</t>
  </si>
  <si>
    <t>00A-ALL-413</t>
  </si>
  <si>
    <t>00A-ALL-462</t>
  </si>
  <si>
    <t>010-124-418</t>
  </si>
  <si>
    <t>010-125-171</t>
  </si>
  <si>
    <t>010-125-187</t>
  </si>
  <si>
    <t>010-125-211</t>
  </si>
  <si>
    <t>010-125-221</t>
  </si>
  <si>
    <t>010-125-231</t>
  </si>
  <si>
    <t>010-ALL-171</t>
  </si>
  <si>
    <t>010-ALL-187</t>
  </si>
  <si>
    <t>010-ALL-211</t>
  </si>
  <si>
    <t>010-ALL-221</t>
  </si>
  <si>
    <t>010-ALL-231</t>
  </si>
  <si>
    <t>010-ALL-418</t>
  </si>
  <si>
    <t>01C-163-411</t>
  </si>
  <si>
    <t>01C-163-462</t>
  </si>
  <si>
    <t>01C-ALL-411</t>
  </si>
  <si>
    <t>01C-ALL-462</t>
  </si>
  <si>
    <t>020-125-113</t>
  </si>
  <si>
    <t>020-125-211</t>
  </si>
  <si>
    <t>020-125-221</t>
  </si>
  <si>
    <t>020-125-231</t>
  </si>
  <si>
    <t>020-125-422</t>
  </si>
  <si>
    <t>020-125-423</t>
  </si>
  <si>
    <t>020-125-424</t>
  </si>
  <si>
    <t>020-125-451</t>
  </si>
  <si>
    <t>020-ALL-113</t>
  </si>
  <si>
    <t>020-ALL-211</t>
  </si>
  <si>
    <t>020-ALL-221</t>
  </si>
  <si>
    <t>020-ALL-231</t>
  </si>
  <si>
    <t>020-ALL-422</t>
  </si>
  <si>
    <t>020-ALL-423</t>
  </si>
  <si>
    <t>020-ALL-424</t>
  </si>
  <si>
    <t>020-ALL-451</t>
  </si>
  <si>
    <t>030-163-411</t>
  </si>
  <si>
    <t>030-ALL-411</t>
  </si>
  <si>
    <t>050-125-171</t>
  </si>
  <si>
    <t>050-125-174</t>
  </si>
  <si>
    <t>050-125-175</t>
  </si>
  <si>
    <t>050-125-176</t>
  </si>
  <si>
    <t>050-125-211</t>
  </si>
  <si>
    <t>050-125-221</t>
  </si>
  <si>
    <t>050-125-231</t>
  </si>
  <si>
    <t>050-125-411</t>
  </si>
  <si>
    <t>050-ALL-171</t>
  </si>
  <si>
    <t>050-ALL-174</t>
  </si>
  <si>
    <t>050-ALL-175</t>
  </si>
  <si>
    <t>050-ALL-176</t>
  </si>
  <si>
    <t>050-ALL-211</t>
  </si>
  <si>
    <t>050-ALL-221</t>
  </si>
  <si>
    <t>050-ALL-231</t>
  </si>
  <si>
    <t>050-ALL-411</t>
  </si>
  <si>
    <t>06B-125-451</t>
  </si>
  <si>
    <t>06B-163-121</t>
  </si>
  <si>
    <t>06B-163-173</t>
  </si>
  <si>
    <t>06B-163-211</t>
  </si>
  <si>
    <t>06B-163-411</t>
  </si>
  <si>
    <t>06B-163-418</t>
  </si>
  <si>
    <t>06B-ALL-121</t>
  </si>
  <si>
    <t>06B-ALL-173</t>
  </si>
  <si>
    <t>06B-ALL-211</t>
  </si>
  <si>
    <t>06B-ALL-411</t>
  </si>
  <si>
    <t>06B-ALL-418</t>
  </si>
  <si>
    <t>06B-ALL-451</t>
  </si>
  <si>
    <t>070-125-174</t>
  </si>
  <si>
    <t>070-125-176</t>
  </si>
  <si>
    <t>070-125-211</t>
  </si>
  <si>
    <t>070-125-221</t>
  </si>
  <si>
    <t>070-125-231</t>
  </si>
  <si>
    <t>070-125-451</t>
  </si>
  <si>
    <t>070-163-114</t>
  </si>
  <si>
    <t>070-163-135</t>
  </si>
  <si>
    <t>070-163-211</t>
  </si>
  <si>
    <t>070-163-221</t>
  </si>
  <si>
    <t>070-163-392</t>
  </si>
  <si>
    <t>070-163-462</t>
  </si>
  <si>
    <t>070-ALL-114</t>
  </si>
  <si>
    <t>070-ALL-135</t>
  </si>
  <si>
    <t>070-ALL-174</t>
  </si>
  <si>
    <t>070-ALL-176</t>
  </si>
  <si>
    <t>070-ALL-211</t>
  </si>
  <si>
    <t>070-ALL-221</t>
  </si>
  <si>
    <t>070-ALL-231</t>
  </si>
  <si>
    <t>070-ALL-392</t>
  </si>
  <si>
    <t>070-ALL-451</t>
  </si>
  <si>
    <t>070-ALL-462</t>
  </si>
  <si>
    <t>080-125-411</t>
  </si>
  <si>
    <t>080-125-462</t>
  </si>
  <si>
    <t>080-163-311</t>
  </si>
  <si>
    <t>080-163-411</t>
  </si>
  <si>
    <t>080-ALL-311</t>
  </si>
  <si>
    <t>080-ALL-411</t>
  </si>
  <si>
    <t>080-ALL-462</t>
  </si>
  <si>
    <t>090-124-462</t>
  </si>
  <si>
    <t>090-125-187</t>
  </si>
  <si>
    <t>090-125-211</t>
  </si>
  <si>
    <t>090-125-221</t>
  </si>
  <si>
    <t>090-125-411</t>
  </si>
  <si>
    <t>090-125-462</t>
  </si>
  <si>
    <t>090-125-541</t>
  </si>
  <si>
    <t>090-126-462</t>
  </si>
  <si>
    <t>090-163-342</t>
  </si>
  <si>
    <t>090-163-372</t>
  </si>
  <si>
    <t>090-163-392</t>
  </si>
  <si>
    <t>090-163-411</t>
  </si>
  <si>
    <t>090-163-418</t>
  </si>
  <si>
    <t>090-163-462</t>
  </si>
  <si>
    <t>090-ALL-187</t>
  </si>
  <si>
    <t>090-ALL-211</t>
  </si>
  <si>
    <t>090-ALL-221</t>
  </si>
  <si>
    <t>090-ALL-342</t>
  </si>
  <si>
    <t>090-ALL-372</t>
  </si>
  <si>
    <t>090-ALL-392</t>
  </si>
  <si>
    <t>090-ALL-411</t>
  </si>
  <si>
    <t>090-ALL-418</t>
  </si>
  <si>
    <t>090-ALL-462</t>
  </si>
  <si>
    <t>090-ALL-541</t>
  </si>
  <si>
    <t>100-125-171</t>
  </si>
  <si>
    <t>100-125-211</t>
  </si>
  <si>
    <t>100-125-221</t>
  </si>
  <si>
    <t>100-125-231</t>
  </si>
  <si>
    <t>100-125-234</t>
  </si>
  <si>
    <t>100-125-235</t>
  </si>
  <si>
    <t>100-ALL-171</t>
  </si>
  <si>
    <t>100-ALL-211</t>
  </si>
  <si>
    <t>100-ALL-221</t>
  </si>
  <si>
    <t>100-ALL-231</t>
  </si>
  <si>
    <t>100-ALL-234</t>
  </si>
  <si>
    <t>100-ALL-235</t>
  </si>
  <si>
    <t>111-125-151</t>
  </si>
  <si>
    <t>111-125-171</t>
  </si>
  <si>
    <t>111-125-174</t>
  </si>
  <si>
    <t>111-125-176</t>
  </si>
  <si>
    <t>111-125-199</t>
  </si>
  <si>
    <t>111-125-211</t>
  </si>
  <si>
    <t>111-125-221</t>
  </si>
  <si>
    <t>111-125-231</t>
  </si>
  <si>
    <t>111-125-411</t>
  </si>
  <si>
    <t>111-163-141</t>
  </si>
  <si>
    <t>111-163-191</t>
  </si>
  <si>
    <t>111-163-192</t>
  </si>
  <si>
    <t>111-163-211</t>
  </si>
  <si>
    <t>111-163-221</t>
  </si>
  <si>
    <t>111-163-392</t>
  </si>
  <si>
    <t>111-163-411</t>
  </si>
  <si>
    <t>111-ALL-141</t>
  </si>
  <si>
    <t>111-ALL-151</t>
  </si>
  <si>
    <t>111-ALL-171</t>
  </si>
  <si>
    <t>111-ALL-174</t>
  </si>
  <si>
    <t>111-ALL-176</t>
  </si>
  <si>
    <t>111-ALL-191</t>
  </si>
  <si>
    <t>111-ALL-192</t>
  </si>
  <si>
    <t>111-ALL-199</t>
  </si>
  <si>
    <t>111-ALL-211</t>
  </si>
  <si>
    <t>111-ALL-221</t>
  </si>
  <si>
    <t>111-ALL-231</t>
  </si>
  <si>
    <t>111-ALL-392</t>
  </si>
  <si>
    <t>111-ALL-411</t>
  </si>
  <si>
    <t>11K-126-462</t>
  </si>
  <si>
    <t>11K-ALL-462</t>
  </si>
  <si>
    <t>120-125-311</t>
  </si>
  <si>
    <t>120-125-411</t>
  </si>
  <si>
    <t>120-ALL-311</t>
  </si>
  <si>
    <t>120-ALL-411</t>
  </si>
  <si>
    <t>12A-163-418</t>
  </si>
  <si>
    <t>12A-163-462</t>
  </si>
  <si>
    <t>12A-ALL-418</t>
  </si>
  <si>
    <t>12A-ALL-462</t>
  </si>
  <si>
    <t>130-124-462</t>
  </si>
  <si>
    <t>130-125-171</t>
  </si>
  <si>
    <t>130-125-211</t>
  </si>
  <si>
    <t>130-125-221</t>
  </si>
  <si>
    <t>130-125-231</t>
  </si>
  <si>
    <t>130-125-411</t>
  </si>
  <si>
    <t>130-125-422</t>
  </si>
  <si>
    <t>130-125-423</t>
  </si>
  <si>
    <t>130-125-424</t>
  </si>
  <si>
    <t>130-125-461</t>
  </si>
  <si>
    <t>130-125-462</t>
  </si>
  <si>
    <t>130-126-462</t>
  </si>
  <si>
    <t>130-128-462</t>
  </si>
  <si>
    <t>130-163-392</t>
  </si>
  <si>
    <t>130-ALL-171</t>
  </si>
  <si>
    <t>130-ALL-211</t>
  </si>
  <si>
    <t>130-ALL-221</t>
  </si>
  <si>
    <t>130-ALL-231</t>
  </si>
  <si>
    <t>130-ALL-392</t>
  </si>
  <si>
    <t>130-ALL-411</t>
  </si>
  <si>
    <t>130-ALL-422</t>
  </si>
  <si>
    <t>130-ALL-423</t>
  </si>
  <si>
    <t>130-ALL-424</t>
  </si>
  <si>
    <t>130-ALL-461</t>
  </si>
  <si>
    <t>130-ALL-462</t>
  </si>
  <si>
    <t>13A-163-411</t>
  </si>
  <si>
    <t>13A-163-462</t>
  </si>
  <si>
    <t>13A-ALL-411</t>
  </si>
  <si>
    <t>13A-ALL-462</t>
  </si>
  <si>
    <t>140-125-171</t>
  </si>
  <si>
    <t>140-125-211</t>
  </si>
  <si>
    <t>140-125-221</t>
  </si>
  <si>
    <t>140-125-422</t>
  </si>
  <si>
    <t>140-125-423</t>
  </si>
  <si>
    <t>140-163-392</t>
  </si>
  <si>
    <t>140-163-411</t>
  </si>
  <si>
    <t>140-ALL-171</t>
  </si>
  <si>
    <t>140-ALL-211</t>
  </si>
  <si>
    <t>140-ALL-221</t>
  </si>
  <si>
    <t>140-ALL-392</t>
  </si>
  <si>
    <t>140-ALL-411</t>
  </si>
  <si>
    <t>140-ALL-422</t>
  </si>
  <si>
    <t>140-ALL-423</t>
  </si>
  <si>
    <t>160-125-174</t>
  </si>
  <si>
    <t>160-125-176</t>
  </si>
  <si>
    <t>160-125-211</t>
  </si>
  <si>
    <t>160-125-221</t>
  </si>
  <si>
    <t>160-125-451</t>
  </si>
  <si>
    <t>160-163-192</t>
  </si>
  <si>
    <t>160-163-211</t>
  </si>
  <si>
    <t>160-163-221</t>
  </si>
  <si>
    <t>160-163-392</t>
  </si>
  <si>
    <t>160-ALL-174</t>
  </si>
  <si>
    <t>160-ALL-176</t>
  </si>
  <si>
    <t>160-ALL-192</t>
  </si>
  <si>
    <t>160-ALL-211</t>
  </si>
  <si>
    <t>160-ALL-221</t>
  </si>
  <si>
    <t>160-ALL-392</t>
  </si>
  <si>
    <t>160-ALL-451</t>
  </si>
  <si>
    <t>170-125-187</t>
  </si>
  <si>
    <t>170-125-211</t>
  </si>
  <si>
    <t>170-125-221</t>
  </si>
  <si>
    <t>170-125-411</t>
  </si>
  <si>
    <t>170-ALL-187</t>
  </si>
  <si>
    <t>170-ALL-211</t>
  </si>
  <si>
    <t>170-ALL-221</t>
  </si>
  <si>
    <t>170-ALL-411</t>
  </si>
  <si>
    <t>180-125-171</t>
  </si>
  <si>
    <t>180-125-187</t>
  </si>
  <si>
    <t>180-125-211</t>
  </si>
  <si>
    <t>180-125-311</t>
  </si>
  <si>
    <t>180-125-411</t>
  </si>
  <si>
    <t>180-125-423</t>
  </si>
  <si>
    <t>180-ALL-171</t>
  </si>
  <si>
    <t>180-ALL-187</t>
  </si>
  <si>
    <t>180-ALL-211</t>
  </si>
  <si>
    <t>180-ALL-311</t>
  </si>
  <si>
    <t>180-ALL-411</t>
  </si>
  <si>
    <t>180-ALL-423</t>
  </si>
  <si>
    <t>181-125-171</t>
  </si>
  <si>
    <t>181-125-187</t>
  </si>
  <si>
    <t>181-125-211</t>
  </si>
  <si>
    <t>181-125-221</t>
  </si>
  <si>
    <t>181-125-231</t>
  </si>
  <si>
    <t>181-125-411</t>
  </si>
  <si>
    <t>181-ALL-171</t>
  </si>
  <si>
    <t>181-ALL-187</t>
  </si>
  <si>
    <t>181-ALL-211</t>
  </si>
  <si>
    <t>181-ALL-221</t>
  </si>
  <si>
    <t>181-ALL-231</t>
  </si>
  <si>
    <t>181-ALL-411</t>
  </si>
  <si>
    <t>182-125-174</t>
  </si>
  <si>
    <t>182-125-187</t>
  </si>
  <si>
    <t>182-125-211</t>
  </si>
  <si>
    <t>182-125-411</t>
  </si>
  <si>
    <t>182-ALL-174</t>
  </si>
  <si>
    <t>182-ALL-187</t>
  </si>
  <si>
    <t>182-ALL-211</t>
  </si>
  <si>
    <t>182-ALL-411</t>
  </si>
  <si>
    <t>190-125-211</t>
  </si>
  <si>
    <t>190-125-411</t>
  </si>
  <si>
    <t>190-125-462</t>
  </si>
  <si>
    <t>190-ALL-211</t>
  </si>
  <si>
    <t>190-ALL-411</t>
  </si>
  <si>
    <t>190-ALL-462</t>
  </si>
  <si>
    <t>200-125-171</t>
  </si>
  <si>
    <t>200-125-211</t>
  </si>
  <si>
    <t>200-125-221</t>
  </si>
  <si>
    <t>200-125-423</t>
  </si>
  <si>
    <t>200-ALL-171</t>
  </si>
  <si>
    <t>200-ALL-211</t>
  </si>
  <si>
    <t>200-ALL-221</t>
  </si>
  <si>
    <t>200-ALL-423</t>
  </si>
  <si>
    <t>20A-124-462</t>
  </si>
  <si>
    <t>20A-126-462</t>
  </si>
  <si>
    <t>20A-128-462</t>
  </si>
  <si>
    <t>20A-ALL-462</t>
  </si>
  <si>
    <t>220-125-171</t>
  </si>
  <si>
    <t>220-125-174</t>
  </si>
  <si>
    <t>220-125-199</t>
  </si>
  <si>
    <t>220-125-211</t>
  </si>
  <si>
    <t>220-125-221</t>
  </si>
  <si>
    <t>220-125-411</t>
  </si>
  <si>
    <t>220-125-423</t>
  </si>
  <si>
    <t>220-125-461</t>
  </si>
  <si>
    <t>220-163-392</t>
  </si>
  <si>
    <t>220-163-411</t>
  </si>
  <si>
    <t>220-ALL-171</t>
  </si>
  <si>
    <t>220-ALL-174</t>
  </si>
  <si>
    <t>220-ALL-199</t>
  </si>
  <si>
    <t>220-ALL-211</t>
  </si>
  <si>
    <t>220-ALL-221</t>
  </si>
  <si>
    <t>220-ALL-392</t>
  </si>
  <si>
    <t>220-ALL-411</t>
  </si>
  <si>
    <t>220-ALL-423</t>
  </si>
  <si>
    <t>220-ALL-461</t>
  </si>
  <si>
    <t>230-125-151</t>
  </si>
  <si>
    <t>230-125-174</t>
  </si>
  <si>
    <t>230-125-176</t>
  </si>
  <si>
    <t>230-125-184</t>
  </si>
  <si>
    <t>230-125-187</t>
  </si>
  <si>
    <t>230-125-211</t>
  </si>
  <si>
    <t>230-125-221</t>
  </si>
  <si>
    <t>230-125-411</t>
  </si>
  <si>
    <t>230-125-461</t>
  </si>
  <si>
    <t>230-125-462</t>
  </si>
  <si>
    <t>230-ALL-151</t>
  </si>
  <si>
    <t>230-ALL-174</t>
  </si>
  <si>
    <t>230-ALL-176</t>
  </si>
  <si>
    <t>230-ALL-184</t>
  </si>
  <si>
    <t>230-ALL-187</t>
  </si>
  <si>
    <t>230-ALL-211</t>
  </si>
  <si>
    <t>230-ALL-221</t>
  </si>
  <si>
    <t>230-ALL-411</t>
  </si>
  <si>
    <t>230-ALL-461</t>
  </si>
  <si>
    <t>230-ALL-462</t>
  </si>
  <si>
    <t>240-125-151</t>
  </si>
  <si>
    <t>240-125-165</t>
  </si>
  <si>
    <t>240-125-174</t>
  </si>
  <si>
    <t>240-125-176</t>
  </si>
  <si>
    <t>240-125-187</t>
  </si>
  <si>
    <t>240-125-211</t>
  </si>
  <si>
    <t>240-125-221</t>
  </si>
  <si>
    <t>240-125-231</t>
  </si>
  <si>
    <t>240-125-411</t>
  </si>
  <si>
    <t>240-ALL-151</t>
  </si>
  <si>
    <t>240-ALL-165</t>
  </si>
  <si>
    <t>240-ALL-174</t>
  </si>
  <si>
    <t>240-ALL-176</t>
  </si>
  <si>
    <t>240-ALL-187</t>
  </si>
  <si>
    <t>240-ALL-211</t>
  </si>
  <si>
    <t>240-ALL-221</t>
  </si>
  <si>
    <t>240-ALL-231</t>
  </si>
  <si>
    <t>240-ALL-411</t>
  </si>
  <si>
    <t>250-125-113</t>
  </si>
  <si>
    <t>250-125-151</t>
  </si>
  <si>
    <t>250-125-174</t>
  </si>
  <si>
    <t>250-125-175</t>
  </si>
  <si>
    <t>250-125-176</t>
  </si>
  <si>
    <t>250-125-211</t>
  </si>
  <si>
    <t>250-125-221</t>
  </si>
  <si>
    <t>250-125-231</t>
  </si>
  <si>
    <t>250-125-311</t>
  </si>
  <si>
    <t>250-125-332</t>
  </si>
  <si>
    <t>250-125-418</t>
  </si>
  <si>
    <t>250-125-451</t>
  </si>
  <si>
    <t>250-125-541</t>
  </si>
  <si>
    <t>250-ALL-113</t>
  </si>
  <si>
    <t>250-ALL-151</t>
  </si>
  <si>
    <t>250-ALL-174</t>
  </si>
  <si>
    <t>250-ALL-175</t>
  </si>
  <si>
    <t>250-ALL-176</t>
  </si>
  <si>
    <t>250-ALL-211</t>
  </si>
  <si>
    <t>250-ALL-221</t>
  </si>
  <si>
    <t>250-ALL-231</t>
  </si>
  <si>
    <t>250-ALL-311</t>
  </si>
  <si>
    <t>250-ALL-332</t>
  </si>
  <si>
    <t>250-ALL-418</t>
  </si>
  <si>
    <t>250-ALL-451</t>
  </si>
  <si>
    <t>250-ALL-541</t>
  </si>
  <si>
    <t>260-125-171</t>
  </si>
  <si>
    <t>260-125-173</t>
  </si>
  <si>
    <t>260-125-211</t>
  </si>
  <si>
    <t>260-125-221</t>
  </si>
  <si>
    <t>260-125-423</t>
  </si>
  <si>
    <t>260-163-312</t>
  </si>
  <si>
    <t>260-163-392</t>
  </si>
  <si>
    <t>260-ALL-171</t>
  </si>
  <si>
    <t>260-ALL-173</t>
  </si>
  <si>
    <t>260-ALL-211</t>
  </si>
  <si>
    <t>260-ALL-221</t>
  </si>
  <si>
    <t>260-ALL-312</t>
  </si>
  <si>
    <t>260-ALL-392</t>
  </si>
  <si>
    <t>260-ALL-423</t>
  </si>
  <si>
    <t>26C-125-151</t>
  </si>
  <si>
    <t>26C-125-174</t>
  </si>
  <si>
    <t>26C-125-211</t>
  </si>
  <si>
    <t>26C-ALL-151</t>
  </si>
  <si>
    <t>26C-ALL-174</t>
  </si>
  <si>
    <t>26C-ALL-211</t>
  </si>
  <si>
    <t>270-124-462</t>
  </si>
  <si>
    <t>270-125-187</t>
  </si>
  <si>
    <t>270-125-211</t>
  </si>
  <si>
    <t>270-125-423</t>
  </si>
  <si>
    <t>270-125-461</t>
  </si>
  <si>
    <t>270-125-462</t>
  </si>
  <si>
    <t>270-126-462</t>
  </si>
  <si>
    <t>270-128-462</t>
  </si>
  <si>
    <t>270-163-392</t>
  </si>
  <si>
    <t>270-163-411</t>
  </si>
  <si>
    <t>270-ALL-187</t>
  </si>
  <si>
    <t>270-ALL-211</t>
  </si>
  <si>
    <t>270-ALL-392</t>
  </si>
  <si>
    <t>270-ALL-411</t>
  </si>
  <si>
    <t>270-ALL-423</t>
  </si>
  <si>
    <t>270-ALL-461</t>
  </si>
  <si>
    <t>270-ALL-462</t>
  </si>
  <si>
    <t>280-125-171</t>
  </si>
  <si>
    <t>280-125-174</t>
  </si>
  <si>
    <t>280-125-211</t>
  </si>
  <si>
    <t>280-125-221</t>
  </si>
  <si>
    <t>280-125-411</t>
  </si>
  <si>
    <t>280-125-451</t>
  </si>
  <si>
    <t>280-125-453</t>
  </si>
  <si>
    <t>280-ALL-171</t>
  </si>
  <si>
    <t>280-ALL-174</t>
  </si>
  <si>
    <t>280-ALL-211</t>
  </si>
  <si>
    <t>280-ALL-221</t>
  </si>
  <si>
    <t>280-ALL-411</t>
  </si>
  <si>
    <t>280-ALL-451</t>
  </si>
  <si>
    <t>280-ALL-453</t>
  </si>
  <si>
    <t>290-125-171</t>
  </si>
  <si>
    <t>290-125-174</t>
  </si>
  <si>
    <t>290-125-211</t>
  </si>
  <si>
    <t>290-ALL-171</t>
  </si>
  <si>
    <t>290-ALL-174</t>
  </si>
  <si>
    <t>290-ALL-211</t>
  </si>
  <si>
    <t>291-125-171</t>
  </si>
  <si>
    <t>291-125-172</t>
  </si>
  <si>
    <t>291-125-176</t>
  </si>
  <si>
    <t>291-125-211</t>
  </si>
  <si>
    <t>291-ALL-171</t>
  </si>
  <si>
    <t>291-ALL-172</t>
  </si>
  <si>
    <t>291-ALL-176</t>
  </si>
  <si>
    <t>291-ALL-211</t>
  </si>
  <si>
    <t>292-163-121</t>
  </si>
  <si>
    <t>292-163-131</t>
  </si>
  <si>
    <t>292-163-135</t>
  </si>
  <si>
    <t>292-163-142</t>
  </si>
  <si>
    <t>292-163-173</t>
  </si>
  <si>
    <t>292-163-211</t>
  </si>
  <si>
    <t>292-163-221</t>
  </si>
  <si>
    <t>292-163-231</t>
  </si>
  <si>
    <t>292-163-312</t>
  </si>
  <si>
    <t>292-163-315</t>
  </si>
  <si>
    <t>292-163-318</t>
  </si>
  <si>
    <t>292-163-344</t>
  </si>
  <si>
    <t>292-163-392</t>
  </si>
  <si>
    <t>292-163-411</t>
  </si>
  <si>
    <t>292-163-422</t>
  </si>
  <si>
    <t>292-ALL-121</t>
  </si>
  <si>
    <t>292-ALL-131</t>
  </si>
  <si>
    <t>292-ALL-135</t>
  </si>
  <si>
    <t>292-ALL-142</t>
  </si>
  <si>
    <t>292-ALL-173</t>
  </si>
  <si>
    <t>292-ALL-211</t>
  </si>
  <si>
    <t>292-ALL-221</t>
  </si>
  <si>
    <t>292-ALL-231</t>
  </si>
  <si>
    <t>292-ALL-312</t>
  </si>
  <si>
    <t>292-ALL-315</t>
  </si>
  <si>
    <t>292-ALL-318</t>
  </si>
  <si>
    <t>292-ALL-344</t>
  </si>
  <si>
    <t>292-ALL-392</t>
  </si>
  <si>
    <t>292-ALL-411</t>
  </si>
  <si>
    <t>292-ALL-422</t>
  </si>
  <si>
    <t>29A-124-462</t>
  </si>
  <si>
    <t>29A-126-462</t>
  </si>
  <si>
    <t>29A-ALL-462</t>
  </si>
  <si>
    <t>300-124-462</t>
  </si>
  <si>
    <t>300-125-332</t>
  </si>
  <si>
    <t>300-ALL-332</t>
  </si>
  <si>
    <t>300-ALL-462</t>
  </si>
  <si>
    <t>320-125-171</t>
  </si>
  <si>
    <t>320-125-174</t>
  </si>
  <si>
    <t>320-125-176</t>
  </si>
  <si>
    <t>320-125-211</t>
  </si>
  <si>
    <t>320-125-221</t>
  </si>
  <si>
    <t>320-125-231</t>
  </si>
  <si>
    <t>320-ALL-171</t>
  </si>
  <si>
    <t>320-ALL-174</t>
  </si>
  <si>
    <t>320-ALL-176</t>
  </si>
  <si>
    <t>320-ALL-211</t>
  </si>
  <si>
    <t>320-ALL-221</t>
  </si>
  <si>
    <t>320-ALL-231</t>
  </si>
  <si>
    <t>32M-124-462</t>
  </si>
  <si>
    <t>32M-126-462</t>
  </si>
  <si>
    <t>32M-128-462</t>
  </si>
  <si>
    <t>32M-ALL-462</t>
  </si>
  <si>
    <t>32N-163-343</t>
  </si>
  <si>
    <t>32N-163-418</t>
  </si>
  <si>
    <t>32N-163-462</t>
  </si>
  <si>
    <t>32N-ALL-343</t>
  </si>
  <si>
    <t>32N-ALL-418</t>
  </si>
  <si>
    <t>32N-ALL-462</t>
  </si>
  <si>
    <t>32T-163-418</t>
  </si>
  <si>
    <t>32T-ALL-418</t>
  </si>
  <si>
    <t>330-125-171</t>
  </si>
  <si>
    <t>330-125-175</t>
  </si>
  <si>
    <t>330-125-187</t>
  </si>
  <si>
    <t>330-125-211</t>
  </si>
  <si>
    <t>330-125-221</t>
  </si>
  <si>
    <t>330-125-422</t>
  </si>
  <si>
    <t>330-125-423</t>
  </si>
  <si>
    <t>330-125-424</t>
  </si>
  <si>
    <t>330-125-451</t>
  </si>
  <si>
    <t>330-163-392</t>
  </si>
  <si>
    <t>330-163-411</t>
  </si>
  <si>
    <t>330-ALL-171</t>
  </si>
  <si>
    <t>330-ALL-175</t>
  </si>
  <si>
    <t>330-ALL-187</t>
  </si>
  <si>
    <t>330-ALL-211</t>
  </si>
  <si>
    <t>330-ALL-221</t>
  </si>
  <si>
    <t>330-ALL-392</t>
  </si>
  <si>
    <t>330-ALL-411</t>
  </si>
  <si>
    <t>330-ALL-422</t>
  </si>
  <si>
    <t>330-ALL-423</t>
  </si>
  <si>
    <t>330-ALL-424</t>
  </si>
  <si>
    <t>330-ALL-451</t>
  </si>
  <si>
    <t>340-125-174</t>
  </si>
  <si>
    <t>340-125-187</t>
  </si>
  <si>
    <t>340-125-211</t>
  </si>
  <si>
    <t>340-125-221</t>
  </si>
  <si>
    <t>340-ALL-174</t>
  </si>
  <si>
    <t>340-ALL-187</t>
  </si>
  <si>
    <t>340-ALL-211</t>
  </si>
  <si>
    <t>340-ALL-221</t>
  </si>
  <si>
    <t>34B-125-411</t>
  </si>
  <si>
    <t>34B-ALL-411</t>
  </si>
  <si>
    <t>34D-125-151</t>
  </si>
  <si>
    <t>34D-125-152</t>
  </si>
  <si>
    <t>34D-125-211</t>
  </si>
  <si>
    <t>34D-125-319</t>
  </si>
  <si>
    <t>34D-ALL-151</t>
  </si>
  <si>
    <t>34D-ALL-152</t>
  </si>
  <si>
    <t>34D-ALL-211</t>
  </si>
  <si>
    <t>34D-ALL-319</t>
  </si>
  <si>
    <t>350-125-151</t>
  </si>
  <si>
    <t>350-125-174</t>
  </si>
  <si>
    <t>350-125-176</t>
  </si>
  <si>
    <t>350-125-211</t>
  </si>
  <si>
    <t>350-125-221</t>
  </si>
  <si>
    <t>350-125-231</t>
  </si>
  <si>
    <t>350-ALL-151</t>
  </si>
  <si>
    <t>350-ALL-174</t>
  </si>
  <si>
    <t>350-ALL-176</t>
  </si>
  <si>
    <t>350-ALL-211</t>
  </si>
  <si>
    <t>350-ALL-221</t>
  </si>
  <si>
    <t>350-ALL-231</t>
  </si>
  <si>
    <t>35A-163-411</t>
  </si>
  <si>
    <t>35A-ALL-411</t>
  </si>
  <si>
    <t>36F-163-462</t>
  </si>
  <si>
    <t>36F-ALL-462</t>
  </si>
  <si>
    <t>370-125-171</t>
  </si>
  <si>
    <t>370-125-211</t>
  </si>
  <si>
    <t>370-125-461</t>
  </si>
  <si>
    <t>370-ALL-171</t>
  </si>
  <si>
    <t>370-ALL-211</t>
  </si>
  <si>
    <t>370-ALL-461</t>
  </si>
  <si>
    <t>380-125-171</t>
  </si>
  <si>
    <t>380-125-174</t>
  </si>
  <si>
    <t>380-125-211</t>
  </si>
  <si>
    <t>380-125-221</t>
  </si>
  <si>
    <t>380-125-231</t>
  </si>
  <si>
    <t>380-125-411</t>
  </si>
  <si>
    <t>380-163-461</t>
  </si>
  <si>
    <t>380-ALL-171</t>
  </si>
  <si>
    <t>380-ALL-174</t>
  </si>
  <si>
    <t>380-ALL-211</t>
  </si>
  <si>
    <t>380-ALL-221</t>
  </si>
  <si>
    <t>380-ALL-231</t>
  </si>
  <si>
    <t>380-ALL-411</t>
  </si>
  <si>
    <t>380-ALL-461</t>
  </si>
  <si>
    <t>390-125-187</t>
  </si>
  <si>
    <t>390-125-211</t>
  </si>
  <si>
    <t>390-125-221</t>
  </si>
  <si>
    <t>390-ALL-187</t>
  </si>
  <si>
    <t>390-ALL-211</t>
  </si>
  <si>
    <t>390-ALL-221</t>
  </si>
  <si>
    <t>39A-124-462</t>
  </si>
  <si>
    <t>39A-ALL-462</t>
  </si>
  <si>
    <t>400-125-151</t>
  </si>
  <si>
    <t>400-125-171</t>
  </si>
  <si>
    <t>400-125-174</t>
  </si>
  <si>
    <t>400-125-176</t>
  </si>
  <si>
    <t>400-125-211</t>
  </si>
  <si>
    <t>400-125-221</t>
  </si>
  <si>
    <t>400-125-231</t>
  </si>
  <si>
    <t>400-125-411</t>
  </si>
  <si>
    <t>400-125-422</t>
  </si>
  <si>
    <t>400-125-423</t>
  </si>
  <si>
    <t>400-125-424</t>
  </si>
  <si>
    <t>400-163-311</t>
  </si>
  <si>
    <t>400-ALL-151</t>
  </si>
  <si>
    <t>400-ALL-171</t>
  </si>
  <si>
    <t>400-ALL-174</t>
  </si>
  <si>
    <t>400-ALL-176</t>
  </si>
  <si>
    <t>400-ALL-211</t>
  </si>
  <si>
    <t>400-ALL-221</t>
  </si>
  <si>
    <t>400-ALL-231</t>
  </si>
  <si>
    <t>400-ALL-311</t>
  </si>
  <si>
    <t>400-ALL-411</t>
  </si>
  <si>
    <t>400-ALL-422</t>
  </si>
  <si>
    <t>400-ALL-423</t>
  </si>
  <si>
    <t>400-ALL-424</t>
  </si>
  <si>
    <t>410-125-171</t>
  </si>
  <si>
    <t>410-125-174</t>
  </si>
  <si>
    <t>410-125-175</t>
  </si>
  <si>
    <t>410-125-176</t>
  </si>
  <si>
    <t>410-125-187</t>
  </si>
  <si>
    <t>410-125-211</t>
  </si>
  <si>
    <t>410-125-221</t>
  </si>
  <si>
    <t>410-125-231</t>
  </si>
  <si>
    <t>410-125-411</t>
  </si>
  <si>
    <t>410-125-423</t>
  </si>
  <si>
    <t>410-125-461</t>
  </si>
  <si>
    <t>410-ALL-171</t>
  </si>
  <si>
    <t>410-ALL-174</t>
  </si>
  <si>
    <t>410-ALL-175</t>
  </si>
  <si>
    <t>410-ALL-176</t>
  </si>
  <si>
    <t>410-ALL-187</t>
  </si>
  <si>
    <t>410-ALL-211</t>
  </si>
  <si>
    <t>410-ALL-221</t>
  </si>
  <si>
    <t>410-ALL-231</t>
  </si>
  <si>
    <t>410-ALL-411</t>
  </si>
  <si>
    <t>410-ALL-423</t>
  </si>
  <si>
    <t>410-ALL-461</t>
  </si>
  <si>
    <t>41C-163-462</t>
  </si>
  <si>
    <t>41C-ALL-462</t>
  </si>
  <si>
    <t>41F-125-187</t>
  </si>
  <si>
    <t>41F-ALL-187</t>
  </si>
  <si>
    <t>420-125-411</t>
  </si>
  <si>
    <t>420-125-541</t>
  </si>
  <si>
    <t>420-ALL-411</t>
  </si>
  <si>
    <t>420-ALL-541</t>
  </si>
  <si>
    <t>421-125-187</t>
  </si>
  <si>
    <t>421-125-211</t>
  </si>
  <si>
    <t>421-125-221</t>
  </si>
  <si>
    <t>421-125-411</t>
  </si>
  <si>
    <t>421-125-462</t>
  </si>
  <si>
    <t>421-163-411</t>
  </si>
  <si>
    <t>421-163-418</t>
  </si>
  <si>
    <t>421-ALL-187</t>
  </si>
  <si>
    <t>421-ALL-211</t>
  </si>
  <si>
    <t>421-ALL-221</t>
  </si>
  <si>
    <t>421-ALL-411</t>
  </si>
  <si>
    <t>421-ALL-418</t>
  </si>
  <si>
    <t>421-ALL-462</t>
  </si>
  <si>
    <t>422-125-174</t>
  </si>
  <si>
    <t>422-125-211</t>
  </si>
  <si>
    <t>422-125-221</t>
  </si>
  <si>
    <t>422-125-411</t>
  </si>
  <si>
    <t>422-ALL-174</t>
  </si>
  <si>
    <t>422-ALL-211</t>
  </si>
  <si>
    <t>422-ALL-221</t>
  </si>
  <si>
    <t>422-ALL-411</t>
  </si>
  <si>
    <t>42A-125-171</t>
  </si>
  <si>
    <t>42A-125-231</t>
  </si>
  <si>
    <t>42A-125-423</t>
  </si>
  <si>
    <t>42A-163-411</t>
  </si>
  <si>
    <t>42A-ALL-171</t>
  </si>
  <si>
    <t>42A-ALL-231</t>
  </si>
  <si>
    <t>42A-ALL-411</t>
  </si>
  <si>
    <t>42A-ALL-423</t>
  </si>
  <si>
    <t>430-125-151</t>
  </si>
  <si>
    <t>430-125-171</t>
  </si>
  <si>
    <t>430-125-174</t>
  </si>
  <si>
    <t>430-125-176</t>
  </si>
  <si>
    <t>430-125-187</t>
  </si>
  <si>
    <t>430-125-211</t>
  </si>
  <si>
    <t>430-125-221</t>
  </si>
  <si>
    <t>430-125-231</t>
  </si>
  <si>
    <t>430-ALL-151</t>
  </si>
  <si>
    <t>430-ALL-171</t>
  </si>
  <si>
    <t>430-ALL-174</t>
  </si>
  <si>
    <t>430-ALL-176</t>
  </si>
  <si>
    <t>430-ALL-187</t>
  </si>
  <si>
    <t>430-ALL-211</t>
  </si>
  <si>
    <t>430-ALL-221</t>
  </si>
  <si>
    <t>430-ALL-231</t>
  </si>
  <si>
    <t>450-125-174</t>
  </si>
  <si>
    <t>450-125-176</t>
  </si>
  <si>
    <t>450-125-187</t>
  </si>
  <si>
    <t>450-125-211</t>
  </si>
  <si>
    <t>450-125-221</t>
  </si>
  <si>
    <t>450-125-392</t>
  </si>
  <si>
    <t>450-ALL-174</t>
  </si>
  <si>
    <t>450-ALL-176</t>
  </si>
  <si>
    <t>450-ALL-187</t>
  </si>
  <si>
    <t>450-ALL-211</t>
  </si>
  <si>
    <t>450-ALL-221</t>
  </si>
  <si>
    <t>450-ALL-392</t>
  </si>
  <si>
    <t>470-125-171</t>
  </si>
  <si>
    <t>470-125-174</t>
  </si>
  <si>
    <t>470-125-187</t>
  </si>
  <si>
    <t>470-125-211</t>
  </si>
  <si>
    <t>470-125-221</t>
  </si>
  <si>
    <t>470-163-325</t>
  </si>
  <si>
    <t>470-163-392</t>
  </si>
  <si>
    <t>470-163-411</t>
  </si>
  <si>
    <t>470-163-461</t>
  </si>
  <si>
    <t>470-ALL-171</t>
  </si>
  <si>
    <t>470-ALL-174</t>
  </si>
  <si>
    <t>470-ALL-187</t>
  </si>
  <si>
    <t>470-ALL-211</t>
  </si>
  <si>
    <t>470-ALL-221</t>
  </si>
  <si>
    <t>470-ALL-325</t>
  </si>
  <si>
    <t>470-ALL-392</t>
  </si>
  <si>
    <t>470-ALL-411</t>
  </si>
  <si>
    <t>470-ALL-461</t>
  </si>
  <si>
    <t>480-125-153</t>
  </si>
  <si>
    <t>480-125-175</t>
  </si>
  <si>
    <t>480-125-187</t>
  </si>
  <si>
    <t>480-125-211</t>
  </si>
  <si>
    <t>480-125-221</t>
  </si>
  <si>
    <t>480-125-231</t>
  </si>
  <si>
    <t>480-125-423</t>
  </si>
  <si>
    <t>480-ALL-153</t>
  </si>
  <si>
    <t>480-ALL-175</t>
  </si>
  <si>
    <t>480-ALL-187</t>
  </si>
  <si>
    <t>480-ALL-211</t>
  </si>
  <si>
    <t>480-ALL-221</t>
  </si>
  <si>
    <t>480-ALL-231</t>
  </si>
  <si>
    <t>480-ALL-423</t>
  </si>
  <si>
    <t>490-125-171</t>
  </si>
  <si>
    <t>490-125-187</t>
  </si>
  <si>
    <t>490-125-211</t>
  </si>
  <si>
    <t>490-125-221</t>
  </si>
  <si>
    <t>490-125-231</t>
  </si>
  <si>
    <t>490-125-332</t>
  </si>
  <si>
    <t>490-125-422</t>
  </si>
  <si>
    <t>490-125-423</t>
  </si>
  <si>
    <t>490-125-424</t>
  </si>
  <si>
    <t>490-ALL-171</t>
  </si>
  <si>
    <t>490-ALL-187</t>
  </si>
  <si>
    <t>490-ALL-211</t>
  </si>
  <si>
    <t>490-ALL-221</t>
  </si>
  <si>
    <t>490-ALL-231</t>
  </si>
  <si>
    <t>490-ALL-332</t>
  </si>
  <si>
    <t>490-ALL-422</t>
  </si>
  <si>
    <t>490-ALL-423</t>
  </si>
  <si>
    <t>490-ALL-424</t>
  </si>
  <si>
    <t>491-125-187</t>
  </si>
  <si>
    <t>491-125-211</t>
  </si>
  <si>
    <t>491-163-192</t>
  </si>
  <si>
    <t>491-163-211</t>
  </si>
  <si>
    <t>491-163-221</t>
  </si>
  <si>
    <t>491-163-392</t>
  </si>
  <si>
    <t>491-ALL-187</t>
  </si>
  <si>
    <t>491-ALL-192</t>
  </si>
  <si>
    <t>491-ALL-211</t>
  </si>
  <si>
    <t>491-ALL-221</t>
  </si>
  <si>
    <t>491-ALL-392</t>
  </si>
  <si>
    <t>49B-163-143</t>
  </si>
  <si>
    <t>49B-163-211</t>
  </si>
  <si>
    <t>49B-163-221</t>
  </si>
  <si>
    <t>49B-ALL-143</t>
  </si>
  <si>
    <t>49B-ALL-211</t>
  </si>
  <si>
    <t>49B-ALL-221</t>
  </si>
  <si>
    <t>49D-125-187</t>
  </si>
  <si>
    <t>49D-125-211</t>
  </si>
  <si>
    <t>49D-125-221</t>
  </si>
  <si>
    <t>49D-125-411</t>
  </si>
  <si>
    <t>49D-ALL-187</t>
  </si>
  <si>
    <t>49D-ALL-211</t>
  </si>
  <si>
    <t>49D-ALL-221</t>
  </si>
  <si>
    <t>49D-ALL-411</t>
  </si>
  <si>
    <t>500-125-175</t>
  </si>
  <si>
    <t>500-125-411</t>
  </si>
  <si>
    <t>500-125-422</t>
  </si>
  <si>
    <t>500-125-423</t>
  </si>
  <si>
    <t>500-125-461</t>
  </si>
  <si>
    <t>500-125-462</t>
  </si>
  <si>
    <t>500-125-541</t>
  </si>
  <si>
    <t>500-163-181</t>
  </si>
  <si>
    <t>500-163-211</t>
  </si>
  <si>
    <t>500-163-221</t>
  </si>
  <si>
    <t>500-163-418</t>
  </si>
  <si>
    <t>500-ALL-175</t>
  </si>
  <si>
    <t>500-ALL-181</t>
  </si>
  <si>
    <t>500-ALL-211</t>
  </si>
  <si>
    <t>500-ALL-221</t>
  </si>
  <si>
    <t>500-ALL-411</t>
  </si>
  <si>
    <t>500-ALL-418</t>
  </si>
  <si>
    <t>500-ALL-422</t>
  </si>
  <si>
    <t>500-ALL-423</t>
  </si>
  <si>
    <t>500-ALL-461</t>
  </si>
  <si>
    <t>500-ALL-462</t>
  </si>
  <si>
    <t>500-ALL-541</t>
  </si>
  <si>
    <t>510-125-174</t>
  </si>
  <si>
    <t>510-125-411</t>
  </si>
  <si>
    <t>510-125-461</t>
  </si>
  <si>
    <t>510-125-462</t>
  </si>
  <si>
    <t>510-ALL-174</t>
  </si>
  <si>
    <t>510-ALL-411</t>
  </si>
  <si>
    <t>510-ALL-461</t>
  </si>
  <si>
    <t>510-ALL-462</t>
  </si>
  <si>
    <t>520-125-171</t>
  </si>
  <si>
    <t>520-125-174</t>
  </si>
  <si>
    <t>520-125-176</t>
  </si>
  <si>
    <t>520-125-187</t>
  </si>
  <si>
    <t>520-125-211</t>
  </si>
  <si>
    <t>520-125-221</t>
  </si>
  <si>
    <t>520-125-231</t>
  </si>
  <si>
    <t>520-125-411</t>
  </si>
  <si>
    <t>520-ALL-171</t>
  </si>
  <si>
    <t>520-ALL-174</t>
  </si>
  <si>
    <t>520-ALL-176</t>
  </si>
  <si>
    <t>520-ALL-187</t>
  </si>
  <si>
    <t>520-ALL-211</t>
  </si>
  <si>
    <t>520-ALL-221</t>
  </si>
  <si>
    <t>520-ALL-231</t>
  </si>
  <si>
    <t>520-ALL-411</t>
  </si>
  <si>
    <t>530-125-151</t>
  </si>
  <si>
    <t>530-125-171</t>
  </si>
  <si>
    <t>530-125-174</t>
  </si>
  <si>
    <t>530-125-176</t>
  </si>
  <si>
    <t>530-125-211</t>
  </si>
  <si>
    <t>530-125-221</t>
  </si>
  <si>
    <t>530-125-231</t>
  </si>
  <si>
    <t>530-125-411</t>
  </si>
  <si>
    <t>530-ALL-151</t>
  </si>
  <si>
    <t>530-ALL-171</t>
  </si>
  <si>
    <t>530-ALL-174</t>
  </si>
  <si>
    <t>530-ALL-176</t>
  </si>
  <si>
    <t>530-ALL-211</t>
  </si>
  <si>
    <t>530-ALL-221</t>
  </si>
  <si>
    <t>530-ALL-231</t>
  </si>
  <si>
    <t>530-ALL-411</t>
  </si>
  <si>
    <t>53B-163-542</t>
  </si>
  <si>
    <t>53B-ALL-542</t>
  </si>
  <si>
    <t>540-125-174</t>
  </si>
  <si>
    <t>540-125-211</t>
  </si>
  <si>
    <t>540-125-221</t>
  </si>
  <si>
    <t>540-125-231</t>
  </si>
  <si>
    <t>540-163-191</t>
  </si>
  <si>
    <t>540-163-211</t>
  </si>
  <si>
    <t>540-163-221</t>
  </si>
  <si>
    <t>540-ALL-174</t>
  </si>
  <si>
    <t>540-ALL-191</t>
  </si>
  <si>
    <t>540-ALL-211</t>
  </si>
  <si>
    <t>540-ALL-221</t>
  </si>
  <si>
    <t>540-ALL-231</t>
  </si>
  <si>
    <t>54A-125-171</t>
  </si>
  <si>
    <t>54A-125-174</t>
  </si>
  <si>
    <t>54A-125-176</t>
  </si>
  <si>
    <t>54A-125-211</t>
  </si>
  <si>
    <t>54A-125-221</t>
  </si>
  <si>
    <t>54A-125-231</t>
  </si>
  <si>
    <t>54A-163-411</t>
  </si>
  <si>
    <t>54A-ALL-171</t>
  </si>
  <si>
    <t>54A-ALL-174</t>
  </si>
  <si>
    <t>54A-ALL-176</t>
  </si>
  <si>
    <t>54A-ALL-211</t>
  </si>
  <si>
    <t>54A-ALL-221</t>
  </si>
  <si>
    <t>54A-ALL-231</t>
  </si>
  <si>
    <t>54A-ALL-411</t>
  </si>
  <si>
    <t>550-125-171</t>
  </si>
  <si>
    <t>550-125-175</t>
  </si>
  <si>
    <t>550-125-187</t>
  </si>
  <si>
    <t>550-125-211</t>
  </si>
  <si>
    <t>550-125-221</t>
  </si>
  <si>
    <t>550-128-462</t>
  </si>
  <si>
    <t>550-163-173</t>
  </si>
  <si>
    <t>550-163-211</t>
  </si>
  <si>
    <t>550-163-221</t>
  </si>
  <si>
    <t>550-163-392</t>
  </si>
  <si>
    <t>550-ALL-171</t>
  </si>
  <si>
    <t>550-ALL-173</t>
  </si>
  <si>
    <t>550-ALL-175</t>
  </si>
  <si>
    <t>550-ALL-187</t>
  </si>
  <si>
    <t>550-ALL-211</t>
  </si>
  <si>
    <t>550-ALL-221</t>
  </si>
  <si>
    <t>550-ALL-392</t>
  </si>
  <si>
    <t>550-ALL-462</t>
  </si>
  <si>
    <t>560-125-171</t>
  </si>
  <si>
    <t>560-125-187</t>
  </si>
  <si>
    <t>560-125-211</t>
  </si>
  <si>
    <t>560-125-221</t>
  </si>
  <si>
    <t>560-163-392</t>
  </si>
  <si>
    <t>560-163-411</t>
  </si>
  <si>
    <t>560-ALL-171</t>
  </si>
  <si>
    <t>560-ALL-187</t>
  </si>
  <si>
    <t>560-ALL-211</t>
  </si>
  <si>
    <t>560-ALL-221</t>
  </si>
  <si>
    <t>560-ALL-392</t>
  </si>
  <si>
    <t>560-ALL-411</t>
  </si>
  <si>
    <t>570-125-171</t>
  </si>
  <si>
    <t>570-125-174</t>
  </si>
  <si>
    <t>570-125-211</t>
  </si>
  <si>
    <t>570-125-221</t>
  </si>
  <si>
    <t>570-125-231</t>
  </si>
  <si>
    <t>570-125-411</t>
  </si>
  <si>
    <t>570-163-411</t>
  </si>
  <si>
    <t>570-ALL-171</t>
  </si>
  <si>
    <t>570-ALL-174</t>
  </si>
  <si>
    <t>570-ALL-211</t>
  </si>
  <si>
    <t>570-ALL-221</t>
  </si>
  <si>
    <t>570-ALL-231</t>
  </si>
  <si>
    <t>570-ALL-411</t>
  </si>
  <si>
    <t>580-125-187</t>
  </si>
  <si>
    <t>580-125-211</t>
  </si>
  <si>
    <t>580-ALL-187</t>
  </si>
  <si>
    <t>580-ALL-211</t>
  </si>
  <si>
    <t>58B-163-462</t>
  </si>
  <si>
    <t>58B-ALL-462</t>
  </si>
  <si>
    <t>590-125-113</t>
  </si>
  <si>
    <t>590-125-151</t>
  </si>
  <si>
    <t>590-125-171</t>
  </si>
  <si>
    <t>590-125-174</t>
  </si>
  <si>
    <t>590-125-176</t>
  </si>
  <si>
    <t>590-125-187</t>
  </si>
  <si>
    <t>590-125-211</t>
  </si>
  <si>
    <t>590-125-221</t>
  </si>
  <si>
    <t>590-163-392</t>
  </si>
  <si>
    <t>590-163-411</t>
  </si>
  <si>
    <t>590-ALL-113</t>
  </si>
  <si>
    <t>590-ALL-151</t>
  </si>
  <si>
    <t>590-ALL-171</t>
  </si>
  <si>
    <t>590-ALL-174</t>
  </si>
  <si>
    <t>590-ALL-176</t>
  </si>
  <si>
    <t>590-ALL-187</t>
  </si>
  <si>
    <t>590-ALL-211</t>
  </si>
  <si>
    <t>590-ALL-221</t>
  </si>
  <si>
    <t>590-ALL-392</t>
  </si>
  <si>
    <t>590-ALL-411</t>
  </si>
  <si>
    <t>600-125-149</t>
  </si>
  <si>
    <t>600-125-165</t>
  </si>
  <si>
    <t>600-125-173</t>
  </si>
  <si>
    <t>600-125-176</t>
  </si>
  <si>
    <t>600-125-211</t>
  </si>
  <si>
    <t>600-125-221</t>
  </si>
  <si>
    <t>600-ALL-149</t>
  </si>
  <si>
    <t>600-ALL-165</t>
  </si>
  <si>
    <t>600-ALL-173</t>
  </si>
  <si>
    <t>600-ALL-176</t>
  </si>
  <si>
    <t>600-ALL-211</t>
  </si>
  <si>
    <t>600-ALL-221</t>
  </si>
  <si>
    <t>60B-163-311</t>
  </si>
  <si>
    <t>60B-ALL-311</t>
  </si>
  <si>
    <t>60N-125-411</t>
  </si>
  <si>
    <t>60N-163-311</t>
  </si>
  <si>
    <t>60N-163-342</t>
  </si>
  <si>
    <t>60N-163-343</t>
  </si>
  <si>
    <t>60N-163-411</t>
  </si>
  <si>
    <t>60N-ALL-311</t>
  </si>
  <si>
    <t>60N-ALL-342</t>
  </si>
  <si>
    <t>60N-ALL-343</t>
  </si>
  <si>
    <t>60N-ALL-411</t>
  </si>
  <si>
    <t>60P-163-418</t>
  </si>
  <si>
    <t>60P-ALL-418</t>
  </si>
  <si>
    <t>60S-163-418</t>
  </si>
  <si>
    <t>60S-ALL-418</t>
  </si>
  <si>
    <t>610-125-171</t>
  </si>
  <si>
    <t>610-125-211</t>
  </si>
  <si>
    <t>610-163-311</t>
  </si>
  <si>
    <t>610-ALL-171</t>
  </si>
  <si>
    <t>610-ALL-211</t>
  </si>
  <si>
    <t>610-ALL-311</t>
  </si>
  <si>
    <t>61P-126-462</t>
  </si>
  <si>
    <t>61P-163-411</t>
  </si>
  <si>
    <t>61P-ALL-411</t>
  </si>
  <si>
    <t>61P-ALL-462</t>
  </si>
  <si>
    <t>61Q-125-411</t>
  </si>
  <si>
    <t>61Q-163-462</t>
  </si>
  <si>
    <t>61Q-ALL-411</t>
  </si>
  <si>
    <t>61Q-ALL-462</t>
  </si>
  <si>
    <t>61T-124-462</t>
  </si>
  <si>
    <t>61T-126-462</t>
  </si>
  <si>
    <t>61T-128-462</t>
  </si>
  <si>
    <t>61T-ALL-462</t>
  </si>
  <si>
    <t>61U-125-151</t>
  </si>
  <si>
    <t>61U-125-171</t>
  </si>
  <si>
    <t>61U-125-174</t>
  </si>
  <si>
    <t>61U-ALL-151</t>
  </si>
  <si>
    <t>61U-ALL-171</t>
  </si>
  <si>
    <t>61U-ALL-174</t>
  </si>
  <si>
    <t>620-125-151</t>
  </si>
  <si>
    <t>620-125-171</t>
  </si>
  <si>
    <t>620-125-174</t>
  </si>
  <si>
    <t>620-125-176</t>
  </si>
  <si>
    <t>620-125-211</t>
  </si>
  <si>
    <t>620-125-221</t>
  </si>
  <si>
    <t>620-125-231</t>
  </si>
  <si>
    <t>620-128-462</t>
  </si>
  <si>
    <t>620-163-418</t>
  </si>
  <si>
    <t>620-ALL-151</t>
  </si>
  <si>
    <t>620-ALL-171</t>
  </si>
  <si>
    <t>620-ALL-174</t>
  </si>
  <si>
    <t>620-ALL-176</t>
  </si>
  <si>
    <t>620-ALL-211</t>
  </si>
  <si>
    <t>620-ALL-221</t>
  </si>
  <si>
    <t>620-ALL-231</t>
  </si>
  <si>
    <t>620-ALL-418</t>
  </si>
  <si>
    <t>620-ALL-462</t>
  </si>
  <si>
    <t>630-125-174</t>
  </si>
  <si>
    <t>630-125-176</t>
  </si>
  <si>
    <t>630-125-187</t>
  </si>
  <si>
    <t>630-125-211</t>
  </si>
  <si>
    <t>630-125-221</t>
  </si>
  <si>
    <t>630-125-231</t>
  </si>
  <si>
    <t>630-ALL-174</t>
  </si>
  <si>
    <t>630-ALL-176</t>
  </si>
  <si>
    <t>630-ALL-187</t>
  </si>
  <si>
    <t>630-ALL-211</t>
  </si>
  <si>
    <t>630-ALL-221</t>
  </si>
  <si>
    <t>630-ALL-231</t>
  </si>
  <si>
    <t>63B-163-462</t>
  </si>
  <si>
    <t>63B-ALL-462</t>
  </si>
  <si>
    <t>640-125-151</t>
  </si>
  <si>
    <t>640-125-165</t>
  </si>
  <si>
    <t>640-125-171</t>
  </si>
  <si>
    <t>640-125-174</t>
  </si>
  <si>
    <t>640-125-176</t>
  </si>
  <si>
    <t>640-125-211</t>
  </si>
  <si>
    <t>640-125-221</t>
  </si>
  <si>
    <t>640-125-231</t>
  </si>
  <si>
    <t>640-ALL-151</t>
  </si>
  <si>
    <t>640-ALL-165</t>
  </si>
  <si>
    <t>640-ALL-171</t>
  </si>
  <si>
    <t>640-ALL-174</t>
  </si>
  <si>
    <t>640-ALL-176</t>
  </si>
  <si>
    <t>640-ALL-211</t>
  </si>
  <si>
    <t>640-ALL-221</t>
  </si>
  <si>
    <t>640-ALL-231</t>
  </si>
  <si>
    <t>64A-125-171</t>
  </si>
  <si>
    <t>64A-125-211</t>
  </si>
  <si>
    <t>64A-125-231</t>
  </si>
  <si>
    <t>64A-125-451</t>
  </si>
  <si>
    <t>64A-163-411</t>
  </si>
  <si>
    <t>64A-ALL-171</t>
  </si>
  <si>
    <t>64A-ALL-211</t>
  </si>
  <si>
    <t>64A-ALL-231</t>
  </si>
  <si>
    <t>64A-ALL-411</t>
  </si>
  <si>
    <t>64A-ALL-451</t>
  </si>
  <si>
    <t>650-125-171</t>
  </si>
  <si>
    <t>650-125-175</t>
  </si>
  <si>
    <t>650-125-187</t>
  </si>
  <si>
    <t>650-125-211</t>
  </si>
  <si>
    <t>650-125-221</t>
  </si>
  <si>
    <t>650-125-422</t>
  </si>
  <si>
    <t>650-125-423</t>
  </si>
  <si>
    <t>650-125-424</t>
  </si>
  <si>
    <t>650-ALL-171</t>
  </si>
  <si>
    <t>650-ALL-175</t>
  </si>
  <si>
    <t>650-ALL-187</t>
  </si>
  <si>
    <t>650-ALL-211</t>
  </si>
  <si>
    <t>650-ALL-221</t>
  </si>
  <si>
    <t>650-ALL-422</t>
  </si>
  <si>
    <t>650-ALL-423</t>
  </si>
  <si>
    <t>650-ALL-424</t>
  </si>
  <si>
    <t>65B-124-462</t>
  </si>
  <si>
    <t>65B-126-462</t>
  </si>
  <si>
    <t>65B-ALL-462</t>
  </si>
  <si>
    <t>65D-124-462</t>
  </si>
  <si>
    <t>65D-ALL-462</t>
  </si>
  <si>
    <t>65F-124-462</t>
  </si>
  <si>
    <t>65F-ALL-462</t>
  </si>
  <si>
    <t>65G-125-171</t>
  </si>
  <si>
    <t>65G-ALL-171</t>
  </si>
  <si>
    <t>660-125-174</t>
  </si>
  <si>
    <t>660-125-211</t>
  </si>
  <si>
    <t>660-125-411</t>
  </si>
  <si>
    <t>660-163-311</t>
  </si>
  <si>
    <t>660-ALL-174</t>
  </si>
  <si>
    <t>660-ALL-211</t>
  </si>
  <si>
    <t>660-ALL-311</t>
  </si>
  <si>
    <t>660-ALL-411</t>
  </si>
  <si>
    <t>66A-125-171</t>
  </si>
  <si>
    <t>66A-125-221</t>
  </si>
  <si>
    <t>66A-125-231</t>
  </si>
  <si>
    <t>66A-125-423</t>
  </si>
  <si>
    <t>66A-ALL-171</t>
  </si>
  <si>
    <t>66A-ALL-221</t>
  </si>
  <si>
    <t>66A-ALL-231</t>
  </si>
  <si>
    <t>66A-ALL-423</t>
  </si>
  <si>
    <t>670-125-171</t>
  </si>
  <si>
    <t>670-125-175</t>
  </si>
  <si>
    <t>670-125-187</t>
  </si>
  <si>
    <t>670-125-211</t>
  </si>
  <si>
    <t>670-125-221</t>
  </si>
  <si>
    <t>670-125-231</t>
  </si>
  <si>
    <t>670-125-411</t>
  </si>
  <si>
    <t>670-125-422</t>
  </si>
  <si>
    <t>670-125-423</t>
  </si>
  <si>
    <t>670-125-424</t>
  </si>
  <si>
    <t>670-125-451</t>
  </si>
  <si>
    <t>670-ALL-171</t>
  </si>
  <si>
    <t>670-ALL-175</t>
  </si>
  <si>
    <t>670-ALL-187</t>
  </si>
  <si>
    <t>670-ALL-211</t>
  </si>
  <si>
    <t>670-ALL-221</t>
  </si>
  <si>
    <t>670-ALL-231</t>
  </si>
  <si>
    <t>670-ALL-411</t>
  </si>
  <si>
    <t>670-ALL-422</t>
  </si>
  <si>
    <t>670-ALL-423</t>
  </si>
  <si>
    <t>670-ALL-424</t>
  </si>
  <si>
    <t>670-ALL-451</t>
  </si>
  <si>
    <t>67B-125-171</t>
  </si>
  <si>
    <t>67B-125-174</t>
  </si>
  <si>
    <t>67B-125-211</t>
  </si>
  <si>
    <t>67B-125-461</t>
  </si>
  <si>
    <t>67B-ALL-171</t>
  </si>
  <si>
    <t>67B-ALL-174</t>
  </si>
  <si>
    <t>67B-ALL-211</t>
  </si>
  <si>
    <t>67B-ALL-461</t>
  </si>
  <si>
    <t>680-125-174</t>
  </si>
  <si>
    <t>680-125-176</t>
  </si>
  <si>
    <t>680-125-211</t>
  </si>
  <si>
    <t>680-125-221</t>
  </si>
  <si>
    <t>680-125-423</t>
  </si>
  <si>
    <t>680-ALL-174</t>
  </si>
  <si>
    <t>680-ALL-176</t>
  </si>
  <si>
    <t>680-ALL-211</t>
  </si>
  <si>
    <t>680-ALL-221</t>
  </si>
  <si>
    <t>680-ALL-423</t>
  </si>
  <si>
    <t>681-125-171</t>
  </si>
  <si>
    <t>681-ALL-171</t>
  </si>
  <si>
    <t>690-125-171</t>
  </si>
  <si>
    <t>690-125-211</t>
  </si>
  <si>
    <t>690-125-221</t>
  </si>
  <si>
    <t>690-125-231</t>
  </si>
  <si>
    <t>690-125-411</t>
  </si>
  <si>
    <t>690-ALL-171</t>
  </si>
  <si>
    <t>690-ALL-211</t>
  </si>
  <si>
    <t>690-ALL-221</t>
  </si>
  <si>
    <t>690-ALL-231</t>
  </si>
  <si>
    <t>690-ALL-411</t>
  </si>
  <si>
    <t>69A-125-175</t>
  </si>
  <si>
    <t>69A-125-176</t>
  </si>
  <si>
    <t>69A-125-199</t>
  </si>
  <si>
    <t>69A-125-211</t>
  </si>
  <si>
    <t>69A-125-221</t>
  </si>
  <si>
    <t>69A-125-231</t>
  </si>
  <si>
    <t>69A-125-423</t>
  </si>
  <si>
    <t>69A-ALL-175</t>
  </si>
  <si>
    <t>69A-ALL-176</t>
  </si>
  <si>
    <t>69A-ALL-199</t>
  </si>
  <si>
    <t>69A-ALL-211</t>
  </si>
  <si>
    <t>69A-ALL-221</t>
  </si>
  <si>
    <t>69A-ALL-231</t>
  </si>
  <si>
    <t>69A-ALL-423</t>
  </si>
  <si>
    <t>700-125-541</t>
  </si>
  <si>
    <t>700-ALL-541</t>
  </si>
  <si>
    <t>710-125-171</t>
  </si>
  <si>
    <t>710-125-174</t>
  </si>
  <si>
    <t>710-125-211</t>
  </si>
  <si>
    <t>710-125-221</t>
  </si>
  <si>
    <t>710-ALL-171</t>
  </si>
  <si>
    <t>710-ALL-174</t>
  </si>
  <si>
    <t>710-ALL-211</t>
  </si>
  <si>
    <t>710-ALL-221</t>
  </si>
  <si>
    <t>720-125-175</t>
  </si>
  <si>
    <t>720-125-422</t>
  </si>
  <si>
    <t>720-125-423</t>
  </si>
  <si>
    <t>720-125-424</t>
  </si>
  <si>
    <t>720-ALL-175</t>
  </si>
  <si>
    <t>720-ALL-422</t>
  </si>
  <si>
    <t>720-ALL-423</t>
  </si>
  <si>
    <t>720-ALL-424</t>
  </si>
  <si>
    <t>730-125-171</t>
  </si>
  <si>
    <t>730-125-174</t>
  </si>
  <si>
    <t>730-125-211</t>
  </si>
  <si>
    <t>730-125-221</t>
  </si>
  <si>
    <t>730-125-231</t>
  </si>
  <si>
    <t>730-163-146</t>
  </si>
  <si>
    <t>730-163-211</t>
  </si>
  <si>
    <t>730-163-221</t>
  </si>
  <si>
    <t>730-ALL-146</t>
  </si>
  <si>
    <t>730-ALL-171</t>
  </si>
  <si>
    <t>730-ALL-174</t>
  </si>
  <si>
    <t>730-ALL-211</t>
  </si>
  <si>
    <t>730-ALL-221</t>
  </si>
  <si>
    <t>730-ALL-231</t>
  </si>
  <si>
    <t>740-125-174</t>
  </si>
  <si>
    <t>740-125-176</t>
  </si>
  <si>
    <t>740-125-199</t>
  </si>
  <si>
    <t>740-125-211</t>
  </si>
  <si>
    <t>740-125-221</t>
  </si>
  <si>
    <t>740-125-231</t>
  </si>
  <si>
    <t>740-125-411</t>
  </si>
  <si>
    <t>740-125-461</t>
  </si>
  <si>
    <t>740-ALL-174</t>
  </si>
  <si>
    <t>740-ALL-176</t>
  </si>
  <si>
    <t>740-ALL-199</t>
  </si>
  <si>
    <t>740-ALL-211</t>
  </si>
  <si>
    <t>740-ALL-221</t>
  </si>
  <si>
    <t>740-ALL-231</t>
  </si>
  <si>
    <t>740-ALL-411</t>
  </si>
  <si>
    <t>740-ALL-461</t>
  </si>
  <si>
    <t>750-125-151</t>
  </si>
  <si>
    <t>750-125-174</t>
  </si>
  <si>
    <t>750-125-175</t>
  </si>
  <si>
    <t>750-125-187</t>
  </si>
  <si>
    <t>750-125-211</t>
  </si>
  <si>
    <t>750-125-221</t>
  </si>
  <si>
    <t>750-125-231</t>
  </si>
  <si>
    <t>750-125-332</t>
  </si>
  <si>
    <t>750-125-423</t>
  </si>
  <si>
    <t>750-ALL-151</t>
  </si>
  <si>
    <t>750-ALL-174</t>
  </si>
  <si>
    <t>750-ALL-175</t>
  </si>
  <si>
    <t>750-ALL-187</t>
  </si>
  <si>
    <t>750-ALL-211</t>
  </si>
  <si>
    <t>750-ALL-221</t>
  </si>
  <si>
    <t>750-ALL-231</t>
  </si>
  <si>
    <t>750-ALL-332</t>
  </si>
  <si>
    <t>750-ALL-423</t>
  </si>
  <si>
    <t>761-163-462</t>
  </si>
  <si>
    <t>761-ALL-462</t>
  </si>
  <si>
    <t>770-125-187</t>
  </si>
  <si>
    <t>770-125-211</t>
  </si>
  <si>
    <t>770-125-221</t>
  </si>
  <si>
    <t>770-125-411</t>
  </si>
  <si>
    <t>770-125-423</t>
  </si>
  <si>
    <t>770-125-462</t>
  </si>
  <si>
    <t>770-ALL-187</t>
  </si>
  <si>
    <t>770-ALL-211</t>
  </si>
  <si>
    <t>770-ALL-221</t>
  </si>
  <si>
    <t>770-ALL-411</t>
  </si>
  <si>
    <t>770-ALL-423</t>
  </si>
  <si>
    <t>770-ALL-462</t>
  </si>
  <si>
    <t>790-125-187</t>
  </si>
  <si>
    <t>790-125-211</t>
  </si>
  <si>
    <t>790-125-221</t>
  </si>
  <si>
    <t>790-125-411</t>
  </si>
  <si>
    <t>790-125-461</t>
  </si>
  <si>
    <t>790-ALL-187</t>
  </si>
  <si>
    <t>790-ALL-211</t>
  </si>
  <si>
    <t>790-ALL-221</t>
  </si>
  <si>
    <t>790-ALL-411</t>
  </si>
  <si>
    <t>790-ALL-461</t>
  </si>
  <si>
    <t>79Z-163-411</t>
  </si>
  <si>
    <t>79Z-ALL-411</t>
  </si>
  <si>
    <t>800-125-174</t>
  </si>
  <si>
    <t>800-125-211</t>
  </si>
  <si>
    <t>800-125-221</t>
  </si>
  <si>
    <t>800-ALL-174</t>
  </si>
  <si>
    <t>800-ALL-211</t>
  </si>
  <si>
    <t>800-ALL-221</t>
  </si>
  <si>
    <t>80B-124-418</t>
  </si>
  <si>
    <t>80B-126-418</t>
  </si>
  <si>
    <t>80B-128-418</t>
  </si>
  <si>
    <t>80B-ALL-418</t>
  </si>
  <si>
    <t>810-125-171</t>
  </si>
  <si>
    <t>810-125-211</t>
  </si>
  <si>
    <t>810-125-221</t>
  </si>
  <si>
    <t>810-125-423</t>
  </si>
  <si>
    <t>810-ALL-171</t>
  </si>
  <si>
    <t>810-ALL-211</t>
  </si>
  <si>
    <t>810-ALL-221</t>
  </si>
  <si>
    <t>810-ALL-423</t>
  </si>
  <si>
    <t>81A-163-121</t>
  </si>
  <si>
    <t>81A-163-181</t>
  </si>
  <si>
    <t>81A-ALL-121</t>
  </si>
  <si>
    <t>81A-ALL-181</t>
  </si>
  <si>
    <t>820-163-462</t>
  </si>
  <si>
    <t>820-ALL-462</t>
  </si>
  <si>
    <t>830-125-171</t>
  </si>
  <si>
    <t>830-125-211</t>
  </si>
  <si>
    <t>830-125-221</t>
  </si>
  <si>
    <t>830-163-171</t>
  </si>
  <si>
    <t>830-163-173</t>
  </si>
  <si>
    <t>830-163-311</t>
  </si>
  <si>
    <t>830-163-312</t>
  </si>
  <si>
    <t>830-163-392</t>
  </si>
  <si>
    <t>830-163-411</t>
  </si>
  <si>
    <t>830-163-418</t>
  </si>
  <si>
    <t>830-163-462</t>
  </si>
  <si>
    <t>830-ALL-171</t>
  </si>
  <si>
    <t>830-ALL-173</t>
  </si>
  <si>
    <t>830-ALL-211</t>
  </si>
  <si>
    <t>830-ALL-221</t>
  </si>
  <si>
    <t>830-ALL-311</t>
  </si>
  <si>
    <t>830-ALL-312</t>
  </si>
  <si>
    <t>830-ALL-392</t>
  </si>
  <si>
    <t>830-ALL-411</t>
  </si>
  <si>
    <t>830-ALL-418</t>
  </si>
  <si>
    <t>830-ALL-462</t>
  </si>
  <si>
    <t>840-125-171</t>
  </si>
  <si>
    <t>840-125-211</t>
  </si>
  <si>
    <t>840-125-221</t>
  </si>
  <si>
    <t>840-163-312</t>
  </si>
  <si>
    <t>840-163-392</t>
  </si>
  <si>
    <t>840-163-411</t>
  </si>
  <si>
    <t>840-163-423</t>
  </si>
  <si>
    <t>840-ALL-171</t>
  </si>
  <si>
    <t>840-ALL-211</t>
  </si>
  <si>
    <t>840-ALL-221</t>
  </si>
  <si>
    <t>840-ALL-312</t>
  </si>
  <si>
    <t>840-ALL-392</t>
  </si>
  <si>
    <t>840-ALL-411</t>
  </si>
  <si>
    <t>840-ALL-423</t>
  </si>
  <si>
    <t>84B-124-462</t>
  </si>
  <si>
    <t>84B-ALL-462</t>
  </si>
  <si>
    <t>850-125-113</t>
  </si>
  <si>
    <t>850-125-151</t>
  </si>
  <si>
    <t>850-125-174</t>
  </si>
  <si>
    <t>850-125-176</t>
  </si>
  <si>
    <t>850-125-187</t>
  </si>
  <si>
    <t>850-125-211</t>
  </si>
  <si>
    <t>850-125-221</t>
  </si>
  <si>
    <t>850-125-231</t>
  </si>
  <si>
    <t>850-ALL-113</t>
  </si>
  <si>
    <t>850-ALL-151</t>
  </si>
  <si>
    <t>850-ALL-174</t>
  </si>
  <si>
    <t>850-ALL-176</t>
  </si>
  <si>
    <t>850-ALL-187</t>
  </si>
  <si>
    <t>850-ALL-211</t>
  </si>
  <si>
    <t>850-ALL-221</t>
  </si>
  <si>
    <t>850-ALL-231</t>
  </si>
  <si>
    <t>861-125-171</t>
  </si>
  <si>
    <t>861-125-211</t>
  </si>
  <si>
    <t>861-125-221</t>
  </si>
  <si>
    <t>861-ALL-171</t>
  </si>
  <si>
    <t>861-ALL-211</t>
  </si>
  <si>
    <t>861-ALL-221</t>
  </si>
  <si>
    <t>862-163-198</t>
  </si>
  <si>
    <t>862-163-211</t>
  </si>
  <si>
    <t>862-163-221</t>
  </si>
  <si>
    <t>862-163-411</t>
  </si>
  <si>
    <t>862-ALL-198</t>
  </si>
  <si>
    <t>862-ALL-211</t>
  </si>
  <si>
    <t>862-ALL-221</t>
  </si>
  <si>
    <t>862-ALL-411</t>
  </si>
  <si>
    <t>870-125-171</t>
  </si>
  <si>
    <t>870-125-174</t>
  </si>
  <si>
    <t>870-125-187</t>
  </si>
  <si>
    <t>870-125-211</t>
  </si>
  <si>
    <t>870-125-221</t>
  </si>
  <si>
    <t>870-163-411</t>
  </si>
  <si>
    <t>870-ALL-171</t>
  </si>
  <si>
    <t>870-ALL-174</t>
  </si>
  <si>
    <t>870-ALL-187</t>
  </si>
  <si>
    <t>870-ALL-211</t>
  </si>
  <si>
    <t>870-ALL-221</t>
  </si>
  <si>
    <t>870-ALL-411</t>
  </si>
  <si>
    <t>880-125-171</t>
  </si>
  <si>
    <t>880-125-174</t>
  </si>
  <si>
    <t>880-125-176</t>
  </si>
  <si>
    <t>880-125-187</t>
  </si>
  <si>
    <t>880-125-211</t>
  </si>
  <si>
    <t>880-125-221</t>
  </si>
  <si>
    <t>880-125-231</t>
  </si>
  <si>
    <t>880-ALL-171</t>
  </si>
  <si>
    <t>880-ALL-174</t>
  </si>
  <si>
    <t>880-ALL-176</t>
  </si>
  <si>
    <t>880-ALL-187</t>
  </si>
  <si>
    <t>880-ALL-211</t>
  </si>
  <si>
    <t>880-ALL-221</t>
  </si>
  <si>
    <t>880-ALL-231</t>
  </si>
  <si>
    <t>890-125-171</t>
  </si>
  <si>
    <t>890-125-174</t>
  </si>
  <si>
    <t>890-125-187</t>
  </si>
  <si>
    <t>890-125-211</t>
  </si>
  <si>
    <t>890-125-221</t>
  </si>
  <si>
    <t>890-125-411</t>
  </si>
  <si>
    <t>890-125-422</t>
  </si>
  <si>
    <t>890-125-423</t>
  </si>
  <si>
    <t>890-125-424</t>
  </si>
  <si>
    <t>890-ALL-171</t>
  </si>
  <si>
    <t>890-ALL-174</t>
  </si>
  <si>
    <t>890-ALL-187</t>
  </si>
  <si>
    <t>890-ALL-211</t>
  </si>
  <si>
    <t>890-ALL-221</t>
  </si>
  <si>
    <t>890-ALL-411</t>
  </si>
  <si>
    <t>890-ALL-422</t>
  </si>
  <si>
    <t>890-ALL-423</t>
  </si>
  <si>
    <t>890-ALL-424</t>
  </si>
  <si>
    <t>900-125-171</t>
  </si>
  <si>
    <t>900-125-174</t>
  </si>
  <si>
    <t>900-125-176</t>
  </si>
  <si>
    <t>900-125-211</t>
  </si>
  <si>
    <t>900-125-221</t>
  </si>
  <si>
    <t>900-125-392</t>
  </si>
  <si>
    <t>900-125-422</t>
  </si>
  <si>
    <t>900-163-311</t>
  </si>
  <si>
    <t>900-ALL-171</t>
  </si>
  <si>
    <t>900-ALL-174</t>
  </si>
  <si>
    <t>900-ALL-176</t>
  </si>
  <si>
    <t>900-ALL-211</t>
  </si>
  <si>
    <t>900-ALL-221</t>
  </si>
  <si>
    <t>900-ALL-311</t>
  </si>
  <si>
    <t>900-ALL-392</t>
  </si>
  <si>
    <t>900-ALL-422</t>
  </si>
  <si>
    <t>90B-124-462</t>
  </si>
  <si>
    <t>90B-ALL-462</t>
  </si>
  <si>
    <t>90D-163-462</t>
  </si>
  <si>
    <t>90D-ALL-462</t>
  </si>
  <si>
    <t>910-124-462</t>
  </si>
  <si>
    <t>910-125-171</t>
  </si>
  <si>
    <t>910-125-175</t>
  </si>
  <si>
    <t>910-125-187</t>
  </si>
  <si>
    <t>910-125-211</t>
  </si>
  <si>
    <t>910-125-221</t>
  </si>
  <si>
    <t>910-125-231</t>
  </si>
  <si>
    <t>910-125-422</t>
  </si>
  <si>
    <t>910-125-423</t>
  </si>
  <si>
    <t>910-125-424</t>
  </si>
  <si>
    <t>910-125-461</t>
  </si>
  <si>
    <t>910-125-462</t>
  </si>
  <si>
    <t>910-125-541</t>
  </si>
  <si>
    <t>910-128-462</t>
  </si>
  <si>
    <t>910-163-411</t>
  </si>
  <si>
    <t>910-ALL-171</t>
  </si>
  <si>
    <t>910-ALL-175</t>
  </si>
  <si>
    <t>910-ALL-187</t>
  </si>
  <si>
    <t>910-ALL-211</t>
  </si>
  <si>
    <t>910-ALL-221</t>
  </si>
  <si>
    <t>910-ALL-231</t>
  </si>
  <si>
    <t>910-ALL-411</t>
  </si>
  <si>
    <t>910-ALL-422</t>
  </si>
  <si>
    <t>910-ALL-423</t>
  </si>
  <si>
    <t>910-ALL-424</t>
  </si>
  <si>
    <t>910-ALL-461</t>
  </si>
  <si>
    <t>910-ALL-462</t>
  </si>
  <si>
    <t>910-ALL-541</t>
  </si>
  <si>
    <t>920-125-153</t>
  </si>
  <si>
    <t>920-125-171</t>
  </si>
  <si>
    <t>920-125-174</t>
  </si>
  <si>
    <t>920-125-176</t>
  </si>
  <si>
    <t>920-125-184</t>
  </si>
  <si>
    <t>920-125-187</t>
  </si>
  <si>
    <t>920-125-199</t>
  </si>
  <si>
    <t>920-125-211</t>
  </si>
  <si>
    <t>920-125-221</t>
  </si>
  <si>
    <t>920-125-231</t>
  </si>
  <si>
    <t>920-125-311</t>
  </si>
  <si>
    <t>920-125-314</t>
  </si>
  <si>
    <t>920-125-332</t>
  </si>
  <si>
    <t>920-125-411</t>
  </si>
  <si>
    <t>920-125-423</t>
  </si>
  <si>
    <t>920-125-451</t>
  </si>
  <si>
    <t>920-125-453</t>
  </si>
  <si>
    <t>920-ALL-153</t>
  </si>
  <si>
    <t>920-ALL-171</t>
  </si>
  <si>
    <t>920-ALL-174</t>
  </si>
  <si>
    <t>920-ALL-176</t>
  </si>
  <si>
    <t>920-ALL-184</t>
  </si>
  <si>
    <t>920-ALL-187</t>
  </si>
  <si>
    <t>920-ALL-199</t>
  </si>
  <si>
    <t>920-ALL-211</t>
  </si>
  <si>
    <t>920-ALL-221</t>
  </si>
  <si>
    <t>920-ALL-231</t>
  </si>
  <si>
    <t>920-ALL-311</t>
  </si>
  <si>
    <t>920-ALL-314</t>
  </si>
  <si>
    <t>920-ALL-332</t>
  </si>
  <si>
    <t>920-ALL-411</t>
  </si>
  <si>
    <t>920-ALL-423</t>
  </si>
  <si>
    <t>920-ALL-451</t>
  </si>
  <si>
    <t>920-ALL-453</t>
  </si>
  <si>
    <t>92L-125-151</t>
  </si>
  <si>
    <t>92L-125-174</t>
  </si>
  <si>
    <t>92L-125-176</t>
  </si>
  <si>
    <t>92L-125-211</t>
  </si>
  <si>
    <t>92L-125-411</t>
  </si>
  <si>
    <t>92L-125-422</t>
  </si>
  <si>
    <t>92L-125-423</t>
  </si>
  <si>
    <t>92L-ALL-151</t>
  </si>
  <si>
    <t>92L-ALL-174</t>
  </si>
  <si>
    <t>92L-ALL-176</t>
  </si>
  <si>
    <t>92L-ALL-211</t>
  </si>
  <si>
    <t>92L-ALL-411</t>
  </si>
  <si>
    <t>92L-ALL-422</t>
  </si>
  <si>
    <t>92L-ALL-423</t>
  </si>
  <si>
    <t>930-125-171</t>
  </si>
  <si>
    <t>930-125-187</t>
  </si>
  <si>
    <t>930-125-327</t>
  </si>
  <si>
    <t>930-125-411</t>
  </si>
  <si>
    <t>930-163-411</t>
  </si>
  <si>
    <t>930-ALL-171</t>
  </si>
  <si>
    <t>930-ALL-187</t>
  </si>
  <si>
    <t>930-ALL-327</t>
  </si>
  <si>
    <t>930-ALL-411</t>
  </si>
  <si>
    <t>93A-125-411</t>
  </si>
  <si>
    <t>93A-125-461</t>
  </si>
  <si>
    <t>93A-ALL-411</t>
  </si>
  <si>
    <t>93A-ALL-461</t>
  </si>
  <si>
    <t>93Q-163-462</t>
  </si>
  <si>
    <t>93Q-ALL-462</t>
  </si>
  <si>
    <t>940-125-174</t>
  </si>
  <si>
    <t>940-125-176</t>
  </si>
  <si>
    <t>940-125-211</t>
  </si>
  <si>
    <t>940-125-221</t>
  </si>
  <si>
    <t>940-125-231</t>
  </si>
  <si>
    <t>940-163-312</t>
  </si>
  <si>
    <t>940-163-392</t>
  </si>
  <si>
    <t>940-163-411</t>
  </si>
  <si>
    <t>940-ALL-174</t>
  </si>
  <si>
    <t>940-ALL-176</t>
  </si>
  <si>
    <t>940-ALL-211</t>
  </si>
  <si>
    <t>940-ALL-221</t>
  </si>
  <si>
    <t>940-ALL-231</t>
  </si>
  <si>
    <t>940-ALL-312</t>
  </si>
  <si>
    <t>940-ALL-392</t>
  </si>
  <si>
    <t>940-ALL-411</t>
  </si>
  <si>
    <t>950-125-187</t>
  </si>
  <si>
    <t>950-125-211</t>
  </si>
  <si>
    <t>950-125-221</t>
  </si>
  <si>
    <t>950-ALL-187</t>
  </si>
  <si>
    <t>950-ALL-211</t>
  </si>
  <si>
    <t>950-ALL-221</t>
  </si>
  <si>
    <t>960-125-151</t>
  </si>
  <si>
    <t>960-125-174</t>
  </si>
  <si>
    <t>960-125-176</t>
  </si>
  <si>
    <t>960-125-211</t>
  </si>
  <si>
    <t>960-125-221</t>
  </si>
  <si>
    <t>960-125-231</t>
  </si>
  <si>
    <t>960-125-411</t>
  </si>
  <si>
    <t>960-163-411</t>
  </si>
  <si>
    <t>960-163-462</t>
  </si>
  <si>
    <t>960-ALL-151</t>
  </si>
  <si>
    <t>960-ALL-174</t>
  </si>
  <si>
    <t>960-ALL-176</t>
  </si>
  <si>
    <t>960-ALL-211</t>
  </si>
  <si>
    <t>960-ALL-221</t>
  </si>
  <si>
    <t>960-ALL-231</t>
  </si>
  <si>
    <t>960-ALL-411</t>
  </si>
  <si>
    <t>960-ALL-462</t>
  </si>
  <si>
    <t>970-125-187</t>
  </si>
  <si>
    <t>970-125-211</t>
  </si>
  <si>
    <t>970-125-221</t>
  </si>
  <si>
    <t>970-125-461</t>
  </si>
  <si>
    <t>970-163-411</t>
  </si>
  <si>
    <t>970-163-462</t>
  </si>
  <si>
    <t>970-ALL-187</t>
  </si>
  <si>
    <t>970-ALL-211</t>
  </si>
  <si>
    <t>970-ALL-221</t>
  </si>
  <si>
    <t>970-ALL-411</t>
  </si>
  <si>
    <t>970-ALL-461</t>
  </si>
  <si>
    <t>970-ALL-462</t>
  </si>
  <si>
    <t>97D-124-418</t>
  </si>
  <si>
    <t>97D-125-411</t>
  </si>
  <si>
    <t>97D-126-418</t>
  </si>
  <si>
    <t>97D-128-418</t>
  </si>
  <si>
    <t>97D-163-121</t>
  </si>
  <si>
    <t>97D-163-211</t>
  </si>
  <si>
    <t>97D-163-221</t>
  </si>
  <si>
    <t>97D-163-231</t>
  </si>
  <si>
    <t>97D-ALL-121</t>
  </si>
  <si>
    <t>97D-ALL-211</t>
  </si>
  <si>
    <t>97D-ALL-221</t>
  </si>
  <si>
    <t>97D-ALL-231</t>
  </si>
  <si>
    <t>97D-ALL-411</t>
  </si>
  <si>
    <t>97D-ALL-418</t>
  </si>
  <si>
    <t>980-125-411</t>
  </si>
  <si>
    <t>980-125-461</t>
  </si>
  <si>
    <t>980-163-312</t>
  </si>
  <si>
    <t>980-163-411</t>
  </si>
  <si>
    <t>980-ALL-312</t>
  </si>
  <si>
    <t>980-ALL-411</t>
  </si>
  <si>
    <t>980-ALL-461</t>
  </si>
  <si>
    <t>990-125-171</t>
  </si>
  <si>
    <t>990-125-187</t>
  </si>
  <si>
    <t>990-125-211</t>
  </si>
  <si>
    <t>990-125-221</t>
  </si>
  <si>
    <t>990-128-462</t>
  </si>
  <si>
    <t>990-163-135</t>
  </si>
  <si>
    <t>990-163-211</t>
  </si>
  <si>
    <t>990-163-221</t>
  </si>
  <si>
    <t>990-163-392</t>
  </si>
  <si>
    <t>990-163-411</t>
  </si>
  <si>
    <t>990-ALL-135</t>
  </si>
  <si>
    <t>990-ALL-171</t>
  </si>
  <si>
    <t>990-ALL-187</t>
  </si>
  <si>
    <t>990-ALL-211</t>
  </si>
  <si>
    <t>990-ALL-221</t>
  </si>
  <si>
    <t>990-ALL-392</t>
  </si>
  <si>
    <t>990-ALL-411</t>
  </si>
  <si>
    <t>990-ALL-462</t>
  </si>
  <si>
    <t>995-125-174</t>
  </si>
  <si>
    <t>995-125-176</t>
  </si>
  <si>
    <t>995-125-187</t>
  </si>
  <si>
    <t>995-125-211</t>
  </si>
  <si>
    <t>995-125-221</t>
  </si>
  <si>
    <t>995-125-461</t>
  </si>
  <si>
    <t>995-126-462</t>
  </si>
  <si>
    <t>995-ALL-174</t>
  </si>
  <si>
    <t>995-ALL-176</t>
  </si>
  <si>
    <t>995-ALL-187</t>
  </si>
  <si>
    <t>995-ALL-211</t>
  </si>
  <si>
    <t>995-ALL-221</t>
  </si>
  <si>
    <t>995-ALL-461</t>
  </si>
  <si>
    <t>995-ALL-462</t>
  </si>
  <si>
    <t>ALL-124-418</t>
  </si>
  <si>
    <t>ALL-124-462</t>
  </si>
  <si>
    <t>ALL-125-113</t>
  </si>
  <si>
    <t>ALL-125-149</t>
  </si>
  <si>
    <t>ALL-125-151</t>
  </si>
  <si>
    <t>ALL-125-152</t>
  </si>
  <si>
    <t>ALL-125-153</t>
  </si>
  <si>
    <t>ALL-125-165</t>
  </si>
  <si>
    <t>ALL-125-171</t>
  </si>
  <si>
    <t>ALL-125-172</t>
  </si>
  <si>
    <t>ALL-125-173</t>
  </si>
  <si>
    <t>ALL-125-174</t>
  </si>
  <si>
    <t>ALL-125-175</t>
  </si>
  <si>
    <t>ALL-125-176</t>
  </si>
  <si>
    <t>ALL-125-184</t>
  </si>
  <si>
    <t>ALL-125-187</t>
  </si>
  <si>
    <t>ALL-125-199</t>
  </si>
  <si>
    <t>ALL-125-211</t>
  </si>
  <si>
    <t>ALL-125-221</t>
  </si>
  <si>
    <t>ALL-125-231</t>
  </si>
  <si>
    <t>ALL-125-234</t>
  </si>
  <si>
    <t>ALL-125-235</t>
  </si>
  <si>
    <t>ALL-125-311</t>
  </si>
  <si>
    <t>ALL-125-314</t>
  </si>
  <si>
    <t>ALL-125-319</t>
  </si>
  <si>
    <t>ALL-125-327</t>
  </si>
  <si>
    <t>ALL-125-332</t>
  </si>
  <si>
    <t>ALL-125-392</t>
  </si>
  <si>
    <t>ALL-125-411</t>
  </si>
  <si>
    <t>ALL-125-418</t>
  </si>
  <si>
    <t>ALL-125-422</t>
  </si>
  <si>
    <t>ALL-125-423</t>
  </si>
  <si>
    <t>ALL-125-424</t>
  </si>
  <si>
    <t>ALL-125-451</t>
  </si>
  <si>
    <t>ALL-125-453</t>
  </si>
  <si>
    <t>ALL-125-461</t>
  </si>
  <si>
    <t>ALL-125-462</t>
  </si>
  <si>
    <t>ALL-125-541</t>
  </si>
  <si>
    <t>ALL-126-418</t>
  </si>
  <si>
    <t>ALL-126-462</t>
  </si>
  <si>
    <t>ALL-128-418</t>
  </si>
  <si>
    <t>ALL-128-462</t>
  </si>
  <si>
    <t>ALL-163-114</t>
  </si>
  <si>
    <t>ALL-163-121</t>
  </si>
  <si>
    <t>ALL-163-131</t>
  </si>
  <si>
    <t>ALL-163-135</t>
  </si>
  <si>
    <t>ALL-163-141</t>
  </si>
  <si>
    <t>ALL-163-142</t>
  </si>
  <si>
    <t>ALL-163-143</t>
  </si>
  <si>
    <t>ALL-163-146</t>
  </si>
  <si>
    <t>ALL-163-171</t>
  </si>
  <si>
    <t>ALL-163-173</t>
  </si>
  <si>
    <t>ALL-163-181</t>
  </si>
  <si>
    <t>ALL-163-191</t>
  </si>
  <si>
    <t>ALL-163-192</t>
  </si>
  <si>
    <t>ALL-163-198</t>
  </si>
  <si>
    <t>ALL-163-211</t>
  </si>
  <si>
    <t>ALL-163-221</t>
  </si>
  <si>
    <t>ALL-163-231</t>
  </si>
  <si>
    <t>ALL-163-311</t>
  </si>
  <si>
    <t>ALL-163-312</t>
  </si>
  <si>
    <t>ALL-163-315</t>
  </si>
  <si>
    <t>ALL-163-318</t>
  </si>
  <si>
    <t>ALL-163-325</t>
  </si>
  <si>
    <t>ALL-163-342</t>
  </si>
  <si>
    <t>ALL-163-343</t>
  </si>
  <si>
    <t>ALL-163-344</t>
  </si>
  <si>
    <t>ALL-163-372</t>
  </si>
  <si>
    <t>ALL-163-392</t>
  </si>
  <si>
    <t>ALL-163-411</t>
  </si>
  <si>
    <t>ALL-163-413</t>
  </si>
  <si>
    <t>ALL-163-418</t>
  </si>
  <si>
    <t>ALL-163-422</t>
  </si>
  <si>
    <t>ALL-163-423</t>
  </si>
  <si>
    <t>ALL-163-461</t>
  </si>
  <si>
    <t>ALL-163-462</t>
  </si>
  <si>
    <t>ALL-163-542</t>
  </si>
  <si>
    <t>ALL-ALL-113</t>
  </si>
  <si>
    <t>ALL-ALL-114</t>
  </si>
  <si>
    <t>ALL-ALL-121</t>
  </si>
  <si>
    <t>ALL-ALL-131</t>
  </si>
  <si>
    <t>ALL-ALL-135</t>
  </si>
  <si>
    <t>ALL-ALL-141</t>
  </si>
  <si>
    <t>ALL-ALL-142</t>
  </si>
  <si>
    <t>ALL-ALL-143</t>
  </si>
  <si>
    <t>ALL-ALL-146</t>
  </si>
  <si>
    <t>ALL-ALL-149</t>
  </si>
  <si>
    <t>ALL-ALL-151</t>
  </si>
  <si>
    <t>ALL-ALL-152</t>
  </si>
  <si>
    <t>ALL-ALL-153</t>
  </si>
  <si>
    <t>ALL-ALL-165</t>
  </si>
  <si>
    <t>ALL-ALL-171</t>
  </si>
  <si>
    <t>ALL-ALL-172</t>
  </si>
  <si>
    <t>ALL-ALL-173</t>
  </si>
  <si>
    <t>ALL-ALL-174</t>
  </si>
  <si>
    <t>ALL-ALL-175</t>
  </si>
  <si>
    <t>ALL-ALL-176</t>
  </si>
  <si>
    <t>ALL-ALL-181</t>
  </si>
  <si>
    <t>ALL-ALL-184</t>
  </si>
  <si>
    <t>ALL-ALL-187</t>
  </si>
  <si>
    <t>ALL-ALL-191</t>
  </si>
  <si>
    <t>ALL-ALL-192</t>
  </si>
  <si>
    <t>ALL-ALL-198</t>
  </si>
  <si>
    <t>ALL-ALL-199</t>
  </si>
  <si>
    <t>ALL-ALL-211</t>
  </si>
  <si>
    <t>ALL-ALL-221</t>
  </si>
  <si>
    <t>ALL-ALL-231</t>
  </si>
  <si>
    <t>ALL-ALL-234</t>
  </si>
  <si>
    <t>ALL-ALL-235</t>
  </si>
  <si>
    <t>ALL-ALL-311</t>
  </si>
  <si>
    <t>ALL-ALL-312</t>
  </si>
  <si>
    <t>ALL-ALL-314</t>
  </si>
  <si>
    <t>ALL-ALL-315</t>
  </si>
  <si>
    <t>ALL-ALL-318</t>
  </si>
  <si>
    <t>ALL-ALL-319</t>
  </si>
  <si>
    <t>ALL-ALL-325</t>
  </si>
  <si>
    <t>ALL-ALL-327</t>
  </si>
  <si>
    <t>ALL-ALL-332</t>
  </si>
  <si>
    <t>ALL-ALL-342</t>
  </si>
  <si>
    <t>ALL-ALL-343</t>
  </si>
  <si>
    <t>ALL-ALL-344</t>
  </si>
  <si>
    <t>ALL-ALL-372</t>
  </si>
  <si>
    <t>ALL-ALL-392</t>
  </si>
  <si>
    <t>ALL-ALL-411</t>
  </si>
  <si>
    <t>ALL-ALL-413</t>
  </si>
  <si>
    <t>ALL-ALL-418</t>
  </si>
  <si>
    <t>ALL-ALL-422</t>
  </si>
  <si>
    <t>ALL-ALL-423</t>
  </si>
  <si>
    <t>ALL-ALL-424</t>
  </si>
  <si>
    <t>ALL-ALL-451</t>
  </si>
  <si>
    <t>ALL-ALL-453</t>
  </si>
  <si>
    <t>ALL-ALL-461</t>
  </si>
  <si>
    <t>ALL-ALL-462</t>
  </si>
  <si>
    <t>ALL-ALL-541</t>
  </si>
  <si>
    <t>ALL-ALL-542</t>
  </si>
  <si>
    <t>00A-121-121</t>
  </si>
  <si>
    <t>00A-121-211</t>
  </si>
  <si>
    <t>00A-121-311</t>
  </si>
  <si>
    <t>00A-121-411</t>
  </si>
  <si>
    <t>00A-121-462</t>
  </si>
  <si>
    <t>00A-123-411</t>
  </si>
  <si>
    <t>00A-132-121</t>
  </si>
  <si>
    <t>00A-132-211</t>
  </si>
  <si>
    <t>00A-132-411</t>
  </si>
  <si>
    <t>00A-135-311</t>
  </si>
  <si>
    <t>00A-137-411</t>
  </si>
  <si>
    <t>00A-163-418</t>
  </si>
  <si>
    <t>00A-163-462</t>
  </si>
  <si>
    <t>00A-ALL-121</t>
  </si>
  <si>
    <t>00A-ALL-211</t>
  </si>
  <si>
    <t>00A-ALL-311</t>
  </si>
  <si>
    <t>00A-ALL-411</t>
  </si>
  <si>
    <t>00A-ALL-418</t>
  </si>
  <si>
    <t>00B-121-311</t>
  </si>
  <si>
    <t>00B-123-411</t>
  </si>
  <si>
    <t>00B-124-418</t>
  </si>
  <si>
    <t>00B-124-462</t>
  </si>
  <si>
    <t>00B-126-418</t>
  </si>
  <si>
    <t>00B-126-462</t>
  </si>
  <si>
    <t>00B-132-121</t>
  </si>
  <si>
    <t>00B-132-211</t>
  </si>
  <si>
    <t>00B-132-221</t>
  </si>
  <si>
    <t>00B-132-231</t>
  </si>
  <si>
    <t>00B-132-311</t>
  </si>
  <si>
    <t>00B-137-411</t>
  </si>
  <si>
    <t>00B-163-311</t>
  </si>
  <si>
    <t>00B-165-418</t>
  </si>
  <si>
    <t>00B-ALL-121</t>
  </si>
  <si>
    <t>00B-ALL-211</t>
  </si>
  <si>
    <t>00B-ALL-221</t>
  </si>
  <si>
    <t>00B-ALL-231</t>
  </si>
  <si>
    <t>00B-ALL-311</t>
  </si>
  <si>
    <t>00B-ALL-411</t>
  </si>
  <si>
    <t>00B-ALL-418</t>
  </si>
  <si>
    <t>00B-ALL-462</t>
  </si>
  <si>
    <t>010-121-198</t>
  </si>
  <si>
    <t>010-121-211</t>
  </si>
  <si>
    <t>010-121-221</t>
  </si>
  <si>
    <t>010-121-314</t>
  </si>
  <si>
    <t>010-121-411</t>
  </si>
  <si>
    <t>010-123-411</t>
  </si>
  <si>
    <t>010-124-462</t>
  </si>
  <si>
    <t>010-125-411</t>
  </si>
  <si>
    <t>010-125-423</t>
  </si>
  <si>
    <t>010-126-462</t>
  </si>
  <si>
    <t>010-128-462</t>
  </si>
  <si>
    <t>010-132-192</t>
  </si>
  <si>
    <t>010-132-211</t>
  </si>
  <si>
    <t>010-132-221</t>
  </si>
  <si>
    <t>010-132-411</t>
  </si>
  <si>
    <t>010-134-311</t>
  </si>
  <si>
    <t>010-134-411</t>
  </si>
  <si>
    <t>010-134-418</t>
  </si>
  <si>
    <t>010-135-418</t>
  </si>
  <si>
    <t>010-135-542</t>
  </si>
  <si>
    <t>010-136-311</t>
  </si>
  <si>
    <t>010-136-314</t>
  </si>
  <si>
    <t>010-136-411</t>
  </si>
  <si>
    <t>010-136-418</t>
  </si>
  <si>
    <t>010-136-462</t>
  </si>
  <si>
    <t>010-137-411</t>
  </si>
  <si>
    <t>010-163-131</t>
  </si>
  <si>
    <t>010-163-135</t>
  </si>
  <si>
    <t>010-163-146</t>
  </si>
  <si>
    <t>010-163-152</t>
  </si>
  <si>
    <t>010-163-178</t>
  </si>
  <si>
    <t>010-163-181</t>
  </si>
  <si>
    <t>010-163-184</t>
  </si>
  <si>
    <t>010-163-187</t>
  </si>
  <si>
    <t>010-163-192</t>
  </si>
  <si>
    <t>010-163-199</t>
  </si>
  <si>
    <t>010-163-211</t>
  </si>
  <si>
    <t>010-163-221</t>
  </si>
  <si>
    <t>010-163-231</t>
  </si>
  <si>
    <t>010-163-311</t>
  </si>
  <si>
    <t>010-163-314</t>
  </si>
  <si>
    <t>010-163-392</t>
  </si>
  <si>
    <t>010-163-411</t>
  </si>
  <si>
    <t>010-163-461</t>
  </si>
  <si>
    <t>010-165-392</t>
  </si>
  <si>
    <t>010-165-418</t>
  </si>
  <si>
    <t>010-167-192</t>
  </si>
  <si>
    <t>010-167-211</t>
  </si>
  <si>
    <t>010-167-221</t>
  </si>
  <si>
    <t>010-167-392</t>
  </si>
  <si>
    <t>010-170-198</t>
  </si>
  <si>
    <t>010-170-211</t>
  </si>
  <si>
    <t>010-170-221</t>
  </si>
  <si>
    <t>010-170-332</t>
  </si>
  <si>
    <t>010-170-392</t>
  </si>
  <si>
    <t>010-171-126</t>
  </si>
  <si>
    <t>010-171-151</t>
  </si>
  <si>
    <t>010-171-211</t>
  </si>
  <si>
    <t>010-171-392</t>
  </si>
  <si>
    <t>010-171-411</t>
  </si>
  <si>
    <t>010-171-418</t>
  </si>
  <si>
    <t>010-181-343</t>
  </si>
  <si>
    <t>010-181-411</t>
  </si>
  <si>
    <t>010-ALL-126</t>
  </si>
  <si>
    <t>010-ALL-131</t>
  </si>
  <si>
    <t>010-ALL-135</t>
  </si>
  <si>
    <t>010-ALL-146</t>
  </si>
  <si>
    <t>010-ALL-151</t>
  </si>
  <si>
    <t>010-ALL-152</t>
  </si>
  <si>
    <t>010-ALL-178</t>
  </si>
  <si>
    <t>010-ALL-181</t>
  </si>
  <si>
    <t>010-ALL-184</t>
  </si>
  <si>
    <t>010-ALL-192</t>
  </si>
  <si>
    <t>010-ALL-198</t>
  </si>
  <si>
    <t>010-ALL-199</t>
  </si>
  <si>
    <t>010-ALL-311</t>
  </si>
  <si>
    <t>010-ALL-314</t>
  </si>
  <si>
    <t>010-ALL-332</t>
  </si>
  <si>
    <t>010-ALL-343</t>
  </si>
  <si>
    <t>010-ALL-392</t>
  </si>
  <si>
    <t>010-ALL-411</t>
  </si>
  <si>
    <t>010-ALL-423</t>
  </si>
  <si>
    <t>010-ALL-461</t>
  </si>
  <si>
    <t>010-ALL-462</t>
  </si>
  <si>
    <t>010-ALL-542</t>
  </si>
  <si>
    <t>01B-123-411</t>
  </si>
  <si>
    <t>01B-124-462</t>
  </si>
  <si>
    <t>01B-126-462</t>
  </si>
  <si>
    <t>01B-128-462</t>
  </si>
  <si>
    <t>01B-129-418</t>
  </si>
  <si>
    <t>01B-135-311</t>
  </si>
  <si>
    <t>01B-137-411</t>
  </si>
  <si>
    <t>01B-172-462</t>
  </si>
  <si>
    <t>01B-ALL-311</t>
  </si>
  <si>
    <t>01B-ALL-411</t>
  </si>
  <si>
    <t>01B-ALL-418</t>
  </si>
  <si>
    <t>01B-ALL-462</t>
  </si>
  <si>
    <t>01C-121-121</t>
  </si>
  <si>
    <t>01C-121-211</t>
  </si>
  <si>
    <t>01C-121-411</t>
  </si>
  <si>
    <t>01C-121-462</t>
  </si>
  <si>
    <t>01C-122-311</t>
  </si>
  <si>
    <t>01C-123-411</t>
  </si>
  <si>
    <t>01C-124-462</t>
  </si>
  <si>
    <t>01C-126-462</t>
  </si>
  <si>
    <t>01C-129-418</t>
  </si>
  <si>
    <t>01C-132-311</t>
  </si>
  <si>
    <t>01C-134-315</t>
  </si>
  <si>
    <t>01C-134-411</t>
  </si>
  <si>
    <t>01C-134-413</t>
  </si>
  <si>
    <t>01C-134-418</t>
  </si>
  <si>
    <t>01C-135-311</t>
  </si>
  <si>
    <t>01C-137-411</t>
  </si>
  <si>
    <t>01C-ALL-121</t>
  </si>
  <si>
    <t>01C-ALL-211</t>
  </si>
  <si>
    <t>01C-ALL-311</t>
  </si>
  <si>
    <t>01C-ALL-315</t>
  </si>
  <si>
    <t>01C-ALL-413</t>
  </si>
  <si>
    <t>01C-ALL-418</t>
  </si>
  <si>
    <t>01D-121-121</t>
  </si>
  <si>
    <t>01D-121-211</t>
  </si>
  <si>
    <t>01D-121-221</t>
  </si>
  <si>
    <t>01D-121-411</t>
  </si>
  <si>
    <t>01D-123-411</t>
  </si>
  <si>
    <t>01D-124-418</t>
  </si>
  <si>
    <t>01D-124-462</t>
  </si>
  <si>
    <t>01D-126-418</t>
  </si>
  <si>
    <t>01D-126-462</t>
  </si>
  <si>
    <t>01D-134-411</t>
  </si>
  <si>
    <t>01D-134-462</t>
  </si>
  <si>
    <t>01D-135-418</t>
  </si>
  <si>
    <t>01D-137-411</t>
  </si>
  <si>
    <t>01D-137-461</t>
  </si>
  <si>
    <t>01D-164-462</t>
  </si>
  <si>
    <t>01D-165-418</t>
  </si>
  <si>
    <t>01D-ALL-121</t>
  </si>
  <si>
    <t>01D-ALL-211</t>
  </si>
  <si>
    <t>01D-ALL-221</t>
  </si>
  <si>
    <t>01D-ALL-411</t>
  </si>
  <si>
    <t>01D-ALL-418</t>
  </si>
  <si>
    <t>01D-ALL-461</t>
  </si>
  <si>
    <t>01D-ALL-462</t>
  </si>
  <si>
    <t>01F-122-317</t>
  </si>
  <si>
    <t>01F-123-411</t>
  </si>
  <si>
    <t>01F-124-418</t>
  </si>
  <si>
    <t>01F-124-462</t>
  </si>
  <si>
    <t>01F-126-418</t>
  </si>
  <si>
    <t>01F-134-151</t>
  </si>
  <si>
    <t>01F-134-211</t>
  </si>
  <si>
    <t>01F-134-311</t>
  </si>
  <si>
    <t>01F-134-411</t>
  </si>
  <si>
    <t>01F-134-418</t>
  </si>
  <si>
    <t>01F-135-418</t>
  </si>
  <si>
    <t>01F-135-542</t>
  </si>
  <si>
    <t>01F-137-411</t>
  </si>
  <si>
    <t>01F-165-418</t>
  </si>
  <si>
    <t>01F-169-131</t>
  </si>
  <si>
    <t>01F-170-121</t>
  </si>
  <si>
    <t>01F-171-141</t>
  </si>
  <si>
    <t>01F-171-211</t>
  </si>
  <si>
    <t>01F-171-233</t>
  </si>
  <si>
    <t>01F-ALL-121</t>
  </si>
  <si>
    <t>01F-ALL-131</t>
  </si>
  <si>
    <t>01F-ALL-141</t>
  </si>
  <si>
    <t>01F-ALL-151</t>
  </si>
  <si>
    <t>01F-ALL-211</t>
  </si>
  <si>
    <t>01F-ALL-233</t>
  </si>
  <si>
    <t>01F-ALL-311</t>
  </si>
  <si>
    <t>01F-ALL-317</t>
  </si>
  <si>
    <t>01F-ALL-411</t>
  </si>
  <si>
    <t>01F-ALL-418</t>
  </si>
  <si>
    <t>01F-ALL-462</t>
  </si>
  <si>
    <t>01F-ALL-542</t>
  </si>
  <si>
    <t>020-121-196</t>
  </si>
  <si>
    <t>020-121-211</t>
  </si>
  <si>
    <t>020-121-221</t>
  </si>
  <si>
    <t>020-121-312</t>
  </si>
  <si>
    <t>020-121-462</t>
  </si>
  <si>
    <t>020-123-315</t>
  </si>
  <si>
    <t>020-125-411</t>
  </si>
  <si>
    <t>020-125-462</t>
  </si>
  <si>
    <t>020-126-462</t>
  </si>
  <si>
    <t>020-128-462</t>
  </si>
  <si>
    <t>020-132-121</t>
  </si>
  <si>
    <t>020-132-142</t>
  </si>
  <si>
    <t>020-132-162</t>
  </si>
  <si>
    <t>020-132-192</t>
  </si>
  <si>
    <t>020-132-211</t>
  </si>
  <si>
    <t>020-132-221</t>
  </si>
  <si>
    <t>020-132-231</t>
  </si>
  <si>
    <t>020-132-311</t>
  </si>
  <si>
    <t>020-132-332</t>
  </si>
  <si>
    <t>020-132-411</t>
  </si>
  <si>
    <t>020-132-462</t>
  </si>
  <si>
    <t>020-134-121</t>
  </si>
  <si>
    <t>020-134-167</t>
  </si>
  <si>
    <t>020-134-198</t>
  </si>
  <si>
    <t>020-134-211</t>
  </si>
  <si>
    <t>020-134-221</t>
  </si>
  <si>
    <t>020-134-231</t>
  </si>
  <si>
    <t>020-134-311</t>
  </si>
  <si>
    <t>020-134-462</t>
  </si>
  <si>
    <t>020-135-311</t>
  </si>
  <si>
    <t>020-137-311</t>
  </si>
  <si>
    <t>020-137-411</t>
  </si>
  <si>
    <t>020-137-461</t>
  </si>
  <si>
    <t>020-163-133</t>
  </si>
  <si>
    <t>020-163-135</t>
  </si>
  <si>
    <t>020-163-142</t>
  </si>
  <si>
    <t>020-163-146</t>
  </si>
  <si>
    <t>020-163-152</t>
  </si>
  <si>
    <t>020-163-162</t>
  </si>
  <si>
    <t>020-163-167</t>
  </si>
  <si>
    <t>020-163-187</t>
  </si>
  <si>
    <t>020-163-192</t>
  </si>
  <si>
    <t>020-163-199</t>
  </si>
  <si>
    <t>020-163-211</t>
  </si>
  <si>
    <t>020-163-221</t>
  </si>
  <si>
    <t>020-163-231</t>
  </si>
  <si>
    <t>020-163-311</t>
  </si>
  <si>
    <t>020-163-392</t>
  </si>
  <si>
    <t>020-163-411</t>
  </si>
  <si>
    <t>020-163-418</t>
  </si>
  <si>
    <t>020-163-462</t>
  </si>
  <si>
    <t>020-163-542</t>
  </si>
  <si>
    <t>020-166-418</t>
  </si>
  <si>
    <t>020-167-142</t>
  </si>
  <si>
    <t>020-167-211</t>
  </si>
  <si>
    <t>020-167-392</t>
  </si>
  <si>
    <t>020-169-131</t>
  </si>
  <si>
    <t>020-169-211</t>
  </si>
  <si>
    <t>020-169-221</t>
  </si>
  <si>
    <t>020-169-231</t>
  </si>
  <si>
    <t>020-169-392</t>
  </si>
  <si>
    <t>020-170-392</t>
  </si>
  <si>
    <t>020-170-418</t>
  </si>
  <si>
    <t>020-171-126</t>
  </si>
  <si>
    <t>020-171-127</t>
  </si>
  <si>
    <t>020-171-131</t>
  </si>
  <si>
    <t>020-171-142</t>
  </si>
  <si>
    <t>020-171-146</t>
  </si>
  <si>
    <t>020-171-171</t>
  </si>
  <si>
    <t>020-171-211</t>
  </si>
  <si>
    <t>020-171-332</t>
  </si>
  <si>
    <t>020-171-392</t>
  </si>
  <si>
    <t>020-ALL-121</t>
  </si>
  <si>
    <t>020-ALL-126</t>
  </si>
  <si>
    <t>020-ALL-127</t>
  </si>
  <si>
    <t>020-ALL-131</t>
  </si>
  <si>
    <t>020-ALL-133</t>
  </si>
  <si>
    <t>020-ALL-135</t>
  </si>
  <si>
    <t>020-ALL-142</t>
  </si>
  <si>
    <t>020-ALL-146</t>
  </si>
  <si>
    <t>020-ALL-152</t>
  </si>
  <si>
    <t>020-ALL-162</t>
  </si>
  <si>
    <t>020-ALL-167</t>
  </si>
  <si>
    <t>020-ALL-171</t>
  </si>
  <si>
    <t>020-ALL-187</t>
  </si>
  <si>
    <t>020-ALL-192</t>
  </si>
  <si>
    <t>020-ALL-196</t>
  </si>
  <si>
    <t>020-ALL-198</t>
  </si>
  <si>
    <t>020-ALL-199</t>
  </si>
  <si>
    <t>020-ALL-311</t>
  </si>
  <si>
    <t>020-ALL-312</t>
  </si>
  <si>
    <t>020-ALL-315</t>
  </si>
  <si>
    <t>020-ALL-332</t>
  </si>
  <si>
    <t>020-ALL-392</t>
  </si>
  <si>
    <t>020-ALL-411</t>
  </si>
  <si>
    <t>020-ALL-418</t>
  </si>
  <si>
    <t>020-ALL-461</t>
  </si>
  <si>
    <t>020-ALL-462</t>
  </si>
  <si>
    <t>020-ALL-542</t>
  </si>
  <si>
    <t>030-121-121</t>
  </si>
  <si>
    <t>030-121-131</t>
  </si>
  <si>
    <t>030-121-171</t>
  </si>
  <si>
    <t>030-121-211</t>
  </si>
  <si>
    <t>030-121-221</t>
  </si>
  <si>
    <t>030-121-331</t>
  </si>
  <si>
    <t>030-121-411</t>
  </si>
  <si>
    <t>030-123-315</t>
  </si>
  <si>
    <t>030-123-342</t>
  </si>
  <si>
    <t>030-124-462</t>
  </si>
  <si>
    <t>030-125-171</t>
  </si>
  <si>
    <t>030-125-174</t>
  </si>
  <si>
    <t>030-125-199</t>
  </si>
  <si>
    <t>030-125-211</t>
  </si>
  <si>
    <t>030-125-221</t>
  </si>
  <si>
    <t>030-125-418</t>
  </si>
  <si>
    <t>030-125-461</t>
  </si>
  <si>
    <t>030-126-462</t>
  </si>
  <si>
    <t>030-127-462</t>
  </si>
  <si>
    <t>030-128-462</t>
  </si>
  <si>
    <t>030-132-192</t>
  </si>
  <si>
    <t>030-132-211</t>
  </si>
  <si>
    <t>030-132-221</t>
  </si>
  <si>
    <t>030-132-332</t>
  </si>
  <si>
    <t>030-132-411</t>
  </si>
  <si>
    <t>030-132-418</t>
  </si>
  <si>
    <t>030-135-418</t>
  </si>
  <si>
    <t>030-137-411</t>
  </si>
  <si>
    <t>030-137-461</t>
  </si>
  <si>
    <t>030-138-418</t>
  </si>
  <si>
    <t>030-163-121</t>
  </si>
  <si>
    <t>030-163-126</t>
  </si>
  <si>
    <t>030-163-162</t>
  </si>
  <si>
    <t>030-163-167</t>
  </si>
  <si>
    <t>030-163-211</t>
  </si>
  <si>
    <t>030-163-221</t>
  </si>
  <si>
    <t>030-163-418</t>
  </si>
  <si>
    <t>030-163-472</t>
  </si>
  <si>
    <t>030-167-192</t>
  </si>
  <si>
    <t>030-167-211</t>
  </si>
  <si>
    <t>030-167-221</t>
  </si>
  <si>
    <t>030-ALL-121</t>
  </si>
  <si>
    <t>030-ALL-126</t>
  </si>
  <si>
    <t>030-ALL-131</t>
  </si>
  <si>
    <t>030-ALL-162</t>
  </si>
  <si>
    <t>030-ALL-167</t>
  </si>
  <si>
    <t>030-ALL-171</t>
  </si>
  <si>
    <t>030-ALL-174</t>
  </si>
  <si>
    <t>030-ALL-192</t>
  </si>
  <si>
    <t>030-ALL-199</t>
  </si>
  <si>
    <t>030-ALL-211</t>
  </si>
  <si>
    <t>030-ALL-221</t>
  </si>
  <si>
    <t>030-ALL-315</t>
  </si>
  <si>
    <t>030-ALL-331</t>
  </si>
  <si>
    <t>030-ALL-332</t>
  </si>
  <si>
    <t>030-ALL-342</t>
  </si>
  <si>
    <t>030-ALL-418</t>
  </si>
  <si>
    <t>030-ALL-461</t>
  </si>
  <si>
    <t>030-ALL-462</t>
  </si>
  <si>
    <t>030-ALL-472</t>
  </si>
  <si>
    <t>040-121-121</t>
  </si>
  <si>
    <t>040-121-135</t>
  </si>
  <si>
    <t>040-121-211</t>
  </si>
  <si>
    <t>040-121-221</t>
  </si>
  <si>
    <t>040-121-312</t>
  </si>
  <si>
    <t>040-121-342</t>
  </si>
  <si>
    <t>040-121-411</t>
  </si>
  <si>
    <t>040-121-418</t>
  </si>
  <si>
    <t>040-124-462</t>
  </si>
  <si>
    <t>040-125-175</t>
  </si>
  <si>
    <t>040-125-422</t>
  </si>
  <si>
    <t>040-125-423</t>
  </si>
  <si>
    <t>040-125-424</t>
  </si>
  <si>
    <t>040-126-462</t>
  </si>
  <si>
    <t>040-128-462</t>
  </si>
  <si>
    <t>040-132-311</t>
  </si>
  <si>
    <t>040-132-411</t>
  </si>
  <si>
    <t>040-134-311</t>
  </si>
  <si>
    <t>040-134-411</t>
  </si>
  <si>
    <t>040-134-418</t>
  </si>
  <si>
    <t>040-134-461</t>
  </si>
  <si>
    <t>040-134-462</t>
  </si>
  <si>
    <t>040-135-418</t>
  </si>
  <si>
    <t>040-137-411</t>
  </si>
  <si>
    <t>040-138-418</t>
  </si>
  <si>
    <t>040-163-131</t>
  </si>
  <si>
    <t>040-163-146</t>
  </si>
  <si>
    <t>040-163-181</t>
  </si>
  <si>
    <t>040-163-211</t>
  </si>
  <si>
    <t>040-163-221</t>
  </si>
  <si>
    <t>040-163-231</t>
  </si>
  <si>
    <t>040-163-232</t>
  </si>
  <si>
    <t>040-163-392</t>
  </si>
  <si>
    <t>040-163-411</t>
  </si>
  <si>
    <t>040-163-422</t>
  </si>
  <si>
    <t>040-163-461</t>
  </si>
  <si>
    <t>040-165-418</t>
  </si>
  <si>
    <t>040-170-392</t>
  </si>
  <si>
    <t>040-170-411</t>
  </si>
  <si>
    <t>040-171-116</t>
  </si>
  <si>
    <t>040-171-121</t>
  </si>
  <si>
    <t>040-171-126</t>
  </si>
  <si>
    <t>040-171-131</t>
  </si>
  <si>
    <t>040-171-135</t>
  </si>
  <si>
    <t>040-171-142</t>
  </si>
  <si>
    <t>040-171-191</t>
  </si>
  <si>
    <t>040-171-211</t>
  </si>
  <si>
    <t>040-171-221</t>
  </si>
  <si>
    <t>040-171-232</t>
  </si>
  <si>
    <t>040-171-392</t>
  </si>
  <si>
    <t>040-171-411</t>
  </si>
  <si>
    <t>040-ALL-116</t>
  </si>
  <si>
    <t>040-ALL-121</t>
  </si>
  <si>
    <t>040-ALL-126</t>
  </si>
  <si>
    <t>040-ALL-131</t>
  </si>
  <si>
    <t>040-ALL-135</t>
  </si>
  <si>
    <t>040-ALL-142</t>
  </si>
  <si>
    <t>040-ALL-146</t>
  </si>
  <si>
    <t>040-ALL-175</t>
  </si>
  <si>
    <t>040-ALL-181</t>
  </si>
  <si>
    <t>040-ALL-191</t>
  </si>
  <si>
    <t>040-ALL-211</t>
  </si>
  <si>
    <t>040-ALL-221</t>
  </si>
  <si>
    <t>040-ALL-231</t>
  </si>
  <si>
    <t>040-ALL-232</t>
  </si>
  <si>
    <t>040-ALL-311</t>
  </si>
  <si>
    <t>040-ALL-312</t>
  </si>
  <si>
    <t>040-ALL-342</t>
  </si>
  <si>
    <t>040-ALL-392</t>
  </si>
  <si>
    <t>040-ALL-411</t>
  </si>
  <si>
    <t>040-ALL-418</t>
  </si>
  <si>
    <t>040-ALL-422</t>
  </si>
  <si>
    <t>040-ALL-423</t>
  </si>
  <si>
    <t>040-ALL-424</t>
  </si>
  <si>
    <t>040-ALL-461</t>
  </si>
  <si>
    <t>040-ALL-462</t>
  </si>
  <si>
    <t>050-121-121</t>
  </si>
  <si>
    <t>050-121-198</t>
  </si>
  <si>
    <t>050-121-211</t>
  </si>
  <si>
    <t>050-121-221</t>
  </si>
  <si>
    <t>050-121-411</t>
  </si>
  <si>
    <t>050-123-315</t>
  </si>
  <si>
    <t>050-124-418</t>
  </si>
  <si>
    <t>050-124-422</t>
  </si>
  <si>
    <t>050-124-462</t>
  </si>
  <si>
    <t>050-126-418</t>
  </si>
  <si>
    <t>050-126-462</t>
  </si>
  <si>
    <t>050-128-418</t>
  </si>
  <si>
    <t>050-132-318</t>
  </si>
  <si>
    <t>050-132-411</t>
  </si>
  <si>
    <t>050-132-418</t>
  </si>
  <si>
    <t>050-135-311</t>
  </si>
  <si>
    <t>050-135-418</t>
  </si>
  <si>
    <t>050-137-411</t>
  </si>
  <si>
    <t>050-163-126</t>
  </si>
  <si>
    <t>050-163-143</t>
  </si>
  <si>
    <t>050-163-173</t>
  </si>
  <si>
    <t>050-163-198</t>
  </si>
  <si>
    <t>050-163-211</t>
  </si>
  <si>
    <t>050-163-221</t>
  </si>
  <si>
    <t>050-163-392</t>
  </si>
  <si>
    <t>050-163-411</t>
  </si>
  <si>
    <t>050-163-418</t>
  </si>
  <si>
    <t>050-163-462</t>
  </si>
  <si>
    <t>050-168-171</t>
  </si>
  <si>
    <t>050-168-211</t>
  </si>
  <si>
    <t>050-168-221</t>
  </si>
  <si>
    <t>050-168-311</t>
  </si>
  <si>
    <t>050-169-146</t>
  </si>
  <si>
    <t>050-169-211</t>
  </si>
  <si>
    <t>050-169-311</t>
  </si>
  <si>
    <t>050-169-392</t>
  </si>
  <si>
    <t>050-170-143</t>
  </si>
  <si>
    <t>050-170-211</t>
  </si>
  <si>
    <t>050-170-392</t>
  </si>
  <si>
    <t>050-171-143</t>
  </si>
  <si>
    <t>050-171-211</t>
  </si>
  <si>
    <t>050-171-221</t>
  </si>
  <si>
    <t>050-171-392</t>
  </si>
  <si>
    <t>050-ALL-121</t>
  </si>
  <si>
    <t>050-ALL-126</t>
  </si>
  <si>
    <t>050-ALL-143</t>
  </si>
  <si>
    <t>050-ALL-146</t>
  </si>
  <si>
    <t>050-ALL-173</t>
  </si>
  <si>
    <t>050-ALL-198</t>
  </si>
  <si>
    <t>050-ALL-311</t>
  </si>
  <si>
    <t>050-ALL-315</t>
  </si>
  <si>
    <t>050-ALL-318</t>
  </si>
  <si>
    <t>050-ALL-392</t>
  </si>
  <si>
    <t>050-ALL-418</t>
  </si>
  <si>
    <t>050-ALL-422</t>
  </si>
  <si>
    <t>050-ALL-462</t>
  </si>
  <si>
    <t>060-121-144</t>
  </si>
  <si>
    <t>060-121-146</t>
  </si>
  <si>
    <t>060-121-151</t>
  </si>
  <si>
    <t>060-121-198</t>
  </si>
  <si>
    <t>060-121-211</t>
  </si>
  <si>
    <t>060-121-221</t>
  </si>
  <si>
    <t>060-121-312</t>
  </si>
  <si>
    <t>060-121-411</t>
  </si>
  <si>
    <t>060-121-418</t>
  </si>
  <si>
    <t>060-123-411</t>
  </si>
  <si>
    <t>060-124-462</t>
  </si>
  <si>
    <t>060-125-151</t>
  </si>
  <si>
    <t>060-125-174</t>
  </si>
  <si>
    <t>060-125-176</t>
  </si>
  <si>
    <t>060-125-211</t>
  </si>
  <si>
    <t>060-125-221</t>
  </si>
  <si>
    <t>060-125-411</t>
  </si>
  <si>
    <t>060-125-461</t>
  </si>
  <si>
    <t>060-125-551</t>
  </si>
  <si>
    <t>060-126-462</t>
  </si>
  <si>
    <t>060-128-462</t>
  </si>
  <si>
    <t>060-132-311</t>
  </si>
  <si>
    <t>060-132-411</t>
  </si>
  <si>
    <t>060-132-462</t>
  </si>
  <si>
    <t>060-135-418</t>
  </si>
  <si>
    <t>060-137-411</t>
  </si>
  <si>
    <t>060-163-113</t>
  </si>
  <si>
    <t>060-163-121</t>
  </si>
  <si>
    <t>060-163-143</t>
  </si>
  <si>
    <t>060-163-147</t>
  </si>
  <si>
    <t>060-163-151</t>
  </si>
  <si>
    <t>060-163-162</t>
  </si>
  <si>
    <t>060-163-173</t>
  </si>
  <si>
    <t>060-163-192</t>
  </si>
  <si>
    <t>060-163-199</t>
  </si>
  <si>
    <t>060-163-211</t>
  </si>
  <si>
    <t>060-163-221</t>
  </si>
  <si>
    <t>060-163-231</t>
  </si>
  <si>
    <t>060-163-232</t>
  </si>
  <si>
    <t>060-163-392</t>
  </si>
  <si>
    <t>060-171-126</t>
  </si>
  <si>
    <t>060-171-131</t>
  </si>
  <si>
    <t>060-171-142</t>
  </si>
  <si>
    <t>060-171-143</t>
  </si>
  <si>
    <t>060-171-147</t>
  </si>
  <si>
    <t>060-171-162</t>
  </si>
  <si>
    <t>060-171-171</t>
  </si>
  <si>
    <t>060-171-174</t>
  </si>
  <si>
    <t>060-171-176</t>
  </si>
  <si>
    <t>060-171-196</t>
  </si>
  <si>
    <t>060-171-211</t>
  </si>
  <si>
    <t>060-171-221</t>
  </si>
  <si>
    <t>060-171-232</t>
  </si>
  <si>
    <t>060-171-392</t>
  </si>
  <si>
    <t>060-181-312</t>
  </si>
  <si>
    <t>060-181-392</t>
  </si>
  <si>
    <t>060-ALL-113</t>
  </si>
  <si>
    <t>060-ALL-121</t>
  </si>
  <si>
    <t>060-ALL-126</t>
  </si>
  <si>
    <t>060-ALL-131</t>
  </si>
  <si>
    <t>060-ALL-142</t>
  </si>
  <si>
    <t>060-ALL-143</t>
  </si>
  <si>
    <t>060-ALL-144</t>
  </si>
  <si>
    <t>060-ALL-146</t>
  </si>
  <si>
    <t>060-ALL-147</t>
  </si>
  <si>
    <t>060-ALL-151</t>
  </si>
  <si>
    <t>060-ALL-162</t>
  </si>
  <si>
    <t>060-ALL-171</t>
  </si>
  <si>
    <t>060-ALL-173</t>
  </si>
  <si>
    <t>060-ALL-174</t>
  </si>
  <si>
    <t>060-ALL-176</t>
  </si>
  <si>
    <t>060-ALL-192</t>
  </si>
  <si>
    <t>060-ALL-196</t>
  </si>
  <si>
    <t>060-ALL-198</t>
  </si>
  <si>
    <t>060-ALL-199</t>
  </si>
  <si>
    <t>060-ALL-211</t>
  </si>
  <si>
    <t>060-ALL-221</t>
  </si>
  <si>
    <t>060-ALL-231</t>
  </si>
  <si>
    <t>060-ALL-232</t>
  </si>
  <si>
    <t>060-ALL-311</t>
  </si>
  <si>
    <t>060-ALL-312</t>
  </si>
  <si>
    <t>060-ALL-392</t>
  </si>
  <si>
    <t>060-ALL-411</t>
  </si>
  <si>
    <t>060-ALL-418</t>
  </si>
  <si>
    <t>060-ALL-461</t>
  </si>
  <si>
    <t>060-ALL-462</t>
  </si>
  <si>
    <t>060-ALL-551</t>
  </si>
  <si>
    <t>06B-121-121</t>
  </si>
  <si>
    <t>06B-121-198</t>
  </si>
  <si>
    <t>06B-121-211</t>
  </si>
  <si>
    <t>06B-121-411</t>
  </si>
  <si>
    <t>06B-122-317</t>
  </si>
  <si>
    <t>06B-123-411</t>
  </si>
  <si>
    <t>06B-124-418</t>
  </si>
  <si>
    <t>06B-126-418</t>
  </si>
  <si>
    <t>06B-128-418</t>
  </si>
  <si>
    <t>06B-135-311</t>
  </si>
  <si>
    <t>06B-137-411</t>
  </si>
  <si>
    <t>06B-163-148</t>
  </si>
  <si>
    <t>06B-163-181</t>
  </si>
  <si>
    <t>06B-163-221</t>
  </si>
  <si>
    <t>06B-163-231</t>
  </si>
  <si>
    <t>06B-163-312</t>
  </si>
  <si>
    <t>06B-163-361</t>
  </si>
  <si>
    <t>06B-163-461</t>
  </si>
  <si>
    <t>06B-171-311</t>
  </si>
  <si>
    <t>06B-171-325</t>
  </si>
  <si>
    <t>06B-ALL-148</t>
  </si>
  <si>
    <t>06B-ALL-181</t>
  </si>
  <si>
    <t>06B-ALL-198</t>
  </si>
  <si>
    <t>06B-ALL-221</t>
  </si>
  <si>
    <t>06B-ALL-231</t>
  </si>
  <si>
    <t>06B-ALL-311</t>
  </si>
  <si>
    <t>06B-ALL-312</t>
  </si>
  <si>
    <t>06B-ALL-317</t>
  </si>
  <si>
    <t>06B-ALL-325</t>
  </si>
  <si>
    <t>06B-ALL-361</t>
  </si>
  <si>
    <t>06B-ALL-461</t>
  </si>
  <si>
    <t>070-121-198</t>
  </si>
  <si>
    <t>070-121-211</t>
  </si>
  <si>
    <t>070-121-221</t>
  </si>
  <si>
    <t>070-121-312</t>
  </si>
  <si>
    <t>070-121-411</t>
  </si>
  <si>
    <t>070-121-418</t>
  </si>
  <si>
    <t>070-122-311</t>
  </si>
  <si>
    <t>070-122-317</t>
  </si>
  <si>
    <t>070-123-411</t>
  </si>
  <si>
    <t>070-124-462</t>
  </si>
  <si>
    <t>070-126-462</t>
  </si>
  <si>
    <t>070-126-471</t>
  </si>
  <si>
    <t>070-128-462</t>
  </si>
  <si>
    <t>070-132-121</t>
  </si>
  <si>
    <t>070-132-211</t>
  </si>
  <si>
    <t>070-132-221</t>
  </si>
  <si>
    <t>070-132-231</t>
  </si>
  <si>
    <t>070-132-311</t>
  </si>
  <si>
    <t>070-132-318</t>
  </si>
  <si>
    <t>070-132-332</t>
  </si>
  <si>
    <t>070-132-411</t>
  </si>
  <si>
    <t>070-135-418</t>
  </si>
  <si>
    <t>070-137-411</t>
  </si>
  <si>
    <t>070-138-311</t>
  </si>
  <si>
    <t>070-163-116</t>
  </si>
  <si>
    <t>070-163-311</t>
  </si>
  <si>
    <t>070-163-411</t>
  </si>
  <si>
    <t>070-163-472</t>
  </si>
  <si>
    <t>070-165-392</t>
  </si>
  <si>
    <t>070-165-418</t>
  </si>
  <si>
    <t>070-167-126</t>
  </si>
  <si>
    <t>070-167-211</t>
  </si>
  <si>
    <t>070-167-221</t>
  </si>
  <si>
    <t>070-169-131</t>
  </si>
  <si>
    <t>070-169-211</t>
  </si>
  <si>
    <t>070-169-221</t>
  </si>
  <si>
    <t>070-169-231</t>
  </si>
  <si>
    <t>070-169-392</t>
  </si>
  <si>
    <t>070-171-113</t>
  </si>
  <si>
    <t>070-171-126</t>
  </si>
  <si>
    <t>070-171-131</t>
  </si>
  <si>
    <t>070-171-142</t>
  </si>
  <si>
    <t>070-171-181</t>
  </si>
  <si>
    <t>070-171-211</t>
  </si>
  <si>
    <t>070-171-221</t>
  </si>
  <si>
    <t>070-171-392</t>
  </si>
  <si>
    <t>070-ALL-113</t>
  </si>
  <si>
    <t>070-ALL-116</t>
  </si>
  <si>
    <t>070-ALL-121</t>
  </si>
  <si>
    <t>070-ALL-126</t>
  </si>
  <si>
    <t>070-ALL-131</t>
  </si>
  <si>
    <t>070-ALL-142</t>
  </si>
  <si>
    <t>070-ALL-181</t>
  </si>
  <si>
    <t>070-ALL-198</t>
  </si>
  <si>
    <t>070-ALL-311</t>
  </si>
  <si>
    <t>070-ALL-312</t>
  </si>
  <si>
    <t>070-ALL-317</t>
  </si>
  <si>
    <t>070-ALL-318</t>
  </si>
  <si>
    <t>070-ALL-332</t>
  </si>
  <si>
    <t>070-ALL-411</t>
  </si>
  <si>
    <t>070-ALL-418</t>
  </si>
  <si>
    <t>070-ALL-471</t>
  </si>
  <si>
    <t>070-ALL-472</t>
  </si>
  <si>
    <t>07A-121-131</t>
  </si>
  <si>
    <t>07A-121-135</t>
  </si>
  <si>
    <t>07A-121-191</t>
  </si>
  <si>
    <t>07A-121-211</t>
  </si>
  <si>
    <t>07A-121-311</t>
  </si>
  <si>
    <t>07A-121-411</t>
  </si>
  <si>
    <t>07A-123-411</t>
  </si>
  <si>
    <t>07A-124-462</t>
  </si>
  <si>
    <t>07A-126-462</t>
  </si>
  <si>
    <t>07A-132-121</t>
  </si>
  <si>
    <t>07A-132-211</t>
  </si>
  <si>
    <t>07A-132-311</t>
  </si>
  <si>
    <t>07A-132-411</t>
  </si>
  <si>
    <t>07A-135-311</t>
  </si>
  <si>
    <t>07A-137-411</t>
  </si>
  <si>
    <t>07A-ALL-121</t>
  </si>
  <si>
    <t>07A-ALL-131</t>
  </si>
  <si>
    <t>07A-ALL-135</t>
  </si>
  <si>
    <t>07A-ALL-191</t>
  </si>
  <si>
    <t>07A-ALL-211</t>
  </si>
  <si>
    <t>07A-ALL-311</t>
  </si>
  <si>
    <t>07A-ALL-411</t>
  </si>
  <si>
    <t>07A-ALL-462</t>
  </si>
  <si>
    <t>080-121-191</t>
  </si>
  <si>
    <t>080-121-211</t>
  </si>
  <si>
    <t>080-121-221</t>
  </si>
  <si>
    <t>080-121-312</t>
  </si>
  <si>
    <t>080-121-411</t>
  </si>
  <si>
    <t>080-122-311</t>
  </si>
  <si>
    <t>080-124-418</t>
  </si>
  <si>
    <t>080-124-462</t>
  </si>
  <si>
    <t>080-125-171</t>
  </si>
  <si>
    <t>080-125-211</t>
  </si>
  <si>
    <t>080-125-422</t>
  </si>
  <si>
    <t>080-126-462</t>
  </si>
  <si>
    <t>080-127-462</t>
  </si>
  <si>
    <t>080-128-462</t>
  </si>
  <si>
    <t>080-132-192</t>
  </si>
  <si>
    <t>080-132-211</t>
  </si>
  <si>
    <t>080-132-221</t>
  </si>
  <si>
    <t>080-132-311</t>
  </si>
  <si>
    <t>080-132-332</t>
  </si>
  <si>
    <t>080-132-411</t>
  </si>
  <si>
    <t>080-134-411</t>
  </si>
  <si>
    <t>080-134-462</t>
  </si>
  <si>
    <t>080-135-311</t>
  </si>
  <si>
    <t>080-136-462</t>
  </si>
  <si>
    <t>080-137-411</t>
  </si>
  <si>
    <t>080-163-181</t>
  </si>
  <si>
    <t>080-163-191</t>
  </si>
  <si>
    <t>080-163-211</t>
  </si>
  <si>
    <t>080-163-221</t>
  </si>
  <si>
    <t>080-163-392</t>
  </si>
  <si>
    <t>080-163-413</t>
  </si>
  <si>
    <t>080-163-418</t>
  </si>
  <si>
    <t>080-163-462</t>
  </si>
  <si>
    <t>080-171-181</t>
  </si>
  <si>
    <t>080-171-211</t>
  </si>
  <si>
    <t>080-171-221</t>
  </si>
  <si>
    <t>080-171-392</t>
  </si>
  <si>
    <t>080-ALL-171</t>
  </si>
  <si>
    <t>080-ALL-181</t>
  </si>
  <si>
    <t>080-ALL-191</t>
  </si>
  <si>
    <t>080-ALL-192</t>
  </si>
  <si>
    <t>080-ALL-211</t>
  </si>
  <si>
    <t>080-ALL-221</t>
  </si>
  <si>
    <t>080-ALL-312</t>
  </si>
  <si>
    <t>080-ALL-332</t>
  </si>
  <si>
    <t>080-ALL-392</t>
  </si>
  <si>
    <t>080-ALL-413</t>
  </si>
  <si>
    <t>080-ALL-418</t>
  </si>
  <si>
    <t>080-ALL-422</t>
  </si>
  <si>
    <t>08A-121-121</t>
  </si>
  <si>
    <t>08A-121-312</t>
  </si>
  <si>
    <t>08A-121-411</t>
  </si>
  <si>
    <t>08A-122-311</t>
  </si>
  <si>
    <t>08A-123-411</t>
  </si>
  <si>
    <t>08A-124-462</t>
  </si>
  <si>
    <t>08A-126-462</t>
  </si>
  <si>
    <t>08A-127-462</t>
  </si>
  <si>
    <t>08A-128-418</t>
  </si>
  <si>
    <t>08A-129-418</t>
  </si>
  <si>
    <t>08A-134-121</t>
  </si>
  <si>
    <t>08A-135-418</t>
  </si>
  <si>
    <t>08A-136-315</t>
  </si>
  <si>
    <t>08A-136-343</t>
  </si>
  <si>
    <t>08A-137-411</t>
  </si>
  <si>
    <t>08A-138-418</t>
  </si>
  <si>
    <t>08A-163-311</t>
  </si>
  <si>
    <t>08A-163-343</t>
  </si>
  <si>
    <t>08A-163-418</t>
  </si>
  <si>
    <t>08A-163-462</t>
  </si>
  <si>
    <t>08A-165-418</t>
  </si>
  <si>
    <t>08A-169-311</t>
  </si>
  <si>
    <t>08A-170-311</t>
  </si>
  <si>
    <t>08A-ALL-121</t>
  </si>
  <si>
    <t>08A-ALL-311</t>
  </si>
  <si>
    <t>08A-ALL-312</t>
  </si>
  <si>
    <t>08A-ALL-315</t>
  </si>
  <si>
    <t>08A-ALL-343</t>
  </si>
  <si>
    <t>08A-ALL-411</t>
  </si>
  <si>
    <t>08A-ALL-418</t>
  </si>
  <si>
    <t>08A-ALL-462</t>
  </si>
  <si>
    <t>090-121-121</t>
  </si>
  <si>
    <t>090-121-131</t>
  </si>
  <si>
    <t>090-121-196</t>
  </si>
  <si>
    <t>090-121-198</t>
  </si>
  <si>
    <t>090-121-211</t>
  </si>
  <si>
    <t>090-121-221</t>
  </si>
  <si>
    <t>090-121-312</t>
  </si>
  <si>
    <t>090-121-411</t>
  </si>
  <si>
    <t>090-121-418</t>
  </si>
  <si>
    <t>090-122-311</t>
  </si>
  <si>
    <t>090-122-317</t>
  </si>
  <si>
    <t>090-123-315</t>
  </si>
  <si>
    <t>090-125-418</t>
  </si>
  <si>
    <t>090-129-418</t>
  </si>
  <si>
    <t>090-132-121</t>
  </si>
  <si>
    <t>090-132-143</t>
  </si>
  <si>
    <t>090-132-211</t>
  </si>
  <si>
    <t>090-132-221</t>
  </si>
  <si>
    <t>090-132-231</t>
  </si>
  <si>
    <t>090-132-311</t>
  </si>
  <si>
    <t>090-132-317</t>
  </si>
  <si>
    <t>090-132-332</t>
  </si>
  <si>
    <t>090-134-151</t>
  </si>
  <si>
    <t>090-134-211</t>
  </si>
  <si>
    <t>090-134-221</t>
  </si>
  <si>
    <t>090-134-231</t>
  </si>
  <si>
    <t>090-135-418</t>
  </si>
  <si>
    <t>090-137-411</t>
  </si>
  <si>
    <t>090-138-418</t>
  </si>
  <si>
    <t>090-163-114</t>
  </si>
  <si>
    <t>090-163-135</t>
  </si>
  <si>
    <t>090-163-162</t>
  </si>
  <si>
    <t>090-163-173</t>
  </si>
  <si>
    <t>090-163-181</t>
  </si>
  <si>
    <t>090-163-192</t>
  </si>
  <si>
    <t>090-163-199</t>
  </si>
  <si>
    <t>090-163-211</t>
  </si>
  <si>
    <t>090-163-221</t>
  </si>
  <si>
    <t>090-163-231</t>
  </si>
  <si>
    <t>090-163-311</t>
  </si>
  <si>
    <t>090-163-461</t>
  </si>
  <si>
    <t>090-169-311</t>
  </si>
  <si>
    <t>090-171-162</t>
  </si>
  <si>
    <t>090-171-211</t>
  </si>
  <si>
    <t>090-171-341</t>
  </si>
  <si>
    <t>090-171-344</t>
  </si>
  <si>
    <t>090-171-392</t>
  </si>
  <si>
    <t>090-171-411</t>
  </si>
  <si>
    <t>090-171-462</t>
  </si>
  <si>
    <t>090-181-126</t>
  </si>
  <si>
    <t>090-181-142</t>
  </si>
  <si>
    <t>090-181-151</t>
  </si>
  <si>
    <t>090-181-171</t>
  </si>
  <si>
    <t>090-181-173</t>
  </si>
  <si>
    <t>090-181-174</t>
  </si>
  <si>
    <t>090-181-176</t>
  </si>
  <si>
    <t>090-181-211</t>
  </si>
  <si>
    <t>090-181-392</t>
  </si>
  <si>
    <t>090-181-411</t>
  </si>
  <si>
    <t>090-181-462</t>
  </si>
  <si>
    <t>090-ALL-114</t>
  </si>
  <si>
    <t>090-ALL-121</t>
  </si>
  <si>
    <t>090-ALL-126</t>
  </si>
  <si>
    <t>090-ALL-131</t>
  </si>
  <si>
    <t>090-ALL-135</t>
  </si>
  <si>
    <t>090-ALL-142</t>
  </si>
  <si>
    <t>090-ALL-143</t>
  </si>
  <si>
    <t>090-ALL-151</t>
  </si>
  <si>
    <t>090-ALL-162</t>
  </si>
  <si>
    <t>090-ALL-171</t>
  </si>
  <si>
    <t>090-ALL-173</t>
  </si>
  <si>
    <t>090-ALL-174</t>
  </si>
  <si>
    <t>090-ALL-176</t>
  </si>
  <si>
    <t>090-ALL-181</t>
  </si>
  <si>
    <t>090-ALL-192</t>
  </si>
  <si>
    <t>090-ALL-196</t>
  </si>
  <si>
    <t>090-ALL-198</t>
  </si>
  <si>
    <t>090-ALL-199</t>
  </si>
  <si>
    <t>090-ALL-231</t>
  </si>
  <si>
    <t>090-ALL-311</t>
  </si>
  <si>
    <t>090-ALL-312</t>
  </si>
  <si>
    <t>090-ALL-315</t>
  </si>
  <si>
    <t>090-ALL-317</t>
  </si>
  <si>
    <t>090-ALL-332</t>
  </si>
  <si>
    <t>090-ALL-341</t>
  </si>
  <si>
    <t>090-ALL-344</t>
  </si>
  <si>
    <t>090-ALL-461</t>
  </si>
  <si>
    <t>09A-163-411</t>
  </si>
  <si>
    <t>09A-163-462</t>
  </si>
  <si>
    <t>09A-171-131</t>
  </si>
  <si>
    <t>09A-171-211</t>
  </si>
  <si>
    <t>09A-ALL-131</t>
  </si>
  <si>
    <t>09A-ALL-211</t>
  </si>
  <si>
    <t>09A-ALL-411</t>
  </si>
  <si>
    <t>09A-ALL-462</t>
  </si>
  <si>
    <t>09B-121-121</t>
  </si>
  <si>
    <t>09B-121-411</t>
  </si>
  <si>
    <t>09B-123-315</t>
  </si>
  <si>
    <t>09B-124-462</t>
  </si>
  <si>
    <t>09B-126-462</t>
  </si>
  <si>
    <t>09B-132-411</t>
  </si>
  <si>
    <t>09B-134-462</t>
  </si>
  <si>
    <t>09B-137-411</t>
  </si>
  <si>
    <t>09B-163-411</t>
  </si>
  <si>
    <t>09B-163-418</t>
  </si>
  <si>
    <t>09B-163-542</t>
  </si>
  <si>
    <t>09B-167-462</t>
  </si>
  <si>
    <t>09B-ALL-121</t>
  </si>
  <si>
    <t>09B-ALL-315</t>
  </si>
  <si>
    <t>09B-ALL-411</t>
  </si>
  <si>
    <t>09B-ALL-418</t>
  </si>
  <si>
    <t>09B-ALL-462</t>
  </si>
  <si>
    <t>09B-ALL-542</t>
  </si>
  <si>
    <t>100-121-116</t>
  </si>
  <si>
    <t>100-121-121</t>
  </si>
  <si>
    <t>100-121-131</t>
  </si>
  <si>
    <t>100-121-135</t>
  </si>
  <si>
    <t>100-121-211</t>
  </si>
  <si>
    <t>100-121-221</t>
  </si>
  <si>
    <t>100-121-331</t>
  </si>
  <si>
    <t>100-121-342</t>
  </si>
  <si>
    <t>100-121-411</t>
  </si>
  <si>
    <t>100-122-311</t>
  </si>
  <si>
    <t>100-123-411</t>
  </si>
  <si>
    <t>100-124-462</t>
  </si>
  <si>
    <t>100-125-174</t>
  </si>
  <si>
    <t>100-125-411</t>
  </si>
  <si>
    <t>100-125-451</t>
  </si>
  <si>
    <t>100-125-453</t>
  </si>
  <si>
    <t>100-126-462</t>
  </si>
  <si>
    <t>100-128-462</t>
  </si>
  <si>
    <t>100-129-418</t>
  </si>
  <si>
    <t>100-132-121</t>
  </si>
  <si>
    <t>100-132-131</t>
  </si>
  <si>
    <t>100-132-132</t>
  </si>
  <si>
    <t>100-132-133</t>
  </si>
  <si>
    <t>100-132-142</t>
  </si>
  <si>
    <t>100-132-145</t>
  </si>
  <si>
    <t>100-132-146</t>
  </si>
  <si>
    <t>100-132-198</t>
  </si>
  <si>
    <t>100-132-211</t>
  </si>
  <si>
    <t>100-132-221</t>
  </si>
  <si>
    <t>100-132-411</t>
  </si>
  <si>
    <t>100-135-418</t>
  </si>
  <si>
    <t>100-137-411</t>
  </si>
  <si>
    <t>100-137-461</t>
  </si>
  <si>
    <t>100-138-418</t>
  </si>
  <si>
    <t>100-163-162</t>
  </si>
  <si>
    <t>100-163-173</t>
  </si>
  <si>
    <t>100-163-211</t>
  </si>
  <si>
    <t>100-163-221</t>
  </si>
  <si>
    <t>100-163-231</t>
  </si>
  <si>
    <t>100-163-311</t>
  </si>
  <si>
    <t>100-163-325</t>
  </si>
  <si>
    <t>100-163-327</t>
  </si>
  <si>
    <t>100-163-331</t>
  </si>
  <si>
    <t>100-163-342</t>
  </si>
  <si>
    <t>100-163-344</t>
  </si>
  <si>
    <t>100-163-392</t>
  </si>
  <si>
    <t>100-163-411</t>
  </si>
  <si>
    <t>100-163-418</t>
  </si>
  <si>
    <t>100-163-461</t>
  </si>
  <si>
    <t>100-163-462</t>
  </si>
  <si>
    <t>100-167-121</t>
  </si>
  <si>
    <t>100-167-142</t>
  </si>
  <si>
    <t>100-167-211</t>
  </si>
  <si>
    <t>100-167-221</t>
  </si>
  <si>
    <t>100-169-131</t>
  </si>
  <si>
    <t>100-169-181</t>
  </si>
  <si>
    <t>100-169-211</t>
  </si>
  <si>
    <t>100-169-392</t>
  </si>
  <si>
    <t>100-170-198</t>
  </si>
  <si>
    <t>100-170-211</t>
  </si>
  <si>
    <t>100-170-221</t>
  </si>
  <si>
    <t>100-170-392</t>
  </si>
  <si>
    <t>100-171-116</t>
  </si>
  <si>
    <t>100-171-126</t>
  </si>
  <si>
    <t>100-171-131</t>
  </si>
  <si>
    <t>100-171-132</t>
  </si>
  <si>
    <t>100-171-133</t>
  </si>
  <si>
    <t>100-171-135</t>
  </si>
  <si>
    <t>100-171-142</t>
  </si>
  <si>
    <t>100-171-145</t>
  </si>
  <si>
    <t>100-171-146</t>
  </si>
  <si>
    <t>100-171-151</t>
  </si>
  <si>
    <t>100-171-171</t>
  </si>
  <si>
    <t>100-171-211</t>
  </si>
  <si>
    <t>100-171-392</t>
  </si>
  <si>
    <t>100-171-411</t>
  </si>
  <si>
    <t>100-181-392</t>
  </si>
  <si>
    <t>100-181-418</t>
  </si>
  <si>
    <t>100-ALL-116</t>
  </si>
  <si>
    <t>100-ALL-121</t>
  </si>
  <si>
    <t>100-ALL-126</t>
  </si>
  <si>
    <t>100-ALL-131</t>
  </si>
  <si>
    <t>100-ALL-132</t>
  </si>
  <si>
    <t>100-ALL-133</t>
  </si>
  <si>
    <t>100-ALL-135</t>
  </si>
  <si>
    <t>100-ALL-142</t>
  </si>
  <si>
    <t>100-ALL-145</t>
  </si>
  <si>
    <t>100-ALL-146</t>
  </si>
  <si>
    <t>100-ALL-151</t>
  </si>
  <si>
    <t>100-ALL-162</t>
  </si>
  <si>
    <t>100-ALL-173</t>
  </si>
  <si>
    <t>100-ALL-174</t>
  </si>
  <si>
    <t>100-ALL-181</t>
  </si>
  <si>
    <t>100-ALL-198</t>
  </si>
  <si>
    <t>100-ALL-311</t>
  </si>
  <si>
    <t>100-ALL-325</t>
  </si>
  <si>
    <t>100-ALL-327</t>
  </si>
  <si>
    <t>100-ALL-331</t>
  </si>
  <si>
    <t>100-ALL-342</t>
  </si>
  <si>
    <t>100-ALL-344</t>
  </si>
  <si>
    <t>100-ALL-392</t>
  </si>
  <si>
    <t>100-ALL-411</t>
  </si>
  <si>
    <t>100-ALL-418</t>
  </si>
  <si>
    <t>100-ALL-451</t>
  </si>
  <si>
    <t>100-ALL-453</t>
  </si>
  <si>
    <t>100-ALL-461</t>
  </si>
  <si>
    <t>100-ALL-462</t>
  </si>
  <si>
    <t>10A-121-121</t>
  </si>
  <si>
    <t>10A-121-198</t>
  </si>
  <si>
    <t>10A-121-211</t>
  </si>
  <si>
    <t>10A-121-229</t>
  </si>
  <si>
    <t>10A-121-231</t>
  </si>
  <si>
    <t>10A-121-411</t>
  </si>
  <si>
    <t>10A-121-459</t>
  </si>
  <si>
    <t>10A-123-411</t>
  </si>
  <si>
    <t>10A-124-418</t>
  </si>
  <si>
    <t>10A-124-462</t>
  </si>
  <si>
    <t>10A-126-418</t>
  </si>
  <si>
    <t>10A-126-462</t>
  </si>
  <si>
    <t>10A-128-418</t>
  </si>
  <si>
    <t>10A-135-418</t>
  </si>
  <si>
    <t>10A-137-411</t>
  </si>
  <si>
    <t>10A-163-143</t>
  </si>
  <si>
    <t>10A-163-462</t>
  </si>
  <si>
    <t>10A-165-418</t>
  </si>
  <si>
    <t>10A-167-411</t>
  </si>
  <si>
    <t>10A-169-311</t>
  </si>
  <si>
    <t>10A-171-462</t>
  </si>
  <si>
    <t>10A-ALL-121</t>
  </si>
  <si>
    <t>10A-ALL-143</t>
  </si>
  <si>
    <t>10A-ALL-198</t>
  </si>
  <si>
    <t>10A-ALL-211</t>
  </si>
  <si>
    <t>10A-ALL-229</t>
  </si>
  <si>
    <t>10A-ALL-231</t>
  </si>
  <si>
    <t>10A-ALL-311</t>
  </si>
  <si>
    <t>10A-ALL-411</t>
  </si>
  <si>
    <t>10A-ALL-418</t>
  </si>
  <si>
    <t>10A-ALL-459</t>
  </si>
  <si>
    <t>10A-ALL-462</t>
  </si>
  <si>
    <t>10B-121-121</t>
  </si>
  <si>
    <t>10B-121-198</t>
  </si>
  <si>
    <t>10B-121-211</t>
  </si>
  <si>
    <t>10B-121-229</t>
  </si>
  <si>
    <t>10B-121-231</t>
  </si>
  <si>
    <t>10B-121-411</t>
  </si>
  <si>
    <t>10B-121-459</t>
  </si>
  <si>
    <t>10B-123-411</t>
  </si>
  <si>
    <t>10B-124-418</t>
  </si>
  <si>
    <t>10B-124-462</t>
  </si>
  <si>
    <t>10B-126-418</t>
  </si>
  <si>
    <t>10B-126-462</t>
  </si>
  <si>
    <t>10B-135-418</t>
  </si>
  <si>
    <t>10B-137-411</t>
  </si>
  <si>
    <t>10B-163-462</t>
  </si>
  <si>
    <t>10B-165-418</t>
  </si>
  <si>
    <t>10B-169-311</t>
  </si>
  <si>
    <t>10B-171-462</t>
  </si>
  <si>
    <t>10B-ALL-121</t>
  </si>
  <si>
    <t>10B-ALL-198</t>
  </si>
  <si>
    <t>10B-ALL-211</t>
  </si>
  <si>
    <t>10B-ALL-229</t>
  </si>
  <si>
    <t>10B-ALL-231</t>
  </si>
  <si>
    <t>10B-ALL-311</t>
  </si>
  <si>
    <t>10B-ALL-411</t>
  </si>
  <si>
    <t>10B-ALL-418</t>
  </si>
  <si>
    <t>10B-ALL-459</t>
  </si>
  <si>
    <t>10B-ALL-462</t>
  </si>
  <si>
    <t>110-121-135</t>
  </si>
  <si>
    <t>110-121-144</t>
  </si>
  <si>
    <t>110-121-147</t>
  </si>
  <si>
    <t>110-121-171</t>
  </si>
  <si>
    <t>110-121-191</t>
  </si>
  <si>
    <t>110-121-198</t>
  </si>
  <si>
    <t>110-121-211</t>
  </si>
  <si>
    <t>110-121-221</t>
  </si>
  <si>
    <t>110-121-231</t>
  </si>
  <si>
    <t>110-121-311</t>
  </si>
  <si>
    <t>110-121-331</t>
  </si>
  <si>
    <t>110-121-332</t>
  </si>
  <si>
    <t>110-121-342</t>
  </si>
  <si>
    <t>110-121-411</t>
  </si>
  <si>
    <t>110-121-418</t>
  </si>
  <si>
    <t>110-122-311</t>
  </si>
  <si>
    <t>110-123-411</t>
  </si>
  <si>
    <t>110-124-418</t>
  </si>
  <si>
    <t>110-124-422</t>
  </si>
  <si>
    <t>110-124-462</t>
  </si>
  <si>
    <t>110-125-174</t>
  </si>
  <si>
    <t>110-125-199</t>
  </si>
  <si>
    <t>110-125-211</t>
  </si>
  <si>
    <t>110-125-221</t>
  </si>
  <si>
    <t>110-125-231</t>
  </si>
  <si>
    <t>110-125-314</t>
  </si>
  <si>
    <t>110-125-411</t>
  </si>
  <si>
    <t>110-125-462</t>
  </si>
  <si>
    <t>110-125-541</t>
  </si>
  <si>
    <t>110-126-418</t>
  </si>
  <si>
    <t>110-126-462</t>
  </si>
  <si>
    <t>110-128-462</t>
  </si>
  <si>
    <t>110-132-121</t>
  </si>
  <si>
    <t>110-132-131</t>
  </si>
  <si>
    <t>110-132-132</t>
  </si>
  <si>
    <t>110-132-142</t>
  </si>
  <si>
    <t>110-132-192</t>
  </si>
  <si>
    <t>110-132-198</t>
  </si>
  <si>
    <t>110-132-211</t>
  </si>
  <si>
    <t>110-132-221</t>
  </si>
  <si>
    <t>110-132-231</t>
  </si>
  <si>
    <t>110-132-311</t>
  </si>
  <si>
    <t>110-132-411</t>
  </si>
  <si>
    <t>110-132-462</t>
  </si>
  <si>
    <t>110-132-541</t>
  </si>
  <si>
    <t>110-135-418</t>
  </si>
  <si>
    <t>110-137-411</t>
  </si>
  <si>
    <t>110-163-116</t>
  </si>
  <si>
    <t>110-163-121</t>
  </si>
  <si>
    <t>110-163-131</t>
  </si>
  <si>
    <t>110-163-141</t>
  </si>
  <si>
    <t>110-163-142</t>
  </si>
  <si>
    <t>110-163-151</t>
  </si>
  <si>
    <t>110-163-152</t>
  </si>
  <si>
    <t>110-163-175</t>
  </si>
  <si>
    <t>110-163-181</t>
  </si>
  <si>
    <t>110-163-184</t>
  </si>
  <si>
    <t>110-163-192</t>
  </si>
  <si>
    <t>110-163-199</t>
  </si>
  <si>
    <t>110-163-211</t>
  </si>
  <si>
    <t>110-163-221</t>
  </si>
  <si>
    <t>110-163-231</t>
  </si>
  <si>
    <t>110-163-232</t>
  </si>
  <si>
    <t>110-163-311</t>
  </si>
  <si>
    <t>110-163-325</t>
  </si>
  <si>
    <t>110-163-344</t>
  </si>
  <si>
    <t>110-163-392</t>
  </si>
  <si>
    <t>110-163-411</t>
  </si>
  <si>
    <t>110-163-418</t>
  </si>
  <si>
    <t>110-163-422</t>
  </si>
  <si>
    <t>110-163-461</t>
  </si>
  <si>
    <t>110-163-462</t>
  </si>
  <si>
    <t>110-163-541</t>
  </si>
  <si>
    <t>110-165-411</t>
  </si>
  <si>
    <t>110-166-418</t>
  </si>
  <si>
    <t>110-170-171</t>
  </si>
  <si>
    <t>110-170-172</t>
  </si>
  <si>
    <t>110-170-198</t>
  </si>
  <si>
    <t>110-170-211</t>
  </si>
  <si>
    <t>110-170-221</t>
  </si>
  <si>
    <t>110-170-232</t>
  </si>
  <si>
    <t>110-170-392</t>
  </si>
  <si>
    <t>110-170-411</t>
  </si>
  <si>
    <t>110-171-126</t>
  </si>
  <si>
    <t>110-171-131</t>
  </si>
  <si>
    <t>110-171-132</t>
  </si>
  <si>
    <t>110-171-133</t>
  </si>
  <si>
    <t>110-171-135</t>
  </si>
  <si>
    <t>110-171-142</t>
  </si>
  <si>
    <t>110-171-144</t>
  </si>
  <si>
    <t>110-171-145</t>
  </si>
  <si>
    <t>110-171-146</t>
  </si>
  <si>
    <t>110-171-147</t>
  </si>
  <si>
    <t>110-171-151</t>
  </si>
  <si>
    <t>110-171-162</t>
  </si>
  <si>
    <t>110-171-171</t>
  </si>
  <si>
    <t>110-171-172</t>
  </si>
  <si>
    <t>110-171-173</t>
  </si>
  <si>
    <t>110-171-196</t>
  </si>
  <si>
    <t>110-171-199</t>
  </si>
  <si>
    <t>110-171-211</t>
  </si>
  <si>
    <t>110-171-221</t>
  </si>
  <si>
    <t>110-171-232</t>
  </si>
  <si>
    <t>110-171-312</t>
  </si>
  <si>
    <t>110-171-344</t>
  </si>
  <si>
    <t>110-171-392</t>
  </si>
  <si>
    <t>110-171-411</t>
  </si>
  <si>
    <t>110-178-418</t>
  </si>
  <si>
    <t>110-ALL-116</t>
  </si>
  <si>
    <t>110-ALL-121</t>
  </si>
  <si>
    <t>110-ALL-126</t>
  </si>
  <si>
    <t>110-ALL-131</t>
  </si>
  <si>
    <t>110-ALL-132</t>
  </si>
  <si>
    <t>110-ALL-133</t>
  </si>
  <si>
    <t>110-ALL-135</t>
  </si>
  <si>
    <t>110-ALL-141</t>
  </si>
  <si>
    <t>110-ALL-142</t>
  </si>
  <si>
    <t>110-ALL-144</t>
  </si>
  <si>
    <t>110-ALL-145</t>
  </si>
  <si>
    <t>110-ALL-146</t>
  </si>
  <si>
    <t>110-ALL-147</t>
  </si>
  <si>
    <t>110-ALL-151</t>
  </si>
  <si>
    <t>110-ALL-152</t>
  </si>
  <si>
    <t>110-ALL-162</t>
  </si>
  <si>
    <t>110-ALL-171</t>
  </si>
  <si>
    <t>110-ALL-172</t>
  </si>
  <si>
    <t>110-ALL-173</t>
  </si>
  <si>
    <t>110-ALL-174</t>
  </si>
  <si>
    <t>110-ALL-175</t>
  </si>
  <si>
    <t>110-ALL-181</t>
  </si>
  <si>
    <t>110-ALL-184</t>
  </si>
  <si>
    <t>110-ALL-191</t>
  </si>
  <si>
    <t>110-ALL-192</t>
  </si>
  <si>
    <t>110-ALL-196</t>
  </si>
  <si>
    <t>110-ALL-198</t>
  </si>
  <si>
    <t>110-ALL-199</t>
  </si>
  <si>
    <t>110-ALL-211</t>
  </si>
  <si>
    <t>110-ALL-221</t>
  </si>
  <si>
    <t>110-ALL-231</t>
  </si>
  <si>
    <t>110-ALL-232</t>
  </si>
  <si>
    <t>110-ALL-311</t>
  </si>
  <si>
    <t>110-ALL-312</t>
  </si>
  <si>
    <t>110-ALL-314</t>
  </si>
  <si>
    <t>110-ALL-325</t>
  </si>
  <si>
    <t>110-ALL-331</t>
  </si>
  <si>
    <t>110-ALL-332</t>
  </si>
  <si>
    <t>110-ALL-342</t>
  </si>
  <si>
    <t>110-ALL-344</t>
  </si>
  <si>
    <t>110-ALL-392</t>
  </si>
  <si>
    <t>110-ALL-411</t>
  </si>
  <si>
    <t>110-ALL-418</t>
  </si>
  <si>
    <t>110-ALL-422</t>
  </si>
  <si>
    <t>110-ALL-461</t>
  </si>
  <si>
    <t>110-ALL-462</t>
  </si>
  <si>
    <t>110-ALL-541</t>
  </si>
  <si>
    <t>111-121-171</t>
  </si>
  <si>
    <t>111-121-198</t>
  </si>
  <si>
    <t>111-121-211</t>
  </si>
  <si>
    <t>111-121-221</t>
  </si>
  <si>
    <t>111-121-331</t>
  </si>
  <si>
    <t>111-121-332</t>
  </si>
  <si>
    <t>111-121-411</t>
  </si>
  <si>
    <t>111-121-413</t>
  </si>
  <si>
    <t>111-122-311</t>
  </si>
  <si>
    <t>111-123-411</t>
  </si>
  <si>
    <t>111-124-462</t>
  </si>
  <si>
    <t>111-126-462</t>
  </si>
  <si>
    <t>111-132-143</t>
  </si>
  <si>
    <t>111-132-144</t>
  </si>
  <si>
    <t>111-132-145</t>
  </si>
  <si>
    <t>111-132-148</t>
  </si>
  <si>
    <t>111-132-192</t>
  </si>
  <si>
    <t>111-132-211</t>
  </si>
  <si>
    <t>111-132-221</t>
  </si>
  <si>
    <t>111-132-411</t>
  </si>
  <si>
    <t>111-132-462</t>
  </si>
  <si>
    <t>111-135-311</t>
  </si>
  <si>
    <t>111-137-411</t>
  </si>
  <si>
    <t>111-138-311</t>
  </si>
  <si>
    <t>111-163-126</t>
  </si>
  <si>
    <t>111-163-144</t>
  </si>
  <si>
    <t>111-163-147</t>
  </si>
  <si>
    <t>111-163-173</t>
  </si>
  <si>
    <t>111-163-198</t>
  </si>
  <si>
    <t>111-163-199</t>
  </si>
  <si>
    <t>111-163-311</t>
  </si>
  <si>
    <t>111-163-414</t>
  </si>
  <si>
    <t>111-163-462</t>
  </si>
  <si>
    <t>111-171-126</t>
  </si>
  <si>
    <t>111-171-142</t>
  </si>
  <si>
    <t>111-171-171</t>
  </si>
  <si>
    <t>111-171-174</t>
  </si>
  <si>
    <t>111-171-176</t>
  </si>
  <si>
    <t>111-171-199</t>
  </si>
  <si>
    <t>111-171-211</t>
  </si>
  <si>
    <t>111-171-312</t>
  </si>
  <si>
    <t>111-171-392</t>
  </si>
  <si>
    <t>111-171-411</t>
  </si>
  <si>
    <t>111-ALL-126</t>
  </si>
  <si>
    <t>111-ALL-142</t>
  </si>
  <si>
    <t>111-ALL-143</t>
  </si>
  <si>
    <t>111-ALL-144</t>
  </si>
  <si>
    <t>111-ALL-145</t>
  </si>
  <si>
    <t>111-ALL-147</t>
  </si>
  <si>
    <t>111-ALL-148</t>
  </si>
  <si>
    <t>111-ALL-173</t>
  </si>
  <si>
    <t>111-ALL-198</t>
  </si>
  <si>
    <t>111-ALL-311</t>
  </si>
  <si>
    <t>111-ALL-312</t>
  </si>
  <si>
    <t>111-ALL-331</t>
  </si>
  <si>
    <t>111-ALL-332</t>
  </si>
  <si>
    <t>111-ALL-413</t>
  </si>
  <si>
    <t>111-ALL-414</t>
  </si>
  <si>
    <t>111-ALL-462</t>
  </si>
  <si>
    <t>11A-121-121</t>
  </si>
  <si>
    <t>11A-121-211</t>
  </si>
  <si>
    <t>11A-121-411</t>
  </si>
  <si>
    <t>11A-124-418</t>
  </si>
  <si>
    <t>11A-124-462</t>
  </si>
  <si>
    <t>11A-126-462</t>
  </si>
  <si>
    <t>11A-128-462</t>
  </si>
  <si>
    <t>11A-132-143</t>
  </si>
  <si>
    <t>11A-132-211</t>
  </si>
  <si>
    <t>11A-132-317</t>
  </si>
  <si>
    <t>11A-132-343</t>
  </si>
  <si>
    <t>11A-135-418</t>
  </si>
  <si>
    <t>11A-137-411</t>
  </si>
  <si>
    <t>11A-137-461</t>
  </si>
  <si>
    <t>11A-163-311</t>
  </si>
  <si>
    <t>11A-163-411</t>
  </si>
  <si>
    <t>11A-163-461</t>
  </si>
  <si>
    <t>11A-165-418</t>
  </si>
  <si>
    <t>11A-170-142</t>
  </si>
  <si>
    <t>11A-170-198</t>
  </si>
  <si>
    <t>11A-170-211</t>
  </si>
  <si>
    <t>11A-171-121</t>
  </si>
  <si>
    <t>11A-171-143</t>
  </si>
  <si>
    <t>11A-171-211</t>
  </si>
  <si>
    <t>11A-171-233</t>
  </si>
  <si>
    <t>11A-171-422</t>
  </si>
  <si>
    <t>11A-181-141</t>
  </si>
  <si>
    <t>11A-181-143</t>
  </si>
  <si>
    <t>11A-181-211</t>
  </si>
  <si>
    <t>11A-181-233</t>
  </si>
  <si>
    <t>11A-ALL-121</t>
  </si>
  <si>
    <t>11A-ALL-141</t>
  </si>
  <si>
    <t>11A-ALL-142</t>
  </si>
  <si>
    <t>11A-ALL-143</t>
  </si>
  <si>
    <t>11A-ALL-198</t>
  </si>
  <si>
    <t>11A-ALL-211</t>
  </si>
  <si>
    <t>11A-ALL-233</t>
  </si>
  <si>
    <t>11A-ALL-311</t>
  </si>
  <si>
    <t>11A-ALL-317</t>
  </si>
  <si>
    <t>11A-ALL-343</t>
  </si>
  <si>
    <t>11A-ALL-411</t>
  </si>
  <si>
    <t>11A-ALL-418</t>
  </si>
  <si>
    <t>11A-ALL-422</t>
  </si>
  <si>
    <t>11A-ALL-461</t>
  </si>
  <si>
    <t>11A-ALL-462</t>
  </si>
  <si>
    <t>11B-121-121</t>
  </si>
  <si>
    <t>11B-121-211</t>
  </si>
  <si>
    <t>11B-121-229</t>
  </si>
  <si>
    <t>11B-121-231</t>
  </si>
  <si>
    <t>11B-121-411</t>
  </si>
  <si>
    <t>11B-121-418</t>
  </si>
  <si>
    <t>11B-122-317</t>
  </si>
  <si>
    <t>11B-123-411</t>
  </si>
  <si>
    <t>11B-124-326</t>
  </si>
  <si>
    <t>11B-124-418</t>
  </si>
  <si>
    <t>11B-124-462</t>
  </si>
  <si>
    <t>11B-126-462</t>
  </si>
  <si>
    <t>11B-128-462</t>
  </si>
  <si>
    <t>11B-132-121</t>
  </si>
  <si>
    <t>11B-132-211</t>
  </si>
  <si>
    <t>11B-132-229</t>
  </si>
  <si>
    <t>11B-132-231</t>
  </si>
  <si>
    <t>11B-132-411</t>
  </si>
  <si>
    <t>11B-135-326</t>
  </si>
  <si>
    <t>11B-135-418</t>
  </si>
  <si>
    <t>11B-137-411</t>
  </si>
  <si>
    <t>11B-163-411</t>
  </si>
  <si>
    <t>11B-163-414</t>
  </si>
  <si>
    <t>11B-163-418</t>
  </si>
  <si>
    <t>11B-163-461</t>
  </si>
  <si>
    <t>11B-163-462</t>
  </si>
  <si>
    <t>11B-165-411</t>
  </si>
  <si>
    <t>11B-169-131</t>
  </si>
  <si>
    <t>11B-169-211</t>
  </si>
  <si>
    <t>11B-171-180</t>
  </si>
  <si>
    <t>11B-171-211</t>
  </si>
  <si>
    <t>11B-171-233</t>
  </si>
  <si>
    <t>11B-171-411</t>
  </si>
  <si>
    <t>11B-ALL-121</t>
  </si>
  <si>
    <t>11B-ALL-131</t>
  </si>
  <si>
    <t>11B-ALL-180</t>
  </si>
  <si>
    <t>11B-ALL-211</t>
  </si>
  <si>
    <t>11B-ALL-229</t>
  </si>
  <si>
    <t>11B-ALL-231</t>
  </si>
  <si>
    <t>11B-ALL-233</t>
  </si>
  <si>
    <t>11B-ALL-317</t>
  </si>
  <si>
    <t>11B-ALL-326</t>
  </si>
  <si>
    <t>11B-ALL-411</t>
  </si>
  <si>
    <t>11B-ALL-414</t>
  </si>
  <si>
    <t>11B-ALL-418</t>
  </si>
  <si>
    <t>11B-ALL-461</t>
  </si>
  <si>
    <t>11B-ALL-462</t>
  </si>
  <si>
    <t>11C-121-198</t>
  </si>
  <si>
    <t>11C-121-211</t>
  </si>
  <si>
    <t>11C-121-221</t>
  </si>
  <si>
    <t>11C-121-411</t>
  </si>
  <si>
    <t>11C-124-542</t>
  </si>
  <si>
    <t>11C-126-542</t>
  </si>
  <si>
    <t>11C-128-418</t>
  </si>
  <si>
    <t>11C-132-143</t>
  </si>
  <si>
    <t>11C-132-211</t>
  </si>
  <si>
    <t>11C-132-221</t>
  </si>
  <si>
    <t>11C-137-411</t>
  </si>
  <si>
    <t>11C-163-462</t>
  </si>
  <si>
    <t>11C-163-542</t>
  </si>
  <si>
    <t>11C-165-418</t>
  </si>
  <si>
    <t>11C-169-131</t>
  </si>
  <si>
    <t>11C-169-211</t>
  </si>
  <si>
    <t>11C-170-121</t>
  </si>
  <si>
    <t>11C-170-211</t>
  </si>
  <si>
    <t>11C-ALL-121</t>
  </si>
  <si>
    <t>11C-ALL-131</t>
  </si>
  <si>
    <t>11C-ALL-143</t>
  </si>
  <si>
    <t>11C-ALL-198</t>
  </si>
  <si>
    <t>11C-ALL-211</t>
  </si>
  <si>
    <t>11C-ALL-221</t>
  </si>
  <si>
    <t>11C-ALL-411</t>
  </si>
  <si>
    <t>11C-ALL-418</t>
  </si>
  <si>
    <t>11C-ALL-462</t>
  </si>
  <si>
    <t>11C-ALL-542</t>
  </si>
  <si>
    <t>11D-122-311</t>
  </si>
  <si>
    <t>11D-123-411</t>
  </si>
  <si>
    <t>11D-124-418</t>
  </si>
  <si>
    <t>11D-124-462</t>
  </si>
  <si>
    <t>11D-126-418</t>
  </si>
  <si>
    <t>11D-126-462</t>
  </si>
  <si>
    <t>11D-128-418</t>
  </si>
  <si>
    <t>11D-129-418</t>
  </si>
  <si>
    <t>11D-132-121</t>
  </si>
  <si>
    <t>11D-132-211</t>
  </si>
  <si>
    <t>11D-132-229</t>
  </si>
  <si>
    <t>11D-132-231</t>
  </si>
  <si>
    <t>11D-132-311</t>
  </si>
  <si>
    <t>11D-135-418</t>
  </si>
  <si>
    <t>11D-137-411</t>
  </si>
  <si>
    <t>11D-138-418</t>
  </si>
  <si>
    <t>11D-163-311</t>
  </si>
  <si>
    <t>11D-163-343</t>
  </si>
  <si>
    <t>11D-163-411</t>
  </si>
  <si>
    <t>11D-163-418</t>
  </si>
  <si>
    <t>11D-163-462</t>
  </si>
  <si>
    <t>11D-166-418</t>
  </si>
  <si>
    <t>11D-169-131</t>
  </si>
  <si>
    <t>11D-169-211</t>
  </si>
  <si>
    <t>11D-170-143</t>
  </si>
  <si>
    <t>11D-170-211</t>
  </si>
  <si>
    <t>11D-170-231</t>
  </si>
  <si>
    <t>11D-181-121</t>
  </si>
  <si>
    <t>11D-181-211</t>
  </si>
  <si>
    <t>11D-ALL-121</t>
  </si>
  <si>
    <t>11D-ALL-131</t>
  </si>
  <si>
    <t>11D-ALL-143</t>
  </si>
  <si>
    <t>11D-ALL-211</t>
  </si>
  <si>
    <t>11D-ALL-229</t>
  </si>
  <si>
    <t>11D-ALL-231</t>
  </si>
  <si>
    <t>11D-ALL-311</t>
  </si>
  <si>
    <t>11D-ALL-343</t>
  </si>
  <si>
    <t>11D-ALL-411</t>
  </si>
  <si>
    <t>11D-ALL-418</t>
  </si>
  <si>
    <t>11D-ALL-462</t>
  </si>
  <si>
    <t>11K-121-121</t>
  </si>
  <si>
    <t>11K-121-211</t>
  </si>
  <si>
    <t>11K-121-411</t>
  </si>
  <si>
    <t>11K-122-311</t>
  </si>
  <si>
    <t>11K-123-411</t>
  </si>
  <si>
    <t>11K-124-462</t>
  </si>
  <si>
    <t>11K-128-462</t>
  </si>
  <si>
    <t>11K-132-121</t>
  </si>
  <si>
    <t>11K-132-211</t>
  </si>
  <si>
    <t>11K-132-311</t>
  </si>
  <si>
    <t>11K-132-411</t>
  </si>
  <si>
    <t>11K-135-462</t>
  </si>
  <si>
    <t>11K-137-411</t>
  </si>
  <si>
    <t>11K-163-141</t>
  </si>
  <si>
    <t>11K-163-211</t>
  </si>
  <si>
    <t>11K-170-143</t>
  </si>
  <si>
    <t>11K-170-211</t>
  </si>
  <si>
    <t>11K-ALL-121</t>
  </si>
  <si>
    <t>11K-ALL-141</t>
  </si>
  <si>
    <t>11K-ALL-143</t>
  </si>
  <si>
    <t>11K-ALL-211</t>
  </si>
  <si>
    <t>11K-ALL-311</t>
  </si>
  <si>
    <t>11K-ALL-411</t>
  </si>
  <si>
    <t>120-121-135</t>
  </si>
  <si>
    <t>120-121-198</t>
  </si>
  <si>
    <t>120-121-211</t>
  </si>
  <si>
    <t>120-121-221</t>
  </si>
  <si>
    <t>120-121-411</t>
  </si>
  <si>
    <t>120-121-462</t>
  </si>
  <si>
    <t>120-122-311</t>
  </si>
  <si>
    <t>120-123-411</t>
  </si>
  <si>
    <t>120-124-418</t>
  </si>
  <si>
    <t>120-124-462</t>
  </si>
  <si>
    <t>120-125-171</t>
  </si>
  <si>
    <t>120-125-174</t>
  </si>
  <si>
    <t>120-125-176</t>
  </si>
  <si>
    <t>120-125-199</t>
  </si>
  <si>
    <t>120-125-211</t>
  </si>
  <si>
    <t>120-125-221</t>
  </si>
  <si>
    <t>120-125-231</t>
  </si>
  <si>
    <t>120-125-423</t>
  </si>
  <si>
    <t>120-125-451</t>
  </si>
  <si>
    <t>120-125-461</t>
  </si>
  <si>
    <t>120-125-541</t>
  </si>
  <si>
    <t>120-126-462</t>
  </si>
  <si>
    <t>120-127-462</t>
  </si>
  <si>
    <t>120-128-418</t>
  </si>
  <si>
    <t>120-128-462</t>
  </si>
  <si>
    <t>120-132-145</t>
  </si>
  <si>
    <t>120-132-192</t>
  </si>
  <si>
    <t>120-132-211</t>
  </si>
  <si>
    <t>120-132-221</t>
  </si>
  <si>
    <t>120-132-311</t>
  </si>
  <si>
    <t>120-132-411</t>
  </si>
  <si>
    <t>120-134-411</t>
  </si>
  <si>
    <t>120-134-418</t>
  </si>
  <si>
    <t>120-134-462</t>
  </si>
  <si>
    <t>120-135-311</t>
  </si>
  <si>
    <t>120-135-462</t>
  </si>
  <si>
    <t>120-137-411</t>
  </si>
  <si>
    <t>120-137-461</t>
  </si>
  <si>
    <t>120-138-418</t>
  </si>
  <si>
    <t>120-163-198</t>
  </si>
  <si>
    <t>120-163-211</t>
  </si>
  <si>
    <t>120-163-392</t>
  </si>
  <si>
    <t>120-163-411</t>
  </si>
  <si>
    <t>120-163-461</t>
  </si>
  <si>
    <t>120-163-462</t>
  </si>
  <si>
    <t>120-166-418</t>
  </si>
  <si>
    <t>120-167-121</t>
  </si>
  <si>
    <t>120-167-142</t>
  </si>
  <si>
    <t>120-167-211</t>
  </si>
  <si>
    <t>120-167-221</t>
  </si>
  <si>
    <t>120-169-131</t>
  </si>
  <si>
    <t>120-169-211</t>
  </si>
  <si>
    <t>120-169-221</t>
  </si>
  <si>
    <t>120-169-231</t>
  </si>
  <si>
    <t>120-169-392</t>
  </si>
  <si>
    <t>120-170-198</t>
  </si>
  <si>
    <t>120-170-211</t>
  </si>
  <si>
    <t>120-170-232</t>
  </si>
  <si>
    <t>120-170-392</t>
  </si>
  <si>
    <t>120-171-131</t>
  </si>
  <si>
    <t>120-171-211</t>
  </si>
  <si>
    <t>120-171-221</t>
  </si>
  <si>
    <t>120-171-231</t>
  </si>
  <si>
    <t>120-171-232</t>
  </si>
  <si>
    <t>120-171-392</t>
  </si>
  <si>
    <t>120-181-126</t>
  </si>
  <si>
    <t>120-181-131</t>
  </si>
  <si>
    <t>120-181-135</t>
  </si>
  <si>
    <t>120-181-142</t>
  </si>
  <si>
    <t>120-181-147</t>
  </si>
  <si>
    <t>120-181-171</t>
  </si>
  <si>
    <t>120-181-211</t>
  </si>
  <si>
    <t>120-181-232</t>
  </si>
  <si>
    <t>120-181-392</t>
  </si>
  <si>
    <t>120-181-411</t>
  </si>
  <si>
    <t>120-181-418</t>
  </si>
  <si>
    <t>120-ALL-121</t>
  </si>
  <si>
    <t>120-ALL-126</t>
  </si>
  <si>
    <t>120-ALL-131</t>
  </si>
  <si>
    <t>120-ALL-135</t>
  </si>
  <si>
    <t>120-ALL-142</t>
  </si>
  <si>
    <t>120-ALL-145</t>
  </si>
  <si>
    <t>120-ALL-147</t>
  </si>
  <si>
    <t>120-ALL-171</t>
  </si>
  <si>
    <t>120-ALL-174</t>
  </si>
  <si>
    <t>120-ALL-176</t>
  </si>
  <si>
    <t>120-ALL-192</t>
  </si>
  <si>
    <t>120-ALL-198</t>
  </si>
  <si>
    <t>120-ALL-199</t>
  </si>
  <si>
    <t>120-ALL-211</t>
  </si>
  <si>
    <t>120-ALL-221</t>
  </si>
  <si>
    <t>120-ALL-231</t>
  </si>
  <si>
    <t>120-ALL-232</t>
  </si>
  <si>
    <t>120-ALL-392</t>
  </si>
  <si>
    <t>120-ALL-418</t>
  </si>
  <si>
    <t>120-ALL-423</t>
  </si>
  <si>
    <t>120-ALL-451</t>
  </si>
  <si>
    <t>120-ALL-461</t>
  </si>
  <si>
    <t>120-ALL-462</t>
  </si>
  <si>
    <t>120-ALL-541</t>
  </si>
  <si>
    <t>12A-121-121</t>
  </si>
  <si>
    <t>12A-121-211</t>
  </si>
  <si>
    <t>12A-121-411</t>
  </si>
  <si>
    <t>12A-122-311</t>
  </si>
  <si>
    <t>12A-123-315</t>
  </si>
  <si>
    <t>12A-124-462</t>
  </si>
  <si>
    <t>12A-126-462</t>
  </si>
  <si>
    <t>12A-128-418</t>
  </si>
  <si>
    <t>12A-128-462</t>
  </si>
  <si>
    <t>12A-132-121</t>
  </si>
  <si>
    <t>12A-132-211</t>
  </si>
  <si>
    <t>12A-134-121</t>
  </si>
  <si>
    <t>12A-134-142</t>
  </si>
  <si>
    <t>12A-134-211</t>
  </si>
  <si>
    <t>12A-135-418</t>
  </si>
  <si>
    <t>12A-137-311</t>
  </si>
  <si>
    <t>12A-137-411</t>
  </si>
  <si>
    <t>12A-ALL-121</t>
  </si>
  <si>
    <t>12A-ALL-142</t>
  </si>
  <si>
    <t>12A-ALL-211</t>
  </si>
  <si>
    <t>12A-ALL-311</t>
  </si>
  <si>
    <t>12A-ALL-315</t>
  </si>
  <si>
    <t>12A-ALL-411</t>
  </si>
  <si>
    <t>130-121-121</t>
  </si>
  <si>
    <t>130-121-131</t>
  </si>
  <si>
    <t>130-121-135</t>
  </si>
  <si>
    <t>130-121-196</t>
  </si>
  <si>
    <t>130-121-198</t>
  </si>
  <si>
    <t>130-121-211</t>
  </si>
  <si>
    <t>130-121-221</t>
  </si>
  <si>
    <t>130-121-312</t>
  </si>
  <si>
    <t>130-121-411</t>
  </si>
  <si>
    <t>130-121-418</t>
  </si>
  <si>
    <t>130-121-462</t>
  </si>
  <si>
    <t>130-122-311</t>
  </si>
  <si>
    <t>130-122-317</t>
  </si>
  <si>
    <t>130-123-411</t>
  </si>
  <si>
    <t>130-124-418</t>
  </si>
  <si>
    <t>130-125-174</t>
  </si>
  <si>
    <t>130-125-344</t>
  </si>
  <si>
    <t>130-127-462</t>
  </si>
  <si>
    <t>130-129-418</t>
  </si>
  <si>
    <t>130-132-121</t>
  </si>
  <si>
    <t>130-132-132</t>
  </si>
  <si>
    <t>130-132-133</t>
  </si>
  <si>
    <t>130-132-135</t>
  </si>
  <si>
    <t>130-132-143</t>
  </si>
  <si>
    <t>130-132-192</t>
  </si>
  <si>
    <t>130-132-211</t>
  </si>
  <si>
    <t>130-132-221</t>
  </si>
  <si>
    <t>130-132-231</t>
  </si>
  <si>
    <t>130-132-411</t>
  </si>
  <si>
    <t>130-135-311</t>
  </si>
  <si>
    <t>130-135-418</t>
  </si>
  <si>
    <t>130-137-411</t>
  </si>
  <si>
    <t>130-138-418</t>
  </si>
  <si>
    <t>130-163-121</t>
  </si>
  <si>
    <t>130-163-162</t>
  </si>
  <si>
    <t>130-163-181</t>
  </si>
  <si>
    <t>130-163-211</t>
  </si>
  <si>
    <t>130-163-221</t>
  </si>
  <si>
    <t>130-163-231</t>
  </si>
  <si>
    <t>130-167-143</t>
  </si>
  <si>
    <t>130-167-192</t>
  </si>
  <si>
    <t>130-167-211</t>
  </si>
  <si>
    <t>130-167-221</t>
  </si>
  <si>
    <t>130-167-392</t>
  </si>
  <si>
    <t>130-168-143</t>
  </si>
  <si>
    <t>130-168-211</t>
  </si>
  <si>
    <t>130-168-221</t>
  </si>
  <si>
    <t>130-168-311</t>
  </si>
  <si>
    <t>130-168-331</t>
  </si>
  <si>
    <t>130-168-392</t>
  </si>
  <si>
    <t>130-169-131</t>
  </si>
  <si>
    <t>130-169-181</t>
  </si>
  <si>
    <t>130-169-211</t>
  </si>
  <si>
    <t>130-169-221</t>
  </si>
  <si>
    <t>130-169-231</t>
  </si>
  <si>
    <t>130-169-392</t>
  </si>
  <si>
    <t>130-170-121</t>
  </si>
  <si>
    <t>130-170-162</t>
  </si>
  <si>
    <t>130-170-211</t>
  </si>
  <si>
    <t>130-170-221</t>
  </si>
  <si>
    <t>130-170-231</t>
  </si>
  <si>
    <t>130-170-392</t>
  </si>
  <si>
    <t>130-171-180</t>
  </si>
  <si>
    <t>130-171-211</t>
  </si>
  <si>
    <t>130-171-392</t>
  </si>
  <si>
    <t>130-178-418</t>
  </si>
  <si>
    <t>130-181-126</t>
  </si>
  <si>
    <t>130-181-131</t>
  </si>
  <si>
    <t>130-181-142</t>
  </si>
  <si>
    <t>130-181-144</t>
  </si>
  <si>
    <t>130-181-146</t>
  </si>
  <si>
    <t>130-181-151</t>
  </si>
  <si>
    <t>130-181-152</t>
  </si>
  <si>
    <t>130-181-173</t>
  </si>
  <si>
    <t>130-181-180</t>
  </si>
  <si>
    <t>130-181-181</t>
  </si>
  <si>
    <t>130-181-199</t>
  </si>
  <si>
    <t>130-181-211</t>
  </si>
  <si>
    <t>130-181-221</t>
  </si>
  <si>
    <t>130-181-311</t>
  </si>
  <si>
    <t>130-181-331</t>
  </si>
  <si>
    <t>130-181-392</t>
  </si>
  <si>
    <t>130-181-411</t>
  </si>
  <si>
    <t>130-181-418</t>
  </si>
  <si>
    <t>130-ALL-121</t>
  </si>
  <si>
    <t>130-ALL-126</t>
  </si>
  <si>
    <t>130-ALL-131</t>
  </si>
  <si>
    <t>130-ALL-132</t>
  </si>
  <si>
    <t>130-ALL-133</t>
  </si>
  <si>
    <t>130-ALL-135</t>
  </si>
  <si>
    <t>130-ALL-142</t>
  </si>
  <si>
    <t>130-ALL-143</t>
  </si>
  <si>
    <t>130-ALL-144</t>
  </si>
  <si>
    <t>130-ALL-146</t>
  </si>
  <si>
    <t>130-ALL-151</t>
  </si>
  <si>
    <t>130-ALL-152</t>
  </si>
  <si>
    <t>130-ALL-162</t>
  </si>
  <si>
    <t>130-ALL-173</t>
  </si>
  <si>
    <t>130-ALL-174</t>
  </si>
  <si>
    <t>130-ALL-180</t>
  </si>
  <si>
    <t>130-ALL-181</t>
  </si>
  <si>
    <t>130-ALL-192</t>
  </si>
  <si>
    <t>130-ALL-196</t>
  </si>
  <si>
    <t>130-ALL-198</t>
  </si>
  <si>
    <t>130-ALL-199</t>
  </si>
  <si>
    <t>130-ALL-311</t>
  </si>
  <si>
    <t>130-ALL-312</t>
  </si>
  <si>
    <t>130-ALL-317</t>
  </si>
  <si>
    <t>130-ALL-331</t>
  </si>
  <si>
    <t>130-ALL-344</t>
  </si>
  <si>
    <t>130-ALL-418</t>
  </si>
  <si>
    <t>132-121-121</t>
  </si>
  <si>
    <t>132-121-191</t>
  </si>
  <si>
    <t>132-121-196</t>
  </si>
  <si>
    <t>132-121-198</t>
  </si>
  <si>
    <t>132-121-211</t>
  </si>
  <si>
    <t>132-121-221</t>
  </si>
  <si>
    <t>132-121-411</t>
  </si>
  <si>
    <t>132-121-418</t>
  </si>
  <si>
    <t>132-121-462</t>
  </si>
  <si>
    <t>132-122-311</t>
  </si>
  <si>
    <t>132-123-411</t>
  </si>
  <si>
    <t>132-124-418</t>
  </si>
  <si>
    <t>132-124-462</t>
  </si>
  <si>
    <t>132-125-151</t>
  </si>
  <si>
    <t>132-125-174</t>
  </si>
  <si>
    <t>132-125-176</t>
  </si>
  <si>
    <t>132-125-211</t>
  </si>
  <si>
    <t>132-125-221</t>
  </si>
  <si>
    <t>132-125-231</t>
  </si>
  <si>
    <t>132-125-411</t>
  </si>
  <si>
    <t>132-125-462</t>
  </si>
  <si>
    <t>132-126-462</t>
  </si>
  <si>
    <t>132-132-146</t>
  </si>
  <si>
    <t>132-132-192</t>
  </si>
  <si>
    <t>132-132-211</t>
  </si>
  <si>
    <t>132-132-311</t>
  </si>
  <si>
    <t>132-132-411</t>
  </si>
  <si>
    <t>132-134-462</t>
  </si>
  <si>
    <t>132-135-418</t>
  </si>
  <si>
    <t>132-137-411</t>
  </si>
  <si>
    <t>132-138-418</t>
  </si>
  <si>
    <t>132-163-143</t>
  </si>
  <si>
    <t>132-163-144</t>
  </si>
  <si>
    <t>132-163-162</t>
  </si>
  <si>
    <t>132-163-165</t>
  </si>
  <si>
    <t>132-163-184</t>
  </si>
  <si>
    <t>132-163-198</t>
  </si>
  <si>
    <t>132-163-199</t>
  </si>
  <si>
    <t>132-163-211</t>
  </si>
  <si>
    <t>132-163-221</t>
  </si>
  <si>
    <t>132-163-231</t>
  </si>
  <si>
    <t>132-163-311</t>
  </si>
  <si>
    <t>132-163-312</t>
  </si>
  <si>
    <t>132-163-411</t>
  </si>
  <si>
    <t>132-163-418</t>
  </si>
  <si>
    <t>132-163-461</t>
  </si>
  <si>
    <t>132-163-462</t>
  </si>
  <si>
    <t>132-166-418</t>
  </si>
  <si>
    <t>132-169-133</t>
  </si>
  <si>
    <t>132-169-211</t>
  </si>
  <si>
    <t>132-169-221</t>
  </si>
  <si>
    <t>132-169-231</t>
  </si>
  <si>
    <t>132-171-121</t>
  </si>
  <si>
    <t>132-171-126</t>
  </si>
  <si>
    <t>132-171-132</t>
  </si>
  <si>
    <t>132-171-133</t>
  </si>
  <si>
    <t>132-171-135</t>
  </si>
  <si>
    <t>132-171-142</t>
  </si>
  <si>
    <t>132-171-144</t>
  </si>
  <si>
    <t>132-171-145</t>
  </si>
  <si>
    <t>132-171-146</t>
  </si>
  <si>
    <t>132-171-151</t>
  </si>
  <si>
    <t>132-171-165</t>
  </si>
  <si>
    <t>132-171-171</t>
  </si>
  <si>
    <t>132-171-174</t>
  </si>
  <si>
    <t>132-171-176</t>
  </si>
  <si>
    <t>132-171-180</t>
  </si>
  <si>
    <t>132-171-181</t>
  </si>
  <si>
    <t>132-171-191</t>
  </si>
  <si>
    <t>132-171-199</t>
  </si>
  <si>
    <t>132-171-211</t>
  </si>
  <si>
    <t>132-171-221</t>
  </si>
  <si>
    <t>132-171-231</t>
  </si>
  <si>
    <t>132-171-411</t>
  </si>
  <si>
    <t>132-ALL-121</t>
  </si>
  <si>
    <t>132-ALL-126</t>
  </si>
  <si>
    <t>132-ALL-132</t>
  </si>
  <si>
    <t>132-ALL-133</t>
  </si>
  <si>
    <t>132-ALL-135</t>
  </si>
  <si>
    <t>132-ALL-142</t>
  </si>
  <si>
    <t>132-ALL-143</t>
  </si>
  <si>
    <t>132-ALL-144</t>
  </si>
  <si>
    <t>132-ALL-145</t>
  </si>
  <si>
    <t>132-ALL-146</t>
  </si>
  <si>
    <t>132-ALL-151</t>
  </si>
  <si>
    <t>132-ALL-162</t>
  </si>
  <si>
    <t>132-ALL-165</t>
  </si>
  <si>
    <t>132-ALL-171</t>
  </si>
  <si>
    <t>132-ALL-174</t>
  </si>
  <si>
    <t>132-ALL-176</t>
  </si>
  <si>
    <t>132-ALL-180</t>
  </si>
  <si>
    <t>132-ALL-181</t>
  </si>
  <si>
    <t>132-ALL-184</t>
  </si>
  <si>
    <t>132-ALL-191</t>
  </si>
  <si>
    <t>132-ALL-192</t>
  </si>
  <si>
    <t>132-ALL-196</t>
  </si>
  <si>
    <t>132-ALL-198</t>
  </si>
  <si>
    <t>132-ALL-199</t>
  </si>
  <si>
    <t>132-ALL-211</t>
  </si>
  <si>
    <t>132-ALL-221</t>
  </si>
  <si>
    <t>132-ALL-231</t>
  </si>
  <si>
    <t>132-ALL-311</t>
  </si>
  <si>
    <t>132-ALL-312</t>
  </si>
  <si>
    <t>132-ALL-411</t>
  </si>
  <si>
    <t>132-ALL-418</t>
  </si>
  <si>
    <t>132-ALL-461</t>
  </si>
  <si>
    <t>132-ALL-462</t>
  </si>
  <si>
    <t>13A-121-121</t>
  </si>
  <si>
    <t>13A-121-211</t>
  </si>
  <si>
    <t>13A-121-221</t>
  </si>
  <si>
    <t>13A-121-231</t>
  </si>
  <si>
    <t>13A-123-411</t>
  </si>
  <si>
    <t>13A-124-418</t>
  </si>
  <si>
    <t>13A-126-418</t>
  </si>
  <si>
    <t>13A-128-418</t>
  </si>
  <si>
    <t>13A-132-311</t>
  </si>
  <si>
    <t>13A-132-318</t>
  </si>
  <si>
    <t>13A-132-411</t>
  </si>
  <si>
    <t>13A-135-311</t>
  </si>
  <si>
    <t>13A-137-411</t>
  </si>
  <si>
    <t>13A-163-341</t>
  </si>
  <si>
    <t>13A-163-418</t>
  </si>
  <si>
    <t>13A-163-461</t>
  </si>
  <si>
    <t>13A-171-121</t>
  </si>
  <si>
    <t>13A-171-211</t>
  </si>
  <si>
    <t>13A-171-221</t>
  </si>
  <si>
    <t>13A-171-231</t>
  </si>
  <si>
    <t>13A-171-233</t>
  </si>
  <si>
    <t>13A-ALL-121</t>
  </si>
  <si>
    <t>13A-ALL-211</t>
  </si>
  <si>
    <t>13A-ALL-221</t>
  </si>
  <si>
    <t>13A-ALL-231</t>
  </si>
  <si>
    <t>13A-ALL-233</t>
  </si>
  <si>
    <t>13A-ALL-311</t>
  </si>
  <si>
    <t>13A-ALL-318</t>
  </si>
  <si>
    <t>13A-ALL-341</t>
  </si>
  <si>
    <t>13A-ALL-418</t>
  </si>
  <si>
    <t>13A-ALL-461</t>
  </si>
  <si>
    <t>13B-121-411</t>
  </si>
  <si>
    <t>13B-122-311</t>
  </si>
  <si>
    <t>13B-123-411</t>
  </si>
  <si>
    <t>13B-124-418</t>
  </si>
  <si>
    <t>13B-125-411</t>
  </si>
  <si>
    <t>13B-126-462</t>
  </si>
  <si>
    <t>13B-128-418</t>
  </si>
  <si>
    <t>13B-132-411</t>
  </si>
  <si>
    <t>13B-132-418</t>
  </si>
  <si>
    <t>13B-135-418</t>
  </si>
  <si>
    <t>13B-137-411</t>
  </si>
  <si>
    <t>13B-163-411</t>
  </si>
  <si>
    <t>13B-163-418</t>
  </si>
  <si>
    <t>13B-163-462</t>
  </si>
  <si>
    <t>13B-165-418</t>
  </si>
  <si>
    <t>13B-170-121</t>
  </si>
  <si>
    <t>13B-170-211</t>
  </si>
  <si>
    <t>13B-ALL-121</t>
  </si>
  <si>
    <t>13B-ALL-211</t>
  </si>
  <si>
    <t>13B-ALL-311</t>
  </si>
  <si>
    <t>13B-ALL-411</t>
  </si>
  <si>
    <t>13B-ALL-418</t>
  </si>
  <si>
    <t>13B-ALL-462</t>
  </si>
  <si>
    <t>13C-121-121</t>
  </si>
  <si>
    <t>13C-121-211</t>
  </si>
  <si>
    <t>13C-121-311</t>
  </si>
  <si>
    <t>13C-121-418</t>
  </si>
  <si>
    <t>13C-123-411</t>
  </si>
  <si>
    <t>13C-124-542</t>
  </si>
  <si>
    <t>13C-125-174</t>
  </si>
  <si>
    <t>13C-125-211</t>
  </si>
  <si>
    <t>13C-125-233</t>
  </si>
  <si>
    <t>13C-125-451</t>
  </si>
  <si>
    <t>13C-126-542</t>
  </si>
  <si>
    <t>13C-128-418</t>
  </si>
  <si>
    <t>13C-132-311</t>
  </si>
  <si>
    <t>13C-135-418</t>
  </si>
  <si>
    <t>13C-137-411</t>
  </si>
  <si>
    <t>13C-163-121</t>
  </si>
  <si>
    <t>13C-163-311</t>
  </si>
  <si>
    <t>13C-163-418</t>
  </si>
  <si>
    <t>13C-163-542</t>
  </si>
  <si>
    <t>13C-165-418</t>
  </si>
  <si>
    <t>13C-167-131</t>
  </si>
  <si>
    <t>13C-168-115</t>
  </si>
  <si>
    <t>13C-168-143</t>
  </si>
  <si>
    <t>13C-168-211</t>
  </si>
  <si>
    <t>13C-168-411</t>
  </si>
  <si>
    <t>13C-168-418</t>
  </si>
  <si>
    <t>13C-168-451</t>
  </si>
  <si>
    <t>13C-168-462</t>
  </si>
  <si>
    <t>13C-170-418</t>
  </si>
  <si>
    <t>13C-181-312</t>
  </si>
  <si>
    <t>13C-181-411</t>
  </si>
  <si>
    <t>13C-181-462</t>
  </si>
  <si>
    <t>13C-ALL-115</t>
  </si>
  <si>
    <t>13C-ALL-121</t>
  </si>
  <si>
    <t>13C-ALL-131</t>
  </si>
  <si>
    <t>13C-ALL-143</t>
  </si>
  <si>
    <t>13C-ALL-174</t>
  </si>
  <si>
    <t>13C-ALL-211</t>
  </si>
  <si>
    <t>13C-ALL-233</t>
  </si>
  <si>
    <t>13C-ALL-311</t>
  </si>
  <si>
    <t>13C-ALL-312</t>
  </si>
  <si>
    <t>13C-ALL-411</t>
  </si>
  <si>
    <t>13C-ALL-418</t>
  </si>
  <si>
    <t>13C-ALL-451</t>
  </si>
  <si>
    <t>13C-ALL-462</t>
  </si>
  <si>
    <t>13C-ALL-542</t>
  </si>
  <si>
    <t>13D-121-121</t>
  </si>
  <si>
    <t>13D-121-211</t>
  </si>
  <si>
    <t>13D-121-411</t>
  </si>
  <si>
    <t>13D-122-311</t>
  </si>
  <si>
    <t>13D-125-411</t>
  </si>
  <si>
    <t>13D-126-462</t>
  </si>
  <si>
    <t>13D-128-462</t>
  </si>
  <si>
    <t>13D-132-411</t>
  </si>
  <si>
    <t>13D-137-411</t>
  </si>
  <si>
    <t>13D-163-411</t>
  </si>
  <si>
    <t>13D-163-461</t>
  </si>
  <si>
    <t>13D-165-418</t>
  </si>
  <si>
    <t>13D-170-143</t>
  </si>
  <si>
    <t>13D-ALL-121</t>
  </si>
  <si>
    <t>13D-ALL-143</t>
  </si>
  <si>
    <t>13D-ALL-211</t>
  </si>
  <si>
    <t>13D-ALL-311</t>
  </si>
  <si>
    <t>13D-ALL-411</t>
  </si>
  <si>
    <t>13D-ALL-418</t>
  </si>
  <si>
    <t>13D-ALL-461</t>
  </si>
  <si>
    <t>13D-ALL-462</t>
  </si>
  <si>
    <t>140-121-191</t>
  </si>
  <si>
    <t>140-121-211</t>
  </si>
  <si>
    <t>140-121-221</t>
  </si>
  <si>
    <t>140-121-411</t>
  </si>
  <si>
    <t>140-121-462</t>
  </si>
  <si>
    <t>140-122-311</t>
  </si>
  <si>
    <t>140-123-315</t>
  </si>
  <si>
    <t>140-124-462</t>
  </si>
  <si>
    <t>140-125-174</t>
  </si>
  <si>
    <t>140-125-411</t>
  </si>
  <si>
    <t>140-125-418</t>
  </si>
  <si>
    <t>140-125-461</t>
  </si>
  <si>
    <t>140-126-462</t>
  </si>
  <si>
    <t>140-128-462</t>
  </si>
  <si>
    <t>140-132-142</t>
  </si>
  <si>
    <t>140-132-192</t>
  </si>
  <si>
    <t>140-132-198</t>
  </si>
  <si>
    <t>140-132-211</t>
  </si>
  <si>
    <t>140-132-221</t>
  </si>
  <si>
    <t>140-132-231</t>
  </si>
  <si>
    <t>140-132-311</t>
  </si>
  <si>
    <t>140-132-411</t>
  </si>
  <si>
    <t>140-132-418</t>
  </si>
  <si>
    <t>140-132-462</t>
  </si>
  <si>
    <t>140-134-121</t>
  </si>
  <si>
    <t>140-134-146</t>
  </si>
  <si>
    <t>140-134-162</t>
  </si>
  <si>
    <t>140-134-191</t>
  </si>
  <si>
    <t>140-134-211</t>
  </si>
  <si>
    <t>140-134-221</t>
  </si>
  <si>
    <t>140-134-231</t>
  </si>
  <si>
    <t>140-134-311</t>
  </si>
  <si>
    <t>140-134-411</t>
  </si>
  <si>
    <t>140-134-418</t>
  </si>
  <si>
    <t>140-135-311</t>
  </si>
  <si>
    <t>140-137-411</t>
  </si>
  <si>
    <t>140-163-113</t>
  </si>
  <si>
    <t>140-163-121</t>
  </si>
  <si>
    <t>140-163-152</t>
  </si>
  <si>
    <t>140-163-162</t>
  </si>
  <si>
    <t>140-163-167</t>
  </si>
  <si>
    <t>140-163-184</t>
  </si>
  <si>
    <t>140-163-211</t>
  </si>
  <si>
    <t>140-163-221</t>
  </si>
  <si>
    <t>140-163-231</t>
  </si>
  <si>
    <t>140-163-232</t>
  </si>
  <si>
    <t>140-163-418</t>
  </si>
  <si>
    <t>140-163-461</t>
  </si>
  <si>
    <t>140-163-472</t>
  </si>
  <si>
    <t>140-165-392</t>
  </si>
  <si>
    <t>140-165-418</t>
  </si>
  <si>
    <t>140-166-418</t>
  </si>
  <si>
    <t>140-181-116</t>
  </si>
  <si>
    <t>140-181-126</t>
  </si>
  <si>
    <t>140-181-146</t>
  </si>
  <si>
    <t>140-181-162</t>
  </si>
  <si>
    <t>140-181-171</t>
  </si>
  <si>
    <t>140-181-173</t>
  </si>
  <si>
    <t>140-181-211</t>
  </si>
  <si>
    <t>140-181-232</t>
  </si>
  <si>
    <t>140-181-392</t>
  </si>
  <si>
    <t>140-ALL-113</t>
  </si>
  <si>
    <t>140-ALL-116</t>
  </si>
  <si>
    <t>140-ALL-121</t>
  </si>
  <si>
    <t>140-ALL-126</t>
  </si>
  <si>
    <t>140-ALL-142</t>
  </si>
  <si>
    <t>140-ALL-146</t>
  </si>
  <si>
    <t>140-ALL-152</t>
  </si>
  <si>
    <t>140-ALL-162</t>
  </si>
  <si>
    <t>140-ALL-167</t>
  </si>
  <si>
    <t>140-ALL-173</t>
  </si>
  <si>
    <t>140-ALL-174</t>
  </si>
  <si>
    <t>140-ALL-184</t>
  </si>
  <si>
    <t>140-ALL-191</t>
  </si>
  <si>
    <t>140-ALL-192</t>
  </si>
  <si>
    <t>140-ALL-198</t>
  </si>
  <si>
    <t>140-ALL-231</t>
  </si>
  <si>
    <t>140-ALL-232</t>
  </si>
  <si>
    <t>140-ALL-311</t>
  </si>
  <si>
    <t>140-ALL-315</t>
  </si>
  <si>
    <t>140-ALL-418</t>
  </si>
  <si>
    <t>140-ALL-461</t>
  </si>
  <si>
    <t>140-ALL-462</t>
  </si>
  <si>
    <t>140-ALL-472</t>
  </si>
  <si>
    <t>150-121-116</t>
  </si>
  <si>
    <t>150-121-198</t>
  </si>
  <si>
    <t>150-121-211</t>
  </si>
  <si>
    <t>150-121-221</t>
  </si>
  <si>
    <t>150-121-411</t>
  </si>
  <si>
    <t>150-121-418</t>
  </si>
  <si>
    <t>150-121-462</t>
  </si>
  <si>
    <t>150-123-411</t>
  </si>
  <si>
    <t>150-124-462</t>
  </si>
  <si>
    <t>150-125-174</t>
  </si>
  <si>
    <t>150-125-176</t>
  </si>
  <si>
    <t>150-125-211</t>
  </si>
  <si>
    <t>150-125-221</t>
  </si>
  <si>
    <t>150-125-231</t>
  </si>
  <si>
    <t>150-125-418</t>
  </si>
  <si>
    <t>150-125-423</t>
  </si>
  <si>
    <t>150-126-462</t>
  </si>
  <si>
    <t>150-132-133</t>
  </si>
  <si>
    <t>150-132-143</t>
  </si>
  <si>
    <t>150-132-211</t>
  </si>
  <si>
    <t>150-132-221</t>
  </si>
  <si>
    <t>150-132-411</t>
  </si>
  <si>
    <t>150-134-411</t>
  </si>
  <si>
    <t>150-134-418</t>
  </si>
  <si>
    <t>150-134-462</t>
  </si>
  <si>
    <t>150-135-418</t>
  </si>
  <si>
    <t>150-136-311</t>
  </si>
  <si>
    <t>150-136-462</t>
  </si>
  <si>
    <t>150-137-411</t>
  </si>
  <si>
    <t>150-163-311</t>
  </si>
  <si>
    <t>150-163-392</t>
  </si>
  <si>
    <t>150-163-411</t>
  </si>
  <si>
    <t>150-163-462</t>
  </si>
  <si>
    <t>150-163-541</t>
  </si>
  <si>
    <t>150-181-392</t>
  </si>
  <si>
    <t>150-181-411</t>
  </si>
  <si>
    <t>150-ALL-116</t>
  </si>
  <si>
    <t>150-ALL-133</t>
  </si>
  <si>
    <t>150-ALL-143</t>
  </si>
  <si>
    <t>150-ALL-174</t>
  </si>
  <si>
    <t>150-ALL-176</t>
  </si>
  <si>
    <t>150-ALL-198</t>
  </si>
  <si>
    <t>150-ALL-211</t>
  </si>
  <si>
    <t>150-ALL-221</t>
  </si>
  <si>
    <t>150-ALL-231</t>
  </si>
  <si>
    <t>150-ALL-311</t>
  </si>
  <si>
    <t>150-ALL-392</t>
  </si>
  <si>
    <t>150-ALL-411</t>
  </si>
  <si>
    <t>150-ALL-418</t>
  </si>
  <si>
    <t>150-ALL-423</t>
  </si>
  <si>
    <t>150-ALL-462</t>
  </si>
  <si>
    <t>150-ALL-541</t>
  </si>
  <si>
    <t>160-121-116</t>
  </si>
  <si>
    <t>160-121-121</t>
  </si>
  <si>
    <t>160-121-131</t>
  </si>
  <si>
    <t>160-121-211</t>
  </si>
  <si>
    <t>160-121-221</t>
  </si>
  <si>
    <t>160-121-312</t>
  </si>
  <si>
    <t>160-121-418</t>
  </si>
  <si>
    <t>160-122-311</t>
  </si>
  <si>
    <t>160-123-411</t>
  </si>
  <si>
    <t>160-124-462</t>
  </si>
  <si>
    <t>160-126-462</t>
  </si>
  <si>
    <t>160-128-462</t>
  </si>
  <si>
    <t>160-132-126</t>
  </si>
  <si>
    <t>160-132-162</t>
  </si>
  <si>
    <t>160-132-211</t>
  </si>
  <si>
    <t>160-132-221</t>
  </si>
  <si>
    <t>160-132-231</t>
  </si>
  <si>
    <t>160-132-317</t>
  </si>
  <si>
    <t>160-132-411</t>
  </si>
  <si>
    <t>160-135-418</t>
  </si>
  <si>
    <t>160-137-411</t>
  </si>
  <si>
    <t>160-163-121</t>
  </si>
  <si>
    <t>160-163-126</t>
  </si>
  <si>
    <t>160-163-131</t>
  </si>
  <si>
    <t>160-163-171</t>
  </si>
  <si>
    <t>160-163-174</t>
  </si>
  <si>
    <t>160-163-181</t>
  </si>
  <si>
    <t>160-163-199</t>
  </si>
  <si>
    <t>160-163-231</t>
  </si>
  <si>
    <t>160-163-311</t>
  </si>
  <si>
    <t>160-163-317</t>
  </si>
  <si>
    <t>160-163-343</t>
  </si>
  <si>
    <t>160-163-411</t>
  </si>
  <si>
    <t>160-163-418</t>
  </si>
  <si>
    <t>160-163-461</t>
  </si>
  <si>
    <t>160-163-462</t>
  </si>
  <si>
    <t>160-170-311</t>
  </si>
  <si>
    <t>160-171-114</t>
  </si>
  <si>
    <t>160-171-116</t>
  </si>
  <si>
    <t>160-171-121</t>
  </si>
  <si>
    <t>160-171-126</t>
  </si>
  <si>
    <t>160-171-131</t>
  </si>
  <si>
    <t>160-171-135</t>
  </si>
  <si>
    <t>160-171-142</t>
  </si>
  <si>
    <t>160-171-171</t>
  </si>
  <si>
    <t>160-171-192</t>
  </si>
  <si>
    <t>160-171-199</t>
  </si>
  <si>
    <t>160-171-211</t>
  </si>
  <si>
    <t>160-171-221</t>
  </si>
  <si>
    <t>160-171-231</t>
  </si>
  <si>
    <t>160-171-392</t>
  </si>
  <si>
    <t>160-ALL-114</t>
  </si>
  <si>
    <t>160-ALL-116</t>
  </si>
  <si>
    <t>160-ALL-121</t>
  </si>
  <si>
    <t>160-ALL-126</t>
  </si>
  <si>
    <t>160-ALL-131</t>
  </si>
  <si>
    <t>160-ALL-135</t>
  </si>
  <si>
    <t>160-ALL-142</t>
  </si>
  <si>
    <t>160-ALL-162</t>
  </si>
  <si>
    <t>160-ALL-171</t>
  </si>
  <si>
    <t>160-ALL-181</t>
  </si>
  <si>
    <t>160-ALL-199</t>
  </si>
  <si>
    <t>160-ALL-231</t>
  </si>
  <si>
    <t>160-ALL-311</t>
  </si>
  <si>
    <t>160-ALL-312</t>
  </si>
  <si>
    <t>160-ALL-317</t>
  </si>
  <si>
    <t>160-ALL-343</t>
  </si>
  <si>
    <t>160-ALL-411</t>
  </si>
  <si>
    <t>160-ALL-418</t>
  </si>
  <si>
    <t>160-ALL-461</t>
  </si>
  <si>
    <t>160-ALL-462</t>
  </si>
  <si>
    <t>16B-121-121</t>
  </si>
  <si>
    <t>16B-121-211</t>
  </si>
  <si>
    <t>16B-121-312</t>
  </si>
  <si>
    <t>16B-121-411</t>
  </si>
  <si>
    <t>16B-121-418</t>
  </si>
  <si>
    <t>16B-121-459</t>
  </si>
  <si>
    <t>16B-122-311</t>
  </si>
  <si>
    <t>16B-123-411</t>
  </si>
  <si>
    <t>16B-124-462</t>
  </si>
  <si>
    <t>16B-126-462</t>
  </si>
  <si>
    <t>16B-132-311</t>
  </si>
  <si>
    <t>16B-135-311</t>
  </si>
  <si>
    <t>16B-137-411</t>
  </si>
  <si>
    <t>16B-163-411</t>
  </si>
  <si>
    <t>16B-163-462</t>
  </si>
  <si>
    <t>16B-ALL-121</t>
  </si>
  <si>
    <t>16B-ALL-211</t>
  </si>
  <si>
    <t>16B-ALL-311</t>
  </si>
  <si>
    <t>16B-ALL-312</t>
  </si>
  <si>
    <t>16B-ALL-411</t>
  </si>
  <si>
    <t>16B-ALL-418</t>
  </si>
  <si>
    <t>16B-ALL-459</t>
  </si>
  <si>
    <t>16B-ALL-462</t>
  </si>
  <si>
    <t>170-121-121</t>
  </si>
  <si>
    <t>170-121-211</t>
  </si>
  <si>
    <t>170-121-221</t>
  </si>
  <si>
    <t>170-121-411</t>
  </si>
  <si>
    <t>170-121-462</t>
  </si>
  <si>
    <t>170-122-311</t>
  </si>
  <si>
    <t>170-123-411</t>
  </si>
  <si>
    <t>170-124-462</t>
  </si>
  <si>
    <t>170-125-174</t>
  </si>
  <si>
    <t>170-125-176</t>
  </si>
  <si>
    <t>170-125-184</t>
  </si>
  <si>
    <t>170-125-231</t>
  </si>
  <si>
    <t>170-125-453</t>
  </si>
  <si>
    <t>170-126-462</t>
  </si>
  <si>
    <t>170-128-462</t>
  </si>
  <si>
    <t>170-132-192</t>
  </si>
  <si>
    <t>170-132-211</t>
  </si>
  <si>
    <t>170-132-221</t>
  </si>
  <si>
    <t>170-132-311</t>
  </si>
  <si>
    <t>170-132-411</t>
  </si>
  <si>
    <t>170-134-411</t>
  </si>
  <si>
    <t>170-134-462</t>
  </si>
  <si>
    <t>170-135-311</t>
  </si>
  <si>
    <t>170-137-411</t>
  </si>
  <si>
    <t>170-163-146</t>
  </si>
  <si>
    <t>170-163-173</t>
  </si>
  <si>
    <t>170-163-211</t>
  </si>
  <si>
    <t>170-163-221</t>
  </si>
  <si>
    <t>170-163-231</t>
  </si>
  <si>
    <t>170-163-343</t>
  </si>
  <si>
    <t>170-163-392</t>
  </si>
  <si>
    <t>170-163-411</t>
  </si>
  <si>
    <t>170-163-462</t>
  </si>
  <si>
    <t>170-170-198</t>
  </si>
  <si>
    <t>170-170-211</t>
  </si>
  <si>
    <t>170-170-221</t>
  </si>
  <si>
    <t>170-170-392</t>
  </si>
  <si>
    <t>170-171-126</t>
  </si>
  <si>
    <t>170-171-128</t>
  </si>
  <si>
    <t>170-171-131</t>
  </si>
  <si>
    <t>170-171-142</t>
  </si>
  <si>
    <t>170-171-147</t>
  </si>
  <si>
    <t>170-171-151</t>
  </si>
  <si>
    <t>170-171-162</t>
  </si>
  <si>
    <t>170-171-171</t>
  </si>
  <si>
    <t>170-171-173</t>
  </si>
  <si>
    <t>170-171-174</t>
  </si>
  <si>
    <t>170-171-176</t>
  </si>
  <si>
    <t>170-171-180</t>
  </si>
  <si>
    <t>170-171-211</t>
  </si>
  <si>
    <t>170-171-392</t>
  </si>
  <si>
    <t>170-171-411</t>
  </si>
  <si>
    <t>170-171-418</t>
  </si>
  <si>
    <t>170-ALL-121</t>
  </si>
  <si>
    <t>170-ALL-126</t>
  </si>
  <si>
    <t>170-ALL-128</t>
  </si>
  <si>
    <t>170-ALL-131</t>
  </si>
  <si>
    <t>170-ALL-142</t>
  </si>
  <si>
    <t>170-ALL-146</t>
  </si>
  <si>
    <t>170-ALL-147</t>
  </si>
  <si>
    <t>170-ALL-151</t>
  </si>
  <si>
    <t>170-ALL-162</t>
  </si>
  <si>
    <t>170-ALL-171</t>
  </si>
  <si>
    <t>170-ALL-173</t>
  </si>
  <si>
    <t>170-ALL-174</t>
  </si>
  <si>
    <t>170-ALL-176</t>
  </si>
  <si>
    <t>170-ALL-180</t>
  </si>
  <si>
    <t>170-ALL-184</t>
  </si>
  <si>
    <t>170-ALL-192</t>
  </si>
  <si>
    <t>170-ALL-198</t>
  </si>
  <si>
    <t>170-ALL-231</t>
  </si>
  <si>
    <t>170-ALL-311</t>
  </si>
  <si>
    <t>170-ALL-343</t>
  </si>
  <si>
    <t>170-ALL-392</t>
  </si>
  <si>
    <t>170-ALL-418</t>
  </si>
  <si>
    <t>170-ALL-453</t>
  </si>
  <si>
    <t>170-ALL-462</t>
  </si>
  <si>
    <t>180-121-116</t>
  </si>
  <si>
    <t>180-121-117</t>
  </si>
  <si>
    <t>180-121-121</t>
  </si>
  <si>
    <t>180-121-135</t>
  </si>
  <si>
    <t>180-121-151</t>
  </si>
  <si>
    <t>180-121-198</t>
  </si>
  <si>
    <t>180-121-211</t>
  </si>
  <si>
    <t>180-121-221</t>
  </si>
  <si>
    <t>180-121-231</t>
  </si>
  <si>
    <t>180-121-312</t>
  </si>
  <si>
    <t>180-121-411</t>
  </si>
  <si>
    <t>180-121-418</t>
  </si>
  <si>
    <t>180-122-311</t>
  </si>
  <si>
    <t>180-123-315</t>
  </si>
  <si>
    <t>180-124-326</t>
  </si>
  <si>
    <t>180-124-462</t>
  </si>
  <si>
    <t>180-125-165</t>
  </si>
  <si>
    <t>180-125-174</t>
  </si>
  <si>
    <t>180-125-176</t>
  </si>
  <si>
    <t>180-125-221</t>
  </si>
  <si>
    <t>180-125-231</t>
  </si>
  <si>
    <t>180-125-451</t>
  </si>
  <si>
    <t>180-125-453</t>
  </si>
  <si>
    <t>180-125-541</t>
  </si>
  <si>
    <t>180-126-462</t>
  </si>
  <si>
    <t>180-128-462</t>
  </si>
  <si>
    <t>180-132-121</t>
  </si>
  <si>
    <t>180-132-142</t>
  </si>
  <si>
    <t>180-132-192</t>
  </si>
  <si>
    <t>180-132-199</t>
  </si>
  <si>
    <t>180-132-211</t>
  </si>
  <si>
    <t>180-132-221</t>
  </si>
  <si>
    <t>180-132-231</t>
  </si>
  <si>
    <t>180-132-411</t>
  </si>
  <si>
    <t>180-132-418</t>
  </si>
  <si>
    <t>180-132-462</t>
  </si>
  <si>
    <t>180-135-418</t>
  </si>
  <si>
    <t>180-137-311</t>
  </si>
  <si>
    <t>180-137-411</t>
  </si>
  <si>
    <t>180-163-127</t>
  </si>
  <si>
    <t>180-163-131</t>
  </si>
  <si>
    <t>180-163-135</t>
  </si>
  <si>
    <t>180-163-152</t>
  </si>
  <si>
    <t>180-163-181</t>
  </si>
  <si>
    <t>180-163-184</t>
  </si>
  <si>
    <t>180-163-197</t>
  </si>
  <si>
    <t>180-163-211</t>
  </si>
  <si>
    <t>180-163-221</t>
  </si>
  <si>
    <t>180-163-231</t>
  </si>
  <si>
    <t>180-163-311</t>
  </si>
  <si>
    <t>180-163-392</t>
  </si>
  <si>
    <t>180-163-411</t>
  </si>
  <si>
    <t>180-163-418</t>
  </si>
  <si>
    <t>180-163-461</t>
  </si>
  <si>
    <t>180-163-462</t>
  </si>
  <si>
    <t>180-165-392</t>
  </si>
  <si>
    <t>180-165-418</t>
  </si>
  <si>
    <t>180-169-131</t>
  </si>
  <si>
    <t>180-169-181</t>
  </si>
  <si>
    <t>180-169-211</t>
  </si>
  <si>
    <t>180-169-221</t>
  </si>
  <si>
    <t>180-169-231</t>
  </si>
  <si>
    <t>180-170-198</t>
  </si>
  <si>
    <t>180-170-211</t>
  </si>
  <si>
    <t>180-170-221</t>
  </si>
  <si>
    <t>180-171-198</t>
  </si>
  <si>
    <t>180-171-211</t>
  </si>
  <si>
    <t>180-171-392</t>
  </si>
  <si>
    <t>180-178-418</t>
  </si>
  <si>
    <t>180-181-126</t>
  </si>
  <si>
    <t>180-181-180</t>
  </si>
  <si>
    <t>180-181-211</t>
  </si>
  <si>
    <t>180-181-392</t>
  </si>
  <si>
    <t>180-ALL-116</t>
  </si>
  <si>
    <t>180-ALL-117</t>
  </si>
  <si>
    <t>180-ALL-121</t>
  </si>
  <si>
    <t>180-ALL-126</t>
  </si>
  <si>
    <t>180-ALL-127</t>
  </si>
  <si>
    <t>180-ALL-131</t>
  </si>
  <si>
    <t>180-ALL-135</t>
  </si>
  <si>
    <t>180-ALL-142</t>
  </si>
  <si>
    <t>180-ALL-151</t>
  </si>
  <si>
    <t>180-ALL-152</t>
  </si>
  <si>
    <t>180-ALL-165</t>
  </si>
  <si>
    <t>180-ALL-174</t>
  </si>
  <si>
    <t>180-ALL-176</t>
  </si>
  <si>
    <t>180-ALL-180</t>
  </si>
  <si>
    <t>180-ALL-181</t>
  </si>
  <si>
    <t>180-ALL-184</t>
  </si>
  <si>
    <t>180-ALL-192</t>
  </si>
  <si>
    <t>180-ALL-197</t>
  </si>
  <si>
    <t>180-ALL-198</t>
  </si>
  <si>
    <t>180-ALL-199</t>
  </si>
  <si>
    <t>180-ALL-221</t>
  </si>
  <si>
    <t>180-ALL-231</t>
  </si>
  <si>
    <t>180-ALL-312</t>
  </si>
  <si>
    <t>180-ALL-315</t>
  </si>
  <si>
    <t>180-ALL-326</t>
  </si>
  <si>
    <t>180-ALL-392</t>
  </si>
  <si>
    <t>180-ALL-418</t>
  </si>
  <si>
    <t>180-ALL-451</t>
  </si>
  <si>
    <t>180-ALL-453</t>
  </si>
  <si>
    <t>180-ALL-461</t>
  </si>
  <si>
    <t>180-ALL-462</t>
  </si>
  <si>
    <t>180-ALL-541</t>
  </si>
  <si>
    <t>181-121-116</t>
  </si>
  <si>
    <t>181-121-121</t>
  </si>
  <si>
    <t>181-121-131</t>
  </si>
  <si>
    <t>181-121-135</t>
  </si>
  <si>
    <t>181-121-146</t>
  </si>
  <si>
    <t>181-121-171</t>
  </si>
  <si>
    <t>181-121-198</t>
  </si>
  <si>
    <t>181-121-211</t>
  </si>
  <si>
    <t>181-121-221</t>
  </si>
  <si>
    <t>181-121-411</t>
  </si>
  <si>
    <t>181-121-462</t>
  </si>
  <si>
    <t>181-123-411</t>
  </si>
  <si>
    <t>181-124-462</t>
  </si>
  <si>
    <t>181-125-174</t>
  </si>
  <si>
    <t>181-125-451</t>
  </si>
  <si>
    <t>181-125-461</t>
  </si>
  <si>
    <t>181-125-462</t>
  </si>
  <si>
    <t>181-126-462</t>
  </si>
  <si>
    <t>181-132-192</t>
  </si>
  <si>
    <t>181-132-211</t>
  </si>
  <si>
    <t>181-132-221</t>
  </si>
  <si>
    <t>181-132-311</t>
  </si>
  <si>
    <t>181-132-317</t>
  </si>
  <si>
    <t>181-132-411</t>
  </si>
  <si>
    <t>181-135-418</t>
  </si>
  <si>
    <t>181-137-411</t>
  </si>
  <si>
    <t>181-137-461</t>
  </si>
  <si>
    <t>181-163-121</t>
  </si>
  <si>
    <t>181-163-142</t>
  </si>
  <si>
    <t>181-163-164</t>
  </si>
  <si>
    <t>181-163-211</t>
  </si>
  <si>
    <t>181-163-221</t>
  </si>
  <si>
    <t>181-163-231</t>
  </si>
  <si>
    <t>181-163-311</t>
  </si>
  <si>
    <t>181-163-392</t>
  </si>
  <si>
    <t>181-163-411</t>
  </si>
  <si>
    <t>181-163-418</t>
  </si>
  <si>
    <t>181-163-461</t>
  </si>
  <si>
    <t>181-167-126</t>
  </si>
  <si>
    <t>181-167-211</t>
  </si>
  <si>
    <t>181-167-392</t>
  </si>
  <si>
    <t>181-169-311</t>
  </si>
  <si>
    <t>181-170-146</t>
  </si>
  <si>
    <t>181-170-211</t>
  </si>
  <si>
    <t>181-170-392</t>
  </si>
  <si>
    <t>181-171-116</t>
  </si>
  <si>
    <t>181-171-126</t>
  </si>
  <si>
    <t>181-171-142</t>
  </si>
  <si>
    <t>181-171-151</t>
  </si>
  <si>
    <t>181-171-171</t>
  </si>
  <si>
    <t>181-171-174</t>
  </si>
  <si>
    <t>181-171-176</t>
  </si>
  <si>
    <t>181-171-211</t>
  </si>
  <si>
    <t>181-171-311</t>
  </si>
  <si>
    <t>181-171-392</t>
  </si>
  <si>
    <t>181-171-411</t>
  </si>
  <si>
    <t>181-ALL-116</t>
  </si>
  <si>
    <t>181-ALL-121</t>
  </si>
  <si>
    <t>181-ALL-126</t>
  </si>
  <si>
    <t>181-ALL-131</t>
  </si>
  <si>
    <t>181-ALL-135</t>
  </si>
  <si>
    <t>181-ALL-142</t>
  </si>
  <si>
    <t>181-ALL-146</t>
  </si>
  <si>
    <t>181-ALL-151</t>
  </si>
  <si>
    <t>181-ALL-164</t>
  </si>
  <si>
    <t>181-ALL-174</t>
  </si>
  <si>
    <t>181-ALL-176</t>
  </si>
  <si>
    <t>181-ALL-192</t>
  </si>
  <si>
    <t>181-ALL-198</t>
  </si>
  <si>
    <t>181-ALL-311</t>
  </si>
  <si>
    <t>181-ALL-317</t>
  </si>
  <si>
    <t>181-ALL-392</t>
  </si>
  <si>
    <t>181-ALL-418</t>
  </si>
  <si>
    <t>181-ALL-451</t>
  </si>
  <si>
    <t>181-ALL-461</t>
  </si>
  <si>
    <t>181-ALL-462</t>
  </si>
  <si>
    <t>182-121-121</t>
  </si>
  <si>
    <t>182-121-124</t>
  </si>
  <si>
    <t>182-121-135</t>
  </si>
  <si>
    <t>182-121-171</t>
  </si>
  <si>
    <t>182-121-198</t>
  </si>
  <si>
    <t>182-121-211</t>
  </si>
  <si>
    <t>182-121-221</t>
  </si>
  <si>
    <t>182-121-231</t>
  </si>
  <si>
    <t>182-121-418</t>
  </si>
  <si>
    <t>182-123-411</t>
  </si>
  <si>
    <t>182-124-418</t>
  </si>
  <si>
    <t>182-125-418</t>
  </si>
  <si>
    <t>182-125-451</t>
  </si>
  <si>
    <t>182-125-453</t>
  </si>
  <si>
    <t>182-125-461</t>
  </si>
  <si>
    <t>182-126-418</t>
  </si>
  <si>
    <t>182-128-418</t>
  </si>
  <si>
    <t>182-128-462</t>
  </si>
  <si>
    <t>182-132-132</t>
  </si>
  <si>
    <t>182-132-192</t>
  </si>
  <si>
    <t>182-132-211</t>
  </si>
  <si>
    <t>182-132-221</t>
  </si>
  <si>
    <t>182-132-231</t>
  </si>
  <si>
    <t>182-132-317</t>
  </si>
  <si>
    <t>182-132-411</t>
  </si>
  <si>
    <t>182-132-541</t>
  </si>
  <si>
    <t>182-135-311</t>
  </si>
  <si>
    <t>182-135-418</t>
  </si>
  <si>
    <t>182-137-411</t>
  </si>
  <si>
    <t>182-137-461</t>
  </si>
  <si>
    <t>182-137-541</t>
  </si>
  <si>
    <t>182-163-121</t>
  </si>
  <si>
    <t>182-163-125</t>
  </si>
  <si>
    <t>182-163-131</t>
  </si>
  <si>
    <t>182-163-163</t>
  </si>
  <si>
    <t>182-163-173</t>
  </si>
  <si>
    <t>182-163-181</t>
  </si>
  <si>
    <t>182-163-211</t>
  </si>
  <si>
    <t>182-163-221</t>
  </si>
  <si>
    <t>182-163-231</t>
  </si>
  <si>
    <t>182-163-312</t>
  </si>
  <si>
    <t>182-163-314</t>
  </si>
  <si>
    <t>182-163-361</t>
  </si>
  <si>
    <t>182-163-392</t>
  </si>
  <si>
    <t>182-163-411</t>
  </si>
  <si>
    <t>182-163-418</t>
  </si>
  <si>
    <t>182-163-461</t>
  </si>
  <si>
    <t>182-163-541</t>
  </si>
  <si>
    <t>182-165-418</t>
  </si>
  <si>
    <t>182-166-418</t>
  </si>
  <si>
    <t>182-167-126</t>
  </si>
  <si>
    <t>182-167-132</t>
  </si>
  <si>
    <t>182-167-145</t>
  </si>
  <si>
    <t>182-167-211</t>
  </si>
  <si>
    <t>182-167-392</t>
  </si>
  <si>
    <t>182-169-311</t>
  </si>
  <si>
    <t>182-169-317</t>
  </si>
  <si>
    <t>182-170-143</t>
  </si>
  <si>
    <t>182-170-211</t>
  </si>
  <si>
    <t>182-170-392</t>
  </si>
  <si>
    <t>182-178-418</t>
  </si>
  <si>
    <t>182-181-126</t>
  </si>
  <si>
    <t>182-181-142</t>
  </si>
  <si>
    <t>182-181-143</t>
  </si>
  <si>
    <t>182-181-171</t>
  </si>
  <si>
    <t>182-181-211</t>
  </si>
  <si>
    <t>182-181-392</t>
  </si>
  <si>
    <t>182-ALL-121</t>
  </si>
  <si>
    <t>182-ALL-124</t>
  </si>
  <si>
    <t>182-ALL-125</t>
  </si>
  <si>
    <t>182-ALL-126</t>
  </si>
  <si>
    <t>182-ALL-131</t>
  </si>
  <si>
    <t>182-ALL-132</t>
  </si>
  <si>
    <t>182-ALL-135</t>
  </si>
  <si>
    <t>182-ALL-142</t>
  </si>
  <si>
    <t>182-ALL-143</t>
  </si>
  <si>
    <t>182-ALL-145</t>
  </si>
  <si>
    <t>182-ALL-163</t>
  </si>
  <si>
    <t>182-ALL-171</t>
  </si>
  <si>
    <t>182-ALL-173</t>
  </si>
  <si>
    <t>182-ALL-181</t>
  </si>
  <si>
    <t>182-ALL-192</t>
  </si>
  <si>
    <t>182-ALL-198</t>
  </si>
  <si>
    <t>182-ALL-221</t>
  </si>
  <si>
    <t>182-ALL-231</t>
  </si>
  <si>
    <t>182-ALL-311</t>
  </si>
  <si>
    <t>182-ALL-312</t>
  </si>
  <si>
    <t>182-ALL-314</t>
  </si>
  <si>
    <t>182-ALL-317</t>
  </si>
  <si>
    <t>182-ALL-361</t>
  </si>
  <si>
    <t>182-ALL-392</t>
  </si>
  <si>
    <t>182-ALL-418</t>
  </si>
  <si>
    <t>182-ALL-451</t>
  </si>
  <si>
    <t>182-ALL-453</t>
  </si>
  <si>
    <t>182-ALL-461</t>
  </si>
  <si>
    <t>182-ALL-462</t>
  </si>
  <si>
    <t>182-ALL-541</t>
  </si>
  <si>
    <t>190-121-121</t>
  </si>
  <si>
    <t>190-121-124</t>
  </si>
  <si>
    <t>190-121-131</t>
  </si>
  <si>
    <t>190-121-135</t>
  </si>
  <si>
    <t>190-121-191</t>
  </si>
  <si>
    <t>190-121-198</t>
  </si>
  <si>
    <t>190-121-211</t>
  </si>
  <si>
    <t>190-121-221</t>
  </si>
  <si>
    <t>190-121-411</t>
  </si>
  <si>
    <t>190-121-418</t>
  </si>
  <si>
    <t>190-122-311</t>
  </si>
  <si>
    <t>190-123-411</t>
  </si>
  <si>
    <t>190-124-418</t>
  </si>
  <si>
    <t>190-124-462</t>
  </si>
  <si>
    <t>190-125-332</t>
  </si>
  <si>
    <t>190-125-461</t>
  </si>
  <si>
    <t>190-126-462</t>
  </si>
  <si>
    <t>190-127-462</t>
  </si>
  <si>
    <t>190-128-462</t>
  </si>
  <si>
    <t>190-129-418</t>
  </si>
  <si>
    <t>190-132-311</t>
  </si>
  <si>
    <t>190-135-418</t>
  </si>
  <si>
    <t>190-137-411</t>
  </si>
  <si>
    <t>190-137-461</t>
  </si>
  <si>
    <t>190-163-113</t>
  </si>
  <si>
    <t>190-163-126</t>
  </si>
  <si>
    <t>190-163-131</t>
  </si>
  <si>
    <t>190-163-153</t>
  </si>
  <si>
    <t>190-163-174</t>
  </si>
  <si>
    <t>190-163-192</t>
  </si>
  <si>
    <t>190-163-211</t>
  </si>
  <si>
    <t>190-163-221</t>
  </si>
  <si>
    <t>190-163-231</t>
  </si>
  <si>
    <t>190-163-232</t>
  </si>
  <si>
    <t>190-163-311</t>
  </si>
  <si>
    <t>190-163-312</t>
  </si>
  <si>
    <t>190-163-392</t>
  </si>
  <si>
    <t>190-163-411</t>
  </si>
  <si>
    <t>190-163-418</t>
  </si>
  <si>
    <t>190-163-462</t>
  </si>
  <si>
    <t>190-167-121</t>
  </si>
  <si>
    <t>190-167-145</t>
  </si>
  <si>
    <t>190-167-211</t>
  </si>
  <si>
    <t>190-167-221</t>
  </si>
  <si>
    <t>190-167-232</t>
  </si>
  <si>
    <t>190-167-392</t>
  </si>
  <si>
    <t>190-171-311</t>
  </si>
  <si>
    <t>190-ALL-113</t>
  </si>
  <si>
    <t>190-ALL-121</t>
  </si>
  <si>
    <t>190-ALL-124</t>
  </si>
  <si>
    <t>190-ALL-126</t>
  </si>
  <si>
    <t>190-ALL-131</t>
  </si>
  <si>
    <t>190-ALL-135</t>
  </si>
  <si>
    <t>190-ALL-145</t>
  </si>
  <si>
    <t>190-ALL-153</t>
  </si>
  <si>
    <t>190-ALL-174</t>
  </si>
  <si>
    <t>190-ALL-191</t>
  </si>
  <si>
    <t>190-ALL-192</t>
  </si>
  <si>
    <t>190-ALL-198</t>
  </si>
  <si>
    <t>190-ALL-221</t>
  </si>
  <si>
    <t>190-ALL-231</t>
  </si>
  <si>
    <t>190-ALL-232</t>
  </si>
  <si>
    <t>190-ALL-311</t>
  </si>
  <si>
    <t>190-ALL-312</t>
  </si>
  <si>
    <t>190-ALL-332</t>
  </si>
  <si>
    <t>190-ALL-392</t>
  </si>
  <si>
    <t>190-ALL-418</t>
  </si>
  <si>
    <t>190-ALL-461</t>
  </si>
  <si>
    <t>19A-121-121</t>
  </si>
  <si>
    <t>19A-121-211</t>
  </si>
  <si>
    <t>19A-121-312</t>
  </si>
  <si>
    <t>19A-121-418</t>
  </si>
  <si>
    <t>19A-123-411</t>
  </si>
  <si>
    <t>19A-124-462</t>
  </si>
  <si>
    <t>19A-126-462</t>
  </si>
  <si>
    <t>19A-137-411</t>
  </si>
  <si>
    <t>19A-164-418</t>
  </si>
  <si>
    <t>19A-165-411</t>
  </si>
  <si>
    <t>19A-ALL-121</t>
  </si>
  <si>
    <t>19A-ALL-211</t>
  </si>
  <si>
    <t>19A-ALL-312</t>
  </si>
  <si>
    <t>19A-ALL-411</t>
  </si>
  <si>
    <t>19A-ALL-418</t>
  </si>
  <si>
    <t>19A-ALL-462</t>
  </si>
  <si>
    <t>19B-121-121</t>
  </si>
  <si>
    <t>19B-121-211</t>
  </si>
  <si>
    <t>19B-121-411</t>
  </si>
  <si>
    <t>19B-123-411</t>
  </si>
  <si>
    <t>19B-124-462</t>
  </si>
  <si>
    <t>19B-126-462</t>
  </si>
  <si>
    <t>19B-128-462</t>
  </si>
  <si>
    <t>19B-132-121</t>
  </si>
  <si>
    <t>19B-132-211</t>
  </si>
  <si>
    <t>19B-132-311</t>
  </si>
  <si>
    <t>19B-132-318</t>
  </si>
  <si>
    <t>19B-132-411</t>
  </si>
  <si>
    <t>19B-132-462</t>
  </si>
  <si>
    <t>19B-137-411</t>
  </si>
  <si>
    <t>19B-164-121</t>
  </si>
  <si>
    <t>19B-164-211</t>
  </si>
  <si>
    <t>19B-164-461</t>
  </si>
  <si>
    <t>19B-164-462</t>
  </si>
  <si>
    <t>19B-165-411</t>
  </si>
  <si>
    <t>19B-ALL-121</t>
  </si>
  <si>
    <t>19B-ALL-211</t>
  </si>
  <si>
    <t>19B-ALL-311</t>
  </si>
  <si>
    <t>19B-ALL-318</t>
  </si>
  <si>
    <t>19B-ALL-411</t>
  </si>
  <si>
    <t>19B-ALL-461</t>
  </si>
  <si>
    <t>19B-ALL-462</t>
  </si>
  <si>
    <t>19C-121-121</t>
  </si>
  <si>
    <t>19C-121-211</t>
  </si>
  <si>
    <t>19C-121-311</t>
  </si>
  <si>
    <t>19C-121-411</t>
  </si>
  <si>
    <t>19C-121-418</t>
  </si>
  <si>
    <t>19C-122-311</t>
  </si>
  <si>
    <t>19C-123-411</t>
  </si>
  <si>
    <t>19C-124-462</t>
  </si>
  <si>
    <t>19C-126-418</t>
  </si>
  <si>
    <t>19C-126-462</t>
  </si>
  <si>
    <t>19C-132-317</t>
  </si>
  <si>
    <t>19C-132-411</t>
  </si>
  <si>
    <t>19C-135-311</t>
  </si>
  <si>
    <t>19C-137-411</t>
  </si>
  <si>
    <t>19C-ALL-121</t>
  </si>
  <si>
    <t>19C-ALL-211</t>
  </si>
  <si>
    <t>19C-ALL-311</t>
  </si>
  <si>
    <t>19C-ALL-317</t>
  </si>
  <si>
    <t>19C-ALL-411</t>
  </si>
  <si>
    <t>19C-ALL-418</t>
  </si>
  <si>
    <t>19C-ALL-462</t>
  </si>
  <si>
    <t>200-121-151</t>
  </si>
  <si>
    <t>200-121-198</t>
  </si>
  <si>
    <t>200-121-211</t>
  </si>
  <si>
    <t>200-121-221</t>
  </si>
  <si>
    <t>200-121-332</t>
  </si>
  <si>
    <t>200-121-411</t>
  </si>
  <si>
    <t>200-121-459</t>
  </si>
  <si>
    <t>200-121-462</t>
  </si>
  <si>
    <t>200-123-411</t>
  </si>
  <si>
    <t>200-124-462</t>
  </si>
  <si>
    <t>200-125-311</t>
  </si>
  <si>
    <t>200-125-462</t>
  </si>
  <si>
    <t>200-125-551</t>
  </si>
  <si>
    <t>200-125-552</t>
  </si>
  <si>
    <t>200-126-462</t>
  </si>
  <si>
    <t>200-128-462</t>
  </si>
  <si>
    <t>200-132-126</t>
  </si>
  <si>
    <t>200-132-143</t>
  </si>
  <si>
    <t>200-132-211</t>
  </si>
  <si>
    <t>200-132-221</t>
  </si>
  <si>
    <t>200-132-332</t>
  </si>
  <si>
    <t>200-132-411</t>
  </si>
  <si>
    <t>200-135-311</t>
  </si>
  <si>
    <t>200-163-131</t>
  </si>
  <si>
    <t>200-163-135</t>
  </si>
  <si>
    <t>200-163-141</t>
  </si>
  <si>
    <t>200-163-142</t>
  </si>
  <si>
    <t>200-163-146</t>
  </si>
  <si>
    <t>200-163-149</t>
  </si>
  <si>
    <t>200-163-151</t>
  </si>
  <si>
    <t>200-163-152</t>
  </si>
  <si>
    <t>200-163-171</t>
  </si>
  <si>
    <t>200-163-173</t>
  </si>
  <si>
    <t>200-163-174</t>
  </si>
  <si>
    <t>200-163-175</t>
  </si>
  <si>
    <t>200-163-176</t>
  </si>
  <si>
    <t>200-163-192</t>
  </si>
  <si>
    <t>200-163-211</t>
  </si>
  <si>
    <t>200-163-221</t>
  </si>
  <si>
    <t>200-163-231</t>
  </si>
  <si>
    <t>200-163-232</t>
  </si>
  <si>
    <t>200-163-311</t>
  </si>
  <si>
    <t>200-163-332</t>
  </si>
  <si>
    <t>200-163-392</t>
  </si>
  <si>
    <t>200-163-411</t>
  </si>
  <si>
    <t>200-163-418</t>
  </si>
  <si>
    <t>200-163-462</t>
  </si>
  <si>
    <t>200-166-418</t>
  </si>
  <si>
    <t>200-167-143</t>
  </si>
  <si>
    <t>200-167-211</t>
  </si>
  <si>
    <t>200-167-221</t>
  </si>
  <si>
    <t>200-171-126</t>
  </si>
  <si>
    <t>200-171-142</t>
  </si>
  <si>
    <t>200-171-143</t>
  </si>
  <si>
    <t>200-171-171</t>
  </si>
  <si>
    <t>200-171-211</t>
  </si>
  <si>
    <t>200-171-232</t>
  </si>
  <si>
    <t>200-171-333</t>
  </si>
  <si>
    <t>200-171-392</t>
  </si>
  <si>
    <t>200-171-411</t>
  </si>
  <si>
    <t>200-171-459</t>
  </si>
  <si>
    <t>200-178-418</t>
  </si>
  <si>
    <t>200-181-192</t>
  </si>
  <si>
    <t>200-181-211</t>
  </si>
  <si>
    <t>200-181-221</t>
  </si>
  <si>
    <t>200-181-232</t>
  </si>
  <si>
    <t>200-181-392</t>
  </si>
  <si>
    <t>200-ALL-126</t>
  </si>
  <si>
    <t>200-ALL-131</t>
  </si>
  <si>
    <t>200-ALL-135</t>
  </si>
  <si>
    <t>200-ALL-141</t>
  </si>
  <si>
    <t>200-ALL-142</t>
  </si>
  <si>
    <t>200-ALL-143</t>
  </si>
  <si>
    <t>200-ALL-146</t>
  </si>
  <si>
    <t>200-ALL-149</t>
  </si>
  <si>
    <t>200-ALL-151</t>
  </si>
  <si>
    <t>200-ALL-152</t>
  </si>
  <si>
    <t>200-ALL-173</t>
  </si>
  <si>
    <t>200-ALL-174</t>
  </si>
  <si>
    <t>200-ALL-175</t>
  </si>
  <si>
    <t>200-ALL-176</t>
  </si>
  <si>
    <t>200-ALL-192</t>
  </si>
  <si>
    <t>200-ALL-198</t>
  </si>
  <si>
    <t>200-ALL-231</t>
  </si>
  <si>
    <t>200-ALL-232</t>
  </si>
  <si>
    <t>200-ALL-311</t>
  </si>
  <si>
    <t>200-ALL-332</t>
  </si>
  <si>
    <t>200-ALL-333</t>
  </si>
  <si>
    <t>200-ALL-392</t>
  </si>
  <si>
    <t>200-ALL-411</t>
  </si>
  <si>
    <t>200-ALL-418</t>
  </si>
  <si>
    <t>200-ALL-459</t>
  </si>
  <si>
    <t>200-ALL-462</t>
  </si>
  <si>
    <t>200-ALL-551</t>
  </si>
  <si>
    <t>200-ALL-552</t>
  </si>
  <si>
    <t>20A-121-121</t>
  </si>
  <si>
    <t>20A-121-151</t>
  </si>
  <si>
    <t>20A-121-174</t>
  </si>
  <si>
    <t>20A-121-211</t>
  </si>
  <si>
    <t>20A-121-311</t>
  </si>
  <si>
    <t>20A-121-411</t>
  </si>
  <si>
    <t>20A-121-418</t>
  </si>
  <si>
    <t>20A-121-459</t>
  </si>
  <si>
    <t>20A-122-317</t>
  </si>
  <si>
    <t>20A-123-411</t>
  </si>
  <si>
    <t>20A-125-422</t>
  </si>
  <si>
    <t>20A-132-311</t>
  </si>
  <si>
    <t>20A-134-311</t>
  </si>
  <si>
    <t>20A-135-311</t>
  </si>
  <si>
    <t>20A-137-411</t>
  </si>
  <si>
    <t>20A-163-311</t>
  </si>
  <si>
    <t>20A-163-411</t>
  </si>
  <si>
    <t>20A-163-461</t>
  </si>
  <si>
    <t>20A-163-462</t>
  </si>
  <si>
    <t>20A-165-418</t>
  </si>
  <si>
    <t>20A-167-462</t>
  </si>
  <si>
    <t>20A-171-121</t>
  </si>
  <si>
    <t>20A-171-141</t>
  </si>
  <si>
    <t>20A-171-211</t>
  </si>
  <si>
    <t>20A-ALL-121</t>
  </si>
  <si>
    <t>20A-ALL-141</t>
  </si>
  <si>
    <t>20A-ALL-151</t>
  </si>
  <si>
    <t>20A-ALL-174</t>
  </si>
  <si>
    <t>20A-ALL-211</t>
  </si>
  <si>
    <t>20A-ALL-311</t>
  </si>
  <si>
    <t>20A-ALL-317</t>
  </si>
  <si>
    <t>20A-ALL-411</t>
  </si>
  <si>
    <t>20A-ALL-418</t>
  </si>
  <si>
    <t>20A-ALL-422</t>
  </si>
  <si>
    <t>20A-ALL-459</t>
  </si>
  <si>
    <t>20A-ALL-461</t>
  </si>
  <si>
    <t>210-121-116</t>
  </si>
  <si>
    <t>210-121-121</t>
  </si>
  <si>
    <t>210-121-151</t>
  </si>
  <si>
    <t>210-121-198</t>
  </si>
  <si>
    <t>210-121-211</t>
  </si>
  <si>
    <t>210-121-221</t>
  </si>
  <si>
    <t>210-121-411</t>
  </si>
  <si>
    <t>210-121-422</t>
  </si>
  <si>
    <t>210-121-459</t>
  </si>
  <si>
    <t>210-124-462</t>
  </si>
  <si>
    <t>210-125-422</t>
  </si>
  <si>
    <t>210-125-451</t>
  </si>
  <si>
    <t>210-125-453</t>
  </si>
  <si>
    <t>210-125-462</t>
  </si>
  <si>
    <t>210-126-462</t>
  </si>
  <si>
    <t>210-132-133</t>
  </si>
  <si>
    <t>210-132-164</t>
  </si>
  <si>
    <t>210-132-192</t>
  </si>
  <si>
    <t>210-132-211</t>
  </si>
  <si>
    <t>210-132-221</t>
  </si>
  <si>
    <t>210-132-311</t>
  </si>
  <si>
    <t>210-132-411</t>
  </si>
  <si>
    <t>210-134-146</t>
  </si>
  <si>
    <t>210-134-162</t>
  </si>
  <si>
    <t>210-134-181</t>
  </si>
  <si>
    <t>210-134-211</t>
  </si>
  <si>
    <t>210-134-221</t>
  </si>
  <si>
    <t>210-134-311</t>
  </si>
  <si>
    <t>210-134-411</t>
  </si>
  <si>
    <t>210-135-311</t>
  </si>
  <si>
    <t>210-136-342</t>
  </si>
  <si>
    <t>210-136-411</t>
  </si>
  <si>
    <t>210-136-462</t>
  </si>
  <si>
    <t>210-163-146</t>
  </si>
  <si>
    <t>210-163-162</t>
  </si>
  <si>
    <t>210-163-167</t>
  </si>
  <si>
    <t>210-163-181</t>
  </si>
  <si>
    <t>210-163-198</t>
  </si>
  <si>
    <t>210-163-211</t>
  </si>
  <si>
    <t>210-163-221</t>
  </si>
  <si>
    <t>210-163-311</t>
  </si>
  <si>
    <t>210-163-392</t>
  </si>
  <si>
    <t>210-163-411</t>
  </si>
  <si>
    <t>210-163-418</t>
  </si>
  <si>
    <t>210-163-462</t>
  </si>
  <si>
    <t>210-170-198</t>
  </si>
  <si>
    <t>210-170-211</t>
  </si>
  <si>
    <t>210-170-221</t>
  </si>
  <si>
    <t>210-171-116</t>
  </si>
  <si>
    <t>210-171-126</t>
  </si>
  <si>
    <t>210-171-131</t>
  </si>
  <si>
    <t>210-171-142</t>
  </si>
  <si>
    <t>210-171-143</t>
  </si>
  <si>
    <t>210-171-171</t>
  </si>
  <si>
    <t>210-171-174</t>
  </si>
  <si>
    <t>210-171-176</t>
  </si>
  <si>
    <t>210-171-211</t>
  </si>
  <si>
    <t>210-171-312</t>
  </si>
  <si>
    <t>210-171-392</t>
  </si>
  <si>
    <t>210-171-411</t>
  </si>
  <si>
    <t>210-171-418</t>
  </si>
  <si>
    <t>210-171-451</t>
  </si>
  <si>
    <t>210-178-418</t>
  </si>
  <si>
    <t>210-ALL-116</t>
  </si>
  <si>
    <t>210-ALL-121</t>
  </si>
  <si>
    <t>210-ALL-126</t>
  </si>
  <si>
    <t>210-ALL-131</t>
  </si>
  <si>
    <t>210-ALL-133</t>
  </si>
  <si>
    <t>210-ALL-142</t>
  </si>
  <si>
    <t>210-ALL-143</t>
  </si>
  <si>
    <t>210-ALL-146</t>
  </si>
  <si>
    <t>210-ALL-151</t>
  </si>
  <si>
    <t>210-ALL-162</t>
  </si>
  <si>
    <t>210-ALL-164</t>
  </si>
  <si>
    <t>210-ALL-167</t>
  </si>
  <si>
    <t>210-ALL-171</t>
  </si>
  <si>
    <t>210-ALL-174</t>
  </si>
  <si>
    <t>210-ALL-176</t>
  </si>
  <si>
    <t>210-ALL-181</t>
  </si>
  <si>
    <t>210-ALL-192</t>
  </si>
  <si>
    <t>210-ALL-198</t>
  </si>
  <si>
    <t>210-ALL-211</t>
  </si>
  <si>
    <t>210-ALL-221</t>
  </si>
  <si>
    <t>210-ALL-311</t>
  </si>
  <si>
    <t>210-ALL-312</t>
  </si>
  <si>
    <t>210-ALL-342</t>
  </si>
  <si>
    <t>210-ALL-392</t>
  </si>
  <si>
    <t>210-ALL-411</t>
  </si>
  <si>
    <t>210-ALL-418</t>
  </si>
  <si>
    <t>210-ALL-422</t>
  </si>
  <si>
    <t>210-ALL-451</t>
  </si>
  <si>
    <t>210-ALL-453</t>
  </si>
  <si>
    <t>210-ALL-459</t>
  </si>
  <si>
    <t>210-ALL-462</t>
  </si>
  <si>
    <t>220-121-198</t>
  </si>
  <si>
    <t>220-121-211</t>
  </si>
  <si>
    <t>220-121-221</t>
  </si>
  <si>
    <t>220-121-411</t>
  </si>
  <si>
    <t>220-121-459</t>
  </si>
  <si>
    <t>220-122-317</t>
  </si>
  <si>
    <t>220-123-411</t>
  </si>
  <si>
    <t>220-124-462</t>
  </si>
  <si>
    <t>220-125-462</t>
  </si>
  <si>
    <t>220-126-462</t>
  </si>
  <si>
    <t>220-128-418</t>
  </si>
  <si>
    <t>220-132-192</t>
  </si>
  <si>
    <t>220-132-211</t>
  </si>
  <si>
    <t>220-132-221</t>
  </si>
  <si>
    <t>220-132-411</t>
  </si>
  <si>
    <t>220-135-418</t>
  </si>
  <si>
    <t>220-137-411</t>
  </si>
  <si>
    <t>220-163-131</t>
  </si>
  <si>
    <t>220-163-147</t>
  </si>
  <si>
    <t>220-163-171</t>
  </si>
  <si>
    <t>220-163-199</t>
  </si>
  <si>
    <t>220-163-211</t>
  </si>
  <si>
    <t>220-163-221</t>
  </si>
  <si>
    <t>220-163-231</t>
  </si>
  <si>
    <t>220-163-344</t>
  </si>
  <si>
    <t>220-163-418</t>
  </si>
  <si>
    <t>220-163-461</t>
  </si>
  <si>
    <t>220-163-462</t>
  </si>
  <si>
    <t>220-165-392</t>
  </si>
  <si>
    <t>220-165-418</t>
  </si>
  <si>
    <t>220-169-192</t>
  </si>
  <si>
    <t>220-169-211</t>
  </si>
  <si>
    <t>220-169-221</t>
  </si>
  <si>
    <t>220-169-392</t>
  </si>
  <si>
    <t>220-171-142</t>
  </si>
  <si>
    <t>220-171-171</t>
  </si>
  <si>
    <t>220-171-174</t>
  </si>
  <si>
    <t>220-171-211</t>
  </si>
  <si>
    <t>220-171-392</t>
  </si>
  <si>
    <t>220-171-462</t>
  </si>
  <si>
    <t>220-181-126</t>
  </si>
  <si>
    <t>220-181-211</t>
  </si>
  <si>
    <t>220-181-392</t>
  </si>
  <si>
    <t>220-ALL-126</t>
  </si>
  <si>
    <t>220-ALL-131</t>
  </si>
  <si>
    <t>220-ALL-142</t>
  </si>
  <si>
    <t>220-ALL-147</t>
  </si>
  <si>
    <t>220-ALL-192</t>
  </si>
  <si>
    <t>220-ALL-198</t>
  </si>
  <si>
    <t>220-ALL-231</t>
  </si>
  <si>
    <t>220-ALL-317</t>
  </si>
  <si>
    <t>220-ALL-344</t>
  </si>
  <si>
    <t>220-ALL-418</t>
  </si>
  <si>
    <t>220-ALL-459</t>
  </si>
  <si>
    <t>220-ALL-462</t>
  </si>
  <si>
    <t>230-121-121</t>
  </si>
  <si>
    <t>230-121-211</t>
  </si>
  <si>
    <t>230-121-221</t>
  </si>
  <si>
    <t>230-121-411</t>
  </si>
  <si>
    <t>230-121-462</t>
  </si>
  <si>
    <t>230-122-317</t>
  </si>
  <si>
    <t>230-123-411</t>
  </si>
  <si>
    <t>230-124-418</t>
  </si>
  <si>
    <t>230-124-462</t>
  </si>
  <si>
    <t>230-126-462</t>
  </si>
  <si>
    <t>230-128-418</t>
  </si>
  <si>
    <t>230-132-121</t>
  </si>
  <si>
    <t>230-132-131</t>
  </si>
  <si>
    <t>230-132-132</t>
  </si>
  <si>
    <t>230-132-133</t>
  </si>
  <si>
    <t>230-132-142</t>
  </si>
  <si>
    <t>230-132-145</t>
  </si>
  <si>
    <t>230-132-146</t>
  </si>
  <si>
    <t>230-132-167</t>
  </si>
  <si>
    <t>230-132-192</t>
  </si>
  <si>
    <t>230-132-211</t>
  </si>
  <si>
    <t>230-132-221</t>
  </si>
  <si>
    <t>230-132-231</t>
  </si>
  <si>
    <t>230-132-311</t>
  </si>
  <si>
    <t>230-132-318</t>
  </si>
  <si>
    <t>230-132-411</t>
  </si>
  <si>
    <t>230-132-462</t>
  </si>
  <si>
    <t>230-134-146</t>
  </si>
  <si>
    <t>230-134-181</t>
  </si>
  <si>
    <t>230-134-199</t>
  </si>
  <si>
    <t>230-134-211</t>
  </si>
  <si>
    <t>230-134-221</t>
  </si>
  <si>
    <t>230-134-231</t>
  </si>
  <si>
    <t>230-134-411</t>
  </si>
  <si>
    <t>230-134-418</t>
  </si>
  <si>
    <t>230-134-461</t>
  </si>
  <si>
    <t>230-134-462</t>
  </si>
  <si>
    <t>230-135-418</t>
  </si>
  <si>
    <t>230-137-411</t>
  </si>
  <si>
    <t>230-137-461</t>
  </si>
  <si>
    <t>230-138-418</t>
  </si>
  <si>
    <t>230-163-121</t>
  </si>
  <si>
    <t>230-163-126</t>
  </si>
  <si>
    <t>230-163-131</t>
  </si>
  <si>
    <t>230-163-141</t>
  </si>
  <si>
    <t>230-163-142</t>
  </si>
  <si>
    <t>230-163-143</t>
  </si>
  <si>
    <t>230-163-144</t>
  </si>
  <si>
    <t>230-163-145</t>
  </si>
  <si>
    <t>230-163-146</t>
  </si>
  <si>
    <t>230-163-151</t>
  </si>
  <si>
    <t>230-163-171</t>
  </si>
  <si>
    <t>230-163-172</t>
  </si>
  <si>
    <t>230-163-181</t>
  </si>
  <si>
    <t>230-163-191</t>
  </si>
  <si>
    <t>230-163-198</t>
  </si>
  <si>
    <t>230-163-199</t>
  </si>
  <si>
    <t>230-163-211</t>
  </si>
  <si>
    <t>230-163-221</t>
  </si>
  <si>
    <t>230-163-231</t>
  </si>
  <si>
    <t>230-163-232</t>
  </si>
  <si>
    <t>230-163-311</t>
  </si>
  <si>
    <t>230-163-319</t>
  </si>
  <si>
    <t>230-163-331</t>
  </si>
  <si>
    <t>230-163-392</t>
  </si>
  <si>
    <t>230-163-411</t>
  </si>
  <si>
    <t>230-163-418</t>
  </si>
  <si>
    <t>230-163-461</t>
  </si>
  <si>
    <t>230-163-462</t>
  </si>
  <si>
    <t>230-165-392</t>
  </si>
  <si>
    <t>230-165-411</t>
  </si>
  <si>
    <t>230-167-121</t>
  </si>
  <si>
    <t>230-167-126</t>
  </si>
  <si>
    <t>230-167-132</t>
  </si>
  <si>
    <t>230-167-145</t>
  </si>
  <si>
    <t>230-167-211</t>
  </si>
  <si>
    <t>230-167-221</t>
  </si>
  <si>
    <t>230-167-232</t>
  </si>
  <si>
    <t>230-167-392</t>
  </si>
  <si>
    <t>230-171-392</t>
  </si>
  <si>
    <t>230-171-523</t>
  </si>
  <si>
    <t>230-178-418</t>
  </si>
  <si>
    <t>230-ALL-121</t>
  </si>
  <si>
    <t>230-ALL-126</t>
  </si>
  <si>
    <t>230-ALL-131</t>
  </si>
  <si>
    <t>230-ALL-132</t>
  </si>
  <si>
    <t>230-ALL-133</t>
  </si>
  <si>
    <t>230-ALL-141</t>
  </si>
  <si>
    <t>230-ALL-142</t>
  </si>
  <si>
    <t>230-ALL-143</t>
  </si>
  <si>
    <t>230-ALL-144</t>
  </si>
  <si>
    <t>230-ALL-145</t>
  </si>
  <si>
    <t>230-ALL-146</t>
  </si>
  <si>
    <t>230-ALL-167</t>
  </si>
  <si>
    <t>230-ALL-171</t>
  </si>
  <si>
    <t>230-ALL-172</t>
  </si>
  <si>
    <t>230-ALL-181</t>
  </si>
  <si>
    <t>230-ALL-191</t>
  </si>
  <si>
    <t>230-ALL-192</t>
  </si>
  <si>
    <t>230-ALL-198</t>
  </si>
  <si>
    <t>230-ALL-199</t>
  </si>
  <si>
    <t>230-ALL-231</t>
  </si>
  <si>
    <t>230-ALL-232</t>
  </si>
  <si>
    <t>230-ALL-311</t>
  </si>
  <si>
    <t>230-ALL-317</t>
  </si>
  <si>
    <t>230-ALL-318</t>
  </si>
  <si>
    <t>230-ALL-319</t>
  </si>
  <si>
    <t>230-ALL-331</t>
  </si>
  <si>
    <t>230-ALL-392</t>
  </si>
  <si>
    <t>230-ALL-418</t>
  </si>
  <si>
    <t>230-ALL-523</t>
  </si>
  <si>
    <t>23A-121-121</t>
  </si>
  <si>
    <t>23A-121-211</t>
  </si>
  <si>
    <t>23A-121-221</t>
  </si>
  <si>
    <t>23A-121-411</t>
  </si>
  <si>
    <t>23A-122-311</t>
  </si>
  <si>
    <t>23A-123-315</t>
  </si>
  <si>
    <t>23A-123-411</t>
  </si>
  <si>
    <t>23A-124-462</t>
  </si>
  <si>
    <t>23A-126-462</t>
  </si>
  <si>
    <t>23A-128-462</t>
  </si>
  <si>
    <t>23A-132-311</t>
  </si>
  <si>
    <t>23A-132-317</t>
  </si>
  <si>
    <t>23A-132-411</t>
  </si>
  <si>
    <t>23A-134-162</t>
  </si>
  <si>
    <t>23A-134-211</t>
  </si>
  <si>
    <t>23A-134-411</t>
  </si>
  <si>
    <t>23A-134-462</t>
  </si>
  <si>
    <t>23A-135-418</t>
  </si>
  <si>
    <t>23A-137-411</t>
  </si>
  <si>
    <t>23A-164-162</t>
  </si>
  <si>
    <t>23A-164-192</t>
  </si>
  <si>
    <t>23A-164-211</t>
  </si>
  <si>
    <t>23A-164-462</t>
  </si>
  <si>
    <t>23A-165-411</t>
  </si>
  <si>
    <t>23A-167-192</t>
  </si>
  <si>
    <t>23A-167-311</t>
  </si>
  <si>
    <t>23A-167-317</t>
  </si>
  <si>
    <t>23A-169-131</t>
  </si>
  <si>
    <t>23A-169-146</t>
  </si>
  <si>
    <t>23A-169-211</t>
  </si>
  <si>
    <t>23A-170-121</t>
  </si>
  <si>
    <t>23A-170-211</t>
  </si>
  <si>
    <t>23A-170-221</t>
  </si>
  <si>
    <t>23A-170-311</t>
  </si>
  <si>
    <t>23A-ALL-121</t>
  </si>
  <si>
    <t>23A-ALL-131</t>
  </si>
  <si>
    <t>23A-ALL-146</t>
  </si>
  <si>
    <t>23A-ALL-162</t>
  </si>
  <si>
    <t>23A-ALL-192</t>
  </si>
  <si>
    <t>23A-ALL-211</t>
  </si>
  <si>
    <t>23A-ALL-221</t>
  </si>
  <si>
    <t>23A-ALL-311</t>
  </si>
  <si>
    <t>23A-ALL-315</t>
  </si>
  <si>
    <t>23A-ALL-317</t>
  </si>
  <si>
    <t>23A-ALL-411</t>
  </si>
  <si>
    <t>23A-ALL-418</t>
  </si>
  <si>
    <t>23A-ALL-462</t>
  </si>
  <si>
    <t>240-121-121</t>
  </si>
  <si>
    <t>240-121-196</t>
  </si>
  <si>
    <t>240-121-211</t>
  </si>
  <si>
    <t>240-121-221</t>
  </si>
  <si>
    <t>240-121-312</t>
  </si>
  <si>
    <t>240-121-411</t>
  </si>
  <si>
    <t>240-121-413</t>
  </si>
  <si>
    <t>240-122-311</t>
  </si>
  <si>
    <t>240-124-418</t>
  </si>
  <si>
    <t>240-124-462</t>
  </si>
  <si>
    <t>240-125-315</t>
  </si>
  <si>
    <t>240-126-462</t>
  </si>
  <si>
    <t>240-128-462</t>
  </si>
  <si>
    <t>240-132-131</t>
  </si>
  <si>
    <t>240-132-133</t>
  </si>
  <si>
    <t>240-132-192</t>
  </si>
  <si>
    <t>240-132-211</t>
  </si>
  <si>
    <t>240-132-221</t>
  </si>
  <si>
    <t>240-132-311</t>
  </si>
  <si>
    <t>240-132-411</t>
  </si>
  <si>
    <t>240-134-196</t>
  </si>
  <si>
    <t>240-134-211</t>
  </si>
  <si>
    <t>240-134-221</t>
  </si>
  <si>
    <t>240-134-413</t>
  </si>
  <si>
    <t>240-134-462</t>
  </si>
  <si>
    <t>240-135-418</t>
  </si>
  <si>
    <t>240-137-411</t>
  </si>
  <si>
    <t>240-163-131</t>
  </si>
  <si>
    <t>240-163-181</t>
  </si>
  <si>
    <t>240-163-211</t>
  </si>
  <si>
    <t>240-163-221</t>
  </si>
  <si>
    <t>240-163-231</t>
  </si>
  <si>
    <t>240-163-392</t>
  </si>
  <si>
    <t>240-163-411</t>
  </si>
  <si>
    <t>240-163-413</t>
  </si>
  <si>
    <t>240-167-126</t>
  </si>
  <si>
    <t>240-167-211</t>
  </si>
  <si>
    <t>240-167-221</t>
  </si>
  <si>
    <t>240-167-411</t>
  </si>
  <si>
    <t>240-169-311</t>
  </si>
  <si>
    <t>240-169-392</t>
  </si>
  <si>
    <t>240-170-392</t>
  </si>
  <si>
    <t>240-171-126</t>
  </si>
  <si>
    <t>240-171-142</t>
  </si>
  <si>
    <t>240-171-162</t>
  </si>
  <si>
    <t>240-171-171</t>
  </si>
  <si>
    <t>240-171-174</t>
  </si>
  <si>
    <t>240-171-176</t>
  </si>
  <si>
    <t>240-171-211</t>
  </si>
  <si>
    <t>240-171-392</t>
  </si>
  <si>
    <t>240-178-418</t>
  </si>
  <si>
    <t>240-ALL-121</t>
  </si>
  <si>
    <t>240-ALL-126</t>
  </si>
  <si>
    <t>240-ALL-131</t>
  </si>
  <si>
    <t>240-ALL-133</t>
  </si>
  <si>
    <t>240-ALL-142</t>
  </si>
  <si>
    <t>240-ALL-162</t>
  </si>
  <si>
    <t>240-ALL-171</t>
  </si>
  <si>
    <t>240-ALL-181</t>
  </si>
  <si>
    <t>240-ALL-192</t>
  </si>
  <si>
    <t>240-ALL-196</t>
  </si>
  <si>
    <t>240-ALL-311</t>
  </si>
  <si>
    <t>240-ALL-312</t>
  </si>
  <si>
    <t>240-ALL-315</t>
  </si>
  <si>
    <t>240-ALL-392</t>
  </si>
  <si>
    <t>240-ALL-413</t>
  </si>
  <si>
    <t>240-ALL-418</t>
  </si>
  <si>
    <t>240-ALL-462</t>
  </si>
  <si>
    <t>241-121-121</t>
  </si>
  <si>
    <t>241-121-196</t>
  </si>
  <si>
    <t>241-121-197</t>
  </si>
  <si>
    <t>241-121-198</t>
  </si>
  <si>
    <t>241-121-211</t>
  </si>
  <si>
    <t>241-121-221</t>
  </si>
  <si>
    <t>241-121-411</t>
  </si>
  <si>
    <t>241-121-418</t>
  </si>
  <si>
    <t>241-122-311</t>
  </si>
  <si>
    <t>241-123-411</t>
  </si>
  <si>
    <t>241-124-418</t>
  </si>
  <si>
    <t>241-124-462</t>
  </si>
  <si>
    <t>241-125-174</t>
  </si>
  <si>
    <t>241-125-176</t>
  </si>
  <si>
    <t>241-125-211</t>
  </si>
  <si>
    <t>241-125-231</t>
  </si>
  <si>
    <t>241-125-332</t>
  </si>
  <si>
    <t>241-125-344</t>
  </si>
  <si>
    <t>241-125-411</t>
  </si>
  <si>
    <t>241-125-422</t>
  </si>
  <si>
    <t>241-125-423</t>
  </si>
  <si>
    <t>241-125-425</t>
  </si>
  <si>
    <t>241-125-451</t>
  </si>
  <si>
    <t>241-125-453</t>
  </si>
  <si>
    <t>241-125-461</t>
  </si>
  <si>
    <t>241-125-541</t>
  </si>
  <si>
    <t>241-126-462</t>
  </si>
  <si>
    <t>241-132-311</t>
  </si>
  <si>
    <t>241-132-317</t>
  </si>
  <si>
    <t>241-132-411</t>
  </si>
  <si>
    <t>241-134-142</t>
  </si>
  <si>
    <t>241-134-162</t>
  </si>
  <si>
    <t>241-134-165</t>
  </si>
  <si>
    <t>241-134-167</t>
  </si>
  <si>
    <t>241-134-211</t>
  </si>
  <si>
    <t>241-134-221</t>
  </si>
  <si>
    <t>241-134-411</t>
  </si>
  <si>
    <t>241-134-462</t>
  </si>
  <si>
    <t>241-135-418</t>
  </si>
  <si>
    <t>241-137-411</t>
  </si>
  <si>
    <t>241-163-121</t>
  </si>
  <si>
    <t>241-163-126</t>
  </si>
  <si>
    <t>241-163-147</t>
  </si>
  <si>
    <t>241-163-173</t>
  </si>
  <si>
    <t>241-163-192</t>
  </si>
  <si>
    <t>241-163-196</t>
  </si>
  <si>
    <t>241-163-199</t>
  </si>
  <si>
    <t>241-163-211</t>
  </si>
  <si>
    <t>241-163-221</t>
  </si>
  <si>
    <t>241-163-231</t>
  </si>
  <si>
    <t>241-163-312</t>
  </si>
  <si>
    <t>241-163-343</t>
  </si>
  <si>
    <t>241-163-361</t>
  </si>
  <si>
    <t>241-163-392</t>
  </si>
  <si>
    <t>241-163-411</t>
  </si>
  <si>
    <t>241-163-461</t>
  </si>
  <si>
    <t>241-163-462</t>
  </si>
  <si>
    <t>241-165-418</t>
  </si>
  <si>
    <t>241-168-113</t>
  </si>
  <si>
    <t>241-168-141</t>
  </si>
  <si>
    <t>241-168-171</t>
  </si>
  <si>
    <t>241-168-173</t>
  </si>
  <si>
    <t>241-168-198</t>
  </si>
  <si>
    <t>241-168-211</t>
  </si>
  <si>
    <t>241-168-221</t>
  </si>
  <si>
    <t>241-168-311</t>
  </si>
  <si>
    <t>241-168-331</t>
  </si>
  <si>
    <t>241-168-392</t>
  </si>
  <si>
    <t>241-168-411</t>
  </si>
  <si>
    <t>241-168-418</t>
  </si>
  <si>
    <t>241-170-142</t>
  </si>
  <si>
    <t>241-170-143</t>
  </si>
  <si>
    <t>241-170-211</t>
  </si>
  <si>
    <t>241-170-392</t>
  </si>
  <si>
    <t>241-171-116</t>
  </si>
  <si>
    <t>241-171-126</t>
  </si>
  <si>
    <t>241-171-131</t>
  </si>
  <si>
    <t>241-171-135</t>
  </si>
  <si>
    <t>241-171-142</t>
  </si>
  <si>
    <t>241-171-145</t>
  </si>
  <si>
    <t>241-171-171</t>
  </si>
  <si>
    <t>241-171-174</t>
  </si>
  <si>
    <t>241-171-176</t>
  </si>
  <si>
    <t>241-171-180</t>
  </si>
  <si>
    <t>241-171-211</t>
  </si>
  <si>
    <t>241-171-392</t>
  </si>
  <si>
    <t>241-178-418</t>
  </si>
  <si>
    <t>241-ALL-113</t>
  </si>
  <si>
    <t>241-ALL-116</t>
  </si>
  <si>
    <t>241-ALL-121</t>
  </si>
  <si>
    <t>241-ALL-126</t>
  </si>
  <si>
    <t>241-ALL-131</t>
  </si>
  <si>
    <t>241-ALL-135</t>
  </si>
  <si>
    <t>241-ALL-141</t>
  </si>
  <si>
    <t>241-ALL-142</t>
  </si>
  <si>
    <t>241-ALL-143</t>
  </si>
  <si>
    <t>241-ALL-145</t>
  </si>
  <si>
    <t>241-ALL-147</t>
  </si>
  <si>
    <t>241-ALL-162</t>
  </si>
  <si>
    <t>241-ALL-165</t>
  </si>
  <si>
    <t>241-ALL-167</t>
  </si>
  <si>
    <t>241-ALL-171</t>
  </si>
  <si>
    <t>241-ALL-173</t>
  </si>
  <si>
    <t>241-ALL-174</t>
  </si>
  <si>
    <t>241-ALL-176</t>
  </si>
  <si>
    <t>241-ALL-180</t>
  </si>
  <si>
    <t>241-ALL-192</t>
  </si>
  <si>
    <t>241-ALL-196</t>
  </si>
  <si>
    <t>241-ALL-197</t>
  </si>
  <si>
    <t>241-ALL-198</t>
  </si>
  <si>
    <t>241-ALL-199</t>
  </si>
  <si>
    <t>241-ALL-211</t>
  </si>
  <si>
    <t>241-ALL-221</t>
  </si>
  <si>
    <t>241-ALL-231</t>
  </si>
  <si>
    <t>241-ALL-311</t>
  </si>
  <si>
    <t>241-ALL-312</t>
  </si>
  <si>
    <t>241-ALL-317</t>
  </si>
  <si>
    <t>241-ALL-331</t>
  </si>
  <si>
    <t>241-ALL-332</t>
  </si>
  <si>
    <t>241-ALL-343</t>
  </si>
  <si>
    <t>241-ALL-344</t>
  </si>
  <si>
    <t>241-ALL-361</t>
  </si>
  <si>
    <t>241-ALL-392</t>
  </si>
  <si>
    <t>241-ALL-411</t>
  </si>
  <si>
    <t>241-ALL-418</t>
  </si>
  <si>
    <t>241-ALL-422</t>
  </si>
  <si>
    <t>241-ALL-423</t>
  </si>
  <si>
    <t>241-ALL-425</t>
  </si>
  <si>
    <t>241-ALL-451</t>
  </si>
  <si>
    <t>241-ALL-453</t>
  </si>
  <si>
    <t>241-ALL-461</t>
  </si>
  <si>
    <t>241-ALL-462</t>
  </si>
  <si>
    <t>241-ALL-541</t>
  </si>
  <si>
    <t>24B-123-411</t>
  </si>
  <si>
    <t>24B-124-418</t>
  </si>
  <si>
    <t>24B-126-462</t>
  </si>
  <si>
    <t>24B-128-418</t>
  </si>
  <si>
    <t>24B-128-462</t>
  </si>
  <si>
    <t>24B-132-411</t>
  </si>
  <si>
    <t>24B-134-411</t>
  </si>
  <si>
    <t>24B-134-418</t>
  </si>
  <si>
    <t>24B-134-462</t>
  </si>
  <si>
    <t>24B-135-311</t>
  </si>
  <si>
    <t>24B-137-411</t>
  </si>
  <si>
    <t>24B-163-343</t>
  </si>
  <si>
    <t>24B-163-411</t>
  </si>
  <si>
    <t>24B-163-418</t>
  </si>
  <si>
    <t>24B-163-462</t>
  </si>
  <si>
    <t>24B-165-418</t>
  </si>
  <si>
    <t>24B-169-311</t>
  </si>
  <si>
    <t>24B-170-142</t>
  </si>
  <si>
    <t>24B-171-132</t>
  </si>
  <si>
    <t>24B-171-148</t>
  </si>
  <si>
    <t>24B-171-211</t>
  </si>
  <si>
    <t>24B-ALL-132</t>
  </si>
  <si>
    <t>24B-ALL-142</t>
  </si>
  <si>
    <t>24B-ALL-148</t>
  </si>
  <si>
    <t>24B-ALL-211</t>
  </si>
  <si>
    <t>24B-ALL-311</t>
  </si>
  <si>
    <t>24B-ALL-343</t>
  </si>
  <si>
    <t>24B-ALL-411</t>
  </si>
  <si>
    <t>24B-ALL-418</t>
  </si>
  <si>
    <t>24B-ALL-462</t>
  </si>
  <si>
    <t>24N-121-121</t>
  </si>
  <si>
    <t>24N-121-171</t>
  </si>
  <si>
    <t>24N-121-198</t>
  </si>
  <si>
    <t>24N-121-211</t>
  </si>
  <si>
    <t>24N-121-229</t>
  </si>
  <si>
    <t>24N-121-231</t>
  </si>
  <si>
    <t>24N-121-411</t>
  </si>
  <si>
    <t>24N-121-423</t>
  </si>
  <si>
    <t>24N-121-459</t>
  </si>
  <si>
    <t>24N-123-411</t>
  </si>
  <si>
    <t>24N-124-418</t>
  </si>
  <si>
    <t>24N-126-418</t>
  </si>
  <si>
    <t>24N-126-462</t>
  </si>
  <si>
    <t>24N-128-418</t>
  </si>
  <si>
    <t>24N-134-411</t>
  </si>
  <si>
    <t>24N-135-418</t>
  </si>
  <si>
    <t>24N-137-411</t>
  </si>
  <si>
    <t>24N-163-143</t>
  </si>
  <si>
    <t>24N-163-462</t>
  </si>
  <si>
    <t>24N-165-418</t>
  </si>
  <si>
    <t>24N-167-411</t>
  </si>
  <si>
    <t>24N-169-311</t>
  </si>
  <si>
    <t>24N-ALL-121</t>
  </si>
  <si>
    <t>24N-ALL-143</t>
  </si>
  <si>
    <t>24N-ALL-171</t>
  </si>
  <si>
    <t>24N-ALL-198</t>
  </si>
  <si>
    <t>24N-ALL-211</t>
  </si>
  <si>
    <t>24N-ALL-229</t>
  </si>
  <si>
    <t>24N-ALL-231</t>
  </si>
  <si>
    <t>24N-ALL-311</t>
  </si>
  <si>
    <t>24N-ALL-411</t>
  </si>
  <si>
    <t>24N-ALL-418</t>
  </si>
  <si>
    <t>24N-ALL-423</t>
  </si>
  <si>
    <t>24N-ALL-459</t>
  </si>
  <si>
    <t>24N-ALL-462</t>
  </si>
  <si>
    <t>250-121-116</t>
  </si>
  <si>
    <t>250-121-117</t>
  </si>
  <si>
    <t>250-121-121</t>
  </si>
  <si>
    <t>250-121-211</t>
  </si>
  <si>
    <t>250-121-221</t>
  </si>
  <si>
    <t>250-121-411</t>
  </si>
  <si>
    <t>250-121-418</t>
  </si>
  <si>
    <t>250-122-311</t>
  </si>
  <si>
    <t>250-123-411</t>
  </si>
  <si>
    <t>250-124-418</t>
  </si>
  <si>
    <t>250-124-462</t>
  </si>
  <si>
    <t>250-125-314</t>
  </si>
  <si>
    <t>250-125-411</t>
  </si>
  <si>
    <t>250-125-423</t>
  </si>
  <si>
    <t>250-125-453</t>
  </si>
  <si>
    <t>250-126-418</t>
  </si>
  <si>
    <t>250-127-462</t>
  </si>
  <si>
    <t>250-128-418</t>
  </si>
  <si>
    <t>250-132-132</t>
  </si>
  <si>
    <t>250-132-133</t>
  </si>
  <si>
    <t>250-132-145</t>
  </si>
  <si>
    <t>250-132-211</t>
  </si>
  <si>
    <t>250-132-221</t>
  </si>
  <si>
    <t>250-132-231</t>
  </si>
  <si>
    <t>250-132-311</t>
  </si>
  <si>
    <t>250-132-331</t>
  </si>
  <si>
    <t>250-132-411</t>
  </si>
  <si>
    <t>250-134-131</t>
  </si>
  <si>
    <t>250-134-146</t>
  </si>
  <si>
    <t>250-134-181</t>
  </si>
  <si>
    <t>250-134-199</t>
  </si>
  <si>
    <t>250-134-211</t>
  </si>
  <si>
    <t>250-134-221</t>
  </si>
  <si>
    <t>250-134-231</t>
  </si>
  <si>
    <t>250-134-311</t>
  </si>
  <si>
    <t>250-134-418</t>
  </si>
  <si>
    <t>250-135-311</t>
  </si>
  <si>
    <t>250-137-411</t>
  </si>
  <si>
    <t>250-163-113</t>
  </si>
  <si>
    <t>250-163-116</t>
  </si>
  <si>
    <t>250-163-126</t>
  </si>
  <si>
    <t>250-163-131</t>
  </si>
  <si>
    <t>250-163-142</t>
  </si>
  <si>
    <t>250-163-143</t>
  </si>
  <si>
    <t>250-163-145</t>
  </si>
  <si>
    <t>250-163-146</t>
  </si>
  <si>
    <t>250-163-148</t>
  </si>
  <si>
    <t>250-163-151</t>
  </si>
  <si>
    <t>250-163-171</t>
  </si>
  <si>
    <t>250-163-181</t>
  </si>
  <si>
    <t>250-163-199</t>
  </si>
  <si>
    <t>250-163-211</t>
  </si>
  <si>
    <t>250-163-221</t>
  </si>
  <si>
    <t>250-163-231</t>
  </si>
  <si>
    <t>250-163-232</t>
  </si>
  <si>
    <t>250-163-311</t>
  </si>
  <si>
    <t>250-163-392</t>
  </si>
  <si>
    <t>250-163-411</t>
  </si>
  <si>
    <t>250-163-418</t>
  </si>
  <si>
    <t>250-163-422</t>
  </si>
  <si>
    <t>250-163-423</t>
  </si>
  <si>
    <t>250-163-459</t>
  </si>
  <si>
    <t>250-163-461</t>
  </si>
  <si>
    <t>250-163-462</t>
  </si>
  <si>
    <t>250-163-541</t>
  </si>
  <si>
    <t>250-165-392</t>
  </si>
  <si>
    <t>250-165-418</t>
  </si>
  <si>
    <t>250-167-126</t>
  </si>
  <si>
    <t>250-167-211</t>
  </si>
  <si>
    <t>250-169-192</t>
  </si>
  <si>
    <t>250-169-211</t>
  </si>
  <si>
    <t>250-169-232</t>
  </si>
  <si>
    <t>250-169-311</t>
  </si>
  <si>
    <t>250-169-392</t>
  </si>
  <si>
    <t>250-170-146</t>
  </si>
  <si>
    <t>250-170-151</t>
  </si>
  <si>
    <t>250-170-171</t>
  </si>
  <si>
    <t>250-170-172</t>
  </si>
  <si>
    <t>250-170-198</t>
  </si>
  <si>
    <t>250-170-199</t>
  </si>
  <si>
    <t>250-170-211</t>
  </si>
  <si>
    <t>250-170-221</t>
  </si>
  <si>
    <t>250-170-232</t>
  </si>
  <si>
    <t>250-170-392</t>
  </si>
  <si>
    <t>250-170-411</t>
  </si>
  <si>
    <t>250-170-418</t>
  </si>
  <si>
    <t>250-171-142</t>
  </si>
  <si>
    <t>250-171-147</t>
  </si>
  <si>
    <t>250-171-162</t>
  </si>
  <si>
    <t>250-171-171</t>
  </si>
  <si>
    <t>250-171-172</t>
  </si>
  <si>
    <t>250-171-174</t>
  </si>
  <si>
    <t>250-171-176</t>
  </si>
  <si>
    <t>250-171-180</t>
  </si>
  <si>
    <t>250-171-199</t>
  </si>
  <si>
    <t>250-171-211</t>
  </si>
  <si>
    <t>250-171-311</t>
  </si>
  <si>
    <t>250-171-314</t>
  </si>
  <si>
    <t>250-171-392</t>
  </si>
  <si>
    <t>250-171-411</t>
  </si>
  <si>
    <t>250-171-418</t>
  </si>
  <si>
    <t>250-178-418</t>
  </si>
  <si>
    <t>250-ALL-116</t>
  </si>
  <si>
    <t>250-ALL-117</t>
  </si>
  <si>
    <t>250-ALL-121</t>
  </si>
  <si>
    <t>250-ALL-126</t>
  </si>
  <si>
    <t>250-ALL-131</t>
  </si>
  <si>
    <t>250-ALL-132</t>
  </si>
  <si>
    <t>250-ALL-133</t>
  </si>
  <si>
    <t>250-ALL-142</t>
  </si>
  <si>
    <t>250-ALL-143</t>
  </si>
  <si>
    <t>250-ALL-145</t>
  </si>
  <si>
    <t>250-ALL-146</t>
  </si>
  <si>
    <t>250-ALL-147</t>
  </si>
  <si>
    <t>250-ALL-148</t>
  </si>
  <si>
    <t>250-ALL-162</t>
  </si>
  <si>
    <t>250-ALL-171</t>
  </si>
  <si>
    <t>250-ALL-172</t>
  </si>
  <si>
    <t>250-ALL-180</t>
  </si>
  <si>
    <t>250-ALL-181</t>
  </si>
  <si>
    <t>250-ALL-192</t>
  </si>
  <si>
    <t>250-ALL-198</t>
  </si>
  <si>
    <t>250-ALL-199</t>
  </si>
  <si>
    <t>250-ALL-232</t>
  </si>
  <si>
    <t>250-ALL-314</t>
  </si>
  <si>
    <t>250-ALL-331</t>
  </si>
  <si>
    <t>250-ALL-392</t>
  </si>
  <si>
    <t>250-ALL-411</t>
  </si>
  <si>
    <t>250-ALL-422</t>
  </si>
  <si>
    <t>250-ALL-423</t>
  </si>
  <si>
    <t>250-ALL-453</t>
  </si>
  <si>
    <t>250-ALL-459</t>
  </si>
  <si>
    <t>250-ALL-461</t>
  </si>
  <si>
    <t>250-ALL-462</t>
  </si>
  <si>
    <t>260-121-121</t>
  </si>
  <si>
    <t>260-121-124</t>
  </si>
  <si>
    <t>260-121-198</t>
  </si>
  <si>
    <t>260-121-211</t>
  </si>
  <si>
    <t>260-121-221</t>
  </si>
  <si>
    <t>260-121-311</t>
  </si>
  <si>
    <t>260-121-411</t>
  </si>
  <si>
    <t>260-123-342</t>
  </si>
  <si>
    <t>260-124-462</t>
  </si>
  <si>
    <t>260-125-172</t>
  </si>
  <si>
    <t>260-125-174</t>
  </si>
  <si>
    <t>260-125-231</t>
  </si>
  <si>
    <t>260-125-411</t>
  </si>
  <si>
    <t>260-125-462</t>
  </si>
  <si>
    <t>260-125-541</t>
  </si>
  <si>
    <t>260-126-462</t>
  </si>
  <si>
    <t>260-127-462</t>
  </si>
  <si>
    <t>260-128-462</t>
  </si>
  <si>
    <t>260-129-418</t>
  </si>
  <si>
    <t>260-132-121</t>
  </si>
  <si>
    <t>260-132-142</t>
  </si>
  <si>
    <t>260-132-211</t>
  </si>
  <si>
    <t>260-132-221</t>
  </si>
  <si>
    <t>260-132-231</t>
  </si>
  <si>
    <t>260-132-311</t>
  </si>
  <si>
    <t>260-132-411</t>
  </si>
  <si>
    <t>260-132-541</t>
  </si>
  <si>
    <t>260-134-142</t>
  </si>
  <si>
    <t>260-134-199</t>
  </si>
  <si>
    <t>260-134-211</t>
  </si>
  <si>
    <t>260-134-221</t>
  </si>
  <si>
    <t>260-134-311</t>
  </si>
  <si>
    <t>260-134-411</t>
  </si>
  <si>
    <t>260-134-413</t>
  </si>
  <si>
    <t>260-134-418</t>
  </si>
  <si>
    <t>260-134-462</t>
  </si>
  <si>
    <t>260-134-542</t>
  </si>
  <si>
    <t>260-135-311</t>
  </si>
  <si>
    <t>260-137-411</t>
  </si>
  <si>
    <t>260-163-116</t>
  </si>
  <si>
    <t>260-163-121</t>
  </si>
  <si>
    <t>260-163-124</t>
  </si>
  <si>
    <t>260-163-126</t>
  </si>
  <si>
    <t>260-163-131</t>
  </si>
  <si>
    <t>260-163-142</t>
  </si>
  <si>
    <t>260-163-151</t>
  </si>
  <si>
    <t>260-163-162</t>
  </si>
  <si>
    <t>260-163-171</t>
  </si>
  <si>
    <t>260-163-172</t>
  </si>
  <si>
    <t>260-163-181</t>
  </si>
  <si>
    <t>260-163-191</t>
  </si>
  <si>
    <t>260-163-192</t>
  </si>
  <si>
    <t>260-163-199</t>
  </si>
  <si>
    <t>260-163-211</t>
  </si>
  <si>
    <t>260-163-221</t>
  </si>
  <si>
    <t>260-163-231</t>
  </si>
  <si>
    <t>260-163-311</t>
  </si>
  <si>
    <t>260-163-319</t>
  </si>
  <si>
    <t>260-163-326</t>
  </si>
  <si>
    <t>260-163-327</t>
  </si>
  <si>
    <t>260-163-332</t>
  </si>
  <si>
    <t>260-163-333</t>
  </si>
  <si>
    <t>260-163-341</t>
  </si>
  <si>
    <t>260-163-342</t>
  </si>
  <si>
    <t>260-163-361</t>
  </si>
  <si>
    <t>260-163-411</t>
  </si>
  <si>
    <t>260-163-418</t>
  </si>
  <si>
    <t>260-163-422</t>
  </si>
  <si>
    <t>260-163-461</t>
  </si>
  <si>
    <t>260-163-462</t>
  </si>
  <si>
    <t>260-163-541</t>
  </si>
  <si>
    <t>260-163-542</t>
  </si>
  <si>
    <t>260-165-392</t>
  </si>
  <si>
    <t>260-165-418</t>
  </si>
  <si>
    <t>260-167-411</t>
  </si>
  <si>
    <t>260-167-462</t>
  </si>
  <si>
    <t>260-170-151</t>
  </si>
  <si>
    <t>260-170-152</t>
  </si>
  <si>
    <t>260-170-211</t>
  </si>
  <si>
    <t>260-170-221</t>
  </si>
  <si>
    <t>260-ALL-116</t>
  </si>
  <si>
    <t>260-ALL-121</t>
  </si>
  <si>
    <t>260-ALL-124</t>
  </si>
  <si>
    <t>260-ALL-126</t>
  </si>
  <si>
    <t>260-ALL-131</t>
  </si>
  <si>
    <t>260-ALL-142</t>
  </si>
  <si>
    <t>260-ALL-151</t>
  </si>
  <si>
    <t>260-ALL-152</t>
  </si>
  <si>
    <t>260-ALL-162</t>
  </si>
  <si>
    <t>260-ALL-172</t>
  </si>
  <si>
    <t>260-ALL-174</t>
  </si>
  <si>
    <t>260-ALL-181</t>
  </si>
  <si>
    <t>260-ALL-191</t>
  </si>
  <si>
    <t>260-ALL-192</t>
  </si>
  <si>
    <t>260-ALL-198</t>
  </si>
  <si>
    <t>260-ALL-199</t>
  </si>
  <si>
    <t>260-ALL-231</t>
  </si>
  <si>
    <t>260-ALL-311</t>
  </si>
  <si>
    <t>260-ALL-319</t>
  </si>
  <si>
    <t>260-ALL-326</t>
  </si>
  <si>
    <t>260-ALL-327</t>
  </si>
  <si>
    <t>260-ALL-332</t>
  </si>
  <si>
    <t>260-ALL-333</t>
  </si>
  <si>
    <t>260-ALL-341</t>
  </si>
  <si>
    <t>260-ALL-342</t>
  </si>
  <si>
    <t>260-ALL-361</t>
  </si>
  <si>
    <t>260-ALL-411</t>
  </si>
  <si>
    <t>260-ALL-413</t>
  </si>
  <si>
    <t>260-ALL-418</t>
  </si>
  <si>
    <t>260-ALL-422</t>
  </si>
  <si>
    <t>260-ALL-461</t>
  </si>
  <si>
    <t>260-ALL-462</t>
  </si>
  <si>
    <t>260-ALL-541</t>
  </si>
  <si>
    <t>260-ALL-542</t>
  </si>
  <si>
    <t>26B-121-121</t>
  </si>
  <si>
    <t>26B-121-135</t>
  </si>
  <si>
    <t>26B-121-211</t>
  </si>
  <si>
    <t>26B-121-411</t>
  </si>
  <si>
    <t>26B-124-462</t>
  </si>
  <si>
    <t>26B-126-462</t>
  </si>
  <si>
    <t>26B-129-418</t>
  </si>
  <si>
    <t>26B-134-411</t>
  </si>
  <si>
    <t>26B-134-418</t>
  </si>
  <si>
    <t>26B-135-418</t>
  </si>
  <si>
    <t>26B-137-411</t>
  </si>
  <si>
    <t>26B-163-121</t>
  </si>
  <si>
    <t>26B-163-211</t>
  </si>
  <si>
    <t>26B-163-418</t>
  </si>
  <si>
    <t>26B-163-462</t>
  </si>
  <si>
    <t>26B-ALL-121</t>
  </si>
  <si>
    <t>26B-ALL-135</t>
  </si>
  <si>
    <t>26B-ALL-211</t>
  </si>
  <si>
    <t>26B-ALL-411</t>
  </si>
  <si>
    <t>26B-ALL-418</t>
  </si>
  <si>
    <t>26B-ALL-462</t>
  </si>
  <si>
    <t>26C-121-121</t>
  </si>
  <si>
    <t>26C-121-211</t>
  </si>
  <si>
    <t>26C-121-221</t>
  </si>
  <si>
    <t>26C-121-231</t>
  </si>
  <si>
    <t>26C-124-462</t>
  </si>
  <si>
    <t>26C-124-542</t>
  </si>
  <si>
    <t>26C-126-418</t>
  </si>
  <si>
    <t>26C-126-462</t>
  </si>
  <si>
    <t>26C-132-411</t>
  </si>
  <si>
    <t>26C-132-541</t>
  </si>
  <si>
    <t>26C-135-311</t>
  </si>
  <si>
    <t>26C-137-311</t>
  </si>
  <si>
    <t>26C-137-411</t>
  </si>
  <si>
    <t>26C-163-311</t>
  </si>
  <si>
    <t>26C-163-462</t>
  </si>
  <si>
    <t>26C-165-411</t>
  </si>
  <si>
    <t>26C-169-317</t>
  </si>
  <si>
    <t>26C-170-142</t>
  </si>
  <si>
    <t>26C-ALL-121</t>
  </si>
  <si>
    <t>26C-ALL-142</t>
  </si>
  <si>
    <t>26C-ALL-221</t>
  </si>
  <si>
    <t>26C-ALL-231</t>
  </si>
  <si>
    <t>26C-ALL-311</t>
  </si>
  <si>
    <t>26C-ALL-317</t>
  </si>
  <si>
    <t>26C-ALL-411</t>
  </si>
  <si>
    <t>26C-ALL-418</t>
  </si>
  <si>
    <t>26C-ALL-462</t>
  </si>
  <si>
    <t>26C-ALL-541</t>
  </si>
  <si>
    <t>26C-ALL-542</t>
  </si>
  <si>
    <t>270-121-198</t>
  </si>
  <si>
    <t>270-121-211</t>
  </si>
  <si>
    <t>270-121-221</t>
  </si>
  <si>
    <t>270-121-311</t>
  </si>
  <si>
    <t>270-121-312</t>
  </si>
  <si>
    <t>270-121-411</t>
  </si>
  <si>
    <t>270-132-121</t>
  </si>
  <si>
    <t>270-132-132</t>
  </si>
  <si>
    <t>270-132-192</t>
  </si>
  <si>
    <t>270-132-211</t>
  </si>
  <si>
    <t>270-132-221</t>
  </si>
  <si>
    <t>270-132-231</t>
  </si>
  <si>
    <t>270-132-332</t>
  </si>
  <si>
    <t>270-135-462</t>
  </si>
  <si>
    <t>270-163-162</t>
  </si>
  <si>
    <t>270-163-163</t>
  </si>
  <si>
    <t>270-163-171</t>
  </si>
  <si>
    <t>270-163-174</t>
  </si>
  <si>
    <t>270-163-176</t>
  </si>
  <si>
    <t>270-163-192</t>
  </si>
  <si>
    <t>270-163-211</t>
  </si>
  <si>
    <t>270-163-221</t>
  </si>
  <si>
    <t>270-163-312</t>
  </si>
  <si>
    <t>270-163-317</t>
  </si>
  <si>
    <t>270-163-319</t>
  </si>
  <si>
    <t>270-163-418</t>
  </si>
  <si>
    <t>270-163-462</t>
  </si>
  <si>
    <t>270-165-411</t>
  </si>
  <si>
    <t>270-166-418</t>
  </si>
  <si>
    <t>270-178-418</t>
  </si>
  <si>
    <t>270-ALL-121</t>
  </si>
  <si>
    <t>270-ALL-132</t>
  </si>
  <si>
    <t>270-ALL-162</t>
  </si>
  <si>
    <t>270-ALL-163</t>
  </si>
  <si>
    <t>270-ALL-171</t>
  </si>
  <si>
    <t>270-ALL-174</t>
  </si>
  <si>
    <t>270-ALL-176</t>
  </si>
  <si>
    <t>270-ALL-192</t>
  </si>
  <si>
    <t>270-ALL-198</t>
  </si>
  <si>
    <t>270-ALL-221</t>
  </si>
  <si>
    <t>270-ALL-231</t>
  </si>
  <si>
    <t>270-ALL-311</t>
  </si>
  <si>
    <t>270-ALL-312</t>
  </si>
  <si>
    <t>270-ALL-317</t>
  </si>
  <si>
    <t>270-ALL-319</t>
  </si>
  <si>
    <t>270-ALL-332</t>
  </si>
  <si>
    <t>270-ALL-418</t>
  </si>
  <si>
    <t>27A-121-121</t>
  </si>
  <si>
    <t>27A-121-198</t>
  </si>
  <si>
    <t>27A-121-211</t>
  </si>
  <si>
    <t>27A-121-312</t>
  </si>
  <si>
    <t>27A-121-411</t>
  </si>
  <si>
    <t>27A-123-411</t>
  </si>
  <si>
    <t>27A-124-418</t>
  </si>
  <si>
    <t>27A-126-418</t>
  </si>
  <si>
    <t>27A-126-462</t>
  </si>
  <si>
    <t>27A-135-418</t>
  </si>
  <si>
    <t>27A-137-411</t>
  </si>
  <si>
    <t>27A-ALL-121</t>
  </si>
  <si>
    <t>27A-ALL-198</t>
  </si>
  <si>
    <t>27A-ALL-211</t>
  </si>
  <si>
    <t>27A-ALL-312</t>
  </si>
  <si>
    <t>27A-ALL-411</t>
  </si>
  <si>
    <t>27A-ALL-418</t>
  </si>
  <si>
    <t>27A-ALL-462</t>
  </si>
  <si>
    <t>280-121-198</t>
  </si>
  <si>
    <t>280-121-211</t>
  </si>
  <si>
    <t>280-121-221</t>
  </si>
  <si>
    <t>280-121-312</t>
  </si>
  <si>
    <t>280-121-411</t>
  </si>
  <si>
    <t>280-121-418</t>
  </si>
  <si>
    <t>280-123-411</t>
  </si>
  <si>
    <t>280-124-418</t>
  </si>
  <si>
    <t>280-124-422</t>
  </si>
  <si>
    <t>280-124-462</t>
  </si>
  <si>
    <t>280-125-462</t>
  </si>
  <si>
    <t>280-126-462</t>
  </si>
  <si>
    <t>280-129-418</t>
  </si>
  <si>
    <t>280-132-192</t>
  </si>
  <si>
    <t>280-132-198</t>
  </si>
  <si>
    <t>280-132-211</t>
  </si>
  <si>
    <t>280-132-221</t>
  </si>
  <si>
    <t>280-132-311</t>
  </si>
  <si>
    <t>280-132-411</t>
  </si>
  <si>
    <t>280-132-418</t>
  </si>
  <si>
    <t>280-132-462</t>
  </si>
  <si>
    <t>280-135-418</t>
  </si>
  <si>
    <t>280-137-311</t>
  </si>
  <si>
    <t>280-137-411</t>
  </si>
  <si>
    <t>280-163-178</t>
  </si>
  <si>
    <t>280-163-199</t>
  </si>
  <si>
    <t>280-163-211</t>
  </si>
  <si>
    <t>280-163-221</t>
  </si>
  <si>
    <t>280-163-317</t>
  </si>
  <si>
    <t>280-163-411</t>
  </si>
  <si>
    <t>280-170-126</t>
  </si>
  <si>
    <t>280-170-142</t>
  </si>
  <si>
    <t>280-170-211</t>
  </si>
  <si>
    <t>280-170-392</t>
  </si>
  <si>
    <t>280-171-126</t>
  </si>
  <si>
    <t>280-171-142</t>
  </si>
  <si>
    <t>280-171-171</t>
  </si>
  <si>
    <t>280-171-211</t>
  </si>
  <si>
    <t>280-171-392</t>
  </si>
  <si>
    <t>280-178-418</t>
  </si>
  <si>
    <t>280-ALL-126</t>
  </si>
  <si>
    <t>280-ALL-142</t>
  </si>
  <si>
    <t>280-ALL-178</t>
  </si>
  <si>
    <t>280-ALL-192</t>
  </si>
  <si>
    <t>280-ALL-198</t>
  </si>
  <si>
    <t>280-ALL-199</t>
  </si>
  <si>
    <t>280-ALL-311</t>
  </si>
  <si>
    <t>280-ALL-312</t>
  </si>
  <si>
    <t>280-ALL-317</t>
  </si>
  <si>
    <t>280-ALL-392</t>
  </si>
  <si>
    <t>280-ALL-418</t>
  </si>
  <si>
    <t>280-ALL-422</t>
  </si>
  <si>
    <t>280-ALL-462</t>
  </si>
  <si>
    <t>290-121-121</t>
  </si>
  <si>
    <t>290-121-124</t>
  </si>
  <si>
    <t>290-121-144</t>
  </si>
  <si>
    <t>290-121-211</t>
  </si>
  <si>
    <t>290-121-221</t>
  </si>
  <si>
    <t>290-121-411</t>
  </si>
  <si>
    <t>290-121-418</t>
  </si>
  <si>
    <t>290-121-462</t>
  </si>
  <si>
    <t>290-122-311</t>
  </si>
  <si>
    <t>290-124-462</t>
  </si>
  <si>
    <t>290-125-113</t>
  </si>
  <si>
    <t>290-125-151</t>
  </si>
  <si>
    <t>290-125-165</t>
  </si>
  <si>
    <t>290-125-175</t>
  </si>
  <si>
    <t>290-125-176</t>
  </si>
  <si>
    <t>290-125-184</t>
  </si>
  <si>
    <t>290-125-221</t>
  </si>
  <si>
    <t>290-125-231</t>
  </si>
  <si>
    <t>290-125-411</t>
  </si>
  <si>
    <t>290-125-422</t>
  </si>
  <si>
    <t>290-125-423</t>
  </si>
  <si>
    <t>290-125-424</t>
  </si>
  <si>
    <t>290-125-451</t>
  </si>
  <si>
    <t>290-128-418</t>
  </si>
  <si>
    <t>290-128-462</t>
  </si>
  <si>
    <t>290-129-418</t>
  </si>
  <si>
    <t>290-132-311</t>
  </si>
  <si>
    <t>290-132-318</t>
  </si>
  <si>
    <t>290-132-331</t>
  </si>
  <si>
    <t>290-132-332</t>
  </si>
  <si>
    <t>290-132-411</t>
  </si>
  <si>
    <t>290-134-162</t>
  </si>
  <si>
    <t>290-134-418</t>
  </si>
  <si>
    <t>290-134-461</t>
  </si>
  <si>
    <t>290-134-462</t>
  </si>
  <si>
    <t>290-135-418</t>
  </si>
  <si>
    <t>290-135-542</t>
  </si>
  <si>
    <t>290-137-411</t>
  </si>
  <si>
    <t>290-163-113</t>
  </si>
  <si>
    <t>290-163-153</t>
  </si>
  <si>
    <t>290-163-211</t>
  </si>
  <si>
    <t>290-163-221</t>
  </si>
  <si>
    <t>290-163-231</t>
  </si>
  <si>
    <t>290-163-311</t>
  </si>
  <si>
    <t>290-163-344</t>
  </si>
  <si>
    <t>290-163-392</t>
  </si>
  <si>
    <t>290-163-411</t>
  </si>
  <si>
    <t>290-163-413</t>
  </si>
  <si>
    <t>290-163-418</t>
  </si>
  <si>
    <t>290-163-462</t>
  </si>
  <si>
    <t>290-163-472</t>
  </si>
  <si>
    <t>290-169-311</t>
  </si>
  <si>
    <t>290-171-462</t>
  </si>
  <si>
    <t>290-178-418</t>
  </si>
  <si>
    <t>290-ALL-113</t>
  </si>
  <si>
    <t>290-ALL-121</t>
  </si>
  <si>
    <t>290-ALL-124</t>
  </si>
  <si>
    <t>290-ALL-144</t>
  </si>
  <si>
    <t>290-ALL-151</t>
  </si>
  <si>
    <t>290-ALL-153</t>
  </si>
  <si>
    <t>290-ALL-162</t>
  </si>
  <si>
    <t>290-ALL-165</t>
  </si>
  <si>
    <t>290-ALL-175</t>
  </si>
  <si>
    <t>290-ALL-176</t>
  </si>
  <si>
    <t>290-ALL-184</t>
  </si>
  <si>
    <t>290-ALL-221</t>
  </si>
  <si>
    <t>290-ALL-231</t>
  </si>
  <si>
    <t>290-ALL-311</t>
  </si>
  <si>
    <t>290-ALL-318</t>
  </si>
  <si>
    <t>290-ALL-331</t>
  </si>
  <si>
    <t>290-ALL-332</t>
  </si>
  <si>
    <t>290-ALL-344</t>
  </si>
  <si>
    <t>290-ALL-392</t>
  </si>
  <si>
    <t>290-ALL-411</t>
  </si>
  <si>
    <t>290-ALL-413</t>
  </si>
  <si>
    <t>290-ALL-418</t>
  </si>
  <si>
    <t>290-ALL-422</t>
  </si>
  <si>
    <t>290-ALL-423</t>
  </si>
  <si>
    <t>290-ALL-424</t>
  </si>
  <si>
    <t>290-ALL-451</t>
  </si>
  <si>
    <t>290-ALL-461</t>
  </si>
  <si>
    <t>290-ALL-462</t>
  </si>
  <si>
    <t>290-ALL-472</t>
  </si>
  <si>
    <t>290-ALL-542</t>
  </si>
  <si>
    <t>291-121-196</t>
  </si>
  <si>
    <t>291-121-198</t>
  </si>
  <si>
    <t>291-121-211</t>
  </si>
  <si>
    <t>291-121-221</t>
  </si>
  <si>
    <t>291-121-411</t>
  </si>
  <si>
    <t>291-121-418</t>
  </si>
  <si>
    <t>291-121-462</t>
  </si>
  <si>
    <t>291-122-311</t>
  </si>
  <si>
    <t>291-123-411</t>
  </si>
  <si>
    <t>291-124-462</t>
  </si>
  <si>
    <t>291-125-411</t>
  </si>
  <si>
    <t>291-126-462</t>
  </si>
  <si>
    <t>291-128-418</t>
  </si>
  <si>
    <t>291-129-418</t>
  </si>
  <si>
    <t>291-132-411</t>
  </si>
  <si>
    <t>291-132-462</t>
  </si>
  <si>
    <t>291-134-198</t>
  </si>
  <si>
    <t>291-134-211</t>
  </si>
  <si>
    <t>291-134-221</t>
  </si>
  <si>
    <t>291-134-411</t>
  </si>
  <si>
    <t>291-134-414</t>
  </si>
  <si>
    <t>291-134-462</t>
  </si>
  <si>
    <t>291-135-311</t>
  </si>
  <si>
    <t>291-135-542</t>
  </si>
  <si>
    <t>291-137-411</t>
  </si>
  <si>
    <t>291-163-113</t>
  </si>
  <si>
    <t>291-163-143</t>
  </si>
  <si>
    <t>291-163-171</t>
  </si>
  <si>
    <t>291-163-191</t>
  </si>
  <si>
    <t>291-163-192</t>
  </si>
  <si>
    <t>291-163-196</t>
  </si>
  <si>
    <t>291-163-198</t>
  </si>
  <si>
    <t>291-163-211</t>
  </si>
  <si>
    <t>291-163-221</t>
  </si>
  <si>
    <t>291-163-231</t>
  </si>
  <si>
    <t>291-163-311</t>
  </si>
  <si>
    <t>291-163-312</t>
  </si>
  <si>
    <t>291-163-343</t>
  </si>
  <si>
    <t>291-163-392</t>
  </si>
  <si>
    <t>291-163-411</t>
  </si>
  <si>
    <t>291-163-418</t>
  </si>
  <si>
    <t>291-163-462</t>
  </si>
  <si>
    <t>291-165-392</t>
  </si>
  <si>
    <t>291-165-411</t>
  </si>
  <si>
    <t>291-169-192</t>
  </si>
  <si>
    <t>291-169-211</t>
  </si>
  <si>
    <t>291-169-221</t>
  </si>
  <si>
    <t>291-169-311</t>
  </si>
  <si>
    <t>291-170-143</t>
  </si>
  <si>
    <t>291-170-211</t>
  </si>
  <si>
    <t>291-170-392</t>
  </si>
  <si>
    <t>291-171-131</t>
  </si>
  <si>
    <t>291-171-191</t>
  </si>
  <si>
    <t>291-171-192</t>
  </si>
  <si>
    <t>291-171-211</t>
  </si>
  <si>
    <t>291-171-221</t>
  </si>
  <si>
    <t>291-171-231</t>
  </si>
  <si>
    <t>291-171-311</t>
  </si>
  <si>
    <t>291-171-312</t>
  </si>
  <si>
    <t>291-171-411</t>
  </si>
  <si>
    <t>291-171-418</t>
  </si>
  <si>
    <t>291-171-462</t>
  </si>
  <si>
    <t>291-178-418</t>
  </si>
  <si>
    <t>291-ALL-113</t>
  </si>
  <si>
    <t>291-ALL-131</t>
  </si>
  <si>
    <t>291-ALL-143</t>
  </si>
  <si>
    <t>291-ALL-191</t>
  </si>
  <si>
    <t>291-ALL-192</t>
  </si>
  <si>
    <t>291-ALL-196</t>
  </si>
  <si>
    <t>291-ALL-198</t>
  </si>
  <si>
    <t>291-ALL-221</t>
  </si>
  <si>
    <t>291-ALL-231</t>
  </si>
  <si>
    <t>291-ALL-311</t>
  </si>
  <si>
    <t>291-ALL-312</t>
  </si>
  <si>
    <t>291-ALL-343</t>
  </si>
  <si>
    <t>291-ALL-392</t>
  </si>
  <si>
    <t>291-ALL-411</t>
  </si>
  <si>
    <t>291-ALL-414</t>
  </si>
  <si>
    <t>291-ALL-418</t>
  </si>
  <si>
    <t>291-ALL-462</t>
  </si>
  <si>
    <t>291-ALL-542</t>
  </si>
  <si>
    <t>292-121-121</t>
  </si>
  <si>
    <t>292-121-131</t>
  </si>
  <si>
    <t>292-121-135</t>
  </si>
  <si>
    <t>292-121-144</t>
  </si>
  <si>
    <t>292-121-151</t>
  </si>
  <si>
    <t>292-121-211</t>
  </si>
  <si>
    <t>292-121-221</t>
  </si>
  <si>
    <t>292-121-411</t>
  </si>
  <si>
    <t>292-121-418</t>
  </si>
  <si>
    <t>292-122-311</t>
  </si>
  <si>
    <t>292-123-315</t>
  </si>
  <si>
    <t>292-124-462</t>
  </si>
  <si>
    <t>292-125-149</t>
  </si>
  <si>
    <t>292-125-461</t>
  </si>
  <si>
    <t>292-126-462</t>
  </si>
  <si>
    <t>292-128-462</t>
  </si>
  <si>
    <t>292-132-192</t>
  </si>
  <si>
    <t>292-132-211</t>
  </si>
  <si>
    <t>292-132-221</t>
  </si>
  <si>
    <t>292-132-311</t>
  </si>
  <si>
    <t>292-132-331</t>
  </si>
  <si>
    <t>292-132-411</t>
  </si>
  <si>
    <t>292-134-152</t>
  </si>
  <si>
    <t>292-134-211</t>
  </si>
  <si>
    <t>292-134-221</t>
  </si>
  <si>
    <t>292-134-231</t>
  </si>
  <si>
    <t>292-134-311</t>
  </si>
  <si>
    <t>292-134-315</t>
  </si>
  <si>
    <t>292-134-418</t>
  </si>
  <si>
    <t>292-135-311</t>
  </si>
  <si>
    <t>292-137-411</t>
  </si>
  <si>
    <t>292-138-418</t>
  </si>
  <si>
    <t>292-163-116</t>
  </si>
  <si>
    <t>292-163-162</t>
  </si>
  <si>
    <t>292-163-181</t>
  </si>
  <si>
    <t>292-163-187</t>
  </si>
  <si>
    <t>292-163-191</t>
  </si>
  <si>
    <t>292-163-192</t>
  </si>
  <si>
    <t>292-163-311</t>
  </si>
  <si>
    <t>292-163-326</t>
  </si>
  <si>
    <t>292-163-418</t>
  </si>
  <si>
    <t>292-163-461</t>
  </si>
  <si>
    <t>292-163-472</t>
  </si>
  <si>
    <t>292-165-418</t>
  </si>
  <si>
    <t>292-169-311</t>
  </si>
  <si>
    <t>292-171-192</t>
  </si>
  <si>
    <t>292-171-211</t>
  </si>
  <si>
    <t>292-171-221</t>
  </si>
  <si>
    <t>292-171-392</t>
  </si>
  <si>
    <t>292-171-411</t>
  </si>
  <si>
    <t>292-ALL-116</t>
  </si>
  <si>
    <t>292-ALL-144</t>
  </si>
  <si>
    <t>292-ALL-149</t>
  </si>
  <si>
    <t>292-ALL-151</t>
  </si>
  <si>
    <t>292-ALL-152</t>
  </si>
  <si>
    <t>292-ALL-162</t>
  </si>
  <si>
    <t>292-ALL-181</t>
  </si>
  <si>
    <t>292-ALL-187</t>
  </si>
  <si>
    <t>292-ALL-191</t>
  </si>
  <si>
    <t>292-ALL-192</t>
  </si>
  <si>
    <t>292-ALL-311</t>
  </si>
  <si>
    <t>292-ALL-326</t>
  </si>
  <si>
    <t>292-ALL-331</t>
  </si>
  <si>
    <t>292-ALL-418</t>
  </si>
  <si>
    <t>292-ALL-461</t>
  </si>
  <si>
    <t>292-ALL-462</t>
  </si>
  <si>
    <t>292-ALL-472</t>
  </si>
  <si>
    <t>295-121-121</t>
  </si>
  <si>
    <t>295-121-211</t>
  </si>
  <si>
    <t>295-121-311</t>
  </si>
  <si>
    <t>295-121-411</t>
  </si>
  <si>
    <t>295-121-459</t>
  </si>
  <si>
    <t>295-122-311</t>
  </si>
  <si>
    <t>295-123-411</t>
  </si>
  <si>
    <t>295-124-462</t>
  </si>
  <si>
    <t>295-126-462</t>
  </si>
  <si>
    <t>295-128-462</t>
  </si>
  <si>
    <t>295-132-311</t>
  </si>
  <si>
    <t>295-134-312</t>
  </si>
  <si>
    <t>295-137-311</t>
  </si>
  <si>
    <t>295-137-411</t>
  </si>
  <si>
    <t>295-137-461</t>
  </si>
  <si>
    <t>295-163-311</t>
  </si>
  <si>
    <t>295-163-312</t>
  </si>
  <si>
    <t>295-163-462</t>
  </si>
  <si>
    <t>295-ALL-121</t>
  </si>
  <si>
    <t>295-ALL-211</t>
  </si>
  <si>
    <t>295-ALL-311</t>
  </si>
  <si>
    <t>295-ALL-312</t>
  </si>
  <si>
    <t>295-ALL-411</t>
  </si>
  <si>
    <t>295-ALL-459</t>
  </si>
  <si>
    <t>295-ALL-461</t>
  </si>
  <si>
    <t>295-ALL-462</t>
  </si>
  <si>
    <t>29A-123-411</t>
  </si>
  <si>
    <t>29A-129-418</t>
  </si>
  <si>
    <t>29A-132-311</t>
  </si>
  <si>
    <t>29A-134-142</t>
  </si>
  <si>
    <t>29A-134-211</t>
  </si>
  <si>
    <t>29A-134-231</t>
  </si>
  <si>
    <t>29A-134-418</t>
  </si>
  <si>
    <t>29A-135-418</t>
  </si>
  <si>
    <t>29A-137-411</t>
  </si>
  <si>
    <t>29A-137-461</t>
  </si>
  <si>
    <t>29A-163-131</t>
  </si>
  <si>
    <t>29A-163-211</t>
  </si>
  <si>
    <t>29A-163-229</t>
  </si>
  <si>
    <t>29A-163-231</t>
  </si>
  <si>
    <t>29A-163-235</t>
  </si>
  <si>
    <t>29A-165-418</t>
  </si>
  <si>
    <t>29A-166-418</t>
  </si>
  <si>
    <t>29A-167-418</t>
  </si>
  <si>
    <t>29A-169-146</t>
  </si>
  <si>
    <t>29A-170-142</t>
  </si>
  <si>
    <t>29A-170-211</t>
  </si>
  <si>
    <t>29A-ALL-131</t>
  </si>
  <si>
    <t>29A-ALL-142</t>
  </si>
  <si>
    <t>29A-ALL-146</t>
  </si>
  <si>
    <t>29A-ALL-211</t>
  </si>
  <si>
    <t>29A-ALL-229</t>
  </si>
  <si>
    <t>29A-ALL-231</t>
  </si>
  <si>
    <t>29A-ALL-235</t>
  </si>
  <si>
    <t>29A-ALL-311</t>
  </si>
  <si>
    <t>29A-ALL-411</t>
  </si>
  <si>
    <t>29A-ALL-418</t>
  </si>
  <si>
    <t>29A-ALL-461</t>
  </si>
  <si>
    <t>300-121-198</t>
  </si>
  <si>
    <t>300-121-211</t>
  </si>
  <si>
    <t>300-121-221</t>
  </si>
  <si>
    <t>300-121-311</t>
  </si>
  <si>
    <t>300-121-312</t>
  </si>
  <si>
    <t>300-121-411</t>
  </si>
  <si>
    <t>300-121-418</t>
  </si>
  <si>
    <t>300-125-174</t>
  </si>
  <si>
    <t>300-125-176</t>
  </si>
  <si>
    <t>300-125-411</t>
  </si>
  <si>
    <t>300-125-422</t>
  </si>
  <si>
    <t>300-125-453</t>
  </si>
  <si>
    <t>300-125-461</t>
  </si>
  <si>
    <t>300-125-541</t>
  </si>
  <si>
    <t>300-126-462</t>
  </si>
  <si>
    <t>300-128-462</t>
  </si>
  <si>
    <t>300-129-418</t>
  </si>
  <si>
    <t>300-132-135</t>
  </si>
  <si>
    <t>300-132-192</t>
  </si>
  <si>
    <t>300-132-211</t>
  </si>
  <si>
    <t>300-132-221</t>
  </si>
  <si>
    <t>300-132-317</t>
  </si>
  <si>
    <t>300-132-411</t>
  </si>
  <si>
    <t>300-134-142</t>
  </si>
  <si>
    <t>300-134-198</t>
  </si>
  <si>
    <t>300-134-211</t>
  </si>
  <si>
    <t>300-134-221</t>
  </si>
  <si>
    <t>300-134-312</t>
  </si>
  <si>
    <t>300-134-411</t>
  </si>
  <si>
    <t>300-134-418</t>
  </si>
  <si>
    <t>300-134-461</t>
  </si>
  <si>
    <t>300-134-462</t>
  </si>
  <si>
    <t>300-135-418</t>
  </si>
  <si>
    <t>300-137-411</t>
  </si>
  <si>
    <t>300-137-461</t>
  </si>
  <si>
    <t>300-163-113</t>
  </si>
  <si>
    <t>300-163-116</t>
  </si>
  <si>
    <t>300-163-131</t>
  </si>
  <si>
    <t>300-163-191</t>
  </si>
  <si>
    <t>300-163-192</t>
  </si>
  <si>
    <t>300-163-211</t>
  </si>
  <si>
    <t>300-163-221</t>
  </si>
  <si>
    <t>300-163-231</t>
  </si>
  <si>
    <t>300-163-311</t>
  </si>
  <si>
    <t>300-163-312</t>
  </si>
  <si>
    <t>300-163-411</t>
  </si>
  <si>
    <t>300-163-418</t>
  </si>
  <si>
    <t>300-163-461</t>
  </si>
  <si>
    <t>300-163-462</t>
  </si>
  <si>
    <t>300-169-131</t>
  </si>
  <si>
    <t>300-169-146</t>
  </si>
  <si>
    <t>300-169-211</t>
  </si>
  <si>
    <t>300-169-221</t>
  </si>
  <si>
    <t>300-171-113</t>
  </si>
  <si>
    <t>300-171-126</t>
  </si>
  <si>
    <t>300-171-131</t>
  </si>
  <si>
    <t>300-171-142</t>
  </si>
  <si>
    <t>300-171-146</t>
  </si>
  <si>
    <t>300-171-151</t>
  </si>
  <si>
    <t>300-171-171</t>
  </si>
  <si>
    <t>300-171-173</t>
  </si>
  <si>
    <t>300-171-180</t>
  </si>
  <si>
    <t>300-171-211</t>
  </si>
  <si>
    <t>300-181-418</t>
  </si>
  <si>
    <t>300-ALL-113</t>
  </si>
  <si>
    <t>300-ALL-116</t>
  </si>
  <si>
    <t>300-ALL-126</t>
  </si>
  <si>
    <t>300-ALL-131</t>
  </si>
  <si>
    <t>300-ALL-135</t>
  </si>
  <si>
    <t>300-ALL-142</t>
  </si>
  <si>
    <t>300-ALL-146</t>
  </si>
  <si>
    <t>300-ALL-151</t>
  </si>
  <si>
    <t>300-ALL-171</t>
  </si>
  <si>
    <t>300-ALL-173</t>
  </si>
  <si>
    <t>300-ALL-174</t>
  </si>
  <si>
    <t>300-ALL-176</t>
  </si>
  <si>
    <t>300-ALL-180</t>
  </si>
  <si>
    <t>300-ALL-191</t>
  </si>
  <si>
    <t>300-ALL-192</t>
  </si>
  <si>
    <t>300-ALL-198</t>
  </si>
  <si>
    <t>300-ALL-211</t>
  </si>
  <si>
    <t>300-ALL-221</t>
  </si>
  <si>
    <t>300-ALL-231</t>
  </si>
  <si>
    <t>300-ALL-311</t>
  </si>
  <si>
    <t>300-ALL-312</t>
  </si>
  <si>
    <t>300-ALL-317</t>
  </si>
  <si>
    <t>300-ALL-411</t>
  </si>
  <si>
    <t>300-ALL-418</t>
  </si>
  <si>
    <t>300-ALL-422</t>
  </si>
  <si>
    <t>300-ALL-453</t>
  </si>
  <si>
    <t>300-ALL-461</t>
  </si>
  <si>
    <t>300-ALL-541</t>
  </si>
  <si>
    <t>310-121-121</t>
  </si>
  <si>
    <t>310-121-131</t>
  </si>
  <si>
    <t>310-121-135</t>
  </si>
  <si>
    <t>310-121-144</t>
  </si>
  <si>
    <t>310-121-211</t>
  </si>
  <si>
    <t>310-121-221</t>
  </si>
  <si>
    <t>310-121-418</t>
  </si>
  <si>
    <t>310-123-315</t>
  </si>
  <si>
    <t>310-123-411</t>
  </si>
  <si>
    <t>310-124-462</t>
  </si>
  <si>
    <t>310-125-151</t>
  </si>
  <si>
    <t>310-125-174</t>
  </si>
  <si>
    <t>310-125-176</t>
  </si>
  <si>
    <t>310-125-211</t>
  </si>
  <si>
    <t>310-125-221</t>
  </si>
  <si>
    <t>310-125-231</t>
  </si>
  <si>
    <t>310-125-332</t>
  </si>
  <si>
    <t>310-125-411</t>
  </si>
  <si>
    <t>310-125-418</t>
  </si>
  <si>
    <t>310-125-422</t>
  </si>
  <si>
    <t>310-125-451</t>
  </si>
  <si>
    <t>310-125-453</t>
  </si>
  <si>
    <t>310-125-461</t>
  </si>
  <si>
    <t>310-125-551</t>
  </si>
  <si>
    <t>310-125-552</t>
  </si>
  <si>
    <t>310-126-462</t>
  </si>
  <si>
    <t>310-127-462</t>
  </si>
  <si>
    <t>310-128-418</t>
  </si>
  <si>
    <t>310-129-418</t>
  </si>
  <si>
    <t>310-132-332</t>
  </si>
  <si>
    <t>310-132-411</t>
  </si>
  <si>
    <t>310-134-131</t>
  </si>
  <si>
    <t>310-134-142</t>
  </si>
  <si>
    <t>310-134-144</t>
  </si>
  <si>
    <t>310-134-146</t>
  </si>
  <si>
    <t>310-134-151</t>
  </si>
  <si>
    <t>310-134-152</t>
  </si>
  <si>
    <t>310-134-153</t>
  </si>
  <si>
    <t>310-134-173</t>
  </si>
  <si>
    <t>310-134-181</t>
  </si>
  <si>
    <t>310-134-211</t>
  </si>
  <si>
    <t>310-134-221</t>
  </si>
  <si>
    <t>310-134-231</t>
  </si>
  <si>
    <t>310-134-312</t>
  </si>
  <si>
    <t>310-134-315</t>
  </si>
  <si>
    <t>310-134-411</t>
  </si>
  <si>
    <t>310-134-418</t>
  </si>
  <si>
    <t>310-134-461</t>
  </si>
  <si>
    <t>310-134-462</t>
  </si>
  <si>
    <t>310-135-418</t>
  </si>
  <si>
    <t>310-137-411</t>
  </si>
  <si>
    <t>310-138-418</t>
  </si>
  <si>
    <t>310-163-121</t>
  </si>
  <si>
    <t>310-163-143</t>
  </si>
  <si>
    <t>310-163-144</t>
  </si>
  <si>
    <t>310-163-173</t>
  </si>
  <si>
    <t>310-163-211</t>
  </si>
  <si>
    <t>310-163-221</t>
  </si>
  <si>
    <t>310-163-231</t>
  </si>
  <si>
    <t>310-163-392</t>
  </si>
  <si>
    <t>310-163-411</t>
  </si>
  <si>
    <t>310-163-422</t>
  </si>
  <si>
    <t>310-163-462</t>
  </si>
  <si>
    <t>310-165-392</t>
  </si>
  <si>
    <t>310-165-411</t>
  </si>
  <si>
    <t>310-167-126</t>
  </si>
  <si>
    <t>310-167-211</t>
  </si>
  <si>
    <t>310-167-392</t>
  </si>
  <si>
    <t>310-171-152</t>
  </si>
  <si>
    <t>310-171-211</t>
  </si>
  <si>
    <t>310-171-221</t>
  </si>
  <si>
    <t>310-171-392</t>
  </si>
  <si>
    <t>310-181-116</t>
  </si>
  <si>
    <t>310-181-126</t>
  </si>
  <si>
    <t>310-181-131</t>
  </si>
  <si>
    <t>310-181-142</t>
  </si>
  <si>
    <t>310-181-146</t>
  </si>
  <si>
    <t>310-181-151</t>
  </si>
  <si>
    <t>310-181-174</t>
  </si>
  <si>
    <t>310-181-176</t>
  </si>
  <si>
    <t>310-181-180</t>
  </si>
  <si>
    <t>310-181-211</t>
  </si>
  <si>
    <t>310-181-392</t>
  </si>
  <si>
    <t>310-181-523</t>
  </si>
  <si>
    <t>310-ALL-116</t>
  </si>
  <si>
    <t>310-ALL-121</t>
  </si>
  <si>
    <t>310-ALL-126</t>
  </si>
  <si>
    <t>310-ALL-131</t>
  </si>
  <si>
    <t>310-ALL-135</t>
  </si>
  <si>
    <t>310-ALL-142</t>
  </si>
  <si>
    <t>310-ALL-143</t>
  </si>
  <si>
    <t>310-ALL-144</t>
  </si>
  <si>
    <t>310-ALL-146</t>
  </si>
  <si>
    <t>310-ALL-151</t>
  </si>
  <si>
    <t>310-ALL-152</t>
  </si>
  <si>
    <t>310-ALL-153</t>
  </si>
  <si>
    <t>310-ALL-173</t>
  </si>
  <si>
    <t>310-ALL-174</t>
  </si>
  <si>
    <t>310-ALL-176</t>
  </si>
  <si>
    <t>310-ALL-180</t>
  </si>
  <si>
    <t>310-ALL-181</t>
  </si>
  <si>
    <t>310-ALL-211</t>
  </si>
  <si>
    <t>310-ALL-221</t>
  </si>
  <si>
    <t>310-ALL-231</t>
  </si>
  <si>
    <t>310-ALL-312</t>
  </si>
  <si>
    <t>310-ALL-315</t>
  </si>
  <si>
    <t>310-ALL-332</t>
  </si>
  <si>
    <t>310-ALL-392</t>
  </si>
  <si>
    <t>310-ALL-411</t>
  </si>
  <si>
    <t>310-ALL-418</t>
  </si>
  <si>
    <t>310-ALL-422</t>
  </si>
  <si>
    <t>310-ALL-451</t>
  </si>
  <si>
    <t>310-ALL-453</t>
  </si>
  <si>
    <t>310-ALL-461</t>
  </si>
  <si>
    <t>310-ALL-462</t>
  </si>
  <si>
    <t>310-ALL-523</t>
  </si>
  <si>
    <t>310-ALL-551</t>
  </si>
  <si>
    <t>310-ALL-552</t>
  </si>
  <si>
    <t>320-121-121</t>
  </si>
  <si>
    <t>320-121-124</t>
  </si>
  <si>
    <t>320-121-151</t>
  </si>
  <si>
    <t>320-121-211</t>
  </si>
  <si>
    <t>320-121-221</t>
  </si>
  <si>
    <t>320-121-312</t>
  </si>
  <si>
    <t>320-121-411</t>
  </si>
  <si>
    <t>320-121-413</t>
  </si>
  <si>
    <t>320-121-418</t>
  </si>
  <si>
    <t>320-122-146</t>
  </si>
  <si>
    <t>320-122-211</t>
  </si>
  <si>
    <t>320-122-221</t>
  </si>
  <si>
    <t>320-122-231</t>
  </si>
  <si>
    <t>320-122-311</t>
  </si>
  <si>
    <t>320-123-411</t>
  </si>
  <si>
    <t>320-124-462</t>
  </si>
  <si>
    <t>320-126-462</t>
  </si>
  <si>
    <t>320-127-462</t>
  </si>
  <si>
    <t>320-128-462</t>
  </si>
  <si>
    <t>320-129-418</t>
  </si>
  <si>
    <t>320-132-311</t>
  </si>
  <si>
    <t>320-132-411</t>
  </si>
  <si>
    <t>320-135-311</t>
  </si>
  <si>
    <t>320-135-418</t>
  </si>
  <si>
    <t>320-137-411</t>
  </si>
  <si>
    <t>320-138-418</t>
  </si>
  <si>
    <t>320-163-311</t>
  </si>
  <si>
    <t>320-163-344</t>
  </si>
  <si>
    <t>320-163-411</t>
  </si>
  <si>
    <t>320-163-418</t>
  </si>
  <si>
    <t>320-163-461</t>
  </si>
  <si>
    <t>320-163-462</t>
  </si>
  <si>
    <t>320-163-541</t>
  </si>
  <si>
    <t>320-165-392</t>
  </si>
  <si>
    <t>320-165-418</t>
  </si>
  <si>
    <t>320-169-192</t>
  </si>
  <si>
    <t>320-169-211</t>
  </si>
  <si>
    <t>320-169-221</t>
  </si>
  <si>
    <t>320-169-392</t>
  </si>
  <si>
    <t>320-170-198</t>
  </si>
  <si>
    <t>320-170-211</t>
  </si>
  <si>
    <t>320-170-221</t>
  </si>
  <si>
    <t>320-170-392</t>
  </si>
  <si>
    <t>320-171-126</t>
  </si>
  <si>
    <t>320-171-142</t>
  </si>
  <si>
    <t>320-171-146</t>
  </si>
  <si>
    <t>320-171-151</t>
  </si>
  <si>
    <t>320-171-211</t>
  </si>
  <si>
    <t>320-ALL-121</t>
  </si>
  <si>
    <t>320-ALL-124</t>
  </si>
  <si>
    <t>320-ALL-126</t>
  </si>
  <si>
    <t>320-ALL-142</t>
  </si>
  <si>
    <t>320-ALL-146</t>
  </si>
  <si>
    <t>320-ALL-151</t>
  </si>
  <si>
    <t>320-ALL-192</t>
  </si>
  <si>
    <t>320-ALL-198</t>
  </si>
  <si>
    <t>320-ALL-311</t>
  </si>
  <si>
    <t>320-ALL-312</t>
  </si>
  <si>
    <t>320-ALL-344</t>
  </si>
  <si>
    <t>320-ALL-392</t>
  </si>
  <si>
    <t>320-ALL-411</t>
  </si>
  <si>
    <t>320-ALL-413</t>
  </si>
  <si>
    <t>320-ALL-418</t>
  </si>
  <si>
    <t>320-ALL-461</t>
  </si>
  <si>
    <t>320-ALL-462</t>
  </si>
  <si>
    <t>320-ALL-541</t>
  </si>
  <si>
    <t>32A-121-121</t>
  </si>
  <si>
    <t>32A-121-211</t>
  </si>
  <si>
    <t>32A-121-311</t>
  </si>
  <si>
    <t>32A-121-462</t>
  </si>
  <si>
    <t>32A-122-311</t>
  </si>
  <si>
    <t>32A-123-411</t>
  </si>
  <si>
    <t>32A-124-462</t>
  </si>
  <si>
    <t>32A-125-461</t>
  </si>
  <si>
    <t>32A-126-462</t>
  </si>
  <si>
    <t>32A-128-462</t>
  </si>
  <si>
    <t>32A-135-311</t>
  </si>
  <si>
    <t>32A-137-411</t>
  </si>
  <si>
    <t>32A-138-418</t>
  </si>
  <si>
    <t>32A-163-127</t>
  </si>
  <si>
    <t>32A-163-131</t>
  </si>
  <si>
    <t>32A-163-135</t>
  </si>
  <si>
    <t>32A-163-211</t>
  </si>
  <si>
    <t>32A-169-311</t>
  </si>
  <si>
    <t>32A-170-311</t>
  </si>
  <si>
    <t>32A-ALL-121</t>
  </si>
  <si>
    <t>32A-ALL-127</t>
  </si>
  <si>
    <t>32A-ALL-131</t>
  </si>
  <si>
    <t>32A-ALL-135</t>
  </si>
  <si>
    <t>32A-ALL-211</t>
  </si>
  <si>
    <t>32A-ALL-311</t>
  </si>
  <si>
    <t>32A-ALL-411</t>
  </si>
  <si>
    <t>32A-ALL-418</t>
  </si>
  <si>
    <t>32A-ALL-461</t>
  </si>
  <si>
    <t>32A-ALL-462</t>
  </si>
  <si>
    <t>32B-121-121</t>
  </si>
  <si>
    <t>32B-121-211</t>
  </si>
  <si>
    <t>32B-121-221</t>
  </si>
  <si>
    <t>32B-121-411</t>
  </si>
  <si>
    <t>32B-122-311</t>
  </si>
  <si>
    <t>32B-123-411</t>
  </si>
  <si>
    <t>32B-124-462</t>
  </si>
  <si>
    <t>32B-125-461</t>
  </si>
  <si>
    <t>32B-126-462</t>
  </si>
  <si>
    <t>32B-128-462</t>
  </si>
  <si>
    <t>32B-137-411</t>
  </si>
  <si>
    <t>32B-163-411</t>
  </si>
  <si>
    <t>32B-163-418</t>
  </si>
  <si>
    <t>32B-163-422</t>
  </si>
  <si>
    <t>32B-163-461</t>
  </si>
  <si>
    <t>32B-163-462</t>
  </si>
  <si>
    <t>32B-169-311</t>
  </si>
  <si>
    <t>32B-ALL-121</t>
  </si>
  <si>
    <t>32B-ALL-211</t>
  </si>
  <si>
    <t>32B-ALL-221</t>
  </si>
  <si>
    <t>32B-ALL-311</t>
  </si>
  <si>
    <t>32B-ALL-411</t>
  </si>
  <si>
    <t>32B-ALL-418</t>
  </si>
  <si>
    <t>32B-ALL-422</t>
  </si>
  <si>
    <t>32B-ALL-461</t>
  </si>
  <si>
    <t>32B-ALL-462</t>
  </si>
  <si>
    <t>32C-121-116</t>
  </si>
  <si>
    <t>32C-121-121</t>
  </si>
  <si>
    <t>32C-121-131</t>
  </si>
  <si>
    <t>32C-121-151</t>
  </si>
  <si>
    <t>32C-121-211</t>
  </si>
  <si>
    <t>32C-121-311</t>
  </si>
  <si>
    <t>32C-121-411</t>
  </si>
  <si>
    <t>32C-121-413</t>
  </si>
  <si>
    <t>32C-123-315</t>
  </si>
  <si>
    <t>32C-123-411</t>
  </si>
  <si>
    <t>32C-124-418</t>
  </si>
  <si>
    <t>32C-124-462</t>
  </si>
  <si>
    <t>32C-126-418</t>
  </si>
  <si>
    <t>32C-126-462</t>
  </si>
  <si>
    <t>32C-128-462</t>
  </si>
  <si>
    <t>32C-137-411</t>
  </si>
  <si>
    <t>32C-163-311</t>
  </si>
  <si>
    <t>32C-163-343</t>
  </si>
  <si>
    <t>32C-163-344</t>
  </si>
  <si>
    <t>32C-163-418</t>
  </si>
  <si>
    <t>32C-163-462</t>
  </si>
  <si>
    <t>32C-165-418</t>
  </si>
  <si>
    <t>32C-171-192</t>
  </si>
  <si>
    <t>32C-171-211</t>
  </si>
  <si>
    <t>32C-171-311</t>
  </si>
  <si>
    <t>32C-171-418</t>
  </si>
  <si>
    <t>32C-ALL-116</t>
  </si>
  <si>
    <t>32C-ALL-121</t>
  </si>
  <si>
    <t>32C-ALL-131</t>
  </si>
  <si>
    <t>32C-ALL-151</t>
  </si>
  <si>
    <t>32C-ALL-192</t>
  </si>
  <si>
    <t>32C-ALL-211</t>
  </si>
  <si>
    <t>32C-ALL-311</t>
  </si>
  <si>
    <t>32C-ALL-315</t>
  </si>
  <si>
    <t>32C-ALL-343</t>
  </si>
  <si>
    <t>32C-ALL-344</t>
  </si>
  <si>
    <t>32C-ALL-411</t>
  </si>
  <si>
    <t>32C-ALL-413</t>
  </si>
  <si>
    <t>32C-ALL-418</t>
  </si>
  <si>
    <t>32C-ALL-462</t>
  </si>
  <si>
    <t>32D-121-121</t>
  </si>
  <si>
    <t>32D-121-211</t>
  </si>
  <si>
    <t>32D-121-229</t>
  </si>
  <si>
    <t>32D-121-231</t>
  </si>
  <si>
    <t>32D-121-462</t>
  </si>
  <si>
    <t>32D-122-317</t>
  </si>
  <si>
    <t>32D-123-411</t>
  </si>
  <si>
    <t>32D-124-418</t>
  </si>
  <si>
    <t>32D-126-418</t>
  </si>
  <si>
    <t>32D-126-462</t>
  </si>
  <si>
    <t>32D-128-418</t>
  </si>
  <si>
    <t>32D-135-542</t>
  </si>
  <si>
    <t>32D-137-411</t>
  </si>
  <si>
    <t>32D-164-411</t>
  </si>
  <si>
    <t>32D-164-541</t>
  </si>
  <si>
    <t>32D-ALL-121</t>
  </si>
  <si>
    <t>32D-ALL-211</t>
  </si>
  <si>
    <t>32D-ALL-229</t>
  </si>
  <si>
    <t>32D-ALL-231</t>
  </si>
  <si>
    <t>32D-ALL-317</t>
  </si>
  <si>
    <t>32D-ALL-411</t>
  </si>
  <si>
    <t>32D-ALL-418</t>
  </si>
  <si>
    <t>32D-ALL-462</t>
  </si>
  <si>
    <t>32D-ALL-541</t>
  </si>
  <si>
    <t>32D-ALL-542</t>
  </si>
  <si>
    <t>32H-121-121</t>
  </si>
  <si>
    <t>32H-121-131</t>
  </si>
  <si>
    <t>32H-121-211</t>
  </si>
  <si>
    <t>32H-121-229</t>
  </si>
  <si>
    <t>32H-121-231</t>
  </si>
  <si>
    <t>32H-124-462</t>
  </si>
  <si>
    <t>32H-126-462</t>
  </si>
  <si>
    <t>32H-132-411</t>
  </si>
  <si>
    <t>32H-135-418</t>
  </si>
  <si>
    <t>32H-137-411</t>
  </si>
  <si>
    <t>32H-163-411</t>
  </si>
  <si>
    <t>32H-163-462</t>
  </si>
  <si>
    <t>32H-165-411</t>
  </si>
  <si>
    <t>32H-170-462</t>
  </si>
  <si>
    <t>32H-ALL-121</t>
  </si>
  <si>
    <t>32H-ALL-131</t>
  </si>
  <si>
    <t>32H-ALL-211</t>
  </si>
  <si>
    <t>32H-ALL-229</t>
  </si>
  <si>
    <t>32H-ALL-231</t>
  </si>
  <si>
    <t>32H-ALL-411</t>
  </si>
  <si>
    <t>32H-ALL-418</t>
  </si>
  <si>
    <t>32H-ALL-462</t>
  </si>
  <si>
    <t>32K-121-121</t>
  </si>
  <si>
    <t>32K-121-146</t>
  </si>
  <si>
    <t>32K-121-198</t>
  </si>
  <si>
    <t>32K-121-211</t>
  </si>
  <si>
    <t>32K-121-221</t>
  </si>
  <si>
    <t>32K-121-311</t>
  </si>
  <si>
    <t>32K-121-411</t>
  </si>
  <si>
    <t>32K-123-342</t>
  </si>
  <si>
    <t>32K-124-462</t>
  </si>
  <si>
    <t>32K-125-151</t>
  </si>
  <si>
    <t>32K-125-174</t>
  </si>
  <si>
    <t>32K-125-332</t>
  </si>
  <si>
    <t>32K-125-411</t>
  </si>
  <si>
    <t>32K-126-462</t>
  </si>
  <si>
    <t>32K-128-418</t>
  </si>
  <si>
    <t>32K-137-411</t>
  </si>
  <si>
    <t>32K-163-462</t>
  </si>
  <si>
    <t>32K-165-418</t>
  </si>
  <si>
    <t>32K-167-121</t>
  </si>
  <si>
    <t>32K-171-121</t>
  </si>
  <si>
    <t>32K-171-141</t>
  </si>
  <si>
    <t>32K-171-211</t>
  </si>
  <si>
    <t>32K-171-221</t>
  </si>
  <si>
    <t>32K-ALL-121</t>
  </si>
  <si>
    <t>32K-ALL-141</t>
  </si>
  <si>
    <t>32K-ALL-146</t>
  </si>
  <si>
    <t>32K-ALL-151</t>
  </si>
  <si>
    <t>32K-ALL-174</t>
  </si>
  <si>
    <t>32K-ALL-198</t>
  </si>
  <si>
    <t>32K-ALL-211</t>
  </si>
  <si>
    <t>32K-ALL-221</t>
  </si>
  <si>
    <t>32K-ALL-311</t>
  </si>
  <si>
    <t>32K-ALL-332</t>
  </si>
  <si>
    <t>32K-ALL-342</t>
  </si>
  <si>
    <t>32K-ALL-411</t>
  </si>
  <si>
    <t>32K-ALL-418</t>
  </si>
  <si>
    <t>32K-ALL-462</t>
  </si>
  <si>
    <t>32L-121-121</t>
  </si>
  <si>
    <t>32L-121-211</t>
  </si>
  <si>
    <t>32L-121-221</t>
  </si>
  <si>
    <t>32L-121-418</t>
  </si>
  <si>
    <t>32L-122-317</t>
  </si>
  <si>
    <t>32L-123-411</t>
  </si>
  <si>
    <t>32L-124-462</t>
  </si>
  <si>
    <t>32L-126-462</t>
  </si>
  <si>
    <t>32L-128-462</t>
  </si>
  <si>
    <t>32L-129-418</t>
  </si>
  <si>
    <t>32L-132-121</t>
  </si>
  <si>
    <t>32L-132-126</t>
  </si>
  <si>
    <t>32L-132-142</t>
  </si>
  <si>
    <t>32L-132-211</t>
  </si>
  <si>
    <t>32L-132-221</t>
  </si>
  <si>
    <t>32L-132-231</t>
  </si>
  <si>
    <t>32L-132-311</t>
  </si>
  <si>
    <t>32L-132-411</t>
  </si>
  <si>
    <t>32L-135-311</t>
  </si>
  <si>
    <t>32L-137-411</t>
  </si>
  <si>
    <t>32L-138-418</t>
  </si>
  <si>
    <t>32L-163-411</t>
  </si>
  <si>
    <t>32L-163-418</t>
  </si>
  <si>
    <t>32L-163-462</t>
  </si>
  <si>
    <t>32L-164-311</t>
  </si>
  <si>
    <t>32L-165-411</t>
  </si>
  <si>
    <t>32L-171-121</t>
  </si>
  <si>
    <t>32L-171-211</t>
  </si>
  <si>
    <t>32L-171-221</t>
  </si>
  <si>
    <t>32L-171-231</t>
  </si>
  <si>
    <t>32L-171-311</t>
  </si>
  <si>
    <t>32L-172-411</t>
  </si>
  <si>
    <t>32L-ALL-121</t>
  </si>
  <si>
    <t>32L-ALL-126</t>
  </si>
  <si>
    <t>32L-ALL-142</t>
  </si>
  <si>
    <t>32L-ALL-211</t>
  </si>
  <si>
    <t>32L-ALL-221</t>
  </si>
  <si>
    <t>32L-ALL-231</t>
  </si>
  <si>
    <t>32L-ALL-311</t>
  </si>
  <si>
    <t>32L-ALL-317</t>
  </si>
  <si>
    <t>32L-ALL-411</t>
  </si>
  <si>
    <t>32L-ALL-418</t>
  </si>
  <si>
    <t>32L-ALL-462</t>
  </si>
  <si>
    <t>32M-121-121</t>
  </si>
  <si>
    <t>32M-121-131</t>
  </si>
  <si>
    <t>32M-121-211</t>
  </si>
  <si>
    <t>32M-121-221</t>
  </si>
  <si>
    <t>32M-121-231</t>
  </si>
  <si>
    <t>32M-121-312</t>
  </si>
  <si>
    <t>32M-121-411</t>
  </si>
  <si>
    <t>32M-121-418</t>
  </si>
  <si>
    <t>32M-125-174</t>
  </si>
  <si>
    <t>32M-125-211</t>
  </si>
  <si>
    <t>32M-125-451</t>
  </si>
  <si>
    <t>32M-129-418</t>
  </si>
  <si>
    <t>32M-132-411</t>
  </si>
  <si>
    <t>32M-135-418</t>
  </si>
  <si>
    <t>32M-137-411</t>
  </si>
  <si>
    <t>32M-138-418</t>
  </si>
  <si>
    <t>32M-163-311</t>
  </si>
  <si>
    <t>32M-163-312</t>
  </si>
  <si>
    <t>32M-163-343</t>
  </si>
  <si>
    <t>32M-163-411</t>
  </si>
  <si>
    <t>32M-163-418</t>
  </si>
  <si>
    <t>32M-163-462</t>
  </si>
  <si>
    <t>32M-167-146</t>
  </si>
  <si>
    <t>32M-167-211</t>
  </si>
  <si>
    <t>32M-169-131</t>
  </si>
  <si>
    <t>32M-169-211</t>
  </si>
  <si>
    <t>32M-169-221</t>
  </si>
  <si>
    <t>32M-170-142</t>
  </si>
  <si>
    <t>32M-170-211</t>
  </si>
  <si>
    <t>32M-170-221</t>
  </si>
  <si>
    <t>32M-170-231</t>
  </si>
  <si>
    <t>32M-170-234</t>
  </si>
  <si>
    <t>32M-ALL-121</t>
  </si>
  <si>
    <t>32M-ALL-131</t>
  </si>
  <si>
    <t>32M-ALL-142</t>
  </si>
  <si>
    <t>32M-ALL-146</t>
  </si>
  <si>
    <t>32M-ALL-174</t>
  </si>
  <si>
    <t>32M-ALL-211</t>
  </si>
  <si>
    <t>32M-ALL-221</t>
  </si>
  <si>
    <t>32M-ALL-231</t>
  </si>
  <si>
    <t>32M-ALL-234</t>
  </si>
  <si>
    <t>32M-ALL-311</t>
  </si>
  <si>
    <t>32M-ALL-312</t>
  </si>
  <si>
    <t>32M-ALL-343</t>
  </si>
  <si>
    <t>32M-ALL-411</t>
  </si>
  <si>
    <t>32M-ALL-418</t>
  </si>
  <si>
    <t>32M-ALL-451</t>
  </si>
  <si>
    <t>32N-124-462</t>
  </si>
  <si>
    <t>32N-126-462</t>
  </si>
  <si>
    <t>32N-128-462</t>
  </si>
  <si>
    <t>32N-135-418</t>
  </si>
  <si>
    <t>32N-137-411</t>
  </si>
  <si>
    <t>32N-164-121</t>
  </si>
  <si>
    <t>32N-164-413</t>
  </si>
  <si>
    <t>32N-165-411</t>
  </si>
  <si>
    <t>32N-170-143</t>
  </si>
  <si>
    <t>32N-ALL-121</t>
  </si>
  <si>
    <t>32N-ALL-143</t>
  </si>
  <si>
    <t>32N-ALL-411</t>
  </si>
  <si>
    <t>32N-ALL-413</t>
  </si>
  <si>
    <t>32P-121-121</t>
  </si>
  <si>
    <t>32P-121-211</t>
  </si>
  <si>
    <t>32P-121-231</t>
  </si>
  <si>
    <t>32P-122-311</t>
  </si>
  <si>
    <t>32P-123-411</t>
  </si>
  <si>
    <t>32P-124-418</t>
  </si>
  <si>
    <t>32P-124-462</t>
  </si>
  <si>
    <t>32P-137-411</t>
  </si>
  <si>
    <t>32P-163-411</t>
  </si>
  <si>
    <t>32P-163-461</t>
  </si>
  <si>
    <t>32P-163-462</t>
  </si>
  <si>
    <t>32P-167-121</t>
  </si>
  <si>
    <t>32P-ALL-121</t>
  </si>
  <si>
    <t>32P-ALL-211</t>
  </si>
  <si>
    <t>32P-ALL-231</t>
  </si>
  <si>
    <t>32P-ALL-311</t>
  </si>
  <si>
    <t>32P-ALL-411</t>
  </si>
  <si>
    <t>32P-ALL-418</t>
  </si>
  <si>
    <t>32P-ALL-461</t>
  </si>
  <si>
    <t>32P-ALL-462</t>
  </si>
  <si>
    <t>32Q-121-116</t>
  </si>
  <si>
    <t>32Q-121-121</t>
  </si>
  <si>
    <t>32Q-121-131</t>
  </si>
  <si>
    <t>32Q-121-151</t>
  </si>
  <si>
    <t>32Q-121-211</t>
  </si>
  <si>
    <t>32Q-122-311</t>
  </si>
  <si>
    <t>32Q-123-411</t>
  </si>
  <si>
    <t>32Q-124-462</t>
  </si>
  <si>
    <t>32Q-126-462</t>
  </si>
  <si>
    <t>32Q-128-462</t>
  </si>
  <si>
    <t>32Q-137-311</t>
  </si>
  <si>
    <t>32Q-137-411</t>
  </si>
  <si>
    <t>32Q-137-461</t>
  </si>
  <si>
    <t>32Q-138-418</t>
  </si>
  <si>
    <t>32Q-163-462</t>
  </si>
  <si>
    <t>32Q-ALL-116</t>
  </si>
  <si>
    <t>32Q-ALL-121</t>
  </si>
  <si>
    <t>32Q-ALL-131</t>
  </si>
  <si>
    <t>32Q-ALL-151</t>
  </si>
  <si>
    <t>32Q-ALL-211</t>
  </si>
  <si>
    <t>32Q-ALL-311</t>
  </si>
  <si>
    <t>32Q-ALL-411</t>
  </si>
  <si>
    <t>32Q-ALL-418</t>
  </si>
  <si>
    <t>32Q-ALL-461</t>
  </si>
  <si>
    <t>32Q-ALL-462</t>
  </si>
  <si>
    <t>32R-121-116</t>
  </si>
  <si>
    <t>32R-121-121</t>
  </si>
  <si>
    <t>32R-121-151</t>
  </si>
  <si>
    <t>32R-121-198</t>
  </si>
  <si>
    <t>32R-121-211</t>
  </si>
  <si>
    <t>32R-121-229</t>
  </si>
  <si>
    <t>32R-121-231</t>
  </si>
  <si>
    <t>32R-121-312</t>
  </si>
  <si>
    <t>32R-121-411</t>
  </si>
  <si>
    <t>32R-121-413</t>
  </si>
  <si>
    <t>32R-121-462</t>
  </si>
  <si>
    <t>32R-122-317</t>
  </si>
  <si>
    <t>32R-123-342</t>
  </si>
  <si>
    <t>32R-124-462</t>
  </si>
  <si>
    <t>32R-126-462</t>
  </si>
  <si>
    <t>32R-129-418</t>
  </si>
  <si>
    <t>32R-132-121</t>
  </si>
  <si>
    <t>32R-132-211</t>
  </si>
  <si>
    <t>32R-132-229</t>
  </si>
  <si>
    <t>32R-132-231</t>
  </si>
  <si>
    <t>32R-132-411</t>
  </si>
  <si>
    <t>32R-137-411</t>
  </si>
  <si>
    <t>32R-ALL-116</t>
  </si>
  <si>
    <t>32R-ALL-121</t>
  </si>
  <si>
    <t>32R-ALL-151</t>
  </si>
  <si>
    <t>32R-ALL-198</t>
  </si>
  <si>
    <t>32R-ALL-211</t>
  </si>
  <si>
    <t>32R-ALL-229</t>
  </si>
  <si>
    <t>32R-ALL-231</t>
  </si>
  <si>
    <t>32R-ALL-312</t>
  </si>
  <si>
    <t>32R-ALL-317</t>
  </si>
  <si>
    <t>32R-ALL-342</t>
  </si>
  <si>
    <t>32R-ALL-411</t>
  </si>
  <si>
    <t>32R-ALL-413</t>
  </si>
  <si>
    <t>32R-ALL-418</t>
  </si>
  <si>
    <t>32R-ALL-462</t>
  </si>
  <si>
    <t>32S-125-311</t>
  </si>
  <si>
    <t>32S-125-453</t>
  </si>
  <si>
    <t>32S-135-418</t>
  </si>
  <si>
    <t>32S-163-311</t>
  </si>
  <si>
    <t>32S-163-343</t>
  </si>
  <si>
    <t>32S-163-411</t>
  </si>
  <si>
    <t>32S-163-418</t>
  </si>
  <si>
    <t>32S-163-422</t>
  </si>
  <si>
    <t>32S-163-461</t>
  </si>
  <si>
    <t>32S-163-462</t>
  </si>
  <si>
    <t>32S-165-418</t>
  </si>
  <si>
    <t>32S-ALL-311</t>
  </si>
  <si>
    <t>32S-ALL-343</t>
  </si>
  <si>
    <t>32S-ALL-411</t>
  </si>
  <si>
    <t>32S-ALL-418</t>
  </si>
  <si>
    <t>32S-ALL-422</t>
  </si>
  <si>
    <t>32S-ALL-453</t>
  </si>
  <si>
    <t>32S-ALL-461</t>
  </si>
  <si>
    <t>32S-ALL-462</t>
  </si>
  <si>
    <t>32T-123-315</t>
  </si>
  <si>
    <t>32T-124-462</t>
  </si>
  <si>
    <t>32T-126-462</t>
  </si>
  <si>
    <t>32T-135-462</t>
  </si>
  <si>
    <t>32T-163-462</t>
  </si>
  <si>
    <t>32T-169-131</t>
  </si>
  <si>
    <t>32T-169-192</t>
  </si>
  <si>
    <t>32T-169-211</t>
  </si>
  <si>
    <t>32T-169-221</t>
  </si>
  <si>
    <t>32T-169-231</t>
  </si>
  <si>
    <t>32T-169-317</t>
  </si>
  <si>
    <t>32T-170-143</t>
  </si>
  <si>
    <t>32T-170-211</t>
  </si>
  <si>
    <t>32T-170-233</t>
  </si>
  <si>
    <t>32T-170-462</t>
  </si>
  <si>
    <t>32T-ALL-131</t>
  </si>
  <si>
    <t>32T-ALL-143</t>
  </si>
  <si>
    <t>32T-ALL-192</t>
  </si>
  <si>
    <t>32T-ALL-211</t>
  </si>
  <si>
    <t>32T-ALL-221</t>
  </si>
  <si>
    <t>32T-ALL-231</t>
  </si>
  <si>
    <t>32T-ALL-233</t>
  </si>
  <si>
    <t>32T-ALL-315</t>
  </si>
  <si>
    <t>32T-ALL-317</t>
  </si>
  <si>
    <t>32T-ALL-462</t>
  </si>
  <si>
    <t>330-121-116</t>
  </si>
  <si>
    <t>330-121-135</t>
  </si>
  <si>
    <t>330-121-171</t>
  </si>
  <si>
    <t>330-121-172</t>
  </si>
  <si>
    <t>330-121-198</t>
  </si>
  <si>
    <t>330-121-211</t>
  </si>
  <si>
    <t>330-121-221</t>
  </si>
  <si>
    <t>330-121-312</t>
  </si>
  <si>
    <t>330-121-411</t>
  </si>
  <si>
    <t>330-121-418</t>
  </si>
  <si>
    <t>330-122-311</t>
  </si>
  <si>
    <t>330-124-462</t>
  </si>
  <si>
    <t>330-125-174</t>
  </si>
  <si>
    <t>330-125-411</t>
  </si>
  <si>
    <t>330-125-461</t>
  </si>
  <si>
    <t>330-126-462</t>
  </si>
  <si>
    <t>330-132-411</t>
  </si>
  <si>
    <t>330-132-462</t>
  </si>
  <si>
    <t>330-134-171</t>
  </si>
  <si>
    <t>330-134-172</t>
  </si>
  <si>
    <t>330-134-211</t>
  </si>
  <si>
    <t>330-134-221</t>
  </si>
  <si>
    <t>330-134-411</t>
  </si>
  <si>
    <t>330-134-461</t>
  </si>
  <si>
    <t>330-134-462</t>
  </si>
  <si>
    <t>330-135-311</t>
  </si>
  <si>
    <t>330-137-411</t>
  </si>
  <si>
    <t>330-137-461</t>
  </si>
  <si>
    <t>330-163-162</t>
  </si>
  <si>
    <t>330-163-165</t>
  </si>
  <si>
    <t>330-163-167</t>
  </si>
  <si>
    <t>330-163-211</t>
  </si>
  <si>
    <t>330-163-221</t>
  </si>
  <si>
    <t>330-163-312</t>
  </si>
  <si>
    <t>330-163-418</t>
  </si>
  <si>
    <t>330-163-461</t>
  </si>
  <si>
    <t>330-163-462</t>
  </si>
  <si>
    <t>330-163-472</t>
  </si>
  <si>
    <t>330-165-392</t>
  </si>
  <si>
    <t>330-165-411</t>
  </si>
  <si>
    <t>330-167-121</t>
  </si>
  <si>
    <t>330-167-131</t>
  </si>
  <si>
    <t>330-167-133</t>
  </si>
  <si>
    <t>330-167-145</t>
  </si>
  <si>
    <t>330-167-211</t>
  </si>
  <si>
    <t>330-167-221</t>
  </si>
  <si>
    <t>330-167-392</t>
  </si>
  <si>
    <t>330-169-192</t>
  </si>
  <si>
    <t>330-169-211</t>
  </si>
  <si>
    <t>330-169-221</t>
  </si>
  <si>
    <t>330-169-392</t>
  </si>
  <si>
    <t>330-171-126</t>
  </si>
  <si>
    <t>330-171-142</t>
  </si>
  <si>
    <t>330-171-147</t>
  </si>
  <si>
    <t>330-171-171</t>
  </si>
  <si>
    <t>330-171-172</t>
  </si>
  <si>
    <t>330-171-199</t>
  </si>
  <si>
    <t>330-171-211</t>
  </si>
  <si>
    <t>330-171-392</t>
  </si>
  <si>
    <t>330-171-411</t>
  </si>
  <si>
    <t>330-181-392</t>
  </si>
  <si>
    <t>330-181-418</t>
  </si>
  <si>
    <t>330-181-462</t>
  </si>
  <si>
    <t>330-ALL-116</t>
  </si>
  <si>
    <t>330-ALL-121</t>
  </si>
  <si>
    <t>330-ALL-126</t>
  </si>
  <si>
    <t>330-ALL-131</t>
  </si>
  <si>
    <t>330-ALL-133</t>
  </si>
  <si>
    <t>330-ALL-135</t>
  </si>
  <si>
    <t>330-ALL-142</t>
  </si>
  <si>
    <t>330-ALL-145</t>
  </si>
  <si>
    <t>330-ALL-147</t>
  </si>
  <si>
    <t>330-ALL-162</t>
  </si>
  <si>
    <t>330-ALL-165</t>
  </si>
  <si>
    <t>330-ALL-167</t>
  </si>
  <si>
    <t>330-ALL-172</t>
  </si>
  <si>
    <t>330-ALL-174</t>
  </si>
  <si>
    <t>330-ALL-192</t>
  </si>
  <si>
    <t>330-ALL-198</t>
  </si>
  <si>
    <t>330-ALL-199</t>
  </si>
  <si>
    <t>330-ALL-311</t>
  </si>
  <si>
    <t>330-ALL-312</t>
  </si>
  <si>
    <t>330-ALL-418</t>
  </si>
  <si>
    <t>330-ALL-461</t>
  </si>
  <si>
    <t>330-ALL-462</t>
  </si>
  <si>
    <t>330-ALL-472</t>
  </si>
  <si>
    <t>33A-121-121</t>
  </si>
  <si>
    <t>33A-121-211</t>
  </si>
  <si>
    <t>33A-121-411</t>
  </si>
  <si>
    <t>33A-121-418</t>
  </si>
  <si>
    <t>33A-123-315</t>
  </si>
  <si>
    <t>33A-123-411</t>
  </si>
  <si>
    <t>33A-124-418</t>
  </si>
  <si>
    <t>33A-124-462</t>
  </si>
  <si>
    <t>33A-126-462</t>
  </si>
  <si>
    <t>33A-128-462</t>
  </si>
  <si>
    <t>33A-134-411</t>
  </si>
  <si>
    <t>33A-134-413</t>
  </si>
  <si>
    <t>33A-134-418</t>
  </si>
  <si>
    <t>33A-134-461</t>
  </si>
  <si>
    <t>33A-134-462</t>
  </si>
  <si>
    <t>33A-134-542</t>
  </si>
  <si>
    <t>33A-137-411</t>
  </si>
  <si>
    <t>33A-137-461</t>
  </si>
  <si>
    <t>33A-163-343</t>
  </si>
  <si>
    <t>33A-169-131</t>
  </si>
  <si>
    <t>33A-169-211</t>
  </si>
  <si>
    <t>33A-171-121</t>
  </si>
  <si>
    <t>33A-171-211</t>
  </si>
  <si>
    <t>33A-ALL-121</t>
  </si>
  <si>
    <t>33A-ALL-131</t>
  </si>
  <si>
    <t>33A-ALL-211</t>
  </si>
  <si>
    <t>33A-ALL-315</t>
  </si>
  <si>
    <t>33A-ALL-343</t>
  </si>
  <si>
    <t>33A-ALL-411</t>
  </si>
  <si>
    <t>33A-ALL-413</t>
  </si>
  <si>
    <t>33A-ALL-418</t>
  </si>
  <si>
    <t>33A-ALL-461</t>
  </si>
  <si>
    <t>33A-ALL-462</t>
  </si>
  <si>
    <t>33A-ALL-542</t>
  </si>
  <si>
    <t>340-121-198</t>
  </si>
  <si>
    <t>340-121-211</t>
  </si>
  <si>
    <t>340-121-221</t>
  </si>
  <si>
    <t>340-121-411</t>
  </si>
  <si>
    <t>340-122-311</t>
  </si>
  <si>
    <t>340-123-411</t>
  </si>
  <si>
    <t>340-124-462</t>
  </si>
  <si>
    <t>340-125-165</t>
  </si>
  <si>
    <t>340-125-171</t>
  </si>
  <si>
    <t>340-125-411</t>
  </si>
  <si>
    <t>340-125-461</t>
  </si>
  <si>
    <t>340-126-462</t>
  </si>
  <si>
    <t>340-127-462</t>
  </si>
  <si>
    <t>340-128-462</t>
  </si>
  <si>
    <t>340-129-418</t>
  </si>
  <si>
    <t>340-132-192</t>
  </si>
  <si>
    <t>340-132-211</t>
  </si>
  <si>
    <t>340-132-221</t>
  </si>
  <si>
    <t>340-132-331</t>
  </si>
  <si>
    <t>340-132-411</t>
  </si>
  <si>
    <t>340-135-418</t>
  </si>
  <si>
    <t>340-137-311</t>
  </si>
  <si>
    <t>340-137-411</t>
  </si>
  <si>
    <t>340-137-461</t>
  </si>
  <si>
    <t>340-163-121</t>
  </si>
  <si>
    <t>340-163-143</t>
  </si>
  <si>
    <t>340-163-146</t>
  </si>
  <si>
    <t>340-163-147</t>
  </si>
  <si>
    <t>340-163-151</t>
  </si>
  <si>
    <t>340-163-153</t>
  </si>
  <si>
    <t>340-163-162</t>
  </si>
  <si>
    <t>340-163-167</t>
  </si>
  <si>
    <t>340-163-171</t>
  </si>
  <si>
    <t>340-163-181</t>
  </si>
  <si>
    <t>340-163-192</t>
  </si>
  <si>
    <t>340-163-198</t>
  </si>
  <si>
    <t>340-163-211</t>
  </si>
  <si>
    <t>340-163-221</t>
  </si>
  <si>
    <t>340-163-231</t>
  </si>
  <si>
    <t>340-163-232</t>
  </si>
  <si>
    <t>340-163-311</t>
  </si>
  <si>
    <t>340-163-332</t>
  </si>
  <si>
    <t>340-163-392</t>
  </si>
  <si>
    <t>340-163-411</t>
  </si>
  <si>
    <t>340-163-418</t>
  </si>
  <si>
    <t>340-163-459</t>
  </si>
  <si>
    <t>340-163-461</t>
  </si>
  <si>
    <t>340-163-462</t>
  </si>
  <si>
    <t>340-163-541</t>
  </si>
  <si>
    <t>340-163-542</t>
  </si>
  <si>
    <t>340-165-392</t>
  </si>
  <si>
    <t>340-165-418</t>
  </si>
  <si>
    <t>340-167-192</t>
  </si>
  <si>
    <t>340-167-211</t>
  </si>
  <si>
    <t>340-167-221</t>
  </si>
  <si>
    <t>340-167-232</t>
  </si>
  <si>
    <t>340-167-392</t>
  </si>
  <si>
    <t>340-168-311</t>
  </si>
  <si>
    <t>340-168-411</t>
  </si>
  <si>
    <t>340-168-451</t>
  </si>
  <si>
    <t>340-169-311</t>
  </si>
  <si>
    <t>340-170-143</t>
  </si>
  <si>
    <t>340-170-211</t>
  </si>
  <si>
    <t>340-170-221</t>
  </si>
  <si>
    <t>340-170-232</t>
  </si>
  <si>
    <t>340-170-311</t>
  </si>
  <si>
    <t>340-181-126</t>
  </si>
  <si>
    <t>340-181-142</t>
  </si>
  <si>
    <t>340-181-191</t>
  </si>
  <si>
    <t>340-181-211</t>
  </si>
  <si>
    <t>340-181-232</t>
  </si>
  <si>
    <t>340-181-392</t>
  </si>
  <si>
    <t>340-181-411</t>
  </si>
  <si>
    <t>340-ALL-121</t>
  </si>
  <si>
    <t>340-ALL-126</t>
  </si>
  <si>
    <t>340-ALL-142</t>
  </si>
  <si>
    <t>340-ALL-143</t>
  </si>
  <si>
    <t>340-ALL-146</t>
  </si>
  <si>
    <t>340-ALL-147</t>
  </si>
  <si>
    <t>340-ALL-151</t>
  </si>
  <si>
    <t>340-ALL-153</t>
  </si>
  <si>
    <t>340-ALL-162</t>
  </si>
  <si>
    <t>340-ALL-165</t>
  </si>
  <si>
    <t>340-ALL-167</t>
  </si>
  <si>
    <t>340-ALL-171</t>
  </si>
  <si>
    <t>340-ALL-181</t>
  </si>
  <si>
    <t>340-ALL-191</t>
  </si>
  <si>
    <t>340-ALL-192</t>
  </si>
  <si>
    <t>340-ALL-198</t>
  </si>
  <si>
    <t>340-ALL-231</t>
  </si>
  <si>
    <t>340-ALL-232</t>
  </si>
  <si>
    <t>340-ALL-311</t>
  </si>
  <si>
    <t>340-ALL-331</t>
  </si>
  <si>
    <t>340-ALL-332</t>
  </si>
  <si>
    <t>340-ALL-392</t>
  </si>
  <si>
    <t>340-ALL-411</t>
  </si>
  <si>
    <t>340-ALL-418</t>
  </si>
  <si>
    <t>340-ALL-451</t>
  </si>
  <si>
    <t>340-ALL-459</t>
  </si>
  <si>
    <t>340-ALL-461</t>
  </si>
  <si>
    <t>340-ALL-462</t>
  </si>
  <si>
    <t>340-ALL-541</t>
  </si>
  <si>
    <t>340-ALL-542</t>
  </si>
  <si>
    <t>34B-121-121</t>
  </si>
  <si>
    <t>34B-121-131</t>
  </si>
  <si>
    <t>34B-121-146</t>
  </si>
  <si>
    <t>34B-121-211</t>
  </si>
  <si>
    <t>34B-121-411</t>
  </si>
  <si>
    <t>34B-124-418</t>
  </si>
  <si>
    <t>34B-126-418</t>
  </si>
  <si>
    <t>34B-128-418</t>
  </si>
  <si>
    <t>34B-129-418</t>
  </si>
  <si>
    <t>34B-137-411</t>
  </si>
  <si>
    <t>34B-163-411</t>
  </si>
  <si>
    <t>34B-163-462</t>
  </si>
  <si>
    <t>34B-171-317</t>
  </si>
  <si>
    <t>34B-171-411</t>
  </si>
  <si>
    <t>34B-171-418</t>
  </si>
  <si>
    <t>34B-ALL-121</t>
  </si>
  <si>
    <t>34B-ALL-131</t>
  </si>
  <si>
    <t>34B-ALL-146</t>
  </si>
  <si>
    <t>34B-ALL-211</t>
  </si>
  <si>
    <t>34B-ALL-317</t>
  </si>
  <si>
    <t>34B-ALL-418</t>
  </si>
  <si>
    <t>34B-ALL-462</t>
  </si>
  <si>
    <t>34D-121-121</t>
  </si>
  <si>
    <t>34D-121-198</t>
  </si>
  <si>
    <t>34D-121-211</t>
  </si>
  <si>
    <t>34D-122-311</t>
  </si>
  <si>
    <t>34D-124-462</t>
  </si>
  <si>
    <t>34D-126-462</t>
  </si>
  <si>
    <t>34D-128-462</t>
  </si>
  <si>
    <t>34D-137-411</t>
  </si>
  <si>
    <t>34D-163-146</t>
  </si>
  <si>
    <t>34D-163-211</t>
  </si>
  <si>
    <t>34D-163-311</t>
  </si>
  <si>
    <t>34D-163-418</t>
  </si>
  <si>
    <t>34D-163-462</t>
  </si>
  <si>
    <t>34D-165-411</t>
  </si>
  <si>
    <t>34D-181-411</t>
  </si>
  <si>
    <t>34D-ALL-121</t>
  </si>
  <si>
    <t>34D-ALL-146</t>
  </si>
  <si>
    <t>34D-ALL-198</t>
  </si>
  <si>
    <t>34D-ALL-311</t>
  </si>
  <si>
    <t>34D-ALL-411</t>
  </si>
  <si>
    <t>34D-ALL-418</t>
  </si>
  <si>
    <t>34D-ALL-462</t>
  </si>
  <si>
    <t>34F-121-121</t>
  </si>
  <si>
    <t>34F-121-211</t>
  </si>
  <si>
    <t>34F-121-229</t>
  </si>
  <si>
    <t>34F-121-411</t>
  </si>
  <si>
    <t>34F-124-462</t>
  </si>
  <si>
    <t>34F-126-462</t>
  </si>
  <si>
    <t>34F-132-411</t>
  </si>
  <si>
    <t>34F-135-418</t>
  </si>
  <si>
    <t>34F-137-411</t>
  </si>
  <si>
    <t>34F-163-325</t>
  </si>
  <si>
    <t>34F-163-343</t>
  </si>
  <si>
    <t>34F-163-392</t>
  </si>
  <si>
    <t>34F-163-411</t>
  </si>
  <si>
    <t>34F-163-462</t>
  </si>
  <si>
    <t>34F-165-411</t>
  </si>
  <si>
    <t>34F-170-392</t>
  </si>
  <si>
    <t>34F-170-462</t>
  </si>
  <si>
    <t>34F-ALL-121</t>
  </si>
  <si>
    <t>34F-ALL-211</t>
  </si>
  <si>
    <t>34F-ALL-229</t>
  </si>
  <si>
    <t>34F-ALL-325</t>
  </si>
  <si>
    <t>34F-ALL-343</t>
  </si>
  <si>
    <t>34F-ALL-392</t>
  </si>
  <si>
    <t>34F-ALL-411</t>
  </si>
  <si>
    <t>34F-ALL-418</t>
  </si>
  <si>
    <t>34F-ALL-462</t>
  </si>
  <si>
    <t>34G-121-121</t>
  </si>
  <si>
    <t>34G-121-211</t>
  </si>
  <si>
    <t>34G-121-221</t>
  </si>
  <si>
    <t>34G-121-411</t>
  </si>
  <si>
    <t>34G-123-315</t>
  </si>
  <si>
    <t>34G-123-411</t>
  </si>
  <si>
    <t>34G-124-418</t>
  </si>
  <si>
    <t>34G-124-462</t>
  </si>
  <si>
    <t>34G-124-542</t>
  </si>
  <si>
    <t>34G-126-462</t>
  </si>
  <si>
    <t>34G-132-411</t>
  </si>
  <si>
    <t>34G-132-418</t>
  </si>
  <si>
    <t>34G-132-462</t>
  </si>
  <si>
    <t>34G-137-411</t>
  </si>
  <si>
    <t>34G-163-541</t>
  </si>
  <si>
    <t>34G-169-311</t>
  </si>
  <si>
    <t>34G-ALL-121</t>
  </si>
  <si>
    <t>34G-ALL-211</t>
  </si>
  <si>
    <t>34G-ALL-221</t>
  </si>
  <si>
    <t>34G-ALL-311</t>
  </si>
  <si>
    <t>34G-ALL-315</t>
  </si>
  <si>
    <t>34G-ALL-411</t>
  </si>
  <si>
    <t>34G-ALL-418</t>
  </si>
  <si>
    <t>34G-ALL-462</t>
  </si>
  <si>
    <t>34G-ALL-541</t>
  </si>
  <si>
    <t>34G-ALL-542</t>
  </si>
  <si>
    <t>34H-121-121</t>
  </si>
  <si>
    <t>34H-121-211</t>
  </si>
  <si>
    <t>34H-121-231</t>
  </si>
  <si>
    <t>34H-123-411</t>
  </si>
  <si>
    <t>34H-124-418</t>
  </si>
  <si>
    <t>34H-124-462</t>
  </si>
  <si>
    <t>34H-126-418</t>
  </si>
  <si>
    <t>34H-126-462</t>
  </si>
  <si>
    <t>34H-135-418</t>
  </si>
  <si>
    <t>34H-135-422</t>
  </si>
  <si>
    <t>34H-137-311</t>
  </si>
  <si>
    <t>34H-137-411</t>
  </si>
  <si>
    <t>34H-164-311</t>
  </si>
  <si>
    <t>34H-164-312</t>
  </si>
  <si>
    <t>34H-164-411</t>
  </si>
  <si>
    <t>34H-164-418</t>
  </si>
  <si>
    <t>34H-164-462</t>
  </si>
  <si>
    <t>34H-169-131</t>
  </si>
  <si>
    <t>34H-169-211</t>
  </si>
  <si>
    <t>34H-172-126</t>
  </si>
  <si>
    <t>34H-172-211</t>
  </si>
  <si>
    <t>34H-172-411</t>
  </si>
  <si>
    <t>34H-172-418</t>
  </si>
  <si>
    <t>34H-ALL-121</t>
  </si>
  <si>
    <t>34H-ALL-126</t>
  </si>
  <si>
    <t>34H-ALL-131</t>
  </si>
  <si>
    <t>34H-ALL-211</t>
  </si>
  <si>
    <t>34H-ALL-231</t>
  </si>
  <si>
    <t>34H-ALL-311</t>
  </si>
  <si>
    <t>34H-ALL-312</t>
  </si>
  <si>
    <t>34H-ALL-411</t>
  </si>
  <si>
    <t>34H-ALL-418</t>
  </si>
  <si>
    <t>34H-ALL-422</t>
  </si>
  <si>
    <t>34H-ALL-462</t>
  </si>
  <si>
    <t>34Z-122-311</t>
  </si>
  <si>
    <t>34Z-132-311</t>
  </si>
  <si>
    <t>34Z-137-411</t>
  </si>
  <si>
    <t>34Z-163-121</t>
  </si>
  <si>
    <t>34Z-163-171</t>
  </si>
  <si>
    <t>34Z-163-192</t>
  </si>
  <si>
    <t>34Z-163-211</t>
  </si>
  <si>
    <t>34Z-163-221</t>
  </si>
  <si>
    <t>34Z-163-229</t>
  </si>
  <si>
    <t>34Z-163-311</t>
  </si>
  <si>
    <t>34Z-163-312</t>
  </si>
  <si>
    <t>34Z-163-326</t>
  </si>
  <si>
    <t>34Z-163-332</t>
  </si>
  <si>
    <t>34Z-163-341</t>
  </si>
  <si>
    <t>34Z-163-343</t>
  </si>
  <si>
    <t>34Z-163-411</t>
  </si>
  <si>
    <t>34Z-163-462</t>
  </si>
  <si>
    <t>34Z-ALL-121</t>
  </si>
  <si>
    <t>34Z-ALL-171</t>
  </si>
  <si>
    <t>34Z-ALL-192</t>
  </si>
  <si>
    <t>34Z-ALL-211</t>
  </si>
  <si>
    <t>34Z-ALL-221</t>
  </si>
  <si>
    <t>34Z-ALL-229</t>
  </si>
  <si>
    <t>34Z-ALL-311</t>
  </si>
  <si>
    <t>34Z-ALL-312</t>
  </si>
  <si>
    <t>34Z-ALL-326</t>
  </si>
  <si>
    <t>34Z-ALL-332</t>
  </si>
  <si>
    <t>34Z-ALL-341</t>
  </si>
  <si>
    <t>34Z-ALL-343</t>
  </si>
  <si>
    <t>34Z-ALL-411</t>
  </si>
  <si>
    <t>34Z-ALL-462</t>
  </si>
  <si>
    <t>350-121-151</t>
  </si>
  <si>
    <t>350-121-198</t>
  </si>
  <si>
    <t>350-121-211</t>
  </si>
  <si>
    <t>350-121-221</t>
  </si>
  <si>
    <t>350-121-411</t>
  </si>
  <si>
    <t>350-122-311</t>
  </si>
  <si>
    <t>350-123-411</t>
  </si>
  <si>
    <t>350-124-462</t>
  </si>
  <si>
    <t>350-126-462</t>
  </si>
  <si>
    <t>350-128-462</t>
  </si>
  <si>
    <t>350-132-142</t>
  </si>
  <si>
    <t>350-132-192</t>
  </si>
  <si>
    <t>350-132-211</t>
  </si>
  <si>
    <t>350-132-221</t>
  </si>
  <si>
    <t>350-132-311</t>
  </si>
  <si>
    <t>350-132-317</t>
  </si>
  <si>
    <t>350-132-332</t>
  </si>
  <si>
    <t>350-132-343</t>
  </si>
  <si>
    <t>350-132-411</t>
  </si>
  <si>
    <t>350-134-131</t>
  </si>
  <si>
    <t>350-134-151</t>
  </si>
  <si>
    <t>350-134-164</t>
  </si>
  <si>
    <t>350-134-181</t>
  </si>
  <si>
    <t>350-134-211</t>
  </si>
  <si>
    <t>350-134-221</t>
  </si>
  <si>
    <t>350-134-411</t>
  </si>
  <si>
    <t>350-134-413</t>
  </si>
  <si>
    <t>350-134-418</t>
  </si>
  <si>
    <t>350-134-461</t>
  </si>
  <si>
    <t>350-135-418</t>
  </si>
  <si>
    <t>350-137-411</t>
  </si>
  <si>
    <t>350-163-116</t>
  </si>
  <si>
    <t>350-163-131</t>
  </si>
  <si>
    <t>350-163-134</t>
  </si>
  <si>
    <t>350-163-135</t>
  </si>
  <si>
    <t>350-163-143</t>
  </si>
  <si>
    <t>350-163-151</t>
  </si>
  <si>
    <t>350-163-152</t>
  </si>
  <si>
    <t>350-163-181</t>
  </si>
  <si>
    <t>350-163-191</t>
  </si>
  <si>
    <t>350-163-192</t>
  </si>
  <si>
    <t>350-163-198</t>
  </si>
  <si>
    <t>350-163-211</t>
  </si>
  <si>
    <t>350-163-221</t>
  </si>
  <si>
    <t>350-163-311</t>
  </si>
  <si>
    <t>350-163-313</t>
  </si>
  <si>
    <t>350-163-315</t>
  </si>
  <si>
    <t>350-163-319</t>
  </si>
  <si>
    <t>350-163-332</t>
  </si>
  <si>
    <t>350-163-342</t>
  </si>
  <si>
    <t>350-163-343</t>
  </si>
  <si>
    <t>350-163-411</t>
  </si>
  <si>
    <t>350-163-413</t>
  </si>
  <si>
    <t>350-163-418</t>
  </si>
  <si>
    <t>350-163-422</t>
  </si>
  <si>
    <t>350-163-461</t>
  </si>
  <si>
    <t>350-163-462</t>
  </si>
  <si>
    <t>350-169-311</t>
  </si>
  <si>
    <t>350-169-317</t>
  </si>
  <si>
    <t>350-171-126</t>
  </si>
  <si>
    <t>350-171-131</t>
  </si>
  <si>
    <t>350-171-135</t>
  </si>
  <si>
    <t>350-171-142</t>
  </si>
  <si>
    <t>350-171-171</t>
  </si>
  <si>
    <t>350-171-174</t>
  </si>
  <si>
    <t>350-171-180</t>
  </si>
  <si>
    <t>350-171-211</t>
  </si>
  <si>
    <t>350-171-332</t>
  </si>
  <si>
    <t>350-171-411</t>
  </si>
  <si>
    <t>350-ALL-116</t>
  </si>
  <si>
    <t>350-ALL-126</t>
  </si>
  <si>
    <t>350-ALL-131</t>
  </si>
  <si>
    <t>350-ALL-134</t>
  </si>
  <si>
    <t>350-ALL-135</t>
  </si>
  <si>
    <t>350-ALL-142</t>
  </si>
  <si>
    <t>350-ALL-143</t>
  </si>
  <si>
    <t>350-ALL-152</t>
  </si>
  <si>
    <t>350-ALL-164</t>
  </si>
  <si>
    <t>350-ALL-171</t>
  </si>
  <si>
    <t>350-ALL-180</t>
  </si>
  <si>
    <t>350-ALL-181</t>
  </si>
  <si>
    <t>350-ALL-191</t>
  </si>
  <si>
    <t>350-ALL-192</t>
  </si>
  <si>
    <t>350-ALL-198</t>
  </si>
  <si>
    <t>350-ALL-311</t>
  </si>
  <si>
    <t>350-ALL-313</t>
  </si>
  <si>
    <t>350-ALL-315</t>
  </si>
  <si>
    <t>350-ALL-317</t>
  </si>
  <si>
    <t>350-ALL-319</t>
  </si>
  <si>
    <t>350-ALL-332</t>
  </si>
  <si>
    <t>350-ALL-342</t>
  </si>
  <si>
    <t>350-ALL-343</t>
  </si>
  <si>
    <t>350-ALL-411</t>
  </si>
  <si>
    <t>350-ALL-413</t>
  </si>
  <si>
    <t>350-ALL-418</t>
  </si>
  <si>
    <t>350-ALL-422</t>
  </si>
  <si>
    <t>350-ALL-461</t>
  </si>
  <si>
    <t>350-ALL-462</t>
  </si>
  <si>
    <t>35A-121-121</t>
  </si>
  <si>
    <t>35A-121-135</t>
  </si>
  <si>
    <t>35A-121-211</t>
  </si>
  <si>
    <t>35A-121-221</t>
  </si>
  <si>
    <t>35A-124-462</t>
  </si>
  <si>
    <t>35A-126-462</t>
  </si>
  <si>
    <t>35A-128-462</t>
  </si>
  <si>
    <t>35A-132-411</t>
  </si>
  <si>
    <t>35A-134-418</t>
  </si>
  <si>
    <t>35A-134-462</t>
  </si>
  <si>
    <t>35A-135-418</t>
  </si>
  <si>
    <t>35A-137-411</t>
  </si>
  <si>
    <t>35A-163-418</t>
  </si>
  <si>
    <t>35A-165-418</t>
  </si>
  <si>
    <t>35A-ALL-121</t>
  </si>
  <si>
    <t>35A-ALL-135</t>
  </si>
  <si>
    <t>35A-ALL-211</t>
  </si>
  <si>
    <t>35A-ALL-221</t>
  </si>
  <si>
    <t>35A-ALL-418</t>
  </si>
  <si>
    <t>35A-ALL-462</t>
  </si>
  <si>
    <t>35B-123-411</t>
  </si>
  <si>
    <t>35B-124-462</t>
  </si>
  <si>
    <t>35B-126-462</t>
  </si>
  <si>
    <t>35B-134-413</t>
  </si>
  <si>
    <t>35B-137-411</t>
  </si>
  <si>
    <t>35B-ALL-411</t>
  </si>
  <si>
    <t>35B-ALL-413</t>
  </si>
  <si>
    <t>35B-ALL-462</t>
  </si>
  <si>
    <t>360-121-171</t>
  </si>
  <si>
    <t>360-121-196</t>
  </si>
  <si>
    <t>360-121-198</t>
  </si>
  <si>
    <t>360-121-211</t>
  </si>
  <si>
    <t>360-121-221</t>
  </si>
  <si>
    <t>360-121-311</t>
  </si>
  <si>
    <t>360-121-411</t>
  </si>
  <si>
    <t>360-121-418</t>
  </si>
  <si>
    <t>360-123-411</t>
  </si>
  <si>
    <t>360-124-418</t>
  </si>
  <si>
    <t>360-124-462</t>
  </si>
  <si>
    <t>360-125-151</t>
  </si>
  <si>
    <t>360-125-153</t>
  </si>
  <si>
    <t>360-125-174</t>
  </si>
  <si>
    <t>360-125-176</t>
  </si>
  <si>
    <t>360-125-184</t>
  </si>
  <si>
    <t>360-125-211</t>
  </si>
  <si>
    <t>360-125-221</t>
  </si>
  <si>
    <t>360-125-231</t>
  </si>
  <si>
    <t>360-125-232</t>
  </si>
  <si>
    <t>360-125-314</t>
  </si>
  <si>
    <t>360-125-326</t>
  </si>
  <si>
    <t>360-125-327</t>
  </si>
  <si>
    <t>360-125-332</t>
  </si>
  <si>
    <t>360-125-342</t>
  </si>
  <si>
    <t>360-125-344</t>
  </si>
  <si>
    <t>360-125-361</t>
  </si>
  <si>
    <t>360-125-411</t>
  </si>
  <si>
    <t>360-125-418</t>
  </si>
  <si>
    <t>360-125-422</t>
  </si>
  <si>
    <t>360-125-451</t>
  </si>
  <si>
    <t>360-125-452</t>
  </si>
  <si>
    <t>360-125-453</t>
  </si>
  <si>
    <t>360-125-461</t>
  </si>
  <si>
    <t>360-125-462</t>
  </si>
  <si>
    <t>360-126-418</t>
  </si>
  <si>
    <t>360-126-462</t>
  </si>
  <si>
    <t>360-128-462</t>
  </si>
  <si>
    <t>360-129-418</t>
  </si>
  <si>
    <t>360-132-192</t>
  </si>
  <si>
    <t>360-132-211</t>
  </si>
  <si>
    <t>360-132-221</t>
  </si>
  <si>
    <t>360-132-311</t>
  </si>
  <si>
    <t>360-132-411</t>
  </si>
  <si>
    <t>360-132-418</t>
  </si>
  <si>
    <t>360-134-311</t>
  </si>
  <si>
    <t>360-134-414</t>
  </si>
  <si>
    <t>360-134-418</t>
  </si>
  <si>
    <t>360-135-418</t>
  </si>
  <si>
    <t>360-137-311</t>
  </si>
  <si>
    <t>360-137-411</t>
  </si>
  <si>
    <t>360-163-116</t>
  </si>
  <si>
    <t>360-163-121</t>
  </si>
  <si>
    <t>360-163-125</t>
  </si>
  <si>
    <t>360-163-131</t>
  </si>
  <si>
    <t>360-163-142</t>
  </si>
  <si>
    <t>360-163-146</t>
  </si>
  <si>
    <t>360-163-151</t>
  </si>
  <si>
    <t>360-163-162</t>
  </si>
  <si>
    <t>360-163-173</t>
  </si>
  <si>
    <t>360-163-181</t>
  </si>
  <si>
    <t>360-163-183</t>
  </si>
  <si>
    <t>360-163-191</t>
  </si>
  <si>
    <t>360-163-192</t>
  </si>
  <si>
    <t>360-163-198</t>
  </si>
  <si>
    <t>360-163-211</t>
  </si>
  <si>
    <t>360-163-221</t>
  </si>
  <si>
    <t>360-163-231</t>
  </si>
  <si>
    <t>360-163-311</t>
  </si>
  <si>
    <t>360-163-313</t>
  </si>
  <si>
    <t>360-163-314</t>
  </si>
  <si>
    <t>360-163-317</t>
  </si>
  <si>
    <t>360-163-319</t>
  </si>
  <si>
    <t>360-163-325</t>
  </si>
  <si>
    <t>360-163-327</t>
  </si>
  <si>
    <t>360-163-331</t>
  </si>
  <si>
    <t>360-163-332</t>
  </si>
  <si>
    <t>360-163-392</t>
  </si>
  <si>
    <t>360-163-411</t>
  </si>
  <si>
    <t>360-163-418</t>
  </si>
  <si>
    <t>360-163-461</t>
  </si>
  <si>
    <t>360-163-462</t>
  </si>
  <si>
    <t>360-165-392</t>
  </si>
  <si>
    <t>360-165-411</t>
  </si>
  <si>
    <t>360-166-418</t>
  </si>
  <si>
    <t>360-167-411</t>
  </si>
  <si>
    <t>360-169-131</t>
  </si>
  <si>
    <t>360-169-211</t>
  </si>
  <si>
    <t>360-169-221</t>
  </si>
  <si>
    <t>360-169-231</t>
  </si>
  <si>
    <t>360-169-311</t>
  </si>
  <si>
    <t>360-169-392</t>
  </si>
  <si>
    <t>360-170-311</t>
  </si>
  <si>
    <t>360-170-392</t>
  </si>
  <si>
    <t>360-170-411</t>
  </si>
  <si>
    <t>360-171-122</t>
  </si>
  <si>
    <t>360-171-142</t>
  </si>
  <si>
    <t>360-171-146</t>
  </si>
  <si>
    <t>360-171-151</t>
  </si>
  <si>
    <t>360-171-171</t>
  </si>
  <si>
    <t>360-171-173</t>
  </si>
  <si>
    <t>360-171-196</t>
  </si>
  <si>
    <t>360-171-211</t>
  </si>
  <si>
    <t>360-171-221</t>
  </si>
  <si>
    <t>360-171-311</t>
  </si>
  <si>
    <t>360-171-392</t>
  </si>
  <si>
    <t>360-181-121</t>
  </si>
  <si>
    <t>360-181-131</t>
  </si>
  <si>
    <t>360-181-181</t>
  </si>
  <si>
    <t>360-181-211</t>
  </si>
  <si>
    <t>360-181-221</t>
  </si>
  <si>
    <t>360-181-392</t>
  </si>
  <si>
    <t>360-181-411</t>
  </si>
  <si>
    <t>360-181-461</t>
  </si>
  <si>
    <t>360-ALL-116</t>
  </si>
  <si>
    <t>360-ALL-121</t>
  </si>
  <si>
    <t>360-ALL-122</t>
  </si>
  <si>
    <t>360-ALL-125</t>
  </si>
  <si>
    <t>360-ALL-131</t>
  </si>
  <si>
    <t>360-ALL-142</t>
  </si>
  <si>
    <t>360-ALL-146</t>
  </si>
  <si>
    <t>360-ALL-151</t>
  </si>
  <si>
    <t>360-ALL-153</t>
  </si>
  <si>
    <t>360-ALL-162</t>
  </si>
  <si>
    <t>360-ALL-171</t>
  </si>
  <si>
    <t>360-ALL-173</t>
  </si>
  <si>
    <t>360-ALL-174</t>
  </si>
  <si>
    <t>360-ALL-176</t>
  </si>
  <si>
    <t>360-ALL-181</t>
  </si>
  <si>
    <t>360-ALL-183</t>
  </si>
  <si>
    <t>360-ALL-184</t>
  </si>
  <si>
    <t>360-ALL-191</t>
  </si>
  <si>
    <t>360-ALL-192</t>
  </si>
  <si>
    <t>360-ALL-196</t>
  </si>
  <si>
    <t>360-ALL-198</t>
  </si>
  <si>
    <t>360-ALL-211</t>
  </si>
  <si>
    <t>360-ALL-221</t>
  </si>
  <si>
    <t>360-ALL-231</t>
  </si>
  <si>
    <t>360-ALL-232</t>
  </si>
  <si>
    <t>360-ALL-311</t>
  </si>
  <si>
    <t>360-ALL-313</t>
  </si>
  <si>
    <t>360-ALL-314</t>
  </si>
  <si>
    <t>360-ALL-317</t>
  </si>
  <si>
    <t>360-ALL-319</t>
  </si>
  <si>
    <t>360-ALL-325</t>
  </si>
  <si>
    <t>360-ALL-326</t>
  </si>
  <si>
    <t>360-ALL-327</t>
  </si>
  <si>
    <t>360-ALL-331</t>
  </si>
  <si>
    <t>360-ALL-332</t>
  </si>
  <si>
    <t>360-ALL-342</t>
  </si>
  <si>
    <t>360-ALL-344</t>
  </si>
  <si>
    <t>360-ALL-361</t>
  </si>
  <si>
    <t>360-ALL-392</t>
  </si>
  <si>
    <t>360-ALL-411</t>
  </si>
  <si>
    <t>360-ALL-414</t>
  </si>
  <si>
    <t>360-ALL-418</t>
  </si>
  <si>
    <t>360-ALL-422</t>
  </si>
  <si>
    <t>360-ALL-451</t>
  </si>
  <si>
    <t>360-ALL-452</t>
  </si>
  <si>
    <t>360-ALL-453</t>
  </si>
  <si>
    <t>360-ALL-461</t>
  </si>
  <si>
    <t>360-ALL-462</t>
  </si>
  <si>
    <t>36B-121-121</t>
  </si>
  <si>
    <t>36B-121-211</t>
  </si>
  <si>
    <t>36B-121-221</t>
  </si>
  <si>
    <t>36B-121-312</t>
  </si>
  <si>
    <t>36B-121-411</t>
  </si>
  <si>
    <t>36B-121-413</t>
  </si>
  <si>
    <t>36B-124-462</t>
  </si>
  <si>
    <t>36B-126-462</t>
  </si>
  <si>
    <t>36B-128-462</t>
  </si>
  <si>
    <t>36B-132-311</t>
  </si>
  <si>
    <t>36B-132-317</t>
  </si>
  <si>
    <t>36B-132-318</t>
  </si>
  <si>
    <t>36B-132-411</t>
  </si>
  <si>
    <t>36B-134-418</t>
  </si>
  <si>
    <t>36B-134-462</t>
  </si>
  <si>
    <t>36B-135-311</t>
  </si>
  <si>
    <t>36B-135-418</t>
  </si>
  <si>
    <t>36B-137-411</t>
  </si>
  <si>
    <t>36B-163-462</t>
  </si>
  <si>
    <t>36B-165-418</t>
  </si>
  <si>
    <t>36B-167-121</t>
  </si>
  <si>
    <t>36B-167-418</t>
  </si>
  <si>
    <t>36B-ALL-121</t>
  </si>
  <si>
    <t>36B-ALL-211</t>
  </si>
  <si>
    <t>36B-ALL-221</t>
  </si>
  <si>
    <t>36B-ALL-311</t>
  </si>
  <si>
    <t>36B-ALL-312</t>
  </si>
  <si>
    <t>36B-ALL-317</t>
  </si>
  <si>
    <t>36B-ALL-318</t>
  </si>
  <si>
    <t>36B-ALL-411</t>
  </si>
  <si>
    <t>36B-ALL-413</t>
  </si>
  <si>
    <t>36B-ALL-418</t>
  </si>
  <si>
    <t>36B-ALL-462</t>
  </si>
  <si>
    <t>36C-121-121</t>
  </si>
  <si>
    <t>36C-121-211</t>
  </si>
  <si>
    <t>36C-121-229</t>
  </si>
  <si>
    <t>36C-121-231</t>
  </si>
  <si>
    <t>36C-123-411</t>
  </si>
  <si>
    <t>36C-124-418</t>
  </si>
  <si>
    <t>36C-132-311</t>
  </si>
  <si>
    <t>36C-132-317</t>
  </si>
  <si>
    <t>36C-132-411</t>
  </si>
  <si>
    <t>36C-134-131</t>
  </si>
  <si>
    <t>36C-134-541</t>
  </si>
  <si>
    <t>36C-163-462</t>
  </si>
  <si>
    <t>36C-164-462</t>
  </si>
  <si>
    <t>36C-165-411</t>
  </si>
  <si>
    <t>36C-167-311</t>
  </si>
  <si>
    <t>36C-169-131</t>
  </si>
  <si>
    <t>36C-ALL-121</t>
  </si>
  <si>
    <t>36C-ALL-131</t>
  </si>
  <si>
    <t>36C-ALL-211</t>
  </si>
  <si>
    <t>36C-ALL-229</t>
  </si>
  <si>
    <t>36C-ALL-231</t>
  </si>
  <si>
    <t>36C-ALL-311</t>
  </si>
  <si>
    <t>36C-ALL-317</t>
  </si>
  <si>
    <t>36C-ALL-411</t>
  </si>
  <si>
    <t>36C-ALL-418</t>
  </si>
  <si>
    <t>36C-ALL-462</t>
  </si>
  <si>
    <t>36C-ALL-541</t>
  </si>
  <si>
    <t>36F-121-121</t>
  </si>
  <si>
    <t>36F-121-211</t>
  </si>
  <si>
    <t>36F-124-462</t>
  </si>
  <si>
    <t>36F-126-418</t>
  </si>
  <si>
    <t>36F-128-462</t>
  </si>
  <si>
    <t>36F-137-411</t>
  </si>
  <si>
    <t>36F-165-411</t>
  </si>
  <si>
    <t>36F-167-311</t>
  </si>
  <si>
    <t>36F-169-311</t>
  </si>
  <si>
    <t>36F-171-411</t>
  </si>
  <si>
    <t>36F-171-451</t>
  </si>
  <si>
    <t>36F-ALL-121</t>
  </si>
  <si>
    <t>36F-ALL-211</t>
  </si>
  <si>
    <t>36F-ALL-311</t>
  </si>
  <si>
    <t>36F-ALL-411</t>
  </si>
  <si>
    <t>36F-ALL-418</t>
  </si>
  <si>
    <t>36F-ALL-451</t>
  </si>
  <si>
    <t>36G-121-121</t>
  </si>
  <si>
    <t>36G-121-211</t>
  </si>
  <si>
    <t>36G-121-312</t>
  </si>
  <si>
    <t>36G-122-317</t>
  </si>
  <si>
    <t>36G-123-411</t>
  </si>
  <si>
    <t>36G-124-462</t>
  </si>
  <si>
    <t>36G-126-418</t>
  </si>
  <si>
    <t>36G-128-418</t>
  </si>
  <si>
    <t>36G-132-411</t>
  </si>
  <si>
    <t>36G-134-411</t>
  </si>
  <si>
    <t>36G-134-418</t>
  </si>
  <si>
    <t>36G-135-418</t>
  </si>
  <si>
    <t>36G-137-311</t>
  </si>
  <si>
    <t>36G-137-411</t>
  </si>
  <si>
    <t>36G-164-121</t>
  </si>
  <si>
    <t>36G-ALL-121</t>
  </si>
  <si>
    <t>36G-ALL-211</t>
  </si>
  <si>
    <t>36G-ALL-311</t>
  </si>
  <si>
    <t>36G-ALL-312</t>
  </si>
  <si>
    <t>36G-ALL-317</t>
  </si>
  <si>
    <t>36G-ALL-411</t>
  </si>
  <si>
    <t>36G-ALL-418</t>
  </si>
  <si>
    <t>36G-ALL-462</t>
  </si>
  <si>
    <t>370-121-121</t>
  </si>
  <si>
    <t>370-121-131</t>
  </si>
  <si>
    <t>370-121-196</t>
  </si>
  <si>
    <t>370-121-197</t>
  </si>
  <si>
    <t>370-121-198</t>
  </si>
  <si>
    <t>370-121-211</t>
  </si>
  <si>
    <t>370-121-221</t>
  </si>
  <si>
    <t>370-121-311</t>
  </si>
  <si>
    <t>370-121-312</t>
  </si>
  <si>
    <t>370-121-411</t>
  </si>
  <si>
    <t>370-121-418</t>
  </si>
  <si>
    <t>370-122-317</t>
  </si>
  <si>
    <t>370-123-411</t>
  </si>
  <si>
    <t>370-126-462</t>
  </si>
  <si>
    <t>370-128-418</t>
  </si>
  <si>
    <t>370-132-198</t>
  </si>
  <si>
    <t>370-132-211</t>
  </si>
  <si>
    <t>370-132-221</t>
  </si>
  <si>
    <t>370-132-311</t>
  </si>
  <si>
    <t>370-132-411</t>
  </si>
  <si>
    <t>370-134-311</t>
  </si>
  <si>
    <t>370-134-411</t>
  </si>
  <si>
    <t>370-134-418</t>
  </si>
  <si>
    <t>370-134-462</t>
  </si>
  <si>
    <t>370-135-462</t>
  </si>
  <si>
    <t>370-137-411</t>
  </si>
  <si>
    <t>370-163-151</t>
  </si>
  <si>
    <t>370-163-192</t>
  </si>
  <si>
    <t>370-163-211</t>
  </si>
  <si>
    <t>370-163-221</t>
  </si>
  <si>
    <t>370-163-392</t>
  </si>
  <si>
    <t>370-163-411</t>
  </si>
  <si>
    <t>370-163-418</t>
  </si>
  <si>
    <t>370-163-462</t>
  </si>
  <si>
    <t>370-166-418</t>
  </si>
  <si>
    <t>370-167-311</t>
  </si>
  <si>
    <t>370-169-131</t>
  </si>
  <si>
    <t>370-169-211</t>
  </si>
  <si>
    <t>370-169-221</t>
  </si>
  <si>
    <t>370-169-231</t>
  </si>
  <si>
    <t>370-169-392</t>
  </si>
  <si>
    <t>370-170-143</t>
  </si>
  <si>
    <t>370-170-198</t>
  </si>
  <si>
    <t>370-170-211</t>
  </si>
  <si>
    <t>370-170-221</t>
  </si>
  <si>
    <t>370-170-392</t>
  </si>
  <si>
    <t>370-170-411</t>
  </si>
  <si>
    <t>370-171-178</t>
  </si>
  <si>
    <t>370-171-181</t>
  </si>
  <si>
    <t>370-171-211</t>
  </si>
  <si>
    <t>370-171-221</t>
  </si>
  <si>
    <t>370-171-392</t>
  </si>
  <si>
    <t>370-178-418</t>
  </si>
  <si>
    <t>370-ALL-121</t>
  </si>
  <si>
    <t>370-ALL-131</t>
  </si>
  <si>
    <t>370-ALL-143</t>
  </si>
  <si>
    <t>370-ALL-151</t>
  </si>
  <si>
    <t>370-ALL-178</t>
  </si>
  <si>
    <t>370-ALL-181</t>
  </si>
  <si>
    <t>370-ALL-192</t>
  </si>
  <si>
    <t>370-ALL-196</t>
  </si>
  <si>
    <t>370-ALL-197</t>
  </si>
  <si>
    <t>370-ALL-198</t>
  </si>
  <si>
    <t>370-ALL-221</t>
  </si>
  <si>
    <t>370-ALL-231</t>
  </si>
  <si>
    <t>370-ALL-311</t>
  </si>
  <si>
    <t>370-ALL-312</t>
  </si>
  <si>
    <t>370-ALL-317</t>
  </si>
  <si>
    <t>370-ALL-392</t>
  </si>
  <si>
    <t>370-ALL-411</t>
  </si>
  <si>
    <t>370-ALL-418</t>
  </si>
  <si>
    <t>370-ALL-462</t>
  </si>
  <si>
    <t>380-121-171</t>
  </si>
  <si>
    <t>380-121-198</t>
  </si>
  <si>
    <t>380-121-211</t>
  </si>
  <si>
    <t>380-121-221</t>
  </si>
  <si>
    <t>380-121-411</t>
  </si>
  <si>
    <t>380-121-418</t>
  </si>
  <si>
    <t>380-124-462</t>
  </si>
  <si>
    <t>380-126-462</t>
  </si>
  <si>
    <t>380-132-192</t>
  </si>
  <si>
    <t>380-132-211</t>
  </si>
  <si>
    <t>380-132-221</t>
  </si>
  <si>
    <t>380-132-411</t>
  </si>
  <si>
    <t>380-132-462</t>
  </si>
  <si>
    <t>380-134-146</t>
  </si>
  <si>
    <t>380-134-211</t>
  </si>
  <si>
    <t>380-134-221</t>
  </si>
  <si>
    <t>380-134-231</t>
  </si>
  <si>
    <t>380-135-418</t>
  </si>
  <si>
    <t>380-137-411</t>
  </si>
  <si>
    <t>380-137-461</t>
  </si>
  <si>
    <t>380-163-131</t>
  </si>
  <si>
    <t>380-163-173</t>
  </si>
  <si>
    <t>380-163-211</t>
  </si>
  <si>
    <t>380-163-221</t>
  </si>
  <si>
    <t>380-163-231</t>
  </si>
  <si>
    <t>380-163-411</t>
  </si>
  <si>
    <t>380-163-462</t>
  </si>
  <si>
    <t>380-169-131</t>
  </si>
  <si>
    <t>380-169-211</t>
  </si>
  <si>
    <t>380-169-221</t>
  </si>
  <si>
    <t>380-169-231</t>
  </si>
  <si>
    <t>380-171-126</t>
  </si>
  <si>
    <t>380-171-131</t>
  </si>
  <si>
    <t>380-171-135</t>
  </si>
  <si>
    <t>380-171-142</t>
  </si>
  <si>
    <t>380-171-146</t>
  </si>
  <si>
    <t>380-171-149</t>
  </si>
  <si>
    <t>380-171-173</t>
  </si>
  <si>
    <t>380-171-174</t>
  </si>
  <si>
    <t>380-171-211</t>
  </si>
  <si>
    <t>380-171-221</t>
  </si>
  <si>
    <t>380-171-312</t>
  </si>
  <si>
    <t>380-171-333</t>
  </si>
  <si>
    <t>380-171-411</t>
  </si>
  <si>
    <t>380-171-461</t>
  </si>
  <si>
    <t>380-ALL-126</t>
  </si>
  <si>
    <t>380-ALL-131</t>
  </si>
  <si>
    <t>380-ALL-135</t>
  </si>
  <si>
    <t>380-ALL-142</t>
  </si>
  <si>
    <t>380-ALL-146</t>
  </si>
  <si>
    <t>380-ALL-149</t>
  </si>
  <si>
    <t>380-ALL-173</t>
  </si>
  <si>
    <t>380-ALL-192</t>
  </si>
  <si>
    <t>380-ALL-198</t>
  </si>
  <si>
    <t>380-ALL-312</t>
  </si>
  <si>
    <t>380-ALL-333</t>
  </si>
  <si>
    <t>380-ALL-418</t>
  </si>
  <si>
    <t>380-ALL-462</t>
  </si>
  <si>
    <t>390-121-144</t>
  </si>
  <si>
    <t>390-121-146</t>
  </si>
  <si>
    <t>390-121-151</t>
  </si>
  <si>
    <t>390-121-171</t>
  </si>
  <si>
    <t>390-121-172</t>
  </si>
  <si>
    <t>390-121-191</t>
  </si>
  <si>
    <t>390-121-196</t>
  </si>
  <si>
    <t>390-121-198</t>
  </si>
  <si>
    <t>390-121-211</t>
  </si>
  <si>
    <t>390-121-221</t>
  </si>
  <si>
    <t>390-121-312</t>
  </si>
  <si>
    <t>390-121-411</t>
  </si>
  <si>
    <t>390-121-462</t>
  </si>
  <si>
    <t>390-122-311</t>
  </si>
  <si>
    <t>390-123-411</t>
  </si>
  <si>
    <t>390-124-462</t>
  </si>
  <si>
    <t>390-125-171</t>
  </si>
  <si>
    <t>390-125-172</t>
  </si>
  <si>
    <t>390-125-174</t>
  </si>
  <si>
    <t>390-125-231</t>
  </si>
  <si>
    <t>390-125-311</t>
  </si>
  <si>
    <t>390-125-327</t>
  </si>
  <si>
    <t>390-125-411</t>
  </si>
  <si>
    <t>390-125-422</t>
  </si>
  <si>
    <t>390-125-453</t>
  </si>
  <si>
    <t>390-125-461</t>
  </si>
  <si>
    <t>390-125-462</t>
  </si>
  <si>
    <t>390-125-541</t>
  </si>
  <si>
    <t>390-126-462</t>
  </si>
  <si>
    <t>390-128-462</t>
  </si>
  <si>
    <t>390-129-418</t>
  </si>
  <si>
    <t>390-132-198</t>
  </si>
  <si>
    <t>390-132-211</t>
  </si>
  <si>
    <t>390-132-221</t>
  </si>
  <si>
    <t>390-132-311</t>
  </si>
  <si>
    <t>390-132-317</t>
  </si>
  <si>
    <t>390-132-411</t>
  </si>
  <si>
    <t>390-134-131</t>
  </si>
  <si>
    <t>390-134-198</t>
  </si>
  <si>
    <t>390-134-199</t>
  </si>
  <si>
    <t>390-134-211</t>
  </si>
  <si>
    <t>390-134-221</t>
  </si>
  <si>
    <t>390-134-311</t>
  </si>
  <si>
    <t>390-135-311</t>
  </si>
  <si>
    <t>390-137-411</t>
  </si>
  <si>
    <t>390-137-461</t>
  </si>
  <si>
    <t>390-138-418</t>
  </si>
  <si>
    <t>390-163-121</t>
  </si>
  <si>
    <t>390-163-142</t>
  </si>
  <si>
    <t>390-163-143</t>
  </si>
  <si>
    <t>390-163-153</t>
  </si>
  <si>
    <t>390-163-162</t>
  </si>
  <si>
    <t>390-163-167</t>
  </si>
  <si>
    <t>390-163-181</t>
  </si>
  <si>
    <t>390-163-192</t>
  </si>
  <si>
    <t>390-163-199</t>
  </si>
  <si>
    <t>390-163-211</t>
  </si>
  <si>
    <t>390-163-221</t>
  </si>
  <si>
    <t>390-163-231</t>
  </si>
  <si>
    <t>390-163-342</t>
  </si>
  <si>
    <t>390-163-392</t>
  </si>
  <si>
    <t>390-163-411</t>
  </si>
  <si>
    <t>390-163-418</t>
  </si>
  <si>
    <t>390-163-462</t>
  </si>
  <si>
    <t>390-165-392</t>
  </si>
  <si>
    <t>390-165-418</t>
  </si>
  <si>
    <t>390-166-392</t>
  </si>
  <si>
    <t>390-166-418</t>
  </si>
  <si>
    <t>390-167-198</t>
  </si>
  <si>
    <t>390-167-211</t>
  </si>
  <si>
    <t>390-167-221</t>
  </si>
  <si>
    <t>390-168-143</t>
  </si>
  <si>
    <t>390-168-198</t>
  </si>
  <si>
    <t>390-168-199</t>
  </si>
  <si>
    <t>390-168-211</t>
  </si>
  <si>
    <t>390-168-221</t>
  </si>
  <si>
    <t>390-168-231</t>
  </si>
  <si>
    <t>390-168-311</t>
  </si>
  <si>
    <t>390-168-392</t>
  </si>
  <si>
    <t>390-168-411</t>
  </si>
  <si>
    <t>390-168-451</t>
  </si>
  <si>
    <t>390-169-131</t>
  </si>
  <si>
    <t>390-169-181</t>
  </si>
  <si>
    <t>390-169-211</t>
  </si>
  <si>
    <t>390-169-221</t>
  </si>
  <si>
    <t>390-169-392</t>
  </si>
  <si>
    <t>390-170-143</t>
  </si>
  <si>
    <t>390-170-211</t>
  </si>
  <si>
    <t>390-170-392</t>
  </si>
  <si>
    <t>390-171-116</t>
  </si>
  <si>
    <t>390-171-126</t>
  </si>
  <si>
    <t>390-171-211</t>
  </si>
  <si>
    <t>390-171-392</t>
  </si>
  <si>
    <t>390-171-418</t>
  </si>
  <si>
    <t>390-ALL-116</t>
  </si>
  <si>
    <t>390-ALL-121</t>
  </si>
  <si>
    <t>390-ALL-126</t>
  </si>
  <si>
    <t>390-ALL-131</t>
  </si>
  <si>
    <t>390-ALL-142</t>
  </si>
  <si>
    <t>390-ALL-143</t>
  </si>
  <si>
    <t>390-ALL-144</t>
  </si>
  <si>
    <t>390-ALL-146</t>
  </si>
  <si>
    <t>390-ALL-151</t>
  </si>
  <si>
    <t>390-ALL-153</t>
  </si>
  <si>
    <t>390-ALL-162</t>
  </si>
  <si>
    <t>390-ALL-167</t>
  </si>
  <si>
    <t>390-ALL-171</t>
  </si>
  <si>
    <t>390-ALL-172</t>
  </si>
  <si>
    <t>390-ALL-174</t>
  </si>
  <si>
    <t>390-ALL-181</t>
  </si>
  <si>
    <t>390-ALL-191</t>
  </si>
  <si>
    <t>390-ALL-192</t>
  </si>
  <si>
    <t>390-ALL-196</t>
  </si>
  <si>
    <t>390-ALL-198</t>
  </si>
  <si>
    <t>390-ALL-199</t>
  </si>
  <si>
    <t>390-ALL-231</t>
  </si>
  <si>
    <t>390-ALL-311</t>
  </si>
  <si>
    <t>390-ALL-312</t>
  </si>
  <si>
    <t>390-ALL-317</t>
  </si>
  <si>
    <t>390-ALL-327</t>
  </si>
  <si>
    <t>390-ALL-342</t>
  </si>
  <si>
    <t>390-ALL-392</t>
  </si>
  <si>
    <t>390-ALL-411</t>
  </si>
  <si>
    <t>390-ALL-418</t>
  </si>
  <si>
    <t>390-ALL-422</t>
  </si>
  <si>
    <t>390-ALL-451</t>
  </si>
  <si>
    <t>390-ALL-453</t>
  </si>
  <si>
    <t>390-ALL-461</t>
  </si>
  <si>
    <t>390-ALL-462</t>
  </si>
  <si>
    <t>390-ALL-541</t>
  </si>
  <si>
    <t>39A-121-121</t>
  </si>
  <si>
    <t>39A-121-211</t>
  </si>
  <si>
    <t>39A-121-229</t>
  </si>
  <si>
    <t>39A-121-231</t>
  </si>
  <si>
    <t>39A-121-411</t>
  </si>
  <si>
    <t>39A-121-418</t>
  </si>
  <si>
    <t>39A-124-418</t>
  </si>
  <si>
    <t>39A-126-462</t>
  </si>
  <si>
    <t>39A-128-418</t>
  </si>
  <si>
    <t>39A-132-121</t>
  </si>
  <si>
    <t>39A-132-211</t>
  </si>
  <si>
    <t>39A-132-221</t>
  </si>
  <si>
    <t>39A-132-231</t>
  </si>
  <si>
    <t>39A-132-317</t>
  </si>
  <si>
    <t>39A-132-411</t>
  </si>
  <si>
    <t>39A-134-411</t>
  </si>
  <si>
    <t>39A-134-462</t>
  </si>
  <si>
    <t>39A-135-418</t>
  </si>
  <si>
    <t>39A-137-411</t>
  </si>
  <si>
    <t>39A-137-541</t>
  </si>
  <si>
    <t>39A-163-411</t>
  </si>
  <si>
    <t>39A-164-422</t>
  </si>
  <si>
    <t>39A-167-121</t>
  </si>
  <si>
    <t>39A-172-121</t>
  </si>
  <si>
    <t>39A-ALL-121</t>
  </si>
  <si>
    <t>39A-ALL-211</t>
  </si>
  <si>
    <t>39A-ALL-221</t>
  </si>
  <si>
    <t>39A-ALL-229</t>
  </si>
  <si>
    <t>39A-ALL-231</t>
  </si>
  <si>
    <t>39A-ALL-317</t>
  </si>
  <si>
    <t>39A-ALL-411</t>
  </si>
  <si>
    <t>39A-ALL-418</t>
  </si>
  <si>
    <t>39A-ALL-422</t>
  </si>
  <si>
    <t>39A-ALL-541</t>
  </si>
  <si>
    <t>39B-122-311</t>
  </si>
  <si>
    <t>39B-123-411</t>
  </si>
  <si>
    <t>39B-124-462</t>
  </si>
  <si>
    <t>39B-126-462</t>
  </si>
  <si>
    <t>39B-129-418</t>
  </si>
  <si>
    <t>39B-134-461</t>
  </si>
  <si>
    <t>39B-135-462</t>
  </si>
  <si>
    <t>39B-137-411</t>
  </si>
  <si>
    <t>39B-164-462</t>
  </si>
  <si>
    <t>39B-169-131</t>
  </si>
  <si>
    <t>39B-169-211</t>
  </si>
  <si>
    <t>39B-170-198</t>
  </si>
  <si>
    <t>39B-170-211</t>
  </si>
  <si>
    <t>39B-172-121</t>
  </si>
  <si>
    <t>39B-172-211</t>
  </si>
  <si>
    <t>39B-ALL-121</t>
  </si>
  <si>
    <t>39B-ALL-131</t>
  </si>
  <si>
    <t>39B-ALL-198</t>
  </si>
  <si>
    <t>39B-ALL-211</t>
  </si>
  <si>
    <t>39B-ALL-311</t>
  </si>
  <si>
    <t>39B-ALL-411</t>
  </si>
  <si>
    <t>39B-ALL-418</t>
  </si>
  <si>
    <t>39B-ALL-461</t>
  </si>
  <si>
    <t>39B-ALL-462</t>
  </si>
  <si>
    <t>400-121-121</t>
  </si>
  <si>
    <t>400-121-131</t>
  </si>
  <si>
    <t>400-121-191</t>
  </si>
  <si>
    <t>400-121-211</t>
  </si>
  <si>
    <t>400-121-221</t>
  </si>
  <si>
    <t>400-121-231</t>
  </si>
  <si>
    <t>400-121-411</t>
  </si>
  <si>
    <t>400-121-418</t>
  </si>
  <si>
    <t>400-121-462</t>
  </si>
  <si>
    <t>400-122-311</t>
  </si>
  <si>
    <t>400-122-317</t>
  </si>
  <si>
    <t>400-123-342</t>
  </si>
  <si>
    <t>400-123-411</t>
  </si>
  <si>
    <t>400-124-326</t>
  </si>
  <si>
    <t>400-124-418</t>
  </si>
  <si>
    <t>400-124-462</t>
  </si>
  <si>
    <t>400-126-418</t>
  </si>
  <si>
    <t>400-126-462</t>
  </si>
  <si>
    <t>400-128-418</t>
  </si>
  <si>
    <t>400-132-121</t>
  </si>
  <si>
    <t>400-132-211</t>
  </si>
  <si>
    <t>400-132-221</t>
  </si>
  <si>
    <t>400-132-231</t>
  </si>
  <si>
    <t>400-132-311</t>
  </si>
  <si>
    <t>400-132-317</t>
  </si>
  <si>
    <t>400-132-332</t>
  </si>
  <si>
    <t>400-132-411</t>
  </si>
  <si>
    <t>400-134-131</t>
  </si>
  <si>
    <t>400-134-146</t>
  </si>
  <si>
    <t>400-134-152</t>
  </si>
  <si>
    <t>400-134-181</t>
  </si>
  <si>
    <t>400-134-211</t>
  </si>
  <si>
    <t>400-134-221</t>
  </si>
  <si>
    <t>400-134-231</t>
  </si>
  <si>
    <t>400-134-418</t>
  </si>
  <si>
    <t>400-135-311</t>
  </si>
  <si>
    <t>400-135-418</t>
  </si>
  <si>
    <t>400-137-311</t>
  </si>
  <si>
    <t>400-137-411</t>
  </si>
  <si>
    <t>400-138-418</t>
  </si>
  <si>
    <t>400-163-165</t>
  </si>
  <si>
    <t>400-163-211</t>
  </si>
  <si>
    <t>400-163-392</t>
  </si>
  <si>
    <t>400-163-411</t>
  </si>
  <si>
    <t>400-163-462</t>
  </si>
  <si>
    <t>400-165-392</t>
  </si>
  <si>
    <t>400-165-418</t>
  </si>
  <si>
    <t>400-166-392</t>
  </si>
  <si>
    <t>400-166-418</t>
  </si>
  <si>
    <t>400-169-146</t>
  </si>
  <si>
    <t>400-169-192</t>
  </si>
  <si>
    <t>400-169-211</t>
  </si>
  <si>
    <t>400-169-221</t>
  </si>
  <si>
    <t>400-169-392</t>
  </si>
  <si>
    <t>400-170-146</t>
  </si>
  <si>
    <t>400-170-195</t>
  </si>
  <si>
    <t>400-170-211</t>
  </si>
  <si>
    <t>400-170-221</t>
  </si>
  <si>
    <t>400-170-392</t>
  </si>
  <si>
    <t>400-170-411</t>
  </si>
  <si>
    <t>400-171-126</t>
  </si>
  <si>
    <t>400-171-142</t>
  </si>
  <si>
    <t>400-171-145</t>
  </si>
  <si>
    <t>400-171-147</t>
  </si>
  <si>
    <t>400-171-162</t>
  </si>
  <si>
    <t>400-171-171</t>
  </si>
  <si>
    <t>400-171-199</t>
  </si>
  <si>
    <t>400-171-211</t>
  </si>
  <si>
    <t>400-171-331</t>
  </si>
  <si>
    <t>400-171-392</t>
  </si>
  <si>
    <t>400-171-411</t>
  </si>
  <si>
    <t>400-171-414</t>
  </si>
  <si>
    <t>400-171-461</t>
  </si>
  <si>
    <t>400-171-462</t>
  </si>
  <si>
    <t>400-178-418</t>
  </si>
  <si>
    <t>400-ALL-121</t>
  </si>
  <si>
    <t>400-ALL-126</t>
  </si>
  <si>
    <t>400-ALL-131</t>
  </si>
  <si>
    <t>400-ALL-142</t>
  </si>
  <si>
    <t>400-ALL-145</t>
  </si>
  <si>
    <t>400-ALL-146</t>
  </si>
  <si>
    <t>400-ALL-147</t>
  </si>
  <si>
    <t>400-ALL-152</t>
  </si>
  <si>
    <t>400-ALL-162</t>
  </si>
  <si>
    <t>400-ALL-165</t>
  </si>
  <si>
    <t>400-ALL-181</t>
  </si>
  <si>
    <t>400-ALL-191</t>
  </si>
  <si>
    <t>400-ALL-192</t>
  </si>
  <si>
    <t>400-ALL-195</t>
  </si>
  <si>
    <t>400-ALL-199</t>
  </si>
  <si>
    <t>400-ALL-317</t>
  </si>
  <si>
    <t>400-ALL-326</t>
  </si>
  <si>
    <t>400-ALL-331</t>
  </si>
  <si>
    <t>400-ALL-332</t>
  </si>
  <si>
    <t>400-ALL-342</t>
  </si>
  <si>
    <t>400-ALL-392</t>
  </si>
  <si>
    <t>400-ALL-414</t>
  </si>
  <si>
    <t>400-ALL-418</t>
  </si>
  <si>
    <t>400-ALL-461</t>
  </si>
  <si>
    <t>400-ALL-462</t>
  </si>
  <si>
    <t>410-121-191</t>
  </si>
  <si>
    <t>410-121-211</t>
  </si>
  <si>
    <t>410-121-221</t>
  </si>
  <si>
    <t>410-121-311</t>
  </si>
  <si>
    <t>410-121-411</t>
  </si>
  <si>
    <t>410-121-418</t>
  </si>
  <si>
    <t>410-121-462</t>
  </si>
  <si>
    <t>410-123-411</t>
  </si>
  <si>
    <t>410-124-462</t>
  </si>
  <si>
    <t>410-126-462</t>
  </si>
  <si>
    <t>410-128-462</t>
  </si>
  <si>
    <t>410-129-418</t>
  </si>
  <si>
    <t>410-132-126</t>
  </si>
  <si>
    <t>410-132-132</t>
  </si>
  <si>
    <t>410-132-133</t>
  </si>
  <si>
    <t>410-132-145</t>
  </si>
  <si>
    <t>410-132-211</t>
  </si>
  <si>
    <t>410-132-221</t>
  </si>
  <si>
    <t>410-132-411</t>
  </si>
  <si>
    <t>410-132-418</t>
  </si>
  <si>
    <t>410-132-462</t>
  </si>
  <si>
    <t>410-135-311</t>
  </si>
  <si>
    <t>410-137-411</t>
  </si>
  <si>
    <t>410-163-113</t>
  </si>
  <si>
    <t>410-163-135</t>
  </si>
  <si>
    <t>410-163-143</t>
  </si>
  <si>
    <t>410-163-146</t>
  </si>
  <si>
    <t>410-163-173</t>
  </si>
  <si>
    <t>410-163-175</t>
  </si>
  <si>
    <t>410-163-181</t>
  </si>
  <si>
    <t>410-163-183</t>
  </si>
  <si>
    <t>410-163-192</t>
  </si>
  <si>
    <t>410-163-198</t>
  </si>
  <si>
    <t>410-163-199</t>
  </si>
  <si>
    <t>410-163-211</t>
  </si>
  <si>
    <t>410-163-221</t>
  </si>
  <si>
    <t>410-163-231</t>
  </si>
  <si>
    <t>410-163-311</t>
  </si>
  <si>
    <t>410-163-314</t>
  </si>
  <si>
    <t>410-163-319</t>
  </si>
  <si>
    <t>410-163-327</t>
  </si>
  <si>
    <t>410-163-392</t>
  </si>
  <si>
    <t>410-163-411</t>
  </si>
  <si>
    <t>410-163-418</t>
  </si>
  <si>
    <t>410-163-459</t>
  </si>
  <si>
    <t>410-163-461</t>
  </si>
  <si>
    <t>410-163-462</t>
  </si>
  <si>
    <t>410-165-392</t>
  </si>
  <si>
    <t>410-165-411</t>
  </si>
  <si>
    <t>410-165-418</t>
  </si>
  <si>
    <t>410-166-392</t>
  </si>
  <si>
    <t>410-166-418</t>
  </si>
  <si>
    <t>410-167-126</t>
  </si>
  <si>
    <t>410-167-192</t>
  </si>
  <si>
    <t>410-167-211</t>
  </si>
  <si>
    <t>410-167-221</t>
  </si>
  <si>
    <t>410-170-392</t>
  </si>
  <si>
    <t>410-170-411</t>
  </si>
  <si>
    <t>410-171-113</t>
  </si>
  <si>
    <t>410-171-126</t>
  </si>
  <si>
    <t>410-171-142</t>
  </si>
  <si>
    <t>410-171-181</t>
  </si>
  <si>
    <t>410-171-211</t>
  </si>
  <si>
    <t>410-171-221</t>
  </si>
  <si>
    <t>410-171-231</t>
  </si>
  <si>
    <t>410-171-314</t>
  </si>
  <si>
    <t>410-171-392</t>
  </si>
  <si>
    <t>410-171-411</t>
  </si>
  <si>
    <t>410-ALL-113</t>
  </si>
  <si>
    <t>410-ALL-126</t>
  </si>
  <si>
    <t>410-ALL-132</t>
  </si>
  <si>
    <t>410-ALL-133</t>
  </si>
  <si>
    <t>410-ALL-135</t>
  </si>
  <si>
    <t>410-ALL-142</t>
  </si>
  <si>
    <t>410-ALL-143</t>
  </si>
  <si>
    <t>410-ALL-145</t>
  </si>
  <si>
    <t>410-ALL-146</t>
  </si>
  <si>
    <t>410-ALL-173</t>
  </si>
  <si>
    <t>410-ALL-181</t>
  </si>
  <si>
    <t>410-ALL-183</t>
  </si>
  <si>
    <t>410-ALL-191</t>
  </si>
  <si>
    <t>410-ALL-192</t>
  </si>
  <si>
    <t>410-ALL-198</t>
  </si>
  <si>
    <t>410-ALL-199</t>
  </si>
  <si>
    <t>410-ALL-311</t>
  </si>
  <si>
    <t>410-ALL-314</t>
  </si>
  <si>
    <t>410-ALL-319</t>
  </si>
  <si>
    <t>410-ALL-327</t>
  </si>
  <si>
    <t>410-ALL-392</t>
  </si>
  <si>
    <t>410-ALL-418</t>
  </si>
  <si>
    <t>410-ALL-459</t>
  </si>
  <si>
    <t>410-ALL-462</t>
  </si>
  <si>
    <t>41B-121-121</t>
  </si>
  <si>
    <t>41B-121-211</t>
  </si>
  <si>
    <t>41B-121-229</t>
  </si>
  <si>
    <t>41B-124-462</t>
  </si>
  <si>
    <t>41B-126-462</t>
  </si>
  <si>
    <t>41B-132-411</t>
  </si>
  <si>
    <t>41B-135-418</t>
  </si>
  <si>
    <t>41B-137-411</t>
  </si>
  <si>
    <t>41B-163-131</t>
  </si>
  <si>
    <t>41B-163-211</t>
  </si>
  <si>
    <t>41B-163-229</t>
  </si>
  <si>
    <t>41B-163-232</t>
  </si>
  <si>
    <t>41B-163-462</t>
  </si>
  <si>
    <t>41B-165-411</t>
  </si>
  <si>
    <t>41B-170-418</t>
  </si>
  <si>
    <t>41B-170-462</t>
  </si>
  <si>
    <t>41B-ALL-121</t>
  </si>
  <si>
    <t>41B-ALL-131</t>
  </si>
  <si>
    <t>41B-ALL-211</t>
  </si>
  <si>
    <t>41B-ALL-229</t>
  </si>
  <si>
    <t>41B-ALL-232</t>
  </si>
  <si>
    <t>41B-ALL-411</t>
  </si>
  <si>
    <t>41B-ALL-418</t>
  </si>
  <si>
    <t>41B-ALL-462</t>
  </si>
  <si>
    <t>41C-121-121</t>
  </si>
  <si>
    <t>41C-121-211</t>
  </si>
  <si>
    <t>41C-121-411</t>
  </si>
  <si>
    <t>41C-121-418</t>
  </si>
  <si>
    <t>41C-123-315</t>
  </si>
  <si>
    <t>41C-123-411</t>
  </si>
  <si>
    <t>41C-124-462</t>
  </si>
  <si>
    <t>41C-126-462</t>
  </si>
  <si>
    <t>41C-137-411</t>
  </si>
  <si>
    <t>41C-163-131</t>
  </si>
  <si>
    <t>41C-163-211</t>
  </si>
  <si>
    <t>41C-ALL-121</t>
  </si>
  <si>
    <t>41C-ALL-131</t>
  </si>
  <si>
    <t>41C-ALL-211</t>
  </si>
  <si>
    <t>41C-ALL-315</t>
  </si>
  <si>
    <t>41C-ALL-411</t>
  </si>
  <si>
    <t>41C-ALL-418</t>
  </si>
  <si>
    <t>41D-121-121</t>
  </si>
  <si>
    <t>41D-121-211</t>
  </si>
  <si>
    <t>41D-121-312</t>
  </si>
  <si>
    <t>41D-121-418</t>
  </si>
  <si>
    <t>41D-123-411</t>
  </si>
  <si>
    <t>41D-124-462</t>
  </si>
  <si>
    <t>41D-126-462</t>
  </si>
  <si>
    <t>41D-137-411</t>
  </si>
  <si>
    <t>41D-163-311</t>
  </si>
  <si>
    <t>41D-165-418</t>
  </si>
  <si>
    <t>41D-ALL-121</t>
  </si>
  <si>
    <t>41D-ALL-211</t>
  </si>
  <si>
    <t>41D-ALL-311</t>
  </si>
  <si>
    <t>41D-ALL-312</t>
  </si>
  <si>
    <t>41D-ALL-411</t>
  </si>
  <si>
    <t>41D-ALL-418</t>
  </si>
  <si>
    <t>41D-ALL-462</t>
  </si>
  <si>
    <t>41F-121-198</t>
  </si>
  <si>
    <t>41F-121-211</t>
  </si>
  <si>
    <t>41F-121-231</t>
  </si>
  <si>
    <t>41F-121-459</t>
  </si>
  <si>
    <t>41F-124-418</t>
  </si>
  <si>
    <t>41F-126-462</t>
  </si>
  <si>
    <t>41F-128-418</t>
  </si>
  <si>
    <t>41F-132-311</t>
  </si>
  <si>
    <t>41F-135-418</t>
  </si>
  <si>
    <t>41F-137-411</t>
  </si>
  <si>
    <t>41F-163-411</t>
  </si>
  <si>
    <t>41F-163-418</t>
  </si>
  <si>
    <t>41F-163-461</t>
  </si>
  <si>
    <t>41F-163-462</t>
  </si>
  <si>
    <t>41F-165-418</t>
  </si>
  <si>
    <t>41F-171-462</t>
  </si>
  <si>
    <t>41F-181-418</t>
  </si>
  <si>
    <t>41F-ALL-198</t>
  </si>
  <si>
    <t>41F-ALL-211</t>
  </si>
  <si>
    <t>41F-ALL-231</t>
  </si>
  <si>
    <t>41F-ALL-311</t>
  </si>
  <si>
    <t>41F-ALL-411</t>
  </si>
  <si>
    <t>41F-ALL-418</t>
  </si>
  <si>
    <t>41F-ALL-459</t>
  </si>
  <si>
    <t>41F-ALL-461</t>
  </si>
  <si>
    <t>41F-ALL-462</t>
  </si>
  <si>
    <t>41G-121-121</t>
  </si>
  <si>
    <t>41G-121-151</t>
  </si>
  <si>
    <t>41G-121-211</t>
  </si>
  <si>
    <t>41G-121-221</t>
  </si>
  <si>
    <t>41G-121-312</t>
  </si>
  <si>
    <t>41G-121-411</t>
  </si>
  <si>
    <t>41G-121-418</t>
  </si>
  <si>
    <t>41G-121-462</t>
  </si>
  <si>
    <t>41G-123-315</t>
  </si>
  <si>
    <t>41G-123-411</t>
  </si>
  <si>
    <t>41G-124-462</t>
  </si>
  <si>
    <t>41G-126-418</t>
  </si>
  <si>
    <t>41G-126-462</t>
  </si>
  <si>
    <t>41G-128-418</t>
  </si>
  <si>
    <t>41G-128-462</t>
  </si>
  <si>
    <t>41G-135-462</t>
  </si>
  <si>
    <t>41G-137-311</t>
  </si>
  <si>
    <t>41G-137-411</t>
  </si>
  <si>
    <t>41G-137-461</t>
  </si>
  <si>
    <t>41G-172-121</t>
  </si>
  <si>
    <t>41G-172-211</t>
  </si>
  <si>
    <t>41G-172-221</t>
  </si>
  <si>
    <t>41G-ALL-121</t>
  </si>
  <si>
    <t>41G-ALL-151</t>
  </si>
  <si>
    <t>41G-ALL-211</t>
  </si>
  <si>
    <t>41G-ALL-221</t>
  </si>
  <si>
    <t>41G-ALL-311</t>
  </si>
  <si>
    <t>41G-ALL-312</t>
  </si>
  <si>
    <t>41G-ALL-315</t>
  </si>
  <si>
    <t>41G-ALL-411</t>
  </si>
  <si>
    <t>41G-ALL-418</t>
  </si>
  <si>
    <t>41G-ALL-461</t>
  </si>
  <si>
    <t>41G-ALL-462</t>
  </si>
  <si>
    <t>41H-121-131</t>
  </si>
  <si>
    <t>41H-121-135</t>
  </si>
  <si>
    <t>41H-121-211</t>
  </si>
  <si>
    <t>41H-121-413</t>
  </si>
  <si>
    <t>41H-122-311</t>
  </si>
  <si>
    <t>41H-124-418</t>
  </si>
  <si>
    <t>41H-124-462</t>
  </si>
  <si>
    <t>41H-124-471</t>
  </si>
  <si>
    <t>41H-132-143</t>
  </si>
  <si>
    <t>41H-132-211</t>
  </si>
  <si>
    <t>41H-132-311</t>
  </si>
  <si>
    <t>41H-137-311</t>
  </si>
  <si>
    <t>41H-163-131</t>
  </si>
  <si>
    <t>41H-163-151</t>
  </si>
  <si>
    <t>41H-163-211</t>
  </si>
  <si>
    <t>41H-163-413</t>
  </si>
  <si>
    <t>41H-ALL-131</t>
  </si>
  <si>
    <t>41H-ALL-135</t>
  </si>
  <si>
    <t>41H-ALL-143</t>
  </si>
  <si>
    <t>41H-ALL-151</t>
  </si>
  <si>
    <t>41H-ALL-211</t>
  </si>
  <si>
    <t>41H-ALL-311</t>
  </si>
  <si>
    <t>41H-ALL-413</t>
  </si>
  <si>
    <t>41H-ALL-418</t>
  </si>
  <si>
    <t>41H-ALL-462</t>
  </si>
  <si>
    <t>41H-ALL-471</t>
  </si>
  <si>
    <t>41J-121-121</t>
  </si>
  <si>
    <t>41J-121-211</t>
  </si>
  <si>
    <t>41J-121-229</t>
  </si>
  <si>
    <t>41J-124-462</t>
  </si>
  <si>
    <t>41J-126-462</t>
  </si>
  <si>
    <t>41J-132-411</t>
  </si>
  <si>
    <t>41J-135-418</t>
  </si>
  <si>
    <t>41J-137-411</t>
  </si>
  <si>
    <t>41J-163-462</t>
  </si>
  <si>
    <t>41J-165-411</t>
  </si>
  <si>
    <t>41J-170-392</t>
  </si>
  <si>
    <t>41J-170-462</t>
  </si>
  <si>
    <t>41J-171-343</t>
  </si>
  <si>
    <t>41J-171-392</t>
  </si>
  <si>
    <t>41J-171-411</t>
  </si>
  <si>
    <t>41J-171-462</t>
  </si>
  <si>
    <t>41J-ALL-121</t>
  </si>
  <si>
    <t>41J-ALL-211</t>
  </si>
  <si>
    <t>41J-ALL-229</t>
  </si>
  <si>
    <t>41J-ALL-343</t>
  </si>
  <si>
    <t>41J-ALL-392</t>
  </si>
  <si>
    <t>41J-ALL-411</t>
  </si>
  <si>
    <t>41J-ALL-418</t>
  </si>
  <si>
    <t>41J-ALL-462</t>
  </si>
  <si>
    <t>41K-123-411</t>
  </si>
  <si>
    <t>41K-124-418</t>
  </si>
  <si>
    <t>41K-124-462</t>
  </si>
  <si>
    <t>41K-126-462</t>
  </si>
  <si>
    <t>41K-128-418</t>
  </si>
  <si>
    <t>41K-129-418</t>
  </si>
  <si>
    <t>41K-132-411</t>
  </si>
  <si>
    <t>41K-135-311</t>
  </si>
  <si>
    <t>41K-137-411</t>
  </si>
  <si>
    <t>41K-163-343</t>
  </si>
  <si>
    <t>41K-163-411</t>
  </si>
  <si>
    <t>41K-163-418</t>
  </si>
  <si>
    <t>41K-163-461</t>
  </si>
  <si>
    <t>41K-163-462</t>
  </si>
  <si>
    <t>41K-169-192</t>
  </si>
  <si>
    <t>41K-169-211</t>
  </si>
  <si>
    <t>41K-ALL-192</t>
  </si>
  <si>
    <t>41K-ALL-211</t>
  </si>
  <si>
    <t>41K-ALL-311</t>
  </si>
  <si>
    <t>41K-ALL-343</t>
  </si>
  <si>
    <t>41K-ALL-411</t>
  </si>
  <si>
    <t>41K-ALL-418</t>
  </si>
  <si>
    <t>41K-ALL-461</t>
  </si>
  <si>
    <t>41K-ALL-462</t>
  </si>
  <si>
    <t>41L-121-121</t>
  </si>
  <si>
    <t>41L-121-211</t>
  </si>
  <si>
    <t>41L-121-229</t>
  </si>
  <si>
    <t>41L-121-411</t>
  </si>
  <si>
    <t>41L-124-462</t>
  </si>
  <si>
    <t>41L-126-462</t>
  </si>
  <si>
    <t>41L-132-411</t>
  </si>
  <si>
    <t>41L-135-418</t>
  </si>
  <si>
    <t>41L-137-411</t>
  </si>
  <si>
    <t>41L-163-131</t>
  </si>
  <si>
    <t>41L-163-211</t>
  </si>
  <si>
    <t>41L-163-229</t>
  </si>
  <si>
    <t>41L-163-231</t>
  </si>
  <si>
    <t>41L-163-232</t>
  </si>
  <si>
    <t>41L-163-235</t>
  </si>
  <si>
    <t>41L-163-325</t>
  </si>
  <si>
    <t>41L-163-343</t>
  </si>
  <si>
    <t>41L-163-411</t>
  </si>
  <si>
    <t>41L-163-462</t>
  </si>
  <si>
    <t>41L-165-411</t>
  </si>
  <si>
    <t>41L-170-462</t>
  </si>
  <si>
    <t>41L-ALL-121</t>
  </si>
  <si>
    <t>41L-ALL-131</t>
  </si>
  <si>
    <t>41L-ALL-211</t>
  </si>
  <si>
    <t>41L-ALL-229</t>
  </si>
  <si>
    <t>41L-ALL-231</t>
  </si>
  <si>
    <t>41L-ALL-232</t>
  </si>
  <si>
    <t>41L-ALL-235</t>
  </si>
  <si>
    <t>41L-ALL-325</t>
  </si>
  <si>
    <t>41L-ALL-343</t>
  </si>
  <si>
    <t>41L-ALL-411</t>
  </si>
  <si>
    <t>41L-ALL-418</t>
  </si>
  <si>
    <t>41L-ALL-462</t>
  </si>
  <si>
    <t>41M-121-198</t>
  </si>
  <si>
    <t>41M-121-411</t>
  </si>
  <si>
    <t>41M-123-315</t>
  </si>
  <si>
    <t>41M-123-411</t>
  </si>
  <si>
    <t>41M-124-418</t>
  </si>
  <si>
    <t>41M-124-462</t>
  </si>
  <si>
    <t>41M-126-462</t>
  </si>
  <si>
    <t>41M-128-418</t>
  </si>
  <si>
    <t>41M-128-462</t>
  </si>
  <si>
    <t>41M-129-418</t>
  </si>
  <si>
    <t>41M-132-311</t>
  </si>
  <si>
    <t>41M-135-311</t>
  </si>
  <si>
    <t>41M-137-311</t>
  </si>
  <si>
    <t>41M-137-411</t>
  </si>
  <si>
    <t>41M-163-319</t>
  </si>
  <si>
    <t>41M-163-325</t>
  </si>
  <si>
    <t>41M-163-343</t>
  </si>
  <si>
    <t>41M-163-345</t>
  </si>
  <si>
    <t>41M-163-411</t>
  </si>
  <si>
    <t>41M-163-418</t>
  </si>
  <si>
    <t>41M-163-423</t>
  </si>
  <si>
    <t>41M-163-461</t>
  </si>
  <si>
    <t>41M-171-121</t>
  </si>
  <si>
    <t>41M-171-211</t>
  </si>
  <si>
    <t>41M-171-311</t>
  </si>
  <si>
    <t>41M-171-411</t>
  </si>
  <si>
    <t>41M-171-422</t>
  </si>
  <si>
    <t>41M-171-423</t>
  </si>
  <si>
    <t>41M-171-461</t>
  </si>
  <si>
    <t>41M-171-462</t>
  </si>
  <si>
    <t>41M-181-121</t>
  </si>
  <si>
    <t>41M-181-211</t>
  </si>
  <si>
    <t>41M-181-311</t>
  </si>
  <si>
    <t>41M-181-411</t>
  </si>
  <si>
    <t>41M-181-418</t>
  </si>
  <si>
    <t>41M-ALL-121</t>
  </si>
  <si>
    <t>41M-ALL-198</t>
  </si>
  <si>
    <t>41M-ALL-211</t>
  </si>
  <si>
    <t>41M-ALL-311</t>
  </si>
  <si>
    <t>41M-ALL-315</t>
  </si>
  <si>
    <t>41M-ALL-319</t>
  </si>
  <si>
    <t>41M-ALL-325</t>
  </si>
  <si>
    <t>41M-ALL-343</t>
  </si>
  <si>
    <t>41M-ALL-345</t>
  </si>
  <si>
    <t>41M-ALL-411</t>
  </si>
  <si>
    <t>41M-ALL-418</t>
  </si>
  <si>
    <t>41M-ALL-422</t>
  </si>
  <si>
    <t>41M-ALL-423</t>
  </si>
  <si>
    <t>41M-ALL-461</t>
  </si>
  <si>
    <t>41M-ALL-462</t>
  </si>
  <si>
    <t>41N-121-121</t>
  </si>
  <si>
    <t>41N-121-211</t>
  </si>
  <si>
    <t>41N-121-312</t>
  </si>
  <si>
    <t>41N-121-411</t>
  </si>
  <si>
    <t>41N-121-418</t>
  </si>
  <si>
    <t>41N-121-462</t>
  </si>
  <si>
    <t>41N-123-315</t>
  </si>
  <si>
    <t>41N-123-411</t>
  </si>
  <si>
    <t>41N-126-462</t>
  </si>
  <si>
    <t>41N-128-418</t>
  </si>
  <si>
    <t>41N-132-311</t>
  </si>
  <si>
    <t>41N-135-311</t>
  </si>
  <si>
    <t>41N-137-411</t>
  </si>
  <si>
    <t>41N-ALL-121</t>
  </si>
  <si>
    <t>41N-ALL-211</t>
  </si>
  <si>
    <t>41N-ALL-311</t>
  </si>
  <si>
    <t>41N-ALL-312</t>
  </si>
  <si>
    <t>41N-ALL-315</t>
  </si>
  <si>
    <t>41N-ALL-411</t>
  </si>
  <si>
    <t>41N-ALL-418</t>
  </si>
  <si>
    <t>41N-ALL-462</t>
  </si>
  <si>
    <t>41Q-122-317</t>
  </si>
  <si>
    <t>41Q-123-411</t>
  </si>
  <si>
    <t>41Q-124-462</t>
  </si>
  <si>
    <t>41Q-126-462</t>
  </si>
  <si>
    <t>41Q-128-462</t>
  </si>
  <si>
    <t>41Q-137-311</t>
  </si>
  <si>
    <t>41Q-137-411</t>
  </si>
  <si>
    <t>41Q-137-461</t>
  </si>
  <si>
    <t>41Q-165-411</t>
  </si>
  <si>
    <t>41Q-ALL-311</t>
  </si>
  <si>
    <t>41Q-ALL-317</t>
  </si>
  <si>
    <t>41Q-ALL-411</t>
  </si>
  <si>
    <t>41Q-ALL-461</t>
  </si>
  <si>
    <t>41Q-ALL-462</t>
  </si>
  <si>
    <t>420-121-121</t>
  </si>
  <si>
    <t>420-121-131</t>
  </si>
  <si>
    <t>420-121-198</t>
  </si>
  <si>
    <t>420-121-211</t>
  </si>
  <si>
    <t>420-121-221</t>
  </si>
  <si>
    <t>420-122-311</t>
  </si>
  <si>
    <t>420-123-342</t>
  </si>
  <si>
    <t>420-124-462</t>
  </si>
  <si>
    <t>420-126-462</t>
  </si>
  <si>
    <t>420-127-462</t>
  </si>
  <si>
    <t>420-128-462</t>
  </si>
  <si>
    <t>420-129-418</t>
  </si>
  <si>
    <t>420-132-133</t>
  </si>
  <si>
    <t>420-132-211</t>
  </si>
  <si>
    <t>420-132-221</t>
  </si>
  <si>
    <t>420-132-311</t>
  </si>
  <si>
    <t>420-132-317</t>
  </si>
  <si>
    <t>420-132-411</t>
  </si>
  <si>
    <t>420-134-151</t>
  </si>
  <si>
    <t>420-134-211</t>
  </si>
  <si>
    <t>420-134-221</t>
  </si>
  <si>
    <t>420-134-411</t>
  </si>
  <si>
    <t>420-134-462</t>
  </si>
  <si>
    <t>420-135-418</t>
  </si>
  <si>
    <t>420-138-311</t>
  </si>
  <si>
    <t>420-163-151</t>
  </si>
  <si>
    <t>420-163-171</t>
  </si>
  <si>
    <t>420-163-173</t>
  </si>
  <si>
    <t>420-163-175</t>
  </si>
  <si>
    <t>420-163-180</t>
  </si>
  <si>
    <t>420-163-181</t>
  </si>
  <si>
    <t>420-163-192</t>
  </si>
  <si>
    <t>420-163-198</t>
  </si>
  <si>
    <t>420-163-211</t>
  </si>
  <si>
    <t>420-163-221</t>
  </si>
  <si>
    <t>420-163-231</t>
  </si>
  <si>
    <t>420-163-311</t>
  </si>
  <si>
    <t>420-163-343</t>
  </si>
  <si>
    <t>420-163-392</t>
  </si>
  <si>
    <t>420-163-411</t>
  </si>
  <si>
    <t>420-163-413</t>
  </si>
  <si>
    <t>420-163-422</t>
  </si>
  <si>
    <t>420-163-462</t>
  </si>
  <si>
    <t>420-165-392</t>
  </si>
  <si>
    <t>420-165-418</t>
  </si>
  <si>
    <t>420-ALL-121</t>
  </si>
  <si>
    <t>420-ALL-131</t>
  </si>
  <si>
    <t>420-ALL-133</t>
  </si>
  <si>
    <t>420-ALL-151</t>
  </si>
  <si>
    <t>420-ALL-171</t>
  </si>
  <si>
    <t>420-ALL-173</t>
  </si>
  <si>
    <t>420-ALL-175</t>
  </si>
  <si>
    <t>420-ALL-180</t>
  </si>
  <si>
    <t>420-ALL-181</t>
  </si>
  <si>
    <t>420-ALL-192</t>
  </si>
  <si>
    <t>420-ALL-198</t>
  </si>
  <si>
    <t>420-ALL-211</t>
  </si>
  <si>
    <t>420-ALL-221</t>
  </si>
  <si>
    <t>420-ALL-231</t>
  </si>
  <si>
    <t>420-ALL-311</t>
  </si>
  <si>
    <t>420-ALL-317</t>
  </si>
  <si>
    <t>420-ALL-342</t>
  </si>
  <si>
    <t>420-ALL-343</t>
  </si>
  <si>
    <t>420-ALL-392</t>
  </si>
  <si>
    <t>420-ALL-413</t>
  </si>
  <si>
    <t>420-ALL-418</t>
  </si>
  <si>
    <t>420-ALL-422</t>
  </si>
  <si>
    <t>420-ALL-462</t>
  </si>
  <si>
    <t>421-121-198</t>
  </si>
  <si>
    <t>421-121-211</t>
  </si>
  <si>
    <t>421-121-221</t>
  </si>
  <si>
    <t>421-124-462</t>
  </si>
  <si>
    <t>421-125-171</t>
  </si>
  <si>
    <t>421-125-174</t>
  </si>
  <si>
    <t>421-125-176</t>
  </si>
  <si>
    <t>421-126-462</t>
  </si>
  <si>
    <t>421-132-411</t>
  </si>
  <si>
    <t>421-134-311</t>
  </si>
  <si>
    <t>421-134-411</t>
  </si>
  <si>
    <t>421-134-418</t>
  </si>
  <si>
    <t>421-135-418</t>
  </si>
  <si>
    <t>421-138-418</t>
  </si>
  <si>
    <t>421-163-162</t>
  </si>
  <si>
    <t>421-163-173</t>
  </si>
  <si>
    <t>421-163-211</t>
  </si>
  <si>
    <t>421-163-221</t>
  </si>
  <si>
    <t>421-163-231</t>
  </si>
  <si>
    <t>421-163-311</t>
  </si>
  <si>
    <t>421-163-319</t>
  </si>
  <si>
    <t>421-163-344</t>
  </si>
  <si>
    <t>421-163-462</t>
  </si>
  <si>
    <t>421-163-472</t>
  </si>
  <si>
    <t>421-169-131</t>
  </si>
  <si>
    <t>421-169-146</t>
  </si>
  <si>
    <t>421-169-211</t>
  </si>
  <si>
    <t>421-169-221</t>
  </si>
  <si>
    <t>421-170-198</t>
  </si>
  <si>
    <t>421-170-211</t>
  </si>
  <si>
    <t>421-170-221</t>
  </si>
  <si>
    <t>421-171-126</t>
  </si>
  <si>
    <t>421-171-171</t>
  </si>
  <si>
    <t>421-171-180</t>
  </si>
  <si>
    <t>421-171-211</t>
  </si>
  <si>
    <t>421-171-311</t>
  </si>
  <si>
    <t>421-171-331</t>
  </si>
  <si>
    <t>421-171-392</t>
  </si>
  <si>
    <t>421-171-411</t>
  </si>
  <si>
    <t>421-181-143</t>
  </si>
  <si>
    <t>421-181-211</t>
  </si>
  <si>
    <t>421-ALL-126</t>
  </si>
  <si>
    <t>421-ALL-131</t>
  </si>
  <si>
    <t>421-ALL-143</t>
  </si>
  <si>
    <t>421-ALL-146</t>
  </si>
  <si>
    <t>421-ALL-162</t>
  </si>
  <si>
    <t>421-ALL-171</t>
  </si>
  <si>
    <t>421-ALL-173</t>
  </si>
  <si>
    <t>421-ALL-174</t>
  </si>
  <si>
    <t>421-ALL-176</t>
  </si>
  <si>
    <t>421-ALL-180</t>
  </si>
  <si>
    <t>421-ALL-198</t>
  </si>
  <si>
    <t>421-ALL-231</t>
  </si>
  <si>
    <t>421-ALL-311</t>
  </si>
  <si>
    <t>421-ALL-319</t>
  </si>
  <si>
    <t>421-ALL-331</t>
  </si>
  <si>
    <t>421-ALL-344</t>
  </si>
  <si>
    <t>421-ALL-392</t>
  </si>
  <si>
    <t>421-ALL-472</t>
  </si>
  <si>
    <t>422-121-171</t>
  </si>
  <si>
    <t>422-121-191</t>
  </si>
  <si>
    <t>422-121-198</t>
  </si>
  <si>
    <t>422-121-211</t>
  </si>
  <si>
    <t>422-121-221</t>
  </si>
  <si>
    <t>422-121-312</t>
  </si>
  <si>
    <t>422-121-331</t>
  </si>
  <si>
    <t>422-121-411</t>
  </si>
  <si>
    <t>422-121-418</t>
  </si>
  <si>
    <t>422-122-311</t>
  </si>
  <si>
    <t>422-122-317</t>
  </si>
  <si>
    <t>422-123-411</t>
  </si>
  <si>
    <t>422-124-326</t>
  </si>
  <si>
    <t>422-125-171</t>
  </si>
  <si>
    <t>422-125-176</t>
  </si>
  <si>
    <t>422-125-462</t>
  </si>
  <si>
    <t>422-126-462</t>
  </si>
  <si>
    <t>422-128-462</t>
  </si>
  <si>
    <t>422-132-311</t>
  </si>
  <si>
    <t>422-132-411</t>
  </si>
  <si>
    <t>422-134-411</t>
  </si>
  <si>
    <t>422-134-418</t>
  </si>
  <si>
    <t>422-134-461</t>
  </si>
  <si>
    <t>422-134-462</t>
  </si>
  <si>
    <t>422-137-411</t>
  </si>
  <si>
    <t>422-138-418</t>
  </si>
  <si>
    <t>422-163-173</t>
  </si>
  <si>
    <t>422-163-181</t>
  </si>
  <si>
    <t>422-163-191</t>
  </si>
  <si>
    <t>422-163-211</t>
  </si>
  <si>
    <t>422-163-221</t>
  </si>
  <si>
    <t>422-163-312</t>
  </si>
  <si>
    <t>422-163-392</t>
  </si>
  <si>
    <t>422-163-411</t>
  </si>
  <si>
    <t>422-163-418</t>
  </si>
  <si>
    <t>422-163-461</t>
  </si>
  <si>
    <t>422-163-462</t>
  </si>
  <si>
    <t>422-165-392</t>
  </si>
  <si>
    <t>422-165-418</t>
  </si>
  <si>
    <t>422-167-311</t>
  </si>
  <si>
    <t>422-169-131</t>
  </si>
  <si>
    <t>422-169-211</t>
  </si>
  <si>
    <t>422-169-221</t>
  </si>
  <si>
    <t>422-169-392</t>
  </si>
  <si>
    <t>422-170-143</t>
  </si>
  <si>
    <t>422-170-211</t>
  </si>
  <si>
    <t>422-170-392</t>
  </si>
  <si>
    <t>422-181-126</t>
  </si>
  <si>
    <t>422-181-142</t>
  </si>
  <si>
    <t>422-181-171</t>
  </si>
  <si>
    <t>422-181-174</t>
  </si>
  <si>
    <t>422-181-181</t>
  </si>
  <si>
    <t>422-181-211</t>
  </si>
  <si>
    <t>422-181-221</t>
  </si>
  <si>
    <t>422-181-392</t>
  </si>
  <si>
    <t>422-181-411</t>
  </si>
  <si>
    <t>422-ALL-126</t>
  </si>
  <si>
    <t>422-ALL-131</t>
  </si>
  <si>
    <t>422-ALL-142</t>
  </si>
  <si>
    <t>422-ALL-143</t>
  </si>
  <si>
    <t>422-ALL-171</t>
  </si>
  <si>
    <t>422-ALL-173</t>
  </si>
  <si>
    <t>422-ALL-176</t>
  </si>
  <si>
    <t>422-ALL-181</t>
  </si>
  <si>
    <t>422-ALL-191</t>
  </si>
  <si>
    <t>422-ALL-198</t>
  </si>
  <si>
    <t>422-ALL-311</t>
  </si>
  <si>
    <t>422-ALL-312</t>
  </si>
  <si>
    <t>422-ALL-317</t>
  </si>
  <si>
    <t>422-ALL-326</t>
  </si>
  <si>
    <t>422-ALL-331</t>
  </si>
  <si>
    <t>422-ALL-392</t>
  </si>
  <si>
    <t>422-ALL-418</t>
  </si>
  <si>
    <t>422-ALL-461</t>
  </si>
  <si>
    <t>422-ALL-462</t>
  </si>
  <si>
    <t>42A-121-312</t>
  </si>
  <si>
    <t>42A-125-311</t>
  </si>
  <si>
    <t>42A-125-453</t>
  </si>
  <si>
    <t>42A-135-418</t>
  </si>
  <si>
    <t>42A-163-343</t>
  </si>
  <si>
    <t>42A-163-418</t>
  </si>
  <si>
    <t>42A-163-461</t>
  </si>
  <si>
    <t>42A-163-462</t>
  </si>
  <si>
    <t>42A-165-418</t>
  </si>
  <si>
    <t>42A-ALL-311</t>
  </si>
  <si>
    <t>42A-ALL-312</t>
  </si>
  <si>
    <t>42A-ALL-343</t>
  </si>
  <si>
    <t>42A-ALL-418</t>
  </si>
  <si>
    <t>42A-ALL-453</t>
  </si>
  <si>
    <t>42A-ALL-461</t>
  </si>
  <si>
    <t>42A-ALL-462</t>
  </si>
  <si>
    <t>42B-121-121</t>
  </si>
  <si>
    <t>42B-121-211</t>
  </si>
  <si>
    <t>42B-121-231</t>
  </si>
  <si>
    <t>42B-121-411</t>
  </si>
  <si>
    <t>42B-123-411</t>
  </si>
  <si>
    <t>42B-124-462</t>
  </si>
  <si>
    <t>42B-126-418</t>
  </si>
  <si>
    <t>42B-128-462</t>
  </si>
  <si>
    <t>42B-132-411</t>
  </si>
  <si>
    <t>42B-134-315</t>
  </si>
  <si>
    <t>42B-134-411</t>
  </si>
  <si>
    <t>42B-134-418</t>
  </si>
  <si>
    <t>42B-134-462</t>
  </si>
  <si>
    <t>42B-137-411</t>
  </si>
  <si>
    <t>42B-163-343</t>
  </si>
  <si>
    <t>42B-163-411</t>
  </si>
  <si>
    <t>42B-163-462</t>
  </si>
  <si>
    <t>42B-170-146</t>
  </si>
  <si>
    <t>42B-171-121</t>
  </si>
  <si>
    <t>42B-171-211</t>
  </si>
  <si>
    <t>42B-ALL-121</t>
  </si>
  <si>
    <t>42B-ALL-146</t>
  </si>
  <si>
    <t>42B-ALL-211</t>
  </si>
  <si>
    <t>42B-ALL-231</t>
  </si>
  <si>
    <t>42B-ALL-315</t>
  </si>
  <si>
    <t>42B-ALL-343</t>
  </si>
  <si>
    <t>42B-ALL-411</t>
  </si>
  <si>
    <t>42B-ALL-418</t>
  </si>
  <si>
    <t>42B-ALL-462</t>
  </si>
  <si>
    <t>430-121-116</t>
  </si>
  <si>
    <t>430-121-117</t>
  </si>
  <si>
    <t>430-121-121</t>
  </si>
  <si>
    <t>430-121-124</t>
  </si>
  <si>
    <t>430-121-135</t>
  </si>
  <si>
    <t>430-121-191</t>
  </si>
  <si>
    <t>430-121-211</t>
  </si>
  <si>
    <t>430-121-221</t>
  </si>
  <si>
    <t>430-121-311</t>
  </si>
  <si>
    <t>430-121-411</t>
  </si>
  <si>
    <t>430-121-418</t>
  </si>
  <si>
    <t>430-122-311</t>
  </si>
  <si>
    <t>430-123-411</t>
  </si>
  <si>
    <t>430-124-418</t>
  </si>
  <si>
    <t>430-124-462</t>
  </si>
  <si>
    <t>430-125-173</t>
  </si>
  <si>
    <t>430-125-199</t>
  </si>
  <si>
    <t>430-125-411</t>
  </si>
  <si>
    <t>430-125-551</t>
  </si>
  <si>
    <t>430-126-418</t>
  </si>
  <si>
    <t>430-126-462</t>
  </si>
  <si>
    <t>430-128-418</t>
  </si>
  <si>
    <t>430-132-192</t>
  </si>
  <si>
    <t>430-132-211</t>
  </si>
  <si>
    <t>430-132-221</t>
  </si>
  <si>
    <t>430-132-411</t>
  </si>
  <si>
    <t>430-134-143</t>
  </si>
  <si>
    <t>430-134-151</t>
  </si>
  <si>
    <t>430-134-199</t>
  </si>
  <si>
    <t>430-134-211</t>
  </si>
  <si>
    <t>430-134-221</t>
  </si>
  <si>
    <t>430-134-231</t>
  </si>
  <si>
    <t>430-134-411</t>
  </si>
  <si>
    <t>430-134-418</t>
  </si>
  <si>
    <t>430-134-462</t>
  </si>
  <si>
    <t>430-135-418</t>
  </si>
  <si>
    <t>430-135-542</t>
  </si>
  <si>
    <t>430-137-411</t>
  </si>
  <si>
    <t>430-137-541</t>
  </si>
  <si>
    <t>430-163-116</t>
  </si>
  <si>
    <t>430-163-121</t>
  </si>
  <si>
    <t>430-163-124</t>
  </si>
  <si>
    <t>430-163-126</t>
  </si>
  <si>
    <t>430-163-135</t>
  </si>
  <si>
    <t>430-163-142</t>
  </si>
  <si>
    <t>430-163-146</t>
  </si>
  <si>
    <t>430-163-152</t>
  </si>
  <si>
    <t>430-163-173</t>
  </si>
  <si>
    <t>430-163-181</t>
  </si>
  <si>
    <t>430-163-191</t>
  </si>
  <si>
    <t>430-163-199</t>
  </si>
  <si>
    <t>430-163-211</t>
  </si>
  <si>
    <t>430-163-221</t>
  </si>
  <si>
    <t>430-163-231</t>
  </si>
  <si>
    <t>430-163-311</t>
  </si>
  <si>
    <t>430-163-344</t>
  </si>
  <si>
    <t>430-163-392</t>
  </si>
  <si>
    <t>430-163-411</t>
  </si>
  <si>
    <t>430-163-418</t>
  </si>
  <si>
    <t>430-163-461</t>
  </si>
  <si>
    <t>430-163-462</t>
  </si>
  <si>
    <t>430-163-541</t>
  </si>
  <si>
    <t>430-ALL-116</t>
  </si>
  <si>
    <t>430-ALL-117</t>
  </si>
  <si>
    <t>430-ALL-121</t>
  </si>
  <si>
    <t>430-ALL-124</t>
  </si>
  <si>
    <t>430-ALL-126</t>
  </si>
  <si>
    <t>430-ALL-135</t>
  </si>
  <si>
    <t>430-ALL-142</t>
  </si>
  <si>
    <t>430-ALL-143</t>
  </si>
  <si>
    <t>430-ALL-146</t>
  </si>
  <si>
    <t>430-ALL-152</t>
  </si>
  <si>
    <t>430-ALL-173</t>
  </si>
  <si>
    <t>430-ALL-181</t>
  </si>
  <si>
    <t>430-ALL-191</t>
  </si>
  <si>
    <t>430-ALL-192</t>
  </si>
  <si>
    <t>430-ALL-199</t>
  </si>
  <si>
    <t>430-ALL-311</t>
  </si>
  <si>
    <t>430-ALL-344</t>
  </si>
  <si>
    <t>430-ALL-392</t>
  </si>
  <si>
    <t>430-ALL-411</t>
  </si>
  <si>
    <t>430-ALL-418</t>
  </si>
  <si>
    <t>430-ALL-461</t>
  </si>
  <si>
    <t>430-ALL-462</t>
  </si>
  <si>
    <t>430-ALL-541</t>
  </si>
  <si>
    <t>430-ALL-542</t>
  </si>
  <si>
    <t>430-ALL-551</t>
  </si>
  <si>
    <t>43C-121-121</t>
  </si>
  <si>
    <t>43C-121-211</t>
  </si>
  <si>
    <t>43C-121-411</t>
  </si>
  <si>
    <t>43C-123-411</t>
  </si>
  <si>
    <t>43C-126-462</t>
  </si>
  <si>
    <t>43C-134-411</t>
  </si>
  <si>
    <t>43C-137-411</t>
  </si>
  <si>
    <t>43C-ALL-121</t>
  </si>
  <si>
    <t>43C-ALL-211</t>
  </si>
  <si>
    <t>43C-ALL-411</t>
  </si>
  <si>
    <t>43C-ALL-462</t>
  </si>
  <si>
    <t>43D-124-462</t>
  </si>
  <si>
    <t>43D-129-418</t>
  </si>
  <si>
    <t>43D-134-411</t>
  </si>
  <si>
    <t>43D-135-418</t>
  </si>
  <si>
    <t>43D-137-411</t>
  </si>
  <si>
    <t>43D-138-418</t>
  </si>
  <si>
    <t>43D-ALL-411</t>
  </si>
  <si>
    <t>43D-ALL-418</t>
  </si>
  <si>
    <t>43D-ALL-462</t>
  </si>
  <si>
    <t>440-121-135</t>
  </si>
  <si>
    <t>440-121-198</t>
  </si>
  <si>
    <t>440-121-211</t>
  </si>
  <si>
    <t>440-121-221</t>
  </si>
  <si>
    <t>440-121-411</t>
  </si>
  <si>
    <t>440-122-311</t>
  </si>
  <si>
    <t>440-123-411</t>
  </si>
  <si>
    <t>440-124-462</t>
  </si>
  <si>
    <t>440-125-411</t>
  </si>
  <si>
    <t>440-125-453</t>
  </si>
  <si>
    <t>440-125-462</t>
  </si>
  <si>
    <t>440-125-541</t>
  </si>
  <si>
    <t>440-126-418</t>
  </si>
  <si>
    <t>440-126-462</t>
  </si>
  <si>
    <t>440-128-462</t>
  </si>
  <si>
    <t>440-132-121</t>
  </si>
  <si>
    <t>440-132-132</t>
  </si>
  <si>
    <t>440-132-143</t>
  </si>
  <si>
    <t>440-132-192</t>
  </si>
  <si>
    <t>440-132-211</t>
  </si>
  <si>
    <t>440-132-221</t>
  </si>
  <si>
    <t>440-132-411</t>
  </si>
  <si>
    <t>440-132-462</t>
  </si>
  <si>
    <t>440-135-418</t>
  </si>
  <si>
    <t>440-137-411</t>
  </si>
  <si>
    <t>440-163-143</t>
  </si>
  <si>
    <t>440-163-147</t>
  </si>
  <si>
    <t>440-163-171</t>
  </si>
  <si>
    <t>440-163-175</t>
  </si>
  <si>
    <t>440-163-181</t>
  </si>
  <si>
    <t>440-163-192</t>
  </si>
  <si>
    <t>440-163-211</t>
  </si>
  <si>
    <t>440-163-221</t>
  </si>
  <si>
    <t>440-163-311</t>
  </si>
  <si>
    <t>440-163-332</t>
  </si>
  <si>
    <t>440-163-392</t>
  </si>
  <si>
    <t>440-163-411</t>
  </si>
  <si>
    <t>440-163-418</t>
  </si>
  <si>
    <t>440-163-422</t>
  </si>
  <si>
    <t>440-163-461</t>
  </si>
  <si>
    <t>440-163-462</t>
  </si>
  <si>
    <t>440-163-541</t>
  </si>
  <si>
    <t>440-165-418</t>
  </si>
  <si>
    <t>440-167-126</t>
  </si>
  <si>
    <t>440-167-131</t>
  </si>
  <si>
    <t>440-167-132</t>
  </si>
  <si>
    <t>440-167-133</t>
  </si>
  <si>
    <t>440-167-142</t>
  </si>
  <si>
    <t>440-167-145</t>
  </si>
  <si>
    <t>440-167-211</t>
  </si>
  <si>
    <t>440-167-333</t>
  </si>
  <si>
    <t>440-167-392</t>
  </si>
  <si>
    <t>440-167-411</t>
  </si>
  <si>
    <t>440-171-126</t>
  </si>
  <si>
    <t>440-171-135</t>
  </si>
  <si>
    <t>440-171-142</t>
  </si>
  <si>
    <t>440-171-147</t>
  </si>
  <si>
    <t>440-171-151</t>
  </si>
  <si>
    <t>440-171-171</t>
  </si>
  <si>
    <t>440-171-174</t>
  </si>
  <si>
    <t>440-171-176</t>
  </si>
  <si>
    <t>440-171-211</t>
  </si>
  <si>
    <t>440-171-392</t>
  </si>
  <si>
    <t>440-171-411</t>
  </si>
  <si>
    <t>440-178-418</t>
  </si>
  <si>
    <t>440-ALL-121</t>
  </si>
  <si>
    <t>440-ALL-126</t>
  </si>
  <si>
    <t>440-ALL-131</t>
  </si>
  <si>
    <t>440-ALL-132</t>
  </si>
  <si>
    <t>440-ALL-133</t>
  </si>
  <si>
    <t>440-ALL-135</t>
  </si>
  <si>
    <t>440-ALL-142</t>
  </si>
  <si>
    <t>440-ALL-143</t>
  </si>
  <si>
    <t>440-ALL-145</t>
  </si>
  <si>
    <t>440-ALL-147</t>
  </si>
  <si>
    <t>440-ALL-151</t>
  </si>
  <si>
    <t>440-ALL-171</t>
  </si>
  <si>
    <t>440-ALL-174</t>
  </si>
  <si>
    <t>440-ALL-175</t>
  </si>
  <si>
    <t>440-ALL-176</t>
  </si>
  <si>
    <t>440-ALL-181</t>
  </si>
  <si>
    <t>440-ALL-192</t>
  </si>
  <si>
    <t>440-ALL-198</t>
  </si>
  <si>
    <t>440-ALL-211</t>
  </si>
  <si>
    <t>440-ALL-221</t>
  </si>
  <si>
    <t>440-ALL-311</t>
  </si>
  <si>
    <t>440-ALL-332</t>
  </si>
  <si>
    <t>440-ALL-333</t>
  </si>
  <si>
    <t>440-ALL-392</t>
  </si>
  <si>
    <t>440-ALL-411</t>
  </si>
  <si>
    <t>440-ALL-418</t>
  </si>
  <si>
    <t>440-ALL-422</t>
  </si>
  <si>
    <t>440-ALL-453</t>
  </si>
  <si>
    <t>440-ALL-461</t>
  </si>
  <si>
    <t>440-ALL-462</t>
  </si>
  <si>
    <t>440-ALL-541</t>
  </si>
  <si>
    <t>44A-121-411</t>
  </si>
  <si>
    <t>44A-123-411</t>
  </si>
  <si>
    <t>44A-124-326</t>
  </si>
  <si>
    <t>44A-124-418</t>
  </si>
  <si>
    <t>44A-124-462</t>
  </si>
  <si>
    <t>44A-126-418</t>
  </si>
  <si>
    <t>44A-126-462</t>
  </si>
  <si>
    <t>44A-129-418</t>
  </si>
  <si>
    <t>44A-137-411</t>
  </si>
  <si>
    <t>44A-137-461</t>
  </si>
  <si>
    <t>44A-163-146</t>
  </si>
  <si>
    <t>44A-163-211</t>
  </si>
  <si>
    <t>44A-163-231</t>
  </si>
  <si>
    <t>44A-163-411</t>
  </si>
  <si>
    <t>44A-ALL-146</t>
  </si>
  <si>
    <t>44A-ALL-211</t>
  </si>
  <si>
    <t>44A-ALL-231</t>
  </si>
  <si>
    <t>44A-ALL-326</t>
  </si>
  <si>
    <t>44A-ALL-411</t>
  </si>
  <si>
    <t>44A-ALL-418</t>
  </si>
  <si>
    <t>44A-ALL-461</t>
  </si>
  <si>
    <t>44A-ALL-462</t>
  </si>
  <si>
    <t>450-121-116</t>
  </si>
  <si>
    <t>450-121-121</t>
  </si>
  <si>
    <t>450-121-131</t>
  </si>
  <si>
    <t>450-121-198</t>
  </si>
  <si>
    <t>450-121-211</t>
  </si>
  <si>
    <t>450-121-221</t>
  </si>
  <si>
    <t>450-121-312</t>
  </si>
  <si>
    <t>450-121-411</t>
  </si>
  <si>
    <t>450-121-418</t>
  </si>
  <si>
    <t>450-121-462</t>
  </si>
  <si>
    <t>450-122-311</t>
  </si>
  <si>
    <t>450-123-342</t>
  </si>
  <si>
    <t>450-123-411</t>
  </si>
  <si>
    <t>450-124-418</t>
  </si>
  <si>
    <t>450-124-462</t>
  </si>
  <si>
    <t>450-126-462</t>
  </si>
  <si>
    <t>450-127-462</t>
  </si>
  <si>
    <t>450-128-462</t>
  </si>
  <si>
    <t>450-132-121</t>
  </si>
  <si>
    <t>450-132-142</t>
  </si>
  <si>
    <t>450-132-143</t>
  </si>
  <si>
    <t>450-132-192</t>
  </si>
  <si>
    <t>450-132-198</t>
  </si>
  <si>
    <t>450-132-211</t>
  </si>
  <si>
    <t>450-132-221</t>
  </si>
  <si>
    <t>450-132-231</t>
  </si>
  <si>
    <t>450-132-331</t>
  </si>
  <si>
    <t>450-132-411</t>
  </si>
  <si>
    <t>450-135-311</t>
  </si>
  <si>
    <t>450-137-411</t>
  </si>
  <si>
    <t>450-163-121</t>
  </si>
  <si>
    <t>450-163-135</t>
  </si>
  <si>
    <t>450-163-143</t>
  </si>
  <si>
    <t>450-163-151</t>
  </si>
  <si>
    <t>450-163-152</t>
  </si>
  <si>
    <t>450-163-162</t>
  </si>
  <si>
    <t>450-163-172</t>
  </si>
  <si>
    <t>450-163-181</t>
  </si>
  <si>
    <t>450-163-192</t>
  </si>
  <si>
    <t>450-163-197</t>
  </si>
  <si>
    <t>450-163-198</t>
  </si>
  <si>
    <t>450-163-199</t>
  </si>
  <si>
    <t>450-163-211</t>
  </si>
  <si>
    <t>450-163-221</t>
  </si>
  <si>
    <t>450-163-231</t>
  </si>
  <si>
    <t>450-163-311</t>
  </si>
  <si>
    <t>450-163-312</t>
  </si>
  <si>
    <t>450-163-411</t>
  </si>
  <si>
    <t>450-163-418</t>
  </si>
  <si>
    <t>450-163-461</t>
  </si>
  <si>
    <t>450-163-462</t>
  </si>
  <si>
    <t>450-165-392</t>
  </si>
  <si>
    <t>450-165-411</t>
  </si>
  <si>
    <t>450-167-121</t>
  </si>
  <si>
    <t>450-167-211</t>
  </si>
  <si>
    <t>450-167-221</t>
  </si>
  <si>
    <t>450-167-331</t>
  </si>
  <si>
    <t>450-167-392</t>
  </si>
  <si>
    <t>450-167-411</t>
  </si>
  <si>
    <t>450-167-418</t>
  </si>
  <si>
    <t>450-167-462</t>
  </si>
  <si>
    <t>450-168-311</t>
  </si>
  <si>
    <t>450-169-131</t>
  </si>
  <si>
    <t>450-169-181</t>
  </si>
  <si>
    <t>450-169-211</t>
  </si>
  <si>
    <t>450-169-221</t>
  </si>
  <si>
    <t>450-169-231</t>
  </si>
  <si>
    <t>450-169-392</t>
  </si>
  <si>
    <t>450-170-311</t>
  </si>
  <si>
    <t>450-170-392</t>
  </si>
  <si>
    <t>450-170-411</t>
  </si>
  <si>
    <t>450-171-113</t>
  </si>
  <si>
    <t>450-171-116</t>
  </si>
  <si>
    <t>450-171-126</t>
  </si>
  <si>
    <t>450-171-131</t>
  </si>
  <si>
    <t>450-171-132</t>
  </si>
  <si>
    <t>450-171-142</t>
  </si>
  <si>
    <t>450-171-145</t>
  </si>
  <si>
    <t>450-171-147</t>
  </si>
  <si>
    <t>450-171-151</t>
  </si>
  <si>
    <t>450-171-171</t>
  </si>
  <si>
    <t>450-171-172</t>
  </si>
  <si>
    <t>450-171-173</t>
  </si>
  <si>
    <t>450-171-174</t>
  </si>
  <si>
    <t>450-171-176</t>
  </si>
  <si>
    <t>450-171-211</t>
  </si>
  <si>
    <t>450-171-392</t>
  </si>
  <si>
    <t>450-178-418</t>
  </si>
  <si>
    <t>450-ALL-113</t>
  </si>
  <si>
    <t>450-ALL-116</t>
  </si>
  <si>
    <t>450-ALL-121</t>
  </si>
  <si>
    <t>450-ALL-126</t>
  </si>
  <si>
    <t>450-ALL-131</t>
  </si>
  <si>
    <t>450-ALL-132</t>
  </si>
  <si>
    <t>450-ALL-135</t>
  </si>
  <si>
    <t>450-ALL-142</t>
  </si>
  <si>
    <t>450-ALL-143</t>
  </si>
  <si>
    <t>450-ALL-145</t>
  </si>
  <si>
    <t>450-ALL-147</t>
  </si>
  <si>
    <t>450-ALL-151</t>
  </si>
  <si>
    <t>450-ALL-152</t>
  </si>
  <si>
    <t>450-ALL-162</t>
  </si>
  <si>
    <t>450-ALL-171</t>
  </si>
  <si>
    <t>450-ALL-172</t>
  </si>
  <si>
    <t>450-ALL-173</t>
  </si>
  <si>
    <t>450-ALL-181</t>
  </si>
  <si>
    <t>450-ALL-192</t>
  </si>
  <si>
    <t>450-ALL-197</t>
  </si>
  <si>
    <t>450-ALL-198</t>
  </si>
  <si>
    <t>450-ALL-199</t>
  </si>
  <si>
    <t>450-ALL-231</t>
  </si>
  <si>
    <t>450-ALL-311</t>
  </si>
  <si>
    <t>450-ALL-312</t>
  </si>
  <si>
    <t>450-ALL-331</t>
  </si>
  <si>
    <t>450-ALL-342</t>
  </si>
  <si>
    <t>450-ALL-411</t>
  </si>
  <si>
    <t>450-ALL-418</t>
  </si>
  <si>
    <t>450-ALL-461</t>
  </si>
  <si>
    <t>450-ALL-462</t>
  </si>
  <si>
    <t>45A-121-462</t>
  </si>
  <si>
    <t>45A-122-311</t>
  </si>
  <si>
    <t>45A-123-411</t>
  </si>
  <si>
    <t>45A-124-418</t>
  </si>
  <si>
    <t>45A-126-462</t>
  </si>
  <si>
    <t>45A-132-411</t>
  </si>
  <si>
    <t>45A-135-418</t>
  </si>
  <si>
    <t>45A-135-462</t>
  </si>
  <si>
    <t>45A-137-411</t>
  </si>
  <si>
    <t>45A-164-146</t>
  </si>
  <si>
    <t>45A-164-411</t>
  </si>
  <si>
    <t>45A-169-317</t>
  </si>
  <si>
    <t>45A-172-411</t>
  </si>
  <si>
    <t>45A-ALL-146</t>
  </si>
  <si>
    <t>45A-ALL-311</t>
  </si>
  <si>
    <t>45A-ALL-317</t>
  </si>
  <si>
    <t>45A-ALL-411</t>
  </si>
  <si>
    <t>45A-ALL-418</t>
  </si>
  <si>
    <t>45A-ALL-462</t>
  </si>
  <si>
    <t>45B-121-116</t>
  </si>
  <si>
    <t>45B-121-121</t>
  </si>
  <si>
    <t>45B-121-211</t>
  </si>
  <si>
    <t>45B-121-229</t>
  </si>
  <si>
    <t>45B-123-411</t>
  </si>
  <si>
    <t>45B-124-462</t>
  </si>
  <si>
    <t>45B-126-462</t>
  </si>
  <si>
    <t>45B-132-121</t>
  </si>
  <si>
    <t>45B-132-221</t>
  </si>
  <si>
    <t>45B-132-411</t>
  </si>
  <si>
    <t>45B-135-542</t>
  </si>
  <si>
    <t>45B-137-411</t>
  </si>
  <si>
    <t>45B-163-411</t>
  </si>
  <si>
    <t>45B-163-418</t>
  </si>
  <si>
    <t>45B-165-411</t>
  </si>
  <si>
    <t>45B-167-462</t>
  </si>
  <si>
    <t>45B-169-131</t>
  </si>
  <si>
    <t>45B-169-211</t>
  </si>
  <si>
    <t>45B-ALL-116</t>
  </si>
  <si>
    <t>45B-ALL-121</t>
  </si>
  <si>
    <t>45B-ALL-131</t>
  </si>
  <si>
    <t>45B-ALL-211</t>
  </si>
  <si>
    <t>45B-ALL-221</t>
  </si>
  <si>
    <t>45B-ALL-229</t>
  </si>
  <si>
    <t>45B-ALL-411</t>
  </si>
  <si>
    <t>45B-ALL-418</t>
  </si>
  <si>
    <t>45B-ALL-462</t>
  </si>
  <si>
    <t>45B-ALL-542</t>
  </si>
  <si>
    <t>460-121-116</t>
  </si>
  <si>
    <t>460-121-151</t>
  </si>
  <si>
    <t>460-121-198</t>
  </si>
  <si>
    <t>460-121-211</t>
  </si>
  <si>
    <t>460-121-221</t>
  </si>
  <si>
    <t>460-121-312</t>
  </si>
  <si>
    <t>460-121-411</t>
  </si>
  <si>
    <t>460-121-418</t>
  </si>
  <si>
    <t>460-123-411</t>
  </si>
  <si>
    <t>460-124-462</t>
  </si>
  <si>
    <t>460-125-174</t>
  </si>
  <si>
    <t>460-125-176</t>
  </si>
  <si>
    <t>460-125-211</t>
  </si>
  <si>
    <t>460-125-221</t>
  </si>
  <si>
    <t>460-125-231</t>
  </si>
  <si>
    <t>460-125-451</t>
  </si>
  <si>
    <t>460-126-462</t>
  </si>
  <si>
    <t>460-132-411</t>
  </si>
  <si>
    <t>460-134-411</t>
  </si>
  <si>
    <t>460-134-462</t>
  </si>
  <si>
    <t>460-135-311</t>
  </si>
  <si>
    <t>460-137-411</t>
  </si>
  <si>
    <t>460-138-418</t>
  </si>
  <si>
    <t>460-163-174</t>
  </si>
  <si>
    <t>460-163-211</t>
  </si>
  <si>
    <t>460-163-221</t>
  </si>
  <si>
    <t>460-163-231</t>
  </si>
  <si>
    <t>460-163-392</t>
  </si>
  <si>
    <t>460-163-418</t>
  </si>
  <si>
    <t>460-163-462</t>
  </si>
  <si>
    <t>460-163-542</t>
  </si>
  <si>
    <t>460-165-418</t>
  </si>
  <si>
    <t>460-171-116</t>
  </si>
  <si>
    <t>460-171-126</t>
  </si>
  <si>
    <t>460-171-131</t>
  </si>
  <si>
    <t>460-171-142</t>
  </si>
  <si>
    <t>460-171-171</t>
  </si>
  <si>
    <t>460-171-174</t>
  </si>
  <si>
    <t>460-171-181</t>
  </si>
  <si>
    <t>460-171-211</t>
  </si>
  <si>
    <t>460-171-221</t>
  </si>
  <si>
    <t>460-171-231</t>
  </si>
  <si>
    <t>460-171-392</t>
  </si>
  <si>
    <t>460-ALL-116</t>
  </si>
  <si>
    <t>460-ALL-126</t>
  </si>
  <si>
    <t>460-ALL-131</t>
  </si>
  <si>
    <t>460-ALL-142</t>
  </si>
  <si>
    <t>460-ALL-151</t>
  </si>
  <si>
    <t>460-ALL-171</t>
  </si>
  <si>
    <t>460-ALL-174</t>
  </si>
  <si>
    <t>460-ALL-176</t>
  </si>
  <si>
    <t>460-ALL-181</t>
  </si>
  <si>
    <t>460-ALL-198</t>
  </si>
  <si>
    <t>460-ALL-211</t>
  </si>
  <si>
    <t>460-ALL-221</t>
  </si>
  <si>
    <t>460-ALL-231</t>
  </si>
  <si>
    <t>460-ALL-311</t>
  </si>
  <si>
    <t>460-ALL-312</t>
  </si>
  <si>
    <t>460-ALL-392</t>
  </si>
  <si>
    <t>460-ALL-411</t>
  </si>
  <si>
    <t>460-ALL-418</t>
  </si>
  <si>
    <t>460-ALL-451</t>
  </si>
  <si>
    <t>460-ALL-462</t>
  </si>
  <si>
    <t>460-ALL-542</t>
  </si>
  <si>
    <t>470-121-121</t>
  </si>
  <si>
    <t>470-121-198</t>
  </si>
  <si>
    <t>470-121-211</t>
  </si>
  <si>
    <t>470-121-221</t>
  </si>
  <si>
    <t>470-121-411</t>
  </si>
  <si>
    <t>470-121-418</t>
  </si>
  <si>
    <t>470-121-462</t>
  </si>
  <si>
    <t>470-122-311</t>
  </si>
  <si>
    <t>470-123-411</t>
  </si>
  <si>
    <t>470-124-462</t>
  </si>
  <si>
    <t>470-125-461</t>
  </si>
  <si>
    <t>470-125-541</t>
  </si>
  <si>
    <t>470-126-462</t>
  </si>
  <si>
    <t>470-128-462</t>
  </si>
  <si>
    <t>470-132-311</t>
  </si>
  <si>
    <t>470-134-191</t>
  </si>
  <si>
    <t>470-134-198</t>
  </si>
  <si>
    <t>470-134-211</t>
  </si>
  <si>
    <t>470-134-221</t>
  </si>
  <si>
    <t>470-134-418</t>
  </si>
  <si>
    <t>470-134-461</t>
  </si>
  <si>
    <t>470-134-462</t>
  </si>
  <si>
    <t>470-135-311</t>
  </si>
  <si>
    <t>470-137-411</t>
  </si>
  <si>
    <t>470-138-418</t>
  </si>
  <si>
    <t>470-163-146</t>
  </si>
  <si>
    <t>470-163-173</t>
  </si>
  <si>
    <t>470-163-191</t>
  </si>
  <si>
    <t>470-163-196</t>
  </si>
  <si>
    <t>470-163-211</t>
  </si>
  <si>
    <t>470-163-221</t>
  </si>
  <si>
    <t>470-163-311</t>
  </si>
  <si>
    <t>470-163-342</t>
  </si>
  <si>
    <t>470-163-344</t>
  </si>
  <si>
    <t>470-163-418</t>
  </si>
  <si>
    <t>470-163-462</t>
  </si>
  <si>
    <t>470-166-418</t>
  </si>
  <si>
    <t>470-167-121</t>
  </si>
  <si>
    <t>470-167-211</t>
  </si>
  <si>
    <t>470-167-392</t>
  </si>
  <si>
    <t>470-167-411</t>
  </si>
  <si>
    <t>470-169-146</t>
  </si>
  <si>
    <t>470-169-181</t>
  </si>
  <si>
    <t>470-169-211</t>
  </si>
  <si>
    <t>470-169-221</t>
  </si>
  <si>
    <t>470-169-231</t>
  </si>
  <si>
    <t>470-169-392</t>
  </si>
  <si>
    <t>470-170-198</t>
  </si>
  <si>
    <t>470-170-211</t>
  </si>
  <si>
    <t>470-170-221</t>
  </si>
  <si>
    <t>470-170-392</t>
  </si>
  <si>
    <t>470-170-462</t>
  </si>
  <si>
    <t>470-171-116</t>
  </si>
  <si>
    <t>470-171-126</t>
  </si>
  <si>
    <t>470-171-131</t>
  </si>
  <si>
    <t>470-171-142</t>
  </si>
  <si>
    <t>470-171-146</t>
  </si>
  <si>
    <t>470-171-147</t>
  </si>
  <si>
    <t>470-171-148</t>
  </si>
  <si>
    <t>470-171-162</t>
  </si>
  <si>
    <t>470-171-171</t>
  </si>
  <si>
    <t>470-171-173</t>
  </si>
  <si>
    <t>470-171-174</t>
  </si>
  <si>
    <t>470-171-176</t>
  </si>
  <si>
    <t>470-171-211</t>
  </si>
  <si>
    <t>470-171-331</t>
  </si>
  <si>
    <t>470-171-392</t>
  </si>
  <si>
    <t>470-171-461</t>
  </si>
  <si>
    <t>470-178-418</t>
  </si>
  <si>
    <t>470-181-392</t>
  </si>
  <si>
    <t>470-181-541</t>
  </si>
  <si>
    <t>470-ALL-116</t>
  </si>
  <si>
    <t>470-ALL-121</t>
  </si>
  <si>
    <t>470-ALL-126</t>
  </si>
  <si>
    <t>470-ALL-131</t>
  </si>
  <si>
    <t>470-ALL-142</t>
  </si>
  <si>
    <t>470-ALL-146</t>
  </si>
  <si>
    <t>470-ALL-147</t>
  </si>
  <si>
    <t>470-ALL-148</t>
  </si>
  <si>
    <t>470-ALL-162</t>
  </si>
  <si>
    <t>470-ALL-173</t>
  </si>
  <si>
    <t>470-ALL-176</t>
  </si>
  <si>
    <t>470-ALL-181</t>
  </si>
  <si>
    <t>470-ALL-191</t>
  </si>
  <si>
    <t>470-ALL-196</t>
  </si>
  <si>
    <t>470-ALL-198</t>
  </si>
  <si>
    <t>470-ALL-231</t>
  </si>
  <si>
    <t>470-ALL-311</t>
  </si>
  <si>
    <t>470-ALL-331</t>
  </si>
  <si>
    <t>470-ALL-342</t>
  </si>
  <si>
    <t>470-ALL-344</t>
  </si>
  <si>
    <t>470-ALL-418</t>
  </si>
  <si>
    <t>470-ALL-462</t>
  </si>
  <si>
    <t>470-ALL-541</t>
  </si>
  <si>
    <t>480-121-196</t>
  </si>
  <si>
    <t>480-121-211</t>
  </si>
  <si>
    <t>480-121-221</t>
  </si>
  <si>
    <t>480-121-411</t>
  </si>
  <si>
    <t>480-124-462</t>
  </si>
  <si>
    <t>480-126-462</t>
  </si>
  <si>
    <t>480-127-462</t>
  </si>
  <si>
    <t>480-128-462</t>
  </si>
  <si>
    <t>480-132-192</t>
  </si>
  <si>
    <t>480-132-211</t>
  </si>
  <si>
    <t>480-132-221</t>
  </si>
  <si>
    <t>480-132-332</t>
  </si>
  <si>
    <t>480-132-411</t>
  </si>
  <si>
    <t>480-132-541</t>
  </si>
  <si>
    <t>480-135-418</t>
  </si>
  <si>
    <t>480-137-461</t>
  </si>
  <si>
    <t>480-163-131</t>
  </si>
  <si>
    <t>480-163-211</t>
  </si>
  <si>
    <t>480-163-221</t>
  </si>
  <si>
    <t>480-163-411</t>
  </si>
  <si>
    <t>480-163-461</t>
  </si>
  <si>
    <t>480-171-126</t>
  </si>
  <si>
    <t>480-171-171</t>
  </si>
  <si>
    <t>480-171-173</t>
  </si>
  <si>
    <t>480-171-181</t>
  </si>
  <si>
    <t>480-171-192</t>
  </si>
  <si>
    <t>480-171-211</t>
  </si>
  <si>
    <t>480-171-411</t>
  </si>
  <si>
    <t>480-171-423</t>
  </si>
  <si>
    <t>480-171-451</t>
  </si>
  <si>
    <t>480-171-541</t>
  </si>
  <si>
    <t>480-181-181</t>
  </si>
  <si>
    <t>480-181-211</t>
  </si>
  <si>
    <t>480-181-221</t>
  </si>
  <si>
    <t>480-181-461</t>
  </si>
  <si>
    <t>480-ALL-126</t>
  </si>
  <si>
    <t>480-ALL-131</t>
  </si>
  <si>
    <t>480-ALL-171</t>
  </si>
  <si>
    <t>480-ALL-173</t>
  </si>
  <si>
    <t>480-ALL-181</t>
  </si>
  <si>
    <t>480-ALL-192</t>
  </si>
  <si>
    <t>480-ALL-196</t>
  </si>
  <si>
    <t>480-ALL-332</t>
  </si>
  <si>
    <t>480-ALL-411</t>
  </si>
  <si>
    <t>480-ALL-418</t>
  </si>
  <si>
    <t>480-ALL-451</t>
  </si>
  <si>
    <t>480-ALL-461</t>
  </si>
  <si>
    <t>480-ALL-462</t>
  </si>
  <si>
    <t>480-ALL-541</t>
  </si>
  <si>
    <t>490-121-121</t>
  </si>
  <si>
    <t>490-121-124</t>
  </si>
  <si>
    <t>490-121-146</t>
  </si>
  <si>
    <t>490-121-191</t>
  </si>
  <si>
    <t>490-121-198</t>
  </si>
  <si>
    <t>490-121-199</t>
  </si>
  <si>
    <t>490-121-211</t>
  </si>
  <si>
    <t>490-121-221</t>
  </si>
  <si>
    <t>490-121-312</t>
  </si>
  <si>
    <t>490-121-411</t>
  </si>
  <si>
    <t>490-122-131</t>
  </si>
  <si>
    <t>490-122-146</t>
  </si>
  <si>
    <t>490-122-211</t>
  </si>
  <si>
    <t>490-122-221</t>
  </si>
  <si>
    <t>490-122-231</t>
  </si>
  <si>
    <t>490-122-311</t>
  </si>
  <si>
    <t>490-123-315</t>
  </si>
  <si>
    <t>490-123-411</t>
  </si>
  <si>
    <t>490-124-462</t>
  </si>
  <si>
    <t>490-125-172</t>
  </si>
  <si>
    <t>490-125-174</t>
  </si>
  <si>
    <t>490-125-232</t>
  </si>
  <si>
    <t>490-125-411</t>
  </si>
  <si>
    <t>490-125-451</t>
  </si>
  <si>
    <t>490-126-462</t>
  </si>
  <si>
    <t>490-127-462</t>
  </si>
  <si>
    <t>490-128-462</t>
  </si>
  <si>
    <t>490-132-126</t>
  </si>
  <si>
    <t>490-132-148</t>
  </si>
  <si>
    <t>490-132-192</t>
  </si>
  <si>
    <t>490-132-211</t>
  </si>
  <si>
    <t>490-132-221</t>
  </si>
  <si>
    <t>490-132-311</t>
  </si>
  <si>
    <t>490-132-332</t>
  </si>
  <si>
    <t>490-132-411</t>
  </si>
  <si>
    <t>490-135-311</t>
  </si>
  <si>
    <t>490-137-311</t>
  </si>
  <si>
    <t>490-137-411</t>
  </si>
  <si>
    <t>490-137-461</t>
  </si>
  <si>
    <t>490-163-131</t>
  </si>
  <si>
    <t>490-163-174</t>
  </si>
  <si>
    <t>490-163-175</t>
  </si>
  <si>
    <t>490-163-191</t>
  </si>
  <si>
    <t>490-163-192</t>
  </si>
  <si>
    <t>490-163-196</t>
  </si>
  <si>
    <t>490-163-211</t>
  </si>
  <si>
    <t>490-163-221</t>
  </si>
  <si>
    <t>490-163-231</t>
  </si>
  <si>
    <t>490-163-311</t>
  </si>
  <si>
    <t>490-163-312</t>
  </si>
  <si>
    <t>490-163-313</t>
  </si>
  <si>
    <t>490-163-342</t>
  </si>
  <si>
    <t>490-163-343</t>
  </si>
  <si>
    <t>490-163-392</t>
  </si>
  <si>
    <t>490-163-411</t>
  </si>
  <si>
    <t>490-163-461</t>
  </si>
  <si>
    <t>490-166-392</t>
  </si>
  <si>
    <t>490-166-418</t>
  </si>
  <si>
    <t>490-171-311</t>
  </si>
  <si>
    <t>490-171-312</t>
  </si>
  <si>
    <t>490-171-392</t>
  </si>
  <si>
    <t>490-171-411</t>
  </si>
  <si>
    <t>490-171-523</t>
  </si>
  <si>
    <t>490-178-418</t>
  </si>
  <si>
    <t>490-181-392</t>
  </si>
  <si>
    <t>490-181-423</t>
  </si>
  <si>
    <t>490-ALL-121</t>
  </si>
  <si>
    <t>490-ALL-124</t>
  </si>
  <si>
    <t>490-ALL-126</t>
  </si>
  <si>
    <t>490-ALL-131</t>
  </si>
  <si>
    <t>490-ALL-146</t>
  </si>
  <si>
    <t>490-ALL-148</t>
  </si>
  <si>
    <t>490-ALL-172</t>
  </si>
  <si>
    <t>490-ALL-174</t>
  </si>
  <si>
    <t>490-ALL-175</t>
  </si>
  <si>
    <t>490-ALL-191</t>
  </si>
  <si>
    <t>490-ALL-192</t>
  </si>
  <si>
    <t>490-ALL-196</t>
  </si>
  <si>
    <t>490-ALL-198</t>
  </si>
  <si>
    <t>490-ALL-199</t>
  </si>
  <si>
    <t>490-ALL-232</t>
  </si>
  <si>
    <t>490-ALL-311</t>
  </si>
  <si>
    <t>490-ALL-312</t>
  </si>
  <si>
    <t>490-ALL-313</t>
  </si>
  <si>
    <t>490-ALL-315</t>
  </si>
  <si>
    <t>490-ALL-342</t>
  </si>
  <si>
    <t>490-ALL-343</t>
  </si>
  <si>
    <t>490-ALL-392</t>
  </si>
  <si>
    <t>490-ALL-411</t>
  </si>
  <si>
    <t>490-ALL-418</t>
  </si>
  <si>
    <t>490-ALL-451</t>
  </si>
  <si>
    <t>490-ALL-461</t>
  </si>
  <si>
    <t>490-ALL-462</t>
  </si>
  <si>
    <t>490-ALL-523</t>
  </si>
  <si>
    <t>491-121-121</t>
  </si>
  <si>
    <t>491-121-211</t>
  </si>
  <si>
    <t>491-121-221</t>
  </si>
  <si>
    <t>491-121-312</t>
  </si>
  <si>
    <t>491-121-411</t>
  </si>
  <si>
    <t>491-122-311</t>
  </si>
  <si>
    <t>491-122-317</t>
  </si>
  <si>
    <t>491-123-411</t>
  </si>
  <si>
    <t>491-124-418</t>
  </si>
  <si>
    <t>491-124-462</t>
  </si>
  <si>
    <t>491-125-171</t>
  </si>
  <si>
    <t>491-125-174</t>
  </si>
  <si>
    <t>491-125-176</t>
  </si>
  <si>
    <t>491-125-221</t>
  </si>
  <si>
    <t>491-125-231</t>
  </si>
  <si>
    <t>491-126-462</t>
  </si>
  <si>
    <t>491-128-462</t>
  </si>
  <si>
    <t>491-132-126</t>
  </si>
  <si>
    <t>491-132-192</t>
  </si>
  <si>
    <t>491-132-211</t>
  </si>
  <si>
    <t>491-132-221</t>
  </si>
  <si>
    <t>491-132-311</t>
  </si>
  <si>
    <t>491-132-411</t>
  </si>
  <si>
    <t>491-135-311</t>
  </si>
  <si>
    <t>491-137-411</t>
  </si>
  <si>
    <t>491-163-113</t>
  </si>
  <si>
    <t>491-163-131</t>
  </si>
  <si>
    <t>491-163-178</t>
  </si>
  <si>
    <t>491-163-181</t>
  </si>
  <si>
    <t>491-163-231</t>
  </si>
  <si>
    <t>491-163-411</t>
  </si>
  <si>
    <t>491-165-411</t>
  </si>
  <si>
    <t>491-166-418</t>
  </si>
  <si>
    <t>491-170-411</t>
  </si>
  <si>
    <t>491-171-392</t>
  </si>
  <si>
    <t>491-171-411</t>
  </si>
  <si>
    <t>491-181-311</t>
  </si>
  <si>
    <t>491-181-392</t>
  </si>
  <si>
    <t>491-181-411</t>
  </si>
  <si>
    <t>491-181-542</t>
  </si>
  <si>
    <t>491-ALL-113</t>
  </si>
  <si>
    <t>491-ALL-121</t>
  </si>
  <si>
    <t>491-ALL-126</t>
  </si>
  <si>
    <t>491-ALL-131</t>
  </si>
  <si>
    <t>491-ALL-171</t>
  </si>
  <si>
    <t>491-ALL-174</t>
  </si>
  <si>
    <t>491-ALL-176</t>
  </si>
  <si>
    <t>491-ALL-178</t>
  </si>
  <si>
    <t>491-ALL-181</t>
  </si>
  <si>
    <t>491-ALL-231</t>
  </si>
  <si>
    <t>491-ALL-311</t>
  </si>
  <si>
    <t>491-ALL-312</t>
  </si>
  <si>
    <t>491-ALL-317</t>
  </si>
  <si>
    <t>491-ALL-411</t>
  </si>
  <si>
    <t>491-ALL-418</t>
  </si>
  <si>
    <t>491-ALL-462</t>
  </si>
  <si>
    <t>491-ALL-542</t>
  </si>
  <si>
    <t>49B-121-121</t>
  </si>
  <si>
    <t>49B-121-211</t>
  </si>
  <si>
    <t>49B-121-418</t>
  </si>
  <si>
    <t>49B-121-462</t>
  </si>
  <si>
    <t>49B-122-311</t>
  </si>
  <si>
    <t>49B-123-411</t>
  </si>
  <si>
    <t>49B-124-462</t>
  </si>
  <si>
    <t>49B-126-462</t>
  </si>
  <si>
    <t>49B-129-418</t>
  </si>
  <si>
    <t>49B-135-418</t>
  </si>
  <si>
    <t>49B-137-411</t>
  </si>
  <si>
    <t>49B-163-121</t>
  </si>
  <si>
    <t>49B-163-231</t>
  </si>
  <si>
    <t>49B-163-235</t>
  </si>
  <si>
    <t>49B-163-311</t>
  </si>
  <si>
    <t>49B-163-312</t>
  </si>
  <si>
    <t>49B-163-411</t>
  </si>
  <si>
    <t>49B-163-418</t>
  </si>
  <si>
    <t>49B-163-423</t>
  </si>
  <si>
    <t>49B-165-418</t>
  </si>
  <si>
    <t>49B-166-418</t>
  </si>
  <si>
    <t>49B-169-192</t>
  </si>
  <si>
    <t>49B-169-211</t>
  </si>
  <si>
    <t>49B-171-311</t>
  </si>
  <si>
    <t>49B-171-418</t>
  </si>
  <si>
    <t>49B-ALL-121</t>
  </si>
  <si>
    <t>49B-ALL-192</t>
  </si>
  <si>
    <t>49B-ALL-231</t>
  </si>
  <si>
    <t>49B-ALL-235</t>
  </si>
  <si>
    <t>49B-ALL-311</t>
  </si>
  <si>
    <t>49B-ALL-312</t>
  </si>
  <si>
    <t>49B-ALL-411</t>
  </si>
  <si>
    <t>49B-ALL-418</t>
  </si>
  <si>
    <t>49B-ALL-423</t>
  </si>
  <si>
    <t>49B-ALL-462</t>
  </si>
  <si>
    <t>49D-121-116</t>
  </si>
  <si>
    <t>49D-121-121</t>
  </si>
  <si>
    <t>49D-121-135</t>
  </si>
  <si>
    <t>49D-121-151</t>
  </si>
  <si>
    <t>49D-121-211</t>
  </si>
  <si>
    <t>49D-121-221</t>
  </si>
  <si>
    <t>49D-121-311</t>
  </si>
  <si>
    <t>49D-122-311</t>
  </si>
  <si>
    <t>49D-124-462</t>
  </si>
  <si>
    <t>49D-126-462</t>
  </si>
  <si>
    <t>49D-132-411</t>
  </si>
  <si>
    <t>49D-135-311</t>
  </si>
  <si>
    <t>49D-137-411</t>
  </si>
  <si>
    <t>49D-137-461</t>
  </si>
  <si>
    <t>49D-163-121</t>
  </si>
  <si>
    <t>49D-163-143</t>
  </si>
  <si>
    <t>49D-163-183</t>
  </si>
  <si>
    <t>49D-163-211</t>
  </si>
  <si>
    <t>49D-163-311</t>
  </si>
  <si>
    <t>49D-163-411</t>
  </si>
  <si>
    <t>49D-163-418</t>
  </si>
  <si>
    <t>49D-163-459</t>
  </si>
  <si>
    <t>49D-ALL-116</t>
  </si>
  <si>
    <t>49D-ALL-121</t>
  </si>
  <si>
    <t>49D-ALL-135</t>
  </si>
  <si>
    <t>49D-ALL-143</t>
  </si>
  <si>
    <t>49D-ALL-151</t>
  </si>
  <si>
    <t>49D-ALL-183</t>
  </si>
  <si>
    <t>49D-ALL-311</t>
  </si>
  <si>
    <t>49D-ALL-418</t>
  </si>
  <si>
    <t>49D-ALL-459</t>
  </si>
  <si>
    <t>49D-ALL-461</t>
  </si>
  <si>
    <t>49D-ALL-462</t>
  </si>
  <si>
    <t>49E-121-121</t>
  </si>
  <si>
    <t>49E-121-221</t>
  </si>
  <si>
    <t>49E-121-411</t>
  </si>
  <si>
    <t>49E-122-311</t>
  </si>
  <si>
    <t>49E-124-462</t>
  </si>
  <si>
    <t>49E-126-418</t>
  </si>
  <si>
    <t>49E-128-462</t>
  </si>
  <si>
    <t>49E-135-418</t>
  </si>
  <si>
    <t>49E-137-411</t>
  </si>
  <si>
    <t>49E-164-173</t>
  </si>
  <si>
    <t>49E-164-192</t>
  </si>
  <si>
    <t>49E-164-211</t>
  </si>
  <si>
    <t>49E-164-221</t>
  </si>
  <si>
    <t>49E-164-231</t>
  </si>
  <si>
    <t>49E-164-418</t>
  </si>
  <si>
    <t>49E-167-192</t>
  </si>
  <si>
    <t>49E-167-211</t>
  </si>
  <si>
    <t>49E-167-221</t>
  </si>
  <si>
    <t>49E-169-131</t>
  </si>
  <si>
    <t>49E-169-192</t>
  </si>
  <si>
    <t>49E-169-211</t>
  </si>
  <si>
    <t>49E-169-221</t>
  </si>
  <si>
    <t>49E-169-231</t>
  </si>
  <si>
    <t>49E-170-311</t>
  </si>
  <si>
    <t>49E-ALL-121</t>
  </si>
  <si>
    <t>49E-ALL-131</t>
  </si>
  <si>
    <t>49E-ALL-173</t>
  </si>
  <si>
    <t>49E-ALL-192</t>
  </si>
  <si>
    <t>49E-ALL-211</t>
  </si>
  <si>
    <t>49E-ALL-221</t>
  </si>
  <si>
    <t>49E-ALL-231</t>
  </si>
  <si>
    <t>49E-ALL-311</t>
  </si>
  <si>
    <t>49E-ALL-411</t>
  </si>
  <si>
    <t>49E-ALL-418</t>
  </si>
  <si>
    <t>49E-ALL-462</t>
  </si>
  <si>
    <t>49F-121-121</t>
  </si>
  <si>
    <t>49F-121-211</t>
  </si>
  <si>
    <t>49F-121-312</t>
  </si>
  <si>
    <t>49F-121-418</t>
  </si>
  <si>
    <t>49F-122-311</t>
  </si>
  <si>
    <t>49F-124-418</t>
  </si>
  <si>
    <t>49F-124-462</t>
  </si>
  <si>
    <t>49F-125-411</t>
  </si>
  <si>
    <t>49F-126-462</t>
  </si>
  <si>
    <t>49F-128-418</t>
  </si>
  <si>
    <t>49F-132-411</t>
  </si>
  <si>
    <t>49F-135-422</t>
  </si>
  <si>
    <t>49F-137-411</t>
  </si>
  <si>
    <t>49F-163-411</t>
  </si>
  <si>
    <t>49F-163-462</t>
  </si>
  <si>
    <t>49F-164-462</t>
  </si>
  <si>
    <t>49F-165-418</t>
  </si>
  <si>
    <t>49F-169-131</t>
  </si>
  <si>
    <t>49F-169-211</t>
  </si>
  <si>
    <t>49F-170-198</t>
  </si>
  <si>
    <t>49F-ALL-121</t>
  </si>
  <si>
    <t>49F-ALL-131</t>
  </si>
  <si>
    <t>49F-ALL-198</t>
  </si>
  <si>
    <t>49F-ALL-211</t>
  </si>
  <si>
    <t>49F-ALL-311</t>
  </si>
  <si>
    <t>49F-ALL-312</t>
  </si>
  <si>
    <t>49F-ALL-411</t>
  </si>
  <si>
    <t>49F-ALL-418</t>
  </si>
  <si>
    <t>49F-ALL-422</t>
  </si>
  <si>
    <t>49F-ALL-462</t>
  </si>
  <si>
    <t>49G-121-121</t>
  </si>
  <si>
    <t>49G-121-211</t>
  </si>
  <si>
    <t>49G-121-312</t>
  </si>
  <si>
    <t>49G-121-411</t>
  </si>
  <si>
    <t>49G-121-418</t>
  </si>
  <si>
    <t>49G-123-411</t>
  </si>
  <si>
    <t>49G-124-418</t>
  </si>
  <si>
    <t>49G-125-411</t>
  </si>
  <si>
    <t>49G-126-542</t>
  </si>
  <si>
    <t>49G-128-418</t>
  </si>
  <si>
    <t>49G-132-411</t>
  </si>
  <si>
    <t>49G-137-411</t>
  </si>
  <si>
    <t>49G-163-411</t>
  </si>
  <si>
    <t>49G-165-418</t>
  </si>
  <si>
    <t>49G-170-143</t>
  </si>
  <si>
    <t>49G-ALL-121</t>
  </si>
  <si>
    <t>49G-ALL-143</t>
  </si>
  <si>
    <t>49G-ALL-211</t>
  </si>
  <si>
    <t>49G-ALL-312</t>
  </si>
  <si>
    <t>49G-ALL-411</t>
  </si>
  <si>
    <t>49G-ALL-418</t>
  </si>
  <si>
    <t>49G-ALL-542</t>
  </si>
  <si>
    <t>500-121-171</t>
  </si>
  <si>
    <t>500-121-198</t>
  </si>
  <si>
    <t>500-121-211</t>
  </si>
  <si>
    <t>500-121-221</t>
  </si>
  <si>
    <t>500-121-411</t>
  </si>
  <si>
    <t>500-121-418</t>
  </si>
  <si>
    <t>500-121-459</t>
  </si>
  <si>
    <t>500-121-462</t>
  </si>
  <si>
    <t>500-122-311</t>
  </si>
  <si>
    <t>500-122-317</t>
  </si>
  <si>
    <t>500-123-411</t>
  </si>
  <si>
    <t>500-124-462</t>
  </si>
  <si>
    <t>500-126-462</t>
  </si>
  <si>
    <t>500-128-462</t>
  </si>
  <si>
    <t>500-132-133</t>
  </si>
  <si>
    <t>500-132-192</t>
  </si>
  <si>
    <t>500-132-211</t>
  </si>
  <si>
    <t>500-132-221</t>
  </si>
  <si>
    <t>500-132-231</t>
  </si>
  <si>
    <t>500-132-311</t>
  </si>
  <si>
    <t>500-132-411</t>
  </si>
  <si>
    <t>500-135-418</t>
  </si>
  <si>
    <t>500-137-411</t>
  </si>
  <si>
    <t>500-138-418</t>
  </si>
  <si>
    <t>500-163-121</t>
  </si>
  <si>
    <t>500-163-141</t>
  </si>
  <si>
    <t>500-163-142</t>
  </si>
  <si>
    <t>500-163-147</t>
  </si>
  <si>
    <t>500-163-148</t>
  </si>
  <si>
    <t>500-163-151</t>
  </si>
  <si>
    <t>500-163-152</t>
  </si>
  <si>
    <t>500-163-171</t>
  </si>
  <si>
    <t>500-163-173</t>
  </si>
  <si>
    <t>500-163-192</t>
  </si>
  <si>
    <t>500-163-231</t>
  </si>
  <si>
    <t>500-163-232</t>
  </si>
  <si>
    <t>500-163-392</t>
  </si>
  <si>
    <t>500-163-411</t>
  </si>
  <si>
    <t>500-163-462</t>
  </si>
  <si>
    <t>500-169-192</t>
  </si>
  <si>
    <t>500-169-211</t>
  </si>
  <si>
    <t>500-169-232</t>
  </si>
  <si>
    <t>500-169-392</t>
  </si>
  <si>
    <t>500-170-126</t>
  </si>
  <si>
    <t>500-170-211</t>
  </si>
  <si>
    <t>500-170-392</t>
  </si>
  <si>
    <t>500-171-113</t>
  </si>
  <si>
    <t>500-171-126</t>
  </si>
  <si>
    <t>500-171-128</t>
  </si>
  <si>
    <t>500-171-131</t>
  </si>
  <si>
    <t>500-171-132</t>
  </si>
  <si>
    <t>500-171-142</t>
  </si>
  <si>
    <t>500-171-171</t>
  </si>
  <si>
    <t>500-171-174</t>
  </si>
  <si>
    <t>500-171-180</t>
  </si>
  <si>
    <t>500-171-211</t>
  </si>
  <si>
    <t>500-171-232</t>
  </si>
  <si>
    <t>500-171-392</t>
  </si>
  <si>
    <t>500-171-411</t>
  </si>
  <si>
    <t>500-171-423</t>
  </si>
  <si>
    <t>500-178-418</t>
  </si>
  <si>
    <t>500-181-232</t>
  </si>
  <si>
    <t>500-ALL-113</t>
  </si>
  <si>
    <t>500-ALL-121</t>
  </si>
  <si>
    <t>500-ALL-126</t>
  </si>
  <si>
    <t>500-ALL-128</t>
  </si>
  <si>
    <t>500-ALL-131</t>
  </si>
  <si>
    <t>500-ALL-132</t>
  </si>
  <si>
    <t>500-ALL-133</t>
  </si>
  <si>
    <t>500-ALL-141</t>
  </si>
  <si>
    <t>500-ALL-142</t>
  </si>
  <si>
    <t>500-ALL-147</t>
  </si>
  <si>
    <t>500-ALL-148</t>
  </si>
  <si>
    <t>500-ALL-151</t>
  </si>
  <si>
    <t>500-ALL-152</t>
  </si>
  <si>
    <t>500-ALL-171</t>
  </si>
  <si>
    <t>500-ALL-173</t>
  </si>
  <si>
    <t>500-ALL-174</t>
  </si>
  <si>
    <t>500-ALL-180</t>
  </si>
  <si>
    <t>500-ALL-192</t>
  </si>
  <si>
    <t>500-ALL-198</t>
  </si>
  <si>
    <t>500-ALL-231</t>
  </si>
  <si>
    <t>500-ALL-232</t>
  </si>
  <si>
    <t>500-ALL-311</t>
  </si>
  <si>
    <t>500-ALL-317</t>
  </si>
  <si>
    <t>500-ALL-392</t>
  </si>
  <si>
    <t>500-ALL-459</t>
  </si>
  <si>
    <t>50A-121-121</t>
  </si>
  <si>
    <t>50A-121-135</t>
  </si>
  <si>
    <t>50A-121-196</t>
  </si>
  <si>
    <t>50A-121-211</t>
  </si>
  <si>
    <t>50A-121-312</t>
  </si>
  <si>
    <t>50A-121-411</t>
  </si>
  <si>
    <t>50A-121-418</t>
  </si>
  <si>
    <t>50A-123-411</t>
  </si>
  <si>
    <t>50A-124-462</t>
  </si>
  <si>
    <t>50A-126-462</t>
  </si>
  <si>
    <t>50A-128-418</t>
  </si>
  <si>
    <t>50A-128-462</t>
  </si>
  <si>
    <t>50A-135-418</t>
  </si>
  <si>
    <t>50A-137-411</t>
  </si>
  <si>
    <t>50A-164-311</t>
  </si>
  <si>
    <t>50A-165-418</t>
  </si>
  <si>
    <t>50A-ALL-121</t>
  </si>
  <si>
    <t>50A-ALL-135</t>
  </si>
  <si>
    <t>50A-ALL-196</t>
  </si>
  <si>
    <t>50A-ALL-211</t>
  </si>
  <si>
    <t>50A-ALL-311</t>
  </si>
  <si>
    <t>50A-ALL-312</t>
  </si>
  <si>
    <t>50A-ALL-411</t>
  </si>
  <si>
    <t>50A-ALL-418</t>
  </si>
  <si>
    <t>50A-ALL-462</t>
  </si>
  <si>
    <t>50Z-132-311</t>
  </si>
  <si>
    <t>50Z-132-411</t>
  </si>
  <si>
    <t>50Z-137-411</t>
  </si>
  <si>
    <t>50Z-164-411</t>
  </si>
  <si>
    <t>50Z-ALL-311</t>
  </si>
  <si>
    <t>50Z-ALL-411</t>
  </si>
  <si>
    <t>510-121-198</t>
  </si>
  <si>
    <t>510-121-211</t>
  </si>
  <si>
    <t>510-121-221</t>
  </si>
  <si>
    <t>510-121-312</t>
  </si>
  <si>
    <t>510-121-411</t>
  </si>
  <si>
    <t>510-121-413</t>
  </si>
  <si>
    <t>510-121-418</t>
  </si>
  <si>
    <t>510-123-411</t>
  </si>
  <si>
    <t>510-124-462</t>
  </si>
  <si>
    <t>510-125-175</t>
  </si>
  <si>
    <t>510-125-176</t>
  </si>
  <si>
    <t>510-125-199</t>
  </si>
  <si>
    <t>510-125-211</t>
  </si>
  <si>
    <t>510-125-221</t>
  </si>
  <si>
    <t>510-125-231</t>
  </si>
  <si>
    <t>510-125-541</t>
  </si>
  <si>
    <t>510-126-462</t>
  </si>
  <si>
    <t>510-128-462</t>
  </si>
  <si>
    <t>510-129-418</t>
  </si>
  <si>
    <t>510-132-311</t>
  </si>
  <si>
    <t>510-132-411</t>
  </si>
  <si>
    <t>510-134-153</t>
  </si>
  <si>
    <t>510-134-162</t>
  </si>
  <si>
    <t>510-134-167</t>
  </si>
  <si>
    <t>510-134-191</t>
  </si>
  <si>
    <t>510-134-211</t>
  </si>
  <si>
    <t>510-134-221</t>
  </si>
  <si>
    <t>510-134-311</t>
  </si>
  <si>
    <t>510-134-411</t>
  </si>
  <si>
    <t>510-134-418</t>
  </si>
  <si>
    <t>510-134-461</t>
  </si>
  <si>
    <t>510-134-462</t>
  </si>
  <si>
    <t>510-135-418</t>
  </si>
  <si>
    <t>510-137-411</t>
  </si>
  <si>
    <t>510-163-144</t>
  </si>
  <si>
    <t>510-163-153</t>
  </si>
  <si>
    <t>510-163-173</t>
  </si>
  <si>
    <t>510-163-192</t>
  </si>
  <si>
    <t>510-163-211</t>
  </si>
  <si>
    <t>510-163-221</t>
  </si>
  <si>
    <t>510-163-231</t>
  </si>
  <si>
    <t>510-163-311</t>
  </si>
  <si>
    <t>510-163-319</t>
  </si>
  <si>
    <t>510-163-332</t>
  </si>
  <si>
    <t>510-163-342</t>
  </si>
  <si>
    <t>510-163-343</t>
  </si>
  <si>
    <t>510-163-392</t>
  </si>
  <si>
    <t>510-163-411</t>
  </si>
  <si>
    <t>510-163-418</t>
  </si>
  <si>
    <t>510-163-462</t>
  </si>
  <si>
    <t>510-167-311</t>
  </si>
  <si>
    <t>510-169-146</t>
  </si>
  <si>
    <t>510-169-211</t>
  </si>
  <si>
    <t>510-169-221</t>
  </si>
  <si>
    <t>510-169-231</t>
  </si>
  <si>
    <t>510-169-392</t>
  </si>
  <si>
    <t>510-171-116</t>
  </si>
  <si>
    <t>510-171-126</t>
  </si>
  <si>
    <t>510-171-131</t>
  </si>
  <si>
    <t>510-171-142</t>
  </si>
  <si>
    <t>510-171-146</t>
  </si>
  <si>
    <t>510-171-151</t>
  </si>
  <si>
    <t>510-171-173</t>
  </si>
  <si>
    <t>510-171-211</t>
  </si>
  <si>
    <t>510-171-392</t>
  </si>
  <si>
    <t>510-ALL-116</t>
  </si>
  <si>
    <t>510-ALL-126</t>
  </si>
  <si>
    <t>510-ALL-131</t>
  </si>
  <si>
    <t>510-ALL-142</t>
  </si>
  <si>
    <t>510-ALL-144</t>
  </si>
  <si>
    <t>510-ALL-146</t>
  </si>
  <si>
    <t>510-ALL-151</t>
  </si>
  <si>
    <t>510-ALL-153</t>
  </si>
  <si>
    <t>510-ALL-162</t>
  </si>
  <si>
    <t>510-ALL-167</t>
  </si>
  <si>
    <t>510-ALL-173</t>
  </si>
  <si>
    <t>510-ALL-175</t>
  </si>
  <si>
    <t>510-ALL-176</t>
  </si>
  <si>
    <t>510-ALL-191</t>
  </si>
  <si>
    <t>510-ALL-192</t>
  </si>
  <si>
    <t>510-ALL-198</t>
  </si>
  <si>
    <t>510-ALL-199</t>
  </si>
  <si>
    <t>510-ALL-211</t>
  </si>
  <si>
    <t>510-ALL-221</t>
  </si>
  <si>
    <t>510-ALL-231</t>
  </si>
  <si>
    <t>510-ALL-311</t>
  </si>
  <si>
    <t>510-ALL-312</t>
  </si>
  <si>
    <t>510-ALL-319</t>
  </si>
  <si>
    <t>510-ALL-332</t>
  </si>
  <si>
    <t>510-ALL-342</t>
  </si>
  <si>
    <t>510-ALL-343</t>
  </si>
  <si>
    <t>510-ALL-392</t>
  </si>
  <si>
    <t>510-ALL-413</t>
  </si>
  <si>
    <t>510-ALL-418</t>
  </si>
  <si>
    <t>510-ALL-541</t>
  </si>
  <si>
    <t>51A-121-121</t>
  </si>
  <si>
    <t>51A-121-131</t>
  </si>
  <si>
    <t>51A-121-211</t>
  </si>
  <si>
    <t>51A-121-221</t>
  </si>
  <si>
    <t>51A-121-311</t>
  </si>
  <si>
    <t>51A-121-411</t>
  </si>
  <si>
    <t>51A-121-418</t>
  </si>
  <si>
    <t>51A-123-315</t>
  </si>
  <si>
    <t>51A-123-411</t>
  </si>
  <si>
    <t>51A-124-418</t>
  </si>
  <si>
    <t>51A-124-462</t>
  </si>
  <si>
    <t>51A-126-418</t>
  </si>
  <si>
    <t>51A-126-462</t>
  </si>
  <si>
    <t>51A-132-121</t>
  </si>
  <si>
    <t>51A-132-131</t>
  </si>
  <si>
    <t>51A-132-211</t>
  </si>
  <si>
    <t>51A-132-221</t>
  </si>
  <si>
    <t>51A-132-411</t>
  </si>
  <si>
    <t>51A-134-312</t>
  </si>
  <si>
    <t>51A-134-411</t>
  </si>
  <si>
    <t>51A-134-418</t>
  </si>
  <si>
    <t>51A-134-461</t>
  </si>
  <si>
    <t>51A-134-542</t>
  </si>
  <si>
    <t>51A-137-411</t>
  </si>
  <si>
    <t>51A-163-411</t>
  </si>
  <si>
    <t>51A-163-418</t>
  </si>
  <si>
    <t>51A-163-461</t>
  </si>
  <si>
    <t>51A-170-142</t>
  </si>
  <si>
    <t>51A-170-211</t>
  </si>
  <si>
    <t>51A-171-121</t>
  </si>
  <si>
    <t>51A-171-211</t>
  </si>
  <si>
    <t>51A-171-411</t>
  </si>
  <si>
    <t>51A-171-418</t>
  </si>
  <si>
    <t>51A-ALL-121</t>
  </si>
  <si>
    <t>51A-ALL-131</t>
  </si>
  <si>
    <t>51A-ALL-142</t>
  </si>
  <si>
    <t>51A-ALL-211</t>
  </si>
  <si>
    <t>51A-ALL-221</t>
  </si>
  <si>
    <t>51A-ALL-311</t>
  </si>
  <si>
    <t>51A-ALL-312</t>
  </si>
  <si>
    <t>51A-ALL-315</t>
  </si>
  <si>
    <t>51A-ALL-411</t>
  </si>
  <si>
    <t>51A-ALL-418</t>
  </si>
  <si>
    <t>51A-ALL-461</t>
  </si>
  <si>
    <t>51A-ALL-462</t>
  </si>
  <si>
    <t>51A-ALL-542</t>
  </si>
  <si>
    <t>51B-121-121</t>
  </si>
  <si>
    <t>51B-121-211</t>
  </si>
  <si>
    <t>51B-121-229</t>
  </si>
  <si>
    <t>51B-121-231</t>
  </si>
  <si>
    <t>51B-121-312</t>
  </si>
  <si>
    <t>51B-121-411</t>
  </si>
  <si>
    <t>51B-124-462</t>
  </si>
  <si>
    <t>51B-126-462</t>
  </si>
  <si>
    <t>51B-132-411</t>
  </si>
  <si>
    <t>51B-134-411</t>
  </si>
  <si>
    <t>51B-135-418</t>
  </si>
  <si>
    <t>51B-137-411</t>
  </si>
  <si>
    <t>51B-137-461</t>
  </si>
  <si>
    <t>51B-163-131</t>
  </si>
  <si>
    <t>51B-163-181</t>
  </si>
  <si>
    <t>51B-163-211</t>
  </si>
  <si>
    <t>51B-163-229</t>
  </si>
  <si>
    <t>51B-163-231</t>
  </si>
  <si>
    <t>51B-163-232</t>
  </si>
  <si>
    <t>51B-163-234</t>
  </si>
  <si>
    <t>51B-163-235</t>
  </si>
  <si>
    <t>51B-163-411</t>
  </si>
  <si>
    <t>51B-163-462</t>
  </si>
  <si>
    <t>51B-165-411</t>
  </si>
  <si>
    <t>51B-169-311</t>
  </si>
  <si>
    <t>51B-170-462</t>
  </si>
  <si>
    <t>51B-ALL-121</t>
  </si>
  <si>
    <t>51B-ALL-131</t>
  </si>
  <si>
    <t>51B-ALL-181</t>
  </si>
  <si>
    <t>51B-ALL-211</t>
  </si>
  <si>
    <t>51B-ALL-229</t>
  </si>
  <si>
    <t>51B-ALL-231</t>
  </si>
  <si>
    <t>51B-ALL-232</t>
  </si>
  <si>
    <t>51B-ALL-234</t>
  </si>
  <si>
    <t>51B-ALL-235</t>
  </si>
  <si>
    <t>51B-ALL-311</t>
  </si>
  <si>
    <t>51B-ALL-312</t>
  </si>
  <si>
    <t>51B-ALL-411</t>
  </si>
  <si>
    <t>51B-ALL-418</t>
  </si>
  <si>
    <t>51B-ALL-461</t>
  </si>
  <si>
    <t>51B-ALL-462</t>
  </si>
  <si>
    <t>520-121-131</t>
  </si>
  <si>
    <t>520-121-198</t>
  </si>
  <si>
    <t>520-121-211</t>
  </si>
  <si>
    <t>520-121-221</t>
  </si>
  <si>
    <t>520-121-312</t>
  </si>
  <si>
    <t>520-121-411</t>
  </si>
  <si>
    <t>520-121-418</t>
  </si>
  <si>
    <t>520-123-411</t>
  </si>
  <si>
    <t>520-124-462</t>
  </si>
  <si>
    <t>520-126-462</t>
  </si>
  <si>
    <t>520-127-462</t>
  </si>
  <si>
    <t>520-128-418</t>
  </si>
  <si>
    <t>520-132-131</t>
  </si>
  <si>
    <t>520-132-192</t>
  </si>
  <si>
    <t>520-132-211</t>
  </si>
  <si>
    <t>520-132-221</t>
  </si>
  <si>
    <t>520-134-411</t>
  </si>
  <si>
    <t>520-134-418</t>
  </si>
  <si>
    <t>520-135-542</t>
  </si>
  <si>
    <t>520-137-411</t>
  </si>
  <si>
    <t>520-137-461</t>
  </si>
  <si>
    <t>520-163-131</t>
  </si>
  <si>
    <t>520-163-143</t>
  </si>
  <si>
    <t>520-163-146</t>
  </si>
  <si>
    <t>520-163-173</t>
  </si>
  <si>
    <t>520-163-199</t>
  </si>
  <si>
    <t>520-163-211</t>
  </si>
  <si>
    <t>520-163-221</t>
  </si>
  <si>
    <t>520-163-231</t>
  </si>
  <si>
    <t>520-163-311</t>
  </si>
  <si>
    <t>520-163-312</t>
  </si>
  <si>
    <t>520-163-332</t>
  </si>
  <si>
    <t>520-163-392</t>
  </si>
  <si>
    <t>520-163-411</t>
  </si>
  <si>
    <t>520-163-418</t>
  </si>
  <si>
    <t>520-163-462</t>
  </si>
  <si>
    <t>520-163-472</t>
  </si>
  <si>
    <t>520-163-541</t>
  </si>
  <si>
    <t>520-169-311</t>
  </si>
  <si>
    <t>520-170-311</t>
  </si>
  <si>
    <t>520-171-126</t>
  </si>
  <si>
    <t>520-171-142</t>
  </si>
  <si>
    <t>520-171-146</t>
  </si>
  <si>
    <t>520-171-147</t>
  </si>
  <si>
    <t>520-171-171</t>
  </si>
  <si>
    <t>520-171-174</t>
  </si>
  <si>
    <t>520-171-180</t>
  </si>
  <si>
    <t>520-171-199</t>
  </si>
  <si>
    <t>520-171-211</t>
  </si>
  <si>
    <t>520-171-311</t>
  </si>
  <si>
    <t>520-171-392</t>
  </si>
  <si>
    <t>520-171-411</t>
  </si>
  <si>
    <t>520-171-472</t>
  </si>
  <si>
    <t>520-178-418</t>
  </si>
  <si>
    <t>520-181-418</t>
  </si>
  <si>
    <t>520-ALL-126</t>
  </si>
  <si>
    <t>520-ALL-131</t>
  </si>
  <si>
    <t>520-ALL-142</t>
  </si>
  <si>
    <t>520-ALL-143</t>
  </si>
  <si>
    <t>520-ALL-146</t>
  </si>
  <si>
    <t>520-ALL-147</t>
  </si>
  <si>
    <t>520-ALL-173</t>
  </si>
  <si>
    <t>520-ALL-180</t>
  </si>
  <si>
    <t>520-ALL-192</t>
  </si>
  <si>
    <t>520-ALL-198</t>
  </si>
  <si>
    <t>520-ALL-199</t>
  </si>
  <si>
    <t>520-ALL-311</t>
  </si>
  <si>
    <t>520-ALL-312</t>
  </si>
  <si>
    <t>520-ALL-332</t>
  </si>
  <si>
    <t>520-ALL-392</t>
  </si>
  <si>
    <t>520-ALL-418</t>
  </si>
  <si>
    <t>520-ALL-461</t>
  </si>
  <si>
    <t>520-ALL-462</t>
  </si>
  <si>
    <t>520-ALL-472</t>
  </si>
  <si>
    <t>520-ALL-541</t>
  </si>
  <si>
    <t>520-ALL-542</t>
  </si>
  <si>
    <t>530-121-116</t>
  </si>
  <si>
    <t>530-121-121</t>
  </si>
  <si>
    <t>530-121-135</t>
  </si>
  <si>
    <t>530-121-211</t>
  </si>
  <si>
    <t>530-121-221</t>
  </si>
  <si>
    <t>530-121-314</t>
  </si>
  <si>
    <t>530-121-411</t>
  </si>
  <si>
    <t>530-121-418</t>
  </si>
  <si>
    <t>530-122-311</t>
  </si>
  <si>
    <t>530-123-315</t>
  </si>
  <si>
    <t>530-124-418</t>
  </si>
  <si>
    <t>530-124-462</t>
  </si>
  <si>
    <t>530-125-418</t>
  </si>
  <si>
    <t>530-125-451</t>
  </si>
  <si>
    <t>530-125-461</t>
  </si>
  <si>
    <t>530-126-418</t>
  </si>
  <si>
    <t>530-126-462</t>
  </si>
  <si>
    <t>530-127-462</t>
  </si>
  <si>
    <t>530-128-418</t>
  </si>
  <si>
    <t>530-132-126</t>
  </si>
  <si>
    <t>530-132-132</t>
  </si>
  <si>
    <t>530-132-133</t>
  </si>
  <si>
    <t>530-132-142</t>
  </si>
  <si>
    <t>530-132-144</t>
  </si>
  <si>
    <t>530-132-145</t>
  </si>
  <si>
    <t>530-132-146</t>
  </si>
  <si>
    <t>530-132-211</t>
  </si>
  <si>
    <t>530-132-221</t>
  </si>
  <si>
    <t>530-132-231</t>
  </si>
  <si>
    <t>530-132-311</t>
  </si>
  <si>
    <t>530-132-318</t>
  </si>
  <si>
    <t>530-132-411</t>
  </si>
  <si>
    <t>530-134-142</t>
  </si>
  <si>
    <t>530-134-191</t>
  </si>
  <si>
    <t>530-134-211</t>
  </si>
  <si>
    <t>530-134-221</t>
  </si>
  <si>
    <t>530-134-231</t>
  </si>
  <si>
    <t>530-134-311</t>
  </si>
  <si>
    <t>530-134-411</t>
  </si>
  <si>
    <t>530-134-413</t>
  </si>
  <si>
    <t>530-134-418</t>
  </si>
  <si>
    <t>530-134-462</t>
  </si>
  <si>
    <t>530-135-418</t>
  </si>
  <si>
    <t>530-137-311</t>
  </si>
  <si>
    <t>530-137-411</t>
  </si>
  <si>
    <t>530-163-191</t>
  </si>
  <si>
    <t>530-163-211</t>
  </si>
  <si>
    <t>530-163-221</t>
  </si>
  <si>
    <t>530-163-232</t>
  </si>
  <si>
    <t>530-163-311</t>
  </si>
  <si>
    <t>530-163-319</t>
  </si>
  <si>
    <t>530-163-327</t>
  </si>
  <si>
    <t>530-163-343</t>
  </si>
  <si>
    <t>530-163-392</t>
  </si>
  <si>
    <t>530-163-411</t>
  </si>
  <si>
    <t>530-163-418</t>
  </si>
  <si>
    <t>530-163-461</t>
  </si>
  <si>
    <t>530-163-462</t>
  </si>
  <si>
    <t>530-163-541</t>
  </si>
  <si>
    <t>530-166-418</t>
  </si>
  <si>
    <t>530-167-311</t>
  </si>
  <si>
    <t>530-171-311</t>
  </si>
  <si>
    <t>530-171-392</t>
  </si>
  <si>
    <t>530-171-411</t>
  </si>
  <si>
    <t>530-171-418</t>
  </si>
  <si>
    <t>530-171-462</t>
  </si>
  <si>
    <t>530-178-418</t>
  </si>
  <si>
    <t>530-181-392</t>
  </si>
  <si>
    <t>530-181-418</t>
  </si>
  <si>
    <t>530-ALL-116</t>
  </si>
  <si>
    <t>530-ALL-121</t>
  </si>
  <si>
    <t>530-ALL-126</t>
  </si>
  <si>
    <t>530-ALL-132</t>
  </si>
  <si>
    <t>530-ALL-133</t>
  </si>
  <si>
    <t>530-ALL-135</t>
  </si>
  <si>
    <t>530-ALL-142</t>
  </si>
  <si>
    <t>530-ALL-144</t>
  </si>
  <si>
    <t>530-ALL-145</t>
  </si>
  <si>
    <t>530-ALL-146</t>
  </si>
  <si>
    <t>530-ALL-191</t>
  </si>
  <si>
    <t>530-ALL-232</t>
  </si>
  <si>
    <t>530-ALL-311</t>
  </si>
  <si>
    <t>530-ALL-314</t>
  </si>
  <si>
    <t>530-ALL-315</t>
  </si>
  <si>
    <t>530-ALL-318</t>
  </si>
  <si>
    <t>530-ALL-319</t>
  </si>
  <si>
    <t>530-ALL-327</t>
  </si>
  <si>
    <t>530-ALL-343</t>
  </si>
  <si>
    <t>530-ALL-392</t>
  </si>
  <si>
    <t>530-ALL-413</t>
  </si>
  <si>
    <t>530-ALL-418</t>
  </si>
  <si>
    <t>530-ALL-451</t>
  </si>
  <si>
    <t>530-ALL-461</t>
  </si>
  <si>
    <t>530-ALL-462</t>
  </si>
  <si>
    <t>530-ALL-541</t>
  </si>
  <si>
    <t>53B-122-317</t>
  </si>
  <si>
    <t>53B-123-411</t>
  </si>
  <si>
    <t>53B-124-418</t>
  </si>
  <si>
    <t>53B-126-418</t>
  </si>
  <si>
    <t>53B-127-462</t>
  </si>
  <si>
    <t>53B-128-418</t>
  </si>
  <si>
    <t>53B-129-418</t>
  </si>
  <si>
    <t>53B-134-411</t>
  </si>
  <si>
    <t>53B-134-542</t>
  </si>
  <si>
    <t>53B-135-418</t>
  </si>
  <si>
    <t>53B-137-411</t>
  </si>
  <si>
    <t>53B-164-462</t>
  </si>
  <si>
    <t>53B-165-418</t>
  </si>
  <si>
    <t>53B-166-418</t>
  </si>
  <si>
    <t>53B-169-131</t>
  </si>
  <si>
    <t>53B-170-143</t>
  </si>
  <si>
    <t>53B-171-462</t>
  </si>
  <si>
    <t>53B-172-418</t>
  </si>
  <si>
    <t>53B-ALL-131</t>
  </si>
  <si>
    <t>53B-ALL-143</t>
  </si>
  <si>
    <t>53B-ALL-317</t>
  </si>
  <si>
    <t>53B-ALL-411</t>
  </si>
  <si>
    <t>53B-ALL-418</t>
  </si>
  <si>
    <t>53B-ALL-462</t>
  </si>
  <si>
    <t>53C-122-131</t>
  </si>
  <si>
    <t>53C-122-211</t>
  </si>
  <si>
    <t>53C-123-411</t>
  </si>
  <si>
    <t>53C-124-462</t>
  </si>
  <si>
    <t>53C-126-462</t>
  </si>
  <si>
    <t>53C-128-462</t>
  </si>
  <si>
    <t>53C-134-411</t>
  </si>
  <si>
    <t>53C-135-311</t>
  </si>
  <si>
    <t>53C-137-411</t>
  </si>
  <si>
    <t>53C-163-142</t>
  </si>
  <si>
    <t>53C-163-211</t>
  </si>
  <si>
    <t>53C-163-411</t>
  </si>
  <si>
    <t>53C-165-418</t>
  </si>
  <si>
    <t>53C-169-131</t>
  </si>
  <si>
    <t>53C-169-211</t>
  </si>
  <si>
    <t>53C-ALL-131</t>
  </si>
  <si>
    <t>53C-ALL-142</t>
  </si>
  <si>
    <t>53C-ALL-211</t>
  </si>
  <si>
    <t>53C-ALL-311</t>
  </si>
  <si>
    <t>53C-ALL-411</t>
  </si>
  <si>
    <t>53C-ALL-418</t>
  </si>
  <si>
    <t>53C-ALL-462</t>
  </si>
  <si>
    <t>540-121-171</t>
  </si>
  <si>
    <t>540-121-198</t>
  </si>
  <si>
    <t>540-121-211</t>
  </si>
  <si>
    <t>540-121-221</t>
  </si>
  <si>
    <t>540-121-311</t>
  </si>
  <si>
    <t>540-121-312</t>
  </si>
  <si>
    <t>540-121-411</t>
  </si>
  <si>
    <t>540-122-311</t>
  </si>
  <si>
    <t>540-122-317</t>
  </si>
  <si>
    <t>540-124-422</t>
  </si>
  <si>
    <t>540-124-462</t>
  </si>
  <si>
    <t>540-125-171</t>
  </si>
  <si>
    <t>540-125-319</t>
  </si>
  <si>
    <t>540-125-411</t>
  </si>
  <si>
    <t>540-125-423</t>
  </si>
  <si>
    <t>540-126-462</t>
  </si>
  <si>
    <t>540-128-462</t>
  </si>
  <si>
    <t>540-132-311</t>
  </si>
  <si>
    <t>540-132-317</t>
  </si>
  <si>
    <t>540-132-332</t>
  </si>
  <si>
    <t>540-132-411</t>
  </si>
  <si>
    <t>540-134-311</t>
  </si>
  <si>
    <t>540-134-411</t>
  </si>
  <si>
    <t>540-134-462</t>
  </si>
  <si>
    <t>540-137-411</t>
  </si>
  <si>
    <t>540-163-173</t>
  </si>
  <si>
    <t>540-163-343</t>
  </si>
  <si>
    <t>540-163-411</t>
  </si>
  <si>
    <t>540-163-418</t>
  </si>
  <si>
    <t>540-163-462</t>
  </si>
  <si>
    <t>540-167-131</t>
  </si>
  <si>
    <t>540-167-145</t>
  </si>
  <si>
    <t>540-167-211</t>
  </si>
  <si>
    <t>540-169-131</t>
  </si>
  <si>
    <t>540-169-146</t>
  </si>
  <si>
    <t>540-169-211</t>
  </si>
  <si>
    <t>540-171-116</t>
  </si>
  <si>
    <t>540-171-126</t>
  </si>
  <si>
    <t>540-171-142</t>
  </si>
  <si>
    <t>540-171-145</t>
  </si>
  <si>
    <t>540-171-146</t>
  </si>
  <si>
    <t>540-171-162</t>
  </si>
  <si>
    <t>540-171-171</t>
  </si>
  <si>
    <t>540-171-174</t>
  </si>
  <si>
    <t>540-171-180</t>
  </si>
  <si>
    <t>540-171-191</t>
  </si>
  <si>
    <t>540-171-211</t>
  </si>
  <si>
    <t>540-171-221</t>
  </si>
  <si>
    <t>540-171-411</t>
  </si>
  <si>
    <t>540-ALL-116</t>
  </si>
  <si>
    <t>540-ALL-126</t>
  </si>
  <si>
    <t>540-ALL-131</t>
  </si>
  <si>
    <t>540-ALL-142</t>
  </si>
  <si>
    <t>540-ALL-145</t>
  </si>
  <si>
    <t>540-ALL-146</t>
  </si>
  <si>
    <t>540-ALL-162</t>
  </si>
  <si>
    <t>540-ALL-171</t>
  </si>
  <si>
    <t>540-ALL-173</t>
  </si>
  <si>
    <t>540-ALL-180</t>
  </si>
  <si>
    <t>540-ALL-198</t>
  </si>
  <si>
    <t>540-ALL-311</t>
  </si>
  <si>
    <t>540-ALL-312</t>
  </si>
  <si>
    <t>540-ALL-317</t>
  </si>
  <si>
    <t>540-ALL-319</t>
  </si>
  <si>
    <t>540-ALL-332</t>
  </si>
  <si>
    <t>540-ALL-343</t>
  </si>
  <si>
    <t>540-ALL-411</t>
  </si>
  <si>
    <t>540-ALL-418</t>
  </si>
  <si>
    <t>540-ALL-422</t>
  </si>
  <si>
    <t>540-ALL-423</t>
  </si>
  <si>
    <t>540-ALL-462</t>
  </si>
  <si>
    <t>54A-121-121</t>
  </si>
  <si>
    <t>54A-121-211</t>
  </si>
  <si>
    <t>54A-121-221</t>
  </si>
  <si>
    <t>54A-121-231</t>
  </si>
  <si>
    <t>54A-121-411</t>
  </si>
  <si>
    <t>54A-123-411</t>
  </si>
  <si>
    <t>54A-124-418</t>
  </si>
  <si>
    <t>54A-124-462</t>
  </si>
  <si>
    <t>54A-126-462</t>
  </si>
  <si>
    <t>54A-128-418</t>
  </si>
  <si>
    <t>54A-134-121</t>
  </si>
  <si>
    <t>54A-134-211</t>
  </si>
  <si>
    <t>54A-137-411</t>
  </si>
  <si>
    <t>54A-163-141</t>
  </si>
  <si>
    <t>54A-163-211</t>
  </si>
  <si>
    <t>54A-163-231</t>
  </si>
  <si>
    <t>54A-163-327</t>
  </si>
  <si>
    <t>54A-163-462</t>
  </si>
  <si>
    <t>54A-165-418</t>
  </si>
  <si>
    <t>54A-166-418</t>
  </si>
  <si>
    <t>54A-168-121</t>
  </si>
  <si>
    <t>54A-168-131</t>
  </si>
  <si>
    <t>54A-168-141</t>
  </si>
  <si>
    <t>54A-168-151</t>
  </si>
  <si>
    <t>54A-168-171</t>
  </si>
  <si>
    <t>54A-168-173</t>
  </si>
  <si>
    <t>54A-168-211</t>
  </si>
  <si>
    <t>54A-168-221</t>
  </si>
  <si>
    <t>54A-168-231</t>
  </si>
  <si>
    <t>54A-168-311</t>
  </si>
  <si>
    <t>54A-168-411</t>
  </si>
  <si>
    <t>54A-169-311</t>
  </si>
  <si>
    <t>54A-170-142</t>
  </si>
  <si>
    <t>54A-170-211</t>
  </si>
  <si>
    <t>54A-170-411</t>
  </si>
  <si>
    <t>54A-171-121</t>
  </si>
  <si>
    <t>54A-171-131</t>
  </si>
  <si>
    <t>54A-171-141</t>
  </si>
  <si>
    <t>54A-171-198</t>
  </si>
  <si>
    <t>54A-171-211</t>
  </si>
  <si>
    <t>54A-171-221</t>
  </si>
  <si>
    <t>54A-171-231</t>
  </si>
  <si>
    <t>54A-171-411</t>
  </si>
  <si>
    <t>54A-171-541</t>
  </si>
  <si>
    <t>54A-181-121</t>
  </si>
  <si>
    <t>54A-181-131</t>
  </si>
  <si>
    <t>54A-181-180</t>
  </si>
  <si>
    <t>54A-181-181</t>
  </si>
  <si>
    <t>54A-181-211</t>
  </si>
  <si>
    <t>54A-181-221</t>
  </si>
  <si>
    <t>54A-181-231</t>
  </si>
  <si>
    <t>54A-181-311</t>
  </si>
  <si>
    <t>54A-181-411</t>
  </si>
  <si>
    <t>54A-181-418</t>
  </si>
  <si>
    <t>54A-ALL-121</t>
  </si>
  <si>
    <t>54A-ALL-131</t>
  </si>
  <si>
    <t>54A-ALL-141</t>
  </si>
  <si>
    <t>54A-ALL-142</t>
  </si>
  <si>
    <t>54A-ALL-151</t>
  </si>
  <si>
    <t>54A-ALL-173</t>
  </si>
  <si>
    <t>54A-ALL-180</t>
  </si>
  <si>
    <t>54A-ALL-181</t>
  </si>
  <si>
    <t>54A-ALL-198</t>
  </si>
  <si>
    <t>54A-ALL-311</t>
  </si>
  <si>
    <t>54A-ALL-327</t>
  </si>
  <si>
    <t>54A-ALL-418</t>
  </si>
  <si>
    <t>54A-ALL-462</t>
  </si>
  <si>
    <t>54A-ALL-541</t>
  </si>
  <si>
    <t>550-121-116</t>
  </si>
  <si>
    <t>550-121-151</t>
  </si>
  <si>
    <t>550-121-171</t>
  </si>
  <si>
    <t>550-121-198</t>
  </si>
  <si>
    <t>550-121-211</t>
  </si>
  <si>
    <t>550-121-221</t>
  </si>
  <si>
    <t>550-121-342</t>
  </si>
  <si>
    <t>550-121-411</t>
  </si>
  <si>
    <t>550-121-423</t>
  </si>
  <si>
    <t>550-121-462</t>
  </si>
  <si>
    <t>550-122-311</t>
  </si>
  <si>
    <t>550-123-315</t>
  </si>
  <si>
    <t>550-123-411</t>
  </si>
  <si>
    <t>550-124-462</t>
  </si>
  <si>
    <t>550-125-113</t>
  </si>
  <si>
    <t>550-125-151</t>
  </si>
  <si>
    <t>550-125-174</t>
  </si>
  <si>
    <t>550-125-176</t>
  </si>
  <si>
    <t>550-125-411</t>
  </si>
  <si>
    <t>550-125-451</t>
  </si>
  <si>
    <t>550-125-453</t>
  </si>
  <si>
    <t>550-125-461</t>
  </si>
  <si>
    <t>550-125-462</t>
  </si>
  <si>
    <t>550-126-462</t>
  </si>
  <si>
    <t>550-132-132</t>
  </si>
  <si>
    <t>550-132-145</t>
  </si>
  <si>
    <t>550-132-148</t>
  </si>
  <si>
    <t>550-132-192</t>
  </si>
  <si>
    <t>550-132-211</t>
  </si>
  <si>
    <t>550-132-221</t>
  </si>
  <si>
    <t>550-132-231</t>
  </si>
  <si>
    <t>550-132-317</t>
  </si>
  <si>
    <t>550-132-411</t>
  </si>
  <si>
    <t>550-132-462</t>
  </si>
  <si>
    <t>550-135-311</t>
  </si>
  <si>
    <t>550-137-411</t>
  </si>
  <si>
    <t>550-137-461</t>
  </si>
  <si>
    <t>550-137-541</t>
  </si>
  <si>
    <t>550-163-121</t>
  </si>
  <si>
    <t>550-163-143</t>
  </si>
  <si>
    <t>550-163-162</t>
  </si>
  <si>
    <t>550-163-231</t>
  </si>
  <si>
    <t>550-163-311</t>
  </si>
  <si>
    <t>550-163-315</t>
  </si>
  <si>
    <t>550-163-325</t>
  </si>
  <si>
    <t>550-163-326</t>
  </si>
  <si>
    <t>550-163-343</t>
  </si>
  <si>
    <t>550-163-411</t>
  </si>
  <si>
    <t>550-163-418</t>
  </si>
  <si>
    <t>550-163-422</t>
  </si>
  <si>
    <t>550-163-461</t>
  </si>
  <si>
    <t>550-163-462</t>
  </si>
  <si>
    <t>550-165-392</t>
  </si>
  <si>
    <t>550-165-418</t>
  </si>
  <si>
    <t>550-166-392</t>
  </si>
  <si>
    <t>550-166-418</t>
  </si>
  <si>
    <t>550-169-311</t>
  </si>
  <si>
    <t>550-170-198</t>
  </si>
  <si>
    <t>550-170-211</t>
  </si>
  <si>
    <t>550-170-221</t>
  </si>
  <si>
    <t>550-170-392</t>
  </si>
  <si>
    <t>550-171-116</t>
  </si>
  <si>
    <t>550-171-126</t>
  </si>
  <si>
    <t>550-171-131</t>
  </si>
  <si>
    <t>550-171-142</t>
  </si>
  <si>
    <t>550-171-162</t>
  </si>
  <si>
    <t>550-171-165</t>
  </si>
  <si>
    <t>550-171-199</t>
  </si>
  <si>
    <t>550-171-211</t>
  </si>
  <si>
    <t>550-171-311</t>
  </si>
  <si>
    <t>550-171-392</t>
  </si>
  <si>
    <t>550-171-418</t>
  </si>
  <si>
    <t>550-181-126</t>
  </si>
  <si>
    <t>550-181-142</t>
  </si>
  <si>
    <t>550-181-151</t>
  </si>
  <si>
    <t>550-181-171</t>
  </si>
  <si>
    <t>550-181-173</t>
  </si>
  <si>
    <t>550-181-211</t>
  </si>
  <si>
    <t>550-181-392</t>
  </si>
  <si>
    <t>550-ALL-113</t>
  </si>
  <si>
    <t>550-ALL-116</t>
  </si>
  <si>
    <t>550-ALL-121</t>
  </si>
  <si>
    <t>550-ALL-126</t>
  </si>
  <si>
    <t>550-ALL-131</t>
  </si>
  <si>
    <t>550-ALL-132</t>
  </si>
  <si>
    <t>550-ALL-142</t>
  </si>
  <si>
    <t>550-ALL-143</t>
  </si>
  <si>
    <t>550-ALL-145</t>
  </si>
  <si>
    <t>550-ALL-148</t>
  </si>
  <si>
    <t>550-ALL-151</t>
  </si>
  <si>
    <t>550-ALL-162</t>
  </si>
  <si>
    <t>550-ALL-165</t>
  </si>
  <si>
    <t>550-ALL-174</t>
  </si>
  <si>
    <t>550-ALL-176</t>
  </si>
  <si>
    <t>550-ALL-192</t>
  </si>
  <si>
    <t>550-ALL-198</t>
  </si>
  <si>
    <t>550-ALL-199</t>
  </si>
  <si>
    <t>550-ALL-231</t>
  </si>
  <si>
    <t>550-ALL-311</t>
  </si>
  <si>
    <t>550-ALL-315</t>
  </si>
  <si>
    <t>550-ALL-317</t>
  </si>
  <si>
    <t>550-ALL-325</t>
  </si>
  <si>
    <t>550-ALL-326</t>
  </si>
  <si>
    <t>550-ALL-342</t>
  </si>
  <si>
    <t>550-ALL-343</t>
  </si>
  <si>
    <t>550-ALL-411</t>
  </si>
  <si>
    <t>550-ALL-418</t>
  </si>
  <si>
    <t>550-ALL-422</t>
  </si>
  <si>
    <t>550-ALL-423</t>
  </si>
  <si>
    <t>550-ALL-451</t>
  </si>
  <si>
    <t>550-ALL-453</t>
  </si>
  <si>
    <t>550-ALL-461</t>
  </si>
  <si>
    <t>550-ALL-541</t>
  </si>
  <si>
    <t>55A-121-121</t>
  </si>
  <si>
    <t>55A-121-211</t>
  </si>
  <si>
    <t>55A-121-411</t>
  </si>
  <si>
    <t>55A-121-418</t>
  </si>
  <si>
    <t>55A-122-311</t>
  </si>
  <si>
    <t>55A-124-462</t>
  </si>
  <si>
    <t>55A-126-462</t>
  </si>
  <si>
    <t>55A-128-462</t>
  </si>
  <si>
    <t>55A-128-471</t>
  </si>
  <si>
    <t>55A-129-418</t>
  </si>
  <si>
    <t>55A-132-121</t>
  </si>
  <si>
    <t>55A-132-211</t>
  </si>
  <si>
    <t>55A-132-229</t>
  </si>
  <si>
    <t>55A-135-418</t>
  </si>
  <si>
    <t>55A-137-411</t>
  </si>
  <si>
    <t>55A-163-178</t>
  </si>
  <si>
    <t>55A-163-211</t>
  </si>
  <si>
    <t>55A-163-229</t>
  </si>
  <si>
    <t>55A-163-231</t>
  </si>
  <si>
    <t>55A-163-411</t>
  </si>
  <si>
    <t>55A-163-418</t>
  </si>
  <si>
    <t>55A-163-423</t>
  </si>
  <si>
    <t>55A-170-198</t>
  </si>
  <si>
    <t>55A-170-211</t>
  </si>
  <si>
    <t>55A-ALL-121</t>
  </si>
  <si>
    <t>55A-ALL-178</t>
  </si>
  <si>
    <t>55A-ALL-198</t>
  </si>
  <si>
    <t>55A-ALL-211</t>
  </si>
  <si>
    <t>55A-ALL-229</t>
  </si>
  <si>
    <t>55A-ALL-231</t>
  </si>
  <si>
    <t>55A-ALL-311</t>
  </si>
  <si>
    <t>55A-ALL-411</t>
  </si>
  <si>
    <t>55A-ALL-418</t>
  </si>
  <si>
    <t>55A-ALL-423</t>
  </si>
  <si>
    <t>55A-ALL-462</t>
  </si>
  <si>
    <t>55A-ALL-471</t>
  </si>
  <si>
    <t>55B-121-121</t>
  </si>
  <si>
    <t>55B-121-211</t>
  </si>
  <si>
    <t>55B-123-411</t>
  </si>
  <si>
    <t>55B-124-418</t>
  </si>
  <si>
    <t>55B-124-462</t>
  </si>
  <si>
    <t>55B-126-462</t>
  </si>
  <si>
    <t>55B-128-418</t>
  </si>
  <si>
    <t>55B-132-411</t>
  </si>
  <si>
    <t>55B-137-411</t>
  </si>
  <si>
    <t>55B-164-542</t>
  </si>
  <si>
    <t>55B-165-418</t>
  </si>
  <si>
    <t>55B-169-146</t>
  </si>
  <si>
    <t>55B-169-211</t>
  </si>
  <si>
    <t>55B-170-198</t>
  </si>
  <si>
    <t>55B-ALL-121</t>
  </si>
  <si>
    <t>55B-ALL-146</t>
  </si>
  <si>
    <t>55B-ALL-198</t>
  </si>
  <si>
    <t>55B-ALL-211</t>
  </si>
  <si>
    <t>55B-ALL-411</t>
  </si>
  <si>
    <t>55B-ALL-418</t>
  </si>
  <si>
    <t>55B-ALL-462</t>
  </si>
  <si>
    <t>55B-ALL-542</t>
  </si>
  <si>
    <t>560-121-121</t>
  </si>
  <si>
    <t>560-121-135</t>
  </si>
  <si>
    <t>560-121-171</t>
  </si>
  <si>
    <t>560-121-173</t>
  </si>
  <si>
    <t>560-121-191</t>
  </si>
  <si>
    <t>560-121-211</t>
  </si>
  <si>
    <t>560-121-221</t>
  </si>
  <si>
    <t>560-121-312</t>
  </si>
  <si>
    <t>560-121-411</t>
  </si>
  <si>
    <t>560-121-459</t>
  </si>
  <si>
    <t>560-122-311</t>
  </si>
  <si>
    <t>560-123-411</t>
  </si>
  <si>
    <t>560-124-462</t>
  </si>
  <si>
    <t>560-125-173</t>
  </si>
  <si>
    <t>560-125-174</t>
  </si>
  <si>
    <t>560-125-231</t>
  </si>
  <si>
    <t>560-125-423</t>
  </si>
  <si>
    <t>560-125-461</t>
  </si>
  <si>
    <t>560-126-462</t>
  </si>
  <si>
    <t>560-132-121</t>
  </si>
  <si>
    <t>560-132-132</t>
  </si>
  <si>
    <t>560-132-133</t>
  </si>
  <si>
    <t>560-132-141</t>
  </si>
  <si>
    <t>560-132-142</t>
  </si>
  <si>
    <t>560-132-144</t>
  </si>
  <si>
    <t>560-132-162</t>
  </si>
  <si>
    <t>560-132-211</t>
  </si>
  <si>
    <t>560-132-221</t>
  </si>
  <si>
    <t>560-132-314</t>
  </si>
  <si>
    <t>560-132-332</t>
  </si>
  <si>
    <t>560-132-344</t>
  </si>
  <si>
    <t>560-132-411</t>
  </si>
  <si>
    <t>560-135-418</t>
  </si>
  <si>
    <t>560-137-411</t>
  </si>
  <si>
    <t>560-163-121</t>
  </si>
  <si>
    <t>560-163-141</t>
  </si>
  <si>
    <t>560-163-142</t>
  </si>
  <si>
    <t>560-163-143</t>
  </si>
  <si>
    <t>560-163-151</t>
  </si>
  <si>
    <t>560-163-162</t>
  </si>
  <si>
    <t>560-163-173</t>
  </si>
  <si>
    <t>560-163-181</t>
  </si>
  <si>
    <t>560-163-183</t>
  </si>
  <si>
    <t>560-163-191</t>
  </si>
  <si>
    <t>560-163-211</t>
  </si>
  <si>
    <t>560-163-221</t>
  </si>
  <si>
    <t>560-163-231</t>
  </si>
  <si>
    <t>560-163-311</t>
  </si>
  <si>
    <t>560-163-312</t>
  </si>
  <si>
    <t>560-163-343</t>
  </si>
  <si>
    <t>560-163-413</t>
  </si>
  <si>
    <t>560-163-418</t>
  </si>
  <si>
    <t>560-163-461</t>
  </si>
  <si>
    <t>560-163-462</t>
  </si>
  <si>
    <t>560-163-472</t>
  </si>
  <si>
    <t>560-165-411</t>
  </si>
  <si>
    <t>560-165-418</t>
  </si>
  <si>
    <t>560-166-418</t>
  </si>
  <si>
    <t>560-167-126</t>
  </si>
  <si>
    <t>560-167-132</t>
  </si>
  <si>
    <t>560-167-142</t>
  </si>
  <si>
    <t>560-167-145</t>
  </si>
  <si>
    <t>560-167-211</t>
  </si>
  <si>
    <t>560-167-221</t>
  </si>
  <si>
    <t>560-167-392</t>
  </si>
  <si>
    <t>560-169-146</t>
  </si>
  <si>
    <t>560-169-211</t>
  </si>
  <si>
    <t>560-169-221</t>
  </si>
  <si>
    <t>560-169-231</t>
  </si>
  <si>
    <t>560-169-311</t>
  </si>
  <si>
    <t>560-169-392</t>
  </si>
  <si>
    <t>560-170-392</t>
  </si>
  <si>
    <t>560-170-411</t>
  </si>
  <si>
    <t>560-171-126</t>
  </si>
  <si>
    <t>560-171-142</t>
  </si>
  <si>
    <t>560-171-143</t>
  </si>
  <si>
    <t>560-171-173</t>
  </si>
  <si>
    <t>560-171-174</t>
  </si>
  <si>
    <t>560-171-176</t>
  </si>
  <si>
    <t>560-171-211</t>
  </si>
  <si>
    <t>560-171-392</t>
  </si>
  <si>
    <t>560-171-411</t>
  </si>
  <si>
    <t>560-171-462</t>
  </si>
  <si>
    <t>560-181-174</t>
  </si>
  <si>
    <t>560-181-176</t>
  </si>
  <si>
    <t>560-181-211</t>
  </si>
  <si>
    <t>560-181-311</t>
  </si>
  <si>
    <t>560-181-392</t>
  </si>
  <si>
    <t>560-ALL-121</t>
  </si>
  <si>
    <t>560-ALL-126</t>
  </si>
  <si>
    <t>560-ALL-132</t>
  </si>
  <si>
    <t>560-ALL-133</t>
  </si>
  <si>
    <t>560-ALL-135</t>
  </si>
  <si>
    <t>560-ALL-141</t>
  </si>
  <si>
    <t>560-ALL-142</t>
  </si>
  <si>
    <t>560-ALL-143</t>
  </si>
  <si>
    <t>560-ALL-144</t>
  </si>
  <si>
    <t>560-ALL-145</t>
  </si>
  <si>
    <t>560-ALL-146</t>
  </si>
  <si>
    <t>560-ALL-151</t>
  </si>
  <si>
    <t>560-ALL-162</t>
  </si>
  <si>
    <t>560-ALL-173</t>
  </si>
  <si>
    <t>560-ALL-174</t>
  </si>
  <si>
    <t>560-ALL-176</t>
  </si>
  <si>
    <t>560-ALL-181</t>
  </si>
  <si>
    <t>560-ALL-183</t>
  </si>
  <si>
    <t>560-ALL-191</t>
  </si>
  <si>
    <t>560-ALL-231</t>
  </si>
  <si>
    <t>560-ALL-311</t>
  </si>
  <si>
    <t>560-ALL-312</t>
  </si>
  <si>
    <t>560-ALL-314</t>
  </si>
  <si>
    <t>560-ALL-332</t>
  </si>
  <si>
    <t>560-ALL-343</t>
  </si>
  <si>
    <t>560-ALL-344</t>
  </si>
  <si>
    <t>560-ALL-413</t>
  </si>
  <si>
    <t>560-ALL-418</t>
  </si>
  <si>
    <t>560-ALL-423</t>
  </si>
  <si>
    <t>560-ALL-459</t>
  </si>
  <si>
    <t>560-ALL-461</t>
  </si>
  <si>
    <t>560-ALL-462</t>
  </si>
  <si>
    <t>560-ALL-472</t>
  </si>
  <si>
    <t>570-121-121</t>
  </si>
  <si>
    <t>570-121-198</t>
  </si>
  <si>
    <t>570-121-211</t>
  </si>
  <si>
    <t>570-121-221</t>
  </si>
  <si>
    <t>570-121-312</t>
  </si>
  <si>
    <t>570-121-411</t>
  </si>
  <si>
    <t>570-124-462</t>
  </si>
  <si>
    <t>570-128-462</t>
  </si>
  <si>
    <t>570-132-192</t>
  </si>
  <si>
    <t>570-132-211</t>
  </si>
  <si>
    <t>570-132-221</t>
  </si>
  <si>
    <t>570-132-311</t>
  </si>
  <si>
    <t>570-132-411</t>
  </si>
  <si>
    <t>570-134-411</t>
  </si>
  <si>
    <t>570-135-418</t>
  </si>
  <si>
    <t>570-137-411</t>
  </si>
  <si>
    <t>570-163-143</t>
  </si>
  <si>
    <t>570-163-153</t>
  </si>
  <si>
    <t>570-163-171</t>
  </si>
  <si>
    <t>570-163-174</t>
  </si>
  <si>
    <t>570-163-211</t>
  </si>
  <si>
    <t>570-163-221</t>
  </si>
  <si>
    <t>570-163-231</t>
  </si>
  <si>
    <t>570-163-311</t>
  </si>
  <si>
    <t>570-163-392</t>
  </si>
  <si>
    <t>570-163-418</t>
  </si>
  <si>
    <t>570-163-462</t>
  </si>
  <si>
    <t>570-163-472</t>
  </si>
  <si>
    <t>570-166-418</t>
  </si>
  <si>
    <t>570-167-126</t>
  </si>
  <si>
    <t>570-167-142</t>
  </si>
  <si>
    <t>570-167-199</t>
  </si>
  <si>
    <t>570-167-211</t>
  </si>
  <si>
    <t>570-170-121</t>
  </si>
  <si>
    <t>570-170-211</t>
  </si>
  <si>
    <t>570-170-221</t>
  </si>
  <si>
    <t>570-170-231</t>
  </si>
  <si>
    <t>570-170-392</t>
  </si>
  <si>
    <t>570-171-126</t>
  </si>
  <si>
    <t>570-171-142</t>
  </si>
  <si>
    <t>570-171-171</t>
  </si>
  <si>
    <t>570-171-174</t>
  </si>
  <si>
    <t>570-171-181</t>
  </si>
  <si>
    <t>570-171-199</t>
  </si>
  <si>
    <t>570-171-211</t>
  </si>
  <si>
    <t>570-171-333</t>
  </si>
  <si>
    <t>570-171-392</t>
  </si>
  <si>
    <t>570-171-462</t>
  </si>
  <si>
    <t>570-178-418</t>
  </si>
  <si>
    <t>570-181-392</t>
  </si>
  <si>
    <t>570-181-461</t>
  </si>
  <si>
    <t>570-ALL-121</t>
  </si>
  <si>
    <t>570-ALL-126</t>
  </si>
  <si>
    <t>570-ALL-142</t>
  </si>
  <si>
    <t>570-ALL-143</t>
  </si>
  <si>
    <t>570-ALL-153</t>
  </si>
  <si>
    <t>570-ALL-181</t>
  </si>
  <si>
    <t>570-ALL-192</t>
  </si>
  <si>
    <t>570-ALL-198</t>
  </si>
  <si>
    <t>570-ALL-199</t>
  </si>
  <si>
    <t>570-ALL-311</t>
  </si>
  <si>
    <t>570-ALL-312</t>
  </si>
  <si>
    <t>570-ALL-333</t>
  </si>
  <si>
    <t>570-ALL-392</t>
  </si>
  <si>
    <t>570-ALL-418</t>
  </si>
  <si>
    <t>570-ALL-461</t>
  </si>
  <si>
    <t>570-ALL-462</t>
  </si>
  <si>
    <t>570-ALL-472</t>
  </si>
  <si>
    <t>580-121-121</t>
  </si>
  <si>
    <t>580-121-211</t>
  </si>
  <si>
    <t>580-121-221</t>
  </si>
  <si>
    <t>580-121-411</t>
  </si>
  <si>
    <t>580-122-317</t>
  </si>
  <si>
    <t>580-123-315</t>
  </si>
  <si>
    <t>580-123-411</t>
  </si>
  <si>
    <t>580-124-462</t>
  </si>
  <si>
    <t>580-125-174</t>
  </si>
  <si>
    <t>580-125-176</t>
  </si>
  <si>
    <t>580-125-184</t>
  </si>
  <si>
    <t>580-125-221</t>
  </si>
  <si>
    <t>580-125-231</t>
  </si>
  <si>
    <t>580-125-411</t>
  </si>
  <si>
    <t>580-125-462</t>
  </si>
  <si>
    <t>580-126-462</t>
  </si>
  <si>
    <t>580-128-462</t>
  </si>
  <si>
    <t>580-132-145</t>
  </si>
  <si>
    <t>580-132-211</t>
  </si>
  <si>
    <t>580-132-221</t>
  </si>
  <si>
    <t>580-132-231</t>
  </si>
  <si>
    <t>580-132-311</t>
  </si>
  <si>
    <t>580-134-131</t>
  </si>
  <si>
    <t>580-134-142</t>
  </si>
  <si>
    <t>580-134-146</t>
  </si>
  <si>
    <t>580-134-191</t>
  </si>
  <si>
    <t>580-134-211</t>
  </si>
  <si>
    <t>580-134-221</t>
  </si>
  <si>
    <t>580-134-231</t>
  </si>
  <si>
    <t>580-134-411</t>
  </si>
  <si>
    <t>580-134-541</t>
  </si>
  <si>
    <t>580-137-411</t>
  </si>
  <si>
    <t>580-138-418</t>
  </si>
  <si>
    <t>580-163-131</t>
  </si>
  <si>
    <t>580-163-133</t>
  </si>
  <si>
    <t>580-163-146</t>
  </si>
  <si>
    <t>580-163-173</t>
  </si>
  <si>
    <t>580-163-181</t>
  </si>
  <si>
    <t>580-163-184</t>
  </si>
  <si>
    <t>580-163-199</t>
  </si>
  <si>
    <t>580-163-211</t>
  </si>
  <si>
    <t>580-163-221</t>
  </si>
  <si>
    <t>580-163-231</t>
  </si>
  <si>
    <t>580-163-392</t>
  </si>
  <si>
    <t>580-163-411</t>
  </si>
  <si>
    <t>580-163-418</t>
  </si>
  <si>
    <t>580-163-461</t>
  </si>
  <si>
    <t>580-163-462</t>
  </si>
  <si>
    <t>580-165-418</t>
  </si>
  <si>
    <t>580-169-146</t>
  </si>
  <si>
    <t>580-169-211</t>
  </si>
  <si>
    <t>580-169-392</t>
  </si>
  <si>
    <t>580-171-126</t>
  </si>
  <si>
    <t>580-171-142</t>
  </si>
  <si>
    <t>580-171-147</t>
  </si>
  <si>
    <t>580-171-171</t>
  </si>
  <si>
    <t>580-171-172</t>
  </si>
  <si>
    <t>580-171-180</t>
  </si>
  <si>
    <t>580-171-181</t>
  </si>
  <si>
    <t>580-171-199</t>
  </si>
  <si>
    <t>580-171-211</t>
  </si>
  <si>
    <t>580-171-221</t>
  </si>
  <si>
    <t>580-171-312</t>
  </si>
  <si>
    <t>580-171-392</t>
  </si>
  <si>
    <t>580-171-411</t>
  </si>
  <si>
    <t>580-171-418</t>
  </si>
  <si>
    <t>580-ALL-121</t>
  </si>
  <si>
    <t>580-ALL-126</t>
  </si>
  <si>
    <t>580-ALL-131</t>
  </si>
  <si>
    <t>580-ALL-133</t>
  </si>
  <si>
    <t>580-ALL-142</t>
  </si>
  <si>
    <t>580-ALL-145</t>
  </si>
  <si>
    <t>580-ALL-146</t>
  </si>
  <si>
    <t>580-ALL-147</t>
  </si>
  <si>
    <t>580-ALL-171</t>
  </si>
  <si>
    <t>580-ALL-172</t>
  </si>
  <si>
    <t>580-ALL-173</t>
  </si>
  <si>
    <t>580-ALL-174</t>
  </si>
  <si>
    <t>580-ALL-176</t>
  </si>
  <si>
    <t>580-ALL-180</t>
  </si>
  <si>
    <t>580-ALL-181</t>
  </si>
  <si>
    <t>580-ALL-184</t>
  </si>
  <si>
    <t>580-ALL-191</t>
  </si>
  <si>
    <t>580-ALL-199</t>
  </si>
  <si>
    <t>580-ALL-221</t>
  </si>
  <si>
    <t>580-ALL-231</t>
  </si>
  <si>
    <t>580-ALL-311</t>
  </si>
  <si>
    <t>580-ALL-312</t>
  </si>
  <si>
    <t>580-ALL-315</t>
  </si>
  <si>
    <t>580-ALL-317</t>
  </si>
  <si>
    <t>580-ALL-392</t>
  </si>
  <si>
    <t>580-ALL-411</t>
  </si>
  <si>
    <t>580-ALL-418</t>
  </si>
  <si>
    <t>580-ALL-461</t>
  </si>
  <si>
    <t>580-ALL-462</t>
  </si>
  <si>
    <t>580-ALL-541</t>
  </si>
  <si>
    <t>58B-123-315</t>
  </si>
  <si>
    <t>58B-124-418</t>
  </si>
  <si>
    <t>58B-126-462</t>
  </si>
  <si>
    <t>58B-128-462</t>
  </si>
  <si>
    <t>58B-132-411</t>
  </si>
  <si>
    <t>58B-134-413</t>
  </si>
  <si>
    <t>58B-134-418</t>
  </si>
  <si>
    <t>58B-134-461</t>
  </si>
  <si>
    <t>58B-135-418</t>
  </si>
  <si>
    <t>58B-137-411</t>
  </si>
  <si>
    <t>58B-138-418</t>
  </si>
  <si>
    <t>58B-167-311</t>
  </si>
  <si>
    <t>58B-169-311</t>
  </si>
  <si>
    <t>58B-170-121</t>
  </si>
  <si>
    <t>58B-170-211</t>
  </si>
  <si>
    <t>58B-171-121</t>
  </si>
  <si>
    <t>58B-171-211</t>
  </si>
  <si>
    <t>58B-171-221</t>
  </si>
  <si>
    <t>58B-171-311</t>
  </si>
  <si>
    <t>58B-171-418</t>
  </si>
  <si>
    <t>58B-181-311</t>
  </si>
  <si>
    <t>58B-181-411</t>
  </si>
  <si>
    <t>58B-181-541</t>
  </si>
  <si>
    <t>58B-ALL-121</t>
  </si>
  <si>
    <t>58B-ALL-211</t>
  </si>
  <si>
    <t>58B-ALL-221</t>
  </si>
  <si>
    <t>58B-ALL-311</t>
  </si>
  <si>
    <t>58B-ALL-315</t>
  </si>
  <si>
    <t>58B-ALL-411</t>
  </si>
  <si>
    <t>58B-ALL-413</t>
  </si>
  <si>
    <t>58B-ALL-418</t>
  </si>
  <si>
    <t>58B-ALL-461</t>
  </si>
  <si>
    <t>58B-ALL-541</t>
  </si>
  <si>
    <t>590-121-146</t>
  </si>
  <si>
    <t>590-121-151</t>
  </si>
  <si>
    <t>590-121-171</t>
  </si>
  <si>
    <t>590-121-198</t>
  </si>
  <si>
    <t>590-121-211</t>
  </si>
  <si>
    <t>590-121-221</t>
  </si>
  <si>
    <t>590-121-312</t>
  </si>
  <si>
    <t>590-121-331</t>
  </si>
  <si>
    <t>590-121-411</t>
  </si>
  <si>
    <t>590-122-317</t>
  </si>
  <si>
    <t>590-123-411</t>
  </si>
  <si>
    <t>590-124-462</t>
  </si>
  <si>
    <t>590-126-462</t>
  </si>
  <si>
    <t>590-129-418</t>
  </si>
  <si>
    <t>590-132-121</t>
  </si>
  <si>
    <t>590-132-131</t>
  </si>
  <si>
    <t>590-132-133</t>
  </si>
  <si>
    <t>590-132-142</t>
  </si>
  <si>
    <t>590-132-146</t>
  </si>
  <si>
    <t>590-132-192</t>
  </si>
  <si>
    <t>590-132-211</t>
  </si>
  <si>
    <t>590-132-221</t>
  </si>
  <si>
    <t>590-132-311</t>
  </si>
  <si>
    <t>590-132-411</t>
  </si>
  <si>
    <t>590-134-163</t>
  </si>
  <si>
    <t>590-134-211</t>
  </si>
  <si>
    <t>590-134-411</t>
  </si>
  <si>
    <t>590-134-418</t>
  </si>
  <si>
    <t>590-134-461</t>
  </si>
  <si>
    <t>590-134-462</t>
  </si>
  <si>
    <t>590-135-418</t>
  </si>
  <si>
    <t>590-137-411</t>
  </si>
  <si>
    <t>590-163-133</t>
  </si>
  <si>
    <t>590-163-192</t>
  </si>
  <si>
    <t>590-163-211</t>
  </si>
  <si>
    <t>590-163-221</t>
  </si>
  <si>
    <t>590-163-312</t>
  </si>
  <si>
    <t>590-163-342</t>
  </si>
  <si>
    <t>590-163-418</t>
  </si>
  <si>
    <t>590-163-461</t>
  </si>
  <si>
    <t>590-163-462</t>
  </si>
  <si>
    <t>590-163-472</t>
  </si>
  <si>
    <t>590-165-411</t>
  </si>
  <si>
    <t>590-166-418</t>
  </si>
  <si>
    <t>590-167-121</t>
  </si>
  <si>
    <t>590-167-132</t>
  </si>
  <si>
    <t>590-167-142</t>
  </si>
  <si>
    <t>590-167-146</t>
  </si>
  <si>
    <t>590-167-211</t>
  </si>
  <si>
    <t>590-167-221</t>
  </si>
  <si>
    <t>590-167-331</t>
  </si>
  <si>
    <t>590-169-131</t>
  </si>
  <si>
    <t>590-169-146</t>
  </si>
  <si>
    <t>590-169-211</t>
  </si>
  <si>
    <t>590-169-221</t>
  </si>
  <si>
    <t>590-169-231</t>
  </si>
  <si>
    <t>590-169-392</t>
  </si>
  <si>
    <t>590-170-146</t>
  </si>
  <si>
    <t>590-170-211</t>
  </si>
  <si>
    <t>590-170-221</t>
  </si>
  <si>
    <t>590-170-392</t>
  </si>
  <si>
    <t>590-171-312</t>
  </si>
  <si>
    <t>590-171-392</t>
  </si>
  <si>
    <t>590-171-411</t>
  </si>
  <si>
    <t>590-171-418</t>
  </si>
  <si>
    <t>590-ALL-121</t>
  </si>
  <si>
    <t>590-ALL-131</t>
  </si>
  <si>
    <t>590-ALL-132</t>
  </si>
  <si>
    <t>590-ALL-133</t>
  </si>
  <si>
    <t>590-ALL-142</t>
  </si>
  <si>
    <t>590-ALL-146</t>
  </si>
  <si>
    <t>590-ALL-163</t>
  </si>
  <si>
    <t>590-ALL-192</t>
  </si>
  <si>
    <t>590-ALL-198</t>
  </si>
  <si>
    <t>590-ALL-231</t>
  </si>
  <si>
    <t>590-ALL-311</t>
  </si>
  <si>
    <t>590-ALL-312</t>
  </si>
  <si>
    <t>590-ALL-317</t>
  </si>
  <si>
    <t>590-ALL-331</t>
  </si>
  <si>
    <t>590-ALL-342</t>
  </si>
  <si>
    <t>590-ALL-418</t>
  </si>
  <si>
    <t>590-ALL-461</t>
  </si>
  <si>
    <t>590-ALL-462</t>
  </si>
  <si>
    <t>590-ALL-472</t>
  </si>
  <si>
    <t>600-121-191</t>
  </si>
  <si>
    <t>600-121-211</t>
  </si>
  <si>
    <t>600-121-221</t>
  </si>
  <si>
    <t>600-121-312</t>
  </si>
  <si>
    <t>600-121-411</t>
  </si>
  <si>
    <t>600-121-462</t>
  </si>
  <si>
    <t>600-122-311</t>
  </si>
  <si>
    <t>600-123-411</t>
  </si>
  <si>
    <t>600-124-326</t>
  </si>
  <si>
    <t>600-124-462</t>
  </si>
  <si>
    <t>600-125-174</t>
  </si>
  <si>
    <t>600-125-184</t>
  </si>
  <si>
    <t>600-125-199</t>
  </si>
  <si>
    <t>600-125-231</t>
  </si>
  <si>
    <t>600-125-235</t>
  </si>
  <si>
    <t>600-126-462</t>
  </si>
  <si>
    <t>600-128-462</t>
  </si>
  <si>
    <t>600-132-192</t>
  </si>
  <si>
    <t>600-132-211</t>
  </si>
  <si>
    <t>600-132-221</t>
  </si>
  <si>
    <t>600-132-311</t>
  </si>
  <si>
    <t>600-132-331</t>
  </si>
  <si>
    <t>600-132-411</t>
  </si>
  <si>
    <t>600-132-462</t>
  </si>
  <si>
    <t>600-132-541</t>
  </si>
  <si>
    <t>600-135-418</t>
  </si>
  <si>
    <t>600-135-542</t>
  </si>
  <si>
    <t>600-137-411</t>
  </si>
  <si>
    <t>600-137-461</t>
  </si>
  <si>
    <t>600-163-141</t>
  </si>
  <si>
    <t>600-163-142</t>
  </si>
  <si>
    <t>600-163-146</t>
  </si>
  <si>
    <t>600-163-147</t>
  </si>
  <si>
    <t>600-163-149</t>
  </si>
  <si>
    <t>600-163-151</t>
  </si>
  <si>
    <t>600-163-152</t>
  </si>
  <si>
    <t>600-163-153</t>
  </si>
  <si>
    <t>600-163-171</t>
  </si>
  <si>
    <t>600-163-173</t>
  </si>
  <si>
    <t>600-163-174</t>
  </si>
  <si>
    <t>600-163-175</t>
  </si>
  <si>
    <t>600-163-176</t>
  </si>
  <si>
    <t>600-163-178</t>
  </si>
  <si>
    <t>600-163-184</t>
  </si>
  <si>
    <t>600-163-187</t>
  </si>
  <si>
    <t>600-163-191</t>
  </si>
  <si>
    <t>600-163-192</t>
  </si>
  <si>
    <t>600-163-211</t>
  </si>
  <si>
    <t>600-163-221</t>
  </si>
  <si>
    <t>600-163-231</t>
  </si>
  <si>
    <t>600-163-232</t>
  </si>
  <si>
    <t>600-163-235</t>
  </si>
  <si>
    <t>600-163-311</t>
  </si>
  <si>
    <t>600-163-312</t>
  </si>
  <si>
    <t>600-163-314</t>
  </si>
  <si>
    <t>600-163-315</t>
  </si>
  <si>
    <t>600-163-326</t>
  </si>
  <si>
    <t>600-163-342</t>
  </si>
  <si>
    <t>600-163-392</t>
  </si>
  <si>
    <t>600-163-411</t>
  </si>
  <si>
    <t>600-163-413</t>
  </si>
  <si>
    <t>600-163-418</t>
  </si>
  <si>
    <t>600-163-461</t>
  </si>
  <si>
    <t>600-163-462</t>
  </si>
  <si>
    <t>600-167-192</t>
  </si>
  <si>
    <t>600-167-211</t>
  </si>
  <si>
    <t>600-167-221</t>
  </si>
  <si>
    <t>600-167-232</t>
  </si>
  <si>
    <t>600-167-392</t>
  </si>
  <si>
    <t>600-169-131</t>
  </si>
  <si>
    <t>600-169-133</t>
  </si>
  <si>
    <t>600-169-181</t>
  </si>
  <si>
    <t>600-169-211</t>
  </si>
  <si>
    <t>600-169-221</t>
  </si>
  <si>
    <t>600-169-231</t>
  </si>
  <si>
    <t>600-169-232</t>
  </si>
  <si>
    <t>600-169-235</t>
  </si>
  <si>
    <t>600-169-392</t>
  </si>
  <si>
    <t>600-170-143</t>
  </si>
  <si>
    <t>600-170-211</t>
  </si>
  <si>
    <t>600-170-232</t>
  </si>
  <si>
    <t>600-170-235</t>
  </si>
  <si>
    <t>600-170-311</t>
  </si>
  <si>
    <t>600-170-392</t>
  </si>
  <si>
    <t>600-171-126</t>
  </si>
  <si>
    <t>600-171-131</t>
  </si>
  <si>
    <t>600-171-133</t>
  </si>
  <si>
    <t>600-171-135</t>
  </si>
  <si>
    <t>600-171-142</t>
  </si>
  <si>
    <t>600-171-144</t>
  </si>
  <si>
    <t>600-171-146</t>
  </si>
  <si>
    <t>600-171-147</t>
  </si>
  <si>
    <t>600-171-149</t>
  </si>
  <si>
    <t>600-171-151</t>
  </si>
  <si>
    <t>600-171-171</t>
  </si>
  <si>
    <t>600-171-173</t>
  </si>
  <si>
    <t>600-171-174</t>
  </si>
  <si>
    <t>600-171-175</t>
  </si>
  <si>
    <t>600-171-176</t>
  </si>
  <si>
    <t>600-171-178</t>
  </si>
  <si>
    <t>600-171-187</t>
  </si>
  <si>
    <t>600-171-192</t>
  </si>
  <si>
    <t>600-171-199</t>
  </si>
  <si>
    <t>600-171-211</t>
  </si>
  <si>
    <t>600-171-221</t>
  </si>
  <si>
    <t>600-171-231</t>
  </si>
  <si>
    <t>600-171-232</t>
  </si>
  <si>
    <t>600-171-311</t>
  </si>
  <si>
    <t>600-171-315</t>
  </si>
  <si>
    <t>600-171-392</t>
  </si>
  <si>
    <t>600-171-411</t>
  </si>
  <si>
    <t>600-171-462</t>
  </si>
  <si>
    <t>600-ALL-126</t>
  </si>
  <si>
    <t>600-ALL-131</t>
  </si>
  <si>
    <t>600-ALL-133</t>
  </si>
  <si>
    <t>600-ALL-135</t>
  </si>
  <si>
    <t>600-ALL-141</t>
  </si>
  <si>
    <t>600-ALL-142</t>
  </si>
  <si>
    <t>600-ALL-143</t>
  </si>
  <si>
    <t>600-ALL-144</t>
  </si>
  <si>
    <t>600-ALL-146</t>
  </si>
  <si>
    <t>600-ALL-147</t>
  </si>
  <si>
    <t>600-ALL-151</t>
  </si>
  <si>
    <t>600-ALL-152</t>
  </si>
  <si>
    <t>600-ALL-153</t>
  </si>
  <si>
    <t>600-ALL-171</t>
  </si>
  <si>
    <t>600-ALL-174</t>
  </si>
  <si>
    <t>600-ALL-175</t>
  </si>
  <si>
    <t>600-ALL-178</t>
  </si>
  <si>
    <t>600-ALL-181</t>
  </si>
  <si>
    <t>600-ALL-184</t>
  </si>
  <si>
    <t>600-ALL-187</t>
  </si>
  <si>
    <t>600-ALL-191</t>
  </si>
  <si>
    <t>600-ALL-192</t>
  </si>
  <si>
    <t>600-ALL-199</t>
  </si>
  <si>
    <t>600-ALL-231</t>
  </si>
  <si>
    <t>600-ALL-232</t>
  </si>
  <si>
    <t>600-ALL-235</t>
  </si>
  <si>
    <t>600-ALL-311</t>
  </si>
  <si>
    <t>600-ALL-312</t>
  </si>
  <si>
    <t>600-ALL-314</t>
  </si>
  <si>
    <t>600-ALL-315</t>
  </si>
  <si>
    <t>600-ALL-326</t>
  </si>
  <si>
    <t>600-ALL-331</t>
  </si>
  <si>
    <t>600-ALL-342</t>
  </si>
  <si>
    <t>600-ALL-392</t>
  </si>
  <si>
    <t>600-ALL-411</t>
  </si>
  <si>
    <t>600-ALL-413</t>
  </si>
  <si>
    <t>600-ALL-418</t>
  </si>
  <si>
    <t>600-ALL-461</t>
  </si>
  <si>
    <t>600-ALL-462</t>
  </si>
  <si>
    <t>600-ALL-541</t>
  </si>
  <si>
    <t>600-ALL-542</t>
  </si>
  <si>
    <t>60B-121-121</t>
  </si>
  <si>
    <t>60B-121-131</t>
  </si>
  <si>
    <t>60B-121-171</t>
  </si>
  <si>
    <t>60B-121-191</t>
  </si>
  <si>
    <t>60B-121-211</t>
  </si>
  <si>
    <t>60B-121-411</t>
  </si>
  <si>
    <t>60B-124-418</t>
  </si>
  <si>
    <t>60B-124-462</t>
  </si>
  <si>
    <t>60B-125-411</t>
  </si>
  <si>
    <t>60B-126-462</t>
  </si>
  <si>
    <t>60B-128-462</t>
  </si>
  <si>
    <t>60B-129-418</t>
  </si>
  <si>
    <t>60B-132-311</t>
  </si>
  <si>
    <t>60B-137-411</t>
  </si>
  <si>
    <t>60B-163-121</t>
  </si>
  <si>
    <t>60B-163-211</t>
  </si>
  <si>
    <t>60B-163-312</t>
  </si>
  <si>
    <t>60B-163-418</t>
  </si>
  <si>
    <t>60B-167-311</t>
  </si>
  <si>
    <t>60B-171-135</t>
  </si>
  <si>
    <t>60B-171-171</t>
  </si>
  <si>
    <t>60B-171-211</t>
  </si>
  <si>
    <t>60B-171-311</t>
  </si>
  <si>
    <t>60B-171-418</t>
  </si>
  <si>
    <t>60B-ALL-121</t>
  </si>
  <si>
    <t>60B-ALL-131</t>
  </si>
  <si>
    <t>60B-ALL-135</t>
  </si>
  <si>
    <t>60B-ALL-171</t>
  </si>
  <si>
    <t>60B-ALL-191</t>
  </si>
  <si>
    <t>60B-ALL-211</t>
  </si>
  <si>
    <t>60B-ALL-312</t>
  </si>
  <si>
    <t>60B-ALL-411</t>
  </si>
  <si>
    <t>60B-ALL-418</t>
  </si>
  <si>
    <t>60B-ALL-462</t>
  </si>
  <si>
    <t>60D-121-116</t>
  </si>
  <si>
    <t>60D-121-121</t>
  </si>
  <si>
    <t>60D-121-211</t>
  </si>
  <si>
    <t>60D-121-221</t>
  </si>
  <si>
    <t>60D-121-418</t>
  </si>
  <si>
    <t>60D-123-411</t>
  </si>
  <si>
    <t>60D-124-418</t>
  </si>
  <si>
    <t>60D-124-462</t>
  </si>
  <si>
    <t>60D-124-542</t>
  </si>
  <si>
    <t>60D-126-418</t>
  </si>
  <si>
    <t>60D-126-542</t>
  </si>
  <si>
    <t>60D-132-311</t>
  </si>
  <si>
    <t>60D-132-411</t>
  </si>
  <si>
    <t>60D-132-418</t>
  </si>
  <si>
    <t>60D-135-542</t>
  </si>
  <si>
    <t>60D-137-311</t>
  </si>
  <si>
    <t>60D-137-411</t>
  </si>
  <si>
    <t>60D-137-461</t>
  </si>
  <si>
    <t>60D-138-418</t>
  </si>
  <si>
    <t>60D-164-141</t>
  </si>
  <si>
    <t>60D-164-211</t>
  </si>
  <si>
    <t>60D-164-311</t>
  </si>
  <si>
    <t>60D-164-411</t>
  </si>
  <si>
    <t>60D-164-418</t>
  </si>
  <si>
    <t>60D-165-418</t>
  </si>
  <si>
    <t>60D-167-121</t>
  </si>
  <si>
    <t>60D-167-211</t>
  </si>
  <si>
    <t>60D-167-221</t>
  </si>
  <si>
    <t>60D-167-311</t>
  </si>
  <si>
    <t>60D-167-411</t>
  </si>
  <si>
    <t>60D-170-198</t>
  </si>
  <si>
    <t>60D-170-211</t>
  </si>
  <si>
    <t>60D-170-221</t>
  </si>
  <si>
    <t>60D-ALL-116</t>
  </si>
  <si>
    <t>60D-ALL-121</t>
  </si>
  <si>
    <t>60D-ALL-141</t>
  </si>
  <si>
    <t>60D-ALL-198</t>
  </si>
  <si>
    <t>60D-ALL-211</t>
  </si>
  <si>
    <t>60D-ALL-221</t>
  </si>
  <si>
    <t>60D-ALL-311</t>
  </si>
  <si>
    <t>60D-ALL-411</t>
  </si>
  <si>
    <t>60D-ALL-418</t>
  </si>
  <si>
    <t>60D-ALL-461</t>
  </si>
  <si>
    <t>60D-ALL-462</t>
  </si>
  <si>
    <t>60D-ALL-542</t>
  </si>
  <si>
    <t>60F-122-311</t>
  </si>
  <si>
    <t>60F-123-411</t>
  </si>
  <si>
    <t>60F-124-418</t>
  </si>
  <si>
    <t>60F-124-462</t>
  </si>
  <si>
    <t>60F-126-462</t>
  </si>
  <si>
    <t>60F-135-462</t>
  </si>
  <si>
    <t>60F-137-411</t>
  </si>
  <si>
    <t>60F-138-418</t>
  </si>
  <si>
    <t>60F-164-162</t>
  </si>
  <si>
    <t>60F-ALL-162</t>
  </si>
  <si>
    <t>60F-ALL-311</t>
  </si>
  <si>
    <t>60F-ALL-411</t>
  </si>
  <si>
    <t>60F-ALL-418</t>
  </si>
  <si>
    <t>60F-ALL-462</t>
  </si>
  <si>
    <t>60G-121-121</t>
  </si>
  <si>
    <t>60G-121-211</t>
  </si>
  <si>
    <t>60G-121-229</t>
  </si>
  <si>
    <t>60G-121-411</t>
  </si>
  <si>
    <t>60G-122-317</t>
  </si>
  <si>
    <t>60G-123-411</t>
  </si>
  <si>
    <t>60G-124-418</t>
  </si>
  <si>
    <t>60G-124-462</t>
  </si>
  <si>
    <t>60G-126-462</t>
  </si>
  <si>
    <t>60G-128-418</t>
  </si>
  <si>
    <t>60G-132-411</t>
  </si>
  <si>
    <t>60G-135-418</t>
  </si>
  <si>
    <t>60G-137-411</t>
  </si>
  <si>
    <t>60G-163-131</t>
  </si>
  <si>
    <t>60G-163-211</t>
  </si>
  <si>
    <t>60G-163-229</t>
  </si>
  <si>
    <t>60G-163-232</t>
  </si>
  <si>
    <t>60G-163-392</t>
  </si>
  <si>
    <t>60G-163-462</t>
  </si>
  <si>
    <t>60G-164-411</t>
  </si>
  <si>
    <t>60G-164-462</t>
  </si>
  <si>
    <t>60G-165-411</t>
  </si>
  <si>
    <t>60G-169-311</t>
  </si>
  <si>
    <t>60G-170-121</t>
  </si>
  <si>
    <t>60G-170-462</t>
  </si>
  <si>
    <t>60G-171-311</t>
  </si>
  <si>
    <t>60G-171-325</t>
  </si>
  <si>
    <t>60G-171-343</t>
  </si>
  <si>
    <t>60G-171-392</t>
  </si>
  <si>
    <t>60G-171-411</t>
  </si>
  <si>
    <t>60G-171-462</t>
  </si>
  <si>
    <t>60G-ALL-121</t>
  </si>
  <si>
    <t>60G-ALL-131</t>
  </si>
  <si>
    <t>60G-ALL-211</t>
  </si>
  <si>
    <t>60G-ALL-229</t>
  </si>
  <si>
    <t>60G-ALL-232</t>
  </si>
  <si>
    <t>60G-ALL-311</t>
  </si>
  <si>
    <t>60G-ALL-317</t>
  </si>
  <si>
    <t>60G-ALL-325</t>
  </si>
  <si>
    <t>60G-ALL-343</t>
  </si>
  <si>
    <t>60G-ALL-392</t>
  </si>
  <si>
    <t>60G-ALL-411</t>
  </si>
  <si>
    <t>60G-ALL-418</t>
  </si>
  <si>
    <t>60G-ALL-462</t>
  </si>
  <si>
    <t>60I-121-121</t>
  </si>
  <si>
    <t>60I-121-196</t>
  </si>
  <si>
    <t>60I-121-211</t>
  </si>
  <si>
    <t>60I-121-418</t>
  </si>
  <si>
    <t>60I-122-311</t>
  </si>
  <si>
    <t>60I-123-411</t>
  </si>
  <si>
    <t>60I-124-462</t>
  </si>
  <si>
    <t>60I-126-462</t>
  </si>
  <si>
    <t>60I-128-418</t>
  </si>
  <si>
    <t>60I-132-192</t>
  </si>
  <si>
    <t>60I-132-211</t>
  </si>
  <si>
    <t>60I-132-311</t>
  </si>
  <si>
    <t>60I-135-418</t>
  </si>
  <si>
    <t>60I-135-542</t>
  </si>
  <si>
    <t>60I-137-411</t>
  </si>
  <si>
    <t>60I-164-311</t>
  </si>
  <si>
    <t>60I-164-418</t>
  </si>
  <si>
    <t>60I-164-541</t>
  </si>
  <si>
    <t>60I-165-411</t>
  </si>
  <si>
    <t>60I-167-143</t>
  </si>
  <si>
    <t>60I-167-211</t>
  </si>
  <si>
    <t>60I-169-131</t>
  </si>
  <si>
    <t>60I-169-211</t>
  </si>
  <si>
    <t>60I-169-221</t>
  </si>
  <si>
    <t>60I-169-231</t>
  </si>
  <si>
    <t>60I-170-121</t>
  </si>
  <si>
    <t>60I-170-211</t>
  </si>
  <si>
    <t>60I-170-221</t>
  </si>
  <si>
    <t>60I-170-231</t>
  </si>
  <si>
    <t>60I-172-121</t>
  </si>
  <si>
    <t>60I-172-142</t>
  </si>
  <si>
    <t>60I-172-211</t>
  </si>
  <si>
    <t>60I-172-221</t>
  </si>
  <si>
    <t>60I-172-312</t>
  </si>
  <si>
    <t>60I-172-411</t>
  </si>
  <si>
    <t>60I-172-541</t>
  </si>
  <si>
    <t>60I-ALL-121</t>
  </si>
  <si>
    <t>60I-ALL-131</t>
  </si>
  <si>
    <t>60I-ALL-142</t>
  </si>
  <si>
    <t>60I-ALL-143</t>
  </si>
  <si>
    <t>60I-ALL-192</t>
  </si>
  <si>
    <t>60I-ALL-196</t>
  </si>
  <si>
    <t>60I-ALL-211</t>
  </si>
  <si>
    <t>60I-ALL-221</t>
  </si>
  <si>
    <t>60I-ALL-231</t>
  </si>
  <si>
    <t>60I-ALL-311</t>
  </si>
  <si>
    <t>60I-ALL-312</t>
  </si>
  <si>
    <t>60I-ALL-411</t>
  </si>
  <si>
    <t>60I-ALL-418</t>
  </si>
  <si>
    <t>60I-ALL-462</t>
  </si>
  <si>
    <t>60I-ALL-541</t>
  </si>
  <si>
    <t>60I-ALL-542</t>
  </si>
  <si>
    <t>60J-121-121</t>
  </si>
  <si>
    <t>60J-121-211</t>
  </si>
  <si>
    <t>60J-121-221</t>
  </si>
  <si>
    <t>60J-122-311</t>
  </si>
  <si>
    <t>60J-123-411</t>
  </si>
  <si>
    <t>60J-124-462</t>
  </si>
  <si>
    <t>60J-126-462</t>
  </si>
  <si>
    <t>60J-128-418</t>
  </si>
  <si>
    <t>60J-132-121</t>
  </si>
  <si>
    <t>60J-132-142</t>
  </si>
  <si>
    <t>60J-132-211</t>
  </si>
  <si>
    <t>60J-132-221</t>
  </si>
  <si>
    <t>60J-132-411</t>
  </si>
  <si>
    <t>60J-132-462</t>
  </si>
  <si>
    <t>60J-137-411</t>
  </si>
  <si>
    <t>60J-163-411</t>
  </si>
  <si>
    <t>60J-163-422</t>
  </si>
  <si>
    <t>60J-164-411</t>
  </si>
  <si>
    <t>60J-164-461</t>
  </si>
  <si>
    <t>60J-165-411</t>
  </si>
  <si>
    <t>60J-ALL-121</t>
  </si>
  <si>
    <t>60J-ALL-142</t>
  </si>
  <si>
    <t>60J-ALL-211</t>
  </si>
  <si>
    <t>60J-ALL-221</t>
  </si>
  <si>
    <t>60J-ALL-311</t>
  </si>
  <si>
    <t>60J-ALL-411</t>
  </si>
  <si>
    <t>60J-ALL-418</t>
  </si>
  <si>
    <t>60J-ALL-422</t>
  </si>
  <si>
    <t>60J-ALL-461</t>
  </si>
  <si>
    <t>60J-ALL-462</t>
  </si>
  <si>
    <t>60K-122-311</t>
  </si>
  <si>
    <t>60K-122-317</t>
  </si>
  <si>
    <t>60K-123-315</t>
  </si>
  <si>
    <t>60K-123-411</t>
  </si>
  <si>
    <t>60K-124-418</t>
  </si>
  <si>
    <t>60K-126-462</t>
  </si>
  <si>
    <t>60K-132-311</t>
  </si>
  <si>
    <t>60K-132-411</t>
  </si>
  <si>
    <t>60K-135-311</t>
  </si>
  <si>
    <t>60K-137-411</t>
  </si>
  <si>
    <t>60K-163-327</t>
  </si>
  <si>
    <t>60K-170-198</t>
  </si>
  <si>
    <t>60K-170-211</t>
  </si>
  <si>
    <t>60K-171-131</t>
  </si>
  <si>
    <t>60K-ALL-131</t>
  </si>
  <si>
    <t>60K-ALL-198</t>
  </si>
  <si>
    <t>60K-ALL-211</t>
  </si>
  <si>
    <t>60K-ALL-311</t>
  </si>
  <si>
    <t>60K-ALL-315</t>
  </si>
  <si>
    <t>60K-ALL-317</t>
  </si>
  <si>
    <t>60K-ALL-327</t>
  </si>
  <si>
    <t>60K-ALL-411</t>
  </si>
  <si>
    <t>60K-ALL-418</t>
  </si>
  <si>
    <t>60K-ALL-462</t>
  </si>
  <si>
    <t>60L-121-312</t>
  </si>
  <si>
    <t>60L-121-411</t>
  </si>
  <si>
    <t>60L-123-411</t>
  </si>
  <si>
    <t>60L-124-462</t>
  </si>
  <si>
    <t>60L-126-462</t>
  </si>
  <si>
    <t>60L-128-462</t>
  </si>
  <si>
    <t>60L-135-418</t>
  </si>
  <si>
    <t>60L-137-411</t>
  </si>
  <si>
    <t>60L-163-418</t>
  </si>
  <si>
    <t>60L-163-462</t>
  </si>
  <si>
    <t>60L-165-411</t>
  </si>
  <si>
    <t>60L-ALL-312</t>
  </si>
  <si>
    <t>60L-ALL-411</t>
  </si>
  <si>
    <t>60L-ALL-418</t>
  </si>
  <si>
    <t>60L-ALL-462</t>
  </si>
  <si>
    <t>60M-121-121</t>
  </si>
  <si>
    <t>60M-121-211</t>
  </si>
  <si>
    <t>60M-121-411</t>
  </si>
  <si>
    <t>60M-121-462</t>
  </si>
  <si>
    <t>60M-122-131</t>
  </si>
  <si>
    <t>60M-122-211</t>
  </si>
  <si>
    <t>60M-122-221</t>
  </si>
  <si>
    <t>60M-123-411</t>
  </si>
  <si>
    <t>60M-124-462</t>
  </si>
  <si>
    <t>60M-126-462</t>
  </si>
  <si>
    <t>60M-128-462</t>
  </si>
  <si>
    <t>60M-132-411</t>
  </si>
  <si>
    <t>60M-137-311</t>
  </si>
  <si>
    <t>60M-137-411</t>
  </si>
  <si>
    <t>60M-163-462</t>
  </si>
  <si>
    <t>60M-164-462</t>
  </si>
  <si>
    <t>60M-165-418</t>
  </si>
  <si>
    <t>60M-167-121</t>
  </si>
  <si>
    <t>60M-167-211</t>
  </si>
  <si>
    <t>60M-167-221</t>
  </si>
  <si>
    <t>60M-167-231</t>
  </si>
  <si>
    <t>60M-ALL-121</t>
  </si>
  <si>
    <t>60M-ALL-131</t>
  </si>
  <si>
    <t>60M-ALL-211</t>
  </si>
  <si>
    <t>60M-ALL-221</t>
  </si>
  <si>
    <t>60M-ALL-231</t>
  </si>
  <si>
    <t>60M-ALL-311</t>
  </si>
  <si>
    <t>60M-ALL-411</t>
  </si>
  <si>
    <t>60M-ALL-418</t>
  </si>
  <si>
    <t>60M-ALL-462</t>
  </si>
  <si>
    <t>60N-121-121</t>
  </si>
  <si>
    <t>60N-121-151</t>
  </si>
  <si>
    <t>60N-121-171</t>
  </si>
  <si>
    <t>60N-121-211</t>
  </si>
  <si>
    <t>60N-121-413</t>
  </si>
  <si>
    <t>60N-121-423</t>
  </si>
  <si>
    <t>60N-121-459</t>
  </si>
  <si>
    <t>60N-122-311</t>
  </si>
  <si>
    <t>60N-122-317</t>
  </si>
  <si>
    <t>60N-123-315</t>
  </si>
  <si>
    <t>60N-124-462</t>
  </si>
  <si>
    <t>60N-126-462</t>
  </si>
  <si>
    <t>60N-128-462</t>
  </si>
  <si>
    <t>60N-129-418</t>
  </si>
  <si>
    <t>60N-135-418</t>
  </si>
  <si>
    <t>60N-137-411</t>
  </si>
  <si>
    <t>60N-163-462</t>
  </si>
  <si>
    <t>60N-165-411</t>
  </si>
  <si>
    <t>60N-170-198</t>
  </si>
  <si>
    <t>60N-170-211</t>
  </si>
  <si>
    <t>60N-171-541</t>
  </si>
  <si>
    <t>60N-ALL-121</t>
  </si>
  <si>
    <t>60N-ALL-151</t>
  </si>
  <si>
    <t>60N-ALL-171</t>
  </si>
  <si>
    <t>60N-ALL-198</t>
  </si>
  <si>
    <t>60N-ALL-211</t>
  </si>
  <si>
    <t>60N-ALL-315</t>
  </si>
  <si>
    <t>60N-ALL-317</t>
  </si>
  <si>
    <t>60N-ALL-413</t>
  </si>
  <si>
    <t>60N-ALL-418</t>
  </si>
  <si>
    <t>60N-ALL-423</t>
  </si>
  <si>
    <t>60N-ALL-459</t>
  </si>
  <si>
    <t>60N-ALL-462</t>
  </si>
  <si>
    <t>60N-ALL-541</t>
  </si>
  <si>
    <t>60P-121-121</t>
  </si>
  <si>
    <t>60P-121-131</t>
  </si>
  <si>
    <t>60P-121-151</t>
  </si>
  <si>
    <t>60P-121-211</t>
  </si>
  <si>
    <t>60P-121-411</t>
  </si>
  <si>
    <t>60P-123-411</t>
  </si>
  <si>
    <t>60P-124-462</t>
  </si>
  <si>
    <t>60P-137-311</t>
  </si>
  <si>
    <t>60P-137-411</t>
  </si>
  <si>
    <t>60P-163-462</t>
  </si>
  <si>
    <t>60P-169-311</t>
  </si>
  <si>
    <t>60P-170-143</t>
  </si>
  <si>
    <t>60P-170-211</t>
  </si>
  <si>
    <t>60P-171-462</t>
  </si>
  <si>
    <t>60P-ALL-121</t>
  </si>
  <si>
    <t>60P-ALL-131</t>
  </si>
  <si>
    <t>60P-ALL-143</t>
  </si>
  <si>
    <t>60P-ALL-151</t>
  </si>
  <si>
    <t>60P-ALL-211</t>
  </si>
  <si>
    <t>60P-ALL-311</t>
  </si>
  <si>
    <t>60P-ALL-411</t>
  </si>
  <si>
    <t>60P-ALL-462</t>
  </si>
  <si>
    <t>60Q-121-121</t>
  </si>
  <si>
    <t>60Q-121-131</t>
  </si>
  <si>
    <t>60Q-121-211</t>
  </si>
  <si>
    <t>60Q-121-221</t>
  </si>
  <si>
    <t>60Q-121-411</t>
  </si>
  <si>
    <t>60Q-122-317</t>
  </si>
  <si>
    <t>60Q-123-411</t>
  </si>
  <si>
    <t>60Q-124-418</t>
  </si>
  <si>
    <t>60Q-124-462</t>
  </si>
  <si>
    <t>60Q-126-462</t>
  </si>
  <si>
    <t>60Q-127-462</t>
  </si>
  <si>
    <t>60Q-128-418</t>
  </si>
  <si>
    <t>60Q-128-462</t>
  </si>
  <si>
    <t>60Q-129-418</t>
  </si>
  <si>
    <t>60Q-135-462</t>
  </si>
  <si>
    <t>60Q-137-311</t>
  </si>
  <si>
    <t>60Q-163-131</t>
  </si>
  <si>
    <t>60Q-163-311</t>
  </si>
  <si>
    <t>60Q-163-317</t>
  </si>
  <si>
    <t>60Q-163-325</t>
  </si>
  <si>
    <t>60Q-163-411</t>
  </si>
  <si>
    <t>60Q-167-311</t>
  </si>
  <si>
    <t>60Q-170-198</t>
  </si>
  <si>
    <t>60Q-170-211</t>
  </si>
  <si>
    <t>60Q-171-311</t>
  </si>
  <si>
    <t>60Q-171-331</t>
  </si>
  <si>
    <t>60Q-171-411</t>
  </si>
  <si>
    <t>60Q-ALL-121</t>
  </si>
  <si>
    <t>60Q-ALL-131</t>
  </si>
  <si>
    <t>60Q-ALL-198</t>
  </si>
  <si>
    <t>60Q-ALL-211</t>
  </si>
  <si>
    <t>60Q-ALL-221</t>
  </si>
  <si>
    <t>60Q-ALL-311</t>
  </si>
  <si>
    <t>60Q-ALL-317</t>
  </si>
  <si>
    <t>60Q-ALL-325</t>
  </si>
  <si>
    <t>60Q-ALL-331</t>
  </si>
  <si>
    <t>60Q-ALL-411</t>
  </si>
  <si>
    <t>60Q-ALL-418</t>
  </si>
  <si>
    <t>60Q-ALL-462</t>
  </si>
  <si>
    <t>60S-121-116</t>
  </si>
  <si>
    <t>60S-121-121</t>
  </si>
  <si>
    <t>60S-121-211</t>
  </si>
  <si>
    <t>60S-121-411</t>
  </si>
  <si>
    <t>60S-122-311</t>
  </si>
  <si>
    <t>60S-123-411</t>
  </si>
  <si>
    <t>60S-124-418</t>
  </si>
  <si>
    <t>60S-124-462</t>
  </si>
  <si>
    <t>60S-126-418</t>
  </si>
  <si>
    <t>60S-126-462</t>
  </si>
  <si>
    <t>60S-129-418</t>
  </si>
  <si>
    <t>60S-132-121</t>
  </si>
  <si>
    <t>60S-132-132</t>
  </si>
  <si>
    <t>60S-132-133</t>
  </si>
  <si>
    <t>60S-132-211</t>
  </si>
  <si>
    <t>60S-132-311</t>
  </si>
  <si>
    <t>60S-132-318</t>
  </si>
  <si>
    <t>60S-132-411</t>
  </si>
  <si>
    <t>60S-132-462</t>
  </si>
  <si>
    <t>60S-137-411</t>
  </si>
  <si>
    <t>60S-163-121</t>
  </si>
  <si>
    <t>60S-163-411</t>
  </si>
  <si>
    <t>60S-164-121</t>
  </si>
  <si>
    <t>60S-165-411</t>
  </si>
  <si>
    <t>60S-167-121</t>
  </si>
  <si>
    <t>60S-167-141</t>
  </si>
  <si>
    <t>60S-167-311</t>
  </si>
  <si>
    <t>60S-169-146</t>
  </si>
  <si>
    <t>60S-170-142</t>
  </si>
  <si>
    <t>60S-170-211</t>
  </si>
  <si>
    <t>60S-ALL-116</t>
  </si>
  <si>
    <t>60S-ALL-121</t>
  </si>
  <si>
    <t>60S-ALL-132</t>
  </si>
  <si>
    <t>60S-ALL-133</t>
  </si>
  <si>
    <t>60S-ALL-141</t>
  </si>
  <si>
    <t>60S-ALL-142</t>
  </si>
  <si>
    <t>60S-ALL-146</t>
  </si>
  <si>
    <t>60S-ALL-211</t>
  </si>
  <si>
    <t>60S-ALL-311</t>
  </si>
  <si>
    <t>60S-ALL-318</t>
  </si>
  <si>
    <t>60S-ALL-411</t>
  </si>
  <si>
    <t>60S-ALL-462</t>
  </si>
  <si>
    <t>60U-124-462</t>
  </si>
  <si>
    <t>60U-163-311</t>
  </si>
  <si>
    <t>60U-163-411</t>
  </si>
  <si>
    <t>60U-163-462</t>
  </si>
  <si>
    <t>60U-ALL-311</t>
  </si>
  <si>
    <t>60U-ALL-411</t>
  </si>
  <si>
    <t>60U-ALL-462</t>
  </si>
  <si>
    <t>60Y-121-121</t>
  </si>
  <si>
    <t>60Y-121-311</t>
  </si>
  <si>
    <t>60Y-121-411</t>
  </si>
  <si>
    <t>60Y-122-317</t>
  </si>
  <si>
    <t>60Y-123-411</t>
  </si>
  <si>
    <t>60Y-124-418</t>
  </si>
  <si>
    <t>60Y-126-418</t>
  </si>
  <si>
    <t>60Y-128-418</t>
  </si>
  <si>
    <t>60Y-132-145</t>
  </si>
  <si>
    <t>60Y-132-317</t>
  </si>
  <si>
    <t>60Y-135-462</t>
  </si>
  <si>
    <t>60Y-137-411</t>
  </si>
  <si>
    <t>60Y-163-141</t>
  </si>
  <si>
    <t>60Y-163-211</t>
  </si>
  <si>
    <t>60Y-163-231</t>
  </si>
  <si>
    <t>60Y-164-173</t>
  </si>
  <si>
    <t>60Y-164-311</t>
  </si>
  <si>
    <t>60Y-164-351</t>
  </si>
  <si>
    <t>60Y-164-411</t>
  </si>
  <si>
    <t>60Y-164-462</t>
  </si>
  <si>
    <t>60Y-165-411</t>
  </si>
  <si>
    <t>60Y-167-121</t>
  </si>
  <si>
    <t>60Y-169-146</t>
  </si>
  <si>
    <t>60Y-169-317</t>
  </si>
  <si>
    <t>60Y-170-142</t>
  </si>
  <si>
    <t>60Y-171-121</t>
  </si>
  <si>
    <t>60Y-171-325</t>
  </si>
  <si>
    <t>60Y-171-411</t>
  </si>
  <si>
    <t>60Y-ALL-121</t>
  </si>
  <si>
    <t>60Y-ALL-141</t>
  </si>
  <si>
    <t>60Y-ALL-142</t>
  </si>
  <si>
    <t>60Y-ALL-145</t>
  </si>
  <si>
    <t>60Y-ALL-146</t>
  </si>
  <si>
    <t>60Y-ALL-173</t>
  </si>
  <si>
    <t>60Y-ALL-211</t>
  </si>
  <si>
    <t>60Y-ALL-231</t>
  </si>
  <si>
    <t>60Y-ALL-311</t>
  </si>
  <si>
    <t>60Y-ALL-317</t>
  </si>
  <si>
    <t>60Y-ALL-325</t>
  </si>
  <si>
    <t>60Y-ALL-351</t>
  </si>
  <si>
    <t>60Y-ALL-411</t>
  </si>
  <si>
    <t>60Y-ALL-418</t>
  </si>
  <si>
    <t>60Y-ALL-462</t>
  </si>
  <si>
    <t>60Z-137-411</t>
  </si>
  <si>
    <t>60Z-ALL-411</t>
  </si>
  <si>
    <t>610-121-411</t>
  </si>
  <si>
    <t>610-121-418</t>
  </si>
  <si>
    <t>610-122-311</t>
  </si>
  <si>
    <t>610-122-317</t>
  </si>
  <si>
    <t>610-123-411</t>
  </si>
  <si>
    <t>610-124-462</t>
  </si>
  <si>
    <t>610-125-174</t>
  </si>
  <si>
    <t>610-125-176</t>
  </si>
  <si>
    <t>610-125-187</t>
  </si>
  <si>
    <t>610-125-221</t>
  </si>
  <si>
    <t>610-125-332</t>
  </si>
  <si>
    <t>610-126-418</t>
  </si>
  <si>
    <t>610-128-462</t>
  </si>
  <si>
    <t>610-132-121</t>
  </si>
  <si>
    <t>610-132-211</t>
  </si>
  <si>
    <t>610-132-221</t>
  </si>
  <si>
    <t>610-132-231</t>
  </si>
  <si>
    <t>610-132-311</t>
  </si>
  <si>
    <t>610-132-318</t>
  </si>
  <si>
    <t>610-132-411</t>
  </si>
  <si>
    <t>610-132-418</t>
  </si>
  <si>
    <t>610-134-146</t>
  </si>
  <si>
    <t>610-134-211</t>
  </si>
  <si>
    <t>610-134-221</t>
  </si>
  <si>
    <t>610-134-411</t>
  </si>
  <si>
    <t>610-135-311</t>
  </si>
  <si>
    <t>610-137-411</t>
  </si>
  <si>
    <t>610-163-162</t>
  </si>
  <si>
    <t>610-163-173</t>
  </si>
  <si>
    <t>610-163-174</t>
  </si>
  <si>
    <t>610-163-176</t>
  </si>
  <si>
    <t>610-163-199</t>
  </si>
  <si>
    <t>610-163-211</t>
  </si>
  <si>
    <t>610-163-221</t>
  </si>
  <si>
    <t>610-163-231</t>
  </si>
  <si>
    <t>610-163-232</t>
  </si>
  <si>
    <t>610-163-327</t>
  </si>
  <si>
    <t>610-163-342</t>
  </si>
  <si>
    <t>610-163-392</t>
  </si>
  <si>
    <t>610-163-411</t>
  </si>
  <si>
    <t>610-163-413</t>
  </si>
  <si>
    <t>610-163-418</t>
  </si>
  <si>
    <t>610-163-422</t>
  </si>
  <si>
    <t>610-163-461</t>
  </si>
  <si>
    <t>610-163-462</t>
  </si>
  <si>
    <t>610-165-418</t>
  </si>
  <si>
    <t>610-169-146</t>
  </si>
  <si>
    <t>610-169-211</t>
  </si>
  <si>
    <t>610-169-221</t>
  </si>
  <si>
    <t>610-169-231</t>
  </si>
  <si>
    <t>610-169-392</t>
  </si>
  <si>
    <t>610-171-126</t>
  </si>
  <si>
    <t>610-171-131</t>
  </si>
  <si>
    <t>610-171-149</t>
  </si>
  <si>
    <t>610-171-211</t>
  </si>
  <si>
    <t>610-171-411</t>
  </si>
  <si>
    <t>610-171-422</t>
  </si>
  <si>
    <t>610-171-423</t>
  </si>
  <si>
    <t>610-171-424</t>
  </si>
  <si>
    <t>610-171-425</t>
  </si>
  <si>
    <t>610-171-461</t>
  </si>
  <si>
    <t>610-178-418</t>
  </si>
  <si>
    <t>610-ALL-121</t>
  </si>
  <si>
    <t>610-ALL-126</t>
  </si>
  <si>
    <t>610-ALL-131</t>
  </si>
  <si>
    <t>610-ALL-146</t>
  </si>
  <si>
    <t>610-ALL-149</t>
  </si>
  <si>
    <t>610-ALL-162</t>
  </si>
  <si>
    <t>610-ALL-173</t>
  </si>
  <si>
    <t>610-ALL-174</t>
  </si>
  <si>
    <t>610-ALL-176</t>
  </si>
  <si>
    <t>610-ALL-187</t>
  </si>
  <si>
    <t>610-ALL-199</t>
  </si>
  <si>
    <t>610-ALL-221</t>
  </si>
  <si>
    <t>610-ALL-231</t>
  </si>
  <si>
    <t>610-ALL-232</t>
  </si>
  <si>
    <t>610-ALL-317</t>
  </si>
  <si>
    <t>610-ALL-318</t>
  </si>
  <si>
    <t>610-ALL-327</t>
  </si>
  <si>
    <t>610-ALL-332</t>
  </si>
  <si>
    <t>610-ALL-342</t>
  </si>
  <si>
    <t>610-ALL-392</t>
  </si>
  <si>
    <t>610-ALL-411</t>
  </si>
  <si>
    <t>610-ALL-413</t>
  </si>
  <si>
    <t>610-ALL-418</t>
  </si>
  <si>
    <t>610-ALL-422</t>
  </si>
  <si>
    <t>610-ALL-423</t>
  </si>
  <si>
    <t>610-ALL-424</t>
  </si>
  <si>
    <t>610-ALL-425</t>
  </si>
  <si>
    <t>610-ALL-461</t>
  </si>
  <si>
    <t>610-ALL-462</t>
  </si>
  <si>
    <t>61J-121-121</t>
  </si>
  <si>
    <t>61J-121-211</t>
  </si>
  <si>
    <t>61J-121-229</t>
  </si>
  <si>
    <t>61J-121-312</t>
  </si>
  <si>
    <t>61J-121-411</t>
  </si>
  <si>
    <t>61J-121-418</t>
  </si>
  <si>
    <t>61J-122-317</t>
  </si>
  <si>
    <t>61J-123-411</t>
  </si>
  <si>
    <t>61J-124-418</t>
  </si>
  <si>
    <t>61J-124-462</t>
  </si>
  <si>
    <t>61J-126-418</t>
  </si>
  <si>
    <t>61J-126-462</t>
  </si>
  <si>
    <t>61J-132-411</t>
  </si>
  <si>
    <t>61J-137-411</t>
  </si>
  <si>
    <t>61J-164-418</t>
  </si>
  <si>
    <t>61J-164-422</t>
  </si>
  <si>
    <t>61J-167-311</t>
  </si>
  <si>
    <t>61J-172-411</t>
  </si>
  <si>
    <t>61J-ALL-121</t>
  </si>
  <si>
    <t>61J-ALL-211</t>
  </si>
  <si>
    <t>61J-ALL-229</t>
  </si>
  <si>
    <t>61J-ALL-311</t>
  </si>
  <si>
    <t>61J-ALL-312</t>
  </si>
  <si>
    <t>61J-ALL-317</t>
  </si>
  <si>
    <t>61J-ALL-411</t>
  </si>
  <si>
    <t>61J-ALL-418</t>
  </si>
  <si>
    <t>61J-ALL-422</t>
  </si>
  <si>
    <t>61J-ALL-462</t>
  </si>
  <si>
    <t>61K-121-116</t>
  </si>
  <si>
    <t>61K-121-121</t>
  </si>
  <si>
    <t>61K-121-151</t>
  </si>
  <si>
    <t>61K-121-211</t>
  </si>
  <si>
    <t>61K-121-418</t>
  </si>
  <si>
    <t>61K-123-411</t>
  </si>
  <si>
    <t>61K-124-418</t>
  </si>
  <si>
    <t>61K-126-462</t>
  </si>
  <si>
    <t>61K-128-462</t>
  </si>
  <si>
    <t>61K-135-462</t>
  </si>
  <si>
    <t>61K-137-311</t>
  </si>
  <si>
    <t>61K-137-411</t>
  </si>
  <si>
    <t>61K-137-461</t>
  </si>
  <si>
    <t>61K-163-121</t>
  </si>
  <si>
    <t>61K-165-411</t>
  </si>
  <si>
    <t>61K-170-198</t>
  </si>
  <si>
    <t>61K-ALL-116</t>
  </si>
  <si>
    <t>61K-ALL-121</t>
  </si>
  <si>
    <t>61K-ALL-151</t>
  </si>
  <si>
    <t>61K-ALL-198</t>
  </si>
  <si>
    <t>61K-ALL-211</t>
  </si>
  <si>
    <t>61K-ALL-311</t>
  </si>
  <si>
    <t>61K-ALL-411</t>
  </si>
  <si>
    <t>61K-ALL-418</t>
  </si>
  <si>
    <t>61K-ALL-461</t>
  </si>
  <si>
    <t>61K-ALL-462</t>
  </si>
  <si>
    <t>61L-163-411</t>
  </si>
  <si>
    <t>61L-163-462</t>
  </si>
  <si>
    <t>61L-ALL-411</t>
  </si>
  <si>
    <t>61L-ALL-462</t>
  </si>
  <si>
    <t>61M-121-121</t>
  </si>
  <si>
    <t>61M-121-211</t>
  </si>
  <si>
    <t>61M-121-411</t>
  </si>
  <si>
    <t>61M-121-418</t>
  </si>
  <si>
    <t>61M-123-411</t>
  </si>
  <si>
    <t>61M-124-462</t>
  </si>
  <si>
    <t>61M-126-462</t>
  </si>
  <si>
    <t>61M-132-311</t>
  </si>
  <si>
    <t>61M-132-411</t>
  </si>
  <si>
    <t>61M-135-311</t>
  </si>
  <si>
    <t>61M-137-411</t>
  </si>
  <si>
    <t>61M-163-344</t>
  </si>
  <si>
    <t>61M-163-411</t>
  </si>
  <si>
    <t>61M-164-311</t>
  </si>
  <si>
    <t>61M-164-411</t>
  </si>
  <si>
    <t>61M-169-131</t>
  </si>
  <si>
    <t>61M-169-211</t>
  </si>
  <si>
    <t>61M-170-121</t>
  </si>
  <si>
    <t>61M-170-211</t>
  </si>
  <si>
    <t>61M-181-418</t>
  </si>
  <si>
    <t>61M-ALL-121</t>
  </si>
  <si>
    <t>61M-ALL-131</t>
  </si>
  <si>
    <t>61M-ALL-211</t>
  </si>
  <si>
    <t>61M-ALL-311</t>
  </si>
  <si>
    <t>61M-ALL-344</t>
  </si>
  <si>
    <t>61M-ALL-411</t>
  </si>
  <si>
    <t>61M-ALL-418</t>
  </si>
  <si>
    <t>61M-ALL-462</t>
  </si>
  <si>
    <t>61N-121-198</t>
  </si>
  <si>
    <t>61N-121-211</t>
  </si>
  <si>
    <t>61N-123-411</t>
  </si>
  <si>
    <t>61N-124-462</t>
  </si>
  <si>
    <t>61N-126-462</t>
  </si>
  <si>
    <t>61N-128-418</t>
  </si>
  <si>
    <t>61N-132-311</t>
  </si>
  <si>
    <t>61N-137-411</t>
  </si>
  <si>
    <t>61N-163-418</t>
  </si>
  <si>
    <t>61N-163-462</t>
  </si>
  <si>
    <t>61N-ALL-198</t>
  </si>
  <si>
    <t>61N-ALL-211</t>
  </si>
  <si>
    <t>61N-ALL-311</t>
  </si>
  <si>
    <t>61N-ALL-411</t>
  </si>
  <si>
    <t>61N-ALL-418</t>
  </si>
  <si>
    <t>61N-ALL-462</t>
  </si>
  <si>
    <t>61P-121-116</t>
  </si>
  <si>
    <t>61P-121-151</t>
  </si>
  <si>
    <t>61P-121-198</t>
  </si>
  <si>
    <t>61P-121-211</t>
  </si>
  <si>
    <t>61P-121-311</t>
  </si>
  <si>
    <t>61P-121-418</t>
  </si>
  <si>
    <t>61P-122-311</t>
  </si>
  <si>
    <t>61P-124-462</t>
  </si>
  <si>
    <t>61P-128-418</t>
  </si>
  <si>
    <t>61P-132-192</t>
  </si>
  <si>
    <t>61P-132-211</t>
  </si>
  <si>
    <t>61P-135-418</t>
  </si>
  <si>
    <t>61P-137-411</t>
  </si>
  <si>
    <t>61P-163-121</t>
  </si>
  <si>
    <t>61P-163-211</t>
  </si>
  <si>
    <t>61P-171-462</t>
  </si>
  <si>
    <t>61P-181-411</t>
  </si>
  <si>
    <t>61P-ALL-116</t>
  </si>
  <si>
    <t>61P-ALL-121</t>
  </si>
  <si>
    <t>61P-ALL-151</t>
  </si>
  <si>
    <t>61P-ALL-192</t>
  </si>
  <si>
    <t>61P-ALL-198</t>
  </si>
  <si>
    <t>61P-ALL-211</t>
  </si>
  <si>
    <t>61P-ALL-311</t>
  </si>
  <si>
    <t>61P-ALL-418</t>
  </si>
  <si>
    <t>61Q-121-121</t>
  </si>
  <si>
    <t>61Q-121-211</t>
  </si>
  <si>
    <t>61Q-121-229</t>
  </si>
  <si>
    <t>61Q-121-231</t>
  </si>
  <si>
    <t>61Q-122-317</t>
  </si>
  <si>
    <t>61Q-123-411</t>
  </si>
  <si>
    <t>61Q-124-542</t>
  </si>
  <si>
    <t>61Q-132-311</t>
  </si>
  <si>
    <t>61Q-132-318</t>
  </si>
  <si>
    <t>61Q-135-418</t>
  </si>
  <si>
    <t>61Q-164-462</t>
  </si>
  <si>
    <t>61Q-165-411</t>
  </si>
  <si>
    <t>61Q-167-311</t>
  </si>
  <si>
    <t>61Q-167-317</t>
  </si>
  <si>
    <t>61Q-169-131</t>
  </si>
  <si>
    <t>61Q-169-211</t>
  </si>
  <si>
    <t>61Q-ALL-121</t>
  </si>
  <si>
    <t>61Q-ALL-131</t>
  </si>
  <si>
    <t>61Q-ALL-211</t>
  </si>
  <si>
    <t>61Q-ALL-229</t>
  </si>
  <si>
    <t>61Q-ALL-231</t>
  </si>
  <si>
    <t>61Q-ALL-311</t>
  </si>
  <si>
    <t>61Q-ALL-317</t>
  </si>
  <si>
    <t>61Q-ALL-318</t>
  </si>
  <si>
    <t>61Q-ALL-418</t>
  </si>
  <si>
    <t>61Q-ALL-542</t>
  </si>
  <si>
    <t>61R-121-121</t>
  </si>
  <si>
    <t>61R-121-211</t>
  </si>
  <si>
    <t>61R-121-229</t>
  </si>
  <si>
    <t>61R-124-462</t>
  </si>
  <si>
    <t>61R-126-462</t>
  </si>
  <si>
    <t>61R-132-143</t>
  </si>
  <si>
    <t>61R-132-211</t>
  </si>
  <si>
    <t>61R-132-229</t>
  </si>
  <si>
    <t>61R-132-232</t>
  </si>
  <si>
    <t>61R-132-411</t>
  </si>
  <si>
    <t>61R-135-418</t>
  </si>
  <si>
    <t>61R-137-411</t>
  </si>
  <si>
    <t>61R-163-462</t>
  </si>
  <si>
    <t>61R-165-411</t>
  </si>
  <si>
    <t>61R-170-462</t>
  </si>
  <si>
    <t>61R-171-311</t>
  </si>
  <si>
    <t>61R-171-325</t>
  </si>
  <si>
    <t>61R-171-343</t>
  </si>
  <si>
    <t>61R-171-392</t>
  </si>
  <si>
    <t>61R-171-411</t>
  </si>
  <si>
    <t>61R-171-462</t>
  </si>
  <si>
    <t>61R-ALL-121</t>
  </si>
  <si>
    <t>61R-ALL-143</t>
  </si>
  <si>
    <t>61R-ALL-211</t>
  </si>
  <si>
    <t>61R-ALL-229</t>
  </si>
  <si>
    <t>61R-ALL-232</t>
  </si>
  <si>
    <t>61R-ALL-311</t>
  </si>
  <si>
    <t>61R-ALL-325</t>
  </si>
  <si>
    <t>61R-ALL-343</t>
  </si>
  <si>
    <t>61R-ALL-392</t>
  </si>
  <si>
    <t>61R-ALL-411</t>
  </si>
  <si>
    <t>61R-ALL-418</t>
  </si>
  <si>
    <t>61R-ALL-462</t>
  </si>
  <si>
    <t>61S-121-121</t>
  </si>
  <si>
    <t>61S-121-411</t>
  </si>
  <si>
    <t>61S-121-418</t>
  </si>
  <si>
    <t>61S-122-317</t>
  </si>
  <si>
    <t>61S-123-411</t>
  </si>
  <si>
    <t>61S-124-462</t>
  </si>
  <si>
    <t>61S-126-418</t>
  </si>
  <si>
    <t>61S-132-462</t>
  </si>
  <si>
    <t>61S-137-411</t>
  </si>
  <si>
    <t>61S-164-143</t>
  </si>
  <si>
    <t>61S-164-411</t>
  </si>
  <si>
    <t>61S-164-459</t>
  </si>
  <si>
    <t>61S-164-462</t>
  </si>
  <si>
    <t>61S-165-418</t>
  </si>
  <si>
    <t>61S-167-311</t>
  </si>
  <si>
    <t>61S-170-198</t>
  </si>
  <si>
    <t>61S-172-311</t>
  </si>
  <si>
    <t>61S-172-462</t>
  </si>
  <si>
    <t>61S-ALL-121</t>
  </si>
  <si>
    <t>61S-ALL-143</t>
  </si>
  <si>
    <t>61S-ALL-198</t>
  </si>
  <si>
    <t>61S-ALL-311</t>
  </si>
  <si>
    <t>61S-ALL-317</t>
  </si>
  <si>
    <t>61S-ALL-411</t>
  </si>
  <si>
    <t>61S-ALL-418</t>
  </si>
  <si>
    <t>61S-ALL-459</t>
  </si>
  <si>
    <t>61S-ALL-462</t>
  </si>
  <si>
    <t>61T-121-121</t>
  </si>
  <si>
    <t>61T-121-131</t>
  </si>
  <si>
    <t>61T-121-211</t>
  </si>
  <si>
    <t>61T-122-311</t>
  </si>
  <si>
    <t>61T-123-411</t>
  </si>
  <si>
    <t>61T-125-174</t>
  </si>
  <si>
    <t>61T-125-211</t>
  </si>
  <si>
    <t>61T-125-311</t>
  </si>
  <si>
    <t>61T-125-411</t>
  </si>
  <si>
    <t>61T-135-418</t>
  </si>
  <si>
    <t>61T-137-411</t>
  </si>
  <si>
    <t>61T-163-121</t>
  </si>
  <si>
    <t>61T-163-211</t>
  </si>
  <si>
    <t>61T-165-418</t>
  </si>
  <si>
    <t>61T-169-311</t>
  </si>
  <si>
    <t>61T-171-411</t>
  </si>
  <si>
    <t>61T-181-462</t>
  </si>
  <si>
    <t>61T-ALL-121</t>
  </si>
  <si>
    <t>61T-ALL-131</t>
  </si>
  <si>
    <t>61T-ALL-174</t>
  </si>
  <si>
    <t>61T-ALL-211</t>
  </si>
  <si>
    <t>61T-ALL-311</t>
  </si>
  <si>
    <t>61T-ALL-411</t>
  </si>
  <si>
    <t>61T-ALL-418</t>
  </si>
  <si>
    <t>61U-123-411</t>
  </si>
  <si>
    <t>61U-124-462</t>
  </si>
  <si>
    <t>61U-126-462</t>
  </si>
  <si>
    <t>61U-128-462</t>
  </si>
  <si>
    <t>61U-129-418</t>
  </si>
  <si>
    <t>61U-135-418</t>
  </si>
  <si>
    <t>61U-137-411</t>
  </si>
  <si>
    <t>61U-163-311</t>
  </si>
  <si>
    <t>61U-163-325</t>
  </si>
  <si>
    <t>61U-163-411</t>
  </si>
  <si>
    <t>61U-163-418</t>
  </si>
  <si>
    <t>61U-171-121</t>
  </si>
  <si>
    <t>61U-171-171</t>
  </si>
  <si>
    <t>61U-171-173</t>
  </si>
  <si>
    <t>61U-171-174</t>
  </si>
  <si>
    <t>61U-171-211</t>
  </si>
  <si>
    <t>61U-171-311</t>
  </si>
  <si>
    <t>61U-171-327</t>
  </si>
  <si>
    <t>61U-ALL-121</t>
  </si>
  <si>
    <t>61U-ALL-173</t>
  </si>
  <si>
    <t>61U-ALL-211</t>
  </si>
  <si>
    <t>61U-ALL-311</t>
  </si>
  <si>
    <t>61U-ALL-325</t>
  </si>
  <si>
    <t>61U-ALL-327</t>
  </si>
  <si>
    <t>61U-ALL-411</t>
  </si>
  <si>
    <t>61U-ALL-418</t>
  </si>
  <si>
    <t>61U-ALL-462</t>
  </si>
  <si>
    <t>61V-121-121</t>
  </si>
  <si>
    <t>61V-121-171</t>
  </si>
  <si>
    <t>61V-121-411</t>
  </si>
  <si>
    <t>61V-121-418</t>
  </si>
  <si>
    <t>61V-121-423</t>
  </si>
  <si>
    <t>61V-121-459</t>
  </si>
  <si>
    <t>61V-122-317</t>
  </si>
  <si>
    <t>61V-123-315</t>
  </si>
  <si>
    <t>61V-124-462</t>
  </si>
  <si>
    <t>61V-163-461</t>
  </si>
  <si>
    <t>61V-163-462</t>
  </si>
  <si>
    <t>61V-169-311</t>
  </si>
  <si>
    <t>61V-ALL-121</t>
  </si>
  <si>
    <t>61V-ALL-171</t>
  </si>
  <si>
    <t>61V-ALL-311</t>
  </si>
  <si>
    <t>61V-ALL-315</t>
  </si>
  <si>
    <t>61V-ALL-317</t>
  </si>
  <si>
    <t>61V-ALL-411</t>
  </si>
  <si>
    <t>61V-ALL-418</t>
  </si>
  <si>
    <t>61V-ALL-423</t>
  </si>
  <si>
    <t>61V-ALL-459</t>
  </si>
  <si>
    <t>61V-ALL-461</t>
  </si>
  <si>
    <t>61V-ALL-462</t>
  </si>
  <si>
    <t>61W-121-116</t>
  </si>
  <si>
    <t>61W-121-121</t>
  </si>
  <si>
    <t>61W-121-151</t>
  </si>
  <si>
    <t>61W-121-418</t>
  </si>
  <si>
    <t>61W-123-411</t>
  </si>
  <si>
    <t>61W-124-418</t>
  </si>
  <si>
    <t>61W-132-311</t>
  </si>
  <si>
    <t>61W-132-411</t>
  </si>
  <si>
    <t>61W-137-311</t>
  </si>
  <si>
    <t>61W-137-411</t>
  </si>
  <si>
    <t>61W-138-418</t>
  </si>
  <si>
    <t>61W-163-418</t>
  </si>
  <si>
    <t>61W-ALL-116</t>
  </si>
  <si>
    <t>61W-ALL-121</t>
  </si>
  <si>
    <t>61W-ALL-151</t>
  </si>
  <si>
    <t>61W-ALL-311</t>
  </si>
  <si>
    <t>61W-ALL-411</t>
  </si>
  <si>
    <t>61W-ALL-418</t>
  </si>
  <si>
    <t>61X-122-311</t>
  </si>
  <si>
    <t>61X-123-411</t>
  </si>
  <si>
    <t>61X-124-418</t>
  </si>
  <si>
    <t>61X-124-462</t>
  </si>
  <si>
    <t>61X-126-462</t>
  </si>
  <si>
    <t>61X-137-411</t>
  </si>
  <si>
    <t>61X-164-418</t>
  </si>
  <si>
    <t>61X-165-411</t>
  </si>
  <si>
    <t>61X-169-311</t>
  </si>
  <si>
    <t>61X-171-411</t>
  </si>
  <si>
    <t>61X-171-461</t>
  </si>
  <si>
    <t>61X-172-462</t>
  </si>
  <si>
    <t>61X-ALL-311</t>
  </si>
  <si>
    <t>61X-ALL-411</t>
  </si>
  <si>
    <t>61X-ALL-418</t>
  </si>
  <si>
    <t>61X-ALL-461</t>
  </si>
  <si>
    <t>61X-ALL-462</t>
  </si>
  <si>
    <t>61Y-123-411</t>
  </si>
  <si>
    <t>61Y-124-418</t>
  </si>
  <si>
    <t>61Y-124-462</t>
  </si>
  <si>
    <t>61Y-125-411</t>
  </si>
  <si>
    <t>61Y-126-462</t>
  </si>
  <si>
    <t>61Y-128-462</t>
  </si>
  <si>
    <t>61Y-132-411</t>
  </si>
  <si>
    <t>61Y-132-418</t>
  </si>
  <si>
    <t>61Y-137-411</t>
  </si>
  <si>
    <t>61Y-163-411</t>
  </si>
  <si>
    <t>61Y-163-462</t>
  </si>
  <si>
    <t>61Y-165-418</t>
  </si>
  <si>
    <t>61Y-169-131</t>
  </si>
  <si>
    <t>61Y-169-211</t>
  </si>
  <si>
    <t>61Y-170-198</t>
  </si>
  <si>
    <t>61Y-ALL-131</t>
  </si>
  <si>
    <t>61Y-ALL-198</t>
  </si>
  <si>
    <t>61Y-ALL-211</t>
  </si>
  <si>
    <t>61Y-ALL-411</t>
  </si>
  <si>
    <t>61Y-ALL-418</t>
  </si>
  <si>
    <t>61Y-ALL-462</t>
  </si>
  <si>
    <t>620-121-116</t>
  </si>
  <si>
    <t>620-121-121</t>
  </si>
  <si>
    <t>620-121-173</t>
  </si>
  <si>
    <t>620-121-198</t>
  </si>
  <si>
    <t>620-121-211</t>
  </si>
  <si>
    <t>620-121-221</t>
  </si>
  <si>
    <t>620-121-231</t>
  </si>
  <si>
    <t>620-121-411</t>
  </si>
  <si>
    <t>620-121-423</t>
  </si>
  <si>
    <t>620-122-311</t>
  </si>
  <si>
    <t>620-123-411</t>
  </si>
  <si>
    <t>620-124-462</t>
  </si>
  <si>
    <t>620-125-113</t>
  </si>
  <si>
    <t>620-125-423</t>
  </si>
  <si>
    <t>620-125-451</t>
  </si>
  <si>
    <t>620-125-461</t>
  </si>
  <si>
    <t>620-125-462</t>
  </si>
  <si>
    <t>620-125-551</t>
  </si>
  <si>
    <t>620-125-552</t>
  </si>
  <si>
    <t>620-126-462</t>
  </si>
  <si>
    <t>620-128-418</t>
  </si>
  <si>
    <t>620-132-121</t>
  </si>
  <si>
    <t>620-132-131</t>
  </si>
  <si>
    <t>620-132-192</t>
  </si>
  <si>
    <t>620-132-211</t>
  </si>
  <si>
    <t>620-132-221</t>
  </si>
  <si>
    <t>620-132-231</t>
  </si>
  <si>
    <t>620-132-311</t>
  </si>
  <si>
    <t>620-132-332</t>
  </si>
  <si>
    <t>620-132-411</t>
  </si>
  <si>
    <t>620-134-121</t>
  </si>
  <si>
    <t>620-134-131</t>
  </si>
  <si>
    <t>620-134-142</t>
  </si>
  <si>
    <t>620-134-143</t>
  </si>
  <si>
    <t>620-134-146</t>
  </si>
  <si>
    <t>620-134-151</t>
  </si>
  <si>
    <t>620-134-152</t>
  </si>
  <si>
    <t>620-134-173</t>
  </si>
  <si>
    <t>620-134-198</t>
  </si>
  <si>
    <t>620-134-211</t>
  </si>
  <si>
    <t>620-134-221</t>
  </si>
  <si>
    <t>620-134-231</t>
  </si>
  <si>
    <t>620-134-311</t>
  </si>
  <si>
    <t>620-134-312</t>
  </si>
  <si>
    <t>620-134-332</t>
  </si>
  <si>
    <t>620-134-411</t>
  </si>
  <si>
    <t>620-134-413</t>
  </si>
  <si>
    <t>620-134-418</t>
  </si>
  <si>
    <t>620-134-462</t>
  </si>
  <si>
    <t>620-135-311</t>
  </si>
  <si>
    <t>620-137-411</t>
  </si>
  <si>
    <t>620-163-113</t>
  </si>
  <si>
    <t>620-163-126</t>
  </si>
  <si>
    <t>620-163-135</t>
  </si>
  <si>
    <t>620-163-146</t>
  </si>
  <si>
    <t>620-163-147</t>
  </si>
  <si>
    <t>620-163-171</t>
  </si>
  <si>
    <t>620-163-172</t>
  </si>
  <si>
    <t>620-163-211</t>
  </si>
  <si>
    <t>620-163-221</t>
  </si>
  <si>
    <t>620-163-231</t>
  </si>
  <si>
    <t>620-163-311</t>
  </si>
  <si>
    <t>620-163-341</t>
  </si>
  <si>
    <t>620-163-342</t>
  </si>
  <si>
    <t>620-163-411</t>
  </si>
  <si>
    <t>620-163-462</t>
  </si>
  <si>
    <t>620-169-131</t>
  </si>
  <si>
    <t>620-169-211</t>
  </si>
  <si>
    <t>620-171-411</t>
  </si>
  <si>
    <t>620-171-418</t>
  </si>
  <si>
    <t>620-181-126</t>
  </si>
  <si>
    <t>620-181-131</t>
  </si>
  <si>
    <t>620-181-142</t>
  </si>
  <si>
    <t>620-181-144</t>
  </si>
  <si>
    <t>620-181-211</t>
  </si>
  <si>
    <t>620-ALL-113</t>
  </si>
  <si>
    <t>620-ALL-116</t>
  </si>
  <si>
    <t>620-ALL-121</t>
  </si>
  <si>
    <t>620-ALL-126</t>
  </si>
  <si>
    <t>620-ALL-131</t>
  </si>
  <si>
    <t>620-ALL-135</t>
  </si>
  <si>
    <t>620-ALL-142</t>
  </si>
  <si>
    <t>620-ALL-143</t>
  </si>
  <si>
    <t>620-ALL-144</t>
  </si>
  <si>
    <t>620-ALL-146</t>
  </si>
  <si>
    <t>620-ALL-147</t>
  </si>
  <si>
    <t>620-ALL-152</t>
  </si>
  <si>
    <t>620-ALL-172</t>
  </si>
  <si>
    <t>620-ALL-173</t>
  </si>
  <si>
    <t>620-ALL-192</t>
  </si>
  <si>
    <t>620-ALL-198</t>
  </si>
  <si>
    <t>620-ALL-311</t>
  </si>
  <si>
    <t>620-ALL-312</t>
  </si>
  <si>
    <t>620-ALL-332</t>
  </si>
  <si>
    <t>620-ALL-341</t>
  </si>
  <si>
    <t>620-ALL-342</t>
  </si>
  <si>
    <t>620-ALL-411</t>
  </si>
  <si>
    <t>620-ALL-413</t>
  </si>
  <si>
    <t>620-ALL-423</t>
  </si>
  <si>
    <t>620-ALL-451</t>
  </si>
  <si>
    <t>620-ALL-461</t>
  </si>
  <si>
    <t>620-ALL-551</t>
  </si>
  <si>
    <t>620-ALL-552</t>
  </si>
  <si>
    <t>62A-121-411</t>
  </si>
  <si>
    <t>62A-122-317</t>
  </si>
  <si>
    <t>62A-123-315</t>
  </si>
  <si>
    <t>62A-123-411</t>
  </si>
  <si>
    <t>62A-124-418</t>
  </si>
  <si>
    <t>62A-126-418</t>
  </si>
  <si>
    <t>62A-128-418</t>
  </si>
  <si>
    <t>62A-128-462</t>
  </si>
  <si>
    <t>62A-134-121</t>
  </si>
  <si>
    <t>62A-134-181</t>
  </si>
  <si>
    <t>62A-134-211</t>
  </si>
  <si>
    <t>62A-134-411</t>
  </si>
  <si>
    <t>62A-134-418</t>
  </si>
  <si>
    <t>62A-135-462</t>
  </si>
  <si>
    <t>62A-137-411</t>
  </si>
  <si>
    <t>62A-137-461</t>
  </si>
  <si>
    <t>62A-163-311</t>
  </si>
  <si>
    <t>62A-ALL-121</t>
  </si>
  <si>
    <t>62A-ALL-181</t>
  </si>
  <si>
    <t>62A-ALL-211</t>
  </si>
  <si>
    <t>62A-ALL-311</t>
  </si>
  <si>
    <t>62A-ALL-315</t>
  </si>
  <si>
    <t>62A-ALL-317</t>
  </si>
  <si>
    <t>62A-ALL-411</t>
  </si>
  <si>
    <t>62A-ALL-418</t>
  </si>
  <si>
    <t>62A-ALL-461</t>
  </si>
  <si>
    <t>62A-ALL-462</t>
  </si>
  <si>
    <t>62J-121-121</t>
  </si>
  <si>
    <t>62J-123-411</t>
  </si>
  <si>
    <t>62J-124-418</t>
  </si>
  <si>
    <t>62J-124-462</t>
  </si>
  <si>
    <t>62J-163-462</t>
  </si>
  <si>
    <t>62J-165-411</t>
  </si>
  <si>
    <t>62J-167-311</t>
  </si>
  <si>
    <t>62J-169-131</t>
  </si>
  <si>
    <t>62J-ALL-121</t>
  </si>
  <si>
    <t>62J-ALL-131</t>
  </si>
  <si>
    <t>62J-ALL-311</t>
  </si>
  <si>
    <t>62J-ALL-411</t>
  </si>
  <si>
    <t>62J-ALL-418</t>
  </si>
  <si>
    <t>62J-ALL-462</t>
  </si>
  <si>
    <t>62K-122-317</t>
  </si>
  <si>
    <t>62K-123-411</t>
  </si>
  <si>
    <t>62K-124-462</t>
  </si>
  <si>
    <t>62K-126-462</t>
  </si>
  <si>
    <t>62K-128-462</t>
  </si>
  <si>
    <t>62K-135-418</t>
  </si>
  <si>
    <t>62K-137-411</t>
  </si>
  <si>
    <t>62K-163-147</t>
  </si>
  <si>
    <t>62K-163-162</t>
  </si>
  <si>
    <t>62K-163-211</t>
  </si>
  <si>
    <t>62K-163-311</t>
  </si>
  <si>
    <t>62K-163-343</t>
  </si>
  <si>
    <t>62K-163-411</t>
  </si>
  <si>
    <t>62K-169-131</t>
  </si>
  <si>
    <t>62K-170-142</t>
  </si>
  <si>
    <t>62K-171-192</t>
  </si>
  <si>
    <t>62K-171-311</t>
  </si>
  <si>
    <t>62K-171-411</t>
  </si>
  <si>
    <t>62K-171-414</t>
  </si>
  <si>
    <t>62K-171-462</t>
  </si>
  <si>
    <t>62K-ALL-131</t>
  </si>
  <si>
    <t>62K-ALL-142</t>
  </si>
  <si>
    <t>62K-ALL-147</t>
  </si>
  <si>
    <t>62K-ALL-162</t>
  </si>
  <si>
    <t>62K-ALL-192</t>
  </si>
  <si>
    <t>62K-ALL-211</t>
  </si>
  <si>
    <t>62K-ALL-311</t>
  </si>
  <si>
    <t>62K-ALL-317</t>
  </si>
  <si>
    <t>62K-ALL-343</t>
  </si>
  <si>
    <t>62K-ALL-411</t>
  </si>
  <si>
    <t>62K-ALL-414</t>
  </si>
  <si>
    <t>62K-ALL-418</t>
  </si>
  <si>
    <t>62K-ALL-462</t>
  </si>
  <si>
    <t>630-121-198</t>
  </si>
  <si>
    <t>630-121-211</t>
  </si>
  <si>
    <t>630-121-221</t>
  </si>
  <si>
    <t>630-121-411</t>
  </si>
  <si>
    <t>630-121-462</t>
  </si>
  <si>
    <t>630-122-317</t>
  </si>
  <si>
    <t>630-123-315</t>
  </si>
  <si>
    <t>630-124-418</t>
  </si>
  <si>
    <t>630-124-462</t>
  </si>
  <si>
    <t>630-125-461</t>
  </si>
  <si>
    <t>630-126-418</t>
  </si>
  <si>
    <t>630-126-462</t>
  </si>
  <si>
    <t>630-128-462</t>
  </si>
  <si>
    <t>630-129-418</t>
  </si>
  <si>
    <t>630-132-132</t>
  </si>
  <si>
    <t>630-132-192</t>
  </si>
  <si>
    <t>630-132-198</t>
  </si>
  <si>
    <t>630-132-211</t>
  </si>
  <si>
    <t>630-132-221</t>
  </si>
  <si>
    <t>630-132-317</t>
  </si>
  <si>
    <t>630-132-411</t>
  </si>
  <si>
    <t>630-132-462</t>
  </si>
  <si>
    <t>630-135-418</t>
  </si>
  <si>
    <t>630-137-411</t>
  </si>
  <si>
    <t>630-163-116</t>
  </si>
  <si>
    <t>630-163-121</t>
  </si>
  <si>
    <t>630-163-131</t>
  </si>
  <si>
    <t>630-163-162</t>
  </si>
  <si>
    <t>630-163-188</t>
  </si>
  <si>
    <t>630-163-211</t>
  </si>
  <si>
    <t>630-163-221</t>
  </si>
  <si>
    <t>630-163-231</t>
  </si>
  <si>
    <t>630-163-311</t>
  </si>
  <si>
    <t>630-163-312</t>
  </si>
  <si>
    <t>630-163-392</t>
  </si>
  <si>
    <t>630-163-411</t>
  </si>
  <si>
    <t>630-163-418</t>
  </si>
  <si>
    <t>630-163-462</t>
  </si>
  <si>
    <t>630-165-418</t>
  </si>
  <si>
    <t>630-166-418</t>
  </si>
  <si>
    <t>630-167-198</t>
  </si>
  <si>
    <t>630-167-211</t>
  </si>
  <si>
    <t>630-167-221</t>
  </si>
  <si>
    <t>630-169-131</t>
  </si>
  <si>
    <t>630-169-211</t>
  </si>
  <si>
    <t>630-169-221</t>
  </si>
  <si>
    <t>630-169-231</t>
  </si>
  <si>
    <t>630-169-317</t>
  </si>
  <si>
    <t>630-171-192</t>
  </si>
  <si>
    <t>630-171-211</t>
  </si>
  <si>
    <t>630-171-221</t>
  </si>
  <si>
    <t>630-178-418</t>
  </si>
  <si>
    <t>630-181-126</t>
  </si>
  <si>
    <t>630-181-131</t>
  </si>
  <si>
    <t>630-181-142</t>
  </si>
  <si>
    <t>630-181-144</t>
  </si>
  <si>
    <t>630-181-171</t>
  </si>
  <si>
    <t>630-181-173</t>
  </si>
  <si>
    <t>630-181-211</t>
  </si>
  <si>
    <t>630-181-311</t>
  </si>
  <si>
    <t>630-ALL-116</t>
  </si>
  <si>
    <t>630-ALL-121</t>
  </si>
  <si>
    <t>630-ALL-126</t>
  </si>
  <si>
    <t>630-ALL-131</t>
  </si>
  <si>
    <t>630-ALL-132</t>
  </si>
  <si>
    <t>630-ALL-142</t>
  </si>
  <si>
    <t>630-ALL-144</t>
  </si>
  <si>
    <t>630-ALL-162</t>
  </si>
  <si>
    <t>630-ALL-171</t>
  </si>
  <si>
    <t>630-ALL-173</t>
  </si>
  <si>
    <t>630-ALL-188</t>
  </si>
  <si>
    <t>630-ALL-192</t>
  </si>
  <si>
    <t>630-ALL-198</t>
  </si>
  <si>
    <t>630-ALL-311</t>
  </si>
  <si>
    <t>630-ALL-312</t>
  </si>
  <si>
    <t>630-ALL-315</t>
  </si>
  <si>
    <t>630-ALL-317</t>
  </si>
  <si>
    <t>630-ALL-392</t>
  </si>
  <si>
    <t>630-ALL-411</t>
  </si>
  <si>
    <t>630-ALL-418</t>
  </si>
  <si>
    <t>630-ALL-461</t>
  </si>
  <si>
    <t>630-ALL-462</t>
  </si>
  <si>
    <t>63A-121-121</t>
  </si>
  <si>
    <t>63A-121-173</t>
  </si>
  <si>
    <t>63A-121-198</t>
  </si>
  <si>
    <t>63A-121-211</t>
  </si>
  <si>
    <t>63A-121-221</t>
  </si>
  <si>
    <t>63A-121-418</t>
  </si>
  <si>
    <t>63A-123-411</t>
  </si>
  <si>
    <t>63A-124-462</t>
  </si>
  <si>
    <t>63A-126-462</t>
  </si>
  <si>
    <t>63A-137-411</t>
  </si>
  <si>
    <t>63A-164-192</t>
  </si>
  <si>
    <t>63A-164-211</t>
  </si>
  <si>
    <t>63A-164-315</t>
  </si>
  <si>
    <t>63A-164-411</t>
  </si>
  <si>
    <t>63A-165-418</t>
  </si>
  <si>
    <t>63A-169-131</t>
  </si>
  <si>
    <t>63A-169-211</t>
  </si>
  <si>
    <t>63A-170-198</t>
  </si>
  <si>
    <t>63A-170-211</t>
  </si>
  <si>
    <t>63A-ALL-121</t>
  </si>
  <si>
    <t>63A-ALL-131</t>
  </si>
  <si>
    <t>63A-ALL-173</t>
  </si>
  <si>
    <t>63A-ALL-192</t>
  </si>
  <si>
    <t>63A-ALL-198</t>
  </si>
  <si>
    <t>63A-ALL-211</t>
  </si>
  <si>
    <t>63A-ALL-221</t>
  </si>
  <si>
    <t>63A-ALL-315</t>
  </si>
  <si>
    <t>63A-ALL-411</t>
  </si>
  <si>
    <t>63A-ALL-418</t>
  </si>
  <si>
    <t>63A-ALL-462</t>
  </si>
  <si>
    <t>63B-121-121</t>
  </si>
  <si>
    <t>63B-121-211</t>
  </si>
  <si>
    <t>63B-121-221</t>
  </si>
  <si>
    <t>63B-123-411</t>
  </si>
  <si>
    <t>63B-124-462</t>
  </si>
  <si>
    <t>63B-126-462</t>
  </si>
  <si>
    <t>63B-132-121</t>
  </si>
  <si>
    <t>63B-132-211</t>
  </si>
  <si>
    <t>63B-132-411</t>
  </si>
  <si>
    <t>63B-137-411</t>
  </si>
  <si>
    <t>63B-163-411</t>
  </si>
  <si>
    <t>63B-169-131</t>
  </si>
  <si>
    <t>63B-169-211</t>
  </si>
  <si>
    <t>63B-170-121</t>
  </si>
  <si>
    <t>63B-170-211</t>
  </si>
  <si>
    <t>63B-171-135</t>
  </si>
  <si>
    <t>63B-171-211</t>
  </si>
  <si>
    <t>63B-181-418</t>
  </si>
  <si>
    <t>63B-ALL-121</t>
  </si>
  <si>
    <t>63B-ALL-131</t>
  </si>
  <si>
    <t>63B-ALL-135</t>
  </si>
  <si>
    <t>63B-ALL-211</t>
  </si>
  <si>
    <t>63B-ALL-221</t>
  </si>
  <si>
    <t>63B-ALL-411</t>
  </si>
  <si>
    <t>63B-ALL-418</t>
  </si>
  <si>
    <t>63C-121-121</t>
  </si>
  <si>
    <t>63C-121-211</t>
  </si>
  <si>
    <t>63C-121-312</t>
  </si>
  <si>
    <t>63C-121-462</t>
  </si>
  <si>
    <t>63C-123-411</t>
  </si>
  <si>
    <t>63C-124-418</t>
  </si>
  <si>
    <t>63C-124-462</t>
  </si>
  <si>
    <t>63C-126-418</t>
  </si>
  <si>
    <t>63C-126-462</t>
  </si>
  <si>
    <t>63C-132-411</t>
  </si>
  <si>
    <t>63C-137-411</t>
  </si>
  <si>
    <t>63C-164-418</t>
  </si>
  <si>
    <t>63C-165-418</t>
  </si>
  <si>
    <t>63C-167-311</t>
  </si>
  <si>
    <t>63C-ALL-121</t>
  </si>
  <si>
    <t>63C-ALL-211</t>
  </si>
  <si>
    <t>63C-ALL-311</t>
  </si>
  <si>
    <t>63C-ALL-312</t>
  </si>
  <si>
    <t>63C-ALL-411</t>
  </si>
  <si>
    <t>63C-ALL-418</t>
  </si>
  <si>
    <t>63C-ALL-462</t>
  </si>
  <si>
    <t>640-121-116</t>
  </si>
  <si>
    <t>640-121-121</t>
  </si>
  <si>
    <t>640-121-131</t>
  </si>
  <si>
    <t>640-121-144</t>
  </si>
  <si>
    <t>640-121-151</t>
  </si>
  <si>
    <t>640-121-171</t>
  </si>
  <si>
    <t>640-121-175</t>
  </si>
  <si>
    <t>640-121-198</t>
  </si>
  <si>
    <t>640-121-211</t>
  </si>
  <si>
    <t>640-121-221</t>
  </si>
  <si>
    <t>640-121-314</t>
  </si>
  <si>
    <t>640-121-411</t>
  </si>
  <si>
    <t>640-121-418</t>
  </si>
  <si>
    <t>640-121-423</t>
  </si>
  <si>
    <t>640-121-462</t>
  </si>
  <si>
    <t>640-122-311</t>
  </si>
  <si>
    <t>640-123-411</t>
  </si>
  <si>
    <t>640-124-462</t>
  </si>
  <si>
    <t>640-126-462</t>
  </si>
  <si>
    <t>640-128-462</t>
  </si>
  <si>
    <t>640-132-121</t>
  </si>
  <si>
    <t>640-132-192</t>
  </si>
  <si>
    <t>640-132-211</t>
  </si>
  <si>
    <t>640-132-221</t>
  </si>
  <si>
    <t>640-132-317</t>
  </si>
  <si>
    <t>640-132-331</t>
  </si>
  <si>
    <t>640-132-332</t>
  </si>
  <si>
    <t>640-132-411</t>
  </si>
  <si>
    <t>640-132-418</t>
  </si>
  <si>
    <t>640-132-462</t>
  </si>
  <si>
    <t>640-134-152</t>
  </si>
  <si>
    <t>640-134-162</t>
  </si>
  <si>
    <t>640-134-211</t>
  </si>
  <si>
    <t>640-134-311</t>
  </si>
  <si>
    <t>640-134-312</t>
  </si>
  <si>
    <t>640-134-411</t>
  </si>
  <si>
    <t>640-134-418</t>
  </si>
  <si>
    <t>640-134-461</t>
  </si>
  <si>
    <t>640-134-462</t>
  </si>
  <si>
    <t>640-135-418</t>
  </si>
  <si>
    <t>640-137-411</t>
  </si>
  <si>
    <t>640-163-121</t>
  </si>
  <si>
    <t>640-163-173</t>
  </si>
  <si>
    <t>640-163-181</t>
  </si>
  <si>
    <t>640-163-191</t>
  </si>
  <si>
    <t>640-163-211</t>
  </si>
  <si>
    <t>640-163-221</t>
  </si>
  <si>
    <t>640-163-231</t>
  </si>
  <si>
    <t>640-163-311</t>
  </si>
  <si>
    <t>640-163-344</t>
  </si>
  <si>
    <t>640-163-392</t>
  </si>
  <si>
    <t>640-163-411</t>
  </si>
  <si>
    <t>640-163-418</t>
  </si>
  <si>
    <t>640-163-461</t>
  </si>
  <si>
    <t>640-163-462</t>
  </si>
  <si>
    <t>640-165-392</t>
  </si>
  <si>
    <t>640-165-418</t>
  </si>
  <si>
    <t>640-168-311</t>
  </si>
  <si>
    <t>640-171-116</t>
  </si>
  <si>
    <t>640-171-126</t>
  </si>
  <si>
    <t>640-171-127</t>
  </si>
  <si>
    <t>640-171-128</t>
  </si>
  <si>
    <t>640-171-131</t>
  </si>
  <si>
    <t>640-171-135</t>
  </si>
  <si>
    <t>640-171-142</t>
  </si>
  <si>
    <t>640-171-143</t>
  </si>
  <si>
    <t>640-171-144</t>
  </si>
  <si>
    <t>640-171-151</t>
  </si>
  <si>
    <t>640-171-165</t>
  </si>
  <si>
    <t>640-171-174</t>
  </si>
  <si>
    <t>640-171-176</t>
  </si>
  <si>
    <t>640-171-192</t>
  </si>
  <si>
    <t>640-171-211</t>
  </si>
  <si>
    <t>640-171-221</t>
  </si>
  <si>
    <t>640-171-231</t>
  </si>
  <si>
    <t>640-171-311</t>
  </si>
  <si>
    <t>640-171-392</t>
  </si>
  <si>
    <t>640-171-418</t>
  </si>
  <si>
    <t>640-171-422</t>
  </si>
  <si>
    <t>640-171-462</t>
  </si>
  <si>
    <t>640-ALL-116</t>
  </si>
  <si>
    <t>640-ALL-121</t>
  </si>
  <si>
    <t>640-ALL-126</t>
  </si>
  <si>
    <t>640-ALL-127</t>
  </si>
  <si>
    <t>640-ALL-128</t>
  </si>
  <si>
    <t>640-ALL-131</t>
  </si>
  <si>
    <t>640-ALL-135</t>
  </si>
  <si>
    <t>640-ALL-142</t>
  </si>
  <si>
    <t>640-ALL-143</t>
  </si>
  <si>
    <t>640-ALL-144</t>
  </si>
  <si>
    <t>640-ALL-152</t>
  </si>
  <si>
    <t>640-ALL-162</t>
  </si>
  <si>
    <t>640-ALL-173</t>
  </si>
  <si>
    <t>640-ALL-175</t>
  </si>
  <si>
    <t>640-ALL-181</t>
  </si>
  <si>
    <t>640-ALL-191</t>
  </si>
  <si>
    <t>640-ALL-192</t>
  </si>
  <si>
    <t>640-ALL-198</t>
  </si>
  <si>
    <t>640-ALL-311</t>
  </si>
  <si>
    <t>640-ALL-312</t>
  </si>
  <si>
    <t>640-ALL-314</t>
  </si>
  <si>
    <t>640-ALL-317</t>
  </si>
  <si>
    <t>640-ALL-331</t>
  </si>
  <si>
    <t>640-ALL-332</t>
  </si>
  <si>
    <t>640-ALL-344</t>
  </si>
  <si>
    <t>640-ALL-392</t>
  </si>
  <si>
    <t>640-ALL-411</t>
  </si>
  <si>
    <t>640-ALL-418</t>
  </si>
  <si>
    <t>640-ALL-422</t>
  </si>
  <si>
    <t>640-ALL-423</t>
  </si>
  <si>
    <t>640-ALL-461</t>
  </si>
  <si>
    <t>640-ALL-462</t>
  </si>
  <si>
    <t>64A-121-198</t>
  </si>
  <si>
    <t>64A-121-311</t>
  </si>
  <si>
    <t>64A-121-418</t>
  </si>
  <si>
    <t>64A-124-418</t>
  </si>
  <si>
    <t>64A-125-174</t>
  </si>
  <si>
    <t>64A-125-175</t>
  </si>
  <si>
    <t>64A-125-221</t>
  </si>
  <si>
    <t>64A-125-233</t>
  </si>
  <si>
    <t>64A-125-311</t>
  </si>
  <si>
    <t>64A-126-418</t>
  </si>
  <si>
    <t>64A-132-411</t>
  </si>
  <si>
    <t>64A-134-418</t>
  </si>
  <si>
    <t>64A-134-542</t>
  </si>
  <si>
    <t>64A-137-411</t>
  </si>
  <si>
    <t>64A-163-462</t>
  </si>
  <si>
    <t>64A-167-121</t>
  </si>
  <si>
    <t>64A-167-211</t>
  </si>
  <si>
    <t>64A-181-121</t>
  </si>
  <si>
    <t>64A-181-211</t>
  </si>
  <si>
    <t>64A-181-233</t>
  </si>
  <si>
    <t>64A-181-418</t>
  </si>
  <si>
    <t>64A-ALL-121</t>
  </si>
  <si>
    <t>64A-ALL-174</t>
  </si>
  <si>
    <t>64A-ALL-175</t>
  </si>
  <si>
    <t>64A-ALL-198</t>
  </si>
  <si>
    <t>64A-ALL-221</t>
  </si>
  <si>
    <t>64A-ALL-233</t>
  </si>
  <si>
    <t>64A-ALL-311</t>
  </si>
  <si>
    <t>64A-ALL-418</t>
  </si>
  <si>
    <t>64A-ALL-462</t>
  </si>
  <si>
    <t>64A-ALL-542</t>
  </si>
  <si>
    <t>650-121-121</t>
  </si>
  <si>
    <t>650-121-124</t>
  </si>
  <si>
    <t>650-121-135</t>
  </si>
  <si>
    <t>650-121-146</t>
  </si>
  <si>
    <t>650-121-199</t>
  </si>
  <si>
    <t>650-121-211</t>
  </si>
  <si>
    <t>650-121-221</t>
  </si>
  <si>
    <t>650-121-312</t>
  </si>
  <si>
    <t>650-121-411</t>
  </si>
  <si>
    <t>650-122-317</t>
  </si>
  <si>
    <t>650-123-315</t>
  </si>
  <si>
    <t>650-124-462</t>
  </si>
  <si>
    <t>650-125-151</t>
  </si>
  <si>
    <t>650-125-172</t>
  </si>
  <si>
    <t>650-125-174</t>
  </si>
  <si>
    <t>650-125-176</t>
  </si>
  <si>
    <t>650-125-231</t>
  </si>
  <si>
    <t>650-125-461</t>
  </si>
  <si>
    <t>650-126-462</t>
  </si>
  <si>
    <t>650-128-462</t>
  </si>
  <si>
    <t>650-129-418</t>
  </si>
  <si>
    <t>650-132-145</t>
  </si>
  <si>
    <t>650-132-192</t>
  </si>
  <si>
    <t>650-132-211</t>
  </si>
  <si>
    <t>650-132-221</t>
  </si>
  <si>
    <t>650-132-231</t>
  </si>
  <si>
    <t>650-132-311</t>
  </si>
  <si>
    <t>650-132-411</t>
  </si>
  <si>
    <t>650-135-311</t>
  </si>
  <si>
    <t>650-137-411</t>
  </si>
  <si>
    <t>650-137-461</t>
  </si>
  <si>
    <t>650-138-311</t>
  </si>
  <si>
    <t>650-163-121</t>
  </si>
  <si>
    <t>650-163-143</t>
  </si>
  <si>
    <t>650-163-145</t>
  </si>
  <si>
    <t>650-163-171</t>
  </si>
  <si>
    <t>650-163-199</t>
  </si>
  <si>
    <t>650-163-211</t>
  </si>
  <si>
    <t>650-163-221</t>
  </si>
  <si>
    <t>650-163-231</t>
  </si>
  <si>
    <t>650-163-232</t>
  </si>
  <si>
    <t>650-163-311</t>
  </si>
  <si>
    <t>650-163-312</t>
  </si>
  <si>
    <t>650-163-344</t>
  </si>
  <si>
    <t>650-163-392</t>
  </si>
  <si>
    <t>650-163-411</t>
  </si>
  <si>
    <t>650-163-413</t>
  </si>
  <si>
    <t>650-163-461</t>
  </si>
  <si>
    <t>650-163-462</t>
  </si>
  <si>
    <t>650-163-541</t>
  </si>
  <si>
    <t>650-165-392</t>
  </si>
  <si>
    <t>650-165-411</t>
  </si>
  <si>
    <t>650-168-311</t>
  </si>
  <si>
    <t>650-169-131</t>
  </si>
  <si>
    <t>650-169-181</t>
  </si>
  <si>
    <t>650-169-211</t>
  </si>
  <si>
    <t>650-169-221</t>
  </si>
  <si>
    <t>650-169-231</t>
  </si>
  <si>
    <t>650-169-232</t>
  </si>
  <si>
    <t>650-169-392</t>
  </si>
  <si>
    <t>650-170-392</t>
  </si>
  <si>
    <t>650-170-411</t>
  </si>
  <si>
    <t>650-171-113</t>
  </si>
  <si>
    <t>650-171-211</t>
  </si>
  <si>
    <t>650-171-221</t>
  </si>
  <si>
    <t>650-171-232</t>
  </si>
  <si>
    <t>650-171-392</t>
  </si>
  <si>
    <t>650-178-418</t>
  </si>
  <si>
    <t>650-ALL-113</t>
  </si>
  <si>
    <t>650-ALL-121</t>
  </si>
  <si>
    <t>650-ALL-124</t>
  </si>
  <si>
    <t>650-ALL-131</t>
  </si>
  <si>
    <t>650-ALL-135</t>
  </si>
  <si>
    <t>650-ALL-143</t>
  </si>
  <si>
    <t>650-ALL-145</t>
  </si>
  <si>
    <t>650-ALL-146</t>
  </si>
  <si>
    <t>650-ALL-151</t>
  </si>
  <si>
    <t>650-ALL-172</t>
  </si>
  <si>
    <t>650-ALL-174</t>
  </si>
  <si>
    <t>650-ALL-176</t>
  </si>
  <si>
    <t>650-ALL-181</t>
  </si>
  <si>
    <t>650-ALL-192</t>
  </si>
  <si>
    <t>650-ALL-199</t>
  </si>
  <si>
    <t>650-ALL-231</t>
  </si>
  <si>
    <t>650-ALL-232</t>
  </si>
  <si>
    <t>650-ALL-311</t>
  </si>
  <si>
    <t>650-ALL-312</t>
  </si>
  <si>
    <t>650-ALL-315</t>
  </si>
  <si>
    <t>650-ALL-317</t>
  </si>
  <si>
    <t>650-ALL-344</t>
  </si>
  <si>
    <t>650-ALL-392</t>
  </si>
  <si>
    <t>650-ALL-411</t>
  </si>
  <si>
    <t>650-ALL-413</t>
  </si>
  <si>
    <t>650-ALL-418</t>
  </si>
  <si>
    <t>650-ALL-461</t>
  </si>
  <si>
    <t>650-ALL-462</t>
  </si>
  <si>
    <t>650-ALL-541</t>
  </si>
  <si>
    <t>65A-121-121</t>
  </si>
  <si>
    <t>65A-121-131</t>
  </si>
  <si>
    <t>65A-121-211</t>
  </si>
  <si>
    <t>65A-121-221</t>
  </si>
  <si>
    <t>65A-121-411</t>
  </si>
  <si>
    <t>65A-122-311</t>
  </si>
  <si>
    <t>65A-123-411</t>
  </si>
  <si>
    <t>65A-124-418</t>
  </si>
  <si>
    <t>65A-124-462</t>
  </si>
  <si>
    <t>65A-126-462</t>
  </si>
  <si>
    <t>65A-128-462</t>
  </si>
  <si>
    <t>65A-132-133</t>
  </si>
  <si>
    <t>65A-132-211</t>
  </si>
  <si>
    <t>65A-132-311</t>
  </si>
  <si>
    <t>65A-132-411</t>
  </si>
  <si>
    <t>65A-137-411</t>
  </si>
  <si>
    <t>65A-163-131</t>
  </si>
  <si>
    <t>65A-163-211</t>
  </si>
  <si>
    <t>65A-167-418</t>
  </si>
  <si>
    <t>65A-169-311</t>
  </si>
  <si>
    <t>65A-170-142</t>
  </si>
  <si>
    <t>65A-171-325</t>
  </si>
  <si>
    <t>65A-171-461</t>
  </si>
  <si>
    <t>65A-ALL-121</t>
  </si>
  <si>
    <t>65A-ALL-131</t>
  </si>
  <si>
    <t>65A-ALL-133</t>
  </si>
  <si>
    <t>65A-ALL-142</t>
  </si>
  <si>
    <t>65A-ALL-211</t>
  </si>
  <si>
    <t>65A-ALL-221</t>
  </si>
  <si>
    <t>65A-ALL-311</t>
  </si>
  <si>
    <t>65A-ALL-325</t>
  </si>
  <si>
    <t>65A-ALL-411</t>
  </si>
  <si>
    <t>65A-ALL-418</t>
  </si>
  <si>
    <t>65A-ALL-461</t>
  </si>
  <si>
    <t>65A-ALL-462</t>
  </si>
  <si>
    <t>65B-121-121</t>
  </si>
  <si>
    <t>65B-121-151</t>
  </si>
  <si>
    <t>65B-121-211</t>
  </si>
  <si>
    <t>65B-121-411</t>
  </si>
  <si>
    <t>65B-163-147</t>
  </si>
  <si>
    <t>65B-163-211</t>
  </si>
  <si>
    <t>65B-163-311</t>
  </si>
  <si>
    <t>65B-ALL-121</t>
  </si>
  <si>
    <t>65B-ALL-147</t>
  </si>
  <si>
    <t>65B-ALL-151</t>
  </si>
  <si>
    <t>65B-ALL-211</t>
  </si>
  <si>
    <t>65B-ALL-311</t>
  </si>
  <si>
    <t>65B-ALL-411</t>
  </si>
  <si>
    <t>65C-121-121</t>
  </si>
  <si>
    <t>65C-121-198</t>
  </si>
  <si>
    <t>65C-121-211</t>
  </si>
  <si>
    <t>65C-121-229</t>
  </si>
  <si>
    <t>65C-121-231</t>
  </si>
  <si>
    <t>65C-121-411</t>
  </si>
  <si>
    <t>65C-121-459</t>
  </si>
  <si>
    <t>65C-123-411</t>
  </si>
  <si>
    <t>65C-124-418</t>
  </si>
  <si>
    <t>65C-124-462</t>
  </si>
  <si>
    <t>65C-126-418</t>
  </si>
  <si>
    <t>65C-126-462</t>
  </si>
  <si>
    <t>65C-135-418</t>
  </si>
  <si>
    <t>65C-137-411</t>
  </si>
  <si>
    <t>65C-163-143</t>
  </si>
  <si>
    <t>65C-163-462</t>
  </si>
  <si>
    <t>65C-165-418</t>
  </si>
  <si>
    <t>65C-ALL-121</t>
  </si>
  <si>
    <t>65C-ALL-143</t>
  </si>
  <si>
    <t>65C-ALL-198</t>
  </si>
  <si>
    <t>65C-ALL-211</t>
  </si>
  <si>
    <t>65C-ALL-229</t>
  </si>
  <si>
    <t>65C-ALL-231</t>
  </si>
  <si>
    <t>65C-ALL-411</t>
  </si>
  <si>
    <t>65C-ALL-418</t>
  </si>
  <si>
    <t>65C-ALL-459</t>
  </si>
  <si>
    <t>65C-ALL-462</t>
  </si>
  <si>
    <t>65D-121-121</t>
  </si>
  <si>
    <t>65D-121-211</t>
  </si>
  <si>
    <t>65D-121-312</t>
  </si>
  <si>
    <t>65D-121-411</t>
  </si>
  <si>
    <t>65D-121-418</t>
  </si>
  <si>
    <t>65D-123-411</t>
  </si>
  <si>
    <t>65D-126-462</t>
  </si>
  <si>
    <t>65D-132-121</t>
  </si>
  <si>
    <t>65D-132-311</t>
  </si>
  <si>
    <t>65D-137-311</t>
  </si>
  <si>
    <t>65D-164-311</t>
  </si>
  <si>
    <t>65D-167-121</t>
  </si>
  <si>
    <t>65D-167-211</t>
  </si>
  <si>
    <t>65D-ALL-121</t>
  </si>
  <si>
    <t>65D-ALL-211</t>
  </si>
  <si>
    <t>65D-ALL-311</t>
  </si>
  <si>
    <t>65D-ALL-312</t>
  </si>
  <si>
    <t>65D-ALL-411</t>
  </si>
  <si>
    <t>65D-ALL-418</t>
  </si>
  <si>
    <t>65F-121-121</t>
  </si>
  <si>
    <t>65F-121-411</t>
  </si>
  <si>
    <t>65F-121-418</t>
  </si>
  <si>
    <t>65F-126-462</t>
  </si>
  <si>
    <t>65F-164-418</t>
  </si>
  <si>
    <t>65F-164-461</t>
  </si>
  <si>
    <t>65F-164-462</t>
  </si>
  <si>
    <t>65F-ALL-121</t>
  </si>
  <si>
    <t>65F-ALL-411</t>
  </si>
  <si>
    <t>65F-ALL-418</t>
  </si>
  <si>
    <t>65F-ALL-461</t>
  </si>
  <si>
    <t>65G-124-462</t>
  </si>
  <si>
    <t>65G-126-462</t>
  </si>
  <si>
    <t>65G-128-462</t>
  </si>
  <si>
    <t>65G-129-418</t>
  </si>
  <si>
    <t>65G-137-411</t>
  </si>
  <si>
    <t>65G-163-146</t>
  </si>
  <si>
    <t>65G-163-152</t>
  </si>
  <si>
    <t>65G-163-211</t>
  </si>
  <si>
    <t>65G-163-229</t>
  </si>
  <si>
    <t>65G-163-231</t>
  </si>
  <si>
    <t>65G-163-234</t>
  </si>
  <si>
    <t>65G-165-418</t>
  </si>
  <si>
    <t>65G-167-126</t>
  </si>
  <si>
    <t>65G-169-131</t>
  </si>
  <si>
    <t>65G-170-121</t>
  </si>
  <si>
    <t>65G-170-211</t>
  </si>
  <si>
    <t>65G-171-311</t>
  </si>
  <si>
    <t>65G-171-313</t>
  </si>
  <si>
    <t>65G-171-411</t>
  </si>
  <si>
    <t>65G-171-422</t>
  </si>
  <si>
    <t>65G-171-461</t>
  </si>
  <si>
    <t>65G-171-462</t>
  </si>
  <si>
    <t>65G-ALL-121</t>
  </si>
  <si>
    <t>65G-ALL-126</t>
  </si>
  <si>
    <t>65G-ALL-131</t>
  </si>
  <si>
    <t>65G-ALL-146</t>
  </si>
  <si>
    <t>65G-ALL-152</t>
  </si>
  <si>
    <t>65G-ALL-211</t>
  </si>
  <si>
    <t>65G-ALL-229</t>
  </si>
  <si>
    <t>65G-ALL-231</t>
  </si>
  <si>
    <t>65G-ALL-234</t>
  </si>
  <si>
    <t>65G-ALL-311</t>
  </si>
  <si>
    <t>65G-ALL-313</t>
  </si>
  <si>
    <t>65G-ALL-411</t>
  </si>
  <si>
    <t>65G-ALL-418</t>
  </si>
  <si>
    <t>65G-ALL-422</t>
  </si>
  <si>
    <t>65G-ALL-461</t>
  </si>
  <si>
    <t>65G-ALL-462</t>
  </si>
  <si>
    <t>65H-122-317</t>
  </si>
  <si>
    <t>65H-123-411</t>
  </si>
  <si>
    <t>65H-124-462</t>
  </si>
  <si>
    <t>65H-126-462</t>
  </si>
  <si>
    <t>65H-128-462</t>
  </si>
  <si>
    <t>65H-135-311</t>
  </si>
  <si>
    <t>65H-137-411</t>
  </si>
  <si>
    <t>65H-163-142</t>
  </si>
  <si>
    <t>65H-163-211</t>
  </si>
  <si>
    <t>65H-163-311</t>
  </si>
  <si>
    <t>65H-165-418</t>
  </si>
  <si>
    <t>65H-169-311</t>
  </si>
  <si>
    <t>65H-170-311</t>
  </si>
  <si>
    <t>65H-171-541</t>
  </si>
  <si>
    <t>65H-ALL-142</t>
  </si>
  <si>
    <t>65H-ALL-211</t>
  </si>
  <si>
    <t>65H-ALL-311</t>
  </si>
  <si>
    <t>65H-ALL-317</t>
  </si>
  <si>
    <t>65H-ALL-411</t>
  </si>
  <si>
    <t>65H-ALL-418</t>
  </si>
  <si>
    <t>65H-ALL-462</t>
  </si>
  <si>
    <t>65H-ALL-541</t>
  </si>
  <si>
    <t>65Z-122-311</t>
  </si>
  <si>
    <t>65Z-132-143</t>
  </si>
  <si>
    <t>65Z-132-411</t>
  </si>
  <si>
    <t>65Z-132-418</t>
  </si>
  <si>
    <t>65Z-132-462</t>
  </si>
  <si>
    <t>65Z-137-411</t>
  </si>
  <si>
    <t>65Z-163-311</t>
  </si>
  <si>
    <t>65Z-163-343</t>
  </si>
  <si>
    <t>65Z-163-411</t>
  </si>
  <si>
    <t>65Z-163-418</t>
  </si>
  <si>
    <t>65Z-163-462</t>
  </si>
  <si>
    <t>65Z-ALL-143</t>
  </si>
  <si>
    <t>65Z-ALL-311</t>
  </si>
  <si>
    <t>65Z-ALL-343</t>
  </si>
  <si>
    <t>65Z-ALL-411</t>
  </si>
  <si>
    <t>65Z-ALL-418</t>
  </si>
  <si>
    <t>65Z-ALL-462</t>
  </si>
  <si>
    <t>660-121-121</t>
  </si>
  <si>
    <t>660-121-198</t>
  </si>
  <si>
    <t>660-121-211</t>
  </si>
  <si>
    <t>660-121-221</t>
  </si>
  <si>
    <t>660-121-411</t>
  </si>
  <si>
    <t>660-122-317</t>
  </si>
  <si>
    <t>660-123-411</t>
  </si>
  <si>
    <t>660-124-418</t>
  </si>
  <si>
    <t>660-124-462</t>
  </si>
  <si>
    <t>660-126-418</t>
  </si>
  <si>
    <t>660-126-462</t>
  </si>
  <si>
    <t>660-127-462</t>
  </si>
  <si>
    <t>660-128-418</t>
  </si>
  <si>
    <t>660-132-311</t>
  </si>
  <si>
    <t>660-132-411</t>
  </si>
  <si>
    <t>660-134-411</t>
  </si>
  <si>
    <t>660-134-418</t>
  </si>
  <si>
    <t>660-135-311</t>
  </si>
  <si>
    <t>660-137-411</t>
  </si>
  <si>
    <t>660-138-311</t>
  </si>
  <si>
    <t>660-163-313</t>
  </si>
  <si>
    <t>660-163-343</t>
  </si>
  <si>
    <t>660-163-392</t>
  </si>
  <si>
    <t>660-163-411</t>
  </si>
  <si>
    <t>660-163-418</t>
  </si>
  <si>
    <t>660-163-461</t>
  </si>
  <si>
    <t>660-163-462</t>
  </si>
  <si>
    <t>660-ALL-121</t>
  </si>
  <si>
    <t>660-ALL-198</t>
  </si>
  <si>
    <t>660-ALL-221</t>
  </si>
  <si>
    <t>660-ALL-313</t>
  </si>
  <si>
    <t>660-ALL-317</t>
  </si>
  <si>
    <t>660-ALL-343</t>
  </si>
  <si>
    <t>660-ALL-392</t>
  </si>
  <si>
    <t>660-ALL-418</t>
  </si>
  <si>
    <t>660-ALL-461</t>
  </si>
  <si>
    <t>660-ALL-462</t>
  </si>
  <si>
    <t>66A-121-312</t>
  </si>
  <si>
    <t>66A-125-311</t>
  </si>
  <si>
    <t>66A-135-418</t>
  </si>
  <si>
    <t>66A-163-311</t>
  </si>
  <si>
    <t>66A-163-343</t>
  </si>
  <si>
    <t>66A-163-411</t>
  </si>
  <si>
    <t>66A-163-418</t>
  </si>
  <si>
    <t>66A-163-422</t>
  </si>
  <si>
    <t>66A-163-461</t>
  </si>
  <si>
    <t>66A-163-462</t>
  </si>
  <si>
    <t>66A-165-418</t>
  </si>
  <si>
    <t>66A-ALL-311</t>
  </si>
  <si>
    <t>66A-ALL-312</t>
  </si>
  <si>
    <t>66A-ALL-343</t>
  </si>
  <si>
    <t>66A-ALL-411</t>
  </si>
  <si>
    <t>66A-ALL-418</t>
  </si>
  <si>
    <t>66A-ALL-422</t>
  </si>
  <si>
    <t>66A-ALL-461</t>
  </si>
  <si>
    <t>66A-ALL-462</t>
  </si>
  <si>
    <t>670-121-147</t>
  </si>
  <si>
    <t>670-121-163</t>
  </si>
  <si>
    <t>670-121-171</t>
  </si>
  <si>
    <t>670-121-191</t>
  </si>
  <si>
    <t>670-121-198</t>
  </si>
  <si>
    <t>670-121-211</t>
  </si>
  <si>
    <t>670-121-221</t>
  </si>
  <si>
    <t>670-121-311</t>
  </si>
  <si>
    <t>670-121-312</t>
  </si>
  <si>
    <t>670-121-331</t>
  </si>
  <si>
    <t>670-121-411</t>
  </si>
  <si>
    <t>670-121-418</t>
  </si>
  <si>
    <t>670-122-311</t>
  </si>
  <si>
    <t>670-122-317</t>
  </si>
  <si>
    <t>670-123-411</t>
  </si>
  <si>
    <t>670-124-462</t>
  </si>
  <si>
    <t>670-125-174</t>
  </si>
  <si>
    <t>670-125-176</t>
  </si>
  <si>
    <t>670-125-453</t>
  </si>
  <si>
    <t>670-126-462</t>
  </si>
  <si>
    <t>670-127-462</t>
  </si>
  <si>
    <t>670-128-418</t>
  </si>
  <si>
    <t>670-128-462</t>
  </si>
  <si>
    <t>670-132-192</t>
  </si>
  <si>
    <t>670-132-211</t>
  </si>
  <si>
    <t>670-132-221</t>
  </si>
  <si>
    <t>670-132-311</t>
  </si>
  <si>
    <t>670-132-318</t>
  </si>
  <si>
    <t>670-132-411</t>
  </si>
  <si>
    <t>670-134-121</t>
  </si>
  <si>
    <t>670-134-135</t>
  </si>
  <si>
    <t>670-134-142</t>
  </si>
  <si>
    <t>670-134-146</t>
  </si>
  <si>
    <t>670-134-151</t>
  </si>
  <si>
    <t>670-134-162</t>
  </si>
  <si>
    <t>670-134-199</t>
  </si>
  <si>
    <t>670-134-211</t>
  </si>
  <si>
    <t>670-134-221</t>
  </si>
  <si>
    <t>670-134-231</t>
  </si>
  <si>
    <t>670-134-411</t>
  </si>
  <si>
    <t>670-134-418</t>
  </si>
  <si>
    <t>670-134-461</t>
  </si>
  <si>
    <t>670-135-311</t>
  </si>
  <si>
    <t>670-135-542</t>
  </si>
  <si>
    <t>670-137-411</t>
  </si>
  <si>
    <t>670-137-461</t>
  </si>
  <si>
    <t>670-163-311</t>
  </si>
  <si>
    <t>670-163-392</t>
  </si>
  <si>
    <t>670-163-411</t>
  </si>
  <si>
    <t>670-163-418</t>
  </si>
  <si>
    <t>670-163-461</t>
  </si>
  <si>
    <t>670-163-462</t>
  </si>
  <si>
    <t>670-165-392</t>
  </si>
  <si>
    <t>670-165-418</t>
  </si>
  <si>
    <t>670-167-126</t>
  </si>
  <si>
    <t>670-167-131</t>
  </si>
  <si>
    <t>670-167-133</t>
  </si>
  <si>
    <t>670-167-142</t>
  </si>
  <si>
    <t>670-167-144</t>
  </si>
  <si>
    <t>670-167-145</t>
  </si>
  <si>
    <t>670-167-192</t>
  </si>
  <si>
    <t>670-167-196</t>
  </si>
  <si>
    <t>670-167-211</t>
  </si>
  <si>
    <t>670-167-221</t>
  </si>
  <si>
    <t>670-167-392</t>
  </si>
  <si>
    <t>670-170-126</t>
  </si>
  <si>
    <t>670-170-142</t>
  </si>
  <si>
    <t>670-170-211</t>
  </si>
  <si>
    <t>670-170-392</t>
  </si>
  <si>
    <t>670-170-411</t>
  </si>
  <si>
    <t>670-171-392</t>
  </si>
  <si>
    <t>670-171-462</t>
  </si>
  <si>
    <t>670-178-418</t>
  </si>
  <si>
    <t>670-181-126</t>
  </si>
  <si>
    <t>670-181-131</t>
  </si>
  <si>
    <t>670-181-135</t>
  </si>
  <si>
    <t>670-181-142</t>
  </si>
  <si>
    <t>670-181-173</t>
  </si>
  <si>
    <t>670-181-196</t>
  </si>
  <si>
    <t>670-181-211</t>
  </si>
  <si>
    <t>670-181-221</t>
  </si>
  <si>
    <t>670-181-312</t>
  </si>
  <si>
    <t>670-181-392</t>
  </si>
  <si>
    <t>670-181-418</t>
  </si>
  <si>
    <t>670-ALL-121</t>
  </si>
  <si>
    <t>670-ALL-126</t>
  </si>
  <si>
    <t>670-ALL-131</t>
  </si>
  <si>
    <t>670-ALL-133</t>
  </si>
  <si>
    <t>670-ALL-135</t>
  </si>
  <si>
    <t>670-ALL-142</t>
  </si>
  <si>
    <t>670-ALL-144</t>
  </si>
  <si>
    <t>670-ALL-145</t>
  </si>
  <si>
    <t>670-ALL-146</t>
  </si>
  <si>
    <t>670-ALL-147</t>
  </si>
  <si>
    <t>670-ALL-151</t>
  </si>
  <si>
    <t>670-ALL-162</t>
  </si>
  <si>
    <t>670-ALL-163</t>
  </si>
  <si>
    <t>670-ALL-173</t>
  </si>
  <si>
    <t>670-ALL-174</t>
  </si>
  <si>
    <t>670-ALL-176</t>
  </si>
  <si>
    <t>670-ALL-191</t>
  </si>
  <si>
    <t>670-ALL-192</t>
  </si>
  <si>
    <t>670-ALL-196</t>
  </si>
  <si>
    <t>670-ALL-198</t>
  </si>
  <si>
    <t>670-ALL-199</t>
  </si>
  <si>
    <t>670-ALL-311</t>
  </si>
  <si>
    <t>670-ALL-312</t>
  </si>
  <si>
    <t>670-ALL-317</t>
  </si>
  <si>
    <t>670-ALL-318</t>
  </si>
  <si>
    <t>670-ALL-331</t>
  </si>
  <si>
    <t>670-ALL-392</t>
  </si>
  <si>
    <t>670-ALL-418</t>
  </si>
  <si>
    <t>670-ALL-453</t>
  </si>
  <si>
    <t>670-ALL-461</t>
  </si>
  <si>
    <t>670-ALL-462</t>
  </si>
  <si>
    <t>670-ALL-542</t>
  </si>
  <si>
    <t>67B-121-121</t>
  </si>
  <si>
    <t>67B-121-151</t>
  </si>
  <si>
    <t>67B-121-198</t>
  </si>
  <si>
    <t>67B-121-211</t>
  </si>
  <si>
    <t>67B-121-221</t>
  </si>
  <si>
    <t>67B-121-418</t>
  </si>
  <si>
    <t>67B-124-462</t>
  </si>
  <si>
    <t>67B-126-462</t>
  </si>
  <si>
    <t>67B-128-418</t>
  </si>
  <si>
    <t>67B-129-418</t>
  </si>
  <si>
    <t>67B-134-411</t>
  </si>
  <si>
    <t>67B-134-418</t>
  </si>
  <si>
    <t>67B-135-462</t>
  </si>
  <si>
    <t>67B-137-411</t>
  </si>
  <si>
    <t>67B-163-143</t>
  </si>
  <si>
    <t>67B-163-211</t>
  </si>
  <si>
    <t>67B-163-221</t>
  </si>
  <si>
    <t>67B-163-311</t>
  </si>
  <si>
    <t>67B-163-411</t>
  </si>
  <si>
    <t>67B-163-418</t>
  </si>
  <si>
    <t>67B-163-462</t>
  </si>
  <si>
    <t>67B-169-131</t>
  </si>
  <si>
    <t>67B-171-311</t>
  </si>
  <si>
    <t>67B-171-411</t>
  </si>
  <si>
    <t>67B-ALL-121</t>
  </si>
  <si>
    <t>67B-ALL-131</t>
  </si>
  <si>
    <t>67B-ALL-143</t>
  </si>
  <si>
    <t>67B-ALL-151</t>
  </si>
  <si>
    <t>67B-ALL-198</t>
  </si>
  <si>
    <t>67B-ALL-221</t>
  </si>
  <si>
    <t>67B-ALL-311</t>
  </si>
  <si>
    <t>67B-ALL-411</t>
  </si>
  <si>
    <t>67B-ALL-418</t>
  </si>
  <si>
    <t>67B-ALL-462</t>
  </si>
  <si>
    <t>680-121-116</t>
  </si>
  <si>
    <t>680-121-191</t>
  </si>
  <si>
    <t>680-121-211</t>
  </si>
  <si>
    <t>680-121-221</t>
  </si>
  <si>
    <t>680-121-312</t>
  </si>
  <si>
    <t>680-121-413</t>
  </si>
  <si>
    <t>680-122-311</t>
  </si>
  <si>
    <t>680-123-411</t>
  </si>
  <si>
    <t>680-125-171</t>
  </si>
  <si>
    <t>680-125-231</t>
  </si>
  <si>
    <t>680-125-411</t>
  </si>
  <si>
    <t>680-125-459</t>
  </si>
  <si>
    <t>680-126-462</t>
  </si>
  <si>
    <t>680-128-462</t>
  </si>
  <si>
    <t>680-132-192</t>
  </si>
  <si>
    <t>680-132-211</t>
  </si>
  <si>
    <t>680-132-221</t>
  </si>
  <si>
    <t>680-132-311</t>
  </si>
  <si>
    <t>680-132-411</t>
  </si>
  <si>
    <t>680-132-418</t>
  </si>
  <si>
    <t>680-132-462</t>
  </si>
  <si>
    <t>680-137-411</t>
  </si>
  <si>
    <t>680-163-191</t>
  </si>
  <si>
    <t>680-163-192</t>
  </si>
  <si>
    <t>680-163-211</t>
  </si>
  <si>
    <t>680-163-221</t>
  </si>
  <si>
    <t>680-163-311</t>
  </si>
  <si>
    <t>680-163-411</t>
  </si>
  <si>
    <t>680-163-423</t>
  </si>
  <si>
    <t>680-165-418</t>
  </si>
  <si>
    <t>680-167-192</t>
  </si>
  <si>
    <t>680-167-211</t>
  </si>
  <si>
    <t>680-167-221</t>
  </si>
  <si>
    <t>680-167-392</t>
  </si>
  <si>
    <t>680-169-311</t>
  </si>
  <si>
    <t>680-171-113</t>
  </si>
  <si>
    <t>680-171-126</t>
  </si>
  <si>
    <t>680-171-131</t>
  </si>
  <si>
    <t>680-171-142</t>
  </si>
  <si>
    <t>680-171-144</t>
  </si>
  <si>
    <t>680-171-151</t>
  </si>
  <si>
    <t>680-171-162</t>
  </si>
  <si>
    <t>680-171-171</t>
  </si>
  <si>
    <t>680-171-178</t>
  </si>
  <si>
    <t>680-171-211</t>
  </si>
  <si>
    <t>680-171-392</t>
  </si>
  <si>
    <t>680-171-459</t>
  </si>
  <si>
    <t>680-ALL-113</t>
  </si>
  <si>
    <t>680-ALL-116</t>
  </si>
  <si>
    <t>680-ALL-126</t>
  </si>
  <si>
    <t>680-ALL-131</t>
  </si>
  <si>
    <t>680-ALL-142</t>
  </si>
  <si>
    <t>680-ALL-144</t>
  </si>
  <si>
    <t>680-ALL-151</t>
  </si>
  <si>
    <t>680-ALL-162</t>
  </si>
  <si>
    <t>680-ALL-171</t>
  </si>
  <si>
    <t>680-ALL-178</t>
  </si>
  <si>
    <t>680-ALL-191</t>
  </si>
  <si>
    <t>680-ALL-192</t>
  </si>
  <si>
    <t>680-ALL-231</t>
  </si>
  <si>
    <t>680-ALL-311</t>
  </si>
  <si>
    <t>680-ALL-312</t>
  </si>
  <si>
    <t>680-ALL-392</t>
  </si>
  <si>
    <t>680-ALL-411</t>
  </si>
  <si>
    <t>680-ALL-413</t>
  </si>
  <si>
    <t>680-ALL-418</t>
  </si>
  <si>
    <t>680-ALL-459</t>
  </si>
  <si>
    <t>680-ALL-462</t>
  </si>
  <si>
    <t>681-121-121</t>
  </si>
  <si>
    <t>681-121-131</t>
  </si>
  <si>
    <t>681-121-191</t>
  </si>
  <si>
    <t>681-121-211</t>
  </si>
  <si>
    <t>681-121-221</t>
  </si>
  <si>
    <t>681-121-411</t>
  </si>
  <si>
    <t>681-122-311</t>
  </si>
  <si>
    <t>681-123-411</t>
  </si>
  <si>
    <t>681-124-462</t>
  </si>
  <si>
    <t>681-125-311</t>
  </si>
  <si>
    <t>681-125-411</t>
  </si>
  <si>
    <t>681-125-423</t>
  </si>
  <si>
    <t>681-126-462</t>
  </si>
  <si>
    <t>681-128-462</t>
  </si>
  <si>
    <t>681-132-311</t>
  </si>
  <si>
    <t>681-132-411</t>
  </si>
  <si>
    <t>681-132-418</t>
  </si>
  <si>
    <t>681-137-411</t>
  </si>
  <si>
    <t>681-163-392</t>
  </si>
  <si>
    <t>681-163-411</t>
  </si>
  <si>
    <t>681-163-461</t>
  </si>
  <si>
    <t>681-163-462</t>
  </si>
  <si>
    <t>681-165-392</t>
  </si>
  <si>
    <t>681-165-418</t>
  </si>
  <si>
    <t>681-171-126</t>
  </si>
  <si>
    <t>681-171-131</t>
  </si>
  <si>
    <t>681-171-142</t>
  </si>
  <si>
    <t>681-171-162</t>
  </si>
  <si>
    <t>681-171-171</t>
  </si>
  <si>
    <t>681-171-180</t>
  </si>
  <si>
    <t>681-171-211</t>
  </si>
  <si>
    <t>681-171-392</t>
  </si>
  <si>
    <t>681-ALL-121</t>
  </si>
  <si>
    <t>681-ALL-126</t>
  </si>
  <si>
    <t>681-ALL-131</t>
  </si>
  <si>
    <t>681-ALL-142</t>
  </si>
  <si>
    <t>681-ALL-162</t>
  </si>
  <si>
    <t>681-ALL-180</t>
  </si>
  <si>
    <t>681-ALL-191</t>
  </si>
  <si>
    <t>681-ALL-211</t>
  </si>
  <si>
    <t>681-ALL-221</t>
  </si>
  <si>
    <t>681-ALL-311</t>
  </si>
  <si>
    <t>681-ALL-392</t>
  </si>
  <si>
    <t>681-ALL-411</t>
  </si>
  <si>
    <t>681-ALL-418</t>
  </si>
  <si>
    <t>681-ALL-423</t>
  </si>
  <si>
    <t>681-ALL-461</t>
  </si>
  <si>
    <t>681-ALL-462</t>
  </si>
  <si>
    <t>68A-121-116</t>
  </si>
  <si>
    <t>68A-121-121</t>
  </si>
  <si>
    <t>68A-121-211</t>
  </si>
  <si>
    <t>68A-121-221</t>
  </si>
  <si>
    <t>68A-121-411</t>
  </si>
  <si>
    <t>68A-123-315</t>
  </si>
  <si>
    <t>68A-123-411</t>
  </si>
  <si>
    <t>68A-124-418</t>
  </si>
  <si>
    <t>68A-124-462</t>
  </si>
  <si>
    <t>68A-124-542</t>
  </si>
  <si>
    <t>68A-126-418</t>
  </si>
  <si>
    <t>68A-126-462</t>
  </si>
  <si>
    <t>68A-128-462</t>
  </si>
  <si>
    <t>68A-129-418</t>
  </si>
  <si>
    <t>68A-132-343</t>
  </si>
  <si>
    <t>68A-137-411</t>
  </si>
  <si>
    <t>68A-ALL-116</t>
  </si>
  <si>
    <t>68A-ALL-121</t>
  </si>
  <si>
    <t>68A-ALL-211</t>
  </si>
  <si>
    <t>68A-ALL-221</t>
  </si>
  <si>
    <t>68A-ALL-315</t>
  </si>
  <si>
    <t>68A-ALL-343</t>
  </si>
  <si>
    <t>68A-ALL-411</t>
  </si>
  <si>
    <t>68A-ALL-418</t>
  </si>
  <si>
    <t>68A-ALL-462</t>
  </si>
  <si>
    <t>68A-ALL-542</t>
  </si>
  <si>
    <t>68C-121-121</t>
  </si>
  <si>
    <t>68C-121-211</t>
  </si>
  <si>
    <t>68C-121-411</t>
  </si>
  <si>
    <t>68C-122-317</t>
  </si>
  <si>
    <t>68C-123-315</t>
  </si>
  <si>
    <t>68C-124-462</t>
  </si>
  <si>
    <t>68C-126-462</t>
  </si>
  <si>
    <t>68C-128-418</t>
  </si>
  <si>
    <t>68C-132-318</t>
  </si>
  <si>
    <t>68C-135-542</t>
  </si>
  <si>
    <t>68C-137-311</t>
  </si>
  <si>
    <t>68C-137-411</t>
  </si>
  <si>
    <t>68C-164-146</t>
  </si>
  <si>
    <t>68C-165-418</t>
  </si>
  <si>
    <t>68C-170-142</t>
  </si>
  <si>
    <t>68C-170-211</t>
  </si>
  <si>
    <t>68C-ALL-121</t>
  </si>
  <si>
    <t>68C-ALL-142</t>
  </si>
  <si>
    <t>68C-ALL-146</t>
  </si>
  <si>
    <t>68C-ALL-211</t>
  </si>
  <si>
    <t>68C-ALL-311</t>
  </si>
  <si>
    <t>68C-ALL-315</t>
  </si>
  <si>
    <t>68C-ALL-317</t>
  </si>
  <si>
    <t>68C-ALL-318</t>
  </si>
  <si>
    <t>68C-ALL-411</t>
  </si>
  <si>
    <t>68C-ALL-418</t>
  </si>
  <si>
    <t>68C-ALL-462</t>
  </si>
  <si>
    <t>68C-ALL-542</t>
  </si>
  <si>
    <t>690-121-116</t>
  </si>
  <si>
    <t>690-121-121</t>
  </si>
  <si>
    <t>690-121-211</t>
  </si>
  <si>
    <t>690-121-221</t>
  </si>
  <si>
    <t>690-121-411</t>
  </si>
  <si>
    <t>690-122-133</t>
  </si>
  <si>
    <t>690-122-211</t>
  </si>
  <si>
    <t>690-122-221</t>
  </si>
  <si>
    <t>690-122-231</t>
  </si>
  <si>
    <t>690-123-315</t>
  </si>
  <si>
    <t>690-124-462</t>
  </si>
  <si>
    <t>690-125-151</t>
  </si>
  <si>
    <t>690-125-174</t>
  </si>
  <si>
    <t>690-125-176</t>
  </si>
  <si>
    <t>690-126-462</t>
  </si>
  <si>
    <t>690-128-462</t>
  </si>
  <si>
    <t>690-132-121</t>
  </si>
  <si>
    <t>690-132-211</t>
  </si>
  <si>
    <t>690-132-221</t>
  </si>
  <si>
    <t>690-132-231</t>
  </si>
  <si>
    <t>690-132-411</t>
  </si>
  <si>
    <t>690-132-462</t>
  </si>
  <si>
    <t>690-135-418</t>
  </si>
  <si>
    <t>690-137-411</t>
  </si>
  <si>
    <t>690-163-311</t>
  </si>
  <si>
    <t>690-163-411</t>
  </si>
  <si>
    <t>690-163-462</t>
  </si>
  <si>
    <t>690-171-116</t>
  </si>
  <si>
    <t>690-171-126</t>
  </si>
  <si>
    <t>690-171-131</t>
  </si>
  <si>
    <t>690-171-142</t>
  </si>
  <si>
    <t>690-171-171</t>
  </si>
  <si>
    <t>690-171-174</t>
  </si>
  <si>
    <t>690-171-176</t>
  </si>
  <si>
    <t>690-171-180</t>
  </si>
  <si>
    <t>690-171-211</t>
  </si>
  <si>
    <t>690-171-392</t>
  </si>
  <si>
    <t>690-171-418</t>
  </si>
  <si>
    <t>690-171-462</t>
  </si>
  <si>
    <t>690-ALL-116</t>
  </si>
  <si>
    <t>690-ALL-121</t>
  </si>
  <si>
    <t>690-ALL-126</t>
  </si>
  <si>
    <t>690-ALL-131</t>
  </si>
  <si>
    <t>690-ALL-133</t>
  </si>
  <si>
    <t>690-ALL-142</t>
  </si>
  <si>
    <t>690-ALL-151</t>
  </si>
  <si>
    <t>690-ALL-174</t>
  </si>
  <si>
    <t>690-ALL-176</t>
  </si>
  <si>
    <t>690-ALL-180</t>
  </si>
  <si>
    <t>690-ALL-311</t>
  </si>
  <si>
    <t>690-ALL-315</t>
  </si>
  <si>
    <t>690-ALL-392</t>
  </si>
  <si>
    <t>690-ALL-418</t>
  </si>
  <si>
    <t>690-ALL-462</t>
  </si>
  <si>
    <t>69A-121-121</t>
  </si>
  <si>
    <t>69A-121-163</t>
  </si>
  <si>
    <t>69A-121-174</t>
  </si>
  <si>
    <t>69A-121-176</t>
  </si>
  <si>
    <t>69A-121-211</t>
  </si>
  <si>
    <t>69A-121-221</t>
  </si>
  <si>
    <t>69A-122-317</t>
  </si>
  <si>
    <t>69A-123-411</t>
  </si>
  <si>
    <t>69A-124-462</t>
  </si>
  <si>
    <t>69A-125-174</t>
  </si>
  <si>
    <t>69A-126-462</t>
  </si>
  <si>
    <t>69A-134-413</t>
  </si>
  <si>
    <t>69A-134-462</t>
  </si>
  <si>
    <t>69A-135-418</t>
  </si>
  <si>
    <t>69A-137-411</t>
  </si>
  <si>
    <t>69A-163-131</t>
  </si>
  <si>
    <t>69A-163-142</t>
  </si>
  <si>
    <t>69A-163-211</t>
  </si>
  <si>
    <t>69A-163-221</t>
  </si>
  <si>
    <t>69A-163-231</t>
  </si>
  <si>
    <t>69A-165-418</t>
  </si>
  <si>
    <t>69A-169-131</t>
  </si>
  <si>
    <t>69A-169-211</t>
  </si>
  <si>
    <t>69A-169-221</t>
  </si>
  <si>
    <t>69A-170-121</t>
  </si>
  <si>
    <t>69A-170-211</t>
  </si>
  <si>
    <t>69A-170-221</t>
  </si>
  <si>
    <t>69A-170-231</t>
  </si>
  <si>
    <t>69A-ALL-121</t>
  </si>
  <si>
    <t>69A-ALL-131</t>
  </si>
  <si>
    <t>69A-ALL-142</t>
  </si>
  <si>
    <t>69A-ALL-163</t>
  </si>
  <si>
    <t>69A-ALL-174</t>
  </si>
  <si>
    <t>69A-ALL-317</t>
  </si>
  <si>
    <t>69A-ALL-411</t>
  </si>
  <si>
    <t>69A-ALL-413</t>
  </si>
  <si>
    <t>69A-ALL-418</t>
  </si>
  <si>
    <t>69A-ALL-462</t>
  </si>
  <si>
    <t>700-121-196</t>
  </si>
  <si>
    <t>700-121-198</t>
  </si>
  <si>
    <t>700-121-211</t>
  </si>
  <si>
    <t>700-121-221</t>
  </si>
  <si>
    <t>700-121-312</t>
  </si>
  <si>
    <t>700-121-411</t>
  </si>
  <si>
    <t>700-122-311</t>
  </si>
  <si>
    <t>700-122-317</t>
  </si>
  <si>
    <t>700-123-411</t>
  </si>
  <si>
    <t>700-124-462</t>
  </si>
  <si>
    <t>700-125-174</t>
  </si>
  <si>
    <t>700-125-176</t>
  </si>
  <si>
    <t>700-125-211</t>
  </si>
  <si>
    <t>700-125-221</t>
  </si>
  <si>
    <t>700-125-231</t>
  </si>
  <si>
    <t>700-125-327</t>
  </si>
  <si>
    <t>700-125-411</t>
  </si>
  <si>
    <t>700-125-453</t>
  </si>
  <si>
    <t>700-126-462</t>
  </si>
  <si>
    <t>700-128-462</t>
  </si>
  <si>
    <t>700-132-121</t>
  </si>
  <si>
    <t>700-132-192</t>
  </si>
  <si>
    <t>700-132-211</t>
  </si>
  <si>
    <t>700-132-221</t>
  </si>
  <si>
    <t>700-132-311</t>
  </si>
  <si>
    <t>700-132-411</t>
  </si>
  <si>
    <t>700-134-196</t>
  </si>
  <si>
    <t>700-134-199</t>
  </si>
  <si>
    <t>700-134-211</t>
  </si>
  <si>
    <t>700-134-221</t>
  </si>
  <si>
    <t>700-134-311</t>
  </si>
  <si>
    <t>700-134-411</t>
  </si>
  <si>
    <t>700-134-418</t>
  </si>
  <si>
    <t>700-134-462</t>
  </si>
  <si>
    <t>700-135-311</t>
  </si>
  <si>
    <t>700-137-311</t>
  </si>
  <si>
    <t>700-137-411</t>
  </si>
  <si>
    <t>700-163-143</t>
  </si>
  <si>
    <t>700-163-147</t>
  </si>
  <si>
    <t>700-163-192</t>
  </si>
  <si>
    <t>700-163-196</t>
  </si>
  <si>
    <t>700-163-211</t>
  </si>
  <si>
    <t>700-163-221</t>
  </si>
  <si>
    <t>700-163-311</t>
  </si>
  <si>
    <t>700-163-312</t>
  </si>
  <si>
    <t>700-163-343</t>
  </si>
  <si>
    <t>700-163-392</t>
  </si>
  <si>
    <t>700-163-411</t>
  </si>
  <si>
    <t>700-163-462</t>
  </si>
  <si>
    <t>700-166-418</t>
  </si>
  <si>
    <t>700-167-121</t>
  </si>
  <si>
    <t>700-167-192</t>
  </si>
  <si>
    <t>700-167-211</t>
  </si>
  <si>
    <t>700-167-221</t>
  </si>
  <si>
    <t>700-167-311</t>
  </si>
  <si>
    <t>700-167-411</t>
  </si>
  <si>
    <t>700-169-311</t>
  </si>
  <si>
    <t>700-170-146</t>
  </si>
  <si>
    <t>700-170-211</t>
  </si>
  <si>
    <t>700-171-116</t>
  </si>
  <si>
    <t>700-171-126</t>
  </si>
  <si>
    <t>700-171-128</t>
  </si>
  <si>
    <t>700-171-131</t>
  </si>
  <si>
    <t>700-171-142</t>
  </si>
  <si>
    <t>700-171-146</t>
  </si>
  <si>
    <t>700-171-211</t>
  </si>
  <si>
    <t>700-171-392</t>
  </si>
  <si>
    <t>700-ALL-116</t>
  </si>
  <si>
    <t>700-ALL-121</t>
  </si>
  <si>
    <t>700-ALL-126</t>
  </si>
  <si>
    <t>700-ALL-128</t>
  </si>
  <si>
    <t>700-ALL-131</t>
  </si>
  <si>
    <t>700-ALL-142</t>
  </si>
  <si>
    <t>700-ALL-143</t>
  </si>
  <si>
    <t>700-ALL-146</t>
  </si>
  <si>
    <t>700-ALL-147</t>
  </si>
  <si>
    <t>700-ALL-174</t>
  </si>
  <si>
    <t>700-ALL-176</t>
  </si>
  <si>
    <t>700-ALL-192</t>
  </si>
  <si>
    <t>700-ALL-196</t>
  </si>
  <si>
    <t>700-ALL-198</t>
  </si>
  <si>
    <t>700-ALL-199</t>
  </si>
  <si>
    <t>700-ALL-211</t>
  </si>
  <si>
    <t>700-ALL-221</t>
  </si>
  <si>
    <t>700-ALL-231</t>
  </si>
  <si>
    <t>700-ALL-311</t>
  </si>
  <si>
    <t>700-ALL-312</t>
  </si>
  <si>
    <t>700-ALL-317</t>
  </si>
  <si>
    <t>700-ALL-327</t>
  </si>
  <si>
    <t>700-ALL-343</t>
  </si>
  <si>
    <t>700-ALL-392</t>
  </si>
  <si>
    <t>700-ALL-411</t>
  </si>
  <si>
    <t>700-ALL-418</t>
  </si>
  <si>
    <t>700-ALL-453</t>
  </si>
  <si>
    <t>700-ALL-462</t>
  </si>
  <si>
    <t>70A-123-411</t>
  </si>
  <si>
    <t>70A-124-418</t>
  </si>
  <si>
    <t>70A-126-462</t>
  </si>
  <si>
    <t>70A-127-462</t>
  </si>
  <si>
    <t>70A-128-418</t>
  </si>
  <si>
    <t>70A-129-418</t>
  </si>
  <si>
    <t>70A-132-192</t>
  </si>
  <si>
    <t>70A-132-211</t>
  </si>
  <si>
    <t>70A-132-221</t>
  </si>
  <si>
    <t>70A-132-311</t>
  </si>
  <si>
    <t>70A-132-317</t>
  </si>
  <si>
    <t>70A-132-411</t>
  </si>
  <si>
    <t>70A-134-315</t>
  </si>
  <si>
    <t>70A-134-411</t>
  </si>
  <si>
    <t>70A-134-418</t>
  </si>
  <si>
    <t>70A-134-462</t>
  </si>
  <si>
    <t>70A-137-411</t>
  </si>
  <si>
    <t>70A-138-418</t>
  </si>
  <si>
    <t>70A-163-342</t>
  </si>
  <si>
    <t>70A-163-344</t>
  </si>
  <si>
    <t>70A-163-411</t>
  </si>
  <si>
    <t>70A-163-418</t>
  </si>
  <si>
    <t>70A-163-462</t>
  </si>
  <si>
    <t>70A-164-418</t>
  </si>
  <si>
    <t>70A-165-418</t>
  </si>
  <si>
    <t>70A-ALL-192</t>
  </si>
  <si>
    <t>70A-ALL-211</t>
  </si>
  <si>
    <t>70A-ALL-221</t>
  </si>
  <si>
    <t>70A-ALL-311</t>
  </si>
  <si>
    <t>70A-ALL-315</t>
  </si>
  <si>
    <t>70A-ALL-317</t>
  </si>
  <si>
    <t>70A-ALL-342</t>
  </si>
  <si>
    <t>70A-ALL-344</t>
  </si>
  <si>
    <t>70A-ALL-411</t>
  </si>
  <si>
    <t>70A-ALL-418</t>
  </si>
  <si>
    <t>70A-ALL-462</t>
  </si>
  <si>
    <t>710-121-116</t>
  </si>
  <si>
    <t>710-121-121</t>
  </si>
  <si>
    <t>710-121-171</t>
  </si>
  <si>
    <t>710-121-191</t>
  </si>
  <si>
    <t>710-121-198</t>
  </si>
  <si>
    <t>710-121-211</t>
  </si>
  <si>
    <t>710-121-221</t>
  </si>
  <si>
    <t>710-121-332</t>
  </si>
  <si>
    <t>710-121-411</t>
  </si>
  <si>
    <t>710-122-311</t>
  </si>
  <si>
    <t>710-123-411</t>
  </si>
  <si>
    <t>710-124-418</t>
  </si>
  <si>
    <t>710-124-462</t>
  </si>
  <si>
    <t>710-125-411</t>
  </si>
  <si>
    <t>710-125-461</t>
  </si>
  <si>
    <t>710-125-462</t>
  </si>
  <si>
    <t>710-125-551</t>
  </si>
  <si>
    <t>710-126-418</t>
  </si>
  <si>
    <t>710-126-462</t>
  </si>
  <si>
    <t>710-128-462</t>
  </si>
  <si>
    <t>710-132-198</t>
  </si>
  <si>
    <t>710-132-199</t>
  </si>
  <si>
    <t>710-132-211</t>
  </si>
  <si>
    <t>710-132-221</t>
  </si>
  <si>
    <t>710-132-311</t>
  </si>
  <si>
    <t>710-132-411</t>
  </si>
  <si>
    <t>710-134-162</t>
  </si>
  <si>
    <t>710-134-211</t>
  </si>
  <si>
    <t>710-134-411</t>
  </si>
  <si>
    <t>710-134-418</t>
  </si>
  <si>
    <t>710-134-461</t>
  </si>
  <si>
    <t>710-134-462</t>
  </si>
  <si>
    <t>710-135-418</t>
  </si>
  <si>
    <t>710-137-411</t>
  </si>
  <si>
    <t>710-163-121</t>
  </si>
  <si>
    <t>710-163-143</t>
  </si>
  <si>
    <t>710-163-171</t>
  </si>
  <si>
    <t>710-163-198</t>
  </si>
  <si>
    <t>710-163-211</t>
  </si>
  <si>
    <t>710-163-221</t>
  </si>
  <si>
    <t>710-163-311</t>
  </si>
  <si>
    <t>710-163-392</t>
  </si>
  <si>
    <t>710-163-411</t>
  </si>
  <si>
    <t>710-163-418</t>
  </si>
  <si>
    <t>710-163-459</t>
  </si>
  <si>
    <t>710-163-461</t>
  </si>
  <si>
    <t>710-166-392</t>
  </si>
  <si>
    <t>710-166-418</t>
  </si>
  <si>
    <t>710-171-192</t>
  </si>
  <si>
    <t>710-171-211</t>
  </si>
  <si>
    <t>710-ALL-116</t>
  </si>
  <si>
    <t>710-ALL-121</t>
  </si>
  <si>
    <t>710-ALL-143</t>
  </si>
  <si>
    <t>710-ALL-162</t>
  </si>
  <si>
    <t>710-ALL-191</t>
  </si>
  <si>
    <t>710-ALL-192</t>
  </si>
  <si>
    <t>710-ALL-198</t>
  </si>
  <si>
    <t>710-ALL-199</t>
  </si>
  <si>
    <t>710-ALL-311</t>
  </si>
  <si>
    <t>710-ALL-332</t>
  </si>
  <si>
    <t>710-ALL-392</t>
  </si>
  <si>
    <t>710-ALL-411</t>
  </si>
  <si>
    <t>710-ALL-418</t>
  </si>
  <si>
    <t>710-ALL-459</t>
  </si>
  <si>
    <t>710-ALL-461</t>
  </si>
  <si>
    <t>710-ALL-462</t>
  </si>
  <si>
    <t>710-ALL-551</t>
  </si>
  <si>
    <t>720-121-171</t>
  </si>
  <si>
    <t>720-121-172</t>
  </si>
  <si>
    <t>720-121-198</t>
  </si>
  <si>
    <t>720-121-211</t>
  </si>
  <si>
    <t>720-121-221</t>
  </si>
  <si>
    <t>720-121-331</t>
  </si>
  <si>
    <t>720-121-413</t>
  </si>
  <si>
    <t>720-121-418</t>
  </si>
  <si>
    <t>720-121-459</t>
  </si>
  <si>
    <t>720-121-462</t>
  </si>
  <si>
    <t>720-123-315</t>
  </si>
  <si>
    <t>720-123-411</t>
  </si>
  <si>
    <t>720-124-462</t>
  </si>
  <si>
    <t>720-125-113</t>
  </si>
  <si>
    <t>720-125-171</t>
  </si>
  <si>
    <t>720-125-174</t>
  </si>
  <si>
    <t>720-125-176</t>
  </si>
  <si>
    <t>720-125-184</t>
  </si>
  <si>
    <t>720-125-199</t>
  </si>
  <si>
    <t>720-125-211</t>
  </si>
  <si>
    <t>720-125-221</t>
  </si>
  <si>
    <t>720-125-231</t>
  </si>
  <si>
    <t>720-125-312</t>
  </si>
  <si>
    <t>720-125-344</t>
  </si>
  <si>
    <t>720-125-411</t>
  </si>
  <si>
    <t>720-125-421</t>
  </si>
  <si>
    <t>720-125-451</t>
  </si>
  <si>
    <t>720-125-453</t>
  </si>
  <si>
    <t>720-125-462</t>
  </si>
  <si>
    <t>720-126-462</t>
  </si>
  <si>
    <t>720-127-462</t>
  </si>
  <si>
    <t>720-128-462</t>
  </si>
  <si>
    <t>720-132-198</t>
  </si>
  <si>
    <t>720-132-211</t>
  </si>
  <si>
    <t>720-132-221</t>
  </si>
  <si>
    <t>720-132-311</t>
  </si>
  <si>
    <t>720-132-317</t>
  </si>
  <si>
    <t>720-132-331</t>
  </si>
  <si>
    <t>720-132-332</t>
  </si>
  <si>
    <t>720-132-411</t>
  </si>
  <si>
    <t>720-132-462</t>
  </si>
  <si>
    <t>720-134-198</t>
  </si>
  <si>
    <t>720-134-211</t>
  </si>
  <si>
    <t>720-134-221</t>
  </si>
  <si>
    <t>720-134-332</t>
  </si>
  <si>
    <t>720-134-411</t>
  </si>
  <si>
    <t>720-134-418</t>
  </si>
  <si>
    <t>720-134-462</t>
  </si>
  <si>
    <t>720-135-418</t>
  </si>
  <si>
    <t>720-136-165</t>
  </si>
  <si>
    <t>720-136-211</t>
  </si>
  <si>
    <t>720-136-342</t>
  </si>
  <si>
    <t>720-136-344</t>
  </si>
  <si>
    <t>720-136-411</t>
  </si>
  <si>
    <t>720-136-418</t>
  </si>
  <si>
    <t>720-136-462</t>
  </si>
  <si>
    <t>720-137-411</t>
  </si>
  <si>
    <t>720-163-171</t>
  </si>
  <si>
    <t>720-163-172</t>
  </si>
  <si>
    <t>720-163-211</t>
  </si>
  <si>
    <t>720-163-221</t>
  </si>
  <si>
    <t>720-163-311</t>
  </si>
  <si>
    <t>720-163-331</t>
  </si>
  <si>
    <t>720-163-332</t>
  </si>
  <si>
    <t>720-163-342</t>
  </si>
  <si>
    <t>720-163-343</t>
  </si>
  <si>
    <t>720-163-392</t>
  </si>
  <si>
    <t>720-163-411</t>
  </si>
  <si>
    <t>720-163-413</t>
  </si>
  <si>
    <t>720-163-418</t>
  </si>
  <si>
    <t>720-163-459</t>
  </si>
  <si>
    <t>720-163-462</t>
  </si>
  <si>
    <t>720-165-392</t>
  </si>
  <si>
    <t>720-165-418</t>
  </si>
  <si>
    <t>720-169-131</t>
  </si>
  <si>
    <t>720-169-181</t>
  </si>
  <si>
    <t>720-169-211</t>
  </si>
  <si>
    <t>720-169-221</t>
  </si>
  <si>
    <t>720-169-231</t>
  </si>
  <si>
    <t>720-169-392</t>
  </si>
  <si>
    <t>720-170-143</t>
  </si>
  <si>
    <t>720-170-211</t>
  </si>
  <si>
    <t>720-170-392</t>
  </si>
  <si>
    <t>720-171-181</t>
  </si>
  <si>
    <t>720-171-211</t>
  </si>
  <si>
    <t>720-171-221</t>
  </si>
  <si>
    <t>720-171-333</t>
  </si>
  <si>
    <t>720-171-392</t>
  </si>
  <si>
    <t>720-171-413</t>
  </si>
  <si>
    <t>720-ALL-113</t>
  </si>
  <si>
    <t>720-ALL-131</t>
  </si>
  <si>
    <t>720-ALL-143</t>
  </si>
  <si>
    <t>720-ALL-165</t>
  </si>
  <si>
    <t>720-ALL-171</t>
  </si>
  <si>
    <t>720-ALL-172</t>
  </si>
  <si>
    <t>720-ALL-174</t>
  </si>
  <si>
    <t>720-ALL-176</t>
  </si>
  <si>
    <t>720-ALL-181</t>
  </si>
  <si>
    <t>720-ALL-184</t>
  </si>
  <si>
    <t>720-ALL-198</t>
  </si>
  <si>
    <t>720-ALL-199</t>
  </si>
  <si>
    <t>720-ALL-211</t>
  </si>
  <si>
    <t>720-ALL-221</t>
  </si>
  <si>
    <t>720-ALL-231</t>
  </si>
  <si>
    <t>720-ALL-311</t>
  </si>
  <si>
    <t>720-ALL-312</t>
  </si>
  <si>
    <t>720-ALL-315</t>
  </si>
  <si>
    <t>720-ALL-317</t>
  </si>
  <si>
    <t>720-ALL-331</t>
  </si>
  <si>
    <t>720-ALL-332</t>
  </si>
  <si>
    <t>720-ALL-333</t>
  </si>
  <si>
    <t>720-ALL-342</t>
  </si>
  <si>
    <t>720-ALL-343</t>
  </si>
  <si>
    <t>720-ALL-344</t>
  </si>
  <si>
    <t>720-ALL-392</t>
  </si>
  <si>
    <t>720-ALL-411</t>
  </si>
  <si>
    <t>720-ALL-413</t>
  </si>
  <si>
    <t>720-ALL-418</t>
  </si>
  <si>
    <t>720-ALL-421</t>
  </si>
  <si>
    <t>720-ALL-451</t>
  </si>
  <si>
    <t>720-ALL-453</t>
  </si>
  <si>
    <t>720-ALL-459</t>
  </si>
  <si>
    <t>720-ALL-462</t>
  </si>
  <si>
    <t>730-121-196</t>
  </si>
  <si>
    <t>730-121-198</t>
  </si>
  <si>
    <t>730-121-211</t>
  </si>
  <si>
    <t>730-121-221</t>
  </si>
  <si>
    <t>730-121-312</t>
  </si>
  <si>
    <t>730-121-411</t>
  </si>
  <si>
    <t>730-122-311</t>
  </si>
  <si>
    <t>730-124-462</t>
  </si>
  <si>
    <t>730-125-411</t>
  </si>
  <si>
    <t>730-125-461</t>
  </si>
  <si>
    <t>730-125-541</t>
  </si>
  <si>
    <t>730-126-462</t>
  </si>
  <si>
    <t>730-128-462</t>
  </si>
  <si>
    <t>730-132-133</t>
  </si>
  <si>
    <t>730-132-211</t>
  </si>
  <si>
    <t>730-132-221</t>
  </si>
  <si>
    <t>730-132-231</t>
  </si>
  <si>
    <t>730-132-311</t>
  </si>
  <si>
    <t>730-134-311</t>
  </si>
  <si>
    <t>730-134-418</t>
  </si>
  <si>
    <t>730-135-418</t>
  </si>
  <si>
    <t>730-137-411</t>
  </si>
  <si>
    <t>730-163-131</t>
  </si>
  <si>
    <t>730-163-311</t>
  </si>
  <si>
    <t>730-163-312</t>
  </si>
  <si>
    <t>730-163-332</t>
  </si>
  <si>
    <t>730-163-411</t>
  </si>
  <si>
    <t>730-163-418</t>
  </si>
  <si>
    <t>730-163-461</t>
  </si>
  <si>
    <t>730-163-462</t>
  </si>
  <si>
    <t>730-169-133</t>
  </si>
  <si>
    <t>730-169-181</t>
  </si>
  <si>
    <t>730-169-211</t>
  </si>
  <si>
    <t>730-169-221</t>
  </si>
  <si>
    <t>730-169-231</t>
  </si>
  <si>
    <t>730-169-311</t>
  </si>
  <si>
    <t>730-169-317</t>
  </si>
  <si>
    <t>730-170-143</t>
  </si>
  <si>
    <t>730-170-211</t>
  </si>
  <si>
    <t>730-171-131</t>
  </si>
  <si>
    <t>730-171-146</t>
  </si>
  <si>
    <t>730-171-211</t>
  </si>
  <si>
    <t>730-171-221</t>
  </si>
  <si>
    <t>730-171-392</t>
  </si>
  <si>
    <t>730-171-411</t>
  </si>
  <si>
    <t>730-178-418</t>
  </si>
  <si>
    <t>730-181-126</t>
  </si>
  <si>
    <t>730-181-211</t>
  </si>
  <si>
    <t>730-181-392</t>
  </si>
  <si>
    <t>730-181-411</t>
  </si>
  <si>
    <t>730-ALL-126</t>
  </si>
  <si>
    <t>730-ALL-131</t>
  </si>
  <si>
    <t>730-ALL-133</t>
  </si>
  <si>
    <t>730-ALL-143</t>
  </si>
  <si>
    <t>730-ALL-181</t>
  </si>
  <si>
    <t>730-ALL-196</t>
  </si>
  <si>
    <t>730-ALL-198</t>
  </si>
  <si>
    <t>730-ALL-311</t>
  </si>
  <si>
    <t>730-ALL-312</t>
  </si>
  <si>
    <t>730-ALL-317</t>
  </si>
  <si>
    <t>730-ALL-332</t>
  </si>
  <si>
    <t>730-ALL-392</t>
  </si>
  <si>
    <t>730-ALL-411</t>
  </si>
  <si>
    <t>730-ALL-418</t>
  </si>
  <si>
    <t>730-ALL-461</t>
  </si>
  <si>
    <t>730-ALL-462</t>
  </si>
  <si>
    <t>730-ALL-541</t>
  </si>
  <si>
    <t>73A-121-121</t>
  </si>
  <si>
    <t>73A-121-131</t>
  </si>
  <si>
    <t>73A-121-135</t>
  </si>
  <si>
    <t>73A-121-171</t>
  </si>
  <si>
    <t>73A-121-176</t>
  </si>
  <si>
    <t>73A-121-211</t>
  </si>
  <si>
    <t>73A-121-312</t>
  </si>
  <si>
    <t>73A-121-411</t>
  </si>
  <si>
    <t>73A-121-459</t>
  </si>
  <si>
    <t>73A-123-411</t>
  </si>
  <si>
    <t>73A-124-462</t>
  </si>
  <si>
    <t>73A-125-411</t>
  </si>
  <si>
    <t>73A-125-461</t>
  </si>
  <si>
    <t>73A-126-462</t>
  </si>
  <si>
    <t>73A-134-411</t>
  </si>
  <si>
    <t>73A-134-418</t>
  </si>
  <si>
    <t>73A-134-461</t>
  </si>
  <si>
    <t>73A-137-411</t>
  </si>
  <si>
    <t>73A-163-411</t>
  </si>
  <si>
    <t>73A-163-418</t>
  </si>
  <si>
    <t>73A-163-461</t>
  </si>
  <si>
    <t>73A-163-462</t>
  </si>
  <si>
    <t>73A-165-418</t>
  </si>
  <si>
    <t>73A-170-198</t>
  </si>
  <si>
    <t>73A-170-211</t>
  </si>
  <si>
    <t>73A-170-411</t>
  </si>
  <si>
    <t>73A-171-121</t>
  </si>
  <si>
    <t>73A-171-211</t>
  </si>
  <si>
    <t>73A-171-541</t>
  </si>
  <si>
    <t>73A-ALL-121</t>
  </si>
  <si>
    <t>73A-ALL-131</t>
  </si>
  <si>
    <t>73A-ALL-135</t>
  </si>
  <si>
    <t>73A-ALL-171</t>
  </si>
  <si>
    <t>73A-ALL-176</t>
  </si>
  <si>
    <t>73A-ALL-198</t>
  </si>
  <si>
    <t>73A-ALL-211</t>
  </si>
  <si>
    <t>73A-ALL-312</t>
  </si>
  <si>
    <t>73A-ALL-411</t>
  </si>
  <si>
    <t>73A-ALL-418</t>
  </si>
  <si>
    <t>73A-ALL-459</t>
  </si>
  <si>
    <t>73A-ALL-461</t>
  </si>
  <si>
    <t>73A-ALL-462</t>
  </si>
  <si>
    <t>73A-ALL-541</t>
  </si>
  <si>
    <t>73B-123-411</t>
  </si>
  <si>
    <t>73B-124-418</t>
  </si>
  <si>
    <t>73B-124-462</t>
  </si>
  <si>
    <t>73B-126-462</t>
  </si>
  <si>
    <t>73B-128-418</t>
  </si>
  <si>
    <t>73B-134-121</t>
  </si>
  <si>
    <t>73B-134-311</t>
  </si>
  <si>
    <t>73B-134-411</t>
  </si>
  <si>
    <t>73B-134-418</t>
  </si>
  <si>
    <t>73B-134-462</t>
  </si>
  <si>
    <t>73B-135-418</t>
  </si>
  <si>
    <t>73B-137-411</t>
  </si>
  <si>
    <t>73B-137-461</t>
  </si>
  <si>
    <t>73B-164-173</t>
  </si>
  <si>
    <t>73B-164-211</t>
  </si>
  <si>
    <t>73B-164-221</t>
  </si>
  <si>
    <t>73B-164-311</t>
  </si>
  <si>
    <t>73B-164-411</t>
  </si>
  <si>
    <t>73B-170-198</t>
  </si>
  <si>
    <t>73B-170-211</t>
  </si>
  <si>
    <t>73B-ALL-121</t>
  </si>
  <si>
    <t>73B-ALL-173</t>
  </si>
  <si>
    <t>73B-ALL-198</t>
  </si>
  <si>
    <t>73B-ALL-211</t>
  </si>
  <si>
    <t>73B-ALL-221</t>
  </si>
  <si>
    <t>73B-ALL-311</t>
  </si>
  <si>
    <t>73B-ALL-411</t>
  </si>
  <si>
    <t>73B-ALL-418</t>
  </si>
  <si>
    <t>73B-ALL-461</t>
  </si>
  <si>
    <t>73B-ALL-462</t>
  </si>
  <si>
    <t>740-121-198</t>
  </si>
  <si>
    <t>740-121-211</t>
  </si>
  <si>
    <t>740-121-221</t>
  </si>
  <si>
    <t>740-121-312</t>
  </si>
  <si>
    <t>740-121-342</t>
  </si>
  <si>
    <t>740-121-411</t>
  </si>
  <si>
    <t>740-121-418</t>
  </si>
  <si>
    <t>740-122-311</t>
  </si>
  <si>
    <t>740-123-315</t>
  </si>
  <si>
    <t>740-123-411</t>
  </si>
  <si>
    <t>740-124-462</t>
  </si>
  <si>
    <t>740-125-165</t>
  </si>
  <si>
    <t>740-125-311</t>
  </si>
  <si>
    <t>740-125-344</t>
  </si>
  <si>
    <t>740-125-453</t>
  </si>
  <si>
    <t>740-125-462</t>
  </si>
  <si>
    <t>740-126-418</t>
  </si>
  <si>
    <t>740-126-462</t>
  </si>
  <si>
    <t>740-128-462</t>
  </si>
  <si>
    <t>740-132-121</t>
  </si>
  <si>
    <t>740-132-142</t>
  </si>
  <si>
    <t>740-132-198</t>
  </si>
  <si>
    <t>740-132-199</t>
  </si>
  <si>
    <t>740-132-211</t>
  </si>
  <si>
    <t>740-132-221</t>
  </si>
  <si>
    <t>740-132-231</t>
  </si>
  <si>
    <t>740-132-311</t>
  </si>
  <si>
    <t>740-132-331</t>
  </si>
  <si>
    <t>740-132-411</t>
  </si>
  <si>
    <t>740-134-146</t>
  </si>
  <si>
    <t>740-134-151</t>
  </si>
  <si>
    <t>740-134-181</t>
  </si>
  <si>
    <t>740-134-211</t>
  </si>
  <si>
    <t>740-134-221</t>
  </si>
  <si>
    <t>740-134-411</t>
  </si>
  <si>
    <t>740-134-418</t>
  </si>
  <si>
    <t>740-134-462</t>
  </si>
  <si>
    <t>740-135-311</t>
  </si>
  <si>
    <t>740-135-418</t>
  </si>
  <si>
    <t>740-137-411</t>
  </si>
  <si>
    <t>740-138-418</t>
  </si>
  <si>
    <t>740-163-116</t>
  </si>
  <si>
    <t>740-163-121</t>
  </si>
  <si>
    <t>740-163-126</t>
  </si>
  <si>
    <t>740-163-131</t>
  </si>
  <si>
    <t>740-163-142</t>
  </si>
  <si>
    <t>740-163-151</t>
  </si>
  <si>
    <t>740-163-162</t>
  </si>
  <si>
    <t>740-163-173</t>
  </si>
  <si>
    <t>740-163-174</t>
  </si>
  <si>
    <t>740-163-176</t>
  </si>
  <si>
    <t>740-163-181</t>
  </si>
  <si>
    <t>740-163-192</t>
  </si>
  <si>
    <t>740-163-199</t>
  </si>
  <si>
    <t>740-163-211</t>
  </si>
  <si>
    <t>740-163-221</t>
  </si>
  <si>
    <t>740-163-231</t>
  </si>
  <si>
    <t>740-163-311</t>
  </si>
  <si>
    <t>740-163-312</t>
  </si>
  <si>
    <t>740-163-313</t>
  </si>
  <si>
    <t>740-163-315</t>
  </si>
  <si>
    <t>740-163-342</t>
  </si>
  <si>
    <t>740-163-392</t>
  </si>
  <si>
    <t>740-163-411</t>
  </si>
  <si>
    <t>740-163-418</t>
  </si>
  <si>
    <t>740-163-461</t>
  </si>
  <si>
    <t>740-163-462</t>
  </si>
  <si>
    <t>740-163-523</t>
  </si>
  <si>
    <t>740-163-541</t>
  </si>
  <si>
    <t>740-163-542</t>
  </si>
  <si>
    <t>740-165-392</t>
  </si>
  <si>
    <t>740-165-418</t>
  </si>
  <si>
    <t>740-167-192</t>
  </si>
  <si>
    <t>740-167-211</t>
  </si>
  <si>
    <t>740-167-221</t>
  </si>
  <si>
    <t>740-167-392</t>
  </si>
  <si>
    <t>740-169-146</t>
  </si>
  <si>
    <t>740-169-211</t>
  </si>
  <si>
    <t>740-169-311</t>
  </si>
  <si>
    <t>740-169-392</t>
  </si>
  <si>
    <t>740-170-143</t>
  </si>
  <si>
    <t>740-170-198</t>
  </si>
  <si>
    <t>740-170-211</t>
  </si>
  <si>
    <t>740-170-392</t>
  </si>
  <si>
    <t>740-171-191</t>
  </si>
  <si>
    <t>740-171-211</t>
  </si>
  <si>
    <t>740-171-221</t>
  </si>
  <si>
    <t>740-171-392</t>
  </si>
  <si>
    <t>740-171-411</t>
  </si>
  <si>
    <t>740-171-418</t>
  </si>
  <si>
    <t>740-181-181</t>
  </si>
  <si>
    <t>740-181-211</t>
  </si>
  <si>
    <t>740-181-221</t>
  </si>
  <si>
    <t>740-181-392</t>
  </si>
  <si>
    <t>740-ALL-116</t>
  </si>
  <si>
    <t>740-ALL-121</t>
  </si>
  <si>
    <t>740-ALL-126</t>
  </si>
  <si>
    <t>740-ALL-131</t>
  </si>
  <si>
    <t>740-ALL-142</t>
  </si>
  <si>
    <t>740-ALL-143</t>
  </si>
  <si>
    <t>740-ALL-146</t>
  </si>
  <si>
    <t>740-ALL-151</t>
  </si>
  <si>
    <t>740-ALL-162</t>
  </si>
  <si>
    <t>740-ALL-165</t>
  </si>
  <si>
    <t>740-ALL-173</t>
  </si>
  <si>
    <t>740-ALL-181</t>
  </si>
  <si>
    <t>740-ALL-191</t>
  </si>
  <si>
    <t>740-ALL-192</t>
  </si>
  <si>
    <t>740-ALL-198</t>
  </si>
  <si>
    <t>740-ALL-311</t>
  </si>
  <si>
    <t>740-ALL-312</t>
  </si>
  <si>
    <t>740-ALL-313</t>
  </si>
  <si>
    <t>740-ALL-315</t>
  </si>
  <si>
    <t>740-ALL-331</t>
  </si>
  <si>
    <t>740-ALL-342</t>
  </si>
  <si>
    <t>740-ALL-344</t>
  </si>
  <si>
    <t>740-ALL-392</t>
  </si>
  <si>
    <t>740-ALL-418</t>
  </si>
  <si>
    <t>740-ALL-453</t>
  </si>
  <si>
    <t>740-ALL-462</t>
  </si>
  <si>
    <t>740-ALL-523</t>
  </si>
  <si>
    <t>740-ALL-541</t>
  </si>
  <si>
    <t>740-ALL-542</t>
  </si>
  <si>
    <t>74C-121-121</t>
  </si>
  <si>
    <t>74C-121-211</t>
  </si>
  <si>
    <t>74C-121-229</t>
  </si>
  <si>
    <t>74C-121-312</t>
  </si>
  <si>
    <t>74C-124-462</t>
  </si>
  <si>
    <t>74C-126-462</t>
  </si>
  <si>
    <t>74C-132-311</t>
  </si>
  <si>
    <t>74C-132-411</t>
  </si>
  <si>
    <t>74C-134-411</t>
  </si>
  <si>
    <t>74C-135-418</t>
  </si>
  <si>
    <t>74C-137-411</t>
  </si>
  <si>
    <t>74C-163-131</t>
  </si>
  <si>
    <t>74C-163-211</t>
  </si>
  <si>
    <t>74C-163-229</t>
  </si>
  <si>
    <t>74C-163-232</t>
  </si>
  <si>
    <t>74C-163-462</t>
  </si>
  <si>
    <t>74C-165-411</t>
  </si>
  <si>
    <t>74C-170-462</t>
  </si>
  <si>
    <t>74C-ALL-121</t>
  </si>
  <si>
    <t>74C-ALL-131</t>
  </si>
  <si>
    <t>74C-ALL-211</t>
  </si>
  <si>
    <t>74C-ALL-229</t>
  </si>
  <si>
    <t>74C-ALL-232</t>
  </si>
  <si>
    <t>74C-ALL-311</t>
  </si>
  <si>
    <t>74C-ALL-312</t>
  </si>
  <si>
    <t>74C-ALL-411</t>
  </si>
  <si>
    <t>74C-ALL-418</t>
  </si>
  <si>
    <t>74C-ALL-462</t>
  </si>
  <si>
    <t>74Z-132-198</t>
  </si>
  <si>
    <t>74Z-132-211</t>
  </si>
  <si>
    <t>74Z-132-221</t>
  </si>
  <si>
    <t>74Z-132-411</t>
  </si>
  <si>
    <t>74Z-134-198</t>
  </si>
  <si>
    <t>74Z-134-211</t>
  </si>
  <si>
    <t>74Z-134-221</t>
  </si>
  <si>
    <t>74Z-134-231</t>
  </si>
  <si>
    <t>74Z-137-411</t>
  </si>
  <si>
    <t>74Z-163-462</t>
  </si>
  <si>
    <t>74Z-ALL-198</t>
  </si>
  <si>
    <t>74Z-ALL-211</t>
  </si>
  <si>
    <t>74Z-ALL-221</t>
  </si>
  <si>
    <t>74Z-ALL-231</t>
  </si>
  <si>
    <t>74Z-ALL-411</t>
  </si>
  <si>
    <t>74Z-ALL-462</t>
  </si>
  <si>
    <t>750-121-131</t>
  </si>
  <si>
    <t>750-121-171</t>
  </si>
  <si>
    <t>750-121-198</t>
  </si>
  <si>
    <t>750-121-211</t>
  </si>
  <si>
    <t>750-121-221</t>
  </si>
  <si>
    <t>750-121-312</t>
  </si>
  <si>
    <t>750-121-411</t>
  </si>
  <si>
    <t>750-122-131</t>
  </si>
  <si>
    <t>750-122-211</t>
  </si>
  <si>
    <t>750-122-311</t>
  </si>
  <si>
    <t>750-123-411</t>
  </si>
  <si>
    <t>750-124-462</t>
  </si>
  <si>
    <t>750-125-411</t>
  </si>
  <si>
    <t>750-125-461</t>
  </si>
  <si>
    <t>750-125-462</t>
  </si>
  <si>
    <t>750-126-462</t>
  </si>
  <si>
    <t>750-132-131</t>
  </si>
  <si>
    <t>750-132-132</t>
  </si>
  <si>
    <t>750-132-192</t>
  </si>
  <si>
    <t>750-132-198</t>
  </si>
  <si>
    <t>750-132-211</t>
  </si>
  <si>
    <t>750-132-221</t>
  </si>
  <si>
    <t>750-132-231</t>
  </si>
  <si>
    <t>750-132-311</t>
  </si>
  <si>
    <t>750-132-317</t>
  </si>
  <si>
    <t>750-132-411</t>
  </si>
  <si>
    <t>750-132-462</t>
  </si>
  <si>
    <t>750-135-311</t>
  </si>
  <si>
    <t>750-135-462</t>
  </si>
  <si>
    <t>750-137-311</t>
  </si>
  <si>
    <t>750-137-411</t>
  </si>
  <si>
    <t>750-137-461</t>
  </si>
  <si>
    <t>750-137-541</t>
  </si>
  <si>
    <t>750-138-418</t>
  </si>
  <si>
    <t>750-163-144</t>
  </si>
  <si>
    <t>750-163-152</t>
  </si>
  <si>
    <t>750-163-192</t>
  </si>
  <si>
    <t>750-163-211</t>
  </si>
  <si>
    <t>750-163-221</t>
  </si>
  <si>
    <t>750-163-312</t>
  </si>
  <si>
    <t>750-163-332</t>
  </si>
  <si>
    <t>750-163-343</t>
  </si>
  <si>
    <t>750-163-392</t>
  </si>
  <si>
    <t>750-163-411</t>
  </si>
  <si>
    <t>750-163-418</t>
  </si>
  <si>
    <t>750-163-461</t>
  </si>
  <si>
    <t>750-163-462</t>
  </si>
  <si>
    <t>750-166-418</t>
  </si>
  <si>
    <t>750-167-192</t>
  </si>
  <si>
    <t>750-167-211</t>
  </si>
  <si>
    <t>750-167-221</t>
  </si>
  <si>
    <t>750-171-121</t>
  </si>
  <si>
    <t>750-171-192</t>
  </si>
  <si>
    <t>750-171-211</t>
  </si>
  <si>
    <t>750-171-221</t>
  </si>
  <si>
    <t>750-171-231</t>
  </si>
  <si>
    <t>750-171-392</t>
  </si>
  <si>
    <t>750-178-418</t>
  </si>
  <si>
    <t>750-181-126</t>
  </si>
  <si>
    <t>750-181-131</t>
  </si>
  <si>
    <t>750-181-142</t>
  </si>
  <si>
    <t>750-181-151</t>
  </si>
  <si>
    <t>750-181-171</t>
  </si>
  <si>
    <t>750-181-173</t>
  </si>
  <si>
    <t>750-181-199</t>
  </si>
  <si>
    <t>750-181-211</t>
  </si>
  <si>
    <t>750-181-392</t>
  </si>
  <si>
    <t>750-181-411</t>
  </si>
  <si>
    <t>750-ALL-121</t>
  </si>
  <si>
    <t>750-ALL-126</t>
  </si>
  <si>
    <t>750-ALL-131</t>
  </si>
  <si>
    <t>750-ALL-132</t>
  </si>
  <si>
    <t>750-ALL-142</t>
  </si>
  <si>
    <t>750-ALL-144</t>
  </si>
  <si>
    <t>750-ALL-152</t>
  </si>
  <si>
    <t>750-ALL-171</t>
  </si>
  <si>
    <t>750-ALL-173</t>
  </si>
  <si>
    <t>750-ALL-192</t>
  </si>
  <si>
    <t>750-ALL-198</t>
  </si>
  <si>
    <t>750-ALL-199</t>
  </si>
  <si>
    <t>750-ALL-311</t>
  </si>
  <si>
    <t>750-ALL-312</t>
  </si>
  <si>
    <t>750-ALL-317</t>
  </si>
  <si>
    <t>750-ALL-343</t>
  </si>
  <si>
    <t>750-ALL-392</t>
  </si>
  <si>
    <t>750-ALL-411</t>
  </si>
  <si>
    <t>750-ALL-418</t>
  </si>
  <si>
    <t>750-ALL-461</t>
  </si>
  <si>
    <t>750-ALL-462</t>
  </si>
  <si>
    <t>750-ALL-541</t>
  </si>
  <si>
    <t>760-121-121</t>
  </si>
  <si>
    <t>760-121-131</t>
  </si>
  <si>
    <t>760-121-151</t>
  </si>
  <si>
    <t>760-121-211</t>
  </si>
  <si>
    <t>760-121-221</t>
  </si>
  <si>
    <t>760-121-311</t>
  </si>
  <si>
    <t>760-121-342</t>
  </si>
  <si>
    <t>760-121-411</t>
  </si>
  <si>
    <t>760-122-317</t>
  </si>
  <si>
    <t>760-123-411</t>
  </si>
  <si>
    <t>760-124-462</t>
  </si>
  <si>
    <t>760-125-113</t>
  </si>
  <si>
    <t>760-125-151</t>
  </si>
  <si>
    <t>760-125-152</t>
  </si>
  <si>
    <t>760-125-171</t>
  </si>
  <si>
    <t>760-125-174</t>
  </si>
  <si>
    <t>760-125-175</t>
  </si>
  <si>
    <t>760-125-176</t>
  </si>
  <si>
    <t>760-125-184</t>
  </si>
  <si>
    <t>760-125-211</t>
  </si>
  <si>
    <t>760-125-221</t>
  </si>
  <si>
    <t>760-125-231</t>
  </si>
  <si>
    <t>760-125-311</t>
  </si>
  <si>
    <t>760-125-332</t>
  </si>
  <si>
    <t>760-125-361</t>
  </si>
  <si>
    <t>760-125-411</t>
  </si>
  <si>
    <t>760-125-418</t>
  </si>
  <si>
    <t>760-125-422</t>
  </si>
  <si>
    <t>760-125-451</t>
  </si>
  <si>
    <t>760-125-453</t>
  </si>
  <si>
    <t>760-125-461</t>
  </si>
  <si>
    <t>760-125-541</t>
  </si>
  <si>
    <t>760-126-462</t>
  </si>
  <si>
    <t>760-128-418</t>
  </si>
  <si>
    <t>760-128-462</t>
  </si>
  <si>
    <t>760-132-121</t>
  </si>
  <si>
    <t>760-132-132</t>
  </si>
  <si>
    <t>760-132-145</t>
  </si>
  <si>
    <t>760-132-192</t>
  </si>
  <si>
    <t>760-132-211</t>
  </si>
  <si>
    <t>760-132-221</t>
  </si>
  <si>
    <t>760-132-231</t>
  </si>
  <si>
    <t>760-132-311</t>
  </si>
  <si>
    <t>760-132-332</t>
  </si>
  <si>
    <t>760-132-411</t>
  </si>
  <si>
    <t>760-134-411</t>
  </si>
  <si>
    <t>760-134-418</t>
  </si>
  <si>
    <t>760-134-461</t>
  </si>
  <si>
    <t>760-134-462</t>
  </si>
  <si>
    <t>760-135-418</t>
  </si>
  <si>
    <t>760-137-411</t>
  </si>
  <si>
    <t>760-137-461</t>
  </si>
  <si>
    <t>760-163-116</t>
  </si>
  <si>
    <t>760-163-121</t>
  </si>
  <si>
    <t>760-163-126</t>
  </si>
  <si>
    <t>760-163-131</t>
  </si>
  <si>
    <t>760-163-132</t>
  </si>
  <si>
    <t>760-163-133</t>
  </si>
  <si>
    <t>760-163-135</t>
  </si>
  <si>
    <t>760-163-142</t>
  </si>
  <si>
    <t>760-163-145</t>
  </si>
  <si>
    <t>760-163-147</t>
  </si>
  <si>
    <t>760-163-151</t>
  </si>
  <si>
    <t>760-163-162</t>
  </si>
  <si>
    <t>760-163-171</t>
  </si>
  <si>
    <t>760-163-173</t>
  </si>
  <si>
    <t>760-163-184</t>
  </si>
  <si>
    <t>760-163-188</t>
  </si>
  <si>
    <t>760-163-211</t>
  </si>
  <si>
    <t>760-163-221</t>
  </si>
  <si>
    <t>760-163-231</t>
  </si>
  <si>
    <t>760-163-311</t>
  </si>
  <si>
    <t>760-163-332</t>
  </si>
  <si>
    <t>760-163-342</t>
  </si>
  <si>
    <t>760-163-392</t>
  </si>
  <si>
    <t>760-163-411</t>
  </si>
  <si>
    <t>760-163-414</t>
  </si>
  <si>
    <t>760-163-418</t>
  </si>
  <si>
    <t>760-163-422</t>
  </si>
  <si>
    <t>760-163-459</t>
  </si>
  <si>
    <t>760-163-461</t>
  </si>
  <si>
    <t>760-163-462</t>
  </si>
  <si>
    <t>760-167-121</t>
  </si>
  <si>
    <t>760-167-131</t>
  </si>
  <si>
    <t>760-167-132</t>
  </si>
  <si>
    <t>760-167-188</t>
  </si>
  <si>
    <t>760-167-211</t>
  </si>
  <si>
    <t>760-167-221</t>
  </si>
  <si>
    <t>760-169-317</t>
  </si>
  <si>
    <t>760-ALL-113</t>
  </si>
  <si>
    <t>760-ALL-116</t>
  </si>
  <si>
    <t>760-ALL-121</t>
  </si>
  <si>
    <t>760-ALL-126</t>
  </si>
  <si>
    <t>760-ALL-131</t>
  </si>
  <si>
    <t>760-ALL-132</t>
  </si>
  <si>
    <t>760-ALL-133</t>
  </si>
  <si>
    <t>760-ALL-135</t>
  </si>
  <si>
    <t>760-ALL-142</t>
  </si>
  <si>
    <t>760-ALL-145</t>
  </si>
  <si>
    <t>760-ALL-147</t>
  </si>
  <si>
    <t>760-ALL-151</t>
  </si>
  <si>
    <t>760-ALL-152</t>
  </si>
  <si>
    <t>760-ALL-162</t>
  </si>
  <si>
    <t>760-ALL-171</t>
  </si>
  <si>
    <t>760-ALL-173</t>
  </si>
  <si>
    <t>760-ALL-174</t>
  </si>
  <si>
    <t>760-ALL-175</t>
  </si>
  <si>
    <t>760-ALL-176</t>
  </si>
  <si>
    <t>760-ALL-184</t>
  </si>
  <si>
    <t>760-ALL-188</t>
  </si>
  <si>
    <t>760-ALL-192</t>
  </si>
  <si>
    <t>760-ALL-211</t>
  </si>
  <si>
    <t>760-ALL-221</t>
  </si>
  <si>
    <t>760-ALL-231</t>
  </si>
  <si>
    <t>760-ALL-311</t>
  </si>
  <si>
    <t>760-ALL-317</t>
  </si>
  <si>
    <t>760-ALL-332</t>
  </si>
  <si>
    <t>760-ALL-342</t>
  </si>
  <si>
    <t>760-ALL-361</t>
  </si>
  <si>
    <t>760-ALL-392</t>
  </si>
  <si>
    <t>760-ALL-411</t>
  </si>
  <si>
    <t>760-ALL-414</t>
  </si>
  <si>
    <t>760-ALL-418</t>
  </si>
  <si>
    <t>760-ALL-422</t>
  </si>
  <si>
    <t>760-ALL-451</t>
  </si>
  <si>
    <t>760-ALL-453</t>
  </si>
  <si>
    <t>760-ALL-459</t>
  </si>
  <si>
    <t>760-ALL-461</t>
  </si>
  <si>
    <t>760-ALL-462</t>
  </si>
  <si>
    <t>760-ALL-541</t>
  </si>
  <si>
    <t>761-121-116</t>
  </si>
  <si>
    <t>761-121-121</t>
  </si>
  <si>
    <t>761-121-124</t>
  </si>
  <si>
    <t>761-121-191</t>
  </si>
  <si>
    <t>761-121-211</t>
  </si>
  <si>
    <t>761-121-221</t>
  </si>
  <si>
    <t>761-121-312</t>
  </si>
  <si>
    <t>761-121-411</t>
  </si>
  <si>
    <t>761-123-411</t>
  </si>
  <si>
    <t>761-124-462</t>
  </si>
  <si>
    <t>761-125-171</t>
  </si>
  <si>
    <t>761-125-211</t>
  </si>
  <si>
    <t>761-125-221</t>
  </si>
  <si>
    <t>761-125-231</t>
  </si>
  <si>
    <t>761-125-332</t>
  </si>
  <si>
    <t>761-125-411</t>
  </si>
  <si>
    <t>761-126-462</t>
  </si>
  <si>
    <t>761-128-462</t>
  </si>
  <si>
    <t>761-132-121</t>
  </si>
  <si>
    <t>761-132-211</t>
  </si>
  <si>
    <t>761-132-411</t>
  </si>
  <si>
    <t>761-134-162</t>
  </si>
  <si>
    <t>761-134-167</t>
  </si>
  <si>
    <t>761-134-173</t>
  </si>
  <si>
    <t>761-134-191</t>
  </si>
  <si>
    <t>761-134-211</t>
  </si>
  <si>
    <t>761-134-221</t>
  </si>
  <si>
    <t>761-134-231</t>
  </si>
  <si>
    <t>761-134-311</t>
  </si>
  <si>
    <t>761-134-411</t>
  </si>
  <si>
    <t>761-134-413</t>
  </si>
  <si>
    <t>761-134-418</t>
  </si>
  <si>
    <t>761-134-462</t>
  </si>
  <si>
    <t>761-135-418</t>
  </si>
  <si>
    <t>761-138-311</t>
  </si>
  <si>
    <t>761-163-152</t>
  </si>
  <si>
    <t>761-163-211</t>
  </si>
  <si>
    <t>761-163-221</t>
  </si>
  <si>
    <t>761-163-311</t>
  </si>
  <si>
    <t>761-163-344</t>
  </si>
  <si>
    <t>761-163-392</t>
  </si>
  <si>
    <t>761-163-411</t>
  </si>
  <si>
    <t>761-163-413</t>
  </si>
  <si>
    <t>761-163-472</t>
  </si>
  <si>
    <t>761-169-131</t>
  </si>
  <si>
    <t>761-169-192</t>
  </si>
  <si>
    <t>761-169-211</t>
  </si>
  <si>
    <t>761-169-221</t>
  </si>
  <si>
    <t>761-169-392</t>
  </si>
  <si>
    <t>761-171-126</t>
  </si>
  <si>
    <t>761-171-142</t>
  </si>
  <si>
    <t>761-171-171</t>
  </si>
  <si>
    <t>761-171-180</t>
  </si>
  <si>
    <t>761-171-211</t>
  </si>
  <si>
    <t>761-171-221</t>
  </si>
  <si>
    <t>761-171-392</t>
  </si>
  <si>
    <t>761-171-411</t>
  </si>
  <si>
    <t>761-171-462</t>
  </si>
  <si>
    <t>761-178-418</t>
  </si>
  <si>
    <t>761-ALL-116</t>
  </si>
  <si>
    <t>761-ALL-121</t>
  </si>
  <si>
    <t>761-ALL-124</t>
  </si>
  <si>
    <t>761-ALL-126</t>
  </si>
  <si>
    <t>761-ALL-131</t>
  </si>
  <si>
    <t>761-ALL-142</t>
  </si>
  <si>
    <t>761-ALL-152</t>
  </si>
  <si>
    <t>761-ALL-162</t>
  </si>
  <si>
    <t>761-ALL-167</t>
  </si>
  <si>
    <t>761-ALL-171</t>
  </si>
  <si>
    <t>761-ALL-173</t>
  </si>
  <si>
    <t>761-ALL-180</t>
  </si>
  <si>
    <t>761-ALL-191</t>
  </si>
  <si>
    <t>761-ALL-192</t>
  </si>
  <si>
    <t>761-ALL-211</t>
  </si>
  <si>
    <t>761-ALL-221</t>
  </si>
  <si>
    <t>761-ALL-231</t>
  </si>
  <si>
    <t>761-ALL-311</t>
  </si>
  <si>
    <t>761-ALL-312</t>
  </si>
  <si>
    <t>761-ALL-332</t>
  </si>
  <si>
    <t>761-ALL-344</t>
  </si>
  <si>
    <t>761-ALL-392</t>
  </si>
  <si>
    <t>761-ALL-411</t>
  </si>
  <si>
    <t>761-ALL-413</t>
  </si>
  <si>
    <t>761-ALL-418</t>
  </si>
  <si>
    <t>761-ALL-472</t>
  </si>
  <si>
    <t>76A-121-121</t>
  </si>
  <si>
    <t>76A-121-131</t>
  </si>
  <si>
    <t>76A-121-135</t>
  </si>
  <si>
    <t>76A-121-146</t>
  </si>
  <si>
    <t>76A-121-198</t>
  </si>
  <si>
    <t>76A-121-211</t>
  </si>
  <si>
    <t>76A-121-221</t>
  </si>
  <si>
    <t>76A-121-411</t>
  </si>
  <si>
    <t>76A-121-418</t>
  </si>
  <si>
    <t>76A-123-315</t>
  </si>
  <si>
    <t>76A-123-342</t>
  </si>
  <si>
    <t>76A-124-462</t>
  </si>
  <si>
    <t>76A-126-462</t>
  </si>
  <si>
    <t>76A-129-418</t>
  </si>
  <si>
    <t>76A-134-411</t>
  </si>
  <si>
    <t>76A-134-418</t>
  </si>
  <si>
    <t>76A-137-411</t>
  </si>
  <si>
    <t>76A-163-121</t>
  </si>
  <si>
    <t>76A-163-211</t>
  </si>
  <si>
    <t>76A-163-221</t>
  </si>
  <si>
    <t>76A-165-418</t>
  </si>
  <si>
    <t>76A-170-121</t>
  </si>
  <si>
    <t>76A-170-171</t>
  </si>
  <si>
    <t>76A-170-211</t>
  </si>
  <si>
    <t>76A-170-221</t>
  </si>
  <si>
    <t>76A-171-418</t>
  </si>
  <si>
    <t>76A-ALL-121</t>
  </si>
  <si>
    <t>76A-ALL-131</t>
  </si>
  <si>
    <t>76A-ALL-135</t>
  </si>
  <si>
    <t>76A-ALL-146</t>
  </si>
  <si>
    <t>76A-ALL-171</t>
  </si>
  <si>
    <t>76A-ALL-198</t>
  </si>
  <si>
    <t>76A-ALL-211</t>
  </si>
  <si>
    <t>76A-ALL-221</t>
  </si>
  <si>
    <t>76A-ALL-315</t>
  </si>
  <si>
    <t>76A-ALL-342</t>
  </si>
  <si>
    <t>76A-ALL-411</t>
  </si>
  <si>
    <t>76A-ALL-418</t>
  </si>
  <si>
    <t>76A-ALL-462</t>
  </si>
  <si>
    <t>770-121-131</t>
  </si>
  <si>
    <t>770-121-196</t>
  </si>
  <si>
    <t>770-121-211</t>
  </si>
  <si>
    <t>770-121-221</t>
  </si>
  <si>
    <t>770-121-411</t>
  </si>
  <si>
    <t>770-121-418</t>
  </si>
  <si>
    <t>770-122-311</t>
  </si>
  <si>
    <t>770-123-411</t>
  </si>
  <si>
    <t>770-124-462</t>
  </si>
  <si>
    <t>770-125-171</t>
  </si>
  <si>
    <t>770-125-172</t>
  </si>
  <si>
    <t>770-125-174</t>
  </si>
  <si>
    <t>770-125-176</t>
  </si>
  <si>
    <t>770-125-453</t>
  </si>
  <si>
    <t>770-125-541</t>
  </si>
  <si>
    <t>770-126-418</t>
  </si>
  <si>
    <t>770-126-462</t>
  </si>
  <si>
    <t>770-128-462</t>
  </si>
  <si>
    <t>770-129-418</t>
  </si>
  <si>
    <t>770-132-121</t>
  </si>
  <si>
    <t>770-132-131</t>
  </si>
  <si>
    <t>770-132-132</t>
  </si>
  <si>
    <t>770-132-133</t>
  </si>
  <si>
    <t>770-132-142</t>
  </si>
  <si>
    <t>770-132-192</t>
  </si>
  <si>
    <t>770-132-211</t>
  </si>
  <si>
    <t>770-132-221</t>
  </si>
  <si>
    <t>770-132-311</t>
  </si>
  <si>
    <t>770-132-411</t>
  </si>
  <si>
    <t>770-134-411</t>
  </si>
  <si>
    <t>770-134-418</t>
  </si>
  <si>
    <t>770-134-462</t>
  </si>
  <si>
    <t>770-137-411</t>
  </si>
  <si>
    <t>770-163-146</t>
  </si>
  <si>
    <t>770-163-162</t>
  </si>
  <si>
    <t>770-163-181</t>
  </si>
  <si>
    <t>770-163-191</t>
  </si>
  <si>
    <t>770-163-192</t>
  </si>
  <si>
    <t>770-163-211</t>
  </si>
  <si>
    <t>770-163-221</t>
  </si>
  <si>
    <t>770-163-311</t>
  </si>
  <si>
    <t>770-163-392</t>
  </si>
  <si>
    <t>770-163-411</t>
  </si>
  <si>
    <t>770-163-418</t>
  </si>
  <si>
    <t>770-163-462</t>
  </si>
  <si>
    <t>770-165-392</t>
  </si>
  <si>
    <t>770-165-411</t>
  </si>
  <si>
    <t>770-165-418</t>
  </si>
  <si>
    <t>770-167-126</t>
  </si>
  <si>
    <t>770-167-142</t>
  </si>
  <si>
    <t>770-167-180</t>
  </si>
  <si>
    <t>770-167-211</t>
  </si>
  <si>
    <t>770-167-392</t>
  </si>
  <si>
    <t>770-167-411</t>
  </si>
  <si>
    <t>770-169-131</t>
  </si>
  <si>
    <t>770-169-146</t>
  </si>
  <si>
    <t>770-169-192</t>
  </si>
  <si>
    <t>770-169-211</t>
  </si>
  <si>
    <t>770-169-221</t>
  </si>
  <si>
    <t>770-169-231</t>
  </si>
  <si>
    <t>770-169-311</t>
  </si>
  <si>
    <t>770-169-392</t>
  </si>
  <si>
    <t>770-170-311</t>
  </si>
  <si>
    <t>770-170-411</t>
  </si>
  <si>
    <t>770-171-113</t>
  </si>
  <si>
    <t>770-171-126</t>
  </si>
  <si>
    <t>770-171-131</t>
  </si>
  <si>
    <t>770-171-142</t>
  </si>
  <si>
    <t>770-171-147</t>
  </si>
  <si>
    <t>770-171-149</t>
  </si>
  <si>
    <t>770-171-171</t>
  </si>
  <si>
    <t>770-171-173</t>
  </si>
  <si>
    <t>770-171-174</t>
  </si>
  <si>
    <t>770-171-180</t>
  </si>
  <si>
    <t>770-171-211</t>
  </si>
  <si>
    <t>770-171-311</t>
  </si>
  <si>
    <t>770-171-333</t>
  </si>
  <si>
    <t>770-171-392</t>
  </si>
  <si>
    <t>770-171-418</t>
  </si>
  <si>
    <t>770-171-451</t>
  </si>
  <si>
    <t>770-171-541</t>
  </si>
  <si>
    <t>770-178-418</t>
  </si>
  <si>
    <t>770-181-418</t>
  </si>
  <si>
    <t>770-ALL-113</t>
  </si>
  <si>
    <t>770-ALL-121</t>
  </si>
  <si>
    <t>770-ALL-126</t>
  </si>
  <si>
    <t>770-ALL-131</t>
  </si>
  <si>
    <t>770-ALL-132</t>
  </si>
  <si>
    <t>770-ALL-133</t>
  </si>
  <si>
    <t>770-ALL-142</t>
  </si>
  <si>
    <t>770-ALL-146</t>
  </si>
  <si>
    <t>770-ALL-147</t>
  </si>
  <si>
    <t>770-ALL-149</t>
  </si>
  <si>
    <t>770-ALL-162</t>
  </si>
  <si>
    <t>770-ALL-171</t>
  </si>
  <si>
    <t>770-ALL-172</t>
  </si>
  <si>
    <t>770-ALL-173</t>
  </si>
  <si>
    <t>770-ALL-174</t>
  </si>
  <si>
    <t>770-ALL-176</t>
  </si>
  <si>
    <t>770-ALL-180</t>
  </si>
  <si>
    <t>770-ALL-181</t>
  </si>
  <si>
    <t>770-ALL-191</t>
  </si>
  <si>
    <t>770-ALL-192</t>
  </si>
  <si>
    <t>770-ALL-196</t>
  </si>
  <si>
    <t>770-ALL-231</t>
  </si>
  <si>
    <t>770-ALL-311</t>
  </si>
  <si>
    <t>770-ALL-333</t>
  </si>
  <si>
    <t>770-ALL-392</t>
  </si>
  <si>
    <t>770-ALL-418</t>
  </si>
  <si>
    <t>770-ALL-451</t>
  </si>
  <si>
    <t>770-ALL-453</t>
  </si>
  <si>
    <t>770-ALL-541</t>
  </si>
  <si>
    <t>780-121-121</t>
  </si>
  <si>
    <t>780-121-151</t>
  </si>
  <si>
    <t>780-121-198</t>
  </si>
  <si>
    <t>780-121-211</t>
  </si>
  <si>
    <t>780-121-221</t>
  </si>
  <si>
    <t>780-121-411</t>
  </si>
  <si>
    <t>780-121-462</t>
  </si>
  <si>
    <t>780-122-317</t>
  </si>
  <si>
    <t>780-123-315</t>
  </si>
  <si>
    <t>780-124-462</t>
  </si>
  <si>
    <t>780-125-171</t>
  </si>
  <si>
    <t>780-125-173</t>
  </si>
  <si>
    <t>780-125-187</t>
  </si>
  <si>
    <t>780-125-211</t>
  </si>
  <si>
    <t>780-125-221</t>
  </si>
  <si>
    <t>780-125-231</t>
  </si>
  <si>
    <t>780-125-411</t>
  </si>
  <si>
    <t>780-125-462</t>
  </si>
  <si>
    <t>780-126-462</t>
  </si>
  <si>
    <t>780-128-462</t>
  </si>
  <si>
    <t>780-132-121</t>
  </si>
  <si>
    <t>780-132-131</t>
  </si>
  <si>
    <t>780-132-144</t>
  </si>
  <si>
    <t>780-132-211</t>
  </si>
  <si>
    <t>780-132-221</t>
  </si>
  <si>
    <t>780-132-311</t>
  </si>
  <si>
    <t>780-132-317</t>
  </si>
  <si>
    <t>780-132-332</t>
  </si>
  <si>
    <t>780-132-411</t>
  </si>
  <si>
    <t>780-134-198</t>
  </si>
  <si>
    <t>780-134-211</t>
  </si>
  <si>
    <t>780-134-221</t>
  </si>
  <si>
    <t>780-134-312</t>
  </si>
  <si>
    <t>780-134-411</t>
  </si>
  <si>
    <t>780-134-418</t>
  </si>
  <si>
    <t>780-134-542</t>
  </si>
  <si>
    <t>780-135-418</t>
  </si>
  <si>
    <t>780-137-411</t>
  </si>
  <si>
    <t>780-163-126</t>
  </si>
  <si>
    <t>780-163-142</t>
  </si>
  <si>
    <t>780-163-146</t>
  </si>
  <si>
    <t>780-163-211</t>
  </si>
  <si>
    <t>780-163-221</t>
  </si>
  <si>
    <t>780-163-231</t>
  </si>
  <si>
    <t>780-163-343</t>
  </si>
  <si>
    <t>780-163-392</t>
  </si>
  <si>
    <t>780-163-411</t>
  </si>
  <si>
    <t>780-163-418</t>
  </si>
  <si>
    <t>780-163-541</t>
  </si>
  <si>
    <t>780-163-542</t>
  </si>
  <si>
    <t>780-171-113</t>
  </si>
  <si>
    <t>780-171-131</t>
  </si>
  <si>
    <t>780-171-171</t>
  </si>
  <si>
    <t>780-171-174</t>
  </si>
  <si>
    <t>780-171-176</t>
  </si>
  <si>
    <t>780-171-196</t>
  </si>
  <si>
    <t>780-171-211</t>
  </si>
  <si>
    <t>780-171-221</t>
  </si>
  <si>
    <t>780-ALL-113</t>
  </si>
  <si>
    <t>780-ALL-121</t>
  </si>
  <si>
    <t>780-ALL-126</t>
  </si>
  <si>
    <t>780-ALL-131</t>
  </si>
  <si>
    <t>780-ALL-142</t>
  </si>
  <si>
    <t>780-ALL-144</t>
  </si>
  <si>
    <t>780-ALL-146</t>
  </si>
  <si>
    <t>780-ALL-151</t>
  </si>
  <si>
    <t>780-ALL-171</t>
  </si>
  <si>
    <t>780-ALL-173</t>
  </si>
  <si>
    <t>780-ALL-174</t>
  </si>
  <si>
    <t>780-ALL-176</t>
  </si>
  <si>
    <t>780-ALL-187</t>
  </si>
  <si>
    <t>780-ALL-196</t>
  </si>
  <si>
    <t>780-ALL-198</t>
  </si>
  <si>
    <t>780-ALL-211</t>
  </si>
  <si>
    <t>780-ALL-221</t>
  </si>
  <si>
    <t>780-ALL-231</t>
  </si>
  <si>
    <t>780-ALL-311</t>
  </si>
  <si>
    <t>780-ALL-312</t>
  </si>
  <si>
    <t>780-ALL-315</t>
  </si>
  <si>
    <t>780-ALL-317</t>
  </si>
  <si>
    <t>780-ALL-332</t>
  </si>
  <si>
    <t>780-ALL-343</t>
  </si>
  <si>
    <t>780-ALL-392</t>
  </si>
  <si>
    <t>780-ALL-411</t>
  </si>
  <si>
    <t>780-ALL-418</t>
  </si>
  <si>
    <t>780-ALL-462</t>
  </si>
  <si>
    <t>780-ALL-541</t>
  </si>
  <si>
    <t>780-ALL-542</t>
  </si>
  <si>
    <t>78A-124-418</t>
  </si>
  <si>
    <t>78A-126-418</t>
  </si>
  <si>
    <t>78A-127-462</t>
  </si>
  <si>
    <t>78A-128-343</t>
  </si>
  <si>
    <t>78A-134-462</t>
  </si>
  <si>
    <t>78A-137-411</t>
  </si>
  <si>
    <t>78A-163-311</t>
  </si>
  <si>
    <t>78A-163-344</t>
  </si>
  <si>
    <t>78A-163-411</t>
  </si>
  <si>
    <t>78A-163-462</t>
  </si>
  <si>
    <t>78A-ALL-311</t>
  </si>
  <si>
    <t>78A-ALL-343</t>
  </si>
  <si>
    <t>78A-ALL-344</t>
  </si>
  <si>
    <t>78A-ALL-411</t>
  </si>
  <si>
    <t>78A-ALL-418</t>
  </si>
  <si>
    <t>78A-ALL-462</t>
  </si>
  <si>
    <t>78B-121-121</t>
  </si>
  <si>
    <t>78B-121-211</t>
  </si>
  <si>
    <t>78B-123-315</t>
  </si>
  <si>
    <t>78B-123-411</t>
  </si>
  <si>
    <t>78B-124-418</t>
  </si>
  <si>
    <t>78B-124-462</t>
  </si>
  <si>
    <t>78B-126-462</t>
  </si>
  <si>
    <t>78B-127-462</t>
  </si>
  <si>
    <t>78B-128-462</t>
  </si>
  <si>
    <t>78B-132-411</t>
  </si>
  <si>
    <t>78B-134-418</t>
  </si>
  <si>
    <t>78B-134-461</t>
  </si>
  <si>
    <t>78B-135-418</t>
  </si>
  <si>
    <t>78B-137-411</t>
  </si>
  <si>
    <t>78B-137-461</t>
  </si>
  <si>
    <t>78B-ALL-121</t>
  </si>
  <si>
    <t>78B-ALL-211</t>
  </si>
  <si>
    <t>78B-ALL-315</t>
  </si>
  <si>
    <t>78B-ALL-411</t>
  </si>
  <si>
    <t>78B-ALL-418</t>
  </si>
  <si>
    <t>78B-ALL-461</t>
  </si>
  <si>
    <t>78B-ALL-462</t>
  </si>
  <si>
    <t>790-121-191</t>
  </si>
  <si>
    <t>790-121-198</t>
  </si>
  <si>
    <t>790-121-211</t>
  </si>
  <si>
    <t>790-121-221</t>
  </si>
  <si>
    <t>790-121-231</t>
  </si>
  <si>
    <t>790-121-411</t>
  </si>
  <si>
    <t>790-121-418</t>
  </si>
  <si>
    <t>790-122-146</t>
  </si>
  <si>
    <t>790-122-211</t>
  </si>
  <si>
    <t>790-122-221</t>
  </si>
  <si>
    <t>790-123-411</t>
  </si>
  <si>
    <t>790-124-462</t>
  </si>
  <si>
    <t>790-125-462</t>
  </si>
  <si>
    <t>790-125-541</t>
  </si>
  <si>
    <t>790-125-551</t>
  </si>
  <si>
    <t>790-125-552</t>
  </si>
  <si>
    <t>790-132-126</t>
  </si>
  <si>
    <t>790-132-142</t>
  </si>
  <si>
    <t>790-132-146</t>
  </si>
  <si>
    <t>790-132-198</t>
  </si>
  <si>
    <t>790-132-211</t>
  </si>
  <si>
    <t>790-132-221</t>
  </si>
  <si>
    <t>790-132-411</t>
  </si>
  <si>
    <t>790-132-462</t>
  </si>
  <si>
    <t>790-135-418</t>
  </si>
  <si>
    <t>790-138-418</t>
  </si>
  <si>
    <t>790-163-312</t>
  </si>
  <si>
    <t>790-163-392</t>
  </si>
  <si>
    <t>790-163-411</t>
  </si>
  <si>
    <t>790-163-418</t>
  </si>
  <si>
    <t>790-163-461</t>
  </si>
  <si>
    <t>790-163-462</t>
  </si>
  <si>
    <t>790-170-191</t>
  </si>
  <si>
    <t>790-170-211</t>
  </si>
  <si>
    <t>790-170-221</t>
  </si>
  <si>
    <t>790-170-392</t>
  </si>
  <si>
    <t>790-171-126</t>
  </si>
  <si>
    <t>790-171-142</t>
  </si>
  <si>
    <t>790-171-146</t>
  </si>
  <si>
    <t>790-171-147</t>
  </si>
  <si>
    <t>790-171-171</t>
  </si>
  <si>
    <t>790-171-173</t>
  </si>
  <si>
    <t>790-171-174</t>
  </si>
  <si>
    <t>790-171-176</t>
  </si>
  <si>
    <t>790-171-211</t>
  </si>
  <si>
    <t>790-171-331</t>
  </si>
  <si>
    <t>790-171-392</t>
  </si>
  <si>
    <t>790-ALL-126</t>
  </si>
  <si>
    <t>790-ALL-142</t>
  </si>
  <si>
    <t>790-ALL-146</t>
  </si>
  <si>
    <t>790-ALL-147</t>
  </si>
  <si>
    <t>790-ALL-171</t>
  </si>
  <si>
    <t>790-ALL-173</t>
  </si>
  <si>
    <t>790-ALL-174</t>
  </si>
  <si>
    <t>790-ALL-176</t>
  </si>
  <si>
    <t>790-ALL-191</t>
  </si>
  <si>
    <t>790-ALL-198</t>
  </si>
  <si>
    <t>790-ALL-231</t>
  </si>
  <si>
    <t>790-ALL-312</t>
  </si>
  <si>
    <t>790-ALL-331</t>
  </si>
  <si>
    <t>790-ALL-392</t>
  </si>
  <si>
    <t>790-ALL-418</t>
  </si>
  <si>
    <t>790-ALL-462</t>
  </si>
  <si>
    <t>790-ALL-541</t>
  </si>
  <si>
    <t>790-ALL-551</t>
  </si>
  <si>
    <t>790-ALL-552</t>
  </si>
  <si>
    <t>79A-123-411</t>
  </si>
  <si>
    <t>79A-124-462</t>
  </si>
  <si>
    <t>79A-126-462</t>
  </si>
  <si>
    <t>79A-129-418</t>
  </si>
  <si>
    <t>79A-134-418</t>
  </si>
  <si>
    <t>79A-134-461</t>
  </si>
  <si>
    <t>79A-135-311</t>
  </si>
  <si>
    <t>79A-137-411</t>
  </si>
  <si>
    <t>79A-164-411</t>
  </si>
  <si>
    <t>79A-ALL-311</t>
  </si>
  <si>
    <t>79A-ALL-411</t>
  </si>
  <si>
    <t>79A-ALL-418</t>
  </si>
  <si>
    <t>79A-ALL-461</t>
  </si>
  <si>
    <t>79A-ALL-462</t>
  </si>
  <si>
    <t>79Z-132-411</t>
  </si>
  <si>
    <t>79Z-134-411</t>
  </si>
  <si>
    <t>79Z-137-411</t>
  </si>
  <si>
    <t>79Z-163-121</t>
  </si>
  <si>
    <t>79Z-163-148</t>
  </si>
  <si>
    <t>79Z-163-151</t>
  </si>
  <si>
    <t>79Z-163-211</t>
  </si>
  <si>
    <t>79Z-163-221</t>
  </si>
  <si>
    <t>79Z-163-229</t>
  </si>
  <si>
    <t>79Z-163-231</t>
  </si>
  <si>
    <t>79Z-163-232</t>
  </si>
  <si>
    <t>79Z-163-314</t>
  </si>
  <si>
    <t>79Z-163-342</t>
  </si>
  <si>
    <t>79Z-163-345</t>
  </si>
  <si>
    <t>79Z-163-462</t>
  </si>
  <si>
    <t>79Z-ALL-121</t>
  </si>
  <si>
    <t>79Z-ALL-148</t>
  </si>
  <si>
    <t>79Z-ALL-151</t>
  </si>
  <si>
    <t>79Z-ALL-211</t>
  </si>
  <si>
    <t>79Z-ALL-221</t>
  </si>
  <si>
    <t>79Z-ALL-229</t>
  </si>
  <si>
    <t>79Z-ALL-231</t>
  </si>
  <si>
    <t>79Z-ALL-232</t>
  </si>
  <si>
    <t>79Z-ALL-314</t>
  </si>
  <si>
    <t>79Z-ALL-342</t>
  </si>
  <si>
    <t>79Z-ALL-345</t>
  </si>
  <si>
    <t>79Z-ALL-462</t>
  </si>
  <si>
    <t>800-121-116</t>
  </si>
  <si>
    <t>800-121-117</t>
  </si>
  <si>
    <t>800-121-121</t>
  </si>
  <si>
    <t>800-121-124</t>
  </si>
  <si>
    <t>800-121-131</t>
  </si>
  <si>
    <t>800-121-135</t>
  </si>
  <si>
    <t>800-121-171</t>
  </si>
  <si>
    <t>800-121-172</t>
  </si>
  <si>
    <t>800-121-198</t>
  </si>
  <si>
    <t>800-121-211</t>
  </si>
  <si>
    <t>800-121-221</t>
  </si>
  <si>
    <t>800-121-331</t>
  </si>
  <si>
    <t>800-121-411</t>
  </si>
  <si>
    <t>800-123-315</t>
  </si>
  <si>
    <t>800-123-411</t>
  </si>
  <si>
    <t>800-124-462</t>
  </si>
  <si>
    <t>800-125-411</t>
  </si>
  <si>
    <t>800-125-461</t>
  </si>
  <si>
    <t>800-125-541</t>
  </si>
  <si>
    <t>800-126-462</t>
  </si>
  <si>
    <t>800-128-462</t>
  </si>
  <si>
    <t>800-132-121</t>
  </si>
  <si>
    <t>800-132-131</t>
  </si>
  <si>
    <t>800-132-133</t>
  </si>
  <si>
    <t>800-132-142</t>
  </si>
  <si>
    <t>800-132-192</t>
  </si>
  <si>
    <t>800-132-211</t>
  </si>
  <si>
    <t>800-132-221</t>
  </si>
  <si>
    <t>800-132-231</t>
  </si>
  <si>
    <t>800-132-311</t>
  </si>
  <si>
    <t>800-132-317</t>
  </si>
  <si>
    <t>800-132-331</t>
  </si>
  <si>
    <t>800-132-411</t>
  </si>
  <si>
    <t>800-132-462</t>
  </si>
  <si>
    <t>800-134-146</t>
  </si>
  <si>
    <t>800-134-181</t>
  </si>
  <si>
    <t>800-134-211</t>
  </si>
  <si>
    <t>800-134-221</t>
  </si>
  <si>
    <t>800-134-231</t>
  </si>
  <si>
    <t>800-134-311</t>
  </si>
  <si>
    <t>800-134-411</t>
  </si>
  <si>
    <t>800-134-418</t>
  </si>
  <si>
    <t>800-135-418</t>
  </si>
  <si>
    <t>800-135-422</t>
  </si>
  <si>
    <t>800-137-411</t>
  </si>
  <si>
    <t>800-138-418</t>
  </si>
  <si>
    <t>800-163-116</t>
  </si>
  <si>
    <t>800-163-121</t>
  </si>
  <si>
    <t>800-163-126</t>
  </si>
  <si>
    <t>800-163-131</t>
  </si>
  <si>
    <t>800-163-135</t>
  </si>
  <si>
    <t>800-163-141</t>
  </si>
  <si>
    <t>800-163-142</t>
  </si>
  <si>
    <t>800-163-146</t>
  </si>
  <si>
    <t>800-163-162</t>
  </si>
  <si>
    <t>800-163-165</t>
  </si>
  <si>
    <t>800-163-171</t>
  </si>
  <si>
    <t>800-163-172</t>
  </si>
  <si>
    <t>800-163-173</t>
  </si>
  <si>
    <t>800-163-174</t>
  </si>
  <si>
    <t>800-163-178</t>
  </si>
  <si>
    <t>800-163-181</t>
  </si>
  <si>
    <t>800-163-184</t>
  </si>
  <si>
    <t>800-163-192</t>
  </si>
  <si>
    <t>800-163-198</t>
  </si>
  <si>
    <t>800-163-199</t>
  </si>
  <si>
    <t>800-163-211</t>
  </si>
  <si>
    <t>800-163-221</t>
  </si>
  <si>
    <t>800-163-231</t>
  </si>
  <si>
    <t>800-163-311</t>
  </si>
  <si>
    <t>800-163-312</t>
  </si>
  <si>
    <t>800-163-344</t>
  </si>
  <si>
    <t>800-163-392</t>
  </si>
  <si>
    <t>800-163-411</t>
  </si>
  <si>
    <t>800-163-418</t>
  </si>
  <si>
    <t>800-163-462</t>
  </si>
  <si>
    <t>800-166-418</t>
  </si>
  <si>
    <t>800-167-411</t>
  </si>
  <si>
    <t>800-169-146</t>
  </si>
  <si>
    <t>800-169-211</t>
  </si>
  <si>
    <t>800-171-418</t>
  </si>
  <si>
    <t>800-ALL-116</t>
  </si>
  <si>
    <t>800-ALL-117</t>
  </si>
  <si>
    <t>800-ALL-121</t>
  </si>
  <si>
    <t>800-ALL-124</t>
  </si>
  <si>
    <t>800-ALL-126</t>
  </si>
  <si>
    <t>800-ALL-131</t>
  </si>
  <si>
    <t>800-ALL-133</t>
  </si>
  <si>
    <t>800-ALL-135</t>
  </si>
  <si>
    <t>800-ALL-141</t>
  </si>
  <si>
    <t>800-ALL-142</t>
  </si>
  <si>
    <t>800-ALL-146</t>
  </si>
  <si>
    <t>800-ALL-162</t>
  </si>
  <si>
    <t>800-ALL-165</t>
  </si>
  <si>
    <t>800-ALL-171</t>
  </si>
  <si>
    <t>800-ALL-172</t>
  </si>
  <si>
    <t>800-ALL-173</t>
  </si>
  <si>
    <t>800-ALL-178</t>
  </si>
  <si>
    <t>800-ALL-181</t>
  </si>
  <si>
    <t>800-ALL-184</t>
  </si>
  <si>
    <t>800-ALL-192</t>
  </si>
  <si>
    <t>800-ALL-198</t>
  </si>
  <si>
    <t>800-ALL-199</t>
  </si>
  <si>
    <t>800-ALL-231</t>
  </si>
  <si>
    <t>800-ALL-311</t>
  </si>
  <si>
    <t>800-ALL-312</t>
  </si>
  <si>
    <t>800-ALL-315</t>
  </si>
  <si>
    <t>800-ALL-317</t>
  </si>
  <si>
    <t>800-ALL-331</t>
  </si>
  <si>
    <t>800-ALL-344</t>
  </si>
  <si>
    <t>800-ALL-392</t>
  </si>
  <si>
    <t>800-ALL-411</t>
  </si>
  <si>
    <t>800-ALL-418</t>
  </si>
  <si>
    <t>800-ALL-422</t>
  </si>
  <si>
    <t>800-ALL-461</t>
  </si>
  <si>
    <t>800-ALL-462</t>
  </si>
  <si>
    <t>800-ALL-541</t>
  </si>
  <si>
    <t>80B-121-121</t>
  </si>
  <si>
    <t>80B-121-311</t>
  </si>
  <si>
    <t>80B-121-312</t>
  </si>
  <si>
    <t>80B-121-411</t>
  </si>
  <si>
    <t>80B-121-418</t>
  </si>
  <si>
    <t>80B-121-422</t>
  </si>
  <si>
    <t>80B-122-311</t>
  </si>
  <si>
    <t>80B-127-471</t>
  </si>
  <si>
    <t>80B-129-418</t>
  </si>
  <si>
    <t>80B-134-121</t>
  </si>
  <si>
    <t>80B-137-411</t>
  </si>
  <si>
    <t>80B-163-121</t>
  </si>
  <si>
    <t>80B-163-163</t>
  </si>
  <si>
    <t>80B-163-197</t>
  </si>
  <si>
    <t>80B-163-313</t>
  </si>
  <si>
    <t>80B-163-315</t>
  </si>
  <si>
    <t>80B-163-342</t>
  </si>
  <si>
    <t>80B-163-411</t>
  </si>
  <si>
    <t>80B-163-418</t>
  </si>
  <si>
    <t>80B-169-311</t>
  </si>
  <si>
    <t>80B-170-311</t>
  </si>
  <si>
    <t>80B-ALL-121</t>
  </si>
  <si>
    <t>80B-ALL-163</t>
  </si>
  <si>
    <t>80B-ALL-197</t>
  </si>
  <si>
    <t>80B-ALL-311</t>
  </si>
  <si>
    <t>80B-ALL-312</t>
  </si>
  <si>
    <t>80B-ALL-313</t>
  </si>
  <si>
    <t>80B-ALL-315</t>
  </si>
  <si>
    <t>80B-ALL-342</t>
  </si>
  <si>
    <t>80B-ALL-411</t>
  </si>
  <si>
    <t>80B-ALL-422</t>
  </si>
  <si>
    <t>80B-ALL-471</t>
  </si>
  <si>
    <t>810-121-121</t>
  </si>
  <si>
    <t>810-121-131</t>
  </si>
  <si>
    <t>810-121-135</t>
  </si>
  <si>
    <t>810-121-191</t>
  </si>
  <si>
    <t>810-121-198</t>
  </si>
  <si>
    <t>810-121-199</t>
  </si>
  <si>
    <t>810-121-211</t>
  </si>
  <si>
    <t>810-121-221</t>
  </si>
  <si>
    <t>810-121-312</t>
  </si>
  <si>
    <t>810-122-311</t>
  </si>
  <si>
    <t>810-123-411</t>
  </si>
  <si>
    <t>810-124-418</t>
  </si>
  <si>
    <t>810-124-462</t>
  </si>
  <si>
    <t>810-125-151</t>
  </si>
  <si>
    <t>810-125-174</t>
  </si>
  <si>
    <t>810-125-175</t>
  </si>
  <si>
    <t>810-125-176</t>
  </si>
  <si>
    <t>810-125-199</t>
  </si>
  <si>
    <t>810-125-231</t>
  </si>
  <si>
    <t>810-125-451</t>
  </si>
  <si>
    <t>810-125-461</t>
  </si>
  <si>
    <t>810-125-551</t>
  </si>
  <si>
    <t>810-126-418</t>
  </si>
  <si>
    <t>810-126-462</t>
  </si>
  <si>
    <t>810-128-418</t>
  </si>
  <si>
    <t>810-132-141</t>
  </si>
  <si>
    <t>810-132-142</t>
  </si>
  <si>
    <t>810-132-145</t>
  </si>
  <si>
    <t>810-132-192</t>
  </si>
  <si>
    <t>810-132-199</t>
  </si>
  <si>
    <t>810-132-211</t>
  </si>
  <si>
    <t>810-132-221</t>
  </si>
  <si>
    <t>810-132-231</t>
  </si>
  <si>
    <t>810-132-311</t>
  </si>
  <si>
    <t>810-132-318</t>
  </si>
  <si>
    <t>810-132-411</t>
  </si>
  <si>
    <t>810-132-418</t>
  </si>
  <si>
    <t>810-134-146</t>
  </si>
  <si>
    <t>810-134-199</t>
  </si>
  <si>
    <t>810-134-211</t>
  </si>
  <si>
    <t>810-134-221</t>
  </si>
  <si>
    <t>810-134-418</t>
  </si>
  <si>
    <t>810-135-311</t>
  </si>
  <si>
    <t>810-135-418</t>
  </si>
  <si>
    <t>810-135-462</t>
  </si>
  <si>
    <t>810-137-411</t>
  </si>
  <si>
    <t>810-137-461</t>
  </si>
  <si>
    <t>810-163-121</t>
  </si>
  <si>
    <t>810-163-131</t>
  </si>
  <si>
    <t>810-163-141</t>
  </si>
  <si>
    <t>810-163-142</t>
  </si>
  <si>
    <t>810-163-143</t>
  </si>
  <si>
    <t>810-163-144</t>
  </si>
  <si>
    <t>810-163-146</t>
  </si>
  <si>
    <t>810-163-162</t>
  </si>
  <si>
    <t>810-163-165</t>
  </si>
  <si>
    <t>810-163-167</t>
  </si>
  <si>
    <t>810-163-181</t>
  </si>
  <si>
    <t>810-163-192</t>
  </si>
  <si>
    <t>810-163-198</t>
  </si>
  <si>
    <t>810-163-199</t>
  </si>
  <si>
    <t>810-163-211</t>
  </si>
  <si>
    <t>810-163-221</t>
  </si>
  <si>
    <t>810-163-231</t>
  </si>
  <si>
    <t>810-163-319</t>
  </si>
  <si>
    <t>810-163-333</t>
  </si>
  <si>
    <t>810-163-344</t>
  </si>
  <si>
    <t>810-163-392</t>
  </si>
  <si>
    <t>810-163-411</t>
  </si>
  <si>
    <t>810-163-418</t>
  </si>
  <si>
    <t>810-163-461</t>
  </si>
  <si>
    <t>810-163-462</t>
  </si>
  <si>
    <t>810-166-418</t>
  </si>
  <si>
    <t>810-167-311</t>
  </si>
  <si>
    <t>810-169-131</t>
  </si>
  <si>
    <t>810-169-211</t>
  </si>
  <si>
    <t>810-169-392</t>
  </si>
  <si>
    <t>810-170-121</t>
  </si>
  <si>
    <t>810-170-143</t>
  </si>
  <si>
    <t>810-170-162</t>
  </si>
  <si>
    <t>810-170-195</t>
  </si>
  <si>
    <t>810-170-198</t>
  </si>
  <si>
    <t>810-170-211</t>
  </si>
  <si>
    <t>810-170-221</t>
  </si>
  <si>
    <t>810-170-231</t>
  </si>
  <si>
    <t>810-170-392</t>
  </si>
  <si>
    <t>810-170-418</t>
  </si>
  <si>
    <t>810-171-116</t>
  </si>
  <si>
    <t>810-171-126</t>
  </si>
  <si>
    <t>810-171-142</t>
  </si>
  <si>
    <t>810-171-147</t>
  </si>
  <si>
    <t>810-171-148</t>
  </si>
  <si>
    <t>810-171-171</t>
  </si>
  <si>
    <t>810-171-211</t>
  </si>
  <si>
    <t>810-171-392</t>
  </si>
  <si>
    <t>810-171-411</t>
  </si>
  <si>
    <t>810-ALL-116</t>
  </si>
  <si>
    <t>810-ALL-121</t>
  </si>
  <si>
    <t>810-ALL-126</t>
  </si>
  <si>
    <t>810-ALL-131</t>
  </si>
  <si>
    <t>810-ALL-135</t>
  </si>
  <si>
    <t>810-ALL-141</t>
  </si>
  <si>
    <t>810-ALL-142</t>
  </si>
  <si>
    <t>810-ALL-143</t>
  </si>
  <si>
    <t>810-ALL-144</t>
  </si>
  <si>
    <t>810-ALL-145</t>
  </si>
  <si>
    <t>810-ALL-146</t>
  </si>
  <si>
    <t>810-ALL-147</t>
  </si>
  <si>
    <t>810-ALL-148</t>
  </si>
  <si>
    <t>810-ALL-151</t>
  </si>
  <si>
    <t>810-ALL-162</t>
  </si>
  <si>
    <t>810-ALL-165</t>
  </si>
  <si>
    <t>810-ALL-167</t>
  </si>
  <si>
    <t>810-ALL-174</t>
  </si>
  <si>
    <t>810-ALL-175</t>
  </si>
  <si>
    <t>810-ALL-176</t>
  </si>
  <si>
    <t>810-ALL-181</t>
  </si>
  <si>
    <t>810-ALL-191</t>
  </si>
  <si>
    <t>810-ALL-192</t>
  </si>
  <si>
    <t>810-ALL-195</t>
  </si>
  <si>
    <t>810-ALL-198</t>
  </si>
  <si>
    <t>810-ALL-199</t>
  </si>
  <si>
    <t>810-ALL-231</t>
  </si>
  <si>
    <t>810-ALL-311</t>
  </si>
  <si>
    <t>810-ALL-312</t>
  </si>
  <si>
    <t>810-ALL-318</t>
  </si>
  <si>
    <t>810-ALL-319</t>
  </si>
  <si>
    <t>810-ALL-333</t>
  </si>
  <si>
    <t>810-ALL-344</t>
  </si>
  <si>
    <t>810-ALL-392</t>
  </si>
  <si>
    <t>810-ALL-411</t>
  </si>
  <si>
    <t>810-ALL-418</t>
  </si>
  <si>
    <t>810-ALL-451</t>
  </si>
  <si>
    <t>810-ALL-461</t>
  </si>
  <si>
    <t>810-ALL-462</t>
  </si>
  <si>
    <t>810-ALL-551</t>
  </si>
  <si>
    <t>81A-121-121</t>
  </si>
  <si>
    <t>81A-121-173</t>
  </si>
  <si>
    <t>81A-121-211</t>
  </si>
  <si>
    <t>81A-124-418</t>
  </si>
  <si>
    <t>81A-124-462</t>
  </si>
  <si>
    <t>81A-126-462</t>
  </si>
  <si>
    <t>81A-128-418</t>
  </si>
  <si>
    <t>81A-132-411</t>
  </si>
  <si>
    <t>81A-134-411</t>
  </si>
  <si>
    <t>81A-135-418</t>
  </si>
  <si>
    <t>81A-137-411</t>
  </si>
  <si>
    <t>81A-163-143</t>
  </si>
  <si>
    <t>81A-163-211</t>
  </si>
  <si>
    <t>81A-163-411</t>
  </si>
  <si>
    <t>81A-163-462</t>
  </si>
  <si>
    <t>81A-169-131</t>
  </si>
  <si>
    <t>81A-169-211</t>
  </si>
  <si>
    <t>81A-170-143</t>
  </si>
  <si>
    <t>81A-170-211</t>
  </si>
  <si>
    <t>81A-171-121</t>
  </si>
  <si>
    <t>81A-171-171</t>
  </si>
  <si>
    <t>81A-171-211</t>
  </si>
  <si>
    <t>81A-181-413</t>
  </si>
  <si>
    <t>81A-ALL-131</t>
  </si>
  <si>
    <t>81A-ALL-143</t>
  </si>
  <si>
    <t>81A-ALL-171</t>
  </si>
  <si>
    <t>81A-ALL-173</t>
  </si>
  <si>
    <t>81A-ALL-211</t>
  </si>
  <si>
    <t>81A-ALL-411</t>
  </si>
  <si>
    <t>81A-ALL-413</t>
  </si>
  <si>
    <t>81A-ALL-418</t>
  </si>
  <si>
    <t>81A-ALL-462</t>
  </si>
  <si>
    <t>81B-121-121</t>
  </si>
  <si>
    <t>81B-121-151</t>
  </si>
  <si>
    <t>81B-121-173</t>
  </si>
  <si>
    <t>81B-121-211</t>
  </si>
  <si>
    <t>81B-121-411</t>
  </si>
  <si>
    <t>81B-121-413</t>
  </si>
  <si>
    <t>81B-122-311</t>
  </si>
  <si>
    <t>81B-123-411</t>
  </si>
  <si>
    <t>81B-124-462</t>
  </si>
  <si>
    <t>81B-129-418</t>
  </si>
  <si>
    <t>81B-132-131</t>
  </si>
  <si>
    <t>81B-132-311</t>
  </si>
  <si>
    <t>81B-134-312</t>
  </si>
  <si>
    <t>81B-134-413</t>
  </si>
  <si>
    <t>81B-134-418</t>
  </si>
  <si>
    <t>81B-135-311</t>
  </si>
  <si>
    <t>81B-137-311</t>
  </si>
  <si>
    <t>81B-137-411</t>
  </si>
  <si>
    <t>81B-163-462</t>
  </si>
  <si>
    <t>81B-169-131</t>
  </si>
  <si>
    <t>81B-169-211</t>
  </si>
  <si>
    <t>81B-ALL-121</t>
  </si>
  <si>
    <t>81B-ALL-131</t>
  </si>
  <si>
    <t>81B-ALL-151</t>
  </si>
  <si>
    <t>81B-ALL-173</t>
  </si>
  <si>
    <t>81B-ALL-211</t>
  </si>
  <si>
    <t>81B-ALL-311</t>
  </si>
  <si>
    <t>81B-ALL-312</t>
  </si>
  <si>
    <t>81B-ALL-411</t>
  </si>
  <si>
    <t>81B-ALL-413</t>
  </si>
  <si>
    <t>81B-ALL-418</t>
  </si>
  <si>
    <t>81B-ALL-462</t>
  </si>
  <si>
    <t>820-121-121</t>
  </si>
  <si>
    <t>820-121-131</t>
  </si>
  <si>
    <t>820-121-146</t>
  </si>
  <si>
    <t>820-121-171</t>
  </si>
  <si>
    <t>820-121-198</t>
  </si>
  <si>
    <t>820-121-211</t>
  </si>
  <si>
    <t>820-121-221</t>
  </si>
  <si>
    <t>820-121-332</t>
  </si>
  <si>
    <t>820-121-411</t>
  </si>
  <si>
    <t>820-121-413</t>
  </si>
  <si>
    <t>820-121-422</t>
  </si>
  <si>
    <t>820-122-311</t>
  </si>
  <si>
    <t>820-123-315</t>
  </si>
  <si>
    <t>820-123-411</t>
  </si>
  <si>
    <t>820-124-462</t>
  </si>
  <si>
    <t>820-125-329</t>
  </si>
  <si>
    <t>820-125-332</t>
  </si>
  <si>
    <t>820-125-392</t>
  </si>
  <si>
    <t>820-125-411</t>
  </si>
  <si>
    <t>820-125-418</t>
  </si>
  <si>
    <t>820-125-422</t>
  </si>
  <si>
    <t>820-125-451</t>
  </si>
  <si>
    <t>820-125-453</t>
  </si>
  <si>
    <t>820-125-461</t>
  </si>
  <si>
    <t>820-125-551</t>
  </si>
  <si>
    <t>820-125-552</t>
  </si>
  <si>
    <t>820-126-462</t>
  </si>
  <si>
    <t>820-127-462</t>
  </si>
  <si>
    <t>820-128-462</t>
  </si>
  <si>
    <t>820-132-311</t>
  </si>
  <si>
    <t>820-132-411</t>
  </si>
  <si>
    <t>820-132-462</t>
  </si>
  <si>
    <t>820-132-541</t>
  </si>
  <si>
    <t>820-134-312</t>
  </si>
  <si>
    <t>820-134-418</t>
  </si>
  <si>
    <t>820-134-462</t>
  </si>
  <si>
    <t>820-135-462</t>
  </si>
  <si>
    <t>820-137-411</t>
  </si>
  <si>
    <t>820-137-461</t>
  </si>
  <si>
    <t>820-163-146</t>
  </si>
  <si>
    <t>820-163-184</t>
  </si>
  <si>
    <t>820-163-211</t>
  </si>
  <si>
    <t>820-163-221</t>
  </si>
  <si>
    <t>820-163-231</t>
  </si>
  <si>
    <t>820-163-311</t>
  </si>
  <si>
    <t>820-163-392</t>
  </si>
  <si>
    <t>820-163-411</t>
  </si>
  <si>
    <t>820-163-418</t>
  </si>
  <si>
    <t>820-163-461</t>
  </si>
  <si>
    <t>820-163-472</t>
  </si>
  <si>
    <t>820-166-418</t>
  </si>
  <si>
    <t>820-169-146</t>
  </si>
  <si>
    <t>820-169-211</t>
  </si>
  <si>
    <t>820-169-311</t>
  </si>
  <si>
    <t>820-169-392</t>
  </si>
  <si>
    <t>820-170-143</t>
  </si>
  <si>
    <t>820-170-211</t>
  </si>
  <si>
    <t>820-170-221</t>
  </si>
  <si>
    <t>820-170-392</t>
  </si>
  <si>
    <t>820-171-116</t>
  </si>
  <si>
    <t>820-171-126</t>
  </si>
  <si>
    <t>820-171-131</t>
  </si>
  <si>
    <t>820-171-142</t>
  </si>
  <si>
    <t>820-171-151</t>
  </si>
  <si>
    <t>820-171-162</t>
  </si>
  <si>
    <t>820-171-171</t>
  </si>
  <si>
    <t>820-171-180</t>
  </si>
  <si>
    <t>820-171-211</t>
  </si>
  <si>
    <t>820-171-312</t>
  </si>
  <si>
    <t>820-171-392</t>
  </si>
  <si>
    <t>820-171-413</t>
  </si>
  <si>
    <t>820-171-422</t>
  </si>
  <si>
    <t>820-171-423</t>
  </si>
  <si>
    <t>820-171-424</t>
  </si>
  <si>
    <t>820-ALL-116</t>
  </si>
  <si>
    <t>820-ALL-121</t>
  </si>
  <si>
    <t>820-ALL-126</t>
  </si>
  <si>
    <t>820-ALL-131</t>
  </si>
  <si>
    <t>820-ALL-142</t>
  </si>
  <si>
    <t>820-ALL-143</t>
  </si>
  <si>
    <t>820-ALL-146</t>
  </si>
  <si>
    <t>820-ALL-151</t>
  </si>
  <si>
    <t>820-ALL-162</t>
  </si>
  <si>
    <t>820-ALL-171</t>
  </si>
  <si>
    <t>820-ALL-180</t>
  </si>
  <si>
    <t>820-ALL-184</t>
  </si>
  <si>
    <t>820-ALL-198</t>
  </si>
  <si>
    <t>820-ALL-211</t>
  </si>
  <si>
    <t>820-ALL-221</t>
  </si>
  <si>
    <t>820-ALL-231</t>
  </si>
  <si>
    <t>820-ALL-311</t>
  </si>
  <si>
    <t>820-ALL-312</t>
  </si>
  <si>
    <t>820-ALL-315</t>
  </si>
  <si>
    <t>820-ALL-329</t>
  </si>
  <si>
    <t>820-ALL-332</t>
  </si>
  <si>
    <t>820-ALL-392</t>
  </si>
  <si>
    <t>820-ALL-411</t>
  </si>
  <si>
    <t>820-ALL-413</t>
  </si>
  <si>
    <t>820-ALL-418</t>
  </si>
  <si>
    <t>820-ALL-422</t>
  </si>
  <si>
    <t>820-ALL-423</t>
  </si>
  <si>
    <t>820-ALL-424</t>
  </si>
  <si>
    <t>820-ALL-451</t>
  </si>
  <si>
    <t>820-ALL-453</t>
  </si>
  <si>
    <t>820-ALL-461</t>
  </si>
  <si>
    <t>820-ALL-472</t>
  </si>
  <si>
    <t>820-ALL-541</t>
  </si>
  <si>
    <t>820-ALL-551</t>
  </si>
  <si>
    <t>820-ALL-552</t>
  </si>
  <si>
    <t>821-121-116</t>
  </si>
  <si>
    <t>821-121-121</t>
  </si>
  <si>
    <t>821-121-131</t>
  </si>
  <si>
    <t>821-121-171</t>
  </si>
  <si>
    <t>821-121-198</t>
  </si>
  <si>
    <t>821-121-211</t>
  </si>
  <si>
    <t>821-121-221</t>
  </si>
  <si>
    <t>821-121-312</t>
  </si>
  <si>
    <t>821-121-331</t>
  </si>
  <si>
    <t>821-121-342</t>
  </si>
  <si>
    <t>821-121-411</t>
  </si>
  <si>
    <t>821-121-462</t>
  </si>
  <si>
    <t>821-123-411</t>
  </si>
  <si>
    <t>821-124-418</t>
  </si>
  <si>
    <t>821-124-462</t>
  </si>
  <si>
    <t>821-126-462</t>
  </si>
  <si>
    <t>821-128-462</t>
  </si>
  <si>
    <t>821-132-311</t>
  </si>
  <si>
    <t>821-132-317</t>
  </si>
  <si>
    <t>821-132-318</t>
  </si>
  <si>
    <t>821-132-411</t>
  </si>
  <si>
    <t>821-134-142</t>
  </si>
  <si>
    <t>821-134-199</t>
  </si>
  <si>
    <t>821-134-211</t>
  </si>
  <si>
    <t>821-134-221</t>
  </si>
  <si>
    <t>821-134-231</t>
  </si>
  <si>
    <t>821-134-311</t>
  </si>
  <si>
    <t>821-134-312</t>
  </si>
  <si>
    <t>821-134-411</t>
  </si>
  <si>
    <t>821-134-418</t>
  </si>
  <si>
    <t>821-135-418</t>
  </si>
  <si>
    <t>821-137-311</t>
  </si>
  <si>
    <t>821-137-411</t>
  </si>
  <si>
    <t>821-163-167</t>
  </si>
  <si>
    <t>821-163-211</t>
  </si>
  <si>
    <t>821-163-221</t>
  </si>
  <si>
    <t>821-163-311</t>
  </si>
  <si>
    <t>821-163-343</t>
  </si>
  <si>
    <t>821-163-392</t>
  </si>
  <si>
    <t>821-163-411</t>
  </si>
  <si>
    <t>821-163-418</t>
  </si>
  <si>
    <t>821-163-461</t>
  </si>
  <si>
    <t>821-163-462</t>
  </si>
  <si>
    <t>821-163-541</t>
  </si>
  <si>
    <t>821-169-131</t>
  </si>
  <si>
    <t>821-169-146</t>
  </si>
  <si>
    <t>821-169-211</t>
  </si>
  <si>
    <t>821-169-392</t>
  </si>
  <si>
    <t>821-170-143</t>
  </si>
  <si>
    <t>821-170-198</t>
  </si>
  <si>
    <t>821-170-211</t>
  </si>
  <si>
    <t>821-170-392</t>
  </si>
  <si>
    <t>821-171-126</t>
  </si>
  <si>
    <t>821-171-142</t>
  </si>
  <si>
    <t>821-171-151</t>
  </si>
  <si>
    <t>821-171-162</t>
  </si>
  <si>
    <t>821-171-211</t>
  </si>
  <si>
    <t>821-171-392</t>
  </si>
  <si>
    <t>821-ALL-116</t>
  </si>
  <si>
    <t>821-ALL-121</t>
  </si>
  <si>
    <t>821-ALL-126</t>
  </si>
  <si>
    <t>821-ALL-131</t>
  </si>
  <si>
    <t>821-ALL-142</t>
  </si>
  <si>
    <t>821-ALL-143</t>
  </si>
  <si>
    <t>821-ALL-146</t>
  </si>
  <si>
    <t>821-ALL-151</t>
  </si>
  <si>
    <t>821-ALL-162</t>
  </si>
  <si>
    <t>821-ALL-167</t>
  </si>
  <si>
    <t>821-ALL-171</t>
  </si>
  <si>
    <t>821-ALL-198</t>
  </si>
  <si>
    <t>821-ALL-199</t>
  </si>
  <si>
    <t>821-ALL-211</t>
  </si>
  <si>
    <t>821-ALL-221</t>
  </si>
  <si>
    <t>821-ALL-231</t>
  </si>
  <si>
    <t>821-ALL-311</t>
  </si>
  <si>
    <t>821-ALL-312</t>
  </si>
  <si>
    <t>821-ALL-317</t>
  </si>
  <si>
    <t>821-ALL-318</t>
  </si>
  <si>
    <t>821-ALL-331</t>
  </si>
  <si>
    <t>821-ALL-342</t>
  </si>
  <si>
    <t>821-ALL-343</t>
  </si>
  <si>
    <t>821-ALL-392</t>
  </si>
  <si>
    <t>821-ALL-411</t>
  </si>
  <si>
    <t>821-ALL-418</t>
  </si>
  <si>
    <t>821-ALL-461</t>
  </si>
  <si>
    <t>821-ALL-462</t>
  </si>
  <si>
    <t>821-ALL-541</t>
  </si>
  <si>
    <t>830-121-198</t>
  </si>
  <si>
    <t>830-121-211</t>
  </si>
  <si>
    <t>830-121-221</t>
  </si>
  <si>
    <t>830-121-411</t>
  </si>
  <si>
    <t>830-121-462</t>
  </si>
  <si>
    <t>830-124-462</t>
  </si>
  <si>
    <t>830-126-462</t>
  </si>
  <si>
    <t>830-128-462</t>
  </si>
  <si>
    <t>830-132-133</t>
  </si>
  <si>
    <t>830-132-192</t>
  </si>
  <si>
    <t>830-132-211</t>
  </si>
  <si>
    <t>830-132-221</t>
  </si>
  <si>
    <t>830-132-311</t>
  </si>
  <si>
    <t>830-132-411</t>
  </si>
  <si>
    <t>830-134-131</t>
  </si>
  <si>
    <t>830-134-146</t>
  </si>
  <si>
    <t>830-134-211</t>
  </si>
  <si>
    <t>830-134-221</t>
  </si>
  <si>
    <t>830-134-411</t>
  </si>
  <si>
    <t>830-134-418</t>
  </si>
  <si>
    <t>830-134-462</t>
  </si>
  <si>
    <t>830-135-418</t>
  </si>
  <si>
    <t>830-163-142</t>
  </si>
  <si>
    <t>830-163-148</t>
  </si>
  <si>
    <t>830-163-192</t>
  </si>
  <si>
    <t>830-163-211</t>
  </si>
  <si>
    <t>830-163-221</t>
  </si>
  <si>
    <t>830-163-231</t>
  </si>
  <si>
    <t>830-163-332</t>
  </si>
  <si>
    <t>830-167-133</t>
  </si>
  <si>
    <t>830-167-192</t>
  </si>
  <si>
    <t>830-167-211</t>
  </si>
  <si>
    <t>830-167-221</t>
  </si>
  <si>
    <t>830-167-392</t>
  </si>
  <si>
    <t>830-167-411</t>
  </si>
  <si>
    <t>830-167-462</t>
  </si>
  <si>
    <t>830-171-126</t>
  </si>
  <si>
    <t>830-171-133</t>
  </si>
  <si>
    <t>830-171-162</t>
  </si>
  <si>
    <t>830-171-175</t>
  </si>
  <si>
    <t>830-171-181</t>
  </si>
  <si>
    <t>830-171-192</t>
  </si>
  <si>
    <t>830-171-211</t>
  </si>
  <si>
    <t>830-171-221</t>
  </si>
  <si>
    <t>830-171-231</t>
  </si>
  <si>
    <t>830-171-311</t>
  </si>
  <si>
    <t>830-171-312</t>
  </si>
  <si>
    <t>830-171-319</t>
  </si>
  <si>
    <t>830-171-325</t>
  </si>
  <si>
    <t>830-171-326</t>
  </si>
  <si>
    <t>830-171-341</t>
  </si>
  <si>
    <t>830-171-392</t>
  </si>
  <si>
    <t>830-171-411</t>
  </si>
  <si>
    <t>830-171-418</t>
  </si>
  <si>
    <t>830-171-422</t>
  </si>
  <si>
    <t>830-171-461</t>
  </si>
  <si>
    <t>830-178-418</t>
  </si>
  <si>
    <t>830-ALL-126</t>
  </si>
  <si>
    <t>830-ALL-131</t>
  </si>
  <si>
    <t>830-ALL-133</t>
  </si>
  <si>
    <t>830-ALL-142</t>
  </si>
  <si>
    <t>830-ALL-146</t>
  </si>
  <si>
    <t>830-ALL-148</t>
  </si>
  <si>
    <t>830-ALL-162</t>
  </si>
  <si>
    <t>830-ALL-175</t>
  </si>
  <si>
    <t>830-ALL-181</t>
  </si>
  <si>
    <t>830-ALL-192</t>
  </si>
  <si>
    <t>830-ALL-198</t>
  </si>
  <si>
    <t>830-ALL-231</t>
  </si>
  <si>
    <t>830-ALL-319</t>
  </si>
  <si>
    <t>830-ALL-325</t>
  </si>
  <si>
    <t>830-ALL-326</t>
  </si>
  <si>
    <t>830-ALL-332</t>
  </si>
  <si>
    <t>830-ALL-341</t>
  </si>
  <si>
    <t>830-ALL-422</t>
  </si>
  <si>
    <t>830-ALL-461</t>
  </si>
  <si>
    <t>840-121-198</t>
  </si>
  <si>
    <t>840-121-211</t>
  </si>
  <si>
    <t>840-121-221</t>
  </si>
  <si>
    <t>840-121-311</t>
  </si>
  <si>
    <t>840-121-411</t>
  </si>
  <si>
    <t>840-122-311</t>
  </si>
  <si>
    <t>840-122-317</t>
  </si>
  <si>
    <t>840-123-411</t>
  </si>
  <si>
    <t>840-124-418</t>
  </si>
  <si>
    <t>840-124-462</t>
  </si>
  <si>
    <t>840-125-174</t>
  </si>
  <si>
    <t>840-125-176</t>
  </si>
  <si>
    <t>840-125-231</t>
  </si>
  <si>
    <t>840-125-411</t>
  </si>
  <si>
    <t>840-126-418</t>
  </si>
  <si>
    <t>840-126-462</t>
  </si>
  <si>
    <t>840-128-418</t>
  </si>
  <si>
    <t>840-128-462</t>
  </si>
  <si>
    <t>840-129-418</t>
  </si>
  <si>
    <t>840-132-192</t>
  </si>
  <si>
    <t>840-132-211</t>
  </si>
  <si>
    <t>840-132-221</t>
  </si>
  <si>
    <t>840-132-311</t>
  </si>
  <si>
    <t>840-132-317</t>
  </si>
  <si>
    <t>840-132-318</t>
  </si>
  <si>
    <t>840-132-411</t>
  </si>
  <si>
    <t>840-134-199</t>
  </si>
  <si>
    <t>840-134-211</t>
  </si>
  <si>
    <t>840-134-221</t>
  </si>
  <si>
    <t>840-134-311</t>
  </si>
  <si>
    <t>840-134-411</t>
  </si>
  <si>
    <t>840-134-414</t>
  </si>
  <si>
    <t>840-134-418</t>
  </si>
  <si>
    <t>840-134-461</t>
  </si>
  <si>
    <t>840-135-418</t>
  </si>
  <si>
    <t>840-137-411</t>
  </si>
  <si>
    <t>840-137-461</t>
  </si>
  <si>
    <t>840-138-418</t>
  </si>
  <si>
    <t>840-163-143</t>
  </si>
  <si>
    <t>840-163-191</t>
  </si>
  <si>
    <t>840-163-211</t>
  </si>
  <si>
    <t>840-163-221</t>
  </si>
  <si>
    <t>840-163-311</t>
  </si>
  <si>
    <t>840-163-418</t>
  </si>
  <si>
    <t>840-163-453</t>
  </si>
  <si>
    <t>840-163-462</t>
  </si>
  <si>
    <t>840-163-542</t>
  </si>
  <si>
    <t>840-166-392</t>
  </si>
  <si>
    <t>840-166-418</t>
  </si>
  <si>
    <t>840-167-198</t>
  </si>
  <si>
    <t>840-167-211</t>
  </si>
  <si>
    <t>840-167-221</t>
  </si>
  <si>
    <t>840-167-311</t>
  </si>
  <si>
    <t>840-167-392</t>
  </si>
  <si>
    <t>840-169-146</t>
  </si>
  <si>
    <t>840-169-181</t>
  </si>
  <si>
    <t>840-169-211</t>
  </si>
  <si>
    <t>840-169-221</t>
  </si>
  <si>
    <t>840-169-231</t>
  </si>
  <si>
    <t>840-169-311</t>
  </si>
  <si>
    <t>840-169-392</t>
  </si>
  <si>
    <t>840-170-121</t>
  </si>
  <si>
    <t>840-170-211</t>
  </si>
  <si>
    <t>840-170-221</t>
  </si>
  <si>
    <t>840-170-231</t>
  </si>
  <si>
    <t>840-170-311</t>
  </si>
  <si>
    <t>840-170-392</t>
  </si>
  <si>
    <t>840-171-311</t>
  </si>
  <si>
    <t>840-171-312</t>
  </si>
  <si>
    <t>840-171-392</t>
  </si>
  <si>
    <t>840-171-411</t>
  </si>
  <si>
    <t>840-171-462</t>
  </si>
  <si>
    <t>840-ALL-121</t>
  </si>
  <si>
    <t>840-ALL-143</t>
  </si>
  <si>
    <t>840-ALL-146</t>
  </si>
  <si>
    <t>840-ALL-174</t>
  </si>
  <si>
    <t>840-ALL-176</t>
  </si>
  <si>
    <t>840-ALL-181</t>
  </si>
  <si>
    <t>840-ALL-191</t>
  </si>
  <si>
    <t>840-ALL-192</t>
  </si>
  <si>
    <t>840-ALL-198</t>
  </si>
  <si>
    <t>840-ALL-199</t>
  </si>
  <si>
    <t>840-ALL-231</t>
  </si>
  <si>
    <t>840-ALL-311</t>
  </si>
  <si>
    <t>840-ALL-317</t>
  </si>
  <si>
    <t>840-ALL-318</t>
  </si>
  <si>
    <t>840-ALL-414</t>
  </si>
  <si>
    <t>840-ALL-418</t>
  </si>
  <si>
    <t>840-ALL-453</t>
  </si>
  <si>
    <t>840-ALL-461</t>
  </si>
  <si>
    <t>840-ALL-462</t>
  </si>
  <si>
    <t>840-ALL-542</t>
  </si>
  <si>
    <t>84B-122-311</t>
  </si>
  <si>
    <t>84B-126-418</t>
  </si>
  <si>
    <t>84B-126-462</t>
  </si>
  <si>
    <t>84B-132-411</t>
  </si>
  <si>
    <t>84B-134-152</t>
  </si>
  <si>
    <t>84B-134-181</t>
  </si>
  <si>
    <t>84B-134-211</t>
  </si>
  <si>
    <t>84B-134-221</t>
  </si>
  <si>
    <t>84B-134-411</t>
  </si>
  <si>
    <t>84B-134-413</t>
  </si>
  <si>
    <t>84B-134-418</t>
  </si>
  <si>
    <t>84B-134-461</t>
  </si>
  <si>
    <t>84B-134-462</t>
  </si>
  <si>
    <t>84B-135-418</t>
  </si>
  <si>
    <t>84B-137-411</t>
  </si>
  <si>
    <t>84B-164-411</t>
  </si>
  <si>
    <t>84B-164-418</t>
  </si>
  <si>
    <t>84B-164-462</t>
  </si>
  <si>
    <t>84B-165-418</t>
  </si>
  <si>
    <t>84B-169-311</t>
  </si>
  <si>
    <t>84B-ALL-152</t>
  </si>
  <si>
    <t>84B-ALL-181</t>
  </si>
  <si>
    <t>84B-ALL-211</t>
  </si>
  <si>
    <t>84B-ALL-221</t>
  </si>
  <si>
    <t>84B-ALL-311</t>
  </si>
  <si>
    <t>84B-ALL-411</t>
  </si>
  <si>
    <t>84B-ALL-413</t>
  </si>
  <si>
    <t>84B-ALL-418</t>
  </si>
  <si>
    <t>84B-ALL-461</t>
  </si>
  <si>
    <t>850-121-116</t>
  </si>
  <si>
    <t>850-121-121</t>
  </si>
  <si>
    <t>850-121-196</t>
  </si>
  <si>
    <t>850-121-211</t>
  </si>
  <si>
    <t>850-121-221</t>
  </si>
  <si>
    <t>850-121-312</t>
  </si>
  <si>
    <t>850-121-411</t>
  </si>
  <si>
    <t>850-121-418</t>
  </si>
  <si>
    <t>850-122-311</t>
  </si>
  <si>
    <t>850-123-411</t>
  </si>
  <si>
    <t>850-124-326</t>
  </si>
  <si>
    <t>850-124-418</t>
  </si>
  <si>
    <t>850-124-462</t>
  </si>
  <si>
    <t>850-125-199</t>
  </si>
  <si>
    <t>850-125-451</t>
  </si>
  <si>
    <t>850-126-418</t>
  </si>
  <si>
    <t>850-128-418</t>
  </si>
  <si>
    <t>850-132-132</t>
  </si>
  <si>
    <t>850-132-143</t>
  </si>
  <si>
    <t>850-132-192</t>
  </si>
  <si>
    <t>850-132-211</t>
  </si>
  <si>
    <t>850-132-221</t>
  </si>
  <si>
    <t>850-132-311</t>
  </si>
  <si>
    <t>850-132-411</t>
  </si>
  <si>
    <t>850-134-411</t>
  </si>
  <si>
    <t>850-134-418</t>
  </si>
  <si>
    <t>850-134-542</t>
  </si>
  <si>
    <t>850-135-418</t>
  </si>
  <si>
    <t>850-137-411</t>
  </si>
  <si>
    <t>850-163-173</t>
  </si>
  <si>
    <t>850-163-184</t>
  </si>
  <si>
    <t>850-163-199</t>
  </si>
  <si>
    <t>850-163-211</t>
  </si>
  <si>
    <t>850-163-221</t>
  </si>
  <si>
    <t>850-163-231</t>
  </si>
  <si>
    <t>850-163-411</t>
  </si>
  <si>
    <t>850-166-418</t>
  </si>
  <si>
    <t>850-167-121</t>
  </si>
  <si>
    <t>850-167-126</t>
  </si>
  <si>
    <t>850-167-133</t>
  </si>
  <si>
    <t>850-167-142</t>
  </si>
  <si>
    <t>850-167-144</t>
  </si>
  <si>
    <t>850-167-180</t>
  </si>
  <si>
    <t>850-167-211</t>
  </si>
  <si>
    <t>850-167-221</t>
  </si>
  <si>
    <t>850-167-311</t>
  </si>
  <si>
    <t>850-168-198</t>
  </si>
  <si>
    <t>850-168-211</t>
  </si>
  <si>
    <t>850-168-221</t>
  </si>
  <si>
    <t>850-168-311</t>
  </si>
  <si>
    <t>850-168-411</t>
  </si>
  <si>
    <t>850-169-146</t>
  </si>
  <si>
    <t>850-169-211</t>
  </si>
  <si>
    <t>850-169-221</t>
  </si>
  <si>
    <t>850-169-311</t>
  </si>
  <si>
    <t>850-170-126</t>
  </si>
  <si>
    <t>850-170-211</t>
  </si>
  <si>
    <t>850-171-126</t>
  </si>
  <si>
    <t>850-171-142</t>
  </si>
  <si>
    <t>850-171-171</t>
  </si>
  <si>
    <t>850-171-180</t>
  </si>
  <si>
    <t>850-171-199</t>
  </si>
  <si>
    <t>850-171-211</t>
  </si>
  <si>
    <t>850-171-411</t>
  </si>
  <si>
    <t>850-178-418</t>
  </si>
  <si>
    <t>850-ALL-116</t>
  </si>
  <si>
    <t>850-ALL-121</t>
  </si>
  <si>
    <t>850-ALL-126</t>
  </si>
  <si>
    <t>850-ALL-132</t>
  </si>
  <si>
    <t>850-ALL-133</t>
  </si>
  <si>
    <t>850-ALL-142</t>
  </si>
  <si>
    <t>850-ALL-143</t>
  </si>
  <si>
    <t>850-ALL-144</t>
  </si>
  <si>
    <t>850-ALL-146</t>
  </si>
  <si>
    <t>850-ALL-171</t>
  </si>
  <si>
    <t>850-ALL-173</t>
  </si>
  <si>
    <t>850-ALL-180</t>
  </si>
  <si>
    <t>850-ALL-184</t>
  </si>
  <si>
    <t>850-ALL-192</t>
  </si>
  <si>
    <t>850-ALL-196</t>
  </si>
  <si>
    <t>850-ALL-198</t>
  </si>
  <si>
    <t>850-ALL-199</t>
  </si>
  <si>
    <t>850-ALL-311</t>
  </si>
  <si>
    <t>850-ALL-312</t>
  </si>
  <si>
    <t>850-ALL-326</t>
  </si>
  <si>
    <t>850-ALL-411</t>
  </si>
  <si>
    <t>850-ALL-418</t>
  </si>
  <si>
    <t>850-ALL-451</t>
  </si>
  <si>
    <t>850-ALL-462</t>
  </si>
  <si>
    <t>850-ALL-542</t>
  </si>
  <si>
    <t>860-121-196</t>
  </si>
  <si>
    <t>860-121-198</t>
  </si>
  <si>
    <t>860-121-211</t>
  </si>
  <si>
    <t>860-121-221</t>
  </si>
  <si>
    <t>860-121-312</t>
  </si>
  <si>
    <t>860-121-411</t>
  </si>
  <si>
    <t>860-121-418</t>
  </si>
  <si>
    <t>860-122-311</t>
  </si>
  <si>
    <t>860-123-315</t>
  </si>
  <si>
    <t>860-123-411</t>
  </si>
  <si>
    <t>860-124-462</t>
  </si>
  <si>
    <t>860-125-174</t>
  </si>
  <si>
    <t>860-125-176</t>
  </si>
  <si>
    <t>860-125-187</t>
  </si>
  <si>
    <t>860-125-211</t>
  </si>
  <si>
    <t>860-125-221</t>
  </si>
  <si>
    <t>860-125-231</t>
  </si>
  <si>
    <t>860-125-411</t>
  </si>
  <si>
    <t>860-125-451</t>
  </si>
  <si>
    <t>860-125-453</t>
  </si>
  <si>
    <t>860-126-462</t>
  </si>
  <si>
    <t>860-128-462</t>
  </si>
  <si>
    <t>860-132-143</t>
  </si>
  <si>
    <t>860-132-148</t>
  </si>
  <si>
    <t>860-132-211</t>
  </si>
  <si>
    <t>860-132-221</t>
  </si>
  <si>
    <t>860-132-411</t>
  </si>
  <si>
    <t>860-134-152</t>
  </si>
  <si>
    <t>860-134-162</t>
  </si>
  <si>
    <t>860-134-165</t>
  </si>
  <si>
    <t>860-134-167</t>
  </si>
  <si>
    <t>860-134-211</t>
  </si>
  <si>
    <t>860-134-221</t>
  </si>
  <si>
    <t>860-134-231</t>
  </si>
  <si>
    <t>860-134-311</t>
  </si>
  <si>
    <t>860-134-411</t>
  </si>
  <si>
    <t>860-134-418</t>
  </si>
  <si>
    <t>860-134-542</t>
  </si>
  <si>
    <t>860-135-311</t>
  </si>
  <si>
    <t>860-135-418</t>
  </si>
  <si>
    <t>860-137-411</t>
  </si>
  <si>
    <t>860-163-114</t>
  </si>
  <si>
    <t>860-163-121</t>
  </si>
  <si>
    <t>860-163-142</t>
  </si>
  <si>
    <t>860-163-143</t>
  </si>
  <si>
    <t>860-163-146</t>
  </si>
  <si>
    <t>860-163-151</t>
  </si>
  <si>
    <t>860-163-162</t>
  </si>
  <si>
    <t>860-163-165</t>
  </si>
  <si>
    <t>860-163-167</t>
  </si>
  <si>
    <t>860-163-173</t>
  </si>
  <si>
    <t>860-163-192</t>
  </si>
  <si>
    <t>860-163-196</t>
  </si>
  <si>
    <t>860-163-197</t>
  </si>
  <si>
    <t>860-163-199</t>
  </si>
  <si>
    <t>860-163-211</t>
  </si>
  <si>
    <t>860-163-221</t>
  </si>
  <si>
    <t>860-163-231</t>
  </si>
  <si>
    <t>860-163-311</t>
  </si>
  <si>
    <t>860-163-312</t>
  </si>
  <si>
    <t>860-163-319</t>
  </si>
  <si>
    <t>860-163-343</t>
  </si>
  <si>
    <t>860-163-392</t>
  </si>
  <si>
    <t>860-163-411</t>
  </si>
  <si>
    <t>860-163-418</t>
  </si>
  <si>
    <t>860-163-462</t>
  </si>
  <si>
    <t>860-169-192</t>
  </si>
  <si>
    <t>860-169-211</t>
  </si>
  <si>
    <t>860-169-221</t>
  </si>
  <si>
    <t>860-169-311</t>
  </si>
  <si>
    <t>860-170-143</t>
  </si>
  <si>
    <t>860-170-198</t>
  </si>
  <si>
    <t>860-170-211</t>
  </si>
  <si>
    <t>860-170-311</t>
  </si>
  <si>
    <t>860-171-126</t>
  </si>
  <si>
    <t>860-171-131</t>
  </si>
  <si>
    <t>860-171-142</t>
  </si>
  <si>
    <t>860-171-143</t>
  </si>
  <si>
    <t>860-171-151</t>
  </si>
  <si>
    <t>860-171-162</t>
  </si>
  <si>
    <t>860-171-171</t>
  </si>
  <si>
    <t>860-171-174</t>
  </si>
  <si>
    <t>860-171-176</t>
  </si>
  <si>
    <t>860-171-211</t>
  </si>
  <si>
    <t>860-171-221</t>
  </si>
  <si>
    <t>860-171-411</t>
  </si>
  <si>
    <t>860-171-422</t>
  </si>
  <si>
    <t>860-171-423</t>
  </si>
  <si>
    <t>860-171-424</t>
  </si>
  <si>
    <t>860-171-425</t>
  </si>
  <si>
    <t>860-178-418</t>
  </si>
  <si>
    <t>860-ALL-114</t>
  </si>
  <si>
    <t>860-ALL-121</t>
  </si>
  <si>
    <t>860-ALL-126</t>
  </si>
  <si>
    <t>860-ALL-131</t>
  </si>
  <si>
    <t>860-ALL-142</t>
  </si>
  <si>
    <t>860-ALL-143</t>
  </si>
  <si>
    <t>860-ALL-146</t>
  </si>
  <si>
    <t>860-ALL-148</t>
  </si>
  <si>
    <t>860-ALL-151</t>
  </si>
  <si>
    <t>860-ALL-152</t>
  </si>
  <si>
    <t>860-ALL-162</t>
  </si>
  <si>
    <t>860-ALL-165</t>
  </si>
  <si>
    <t>860-ALL-167</t>
  </si>
  <si>
    <t>860-ALL-171</t>
  </si>
  <si>
    <t>860-ALL-173</t>
  </si>
  <si>
    <t>860-ALL-174</t>
  </si>
  <si>
    <t>860-ALL-176</t>
  </si>
  <si>
    <t>860-ALL-187</t>
  </si>
  <si>
    <t>860-ALL-192</t>
  </si>
  <si>
    <t>860-ALL-196</t>
  </si>
  <si>
    <t>860-ALL-197</t>
  </si>
  <si>
    <t>860-ALL-198</t>
  </si>
  <si>
    <t>860-ALL-199</t>
  </si>
  <si>
    <t>860-ALL-211</t>
  </si>
  <si>
    <t>860-ALL-221</t>
  </si>
  <si>
    <t>860-ALL-231</t>
  </si>
  <si>
    <t>860-ALL-311</t>
  </si>
  <si>
    <t>860-ALL-312</t>
  </si>
  <si>
    <t>860-ALL-315</t>
  </si>
  <si>
    <t>860-ALL-319</t>
  </si>
  <si>
    <t>860-ALL-343</t>
  </si>
  <si>
    <t>860-ALL-392</t>
  </si>
  <si>
    <t>860-ALL-411</t>
  </si>
  <si>
    <t>860-ALL-418</t>
  </si>
  <si>
    <t>860-ALL-422</t>
  </si>
  <si>
    <t>860-ALL-423</t>
  </si>
  <si>
    <t>860-ALL-424</t>
  </si>
  <si>
    <t>860-ALL-425</t>
  </si>
  <si>
    <t>860-ALL-451</t>
  </si>
  <si>
    <t>860-ALL-453</t>
  </si>
  <si>
    <t>860-ALL-462</t>
  </si>
  <si>
    <t>860-ALL-542</t>
  </si>
  <si>
    <t>861-121-312</t>
  </si>
  <si>
    <t>861-121-462</t>
  </si>
  <si>
    <t>861-122-311</t>
  </si>
  <si>
    <t>861-123-411</t>
  </si>
  <si>
    <t>861-124-462</t>
  </si>
  <si>
    <t>861-125-151</t>
  </si>
  <si>
    <t>861-125-174</t>
  </si>
  <si>
    <t>861-125-176</t>
  </si>
  <si>
    <t>861-125-231</t>
  </si>
  <si>
    <t>861-125-311</t>
  </si>
  <si>
    <t>861-125-327</t>
  </si>
  <si>
    <t>861-125-341</t>
  </si>
  <si>
    <t>861-125-411</t>
  </si>
  <si>
    <t>861-125-418</t>
  </si>
  <si>
    <t>861-125-451</t>
  </si>
  <si>
    <t>861-125-453</t>
  </si>
  <si>
    <t>861-125-461</t>
  </si>
  <si>
    <t>861-132-121</t>
  </si>
  <si>
    <t>861-132-142</t>
  </si>
  <si>
    <t>861-132-211</t>
  </si>
  <si>
    <t>861-132-221</t>
  </si>
  <si>
    <t>861-132-231</t>
  </si>
  <si>
    <t>861-134-121</t>
  </si>
  <si>
    <t>861-134-146</t>
  </si>
  <si>
    <t>861-134-196</t>
  </si>
  <si>
    <t>861-134-211</t>
  </si>
  <si>
    <t>861-134-221</t>
  </si>
  <si>
    <t>861-134-231</t>
  </si>
  <si>
    <t>861-135-311</t>
  </si>
  <si>
    <t>861-138-418</t>
  </si>
  <si>
    <t>861-163-131</t>
  </si>
  <si>
    <t>861-163-146</t>
  </si>
  <si>
    <t>861-163-162</t>
  </si>
  <si>
    <t>861-163-211</t>
  </si>
  <si>
    <t>861-163-221</t>
  </si>
  <si>
    <t>861-163-231</t>
  </si>
  <si>
    <t>861-163-311</t>
  </si>
  <si>
    <t>861-163-343</t>
  </si>
  <si>
    <t>861-163-411</t>
  </si>
  <si>
    <t>861-163-461</t>
  </si>
  <si>
    <t>861-163-462</t>
  </si>
  <si>
    <t>861-167-142</t>
  </si>
  <si>
    <t>861-167-211</t>
  </si>
  <si>
    <t>861-167-221</t>
  </si>
  <si>
    <t>861-167-231</t>
  </si>
  <si>
    <t>861-181-171</t>
  </si>
  <si>
    <t>861-181-174</t>
  </si>
  <si>
    <t>861-181-192</t>
  </si>
  <si>
    <t>861-181-211</t>
  </si>
  <si>
    <t>861-181-411</t>
  </si>
  <si>
    <t>861-ALL-121</t>
  </si>
  <si>
    <t>861-ALL-131</t>
  </si>
  <si>
    <t>861-ALL-142</t>
  </si>
  <si>
    <t>861-ALL-146</t>
  </si>
  <si>
    <t>861-ALL-151</t>
  </si>
  <si>
    <t>861-ALL-162</t>
  </si>
  <si>
    <t>861-ALL-174</t>
  </si>
  <si>
    <t>861-ALL-176</t>
  </si>
  <si>
    <t>861-ALL-192</t>
  </si>
  <si>
    <t>861-ALL-196</t>
  </si>
  <si>
    <t>861-ALL-231</t>
  </si>
  <si>
    <t>861-ALL-311</t>
  </si>
  <si>
    <t>861-ALL-312</t>
  </si>
  <si>
    <t>861-ALL-327</t>
  </si>
  <si>
    <t>861-ALL-341</t>
  </si>
  <si>
    <t>861-ALL-343</t>
  </si>
  <si>
    <t>861-ALL-411</t>
  </si>
  <si>
    <t>861-ALL-418</t>
  </si>
  <si>
    <t>861-ALL-451</t>
  </si>
  <si>
    <t>861-ALL-453</t>
  </si>
  <si>
    <t>861-ALL-461</t>
  </si>
  <si>
    <t>861-ALL-462</t>
  </si>
  <si>
    <t>862-121-131</t>
  </si>
  <si>
    <t>862-121-135</t>
  </si>
  <si>
    <t>862-121-171</t>
  </si>
  <si>
    <t>862-121-198</t>
  </si>
  <si>
    <t>862-121-211</t>
  </si>
  <si>
    <t>862-121-221</t>
  </si>
  <si>
    <t>862-121-231</t>
  </si>
  <si>
    <t>862-121-411</t>
  </si>
  <si>
    <t>862-122-311</t>
  </si>
  <si>
    <t>862-123-411</t>
  </si>
  <si>
    <t>862-124-462</t>
  </si>
  <si>
    <t>862-125-174</t>
  </si>
  <si>
    <t>862-125-211</t>
  </si>
  <si>
    <t>862-125-221</t>
  </si>
  <si>
    <t>862-125-311</t>
  </si>
  <si>
    <t>862-125-411</t>
  </si>
  <si>
    <t>862-125-451</t>
  </si>
  <si>
    <t>862-125-453</t>
  </si>
  <si>
    <t>862-125-541</t>
  </si>
  <si>
    <t>862-126-462</t>
  </si>
  <si>
    <t>862-128-462</t>
  </si>
  <si>
    <t>862-132-311</t>
  </si>
  <si>
    <t>862-132-411</t>
  </si>
  <si>
    <t>862-134-146</t>
  </si>
  <si>
    <t>862-134-162</t>
  </si>
  <si>
    <t>862-134-167</t>
  </si>
  <si>
    <t>862-134-197</t>
  </si>
  <si>
    <t>862-134-198</t>
  </si>
  <si>
    <t>862-134-211</t>
  </si>
  <si>
    <t>862-134-221</t>
  </si>
  <si>
    <t>862-134-231</t>
  </si>
  <si>
    <t>862-134-311</t>
  </si>
  <si>
    <t>862-134-411</t>
  </si>
  <si>
    <t>862-135-311</t>
  </si>
  <si>
    <t>862-136-311</t>
  </si>
  <si>
    <t>862-137-411</t>
  </si>
  <si>
    <t>862-163-135</t>
  </si>
  <si>
    <t>862-163-146</t>
  </si>
  <si>
    <t>862-163-162</t>
  </si>
  <si>
    <t>862-163-175</t>
  </si>
  <si>
    <t>862-163-231</t>
  </si>
  <si>
    <t>862-163-311</t>
  </si>
  <si>
    <t>862-163-331</t>
  </si>
  <si>
    <t>862-163-392</t>
  </si>
  <si>
    <t>862-163-418</t>
  </si>
  <si>
    <t>862-163-462</t>
  </si>
  <si>
    <t>862-163-472</t>
  </si>
  <si>
    <t>862-163-541</t>
  </si>
  <si>
    <t>862-165-411</t>
  </si>
  <si>
    <t>862-169-131</t>
  </si>
  <si>
    <t>862-169-146</t>
  </si>
  <si>
    <t>862-169-211</t>
  </si>
  <si>
    <t>862-169-221</t>
  </si>
  <si>
    <t>862-169-231</t>
  </si>
  <si>
    <t>862-169-311</t>
  </si>
  <si>
    <t>862-169-392</t>
  </si>
  <si>
    <t>862-170-143</t>
  </si>
  <si>
    <t>862-170-198</t>
  </si>
  <si>
    <t>862-170-211</t>
  </si>
  <si>
    <t>862-170-392</t>
  </si>
  <si>
    <t>862-171-126</t>
  </si>
  <si>
    <t>862-171-151</t>
  </si>
  <si>
    <t>862-171-171</t>
  </si>
  <si>
    <t>862-171-198</t>
  </si>
  <si>
    <t>862-171-211</t>
  </si>
  <si>
    <t>862-171-221</t>
  </si>
  <si>
    <t>862-171-392</t>
  </si>
  <si>
    <t>862-ALL-126</t>
  </si>
  <si>
    <t>862-ALL-131</t>
  </si>
  <si>
    <t>862-ALL-135</t>
  </si>
  <si>
    <t>862-ALL-143</t>
  </si>
  <si>
    <t>862-ALL-146</t>
  </si>
  <si>
    <t>862-ALL-151</t>
  </si>
  <si>
    <t>862-ALL-162</t>
  </si>
  <si>
    <t>862-ALL-167</t>
  </si>
  <si>
    <t>862-ALL-171</t>
  </si>
  <si>
    <t>862-ALL-174</t>
  </si>
  <si>
    <t>862-ALL-175</t>
  </si>
  <si>
    <t>862-ALL-197</t>
  </si>
  <si>
    <t>862-ALL-231</t>
  </si>
  <si>
    <t>862-ALL-311</t>
  </si>
  <si>
    <t>862-ALL-331</t>
  </si>
  <si>
    <t>862-ALL-392</t>
  </si>
  <si>
    <t>862-ALL-418</t>
  </si>
  <si>
    <t>862-ALL-451</t>
  </si>
  <si>
    <t>862-ALL-453</t>
  </si>
  <si>
    <t>862-ALL-462</t>
  </si>
  <si>
    <t>862-ALL-472</t>
  </si>
  <si>
    <t>862-ALL-541</t>
  </si>
  <si>
    <t>86T-121-121</t>
  </si>
  <si>
    <t>86T-121-211</t>
  </si>
  <si>
    <t>86T-121-342</t>
  </si>
  <si>
    <t>86T-121-411</t>
  </si>
  <si>
    <t>86T-121-418</t>
  </si>
  <si>
    <t>86T-121-471</t>
  </si>
  <si>
    <t>86T-124-418</t>
  </si>
  <si>
    <t>86T-124-462</t>
  </si>
  <si>
    <t>86T-124-471</t>
  </si>
  <si>
    <t>86T-126-418</t>
  </si>
  <si>
    <t>86T-126-462</t>
  </si>
  <si>
    <t>86T-126-471</t>
  </si>
  <si>
    <t>86T-129-418</t>
  </si>
  <si>
    <t>86T-134-162</t>
  </si>
  <si>
    <t>86T-134-211</t>
  </si>
  <si>
    <t>86T-134-411</t>
  </si>
  <si>
    <t>86T-134-461</t>
  </si>
  <si>
    <t>86T-134-462</t>
  </si>
  <si>
    <t>86T-134-471</t>
  </si>
  <si>
    <t>86T-137-411</t>
  </si>
  <si>
    <t>86T-164-411</t>
  </si>
  <si>
    <t>86T-164-418</t>
  </si>
  <si>
    <t>86T-164-462</t>
  </si>
  <si>
    <t>86T-164-471</t>
  </si>
  <si>
    <t>86T-165-411</t>
  </si>
  <si>
    <t>86T-170-121</t>
  </si>
  <si>
    <t>86T-170-211</t>
  </si>
  <si>
    <t>86T-170-411</t>
  </si>
  <si>
    <t>86T-172-121</t>
  </si>
  <si>
    <t>86T-172-141</t>
  </si>
  <si>
    <t>86T-172-148</t>
  </si>
  <si>
    <t>86T-172-171</t>
  </si>
  <si>
    <t>86T-172-211</t>
  </si>
  <si>
    <t>86T-ALL-121</t>
  </si>
  <si>
    <t>86T-ALL-141</t>
  </si>
  <si>
    <t>86T-ALL-148</t>
  </si>
  <si>
    <t>86T-ALL-162</t>
  </si>
  <si>
    <t>86T-ALL-171</t>
  </si>
  <si>
    <t>86T-ALL-211</t>
  </si>
  <si>
    <t>86T-ALL-342</t>
  </si>
  <si>
    <t>86T-ALL-411</t>
  </si>
  <si>
    <t>86T-ALL-418</t>
  </si>
  <si>
    <t>86T-ALL-461</t>
  </si>
  <si>
    <t>86T-ALL-462</t>
  </si>
  <si>
    <t>86T-ALL-471</t>
  </si>
  <si>
    <t>870-121-116</t>
  </si>
  <si>
    <t>870-121-121</t>
  </si>
  <si>
    <t>870-121-131</t>
  </si>
  <si>
    <t>870-121-171</t>
  </si>
  <si>
    <t>870-121-173</t>
  </si>
  <si>
    <t>870-121-211</t>
  </si>
  <si>
    <t>870-121-221</t>
  </si>
  <si>
    <t>870-121-312</t>
  </si>
  <si>
    <t>870-121-411</t>
  </si>
  <si>
    <t>870-121-422</t>
  </si>
  <si>
    <t>870-123-411</t>
  </si>
  <si>
    <t>870-124-462</t>
  </si>
  <si>
    <t>870-125-411</t>
  </si>
  <si>
    <t>870-125-423</t>
  </si>
  <si>
    <t>870-126-462</t>
  </si>
  <si>
    <t>870-128-462</t>
  </si>
  <si>
    <t>870-132-192</t>
  </si>
  <si>
    <t>870-132-198</t>
  </si>
  <si>
    <t>870-132-199</t>
  </si>
  <si>
    <t>870-132-211</t>
  </si>
  <si>
    <t>870-132-221</t>
  </si>
  <si>
    <t>870-132-317</t>
  </si>
  <si>
    <t>870-132-332</t>
  </si>
  <si>
    <t>870-132-411</t>
  </si>
  <si>
    <t>870-132-462</t>
  </si>
  <si>
    <t>870-134-131</t>
  </si>
  <si>
    <t>870-134-146</t>
  </si>
  <si>
    <t>870-134-211</t>
  </si>
  <si>
    <t>870-134-221</t>
  </si>
  <si>
    <t>870-134-231</t>
  </si>
  <si>
    <t>870-134-418</t>
  </si>
  <si>
    <t>870-135-418</t>
  </si>
  <si>
    <t>870-137-411</t>
  </si>
  <si>
    <t>870-137-461</t>
  </si>
  <si>
    <t>870-163-141</t>
  </si>
  <si>
    <t>870-163-146</t>
  </si>
  <si>
    <t>870-163-173</t>
  </si>
  <si>
    <t>870-163-192</t>
  </si>
  <si>
    <t>870-163-198</t>
  </si>
  <si>
    <t>870-163-199</t>
  </si>
  <si>
    <t>870-163-211</t>
  </si>
  <si>
    <t>870-163-221</t>
  </si>
  <si>
    <t>870-163-311</t>
  </si>
  <si>
    <t>870-163-392</t>
  </si>
  <si>
    <t>870-163-418</t>
  </si>
  <si>
    <t>870-163-462</t>
  </si>
  <si>
    <t>870-163-472</t>
  </si>
  <si>
    <t>870-165-418</t>
  </si>
  <si>
    <t>870-168-141</t>
  </si>
  <si>
    <t>870-168-198</t>
  </si>
  <si>
    <t>870-168-199</t>
  </si>
  <si>
    <t>870-168-211</t>
  </si>
  <si>
    <t>870-168-221</t>
  </si>
  <si>
    <t>870-168-392</t>
  </si>
  <si>
    <t>870-170-198</t>
  </si>
  <si>
    <t>870-170-211</t>
  </si>
  <si>
    <t>870-170-221</t>
  </si>
  <si>
    <t>870-170-392</t>
  </si>
  <si>
    <t>870-171-326</t>
  </si>
  <si>
    <t>870-171-392</t>
  </si>
  <si>
    <t>870-171-411</t>
  </si>
  <si>
    <t>870-ALL-116</t>
  </si>
  <si>
    <t>870-ALL-121</t>
  </si>
  <si>
    <t>870-ALL-131</t>
  </si>
  <si>
    <t>870-ALL-141</t>
  </si>
  <si>
    <t>870-ALL-146</t>
  </si>
  <si>
    <t>870-ALL-173</t>
  </si>
  <si>
    <t>870-ALL-192</t>
  </si>
  <si>
    <t>870-ALL-198</t>
  </si>
  <si>
    <t>870-ALL-199</t>
  </si>
  <si>
    <t>870-ALL-231</t>
  </si>
  <si>
    <t>870-ALL-311</t>
  </si>
  <si>
    <t>870-ALL-312</t>
  </si>
  <si>
    <t>870-ALL-317</t>
  </si>
  <si>
    <t>870-ALL-326</t>
  </si>
  <si>
    <t>870-ALL-332</t>
  </si>
  <si>
    <t>870-ALL-392</t>
  </si>
  <si>
    <t>870-ALL-418</t>
  </si>
  <si>
    <t>870-ALL-422</t>
  </si>
  <si>
    <t>870-ALL-423</t>
  </si>
  <si>
    <t>870-ALL-461</t>
  </si>
  <si>
    <t>870-ALL-462</t>
  </si>
  <si>
    <t>870-ALL-472</t>
  </si>
  <si>
    <t>87A-121-121</t>
  </si>
  <si>
    <t>87A-121-151</t>
  </si>
  <si>
    <t>87A-121-211</t>
  </si>
  <si>
    <t>87A-121-221</t>
  </si>
  <si>
    <t>87A-121-231</t>
  </si>
  <si>
    <t>87A-121-462</t>
  </si>
  <si>
    <t>87A-122-311</t>
  </si>
  <si>
    <t>87A-123-315</t>
  </si>
  <si>
    <t>87A-124-462</t>
  </si>
  <si>
    <t>87A-126-462</t>
  </si>
  <si>
    <t>87A-134-418</t>
  </si>
  <si>
    <t>87A-135-462</t>
  </si>
  <si>
    <t>87A-137-411</t>
  </si>
  <si>
    <t>87A-163-121</t>
  </si>
  <si>
    <t>87A-163-211</t>
  </si>
  <si>
    <t>87A-167-311</t>
  </si>
  <si>
    <t>87A-ALL-121</t>
  </si>
  <si>
    <t>87A-ALL-151</t>
  </si>
  <si>
    <t>87A-ALL-211</t>
  </si>
  <si>
    <t>87A-ALL-221</t>
  </si>
  <si>
    <t>87A-ALL-231</t>
  </si>
  <si>
    <t>87A-ALL-311</t>
  </si>
  <si>
    <t>87A-ALL-315</t>
  </si>
  <si>
    <t>87A-ALL-411</t>
  </si>
  <si>
    <t>87A-ALL-418</t>
  </si>
  <si>
    <t>87A-ALL-462</t>
  </si>
  <si>
    <t>880-121-198</t>
  </si>
  <si>
    <t>880-121-211</t>
  </si>
  <si>
    <t>880-121-221</t>
  </si>
  <si>
    <t>880-121-311</t>
  </si>
  <si>
    <t>880-121-411</t>
  </si>
  <si>
    <t>880-121-418</t>
  </si>
  <si>
    <t>880-122-311</t>
  </si>
  <si>
    <t>880-123-342</t>
  </si>
  <si>
    <t>880-124-462</t>
  </si>
  <si>
    <t>880-126-418</t>
  </si>
  <si>
    <t>880-126-462</t>
  </si>
  <si>
    <t>880-128-462</t>
  </si>
  <si>
    <t>880-132-121</t>
  </si>
  <si>
    <t>880-132-126</t>
  </si>
  <si>
    <t>880-132-133</t>
  </si>
  <si>
    <t>880-132-192</t>
  </si>
  <si>
    <t>880-132-211</t>
  </si>
  <si>
    <t>880-132-221</t>
  </si>
  <si>
    <t>880-132-231</t>
  </si>
  <si>
    <t>880-132-332</t>
  </si>
  <si>
    <t>880-132-411</t>
  </si>
  <si>
    <t>880-135-418</t>
  </si>
  <si>
    <t>880-137-411</t>
  </si>
  <si>
    <t>880-137-461</t>
  </si>
  <si>
    <t>880-137-541</t>
  </si>
  <si>
    <t>880-163-113</t>
  </si>
  <si>
    <t>880-163-114</t>
  </si>
  <si>
    <t>880-163-116</t>
  </si>
  <si>
    <t>880-163-117</t>
  </si>
  <si>
    <t>880-163-126</t>
  </si>
  <si>
    <t>880-163-131</t>
  </si>
  <si>
    <t>880-163-135</t>
  </si>
  <si>
    <t>880-163-162</t>
  </si>
  <si>
    <t>880-163-192</t>
  </si>
  <si>
    <t>880-163-211</t>
  </si>
  <si>
    <t>880-163-221</t>
  </si>
  <si>
    <t>880-163-231</t>
  </si>
  <si>
    <t>880-163-392</t>
  </si>
  <si>
    <t>880-163-411</t>
  </si>
  <si>
    <t>880-163-418</t>
  </si>
  <si>
    <t>880-163-462</t>
  </si>
  <si>
    <t>880-167-126</t>
  </si>
  <si>
    <t>880-167-211</t>
  </si>
  <si>
    <t>880-169-311</t>
  </si>
  <si>
    <t>880-178-418</t>
  </si>
  <si>
    <t>880-181-126</t>
  </si>
  <si>
    <t>880-181-211</t>
  </si>
  <si>
    <t>880-181-392</t>
  </si>
  <si>
    <t>880-181-411</t>
  </si>
  <si>
    <t>880-181-418</t>
  </si>
  <si>
    <t>880-ALL-113</t>
  </si>
  <si>
    <t>880-ALL-114</t>
  </si>
  <si>
    <t>880-ALL-116</t>
  </si>
  <si>
    <t>880-ALL-117</t>
  </si>
  <si>
    <t>880-ALL-121</t>
  </si>
  <si>
    <t>880-ALL-126</t>
  </si>
  <si>
    <t>880-ALL-131</t>
  </si>
  <si>
    <t>880-ALL-133</t>
  </si>
  <si>
    <t>880-ALL-135</t>
  </si>
  <si>
    <t>880-ALL-162</t>
  </si>
  <si>
    <t>880-ALL-192</t>
  </si>
  <si>
    <t>880-ALL-198</t>
  </si>
  <si>
    <t>880-ALL-311</t>
  </si>
  <si>
    <t>880-ALL-332</t>
  </si>
  <si>
    <t>880-ALL-342</t>
  </si>
  <si>
    <t>880-ALL-392</t>
  </si>
  <si>
    <t>880-ALL-411</t>
  </si>
  <si>
    <t>880-ALL-418</t>
  </si>
  <si>
    <t>880-ALL-461</t>
  </si>
  <si>
    <t>880-ALL-462</t>
  </si>
  <si>
    <t>880-ALL-541</t>
  </si>
  <si>
    <t>88A-121-121</t>
  </si>
  <si>
    <t>88A-121-211</t>
  </si>
  <si>
    <t>88A-121-221</t>
  </si>
  <si>
    <t>88A-121-231</t>
  </si>
  <si>
    <t>88A-122-311</t>
  </si>
  <si>
    <t>88A-123-411</t>
  </si>
  <si>
    <t>88A-124-462</t>
  </si>
  <si>
    <t>88A-126-462</t>
  </si>
  <si>
    <t>88A-128-462</t>
  </si>
  <si>
    <t>88A-132-121</t>
  </si>
  <si>
    <t>88A-132-211</t>
  </si>
  <si>
    <t>88A-132-411</t>
  </si>
  <si>
    <t>88A-135-311</t>
  </si>
  <si>
    <t>88A-137-411</t>
  </si>
  <si>
    <t>88A-163-121</t>
  </si>
  <si>
    <t>88A-163-131</t>
  </si>
  <si>
    <t>88A-163-211</t>
  </si>
  <si>
    <t>88A-163-221</t>
  </si>
  <si>
    <t>88A-163-231</t>
  </si>
  <si>
    <t>88A-163-343</t>
  </si>
  <si>
    <t>88A-163-411</t>
  </si>
  <si>
    <t>88A-167-311</t>
  </si>
  <si>
    <t>88A-169-131</t>
  </si>
  <si>
    <t>88A-170-198</t>
  </si>
  <si>
    <t>88A-170-211</t>
  </si>
  <si>
    <t>88A-170-231</t>
  </si>
  <si>
    <t>88A-170-311</t>
  </si>
  <si>
    <t>88A-ALL-121</t>
  </si>
  <si>
    <t>88A-ALL-131</t>
  </si>
  <si>
    <t>88A-ALL-198</t>
  </si>
  <si>
    <t>88A-ALL-211</t>
  </si>
  <si>
    <t>88A-ALL-221</t>
  </si>
  <si>
    <t>88A-ALL-231</t>
  </si>
  <si>
    <t>88A-ALL-311</t>
  </si>
  <si>
    <t>88A-ALL-343</t>
  </si>
  <si>
    <t>88A-ALL-411</t>
  </si>
  <si>
    <t>88A-ALL-462</t>
  </si>
  <si>
    <t>890-121-121</t>
  </si>
  <si>
    <t>890-121-131</t>
  </si>
  <si>
    <t>890-121-198</t>
  </si>
  <si>
    <t>890-121-211</t>
  </si>
  <si>
    <t>890-121-221</t>
  </si>
  <si>
    <t>890-121-411</t>
  </si>
  <si>
    <t>890-122-317</t>
  </si>
  <si>
    <t>890-123-411</t>
  </si>
  <si>
    <t>890-124-418</t>
  </si>
  <si>
    <t>890-124-462</t>
  </si>
  <si>
    <t>890-125-332</t>
  </si>
  <si>
    <t>890-126-418</t>
  </si>
  <si>
    <t>890-126-462</t>
  </si>
  <si>
    <t>890-128-418</t>
  </si>
  <si>
    <t>890-128-462</t>
  </si>
  <si>
    <t>890-132-311</t>
  </si>
  <si>
    <t>890-132-411</t>
  </si>
  <si>
    <t>890-134-144</t>
  </si>
  <si>
    <t>890-134-173</t>
  </si>
  <si>
    <t>890-134-211</t>
  </si>
  <si>
    <t>890-134-221</t>
  </si>
  <si>
    <t>890-134-231</t>
  </si>
  <si>
    <t>890-134-411</t>
  </si>
  <si>
    <t>890-134-418</t>
  </si>
  <si>
    <t>890-135-462</t>
  </si>
  <si>
    <t>890-136-171</t>
  </si>
  <si>
    <t>890-136-211</t>
  </si>
  <si>
    <t>890-136-221</t>
  </si>
  <si>
    <t>890-136-411</t>
  </si>
  <si>
    <t>890-137-411</t>
  </si>
  <si>
    <t>890-163-411</t>
  </si>
  <si>
    <t>890-163-418</t>
  </si>
  <si>
    <t>890-163-461</t>
  </si>
  <si>
    <t>890-163-462</t>
  </si>
  <si>
    <t>890-165-418</t>
  </si>
  <si>
    <t>890-166-418</t>
  </si>
  <si>
    <t>890-169-131</t>
  </si>
  <si>
    <t>890-169-211</t>
  </si>
  <si>
    <t>890-169-221</t>
  </si>
  <si>
    <t>890-169-231</t>
  </si>
  <si>
    <t>890-169-392</t>
  </si>
  <si>
    <t>890-171-180</t>
  </si>
  <si>
    <t>890-171-181</t>
  </si>
  <si>
    <t>890-171-183</t>
  </si>
  <si>
    <t>890-171-211</t>
  </si>
  <si>
    <t>890-171-221</t>
  </si>
  <si>
    <t>890-171-411</t>
  </si>
  <si>
    <t>890-178-418</t>
  </si>
  <si>
    <t>890-ALL-121</t>
  </si>
  <si>
    <t>890-ALL-131</t>
  </si>
  <si>
    <t>890-ALL-144</t>
  </si>
  <si>
    <t>890-ALL-173</t>
  </si>
  <si>
    <t>890-ALL-180</t>
  </si>
  <si>
    <t>890-ALL-181</t>
  </si>
  <si>
    <t>890-ALL-183</t>
  </si>
  <si>
    <t>890-ALL-198</t>
  </si>
  <si>
    <t>890-ALL-231</t>
  </si>
  <si>
    <t>890-ALL-311</t>
  </si>
  <si>
    <t>890-ALL-317</t>
  </si>
  <si>
    <t>890-ALL-332</t>
  </si>
  <si>
    <t>890-ALL-392</t>
  </si>
  <si>
    <t>890-ALL-418</t>
  </si>
  <si>
    <t>890-ALL-461</t>
  </si>
  <si>
    <t>890-ALL-462</t>
  </si>
  <si>
    <t>900-121-116</t>
  </si>
  <si>
    <t>900-121-121</t>
  </si>
  <si>
    <t>900-121-124</t>
  </si>
  <si>
    <t>900-121-131</t>
  </si>
  <si>
    <t>900-121-144</t>
  </si>
  <si>
    <t>900-121-198</t>
  </si>
  <si>
    <t>900-121-211</t>
  </si>
  <si>
    <t>900-121-221</t>
  </si>
  <si>
    <t>900-121-411</t>
  </si>
  <si>
    <t>900-121-418</t>
  </si>
  <si>
    <t>900-121-462</t>
  </si>
  <si>
    <t>900-122-311</t>
  </si>
  <si>
    <t>900-123-411</t>
  </si>
  <si>
    <t>900-124-462</t>
  </si>
  <si>
    <t>900-125-165</t>
  </si>
  <si>
    <t>900-125-231</t>
  </si>
  <si>
    <t>900-125-341</t>
  </si>
  <si>
    <t>900-125-453</t>
  </si>
  <si>
    <t>900-125-462</t>
  </si>
  <si>
    <t>900-126-462</t>
  </si>
  <si>
    <t>900-127-462</t>
  </si>
  <si>
    <t>900-128-462</t>
  </si>
  <si>
    <t>900-129-418</t>
  </si>
  <si>
    <t>900-132-121</t>
  </si>
  <si>
    <t>900-132-126</t>
  </si>
  <si>
    <t>900-132-131</t>
  </si>
  <si>
    <t>900-132-132</t>
  </si>
  <si>
    <t>900-132-145</t>
  </si>
  <si>
    <t>900-132-192</t>
  </si>
  <si>
    <t>900-132-211</t>
  </si>
  <si>
    <t>900-132-221</t>
  </si>
  <si>
    <t>900-132-231</t>
  </si>
  <si>
    <t>900-132-311</t>
  </si>
  <si>
    <t>900-132-317</t>
  </si>
  <si>
    <t>900-132-411</t>
  </si>
  <si>
    <t>900-135-418</t>
  </si>
  <si>
    <t>900-137-411</t>
  </si>
  <si>
    <t>900-137-461</t>
  </si>
  <si>
    <t>900-163-131</t>
  </si>
  <si>
    <t>900-163-141</t>
  </si>
  <si>
    <t>900-163-145</t>
  </si>
  <si>
    <t>900-163-146</t>
  </si>
  <si>
    <t>900-163-152</t>
  </si>
  <si>
    <t>900-163-165</t>
  </si>
  <si>
    <t>900-163-181</t>
  </si>
  <si>
    <t>900-163-191</t>
  </si>
  <si>
    <t>900-163-211</t>
  </si>
  <si>
    <t>900-163-221</t>
  </si>
  <si>
    <t>900-163-231</t>
  </si>
  <si>
    <t>900-163-319</t>
  </si>
  <si>
    <t>900-163-332</t>
  </si>
  <si>
    <t>900-163-341</t>
  </si>
  <si>
    <t>900-163-392</t>
  </si>
  <si>
    <t>900-163-411</t>
  </si>
  <si>
    <t>900-163-418</t>
  </si>
  <si>
    <t>900-165-392</t>
  </si>
  <si>
    <t>900-165-418</t>
  </si>
  <si>
    <t>900-167-126</t>
  </si>
  <si>
    <t>900-167-133</t>
  </si>
  <si>
    <t>900-167-144</t>
  </si>
  <si>
    <t>900-167-145</t>
  </si>
  <si>
    <t>900-167-198</t>
  </si>
  <si>
    <t>900-167-211</t>
  </si>
  <si>
    <t>900-167-221</t>
  </si>
  <si>
    <t>900-167-392</t>
  </si>
  <si>
    <t>900-170-143</t>
  </si>
  <si>
    <t>900-170-195</t>
  </si>
  <si>
    <t>900-170-198</t>
  </si>
  <si>
    <t>900-170-211</t>
  </si>
  <si>
    <t>900-170-221</t>
  </si>
  <si>
    <t>900-170-392</t>
  </si>
  <si>
    <t>900-170-411</t>
  </si>
  <si>
    <t>900-170-418</t>
  </si>
  <si>
    <t>900-171-126</t>
  </si>
  <si>
    <t>900-171-131</t>
  </si>
  <si>
    <t>900-171-135</t>
  </si>
  <si>
    <t>900-171-142</t>
  </si>
  <si>
    <t>900-171-146</t>
  </si>
  <si>
    <t>900-171-147</t>
  </si>
  <si>
    <t>900-171-151</t>
  </si>
  <si>
    <t>900-171-211</t>
  </si>
  <si>
    <t>900-171-392</t>
  </si>
  <si>
    <t>900-178-418</t>
  </si>
  <si>
    <t>900-ALL-116</t>
  </si>
  <si>
    <t>900-ALL-121</t>
  </si>
  <si>
    <t>900-ALL-124</t>
  </si>
  <si>
    <t>900-ALL-126</t>
  </si>
  <si>
    <t>900-ALL-131</t>
  </si>
  <si>
    <t>900-ALL-132</t>
  </si>
  <si>
    <t>900-ALL-133</t>
  </si>
  <si>
    <t>900-ALL-135</t>
  </si>
  <si>
    <t>900-ALL-141</t>
  </si>
  <si>
    <t>900-ALL-142</t>
  </si>
  <si>
    <t>900-ALL-143</t>
  </si>
  <si>
    <t>900-ALL-144</t>
  </si>
  <si>
    <t>900-ALL-145</t>
  </si>
  <si>
    <t>900-ALL-146</t>
  </si>
  <si>
    <t>900-ALL-147</t>
  </si>
  <si>
    <t>900-ALL-151</t>
  </si>
  <si>
    <t>900-ALL-152</t>
  </si>
  <si>
    <t>900-ALL-165</t>
  </si>
  <si>
    <t>900-ALL-181</t>
  </si>
  <si>
    <t>900-ALL-191</t>
  </si>
  <si>
    <t>900-ALL-192</t>
  </si>
  <si>
    <t>900-ALL-195</t>
  </si>
  <si>
    <t>900-ALL-198</t>
  </si>
  <si>
    <t>900-ALL-231</t>
  </si>
  <si>
    <t>900-ALL-317</t>
  </si>
  <si>
    <t>900-ALL-319</t>
  </si>
  <si>
    <t>900-ALL-332</t>
  </si>
  <si>
    <t>900-ALL-341</t>
  </si>
  <si>
    <t>900-ALL-411</t>
  </si>
  <si>
    <t>900-ALL-418</t>
  </si>
  <si>
    <t>900-ALL-453</t>
  </si>
  <si>
    <t>900-ALL-461</t>
  </si>
  <si>
    <t>900-ALL-462</t>
  </si>
  <si>
    <t>90A-121-121</t>
  </si>
  <si>
    <t>90A-121-131</t>
  </si>
  <si>
    <t>90A-121-211</t>
  </si>
  <si>
    <t>90A-121-411</t>
  </si>
  <si>
    <t>90A-121-418</t>
  </si>
  <si>
    <t>90A-122-311</t>
  </si>
  <si>
    <t>90A-123-411</t>
  </si>
  <si>
    <t>90A-124-542</t>
  </si>
  <si>
    <t>90A-126-462</t>
  </si>
  <si>
    <t>90A-126-542</t>
  </si>
  <si>
    <t>90A-129-418</t>
  </si>
  <si>
    <t>90A-132-132</t>
  </si>
  <si>
    <t>90A-132-211</t>
  </si>
  <si>
    <t>90A-132-311</t>
  </si>
  <si>
    <t>90A-132-411</t>
  </si>
  <si>
    <t>90A-135-418</t>
  </si>
  <si>
    <t>90A-137-411</t>
  </si>
  <si>
    <t>90A-164-462</t>
  </si>
  <si>
    <t>90A-164-542</t>
  </si>
  <si>
    <t>90A-165-418</t>
  </si>
  <si>
    <t>90A-166-418</t>
  </si>
  <si>
    <t>90A-170-198</t>
  </si>
  <si>
    <t>90A-170-211</t>
  </si>
  <si>
    <t>90A-170-418</t>
  </si>
  <si>
    <t>90A-ALL-121</t>
  </si>
  <si>
    <t>90A-ALL-131</t>
  </si>
  <si>
    <t>90A-ALL-132</t>
  </si>
  <si>
    <t>90A-ALL-198</t>
  </si>
  <si>
    <t>90A-ALL-211</t>
  </si>
  <si>
    <t>90A-ALL-311</t>
  </si>
  <si>
    <t>90A-ALL-411</t>
  </si>
  <si>
    <t>90A-ALL-418</t>
  </si>
  <si>
    <t>90A-ALL-462</t>
  </si>
  <si>
    <t>90A-ALL-542</t>
  </si>
  <si>
    <t>90B-121-121</t>
  </si>
  <si>
    <t>90B-121-151</t>
  </si>
  <si>
    <t>90B-121-173</t>
  </si>
  <si>
    <t>90B-121-211</t>
  </si>
  <si>
    <t>90B-121-229</t>
  </si>
  <si>
    <t>90B-121-231</t>
  </si>
  <si>
    <t>90B-121-312</t>
  </si>
  <si>
    <t>90B-121-411</t>
  </si>
  <si>
    <t>90B-122-311</t>
  </si>
  <si>
    <t>90B-123-411</t>
  </si>
  <si>
    <t>90B-124-418</t>
  </si>
  <si>
    <t>90B-126-462</t>
  </si>
  <si>
    <t>90B-128-462</t>
  </si>
  <si>
    <t>90B-132-311</t>
  </si>
  <si>
    <t>90B-135-418</t>
  </si>
  <si>
    <t>90B-137-311</t>
  </si>
  <si>
    <t>90B-137-411</t>
  </si>
  <si>
    <t>90B-164-311</t>
  </si>
  <si>
    <t>90B-164-462</t>
  </si>
  <si>
    <t>90B-165-418</t>
  </si>
  <si>
    <t>90B-167-121</t>
  </si>
  <si>
    <t>90B-167-211</t>
  </si>
  <si>
    <t>90B-167-411</t>
  </si>
  <si>
    <t>90B-ALL-121</t>
  </si>
  <si>
    <t>90B-ALL-151</t>
  </si>
  <si>
    <t>90B-ALL-173</t>
  </si>
  <si>
    <t>90B-ALL-211</t>
  </si>
  <si>
    <t>90B-ALL-229</t>
  </si>
  <si>
    <t>90B-ALL-231</t>
  </si>
  <si>
    <t>90B-ALL-311</t>
  </si>
  <si>
    <t>90B-ALL-312</t>
  </si>
  <si>
    <t>90B-ALL-411</t>
  </si>
  <si>
    <t>90B-ALL-418</t>
  </si>
  <si>
    <t>90C-121-121</t>
  </si>
  <si>
    <t>90C-121-211</t>
  </si>
  <si>
    <t>90C-121-418</t>
  </si>
  <si>
    <t>90C-125-411</t>
  </si>
  <si>
    <t>90C-126-462</t>
  </si>
  <si>
    <t>90C-126-542</t>
  </si>
  <si>
    <t>90C-128-418</t>
  </si>
  <si>
    <t>90C-132-411</t>
  </si>
  <si>
    <t>90C-135-422</t>
  </si>
  <si>
    <t>90C-137-411</t>
  </si>
  <si>
    <t>90C-163-411</t>
  </si>
  <si>
    <t>90C-163-461</t>
  </si>
  <si>
    <t>90C-163-462</t>
  </si>
  <si>
    <t>90C-163-542</t>
  </si>
  <si>
    <t>90C-169-146</t>
  </si>
  <si>
    <t>90C-ALL-121</t>
  </si>
  <si>
    <t>90C-ALL-146</t>
  </si>
  <si>
    <t>90C-ALL-211</t>
  </si>
  <si>
    <t>90C-ALL-411</t>
  </si>
  <si>
    <t>90C-ALL-418</t>
  </si>
  <si>
    <t>90C-ALL-422</t>
  </si>
  <si>
    <t>90C-ALL-461</t>
  </si>
  <si>
    <t>90C-ALL-462</t>
  </si>
  <si>
    <t>90C-ALL-542</t>
  </si>
  <si>
    <t>90D-121-121</t>
  </si>
  <si>
    <t>90D-121-211</t>
  </si>
  <si>
    <t>90D-123-411</t>
  </si>
  <si>
    <t>90D-124-462</t>
  </si>
  <si>
    <t>90D-126-462</t>
  </si>
  <si>
    <t>90D-129-418</t>
  </si>
  <si>
    <t>90D-135-462</t>
  </si>
  <si>
    <t>90D-137-311</t>
  </si>
  <si>
    <t>90D-137-411</t>
  </si>
  <si>
    <t>90D-137-461</t>
  </si>
  <si>
    <t>90D-163-311</t>
  </si>
  <si>
    <t>90D-163-411</t>
  </si>
  <si>
    <t>90D-163-418</t>
  </si>
  <si>
    <t>90D-163-422</t>
  </si>
  <si>
    <t>90D-163-461</t>
  </si>
  <si>
    <t>90D-171-121</t>
  </si>
  <si>
    <t>90D-181-311</t>
  </si>
  <si>
    <t>90D-181-422</t>
  </si>
  <si>
    <t>90D-ALL-121</t>
  </si>
  <si>
    <t>90D-ALL-211</t>
  </si>
  <si>
    <t>90D-ALL-311</t>
  </si>
  <si>
    <t>90D-ALL-411</t>
  </si>
  <si>
    <t>90D-ALL-418</t>
  </si>
  <si>
    <t>90D-ALL-422</t>
  </si>
  <si>
    <t>90D-ALL-461</t>
  </si>
  <si>
    <t>90F-124-462</t>
  </si>
  <si>
    <t>90F-126-462</t>
  </si>
  <si>
    <t>90F-127-462</t>
  </si>
  <si>
    <t>90F-137-411</t>
  </si>
  <si>
    <t>90F-163-311</t>
  </si>
  <si>
    <t>90F-163-411</t>
  </si>
  <si>
    <t>90F-164-311</t>
  </si>
  <si>
    <t>90F-164-411</t>
  </si>
  <si>
    <t>90F-165-418</t>
  </si>
  <si>
    <t>90F-167-462</t>
  </si>
  <si>
    <t>90F-169-131</t>
  </si>
  <si>
    <t>90F-170-143</t>
  </si>
  <si>
    <t>90F-171-121</t>
  </si>
  <si>
    <t>90F-171-211</t>
  </si>
  <si>
    <t>90F-181-192</t>
  </si>
  <si>
    <t>90F-ALL-121</t>
  </si>
  <si>
    <t>90F-ALL-131</t>
  </si>
  <si>
    <t>90F-ALL-143</t>
  </si>
  <si>
    <t>90F-ALL-192</t>
  </si>
  <si>
    <t>90F-ALL-211</t>
  </si>
  <si>
    <t>90F-ALL-311</t>
  </si>
  <si>
    <t>90F-ALL-411</t>
  </si>
  <si>
    <t>90F-ALL-418</t>
  </si>
  <si>
    <t>90F-ALL-462</t>
  </si>
  <si>
    <t>910-121-116</t>
  </si>
  <si>
    <t>910-121-121</t>
  </si>
  <si>
    <t>910-121-124</t>
  </si>
  <si>
    <t>910-121-131</t>
  </si>
  <si>
    <t>910-121-196</t>
  </si>
  <si>
    <t>910-121-211</t>
  </si>
  <si>
    <t>910-121-221</t>
  </si>
  <si>
    <t>910-121-312</t>
  </si>
  <si>
    <t>910-121-411</t>
  </si>
  <si>
    <t>910-121-418</t>
  </si>
  <si>
    <t>910-121-462</t>
  </si>
  <si>
    <t>910-122-311</t>
  </si>
  <si>
    <t>910-123-411</t>
  </si>
  <si>
    <t>910-132-143</t>
  </si>
  <si>
    <t>910-132-211</t>
  </si>
  <si>
    <t>910-132-221</t>
  </si>
  <si>
    <t>910-132-311</t>
  </si>
  <si>
    <t>910-132-411</t>
  </si>
  <si>
    <t>910-134-411</t>
  </si>
  <si>
    <t>910-135-418</t>
  </si>
  <si>
    <t>910-135-462</t>
  </si>
  <si>
    <t>910-137-411</t>
  </si>
  <si>
    <t>910-138-418</t>
  </si>
  <si>
    <t>910-163-173</t>
  </si>
  <si>
    <t>910-163-191</t>
  </si>
  <si>
    <t>910-163-192</t>
  </si>
  <si>
    <t>910-163-211</t>
  </si>
  <si>
    <t>910-163-221</t>
  </si>
  <si>
    <t>910-163-311</t>
  </si>
  <si>
    <t>910-163-312</t>
  </si>
  <si>
    <t>910-163-319</t>
  </si>
  <si>
    <t>910-163-342</t>
  </si>
  <si>
    <t>910-163-343</t>
  </si>
  <si>
    <t>910-163-392</t>
  </si>
  <si>
    <t>910-163-418</t>
  </si>
  <si>
    <t>910-163-461</t>
  </si>
  <si>
    <t>910-163-462</t>
  </si>
  <si>
    <t>910-163-541</t>
  </si>
  <si>
    <t>910-165-392</t>
  </si>
  <si>
    <t>910-165-411</t>
  </si>
  <si>
    <t>910-167-392</t>
  </si>
  <si>
    <t>910-167-411</t>
  </si>
  <si>
    <t>910-170-311</t>
  </si>
  <si>
    <t>910-171-392</t>
  </si>
  <si>
    <t>910-171-411</t>
  </si>
  <si>
    <t>910-ALL-116</t>
  </si>
  <si>
    <t>910-ALL-121</t>
  </si>
  <si>
    <t>910-ALL-124</t>
  </si>
  <si>
    <t>910-ALL-131</t>
  </si>
  <si>
    <t>910-ALL-143</t>
  </si>
  <si>
    <t>910-ALL-173</t>
  </si>
  <si>
    <t>910-ALL-191</t>
  </si>
  <si>
    <t>910-ALL-192</t>
  </si>
  <si>
    <t>910-ALL-196</t>
  </si>
  <si>
    <t>910-ALL-311</t>
  </si>
  <si>
    <t>910-ALL-312</t>
  </si>
  <si>
    <t>910-ALL-319</t>
  </si>
  <si>
    <t>910-ALL-342</t>
  </si>
  <si>
    <t>910-ALL-343</t>
  </si>
  <si>
    <t>910-ALL-392</t>
  </si>
  <si>
    <t>910-ALL-418</t>
  </si>
  <si>
    <t>91A-121-121</t>
  </si>
  <si>
    <t>91A-121-211</t>
  </si>
  <si>
    <t>91A-121-221</t>
  </si>
  <si>
    <t>91A-121-418</t>
  </si>
  <si>
    <t>91A-122-317</t>
  </si>
  <si>
    <t>91A-123-315</t>
  </si>
  <si>
    <t>91A-123-411</t>
  </si>
  <si>
    <t>91A-124-462</t>
  </si>
  <si>
    <t>91A-126-462</t>
  </si>
  <si>
    <t>91A-128-462</t>
  </si>
  <si>
    <t>91A-132-143</t>
  </si>
  <si>
    <t>91A-132-211</t>
  </si>
  <si>
    <t>91A-132-311</t>
  </si>
  <si>
    <t>91A-134-418</t>
  </si>
  <si>
    <t>91A-134-461</t>
  </si>
  <si>
    <t>91A-135-418</t>
  </si>
  <si>
    <t>91A-137-411</t>
  </si>
  <si>
    <t>91A-163-418</t>
  </si>
  <si>
    <t>91A-163-462</t>
  </si>
  <si>
    <t>91A-ALL-121</t>
  </si>
  <si>
    <t>91A-ALL-143</t>
  </si>
  <si>
    <t>91A-ALL-211</t>
  </si>
  <si>
    <t>91A-ALL-221</t>
  </si>
  <si>
    <t>91A-ALL-311</t>
  </si>
  <si>
    <t>91A-ALL-315</t>
  </si>
  <si>
    <t>91A-ALL-317</t>
  </si>
  <si>
    <t>91A-ALL-411</t>
  </si>
  <si>
    <t>91A-ALL-418</t>
  </si>
  <si>
    <t>91A-ALL-461</t>
  </si>
  <si>
    <t>91A-ALL-462</t>
  </si>
  <si>
    <t>91B-121-121</t>
  </si>
  <si>
    <t>91B-121-135</t>
  </si>
  <si>
    <t>91B-121-146</t>
  </si>
  <si>
    <t>91B-121-211</t>
  </si>
  <si>
    <t>91B-121-221</t>
  </si>
  <si>
    <t>91B-121-312</t>
  </si>
  <si>
    <t>91B-121-418</t>
  </si>
  <si>
    <t>91B-123-411</t>
  </si>
  <si>
    <t>91B-124-462</t>
  </si>
  <si>
    <t>91B-125-151</t>
  </si>
  <si>
    <t>91B-125-174</t>
  </si>
  <si>
    <t>91B-125-176</t>
  </si>
  <si>
    <t>91B-125-211</t>
  </si>
  <si>
    <t>91B-125-221</t>
  </si>
  <si>
    <t>91B-125-231</t>
  </si>
  <si>
    <t>91B-125-411</t>
  </si>
  <si>
    <t>91B-125-461</t>
  </si>
  <si>
    <t>91B-126-462</t>
  </si>
  <si>
    <t>91B-128-462</t>
  </si>
  <si>
    <t>91B-129-418</t>
  </si>
  <si>
    <t>91B-134-312</t>
  </si>
  <si>
    <t>91B-134-418</t>
  </si>
  <si>
    <t>91B-135-311</t>
  </si>
  <si>
    <t>91B-137-411</t>
  </si>
  <si>
    <t>91B-163-131</t>
  </si>
  <si>
    <t>91B-163-135</t>
  </si>
  <si>
    <t>91B-163-146</t>
  </si>
  <si>
    <t>91B-163-211</t>
  </si>
  <si>
    <t>91B-163-221</t>
  </si>
  <si>
    <t>91B-163-231</t>
  </si>
  <si>
    <t>91B-163-411</t>
  </si>
  <si>
    <t>91B-163-418</t>
  </si>
  <si>
    <t>91B-163-462</t>
  </si>
  <si>
    <t>91B-171-183</t>
  </si>
  <si>
    <t>91B-171-211</t>
  </si>
  <si>
    <t>91B-ALL-121</t>
  </si>
  <si>
    <t>91B-ALL-131</t>
  </si>
  <si>
    <t>91B-ALL-135</t>
  </si>
  <si>
    <t>91B-ALL-146</t>
  </si>
  <si>
    <t>91B-ALL-151</t>
  </si>
  <si>
    <t>91B-ALL-174</t>
  </si>
  <si>
    <t>91B-ALL-176</t>
  </si>
  <si>
    <t>91B-ALL-183</t>
  </si>
  <si>
    <t>91B-ALL-211</t>
  </si>
  <si>
    <t>91B-ALL-221</t>
  </si>
  <si>
    <t>91B-ALL-231</t>
  </si>
  <si>
    <t>91B-ALL-311</t>
  </si>
  <si>
    <t>91B-ALL-312</t>
  </si>
  <si>
    <t>91B-ALL-411</t>
  </si>
  <si>
    <t>91B-ALL-418</t>
  </si>
  <si>
    <t>91B-ALL-461</t>
  </si>
  <si>
    <t>91B-ALL-462</t>
  </si>
  <si>
    <t>920-121-116</t>
  </si>
  <si>
    <t>920-121-121</t>
  </si>
  <si>
    <t>920-121-124</t>
  </si>
  <si>
    <t>920-121-131</t>
  </si>
  <si>
    <t>920-121-135</t>
  </si>
  <si>
    <t>920-121-144</t>
  </si>
  <si>
    <t>920-121-196</t>
  </si>
  <si>
    <t>920-121-197</t>
  </si>
  <si>
    <t>920-121-211</t>
  </si>
  <si>
    <t>920-121-221</t>
  </si>
  <si>
    <t>920-121-312</t>
  </si>
  <si>
    <t>920-121-314</t>
  </si>
  <si>
    <t>920-121-411</t>
  </si>
  <si>
    <t>920-122-311</t>
  </si>
  <si>
    <t>920-122-317</t>
  </si>
  <si>
    <t>920-123-314</t>
  </si>
  <si>
    <t>920-123-411</t>
  </si>
  <si>
    <t>920-124-418</t>
  </si>
  <si>
    <t>920-124-462</t>
  </si>
  <si>
    <t>920-126-418</t>
  </si>
  <si>
    <t>920-126-462</t>
  </si>
  <si>
    <t>920-128-462</t>
  </si>
  <si>
    <t>920-132-192</t>
  </si>
  <si>
    <t>920-132-211</t>
  </si>
  <si>
    <t>920-132-221</t>
  </si>
  <si>
    <t>920-132-311</t>
  </si>
  <si>
    <t>920-132-411</t>
  </si>
  <si>
    <t>920-132-541</t>
  </si>
  <si>
    <t>920-135-418</t>
  </si>
  <si>
    <t>920-135-462</t>
  </si>
  <si>
    <t>920-137-411</t>
  </si>
  <si>
    <t>920-138-311</t>
  </si>
  <si>
    <t>920-163-131</t>
  </si>
  <si>
    <t>920-163-142</t>
  </si>
  <si>
    <t>920-163-191</t>
  </si>
  <si>
    <t>920-163-192</t>
  </si>
  <si>
    <t>920-163-211</t>
  </si>
  <si>
    <t>920-163-221</t>
  </si>
  <si>
    <t>920-163-232</t>
  </si>
  <si>
    <t>920-163-311</t>
  </si>
  <si>
    <t>920-163-312</t>
  </si>
  <si>
    <t>920-163-314</t>
  </si>
  <si>
    <t>920-163-317</t>
  </si>
  <si>
    <t>920-163-392</t>
  </si>
  <si>
    <t>920-163-411</t>
  </si>
  <si>
    <t>920-163-418</t>
  </si>
  <si>
    <t>920-168-311</t>
  </si>
  <si>
    <t>920-169-131</t>
  </si>
  <si>
    <t>920-169-181</t>
  </si>
  <si>
    <t>920-169-211</t>
  </si>
  <si>
    <t>920-169-221</t>
  </si>
  <si>
    <t>920-169-231</t>
  </si>
  <si>
    <t>920-169-232</t>
  </si>
  <si>
    <t>920-169-234</t>
  </si>
  <si>
    <t>920-169-311</t>
  </si>
  <si>
    <t>920-169-392</t>
  </si>
  <si>
    <t>920-170-146</t>
  </si>
  <si>
    <t>920-170-211</t>
  </si>
  <si>
    <t>920-170-232</t>
  </si>
  <si>
    <t>920-170-392</t>
  </si>
  <si>
    <t>920-171-126</t>
  </si>
  <si>
    <t>920-171-135</t>
  </si>
  <si>
    <t>920-171-211</t>
  </si>
  <si>
    <t>920-171-392</t>
  </si>
  <si>
    <t>920-ALL-116</t>
  </si>
  <si>
    <t>920-ALL-121</t>
  </si>
  <si>
    <t>920-ALL-124</t>
  </si>
  <si>
    <t>920-ALL-126</t>
  </si>
  <si>
    <t>920-ALL-131</t>
  </si>
  <si>
    <t>920-ALL-135</t>
  </si>
  <si>
    <t>920-ALL-142</t>
  </si>
  <si>
    <t>920-ALL-144</t>
  </si>
  <si>
    <t>920-ALL-146</t>
  </si>
  <si>
    <t>920-ALL-181</t>
  </si>
  <si>
    <t>920-ALL-191</t>
  </si>
  <si>
    <t>920-ALL-192</t>
  </si>
  <si>
    <t>920-ALL-196</t>
  </si>
  <si>
    <t>920-ALL-197</t>
  </si>
  <si>
    <t>920-ALL-232</t>
  </si>
  <si>
    <t>920-ALL-234</t>
  </si>
  <si>
    <t>920-ALL-312</t>
  </si>
  <si>
    <t>920-ALL-317</t>
  </si>
  <si>
    <t>920-ALL-392</t>
  </si>
  <si>
    <t>920-ALL-418</t>
  </si>
  <si>
    <t>920-ALL-462</t>
  </si>
  <si>
    <t>920-ALL-541</t>
  </si>
  <si>
    <t>92B-121-121</t>
  </si>
  <si>
    <t>92B-121-211</t>
  </si>
  <si>
    <t>92B-121-411</t>
  </si>
  <si>
    <t>92B-123-411</t>
  </si>
  <si>
    <t>92B-124-462</t>
  </si>
  <si>
    <t>92B-126-462</t>
  </si>
  <si>
    <t>92B-132-121</t>
  </si>
  <si>
    <t>92B-132-211</t>
  </si>
  <si>
    <t>92B-132-411</t>
  </si>
  <si>
    <t>92B-137-411</t>
  </si>
  <si>
    <t>92B-138-311</t>
  </si>
  <si>
    <t>92B-164-311</t>
  </si>
  <si>
    <t>92B-164-411</t>
  </si>
  <si>
    <t>92B-165-411</t>
  </si>
  <si>
    <t>92B-167-121</t>
  </si>
  <si>
    <t>92B-167-211</t>
  </si>
  <si>
    <t>92B-ALL-121</t>
  </si>
  <si>
    <t>92B-ALL-211</t>
  </si>
  <si>
    <t>92B-ALL-311</t>
  </si>
  <si>
    <t>92B-ALL-411</t>
  </si>
  <si>
    <t>92B-ALL-462</t>
  </si>
  <si>
    <t>92D-121-121</t>
  </si>
  <si>
    <t>92D-121-211</t>
  </si>
  <si>
    <t>92D-121-229</t>
  </si>
  <si>
    <t>92D-121-231</t>
  </si>
  <si>
    <t>92D-121-411</t>
  </si>
  <si>
    <t>92D-124-462</t>
  </si>
  <si>
    <t>92D-126-418</t>
  </si>
  <si>
    <t>92D-126-462</t>
  </si>
  <si>
    <t>92D-137-411</t>
  </si>
  <si>
    <t>92D-164-311</t>
  </si>
  <si>
    <t>92D-164-411</t>
  </si>
  <si>
    <t>92D-165-411</t>
  </si>
  <si>
    <t>92D-169-192</t>
  </si>
  <si>
    <t>92D-169-211</t>
  </si>
  <si>
    <t>92D-170-142</t>
  </si>
  <si>
    <t>92D-170-211</t>
  </si>
  <si>
    <t>92D-172-181</t>
  </si>
  <si>
    <t>92D-172-211</t>
  </si>
  <si>
    <t>92D-172-229</t>
  </si>
  <si>
    <t>92D-ALL-121</t>
  </si>
  <si>
    <t>92D-ALL-142</t>
  </si>
  <si>
    <t>92D-ALL-181</t>
  </si>
  <si>
    <t>92D-ALL-192</t>
  </si>
  <si>
    <t>92D-ALL-211</t>
  </si>
  <si>
    <t>92D-ALL-229</t>
  </si>
  <si>
    <t>92D-ALL-231</t>
  </si>
  <si>
    <t>92D-ALL-311</t>
  </si>
  <si>
    <t>92D-ALL-411</t>
  </si>
  <si>
    <t>92D-ALL-418</t>
  </si>
  <si>
    <t>92D-ALL-462</t>
  </si>
  <si>
    <t>92E-121-121</t>
  </si>
  <si>
    <t>92E-121-124</t>
  </si>
  <si>
    <t>92E-121-211</t>
  </si>
  <si>
    <t>92E-121-411</t>
  </si>
  <si>
    <t>92E-123-411</t>
  </si>
  <si>
    <t>92E-124-418</t>
  </si>
  <si>
    <t>92E-126-418</t>
  </si>
  <si>
    <t>92E-128-462</t>
  </si>
  <si>
    <t>92E-132-121</t>
  </si>
  <si>
    <t>92E-132-164</t>
  </si>
  <si>
    <t>92E-132-211</t>
  </si>
  <si>
    <t>92E-132-317</t>
  </si>
  <si>
    <t>92E-132-411</t>
  </si>
  <si>
    <t>92E-137-411</t>
  </si>
  <si>
    <t>92E-164-312</t>
  </si>
  <si>
    <t>92E-164-411</t>
  </si>
  <si>
    <t>92E-164-418</t>
  </si>
  <si>
    <t>92E-164-462</t>
  </si>
  <si>
    <t>92E-165-411</t>
  </si>
  <si>
    <t>92E-165-418</t>
  </si>
  <si>
    <t>92E-169-131</t>
  </si>
  <si>
    <t>92E-ALL-121</t>
  </si>
  <si>
    <t>92E-ALL-124</t>
  </si>
  <si>
    <t>92E-ALL-131</t>
  </si>
  <si>
    <t>92E-ALL-164</t>
  </si>
  <si>
    <t>92E-ALL-211</t>
  </si>
  <si>
    <t>92E-ALL-312</t>
  </si>
  <si>
    <t>92E-ALL-317</t>
  </si>
  <si>
    <t>92E-ALL-411</t>
  </si>
  <si>
    <t>92E-ALL-418</t>
  </si>
  <si>
    <t>92E-ALL-462</t>
  </si>
  <si>
    <t>92F-121-121</t>
  </si>
  <si>
    <t>92F-121-211</t>
  </si>
  <si>
    <t>92F-121-411</t>
  </si>
  <si>
    <t>92F-123-411</t>
  </si>
  <si>
    <t>92F-124-462</t>
  </si>
  <si>
    <t>92F-126-462</t>
  </si>
  <si>
    <t>92F-137-411</t>
  </si>
  <si>
    <t>92F-164-311</t>
  </si>
  <si>
    <t>92F-172-541</t>
  </si>
  <si>
    <t>92F-ALL-121</t>
  </si>
  <si>
    <t>92F-ALL-211</t>
  </si>
  <si>
    <t>92F-ALL-311</t>
  </si>
  <si>
    <t>92F-ALL-411</t>
  </si>
  <si>
    <t>92F-ALL-462</t>
  </si>
  <si>
    <t>92F-ALL-541</t>
  </si>
  <si>
    <t>92G-121-312</t>
  </si>
  <si>
    <t>92G-123-411</t>
  </si>
  <si>
    <t>92G-124-462</t>
  </si>
  <si>
    <t>92G-126-462</t>
  </si>
  <si>
    <t>92G-128-462</t>
  </si>
  <si>
    <t>92G-132-311</t>
  </si>
  <si>
    <t>92G-132-318</t>
  </si>
  <si>
    <t>92G-137-411</t>
  </si>
  <si>
    <t>92G-163-411</t>
  </si>
  <si>
    <t>92G-163-418</t>
  </si>
  <si>
    <t>92G-163-461</t>
  </si>
  <si>
    <t>92G-163-462</t>
  </si>
  <si>
    <t>92G-164-462</t>
  </si>
  <si>
    <t>92G-165-418</t>
  </si>
  <si>
    <t>92G-167-418</t>
  </si>
  <si>
    <t>92G-169-131</t>
  </si>
  <si>
    <t>92G-169-211</t>
  </si>
  <si>
    <t>92G-169-311</t>
  </si>
  <si>
    <t>92G-170-142</t>
  </si>
  <si>
    <t>92G-170-211</t>
  </si>
  <si>
    <t>92G-ALL-131</t>
  </si>
  <si>
    <t>92G-ALL-142</t>
  </si>
  <si>
    <t>92G-ALL-211</t>
  </si>
  <si>
    <t>92G-ALL-311</t>
  </si>
  <si>
    <t>92G-ALL-312</t>
  </si>
  <si>
    <t>92G-ALL-318</t>
  </si>
  <si>
    <t>92G-ALL-411</t>
  </si>
  <si>
    <t>92G-ALL-418</t>
  </si>
  <si>
    <t>92G-ALL-461</t>
  </si>
  <si>
    <t>92G-ALL-462</t>
  </si>
  <si>
    <t>92K-122-311</t>
  </si>
  <si>
    <t>92K-123-411</t>
  </si>
  <si>
    <t>92K-124-462</t>
  </si>
  <si>
    <t>92K-126-462</t>
  </si>
  <si>
    <t>92K-128-462</t>
  </si>
  <si>
    <t>92K-135-418</t>
  </si>
  <si>
    <t>92K-137-411</t>
  </si>
  <si>
    <t>92K-165-418</t>
  </si>
  <si>
    <t>92K-ALL-311</t>
  </si>
  <si>
    <t>92K-ALL-411</t>
  </si>
  <si>
    <t>92K-ALL-418</t>
  </si>
  <si>
    <t>92K-ALL-462</t>
  </si>
  <si>
    <t>92L-121-121</t>
  </si>
  <si>
    <t>92L-121-151</t>
  </si>
  <si>
    <t>92L-121-211</t>
  </si>
  <si>
    <t>92L-121-312</t>
  </si>
  <si>
    <t>92L-121-462</t>
  </si>
  <si>
    <t>92L-122-311</t>
  </si>
  <si>
    <t>92L-123-411</t>
  </si>
  <si>
    <t>92L-124-462</t>
  </si>
  <si>
    <t>92L-126-462</t>
  </si>
  <si>
    <t>92L-127-462</t>
  </si>
  <si>
    <t>92L-128-418</t>
  </si>
  <si>
    <t>92L-129-418</t>
  </si>
  <si>
    <t>92L-135-418</t>
  </si>
  <si>
    <t>92L-137-411</t>
  </si>
  <si>
    <t>92L-138-418</t>
  </si>
  <si>
    <t>92L-163-311</t>
  </si>
  <si>
    <t>92L-163-343</t>
  </si>
  <si>
    <t>92L-163-411</t>
  </si>
  <si>
    <t>92L-169-311</t>
  </si>
  <si>
    <t>92L-170-311</t>
  </si>
  <si>
    <t>92L-ALL-121</t>
  </si>
  <si>
    <t>92L-ALL-311</t>
  </si>
  <si>
    <t>92L-ALL-312</t>
  </si>
  <si>
    <t>92L-ALL-343</t>
  </si>
  <si>
    <t>92L-ALL-418</t>
  </si>
  <si>
    <t>92L-ALL-462</t>
  </si>
  <si>
    <t>92M-121-121</t>
  </si>
  <si>
    <t>92M-121-211</t>
  </si>
  <si>
    <t>92M-121-229</t>
  </si>
  <si>
    <t>92M-124-462</t>
  </si>
  <si>
    <t>92M-126-462</t>
  </si>
  <si>
    <t>92M-132-411</t>
  </si>
  <si>
    <t>92M-135-418</t>
  </si>
  <si>
    <t>92M-137-411</t>
  </si>
  <si>
    <t>92M-137-461</t>
  </si>
  <si>
    <t>92M-163-131</t>
  </si>
  <si>
    <t>92M-163-211</t>
  </si>
  <si>
    <t>92M-163-229</t>
  </si>
  <si>
    <t>92M-163-232</t>
  </si>
  <si>
    <t>92M-163-325</t>
  </si>
  <si>
    <t>92M-163-343</t>
  </si>
  <si>
    <t>92M-163-411</t>
  </si>
  <si>
    <t>92M-163-462</t>
  </si>
  <si>
    <t>92M-165-411</t>
  </si>
  <si>
    <t>92M-170-462</t>
  </si>
  <si>
    <t>92M-171-311</t>
  </si>
  <si>
    <t>92M-171-325</t>
  </si>
  <si>
    <t>92M-171-392</t>
  </si>
  <si>
    <t>92M-171-411</t>
  </si>
  <si>
    <t>92M-171-462</t>
  </si>
  <si>
    <t>92M-ALL-121</t>
  </si>
  <si>
    <t>92M-ALL-131</t>
  </si>
  <si>
    <t>92M-ALL-211</t>
  </si>
  <si>
    <t>92M-ALL-229</t>
  </si>
  <si>
    <t>92M-ALL-232</t>
  </si>
  <si>
    <t>92M-ALL-311</t>
  </si>
  <si>
    <t>92M-ALL-325</t>
  </si>
  <si>
    <t>92M-ALL-343</t>
  </si>
  <si>
    <t>92M-ALL-392</t>
  </si>
  <si>
    <t>92M-ALL-411</t>
  </si>
  <si>
    <t>92M-ALL-418</t>
  </si>
  <si>
    <t>92M-ALL-461</t>
  </si>
  <si>
    <t>92M-ALL-462</t>
  </si>
  <si>
    <t>92N-121-131</t>
  </si>
  <si>
    <t>92N-121-211</t>
  </si>
  <si>
    <t>92N-123-315</t>
  </si>
  <si>
    <t>92N-123-411</t>
  </si>
  <si>
    <t>92N-124-462</t>
  </si>
  <si>
    <t>92N-126-462</t>
  </si>
  <si>
    <t>92N-137-411</t>
  </si>
  <si>
    <t>92N-164-418</t>
  </si>
  <si>
    <t>92N-164-462</t>
  </si>
  <si>
    <t>92N-165-418</t>
  </si>
  <si>
    <t>92N-172-462</t>
  </si>
  <si>
    <t>92N-ALL-131</t>
  </si>
  <si>
    <t>92N-ALL-211</t>
  </si>
  <si>
    <t>92N-ALL-315</t>
  </si>
  <si>
    <t>92N-ALL-411</t>
  </si>
  <si>
    <t>92N-ALL-418</t>
  </si>
  <si>
    <t>92N-ALL-462</t>
  </si>
  <si>
    <t>92P-122-317</t>
  </si>
  <si>
    <t>92P-123-411</t>
  </si>
  <si>
    <t>92P-124-418</t>
  </si>
  <si>
    <t>92P-124-462</t>
  </si>
  <si>
    <t>92P-126-418</t>
  </si>
  <si>
    <t>92P-128-418</t>
  </si>
  <si>
    <t>92P-137-311</t>
  </si>
  <si>
    <t>92P-137-411</t>
  </si>
  <si>
    <t>92P-164-121</t>
  </si>
  <si>
    <t>92P-164-211</t>
  </si>
  <si>
    <t>92P-164-311</t>
  </si>
  <si>
    <t>92P-164-411</t>
  </si>
  <si>
    <t>92P-164-418</t>
  </si>
  <si>
    <t>92P-172-418</t>
  </si>
  <si>
    <t>92P-ALL-121</t>
  </si>
  <si>
    <t>92P-ALL-211</t>
  </si>
  <si>
    <t>92P-ALL-311</t>
  </si>
  <si>
    <t>92P-ALL-317</t>
  </si>
  <si>
    <t>92P-ALL-411</t>
  </si>
  <si>
    <t>92P-ALL-418</t>
  </si>
  <si>
    <t>92P-ALL-462</t>
  </si>
  <si>
    <t>92R-123-411</t>
  </si>
  <si>
    <t>92R-124-462</t>
  </si>
  <si>
    <t>92R-126-462</t>
  </si>
  <si>
    <t>92R-135-418</t>
  </si>
  <si>
    <t>92R-137-411</t>
  </si>
  <si>
    <t>92R-163-173</t>
  </si>
  <si>
    <t>92R-163-311</t>
  </si>
  <si>
    <t>92R-163-411</t>
  </si>
  <si>
    <t>92R-ALL-173</t>
  </si>
  <si>
    <t>92R-ALL-311</t>
  </si>
  <si>
    <t>92R-ALL-411</t>
  </si>
  <si>
    <t>92R-ALL-418</t>
  </si>
  <si>
    <t>92R-ALL-462</t>
  </si>
  <si>
    <t>92S-121-121</t>
  </si>
  <si>
    <t>92S-121-211</t>
  </si>
  <si>
    <t>92S-121-221</t>
  </si>
  <si>
    <t>92S-121-231</t>
  </si>
  <si>
    <t>92S-121-411</t>
  </si>
  <si>
    <t>92S-122-311</t>
  </si>
  <si>
    <t>92S-123-315</t>
  </si>
  <si>
    <t>92S-123-411</t>
  </si>
  <si>
    <t>92S-124-418</t>
  </si>
  <si>
    <t>92S-124-462</t>
  </si>
  <si>
    <t>92S-126-462</t>
  </si>
  <si>
    <t>92S-137-411</t>
  </si>
  <si>
    <t>92S-164-418</t>
  </si>
  <si>
    <t>92S-164-462</t>
  </si>
  <si>
    <t>92S-165-411</t>
  </si>
  <si>
    <t>92S-170-418</t>
  </si>
  <si>
    <t>92S-ALL-121</t>
  </si>
  <si>
    <t>92S-ALL-211</t>
  </si>
  <si>
    <t>92S-ALL-221</t>
  </si>
  <si>
    <t>92S-ALL-231</t>
  </si>
  <si>
    <t>92S-ALL-311</t>
  </si>
  <si>
    <t>92S-ALL-315</t>
  </si>
  <si>
    <t>92S-ALL-411</t>
  </si>
  <si>
    <t>92S-ALL-418</t>
  </si>
  <si>
    <t>92S-ALL-462</t>
  </si>
  <si>
    <t>92T-121-198</t>
  </si>
  <si>
    <t>92T-121-211</t>
  </si>
  <si>
    <t>92T-121-411</t>
  </si>
  <si>
    <t>92T-121-413</t>
  </si>
  <si>
    <t>92T-124-462</t>
  </si>
  <si>
    <t>92T-126-418</t>
  </si>
  <si>
    <t>92T-128-418</t>
  </si>
  <si>
    <t>92T-132-311</t>
  </si>
  <si>
    <t>92T-135-418</t>
  </si>
  <si>
    <t>92T-137-411</t>
  </si>
  <si>
    <t>92T-164-411</t>
  </si>
  <si>
    <t>92T-164-462</t>
  </si>
  <si>
    <t>92T-165-418</t>
  </si>
  <si>
    <t>92T-ALL-198</t>
  </si>
  <si>
    <t>92T-ALL-211</t>
  </si>
  <si>
    <t>92T-ALL-311</t>
  </si>
  <si>
    <t>92T-ALL-411</t>
  </si>
  <si>
    <t>92T-ALL-413</t>
  </si>
  <si>
    <t>92T-ALL-418</t>
  </si>
  <si>
    <t>92T-ALL-462</t>
  </si>
  <si>
    <t>92U-122-317</t>
  </si>
  <si>
    <t>92U-123-411</t>
  </si>
  <si>
    <t>92U-124-462</t>
  </si>
  <si>
    <t>92U-126-462</t>
  </si>
  <si>
    <t>92U-128-462</t>
  </si>
  <si>
    <t>92U-137-411</t>
  </si>
  <si>
    <t>92U-164-131</t>
  </si>
  <si>
    <t>92U-164-211</t>
  </si>
  <si>
    <t>92U-ALL-131</t>
  </si>
  <si>
    <t>92U-ALL-211</t>
  </si>
  <si>
    <t>92U-ALL-317</t>
  </si>
  <si>
    <t>92U-ALL-411</t>
  </si>
  <si>
    <t>92U-ALL-462</t>
  </si>
  <si>
    <t>92V-121-121</t>
  </si>
  <si>
    <t>92V-121-211</t>
  </si>
  <si>
    <t>92V-121-229</t>
  </si>
  <si>
    <t>92V-121-411</t>
  </si>
  <si>
    <t>92V-124-462</t>
  </si>
  <si>
    <t>92V-126-462</t>
  </si>
  <si>
    <t>92V-132-311</t>
  </si>
  <si>
    <t>92V-132-411</t>
  </si>
  <si>
    <t>92V-135-418</t>
  </si>
  <si>
    <t>92V-137-411</t>
  </si>
  <si>
    <t>92V-163-131</t>
  </si>
  <si>
    <t>92V-163-211</t>
  </si>
  <si>
    <t>92V-163-229</t>
  </si>
  <si>
    <t>92V-163-231</t>
  </si>
  <si>
    <t>92V-163-232</t>
  </si>
  <si>
    <t>92V-163-234</t>
  </si>
  <si>
    <t>92V-163-235</t>
  </si>
  <si>
    <t>92V-163-462</t>
  </si>
  <si>
    <t>92V-164-462</t>
  </si>
  <si>
    <t>92V-165-411</t>
  </si>
  <si>
    <t>92V-170-392</t>
  </si>
  <si>
    <t>92V-170-462</t>
  </si>
  <si>
    <t>92V-ALL-121</t>
  </si>
  <si>
    <t>92V-ALL-131</t>
  </si>
  <si>
    <t>92V-ALL-211</t>
  </si>
  <si>
    <t>92V-ALL-229</t>
  </si>
  <si>
    <t>92V-ALL-231</t>
  </si>
  <si>
    <t>92V-ALL-232</t>
  </si>
  <si>
    <t>92V-ALL-234</t>
  </si>
  <si>
    <t>92V-ALL-235</t>
  </si>
  <si>
    <t>92V-ALL-311</t>
  </si>
  <si>
    <t>92V-ALL-392</t>
  </si>
  <si>
    <t>92V-ALL-411</t>
  </si>
  <si>
    <t>92V-ALL-418</t>
  </si>
  <si>
    <t>92V-ALL-462</t>
  </si>
  <si>
    <t>92W-121-121</t>
  </si>
  <si>
    <t>92W-121-211</t>
  </si>
  <si>
    <t>92W-121-411</t>
  </si>
  <si>
    <t>92W-122-311</t>
  </si>
  <si>
    <t>92W-124-418</t>
  </si>
  <si>
    <t>92W-124-462</t>
  </si>
  <si>
    <t>92W-125-411</t>
  </si>
  <si>
    <t>92W-126-418</t>
  </si>
  <si>
    <t>92W-132-411</t>
  </si>
  <si>
    <t>92W-135-418</t>
  </si>
  <si>
    <t>92W-137-411</t>
  </si>
  <si>
    <t>92W-163-311</t>
  </si>
  <si>
    <t>92W-163-411</t>
  </si>
  <si>
    <t>92W-163-461</t>
  </si>
  <si>
    <t>92W-163-462</t>
  </si>
  <si>
    <t>92W-163-541</t>
  </si>
  <si>
    <t>92W-163-542</t>
  </si>
  <si>
    <t>92W-164-462</t>
  </si>
  <si>
    <t>92W-165-418</t>
  </si>
  <si>
    <t>92W-ALL-121</t>
  </si>
  <si>
    <t>92W-ALL-211</t>
  </si>
  <si>
    <t>92W-ALL-311</t>
  </si>
  <si>
    <t>92W-ALL-411</t>
  </si>
  <si>
    <t>92W-ALL-418</t>
  </si>
  <si>
    <t>92W-ALL-461</t>
  </si>
  <si>
    <t>92W-ALL-462</t>
  </si>
  <si>
    <t>92W-ALL-541</t>
  </si>
  <si>
    <t>92W-ALL-542</t>
  </si>
  <si>
    <t>92Y-121-121</t>
  </si>
  <si>
    <t>92Y-121-131</t>
  </si>
  <si>
    <t>92Y-121-211</t>
  </si>
  <si>
    <t>92Y-121-411</t>
  </si>
  <si>
    <t>92Y-124-462</t>
  </si>
  <si>
    <t>92Y-126-418</t>
  </si>
  <si>
    <t>92Y-126-462</t>
  </si>
  <si>
    <t>92Y-128-418</t>
  </si>
  <si>
    <t>92Y-137-411</t>
  </si>
  <si>
    <t>92Y-164-411</t>
  </si>
  <si>
    <t>92Y-164-461</t>
  </si>
  <si>
    <t>92Y-165-418</t>
  </si>
  <si>
    <t>92Y-172-198</t>
  </si>
  <si>
    <t>92Y-172-211</t>
  </si>
  <si>
    <t>92Y-172-411</t>
  </si>
  <si>
    <t>92Y-172-418</t>
  </si>
  <si>
    <t>92Y-ALL-121</t>
  </si>
  <si>
    <t>92Y-ALL-131</t>
  </si>
  <si>
    <t>92Y-ALL-198</t>
  </si>
  <si>
    <t>92Y-ALL-211</t>
  </si>
  <si>
    <t>92Y-ALL-411</t>
  </si>
  <si>
    <t>92Y-ALL-418</t>
  </si>
  <si>
    <t>92Y-ALL-461</t>
  </si>
  <si>
    <t>92Y-ALL-462</t>
  </si>
  <si>
    <t>930-121-196</t>
  </si>
  <si>
    <t>930-121-198</t>
  </si>
  <si>
    <t>930-121-211</t>
  </si>
  <si>
    <t>930-121-221</t>
  </si>
  <si>
    <t>930-121-312</t>
  </si>
  <si>
    <t>930-121-411</t>
  </si>
  <si>
    <t>930-121-418</t>
  </si>
  <si>
    <t>930-123-342</t>
  </si>
  <si>
    <t>930-124-418</t>
  </si>
  <si>
    <t>930-124-471</t>
  </si>
  <si>
    <t>930-126-418</t>
  </si>
  <si>
    <t>930-128-418</t>
  </si>
  <si>
    <t>930-132-411</t>
  </si>
  <si>
    <t>930-134-411</t>
  </si>
  <si>
    <t>930-134-413</t>
  </si>
  <si>
    <t>930-134-418</t>
  </si>
  <si>
    <t>930-134-471</t>
  </si>
  <si>
    <t>930-135-418</t>
  </si>
  <si>
    <t>930-138-418</t>
  </si>
  <si>
    <t>930-163-171</t>
  </si>
  <si>
    <t>930-163-192</t>
  </si>
  <si>
    <t>930-163-211</t>
  </si>
  <si>
    <t>930-163-221</t>
  </si>
  <si>
    <t>930-163-311</t>
  </si>
  <si>
    <t>930-163-312</t>
  </si>
  <si>
    <t>930-163-319</t>
  </si>
  <si>
    <t>930-163-325</t>
  </si>
  <si>
    <t>930-163-343</t>
  </si>
  <si>
    <t>930-163-413</t>
  </si>
  <si>
    <t>930-163-418</t>
  </si>
  <si>
    <t>930-163-461</t>
  </si>
  <si>
    <t>930-163-462</t>
  </si>
  <si>
    <t>930-167-311</t>
  </si>
  <si>
    <t>930-171-126</t>
  </si>
  <si>
    <t>930-171-131</t>
  </si>
  <si>
    <t>930-171-142</t>
  </si>
  <si>
    <t>930-171-151</t>
  </si>
  <si>
    <t>930-171-162</t>
  </si>
  <si>
    <t>930-171-180</t>
  </si>
  <si>
    <t>930-171-211</t>
  </si>
  <si>
    <t>930-ALL-126</t>
  </si>
  <si>
    <t>930-ALL-131</t>
  </si>
  <si>
    <t>930-ALL-142</t>
  </si>
  <si>
    <t>930-ALL-151</t>
  </si>
  <si>
    <t>930-ALL-162</t>
  </si>
  <si>
    <t>930-ALL-180</t>
  </si>
  <si>
    <t>930-ALL-192</t>
  </si>
  <si>
    <t>930-ALL-196</t>
  </si>
  <si>
    <t>930-ALL-198</t>
  </si>
  <si>
    <t>930-ALL-211</t>
  </si>
  <si>
    <t>930-ALL-221</t>
  </si>
  <si>
    <t>930-ALL-311</t>
  </si>
  <si>
    <t>930-ALL-312</t>
  </si>
  <si>
    <t>930-ALL-319</t>
  </si>
  <si>
    <t>930-ALL-325</t>
  </si>
  <si>
    <t>930-ALL-342</t>
  </si>
  <si>
    <t>930-ALL-343</t>
  </si>
  <si>
    <t>930-ALL-413</t>
  </si>
  <si>
    <t>930-ALL-418</t>
  </si>
  <si>
    <t>930-ALL-461</t>
  </si>
  <si>
    <t>930-ALL-462</t>
  </si>
  <si>
    <t>930-ALL-471</t>
  </si>
  <si>
    <t>93A-121-121</t>
  </si>
  <si>
    <t>93A-121-171</t>
  </si>
  <si>
    <t>93A-121-211</t>
  </si>
  <si>
    <t>93A-121-221</t>
  </si>
  <si>
    <t>93A-121-231</t>
  </si>
  <si>
    <t>93A-121-411</t>
  </si>
  <si>
    <t>93A-124-418</t>
  </si>
  <si>
    <t>93A-125-171</t>
  </si>
  <si>
    <t>93A-125-332</t>
  </si>
  <si>
    <t>93A-126-418</t>
  </si>
  <si>
    <t>93A-126-462</t>
  </si>
  <si>
    <t>93A-128-418</t>
  </si>
  <si>
    <t>93A-128-462</t>
  </si>
  <si>
    <t>93A-132-411</t>
  </si>
  <si>
    <t>93A-137-411</t>
  </si>
  <si>
    <t>93A-138-418</t>
  </si>
  <si>
    <t>93A-163-121</t>
  </si>
  <si>
    <t>93A-163-211</t>
  </si>
  <si>
    <t>93A-163-221</t>
  </si>
  <si>
    <t>93A-163-411</t>
  </si>
  <si>
    <t>93A-ALL-121</t>
  </si>
  <si>
    <t>93A-ALL-171</t>
  </si>
  <si>
    <t>93A-ALL-211</t>
  </si>
  <si>
    <t>93A-ALL-221</t>
  </si>
  <si>
    <t>93A-ALL-231</t>
  </si>
  <si>
    <t>93A-ALL-332</t>
  </si>
  <si>
    <t>93A-ALL-418</t>
  </si>
  <si>
    <t>93A-ALL-462</t>
  </si>
  <si>
    <t>93J-121-121</t>
  </si>
  <si>
    <t>93J-121-211</t>
  </si>
  <si>
    <t>93J-123-411</t>
  </si>
  <si>
    <t>93J-124-462</t>
  </si>
  <si>
    <t>93J-126-462</t>
  </si>
  <si>
    <t>93J-137-411</t>
  </si>
  <si>
    <t>93J-163-113</t>
  </si>
  <si>
    <t>93J-163-121</t>
  </si>
  <si>
    <t>93J-163-146</t>
  </si>
  <si>
    <t>93J-163-151</t>
  </si>
  <si>
    <t>93J-163-211</t>
  </si>
  <si>
    <t>93J-165-418</t>
  </si>
  <si>
    <t>93J-169-317</t>
  </si>
  <si>
    <t>93J-ALL-113</t>
  </si>
  <si>
    <t>93J-ALL-121</t>
  </si>
  <si>
    <t>93J-ALL-146</t>
  </si>
  <si>
    <t>93J-ALL-151</t>
  </si>
  <si>
    <t>93J-ALL-211</t>
  </si>
  <si>
    <t>93J-ALL-317</t>
  </si>
  <si>
    <t>93J-ALL-411</t>
  </si>
  <si>
    <t>93J-ALL-418</t>
  </si>
  <si>
    <t>93J-ALL-462</t>
  </si>
  <si>
    <t>93L-124-462</t>
  </si>
  <si>
    <t>93L-163-411</t>
  </si>
  <si>
    <t>93L-163-462</t>
  </si>
  <si>
    <t>93L-ALL-411</t>
  </si>
  <si>
    <t>93L-ALL-462</t>
  </si>
  <si>
    <t>93M-121-121</t>
  </si>
  <si>
    <t>93M-121-131</t>
  </si>
  <si>
    <t>93M-121-211</t>
  </si>
  <si>
    <t>93M-121-229</t>
  </si>
  <si>
    <t>93M-124-462</t>
  </si>
  <si>
    <t>93M-126-462</t>
  </si>
  <si>
    <t>93M-132-411</t>
  </si>
  <si>
    <t>93M-135-418</t>
  </si>
  <si>
    <t>93M-137-411</t>
  </si>
  <si>
    <t>93M-164-131</t>
  </si>
  <si>
    <t>93M-164-211</t>
  </si>
  <si>
    <t>93M-164-229</t>
  </si>
  <si>
    <t>93M-164-231</t>
  </si>
  <si>
    <t>93M-164-232</t>
  </si>
  <si>
    <t>93M-164-234</t>
  </si>
  <si>
    <t>93M-164-235</t>
  </si>
  <si>
    <t>93M-164-462</t>
  </si>
  <si>
    <t>93M-165-411</t>
  </si>
  <si>
    <t>93M-170-462</t>
  </si>
  <si>
    <t>93M-ALL-121</t>
  </si>
  <si>
    <t>93M-ALL-131</t>
  </si>
  <si>
    <t>93M-ALL-211</t>
  </si>
  <si>
    <t>93M-ALL-229</t>
  </si>
  <si>
    <t>93M-ALL-231</t>
  </si>
  <si>
    <t>93M-ALL-232</t>
  </si>
  <si>
    <t>93M-ALL-234</t>
  </si>
  <si>
    <t>93M-ALL-235</t>
  </si>
  <si>
    <t>93M-ALL-411</t>
  </si>
  <si>
    <t>93M-ALL-418</t>
  </si>
  <si>
    <t>93M-ALL-462</t>
  </si>
  <si>
    <t>93N-121-121</t>
  </si>
  <si>
    <t>93N-121-411</t>
  </si>
  <si>
    <t>93N-122-317</t>
  </si>
  <si>
    <t>93N-123-411</t>
  </si>
  <si>
    <t>93N-124-418</t>
  </si>
  <si>
    <t>93N-124-462</t>
  </si>
  <si>
    <t>93N-126-418</t>
  </si>
  <si>
    <t>93N-126-462</t>
  </si>
  <si>
    <t>93N-126-471</t>
  </si>
  <si>
    <t>93N-128-418</t>
  </si>
  <si>
    <t>93N-135-418</t>
  </si>
  <si>
    <t>93N-137-411</t>
  </si>
  <si>
    <t>93N-164-131</t>
  </si>
  <si>
    <t>93N-164-311</t>
  </si>
  <si>
    <t>93N-165-418</t>
  </si>
  <si>
    <t>93N-169-131</t>
  </si>
  <si>
    <t>93N-169-211</t>
  </si>
  <si>
    <t>93N-170-121</t>
  </si>
  <si>
    <t>93N-170-211</t>
  </si>
  <si>
    <t>93N-ALL-121</t>
  </si>
  <si>
    <t>93N-ALL-131</t>
  </si>
  <si>
    <t>93N-ALL-211</t>
  </si>
  <si>
    <t>93N-ALL-311</t>
  </si>
  <si>
    <t>93N-ALL-317</t>
  </si>
  <si>
    <t>93N-ALL-411</t>
  </si>
  <si>
    <t>93N-ALL-418</t>
  </si>
  <si>
    <t>93N-ALL-462</t>
  </si>
  <si>
    <t>93N-ALL-471</t>
  </si>
  <si>
    <t>93P-121-121</t>
  </si>
  <si>
    <t>93P-121-211</t>
  </si>
  <si>
    <t>93P-121-229</t>
  </si>
  <si>
    <t>93P-121-411</t>
  </si>
  <si>
    <t>93P-124-462</t>
  </si>
  <si>
    <t>93P-126-462</t>
  </si>
  <si>
    <t>93P-132-411</t>
  </si>
  <si>
    <t>93P-135-418</t>
  </si>
  <si>
    <t>93P-137-411</t>
  </si>
  <si>
    <t>93P-163-131</t>
  </si>
  <si>
    <t>93P-163-211</t>
  </si>
  <si>
    <t>93P-163-229</t>
  </si>
  <si>
    <t>93P-163-232</t>
  </si>
  <si>
    <t>93P-163-462</t>
  </si>
  <si>
    <t>93P-164-462</t>
  </si>
  <si>
    <t>93P-165-411</t>
  </si>
  <si>
    <t>93P-169-311</t>
  </si>
  <si>
    <t>93P-170-462</t>
  </si>
  <si>
    <t>93P-ALL-121</t>
  </si>
  <si>
    <t>93P-ALL-131</t>
  </si>
  <si>
    <t>93P-ALL-211</t>
  </si>
  <si>
    <t>93P-ALL-229</t>
  </si>
  <si>
    <t>93P-ALL-232</t>
  </si>
  <si>
    <t>93P-ALL-311</t>
  </si>
  <si>
    <t>93P-ALL-411</t>
  </si>
  <si>
    <t>93P-ALL-418</t>
  </si>
  <si>
    <t>93P-ALL-462</t>
  </si>
  <si>
    <t>93Q-121-116</t>
  </si>
  <si>
    <t>93Q-121-121</t>
  </si>
  <si>
    <t>93Q-121-135</t>
  </si>
  <si>
    <t>93Q-121-211</t>
  </si>
  <si>
    <t>93Q-121-312</t>
  </si>
  <si>
    <t>93Q-121-411</t>
  </si>
  <si>
    <t>93Q-121-418</t>
  </si>
  <si>
    <t>93Q-121-459</t>
  </si>
  <si>
    <t>93Q-122-311</t>
  </si>
  <si>
    <t>93Q-123-411</t>
  </si>
  <si>
    <t>93Q-124-462</t>
  </si>
  <si>
    <t>93Q-126-462</t>
  </si>
  <si>
    <t>93Q-137-411</t>
  </si>
  <si>
    <t>93Q-167-411</t>
  </si>
  <si>
    <t>93Q-169-131</t>
  </si>
  <si>
    <t>93Q-169-211</t>
  </si>
  <si>
    <t>93Q-ALL-116</t>
  </si>
  <si>
    <t>93Q-ALL-121</t>
  </si>
  <si>
    <t>93Q-ALL-131</t>
  </si>
  <si>
    <t>93Q-ALL-135</t>
  </si>
  <si>
    <t>93Q-ALL-211</t>
  </si>
  <si>
    <t>93Q-ALL-311</t>
  </si>
  <si>
    <t>93Q-ALL-312</t>
  </si>
  <si>
    <t>93Q-ALL-411</t>
  </si>
  <si>
    <t>93Q-ALL-418</t>
  </si>
  <si>
    <t>93Q-ALL-459</t>
  </si>
  <si>
    <t>93R-121-411</t>
  </si>
  <si>
    <t>93R-124-462</t>
  </si>
  <si>
    <t>93R-126-462</t>
  </si>
  <si>
    <t>93R-132-142</t>
  </si>
  <si>
    <t>93R-132-411</t>
  </si>
  <si>
    <t>93R-137-311</t>
  </si>
  <si>
    <t>93R-137-411</t>
  </si>
  <si>
    <t>93R-ALL-142</t>
  </si>
  <si>
    <t>93R-ALL-311</t>
  </si>
  <si>
    <t>93R-ALL-411</t>
  </si>
  <si>
    <t>93R-ALL-462</t>
  </si>
  <si>
    <t>93T-123-411</t>
  </si>
  <si>
    <t>93T-137-411</t>
  </si>
  <si>
    <t>93T-163-542</t>
  </si>
  <si>
    <t>93T-169-131</t>
  </si>
  <si>
    <t>93T-169-211</t>
  </si>
  <si>
    <t>93T-ALL-131</t>
  </si>
  <si>
    <t>93T-ALL-211</t>
  </si>
  <si>
    <t>93T-ALL-411</t>
  </si>
  <si>
    <t>93T-ALL-542</t>
  </si>
  <si>
    <t>940-122-311</t>
  </si>
  <si>
    <t>940-123-315</t>
  </si>
  <si>
    <t>940-124-462</t>
  </si>
  <si>
    <t>940-125-165</t>
  </si>
  <si>
    <t>940-125-171</t>
  </si>
  <si>
    <t>940-125-175</t>
  </si>
  <si>
    <t>940-125-187</t>
  </si>
  <si>
    <t>940-125-199</t>
  </si>
  <si>
    <t>940-125-372</t>
  </si>
  <si>
    <t>940-125-422</t>
  </si>
  <si>
    <t>940-125-423</t>
  </si>
  <si>
    <t>940-125-424</t>
  </si>
  <si>
    <t>940-125-425</t>
  </si>
  <si>
    <t>940-125-451</t>
  </si>
  <si>
    <t>940-125-461</t>
  </si>
  <si>
    <t>940-126-418</t>
  </si>
  <si>
    <t>940-126-462</t>
  </si>
  <si>
    <t>940-128-462</t>
  </si>
  <si>
    <t>940-132-311</t>
  </si>
  <si>
    <t>940-132-317</t>
  </si>
  <si>
    <t>940-134-311</t>
  </si>
  <si>
    <t>940-134-413</t>
  </si>
  <si>
    <t>940-134-414</t>
  </si>
  <si>
    <t>940-134-418</t>
  </si>
  <si>
    <t>940-134-461</t>
  </si>
  <si>
    <t>940-134-462</t>
  </si>
  <si>
    <t>940-135-418</t>
  </si>
  <si>
    <t>940-136-315</t>
  </si>
  <si>
    <t>940-136-411</t>
  </si>
  <si>
    <t>940-136-418</t>
  </si>
  <si>
    <t>940-136-462</t>
  </si>
  <si>
    <t>940-137-411</t>
  </si>
  <si>
    <t>940-163-311</t>
  </si>
  <si>
    <t>940-163-342</t>
  </si>
  <si>
    <t>940-163-343</t>
  </si>
  <si>
    <t>940-163-371</t>
  </si>
  <si>
    <t>940-163-418</t>
  </si>
  <si>
    <t>940-163-459</t>
  </si>
  <si>
    <t>940-163-461</t>
  </si>
  <si>
    <t>940-163-462</t>
  </si>
  <si>
    <t>940-163-472</t>
  </si>
  <si>
    <t>940-165-418</t>
  </si>
  <si>
    <t>940-169-317</t>
  </si>
  <si>
    <t>940-170-143</t>
  </si>
  <si>
    <t>940-170-211</t>
  </si>
  <si>
    <t>940-171-121</t>
  </si>
  <si>
    <t>940-171-124</t>
  </si>
  <si>
    <t>940-171-131</t>
  </si>
  <si>
    <t>940-171-142</t>
  </si>
  <si>
    <t>940-171-171</t>
  </si>
  <si>
    <t>940-171-211</t>
  </si>
  <si>
    <t>940-171-221</t>
  </si>
  <si>
    <t>940-171-392</t>
  </si>
  <si>
    <t>940-171-411</t>
  </si>
  <si>
    <t>940-ALL-121</t>
  </si>
  <si>
    <t>940-ALL-124</t>
  </si>
  <si>
    <t>940-ALL-131</t>
  </si>
  <si>
    <t>940-ALL-142</t>
  </si>
  <si>
    <t>940-ALL-143</t>
  </si>
  <si>
    <t>940-ALL-165</t>
  </si>
  <si>
    <t>940-ALL-171</t>
  </si>
  <si>
    <t>940-ALL-175</t>
  </si>
  <si>
    <t>940-ALL-187</t>
  </si>
  <si>
    <t>940-ALL-199</t>
  </si>
  <si>
    <t>940-ALL-311</t>
  </si>
  <si>
    <t>940-ALL-315</t>
  </si>
  <si>
    <t>940-ALL-317</t>
  </si>
  <si>
    <t>940-ALL-342</t>
  </si>
  <si>
    <t>940-ALL-343</t>
  </si>
  <si>
    <t>940-ALL-371</t>
  </si>
  <si>
    <t>940-ALL-372</t>
  </si>
  <si>
    <t>940-ALL-413</t>
  </si>
  <si>
    <t>940-ALL-414</t>
  </si>
  <si>
    <t>940-ALL-418</t>
  </si>
  <si>
    <t>940-ALL-422</t>
  </si>
  <si>
    <t>940-ALL-423</t>
  </si>
  <si>
    <t>940-ALL-424</t>
  </si>
  <si>
    <t>940-ALL-425</t>
  </si>
  <si>
    <t>940-ALL-451</t>
  </si>
  <si>
    <t>940-ALL-459</t>
  </si>
  <si>
    <t>940-ALL-461</t>
  </si>
  <si>
    <t>940-ALL-462</t>
  </si>
  <si>
    <t>940-ALL-472</t>
  </si>
  <si>
    <t>94A-123-411</t>
  </si>
  <si>
    <t>94A-124-418</t>
  </si>
  <si>
    <t>94A-126-418</t>
  </si>
  <si>
    <t>94A-126-542</t>
  </si>
  <si>
    <t>94A-129-418</t>
  </si>
  <si>
    <t>94A-132-311</t>
  </si>
  <si>
    <t>94A-134-413</t>
  </si>
  <si>
    <t>94A-135-311</t>
  </si>
  <si>
    <t>94A-137-411</t>
  </si>
  <si>
    <t>94A-163-462</t>
  </si>
  <si>
    <t>94A-165-411</t>
  </si>
  <si>
    <t>94A-167-462</t>
  </si>
  <si>
    <t>94A-ALL-311</t>
  </si>
  <si>
    <t>94A-ALL-411</t>
  </si>
  <si>
    <t>94A-ALL-413</t>
  </si>
  <si>
    <t>94A-ALL-418</t>
  </si>
  <si>
    <t>94A-ALL-462</t>
  </si>
  <si>
    <t>94A-ALL-542</t>
  </si>
  <si>
    <t>94Z-122-311</t>
  </si>
  <si>
    <t>94Z-124-462</t>
  </si>
  <si>
    <t>94Z-128-462</t>
  </si>
  <si>
    <t>94Z-135-311</t>
  </si>
  <si>
    <t>94Z-137-411</t>
  </si>
  <si>
    <t>94Z-164-461</t>
  </si>
  <si>
    <t>94Z-170-143</t>
  </si>
  <si>
    <t>94Z-170-211</t>
  </si>
  <si>
    <t>94Z-171-126</t>
  </si>
  <si>
    <t>94Z-171-211</t>
  </si>
  <si>
    <t>94Z-ALL-126</t>
  </si>
  <si>
    <t>94Z-ALL-143</t>
  </si>
  <si>
    <t>94Z-ALL-211</t>
  </si>
  <si>
    <t>94Z-ALL-311</t>
  </si>
  <si>
    <t>94Z-ALL-411</t>
  </si>
  <si>
    <t>94Z-ALL-461</t>
  </si>
  <si>
    <t>94Z-ALL-462</t>
  </si>
  <si>
    <t>950-121-196</t>
  </si>
  <si>
    <t>950-121-198</t>
  </si>
  <si>
    <t>950-121-211</t>
  </si>
  <si>
    <t>950-121-221</t>
  </si>
  <si>
    <t>950-121-411</t>
  </si>
  <si>
    <t>950-122-311</t>
  </si>
  <si>
    <t>950-123-411</t>
  </si>
  <si>
    <t>950-124-418</t>
  </si>
  <si>
    <t>950-124-462</t>
  </si>
  <si>
    <t>950-125-411</t>
  </si>
  <si>
    <t>950-125-423</t>
  </si>
  <si>
    <t>950-125-453</t>
  </si>
  <si>
    <t>950-125-459</t>
  </si>
  <si>
    <t>950-125-461</t>
  </si>
  <si>
    <t>950-125-551</t>
  </si>
  <si>
    <t>950-125-552</t>
  </si>
  <si>
    <t>950-126-418</t>
  </si>
  <si>
    <t>950-126-462</t>
  </si>
  <si>
    <t>950-128-418</t>
  </si>
  <si>
    <t>950-128-462</t>
  </si>
  <si>
    <t>950-132-121</t>
  </si>
  <si>
    <t>950-132-132</t>
  </si>
  <si>
    <t>950-132-142</t>
  </si>
  <si>
    <t>950-132-145</t>
  </si>
  <si>
    <t>950-132-211</t>
  </si>
  <si>
    <t>950-132-221</t>
  </si>
  <si>
    <t>950-132-231</t>
  </si>
  <si>
    <t>950-132-311</t>
  </si>
  <si>
    <t>950-132-332</t>
  </si>
  <si>
    <t>950-132-411</t>
  </si>
  <si>
    <t>950-135-418</t>
  </si>
  <si>
    <t>950-137-411</t>
  </si>
  <si>
    <t>950-163-121</t>
  </si>
  <si>
    <t>950-163-143</t>
  </si>
  <si>
    <t>950-163-162</t>
  </si>
  <si>
    <t>950-163-211</t>
  </si>
  <si>
    <t>950-163-221</t>
  </si>
  <si>
    <t>950-163-231</t>
  </si>
  <si>
    <t>950-163-392</t>
  </si>
  <si>
    <t>950-163-418</t>
  </si>
  <si>
    <t>950-165-418</t>
  </si>
  <si>
    <t>950-166-418</t>
  </si>
  <si>
    <t>950-167-121</t>
  </si>
  <si>
    <t>950-167-145</t>
  </si>
  <si>
    <t>950-167-211</t>
  </si>
  <si>
    <t>950-167-221</t>
  </si>
  <si>
    <t>950-167-311</t>
  </si>
  <si>
    <t>950-167-332</t>
  </si>
  <si>
    <t>950-167-392</t>
  </si>
  <si>
    <t>950-169-131</t>
  </si>
  <si>
    <t>950-169-211</t>
  </si>
  <si>
    <t>950-169-221</t>
  </si>
  <si>
    <t>950-169-231</t>
  </si>
  <si>
    <t>950-169-311</t>
  </si>
  <si>
    <t>950-169-392</t>
  </si>
  <si>
    <t>950-171-126</t>
  </si>
  <si>
    <t>950-171-131</t>
  </si>
  <si>
    <t>950-171-133</t>
  </si>
  <si>
    <t>950-171-142</t>
  </si>
  <si>
    <t>950-171-148</t>
  </si>
  <si>
    <t>950-171-171</t>
  </si>
  <si>
    <t>950-171-181</t>
  </si>
  <si>
    <t>950-171-211</t>
  </si>
  <si>
    <t>950-171-221</t>
  </si>
  <si>
    <t>950-171-332</t>
  </si>
  <si>
    <t>950-171-392</t>
  </si>
  <si>
    <t>950-171-413</t>
  </si>
  <si>
    <t>950-ALL-121</t>
  </si>
  <si>
    <t>950-ALL-126</t>
  </si>
  <si>
    <t>950-ALL-131</t>
  </si>
  <si>
    <t>950-ALL-132</t>
  </si>
  <si>
    <t>950-ALL-133</t>
  </si>
  <si>
    <t>950-ALL-142</t>
  </si>
  <si>
    <t>950-ALL-143</t>
  </si>
  <si>
    <t>950-ALL-145</t>
  </si>
  <si>
    <t>950-ALL-148</t>
  </si>
  <si>
    <t>950-ALL-162</t>
  </si>
  <si>
    <t>950-ALL-171</t>
  </si>
  <si>
    <t>950-ALL-181</t>
  </si>
  <si>
    <t>950-ALL-196</t>
  </si>
  <si>
    <t>950-ALL-198</t>
  </si>
  <si>
    <t>950-ALL-231</t>
  </si>
  <si>
    <t>950-ALL-311</t>
  </si>
  <si>
    <t>950-ALL-332</t>
  </si>
  <si>
    <t>950-ALL-392</t>
  </si>
  <si>
    <t>950-ALL-411</t>
  </si>
  <si>
    <t>950-ALL-413</t>
  </si>
  <si>
    <t>950-ALL-418</t>
  </si>
  <si>
    <t>950-ALL-423</t>
  </si>
  <si>
    <t>950-ALL-453</t>
  </si>
  <si>
    <t>950-ALL-459</t>
  </si>
  <si>
    <t>950-ALL-461</t>
  </si>
  <si>
    <t>950-ALL-462</t>
  </si>
  <si>
    <t>950-ALL-551</t>
  </si>
  <si>
    <t>950-ALL-552</t>
  </si>
  <si>
    <t>95A-121-121</t>
  </si>
  <si>
    <t>95A-121-131</t>
  </si>
  <si>
    <t>95A-121-198</t>
  </si>
  <si>
    <t>95A-121-211</t>
  </si>
  <si>
    <t>95A-121-221</t>
  </si>
  <si>
    <t>95A-121-411</t>
  </si>
  <si>
    <t>95A-121-418</t>
  </si>
  <si>
    <t>95A-123-411</t>
  </si>
  <si>
    <t>95A-124-326</t>
  </si>
  <si>
    <t>95A-124-462</t>
  </si>
  <si>
    <t>95A-126-462</t>
  </si>
  <si>
    <t>95A-132-143</t>
  </si>
  <si>
    <t>95A-132-211</t>
  </si>
  <si>
    <t>95A-132-311</t>
  </si>
  <si>
    <t>95A-132-411</t>
  </si>
  <si>
    <t>95A-137-311</t>
  </si>
  <si>
    <t>95A-137-411</t>
  </si>
  <si>
    <t>95A-137-461</t>
  </si>
  <si>
    <t>95A-163-418</t>
  </si>
  <si>
    <t>95A-163-462</t>
  </si>
  <si>
    <t>95A-165-418</t>
  </si>
  <si>
    <t>95A-167-143</t>
  </si>
  <si>
    <t>95A-170-198</t>
  </si>
  <si>
    <t>95A-170-211</t>
  </si>
  <si>
    <t>95A-ALL-121</t>
  </si>
  <si>
    <t>95A-ALL-131</t>
  </si>
  <si>
    <t>95A-ALL-143</t>
  </si>
  <si>
    <t>95A-ALL-198</t>
  </si>
  <si>
    <t>95A-ALL-211</t>
  </si>
  <si>
    <t>95A-ALL-221</t>
  </si>
  <si>
    <t>95A-ALL-311</t>
  </si>
  <si>
    <t>95A-ALL-326</t>
  </si>
  <si>
    <t>95A-ALL-411</t>
  </si>
  <si>
    <t>95A-ALL-418</t>
  </si>
  <si>
    <t>95A-ALL-461</t>
  </si>
  <si>
    <t>95A-ALL-462</t>
  </si>
  <si>
    <t>960-121-198</t>
  </si>
  <si>
    <t>960-121-211</t>
  </si>
  <si>
    <t>960-121-221</t>
  </si>
  <si>
    <t>960-121-411</t>
  </si>
  <si>
    <t>960-122-311</t>
  </si>
  <si>
    <t>960-123-411</t>
  </si>
  <si>
    <t>960-128-462</t>
  </si>
  <si>
    <t>960-129-418</t>
  </si>
  <si>
    <t>960-132-198</t>
  </si>
  <si>
    <t>960-132-211</t>
  </si>
  <si>
    <t>960-132-221</t>
  </si>
  <si>
    <t>960-132-311</t>
  </si>
  <si>
    <t>960-132-332</t>
  </si>
  <si>
    <t>960-132-411</t>
  </si>
  <si>
    <t>960-134-411</t>
  </si>
  <si>
    <t>960-135-418</t>
  </si>
  <si>
    <t>960-137-411</t>
  </si>
  <si>
    <t>960-138-418</t>
  </si>
  <si>
    <t>960-163-143</t>
  </si>
  <si>
    <t>960-163-171</t>
  </si>
  <si>
    <t>960-163-173</t>
  </si>
  <si>
    <t>960-163-174</t>
  </si>
  <si>
    <t>960-163-176</t>
  </si>
  <si>
    <t>960-163-192</t>
  </si>
  <si>
    <t>960-163-198</t>
  </si>
  <si>
    <t>960-163-199</t>
  </si>
  <si>
    <t>960-163-211</t>
  </si>
  <si>
    <t>960-163-221</t>
  </si>
  <si>
    <t>960-163-231</t>
  </si>
  <si>
    <t>960-163-311</t>
  </si>
  <si>
    <t>960-163-332</t>
  </si>
  <si>
    <t>960-163-392</t>
  </si>
  <si>
    <t>960-163-418</t>
  </si>
  <si>
    <t>960-163-453</t>
  </si>
  <si>
    <t>960-163-461</t>
  </si>
  <si>
    <t>960-163-472</t>
  </si>
  <si>
    <t>960-165-418</t>
  </si>
  <si>
    <t>960-167-311</t>
  </si>
  <si>
    <t>960-169-131</t>
  </si>
  <si>
    <t>960-169-133</t>
  </si>
  <si>
    <t>960-169-181</t>
  </si>
  <si>
    <t>960-169-211</t>
  </si>
  <si>
    <t>960-169-221</t>
  </si>
  <si>
    <t>960-169-231</t>
  </si>
  <si>
    <t>960-169-311</t>
  </si>
  <si>
    <t>960-169-392</t>
  </si>
  <si>
    <t>960-170-143</t>
  </si>
  <si>
    <t>960-170-171</t>
  </si>
  <si>
    <t>960-170-195</t>
  </si>
  <si>
    <t>960-170-199</t>
  </si>
  <si>
    <t>960-170-211</t>
  </si>
  <si>
    <t>960-170-221</t>
  </si>
  <si>
    <t>960-170-231</t>
  </si>
  <si>
    <t>960-170-311</t>
  </si>
  <si>
    <t>960-170-392</t>
  </si>
  <si>
    <t>960-170-411</t>
  </si>
  <si>
    <t>960-171-126</t>
  </si>
  <si>
    <t>960-171-142</t>
  </si>
  <si>
    <t>960-171-171</t>
  </si>
  <si>
    <t>960-171-174</t>
  </si>
  <si>
    <t>960-171-211</t>
  </si>
  <si>
    <t>960-171-392</t>
  </si>
  <si>
    <t>960-171-423</t>
  </si>
  <si>
    <t>960-178-418</t>
  </si>
  <si>
    <t>960-ALL-126</t>
  </si>
  <si>
    <t>960-ALL-131</t>
  </si>
  <si>
    <t>960-ALL-133</t>
  </si>
  <si>
    <t>960-ALL-142</t>
  </si>
  <si>
    <t>960-ALL-143</t>
  </si>
  <si>
    <t>960-ALL-171</t>
  </si>
  <si>
    <t>960-ALL-173</t>
  </si>
  <si>
    <t>960-ALL-181</t>
  </si>
  <si>
    <t>960-ALL-192</t>
  </si>
  <si>
    <t>960-ALL-195</t>
  </si>
  <si>
    <t>960-ALL-198</t>
  </si>
  <si>
    <t>960-ALL-199</t>
  </si>
  <si>
    <t>960-ALL-311</t>
  </si>
  <si>
    <t>960-ALL-332</t>
  </si>
  <si>
    <t>960-ALL-392</t>
  </si>
  <si>
    <t>960-ALL-418</t>
  </si>
  <si>
    <t>960-ALL-423</t>
  </si>
  <si>
    <t>960-ALL-453</t>
  </si>
  <si>
    <t>960-ALL-461</t>
  </si>
  <si>
    <t>960-ALL-472</t>
  </si>
  <si>
    <t>96C-121-121</t>
  </si>
  <si>
    <t>96C-121-131</t>
  </si>
  <si>
    <t>96C-121-146</t>
  </si>
  <si>
    <t>96C-121-173</t>
  </si>
  <si>
    <t>96C-121-174</t>
  </si>
  <si>
    <t>96C-121-175</t>
  </si>
  <si>
    <t>96C-121-198</t>
  </si>
  <si>
    <t>96C-121-211</t>
  </si>
  <si>
    <t>96C-121-411</t>
  </si>
  <si>
    <t>96C-123-342</t>
  </si>
  <si>
    <t>96C-123-411</t>
  </si>
  <si>
    <t>96C-124-462</t>
  </si>
  <si>
    <t>96C-125-461</t>
  </si>
  <si>
    <t>96C-126-462</t>
  </si>
  <si>
    <t>96C-127-462</t>
  </si>
  <si>
    <t>96C-134-312</t>
  </si>
  <si>
    <t>96C-134-411</t>
  </si>
  <si>
    <t>96C-134-418</t>
  </si>
  <si>
    <t>96C-135-418</t>
  </si>
  <si>
    <t>96C-137-411</t>
  </si>
  <si>
    <t>96C-167-317</t>
  </si>
  <si>
    <t>96C-169-131</t>
  </si>
  <si>
    <t>96C-169-211</t>
  </si>
  <si>
    <t>96C-ALL-121</t>
  </si>
  <si>
    <t>96C-ALL-131</t>
  </si>
  <si>
    <t>96C-ALL-146</t>
  </si>
  <si>
    <t>96C-ALL-173</t>
  </si>
  <si>
    <t>96C-ALL-174</t>
  </si>
  <si>
    <t>96C-ALL-175</t>
  </si>
  <si>
    <t>96C-ALL-198</t>
  </si>
  <si>
    <t>96C-ALL-211</t>
  </si>
  <si>
    <t>96C-ALL-312</t>
  </si>
  <si>
    <t>96C-ALL-317</t>
  </si>
  <si>
    <t>96C-ALL-342</t>
  </si>
  <si>
    <t>96C-ALL-411</t>
  </si>
  <si>
    <t>96C-ALL-418</t>
  </si>
  <si>
    <t>96C-ALL-461</t>
  </si>
  <si>
    <t>96C-ALL-462</t>
  </si>
  <si>
    <t>96F-121-116</t>
  </si>
  <si>
    <t>96F-121-121</t>
  </si>
  <si>
    <t>96F-121-151</t>
  </si>
  <si>
    <t>96F-121-173</t>
  </si>
  <si>
    <t>96F-121-198</t>
  </si>
  <si>
    <t>96F-121-211</t>
  </si>
  <si>
    <t>96F-121-411</t>
  </si>
  <si>
    <t>96F-121-413</t>
  </si>
  <si>
    <t>96F-121-418</t>
  </si>
  <si>
    <t>96F-121-459</t>
  </si>
  <si>
    <t>96F-123-411</t>
  </si>
  <si>
    <t>96F-124-462</t>
  </si>
  <si>
    <t>96F-126-462</t>
  </si>
  <si>
    <t>96F-132-411</t>
  </si>
  <si>
    <t>96F-134-411</t>
  </si>
  <si>
    <t>96F-134-461</t>
  </si>
  <si>
    <t>96F-137-411</t>
  </si>
  <si>
    <t>96F-163-311</t>
  </si>
  <si>
    <t>96F-170-198</t>
  </si>
  <si>
    <t>96F-170-211</t>
  </si>
  <si>
    <t>96F-171-418</t>
  </si>
  <si>
    <t>96F-ALL-116</t>
  </si>
  <si>
    <t>96F-ALL-121</t>
  </si>
  <si>
    <t>96F-ALL-151</t>
  </si>
  <si>
    <t>96F-ALL-173</t>
  </si>
  <si>
    <t>96F-ALL-198</t>
  </si>
  <si>
    <t>96F-ALL-211</t>
  </si>
  <si>
    <t>96F-ALL-311</t>
  </si>
  <si>
    <t>96F-ALL-411</t>
  </si>
  <si>
    <t>96F-ALL-413</t>
  </si>
  <si>
    <t>96F-ALL-418</t>
  </si>
  <si>
    <t>96F-ALL-459</t>
  </si>
  <si>
    <t>96F-ALL-461</t>
  </si>
  <si>
    <t>96F-ALL-462</t>
  </si>
  <si>
    <t>970-121-121</t>
  </si>
  <si>
    <t>970-121-131</t>
  </si>
  <si>
    <t>970-121-144</t>
  </si>
  <si>
    <t>970-121-171</t>
  </si>
  <si>
    <t>970-121-196</t>
  </si>
  <si>
    <t>970-121-198</t>
  </si>
  <si>
    <t>970-121-211</t>
  </si>
  <si>
    <t>970-121-221</t>
  </si>
  <si>
    <t>970-121-331</t>
  </si>
  <si>
    <t>970-121-411</t>
  </si>
  <si>
    <t>970-121-462</t>
  </si>
  <si>
    <t>970-123-342</t>
  </si>
  <si>
    <t>970-123-411</t>
  </si>
  <si>
    <t>970-124-462</t>
  </si>
  <si>
    <t>970-125-171</t>
  </si>
  <si>
    <t>970-125-175</t>
  </si>
  <si>
    <t>970-125-231</t>
  </si>
  <si>
    <t>970-125-314</t>
  </si>
  <si>
    <t>970-125-411</t>
  </si>
  <si>
    <t>970-125-422</t>
  </si>
  <si>
    <t>970-125-423</t>
  </si>
  <si>
    <t>970-125-424</t>
  </si>
  <si>
    <t>970-125-425</t>
  </si>
  <si>
    <t>970-125-451</t>
  </si>
  <si>
    <t>970-126-462</t>
  </si>
  <si>
    <t>970-127-462</t>
  </si>
  <si>
    <t>970-128-462</t>
  </si>
  <si>
    <t>970-132-121</t>
  </si>
  <si>
    <t>970-132-192</t>
  </si>
  <si>
    <t>970-132-211</t>
  </si>
  <si>
    <t>970-132-221</t>
  </si>
  <si>
    <t>970-132-231</t>
  </si>
  <si>
    <t>970-132-332</t>
  </si>
  <si>
    <t>970-132-411</t>
  </si>
  <si>
    <t>970-132-418</t>
  </si>
  <si>
    <t>970-132-462</t>
  </si>
  <si>
    <t>970-134-121</t>
  </si>
  <si>
    <t>970-134-142</t>
  </si>
  <si>
    <t>970-134-143</t>
  </si>
  <si>
    <t>970-134-144</t>
  </si>
  <si>
    <t>970-134-162</t>
  </si>
  <si>
    <t>970-134-211</t>
  </si>
  <si>
    <t>970-134-221</t>
  </si>
  <si>
    <t>970-134-411</t>
  </si>
  <si>
    <t>970-134-418</t>
  </si>
  <si>
    <t>970-135-311</t>
  </si>
  <si>
    <t>970-135-418</t>
  </si>
  <si>
    <t>970-137-411</t>
  </si>
  <si>
    <t>970-137-461</t>
  </si>
  <si>
    <t>970-163-121</t>
  </si>
  <si>
    <t>970-163-142</t>
  </si>
  <si>
    <t>970-163-143</t>
  </si>
  <si>
    <t>970-163-144</t>
  </si>
  <si>
    <t>970-163-151</t>
  </si>
  <si>
    <t>970-163-162</t>
  </si>
  <si>
    <t>970-163-211</t>
  </si>
  <si>
    <t>970-163-221</t>
  </si>
  <si>
    <t>970-163-311</t>
  </si>
  <si>
    <t>970-163-314</t>
  </si>
  <si>
    <t>970-163-342</t>
  </si>
  <si>
    <t>970-163-392</t>
  </si>
  <si>
    <t>970-163-461</t>
  </si>
  <si>
    <t>970-163-472</t>
  </si>
  <si>
    <t>970-165-418</t>
  </si>
  <si>
    <t>970-167-192</t>
  </si>
  <si>
    <t>970-167-211</t>
  </si>
  <si>
    <t>970-167-221</t>
  </si>
  <si>
    <t>970-169-131</t>
  </si>
  <si>
    <t>970-169-211</t>
  </si>
  <si>
    <t>970-169-221</t>
  </si>
  <si>
    <t>970-169-231</t>
  </si>
  <si>
    <t>970-170-143</t>
  </si>
  <si>
    <t>970-170-211</t>
  </si>
  <si>
    <t>970-171-174</t>
  </si>
  <si>
    <t>970-171-180</t>
  </si>
  <si>
    <t>970-171-211</t>
  </si>
  <si>
    <t>970-171-311</t>
  </si>
  <si>
    <t>970-171-411</t>
  </si>
  <si>
    <t>970-171-413</t>
  </si>
  <si>
    <t>970-ALL-121</t>
  </si>
  <si>
    <t>970-ALL-131</t>
  </si>
  <si>
    <t>970-ALL-142</t>
  </si>
  <si>
    <t>970-ALL-143</t>
  </si>
  <si>
    <t>970-ALL-144</t>
  </si>
  <si>
    <t>970-ALL-151</t>
  </si>
  <si>
    <t>970-ALL-162</t>
  </si>
  <si>
    <t>970-ALL-171</t>
  </si>
  <si>
    <t>970-ALL-174</t>
  </si>
  <si>
    <t>970-ALL-175</t>
  </si>
  <si>
    <t>970-ALL-180</t>
  </si>
  <si>
    <t>970-ALL-192</t>
  </si>
  <si>
    <t>970-ALL-196</t>
  </si>
  <si>
    <t>970-ALL-198</t>
  </si>
  <si>
    <t>970-ALL-231</t>
  </si>
  <si>
    <t>970-ALL-311</t>
  </si>
  <si>
    <t>970-ALL-314</t>
  </si>
  <si>
    <t>970-ALL-331</t>
  </si>
  <si>
    <t>970-ALL-332</t>
  </si>
  <si>
    <t>970-ALL-342</t>
  </si>
  <si>
    <t>970-ALL-392</t>
  </si>
  <si>
    <t>970-ALL-413</t>
  </si>
  <si>
    <t>970-ALL-418</t>
  </si>
  <si>
    <t>970-ALL-422</t>
  </si>
  <si>
    <t>970-ALL-423</t>
  </si>
  <si>
    <t>970-ALL-424</t>
  </si>
  <si>
    <t>970-ALL-425</t>
  </si>
  <si>
    <t>970-ALL-451</t>
  </si>
  <si>
    <t>970-ALL-472</t>
  </si>
  <si>
    <t>97D-121-411</t>
  </si>
  <si>
    <t>97D-122-311</t>
  </si>
  <si>
    <t>97D-123-411</t>
  </si>
  <si>
    <t>97D-132-411</t>
  </si>
  <si>
    <t>97D-134-411</t>
  </si>
  <si>
    <t>97D-135-311</t>
  </si>
  <si>
    <t>97D-137-411</t>
  </si>
  <si>
    <t>97D-165-418</t>
  </si>
  <si>
    <t>97D-ALL-311</t>
  </si>
  <si>
    <t>980-121-198</t>
  </si>
  <si>
    <t>980-121-211</t>
  </si>
  <si>
    <t>980-121-221</t>
  </si>
  <si>
    <t>980-121-411</t>
  </si>
  <si>
    <t>980-121-418</t>
  </si>
  <si>
    <t>980-123-411</t>
  </si>
  <si>
    <t>980-124-462</t>
  </si>
  <si>
    <t>980-125-174</t>
  </si>
  <si>
    <t>980-125-211</t>
  </si>
  <si>
    <t>980-125-221</t>
  </si>
  <si>
    <t>980-125-231</t>
  </si>
  <si>
    <t>980-125-332</t>
  </si>
  <si>
    <t>980-125-451</t>
  </si>
  <si>
    <t>980-125-453</t>
  </si>
  <si>
    <t>980-126-462</t>
  </si>
  <si>
    <t>980-128-462</t>
  </si>
  <si>
    <t>980-132-192</t>
  </si>
  <si>
    <t>980-132-211</t>
  </si>
  <si>
    <t>980-132-221</t>
  </si>
  <si>
    <t>980-132-317</t>
  </si>
  <si>
    <t>980-132-411</t>
  </si>
  <si>
    <t>980-134-411</t>
  </si>
  <si>
    <t>980-134-418</t>
  </si>
  <si>
    <t>980-134-461</t>
  </si>
  <si>
    <t>980-135-311</t>
  </si>
  <si>
    <t>980-137-411</t>
  </si>
  <si>
    <t>980-137-461</t>
  </si>
  <si>
    <t>980-163-113</t>
  </si>
  <si>
    <t>980-163-131</t>
  </si>
  <si>
    <t>980-163-143</t>
  </si>
  <si>
    <t>980-163-147</t>
  </si>
  <si>
    <t>980-163-152</t>
  </si>
  <si>
    <t>980-163-174</t>
  </si>
  <si>
    <t>980-163-181</t>
  </si>
  <si>
    <t>980-163-192</t>
  </si>
  <si>
    <t>980-163-199</t>
  </si>
  <si>
    <t>980-163-211</t>
  </si>
  <si>
    <t>980-163-221</t>
  </si>
  <si>
    <t>980-163-231</t>
  </si>
  <si>
    <t>980-163-311</t>
  </si>
  <si>
    <t>980-163-332</t>
  </si>
  <si>
    <t>980-163-392</t>
  </si>
  <si>
    <t>980-163-418</t>
  </si>
  <si>
    <t>980-163-462</t>
  </si>
  <si>
    <t>980-163-472</t>
  </si>
  <si>
    <t>980-167-198</t>
  </si>
  <si>
    <t>980-167-211</t>
  </si>
  <si>
    <t>980-167-311</t>
  </si>
  <si>
    <t>980-170-126</t>
  </si>
  <si>
    <t>980-170-211</t>
  </si>
  <si>
    <t>980-170-411</t>
  </si>
  <si>
    <t>980-171-116</t>
  </si>
  <si>
    <t>980-171-126</t>
  </si>
  <si>
    <t>980-171-131</t>
  </si>
  <si>
    <t>980-171-142</t>
  </si>
  <si>
    <t>980-171-146</t>
  </si>
  <si>
    <t>980-171-171</t>
  </si>
  <si>
    <t>980-171-211</t>
  </si>
  <si>
    <t>980-171-411</t>
  </si>
  <si>
    <t>980-171-423</t>
  </si>
  <si>
    <t>980-171-462</t>
  </si>
  <si>
    <t>980-178-418</t>
  </si>
  <si>
    <t>980-ALL-113</t>
  </si>
  <si>
    <t>980-ALL-116</t>
  </si>
  <si>
    <t>980-ALL-126</t>
  </si>
  <si>
    <t>980-ALL-131</t>
  </si>
  <si>
    <t>980-ALL-142</t>
  </si>
  <si>
    <t>980-ALL-143</t>
  </si>
  <si>
    <t>980-ALL-146</t>
  </si>
  <si>
    <t>980-ALL-147</t>
  </si>
  <si>
    <t>980-ALL-152</t>
  </si>
  <si>
    <t>980-ALL-171</t>
  </si>
  <si>
    <t>980-ALL-174</t>
  </si>
  <si>
    <t>980-ALL-181</t>
  </si>
  <si>
    <t>980-ALL-192</t>
  </si>
  <si>
    <t>980-ALL-198</t>
  </si>
  <si>
    <t>980-ALL-199</t>
  </si>
  <si>
    <t>980-ALL-211</t>
  </si>
  <si>
    <t>980-ALL-221</t>
  </si>
  <si>
    <t>980-ALL-231</t>
  </si>
  <si>
    <t>980-ALL-311</t>
  </si>
  <si>
    <t>980-ALL-317</t>
  </si>
  <si>
    <t>980-ALL-332</t>
  </si>
  <si>
    <t>980-ALL-392</t>
  </si>
  <si>
    <t>980-ALL-418</t>
  </si>
  <si>
    <t>980-ALL-423</t>
  </si>
  <si>
    <t>980-ALL-451</t>
  </si>
  <si>
    <t>980-ALL-453</t>
  </si>
  <si>
    <t>980-ALL-462</t>
  </si>
  <si>
    <t>980-ALL-472</t>
  </si>
  <si>
    <t>98A-121-312</t>
  </si>
  <si>
    <t>98A-121-411</t>
  </si>
  <si>
    <t>98A-121-418</t>
  </si>
  <si>
    <t>98A-122-311</t>
  </si>
  <si>
    <t>98A-123-315</t>
  </si>
  <si>
    <t>98A-124-462</t>
  </si>
  <si>
    <t>98A-125-171</t>
  </si>
  <si>
    <t>98A-125-173</t>
  </si>
  <si>
    <t>98A-125-174</t>
  </si>
  <si>
    <t>98A-125-211</t>
  </si>
  <si>
    <t>98A-125-411</t>
  </si>
  <si>
    <t>98A-126-462</t>
  </si>
  <si>
    <t>98A-128-462</t>
  </si>
  <si>
    <t>98A-129-418</t>
  </si>
  <si>
    <t>98A-134-462</t>
  </si>
  <si>
    <t>98A-135-311</t>
  </si>
  <si>
    <t>98A-135-326</t>
  </si>
  <si>
    <t>98A-137-411</t>
  </si>
  <si>
    <t>98A-138-418</t>
  </si>
  <si>
    <t>98A-163-311</t>
  </si>
  <si>
    <t>98A-163-411</t>
  </si>
  <si>
    <t>98A-163-418</t>
  </si>
  <si>
    <t>98A-163-462</t>
  </si>
  <si>
    <t>98A-ALL-171</t>
  </si>
  <si>
    <t>98A-ALL-173</t>
  </si>
  <si>
    <t>98A-ALL-174</t>
  </si>
  <si>
    <t>98A-ALL-211</t>
  </si>
  <si>
    <t>98A-ALL-311</t>
  </si>
  <si>
    <t>98A-ALL-312</t>
  </si>
  <si>
    <t>98A-ALL-315</t>
  </si>
  <si>
    <t>98A-ALL-326</t>
  </si>
  <si>
    <t>98A-ALL-411</t>
  </si>
  <si>
    <t>98A-ALL-418</t>
  </si>
  <si>
    <t>98A-ALL-462</t>
  </si>
  <si>
    <t>98B-121-312</t>
  </si>
  <si>
    <t>98B-121-418</t>
  </si>
  <si>
    <t>98B-123-315</t>
  </si>
  <si>
    <t>98B-123-411</t>
  </si>
  <si>
    <t>98B-124-462</t>
  </si>
  <si>
    <t>98B-126-462</t>
  </si>
  <si>
    <t>98B-128-462</t>
  </si>
  <si>
    <t>98B-134-411</t>
  </si>
  <si>
    <t>98B-134-418</t>
  </si>
  <si>
    <t>98B-134-461</t>
  </si>
  <si>
    <t>98B-137-411</t>
  </si>
  <si>
    <t>98B-163-418</t>
  </si>
  <si>
    <t>98B-163-462</t>
  </si>
  <si>
    <t>98B-164-411</t>
  </si>
  <si>
    <t>98B-171-121</t>
  </si>
  <si>
    <t>98B-171-211</t>
  </si>
  <si>
    <t>98B-ALL-121</t>
  </si>
  <si>
    <t>98B-ALL-211</t>
  </si>
  <si>
    <t>98B-ALL-312</t>
  </si>
  <si>
    <t>98B-ALL-315</t>
  </si>
  <si>
    <t>98B-ALL-411</t>
  </si>
  <si>
    <t>98B-ALL-418</t>
  </si>
  <si>
    <t>98B-ALL-461</t>
  </si>
  <si>
    <t>98B-ALL-462</t>
  </si>
  <si>
    <t>990-121-116</t>
  </si>
  <si>
    <t>990-121-121</t>
  </si>
  <si>
    <t>990-121-131</t>
  </si>
  <si>
    <t>990-121-135</t>
  </si>
  <si>
    <t>990-121-147</t>
  </si>
  <si>
    <t>990-121-171</t>
  </si>
  <si>
    <t>990-121-191</t>
  </si>
  <si>
    <t>990-121-198</t>
  </si>
  <si>
    <t>990-121-211</t>
  </si>
  <si>
    <t>990-121-221</t>
  </si>
  <si>
    <t>990-121-312</t>
  </si>
  <si>
    <t>990-121-342</t>
  </si>
  <si>
    <t>990-121-411</t>
  </si>
  <si>
    <t>990-121-422</t>
  </si>
  <si>
    <t>990-121-423</t>
  </si>
  <si>
    <t>990-121-424</t>
  </si>
  <si>
    <t>990-121-425</t>
  </si>
  <si>
    <t>990-121-459</t>
  </si>
  <si>
    <t>990-121-462</t>
  </si>
  <si>
    <t>990-122-311</t>
  </si>
  <si>
    <t>990-123-315</t>
  </si>
  <si>
    <t>990-123-411</t>
  </si>
  <si>
    <t>990-124-462</t>
  </si>
  <si>
    <t>990-125-174</t>
  </si>
  <si>
    <t>990-125-199</t>
  </si>
  <si>
    <t>990-125-231</t>
  </si>
  <si>
    <t>990-125-411</t>
  </si>
  <si>
    <t>990-125-422</t>
  </si>
  <si>
    <t>990-125-423</t>
  </si>
  <si>
    <t>990-125-424</t>
  </si>
  <si>
    <t>990-125-451</t>
  </si>
  <si>
    <t>990-125-453</t>
  </si>
  <si>
    <t>990-125-461</t>
  </si>
  <si>
    <t>990-125-462</t>
  </si>
  <si>
    <t>990-126-462</t>
  </si>
  <si>
    <t>990-132-121</t>
  </si>
  <si>
    <t>990-132-211</t>
  </si>
  <si>
    <t>990-132-221</t>
  </si>
  <si>
    <t>990-132-311</t>
  </si>
  <si>
    <t>990-132-318</t>
  </si>
  <si>
    <t>990-132-332</t>
  </si>
  <si>
    <t>990-132-411</t>
  </si>
  <si>
    <t>990-134-121</t>
  </si>
  <si>
    <t>990-134-142</t>
  </si>
  <si>
    <t>990-134-146</t>
  </si>
  <si>
    <t>990-134-199</t>
  </si>
  <si>
    <t>990-134-211</t>
  </si>
  <si>
    <t>990-134-221</t>
  </si>
  <si>
    <t>990-134-231</t>
  </si>
  <si>
    <t>990-134-311</t>
  </si>
  <si>
    <t>990-134-312</t>
  </si>
  <si>
    <t>990-134-411</t>
  </si>
  <si>
    <t>990-134-414</t>
  </si>
  <si>
    <t>990-134-462</t>
  </si>
  <si>
    <t>990-135-311</t>
  </si>
  <si>
    <t>990-137-411</t>
  </si>
  <si>
    <t>990-137-461</t>
  </si>
  <si>
    <t>990-163-116</t>
  </si>
  <si>
    <t>990-163-121</t>
  </si>
  <si>
    <t>990-163-131</t>
  </si>
  <si>
    <t>990-163-142</t>
  </si>
  <si>
    <t>990-163-147</t>
  </si>
  <si>
    <t>990-163-174</t>
  </si>
  <si>
    <t>990-163-176</t>
  </si>
  <si>
    <t>990-163-181</t>
  </si>
  <si>
    <t>990-163-184</t>
  </si>
  <si>
    <t>990-163-192</t>
  </si>
  <si>
    <t>990-163-199</t>
  </si>
  <si>
    <t>990-163-231</t>
  </si>
  <si>
    <t>990-163-311</t>
  </si>
  <si>
    <t>990-163-312</t>
  </si>
  <si>
    <t>990-163-342</t>
  </si>
  <si>
    <t>990-163-418</t>
  </si>
  <si>
    <t>990-163-422</t>
  </si>
  <si>
    <t>990-163-461</t>
  </si>
  <si>
    <t>990-163-462</t>
  </si>
  <si>
    <t>990-163-472</t>
  </si>
  <si>
    <t>990-167-126</t>
  </si>
  <si>
    <t>990-167-211</t>
  </si>
  <si>
    <t>990-167-311</t>
  </si>
  <si>
    <t>990-167-392</t>
  </si>
  <si>
    <t>990-170-126</t>
  </si>
  <si>
    <t>990-170-142</t>
  </si>
  <si>
    <t>990-170-211</t>
  </si>
  <si>
    <t>990-170-392</t>
  </si>
  <si>
    <t>990-171-126</t>
  </si>
  <si>
    <t>990-171-142</t>
  </si>
  <si>
    <t>990-171-180</t>
  </si>
  <si>
    <t>990-171-211</t>
  </si>
  <si>
    <t>990-171-392</t>
  </si>
  <si>
    <t>990-171-411</t>
  </si>
  <si>
    <t>990-171-418</t>
  </si>
  <si>
    <t>990-ALL-116</t>
  </si>
  <si>
    <t>990-ALL-121</t>
  </si>
  <si>
    <t>990-ALL-126</t>
  </si>
  <si>
    <t>990-ALL-131</t>
  </si>
  <si>
    <t>990-ALL-142</t>
  </si>
  <si>
    <t>990-ALL-146</t>
  </si>
  <si>
    <t>990-ALL-147</t>
  </si>
  <si>
    <t>990-ALL-174</t>
  </si>
  <si>
    <t>990-ALL-176</t>
  </si>
  <si>
    <t>990-ALL-180</t>
  </si>
  <si>
    <t>990-ALL-181</t>
  </si>
  <si>
    <t>990-ALL-184</t>
  </si>
  <si>
    <t>990-ALL-191</t>
  </si>
  <si>
    <t>990-ALL-192</t>
  </si>
  <si>
    <t>990-ALL-198</t>
  </si>
  <si>
    <t>990-ALL-199</t>
  </si>
  <si>
    <t>990-ALL-231</t>
  </si>
  <si>
    <t>990-ALL-311</t>
  </si>
  <si>
    <t>990-ALL-312</t>
  </si>
  <si>
    <t>990-ALL-315</t>
  </si>
  <si>
    <t>990-ALL-318</t>
  </si>
  <si>
    <t>990-ALL-332</t>
  </si>
  <si>
    <t>990-ALL-342</t>
  </si>
  <si>
    <t>990-ALL-414</t>
  </si>
  <si>
    <t>990-ALL-418</t>
  </si>
  <si>
    <t>990-ALL-422</t>
  </si>
  <si>
    <t>990-ALL-423</t>
  </si>
  <si>
    <t>990-ALL-424</t>
  </si>
  <si>
    <t>990-ALL-425</t>
  </si>
  <si>
    <t>990-ALL-451</t>
  </si>
  <si>
    <t>990-ALL-453</t>
  </si>
  <si>
    <t>990-ALL-459</t>
  </si>
  <si>
    <t>990-ALL-461</t>
  </si>
  <si>
    <t>990-ALL-472</t>
  </si>
  <si>
    <t>995-121-191</t>
  </si>
  <si>
    <t>995-121-211</t>
  </si>
  <si>
    <t>995-121-221</t>
  </si>
  <si>
    <t>995-121-312</t>
  </si>
  <si>
    <t>995-121-411</t>
  </si>
  <si>
    <t>995-122-311</t>
  </si>
  <si>
    <t>995-123-411</t>
  </si>
  <si>
    <t>995-124-462</t>
  </si>
  <si>
    <t>995-125-171</t>
  </si>
  <si>
    <t>995-125-231</t>
  </si>
  <si>
    <t>995-128-462</t>
  </si>
  <si>
    <t>995-132-121</t>
  </si>
  <si>
    <t>995-132-211</t>
  </si>
  <si>
    <t>995-132-221</t>
  </si>
  <si>
    <t>995-132-231</t>
  </si>
  <si>
    <t>995-132-411</t>
  </si>
  <si>
    <t>995-135-418</t>
  </si>
  <si>
    <t>995-137-411</t>
  </si>
  <si>
    <t>995-163-174</t>
  </si>
  <si>
    <t>995-163-176</t>
  </si>
  <si>
    <t>995-163-211</t>
  </si>
  <si>
    <t>995-163-221</t>
  </si>
  <si>
    <t>995-163-231</t>
  </si>
  <si>
    <t>995-163-232</t>
  </si>
  <si>
    <t>995-163-392</t>
  </si>
  <si>
    <t>995-163-411</t>
  </si>
  <si>
    <t>995-163-461</t>
  </si>
  <si>
    <t>995-163-462</t>
  </si>
  <si>
    <t>995-165-392</t>
  </si>
  <si>
    <t>995-165-418</t>
  </si>
  <si>
    <t>995-169-311</t>
  </si>
  <si>
    <t>995-170-143</t>
  </si>
  <si>
    <t>995-170-211</t>
  </si>
  <si>
    <t>995-170-232</t>
  </si>
  <si>
    <t>995-170-392</t>
  </si>
  <si>
    <t>995-170-418</t>
  </si>
  <si>
    <t>995-171-126</t>
  </si>
  <si>
    <t>995-171-211</t>
  </si>
  <si>
    <t>995-171-232</t>
  </si>
  <si>
    <t>995-171-311</t>
  </si>
  <si>
    <t>995-171-392</t>
  </si>
  <si>
    <t>995-171-411</t>
  </si>
  <si>
    <t>995-171-462</t>
  </si>
  <si>
    <t>995-ALL-121</t>
  </si>
  <si>
    <t>995-ALL-126</t>
  </si>
  <si>
    <t>995-ALL-143</t>
  </si>
  <si>
    <t>995-ALL-171</t>
  </si>
  <si>
    <t>995-ALL-191</t>
  </si>
  <si>
    <t>995-ALL-231</t>
  </si>
  <si>
    <t>995-ALL-232</t>
  </si>
  <si>
    <t>995-ALL-311</t>
  </si>
  <si>
    <t>995-ALL-312</t>
  </si>
  <si>
    <t>995-ALL-392</t>
  </si>
  <si>
    <t>995-ALL-411</t>
  </si>
  <si>
    <t>995-ALL-418</t>
  </si>
  <si>
    <t>A05-133-113</t>
  </si>
  <si>
    <t>A05-133-115</t>
  </si>
  <si>
    <t>A05-133-131</t>
  </si>
  <si>
    <t>A05-133-211</t>
  </si>
  <si>
    <t>A05-133-221</t>
  </si>
  <si>
    <t>A05-133-231</t>
  </si>
  <si>
    <t>A05-133-232</t>
  </si>
  <si>
    <t>A05-133-233</t>
  </si>
  <si>
    <t>A05-133-235</t>
  </si>
  <si>
    <t>A05-133-411</t>
  </si>
  <si>
    <t>A05-133-418</t>
  </si>
  <si>
    <t>A05-133-462</t>
  </si>
  <si>
    <t>A05-ALL-113</t>
  </si>
  <si>
    <t>A05-ALL-115</t>
  </si>
  <si>
    <t>A05-ALL-131</t>
  </si>
  <si>
    <t>A05-ALL-211</t>
  </si>
  <si>
    <t>A05-ALL-221</t>
  </si>
  <si>
    <t>A05-ALL-231</t>
  </si>
  <si>
    <t>A05-ALL-232</t>
  </si>
  <si>
    <t>A05-ALL-233</t>
  </si>
  <si>
    <t>A05-ALL-235</t>
  </si>
  <si>
    <t>A05-ALL-411</t>
  </si>
  <si>
    <t>A05-ALL-418</t>
  </si>
  <si>
    <t>A05-ALL-462</t>
  </si>
  <si>
    <t>A07-133-113</t>
  </si>
  <si>
    <t>A07-133-131</t>
  </si>
  <si>
    <t>A07-133-141</t>
  </si>
  <si>
    <t>A07-133-211</t>
  </si>
  <si>
    <t>A07-133-411</t>
  </si>
  <si>
    <t>A07-133-418</t>
  </si>
  <si>
    <t>A07-ALL-113</t>
  </si>
  <si>
    <t>A07-ALL-131</t>
  </si>
  <si>
    <t>A07-ALL-141</t>
  </si>
  <si>
    <t>A07-ALL-211</t>
  </si>
  <si>
    <t>A07-ALL-411</t>
  </si>
  <si>
    <t>A07-ALL-418</t>
  </si>
  <si>
    <t>A39-133-113</t>
  </si>
  <si>
    <t>A39-133-131</t>
  </si>
  <si>
    <t>A39-133-135</t>
  </si>
  <si>
    <t>A39-133-211</t>
  </si>
  <si>
    <t>A39-133-231</t>
  </si>
  <si>
    <t>A39-133-232</t>
  </si>
  <si>
    <t>A39-133-233</t>
  </si>
  <si>
    <t>A39-133-311</t>
  </si>
  <si>
    <t>A39-133-321</t>
  </si>
  <si>
    <t>A39-133-322</t>
  </si>
  <si>
    <t>A39-133-343</t>
  </si>
  <si>
    <t>A39-133-411</t>
  </si>
  <si>
    <t>A39-ALL-113</t>
  </si>
  <si>
    <t>A39-ALL-131</t>
  </si>
  <si>
    <t>A39-ALL-135</t>
  </si>
  <si>
    <t>A39-ALL-211</t>
  </si>
  <si>
    <t>A39-ALL-231</t>
  </si>
  <si>
    <t>A39-ALL-232</t>
  </si>
  <si>
    <t>A39-ALL-233</t>
  </si>
  <si>
    <t>A39-ALL-311</t>
  </si>
  <si>
    <t>A39-ALL-321</t>
  </si>
  <si>
    <t>A39-ALL-322</t>
  </si>
  <si>
    <t>A39-ALL-343</t>
  </si>
  <si>
    <t>A39-ALL-411</t>
  </si>
  <si>
    <t>A43-133-113</t>
  </si>
  <si>
    <t>A43-133-115</t>
  </si>
  <si>
    <t>A43-133-135</t>
  </si>
  <si>
    <t>A43-133-171</t>
  </si>
  <si>
    <t>A43-133-198</t>
  </si>
  <si>
    <t>A43-133-211</t>
  </si>
  <si>
    <t>A43-133-327</t>
  </si>
  <si>
    <t>A43-133-411</t>
  </si>
  <si>
    <t>A43-133-418</t>
  </si>
  <si>
    <t>A43-ALL-113</t>
  </si>
  <si>
    <t>A43-ALL-115</t>
  </si>
  <si>
    <t>A43-ALL-135</t>
  </si>
  <si>
    <t>A43-ALL-171</t>
  </si>
  <si>
    <t>A43-ALL-198</t>
  </si>
  <si>
    <t>A43-ALL-211</t>
  </si>
  <si>
    <t>A43-ALL-327</t>
  </si>
  <si>
    <t>A43-ALL-411</t>
  </si>
  <si>
    <t>A43-ALL-418</t>
  </si>
  <si>
    <t>ALL-121-116</t>
  </si>
  <si>
    <t>ALL-121-117</t>
  </si>
  <si>
    <t>ALL-121-121</t>
  </si>
  <si>
    <t>ALL-121-124</t>
  </si>
  <si>
    <t>ALL-121-131</t>
  </si>
  <si>
    <t>ALL-121-135</t>
  </si>
  <si>
    <t>ALL-121-144</t>
  </si>
  <si>
    <t>ALL-121-146</t>
  </si>
  <si>
    <t>ALL-121-147</t>
  </si>
  <si>
    <t>ALL-121-151</t>
  </si>
  <si>
    <t>ALL-121-163</t>
  </si>
  <si>
    <t>ALL-121-171</t>
  </si>
  <si>
    <t>ALL-121-172</t>
  </si>
  <si>
    <t>ALL-121-173</t>
  </si>
  <si>
    <t>ALL-121-174</t>
  </si>
  <si>
    <t>ALL-121-175</t>
  </si>
  <si>
    <t>ALL-121-176</t>
  </si>
  <si>
    <t>ALL-121-191</t>
  </si>
  <si>
    <t>ALL-121-196</t>
  </si>
  <si>
    <t>ALL-121-197</t>
  </si>
  <si>
    <t>ALL-121-198</t>
  </si>
  <si>
    <t>ALL-121-199</t>
  </si>
  <si>
    <t>ALL-121-211</t>
  </si>
  <si>
    <t>ALL-121-221</t>
  </si>
  <si>
    <t>ALL-121-229</t>
  </si>
  <si>
    <t>ALL-121-231</t>
  </si>
  <si>
    <t>ALL-121-311</t>
  </si>
  <si>
    <t>ALL-121-312</t>
  </si>
  <si>
    <t>ALL-121-314</t>
  </si>
  <si>
    <t>ALL-121-331</t>
  </si>
  <si>
    <t>ALL-121-332</t>
  </si>
  <si>
    <t>ALL-121-342</t>
  </si>
  <si>
    <t>ALL-121-411</t>
  </si>
  <si>
    <t>ALL-121-413</t>
  </si>
  <si>
    <t>ALL-121-418</t>
  </si>
  <si>
    <t>ALL-121-422</t>
  </si>
  <si>
    <t>ALL-121-423</t>
  </si>
  <si>
    <t>ALL-121-424</t>
  </si>
  <si>
    <t>ALL-121-425</t>
  </si>
  <si>
    <t>ALL-121-459</t>
  </si>
  <si>
    <t>ALL-121-462</t>
  </si>
  <si>
    <t>ALL-121-471</t>
  </si>
  <si>
    <t>ALL-122-131</t>
  </si>
  <si>
    <t>ALL-122-133</t>
  </si>
  <si>
    <t>ALL-122-146</t>
  </si>
  <si>
    <t>ALL-122-211</t>
  </si>
  <si>
    <t>ALL-122-221</t>
  </si>
  <si>
    <t>ALL-122-231</t>
  </si>
  <si>
    <t>ALL-122-311</t>
  </si>
  <si>
    <t>ALL-122-317</t>
  </si>
  <si>
    <t>ALL-123-314</t>
  </si>
  <si>
    <t>ALL-123-315</t>
  </si>
  <si>
    <t>ALL-123-342</t>
  </si>
  <si>
    <t>ALL-123-411</t>
  </si>
  <si>
    <t>ALL-124-326</t>
  </si>
  <si>
    <t>ALL-124-422</t>
  </si>
  <si>
    <t>ALL-124-471</t>
  </si>
  <si>
    <t>ALL-124-542</t>
  </si>
  <si>
    <t>ALL-125-232</t>
  </si>
  <si>
    <t>ALL-125-233</t>
  </si>
  <si>
    <t>ALL-125-312</t>
  </si>
  <si>
    <t>ALL-125-315</t>
  </si>
  <si>
    <t>ALL-125-326</t>
  </si>
  <si>
    <t>ALL-125-329</t>
  </si>
  <si>
    <t>ALL-125-341</t>
  </si>
  <si>
    <t>ALL-125-342</t>
  </si>
  <si>
    <t>ALL-125-344</t>
  </si>
  <si>
    <t>ALL-125-361</t>
  </si>
  <si>
    <t>ALL-125-372</t>
  </si>
  <si>
    <t>ALL-125-421</t>
  </si>
  <si>
    <t>ALL-125-425</t>
  </si>
  <si>
    <t>ALL-125-452</t>
  </si>
  <si>
    <t>ALL-125-459</t>
  </si>
  <si>
    <t>ALL-125-551</t>
  </si>
  <si>
    <t>ALL-125-552</t>
  </si>
  <si>
    <t>ALL-126-471</t>
  </si>
  <si>
    <t>ALL-126-542</t>
  </si>
  <si>
    <t>ALL-127-462</t>
  </si>
  <si>
    <t>ALL-127-471</t>
  </si>
  <si>
    <t>ALL-128-343</t>
  </si>
  <si>
    <t>ALL-128-471</t>
  </si>
  <si>
    <t>ALL-129-418</t>
  </si>
  <si>
    <t>ALL-132-121</t>
  </si>
  <si>
    <t>ALL-132-126</t>
  </si>
  <si>
    <t>ALL-132-131</t>
  </si>
  <si>
    <t>ALL-132-132</t>
  </si>
  <si>
    <t>ALL-132-133</t>
  </si>
  <si>
    <t>ALL-132-135</t>
  </si>
  <si>
    <t>ALL-132-141</t>
  </si>
  <si>
    <t>ALL-132-142</t>
  </si>
  <si>
    <t>ALL-132-143</t>
  </si>
  <si>
    <t>ALL-132-144</t>
  </si>
  <si>
    <t>ALL-132-145</t>
  </si>
  <si>
    <t>ALL-132-146</t>
  </si>
  <si>
    <t>ALL-132-148</t>
  </si>
  <si>
    <t>ALL-132-162</t>
  </si>
  <si>
    <t>ALL-132-164</t>
  </si>
  <si>
    <t>ALL-132-167</t>
  </si>
  <si>
    <t>ALL-132-192</t>
  </si>
  <si>
    <t>ALL-132-198</t>
  </si>
  <si>
    <t>ALL-132-199</t>
  </si>
  <si>
    <t>ALL-132-211</t>
  </si>
  <si>
    <t>ALL-132-221</t>
  </si>
  <si>
    <t>ALL-132-229</t>
  </si>
  <si>
    <t>ALL-132-231</t>
  </si>
  <si>
    <t>ALL-132-232</t>
  </si>
  <si>
    <t>ALL-132-311</t>
  </si>
  <si>
    <t>ALL-132-314</t>
  </si>
  <si>
    <t>ALL-132-317</t>
  </si>
  <si>
    <t>ALL-132-318</t>
  </si>
  <si>
    <t>ALL-132-331</t>
  </si>
  <si>
    <t>ALL-132-332</t>
  </si>
  <si>
    <t>ALL-132-343</t>
  </si>
  <si>
    <t>ALL-132-344</t>
  </si>
  <si>
    <t>ALL-132-411</t>
  </si>
  <si>
    <t>ALL-132-418</t>
  </si>
  <si>
    <t>ALL-132-462</t>
  </si>
  <si>
    <t>ALL-132-541</t>
  </si>
  <si>
    <t>ALL-133-113</t>
  </si>
  <si>
    <t>ALL-133-115</t>
  </si>
  <si>
    <t>ALL-133-121</t>
  </si>
  <si>
    <t>ALL-133-131</t>
  </si>
  <si>
    <t>ALL-133-135</t>
  </si>
  <si>
    <t>ALL-133-141</t>
  </si>
  <si>
    <t>ALL-133-143</t>
  </si>
  <si>
    <t>ALL-133-146</t>
  </si>
  <si>
    <t>ALL-133-151</t>
  </si>
  <si>
    <t>ALL-133-153</t>
  </si>
  <si>
    <t>ALL-133-162</t>
  </si>
  <si>
    <t>ALL-133-171</t>
  </si>
  <si>
    <t>ALL-133-173</t>
  </si>
  <si>
    <t>ALL-133-176</t>
  </si>
  <si>
    <t>ALL-133-197</t>
  </si>
  <si>
    <t>ALL-133-198</t>
  </si>
  <si>
    <t>ALL-133-211</t>
  </si>
  <si>
    <t>ALL-133-221</t>
  </si>
  <si>
    <t>ALL-133-229</t>
  </si>
  <si>
    <t>ALL-133-231</t>
  </si>
  <si>
    <t>ALL-133-232</t>
  </si>
  <si>
    <t>ALL-133-233</t>
  </si>
  <si>
    <t>ALL-133-234</t>
  </si>
  <si>
    <t>ALL-133-235</t>
  </si>
  <si>
    <t>ALL-133-239</t>
  </si>
  <si>
    <t>ALL-133-311</t>
  </si>
  <si>
    <t>ALL-133-312</t>
  </si>
  <si>
    <t>ALL-133-314</t>
  </si>
  <si>
    <t>ALL-133-321</t>
  </si>
  <si>
    <t>ALL-133-322</t>
  </si>
  <si>
    <t>ALL-133-327</t>
  </si>
  <si>
    <t>ALL-133-331</t>
  </si>
  <si>
    <t>ALL-133-332</t>
  </si>
  <si>
    <t>ALL-133-342</t>
  </si>
  <si>
    <t>ALL-133-343</t>
  </si>
  <si>
    <t>ALL-133-344</t>
  </si>
  <si>
    <t>ALL-133-411</t>
  </si>
  <si>
    <t>ALL-133-414</t>
  </si>
  <si>
    <t>ALL-133-418</t>
  </si>
  <si>
    <t>ALL-133-451</t>
  </si>
  <si>
    <t>ALL-133-461</t>
  </si>
  <si>
    <t>ALL-133-462</t>
  </si>
  <si>
    <t>ALL-134-121</t>
  </si>
  <si>
    <t>ALL-134-131</t>
  </si>
  <si>
    <t>ALL-134-135</t>
  </si>
  <si>
    <t>ALL-134-142</t>
  </si>
  <si>
    <t>ALL-134-143</t>
  </si>
  <si>
    <t>ALL-134-144</t>
  </si>
  <si>
    <t>ALL-134-146</t>
  </si>
  <si>
    <t>ALL-134-151</t>
  </si>
  <si>
    <t>ALL-134-152</t>
  </si>
  <si>
    <t>ALL-134-153</t>
  </si>
  <si>
    <t>ALL-134-162</t>
  </si>
  <si>
    <t>ALL-134-163</t>
  </si>
  <si>
    <t>ALL-134-164</t>
  </si>
  <si>
    <t>ALL-134-165</t>
  </si>
  <si>
    <t>ALL-134-167</t>
  </si>
  <si>
    <t>ALL-134-171</t>
  </si>
  <si>
    <t>ALL-134-172</t>
  </si>
  <si>
    <t>ALL-134-173</t>
  </si>
  <si>
    <t>ALL-134-181</t>
  </si>
  <si>
    <t>ALL-134-191</t>
  </si>
  <si>
    <t>ALL-134-196</t>
  </si>
  <si>
    <t>ALL-134-197</t>
  </si>
  <si>
    <t>ALL-134-198</t>
  </si>
  <si>
    <t>ALL-134-199</t>
  </si>
  <si>
    <t>ALL-134-211</t>
  </si>
  <si>
    <t>ALL-134-221</t>
  </si>
  <si>
    <t>ALL-134-231</t>
  </si>
  <si>
    <t>ALL-134-311</t>
  </si>
  <si>
    <t>ALL-134-312</t>
  </si>
  <si>
    <t>ALL-134-315</t>
  </si>
  <si>
    <t>ALL-134-332</t>
  </si>
  <si>
    <t>ALL-134-411</t>
  </si>
  <si>
    <t>ALL-134-413</t>
  </si>
  <si>
    <t>ALL-134-414</t>
  </si>
  <si>
    <t>ALL-134-418</t>
  </si>
  <si>
    <t>ALL-134-461</t>
  </si>
  <si>
    <t>ALL-134-462</t>
  </si>
  <si>
    <t>ALL-134-471</t>
  </si>
  <si>
    <t>ALL-134-541</t>
  </si>
  <si>
    <t>ALL-134-542</t>
  </si>
  <si>
    <t>ALL-135-311</t>
  </si>
  <si>
    <t>ALL-135-326</t>
  </si>
  <si>
    <t>ALL-135-418</t>
  </si>
  <si>
    <t>ALL-135-422</t>
  </si>
  <si>
    <t>ALL-135-462</t>
  </si>
  <si>
    <t>ALL-135-542</t>
  </si>
  <si>
    <t>ALL-136-131</t>
  </si>
  <si>
    <t>ALL-136-165</t>
  </si>
  <si>
    <t>ALL-136-171</t>
  </si>
  <si>
    <t>ALL-136-178</t>
  </si>
  <si>
    <t>ALL-136-211</t>
  </si>
  <si>
    <t>ALL-136-221</t>
  </si>
  <si>
    <t>ALL-136-229</t>
  </si>
  <si>
    <t>ALL-136-231</t>
  </si>
  <si>
    <t>ALL-136-311</t>
  </si>
  <si>
    <t>ALL-136-314</t>
  </si>
  <si>
    <t>ALL-136-315</t>
  </si>
  <si>
    <t>ALL-136-342</t>
  </si>
  <si>
    <t>ALL-136-343</t>
  </si>
  <si>
    <t>ALL-136-344</t>
  </si>
  <si>
    <t>ALL-136-411</t>
  </si>
  <si>
    <t>ALL-136-418</t>
  </si>
  <si>
    <t>ALL-136-459</t>
  </si>
  <si>
    <t>ALL-136-462</t>
  </si>
  <si>
    <t>ALL-137-311</t>
  </si>
  <si>
    <t>ALL-137-411</t>
  </si>
  <si>
    <t>ALL-137-461</t>
  </si>
  <si>
    <t>ALL-137-541</t>
  </si>
  <si>
    <t>ALL-138-311</t>
  </si>
  <si>
    <t>ALL-138-418</t>
  </si>
  <si>
    <t>ALL-163-113</t>
  </si>
  <si>
    <t>ALL-163-116</t>
  </si>
  <si>
    <t>ALL-163-117</t>
  </si>
  <si>
    <t>ALL-163-124</t>
  </si>
  <si>
    <t>ALL-163-125</t>
  </si>
  <si>
    <t>ALL-163-126</t>
  </si>
  <si>
    <t>ALL-163-127</t>
  </si>
  <si>
    <t>ALL-163-132</t>
  </si>
  <si>
    <t>ALL-163-133</t>
  </si>
  <si>
    <t>ALL-163-134</t>
  </si>
  <si>
    <t>ALL-163-144</t>
  </si>
  <si>
    <t>ALL-163-145</t>
  </si>
  <si>
    <t>ALL-163-147</t>
  </si>
  <si>
    <t>ALL-163-148</t>
  </si>
  <si>
    <t>ALL-163-149</t>
  </si>
  <si>
    <t>ALL-163-151</t>
  </si>
  <si>
    <t>ALL-163-152</t>
  </si>
  <si>
    <t>ALL-163-153</t>
  </si>
  <si>
    <t>ALL-163-162</t>
  </si>
  <si>
    <t>ALL-163-163</t>
  </si>
  <si>
    <t>ALL-163-164</t>
  </si>
  <si>
    <t>ALL-163-165</t>
  </si>
  <si>
    <t>ALL-163-167</t>
  </si>
  <si>
    <t>ALL-163-172</t>
  </si>
  <si>
    <t>ALL-163-174</t>
  </si>
  <si>
    <t>ALL-163-175</t>
  </si>
  <si>
    <t>ALL-163-176</t>
  </si>
  <si>
    <t>ALL-163-178</t>
  </si>
  <si>
    <t>ALL-163-180</t>
  </si>
  <si>
    <t>ALL-163-183</t>
  </si>
  <si>
    <t>ALL-163-184</t>
  </si>
  <si>
    <t>ALL-163-187</t>
  </si>
  <si>
    <t>ALL-163-188</t>
  </si>
  <si>
    <t>ALL-163-196</t>
  </si>
  <si>
    <t>ALL-163-197</t>
  </si>
  <si>
    <t>ALL-163-199</t>
  </si>
  <si>
    <t>ALL-163-229</t>
  </si>
  <si>
    <t>ALL-163-232</t>
  </si>
  <si>
    <t>ALL-163-234</t>
  </si>
  <si>
    <t>ALL-163-235</t>
  </si>
  <si>
    <t>ALL-163-313</t>
  </si>
  <si>
    <t>ALL-163-314</t>
  </si>
  <si>
    <t>ALL-163-317</t>
  </si>
  <si>
    <t>ALL-163-319</t>
  </si>
  <si>
    <t>ALL-163-326</t>
  </si>
  <si>
    <t>ALL-163-327</t>
  </si>
  <si>
    <t>ALL-163-331</t>
  </si>
  <si>
    <t>ALL-163-332</t>
  </si>
  <si>
    <t>ALL-163-333</t>
  </si>
  <si>
    <t>ALL-163-341</t>
  </si>
  <si>
    <t>ALL-163-345</t>
  </si>
  <si>
    <t>ALL-163-361</t>
  </si>
  <si>
    <t>ALL-163-371</t>
  </si>
  <si>
    <t>ALL-163-414</t>
  </si>
  <si>
    <t>ALL-163-453</t>
  </si>
  <si>
    <t>ALL-163-459</t>
  </si>
  <si>
    <t>ALL-163-472</t>
  </si>
  <si>
    <t>ALL-163-523</t>
  </si>
  <si>
    <t>ALL-163-541</t>
  </si>
  <si>
    <t>ALL-164-121</t>
  </si>
  <si>
    <t>ALL-164-131</t>
  </si>
  <si>
    <t>ALL-164-141</t>
  </si>
  <si>
    <t>ALL-164-143</t>
  </si>
  <si>
    <t>ALL-164-146</t>
  </si>
  <si>
    <t>ALL-164-162</t>
  </si>
  <si>
    <t>ALL-164-173</t>
  </si>
  <si>
    <t>ALL-164-192</t>
  </si>
  <si>
    <t>ALL-164-211</t>
  </si>
  <si>
    <t>ALL-164-221</t>
  </si>
  <si>
    <t>ALL-164-229</t>
  </si>
  <si>
    <t>ALL-164-231</t>
  </si>
  <si>
    <t>ALL-164-232</t>
  </si>
  <si>
    <t>ALL-164-234</t>
  </si>
  <si>
    <t>ALL-164-235</t>
  </si>
  <si>
    <t>ALL-164-311</t>
  </si>
  <si>
    <t>ALL-164-312</t>
  </si>
  <si>
    <t>ALL-164-315</t>
  </si>
  <si>
    <t>ALL-164-351</t>
  </si>
  <si>
    <t>ALL-164-411</t>
  </si>
  <si>
    <t>ALL-164-413</t>
  </si>
  <si>
    <t>ALL-164-418</t>
  </si>
  <si>
    <t>ALL-164-422</t>
  </si>
  <si>
    <t>ALL-164-459</t>
  </si>
  <si>
    <t>ALL-164-461</t>
  </si>
  <si>
    <t>ALL-164-462</t>
  </si>
  <si>
    <t>ALL-164-471</t>
  </si>
  <si>
    <t>ALL-164-541</t>
  </si>
  <si>
    <t>ALL-164-542</t>
  </si>
  <si>
    <t>ALL-165-392</t>
  </si>
  <si>
    <t>ALL-165-411</t>
  </si>
  <si>
    <t>ALL-165-418</t>
  </si>
  <si>
    <t>ALL-166-392</t>
  </si>
  <si>
    <t>ALL-166-418</t>
  </si>
  <si>
    <t>ALL-167-121</t>
  </si>
  <si>
    <t>ALL-167-126</t>
  </si>
  <si>
    <t>ALL-167-131</t>
  </si>
  <si>
    <t>ALL-167-132</t>
  </si>
  <si>
    <t>ALL-167-133</t>
  </si>
  <si>
    <t>ALL-167-141</t>
  </si>
  <si>
    <t>ALL-167-142</t>
  </si>
  <si>
    <t>ALL-167-143</t>
  </si>
  <si>
    <t>ALL-167-144</t>
  </si>
  <si>
    <t>ALL-167-145</t>
  </si>
  <si>
    <t>ALL-167-146</t>
  </si>
  <si>
    <t>ALL-167-180</t>
  </si>
  <si>
    <t>ALL-167-188</t>
  </si>
  <si>
    <t>ALL-167-192</t>
  </si>
  <si>
    <t>ALL-167-196</t>
  </si>
  <si>
    <t>ALL-167-198</t>
  </si>
  <si>
    <t>ALL-167-199</t>
  </si>
  <si>
    <t>ALL-167-211</t>
  </si>
  <si>
    <t>ALL-167-221</t>
  </si>
  <si>
    <t>ALL-167-231</t>
  </si>
  <si>
    <t>ALL-167-232</t>
  </si>
  <si>
    <t>ALL-167-311</t>
  </si>
  <si>
    <t>ALL-167-317</t>
  </si>
  <si>
    <t>ALL-167-331</t>
  </si>
  <si>
    <t>ALL-167-332</t>
  </si>
  <si>
    <t>ALL-167-333</t>
  </si>
  <si>
    <t>ALL-167-392</t>
  </si>
  <si>
    <t>ALL-167-411</t>
  </si>
  <si>
    <t>ALL-167-418</t>
  </si>
  <si>
    <t>ALL-167-462</t>
  </si>
  <si>
    <t>ALL-168-113</t>
  </si>
  <si>
    <t>ALL-168-115</t>
  </si>
  <si>
    <t>ALL-168-121</t>
  </si>
  <si>
    <t>ALL-168-131</t>
  </si>
  <si>
    <t>ALL-168-141</t>
  </si>
  <si>
    <t>ALL-168-143</t>
  </si>
  <si>
    <t>ALL-168-151</t>
  </si>
  <si>
    <t>ALL-168-171</t>
  </si>
  <si>
    <t>ALL-168-173</t>
  </si>
  <si>
    <t>ALL-168-198</t>
  </si>
  <si>
    <t>ALL-168-199</t>
  </si>
  <si>
    <t>ALL-168-211</t>
  </si>
  <si>
    <t>ALL-168-221</t>
  </si>
  <si>
    <t>ALL-168-231</t>
  </si>
  <si>
    <t>ALL-168-311</t>
  </si>
  <si>
    <t>ALL-168-331</t>
  </si>
  <si>
    <t>ALL-168-392</t>
  </si>
  <si>
    <t>ALL-168-411</t>
  </si>
  <si>
    <t>ALL-168-418</t>
  </si>
  <si>
    <t>ALL-168-451</t>
  </si>
  <si>
    <t>ALL-168-462</t>
  </si>
  <si>
    <t>ALL-169-131</t>
  </si>
  <si>
    <t>ALL-169-133</t>
  </si>
  <si>
    <t>ALL-169-146</t>
  </si>
  <si>
    <t>ALL-169-181</t>
  </si>
  <si>
    <t>ALL-169-192</t>
  </si>
  <si>
    <t>ALL-169-211</t>
  </si>
  <si>
    <t>ALL-169-221</t>
  </si>
  <si>
    <t>ALL-169-231</t>
  </si>
  <si>
    <t>ALL-169-232</t>
  </si>
  <si>
    <t>ALL-169-234</t>
  </si>
  <si>
    <t>ALL-169-235</t>
  </si>
  <si>
    <t>ALL-169-311</t>
  </si>
  <si>
    <t>ALL-169-317</t>
  </si>
  <si>
    <t>ALL-169-392</t>
  </si>
  <si>
    <t>ALL-170-121</t>
  </si>
  <si>
    <t>ALL-170-126</t>
  </si>
  <si>
    <t>ALL-170-142</t>
  </si>
  <si>
    <t>ALL-170-143</t>
  </si>
  <si>
    <t>ALL-170-146</t>
  </si>
  <si>
    <t>ALL-170-151</t>
  </si>
  <si>
    <t>ALL-170-152</t>
  </si>
  <si>
    <t>ALL-170-162</t>
  </si>
  <si>
    <t>ALL-170-171</t>
  </si>
  <si>
    <t>ALL-170-172</t>
  </si>
  <si>
    <t>ALL-170-191</t>
  </si>
  <si>
    <t>ALL-170-195</t>
  </si>
  <si>
    <t>ALL-170-198</t>
  </si>
  <si>
    <t>ALL-170-199</t>
  </si>
  <si>
    <t>ALL-170-211</t>
  </si>
  <si>
    <t>ALL-170-221</t>
  </si>
  <si>
    <t>ALL-170-231</t>
  </si>
  <si>
    <t>ALL-170-232</t>
  </si>
  <si>
    <t>ALL-170-233</t>
  </si>
  <si>
    <t>ALL-170-234</t>
  </si>
  <si>
    <t>ALL-170-235</t>
  </si>
  <si>
    <t>ALL-170-311</t>
  </si>
  <si>
    <t>ALL-170-332</t>
  </si>
  <si>
    <t>ALL-170-392</t>
  </si>
  <si>
    <t>ALL-170-411</t>
  </si>
  <si>
    <t>ALL-170-418</t>
  </si>
  <si>
    <t>ALL-170-462</t>
  </si>
  <si>
    <t>ALL-171-113</t>
  </si>
  <si>
    <t>ALL-171-114</t>
  </si>
  <si>
    <t>ALL-171-116</t>
  </si>
  <si>
    <t>ALL-171-121</t>
  </si>
  <si>
    <t>ALL-171-122</t>
  </si>
  <si>
    <t>ALL-171-124</t>
  </si>
  <si>
    <t>ALL-171-126</t>
  </si>
  <si>
    <t>ALL-171-127</t>
  </si>
  <si>
    <t>ALL-171-128</t>
  </si>
  <si>
    <t>ALL-171-131</t>
  </si>
  <si>
    <t>ALL-171-132</t>
  </si>
  <si>
    <t>ALL-171-133</t>
  </si>
  <si>
    <t>ALL-171-135</t>
  </si>
  <si>
    <t>ALL-171-141</t>
  </si>
  <si>
    <t>ALL-171-142</t>
  </si>
  <si>
    <t>ALL-171-143</t>
  </si>
  <si>
    <t>ALL-171-144</t>
  </si>
  <si>
    <t>ALL-171-145</t>
  </si>
  <si>
    <t>ALL-171-146</t>
  </si>
  <si>
    <t>ALL-171-147</t>
  </si>
  <si>
    <t>ALL-171-148</t>
  </si>
  <si>
    <t>ALL-171-149</t>
  </si>
  <si>
    <t>ALL-171-151</t>
  </si>
  <si>
    <t>ALL-171-152</t>
  </si>
  <si>
    <t>ALL-171-162</t>
  </si>
  <si>
    <t>ALL-171-165</t>
  </si>
  <si>
    <t>ALL-171-171</t>
  </si>
  <si>
    <t>ALL-171-172</t>
  </si>
  <si>
    <t>ALL-171-173</t>
  </si>
  <si>
    <t>ALL-171-174</t>
  </si>
  <si>
    <t>ALL-171-175</t>
  </si>
  <si>
    <t>ALL-171-176</t>
  </si>
  <si>
    <t>ALL-171-178</t>
  </si>
  <si>
    <t>ALL-171-180</t>
  </si>
  <si>
    <t>ALL-171-181</t>
  </si>
  <si>
    <t>ALL-171-183</t>
  </si>
  <si>
    <t>ALL-171-187</t>
  </si>
  <si>
    <t>ALL-171-191</t>
  </si>
  <si>
    <t>ALL-171-192</t>
  </si>
  <si>
    <t>ALL-171-196</t>
  </si>
  <si>
    <t>ALL-171-198</t>
  </si>
  <si>
    <t>ALL-171-199</t>
  </si>
  <si>
    <t>ALL-171-211</t>
  </si>
  <si>
    <t>ALL-171-221</t>
  </si>
  <si>
    <t>ALL-171-231</t>
  </si>
  <si>
    <t>ALL-171-232</t>
  </si>
  <si>
    <t>ALL-171-233</t>
  </si>
  <si>
    <t>ALL-171-311</t>
  </si>
  <si>
    <t>ALL-171-312</t>
  </si>
  <si>
    <t>ALL-171-313</t>
  </si>
  <si>
    <t>ALL-171-314</t>
  </si>
  <si>
    <t>ALL-171-315</t>
  </si>
  <si>
    <t>ALL-171-317</t>
  </si>
  <si>
    <t>ALL-171-319</t>
  </si>
  <si>
    <t>ALL-171-325</t>
  </si>
  <si>
    <t>ALL-171-326</t>
  </si>
  <si>
    <t>ALL-171-327</t>
  </si>
  <si>
    <t>ALL-171-331</t>
  </si>
  <si>
    <t>ALL-171-332</t>
  </si>
  <si>
    <t>ALL-171-333</t>
  </si>
  <si>
    <t>ALL-171-341</t>
  </si>
  <si>
    <t>ALL-171-343</t>
  </si>
  <si>
    <t>ALL-171-344</t>
  </si>
  <si>
    <t>ALL-171-392</t>
  </si>
  <si>
    <t>ALL-171-411</t>
  </si>
  <si>
    <t>ALL-171-413</t>
  </si>
  <si>
    <t>ALL-171-414</t>
  </si>
  <si>
    <t>ALL-171-418</t>
  </si>
  <si>
    <t>ALL-171-422</t>
  </si>
  <si>
    <t>ALL-171-423</t>
  </si>
  <si>
    <t>ALL-171-424</t>
  </si>
  <si>
    <t>ALL-171-425</t>
  </si>
  <si>
    <t>ALL-171-451</t>
  </si>
  <si>
    <t>ALL-171-459</t>
  </si>
  <si>
    <t>ALL-171-461</t>
  </si>
  <si>
    <t>ALL-171-462</t>
  </si>
  <si>
    <t>ALL-171-472</t>
  </si>
  <si>
    <t>ALL-171-523</t>
  </si>
  <si>
    <t>ALL-171-541</t>
  </si>
  <si>
    <t>ALL-172-121</t>
  </si>
  <si>
    <t>ALL-172-126</t>
  </si>
  <si>
    <t>ALL-172-141</t>
  </si>
  <si>
    <t>ALL-172-142</t>
  </si>
  <si>
    <t>ALL-172-148</t>
  </si>
  <si>
    <t>ALL-172-171</t>
  </si>
  <si>
    <t>ALL-172-181</t>
  </si>
  <si>
    <t>ALL-172-198</t>
  </si>
  <si>
    <t>ALL-172-211</t>
  </si>
  <si>
    <t>ALL-172-221</t>
  </si>
  <si>
    <t>ALL-172-229</t>
  </si>
  <si>
    <t>ALL-172-311</t>
  </si>
  <si>
    <t>ALL-172-312</t>
  </si>
  <si>
    <t>ALL-172-411</t>
  </si>
  <si>
    <t>ALL-172-418</t>
  </si>
  <si>
    <t>ALL-172-462</t>
  </si>
  <si>
    <t>ALL-172-541</t>
  </si>
  <si>
    <t>ALL-178-418</t>
  </si>
  <si>
    <t>ALL-181-116</t>
  </si>
  <si>
    <t>ALL-181-121</t>
  </si>
  <si>
    <t>ALL-181-126</t>
  </si>
  <si>
    <t>ALL-181-131</t>
  </si>
  <si>
    <t>ALL-181-135</t>
  </si>
  <si>
    <t>ALL-181-141</t>
  </si>
  <si>
    <t>ALL-181-142</t>
  </si>
  <si>
    <t>ALL-181-143</t>
  </si>
  <si>
    <t>ALL-181-144</t>
  </si>
  <si>
    <t>ALL-181-146</t>
  </si>
  <si>
    <t>ALL-181-147</t>
  </si>
  <si>
    <t>ALL-181-151</t>
  </si>
  <si>
    <t>ALL-181-152</t>
  </si>
  <si>
    <t>ALL-181-162</t>
  </si>
  <si>
    <t>ALL-181-171</t>
  </si>
  <si>
    <t>ALL-181-173</t>
  </si>
  <si>
    <t>ALL-181-174</t>
  </si>
  <si>
    <t>ALL-181-176</t>
  </si>
  <si>
    <t>ALL-181-180</t>
  </si>
  <si>
    <t>ALL-181-181</t>
  </si>
  <si>
    <t>ALL-181-191</t>
  </si>
  <si>
    <t>ALL-181-192</t>
  </si>
  <si>
    <t>ALL-181-196</t>
  </si>
  <si>
    <t>ALL-181-199</t>
  </si>
  <si>
    <t>ALL-181-211</t>
  </si>
  <si>
    <t>ALL-181-221</t>
  </si>
  <si>
    <t>ALL-181-231</t>
  </si>
  <si>
    <t>ALL-181-232</t>
  </si>
  <si>
    <t>ALL-181-233</t>
  </si>
  <si>
    <t>ALL-181-311</t>
  </si>
  <si>
    <t>ALL-181-312</t>
  </si>
  <si>
    <t>ALL-181-331</t>
  </si>
  <si>
    <t>ALL-181-343</t>
  </si>
  <si>
    <t>ALL-181-392</t>
  </si>
  <si>
    <t>ALL-181-411</t>
  </si>
  <si>
    <t>ALL-181-413</t>
  </si>
  <si>
    <t>ALL-181-418</t>
  </si>
  <si>
    <t>ALL-181-422</t>
  </si>
  <si>
    <t>ALL-181-423</t>
  </si>
  <si>
    <t>ALL-181-461</t>
  </si>
  <si>
    <t>ALL-181-462</t>
  </si>
  <si>
    <t>ALL-181-523</t>
  </si>
  <si>
    <t>ALL-181-541</t>
  </si>
  <si>
    <t>ALL-181-542</t>
  </si>
  <si>
    <t>ALL-ALL-115</t>
  </si>
  <si>
    <t>ALL-ALL-116</t>
  </si>
  <si>
    <t>ALL-ALL-117</t>
  </si>
  <si>
    <t>ALL-ALL-122</t>
  </si>
  <si>
    <t>ALL-ALL-124</t>
  </si>
  <si>
    <t>ALL-ALL-125</t>
  </si>
  <si>
    <t>ALL-ALL-126</t>
  </si>
  <si>
    <t>ALL-ALL-127</t>
  </si>
  <si>
    <t>ALL-ALL-128</t>
  </si>
  <si>
    <t>ALL-ALL-132</t>
  </si>
  <si>
    <t>ALL-ALL-133</t>
  </si>
  <si>
    <t>ALL-ALL-134</t>
  </si>
  <si>
    <t>ALL-ALL-144</t>
  </si>
  <si>
    <t>ALL-ALL-145</t>
  </si>
  <si>
    <t>ALL-ALL-147</t>
  </si>
  <si>
    <t>ALL-ALL-148</t>
  </si>
  <si>
    <t>ALL-ALL-162</t>
  </si>
  <si>
    <t>ALL-ALL-163</t>
  </si>
  <si>
    <t>ALL-ALL-164</t>
  </si>
  <si>
    <t>ALL-ALL-167</t>
  </si>
  <si>
    <t>ALL-ALL-178</t>
  </si>
  <si>
    <t>ALL-ALL-180</t>
  </si>
  <si>
    <t>ALL-ALL-183</t>
  </si>
  <si>
    <t>ALL-ALL-188</t>
  </si>
  <si>
    <t>ALL-ALL-195</t>
  </si>
  <si>
    <t>ALL-ALL-196</t>
  </si>
  <si>
    <t>ALL-ALL-197</t>
  </si>
  <si>
    <t>ALL-ALL-229</t>
  </si>
  <si>
    <t>ALL-ALL-232</t>
  </si>
  <si>
    <t>ALL-ALL-233</t>
  </si>
  <si>
    <t>ALL-ALL-239</t>
  </si>
  <si>
    <t>ALL-ALL-313</t>
  </si>
  <si>
    <t>ALL-ALL-317</t>
  </si>
  <si>
    <t>ALL-ALL-321</t>
  </si>
  <si>
    <t>ALL-ALL-322</t>
  </si>
  <si>
    <t>ALL-ALL-326</t>
  </si>
  <si>
    <t>ALL-ALL-329</t>
  </si>
  <si>
    <t>ALL-ALL-331</t>
  </si>
  <si>
    <t>ALL-ALL-333</t>
  </si>
  <si>
    <t>ALL-ALL-341</t>
  </si>
  <si>
    <t>ALL-ALL-345</t>
  </si>
  <si>
    <t>ALL-ALL-351</t>
  </si>
  <si>
    <t>ALL-ALL-361</t>
  </si>
  <si>
    <t>ALL-ALL-371</t>
  </si>
  <si>
    <t>ALL-ALL-414</t>
  </si>
  <si>
    <t>ALL-ALL-421</t>
  </si>
  <si>
    <t>ALL-ALL-425</t>
  </si>
  <si>
    <t>ALL-ALL-452</t>
  </si>
  <si>
    <t>ALL-ALL-459</t>
  </si>
  <si>
    <t>ALL-ALL-471</t>
  </si>
  <si>
    <t>ALL-ALL-472</t>
  </si>
  <si>
    <t>ALL-ALL-523</t>
  </si>
  <si>
    <t>ALL-ALL-551</t>
  </si>
  <si>
    <t>ALL-ALL-552</t>
  </si>
  <si>
    <t>B90-133-113</t>
  </si>
  <si>
    <t>B90-133-135</t>
  </si>
  <si>
    <t>B90-133-143</t>
  </si>
  <si>
    <t>B90-133-151</t>
  </si>
  <si>
    <t>B90-133-153</t>
  </si>
  <si>
    <t>B90-133-197</t>
  </si>
  <si>
    <t>B90-133-311</t>
  </si>
  <si>
    <t>B90-133-327</t>
  </si>
  <si>
    <t>B90-133-343</t>
  </si>
  <si>
    <t>B90-133-411</t>
  </si>
  <si>
    <t>B90-133-418</t>
  </si>
  <si>
    <t>B90-ALL-113</t>
  </si>
  <si>
    <t>B90-ALL-135</t>
  </si>
  <si>
    <t>B90-ALL-143</t>
  </si>
  <si>
    <t>B90-ALL-151</t>
  </si>
  <si>
    <t>B90-ALL-153</t>
  </si>
  <si>
    <t>B90-ALL-197</t>
  </si>
  <si>
    <t>B90-ALL-311</t>
  </si>
  <si>
    <t>B90-ALL-327</t>
  </si>
  <si>
    <t>B90-ALL-343</t>
  </si>
  <si>
    <t>B90-ALL-411</t>
  </si>
  <si>
    <t>B90-ALL-418</t>
  </si>
  <si>
    <t>B95-133-113</t>
  </si>
  <si>
    <t>B95-133-131</t>
  </si>
  <si>
    <t>B95-133-135</t>
  </si>
  <si>
    <t>B95-133-151</t>
  </si>
  <si>
    <t>B95-133-173</t>
  </si>
  <si>
    <t>B95-133-211</t>
  </si>
  <si>
    <t>B95-133-221</t>
  </si>
  <si>
    <t>B95-133-231</t>
  </si>
  <si>
    <t>B95-133-232</t>
  </si>
  <si>
    <t>B95-133-233</t>
  </si>
  <si>
    <t>B95-133-311</t>
  </si>
  <si>
    <t>B95-133-327</t>
  </si>
  <si>
    <t>B95-133-411</t>
  </si>
  <si>
    <t>B95-133-418</t>
  </si>
  <si>
    <t>B95-133-462</t>
  </si>
  <si>
    <t>B95-ALL-113</t>
  </si>
  <si>
    <t>B95-ALL-131</t>
  </si>
  <si>
    <t>B95-ALL-135</t>
  </si>
  <si>
    <t>B95-ALL-151</t>
  </si>
  <si>
    <t>B95-ALL-173</t>
  </si>
  <si>
    <t>B95-ALL-211</t>
  </si>
  <si>
    <t>B95-ALL-221</t>
  </si>
  <si>
    <t>B95-ALL-231</t>
  </si>
  <si>
    <t>B95-ALL-232</t>
  </si>
  <si>
    <t>B95-ALL-233</t>
  </si>
  <si>
    <t>B95-ALL-311</t>
  </si>
  <si>
    <t>B95-ALL-327</t>
  </si>
  <si>
    <t>B95-ALL-411</t>
  </si>
  <si>
    <t>B95-ALL-418</t>
  </si>
  <si>
    <t>B95-ALL-462</t>
  </si>
  <si>
    <t>C10-133-113</t>
  </si>
  <si>
    <t>C10-133-121</t>
  </si>
  <si>
    <t>C10-133-131</t>
  </si>
  <si>
    <t>C10-133-141</t>
  </si>
  <si>
    <t>C10-133-143</t>
  </si>
  <si>
    <t>C10-133-151</t>
  </si>
  <si>
    <t>C10-133-198</t>
  </si>
  <si>
    <t>C10-133-211</t>
  </si>
  <si>
    <t>C10-133-221</t>
  </si>
  <si>
    <t>C10-133-231</t>
  </si>
  <si>
    <t>C10-133-232</t>
  </si>
  <si>
    <t>C10-133-233</t>
  </si>
  <si>
    <t>C10-133-311</t>
  </si>
  <si>
    <t>C10-133-314</t>
  </si>
  <si>
    <t>C10-133-342</t>
  </si>
  <si>
    <t>C10-133-343</t>
  </si>
  <si>
    <t>C10-133-411</t>
  </si>
  <si>
    <t>C10-133-418</t>
  </si>
  <si>
    <t>C10-133-461</t>
  </si>
  <si>
    <t>C10-133-462</t>
  </si>
  <si>
    <t>C10-ALL-113</t>
  </si>
  <si>
    <t>C10-ALL-121</t>
  </si>
  <si>
    <t>C10-ALL-131</t>
  </si>
  <si>
    <t>C10-ALL-141</t>
  </si>
  <si>
    <t>C10-ALL-143</t>
  </si>
  <si>
    <t>C10-ALL-151</t>
  </si>
  <si>
    <t>C10-ALL-198</t>
  </si>
  <si>
    <t>C10-ALL-211</t>
  </si>
  <si>
    <t>C10-ALL-221</t>
  </si>
  <si>
    <t>C10-ALL-231</t>
  </si>
  <si>
    <t>C10-ALL-232</t>
  </si>
  <si>
    <t>C10-ALL-233</t>
  </si>
  <si>
    <t>C10-ALL-311</t>
  </si>
  <si>
    <t>C10-ALL-314</t>
  </si>
  <si>
    <t>C10-ALL-342</t>
  </si>
  <si>
    <t>C10-ALL-343</t>
  </si>
  <si>
    <t>C10-ALL-411</t>
  </si>
  <si>
    <t>C10-ALL-418</t>
  </si>
  <si>
    <t>C10-ALL-461</t>
  </si>
  <si>
    <t>C10-ALL-462</t>
  </si>
  <si>
    <t>C18-133-113</t>
  </si>
  <si>
    <t>C18-133-121</t>
  </si>
  <si>
    <t>C18-133-131</t>
  </si>
  <si>
    <t>C18-133-135</t>
  </si>
  <si>
    <t>C18-133-141</t>
  </si>
  <si>
    <t>C18-133-173</t>
  </si>
  <si>
    <t>C18-133-198</t>
  </si>
  <si>
    <t>C18-133-321</t>
  </si>
  <si>
    <t>C18-133-322</t>
  </si>
  <si>
    <t>C18-133-327</t>
  </si>
  <si>
    <t>C18-133-342</t>
  </si>
  <si>
    <t>C18-133-343</t>
  </si>
  <si>
    <t>C18-133-411</t>
  </si>
  <si>
    <t>C18-133-451</t>
  </si>
  <si>
    <t>C18-ALL-113</t>
  </si>
  <si>
    <t>C18-ALL-121</t>
  </si>
  <si>
    <t>C18-ALL-131</t>
  </si>
  <si>
    <t>C18-ALL-135</t>
  </si>
  <si>
    <t>C18-ALL-141</t>
  </si>
  <si>
    <t>C18-ALL-173</t>
  </si>
  <si>
    <t>C18-ALL-198</t>
  </si>
  <si>
    <t>C18-ALL-321</t>
  </si>
  <si>
    <t>C18-ALL-322</t>
  </si>
  <si>
    <t>C18-ALL-327</t>
  </si>
  <si>
    <t>C18-ALL-342</t>
  </si>
  <si>
    <t>C18-ALL-343</t>
  </si>
  <si>
    <t>C18-ALL-411</t>
  </si>
  <si>
    <t>C18-ALL-451</t>
  </si>
  <si>
    <t>C33-133-113</t>
  </si>
  <si>
    <t>C33-133-121</t>
  </si>
  <si>
    <t>C33-133-131</t>
  </si>
  <si>
    <t>C33-133-151</t>
  </si>
  <si>
    <t>C33-133-162</t>
  </si>
  <si>
    <t>C33-133-171</t>
  </si>
  <si>
    <t>C33-133-173</t>
  </si>
  <si>
    <t>C33-133-211</t>
  </si>
  <si>
    <t>C33-133-312</t>
  </si>
  <si>
    <t>C33-133-321</t>
  </si>
  <si>
    <t>C33-133-331</t>
  </si>
  <si>
    <t>C33-133-411</t>
  </si>
  <si>
    <t>C33-133-418</t>
  </si>
  <si>
    <t>C33-ALL-113</t>
  </si>
  <si>
    <t>C33-ALL-121</t>
  </si>
  <si>
    <t>C33-ALL-131</t>
  </si>
  <si>
    <t>C33-ALL-151</t>
  </si>
  <si>
    <t>C33-ALL-162</t>
  </si>
  <si>
    <t>C33-ALL-171</t>
  </si>
  <si>
    <t>C33-ALL-173</t>
  </si>
  <si>
    <t>C33-ALL-211</t>
  </si>
  <si>
    <t>C33-ALL-312</t>
  </si>
  <si>
    <t>C33-ALL-321</t>
  </si>
  <si>
    <t>C33-ALL-331</t>
  </si>
  <si>
    <t>C33-ALL-411</t>
  </si>
  <si>
    <t>C33-ALL-418</t>
  </si>
  <si>
    <t>C41-133-113</t>
  </si>
  <si>
    <t>C41-133-121</t>
  </si>
  <si>
    <t>C41-133-141</t>
  </si>
  <si>
    <t>C41-133-151</t>
  </si>
  <si>
    <t>C41-133-311</t>
  </si>
  <si>
    <t>C41-133-343</t>
  </si>
  <si>
    <t>C41-133-411</t>
  </si>
  <si>
    <t>C41-133-414</t>
  </si>
  <si>
    <t>C41-133-418</t>
  </si>
  <si>
    <t>C41-133-462</t>
  </si>
  <si>
    <t>C41-ALL-113</t>
  </si>
  <si>
    <t>C41-ALL-121</t>
  </si>
  <si>
    <t>C41-ALL-141</t>
  </si>
  <si>
    <t>C41-ALL-151</t>
  </si>
  <si>
    <t>C41-ALL-311</t>
  </si>
  <si>
    <t>C41-ALL-343</t>
  </si>
  <si>
    <t>C41-ALL-411</t>
  </si>
  <si>
    <t>C41-ALL-414</t>
  </si>
  <si>
    <t>C41-ALL-418</t>
  </si>
  <si>
    <t>C41-ALL-462</t>
  </si>
  <si>
    <t>C50-133-113</t>
  </si>
  <si>
    <t>C50-133-115</t>
  </si>
  <si>
    <t>C50-133-141</t>
  </si>
  <si>
    <t>C50-133-151</t>
  </si>
  <si>
    <t>C50-133-173</t>
  </si>
  <si>
    <t>C50-133-176</t>
  </si>
  <si>
    <t>C50-133-211</t>
  </si>
  <si>
    <t>C50-133-221</t>
  </si>
  <si>
    <t>C50-133-231</t>
  </si>
  <si>
    <t>C50-133-232</t>
  </si>
  <si>
    <t>C50-133-234</t>
  </si>
  <si>
    <t>C50-133-235</t>
  </si>
  <si>
    <t>C50-133-239</t>
  </si>
  <si>
    <t>C50-133-311</t>
  </si>
  <si>
    <t>C50-133-331</t>
  </si>
  <si>
    <t>C50-133-411</t>
  </si>
  <si>
    <t>C50-133-418</t>
  </si>
  <si>
    <t>C50-133-462</t>
  </si>
  <si>
    <t>C50-ALL-113</t>
  </si>
  <si>
    <t>C50-ALL-115</t>
  </si>
  <si>
    <t>C50-ALL-141</t>
  </si>
  <si>
    <t>C50-ALL-151</t>
  </si>
  <si>
    <t>C50-ALL-173</t>
  </si>
  <si>
    <t>C50-ALL-176</t>
  </si>
  <si>
    <t>C50-ALL-211</t>
  </si>
  <si>
    <t>C50-ALL-221</t>
  </si>
  <si>
    <t>C50-ALL-231</t>
  </si>
  <si>
    <t>C50-ALL-232</t>
  </si>
  <si>
    <t>C50-ALL-234</t>
  </si>
  <si>
    <t>C50-ALL-235</t>
  </si>
  <si>
    <t>C50-ALL-239</t>
  </si>
  <si>
    <t>C50-ALL-311</t>
  </si>
  <si>
    <t>C50-ALL-331</t>
  </si>
  <si>
    <t>C50-ALL-411</t>
  </si>
  <si>
    <t>C50-ALL-418</t>
  </si>
  <si>
    <t>C50-ALL-462</t>
  </si>
  <si>
    <t>C62-133-113</t>
  </si>
  <si>
    <t>C62-133-146</t>
  </si>
  <si>
    <t>C62-133-198</t>
  </si>
  <si>
    <t>C62-133-211</t>
  </si>
  <si>
    <t>C62-133-221</t>
  </si>
  <si>
    <t>C62-133-311</t>
  </si>
  <si>
    <t>C62-133-411</t>
  </si>
  <si>
    <t>C62-133-462</t>
  </si>
  <si>
    <t>C62-ALL-113</t>
  </si>
  <si>
    <t>C62-ALL-146</t>
  </si>
  <si>
    <t>C62-ALL-198</t>
  </si>
  <si>
    <t>C62-ALL-211</t>
  </si>
  <si>
    <t>C62-ALL-221</t>
  </si>
  <si>
    <t>C62-ALL-311</t>
  </si>
  <si>
    <t>C62-ALL-411</t>
  </si>
  <si>
    <t>C62-ALL-462</t>
  </si>
  <si>
    <t>C63-133-113</t>
  </si>
  <si>
    <t>C63-133-146</t>
  </si>
  <si>
    <t>C63-133-197</t>
  </si>
  <si>
    <t>C63-133-211</t>
  </si>
  <si>
    <t>C63-133-232</t>
  </si>
  <si>
    <t>C63-133-239</t>
  </si>
  <si>
    <t>C63-133-311</t>
  </si>
  <si>
    <t>C63-133-327</t>
  </si>
  <si>
    <t>C63-133-411</t>
  </si>
  <si>
    <t>C63-133-418</t>
  </si>
  <si>
    <t>C63-133-462</t>
  </si>
  <si>
    <t>C63-ALL-113</t>
  </si>
  <si>
    <t>C63-ALL-146</t>
  </si>
  <si>
    <t>C63-ALL-197</t>
  </si>
  <si>
    <t>C63-ALL-211</t>
  </si>
  <si>
    <t>C63-ALL-232</t>
  </si>
  <si>
    <t>C63-ALL-239</t>
  </si>
  <si>
    <t>C63-ALL-311</t>
  </si>
  <si>
    <t>C63-ALL-327</t>
  </si>
  <si>
    <t>C63-ALL-411</t>
  </si>
  <si>
    <t>C63-ALL-418</t>
  </si>
  <si>
    <t>C63-ALL-462</t>
  </si>
  <si>
    <t>C67-136-131</t>
  </si>
  <si>
    <t>C67-136-178</t>
  </si>
  <si>
    <t>C67-136-211</t>
  </si>
  <si>
    <t>C67-136-221</t>
  </si>
  <si>
    <t>C67-136-229</t>
  </si>
  <si>
    <t>C67-136-231</t>
  </si>
  <si>
    <t>C67-136-411</t>
  </si>
  <si>
    <t>C67-136-459</t>
  </si>
  <si>
    <t>C67-ALL-131</t>
  </si>
  <si>
    <t>C67-ALL-178</t>
  </si>
  <si>
    <t>C67-ALL-211</t>
  </si>
  <si>
    <t>C67-ALL-221</t>
  </si>
  <si>
    <t>C67-ALL-229</t>
  </si>
  <si>
    <t>C67-ALL-231</t>
  </si>
  <si>
    <t>C67-ALL-411</t>
  </si>
  <si>
    <t>C67-ALL-459</t>
  </si>
  <si>
    <t>C68-133-113</t>
  </si>
  <si>
    <t>C68-133-115</t>
  </si>
  <si>
    <t>C68-133-131</t>
  </si>
  <si>
    <t>C68-133-135</t>
  </si>
  <si>
    <t>C68-133-151</t>
  </si>
  <si>
    <t>C68-133-197</t>
  </si>
  <si>
    <t>C68-133-211</t>
  </si>
  <si>
    <t>C68-133-221</t>
  </si>
  <si>
    <t>C68-133-311</t>
  </si>
  <si>
    <t>C68-133-312</t>
  </si>
  <si>
    <t>C68-133-327</t>
  </si>
  <si>
    <t>C68-133-332</t>
  </si>
  <si>
    <t>C68-133-343</t>
  </si>
  <si>
    <t>C68-133-411</t>
  </si>
  <si>
    <t>C68-133-418</t>
  </si>
  <si>
    <t>C68-ALL-113</t>
  </si>
  <si>
    <t>C68-ALL-115</t>
  </si>
  <si>
    <t>C68-ALL-131</t>
  </si>
  <si>
    <t>C68-ALL-135</t>
  </si>
  <si>
    <t>C68-ALL-151</t>
  </si>
  <si>
    <t>C68-ALL-197</t>
  </si>
  <si>
    <t>C68-ALL-211</t>
  </si>
  <si>
    <t>C68-ALL-221</t>
  </si>
  <si>
    <t>C68-ALL-311</t>
  </si>
  <si>
    <t>C68-ALL-312</t>
  </si>
  <si>
    <t>C68-ALL-327</t>
  </si>
  <si>
    <t>C68-ALL-332</t>
  </si>
  <si>
    <t>C68-ALL-343</t>
  </si>
  <si>
    <t>C68-ALL-411</t>
  </si>
  <si>
    <t>C68-ALL-418</t>
  </si>
  <si>
    <t>E07-133-113</t>
  </si>
  <si>
    <t>E07-133-115</t>
  </si>
  <si>
    <t>E07-133-121</t>
  </si>
  <si>
    <t>E07-133-198</t>
  </si>
  <si>
    <t>E07-133-311</t>
  </si>
  <si>
    <t>E07-133-411</t>
  </si>
  <si>
    <t>E07-133-418</t>
  </si>
  <si>
    <t>E07-133-461</t>
  </si>
  <si>
    <t>E07-133-462</t>
  </si>
  <si>
    <t>E07-ALL-113</t>
  </si>
  <si>
    <t>E07-ALL-115</t>
  </si>
  <si>
    <t>E07-ALL-121</t>
  </si>
  <si>
    <t>E07-ALL-198</t>
  </si>
  <si>
    <t>E07-ALL-311</t>
  </si>
  <si>
    <t>E07-ALL-411</t>
  </si>
  <si>
    <t>E07-ALL-418</t>
  </si>
  <si>
    <t>E07-ALL-461</t>
  </si>
  <si>
    <t>E07-ALL-462</t>
  </si>
  <si>
    <t>E09-133-113</t>
  </si>
  <si>
    <t>E09-133-135</t>
  </si>
  <si>
    <t>E09-133-141</t>
  </si>
  <si>
    <t>E09-133-211</t>
  </si>
  <si>
    <t>E09-133-232</t>
  </si>
  <si>
    <t>E09-133-233</t>
  </si>
  <si>
    <t>E09-133-311</t>
  </si>
  <si>
    <t>E09-133-327</t>
  </si>
  <si>
    <t>E09-133-331</t>
  </si>
  <si>
    <t>E09-133-411</t>
  </si>
  <si>
    <t>E09-133-418</t>
  </si>
  <si>
    <t>E09-133-462</t>
  </si>
  <si>
    <t>E09-ALL-113</t>
  </si>
  <si>
    <t>E09-ALL-135</t>
  </si>
  <si>
    <t>E09-ALL-141</t>
  </si>
  <si>
    <t>E09-ALL-211</t>
  </si>
  <si>
    <t>E09-ALL-232</t>
  </si>
  <si>
    <t>E09-ALL-233</t>
  </si>
  <si>
    <t>E09-ALL-311</t>
  </si>
  <si>
    <t>E09-ALL-327</t>
  </si>
  <si>
    <t>E09-ALL-331</t>
  </si>
  <si>
    <t>E09-ALL-411</t>
  </si>
  <si>
    <t>E09-ALL-418</t>
  </si>
  <si>
    <t>E09-ALL-462</t>
  </si>
  <si>
    <t>E10-133-113</t>
  </si>
  <si>
    <t>E10-133-115</t>
  </si>
  <si>
    <t>E10-133-131</t>
  </si>
  <si>
    <t>E10-133-143</t>
  </si>
  <si>
    <t>E10-133-171</t>
  </si>
  <si>
    <t>E10-133-211</t>
  </si>
  <si>
    <t>E10-133-231</t>
  </si>
  <si>
    <t>E10-133-311</t>
  </si>
  <si>
    <t>E10-133-411</t>
  </si>
  <si>
    <t>E10-133-414</t>
  </si>
  <si>
    <t>E10-133-462</t>
  </si>
  <si>
    <t>E10-ALL-113</t>
  </si>
  <si>
    <t>E10-ALL-115</t>
  </si>
  <si>
    <t>E10-ALL-131</t>
  </si>
  <si>
    <t>E10-ALL-143</t>
  </si>
  <si>
    <t>E10-ALL-171</t>
  </si>
  <si>
    <t>E10-ALL-211</t>
  </si>
  <si>
    <t>E10-ALL-231</t>
  </si>
  <si>
    <t>E10-ALL-311</t>
  </si>
  <si>
    <t>E10-ALL-411</t>
  </si>
  <si>
    <t>E10-ALL-414</t>
  </si>
  <si>
    <t>E10-ALL-462</t>
  </si>
  <si>
    <t>E11-133-113</t>
  </si>
  <si>
    <t>E11-133-141</t>
  </si>
  <si>
    <t>E11-133-211</t>
  </si>
  <si>
    <t>E11-133-231</t>
  </si>
  <si>
    <t>E11-133-232</t>
  </si>
  <si>
    <t>E11-133-233</t>
  </si>
  <si>
    <t>E11-133-234</t>
  </si>
  <si>
    <t>E11-133-235</t>
  </si>
  <si>
    <t>E11-133-411</t>
  </si>
  <si>
    <t>E11-133-418</t>
  </si>
  <si>
    <t>E11-ALL-113</t>
  </si>
  <si>
    <t>E11-ALL-141</t>
  </si>
  <si>
    <t>E11-ALL-211</t>
  </si>
  <si>
    <t>E11-ALL-231</t>
  </si>
  <si>
    <t>E11-ALL-232</t>
  </si>
  <si>
    <t>E11-ALL-233</t>
  </si>
  <si>
    <t>E11-ALL-234</t>
  </si>
  <si>
    <t>E11-ALL-235</t>
  </si>
  <si>
    <t>E11-ALL-411</t>
  </si>
  <si>
    <t>E11-ALL-418</t>
  </si>
  <si>
    <t>E12-133-121</t>
  </si>
  <si>
    <t>E12-133-411</t>
  </si>
  <si>
    <t>E12-133-418</t>
  </si>
  <si>
    <t>E12-133-462</t>
  </si>
  <si>
    <t>E12-ALL-121</t>
  </si>
  <si>
    <t>E12-ALL-411</t>
  </si>
  <si>
    <t>E12-ALL-418</t>
  </si>
  <si>
    <t>E12-ALL-462</t>
  </si>
  <si>
    <t>E13-133-113</t>
  </si>
  <si>
    <t>E13-133-115</t>
  </si>
  <si>
    <t>E13-133-146</t>
  </si>
  <si>
    <t>E13-133-211</t>
  </si>
  <si>
    <t>E13-133-221</t>
  </si>
  <si>
    <t>E13-133-231</t>
  </si>
  <si>
    <t>E13-133-232</t>
  </si>
  <si>
    <t>E13-133-233</t>
  </si>
  <si>
    <t>E13-133-311</t>
  </si>
  <si>
    <t>E13-133-312</t>
  </si>
  <si>
    <t>E13-133-327</t>
  </si>
  <si>
    <t>E13-133-343</t>
  </si>
  <si>
    <t>E13-133-344</t>
  </si>
  <si>
    <t>E13-133-411</t>
  </si>
  <si>
    <t>E13-133-461</t>
  </si>
  <si>
    <t>E13-133-462</t>
  </si>
  <si>
    <t>E13-ALL-113</t>
  </si>
  <si>
    <t>E13-ALL-115</t>
  </si>
  <si>
    <t>E13-ALL-146</t>
  </si>
  <si>
    <t>E13-ALL-211</t>
  </si>
  <si>
    <t>E13-ALL-221</t>
  </si>
  <si>
    <t>E13-ALL-231</t>
  </si>
  <si>
    <t>E13-ALL-232</t>
  </si>
  <si>
    <t>E13-ALL-233</t>
  </si>
  <si>
    <t>E13-ALL-311</t>
  </si>
  <si>
    <t>E13-ALL-312</t>
  </si>
  <si>
    <t>E13-ALL-327</t>
  </si>
  <si>
    <t>E13-ALL-343</t>
  </si>
  <si>
    <t>E13-ALL-344</t>
  </si>
  <si>
    <t>E13-ALL-411</t>
  </si>
  <si>
    <t>E13-ALL-461</t>
  </si>
  <si>
    <t>E13-ALL-462</t>
  </si>
  <si>
    <t>E14-133-113</t>
  </si>
  <si>
    <t>E14-133-131</t>
  </si>
  <si>
    <t>E14-133-231</t>
  </si>
  <si>
    <t>E14-133-311</t>
  </si>
  <si>
    <t>E14-ALL-113</t>
  </si>
  <si>
    <t>E14-ALL-131</t>
  </si>
  <si>
    <t>E14-ALL-231</t>
  </si>
  <si>
    <t>E14-ALL-311</t>
  </si>
  <si>
    <t>E15-133-113</t>
  </si>
  <si>
    <t>E15-133-121</t>
  </si>
  <si>
    <t>E15-133-198</t>
  </si>
  <si>
    <t>E15-133-211</t>
  </si>
  <si>
    <t>E15-133-232</t>
  </si>
  <si>
    <t>E15-133-233</t>
  </si>
  <si>
    <t>E15-133-311</t>
  </si>
  <si>
    <t>E15-133-327</t>
  </si>
  <si>
    <t>E15-133-411</t>
  </si>
  <si>
    <t>E15-133-418</t>
  </si>
  <si>
    <t>E15-ALL-113</t>
  </si>
  <si>
    <t>E15-ALL-121</t>
  </si>
  <si>
    <t>E15-ALL-198</t>
  </si>
  <si>
    <t>E15-ALL-211</t>
  </si>
  <si>
    <t>E15-ALL-232</t>
  </si>
  <si>
    <t>E15-ALL-233</t>
  </si>
  <si>
    <t>E15-ALL-311</t>
  </si>
  <si>
    <t>E15-ALL-327</t>
  </si>
  <si>
    <t>E15-ALL-411</t>
  </si>
  <si>
    <t>E15-ALL-418</t>
  </si>
  <si>
    <t>E16-133-151</t>
  </si>
  <si>
    <t>E16-133-311</t>
  </si>
  <si>
    <t>E16-133-411</t>
  </si>
  <si>
    <t>E16-ALL-151</t>
  </si>
  <si>
    <t>E16-ALL-311</t>
  </si>
  <si>
    <t>E16-ALL-411</t>
  </si>
  <si>
    <t>E17-133-113</t>
  </si>
  <si>
    <t>E17-133-211</t>
  </si>
  <si>
    <t>E17-133-229</t>
  </si>
  <si>
    <t>E17-133-231</t>
  </si>
  <si>
    <t>E17-133-233</t>
  </si>
  <si>
    <t>E17-133-311</t>
  </si>
  <si>
    <t>E17-133-451</t>
  </si>
  <si>
    <t>E17-ALL-113</t>
  </si>
  <si>
    <t>E17-ALL-211</t>
  </si>
  <si>
    <t>E17-ALL-229</t>
  </si>
  <si>
    <t>E17-ALL-231</t>
  </si>
  <si>
    <t>E17-ALL-233</t>
  </si>
  <si>
    <t>E17-ALL-311</t>
  </si>
  <si>
    <t>E17-ALL-451</t>
  </si>
  <si>
    <t>E18-133-113</t>
  </si>
  <si>
    <t>E18-133-121</t>
  </si>
  <si>
    <t>E18-133-311</t>
  </si>
  <si>
    <t>E18-133-411</t>
  </si>
  <si>
    <t>E18-ALL-113</t>
  </si>
  <si>
    <t>E18-ALL-121</t>
  </si>
  <si>
    <t>E18-ALL-311</t>
  </si>
  <si>
    <t>E18-ALL-411</t>
  </si>
  <si>
    <t>E19-133-311</t>
  </si>
  <si>
    <t>E19-133-411</t>
  </si>
  <si>
    <t>E19-133-461</t>
  </si>
  <si>
    <t>E19-ALL-311</t>
  </si>
  <si>
    <t>E19-ALL-411</t>
  </si>
  <si>
    <t>E19-ALL-461</t>
  </si>
  <si>
    <t>010-154-311</t>
  </si>
  <si>
    <t>010-154-343</t>
  </si>
  <si>
    <t>010-154-411</t>
  </si>
  <si>
    <t>01B-154-311</t>
  </si>
  <si>
    <t>01B-154-411</t>
  </si>
  <si>
    <t>01B-154-462</t>
  </si>
  <si>
    <t>01C-154-315</t>
  </si>
  <si>
    <t>01C-154-411</t>
  </si>
  <si>
    <t>01C-154-418</t>
  </si>
  <si>
    <t>01C-154-462</t>
  </si>
  <si>
    <t>01D-154-192</t>
  </si>
  <si>
    <t>01D-154-342</t>
  </si>
  <si>
    <t>01D-154-343</t>
  </si>
  <si>
    <t>01D-154-411</t>
  </si>
  <si>
    <t>01D-ALL-192</t>
  </si>
  <si>
    <t>01D-ALL-342</t>
  </si>
  <si>
    <t>01D-ALL-343</t>
  </si>
  <si>
    <t>020-154-176</t>
  </si>
  <si>
    <t>020-154-178</t>
  </si>
  <si>
    <t>020-154-211</t>
  </si>
  <si>
    <t>020-154-221</t>
  </si>
  <si>
    <t>020-154-231</t>
  </si>
  <si>
    <t>020-154-315</t>
  </si>
  <si>
    <t>020-154-342</t>
  </si>
  <si>
    <t>020-154-411</t>
  </si>
  <si>
    <t>020-154-462</t>
  </si>
  <si>
    <t>020-ALL-176</t>
  </si>
  <si>
    <t>020-ALL-178</t>
  </si>
  <si>
    <t>020-ALL-342</t>
  </si>
  <si>
    <t>030-154-342</t>
  </si>
  <si>
    <t>030-154-411</t>
  </si>
  <si>
    <t>030-154-715</t>
  </si>
  <si>
    <t>030-ALL-715</t>
  </si>
  <si>
    <t>040-154-174</t>
  </si>
  <si>
    <t>040-154-176</t>
  </si>
  <si>
    <t>040-154-211</t>
  </si>
  <si>
    <t>040-154-221</t>
  </si>
  <si>
    <t>040-154-231</t>
  </si>
  <si>
    <t>040-154-411</t>
  </si>
  <si>
    <t>040-154-453</t>
  </si>
  <si>
    <t>040-ALL-174</t>
  </si>
  <si>
    <t>040-ALL-176</t>
  </si>
  <si>
    <t>040-ALL-453</t>
  </si>
  <si>
    <t>050-154-151</t>
  </si>
  <si>
    <t>050-154-171</t>
  </si>
  <si>
    <t>050-154-173</t>
  </si>
  <si>
    <t>050-154-174</t>
  </si>
  <si>
    <t>050-154-176</t>
  </si>
  <si>
    <t>050-154-211</t>
  </si>
  <si>
    <t>050-154-221</t>
  </si>
  <si>
    <t>050-154-231</t>
  </si>
  <si>
    <t>050-154-342</t>
  </si>
  <si>
    <t>050-154-411</t>
  </si>
  <si>
    <t>050-ALL-151</t>
  </si>
  <si>
    <t>050-ALL-342</t>
  </si>
  <si>
    <t>060-154-171</t>
  </si>
  <si>
    <t>060-154-211</t>
  </si>
  <si>
    <t>060-154-221</t>
  </si>
  <si>
    <t>060-154-411</t>
  </si>
  <si>
    <t>06A-154-311</t>
  </si>
  <si>
    <t>06A-ALL-311</t>
  </si>
  <si>
    <t>070-154-462</t>
  </si>
  <si>
    <t>080-154-311</t>
  </si>
  <si>
    <t>080-154-411</t>
  </si>
  <si>
    <t>080-154-418</t>
  </si>
  <si>
    <t>080-154-462</t>
  </si>
  <si>
    <t>08A-154-315</t>
  </si>
  <si>
    <t>090-154-715</t>
  </si>
  <si>
    <t>090-ALL-715</t>
  </si>
  <si>
    <t>09B-154-462</t>
  </si>
  <si>
    <t>100-154-192</t>
  </si>
  <si>
    <t>100-154-411</t>
  </si>
  <si>
    <t>100-154-462</t>
  </si>
  <si>
    <t>100-ALL-192</t>
  </si>
  <si>
    <t>10A-154-315</t>
  </si>
  <si>
    <t>10A-154-342</t>
  </si>
  <si>
    <t>10A-154-411</t>
  </si>
  <si>
    <t>10A-154-418</t>
  </si>
  <si>
    <t>10A-154-462</t>
  </si>
  <si>
    <t>10A-ALL-315</t>
  </si>
  <si>
    <t>10A-ALL-342</t>
  </si>
  <si>
    <t>10B-154-315</t>
  </si>
  <si>
    <t>10B-154-342</t>
  </si>
  <si>
    <t>10B-154-411</t>
  </si>
  <si>
    <t>10B-154-418</t>
  </si>
  <si>
    <t>10B-154-462</t>
  </si>
  <si>
    <t>10B-ALL-315</t>
  </si>
  <si>
    <t>10B-ALL-342</t>
  </si>
  <si>
    <t>110-154-173</t>
  </si>
  <si>
    <t>110-154-211</t>
  </si>
  <si>
    <t>110-154-221</t>
  </si>
  <si>
    <t>110-154-231</t>
  </si>
  <si>
    <t>111-154-173</t>
  </si>
  <si>
    <t>111-154-211</t>
  </si>
  <si>
    <t>111-154-311</t>
  </si>
  <si>
    <t>111-154-342</t>
  </si>
  <si>
    <t>111-154-411</t>
  </si>
  <si>
    <t>111-154-461</t>
  </si>
  <si>
    <t>111-154-462</t>
  </si>
  <si>
    <t>111-ALL-342</t>
  </si>
  <si>
    <t>111-ALL-461</t>
  </si>
  <si>
    <t>11A-154-343</t>
  </si>
  <si>
    <t>11A-154-411</t>
  </si>
  <si>
    <t>11A-154-418</t>
  </si>
  <si>
    <t>11A-154-462</t>
  </si>
  <si>
    <t>11B-154-411</t>
  </si>
  <si>
    <t>11B-154-462</t>
  </si>
  <si>
    <t>11C-154-173</t>
  </si>
  <si>
    <t>11C-154-192</t>
  </si>
  <si>
    <t>11C-ALL-173</t>
  </si>
  <si>
    <t>11C-ALL-192</t>
  </si>
  <si>
    <t>11D-154-173</t>
  </si>
  <si>
    <t>11D-154-211</t>
  </si>
  <si>
    <t>11D-154-344</t>
  </si>
  <si>
    <t>11D-154-411</t>
  </si>
  <si>
    <t>11D-154-462</t>
  </si>
  <si>
    <t>11D-ALL-173</t>
  </si>
  <si>
    <t>11D-ALL-344</t>
  </si>
  <si>
    <t>11K-154-411</t>
  </si>
  <si>
    <t>120-154-311</t>
  </si>
  <si>
    <t>120-154-411</t>
  </si>
  <si>
    <t>120-154-418</t>
  </si>
  <si>
    <t>120-154-462</t>
  </si>
  <si>
    <t>12A-154-173</t>
  </si>
  <si>
    <t>12A-154-211</t>
  </si>
  <si>
    <t>12A-154-231</t>
  </si>
  <si>
    <t>12A-ALL-173</t>
  </si>
  <si>
    <t>12A-ALL-231</t>
  </si>
  <si>
    <t>130-154-173</t>
  </si>
  <si>
    <t>130-154-211</t>
  </si>
  <si>
    <t>130-154-221</t>
  </si>
  <si>
    <t>130-154-231</t>
  </si>
  <si>
    <t>130-154-715</t>
  </si>
  <si>
    <t>130-ALL-715</t>
  </si>
  <si>
    <t>132-154-173</t>
  </si>
  <si>
    <t>132-154-211</t>
  </si>
  <si>
    <t>132-154-221</t>
  </si>
  <si>
    <t>132-154-231</t>
  </si>
  <si>
    <t>132-154-451</t>
  </si>
  <si>
    <t>132-154-452</t>
  </si>
  <si>
    <t>132-154-453</t>
  </si>
  <si>
    <t>132-ALL-173</t>
  </si>
  <si>
    <t>132-ALL-451</t>
  </si>
  <si>
    <t>132-ALL-452</t>
  </si>
  <si>
    <t>132-ALL-453</t>
  </si>
  <si>
    <t>13A-154-411</t>
  </si>
  <si>
    <t>13A-154-462</t>
  </si>
  <si>
    <t>13C-154-411</t>
  </si>
  <si>
    <t>13C-154-462</t>
  </si>
  <si>
    <t>140-154-173</t>
  </si>
  <si>
    <t>140-154-211</t>
  </si>
  <si>
    <t>140-154-221</t>
  </si>
  <si>
    <t>140-154-231</t>
  </si>
  <si>
    <t>140-154-311</t>
  </si>
  <si>
    <t>140-154-343</t>
  </si>
  <si>
    <t>140-154-411</t>
  </si>
  <si>
    <t>140-154-462</t>
  </si>
  <si>
    <t>140-154-715</t>
  </si>
  <si>
    <t>140-ALL-343</t>
  </si>
  <si>
    <t>140-ALL-715</t>
  </si>
  <si>
    <t>150-154-715</t>
  </si>
  <si>
    <t>150-ALL-715</t>
  </si>
  <si>
    <t>160-154-171</t>
  </si>
  <si>
    <t>160-154-174</t>
  </si>
  <si>
    <t>160-154-211</t>
  </si>
  <si>
    <t>160-154-221</t>
  </si>
  <si>
    <t>160-154-231</t>
  </si>
  <si>
    <t>160-154-332</t>
  </si>
  <si>
    <t>160-154-411</t>
  </si>
  <si>
    <t>160-154-461</t>
  </si>
  <si>
    <t>160-154-462</t>
  </si>
  <si>
    <t>160-ALL-332</t>
  </si>
  <si>
    <t>16B-154-342</t>
  </si>
  <si>
    <t>16B-154-411</t>
  </si>
  <si>
    <t>16B-154-462</t>
  </si>
  <si>
    <t>16B-ALL-342</t>
  </si>
  <si>
    <t>170-154-342</t>
  </si>
  <si>
    <t>170-154-411</t>
  </si>
  <si>
    <t>170-154-462</t>
  </si>
  <si>
    <t>170-154-715</t>
  </si>
  <si>
    <t>170-ALL-342</t>
  </si>
  <si>
    <t>170-ALL-715</t>
  </si>
  <si>
    <t>180-154-211</t>
  </si>
  <si>
    <t>180-154-311</t>
  </si>
  <si>
    <t>180-154-411</t>
  </si>
  <si>
    <t>180-154-461</t>
  </si>
  <si>
    <t>181-154-311</t>
  </si>
  <si>
    <t>181-154-343</t>
  </si>
  <si>
    <t>181-154-411</t>
  </si>
  <si>
    <t>181-154-461</t>
  </si>
  <si>
    <t>181-154-715</t>
  </si>
  <si>
    <t>181-ALL-343</t>
  </si>
  <si>
    <t>181-ALL-715</t>
  </si>
  <si>
    <t>182-154-411</t>
  </si>
  <si>
    <t>182-154-461</t>
  </si>
  <si>
    <t>182-154-715</t>
  </si>
  <si>
    <t>182-ALL-715</t>
  </si>
  <si>
    <t>190-154-151</t>
  </si>
  <si>
    <t>190-154-153</t>
  </si>
  <si>
    <t>190-154-171</t>
  </si>
  <si>
    <t>190-154-174</t>
  </si>
  <si>
    <t>190-154-176</t>
  </si>
  <si>
    <t>190-154-211</t>
  </si>
  <si>
    <t>190-154-221</t>
  </si>
  <si>
    <t>190-154-314</t>
  </si>
  <si>
    <t>190-154-342</t>
  </si>
  <si>
    <t>190-154-411</t>
  </si>
  <si>
    <t>190-154-418</t>
  </si>
  <si>
    <t>190-154-462</t>
  </si>
  <si>
    <t>190-ALL-151</t>
  </si>
  <si>
    <t>190-ALL-171</t>
  </si>
  <si>
    <t>190-ALL-176</t>
  </si>
  <si>
    <t>190-ALL-314</t>
  </si>
  <si>
    <t>190-ALL-342</t>
  </si>
  <si>
    <t>19A-154-311</t>
  </si>
  <si>
    <t>19A-154-411</t>
  </si>
  <si>
    <t>19A-154-418</t>
  </si>
  <si>
    <t>19A-154-462</t>
  </si>
  <si>
    <t>19A-ALL-311</t>
  </si>
  <si>
    <t>19B-154-411</t>
  </si>
  <si>
    <t>19B-154-462</t>
  </si>
  <si>
    <t>19C-154-411</t>
  </si>
  <si>
    <t>19C-154-462</t>
  </si>
  <si>
    <t>200-154-311</t>
  </si>
  <si>
    <t>200-154-314</t>
  </si>
  <si>
    <t>200-154-315</t>
  </si>
  <si>
    <t>200-154-411</t>
  </si>
  <si>
    <t>200-154-462</t>
  </si>
  <si>
    <t>200-ALL-314</t>
  </si>
  <si>
    <t>200-ALL-315</t>
  </si>
  <si>
    <t>20A-154-311</t>
  </si>
  <si>
    <t>20A-154-411</t>
  </si>
  <si>
    <t>220-154-171</t>
  </si>
  <si>
    <t>220-154-174</t>
  </si>
  <si>
    <t>220-154-176</t>
  </si>
  <si>
    <t>220-154-211</t>
  </si>
  <si>
    <t>220-154-221</t>
  </si>
  <si>
    <t>220-154-231</t>
  </si>
  <si>
    <t>220-154-411</t>
  </si>
  <si>
    <t>220-154-418</t>
  </si>
  <si>
    <t>220-154-462</t>
  </si>
  <si>
    <t>220-ALL-176</t>
  </si>
  <si>
    <t>230-154-151</t>
  </si>
  <si>
    <t>230-154-173</t>
  </si>
  <si>
    <t>230-154-174</t>
  </si>
  <si>
    <t>230-154-176</t>
  </si>
  <si>
    <t>230-154-178</t>
  </si>
  <si>
    <t>230-154-211</t>
  </si>
  <si>
    <t>230-154-221</t>
  </si>
  <si>
    <t>230-154-231</t>
  </si>
  <si>
    <t>230-154-411</t>
  </si>
  <si>
    <t>230-154-462</t>
  </si>
  <si>
    <t>230-ALL-173</t>
  </si>
  <si>
    <t>230-ALL-178</t>
  </si>
  <si>
    <t>23A-154-311</t>
  </si>
  <si>
    <t>23A-154-315</t>
  </si>
  <si>
    <t>23A-154-342</t>
  </si>
  <si>
    <t>23A-154-411</t>
  </si>
  <si>
    <t>23A-154-418</t>
  </si>
  <si>
    <t>23A-154-462</t>
  </si>
  <si>
    <t>23A-ALL-342</t>
  </si>
  <si>
    <t>240-154-173</t>
  </si>
  <si>
    <t>240-154-211</t>
  </si>
  <si>
    <t>240-154-221</t>
  </si>
  <si>
    <t>240-154-231</t>
  </si>
  <si>
    <t>240-154-344</t>
  </si>
  <si>
    <t>240-154-411</t>
  </si>
  <si>
    <t>240-154-418</t>
  </si>
  <si>
    <t>240-ALL-173</t>
  </si>
  <si>
    <t>240-ALL-344</t>
  </si>
  <si>
    <t>241-154-311</t>
  </si>
  <si>
    <t>241-154-462</t>
  </si>
  <si>
    <t>241-154-715</t>
  </si>
  <si>
    <t>241-ALL-715</t>
  </si>
  <si>
    <t>24B-154-315</t>
  </si>
  <si>
    <t>24B-154-411</t>
  </si>
  <si>
    <t>24B-154-418</t>
  </si>
  <si>
    <t>24B-ALL-315</t>
  </si>
  <si>
    <t>24N-154-174</t>
  </si>
  <si>
    <t>24N-154-211</t>
  </si>
  <si>
    <t>24N-154-315</t>
  </si>
  <si>
    <t>24N-154-342</t>
  </si>
  <si>
    <t>24N-154-411</t>
  </si>
  <si>
    <t>24N-154-418</t>
  </si>
  <si>
    <t>24N-154-462</t>
  </si>
  <si>
    <t>24N-ALL-174</t>
  </si>
  <si>
    <t>24N-ALL-315</t>
  </si>
  <si>
    <t>24N-ALL-342</t>
  </si>
  <si>
    <t>250-154-178</t>
  </si>
  <si>
    <t>250-154-211</t>
  </si>
  <si>
    <t>250-154-311</t>
  </si>
  <si>
    <t>250-154-411</t>
  </si>
  <si>
    <t>250-154-715</t>
  </si>
  <si>
    <t>250-ALL-178</t>
  </si>
  <si>
    <t>250-ALL-715</t>
  </si>
  <si>
    <t>260-154-151</t>
  </si>
  <si>
    <t>260-154-171</t>
  </si>
  <si>
    <t>260-154-173</t>
  </si>
  <si>
    <t>260-154-174</t>
  </si>
  <si>
    <t>260-154-176</t>
  </si>
  <si>
    <t>260-154-192</t>
  </si>
  <si>
    <t>260-154-211</t>
  </si>
  <si>
    <t>260-154-221</t>
  </si>
  <si>
    <t>260-154-314</t>
  </si>
  <si>
    <t>260-154-342</t>
  </si>
  <si>
    <t>260-154-411</t>
  </si>
  <si>
    <t>260-154-462</t>
  </si>
  <si>
    <t>260-154-715</t>
  </si>
  <si>
    <t>260-ALL-176</t>
  </si>
  <si>
    <t>260-ALL-314</t>
  </si>
  <si>
    <t>260-ALL-715</t>
  </si>
  <si>
    <t>26B-154-173</t>
  </si>
  <si>
    <t>26B-154-211</t>
  </si>
  <si>
    <t>26B-154-411</t>
  </si>
  <si>
    <t>26B-ALL-173</t>
  </si>
  <si>
    <t>26C-154-311</t>
  </si>
  <si>
    <t>26C-154-411</t>
  </si>
  <si>
    <t>26C-154-462</t>
  </si>
  <si>
    <t>270-154-462</t>
  </si>
  <si>
    <t>27A-154-411</t>
  </si>
  <si>
    <t>27A-154-418</t>
  </si>
  <si>
    <t>27A-154-462</t>
  </si>
  <si>
    <t>280-154-715</t>
  </si>
  <si>
    <t>280-ALL-715</t>
  </si>
  <si>
    <t>290-154-342</t>
  </si>
  <si>
    <t>290-154-344</t>
  </si>
  <si>
    <t>290-154-411</t>
  </si>
  <si>
    <t>290-154-715</t>
  </si>
  <si>
    <t>290-ALL-342</t>
  </si>
  <si>
    <t>290-ALL-715</t>
  </si>
  <si>
    <t>291-154-171</t>
  </si>
  <si>
    <t>291-154-174</t>
  </si>
  <si>
    <t>291-154-211</t>
  </si>
  <si>
    <t>291-154-221</t>
  </si>
  <si>
    <t>291-154-344</t>
  </si>
  <si>
    <t>291-154-411</t>
  </si>
  <si>
    <t>291-154-418</t>
  </si>
  <si>
    <t>291-154-462</t>
  </si>
  <si>
    <t>291-ALL-174</t>
  </si>
  <si>
    <t>291-ALL-344</t>
  </si>
  <si>
    <t>292-154-411</t>
  </si>
  <si>
    <t>292-154-418</t>
  </si>
  <si>
    <t>292-154-461</t>
  </si>
  <si>
    <t>292-154-462</t>
  </si>
  <si>
    <t>295-154-462</t>
  </si>
  <si>
    <t>29A-154-311</t>
  </si>
  <si>
    <t>29A-154-315</t>
  </si>
  <si>
    <t>29A-154-411</t>
  </si>
  <si>
    <t>29A-154-451</t>
  </si>
  <si>
    <t>29A-154-471</t>
  </si>
  <si>
    <t>29A-ALL-315</t>
  </si>
  <si>
    <t>29A-ALL-451</t>
  </si>
  <si>
    <t>29A-ALL-471</t>
  </si>
  <si>
    <t>300-154-311</t>
  </si>
  <si>
    <t>300-154-462</t>
  </si>
  <si>
    <t>300-154-715</t>
  </si>
  <si>
    <t>300-ALL-715</t>
  </si>
  <si>
    <t>310-154-315</t>
  </si>
  <si>
    <t>310-154-342</t>
  </si>
  <si>
    <t>310-154-411</t>
  </si>
  <si>
    <t>310-154-462</t>
  </si>
  <si>
    <t>310-ALL-342</t>
  </si>
  <si>
    <t>320-154-174</t>
  </si>
  <si>
    <t>320-154-176</t>
  </si>
  <si>
    <t>320-154-211</t>
  </si>
  <si>
    <t>320-154-221</t>
  </si>
  <si>
    <t>320-154-231</t>
  </si>
  <si>
    <t>320-154-314</t>
  </si>
  <si>
    <t>320-ALL-314</t>
  </si>
  <si>
    <t>32A-154-311</t>
  </si>
  <si>
    <t>32A-154-411</t>
  </si>
  <si>
    <t>32B-154-311</t>
  </si>
  <si>
    <t>32B-154-315</t>
  </si>
  <si>
    <t>32B-154-342</t>
  </si>
  <si>
    <t>32B-154-411</t>
  </si>
  <si>
    <t>32B-154-418</t>
  </si>
  <si>
    <t>32B-154-462</t>
  </si>
  <si>
    <t>32B-ALL-315</t>
  </si>
  <si>
    <t>32B-ALL-342</t>
  </si>
  <si>
    <t>32C-154-311</t>
  </si>
  <si>
    <t>32C-154-315</t>
  </si>
  <si>
    <t>32C-154-411</t>
  </si>
  <si>
    <t>32C-154-462</t>
  </si>
  <si>
    <t>32D-154-411</t>
  </si>
  <si>
    <t>32D-154-462</t>
  </si>
  <si>
    <t>32H-154-311</t>
  </si>
  <si>
    <t>32H-ALL-311</t>
  </si>
  <si>
    <t>32K-154-311</t>
  </si>
  <si>
    <t>32K-154-342</t>
  </si>
  <si>
    <t>32K-154-344</t>
  </si>
  <si>
    <t>32K-154-411</t>
  </si>
  <si>
    <t>32K-ALL-344</t>
  </si>
  <si>
    <t>32L-154-462</t>
  </si>
  <si>
    <t>32M-154-411</t>
  </si>
  <si>
    <t>32N-154-192</t>
  </si>
  <si>
    <t>32N-154-343</t>
  </si>
  <si>
    <t>32N-154-344</t>
  </si>
  <si>
    <t>32N-154-411</t>
  </si>
  <si>
    <t>32N-154-451</t>
  </si>
  <si>
    <t>32N-ALL-192</t>
  </si>
  <si>
    <t>32N-ALL-344</t>
  </si>
  <si>
    <t>32N-ALL-451</t>
  </si>
  <si>
    <t>32P-154-451</t>
  </si>
  <si>
    <t>32P-ALL-451</t>
  </si>
  <si>
    <t>32Q-154-311</t>
  </si>
  <si>
    <t>32R-154-311</t>
  </si>
  <si>
    <t>32R-154-411</t>
  </si>
  <si>
    <t>32R-154-462</t>
  </si>
  <si>
    <t>32R-ALL-311</t>
  </si>
  <si>
    <t>32S-154-411</t>
  </si>
  <si>
    <t>32T-154-411</t>
  </si>
  <si>
    <t>32T-154-418</t>
  </si>
  <si>
    <t>32T-154-462</t>
  </si>
  <si>
    <t>32T-ALL-411</t>
  </si>
  <si>
    <t>330-154-171</t>
  </si>
  <si>
    <t>330-154-174</t>
  </si>
  <si>
    <t>330-154-178</t>
  </si>
  <si>
    <t>330-154-211</t>
  </si>
  <si>
    <t>330-154-221</t>
  </si>
  <si>
    <t>330-154-231</t>
  </si>
  <si>
    <t>330-154-411</t>
  </si>
  <si>
    <t>330-154-451</t>
  </si>
  <si>
    <t>330-154-461</t>
  </si>
  <si>
    <t>330-154-462</t>
  </si>
  <si>
    <t>330-ALL-178</t>
  </si>
  <si>
    <t>330-ALL-231</t>
  </si>
  <si>
    <t>33A-154-315</t>
  </si>
  <si>
    <t>33A-154-411</t>
  </si>
  <si>
    <t>33A-154-462</t>
  </si>
  <si>
    <t>340-154-173</t>
  </si>
  <si>
    <t>340-154-311</t>
  </si>
  <si>
    <t>340-154-411</t>
  </si>
  <si>
    <t>340-ALL-173</t>
  </si>
  <si>
    <t>34B-154-173</t>
  </si>
  <si>
    <t>34B-154-174</t>
  </si>
  <si>
    <t>34B-154-211</t>
  </si>
  <si>
    <t>34B-154-418</t>
  </si>
  <si>
    <t>34B-ALL-173</t>
  </si>
  <si>
    <t>34B-ALL-174</t>
  </si>
  <si>
    <t>34D-154-411</t>
  </si>
  <si>
    <t>34F-154-311</t>
  </si>
  <si>
    <t>34F-ALL-311</t>
  </si>
  <si>
    <t>34G-154-311</t>
  </si>
  <si>
    <t>34G-154-411</t>
  </si>
  <si>
    <t>34G-154-418</t>
  </si>
  <si>
    <t>34Z-154-311</t>
  </si>
  <si>
    <t>34Z-154-342</t>
  </si>
  <si>
    <t>34Z-154-343</t>
  </si>
  <si>
    <t>34Z-154-411</t>
  </si>
  <si>
    <t>34Z-ALL-342</t>
  </si>
  <si>
    <t>350-154-451</t>
  </si>
  <si>
    <t>350-154-453</t>
  </si>
  <si>
    <t>350-ALL-451</t>
  </si>
  <si>
    <t>350-ALL-453</t>
  </si>
  <si>
    <t>35A-154-462</t>
  </si>
  <si>
    <t>35B-154-311</t>
  </si>
  <si>
    <t>35B-154-411</t>
  </si>
  <si>
    <t>35B-154-418</t>
  </si>
  <si>
    <t>35B-154-461</t>
  </si>
  <si>
    <t>35B-ALL-311</t>
  </si>
  <si>
    <t>35B-ALL-418</t>
  </si>
  <si>
    <t>35B-ALL-461</t>
  </si>
  <si>
    <t>360-154-151</t>
  </si>
  <si>
    <t>360-154-153</t>
  </si>
  <si>
    <t>360-154-173</t>
  </si>
  <si>
    <t>360-154-174</t>
  </si>
  <si>
    <t>360-154-176</t>
  </si>
  <si>
    <t>360-154-211</t>
  </si>
  <si>
    <t>360-154-221</t>
  </si>
  <si>
    <t>360-154-231</t>
  </si>
  <si>
    <t>360-154-311</t>
  </si>
  <si>
    <t>360-154-314</t>
  </si>
  <si>
    <t>360-154-411</t>
  </si>
  <si>
    <t>360-154-418</t>
  </si>
  <si>
    <t>360-154-462</t>
  </si>
  <si>
    <t>36B-154-173</t>
  </si>
  <si>
    <t>36B-154-342</t>
  </si>
  <si>
    <t>36B-154-343</t>
  </si>
  <si>
    <t>36B-154-411</t>
  </si>
  <si>
    <t>36B-ALL-173</t>
  </si>
  <si>
    <t>36B-ALL-342</t>
  </si>
  <si>
    <t>36B-ALL-343</t>
  </si>
  <si>
    <t>36C-154-411</t>
  </si>
  <si>
    <t>36C-154-462</t>
  </si>
  <si>
    <t>36F-154-462</t>
  </si>
  <si>
    <t>36G-154-418</t>
  </si>
  <si>
    <t>370-154-171</t>
  </si>
  <si>
    <t>370-154-173</t>
  </si>
  <si>
    <t>370-154-174</t>
  </si>
  <si>
    <t>370-154-176</t>
  </si>
  <si>
    <t>370-154-178</t>
  </si>
  <si>
    <t>370-154-211</t>
  </si>
  <si>
    <t>370-154-221</t>
  </si>
  <si>
    <t>370-154-231</t>
  </si>
  <si>
    <t>370-154-411</t>
  </si>
  <si>
    <t>370-154-461</t>
  </si>
  <si>
    <t>370-154-715</t>
  </si>
  <si>
    <t>370-ALL-173</t>
  </si>
  <si>
    <t>370-ALL-174</t>
  </si>
  <si>
    <t>370-ALL-176</t>
  </si>
  <si>
    <t>370-ALL-715</t>
  </si>
  <si>
    <t>380-154-171</t>
  </si>
  <si>
    <t>380-154-174</t>
  </si>
  <si>
    <t>380-154-211</t>
  </si>
  <si>
    <t>380-154-221</t>
  </si>
  <si>
    <t>380-154-231</t>
  </si>
  <si>
    <t>380-154-342</t>
  </si>
  <si>
    <t>380-154-411</t>
  </si>
  <si>
    <t>380-ALL-342</t>
  </si>
  <si>
    <t>390-154-411</t>
  </si>
  <si>
    <t>390-154-418</t>
  </si>
  <si>
    <t>390-154-462</t>
  </si>
  <si>
    <t>39A-154-411</t>
  </si>
  <si>
    <t>39A-154-418</t>
  </si>
  <si>
    <t>39A-154-462</t>
  </si>
  <si>
    <t>39B-154-342</t>
  </si>
  <si>
    <t>39B-154-411</t>
  </si>
  <si>
    <t>39B-154-418</t>
  </si>
  <si>
    <t>39B-154-462</t>
  </si>
  <si>
    <t>39B-ALL-342</t>
  </si>
  <si>
    <t>400-154-311</t>
  </si>
  <si>
    <t>400-154-315</t>
  </si>
  <si>
    <t>400-154-342</t>
  </si>
  <si>
    <t>400-154-411</t>
  </si>
  <si>
    <t>400-154-418</t>
  </si>
  <si>
    <t>400-ALL-315</t>
  </si>
  <si>
    <t>410-154-311</t>
  </si>
  <si>
    <t>410-154-314</t>
  </si>
  <si>
    <t>410-154-411</t>
  </si>
  <si>
    <t>410-154-462</t>
  </si>
  <si>
    <t>41B-154-311</t>
  </si>
  <si>
    <t>41B-ALL-311</t>
  </si>
  <si>
    <t>41C-154-311</t>
  </si>
  <si>
    <t>41C-154-315</t>
  </si>
  <si>
    <t>41C-154-411</t>
  </si>
  <si>
    <t>41C-154-462</t>
  </si>
  <si>
    <t>41C-ALL-311</t>
  </si>
  <si>
    <t>41D-154-411</t>
  </si>
  <si>
    <t>41D-154-462</t>
  </si>
  <si>
    <t>41F-154-411</t>
  </si>
  <si>
    <t>41F-154-418</t>
  </si>
  <si>
    <t>41G-154-411</t>
  </si>
  <si>
    <t>41G-154-418</t>
  </si>
  <si>
    <t>41G-154-462</t>
  </si>
  <si>
    <t>41H-154-192</t>
  </si>
  <si>
    <t>41H-154-311</t>
  </si>
  <si>
    <t>41H-154-342</t>
  </si>
  <si>
    <t>41H-154-343</t>
  </si>
  <si>
    <t>41H-154-344</t>
  </si>
  <si>
    <t>41H-154-411</t>
  </si>
  <si>
    <t>41H-154-418</t>
  </si>
  <si>
    <t>41H-ALL-192</t>
  </si>
  <si>
    <t>41H-ALL-342</t>
  </si>
  <si>
    <t>41H-ALL-343</t>
  </si>
  <si>
    <t>41H-ALL-344</t>
  </si>
  <si>
    <t>41H-ALL-411</t>
  </si>
  <si>
    <t>41J-154-311</t>
  </si>
  <si>
    <t>41J-ALL-311</t>
  </si>
  <si>
    <t>41K-154-411</t>
  </si>
  <si>
    <t>41K-154-418</t>
  </si>
  <si>
    <t>41K-154-451</t>
  </si>
  <si>
    <t>41K-154-462</t>
  </si>
  <si>
    <t>41K-ALL-451</t>
  </si>
  <si>
    <t>41L-154-311</t>
  </si>
  <si>
    <t>41L-ALL-311</t>
  </si>
  <si>
    <t>41M-154-311</t>
  </si>
  <si>
    <t>41M-154-342</t>
  </si>
  <si>
    <t>41M-154-411</t>
  </si>
  <si>
    <t>41M-154-461</t>
  </si>
  <si>
    <t>41M-ALL-342</t>
  </si>
  <si>
    <t>41N-154-342</t>
  </si>
  <si>
    <t>41N-154-411</t>
  </si>
  <si>
    <t>41N-154-418</t>
  </si>
  <si>
    <t>41N-154-451</t>
  </si>
  <si>
    <t>41N-154-462</t>
  </si>
  <si>
    <t>41N-ALL-342</t>
  </si>
  <si>
    <t>41N-ALL-451</t>
  </si>
  <si>
    <t>420-154-311</t>
  </si>
  <si>
    <t>420-154-411</t>
  </si>
  <si>
    <t>420-154-462</t>
  </si>
  <si>
    <t>421-154-311</t>
  </si>
  <si>
    <t>421-154-715</t>
  </si>
  <si>
    <t>421-ALL-715</t>
  </si>
  <si>
    <t>422-154-173</t>
  </si>
  <si>
    <t>422-154-174</t>
  </si>
  <si>
    <t>422-154-211</t>
  </si>
  <si>
    <t>422-154-311</t>
  </si>
  <si>
    <t>422-154-343</t>
  </si>
  <si>
    <t>422-154-344</t>
  </si>
  <si>
    <t>422-154-411</t>
  </si>
  <si>
    <t>422-154-462</t>
  </si>
  <si>
    <t>422-154-715</t>
  </si>
  <si>
    <t>422-ALL-343</t>
  </si>
  <si>
    <t>422-ALL-344</t>
  </si>
  <si>
    <t>422-ALL-715</t>
  </si>
  <si>
    <t>42A-154-411</t>
  </si>
  <si>
    <t>42A-154-451</t>
  </si>
  <si>
    <t>42A-ALL-451</t>
  </si>
  <si>
    <t>42B-154-315</t>
  </si>
  <si>
    <t>42B-154-411</t>
  </si>
  <si>
    <t>42B-154-418</t>
  </si>
  <si>
    <t>430-154-173</t>
  </si>
  <si>
    <t>430-154-211</t>
  </si>
  <si>
    <t>430-154-221</t>
  </si>
  <si>
    <t>430-154-231</t>
  </si>
  <si>
    <t>430-154-342</t>
  </si>
  <si>
    <t>430-154-411</t>
  </si>
  <si>
    <t>430-154-715</t>
  </si>
  <si>
    <t>430-ALL-342</t>
  </si>
  <si>
    <t>430-ALL-715</t>
  </si>
  <si>
    <t>43C-154-411</t>
  </si>
  <si>
    <t>440-154-171</t>
  </si>
  <si>
    <t>440-154-173</t>
  </si>
  <si>
    <t>440-154-174</t>
  </si>
  <si>
    <t>440-154-211</t>
  </si>
  <si>
    <t>440-154-221</t>
  </si>
  <si>
    <t>440-154-411</t>
  </si>
  <si>
    <t>440-154-462</t>
  </si>
  <si>
    <t>440-ALL-173</t>
  </si>
  <si>
    <t>44A-154-192</t>
  </si>
  <si>
    <t>44A-154-311</t>
  </si>
  <si>
    <t>44A-154-411</t>
  </si>
  <si>
    <t>44A-ALL-192</t>
  </si>
  <si>
    <t>44A-ALL-311</t>
  </si>
  <si>
    <t>450-154-173</t>
  </si>
  <si>
    <t>450-154-176</t>
  </si>
  <si>
    <t>450-154-211</t>
  </si>
  <si>
    <t>450-154-221</t>
  </si>
  <si>
    <t>450-154-231</t>
  </si>
  <si>
    <t>450-154-411</t>
  </si>
  <si>
    <t>450-154-462</t>
  </si>
  <si>
    <t>45A-154-411</t>
  </si>
  <si>
    <t>45A-154-418</t>
  </si>
  <si>
    <t>45A-154-462</t>
  </si>
  <si>
    <t>45B-154-343</t>
  </si>
  <si>
    <t>45B-154-344</t>
  </si>
  <si>
    <t>45B-154-462</t>
  </si>
  <si>
    <t>45B-ALL-343</t>
  </si>
  <si>
    <t>45B-ALL-344</t>
  </si>
  <si>
    <t>470-154-173</t>
  </si>
  <si>
    <t>470-154-174</t>
  </si>
  <si>
    <t>470-154-211</t>
  </si>
  <si>
    <t>470-154-221</t>
  </si>
  <si>
    <t>470-154-342</t>
  </si>
  <si>
    <t>470-154-344</t>
  </si>
  <si>
    <t>470-154-411</t>
  </si>
  <si>
    <t>470-154-715</t>
  </si>
  <si>
    <t>470-ALL-715</t>
  </si>
  <si>
    <t>480-154-715</t>
  </si>
  <si>
    <t>480-ALL-715</t>
  </si>
  <si>
    <t>490-154-173</t>
  </si>
  <si>
    <t>490-154-211</t>
  </si>
  <si>
    <t>490-154-221</t>
  </si>
  <si>
    <t>490-154-231</t>
  </si>
  <si>
    <t>490-154-311</t>
  </si>
  <si>
    <t>490-154-342</t>
  </si>
  <si>
    <t>490-154-343</t>
  </si>
  <si>
    <t>490-154-411</t>
  </si>
  <si>
    <t>490-154-462</t>
  </si>
  <si>
    <t>490-154-715</t>
  </si>
  <si>
    <t>490-ALL-173</t>
  </si>
  <si>
    <t>490-ALL-715</t>
  </si>
  <si>
    <t>491-154-173</t>
  </si>
  <si>
    <t>491-154-211</t>
  </si>
  <si>
    <t>491-154-221</t>
  </si>
  <si>
    <t>491-154-411</t>
  </si>
  <si>
    <t>491-ALL-173</t>
  </si>
  <si>
    <t>49B-154-173</t>
  </si>
  <si>
    <t>49B-154-174</t>
  </si>
  <si>
    <t>49B-154-211</t>
  </si>
  <si>
    <t>49B-154-221</t>
  </si>
  <si>
    <t>49B-154-231</t>
  </si>
  <si>
    <t>49B-154-411</t>
  </si>
  <si>
    <t>49B-154-418</t>
  </si>
  <si>
    <t>49B-154-451</t>
  </si>
  <si>
    <t>49B-ALL-173</t>
  </si>
  <si>
    <t>49B-ALL-174</t>
  </si>
  <si>
    <t>49B-ALL-451</t>
  </si>
  <si>
    <t>49D-154-462</t>
  </si>
  <si>
    <t>49E-154-311</t>
  </si>
  <si>
    <t>49E-154-343</t>
  </si>
  <si>
    <t>49E-154-411</t>
  </si>
  <si>
    <t>49E-154-462</t>
  </si>
  <si>
    <t>49E-ALL-343</t>
  </si>
  <si>
    <t>500-154-173</t>
  </si>
  <si>
    <t>500-154-211</t>
  </si>
  <si>
    <t>500-154-715</t>
  </si>
  <si>
    <t>500-ALL-715</t>
  </si>
  <si>
    <t>50A-154-311</t>
  </si>
  <si>
    <t>50A-154-411</t>
  </si>
  <si>
    <t>50A-154-418</t>
  </si>
  <si>
    <t>50A-154-461</t>
  </si>
  <si>
    <t>50A-ALL-461</t>
  </si>
  <si>
    <t>510-154-174</t>
  </si>
  <si>
    <t>510-154-411</t>
  </si>
  <si>
    <t>510-154-462</t>
  </si>
  <si>
    <t>51A-154-342</t>
  </si>
  <si>
    <t>51A-154-462</t>
  </si>
  <si>
    <t>51A-ALL-342</t>
  </si>
  <si>
    <t>51B-154-311</t>
  </si>
  <si>
    <t>520-154-171</t>
  </si>
  <si>
    <t>520-154-176</t>
  </si>
  <si>
    <t>520-154-211</t>
  </si>
  <si>
    <t>520-154-221</t>
  </si>
  <si>
    <t>520-154-231</t>
  </si>
  <si>
    <t>520-154-411</t>
  </si>
  <si>
    <t>530-154-173</t>
  </si>
  <si>
    <t>530-154-211</t>
  </si>
  <si>
    <t>530-154-221</t>
  </si>
  <si>
    <t>530-154-231</t>
  </si>
  <si>
    <t>530-154-411</t>
  </si>
  <si>
    <t>530-154-418</t>
  </si>
  <si>
    <t>530-154-461</t>
  </si>
  <si>
    <t>530-154-462</t>
  </si>
  <si>
    <t>530-ALL-173</t>
  </si>
  <si>
    <t>53B-154-311</t>
  </si>
  <si>
    <t>53B-154-411</t>
  </si>
  <si>
    <t>53B-154-462</t>
  </si>
  <si>
    <t>53B-ALL-311</t>
  </si>
  <si>
    <t>540-154-151</t>
  </si>
  <si>
    <t>540-154-153</t>
  </si>
  <si>
    <t>540-154-171</t>
  </si>
  <si>
    <t>540-154-173</t>
  </si>
  <si>
    <t>540-154-174</t>
  </si>
  <si>
    <t>540-154-176</t>
  </si>
  <si>
    <t>540-154-199</t>
  </si>
  <si>
    <t>540-154-211</t>
  </si>
  <si>
    <t>540-154-221</t>
  </si>
  <si>
    <t>540-154-231</t>
  </si>
  <si>
    <t>540-154-411</t>
  </si>
  <si>
    <t>540-154-715</t>
  </si>
  <si>
    <t>540-ALL-151</t>
  </si>
  <si>
    <t>540-ALL-153</t>
  </si>
  <si>
    <t>540-ALL-176</t>
  </si>
  <si>
    <t>540-ALL-199</t>
  </si>
  <si>
    <t>540-ALL-715</t>
  </si>
  <si>
    <t>54A-154-411</t>
  </si>
  <si>
    <t>550-154-173</t>
  </si>
  <si>
    <t>550-154-192</t>
  </si>
  <si>
    <t>550-154-211</t>
  </si>
  <si>
    <t>550-154-221</t>
  </si>
  <si>
    <t>550-154-315</t>
  </si>
  <si>
    <t>550-154-344</t>
  </si>
  <si>
    <t>550-154-411</t>
  </si>
  <si>
    <t>550-154-715</t>
  </si>
  <si>
    <t>550-ALL-344</t>
  </si>
  <si>
    <t>550-ALL-715</t>
  </si>
  <si>
    <t>55A-154-344</t>
  </si>
  <si>
    <t>55A-154-411</t>
  </si>
  <si>
    <t>55A-154-418</t>
  </si>
  <si>
    <t>55A-154-451</t>
  </si>
  <si>
    <t>55A-154-462</t>
  </si>
  <si>
    <t>55A-ALL-344</t>
  </si>
  <si>
    <t>55A-ALL-451</t>
  </si>
  <si>
    <t>560-154-174</t>
  </si>
  <si>
    <t>560-154-176</t>
  </si>
  <si>
    <t>560-154-199</t>
  </si>
  <si>
    <t>560-154-211</t>
  </si>
  <si>
    <t>560-154-221</t>
  </si>
  <si>
    <t>560-154-231</t>
  </si>
  <si>
    <t>560-154-343</t>
  </si>
  <si>
    <t>560-154-411</t>
  </si>
  <si>
    <t>560-154-418</t>
  </si>
  <si>
    <t>560-154-459</t>
  </si>
  <si>
    <t>560-154-462</t>
  </si>
  <si>
    <t>560-ALL-199</t>
  </si>
  <si>
    <t>570-154-173</t>
  </si>
  <si>
    <t>570-154-174</t>
  </si>
  <si>
    <t>570-154-199</t>
  </si>
  <si>
    <t>570-154-211</t>
  </si>
  <si>
    <t>570-154-221</t>
  </si>
  <si>
    <t>570-154-231</t>
  </si>
  <si>
    <t>570-154-342</t>
  </si>
  <si>
    <t>570-154-411</t>
  </si>
  <si>
    <t>570-154-451</t>
  </si>
  <si>
    <t>570-154-453</t>
  </si>
  <si>
    <t>570-ALL-173</t>
  </si>
  <si>
    <t>570-ALL-342</t>
  </si>
  <si>
    <t>570-ALL-451</t>
  </si>
  <si>
    <t>570-ALL-453</t>
  </si>
  <si>
    <t>580-154-173</t>
  </si>
  <si>
    <t>580-154-211</t>
  </si>
  <si>
    <t>580-154-221</t>
  </si>
  <si>
    <t>580-154-231</t>
  </si>
  <si>
    <t>580-154-715</t>
  </si>
  <si>
    <t>580-ALL-715</t>
  </si>
  <si>
    <t>58B-154-462</t>
  </si>
  <si>
    <t>590-154-173</t>
  </si>
  <si>
    <t>590-154-211</t>
  </si>
  <si>
    <t>590-154-221</t>
  </si>
  <si>
    <t>590-154-231</t>
  </si>
  <si>
    <t>590-154-315</t>
  </si>
  <si>
    <t>590-154-342</t>
  </si>
  <si>
    <t>590-154-411</t>
  </si>
  <si>
    <t>590-154-418</t>
  </si>
  <si>
    <t>590-154-715</t>
  </si>
  <si>
    <t>590-ALL-173</t>
  </si>
  <si>
    <t>590-ALL-315</t>
  </si>
  <si>
    <t>590-ALL-715</t>
  </si>
  <si>
    <t>600-154-173</t>
  </si>
  <si>
    <t>600-154-211</t>
  </si>
  <si>
    <t>600-154-221</t>
  </si>
  <si>
    <t>600-154-311</t>
  </si>
  <si>
    <t>600-154-315</t>
  </si>
  <si>
    <t>600-154-411</t>
  </si>
  <si>
    <t>600-154-418</t>
  </si>
  <si>
    <t>600-154-462</t>
  </si>
  <si>
    <t>600-154-715</t>
  </si>
  <si>
    <t>600-ALL-715</t>
  </si>
  <si>
    <t>60B-154-411</t>
  </si>
  <si>
    <t>60D-154-462</t>
  </si>
  <si>
    <t>60F-154-411</t>
  </si>
  <si>
    <t>60F-154-418</t>
  </si>
  <si>
    <t>60G-154-311</t>
  </si>
  <si>
    <t>60I-154-171</t>
  </si>
  <si>
    <t>60I-154-173</t>
  </si>
  <si>
    <t>60I-154-211</t>
  </si>
  <si>
    <t>60I-154-221</t>
  </si>
  <si>
    <t>60I-154-231</t>
  </si>
  <si>
    <t>60I-154-344</t>
  </si>
  <si>
    <t>60I-154-462</t>
  </si>
  <si>
    <t>60I-ALL-171</t>
  </si>
  <si>
    <t>60I-ALL-173</t>
  </si>
  <si>
    <t>60I-ALL-344</t>
  </si>
  <si>
    <t>60J-154-411</t>
  </si>
  <si>
    <t>60J-154-462</t>
  </si>
  <si>
    <t>60K-154-151</t>
  </si>
  <si>
    <t>60K-154-311</t>
  </si>
  <si>
    <t>60K-154-411</t>
  </si>
  <si>
    <t>60K-ALL-151</t>
  </si>
  <si>
    <t>60L-154-411</t>
  </si>
  <si>
    <t>60L-154-418</t>
  </si>
  <si>
    <t>60M-154-344</t>
  </si>
  <si>
    <t>60M-154-418</t>
  </si>
  <si>
    <t>60M-ALL-344</t>
  </si>
  <si>
    <t>60N-154-171</t>
  </si>
  <si>
    <t>60N-154-211</t>
  </si>
  <si>
    <t>60N-154-229</t>
  </si>
  <si>
    <t>60N-154-231</t>
  </si>
  <si>
    <t>60N-154-311</t>
  </si>
  <si>
    <t>60N-ALL-229</t>
  </si>
  <si>
    <t>60N-ALL-231</t>
  </si>
  <si>
    <t>60P-154-411</t>
  </si>
  <si>
    <t>60Q-154-311</t>
  </si>
  <si>
    <t>60Q-154-411</t>
  </si>
  <si>
    <t>60Q-154-462</t>
  </si>
  <si>
    <t>60S-154-151</t>
  </si>
  <si>
    <t>60S-154-192</t>
  </si>
  <si>
    <t>60S-154-211</t>
  </si>
  <si>
    <t>60S-154-314</t>
  </si>
  <si>
    <t>60S-154-332</t>
  </si>
  <si>
    <t>60S-154-342</t>
  </si>
  <si>
    <t>60S-154-411</t>
  </si>
  <si>
    <t>60S-154-418</t>
  </si>
  <si>
    <t>60S-154-451</t>
  </si>
  <si>
    <t>60S-154-471</t>
  </si>
  <si>
    <t>60S-ALL-151</t>
  </si>
  <si>
    <t>60S-ALL-192</t>
  </si>
  <si>
    <t>60S-ALL-314</t>
  </si>
  <si>
    <t>60S-ALL-332</t>
  </si>
  <si>
    <t>60S-ALL-342</t>
  </si>
  <si>
    <t>60S-ALL-451</t>
  </si>
  <si>
    <t>60S-ALL-471</t>
  </si>
  <si>
    <t>60Y-154-343</t>
  </si>
  <si>
    <t>60Y-ALL-343</t>
  </si>
  <si>
    <t>610-154-174</t>
  </si>
  <si>
    <t>610-154-211</t>
  </si>
  <si>
    <t>610-154-221</t>
  </si>
  <si>
    <t>610-154-411</t>
  </si>
  <si>
    <t>61J-154-314</t>
  </si>
  <si>
    <t>61J-154-315</t>
  </si>
  <si>
    <t>61J-154-342</t>
  </si>
  <si>
    <t>61J-154-411</t>
  </si>
  <si>
    <t>61J-ALL-314</t>
  </si>
  <si>
    <t>61J-ALL-315</t>
  </si>
  <si>
    <t>61J-ALL-342</t>
  </si>
  <si>
    <t>61K-154-311</t>
  </si>
  <si>
    <t>61M-154-311</t>
  </si>
  <si>
    <t>61M-154-343</t>
  </si>
  <si>
    <t>61M-154-411</t>
  </si>
  <si>
    <t>61M-ALL-343</t>
  </si>
  <si>
    <t>61N-154-411</t>
  </si>
  <si>
    <t>61N-154-418</t>
  </si>
  <si>
    <t>61P-154-342</t>
  </si>
  <si>
    <t>61P-154-411</t>
  </si>
  <si>
    <t>61P-ALL-342</t>
  </si>
  <si>
    <t>61Q-154-411</t>
  </si>
  <si>
    <t>61Q-154-462</t>
  </si>
  <si>
    <t>61R-154-311</t>
  </si>
  <si>
    <t>61S-154-411</t>
  </si>
  <si>
    <t>61S-154-462</t>
  </si>
  <si>
    <t>61T-154-311</t>
  </si>
  <si>
    <t>61T-154-411</t>
  </si>
  <si>
    <t>61T-154-418</t>
  </si>
  <si>
    <t>61T-154-462</t>
  </si>
  <si>
    <t>61U-154-411</t>
  </si>
  <si>
    <t>61U-154-418</t>
  </si>
  <si>
    <t>61V-154-332</t>
  </si>
  <si>
    <t>61V-154-411</t>
  </si>
  <si>
    <t>61V-154-418</t>
  </si>
  <si>
    <t>61V-154-451</t>
  </si>
  <si>
    <t>61V-ALL-332</t>
  </si>
  <si>
    <t>61V-ALL-451</t>
  </si>
  <si>
    <t>61W-154-342</t>
  </si>
  <si>
    <t>61W-154-462</t>
  </si>
  <si>
    <t>61W-ALL-342</t>
  </si>
  <si>
    <t>61W-ALL-462</t>
  </si>
  <si>
    <t>61X-154-411</t>
  </si>
  <si>
    <t>61X-154-462</t>
  </si>
  <si>
    <t>620-154-151</t>
  </si>
  <si>
    <t>620-154-171</t>
  </si>
  <si>
    <t>620-154-173</t>
  </si>
  <si>
    <t>620-154-211</t>
  </si>
  <si>
    <t>620-154-221</t>
  </si>
  <si>
    <t>620-154-231</t>
  </si>
  <si>
    <t>62A-154-311</t>
  </si>
  <si>
    <t>62A-154-342</t>
  </si>
  <si>
    <t>62A-154-343</t>
  </si>
  <si>
    <t>62A-ALL-342</t>
  </si>
  <si>
    <t>62A-ALL-343</t>
  </si>
  <si>
    <t>62J-154-462</t>
  </si>
  <si>
    <t>630-154-211</t>
  </si>
  <si>
    <t>630-154-221</t>
  </si>
  <si>
    <t>630-154-344</t>
  </si>
  <si>
    <t>630-154-411</t>
  </si>
  <si>
    <t>630-154-418</t>
  </si>
  <si>
    <t>630-154-461</t>
  </si>
  <si>
    <t>630-154-462</t>
  </si>
  <si>
    <t>630-154-715</t>
  </si>
  <si>
    <t>630-ALL-344</t>
  </si>
  <si>
    <t>630-ALL-715</t>
  </si>
  <si>
    <t>63A-154-411</t>
  </si>
  <si>
    <t>63A-154-462</t>
  </si>
  <si>
    <t>63B-154-462</t>
  </si>
  <si>
    <t>63C-154-411</t>
  </si>
  <si>
    <t>63C-154-418</t>
  </si>
  <si>
    <t>63C-154-462</t>
  </si>
  <si>
    <t>640-154-151</t>
  </si>
  <si>
    <t>640-154-153</t>
  </si>
  <si>
    <t>640-154-171</t>
  </si>
  <si>
    <t>640-154-173</t>
  </si>
  <si>
    <t>640-154-174</t>
  </si>
  <si>
    <t>640-154-211</t>
  </si>
  <si>
    <t>640-154-221</t>
  </si>
  <si>
    <t>640-154-411</t>
  </si>
  <si>
    <t>640-154-418</t>
  </si>
  <si>
    <t>640-154-462</t>
  </si>
  <si>
    <t>640-ALL-153</t>
  </si>
  <si>
    <t>64A-154-343</t>
  </si>
  <si>
    <t>64A-154-411</t>
  </si>
  <si>
    <t>64A-ALL-343</t>
  </si>
  <si>
    <t>650-154-311</t>
  </si>
  <si>
    <t>650-154-314</t>
  </si>
  <si>
    <t>650-154-411</t>
  </si>
  <si>
    <t>650-154-715</t>
  </si>
  <si>
    <t>650-ALL-314</t>
  </si>
  <si>
    <t>650-ALL-715</t>
  </si>
  <si>
    <t>65A-154-311</t>
  </si>
  <si>
    <t>65A-154-342</t>
  </si>
  <si>
    <t>65A-154-411</t>
  </si>
  <si>
    <t>65A-154-462</t>
  </si>
  <si>
    <t>65A-ALL-342</t>
  </si>
  <si>
    <t>65B-154-411</t>
  </si>
  <si>
    <t>65C-154-315</t>
  </si>
  <si>
    <t>65C-154-342</t>
  </si>
  <si>
    <t>65C-154-411</t>
  </si>
  <si>
    <t>65C-154-418</t>
  </si>
  <si>
    <t>65C-ALL-315</t>
  </si>
  <si>
    <t>65C-ALL-342</t>
  </si>
  <si>
    <t>65D-154-311</t>
  </si>
  <si>
    <t>65D-154-411</t>
  </si>
  <si>
    <t>65F-154-462</t>
  </si>
  <si>
    <t>65G-154-192</t>
  </si>
  <si>
    <t>65G-154-411</t>
  </si>
  <si>
    <t>65G-ALL-192</t>
  </si>
  <si>
    <t>65Z-154-411</t>
  </si>
  <si>
    <t>65Z-154-462</t>
  </si>
  <si>
    <t>660-154-173</t>
  </si>
  <si>
    <t>660-154-211</t>
  </si>
  <si>
    <t>660-154-221</t>
  </si>
  <si>
    <t>660-154-231</t>
  </si>
  <si>
    <t>660-154-343</t>
  </si>
  <si>
    <t>660-154-411</t>
  </si>
  <si>
    <t>660-ALL-173</t>
  </si>
  <si>
    <t>660-ALL-231</t>
  </si>
  <si>
    <t>66A-154-342</t>
  </si>
  <si>
    <t>66A-154-411</t>
  </si>
  <si>
    <t>66A-154-451</t>
  </si>
  <si>
    <t>66A-ALL-342</t>
  </si>
  <si>
    <t>66A-ALL-451</t>
  </si>
  <si>
    <t>670-154-411</t>
  </si>
  <si>
    <t>670-154-418</t>
  </si>
  <si>
    <t>670-154-461</t>
  </si>
  <si>
    <t>670-154-462</t>
  </si>
  <si>
    <t>67B-154-171</t>
  </si>
  <si>
    <t>67B-154-211</t>
  </si>
  <si>
    <t>67B-154-411</t>
  </si>
  <si>
    <t>680-154-192</t>
  </si>
  <si>
    <t>680-154-315</t>
  </si>
  <si>
    <t>680-154-342</t>
  </si>
  <si>
    <t>680-154-343</t>
  </si>
  <si>
    <t>680-154-344</t>
  </si>
  <si>
    <t>680-154-411</t>
  </si>
  <si>
    <t>680-154-418</t>
  </si>
  <si>
    <t>680-ALL-315</t>
  </si>
  <si>
    <t>680-ALL-342</t>
  </si>
  <si>
    <t>680-ALL-343</t>
  </si>
  <si>
    <t>680-ALL-344</t>
  </si>
  <si>
    <t>681-154-192</t>
  </si>
  <si>
    <t>681-154-411</t>
  </si>
  <si>
    <t>681-154-462</t>
  </si>
  <si>
    <t>681-ALL-192</t>
  </si>
  <si>
    <t>68A-154-411</t>
  </si>
  <si>
    <t>68A-154-418</t>
  </si>
  <si>
    <t>68A-154-462</t>
  </si>
  <si>
    <t>68C-154-311</t>
  </si>
  <si>
    <t>68C-154-411</t>
  </si>
  <si>
    <t>68C-154-462</t>
  </si>
  <si>
    <t>690-154-715</t>
  </si>
  <si>
    <t>690-ALL-715</t>
  </si>
  <si>
    <t>69A-154-173</t>
  </si>
  <si>
    <t>69A-154-174</t>
  </si>
  <si>
    <t>69A-154-211</t>
  </si>
  <si>
    <t>69A-154-221</t>
  </si>
  <si>
    <t>69A-154-231</t>
  </si>
  <si>
    <t>69A-154-411</t>
  </si>
  <si>
    <t>69A-154-451</t>
  </si>
  <si>
    <t>69A-ALL-173</t>
  </si>
  <si>
    <t>69A-ALL-451</t>
  </si>
  <si>
    <t>700-154-411</t>
  </si>
  <si>
    <t>700-154-418</t>
  </si>
  <si>
    <t>700-154-462</t>
  </si>
  <si>
    <t>700-154-715</t>
  </si>
  <si>
    <t>700-ALL-715</t>
  </si>
  <si>
    <t>70A-154-173</t>
  </si>
  <si>
    <t>70A-154-192</t>
  </si>
  <si>
    <t>70A-154-311</t>
  </si>
  <si>
    <t>70A-154-315</t>
  </si>
  <si>
    <t>70A-154-411</t>
  </si>
  <si>
    <t>70A-154-418</t>
  </si>
  <si>
    <t>70A-ALL-173</t>
  </si>
  <si>
    <t>710-154-411</t>
  </si>
  <si>
    <t>710-154-418</t>
  </si>
  <si>
    <t>710-154-462</t>
  </si>
  <si>
    <t>710-154-715</t>
  </si>
  <si>
    <t>710-ALL-715</t>
  </si>
  <si>
    <t>720-154-411</t>
  </si>
  <si>
    <t>720-154-715</t>
  </si>
  <si>
    <t>720-ALL-715</t>
  </si>
  <si>
    <t>730-154-715</t>
  </si>
  <si>
    <t>730-ALL-715</t>
  </si>
  <si>
    <t>73A-154-173</t>
  </si>
  <si>
    <t>73A-154-211</t>
  </si>
  <si>
    <t>73A-154-311</t>
  </si>
  <si>
    <t>73A-154-315</t>
  </si>
  <si>
    <t>73A-154-342</t>
  </si>
  <si>
    <t>73A-154-411</t>
  </si>
  <si>
    <t>73A-ALL-173</t>
  </si>
  <si>
    <t>73A-ALL-311</t>
  </si>
  <si>
    <t>73A-ALL-315</t>
  </si>
  <si>
    <t>73A-ALL-342</t>
  </si>
  <si>
    <t>73B-154-173</t>
  </si>
  <si>
    <t>73B-154-174</t>
  </si>
  <si>
    <t>73B-154-211</t>
  </si>
  <si>
    <t>73B-154-221</t>
  </si>
  <si>
    <t>73B-154-343</t>
  </si>
  <si>
    <t>73B-154-411</t>
  </si>
  <si>
    <t>73B-154-418</t>
  </si>
  <si>
    <t>73B-154-462</t>
  </si>
  <si>
    <t>73B-ALL-174</t>
  </si>
  <si>
    <t>73B-ALL-343</t>
  </si>
  <si>
    <t>740-154-153</t>
  </si>
  <si>
    <t>740-154-173</t>
  </si>
  <si>
    <t>740-154-211</t>
  </si>
  <si>
    <t>740-154-221</t>
  </si>
  <si>
    <t>740-154-311</t>
  </si>
  <si>
    <t>740-154-315</t>
  </si>
  <si>
    <t>740-154-411</t>
  </si>
  <si>
    <t>740-154-418</t>
  </si>
  <si>
    <t>740-154-462</t>
  </si>
  <si>
    <t>740-154-715</t>
  </si>
  <si>
    <t>740-ALL-153</t>
  </si>
  <si>
    <t>740-ALL-715</t>
  </si>
  <si>
    <t>74C-154-311</t>
  </si>
  <si>
    <t>74Z-154-411</t>
  </si>
  <si>
    <t>750-154-173</t>
  </si>
  <si>
    <t>750-154-211</t>
  </si>
  <si>
    <t>750-154-221</t>
  </si>
  <si>
    <t>750-154-231</t>
  </si>
  <si>
    <t>750-154-411</t>
  </si>
  <si>
    <t>750-154-715</t>
  </si>
  <si>
    <t>750-ALL-715</t>
  </si>
  <si>
    <t>760-154-173</t>
  </si>
  <si>
    <t>760-154-211</t>
  </si>
  <si>
    <t>760-154-221</t>
  </si>
  <si>
    <t>760-154-231</t>
  </si>
  <si>
    <t>760-154-342</t>
  </si>
  <si>
    <t>760-154-411</t>
  </si>
  <si>
    <t>760-154-461</t>
  </si>
  <si>
    <t>761-154-173</t>
  </si>
  <si>
    <t>761-154-211</t>
  </si>
  <si>
    <t>761-154-221</t>
  </si>
  <si>
    <t>761-154-231</t>
  </si>
  <si>
    <t>761-154-461</t>
  </si>
  <si>
    <t>761-ALL-461</t>
  </si>
  <si>
    <t>76A-154-173</t>
  </si>
  <si>
    <t>76A-154-211</t>
  </si>
  <si>
    <t>76A-154-221</t>
  </si>
  <si>
    <t>76A-154-231</t>
  </si>
  <si>
    <t>76A-154-314</t>
  </si>
  <si>
    <t>76A-154-315</t>
  </si>
  <si>
    <t>76A-154-411</t>
  </si>
  <si>
    <t>76A-154-418</t>
  </si>
  <si>
    <t>76A-ALL-173</t>
  </si>
  <si>
    <t>76A-ALL-231</t>
  </si>
  <si>
    <t>76A-ALL-314</t>
  </si>
  <si>
    <t>770-154-311</t>
  </si>
  <si>
    <t>770-154-411</t>
  </si>
  <si>
    <t>770-154-462</t>
  </si>
  <si>
    <t>770-154-715</t>
  </si>
  <si>
    <t>770-ALL-715</t>
  </si>
  <si>
    <t>780-154-153</t>
  </si>
  <si>
    <t>780-154-211</t>
  </si>
  <si>
    <t>780-154-311</t>
  </si>
  <si>
    <t>780-154-411</t>
  </si>
  <si>
    <t>780-154-418</t>
  </si>
  <si>
    <t>780-154-462</t>
  </si>
  <si>
    <t>780-154-715</t>
  </si>
  <si>
    <t>780-ALL-153</t>
  </si>
  <si>
    <t>780-ALL-715</t>
  </si>
  <si>
    <t>78A-154-411</t>
  </si>
  <si>
    <t>78A-154-462</t>
  </si>
  <si>
    <t>78B-154-173</t>
  </si>
  <si>
    <t>78B-154-343</t>
  </si>
  <si>
    <t>78B-154-411</t>
  </si>
  <si>
    <t>78B-ALL-173</t>
  </si>
  <si>
    <t>78B-ALL-343</t>
  </si>
  <si>
    <t>790-154-342</t>
  </si>
  <si>
    <t>790-154-411</t>
  </si>
  <si>
    <t>790-154-715</t>
  </si>
  <si>
    <t>790-ALL-342</t>
  </si>
  <si>
    <t>790-ALL-715</t>
  </si>
  <si>
    <t>79A-154-342</t>
  </si>
  <si>
    <t>79A-154-411</t>
  </si>
  <si>
    <t>79A-154-462</t>
  </si>
  <si>
    <t>79A-ALL-342</t>
  </si>
  <si>
    <t>79Z-154-462</t>
  </si>
  <si>
    <t>800-154-171</t>
  </si>
  <si>
    <t>800-154-199</t>
  </si>
  <si>
    <t>800-154-211</t>
  </si>
  <si>
    <t>800-154-221</t>
  </si>
  <si>
    <t>800-154-231</t>
  </si>
  <si>
    <t>800-154-311</t>
  </si>
  <si>
    <t>800-154-411</t>
  </si>
  <si>
    <t>800-154-418</t>
  </si>
  <si>
    <t>800-154-461</t>
  </si>
  <si>
    <t>80B-154-411</t>
  </si>
  <si>
    <t>810-154-314</t>
  </si>
  <si>
    <t>810-154-411</t>
  </si>
  <si>
    <t>810-154-461</t>
  </si>
  <si>
    <t>810-ALL-314</t>
  </si>
  <si>
    <t>81A-154-315</t>
  </si>
  <si>
    <t>81A-154-342</t>
  </si>
  <si>
    <t>81A-154-411</t>
  </si>
  <si>
    <t>81A-154-418</t>
  </si>
  <si>
    <t>81A-ALL-315</t>
  </si>
  <si>
    <t>81A-ALL-342</t>
  </si>
  <si>
    <t>81B-154-342</t>
  </si>
  <si>
    <t>81B-154-343</t>
  </si>
  <si>
    <t>81B-154-411</t>
  </si>
  <si>
    <t>81B-154-462</t>
  </si>
  <si>
    <t>81B-ALL-342</t>
  </si>
  <si>
    <t>81B-ALL-343</t>
  </si>
  <si>
    <t>820-154-411</t>
  </si>
  <si>
    <t>820-154-462</t>
  </si>
  <si>
    <t>821-154-173</t>
  </si>
  <si>
    <t>821-154-211</t>
  </si>
  <si>
    <t>821-154-221</t>
  </si>
  <si>
    <t>821-154-231</t>
  </si>
  <si>
    <t>821-154-342</t>
  </si>
  <si>
    <t>821-154-343</t>
  </si>
  <si>
    <t>821-154-411</t>
  </si>
  <si>
    <t>821-ALL-173</t>
  </si>
  <si>
    <t>830-154-171</t>
  </si>
  <si>
    <t>830-154-173</t>
  </si>
  <si>
    <t>830-154-174</t>
  </si>
  <si>
    <t>830-154-176</t>
  </si>
  <si>
    <t>830-154-211</t>
  </si>
  <si>
    <t>830-154-221</t>
  </si>
  <si>
    <t>830-154-411</t>
  </si>
  <si>
    <t>830-ALL-174</t>
  </si>
  <si>
    <t>830-ALL-176</t>
  </si>
  <si>
    <t>840-154-173</t>
  </si>
  <si>
    <t>840-154-211</t>
  </si>
  <si>
    <t>840-154-221</t>
  </si>
  <si>
    <t>840-154-231</t>
  </si>
  <si>
    <t>840-154-342</t>
  </si>
  <si>
    <t>840-154-411</t>
  </si>
  <si>
    <t>840-ALL-173</t>
  </si>
  <si>
    <t>840-ALL-342</t>
  </si>
  <si>
    <t>84B-154-411</t>
  </si>
  <si>
    <t>84B-154-462</t>
  </si>
  <si>
    <t>850-154-411</t>
  </si>
  <si>
    <t>860-154-171</t>
  </si>
  <si>
    <t>860-154-314</t>
  </si>
  <si>
    <t>860-154-315</t>
  </si>
  <si>
    <t>860-154-342</t>
  </si>
  <si>
    <t>860-154-411</t>
  </si>
  <si>
    <t>860-154-418</t>
  </si>
  <si>
    <t>860-154-462</t>
  </si>
  <si>
    <t>860-154-715</t>
  </si>
  <si>
    <t>860-ALL-314</t>
  </si>
  <si>
    <t>860-ALL-342</t>
  </si>
  <si>
    <t>860-ALL-715</t>
  </si>
  <si>
    <t>861-154-151</t>
  </si>
  <si>
    <t>861-154-173</t>
  </si>
  <si>
    <t>861-154-174</t>
  </si>
  <si>
    <t>861-154-176</t>
  </si>
  <si>
    <t>861-154-211</t>
  </si>
  <si>
    <t>861-154-221</t>
  </si>
  <si>
    <t>861-154-231</t>
  </si>
  <si>
    <t>861-154-343</t>
  </si>
  <si>
    <t>861-154-411</t>
  </si>
  <si>
    <t>861-154-462</t>
  </si>
  <si>
    <t>861-ALL-173</t>
  </si>
  <si>
    <t>862-154-173</t>
  </si>
  <si>
    <t>862-154-211</t>
  </si>
  <si>
    <t>862-154-221</t>
  </si>
  <si>
    <t>862-154-411</t>
  </si>
  <si>
    <t>862-154-418</t>
  </si>
  <si>
    <t>862-154-715</t>
  </si>
  <si>
    <t>862-ALL-173</t>
  </si>
  <si>
    <t>862-ALL-715</t>
  </si>
  <si>
    <t>86T-154-173</t>
  </si>
  <si>
    <t>86T-154-211</t>
  </si>
  <si>
    <t>86T-154-411</t>
  </si>
  <si>
    <t>86T-154-462</t>
  </si>
  <si>
    <t>86T-ALL-173</t>
  </si>
  <si>
    <t>870-154-171</t>
  </si>
  <si>
    <t>870-154-174</t>
  </si>
  <si>
    <t>870-154-211</t>
  </si>
  <si>
    <t>870-154-221</t>
  </si>
  <si>
    <t>870-154-332</t>
  </si>
  <si>
    <t>870-154-411</t>
  </si>
  <si>
    <t>870-154-418</t>
  </si>
  <si>
    <t>870-154-462</t>
  </si>
  <si>
    <t>870-154-715</t>
  </si>
  <si>
    <t>870-ALL-715</t>
  </si>
  <si>
    <t>87A-154-311</t>
  </si>
  <si>
    <t>87A-154-315</t>
  </si>
  <si>
    <t>87A-154-342</t>
  </si>
  <si>
    <t>87A-154-411</t>
  </si>
  <si>
    <t>87A-154-418</t>
  </si>
  <si>
    <t>87A-ALL-342</t>
  </si>
  <si>
    <t>880-154-173</t>
  </si>
  <si>
    <t>880-154-178</t>
  </si>
  <si>
    <t>880-154-211</t>
  </si>
  <si>
    <t>880-154-221</t>
  </si>
  <si>
    <t>880-154-231</t>
  </si>
  <si>
    <t>880-154-342</t>
  </si>
  <si>
    <t>880-154-411</t>
  </si>
  <si>
    <t>880-154-715</t>
  </si>
  <si>
    <t>880-ALL-173</t>
  </si>
  <si>
    <t>880-ALL-178</t>
  </si>
  <si>
    <t>880-ALL-715</t>
  </si>
  <si>
    <t>88A-154-192</t>
  </si>
  <si>
    <t>88A-154-311</t>
  </si>
  <si>
    <t>88A-154-342</t>
  </si>
  <si>
    <t>88A-154-411</t>
  </si>
  <si>
    <t>88A-154-418</t>
  </si>
  <si>
    <t>88A-154-451</t>
  </si>
  <si>
    <t>88A-ALL-192</t>
  </si>
  <si>
    <t>88A-ALL-342</t>
  </si>
  <si>
    <t>88A-ALL-418</t>
  </si>
  <si>
    <t>88A-ALL-451</t>
  </si>
  <si>
    <t>890-154-715</t>
  </si>
  <si>
    <t>890-ALL-715</t>
  </si>
  <si>
    <t>900-154-315</t>
  </si>
  <si>
    <t>900-154-411</t>
  </si>
  <si>
    <t>900-154-715</t>
  </si>
  <si>
    <t>900-ALL-315</t>
  </si>
  <si>
    <t>900-ALL-715</t>
  </si>
  <si>
    <t>90A-154-411</t>
  </si>
  <si>
    <t>90A-154-462</t>
  </si>
  <si>
    <t>90B-154-311</t>
  </si>
  <si>
    <t>90B-154-342</t>
  </si>
  <si>
    <t>90B-154-411</t>
  </si>
  <si>
    <t>90B-ALL-342</t>
  </si>
  <si>
    <t>90D-154-311</t>
  </si>
  <si>
    <t>90D-154-411</t>
  </si>
  <si>
    <t>90D-154-418</t>
  </si>
  <si>
    <t>90F-154-462</t>
  </si>
  <si>
    <t>910-154-173</t>
  </si>
  <si>
    <t>910-154-211</t>
  </si>
  <si>
    <t>910-154-221</t>
  </si>
  <si>
    <t>910-154-311</t>
  </si>
  <si>
    <t>910-154-314</t>
  </si>
  <si>
    <t>910-154-315</t>
  </si>
  <si>
    <t>910-154-342</t>
  </si>
  <si>
    <t>910-154-411</t>
  </si>
  <si>
    <t>910-154-418</t>
  </si>
  <si>
    <t>910-ALL-314</t>
  </si>
  <si>
    <t>910-ALL-315</t>
  </si>
  <si>
    <t>91A-154-315</t>
  </si>
  <si>
    <t>91A-154-411</t>
  </si>
  <si>
    <t>91A-154-418</t>
  </si>
  <si>
    <t>91A-154-461</t>
  </si>
  <si>
    <t>91A-154-462</t>
  </si>
  <si>
    <t>91B-154-462</t>
  </si>
  <si>
    <t>920-154-311</t>
  </si>
  <si>
    <t>920-154-715</t>
  </si>
  <si>
    <t>920-ALL-715</t>
  </si>
  <si>
    <t>92B-154-192</t>
  </si>
  <si>
    <t>92B-ALL-192</t>
  </si>
  <si>
    <t>92D-154-315</t>
  </si>
  <si>
    <t>92D-154-342</t>
  </si>
  <si>
    <t>92D-154-411</t>
  </si>
  <si>
    <t>92D-154-418</t>
  </si>
  <si>
    <t>92D-ALL-315</t>
  </si>
  <si>
    <t>92D-ALL-342</t>
  </si>
  <si>
    <t>92E-154-192</t>
  </si>
  <si>
    <t>92E-154-343</t>
  </si>
  <si>
    <t>92E-154-411</t>
  </si>
  <si>
    <t>92E-154-462</t>
  </si>
  <si>
    <t>92E-ALL-192</t>
  </si>
  <si>
    <t>92E-ALL-343</t>
  </si>
  <si>
    <t>92F-154-411</t>
  </si>
  <si>
    <t>92F-154-418</t>
  </si>
  <si>
    <t>92F-154-462</t>
  </si>
  <si>
    <t>92F-ALL-418</t>
  </si>
  <si>
    <t>92G-154-411</t>
  </si>
  <si>
    <t>92G-154-418</t>
  </si>
  <si>
    <t>92G-154-462</t>
  </si>
  <si>
    <t>92L-154-315</t>
  </si>
  <si>
    <t>92L-ALL-315</t>
  </si>
  <si>
    <t>92M-154-311</t>
  </si>
  <si>
    <t>92N-154-311</t>
  </si>
  <si>
    <t>92N-154-418</t>
  </si>
  <si>
    <t>92N-154-462</t>
  </si>
  <si>
    <t>92N-ALL-311</t>
  </si>
  <si>
    <t>92P-154-311</t>
  </si>
  <si>
    <t>92R-154-311</t>
  </si>
  <si>
    <t>92R-154-411</t>
  </si>
  <si>
    <t>92R-154-462</t>
  </si>
  <si>
    <t>92S-154-411</t>
  </si>
  <si>
    <t>92S-154-418</t>
  </si>
  <si>
    <t>92T-154-411</t>
  </si>
  <si>
    <t>92T-154-418</t>
  </si>
  <si>
    <t>92U-154-311</t>
  </si>
  <si>
    <t>92U-ALL-311</t>
  </si>
  <si>
    <t>92V-154-311</t>
  </si>
  <si>
    <t>92Y-154-192</t>
  </si>
  <si>
    <t>92Y-154-342</t>
  </si>
  <si>
    <t>92Y-154-411</t>
  </si>
  <si>
    <t>92Y-154-418</t>
  </si>
  <si>
    <t>92Y-ALL-192</t>
  </si>
  <si>
    <t>92Y-ALL-342</t>
  </si>
  <si>
    <t>930-154-411</t>
  </si>
  <si>
    <t>93A-154-462</t>
  </si>
  <si>
    <t>93J-154-462</t>
  </si>
  <si>
    <t>93M-154-311</t>
  </si>
  <si>
    <t>93M-ALL-311</t>
  </si>
  <si>
    <t>93N-154-311</t>
  </si>
  <si>
    <t>93N-154-411</t>
  </si>
  <si>
    <t>93N-154-451</t>
  </si>
  <si>
    <t>93N-ALL-451</t>
  </si>
  <si>
    <t>93P-154-311</t>
  </si>
  <si>
    <t>93Q-154-311</t>
  </si>
  <si>
    <t>93Q-154-411</t>
  </si>
  <si>
    <t>93Q-154-462</t>
  </si>
  <si>
    <t>93R-154-411</t>
  </si>
  <si>
    <t>940-154-411</t>
  </si>
  <si>
    <t>940-154-715</t>
  </si>
  <si>
    <t>940-ALL-715</t>
  </si>
  <si>
    <t>94A-154-451</t>
  </si>
  <si>
    <t>94A-154-462</t>
  </si>
  <si>
    <t>94A-ALL-451</t>
  </si>
  <si>
    <t>94Z-154-311</t>
  </si>
  <si>
    <t>950-154-311</t>
  </si>
  <si>
    <t>950-154-411</t>
  </si>
  <si>
    <t>950-154-453</t>
  </si>
  <si>
    <t>950-154-462</t>
  </si>
  <si>
    <t>95A-154-342</t>
  </si>
  <si>
    <t>95A-154-411</t>
  </si>
  <si>
    <t>95A-154-418</t>
  </si>
  <si>
    <t>95A-154-462</t>
  </si>
  <si>
    <t>95A-ALL-342</t>
  </si>
  <si>
    <t>960-154-173</t>
  </si>
  <si>
    <t>960-154-211</t>
  </si>
  <si>
    <t>960-154-221</t>
  </si>
  <si>
    <t>960-154-231</t>
  </si>
  <si>
    <t>960-154-311</t>
  </si>
  <si>
    <t>960-154-411</t>
  </si>
  <si>
    <t>96C-154-192</t>
  </si>
  <si>
    <t>96C-154-315</t>
  </si>
  <si>
    <t>96C-154-411</t>
  </si>
  <si>
    <t>96C-ALL-192</t>
  </si>
  <si>
    <t>96C-ALL-315</t>
  </si>
  <si>
    <t>96F-154-311</t>
  </si>
  <si>
    <t>96F-154-411</t>
  </si>
  <si>
    <t>96F-154-418</t>
  </si>
  <si>
    <t>970-154-411</t>
  </si>
  <si>
    <t>970-154-462</t>
  </si>
  <si>
    <t>970-154-715</t>
  </si>
  <si>
    <t>970-ALL-715</t>
  </si>
  <si>
    <t>97D-154-411</t>
  </si>
  <si>
    <t>980-154-173</t>
  </si>
  <si>
    <t>980-154-211</t>
  </si>
  <si>
    <t>980-154-411</t>
  </si>
  <si>
    <t>980-154-461</t>
  </si>
  <si>
    <t>980-154-462</t>
  </si>
  <si>
    <t>980-154-715</t>
  </si>
  <si>
    <t>980-ALL-173</t>
  </si>
  <si>
    <t>980-ALL-715</t>
  </si>
  <si>
    <t>98A-154-411</t>
  </si>
  <si>
    <t>98A-154-418</t>
  </si>
  <si>
    <t>98A-154-461</t>
  </si>
  <si>
    <t>98A-154-462</t>
  </si>
  <si>
    <t>98A-ALL-461</t>
  </si>
  <si>
    <t>98B-154-311</t>
  </si>
  <si>
    <t>98B-154-411</t>
  </si>
  <si>
    <t>98B-ALL-311</t>
  </si>
  <si>
    <t>990-154-411</t>
  </si>
  <si>
    <t>990-154-461</t>
  </si>
  <si>
    <t>990-154-462</t>
  </si>
  <si>
    <t>990-154-715</t>
  </si>
  <si>
    <t>990-ALL-715</t>
  </si>
  <si>
    <t>995-154-173</t>
  </si>
  <si>
    <t>995-154-211</t>
  </si>
  <si>
    <t>995-154-221</t>
  </si>
  <si>
    <t>995-154-231</t>
  </si>
  <si>
    <t>995-154-411</t>
  </si>
  <si>
    <t>995-154-462</t>
  </si>
  <si>
    <t>995-ALL-173</t>
  </si>
  <si>
    <t>ALL-154-151</t>
  </si>
  <si>
    <t>ALL-154-153</t>
  </si>
  <si>
    <t>ALL-154-171</t>
  </si>
  <si>
    <t>ALL-154-173</t>
  </si>
  <si>
    <t>ALL-154-174</t>
  </si>
  <si>
    <t>ALL-154-176</t>
  </si>
  <si>
    <t>ALL-154-178</t>
  </si>
  <si>
    <t>ALL-154-192</t>
  </si>
  <si>
    <t>ALL-154-199</t>
  </si>
  <si>
    <t>ALL-154-211</t>
  </si>
  <si>
    <t>ALL-154-221</t>
  </si>
  <si>
    <t>ALL-154-229</t>
  </si>
  <si>
    <t>ALL-154-231</t>
  </si>
  <si>
    <t>ALL-154-311</t>
  </si>
  <si>
    <t>ALL-154-314</t>
  </si>
  <si>
    <t>ALL-154-315</t>
  </si>
  <si>
    <t>ALL-154-332</t>
  </si>
  <si>
    <t>ALL-154-342</t>
  </si>
  <si>
    <t>ALL-154-343</t>
  </si>
  <si>
    <t>ALL-154-344</t>
  </si>
  <si>
    <t>ALL-154-411</t>
  </si>
  <si>
    <t>ALL-154-418</t>
  </si>
  <si>
    <t>ALL-154-451</t>
  </si>
  <si>
    <t>ALL-154-452</t>
  </si>
  <si>
    <t>ALL-154-453</t>
  </si>
  <si>
    <t>ALL-154-459</t>
  </si>
  <si>
    <t>ALL-154-461</t>
  </si>
  <si>
    <t>ALL-154-462</t>
  </si>
  <si>
    <t>ALL-154-471</t>
  </si>
  <si>
    <t>ALL-154-715</t>
  </si>
  <si>
    <t>ALL-ALL-715</t>
  </si>
  <si>
    <t>010-166-418</t>
  </si>
  <si>
    <t>010-171-135</t>
  </si>
  <si>
    <t>010-171-142</t>
  </si>
  <si>
    <t>010-171-146</t>
  </si>
  <si>
    <t>010-171-181</t>
  </si>
  <si>
    <t>010-171-187</t>
  </si>
  <si>
    <t>010-171-221</t>
  </si>
  <si>
    <t>010-ALL-142</t>
  </si>
  <si>
    <t>01F-181-541</t>
  </si>
  <si>
    <t>01F-ALL-541</t>
  </si>
  <si>
    <t>020-171-199</t>
  </si>
  <si>
    <t>020-171-231</t>
  </si>
  <si>
    <t>020-171-411</t>
  </si>
  <si>
    <t>030-163-180</t>
  </si>
  <si>
    <t>030-ALL-180</t>
  </si>
  <si>
    <t>040-171-180</t>
  </si>
  <si>
    <t>040-171-192</t>
  </si>
  <si>
    <t>040-171-231</t>
  </si>
  <si>
    <t>040-ALL-180</t>
  </si>
  <si>
    <t>040-ALL-192</t>
  </si>
  <si>
    <t>050-181-152</t>
  </si>
  <si>
    <t>050-181-211</t>
  </si>
  <si>
    <t>050-181-221</t>
  </si>
  <si>
    <t>050-ALL-152</t>
  </si>
  <si>
    <t>060-171-151</t>
  </si>
  <si>
    <t>060-171-180</t>
  </si>
  <si>
    <t>060-171-333</t>
  </si>
  <si>
    <t>060-171-542</t>
  </si>
  <si>
    <t>060-ALL-180</t>
  </si>
  <si>
    <t>060-ALL-333</t>
  </si>
  <si>
    <t>060-ALL-542</t>
  </si>
  <si>
    <t>06B-171-121</t>
  </si>
  <si>
    <t>06B-171-143</t>
  </si>
  <si>
    <t>06B-171-144</t>
  </si>
  <si>
    <t>06B-171-211</t>
  </si>
  <si>
    <t>06B-171-229</t>
  </si>
  <si>
    <t>06B-171-231</t>
  </si>
  <si>
    <t>06B-171-344</t>
  </si>
  <si>
    <t>06B-171-352</t>
  </si>
  <si>
    <t>06B-171-411</t>
  </si>
  <si>
    <t>06B-171-418</t>
  </si>
  <si>
    <t>06B-181-325</t>
  </si>
  <si>
    <t>06B-181-326</t>
  </si>
  <si>
    <t>06B-ALL-143</t>
  </si>
  <si>
    <t>06B-ALL-144</t>
  </si>
  <si>
    <t>06B-ALL-229</t>
  </si>
  <si>
    <t>06B-ALL-326</t>
  </si>
  <si>
    <t>06B-ALL-344</t>
  </si>
  <si>
    <t>06B-ALL-352</t>
  </si>
  <si>
    <t>070-166-418</t>
  </si>
  <si>
    <t>070-171-135</t>
  </si>
  <si>
    <t>070-171-143</t>
  </si>
  <si>
    <t>070-171-162</t>
  </si>
  <si>
    <t>070-171-171</t>
  </si>
  <si>
    <t>070-171-172</t>
  </si>
  <si>
    <t>070-171-199</t>
  </si>
  <si>
    <t>070-171-231</t>
  </si>
  <si>
    <t>070-171-311</t>
  </si>
  <si>
    <t>070-171-461</t>
  </si>
  <si>
    <t>070-ALL-143</t>
  </si>
  <si>
    <t>070-ALL-162</t>
  </si>
  <si>
    <t>070-ALL-171</t>
  </si>
  <si>
    <t>070-ALL-172</t>
  </si>
  <si>
    <t>070-ALL-199</t>
  </si>
  <si>
    <t>070-ALL-461</t>
  </si>
  <si>
    <t>090-167-211</t>
  </si>
  <si>
    <t>090-167-221</t>
  </si>
  <si>
    <t>090-171-422</t>
  </si>
  <si>
    <t>090-171-451</t>
  </si>
  <si>
    <t>090-181-180</t>
  </si>
  <si>
    <t>090-ALL-180</t>
  </si>
  <si>
    <t>090-ALL-422</t>
  </si>
  <si>
    <t>090-ALL-451</t>
  </si>
  <si>
    <t>100-171-180</t>
  </si>
  <si>
    <t>100-171-199</t>
  </si>
  <si>
    <t>100-181-153</t>
  </si>
  <si>
    <t>100-181-173</t>
  </si>
  <si>
    <t>100-181-184</t>
  </si>
  <si>
    <t>100-181-199</t>
  </si>
  <si>
    <t>100-181-211</t>
  </si>
  <si>
    <t>100-181-221</t>
  </si>
  <si>
    <t>100-181-231</t>
  </si>
  <si>
    <t>100-ALL-153</t>
  </si>
  <si>
    <t>100-ALL-180</t>
  </si>
  <si>
    <t>100-ALL-184</t>
  </si>
  <si>
    <t>100-ALL-199</t>
  </si>
  <si>
    <t>110-171-153</t>
  </si>
  <si>
    <t>110-171-181</t>
  </si>
  <si>
    <t>110-171-192</t>
  </si>
  <si>
    <t>110-171-231</t>
  </si>
  <si>
    <t>110-171-332</t>
  </si>
  <si>
    <t>110-171-418</t>
  </si>
  <si>
    <t>110-181-418</t>
  </si>
  <si>
    <t>110-ALL-153</t>
  </si>
  <si>
    <t>111-171-459</t>
  </si>
  <si>
    <t>111-ALL-459</t>
  </si>
  <si>
    <t>11A-163-462</t>
  </si>
  <si>
    <t>11A-171-131</t>
  </si>
  <si>
    <t>11A-171-142</t>
  </si>
  <si>
    <t>11A-171-221</t>
  </si>
  <si>
    <t>11A-171-231</t>
  </si>
  <si>
    <t>11A-181-178</t>
  </si>
  <si>
    <t>11A-181-221</t>
  </si>
  <si>
    <t>11A-181-231</t>
  </si>
  <si>
    <t>11A-181-462</t>
  </si>
  <si>
    <t>11A-ALL-131</t>
  </si>
  <si>
    <t>11A-ALL-178</t>
  </si>
  <si>
    <t>11A-ALL-221</t>
  </si>
  <si>
    <t>11A-ALL-231</t>
  </si>
  <si>
    <t>11B-171-192</t>
  </si>
  <si>
    <t>11B-171-229</t>
  </si>
  <si>
    <t>11B-171-231</t>
  </si>
  <si>
    <t>11B-171-422</t>
  </si>
  <si>
    <t>11B-171-462</t>
  </si>
  <si>
    <t>11B-ALL-192</t>
  </si>
  <si>
    <t>11B-ALL-325</t>
  </si>
  <si>
    <t>11B-ALL-422</t>
  </si>
  <si>
    <t>11C-171-192</t>
  </si>
  <si>
    <t>11C-171-211</t>
  </si>
  <si>
    <t>11C-171-411</t>
  </si>
  <si>
    <t>11C-172-411</t>
  </si>
  <si>
    <t>11C-181-411</t>
  </si>
  <si>
    <t>11D-181-171</t>
  </si>
  <si>
    <t>11D-181-229</t>
  </si>
  <si>
    <t>11D-181-231</t>
  </si>
  <si>
    <t>11D-ALL-171</t>
  </si>
  <si>
    <t>120-167-180</t>
  </si>
  <si>
    <t>120-167-198</t>
  </si>
  <si>
    <t>120-167-311</t>
  </si>
  <si>
    <t>120-167-411</t>
  </si>
  <si>
    <t>120-181-162</t>
  </si>
  <si>
    <t>120-181-180</t>
  </si>
  <si>
    <t>120-181-311</t>
  </si>
  <si>
    <t>120-181-459</t>
  </si>
  <si>
    <t>120-181-461</t>
  </si>
  <si>
    <t>120-ALL-162</t>
  </si>
  <si>
    <t>120-ALL-180</t>
  </si>
  <si>
    <t>120-ALL-459</t>
  </si>
  <si>
    <t>130-165-418</t>
  </si>
  <si>
    <t>130-167-331</t>
  </si>
  <si>
    <t>130-167-332</t>
  </si>
  <si>
    <t>130-168-411</t>
  </si>
  <si>
    <t>130-171-121</t>
  </si>
  <si>
    <t>130-171-221</t>
  </si>
  <si>
    <t>130-171-231</t>
  </si>
  <si>
    <t>130-181-231</t>
  </si>
  <si>
    <t>130-ALL-332</t>
  </si>
  <si>
    <t>132-163-126</t>
  </si>
  <si>
    <t>132-163-142</t>
  </si>
  <si>
    <t>132-171-162</t>
  </si>
  <si>
    <t>132-171-173</t>
  </si>
  <si>
    <t>132-171-462</t>
  </si>
  <si>
    <t>132-171-541</t>
  </si>
  <si>
    <t>132-ALL-541</t>
  </si>
  <si>
    <t>13A-181-121</t>
  </si>
  <si>
    <t>13A-181-211</t>
  </si>
  <si>
    <t>13A-181-221</t>
  </si>
  <si>
    <t>13A-181-231</t>
  </si>
  <si>
    <t>13A-181-233</t>
  </si>
  <si>
    <t>13C-181-211</t>
  </si>
  <si>
    <t>140-169-192</t>
  </si>
  <si>
    <t>140-169-211</t>
  </si>
  <si>
    <t>140-169-221</t>
  </si>
  <si>
    <t>140-170-146</t>
  </si>
  <si>
    <t>140-170-211</t>
  </si>
  <si>
    <t>140-170-221</t>
  </si>
  <si>
    <t>140-171-418</t>
  </si>
  <si>
    <t>140-181-180</t>
  </si>
  <si>
    <t>140-ALL-180</t>
  </si>
  <si>
    <t>160-171-151</t>
  </si>
  <si>
    <t>160-171-311</t>
  </si>
  <si>
    <t>160-171-332</t>
  </si>
  <si>
    <t>160-171-411</t>
  </si>
  <si>
    <t>160-171-418</t>
  </si>
  <si>
    <t>160-ALL-151</t>
  </si>
  <si>
    <t>170-166-418</t>
  </si>
  <si>
    <t>170-167-311</t>
  </si>
  <si>
    <t>170-169-231</t>
  </si>
  <si>
    <t>170-171-311</t>
  </si>
  <si>
    <t>170-171-462</t>
  </si>
  <si>
    <t>180-167-211</t>
  </si>
  <si>
    <t>180-167-332</t>
  </si>
  <si>
    <t>180-181-128</t>
  </si>
  <si>
    <t>180-181-143</t>
  </si>
  <si>
    <t>180-181-171</t>
  </si>
  <si>
    <t>180-181-173</t>
  </si>
  <si>
    <t>180-181-174</t>
  </si>
  <si>
    <t>180-181-199</t>
  </si>
  <si>
    <t>180-ALL-128</t>
  </si>
  <si>
    <t>180-ALL-143</t>
  </si>
  <si>
    <t>180-ALL-173</t>
  </si>
  <si>
    <t>180-ALL-332</t>
  </si>
  <si>
    <t>181-167-142</t>
  </si>
  <si>
    <t>182-171-152</t>
  </si>
  <si>
    <t>182-171-211</t>
  </si>
  <si>
    <t>182-171-221</t>
  </si>
  <si>
    <t>182-171-231</t>
  </si>
  <si>
    <t>182-171-418</t>
  </si>
  <si>
    <t>182-181-135</t>
  </si>
  <si>
    <t>182-181-180</t>
  </si>
  <si>
    <t>182-181-221</t>
  </si>
  <si>
    <t>182-181-231</t>
  </si>
  <si>
    <t>182-181-333</t>
  </si>
  <si>
    <t>182-181-459</t>
  </si>
  <si>
    <t>182-ALL-152</t>
  </si>
  <si>
    <t>182-ALL-180</t>
  </si>
  <si>
    <t>182-ALL-333</t>
  </si>
  <si>
    <t>182-ALL-459</t>
  </si>
  <si>
    <t>190-167-132</t>
  </si>
  <si>
    <t>190-171-126</t>
  </si>
  <si>
    <t>190-171-131</t>
  </si>
  <si>
    <t>190-171-135</t>
  </si>
  <si>
    <t>190-171-142</t>
  </si>
  <si>
    <t>190-171-162</t>
  </si>
  <si>
    <t>190-171-171</t>
  </si>
  <si>
    <t>190-171-173</t>
  </si>
  <si>
    <t>190-171-180</t>
  </si>
  <si>
    <t>190-171-211</t>
  </si>
  <si>
    <t>190-171-411</t>
  </si>
  <si>
    <t>190-181-211</t>
  </si>
  <si>
    <t>190-181-221</t>
  </si>
  <si>
    <t>190-ALL-132</t>
  </si>
  <si>
    <t>190-ALL-142</t>
  </si>
  <si>
    <t>190-ALL-162</t>
  </si>
  <si>
    <t>190-ALL-173</t>
  </si>
  <si>
    <t>190-ALL-180</t>
  </si>
  <si>
    <t>200-171-312</t>
  </si>
  <si>
    <t>200-171-418</t>
  </si>
  <si>
    <t>200-181-135</t>
  </si>
  <si>
    <t>200-181-152</t>
  </si>
  <si>
    <t>200-181-173</t>
  </si>
  <si>
    <t>200-181-231</t>
  </si>
  <si>
    <t>200-181-311</t>
  </si>
  <si>
    <t>200-ALL-312</t>
  </si>
  <si>
    <t>20A-171-192</t>
  </si>
  <si>
    <t>20A-171-311</t>
  </si>
  <si>
    <t>20A-ALL-192</t>
  </si>
  <si>
    <t>210-171-180</t>
  </si>
  <si>
    <t>210-171-181</t>
  </si>
  <si>
    <t>210-171-221</t>
  </si>
  <si>
    <t>210-171-333</t>
  </si>
  <si>
    <t>210-ALL-180</t>
  </si>
  <si>
    <t>210-ALL-333</t>
  </si>
  <si>
    <t>220-171-131</t>
  </si>
  <si>
    <t>220-171-151</t>
  </si>
  <si>
    <t>220-171-221</t>
  </si>
  <si>
    <t>220-171-231</t>
  </si>
  <si>
    <t>220-171-411</t>
  </si>
  <si>
    <t>220-171-418</t>
  </si>
  <si>
    <t>220-ALL-151</t>
  </si>
  <si>
    <t>230-163-133</t>
  </si>
  <si>
    <t>230-171-175</t>
  </si>
  <si>
    <t>230-171-180</t>
  </si>
  <si>
    <t>230-171-211</t>
  </si>
  <si>
    <t>230-171-221</t>
  </si>
  <si>
    <t>230-ALL-175</t>
  </si>
  <si>
    <t>230-ALL-180</t>
  </si>
  <si>
    <t>240-171-180</t>
  </si>
  <si>
    <t>240-ALL-180</t>
  </si>
  <si>
    <t>241-163-171</t>
  </si>
  <si>
    <t>241-171-152</t>
  </si>
  <si>
    <t>241-171-173</t>
  </si>
  <si>
    <t>241-171-221</t>
  </si>
  <si>
    <t>241-ALL-152</t>
  </si>
  <si>
    <t>250-166-418</t>
  </si>
  <si>
    <t>260-167-126</t>
  </si>
  <si>
    <t>260-167-142</t>
  </si>
  <si>
    <t>260-167-171</t>
  </si>
  <si>
    <t>260-167-211</t>
  </si>
  <si>
    <t>260-167-331</t>
  </si>
  <si>
    <t>260-167-332</t>
  </si>
  <si>
    <t>260-169-131</t>
  </si>
  <si>
    <t>260-169-211</t>
  </si>
  <si>
    <t>260-169-221</t>
  </si>
  <si>
    <t>260-171-311</t>
  </si>
  <si>
    <t>260-181-116</t>
  </si>
  <si>
    <t>260-181-121</t>
  </si>
  <si>
    <t>260-181-126</t>
  </si>
  <si>
    <t>260-181-131</t>
  </si>
  <si>
    <t>260-181-142</t>
  </si>
  <si>
    <t>260-181-146</t>
  </si>
  <si>
    <t>260-181-151</t>
  </si>
  <si>
    <t>260-181-171</t>
  </si>
  <si>
    <t>260-181-173</t>
  </si>
  <si>
    <t>260-181-199</t>
  </si>
  <si>
    <t>260-181-211</t>
  </si>
  <si>
    <t>260-181-221</t>
  </si>
  <si>
    <t>260-181-332</t>
  </si>
  <si>
    <t>260-181-542</t>
  </si>
  <si>
    <t>260-ALL-146</t>
  </si>
  <si>
    <t>260-ALL-331</t>
  </si>
  <si>
    <t>26C-171-462</t>
  </si>
  <si>
    <t>26C-171-541</t>
  </si>
  <si>
    <t>26C-171-542</t>
  </si>
  <si>
    <t>26C-181-121</t>
  </si>
  <si>
    <t>26C-181-211</t>
  </si>
  <si>
    <t>270-171-126</t>
  </si>
  <si>
    <t>270-171-131</t>
  </si>
  <si>
    <t>270-171-142</t>
  </si>
  <si>
    <t>270-171-171</t>
  </si>
  <si>
    <t>270-171-174</t>
  </si>
  <si>
    <t>270-171-180</t>
  </si>
  <si>
    <t>270-171-191</t>
  </si>
  <si>
    <t>270-171-211</t>
  </si>
  <si>
    <t>270-171-418</t>
  </si>
  <si>
    <t>270-171-462</t>
  </si>
  <si>
    <t>270-181-113</t>
  </si>
  <si>
    <t>270-181-127</t>
  </si>
  <si>
    <t>270-181-211</t>
  </si>
  <si>
    <t>270-181-221</t>
  </si>
  <si>
    <t>270-ALL-113</t>
  </si>
  <si>
    <t>270-ALL-126</t>
  </si>
  <si>
    <t>270-ALL-127</t>
  </si>
  <si>
    <t>270-ALL-131</t>
  </si>
  <si>
    <t>270-ALL-142</t>
  </si>
  <si>
    <t>270-ALL-180</t>
  </si>
  <si>
    <t>270-ALL-191</t>
  </si>
  <si>
    <t>280-169-231</t>
  </si>
  <si>
    <t>280-171-131</t>
  </si>
  <si>
    <t>280-171-143</t>
  </si>
  <si>
    <t>280-171-146</t>
  </si>
  <si>
    <t>280-171-180</t>
  </si>
  <si>
    <t>280-ALL-131</t>
  </si>
  <si>
    <t>280-ALL-143</t>
  </si>
  <si>
    <t>280-ALL-146</t>
  </si>
  <si>
    <t>280-ALL-180</t>
  </si>
  <si>
    <t>280-ALL-231</t>
  </si>
  <si>
    <t>290-163-126</t>
  </si>
  <si>
    <t>290-163-142</t>
  </si>
  <si>
    <t>290-163-162</t>
  </si>
  <si>
    <t>290-163-171</t>
  </si>
  <si>
    <t>290-163-174</t>
  </si>
  <si>
    <t>290-163-176</t>
  </si>
  <si>
    <t>290-165-418</t>
  </si>
  <si>
    <t>290-171-113</t>
  </si>
  <si>
    <t>290-171-126</t>
  </si>
  <si>
    <t>290-171-142</t>
  </si>
  <si>
    <t>290-171-144</t>
  </si>
  <si>
    <t>290-171-162</t>
  </si>
  <si>
    <t>290-171-171</t>
  </si>
  <si>
    <t>290-171-174</t>
  </si>
  <si>
    <t>290-171-176</t>
  </si>
  <si>
    <t>290-171-180</t>
  </si>
  <si>
    <t>290-171-211</t>
  </si>
  <si>
    <t>290-171-221</t>
  </si>
  <si>
    <t>290-171-411</t>
  </si>
  <si>
    <t>290-ALL-126</t>
  </si>
  <si>
    <t>290-ALL-142</t>
  </si>
  <si>
    <t>290-ALL-180</t>
  </si>
  <si>
    <t>292-167-192</t>
  </si>
  <si>
    <t>292-167-211</t>
  </si>
  <si>
    <t>292-167-221</t>
  </si>
  <si>
    <t>292-171-126</t>
  </si>
  <si>
    <t>292-171-142</t>
  </si>
  <si>
    <t>292-171-171</t>
  </si>
  <si>
    <t>292-ALL-126</t>
  </si>
  <si>
    <t>292-ALL-171</t>
  </si>
  <si>
    <t>310-163-523</t>
  </si>
  <si>
    <t>310-166-418</t>
  </si>
  <si>
    <t>310-167-311</t>
  </si>
  <si>
    <t>310-171-231</t>
  </si>
  <si>
    <t>310-171-418</t>
  </si>
  <si>
    <t>310-181-171</t>
  </si>
  <si>
    <t>310-181-173</t>
  </si>
  <si>
    <t>310-181-175</t>
  </si>
  <si>
    <t>310-181-221</t>
  </si>
  <si>
    <t>310-181-231</t>
  </si>
  <si>
    <t>310-ALL-171</t>
  </si>
  <si>
    <t>310-ALL-175</t>
  </si>
  <si>
    <t>310-ALL-311</t>
  </si>
  <si>
    <t>320-171-121</t>
  </si>
  <si>
    <t>320-171-131</t>
  </si>
  <si>
    <t>320-171-135</t>
  </si>
  <si>
    <t>320-171-171</t>
  </si>
  <si>
    <t>320-171-181</t>
  </si>
  <si>
    <t>320-171-187</t>
  </si>
  <si>
    <t>320-171-221</t>
  </si>
  <si>
    <t>320-ALL-131</t>
  </si>
  <si>
    <t>320-ALL-135</t>
  </si>
  <si>
    <t>320-ALL-181</t>
  </si>
  <si>
    <t>320-ALL-187</t>
  </si>
  <si>
    <t>32D-132-192</t>
  </si>
  <si>
    <t>32D-132-211</t>
  </si>
  <si>
    <t>32D-165-411</t>
  </si>
  <si>
    <t>32D-171-192</t>
  </si>
  <si>
    <t>32D-171-211</t>
  </si>
  <si>
    <t>32D-171-311</t>
  </si>
  <si>
    <t>32D-171-411</t>
  </si>
  <si>
    <t>32D-ALL-192</t>
  </si>
  <si>
    <t>32D-ALL-311</t>
  </si>
  <si>
    <t>32L-167-121</t>
  </si>
  <si>
    <t>32L-167-143</t>
  </si>
  <si>
    <t>32L-167-211</t>
  </si>
  <si>
    <t>32L-167-221</t>
  </si>
  <si>
    <t>32L-167-231</t>
  </si>
  <si>
    <t>32L-171-411</t>
  </si>
  <si>
    <t>32L-ALL-143</t>
  </si>
  <si>
    <t>32M-171-131</t>
  </si>
  <si>
    <t>32M-171-211</t>
  </si>
  <si>
    <t>32M-171-418</t>
  </si>
  <si>
    <t>32M-181-131</t>
  </si>
  <si>
    <t>32M-181-211</t>
  </si>
  <si>
    <t>32M-181-411</t>
  </si>
  <si>
    <t>32P-171-121</t>
  </si>
  <si>
    <t>32P-171-211</t>
  </si>
  <si>
    <t>330-171-116</t>
  </si>
  <si>
    <t>330-171-180</t>
  </si>
  <si>
    <t>330-181-522</t>
  </si>
  <si>
    <t>330-ALL-180</t>
  </si>
  <si>
    <t>330-ALL-522</t>
  </si>
  <si>
    <t>340-163-331</t>
  </si>
  <si>
    <t>340-167-311</t>
  </si>
  <si>
    <t>340-171-312</t>
  </si>
  <si>
    <t>340-171-411</t>
  </si>
  <si>
    <t>340-171-462</t>
  </si>
  <si>
    <t>340-181-171</t>
  </si>
  <si>
    <t>340-181-173</t>
  </si>
  <si>
    <t>340-181-174</t>
  </si>
  <si>
    <t>340-ALL-312</t>
  </si>
  <si>
    <t>34B-171-113</t>
  </si>
  <si>
    <t>34B-171-126</t>
  </si>
  <si>
    <t>34B-171-131</t>
  </si>
  <si>
    <t>34B-171-142</t>
  </si>
  <si>
    <t>34B-171-151</t>
  </si>
  <si>
    <t>34B-171-173</t>
  </si>
  <si>
    <t>34B-171-211</t>
  </si>
  <si>
    <t>34B-ALL-113</t>
  </si>
  <si>
    <t>34B-ALL-126</t>
  </si>
  <si>
    <t>34B-ALL-142</t>
  </si>
  <si>
    <t>34B-ALL-151</t>
  </si>
  <si>
    <t>34D-171-121</t>
  </si>
  <si>
    <t>34D-171-151</t>
  </si>
  <si>
    <t>34D-171-171</t>
  </si>
  <si>
    <t>34D-171-173</t>
  </si>
  <si>
    <t>34D-171-211</t>
  </si>
  <si>
    <t>34D-171-231</t>
  </si>
  <si>
    <t>34D-ALL-171</t>
  </si>
  <si>
    <t>34D-ALL-173</t>
  </si>
  <si>
    <t>34D-ALL-231</t>
  </si>
  <si>
    <t>34Z-171-192</t>
  </si>
  <si>
    <t>34Z-171-211</t>
  </si>
  <si>
    <t>34Z-171-221</t>
  </si>
  <si>
    <t>34Z-171-411</t>
  </si>
  <si>
    <t>34Z-181-131</t>
  </si>
  <si>
    <t>34Z-181-211</t>
  </si>
  <si>
    <t>34Z-181-221</t>
  </si>
  <si>
    <t>34Z-ALL-131</t>
  </si>
  <si>
    <t>350-171-116</t>
  </si>
  <si>
    <t>350-171-418</t>
  </si>
  <si>
    <t>350-181-192</t>
  </si>
  <si>
    <t>350-181-211</t>
  </si>
  <si>
    <t>350-181-221</t>
  </si>
  <si>
    <t>350-181-311</t>
  </si>
  <si>
    <t>350-181-411</t>
  </si>
  <si>
    <t>350-181-418</t>
  </si>
  <si>
    <t>350-181-461</t>
  </si>
  <si>
    <t>350-181-462</t>
  </si>
  <si>
    <t>350-181-523</t>
  </si>
  <si>
    <t>350-ALL-459</t>
  </si>
  <si>
    <t>350-ALL-523</t>
  </si>
  <si>
    <t>360-171-131</t>
  </si>
  <si>
    <t>360-171-144</t>
  </si>
  <si>
    <t>360-171-183</t>
  </si>
  <si>
    <t>360-171-184</t>
  </si>
  <si>
    <t>360-171-199</t>
  </si>
  <si>
    <t>360-171-231</t>
  </si>
  <si>
    <t>360-181-135</t>
  </si>
  <si>
    <t>360-181-196</t>
  </si>
  <si>
    <t>360-ALL-135</t>
  </si>
  <si>
    <t>360-ALL-144</t>
  </si>
  <si>
    <t>360-ALL-199</t>
  </si>
  <si>
    <t>36B-171-131</t>
  </si>
  <si>
    <t>36B-171-211</t>
  </si>
  <si>
    <t>36B-171-221</t>
  </si>
  <si>
    <t>36B-171-229</t>
  </si>
  <si>
    <t>36B-171-231</t>
  </si>
  <si>
    <t>36B-171-422</t>
  </si>
  <si>
    <t>36B-ALL-131</t>
  </si>
  <si>
    <t>36B-ALL-229</t>
  </si>
  <si>
    <t>36B-ALL-231</t>
  </si>
  <si>
    <t>36B-ALL-422</t>
  </si>
  <si>
    <t>36C-171-121</t>
  </si>
  <si>
    <t>36C-171-211</t>
  </si>
  <si>
    <t>36C-171-229</t>
  </si>
  <si>
    <t>36C-171-231</t>
  </si>
  <si>
    <t>36C-171-233</t>
  </si>
  <si>
    <t>36C-172-174</t>
  </si>
  <si>
    <t>36C-172-211</t>
  </si>
  <si>
    <t>36C-172-229</t>
  </si>
  <si>
    <t>36C-172-231</t>
  </si>
  <si>
    <t>36C-172-233</t>
  </si>
  <si>
    <t>36C-ALL-174</t>
  </si>
  <si>
    <t>36C-ALL-233</t>
  </si>
  <si>
    <t>36F-171-174</t>
  </si>
  <si>
    <t>36F-171-211</t>
  </si>
  <si>
    <t>36F-ALL-174</t>
  </si>
  <si>
    <t>370-163-126</t>
  </si>
  <si>
    <t>370-163-142</t>
  </si>
  <si>
    <t>370-163-162</t>
  </si>
  <si>
    <t>370-170-126</t>
  </si>
  <si>
    <t>370-171-231</t>
  </si>
  <si>
    <t>370-181-126</t>
  </si>
  <si>
    <t>370-181-131</t>
  </si>
  <si>
    <t>370-181-142</t>
  </si>
  <si>
    <t>370-181-147</t>
  </si>
  <si>
    <t>370-181-151</t>
  </si>
  <si>
    <t>370-181-162</t>
  </si>
  <si>
    <t>370-181-165</t>
  </si>
  <si>
    <t>370-181-171</t>
  </si>
  <si>
    <t>370-181-174</t>
  </si>
  <si>
    <t>370-181-176</t>
  </si>
  <si>
    <t>370-181-180</t>
  </si>
  <si>
    <t>370-181-181</t>
  </si>
  <si>
    <t>370-181-192</t>
  </si>
  <si>
    <t>370-181-211</t>
  </si>
  <si>
    <t>370-181-221</t>
  </si>
  <si>
    <t>370-ALL-126</t>
  </si>
  <si>
    <t>370-ALL-142</t>
  </si>
  <si>
    <t>370-ALL-147</t>
  </si>
  <si>
    <t>370-ALL-162</t>
  </si>
  <si>
    <t>370-ALL-165</t>
  </si>
  <si>
    <t>370-ALL-180</t>
  </si>
  <si>
    <t>380-171-113</t>
  </si>
  <si>
    <t>380-171-151</t>
  </si>
  <si>
    <t>380-171-171</t>
  </si>
  <si>
    <t>380-171-192</t>
  </si>
  <si>
    <t>380-171-231</t>
  </si>
  <si>
    <t>380-171-418</t>
  </si>
  <si>
    <t>380-171-462</t>
  </si>
  <si>
    <t>380-ALL-113</t>
  </si>
  <si>
    <t>380-ALL-151</t>
  </si>
  <si>
    <t>390-171-142</t>
  </si>
  <si>
    <t>390-171-151</t>
  </si>
  <si>
    <t>390-171-162</t>
  </si>
  <si>
    <t>390-171-171</t>
  </si>
  <si>
    <t>390-171-180</t>
  </si>
  <si>
    <t>390-181-113</t>
  </si>
  <si>
    <t>390-181-211</t>
  </si>
  <si>
    <t>390-181-221</t>
  </si>
  <si>
    <t>390-ALL-113</t>
  </si>
  <si>
    <t>390-ALL-135</t>
  </si>
  <si>
    <t>390-ALL-180</t>
  </si>
  <si>
    <t>39A-172-211</t>
  </si>
  <si>
    <t>39A-172-229</t>
  </si>
  <si>
    <t>39B-172-542</t>
  </si>
  <si>
    <t>39B-ALL-542</t>
  </si>
  <si>
    <t>400-163-472</t>
  </si>
  <si>
    <t>400-171-132</t>
  </si>
  <si>
    <t>400-171-180</t>
  </si>
  <si>
    <t>400-171-472</t>
  </si>
  <si>
    <t>400-181-411</t>
  </si>
  <si>
    <t>400-181-418</t>
  </si>
  <si>
    <t>400-ALL-132</t>
  </si>
  <si>
    <t>400-ALL-180</t>
  </si>
  <si>
    <t>400-ALL-472</t>
  </si>
  <si>
    <t>410-171-131</t>
  </si>
  <si>
    <t>410-171-143</t>
  </si>
  <si>
    <t>410-171-144</t>
  </si>
  <si>
    <t>410-171-145</t>
  </si>
  <si>
    <t>410-171-151</t>
  </si>
  <si>
    <t>410-171-162</t>
  </si>
  <si>
    <t>410-171-171</t>
  </si>
  <si>
    <t>410-171-173</t>
  </si>
  <si>
    <t>410-171-187</t>
  </si>
  <si>
    <t>410-171-312</t>
  </si>
  <si>
    <t>410-171-327</t>
  </si>
  <si>
    <t>410-171-332</t>
  </si>
  <si>
    <t>410-ALL-131</t>
  </si>
  <si>
    <t>410-ALL-144</t>
  </si>
  <si>
    <t>410-ALL-151</t>
  </si>
  <si>
    <t>410-ALL-162</t>
  </si>
  <si>
    <t>410-ALL-312</t>
  </si>
  <si>
    <t>410-ALL-332</t>
  </si>
  <si>
    <t>41F-171-121</t>
  </si>
  <si>
    <t>41F-171-142</t>
  </si>
  <si>
    <t>41F-171-171</t>
  </si>
  <si>
    <t>41F-171-211</t>
  </si>
  <si>
    <t>41F-181-312</t>
  </si>
  <si>
    <t>41F-181-331</t>
  </si>
  <si>
    <t>41F-181-413</t>
  </si>
  <si>
    <t>41F-ALL-121</t>
  </si>
  <si>
    <t>41F-ALL-142</t>
  </si>
  <si>
    <t>41F-ALL-171</t>
  </si>
  <si>
    <t>41F-ALL-312</t>
  </si>
  <si>
    <t>41F-ALL-331</t>
  </si>
  <si>
    <t>41F-ALL-413</t>
  </si>
  <si>
    <t>41G-172-142</t>
  </si>
  <si>
    <t>41G-172-151</t>
  </si>
  <si>
    <t>41G-172-152</t>
  </si>
  <si>
    <t>41G-ALL-142</t>
  </si>
  <si>
    <t>41G-ALL-152</t>
  </si>
  <si>
    <t>41H-171-121</t>
  </si>
  <si>
    <t>41H-171-131</t>
  </si>
  <si>
    <t>41H-171-148</t>
  </si>
  <si>
    <t>41H-171-191</t>
  </si>
  <si>
    <t>41H-171-211</t>
  </si>
  <si>
    <t>41H-171-231</t>
  </si>
  <si>
    <t>41H-181-121</t>
  </si>
  <si>
    <t>41H-181-148</t>
  </si>
  <si>
    <t>41H-181-211</t>
  </si>
  <si>
    <t>41H-181-231</t>
  </si>
  <si>
    <t>41H-ALL-121</t>
  </si>
  <si>
    <t>41H-ALL-148</t>
  </si>
  <si>
    <t>41H-ALL-191</t>
  </si>
  <si>
    <t>41H-ALL-231</t>
  </si>
  <si>
    <t>41K-171-121</t>
  </si>
  <si>
    <t>41K-171-211</t>
  </si>
  <si>
    <t>41K-ALL-121</t>
  </si>
  <si>
    <t>41M-171-181</t>
  </si>
  <si>
    <t>41M-181-142</t>
  </si>
  <si>
    <t>41M-ALL-142</t>
  </si>
  <si>
    <t>41M-ALL-181</t>
  </si>
  <si>
    <t>420-171-135</t>
  </si>
  <si>
    <t>420-171-211</t>
  </si>
  <si>
    <t>420-171-221</t>
  </si>
  <si>
    <t>420-ALL-135</t>
  </si>
  <si>
    <t>421-171-143</t>
  </si>
  <si>
    <t>421-171-181</t>
  </si>
  <si>
    <t>421-171-221</t>
  </si>
  <si>
    <t>421-181-311</t>
  </si>
  <si>
    <t>421-ALL-181</t>
  </si>
  <si>
    <t>422-163-147</t>
  </si>
  <si>
    <t>422-181-176</t>
  </si>
  <si>
    <t>422-ALL-147</t>
  </si>
  <si>
    <t>42B-171-411</t>
  </si>
  <si>
    <t>430-163-180</t>
  </si>
  <si>
    <t>430-ALL-180</t>
  </si>
  <si>
    <t>440-132-131</t>
  </si>
  <si>
    <t>440-167-171</t>
  </si>
  <si>
    <t>450-171-221</t>
  </si>
  <si>
    <t>450-171-231</t>
  </si>
  <si>
    <t>45A-170-143</t>
  </si>
  <si>
    <t>45A-ALL-143</t>
  </si>
  <si>
    <t>470-171-199</t>
  </si>
  <si>
    <t>470-171-232</t>
  </si>
  <si>
    <t>470-171-541</t>
  </si>
  <si>
    <t>470-181-131</t>
  </si>
  <si>
    <t>470-181-211</t>
  </si>
  <si>
    <t>470-181-221</t>
  </si>
  <si>
    <t>470-181-231</t>
  </si>
  <si>
    <t>470-181-232</t>
  </si>
  <si>
    <t>470-181-331</t>
  </si>
  <si>
    <t>470-ALL-199</t>
  </si>
  <si>
    <t>470-ALL-232</t>
  </si>
  <si>
    <t>480-165-418</t>
  </si>
  <si>
    <t>480-166-418</t>
  </si>
  <si>
    <t>480-169-192</t>
  </si>
  <si>
    <t>480-169-211</t>
  </si>
  <si>
    <t>480-169-221</t>
  </si>
  <si>
    <t>480-171-142</t>
  </si>
  <si>
    <t>480-171-180</t>
  </si>
  <si>
    <t>480-171-221</t>
  </si>
  <si>
    <t>480-171-312</t>
  </si>
  <si>
    <t>480-181-152</t>
  </si>
  <si>
    <t>480-181-191</t>
  </si>
  <si>
    <t>480-181-411</t>
  </si>
  <si>
    <t>480-ALL-142</t>
  </si>
  <si>
    <t>480-ALL-152</t>
  </si>
  <si>
    <t>480-ALL-180</t>
  </si>
  <si>
    <t>480-ALL-191</t>
  </si>
  <si>
    <t>480-ALL-312</t>
  </si>
  <si>
    <t>490-170-126</t>
  </si>
  <si>
    <t>490-170-211</t>
  </si>
  <si>
    <t>490-171-126</t>
  </si>
  <si>
    <t>490-171-131</t>
  </si>
  <si>
    <t>490-171-142</t>
  </si>
  <si>
    <t>490-171-147</t>
  </si>
  <si>
    <t>490-171-211</t>
  </si>
  <si>
    <t>490-171-221</t>
  </si>
  <si>
    <t>490-171-231</t>
  </si>
  <si>
    <t>490-181-116</t>
  </si>
  <si>
    <t>490-181-126</t>
  </si>
  <si>
    <t>490-181-131</t>
  </si>
  <si>
    <t>490-181-151</t>
  </si>
  <si>
    <t>490-181-171</t>
  </si>
  <si>
    <t>490-181-199</t>
  </si>
  <si>
    <t>490-181-211</t>
  </si>
  <si>
    <t>490-181-311</t>
  </si>
  <si>
    <t>490-181-332</t>
  </si>
  <si>
    <t>490-181-462</t>
  </si>
  <si>
    <t>490-ALL-116</t>
  </si>
  <si>
    <t>490-ALL-142</t>
  </si>
  <si>
    <t>490-ALL-147</t>
  </si>
  <si>
    <t>490-ALL-151</t>
  </si>
  <si>
    <t>491-171-126</t>
  </si>
  <si>
    <t>491-171-142</t>
  </si>
  <si>
    <t>491-171-144</t>
  </si>
  <si>
    <t>491-171-147</t>
  </si>
  <si>
    <t>491-171-171</t>
  </si>
  <si>
    <t>491-171-180</t>
  </si>
  <si>
    <t>491-171-211</t>
  </si>
  <si>
    <t>491-181-523</t>
  </si>
  <si>
    <t>491-ALL-142</t>
  </si>
  <si>
    <t>491-ALL-144</t>
  </si>
  <si>
    <t>491-ALL-147</t>
  </si>
  <si>
    <t>491-ALL-180</t>
  </si>
  <si>
    <t>491-ALL-523</t>
  </si>
  <si>
    <t>49B-170-121</t>
  </si>
  <si>
    <t>49B-170-211</t>
  </si>
  <si>
    <t>49B-170-221</t>
  </si>
  <si>
    <t>49B-171-192</t>
  </si>
  <si>
    <t>49B-171-211</t>
  </si>
  <si>
    <t>49B-171-221</t>
  </si>
  <si>
    <t>500-165-411</t>
  </si>
  <si>
    <t>500-166-418</t>
  </si>
  <si>
    <t>500-167-145</t>
  </si>
  <si>
    <t>500-167-211</t>
  </si>
  <si>
    <t>500-167-221</t>
  </si>
  <si>
    <t>500-170-180</t>
  </si>
  <si>
    <t>500-171-311</t>
  </si>
  <si>
    <t>500-171-414</t>
  </si>
  <si>
    <t>500-171-418</t>
  </si>
  <si>
    <t>500-181-151</t>
  </si>
  <si>
    <t>500-181-175</t>
  </si>
  <si>
    <t>500-181-211</t>
  </si>
  <si>
    <t>500-181-221</t>
  </si>
  <si>
    <t>500-181-411</t>
  </si>
  <si>
    <t>500-ALL-145</t>
  </si>
  <si>
    <t>500-ALL-414</t>
  </si>
  <si>
    <t>510-166-418</t>
  </si>
  <si>
    <t>510-171-113</t>
  </si>
  <si>
    <t>510-171-180</t>
  </si>
  <si>
    <t>510-171-221</t>
  </si>
  <si>
    <t>510-171-231</t>
  </si>
  <si>
    <t>510-171-311</t>
  </si>
  <si>
    <t>510-ALL-113</t>
  </si>
  <si>
    <t>510-ALL-180</t>
  </si>
  <si>
    <t>51A-166-418</t>
  </si>
  <si>
    <t>51A-181-418</t>
  </si>
  <si>
    <t>520-171-522</t>
  </si>
  <si>
    <t>520-ALL-522</t>
  </si>
  <si>
    <t>530-167-132</t>
  </si>
  <si>
    <t>530-167-211</t>
  </si>
  <si>
    <t>530-167-221</t>
  </si>
  <si>
    <t>530-171-121</t>
  </si>
  <si>
    <t>530-171-126</t>
  </si>
  <si>
    <t>530-171-131</t>
  </si>
  <si>
    <t>530-171-180</t>
  </si>
  <si>
    <t>530-171-196</t>
  </si>
  <si>
    <t>530-171-211</t>
  </si>
  <si>
    <t>530-171-221</t>
  </si>
  <si>
    <t>530-ALL-131</t>
  </si>
  <si>
    <t>530-ALL-180</t>
  </si>
  <si>
    <t>530-ALL-196</t>
  </si>
  <si>
    <t>53B-172-126</t>
  </si>
  <si>
    <t>53B-ALL-126</t>
  </si>
  <si>
    <t>53B-ALL-211</t>
  </si>
  <si>
    <t>53B-ALL-229</t>
  </si>
  <si>
    <t>53B-ALL-231</t>
  </si>
  <si>
    <t>53B-ALL-233</t>
  </si>
  <si>
    <t>540-166-418</t>
  </si>
  <si>
    <t>540-171-131</t>
  </si>
  <si>
    <t>550-171-221</t>
  </si>
  <si>
    <t>550-171-411</t>
  </si>
  <si>
    <t>550-181-116</t>
  </si>
  <si>
    <t>550-181-131</t>
  </si>
  <si>
    <t>550-181-172</t>
  </si>
  <si>
    <t>550-181-180</t>
  </si>
  <si>
    <t>550-181-199</t>
  </si>
  <si>
    <t>550-ALL-172</t>
  </si>
  <si>
    <t>550-ALL-180</t>
  </si>
  <si>
    <t>55A-166-418</t>
  </si>
  <si>
    <t>560-170-126</t>
  </si>
  <si>
    <t>560-170-142</t>
  </si>
  <si>
    <t>560-170-211</t>
  </si>
  <si>
    <t>560-171-132</t>
  </si>
  <si>
    <t>560-171-145</t>
  </si>
  <si>
    <t>560-171-147</t>
  </si>
  <si>
    <t>560-171-171</t>
  </si>
  <si>
    <t>560-181-180</t>
  </si>
  <si>
    <t>560-181-332</t>
  </si>
  <si>
    <t>560-181-418</t>
  </si>
  <si>
    <t>560-ALL-147</t>
  </si>
  <si>
    <t>560-ALL-180</t>
  </si>
  <si>
    <t>570-171-135</t>
  </si>
  <si>
    <t>570-171-180</t>
  </si>
  <si>
    <t>570-171-221</t>
  </si>
  <si>
    <t>570-171-231</t>
  </si>
  <si>
    <t>570-181-411</t>
  </si>
  <si>
    <t>570-ALL-135</t>
  </si>
  <si>
    <t>570-ALL-180</t>
  </si>
  <si>
    <t>580-171-116</t>
  </si>
  <si>
    <t>580-ALL-116</t>
  </si>
  <si>
    <t>590-171-113</t>
  </si>
  <si>
    <t>590-171-126</t>
  </si>
  <si>
    <t>590-171-131</t>
  </si>
  <si>
    <t>590-171-142</t>
  </si>
  <si>
    <t>590-171-146</t>
  </si>
  <si>
    <t>590-171-147</t>
  </si>
  <si>
    <t>590-171-151</t>
  </si>
  <si>
    <t>590-171-171</t>
  </si>
  <si>
    <t>590-171-172</t>
  </si>
  <si>
    <t>590-171-199</t>
  </si>
  <si>
    <t>590-171-211</t>
  </si>
  <si>
    <t>590-171-311</t>
  </si>
  <si>
    <t>590-ALL-126</t>
  </si>
  <si>
    <t>590-ALL-147</t>
  </si>
  <si>
    <t>590-ALL-172</t>
  </si>
  <si>
    <t>590-ALL-199</t>
  </si>
  <si>
    <t>600-171-116</t>
  </si>
  <si>
    <t>600-171-180</t>
  </si>
  <si>
    <t>600-ALL-116</t>
  </si>
  <si>
    <t>600-ALL-180</t>
  </si>
  <si>
    <t>60B-171-121</t>
  </si>
  <si>
    <t>60B-171-127</t>
  </si>
  <si>
    <t>60B-171-142</t>
  </si>
  <si>
    <t>60B-ALL-127</t>
  </si>
  <si>
    <t>60B-ALL-142</t>
  </si>
  <si>
    <t>60Q-171-131</t>
  </si>
  <si>
    <t>60Q-171-146</t>
  </si>
  <si>
    <t>60Q-171-211</t>
  </si>
  <si>
    <t>60Q-ALL-146</t>
  </si>
  <si>
    <t>60S-166-418</t>
  </si>
  <si>
    <t>60Z-163-131</t>
  </si>
  <si>
    <t>60Z-163-198</t>
  </si>
  <si>
    <t>60Z-163-211</t>
  </si>
  <si>
    <t>60Z-163-221</t>
  </si>
  <si>
    <t>60Z-163-231</t>
  </si>
  <si>
    <t>60Z-ALL-131</t>
  </si>
  <si>
    <t>60Z-ALL-198</t>
  </si>
  <si>
    <t>60Z-ALL-211</t>
  </si>
  <si>
    <t>60Z-ALL-221</t>
  </si>
  <si>
    <t>60Z-ALL-231</t>
  </si>
  <si>
    <t>610-171-146</t>
  </si>
  <si>
    <t>610-171-171</t>
  </si>
  <si>
    <t>610-171-311</t>
  </si>
  <si>
    <t>610-171-418</t>
  </si>
  <si>
    <t>610-171-462</t>
  </si>
  <si>
    <t>61K-171-121</t>
  </si>
  <si>
    <t>61K-171-142</t>
  </si>
  <si>
    <t>61K-171-211</t>
  </si>
  <si>
    <t>61K-171-234</t>
  </si>
  <si>
    <t>61K-171-235</t>
  </si>
  <si>
    <t>61K-171-239</t>
  </si>
  <si>
    <t>61K-ALL-142</t>
  </si>
  <si>
    <t>61K-ALL-234</t>
  </si>
  <si>
    <t>61K-ALL-235</t>
  </si>
  <si>
    <t>61K-ALL-239</t>
  </si>
  <si>
    <t>61N-171-121</t>
  </si>
  <si>
    <t>61N-171-211</t>
  </si>
  <si>
    <t>61N-181-312</t>
  </si>
  <si>
    <t>61N-181-411</t>
  </si>
  <si>
    <t>61N-ALL-121</t>
  </si>
  <si>
    <t>61N-ALL-312</t>
  </si>
  <si>
    <t>61P-171-121</t>
  </si>
  <si>
    <t>61P-171-211</t>
  </si>
  <si>
    <t>61Q-171-121</t>
  </si>
  <si>
    <t>61Q-171-174</t>
  </si>
  <si>
    <t>61Q-171-211</t>
  </si>
  <si>
    <t>61Q-171-229</t>
  </si>
  <si>
    <t>61Q-171-231</t>
  </si>
  <si>
    <t>61Q-171-451</t>
  </si>
  <si>
    <t>61Q-ALL-174</t>
  </si>
  <si>
    <t>61Q-ALL-451</t>
  </si>
  <si>
    <t>620-163-116</t>
  </si>
  <si>
    <t>620-171-462</t>
  </si>
  <si>
    <t>620-181-116</t>
  </si>
  <si>
    <t>620-181-145</t>
  </si>
  <si>
    <t>620-181-180</t>
  </si>
  <si>
    <t>620-181-418</t>
  </si>
  <si>
    <t>620-ALL-145</t>
  </si>
  <si>
    <t>620-ALL-180</t>
  </si>
  <si>
    <t>620-ALL-184</t>
  </si>
  <si>
    <t>62J-171-121</t>
  </si>
  <si>
    <t>62J-171-174</t>
  </si>
  <si>
    <t>62J-171-211</t>
  </si>
  <si>
    <t>62J-171-229</t>
  </si>
  <si>
    <t>62J-171-231</t>
  </si>
  <si>
    <t>62J-ALL-174</t>
  </si>
  <si>
    <t>62J-ALL-211</t>
  </si>
  <si>
    <t>62J-ALL-229</t>
  </si>
  <si>
    <t>62J-ALL-231</t>
  </si>
  <si>
    <t>630-171-319</t>
  </si>
  <si>
    <t>630-181-116</t>
  </si>
  <si>
    <t>630-181-199</t>
  </si>
  <si>
    <t>630-ALL-199</t>
  </si>
  <si>
    <t>630-ALL-319</t>
  </si>
  <si>
    <t>640-163-192</t>
  </si>
  <si>
    <t>640-167-311</t>
  </si>
  <si>
    <t>640-171-147</t>
  </si>
  <si>
    <t>640-171-148</t>
  </si>
  <si>
    <t>640-171-152</t>
  </si>
  <si>
    <t>640-171-162</t>
  </si>
  <si>
    <t>640-171-171</t>
  </si>
  <si>
    <t>640-171-180</t>
  </si>
  <si>
    <t>640-171-181</t>
  </si>
  <si>
    <t>640-181-113</t>
  </si>
  <si>
    <t>640-181-181</t>
  </si>
  <si>
    <t>640-181-192</t>
  </si>
  <si>
    <t>640-181-211</t>
  </si>
  <si>
    <t>640-181-221</t>
  </si>
  <si>
    <t>640-181-231</t>
  </si>
  <si>
    <t>640-ALL-113</t>
  </si>
  <si>
    <t>640-ALL-146</t>
  </si>
  <si>
    <t>640-ALL-147</t>
  </si>
  <si>
    <t>640-ALL-148</t>
  </si>
  <si>
    <t>640-ALL-180</t>
  </si>
  <si>
    <t>650-171-116</t>
  </si>
  <si>
    <t>650-171-126</t>
  </si>
  <si>
    <t>650-171-131</t>
  </si>
  <si>
    <t>650-171-142</t>
  </si>
  <si>
    <t>650-171-146</t>
  </si>
  <si>
    <t>650-171-151</t>
  </si>
  <si>
    <t>650-171-162</t>
  </si>
  <si>
    <t>650-171-171</t>
  </si>
  <si>
    <t>650-171-199</t>
  </si>
  <si>
    <t>650-171-231</t>
  </si>
  <si>
    <t>650-ALL-116</t>
  </si>
  <si>
    <t>650-ALL-126</t>
  </si>
  <si>
    <t>650-ALL-142</t>
  </si>
  <si>
    <t>650-ALL-162</t>
  </si>
  <si>
    <t>65G-171-121</t>
  </si>
  <si>
    <t>65G-171-211</t>
  </si>
  <si>
    <t>660-167-311</t>
  </si>
  <si>
    <t>660-171-126</t>
  </si>
  <si>
    <t>660-171-131</t>
  </si>
  <si>
    <t>660-171-142</t>
  </si>
  <si>
    <t>660-171-143</t>
  </si>
  <si>
    <t>660-171-171</t>
  </si>
  <si>
    <t>660-171-174</t>
  </si>
  <si>
    <t>660-171-176</t>
  </si>
  <si>
    <t>660-171-211</t>
  </si>
  <si>
    <t>660-ALL-126</t>
  </si>
  <si>
    <t>660-ALL-131</t>
  </si>
  <si>
    <t>660-ALL-142</t>
  </si>
  <si>
    <t>660-ALL-143</t>
  </si>
  <si>
    <t>660-ALL-171</t>
  </si>
  <si>
    <t>660-ALL-176</t>
  </si>
  <si>
    <t>670-167-132</t>
  </si>
  <si>
    <t>670-167-311</t>
  </si>
  <si>
    <t>670-181-171</t>
  </si>
  <si>
    <t>670-181-199</t>
  </si>
  <si>
    <t>670-ALL-132</t>
  </si>
  <si>
    <t>680-181-121</t>
  </si>
  <si>
    <t>680-181-211</t>
  </si>
  <si>
    <t>680-181-221</t>
  </si>
  <si>
    <t>680-ALL-121</t>
  </si>
  <si>
    <t>681-171-172</t>
  </si>
  <si>
    <t>681-171-331</t>
  </si>
  <si>
    <t>681-ALL-172</t>
  </si>
  <si>
    <t>681-ALL-331</t>
  </si>
  <si>
    <t>690-137-461</t>
  </si>
  <si>
    <t>690-181-133</t>
  </si>
  <si>
    <t>690-181-148</t>
  </si>
  <si>
    <t>690-181-152</t>
  </si>
  <si>
    <t>690-181-211</t>
  </si>
  <si>
    <t>690-181-221</t>
  </si>
  <si>
    <t>690-ALL-148</t>
  </si>
  <si>
    <t>690-ALL-152</t>
  </si>
  <si>
    <t>690-ALL-461</t>
  </si>
  <si>
    <t>70A-167-192</t>
  </si>
  <si>
    <t>70A-167-211</t>
  </si>
  <si>
    <t>70A-171-211</t>
  </si>
  <si>
    <t>70A-171-418</t>
  </si>
  <si>
    <t>710-171-116</t>
  </si>
  <si>
    <t>710-171-126</t>
  </si>
  <si>
    <t>710-171-142</t>
  </si>
  <si>
    <t>710-171-171</t>
  </si>
  <si>
    <t>710-171-180</t>
  </si>
  <si>
    <t>710-171-418</t>
  </si>
  <si>
    <t>710-ALL-126</t>
  </si>
  <si>
    <t>710-ALL-131</t>
  </si>
  <si>
    <t>710-ALL-142</t>
  </si>
  <si>
    <t>710-ALL-180</t>
  </si>
  <si>
    <t>720-163-126</t>
  </si>
  <si>
    <t>720-163-142</t>
  </si>
  <si>
    <t>720-163-199</t>
  </si>
  <si>
    <t>720-166-418</t>
  </si>
  <si>
    <t>720-171-116</t>
  </si>
  <si>
    <t>720-171-126</t>
  </si>
  <si>
    <t>720-171-131</t>
  </si>
  <si>
    <t>720-171-142</t>
  </si>
  <si>
    <t>720-171-143</t>
  </si>
  <si>
    <t>720-171-146</t>
  </si>
  <si>
    <t>720-171-151</t>
  </si>
  <si>
    <t>720-171-171</t>
  </si>
  <si>
    <t>720-171-172</t>
  </si>
  <si>
    <t>720-171-173</t>
  </si>
  <si>
    <t>720-171-180</t>
  </si>
  <si>
    <t>720-171-199</t>
  </si>
  <si>
    <t>720-171-418</t>
  </si>
  <si>
    <t>720-171-541</t>
  </si>
  <si>
    <t>720-181-418</t>
  </si>
  <si>
    <t>720-ALL-116</t>
  </si>
  <si>
    <t>720-ALL-126</t>
  </si>
  <si>
    <t>720-ALL-142</t>
  </si>
  <si>
    <t>720-ALL-146</t>
  </si>
  <si>
    <t>720-ALL-151</t>
  </si>
  <si>
    <t>720-ALL-173</t>
  </si>
  <si>
    <t>720-ALL-180</t>
  </si>
  <si>
    <t>720-ALL-541</t>
  </si>
  <si>
    <t>730-171-121</t>
  </si>
  <si>
    <t>730-171-181</t>
  </si>
  <si>
    <t>730-171-462</t>
  </si>
  <si>
    <t>730-171-542</t>
  </si>
  <si>
    <t>730-181-114</t>
  </si>
  <si>
    <t>730-181-181</t>
  </si>
  <si>
    <t>730-181-199</t>
  </si>
  <si>
    <t>730-181-221</t>
  </si>
  <si>
    <t>730-181-311</t>
  </si>
  <si>
    <t>730-ALL-114</t>
  </si>
  <si>
    <t>730-ALL-121</t>
  </si>
  <si>
    <t>730-ALL-199</t>
  </si>
  <si>
    <t>730-ALL-542</t>
  </si>
  <si>
    <t>740-166-418</t>
  </si>
  <si>
    <t>740-167-311</t>
  </si>
  <si>
    <t>740-181-147</t>
  </si>
  <si>
    <t>740-181-171</t>
  </si>
  <si>
    <t>740-181-180</t>
  </si>
  <si>
    <t>740-181-199</t>
  </si>
  <si>
    <t>740-181-333</t>
  </si>
  <si>
    <t>740-ALL-147</t>
  </si>
  <si>
    <t>740-ALL-171</t>
  </si>
  <si>
    <t>740-ALL-180</t>
  </si>
  <si>
    <t>740-ALL-333</t>
  </si>
  <si>
    <t>760-163-180</t>
  </si>
  <si>
    <t>760-166-418</t>
  </si>
  <si>
    <t>760-171-114</t>
  </si>
  <si>
    <t>760-171-211</t>
  </si>
  <si>
    <t>760-171-221</t>
  </si>
  <si>
    <t>760-ALL-114</t>
  </si>
  <si>
    <t>760-ALL-180</t>
  </si>
  <si>
    <t>761-163-184</t>
  </si>
  <si>
    <t>761-ALL-184</t>
  </si>
  <si>
    <t>76A-181-113</t>
  </si>
  <si>
    <t>76A-181-146</t>
  </si>
  <si>
    <t>76A-181-211</t>
  </si>
  <si>
    <t>76A-181-221</t>
  </si>
  <si>
    <t>76A-181-231</t>
  </si>
  <si>
    <t>76A-ALL-113</t>
  </si>
  <si>
    <t>770-171-144</t>
  </si>
  <si>
    <t>770-ALL-144</t>
  </si>
  <si>
    <t>790-132-199</t>
  </si>
  <si>
    <t>790-171-172</t>
  </si>
  <si>
    <t>790-171-199</t>
  </si>
  <si>
    <t>790-171-221</t>
  </si>
  <si>
    <t>790-ALL-172</t>
  </si>
  <si>
    <t>790-ALL-199</t>
  </si>
  <si>
    <t>79Z-171-121</t>
  </si>
  <si>
    <t>79Z-171-131</t>
  </si>
  <si>
    <t>79Z-171-197</t>
  </si>
  <si>
    <t>79Z-171-211</t>
  </si>
  <si>
    <t>79Z-171-221</t>
  </si>
  <si>
    <t>79Z-171-229</t>
  </si>
  <si>
    <t>79Z-171-231</t>
  </si>
  <si>
    <t>79Z-171-232</t>
  </si>
  <si>
    <t>79Z-171-311</t>
  </si>
  <si>
    <t>79Z-171-411</t>
  </si>
  <si>
    <t>79Z-ALL-131</t>
  </si>
  <si>
    <t>79Z-ALL-197</t>
  </si>
  <si>
    <t>79Z-ALL-311</t>
  </si>
  <si>
    <t>800-163-128</t>
  </si>
  <si>
    <t>800-170-411</t>
  </si>
  <si>
    <t>800-171-113</t>
  </si>
  <si>
    <t>800-171-211</t>
  </si>
  <si>
    <t>800-171-221</t>
  </si>
  <si>
    <t>800-171-311</t>
  </si>
  <si>
    <t>800-171-411</t>
  </si>
  <si>
    <t>800-ALL-113</t>
  </si>
  <si>
    <t>800-ALL-128</t>
  </si>
  <si>
    <t>810-171-131</t>
  </si>
  <si>
    <t>810-171-132</t>
  </si>
  <si>
    <t>810-171-135</t>
  </si>
  <si>
    <t>810-171-145</t>
  </si>
  <si>
    <t>810-171-146</t>
  </si>
  <si>
    <t>810-171-151</t>
  </si>
  <si>
    <t>810-171-153</t>
  </si>
  <si>
    <t>810-171-162</t>
  </si>
  <si>
    <t>810-171-172</t>
  </si>
  <si>
    <t>810-171-199</t>
  </si>
  <si>
    <t>810-171-221</t>
  </si>
  <si>
    <t>810-171-311</t>
  </si>
  <si>
    <t>810-171-331</t>
  </si>
  <si>
    <t>810-171-418</t>
  </si>
  <si>
    <t>810-ALL-132</t>
  </si>
  <si>
    <t>810-ALL-153</t>
  </si>
  <si>
    <t>810-ALL-172</t>
  </si>
  <si>
    <t>810-ALL-331</t>
  </si>
  <si>
    <t>820-171-411</t>
  </si>
  <si>
    <t>820-171-418</t>
  </si>
  <si>
    <t>820-171-461</t>
  </si>
  <si>
    <t>821-163-180</t>
  </si>
  <si>
    <t>821-171-146</t>
  </si>
  <si>
    <t>821-171-171</t>
  </si>
  <si>
    <t>821-ALL-180</t>
  </si>
  <si>
    <t>830-171-180</t>
  </si>
  <si>
    <t>830-ALL-180</t>
  </si>
  <si>
    <t>840-171-211</t>
  </si>
  <si>
    <t>840-171-231</t>
  </si>
  <si>
    <t>840-181-113</t>
  </si>
  <si>
    <t>840-181-126</t>
  </si>
  <si>
    <t>840-181-147</t>
  </si>
  <si>
    <t>840-181-171</t>
  </si>
  <si>
    <t>840-181-174</t>
  </si>
  <si>
    <t>840-181-180</t>
  </si>
  <si>
    <t>840-181-192</t>
  </si>
  <si>
    <t>840-181-211</t>
  </si>
  <si>
    <t>840-181-221</t>
  </si>
  <si>
    <t>840-181-312</t>
  </si>
  <si>
    <t>840-181-418</t>
  </si>
  <si>
    <t>840-ALL-113</t>
  </si>
  <si>
    <t>840-ALL-126</t>
  </si>
  <si>
    <t>840-ALL-147</t>
  </si>
  <si>
    <t>840-ALL-180</t>
  </si>
  <si>
    <t>850-167-145</t>
  </si>
  <si>
    <t>850-171-221</t>
  </si>
  <si>
    <t>850-181-126</t>
  </si>
  <si>
    <t>850-181-131</t>
  </si>
  <si>
    <t>850-181-135</t>
  </si>
  <si>
    <t>850-181-142</t>
  </si>
  <si>
    <t>850-181-144</t>
  </si>
  <si>
    <t>850-181-151</t>
  </si>
  <si>
    <t>850-181-171</t>
  </si>
  <si>
    <t>850-181-180</t>
  </si>
  <si>
    <t>850-181-199</t>
  </si>
  <si>
    <t>850-181-211</t>
  </si>
  <si>
    <t>850-ALL-131</t>
  </si>
  <si>
    <t>850-ALL-135</t>
  </si>
  <si>
    <t>850-ALL-145</t>
  </si>
  <si>
    <t>860-171-116</t>
  </si>
  <si>
    <t>860-171-121</t>
  </si>
  <si>
    <t>860-171-135</t>
  </si>
  <si>
    <t>860-171-153</t>
  </si>
  <si>
    <t>860-171-192</t>
  </si>
  <si>
    <t>860-171-231</t>
  </si>
  <si>
    <t>860-171-331</t>
  </si>
  <si>
    <t>860-ALL-116</t>
  </si>
  <si>
    <t>860-ALL-135</t>
  </si>
  <si>
    <t>860-ALL-153</t>
  </si>
  <si>
    <t>860-ALL-331</t>
  </si>
  <si>
    <t>861-171-418</t>
  </si>
  <si>
    <t>861-181-180</t>
  </si>
  <si>
    <t>861-181-221</t>
  </si>
  <si>
    <t>861-181-418</t>
  </si>
  <si>
    <t>861-ALL-180</t>
  </si>
  <si>
    <t>862-171-231</t>
  </si>
  <si>
    <t>870-167-126</t>
  </si>
  <si>
    <t>870-167-211</t>
  </si>
  <si>
    <t>870-169-231</t>
  </si>
  <si>
    <t>870-171-126</t>
  </si>
  <si>
    <t>870-171-131</t>
  </si>
  <si>
    <t>870-171-142</t>
  </si>
  <si>
    <t>870-171-143</t>
  </si>
  <si>
    <t>870-171-171</t>
  </si>
  <si>
    <t>870-171-180</t>
  </si>
  <si>
    <t>870-171-211</t>
  </si>
  <si>
    <t>870-171-231</t>
  </si>
  <si>
    <t>870-ALL-126</t>
  </si>
  <si>
    <t>870-ALL-142</t>
  </si>
  <si>
    <t>870-ALL-143</t>
  </si>
  <si>
    <t>870-ALL-180</t>
  </si>
  <si>
    <t>880-171-126</t>
  </si>
  <si>
    <t>880-171-171</t>
  </si>
  <si>
    <t>880-171-211</t>
  </si>
  <si>
    <t>880-171-411</t>
  </si>
  <si>
    <t>880-181-311</t>
  </si>
  <si>
    <t>880-181-413</t>
  </si>
  <si>
    <t>880-ALL-413</t>
  </si>
  <si>
    <t>890-171-126</t>
  </si>
  <si>
    <t>890-171-142</t>
  </si>
  <si>
    <t>890-171-171</t>
  </si>
  <si>
    <t>890-181-113</t>
  </si>
  <si>
    <t>890-181-211</t>
  </si>
  <si>
    <t>890-181-221</t>
  </si>
  <si>
    <t>890-181-231</t>
  </si>
  <si>
    <t>890-ALL-113</t>
  </si>
  <si>
    <t>890-ALL-126</t>
  </si>
  <si>
    <t>890-ALL-142</t>
  </si>
  <si>
    <t>900-166-418</t>
  </si>
  <si>
    <t>900-167-131</t>
  </si>
  <si>
    <t>900-167-311</t>
  </si>
  <si>
    <t>900-171-171</t>
  </si>
  <si>
    <t>90D-171-312</t>
  </si>
  <si>
    <t>90D-171-411</t>
  </si>
  <si>
    <t>90D-ALL-312</t>
  </si>
  <si>
    <t>910-171-113</t>
  </si>
  <si>
    <t>910-171-116</t>
  </si>
  <si>
    <t>910-171-126</t>
  </si>
  <si>
    <t>910-171-131</t>
  </si>
  <si>
    <t>910-171-171</t>
  </si>
  <si>
    <t>910-171-174</t>
  </si>
  <si>
    <t>910-171-176</t>
  </si>
  <si>
    <t>910-171-211</t>
  </si>
  <si>
    <t>910-171-311</t>
  </si>
  <si>
    <t>910-171-462</t>
  </si>
  <si>
    <t>910-ALL-113</t>
  </si>
  <si>
    <t>910-ALL-126</t>
  </si>
  <si>
    <t>910-ALL-174</t>
  </si>
  <si>
    <t>910-ALL-176</t>
  </si>
  <si>
    <t>920-163-126</t>
  </si>
  <si>
    <t>920-163-135</t>
  </si>
  <si>
    <t>920-163-151</t>
  </si>
  <si>
    <t>920-163-162</t>
  </si>
  <si>
    <t>920-163-171</t>
  </si>
  <si>
    <t>920-163-172</t>
  </si>
  <si>
    <t>920-163-174</t>
  </si>
  <si>
    <t>920-163-181</t>
  </si>
  <si>
    <t>920-163-231</t>
  </si>
  <si>
    <t>920-163-234</t>
  </si>
  <si>
    <t>920-167-192</t>
  </si>
  <si>
    <t>920-167-198</t>
  </si>
  <si>
    <t>920-167-211</t>
  </si>
  <si>
    <t>920-167-221</t>
  </si>
  <si>
    <t>920-167-232</t>
  </si>
  <si>
    <t>920-171-116</t>
  </si>
  <si>
    <t>920-171-117</t>
  </si>
  <si>
    <t>920-171-131</t>
  </si>
  <si>
    <t>920-171-133</t>
  </si>
  <si>
    <t>920-171-181</t>
  </si>
  <si>
    <t>920-171-221</t>
  </si>
  <si>
    <t>920-171-231</t>
  </si>
  <si>
    <t>920-171-232</t>
  </si>
  <si>
    <t>920-171-234</t>
  </si>
  <si>
    <t>920-178-418</t>
  </si>
  <si>
    <t>920-181-121</t>
  </si>
  <si>
    <t>920-181-162</t>
  </si>
  <si>
    <t>920-181-181</t>
  </si>
  <si>
    <t>920-181-211</t>
  </si>
  <si>
    <t>920-181-221</t>
  </si>
  <si>
    <t>920-181-231</t>
  </si>
  <si>
    <t>920-181-232</t>
  </si>
  <si>
    <t>920-181-234</t>
  </si>
  <si>
    <t>920-ALL-117</t>
  </si>
  <si>
    <t>920-ALL-133</t>
  </si>
  <si>
    <t>920-ALL-151</t>
  </si>
  <si>
    <t>920-ALL-162</t>
  </si>
  <si>
    <t>920-ALL-172</t>
  </si>
  <si>
    <t>920-ALL-198</t>
  </si>
  <si>
    <t>92B-170-121</t>
  </si>
  <si>
    <t>92E-170-198</t>
  </si>
  <si>
    <t>92E-170-211</t>
  </si>
  <si>
    <t>92E-ALL-198</t>
  </si>
  <si>
    <t>92P-172-121</t>
  </si>
  <si>
    <t>92P-172-211</t>
  </si>
  <si>
    <t>92S-170-411</t>
  </si>
  <si>
    <t>92T-181-312</t>
  </si>
  <si>
    <t>92T-ALL-121</t>
  </si>
  <si>
    <t>92T-ALL-312</t>
  </si>
  <si>
    <t>92U-172-462</t>
  </si>
  <si>
    <t>92Y-172-462</t>
  </si>
  <si>
    <t>930-165-418</t>
  </si>
  <si>
    <t>930-171-411</t>
  </si>
  <si>
    <t>940-171-126</t>
  </si>
  <si>
    <t>940-171-135</t>
  </si>
  <si>
    <t>940-171-181</t>
  </si>
  <si>
    <t>940-171-231</t>
  </si>
  <si>
    <t>940-ALL-126</t>
  </si>
  <si>
    <t>940-ALL-135</t>
  </si>
  <si>
    <t>940-ALL-181</t>
  </si>
  <si>
    <t>94A-134-542</t>
  </si>
  <si>
    <t>94A-169-311</t>
  </si>
  <si>
    <t>94A-171-121</t>
  </si>
  <si>
    <t>94A-171-171</t>
  </si>
  <si>
    <t>94A-171-211</t>
  </si>
  <si>
    <t>94A-171-229</t>
  </si>
  <si>
    <t>94A-171-231</t>
  </si>
  <si>
    <t>94A-ALL-121</t>
  </si>
  <si>
    <t>94A-ALL-171</t>
  </si>
  <si>
    <t>94A-ALL-211</t>
  </si>
  <si>
    <t>94A-ALL-229</t>
  </si>
  <si>
    <t>94A-ALL-231</t>
  </si>
  <si>
    <t>94Z-171-180</t>
  </si>
  <si>
    <t>94Z-ALL-180</t>
  </si>
  <si>
    <t>950-167-142</t>
  </si>
  <si>
    <t>950-171-180</t>
  </si>
  <si>
    <t>950-171-418</t>
  </si>
  <si>
    <t>950-ALL-180</t>
  </si>
  <si>
    <t>960-167-145</t>
  </si>
  <si>
    <t>960-167-211</t>
  </si>
  <si>
    <t>960-167-221</t>
  </si>
  <si>
    <t>960-171-311</t>
  </si>
  <si>
    <t>960-ALL-121</t>
  </si>
  <si>
    <t>960-ALL-145</t>
  </si>
  <si>
    <t>96F-171-411</t>
  </si>
  <si>
    <t>96F-181-411</t>
  </si>
  <si>
    <t>96F-181-418</t>
  </si>
  <si>
    <t>970-167-332</t>
  </si>
  <si>
    <t>970-171-116</t>
  </si>
  <si>
    <t>970-171-126</t>
  </si>
  <si>
    <t>970-171-131</t>
  </si>
  <si>
    <t>970-171-142</t>
  </si>
  <si>
    <t>970-171-162</t>
  </si>
  <si>
    <t>970-171-171</t>
  </si>
  <si>
    <t>970-171-418</t>
  </si>
  <si>
    <t>970-171-472</t>
  </si>
  <si>
    <t>970-181-418</t>
  </si>
  <si>
    <t>970-ALL-116</t>
  </si>
  <si>
    <t>970-ALL-126</t>
  </si>
  <si>
    <t>980-171-135</t>
  </si>
  <si>
    <t>980-171-147</t>
  </si>
  <si>
    <t>980-171-162</t>
  </si>
  <si>
    <t>980-171-221</t>
  </si>
  <si>
    <t>980-171-418</t>
  </si>
  <si>
    <t>980-ALL-135</t>
  </si>
  <si>
    <t>980-ALL-162</t>
  </si>
  <si>
    <t>990-171-116</t>
  </si>
  <si>
    <t>990-171-153</t>
  </si>
  <si>
    <t>990-171-221</t>
  </si>
  <si>
    <t>990-171-231</t>
  </si>
  <si>
    <t>990-171-331</t>
  </si>
  <si>
    <t>990-ALL-153</t>
  </si>
  <si>
    <t>990-ALL-331</t>
  </si>
  <si>
    <t>995-171-131</t>
  </si>
  <si>
    <t>995-171-142</t>
  </si>
  <si>
    <t>995-171-151</t>
  </si>
  <si>
    <t>995-171-171</t>
  </si>
  <si>
    <t>995-171-173</t>
  </si>
  <si>
    <t>995-ALL-131</t>
  </si>
  <si>
    <t>995-ALL-142</t>
  </si>
  <si>
    <t>995-ALL-151</t>
  </si>
  <si>
    <t>ALL-163-128</t>
  </si>
  <si>
    <t>ALL-167-171</t>
  </si>
  <si>
    <t>ALL-170-180</t>
  </si>
  <si>
    <t>ALL-171-117</t>
  </si>
  <si>
    <t>ALL-171-153</t>
  </si>
  <si>
    <t>ALL-171-184</t>
  </si>
  <si>
    <t>ALL-171-197</t>
  </si>
  <si>
    <t>ALL-171-229</t>
  </si>
  <si>
    <t>ALL-171-234</t>
  </si>
  <si>
    <t>ALL-171-235</t>
  </si>
  <si>
    <t>ALL-171-239</t>
  </si>
  <si>
    <t>ALL-171-352</t>
  </si>
  <si>
    <t>ALL-171-522</t>
  </si>
  <si>
    <t>ALL-171-542</t>
  </si>
  <si>
    <t>ALL-172-151</t>
  </si>
  <si>
    <t>ALL-172-152</t>
  </si>
  <si>
    <t>ALL-172-174</t>
  </si>
  <si>
    <t>ALL-172-231</t>
  </si>
  <si>
    <t>ALL-172-233</t>
  </si>
  <si>
    <t>ALL-172-542</t>
  </si>
  <si>
    <t>ALL-181-113</t>
  </si>
  <si>
    <t>ALL-181-114</t>
  </si>
  <si>
    <t>ALL-181-127</t>
  </si>
  <si>
    <t>ALL-181-128</t>
  </si>
  <si>
    <t>ALL-181-133</t>
  </si>
  <si>
    <t>ALL-181-145</t>
  </si>
  <si>
    <t>ALL-181-148</t>
  </si>
  <si>
    <t>ALL-181-153</t>
  </si>
  <si>
    <t>ALL-181-165</t>
  </si>
  <si>
    <t>ALL-181-172</t>
  </si>
  <si>
    <t>ALL-181-175</t>
  </si>
  <si>
    <t>ALL-181-178</t>
  </si>
  <si>
    <t>ALL-181-184</t>
  </si>
  <si>
    <t>ALL-181-229</t>
  </si>
  <si>
    <t>ALL-181-234</t>
  </si>
  <si>
    <t>ALL-181-325</t>
  </si>
  <si>
    <t>ALL-181-326</t>
  </si>
  <si>
    <t>ALL-181-332</t>
  </si>
  <si>
    <t>ALL-181-333</t>
  </si>
  <si>
    <t>ALL-181-459</t>
  </si>
  <si>
    <t>ALL-181-522</t>
  </si>
  <si>
    <t>ALL-ALL-352</t>
  </si>
  <si>
    <t>ALL-ALL-399</t>
  </si>
  <si>
    <t>ALL-ALL-522</t>
  </si>
  <si>
    <t>399</t>
  </si>
  <si>
    <t>Unbudgeted Funds</t>
  </si>
  <si>
    <t>070-163-129_1</t>
  </si>
  <si>
    <t>070-ALL-129_1</t>
  </si>
  <si>
    <t>ALL-163-129_1</t>
  </si>
  <si>
    <t>ALL-ALL-129_1</t>
  </si>
  <si>
    <t>180-121-129_2</t>
  </si>
  <si>
    <t>180-ALL-129_2</t>
  </si>
  <si>
    <t>200-163-129_1</t>
  </si>
  <si>
    <t>200-ALL-129_1</t>
  </si>
  <si>
    <t>430-121-129_1</t>
  </si>
  <si>
    <t>430-ALL-129_1</t>
  </si>
  <si>
    <t>650-121-129_2</t>
  </si>
  <si>
    <t>650-ALL-129_2</t>
  </si>
  <si>
    <t>920-121-129_1</t>
  </si>
  <si>
    <t>920-ALL-129_1</t>
  </si>
  <si>
    <t>ALL-121-129_1</t>
  </si>
  <si>
    <t>ALL-121-129_2</t>
  </si>
  <si>
    <t>ALL-ALL-129_2</t>
  </si>
  <si>
    <t>200-181-129_1</t>
  </si>
  <si>
    <t>920-171-129_1</t>
  </si>
  <si>
    <t>ALL-171-129_1</t>
  </si>
  <si>
    <t>ALL-181-129_1</t>
  </si>
  <si>
    <t>00B-169-131</t>
  </si>
  <si>
    <t>00B-169-211</t>
  </si>
  <si>
    <t>00B-171-131</t>
  </si>
  <si>
    <t>00B-171-134</t>
  </si>
  <si>
    <t>00B-171-211</t>
  </si>
  <si>
    <t>00B-171-221</t>
  </si>
  <si>
    <t>00B-171-231</t>
  </si>
  <si>
    <t>00B-ALL-131</t>
  </si>
  <si>
    <t>00B-ALL-134</t>
  </si>
  <si>
    <t>010-163-418</t>
  </si>
  <si>
    <t>010-169-131</t>
  </si>
  <si>
    <t>010-169-181</t>
  </si>
  <si>
    <t>010-169-211</t>
  </si>
  <si>
    <t>010-169-221</t>
  </si>
  <si>
    <t>010-169-231</t>
  </si>
  <si>
    <t>010-171-121</t>
  </si>
  <si>
    <t>010-171-131</t>
  </si>
  <si>
    <t>010-171-180</t>
  </si>
  <si>
    <t>010-171-231</t>
  </si>
  <si>
    <t>010-171-311</t>
  </si>
  <si>
    <t>010-171-312</t>
  </si>
  <si>
    <t>010-178-418</t>
  </si>
  <si>
    <t>010-ALL-121</t>
  </si>
  <si>
    <t>010-ALL-180</t>
  </si>
  <si>
    <t>010-ALL-312</t>
  </si>
  <si>
    <t>01F-181-113</t>
  </si>
  <si>
    <t>01F-181-131</t>
  </si>
  <si>
    <t>01F-181-211</t>
  </si>
  <si>
    <t>01F-181-221</t>
  </si>
  <si>
    <t>01F-181-231</t>
  </si>
  <si>
    <t>01F-ALL-113</t>
  </si>
  <si>
    <t>01F-ALL-221</t>
  </si>
  <si>
    <t>01F-ALL-231</t>
  </si>
  <si>
    <t>020-171-121</t>
  </si>
  <si>
    <t>020-171-180</t>
  </si>
  <si>
    <t>020-171-221</t>
  </si>
  <si>
    <t>020-171-418</t>
  </si>
  <si>
    <t>020-171-451</t>
  </si>
  <si>
    <t>020-ALL-180</t>
  </si>
  <si>
    <t>030-163-461</t>
  </si>
  <si>
    <t>030-171-312</t>
  </si>
  <si>
    <t>030-181-135</t>
  </si>
  <si>
    <t>030-181-146</t>
  </si>
  <si>
    <t>030-181-181</t>
  </si>
  <si>
    <t>030-181-211</t>
  </si>
  <si>
    <t>030-181-221</t>
  </si>
  <si>
    <t>030-181-231</t>
  </si>
  <si>
    <t>030-ALL-135</t>
  </si>
  <si>
    <t>030-ALL-146</t>
  </si>
  <si>
    <t>030-ALL-181</t>
  </si>
  <si>
    <t>030-ALL-231</t>
  </si>
  <si>
    <t>030-ALL-312</t>
  </si>
  <si>
    <t>040-167-462</t>
  </si>
  <si>
    <t>040-170-126</t>
  </si>
  <si>
    <t>040-170-211</t>
  </si>
  <si>
    <t>040-171-146</t>
  </si>
  <si>
    <t>040-171-171</t>
  </si>
  <si>
    <t>040-ALL-171</t>
  </si>
  <si>
    <t>050-163-180</t>
  </si>
  <si>
    <t>050-171-462</t>
  </si>
  <si>
    <t>050-181-121</t>
  </si>
  <si>
    <t>050-181-131</t>
  </si>
  <si>
    <t>050-181-142</t>
  </si>
  <si>
    <t>050-181-231</t>
  </si>
  <si>
    <t>050-181-312</t>
  </si>
  <si>
    <t>050-181-411</t>
  </si>
  <si>
    <t>050-181-418</t>
  </si>
  <si>
    <t>050-ALL-131</t>
  </si>
  <si>
    <t>050-ALL-142</t>
  </si>
  <si>
    <t>050-ALL-180</t>
  </si>
  <si>
    <t>050-ALL-312</t>
  </si>
  <si>
    <t>060-165-411</t>
  </si>
  <si>
    <t>060-171-113</t>
  </si>
  <si>
    <t>060-181-121</t>
  </si>
  <si>
    <t>060-181-211</t>
  </si>
  <si>
    <t>060-181-221</t>
  </si>
  <si>
    <t>06B-171-462</t>
  </si>
  <si>
    <t>06B-181-121</t>
  </si>
  <si>
    <t>06B-181-146</t>
  </si>
  <si>
    <t>06B-181-148</t>
  </si>
  <si>
    <t>06B-181-151</t>
  </si>
  <si>
    <t>06B-181-152</t>
  </si>
  <si>
    <t>06B-181-183</t>
  </si>
  <si>
    <t>06B-181-211</t>
  </si>
  <si>
    <t>06B-181-411</t>
  </si>
  <si>
    <t>06B-ALL-146</t>
  </si>
  <si>
    <t>06B-ALL-151</t>
  </si>
  <si>
    <t>06B-ALL-152</t>
  </si>
  <si>
    <t>06B-ALL-183</t>
  </si>
  <si>
    <t>06B-ALL-462</t>
  </si>
  <si>
    <t>070-163-461</t>
  </si>
  <si>
    <t>070-167-411</t>
  </si>
  <si>
    <t>070-171-121</t>
  </si>
  <si>
    <t>070-171-127</t>
  </si>
  <si>
    <t>070-171-180</t>
  </si>
  <si>
    <t>070-171-192</t>
  </si>
  <si>
    <t>070-171-331</t>
  </si>
  <si>
    <t>070-171-411</t>
  </si>
  <si>
    <t>070-171-418</t>
  </si>
  <si>
    <t>070-ALL-127</t>
  </si>
  <si>
    <t>070-ALL-180</t>
  </si>
  <si>
    <t>070-ALL-192</t>
  </si>
  <si>
    <t>070-ALL-331</t>
  </si>
  <si>
    <t>080-171-311</t>
  </si>
  <si>
    <t>080-181-131</t>
  </si>
  <si>
    <t>080-181-135</t>
  </si>
  <si>
    <t>080-181-211</t>
  </si>
  <si>
    <t>080-181-221</t>
  </si>
  <si>
    <t>080-181-231</t>
  </si>
  <si>
    <t>080-ALL-131</t>
  </si>
  <si>
    <t>080-ALL-135</t>
  </si>
  <si>
    <t>080-ALL-231</t>
  </si>
  <si>
    <t>090-167-143</t>
  </si>
  <si>
    <t>090-167-311</t>
  </si>
  <si>
    <t>090-171-121</t>
  </si>
  <si>
    <t>090-171-142</t>
  </si>
  <si>
    <t>090-171-143</t>
  </si>
  <si>
    <t>090-171-181</t>
  </si>
  <si>
    <t>090-171-221</t>
  </si>
  <si>
    <t>090-171-231</t>
  </si>
  <si>
    <t>090-181-332</t>
  </si>
  <si>
    <t>09A-171-121</t>
  </si>
  <si>
    <t>09A-171-143</t>
  </si>
  <si>
    <t>09A-171-171</t>
  </si>
  <si>
    <t>09A-ALL-121</t>
  </si>
  <si>
    <t>09A-ALL-143</t>
  </si>
  <si>
    <t>09A-ALL-171</t>
  </si>
  <si>
    <t>100-169-146</t>
  </si>
  <si>
    <t>100-169-221</t>
  </si>
  <si>
    <t>100-169-231</t>
  </si>
  <si>
    <t>100-171-332</t>
  </si>
  <si>
    <t>100-171-462</t>
  </si>
  <si>
    <t>100-181-113</t>
  </si>
  <si>
    <t>100-181-121</t>
  </si>
  <si>
    <t>100-181-131</t>
  </si>
  <si>
    <t>100-181-133</t>
  </si>
  <si>
    <t>100-181-146</t>
  </si>
  <si>
    <t>100-181-151</t>
  </si>
  <si>
    <t>100-181-181</t>
  </si>
  <si>
    <t>100-181-411</t>
  </si>
  <si>
    <t>100-ALL-113</t>
  </si>
  <si>
    <t>100-ALL-332</t>
  </si>
  <si>
    <t>10A-181-143</t>
  </si>
  <si>
    <t>10B-ALL-143</t>
  </si>
  <si>
    <t>110-167-132</t>
  </si>
  <si>
    <t>110-167-211</t>
  </si>
  <si>
    <t>110-169-131</t>
  </si>
  <si>
    <t>110-169-181</t>
  </si>
  <si>
    <t>110-169-211</t>
  </si>
  <si>
    <t>110-169-221</t>
  </si>
  <si>
    <t>110-169-231</t>
  </si>
  <si>
    <t>110-171-121</t>
  </si>
  <si>
    <t>110-171-180</t>
  </si>
  <si>
    <t>110-171-331</t>
  </si>
  <si>
    <t>110-181-131</t>
  </si>
  <si>
    <t>110-181-135</t>
  </si>
  <si>
    <t>110-181-175</t>
  </si>
  <si>
    <t>110-181-181</t>
  </si>
  <si>
    <t>110-181-211</t>
  </si>
  <si>
    <t>110-181-221</t>
  </si>
  <si>
    <t>110-181-231</t>
  </si>
  <si>
    <t>110-ALL-180</t>
  </si>
  <si>
    <t>111-163-142</t>
  </si>
  <si>
    <t>111-163-196</t>
  </si>
  <si>
    <t>111-163-197</t>
  </si>
  <si>
    <t>111-163-343</t>
  </si>
  <si>
    <t>111-163-461</t>
  </si>
  <si>
    <t>111-169-192</t>
  </si>
  <si>
    <t>111-169-211</t>
  </si>
  <si>
    <t>111-169-221</t>
  </si>
  <si>
    <t>111-171-180</t>
  </si>
  <si>
    <t>111-181-131</t>
  </si>
  <si>
    <t>111-181-146</t>
  </si>
  <si>
    <t>111-181-211</t>
  </si>
  <si>
    <t>111-181-221</t>
  </si>
  <si>
    <t>111-181-231</t>
  </si>
  <si>
    <t>111-ALL-113</t>
  </si>
  <si>
    <t>111-ALL-131</t>
  </si>
  <si>
    <t>111-ALL-146</t>
  </si>
  <si>
    <t>111-ALL-180</t>
  </si>
  <si>
    <t>111-ALL-196</t>
  </si>
  <si>
    <t>111-ALL-197</t>
  </si>
  <si>
    <t>111-ALL-343</t>
  </si>
  <si>
    <t>11A-171-411</t>
  </si>
  <si>
    <t>11B-163-422</t>
  </si>
  <si>
    <t>11B-181-121</t>
  </si>
  <si>
    <t>11B-181-192</t>
  </si>
  <si>
    <t>11B-181-211</t>
  </si>
  <si>
    <t>11B-181-231</t>
  </si>
  <si>
    <t>11B-181-233</t>
  </si>
  <si>
    <t>120-171-411</t>
  </si>
  <si>
    <t>120-171-462</t>
  </si>
  <si>
    <t>120-181-462</t>
  </si>
  <si>
    <t>130-166-418</t>
  </si>
  <si>
    <t>130-171-162</t>
  </si>
  <si>
    <t>130-171-181</t>
  </si>
  <si>
    <t>130-181-121</t>
  </si>
  <si>
    <t>130-181-133</t>
  </si>
  <si>
    <t>130-181-187</t>
  </si>
  <si>
    <t>130-ALL-187</t>
  </si>
  <si>
    <t>132-171-131</t>
  </si>
  <si>
    <t>132-171-192</t>
  </si>
  <si>
    <t>132-171-451</t>
  </si>
  <si>
    <t>132-ALL-131</t>
  </si>
  <si>
    <t>13A-171-411</t>
  </si>
  <si>
    <t>13C-171-211</t>
  </si>
  <si>
    <t>140-169-131</t>
  </si>
  <si>
    <t>140-169-231</t>
  </si>
  <si>
    <t>140-170-143</t>
  </si>
  <si>
    <t>140-171-146</t>
  </si>
  <si>
    <t>140-171-211</t>
  </si>
  <si>
    <t>140-171-221</t>
  </si>
  <si>
    <t>140-171-231</t>
  </si>
  <si>
    <t>140-181-312</t>
  </si>
  <si>
    <t>140-181-411</t>
  </si>
  <si>
    <t>140-ALL-131</t>
  </si>
  <si>
    <t>140-ALL-143</t>
  </si>
  <si>
    <t>140-ALL-312</t>
  </si>
  <si>
    <t>150-171-116</t>
  </si>
  <si>
    <t>150-171-126</t>
  </si>
  <si>
    <t>150-171-128</t>
  </si>
  <si>
    <t>150-171-131</t>
  </si>
  <si>
    <t>150-171-142</t>
  </si>
  <si>
    <t>150-171-151</t>
  </si>
  <si>
    <t>150-171-162</t>
  </si>
  <si>
    <t>150-171-171</t>
  </si>
  <si>
    <t>150-171-174</t>
  </si>
  <si>
    <t>150-171-176</t>
  </si>
  <si>
    <t>150-171-180</t>
  </si>
  <si>
    <t>150-171-211</t>
  </si>
  <si>
    <t>150-171-411</t>
  </si>
  <si>
    <t>150-ALL-126</t>
  </si>
  <si>
    <t>150-ALL-128</t>
  </si>
  <si>
    <t>150-ALL-131</t>
  </si>
  <si>
    <t>150-ALL-142</t>
  </si>
  <si>
    <t>150-ALL-151</t>
  </si>
  <si>
    <t>150-ALL-162</t>
  </si>
  <si>
    <t>150-ALL-171</t>
  </si>
  <si>
    <t>150-ALL-180</t>
  </si>
  <si>
    <t>160-181-121</t>
  </si>
  <si>
    <t>160-181-131</t>
  </si>
  <si>
    <t>160-181-142</t>
  </si>
  <si>
    <t>160-181-211</t>
  </si>
  <si>
    <t>160-181-221</t>
  </si>
  <si>
    <t>160-181-231</t>
  </si>
  <si>
    <t>16B-181-311</t>
  </si>
  <si>
    <t>16B-181-541</t>
  </si>
  <si>
    <t>16B-ALL-541</t>
  </si>
  <si>
    <t>170-165-418</t>
  </si>
  <si>
    <t>170-171-146</t>
  </si>
  <si>
    <t>170-171-221</t>
  </si>
  <si>
    <t>170-171-343</t>
  </si>
  <si>
    <t>180-166-418</t>
  </si>
  <si>
    <t>180-167-126</t>
  </si>
  <si>
    <t>180-167-145</t>
  </si>
  <si>
    <t>180-167-221</t>
  </si>
  <si>
    <t>180-167-331</t>
  </si>
  <si>
    <t>180-ALL-145</t>
  </si>
  <si>
    <t>180-ALL-331</t>
  </si>
  <si>
    <t>181-166-418</t>
  </si>
  <si>
    <t>181-167-180</t>
  </si>
  <si>
    <t>181-171-180</t>
  </si>
  <si>
    <t>181-181-131</t>
  </si>
  <si>
    <t>181-181-211</t>
  </si>
  <si>
    <t>181-181-221</t>
  </si>
  <si>
    <t>181-181-231</t>
  </si>
  <si>
    <t>181-ALL-180</t>
  </si>
  <si>
    <t>182-171-121</t>
  </si>
  <si>
    <t>182-171-125</t>
  </si>
  <si>
    <t>182-171-131</t>
  </si>
  <si>
    <t>182-171-135</t>
  </si>
  <si>
    <t>182-171-312</t>
  </si>
  <si>
    <t>182-171-411</t>
  </si>
  <si>
    <t>182-181-312</t>
  </si>
  <si>
    <t>182-181-418</t>
  </si>
  <si>
    <t>190-166-418</t>
  </si>
  <si>
    <t>190-167-144</t>
  </si>
  <si>
    <t>190-167-311</t>
  </si>
  <si>
    <t>190-171-221</t>
  </si>
  <si>
    <t>190-171-418</t>
  </si>
  <si>
    <t>190-181-121</t>
  </si>
  <si>
    <t>190-181-131</t>
  </si>
  <si>
    <t>190-181-135</t>
  </si>
  <si>
    <t>190-181-231</t>
  </si>
  <si>
    <t>190-ALL-144</t>
  </si>
  <si>
    <t>200-163-413</t>
  </si>
  <si>
    <t>200-171-180</t>
  </si>
  <si>
    <t>200-181-312</t>
  </si>
  <si>
    <t>200-181-462</t>
  </si>
  <si>
    <t>200-ALL-180</t>
  </si>
  <si>
    <t>200-ALL-413</t>
  </si>
  <si>
    <t>20A-171-411</t>
  </si>
  <si>
    <t>20A-181-422</t>
  </si>
  <si>
    <t>20A-181-541</t>
  </si>
  <si>
    <t>20A-ALL-541</t>
  </si>
  <si>
    <t>210-171-311</t>
  </si>
  <si>
    <t>210-171-541</t>
  </si>
  <si>
    <t>210-181-131</t>
  </si>
  <si>
    <t>210-181-135</t>
  </si>
  <si>
    <t>210-181-151</t>
  </si>
  <si>
    <t>210-181-187</t>
  </si>
  <si>
    <t>210-181-198</t>
  </si>
  <si>
    <t>210-181-211</t>
  </si>
  <si>
    <t>210-181-221</t>
  </si>
  <si>
    <t>210-181-231</t>
  </si>
  <si>
    <t>210-181-311</t>
  </si>
  <si>
    <t>210-ALL-135</t>
  </si>
  <si>
    <t>210-ALL-187</t>
  </si>
  <si>
    <t>210-ALL-231</t>
  </si>
  <si>
    <t>210-ALL-541</t>
  </si>
  <si>
    <t>220-171-180</t>
  </si>
  <si>
    <t>220-171-351</t>
  </si>
  <si>
    <t>220-181-135</t>
  </si>
  <si>
    <t>220-181-180</t>
  </si>
  <si>
    <t>220-181-221</t>
  </si>
  <si>
    <t>220-181-231</t>
  </si>
  <si>
    <t>220-181-411</t>
  </si>
  <si>
    <t>220-181-462</t>
  </si>
  <si>
    <t>220-ALL-135</t>
  </si>
  <si>
    <t>220-ALL-180</t>
  </si>
  <si>
    <t>220-ALL-351</t>
  </si>
  <si>
    <t>230-163-180</t>
  </si>
  <si>
    <t>230-163-184</t>
  </si>
  <si>
    <t>230-171-142</t>
  </si>
  <si>
    <t>230-171-146</t>
  </si>
  <si>
    <t>230-171-171</t>
  </si>
  <si>
    <t>230-171-199</t>
  </si>
  <si>
    <t>230-171-231</t>
  </si>
  <si>
    <t>230-171-542</t>
  </si>
  <si>
    <t>230-181-131</t>
  </si>
  <si>
    <t>230-181-146</t>
  </si>
  <si>
    <t>230-181-211</t>
  </si>
  <si>
    <t>230-181-221</t>
  </si>
  <si>
    <t>230-181-231</t>
  </si>
  <si>
    <t>230-181-311</t>
  </si>
  <si>
    <t>230-181-411</t>
  </si>
  <si>
    <t>230-ALL-542</t>
  </si>
  <si>
    <t>23A-164-141</t>
  </si>
  <si>
    <t>23A-164-146</t>
  </si>
  <si>
    <t>23A-164-221</t>
  </si>
  <si>
    <t>23A-164-231</t>
  </si>
  <si>
    <t>23A-171-146</t>
  </si>
  <si>
    <t>23A-171-173</t>
  </si>
  <si>
    <t>23A-171-192</t>
  </si>
  <si>
    <t>23A-171-211</t>
  </si>
  <si>
    <t>23A-171-221</t>
  </si>
  <si>
    <t>23A-171-231</t>
  </si>
  <si>
    <t>23A-181-192</t>
  </si>
  <si>
    <t>23A-181-211</t>
  </si>
  <si>
    <t>23A-ALL-141</t>
  </si>
  <si>
    <t>23A-ALL-173</t>
  </si>
  <si>
    <t>23A-ALL-231</t>
  </si>
  <si>
    <t>240-171-131</t>
  </si>
  <si>
    <t>240-171-181</t>
  </si>
  <si>
    <t>240-171-221</t>
  </si>
  <si>
    <t>240-171-231</t>
  </si>
  <si>
    <t>240-171-411</t>
  </si>
  <si>
    <t>240-171-413</t>
  </si>
  <si>
    <t>240-171-418</t>
  </si>
  <si>
    <t>241-169-131</t>
  </si>
  <si>
    <t>241-169-211</t>
  </si>
  <si>
    <t>241-169-221</t>
  </si>
  <si>
    <t>241-169-231</t>
  </si>
  <si>
    <t>241-171-121</t>
  </si>
  <si>
    <t>241-171-231</t>
  </si>
  <si>
    <t>241-171-311</t>
  </si>
  <si>
    <t>241-181-131</t>
  </si>
  <si>
    <t>241-181-135</t>
  </si>
  <si>
    <t>241-181-146</t>
  </si>
  <si>
    <t>241-181-180</t>
  </si>
  <si>
    <t>241-181-211</t>
  </si>
  <si>
    <t>241-181-221</t>
  </si>
  <si>
    <t>241-181-231</t>
  </si>
  <si>
    <t>241-ALL-146</t>
  </si>
  <si>
    <t>24N-181-422</t>
  </si>
  <si>
    <t>24N-ALL-422</t>
  </si>
  <si>
    <t>250-163-180</t>
  </si>
  <si>
    <t>250-167-121</t>
  </si>
  <si>
    <t>250-167-221</t>
  </si>
  <si>
    <t>250-170-180</t>
  </si>
  <si>
    <t>250-171-113</t>
  </si>
  <si>
    <t>250-171-121</t>
  </si>
  <si>
    <t>250-171-131</t>
  </si>
  <si>
    <t>250-171-146</t>
  </si>
  <si>
    <t>250-171-192</t>
  </si>
  <si>
    <t>250-171-221</t>
  </si>
  <si>
    <t>250-171-231</t>
  </si>
  <si>
    <t>250-181-121</t>
  </si>
  <si>
    <t>250-181-181</t>
  </si>
  <si>
    <t>250-181-211</t>
  </si>
  <si>
    <t>250-181-221</t>
  </si>
  <si>
    <t>250-181-231</t>
  </si>
  <si>
    <t>250-181-411</t>
  </si>
  <si>
    <t>260-163-317</t>
  </si>
  <si>
    <t>260-169-231</t>
  </si>
  <si>
    <t>260-171-325</t>
  </si>
  <si>
    <t>260-171-326</t>
  </si>
  <si>
    <t>260-171-392</t>
  </si>
  <si>
    <t>260-171-411</t>
  </si>
  <si>
    <t>260-171-422</t>
  </si>
  <si>
    <t>260-181-124</t>
  </si>
  <si>
    <t>260-181-135</t>
  </si>
  <si>
    <t>260-181-152</t>
  </si>
  <si>
    <t>260-181-164</t>
  </si>
  <si>
    <t>260-181-231</t>
  </si>
  <si>
    <t>260-181-311</t>
  </si>
  <si>
    <t>260-181-312</t>
  </si>
  <si>
    <t>260-181-392</t>
  </si>
  <si>
    <t>260-181-411</t>
  </si>
  <si>
    <t>260-181-418</t>
  </si>
  <si>
    <t>260-181-462</t>
  </si>
  <si>
    <t>260-181-541</t>
  </si>
  <si>
    <t>260-ALL-135</t>
  </si>
  <si>
    <t>260-ALL-164</t>
  </si>
  <si>
    <t>260-ALL-317</t>
  </si>
  <si>
    <t>260-ALL-325</t>
  </si>
  <si>
    <t>26C-181-142</t>
  </si>
  <si>
    <t>26C-181-231</t>
  </si>
  <si>
    <t>26C-181-233</t>
  </si>
  <si>
    <t>26C-ALL-233</t>
  </si>
  <si>
    <t>270-167-121</t>
  </si>
  <si>
    <t>270-167-211</t>
  </si>
  <si>
    <t>270-167-221</t>
  </si>
  <si>
    <t>270-169-131</t>
  </si>
  <si>
    <t>270-169-211</t>
  </si>
  <si>
    <t>270-169-221</t>
  </si>
  <si>
    <t>270-169-231</t>
  </si>
  <si>
    <t>270-171-411</t>
  </si>
  <si>
    <t>270-181-231</t>
  </si>
  <si>
    <t>280-163-418</t>
  </si>
  <si>
    <t>280-171-147</t>
  </si>
  <si>
    <t>280-171-151</t>
  </si>
  <si>
    <t>280-171-162</t>
  </si>
  <si>
    <t>280-171-172</t>
  </si>
  <si>
    <t>280-171-311</t>
  </si>
  <si>
    <t>280-171-312</t>
  </si>
  <si>
    <t>280-181-127</t>
  </si>
  <si>
    <t>280-181-131</t>
  </si>
  <si>
    <t>280-181-135</t>
  </si>
  <si>
    <t>280-181-146</t>
  </si>
  <si>
    <t>280-181-211</t>
  </si>
  <si>
    <t>280-181-221</t>
  </si>
  <si>
    <t>280-181-231</t>
  </si>
  <si>
    <t>280-ALL-127</t>
  </si>
  <si>
    <t>280-ALL-135</t>
  </si>
  <si>
    <t>280-ALL-147</t>
  </si>
  <si>
    <t>280-ALL-151</t>
  </si>
  <si>
    <t>280-ALL-162</t>
  </si>
  <si>
    <t>280-ALL-172</t>
  </si>
  <si>
    <t>290-171-131</t>
  </si>
  <si>
    <t>290-171-199</t>
  </si>
  <si>
    <t>290-171-231</t>
  </si>
  <si>
    <t>290-171-418</t>
  </si>
  <si>
    <t>290-171-422</t>
  </si>
  <si>
    <t>290-171-423</t>
  </si>
  <si>
    <t>290-171-424</t>
  </si>
  <si>
    <t>290-171-425</t>
  </si>
  <si>
    <t>290-181-131</t>
  </si>
  <si>
    <t>290-181-211</t>
  </si>
  <si>
    <t>290-181-221</t>
  </si>
  <si>
    <t>290-181-231</t>
  </si>
  <si>
    <t>290-181-418</t>
  </si>
  <si>
    <t>290-ALL-131</t>
  </si>
  <si>
    <t>290-ALL-199</t>
  </si>
  <si>
    <t>290-ALL-425</t>
  </si>
  <si>
    <t>291-171-135</t>
  </si>
  <si>
    <t>291-171-142</t>
  </si>
  <si>
    <t>291-171-187</t>
  </si>
  <si>
    <t>291-ALL-121</t>
  </si>
  <si>
    <t>291-ALL-135</t>
  </si>
  <si>
    <t>291-ALL-142</t>
  </si>
  <si>
    <t>291-ALL-187</t>
  </si>
  <si>
    <t>292-167-331</t>
  </si>
  <si>
    <t>292-171-423</t>
  </si>
  <si>
    <t>292-171-523</t>
  </si>
  <si>
    <t>292-ALL-423</t>
  </si>
  <si>
    <t>292-ALL-523</t>
  </si>
  <si>
    <t>300-163-332</t>
  </si>
  <si>
    <t>300-171-135</t>
  </si>
  <si>
    <t>300-171-221</t>
  </si>
  <si>
    <t>300-171-231</t>
  </si>
  <si>
    <t>300-171-331</t>
  </si>
  <si>
    <t>300-171-418</t>
  </si>
  <si>
    <t>300-171-422</t>
  </si>
  <si>
    <t>300-171-423</t>
  </si>
  <si>
    <t>300-171-424</t>
  </si>
  <si>
    <t>300-171-425</t>
  </si>
  <si>
    <t>300-181-132</t>
  </si>
  <si>
    <t>300-181-135</t>
  </si>
  <si>
    <t>300-181-211</t>
  </si>
  <si>
    <t>300-181-221</t>
  </si>
  <si>
    <t>300-181-231</t>
  </si>
  <si>
    <t>300-181-411</t>
  </si>
  <si>
    <t>300-ALL-121</t>
  </si>
  <si>
    <t>300-ALL-132</t>
  </si>
  <si>
    <t>300-ALL-331</t>
  </si>
  <si>
    <t>300-ALL-423</t>
  </si>
  <si>
    <t>300-ALL-424</t>
  </si>
  <si>
    <t>300-ALL-425</t>
  </si>
  <si>
    <t>310-167-411</t>
  </si>
  <si>
    <t>310-171-135</t>
  </si>
  <si>
    <t>310-171-462</t>
  </si>
  <si>
    <t>310-171-523</t>
  </si>
  <si>
    <t>310-181-121</t>
  </si>
  <si>
    <t>310-181-312</t>
  </si>
  <si>
    <t>310-181-418</t>
  </si>
  <si>
    <t>310-181-423</t>
  </si>
  <si>
    <t>310-181-461</t>
  </si>
  <si>
    <t>310-181-532</t>
  </si>
  <si>
    <t>310-ALL-423</t>
  </si>
  <si>
    <t>310-ALL-532</t>
  </si>
  <si>
    <t>320-171-124</t>
  </si>
  <si>
    <t>320-171-127</t>
  </si>
  <si>
    <t>320-171-180</t>
  </si>
  <si>
    <t>320-171-231</t>
  </si>
  <si>
    <t>320-ALL-127</t>
  </si>
  <si>
    <t>320-ALL-180</t>
  </si>
  <si>
    <t>32C-171-312</t>
  </si>
  <si>
    <t>32C-171-331</t>
  </si>
  <si>
    <t>32C-ALL-312</t>
  </si>
  <si>
    <t>32C-ALL-331</t>
  </si>
  <si>
    <t>32D-170-211</t>
  </si>
  <si>
    <t>32D-171-141</t>
  </si>
  <si>
    <t>32D-171-231</t>
  </si>
  <si>
    <t>32D-171-333</t>
  </si>
  <si>
    <t>32D-181-121</t>
  </si>
  <si>
    <t>32D-181-211</t>
  </si>
  <si>
    <t>32D-181-229</t>
  </si>
  <si>
    <t>32D-181-231</t>
  </si>
  <si>
    <t>32D-ALL-141</t>
  </si>
  <si>
    <t>32D-ALL-333</t>
  </si>
  <si>
    <t>32L-171-146</t>
  </si>
  <si>
    <t>32L-ALL-146</t>
  </si>
  <si>
    <t>32M-171-462</t>
  </si>
  <si>
    <t>32M-181-135</t>
  </si>
  <si>
    <t>32M-181-221</t>
  </si>
  <si>
    <t>32M-ALL-135</t>
  </si>
  <si>
    <t>32T-171-211</t>
  </si>
  <si>
    <t>32T-171-221</t>
  </si>
  <si>
    <t>32T-171-233</t>
  </si>
  <si>
    <t>32T-171-418</t>
  </si>
  <si>
    <t>32T-181-121</t>
  </si>
  <si>
    <t>32T-181-211</t>
  </si>
  <si>
    <t>32T-181-221</t>
  </si>
  <si>
    <t>32T-181-233</t>
  </si>
  <si>
    <t>32T-181-418</t>
  </si>
  <si>
    <t>32T-ALL-121</t>
  </si>
  <si>
    <t>330-181-127</t>
  </si>
  <si>
    <t>330-181-187</t>
  </si>
  <si>
    <t>330-181-211</t>
  </si>
  <si>
    <t>330-181-221</t>
  </si>
  <si>
    <t>330-181-231</t>
  </si>
  <si>
    <t>330-ALL-127</t>
  </si>
  <si>
    <t>340-181-121</t>
  </si>
  <si>
    <t>340-181-131</t>
  </si>
  <si>
    <t>340-181-135</t>
  </si>
  <si>
    <t>340-181-146</t>
  </si>
  <si>
    <t>340-181-180</t>
  </si>
  <si>
    <t>340-181-181</t>
  </si>
  <si>
    <t>340-181-221</t>
  </si>
  <si>
    <t>340-181-231</t>
  </si>
  <si>
    <t>340-ALL-131</t>
  </si>
  <si>
    <t>340-ALL-135</t>
  </si>
  <si>
    <t>340-ALL-180</t>
  </si>
  <si>
    <t>34B-171-462</t>
  </si>
  <si>
    <t>34D-171-319</t>
  </si>
  <si>
    <t>34D-181-211</t>
  </si>
  <si>
    <t>34D-181-311</t>
  </si>
  <si>
    <t>34Z-171-229</t>
  </si>
  <si>
    <t>34Z-181-192</t>
  </si>
  <si>
    <t>34Z-181-229</t>
  </si>
  <si>
    <t>350-169-131</t>
  </si>
  <si>
    <t>350-169-192</t>
  </si>
  <si>
    <t>350-169-211</t>
  </si>
  <si>
    <t>350-169-221</t>
  </si>
  <si>
    <t>350-169-231</t>
  </si>
  <si>
    <t>350-171-181</t>
  </si>
  <si>
    <t>350-171-192</t>
  </si>
  <si>
    <t>350-171-221</t>
  </si>
  <si>
    <t>350-181-121</t>
  </si>
  <si>
    <t>350-181-131</t>
  </si>
  <si>
    <t>350-181-135</t>
  </si>
  <si>
    <t>350-181-231</t>
  </si>
  <si>
    <t>350-181-342</t>
  </si>
  <si>
    <t>350-ALL-121</t>
  </si>
  <si>
    <t>360-169-181</t>
  </si>
  <si>
    <t>360-171-121</t>
  </si>
  <si>
    <t>360-171-181</t>
  </si>
  <si>
    <t>360-171-411</t>
  </si>
  <si>
    <t>360-181-184</t>
  </si>
  <si>
    <t>360-181-311</t>
  </si>
  <si>
    <t>360-181-325</t>
  </si>
  <si>
    <t>36B-171-462</t>
  </si>
  <si>
    <t>370-171-312</t>
  </si>
  <si>
    <t>370-171-325</t>
  </si>
  <si>
    <t>370-171-345</t>
  </si>
  <si>
    <t>370-171-418</t>
  </si>
  <si>
    <t>370-181-121</t>
  </si>
  <si>
    <t>370-181-183</t>
  </si>
  <si>
    <t>370-181-231</t>
  </si>
  <si>
    <t>370-181-333</t>
  </si>
  <si>
    <t>370-181-423</t>
  </si>
  <si>
    <t>370-ALL-183</t>
  </si>
  <si>
    <t>370-ALL-325</t>
  </si>
  <si>
    <t>370-ALL-333</t>
  </si>
  <si>
    <t>370-ALL-345</t>
  </si>
  <si>
    <t>370-ALL-423</t>
  </si>
  <si>
    <t>380-165-418</t>
  </si>
  <si>
    <t>380-170-142</t>
  </si>
  <si>
    <t>380-170-211</t>
  </si>
  <si>
    <t>380-170-221</t>
  </si>
  <si>
    <t>380-170-231</t>
  </si>
  <si>
    <t>380-171-180</t>
  </si>
  <si>
    <t>380-171-311</t>
  </si>
  <si>
    <t>380-181-121</t>
  </si>
  <si>
    <t>380-181-192</t>
  </si>
  <si>
    <t>380-181-211</t>
  </si>
  <si>
    <t>380-181-221</t>
  </si>
  <si>
    <t>380-181-231</t>
  </si>
  <si>
    <t>380-181-311</t>
  </si>
  <si>
    <t>380-181-411</t>
  </si>
  <si>
    <t>380-181-461</t>
  </si>
  <si>
    <t>380-181-541</t>
  </si>
  <si>
    <t>380-ALL-121</t>
  </si>
  <si>
    <t>380-ALL-180</t>
  </si>
  <si>
    <t>380-ALL-311</t>
  </si>
  <si>
    <t>380-ALL-541</t>
  </si>
  <si>
    <t>390-163-314</t>
  </si>
  <si>
    <t>390-171-172</t>
  </si>
  <si>
    <t>390-171-411</t>
  </si>
  <si>
    <t>390-181-183</t>
  </si>
  <si>
    <t>390-181-184</t>
  </si>
  <si>
    <t>390-ALL-183</t>
  </si>
  <si>
    <t>390-ALL-184</t>
  </si>
  <si>
    <t>390-ALL-314</t>
  </si>
  <si>
    <t>39A-171-411</t>
  </si>
  <si>
    <t>400-163-181</t>
  </si>
  <si>
    <t>400-163-221</t>
  </si>
  <si>
    <t>400-171-121</t>
  </si>
  <si>
    <t>400-171-221</t>
  </si>
  <si>
    <t>400-181-311</t>
  </si>
  <si>
    <t>400-181-414</t>
  </si>
  <si>
    <t>400-181-462</t>
  </si>
  <si>
    <t>410-167-196</t>
  </si>
  <si>
    <t>410-171-121</t>
  </si>
  <si>
    <t>410-171-125</t>
  </si>
  <si>
    <t>410-171-146</t>
  </si>
  <si>
    <t>410-171-180</t>
  </si>
  <si>
    <t>410-171-183</t>
  </si>
  <si>
    <t>410-171-192</t>
  </si>
  <si>
    <t>410-171-311</t>
  </si>
  <si>
    <t>410-171-522</t>
  </si>
  <si>
    <t>410-ALL-121</t>
  </si>
  <si>
    <t>410-ALL-125</t>
  </si>
  <si>
    <t>410-ALL-180</t>
  </si>
  <si>
    <t>410-ALL-196</t>
  </si>
  <si>
    <t>410-ALL-522</t>
  </si>
  <si>
    <t>41F-171-418</t>
  </si>
  <si>
    <t>41F-181-142</t>
  </si>
  <si>
    <t>41F-181-211</t>
  </si>
  <si>
    <t>41F-181-231</t>
  </si>
  <si>
    <t>41F-181-411</t>
  </si>
  <si>
    <t>41M-163-311</t>
  </si>
  <si>
    <t>420-171-231</t>
  </si>
  <si>
    <t>420-171-311</t>
  </si>
  <si>
    <t>420-171-522</t>
  </si>
  <si>
    <t>420-ALL-522</t>
  </si>
  <si>
    <t>421-163-327</t>
  </si>
  <si>
    <t>421-171-418</t>
  </si>
  <si>
    <t>421-181-121</t>
  </si>
  <si>
    <t>421-181-181</t>
  </si>
  <si>
    <t>421-181-221</t>
  </si>
  <si>
    <t>421-181-418</t>
  </si>
  <si>
    <t>421-ALL-121</t>
  </si>
  <si>
    <t>421-ALL-327</t>
  </si>
  <si>
    <t>422-181-113</t>
  </si>
  <si>
    <t>422-ALL-113</t>
  </si>
  <si>
    <t>430-163-131</t>
  </si>
  <si>
    <t>430-163-351</t>
  </si>
  <si>
    <t>430-169-131</t>
  </si>
  <si>
    <t>430-169-146</t>
  </si>
  <si>
    <t>430-169-211</t>
  </si>
  <si>
    <t>430-169-221</t>
  </si>
  <si>
    <t>430-169-231</t>
  </si>
  <si>
    <t>430-171-121</t>
  </si>
  <si>
    <t>430-171-124</t>
  </si>
  <si>
    <t>430-171-211</t>
  </si>
  <si>
    <t>430-171-221</t>
  </si>
  <si>
    <t>430-171-231</t>
  </si>
  <si>
    <t>430-181-418</t>
  </si>
  <si>
    <t>430-ALL-131</t>
  </si>
  <si>
    <t>430-ALL-351</t>
  </si>
  <si>
    <t>440-169-131</t>
  </si>
  <si>
    <t>440-169-211</t>
  </si>
  <si>
    <t>440-169-221</t>
  </si>
  <si>
    <t>440-169-231</t>
  </si>
  <si>
    <t>440-171-121</t>
  </si>
  <si>
    <t>440-171-125</t>
  </si>
  <si>
    <t>440-171-180</t>
  </si>
  <si>
    <t>440-171-221</t>
  </si>
  <si>
    <t>440-171-231</t>
  </si>
  <si>
    <t>440-171-418</t>
  </si>
  <si>
    <t>440-ALL-125</t>
  </si>
  <si>
    <t>440-ALL-180</t>
  </si>
  <si>
    <t>440-ALL-231</t>
  </si>
  <si>
    <t>44A-171-462</t>
  </si>
  <si>
    <t>450-170-121</t>
  </si>
  <si>
    <t>450-170-142</t>
  </si>
  <si>
    <t>450-170-211</t>
  </si>
  <si>
    <t>450-170-221</t>
  </si>
  <si>
    <t>45B-171-131</t>
  </si>
  <si>
    <t>45B-171-211</t>
  </si>
  <si>
    <t>45B-171-229</t>
  </si>
  <si>
    <t>45B-171-231</t>
  </si>
  <si>
    <t>45B-181-121</t>
  </si>
  <si>
    <t>45B-181-146</t>
  </si>
  <si>
    <t>45B-181-211</t>
  </si>
  <si>
    <t>45B-181-229</t>
  </si>
  <si>
    <t>45B-181-231</t>
  </si>
  <si>
    <t>45B-ALL-146</t>
  </si>
  <si>
    <t>45B-ALL-231</t>
  </si>
  <si>
    <t>470-171-180</t>
  </si>
  <si>
    <t>470-171-418</t>
  </si>
  <si>
    <t>470-181-121</t>
  </si>
  <si>
    <t>470-181-146</t>
  </si>
  <si>
    <t>470-181-191</t>
  </si>
  <si>
    <t>470-181-196</t>
  </si>
  <si>
    <t>470-181-418</t>
  </si>
  <si>
    <t>470-ALL-180</t>
  </si>
  <si>
    <t>480-170-198</t>
  </si>
  <si>
    <t>480-170-211</t>
  </si>
  <si>
    <t>480-170-221</t>
  </si>
  <si>
    <t>480-181-133</t>
  </si>
  <si>
    <t>480-181-231</t>
  </si>
  <si>
    <t>480-ALL-133</t>
  </si>
  <si>
    <t>480-ALL-198</t>
  </si>
  <si>
    <t>490-169-131</t>
  </si>
  <si>
    <t>490-169-211</t>
  </si>
  <si>
    <t>490-169-221</t>
  </si>
  <si>
    <t>490-169-231</t>
  </si>
  <si>
    <t>490-170-180</t>
  </si>
  <si>
    <t>490-171-180</t>
  </si>
  <si>
    <t>490-171-196</t>
  </si>
  <si>
    <t>490-171-199</t>
  </si>
  <si>
    <t>490-171-313</t>
  </si>
  <si>
    <t>490-171-542</t>
  </si>
  <si>
    <t>490-181-121</t>
  </si>
  <si>
    <t>490-181-172</t>
  </si>
  <si>
    <t>490-181-180</t>
  </si>
  <si>
    <t>490-181-221</t>
  </si>
  <si>
    <t>490-181-231</t>
  </si>
  <si>
    <t>490-ALL-180</t>
  </si>
  <si>
    <t>490-ALL-542</t>
  </si>
  <si>
    <t>491-169-131</t>
  </si>
  <si>
    <t>491-169-211</t>
  </si>
  <si>
    <t>491-169-221</t>
  </si>
  <si>
    <t>491-169-231</t>
  </si>
  <si>
    <t>491-181-124</t>
  </si>
  <si>
    <t>491-ALL-124</t>
  </si>
  <si>
    <t>49B-169-221</t>
  </si>
  <si>
    <t>49B-181-311</t>
  </si>
  <si>
    <t>49B-181-418</t>
  </si>
  <si>
    <t>49E-166-418</t>
  </si>
  <si>
    <t>49E-172-121</t>
  </si>
  <si>
    <t>49E-172-135</t>
  </si>
  <si>
    <t>49E-172-211</t>
  </si>
  <si>
    <t>49E-172-221</t>
  </si>
  <si>
    <t>49E-172-231</t>
  </si>
  <si>
    <t>49E-172-311</t>
  </si>
  <si>
    <t>49E-172-411</t>
  </si>
  <si>
    <t>49E-ALL-135</t>
  </si>
  <si>
    <t>500-163-196</t>
  </si>
  <si>
    <t>500-171-191</t>
  </si>
  <si>
    <t>500-171-192</t>
  </si>
  <si>
    <t>500-171-221</t>
  </si>
  <si>
    <t>500-171-333</t>
  </si>
  <si>
    <t>500-181-121</t>
  </si>
  <si>
    <t>500-181-191</t>
  </si>
  <si>
    <t>500-ALL-184</t>
  </si>
  <si>
    <t>500-ALL-191</t>
  </si>
  <si>
    <t>500-ALL-196</t>
  </si>
  <si>
    <t>500-ALL-333</t>
  </si>
  <si>
    <t>510-169-131</t>
  </si>
  <si>
    <t>510-169-133</t>
  </si>
  <si>
    <t>510-169-192</t>
  </si>
  <si>
    <t>510-171-171</t>
  </si>
  <si>
    <t>510-171-331</t>
  </si>
  <si>
    <t>510-171-411</t>
  </si>
  <si>
    <t>510-171-418</t>
  </si>
  <si>
    <t>510-ALL-133</t>
  </si>
  <si>
    <t>510-ALL-135</t>
  </si>
  <si>
    <t>510-ALL-171</t>
  </si>
  <si>
    <t>510-ALL-331</t>
  </si>
  <si>
    <t>51A-181-411</t>
  </si>
  <si>
    <t>520-171-131</t>
  </si>
  <si>
    <t>520-171-221</t>
  </si>
  <si>
    <t>520-181-121</t>
  </si>
  <si>
    <t>520-181-135</t>
  </si>
  <si>
    <t>520-181-173</t>
  </si>
  <si>
    <t>520-181-184</t>
  </si>
  <si>
    <t>520-181-193</t>
  </si>
  <si>
    <t>520-181-211</t>
  </si>
  <si>
    <t>520-181-221</t>
  </si>
  <si>
    <t>520-181-311</t>
  </si>
  <si>
    <t>520-ALL-121</t>
  </si>
  <si>
    <t>520-ALL-135</t>
  </si>
  <si>
    <t>520-ALL-184</t>
  </si>
  <si>
    <t>520-ALL-193</t>
  </si>
  <si>
    <t>530-171-191</t>
  </si>
  <si>
    <t>530-181-331</t>
  </si>
  <si>
    <t>530-ALL-198</t>
  </si>
  <si>
    <t>530-ALL-331</t>
  </si>
  <si>
    <t>53B-181-121</t>
  </si>
  <si>
    <t>53B-181-192</t>
  </si>
  <si>
    <t>53B-181-211</t>
  </si>
  <si>
    <t>53B-181-229</t>
  </si>
  <si>
    <t>53B-181-231</t>
  </si>
  <si>
    <t>53B-181-233</t>
  </si>
  <si>
    <t>53B-ALL-121</t>
  </si>
  <si>
    <t>53B-ALL-192</t>
  </si>
  <si>
    <t>540-178-418</t>
  </si>
  <si>
    <t>550-171-121</t>
  </si>
  <si>
    <t>550-171-231</t>
  </si>
  <si>
    <t>550-171-312</t>
  </si>
  <si>
    <t>550-181-121</t>
  </si>
  <si>
    <t>550-181-221</t>
  </si>
  <si>
    <t>550-181-418</t>
  </si>
  <si>
    <t>550-ALL-312</t>
  </si>
  <si>
    <t>560-171-418</t>
  </si>
  <si>
    <t>560-171-461</t>
  </si>
  <si>
    <t>560-178-418</t>
  </si>
  <si>
    <t>560-181-114</t>
  </si>
  <si>
    <t>560-181-121</t>
  </si>
  <si>
    <t>560-181-142</t>
  </si>
  <si>
    <t>560-181-143</t>
  </si>
  <si>
    <t>560-181-146</t>
  </si>
  <si>
    <t>560-181-196</t>
  </si>
  <si>
    <t>560-181-221</t>
  </si>
  <si>
    <t>560-181-231</t>
  </si>
  <si>
    <t>560-ALL-114</t>
  </si>
  <si>
    <t>560-ALL-196</t>
  </si>
  <si>
    <t>570-165-418</t>
  </si>
  <si>
    <t>570-181-175</t>
  </si>
  <si>
    <t>570-181-211</t>
  </si>
  <si>
    <t>570-181-221</t>
  </si>
  <si>
    <t>570-181-532</t>
  </si>
  <si>
    <t>570-ALL-175</t>
  </si>
  <si>
    <t>570-ALL-532</t>
  </si>
  <si>
    <t>580-169-221</t>
  </si>
  <si>
    <t>590-163-131</t>
  </si>
  <si>
    <t>590-171-132</t>
  </si>
  <si>
    <t>590-171-180</t>
  </si>
  <si>
    <t>590-171-331</t>
  </si>
  <si>
    <t>590-171-333</t>
  </si>
  <si>
    <t>590-181-418</t>
  </si>
  <si>
    <t>590-ALL-180</t>
  </si>
  <si>
    <t>590-ALL-333</t>
  </si>
  <si>
    <t>600-167-180</t>
  </si>
  <si>
    <t>600-171-121</t>
  </si>
  <si>
    <t>600-171-153</t>
  </si>
  <si>
    <t>600-171-181</t>
  </si>
  <si>
    <t>600-ALL-121</t>
  </si>
  <si>
    <t>60F-172-143</t>
  </si>
  <si>
    <t>60F-172-311</t>
  </si>
  <si>
    <t>60F-ALL-143</t>
  </si>
  <si>
    <t>60I-172-231</t>
  </si>
  <si>
    <t>60L-163-411</t>
  </si>
  <si>
    <t>60P-181-413</t>
  </si>
  <si>
    <t>60P-ALL-413</t>
  </si>
  <si>
    <t>60Z-181-142</t>
  </si>
  <si>
    <t>60Z-181-211</t>
  </si>
  <si>
    <t>60Z-ALL-142</t>
  </si>
  <si>
    <t>610-171-113</t>
  </si>
  <si>
    <t>610-171-121</t>
  </si>
  <si>
    <t>610-171-180</t>
  </si>
  <si>
    <t>610-171-221</t>
  </si>
  <si>
    <t>610-171-231</t>
  </si>
  <si>
    <t>610-171-541</t>
  </si>
  <si>
    <t>610-181-461</t>
  </si>
  <si>
    <t>610-ALL-113</t>
  </si>
  <si>
    <t>610-ALL-180</t>
  </si>
  <si>
    <t>610-ALL-541</t>
  </si>
  <si>
    <t>61J-172-121</t>
  </si>
  <si>
    <t>61J-172-211</t>
  </si>
  <si>
    <t>61J-172-311</t>
  </si>
  <si>
    <t>61J-172-326</t>
  </si>
  <si>
    <t>61J-172-461</t>
  </si>
  <si>
    <t>61J-ALL-326</t>
  </si>
  <si>
    <t>61J-ALL-461</t>
  </si>
  <si>
    <t>61L-171-461</t>
  </si>
  <si>
    <t>61L-ALL-461</t>
  </si>
  <si>
    <t>61M-171-121</t>
  </si>
  <si>
    <t>61M-171-211</t>
  </si>
  <si>
    <t>61M-172-121</t>
  </si>
  <si>
    <t>61M-172-211</t>
  </si>
  <si>
    <t>61N-171-418</t>
  </si>
  <si>
    <t>61N-181-462</t>
  </si>
  <si>
    <t>61P-171-411</t>
  </si>
  <si>
    <t>61P-171-418</t>
  </si>
  <si>
    <t>61P-171-422</t>
  </si>
  <si>
    <t>61P-ALL-422</t>
  </si>
  <si>
    <t>61Q-170-198</t>
  </si>
  <si>
    <t>61Q-170-211</t>
  </si>
  <si>
    <t>61Q-171-233</t>
  </si>
  <si>
    <t>61Q-171-311</t>
  </si>
  <si>
    <t>61Q-173-311</t>
  </si>
  <si>
    <t>61Q-181-121</t>
  </si>
  <si>
    <t>61Q-181-131</t>
  </si>
  <si>
    <t>61Q-181-211</t>
  </si>
  <si>
    <t>61Q-181-229</t>
  </si>
  <si>
    <t>61Q-181-231</t>
  </si>
  <si>
    <t>61Q-ALL-198</t>
  </si>
  <si>
    <t>61Q-ALL-233</t>
  </si>
  <si>
    <t>61W-165-418</t>
  </si>
  <si>
    <t>61W-171-121</t>
  </si>
  <si>
    <t>61W-181-121</t>
  </si>
  <si>
    <t>61W-181-173</t>
  </si>
  <si>
    <t>61W-ALL-173</t>
  </si>
  <si>
    <t>61X-171-121</t>
  </si>
  <si>
    <t>61X-171-151</t>
  </si>
  <si>
    <t>61X-171-211</t>
  </si>
  <si>
    <t>61X-ALL-121</t>
  </si>
  <si>
    <t>61X-ALL-151</t>
  </si>
  <si>
    <t>61X-ALL-211</t>
  </si>
  <si>
    <t>620-163-423</t>
  </si>
  <si>
    <t>620-181-113</t>
  </si>
  <si>
    <t>620-181-221</t>
  </si>
  <si>
    <t>620-181-231</t>
  </si>
  <si>
    <t>620-181-411</t>
  </si>
  <si>
    <t>62J-171-233</t>
  </si>
  <si>
    <t>62J-173-311</t>
  </si>
  <si>
    <t>62J-181-121</t>
  </si>
  <si>
    <t>62J-181-131</t>
  </si>
  <si>
    <t>62J-181-211</t>
  </si>
  <si>
    <t>62J-181-231</t>
  </si>
  <si>
    <t>62J-ALL-233</t>
  </si>
  <si>
    <t>630-171-184</t>
  </si>
  <si>
    <t>630-171-311</t>
  </si>
  <si>
    <t>630-171-317</t>
  </si>
  <si>
    <t>630-171-411</t>
  </si>
  <si>
    <t>630-181-147</t>
  </si>
  <si>
    <t>630-181-180</t>
  </si>
  <si>
    <t>630-181-418</t>
  </si>
  <si>
    <t>630-ALL-147</t>
  </si>
  <si>
    <t>630-ALL-180</t>
  </si>
  <si>
    <t>630-ALL-184</t>
  </si>
  <si>
    <t>640-163-331</t>
  </si>
  <si>
    <t>640-166-418</t>
  </si>
  <si>
    <t>640-181-121</t>
  </si>
  <si>
    <t>640-181-131</t>
  </si>
  <si>
    <t>640-181-151</t>
  </si>
  <si>
    <t>640-181-411</t>
  </si>
  <si>
    <t>640-181-422</t>
  </si>
  <si>
    <t>64A-171-121</t>
  </si>
  <si>
    <t>64A-171-211</t>
  </si>
  <si>
    <t>64A-171-229</t>
  </si>
  <si>
    <t>64A-171-233</t>
  </si>
  <si>
    <t>64A-ALL-229</t>
  </si>
  <si>
    <t>650-170-121</t>
  </si>
  <si>
    <t>650-170-181</t>
  </si>
  <si>
    <t>650-170-211</t>
  </si>
  <si>
    <t>650-170-221</t>
  </si>
  <si>
    <t>650-170-231</t>
  </si>
  <si>
    <t>650-171-135</t>
  </si>
  <si>
    <t>650-171-180</t>
  </si>
  <si>
    <t>650-171-181</t>
  </si>
  <si>
    <t>650-171-184</t>
  </si>
  <si>
    <t>650-171-196</t>
  </si>
  <si>
    <t>650-171-413</t>
  </si>
  <si>
    <t>650-181-135</t>
  </si>
  <si>
    <t>650-181-181</t>
  </si>
  <si>
    <t>650-181-211</t>
  </si>
  <si>
    <t>650-181-221</t>
  </si>
  <si>
    <t>650-181-231</t>
  </si>
  <si>
    <t>650-ALL-132</t>
  </si>
  <si>
    <t>650-ALL-180</t>
  </si>
  <si>
    <t>650-ALL-184</t>
  </si>
  <si>
    <t>650-ALL-196</t>
  </si>
  <si>
    <t>65A-171-411</t>
  </si>
  <si>
    <t>65F-121-311</t>
  </si>
  <si>
    <t>65F-ALL-311</t>
  </si>
  <si>
    <t>65Z-165-418</t>
  </si>
  <si>
    <t>660-171-192</t>
  </si>
  <si>
    <t>660-171-312</t>
  </si>
  <si>
    <t>660-171-411</t>
  </si>
  <si>
    <t>660-ALL-192</t>
  </si>
  <si>
    <t>660-ALL-312</t>
  </si>
  <si>
    <t>670-169-131</t>
  </si>
  <si>
    <t>670-169-146</t>
  </si>
  <si>
    <t>670-169-211</t>
  </si>
  <si>
    <t>670-169-221</t>
  </si>
  <si>
    <t>670-169-231</t>
  </si>
  <si>
    <t>670-181-180</t>
  </si>
  <si>
    <t>670-181-311</t>
  </si>
  <si>
    <t>670-181-318</t>
  </si>
  <si>
    <t>670-ALL-180</t>
  </si>
  <si>
    <t>67B-181-131</t>
  </si>
  <si>
    <t>67B-181-183</t>
  </si>
  <si>
    <t>67B-181-211</t>
  </si>
  <si>
    <t>67B-ALL-183</t>
  </si>
  <si>
    <t>680-166-418</t>
  </si>
  <si>
    <t>680-169-131</t>
  </si>
  <si>
    <t>680-169-181</t>
  </si>
  <si>
    <t>680-169-192</t>
  </si>
  <si>
    <t>680-169-211</t>
  </si>
  <si>
    <t>680-169-221</t>
  </si>
  <si>
    <t>680-169-231</t>
  </si>
  <si>
    <t>680-171-116</t>
  </si>
  <si>
    <t>680-171-181</t>
  </si>
  <si>
    <t>680-171-221</t>
  </si>
  <si>
    <t>680-171-231</t>
  </si>
  <si>
    <t>680-171-311</t>
  </si>
  <si>
    <t>680-171-332</t>
  </si>
  <si>
    <t>680-171-411</t>
  </si>
  <si>
    <t>680-171-423</t>
  </si>
  <si>
    <t>680-181-135</t>
  </si>
  <si>
    <t>680-181-181</t>
  </si>
  <si>
    <t>680-181-231</t>
  </si>
  <si>
    <t>680-181-311</t>
  </si>
  <si>
    <t>680-ALL-135</t>
  </si>
  <si>
    <t>680-ALL-181</t>
  </si>
  <si>
    <t>680-ALL-332</t>
  </si>
  <si>
    <t>68C-172-142</t>
  </si>
  <si>
    <t>68C-172-211</t>
  </si>
  <si>
    <t>68C-172-229</t>
  </si>
  <si>
    <t>68C-172-231</t>
  </si>
  <si>
    <t>68C-ALL-229</t>
  </si>
  <si>
    <t>68C-ALL-231</t>
  </si>
  <si>
    <t>690-124-326</t>
  </si>
  <si>
    <t>690-127-462</t>
  </si>
  <si>
    <t>690-128-418</t>
  </si>
  <si>
    <t>690-171-411</t>
  </si>
  <si>
    <t>690-181-113</t>
  </si>
  <si>
    <t>690-181-131</t>
  </si>
  <si>
    <t>690-181-143</t>
  </si>
  <si>
    <t>690-181-231</t>
  </si>
  <si>
    <t>690-ALL-113</t>
  </si>
  <si>
    <t>690-ALL-143</t>
  </si>
  <si>
    <t>690-ALL-326</t>
  </si>
  <si>
    <t>69A-165-411</t>
  </si>
  <si>
    <t>69A-171-121</t>
  </si>
  <si>
    <t>69A-171-131</t>
  </si>
  <si>
    <t>69A-171-142</t>
  </si>
  <si>
    <t>69A-171-211</t>
  </si>
  <si>
    <t>69A-171-221</t>
  </si>
  <si>
    <t>69A-171-231</t>
  </si>
  <si>
    <t>69A-171-418</t>
  </si>
  <si>
    <t>69A-181-142</t>
  </si>
  <si>
    <t>69A-181-211</t>
  </si>
  <si>
    <t>69A-181-221</t>
  </si>
  <si>
    <t>69A-181-231</t>
  </si>
  <si>
    <t>700-165-418</t>
  </si>
  <si>
    <t>700-167-124</t>
  </si>
  <si>
    <t>700-171-180</t>
  </si>
  <si>
    <t>700-178-418</t>
  </si>
  <si>
    <t>700-ALL-124</t>
  </si>
  <si>
    <t>700-ALL-180</t>
  </si>
  <si>
    <t>70A-166-418</t>
  </si>
  <si>
    <t>70A-171-411</t>
  </si>
  <si>
    <t>70A-ALL-121</t>
  </si>
  <si>
    <t>710-163-126</t>
  </si>
  <si>
    <t>710-171-131</t>
  </si>
  <si>
    <t>710-171-221</t>
  </si>
  <si>
    <t>710-181-121</t>
  </si>
  <si>
    <t>710-181-131</t>
  </si>
  <si>
    <t>710-181-135</t>
  </si>
  <si>
    <t>710-181-180</t>
  </si>
  <si>
    <t>710-181-191</t>
  </si>
  <si>
    <t>710-181-211</t>
  </si>
  <si>
    <t>710-181-221</t>
  </si>
  <si>
    <t>710-181-231</t>
  </si>
  <si>
    <t>710-ALL-135</t>
  </si>
  <si>
    <t>710-ALL-231</t>
  </si>
  <si>
    <t>720-167-311</t>
  </si>
  <si>
    <t>720-171-231</t>
  </si>
  <si>
    <t>720-181-462</t>
  </si>
  <si>
    <t>730-171-135</t>
  </si>
  <si>
    <t>730-171-231</t>
  </si>
  <si>
    <t>730-181-180</t>
  </si>
  <si>
    <t>730-181-231</t>
  </si>
  <si>
    <t>730-ALL-135</t>
  </si>
  <si>
    <t>730-ALL-180</t>
  </si>
  <si>
    <t>740-167-126</t>
  </si>
  <si>
    <t>740-167-198</t>
  </si>
  <si>
    <t>740-171-113</t>
  </si>
  <si>
    <t>740-171-116</t>
  </si>
  <si>
    <t>740-171-121</t>
  </si>
  <si>
    <t>740-171-181</t>
  </si>
  <si>
    <t>740-171-231</t>
  </si>
  <si>
    <t>740-171-312</t>
  </si>
  <si>
    <t>740-181-116</t>
  </si>
  <si>
    <t>740-181-121</t>
  </si>
  <si>
    <t>740-181-126</t>
  </si>
  <si>
    <t>740-181-131</t>
  </si>
  <si>
    <t>740-181-142</t>
  </si>
  <si>
    <t>740-181-151</t>
  </si>
  <si>
    <t>740-181-174</t>
  </si>
  <si>
    <t>740-181-176</t>
  </si>
  <si>
    <t>740-181-231</t>
  </si>
  <si>
    <t>740-181-331</t>
  </si>
  <si>
    <t>740-ALL-113</t>
  </si>
  <si>
    <t>750-163-231</t>
  </si>
  <si>
    <t>750-171-131</t>
  </si>
  <si>
    <t>750-171-312</t>
  </si>
  <si>
    <t>750-181-221</t>
  </si>
  <si>
    <t>750-181-231</t>
  </si>
  <si>
    <t>750-181-311</t>
  </si>
  <si>
    <t>760-163-196</t>
  </si>
  <si>
    <t>760-163-312</t>
  </si>
  <si>
    <t>760-163-331</t>
  </si>
  <si>
    <t>760-170-121</t>
  </si>
  <si>
    <t>760-170-142</t>
  </si>
  <si>
    <t>760-170-211</t>
  </si>
  <si>
    <t>760-170-221</t>
  </si>
  <si>
    <t>760-170-231</t>
  </si>
  <si>
    <t>760-171-121</t>
  </si>
  <si>
    <t>760-171-151</t>
  </si>
  <si>
    <t>760-171-152</t>
  </si>
  <si>
    <t>760-171-191</t>
  </si>
  <si>
    <t>760-171-231</t>
  </si>
  <si>
    <t>760-171-313</t>
  </si>
  <si>
    <t>760-171-411</t>
  </si>
  <si>
    <t>760-171-461</t>
  </si>
  <si>
    <t>760-ALL-191</t>
  </si>
  <si>
    <t>760-ALL-196</t>
  </si>
  <si>
    <t>760-ALL-312</t>
  </si>
  <si>
    <t>760-ALL-313</t>
  </si>
  <si>
    <t>760-ALL-331</t>
  </si>
  <si>
    <t>761-167-411</t>
  </si>
  <si>
    <t>761-171-143</t>
  </si>
  <si>
    <t>761-171-231</t>
  </si>
  <si>
    <t>761-171-418</t>
  </si>
  <si>
    <t>761-ALL-143</t>
  </si>
  <si>
    <t>76A-171-121</t>
  </si>
  <si>
    <t>76A-171-135</t>
  </si>
  <si>
    <t>76A-171-211</t>
  </si>
  <si>
    <t>76A-171-221</t>
  </si>
  <si>
    <t>76A-171-231</t>
  </si>
  <si>
    <t>76A-171-411</t>
  </si>
  <si>
    <t>770-171-135</t>
  </si>
  <si>
    <t>770-171-221</t>
  </si>
  <si>
    <t>770-171-231</t>
  </si>
  <si>
    <t>770-171-411</t>
  </si>
  <si>
    <t>770-181-462</t>
  </si>
  <si>
    <t>770-ALL-135</t>
  </si>
  <si>
    <t>780-167-142</t>
  </si>
  <si>
    <t>780-167-198</t>
  </si>
  <si>
    <t>780-167-211</t>
  </si>
  <si>
    <t>780-167-221</t>
  </si>
  <si>
    <t>780-171-126</t>
  </si>
  <si>
    <t>780-171-142</t>
  </si>
  <si>
    <t>780-181-116</t>
  </si>
  <si>
    <t>780-181-117</t>
  </si>
  <si>
    <t>780-181-129_1</t>
  </si>
  <si>
    <t>780-181-131</t>
  </si>
  <si>
    <t>780-181-135</t>
  </si>
  <si>
    <t>780-181-142</t>
  </si>
  <si>
    <t>780-181-211</t>
  </si>
  <si>
    <t>780-181-221</t>
  </si>
  <si>
    <t>780-181-231</t>
  </si>
  <si>
    <t>780-181-418</t>
  </si>
  <si>
    <t>780-ALL-116</t>
  </si>
  <si>
    <t>780-ALL-117</t>
  </si>
  <si>
    <t>780-ALL-129_1</t>
  </si>
  <si>
    <t>780-ALL-135</t>
  </si>
  <si>
    <t>78A-171-121</t>
  </si>
  <si>
    <t>78A-171-143</t>
  </si>
  <si>
    <t>78A-171-211</t>
  </si>
  <si>
    <t>78A-171-221</t>
  </si>
  <si>
    <t>78A-181-121</t>
  </si>
  <si>
    <t>78A-181-211</t>
  </si>
  <si>
    <t>78A-181-221</t>
  </si>
  <si>
    <t>78A-ALL-121</t>
  </si>
  <si>
    <t>78A-ALL-143</t>
  </si>
  <si>
    <t>78A-ALL-211</t>
  </si>
  <si>
    <t>78A-ALL-221</t>
  </si>
  <si>
    <t>78B-172-411</t>
  </si>
  <si>
    <t>790-166-418</t>
  </si>
  <si>
    <t>790-171-116</t>
  </si>
  <si>
    <t>790-171-131</t>
  </si>
  <si>
    <t>790-171-411</t>
  </si>
  <si>
    <t>790-ALL-116</t>
  </si>
  <si>
    <t>790-ALL-131</t>
  </si>
  <si>
    <t>79Z-170-121</t>
  </si>
  <si>
    <t>79Z-170-211</t>
  </si>
  <si>
    <t>79Z-170-221</t>
  </si>
  <si>
    <t>79Z-170-231</t>
  </si>
  <si>
    <t>79Z-170-232</t>
  </si>
  <si>
    <t>79Z-171-462</t>
  </si>
  <si>
    <t>79Z-181-211</t>
  </si>
  <si>
    <t>79Z-181-232</t>
  </si>
  <si>
    <t>800-169-192</t>
  </si>
  <si>
    <t>800-169-221</t>
  </si>
  <si>
    <t>800-169-392</t>
  </si>
  <si>
    <t>800-170-392</t>
  </si>
  <si>
    <t>800-171-121</t>
  </si>
  <si>
    <t>800-171-131</t>
  </si>
  <si>
    <t>800-171-135</t>
  </si>
  <si>
    <t>800-171-146</t>
  </si>
  <si>
    <t>800-171-173</t>
  </si>
  <si>
    <t>800-171-192</t>
  </si>
  <si>
    <t>800-171-199</t>
  </si>
  <si>
    <t>800-171-231</t>
  </si>
  <si>
    <t>800-171-392</t>
  </si>
  <si>
    <t>800-181-411</t>
  </si>
  <si>
    <t>810-163-184</t>
  </si>
  <si>
    <t>810-165-418</t>
  </si>
  <si>
    <t>810-169-221</t>
  </si>
  <si>
    <t>810-171-121</t>
  </si>
  <si>
    <t>810-171-152</t>
  </si>
  <si>
    <t>810-171-167</t>
  </si>
  <si>
    <t>810-171-180</t>
  </si>
  <si>
    <t>810-171-184</t>
  </si>
  <si>
    <t>810-171-192</t>
  </si>
  <si>
    <t>810-171-231</t>
  </si>
  <si>
    <t>810-178-418</t>
  </si>
  <si>
    <t>810-ALL-152</t>
  </si>
  <si>
    <t>810-ALL-180</t>
  </si>
  <si>
    <t>810-ALL-184</t>
  </si>
  <si>
    <t>81A-171-151</t>
  </si>
  <si>
    <t>81A-171-411</t>
  </si>
  <si>
    <t>81A-171-459</t>
  </si>
  <si>
    <t>81A-181-121</t>
  </si>
  <si>
    <t>81A-181-211</t>
  </si>
  <si>
    <t>81A-181-418</t>
  </si>
  <si>
    <t>81A-ALL-151</t>
  </si>
  <si>
    <t>81A-ALL-459</t>
  </si>
  <si>
    <t>820-163-121</t>
  </si>
  <si>
    <t>820-163-142</t>
  </si>
  <si>
    <t>820-171-121</t>
  </si>
  <si>
    <t>820-171-135</t>
  </si>
  <si>
    <t>820-171-221</t>
  </si>
  <si>
    <t>820-171-231</t>
  </si>
  <si>
    <t>820-171-462</t>
  </si>
  <si>
    <t>820-181-121</t>
  </si>
  <si>
    <t>820-181-142</t>
  </si>
  <si>
    <t>820-181-211</t>
  </si>
  <si>
    <t>820-181-221</t>
  </si>
  <si>
    <t>820-181-231</t>
  </si>
  <si>
    <t>820-181-418</t>
  </si>
  <si>
    <t>820-181-462</t>
  </si>
  <si>
    <t>820-ALL-135</t>
  </si>
  <si>
    <t>821-171-113</t>
  </si>
  <si>
    <t>821-171-221</t>
  </si>
  <si>
    <t>821-171-231</t>
  </si>
  <si>
    <t>821-171-331</t>
  </si>
  <si>
    <t>821-181-121</t>
  </si>
  <si>
    <t>821-181-211</t>
  </si>
  <si>
    <t>821-181-221</t>
  </si>
  <si>
    <t>821-181-231</t>
  </si>
  <si>
    <t>821-181-462</t>
  </si>
  <si>
    <t>821-ALL-113</t>
  </si>
  <si>
    <t>830-171-183</t>
  </si>
  <si>
    <t>830-171-462</t>
  </si>
  <si>
    <t>830-ALL-183</t>
  </si>
  <si>
    <t>840-171-133</t>
  </si>
  <si>
    <t>840-171-187</t>
  </si>
  <si>
    <t>840-171-221</t>
  </si>
  <si>
    <t>840-171-413</t>
  </si>
  <si>
    <t>840-171-461</t>
  </si>
  <si>
    <t>840-181-131</t>
  </si>
  <si>
    <t>840-181-231</t>
  </si>
  <si>
    <t>840-181-311</t>
  </si>
  <si>
    <t>840-181-411</t>
  </si>
  <si>
    <t>840-ALL-131</t>
  </si>
  <si>
    <t>840-ALL-133</t>
  </si>
  <si>
    <t>840-ALL-187</t>
  </si>
  <si>
    <t>840-ALL-413</t>
  </si>
  <si>
    <t>850-165-411</t>
  </si>
  <si>
    <t>850-171-231</t>
  </si>
  <si>
    <t>850-181-121</t>
  </si>
  <si>
    <t>850-181-192</t>
  </si>
  <si>
    <t>850-181-221</t>
  </si>
  <si>
    <t>850-181-231</t>
  </si>
  <si>
    <t>860-163-459</t>
  </si>
  <si>
    <t>860-171-125</t>
  </si>
  <si>
    <t>860-171-181</t>
  </si>
  <si>
    <t>860-171-418</t>
  </si>
  <si>
    <t>860-171-461</t>
  </si>
  <si>
    <t>860-181-418</t>
  </si>
  <si>
    <t>860-ALL-125</t>
  </si>
  <si>
    <t>860-ALL-181</t>
  </si>
  <si>
    <t>860-ALL-459</t>
  </si>
  <si>
    <t>860-ALL-461</t>
  </si>
  <si>
    <t>861-171-131</t>
  </si>
  <si>
    <t>861-171-135</t>
  </si>
  <si>
    <t>861-171-151</t>
  </si>
  <si>
    <t>861-171-211</t>
  </si>
  <si>
    <t>861-171-221</t>
  </si>
  <si>
    <t>861-171-231</t>
  </si>
  <si>
    <t>861-171-523</t>
  </si>
  <si>
    <t>861-181-121</t>
  </si>
  <si>
    <t>861-181-141</t>
  </si>
  <si>
    <t>861-181-231</t>
  </si>
  <si>
    <t>861-181-461</t>
  </si>
  <si>
    <t>861-ALL-135</t>
  </si>
  <si>
    <t>861-ALL-141</t>
  </si>
  <si>
    <t>861-ALL-523</t>
  </si>
  <si>
    <t>862-167-311</t>
  </si>
  <si>
    <t>862-171-131</t>
  </si>
  <si>
    <t>862-171-135</t>
  </si>
  <si>
    <t>862-171-180</t>
  </si>
  <si>
    <t>862-171-532</t>
  </si>
  <si>
    <t>862-ALL-180</t>
  </si>
  <si>
    <t>862-ALL-532</t>
  </si>
  <si>
    <t>870-169-131</t>
  </si>
  <si>
    <t>870-169-211</t>
  </si>
  <si>
    <t>870-169-221</t>
  </si>
  <si>
    <t>870-171-116</t>
  </si>
  <si>
    <t>870-171-221</t>
  </si>
  <si>
    <t>870-171-311</t>
  </si>
  <si>
    <t>870-171-418</t>
  </si>
  <si>
    <t>870-171-423</t>
  </si>
  <si>
    <t>870-181-113</t>
  </si>
  <si>
    <t>870-181-211</t>
  </si>
  <si>
    <t>870-181-221</t>
  </si>
  <si>
    <t>870-181-231</t>
  </si>
  <si>
    <t>870-181-311</t>
  </si>
  <si>
    <t>870-ALL-113</t>
  </si>
  <si>
    <t>880-171-462</t>
  </si>
  <si>
    <t>880-181-121</t>
  </si>
  <si>
    <t>880-181-131</t>
  </si>
  <si>
    <t>880-181-142</t>
  </si>
  <si>
    <t>880-181-146</t>
  </si>
  <si>
    <t>880-181-221</t>
  </si>
  <si>
    <t>880-181-231</t>
  </si>
  <si>
    <t>880-181-462</t>
  </si>
  <si>
    <t>880-ALL-142</t>
  </si>
  <si>
    <t>880-ALL-146</t>
  </si>
  <si>
    <t>890-171-135</t>
  </si>
  <si>
    <t>890-171-231</t>
  </si>
  <si>
    <t>890-171-462</t>
  </si>
  <si>
    <t>890-181-121</t>
  </si>
  <si>
    <t>890-181-180</t>
  </si>
  <si>
    <t>890-ALL-135</t>
  </si>
  <si>
    <t>900-163-333</t>
  </si>
  <si>
    <t>900-171-144</t>
  </si>
  <si>
    <t>900-171-333</t>
  </si>
  <si>
    <t>900-ALL-333</t>
  </si>
  <si>
    <t>90B-172-131</t>
  </si>
  <si>
    <t>90B-172-411</t>
  </si>
  <si>
    <t>90B-ALL-131</t>
  </si>
  <si>
    <t>90D-171-461</t>
  </si>
  <si>
    <t>90D-181-411</t>
  </si>
  <si>
    <t>90F-181-133</t>
  </si>
  <si>
    <t>90F-181-211</t>
  </si>
  <si>
    <t>90F-181-229</t>
  </si>
  <si>
    <t>90F-ALL-133</t>
  </si>
  <si>
    <t>90F-ALL-229</t>
  </si>
  <si>
    <t>910-171-418</t>
  </si>
  <si>
    <t>910-171-461</t>
  </si>
  <si>
    <t>910-171-522</t>
  </si>
  <si>
    <t>910-ALL-522</t>
  </si>
  <si>
    <t>920-163-180</t>
  </si>
  <si>
    <t>920-165-392</t>
  </si>
  <si>
    <t>920-165-411</t>
  </si>
  <si>
    <t>920-166-392</t>
  </si>
  <si>
    <t>920-166-418</t>
  </si>
  <si>
    <t>920-167-392</t>
  </si>
  <si>
    <t>920-171-113</t>
  </si>
  <si>
    <t>920-171-162</t>
  </si>
  <si>
    <t>920-171-167</t>
  </si>
  <si>
    <t>920-171-325</t>
  </si>
  <si>
    <t>920-181-131</t>
  </si>
  <si>
    <t>920-181-392</t>
  </si>
  <si>
    <t>920-ALL-113</t>
  </si>
  <si>
    <t>920-ALL-167</t>
  </si>
  <si>
    <t>920-ALL-180</t>
  </si>
  <si>
    <t>920-ALL-325</t>
  </si>
  <si>
    <t>92B-171-121</t>
  </si>
  <si>
    <t>92D-172-121</t>
  </si>
  <si>
    <t>92D-172-142</t>
  </si>
  <si>
    <t>92E-167-311</t>
  </si>
  <si>
    <t>92E-172-411</t>
  </si>
  <si>
    <t>92E-ALL-311</t>
  </si>
  <si>
    <t>92R-164-411</t>
  </si>
  <si>
    <t>92R-169-146</t>
  </si>
  <si>
    <t>92R-169-211</t>
  </si>
  <si>
    <t>92R-170-121</t>
  </si>
  <si>
    <t>92R-170-211</t>
  </si>
  <si>
    <t>92R-ALL-121</t>
  </si>
  <si>
    <t>92R-ALL-146</t>
  </si>
  <si>
    <t>92R-ALL-211</t>
  </si>
  <si>
    <t>92S-172-311</t>
  </si>
  <si>
    <t>92S-172-461</t>
  </si>
  <si>
    <t>92S-ALL-461</t>
  </si>
  <si>
    <t>92T-171-418</t>
  </si>
  <si>
    <t>930-171-311</t>
  </si>
  <si>
    <t>940-171-331</t>
  </si>
  <si>
    <t>940-181-325</t>
  </si>
  <si>
    <t>940-181-422</t>
  </si>
  <si>
    <t>940-ALL-325</t>
  </si>
  <si>
    <t>940-ALL-331</t>
  </si>
  <si>
    <t>94A-181-121</t>
  </si>
  <si>
    <t>94A-181-211</t>
  </si>
  <si>
    <t>94A-181-231</t>
  </si>
  <si>
    <t>950-171-121</t>
  </si>
  <si>
    <t>950-171-231</t>
  </si>
  <si>
    <t>950-181-142</t>
  </si>
  <si>
    <t>950-181-211</t>
  </si>
  <si>
    <t>950-181-221</t>
  </si>
  <si>
    <t>950-181-231</t>
  </si>
  <si>
    <t>960-166-418</t>
  </si>
  <si>
    <t>960-167-418</t>
  </si>
  <si>
    <t>960-171-131</t>
  </si>
  <si>
    <t>960-171-133</t>
  </si>
  <si>
    <t>960-171-180</t>
  </si>
  <si>
    <t>960-171-181</t>
  </si>
  <si>
    <t>960-171-221</t>
  </si>
  <si>
    <t>960-171-231</t>
  </si>
  <si>
    <t>960-171-411</t>
  </si>
  <si>
    <t>960-171-418</t>
  </si>
  <si>
    <t>960-ALL-180</t>
  </si>
  <si>
    <t>96F-181-462</t>
  </si>
  <si>
    <t>970-163-180</t>
  </si>
  <si>
    <t>970-163-192</t>
  </si>
  <si>
    <t>970-166-418</t>
  </si>
  <si>
    <t>970-181-311</t>
  </si>
  <si>
    <t>980-166-418</t>
  </si>
  <si>
    <t>980-169-131</t>
  </si>
  <si>
    <t>980-169-211</t>
  </si>
  <si>
    <t>980-169-221</t>
  </si>
  <si>
    <t>980-171-180</t>
  </si>
  <si>
    <t>980-171-192</t>
  </si>
  <si>
    <t>980-181-462</t>
  </si>
  <si>
    <t>980-ALL-180</t>
  </si>
  <si>
    <t>98A-171-418</t>
  </si>
  <si>
    <t>98A-171-461</t>
  </si>
  <si>
    <t>98A-171-462</t>
  </si>
  <si>
    <t>98A-181-413</t>
  </si>
  <si>
    <t>98A-ALL-413</t>
  </si>
  <si>
    <t>990-163-144</t>
  </si>
  <si>
    <t>990-165-418</t>
  </si>
  <si>
    <t>990-166-418</t>
  </si>
  <si>
    <t>990-169-131</t>
  </si>
  <si>
    <t>990-169-146</t>
  </si>
  <si>
    <t>990-169-211</t>
  </si>
  <si>
    <t>990-169-221</t>
  </si>
  <si>
    <t>990-169-231</t>
  </si>
  <si>
    <t>990-171-121</t>
  </si>
  <si>
    <t>990-171-184</t>
  </si>
  <si>
    <t>990-171-192</t>
  </si>
  <si>
    <t>990-171-312</t>
  </si>
  <si>
    <t>990-171-325</t>
  </si>
  <si>
    <t>990-171-332</t>
  </si>
  <si>
    <t>990-171-459</t>
  </si>
  <si>
    <t>990-181-131</t>
  </si>
  <si>
    <t>990-181-211</t>
  </si>
  <si>
    <t>990-181-221</t>
  </si>
  <si>
    <t>990-181-231</t>
  </si>
  <si>
    <t>990-181-411</t>
  </si>
  <si>
    <t>990-ALL-144</t>
  </si>
  <si>
    <t>990-ALL-325</t>
  </si>
  <si>
    <t>995-171-180</t>
  </si>
  <si>
    <t>995-171-331</t>
  </si>
  <si>
    <t>995-171-333</t>
  </si>
  <si>
    <t>995-171-461</t>
  </si>
  <si>
    <t>995-181-411</t>
  </si>
  <si>
    <t>995-ALL-180</t>
  </si>
  <si>
    <t>995-ALL-331</t>
  </si>
  <si>
    <t>995-ALL-333</t>
  </si>
  <si>
    <t>ALL-163-351</t>
  </si>
  <si>
    <t>ALL-167-124</t>
  </si>
  <si>
    <t>ALL-170-181</t>
  </si>
  <si>
    <t>ALL-170-229</t>
  </si>
  <si>
    <t>ALL-171-125</t>
  </si>
  <si>
    <t>ALL-171-134</t>
  </si>
  <si>
    <t>ALL-171-167</t>
  </si>
  <si>
    <t>ALL-171-345</t>
  </si>
  <si>
    <t>ALL-171-351</t>
  </si>
  <si>
    <t>ALL-171-532</t>
  </si>
  <si>
    <t>ALL-172-131</t>
  </si>
  <si>
    <t>ALL-172-135</t>
  </si>
  <si>
    <t>ALL-172-143</t>
  </si>
  <si>
    <t>ALL-172-326</t>
  </si>
  <si>
    <t>ALL-172-461</t>
  </si>
  <si>
    <t>ALL-173-311</t>
  </si>
  <si>
    <t>ALL-181-117</t>
  </si>
  <si>
    <t>ALL-181-124</t>
  </si>
  <si>
    <t>ALL-181-132</t>
  </si>
  <si>
    <t>ALL-181-164</t>
  </si>
  <si>
    <t>ALL-181-183</t>
  </si>
  <si>
    <t>ALL-181-187</t>
  </si>
  <si>
    <t>ALL-181-193</t>
  </si>
  <si>
    <t>ALL-181-198</t>
  </si>
  <si>
    <t>ALL-181-318</t>
  </si>
  <si>
    <t>ALL-181-342</t>
  </si>
  <si>
    <t>ALL-181-414</t>
  </si>
  <si>
    <t>ALL-181-532</t>
  </si>
  <si>
    <t>ALL-ALL-193</t>
  </si>
  <si>
    <t>ALL-ALL-532</t>
  </si>
  <si>
    <t>53B-182-121</t>
  </si>
  <si>
    <t>53B-182-211</t>
  </si>
  <si>
    <t>53B-182-229</t>
  </si>
  <si>
    <t>53B-182-231</t>
  </si>
  <si>
    <t>92E-182-312</t>
  </si>
  <si>
    <t>ALL-182-121</t>
  </si>
  <si>
    <t>ALL-182-211</t>
  </si>
  <si>
    <t>ALL-182-229</t>
  </si>
  <si>
    <t>ALL-182-231</t>
  </si>
  <si>
    <t>ALL-182-312</t>
  </si>
  <si>
    <t>PRC 174 - ESSER II - State-Wide School Nutrition Program</t>
  </si>
  <si>
    <t>ESSER II - State-Wide School Nutrition Program</t>
  </si>
  <si>
    <t>PRC 176 - ESSER II - Summer Learning Loss_Summer Bridge</t>
  </si>
  <si>
    <t xml:space="preserve">176 </t>
  </si>
  <si>
    <t>ESSER II - Summer Learning Loss_Summer Bridge</t>
  </si>
  <si>
    <t>PRC 177 - ESSER II - Summer Career Accelerator Program</t>
  </si>
  <si>
    <t>ESSER II - Summer Career Accelerator Program</t>
  </si>
  <si>
    <t>PRC 185 - ESSER III - ARP IDEA 611 Grants to States</t>
  </si>
  <si>
    <t>ESSER III - ARP IDEA 611 Grants to States</t>
  </si>
  <si>
    <t>PRC 186 - ESSER III - ARP IDEA Preschool Grant</t>
  </si>
  <si>
    <t>ESSER III - ARP IDEA Preschool Grant</t>
  </si>
  <si>
    <t>PRC 187 - ESSER III - ARP IDEA Coordinated Early Intervening Services (CEIS)</t>
  </si>
  <si>
    <t>ESSER III - ARP IDEA Coordinated Early Intervening Services (CEIS)</t>
  </si>
  <si>
    <t>ESSER III - ARP IDEA 611 Grant to States</t>
  </si>
  <si>
    <t>PRC 174 - ESSER II-State-Wide School Nutrition Program</t>
  </si>
  <si>
    <t>PRC 176 - ESSER II-Summer Learning Loss_Summer Bridge</t>
  </si>
  <si>
    <t>PRC 177 - ESSER II-Summer Career Accelerator Program</t>
  </si>
  <si>
    <t>PRC 185 - ESSER III-ARP IDEA 611 Grant to States</t>
  </si>
  <si>
    <t>PRC 186 - ESSER III-ARP IDEA Preschool Grant</t>
  </si>
  <si>
    <t>PRC 187 - ESSER III-ARP IDEA Coordinated Early Intervening Services (CEIS)</t>
  </si>
  <si>
    <t>174-26C</t>
  </si>
  <si>
    <t>174-ALL</t>
  </si>
  <si>
    <t>00A-163-343</t>
  </si>
  <si>
    <t>00A-173-311</t>
  </si>
  <si>
    <t>00A-ALL-343</t>
  </si>
  <si>
    <t>00B-163-312</t>
  </si>
  <si>
    <t>00B-163-411</t>
  </si>
  <si>
    <t>00B-163-418</t>
  </si>
  <si>
    <t>00B-171-311</t>
  </si>
  <si>
    <t>00B-ALL-312</t>
  </si>
  <si>
    <t>010-171-191</t>
  </si>
  <si>
    <t>010-181-181</t>
  </si>
  <si>
    <t>010-181-211</t>
  </si>
  <si>
    <t>010-181-221</t>
  </si>
  <si>
    <t>010-ALL-191</t>
  </si>
  <si>
    <t>01C-165-418</t>
  </si>
  <si>
    <t>01C-169-311</t>
  </si>
  <si>
    <t>01C-171-311</t>
  </si>
  <si>
    <t>01C-171-411</t>
  </si>
  <si>
    <t>020-167-311</t>
  </si>
  <si>
    <t>020-171-152</t>
  </si>
  <si>
    <t>020-171-311</t>
  </si>
  <si>
    <t>030-181-192</t>
  </si>
  <si>
    <t>040-163-472</t>
  </si>
  <si>
    <t>040-167-392</t>
  </si>
  <si>
    <t>040-171-162</t>
  </si>
  <si>
    <t>040-171-422</t>
  </si>
  <si>
    <t>040-171-423</t>
  </si>
  <si>
    <t>040-171-424</t>
  </si>
  <si>
    <t>040-171-425</t>
  </si>
  <si>
    <t>040-171-472</t>
  </si>
  <si>
    <t>040-ALL-162</t>
  </si>
  <si>
    <t>040-ALL-425</t>
  </si>
  <si>
    <t>040-ALL-472</t>
  </si>
  <si>
    <t>050-169-221</t>
  </si>
  <si>
    <t>050-171-411</t>
  </si>
  <si>
    <t>060-169-131</t>
  </si>
  <si>
    <t>060-169-211</t>
  </si>
  <si>
    <t>060-169-221</t>
  </si>
  <si>
    <t>060-169-231</t>
  </si>
  <si>
    <t>060-171-199</t>
  </si>
  <si>
    <t>060-181-231</t>
  </si>
  <si>
    <t>06B-171-232</t>
  </si>
  <si>
    <t>06B-181-221</t>
  </si>
  <si>
    <t>06B-181-229</t>
  </si>
  <si>
    <t>06B-181-231</t>
  </si>
  <si>
    <t>06B-181-239</t>
  </si>
  <si>
    <t>06B-ALL-232</t>
  </si>
  <si>
    <t>06B-ALL-239</t>
  </si>
  <si>
    <t>070-167-311</t>
  </si>
  <si>
    <t>070-171-332</t>
  </si>
  <si>
    <t>070-171-462</t>
  </si>
  <si>
    <t>070-181-131</t>
  </si>
  <si>
    <t>070-181-144</t>
  </si>
  <si>
    <t>070-181-211</t>
  </si>
  <si>
    <t>070-181-221</t>
  </si>
  <si>
    <t>070-181-231</t>
  </si>
  <si>
    <t>070-181-462</t>
  </si>
  <si>
    <t>070-ALL-144</t>
  </si>
  <si>
    <t>080-181-146</t>
  </si>
  <si>
    <t>080-ALL-146</t>
  </si>
  <si>
    <t>090-167-332</t>
  </si>
  <si>
    <t>090-171-135</t>
  </si>
  <si>
    <t>090-171-317</t>
  </si>
  <si>
    <t>090-171-523</t>
  </si>
  <si>
    <t>090-171-532</t>
  </si>
  <si>
    <t>090-ALL-523</t>
  </si>
  <si>
    <t>090-ALL-532</t>
  </si>
  <si>
    <t>09A-129-418</t>
  </si>
  <si>
    <t>09A-171-315</t>
  </si>
  <si>
    <t>09A-171-411</t>
  </si>
  <si>
    <t>09A-171-422</t>
  </si>
  <si>
    <t>09A-ALL-315</t>
  </si>
  <si>
    <t>09A-ALL-418</t>
  </si>
  <si>
    <t>09A-ALL-422</t>
  </si>
  <si>
    <t>09B-181-411</t>
  </si>
  <si>
    <t>09B-181-418</t>
  </si>
  <si>
    <t>09B-181-541</t>
  </si>
  <si>
    <t>09B-ALL-541</t>
  </si>
  <si>
    <t>100-165-418</t>
  </si>
  <si>
    <t>100-181-142</t>
  </si>
  <si>
    <t>100-181-162</t>
  </si>
  <si>
    <t>10A-171-422</t>
  </si>
  <si>
    <t>10A-ALL-422</t>
  </si>
  <si>
    <t>110-171-113</t>
  </si>
  <si>
    <t>110-171-125</t>
  </si>
  <si>
    <t>110-171-311</t>
  </si>
  <si>
    <t>110-171-459</t>
  </si>
  <si>
    <t>110-171-462</t>
  </si>
  <si>
    <t>110-181-142</t>
  </si>
  <si>
    <t>110-181-163</t>
  </si>
  <si>
    <t>110-181-165</t>
  </si>
  <si>
    <t>110-181-199</t>
  </si>
  <si>
    <t>110-181-312</t>
  </si>
  <si>
    <t>110-181-523</t>
  </si>
  <si>
    <t>110-ALL-113</t>
  </si>
  <si>
    <t>110-ALL-125</t>
  </si>
  <si>
    <t>110-ALL-163</t>
  </si>
  <si>
    <t>110-ALL-165</t>
  </si>
  <si>
    <t>110-ALL-459</t>
  </si>
  <si>
    <t>110-ALL-523</t>
  </si>
  <si>
    <t>111-165-418</t>
  </si>
  <si>
    <t>111-171-191</t>
  </si>
  <si>
    <t>111-171-221</t>
  </si>
  <si>
    <t>111-171-331</t>
  </si>
  <si>
    <t>111-178-418</t>
  </si>
  <si>
    <t>111-181-312</t>
  </si>
  <si>
    <t>111-ALL-418</t>
  </si>
  <si>
    <t>11A-169-311</t>
  </si>
  <si>
    <t>11A-170-411</t>
  </si>
  <si>
    <t>11A-181-162</t>
  </si>
  <si>
    <t>11A-ALL-162</t>
  </si>
  <si>
    <t>11B-181-229</t>
  </si>
  <si>
    <t>120-171-183</t>
  </si>
  <si>
    <t>120-ALL-183</t>
  </si>
  <si>
    <t>12A-169-131</t>
  </si>
  <si>
    <t>12A-169-211</t>
  </si>
  <si>
    <t>12A-170-142</t>
  </si>
  <si>
    <t>12A-170-211</t>
  </si>
  <si>
    <t>12A-171-131</t>
  </si>
  <si>
    <t>12A-171-211</t>
  </si>
  <si>
    <t>12A-181-131</t>
  </si>
  <si>
    <t>12A-181-211</t>
  </si>
  <si>
    <t>12A-ALL-131</t>
  </si>
  <si>
    <t>130-171-167</t>
  </si>
  <si>
    <t>130-181-135</t>
  </si>
  <si>
    <t>130-181-162</t>
  </si>
  <si>
    <t>130-ALL-167</t>
  </si>
  <si>
    <t>132-169-131</t>
  </si>
  <si>
    <t>132-170-143</t>
  </si>
  <si>
    <t>132-170-211</t>
  </si>
  <si>
    <t>132-171-311</t>
  </si>
  <si>
    <t>132-171-333</t>
  </si>
  <si>
    <t>132-171-418</t>
  </si>
  <si>
    <t>132-171-459</t>
  </si>
  <si>
    <t>132-181-181</t>
  </si>
  <si>
    <t>132-181-211</t>
  </si>
  <si>
    <t>132-ALL-333</t>
  </si>
  <si>
    <t>132-ALL-459</t>
  </si>
  <si>
    <t>13A-181-311</t>
  </si>
  <si>
    <t>13C-170-143</t>
  </si>
  <si>
    <t>140-169-311</t>
  </si>
  <si>
    <t>140-171-343</t>
  </si>
  <si>
    <t>140-171-411</t>
  </si>
  <si>
    <t>140-ALL-181</t>
  </si>
  <si>
    <t>150-170-411</t>
  </si>
  <si>
    <t>150-181-131</t>
  </si>
  <si>
    <t>150-181-211</t>
  </si>
  <si>
    <t>160-167-317</t>
  </si>
  <si>
    <t>160-170-198</t>
  </si>
  <si>
    <t>160-170-211</t>
  </si>
  <si>
    <t>160-170-221</t>
  </si>
  <si>
    <t>160-181-181</t>
  </si>
  <si>
    <t>160-181-199</t>
  </si>
  <si>
    <t>160-181-311</t>
  </si>
  <si>
    <t>160-ALL-198</t>
  </si>
  <si>
    <t>16B-171-121</t>
  </si>
  <si>
    <t>16B-171-142</t>
  </si>
  <si>
    <t>16B-171-211</t>
  </si>
  <si>
    <t>16B-171-231</t>
  </si>
  <si>
    <t>16B-181-325</t>
  </si>
  <si>
    <t>16B-181-411</t>
  </si>
  <si>
    <t>16B-ALL-142</t>
  </si>
  <si>
    <t>16B-ALL-231</t>
  </si>
  <si>
    <t>16B-ALL-325</t>
  </si>
  <si>
    <t>170-171-133</t>
  </si>
  <si>
    <t>170-171-231</t>
  </si>
  <si>
    <t>170-ALL-133</t>
  </si>
  <si>
    <t>180-171-418</t>
  </si>
  <si>
    <t>181-167-411</t>
  </si>
  <si>
    <t>181-171-131</t>
  </si>
  <si>
    <t>181-171-221</t>
  </si>
  <si>
    <t>181-171-231</t>
  </si>
  <si>
    <t>181-171-418</t>
  </si>
  <si>
    <t>182-171-199</t>
  </si>
  <si>
    <t>182-171-361</t>
  </si>
  <si>
    <t>182-181-411</t>
  </si>
  <si>
    <t>182-ALL-199</t>
  </si>
  <si>
    <t>190-181-162</t>
  </si>
  <si>
    <t>200-167-411</t>
  </si>
  <si>
    <t>200-169-131</t>
  </si>
  <si>
    <t>200-169-211</t>
  </si>
  <si>
    <t>200-169-221</t>
  </si>
  <si>
    <t>200-169-231</t>
  </si>
  <si>
    <t>200-181-127</t>
  </si>
  <si>
    <t>200-181-418</t>
  </si>
  <si>
    <t>200-ALL-127</t>
  </si>
  <si>
    <t>20A-171-148</t>
  </si>
  <si>
    <t>20A-ALL-148</t>
  </si>
  <si>
    <t>210-181-121</t>
  </si>
  <si>
    <t>220-171-532</t>
  </si>
  <si>
    <t>220-ALL-532</t>
  </si>
  <si>
    <t>230-181-143</t>
  </si>
  <si>
    <t>230-181-331</t>
  </si>
  <si>
    <t>230-181-418</t>
  </si>
  <si>
    <t>230-181-462</t>
  </si>
  <si>
    <t>23A-173-311</t>
  </si>
  <si>
    <t>23A-181-418</t>
  </si>
  <si>
    <t>240-171-143</t>
  </si>
  <si>
    <t>240-171-146</t>
  </si>
  <si>
    <t>240-171-173</t>
  </si>
  <si>
    <t>240-171-312</t>
  </si>
  <si>
    <t>240-ALL-143</t>
  </si>
  <si>
    <t>240-ALL-146</t>
  </si>
  <si>
    <t>241-171-162</t>
  </si>
  <si>
    <t>241-171-411</t>
  </si>
  <si>
    <t>241-181-171</t>
  </si>
  <si>
    <t>24B-181-418</t>
  </si>
  <si>
    <t>24N-181-135</t>
  </si>
  <si>
    <t>24N-ALL-135</t>
  </si>
  <si>
    <t>250-166-392</t>
  </si>
  <si>
    <t>250-167-392</t>
  </si>
  <si>
    <t>250-171-184</t>
  </si>
  <si>
    <t>250-171-332</t>
  </si>
  <si>
    <t>250-171-523</t>
  </si>
  <si>
    <t>250-181-151</t>
  </si>
  <si>
    <t>250-181-418</t>
  </si>
  <si>
    <t>250-ALL-184</t>
  </si>
  <si>
    <t>250-ALL-523</t>
  </si>
  <si>
    <t>260-166-418</t>
  </si>
  <si>
    <t>260-167-196</t>
  </si>
  <si>
    <t>260-167-221</t>
  </si>
  <si>
    <t>260-171-122</t>
  </si>
  <si>
    <t>260-171-211</t>
  </si>
  <si>
    <t>260-181-122</t>
  </si>
  <si>
    <t>260-181-162</t>
  </si>
  <si>
    <t>260-181-174</t>
  </si>
  <si>
    <t>260-181-326</t>
  </si>
  <si>
    <t>260-ALL-122</t>
  </si>
  <si>
    <t>260-ALL-196</t>
  </si>
  <si>
    <t>26C-174-183</t>
  </si>
  <si>
    <t>26C-174-211</t>
  </si>
  <si>
    <t>26C-ALL-183</t>
  </si>
  <si>
    <t>270-163-461</t>
  </si>
  <si>
    <t>270-167-311</t>
  </si>
  <si>
    <t>270-169-317</t>
  </si>
  <si>
    <t>270-171-311</t>
  </si>
  <si>
    <t>270-181-184</t>
  </si>
  <si>
    <t>270-181-418</t>
  </si>
  <si>
    <t>270-ALL-184</t>
  </si>
  <si>
    <t>280-166-418</t>
  </si>
  <si>
    <t>280-171-411</t>
  </si>
  <si>
    <t>280-181-162</t>
  </si>
  <si>
    <t>280-181-332</t>
  </si>
  <si>
    <t>280-ALL-332</t>
  </si>
  <si>
    <t>291-171-183</t>
  </si>
  <si>
    <t>291-171-197</t>
  </si>
  <si>
    <t>291-171-343</t>
  </si>
  <si>
    <t>291-171-414</t>
  </si>
  <si>
    <t>291-ALL-183</t>
  </si>
  <si>
    <t>291-ALL-197</t>
  </si>
  <si>
    <t>292-166-418</t>
  </si>
  <si>
    <t>292-173-311</t>
  </si>
  <si>
    <t>292-178-418</t>
  </si>
  <si>
    <t>292-181-411</t>
  </si>
  <si>
    <t>292-181-532</t>
  </si>
  <si>
    <t>292-ALL-532</t>
  </si>
  <si>
    <t>295-181-180</t>
  </si>
  <si>
    <t>295-181-211</t>
  </si>
  <si>
    <t>295-181-462</t>
  </si>
  <si>
    <t>295-ALL-180</t>
  </si>
  <si>
    <t>300-132-311</t>
  </si>
  <si>
    <t>300-165-418</t>
  </si>
  <si>
    <t>310-163-314</t>
  </si>
  <si>
    <t>310-171-162</t>
  </si>
  <si>
    <t>310-171-541</t>
  </si>
  <si>
    <t>310-181-143</t>
  </si>
  <si>
    <t>310-181-153</t>
  </si>
  <si>
    <t>310-181-162</t>
  </si>
  <si>
    <t>310-181-184</t>
  </si>
  <si>
    <t>310-181-411</t>
  </si>
  <si>
    <t>310-ALL-162</t>
  </si>
  <si>
    <t>310-ALL-184</t>
  </si>
  <si>
    <t>310-ALL-314</t>
  </si>
  <si>
    <t>310-ALL-541</t>
  </si>
  <si>
    <t>320-166-392</t>
  </si>
  <si>
    <t>320-166-418</t>
  </si>
  <si>
    <t>320-169-131</t>
  </si>
  <si>
    <t>320-169-181</t>
  </si>
  <si>
    <t>320-171-392</t>
  </si>
  <si>
    <t>320-171-523</t>
  </si>
  <si>
    <t>320-ALL-523</t>
  </si>
  <si>
    <t>32B-165-418</t>
  </si>
  <si>
    <t>32B-171-121</t>
  </si>
  <si>
    <t>32B-171-211</t>
  </si>
  <si>
    <t>32C-171-121</t>
  </si>
  <si>
    <t>32C-171-551</t>
  </si>
  <si>
    <t>32C-181-146</t>
  </si>
  <si>
    <t>32C-181-211</t>
  </si>
  <si>
    <t>32C-181-541</t>
  </si>
  <si>
    <t>32C-ALL-146</t>
  </si>
  <si>
    <t>32C-ALL-541</t>
  </si>
  <si>
    <t>32C-ALL-551</t>
  </si>
  <si>
    <t>32K-171-418</t>
  </si>
  <si>
    <t>32P-171-146</t>
  </si>
  <si>
    <t>32P-171-418</t>
  </si>
  <si>
    <t>32P-ALL-146</t>
  </si>
  <si>
    <t>32T-163-411</t>
  </si>
  <si>
    <t>330-163-523</t>
  </si>
  <si>
    <t>330-169-131</t>
  </si>
  <si>
    <t>330-169-231</t>
  </si>
  <si>
    <t>330-181-121</t>
  </si>
  <si>
    <t>330-181-143</t>
  </si>
  <si>
    <t>330-181-173</t>
  </si>
  <si>
    <t>330-181-191</t>
  </si>
  <si>
    <t>330-181-192</t>
  </si>
  <si>
    <t>330-181-198</t>
  </si>
  <si>
    <t>330-ALL-143</t>
  </si>
  <si>
    <t>330-ALL-173</t>
  </si>
  <si>
    <t>330-ALL-191</t>
  </si>
  <si>
    <t>330-ALL-523</t>
  </si>
  <si>
    <t>33A-167-121</t>
  </si>
  <si>
    <t>33A-167-211</t>
  </si>
  <si>
    <t>340-166-418</t>
  </si>
  <si>
    <t>340-167-231</t>
  </si>
  <si>
    <t>340-171-196</t>
  </si>
  <si>
    <t>340-171-211</t>
  </si>
  <si>
    <t>340-171-221</t>
  </si>
  <si>
    <t>340-171-461</t>
  </si>
  <si>
    <t>340-181-163</t>
  </si>
  <si>
    <t>340-181-311</t>
  </si>
  <si>
    <t>340-ALL-163</t>
  </si>
  <si>
    <t>340-ALL-196</t>
  </si>
  <si>
    <t>34D-169-311</t>
  </si>
  <si>
    <t>34D-171-462</t>
  </si>
  <si>
    <t>34D-181-522</t>
  </si>
  <si>
    <t>34D-ALL-522</t>
  </si>
  <si>
    <t>34Z-167-311</t>
  </si>
  <si>
    <t>34Z-171-311</t>
  </si>
  <si>
    <t>34Z-171-344</t>
  </si>
  <si>
    <t>34Z-ALL-344</t>
  </si>
  <si>
    <t>350-169-146</t>
  </si>
  <si>
    <t>350-173-311</t>
  </si>
  <si>
    <t>350-ALL-146</t>
  </si>
  <si>
    <t>360-171-162</t>
  </si>
  <si>
    <t>360-171-192</t>
  </si>
  <si>
    <t>360-181-231</t>
  </si>
  <si>
    <t>360-181-341</t>
  </si>
  <si>
    <t>360-ALL-341</t>
  </si>
  <si>
    <t>36B-171-411</t>
  </si>
  <si>
    <t>36B-171-418</t>
  </si>
  <si>
    <t>36B-171-541</t>
  </si>
  <si>
    <t>36B-181-411</t>
  </si>
  <si>
    <t>36B-181-541</t>
  </si>
  <si>
    <t>36B-ALL-541</t>
  </si>
  <si>
    <t>370-167-411</t>
  </si>
  <si>
    <t>370-170-142</t>
  </si>
  <si>
    <t>370-181-418</t>
  </si>
  <si>
    <t>380-181-162</t>
  </si>
  <si>
    <t>380-ALL-162</t>
  </si>
  <si>
    <t>390-167-192</t>
  </si>
  <si>
    <t>390-181-231</t>
  </si>
  <si>
    <t>400-171-231</t>
  </si>
  <si>
    <t>400-181-121</t>
  </si>
  <si>
    <t>400-181-143</t>
  </si>
  <si>
    <t>400-181-211</t>
  </si>
  <si>
    <t>400-ALL-143</t>
  </si>
  <si>
    <t>410-171-124</t>
  </si>
  <si>
    <t>410-171-184</t>
  </si>
  <si>
    <t>410-171-414</t>
  </si>
  <si>
    <t>410-171-418</t>
  </si>
  <si>
    <t>410-ALL-124</t>
  </si>
  <si>
    <t>410-ALL-184</t>
  </si>
  <si>
    <t>410-ALL-414</t>
  </si>
  <si>
    <t>41D-181-418</t>
  </si>
  <si>
    <t>41F-181-462</t>
  </si>
  <si>
    <t>41G-172-148</t>
  </si>
  <si>
    <t>41G-ALL-148</t>
  </si>
  <si>
    <t>41K-165-418</t>
  </si>
  <si>
    <t>41M-181-141</t>
  </si>
  <si>
    <t>41M-181-462</t>
  </si>
  <si>
    <t>41M-ALL-141</t>
  </si>
  <si>
    <t>420-171-411</t>
  </si>
  <si>
    <t>420-171-418</t>
  </si>
  <si>
    <t>420-171-523</t>
  </si>
  <si>
    <t>420-ALL-523</t>
  </si>
  <si>
    <t>421-181-231</t>
  </si>
  <si>
    <t>422-163-171</t>
  </si>
  <si>
    <t>422-171-411</t>
  </si>
  <si>
    <t>422-181-418</t>
  </si>
  <si>
    <t>422-181-459</t>
  </si>
  <si>
    <t>422-181-461</t>
  </si>
  <si>
    <t>422-181-541</t>
  </si>
  <si>
    <t>422-ALL-459</t>
  </si>
  <si>
    <t>422-ALL-541</t>
  </si>
  <si>
    <t>42A-171-311</t>
  </si>
  <si>
    <t>430-167-311</t>
  </si>
  <si>
    <t>430-169-311</t>
  </si>
  <si>
    <t>430-169-392</t>
  </si>
  <si>
    <t>430-171-162</t>
  </si>
  <si>
    <t>430-171-312</t>
  </si>
  <si>
    <t>430-171-392</t>
  </si>
  <si>
    <t>430-171-411</t>
  </si>
  <si>
    <t>430-171-418</t>
  </si>
  <si>
    <t>430-171-461</t>
  </si>
  <si>
    <t>430-171-541</t>
  </si>
  <si>
    <t>430-181-312</t>
  </si>
  <si>
    <t>430-181-392</t>
  </si>
  <si>
    <t>430-ALL-162</t>
  </si>
  <si>
    <t>430-ALL-312</t>
  </si>
  <si>
    <t>43D-171-146</t>
  </si>
  <si>
    <t>43D-171-211</t>
  </si>
  <si>
    <t>43D-ALL-146</t>
  </si>
  <si>
    <t>43D-ALL-211</t>
  </si>
  <si>
    <t>440-171-143</t>
  </si>
  <si>
    <t>44A-167-131</t>
  </si>
  <si>
    <t>44A-ALL-131</t>
  </si>
  <si>
    <t>450-170-198</t>
  </si>
  <si>
    <t>450-171-180</t>
  </si>
  <si>
    <t>450-ALL-180</t>
  </si>
  <si>
    <t>45B-171-418</t>
  </si>
  <si>
    <t>45B-172-418</t>
  </si>
  <si>
    <t>45B-182-418</t>
  </si>
  <si>
    <t>460-163-472</t>
  </si>
  <si>
    <t>460-171-113</t>
  </si>
  <si>
    <t>460-171-180</t>
  </si>
  <si>
    <t>460-ALL-113</t>
  </si>
  <si>
    <t>460-ALL-180</t>
  </si>
  <si>
    <t>460-ALL-472</t>
  </si>
  <si>
    <t>470-169-131</t>
  </si>
  <si>
    <t>470-181-461</t>
  </si>
  <si>
    <t>480-167-411</t>
  </si>
  <si>
    <t>480-181-131</t>
  </si>
  <si>
    <t>490-170-198</t>
  </si>
  <si>
    <t>490-170-221</t>
  </si>
  <si>
    <t>490-171-167</t>
  </si>
  <si>
    <t>490-171-414</t>
  </si>
  <si>
    <t>490-181-125</t>
  </si>
  <si>
    <t>490-181-312</t>
  </si>
  <si>
    <t>490-181-411</t>
  </si>
  <si>
    <t>490-ALL-125</t>
  </si>
  <si>
    <t>490-ALL-167</t>
  </si>
  <si>
    <t>490-ALL-414</t>
  </si>
  <si>
    <t>491-171-331</t>
  </si>
  <si>
    <t>491-178-418</t>
  </si>
  <si>
    <t>491-181-162</t>
  </si>
  <si>
    <t>491-181-211</t>
  </si>
  <si>
    <t>491-ALL-162</t>
  </si>
  <si>
    <t>491-ALL-331</t>
  </si>
  <si>
    <t>49B-181-143</t>
  </si>
  <si>
    <t>49B-181-211</t>
  </si>
  <si>
    <t>49B-181-221</t>
  </si>
  <si>
    <t>49B-181-231</t>
  </si>
  <si>
    <t>49B-181-235</t>
  </si>
  <si>
    <t>49D-171-121</t>
  </si>
  <si>
    <t>49D-171-211</t>
  </si>
  <si>
    <t>49E-172-173</t>
  </si>
  <si>
    <t>49E-172-180</t>
  </si>
  <si>
    <t>49E-ALL-180</t>
  </si>
  <si>
    <t>500-167-146</t>
  </si>
  <si>
    <t>500-170-411</t>
  </si>
  <si>
    <t>500-171-121</t>
  </si>
  <si>
    <t>500-171-141</t>
  </si>
  <si>
    <t>500-171-148</t>
  </si>
  <si>
    <t>500-171-231</t>
  </si>
  <si>
    <t>500-171-331</t>
  </si>
  <si>
    <t>500-181-184</t>
  </si>
  <si>
    <t>500-181-231</t>
  </si>
  <si>
    <t>500-181-312</t>
  </si>
  <si>
    <t>500-181-418</t>
  </si>
  <si>
    <t>500-ALL-146</t>
  </si>
  <si>
    <t>500-ALL-312</t>
  </si>
  <si>
    <t>500-ALL-331</t>
  </si>
  <si>
    <t>510-163-472</t>
  </si>
  <si>
    <t>510-165-418</t>
  </si>
  <si>
    <t>510-171-121</t>
  </si>
  <si>
    <t>510-171-192</t>
  </si>
  <si>
    <t>510-171-199</t>
  </si>
  <si>
    <t>510-171-461</t>
  </si>
  <si>
    <t>510-181-192</t>
  </si>
  <si>
    <t>510-181-211</t>
  </si>
  <si>
    <t>510-181-221</t>
  </si>
  <si>
    <t>510-ALL-121</t>
  </si>
  <si>
    <t>510-ALL-472</t>
  </si>
  <si>
    <t>520-171-231</t>
  </si>
  <si>
    <t>520-181-141</t>
  </si>
  <si>
    <t>520-181-199</t>
  </si>
  <si>
    <t>520-181-231</t>
  </si>
  <si>
    <t>520-181-462</t>
  </si>
  <si>
    <t>520-ALL-141</t>
  </si>
  <si>
    <t>530-163-312</t>
  </si>
  <si>
    <t>530-169-131</t>
  </si>
  <si>
    <t>530-169-211</t>
  </si>
  <si>
    <t>530-169-221</t>
  </si>
  <si>
    <t>530-169-231</t>
  </si>
  <si>
    <t>530-171-142</t>
  </si>
  <si>
    <t>530-171-143</t>
  </si>
  <si>
    <t>530-171-146</t>
  </si>
  <si>
    <t>530-171-192</t>
  </si>
  <si>
    <t>530-171-199</t>
  </si>
  <si>
    <t>530-171-231</t>
  </si>
  <si>
    <t>530-171-461</t>
  </si>
  <si>
    <t>530-181-198</t>
  </si>
  <si>
    <t>530-181-211</t>
  </si>
  <si>
    <t>530-181-221</t>
  </si>
  <si>
    <t>530-ALL-143</t>
  </si>
  <si>
    <t>530-ALL-192</t>
  </si>
  <si>
    <t>530-ALL-199</t>
  </si>
  <si>
    <t>530-ALL-312</t>
  </si>
  <si>
    <t>53C-163-418</t>
  </si>
  <si>
    <t>53C-181-541</t>
  </si>
  <si>
    <t>53C-181-542</t>
  </si>
  <si>
    <t>53C-ALL-541</t>
  </si>
  <si>
    <t>53C-ALL-542</t>
  </si>
  <si>
    <t>540-167-311</t>
  </si>
  <si>
    <t>550-181-231</t>
  </si>
  <si>
    <t>560-170-472</t>
  </si>
  <si>
    <t>560-171-162</t>
  </si>
  <si>
    <t>560-171-472</t>
  </si>
  <si>
    <t>560-181-162</t>
  </si>
  <si>
    <t>560-181-411</t>
  </si>
  <si>
    <t>570-181-198</t>
  </si>
  <si>
    <t>570-181-231</t>
  </si>
  <si>
    <t>570-181-311</t>
  </si>
  <si>
    <t>570-181-523</t>
  </si>
  <si>
    <t>570-ALL-523</t>
  </si>
  <si>
    <t>580-171-311</t>
  </si>
  <si>
    <t>590-163-414</t>
  </si>
  <si>
    <t>590-171-351</t>
  </si>
  <si>
    <t>590-171-459</t>
  </si>
  <si>
    <t>590-171-522</t>
  </si>
  <si>
    <t>590-181-312</t>
  </si>
  <si>
    <t>590-181-411</t>
  </si>
  <si>
    <t>590-ALL-351</t>
  </si>
  <si>
    <t>590-ALL-414</t>
  </si>
  <si>
    <t>590-ALL-459</t>
  </si>
  <si>
    <t>590-ALL-522</t>
  </si>
  <si>
    <t>600-171-162</t>
  </si>
  <si>
    <t>600-171-184</t>
  </si>
  <si>
    <t>600-171-191</t>
  </si>
  <si>
    <t>600-171-312</t>
  </si>
  <si>
    <t>600-ALL-162</t>
  </si>
  <si>
    <t>60D-169-311</t>
  </si>
  <si>
    <t>60D-172-418</t>
  </si>
  <si>
    <t>60D-173-311</t>
  </si>
  <si>
    <t>60F-169-311</t>
  </si>
  <si>
    <t>60I-172-178</t>
  </si>
  <si>
    <t>60I-ALL-178</t>
  </si>
  <si>
    <t>60J-171-418</t>
  </si>
  <si>
    <t>60L-163-422</t>
  </si>
  <si>
    <t>60L-171-311</t>
  </si>
  <si>
    <t>60L-ALL-311</t>
  </si>
  <si>
    <t>60L-ALL-422</t>
  </si>
  <si>
    <t>60M-172-311</t>
  </si>
  <si>
    <t>60M-172-411</t>
  </si>
  <si>
    <t>60Q-171-312</t>
  </si>
  <si>
    <t>60Q-171-451</t>
  </si>
  <si>
    <t>60Q-ALL-312</t>
  </si>
  <si>
    <t>60Q-ALL-451</t>
  </si>
  <si>
    <t>60U-171-462</t>
  </si>
  <si>
    <t>60Z-163-411</t>
  </si>
  <si>
    <t>60Z-181-221</t>
  </si>
  <si>
    <t>60Z-181-231</t>
  </si>
  <si>
    <t>610-167-411</t>
  </si>
  <si>
    <t>610-171-162</t>
  </si>
  <si>
    <t>610-173-311</t>
  </si>
  <si>
    <t>610-181-411</t>
  </si>
  <si>
    <t>61J-165-411</t>
  </si>
  <si>
    <t>61J-169-131</t>
  </si>
  <si>
    <t>61J-169-211</t>
  </si>
  <si>
    <t>61J-ALL-131</t>
  </si>
  <si>
    <t>61L-171-462</t>
  </si>
  <si>
    <t>61M-171-411</t>
  </si>
  <si>
    <t>61P-171-142</t>
  </si>
  <si>
    <t>61P-171-311</t>
  </si>
  <si>
    <t>61P-181-311</t>
  </si>
  <si>
    <t>61P-181-422</t>
  </si>
  <si>
    <t>61P-181-462</t>
  </si>
  <si>
    <t>61P-ALL-142</t>
  </si>
  <si>
    <t>61T-181-135</t>
  </si>
  <si>
    <t>61T-181-311</t>
  </si>
  <si>
    <t>61T-ALL-135</t>
  </si>
  <si>
    <t>61U-171-325</t>
  </si>
  <si>
    <t>61U-171-418</t>
  </si>
  <si>
    <t>61W-167-411</t>
  </si>
  <si>
    <t>61W-171-411</t>
  </si>
  <si>
    <t>620-171-319</t>
  </si>
  <si>
    <t>620-181-462</t>
  </si>
  <si>
    <t>620-ALL-319</t>
  </si>
  <si>
    <t>62K-165-418</t>
  </si>
  <si>
    <t>630-171-142</t>
  </si>
  <si>
    <t>630-171-167</t>
  </si>
  <si>
    <t>630-171-199</t>
  </si>
  <si>
    <t>630-171-231</t>
  </si>
  <si>
    <t>630-171-418</t>
  </si>
  <si>
    <t>630-171-422</t>
  </si>
  <si>
    <t>630-171-462</t>
  </si>
  <si>
    <t>630-181-523</t>
  </si>
  <si>
    <t>630-181-715</t>
  </si>
  <si>
    <t>630-ALL-167</t>
  </si>
  <si>
    <t>630-ALL-422</t>
  </si>
  <si>
    <t>630-ALL-523</t>
  </si>
  <si>
    <t>63A-172-131</t>
  </si>
  <si>
    <t>63A-172-211</t>
  </si>
  <si>
    <t>63A-172-411</t>
  </si>
  <si>
    <t>63A-172-462</t>
  </si>
  <si>
    <t>63B-171-532</t>
  </si>
  <si>
    <t>63B-ALL-532</t>
  </si>
  <si>
    <t>640-166-392</t>
  </si>
  <si>
    <t>640-167-192</t>
  </si>
  <si>
    <t>640-167-211</t>
  </si>
  <si>
    <t>640-167-221</t>
  </si>
  <si>
    <t>640-171-342</t>
  </si>
  <si>
    <t>640-171-411</t>
  </si>
  <si>
    <t>640-171-461</t>
  </si>
  <si>
    <t>640-181-148</t>
  </si>
  <si>
    <t>640-181-153</t>
  </si>
  <si>
    <t>640-181-184</t>
  </si>
  <si>
    <t>640-181-311</t>
  </si>
  <si>
    <t>640-181-392</t>
  </si>
  <si>
    <t>640-181-414</t>
  </si>
  <si>
    <t>640-ALL-184</t>
  </si>
  <si>
    <t>640-ALL-342</t>
  </si>
  <si>
    <t>640-ALL-414</t>
  </si>
  <si>
    <t>64A-171-411</t>
  </si>
  <si>
    <t>650-181-132</t>
  </si>
  <si>
    <t>65C-171-411</t>
  </si>
  <si>
    <t>65D-165-418</t>
  </si>
  <si>
    <t>65D-170-121</t>
  </si>
  <si>
    <t>65G-166-418</t>
  </si>
  <si>
    <t>65Z-171-143</t>
  </si>
  <si>
    <t>65Z-171-211</t>
  </si>
  <si>
    <t>65Z-ALL-211</t>
  </si>
  <si>
    <t>660-171-311</t>
  </si>
  <si>
    <t>660-171-462</t>
  </si>
  <si>
    <t>660-171-551</t>
  </si>
  <si>
    <t>660-178-418</t>
  </si>
  <si>
    <t>660-181-181</t>
  </si>
  <si>
    <t>660-181-211</t>
  </si>
  <si>
    <t>660-181-221</t>
  </si>
  <si>
    <t>660-181-411</t>
  </si>
  <si>
    <t>660-ALL-181</t>
  </si>
  <si>
    <t>660-ALL-551</t>
  </si>
  <si>
    <t>670-181-331</t>
  </si>
  <si>
    <t>67B-171-418</t>
  </si>
  <si>
    <t>680-171-114</t>
  </si>
  <si>
    <t>680-171-180</t>
  </si>
  <si>
    <t>680-171-192</t>
  </si>
  <si>
    <t>680-171-199</t>
  </si>
  <si>
    <t>680-171-344</t>
  </si>
  <si>
    <t>680-ALL-114</t>
  </si>
  <si>
    <t>680-ALL-180</t>
  </si>
  <si>
    <t>680-ALL-199</t>
  </si>
  <si>
    <t>681-166-418</t>
  </si>
  <si>
    <t>681-171-462</t>
  </si>
  <si>
    <t>681-181-192</t>
  </si>
  <si>
    <t>681-181-211</t>
  </si>
  <si>
    <t>681-181-221</t>
  </si>
  <si>
    <t>690-121-311</t>
  </si>
  <si>
    <t>690-134-411</t>
  </si>
  <si>
    <t>690-181-121</t>
  </si>
  <si>
    <t>690-181-199</t>
  </si>
  <si>
    <t>690-ALL-199</t>
  </si>
  <si>
    <t>700-163-144</t>
  </si>
  <si>
    <t>700-171-221</t>
  </si>
  <si>
    <t>700-171-418</t>
  </si>
  <si>
    <t>700-173-311</t>
  </si>
  <si>
    <t>700-181-113</t>
  </si>
  <si>
    <t>700-181-135</t>
  </si>
  <si>
    <t>700-181-187</t>
  </si>
  <si>
    <t>700-181-211</t>
  </si>
  <si>
    <t>700-181-221</t>
  </si>
  <si>
    <t>700-181-231</t>
  </si>
  <si>
    <t>700-ALL-113</t>
  </si>
  <si>
    <t>700-ALL-135</t>
  </si>
  <si>
    <t>700-ALL-144</t>
  </si>
  <si>
    <t>700-ALL-187</t>
  </si>
  <si>
    <t>710-163-180</t>
  </si>
  <si>
    <t>710-169-192</t>
  </si>
  <si>
    <t>710-169-211</t>
  </si>
  <si>
    <t>710-169-221</t>
  </si>
  <si>
    <t>710-171-411</t>
  </si>
  <si>
    <t>710-171-462</t>
  </si>
  <si>
    <t>710-181-146</t>
  </si>
  <si>
    <t>710-181-151</t>
  </si>
  <si>
    <t>710-181-152</t>
  </si>
  <si>
    <t>710-181-162</t>
  </si>
  <si>
    <t>710-181-192</t>
  </si>
  <si>
    <t>710-181-332</t>
  </si>
  <si>
    <t>710-181-418</t>
  </si>
  <si>
    <t>710-ALL-146</t>
  </si>
  <si>
    <t>710-ALL-151</t>
  </si>
  <si>
    <t>710-ALL-152</t>
  </si>
  <si>
    <t>720-167-418</t>
  </si>
  <si>
    <t>720-171-162</t>
  </si>
  <si>
    <t>720-171-311</t>
  </si>
  <si>
    <t>720-171-462</t>
  </si>
  <si>
    <t>720-178-418</t>
  </si>
  <si>
    <t>720-181-196</t>
  </si>
  <si>
    <t>720-181-211</t>
  </si>
  <si>
    <t>720-181-221</t>
  </si>
  <si>
    <t>720-ALL-162</t>
  </si>
  <si>
    <t>720-ALL-196</t>
  </si>
  <si>
    <t>730-165-418</t>
  </si>
  <si>
    <t>730-171-418</t>
  </si>
  <si>
    <t>730-181-192</t>
  </si>
  <si>
    <t>730-ALL-192</t>
  </si>
  <si>
    <t>73A-171-418</t>
  </si>
  <si>
    <t>73A-171-462</t>
  </si>
  <si>
    <t>73A-181-541</t>
  </si>
  <si>
    <t>740-171-151</t>
  </si>
  <si>
    <t>740-171-165</t>
  </si>
  <si>
    <t>740-171-192</t>
  </si>
  <si>
    <t>740-181-146</t>
  </si>
  <si>
    <t>740-181-192</t>
  </si>
  <si>
    <t>740-181-326</t>
  </si>
  <si>
    <t>740-181-462</t>
  </si>
  <si>
    <t>740-ALL-326</t>
  </si>
  <si>
    <t>750-163-311</t>
  </si>
  <si>
    <t>750-171-461</t>
  </si>
  <si>
    <t>750-181-121</t>
  </si>
  <si>
    <t>750-181-180</t>
  </si>
  <si>
    <t>750-181-462</t>
  </si>
  <si>
    <t>750-ALL-180</t>
  </si>
  <si>
    <t>760-163-125</t>
  </si>
  <si>
    <t>760-163-413</t>
  </si>
  <si>
    <t>760-170-162</t>
  </si>
  <si>
    <t>760-171-131</t>
  </si>
  <si>
    <t>760-171-142</t>
  </si>
  <si>
    <t>760-171-162</t>
  </si>
  <si>
    <t>760-171-311</t>
  </si>
  <si>
    <t>760-171-418</t>
  </si>
  <si>
    <t>760-171-462</t>
  </si>
  <si>
    <t>760-ALL-125</t>
  </si>
  <si>
    <t>760-ALL-413</t>
  </si>
  <si>
    <t>761-163-418</t>
  </si>
  <si>
    <t>76A-181-418</t>
  </si>
  <si>
    <t>770-171-192</t>
  </si>
  <si>
    <t>770-171-312</t>
  </si>
  <si>
    <t>770-ALL-312</t>
  </si>
  <si>
    <t>780-167-311</t>
  </si>
  <si>
    <t>780-181-146</t>
  </si>
  <si>
    <t>780-181-167</t>
  </si>
  <si>
    <t>780-ALL-167</t>
  </si>
  <si>
    <t>790-166-392</t>
  </si>
  <si>
    <t>790-171-180</t>
  </si>
  <si>
    <t>790-ALL-180</t>
  </si>
  <si>
    <t>79Z-171-532</t>
  </si>
  <si>
    <t>79Z-181-197</t>
  </si>
  <si>
    <t>79Z-ALL-532</t>
  </si>
  <si>
    <t>800-169-231</t>
  </si>
  <si>
    <t>800-171-126</t>
  </si>
  <si>
    <t>800-171-162</t>
  </si>
  <si>
    <t>800-171-184</t>
  </si>
  <si>
    <t>800-181-180</t>
  </si>
  <si>
    <t>800-181-211</t>
  </si>
  <si>
    <t>800-181-392</t>
  </si>
  <si>
    <t>800-ALL-180</t>
  </si>
  <si>
    <t>810-163-125</t>
  </si>
  <si>
    <t>810-167-126</t>
  </si>
  <si>
    <t>810-167-211</t>
  </si>
  <si>
    <t>810-169-231</t>
  </si>
  <si>
    <t>810-171-125</t>
  </si>
  <si>
    <t>810-171-462</t>
  </si>
  <si>
    <t>810-ALL-125</t>
  </si>
  <si>
    <t>81A-171-135</t>
  </si>
  <si>
    <t>81A-ALL-135</t>
  </si>
  <si>
    <t>81B-170-142</t>
  </si>
  <si>
    <t>81B-170-211</t>
  </si>
  <si>
    <t>81B-ALL-142</t>
  </si>
  <si>
    <t>820-171-143</t>
  </si>
  <si>
    <t>820-171-332</t>
  </si>
  <si>
    <t>820-171-472</t>
  </si>
  <si>
    <t>821-169-221</t>
  </si>
  <si>
    <t>821-169-231</t>
  </si>
  <si>
    <t>821-171-180</t>
  </si>
  <si>
    <t>821-171-411</t>
  </si>
  <si>
    <t>821-181-461</t>
  </si>
  <si>
    <t>830-171-141</t>
  </si>
  <si>
    <t>830-ALL-141</t>
  </si>
  <si>
    <t>840-171-143</t>
  </si>
  <si>
    <t>840-171-332</t>
  </si>
  <si>
    <t>840-171-418</t>
  </si>
  <si>
    <t>840-181-461</t>
  </si>
  <si>
    <t>840-ALL-332</t>
  </si>
  <si>
    <t>84B-166-418</t>
  </si>
  <si>
    <t>84B-167-192</t>
  </si>
  <si>
    <t>84B-167-211</t>
  </si>
  <si>
    <t>84B-170-411</t>
  </si>
  <si>
    <t>84B-172-411</t>
  </si>
  <si>
    <t>84B-ALL-192</t>
  </si>
  <si>
    <t>850-163-472</t>
  </si>
  <si>
    <t>850-168-472</t>
  </si>
  <si>
    <t>850-171-113</t>
  </si>
  <si>
    <t>850-171-143</t>
  </si>
  <si>
    <t>850-171-184</t>
  </si>
  <si>
    <t>850-171-472</t>
  </si>
  <si>
    <t>850-181-143</t>
  </si>
  <si>
    <t>850-181-146</t>
  </si>
  <si>
    <t>850-ALL-472</t>
  </si>
  <si>
    <t>860-171-542</t>
  </si>
  <si>
    <t>861-171-411</t>
  </si>
  <si>
    <t>861-181-162</t>
  </si>
  <si>
    <t>862-171-411</t>
  </si>
  <si>
    <t>862-171-541</t>
  </si>
  <si>
    <t>862-171-542</t>
  </si>
  <si>
    <t>862-181-113</t>
  </si>
  <si>
    <t>862-181-126</t>
  </si>
  <si>
    <t>862-181-131</t>
  </si>
  <si>
    <t>862-181-143</t>
  </si>
  <si>
    <t>862-181-148</t>
  </si>
  <si>
    <t>862-181-175</t>
  </si>
  <si>
    <t>862-181-211</t>
  </si>
  <si>
    <t>862-181-221</t>
  </si>
  <si>
    <t>862-181-231</t>
  </si>
  <si>
    <t>862-181-418</t>
  </si>
  <si>
    <t>862-181-462</t>
  </si>
  <si>
    <t>862-181-541</t>
  </si>
  <si>
    <t>862-ALL-113</t>
  </si>
  <si>
    <t>862-ALL-148</t>
  </si>
  <si>
    <t>862-ALL-542</t>
  </si>
  <si>
    <t>870-163-461</t>
  </si>
  <si>
    <t>870-171-317</t>
  </si>
  <si>
    <t>870-181-312</t>
  </si>
  <si>
    <t>88A-173-311</t>
  </si>
  <si>
    <t>88A-181-121</t>
  </si>
  <si>
    <t>88A-181-131</t>
  </si>
  <si>
    <t>88A-181-141</t>
  </si>
  <si>
    <t>88A-181-173</t>
  </si>
  <si>
    <t>88A-181-211</t>
  </si>
  <si>
    <t>88A-181-221</t>
  </si>
  <si>
    <t>88A-181-231</t>
  </si>
  <si>
    <t>88A-181-462</t>
  </si>
  <si>
    <t>88A-ALL-141</t>
  </si>
  <si>
    <t>88A-ALL-173</t>
  </si>
  <si>
    <t>890-171-131</t>
  </si>
  <si>
    <t>890-181-135</t>
  </si>
  <si>
    <t>890-181-325</t>
  </si>
  <si>
    <t>890-ALL-325</t>
  </si>
  <si>
    <t>900-163-192</t>
  </si>
  <si>
    <t>900-171-143</t>
  </si>
  <si>
    <t>900-171-180</t>
  </si>
  <si>
    <t>900-171-198</t>
  </si>
  <si>
    <t>900-171-221</t>
  </si>
  <si>
    <t>900-ALL-180</t>
  </si>
  <si>
    <t>90A-167-418</t>
  </si>
  <si>
    <t>90A-172-418</t>
  </si>
  <si>
    <t>90B-172-312</t>
  </si>
  <si>
    <t>90F-181-142</t>
  </si>
  <si>
    <t>90F-ALL-142</t>
  </si>
  <si>
    <t>910-163-472</t>
  </si>
  <si>
    <t>910-165-472</t>
  </si>
  <si>
    <t>910-167-472</t>
  </si>
  <si>
    <t>910-170-392</t>
  </si>
  <si>
    <t>910-171-180</t>
  </si>
  <si>
    <t>910-171-314</t>
  </si>
  <si>
    <t>910-171-472</t>
  </si>
  <si>
    <t>910-ALL-180</t>
  </si>
  <si>
    <t>910-ALL-472</t>
  </si>
  <si>
    <t>91A-171-146</t>
  </si>
  <si>
    <t>91A-171-211</t>
  </si>
  <si>
    <t>91A-171-418</t>
  </si>
  <si>
    <t>91A-ALL-146</t>
  </si>
  <si>
    <t>920-132-318</t>
  </si>
  <si>
    <t>920-171-148</t>
  </si>
  <si>
    <t>920-171-153</t>
  </si>
  <si>
    <t>920-ALL-148</t>
  </si>
  <si>
    <t>920-ALL-318</t>
  </si>
  <si>
    <t>92D-182-142</t>
  </si>
  <si>
    <t>92D-182-211</t>
  </si>
  <si>
    <t>92D-182-327</t>
  </si>
  <si>
    <t>92D-ALL-327</t>
  </si>
  <si>
    <t>92E-182-411</t>
  </si>
  <si>
    <t>92G-171-462</t>
  </si>
  <si>
    <t>92G-172-418</t>
  </si>
  <si>
    <t>92G-181-411</t>
  </si>
  <si>
    <t>92G-181-462</t>
  </si>
  <si>
    <t>92N-170-143</t>
  </si>
  <si>
    <t>92N-170-211</t>
  </si>
  <si>
    <t>92N-170-411</t>
  </si>
  <si>
    <t>92N-ALL-143</t>
  </si>
  <si>
    <t>92R-165-418</t>
  </si>
  <si>
    <t>92R-170-411</t>
  </si>
  <si>
    <t>92S-169-146</t>
  </si>
  <si>
    <t>92S-ALL-146</t>
  </si>
  <si>
    <t>92T-172-411</t>
  </si>
  <si>
    <t>92T-172-418</t>
  </si>
  <si>
    <t>930-171-171</t>
  </si>
  <si>
    <t>930-171-192</t>
  </si>
  <si>
    <t>930-171-221</t>
  </si>
  <si>
    <t>930-171-461</t>
  </si>
  <si>
    <t>93L-171-462</t>
  </si>
  <si>
    <t>93R-164-462</t>
  </si>
  <si>
    <t>940-163-524</t>
  </si>
  <si>
    <t>940-171-183</t>
  </si>
  <si>
    <t>940-171-418</t>
  </si>
  <si>
    <t>940-181-181</t>
  </si>
  <si>
    <t>940-181-211</t>
  </si>
  <si>
    <t>940-181-221</t>
  </si>
  <si>
    <t>940-181-326</t>
  </si>
  <si>
    <t>940-181-418</t>
  </si>
  <si>
    <t>940-181-423</t>
  </si>
  <si>
    <t>940-ALL-183</t>
  </si>
  <si>
    <t>940-ALL-326</t>
  </si>
  <si>
    <t>940-ALL-524</t>
  </si>
  <si>
    <t>94Z-164-331</t>
  </si>
  <si>
    <t>94Z-181-121</t>
  </si>
  <si>
    <t>94Z-181-211</t>
  </si>
  <si>
    <t>94Z-181-221</t>
  </si>
  <si>
    <t>94Z-ALL-121</t>
  </si>
  <si>
    <t>94Z-ALL-221</t>
  </si>
  <si>
    <t>94Z-ALL-331</t>
  </si>
  <si>
    <t>950-181-122</t>
  </si>
  <si>
    <t>950-181-199</t>
  </si>
  <si>
    <t>950-ALL-122</t>
  </si>
  <si>
    <t>950-ALL-199</t>
  </si>
  <si>
    <t>95A-171-311</t>
  </si>
  <si>
    <t>95A-171-411</t>
  </si>
  <si>
    <t>960-163-196</t>
  </si>
  <si>
    <t>960-167-461</t>
  </si>
  <si>
    <t>960-171-121</t>
  </si>
  <si>
    <t>960-171-192</t>
  </si>
  <si>
    <t>960-171-523</t>
  </si>
  <si>
    <t>960-ALL-196</t>
  </si>
  <si>
    <t>960-ALL-523</t>
  </si>
  <si>
    <t>96C-163-146</t>
  </si>
  <si>
    <t>96C-163-211</t>
  </si>
  <si>
    <t>96C-163-411</t>
  </si>
  <si>
    <t>96F-165-418</t>
  </si>
  <si>
    <t>96F-171-414</t>
  </si>
  <si>
    <t>96F-171-461</t>
  </si>
  <si>
    <t>96F-181-312</t>
  </si>
  <si>
    <t>96F-ALL-312</t>
  </si>
  <si>
    <t>96F-ALL-414</t>
  </si>
  <si>
    <t>970-163-113</t>
  </si>
  <si>
    <t>970-163-173</t>
  </si>
  <si>
    <t>970-163-199</t>
  </si>
  <si>
    <t>970-163-231</t>
  </si>
  <si>
    <t>970-163-418</t>
  </si>
  <si>
    <t>970-169-181</t>
  </si>
  <si>
    <t>970-181-163</t>
  </si>
  <si>
    <t>970-181-211</t>
  </si>
  <si>
    <t>970-181-221</t>
  </si>
  <si>
    <t>970-ALL-113</t>
  </si>
  <si>
    <t>970-ALL-163</t>
  </si>
  <si>
    <t>970-ALL-173</t>
  </si>
  <si>
    <t>970-ALL-181</t>
  </si>
  <si>
    <t>970-ALL-199</t>
  </si>
  <si>
    <t>980-169-231</t>
  </si>
  <si>
    <t>980-171-231</t>
  </si>
  <si>
    <t>980-171-311</t>
  </si>
  <si>
    <t>980-181-135</t>
  </si>
  <si>
    <t>980-181-151</t>
  </si>
  <si>
    <t>980-181-211</t>
  </si>
  <si>
    <t>980-181-221</t>
  </si>
  <si>
    <t>980-181-231</t>
  </si>
  <si>
    <t>980-ALL-151</t>
  </si>
  <si>
    <t>98A-181-312</t>
  </si>
  <si>
    <t>98A-181-418</t>
  </si>
  <si>
    <t>98A-181-462</t>
  </si>
  <si>
    <t>990-171-162</t>
  </si>
  <si>
    <t>990-171-163</t>
  </si>
  <si>
    <t>990-181-325</t>
  </si>
  <si>
    <t>990-ALL-162</t>
  </si>
  <si>
    <t>990-ALL-163</t>
  </si>
  <si>
    <t>995-167-198</t>
  </si>
  <si>
    <t>995-167-211</t>
  </si>
  <si>
    <t>995-167-221</t>
  </si>
  <si>
    <t>995-181-143</t>
  </si>
  <si>
    <t>995-181-211</t>
  </si>
  <si>
    <t>995-181-221</t>
  </si>
  <si>
    <t>995-181-311</t>
  </si>
  <si>
    <t>995-ALL-198</t>
  </si>
  <si>
    <t>ALL-163-524</t>
  </si>
  <si>
    <t>ALL-164-331</t>
  </si>
  <si>
    <t>ALL-165-472</t>
  </si>
  <si>
    <t>ALL-167-461</t>
  </si>
  <si>
    <t>ALL-167-472</t>
  </si>
  <si>
    <t>ALL-168-472</t>
  </si>
  <si>
    <t>ALL-170-472</t>
  </si>
  <si>
    <t>ALL-171-163</t>
  </si>
  <si>
    <t>ALL-171-342</t>
  </si>
  <si>
    <t>ALL-171-361</t>
  </si>
  <si>
    <t>ALL-171-551</t>
  </si>
  <si>
    <t>ALL-172-173</t>
  </si>
  <si>
    <t>ALL-172-178</t>
  </si>
  <si>
    <t>ALL-172-180</t>
  </si>
  <si>
    <t>ALL-173-317</t>
  </si>
  <si>
    <t>ALL-174-183</t>
  </si>
  <si>
    <t>ALL-174-211</t>
  </si>
  <si>
    <t>ALL-181-122</t>
  </si>
  <si>
    <t>ALL-181-125</t>
  </si>
  <si>
    <t>ALL-181-163</t>
  </si>
  <si>
    <t>ALL-181-167</t>
  </si>
  <si>
    <t>ALL-181-197</t>
  </si>
  <si>
    <t>ALL-181-235</t>
  </si>
  <si>
    <t>ALL-181-239</t>
  </si>
  <si>
    <t>ALL-181-341</t>
  </si>
  <si>
    <t>ALL-181-715</t>
  </si>
  <si>
    <t>ALL-182-131</t>
  </si>
  <si>
    <t>ALL-182-142</t>
  </si>
  <si>
    <t>ALL-182-327</t>
  </si>
  <si>
    <t>ALL-182-411</t>
  </si>
  <si>
    <t>ALL-182-418</t>
  </si>
  <si>
    <t>ALL-ALL-524</t>
  </si>
  <si>
    <t>26C-174</t>
  </si>
  <si>
    <t>78C-ALL</t>
  </si>
  <si>
    <t>524</t>
  </si>
  <si>
    <t>Electrical Contract</t>
  </si>
  <si>
    <t>174-010</t>
  </si>
  <si>
    <t>174-020</t>
  </si>
  <si>
    <t>174-030</t>
  </si>
  <si>
    <t>174-040</t>
  </si>
  <si>
    <t>174-050</t>
  </si>
  <si>
    <t>174-060</t>
  </si>
  <si>
    <t>174-070</t>
  </si>
  <si>
    <t>174-080</t>
  </si>
  <si>
    <t>174-100</t>
  </si>
  <si>
    <t>174-110</t>
  </si>
  <si>
    <t>174-111</t>
  </si>
  <si>
    <t>174-120</t>
  </si>
  <si>
    <t>174-130</t>
  </si>
  <si>
    <t>174-132</t>
  </si>
  <si>
    <t>174-13B</t>
  </si>
  <si>
    <t>174-13D</t>
  </si>
  <si>
    <t>174-140</t>
  </si>
  <si>
    <t>174-150</t>
  </si>
  <si>
    <t>174-160</t>
  </si>
  <si>
    <t>174-170</t>
  </si>
  <si>
    <t>174-180</t>
  </si>
  <si>
    <t>174-181</t>
  </si>
  <si>
    <t>174-182</t>
  </si>
  <si>
    <t>174-190</t>
  </si>
  <si>
    <t>174-200</t>
  </si>
  <si>
    <t>174-20A</t>
  </si>
  <si>
    <t>174-210</t>
  </si>
  <si>
    <t>174-220</t>
  </si>
  <si>
    <t>174-230</t>
  </si>
  <si>
    <t>174-240</t>
  </si>
  <si>
    <t>174-241</t>
  </si>
  <si>
    <t>174-250</t>
  </si>
  <si>
    <t>174-260</t>
  </si>
  <si>
    <t>174-270</t>
  </si>
  <si>
    <t>174-280</t>
  </si>
  <si>
    <t>174-290</t>
  </si>
  <si>
    <t>174-291</t>
  </si>
  <si>
    <t>174-300</t>
  </si>
  <si>
    <t>174-310</t>
  </si>
  <si>
    <t>174-320</t>
  </si>
  <si>
    <t>174-32A</t>
  </si>
  <si>
    <t>174-32K</t>
  </si>
  <si>
    <t>174-32M</t>
  </si>
  <si>
    <t>174-32S</t>
  </si>
  <si>
    <t>174-330</t>
  </si>
  <si>
    <t>174-33A</t>
  </si>
  <si>
    <t>174-340</t>
  </si>
  <si>
    <t>174-34B</t>
  </si>
  <si>
    <t>174-34D</t>
  </si>
  <si>
    <t>174-350</t>
  </si>
  <si>
    <t>174-360</t>
  </si>
  <si>
    <t>174-36C</t>
  </si>
  <si>
    <t>174-36F</t>
  </si>
  <si>
    <t>174-370</t>
  </si>
  <si>
    <t>174-380</t>
  </si>
  <si>
    <t>174-390</t>
  </si>
  <si>
    <t>174-400</t>
  </si>
  <si>
    <t>174-410</t>
  </si>
  <si>
    <t>174-41M</t>
  </si>
  <si>
    <t>174-420</t>
  </si>
  <si>
    <t>174-421</t>
  </si>
  <si>
    <t>174-422</t>
  </si>
  <si>
    <t>174-42A</t>
  </si>
  <si>
    <t>174-430</t>
  </si>
  <si>
    <t>174-440</t>
  </si>
  <si>
    <t>174-450</t>
  </si>
  <si>
    <t>174-460</t>
  </si>
  <si>
    <t>174-470</t>
  </si>
  <si>
    <t>174-480</t>
  </si>
  <si>
    <t>174-490</t>
  </si>
  <si>
    <t>174-491</t>
  </si>
  <si>
    <t>174-49F</t>
  </si>
  <si>
    <t>174-49G</t>
  </si>
  <si>
    <t>174-500</t>
  </si>
  <si>
    <t>174-510</t>
  </si>
  <si>
    <t>174-520</t>
  </si>
  <si>
    <t>174-530</t>
  </si>
  <si>
    <t>174-53C</t>
  </si>
  <si>
    <t>174-540</t>
  </si>
  <si>
    <t>174-54A</t>
  </si>
  <si>
    <t>174-550</t>
  </si>
  <si>
    <t>174-55B</t>
  </si>
  <si>
    <t>174-560</t>
  </si>
  <si>
    <t>174-570</t>
  </si>
  <si>
    <t>174-580</t>
  </si>
  <si>
    <t>174-590</t>
  </si>
  <si>
    <t>174-600</t>
  </si>
  <si>
    <t>174-60B</t>
  </si>
  <si>
    <t>174-60N</t>
  </si>
  <si>
    <t>174-60P</t>
  </si>
  <si>
    <t>174-610</t>
  </si>
  <si>
    <t>174-61Q</t>
  </si>
  <si>
    <t>174-61Y</t>
  </si>
  <si>
    <t>174-620</t>
  </si>
  <si>
    <t>174-62J</t>
  </si>
  <si>
    <t>174-630</t>
  </si>
  <si>
    <t>174-640</t>
  </si>
  <si>
    <t>174-650</t>
  </si>
  <si>
    <t>174-65G</t>
  </si>
  <si>
    <t>174-660</t>
  </si>
  <si>
    <t>174-66A</t>
  </si>
  <si>
    <t>174-670</t>
  </si>
  <si>
    <t>174-67B</t>
  </si>
  <si>
    <t>174-680</t>
  </si>
  <si>
    <t>174-681</t>
  </si>
  <si>
    <t>174-690</t>
  </si>
  <si>
    <t>174-69A</t>
  </si>
  <si>
    <t>174-700</t>
  </si>
  <si>
    <t>174-710</t>
  </si>
  <si>
    <t>174-720</t>
  </si>
  <si>
    <t>174-730</t>
  </si>
  <si>
    <t>174-73A</t>
  </si>
  <si>
    <t>174-740</t>
  </si>
  <si>
    <t>174-750</t>
  </si>
  <si>
    <t>174-760</t>
  </si>
  <si>
    <t>174-761</t>
  </si>
  <si>
    <t>174-770</t>
  </si>
  <si>
    <t>174-780</t>
  </si>
  <si>
    <t>174-800</t>
  </si>
  <si>
    <t>174-810</t>
  </si>
  <si>
    <t>174-820</t>
  </si>
  <si>
    <t>174-821</t>
  </si>
  <si>
    <t>174-830</t>
  </si>
  <si>
    <t>174-840</t>
  </si>
  <si>
    <t>174-850</t>
  </si>
  <si>
    <t>174-860</t>
  </si>
  <si>
    <t>174-861</t>
  </si>
  <si>
    <t>174-862</t>
  </si>
  <si>
    <t>174-870</t>
  </si>
  <si>
    <t>174-880</t>
  </si>
  <si>
    <t>174-890</t>
  </si>
  <si>
    <t>174-900</t>
  </si>
  <si>
    <t>174-90C</t>
  </si>
  <si>
    <t>174-910</t>
  </si>
  <si>
    <t>174-91B</t>
  </si>
  <si>
    <t>174-920</t>
  </si>
  <si>
    <t>174-92W</t>
  </si>
  <si>
    <t>174-930</t>
  </si>
  <si>
    <t>174-93T</t>
  </si>
  <si>
    <t>174-940</t>
  </si>
  <si>
    <t>174-950</t>
  </si>
  <si>
    <t>174-960</t>
  </si>
  <si>
    <t>174-96C</t>
  </si>
  <si>
    <t>174-970</t>
  </si>
  <si>
    <t>174-980</t>
  </si>
  <si>
    <t>174-98A</t>
  </si>
  <si>
    <t>174-990</t>
  </si>
  <si>
    <t>174-995</t>
  </si>
  <si>
    <t>176-010</t>
  </si>
  <si>
    <t>176-01F</t>
  </si>
  <si>
    <t>176-020</t>
  </si>
  <si>
    <t>176-030</t>
  </si>
  <si>
    <t>176-040</t>
  </si>
  <si>
    <t>176-050</t>
  </si>
  <si>
    <t>176-060</t>
  </si>
  <si>
    <t>176-070</t>
  </si>
  <si>
    <t>176-080</t>
  </si>
  <si>
    <t>176-090</t>
  </si>
  <si>
    <t>176-100</t>
  </si>
  <si>
    <t>176-110</t>
  </si>
  <si>
    <t>176-111</t>
  </si>
  <si>
    <t>176-11C</t>
  </si>
  <si>
    <t>176-120</t>
  </si>
  <si>
    <t>176-130</t>
  </si>
  <si>
    <t>176-132</t>
  </si>
  <si>
    <t>176-13B</t>
  </si>
  <si>
    <t>176-13D</t>
  </si>
  <si>
    <t>176-140</t>
  </si>
  <si>
    <t>176-150</t>
  </si>
  <si>
    <t>176-160</t>
  </si>
  <si>
    <t>176-170</t>
  </si>
  <si>
    <t>176-180</t>
  </si>
  <si>
    <t>176-181</t>
  </si>
  <si>
    <t>176-182</t>
  </si>
  <si>
    <t>176-190</t>
  </si>
  <si>
    <t>176-200</t>
  </si>
  <si>
    <t>176-210</t>
  </si>
  <si>
    <t>176-230</t>
  </si>
  <si>
    <t>176-240</t>
  </si>
  <si>
    <t>176-241</t>
  </si>
  <si>
    <t>176-250</t>
  </si>
  <si>
    <t>176-260</t>
  </si>
  <si>
    <t>176-26C</t>
  </si>
  <si>
    <t>176-270</t>
  </si>
  <si>
    <t>176-280</t>
  </si>
  <si>
    <t>176-290</t>
  </si>
  <si>
    <t>176-291</t>
  </si>
  <si>
    <t>176-292</t>
  </si>
  <si>
    <t>176-300</t>
  </si>
  <si>
    <t>176-310</t>
  </si>
  <si>
    <t>176-320</t>
  </si>
  <si>
    <t>176-32K</t>
  </si>
  <si>
    <t>176-32L</t>
  </si>
  <si>
    <t>176-32N</t>
  </si>
  <si>
    <t>176-32Q</t>
  </si>
  <si>
    <t>176-32T</t>
  </si>
  <si>
    <t>176-330</t>
  </si>
  <si>
    <t>176-340</t>
  </si>
  <si>
    <t>176-34D</t>
  </si>
  <si>
    <t>176-34G</t>
  </si>
  <si>
    <t>176-34H</t>
  </si>
  <si>
    <t>176-350</t>
  </si>
  <si>
    <t>176-360</t>
  </si>
  <si>
    <t>176-36C</t>
  </si>
  <si>
    <t>176-36F</t>
  </si>
  <si>
    <t>176-36G</t>
  </si>
  <si>
    <t>176-370</t>
  </si>
  <si>
    <t>176-380</t>
  </si>
  <si>
    <t>176-390</t>
  </si>
  <si>
    <t>176-39A</t>
  </si>
  <si>
    <t>176-39B</t>
  </si>
  <si>
    <t>176-400</t>
  </si>
  <si>
    <t>176-410</t>
  </si>
  <si>
    <t>176-41C</t>
  </si>
  <si>
    <t>176-41H</t>
  </si>
  <si>
    <t>176-41K</t>
  </si>
  <si>
    <t>176-420</t>
  </si>
  <si>
    <t>176-421</t>
  </si>
  <si>
    <t>176-42A</t>
  </si>
  <si>
    <t>176-430</t>
  </si>
  <si>
    <t>176-440</t>
  </si>
  <si>
    <t>176-450</t>
  </si>
  <si>
    <t>176-460</t>
  </si>
  <si>
    <t>176-470</t>
  </si>
  <si>
    <t>176-480</t>
  </si>
  <si>
    <t>176-490</t>
  </si>
  <si>
    <t>176-491</t>
  </si>
  <si>
    <t>176-49B</t>
  </si>
  <si>
    <t>176-49E</t>
  </si>
  <si>
    <t>176-49G</t>
  </si>
  <si>
    <t>176-500</t>
  </si>
  <si>
    <t>176-510</t>
  </si>
  <si>
    <t>176-520</t>
  </si>
  <si>
    <t>176-530</t>
  </si>
  <si>
    <t>176-53B</t>
  </si>
  <si>
    <t>176-540</t>
  </si>
  <si>
    <t>176-550</t>
  </si>
  <si>
    <t>176-55A</t>
  </si>
  <si>
    <t>176-55B</t>
  </si>
  <si>
    <t>176-560</t>
  </si>
  <si>
    <t>176-570</t>
  </si>
  <si>
    <t>176-580</t>
  </si>
  <si>
    <t>176-590</t>
  </si>
  <si>
    <t>176-600</t>
  </si>
  <si>
    <t>176-60B</t>
  </si>
  <si>
    <t>176-60I</t>
  </si>
  <si>
    <t>176-60L</t>
  </si>
  <si>
    <t>176-60N</t>
  </si>
  <si>
    <t>176-60Q</t>
  </si>
  <si>
    <t>176-60Y</t>
  </si>
  <si>
    <t>176-610</t>
  </si>
  <si>
    <t>176-61J</t>
  </si>
  <si>
    <t>176-61Q</t>
  </si>
  <si>
    <t>176-61V</t>
  </si>
  <si>
    <t>176-61W</t>
  </si>
  <si>
    <t>176-61Y</t>
  </si>
  <si>
    <t>176-620</t>
  </si>
  <si>
    <t>176-62J</t>
  </si>
  <si>
    <t>176-630</t>
  </si>
  <si>
    <t>176-640</t>
  </si>
  <si>
    <t>176-650</t>
  </si>
  <si>
    <t>176-65F</t>
  </si>
  <si>
    <t>176-65G</t>
  </si>
  <si>
    <t>176-660</t>
  </si>
  <si>
    <t>176-66A</t>
  </si>
  <si>
    <t>176-670</t>
  </si>
  <si>
    <t>176-680</t>
  </si>
  <si>
    <t>176-681</t>
  </si>
  <si>
    <t>176-68C</t>
  </si>
  <si>
    <t>176-690</t>
  </si>
  <si>
    <t>176-69A</t>
  </si>
  <si>
    <t>176-700</t>
  </si>
  <si>
    <t>176-70A</t>
  </si>
  <si>
    <t>176-710</t>
  </si>
  <si>
    <t>176-720</t>
  </si>
  <si>
    <t>176-730</t>
  </si>
  <si>
    <t>176-740</t>
  </si>
  <si>
    <t>176-750</t>
  </si>
  <si>
    <t>176-760</t>
  </si>
  <si>
    <t>176-761</t>
  </si>
  <si>
    <t>176-770</t>
  </si>
  <si>
    <t>176-780</t>
  </si>
  <si>
    <t>176-790</t>
  </si>
  <si>
    <t>176-79Z</t>
  </si>
  <si>
    <t>176-800</t>
  </si>
  <si>
    <t>176-810</t>
  </si>
  <si>
    <t>176-820</t>
  </si>
  <si>
    <t>176-821</t>
  </si>
  <si>
    <t>176-830</t>
  </si>
  <si>
    <t>176-840</t>
  </si>
  <si>
    <t>176-850</t>
  </si>
  <si>
    <t>176-860</t>
  </si>
  <si>
    <t>176-861</t>
  </si>
  <si>
    <t>176-862</t>
  </si>
  <si>
    <t>176-870</t>
  </si>
  <si>
    <t>176-880</t>
  </si>
  <si>
    <t>176-890</t>
  </si>
  <si>
    <t>176-900</t>
  </si>
  <si>
    <t>176-90A</t>
  </si>
  <si>
    <t>176-90C</t>
  </si>
  <si>
    <t>176-90F</t>
  </si>
  <si>
    <t>176-910</t>
  </si>
  <si>
    <t>176-920</t>
  </si>
  <si>
    <t>176-92W</t>
  </si>
  <si>
    <t>176-92Y</t>
  </si>
  <si>
    <t>176-930</t>
  </si>
  <si>
    <t>176-93T</t>
  </si>
  <si>
    <t>176-940</t>
  </si>
  <si>
    <t>176-94A</t>
  </si>
  <si>
    <t>176-950</t>
  </si>
  <si>
    <t>176-960</t>
  </si>
  <si>
    <t>176-970</t>
  </si>
  <si>
    <t>176-980</t>
  </si>
  <si>
    <t>176-98A</t>
  </si>
  <si>
    <t>176-990</t>
  </si>
  <si>
    <t>176-995</t>
  </si>
  <si>
    <t>177-010</t>
  </si>
  <si>
    <t>177-020</t>
  </si>
  <si>
    <t>177-030</t>
  </si>
  <si>
    <t>177-040</t>
  </si>
  <si>
    <t>177-050</t>
  </si>
  <si>
    <t>177-060</t>
  </si>
  <si>
    <t>177-070</t>
  </si>
  <si>
    <t>177-080</t>
  </si>
  <si>
    <t>177-090</t>
  </si>
  <si>
    <t>177-100</t>
  </si>
  <si>
    <t>177-110</t>
  </si>
  <si>
    <t>177-111</t>
  </si>
  <si>
    <t>177-11C</t>
  </si>
  <si>
    <t>177-120</t>
  </si>
  <si>
    <t>177-130</t>
  </si>
  <si>
    <t>177-132</t>
  </si>
  <si>
    <t>177-13B</t>
  </si>
  <si>
    <t>177-13C</t>
  </si>
  <si>
    <t>177-140</t>
  </si>
  <si>
    <t>177-150</t>
  </si>
  <si>
    <t>177-160</t>
  </si>
  <si>
    <t>177-170</t>
  </si>
  <si>
    <t>177-180</t>
  </si>
  <si>
    <t>177-181</t>
  </si>
  <si>
    <t>177-182</t>
  </si>
  <si>
    <t>177-190</t>
  </si>
  <si>
    <t>177-200</t>
  </si>
  <si>
    <t>177-210</t>
  </si>
  <si>
    <t>177-220</t>
  </si>
  <si>
    <t>177-230</t>
  </si>
  <si>
    <t>177-240</t>
  </si>
  <si>
    <t>177-241</t>
  </si>
  <si>
    <t>177-250</t>
  </si>
  <si>
    <t>177-260</t>
  </si>
  <si>
    <t>177-26C</t>
  </si>
  <si>
    <t>177-270</t>
  </si>
  <si>
    <t>177-290</t>
  </si>
  <si>
    <t>177-291</t>
  </si>
  <si>
    <t>177-292</t>
  </si>
  <si>
    <t>177-300</t>
  </si>
  <si>
    <t>177-310</t>
  </si>
  <si>
    <t>177-320</t>
  </si>
  <si>
    <t>177-32Q</t>
  </si>
  <si>
    <t>177-32T</t>
  </si>
  <si>
    <t>177-330</t>
  </si>
  <si>
    <t>177-340</t>
  </si>
  <si>
    <t>177-34D</t>
  </si>
  <si>
    <t>177-34G</t>
  </si>
  <si>
    <t>177-350</t>
  </si>
  <si>
    <t>177-360</t>
  </si>
  <si>
    <t>177-36C</t>
  </si>
  <si>
    <t>177-370</t>
  </si>
  <si>
    <t>177-380</t>
  </si>
  <si>
    <t>177-390</t>
  </si>
  <si>
    <t>177-39A</t>
  </si>
  <si>
    <t>177-39B</t>
  </si>
  <si>
    <t>177-400</t>
  </si>
  <si>
    <t>177-410</t>
  </si>
  <si>
    <t>177-41C</t>
  </si>
  <si>
    <t>177-41H</t>
  </si>
  <si>
    <t>177-41K</t>
  </si>
  <si>
    <t>177-420</t>
  </si>
  <si>
    <t>177-421</t>
  </si>
  <si>
    <t>177-422</t>
  </si>
  <si>
    <t>177-430</t>
  </si>
  <si>
    <t>177-440</t>
  </si>
  <si>
    <t>177-450</t>
  </si>
  <si>
    <t>177-460</t>
  </si>
  <si>
    <t>177-470</t>
  </si>
  <si>
    <t>177-480</t>
  </si>
  <si>
    <t>177-490</t>
  </si>
  <si>
    <t>177-491</t>
  </si>
  <si>
    <t>177-49B</t>
  </si>
  <si>
    <t>177-500</t>
  </si>
  <si>
    <t>177-510</t>
  </si>
  <si>
    <t>177-520</t>
  </si>
  <si>
    <t>177-530</t>
  </si>
  <si>
    <t>177-53B</t>
  </si>
  <si>
    <t>177-540</t>
  </si>
  <si>
    <t>177-550</t>
  </si>
  <si>
    <t>177-55A</t>
  </si>
  <si>
    <t>177-560</t>
  </si>
  <si>
    <t>177-570</t>
  </si>
  <si>
    <t>177-580</t>
  </si>
  <si>
    <t>177-590</t>
  </si>
  <si>
    <t>177-600</t>
  </si>
  <si>
    <t>177-60B</t>
  </si>
  <si>
    <t>177-60Q</t>
  </si>
  <si>
    <t>177-60Y</t>
  </si>
  <si>
    <t>177-610</t>
  </si>
  <si>
    <t>177-61Q</t>
  </si>
  <si>
    <t>177-61W</t>
  </si>
  <si>
    <t>177-620</t>
  </si>
  <si>
    <t>177-62J</t>
  </si>
  <si>
    <t>177-630</t>
  </si>
  <si>
    <t>177-640</t>
  </si>
  <si>
    <t>177-650</t>
  </si>
  <si>
    <t>177-660</t>
  </si>
  <si>
    <t>177-670</t>
  </si>
  <si>
    <t>177-680</t>
  </si>
  <si>
    <t>177-681</t>
  </si>
  <si>
    <t>177-68C</t>
  </si>
  <si>
    <t>177-690</t>
  </si>
  <si>
    <t>177-69A</t>
  </si>
  <si>
    <t>177-700</t>
  </si>
  <si>
    <t>177-70A</t>
  </si>
  <si>
    <t>177-710</t>
  </si>
  <si>
    <t>177-720</t>
  </si>
  <si>
    <t>177-730</t>
  </si>
  <si>
    <t>177-740</t>
  </si>
  <si>
    <t>177-750</t>
  </si>
  <si>
    <t>177-760</t>
  </si>
  <si>
    <t>177-761</t>
  </si>
  <si>
    <t>177-770</t>
  </si>
  <si>
    <t>177-780</t>
  </si>
  <si>
    <t>177-790</t>
  </si>
  <si>
    <t>177-800</t>
  </si>
  <si>
    <t>177-810</t>
  </si>
  <si>
    <t>177-820</t>
  </si>
  <si>
    <t>177-821</t>
  </si>
  <si>
    <t>177-830</t>
  </si>
  <si>
    <t>177-840</t>
  </si>
  <si>
    <t>177-850</t>
  </si>
  <si>
    <t>177-860</t>
  </si>
  <si>
    <t>177-861</t>
  </si>
  <si>
    <t>177-862</t>
  </si>
  <si>
    <t>177-870</t>
  </si>
  <si>
    <t>177-880</t>
  </si>
  <si>
    <t>177-890</t>
  </si>
  <si>
    <t>177-900</t>
  </si>
  <si>
    <t>177-90F</t>
  </si>
  <si>
    <t>177-910</t>
  </si>
  <si>
    <t>177-920</t>
  </si>
  <si>
    <t>177-92Y</t>
  </si>
  <si>
    <t>177-930</t>
  </si>
  <si>
    <t>177-940</t>
  </si>
  <si>
    <t>177-94A</t>
  </si>
  <si>
    <t>177-960</t>
  </si>
  <si>
    <t>177-970</t>
  </si>
  <si>
    <t>177-980</t>
  </si>
  <si>
    <t>177-990</t>
  </si>
  <si>
    <t>177-995</t>
  </si>
  <si>
    <t>185-00A</t>
  </si>
  <si>
    <t>185-00B</t>
  </si>
  <si>
    <t>185-010</t>
  </si>
  <si>
    <t>185-01B</t>
  </si>
  <si>
    <t>185-01C</t>
  </si>
  <si>
    <t>185-01D</t>
  </si>
  <si>
    <t>185-01F</t>
  </si>
  <si>
    <t>185-020</t>
  </si>
  <si>
    <t>185-030</t>
  </si>
  <si>
    <t>185-040</t>
  </si>
  <si>
    <t>185-050</t>
  </si>
  <si>
    <t>185-060</t>
  </si>
  <si>
    <t>185-06B</t>
  </si>
  <si>
    <t>185-070</t>
  </si>
  <si>
    <t>185-07A</t>
  </si>
  <si>
    <t>185-080</t>
  </si>
  <si>
    <t>185-090</t>
  </si>
  <si>
    <t>185-09B</t>
  </si>
  <si>
    <t>185-100</t>
  </si>
  <si>
    <t>185-10A</t>
  </si>
  <si>
    <t>185-10B</t>
  </si>
  <si>
    <t>185-110</t>
  </si>
  <si>
    <t>185-111</t>
  </si>
  <si>
    <t>185-11A</t>
  </si>
  <si>
    <t>185-11B</t>
  </si>
  <si>
    <t>185-11C</t>
  </si>
  <si>
    <t>185-11D</t>
  </si>
  <si>
    <t>185-11F</t>
  </si>
  <si>
    <t>185-11K</t>
  </si>
  <si>
    <t>185-120</t>
  </si>
  <si>
    <t>185-12A</t>
  </si>
  <si>
    <t>185-130</t>
  </si>
  <si>
    <t>185-132</t>
  </si>
  <si>
    <t>185-13A</t>
  </si>
  <si>
    <t>185-13C</t>
  </si>
  <si>
    <t>185-13D</t>
  </si>
  <si>
    <t>185-140</t>
  </si>
  <si>
    <t>185-150</t>
  </si>
  <si>
    <t>185-160</t>
  </si>
  <si>
    <t>185-16B</t>
  </si>
  <si>
    <t>185-170</t>
  </si>
  <si>
    <t>185-180</t>
  </si>
  <si>
    <t>185-181</t>
  </si>
  <si>
    <t>185-182</t>
  </si>
  <si>
    <t>185-190</t>
  </si>
  <si>
    <t>185-19A</t>
  </si>
  <si>
    <t>185-19B</t>
  </si>
  <si>
    <t>185-19C</t>
  </si>
  <si>
    <t>185-200</t>
  </si>
  <si>
    <t>185-20A</t>
  </si>
  <si>
    <t>185-210</t>
  </si>
  <si>
    <t>185-220</t>
  </si>
  <si>
    <t>185-230</t>
  </si>
  <si>
    <t>185-23A</t>
  </si>
  <si>
    <t>185-240</t>
  </si>
  <si>
    <t>185-241</t>
  </si>
  <si>
    <t>185-24B</t>
  </si>
  <si>
    <t>185-24N</t>
  </si>
  <si>
    <t>185-250</t>
  </si>
  <si>
    <t>185-260</t>
  </si>
  <si>
    <t>185-26C</t>
  </si>
  <si>
    <t>185-270</t>
  </si>
  <si>
    <t>185-27A</t>
  </si>
  <si>
    <t>185-280</t>
  </si>
  <si>
    <t>185-290</t>
  </si>
  <si>
    <t>185-291</t>
  </si>
  <si>
    <t>185-292</t>
  </si>
  <si>
    <t>185-295</t>
  </si>
  <si>
    <t>185-29A</t>
  </si>
  <si>
    <t>185-300</t>
  </si>
  <si>
    <t>185-310</t>
  </si>
  <si>
    <t>185-320</t>
  </si>
  <si>
    <t>185-32A</t>
  </si>
  <si>
    <t>185-32B</t>
  </si>
  <si>
    <t>185-32H</t>
  </si>
  <si>
    <t>185-32K</t>
  </si>
  <si>
    <t>185-32L</t>
  </si>
  <si>
    <t>185-32N</t>
  </si>
  <si>
    <t>185-32P</t>
  </si>
  <si>
    <t>185-32R</t>
  </si>
  <si>
    <t>185-32S</t>
  </si>
  <si>
    <t>185-32T</t>
  </si>
  <si>
    <t>185-330</t>
  </si>
  <si>
    <t>185-33A</t>
  </si>
  <si>
    <t>185-340</t>
  </si>
  <si>
    <t>185-34B</t>
  </si>
  <si>
    <t>185-34D</t>
  </si>
  <si>
    <t>185-34F</t>
  </si>
  <si>
    <t>185-34G</t>
  </si>
  <si>
    <t>185-34H</t>
  </si>
  <si>
    <t>185-34Z</t>
  </si>
  <si>
    <t>185-350</t>
  </si>
  <si>
    <t>185-35A</t>
  </si>
  <si>
    <t>185-35B</t>
  </si>
  <si>
    <t>185-360</t>
  </si>
  <si>
    <t>185-36B</t>
  </si>
  <si>
    <t>185-36C</t>
  </si>
  <si>
    <t>185-36F</t>
  </si>
  <si>
    <t>185-36G</t>
  </si>
  <si>
    <t>185-370</t>
  </si>
  <si>
    <t>185-380</t>
  </si>
  <si>
    <t>185-390</t>
  </si>
  <si>
    <t>185-39A</t>
  </si>
  <si>
    <t>185-39B</t>
  </si>
  <si>
    <t>185-400</t>
  </si>
  <si>
    <t>185-410</t>
  </si>
  <si>
    <t>185-41B</t>
  </si>
  <si>
    <t>185-41C</t>
  </si>
  <si>
    <t>185-41F</t>
  </si>
  <si>
    <t>185-41G</t>
  </si>
  <si>
    <t>185-41H</t>
  </si>
  <si>
    <t>185-41J</t>
  </si>
  <si>
    <t>185-41K</t>
  </si>
  <si>
    <t>185-41L</t>
  </si>
  <si>
    <t>185-41M</t>
  </si>
  <si>
    <t>185-41N</t>
  </si>
  <si>
    <t>185-41Q</t>
  </si>
  <si>
    <t>185-41R</t>
  </si>
  <si>
    <t>185-420</t>
  </si>
  <si>
    <t>185-421</t>
  </si>
  <si>
    <t>185-422</t>
  </si>
  <si>
    <t>185-42A</t>
  </si>
  <si>
    <t>185-42B</t>
  </si>
  <si>
    <t>185-430</t>
  </si>
  <si>
    <t>185-43C</t>
  </si>
  <si>
    <t>185-43D</t>
  </si>
  <si>
    <t>185-440</t>
  </si>
  <si>
    <t>185-44A</t>
  </si>
  <si>
    <t>185-450</t>
  </si>
  <si>
    <t>185-45A</t>
  </si>
  <si>
    <t>185-45B</t>
  </si>
  <si>
    <t>185-460</t>
  </si>
  <si>
    <t>185-470</t>
  </si>
  <si>
    <t>185-480</t>
  </si>
  <si>
    <t>185-490</t>
  </si>
  <si>
    <t>185-491</t>
  </si>
  <si>
    <t>185-49B</t>
  </si>
  <si>
    <t>185-49D</t>
  </si>
  <si>
    <t>185-49E</t>
  </si>
  <si>
    <t>185-49F</t>
  </si>
  <si>
    <t>185-49G</t>
  </si>
  <si>
    <t>185-500</t>
  </si>
  <si>
    <t>185-50A</t>
  </si>
  <si>
    <t>185-50Z</t>
  </si>
  <si>
    <t>185-510</t>
  </si>
  <si>
    <t>185-51A</t>
  </si>
  <si>
    <t>185-51B</t>
  </si>
  <si>
    <t>185-520</t>
  </si>
  <si>
    <t>185-530</t>
  </si>
  <si>
    <t>185-53B</t>
  </si>
  <si>
    <t>185-53C</t>
  </si>
  <si>
    <t>185-540</t>
  </si>
  <si>
    <t>185-54A</t>
  </si>
  <si>
    <t>185-550</t>
  </si>
  <si>
    <t>185-55A</t>
  </si>
  <si>
    <t>185-560</t>
  </si>
  <si>
    <t>185-570</t>
  </si>
  <si>
    <t>185-580</t>
  </si>
  <si>
    <t>185-58B</t>
  </si>
  <si>
    <t>185-590</t>
  </si>
  <si>
    <t>185-600</t>
  </si>
  <si>
    <t>185-60B</t>
  </si>
  <si>
    <t>185-60D</t>
  </si>
  <si>
    <t>185-60F</t>
  </si>
  <si>
    <t>185-60G</t>
  </si>
  <si>
    <t>185-60I</t>
  </si>
  <si>
    <t>185-60J</t>
  </si>
  <si>
    <t>185-60K</t>
  </si>
  <si>
    <t>185-60L</t>
  </si>
  <si>
    <t>185-60M</t>
  </si>
  <si>
    <t>185-60N</t>
  </si>
  <si>
    <t>185-60Q</t>
  </si>
  <si>
    <t>185-60S</t>
  </si>
  <si>
    <t>185-60Y</t>
  </si>
  <si>
    <t>185-60Z</t>
  </si>
  <si>
    <t>185-610</t>
  </si>
  <si>
    <t>185-61J</t>
  </si>
  <si>
    <t>185-61M</t>
  </si>
  <si>
    <t>185-61N</t>
  </si>
  <si>
    <t>185-61P</t>
  </si>
  <si>
    <t>185-61Q</t>
  </si>
  <si>
    <t>185-61R</t>
  </si>
  <si>
    <t>185-61S</t>
  </si>
  <si>
    <t>185-61T</t>
  </si>
  <si>
    <t>185-61U</t>
  </si>
  <si>
    <t>185-61V</t>
  </si>
  <si>
    <t>185-61W</t>
  </si>
  <si>
    <t>185-61X</t>
  </si>
  <si>
    <t>185-620</t>
  </si>
  <si>
    <t>185-62A</t>
  </si>
  <si>
    <t>185-62J</t>
  </si>
  <si>
    <t>185-62K</t>
  </si>
  <si>
    <t>185-62L</t>
  </si>
  <si>
    <t>185-630</t>
  </si>
  <si>
    <t>185-63A</t>
  </si>
  <si>
    <t>185-63B</t>
  </si>
  <si>
    <t>185-63C</t>
  </si>
  <si>
    <t>185-640</t>
  </si>
  <si>
    <t>185-64A</t>
  </si>
  <si>
    <t>185-650</t>
  </si>
  <si>
    <t>185-65A</t>
  </si>
  <si>
    <t>185-65B</t>
  </si>
  <si>
    <t>185-65C</t>
  </si>
  <si>
    <t>185-65D</t>
  </si>
  <si>
    <t>185-65F</t>
  </si>
  <si>
    <t>185-65H</t>
  </si>
  <si>
    <t>185-660</t>
  </si>
  <si>
    <t>185-66A</t>
  </si>
  <si>
    <t>185-670</t>
  </si>
  <si>
    <t>185-67B</t>
  </si>
  <si>
    <t>185-680</t>
  </si>
  <si>
    <t>185-681</t>
  </si>
  <si>
    <t>185-68A</t>
  </si>
  <si>
    <t>185-68C</t>
  </si>
  <si>
    <t>185-690</t>
  </si>
  <si>
    <t>185-69A</t>
  </si>
  <si>
    <t>185-700</t>
  </si>
  <si>
    <t>185-70A</t>
  </si>
  <si>
    <t>185-710</t>
  </si>
  <si>
    <t>185-720</t>
  </si>
  <si>
    <t>185-730</t>
  </si>
  <si>
    <t>185-73A</t>
  </si>
  <si>
    <t>185-73B</t>
  </si>
  <si>
    <t>185-740</t>
  </si>
  <si>
    <t>185-74Z</t>
  </si>
  <si>
    <t>185-750</t>
  </si>
  <si>
    <t>185-760</t>
  </si>
  <si>
    <t>185-761</t>
  </si>
  <si>
    <t>185-76A</t>
  </si>
  <si>
    <t>185-770</t>
  </si>
  <si>
    <t>185-780</t>
  </si>
  <si>
    <t>185-78B</t>
  </si>
  <si>
    <t>185-790</t>
  </si>
  <si>
    <t>185-79A</t>
  </si>
  <si>
    <t>185-79Z</t>
  </si>
  <si>
    <t>185-800</t>
  </si>
  <si>
    <t>185-80C</t>
  </si>
  <si>
    <t>185-810</t>
  </si>
  <si>
    <t>185-81A</t>
  </si>
  <si>
    <t>185-820</t>
  </si>
  <si>
    <t>185-830</t>
  </si>
  <si>
    <t>185-840</t>
  </si>
  <si>
    <t>185-84B</t>
  </si>
  <si>
    <t>185-850</t>
  </si>
  <si>
    <t>185-860</t>
  </si>
  <si>
    <t>185-861</t>
  </si>
  <si>
    <t>185-862</t>
  </si>
  <si>
    <t>185-86T</t>
  </si>
  <si>
    <t>185-870</t>
  </si>
  <si>
    <t>185-87A</t>
  </si>
  <si>
    <t>185-880</t>
  </si>
  <si>
    <t>185-88A</t>
  </si>
  <si>
    <t>185-890</t>
  </si>
  <si>
    <t>185-900</t>
  </si>
  <si>
    <t>185-90A</t>
  </si>
  <si>
    <t>185-90B</t>
  </si>
  <si>
    <t>185-90D</t>
  </si>
  <si>
    <t>185-90F</t>
  </si>
  <si>
    <t>185-910</t>
  </si>
  <si>
    <t>185-91A</t>
  </si>
  <si>
    <t>185-91B</t>
  </si>
  <si>
    <t>185-920</t>
  </si>
  <si>
    <t>185-92B</t>
  </si>
  <si>
    <t>185-92D</t>
  </si>
  <si>
    <t>185-92E</t>
  </si>
  <si>
    <t>185-92F</t>
  </si>
  <si>
    <t>185-92G</t>
  </si>
  <si>
    <t>185-92M</t>
  </si>
  <si>
    <t>185-92N</t>
  </si>
  <si>
    <t>185-92P</t>
  </si>
  <si>
    <t>185-92R</t>
  </si>
  <si>
    <t>185-92S</t>
  </si>
  <si>
    <t>185-92T</t>
  </si>
  <si>
    <t>185-92U</t>
  </si>
  <si>
    <t>185-92V</t>
  </si>
  <si>
    <t>185-92W</t>
  </si>
  <si>
    <t>185-92Y</t>
  </si>
  <si>
    <t>185-930</t>
  </si>
  <si>
    <t>185-93A</t>
  </si>
  <si>
    <t>185-93J</t>
  </si>
  <si>
    <t>185-93N</t>
  </si>
  <si>
    <t>185-93P</t>
  </si>
  <si>
    <t>185-93Q</t>
  </si>
  <si>
    <t>185-93R</t>
  </si>
  <si>
    <t>185-93T</t>
  </si>
  <si>
    <t>185-93V</t>
  </si>
  <si>
    <t>185-940</t>
  </si>
  <si>
    <t>185-94A</t>
  </si>
  <si>
    <t>185-94Z</t>
  </si>
  <si>
    <t>185-950</t>
  </si>
  <si>
    <t>185-95A</t>
  </si>
  <si>
    <t>185-960</t>
  </si>
  <si>
    <t>185-96C</t>
  </si>
  <si>
    <t>185-96F</t>
  </si>
  <si>
    <t>185-970</t>
  </si>
  <si>
    <t>185-980</t>
  </si>
  <si>
    <t>185-98A</t>
  </si>
  <si>
    <t>185-98B</t>
  </si>
  <si>
    <t>185-990</t>
  </si>
  <si>
    <t>185-995</t>
  </si>
  <si>
    <t>186-00A</t>
  </si>
  <si>
    <t>186-010</t>
  </si>
  <si>
    <t>186-020</t>
  </si>
  <si>
    <t>186-030</t>
  </si>
  <si>
    <t>186-040</t>
  </si>
  <si>
    <t>186-060</t>
  </si>
  <si>
    <t>186-070</t>
  </si>
  <si>
    <t>186-080</t>
  </si>
  <si>
    <t>186-090</t>
  </si>
  <si>
    <t>186-100</t>
  </si>
  <si>
    <t>186-10A</t>
  </si>
  <si>
    <t>186-10B</t>
  </si>
  <si>
    <t>186-110</t>
  </si>
  <si>
    <t>186-111</t>
  </si>
  <si>
    <t>186-11A</t>
  </si>
  <si>
    <t>186-11K</t>
  </si>
  <si>
    <t>186-120</t>
  </si>
  <si>
    <t>186-12A</t>
  </si>
  <si>
    <t>186-130</t>
  </si>
  <si>
    <t>186-132</t>
  </si>
  <si>
    <t>186-140</t>
  </si>
  <si>
    <t>186-160</t>
  </si>
  <si>
    <t>186-170</t>
  </si>
  <si>
    <t>186-180</t>
  </si>
  <si>
    <t>186-182</t>
  </si>
  <si>
    <t>186-190</t>
  </si>
  <si>
    <t>186-200</t>
  </si>
  <si>
    <t>186-210</t>
  </si>
  <si>
    <t>186-220</t>
  </si>
  <si>
    <t>186-230</t>
  </si>
  <si>
    <t>186-23A</t>
  </si>
  <si>
    <t>186-240</t>
  </si>
  <si>
    <t>186-241</t>
  </si>
  <si>
    <t>186-24N</t>
  </si>
  <si>
    <t>186-250</t>
  </si>
  <si>
    <t>186-260</t>
  </si>
  <si>
    <t>186-270</t>
  </si>
  <si>
    <t>186-280</t>
  </si>
  <si>
    <t>186-290</t>
  </si>
  <si>
    <t>186-291</t>
  </si>
  <si>
    <t>186-292</t>
  </si>
  <si>
    <t>186-300</t>
  </si>
  <si>
    <t>186-310</t>
  </si>
  <si>
    <t>186-320</t>
  </si>
  <si>
    <t>186-32L</t>
  </si>
  <si>
    <t>186-330</t>
  </si>
  <si>
    <t>186-340</t>
  </si>
  <si>
    <t>186-350</t>
  </si>
  <si>
    <t>186-36B</t>
  </si>
  <si>
    <t>186-36C</t>
  </si>
  <si>
    <t>186-370</t>
  </si>
  <si>
    <t>186-380</t>
  </si>
  <si>
    <t>186-390</t>
  </si>
  <si>
    <t>186-400</t>
  </si>
  <si>
    <t>186-410</t>
  </si>
  <si>
    <t>186-421</t>
  </si>
  <si>
    <t>186-422</t>
  </si>
  <si>
    <t>186-42B</t>
  </si>
  <si>
    <t>186-430</t>
  </si>
  <si>
    <t>186-43D</t>
  </si>
  <si>
    <t>186-440</t>
  </si>
  <si>
    <t>186-44A</t>
  </si>
  <si>
    <t>186-450</t>
  </si>
  <si>
    <t>186-45B</t>
  </si>
  <si>
    <t>186-460</t>
  </si>
  <si>
    <t>186-470</t>
  </si>
  <si>
    <t>186-480</t>
  </si>
  <si>
    <t>186-490</t>
  </si>
  <si>
    <t>186-491</t>
  </si>
  <si>
    <t>186-49B</t>
  </si>
  <si>
    <t>186-49E</t>
  </si>
  <si>
    <t>186-500</t>
  </si>
  <si>
    <t>186-510</t>
  </si>
  <si>
    <t>186-520</t>
  </si>
  <si>
    <t>186-530</t>
  </si>
  <si>
    <t>186-540</t>
  </si>
  <si>
    <t>186-550</t>
  </si>
  <si>
    <t>186-55A</t>
  </si>
  <si>
    <t>186-560</t>
  </si>
  <si>
    <t>186-570</t>
  </si>
  <si>
    <t>186-590</t>
  </si>
  <si>
    <t>186-600</t>
  </si>
  <si>
    <t>186-60L</t>
  </si>
  <si>
    <t>186-610</t>
  </si>
  <si>
    <t>186-61J</t>
  </si>
  <si>
    <t>186-61M</t>
  </si>
  <si>
    <t>186-61T</t>
  </si>
  <si>
    <t>186-61X</t>
  </si>
  <si>
    <t>186-620</t>
  </si>
  <si>
    <t>186-630</t>
  </si>
  <si>
    <t>186-63A</t>
  </si>
  <si>
    <t>186-63C</t>
  </si>
  <si>
    <t>186-650</t>
  </si>
  <si>
    <t>186-65C</t>
  </si>
  <si>
    <t>186-660</t>
  </si>
  <si>
    <t>186-670</t>
  </si>
  <si>
    <t>186-680</t>
  </si>
  <si>
    <t>186-681</t>
  </si>
  <si>
    <t>186-700</t>
  </si>
  <si>
    <t>186-710</t>
  </si>
  <si>
    <t>186-720</t>
  </si>
  <si>
    <t>186-730</t>
  </si>
  <si>
    <t>186-73A</t>
  </si>
  <si>
    <t>186-740</t>
  </si>
  <si>
    <t>186-750</t>
  </si>
  <si>
    <t>186-760</t>
  </si>
  <si>
    <t>186-770</t>
  </si>
  <si>
    <t>186-780</t>
  </si>
  <si>
    <t>186-790</t>
  </si>
  <si>
    <t>186-800</t>
  </si>
  <si>
    <t>186-810</t>
  </si>
  <si>
    <t>186-81A</t>
  </si>
  <si>
    <t>186-81B</t>
  </si>
  <si>
    <t>186-820</t>
  </si>
  <si>
    <t>186-830</t>
  </si>
  <si>
    <t>186-840</t>
  </si>
  <si>
    <t>186-850</t>
  </si>
  <si>
    <t>186-860</t>
  </si>
  <si>
    <t>186-861</t>
  </si>
  <si>
    <t>186-862</t>
  </si>
  <si>
    <t>186-870</t>
  </si>
  <si>
    <t>186-87A</t>
  </si>
  <si>
    <t>186-880</t>
  </si>
  <si>
    <t>186-88A</t>
  </si>
  <si>
    <t>186-890</t>
  </si>
  <si>
    <t>186-90A</t>
  </si>
  <si>
    <t>186-910</t>
  </si>
  <si>
    <t>186-920</t>
  </si>
  <si>
    <t>186-92G</t>
  </si>
  <si>
    <t>186-930</t>
  </si>
  <si>
    <t>186-93Q</t>
  </si>
  <si>
    <t>186-940</t>
  </si>
  <si>
    <t>186-950</t>
  </si>
  <si>
    <t>186-960</t>
  </si>
  <si>
    <t>186-970</t>
  </si>
  <si>
    <t>186-980</t>
  </si>
  <si>
    <t>186-990</t>
  </si>
  <si>
    <t>186-995</t>
  </si>
  <si>
    <t>187-070</t>
  </si>
  <si>
    <t>187-080</t>
  </si>
  <si>
    <t>187-210</t>
  </si>
  <si>
    <t>187-340</t>
  </si>
  <si>
    <t>187-630</t>
  </si>
  <si>
    <t>187-650</t>
  </si>
  <si>
    <t>187-710</t>
  </si>
  <si>
    <t>00A-185</t>
  </si>
  <si>
    <t>00A-186</t>
  </si>
  <si>
    <t>00B-185</t>
  </si>
  <si>
    <t>010-174</t>
  </si>
  <si>
    <t>010-176</t>
  </si>
  <si>
    <t>010-177</t>
  </si>
  <si>
    <t>010-185</t>
  </si>
  <si>
    <t>010-186</t>
  </si>
  <si>
    <t>01B-185</t>
  </si>
  <si>
    <t>01C-185</t>
  </si>
  <si>
    <t>01C-186</t>
  </si>
  <si>
    <t>01D-185</t>
  </si>
  <si>
    <t>01F-176</t>
  </si>
  <si>
    <t>01F-185</t>
  </si>
  <si>
    <t>020-174</t>
  </si>
  <si>
    <t>020-176</t>
  </si>
  <si>
    <t>020-177</t>
  </si>
  <si>
    <t>020-185</t>
  </si>
  <si>
    <t>020-186</t>
  </si>
  <si>
    <t>030-174</t>
  </si>
  <si>
    <t>030-176</t>
  </si>
  <si>
    <t>030-177</t>
  </si>
  <si>
    <t>030-185</t>
  </si>
  <si>
    <t>030-186</t>
  </si>
  <si>
    <t>040-174</t>
  </si>
  <si>
    <t>040-176</t>
  </si>
  <si>
    <t>040-177</t>
  </si>
  <si>
    <t>040-185</t>
  </si>
  <si>
    <t>040-186</t>
  </si>
  <si>
    <t>050-174</t>
  </si>
  <si>
    <t>050-176</t>
  </si>
  <si>
    <t>050-177</t>
  </si>
  <si>
    <t>050-185</t>
  </si>
  <si>
    <t>050-186</t>
  </si>
  <si>
    <t>060-174</t>
  </si>
  <si>
    <t>060-176</t>
  </si>
  <si>
    <t>060-177</t>
  </si>
  <si>
    <t>060-185</t>
  </si>
  <si>
    <t>060-186</t>
  </si>
  <si>
    <t>06B-185</t>
  </si>
  <si>
    <t>070-174</t>
  </si>
  <si>
    <t>070-176</t>
  </si>
  <si>
    <t>070-177</t>
  </si>
  <si>
    <t>070-185</t>
  </si>
  <si>
    <t>070-186</t>
  </si>
  <si>
    <t>070-187</t>
  </si>
  <si>
    <t>07A-185</t>
  </si>
  <si>
    <t>080-174</t>
  </si>
  <si>
    <t>080-176</t>
  </si>
  <si>
    <t>080-177</t>
  </si>
  <si>
    <t>080-185</t>
  </si>
  <si>
    <t>080-186</t>
  </si>
  <si>
    <t>080-187</t>
  </si>
  <si>
    <t>090-176</t>
  </si>
  <si>
    <t>090-177</t>
  </si>
  <si>
    <t>090-185</t>
  </si>
  <si>
    <t>090-186</t>
  </si>
  <si>
    <t>09B-185</t>
  </si>
  <si>
    <t>100-174</t>
  </si>
  <si>
    <t>100-176</t>
  </si>
  <si>
    <t>100-177</t>
  </si>
  <si>
    <t>100-185</t>
  </si>
  <si>
    <t>100-186</t>
  </si>
  <si>
    <t>10A-185</t>
  </si>
  <si>
    <t>10A-186</t>
  </si>
  <si>
    <t>10B-185</t>
  </si>
  <si>
    <t>10B-186</t>
  </si>
  <si>
    <t>110-174</t>
  </si>
  <si>
    <t>110-176</t>
  </si>
  <si>
    <t>110-177</t>
  </si>
  <si>
    <t>110-185</t>
  </si>
  <si>
    <t>110-186</t>
  </si>
  <si>
    <t>111-174</t>
  </si>
  <si>
    <t>111-176</t>
  </si>
  <si>
    <t>111-177</t>
  </si>
  <si>
    <t>111-185</t>
  </si>
  <si>
    <t>111-186</t>
  </si>
  <si>
    <t>11A-185</t>
  </si>
  <si>
    <t>11A-186</t>
  </si>
  <si>
    <t>11B-185</t>
  </si>
  <si>
    <t>11C-176</t>
  </si>
  <si>
    <t>11C-177</t>
  </si>
  <si>
    <t>11C-185</t>
  </si>
  <si>
    <t>11D-185</t>
  </si>
  <si>
    <t>11F-185</t>
  </si>
  <si>
    <t>11K-185</t>
  </si>
  <si>
    <t>11K-186</t>
  </si>
  <si>
    <t>120-174</t>
  </si>
  <si>
    <t>120-176</t>
  </si>
  <si>
    <t>120-177</t>
  </si>
  <si>
    <t>120-185</t>
  </si>
  <si>
    <t>120-186</t>
  </si>
  <si>
    <t>12A-185</t>
  </si>
  <si>
    <t>12A-186</t>
  </si>
  <si>
    <t>130-174</t>
  </si>
  <si>
    <t>130-176</t>
  </si>
  <si>
    <t>130-177</t>
  </si>
  <si>
    <t>130-185</t>
  </si>
  <si>
    <t>130-186</t>
  </si>
  <si>
    <t>132-174</t>
  </si>
  <si>
    <t>132-176</t>
  </si>
  <si>
    <t>132-177</t>
  </si>
  <si>
    <t>132-185</t>
  </si>
  <si>
    <t>132-186</t>
  </si>
  <si>
    <t>13A-185</t>
  </si>
  <si>
    <t>13B-174</t>
  </si>
  <si>
    <t>13B-176</t>
  </si>
  <si>
    <t>13B-177</t>
  </si>
  <si>
    <t>13B-185</t>
  </si>
  <si>
    <t>13C-176</t>
  </si>
  <si>
    <t>13C-177</t>
  </si>
  <si>
    <t>13C-185</t>
  </si>
  <si>
    <t>13C-186</t>
  </si>
  <si>
    <t>13D-174</t>
  </si>
  <si>
    <t>13D-176</t>
  </si>
  <si>
    <t>13D-185</t>
  </si>
  <si>
    <t>140-174</t>
  </si>
  <si>
    <t>140-176</t>
  </si>
  <si>
    <t>140-177</t>
  </si>
  <si>
    <t>140-185</t>
  </si>
  <si>
    <t>140-186</t>
  </si>
  <si>
    <t>150-174</t>
  </si>
  <si>
    <t>150-176</t>
  </si>
  <si>
    <t>150-177</t>
  </si>
  <si>
    <t>150-185</t>
  </si>
  <si>
    <t>150-186</t>
  </si>
  <si>
    <t>160-174</t>
  </si>
  <si>
    <t>160-176</t>
  </si>
  <si>
    <t>160-177</t>
  </si>
  <si>
    <t>160-185</t>
  </si>
  <si>
    <t>160-186</t>
  </si>
  <si>
    <t>16B-185</t>
  </si>
  <si>
    <t>170-174</t>
  </si>
  <si>
    <t>170-176</t>
  </si>
  <si>
    <t>170-177</t>
  </si>
  <si>
    <t>170-185</t>
  </si>
  <si>
    <t>170-186</t>
  </si>
  <si>
    <t>180-174</t>
  </si>
  <si>
    <t>180-176</t>
  </si>
  <si>
    <t>180-177</t>
  </si>
  <si>
    <t>180-185</t>
  </si>
  <si>
    <t>180-186</t>
  </si>
  <si>
    <t>181-174</t>
  </si>
  <si>
    <t>181-176</t>
  </si>
  <si>
    <t>181-177</t>
  </si>
  <si>
    <t>181-185</t>
  </si>
  <si>
    <t>181-186</t>
  </si>
  <si>
    <t>182-174</t>
  </si>
  <si>
    <t>182-176</t>
  </si>
  <si>
    <t>182-177</t>
  </si>
  <si>
    <t>182-185</t>
  </si>
  <si>
    <t>182-186</t>
  </si>
  <si>
    <t>190-174</t>
  </si>
  <si>
    <t>190-176</t>
  </si>
  <si>
    <t>190-177</t>
  </si>
  <si>
    <t>190-185</t>
  </si>
  <si>
    <t>190-186</t>
  </si>
  <si>
    <t>19A-185</t>
  </si>
  <si>
    <t>19B-185</t>
  </si>
  <si>
    <t>19C-185</t>
  </si>
  <si>
    <t>200-174</t>
  </si>
  <si>
    <t>200-176</t>
  </si>
  <si>
    <t>200-177</t>
  </si>
  <si>
    <t>200-185</t>
  </si>
  <si>
    <t>200-186</t>
  </si>
  <si>
    <t>20A-174</t>
  </si>
  <si>
    <t>20A-185</t>
  </si>
  <si>
    <t>210-174</t>
  </si>
  <si>
    <t>210-176</t>
  </si>
  <si>
    <t>210-177</t>
  </si>
  <si>
    <t>210-185</t>
  </si>
  <si>
    <t>210-186</t>
  </si>
  <si>
    <t>210-187</t>
  </si>
  <si>
    <t>220-174</t>
  </si>
  <si>
    <t>220-177</t>
  </si>
  <si>
    <t>220-185</t>
  </si>
  <si>
    <t>220-186</t>
  </si>
  <si>
    <t>230-174</t>
  </si>
  <si>
    <t>230-176</t>
  </si>
  <si>
    <t>230-177</t>
  </si>
  <si>
    <t>230-185</t>
  </si>
  <si>
    <t>230-186</t>
  </si>
  <si>
    <t>23A-185</t>
  </si>
  <si>
    <t>23A-186</t>
  </si>
  <si>
    <t>240-174</t>
  </si>
  <si>
    <t>240-176</t>
  </si>
  <si>
    <t>240-177</t>
  </si>
  <si>
    <t>240-185</t>
  </si>
  <si>
    <t>240-186</t>
  </si>
  <si>
    <t>241-174</t>
  </si>
  <si>
    <t>241-176</t>
  </si>
  <si>
    <t>241-177</t>
  </si>
  <si>
    <t>241-185</t>
  </si>
  <si>
    <t>241-186</t>
  </si>
  <si>
    <t>24B-185</t>
  </si>
  <si>
    <t>24N-185</t>
  </si>
  <si>
    <t>24N-186</t>
  </si>
  <si>
    <t>250-174</t>
  </si>
  <si>
    <t>250-176</t>
  </si>
  <si>
    <t>250-177</t>
  </si>
  <si>
    <t>250-185</t>
  </si>
  <si>
    <t>250-186</t>
  </si>
  <si>
    <t>260-174</t>
  </si>
  <si>
    <t>260-176</t>
  </si>
  <si>
    <t>260-177</t>
  </si>
  <si>
    <t>260-185</t>
  </si>
  <si>
    <t>260-186</t>
  </si>
  <si>
    <t>26C-176</t>
  </si>
  <si>
    <t>26C-177</t>
  </si>
  <si>
    <t>26C-185</t>
  </si>
  <si>
    <t>270-174</t>
  </si>
  <si>
    <t>270-176</t>
  </si>
  <si>
    <t>270-177</t>
  </si>
  <si>
    <t>270-185</t>
  </si>
  <si>
    <t>270-186</t>
  </si>
  <si>
    <t>27A-185</t>
  </si>
  <si>
    <t>280-174</t>
  </si>
  <si>
    <t>280-176</t>
  </si>
  <si>
    <t>280-177</t>
  </si>
  <si>
    <t>280-185</t>
  </si>
  <si>
    <t>280-186</t>
  </si>
  <si>
    <t>290-174</t>
  </si>
  <si>
    <t>290-176</t>
  </si>
  <si>
    <t>290-177</t>
  </si>
  <si>
    <t>290-185</t>
  </si>
  <si>
    <t>290-186</t>
  </si>
  <si>
    <t>291-174</t>
  </si>
  <si>
    <t>291-176</t>
  </si>
  <si>
    <t>291-177</t>
  </si>
  <si>
    <t>291-185</t>
  </si>
  <si>
    <t>291-186</t>
  </si>
  <si>
    <t>292-176</t>
  </si>
  <si>
    <t>292-177</t>
  </si>
  <si>
    <t>292-185</t>
  </si>
  <si>
    <t>292-186</t>
  </si>
  <si>
    <t>295-185</t>
  </si>
  <si>
    <t>29A-185</t>
  </si>
  <si>
    <t>300-174</t>
  </si>
  <si>
    <t>300-176</t>
  </si>
  <si>
    <t>300-177</t>
  </si>
  <si>
    <t>300-185</t>
  </si>
  <si>
    <t>300-186</t>
  </si>
  <si>
    <t>310-174</t>
  </si>
  <si>
    <t>310-176</t>
  </si>
  <si>
    <t>310-177</t>
  </si>
  <si>
    <t>310-185</t>
  </si>
  <si>
    <t>310-186</t>
  </si>
  <si>
    <t>320-174</t>
  </si>
  <si>
    <t>320-176</t>
  </si>
  <si>
    <t>320-177</t>
  </si>
  <si>
    <t>320-185</t>
  </si>
  <si>
    <t>320-186</t>
  </si>
  <si>
    <t>32A-174</t>
  </si>
  <si>
    <t>32A-185</t>
  </si>
  <si>
    <t>32A-186</t>
  </si>
  <si>
    <t>32B-185</t>
  </si>
  <si>
    <t>32B-186</t>
  </si>
  <si>
    <t>32C-185</t>
  </si>
  <si>
    <t>32D-185</t>
  </si>
  <si>
    <t>32D-186</t>
  </si>
  <si>
    <t>32H-185</t>
  </si>
  <si>
    <t>32K-174</t>
  </si>
  <si>
    <t>32K-176</t>
  </si>
  <si>
    <t>32K-185</t>
  </si>
  <si>
    <t>32L-176</t>
  </si>
  <si>
    <t>32L-185</t>
  </si>
  <si>
    <t>32L-186</t>
  </si>
  <si>
    <t>32M-174</t>
  </si>
  <si>
    <t>32M-185</t>
  </si>
  <si>
    <t>32N-176</t>
  </si>
  <si>
    <t>32N-185</t>
  </si>
  <si>
    <t>32P-185</t>
  </si>
  <si>
    <t>32P-186</t>
  </si>
  <si>
    <t>32Q-176</t>
  </si>
  <si>
    <t>32Q-177</t>
  </si>
  <si>
    <t>32Q-185</t>
  </si>
  <si>
    <t>32R-185</t>
  </si>
  <si>
    <t>32S-174</t>
  </si>
  <si>
    <t>32S-185</t>
  </si>
  <si>
    <t>32T-176</t>
  </si>
  <si>
    <t>32T-177</t>
  </si>
  <si>
    <t>32T-185</t>
  </si>
  <si>
    <t>330-174</t>
  </si>
  <si>
    <t>330-176</t>
  </si>
  <si>
    <t>330-177</t>
  </si>
  <si>
    <t>330-185</t>
  </si>
  <si>
    <t>330-186</t>
  </si>
  <si>
    <t>33A-174</t>
  </si>
  <si>
    <t>33A-185</t>
  </si>
  <si>
    <t>340-174</t>
  </si>
  <si>
    <t>340-176</t>
  </si>
  <si>
    <t>340-177</t>
  </si>
  <si>
    <t>340-185</t>
  </si>
  <si>
    <t>340-186</t>
  </si>
  <si>
    <t>340-187</t>
  </si>
  <si>
    <t>34B-174</t>
  </si>
  <si>
    <t>34B-185</t>
  </si>
  <si>
    <t>34D-174</t>
  </si>
  <si>
    <t>34D-176</t>
  </si>
  <si>
    <t>34D-177</t>
  </si>
  <si>
    <t>34D-185</t>
  </si>
  <si>
    <t>34F-185</t>
  </si>
  <si>
    <t>34G-176</t>
  </si>
  <si>
    <t>34G-177</t>
  </si>
  <si>
    <t>34G-185</t>
  </si>
  <si>
    <t>34H-176</t>
  </si>
  <si>
    <t>34H-185</t>
  </si>
  <si>
    <t>34Z-176</t>
  </si>
  <si>
    <t>34Z-185</t>
  </si>
  <si>
    <t>350-174</t>
  </si>
  <si>
    <t>350-176</t>
  </si>
  <si>
    <t>350-177</t>
  </si>
  <si>
    <t>350-185</t>
  </si>
  <si>
    <t>350-186</t>
  </si>
  <si>
    <t>35A-185</t>
  </si>
  <si>
    <t>35B-185</t>
  </si>
  <si>
    <t>360-174</t>
  </si>
  <si>
    <t>360-176</t>
  </si>
  <si>
    <t>360-177</t>
  </si>
  <si>
    <t>360-185</t>
  </si>
  <si>
    <t>360-186</t>
  </si>
  <si>
    <t>36B-185</t>
  </si>
  <si>
    <t>36B-186</t>
  </si>
  <si>
    <t>36C-174</t>
  </si>
  <si>
    <t>36C-176</t>
  </si>
  <si>
    <t>36C-177</t>
  </si>
  <si>
    <t>36C-185</t>
  </si>
  <si>
    <t>36C-186</t>
  </si>
  <si>
    <t>36F-174</t>
  </si>
  <si>
    <t>36F-176</t>
  </si>
  <si>
    <t>36F-185</t>
  </si>
  <si>
    <t>36G-176</t>
  </si>
  <si>
    <t>36G-185</t>
  </si>
  <si>
    <t>370-174</t>
  </si>
  <si>
    <t>370-176</t>
  </si>
  <si>
    <t>370-177</t>
  </si>
  <si>
    <t>370-185</t>
  </si>
  <si>
    <t>370-186</t>
  </si>
  <si>
    <t>380-174</t>
  </si>
  <si>
    <t>380-176</t>
  </si>
  <si>
    <t>380-177</t>
  </si>
  <si>
    <t>380-185</t>
  </si>
  <si>
    <t>380-186</t>
  </si>
  <si>
    <t>390-174</t>
  </si>
  <si>
    <t>390-176</t>
  </si>
  <si>
    <t>390-177</t>
  </si>
  <si>
    <t>390-185</t>
  </si>
  <si>
    <t>390-186</t>
  </si>
  <si>
    <t>39A-176</t>
  </si>
  <si>
    <t>39A-177</t>
  </si>
  <si>
    <t>39A-185</t>
  </si>
  <si>
    <t>39B-176</t>
  </si>
  <si>
    <t>39B-177</t>
  </si>
  <si>
    <t>39B-185</t>
  </si>
  <si>
    <t>400-174</t>
  </si>
  <si>
    <t>400-176</t>
  </si>
  <si>
    <t>400-177</t>
  </si>
  <si>
    <t>400-185</t>
  </si>
  <si>
    <t>400-186</t>
  </si>
  <si>
    <t>410-174</t>
  </si>
  <si>
    <t>410-176</t>
  </si>
  <si>
    <t>410-177</t>
  </si>
  <si>
    <t>410-185</t>
  </si>
  <si>
    <t>410-186</t>
  </si>
  <si>
    <t>41B-185</t>
  </si>
  <si>
    <t>41C-176</t>
  </si>
  <si>
    <t>41C-177</t>
  </si>
  <si>
    <t>41C-185</t>
  </si>
  <si>
    <t>41F-185</t>
  </si>
  <si>
    <t>41G-185</t>
  </si>
  <si>
    <t>41G-186</t>
  </si>
  <si>
    <t>41H-176</t>
  </si>
  <si>
    <t>41H-177</t>
  </si>
  <si>
    <t>41H-185</t>
  </si>
  <si>
    <t>41J-185</t>
  </si>
  <si>
    <t>41K-176</t>
  </si>
  <si>
    <t>41K-177</t>
  </si>
  <si>
    <t>41K-185</t>
  </si>
  <si>
    <t>41L-185</t>
  </si>
  <si>
    <t>41M-174</t>
  </si>
  <si>
    <t>41M-185</t>
  </si>
  <si>
    <t>41N-185</t>
  </si>
  <si>
    <t>41Q-185</t>
  </si>
  <si>
    <t>41R-185</t>
  </si>
  <si>
    <t>420-174</t>
  </si>
  <si>
    <t>420-176</t>
  </si>
  <si>
    <t>420-177</t>
  </si>
  <si>
    <t>420-185</t>
  </si>
  <si>
    <t>420-186</t>
  </si>
  <si>
    <t>421-174</t>
  </si>
  <si>
    <t>421-176</t>
  </si>
  <si>
    <t>421-177</t>
  </si>
  <si>
    <t>421-185</t>
  </si>
  <si>
    <t>421-186</t>
  </si>
  <si>
    <t>422-174</t>
  </si>
  <si>
    <t>422-176</t>
  </si>
  <si>
    <t>422-177</t>
  </si>
  <si>
    <t>422-185</t>
  </si>
  <si>
    <t>422-186</t>
  </si>
  <si>
    <t>42A-174</t>
  </si>
  <si>
    <t>42A-176</t>
  </si>
  <si>
    <t>42A-185</t>
  </si>
  <si>
    <t>42B-185</t>
  </si>
  <si>
    <t>42B-186</t>
  </si>
  <si>
    <t>430-174</t>
  </si>
  <si>
    <t>430-176</t>
  </si>
  <si>
    <t>430-177</t>
  </si>
  <si>
    <t>430-185</t>
  </si>
  <si>
    <t>430-186</t>
  </si>
  <si>
    <t>43C-185</t>
  </si>
  <si>
    <t>43D-185</t>
  </si>
  <si>
    <t>43D-186</t>
  </si>
  <si>
    <t>440-174</t>
  </si>
  <si>
    <t>440-176</t>
  </si>
  <si>
    <t>440-177</t>
  </si>
  <si>
    <t>440-185</t>
  </si>
  <si>
    <t>440-186</t>
  </si>
  <si>
    <t>44A-185</t>
  </si>
  <si>
    <t>44A-186</t>
  </si>
  <si>
    <t>450-174</t>
  </si>
  <si>
    <t>450-176</t>
  </si>
  <si>
    <t>450-177</t>
  </si>
  <si>
    <t>450-185</t>
  </si>
  <si>
    <t>450-186</t>
  </si>
  <si>
    <t>45A-185</t>
  </si>
  <si>
    <t>45B-185</t>
  </si>
  <si>
    <t>45B-186</t>
  </si>
  <si>
    <t>460-174</t>
  </si>
  <si>
    <t>460-176</t>
  </si>
  <si>
    <t>460-177</t>
  </si>
  <si>
    <t>460-185</t>
  </si>
  <si>
    <t>460-186</t>
  </si>
  <si>
    <t>470-174</t>
  </si>
  <si>
    <t>470-176</t>
  </si>
  <si>
    <t>470-177</t>
  </si>
  <si>
    <t>470-185</t>
  </si>
  <si>
    <t>470-186</t>
  </si>
  <si>
    <t>480-174</t>
  </si>
  <si>
    <t>480-176</t>
  </si>
  <si>
    <t>480-177</t>
  </si>
  <si>
    <t>480-185</t>
  </si>
  <si>
    <t>480-186</t>
  </si>
  <si>
    <t>490-174</t>
  </si>
  <si>
    <t>490-176</t>
  </si>
  <si>
    <t>490-177</t>
  </si>
  <si>
    <t>490-185</t>
  </si>
  <si>
    <t>490-186</t>
  </si>
  <si>
    <t>491-174</t>
  </si>
  <si>
    <t>491-176</t>
  </si>
  <si>
    <t>491-177</t>
  </si>
  <si>
    <t>491-185</t>
  </si>
  <si>
    <t>491-186</t>
  </si>
  <si>
    <t>49B-176</t>
  </si>
  <si>
    <t>49B-177</t>
  </si>
  <si>
    <t>49B-185</t>
  </si>
  <si>
    <t>49B-186</t>
  </si>
  <si>
    <t>49D-185</t>
  </si>
  <si>
    <t>49D-186</t>
  </si>
  <si>
    <t>49E-176</t>
  </si>
  <si>
    <t>49E-185</t>
  </si>
  <si>
    <t>49E-186</t>
  </si>
  <si>
    <t>49F-174</t>
  </si>
  <si>
    <t>49F-185</t>
  </si>
  <si>
    <t>49G-174</t>
  </si>
  <si>
    <t>49G-176</t>
  </si>
  <si>
    <t>49G-185</t>
  </si>
  <si>
    <t>500-174</t>
  </si>
  <si>
    <t>500-176</t>
  </si>
  <si>
    <t>500-177</t>
  </si>
  <si>
    <t>500-185</t>
  </si>
  <si>
    <t>500-186</t>
  </si>
  <si>
    <t>50A-185</t>
  </si>
  <si>
    <t>50Z-185</t>
  </si>
  <si>
    <t>510-174</t>
  </si>
  <si>
    <t>510-176</t>
  </si>
  <si>
    <t>510-177</t>
  </si>
  <si>
    <t>510-185</t>
  </si>
  <si>
    <t>510-186</t>
  </si>
  <si>
    <t>51A-185</t>
  </si>
  <si>
    <t>51A-186</t>
  </si>
  <si>
    <t>51B-185</t>
  </si>
  <si>
    <t>520-174</t>
  </si>
  <si>
    <t>520-176</t>
  </si>
  <si>
    <t>520-177</t>
  </si>
  <si>
    <t>520-185</t>
  </si>
  <si>
    <t>520-186</t>
  </si>
  <si>
    <t>530-174</t>
  </si>
  <si>
    <t>530-176</t>
  </si>
  <si>
    <t>530-177</t>
  </si>
  <si>
    <t>530-185</t>
  </si>
  <si>
    <t>530-186</t>
  </si>
  <si>
    <t>53B-176</t>
  </si>
  <si>
    <t>53B-177</t>
  </si>
  <si>
    <t>53B-185</t>
  </si>
  <si>
    <t>53C-174</t>
  </si>
  <si>
    <t>53C-185</t>
  </si>
  <si>
    <t>53C-186</t>
  </si>
  <si>
    <t>540-174</t>
  </si>
  <si>
    <t>540-176</t>
  </si>
  <si>
    <t>540-177</t>
  </si>
  <si>
    <t>540-185</t>
  </si>
  <si>
    <t>540-186</t>
  </si>
  <si>
    <t>54A-174</t>
  </si>
  <si>
    <t>54A-185</t>
  </si>
  <si>
    <t>550-174</t>
  </si>
  <si>
    <t>550-176</t>
  </si>
  <si>
    <t>550-177</t>
  </si>
  <si>
    <t>550-185</t>
  </si>
  <si>
    <t>550-186</t>
  </si>
  <si>
    <t>55A-176</t>
  </si>
  <si>
    <t>55A-177</t>
  </si>
  <si>
    <t>55A-185</t>
  </si>
  <si>
    <t>55A-186</t>
  </si>
  <si>
    <t>55B-174</t>
  </si>
  <si>
    <t>55B-176</t>
  </si>
  <si>
    <t>55B-177</t>
  </si>
  <si>
    <t>55B-185</t>
  </si>
  <si>
    <t>55B-186</t>
  </si>
  <si>
    <t>560-174</t>
  </si>
  <si>
    <t>560-176</t>
  </si>
  <si>
    <t>560-177</t>
  </si>
  <si>
    <t>560-185</t>
  </si>
  <si>
    <t>560-186</t>
  </si>
  <si>
    <t>570-174</t>
  </si>
  <si>
    <t>570-176</t>
  </si>
  <si>
    <t>570-177</t>
  </si>
  <si>
    <t>570-185</t>
  </si>
  <si>
    <t>570-186</t>
  </si>
  <si>
    <t>580-174</t>
  </si>
  <si>
    <t>580-176</t>
  </si>
  <si>
    <t>580-177</t>
  </si>
  <si>
    <t>580-185</t>
  </si>
  <si>
    <t>580-186</t>
  </si>
  <si>
    <t>58B-185</t>
  </si>
  <si>
    <t>590-174</t>
  </si>
  <si>
    <t>590-176</t>
  </si>
  <si>
    <t>590-177</t>
  </si>
  <si>
    <t>590-185</t>
  </si>
  <si>
    <t>590-186</t>
  </si>
  <si>
    <t>600-174</t>
  </si>
  <si>
    <t>600-176</t>
  </si>
  <si>
    <t>600-177</t>
  </si>
  <si>
    <t>600-185</t>
  </si>
  <si>
    <t>600-186</t>
  </si>
  <si>
    <t>60B-174</t>
  </si>
  <si>
    <t>60B-176</t>
  </si>
  <si>
    <t>60B-177</t>
  </si>
  <si>
    <t>60B-185</t>
  </si>
  <si>
    <t>60D-185</t>
  </si>
  <si>
    <t>60F-185</t>
  </si>
  <si>
    <t>60G-185</t>
  </si>
  <si>
    <t>60I-176</t>
  </si>
  <si>
    <t>60I-185</t>
  </si>
  <si>
    <t>60J-185</t>
  </si>
  <si>
    <t>60K-185</t>
  </si>
  <si>
    <t>60L-176</t>
  </si>
  <si>
    <t>60L-185</t>
  </si>
  <si>
    <t>60L-186</t>
  </si>
  <si>
    <t>60M-185</t>
  </si>
  <si>
    <t>60N-174</t>
  </si>
  <si>
    <t>60N-176</t>
  </si>
  <si>
    <t>60N-185</t>
  </si>
  <si>
    <t>60P-174</t>
  </si>
  <si>
    <t>60Q-176</t>
  </si>
  <si>
    <t>60Q-177</t>
  </si>
  <si>
    <t>60Q-185</t>
  </si>
  <si>
    <t>60S-185</t>
  </si>
  <si>
    <t>60Y-176</t>
  </si>
  <si>
    <t>60Y-177</t>
  </si>
  <si>
    <t>60Y-185</t>
  </si>
  <si>
    <t>60Z-185</t>
  </si>
  <si>
    <t>610-174</t>
  </si>
  <si>
    <t>610-176</t>
  </si>
  <si>
    <t>610-177</t>
  </si>
  <si>
    <t>610-185</t>
  </si>
  <si>
    <t>610-186</t>
  </si>
  <si>
    <t>61J-176</t>
  </si>
  <si>
    <t>61J-185</t>
  </si>
  <si>
    <t>61J-186</t>
  </si>
  <si>
    <t>61K-185</t>
  </si>
  <si>
    <t>61M-185</t>
  </si>
  <si>
    <t>61M-186</t>
  </si>
  <si>
    <t>61N-185</t>
  </si>
  <si>
    <t>61P-185</t>
  </si>
  <si>
    <t>61Q-174</t>
  </si>
  <si>
    <t>61Q-176</t>
  </si>
  <si>
    <t>61Q-177</t>
  </si>
  <si>
    <t>61Q-185</t>
  </si>
  <si>
    <t>61R-185</t>
  </si>
  <si>
    <t>61S-185</t>
  </si>
  <si>
    <t>61T-185</t>
  </si>
  <si>
    <t>61T-186</t>
  </si>
  <si>
    <t>61U-185</t>
  </si>
  <si>
    <t>61V-176</t>
  </si>
  <si>
    <t>61V-185</t>
  </si>
  <si>
    <t>61W-176</t>
  </si>
  <si>
    <t>61W-177</t>
  </si>
  <si>
    <t>61W-185</t>
  </si>
  <si>
    <t>61X-185</t>
  </si>
  <si>
    <t>61X-186</t>
  </si>
  <si>
    <t>61Y-174</t>
  </si>
  <si>
    <t>61Y-176</t>
  </si>
  <si>
    <t>61Y-185</t>
  </si>
  <si>
    <t>61Y-186</t>
  </si>
  <si>
    <t>620-174</t>
  </si>
  <si>
    <t>620-176</t>
  </si>
  <si>
    <t>620-177</t>
  </si>
  <si>
    <t>620-185</t>
  </si>
  <si>
    <t>620-186</t>
  </si>
  <si>
    <t>62A-185</t>
  </si>
  <si>
    <t>62J-174</t>
  </si>
  <si>
    <t>62J-176</t>
  </si>
  <si>
    <t>62J-177</t>
  </si>
  <si>
    <t>62J-185</t>
  </si>
  <si>
    <t>62K-185</t>
  </si>
  <si>
    <t>62L-185</t>
  </si>
  <si>
    <t>630-174</t>
  </si>
  <si>
    <t>630-176</t>
  </si>
  <si>
    <t>630-177</t>
  </si>
  <si>
    <t>630-185</t>
  </si>
  <si>
    <t>630-186</t>
  </si>
  <si>
    <t>630-187</t>
  </si>
  <si>
    <t>63A-185</t>
  </si>
  <si>
    <t>63A-186</t>
  </si>
  <si>
    <t>63B-185</t>
  </si>
  <si>
    <t>63C-185</t>
  </si>
  <si>
    <t>63C-186</t>
  </si>
  <si>
    <t>640-174</t>
  </si>
  <si>
    <t>640-176</t>
  </si>
  <si>
    <t>640-177</t>
  </si>
  <si>
    <t>640-185</t>
  </si>
  <si>
    <t>640-186</t>
  </si>
  <si>
    <t>64A-185</t>
  </si>
  <si>
    <t>650-174</t>
  </si>
  <si>
    <t>650-176</t>
  </si>
  <si>
    <t>650-177</t>
  </si>
  <si>
    <t>650-185</t>
  </si>
  <si>
    <t>650-186</t>
  </si>
  <si>
    <t>650-187</t>
  </si>
  <si>
    <t>65A-185</t>
  </si>
  <si>
    <t>65B-185</t>
  </si>
  <si>
    <t>65C-185</t>
  </si>
  <si>
    <t>65C-186</t>
  </si>
  <si>
    <t>65D-185</t>
  </si>
  <si>
    <t>65F-176</t>
  </si>
  <si>
    <t>65F-185</t>
  </si>
  <si>
    <t>65G-174</t>
  </si>
  <si>
    <t>65G-176</t>
  </si>
  <si>
    <t>65G-185</t>
  </si>
  <si>
    <t>65H-185</t>
  </si>
  <si>
    <t>65Z-185</t>
  </si>
  <si>
    <t>660-174</t>
  </si>
  <si>
    <t>660-176</t>
  </si>
  <si>
    <t>660-177</t>
  </si>
  <si>
    <t>660-185</t>
  </si>
  <si>
    <t>660-186</t>
  </si>
  <si>
    <t>66A-174</t>
  </si>
  <si>
    <t>66A-176</t>
  </si>
  <si>
    <t>66A-185</t>
  </si>
  <si>
    <t>670-174</t>
  </si>
  <si>
    <t>670-176</t>
  </si>
  <si>
    <t>670-177</t>
  </si>
  <si>
    <t>670-185</t>
  </si>
  <si>
    <t>670-186</t>
  </si>
  <si>
    <t>67B-174</t>
  </si>
  <si>
    <t>67B-185</t>
  </si>
  <si>
    <t>680-174</t>
  </si>
  <si>
    <t>680-176</t>
  </si>
  <si>
    <t>680-177</t>
  </si>
  <si>
    <t>680-185</t>
  </si>
  <si>
    <t>680-186</t>
  </si>
  <si>
    <t>681-174</t>
  </si>
  <si>
    <t>681-176</t>
  </si>
  <si>
    <t>681-177</t>
  </si>
  <si>
    <t>681-185</t>
  </si>
  <si>
    <t>681-186</t>
  </si>
  <si>
    <t>681-187</t>
  </si>
  <si>
    <t>68A-185</t>
  </si>
  <si>
    <t>68C-176</t>
  </si>
  <si>
    <t>68C-177</t>
  </si>
  <si>
    <t>68C-185</t>
  </si>
  <si>
    <t>690-174</t>
  </si>
  <si>
    <t>690-176</t>
  </si>
  <si>
    <t>690-177</t>
  </si>
  <si>
    <t>690-185</t>
  </si>
  <si>
    <t>69A-174</t>
  </si>
  <si>
    <t>69A-176</t>
  </si>
  <si>
    <t>69A-177</t>
  </si>
  <si>
    <t>69A-185</t>
  </si>
  <si>
    <t>700-174</t>
  </si>
  <si>
    <t>700-176</t>
  </si>
  <si>
    <t>700-177</t>
  </si>
  <si>
    <t>700-185</t>
  </si>
  <si>
    <t>700-186</t>
  </si>
  <si>
    <t>70A-176</t>
  </si>
  <si>
    <t>70A-177</t>
  </si>
  <si>
    <t>70A-185</t>
  </si>
  <si>
    <t>710-174</t>
  </si>
  <si>
    <t>710-176</t>
  </si>
  <si>
    <t>710-177</t>
  </si>
  <si>
    <t>710-185</t>
  </si>
  <si>
    <t>710-186</t>
  </si>
  <si>
    <t>710-187</t>
  </si>
  <si>
    <t>720-174</t>
  </si>
  <si>
    <t>720-176</t>
  </si>
  <si>
    <t>720-177</t>
  </si>
  <si>
    <t>720-185</t>
  </si>
  <si>
    <t>720-186</t>
  </si>
  <si>
    <t>730-174</t>
  </si>
  <si>
    <t>730-176</t>
  </si>
  <si>
    <t>730-177</t>
  </si>
  <si>
    <t>730-185</t>
  </si>
  <si>
    <t>730-186</t>
  </si>
  <si>
    <t>73A-174</t>
  </si>
  <si>
    <t>73A-185</t>
  </si>
  <si>
    <t>73A-186</t>
  </si>
  <si>
    <t>73B-185</t>
  </si>
  <si>
    <t>740-174</t>
  </si>
  <si>
    <t>740-176</t>
  </si>
  <si>
    <t>740-177</t>
  </si>
  <si>
    <t>740-185</t>
  </si>
  <si>
    <t>740-186</t>
  </si>
  <si>
    <t>74C-185</t>
  </si>
  <si>
    <t>74Z-185</t>
  </si>
  <si>
    <t>750-174</t>
  </si>
  <si>
    <t>750-176</t>
  </si>
  <si>
    <t>750-177</t>
  </si>
  <si>
    <t>750-185</t>
  </si>
  <si>
    <t>750-186</t>
  </si>
  <si>
    <t>760-174</t>
  </si>
  <si>
    <t>760-176</t>
  </si>
  <si>
    <t>760-177</t>
  </si>
  <si>
    <t>760-185</t>
  </si>
  <si>
    <t>760-186</t>
  </si>
  <si>
    <t>761-174</t>
  </si>
  <si>
    <t>761-176</t>
  </si>
  <si>
    <t>761-177</t>
  </si>
  <si>
    <t>761-185</t>
  </si>
  <si>
    <t>761-186</t>
  </si>
  <si>
    <t>76A-185</t>
  </si>
  <si>
    <t>770-174</t>
  </si>
  <si>
    <t>770-176</t>
  </si>
  <si>
    <t>770-177</t>
  </si>
  <si>
    <t>770-185</t>
  </si>
  <si>
    <t>770-186</t>
  </si>
  <si>
    <t>780-174</t>
  </si>
  <si>
    <t>780-176</t>
  </si>
  <si>
    <t>780-177</t>
  </si>
  <si>
    <t>780-185</t>
  </si>
  <si>
    <t>780-186</t>
  </si>
  <si>
    <t>78B-185</t>
  </si>
  <si>
    <t>78C-185</t>
  </si>
  <si>
    <t>790-176</t>
  </si>
  <si>
    <t>790-177</t>
  </si>
  <si>
    <t>790-185</t>
  </si>
  <si>
    <t>790-186</t>
  </si>
  <si>
    <t>79A-185</t>
  </si>
  <si>
    <t>79Z-176</t>
  </si>
  <si>
    <t>79Z-185</t>
  </si>
  <si>
    <t>800-174</t>
  </si>
  <si>
    <t>800-176</t>
  </si>
  <si>
    <t>800-177</t>
  </si>
  <si>
    <t>800-185</t>
  </si>
  <si>
    <t>800-186</t>
  </si>
  <si>
    <t>80C-185</t>
  </si>
  <si>
    <t>810-174</t>
  </si>
  <si>
    <t>810-176</t>
  </si>
  <si>
    <t>810-177</t>
  </si>
  <si>
    <t>810-185</t>
  </si>
  <si>
    <t>810-186</t>
  </si>
  <si>
    <t>81A-185</t>
  </si>
  <si>
    <t>81A-186</t>
  </si>
  <si>
    <t>81B-185</t>
  </si>
  <si>
    <t>81B-186</t>
  </si>
  <si>
    <t>820-174</t>
  </si>
  <si>
    <t>820-176</t>
  </si>
  <si>
    <t>820-177</t>
  </si>
  <si>
    <t>820-185</t>
  </si>
  <si>
    <t>820-186</t>
  </si>
  <si>
    <t>821-174</t>
  </si>
  <si>
    <t>821-176</t>
  </si>
  <si>
    <t>821-177</t>
  </si>
  <si>
    <t>830-174</t>
  </si>
  <si>
    <t>830-176</t>
  </si>
  <si>
    <t>830-177</t>
  </si>
  <si>
    <t>830-185</t>
  </si>
  <si>
    <t>830-186</t>
  </si>
  <si>
    <t>840-174</t>
  </si>
  <si>
    <t>840-176</t>
  </si>
  <si>
    <t>840-177</t>
  </si>
  <si>
    <t>840-185</t>
  </si>
  <si>
    <t>840-186</t>
  </si>
  <si>
    <t>84B-185</t>
  </si>
  <si>
    <t>850-174</t>
  </si>
  <si>
    <t>850-176</t>
  </si>
  <si>
    <t>850-177</t>
  </si>
  <si>
    <t>850-185</t>
  </si>
  <si>
    <t>850-186</t>
  </si>
  <si>
    <t>860-174</t>
  </si>
  <si>
    <t>860-176</t>
  </si>
  <si>
    <t>860-177</t>
  </si>
  <si>
    <t>860-185</t>
  </si>
  <si>
    <t>860-186</t>
  </si>
  <si>
    <t>861-174</t>
  </si>
  <si>
    <t>861-176</t>
  </si>
  <si>
    <t>861-177</t>
  </si>
  <si>
    <t>861-185</t>
  </si>
  <si>
    <t>861-186</t>
  </si>
  <si>
    <t>862-174</t>
  </si>
  <si>
    <t>862-176</t>
  </si>
  <si>
    <t>862-177</t>
  </si>
  <si>
    <t>862-185</t>
  </si>
  <si>
    <t>862-186</t>
  </si>
  <si>
    <t>86T-185</t>
  </si>
  <si>
    <t>870-174</t>
  </si>
  <si>
    <t>870-176</t>
  </si>
  <si>
    <t>870-177</t>
  </si>
  <si>
    <t>870-185</t>
  </si>
  <si>
    <t>870-186</t>
  </si>
  <si>
    <t>87A-185</t>
  </si>
  <si>
    <t>87A-186</t>
  </si>
  <si>
    <t>880-174</t>
  </si>
  <si>
    <t>880-176</t>
  </si>
  <si>
    <t>880-177</t>
  </si>
  <si>
    <t>880-185</t>
  </si>
  <si>
    <t>880-186</t>
  </si>
  <si>
    <t>88A-185</t>
  </si>
  <si>
    <t>88A-186</t>
  </si>
  <si>
    <t>890-174</t>
  </si>
  <si>
    <t>890-176</t>
  </si>
  <si>
    <t>890-177</t>
  </si>
  <si>
    <t>890-185</t>
  </si>
  <si>
    <t>890-186</t>
  </si>
  <si>
    <t>900-174</t>
  </si>
  <si>
    <t>900-176</t>
  </si>
  <si>
    <t>900-177</t>
  </si>
  <si>
    <t>900-185</t>
  </si>
  <si>
    <t>90A-176</t>
  </si>
  <si>
    <t>90A-185</t>
  </si>
  <si>
    <t>90A-186</t>
  </si>
  <si>
    <t>90B-185</t>
  </si>
  <si>
    <t>90B-186</t>
  </si>
  <si>
    <t>90C-174</t>
  </si>
  <si>
    <t>90C-176</t>
  </si>
  <si>
    <t>90C-185</t>
  </si>
  <si>
    <t>90D-185</t>
  </si>
  <si>
    <t>90F-176</t>
  </si>
  <si>
    <t>90F-177</t>
  </si>
  <si>
    <t>90F-185</t>
  </si>
  <si>
    <t>910-174</t>
  </si>
  <si>
    <t>910-176</t>
  </si>
  <si>
    <t>910-177</t>
  </si>
  <si>
    <t>910-185</t>
  </si>
  <si>
    <t>910-186</t>
  </si>
  <si>
    <t>91A-185</t>
  </si>
  <si>
    <t>91A-186</t>
  </si>
  <si>
    <t>91B-174</t>
  </si>
  <si>
    <t>91B-176</t>
  </si>
  <si>
    <t>91B-177</t>
  </si>
  <si>
    <t>91B-185</t>
  </si>
  <si>
    <t>91B-186</t>
  </si>
  <si>
    <t>920-174</t>
  </si>
  <si>
    <t>920-176</t>
  </si>
  <si>
    <t>920-177</t>
  </si>
  <si>
    <t>920-185</t>
  </si>
  <si>
    <t>920-186</t>
  </si>
  <si>
    <t>92B-185</t>
  </si>
  <si>
    <t>92D-185</t>
  </si>
  <si>
    <t>92E-185</t>
  </si>
  <si>
    <t>92F-185</t>
  </si>
  <si>
    <t>92G-185</t>
  </si>
  <si>
    <t>92G-186</t>
  </si>
  <si>
    <t>92M-185</t>
  </si>
  <si>
    <t>92N-185</t>
  </si>
  <si>
    <t>92P-185</t>
  </si>
  <si>
    <t>92R-185</t>
  </si>
  <si>
    <t>92S-185</t>
  </si>
  <si>
    <t>92T-185</t>
  </si>
  <si>
    <t>92U-185</t>
  </si>
  <si>
    <t>92V-185</t>
  </si>
  <si>
    <t>92W-174</t>
  </si>
  <si>
    <t>92W-176</t>
  </si>
  <si>
    <t>92W-185</t>
  </si>
  <si>
    <t>92Y-176</t>
  </si>
  <si>
    <t>92Y-177</t>
  </si>
  <si>
    <t>92Y-185</t>
  </si>
  <si>
    <t>930-174</t>
  </si>
  <si>
    <t>930-176</t>
  </si>
  <si>
    <t>930-177</t>
  </si>
  <si>
    <t>930-185</t>
  </si>
  <si>
    <t>930-186</t>
  </si>
  <si>
    <t>93A-174</t>
  </si>
  <si>
    <t>93A-185</t>
  </si>
  <si>
    <t>93J-185</t>
  </si>
  <si>
    <t>93M-185</t>
  </si>
  <si>
    <t>93N-185</t>
  </si>
  <si>
    <t>93P-185</t>
  </si>
  <si>
    <t>93Q-185</t>
  </si>
  <si>
    <t>93Q-186</t>
  </si>
  <si>
    <t>93R-176</t>
  </si>
  <si>
    <t>93R-185</t>
  </si>
  <si>
    <t>93T-174</t>
  </si>
  <si>
    <t>93T-176</t>
  </si>
  <si>
    <t>93T-185</t>
  </si>
  <si>
    <t>93V-185</t>
  </si>
  <si>
    <t>940-174</t>
  </si>
  <si>
    <t>940-176</t>
  </si>
  <si>
    <t>940-177</t>
  </si>
  <si>
    <t>940-185</t>
  </si>
  <si>
    <t>940-186</t>
  </si>
  <si>
    <t>94A-176</t>
  </si>
  <si>
    <t>94A-177</t>
  </si>
  <si>
    <t>94A-185</t>
  </si>
  <si>
    <t>94Z-185</t>
  </si>
  <si>
    <t>950-174</t>
  </si>
  <si>
    <t>950-176</t>
  </si>
  <si>
    <t>950-185</t>
  </si>
  <si>
    <t>950-186</t>
  </si>
  <si>
    <t>95A-185</t>
  </si>
  <si>
    <t>960-174</t>
  </si>
  <si>
    <t>960-176</t>
  </si>
  <si>
    <t>960-177</t>
  </si>
  <si>
    <t>960-185</t>
  </si>
  <si>
    <t>960-186</t>
  </si>
  <si>
    <t>96C-174</t>
  </si>
  <si>
    <t>96C-185</t>
  </si>
  <si>
    <t>96F-185</t>
  </si>
  <si>
    <t>970-174</t>
  </si>
  <si>
    <t>970-176</t>
  </si>
  <si>
    <t>970-177</t>
  </si>
  <si>
    <t>970-185</t>
  </si>
  <si>
    <t>970-186</t>
  </si>
  <si>
    <t>980-174</t>
  </si>
  <si>
    <t>980-176</t>
  </si>
  <si>
    <t>980-177</t>
  </si>
  <si>
    <t>980-185</t>
  </si>
  <si>
    <t>980-186</t>
  </si>
  <si>
    <t>98A-174</t>
  </si>
  <si>
    <t>98A-176</t>
  </si>
  <si>
    <t>98A-185</t>
  </si>
  <si>
    <t>98B-185</t>
  </si>
  <si>
    <t>990-174</t>
  </si>
  <si>
    <t>990-176</t>
  </si>
  <si>
    <t>990-177</t>
  </si>
  <si>
    <t>990-185</t>
  </si>
  <si>
    <t>990-186</t>
  </si>
  <si>
    <t>995-174</t>
  </si>
  <si>
    <t>995-176</t>
  </si>
  <si>
    <t>995-177</t>
  </si>
  <si>
    <t>995-185</t>
  </si>
  <si>
    <t>995-186</t>
  </si>
  <si>
    <t>11F-ALL</t>
  </si>
  <si>
    <t>62L-ALL</t>
  </si>
  <si>
    <t>80C-ALL</t>
  </si>
  <si>
    <t>93V-ALL</t>
  </si>
  <si>
    <t>176-ALL</t>
  </si>
  <si>
    <t>177-ALL</t>
  </si>
  <si>
    <t>185-ALL</t>
  </si>
  <si>
    <t>186-ALL</t>
  </si>
  <si>
    <t>187-ALL</t>
  </si>
  <si>
    <t>00B-169-221</t>
  </si>
  <si>
    <t>010-166-392</t>
  </si>
  <si>
    <t>010-169-392</t>
  </si>
  <si>
    <t>010-171-184</t>
  </si>
  <si>
    <t>010-171-199</t>
  </si>
  <si>
    <t>010-181-392</t>
  </si>
  <si>
    <t>01C-181-312</t>
  </si>
  <si>
    <t>01C-181-461</t>
  </si>
  <si>
    <t>01C-ALL-312</t>
  </si>
  <si>
    <t>01C-ALL-461</t>
  </si>
  <si>
    <t>01F-171-121</t>
  </si>
  <si>
    <t>020-171-344</t>
  </si>
  <si>
    <t>020-178-418</t>
  </si>
  <si>
    <t>020-181-133</t>
  </si>
  <si>
    <t>020-181-135</t>
  </si>
  <si>
    <t>020-181-151</t>
  </si>
  <si>
    <t>020-181-171</t>
  </si>
  <si>
    <t>020-181-187</t>
  </si>
  <si>
    <t>020-181-198</t>
  </si>
  <si>
    <t>020-181-211</t>
  </si>
  <si>
    <t>020-181-221</t>
  </si>
  <si>
    <t>020-181-231</t>
  </si>
  <si>
    <t>020-181-332</t>
  </si>
  <si>
    <t>020-181-418</t>
  </si>
  <si>
    <t>020-ALL-151</t>
  </si>
  <si>
    <t>020-ALL-344</t>
  </si>
  <si>
    <t>030-163-462</t>
  </si>
  <si>
    <t>030-169-311</t>
  </si>
  <si>
    <t>030-171-462</t>
  </si>
  <si>
    <t>030-181-311</t>
  </si>
  <si>
    <t>030-181-312</t>
  </si>
  <si>
    <t>030-ALL-311</t>
  </si>
  <si>
    <t>040-181-411</t>
  </si>
  <si>
    <t>050-165-418</t>
  </si>
  <si>
    <t>050-166-418</t>
  </si>
  <si>
    <t>050-173-311</t>
  </si>
  <si>
    <t>050-181-163</t>
  </si>
  <si>
    <t>050-181-198</t>
  </si>
  <si>
    <t>050-ALL-163</t>
  </si>
  <si>
    <t>06B-171-134</t>
  </si>
  <si>
    <t>06B-171-187</t>
  </si>
  <si>
    <t>06B-171-314</t>
  </si>
  <si>
    <t>06B-171-343</t>
  </si>
  <si>
    <t>06B-ALL-134</t>
  </si>
  <si>
    <t>06B-ALL-187</t>
  </si>
  <si>
    <t>06B-ALL-314</t>
  </si>
  <si>
    <t>06B-ALL-343</t>
  </si>
  <si>
    <t>070-167-418</t>
  </si>
  <si>
    <t>070-171-129_2</t>
  </si>
  <si>
    <t>070-171-146</t>
  </si>
  <si>
    <t>070-181-162</t>
  </si>
  <si>
    <t>070-ALL-129_2</t>
  </si>
  <si>
    <t>070-ALL-146</t>
  </si>
  <si>
    <t>080-171-411</t>
  </si>
  <si>
    <t>080-181-184</t>
  </si>
  <si>
    <t>080-ALL-184</t>
  </si>
  <si>
    <t>090-170-143</t>
  </si>
  <si>
    <t>090-170-211</t>
  </si>
  <si>
    <t>090-171-199</t>
  </si>
  <si>
    <t>090-171-326</t>
  </si>
  <si>
    <t>090-171-418</t>
  </si>
  <si>
    <t>090-178-418</t>
  </si>
  <si>
    <t>090-ALL-326</t>
  </si>
  <si>
    <t>09A-171-325</t>
  </si>
  <si>
    <t>09A-ALL-325</t>
  </si>
  <si>
    <t>100-171-221</t>
  </si>
  <si>
    <t>100-173-311</t>
  </si>
  <si>
    <t>10A-171-523</t>
  </si>
  <si>
    <t>10A-ALL-523</t>
  </si>
  <si>
    <t>110-173-311</t>
  </si>
  <si>
    <t>110-181-143</t>
  </si>
  <si>
    <t>110-181-198</t>
  </si>
  <si>
    <t>110-181-411</t>
  </si>
  <si>
    <t>110-ALL-143</t>
  </si>
  <si>
    <t>111-163-146</t>
  </si>
  <si>
    <t>111-163-231</t>
  </si>
  <si>
    <t>11B-163-325</t>
  </si>
  <si>
    <t>11B-173-317</t>
  </si>
  <si>
    <t>11B-181-311</t>
  </si>
  <si>
    <t>11B-181-411</t>
  </si>
  <si>
    <t>11B-ALL-311</t>
  </si>
  <si>
    <t>11C-167-121</t>
  </si>
  <si>
    <t>11C-182-411</t>
  </si>
  <si>
    <t>11C-182-542</t>
  </si>
  <si>
    <t>11D-171-143</t>
  </si>
  <si>
    <t>11D-171-211</t>
  </si>
  <si>
    <t>11D-171-231</t>
  </si>
  <si>
    <t>11K-165-418</t>
  </si>
  <si>
    <t>11K-ALL-418</t>
  </si>
  <si>
    <t>120-165-418</t>
  </si>
  <si>
    <t>120-171-414</t>
  </si>
  <si>
    <t>120-173-317</t>
  </si>
  <si>
    <t>120-186-311</t>
  </si>
  <si>
    <t>120-ALL-317</t>
  </si>
  <si>
    <t>120-ALL-414</t>
  </si>
  <si>
    <t>132-170-121</t>
  </si>
  <si>
    <t>132-170-221</t>
  </si>
  <si>
    <t>132-170-231</t>
  </si>
  <si>
    <t>132-181-221</t>
  </si>
  <si>
    <t>13A-181-192</t>
  </si>
  <si>
    <t>13A-ALL-192</t>
  </si>
  <si>
    <t>13C-171-311</t>
  </si>
  <si>
    <t>13C-181-121</t>
  </si>
  <si>
    <t>13C-181-162</t>
  </si>
  <si>
    <t>13C-ALL-162</t>
  </si>
  <si>
    <t>140-171-461</t>
  </si>
  <si>
    <t>140-171-462</t>
  </si>
  <si>
    <t>140-171-541</t>
  </si>
  <si>
    <t>140-ALL-541</t>
  </si>
  <si>
    <t>150-163-472</t>
  </si>
  <si>
    <t>150-167-411</t>
  </si>
  <si>
    <t>150-181-472</t>
  </si>
  <si>
    <t>150-ALL-472</t>
  </si>
  <si>
    <t>160-170-143</t>
  </si>
  <si>
    <t>160-171-462</t>
  </si>
  <si>
    <t>160-ALL-143</t>
  </si>
  <si>
    <t>180-171-113</t>
  </si>
  <si>
    <t>180-171-121</t>
  </si>
  <si>
    <t>180-171-146</t>
  </si>
  <si>
    <t>180-171-181</t>
  </si>
  <si>
    <t>180-171-221</t>
  </si>
  <si>
    <t>180-171-231</t>
  </si>
  <si>
    <t>180-181-121</t>
  </si>
  <si>
    <t>180-181-181</t>
  </si>
  <si>
    <t>180-181-221</t>
  </si>
  <si>
    <t>180-181-231</t>
  </si>
  <si>
    <t>180-ALL-113</t>
  </si>
  <si>
    <t>180-ALL-146</t>
  </si>
  <si>
    <t>181-165-418</t>
  </si>
  <si>
    <t>181-171-183</t>
  </si>
  <si>
    <t>181-171-423</t>
  </si>
  <si>
    <t>181-181-332</t>
  </si>
  <si>
    <t>181-ALL-143</t>
  </si>
  <si>
    <t>181-ALL-183</t>
  </si>
  <si>
    <t>181-ALL-332</t>
  </si>
  <si>
    <t>181-ALL-423</t>
  </si>
  <si>
    <t>182-181-121</t>
  </si>
  <si>
    <t>182-181-331</t>
  </si>
  <si>
    <t>182-ALL-331</t>
  </si>
  <si>
    <t>190-165-418</t>
  </si>
  <si>
    <t>190-171-124</t>
  </si>
  <si>
    <t>190-171-312</t>
  </si>
  <si>
    <t>190-171-461</t>
  </si>
  <si>
    <t>190-181-113</t>
  </si>
  <si>
    <t>190-181-180</t>
  </si>
  <si>
    <t>190-181-332</t>
  </si>
  <si>
    <t>200-170-198</t>
  </si>
  <si>
    <t>200-170-211</t>
  </si>
  <si>
    <t>20A-171-231</t>
  </si>
  <si>
    <t>20A-181-211</t>
  </si>
  <si>
    <t>20A-ALL-231</t>
  </si>
  <si>
    <t>210-181-143</t>
  </si>
  <si>
    <t>210-181-162</t>
  </si>
  <si>
    <t>210-181-411</t>
  </si>
  <si>
    <t>220-171-192</t>
  </si>
  <si>
    <t>230-171-126</t>
  </si>
  <si>
    <t>230-171-172</t>
  </si>
  <si>
    <t>230-171-411</t>
  </si>
  <si>
    <t>230-173-311</t>
  </si>
  <si>
    <t>23A-171-326</t>
  </si>
  <si>
    <t>23A-181-162</t>
  </si>
  <si>
    <t>23A-ALL-326</t>
  </si>
  <si>
    <t>240-163-173</t>
  </si>
  <si>
    <t>240-169-131</t>
  </si>
  <si>
    <t>240-169-211</t>
  </si>
  <si>
    <t>240-169-221</t>
  </si>
  <si>
    <t>240-169-231</t>
  </si>
  <si>
    <t>240-170-121</t>
  </si>
  <si>
    <t>240-170-211</t>
  </si>
  <si>
    <t>240-170-221</t>
  </si>
  <si>
    <t>240-173-311</t>
  </si>
  <si>
    <t>240-181-173</t>
  </si>
  <si>
    <t>240-181-211</t>
  </si>
  <si>
    <t>240-181-221</t>
  </si>
  <si>
    <t>241-171-167</t>
  </si>
  <si>
    <t>241-171-418</t>
  </si>
  <si>
    <t>241-171-459</t>
  </si>
  <si>
    <t>241-181-411</t>
  </si>
  <si>
    <t>241-181-461</t>
  </si>
  <si>
    <t>241-181-462</t>
  </si>
  <si>
    <t>241-ALL-459</t>
  </si>
  <si>
    <t>24N-171-422</t>
  </si>
  <si>
    <t>250-167-232</t>
  </si>
  <si>
    <t>250-171-165</t>
  </si>
  <si>
    <t>250-171-232</t>
  </si>
  <si>
    <t>250-171-312</t>
  </si>
  <si>
    <t>250-171-321</t>
  </si>
  <si>
    <t>250-171-341</t>
  </si>
  <si>
    <t>250-171-343</t>
  </si>
  <si>
    <t>250-171-461</t>
  </si>
  <si>
    <t>250-181-162</t>
  </si>
  <si>
    <t>250-181-232</t>
  </si>
  <si>
    <t>250-181-392</t>
  </si>
  <si>
    <t>250-181-461</t>
  </si>
  <si>
    <t>250-ALL-165</t>
  </si>
  <si>
    <t>250-ALL-312</t>
  </si>
  <si>
    <t>250-ALL-321</t>
  </si>
  <si>
    <t>250-ALL-341</t>
  </si>
  <si>
    <t>250-ALL-343</t>
  </si>
  <si>
    <t>260-166-392</t>
  </si>
  <si>
    <t>260-167-311</t>
  </si>
  <si>
    <t>260-171-146</t>
  </si>
  <si>
    <t>260-171-221</t>
  </si>
  <si>
    <t>260-171-231</t>
  </si>
  <si>
    <t>260-171-541</t>
  </si>
  <si>
    <t>260-171-542</t>
  </si>
  <si>
    <t>260-181-143</t>
  </si>
  <si>
    <t>260-181-167</t>
  </si>
  <si>
    <t>260-181-180</t>
  </si>
  <si>
    <t>260-181-183</t>
  </si>
  <si>
    <t>260-181-192</t>
  </si>
  <si>
    <t>260-181-198</t>
  </si>
  <si>
    <t>260-181-422</t>
  </si>
  <si>
    <t>260-181-459</t>
  </si>
  <si>
    <t>260-181-461</t>
  </si>
  <si>
    <t>260-181-522</t>
  </si>
  <si>
    <t>260-ALL-143</t>
  </si>
  <si>
    <t>260-ALL-167</t>
  </si>
  <si>
    <t>260-ALL-180</t>
  </si>
  <si>
    <t>260-ALL-183</t>
  </si>
  <si>
    <t>260-ALL-459</t>
  </si>
  <si>
    <t>260-ALL-522</t>
  </si>
  <si>
    <t>26C-171-311</t>
  </si>
  <si>
    <t>270-171-331</t>
  </si>
  <si>
    <t>270-181-135</t>
  </si>
  <si>
    <t>270-181-142</t>
  </si>
  <si>
    <t>270-ALL-135</t>
  </si>
  <si>
    <t>270-ALL-331</t>
  </si>
  <si>
    <t>280-163-462</t>
  </si>
  <si>
    <t>280-169-131</t>
  </si>
  <si>
    <t>280-169-211</t>
  </si>
  <si>
    <t>280-169-221</t>
  </si>
  <si>
    <t>280-171-135</t>
  </si>
  <si>
    <t>280-171-196</t>
  </si>
  <si>
    <t>280-171-221</t>
  </si>
  <si>
    <t>280-171-231</t>
  </si>
  <si>
    <t>280-181-121</t>
  </si>
  <si>
    <t>280-ALL-121</t>
  </si>
  <si>
    <t>280-ALL-196</t>
  </si>
  <si>
    <t>290-171-311</t>
  </si>
  <si>
    <t>291-171-413</t>
  </si>
  <si>
    <t>291-181-121</t>
  </si>
  <si>
    <t>291-181-135</t>
  </si>
  <si>
    <t>291-181-183</t>
  </si>
  <si>
    <t>291-181-187</t>
  </si>
  <si>
    <t>291-181-192</t>
  </si>
  <si>
    <t>291-181-211</t>
  </si>
  <si>
    <t>291-181-221</t>
  </si>
  <si>
    <t>291-181-231</t>
  </si>
  <si>
    <t>291-181-312</t>
  </si>
  <si>
    <t>291-181-411</t>
  </si>
  <si>
    <t>291-181-418</t>
  </si>
  <si>
    <t>291-181-462</t>
  </si>
  <si>
    <t>291-ALL-413</t>
  </si>
  <si>
    <t>292-171-462</t>
  </si>
  <si>
    <t>292-181-183</t>
  </si>
  <si>
    <t>292-181-211</t>
  </si>
  <si>
    <t>292-181-221</t>
  </si>
  <si>
    <t>292-181-343</t>
  </si>
  <si>
    <t>292-ALL-183</t>
  </si>
  <si>
    <t>292-ALL-343</t>
  </si>
  <si>
    <t>295-171-162</t>
  </si>
  <si>
    <t>295-171-167</t>
  </si>
  <si>
    <t>295-171-211</t>
  </si>
  <si>
    <t>295-171-221</t>
  </si>
  <si>
    <t>295-181-121</t>
  </si>
  <si>
    <t>295-181-131</t>
  </si>
  <si>
    <t>295-181-221</t>
  </si>
  <si>
    <t>295-ALL-131</t>
  </si>
  <si>
    <t>295-ALL-162</t>
  </si>
  <si>
    <t>295-ALL-167</t>
  </si>
  <si>
    <t>295-ALL-221</t>
  </si>
  <si>
    <t>310-163-532</t>
  </si>
  <si>
    <t>310-163-541</t>
  </si>
  <si>
    <t>310-167-418</t>
  </si>
  <si>
    <t>310-170-121</t>
  </si>
  <si>
    <t>310-170-211</t>
  </si>
  <si>
    <t>310-170-221</t>
  </si>
  <si>
    <t>310-171-181</t>
  </si>
  <si>
    <t>310-181-193</t>
  </si>
  <si>
    <t>310-181-422</t>
  </si>
  <si>
    <t>310-181-462</t>
  </si>
  <si>
    <t>310-ALL-193</t>
  </si>
  <si>
    <t>320-169-146</t>
  </si>
  <si>
    <t>320-169-231</t>
  </si>
  <si>
    <t>320-170-143</t>
  </si>
  <si>
    <t>320-171-141</t>
  </si>
  <si>
    <t>320-171-199</t>
  </si>
  <si>
    <t>320-171-311</t>
  </si>
  <si>
    <t>320-171-325</t>
  </si>
  <si>
    <t>320-171-411</t>
  </si>
  <si>
    <t>320-171-532</t>
  </si>
  <si>
    <t>320-ALL-141</t>
  </si>
  <si>
    <t>320-ALL-143</t>
  </si>
  <si>
    <t>320-ALL-199</t>
  </si>
  <si>
    <t>320-ALL-325</t>
  </si>
  <si>
    <t>320-ALL-532</t>
  </si>
  <si>
    <t>32A-167-317</t>
  </si>
  <si>
    <t>32A-173-311</t>
  </si>
  <si>
    <t>32A-ALL-317</t>
  </si>
  <si>
    <t>32D-169-311</t>
  </si>
  <si>
    <t>32D-181-411</t>
  </si>
  <si>
    <t>32M-171-411</t>
  </si>
  <si>
    <t>32M-181-231</t>
  </si>
  <si>
    <t>32M-181-239</t>
  </si>
  <si>
    <t>32M-ALL-239</t>
  </si>
  <si>
    <t>330-181-148</t>
  </si>
  <si>
    <t>330-181-181</t>
  </si>
  <si>
    <t>330-181-197</t>
  </si>
  <si>
    <t>330-181-411</t>
  </si>
  <si>
    <t>330-181-459</t>
  </si>
  <si>
    <t>330-ALL-148</t>
  </si>
  <si>
    <t>330-ALL-181</t>
  </si>
  <si>
    <t>330-ALL-197</t>
  </si>
  <si>
    <t>330-ALL-459</t>
  </si>
  <si>
    <t>33A-181-551</t>
  </si>
  <si>
    <t>33A-ALL-551</t>
  </si>
  <si>
    <t>340-171-311</t>
  </si>
  <si>
    <t>340-181-192</t>
  </si>
  <si>
    <t>34D-171-411</t>
  </si>
  <si>
    <t>34D-181-121</t>
  </si>
  <si>
    <t>34Z-171-341</t>
  </si>
  <si>
    <t>34Z-171-361</t>
  </si>
  <si>
    <t>34Z-171-418</t>
  </si>
  <si>
    <t>34Z-181-148</t>
  </si>
  <si>
    <t>34Z-181-231</t>
  </si>
  <si>
    <t>34Z-ALL-148</t>
  </si>
  <si>
    <t>34Z-ALL-231</t>
  </si>
  <si>
    <t>34Z-ALL-361</t>
  </si>
  <si>
    <t>34Z-ALL-418</t>
  </si>
  <si>
    <t>350-169-162</t>
  </si>
  <si>
    <t>350-169-184</t>
  </si>
  <si>
    <t>350-169-199</t>
  </si>
  <si>
    <t>350-171-461</t>
  </si>
  <si>
    <t>350-171-462</t>
  </si>
  <si>
    <t>350-181-551</t>
  </si>
  <si>
    <t>350-ALL-162</t>
  </si>
  <si>
    <t>350-ALL-184</t>
  </si>
  <si>
    <t>350-ALL-199</t>
  </si>
  <si>
    <t>350-ALL-551</t>
  </si>
  <si>
    <t>360-181-312</t>
  </si>
  <si>
    <t>360-181-314</t>
  </si>
  <si>
    <t>360-181-326</t>
  </si>
  <si>
    <t>360-ALL-312</t>
  </si>
  <si>
    <t>36C-170-143</t>
  </si>
  <si>
    <t>36C-170-211</t>
  </si>
  <si>
    <t>36C-170-231</t>
  </si>
  <si>
    <t>36C-181-121</t>
  </si>
  <si>
    <t>36C-181-131</t>
  </si>
  <si>
    <t>36C-181-211</t>
  </si>
  <si>
    <t>36C-181-229</t>
  </si>
  <si>
    <t>36C-181-231</t>
  </si>
  <si>
    <t>36C-181-233</t>
  </si>
  <si>
    <t>36C-ALL-143</t>
  </si>
  <si>
    <t>36F-181-311</t>
  </si>
  <si>
    <t>36F-181-411</t>
  </si>
  <si>
    <t>36G-165-418</t>
  </si>
  <si>
    <t>36G-169-317</t>
  </si>
  <si>
    <t>36G-170-311</t>
  </si>
  <si>
    <t>370-163-312</t>
  </si>
  <si>
    <t>370-163-472</t>
  </si>
  <si>
    <t>370-170-472</t>
  </si>
  <si>
    <t>370-171-411</t>
  </si>
  <si>
    <t>370-178-472</t>
  </si>
  <si>
    <t>370-ALL-472</t>
  </si>
  <si>
    <t>380-171-121</t>
  </si>
  <si>
    <t>390-163-151</t>
  </si>
  <si>
    <t>390-163-173</t>
  </si>
  <si>
    <t>390-171-121</t>
  </si>
  <si>
    <t>390-171-221</t>
  </si>
  <si>
    <t>390-171-231</t>
  </si>
  <si>
    <t>390-178-418</t>
  </si>
  <si>
    <t>390-181-131</t>
  </si>
  <si>
    <t>390-181-143</t>
  </si>
  <si>
    <t>390-181-180</t>
  </si>
  <si>
    <t>390-ALL-173</t>
  </si>
  <si>
    <t>400-173-311</t>
  </si>
  <si>
    <t>410-170-331</t>
  </si>
  <si>
    <t>410-171-196</t>
  </si>
  <si>
    <t>410-171-198</t>
  </si>
  <si>
    <t>410-171-523</t>
  </si>
  <si>
    <t>410-ALL-331</t>
  </si>
  <si>
    <t>410-ALL-523</t>
  </si>
  <si>
    <t>41F-181-143</t>
  </si>
  <si>
    <t>41F-ALL-143</t>
  </si>
  <si>
    <t>41K-181-116</t>
  </si>
  <si>
    <t>41K-181-211</t>
  </si>
  <si>
    <t>41K-181-462</t>
  </si>
  <si>
    <t>41K-ALL-116</t>
  </si>
  <si>
    <t>41N-169-311</t>
  </si>
  <si>
    <t>421-171-351</t>
  </si>
  <si>
    <t>421-181-162</t>
  </si>
  <si>
    <t>421-ALL-351</t>
  </si>
  <si>
    <t>422-171-541</t>
  </si>
  <si>
    <t>422-181-175</t>
  </si>
  <si>
    <t>422-181-312</t>
  </si>
  <si>
    <t>422-ALL-175</t>
  </si>
  <si>
    <t>42B-171-229</t>
  </si>
  <si>
    <t>42B-171-231</t>
  </si>
  <si>
    <t>42B-181-121</t>
  </si>
  <si>
    <t>42B-181-211</t>
  </si>
  <si>
    <t>42B-181-229</t>
  </si>
  <si>
    <t>42B-181-231</t>
  </si>
  <si>
    <t>42B-ALL-229</t>
  </si>
  <si>
    <t>430-173-311</t>
  </si>
  <si>
    <t>430-181-462</t>
  </si>
  <si>
    <t>43D-181-131</t>
  </si>
  <si>
    <t>43D-181-411</t>
  </si>
  <si>
    <t>43D-181-418</t>
  </si>
  <si>
    <t>43D-ALL-131</t>
  </si>
  <si>
    <t>44A-171-418</t>
  </si>
  <si>
    <t>450-167-192</t>
  </si>
  <si>
    <t>450-171-199</t>
  </si>
  <si>
    <t>450-181-142</t>
  </si>
  <si>
    <t>450-181-181</t>
  </si>
  <si>
    <t>450-181-211</t>
  </si>
  <si>
    <t>450-181-221</t>
  </si>
  <si>
    <t>450-181-231</t>
  </si>
  <si>
    <t>450-181-418</t>
  </si>
  <si>
    <t>45A-170-211</t>
  </si>
  <si>
    <t>45A-ALL-211</t>
  </si>
  <si>
    <t>460-171-135</t>
  </si>
  <si>
    <t>460-181-211</t>
  </si>
  <si>
    <t>460-181-221</t>
  </si>
  <si>
    <t>460-181-231</t>
  </si>
  <si>
    <t>460-ALL-135</t>
  </si>
  <si>
    <t>470-171-411</t>
  </si>
  <si>
    <t>470-171-551</t>
  </si>
  <si>
    <t>470-181-422</t>
  </si>
  <si>
    <t>470-ALL-422</t>
  </si>
  <si>
    <t>470-ALL-551</t>
  </si>
  <si>
    <t>480-163-462</t>
  </si>
  <si>
    <t>490-171-143</t>
  </si>
  <si>
    <t>490-171-146</t>
  </si>
  <si>
    <t>490-171-333</t>
  </si>
  <si>
    <t>490-171-461</t>
  </si>
  <si>
    <t>490-ALL-143</t>
  </si>
  <si>
    <t>490-ALL-333</t>
  </si>
  <si>
    <t>49D-171-143</t>
  </si>
  <si>
    <t>49D-171-148</t>
  </si>
  <si>
    <t>49D-181-211</t>
  </si>
  <si>
    <t>49D-ALL-148</t>
  </si>
  <si>
    <t>49F-163-312</t>
  </si>
  <si>
    <t>500-171-342</t>
  </si>
  <si>
    <t>500-ALL-342</t>
  </si>
  <si>
    <t>50Z-163-462</t>
  </si>
  <si>
    <t>50Z-164-462</t>
  </si>
  <si>
    <t>50Z-ALL-462</t>
  </si>
  <si>
    <t>510-163-461</t>
  </si>
  <si>
    <t>510-171-143</t>
  </si>
  <si>
    <t>510-171-198</t>
  </si>
  <si>
    <t>510-171-462</t>
  </si>
  <si>
    <t>510-181-135</t>
  </si>
  <si>
    <t>510-181-231</t>
  </si>
  <si>
    <t>510-ALL-143</t>
  </si>
  <si>
    <t>530-171-331</t>
  </si>
  <si>
    <t>530-181-411</t>
  </si>
  <si>
    <t>530-181-413</t>
  </si>
  <si>
    <t>530-181-462</t>
  </si>
  <si>
    <t>53C-171-541</t>
  </si>
  <si>
    <t>540-169-311</t>
  </si>
  <si>
    <t>540-171-331</t>
  </si>
  <si>
    <t>540-181-143</t>
  </si>
  <si>
    <t>540-181-211</t>
  </si>
  <si>
    <t>540-ALL-143</t>
  </si>
  <si>
    <t>540-ALL-331</t>
  </si>
  <si>
    <t>54A-171-171</t>
  </si>
  <si>
    <t>54A-171-173</t>
  </si>
  <si>
    <t>54A-181-173</t>
  </si>
  <si>
    <t>550-171-180</t>
  </si>
  <si>
    <t>550-171-192</t>
  </si>
  <si>
    <t>550-178-418</t>
  </si>
  <si>
    <t>55A-164-131</t>
  </si>
  <si>
    <t>55A-164-211</t>
  </si>
  <si>
    <t>55A-164-229</t>
  </si>
  <si>
    <t>55A-164-231</t>
  </si>
  <si>
    <t>55A-171-121</t>
  </si>
  <si>
    <t>55A-171-151</t>
  </si>
  <si>
    <t>55A-171-211</t>
  </si>
  <si>
    <t>55A-173-317</t>
  </si>
  <si>
    <t>55A-ALL-131</t>
  </si>
  <si>
    <t>55A-ALL-151</t>
  </si>
  <si>
    <t>55A-ALL-317</t>
  </si>
  <si>
    <t>560-181-312</t>
  </si>
  <si>
    <t>570-181-143</t>
  </si>
  <si>
    <t>590-181-146</t>
  </si>
  <si>
    <t>590-181-148</t>
  </si>
  <si>
    <t>590-181-163</t>
  </si>
  <si>
    <t>590-181-211</t>
  </si>
  <si>
    <t>590-181-221</t>
  </si>
  <si>
    <t>590-181-231</t>
  </si>
  <si>
    <t>590-181-462</t>
  </si>
  <si>
    <t>590-ALL-148</t>
  </si>
  <si>
    <t>600-163-199</t>
  </si>
  <si>
    <t>600-165-392</t>
  </si>
  <si>
    <t>600-165-411</t>
  </si>
  <si>
    <t>600-171-235</t>
  </si>
  <si>
    <t>600-181-146</t>
  </si>
  <si>
    <t>600-181-211</t>
  </si>
  <si>
    <t>600-181-392</t>
  </si>
  <si>
    <t>60B-163-415</t>
  </si>
  <si>
    <t>60B-ALL-415</t>
  </si>
  <si>
    <t>60D-172-146</t>
  </si>
  <si>
    <t>60D-172-211</t>
  </si>
  <si>
    <t>60D-172-234</t>
  </si>
  <si>
    <t>60D-172-312</t>
  </si>
  <si>
    <t>60D-172-411</t>
  </si>
  <si>
    <t>60D-ALL-146</t>
  </si>
  <si>
    <t>60D-ALL-234</t>
  </si>
  <si>
    <t>60D-ALL-312</t>
  </si>
  <si>
    <t>60F-165-418</t>
  </si>
  <si>
    <t>60F-170-143</t>
  </si>
  <si>
    <t>60F-170-211</t>
  </si>
  <si>
    <t>60F-172-418</t>
  </si>
  <si>
    <t>60F-ALL-211</t>
  </si>
  <si>
    <t>60N-171-418</t>
  </si>
  <si>
    <t>610-181-151</t>
  </si>
  <si>
    <t>610-181-211</t>
  </si>
  <si>
    <t>610-ALL-151</t>
  </si>
  <si>
    <t>61J-167-411</t>
  </si>
  <si>
    <t>61N-171-411</t>
  </si>
  <si>
    <t>61N-181-121</t>
  </si>
  <si>
    <t>61N-181-131</t>
  </si>
  <si>
    <t>61N-181-211</t>
  </si>
  <si>
    <t>61N-181-231</t>
  </si>
  <si>
    <t>61N-ALL-131</t>
  </si>
  <si>
    <t>61N-ALL-231</t>
  </si>
  <si>
    <t>61P-181-142</t>
  </si>
  <si>
    <t>61P-181-211</t>
  </si>
  <si>
    <t>61V-171-131</t>
  </si>
  <si>
    <t>61V-ALL-131</t>
  </si>
  <si>
    <t>62A-171-131</t>
  </si>
  <si>
    <t>62A-171-211</t>
  </si>
  <si>
    <t>62A-181-311</t>
  </si>
  <si>
    <t>62A-181-411</t>
  </si>
  <si>
    <t>62A-ALL-131</t>
  </si>
  <si>
    <t>62K-171-319</t>
  </si>
  <si>
    <t>62K-181-143</t>
  </si>
  <si>
    <t>62K-181-311</t>
  </si>
  <si>
    <t>62K-181-312</t>
  </si>
  <si>
    <t>62K-181-333</t>
  </si>
  <si>
    <t>62K-181-411</t>
  </si>
  <si>
    <t>62K-181-418</t>
  </si>
  <si>
    <t>62K-ALL-143</t>
  </si>
  <si>
    <t>62K-ALL-312</t>
  </si>
  <si>
    <t>62K-ALL-319</t>
  </si>
  <si>
    <t>62K-ALL-333</t>
  </si>
  <si>
    <t>630-163-146</t>
  </si>
  <si>
    <t>630-170-143</t>
  </si>
  <si>
    <t>630-170-211</t>
  </si>
  <si>
    <t>630-171-163</t>
  </si>
  <si>
    <t>630-171-333</t>
  </si>
  <si>
    <t>630-ALL-143</t>
  </si>
  <si>
    <t>630-ALL-146</t>
  </si>
  <si>
    <t>630-ALL-163</t>
  </si>
  <si>
    <t>630-ALL-333</t>
  </si>
  <si>
    <t>63C-169-311</t>
  </si>
  <si>
    <t>640-167-411</t>
  </si>
  <si>
    <t>640-169-192</t>
  </si>
  <si>
    <t>640-169-211</t>
  </si>
  <si>
    <t>640-169-221</t>
  </si>
  <si>
    <t>640-181-146</t>
  </si>
  <si>
    <t>640-181-152</t>
  </si>
  <si>
    <t>640-181-461</t>
  </si>
  <si>
    <t>640-181-541</t>
  </si>
  <si>
    <t>640-ALL-541</t>
  </si>
  <si>
    <t>650-170-162</t>
  </si>
  <si>
    <t>650-171-152</t>
  </si>
  <si>
    <t>650-171-311</t>
  </si>
  <si>
    <t>650-171-462</t>
  </si>
  <si>
    <t>650-171-541</t>
  </si>
  <si>
    <t>650-ALL-152</t>
  </si>
  <si>
    <t>65A-181-461</t>
  </si>
  <si>
    <t>65D-172-131</t>
  </si>
  <si>
    <t>65D-ALL-131</t>
  </si>
  <si>
    <t>65F-172-116</t>
  </si>
  <si>
    <t>65F-172-121</t>
  </si>
  <si>
    <t>65F-172-131</t>
  </si>
  <si>
    <t>65F-ALL-116</t>
  </si>
  <si>
    <t>65F-ALL-131</t>
  </si>
  <si>
    <t>65Z-171-133</t>
  </si>
  <si>
    <t>65Z-ALL-133</t>
  </si>
  <si>
    <t>66A-171-311</t>
  </si>
  <si>
    <t>670-171-192</t>
  </si>
  <si>
    <t>670-171-211</t>
  </si>
  <si>
    <t>670-171-221</t>
  </si>
  <si>
    <t>670-171-411</t>
  </si>
  <si>
    <t>670-181-411</t>
  </si>
  <si>
    <t>680-171-141</t>
  </si>
  <si>
    <t>680-ALL-141</t>
  </si>
  <si>
    <t>681-171-192</t>
  </si>
  <si>
    <t>681-171-199</t>
  </si>
  <si>
    <t>681-171-221</t>
  </si>
  <si>
    <t>681-171-313</t>
  </si>
  <si>
    <t>681-171-459</t>
  </si>
  <si>
    <t>681-ALL-199</t>
  </si>
  <si>
    <t>681-ALL-313</t>
  </si>
  <si>
    <t>681-ALL-459</t>
  </si>
  <si>
    <t>68C-169-131</t>
  </si>
  <si>
    <t>68C-169-211</t>
  </si>
  <si>
    <t>68C-ALL-131</t>
  </si>
  <si>
    <t>700-171-121</t>
  </si>
  <si>
    <t>700-171-231</t>
  </si>
  <si>
    <t>700-171-411</t>
  </si>
  <si>
    <t>700-181-183</t>
  </si>
  <si>
    <t>700-ALL-183</t>
  </si>
  <si>
    <t>710-181-165</t>
  </si>
  <si>
    <t>710-181-462</t>
  </si>
  <si>
    <t>710-ALL-165</t>
  </si>
  <si>
    <t>720-163-312</t>
  </si>
  <si>
    <t>720-166-392</t>
  </si>
  <si>
    <t>720-181-411</t>
  </si>
  <si>
    <t>730-170-121</t>
  </si>
  <si>
    <t>730-170-221</t>
  </si>
  <si>
    <t>730-170-231</t>
  </si>
  <si>
    <t>730-171-162</t>
  </si>
  <si>
    <t>730-181-135</t>
  </si>
  <si>
    <t>730-ALL-162</t>
  </si>
  <si>
    <t>73A-181-411</t>
  </si>
  <si>
    <t>73B-182-411</t>
  </si>
  <si>
    <t>740-171-135</t>
  </si>
  <si>
    <t>740-171-199</t>
  </si>
  <si>
    <t>740-181-141</t>
  </si>
  <si>
    <t>740-181-311</t>
  </si>
  <si>
    <t>740-181-411</t>
  </si>
  <si>
    <t>740-ALL-135</t>
  </si>
  <si>
    <t>740-ALL-141</t>
  </si>
  <si>
    <t>750-171-151</t>
  </si>
  <si>
    <t>750-171-162</t>
  </si>
  <si>
    <t>750-171-311</t>
  </si>
  <si>
    <t>750-171-411</t>
  </si>
  <si>
    <t>750-ALL-162</t>
  </si>
  <si>
    <t>760-171-180</t>
  </si>
  <si>
    <t>760-ALL-141</t>
  </si>
  <si>
    <t>761-181-143</t>
  </si>
  <si>
    <t>761-181-211</t>
  </si>
  <si>
    <t>761-181-311</t>
  </si>
  <si>
    <t>770-169-181</t>
  </si>
  <si>
    <t>770-171-143</t>
  </si>
  <si>
    <t>770-181-392</t>
  </si>
  <si>
    <t>770-ALL-143</t>
  </si>
  <si>
    <t>780-169-317</t>
  </si>
  <si>
    <t>780-181-196</t>
  </si>
  <si>
    <t>78B-172-131</t>
  </si>
  <si>
    <t>78B-172-211</t>
  </si>
  <si>
    <t>78B-ALL-131</t>
  </si>
  <si>
    <t>790-165-418</t>
  </si>
  <si>
    <t>790-167-198</t>
  </si>
  <si>
    <t>790-167-211</t>
  </si>
  <si>
    <t>790-167-221</t>
  </si>
  <si>
    <t>790-169-131</t>
  </si>
  <si>
    <t>790-169-211</t>
  </si>
  <si>
    <t>790-169-221</t>
  </si>
  <si>
    <t>790-169-231</t>
  </si>
  <si>
    <t>790-171-418</t>
  </si>
  <si>
    <t>790-181-462</t>
  </si>
  <si>
    <t>79A-172-411</t>
  </si>
  <si>
    <t>79A-172-462</t>
  </si>
  <si>
    <t>79Z-163-311</t>
  </si>
  <si>
    <t>79Z-181-151</t>
  </si>
  <si>
    <t>79Z-181-221</t>
  </si>
  <si>
    <t>79Z-181-231</t>
  </si>
  <si>
    <t>800-171-142</t>
  </si>
  <si>
    <t>800-171-143</t>
  </si>
  <si>
    <t>800-171-181</t>
  </si>
  <si>
    <t>800-186-121</t>
  </si>
  <si>
    <t>800-186-211</t>
  </si>
  <si>
    <t>800-186-221</t>
  </si>
  <si>
    <t>800-186-231</t>
  </si>
  <si>
    <t>800-186-411</t>
  </si>
  <si>
    <t>800-ALL-143</t>
  </si>
  <si>
    <t>810-171-141</t>
  </si>
  <si>
    <t>810-171-461</t>
  </si>
  <si>
    <t>81B-171-411</t>
  </si>
  <si>
    <t>81B-171-422</t>
  </si>
  <si>
    <t>81B-ALL-422</t>
  </si>
  <si>
    <t>820-165-418</t>
  </si>
  <si>
    <t>820-181-143</t>
  </si>
  <si>
    <t>821-163-326</t>
  </si>
  <si>
    <t>821-171-121</t>
  </si>
  <si>
    <t>821-178-418</t>
  </si>
  <si>
    <t>821-ALL-326</t>
  </si>
  <si>
    <t>840-165-392</t>
  </si>
  <si>
    <t>840-181-184</t>
  </si>
  <si>
    <t>840-181-331</t>
  </si>
  <si>
    <t>840-181-392</t>
  </si>
  <si>
    <t>840-181-462</t>
  </si>
  <si>
    <t>840-ALL-184</t>
  </si>
  <si>
    <t>840-ALL-331</t>
  </si>
  <si>
    <t>84B-170-143</t>
  </si>
  <si>
    <t>84B-170-211</t>
  </si>
  <si>
    <t>84B-172-344</t>
  </si>
  <si>
    <t>84B-ALL-143</t>
  </si>
  <si>
    <t>84B-ALL-344</t>
  </si>
  <si>
    <t>850-181-175</t>
  </si>
  <si>
    <t>850-181-411</t>
  </si>
  <si>
    <t>850-181-422</t>
  </si>
  <si>
    <t>850-181-423</t>
  </si>
  <si>
    <t>850-181-424</t>
  </si>
  <si>
    <t>850-181-425</t>
  </si>
  <si>
    <t>850-ALL-175</t>
  </si>
  <si>
    <t>850-ALL-422</t>
  </si>
  <si>
    <t>850-ALL-423</t>
  </si>
  <si>
    <t>850-ALL-424</t>
  </si>
  <si>
    <t>850-ALL-425</t>
  </si>
  <si>
    <t>860-165-418</t>
  </si>
  <si>
    <t>860-171-152</t>
  </si>
  <si>
    <t>860-171-180</t>
  </si>
  <si>
    <t>860-171-332</t>
  </si>
  <si>
    <t>860-181-411</t>
  </si>
  <si>
    <t>860-ALL-180</t>
  </si>
  <si>
    <t>860-ALL-332</t>
  </si>
  <si>
    <t>862-171-461</t>
  </si>
  <si>
    <t>862-173-317</t>
  </si>
  <si>
    <t>862-181-180</t>
  </si>
  <si>
    <t>862-181-181</t>
  </si>
  <si>
    <t>862-ALL-181</t>
  </si>
  <si>
    <t>862-ALL-317</t>
  </si>
  <si>
    <t>862-ALL-461</t>
  </si>
  <si>
    <t>86T-172-418</t>
  </si>
  <si>
    <t>86T-172-423</t>
  </si>
  <si>
    <t>86T-172-462</t>
  </si>
  <si>
    <t>86T-172-471</t>
  </si>
  <si>
    <t>86T-ALL-423</t>
  </si>
  <si>
    <t>870-181-180</t>
  </si>
  <si>
    <t>87A-171-134</t>
  </si>
  <si>
    <t>87A-171-211</t>
  </si>
  <si>
    <t>87A-171-221</t>
  </si>
  <si>
    <t>87A-171-231</t>
  </si>
  <si>
    <t>87A-ALL-134</t>
  </si>
  <si>
    <t>880-181-143</t>
  </si>
  <si>
    <t>880-181-162</t>
  </si>
  <si>
    <t>880-ALL-143</t>
  </si>
  <si>
    <t>88A-171-121</t>
  </si>
  <si>
    <t>88A-171-142</t>
  </si>
  <si>
    <t>88A-171-211</t>
  </si>
  <si>
    <t>88A-171-221</t>
  </si>
  <si>
    <t>88A-171-231</t>
  </si>
  <si>
    <t>88A-ALL-142</t>
  </si>
  <si>
    <t>890-167-311</t>
  </si>
  <si>
    <t>890-174-183</t>
  </si>
  <si>
    <t>890-174-211</t>
  </si>
  <si>
    <t>890-174-229</t>
  </si>
  <si>
    <t>890-ALL-229</t>
  </si>
  <si>
    <t>900-163-462</t>
  </si>
  <si>
    <t>900-171-192</t>
  </si>
  <si>
    <t>900-171-312</t>
  </si>
  <si>
    <t>900-171-551</t>
  </si>
  <si>
    <t>900-ALL-312</t>
  </si>
  <si>
    <t>900-ALL-551</t>
  </si>
  <si>
    <t>90A-167-317</t>
  </si>
  <si>
    <t>90A-169-311</t>
  </si>
  <si>
    <t>90A-172-422</t>
  </si>
  <si>
    <t>90A-ALL-317</t>
  </si>
  <si>
    <t>90A-ALL-422</t>
  </si>
  <si>
    <t>90B-169-146</t>
  </si>
  <si>
    <t>90B-169-211</t>
  </si>
  <si>
    <t>90B-172-418</t>
  </si>
  <si>
    <t>90B-ALL-146</t>
  </si>
  <si>
    <t>90D-173-311</t>
  </si>
  <si>
    <t>91B-169-131</t>
  </si>
  <si>
    <t>91B-169-211</t>
  </si>
  <si>
    <t>91B-169-221</t>
  </si>
  <si>
    <t>91B-169-231</t>
  </si>
  <si>
    <t>920-163-121</t>
  </si>
  <si>
    <t>920-163-125</t>
  </si>
  <si>
    <t>920-167-411</t>
  </si>
  <si>
    <t>920-171-121</t>
  </si>
  <si>
    <t>920-171-142</t>
  </si>
  <si>
    <t>920-171-151</t>
  </si>
  <si>
    <t>920-171-165</t>
  </si>
  <si>
    <t>920-171-180</t>
  </si>
  <si>
    <t>920-171-184</t>
  </si>
  <si>
    <t>920-ALL-125</t>
  </si>
  <si>
    <t>920-ALL-165</t>
  </si>
  <si>
    <t>92B-171-211</t>
  </si>
  <si>
    <t>92D-182-121</t>
  </si>
  <si>
    <t>92L-163-418</t>
  </si>
  <si>
    <t>92L-163-462</t>
  </si>
  <si>
    <t>92L-165-418</t>
  </si>
  <si>
    <t>92R-ALL-135</t>
  </si>
  <si>
    <t>92S-172-326</t>
  </si>
  <si>
    <t>92S-172-411</t>
  </si>
  <si>
    <t>92S-ALL-326</t>
  </si>
  <si>
    <t>92U-172-311</t>
  </si>
  <si>
    <t>92Y-ALL-311</t>
  </si>
  <si>
    <t>930-171-343</t>
  </si>
  <si>
    <t>93L-181-146</t>
  </si>
  <si>
    <t>93L-181-211</t>
  </si>
  <si>
    <t>93L-ALL-146</t>
  </si>
  <si>
    <t>93L-ALL-211</t>
  </si>
  <si>
    <t>93Q-171-131</t>
  </si>
  <si>
    <t>93Q-171-211</t>
  </si>
  <si>
    <t>93Q-171-312</t>
  </si>
  <si>
    <t>93Q-171-462</t>
  </si>
  <si>
    <t>93Q-181-116</t>
  </si>
  <si>
    <t>93Q-181-211</t>
  </si>
  <si>
    <t>93Q-181-411</t>
  </si>
  <si>
    <t>940-166-418</t>
  </si>
  <si>
    <t>940-181-151</t>
  </si>
  <si>
    <t>940-181-411</t>
  </si>
  <si>
    <t>940-ALL-151</t>
  </si>
  <si>
    <t>94Z-181-231</t>
  </si>
  <si>
    <t>94Z-ALL-231</t>
  </si>
  <si>
    <t>950-181-131</t>
  </si>
  <si>
    <t>950-181-162</t>
  </si>
  <si>
    <t>950-181-164</t>
  </si>
  <si>
    <t>950-ALL-164</t>
  </si>
  <si>
    <t>95A-171-121</t>
  </si>
  <si>
    <t>95A-171-141</t>
  </si>
  <si>
    <t>95A-171-211</t>
  </si>
  <si>
    <t>95A-ALL-141</t>
  </si>
  <si>
    <t>960-167-462</t>
  </si>
  <si>
    <t>960-181-532</t>
  </si>
  <si>
    <t>960-ALL-532</t>
  </si>
  <si>
    <t>96F-171-462</t>
  </si>
  <si>
    <t>980-163-198</t>
  </si>
  <si>
    <t>980-165-411</t>
  </si>
  <si>
    <t>980-171-121</t>
  </si>
  <si>
    <t>980-171-392</t>
  </si>
  <si>
    <t>980-181-392</t>
  </si>
  <si>
    <t>980-ALL-121</t>
  </si>
  <si>
    <t>990-171-143</t>
  </si>
  <si>
    <t>990-171-167</t>
  </si>
  <si>
    <t>990-171-414</t>
  </si>
  <si>
    <t>990-171-423</t>
  </si>
  <si>
    <t>990-171-462</t>
  </si>
  <si>
    <t>990-ALL-143</t>
  </si>
  <si>
    <t>990-ALL-167</t>
  </si>
  <si>
    <t>ALL-163-415</t>
  </si>
  <si>
    <t>ALL-163-532</t>
  </si>
  <si>
    <t>ALL-169-162</t>
  </si>
  <si>
    <t>ALL-169-184</t>
  </si>
  <si>
    <t>ALL-169-199</t>
  </si>
  <si>
    <t>ALL-170-312</t>
  </si>
  <si>
    <t>ALL-170-331</t>
  </si>
  <si>
    <t>ALL-171-129_2</t>
  </si>
  <si>
    <t>ALL-171-188</t>
  </si>
  <si>
    <t>ALL-171-321</t>
  </si>
  <si>
    <t>ALL-172-116</t>
  </si>
  <si>
    <t>ALL-172-146</t>
  </si>
  <si>
    <t>ALL-172-234</t>
  </si>
  <si>
    <t>ALL-172-344</t>
  </si>
  <si>
    <t>ALL-172-422</t>
  </si>
  <si>
    <t>ALL-172-423</t>
  </si>
  <si>
    <t>ALL-172-471</t>
  </si>
  <si>
    <t>ALL-174-229</t>
  </si>
  <si>
    <t>ALL-178-472</t>
  </si>
  <si>
    <t>ALL-181-314</t>
  </si>
  <si>
    <t>ALL-181-424</t>
  </si>
  <si>
    <t>ALL-181-425</t>
  </si>
  <si>
    <t>ALL-181-472</t>
  </si>
  <si>
    <t>ALL-181-551</t>
  </si>
  <si>
    <t>ALL-182-542</t>
  </si>
  <si>
    <t>ALL-186-121</t>
  </si>
  <si>
    <t>ALL-186-211</t>
  </si>
  <si>
    <t>ALL-186-221</t>
  </si>
  <si>
    <t>ALL-186-231</t>
  </si>
  <si>
    <t>ALL-186-311</t>
  </si>
  <si>
    <t>ALL-186-411</t>
  </si>
  <si>
    <t>ALL-ALL-415</t>
  </si>
  <si>
    <r>
      <rPr>
        <b/>
        <sz val="8"/>
        <color indexed="60"/>
        <rFont val="Arial"/>
        <family val="2"/>
      </rPr>
      <t>(Source: JHA 305,351,705 Data - LEA&amp;CS)</t>
    </r>
    <r>
      <rPr>
        <sz val="8"/>
        <rFont val="Arial"/>
        <family val="2"/>
      </rPr>
      <t xml:space="preserve">
"14a_qryExpenditures_Covid_PRCPSU" &amp; "14b_qryExpenditures_Covid_PRCALL"                                                                       
</t>
    </r>
    <r>
      <rPr>
        <sz val="8"/>
        <color indexed="10"/>
        <rFont val="Arial"/>
        <family val="2"/>
      </rPr>
      <t>NOTE: ALL DATA INCLUDES ONLY Covid PRCs</t>
    </r>
  </si>
  <si>
    <r>
      <rPr>
        <b/>
        <sz val="8"/>
        <color indexed="60"/>
        <rFont val="Arial"/>
        <family val="2"/>
      </rPr>
      <t>(Source: JHA 305,351,705 Data - LEA&amp;CS)</t>
    </r>
    <r>
      <rPr>
        <sz val="8"/>
        <rFont val="Arial"/>
        <family val="2"/>
      </rPr>
      <t xml:space="preserve">
"14a_qryExpenditures_Covid_PRCPSU" &amp; "14b_qryExpenditures_Covid_PRCALL"                                                                                 
</t>
    </r>
    <r>
      <rPr>
        <sz val="8"/>
        <color indexed="10"/>
        <rFont val="Arial"/>
        <family val="2"/>
      </rPr>
      <t>NOTE: ALL DATA INCLUDES ONLY Covid PRCs</t>
    </r>
  </si>
  <si>
    <r>
      <rPr>
        <b/>
        <sz val="8"/>
        <color indexed="60"/>
        <rFont val="Arial"/>
        <family val="2"/>
      </rPr>
      <t>(Source: JHA 305,351,705 Data - LEA&amp;CS)</t>
    </r>
    <r>
      <rPr>
        <sz val="8"/>
        <rFont val="Arial"/>
        <family val="2"/>
      </rPr>
      <t xml:space="preserve">
"14a_qryExpenditures_Covid_PRCPSU" &amp; "14b_qryExpenditures_Covid_PRCALL"                                                                             
</t>
    </r>
    <r>
      <rPr>
        <sz val="8"/>
        <color indexed="10"/>
        <rFont val="Arial"/>
        <family val="2"/>
      </rPr>
      <t>NOTE: ALL DATA INCLUDES ONLY Covid PRCs</t>
    </r>
  </si>
  <si>
    <r>
      <rPr>
        <b/>
        <u/>
        <sz val="8"/>
        <color indexed="60"/>
        <rFont val="Arial"/>
        <family val="2"/>
      </rPr>
      <t>(Source: JHA 305,351,705 Data - LEA&amp;CS)</t>
    </r>
    <r>
      <rPr>
        <sz val="8"/>
        <rFont val="Arial"/>
        <family val="2"/>
      </rPr>
      <t xml:space="preserve">
"25a_qryCovid_PRC_ObjectCODEDetail" &amp; "25a_qryCovid_PRC_ObjectCODEDetail_PRCALL" &amp; "25b_qryCovid_PRC_ObjectCODE_ObjectTotals" &amp; "25c_qryCovid_PRC_ObjectCODEDetail_LEAALL"
</t>
    </r>
  </si>
  <si>
    <r>
      <rPr>
        <b/>
        <u/>
        <sz val="8"/>
        <color indexed="60"/>
        <rFont val="Arial"/>
        <family val="2"/>
      </rPr>
      <t>(Source: JHA 305,351,705 Data - LEA&amp;CS)</t>
    </r>
    <r>
      <rPr>
        <sz val="8"/>
        <rFont val="Arial"/>
        <family val="2"/>
      </rPr>
      <t xml:space="preserve">
"25a_qryCovid_PRC_ObjectCODEDetail" &amp; "25a_qryCovid_PRC_ObjectCODEDetail_PRCALL" &amp; "25b_qryCovid_PRC_ObjectCODE_ObjectTotals" &amp; "25c_qryCovid_PRC_ObjectCODEDetail_LEAALL"</t>
    </r>
  </si>
  <si>
    <r>
      <rPr>
        <b/>
        <u/>
        <sz val="8"/>
        <color indexed="60"/>
        <rFont val="Arial"/>
        <family val="2"/>
      </rPr>
      <t>(Source: JHA 305,351,705 Data - LEA&amp;CS)</t>
    </r>
    <r>
      <rPr>
        <sz val="8"/>
        <rFont val="Arial"/>
        <family val="2"/>
      </rPr>
      <t xml:space="preserve">
"15a_qryExpenditures_Covid_PSUPRC" &amp; "15b_qryExpenditures_Covid_PSUALL"
</t>
    </r>
  </si>
  <si>
    <r>
      <rPr>
        <b/>
        <u/>
        <sz val="8"/>
        <color indexed="60"/>
        <rFont val="Arial"/>
        <family val="2"/>
      </rPr>
      <t>(Source: JHA 305,351,705 Data - LEA&amp;CS)</t>
    </r>
    <r>
      <rPr>
        <sz val="8"/>
        <rFont val="Arial"/>
        <family val="2"/>
      </rPr>
      <t xml:space="preserve">
"15a_qryExpenditures_Covid_PSUPRC" &amp; "15b_qryExpenditures_Covid_PSUALL"</t>
    </r>
  </si>
  <si>
    <t>330-134-418</t>
  </si>
  <si>
    <t>680-132-143</t>
  </si>
  <si>
    <t>790-125-327</t>
  </si>
  <si>
    <t>790-134-418</t>
  </si>
  <si>
    <t>680-ALL-143</t>
  </si>
  <si>
    <t>790-ALL-327</t>
  </si>
  <si>
    <t>PRC 183 - ESSER III - ARP Homeless I</t>
  </si>
  <si>
    <t>ESSER III - ARP Homeless I</t>
  </si>
  <si>
    <t>PRC 184 - ESSER III - ARP Homeless II</t>
  </si>
  <si>
    <t>ESSER III - ARP Homeless II</t>
  </si>
  <si>
    <t>PRC 183 - ESSER III-ARP Homeless I</t>
  </si>
  <si>
    <t>PRC 184 - ESSER III-ARP Homeless II</t>
  </si>
  <si>
    <t>183-00A</t>
  </si>
  <si>
    <t>183-00B</t>
  </si>
  <si>
    <t>183-010</t>
  </si>
  <si>
    <t>183-020</t>
  </si>
  <si>
    <t>183-030</t>
  </si>
  <si>
    <t>183-070</t>
  </si>
  <si>
    <t>183-09A</t>
  </si>
  <si>
    <t>183-100</t>
  </si>
  <si>
    <t>183-110</t>
  </si>
  <si>
    <t>183-111</t>
  </si>
  <si>
    <t>183-120</t>
  </si>
  <si>
    <t>183-130</t>
  </si>
  <si>
    <t>183-132</t>
  </si>
  <si>
    <t>183-13C</t>
  </si>
  <si>
    <t>183-140</t>
  </si>
  <si>
    <t>183-160</t>
  </si>
  <si>
    <t>183-180</t>
  </si>
  <si>
    <t>183-181</t>
  </si>
  <si>
    <t>183-182</t>
  </si>
  <si>
    <t>183-190</t>
  </si>
  <si>
    <t>183-230</t>
  </si>
  <si>
    <t>183-23A</t>
  </si>
  <si>
    <t>183-240</t>
  </si>
  <si>
    <t>183-24B</t>
  </si>
  <si>
    <t>183-260</t>
  </si>
  <si>
    <t>183-26C</t>
  </si>
  <si>
    <t>183-270</t>
  </si>
  <si>
    <t>183-290</t>
  </si>
  <si>
    <t>183-291</t>
  </si>
  <si>
    <t>183-292</t>
  </si>
  <si>
    <t>183-310</t>
  </si>
  <si>
    <t>183-320</t>
  </si>
  <si>
    <t>183-32B</t>
  </si>
  <si>
    <t>183-32D</t>
  </si>
  <si>
    <t>183-32L</t>
  </si>
  <si>
    <t>183-340</t>
  </si>
  <si>
    <t>183-350</t>
  </si>
  <si>
    <t>183-360</t>
  </si>
  <si>
    <t>183-370</t>
  </si>
  <si>
    <t>183-390</t>
  </si>
  <si>
    <t>183-410</t>
  </si>
  <si>
    <t>183-41H</t>
  </si>
  <si>
    <t>183-421</t>
  </si>
  <si>
    <t>183-422</t>
  </si>
  <si>
    <t>183-430</t>
  </si>
  <si>
    <t>183-440</t>
  </si>
  <si>
    <t>183-450</t>
  </si>
  <si>
    <t>183-470</t>
  </si>
  <si>
    <t>183-490</t>
  </si>
  <si>
    <t>183-49B</t>
  </si>
  <si>
    <t>183-500</t>
  </si>
  <si>
    <t>183-510</t>
  </si>
  <si>
    <t>183-530</t>
  </si>
  <si>
    <t>183-540</t>
  </si>
  <si>
    <t>183-55B</t>
  </si>
  <si>
    <t>183-560</t>
  </si>
  <si>
    <t>183-590</t>
  </si>
  <si>
    <t>183-600</t>
  </si>
  <si>
    <t>183-60B</t>
  </si>
  <si>
    <t>183-60Z</t>
  </si>
  <si>
    <t>183-61T</t>
  </si>
  <si>
    <t>183-61W</t>
  </si>
  <si>
    <t>183-61Y</t>
  </si>
  <si>
    <t>183-620</t>
  </si>
  <si>
    <t>183-630</t>
  </si>
  <si>
    <t>183-640</t>
  </si>
  <si>
    <t>183-650</t>
  </si>
  <si>
    <t>183-65A</t>
  </si>
  <si>
    <t>183-65G</t>
  </si>
  <si>
    <t>183-670</t>
  </si>
  <si>
    <t>183-680</t>
  </si>
  <si>
    <t>183-681</t>
  </si>
  <si>
    <t>183-690</t>
  </si>
  <si>
    <t>183-700</t>
  </si>
  <si>
    <t>183-70A</t>
  </si>
  <si>
    <t>183-710</t>
  </si>
  <si>
    <t>183-720</t>
  </si>
  <si>
    <t>183-730</t>
  </si>
  <si>
    <t>183-761</t>
  </si>
  <si>
    <t>183-770</t>
  </si>
  <si>
    <t>183-780</t>
  </si>
  <si>
    <t>183-790</t>
  </si>
  <si>
    <t>183-800</t>
  </si>
  <si>
    <t>183-810</t>
  </si>
  <si>
    <t>183-81B</t>
  </si>
  <si>
    <t>183-830</t>
  </si>
  <si>
    <t>183-840</t>
  </si>
  <si>
    <t>183-862</t>
  </si>
  <si>
    <t>183-880</t>
  </si>
  <si>
    <t>183-890</t>
  </si>
  <si>
    <t>183-900</t>
  </si>
  <si>
    <t>183-92P</t>
  </si>
  <si>
    <t>183-93L</t>
  </si>
  <si>
    <t>183-940</t>
  </si>
  <si>
    <t>183-970</t>
  </si>
  <si>
    <t>183-980</t>
  </si>
  <si>
    <t>183-990</t>
  </si>
  <si>
    <t>184-00A</t>
  </si>
  <si>
    <t>184-00B</t>
  </si>
  <si>
    <t>184-010</t>
  </si>
  <si>
    <t>184-020</t>
  </si>
  <si>
    <t>184-040</t>
  </si>
  <si>
    <t>184-050</t>
  </si>
  <si>
    <t>184-060</t>
  </si>
  <si>
    <t>184-070</t>
  </si>
  <si>
    <t>184-080</t>
  </si>
  <si>
    <t>184-090</t>
  </si>
  <si>
    <t>184-100</t>
  </si>
  <si>
    <t>184-110</t>
  </si>
  <si>
    <t>184-111</t>
  </si>
  <si>
    <t>184-130</t>
  </si>
  <si>
    <t>184-132</t>
  </si>
  <si>
    <t>184-140</t>
  </si>
  <si>
    <t>184-160</t>
  </si>
  <si>
    <t>184-180</t>
  </si>
  <si>
    <t>184-181</t>
  </si>
  <si>
    <t>184-182</t>
  </si>
  <si>
    <t>184-190</t>
  </si>
  <si>
    <t>184-200</t>
  </si>
  <si>
    <t>184-230</t>
  </si>
  <si>
    <t>184-240</t>
  </si>
  <si>
    <t>184-241</t>
  </si>
  <si>
    <t>184-260</t>
  </si>
  <si>
    <t>184-270</t>
  </si>
  <si>
    <t>184-290</t>
  </si>
  <si>
    <t>184-291</t>
  </si>
  <si>
    <t>184-292</t>
  </si>
  <si>
    <t>184-300</t>
  </si>
  <si>
    <t>184-310</t>
  </si>
  <si>
    <t>184-320</t>
  </si>
  <si>
    <t>184-330</t>
  </si>
  <si>
    <t>184-340</t>
  </si>
  <si>
    <t>184-350</t>
  </si>
  <si>
    <t>184-360</t>
  </si>
  <si>
    <t>184-390</t>
  </si>
  <si>
    <t>184-400</t>
  </si>
  <si>
    <t>184-410</t>
  </si>
  <si>
    <t>184-420</t>
  </si>
  <si>
    <t>184-421</t>
  </si>
  <si>
    <t>184-422</t>
  </si>
  <si>
    <t>184-430</t>
  </si>
  <si>
    <t>184-440</t>
  </si>
  <si>
    <t>184-450</t>
  </si>
  <si>
    <t>184-470</t>
  </si>
  <si>
    <t>184-490</t>
  </si>
  <si>
    <t>184-491</t>
  </si>
  <si>
    <t>184-500</t>
  </si>
  <si>
    <t>184-510</t>
  </si>
  <si>
    <t>184-520</t>
  </si>
  <si>
    <t>184-530</t>
  </si>
  <si>
    <t>184-540</t>
  </si>
  <si>
    <t>184-560</t>
  </si>
  <si>
    <t>184-580</t>
  </si>
  <si>
    <t>184-590</t>
  </si>
  <si>
    <t>184-600</t>
  </si>
  <si>
    <t>184-60B</t>
  </si>
  <si>
    <t>184-60Q</t>
  </si>
  <si>
    <t>184-610</t>
  </si>
  <si>
    <t>184-61T</t>
  </si>
  <si>
    <t>184-620</t>
  </si>
  <si>
    <t>184-630</t>
  </si>
  <si>
    <t>184-640</t>
  </si>
  <si>
    <t>184-650</t>
  </si>
  <si>
    <t>184-660</t>
  </si>
  <si>
    <t>184-670</t>
  </si>
  <si>
    <t>184-680</t>
  </si>
  <si>
    <t>184-700</t>
  </si>
  <si>
    <t>184-710</t>
  </si>
  <si>
    <t>184-720</t>
  </si>
  <si>
    <t>184-730</t>
  </si>
  <si>
    <t>184-740</t>
  </si>
  <si>
    <t>184-750</t>
  </si>
  <si>
    <t>184-760</t>
  </si>
  <si>
    <t>184-770</t>
  </si>
  <si>
    <t>184-780</t>
  </si>
  <si>
    <t>184-790</t>
  </si>
  <si>
    <t>184-79Z</t>
  </si>
  <si>
    <t>184-800</t>
  </si>
  <si>
    <t>184-810</t>
  </si>
  <si>
    <t>184-820</t>
  </si>
  <si>
    <t>184-830</t>
  </si>
  <si>
    <t>184-840</t>
  </si>
  <si>
    <t>184-850</t>
  </si>
  <si>
    <t>184-860</t>
  </si>
  <si>
    <t>184-862</t>
  </si>
  <si>
    <t>184-870</t>
  </si>
  <si>
    <t>184-880</t>
  </si>
  <si>
    <t>184-900</t>
  </si>
  <si>
    <t>184-910</t>
  </si>
  <si>
    <t>184-920</t>
  </si>
  <si>
    <t>184-930</t>
  </si>
  <si>
    <t>184-940</t>
  </si>
  <si>
    <t>184-970</t>
  </si>
  <si>
    <t>184-980</t>
  </si>
  <si>
    <t>184-990</t>
  </si>
  <si>
    <t>183-ALL</t>
  </si>
  <si>
    <t>184-ALL</t>
  </si>
  <si>
    <t>00A-183</t>
  </si>
  <si>
    <t>00B-183</t>
  </si>
  <si>
    <t>010-183</t>
  </si>
  <si>
    <t>020-183</t>
  </si>
  <si>
    <t>030-183</t>
  </si>
  <si>
    <t>050-183</t>
  </si>
  <si>
    <t>070-183</t>
  </si>
  <si>
    <t>09A-183</t>
  </si>
  <si>
    <t>100-183</t>
  </si>
  <si>
    <t>110-183</t>
  </si>
  <si>
    <t>111-183</t>
  </si>
  <si>
    <t>120-183</t>
  </si>
  <si>
    <t>130-183</t>
  </si>
  <si>
    <t>132-183</t>
  </si>
  <si>
    <t>13C-183</t>
  </si>
  <si>
    <t>140-183</t>
  </si>
  <si>
    <t>160-183</t>
  </si>
  <si>
    <t>180-183</t>
  </si>
  <si>
    <t>181-183</t>
  </si>
  <si>
    <t>182-183</t>
  </si>
  <si>
    <t>190-183</t>
  </si>
  <si>
    <t>230-183</t>
  </si>
  <si>
    <t>23A-183</t>
  </si>
  <si>
    <t>240-183</t>
  </si>
  <si>
    <t>24B-183</t>
  </si>
  <si>
    <t>260-183</t>
  </si>
  <si>
    <t>26C-183</t>
  </si>
  <si>
    <t>270-183</t>
  </si>
  <si>
    <t>290-183</t>
  </si>
  <si>
    <t>291-183</t>
  </si>
  <si>
    <t>292-183</t>
  </si>
  <si>
    <t>310-183</t>
  </si>
  <si>
    <t>320-183</t>
  </si>
  <si>
    <t>32B-183</t>
  </si>
  <si>
    <t>32D-183</t>
  </si>
  <si>
    <t>32L-183</t>
  </si>
  <si>
    <t>340-183</t>
  </si>
  <si>
    <t>350-183</t>
  </si>
  <si>
    <t>360-183</t>
  </si>
  <si>
    <t>370-183</t>
  </si>
  <si>
    <t>390-183</t>
  </si>
  <si>
    <t>410-183</t>
  </si>
  <si>
    <t>41H-183</t>
  </si>
  <si>
    <t>41M-183</t>
  </si>
  <si>
    <t>421-183</t>
  </si>
  <si>
    <t>422-183</t>
  </si>
  <si>
    <t>430-183</t>
  </si>
  <si>
    <t>440-183</t>
  </si>
  <si>
    <t>450-183</t>
  </si>
  <si>
    <t>470-183</t>
  </si>
  <si>
    <t>490-183</t>
  </si>
  <si>
    <t>491-183</t>
  </si>
  <si>
    <t>49B-183</t>
  </si>
  <si>
    <t>500-183</t>
  </si>
  <si>
    <t>510-183</t>
  </si>
  <si>
    <t>530-183</t>
  </si>
  <si>
    <t>540-183</t>
  </si>
  <si>
    <t>55B-183</t>
  </si>
  <si>
    <t>560-183</t>
  </si>
  <si>
    <t>590-183</t>
  </si>
  <si>
    <t>600-183</t>
  </si>
  <si>
    <t>60B-183</t>
  </si>
  <si>
    <t>60Z-183</t>
  </si>
  <si>
    <t>61T-183</t>
  </si>
  <si>
    <t>61W-183</t>
  </si>
  <si>
    <t>61Y-183</t>
  </si>
  <si>
    <t>620-183</t>
  </si>
  <si>
    <t>630-183</t>
  </si>
  <si>
    <t>640-183</t>
  </si>
  <si>
    <t>650-183</t>
  </si>
  <si>
    <t>65A-183</t>
  </si>
  <si>
    <t>65G-183</t>
  </si>
  <si>
    <t>670-183</t>
  </si>
  <si>
    <t>680-183</t>
  </si>
  <si>
    <t>681-183</t>
  </si>
  <si>
    <t>690-183</t>
  </si>
  <si>
    <t>700-183</t>
  </si>
  <si>
    <t>70A-183</t>
  </si>
  <si>
    <t>710-183</t>
  </si>
  <si>
    <t>720-183</t>
  </si>
  <si>
    <t>730-183</t>
  </si>
  <si>
    <t>761-183</t>
  </si>
  <si>
    <t>770-183</t>
  </si>
  <si>
    <t>780-183</t>
  </si>
  <si>
    <t>790-183</t>
  </si>
  <si>
    <t>800-183</t>
  </si>
  <si>
    <t>810-183</t>
  </si>
  <si>
    <t>81B-183</t>
  </si>
  <si>
    <t>830-183</t>
  </si>
  <si>
    <t>840-183</t>
  </si>
  <si>
    <t>862-183</t>
  </si>
  <si>
    <t>880-183</t>
  </si>
  <si>
    <t>890-183</t>
  </si>
  <si>
    <t>900-183</t>
  </si>
  <si>
    <t>92P-183</t>
  </si>
  <si>
    <t>92Y-183</t>
  </si>
  <si>
    <t>93L-183</t>
  </si>
  <si>
    <t>940-183</t>
  </si>
  <si>
    <t>970-183</t>
  </si>
  <si>
    <t>980-183</t>
  </si>
  <si>
    <t>990-183</t>
  </si>
  <si>
    <t>00A-184</t>
  </si>
  <si>
    <t>00B-184</t>
  </si>
  <si>
    <t>010-184</t>
  </si>
  <si>
    <t>020-184</t>
  </si>
  <si>
    <t>040-184</t>
  </si>
  <si>
    <t>050-184</t>
  </si>
  <si>
    <t>060-184</t>
  </si>
  <si>
    <t>070-184</t>
  </si>
  <si>
    <t>080-184</t>
  </si>
  <si>
    <t>090-184</t>
  </si>
  <si>
    <t>100-184</t>
  </si>
  <si>
    <t>110-184</t>
  </si>
  <si>
    <t>111-184</t>
  </si>
  <si>
    <t>130-184</t>
  </si>
  <si>
    <t>132-184</t>
  </si>
  <si>
    <t>140-184</t>
  </si>
  <si>
    <t>160-184</t>
  </si>
  <si>
    <t>180-184</t>
  </si>
  <si>
    <t>181-184</t>
  </si>
  <si>
    <t>182-184</t>
  </si>
  <si>
    <t>190-184</t>
  </si>
  <si>
    <t>200-184</t>
  </si>
  <si>
    <t>230-184</t>
  </si>
  <si>
    <t>240-184</t>
  </si>
  <si>
    <t>241-184</t>
  </si>
  <si>
    <t>260-184</t>
  </si>
  <si>
    <t>270-184</t>
  </si>
  <si>
    <t>280-184</t>
  </si>
  <si>
    <t>290-184</t>
  </si>
  <si>
    <t>291-184</t>
  </si>
  <si>
    <t>292-184</t>
  </si>
  <si>
    <t>300-184</t>
  </si>
  <si>
    <t>310-184</t>
  </si>
  <si>
    <t>320-184</t>
  </si>
  <si>
    <t>330-184</t>
  </si>
  <si>
    <t>340-184</t>
  </si>
  <si>
    <t>350-184</t>
  </si>
  <si>
    <t>360-184</t>
  </si>
  <si>
    <t>370-184</t>
  </si>
  <si>
    <t>390-184</t>
  </si>
  <si>
    <t>400-184</t>
  </si>
  <si>
    <t>410-184</t>
  </si>
  <si>
    <t>420-184</t>
  </si>
  <si>
    <t>421-184</t>
  </si>
  <si>
    <t>422-184</t>
  </si>
  <si>
    <t>430-184</t>
  </si>
  <si>
    <t>440-184</t>
  </si>
  <si>
    <t>450-184</t>
  </si>
  <si>
    <t>470-184</t>
  </si>
  <si>
    <t>490-184</t>
  </si>
  <si>
    <t>491-184</t>
  </si>
  <si>
    <t>500-184</t>
  </si>
  <si>
    <t>510-184</t>
  </si>
  <si>
    <t>520-184</t>
  </si>
  <si>
    <t>530-184</t>
  </si>
  <si>
    <t>540-184</t>
  </si>
  <si>
    <t>560-184</t>
  </si>
  <si>
    <t>580-184</t>
  </si>
  <si>
    <t>590-184</t>
  </si>
  <si>
    <t>600-184</t>
  </si>
  <si>
    <t>60B-184</t>
  </si>
  <si>
    <t>60Q-184</t>
  </si>
  <si>
    <t>610-184</t>
  </si>
  <si>
    <t>61T-184</t>
  </si>
  <si>
    <t>620-184</t>
  </si>
  <si>
    <t>630-184</t>
  </si>
  <si>
    <t>640-184</t>
  </si>
  <si>
    <t>650-184</t>
  </si>
  <si>
    <t>660-184</t>
  </si>
  <si>
    <t>670-184</t>
  </si>
  <si>
    <t>680-184</t>
  </si>
  <si>
    <t>700-184</t>
  </si>
  <si>
    <t>710-184</t>
  </si>
  <si>
    <t>720-184</t>
  </si>
  <si>
    <t>730-184</t>
  </si>
  <si>
    <t>740-184</t>
  </si>
  <si>
    <t>750-184</t>
  </si>
  <si>
    <t>760-184</t>
  </si>
  <si>
    <t>770-184</t>
  </si>
  <si>
    <t>780-184</t>
  </si>
  <si>
    <t>790-184</t>
  </si>
  <si>
    <t>79Z-184</t>
  </si>
  <si>
    <t>800-184</t>
  </si>
  <si>
    <t>810-184</t>
  </si>
  <si>
    <t>820-184</t>
  </si>
  <si>
    <t>830-184</t>
  </si>
  <si>
    <t>840-184</t>
  </si>
  <si>
    <t>850-184</t>
  </si>
  <si>
    <t>860-184</t>
  </si>
  <si>
    <t>861-184</t>
  </si>
  <si>
    <t>862-184</t>
  </si>
  <si>
    <t>870-184</t>
  </si>
  <si>
    <t>880-184</t>
  </si>
  <si>
    <t>900-184</t>
  </si>
  <si>
    <t>910-184</t>
  </si>
  <si>
    <t>920-184</t>
  </si>
  <si>
    <t>930-184</t>
  </si>
  <si>
    <t>940-184</t>
  </si>
  <si>
    <t>970-184</t>
  </si>
  <si>
    <t>980-184</t>
  </si>
  <si>
    <t>990-184</t>
  </si>
  <si>
    <t>995-184</t>
  </si>
  <si>
    <t>00A-167-311</t>
  </si>
  <si>
    <t>00A-170-198</t>
  </si>
  <si>
    <t>00A-170-211</t>
  </si>
  <si>
    <t>00A-171-133</t>
  </si>
  <si>
    <t>00A-171-211</t>
  </si>
  <si>
    <t>00A-171-311</t>
  </si>
  <si>
    <t>010-181-311</t>
  </si>
  <si>
    <t>01C-173-311</t>
  </si>
  <si>
    <t>01D-182-418</t>
  </si>
  <si>
    <t>020-181-146</t>
  </si>
  <si>
    <t>020-181-163</t>
  </si>
  <si>
    <t>020-181-411</t>
  </si>
  <si>
    <t>040-181-392</t>
  </si>
  <si>
    <t>050-163-192</t>
  </si>
  <si>
    <t>050-181-311</t>
  </si>
  <si>
    <t>060-170-143</t>
  </si>
  <si>
    <t>060-170-211</t>
  </si>
  <si>
    <t>060-171-411</t>
  </si>
  <si>
    <t>070-163-312</t>
  </si>
  <si>
    <t>070-163-418</t>
  </si>
  <si>
    <t>070-171-151</t>
  </si>
  <si>
    <t>070-181-113</t>
  </si>
  <si>
    <t>070-181-332</t>
  </si>
  <si>
    <t>080-171-312</t>
  </si>
  <si>
    <t>080-174-183</t>
  </si>
  <si>
    <t>080-174-211</t>
  </si>
  <si>
    <t>080-174-221</t>
  </si>
  <si>
    <t>08A-181-311</t>
  </si>
  <si>
    <t>090-128-462</t>
  </si>
  <si>
    <t>090-171-363</t>
  </si>
  <si>
    <t>09A-134-411</t>
  </si>
  <si>
    <t>09A-134-418</t>
  </si>
  <si>
    <t>09A-137-411</t>
  </si>
  <si>
    <t>100-174-180</t>
  </si>
  <si>
    <t>100-174-211</t>
  </si>
  <si>
    <t>100-181-311</t>
  </si>
  <si>
    <t>100-185-121</t>
  </si>
  <si>
    <t>100-185-162</t>
  </si>
  <si>
    <t>100-185-211</t>
  </si>
  <si>
    <t>100-185-221</t>
  </si>
  <si>
    <t>100-185-231</t>
  </si>
  <si>
    <t>100-186-121</t>
  </si>
  <si>
    <t>100-186-211</t>
  </si>
  <si>
    <t>100-186-221</t>
  </si>
  <si>
    <t>100-186-231</t>
  </si>
  <si>
    <t>110-171-152</t>
  </si>
  <si>
    <t>110-171-183</t>
  </si>
  <si>
    <t>110-171-414</t>
  </si>
  <si>
    <t>110-171-523</t>
  </si>
  <si>
    <t>110-181-171</t>
  </si>
  <si>
    <t>110-181-332</t>
  </si>
  <si>
    <t>111-171-146</t>
  </si>
  <si>
    <t>111-171-231</t>
  </si>
  <si>
    <t>11B-181-312</t>
  </si>
  <si>
    <t>11C-172-312</t>
  </si>
  <si>
    <t>11C-182-312</t>
  </si>
  <si>
    <t>130-181-184</t>
  </si>
  <si>
    <t>132-173-311</t>
  </si>
  <si>
    <t>132-185-142</t>
  </si>
  <si>
    <t>132-185-211</t>
  </si>
  <si>
    <t>132-185-221</t>
  </si>
  <si>
    <t>132-185-231</t>
  </si>
  <si>
    <t>13A-181-462</t>
  </si>
  <si>
    <t>140-173-311</t>
  </si>
  <si>
    <t>150-171-311</t>
  </si>
  <si>
    <t>150-181-311</t>
  </si>
  <si>
    <t>160-171-146</t>
  </si>
  <si>
    <t>160-171-181</t>
  </si>
  <si>
    <t>16B-169-211</t>
  </si>
  <si>
    <t>16B-181-418</t>
  </si>
  <si>
    <t>180-170-312</t>
  </si>
  <si>
    <t>180-171-142</t>
  </si>
  <si>
    <t>180-171-143</t>
  </si>
  <si>
    <t>180-171-163</t>
  </si>
  <si>
    <t>180-171-167</t>
  </si>
  <si>
    <t>180-171-199</t>
  </si>
  <si>
    <t>180-181-183</t>
  </si>
  <si>
    <t>181-165-392</t>
  </si>
  <si>
    <t>181-166-392</t>
  </si>
  <si>
    <t>181-171-181</t>
  </si>
  <si>
    <t>181-173-311</t>
  </si>
  <si>
    <t>181-181-181</t>
  </si>
  <si>
    <t>181-181-392</t>
  </si>
  <si>
    <t>182-171-167</t>
  </si>
  <si>
    <t>182-171-181</t>
  </si>
  <si>
    <t>182-174-180</t>
  </si>
  <si>
    <t>182-174-211</t>
  </si>
  <si>
    <t>182-181-181</t>
  </si>
  <si>
    <t>190-163-184</t>
  </si>
  <si>
    <t>190-171-343</t>
  </si>
  <si>
    <t>190-173-311</t>
  </si>
  <si>
    <t>190-178-418</t>
  </si>
  <si>
    <t>190-181-411</t>
  </si>
  <si>
    <t>19A-172-121</t>
  </si>
  <si>
    <t>19A-172-135</t>
  </si>
  <si>
    <t>19A-172-211</t>
  </si>
  <si>
    <t>19A-172-411</t>
  </si>
  <si>
    <t>200-181-461</t>
  </si>
  <si>
    <t>200-181-542</t>
  </si>
  <si>
    <t>210-165-418</t>
  </si>
  <si>
    <t>210-181-462</t>
  </si>
  <si>
    <t>220-171-311</t>
  </si>
  <si>
    <t>230-181-312</t>
  </si>
  <si>
    <t>230-181-414</t>
  </si>
  <si>
    <t>23A-181-197</t>
  </si>
  <si>
    <t>23A-181-221</t>
  </si>
  <si>
    <t>23A-185-192</t>
  </si>
  <si>
    <t>23A-185-211</t>
  </si>
  <si>
    <t>23A-185-221</t>
  </si>
  <si>
    <t>23A-185-311</t>
  </si>
  <si>
    <t>23A-186-181</t>
  </si>
  <si>
    <t>23A-186-211</t>
  </si>
  <si>
    <t>23A-186-221</t>
  </si>
  <si>
    <t>240-169-181</t>
  </si>
  <si>
    <t>240-170-231</t>
  </si>
  <si>
    <t>240-171-461</t>
  </si>
  <si>
    <t>240-171-541</t>
  </si>
  <si>
    <t>240-181-311</t>
  </si>
  <si>
    <t>241-169-181</t>
  </si>
  <si>
    <t>241-171-181</t>
  </si>
  <si>
    <t>241-171-184</t>
  </si>
  <si>
    <t>241-181-181</t>
  </si>
  <si>
    <t>250-171-181</t>
  </si>
  <si>
    <t>250-171-327</t>
  </si>
  <si>
    <t>250-173-311</t>
  </si>
  <si>
    <t>260-171-121</t>
  </si>
  <si>
    <t>260-171-151</t>
  </si>
  <si>
    <t>260-171-173</t>
  </si>
  <si>
    <t>260-181-317</t>
  </si>
  <si>
    <t>27A-169-311</t>
  </si>
  <si>
    <t>280-169-181</t>
  </si>
  <si>
    <t>280-171-332</t>
  </si>
  <si>
    <t>290-171-181</t>
  </si>
  <si>
    <t>290-181-121</t>
  </si>
  <si>
    <t>290-181-181</t>
  </si>
  <si>
    <t>291-171-181</t>
  </si>
  <si>
    <t>291-181-311</t>
  </si>
  <si>
    <t>300-134-191</t>
  </si>
  <si>
    <t>300-171-143</t>
  </si>
  <si>
    <t>300-171-181</t>
  </si>
  <si>
    <t>300-171-411</t>
  </si>
  <si>
    <t>300-171-459</t>
  </si>
  <si>
    <t>300-181-181</t>
  </si>
  <si>
    <t>300-181-461</t>
  </si>
  <si>
    <t>310-163-522</t>
  </si>
  <si>
    <t>310-169-311</t>
  </si>
  <si>
    <t>310-181-181</t>
  </si>
  <si>
    <t>310-181-192</t>
  </si>
  <si>
    <t>310-181-414</t>
  </si>
  <si>
    <t>310-181-451</t>
  </si>
  <si>
    <t>320-181-180</t>
  </si>
  <si>
    <t>320-181-211</t>
  </si>
  <si>
    <t>32C-181-418</t>
  </si>
  <si>
    <t>32D-181-151</t>
  </si>
  <si>
    <t>32L-169-146</t>
  </si>
  <si>
    <t>32L-172-418</t>
  </si>
  <si>
    <t>32L-185-312</t>
  </si>
  <si>
    <t>32L-185-411</t>
  </si>
  <si>
    <t>32L-186-411</t>
  </si>
  <si>
    <t>32M-171-221</t>
  </si>
  <si>
    <t>32M-181-311</t>
  </si>
  <si>
    <t>32M-181-312</t>
  </si>
  <si>
    <t>32P-181-317</t>
  </si>
  <si>
    <t>32S-171-311</t>
  </si>
  <si>
    <t>330-163-311</t>
  </si>
  <si>
    <t>330-169-181</t>
  </si>
  <si>
    <t>330-171-311</t>
  </si>
  <si>
    <t>330-171-331</t>
  </si>
  <si>
    <t>330-171-523</t>
  </si>
  <si>
    <t>330-181-311</t>
  </si>
  <si>
    <t>33A-181-418</t>
  </si>
  <si>
    <t>33A-181-542</t>
  </si>
  <si>
    <t>340-171-192</t>
  </si>
  <si>
    <t>340-171-232</t>
  </si>
  <si>
    <t>340-181-198</t>
  </si>
  <si>
    <t>340-181-418</t>
  </si>
  <si>
    <t>34B-181-141</t>
  </si>
  <si>
    <t>34B-181-180</t>
  </si>
  <si>
    <t>34B-181-183</t>
  </si>
  <si>
    <t>34B-181-211</t>
  </si>
  <si>
    <t>34D-171-311</t>
  </si>
  <si>
    <t>34D-181-171</t>
  </si>
  <si>
    <t>34D-181-198</t>
  </si>
  <si>
    <t>34D-181-231</t>
  </si>
  <si>
    <t>34H-169-192</t>
  </si>
  <si>
    <t>34Z-171-461</t>
  </si>
  <si>
    <t>34Z-181-180</t>
  </si>
  <si>
    <t>350-163-231</t>
  </si>
  <si>
    <t>350-165-418</t>
  </si>
  <si>
    <t>350-166-418</t>
  </si>
  <si>
    <t>350-171-141</t>
  </si>
  <si>
    <t>350-178-418</t>
  </si>
  <si>
    <t>350-185-332</t>
  </si>
  <si>
    <t>350-185-411</t>
  </si>
  <si>
    <t>35B-172-121</t>
  </si>
  <si>
    <t>35B-172-211</t>
  </si>
  <si>
    <t>35B-182-135</t>
  </si>
  <si>
    <t>35B-182-211</t>
  </si>
  <si>
    <t>360-167-192</t>
  </si>
  <si>
    <t>360-167-211</t>
  </si>
  <si>
    <t>360-167-221</t>
  </si>
  <si>
    <t>360-171-167</t>
  </si>
  <si>
    <t>36B-169-317</t>
  </si>
  <si>
    <t>36B-170-121</t>
  </si>
  <si>
    <t>36B-170-211</t>
  </si>
  <si>
    <t>36B-170-221</t>
  </si>
  <si>
    <t>36C-172-311</t>
  </si>
  <si>
    <t>36C-185-121</t>
  </si>
  <si>
    <t>36C-185-211</t>
  </si>
  <si>
    <t>36C-185-231</t>
  </si>
  <si>
    <t>36C-186-146</t>
  </si>
  <si>
    <t>36C-186-211</t>
  </si>
  <si>
    <t>36F-181-146</t>
  </si>
  <si>
    <t>36F-181-211</t>
  </si>
  <si>
    <t>36F-181-221</t>
  </si>
  <si>
    <t>36F-181-231</t>
  </si>
  <si>
    <t>36F-181-312</t>
  </si>
  <si>
    <t>36F-181-326</t>
  </si>
  <si>
    <t>36F-181-422</t>
  </si>
  <si>
    <t>36G-172-131</t>
  </si>
  <si>
    <t>380-170-162</t>
  </si>
  <si>
    <t>380-181-163</t>
  </si>
  <si>
    <t>390-163-311</t>
  </si>
  <si>
    <t>390-168-343</t>
  </si>
  <si>
    <t>390-171-167</t>
  </si>
  <si>
    <t>39A-167-311</t>
  </si>
  <si>
    <t>39A-172-231</t>
  </si>
  <si>
    <t>39A-181-121</t>
  </si>
  <si>
    <t>39A-181-211</t>
  </si>
  <si>
    <t>39A-181-229</t>
  </si>
  <si>
    <t>39A-181-233</t>
  </si>
  <si>
    <t>39B-172-541</t>
  </si>
  <si>
    <t>39B-182-121</t>
  </si>
  <si>
    <t>39B-182-211</t>
  </si>
  <si>
    <t>400-171-183</t>
  </si>
  <si>
    <t>400-171-198</t>
  </si>
  <si>
    <t>400-181-541</t>
  </si>
  <si>
    <t>410-124-418</t>
  </si>
  <si>
    <t>410-167-411</t>
  </si>
  <si>
    <t>410-167-461</t>
  </si>
  <si>
    <t>410-171-153</t>
  </si>
  <si>
    <t>410-171-197</t>
  </si>
  <si>
    <t>410-171-313</t>
  </si>
  <si>
    <t>410-174-183</t>
  </si>
  <si>
    <t>410-174-211</t>
  </si>
  <si>
    <t>410-174-221</t>
  </si>
  <si>
    <t>410-178-418</t>
  </si>
  <si>
    <t>41D-173-311</t>
  </si>
  <si>
    <t>41F-171-411</t>
  </si>
  <si>
    <t>41K-171-131</t>
  </si>
  <si>
    <t>41K-171-143</t>
  </si>
  <si>
    <t>41M-171-113</t>
  </si>
  <si>
    <t>41M-171-532</t>
  </si>
  <si>
    <t>41M-181-135</t>
  </si>
  <si>
    <t>41M-181-231</t>
  </si>
  <si>
    <t>41M-181-461</t>
  </si>
  <si>
    <t>420-170-198</t>
  </si>
  <si>
    <t>420-170-211</t>
  </si>
  <si>
    <t>420-171-181</t>
  </si>
  <si>
    <t>420-171-462</t>
  </si>
  <si>
    <t>430-169-181</t>
  </si>
  <si>
    <t>430-170-198</t>
  </si>
  <si>
    <t>430-170-211</t>
  </si>
  <si>
    <t>430-170-221</t>
  </si>
  <si>
    <t>430-171-125</t>
  </si>
  <si>
    <t>430-171-181</t>
  </si>
  <si>
    <t>430-171-522</t>
  </si>
  <si>
    <t>430-181-522</t>
  </si>
  <si>
    <t>440-181-142</t>
  </si>
  <si>
    <t>440-181-180</t>
  </si>
  <si>
    <t>440-181-211</t>
  </si>
  <si>
    <t>440-181-221</t>
  </si>
  <si>
    <t>450-171-181</t>
  </si>
  <si>
    <t>450-181-121</t>
  </si>
  <si>
    <t>450-181-411</t>
  </si>
  <si>
    <t>460-166-418</t>
  </si>
  <si>
    <t>460-171-153</t>
  </si>
  <si>
    <t>460-181-418</t>
  </si>
  <si>
    <t>470-181-181</t>
  </si>
  <si>
    <t>470-181-184</t>
  </si>
  <si>
    <t>480-173-311</t>
  </si>
  <si>
    <t>480-181-462</t>
  </si>
  <si>
    <t>490-163-121</t>
  </si>
  <si>
    <t>490-163-146</t>
  </si>
  <si>
    <t>490-169-181</t>
  </si>
  <si>
    <t>490-169-392</t>
  </si>
  <si>
    <t>490-170-143</t>
  </si>
  <si>
    <t>490-170-199</t>
  </si>
  <si>
    <t>490-170-392</t>
  </si>
  <si>
    <t>490-171-181</t>
  </si>
  <si>
    <t>490-181-181</t>
  </si>
  <si>
    <t>490-181-192</t>
  </si>
  <si>
    <t>491-181-181</t>
  </si>
  <si>
    <t>49D-171-311</t>
  </si>
  <si>
    <t>49D-171-462</t>
  </si>
  <si>
    <t>49D-181-148</t>
  </si>
  <si>
    <t>49E-173-311</t>
  </si>
  <si>
    <t>500-171-188</t>
  </si>
  <si>
    <t>500-171-312</t>
  </si>
  <si>
    <t>500-181-311</t>
  </si>
  <si>
    <t>50Z-172-192</t>
  </si>
  <si>
    <t>50Z-172-211</t>
  </si>
  <si>
    <t>50Z-172-221</t>
  </si>
  <si>
    <t>510-169-181</t>
  </si>
  <si>
    <t>510-171-181</t>
  </si>
  <si>
    <t>510-181-180</t>
  </si>
  <si>
    <t>51A-169-131</t>
  </si>
  <si>
    <t>51A-169-211</t>
  </si>
  <si>
    <t>520-181-116</t>
  </si>
  <si>
    <t>520-181-181</t>
  </si>
  <si>
    <t>530-167-133</t>
  </si>
  <si>
    <t>530-169-181</t>
  </si>
  <si>
    <t>530-171-181</t>
  </si>
  <si>
    <t>530-181-181</t>
  </si>
  <si>
    <t>530-181-183</t>
  </si>
  <si>
    <t>53C-171-121</t>
  </si>
  <si>
    <t>53C-171-131</t>
  </si>
  <si>
    <t>53C-171-211</t>
  </si>
  <si>
    <t>540-163-344</t>
  </si>
  <si>
    <t>540-174-180</t>
  </si>
  <si>
    <t>540-174-211</t>
  </si>
  <si>
    <t>540-181-180</t>
  </si>
  <si>
    <t>540-181-418</t>
  </si>
  <si>
    <t>550-163-181</t>
  </si>
  <si>
    <t>550-171-181</t>
  </si>
  <si>
    <t>550-171-462</t>
  </si>
  <si>
    <t>550-181-181</t>
  </si>
  <si>
    <t>55A-169-131</t>
  </si>
  <si>
    <t>55A-169-211</t>
  </si>
  <si>
    <t>55A-169-229</t>
  </si>
  <si>
    <t>55A-169-231</t>
  </si>
  <si>
    <t>55A-171-418</t>
  </si>
  <si>
    <t>55A-172-144</t>
  </si>
  <si>
    <t>55A-172-211</t>
  </si>
  <si>
    <t>55A-181-151</t>
  </si>
  <si>
    <t>55A-181-211</t>
  </si>
  <si>
    <t>55A-181-231</t>
  </si>
  <si>
    <t>560-171-327</t>
  </si>
  <si>
    <t>560-173-317</t>
  </si>
  <si>
    <t>580-169-181</t>
  </si>
  <si>
    <t>580-181-131</t>
  </si>
  <si>
    <t>580-181-143</t>
  </si>
  <si>
    <t>580-181-211</t>
  </si>
  <si>
    <t>580-181-221</t>
  </si>
  <si>
    <t>580-181-231</t>
  </si>
  <si>
    <t>580-181-312</t>
  </si>
  <si>
    <t>590-181-121</t>
  </si>
  <si>
    <t>590-181-142</t>
  </si>
  <si>
    <t>590-181-162</t>
  </si>
  <si>
    <t>590-181-180</t>
  </si>
  <si>
    <t>600-165-418</t>
  </si>
  <si>
    <t>600-166-392</t>
  </si>
  <si>
    <t>600-166-418</t>
  </si>
  <si>
    <t>600-170-221</t>
  </si>
  <si>
    <t>600-181-113</t>
  </si>
  <si>
    <t>600-181-148</t>
  </si>
  <si>
    <t>600-181-163</t>
  </si>
  <si>
    <t>600-181-166</t>
  </si>
  <si>
    <t>600-181-167</t>
  </si>
  <si>
    <t>600-181-180</t>
  </si>
  <si>
    <t>600-181-199</t>
  </si>
  <si>
    <t>600-181-221</t>
  </si>
  <si>
    <t>600-181-231</t>
  </si>
  <si>
    <t>600-181-235</t>
  </si>
  <si>
    <t>600-181-311</t>
  </si>
  <si>
    <t>60B-171-113</t>
  </si>
  <si>
    <t>60B-171-131</t>
  </si>
  <si>
    <t>60B-171-141</t>
  </si>
  <si>
    <t>60D-182-418</t>
  </si>
  <si>
    <t>60F-182-418</t>
  </si>
  <si>
    <t>60F-182-462</t>
  </si>
  <si>
    <t>60I-167-221</t>
  </si>
  <si>
    <t>60I-182-131</t>
  </si>
  <si>
    <t>60I-182-142</t>
  </si>
  <si>
    <t>60I-182-146</t>
  </si>
  <si>
    <t>60I-182-148</t>
  </si>
  <si>
    <t>60I-182-211</t>
  </si>
  <si>
    <t>60I-182-221</t>
  </si>
  <si>
    <t>60I-182-231</t>
  </si>
  <si>
    <t>60J-169-133</t>
  </si>
  <si>
    <t>60J-169-211</t>
  </si>
  <si>
    <t>60J-169-221</t>
  </si>
  <si>
    <t>60J-172-121</t>
  </si>
  <si>
    <t>60J-172-211</t>
  </si>
  <si>
    <t>60J-172-221</t>
  </si>
  <si>
    <t>60J-172-231</t>
  </si>
  <si>
    <t>60K-171-211</t>
  </si>
  <si>
    <t>60K-171-221</t>
  </si>
  <si>
    <t>60K-171-231</t>
  </si>
  <si>
    <t>60K-171-327</t>
  </si>
  <si>
    <t>60K-181-131</t>
  </si>
  <si>
    <t>60K-181-211</t>
  </si>
  <si>
    <t>60K-181-221</t>
  </si>
  <si>
    <t>60K-181-231</t>
  </si>
  <si>
    <t>60N-171-116</t>
  </si>
  <si>
    <t>60Q-165-411</t>
  </si>
  <si>
    <t>60S-172-121</t>
  </si>
  <si>
    <t>60U-171-311</t>
  </si>
  <si>
    <t>60U-181-146</t>
  </si>
  <si>
    <t>60U-181-211</t>
  </si>
  <si>
    <t>60Y-172-121</t>
  </si>
  <si>
    <t>60Y-172-312</t>
  </si>
  <si>
    <t>60Y-172-418</t>
  </si>
  <si>
    <t>60Y-173-317</t>
  </si>
  <si>
    <t>60Y-181-311</t>
  </si>
  <si>
    <t>60Y-182-325</t>
  </si>
  <si>
    <t>60Y-182-411</t>
  </si>
  <si>
    <t>60Y-182-461</t>
  </si>
  <si>
    <t>60Y-182-532</t>
  </si>
  <si>
    <t>60Z-171-131</t>
  </si>
  <si>
    <t>60Z-171-211</t>
  </si>
  <si>
    <t>60Z-171-221</t>
  </si>
  <si>
    <t>610-167-311</t>
  </si>
  <si>
    <t>610-170-198</t>
  </si>
  <si>
    <t>610-170-211</t>
  </si>
  <si>
    <t>610-170-221</t>
  </si>
  <si>
    <t>610-171-143</t>
  </si>
  <si>
    <t>61J-173-317</t>
  </si>
  <si>
    <t>61J-182-418</t>
  </si>
  <si>
    <t>61L-181-146</t>
  </si>
  <si>
    <t>61L-181-211</t>
  </si>
  <si>
    <t>61T-181-312</t>
  </si>
  <si>
    <t>61U-171-142</t>
  </si>
  <si>
    <t>61U-171-148</t>
  </si>
  <si>
    <t>61U-171-164</t>
  </si>
  <si>
    <t>61U-181-135</t>
  </si>
  <si>
    <t>61U-181-151</t>
  </si>
  <si>
    <t>61U-181-211</t>
  </si>
  <si>
    <t>61U-181-327</t>
  </si>
  <si>
    <t>61W-181-311</t>
  </si>
  <si>
    <t>61X-173-311</t>
  </si>
  <si>
    <t>620-173-311</t>
  </si>
  <si>
    <t>62A-181-422</t>
  </si>
  <si>
    <t>62A-181-541</t>
  </si>
  <si>
    <t>630-181-361</t>
  </si>
  <si>
    <t>640-169-392</t>
  </si>
  <si>
    <t>640-171-184</t>
  </si>
  <si>
    <t>650-171-312</t>
  </si>
  <si>
    <t>650-171-411</t>
  </si>
  <si>
    <t>65A-173-317</t>
  </si>
  <si>
    <t>65F-182-422</t>
  </si>
  <si>
    <t>65G-171-413</t>
  </si>
  <si>
    <t>65G-171-523</t>
  </si>
  <si>
    <t>65H-171-135</t>
  </si>
  <si>
    <t>65H-171-211</t>
  </si>
  <si>
    <t>65H-171-231</t>
  </si>
  <si>
    <t>65H-173-311</t>
  </si>
  <si>
    <t>65H-181-121</t>
  </si>
  <si>
    <t>65H-181-131</t>
  </si>
  <si>
    <t>65H-181-142</t>
  </si>
  <si>
    <t>65H-181-211</t>
  </si>
  <si>
    <t>65H-181-229</t>
  </si>
  <si>
    <t>65H-181-231</t>
  </si>
  <si>
    <t>65Z-171-181</t>
  </si>
  <si>
    <t>65Z-171-221</t>
  </si>
  <si>
    <t>65Z-171-231</t>
  </si>
  <si>
    <t>65Z-171-311</t>
  </si>
  <si>
    <t>660-171-181</t>
  </si>
  <si>
    <t>660-171-221</t>
  </si>
  <si>
    <t>660-171-461</t>
  </si>
  <si>
    <t>670-163-472</t>
  </si>
  <si>
    <t>670-165-472</t>
  </si>
  <si>
    <t>670-169-181</t>
  </si>
  <si>
    <t>670-171-180</t>
  </si>
  <si>
    <t>670-171-522</t>
  </si>
  <si>
    <t>670-171-523</t>
  </si>
  <si>
    <t>670-174-180</t>
  </si>
  <si>
    <t>670-174-211</t>
  </si>
  <si>
    <t>670-181-472</t>
  </si>
  <si>
    <t>680-132-199</t>
  </si>
  <si>
    <t>680-171-174</t>
  </si>
  <si>
    <t>680-171-342</t>
  </si>
  <si>
    <t>680-171-418</t>
  </si>
  <si>
    <t>681-181-164</t>
  </si>
  <si>
    <t>681-181-183</t>
  </si>
  <si>
    <t>690-181-151</t>
  </si>
  <si>
    <t>69A-171-181</t>
  </si>
  <si>
    <t>69A-174-183</t>
  </si>
  <si>
    <t>69A-174-211</t>
  </si>
  <si>
    <t>69A-174-221</t>
  </si>
  <si>
    <t>69A-181-181</t>
  </si>
  <si>
    <t>700-163-418</t>
  </si>
  <si>
    <t>700-171-162</t>
  </si>
  <si>
    <t>700-171-181</t>
  </si>
  <si>
    <t>700-171-311</t>
  </si>
  <si>
    <t>700-181-147</t>
  </si>
  <si>
    <t>700-181-181</t>
  </si>
  <si>
    <t>710-163-472</t>
  </si>
  <si>
    <t>710-165-418</t>
  </si>
  <si>
    <t>710-181-142</t>
  </si>
  <si>
    <t>710-181-143</t>
  </si>
  <si>
    <t>710-181-163</t>
  </si>
  <si>
    <t>710-181-411</t>
  </si>
  <si>
    <t>720-171-147</t>
  </si>
  <si>
    <t>73B-182-142</t>
  </si>
  <si>
    <t>73B-182-180</t>
  </si>
  <si>
    <t>73B-182-211</t>
  </si>
  <si>
    <t>73B-182-221</t>
  </si>
  <si>
    <t>73B-182-231</t>
  </si>
  <si>
    <t>740-171-183</t>
  </si>
  <si>
    <t>740-178-418</t>
  </si>
  <si>
    <t>740-181-173</t>
  </si>
  <si>
    <t>740-181-332</t>
  </si>
  <si>
    <t>740-181-461</t>
  </si>
  <si>
    <t>740-181-541</t>
  </si>
  <si>
    <t>74Z-181-197</t>
  </si>
  <si>
    <t>74Z-181-211</t>
  </si>
  <si>
    <t>74Z-181-221</t>
  </si>
  <si>
    <t>74Z-181-231</t>
  </si>
  <si>
    <t>750-124-418</t>
  </si>
  <si>
    <t>750-126-418</t>
  </si>
  <si>
    <t>760-171-167</t>
  </si>
  <si>
    <t>760-173-317</t>
  </si>
  <si>
    <t>760-181-135</t>
  </si>
  <si>
    <t>760-181-211</t>
  </si>
  <si>
    <t>761-181-134</t>
  </si>
  <si>
    <t>761-181-180</t>
  </si>
  <si>
    <t>761-181-221</t>
  </si>
  <si>
    <t>761-181-231</t>
  </si>
  <si>
    <t>76A-128-462</t>
  </si>
  <si>
    <t>76A-171-183</t>
  </si>
  <si>
    <t>76A-171-462</t>
  </si>
  <si>
    <t>76A-181-183</t>
  </si>
  <si>
    <t>76A-181-411</t>
  </si>
  <si>
    <t>770-171-181</t>
  </si>
  <si>
    <t>780-181-181</t>
  </si>
  <si>
    <t>780-181-199</t>
  </si>
  <si>
    <t>780-186-311</t>
  </si>
  <si>
    <t>780-186-317</t>
  </si>
  <si>
    <t>78A-122-311</t>
  </si>
  <si>
    <t>78A-135-311</t>
  </si>
  <si>
    <t>790-165-392</t>
  </si>
  <si>
    <t>790-167-392</t>
  </si>
  <si>
    <t>790-169-392</t>
  </si>
  <si>
    <t>790-171-523</t>
  </si>
  <si>
    <t>790-181-180</t>
  </si>
  <si>
    <t>790-181-211</t>
  </si>
  <si>
    <t>790-181-392</t>
  </si>
  <si>
    <t>800-171-124</t>
  </si>
  <si>
    <t>800-181-151</t>
  </si>
  <si>
    <t>800-181-221</t>
  </si>
  <si>
    <t>800-181-231</t>
  </si>
  <si>
    <t>810-169-181</t>
  </si>
  <si>
    <t>810-171-181</t>
  </si>
  <si>
    <t>81A-173-317</t>
  </si>
  <si>
    <t>820-163-162</t>
  </si>
  <si>
    <t>820-171-198</t>
  </si>
  <si>
    <t>820-181-181</t>
  </si>
  <si>
    <t>821-171-418</t>
  </si>
  <si>
    <t>821-181-135</t>
  </si>
  <si>
    <t>821-181-146</t>
  </si>
  <si>
    <t>821-181-199</t>
  </si>
  <si>
    <t>830-171-332</t>
  </si>
  <si>
    <t>830-171-541</t>
  </si>
  <si>
    <t>850-169-131</t>
  </si>
  <si>
    <t>850-169-231</t>
  </si>
  <si>
    <t>850-181-198</t>
  </si>
  <si>
    <t>860-163-181</t>
  </si>
  <si>
    <t>860-163-461</t>
  </si>
  <si>
    <t>860-169-131</t>
  </si>
  <si>
    <t>860-169-181</t>
  </si>
  <si>
    <t>860-169-231</t>
  </si>
  <si>
    <t>860-171-311</t>
  </si>
  <si>
    <t>860-171-327</t>
  </si>
  <si>
    <t>860-171-462</t>
  </si>
  <si>
    <t>860-185-142</t>
  </si>
  <si>
    <t>860-185-181</t>
  </si>
  <si>
    <t>860-185-211</t>
  </si>
  <si>
    <t>860-185-221</t>
  </si>
  <si>
    <t>860-185-231</t>
  </si>
  <si>
    <t>86T-172-541</t>
  </si>
  <si>
    <t>890-163-472</t>
  </si>
  <si>
    <t>890-181-311</t>
  </si>
  <si>
    <t>900-163-162</t>
  </si>
  <si>
    <t>900-163-414</t>
  </si>
  <si>
    <t>900-171-411</t>
  </si>
  <si>
    <t>90A-173-317</t>
  </si>
  <si>
    <t>90B-173-311</t>
  </si>
  <si>
    <t>90D-181-418</t>
  </si>
  <si>
    <t>90D-181-541</t>
  </si>
  <si>
    <t>910-171-198</t>
  </si>
  <si>
    <t>910-171-221</t>
  </si>
  <si>
    <t>920-171-125</t>
  </si>
  <si>
    <t>920-181-113</t>
  </si>
  <si>
    <t>920-181-151</t>
  </si>
  <si>
    <t>92B-172-141</t>
  </si>
  <si>
    <t>92B-172-211</t>
  </si>
  <si>
    <t>92D-182-192</t>
  </si>
  <si>
    <t>92E-182-461</t>
  </si>
  <si>
    <t>92F-172-326</t>
  </si>
  <si>
    <t>92F-182-541</t>
  </si>
  <si>
    <t>92S-182-411</t>
  </si>
  <si>
    <t>92T-182-418</t>
  </si>
  <si>
    <t>930-170-411</t>
  </si>
  <si>
    <t>93N-173-317</t>
  </si>
  <si>
    <t>93Q-173-311</t>
  </si>
  <si>
    <t>940-163-147</t>
  </si>
  <si>
    <t>940-163-211</t>
  </si>
  <si>
    <t>940-163-221</t>
  </si>
  <si>
    <t>940-163-231</t>
  </si>
  <si>
    <t>940-171-312</t>
  </si>
  <si>
    <t>940-181-192</t>
  </si>
  <si>
    <t>940-181-312</t>
  </si>
  <si>
    <t>940-181-541</t>
  </si>
  <si>
    <t>94A-124-462</t>
  </si>
  <si>
    <t>94A-136-462</t>
  </si>
  <si>
    <t>950-163-411</t>
  </si>
  <si>
    <t>950-167-143</t>
  </si>
  <si>
    <t>950-181-191</t>
  </si>
  <si>
    <t>950-181-312</t>
  </si>
  <si>
    <t>950-181-418</t>
  </si>
  <si>
    <t>960-170-472</t>
  </si>
  <si>
    <t>960-171-143</t>
  </si>
  <si>
    <t>960-171-151</t>
  </si>
  <si>
    <t>960-171-162</t>
  </si>
  <si>
    <t>960-171-172</t>
  </si>
  <si>
    <t>960-171-173</t>
  </si>
  <si>
    <t>960-171-183</t>
  </si>
  <si>
    <t>96C-166-418</t>
  </si>
  <si>
    <t>970-181-312</t>
  </si>
  <si>
    <t>970-181-411</t>
  </si>
  <si>
    <t>970-181-451</t>
  </si>
  <si>
    <t>980-165-392</t>
  </si>
  <si>
    <t>980-169-181</t>
  </si>
  <si>
    <t>980-171-181</t>
  </si>
  <si>
    <t>980-181-181</t>
  </si>
  <si>
    <t>98A-169-146</t>
  </si>
  <si>
    <t>98A-169-211</t>
  </si>
  <si>
    <t>98A-173-311</t>
  </si>
  <si>
    <t>98A-181-541</t>
  </si>
  <si>
    <t>98B-171-542</t>
  </si>
  <si>
    <t>990-171-135</t>
  </si>
  <si>
    <t>990-171-461</t>
  </si>
  <si>
    <t>990-181-312</t>
  </si>
  <si>
    <t>990-181-462</t>
  </si>
  <si>
    <t>00A-ALL-133</t>
  </si>
  <si>
    <t>00A-ALL-198</t>
  </si>
  <si>
    <t>020-ALL-163</t>
  </si>
  <si>
    <t>050-ALL-192</t>
  </si>
  <si>
    <t>070-ALL-151</t>
  </si>
  <si>
    <t>080-ALL-183</t>
  </si>
  <si>
    <t>090-ALL-363</t>
  </si>
  <si>
    <t>110-ALL-183</t>
  </si>
  <si>
    <t>110-ALL-414</t>
  </si>
  <si>
    <t>11B-ALL-312</t>
  </si>
  <si>
    <t>11C-ALL-312</t>
  </si>
  <si>
    <t>130-ALL-184</t>
  </si>
  <si>
    <t>160-ALL-146</t>
  </si>
  <si>
    <t>180-ALL-163</t>
  </si>
  <si>
    <t>180-ALL-167</t>
  </si>
  <si>
    <t>180-ALL-183</t>
  </si>
  <si>
    <t>181-ALL-181</t>
  </si>
  <si>
    <t>182-ALL-167</t>
  </si>
  <si>
    <t>190-ALL-184</t>
  </si>
  <si>
    <t>190-ALL-343</t>
  </si>
  <si>
    <t>19A-ALL-135</t>
  </si>
  <si>
    <t>200-ALL-461</t>
  </si>
  <si>
    <t>200-ALL-542</t>
  </si>
  <si>
    <t>220-ALL-311</t>
  </si>
  <si>
    <t>220-ALL-523</t>
  </si>
  <si>
    <t>230-ALL-312</t>
  </si>
  <si>
    <t>230-ALL-414</t>
  </si>
  <si>
    <t>23A-ALL-181</t>
  </si>
  <si>
    <t>23A-ALL-197</t>
  </si>
  <si>
    <t>240-ALL-461</t>
  </si>
  <si>
    <t>240-ALL-541</t>
  </si>
  <si>
    <t>241-ALL-181</t>
  </si>
  <si>
    <t>241-ALL-184</t>
  </si>
  <si>
    <t>250-ALL-327</t>
  </si>
  <si>
    <t>27A-ALL-311</t>
  </si>
  <si>
    <t>280-ALL-181</t>
  </si>
  <si>
    <t>290-ALL-181</t>
  </si>
  <si>
    <t>291-ALL-181</t>
  </si>
  <si>
    <t>300-ALL-143</t>
  </si>
  <si>
    <t>300-ALL-163</t>
  </si>
  <si>
    <t>300-ALL-181</t>
  </si>
  <si>
    <t>300-ALL-459</t>
  </si>
  <si>
    <t>310-ALL-192</t>
  </si>
  <si>
    <t>310-ALL-414</t>
  </si>
  <si>
    <t>310-ALL-522</t>
  </si>
  <si>
    <t>32D-ALL-151</t>
  </si>
  <si>
    <t>32L-ALL-312</t>
  </si>
  <si>
    <t>32P-ALL-317</t>
  </si>
  <si>
    <t>330-ALL-146</t>
  </si>
  <si>
    <t>330-ALL-331</t>
  </si>
  <si>
    <t>33A-ALL-135</t>
  </si>
  <si>
    <t>34B-ALL-141</t>
  </si>
  <si>
    <t>34B-ALL-180</t>
  </si>
  <si>
    <t>34B-ALL-183</t>
  </si>
  <si>
    <t>34H-ALL-192</t>
  </si>
  <si>
    <t>34Z-ALL-180</t>
  </si>
  <si>
    <t>34Z-ALL-199</t>
  </si>
  <si>
    <t>34Z-ALL-461</t>
  </si>
  <si>
    <t>350-ALL-141</t>
  </si>
  <si>
    <t>35B-ALL-121</t>
  </si>
  <si>
    <t>35B-ALL-135</t>
  </si>
  <si>
    <t>35B-ALL-211</t>
  </si>
  <si>
    <t>360-ALL-167</t>
  </si>
  <si>
    <t>36C-ALL-146</t>
  </si>
  <si>
    <t>36F-ALL-146</t>
  </si>
  <si>
    <t>36F-ALL-221</t>
  </si>
  <si>
    <t>36F-ALL-231</t>
  </si>
  <si>
    <t>36F-ALL-312</t>
  </si>
  <si>
    <t>36F-ALL-326</t>
  </si>
  <si>
    <t>36F-ALL-422</t>
  </si>
  <si>
    <t>36G-ALL-131</t>
  </si>
  <si>
    <t>380-ALL-163</t>
  </si>
  <si>
    <t>390-ALL-343</t>
  </si>
  <si>
    <t>39A-ALL-233</t>
  </si>
  <si>
    <t>39A-ALL-311</t>
  </si>
  <si>
    <t>39B-ALL-541</t>
  </si>
  <si>
    <t>400-ALL-183</t>
  </si>
  <si>
    <t>400-ALL-198</t>
  </si>
  <si>
    <t>400-ALL-541</t>
  </si>
  <si>
    <t>410-ALL-153</t>
  </si>
  <si>
    <t>410-ALL-197</t>
  </si>
  <si>
    <t>410-ALL-313</t>
  </si>
  <si>
    <t>41K-ALL-131</t>
  </si>
  <si>
    <t>41K-ALL-143</t>
  </si>
  <si>
    <t>41M-ALL-113</t>
  </si>
  <si>
    <t>41M-ALL-135</t>
  </si>
  <si>
    <t>41M-ALL-231</t>
  </si>
  <si>
    <t>41M-ALL-532</t>
  </si>
  <si>
    <t>430-ALL-125</t>
  </si>
  <si>
    <t>430-ALL-198</t>
  </si>
  <si>
    <t>430-ALL-522</t>
  </si>
  <si>
    <t>460-ALL-153</t>
  </si>
  <si>
    <t>470-ALL-184</t>
  </si>
  <si>
    <t>480-ALL-311</t>
  </si>
  <si>
    <t>490-ALL-181</t>
  </si>
  <si>
    <t>500-ALL-188</t>
  </si>
  <si>
    <t>50Z-ALL-192</t>
  </si>
  <si>
    <t>50Z-ALL-211</t>
  </si>
  <si>
    <t>50Z-ALL-221</t>
  </si>
  <si>
    <t>510-ALL-181</t>
  </si>
  <si>
    <t>520-ALL-116</t>
  </si>
  <si>
    <t>520-ALL-181</t>
  </si>
  <si>
    <t>530-ALL-181</t>
  </si>
  <si>
    <t>530-ALL-183</t>
  </si>
  <si>
    <t>53C-ALL-121</t>
  </si>
  <si>
    <t>540-ALL-344</t>
  </si>
  <si>
    <t>550-ALL-181</t>
  </si>
  <si>
    <t>55A-ALL-144</t>
  </si>
  <si>
    <t>560-ALL-317</t>
  </si>
  <si>
    <t>560-ALL-327</t>
  </si>
  <si>
    <t>580-ALL-143</t>
  </si>
  <si>
    <t>590-ALL-162</t>
  </si>
  <si>
    <t>600-ALL-113</t>
  </si>
  <si>
    <t>600-ALL-148</t>
  </si>
  <si>
    <t>600-ALL-163</t>
  </si>
  <si>
    <t>600-ALL-166</t>
  </si>
  <si>
    <t>600-ALL-167</t>
  </si>
  <si>
    <t>60B-ALL-113</t>
  </si>
  <si>
    <t>60B-ALL-141</t>
  </si>
  <si>
    <t>60I-ALL-146</t>
  </si>
  <si>
    <t>60I-ALL-148</t>
  </si>
  <si>
    <t>60J-ALL-133</t>
  </si>
  <si>
    <t>60J-ALL-231</t>
  </si>
  <si>
    <t>60K-ALL-221</t>
  </si>
  <si>
    <t>60K-ALL-231</t>
  </si>
  <si>
    <t>60N-ALL-116</t>
  </si>
  <si>
    <t>60U-ALL-146</t>
  </si>
  <si>
    <t>60U-ALL-211</t>
  </si>
  <si>
    <t>60Y-ALL-312</t>
  </si>
  <si>
    <t>60Y-ALL-461</t>
  </si>
  <si>
    <t>60Y-ALL-532</t>
  </si>
  <si>
    <t>610-ALL-143</t>
  </si>
  <si>
    <t>610-ALL-198</t>
  </si>
  <si>
    <t>61L-ALL-146</t>
  </si>
  <si>
    <t>61L-ALL-211</t>
  </si>
  <si>
    <t>61T-ALL-312</t>
  </si>
  <si>
    <t>61U-ALL-135</t>
  </si>
  <si>
    <t>61U-ALL-142</t>
  </si>
  <si>
    <t>61U-ALL-148</t>
  </si>
  <si>
    <t>61U-ALL-164</t>
  </si>
  <si>
    <t>62A-ALL-422</t>
  </si>
  <si>
    <t>62A-ALL-541</t>
  </si>
  <si>
    <t>630-ALL-361</t>
  </si>
  <si>
    <t>65A-ALL-317</t>
  </si>
  <si>
    <t>65F-ALL-422</t>
  </si>
  <si>
    <t>65G-ALL-413</t>
  </si>
  <si>
    <t>65G-ALL-523</t>
  </si>
  <si>
    <t>65H-ALL-121</t>
  </si>
  <si>
    <t>65H-ALL-131</t>
  </si>
  <si>
    <t>65H-ALL-135</t>
  </si>
  <si>
    <t>65H-ALL-229</t>
  </si>
  <si>
    <t>65H-ALL-231</t>
  </si>
  <si>
    <t>65Z-ALL-181</t>
  </si>
  <si>
    <t>65Z-ALL-221</t>
  </si>
  <si>
    <t>65Z-ALL-231</t>
  </si>
  <si>
    <t>670-ALL-181</t>
  </si>
  <si>
    <t>670-ALL-472</t>
  </si>
  <si>
    <t>670-ALL-522</t>
  </si>
  <si>
    <t>670-ALL-523</t>
  </si>
  <si>
    <t>681-ALL-164</t>
  </si>
  <si>
    <t>681-ALL-183</t>
  </si>
  <si>
    <t>69A-ALL-181</t>
  </si>
  <si>
    <t>69A-ALL-183</t>
  </si>
  <si>
    <t>700-ALL-162</t>
  </si>
  <si>
    <t>700-ALL-181</t>
  </si>
  <si>
    <t>710-ALL-163</t>
  </si>
  <si>
    <t>710-ALL-472</t>
  </si>
  <si>
    <t>720-ALL-147</t>
  </si>
  <si>
    <t>73B-ALL-142</t>
  </si>
  <si>
    <t>73B-ALL-180</t>
  </si>
  <si>
    <t>73B-ALL-231</t>
  </si>
  <si>
    <t>740-ALL-183</t>
  </si>
  <si>
    <t>740-ALL-332</t>
  </si>
  <si>
    <t>74Z-ALL-197</t>
  </si>
  <si>
    <t>760-ALL-167</t>
  </si>
  <si>
    <t>761-ALL-134</t>
  </si>
  <si>
    <t>761-ALL-181</t>
  </si>
  <si>
    <t>76A-ALL-183</t>
  </si>
  <si>
    <t>780-ALL-181</t>
  </si>
  <si>
    <t>780-ALL-199</t>
  </si>
  <si>
    <t>790-ALL-523</t>
  </si>
  <si>
    <t>800-ALL-151</t>
  </si>
  <si>
    <t>81A-ALL-317</t>
  </si>
  <si>
    <t>820-ALL-181</t>
  </si>
  <si>
    <t>821-ALL-135</t>
  </si>
  <si>
    <t>830-ALL-541</t>
  </si>
  <si>
    <t>860-ALL-327</t>
  </si>
  <si>
    <t>86T-ALL-541</t>
  </si>
  <si>
    <t>890-ALL-472</t>
  </si>
  <si>
    <t>900-ALL-162</t>
  </si>
  <si>
    <t>900-ALL-414</t>
  </si>
  <si>
    <t>90D-ALL-541</t>
  </si>
  <si>
    <t>910-ALL-198</t>
  </si>
  <si>
    <t>92B-ALL-141</t>
  </si>
  <si>
    <t>92E-ALL-461</t>
  </si>
  <si>
    <t>92F-ALL-326</t>
  </si>
  <si>
    <t>940-ALL-147</t>
  </si>
  <si>
    <t>940-ALL-192</t>
  </si>
  <si>
    <t>940-ALL-541</t>
  </si>
  <si>
    <t>950-ALL-191</t>
  </si>
  <si>
    <t>950-ALL-312</t>
  </si>
  <si>
    <t>960-ALL-162</t>
  </si>
  <si>
    <t>960-ALL-172</t>
  </si>
  <si>
    <t>960-ALL-183</t>
  </si>
  <si>
    <t>970-ALL-312</t>
  </si>
  <si>
    <t>98A-ALL-146</t>
  </si>
  <si>
    <t>98A-ALL-541</t>
  </si>
  <si>
    <t>98B-ALL-542</t>
  </si>
  <si>
    <t>ALL-ALL-166</t>
  </si>
  <si>
    <t>ALL-ALL-363</t>
  </si>
  <si>
    <t>ALL-163-522</t>
  </si>
  <si>
    <t>ALL-168-343</t>
  </si>
  <si>
    <t>ALL-169-229</t>
  </si>
  <si>
    <t>ALL-171-164</t>
  </si>
  <si>
    <t>ALL-171-363</t>
  </si>
  <si>
    <t>ALL-172-144</t>
  </si>
  <si>
    <t>ALL-172-192</t>
  </si>
  <si>
    <t>ALL-174-180</t>
  </si>
  <si>
    <t>ALL-174-221</t>
  </si>
  <si>
    <t>ALL-181-134</t>
  </si>
  <si>
    <t>ALL-181-166</t>
  </si>
  <si>
    <t>ALL-181-317</t>
  </si>
  <si>
    <t>ALL-181-327</t>
  </si>
  <si>
    <t>ALL-181-361</t>
  </si>
  <si>
    <t>ALL-181-451</t>
  </si>
  <si>
    <t>ALL-182-135</t>
  </si>
  <si>
    <t>ALL-182-146</t>
  </si>
  <si>
    <t>ALL-182-148</t>
  </si>
  <si>
    <t>ALL-182-180</t>
  </si>
  <si>
    <t>ALL-182-192</t>
  </si>
  <si>
    <t>ALL-182-221</t>
  </si>
  <si>
    <t>ALL-182-325</t>
  </si>
  <si>
    <t>ALL-182-422</t>
  </si>
  <si>
    <t>ALL-182-461</t>
  </si>
  <si>
    <t>ALL-182-462</t>
  </si>
  <si>
    <t>ALL-182-532</t>
  </si>
  <si>
    <t>ALL-182-541</t>
  </si>
  <si>
    <t>ALL-185-121</t>
  </si>
  <si>
    <t>ALL-185-142</t>
  </si>
  <si>
    <t>ALL-185-162</t>
  </si>
  <si>
    <t>ALL-185-181</t>
  </si>
  <si>
    <t>ALL-185-192</t>
  </si>
  <si>
    <t>ALL-185-211</t>
  </si>
  <si>
    <t>ALL-185-221</t>
  </si>
  <si>
    <t>ALL-185-229</t>
  </si>
  <si>
    <t>ALL-185-231</t>
  </si>
  <si>
    <t>ALL-185-233</t>
  </si>
  <si>
    <t>ALL-185-311</t>
  </si>
  <si>
    <t>ALL-185-312</t>
  </si>
  <si>
    <t>ALL-185-332</t>
  </si>
  <si>
    <t>ALL-185-411</t>
  </si>
  <si>
    <t>ALL-186-146</t>
  </si>
  <si>
    <t>ALL-186-181</t>
  </si>
  <si>
    <t>ALL-186-317</t>
  </si>
  <si>
    <t>141-00A</t>
  </si>
  <si>
    <t>141-00B</t>
  </si>
  <si>
    <t>141-01B</t>
  </si>
  <si>
    <t>141-01C</t>
  </si>
  <si>
    <t>141-01D</t>
  </si>
  <si>
    <t>141-01F</t>
  </si>
  <si>
    <t>141-06B</t>
  </si>
  <si>
    <t>141-07A</t>
  </si>
  <si>
    <t>141-08A</t>
  </si>
  <si>
    <t>141-09A</t>
  </si>
  <si>
    <t>141-09B</t>
  </si>
  <si>
    <t>141-10A</t>
  </si>
  <si>
    <t>141-10B</t>
  </si>
  <si>
    <t>141-11A</t>
  </si>
  <si>
    <t>141-11B</t>
  </si>
  <si>
    <t>141-11C</t>
  </si>
  <si>
    <t>141-11D</t>
  </si>
  <si>
    <t>141-11F</t>
  </si>
  <si>
    <t>141-11K</t>
  </si>
  <si>
    <t>141-12A</t>
  </si>
  <si>
    <t>141-13A</t>
  </si>
  <si>
    <t>141-13B</t>
  </si>
  <si>
    <t>141-13C</t>
  </si>
  <si>
    <t>141-13D</t>
  </si>
  <si>
    <t>141-16B</t>
  </si>
  <si>
    <t>141-19A</t>
  </si>
  <si>
    <t>141-19B</t>
  </si>
  <si>
    <t>141-19C</t>
  </si>
  <si>
    <t>141-20A</t>
  </si>
  <si>
    <t>141-23A</t>
  </si>
  <si>
    <t>141-24B</t>
  </si>
  <si>
    <t>141-24N</t>
  </si>
  <si>
    <t>141-26B</t>
  </si>
  <si>
    <t>141-26C</t>
  </si>
  <si>
    <t>141-27A</t>
  </si>
  <si>
    <t>141-295</t>
  </si>
  <si>
    <t>141-29A</t>
  </si>
  <si>
    <t>141-32A</t>
  </si>
  <si>
    <t>141-32B</t>
  </si>
  <si>
    <t>141-32C</t>
  </si>
  <si>
    <t>141-32D</t>
  </si>
  <si>
    <t>141-32H</t>
  </si>
  <si>
    <t>141-32K</t>
  </si>
  <si>
    <t>141-32L</t>
  </si>
  <si>
    <t>141-32M</t>
  </si>
  <si>
    <t>141-32N</t>
  </si>
  <si>
    <t>141-32P</t>
  </si>
  <si>
    <t>141-32Q</t>
  </si>
  <si>
    <t>141-32R</t>
  </si>
  <si>
    <t>141-32S</t>
  </si>
  <si>
    <t>141-32T</t>
  </si>
  <si>
    <t>141-33A</t>
  </si>
  <si>
    <t>141-34B</t>
  </si>
  <si>
    <t>141-34D</t>
  </si>
  <si>
    <t>141-34F</t>
  </si>
  <si>
    <t>141-34G</t>
  </si>
  <si>
    <t>141-34H</t>
  </si>
  <si>
    <t>141-35A</t>
  </si>
  <si>
    <t>141-35B</t>
  </si>
  <si>
    <t>141-36B</t>
  </si>
  <si>
    <t>141-36C</t>
  </si>
  <si>
    <t>141-36F</t>
  </si>
  <si>
    <t>141-36G</t>
  </si>
  <si>
    <t>141-39A</t>
  </si>
  <si>
    <t>141-39B</t>
  </si>
  <si>
    <t>141-41B</t>
  </si>
  <si>
    <t>141-41C</t>
  </si>
  <si>
    <t>141-41D</t>
  </si>
  <si>
    <t>141-41F</t>
  </si>
  <si>
    <t>141-41G</t>
  </si>
  <si>
    <t>141-41H</t>
  </si>
  <si>
    <t>141-41J</t>
  </si>
  <si>
    <t>141-41K</t>
  </si>
  <si>
    <t>141-41L</t>
  </si>
  <si>
    <t>141-41M</t>
  </si>
  <si>
    <t>141-41N</t>
  </si>
  <si>
    <t>141-41Q</t>
  </si>
  <si>
    <t>141-41R</t>
  </si>
  <si>
    <t>141-42A</t>
  </si>
  <si>
    <t>141-42B</t>
  </si>
  <si>
    <t>141-43C</t>
  </si>
  <si>
    <t>141-43D</t>
  </si>
  <si>
    <t>141-44A</t>
  </si>
  <si>
    <t>141-45A</t>
  </si>
  <si>
    <t>141-45B</t>
  </si>
  <si>
    <t>141-49B</t>
  </si>
  <si>
    <t>141-49D</t>
  </si>
  <si>
    <t>141-49E</t>
  </si>
  <si>
    <t>141-49F</t>
  </si>
  <si>
    <t>141-49G</t>
  </si>
  <si>
    <t>141-50A</t>
  </si>
  <si>
    <t>141-51A</t>
  </si>
  <si>
    <t>141-51B</t>
  </si>
  <si>
    <t>141-53B</t>
  </si>
  <si>
    <t>141-53C</t>
  </si>
  <si>
    <t>141-54A</t>
  </si>
  <si>
    <t>141-55A</t>
  </si>
  <si>
    <t>141-55B</t>
  </si>
  <si>
    <t>141-58B</t>
  </si>
  <si>
    <t>141-60B</t>
  </si>
  <si>
    <t>141-60D</t>
  </si>
  <si>
    <t>141-60F</t>
  </si>
  <si>
    <t>141-60G</t>
  </si>
  <si>
    <t>141-60I</t>
  </si>
  <si>
    <t>141-60J</t>
  </si>
  <si>
    <t>141-60K</t>
  </si>
  <si>
    <t>141-60L</t>
  </si>
  <si>
    <t>141-60M</t>
  </si>
  <si>
    <t>141-60N</t>
  </si>
  <si>
    <t>141-60P</t>
  </si>
  <si>
    <t>141-60Q</t>
  </si>
  <si>
    <t>141-60S</t>
  </si>
  <si>
    <t>141-60U</t>
  </si>
  <si>
    <t>141-60Y</t>
  </si>
  <si>
    <t>141-61J</t>
  </si>
  <si>
    <t>141-61K</t>
  </si>
  <si>
    <t>141-61L</t>
  </si>
  <si>
    <t>141-61M</t>
  </si>
  <si>
    <t>141-61N</t>
  </si>
  <si>
    <t>141-61P</t>
  </si>
  <si>
    <t>141-61Q</t>
  </si>
  <si>
    <t>141-61R</t>
  </si>
  <si>
    <t>141-61S</t>
  </si>
  <si>
    <t>141-61T</t>
  </si>
  <si>
    <t>141-61U</t>
  </si>
  <si>
    <t>141-61V</t>
  </si>
  <si>
    <t>141-61W</t>
  </si>
  <si>
    <t>141-61X</t>
  </si>
  <si>
    <t>141-61Y</t>
  </si>
  <si>
    <t>141-62A</t>
  </si>
  <si>
    <t>141-62J</t>
  </si>
  <si>
    <t>141-62K</t>
  </si>
  <si>
    <t>141-62L</t>
  </si>
  <si>
    <t>141-63A</t>
  </si>
  <si>
    <t>141-63B</t>
  </si>
  <si>
    <t>141-63C</t>
  </si>
  <si>
    <t>141-64A</t>
  </si>
  <si>
    <t>141-65A</t>
  </si>
  <si>
    <t>141-65B</t>
  </si>
  <si>
    <t>141-65C</t>
  </si>
  <si>
    <t>141-65D</t>
  </si>
  <si>
    <t>141-65F</t>
  </si>
  <si>
    <t>141-65G</t>
  </si>
  <si>
    <t>141-65H</t>
  </si>
  <si>
    <t>141-66A</t>
  </si>
  <si>
    <t>141-67B</t>
  </si>
  <si>
    <t>141-68A</t>
  </si>
  <si>
    <t>141-68C</t>
  </si>
  <si>
    <t>141-69A</t>
  </si>
  <si>
    <t>141-70A</t>
  </si>
  <si>
    <t>141-73A</t>
  </si>
  <si>
    <t>141-73B</t>
  </si>
  <si>
    <t>141-74C</t>
  </si>
  <si>
    <t>141-76A</t>
  </si>
  <si>
    <t>141-78A</t>
  </si>
  <si>
    <t>141-78B</t>
  </si>
  <si>
    <t>141-78C</t>
  </si>
  <si>
    <t>141-79A</t>
  </si>
  <si>
    <t>141-80C</t>
  </si>
  <si>
    <t>141-81A</t>
  </si>
  <si>
    <t>141-81B</t>
  </si>
  <si>
    <t>141-84B</t>
  </si>
  <si>
    <t>141-86T</t>
  </si>
  <si>
    <t>141-87A</t>
  </si>
  <si>
    <t>141-88A</t>
  </si>
  <si>
    <t>141-90A</t>
  </si>
  <si>
    <t>141-90B</t>
  </si>
  <si>
    <t>141-90C</t>
  </si>
  <si>
    <t>141-90D</t>
  </si>
  <si>
    <t>141-90F</t>
  </si>
  <si>
    <t>141-91A</t>
  </si>
  <si>
    <t>141-91B</t>
  </si>
  <si>
    <t>141-92B</t>
  </si>
  <si>
    <t>141-92D</t>
  </si>
  <si>
    <t>141-92E</t>
  </si>
  <si>
    <t>141-92F</t>
  </si>
  <si>
    <t>141-92G</t>
  </si>
  <si>
    <t>141-92K</t>
  </si>
  <si>
    <t>141-92L</t>
  </si>
  <si>
    <t>141-92M</t>
  </si>
  <si>
    <t>141-92N</t>
  </si>
  <si>
    <t>141-92P</t>
  </si>
  <si>
    <t>141-92R</t>
  </si>
  <si>
    <t>141-92S</t>
  </si>
  <si>
    <t>141-92T</t>
  </si>
  <si>
    <t>141-92U</t>
  </si>
  <si>
    <t>141-92V</t>
  </si>
  <si>
    <t>141-92W</t>
  </si>
  <si>
    <t>141-92Y</t>
  </si>
  <si>
    <t>141-93A</t>
  </si>
  <si>
    <t>141-93J</t>
  </si>
  <si>
    <t>141-93L</t>
  </si>
  <si>
    <t>141-93M</t>
  </si>
  <si>
    <t>141-93N</t>
  </si>
  <si>
    <t>141-93P</t>
  </si>
  <si>
    <t>141-93Q</t>
  </si>
  <si>
    <t>141-93R</t>
  </si>
  <si>
    <t>141-93T</t>
  </si>
  <si>
    <t>141-93V</t>
  </si>
  <si>
    <t>141-94A</t>
  </si>
  <si>
    <t>141-94Z</t>
  </si>
  <si>
    <t>141-95A</t>
  </si>
  <si>
    <t>141-96C</t>
  </si>
  <si>
    <t>141-96F</t>
  </si>
  <si>
    <t>141-98A</t>
  </si>
  <si>
    <t>141-98B</t>
  </si>
  <si>
    <t>175-A05</t>
  </si>
  <si>
    <t>175-A23</t>
  </si>
  <si>
    <t>175-A39</t>
  </si>
  <si>
    <t>175-B95</t>
  </si>
  <si>
    <t>175-C18</t>
  </si>
  <si>
    <t>175-C37</t>
  </si>
  <si>
    <t>175-C41</t>
  </si>
  <si>
    <t>175-C62</t>
  </si>
  <si>
    <t>175-C67</t>
  </si>
  <si>
    <t>175-C68</t>
  </si>
  <si>
    <t>175-E13</t>
  </si>
  <si>
    <t>175-E28</t>
  </si>
  <si>
    <t>175-E31</t>
  </si>
  <si>
    <t>203-00A</t>
  </si>
  <si>
    <t>203-00B</t>
  </si>
  <si>
    <t>203-010</t>
  </si>
  <si>
    <t>203-01B</t>
  </si>
  <si>
    <t>203-01D</t>
  </si>
  <si>
    <t>203-01F</t>
  </si>
  <si>
    <t>203-020</t>
  </si>
  <si>
    <t>203-030</t>
  </si>
  <si>
    <t>203-040</t>
  </si>
  <si>
    <t>203-050</t>
  </si>
  <si>
    <t>203-060</t>
  </si>
  <si>
    <t>203-06B</t>
  </si>
  <si>
    <t>203-070</t>
  </si>
  <si>
    <t>203-07A</t>
  </si>
  <si>
    <t>203-080</t>
  </si>
  <si>
    <t>203-090</t>
  </si>
  <si>
    <t>203-09A</t>
  </si>
  <si>
    <t>203-09B</t>
  </si>
  <si>
    <t>203-100</t>
  </si>
  <si>
    <t>203-10A</t>
  </si>
  <si>
    <t>203-10B</t>
  </si>
  <si>
    <t>203-110</t>
  </si>
  <si>
    <t>203-111</t>
  </si>
  <si>
    <t>203-11A</t>
  </si>
  <si>
    <t>203-11B</t>
  </si>
  <si>
    <t>203-11C</t>
  </si>
  <si>
    <t>203-11D</t>
  </si>
  <si>
    <t>203-11F</t>
  </si>
  <si>
    <t>203-11K</t>
  </si>
  <si>
    <t>203-120</t>
  </si>
  <si>
    <t>203-12A</t>
  </si>
  <si>
    <t>203-130</t>
  </si>
  <si>
    <t>203-132</t>
  </si>
  <si>
    <t>203-13A</t>
  </si>
  <si>
    <t>203-13B</t>
  </si>
  <si>
    <t>203-13C</t>
  </si>
  <si>
    <t>203-13D</t>
  </si>
  <si>
    <t>203-140</t>
  </si>
  <si>
    <t>203-150</t>
  </si>
  <si>
    <t>203-160</t>
  </si>
  <si>
    <t>203-16B</t>
  </si>
  <si>
    <t>203-170</t>
  </si>
  <si>
    <t>203-180</t>
  </si>
  <si>
    <t>203-181</t>
  </si>
  <si>
    <t>203-182</t>
  </si>
  <si>
    <t>203-190</t>
  </si>
  <si>
    <t>203-19A</t>
  </si>
  <si>
    <t>203-19B</t>
  </si>
  <si>
    <t>203-19C</t>
  </si>
  <si>
    <t>203-200</t>
  </si>
  <si>
    <t>203-20A</t>
  </si>
  <si>
    <t>203-210</t>
  </si>
  <si>
    <t>203-220</t>
  </si>
  <si>
    <t>203-230</t>
  </si>
  <si>
    <t>203-23A</t>
  </si>
  <si>
    <t>203-240</t>
  </si>
  <si>
    <t>203-241</t>
  </si>
  <si>
    <t>203-24B</t>
  </si>
  <si>
    <t>203-24N</t>
  </si>
  <si>
    <t>203-250</t>
  </si>
  <si>
    <t>203-260</t>
  </si>
  <si>
    <t>203-26B</t>
  </si>
  <si>
    <t>203-26C</t>
  </si>
  <si>
    <t>203-270</t>
  </si>
  <si>
    <t>203-27A</t>
  </si>
  <si>
    <t>203-280</t>
  </si>
  <si>
    <t>203-290</t>
  </si>
  <si>
    <t>203-291</t>
  </si>
  <si>
    <t>203-292</t>
  </si>
  <si>
    <t>203-295</t>
  </si>
  <si>
    <t>203-29A</t>
  </si>
  <si>
    <t>203-300</t>
  </si>
  <si>
    <t>203-310</t>
  </si>
  <si>
    <t>203-320</t>
  </si>
  <si>
    <t>203-32A</t>
  </si>
  <si>
    <t>203-32B</t>
  </si>
  <si>
    <t>203-32C</t>
  </si>
  <si>
    <t>203-32D</t>
  </si>
  <si>
    <t>203-32H</t>
  </si>
  <si>
    <t>203-32K</t>
  </si>
  <si>
    <t>203-32L</t>
  </si>
  <si>
    <t>203-32M</t>
  </si>
  <si>
    <t>203-32N</t>
  </si>
  <si>
    <t>203-32P</t>
  </si>
  <si>
    <t>203-32Q</t>
  </si>
  <si>
    <t>203-32R</t>
  </si>
  <si>
    <t>203-32S</t>
  </si>
  <si>
    <t>203-32T</t>
  </si>
  <si>
    <t>203-330</t>
  </si>
  <si>
    <t>203-33A</t>
  </si>
  <si>
    <t>203-340</t>
  </si>
  <si>
    <t>203-34B</t>
  </si>
  <si>
    <t>203-34D</t>
  </si>
  <si>
    <t>203-34F</t>
  </si>
  <si>
    <t>203-34G</t>
  </si>
  <si>
    <t>203-34H</t>
  </si>
  <si>
    <t>203-34Z</t>
  </si>
  <si>
    <t>203-350</t>
  </si>
  <si>
    <t>203-35B</t>
  </si>
  <si>
    <t>203-360</t>
  </si>
  <si>
    <t>203-36B</t>
  </si>
  <si>
    <t>203-36C</t>
  </si>
  <si>
    <t>203-36F</t>
  </si>
  <si>
    <t>203-36G</t>
  </si>
  <si>
    <t>203-370</t>
  </si>
  <si>
    <t>203-380</t>
  </si>
  <si>
    <t>203-390</t>
  </si>
  <si>
    <t>203-39A</t>
  </si>
  <si>
    <t>203-39B</t>
  </si>
  <si>
    <t>203-400</t>
  </si>
  <si>
    <t>203-410</t>
  </si>
  <si>
    <t>203-41B</t>
  </si>
  <si>
    <t>203-41C</t>
  </si>
  <si>
    <t>203-41D</t>
  </si>
  <si>
    <t>203-41F</t>
  </si>
  <si>
    <t>203-41G</t>
  </si>
  <si>
    <t>203-41J</t>
  </si>
  <si>
    <t>203-41K</t>
  </si>
  <si>
    <t>203-41L</t>
  </si>
  <si>
    <t>203-41M</t>
  </si>
  <si>
    <t>203-41N</t>
  </si>
  <si>
    <t>203-41Q</t>
  </si>
  <si>
    <t>203-41R</t>
  </si>
  <si>
    <t>203-420</t>
  </si>
  <si>
    <t>203-421</t>
  </si>
  <si>
    <t>203-422</t>
  </si>
  <si>
    <t>203-42A</t>
  </si>
  <si>
    <t>203-42B</t>
  </si>
  <si>
    <t>203-430</t>
  </si>
  <si>
    <t>203-43C</t>
  </si>
  <si>
    <t>203-43D</t>
  </si>
  <si>
    <t>203-440</t>
  </si>
  <si>
    <t>203-44A</t>
  </si>
  <si>
    <t>203-450</t>
  </si>
  <si>
    <t>203-45A</t>
  </si>
  <si>
    <t>203-45B</t>
  </si>
  <si>
    <t>203-460</t>
  </si>
  <si>
    <t>203-470</t>
  </si>
  <si>
    <t>203-480</t>
  </si>
  <si>
    <t>203-490</t>
  </si>
  <si>
    <t>203-491</t>
  </si>
  <si>
    <t>203-49B</t>
  </si>
  <si>
    <t>203-49D</t>
  </si>
  <si>
    <t>203-49E</t>
  </si>
  <si>
    <t>203-49F</t>
  </si>
  <si>
    <t>203-49G</t>
  </si>
  <si>
    <t>203-500</t>
  </si>
  <si>
    <t>203-50A</t>
  </si>
  <si>
    <t>203-50Z</t>
  </si>
  <si>
    <t>203-510</t>
  </si>
  <si>
    <t>203-51A</t>
  </si>
  <si>
    <t>203-51B</t>
  </si>
  <si>
    <t>203-520</t>
  </si>
  <si>
    <t>203-530</t>
  </si>
  <si>
    <t>203-53B</t>
  </si>
  <si>
    <t>203-53C</t>
  </si>
  <si>
    <t>203-540</t>
  </si>
  <si>
    <t>203-54A</t>
  </si>
  <si>
    <t>203-550</t>
  </si>
  <si>
    <t>203-55A</t>
  </si>
  <si>
    <t>203-55B</t>
  </si>
  <si>
    <t>203-560</t>
  </si>
  <si>
    <t>203-570</t>
  </si>
  <si>
    <t>203-580</t>
  </si>
  <si>
    <t>203-58B</t>
  </si>
  <si>
    <t>203-590</t>
  </si>
  <si>
    <t>203-600</t>
  </si>
  <si>
    <t>203-60B</t>
  </si>
  <si>
    <t>203-60D</t>
  </si>
  <si>
    <t>203-60F</t>
  </si>
  <si>
    <t>203-60G</t>
  </si>
  <si>
    <t>203-60I</t>
  </si>
  <si>
    <t>203-60J</t>
  </si>
  <si>
    <t>203-60K</t>
  </si>
  <si>
    <t>203-60L</t>
  </si>
  <si>
    <t>203-60M</t>
  </si>
  <si>
    <t>203-60N</t>
  </si>
  <si>
    <t>203-60P</t>
  </si>
  <si>
    <t>203-60Q</t>
  </si>
  <si>
    <t>203-60S</t>
  </si>
  <si>
    <t>203-60U</t>
  </si>
  <si>
    <t>203-60Y</t>
  </si>
  <si>
    <t>203-60Z</t>
  </si>
  <si>
    <t>203-610</t>
  </si>
  <si>
    <t>203-61J</t>
  </si>
  <si>
    <t>203-61L</t>
  </si>
  <si>
    <t>203-61M</t>
  </si>
  <si>
    <t>203-61N</t>
  </si>
  <si>
    <t>203-61P</t>
  </si>
  <si>
    <t>203-61Q</t>
  </si>
  <si>
    <t>203-61R</t>
  </si>
  <si>
    <t>203-61S</t>
  </si>
  <si>
    <t>203-61T</t>
  </si>
  <si>
    <t>203-61U</t>
  </si>
  <si>
    <t>203-61V</t>
  </si>
  <si>
    <t>203-61W</t>
  </si>
  <si>
    <t>203-61X</t>
  </si>
  <si>
    <t>203-61Y</t>
  </si>
  <si>
    <t>203-620</t>
  </si>
  <si>
    <t>203-62A</t>
  </si>
  <si>
    <t>203-62J</t>
  </si>
  <si>
    <t>203-62K</t>
  </si>
  <si>
    <t>203-62L</t>
  </si>
  <si>
    <t>203-630</t>
  </si>
  <si>
    <t>203-63A</t>
  </si>
  <si>
    <t>203-63B</t>
  </si>
  <si>
    <t>203-63C</t>
  </si>
  <si>
    <t>203-640</t>
  </si>
  <si>
    <t>203-64A</t>
  </si>
  <si>
    <t>203-650</t>
  </si>
  <si>
    <t>203-65A</t>
  </si>
  <si>
    <t>203-65B</t>
  </si>
  <si>
    <t>203-65C</t>
  </si>
  <si>
    <t>203-65D</t>
  </si>
  <si>
    <t>203-65F</t>
  </si>
  <si>
    <t>203-65G</t>
  </si>
  <si>
    <t>203-65H</t>
  </si>
  <si>
    <t>203-65Z</t>
  </si>
  <si>
    <t>203-660</t>
  </si>
  <si>
    <t>203-66A</t>
  </si>
  <si>
    <t>203-670</t>
  </si>
  <si>
    <t>203-67B</t>
  </si>
  <si>
    <t>203-680</t>
  </si>
  <si>
    <t>203-681</t>
  </si>
  <si>
    <t>203-68A</t>
  </si>
  <si>
    <t>203-68C</t>
  </si>
  <si>
    <t>203-690</t>
  </si>
  <si>
    <t>203-69A</t>
  </si>
  <si>
    <t>203-700</t>
  </si>
  <si>
    <t>203-70A</t>
  </si>
  <si>
    <t>203-710</t>
  </si>
  <si>
    <t>203-720</t>
  </si>
  <si>
    <t>203-730</t>
  </si>
  <si>
    <t>203-73A</t>
  </si>
  <si>
    <t>203-73B</t>
  </si>
  <si>
    <t>203-740</t>
  </si>
  <si>
    <t>203-74C</t>
  </si>
  <si>
    <t>203-750</t>
  </si>
  <si>
    <t>203-760</t>
  </si>
  <si>
    <t>203-761</t>
  </si>
  <si>
    <t>203-76A</t>
  </si>
  <si>
    <t>203-770</t>
  </si>
  <si>
    <t>203-780</t>
  </si>
  <si>
    <t>203-78A</t>
  </si>
  <si>
    <t>203-78C</t>
  </si>
  <si>
    <t>203-790</t>
  </si>
  <si>
    <t>203-79A</t>
  </si>
  <si>
    <t>203-79Z</t>
  </si>
  <si>
    <t>203-800</t>
  </si>
  <si>
    <t>203-80C</t>
  </si>
  <si>
    <t>203-810</t>
  </si>
  <si>
    <t>203-81A</t>
  </si>
  <si>
    <t>203-81B</t>
  </si>
  <si>
    <t>203-820</t>
  </si>
  <si>
    <t>203-821</t>
  </si>
  <si>
    <t>203-830</t>
  </si>
  <si>
    <t>203-840</t>
  </si>
  <si>
    <t>203-84B</t>
  </si>
  <si>
    <t>203-850</t>
  </si>
  <si>
    <t>203-860</t>
  </si>
  <si>
    <t>203-861</t>
  </si>
  <si>
    <t>203-862</t>
  </si>
  <si>
    <t>203-86T</t>
  </si>
  <si>
    <t>203-870</t>
  </si>
  <si>
    <t>203-87A</t>
  </si>
  <si>
    <t>203-880</t>
  </si>
  <si>
    <t>203-88A</t>
  </si>
  <si>
    <t>203-890</t>
  </si>
  <si>
    <t>203-900</t>
  </si>
  <si>
    <t>203-90A</t>
  </si>
  <si>
    <t>203-90B</t>
  </si>
  <si>
    <t>203-90C</t>
  </si>
  <si>
    <t>203-90D</t>
  </si>
  <si>
    <t>203-90F</t>
  </si>
  <si>
    <t>203-910</t>
  </si>
  <si>
    <t>203-91A</t>
  </si>
  <si>
    <t>203-91B</t>
  </si>
  <si>
    <t>203-920</t>
  </si>
  <si>
    <t>203-92B</t>
  </si>
  <si>
    <t>203-92D</t>
  </si>
  <si>
    <t>203-92E</t>
  </si>
  <si>
    <t>203-92F</t>
  </si>
  <si>
    <t>203-92G</t>
  </si>
  <si>
    <t>203-92K</t>
  </si>
  <si>
    <t>203-92M</t>
  </si>
  <si>
    <t>203-92N</t>
  </si>
  <si>
    <t>203-92P</t>
  </si>
  <si>
    <t>203-92R</t>
  </si>
  <si>
    <t>203-92S</t>
  </si>
  <si>
    <t>203-92T</t>
  </si>
  <si>
    <t>203-92U</t>
  </si>
  <si>
    <t>203-92V</t>
  </si>
  <si>
    <t>203-92W</t>
  </si>
  <si>
    <t>203-92Y</t>
  </si>
  <si>
    <t>203-930</t>
  </si>
  <si>
    <t>203-93A</t>
  </si>
  <si>
    <t>203-93J</t>
  </si>
  <si>
    <t>203-93L</t>
  </si>
  <si>
    <t>203-93M</t>
  </si>
  <si>
    <t>203-93N</t>
  </si>
  <si>
    <t>203-93P</t>
  </si>
  <si>
    <t>203-93Q</t>
  </si>
  <si>
    <t>203-93R</t>
  </si>
  <si>
    <t>203-93T</t>
  </si>
  <si>
    <t>203-93V</t>
  </si>
  <si>
    <t>203-940</t>
  </si>
  <si>
    <t>203-94A</t>
  </si>
  <si>
    <t>203-94Z</t>
  </si>
  <si>
    <t>203-950</t>
  </si>
  <si>
    <t>203-95A</t>
  </si>
  <si>
    <t>203-960</t>
  </si>
  <si>
    <t>203-96C</t>
  </si>
  <si>
    <t>203-96F</t>
  </si>
  <si>
    <t>203-970</t>
  </si>
  <si>
    <t>203-980</t>
  </si>
  <si>
    <t>203-98A</t>
  </si>
  <si>
    <t>203-98B</t>
  </si>
  <si>
    <t>203-990</t>
  </si>
  <si>
    <t>203-995</t>
  </si>
  <si>
    <t>141-ALL</t>
  </si>
  <si>
    <t>175-ALL</t>
  </si>
  <si>
    <t>203-ALL</t>
  </si>
  <si>
    <t>00A-141</t>
  </si>
  <si>
    <t>00B-141</t>
  </si>
  <si>
    <t>01B-141</t>
  </si>
  <si>
    <t>01C-141</t>
  </si>
  <si>
    <t>01D-141</t>
  </si>
  <si>
    <t>01F-141</t>
  </si>
  <si>
    <t>06B-141</t>
  </si>
  <si>
    <t>07A-141</t>
  </si>
  <si>
    <t>08A-141</t>
  </si>
  <si>
    <t>09A-141</t>
  </si>
  <si>
    <t>09B-141</t>
  </si>
  <si>
    <t>10A-141</t>
  </si>
  <si>
    <t>10B-141</t>
  </si>
  <si>
    <t>11A-141</t>
  </si>
  <si>
    <t>11B-141</t>
  </si>
  <si>
    <t>11C-141</t>
  </si>
  <si>
    <t>11D-141</t>
  </si>
  <si>
    <t>11F-141</t>
  </si>
  <si>
    <t>11K-141</t>
  </si>
  <si>
    <t>12A-141</t>
  </si>
  <si>
    <t>13A-141</t>
  </si>
  <si>
    <t>13B-141</t>
  </si>
  <si>
    <t>13C-141</t>
  </si>
  <si>
    <t>13D-141</t>
  </si>
  <si>
    <t>16B-141</t>
  </si>
  <si>
    <t>19A-141</t>
  </si>
  <si>
    <t>19B-141</t>
  </si>
  <si>
    <t>19C-141</t>
  </si>
  <si>
    <t>20A-141</t>
  </si>
  <si>
    <t>23A-141</t>
  </si>
  <si>
    <t>24B-141</t>
  </si>
  <si>
    <t>24N-141</t>
  </si>
  <si>
    <t>26B-141</t>
  </si>
  <si>
    <t>26C-141</t>
  </si>
  <si>
    <t>27A-141</t>
  </si>
  <si>
    <t>295-141</t>
  </si>
  <si>
    <t>29A-141</t>
  </si>
  <si>
    <t>32A-141</t>
  </si>
  <si>
    <t>32B-141</t>
  </si>
  <si>
    <t>32C-141</t>
  </si>
  <si>
    <t>32D-141</t>
  </si>
  <si>
    <t>32H-141</t>
  </si>
  <si>
    <t>32K-141</t>
  </si>
  <si>
    <t>32L-141</t>
  </si>
  <si>
    <t>32M-141</t>
  </si>
  <si>
    <t>32N-141</t>
  </si>
  <si>
    <t>32P-141</t>
  </si>
  <si>
    <t>32Q-141</t>
  </si>
  <si>
    <t>32R-141</t>
  </si>
  <si>
    <t>32S-141</t>
  </si>
  <si>
    <t>32T-141</t>
  </si>
  <si>
    <t>33A-141</t>
  </si>
  <si>
    <t>34B-141</t>
  </si>
  <si>
    <t>34D-141</t>
  </si>
  <si>
    <t>34F-141</t>
  </si>
  <si>
    <t>34G-141</t>
  </si>
  <si>
    <t>34H-141</t>
  </si>
  <si>
    <t>35A-141</t>
  </si>
  <si>
    <t>35B-141</t>
  </si>
  <si>
    <t>36B-141</t>
  </si>
  <si>
    <t>36C-141</t>
  </si>
  <si>
    <t>36F-141</t>
  </si>
  <si>
    <t>36G-141</t>
  </si>
  <si>
    <t>39A-141</t>
  </si>
  <si>
    <t>39B-141</t>
  </si>
  <si>
    <t>41B-141</t>
  </si>
  <si>
    <t>41C-141</t>
  </si>
  <si>
    <t>41D-141</t>
  </si>
  <si>
    <t>41F-141</t>
  </si>
  <si>
    <t>41G-141</t>
  </si>
  <si>
    <t>41H-141</t>
  </si>
  <si>
    <t>41J-141</t>
  </si>
  <si>
    <t>41K-141</t>
  </si>
  <si>
    <t>41L-141</t>
  </si>
  <si>
    <t>41M-141</t>
  </si>
  <si>
    <t>41N-141</t>
  </si>
  <si>
    <t>41Q-141</t>
  </si>
  <si>
    <t>41R-141</t>
  </si>
  <si>
    <t>42A-141</t>
  </si>
  <si>
    <t>42B-141</t>
  </si>
  <si>
    <t>43C-141</t>
  </si>
  <si>
    <t>43D-141</t>
  </si>
  <si>
    <t>44A-141</t>
  </si>
  <si>
    <t>45A-141</t>
  </si>
  <si>
    <t>45B-141</t>
  </si>
  <si>
    <t>49B-141</t>
  </si>
  <si>
    <t>49D-141</t>
  </si>
  <si>
    <t>49E-141</t>
  </si>
  <si>
    <t>49F-141</t>
  </si>
  <si>
    <t>49G-141</t>
  </si>
  <si>
    <t>50A-141</t>
  </si>
  <si>
    <t>51A-141</t>
  </si>
  <si>
    <t>51B-141</t>
  </si>
  <si>
    <t>53B-141</t>
  </si>
  <si>
    <t>53C-141</t>
  </si>
  <si>
    <t>54A-141</t>
  </si>
  <si>
    <t>55A-141</t>
  </si>
  <si>
    <t>55B-141</t>
  </si>
  <si>
    <t>58B-141</t>
  </si>
  <si>
    <t>60B-141</t>
  </si>
  <si>
    <t>60D-141</t>
  </si>
  <si>
    <t>60F-141</t>
  </si>
  <si>
    <t>60G-141</t>
  </si>
  <si>
    <t>60I-141</t>
  </si>
  <si>
    <t>60J-141</t>
  </si>
  <si>
    <t>60K-141</t>
  </si>
  <si>
    <t>60L-141</t>
  </si>
  <si>
    <t>60M-141</t>
  </si>
  <si>
    <t>60N-141</t>
  </si>
  <si>
    <t>60P-141</t>
  </si>
  <si>
    <t>60Q-141</t>
  </si>
  <si>
    <t>60S-141</t>
  </si>
  <si>
    <t>60U-141</t>
  </si>
  <si>
    <t>60Y-141</t>
  </si>
  <si>
    <t>61J-141</t>
  </si>
  <si>
    <t>61K-141</t>
  </si>
  <si>
    <t>61L-141</t>
  </si>
  <si>
    <t>61M-141</t>
  </si>
  <si>
    <t>61N-141</t>
  </si>
  <si>
    <t>61P-141</t>
  </si>
  <si>
    <t>61Q-141</t>
  </si>
  <si>
    <t>61R-141</t>
  </si>
  <si>
    <t>61S-141</t>
  </si>
  <si>
    <t>61T-141</t>
  </si>
  <si>
    <t>61U-141</t>
  </si>
  <si>
    <t>61V-141</t>
  </si>
  <si>
    <t>61W-141</t>
  </si>
  <si>
    <t>61X-141</t>
  </si>
  <si>
    <t>61Y-141</t>
  </si>
  <si>
    <t>62A-141</t>
  </si>
  <si>
    <t>62J-141</t>
  </si>
  <si>
    <t>62K-141</t>
  </si>
  <si>
    <t>62L-141</t>
  </si>
  <si>
    <t>63A-141</t>
  </si>
  <si>
    <t>63B-141</t>
  </si>
  <si>
    <t>63C-141</t>
  </si>
  <si>
    <t>64A-141</t>
  </si>
  <si>
    <t>65A-141</t>
  </si>
  <si>
    <t>65B-141</t>
  </si>
  <si>
    <t>65C-141</t>
  </si>
  <si>
    <t>65D-141</t>
  </si>
  <si>
    <t>65F-141</t>
  </si>
  <si>
    <t>65G-141</t>
  </si>
  <si>
    <t>65H-141</t>
  </si>
  <si>
    <t>66A-141</t>
  </si>
  <si>
    <t>67B-141</t>
  </si>
  <si>
    <t>68A-141</t>
  </si>
  <si>
    <t>68C-141</t>
  </si>
  <si>
    <t>69A-141</t>
  </si>
  <si>
    <t>70A-141</t>
  </si>
  <si>
    <t>73A-141</t>
  </si>
  <si>
    <t>73B-141</t>
  </si>
  <si>
    <t>74C-141</t>
  </si>
  <si>
    <t>76A-141</t>
  </si>
  <si>
    <t>78A-141</t>
  </si>
  <si>
    <t>78B-141</t>
  </si>
  <si>
    <t>78C-141</t>
  </si>
  <si>
    <t>79A-141</t>
  </si>
  <si>
    <t>80C-141</t>
  </si>
  <si>
    <t>81A-141</t>
  </si>
  <si>
    <t>81B-141</t>
  </si>
  <si>
    <t>84B-141</t>
  </si>
  <si>
    <t>86T-141</t>
  </si>
  <si>
    <t>87A-141</t>
  </si>
  <si>
    <t>88A-141</t>
  </si>
  <si>
    <t>90A-141</t>
  </si>
  <si>
    <t>90B-141</t>
  </si>
  <si>
    <t>90C-141</t>
  </si>
  <si>
    <t>90D-141</t>
  </si>
  <si>
    <t>90F-141</t>
  </si>
  <si>
    <t>91A-141</t>
  </si>
  <si>
    <t>91B-141</t>
  </si>
  <si>
    <t>92B-141</t>
  </si>
  <si>
    <t>92D-141</t>
  </si>
  <si>
    <t>92E-141</t>
  </si>
  <si>
    <t>92F-141</t>
  </si>
  <si>
    <t>92G-141</t>
  </si>
  <si>
    <t>92K-141</t>
  </si>
  <si>
    <t>92L-141</t>
  </si>
  <si>
    <t>92M-141</t>
  </si>
  <si>
    <t>92N-141</t>
  </si>
  <si>
    <t>92P-141</t>
  </si>
  <si>
    <t>92R-141</t>
  </si>
  <si>
    <t>92S-141</t>
  </si>
  <si>
    <t>92T-141</t>
  </si>
  <si>
    <t>92U-141</t>
  </si>
  <si>
    <t>92V-141</t>
  </si>
  <si>
    <t>92W-141</t>
  </si>
  <si>
    <t>92Y-141</t>
  </si>
  <si>
    <t>93A-141</t>
  </si>
  <si>
    <t>93J-141</t>
  </si>
  <si>
    <t>93L-141</t>
  </si>
  <si>
    <t>93M-141</t>
  </si>
  <si>
    <t>93N-141</t>
  </si>
  <si>
    <t>93P-141</t>
  </si>
  <si>
    <t>93Q-141</t>
  </si>
  <si>
    <t>93R-141</t>
  </si>
  <si>
    <t>93T-141</t>
  </si>
  <si>
    <t>93V-141</t>
  </si>
  <si>
    <t>94A-141</t>
  </si>
  <si>
    <t>94Z-141</t>
  </si>
  <si>
    <t>95A-141</t>
  </si>
  <si>
    <t>96C-141</t>
  </si>
  <si>
    <t>96F-141</t>
  </si>
  <si>
    <t>98A-141</t>
  </si>
  <si>
    <t>98B-141</t>
  </si>
  <si>
    <t>A05-175</t>
  </si>
  <si>
    <t>A23-175</t>
  </si>
  <si>
    <t>A39-175</t>
  </si>
  <si>
    <t>B95-175</t>
  </si>
  <si>
    <t>C18-175</t>
  </si>
  <si>
    <t>C37-175</t>
  </si>
  <si>
    <t>C41-175</t>
  </si>
  <si>
    <t>C62-175</t>
  </si>
  <si>
    <t>C67-175</t>
  </si>
  <si>
    <t>C68-175</t>
  </si>
  <si>
    <t>E13-175</t>
  </si>
  <si>
    <t>E28-175</t>
  </si>
  <si>
    <t>E31-175</t>
  </si>
  <si>
    <t>00A-203</t>
  </si>
  <si>
    <t>00B-203</t>
  </si>
  <si>
    <t>010-203</t>
  </si>
  <si>
    <t>01B-203</t>
  </si>
  <si>
    <t>01D-203</t>
  </si>
  <si>
    <t>01F-203</t>
  </si>
  <si>
    <t>020-203</t>
  </si>
  <si>
    <t>030-203</t>
  </si>
  <si>
    <t>040-203</t>
  </si>
  <si>
    <t>050-203</t>
  </si>
  <si>
    <t>060-203</t>
  </si>
  <si>
    <t>06B-203</t>
  </si>
  <si>
    <t>070-203</t>
  </si>
  <si>
    <t>07A-203</t>
  </si>
  <si>
    <t>080-203</t>
  </si>
  <si>
    <t>090-203</t>
  </si>
  <si>
    <t>09A-203</t>
  </si>
  <si>
    <t>09B-203</t>
  </si>
  <si>
    <t>100-203</t>
  </si>
  <si>
    <t>10A-203</t>
  </si>
  <si>
    <t>10B-203</t>
  </si>
  <si>
    <t>110-203</t>
  </si>
  <si>
    <t>111-203</t>
  </si>
  <si>
    <t>11A-203</t>
  </si>
  <si>
    <t>11B-203</t>
  </si>
  <si>
    <t>11C-203</t>
  </si>
  <si>
    <t>11D-203</t>
  </si>
  <si>
    <t>11F-203</t>
  </si>
  <si>
    <t>11K-203</t>
  </si>
  <si>
    <t>120-203</t>
  </si>
  <si>
    <t>12A-203</t>
  </si>
  <si>
    <t>130-203</t>
  </si>
  <si>
    <t>132-203</t>
  </si>
  <si>
    <t>13A-203</t>
  </si>
  <si>
    <t>13B-203</t>
  </si>
  <si>
    <t>13C-203</t>
  </si>
  <si>
    <t>13D-203</t>
  </si>
  <si>
    <t>140-203</t>
  </si>
  <si>
    <t>150-203</t>
  </si>
  <si>
    <t>160-203</t>
  </si>
  <si>
    <t>16B-203</t>
  </si>
  <si>
    <t>170-203</t>
  </si>
  <si>
    <t>180-203</t>
  </si>
  <si>
    <t>181-203</t>
  </si>
  <si>
    <t>182-203</t>
  </si>
  <si>
    <t>190-203</t>
  </si>
  <si>
    <t>19A-203</t>
  </si>
  <si>
    <t>19B-203</t>
  </si>
  <si>
    <t>19C-203</t>
  </si>
  <si>
    <t>200-203</t>
  </si>
  <si>
    <t>20A-203</t>
  </si>
  <si>
    <t>210-203</t>
  </si>
  <si>
    <t>220-203</t>
  </si>
  <si>
    <t>230-203</t>
  </si>
  <si>
    <t>23A-203</t>
  </si>
  <si>
    <t>240-203</t>
  </si>
  <si>
    <t>241-203</t>
  </si>
  <si>
    <t>24B-203</t>
  </si>
  <si>
    <t>24N-203</t>
  </si>
  <si>
    <t>250-203</t>
  </si>
  <si>
    <t>260-203</t>
  </si>
  <si>
    <t>26B-203</t>
  </si>
  <si>
    <t>26C-203</t>
  </si>
  <si>
    <t>270-203</t>
  </si>
  <si>
    <t>27A-203</t>
  </si>
  <si>
    <t>280-203</t>
  </si>
  <si>
    <t>290-203</t>
  </si>
  <si>
    <t>291-203</t>
  </si>
  <si>
    <t>292-203</t>
  </si>
  <si>
    <t>295-203</t>
  </si>
  <si>
    <t>29A-203</t>
  </si>
  <si>
    <t>300-203</t>
  </si>
  <si>
    <t>310-203</t>
  </si>
  <si>
    <t>320-203</t>
  </si>
  <si>
    <t>32A-203</t>
  </si>
  <si>
    <t>32B-203</t>
  </si>
  <si>
    <t>32C-203</t>
  </si>
  <si>
    <t>32D-203</t>
  </si>
  <si>
    <t>32H-203</t>
  </si>
  <si>
    <t>32K-203</t>
  </si>
  <si>
    <t>32L-203</t>
  </si>
  <si>
    <t>32M-203</t>
  </si>
  <si>
    <t>32N-203</t>
  </si>
  <si>
    <t>32P-203</t>
  </si>
  <si>
    <t>32Q-203</t>
  </si>
  <si>
    <t>32R-203</t>
  </si>
  <si>
    <t>32S-203</t>
  </si>
  <si>
    <t>32T-203</t>
  </si>
  <si>
    <t>330-203</t>
  </si>
  <si>
    <t>33A-203</t>
  </si>
  <si>
    <t>340-203</t>
  </si>
  <si>
    <t>34B-203</t>
  </si>
  <si>
    <t>34D-203</t>
  </si>
  <si>
    <t>34F-203</t>
  </si>
  <si>
    <t>34G-203</t>
  </si>
  <si>
    <t>34H-203</t>
  </si>
  <si>
    <t>34Z-203</t>
  </si>
  <si>
    <t>350-203</t>
  </si>
  <si>
    <t>35B-203</t>
  </si>
  <si>
    <t>360-203</t>
  </si>
  <si>
    <t>36B-203</t>
  </si>
  <si>
    <t>36C-203</t>
  </si>
  <si>
    <t>36F-203</t>
  </si>
  <si>
    <t>36G-203</t>
  </si>
  <si>
    <t>370-203</t>
  </si>
  <si>
    <t>380-203</t>
  </si>
  <si>
    <t>390-203</t>
  </si>
  <si>
    <t>39A-203</t>
  </si>
  <si>
    <t>39B-203</t>
  </si>
  <si>
    <t>400-203</t>
  </si>
  <si>
    <t>410-203</t>
  </si>
  <si>
    <t>41B-203</t>
  </si>
  <si>
    <t>41C-203</t>
  </si>
  <si>
    <t>41D-203</t>
  </si>
  <si>
    <t>41F-203</t>
  </si>
  <si>
    <t>41G-203</t>
  </si>
  <si>
    <t>41J-203</t>
  </si>
  <si>
    <t>41K-203</t>
  </si>
  <si>
    <t>41L-203</t>
  </si>
  <si>
    <t>41M-203</t>
  </si>
  <si>
    <t>41N-203</t>
  </si>
  <si>
    <t>41Q-203</t>
  </si>
  <si>
    <t>41R-203</t>
  </si>
  <si>
    <t>420-203</t>
  </si>
  <si>
    <t>421-203</t>
  </si>
  <si>
    <t>422-203</t>
  </si>
  <si>
    <t>42A-203</t>
  </si>
  <si>
    <t>42B-203</t>
  </si>
  <si>
    <t>430-203</t>
  </si>
  <si>
    <t>43C-203</t>
  </si>
  <si>
    <t>43D-203</t>
  </si>
  <si>
    <t>440-203</t>
  </si>
  <si>
    <t>44A-203</t>
  </si>
  <si>
    <t>450-203</t>
  </si>
  <si>
    <t>45A-203</t>
  </si>
  <si>
    <t>45B-203</t>
  </si>
  <si>
    <t>460-203</t>
  </si>
  <si>
    <t>470-203</t>
  </si>
  <si>
    <t>480-203</t>
  </si>
  <si>
    <t>490-203</t>
  </si>
  <si>
    <t>491-203</t>
  </si>
  <si>
    <t>49B-203</t>
  </si>
  <si>
    <t>49D-203</t>
  </si>
  <si>
    <t>49E-203</t>
  </si>
  <si>
    <t>49F-203</t>
  </si>
  <si>
    <t>49G-203</t>
  </si>
  <si>
    <t>500-203</t>
  </si>
  <si>
    <t>50A-203</t>
  </si>
  <si>
    <t>50Z-203</t>
  </si>
  <si>
    <t>510-203</t>
  </si>
  <si>
    <t>51A-203</t>
  </si>
  <si>
    <t>51B-203</t>
  </si>
  <si>
    <t>520-203</t>
  </si>
  <si>
    <t>530-203</t>
  </si>
  <si>
    <t>53B-203</t>
  </si>
  <si>
    <t>53C-203</t>
  </si>
  <si>
    <t>540-203</t>
  </si>
  <si>
    <t>54A-203</t>
  </si>
  <si>
    <t>550-203</t>
  </si>
  <si>
    <t>55A-203</t>
  </si>
  <si>
    <t>55B-203</t>
  </si>
  <si>
    <t>560-203</t>
  </si>
  <si>
    <t>570-203</t>
  </si>
  <si>
    <t>580-203</t>
  </si>
  <si>
    <t>58B-203</t>
  </si>
  <si>
    <t>590-203</t>
  </si>
  <si>
    <t>600-203</t>
  </si>
  <si>
    <t>60B-203</t>
  </si>
  <si>
    <t>60D-203</t>
  </si>
  <si>
    <t>60F-203</t>
  </si>
  <si>
    <t>60G-203</t>
  </si>
  <si>
    <t>60I-203</t>
  </si>
  <si>
    <t>60J-203</t>
  </si>
  <si>
    <t>60K-203</t>
  </si>
  <si>
    <t>60L-203</t>
  </si>
  <si>
    <t>60M-203</t>
  </si>
  <si>
    <t>60N-203</t>
  </si>
  <si>
    <t>60P-203</t>
  </si>
  <si>
    <t>60Q-203</t>
  </si>
  <si>
    <t>60S-203</t>
  </si>
  <si>
    <t>60U-203</t>
  </si>
  <si>
    <t>60Y-203</t>
  </si>
  <si>
    <t>60Z-203</t>
  </si>
  <si>
    <t>610-203</t>
  </si>
  <si>
    <t>61J-203</t>
  </si>
  <si>
    <t>61L-203</t>
  </si>
  <si>
    <t>61M-203</t>
  </si>
  <si>
    <t>61N-203</t>
  </si>
  <si>
    <t>61P-203</t>
  </si>
  <si>
    <t>61Q-203</t>
  </si>
  <si>
    <t>61R-203</t>
  </si>
  <si>
    <t>61S-203</t>
  </si>
  <si>
    <t>61T-203</t>
  </si>
  <si>
    <t>61U-203</t>
  </si>
  <si>
    <t>61V-203</t>
  </si>
  <si>
    <t>61W-203</t>
  </si>
  <si>
    <t>61X-203</t>
  </si>
  <si>
    <t>61Y-203</t>
  </si>
  <si>
    <t>620-203</t>
  </si>
  <si>
    <t>62A-203</t>
  </si>
  <si>
    <t>62J-203</t>
  </si>
  <si>
    <t>62K-203</t>
  </si>
  <si>
    <t>62L-203</t>
  </si>
  <si>
    <t>630-203</t>
  </si>
  <si>
    <t>63A-203</t>
  </si>
  <si>
    <t>63B-203</t>
  </si>
  <si>
    <t>63C-203</t>
  </si>
  <si>
    <t>640-203</t>
  </si>
  <si>
    <t>64A-203</t>
  </si>
  <si>
    <t>650-203</t>
  </si>
  <si>
    <t>65A-203</t>
  </si>
  <si>
    <t>65B-203</t>
  </si>
  <si>
    <t>65C-203</t>
  </si>
  <si>
    <t>65D-203</t>
  </si>
  <si>
    <t>65F-203</t>
  </si>
  <si>
    <t>65G-203</t>
  </si>
  <si>
    <t>65H-203</t>
  </si>
  <si>
    <t>65Z-203</t>
  </si>
  <si>
    <t>660-203</t>
  </si>
  <si>
    <t>66A-203</t>
  </si>
  <si>
    <t>670-203</t>
  </si>
  <si>
    <t>67B-203</t>
  </si>
  <si>
    <t>680-203</t>
  </si>
  <si>
    <t>681-203</t>
  </si>
  <si>
    <t>68A-203</t>
  </si>
  <si>
    <t>68C-203</t>
  </si>
  <si>
    <t>690-203</t>
  </si>
  <si>
    <t>69A-203</t>
  </si>
  <si>
    <t>700-203</t>
  </si>
  <si>
    <t>70A-203</t>
  </si>
  <si>
    <t>710-203</t>
  </si>
  <si>
    <t>720-203</t>
  </si>
  <si>
    <t>730-203</t>
  </si>
  <si>
    <t>73A-203</t>
  </si>
  <si>
    <t>73B-203</t>
  </si>
  <si>
    <t>740-203</t>
  </si>
  <si>
    <t>74C-203</t>
  </si>
  <si>
    <t>750-203</t>
  </si>
  <si>
    <t>760-203</t>
  </si>
  <si>
    <t>761-203</t>
  </si>
  <si>
    <t>76A-203</t>
  </si>
  <si>
    <t>770-203</t>
  </si>
  <si>
    <t>780-203</t>
  </si>
  <si>
    <t>78A-203</t>
  </si>
  <si>
    <t>78C-203</t>
  </si>
  <si>
    <t>790-203</t>
  </si>
  <si>
    <t>79A-203</t>
  </si>
  <si>
    <t>79Z-203</t>
  </si>
  <si>
    <t>800-203</t>
  </si>
  <si>
    <t>80C-203</t>
  </si>
  <si>
    <t>810-203</t>
  </si>
  <si>
    <t>81A-203</t>
  </si>
  <si>
    <t>81B-203</t>
  </si>
  <si>
    <t>820-203</t>
  </si>
  <si>
    <t>821-203</t>
  </si>
  <si>
    <t>830-203</t>
  </si>
  <si>
    <t>840-203</t>
  </si>
  <si>
    <t>84B-203</t>
  </si>
  <si>
    <t>850-203</t>
  </si>
  <si>
    <t>860-203</t>
  </si>
  <si>
    <t>861-203</t>
  </si>
  <si>
    <t>862-203</t>
  </si>
  <si>
    <t>86T-203</t>
  </si>
  <si>
    <t>870-203</t>
  </si>
  <si>
    <t>87A-203</t>
  </si>
  <si>
    <t>880-203</t>
  </si>
  <si>
    <t>88A-203</t>
  </si>
  <si>
    <t>890-203</t>
  </si>
  <si>
    <t>900-203</t>
  </si>
  <si>
    <t>90A-203</t>
  </si>
  <si>
    <t>90B-203</t>
  </si>
  <si>
    <t>90C-203</t>
  </si>
  <si>
    <t>90D-203</t>
  </si>
  <si>
    <t>90F-203</t>
  </si>
  <si>
    <t>910-203</t>
  </si>
  <si>
    <t>91A-203</t>
  </si>
  <si>
    <t>91B-203</t>
  </si>
  <si>
    <t>920-203</t>
  </si>
  <si>
    <t>92B-203</t>
  </si>
  <si>
    <t>92D-203</t>
  </si>
  <si>
    <t>92E-203</t>
  </si>
  <si>
    <t>92F-203</t>
  </si>
  <si>
    <t>92G-203</t>
  </si>
  <si>
    <t>92K-203</t>
  </si>
  <si>
    <t>92M-203</t>
  </si>
  <si>
    <t>92N-203</t>
  </si>
  <si>
    <t>92P-203</t>
  </si>
  <si>
    <t>92R-203</t>
  </si>
  <si>
    <t>92S-203</t>
  </si>
  <si>
    <t>92T-203</t>
  </si>
  <si>
    <t>92U-203</t>
  </si>
  <si>
    <t>92V-203</t>
  </si>
  <si>
    <t>92W-203</t>
  </si>
  <si>
    <t>92Y-203</t>
  </si>
  <si>
    <t>930-203</t>
  </si>
  <si>
    <t>93A-203</t>
  </si>
  <si>
    <t>93J-203</t>
  </si>
  <si>
    <t>93L-203</t>
  </si>
  <si>
    <t>93M-203</t>
  </si>
  <si>
    <t>93N-203</t>
  </si>
  <si>
    <t>93P-203</t>
  </si>
  <si>
    <t>93Q-203</t>
  </si>
  <si>
    <t>93R-203</t>
  </si>
  <si>
    <t>93T-203</t>
  </si>
  <si>
    <t>93V-203</t>
  </si>
  <si>
    <t>940-203</t>
  </si>
  <si>
    <t>94A-203</t>
  </si>
  <si>
    <t>94Z-203</t>
  </si>
  <si>
    <t>950-203</t>
  </si>
  <si>
    <t>95A-203</t>
  </si>
  <si>
    <t>960-203</t>
  </si>
  <si>
    <t>96C-203</t>
  </si>
  <si>
    <t>96F-203</t>
  </si>
  <si>
    <t>970-203</t>
  </si>
  <si>
    <t>980-203</t>
  </si>
  <si>
    <t>98A-203</t>
  </si>
  <si>
    <t>98B-203</t>
  </si>
  <si>
    <t>990-203</t>
  </si>
  <si>
    <t>995-203</t>
  </si>
  <si>
    <t>A23-ALL</t>
  </si>
  <si>
    <t>C37-ALL</t>
  </si>
  <si>
    <t>E28-ALL</t>
  </si>
  <si>
    <t>E31-ALL</t>
  </si>
  <si>
    <t>A23</t>
  </si>
  <si>
    <t>YMCA of Northwest North Carolina of Wake County</t>
  </si>
  <si>
    <t>C37</t>
  </si>
  <si>
    <t>Communities in Schools of Durham</t>
  </si>
  <si>
    <t>E28</t>
  </si>
  <si>
    <t>McClouds Computer &amp; Skills Training Center</t>
  </si>
  <si>
    <t>E31</t>
  </si>
  <si>
    <t>FIRST North Carolina</t>
  </si>
  <si>
    <t>PRC 203 - ESSER III - Premium Pay Bonus</t>
  </si>
  <si>
    <t>203</t>
  </si>
  <si>
    <t>ESSER III - Premium Pay Bonus</t>
  </si>
  <si>
    <t>PSU A23 - YMCA of Wake County</t>
  </si>
  <si>
    <t>PSU C37 - Communities in Schools of Durham</t>
  </si>
  <si>
    <t>PSU E28 - McClouds Computer &amp; Skills Training Center</t>
  </si>
  <si>
    <t>PSU E31 - FIRST North Carolina</t>
  </si>
  <si>
    <t>PRC 203 - ESSER III-Premium Pay Bonus</t>
  </si>
  <si>
    <t>141-040</t>
  </si>
  <si>
    <t>141-090</t>
  </si>
  <si>
    <t>141-100</t>
  </si>
  <si>
    <t>141-111</t>
  </si>
  <si>
    <t>141-120</t>
  </si>
  <si>
    <t>141-132</t>
  </si>
  <si>
    <t>141-181</t>
  </si>
  <si>
    <t>141-182</t>
  </si>
  <si>
    <t>141-190</t>
  </si>
  <si>
    <t>141-240</t>
  </si>
  <si>
    <t>141-280</t>
  </si>
  <si>
    <t>141-290</t>
  </si>
  <si>
    <t>141-291</t>
  </si>
  <si>
    <t>141-292</t>
  </si>
  <si>
    <t>141-300</t>
  </si>
  <si>
    <t>141-320</t>
  </si>
  <si>
    <t>141-330</t>
  </si>
  <si>
    <t>141-340</t>
  </si>
  <si>
    <t>141-350</t>
  </si>
  <si>
    <t>141-390</t>
  </si>
  <si>
    <t>141-400</t>
  </si>
  <si>
    <t>141-410</t>
  </si>
  <si>
    <t>141-421</t>
  </si>
  <si>
    <t>141-480</t>
  </si>
  <si>
    <t>141-580</t>
  </si>
  <si>
    <t>141-610</t>
  </si>
  <si>
    <t>141-620</t>
  </si>
  <si>
    <t>141-660</t>
  </si>
  <si>
    <t>141-680</t>
  </si>
  <si>
    <t>141-710</t>
  </si>
  <si>
    <t>141-730</t>
  </si>
  <si>
    <t>141-740</t>
  </si>
  <si>
    <t>141-850</t>
  </si>
  <si>
    <t>141-870</t>
  </si>
  <si>
    <t>141-880</t>
  </si>
  <si>
    <t>141-890</t>
  </si>
  <si>
    <t>141-910</t>
  </si>
  <si>
    <t>141-940</t>
  </si>
  <si>
    <t>141-960</t>
  </si>
  <si>
    <t>141-995</t>
  </si>
  <si>
    <t>00A-171-462</t>
  </si>
  <si>
    <t>00B-181-121</t>
  </si>
  <si>
    <t>00B-181-211</t>
  </si>
  <si>
    <t>00B-181-221</t>
  </si>
  <si>
    <t>00B-181-231</t>
  </si>
  <si>
    <t>010-181-180</t>
  </si>
  <si>
    <t>010-181-231</t>
  </si>
  <si>
    <t>01C-141-180</t>
  </si>
  <si>
    <t>01C-141-211</t>
  </si>
  <si>
    <t>01D-182-325</t>
  </si>
  <si>
    <t>020-167-221</t>
  </si>
  <si>
    <t>020-167-231</t>
  </si>
  <si>
    <t>020-171-162</t>
  </si>
  <si>
    <t>020-181-181</t>
  </si>
  <si>
    <t>020-181-183</t>
  </si>
  <si>
    <t>030-181-183</t>
  </si>
  <si>
    <t>030-181-184</t>
  </si>
  <si>
    <t>030-181-411</t>
  </si>
  <si>
    <t>040-141-180</t>
  </si>
  <si>
    <t>040-141-211</t>
  </si>
  <si>
    <t>050-163-311</t>
  </si>
  <si>
    <t>060-174-183</t>
  </si>
  <si>
    <t>060-174-211</t>
  </si>
  <si>
    <t>060-174-221</t>
  </si>
  <si>
    <t>070-171-147</t>
  </si>
  <si>
    <t>070-171-163</t>
  </si>
  <si>
    <t>070-171-184</t>
  </si>
  <si>
    <t>070-171-312</t>
  </si>
  <si>
    <t>070-181-180</t>
  </si>
  <si>
    <t>070-181-184</t>
  </si>
  <si>
    <t>07A-128-418</t>
  </si>
  <si>
    <t>07A-141-180</t>
  </si>
  <si>
    <t>07A-141-211</t>
  </si>
  <si>
    <t>080-170-311</t>
  </si>
  <si>
    <t>090-141-180</t>
  </si>
  <si>
    <t>090-141-211</t>
  </si>
  <si>
    <t>090-171-165</t>
  </si>
  <si>
    <t>090-171-180</t>
  </si>
  <si>
    <t>090-171-312</t>
  </si>
  <si>
    <t>090-185-163</t>
  </si>
  <si>
    <t>090-185-211</t>
  </si>
  <si>
    <t>090-185-333</t>
  </si>
  <si>
    <t>090-186-312</t>
  </si>
  <si>
    <t>09A-122-131</t>
  </si>
  <si>
    <t>09A-122-211</t>
  </si>
  <si>
    <t>09A-122-317</t>
  </si>
  <si>
    <t>09A-123-315</t>
  </si>
  <si>
    <t>09A-124-462</t>
  </si>
  <si>
    <t>09A-126-462</t>
  </si>
  <si>
    <t>09A-127-462</t>
  </si>
  <si>
    <t>09A-128-462</t>
  </si>
  <si>
    <t>09A-132-121</t>
  </si>
  <si>
    <t>09A-132-211</t>
  </si>
  <si>
    <t>09A-135-418</t>
  </si>
  <si>
    <t>09A-141-180</t>
  </si>
  <si>
    <t>09A-141-211</t>
  </si>
  <si>
    <t>09A-171-311</t>
  </si>
  <si>
    <t>09B-122-131</t>
  </si>
  <si>
    <t>09B-141-180</t>
  </si>
  <si>
    <t>100-141-180</t>
  </si>
  <si>
    <t>100-141-211</t>
  </si>
  <si>
    <t>100-181-180</t>
  </si>
  <si>
    <t>110-181-162</t>
  </si>
  <si>
    <t>110-181-183</t>
  </si>
  <si>
    <t>111-141-180</t>
  </si>
  <si>
    <t>111-141-211</t>
  </si>
  <si>
    <t>111-166-418</t>
  </si>
  <si>
    <t>111-171-113</t>
  </si>
  <si>
    <t>111-171-131</t>
  </si>
  <si>
    <t>111-174-180</t>
  </si>
  <si>
    <t>111-174-183</t>
  </si>
  <si>
    <t>111-174-211</t>
  </si>
  <si>
    <t>111-174-221</t>
  </si>
  <si>
    <t>111-181-411</t>
  </si>
  <si>
    <t>111-183-146</t>
  </si>
  <si>
    <t>111-183-211</t>
  </si>
  <si>
    <t>111-184-143</t>
  </si>
  <si>
    <t>111-184-211</t>
  </si>
  <si>
    <t>11A-167-311</t>
  </si>
  <si>
    <t>11A-173-317</t>
  </si>
  <si>
    <t>11A-185-121</t>
  </si>
  <si>
    <t>11A-186-121</t>
  </si>
  <si>
    <t>11D-171-229</t>
  </si>
  <si>
    <t>120-141-180</t>
  </si>
  <si>
    <t>120-141-211</t>
  </si>
  <si>
    <t>120-170-162</t>
  </si>
  <si>
    <t>120-170-221</t>
  </si>
  <si>
    <t>120-170-411</t>
  </si>
  <si>
    <t>120-171-311</t>
  </si>
  <si>
    <t>12A-173-311</t>
  </si>
  <si>
    <t>130-174-180</t>
  </si>
  <si>
    <t>130-174-211</t>
  </si>
  <si>
    <t>132-141-180</t>
  </si>
  <si>
    <t>132-141-211</t>
  </si>
  <si>
    <t>132-185-184</t>
  </si>
  <si>
    <t>132-185-418</t>
  </si>
  <si>
    <t>132-185-461</t>
  </si>
  <si>
    <t>13A-171-181</t>
  </si>
  <si>
    <t>13A-171-541</t>
  </si>
  <si>
    <t>13B-121-121</t>
  </si>
  <si>
    <t>13B-121-211</t>
  </si>
  <si>
    <t>13B-124-462</t>
  </si>
  <si>
    <t>13C-141-180</t>
  </si>
  <si>
    <t>13C-141-211</t>
  </si>
  <si>
    <t>140-171-181</t>
  </si>
  <si>
    <t>140-171-183</t>
  </si>
  <si>
    <t>140-174-183</t>
  </si>
  <si>
    <t>140-174-211</t>
  </si>
  <si>
    <t>140-174-221</t>
  </si>
  <si>
    <t>150-174-183</t>
  </si>
  <si>
    <t>150-174-211</t>
  </si>
  <si>
    <t>150-174-221</t>
  </si>
  <si>
    <t>150-181-181</t>
  </si>
  <si>
    <t>150-181-221</t>
  </si>
  <si>
    <t>160-174-183</t>
  </si>
  <si>
    <t>160-174-211</t>
  </si>
  <si>
    <t>160-174-221</t>
  </si>
  <si>
    <t>160-181-162</t>
  </si>
  <si>
    <t>160-181-183</t>
  </si>
  <si>
    <t>160-181-192</t>
  </si>
  <si>
    <t>170-181-181</t>
  </si>
  <si>
    <t>170-181-211</t>
  </si>
  <si>
    <t>170-181-221</t>
  </si>
  <si>
    <t>170-181-523</t>
  </si>
  <si>
    <t>180-174-183</t>
  </si>
  <si>
    <t>180-174-211</t>
  </si>
  <si>
    <t>180-174-221</t>
  </si>
  <si>
    <t>180-181-162</t>
  </si>
  <si>
    <t>180-181-175</t>
  </si>
  <si>
    <t>180-181-462</t>
  </si>
  <si>
    <t>181-141-180</t>
  </si>
  <si>
    <t>181-141-211</t>
  </si>
  <si>
    <t>181-163-146</t>
  </si>
  <si>
    <t>181-163-462</t>
  </si>
  <si>
    <t>182-141-180</t>
  </si>
  <si>
    <t>182-141-211</t>
  </si>
  <si>
    <t>182-171-311</t>
  </si>
  <si>
    <t>182-171-461</t>
  </si>
  <si>
    <t>182-173-311</t>
  </si>
  <si>
    <t>190-141-180</t>
  </si>
  <si>
    <t>190-141-211</t>
  </si>
  <si>
    <t>190-174-180</t>
  </si>
  <si>
    <t>190-174-211</t>
  </si>
  <si>
    <t>190-181-184</t>
  </si>
  <si>
    <t>19A-141-180</t>
  </si>
  <si>
    <t>19A-141-211</t>
  </si>
  <si>
    <t>19A-164-411</t>
  </si>
  <si>
    <t>19C-141-180</t>
  </si>
  <si>
    <t>19C-141-211</t>
  </si>
  <si>
    <t>19C-173-311</t>
  </si>
  <si>
    <t>200-165-418</t>
  </si>
  <si>
    <t>200-174-180</t>
  </si>
  <si>
    <t>200-174-211</t>
  </si>
  <si>
    <t>200-181-180</t>
  </si>
  <si>
    <t>210-181-181</t>
  </si>
  <si>
    <t>210-181-312</t>
  </si>
  <si>
    <t>210-181-332</t>
  </si>
  <si>
    <t>210-181-418</t>
  </si>
  <si>
    <t>220-174-183</t>
  </si>
  <si>
    <t>220-174-211</t>
  </si>
  <si>
    <t>220-174-221</t>
  </si>
  <si>
    <t>230-166-392</t>
  </si>
  <si>
    <t>230-166-418</t>
  </si>
  <si>
    <t>230-181-392</t>
  </si>
  <si>
    <t>23A-181-411</t>
  </si>
  <si>
    <t>23A-181-422</t>
  </si>
  <si>
    <t>23A-181-462</t>
  </si>
  <si>
    <t>240-141-180</t>
  </si>
  <si>
    <t>240-141-211</t>
  </si>
  <si>
    <t>240-171-121</t>
  </si>
  <si>
    <t>240-171-141</t>
  </si>
  <si>
    <t>240-174-183</t>
  </si>
  <si>
    <t>240-174-211</t>
  </si>
  <si>
    <t>240-174-221</t>
  </si>
  <si>
    <t>240-183-411</t>
  </si>
  <si>
    <t>240-185-418</t>
  </si>
  <si>
    <t>241-171-462</t>
  </si>
  <si>
    <t>241-173-311</t>
  </si>
  <si>
    <t>241-174-180</t>
  </si>
  <si>
    <t>241-174-211</t>
  </si>
  <si>
    <t>250-163-472</t>
  </si>
  <si>
    <t>250-165-472</t>
  </si>
  <si>
    <t>250-167-311</t>
  </si>
  <si>
    <t>250-170-472</t>
  </si>
  <si>
    <t>250-171-135</t>
  </si>
  <si>
    <t>250-171-163</t>
  </si>
  <si>
    <t>250-171-324</t>
  </si>
  <si>
    <t>250-171-422</t>
  </si>
  <si>
    <t>250-171-472</t>
  </si>
  <si>
    <t>250-174-180</t>
  </si>
  <si>
    <t>250-174-211</t>
  </si>
  <si>
    <t>250-178-472</t>
  </si>
  <si>
    <t>250-181-180</t>
  </si>
  <si>
    <t>260-128-418</t>
  </si>
  <si>
    <t>260-163-146</t>
  </si>
  <si>
    <t>260-169-311</t>
  </si>
  <si>
    <t>260-170-311</t>
  </si>
  <si>
    <t>260-171-162</t>
  </si>
  <si>
    <t>260-171-175</t>
  </si>
  <si>
    <t>260-171-183</t>
  </si>
  <si>
    <t>260-171-199</t>
  </si>
  <si>
    <t>260-174-183</t>
  </si>
  <si>
    <t>260-174-211</t>
  </si>
  <si>
    <t>260-174-221</t>
  </si>
  <si>
    <t>26B-122-317</t>
  </si>
  <si>
    <t>26B-128-418</t>
  </si>
  <si>
    <t>270-174-183</t>
  </si>
  <si>
    <t>270-174-211</t>
  </si>
  <si>
    <t>270-174-221</t>
  </si>
  <si>
    <t>280-141-180</t>
  </si>
  <si>
    <t>280-141-211</t>
  </si>
  <si>
    <t>280-171-163</t>
  </si>
  <si>
    <t>280-174-183</t>
  </si>
  <si>
    <t>280-174-211</t>
  </si>
  <si>
    <t>280-174-221</t>
  </si>
  <si>
    <t>280-181-142</t>
  </si>
  <si>
    <t>280-181-165</t>
  </si>
  <si>
    <t>280-181-192</t>
  </si>
  <si>
    <t>290-141-180</t>
  </si>
  <si>
    <t>290-141-211</t>
  </si>
  <si>
    <t>290-165-392</t>
  </si>
  <si>
    <t>290-171-392</t>
  </si>
  <si>
    <t>290-171-523</t>
  </si>
  <si>
    <t>290-181-192</t>
  </si>
  <si>
    <t>291-134-151</t>
  </si>
  <si>
    <t>291-134-231</t>
  </si>
  <si>
    <t>291-141-180</t>
  </si>
  <si>
    <t>291-141-211</t>
  </si>
  <si>
    <t>292-125-326</t>
  </si>
  <si>
    <t>292-125-411</t>
  </si>
  <si>
    <t>292-125-418</t>
  </si>
  <si>
    <t>292-141-180</t>
  </si>
  <si>
    <t>292-141-211</t>
  </si>
  <si>
    <t>295-181-231</t>
  </si>
  <si>
    <t>29A-171-146</t>
  </si>
  <si>
    <t>29A-171-211</t>
  </si>
  <si>
    <t>29A-171-229</t>
  </si>
  <si>
    <t>29A-171-231</t>
  </si>
  <si>
    <t>29A-171-235</t>
  </si>
  <si>
    <t>300-141-180</t>
  </si>
  <si>
    <t>300-141-211</t>
  </si>
  <si>
    <t>300-171-192</t>
  </si>
  <si>
    <t>300-174-180</t>
  </si>
  <si>
    <t>300-174-211</t>
  </si>
  <si>
    <t>300-181-180</t>
  </si>
  <si>
    <t>310-163-192</t>
  </si>
  <si>
    <t>310-181-332</t>
  </si>
  <si>
    <t>310-181-522</t>
  </si>
  <si>
    <t>320-141-180</t>
  </si>
  <si>
    <t>320-141-211</t>
  </si>
  <si>
    <t>320-169-311</t>
  </si>
  <si>
    <t>320-170-418</t>
  </si>
  <si>
    <t>320-171-143</t>
  </si>
  <si>
    <t>320-171-332</t>
  </si>
  <si>
    <t>320-174-180</t>
  </si>
  <si>
    <t>320-174-211</t>
  </si>
  <si>
    <t>32A-141-180</t>
  </si>
  <si>
    <t>32A-141-211</t>
  </si>
  <si>
    <t>32A-171-325</t>
  </si>
  <si>
    <t>32A-174-183</t>
  </si>
  <si>
    <t>32A-174-211</t>
  </si>
  <si>
    <t>32B-141-180</t>
  </si>
  <si>
    <t>32B-141-211</t>
  </si>
  <si>
    <t>32C-141-180</t>
  </si>
  <si>
    <t>32C-141-211</t>
  </si>
  <si>
    <t>32D-132-231</t>
  </si>
  <si>
    <t>32H-170-392</t>
  </si>
  <si>
    <t>32H-171-211</t>
  </si>
  <si>
    <t>32H-171-232</t>
  </si>
  <si>
    <t>32H-171-311</t>
  </si>
  <si>
    <t>32H-171-392</t>
  </si>
  <si>
    <t>32H-171-411</t>
  </si>
  <si>
    <t>32H-171-462</t>
  </si>
  <si>
    <t>32H-181-131</t>
  </si>
  <si>
    <t>32H-181-211</t>
  </si>
  <si>
    <t>32H-181-229</t>
  </si>
  <si>
    <t>32H-181-232</t>
  </si>
  <si>
    <t>32H-181-392</t>
  </si>
  <si>
    <t>32H-181-411</t>
  </si>
  <si>
    <t>32K-141-180</t>
  </si>
  <si>
    <t>32K-141-211</t>
  </si>
  <si>
    <t>32K-171-113</t>
  </si>
  <si>
    <t>32K-171-197</t>
  </si>
  <si>
    <t>32L-166-418</t>
  </si>
  <si>
    <t>32L-171-462</t>
  </si>
  <si>
    <t>32M-174-180</t>
  </si>
  <si>
    <t>32M-174-211</t>
  </si>
  <si>
    <t>32M-181-418</t>
  </si>
  <si>
    <t>32M-181-462</t>
  </si>
  <si>
    <t>32N-141-180</t>
  </si>
  <si>
    <t>32N-141-211</t>
  </si>
  <si>
    <t>32P-171-192</t>
  </si>
  <si>
    <t>330-132-318</t>
  </si>
  <si>
    <t>330-141-180</t>
  </si>
  <si>
    <t>330-141-211</t>
  </si>
  <si>
    <t>330-171-121</t>
  </si>
  <si>
    <t>330-171-221</t>
  </si>
  <si>
    <t>330-171-231</t>
  </si>
  <si>
    <t>330-181-523</t>
  </si>
  <si>
    <t>33A-141-180</t>
  </si>
  <si>
    <t>33A-141-211</t>
  </si>
  <si>
    <t>340-141-180</t>
  </si>
  <si>
    <t>340-141-211</t>
  </si>
  <si>
    <t>340-170-231</t>
  </si>
  <si>
    <t>340-181-143</t>
  </si>
  <si>
    <t>340-181-462</t>
  </si>
  <si>
    <t>34B-174-183</t>
  </si>
  <si>
    <t>34B-174-211</t>
  </si>
  <si>
    <t>34D-173-311</t>
  </si>
  <si>
    <t>34D-181-151</t>
  </si>
  <si>
    <t>34D-181-192</t>
  </si>
  <si>
    <t>34D-181-326</t>
  </si>
  <si>
    <t>34D-181-551</t>
  </si>
  <si>
    <t>34F-163-311</t>
  </si>
  <si>
    <t>34F-171-211</t>
  </si>
  <si>
    <t>34F-171-232</t>
  </si>
  <si>
    <t>34F-171-392</t>
  </si>
  <si>
    <t>34F-171-411</t>
  </si>
  <si>
    <t>34F-171-461</t>
  </si>
  <si>
    <t>34F-171-462</t>
  </si>
  <si>
    <t>34F-181-121</t>
  </si>
  <si>
    <t>34F-181-211</t>
  </si>
  <si>
    <t>34F-181-232</t>
  </si>
  <si>
    <t>34F-181-392</t>
  </si>
  <si>
    <t>34F-181-411</t>
  </si>
  <si>
    <t>34H-173-311</t>
  </si>
  <si>
    <t>34H-182-192</t>
  </si>
  <si>
    <t>34H-182-211</t>
  </si>
  <si>
    <t>34Z-181-162</t>
  </si>
  <si>
    <t>350-141-180</t>
  </si>
  <si>
    <t>350-141-211</t>
  </si>
  <si>
    <t>350-170-198</t>
  </si>
  <si>
    <t>350-170-211</t>
  </si>
  <si>
    <t>350-170-221</t>
  </si>
  <si>
    <t>350-171-199</t>
  </si>
  <si>
    <t>350-171-317</t>
  </si>
  <si>
    <t>350-171-523</t>
  </si>
  <si>
    <t>350-185-192</t>
  </si>
  <si>
    <t>350-185-211</t>
  </si>
  <si>
    <t>350-185-221</t>
  </si>
  <si>
    <t>350-185-231</t>
  </si>
  <si>
    <t>360-163-459</t>
  </si>
  <si>
    <t>360-171-125</t>
  </si>
  <si>
    <t>360-181-183</t>
  </si>
  <si>
    <t>360-181-462</t>
  </si>
  <si>
    <t>360-185-311</t>
  </si>
  <si>
    <t>360-185-317</t>
  </si>
  <si>
    <t>36C-174-183</t>
  </si>
  <si>
    <t>36C-174-211</t>
  </si>
  <si>
    <t>36C-174-229</t>
  </si>
  <si>
    <t>36F-173-311</t>
  </si>
  <si>
    <t>36F-174-183</t>
  </si>
  <si>
    <t>36F-174-211</t>
  </si>
  <si>
    <t>36G-141-180</t>
  </si>
  <si>
    <t>370-171-163</t>
  </si>
  <si>
    <t>370-173-311</t>
  </si>
  <si>
    <t>370-181-312</t>
  </si>
  <si>
    <t>380-171-163</t>
  </si>
  <si>
    <t>380-178-418</t>
  </si>
  <si>
    <t>380-181-180</t>
  </si>
  <si>
    <t>380-181-312</t>
  </si>
  <si>
    <t>390-141-180</t>
  </si>
  <si>
    <t>390-141-211</t>
  </si>
  <si>
    <t>390-168-113</t>
  </si>
  <si>
    <t>390-169-231</t>
  </si>
  <si>
    <t>390-171-181</t>
  </si>
  <si>
    <t>390-174-180</t>
  </si>
  <si>
    <t>390-174-211</t>
  </si>
  <si>
    <t>390-181-181</t>
  </si>
  <si>
    <t>390-181-411</t>
  </si>
  <si>
    <t>39B-141-180</t>
  </si>
  <si>
    <t>39B-141-211</t>
  </si>
  <si>
    <t>400-141-180</t>
  </si>
  <si>
    <t>400-141-211</t>
  </si>
  <si>
    <t>400-171-532</t>
  </si>
  <si>
    <t>400-174-183</t>
  </si>
  <si>
    <t>400-174-211</t>
  </si>
  <si>
    <t>400-174-221</t>
  </si>
  <si>
    <t>400-181-131</t>
  </si>
  <si>
    <t>400-181-221</t>
  </si>
  <si>
    <t>410-141-180</t>
  </si>
  <si>
    <t>410-141-211</t>
  </si>
  <si>
    <t>410-163-472</t>
  </si>
  <si>
    <t>410-165-472</t>
  </si>
  <si>
    <t>410-169-311</t>
  </si>
  <si>
    <t>410-170-143</t>
  </si>
  <si>
    <t>410-170-211</t>
  </si>
  <si>
    <t>410-170-472</t>
  </si>
  <si>
    <t>410-185-462</t>
  </si>
  <si>
    <t>41B-170-142</t>
  </si>
  <si>
    <t>41B-170-211</t>
  </si>
  <si>
    <t>41B-170-229</t>
  </si>
  <si>
    <t>41B-170-232</t>
  </si>
  <si>
    <t>41B-170-392</t>
  </si>
  <si>
    <t>41B-171-392</t>
  </si>
  <si>
    <t>41B-171-411</t>
  </si>
  <si>
    <t>41B-171-462</t>
  </si>
  <si>
    <t>41B-172-181</t>
  </si>
  <si>
    <t>41B-172-211</t>
  </si>
  <si>
    <t>41B-172-233</t>
  </si>
  <si>
    <t>41B-172-325</t>
  </si>
  <si>
    <t>41B-172-392</t>
  </si>
  <si>
    <t>41B-172-411</t>
  </si>
  <si>
    <t>41B-181-121</t>
  </si>
  <si>
    <t>41B-181-181</t>
  </si>
  <si>
    <t>41B-181-211</t>
  </si>
  <si>
    <t>41B-181-232</t>
  </si>
  <si>
    <t>41B-181-392</t>
  </si>
  <si>
    <t>41B-182-411</t>
  </si>
  <si>
    <t>41C-141-180</t>
  </si>
  <si>
    <t>41C-141-211</t>
  </si>
  <si>
    <t>41D-141-180</t>
  </si>
  <si>
    <t>41D-141-211</t>
  </si>
  <si>
    <t>41F-141-180</t>
  </si>
  <si>
    <t>41F-141-211</t>
  </si>
  <si>
    <t>41G-141-180</t>
  </si>
  <si>
    <t>41G-141-211</t>
  </si>
  <si>
    <t>41G-172-312</t>
  </si>
  <si>
    <t>41G-182-411</t>
  </si>
  <si>
    <t>41H-141-180</t>
  </si>
  <si>
    <t>41H-141-211</t>
  </si>
  <si>
    <t>41J-164-462</t>
  </si>
  <si>
    <t>41J-172-181</t>
  </si>
  <si>
    <t>41J-172-211</t>
  </si>
  <si>
    <t>41J-172-229</t>
  </si>
  <si>
    <t>41J-172-232</t>
  </si>
  <si>
    <t>41J-172-392</t>
  </si>
  <si>
    <t>41J-172-411</t>
  </si>
  <si>
    <t>41J-181-211</t>
  </si>
  <si>
    <t>41J-181-229</t>
  </si>
  <si>
    <t>41J-181-232</t>
  </si>
  <si>
    <t>41J-181-392</t>
  </si>
  <si>
    <t>41J-182-411</t>
  </si>
  <si>
    <t>41J-182-462</t>
  </si>
  <si>
    <t>41L-124-418</t>
  </si>
  <si>
    <t>41L-170-392</t>
  </si>
  <si>
    <t>41L-171-211</t>
  </si>
  <si>
    <t>41L-171-232</t>
  </si>
  <si>
    <t>41L-171-392</t>
  </si>
  <si>
    <t>41L-171-411</t>
  </si>
  <si>
    <t>41L-171-462</t>
  </si>
  <si>
    <t>41L-181-121</t>
  </si>
  <si>
    <t>41L-181-211</t>
  </si>
  <si>
    <t>41L-181-232</t>
  </si>
  <si>
    <t>41L-181-392</t>
  </si>
  <si>
    <t>41L-181-411</t>
  </si>
  <si>
    <t>41N-141-180</t>
  </si>
  <si>
    <t>41N-141-211</t>
  </si>
  <si>
    <t>420-171-183</t>
  </si>
  <si>
    <t>420-174-183</t>
  </si>
  <si>
    <t>420-174-211</t>
  </si>
  <si>
    <t>420-174-221</t>
  </si>
  <si>
    <t>421-141-180</t>
  </si>
  <si>
    <t>421-141-211</t>
  </si>
  <si>
    <t>421-171-344</t>
  </si>
  <si>
    <t>422-124-462</t>
  </si>
  <si>
    <t>422-181-121</t>
  </si>
  <si>
    <t>422-181-151</t>
  </si>
  <si>
    <t>422-181-180</t>
  </si>
  <si>
    <t>422-181-198</t>
  </si>
  <si>
    <t>422-181-231</t>
  </si>
  <si>
    <t>430-171-180</t>
  </si>
  <si>
    <t>430-174-180</t>
  </si>
  <si>
    <t>430-174-211</t>
  </si>
  <si>
    <t>43C-135-311</t>
  </si>
  <si>
    <t>43C-172-411</t>
  </si>
  <si>
    <t>43C-172-418</t>
  </si>
  <si>
    <t>43D-141-180</t>
  </si>
  <si>
    <t>43D-141-211</t>
  </si>
  <si>
    <t>43D-163-411</t>
  </si>
  <si>
    <t>440-181-231</t>
  </si>
  <si>
    <t>44A-165-418</t>
  </si>
  <si>
    <t>450-163-472</t>
  </si>
  <si>
    <t>450-165-472</t>
  </si>
  <si>
    <t>450-167-472</t>
  </si>
  <si>
    <t>450-171-152</t>
  </si>
  <si>
    <t>450-171-184</t>
  </si>
  <si>
    <t>450-181-163</t>
  </si>
  <si>
    <t>450-181-184</t>
  </si>
  <si>
    <t>45A-141-180</t>
  </si>
  <si>
    <t>45A-141-211</t>
  </si>
  <si>
    <t>45A-172-532</t>
  </si>
  <si>
    <t>45A-173-311</t>
  </si>
  <si>
    <t>45A-182-142</t>
  </si>
  <si>
    <t>45A-182-211</t>
  </si>
  <si>
    <t>45A-182-221</t>
  </si>
  <si>
    <t>45A-182-231</t>
  </si>
  <si>
    <t>460-165-392</t>
  </si>
  <si>
    <t>460-166-392</t>
  </si>
  <si>
    <t>460-169-146</t>
  </si>
  <si>
    <t>460-169-211</t>
  </si>
  <si>
    <t>460-169-221</t>
  </si>
  <si>
    <t>460-169-231</t>
  </si>
  <si>
    <t>460-170-198</t>
  </si>
  <si>
    <t>460-170-211</t>
  </si>
  <si>
    <t>460-170-221</t>
  </si>
  <si>
    <t>460-171-311</t>
  </si>
  <si>
    <t>460-171-418</t>
  </si>
  <si>
    <t>460-181-181</t>
  </si>
  <si>
    <t>470-171-192</t>
  </si>
  <si>
    <t>470-171-221</t>
  </si>
  <si>
    <t>470-181-462</t>
  </si>
  <si>
    <t>480-141-180</t>
  </si>
  <si>
    <t>480-141-211</t>
  </si>
  <si>
    <t>480-174-183</t>
  </si>
  <si>
    <t>480-174-211</t>
  </si>
  <si>
    <t>480-174-221</t>
  </si>
  <si>
    <t>480-181-184</t>
  </si>
  <si>
    <t>490-163-472</t>
  </si>
  <si>
    <t>490-170-333</t>
  </si>
  <si>
    <t>490-171-472</t>
  </si>
  <si>
    <t>490-174-183</t>
  </si>
  <si>
    <t>490-174-211</t>
  </si>
  <si>
    <t>490-174-221</t>
  </si>
  <si>
    <t>491-163-163</t>
  </si>
  <si>
    <t>491-167-211</t>
  </si>
  <si>
    <t>491-167-221</t>
  </si>
  <si>
    <t>491-174-180</t>
  </si>
  <si>
    <t>491-174-211</t>
  </si>
  <si>
    <t>491-181-180</t>
  </si>
  <si>
    <t>491-181-221</t>
  </si>
  <si>
    <t>49D-181-180</t>
  </si>
  <si>
    <t>49D-181-311</t>
  </si>
  <si>
    <t>49E-176-411</t>
  </si>
  <si>
    <t>49E-182-418</t>
  </si>
  <si>
    <t>49F-122-317</t>
  </si>
  <si>
    <t>49F-132-418</t>
  </si>
  <si>
    <t>49G-121-311</t>
  </si>
  <si>
    <t>500-171-541</t>
  </si>
  <si>
    <t>500-174-183</t>
  </si>
  <si>
    <t>500-174-211</t>
  </si>
  <si>
    <t>500-174-221</t>
  </si>
  <si>
    <t>50A-141-180</t>
  </si>
  <si>
    <t>50A-141-211</t>
  </si>
  <si>
    <t>50A-173-317</t>
  </si>
  <si>
    <t>510-171-135</t>
  </si>
  <si>
    <t>510-171-183</t>
  </si>
  <si>
    <t>510-173-317</t>
  </si>
  <si>
    <t>51A-141-180</t>
  </si>
  <si>
    <t>51A-141-211</t>
  </si>
  <si>
    <t>51B-134-462</t>
  </si>
  <si>
    <t>51B-164-462</t>
  </si>
  <si>
    <t>51B-170-142</t>
  </si>
  <si>
    <t>51B-170-211</t>
  </si>
  <si>
    <t>51B-170-229</t>
  </si>
  <si>
    <t>51B-170-232</t>
  </si>
  <si>
    <t>51B-181-211</t>
  </si>
  <si>
    <t>51B-181-229</t>
  </si>
  <si>
    <t>51B-181-232</t>
  </si>
  <si>
    <t>51B-181-233</t>
  </si>
  <si>
    <t>520-181-180</t>
  </si>
  <si>
    <t>530-171-541</t>
  </si>
  <si>
    <t>540-165-418</t>
  </si>
  <si>
    <t>540-171-183</t>
  </si>
  <si>
    <t>540-181-192</t>
  </si>
  <si>
    <t>540-181-198</t>
  </si>
  <si>
    <t>540-181-221</t>
  </si>
  <si>
    <t>54A-174-180</t>
  </si>
  <si>
    <t>54A-181-541</t>
  </si>
  <si>
    <t>550-171-523</t>
  </si>
  <si>
    <t>55A-141-180</t>
  </si>
  <si>
    <t>55B-122-317</t>
  </si>
  <si>
    <t>55B-132-311</t>
  </si>
  <si>
    <t>560-171-183</t>
  </si>
  <si>
    <t>560-171-192</t>
  </si>
  <si>
    <t>560-171-221</t>
  </si>
  <si>
    <t>560-181-183</t>
  </si>
  <si>
    <t>560-184-411</t>
  </si>
  <si>
    <t>570-181-418</t>
  </si>
  <si>
    <t>580-141-180</t>
  </si>
  <si>
    <t>580-141-211</t>
  </si>
  <si>
    <t>580-163-188</t>
  </si>
  <si>
    <t>580-171-163</t>
  </si>
  <si>
    <t>580-171-345</t>
  </si>
  <si>
    <t>580-171-462</t>
  </si>
  <si>
    <t>580-181-163</t>
  </si>
  <si>
    <t>58B-141-180</t>
  </si>
  <si>
    <t>58B-141-211</t>
  </si>
  <si>
    <t>590-170-231</t>
  </si>
  <si>
    <t>590-171-462</t>
  </si>
  <si>
    <t>590-181-192</t>
  </si>
  <si>
    <t>590-181-199</t>
  </si>
  <si>
    <t>600-171-196</t>
  </si>
  <si>
    <t>600-174-180</t>
  </si>
  <si>
    <t>600-174-211</t>
  </si>
  <si>
    <t>600-174-392</t>
  </si>
  <si>
    <t>600-181-131</t>
  </si>
  <si>
    <t>600-181-181</t>
  </si>
  <si>
    <t>600-181-196</t>
  </si>
  <si>
    <t>60B-141-180</t>
  </si>
  <si>
    <t>60B-141-211</t>
  </si>
  <si>
    <t>60D-172-221</t>
  </si>
  <si>
    <t>60D-172-422</t>
  </si>
  <si>
    <t>60D-172-542</t>
  </si>
  <si>
    <t>60D-182-148</t>
  </si>
  <si>
    <t>60D-182-211</t>
  </si>
  <si>
    <t>60G-163-181</t>
  </si>
  <si>
    <t>60G-171-181</t>
  </si>
  <si>
    <t>60G-171-183</t>
  </si>
  <si>
    <t>60G-171-211</t>
  </si>
  <si>
    <t>60G-172-392</t>
  </si>
  <si>
    <t>60G-172-411</t>
  </si>
  <si>
    <t>60G-173-317</t>
  </si>
  <si>
    <t>60G-181-121</t>
  </si>
  <si>
    <t>60G-181-181</t>
  </si>
  <si>
    <t>60G-181-211</t>
  </si>
  <si>
    <t>60G-181-232</t>
  </si>
  <si>
    <t>60G-181-311</t>
  </si>
  <si>
    <t>60G-181-392</t>
  </si>
  <si>
    <t>60G-181-411</t>
  </si>
  <si>
    <t>60G-181-462</t>
  </si>
  <si>
    <t>60I-141-180</t>
  </si>
  <si>
    <t>60I-141-211</t>
  </si>
  <si>
    <t>60M-182-183</t>
  </si>
  <si>
    <t>60M-182-211</t>
  </si>
  <si>
    <t>60N-170-418</t>
  </si>
  <si>
    <t>60P-141-180</t>
  </si>
  <si>
    <t>60P-141-211</t>
  </si>
  <si>
    <t>60P-181-418</t>
  </si>
  <si>
    <t>610-141-180</t>
  </si>
  <si>
    <t>610-141-211</t>
  </si>
  <si>
    <t>61J-141-180</t>
  </si>
  <si>
    <t>61J-141-211</t>
  </si>
  <si>
    <t>61J-182-411</t>
  </si>
  <si>
    <t>61L-124-462</t>
  </si>
  <si>
    <t>61M-141-180</t>
  </si>
  <si>
    <t>61M-141-211</t>
  </si>
  <si>
    <t>61N-141-180</t>
  </si>
  <si>
    <t>61N-141-211</t>
  </si>
  <si>
    <t>61P-141-180</t>
  </si>
  <si>
    <t>61P-141-211</t>
  </si>
  <si>
    <t>61Q-174-183</t>
  </si>
  <si>
    <t>61Q-174-211</t>
  </si>
  <si>
    <t>61R-171-181</t>
  </si>
  <si>
    <t>61R-171-211</t>
  </si>
  <si>
    <t>61R-181-121</t>
  </si>
  <si>
    <t>61R-181-151</t>
  </si>
  <si>
    <t>61R-181-181</t>
  </si>
  <si>
    <t>61R-181-211</t>
  </si>
  <si>
    <t>61R-181-232</t>
  </si>
  <si>
    <t>61R-181-392</t>
  </si>
  <si>
    <t>61S-169-311</t>
  </si>
  <si>
    <t>61T-141-180</t>
  </si>
  <si>
    <t>61T-181-121</t>
  </si>
  <si>
    <t>61T-181-142</t>
  </si>
  <si>
    <t>61T-181-211</t>
  </si>
  <si>
    <t>61T-181-333</t>
  </si>
  <si>
    <t>61W-141-180</t>
  </si>
  <si>
    <t>61W-141-211</t>
  </si>
  <si>
    <t>61W-170-142</t>
  </si>
  <si>
    <t>61W-171-418</t>
  </si>
  <si>
    <t>61W-181-411</t>
  </si>
  <si>
    <t>61W-181-422</t>
  </si>
  <si>
    <t>61X-141-180</t>
  </si>
  <si>
    <t>61X-141-211</t>
  </si>
  <si>
    <t>61X-181-135</t>
  </si>
  <si>
    <t>61X-182-135</t>
  </si>
  <si>
    <t>61X-182-211</t>
  </si>
  <si>
    <t>61X-182-229</t>
  </si>
  <si>
    <t>61X-182-231</t>
  </si>
  <si>
    <t>620-141-180</t>
  </si>
  <si>
    <t>620-141-211</t>
  </si>
  <si>
    <t>620-181-146</t>
  </si>
  <si>
    <t>62A-181-121</t>
  </si>
  <si>
    <t>62A-181-418</t>
  </si>
  <si>
    <t>62J-174-183</t>
  </si>
  <si>
    <t>62J-174-211</t>
  </si>
  <si>
    <t>62L-141-180</t>
  </si>
  <si>
    <t>62L-141-211</t>
  </si>
  <si>
    <t>630-171-188</t>
  </si>
  <si>
    <t>630-171-461</t>
  </si>
  <si>
    <t>630-173-311</t>
  </si>
  <si>
    <t>630-183-198</t>
  </si>
  <si>
    <t>630-183-211</t>
  </si>
  <si>
    <t>630-183-221</t>
  </si>
  <si>
    <t>63B-141-180</t>
  </si>
  <si>
    <t>63B-141-211</t>
  </si>
  <si>
    <t>63B-181-121</t>
  </si>
  <si>
    <t>63B-181-211</t>
  </si>
  <si>
    <t>63B-181-221</t>
  </si>
  <si>
    <t>640-163-183</t>
  </si>
  <si>
    <t>640-168-331</t>
  </si>
  <si>
    <t>640-171-183</t>
  </si>
  <si>
    <t>640-181-135</t>
  </si>
  <si>
    <t>640-181-183</t>
  </si>
  <si>
    <t>640-181-418</t>
  </si>
  <si>
    <t>650-174-180</t>
  </si>
  <si>
    <t>650-174-211</t>
  </si>
  <si>
    <t>65A-141-180</t>
  </si>
  <si>
    <t>65A-141-211</t>
  </si>
  <si>
    <t>65A-171-142</t>
  </si>
  <si>
    <t>65A-171-146</t>
  </si>
  <si>
    <t>65A-171-211</t>
  </si>
  <si>
    <t>65F-123-411</t>
  </si>
  <si>
    <t>65F-124-418</t>
  </si>
  <si>
    <t>65F-172-418</t>
  </si>
  <si>
    <t>65G-141-180</t>
  </si>
  <si>
    <t>65G-141-211</t>
  </si>
  <si>
    <t>65H-141-180</t>
  </si>
  <si>
    <t>65H-141-211</t>
  </si>
  <si>
    <t>660-141-180</t>
  </si>
  <si>
    <t>660-141-211</t>
  </si>
  <si>
    <t>670-181-143</t>
  </si>
  <si>
    <t>670-181-198</t>
  </si>
  <si>
    <t>67B-181-411</t>
  </si>
  <si>
    <t>67B-181-418</t>
  </si>
  <si>
    <t>680-125-232</t>
  </si>
  <si>
    <t>680-141-180</t>
  </si>
  <si>
    <t>680-141-211</t>
  </si>
  <si>
    <t>680-181-143</t>
  </si>
  <si>
    <t>680-181-180</t>
  </si>
  <si>
    <t>68A-141-180</t>
  </si>
  <si>
    <t>68A-141-211</t>
  </si>
  <si>
    <t>690-181-175</t>
  </si>
  <si>
    <t>690-181-181</t>
  </si>
  <si>
    <t>690-181-184</t>
  </si>
  <si>
    <t>69A-163-121</t>
  </si>
  <si>
    <t>700-174-183</t>
  </si>
  <si>
    <t>700-174-211</t>
  </si>
  <si>
    <t>700-174-221</t>
  </si>
  <si>
    <t>700-181-162</t>
  </si>
  <si>
    <t>700-181-418</t>
  </si>
  <si>
    <t>70A-141-211</t>
  </si>
  <si>
    <t>70A-171-198</t>
  </si>
  <si>
    <t>710-141-180</t>
  </si>
  <si>
    <t>710-141-211</t>
  </si>
  <si>
    <t>710-181-414</t>
  </si>
  <si>
    <t>720-163-163</t>
  </si>
  <si>
    <t>720-163-472</t>
  </si>
  <si>
    <t>720-174-183</t>
  </si>
  <si>
    <t>720-174-211</t>
  </si>
  <si>
    <t>720-174-221</t>
  </si>
  <si>
    <t>720-181-181</t>
  </si>
  <si>
    <t>720-181-325</t>
  </si>
  <si>
    <t>720-181-461</t>
  </si>
  <si>
    <t>720-183-411</t>
  </si>
  <si>
    <t>730-141-180</t>
  </si>
  <si>
    <t>730-141-211</t>
  </si>
  <si>
    <t>730-174-180</t>
  </si>
  <si>
    <t>730-174-211</t>
  </si>
  <si>
    <t>73A-141-180</t>
  </si>
  <si>
    <t>73A-141-211</t>
  </si>
  <si>
    <t>73A-174-180</t>
  </si>
  <si>
    <t>73A-174-211</t>
  </si>
  <si>
    <t>73B-172-313</t>
  </si>
  <si>
    <t>73B-172-411</t>
  </si>
  <si>
    <t>740-141-180</t>
  </si>
  <si>
    <t>740-141-211</t>
  </si>
  <si>
    <t>740-171-125</t>
  </si>
  <si>
    <t>740-171-311</t>
  </si>
  <si>
    <t>740-174-183</t>
  </si>
  <si>
    <t>740-174-211</t>
  </si>
  <si>
    <t>740-174-221</t>
  </si>
  <si>
    <t>74C-163-181</t>
  </si>
  <si>
    <t>74C-171-211</t>
  </si>
  <si>
    <t>74C-171-232</t>
  </si>
  <si>
    <t>74C-171-311</t>
  </si>
  <si>
    <t>74C-171-392</t>
  </si>
  <si>
    <t>74C-171-411</t>
  </si>
  <si>
    <t>74C-171-462</t>
  </si>
  <si>
    <t>74C-181-151</t>
  </si>
  <si>
    <t>74C-181-211</t>
  </si>
  <si>
    <t>74C-181-229</t>
  </si>
  <si>
    <t>74C-181-232</t>
  </si>
  <si>
    <t>74C-181-392</t>
  </si>
  <si>
    <t>74C-181-411</t>
  </si>
  <si>
    <t>74C-181-462</t>
  </si>
  <si>
    <t>750-181-461</t>
  </si>
  <si>
    <t>760-163-541</t>
  </si>
  <si>
    <t>760-171-188</t>
  </si>
  <si>
    <t>761-171-234</t>
  </si>
  <si>
    <t>76A-127-462</t>
  </si>
  <si>
    <t>76A-127-471</t>
  </si>
  <si>
    <t>76A-135-418</t>
  </si>
  <si>
    <t>76A-141-180</t>
  </si>
  <si>
    <t>76A-141-211</t>
  </si>
  <si>
    <t>770-163-180</t>
  </si>
  <si>
    <t>770-174-183</t>
  </si>
  <si>
    <t>770-174-211</t>
  </si>
  <si>
    <t>780-134-142</t>
  </si>
  <si>
    <t>780-134-231</t>
  </si>
  <si>
    <t>780-134-311</t>
  </si>
  <si>
    <t>780-170-143</t>
  </si>
  <si>
    <t>780-170-211</t>
  </si>
  <si>
    <t>780-171-532</t>
  </si>
  <si>
    <t>780-171-541</t>
  </si>
  <si>
    <t>78A-141-211</t>
  </si>
  <si>
    <t>78B-182-312</t>
  </si>
  <si>
    <t>790-122-131</t>
  </si>
  <si>
    <t>790-122-231</t>
  </si>
  <si>
    <t>790-125-174</t>
  </si>
  <si>
    <t>790-125-176</t>
  </si>
  <si>
    <t>790-126-462</t>
  </si>
  <si>
    <t>790-137-411</t>
  </si>
  <si>
    <t>790-167-146</t>
  </si>
  <si>
    <t>790-169-181</t>
  </si>
  <si>
    <t>790-171-192</t>
  </si>
  <si>
    <t>790-181-311</t>
  </si>
  <si>
    <t>790-181-352</t>
  </si>
  <si>
    <t>79Z-171-312</t>
  </si>
  <si>
    <t>800-169-184</t>
  </si>
  <si>
    <t>800-173-311</t>
  </si>
  <si>
    <t>810-174-180</t>
  </si>
  <si>
    <t>810-174-211</t>
  </si>
  <si>
    <t>810-181-180</t>
  </si>
  <si>
    <t>810-181-211</t>
  </si>
  <si>
    <t>81A-141-180</t>
  </si>
  <si>
    <t>81A-141-211</t>
  </si>
  <si>
    <t>81B-141-180</t>
  </si>
  <si>
    <t>81B-141-211</t>
  </si>
  <si>
    <t>81B-181-131</t>
  </si>
  <si>
    <t>81B-181-211</t>
  </si>
  <si>
    <t>820-163-235</t>
  </si>
  <si>
    <t>820-171-235</t>
  </si>
  <si>
    <t>820-174-183</t>
  </si>
  <si>
    <t>820-174-211</t>
  </si>
  <si>
    <t>820-174-221</t>
  </si>
  <si>
    <t>820-181-235</t>
  </si>
  <si>
    <t>820-181-311</t>
  </si>
  <si>
    <t>821-174-183</t>
  </si>
  <si>
    <t>821-174-211</t>
  </si>
  <si>
    <t>821-174-221</t>
  </si>
  <si>
    <t>821-181-183</t>
  </si>
  <si>
    <t>840-171-181</t>
  </si>
  <si>
    <t>840-181-181</t>
  </si>
  <si>
    <t>840-181-314</t>
  </si>
  <si>
    <t>840-181-332</t>
  </si>
  <si>
    <t>84B-164-312</t>
  </si>
  <si>
    <t>84B-172-319</t>
  </si>
  <si>
    <t>84B-172-326</t>
  </si>
  <si>
    <t>84B-172-462</t>
  </si>
  <si>
    <t>84B-182-326</t>
  </si>
  <si>
    <t>84B-182-411</t>
  </si>
  <si>
    <t>84B-182-418</t>
  </si>
  <si>
    <t>850-141-180</t>
  </si>
  <si>
    <t>850-141-211</t>
  </si>
  <si>
    <t>860-170-142</t>
  </si>
  <si>
    <t>860-170-221</t>
  </si>
  <si>
    <t>860-171-312</t>
  </si>
  <si>
    <t>860-174-180</t>
  </si>
  <si>
    <t>860-174-211</t>
  </si>
  <si>
    <t>860-181-180</t>
  </si>
  <si>
    <t>860-181-211</t>
  </si>
  <si>
    <t>860-181-221</t>
  </si>
  <si>
    <t>860-181-462</t>
  </si>
  <si>
    <t>861-165-418</t>
  </si>
  <si>
    <t>862-171-331</t>
  </si>
  <si>
    <t>862-176-198</t>
  </si>
  <si>
    <t>862-176-211</t>
  </si>
  <si>
    <t>862-176-221</t>
  </si>
  <si>
    <t>862-176-411</t>
  </si>
  <si>
    <t>86T-141-180</t>
  </si>
  <si>
    <t>86T-141-211</t>
  </si>
  <si>
    <t>86T-182-162</t>
  </si>
  <si>
    <t>86T-182-211</t>
  </si>
  <si>
    <t>86T-182-411</t>
  </si>
  <si>
    <t>86T-182-462</t>
  </si>
  <si>
    <t>86T-182-471</t>
  </si>
  <si>
    <t>870-141-180</t>
  </si>
  <si>
    <t>870-141-211</t>
  </si>
  <si>
    <t>870-174-180</t>
  </si>
  <si>
    <t>870-174-211</t>
  </si>
  <si>
    <t>87A-141-180</t>
  </si>
  <si>
    <t>87A-141-211</t>
  </si>
  <si>
    <t>880-141-180</t>
  </si>
  <si>
    <t>880-141-211</t>
  </si>
  <si>
    <t>880-174-180</t>
  </si>
  <si>
    <t>880-174-211</t>
  </si>
  <si>
    <t>890-141-180</t>
  </si>
  <si>
    <t>890-141-211</t>
  </si>
  <si>
    <t>890-170-143</t>
  </si>
  <si>
    <t>890-170-211</t>
  </si>
  <si>
    <t>890-170-331</t>
  </si>
  <si>
    <t>900-163-153</t>
  </si>
  <si>
    <t>900-171-164</t>
  </si>
  <si>
    <t>900-171-231</t>
  </si>
  <si>
    <t>900-171-418</t>
  </si>
  <si>
    <t>900-174-183</t>
  </si>
  <si>
    <t>900-174-211</t>
  </si>
  <si>
    <t>900-174-221</t>
  </si>
  <si>
    <t>90B-141-180</t>
  </si>
  <si>
    <t>90C-122-317</t>
  </si>
  <si>
    <t>90C-124-418</t>
  </si>
  <si>
    <t>90C-124-462</t>
  </si>
  <si>
    <t>90C-132-311</t>
  </si>
  <si>
    <t>90C-132-418</t>
  </si>
  <si>
    <t>90C-135-311</t>
  </si>
  <si>
    <t>910-141-180</t>
  </si>
  <si>
    <t>910-141-211</t>
  </si>
  <si>
    <t>910-174-180</t>
  </si>
  <si>
    <t>910-174-211</t>
  </si>
  <si>
    <t>910-178-418</t>
  </si>
  <si>
    <t>91A-141-180</t>
  </si>
  <si>
    <t>91A-141-211</t>
  </si>
  <si>
    <t>91B-141-180</t>
  </si>
  <si>
    <t>91B-141-211</t>
  </si>
  <si>
    <t>91B-165-418</t>
  </si>
  <si>
    <t>91B-171-311</t>
  </si>
  <si>
    <t>91B-171-418</t>
  </si>
  <si>
    <t>91B-181-461</t>
  </si>
  <si>
    <t>920-167-311</t>
  </si>
  <si>
    <t>92D-173-311</t>
  </si>
  <si>
    <t>92D-182-418</t>
  </si>
  <si>
    <t>92D-185-142</t>
  </si>
  <si>
    <t>92D-185-211</t>
  </si>
  <si>
    <t>92G-141-180</t>
  </si>
  <si>
    <t>92G-141-211</t>
  </si>
  <si>
    <t>92K-141-180</t>
  </si>
  <si>
    <t>92K-141-211</t>
  </si>
  <si>
    <t>92M-171-183</t>
  </si>
  <si>
    <t>92M-171-211</t>
  </si>
  <si>
    <t>92M-171-232</t>
  </si>
  <si>
    <t>92M-181-121</t>
  </si>
  <si>
    <t>92M-181-131</t>
  </si>
  <si>
    <t>92M-181-211</t>
  </si>
  <si>
    <t>92M-181-232</t>
  </si>
  <si>
    <t>92M-181-392</t>
  </si>
  <si>
    <t>92M-181-411</t>
  </si>
  <si>
    <t>92M-181-462</t>
  </si>
  <si>
    <t>92N-141-180</t>
  </si>
  <si>
    <t>92N-141-211</t>
  </si>
  <si>
    <t>92N-172-411</t>
  </si>
  <si>
    <t>92N-172-418</t>
  </si>
  <si>
    <t>92N-182-418</t>
  </si>
  <si>
    <t>92R-171-135</t>
  </si>
  <si>
    <t>92R-172-142</t>
  </si>
  <si>
    <t>92R-172-211</t>
  </si>
  <si>
    <t>92S-141-180</t>
  </si>
  <si>
    <t>92S-141-211</t>
  </si>
  <si>
    <t>92S-182-462</t>
  </si>
  <si>
    <t>92T-141-180</t>
  </si>
  <si>
    <t>92T-141-211</t>
  </si>
  <si>
    <t>92V-171-392</t>
  </si>
  <si>
    <t>92V-171-411</t>
  </si>
  <si>
    <t>92V-171-462</t>
  </si>
  <si>
    <t>92V-181-121</t>
  </si>
  <si>
    <t>92V-181-211</t>
  </si>
  <si>
    <t>92V-181-232</t>
  </si>
  <si>
    <t>92V-181-392</t>
  </si>
  <si>
    <t>92V-181-411</t>
  </si>
  <si>
    <t>92V-181-462</t>
  </si>
  <si>
    <t>92V-182-411</t>
  </si>
  <si>
    <t>92V-182-462</t>
  </si>
  <si>
    <t>92W-122-317</t>
  </si>
  <si>
    <t>92W-123-411</t>
  </si>
  <si>
    <t>92W-128-418</t>
  </si>
  <si>
    <t>92Y-141-180</t>
  </si>
  <si>
    <t>92Y-141-211</t>
  </si>
  <si>
    <t>930-171-418</t>
  </si>
  <si>
    <t>930-174-180</t>
  </si>
  <si>
    <t>930-174-211</t>
  </si>
  <si>
    <t>93A-134-411</t>
  </si>
  <si>
    <t>93A-181-523</t>
  </si>
  <si>
    <t>93J-141-180</t>
  </si>
  <si>
    <t>93J-141-211</t>
  </si>
  <si>
    <t>93M-172-143</t>
  </si>
  <si>
    <t>93M-172-211</t>
  </si>
  <si>
    <t>93M-172-229</t>
  </si>
  <si>
    <t>93M-172-232</t>
  </si>
  <si>
    <t>93M-172-411</t>
  </si>
  <si>
    <t>93M-172-462</t>
  </si>
  <si>
    <t>93M-182-411</t>
  </si>
  <si>
    <t>93N-182-311</t>
  </si>
  <si>
    <t>93P-170-142</t>
  </si>
  <si>
    <t>93P-170-143</t>
  </si>
  <si>
    <t>93P-170-211</t>
  </si>
  <si>
    <t>93P-170-229</t>
  </si>
  <si>
    <t>93P-170-232</t>
  </si>
  <si>
    <t>93P-171-411</t>
  </si>
  <si>
    <t>93P-171-462</t>
  </si>
  <si>
    <t>93P-181-211</t>
  </si>
  <si>
    <t>93P-181-229</t>
  </si>
  <si>
    <t>93P-181-232</t>
  </si>
  <si>
    <t>93P-181-411</t>
  </si>
  <si>
    <t>93P-181-462</t>
  </si>
  <si>
    <t>93P-182-181</t>
  </si>
  <si>
    <t>93P-182-211</t>
  </si>
  <si>
    <t>93P-182-229</t>
  </si>
  <si>
    <t>93P-182-232</t>
  </si>
  <si>
    <t>93P-182-326</t>
  </si>
  <si>
    <t>93P-182-411</t>
  </si>
  <si>
    <t>93T-122-317</t>
  </si>
  <si>
    <t>93T-124-418</t>
  </si>
  <si>
    <t>93T-128-418</t>
  </si>
  <si>
    <t>93T-135-311</t>
  </si>
  <si>
    <t>940-134-411</t>
  </si>
  <si>
    <t>940-141-180</t>
  </si>
  <si>
    <t>940-141-211</t>
  </si>
  <si>
    <t>940-171-462</t>
  </si>
  <si>
    <t>940-181-163</t>
  </si>
  <si>
    <t>940-181-171</t>
  </si>
  <si>
    <t>940-181-361</t>
  </si>
  <si>
    <t>940-181-461</t>
  </si>
  <si>
    <t>94A-170-143</t>
  </si>
  <si>
    <t>94A-170-211</t>
  </si>
  <si>
    <t>94A-170-231</t>
  </si>
  <si>
    <t>950-181-181</t>
  </si>
  <si>
    <t>960-141-180</t>
  </si>
  <si>
    <t>960-141-211</t>
  </si>
  <si>
    <t>960-170-462</t>
  </si>
  <si>
    <t>960-171-312</t>
  </si>
  <si>
    <t>960-171-414</t>
  </si>
  <si>
    <t>960-171-462</t>
  </si>
  <si>
    <t>960-174-183</t>
  </si>
  <si>
    <t>960-174-211</t>
  </si>
  <si>
    <t>960-174-221</t>
  </si>
  <si>
    <t>96C-141-180</t>
  </si>
  <si>
    <t>96C-141-211</t>
  </si>
  <si>
    <t>96C-171-146</t>
  </si>
  <si>
    <t>96C-171-211</t>
  </si>
  <si>
    <t>970-171-163</t>
  </si>
  <si>
    <t>970-171-192</t>
  </si>
  <si>
    <t>970-171-312</t>
  </si>
  <si>
    <t>970-174-180</t>
  </si>
  <si>
    <t>970-174-211</t>
  </si>
  <si>
    <t>970-181-192</t>
  </si>
  <si>
    <t>970-181-459</t>
  </si>
  <si>
    <t>980-185-143</t>
  </si>
  <si>
    <t>980-185-211</t>
  </si>
  <si>
    <t>98A-141-180</t>
  </si>
  <si>
    <t>98A-141-211</t>
  </si>
  <si>
    <t>98A-174-183</t>
  </si>
  <si>
    <t>98A-174-211</t>
  </si>
  <si>
    <t>98B-141-180</t>
  </si>
  <si>
    <t>98B-141-211</t>
  </si>
  <si>
    <t>98B-165-418</t>
  </si>
  <si>
    <t>98B-169-131</t>
  </si>
  <si>
    <t>98B-169-211</t>
  </si>
  <si>
    <t>990-171-129_1</t>
  </si>
  <si>
    <t>990-171-311</t>
  </si>
  <si>
    <t>990-171-472</t>
  </si>
  <si>
    <t>990-174-183</t>
  </si>
  <si>
    <t>990-174-211</t>
  </si>
  <si>
    <t>990-174-221</t>
  </si>
  <si>
    <t>990-181-180</t>
  </si>
  <si>
    <t>995-141-180</t>
  </si>
  <si>
    <t>995-141-211</t>
  </si>
  <si>
    <t>01C-ALL-180</t>
  </si>
  <si>
    <t>01D-ALL-325</t>
  </si>
  <si>
    <t>020-ALL-181</t>
  </si>
  <si>
    <t>020-ALL-183</t>
  </si>
  <si>
    <t>030-ALL-183</t>
  </si>
  <si>
    <t>030-ALL-184</t>
  </si>
  <si>
    <t>060-ALL-183</t>
  </si>
  <si>
    <t>070-ALL-147</t>
  </si>
  <si>
    <t>070-ALL-163</t>
  </si>
  <si>
    <t>070-ALL-184</t>
  </si>
  <si>
    <t>07A-ALL-180</t>
  </si>
  <si>
    <t>07A-ALL-418</t>
  </si>
  <si>
    <t>090-ALL-163</t>
  </si>
  <si>
    <t>090-ALL-165</t>
  </si>
  <si>
    <t>090-ALL-333</t>
  </si>
  <si>
    <t>09A-ALL-180</t>
  </si>
  <si>
    <t>09A-ALL-311</t>
  </si>
  <si>
    <t>09A-ALL-317</t>
  </si>
  <si>
    <t>09B-ALL-131</t>
  </si>
  <si>
    <t>09B-ALL-180</t>
  </si>
  <si>
    <t>111-ALL-183</t>
  </si>
  <si>
    <t>13A-ALL-181</t>
  </si>
  <si>
    <t>13A-ALL-541</t>
  </si>
  <si>
    <t>13C-ALL-180</t>
  </si>
  <si>
    <t>140-ALL-183</t>
  </si>
  <si>
    <t>150-ALL-181</t>
  </si>
  <si>
    <t>150-ALL-183</t>
  </si>
  <si>
    <t>160-ALL-183</t>
  </si>
  <si>
    <t>170-ALL-181</t>
  </si>
  <si>
    <t>170-ALL-523</t>
  </si>
  <si>
    <t>180-ALL-162</t>
  </si>
  <si>
    <t>180-ALL-175</t>
  </si>
  <si>
    <t>19A-ALL-180</t>
  </si>
  <si>
    <t>19C-ALL-180</t>
  </si>
  <si>
    <t>210-ALL-332</t>
  </si>
  <si>
    <t>220-ALL-183</t>
  </si>
  <si>
    <t>23A-ALL-422</t>
  </si>
  <si>
    <t>240-ALL-141</t>
  </si>
  <si>
    <t>240-ALL-183</t>
  </si>
  <si>
    <t>250-ALL-135</t>
  </si>
  <si>
    <t>250-ALL-163</t>
  </si>
  <si>
    <t>250-ALL-324</t>
  </si>
  <si>
    <t>250-ALL-472</t>
  </si>
  <si>
    <t>260-ALL-175</t>
  </si>
  <si>
    <t>26B-ALL-317</t>
  </si>
  <si>
    <t>270-ALL-183</t>
  </si>
  <si>
    <t>280-ALL-163</t>
  </si>
  <si>
    <t>280-ALL-165</t>
  </si>
  <si>
    <t>280-ALL-183</t>
  </si>
  <si>
    <t>290-ALL-192</t>
  </si>
  <si>
    <t>290-ALL-523</t>
  </si>
  <si>
    <t>291-ALL-151</t>
  </si>
  <si>
    <t>291-ALL-180</t>
  </si>
  <si>
    <t>292-ALL-180</t>
  </si>
  <si>
    <t>295-ALL-231</t>
  </si>
  <si>
    <t>320-ALL-332</t>
  </si>
  <si>
    <t>32A-ALL-180</t>
  </si>
  <si>
    <t>32A-ALL-183</t>
  </si>
  <si>
    <t>32A-ALL-325</t>
  </si>
  <si>
    <t>32B-ALL-180</t>
  </si>
  <si>
    <t>32C-ALL-180</t>
  </si>
  <si>
    <t>32H-ALL-232</t>
  </si>
  <si>
    <t>32H-ALL-233</t>
  </si>
  <si>
    <t>32H-ALL-392</t>
  </si>
  <si>
    <t>32K-ALL-113</t>
  </si>
  <si>
    <t>32K-ALL-180</t>
  </si>
  <si>
    <t>32K-ALL-197</t>
  </si>
  <si>
    <t>32M-ALL-180</t>
  </si>
  <si>
    <t>32N-ALL-180</t>
  </si>
  <si>
    <t>32N-ALL-211</t>
  </si>
  <si>
    <t>32P-ALL-192</t>
  </si>
  <si>
    <t>330-ALL-318</t>
  </si>
  <si>
    <t>33A-ALL-180</t>
  </si>
  <si>
    <t>34D-ALL-192</t>
  </si>
  <si>
    <t>34D-ALL-326</t>
  </si>
  <si>
    <t>34D-ALL-551</t>
  </si>
  <si>
    <t>34F-ALL-232</t>
  </si>
  <si>
    <t>34F-ALL-461</t>
  </si>
  <si>
    <t>34Z-ALL-162</t>
  </si>
  <si>
    <t>360-ALL-459</t>
  </si>
  <si>
    <t>36C-ALL-183</t>
  </si>
  <si>
    <t>36F-ALL-183</t>
  </si>
  <si>
    <t>36G-ALL-180</t>
  </si>
  <si>
    <t>370-ALL-163</t>
  </si>
  <si>
    <t>39B-ALL-180</t>
  </si>
  <si>
    <t>400-ALL-532</t>
  </si>
  <si>
    <t>410-ALL-472</t>
  </si>
  <si>
    <t>41B-ALL-142</t>
  </si>
  <si>
    <t>41B-ALL-181</t>
  </si>
  <si>
    <t>41B-ALL-233</t>
  </si>
  <si>
    <t>41B-ALL-325</t>
  </si>
  <si>
    <t>41B-ALL-392</t>
  </si>
  <si>
    <t>41C-ALL-180</t>
  </si>
  <si>
    <t>41D-ALL-180</t>
  </si>
  <si>
    <t>41F-ALL-180</t>
  </si>
  <si>
    <t>41G-ALL-180</t>
  </si>
  <si>
    <t>41H-ALL-180</t>
  </si>
  <si>
    <t>41J-ALL-181</t>
  </si>
  <si>
    <t>41J-ALL-232</t>
  </si>
  <si>
    <t>41L-ALL-233</t>
  </si>
  <si>
    <t>41L-ALL-392</t>
  </si>
  <si>
    <t>41N-ALL-180</t>
  </si>
  <si>
    <t>420-ALL-183</t>
  </si>
  <si>
    <t>422-ALL-121</t>
  </si>
  <si>
    <t>422-ALL-151</t>
  </si>
  <si>
    <t>422-ALL-180</t>
  </si>
  <si>
    <t>422-ALL-231</t>
  </si>
  <si>
    <t>43C-ALL-311</t>
  </si>
  <si>
    <t>43C-ALL-418</t>
  </si>
  <si>
    <t>43D-ALL-180</t>
  </si>
  <si>
    <t>450-ALL-163</t>
  </si>
  <si>
    <t>450-ALL-184</t>
  </si>
  <si>
    <t>450-ALL-472</t>
  </si>
  <si>
    <t>45A-ALL-142</t>
  </si>
  <si>
    <t>45A-ALL-180</t>
  </si>
  <si>
    <t>45A-ALL-221</t>
  </si>
  <si>
    <t>45A-ALL-231</t>
  </si>
  <si>
    <t>45A-ALL-532</t>
  </si>
  <si>
    <t>460-ALL-146</t>
  </si>
  <si>
    <t>470-ALL-192</t>
  </si>
  <si>
    <t>480-ALL-183</t>
  </si>
  <si>
    <t>480-ALL-184</t>
  </si>
  <si>
    <t>490-ALL-183</t>
  </si>
  <si>
    <t>490-ALL-472</t>
  </si>
  <si>
    <t>491-ALL-163</t>
  </si>
  <si>
    <t>49D-ALL-180</t>
  </si>
  <si>
    <t>49F-ALL-317</t>
  </si>
  <si>
    <t>49G-ALL-311</t>
  </si>
  <si>
    <t>500-ALL-183</t>
  </si>
  <si>
    <t>50A-ALL-180</t>
  </si>
  <si>
    <t>50A-ALL-317</t>
  </si>
  <si>
    <t>510-ALL-183</t>
  </si>
  <si>
    <t>510-ALL-317</t>
  </si>
  <si>
    <t>51A-ALL-180</t>
  </si>
  <si>
    <t>51B-ALL-142</t>
  </si>
  <si>
    <t>51B-ALL-233</t>
  </si>
  <si>
    <t>540-ALL-183</t>
  </si>
  <si>
    <t>540-ALL-192</t>
  </si>
  <si>
    <t>550-ALL-523</t>
  </si>
  <si>
    <t>55A-ALL-180</t>
  </si>
  <si>
    <t>55B-ALL-311</t>
  </si>
  <si>
    <t>55B-ALL-317</t>
  </si>
  <si>
    <t>560-ALL-192</t>
  </si>
  <si>
    <t>580-ALL-163</t>
  </si>
  <si>
    <t>580-ALL-188</t>
  </si>
  <si>
    <t>580-ALL-345</t>
  </si>
  <si>
    <t>58B-ALL-180</t>
  </si>
  <si>
    <t>600-ALL-196</t>
  </si>
  <si>
    <t>60B-ALL-180</t>
  </si>
  <si>
    <t>60D-ALL-148</t>
  </si>
  <si>
    <t>60D-ALL-422</t>
  </si>
  <si>
    <t>60G-ALL-181</t>
  </si>
  <si>
    <t>60G-ALL-183</t>
  </si>
  <si>
    <t>60G-ALL-233</t>
  </si>
  <si>
    <t>60I-ALL-180</t>
  </si>
  <si>
    <t>60M-ALL-183</t>
  </si>
  <si>
    <t>60P-ALL-180</t>
  </si>
  <si>
    <t>61J-ALL-180</t>
  </si>
  <si>
    <t>61M-ALL-180</t>
  </si>
  <si>
    <t>61N-ALL-180</t>
  </si>
  <si>
    <t>61P-ALL-180</t>
  </si>
  <si>
    <t>61Q-ALL-183</t>
  </si>
  <si>
    <t>61R-ALL-151</t>
  </si>
  <si>
    <t>61R-ALL-181</t>
  </si>
  <si>
    <t>61T-ALL-142</t>
  </si>
  <si>
    <t>61T-ALL-180</t>
  </si>
  <si>
    <t>61T-ALL-333</t>
  </si>
  <si>
    <t>61W-ALL-142</t>
  </si>
  <si>
    <t>61W-ALL-180</t>
  </si>
  <si>
    <t>61W-ALL-211</t>
  </si>
  <si>
    <t>61W-ALL-422</t>
  </si>
  <si>
    <t>61X-ALL-135</t>
  </si>
  <si>
    <t>61X-ALL-180</t>
  </si>
  <si>
    <t>61X-ALL-229</t>
  </si>
  <si>
    <t>61X-ALL-231</t>
  </si>
  <si>
    <t>62J-ALL-183</t>
  </si>
  <si>
    <t>62L-ALL-180</t>
  </si>
  <si>
    <t>62L-ALL-211</t>
  </si>
  <si>
    <t>63B-ALL-180</t>
  </si>
  <si>
    <t>640-ALL-183</t>
  </si>
  <si>
    <t>65A-ALL-146</t>
  </si>
  <si>
    <t>65A-ALL-180</t>
  </si>
  <si>
    <t>65G-ALL-180</t>
  </si>
  <si>
    <t>65H-ALL-180</t>
  </si>
  <si>
    <t>660-ALL-180</t>
  </si>
  <si>
    <t>670-ALL-143</t>
  </si>
  <si>
    <t>680-ALL-232</t>
  </si>
  <si>
    <t>68A-ALL-180</t>
  </si>
  <si>
    <t>690-ALL-175</t>
  </si>
  <si>
    <t>690-ALL-181</t>
  </si>
  <si>
    <t>690-ALL-184</t>
  </si>
  <si>
    <t>70A-ALL-198</t>
  </si>
  <si>
    <t>710-ALL-414</t>
  </si>
  <si>
    <t>720-ALL-163</t>
  </si>
  <si>
    <t>720-ALL-183</t>
  </si>
  <si>
    <t>720-ALL-325</t>
  </si>
  <si>
    <t>720-ALL-461</t>
  </si>
  <si>
    <t>720-ALL-472</t>
  </si>
  <si>
    <t>73A-ALL-180</t>
  </si>
  <si>
    <t>73B-ALL-313</t>
  </si>
  <si>
    <t>740-ALL-125</t>
  </si>
  <si>
    <t>74C-ALL-151</t>
  </si>
  <si>
    <t>74C-ALL-181</t>
  </si>
  <si>
    <t>74C-ALL-233</t>
  </si>
  <si>
    <t>74C-ALL-392</t>
  </si>
  <si>
    <t>761-ALL-234</t>
  </si>
  <si>
    <t>76A-ALL-180</t>
  </si>
  <si>
    <t>76A-ALL-471</t>
  </si>
  <si>
    <t>770-ALL-183</t>
  </si>
  <si>
    <t>780-ALL-143</t>
  </si>
  <si>
    <t>780-ALL-532</t>
  </si>
  <si>
    <t>78B-ALL-312</t>
  </si>
  <si>
    <t>790-ALL-181</t>
  </si>
  <si>
    <t>790-ALL-192</t>
  </si>
  <si>
    <t>790-ALL-311</t>
  </si>
  <si>
    <t>790-ALL-352</t>
  </si>
  <si>
    <t>79Z-ALL-312</t>
  </si>
  <si>
    <t>81A-ALL-180</t>
  </si>
  <si>
    <t>81B-ALL-180</t>
  </si>
  <si>
    <t>820-ALL-183</t>
  </si>
  <si>
    <t>820-ALL-235</t>
  </si>
  <si>
    <t>821-ALL-183</t>
  </si>
  <si>
    <t>840-ALL-314</t>
  </si>
  <si>
    <t>84B-ALL-312</t>
  </si>
  <si>
    <t>84B-ALL-319</t>
  </si>
  <si>
    <t>84B-ALL-326</t>
  </si>
  <si>
    <t>86T-ALL-180</t>
  </si>
  <si>
    <t>87A-ALL-180</t>
  </si>
  <si>
    <t>880-ALL-180</t>
  </si>
  <si>
    <t>890-ALL-143</t>
  </si>
  <si>
    <t>890-ALL-331</t>
  </si>
  <si>
    <t>900-ALL-153</t>
  </si>
  <si>
    <t>900-ALL-164</t>
  </si>
  <si>
    <t>900-ALL-183</t>
  </si>
  <si>
    <t>90B-ALL-180</t>
  </si>
  <si>
    <t>90C-ALL-311</t>
  </si>
  <si>
    <t>90C-ALL-317</t>
  </si>
  <si>
    <t>91A-ALL-180</t>
  </si>
  <si>
    <t>91B-ALL-180</t>
  </si>
  <si>
    <t>92G-ALL-180</t>
  </si>
  <si>
    <t>92K-ALL-180</t>
  </si>
  <si>
    <t>92K-ALL-211</t>
  </si>
  <si>
    <t>92M-ALL-183</t>
  </si>
  <si>
    <t>92N-ALL-180</t>
  </si>
  <si>
    <t>92R-ALL-142</t>
  </si>
  <si>
    <t>92S-ALL-180</t>
  </si>
  <si>
    <t>92T-ALL-180</t>
  </si>
  <si>
    <t>92W-ALL-317</t>
  </si>
  <si>
    <t>92Y-ALL-180</t>
  </si>
  <si>
    <t>93A-ALL-523</t>
  </si>
  <si>
    <t>93J-ALL-180</t>
  </si>
  <si>
    <t>93M-ALL-143</t>
  </si>
  <si>
    <t>93P-ALL-142</t>
  </si>
  <si>
    <t>93P-ALL-143</t>
  </si>
  <si>
    <t>93P-ALL-181</t>
  </si>
  <si>
    <t>93P-ALL-326</t>
  </si>
  <si>
    <t>93T-ALL-311</t>
  </si>
  <si>
    <t>93T-ALL-317</t>
  </si>
  <si>
    <t>93T-ALL-418</t>
  </si>
  <si>
    <t>940-ALL-163</t>
  </si>
  <si>
    <t>940-ALL-180</t>
  </si>
  <si>
    <t>940-ALL-361</t>
  </si>
  <si>
    <t>94A-ALL-143</t>
  </si>
  <si>
    <t>960-ALL-312</t>
  </si>
  <si>
    <t>960-ALL-414</t>
  </si>
  <si>
    <t>96C-ALL-180</t>
  </si>
  <si>
    <t>970-ALL-459</t>
  </si>
  <si>
    <t>98A-ALL-180</t>
  </si>
  <si>
    <t>98A-ALL-183</t>
  </si>
  <si>
    <t>98B-ALL-131</t>
  </si>
  <si>
    <t>98B-ALL-180</t>
  </si>
  <si>
    <t>990-ALL-129_1</t>
  </si>
  <si>
    <t>990-ALL-183</t>
  </si>
  <si>
    <t>ALL-ALL-324</t>
  </si>
  <si>
    <t>ALL-141-180</t>
  </si>
  <si>
    <t>ALL-141-211</t>
  </si>
  <si>
    <t>ALL-170-333</t>
  </si>
  <si>
    <t>ALL-171-324</t>
  </si>
  <si>
    <t>ALL-172-232</t>
  </si>
  <si>
    <t>ALL-172-313</t>
  </si>
  <si>
    <t>ALL-172-319</t>
  </si>
  <si>
    <t>ALL-172-325</t>
  </si>
  <si>
    <t>ALL-172-392</t>
  </si>
  <si>
    <t>ALL-172-532</t>
  </si>
  <si>
    <t>ALL-174-392</t>
  </si>
  <si>
    <t>ALL-176-198</t>
  </si>
  <si>
    <t>ALL-176-211</t>
  </si>
  <si>
    <t>ALL-176-221</t>
  </si>
  <si>
    <t>ALL-176-411</t>
  </si>
  <si>
    <t>ALL-181-352</t>
  </si>
  <si>
    <t>ALL-182-162</t>
  </si>
  <si>
    <t>ALL-182-181</t>
  </si>
  <si>
    <t>ALL-182-183</t>
  </si>
  <si>
    <t>ALL-182-232</t>
  </si>
  <si>
    <t>ALL-182-311</t>
  </si>
  <si>
    <t>ALL-182-326</t>
  </si>
  <si>
    <t>ALL-182-471</t>
  </si>
  <si>
    <t>ALL-183-146</t>
  </si>
  <si>
    <t>ALL-183-198</t>
  </si>
  <si>
    <t>ALL-183-211</t>
  </si>
  <si>
    <t>ALL-183-221</t>
  </si>
  <si>
    <t>ALL-183-411</t>
  </si>
  <si>
    <t>ALL-184-143</t>
  </si>
  <si>
    <t>ALL-184-211</t>
  </si>
  <si>
    <t>ALL-184-411</t>
  </si>
  <si>
    <t>ALL-185-143</t>
  </si>
  <si>
    <t>ALL-185-163</t>
  </si>
  <si>
    <t>ALL-185-184</t>
  </si>
  <si>
    <t>ALL-185-317</t>
  </si>
  <si>
    <t>ALL-185-333</t>
  </si>
  <si>
    <t>ALL-185-418</t>
  </si>
  <si>
    <t>ALL-185-461</t>
  </si>
  <si>
    <t>ALL-185-462</t>
  </si>
  <si>
    <t>ALL-186-312</t>
  </si>
  <si>
    <t>040-141</t>
  </si>
  <si>
    <t>090-141</t>
  </si>
  <si>
    <t>100-141</t>
  </si>
  <si>
    <t>111-141</t>
  </si>
  <si>
    <t>120-141</t>
  </si>
  <si>
    <t>132-141</t>
  </si>
  <si>
    <t>181-141</t>
  </si>
  <si>
    <t>182-141</t>
  </si>
  <si>
    <t>190-141</t>
  </si>
  <si>
    <t>240-141</t>
  </si>
  <si>
    <t>280-141</t>
  </si>
  <si>
    <t>290-141</t>
  </si>
  <si>
    <t>291-141</t>
  </si>
  <si>
    <t>292-141</t>
  </si>
  <si>
    <t>300-141</t>
  </si>
  <si>
    <t>320-141</t>
  </si>
  <si>
    <t>330-141</t>
  </si>
  <si>
    <t>340-141</t>
  </si>
  <si>
    <t>350-141</t>
  </si>
  <si>
    <t>390-141</t>
  </si>
  <si>
    <t>400-141</t>
  </si>
  <si>
    <t>410-141</t>
  </si>
  <si>
    <t>421-141</t>
  </si>
  <si>
    <t>480-141</t>
  </si>
  <si>
    <t>580-141</t>
  </si>
  <si>
    <t>610-141</t>
  </si>
  <si>
    <t>620-141</t>
  </si>
  <si>
    <t>660-141</t>
  </si>
  <si>
    <t>680-141</t>
  </si>
  <si>
    <t>710-141</t>
  </si>
  <si>
    <t>730-141</t>
  </si>
  <si>
    <t>740-141</t>
  </si>
  <si>
    <t>850-141</t>
  </si>
  <si>
    <t>870-141</t>
  </si>
  <si>
    <t>880-141</t>
  </si>
  <si>
    <t>890-141</t>
  </si>
  <si>
    <t>910-141</t>
  </si>
  <si>
    <t>940-141</t>
  </si>
  <si>
    <t>960-141</t>
  </si>
  <si>
    <t>995-141</t>
  </si>
  <si>
    <t>202-10B</t>
  </si>
  <si>
    <t>202-24B</t>
  </si>
  <si>
    <t>202-32T</t>
  </si>
  <si>
    <t>202-41Q</t>
  </si>
  <si>
    <t>202-44A</t>
  </si>
  <si>
    <t>202-50A</t>
  </si>
  <si>
    <t>202-54A</t>
  </si>
  <si>
    <t>202-60I</t>
  </si>
  <si>
    <t>202-60L</t>
  </si>
  <si>
    <t>202-60M</t>
  </si>
  <si>
    <t>202-61P</t>
  </si>
  <si>
    <t>202-61Q</t>
  </si>
  <si>
    <t>202-65C</t>
  </si>
  <si>
    <t>202-65F</t>
  </si>
  <si>
    <t>202-65G</t>
  </si>
  <si>
    <t>202-90B</t>
  </si>
  <si>
    <t>202-93M</t>
  </si>
  <si>
    <t>202-94A</t>
  </si>
  <si>
    <t>202-ALL</t>
  </si>
  <si>
    <t>10B-202</t>
  </si>
  <si>
    <t>24B-202</t>
  </si>
  <si>
    <t>32H-202</t>
  </si>
  <si>
    <t>32T-202</t>
  </si>
  <si>
    <t>36B-202</t>
  </si>
  <si>
    <t>41Q-202</t>
  </si>
  <si>
    <t>44A-202</t>
  </si>
  <si>
    <t>50A-202</t>
  </si>
  <si>
    <t>54A-202</t>
  </si>
  <si>
    <t>60I-202</t>
  </si>
  <si>
    <t>60L-202</t>
  </si>
  <si>
    <t>60M-202</t>
  </si>
  <si>
    <t>61P-202</t>
  </si>
  <si>
    <t>61Q-202</t>
  </si>
  <si>
    <t>62K-202</t>
  </si>
  <si>
    <t>65C-202</t>
  </si>
  <si>
    <t>65F-202</t>
  </si>
  <si>
    <t>65G-202</t>
  </si>
  <si>
    <t>861-202</t>
  </si>
  <si>
    <t>862-202</t>
  </si>
  <si>
    <t>90B-202</t>
  </si>
  <si>
    <t>93M-202</t>
  </si>
  <si>
    <t>94A-202</t>
  </si>
  <si>
    <t>PRC 202 - ESSER III-Covid-19 Student Enrollment Increase</t>
  </si>
  <si>
    <t>202</t>
  </si>
  <si>
    <t>ESSER III - Covid-19 Student Enrollment Increase</t>
  </si>
  <si>
    <t>PRC 202 - ESSER III - Covid-19 Student Enrollment Increase</t>
  </si>
  <si>
    <t>C39</t>
  </si>
  <si>
    <t>Communities in Schools of Wake County</t>
  </si>
  <si>
    <t>C58</t>
  </si>
  <si>
    <t>The Excel Community Association of Alamance</t>
  </si>
  <si>
    <t>E29</t>
  </si>
  <si>
    <t>Communities in Schools of Randolph County</t>
  </si>
  <si>
    <t>E30</t>
  </si>
  <si>
    <t>Legacy Mayfield Empowerment Center</t>
  </si>
  <si>
    <t>PRC 192 - ESSER III - ARP Cyberbullying &amp; Suicide Prevention</t>
  </si>
  <si>
    <t>ESSER III - ARP Cyberbullying &amp; Suicide Prevention</t>
  </si>
  <si>
    <t>PRC 193 - ESSER III - ARP Gaggle</t>
  </si>
  <si>
    <t>ESSER III - ARP Gaggle</t>
  </si>
  <si>
    <t>PRC 205 - ESSER III - Driver Training</t>
  </si>
  <si>
    <t>205</t>
  </si>
  <si>
    <t>ESSER III - Driver Training</t>
  </si>
  <si>
    <t>PSU C39 - Communities in Schools of Wake County</t>
  </si>
  <si>
    <t>PSU C58 - The Excel Community Association of Alamance</t>
  </si>
  <si>
    <t>PSU E29 - Communities in Schools of Randolph County</t>
  </si>
  <si>
    <t>PSU E30 - Legacy Mayfield Empowerment Center</t>
  </si>
  <si>
    <t>PRC 192 - ESSER III-ARP Cyberbullying &amp; Suicide Prevention</t>
  </si>
  <si>
    <t>PRC 193 - ESSER III-ARP Gaggle</t>
  </si>
  <si>
    <t>ESSER III (PRC 18x &amp; 19x &amp;  20x)</t>
  </si>
  <si>
    <t>175-C39</t>
  </si>
  <si>
    <t>175-C50</t>
  </si>
  <si>
    <t>175-C58</t>
  </si>
  <si>
    <t>175-E11</t>
  </si>
  <si>
    <t>175-E29</t>
  </si>
  <si>
    <t>175-E30</t>
  </si>
  <si>
    <t>192-010</t>
  </si>
  <si>
    <t>192-01F</t>
  </si>
  <si>
    <t>192-020</t>
  </si>
  <si>
    <t>192-030</t>
  </si>
  <si>
    <t>192-040</t>
  </si>
  <si>
    <t>192-060</t>
  </si>
  <si>
    <t>192-070</t>
  </si>
  <si>
    <t>192-100</t>
  </si>
  <si>
    <t>192-110</t>
  </si>
  <si>
    <t>192-111</t>
  </si>
  <si>
    <t>192-11A</t>
  </si>
  <si>
    <t>192-11B</t>
  </si>
  <si>
    <t>192-11C</t>
  </si>
  <si>
    <t>192-11D</t>
  </si>
  <si>
    <t>192-11F</t>
  </si>
  <si>
    <t>192-120</t>
  </si>
  <si>
    <t>192-12A</t>
  </si>
  <si>
    <t>192-130</t>
  </si>
  <si>
    <t>192-132</t>
  </si>
  <si>
    <t>192-13A</t>
  </si>
  <si>
    <t>192-13C</t>
  </si>
  <si>
    <t>192-140</t>
  </si>
  <si>
    <t>192-150</t>
  </si>
  <si>
    <t>192-160</t>
  </si>
  <si>
    <t>192-170</t>
  </si>
  <si>
    <t>192-180</t>
  </si>
  <si>
    <t>192-181</t>
  </si>
  <si>
    <t>192-182</t>
  </si>
  <si>
    <t>192-190</t>
  </si>
  <si>
    <t>192-19A</t>
  </si>
  <si>
    <t>192-220</t>
  </si>
  <si>
    <t>192-230</t>
  </si>
  <si>
    <t>192-23A</t>
  </si>
  <si>
    <t>192-240</t>
  </si>
  <si>
    <t>192-241</t>
  </si>
  <si>
    <t>192-24B</t>
  </si>
  <si>
    <t>192-250</t>
  </si>
  <si>
    <t>192-270</t>
  </si>
  <si>
    <t>192-280</t>
  </si>
  <si>
    <t>192-290</t>
  </si>
  <si>
    <t>192-291</t>
  </si>
  <si>
    <t>192-292</t>
  </si>
  <si>
    <t>192-29A</t>
  </si>
  <si>
    <t>192-300</t>
  </si>
  <si>
    <t>192-310</t>
  </si>
  <si>
    <t>192-320</t>
  </si>
  <si>
    <t>192-32A</t>
  </si>
  <si>
    <t>192-32C</t>
  </si>
  <si>
    <t>192-32D</t>
  </si>
  <si>
    <t>192-32L</t>
  </si>
  <si>
    <t>192-32R</t>
  </si>
  <si>
    <t>192-32T</t>
  </si>
  <si>
    <t>192-33A</t>
  </si>
  <si>
    <t>192-340</t>
  </si>
  <si>
    <t>192-34G</t>
  </si>
  <si>
    <t>192-350</t>
  </si>
  <si>
    <t>192-360</t>
  </si>
  <si>
    <t>192-36B</t>
  </si>
  <si>
    <t>192-36C</t>
  </si>
  <si>
    <t>192-36G</t>
  </si>
  <si>
    <t>192-370</t>
  </si>
  <si>
    <t>192-380</t>
  </si>
  <si>
    <t>192-390</t>
  </si>
  <si>
    <t>192-39B</t>
  </si>
  <si>
    <t>192-400</t>
  </si>
  <si>
    <t>192-410</t>
  </si>
  <si>
    <t>192-41C</t>
  </si>
  <si>
    <t>192-41F</t>
  </si>
  <si>
    <t>192-41G</t>
  </si>
  <si>
    <t>192-41K</t>
  </si>
  <si>
    <t>192-41Q</t>
  </si>
  <si>
    <t>192-430</t>
  </si>
  <si>
    <t>192-43D</t>
  </si>
  <si>
    <t>192-440</t>
  </si>
  <si>
    <t>192-450</t>
  </si>
  <si>
    <t>192-460</t>
  </si>
  <si>
    <t>192-470</t>
  </si>
  <si>
    <t>192-480</t>
  </si>
  <si>
    <t>192-490</t>
  </si>
  <si>
    <t>192-491</t>
  </si>
  <si>
    <t>192-49B</t>
  </si>
  <si>
    <t>192-500</t>
  </si>
  <si>
    <t>192-50A</t>
  </si>
  <si>
    <t>192-50Z</t>
  </si>
  <si>
    <t>192-51A</t>
  </si>
  <si>
    <t>192-520</t>
  </si>
  <si>
    <t>192-530</t>
  </si>
  <si>
    <t>192-53B</t>
  </si>
  <si>
    <t>192-540</t>
  </si>
  <si>
    <t>192-54A</t>
  </si>
  <si>
    <t>192-550</t>
  </si>
  <si>
    <t>192-55A</t>
  </si>
  <si>
    <t>192-58B</t>
  </si>
  <si>
    <t>192-600</t>
  </si>
  <si>
    <t>192-60B</t>
  </si>
  <si>
    <t>192-60D</t>
  </si>
  <si>
    <t>192-60F</t>
  </si>
  <si>
    <t>192-60M</t>
  </si>
  <si>
    <t>192-60N</t>
  </si>
  <si>
    <t>192-60Q</t>
  </si>
  <si>
    <t>192-61J</t>
  </si>
  <si>
    <t>192-61M</t>
  </si>
  <si>
    <t>192-61N</t>
  </si>
  <si>
    <t>192-61S</t>
  </si>
  <si>
    <t>192-61T</t>
  </si>
  <si>
    <t>192-61V</t>
  </si>
  <si>
    <t>192-61W</t>
  </si>
  <si>
    <t>192-61X</t>
  </si>
  <si>
    <t>192-62L</t>
  </si>
  <si>
    <t>192-630</t>
  </si>
  <si>
    <t>192-63A</t>
  </si>
  <si>
    <t>192-640</t>
  </si>
  <si>
    <t>192-650</t>
  </si>
  <si>
    <t>192-65A</t>
  </si>
  <si>
    <t>192-65F</t>
  </si>
  <si>
    <t>192-65G</t>
  </si>
  <si>
    <t>192-660</t>
  </si>
  <si>
    <t>192-670</t>
  </si>
  <si>
    <t>192-681</t>
  </si>
  <si>
    <t>192-68C</t>
  </si>
  <si>
    <t>192-69A</t>
  </si>
  <si>
    <t>192-700</t>
  </si>
  <si>
    <t>192-70A</t>
  </si>
  <si>
    <t>192-710</t>
  </si>
  <si>
    <t>192-730</t>
  </si>
  <si>
    <t>192-73A</t>
  </si>
  <si>
    <t>192-73B</t>
  </si>
  <si>
    <t>192-750</t>
  </si>
  <si>
    <t>192-760</t>
  </si>
  <si>
    <t>192-76A</t>
  </si>
  <si>
    <t>192-770</t>
  </si>
  <si>
    <t>192-780</t>
  </si>
  <si>
    <t>192-810</t>
  </si>
  <si>
    <t>192-81A</t>
  </si>
  <si>
    <t>192-820</t>
  </si>
  <si>
    <t>192-821</t>
  </si>
  <si>
    <t>192-830</t>
  </si>
  <si>
    <t>192-840</t>
  </si>
  <si>
    <t>192-850</t>
  </si>
  <si>
    <t>192-860</t>
  </si>
  <si>
    <t>192-861</t>
  </si>
  <si>
    <t>192-870</t>
  </si>
  <si>
    <t>192-880</t>
  </si>
  <si>
    <t>192-88A</t>
  </si>
  <si>
    <t>192-890</t>
  </si>
  <si>
    <t>192-90B</t>
  </si>
  <si>
    <t>192-90D</t>
  </si>
  <si>
    <t>192-90F</t>
  </si>
  <si>
    <t>192-920</t>
  </si>
  <si>
    <t>192-92B</t>
  </si>
  <si>
    <t>192-92T</t>
  </si>
  <si>
    <t>192-92Y</t>
  </si>
  <si>
    <t>192-93A</t>
  </si>
  <si>
    <t>192-93N</t>
  </si>
  <si>
    <t>192-93Q</t>
  </si>
  <si>
    <t>192-93R</t>
  </si>
  <si>
    <t>192-93V</t>
  </si>
  <si>
    <t>192-940</t>
  </si>
  <si>
    <t>192-94A</t>
  </si>
  <si>
    <t>192-94Z</t>
  </si>
  <si>
    <t>192-950</t>
  </si>
  <si>
    <t>192-960</t>
  </si>
  <si>
    <t>192-96C</t>
  </si>
  <si>
    <t>192-970</t>
  </si>
  <si>
    <t>192-980</t>
  </si>
  <si>
    <t>192-990</t>
  </si>
  <si>
    <t>192-995</t>
  </si>
  <si>
    <t>193-01F</t>
  </si>
  <si>
    <t>193-030</t>
  </si>
  <si>
    <t>193-050</t>
  </si>
  <si>
    <t>193-060</t>
  </si>
  <si>
    <t>193-070</t>
  </si>
  <si>
    <t>193-100</t>
  </si>
  <si>
    <t>193-111</t>
  </si>
  <si>
    <t>193-11B</t>
  </si>
  <si>
    <t>193-11D</t>
  </si>
  <si>
    <t>193-120</t>
  </si>
  <si>
    <t>193-12A</t>
  </si>
  <si>
    <t>193-130</t>
  </si>
  <si>
    <t>193-132</t>
  </si>
  <si>
    <t>193-13A</t>
  </si>
  <si>
    <t>193-13C</t>
  </si>
  <si>
    <t>193-16B</t>
  </si>
  <si>
    <t>193-182</t>
  </si>
  <si>
    <t>193-190</t>
  </si>
  <si>
    <t>193-220</t>
  </si>
  <si>
    <t>193-230</t>
  </si>
  <si>
    <t>193-240</t>
  </si>
  <si>
    <t>193-241</t>
  </si>
  <si>
    <t>193-24B</t>
  </si>
  <si>
    <t>193-290</t>
  </si>
  <si>
    <t>193-291</t>
  </si>
  <si>
    <t>193-292</t>
  </si>
  <si>
    <t>193-310</t>
  </si>
  <si>
    <t>193-32C</t>
  </si>
  <si>
    <t>193-32D</t>
  </si>
  <si>
    <t>193-32Q</t>
  </si>
  <si>
    <t>193-32R</t>
  </si>
  <si>
    <t>193-32T</t>
  </si>
  <si>
    <t>193-33A</t>
  </si>
  <si>
    <t>193-34G</t>
  </si>
  <si>
    <t>193-360</t>
  </si>
  <si>
    <t>193-36B</t>
  </si>
  <si>
    <t>193-36C</t>
  </si>
  <si>
    <t>193-370</t>
  </si>
  <si>
    <t>193-390</t>
  </si>
  <si>
    <t>193-39B</t>
  </si>
  <si>
    <t>193-41C</t>
  </si>
  <si>
    <t>193-41G</t>
  </si>
  <si>
    <t>193-420</t>
  </si>
  <si>
    <t>193-43D</t>
  </si>
  <si>
    <t>193-450</t>
  </si>
  <si>
    <t>193-470</t>
  </si>
  <si>
    <t>193-480</t>
  </si>
  <si>
    <t>193-490</t>
  </si>
  <si>
    <t>193-491</t>
  </si>
  <si>
    <t>193-49B</t>
  </si>
  <si>
    <t>193-500</t>
  </si>
  <si>
    <t>193-50Z</t>
  </si>
  <si>
    <t>193-510</t>
  </si>
  <si>
    <t>193-520</t>
  </si>
  <si>
    <t>193-53B</t>
  </si>
  <si>
    <t>193-54A</t>
  </si>
  <si>
    <t>193-560</t>
  </si>
  <si>
    <t>193-58B</t>
  </si>
  <si>
    <t>193-590</t>
  </si>
  <si>
    <t>193-600</t>
  </si>
  <si>
    <t>193-60B</t>
  </si>
  <si>
    <t>193-60F</t>
  </si>
  <si>
    <t>193-61M</t>
  </si>
  <si>
    <t>193-61T</t>
  </si>
  <si>
    <t>193-61W</t>
  </si>
  <si>
    <t>193-62K</t>
  </si>
  <si>
    <t>193-65A</t>
  </si>
  <si>
    <t>193-65G</t>
  </si>
  <si>
    <t>193-670</t>
  </si>
  <si>
    <t>193-700</t>
  </si>
  <si>
    <t>193-70A</t>
  </si>
  <si>
    <t>193-710</t>
  </si>
  <si>
    <t>193-750</t>
  </si>
  <si>
    <t>193-760</t>
  </si>
  <si>
    <t>193-761</t>
  </si>
  <si>
    <t>193-780</t>
  </si>
  <si>
    <t>193-800</t>
  </si>
  <si>
    <t>193-81B</t>
  </si>
  <si>
    <t>193-840</t>
  </si>
  <si>
    <t>193-850</t>
  </si>
  <si>
    <t>193-860</t>
  </si>
  <si>
    <t>193-861</t>
  </si>
  <si>
    <t>193-870</t>
  </si>
  <si>
    <t>193-880</t>
  </si>
  <si>
    <t>193-88A</t>
  </si>
  <si>
    <t>193-890</t>
  </si>
  <si>
    <t>193-90D</t>
  </si>
  <si>
    <t>193-910</t>
  </si>
  <si>
    <t>193-91A</t>
  </si>
  <si>
    <t>193-92F</t>
  </si>
  <si>
    <t>193-92Y</t>
  </si>
  <si>
    <t>193-93A</t>
  </si>
  <si>
    <t>193-93Q</t>
  </si>
  <si>
    <t>193-93R</t>
  </si>
  <si>
    <t>193-940</t>
  </si>
  <si>
    <t>193-950</t>
  </si>
  <si>
    <t>193-960</t>
  </si>
  <si>
    <t>193-970</t>
  </si>
  <si>
    <t>193-980</t>
  </si>
  <si>
    <t>205-010</t>
  </si>
  <si>
    <t>205-020</t>
  </si>
  <si>
    <t>205-060</t>
  </si>
  <si>
    <t>205-070</t>
  </si>
  <si>
    <t>205-090</t>
  </si>
  <si>
    <t>205-110</t>
  </si>
  <si>
    <t>205-111</t>
  </si>
  <si>
    <t>205-120</t>
  </si>
  <si>
    <t>205-130</t>
  </si>
  <si>
    <t>205-182</t>
  </si>
  <si>
    <t>205-230</t>
  </si>
  <si>
    <t>205-250</t>
  </si>
  <si>
    <t>205-310</t>
  </si>
  <si>
    <t>205-320</t>
  </si>
  <si>
    <t>205-350</t>
  </si>
  <si>
    <t>205-370</t>
  </si>
  <si>
    <t>205-390</t>
  </si>
  <si>
    <t>205-410</t>
  </si>
  <si>
    <t>205-440</t>
  </si>
  <si>
    <t>205-450</t>
  </si>
  <si>
    <t>205-490</t>
  </si>
  <si>
    <t>205-500</t>
  </si>
  <si>
    <t>205-540</t>
  </si>
  <si>
    <t>205-550</t>
  </si>
  <si>
    <t>205-570</t>
  </si>
  <si>
    <t>205-610</t>
  </si>
  <si>
    <t>205-660</t>
  </si>
  <si>
    <t>205-681</t>
  </si>
  <si>
    <t>205-730</t>
  </si>
  <si>
    <t>205-750</t>
  </si>
  <si>
    <t>205-810</t>
  </si>
  <si>
    <t>205-850</t>
  </si>
  <si>
    <t>205-860</t>
  </si>
  <si>
    <t>205-880</t>
  </si>
  <si>
    <t>205-900</t>
  </si>
  <si>
    <t>205-920</t>
  </si>
  <si>
    <t>205-970</t>
  </si>
  <si>
    <t>205-980</t>
  </si>
  <si>
    <t>205-995</t>
  </si>
  <si>
    <t>192-ALL</t>
  </si>
  <si>
    <t>193-ALL</t>
  </si>
  <si>
    <t>205-ALL</t>
  </si>
  <si>
    <t>C39-175</t>
  </si>
  <si>
    <t>C50-175</t>
  </si>
  <si>
    <t>C58-175</t>
  </si>
  <si>
    <t>E11-175</t>
  </si>
  <si>
    <t>E29-175</t>
  </si>
  <si>
    <t>E30-175</t>
  </si>
  <si>
    <t>010-192</t>
  </si>
  <si>
    <t>01F-192</t>
  </si>
  <si>
    <t>020-192</t>
  </si>
  <si>
    <t>030-192</t>
  </si>
  <si>
    <t>040-192</t>
  </si>
  <si>
    <t>050-192</t>
  </si>
  <si>
    <t>060-192</t>
  </si>
  <si>
    <t>070-192</t>
  </si>
  <si>
    <t>100-192</t>
  </si>
  <si>
    <t>110-192</t>
  </si>
  <si>
    <t>111-192</t>
  </si>
  <si>
    <t>11A-192</t>
  </si>
  <si>
    <t>11B-192</t>
  </si>
  <si>
    <t>11C-192</t>
  </si>
  <si>
    <t>11D-192</t>
  </si>
  <si>
    <t>11F-192</t>
  </si>
  <si>
    <t>120-192</t>
  </si>
  <si>
    <t>12A-192</t>
  </si>
  <si>
    <t>130-192</t>
  </si>
  <si>
    <t>132-192</t>
  </si>
  <si>
    <t>13A-192</t>
  </si>
  <si>
    <t>13C-192</t>
  </si>
  <si>
    <t>140-192</t>
  </si>
  <si>
    <t>150-192</t>
  </si>
  <si>
    <t>160-192</t>
  </si>
  <si>
    <t>170-192</t>
  </si>
  <si>
    <t>180-192</t>
  </si>
  <si>
    <t>181-192</t>
  </si>
  <si>
    <t>182-192</t>
  </si>
  <si>
    <t>190-192</t>
  </si>
  <si>
    <t>19A-192</t>
  </si>
  <si>
    <t>210-192</t>
  </si>
  <si>
    <t>220-192</t>
  </si>
  <si>
    <t>230-192</t>
  </si>
  <si>
    <t>23A-192</t>
  </si>
  <si>
    <t>240-192</t>
  </si>
  <si>
    <t>241-192</t>
  </si>
  <si>
    <t>24B-192</t>
  </si>
  <si>
    <t>250-192</t>
  </si>
  <si>
    <t>260-192</t>
  </si>
  <si>
    <t>270-192</t>
  </si>
  <si>
    <t>280-192</t>
  </si>
  <si>
    <t>290-192</t>
  </si>
  <si>
    <t>291-192</t>
  </si>
  <si>
    <t>292-192</t>
  </si>
  <si>
    <t>29A-192</t>
  </si>
  <si>
    <t>300-192</t>
  </si>
  <si>
    <t>310-192</t>
  </si>
  <si>
    <t>320-192</t>
  </si>
  <si>
    <t>32A-192</t>
  </si>
  <si>
    <t>32C-192</t>
  </si>
  <si>
    <t>32D-192</t>
  </si>
  <si>
    <t>32L-192</t>
  </si>
  <si>
    <t>32Q-192</t>
  </si>
  <si>
    <t>32R-192</t>
  </si>
  <si>
    <t>32T-192</t>
  </si>
  <si>
    <t>33A-192</t>
  </si>
  <si>
    <t>340-192</t>
  </si>
  <si>
    <t>34G-192</t>
  </si>
  <si>
    <t>350-192</t>
  </si>
  <si>
    <t>360-192</t>
  </si>
  <si>
    <t>36B-192</t>
  </si>
  <si>
    <t>36C-192</t>
  </si>
  <si>
    <t>36G-192</t>
  </si>
  <si>
    <t>370-192</t>
  </si>
  <si>
    <t>380-192</t>
  </si>
  <si>
    <t>390-192</t>
  </si>
  <si>
    <t>39B-192</t>
  </si>
  <si>
    <t>400-192</t>
  </si>
  <si>
    <t>410-192</t>
  </si>
  <si>
    <t>41C-192</t>
  </si>
  <si>
    <t>41F-192</t>
  </si>
  <si>
    <t>41G-192</t>
  </si>
  <si>
    <t>41K-192</t>
  </si>
  <si>
    <t>41Q-192</t>
  </si>
  <si>
    <t>420-192</t>
  </si>
  <si>
    <t>430-192</t>
  </si>
  <si>
    <t>43D-192</t>
  </si>
  <si>
    <t>440-192</t>
  </si>
  <si>
    <t>450-192</t>
  </si>
  <si>
    <t>460-192</t>
  </si>
  <si>
    <t>470-192</t>
  </si>
  <si>
    <t>480-192</t>
  </si>
  <si>
    <t>490-192</t>
  </si>
  <si>
    <t>491-192</t>
  </si>
  <si>
    <t>49B-192</t>
  </si>
  <si>
    <t>500-192</t>
  </si>
  <si>
    <t>50A-192</t>
  </si>
  <si>
    <t>50Z-192</t>
  </si>
  <si>
    <t>510-192</t>
  </si>
  <si>
    <t>51A-192</t>
  </si>
  <si>
    <t>520-192</t>
  </si>
  <si>
    <t>530-192</t>
  </si>
  <si>
    <t>53B-192</t>
  </si>
  <si>
    <t>540-192</t>
  </si>
  <si>
    <t>54A-192</t>
  </si>
  <si>
    <t>550-192</t>
  </si>
  <si>
    <t>55A-192</t>
  </si>
  <si>
    <t>58B-192</t>
  </si>
  <si>
    <t>600-192</t>
  </si>
  <si>
    <t>60B-192</t>
  </si>
  <si>
    <t>60D-192</t>
  </si>
  <si>
    <t>60F-192</t>
  </si>
  <si>
    <t>60M-192</t>
  </si>
  <si>
    <t>60N-192</t>
  </si>
  <si>
    <t>60Q-192</t>
  </si>
  <si>
    <t>61J-192</t>
  </si>
  <si>
    <t>61M-192</t>
  </si>
  <si>
    <t>61N-192</t>
  </si>
  <si>
    <t>61S-192</t>
  </si>
  <si>
    <t>61T-192</t>
  </si>
  <si>
    <t>61V-192</t>
  </si>
  <si>
    <t>61W-192</t>
  </si>
  <si>
    <t>61X-192</t>
  </si>
  <si>
    <t>620-192</t>
  </si>
  <si>
    <t>62K-192</t>
  </si>
  <si>
    <t>62L-192</t>
  </si>
  <si>
    <t>630-192</t>
  </si>
  <si>
    <t>63A-192</t>
  </si>
  <si>
    <t>640-192</t>
  </si>
  <si>
    <t>64A-192</t>
  </si>
  <si>
    <t>650-192</t>
  </si>
  <si>
    <t>65A-192</t>
  </si>
  <si>
    <t>65F-192</t>
  </si>
  <si>
    <t>65G-192</t>
  </si>
  <si>
    <t>660-192</t>
  </si>
  <si>
    <t>670-192</t>
  </si>
  <si>
    <t>681-192</t>
  </si>
  <si>
    <t>68C-192</t>
  </si>
  <si>
    <t>69A-192</t>
  </si>
  <si>
    <t>700-192</t>
  </si>
  <si>
    <t>70A-192</t>
  </si>
  <si>
    <t>710-192</t>
  </si>
  <si>
    <t>720-192</t>
  </si>
  <si>
    <t>730-192</t>
  </si>
  <si>
    <t>73A-192</t>
  </si>
  <si>
    <t>73B-192</t>
  </si>
  <si>
    <t>750-192</t>
  </si>
  <si>
    <t>760-192</t>
  </si>
  <si>
    <t>76A-192</t>
  </si>
  <si>
    <t>770-192</t>
  </si>
  <si>
    <t>780-192</t>
  </si>
  <si>
    <t>790-192</t>
  </si>
  <si>
    <t>810-192</t>
  </si>
  <si>
    <t>81A-192</t>
  </si>
  <si>
    <t>81B-192</t>
  </si>
  <si>
    <t>820-192</t>
  </si>
  <si>
    <t>821-192</t>
  </si>
  <si>
    <t>830-192</t>
  </si>
  <si>
    <t>840-192</t>
  </si>
  <si>
    <t>850-192</t>
  </si>
  <si>
    <t>860-192</t>
  </si>
  <si>
    <t>861-192</t>
  </si>
  <si>
    <t>862-192</t>
  </si>
  <si>
    <t>870-192</t>
  </si>
  <si>
    <t>880-192</t>
  </si>
  <si>
    <t>88A-192</t>
  </si>
  <si>
    <t>890-192</t>
  </si>
  <si>
    <t>90B-192</t>
  </si>
  <si>
    <t>90D-192</t>
  </si>
  <si>
    <t>90F-192</t>
  </si>
  <si>
    <t>91A-192</t>
  </si>
  <si>
    <t>920-192</t>
  </si>
  <si>
    <t>92B-192</t>
  </si>
  <si>
    <t>92F-192</t>
  </si>
  <si>
    <t>92T-192</t>
  </si>
  <si>
    <t>92Y-192</t>
  </si>
  <si>
    <t>93A-192</t>
  </si>
  <si>
    <t>93N-192</t>
  </si>
  <si>
    <t>93Q-192</t>
  </si>
  <si>
    <t>93R-192</t>
  </si>
  <si>
    <t>93V-192</t>
  </si>
  <si>
    <t>940-192</t>
  </si>
  <si>
    <t>94A-192</t>
  </si>
  <si>
    <t>94Z-192</t>
  </si>
  <si>
    <t>950-192</t>
  </si>
  <si>
    <t>960-192</t>
  </si>
  <si>
    <t>96C-192</t>
  </si>
  <si>
    <t>970-192</t>
  </si>
  <si>
    <t>980-192</t>
  </si>
  <si>
    <t>990-192</t>
  </si>
  <si>
    <t>995-192</t>
  </si>
  <si>
    <t>01F-193</t>
  </si>
  <si>
    <t>030-193</t>
  </si>
  <si>
    <t>050-193</t>
  </si>
  <si>
    <t>060-193</t>
  </si>
  <si>
    <t>070-193</t>
  </si>
  <si>
    <t>100-193</t>
  </si>
  <si>
    <t>111-193</t>
  </si>
  <si>
    <t>11B-193</t>
  </si>
  <si>
    <t>11D-193</t>
  </si>
  <si>
    <t>120-193</t>
  </si>
  <si>
    <t>12A-193</t>
  </si>
  <si>
    <t>130-193</t>
  </si>
  <si>
    <t>132-193</t>
  </si>
  <si>
    <t>13A-193</t>
  </si>
  <si>
    <t>13C-193</t>
  </si>
  <si>
    <t>16B-193</t>
  </si>
  <si>
    <t>182-193</t>
  </si>
  <si>
    <t>190-193</t>
  </si>
  <si>
    <t>220-193</t>
  </si>
  <si>
    <t>230-193</t>
  </si>
  <si>
    <t>240-193</t>
  </si>
  <si>
    <t>241-193</t>
  </si>
  <si>
    <t>24B-193</t>
  </si>
  <si>
    <t>290-193</t>
  </si>
  <si>
    <t>291-193</t>
  </si>
  <si>
    <t>292-193</t>
  </si>
  <si>
    <t>310-193</t>
  </si>
  <si>
    <t>32C-193</t>
  </si>
  <si>
    <t>32D-193</t>
  </si>
  <si>
    <t>32Q-193</t>
  </si>
  <si>
    <t>32R-193</t>
  </si>
  <si>
    <t>32T-193</t>
  </si>
  <si>
    <t>33A-193</t>
  </si>
  <si>
    <t>34G-193</t>
  </si>
  <si>
    <t>360-193</t>
  </si>
  <si>
    <t>36B-193</t>
  </si>
  <si>
    <t>36C-193</t>
  </si>
  <si>
    <t>370-193</t>
  </si>
  <si>
    <t>390-193</t>
  </si>
  <si>
    <t>39B-193</t>
  </si>
  <si>
    <t>41C-193</t>
  </si>
  <si>
    <t>41G-193</t>
  </si>
  <si>
    <t>420-193</t>
  </si>
  <si>
    <t>43D-193</t>
  </si>
  <si>
    <t>450-193</t>
  </si>
  <si>
    <t>470-193</t>
  </si>
  <si>
    <t>480-193</t>
  </si>
  <si>
    <t>490-193</t>
  </si>
  <si>
    <t>491-193</t>
  </si>
  <si>
    <t>49B-193</t>
  </si>
  <si>
    <t>500-193</t>
  </si>
  <si>
    <t>50Z-193</t>
  </si>
  <si>
    <t>510-193</t>
  </si>
  <si>
    <t>520-193</t>
  </si>
  <si>
    <t>53B-193</t>
  </si>
  <si>
    <t>54A-193</t>
  </si>
  <si>
    <t>560-193</t>
  </si>
  <si>
    <t>58B-193</t>
  </si>
  <si>
    <t>590-193</t>
  </si>
  <si>
    <t>600-193</t>
  </si>
  <si>
    <t>60B-193</t>
  </si>
  <si>
    <t>60D-193</t>
  </si>
  <si>
    <t>60F-193</t>
  </si>
  <si>
    <t>60M-193</t>
  </si>
  <si>
    <t>61M-193</t>
  </si>
  <si>
    <t>61T-193</t>
  </si>
  <si>
    <t>61W-193</t>
  </si>
  <si>
    <t>62K-193</t>
  </si>
  <si>
    <t>65A-193</t>
  </si>
  <si>
    <t>65G-193</t>
  </si>
  <si>
    <t>670-193</t>
  </si>
  <si>
    <t>680-193</t>
  </si>
  <si>
    <t>700-193</t>
  </si>
  <si>
    <t>70A-193</t>
  </si>
  <si>
    <t>710-193</t>
  </si>
  <si>
    <t>750-193</t>
  </si>
  <si>
    <t>760-193</t>
  </si>
  <si>
    <t>761-193</t>
  </si>
  <si>
    <t>780-193</t>
  </si>
  <si>
    <t>790-193</t>
  </si>
  <si>
    <t>800-193</t>
  </si>
  <si>
    <t>81B-193</t>
  </si>
  <si>
    <t>840-193</t>
  </si>
  <si>
    <t>850-193</t>
  </si>
  <si>
    <t>860-193</t>
  </si>
  <si>
    <t>861-193</t>
  </si>
  <si>
    <t>870-193</t>
  </si>
  <si>
    <t>880-193</t>
  </si>
  <si>
    <t>88A-193</t>
  </si>
  <si>
    <t>890-193</t>
  </si>
  <si>
    <t>90B-193</t>
  </si>
  <si>
    <t>90D-193</t>
  </si>
  <si>
    <t>910-193</t>
  </si>
  <si>
    <t>91A-193</t>
  </si>
  <si>
    <t>92B-193</t>
  </si>
  <si>
    <t>92F-193</t>
  </si>
  <si>
    <t>92Y-193</t>
  </si>
  <si>
    <t>93A-193</t>
  </si>
  <si>
    <t>93Q-193</t>
  </si>
  <si>
    <t>93R-193</t>
  </si>
  <si>
    <t>940-193</t>
  </si>
  <si>
    <t>950-193</t>
  </si>
  <si>
    <t>960-193</t>
  </si>
  <si>
    <t>970-193</t>
  </si>
  <si>
    <t>980-193</t>
  </si>
  <si>
    <t>010-205</t>
  </si>
  <si>
    <t>020-205</t>
  </si>
  <si>
    <t>060-205</t>
  </si>
  <si>
    <t>070-205</t>
  </si>
  <si>
    <t>090-205</t>
  </si>
  <si>
    <t>110-205</t>
  </si>
  <si>
    <t>111-205</t>
  </si>
  <si>
    <t>120-205</t>
  </si>
  <si>
    <t>130-205</t>
  </si>
  <si>
    <t>182-205</t>
  </si>
  <si>
    <t>230-205</t>
  </si>
  <si>
    <t>250-205</t>
  </si>
  <si>
    <t>310-205</t>
  </si>
  <si>
    <t>320-205</t>
  </si>
  <si>
    <t>350-205</t>
  </si>
  <si>
    <t>370-205</t>
  </si>
  <si>
    <t>390-205</t>
  </si>
  <si>
    <t>410-205</t>
  </si>
  <si>
    <t>440-205</t>
  </si>
  <si>
    <t>450-205</t>
  </si>
  <si>
    <t>490-205</t>
  </si>
  <si>
    <t>500-205</t>
  </si>
  <si>
    <t>510-205</t>
  </si>
  <si>
    <t>540-205</t>
  </si>
  <si>
    <t>550-205</t>
  </si>
  <si>
    <t>570-205</t>
  </si>
  <si>
    <t>600-205</t>
  </si>
  <si>
    <t>610-205</t>
  </si>
  <si>
    <t>660-205</t>
  </si>
  <si>
    <t>681-205</t>
  </si>
  <si>
    <t>730-205</t>
  </si>
  <si>
    <t>750-205</t>
  </si>
  <si>
    <t>810-205</t>
  </si>
  <si>
    <t>850-205</t>
  </si>
  <si>
    <t>860-205</t>
  </si>
  <si>
    <t>880-205</t>
  </si>
  <si>
    <t>900-205</t>
  </si>
  <si>
    <t>920-205</t>
  </si>
  <si>
    <t>970-205</t>
  </si>
  <si>
    <t>980-205</t>
  </si>
  <si>
    <t>995-205</t>
  </si>
  <si>
    <t>C39-ALL</t>
  </si>
  <si>
    <t>C58-ALL</t>
  </si>
  <si>
    <t>E29-ALL</t>
  </si>
  <si>
    <t>E30-ALL</t>
  </si>
  <si>
    <t>141-010</t>
  </si>
  <si>
    <t>141-020</t>
  </si>
  <si>
    <t>141-030</t>
  </si>
  <si>
    <t>141-050</t>
  </si>
  <si>
    <t>141-060</t>
  </si>
  <si>
    <t>141-070</t>
  </si>
  <si>
    <t>141-080</t>
  </si>
  <si>
    <t>141-110</t>
  </si>
  <si>
    <t>141-130</t>
  </si>
  <si>
    <t>141-140</t>
  </si>
  <si>
    <t>141-150</t>
  </si>
  <si>
    <t>141-160</t>
  </si>
  <si>
    <t>141-170</t>
  </si>
  <si>
    <t>141-180</t>
  </si>
  <si>
    <t>141-200</t>
  </si>
  <si>
    <t>141-210</t>
  </si>
  <si>
    <t>141-220</t>
  </si>
  <si>
    <t>141-230</t>
  </si>
  <si>
    <t>141-241</t>
  </si>
  <si>
    <t>141-250</t>
  </si>
  <si>
    <t>141-260</t>
  </si>
  <si>
    <t>141-270</t>
  </si>
  <si>
    <t>141-310</t>
  </si>
  <si>
    <t>141-360</t>
  </si>
  <si>
    <t>141-370</t>
  </si>
  <si>
    <t>141-380</t>
  </si>
  <si>
    <t>141-420</t>
  </si>
  <si>
    <t>141-422</t>
  </si>
  <si>
    <t>141-430</t>
  </si>
  <si>
    <t>141-440</t>
  </si>
  <si>
    <t>141-450</t>
  </si>
  <si>
    <t>141-460</t>
  </si>
  <si>
    <t>141-470</t>
  </si>
  <si>
    <t>141-490</t>
  </si>
  <si>
    <t>141-491</t>
  </si>
  <si>
    <t>141-500</t>
  </si>
  <si>
    <t>141-510</t>
  </si>
  <si>
    <t>141-520</t>
  </si>
  <si>
    <t>141-530</t>
  </si>
  <si>
    <t>141-540</t>
  </si>
  <si>
    <t>141-550</t>
  </si>
  <si>
    <t>141-560</t>
  </si>
  <si>
    <t>141-570</t>
  </si>
  <si>
    <t>141-590</t>
  </si>
  <si>
    <t>141-600</t>
  </si>
  <si>
    <t>141-630</t>
  </si>
  <si>
    <t>141-640</t>
  </si>
  <si>
    <t>141-650</t>
  </si>
  <si>
    <t>141-670</t>
  </si>
  <si>
    <t>141-681</t>
  </si>
  <si>
    <t>141-690</t>
  </si>
  <si>
    <t>141-700</t>
  </si>
  <si>
    <t>141-720</t>
  </si>
  <si>
    <t>141-750</t>
  </si>
  <si>
    <t>141-760</t>
  </si>
  <si>
    <t>141-761</t>
  </si>
  <si>
    <t>141-770</t>
  </si>
  <si>
    <t>141-780</t>
  </si>
  <si>
    <t>141-790</t>
  </si>
  <si>
    <t>141-800</t>
  </si>
  <si>
    <t>141-810</t>
  </si>
  <si>
    <t>141-820</t>
  </si>
  <si>
    <t>141-821</t>
  </si>
  <si>
    <t>141-830</t>
  </si>
  <si>
    <t>141-840</t>
  </si>
  <si>
    <t>141-860</t>
  </si>
  <si>
    <t>141-861</t>
  </si>
  <si>
    <t>141-862</t>
  </si>
  <si>
    <t>141-900</t>
  </si>
  <si>
    <t>141-920</t>
  </si>
  <si>
    <t>141-930</t>
  </si>
  <si>
    <t>141-950</t>
  </si>
  <si>
    <t>141-970</t>
  </si>
  <si>
    <t>141-980</t>
  </si>
  <si>
    <t>141-990</t>
  </si>
  <si>
    <t>00A-141-180</t>
  </si>
  <si>
    <t>00A-141-211</t>
  </si>
  <si>
    <t>00A-171-131</t>
  </si>
  <si>
    <t>00A-171-146</t>
  </si>
  <si>
    <t>00A-203-180</t>
  </si>
  <si>
    <t>00A-203-211</t>
  </si>
  <si>
    <t>00B-141-180</t>
  </si>
  <si>
    <t>00B-141-211</t>
  </si>
  <si>
    <t>00B-203-180</t>
  </si>
  <si>
    <t>00B-203-211</t>
  </si>
  <si>
    <t>010-141-180</t>
  </si>
  <si>
    <t>010-141-211</t>
  </si>
  <si>
    <t>010-169-133</t>
  </si>
  <si>
    <t>010-185-318</t>
  </si>
  <si>
    <t>010-203-180</t>
  </si>
  <si>
    <t>010-203-211</t>
  </si>
  <si>
    <t>01B-141-180</t>
  </si>
  <si>
    <t>01B-141-211</t>
  </si>
  <si>
    <t>01B-203-180</t>
  </si>
  <si>
    <t>01B-203-211</t>
  </si>
  <si>
    <t>01D-141-180</t>
  </si>
  <si>
    <t>01D-141-211</t>
  </si>
  <si>
    <t>01D-182-180</t>
  </si>
  <si>
    <t>01D-182-211</t>
  </si>
  <si>
    <t>01D-203-180</t>
  </si>
  <si>
    <t>01D-203-211</t>
  </si>
  <si>
    <t>01F-141-180</t>
  </si>
  <si>
    <t>01F-141-211</t>
  </si>
  <si>
    <t>01F-185-142</t>
  </si>
  <si>
    <t>01F-203-180</t>
  </si>
  <si>
    <t>01F-203-211</t>
  </si>
  <si>
    <t>020-141-180</t>
  </si>
  <si>
    <t>020-141-211</t>
  </si>
  <si>
    <t>020-171-312</t>
  </si>
  <si>
    <t>020-174-183</t>
  </si>
  <si>
    <t>020-174-211</t>
  </si>
  <si>
    <t>020-174-221</t>
  </si>
  <si>
    <t>020-181-142</t>
  </si>
  <si>
    <t>020-203-180</t>
  </si>
  <si>
    <t>020-203-211</t>
  </si>
  <si>
    <t>030-141-180</t>
  </si>
  <si>
    <t>030-141-211</t>
  </si>
  <si>
    <t>030-181-461</t>
  </si>
  <si>
    <t>030-203-180</t>
  </si>
  <si>
    <t>030-203-211</t>
  </si>
  <si>
    <t>040-169-131</t>
  </si>
  <si>
    <t>040-169-211</t>
  </si>
  <si>
    <t>040-169-221</t>
  </si>
  <si>
    <t>040-203-180</t>
  </si>
  <si>
    <t>040-203-211</t>
  </si>
  <si>
    <t>050-141-180</t>
  </si>
  <si>
    <t>050-141-211</t>
  </si>
  <si>
    <t>050-171-142</t>
  </si>
  <si>
    <t>050-171-180</t>
  </si>
  <si>
    <t>050-171-231</t>
  </si>
  <si>
    <t>050-171-461</t>
  </si>
  <si>
    <t>050-181-129_2</t>
  </si>
  <si>
    <t>050-203-180</t>
  </si>
  <si>
    <t>050-203-211</t>
  </si>
  <si>
    <t>060-141-180</t>
  </si>
  <si>
    <t>060-141-211</t>
  </si>
  <si>
    <t>060-203-180</t>
  </si>
  <si>
    <t>060-203-211</t>
  </si>
  <si>
    <t>06B-141-180</t>
  </si>
  <si>
    <t>06B-141-211</t>
  </si>
  <si>
    <t>06B-171-177</t>
  </si>
  <si>
    <t>06B-171-181</t>
  </si>
  <si>
    <t>06B-171-415</t>
  </si>
  <si>
    <t>06B-203-180</t>
  </si>
  <si>
    <t>06B-203-211</t>
  </si>
  <si>
    <t>070-141-180</t>
  </si>
  <si>
    <t>070-141-211</t>
  </si>
  <si>
    <t>070-171-188</t>
  </si>
  <si>
    <t>070-183-331</t>
  </si>
  <si>
    <t>070-203-180</t>
  </si>
  <si>
    <t>070-203-211</t>
  </si>
  <si>
    <t>07A-203-180</t>
  </si>
  <si>
    <t>07A-203-211</t>
  </si>
  <si>
    <t>080-141-180</t>
  </si>
  <si>
    <t>080-141-211</t>
  </si>
  <si>
    <t>080-171-180</t>
  </si>
  <si>
    <t>080-171-332</t>
  </si>
  <si>
    <t>080-181-129_2</t>
  </si>
  <si>
    <t>080-203-180</t>
  </si>
  <si>
    <t>080-203-211</t>
  </si>
  <si>
    <t>08A-141-180</t>
  </si>
  <si>
    <t>08A-141-211</t>
  </si>
  <si>
    <t>090-163-129_2</t>
  </si>
  <si>
    <t>090-171-129_2</t>
  </si>
  <si>
    <t>090-173-311</t>
  </si>
  <si>
    <t>090-185-422</t>
  </si>
  <si>
    <t>090-203-180</t>
  </si>
  <si>
    <t>090-203-211</t>
  </si>
  <si>
    <t>09A-181-180</t>
  </si>
  <si>
    <t>09A-181-211</t>
  </si>
  <si>
    <t>09A-181-551</t>
  </si>
  <si>
    <t>09A-203-180</t>
  </si>
  <si>
    <t>09A-203-211</t>
  </si>
  <si>
    <t>09B-141-211</t>
  </si>
  <si>
    <t>09B-171-121</t>
  </si>
  <si>
    <t>09B-203-180</t>
  </si>
  <si>
    <t>100-171-326</t>
  </si>
  <si>
    <t>100-181-234</t>
  </si>
  <si>
    <t>100-181-235</t>
  </si>
  <si>
    <t>100-185-180</t>
  </si>
  <si>
    <t>100-185-234</t>
  </si>
  <si>
    <t>100-185-235</t>
  </si>
  <si>
    <t>100-186-180</t>
  </si>
  <si>
    <t>100-186-234</t>
  </si>
  <si>
    <t>100-203-180</t>
  </si>
  <si>
    <t>100-203-211</t>
  </si>
  <si>
    <t>10A-141-180</t>
  </si>
  <si>
    <t>10A-141-211</t>
  </si>
  <si>
    <t>10A-171-411</t>
  </si>
  <si>
    <t>10A-203-180</t>
  </si>
  <si>
    <t>10A-203-211</t>
  </si>
  <si>
    <t>10B-141-180</t>
  </si>
  <si>
    <t>10B-141-211</t>
  </si>
  <si>
    <t>10B-171-411</t>
  </si>
  <si>
    <t>10B-203-180</t>
  </si>
  <si>
    <t>10B-203-211</t>
  </si>
  <si>
    <t>110-141-180</t>
  </si>
  <si>
    <t>110-141-211</t>
  </si>
  <si>
    <t>110-171-313</t>
  </si>
  <si>
    <t>110-174-183</t>
  </si>
  <si>
    <t>110-174-211</t>
  </si>
  <si>
    <t>110-174-221</t>
  </si>
  <si>
    <t>110-181-144</t>
  </si>
  <si>
    <t>110-203-180</t>
  </si>
  <si>
    <t>110-203-211</t>
  </si>
  <si>
    <t>111-163-472</t>
  </si>
  <si>
    <t>111-171-461</t>
  </si>
  <si>
    <t>111-171-472</t>
  </si>
  <si>
    <t>111-181-129_2</t>
  </si>
  <si>
    <t>111-181-151</t>
  </si>
  <si>
    <t>111-181-183</t>
  </si>
  <si>
    <t>111-203-180</t>
  </si>
  <si>
    <t>111-203-211</t>
  </si>
  <si>
    <t>11A-141-180</t>
  </si>
  <si>
    <t>11A-141-211</t>
  </si>
  <si>
    <t>11A-171-180</t>
  </si>
  <si>
    <t>11A-203-180</t>
  </si>
  <si>
    <t>11B-141-180</t>
  </si>
  <si>
    <t>11B-141-211</t>
  </si>
  <si>
    <t>11B-203-180</t>
  </si>
  <si>
    <t>11B-203-211</t>
  </si>
  <si>
    <t>11C-141-180</t>
  </si>
  <si>
    <t>11C-141-211</t>
  </si>
  <si>
    <t>11C-203-180</t>
  </si>
  <si>
    <t>11C-203-211</t>
  </si>
  <si>
    <t>11D-141-180</t>
  </si>
  <si>
    <t>11D-141-211</t>
  </si>
  <si>
    <t>11D-203-180</t>
  </si>
  <si>
    <t>11D-203-211</t>
  </si>
  <si>
    <t>11F-141-180</t>
  </si>
  <si>
    <t>11F-141-211</t>
  </si>
  <si>
    <t>11F-203-180</t>
  </si>
  <si>
    <t>11F-203-211</t>
  </si>
  <si>
    <t>11K-141-180</t>
  </si>
  <si>
    <t>11K-141-211</t>
  </si>
  <si>
    <t>11K-173-311</t>
  </si>
  <si>
    <t>11K-203-180</t>
  </si>
  <si>
    <t>11K-203-211</t>
  </si>
  <si>
    <t>120-170-142</t>
  </si>
  <si>
    <t>120-171-180</t>
  </si>
  <si>
    <t>120-181-317</t>
  </si>
  <si>
    <t>120-203-180</t>
  </si>
  <si>
    <t>120-203-211</t>
  </si>
  <si>
    <t>12A-141-180</t>
  </si>
  <si>
    <t>12A-141-211</t>
  </si>
  <si>
    <t>12A-203-180</t>
  </si>
  <si>
    <t>12A-203-211</t>
  </si>
  <si>
    <t>130-141-180</t>
  </si>
  <si>
    <t>130-141-211</t>
  </si>
  <si>
    <t>130-171-129_2</t>
  </si>
  <si>
    <t>130-181-129_2</t>
  </si>
  <si>
    <t>130-203-180</t>
  </si>
  <si>
    <t>130-203-211</t>
  </si>
  <si>
    <t>132-169-129_2</t>
  </si>
  <si>
    <t>132-170-129_2</t>
  </si>
  <si>
    <t>132-171-129_2</t>
  </si>
  <si>
    <t>132-181-180</t>
  </si>
  <si>
    <t>132-183-411</t>
  </si>
  <si>
    <t>132-203-180</t>
  </si>
  <si>
    <t>132-203-211</t>
  </si>
  <si>
    <t>13A-141-180</t>
  </si>
  <si>
    <t>13A-141-211</t>
  </si>
  <si>
    <t>13A-181-180</t>
  </si>
  <si>
    <t>13A-203-180</t>
  </si>
  <si>
    <t>13B-141-180</t>
  </si>
  <si>
    <t>13B-141-211</t>
  </si>
  <si>
    <t>13B-169-131</t>
  </si>
  <si>
    <t>13B-169-211</t>
  </si>
  <si>
    <t>13C-169-311</t>
  </si>
  <si>
    <t>13C-203-180</t>
  </si>
  <si>
    <t>13C-203-211</t>
  </si>
  <si>
    <t>13D-141-180</t>
  </si>
  <si>
    <t>13D-141-211</t>
  </si>
  <si>
    <t>13D-203-180</t>
  </si>
  <si>
    <t>140-141-180</t>
  </si>
  <si>
    <t>140-141-211</t>
  </si>
  <si>
    <t>140-163-129_2</t>
  </si>
  <si>
    <t>140-163-180</t>
  </si>
  <si>
    <t>140-171-162</t>
  </si>
  <si>
    <t>140-171-180</t>
  </si>
  <si>
    <t>140-203-180</t>
  </si>
  <si>
    <t>140-203-211</t>
  </si>
  <si>
    <t>150-141-180</t>
  </si>
  <si>
    <t>150-141-211</t>
  </si>
  <si>
    <t>150-203-180</t>
  </si>
  <si>
    <t>150-203-211</t>
  </si>
  <si>
    <t>160-141-180</t>
  </si>
  <si>
    <t>160-141-211</t>
  </si>
  <si>
    <t>160-165-418</t>
  </si>
  <si>
    <t>160-181-184</t>
  </si>
  <si>
    <t>160-181-312</t>
  </si>
  <si>
    <t>160-203-180</t>
  </si>
  <si>
    <t>160-203-211</t>
  </si>
  <si>
    <t>16B-141-180</t>
  </si>
  <si>
    <t>16B-141-211</t>
  </si>
  <si>
    <t>16B-203-180</t>
  </si>
  <si>
    <t>16B-203-211</t>
  </si>
  <si>
    <t>170-141-180</t>
  </si>
  <si>
    <t>170-141-211</t>
  </si>
  <si>
    <t>170-181-180</t>
  </si>
  <si>
    <t>170-203-180</t>
  </si>
  <si>
    <t>170-203-211</t>
  </si>
  <si>
    <t>180-141-180</t>
  </si>
  <si>
    <t>180-141-211</t>
  </si>
  <si>
    <t>180-170-121</t>
  </si>
  <si>
    <t>180-170-231</t>
  </si>
  <si>
    <t>180-171-184</t>
  </si>
  <si>
    <t>180-203-180</t>
  </si>
  <si>
    <t>180-203-211</t>
  </si>
  <si>
    <t>181-163-167</t>
  </si>
  <si>
    <t>181-163-180</t>
  </si>
  <si>
    <t>181-171-148</t>
  </si>
  <si>
    <t>181-174-183</t>
  </si>
  <si>
    <t>181-174-211</t>
  </si>
  <si>
    <t>181-174-221</t>
  </si>
  <si>
    <t>181-181-180</t>
  </si>
  <si>
    <t>181-203-180</t>
  </si>
  <si>
    <t>181-203-211</t>
  </si>
  <si>
    <t>182-163-472</t>
  </si>
  <si>
    <t>182-183-143</t>
  </si>
  <si>
    <t>182-183-211</t>
  </si>
  <si>
    <t>182-185-180</t>
  </si>
  <si>
    <t>182-185-211</t>
  </si>
  <si>
    <t>182-186-180</t>
  </si>
  <si>
    <t>182-186-211</t>
  </si>
  <si>
    <t>182-203-180</t>
  </si>
  <si>
    <t>182-203-211</t>
  </si>
  <si>
    <t>190-165-392</t>
  </si>
  <si>
    <t>190-166-392</t>
  </si>
  <si>
    <t>190-171-232</t>
  </si>
  <si>
    <t>190-171-392</t>
  </si>
  <si>
    <t>190-171-462</t>
  </si>
  <si>
    <t>190-174-392</t>
  </si>
  <si>
    <t>190-181-232</t>
  </si>
  <si>
    <t>190-181-311</t>
  </si>
  <si>
    <t>190-181-392</t>
  </si>
  <si>
    <t>190-186-461</t>
  </si>
  <si>
    <t>190-203-180</t>
  </si>
  <si>
    <t>190-203-211</t>
  </si>
  <si>
    <t>19A-203-180</t>
  </si>
  <si>
    <t>19A-203-211</t>
  </si>
  <si>
    <t>19B-141-180</t>
  </si>
  <si>
    <t>19B-141-211</t>
  </si>
  <si>
    <t>19B-203-180</t>
  </si>
  <si>
    <t>19B-203-211</t>
  </si>
  <si>
    <t>19C-203-180</t>
  </si>
  <si>
    <t>19C-203-211</t>
  </si>
  <si>
    <t>200-141-180</t>
  </si>
  <si>
    <t>200-141-211</t>
  </si>
  <si>
    <t>200-165-392</t>
  </si>
  <si>
    <t>200-167-392</t>
  </si>
  <si>
    <t>200-169-232</t>
  </si>
  <si>
    <t>200-169-392</t>
  </si>
  <si>
    <t>200-170-232</t>
  </si>
  <si>
    <t>200-203-180</t>
  </si>
  <si>
    <t>200-203-211</t>
  </si>
  <si>
    <t>20A-141-180</t>
  </si>
  <si>
    <t>20A-141-211</t>
  </si>
  <si>
    <t>20A-174-180</t>
  </si>
  <si>
    <t>20A-203-180</t>
  </si>
  <si>
    <t>20A-203-211</t>
  </si>
  <si>
    <t>210-141-180</t>
  </si>
  <si>
    <t>210-141-211</t>
  </si>
  <si>
    <t>210-171-462</t>
  </si>
  <si>
    <t>210-181-129_2</t>
  </si>
  <si>
    <t>210-181-414</t>
  </si>
  <si>
    <t>210-203-180</t>
  </si>
  <si>
    <t>210-203-211</t>
  </si>
  <si>
    <t>220-141-180</t>
  </si>
  <si>
    <t>220-141-211</t>
  </si>
  <si>
    <t>220-203-180</t>
  </si>
  <si>
    <t>220-203-211</t>
  </si>
  <si>
    <t>230-141-180</t>
  </si>
  <si>
    <t>230-141-211</t>
  </si>
  <si>
    <t>230-171-232</t>
  </si>
  <si>
    <t>230-171-461</t>
  </si>
  <si>
    <t>230-174-183</t>
  </si>
  <si>
    <t>230-174-211</t>
  </si>
  <si>
    <t>230-174-221</t>
  </si>
  <si>
    <t>230-181-232</t>
  </si>
  <si>
    <t>230-185-311</t>
  </si>
  <si>
    <t>230-186-121</t>
  </si>
  <si>
    <t>230-186-142</t>
  </si>
  <si>
    <t>230-186-199</t>
  </si>
  <si>
    <t>230-186-211</t>
  </si>
  <si>
    <t>230-186-221</t>
  </si>
  <si>
    <t>230-186-231</t>
  </si>
  <si>
    <t>230-203-180</t>
  </si>
  <si>
    <t>230-203-211</t>
  </si>
  <si>
    <t>23A-141-180</t>
  </si>
  <si>
    <t>23A-141-211</t>
  </si>
  <si>
    <t>23A-181-180</t>
  </si>
  <si>
    <t>23A-183-331</t>
  </si>
  <si>
    <t>23A-203-180</t>
  </si>
  <si>
    <t>23A-203-211</t>
  </si>
  <si>
    <t>240-163-142</t>
  </si>
  <si>
    <t>240-163-196</t>
  </si>
  <si>
    <t>240-169-129_2</t>
  </si>
  <si>
    <t>240-171-129_2</t>
  </si>
  <si>
    <t>240-171-163</t>
  </si>
  <si>
    <t>240-171-164</t>
  </si>
  <si>
    <t>240-171-199</t>
  </si>
  <si>
    <t>240-185-311</t>
  </si>
  <si>
    <t>240-203-180</t>
  </si>
  <si>
    <t>240-203-211</t>
  </si>
  <si>
    <t>241-141-180</t>
  </si>
  <si>
    <t>241-141-211</t>
  </si>
  <si>
    <t>241-181-196</t>
  </si>
  <si>
    <t>241-181-522</t>
  </si>
  <si>
    <t>241-203-180</t>
  </si>
  <si>
    <t>241-203-211</t>
  </si>
  <si>
    <t>24B-141-180</t>
  </si>
  <si>
    <t>24B-141-211</t>
  </si>
  <si>
    <t>24B-203-180</t>
  </si>
  <si>
    <t>24B-203-211</t>
  </si>
  <si>
    <t>24N-141-180</t>
  </si>
  <si>
    <t>24N-141-211</t>
  </si>
  <si>
    <t>24N-171-411</t>
  </si>
  <si>
    <t>24N-203-180</t>
  </si>
  <si>
    <t>24N-203-211</t>
  </si>
  <si>
    <t>250-141-180</t>
  </si>
  <si>
    <t>250-141-211</t>
  </si>
  <si>
    <t>250-181-113</t>
  </si>
  <si>
    <t>250-181-131</t>
  </si>
  <si>
    <t>250-181-164</t>
  </si>
  <si>
    <t>250-181-184</t>
  </si>
  <si>
    <t>250-181-332</t>
  </si>
  <si>
    <t>250-185-133</t>
  </si>
  <si>
    <t>250-185-211</t>
  </si>
  <si>
    <t>250-185-221</t>
  </si>
  <si>
    <t>250-185-231</t>
  </si>
  <si>
    <t>250-203-180</t>
  </si>
  <si>
    <t>250-203-211</t>
  </si>
  <si>
    <t>260-141-180</t>
  </si>
  <si>
    <t>260-141-211</t>
  </si>
  <si>
    <t>260-171-418</t>
  </si>
  <si>
    <t>260-171-461</t>
  </si>
  <si>
    <t>260-181-191</t>
  </si>
  <si>
    <t>260-186-142</t>
  </si>
  <si>
    <t>260-186-211</t>
  </si>
  <si>
    <t>260-186-221</t>
  </si>
  <si>
    <t>260-203-180</t>
  </si>
  <si>
    <t>260-203-211</t>
  </si>
  <si>
    <t>26B-141-180</t>
  </si>
  <si>
    <t>26B-141-211</t>
  </si>
  <si>
    <t>26C-141-180</t>
  </si>
  <si>
    <t>26C-141-211</t>
  </si>
  <si>
    <t>26C-203-180</t>
  </si>
  <si>
    <t>270-141-180</t>
  </si>
  <si>
    <t>270-141-211</t>
  </si>
  <si>
    <t>270-163-472</t>
  </si>
  <si>
    <t>270-169-129_2</t>
  </si>
  <si>
    <t>270-170-198</t>
  </si>
  <si>
    <t>270-170-211</t>
  </si>
  <si>
    <t>270-178-472</t>
  </si>
  <si>
    <t>270-181-129_2</t>
  </si>
  <si>
    <t>270-181-180</t>
  </si>
  <si>
    <t>270-203-180</t>
  </si>
  <si>
    <t>270-203-211</t>
  </si>
  <si>
    <t>27A-141-180</t>
  </si>
  <si>
    <t>27A-141-211</t>
  </si>
  <si>
    <t>27A-203-180</t>
  </si>
  <si>
    <t>27A-203-211</t>
  </si>
  <si>
    <t>280-169-129_2</t>
  </si>
  <si>
    <t>280-171-129_2</t>
  </si>
  <si>
    <t>280-181-129_2</t>
  </si>
  <si>
    <t>280-203-180</t>
  </si>
  <si>
    <t>280-203-211</t>
  </si>
  <si>
    <t>290-171-129_2</t>
  </si>
  <si>
    <t>290-181-129_2</t>
  </si>
  <si>
    <t>290-181-180</t>
  </si>
  <si>
    <t>290-203-180</t>
  </si>
  <si>
    <t>290-203-211</t>
  </si>
  <si>
    <t>291-163-131</t>
  </si>
  <si>
    <t>291-171-129_2</t>
  </si>
  <si>
    <t>291-181-129_2</t>
  </si>
  <si>
    <t>291-181-152</t>
  </si>
  <si>
    <t>291-203-180</t>
  </si>
  <si>
    <t>291-203-211</t>
  </si>
  <si>
    <t>292-181-418</t>
  </si>
  <si>
    <t>292-203-180</t>
  </si>
  <si>
    <t>292-203-211</t>
  </si>
  <si>
    <t>295-141-180</t>
  </si>
  <si>
    <t>295-141-211</t>
  </si>
  <si>
    <t>295-181-129_2</t>
  </si>
  <si>
    <t>295-203-180</t>
  </si>
  <si>
    <t>295-203-211</t>
  </si>
  <si>
    <t>29A-141-180</t>
  </si>
  <si>
    <t>29A-141-211</t>
  </si>
  <si>
    <t>29A-171-325</t>
  </si>
  <si>
    <t>29A-203-180</t>
  </si>
  <si>
    <t>29A-203-211</t>
  </si>
  <si>
    <t>300-170-142</t>
  </si>
  <si>
    <t>300-170-211</t>
  </si>
  <si>
    <t>300-170-221</t>
  </si>
  <si>
    <t>300-171-153</t>
  </si>
  <si>
    <t>300-171-312</t>
  </si>
  <si>
    <t>300-178-418</t>
  </si>
  <si>
    <t>300-203-180</t>
  </si>
  <si>
    <t>300-203-211</t>
  </si>
  <si>
    <t>310-141-180</t>
  </si>
  <si>
    <t>310-141-211</t>
  </si>
  <si>
    <t>310-203-180</t>
  </si>
  <si>
    <t>310-203-211</t>
  </si>
  <si>
    <t>320-169-129_2</t>
  </si>
  <si>
    <t>320-171-129_2</t>
  </si>
  <si>
    <t>320-171-152</t>
  </si>
  <si>
    <t>320-171-351</t>
  </si>
  <si>
    <t>320-171-418</t>
  </si>
  <si>
    <t>320-181-392</t>
  </si>
  <si>
    <t>320-203-180</t>
  </si>
  <si>
    <t>320-203-211</t>
  </si>
  <si>
    <t>32A-203-180</t>
  </si>
  <si>
    <t>32A-203-211</t>
  </si>
  <si>
    <t>32B-203-180</t>
  </si>
  <si>
    <t>32B-203-211</t>
  </si>
  <si>
    <t>32C-203-180</t>
  </si>
  <si>
    <t>32C-203-211</t>
  </si>
  <si>
    <t>32D-141-180</t>
  </si>
  <si>
    <t>32D-141-211</t>
  </si>
  <si>
    <t>32D-203-180</t>
  </si>
  <si>
    <t>32D-203-211</t>
  </si>
  <si>
    <t>32H-141-180</t>
  </si>
  <si>
    <t>32H-141-211</t>
  </si>
  <si>
    <t>32H-203-180</t>
  </si>
  <si>
    <t>32H-203-211</t>
  </si>
  <si>
    <t>32K-203-180</t>
  </si>
  <si>
    <t>32K-203-211</t>
  </si>
  <si>
    <t>32L-141-180</t>
  </si>
  <si>
    <t>32L-141-211</t>
  </si>
  <si>
    <t>32L-171-180</t>
  </si>
  <si>
    <t>32L-181-142</t>
  </si>
  <si>
    <t>32L-181-211</t>
  </si>
  <si>
    <t>32L-203-180</t>
  </si>
  <si>
    <t>32M-141-180</t>
  </si>
  <si>
    <t>32M-141-211</t>
  </si>
  <si>
    <t>32M-203-180</t>
  </si>
  <si>
    <t>32M-203-211</t>
  </si>
  <si>
    <t>32N-172-180</t>
  </si>
  <si>
    <t>32N-172-211</t>
  </si>
  <si>
    <t>32N-203-180</t>
  </si>
  <si>
    <t>32N-203-211</t>
  </si>
  <si>
    <t>32P-141-180</t>
  </si>
  <si>
    <t>32P-141-211</t>
  </si>
  <si>
    <t>32P-203-180</t>
  </si>
  <si>
    <t>32P-203-211</t>
  </si>
  <si>
    <t>32Q-141-180</t>
  </si>
  <si>
    <t>32Q-141-211</t>
  </si>
  <si>
    <t>32Q-203-180</t>
  </si>
  <si>
    <t>32Q-203-211</t>
  </si>
  <si>
    <t>32R-141-180</t>
  </si>
  <si>
    <t>32R-141-211</t>
  </si>
  <si>
    <t>32R-203-180</t>
  </si>
  <si>
    <t>32R-203-211</t>
  </si>
  <si>
    <t>32S-141-180</t>
  </si>
  <si>
    <t>32S-141-211</t>
  </si>
  <si>
    <t>32S-203-180</t>
  </si>
  <si>
    <t>32S-203-211</t>
  </si>
  <si>
    <t>32T-141-180</t>
  </si>
  <si>
    <t>32T-141-211</t>
  </si>
  <si>
    <t>32T-171-231</t>
  </si>
  <si>
    <t>32T-181-231</t>
  </si>
  <si>
    <t>32T-203-180</t>
  </si>
  <si>
    <t>32T-203-211</t>
  </si>
  <si>
    <t>330-169-129_2</t>
  </si>
  <si>
    <t>330-171-129_2</t>
  </si>
  <si>
    <t>330-171-146</t>
  </si>
  <si>
    <t>330-171-162</t>
  </si>
  <si>
    <t>330-174-183</t>
  </si>
  <si>
    <t>330-174-211</t>
  </si>
  <si>
    <t>330-174-221</t>
  </si>
  <si>
    <t>330-181-129_2</t>
  </si>
  <si>
    <t>330-181-162</t>
  </si>
  <si>
    <t>330-203-180</t>
  </si>
  <si>
    <t>330-203-211</t>
  </si>
  <si>
    <t>33A-203-180</t>
  </si>
  <si>
    <t>33A-203-211</t>
  </si>
  <si>
    <t>340-163-131</t>
  </si>
  <si>
    <t>340-163-135</t>
  </si>
  <si>
    <t>340-166-392</t>
  </si>
  <si>
    <t>340-171-153</t>
  </si>
  <si>
    <t>340-174-180</t>
  </si>
  <si>
    <t>340-174-211</t>
  </si>
  <si>
    <t>340-203-180</t>
  </si>
  <si>
    <t>340-203-211</t>
  </si>
  <si>
    <t>34B-141-180</t>
  </si>
  <si>
    <t>34B-203-180</t>
  </si>
  <si>
    <t>34D-141-180</t>
  </si>
  <si>
    <t>34D-141-211</t>
  </si>
  <si>
    <t>34D-174-211</t>
  </si>
  <si>
    <t>34D-203-180</t>
  </si>
  <si>
    <t>34D-203-211</t>
  </si>
  <si>
    <t>34F-141-180</t>
  </si>
  <si>
    <t>34F-141-211</t>
  </si>
  <si>
    <t>34F-203-180</t>
  </si>
  <si>
    <t>34F-203-211</t>
  </si>
  <si>
    <t>34G-141-180</t>
  </si>
  <si>
    <t>34G-141-211</t>
  </si>
  <si>
    <t>34G-203-180</t>
  </si>
  <si>
    <t>34G-203-211</t>
  </si>
  <si>
    <t>34H-141-180</t>
  </si>
  <si>
    <t>34H-141-211</t>
  </si>
  <si>
    <t>34H-182-146</t>
  </si>
  <si>
    <t>34H-203-180</t>
  </si>
  <si>
    <t>34H-203-211</t>
  </si>
  <si>
    <t>34Z-171-180</t>
  </si>
  <si>
    <t>34Z-171-332</t>
  </si>
  <si>
    <t>34Z-181-121</t>
  </si>
  <si>
    <t>34Z-181-199</t>
  </si>
  <si>
    <t>34Z-203-180</t>
  </si>
  <si>
    <t>34Z-203-211</t>
  </si>
  <si>
    <t>350-170-181</t>
  </si>
  <si>
    <t>350-171-231</t>
  </si>
  <si>
    <t>350-174-180</t>
  </si>
  <si>
    <t>350-174-211</t>
  </si>
  <si>
    <t>350-174-221</t>
  </si>
  <si>
    <t>350-181-180</t>
  </si>
  <si>
    <t>350-183-311</t>
  </si>
  <si>
    <t>350-185-121</t>
  </si>
  <si>
    <t>350-203-180</t>
  </si>
  <si>
    <t>350-203-211</t>
  </si>
  <si>
    <t>35A-141-180</t>
  </si>
  <si>
    <t>35A-141-211</t>
  </si>
  <si>
    <t>35B-141-180</t>
  </si>
  <si>
    <t>35B-141-211</t>
  </si>
  <si>
    <t>35B-203-180</t>
  </si>
  <si>
    <t>35B-203-211</t>
  </si>
  <si>
    <t>360-141-180</t>
  </si>
  <si>
    <t>360-181-180</t>
  </si>
  <si>
    <t>360-203-180</t>
  </si>
  <si>
    <t>360-203-211</t>
  </si>
  <si>
    <t>36B-141-180</t>
  </si>
  <si>
    <t>36B-141-211</t>
  </si>
  <si>
    <t>36B-203-180</t>
  </si>
  <si>
    <t>36B-203-211</t>
  </si>
  <si>
    <t>36C-141-180</t>
  </si>
  <si>
    <t>36C-141-211</t>
  </si>
  <si>
    <t>36C-173-311</t>
  </si>
  <si>
    <t>36C-182-141</t>
  </si>
  <si>
    <t>36C-182-211</t>
  </si>
  <si>
    <t>36C-182-229</t>
  </si>
  <si>
    <t>36C-182-231</t>
  </si>
  <si>
    <t>36C-182-233</t>
  </si>
  <si>
    <t>36C-182-542</t>
  </si>
  <si>
    <t>36C-203-180</t>
  </si>
  <si>
    <t>36C-203-211</t>
  </si>
  <si>
    <t>36F-141-180</t>
  </si>
  <si>
    <t>36F-141-211</t>
  </si>
  <si>
    <t>36F-203-180</t>
  </si>
  <si>
    <t>36F-203-211</t>
  </si>
  <si>
    <t>36G-182-146</t>
  </si>
  <si>
    <t>36G-203-180</t>
  </si>
  <si>
    <t>370-141-180</t>
  </si>
  <si>
    <t>370-141-211</t>
  </si>
  <si>
    <t>370-171-121</t>
  </si>
  <si>
    <t>370-171-180</t>
  </si>
  <si>
    <t>370-171-462</t>
  </si>
  <si>
    <t>370-181-141</t>
  </si>
  <si>
    <t>370-185-311</t>
  </si>
  <si>
    <t>370-185-312</t>
  </si>
  <si>
    <t>370-203-180</t>
  </si>
  <si>
    <t>370-203-211</t>
  </si>
  <si>
    <t>380-141-180</t>
  </si>
  <si>
    <t>380-141-211</t>
  </si>
  <si>
    <t>380-171-129_2</t>
  </si>
  <si>
    <t>380-181-129_2</t>
  </si>
  <si>
    <t>380-185-142</t>
  </si>
  <si>
    <t>380-185-162</t>
  </si>
  <si>
    <t>380-185-211</t>
  </si>
  <si>
    <t>380-185-221</t>
  </si>
  <si>
    <t>380-185-231</t>
  </si>
  <si>
    <t>380-186-142</t>
  </si>
  <si>
    <t>380-186-211</t>
  </si>
  <si>
    <t>380-186-221</t>
  </si>
  <si>
    <t>380-186-231</t>
  </si>
  <si>
    <t>380-203-180</t>
  </si>
  <si>
    <t>380-203-211</t>
  </si>
  <si>
    <t>390-163-129_2</t>
  </si>
  <si>
    <t>390-169-129_2</t>
  </si>
  <si>
    <t>390-171-129_2</t>
  </si>
  <si>
    <t>390-181-129_2</t>
  </si>
  <si>
    <t>390-203-180</t>
  </si>
  <si>
    <t>390-203-211</t>
  </si>
  <si>
    <t>39A-141-180</t>
  </si>
  <si>
    <t>39A-141-211</t>
  </si>
  <si>
    <t>39A-172-233</t>
  </si>
  <si>
    <t>39A-182-181</t>
  </si>
  <si>
    <t>39A-203-180</t>
  </si>
  <si>
    <t>39A-203-211</t>
  </si>
  <si>
    <t>39B-203-180</t>
  </si>
  <si>
    <t>39B-203-211</t>
  </si>
  <si>
    <t>400-181-146</t>
  </si>
  <si>
    <t>400-181-231</t>
  </si>
  <si>
    <t>400-185-311</t>
  </si>
  <si>
    <t>400-203-180</t>
  </si>
  <si>
    <t>400-203-211</t>
  </si>
  <si>
    <t>410-181-180</t>
  </si>
  <si>
    <t>410-181-211</t>
  </si>
  <si>
    <t>410-181-311</t>
  </si>
  <si>
    <t>410-181-351</t>
  </si>
  <si>
    <t>410-181-411</t>
  </si>
  <si>
    <t>410-185-312</t>
  </si>
  <si>
    <t>410-185-392</t>
  </si>
  <si>
    <t>410-185-418</t>
  </si>
  <si>
    <t>410-203-180</t>
  </si>
  <si>
    <t>410-203-211</t>
  </si>
  <si>
    <t>41B-141-180</t>
  </si>
  <si>
    <t>41B-141-211</t>
  </si>
  <si>
    <t>41B-203-180</t>
  </si>
  <si>
    <t>41B-203-211</t>
  </si>
  <si>
    <t>41C-203-180</t>
  </si>
  <si>
    <t>41C-203-211</t>
  </si>
  <si>
    <t>41D-203-180</t>
  </si>
  <si>
    <t>41D-203-211</t>
  </si>
  <si>
    <t>41F-181-121</t>
  </si>
  <si>
    <t>41F-181-523</t>
  </si>
  <si>
    <t>41F-203-180</t>
  </si>
  <si>
    <t>41F-203-211</t>
  </si>
  <si>
    <t>41G-203-180</t>
  </si>
  <si>
    <t>41G-203-211</t>
  </si>
  <si>
    <t>41H-203-180</t>
  </si>
  <si>
    <t>41H-203-211</t>
  </si>
  <si>
    <t>41J-141-180</t>
  </si>
  <si>
    <t>41J-141-211</t>
  </si>
  <si>
    <t>41J-203-180</t>
  </si>
  <si>
    <t>41J-203-211</t>
  </si>
  <si>
    <t>41K-141-180</t>
  </si>
  <si>
    <t>41K-141-211</t>
  </si>
  <si>
    <t>41K-203-180</t>
  </si>
  <si>
    <t>41K-203-211</t>
  </si>
  <si>
    <t>41L-141-180</t>
  </si>
  <si>
    <t>41L-141-211</t>
  </si>
  <si>
    <t>41L-203-180</t>
  </si>
  <si>
    <t>41L-203-211</t>
  </si>
  <si>
    <t>41M-141-180</t>
  </si>
  <si>
    <t>41M-141-211</t>
  </si>
  <si>
    <t>41M-181-180</t>
  </si>
  <si>
    <t>41M-181-199</t>
  </si>
  <si>
    <t>41M-203-180</t>
  </si>
  <si>
    <t>41M-203-211</t>
  </si>
  <si>
    <t>41N-182-418</t>
  </si>
  <si>
    <t>41N-203-180</t>
  </si>
  <si>
    <t>41N-203-211</t>
  </si>
  <si>
    <t>41Q-141-180</t>
  </si>
  <si>
    <t>41Q-141-211</t>
  </si>
  <si>
    <t>41Q-203-180</t>
  </si>
  <si>
    <t>41Q-203-211</t>
  </si>
  <si>
    <t>41R-141-180</t>
  </si>
  <si>
    <t>41R-141-211</t>
  </si>
  <si>
    <t>41R-203-180</t>
  </si>
  <si>
    <t>41R-203-211</t>
  </si>
  <si>
    <t>420-141-180</t>
  </si>
  <si>
    <t>420-141-211</t>
  </si>
  <si>
    <t>420-171-129_2</t>
  </si>
  <si>
    <t>420-171-180</t>
  </si>
  <si>
    <t>420-203-180</t>
  </si>
  <si>
    <t>420-203-211</t>
  </si>
  <si>
    <t>421-170-462</t>
  </si>
  <si>
    <t>421-174-183</t>
  </si>
  <si>
    <t>421-174-211</t>
  </si>
  <si>
    <t>421-174-221</t>
  </si>
  <si>
    <t>421-181-180</t>
  </si>
  <si>
    <t>421-203-180</t>
  </si>
  <si>
    <t>421-203-211</t>
  </si>
  <si>
    <t>422-141-180</t>
  </si>
  <si>
    <t>422-141-211</t>
  </si>
  <si>
    <t>422-163-311</t>
  </si>
  <si>
    <t>422-181-141</t>
  </si>
  <si>
    <t>422-203-180</t>
  </si>
  <si>
    <t>422-203-211</t>
  </si>
  <si>
    <t>42A-141-180</t>
  </si>
  <si>
    <t>42A-141-211</t>
  </si>
  <si>
    <t>42A-203-180</t>
  </si>
  <si>
    <t>42A-203-211</t>
  </si>
  <si>
    <t>42B-141-180</t>
  </si>
  <si>
    <t>42B-141-211</t>
  </si>
  <si>
    <t>42B-186-411</t>
  </si>
  <si>
    <t>42B-203-180</t>
  </si>
  <si>
    <t>430-141-180</t>
  </si>
  <si>
    <t>430-141-211</t>
  </si>
  <si>
    <t>430-170-392</t>
  </si>
  <si>
    <t>430-203-180</t>
  </si>
  <si>
    <t>430-203-211</t>
  </si>
  <si>
    <t>43C-141-180</t>
  </si>
  <si>
    <t>43C-141-211</t>
  </si>
  <si>
    <t>43C-203-180</t>
  </si>
  <si>
    <t>43C-203-211</t>
  </si>
  <si>
    <t>43D-173-311</t>
  </si>
  <si>
    <t>43D-203-180</t>
  </si>
  <si>
    <t>43D-203-211</t>
  </si>
  <si>
    <t>440-141-180</t>
  </si>
  <si>
    <t>440-141-211</t>
  </si>
  <si>
    <t>440-183-411</t>
  </si>
  <si>
    <t>440-203-180</t>
  </si>
  <si>
    <t>440-203-211</t>
  </si>
  <si>
    <t>44A-141-180</t>
  </si>
  <si>
    <t>44A-141-211</t>
  </si>
  <si>
    <t>44A-181-542</t>
  </si>
  <si>
    <t>44A-203-180</t>
  </si>
  <si>
    <t>44A-203-211</t>
  </si>
  <si>
    <t>450-141-180</t>
  </si>
  <si>
    <t>450-141-211</t>
  </si>
  <si>
    <t>450-171-311</t>
  </si>
  <si>
    <t>450-171-314</t>
  </si>
  <si>
    <t>450-181-192</t>
  </si>
  <si>
    <t>450-185-311</t>
  </si>
  <si>
    <t>450-203-180</t>
  </si>
  <si>
    <t>450-203-211</t>
  </si>
  <si>
    <t>45A-203-180</t>
  </si>
  <si>
    <t>45A-203-211</t>
  </si>
  <si>
    <t>45B-141-180</t>
  </si>
  <si>
    <t>45B-185-121</t>
  </si>
  <si>
    <t>45B-203-180</t>
  </si>
  <si>
    <t>460-141-180</t>
  </si>
  <si>
    <t>460-141-211</t>
  </si>
  <si>
    <t>460-169-392</t>
  </si>
  <si>
    <t>460-170-392</t>
  </si>
  <si>
    <t>460-171-151</t>
  </si>
  <si>
    <t>460-171-184</t>
  </si>
  <si>
    <t>460-181-311</t>
  </si>
  <si>
    <t>460-203-180</t>
  </si>
  <si>
    <t>460-203-211</t>
  </si>
  <si>
    <t>470-141-180</t>
  </si>
  <si>
    <t>470-141-211</t>
  </si>
  <si>
    <t>470-165-418</t>
  </si>
  <si>
    <t>470-181-411</t>
  </si>
  <si>
    <t>470-203-180</t>
  </si>
  <si>
    <t>470-203-211</t>
  </si>
  <si>
    <t>480-181-129_2</t>
  </si>
  <si>
    <t>480-203-180</t>
  </si>
  <si>
    <t>480-203-211</t>
  </si>
  <si>
    <t>490-141-180</t>
  </si>
  <si>
    <t>490-141-211</t>
  </si>
  <si>
    <t>490-163-232</t>
  </si>
  <si>
    <t>490-163-462</t>
  </si>
  <si>
    <t>490-171-192</t>
  </si>
  <si>
    <t>490-171-462</t>
  </si>
  <si>
    <t>490-174-392</t>
  </si>
  <si>
    <t>490-203-180</t>
  </si>
  <si>
    <t>490-203-211</t>
  </si>
  <si>
    <t>491-141-180</t>
  </si>
  <si>
    <t>491-141-211</t>
  </si>
  <si>
    <t>491-163-317</t>
  </si>
  <si>
    <t>491-163-472</t>
  </si>
  <si>
    <t>491-171-472</t>
  </si>
  <si>
    <t>491-181-472</t>
  </si>
  <si>
    <t>491-203-180</t>
  </si>
  <si>
    <t>491-203-211</t>
  </si>
  <si>
    <t>49B-141-180</t>
  </si>
  <si>
    <t>49B-141-211</t>
  </si>
  <si>
    <t>49B-181-180</t>
  </si>
  <si>
    <t>49B-203-180</t>
  </si>
  <si>
    <t>49B-203-211</t>
  </si>
  <si>
    <t>49D-141-180</t>
  </si>
  <si>
    <t>49D-141-211</t>
  </si>
  <si>
    <t>49D-203-180</t>
  </si>
  <si>
    <t>49D-203-211</t>
  </si>
  <si>
    <t>49E-141-180</t>
  </si>
  <si>
    <t>49E-141-211</t>
  </si>
  <si>
    <t>49E-182-180</t>
  </si>
  <si>
    <t>49E-182-211</t>
  </si>
  <si>
    <t>49E-203-180</t>
  </si>
  <si>
    <t>49E-203-211</t>
  </si>
  <si>
    <t>49F-141-180</t>
  </si>
  <si>
    <t>49G-141-180</t>
  </si>
  <si>
    <t>49G-141-211</t>
  </si>
  <si>
    <t>500-141-180</t>
  </si>
  <si>
    <t>500-141-211</t>
  </si>
  <si>
    <t>500-169-131</t>
  </si>
  <si>
    <t>500-169-221</t>
  </si>
  <si>
    <t>500-169-231</t>
  </si>
  <si>
    <t>500-181-180</t>
  </si>
  <si>
    <t>500-181-183</t>
  </si>
  <si>
    <t>500-181-392</t>
  </si>
  <si>
    <t>500-203-180</t>
  </si>
  <si>
    <t>500-203-211</t>
  </si>
  <si>
    <t>50A-203-180</t>
  </si>
  <si>
    <t>50A-203-211</t>
  </si>
  <si>
    <t>50Z-181-180</t>
  </si>
  <si>
    <t>50Z-203-180</t>
  </si>
  <si>
    <t>510-141-180</t>
  </si>
  <si>
    <t>510-141-211</t>
  </si>
  <si>
    <t>510-171-422</t>
  </si>
  <si>
    <t>510-181-113</t>
  </si>
  <si>
    <t>510-186-411</t>
  </si>
  <si>
    <t>510-186-459</t>
  </si>
  <si>
    <t>510-203-180</t>
  </si>
  <si>
    <t>510-203-211</t>
  </si>
  <si>
    <t>51A-171-462</t>
  </si>
  <si>
    <t>51A-173-311</t>
  </si>
  <si>
    <t>51A-203-180</t>
  </si>
  <si>
    <t>51A-203-211</t>
  </si>
  <si>
    <t>51B-141-180</t>
  </si>
  <si>
    <t>51B-141-211</t>
  </si>
  <si>
    <t>51B-203-180</t>
  </si>
  <si>
    <t>51B-203-211</t>
  </si>
  <si>
    <t>520-141-180</t>
  </si>
  <si>
    <t>520-141-211</t>
  </si>
  <si>
    <t>520-181-331</t>
  </si>
  <si>
    <t>520-203-180</t>
  </si>
  <si>
    <t>520-203-211</t>
  </si>
  <si>
    <t>530-141-180</t>
  </si>
  <si>
    <t>530-141-211</t>
  </si>
  <si>
    <t>530-203-180</t>
  </si>
  <si>
    <t>530-203-211</t>
  </si>
  <si>
    <t>53B-141-180</t>
  </si>
  <si>
    <t>53B-141-211</t>
  </si>
  <si>
    <t>53B-203-180</t>
  </si>
  <si>
    <t>53B-203-211</t>
  </si>
  <si>
    <t>53C-141-180</t>
  </si>
  <si>
    <t>53C-141-211</t>
  </si>
  <si>
    <t>53C-173-317</t>
  </si>
  <si>
    <t>53C-181-411</t>
  </si>
  <si>
    <t>53C-203-180</t>
  </si>
  <si>
    <t>53C-203-211</t>
  </si>
  <si>
    <t>540-141-180</t>
  </si>
  <si>
    <t>540-141-211</t>
  </si>
  <si>
    <t>540-163-162</t>
  </si>
  <si>
    <t>540-203-180</t>
  </si>
  <si>
    <t>540-203-211</t>
  </si>
  <si>
    <t>54A-141-180</t>
  </si>
  <si>
    <t>54A-141-211</t>
  </si>
  <si>
    <t>54A-181-197</t>
  </si>
  <si>
    <t>54A-203-180</t>
  </si>
  <si>
    <t>54A-203-211</t>
  </si>
  <si>
    <t>550-141-180</t>
  </si>
  <si>
    <t>550-141-211</t>
  </si>
  <si>
    <t>550-174-180</t>
  </si>
  <si>
    <t>550-174-211</t>
  </si>
  <si>
    <t>550-185-121</t>
  </si>
  <si>
    <t>550-185-211</t>
  </si>
  <si>
    <t>550-185-221</t>
  </si>
  <si>
    <t>550-203-180</t>
  </si>
  <si>
    <t>550-203-211</t>
  </si>
  <si>
    <t>55A-141-211</t>
  </si>
  <si>
    <t>55A-203-180</t>
  </si>
  <si>
    <t>55A-203-211</t>
  </si>
  <si>
    <t>560-141-180</t>
  </si>
  <si>
    <t>560-141-211</t>
  </si>
  <si>
    <t>560-181-313</t>
  </si>
  <si>
    <t>560-184-180</t>
  </si>
  <si>
    <t>560-184-211</t>
  </si>
  <si>
    <t>560-184-392</t>
  </si>
  <si>
    <t>560-185-180</t>
  </si>
  <si>
    <t>560-185-211</t>
  </si>
  <si>
    <t>560-186-180</t>
  </si>
  <si>
    <t>560-186-211</t>
  </si>
  <si>
    <t>560-203-180</t>
  </si>
  <si>
    <t>560-203-211</t>
  </si>
  <si>
    <t>570-141-180</t>
  </si>
  <si>
    <t>570-141-211</t>
  </si>
  <si>
    <t>570-203-180</t>
  </si>
  <si>
    <t>570-203-211</t>
  </si>
  <si>
    <t>580-163-129_2</t>
  </si>
  <si>
    <t>580-171-129_1</t>
  </si>
  <si>
    <t>580-171-341</t>
  </si>
  <si>
    <t>580-171-461</t>
  </si>
  <si>
    <t>580-181-129_2</t>
  </si>
  <si>
    <t>580-181-311</t>
  </si>
  <si>
    <t>580-181-461</t>
  </si>
  <si>
    <t>580-203-180</t>
  </si>
  <si>
    <t>580-203-211</t>
  </si>
  <si>
    <t>58B-203-180</t>
  </si>
  <si>
    <t>58B-203-211</t>
  </si>
  <si>
    <t>590-141-180</t>
  </si>
  <si>
    <t>590-141-211</t>
  </si>
  <si>
    <t>590-203-180</t>
  </si>
  <si>
    <t>590-203-211</t>
  </si>
  <si>
    <t>600-141-180</t>
  </si>
  <si>
    <t>600-141-211</t>
  </si>
  <si>
    <t>600-169-129_2</t>
  </si>
  <si>
    <t>600-181-151</t>
  </si>
  <si>
    <t>600-181-153</t>
  </si>
  <si>
    <t>600-181-312</t>
  </si>
  <si>
    <t>600-181-411</t>
  </si>
  <si>
    <t>600-185-192</t>
  </si>
  <si>
    <t>600-185-211</t>
  </si>
  <si>
    <t>600-185-221</t>
  </si>
  <si>
    <t>600-185-232</t>
  </si>
  <si>
    <t>600-185-312</t>
  </si>
  <si>
    <t>600-185-392</t>
  </si>
  <si>
    <t>600-203-180</t>
  </si>
  <si>
    <t>600-203-211</t>
  </si>
  <si>
    <t>60B-181-180</t>
  </si>
  <si>
    <t>60B-181-211</t>
  </si>
  <si>
    <t>60B-203-180</t>
  </si>
  <si>
    <t>60B-203-211</t>
  </si>
  <si>
    <t>60D-141-180</t>
  </si>
  <si>
    <t>60D-141-211</t>
  </si>
  <si>
    <t>60D-182-542</t>
  </si>
  <si>
    <t>60D-203-180</t>
  </si>
  <si>
    <t>60D-203-211</t>
  </si>
  <si>
    <t>60F-141-180</t>
  </si>
  <si>
    <t>60F-141-211</t>
  </si>
  <si>
    <t>60F-203-180</t>
  </si>
  <si>
    <t>60F-203-211</t>
  </si>
  <si>
    <t>60G-141-180</t>
  </si>
  <si>
    <t>60G-141-211</t>
  </si>
  <si>
    <t>60G-203-180</t>
  </si>
  <si>
    <t>60G-203-211</t>
  </si>
  <si>
    <t>60I-203-180</t>
  </si>
  <si>
    <t>60I-203-211</t>
  </si>
  <si>
    <t>60J-141-180</t>
  </si>
  <si>
    <t>60J-141-211</t>
  </si>
  <si>
    <t>60J-203-180</t>
  </si>
  <si>
    <t>60J-203-211</t>
  </si>
  <si>
    <t>60K-141-180</t>
  </si>
  <si>
    <t>60K-141-211</t>
  </si>
  <si>
    <t>60K-203-180</t>
  </si>
  <si>
    <t>60K-203-211</t>
  </si>
  <si>
    <t>60L-141-180</t>
  </si>
  <si>
    <t>60L-141-211</t>
  </si>
  <si>
    <t>60L-203-180</t>
  </si>
  <si>
    <t>60L-203-211</t>
  </si>
  <si>
    <t>60M-141-180</t>
  </si>
  <si>
    <t>60M-141-211</t>
  </si>
  <si>
    <t>60M-173-317</t>
  </si>
  <si>
    <t>60M-203-180</t>
  </si>
  <si>
    <t>60M-203-211</t>
  </si>
  <si>
    <t>60N-141-180</t>
  </si>
  <si>
    <t>60N-203-180</t>
  </si>
  <si>
    <t>60P-203-180</t>
  </si>
  <si>
    <t>60P-203-211</t>
  </si>
  <si>
    <t>60Q-141-180</t>
  </si>
  <si>
    <t>60Q-141-211</t>
  </si>
  <si>
    <t>60Q-173-311</t>
  </si>
  <si>
    <t>60Q-203-180</t>
  </si>
  <si>
    <t>60S-141-180</t>
  </si>
  <si>
    <t>60S-141-211</t>
  </si>
  <si>
    <t>60S-203-180</t>
  </si>
  <si>
    <t>60S-203-211</t>
  </si>
  <si>
    <t>60U-141-180</t>
  </si>
  <si>
    <t>60U-141-211</t>
  </si>
  <si>
    <t>60U-171-146</t>
  </si>
  <si>
    <t>60U-171-211</t>
  </si>
  <si>
    <t>60U-181-180</t>
  </si>
  <si>
    <t>60U-181-311</t>
  </si>
  <si>
    <t>60U-203-180</t>
  </si>
  <si>
    <t>60U-203-211</t>
  </si>
  <si>
    <t>60Y-141-180</t>
  </si>
  <si>
    <t>60Y-141-211</t>
  </si>
  <si>
    <t>60Y-181-180</t>
  </si>
  <si>
    <t>60Y-203-180</t>
  </si>
  <si>
    <t>60Z-181-180</t>
  </si>
  <si>
    <t>60Z-181-229</t>
  </si>
  <si>
    <t>60Z-203-180</t>
  </si>
  <si>
    <t>60Z-203-211</t>
  </si>
  <si>
    <t>610-181-180</t>
  </si>
  <si>
    <t>610-203-180</t>
  </si>
  <si>
    <t>610-203-211</t>
  </si>
  <si>
    <t>61J-203-180</t>
  </si>
  <si>
    <t>61J-203-211</t>
  </si>
  <si>
    <t>61K-141-180</t>
  </si>
  <si>
    <t>61K-141-211</t>
  </si>
  <si>
    <t>61L-141-180</t>
  </si>
  <si>
    <t>61L-141-211</t>
  </si>
  <si>
    <t>61L-181-180</t>
  </si>
  <si>
    <t>61L-181-311</t>
  </si>
  <si>
    <t>61L-203-180</t>
  </si>
  <si>
    <t>61L-203-211</t>
  </si>
  <si>
    <t>61N-203-180</t>
  </si>
  <si>
    <t>61N-203-211</t>
  </si>
  <si>
    <t>61P-203-180</t>
  </si>
  <si>
    <t>61P-203-211</t>
  </si>
  <si>
    <t>61Q-141-180</t>
  </si>
  <si>
    <t>61Q-141-211</t>
  </si>
  <si>
    <t>61Q-181-233</t>
  </si>
  <si>
    <t>61Q-203-180</t>
  </si>
  <si>
    <t>61Q-203-211</t>
  </si>
  <si>
    <t>61R-141-180</t>
  </si>
  <si>
    <t>61R-141-211</t>
  </si>
  <si>
    <t>61R-203-180</t>
  </si>
  <si>
    <t>61R-203-211</t>
  </si>
  <si>
    <t>61S-141-180</t>
  </si>
  <si>
    <t>61S-141-211</t>
  </si>
  <si>
    <t>61S-203-180</t>
  </si>
  <si>
    <t>61S-203-211</t>
  </si>
  <si>
    <t>61T-203-180</t>
  </si>
  <si>
    <t>61U-141-180</t>
  </si>
  <si>
    <t>61U-141-211</t>
  </si>
  <si>
    <t>61U-203-180</t>
  </si>
  <si>
    <t>61U-203-211</t>
  </si>
  <si>
    <t>61V-141-180</t>
  </si>
  <si>
    <t>61V-203-180</t>
  </si>
  <si>
    <t>61W-169-317</t>
  </si>
  <si>
    <t>61W-203-180</t>
  </si>
  <si>
    <t>61W-203-211</t>
  </si>
  <si>
    <t>61X-181-211</t>
  </si>
  <si>
    <t>61X-181-229</t>
  </si>
  <si>
    <t>61X-181-231</t>
  </si>
  <si>
    <t>61Y-141-180</t>
  </si>
  <si>
    <t>61Y-203-180</t>
  </si>
  <si>
    <t>620-171-180</t>
  </si>
  <si>
    <t>620-171-211</t>
  </si>
  <si>
    <t>62A-141-180</t>
  </si>
  <si>
    <t>62A-141-211</t>
  </si>
  <si>
    <t>62A-181-180</t>
  </si>
  <si>
    <t>62A-181-211</t>
  </si>
  <si>
    <t>62A-203-180</t>
  </si>
  <si>
    <t>62A-203-211</t>
  </si>
  <si>
    <t>62J-141-180</t>
  </si>
  <si>
    <t>62J-141-211</t>
  </si>
  <si>
    <t>62J-181-233</t>
  </si>
  <si>
    <t>62J-203-180</t>
  </si>
  <si>
    <t>62J-203-211</t>
  </si>
  <si>
    <t>62K-141-180</t>
  </si>
  <si>
    <t>62K-203-180</t>
  </si>
  <si>
    <t>62L-203-180</t>
  </si>
  <si>
    <t>62L-203-211</t>
  </si>
  <si>
    <t>630-141-180</t>
  </si>
  <si>
    <t>630-141-211</t>
  </si>
  <si>
    <t>630-174-180</t>
  </si>
  <si>
    <t>630-174-211</t>
  </si>
  <si>
    <t>630-181-541</t>
  </si>
  <si>
    <t>630-186-146</t>
  </si>
  <si>
    <t>630-186-211</t>
  </si>
  <si>
    <t>630-203-180</t>
  </si>
  <si>
    <t>630-203-211</t>
  </si>
  <si>
    <t>63A-141-180</t>
  </si>
  <si>
    <t>63A-141-211</t>
  </si>
  <si>
    <t>63A-182-173</t>
  </si>
  <si>
    <t>63A-182-211</t>
  </si>
  <si>
    <t>63A-182-422</t>
  </si>
  <si>
    <t>63A-182-462</t>
  </si>
  <si>
    <t>63B-203-180</t>
  </si>
  <si>
    <t>63B-203-211</t>
  </si>
  <si>
    <t>63C-141-180</t>
  </si>
  <si>
    <t>63C-141-211</t>
  </si>
  <si>
    <t>63C-172-146</t>
  </si>
  <si>
    <t>63C-172-211</t>
  </si>
  <si>
    <t>63C-182-141</t>
  </si>
  <si>
    <t>63C-182-162</t>
  </si>
  <si>
    <t>63C-203-180</t>
  </si>
  <si>
    <t>63C-203-211</t>
  </si>
  <si>
    <t>640-141-180</t>
  </si>
  <si>
    <t>640-141-211</t>
  </si>
  <si>
    <t>640-163-180</t>
  </si>
  <si>
    <t>640-163-472</t>
  </si>
  <si>
    <t>640-171-472</t>
  </si>
  <si>
    <t>640-174-180</t>
  </si>
  <si>
    <t>640-174-183</t>
  </si>
  <si>
    <t>640-174-211</t>
  </si>
  <si>
    <t>640-174-221</t>
  </si>
  <si>
    <t>640-181-180</t>
  </si>
  <si>
    <t>640-203-180</t>
  </si>
  <si>
    <t>640-203-211</t>
  </si>
  <si>
    <t>64A-141-180</t>
  </si>
  <si>
    <t>64A-141-211</t>
  </si>
  <si>
    <t>64A-171-231</t>
  </si>
  <si>
    <t>64A-181-180</t>
  </si>
  <si>
    <t>64A-181-229</t>
  </si>
  <si>
    <t>64A-203-180</t>
  </si>
  <si>
    <t>64A-203-211</t>
  </si>
  <si>
    <t>650-141-180</t>
  </si>
  <si>
    <t>650-141-211</t>
  </si>
  <si>
    <t>650-166-418</t>
  </si>
  <si>
    <t>650-181-180</t>
  </si>
  <si>
    <t>650-185-311</t>
  </si>
  <si>
    <t>650-185-312</t>
  </si>
  <si>
    <t>650-203-180</t>
  </si>
  <si>
    <t>650-203-211</t>
  </si>
  <si>
    <t>65A-171-311</t>
  </si>
  <si>
    <t>65A-203-180</t>
  </si>
  <si>
    <t>65A-203-211</t>
  </si>
  <si>
    <t>65B-141-180</t>
  </si>
  <si>
    <t>65B-203-180</t>
  </si>
  <si>
    <t>65C-141-180</t>
  </si>
  <si>
    <t>65C-141-211</t>
  </si>
  <si>
    <t>65C-203-180</t>
  </si>
  <si>
    <t>65C-203-211</t>
  </si>
  <si>
    <t>65D-141-180</t>
  </si>
  <si>
    <t>65D-141-211</t>
  </si>
  <si>
    <t>65D-203-180</t>
  </si>
  <si>
    <t>65D-203-211</t>
  </si>
  <si>
    <t>65F-141-180</t>
  </si>
  <si>
    <t>65F-203-180</t>
  </si>
  <si>
    <t>65G-203-180</t>
  </si>
  <si>
    <t>65G-203-211</t>
  </si>
  <si>
    <t>65Z-203-180</t>
  </si>
  <si>
    <t>65Z-203-211</t>
  </si>
  <si>
    <t>660-171-180</t>
  </si>
  <si>
    <t>660-171-472</t>
  </si>
  <si>
    <t>660-203-180</t>
  </si>
  <si>
    <t>660-203-211</t>
  </si>
  <si>
    <t>66A-141-180</t>
  </si>
  <si>
    <t>66A-141-211</t>
  </si>
  <si>
    <t>66A-203-180</t>
  </si>
  <si>
    <t>66A-203-211</t>
  </si>
  <si>
    <t>670-141-180</t>
  </si>
  <si>
    <t>670-141-211</t>
  </si>
  <si>
    <t>670-203-180</t>
  </si>
  <si>
    <t>670-203-211</t>
  </si>
  <si>
    <t>67B-141-180</t>
  </si>
  <si>
    <t>67B-141-211</t>
  </si>
  <si>
    <t>67B-181-312</t>
  </si>
  <si>
    <t>67B-203-180</t>
  </si>
  <si>
    <t>680-203-180</t>
  </si>
  <si>
    <t>680-203-211</t>
  </si>
  <si>
    <t>681-141-180</t>
  </si>
  <si>
    <t>681-141-211</t>
  </si>
  <si>
    <t>681-171-183</t>
  </si>
  <si>
    <t>681-174-183</t>
  </si>
  <si>
    <t>681-174-211</t>
  </si>
  <si>
    <t>681-174-221</t>
  </si>
  <si>
    <t>681-203-180</t>
  </si>
  <si>
    <t>681-203-211</t>
  </si>
  <si>
    <t>68A-203-180</t>
  </si>
  <si>
    <t>68A-203-211</t>
  </si>
  <si>
    <t>68C-141-180</t>
  </si>
  <si>
    <t>68C-141-211</t>
  </si>
  <si>
    <t>68C-172-180</t>
  </si>
  <si>
    <t>68C-203-180</t>
  </si>
  <si>
    <t>68C-203-211</t>
  </si>
  <si>
    <t>690-141-180</t>
  </si>
  <si>
    <t>690-141-211</t>
  </si>
  <si>
    <t>690-203-180</t>
  </si>
  <si>
    <t>690-203-211</t>
  </si>
  <si>
    <t>69A-141-180</t>
  </si>
  <si>
    <t>69A-141-211</t>
  </si>
  <si>
    <t>69A-173-317</t>
  </si>
  <si>
    <t>69A-181-180</t>
  </si>
  <si>
    <t>69A-185-311</t>
  </si>
  <si>
    <t>69A-203-180</t>
  </si>
  <si>
    <t>69A-203-211</t>
  </si>
  <si>
    <t>700-141-180</t>
  </si>
  <si>
    <t>700-141-211</t>
  </si>
  <si>
    <t>700-163-472</t>
  </si>
  <si>
    <t>700-167-472</t>
  </si>
  <si>
    <t>700-171-414</t>
  </si>
  <si>
    <t>700-181-392</t>
  </si>
  <si>
    <t>700-203-180</t>
  </si>
  <si>
    <t>700-203-211</t>
  </si>
  <si>
    <t>70A-141-180</t>
  </si>
  <si>
    <t>710-174-180</t>
  </si>
  <si>
    <t>710-174-211</t>
  </si>
  <si>
    <t>710-174-311</t>
  </si>
  <si>
    <t>710-181-145</t>
  </si>
  <si>
    <t>710-203-180</t>
  </si>
  <si>
    <t>710-203-211</t>
  </si>
  <si>
    <t>720-141-180</t>
  </si>
  <si>
    <t>720-141-211</t>
  </si>
  <si>
    <t>720-171-461</t>
  </si>
  <si>
    <t>720-181-523</t>
  </si>
  <si>
    <t>720-185-411</t>
  </si>
  <si>
    <t>720-203-180</t>
  </si>
  <si>
    <t>720-203-211</t>
  </si>
  <si>
    <t>730-186-121</t>
  </si>
  <si>
    <t>730-186-211</t>
  </si>
  <si>
    <t>730-186-221</t>
  </si>
  <si>
    <t>730-186-231</t>
  </si>
  <si>
    <t>730-203-180</t>
  </si>
  <si>
    <t>730-203-211</t>
  </si>
  <si>
    <t>73A-203-180</t>
  </si>
  <si>
    <t>73A-203-211</t>
  </si>
  <si>
    <t>73B-141-180</t>
  </si>
  <si>
    <t>73B-141-211</t>
  </si>
  <si>
    <t>73B-203-180</t>
  </si>
  <si>
    <t>73B-203-211</t>
  </si>
  <si>
    <t>740-170-221</t>
  </si>
  <si>
    <t>740-171-129_1</t>
  </si>
  <si>
    <t>740-171-129_2</t>
  </si>
  <si>
    <t>740-171-167</t>
  </si>
  <si>
    <t>740-171-180</t>
  </si>
  <si>
    <t>740-171-184</t>
  </si>
  <si>
    <t>740-171-459</t>
  </si>
  <si>
    <t>740-171-461</t>
  </si>
  <si>
    <t>740-171-462</t>
  </si>
  <si>
    <t>740-173-317</t>
  </si>
  <si>
    <t>740-181-129_2</t>
  </si>
  <si>
    <t>740-203-180</t>
  </si>
  <si>
    <t>740-203-211</t>
  </si>
  <si>
    <t>74C-141-180</t>
  </si>
  <si>
    <t>74C-141-211</t>
  </si>
  <si>
    <t>74C-203-180</t>
  </si>
  <si>
    <t>74C-203-211</t>
  </si>
  <si>
    <t>74Z-181-411</t>
  </si>
  <si>
    <t>750-141-180</t>
  </si>
  <si>
    <t>750-141-211</t>
  </si>
  <si>
    <t>750-171-152</t>
  </si>
  <si>
    <t>750-203-180</t>
  </si>
  <si>
    <t>750-203-211</t>
  </si>
  <si>
    <t>760-141-180</t>
  </si>
  <si>
    <t>760-141-211</t>
  </si>
  <si>
    <t>760-171-312</t>
  </si>
  <si>
    <t>760-181-151</t>
  </si>
  <si>
    <t>760-181-180</t>
  </si>
  <si>
    <t>760-181-312</t>
  </si>
  <si>
    <t>760-181-418</t>
  </si>
  <si>
    <t>760-184-423</t>
  </si>
  <si>
    <t>760-186-121</t>
  </si>
  <si>
    <t>760-186-211</t>
  </si>
  <si>
    <t>760-186-221</t>
  </si>
  <si>
    <t>760-186-231</t>
  </si>
  <si>
    <t>760-203-180</t>
  </si>
  <si>
    <t>760-203-211</t>
  </si>
  <si>
    <t>761-141-180</t>
  </si>
  <si>
    <t>761-141-211</t>
  </si>
  <si>
    <t>761-171-461</t>
  </si>
  <si>
    <t>761-203-180</t>
  </si>
  <si>
    <t>761-203-211</t>
  </si>
  <si>
    <t>76A-203-180</t>
  </si>
  <si>
    <t>76A-203-211</t>
  </si>
  <si>
    <t>770-141-180</t>
  </si>
  <si>
    <t>770-141-211</t>
  </si>
  <si>
    <t>770-174-392</t>
  </si>
  <si>
    <t>770-183-311</t>
  </si>
  <si>
    <t>770-183-411</t>
  </si>
  <si>
    <t>770-203-180</t>
  </si>
  <si>
    <t>770-203-211</t>
  </si>
  <si>
    <t>780-141-180</t>
  </si>
  <si>
    <t>780-141-211</t>
  </si>
  <si>
    <t>780-181-180</t>
  </si>
  <si>
    <t>780-203-180</t>
  </si>
  <si>
    <t>780-203-211</t>
  </si>
  <si>
    <t>78A-141-180</t>
  </si>
  <si>
    <t>78B-141-180</t>
  </si>
  <si>
    <t>78B-141-211</t>
  </si>
  <si>
    <t>790-141-180</t>
  </si>
  <si>
    <t>790-141-211</t>
  </si>
  <si>
    <t>790-203-180</t>
  </si>
  <si>
    <t>790-203-211</t>
  </si>
  <si>
    <t>79A-141-180</t>
  </si>
  <si>
    <t>79A-141-211</t>
  </si>
  <si>
    <t>79A-203-180</t>
  </si>
  <si>
    <t>79A-203-211</t>
  </si>
  <si>
    <t>79Z-181-121</t>
  </si>
  <si>
    <t>79Z-181-180</t>
  </si>
  <si>
    <t>79Z-181-184</t>
  </si>
  <si>
    <t>79Z-203-180</t>
  </si>
  <si>
    <t>79Z-203-211</t>
  </si>
  <si>
    <t>800-141-180</t>
  </si>
  <si>
    <t>800-141-211</t>
  </si>
  <si>
    <t>800-181-312</t>
  </si>
  <si>
    <t>800-185-311</t>
  </si>
  <si>
    <t>800-203-180</t>
  </si>
  <si>
    <t>800-203-211</t>
  </si>
  <si>
    <t>80C-141-180</t>
  </si>
  <si>
    <t>80C-141-211</t>
  </si>
  <si>
    <t>80C-203-180</t>
  </si>
  <si>
    <t>80C-203-211</t>
  </si>
  <si>
    <t>810-141-180</t>
  </si>
  <si>
    <t>810-141-211</t>
  </si>
  <si>
    <t>810-163-129_2</t>
  </si>
  <si>
    <t>810-169-129_2</t>
  </si>
  <si>
    <t>810-171-129_2</t>
  </si>
  <si>
    <t>810-203-180</t>
  </si>
  <si>
    <t>810-203-211</t>
  </si>
  <si>
    <t>81A-181-180</t>
  </si>
  <si>
    <t>81A-203-180</t>
  </si>
  <si>
    <t>81A-203-211</t>
  </si>
  <si>
    <t>81B-166-418</t>
  </si>
  <si>
    <t>81B-171-121</t>
  </si>
  <si>
    <t>81B-171-173</t>
  </si>
  <si>
    <t>81B-171-211</t>
  </si>
  <si>
    <t>81B-181-121</t>
  </si>
  <si>
    <t>81B-181-152</t>
  </si>
  <si>
    <t>81B-203-180</t>
  </si>
  <si>
    <t>81B-203-211</t>
  </si>
  <si>
    <t>820-141-180</t>
  </si>
  <si>
    <t>820-141-211</t>
  </si>
  <si>
    <t>820-163-181</t>
  </si>
  <si>
    <t>820-171-181</t>
  </si>
  <si>
    <t>820-181-422</t>
  </si>
  <si>
    <t>820-203-180</t>
  </si>
  <si>
    <t>820-203-211</t>
  </si>
  <si>
    <t>821-141-180</t>
  </si>
  <si>
    <t>821-141-211</t>
  </si>
  <si>
    <t>821-171-184</t>
  </si>
  <si>
    <t>821-181-180</t>
  </si>
  <si>
    <t>821-181-181</t>
  </si>
  <si>
    <t>821-181-311</t>
  </si>
  <si>
    <t>821-203-180</t>
  </si>
  <si>
    <t>821-203-211</t>
  </si>
  <si>
    <t>830-141-180</t>
  </si>
  <si>
    <t>830-141-211</t>
  </si>
  <si>
    <t>830-165-418</t>
  </si>
  <si>
    <t>830-181-181</t>
  </si>
  <si>
    <t>830-181-211</t>
  </si>
  <si>
    <t>830-181-221</t>
  </si>
  <si>
    <t>830-203-180</t>
  </si>
  <si>
    <t>830-203-211</t>
  </si>
  <si>
    <t>840-141-180</t>
  </si>
  <si>
    <t>840-141-211</t>
  </si>
  <si>
    <t>840-171-129_2</t>
  </si>
  <si>
    <t>840-171-180</t>
  </si>
  <si>
    <t>840-181-129_2</t>
  </si>
  <si>
    <t>840-203-180</t>
  </si>
  <si>
    <t>840-203-211</t>
  </si>
  <si>
    <t>84B-141-180</t>
  </si>
  <si>
    <t>84B-141-211</t>
  </si>
  <si>
    <t>84B-182-180</t>
  </si>
  <si>
    <t>84B-182-211</t>
  </si>
  <si>
    <t>84B-182-422</t>
  </si>
  <si>
    <t>84B-182-461</t>
  </si>
  <si>
    <t>84B-203-180</t>
  </si>
  <si>
    <t>84B-203-211</t>
  </si>
  <si>
    <t>850-169-180</t>
  </si>
  <si>
    <t>850-171-462</t>
  </si>
  <si>
    <t>850-181-462</t>
  </si>
  <si>
    <t>850-186-411</t>
  </si>
  <si>
    <t>850-203-180</t>
  </si>
  <si>
    <t>850-203-211</t>
  </si>
  <si>
    <t>860-141-180</t>
  </si>
  <si>
    <t>860-141-211</t>
  </si>
  <si>
    <t>860-171-114</t>
  </si>
  <si>
    <t>860-171-129_2</t>
  </si>
  <si>
    <t>860-171-173</t>
  </si>
  <si>
    <t>860-171-343</t>
  </si>
  <si>
    <t>860-184-411</t>
  </si>
  <si>
    <t>860-203-180</t>
  </si>
  <si>
    <t>860-203-211</t>
  </si>
  <si>
    <t>861-141-180</t>
  </si>
  <si>
    <t>861-141-211</t>
  </si>
  <si>
    <t>861-163-129_2</t>
  </si>
  <si>
    <t>861-171-129_2</t>
  </si>
  <si>
    <t>861-171-180</t>
  </si>
  <si>
    <t>861-181-129_2</t>
  </si>
  <si>
    <t>861-203-180</t>
  </si>
  <si>
    <t>861-203-211</t>
  </si>
  <si>
    <t>862-141-180</t>
  </si>
  <si>
    <t>862-141-211</t>
  </si>
  <si>
    <t>862-203-180</t>
  </si>
  <si>
    <t>862-203-211</t>
  </si>
  <si>
    <t>86T-182-532</t>
  </si>
  <si>
    <t>86T-182-541</t>
  </si>
  <si>
    <t>86T-185-141</t>
  </si>
  <si>
    <t>86T-185-211</t>
  </si>
  <si>
    <t>86T-185-221</t>
  </si>
  <si>
    <t>86T-203-180</t>
  </si>
  <si>
    <t>86T-203-211</t>
  </si>
  <si>
    <t>870-169-129_2</t>
  </si>
  <si>
    <t>870-181-522</t>
  </si>
  <si>
    <t>870-203-180</t>
  </si>
  <si>
    <t>870-203-211</t>
  </si>
  <si>
    <t>87A-203-180</t>
  </si>
  <si>
    <t>87A-203-211</t>
  </si>
  <si>
    <t>880-171-311</t>
  </si>
  <si>
    <t>880-181-180</t>
  </si>
  <si>
    <t>880-203-180</t>
  </si>
  <si>
    <t>880-203-211</t>
  </si>
  <si>
    <t>88A-141-180</t>
  </si>
  <si>
    <t>88A-141-211</t>
  </si>
  <si>
    <t>88A-203-180</t>
  </si>
  <si>
    <t>88A-203-211</t>
  </si>
  <si>
    <t>890-181-183</t>
  </si>
  <si>
    <t>890-181-411</t>
  </si>
  <si>
    <t>890-203-180</t>
  </si>
  <si>
    <t>890-203-211</t>
  </si>
  <si>
    <t>900-141-180</t>
  </si>
  <si>
    <t>900-141-211</t>
  </si>
  <si>
    <t>900-163-180</t>
  </si>
  <si>
    <t>900-203-180</t>
  </si>
  <si>
    <t>900-203-211</t>
  </si>
  <si>
    <t>90A-141-180</t>
  </si>
  <si>
    <t>90A-141-211</t>
  </si>
  <si>
    <t>90A-186-411</t>
  </si>
  <si>
    <t>90A-203-180</t>
  </si>
  <si>
    <t>90A-203-211</t>
  </si>
  <si>
    <t>90B-182-148</t>
  </si>
  <si>
    <t>90B-182-211</t>
  </si>
  <si>
    <t>90B-182-411</t>
  </si>
  <si>
    <t>90B-182-418</t>
  </si>
  <si>
    <t>90B-203-180</t>
  </si>
  <si>
    <t>90C-141-180</t>
  </si>
  <si>
    <t>90C-203-180</t>
  </si>
  <si>
    <t>90D-141-180</t>
  </si>
  <si>
    <t>90D-141-211</t>
  </si>
  <si>
    <t>90D-181-180</t>
  </si>
  <si>
    <t>90D-181-211</t>
  </si>
  <si>
    <t>90D-203-180</t>
  </si>
  <si>
    <t>90D-203-211</t>
  </si>
  <si>
    <t>90F-141-180</t>
  </si>
  <si>
    <t>90F-141-211</t>
  </si>
  <si>
    <t>90F-203-180</t>
  </si>
  <si>
    <t>90F-203-211</t>
  </si>
  <si>
    <t>910-171-541</t>
  </si>
  <si>
    <t>910-181-180</t>
  </si>
  <si>
    <t>910-181-211</t>
  </si>
  <si>
    <t>910-203-180</t>
  </si>
  <si>
    <t>910-203-211</t>
  </si>
  <si>
    <t>91A-181-462</t>
  </si>
  <si>
    <t>91A-203-180</t>
  </si>
  <si>
    <t>91A-203-211</t>
  </si>
  <si>
    <t>91B-203-180</t>
  </si>
  <si>
    <t>91B-203-211</t>
  </si>
  <si>
    <t>920-141-180</t>
  </si>
  <si>
    <t>920-141-211</t>
  </si>
  <si>
    <t>920-163-129_2</t>
  </si>
  <si>
    <t>920-163-351</t>
  </si>
  <si>
    <t>920-169-129_2</t>
  </si>
  <si>
    <t>920-169-180</t>
  </si>
  <si>
    <t>920-171-129_2</t>
  </si>
  <si>
    <t>920-171-192</t>
  </si>
  <si>
    <t>920-171-411</t>
  </si>
  <si>
    <t>920-181-129_2</t>
  </si>
  <si>
    <t>920-181-180</t>
  </si>
  <si>
    <t>920-203-180</t>
  </si>
  <si>
    <t>920-203-211</t>
  </si>
  <si>
    <t>92B-141-180</t>
  </si>
  <si>
    <t>92B-141-211</t>
  </si>
  <si>
    <t>92B-203-180</t>
  </si>
  <si>
    <t>92B-203-211</t>
  </si>
  <si>
    <t>92D-141-180</t>
  </si>
  <si>
    <t>92D-141-211</t>
  </si>
  <si>
    <t>92D-203-180</t>
  </si>
  <si>
    <t>92D-203-211</t>
  </si>
  <si>
    <t>92E-141-180</t>
  </si>
  <si>
    <t>92E-141-211</t>
  </si>
  <si>
    <t>92E-182-180</t>
  </si>
  <si>
    <t>92E-182-211</t>
  </si>
  <si>
    <t>92E-203-180</t>
  </si>
  <si>
    <t>92E-203-211</t>
  </si>
  <si>
    <t>92F-141-180</t>
  </si>
  <si>
    <t>92F-141-211</t>
  </si>
  <si>
    <t>92F-203-180</t>
  </si>
  <si>
    <t>92F-203-211</t>
  </si>
  <si>
    <t>92G-182-180</t>
  </si>
  <si>
    <t>92G-182-211</t>
  </si>
  <si>
    <t>92G-182-411</t>
  </si>
  <si>
    <t>92G-203-180</t>
  </si>
  <si>
    <t>92G-203-211</t>
  </si>
  <si>
    <t>92K-203-180</t>
  </si>
  <si>
    <t>92K-203-211</t>
  </si>
  <si>
    <t>92L-141-180</t>
  </si>
  <si>
    <t>92L-141-211</t>
  </si>
  <si>
    <t>92M-141-180</t>
  </si>
  <si>
    <t>92M-141-211</t>
  </si>
  <si>
    <t>92M-203-180</t>
  </si>
  <si>
    <t>92M-203-211</t>
  </si>
  <si>
    <t>92N-203-180</t>
  </si>
  <si>
    <t>92N-203-211</t>
  </si>
  <si>
    <t>92P-141-180</t>
  </si>
  <si>
    <t>92P-141-211</t>
  </si>
  <si>
    <t>92P-203-180</t>
  </si>
  <si>
    <t>92P-203-211</t>
  </si>
  <si>
    <t>92R-141-180</t>
  </si>
  <si>
    <t>92R-141-211</t>
  </si>
  <si>
    <t>92R-182-418</t>
  </si>
  <si>
    <t>92R-203-180</t>
  </si>
  <si>
    <t>92R-203-211</t>
  </si>
  <si>
    <t>92S-203-180</t>
  </si>
  <si>
    <t>92S-203-211</t>
  </si>
  <si>
    <t>92T-203-180</t>
  </si>
  <si>
    <t>92T-203-211</t>
  </si>
  <si>
    <t>92U-141-180</t>
  </si>
  <si>
    <t>92U-141-211</t>
  </si>
  <si>
    <t>92U-203-180</t>
  </si>
  <si>
    <t>92U-203-211</t>
  </si>
  <si>
    <t>92V-141-180</t>
  </si>
  <si>
    <t>92V-141-211</t>
  </si>
  <si>
    <t>92V-203-180</t>
  </si>
  <si>
    <t>92V-203-211</t>
  </si>
  <si>
    <t>92W-141-180</t>
  </si>
  <si>
    <t>92Y-169-311</t>
  </si>
  <si>
    <t>92Y-182-131</t>
  </si>
  <si>
    <t>92Y-182-180</t>
  </si>
  <si>
    <t>92Y-182-211</t>
  </si>
  <si>
    <t>92Y-182-411</t>
  </si>
  <si>
    <t>92Y-203-180</t>
  </si>
  <si>
    <t>92Y-203-211</t>
  </si>
  <si>
    <t>930-141-180</t>
  </si>
  <si>
    <t>930-141-211</t>
  </si>
  <si>
    <t>930-173-311</t>
  </si>
  <si>
    <t>930-203-180</t>
  </si>
  <si>
    <t>930-203-211</t>
  </si>
  <si>
    <t>93A-141-180</t>
  </si>
  <si>
    <t>93A-141-211</t>
  </si>
  <si>
    <t>93A-171-411</t>
  </si>
  <si>
    <t>93A-203-180</t>
  </si>
  <si>
    <t>93A-203-211</t>
  </si>
  <si>
    <t>93J-203-180</t>
  </si>
  <si>
    <t>93J-203-211</t>
  </si>
  <si>
    <t>93L-141-180</t>
  </si>
  <si>
    <t>93L-141-211</t>
  </si>
  <si>
    <t>93L-171-146</t>
  </si>
  <si>
    <t>93L-171-211</t>
  </si>
  <si>
    <t>93L-181-311</t>
  </si>
  <si>
    <t>93L-203-180</t>
  </si>
  <si>
    <t>93L-203-211</t>
  </si>
  <si>
    <t>93M-141-180</t>
  </si>
  <si>
    <t>93M-141-211</t>
  </si>
  <si>
    <t>93M-203-180</t>
  </si>
  <si>
    <t>93M-203-211</t>
  </si>
  <si>
    <t>93N-141-180</t>
  </si>
  <si>
    <t>93N-203-180</t>
  </si>
  <si>
    <t>93P-141-180</t>
  </si>
  <si>
    <t>93P-141-211</t>
  </si>
  <si>
    <t>93P-203-180</t>
  </si>
  <si>
    <t>93P-203-211</t>
  </si>
  <si>
    <t>93Q-141-180</t>
  </si>
  <si>
    <t>93Q-141-211</t>
  </si>
  <si>
    <t>93Q-203-180</t>
  </si>
  <si>
    <t>93Q-203-211</t>
  </si>
  <si>
    <t>93R-141-180</t>
  </si>
  <si>
    <t>93R-141-211</t>
  </si>
  <si>
    <t>93R-203-180</t>
  </si>
  <si>
    <t>93R-203-211</t>
  </si>
  <si>
    <t>93T-141-180</t>
  </si>
  <si>
    <t>93V-141-180</t>
  </si>
  <si>
    <t>93V-141-211</t>
  </si>
  <si>
    <t>93V-203-180</t>
  </si>
  <si>
    <t>93V-203-211</t>
  </si>
  <si>
    <t>940-171-180</t>
  </si>
  <si>
    <t>940-174-180</t>
  </si>
  <si>
    <t>940-174-211</t>
  </si>
  <si>
    <t>940-181-148</t>
  </si>
  <si>
    <t>940-181-180</t>
  </si>
  <si>
    <t>940-181-231</t>
  </si>
  <si>
    <t>940-203-180</t>
  </si>
  <si>
    <t>940-203-211</t>
  </si>
  <si>
    <t>94A-141-180</t>
  </si>
  <si>
    <t>94A-141-211</t>
  </si>
  <si>
    <t>94A-170-229</t>
  </si>
  <si>
    <t>94A-203-180</t>
  </si>
  <si>
    <t>94A-203-211</t>
  </si>
  <si>
    <t>94Z-141-180</t>
  </si>
  <si>
    <t>94Z-141-211</t>
  </si>
  <si>
    <t>94Z-203-180</t>
  </si>
  <si>
    <t>94Z-203-211</t>
  </si>
  <si>
    <t>950-141-180</t>
  </si>
  <si>
    <t>950-141-211</t>
  </si>
  <si>
    <t>950-181-180</t>
  </si>
  <si>
    <t>950-203-180</t>
  </si>
  <si>
    <t>950-203-211</t>
  </si>
  <si>
    <t>95A-141-180</t>
  </si>
  <si>
    <t>95A-141-211</t>
  </si>
  <si>
    <t>95A-169-317</t>
  </si>
  <si>
    <t>95A-171-143</t>
  </si>
  <si>
    <t>95A-171-180</t>
  </si>
  <si>
    <t>95A-203-180</t>
  </si>
  <si>
    <t>95A-203-211</t>
  </si>
  <si>
    <t>960-165-392</t>
  </si>
  <si>
    <t>960-167-392</t>
  </si>
  <si>
    <t>960-171-461</t>
  </si>
  <si>
    <t>960-181-180</t>
  </si>
  <si>
    <t>960-181-183</t>
  </si>
  <si>
    <t>960-181-211</t>
  </si>
  <si>
    <t>960-181-221</t>
  </si>
  <si>
    <t>960-181-231</t>
  </si>
  <si>
    <t>960-181-311</t>
  </si>
  <si>
    <t>960-181-411</t>
  </si>
  <si>
    <t>960-181-522</t>
  </si>
  <si>
    <t>960-181-523</t>
  </si>
  <si>
    <t>960-203-180</t>
  </si>
  <si>
    <t>960-203-211</t>
  </si>
  <si>
    <t>96C-174-180</t>
  </si>
  <si>
    <t>96C-174-211</t>
  </si>
  <si>
    <t>96C-203-180</t>
  </si>
  <si>
    <t>96C-203-211</t>
  </si>
  <si>
    <t>96F-141-180</t>
  </si>
  <si>
    <t>96F-141-211</t>
  </si>
  <si>
    <t>96F-203-180</t>
  </si>
  <si>
    <t>96F-203-211</t>
  </si>
  <si>
    <t>970-141-180</t>
  </si>
  <si>
    <t>970-141-211</t>
  </si>
  <si>
    <t>970-163-129_2</t>
  </si>
  <si>
    <t>970-169-129_2</t>
  </si>
  <si>
    <t>970-171-221</t>
  </si>
  <si>
    <t>970-171-392</t>
  </si>
  <si>
    <t>970-181-392</t>
  </si>
  <si>
    <t>970-203-180</t>
  </si>
  <si>
    <t>970-203-211</t>
  </si>
  <si>
    <t>980-141-180</t>
  </si>
  <si>
    <t>980-141-211</t>
  </si>
  <si>
    <t>980-185-146</t>
  </si>
  <si>
    <t>980-185-221</t>
  </si>
  <si>
    <t>980-185-231</t>
  </si>
  <si>
    <t>980-203-180</t>
  </si>
  <si>
    <t>980-203-211</t>
  </si>
  <si>
    <t>98A-203-180</t>
  </si>
  <si>
    <t>98A-203-211</t>
  </si>
  <si>
    <t>98B-203-180</t>
  </si>
  <si>
    <t>98B-203-211</t>
  </si>
  <si>
    <t>990-141-180</t>
  </si>
  <si>
    <t>990-141-211</t>
  </si>
  <si>
    <t>990-171-351</t>
  </si>
  <si>
    <t>990-203-180</t>
  </si>
  <si>
    <t>990-203-211</t>
  </si>
  <si>
    <t>995-171-472</t>
  </si>
  <si>
    <t>995-181-180</t>
  </si>
  <si>
    <t>995-203-180</t>
  </si>
  <si>
    <t>995-203-211</t>
  </si>
  <si>
    <t>A39-175-113</t>
  </si>
  <si>
    <t>A39-175-115</t>
  </si>
  <si>
    <t>A39-175-131</t>
  </si>
  <si>
    <t>A39-175-153</t>
  </si>
  <si>
    <t>A39-175-211</t>
  </si>
  <si>
    <t>A39-175-231</t>
  </si>
  <si>
    <t>A39-175-232</t>
  </si>
  <si>
    <t>A39-175-233</t>
  </si>
  <si>
    <t>A39-175-311</t>
  </si>
  <si>
    <t>A39-175-312</t>
  </si>
  <si>
    <t>A39-175-321</t>
  </si>
  <si>
    <t>A39-175-322</t>
  </si>
  <si>
    <t>A39-175-411</t>
  </si>
  <si>
    <t>A39-175-462</t>
  </si>
  <si>
    <t>B95-175-113</t>
  </si>
  <si>
    <t>B95-175-115</t>
  </si>
  <si>
    <t>B95-175-121</t>
  </si>
  <si>
    <t>B95-175-151</t>
  </si>
  <si>
    <t>B95-175-153</t>
  </si>
  <si>
    <t>B95-175-198</t>
  </si>
  <si>
    <t>B95-175-211</t>
  </si>
  <si>
    <t>B95-175-221</t>
  </si>
  <si>
    <t>B95-175-229</t>
  </si>
  <si>
    <t>B95-175-231</t>
  </si>
  <si>
    <t>B95-175-232</t>
  </si>
  <si>
    <t>B95-175-233</t>
  </si>
  <si>
    <t>B95-175-311</t>
  </si>
  <si>
    <t>C41-175-311</t>
  </si>
  <si>
    <t>C41-175-411</t>
  </si>
  <si>
    <t>E30-175-113</t>
  </si>
  <si>
    <t>E30-175-211</t>
  </si>
  <si>
    <t>E30-175-239</t>
  </si>
  <si>
    <t>E30-175-311</t>
  </si>
  <si>
    <t>E30-175-343</t>
  </si>
  <si>
    <t>E30-175-411</t>
  </si>
  <si>
    <t>E30-175-418</t>
  </si>
  <si>
    <t>E30-175-461</t>
  </si>
  <si>
    <t>E30-175-462</t>
  </si>
  <si>
    <t>00A-ALL-131</t>
  </si>
  <si>
    <t>00A-ALL-146</t>
  </si>
  <si>
    <t>00A-ALL-180</t>
  </si>
  <si>
    <t>00B-ALL-180</t>
  </si>
  <si>
    <t>010-ALL-133</t>
  </si>
  <si>
    <t>010-ALL-318</t>
  </si>
  <si>
    <t>01B-ALL-180</t>
  </si>
  <si>
    <t>01B-ALL-211</t>
  </si>
  <si>
    <t>01D-ALL-180</t>
  </si>
  <si>
    <t>01F-ALL-142</t>
  </si>
  <si>
    <t>01F-ALL-180</t>
  </si>
  <si>
    <t>050-ALL-129_2</t>
  </si>
  <si>
    <t>050-ALL-461</t>
  </si>
  <si>
    <t>06B-ALL-177</t>
  </si>
  <si>
    <t>06B-ALL-180</t>
  </si>
  <si>
    <t>06B-ALL-415</t>
  </si>
  <si>
    <t>070-ALL-188</t>
  </si>
  <si>
    <t>080-ALL-129_2</t>
  </si>
  <si>
    <t>080-ALL-180</t>
  </si>
  <si>
    <t>08A-ALL-180</t>
  </si>
  <si>
    <t>08A-ALL-211</t>
  </si>
  <si>
    <t>090-ALL-129_2</t>
  </si>
  <si>
    <t>09A-ALL-551</t>
  </si>
  <si>
    <t>09B-ALL-211</t>
  </si>
  <si>
    <t>100-ALL-326</t>
  </si>
  <si>
    <t>10A-ALL-180</t>
  </si>
  <si>
    <t>10B-ALL-180</t>
  </si>
  <si>
    <t>110-ALL-313</t>
  </si>
  <si>
    <t>111-ALL-129_2</t>
  </si>
  <si>
    <t>111-ALL-472</t>
  </si>
  <si>
    <t>11A-ALL-180</t>
  </si>
  <si>
    <t>11C-ALL-180</t>
  </si>
  <si>
    <t>11D-ALL-180</t>
  </si>
  <si>
    <t>11F-ALL-180</t>
  </si>
  <si>
    <t>11F-ALL-211</t>
  </si>
  <si>
    <t>11K-ALL-180</t>
  </si>
  <si>
    <t>12A-ALL-180</t>
  </si>
  <si>
    <t>130-ALL-129_2</t>
  </si>
  <si>
    <t>132-ALL-129_2</t>
  </si>
  <si>
    <t>13A-ALL-180</t>
  </si>
  <si>
    <t>13B-ALL-131</t>
  </si>
  <si>
    <t>13B-ALL-180</t>
  </si>
  <si>
    <t>13D-ALL-180</t>
  </si>
  <si>
    <t>140-ALL-129_2</t>
  </si>
  <si>
    <t>160-ALL-180</t>
  </si>
  <si>
    <t>160-ALL-184</t>
  </si>
  <si>
    <t>16B-ALL-180</t>
  </si>
  <si>
    <t>181-ALL-148</t>
  </si>
  <si>
    <t>181-ALL-167</t>
  </si>
  <si>
    <t>182-ALL-472</t>
  </si>
  <si>
    <t>19B-ALL-180</t>
  </si>
  <si>
    <t>20A-ALL-180</t>
  </si>
  <si>
    <t>210-ALL-129_2</t>
  </si>
  <si>
    <t>210-ALL-414</t>
  </si>
  <si>
    <t>230-ALL-183</t>
  </si>
  <si>
    <t>23A-ALL-180</t>
  </si>
  <si>
    <t>23A-ALL-331</t>
  </si>
  <si>
    <t>240-ALL-129_2</t>
  </si>
  <si>
    <t>240-ALL-163</t>
  </si>
  <si>
    <t>240-ALL-164</t>
  </si>
  <si>
    <t>240-ALL-199</t>
  </si>
  <si>
    <t>241-ALL-522</t>
  </si>
  <si>
    <t>24B-ALL-180</t>
  </si>
  <si>
    <t>24N-ALL-180</t>
  </si>
  <si>
    <t>250-ALL-164</t>
  </si>
  <si>
    <t>26B-ALL-180</t>
  </si>
  <si>
    <t>26C-ALL-180</t>
  </si>
  <si>
    <t>270-ALL-129_2</t>
  </si>
  <si>
    <t>270-ALL-472</t>
  </si>
  <si>
    <t>27A-ALL-180</t>
  </si>
  <si>
    <t>280-ALL-129_2</t>
  </si>
  <si>
    <t>290-ALL-129_2</t>
  </si>
  <si>
    <t>291-ALL-129_2</t>
  </si>
  <si>
    <t>291-ALL-152</t>
  </si>
  <si>
    <t>295-ALL-129_2</t>
  </si>
  <si>
    <t>29A-ALL-180</t>
  </si>
  <si>
    <t>29A-ALL-325</t>
  </si>
  <si>
    <t>300-ALL-153</t>
  </si>
  <si>
    <t>320-ALL-129_2</t>
  </si>
  <si>
    <t>320-ALL-152</t>
  </si>
  <si>
    <t>320-ALL-351</t>
  </si>
  <si>
    <t>32D-ALL-180</t>
  </si>
  <si>
    <t>32H-ALL-180</t>
  </si>
  <si>
    <t>32L-ALL-180</t>
  </si>
  <si>
    <t>32P-ALL-180</t>
  </si>
  <si>
    <t>32Q-ALL-180</t>
  </si>
  <si>
    <t>32R-ALL-180</t>
  </si>
  <si>
    <t>32S-ALL-180</t>
  </si>
  <si>
    <t>32S-ALL-211</t>
  </si>
  <si>
    <t>32T-ALL-180</t>
  </si>
  <si>
    <t>330-ALL-129_2</t>
  </si>
  <si>
    <t>330-ALL-183</t>
  </si>
  <si>
    <t>34D-ALL-180</t>
  </si>
  <si>
    <t>34F-ALL-180</t>
  </si>
  <si>
    <t>34G-ALL-180</t>
  </si>
  <si>
    <t>34H-ALL-146</t>
  </si>
  <si>
    <t>34H-ALL-180</t>
  </si>
  <si>
    <t>35A-ALL-180</t>
  </si>
  <si>
    <t>35B-ALL-180</t>
  </si>
  <si>
    <t>360-ALL-180</t>
  </si>
  <si>
    <t>36B-ALL-180</t>
  </si>
  <si>
    <t>36C-ALL-141</t>
  </si>
  <si>
    <t>36C-ALL-180</t>
  </si>
  <si>
    <t>36C-ALL-542</t>
  </si>
  <si>
    <t>36F-ALL-180</t>
  </si>
  <si>
    <t>36G-ALL-146</t>
  </si>
  <si>
    <t>370-ALL-141</t>
  </si>
  <si>
    <t>380-ALL-129_2</t>
  </si>
  <si>
    <t>390-ALL-129_2</t>
  </si>
  <si>
    <t>39A-ALL-180</t>
  </si>
  <si>
    <t>39A-ALL-181</t>
  </si>
  <si>
    <t>410-ALL-351</t>
  </si>
  <si>
    <t>41B-ALL-180</t>
  </si>
  <si>
    <t>41F-ALL-523</t>
  </si>
  <si>
    <t>41J-ALL-180</t>
  </si>
  <si>
    <t>41K-ALL-180</t>
  </si>
  <si>
    <t>41L-ALL-180</t>
  </si>
  <si>
    <t>41M-ALL-180</t>
  </si>
  <si>
    <t>41M-ALL-199</t>
  </si>
  <si>
    <t>41Q-ALL-180</t>
  </si>
  <si>
    <t>41Q-ALL-211</t>
  </si>
  <si>
    <t>41R-ALL-180</t>
  </si>
  <si>
    <t>41R-ALL-211</t>
  </si>
  <si>
    <t>420-ALL-129_2</t>
  </si>
  <si>
    <t>421-ALL-183</t>
  </si>
  <si>
    <t>422-ALL-141</t>
  </si>
  <si>
    <t>42A-ALL-180</t>
  </si>
  <si>
    <t>42A-ALL-211</t>
  </si>
  <si>
    <t>42B-ALL-180</t>
  </si>
  <si>
    <t>43C-ALL-180</t>
  </si>
  <si>
    <t>43D-ALL-311</t>
  </si>
  <si>
    <t>44A-ALL-180</t>
  </si>
  <si>
    <t>44A-ALL-542</t>
  </si>
  <si>
    <t>450-ALL-314</t>
  </si>
  <si>
    <t>45B-ALL-180</t>
  </si>
  <si>
    <t>460-ALL-184</t>
  </si>
  <si>
    <t>480-ALL-129_2</t>
  </si>
  <si>
    <t>491-ALL-472</t>
  </si>
  <si>
    <t>49B-ALL-180</t>
  </si>
  <si>
    <t>49F-ALL-180</t>
  </si>
  <si>
    <t>49G-ALL-180</t>
  </si>
  <si>
    <t>50Z-ALL-143</t>
  </si>
  <si>
    <t>50Z-ALL-180</t>
  </si>
  <si>
    <t>510-ALL-422</t>
  </si>
  <si>
    <t>510-ALL-459</t>
  </si>
  <si>
    <t>51B-ALL-180</t>
  </si>
  <si>
    <t>520-ALL-331</t>
  </si>
  <si>
    <t>53B-ALL-180</t>
  </si>
  <si>
    <t>53C-ALL-180</t>
  </si>
  <si>
    <t>53C-ALL-317</t>
  </si>
  <si>
    <t>54A-ALL-197</t>
  </si>
  <si>
    <t>550-ALL-183</t>
  </si>
  <si>
    <t>560-ALL-313</t>
  </si>
  <si>
    <t>580-ALL-129_1</t>
  </si>
  <si>
    <t>580-ALL-129_2</t>
  </si>
  <si>
    <t>580-ALL-341</t>
  </si>
  <si>
    <t>600-ALL-129_2</t>
  </si>
  <si>
    <t>60D-ALL-180</t>
  </si>
  <si>
    <t>60F-ALL-180</t>
  </si>
  <si>
    <t>60G-ALL-180</t>
  </si>
  <si>
    <t>60J-ALL-180</t>
  </si>
  <si>
    <t>60K-ALL-180</t>
  </si>
  <si>
    <t>60L-ALL-180</t>
  </si>
  <si>
    <t>60L-ALL-211</t>
  </si>
  <si>
    <t>60M-ALL-180</t>
  </si>
  <si>
    <t>60M-ALL-317</t>
  </si>
  <si>
    <t>60N-ALL-180</t>
  </si>
  <si>
    <t>60Q-ALL-180</t>
  </si>
  <si>
    <t>60S-ALL-180</t>
  </si>
  <si>
    <t>60U-ALL-180</t>
  </si>
  <si>
    <t>60Y-ALL-180</t>
  </si>
  <si>
    <t>60Z-ALL-180</t>
  </si>
  <si>
    <t>60Z-ALL-229</t>
  </si>
  <si>
    <t>61K-ALL-180</t>
  </si>
  <si>
    <t>61L-ALL-180</t>
  </si>
  <si>
    <t>61L-ALL-311</t>
  </si>
  <si>
    <t>61Q-ALL-180</t>
  </si>
  <si>
    <t>61R-ALL-180</t>
  </si>
  <si>
    <t>61S-ALL-180</t>
  </si>
  <si>
    <t>61S-ALL-211</t>
  </si>
  <si>
    <t>61U-ALL-180</t>
  </si>
  <si>
    <t>61V-ALL-180</t>
  </si>
  <si>
    <t>61W-ALL-317</t>
  </si>
  <si>
    <t>61Y-ALL-180</t>
  </si>
  <si>
    <t>62A-ALL-180</t>
  </si>
  <si>
    <t>62J-ALL-180</t>
  </si>
  <si>
    <t>62K-ALL-180</t>
  </si>
  <si>
    <t>630-ALL-541</t>
  </si>
  <si>
    <t>63A-ALL-142</t>
  </si>
  <si>
    <t>63A-ALL-180</t>
  </si>
  <si>
    <t>63A-ALL-422</t>
  </si>
  <si>
    <t>63C-ALL-141</t>
  </si>
  <si>
    <t>63C-ALL-146</t>
  </si>
  <si>
    <t>63C-ALL-162</t>
  </si>
  <si>
    <t>63C-ALL-180</t>
  </si>
  <si>
    <t>640-ALL-472</t>
  </si>
  <si>
    <t>64A-ALL-180</t>
  </si>
  <si>
    <t>65B-ALL-180</t>
  </si>
  <si>
    <t>65C-ALL-180</t>
  </si>
  <si>
    <t>65D-ALL-180</t>
  </si>
  <si>
    <t>65F-ALL-180</t>
  </si>
  <si>
    <t>65Z-ALL-180</t>
  </si>
  <si>
    <t>660-ALL-472</t>
  </si>
  <si>
    <t>66A-ALL-180</t>
  </si>
  <si>
    <t>66A-ALL-211</t>
  </si>
  <si>
    <t>67B-ALL-180</t>
  </si>
  <si>
    <t>67B-ALL-312</t>
  </si>
  <si>
    <t>68C-ALL-180</t>
  </si>
  <si>
    <t>69A-ALL-180</t>
  </si>
  <si>
    <t>69A-ALL-311</t>
  </si>
  <si>
    <t>700-ALL-414</t>
  </si>
  <si>
    <t>700-ALL-472</t>
  </si>
  <si>
    <t>70A-ALL-180</t>
  </si>
  <si>
    <t>710-ALL-145</t>
  </si>
  <si>
    <t>720-ALL-523</t>
  </si>
  <si>
    <t>740-ALL-129_1</t>
  </si>
  <si>
    <t>740-ALL-129_2</t>
  </si>
  <si>
    <t>740-ALL-167</t>
  </si>
  <si>
    <t>740-ALL-184</t>
  </si>
  <si>
    <t>740-ALL-317</t>
  </si>
  <si>
    <t>740-ALL-459</t>
  </si>
  <si>
    <t>74C-ALL-180</t>
  </si>
  <si>
    <t>760-ALL-423</t>
  </si>
  <si>
    <t>780-ALL-180</t>
  </si>
  <si>
    <t>78A-ALL-180</t>
  </si>
  <si>
    <t>78B-ALL-180</t>
  </si>
  <si>
    <t>79A-ALL-180</t>
  </si>
  <si>
    <t>79A-ALL-211</t>
  </si>
  <si>
    <t>79Z-ALL-180</t>
  </si>
  <si>
    <t>79Z-ALL-184</t>
  </si>
  <si>
    <t>80C-ALL-180</t>
  </si>
  <si>
    <t>80C-ALL-211</t>
  </si>
  <si>
    <t>810-ALL-129_2</t>
  </si>
  <si>
    <t>81B-ALL-152</t>
  </si>
  <si>
    <t>821-ALL-181</t>
  </si>
  <si>
    <t>821-ALL-184</t>
  </si>
  <si>
    <t>840-ALL-129_2</t>
  </si>
  <si>
    <t>84B-ALL-180</t>
  </si>
  <si>
    <t>84B-ALL-422</t>
  </si>
  <si>
    <t>860-ALL-129_2</t>
  </si>
  <si>
    <t>861-ALL-129_2</t>
  </si>
  <si>
    <t>86T-ALL-221</t>
  </si>
  <si>
    <t>86T-ALL-532</t>
  </si>
  <si>
    <t>870-ALL-129_2</t>
  </si>
  <si>
    <t>870-ALL-522</t>
  </si>
  <si>
    <t>88A-ALL-180</t>
  </si>
  <si>
    <t>90A-ALL-180</t>
  </si>
  <si>
    <t>90B-ALL-148</t>
  </si>
  <si>
    <t>90C-ALL-180</t>
  </si>
  <si>
    <t>90D-ALL-180</t>
  </si>
  <si>
    <t>90F-ALL-180</t>
  </si>
  <si>
    <t>920-ALL-129_2</t>
  </si>
  <si>
    <t>920-ALL-351</t>
  </si>
  <si>
    <t>92B-ALL-180</t>
  </si>
  <si>
    <t>92D-ALL-180</t>
  </si>
  <si>
    <t>92E-ALL-180</t>
  </si>
  <si>
    <t>92F-ALL-180</t>
  </si>
  <si>
    <t>92L-ALL-180</t>
  </si>
  <si>
    <t>92M-ALL-180</t>
  </si>
  <si>
    <t>92P-ALL-180</t>
  </si>
  <si>
    <t>92R-ALL-180</t>
  </si>
  <si>
    <t>92U-ALL-180</t>
  </si>
  <si>
    <t>92V-ALL-180</t>
  </si>
  <si>
    <t>92W-ALL-180</t>
  </si>
  <si>
    <t>93A-ALL-180</t>
  </si>
  <si>
    <t>93L-ALL-180</t>
  </si>
  <si>
    <t>93L-ALL-311</t>
  </si>
  <si>
    <t>93M-ALL-180</t>
  </si>
  <si>
    <t>93N-ALL-180</t>
  </si>
  <si>
    <t>93P-ALL-180</t>
  </si>
  <si>
    <t>93Q-ALL-180</t>
  </si>
  <si>
    <t>93R-ALL-180</t>
  </si>
  <si>
    <t>93R-ALL-211</t>
  </si>
  <si>
    <t>93T-ALL-180</t>
  </si>
  <si>
    <t>93V-ALL-180</t>
  </si>
  <si>
    <t>93V-ALL-211</t>
  </si>
  <si>
    <t>940-ALL-148</t>
  </si>
  <si>
    <t>94A-ALL-180</t>
  </si>
  <si>
    <t>95A-ALL-180</t>
  </si>
  <si>
    <t>95A-ALL-317</t>
  </si>
  <si>
    <t>960-ALL-522</t>
  </si>
  <si>
    <t>96F-ALL-180</t>
  </si>
  <si>
    <t>970-ALL-129_2</t>
  </si>
  <si>
    <t>990-ALL-351</t>
  </si>
  <si>
    <t>995-ALL-472</t>
  </si>
  <si>
    <t>A39-ALL-115</t>
  </si>
  <si>
    <t>A39-ALL-153</t>
  </si>
  <si>
    <t>A39-ALL-312</t>
  </si>
  <si>
    <t>A39-ALL-462</t>
  </si>
  <si>
    <t>B95-ALL-115</t>
  </si>
  <si>
    <t>B95-ALL-121</t>
  </si>
  <si>
    <t>B95-ALL-153</t>
  </si>
  <si>
    <t>B95-ALL-198</t>
  </si>
  <si>
    <t>B95-ALL-229</t>
  </si>
  <si>
    <t>E30-ALL-113</t>
  </si>
  <si>
    <t>E30-ALL-211</t>
  </si>
  <si>
    <t>E30-ALL-239</t>
  </si>
  <si>
    <t>E30-ALL-311</t>
  </si>
  <si>
    <t>E30-ALL-343</t>
  </si>
  <si>
    <t>E30-ALL-411</t>
  </si>
  <si>
    <t>E30-ALL-418</t>
  </si>
  <si>
    <t>E30-ALL-461</t>
  </si>
  <si>
    <t>E30-ALL-462</t>
  </si>
  <si>
    <t>ALL-ALL-177</t>
  </si>
  <si>
    <t>ALL-163-129_2</t>
  </si>
  <si>
    <t>ALL-169-129_2</t>
  </si>
  <si>
    <t>ALL-169-180</t>
  </si>
  <si>
    <t>ALL-170-129_2</t>
  </si>
  <si>
    <t>ALL-171-177</t>
  </si>
  <si>
    <t>ALL-171-415</t>
  </si>
  <si>
    <t>ALL-172-239</t>
  </si>
  <si>
    <t>ALL-174-311</t>
  </si>
  <si>
    <t>ALL-175-113</t>
  </si>
  <si>
    <t>ALL-175-115</t>
  </si>
  <si>
    <t>ALL-175-121</t>
  </si>
  <si>
    <t>ALL-175-131</t>
  </si>
  <si>
    <t>ALL-175-151</t>
  </si>
  <si>
    <t>ALL-175-153</t>
  </si>
  <si>
    <t>ALL-175-198</t>
  </si>
  <si>
    <t>ALL-175-211</t>
  </si>
  <si>
    <t>ALL-175-221</t>
  </si>
  <si>
    <t>ALL-175-229</t>
  </si>
  <si>
    <t>ALL-175-231</t>
  </si>
  <si>
    <t>ALL-175-232</t>
  </si>
  <si>
    <t>ALL-175-233</t>
  </si>
  <si>
    <t>ALL-175-239</t>
  </si>
  <si>
    <t>ALL-175-311</t>
  </si>
  <si>
    <t>ALL-175-312</t>
  </si>
  <si>
    <t>ALL-175-321</t>
  </si>
  <si>
    <t>ALL-175-322</t>
  </si>
  <si>
    <t>ALL-175-343</t>
  </si>
  <si>
    <t>ALL-175-411</t>
  </si>
  <si>
    <t>ALL-175-418</t>
  </si>
  <si>
    <t>ALL-175-461</t>
  </si>
  <si>
    <t>ALL-175-462</t>
  </si>
  <si>
    <t>ALL-181-129_2</t>
  </si>
  <si>
    <t>ALL-181-313</t>
  </si>
  <si>
    <t>ALL-181-351</t>
  </si>
  <si>
    <t>ALL-182-141</t>
  </si>
  <si>
    <t>ALL-182-173</t>
  </si>
  <si>
    <t>ALL-182-233</t>
  </si>
  <si>
    <t>ALL-183-143</t>
  </si>
  <si>
    <t>ALL-183-311</t>
  </si>
  <si>
    <t>ALL-183-331</t>
  </si>
  <si>
    <t>ALL-184-180</t>
  </si>
  <si>
    <t>ALL-184-392</t>
  </si>
  <si>
    <t>ALL-184-423</t>
  </si>
  <si>
    <t>ALL-185-131</t>
  </si>
  <si>
    <t>ALL-185-133</t>
  </si>
  <si>
    <t>ALL-185-141</t>
  </si>
  <si>
    <t>ALL-185-146</t>
  </si>
  <si>
    <t>ALL-185-180</t>
  </si>
  <si>
    <t>ALL-185-232</t>
  </si>
  <si>
    <t>ALL-185-234</t>
  </si>
  <si>
    <t>ALL-185-235</t>
  </si>
  <si>
    <t>ALL-185-318</t>
  </si>
  <si>
    <t>ALL-185-392</t>
  </si>
  <si>
    <t>ALL-185-422</t>
  </si>
  <si>
    <t>ALL-186-142</t>
  </si>
  <si>
    <t>ALL-186-180</t>
  </si>
  <si>
    <t>ALL-186-199</t>
  </si>
  <si>
    <t>ALL-186-234</t>
  </si>
  <si>
    <t>ALL-186-459</t>
  </si>
  <si>
    <t>ALL-186-461</t>
  </si>
  <si>
    <t>ALL-203-180</t>
  </si>
  <si>
    <t>ALL-203-211</t>
  </si>
  <si>
    <t>010-141</t>
  </si>
  <si>
    <t>020-141</t>
  </si>
  <si>
    <t>030-141</t>
  </si>
  <si>
    <t>050-141</t>
  </si>
  <si>
    <t>060-141</t>
  </si>
  <si>
    <t>070-141</t>
  </si>
  <si>
    <t>080-141</t>
  </si>
  <si>
    <t>110-141</t>
  </si>
  <si>
    <t>130-141</t>
  </si>
  <si>
    <t>140-141</t>
  </si>
  <si>
    <t>150-141</t>
  </si>
  <si>
    <t>160-141</t>
  </si>
  <si>
    <t>170-141</t>
  </si>
  <si>
    <t>180-141</t>
  </si>
  <si>
    <t>200-141</t>
  </si>
  <si>
    <t>210-141</t>
  </si>
  <si>
    <t>220-141</t>
  </si>
  <si>
    <t>230-141</t>
  </si>
  <si>
    <t>241-141</t>
  </si>
  <si>
    <t>250-141</t>
  </si>
  <si>
    <t>260-141</t>
  </si>
  <si>
    <t>270-141</t>
  </si>
  <si>
    <t>310-141</t>
  </si>
  <si>
    <t>360-141</t>
  </si>
  <si>
    <t>370-141</t>
  </si>
  <si>
    <t>380-141</t>
  </si>
  <si>
    <t>420-141</t>
  </si>
  <si>
    <t>422-141</t>
  </si>
  <si>
    <t>430-141</t>
  </si>
  <si>
    <t>440-141</t>
  </si>
  <si>
    <t>450-141</t>
  </si>
  <si>
    <t>460-141</t>
  </si>
  <si>
    <t>470-141</t>
  </si>
  <si>
    <t>490-141</t>
  </si>
  <si>
    <t>491-141</t>
  </si>
  <si>
    <t>500-141</t>
  </si>
  <si>
    <t>510-141</t>
  </si>
  <si>
    <t>520-141</t>
  </si>
  <si>
    <t>530-141</t>
  </si>
  <si>
    <t>540-141</t>
  </si>
  <si>
    <t>550-141</t>
  </si>
  <si>
    <t>560-141</t>
  </si>
  <si>
    <t>570-141</t>
  </si>
  <si>
    <t>590-141</t>
  </si>
  <si>
    <t>600-141</t>
  </si>
  <si>
    <t>630-141</t>
  </si>
  <si>
    <t>640-141</t>
  </si>
  <si>
    <t>650-141</t>
  </si>
  <si>
    <t>670-141</t>
  </si>
  <si>
    <t>681-141</t>
  </si>
  <si>
    <t>690-141</t>
  </si>
  <si>
    <t>700-141</t>
  </si>
  <si>
    <t>720-141</t>
  </si>
  <si>
    <t>750-141</t>
  </si>
  <si>
    <t>760-141</t>
  </si>
  <si>
    <t>761-141</t>
  </si>
  <si>
    <t>770-141</t>
  </si>
  <si>
    <t>780-141</t>
  </si>
  <si>
    <t>790-141</t>
  </si>
  <si>
    <t>800-141</t>
  </si>
  <si>
    <t>810-141</t>
  </si>
  <si>
    <t>820-141</t>
  </si>
  <si>
    <t>821-141</t>
  </si>
  <si>
    <t>830-141</t>
  </si>
  <si>
    <t>840-141</t>
  </si>
  <si>
    <t>860-141</t>
  </si>
  <si>
    <t>861-141</t>
  </si>
  <si>
    <t>862-141</t>
  </si>
  <si>
    <t>900-141</t>
  </si>
  <si>
    <t>920-141</t>
  </si>
  <si>
    <t>930-141</t>
  </si>
  <si>
    <t>950-141</t>
  </si>
  <si>
    <t>970-141</t>
  </si>
  <si>
    <t>980-141</t>
  </si>
  <si>
    <t>990-141</t>
  </si>
  <si>
    <t>PRC 191 - ESSER III - ARP Grants for Identification &amp; Location of Missing Students</t>
  </si>
  <si>
    <t>ESSER III - ARP Grants for Identification &amp; Location of Missing Students</t>
  </si>
  <si>
    <t>PRC 194 - ESSER III - ARP Career &amp; Technical Education-Hospitality</t>
  </si>
  <si>
    <t>ESSER III - ARP Career &amp; Technical Education-Hospitality</t>
  </si>
  <si>
    <t>PRC 197 - ESSER III - ARP Failure Free Reading</t>
  </si>
  <si>
    <t>ESSER III - ARP Failure Free Reading</t>
  </si>
  <si>
    <t>PRC 195 - ESSER III - ARP Leadership Institute</t>
  </si>
  <si>
    <t>ESSER III - ARP Leadership Institute</t>
  </si>
  <si>
    <t>PRC 191 - ESSER III-ARP Grants for Identification &amp; Location of Missing Students</t>
  </si>
  <si>
    <t>PRC 194 - ESSER III-ARP Career &amp; Technical Education-Hospitality</t>
  </si>
  <si>
    <t>PRC 195 - ESSER III-ARP Leadership Institute</t>
  </si>
  <si>
    <t>PRC 197 - ESSER III-ARP Failure Free Reading</t>
  </si>
  <si>
    <t>171-11F</t>
  </si>
  <si>
    <t>171-78C</t>
  </si>
  <si>
    <t>171-80C</t>
  </si>
  <si>
    <t>171-93V</t>
  </si>
  <si>
    <t>181-11F</t>
  </si>
  <si>
    <t>181-78C</t>
  </si>
  <si>
    <t>181-80C</t>
  </si>
  <si>
    <t>181-93V</t>
  </si>
  <si>
    <t>191-020</t>
  </si>
  <si>
    <t>191-060</t>
  </si>
  <si>
    <t>191-070</t>
  </si>
  <si>
    <t>191-160</t>
  </si>
  <si>
    <t>191-182</t>
  </si>
  <si>
    <t>191-190</t>
  </si>
  <si>
    <t>191-241</t>
  </si>
  <si>
    <t>191-24B</t>
  </si>
  <si>
    <t>191-292</t>
  </si>
  <si>
    <t>191-300</t>
  </si>
  <si>
    <t>191-310</t>
  </si>
  <si>
    <t>191-340</t>
  </si>
  <si>
    <t>191-350</t>
  </si>
  <si>
    <t>191-410</t>
  </si>
  <si>
    <t>191-490</t>
  </si>
  <si>
    <t>191-510</t>
  </si>
  <si>
    <t>191-530</t>
  </si>
  <si>
    <t>191-560</t>
  </si>
  <si>
    <t>191-600</t>
  </si>
  <si>
    <t>191-630</t>
  </si>
  <si>
    <t>191-660</t>
  </si>
  <si>
    <t>191-680</t>
  </si>
  <si>
    <t>191-700</t>
  </si>
  <si>
    <t>191-800</t>
  </si>
  <si>
    <t>191-820</t>
  </si>
  <si>
    <t>191-830</t>
  </si>
  <si>
    <t>191-840</t>
  </si>
  <si>
    <t>191-861</t>
  </si>
  <si>
    <t>191-910</t>
  </si>
  <si>
    <t>191-920</t>
  </si>
  <si>
    <t>191-940</t>
  </si>
  <si>
    <t>191-960</t>
  </si>
  <si>
    <t>191-970</t>
  </si>
  <si>
    <t>191-980</t>
  </si>
  <si>
    <t>194-010</t>
  </si>
  <si>
    <t>194-060</t>
  </si>
  <si>
    <t>194-111</t>
  </si>
  <si>
    <t>194-130</t>
  </si>
  <si>
    <t>194-160</t>
  </si>
  <si>
    <t>194-180</t>
  </si>
  <si>
    <t>194-200</t>
  </si>
  <si>
    <t>194-260</t>
  </si>
  <si>
    <t>194-280</t>
  </si>
  <si>
    <t>194-320</t>
  </si>
  <si>
    <t>194-350</t>
  </si>
  <si>
    <t>194-420</t>
  </si>
  <si>
    <t>194-510</t>
  </si>
  <si>
    <t>194-590</t>
  </si>
  <si>
    <t>194-620</t>
  </si>
  <si>
    <t>194-630</t>
  </si>
  <si>
    <t>194-660</t>
  </si>
  <si>
    <t>194-680</t>
  </si>
  <si>
    <t>194-740</t>
  </si>
  <si>
    <t>194-800</t>
  </si>
  <si>
    <t>194-830</t>
  </si>
  <si>
    <t>194-880</t>
  </si>
  <si>
    <t>194-900</t>
  </si>
  <si>
    <t>194-90F</t>
  </si>
  <si>
    <t>194-920</t>
  </si>
  <si>
    <t>195-010</t>
  </si>
  <si>
    <t>195-040</t>
  </si>
  <si>
    <t>195-110</t>
  </si>
  <si>
    <t>195-250</t>
  </si>
  <si>
    <t>195-320</t>
  </si>
  <si>
    <t>195-330</t>
  </si>
  <si>
    <t>195-340</t>
  </si>
  <si>
    <t>195-390</t>
  </si>
  <si>
    <t>195-410</t>
  </si>
  <si>
    <t>195-420</t>
  </si>
  <si>
    <t>195-422</t>
  </si>
  <si>
    <t>195-460</t>
  </si>
  <si>
    <t>195-490</t>
  </si>
  <si>
    <t>195-540</t>
  </si>
  <si>
    <t>195-580</t>
  </si>
  <si>
    <t>195-600</t>
  </si>
  <si>
    <t>195-640</t>
  </si>
  <si>
    <t>195-650</t>
  </si>
  <si>
    <t>195-660</t>
  </si>
  <si>
    <t>195-700</t>
  </si>
  <si>
    <t>195-740</t>
  </si>
  <si>
    <t>195-780</t>
  </si>
  <si>
    <t>195-910</t>
  </si>
  <si>
    <t>195-920</t>
  </si>
  <si>
    <t>195-980</t>
  </si>
  <si>
    <t>197-180</t>
  </si>
  <si>
    <t>197-181</t>
  </si>
  <si>
    <t>197-182</t>
  </si>
  <si>
    <t>197-32Q</t>
  </si>
  <si>
    <t>197-36G</t>
  </si>
  <si>
    <t>197-422</t>
  </si>
  <si>
    <t>197-430</t>
  </si>
  <si>
    <t>197-660</t>
  </si>
  <si>
    <t>191-ALL</t>
  </si>
  <si>
    <t>194-ALL</t>
  </si>
  <si>
    <t>195-ALL</t>
  </si>
  <si>
    <t>197-ALL</t>
  </si>
  <si>
    <t>11F-171</t>
  </si>
  <si>
    <t>78C-171</t>
  </si>
  <si>
    <t>80C-171</t>
  </si>
  <si>
    <t>93V-171</t>
  </si>
  <si>
    <t>11F-181</t>
  </si>
  <si>
    <t>78C-181</t>
  </si>
  <si>
    <t>80C-181</t>
  </si>
  <si>
    <t>93V-181</t>
  </si>
  <si>
    <t>020-191</t>
  </si>
  <si>
    <t>060-191</t>
  </si>
  <si>
    <t>070-191</t>
  </si>
  <si>
    <t>160-191</t>
  </si>
  <si>
    <t>170-191</t>
  </si>
  <si>
    <t>182-191</t>
  </si>
  <si>
    <t>190-191</t>
  </si>
  <si>
    <t>230-191</t>
  </si>
  <si>
    <t>241-191</t>
  </si>
  <si>
    <t>24B-191</t>
  </si>
  <si>
    <t>260-191</t>
  </si>
  <si>
    <t>292-191</t>
  </si>
  <si>
    <t>300-191</t>
  </si>
  <si>
    <t>310-191</t>
  </si>
  <si>
    <t>320-191</t>
  </si>
  <si>
    <t>340-191</t>
  </si>
  <si>
    <t>350-191</t>
  </si>
  <si>
    <t>410-191</t>
  </si>
  <si>
    <t>490-191</t>
  </si>
  <si>
    <t>510-191</t>
  </si>
  <si>
    <t>530-191</t>
  </si>
  <si>
    <t>560-191</t>
  </si>
  <si>
    <t>600-191</t>
  </si>
  <si>
    <t>630-191</t>
  </si>
  <si>
    <t>660-191</t>
  </si>
  <si>
    <t>680-191</t>
  </si>
  <si>
    <t>700-191</t>
  </si>
  <si>
    <t>800-191</t>
  </si>
  <si>
    <t>820-191</t>
  </si>
  <si>
    <t>830-191</t>
  </si>
  <si>
    <t>840-191</t>
  </si>
  <si>
    <t>861-191</t>
  </si>
  <si>
    <t>910-191</t>
  </si>
  <si>
    <t>920-191</t>
  </si>
  <si>
    <t>940-191</t>
  </si>
  <si>
    <t>960-191</t>
  </si>
  <si>
    <t>970-191</t>
  </si>
  <si>
    <t>980-191</t>
  </si>
  <si>
    <t>010-194</t>
  </si>
  <si>
    <t>060-194</t>
  </si>
  <si>
    <t>100-194</t>
  </si>
  <si>
    <t>111-194</t>
  </si>
  <si>
    <t>130-194</t>
  </si>
  <si>
    <t>160-194</t>
  </si>
  <si>
    <t>180-194</t>
  </si>
  <si>
    <t>200-194</t>
  </si>
  <si>
    <t>260-194</t>
  </si>
  <si>
    <t>280-194</t>
  </si>
  <si>
    <t>320-194</t>
  </si>
  <si>
    <t>340-194</t>
  </si>
  <si>
    <t>350-194</t>
  </si>
  <si>
    <t>420-194</t>
  </si>
  <si>
    <t>510-194</t>
  </si>
  <si>
    <t>590-194</t>
  </si>
  <si>
    <t>620-194</t>
  </si>
  <si>
    <t>630-194</t>
  </si>
  <si>
    <t>640-194</t>
  </si>
  <si>
    <t>650-194</t>
  </si>
  <si>
    <t>660-194</t>
  </si>
  <si>
    <t>670-194</t>
  </si>
  <si>
    <t>680-194</t>
  </si>
  <si>
    <t>740-194</t>
  </si>
  <si>
    <t>800-194</t>
  </si>
  <si>
    <t>830-194</t>
  </si>
  <si>
    <t>880-194</t>
  </si>
  <si>
    <t>900-194</t>
  </si>
  <si>
    <t>90F-194</t>
  </si>
  <si>
    <t>920-194</t>
  </si>
  <si>
    <t>010-195</t>
  </si>
  <si>
    <t>040-195</t>
  </si>
  <si>
    <t>110-195</t>
  </si>
  <si>
    <t>250-195</t>
  </si>
  <si>
    <t>320-195</t>
  </si>
  <si>
    <t>330-195</t>
  </si>
  <si>
    <t>340-195</t>
  </si>
  <si>
    <t>390-195</t>
  </si>
  <si>
    <t>410-195</t>
  </si>
  <si>
    <t>420-195</t>
  </si>
  <si>
    <t>422-195</t>
  </si>
  <si>
    <t>460-195</t>
  </si>
  <si>
    <t>490-195</t>
  </si>
  <si>
    <t>510-195</t>
  </si>
  <si>
    <t>540-195</t>
  </si>
  <si>
    <t>580-195</t>
  </si>
  <si>
    <t>600-195</t>
  </si>
  <si>
    <t>640-195</t>
  </si>
  <si>
    <t>650-195</t>
  </si>
  <si>
    <t>660-195</t>
  </si>
  <si>
    <t>700-195</t>
  </si>
  <si>
    <t>740-195</t>
  </si>
  <si>
    <t>780-195</t>
  </si>
  <si>
    <t>910-195</t>
  </si>
  <si>
    <t>920-195</t>
  </si>
  <si>
    <t>980-195</t>
  </si>
  <si>
    <t>180-197</t>
  </si>
  <si>
    <t>181-197</t>
  </si>
  <si>
    <t>182-197</t>
  </si>
  <si>
    <t>26B-197</t>
  </si>
  <si>
    <t>32Q-197</t>
  </si>
  <si>
    <t>36G-197</t>
  </si>
  <si>
    <t>422-197</t>
  </si>
  <si>
    <t>430-197</t>
  </si>
  <si>
    <t>660-197</t>
  </si>
  <si>
    <t>Key (PRC-PSU)</t>
  </si>
  <si>
    <t>Key (PSU-PRC)</t>
  </si>
  <si>
    <t>Allocations</t>
  </si>
  <si>
    <t>010-163-472</t>
  </si>
  <si>
    <t>010-169-129_2</t>
  </si>
  <si>
    <t>010-171-129_2</t>
  </si>
  <si>
    <t>010-171-472</t>
  </si>
  <si>
    <t>010-181-162</t>
  </si>
  <si>
    <t>01C-166-418</t>
  </si>
  <si>
    <t>01C-171-135</t>
  </si>
  <si>
    <t>01C-171-211</t>
  </si>
  <si>
    <t>01C-181-181</t>
  </si>
  <si>
    <t>01C-181-211</t>
  </si>
  <si>
    <t>01D-182-411</t>
  </si>
  <si>
    <t>01F-163-121</t>
  </si>
  <si>
    <t>01F-163-211</t>
  </si>
  <si>
    <t>01F-163-221</t>
  </si>
  <si>
    <t>01F-163-231</t>
  </si>
  <si>
    <t>01F-181-141</t>
  </si>
  <si>
    <t>01F-181-233</t>
  </si>
  <si>
    <t>01F-185-211</t>
  </si>
  <si>
    <t>01F-185-233</t>
  </si>
  <si>
    <t>020-165-392</t>
  </si>
  <si>
    <t>020-165-418</t>
  </si>
  <si>
    <t>020-167-199</t>
  </si>
  <si>
    <t>020-169-129_2</t>
  </si>
  <si>
    <t>020-171-129_2</t>
  </si>
  <si>
    <t>020-181-129_2</t>
  </si>
  <si>
    <t>020-181-184</t>
  </si>
  <si>
    <t>020-181-199</t>
  </si>
  <si>
    <t>020-181-392</t>
  </si>
  <si>
    <t>030-163-129_2</t>
  </si>
  <si>
    <t>030-171-411</t>
  </si>
  <si>
    <t>030-181-129_2</t>
  </si>
  <si>
    <t>040-163-129_2</t>
  </si>
  <si>
    <t>040-169-392</t>
  </si>
  <si>
    <t>040-171-129_1</t>
  </si>
  <si>
    <t>040-171-129_2</t>
  </si>
  <si>
    <t>040-171-167</t>
  </si>
  <si>
    <t>040-185-312</t>
  </si>
  <si>
    <t>040-185-411</t>
  </si>
  <si>
    <t>050-163-472</t>
  </si>
  <si>
    <t>050-169-231</t>
  </si>
  <si>
    <t>060-169-129_2</t>
  </si>
  <si>
    <t>060-181-129_2</t>
  </si>
  <si>
    <t>070-163-151</t>
  </si>
  <si>
    <t>070-163-231</t>
  </si>
  <si>
    <t>070-169-129_2</t>
  </si>
  <si>
    <t>070-169-232</t>
  </si>
  <si>
    <t>070-171-129_1</t>
  </si>
  <si>
    <t>070-171-232</t>
  </si>
  <si>
    <t>070-181-121</t>
  </si>
  <si>
    <t>070-181-129_2</t>
  </si>
  <si>
    <t>090-171-151</t>
  </si>
  <si>
    <t>090-171-173</t>
  </si>
  <si>
    <t>090-171-192</t>
  </si>
  <si>
    <t>090-171-196</t>
  </si>
  <si>
    <t>090-171-198</t>
  </si>
  <si>
    <t>090-171-333</t>
  </si>
  <si>
    <t>09A-171-541</t>
  </si>
  <si>
    <t>100-169-129_2</t>
  </si>
  <si>
    <t>100-178-418</t>
  </si>
  <si>
    <t>100-181-129_2</t>
  </si>
  <si>
    <t>100-185-129_2</t>
  </si>
  <si>
    <t>100-186-129_2</t>
  </si>
  <si>
    <t>10A-171-135</t>
  </si>
  <si>
    <t>10A-171-143</t>
  </si>
  <si>
    <t>10A-181-411</t>
  </si>
  <si>
    <t>10B-171-143</t>
  </si>
  <si>
    <t>110-163-173</t>
  </si>
  <si>
    <t>110-169-129_2</t>
  </si>
  <si>
    <t>110-171-129_2</t>
  </si>
  <si>
    <t>110-181-129_2</t>
  </si>
  <si>
    <t>110-181-192</t>
  </si>
  <si>
    <t>110-183-151</t>
  </si>
  <si>
    <t>110-183-181</t>
  </si>
  <si>
    <t>110-183-211</t>
  </si>
  <si>
    <t>110-183-221</t>
  </si>
  <si>
    <t>110-183-231</t>
  </si>
  <si>
    <t>110-184-151</t>
  </si>
  <si>
    <t>110-184-211</t>
  </si>
  <si>
    <t>111-169-131</t>
  </si>
  <si>
    <t>111-169-146</t>
  </si>
  <si>
    <t>111-169-231</t>
  </si>
  <si>
    <t>11A-163-418</t>
  </si>
  <si>
    <t>11A-181-418</t>
  </si>
  <si>
    <t>11K-169-311</t>
  </si>
  <si>
    <t>11K-171-121</t>
  </si>
  <si>
    <t>11K-171-211</t>
  </si>
  <si>
    <t>11K-181-121</t>
  </si>
  <si>
    <t>11K-181-142</t>
  </si>
  <si>
    <t>11K-181-211</t>
  </si>
  <si>
    <t>12A-171-142</t>
  </si>
  <si>
    <t>12A-171-461</t>
  </si>
  <si>
    <t>12A-181-121</t>
  </si>
  <si>
    <t>12A-181-142</t>
  </si>
  <si>
    <t>130-173-311</t>
  </si>
  <si>
    <t>130-183-143</t>
  </si>
  <si>
    <t>130-183-211</t>
  </si>
  <si>
    <t>130-184-311</t>
  </si>
  <si>
    <t>132-181-231</t>
  </si>
  <si>
    <t>13A-171-418</t>
  </si>
  <si>
    <t>140-167-126</t>
  </si>
  <si>
    <t>140-167-180</t>
  </si>
  <si>
    <t>140-167-211</t>
  </si>
  <si>
    <t>140-184-312</t>
  </si>
  <si>
    <t>140-185-411</t>
  </si>
  <si>
    <t>150-171-461</t>
  </si>
  <si>
    <t>150-181-418</t>
  </si>
  <si>
    <t>150-185-411</t>
  </si>
  <si>
    <t>160-169-311</t>
  </si>
  <si>
    <t>160-171-129_2</t>
  </si>
  <si>
    <t>160-181-129_2</t>
  </si>
  <si>
    <t>16B-169-131</t>
  </si>
  <si>
    <t>170-169-146</t>
  </si>
  <si>
    <t>170-169-211</t>
  </si>
  <si>
    <t>170-169-221</t>
  </si>
  <si>
    <t>180-163-129_2</t>
  </si>
  <si>
    <t>180-167-129_2</t>
  </si>
  <si>
    <t>180-169-129_2</t>
  </si>
  <si>
    <t>180-170-129_2</t>
  </si>
  <si>
    <t>180-171-129_2</t>
  </si>
  <si>
    <t>180-181-129_2</t>
  </si>
  <si>
    <t>181-171-129_2</t>
  </si>
  <si>
    <t>181-181-129_2</t>
  </si>
  <si>
    <t>181-183-312</t>
  </si>
  <si>
    <t>182-171-129_2</t>
  </si>
  <si>
    <t>182-171-173</t>
  </si>
  <si>
    <t>182-171-175</t>
  </si>
  <si>
    <t>182-171-188</t>
  </si>
  <si>
    <t>182-181-129_2</t>
  </si>
  <si>
    <t>182-181-461</t>
  </si>
  <si>
    <t>190-167-129_2</t>
  </si>
  <si>
    <t>190-167-411</t>
  </si>
  <si>
    <t>190-169-129_2</t>
  </si>
  <si>
    <t>190-169-131</t>
  </si>
  <si>
    <t>190-169-211</t>
  </si>
  <si>
    <t>190-169-221</t>
  </si>
  <si>
    <t>190-169-231</t>
  </si>
  <si>
    <t>190-181-129_2</t>
  </si>
  <si>
    <t>190-185-312</t>
  </si>
  <si>
    <t>190-185-411</t>
  </si>
  <si>
    <t>190-185-541</t>
  </si>
  <si>
    <t>190-186-411</t>
  </si>
  <si>
    <t>19A-169-131</t>
  </si>
  <si>
    <t>19A-169-211</t>
  </si>
  <si>
    <t>19B-172-131</t>
  </si>
  <si>
    <t>19B-172-211</t>
  </si>
  <si>
    <t>19B-182-121</t>
  </si>
  <si>
    <t>19B-182-211</t>
  </si>
  <si>
    <t>19C-182-542</t>
  </si>
  <si>
    <t>200-163-472</t>
  </si>
  <si>
    <t>200-169-129_2</t>
  </si>
  <si>
    <t>200-170-221</t>
  </si>
  <si>
    <t>200-171-472</t>
  </si>
  <si>
    <t>200-181-129_2</t>
  </si>
  <si>
    <t>220-181-129_2</t>
  </si>
  <si>
    <t>220-181-142</t>
  </si>
  <si>
    <t>220-181-418</t>
  </si>
  <si>
    <t>220-181-461</t>
  </si>
  <si>
    <t>230-167-129_2</t>
  </si>
  <si>
    <t>230-167-198</t>
  </si>
  <si>
    <t>230-169-129_2</t>
  </si>
  <si>
    <t>230-169-131</t>
  </si>
  <si>
    <t>230-169-133</t>
  </si>
  <si>
    <t>230-169-211</t>
  </si>
  <si>
    <t>230-169-221</t>
  </si>
  <si>
    <t>230-169-231</t>
  </si>
  <si>
    <t>230-169-311</t>
  </si>
  <si>
    <t>230-181-129_2</t>
  </si>
  <si>
    <t>230-185-121</t>
  </si>
  <si>
    <t>230-185-211</t>
  </si>
  <si>
    <t>230-185-221</t>
  </si>
  <si>
    <t>230-186-129_2</t>
  </si>
  <si>
    <t>23A-181-163</t>
  </si>
  <si>
    <t>240-163-129_2</t>
  </si>
  <si>
    <t>240-183-312</t>
  </si>
  <si>
    <t>240-183-331</t>
  </si>
  <si>
    <t>241-169-129_2</t>
  </si>
  <si>
    <t>241-171-129_2</t>
  </si>
  <si>
    <t>241-181-129_2</t>
  </si>
  <si>
    <t>24B-171-317</t>
  </si>
  <si>
    <t>24N-171-135</t>
  </si>
  <si>
    <t>24N-171-143</t>
  </si>
  <si>
    <t>250-171-129_2</t>
  </si>
  <si>
    <t>250-171-143</t>
  </si>
  <si>
    <t>250-171-323</t>
  </si>
  <si>
    <t>250-181-129_2</t>
  </si>
  <si>
    <t>250-181-414</t>
  </si>
  <si>
    <t>250-185-121</t>
  </si>
  <si>
    <t>250-185-126</t>
  </si>
  <si>
    <t>250-185-129_2</t>
  </si>
  <si>
    <t>250-185-142</t>
  </si>
  <si>
    <t>250-185-199</t>
  </si>
  <si>
    <t>250-185-311</t>
  </si>
  <si>
    <t>260-163-129_2</t>
  </si>
  <si>
    <t>260-169-129_2</t>
  </si>
  <si>
    <t>260-171-129_2</t>
  </si>
  <si>
    <t>260-171-135</t>
  </si>
  <si>
    <t>260-171-462</t>
  </si>
  <si>
    <t>260-181-129_2</t>
  </si>
  <si>
    <t>260-185-121</t>
  </si>
  <si>
    <t>260-185-151</t>
  </si>
  <si>
    <t>260-185-211</t>
  </si>
  <si>
    <t>260-185-221</t>
  </si>
  <si>
    <t>260-185-231</t>
  </si>
  <si>
    <t>260-186-231</t>
  </si>
  <si>
    <t>270-170-221</t>
  </si>
  <si>
    <t>270-183-311</t>
  </si>
  <si>
    <t>270-183-411</t>
  </si>
  <si>
    <t>270-185-121</t>
  </si>
  <si>
    <t>270-185-129_2</t>
  </si>
  <si>
    <t>270-185-211</t>
  </si>
  <si>
    <t>270-185-221</t>
  </si>
  <si>
    <t>270-185-231</t>
  </si>
  <si>
    <t>27A-182-312</t>
  </si>
  <si>
    <t>27A-185-121</t>
  </si>
  <si>
    <t>280-165-418</t>
  </si>
  <si>
    <t>291-163-472</t>
  </si>
  <si>
    <t>291-171-198</t>
  </si>
  <si>
    <t>291-171-326</t>
  </si>
  <si>
    <t>291-171-472</t>
  </si>
  <si>
    <t>291-181-461</t>
  </si>
  <si>
    <t>295-163-411</t>
  </si>
  <si>
    <t>295-171-343</t>
  </si>
  <si>
    <t>300-163-129_2</t>
  </si>
  <si>
    <t>300-169-129_2</t>
  </si>
  <si>
    <t>300-169-181</t>
  </si>
  <si>
    <t>300-169-231</t>
  </si>
  <si>
    <t>300-170-121</t>
  </si>
  <si>
    <t>300-170-231</t>
  </si>
  <si>
    <t>300-171-129_2</t>
  </si>
  <si>
    <t>300-171-313</t>
  </si>
  <si>
    <t>300-173-317</t>
  </si>
  <si>
    <t>300-181-129_2</t>
  </si>
  <si>
    <t>300-181-311</t>
  </si>
  <si>
    <t>300-184-312</t>
  </si>
  <si>
    <t>310-165-418</t>
  </si>
  <si>
    <t>310-167-142</t>
  </si>
  <si>
    <t>320-169-184</t>
  </si>
  <si>
    <t>320-170-411</t>
  </si>
  <si>
    <t>320-171-188</t>
  </si>
  <si>
    <t>320-171-191</t>
  </si>
  <si>
    <t>320-171-198</t>
  </si>
  <si>
    <t>320-185-142</t>
  </si>
  <si>
    <t>320-185-211</t>
  </si>
  <si>
    <t>320-185-221</t>
  </si>
  <si>
    <t>320-185-231</t>
  </si>
  <si>
    <t>32A-171-131</t>
  </si>
  <si>
    <t>32A-171-135</t>
  </si>
  <si>
    <t>32A-171-211</t>
  </si>
  <si>
    <t>32A-181-121</t>
  </si>
  <si>
    <t>32A-181-135</t>
  </si>
  <si>
    <t>32A-181-142</t>
  </si>
  <si>
    <t>32A-181-174</t>
  </si>
  <si>
    <t>32A-181-211</t>
  </si>
  <si>
    <t>32B-181-131</t>
  </si>
  <si>
    <t>32B-181-142</t>
  </si>
  <si>
    <t>32B-181-146</t>
  </si>
  <si>
    <t>32B-181-211</t>
  </si>
  <si>
    <t>32B-181-551</t>
  </si>
  <si>
    <t>32D-171-229</t>
  </si>
  <si>
    <t>32L-181-221</t>
  </si>
  <si>
    <t>32L-181-231</t>
  </si>
  <si>
    <t>32N-172-135</t>
  </si>
  <si>
    <t>32N-182-121</t>
  </si>
  <si>
    <t>32N-182-134</t>
  </si>
  <si>
    <t>32P-169-317</t>
  </si>
  <si>
    <t>32S-174-311</t>
  </si>
  <si>
    <t>330-171-167</t>
  </si>
  <si>
    <t>330-181-312</t>
  </si>
  <si>
    <t>33A-170-152</t>
  </si>
  <si>
    <t>33A-170-211</t>
  </si>
  <si>
    <t>33A-173-311</t>
  </si>
  <si>
    <t>33A-181-180</t>
  </si>
  <si>
    <t>33A-181-211</t>
  </si>
  <si>
    <t>33A-181-411</t>
  </si>
  <si>
    <t>33A-181-461</t>
  </si>
  <si>
    <t>340-171-333</t>
  </si>
  <si>
    <t>340-181-152</t>
  </si>
  <si>
    <t>340-181-332</t>
  </si>
  <si>
    <t>34G-181-183</t>
  </si>
  <si>
    <t>34G-181-211</t>
  </si>
  <si>
    <t>34H-182-411</t>
  </si>
  <si>
    <t>34H-185-411</t>
  </si>
  <si>
    <t>34H-185-418</t>
  </si>
  <si>
    <t>34Z-171-312</t>
  </si>
  <si>
    <t>350-163-188</t>
  </si>
  <si>
    <t>350-171-422</t>
  </si>
  <si>
    <t>350-171-541</t>
  </si>
  <si>
    <t>350-186-411</t>
  </si>
  <si>
    <t>35A-171-114</t>
  </si>
  <si>
    <t>35A-171-121</t>
  </si>
  <si>
    <t>35A-171-131</t>
  </si>
  <si>
    <t>35A-171-142</t>
  </si>
  <si>
    <t>35A-171-211</t>
  </si>
  <si>
    <t>35A-171-221</t>
  </si>
  <si>
    <t>35A-171-411</t>
  </si>
  <si>
    <t>35A-171-418</t>
  </si>
  <si>
    <t>35A-171-451</t>
  </si>
  <si>
    <t>35A-181-135</t>
  </si>
  <si>
    <t>35A-181-211</t>
  </si>
  <si>
    <t>35A-181-221</t>
  </si>
  <si>
    <t>35A-181-231</t>
  </si>
  <si>
    <t>35A-181-327</t>
  </si>
  <si>
    <t>35A-181-462</t>
  </si>
  <si>
    <t>360-141-211</t>
  </si>
  <si>
    <t>360-163-163</t>
  </si>
  <si>
    <t>360-171-325</t>
  </si>
  <si>
    <t>360-181-414</t>
  </si>
  <si>
    <t>360-183-311</t>
  </si>
  <si>
    <t>36C-171-542</t>
  </si>
  <si>
    <t>370-171-129_2</t>
  </si>
  <si>
    <t>370-174-183</t>
  </si>
  <si>
    <t>370-174-211</t>
  </si>
  <si>
    <t>370-174-221</t>
  </si>
  <si>
    <t>370-181-129_2</t>
  </si>
  <si>
    <t>380-174-183</t>
  </si>
  <si>
    <t>380-174-211</t>
  </si>
  <si>
    <t>380-174-221</t>
  </si>
  <si>
    <t>390-163-116</t>
  </si>
  <si>
    <t>390-163-129_1</t>
  </si>
  <si>
    <t>390-163-131</t>
  </si>
  <si>
    <t>390-163-135</t>
  </si>
  <si>
    <t>390-163-163</t>
  </si>
  <si>
    <t>390-163-165</t>
  </si>
  <si>
    <t>390-163-188</t>
  </si>
  <si>
    <t>390-181-153</t>
  </si>
  <si>
    <t>39B-165-411</t>
  </si>
  <si>
    <t>39B-182-180</t>
  </si>
  <si>
    <t>400-167-411</t>
  </si>
  <si>
    <t>400-171-129_2</t>
  </si>
  <si>
    <t>400-181-129_2</t>
  </si>
  <si>
    <t>410-163-129_2</t>
  </si>
  <si>
    <t>410-167-418</t>
  </si>
  <si>
    <t>410-167-462</t>
  </si>
  <si>
    <t>410-171-129_2</t>
  </si>
  <si>
    <t>410-171-325</t>
  </si>
  <si>
    <t>410-181-183</t>
  </si>
  <si>
    <t>410-181-221</t>
  </si>
  <si>
    <t>410-185-411</t>
  </si>
  <si>
    <t>41D-181-180</t>
  </si>
  <si>
    <t>41D-181-211</t>
  </si>
  <si>
    <t>41F-171-311</t>
  </si>
  <si>
    <t>41F-171-413</t>
  </si>
  <si>
    <t>41F-181-180</t>
  </si>
  <si>
    <t>41G-172-462</t>
  </si>
  <si>
    <t>41K-181-180</t>
  </si>
  <si>
    <t>41K-185-121</t>
  </si>
  <si>
    <t>41K-185-211</t>
  </si>
  <si>
    <t>41M-165-418</t>
  </si>
  <si>
    <t>41M-181-113</t>
  </si>
  <si>
    <t>41M-181-422</t>
  </si>
  <si>
    <t>41N-173-311</t>
  </si>
  <si>
    <t>41N-182-411</t>
  </si>
  <si>
    <t>420-170-221</t>
  </si>
  <si>
    <t>420-170-392</t>
  </si>
  <si>
    <t>420-171-162</t>
  </si>
  <si>
    <t>420-171-171</t>
  </si>
  <si>
    <t>420-171-392</t>
  </si>
  <si>
    <t>421-165-418</t>
  </si>
  <si>
    <t>421-173-311</t>
  </si>
  <si>
    <t>421-181-129_2</t>
  </si>
  <si>
    <t>421-184-311</t>
  </si>
  <si>
    <t>422-169-129_2</t>
  </si>
  <si>
    <t>422-170-221</t>
  </si>
  <si>
    <t>422-171-392</t>
  </si>
  <si>
    <t>422-181-129_2</t>
  </si>
  <si>
    <t>422-181-162</t>
  </si>
  <si>
    <t>42A-174-311</t>
  </si>
  <si>
    <t>430-163-129_2</t>
  </si>
  <si>
    <t>430-163-472</t>
  </si>
  <si>
    <t>430-165-418</t>
  </si>
  <si>
    <t>430-169-129_2</t>
  </si>
  <si>
    <t>430-171-129_2</t>
  </si>
  <si>
    <t>430-171-532</t>
  </si>
  <si>
    <t>430-183-131</t>
  </si>
  <si>
    <t>430-183-211</t>
  </si>
  <si>
    <t>430-183-411</t>
  </si>
  <si>
    <t>43D-185-121</t>
  </si>
  <si>
    <t>43D-185-211</t>
  </si>
  <si>
    <t>440-169-129_2</t>
  </si>
  <si>
    <t>440-171-129_2</t>
  </si>
  <si>
    <t>440-174-180</t>
  </si>
  <si>
    <t>440-174-211</t>
  </si>
  <si>
    <t>440-184-411</t>
  </si>
  <si>
    <t>450-169-129_2</t>
  </si>
  <si>
    <t>450-170-192</t>
  </si>
  <si>
    <t>450-171-163</t>
  </si>
  <si>
    <t>450-171-164</t>
  </si>
  <si>
    <t>450-171-183</t>
  </si>
  <si>
    <t>450-171-313</t>
  </si>
  <si>
    <t>450-181-333</t>
  </si>
  <si>
    <t>450-181-392</t>
  </si>
  <si>
    <t>450-186-411</t>
  </si>
  <si>
    <t>45B-170-121</t>
  </si>
  <si>
    <t>470-169-129_2</t>
  </si>
  <si>
    <t>470-181-129_2</t>
  </si>
  <si>
    <t>490-163-129_2</t>
  </si>
  <si>
    <t>490-163-181</t>
  </si>
  <si>
    <t>490-169-129_2</t>
  </si>
  <si>
    <t>490-171-129_2</t>
  </si>
  <si>
    <t>490-173-311</t>
  </si>
  <si>
    <t>490-181-129_2</t>
  </si>
  <si>
    <t>491-163-129_2</t>
  </si>
  <si>
    <t>491-169-129_2</t>
  </si>
  <si>
    <t>491-181-129_2</t>
  </si>
  <si>
    <t>49B-183-331</t>
  </si>
  <si>
    <t>500-163-472</t>
  </si>
  <si>
    <t>500-169-129_2</t>
  </si>
  <si>
    <t>500-171-129_2</t>
  </si>
  <si>
    <t>500-171-472</t>
  </si>
  <si>
    <t>500-178-472</t>
  </si>
  <si>
    <t>500-181-129_2</t>
  </si>
  <si>
    <t>500-181-198</t>
  </si>
  <si>
    <t>50A-169-131</t>
  </si>
  <si>
    <t>50A-170-121</t>
  </si>
  <si>
    <t>50A-172-131</t>
  </si>
  <si>
    <t>50A-172-211</t>
  </si>
  <si>
    <t>50A-182-121</t>
  </si>
  <si>
    <t>50A-182-131</t>
  </si>
  <si>
    <t>510-186-331</t>
  </si>
  <si>
    <t>520-171-129_2</t>
  </si>
  <si>
    <t>520-174-180</t>
  </si>
  <si>
    <t>520-174-211</t>
  </si>
  <si>
    <t>520-181-129_2</t>
  </si>
  <si>
    <t>530-169-129_2</t>
  </si>
  <si>
    <t>530-171-129_2</t>
  </si>
  <si>
    <t>530-171-152</t>
  </si>
  <si>
    <t>53C-171-312</t>
  </si>
  <si>
    <t>540-163-461</t>
  </si>
  <si>
    <t>540-169-129_2</t>
  </si>
  <si>
    <t>540-171-461</t>
  </si>
  <si>
    <t>540-181-411</t>
  </si>
  <si>
    <t>540-185-411</t>
  </si>
  <si>
    <t>540-186-411</t>
  </si>
  <si>
    <t>54A-181-141</t>
  </si>
  <si>
    <t>54A-181-198</t>
  </si>
  <si>
    <t>54A-181-462</t>
  </si>
  <si>
    <t>550-163-129_2</t>
  </si>
  <si>
    <t>550-171-129_2</t>
  </si>
  <si>
    <t>550-181-129_2</t>
  </si>
  <si>
    <t>550-185-231</t>
  </si>
  <si>
    <t>550-185-411</t>
  </si>
  <si>
    <t>550-185-461</t>
  </si>
  <si>
    <t>55A-176-411</t>
  </si>
  <si>
    <t>560-181-129_2</t>
  </si>
  <si>
    <t>560-184-221</t>
  </si>
  <si>
    <t>560-185-221</t>
  </si>
  <si>
    <t>560-185-392</t>
  </si>
  <si>
    <t>560-186-221</t>
  </si>
  <si>
    <t>560-186-392</t>
  </si>
  <si>
    <t>570-171-129_2</t>
  </si>
  <si>
    <t>580-171-541</t>
  </si>
  <si>
    <t>58B-171-541</t>
  </si>
  <si>
    <t>58B-173-311</t>
  </si>
  <si>
    <t>58B-181-180</t>
  </si>
  <si>
    <t>58B-181-211</t>
  </si>
  <si>
    <t>590-167-129_2</t>
  </si>
  <si>
    <t>590-169-129_2</t>
  </si>
  <si>
    <t>590-171-523</t>
  </si>
  <si>
    <t>590-181-129_2</t>
  </si>
  <si>
    <t>600-170-198</t>
  </si>
  <si>
    <t>600-171-326</t>
  </si>
  <si>
    <t>600-171-461</t>
  </si>
  <si>
    <t>600-181-121</t>
  </si>
  <si>
    <t>600-181-142</t>
  </si>
  <si>
    <t>600-181-162</t>
  </si>
  <si>
    <t>600-181-184</t>
  </si>
  <si>
    <t>600-181-344</t>
  </si>
  <si>
    <t>600-181-418</t>
  </si>
  <si>
    <t>600-185-411</t>
  </si>
  <si>
    <t>60B-181-311</t>
  </si>
  <si>
    <t>60D-182-180</t>
  </si>
  <si>
    <t>60F-173-311</t>
  </si>
  <si>
    <t>60I-185-121</t>
  </si>
  <si>
    <t>60I-185-211</t>
  </si>
  <si>
    <t>60I-185-221</t>
  </si>
  <si>
    <t>60I-185-231</t>
  </si>
  <si>
    <t>60N-171-131</t>
  </si>
  <si>
    <t>60N-171-411</t>
  </si>
  <si>
    <t>60P-181-311</t>
  </si>
  <si>
    <t>60Q-163-312</t>
  </si>
  <si>
    <t>60Q-163-422</t>
  </si>
  <si>
    <t>60Q-166-418</t>
  </si>
  <si>
    <t>60Q-169-131</t>
  </si>
  <si>
    <t>60Q-169-211</t>
  </si>
  <si>
    <t>60U-169-312</t>
  </si>
  <si>
    <t>60Y-185-121</t>
  </si>
  <si>
    <t>610-171-129_2</t>
  </si>
  <si>
    <t>610-171-163</t>
  </si>
  <si>
    <t>61J-170-198</t>
  </si>
  <si>
    <t>61J-170-211</t>
  </si>
  <si>
    <t>61M-203-180</t>
  </si>
  <si>
    <t>61M-203-211</t>
  </si>
  <si>
    <t>61P-169-311</t>
  </si>
  <si>
    <t>61Q-181-311</t>
  </si>
  <si>
    <t>61S-169-146</t>
  </si>
  <si>
    <t>61S-173-317</t>
  </si>
  <si>
    <t>61U-181-121</t>
  </si>
  <si>
    <t>61U-181-148</t>
  </si>
  <si>
    <t>61U-181-164</t>
  </si>
  <si>
    <t>61U-181-171</t>
  </si>
  <si>
    <t>61W-183-142</t>
  </si>
  <si>
    <t>61W-183-211</t>
  </si>
  <si>
    <t>61X-203-180</t>
  </si>
  <si>
    <t>61X-203-211</t>
  </si>
  <si>
    <t>620-181-129_2</t>
  </si>
  <si>
    <t>620-181-184</t>
  </si>
  <si>
    <t>620-183-411</t>
  </si>
  <si>
    <t>62A-167-311</t>
  </si>
  <si>
    <t>62A-171-229</t>
  </si>
  <si>
    <t>62J-181-229</t>
  </si>
  <si>
    <t>62J-181-311</t>
  </si>
  <si>
    <t>62J-181-312</t>
  </si>
  <si>
    <t>630-163-129_1</t>
  </si>
  <si>
    <t>630-163-129_2</t>
  </si>
  <si>
    <t>630-171-523</t>
  </si>
  <si>
    <t>630-181-461</t>
  </si>
  <si>
    <t>630-183-332</t>
  </si>
  <si>
    <t>630-185-312</t>
  </si>
  <si>
    <t>63A-172-326</t>
  </si>
  <si>
    <t>63A-182-121</t>
  </si>
  <si>
    <t>63A-185-142</t>
  </si>
  <si>
    <t>63A-185-211</t>
  </si>
  <si>
    <t>63A-186-411</t>
  </si>
  <si>
    <t>63A-203-180</t>
  </si>
  <si>
    <t>63A-203-211</t>
  </si>
  <si>
    <t>63C-169-317</t>
  </si>
  <si>
    <t>63C-172-231</t>
  </si>
  <si>
    <t>640-163-129_2</t>
  </si>
  <si>
    <t>640-181-129_2</t>
  </si>
  <si>
    <t>640-184-311</t>
  </si>
  <si>
    <t>640-185-180</t>
  </si>
  <si>
    <t>640-185-211</t>
  </si>
  <si>
    <t>64A-171-142</t>
  </si>
  <si>
    <t>64A-181-131</t>
  </si>
  <si>
    <t>650-169-129_2</t>
  </si>
  <si>
    <t>650-170-129_2</t>
  </si>
  <si>
    <t>650-171-129_2</t>
  </si>
  <si>
    <t>650-181-129_2</t>
  </si>
  <si>
    <t>65A-165-418</t>
  </si>
  <si>
    <t>65B-203-211</t>
  </si>
  <si>
    <t>65C-171-135</t>
  </si>
  <si>
    <t>65D-182-461</t>
  </si>
  <si>
    <t>65H-203-180</t>
  </si>
  <si>
    <t>65H-203-211</t>
  </si>
  <si>
    <t>660-171-351</t>
  </si>
  <si>
    <t>66A-174-311</t>
  </si>
  <si>
    <t>670-183-312</t>
  </si>
  <si>
    <t>680-171-129_1</t>
  </si>
  <si>
    <t>680-171-129_2</t>
  </si>
  <si>
    <t>680-181-129_2</t>
  </si>
  <si>
    <t>681-163-472</t>
  </si>
  <si>
    <t>68A-172-411</t>
  </si>
  <si>
    <t>68C-167-311</t>
  </si>
  <si>
    <t>68C-173-317</t>
  </si>
  <si>
    <t>690-169-129_2</t>
  </si>
  <si>
    <t>690-169-131</t>
  </si>
  <si>
    <t>690-169-211</t>
  </si>
  <si>
    <t>690-169-221</t>
  </si>
  <si>
    <t>690-169-231</t>
  </si>
  <si>
    <t>690-181-129_2</t>
  </si>
  <si>
    <t>690-181-162</t>
  </si>
  <si>
    <t>690-183-131</t>
  </si>
  <si>
    <t>690-183-211</t>
  </si>
  <si>
    <t>690-183-221</t>
  </si>
  <si>
    <t>690-183-231</t>
  </si>
  <si>
    <t>69A-163-411</t>
  </si>
  <si>
    <t>69A-169-317</t>
  </si>
  <si>
    <t>69A-185-147</t>
  </si>
  <si>
    <t>69A-185-172</t>
  </si>
  <si>
    <t>69A-185-211</t>
  </si>
  <si>
    <t>69A-185-221</t>
  </si>
  <si>
    <t>700-171-129_2</t>
  </si>
  <si>
    <t>700-181-129_2</t>
  </si>
  <si>
    <t>700-181-184</t>
  </si>
  <si>
    <t>70A-172-418</t>
  </si>
  <si>
    <t>710-181-198</t>
  </si>
  <si>
    <t>710-181-311</t>
  </si>
  <si>
    <t>720-184-331</t>
  </si>
  <si>
    <t>730-171-129_2</t>
  </si>
  <si>
    <t>730-181-129_2</t>
  </si>
  <si>
    <t>730-186-129_2</t>
  </si>
  <si>
    <t>730-186-181</t>
  </si>
  <si>
    <t>73A-181-461</t>
  </si>
  <si>
    <t>740-170-331</t>
  </si>
  <si>
    <t>740-170-411</t>
  </si>
  <si>
    <t>740-181-167</t>
  </si>
  <si>
    <t>740-185-141</t>
  </si>
  <si>
    <t>740-185-199</t>
  </si>
  <si>
    <t>740-185-211</t>
  </si>
  <si>
    <t>740-185-221</t>
  </si>
  <si>
    <t>740-185-231</t>
  </si>
  <si>
    <t>740-185-392</t>
  </si>
  <si>
    <t>74Z-171-121</t>
  </si>
  <si>
    <t>74Z-171-211</t>
  </si>
  <si>
    <t>74Z-171-221</t>
  </si>
  <si>
    <t>750-165-418</t>
  </si>
  <si>
    <t>750-171-129_2</t>
  </si>
  <si>
    <t>750-171-462</t>
  </si>
  <si>
    <t>750-181-129_2</t>
  </si>
  <si>
    <t>750-181-418</t>
  </si>
  <si>
    <t>760-181-121</t>
  </si>
  <si>
    <t>760-181-131</t>
  </si>
  <si>
    <t>760-181-132</t>
  </si>
  <si>
    <t>760-181-141</t>
  </si>
  <si>
    <t>760-181-144</t>
  </si>
  <si>
    <t>760-181-145</t>
  </si>
  <si>
    <t>760-181-221</t>
  </si>
  <si>
    <t>760-181-231</t>
  </si>
  <si>
    <t>760-181-411</t>
  </si>
  <si>
    <t>760-185-411</t>
  </si>
  <si>
    <t>761-171-129_2</t>
  </si>
  <si>
    <t>761-174-311</t>
  </si>
  <si>
    <t>761-181-129_2</t>
  </si>
  <si>
    <t>761-185-121</t>
  </si>
  <si>
    <t>761-185-211</t>
  </si>
  <si>
    <t>76A-169-311</t>
  </si>
  <si>
    <t>770-166-418</t>
  </si>
  <si>
    <t>770-169-129_2</t>
  </si>
  <si>
    <t>770-171-129_2</t>
  </si>
  <si>
    <t>780-167-392</t>
  </si>
  <si>
    <t>780-170-392</t>
  </si>
  <si>
    <t>780-181-129_2</t>
  </si>
  <si>
    <t>780-181-392</t>
  </si>
  <si>
    <t>780-181-542</t>
  </si>
  <si>
    <t>78A-203-180</t>
  </si>
  <si>
    <t>78A-203-211</t>
  </si>
  <si>
    <t>78C-141-180</t>
  </si>
  <si>
    <t>78C-141-211</t>
  </si>
  <si>
    <t>78C-203-180</t>
  </si>
  <si>
    <t>78C-203-211</t>
  </si>
  <si>
    <t>790-169-129_2</t>
  </si>
  <si>
    <t>790-171-129_2</t>
  </si>
  <si>
    <t>79A-167-317</t>
  </si>
  <si>
    <t>79Z-165-418</t>
  </si>
  <si>
    <t>800-174-183</t>
  </si>
  <si>
    <t>800-174-211</t>
  </si>
  <si>
    <t>800-174-221</t>
  </si>
  <si>
    <t>800-181-418</t>
  </si>
  <si>
    <t>800-185-411</t>
  </si>
  <si>
    <t>810-171-144</t>
  </si>
  <si>
    <t>810-174-311</t>
  </si>
  <si>
    <t>810-181-311</t>
  </si>
  <si>
    <t>81A-171-131</t>
  </si>
  <si>
    <t>81A-171-191</t>
  </si>
  <si>
    <t>81A-185-121</t>
  </si>
  <si>
    <t>81A-185-211</t>
  </si>
  <si>
    <t>81A-186-146</t>
  </si>
  <si>
    <t>820-163-129_2</t>
  </si>
  <si>
    <t>820-171-129_2</t>
  </si>
  <si>
    <t>820-171-184</t>
  </si>
  <si>
    <t>820-181-129_2</t>
  </si>
  <si>
    <t>820-184-411</t>
  </si>
  <si>
    <t>821-171-129_2</t>
  </si>
  <si>
    <t>821-181-129_2</t>
  </si>
  <si>
    <t>821-181-411</t>
  </si>
  <si>
    <t>830-181-113</t>
  </si>
  <si>
    <t>830-181-231</t>
  </si>
  <si>
    <t>830-181-311</t>
  </si>
  <si>
    <t>830-185-192</t>
  </si>
  <si>
    <t>830-185-211</t>
  </si>
  <si>
    <t>830-185-221</t>
  </si>
  <si>
    <t>830-185-411</t>
  </si>
  <si>
    <t>840-171-131</t>
  </si>
  <si>
    <t>840-181-183</t>
  </si>
  <si>
    <t>840-181-325</t>
  </si>
  <si>
    <t>84B-182-311</t>
  </si>
  <si>
    <t>850-169-129_2</t>
  </si>
  <si>
    <t>850-181-129_2</t>
  </si>
  <si>
    <t>850-181-542</t>
  </si>
  <si>
    <t>850-186-163</t>
  </si>
  <si>
    <t>850-186-166</t>
  </si>
  <si>
    <t>850-186-211</t>
  </si>
  <si>
    <t>860-169-129_2</t>
  </si>
  <si>
    <t>860-171-129_1</t>
  </si>
  <si>
    <t>860-181-541</t>
  </si>
  <si>
    <t>862-171-129_2</t>
  </si>
  <si>
    <t>862-174-183</t>
  </si>
  <si>
    <t>862-174-211</t>
  </si>
  <si>
    <t>862-174-221</t>
  </si>
  <si>
    <t>862-181-129_2</t>
  </si>
  <si>
    <t>862-181-192</t>
  </si>
  <si>
    <t>862-183-171</t>
  </si>
  <si>
    <t>862-183-211</t>
  </si>
  <si>
    <t>862-186-311</t>
  </si>
  <si>
    <t>86T-182-148</t>
  </si>
  <si>
    <t>86T-182-221</t>
  </si>
  <si>
    <t>86T-182-234</t>
  </si>
  <si>
    <t>86T-185-234</t>
  </si>
  <si>
    <t>870-171-129_2</t>
  </si>
  <si>
    <t>870-185-142</t>
  </si>
  <si>
    <t>870-185-211</t>
  </si>
  <si>
    <t>870-186-142</t>
  </si>
  <si>
    <t>870-186-211</t>
  </si>
  <si>
    <t>87A-173-311</t>
  </si>
  <si>
    <t>880-163-129_1</t>
  </si>
  <si>
    <t>880-181-129_2</t>
  </si>
  <si>
    <t>880-181-192</t>
  </si>
  <si>
    <t>890-169-129_2</t>
  </si>
  <si>
    <t>890-171-129_2</t>
  </si>
  <si>
    <t>890-181-129_2</t>
  </si>
  <si>
    <t>890-181-184</t>
  </si>
  <si>
    <t>900-163-151</t>
  </si>
  <si>
    <t>900-169-311</t>
  </si>
  <si>
    <t>900-169-317</t>
  </si>
  <si>
    <t>90A-172-143</t>
  </si>
  <si>
    <t>90A-172-211</t>
  </si>
  <si>
    <t>910-171-148</t>
  </si>
  <si>
    <t>910-171-231</t>
  </si>
  <si>
    <t>910-181-392</t>
  </si>
  <si>
    <t>91A-181-143</t>
  </si>
  <si>
    <t>91A-181-211</t>
  </si>
  <si>
    <t>91A-181-418</t>
  </si>
  <si>
    <t>920-173-311</t>
  </si>
  <si>
    <t>92B-172-131</t>
  </si>
  <si>
    <t>92G-185-121</t>
  </si>
  <si>
    <t>92G-185-211</t>
  </si>
  <si>
    <t>92N-182-325</t>
  </si>
  <si>
    <t>92N-182-411</t>
  </si>
  <si>
    <t>92N-185-121</t>
  </si>
  <si>
    <t>92N-185-211</t>
  </si>
  <si>
    <t>92S-173-317</t>
  </si>
  <si>
    <t>92S-185-311</t>
  </si>
  <si>
    <t>92T-171-462</t>
  </si>
  <si>
    <t>92T-172-121</t>
  </si>
  <si>
    <t>92T-172-211</t>
  </si>
  <si>
    <t>92T-181-462</t>
  </si>
  <si>
    <t>92T-182-131</t>
  </si>
  <si>
    <t>92T-182-211</t>
  </si>
  <si>
    <t>92T-182-231</t>
  </si>
  <si>
    <t>92T-182-312</t>
  </si>
  <si>
    <t>92T-182-361</t>
  </si>
  <si>
    <t>92Y-172-311</t>
  </si>
  <si>
    <t>92Y-182-221</t>
  </si>
  <si>
    <t>930-171-462</t>
  </si>
  <si>
    <t>93Q-181-131</t>
  </si>
  <si>
    <t>940-171-522</t>
  </si>
  <si>
    <t>940-183-311</t>
  </si>
  <si>
    <t>94Z-165-418</t>
  </si>
  <si>
    <t>950-163-129_2</t>
  </si>
  <si>
    <t>950-167-146</t>
  </si>
  <si>
    <t>950-171-129_2</t>
  </si>
  <si>
    <t>950-181-129_2</t>
  </si>
  <si>
    <t>950-181-184</t>
  </si>
  <si>
    <t>960-185-311</t>
  </si>
  <si>
    <t>96C-163-312</t>
  </si>
  <si>
    <t>96C-163-418</t>
  </si>
  <si>
    <t>96C-167-411</t>
  </si>
  <si>
    <t>96F-166-418</t>
  </si>
  <si>
    <t>96F-167-311</t>
  </si>
  <si>
    <t>96F-171-180</t>
  </si>
  <si>
    <t>96F-171-211</t>
  </si>
  <si>
    <t>970-163-163</t>
  </si>
  <si>
    <t>970-166-392</t>
  </si>
  <si>
    <t>970-170-180</t>
  </si>
  <si>
    <t>970-171-461</t>
  </si>
  <si>
    <t>970-181-131</t>
  </si>
  <si>
    <t>970-181-231</t>
  </si>
  <si>
    <t>980-169-129_2</t>
  </si>
  <si>
    <t>980-170-472</t>
  </si>
  <si>
    <t>980-171-129_2</t>
  </si>
  <si>
    <t>980-171-472</t>
  </si>
  <si>
    <t>980-174-183</t>
  </si>
  <si>
    <t>980-174-211</t>
  </si>
  <si>
    <t>980-174-221</t>
  </si>
  <si>
    <t>980-181-129_2</t>
  </si>
  <si>
    <t>980-184-411</t>
  </si>
  <si>
    <t>98A-171-121</t>
  </si>
  <si>
    <t>98A-171-146</t>
  </si>
  <si>
    <t>98A-171-211</t>
  </si>
  <si>
    <t>98A-181-311</t>
  </si>
  <si>
    <t>98A-181-317</t>
  </si>
  <si>
    <t>98A-181-343</t>
  </si>
  <si>
    <t>98A-181-411</t>
  </si>
  <si>
    <t>98B-171-418</t>
  </si>
  <si>
    <t>990-169-129_2</t>
  </si>
  <si>
    <t>990-169-392</t>
  </si>
  <si>
    <t>990-171-129_2</t>
  </si>
  <si>
    <t>990-181-129_2</t>
  </si>
  <si>
    <t>990-181-392</t>
  </si>
  <si>
    <t>990-184-331</t>
  </si>
  <si>
    <t>995-174-180</t>
  </si>
  <si>
    <t>995-174-211</t>
  </si>
  <si>
    <t>995-185-392</t>
  </si>
  <si>
    <t>995-185-462</t>
  </si>
  <si>
    <t>A05-175-131</t>
  </si>
  <si>
    <t>A05-175-211</t>
  </si>
  <si>
    <t>A05-175-221</t>
  </si>
  <si>
    <t>A05-175-231</t>
  </si>
  <si>
    <t>A05-175-232</t>
  </si>
  <si>
    <t>A05-175-233</t>
  </si>
  <si>
    <t>A05-175-235</t>
  </si>
  <si>
    <t>A05-175-462</t>
  </si>
  <si>
    <t>C41-175-418</t>
  </si>
  <si>
    <t>C41-175-461</t>
  </si>
  <si>
    <t>C41-175-462</t>
  </si>
  <si>
    <t>C58-175-113</t>
  </si>
  <si>
    <t>C58-175-115</t>
  </si>
  <si>
    <t>C58-175-121</t>
  </si>
  <si>
    <t>C58-175-141</t>
  </si>
  <si>
    <t>C58-175-151</t>
  </si>
  <si>
    <t>C58-175-171</t>
  </si>
  <si>
    <t>C58-175-211</t>
  </si>
  <si>
    <t>C58-175-233</t>
  </si>
  <si>
    <t>C58-175-311</t>
  </si>
  <si>
    <t>C58-175-327</t>
  </si>
  <si>
    <t>C58-175-331</t>
  </si>
  <si>
    <t>C58-175-332</t>
  </si>
  <si>
    <t>C58-175-411</t>
  </si>
  <si>
    <t>C58-175-451</t>
  </si>
  <si>
    <t>E13-175-113</t>
  </si>
  <si>
    <t>E13-175-115</t>
  </si>
  <si>
    <t>E13-175-121</t>
  </si>
  <si>
    <t>E13-175-141</t>
  </si>
  <si>
    <t>E13-175-146</t>
  </si>
  <si>
    <t>E13-175-211</t>
  </si>
  <si>
    <t>E30-175-141</t>
  </si>
  <si>
    <t>E30-175-151</t>
  </si>
  <si>
    <t>E30-175-197</t>
  </si>
  <si>
    <t>E30-175-198</t>
  </si>
  <si>
    <t>E30-175-232</t>
  </si>
  <si>
    <t>E30-175-333</t>
  </si>
  <si>
    <t>010-ALL-129_2</t>
  </si>
  <si>
    <t>010-ALL-162</t>
  </si>
  <si>
    <t>010-ALL-472</t>
  </si>
  <si>
    <t>01C-ALL-135</t>
  </si>
  <si>
    <t>01C-ALL-181</t>
  </si>
  <si>
    <t>020-ALL-129_2</t>
  </si>
  <si>
    <t>020-ALL-184</t>
  </si>
  <si>
    <t>030-ALL-129_2</t>
  </si>
  <si>
    <t>040-ALL-129_1</t>
  </si>
  <si>
    <t>040-ALL-129_2</t>
  </si>
  <si>
    <t>040-ALL-167</t>
  </si>
  <si>
    <t>050-ALL-472</t>
  </si>
  <si>
    <t>060-ALL-129_2</t>
  </si>
  <si>
    <t>070-ALL-232</t>
  </si>
  <si>
    <t>09A-ALL-541</t>
  </si>
  <si>
    <t>100-ALL-129_2</t>
  </si>
  <si>
    <t>10A-ALL-135</t>
  </si>
  <si>
    <t>110-ALL-129_2</t>
  </si>
  <si>
    <t>11K-ALL-142</t>
  </si>
  <si>
    <t>12A-ALL-461</t>
  </si>
  <si>
    <t>150-ALL-461</t>
  </si>
  <si>
    <t>160-ALL-129_2</t>
  </si>
  <si>
    <t>16B-ALL-131</t>
  </si>
  <si>
    <t>181-ALL-129_2</t>
  </si>
  <si>
    <t>181-ALL-312</t>
  </si>
  <si>
    <t>182-ALL-129_2</t>
  </si>
  <si>
    <t>182-ALL-175</t>
  </si>
  <si>
    <t>182-ALL-188</t>
  </si>
  <si>
    <t>190-ALL-129_2</t>
  </si>
  <si>
    <t>190-ALL-541</t>
  </si>
  <si>
    <t>19A-ALL-131</t>
  </si>
  <si>
    <t>19B-ALL-131</t>
  </si>
  <si>
    <t>19C-ALL-542</t>
  </si>
  <si>
    <t>200-ALL-129_2</t>
  </si>
  <si>
    <t>200-ALL-472</t>
  </si>
  <si>
    <t>220-ALL-129_2</t>
  </si>
  <si>
    <t>230-ALL-129_2</t>
  </si>
  <si>
    <t>23A-ALL-163</t>
  </si>
  <si>
    <t>240-ALL-331</t>
  </si>
  <si>
    <t>241-ALL-129_2</t>
  </si>
  <si>
    <t>24B-ALL-317</t>
  </si>
  <si>
    <t>250-ALL-129_2</t>
  </si>
  <si>
    <t>250-ALL-323</t>
  </si>
  <si>
    <t>250-ALL-414</t>
  </si>
  <si>
    <t>260-ALL-129_2</t>
  </si>
  <si>
    <t>291-ALL-326</t>
  </si>
  <si>
    <t>291-ALL-461</t>
  </si>
  <si>
    <t>291-ALL-472</t>
  </si>
  <si>
    <t>295-ALL-343</t>
  </si>
  <si>
    <t>300-ALL-129_2</t>
  </si>
  <si>
    <t>300-ALL-313</t>
  </si>
  <si>
    <t>320-ALL-184</t>
  </si>
  <si>
    <t>320-ALL-188</t>
  </si>
  <si>
    <t>320-ALL-191</t>
  </si>
  <si>
    <t>32A-ALL-142</t>
  </si>
  <si>
    <t>32A-ALL-174</t>
  </si>
  <si>
    <t>32B-ALL-131</t>
  </si>
  <si>
    <t>32B-ALL-142</t>
  </si>
  <si>
    <t>32B-ALL-146</t>
  </si>
  <si>
    <t>32B-ALL-551</t>
  </si>
  <si>
    <t>32N-ALL-134</t>
  </si>
  <si>
    <t>32N-ALL-135</t>
  </si>
  <si>
    <t>33A-ALL-152</t>
  </si>
  <si>
    <t>33A-ALL-311</t>
  </si>
  <si>
    <t>340-ALL-152</t>
  </si>
  <si>
    <t>340-ALL-333</t>
  </si>
  <si>
    <t>34G-ALL-183</t>
  </si>
  <si>
    <t>34Z-ALL-313</t>
  </si>
  <si>
    <t>350-ALL-188</t>
  </si>
  <si>
    <t>350-ALL-541</t>
  </si>
  <si>
    <t>35A-ALL-114</t>
  </si>
  <si>
    <t>35A-ALL-131</t>
  </si>
  <si>
    <t>35A-ALL-142</t>
  </si>
  <si>
    <t>35A-ALL-231</t>
  </si>
  <si>
    <t>35A-ALL-327</t>
  </si>
  <si>
    <t>35A-ALL-451</t>
  </si>
  <si>
    <t>360-ALL-163</t>
  </si>
  <si>
    <t>370-ALL-129_2</t>
  </si>
  <si>
    <t>380-ALL-183</t>
  </si>
  <si>
    <t>390-ALL-129_1</t>
  </si>
  <si>
    <t>390-ALL-163</t>
  </si>
  <si>
    <t>390-ALL-165</t>
  </si>
  <si>
    <t>390-ALL-188</t>
  </si>
  <si>
    <t>400-ALL-129_2</t>
  </si>
  <si>
    <t>410-ALL-129_2</t>
  </si>
  <si>
    <t>410-ALL-325</t>
  </si>
  <si>
    <t>420-ALL-162</t>
  </si>
  <si>
    <t>421-ALL-129_2</t>
  </si>
  <si>
    <t>422-ALL-129_2</t>
  </si>
  <si>
    <t>422-ALL-162</t>
  </si>
  <si>
    <t>430-ALL-129_2</t>
  </si>
  <si>
    <t>430-ALL-472</t>
  </si>
  <si>
    <t>430-ALL-532</t>
  </si>
  <si>
    <t>43D-ALL-121</t>
  </si>
  <si>
    <t>440-ALL-129_2</t>
  </si>
  <si>
    <t>450-ALL-129_2</t>
  </si>
  <si>
    <t>450-ALL-164</t>
  </si>
  <si>
    <t>450-ALL-183</t>
  </si>
  <si>
    <t>450-ALL-313</t>
  </si>
  <si>
    <t>450-ALL-333</t>
  </si>
  <si>
    <t>470-ALL-129_2</t>
  </si>
  <si>
    <t>490-ALL-129_2</t>
  </si>
  <si>
    <t>491-ALL-129_2</t>
  </si>
  <si>
    <t>49B-ALL-331</t>
  </si>
  <si>
    <t>500-ALL-129_2</t>
  </si>
  <si>
    <t>500-ALL-472</t>
  </si>
  <si>
    <t>50A-ALL-131</t>
  </si>
  <si>
    <t>520-ALL-129_2</t>
  </si>
  <si>
    <t>530-ALL-129_2</t>
  </si>
  <si>
    <t>530-ALL-152</t>
  </si>
  <si>
    <t>53C-ALL-312</t>
  </si>
  <si>
    <t>540-ALL-129_2</t>
  </si>
  <si>
    <t>540-ALL-461</t>
  </si>
  <si>
    <t>550-ALL-129_2</t>
  </si>
  <si>
    <t>560-ALL-129_2</t>
  </si>
  <si>
    <t>570-ALL-129_2</t>
  </si>
  <si>
    <t>590-ALL-129_2</t>
  </si>
  <si>
    <t>590-ALL-523</t>
  </si>
  <si>
    <t>600-ALL-198</t>
  </si>
  <si>
    <t>600-ALL-344</t>
  </si>
  <si>
    <t>60N-ALL-131</t>
  </si>
  <si>
    <t>60Q-ALL-422</t>
  </si>
  <si>
    <t>60U-ALL-312</t>
  </si>
  <si>
    <t>610-ALL-129_2</t>
  </si>
  <si>
    <t>610-ALL-163</t>
  </si>
  <si>
    <t>61J-ALL-198</t>
  </si>
  <si>
    <t>61S-ALL-146</t>
  </si>
  <si>
    <t>61V-ALL-342</t>
  </si>
  <si>
    <t>620-ALL-129_2</t>
  </si>
  <si>
    <t>62A-ALL-229</t>
  </si>
  <si>
    <t>62J-ALL-312</t>
  </si>
  <si>
    <t>630-ALL-129_1</t>
  </si>
  <si>
    <t>630-ALL-129_2</t>
  </si>
  <si>
    <t>630-ALL-332</t>
  </si>
  <si>
    <t>63A-ALL-326</t>
  </si>
  <si>
    <t>63C-ALL-231</t>
  </si>
  <si>
    <t>63C-ALL-317</t>
  </si>
  <si>
    <t>640-ALL-129_2</t>
  </si>
  <si>
    <t>64A-ALL-131</t>
  </si>
  <si>
    <t>64A-ALL-142</t>
  </si>
  <si>
    <t>65C-ALL-135</t>
  </si>
  <si>
    <t>65D-ALL-461</t>
  </si>
  <si>
    <t>660-ALL-351</t>
  </si>
  <si>
    <t>680-ALL-129_1</t>
  </si>
  <si>
    <t>680-ALL-129_2</t>
  </si>
  <si>
    <t>681-ALL-472</t>
  </si>
  <si>
    <t>690-ALL-129_2</t>
  </si>
  <si>
    <t>690-ALL-162</t>
  </si>
  <si>
    <t>69A-ALL-147</t>
  </si>
  <si>
    <t>69A-ALL-172</t>
  </si>
  <si>
    <t>700-ALL-129_2</t>
  </si>
  <si>
    <t>700-ALL-184</t>
  </si>
  <si>
    <t>730-ALL-129_2</t>
  </si>
  <si>
    <t>74Z-ALL-121</t>
  </si>
  <si>
    <t>750-ALL-129_2</t>
  </si>
  <si>
    <t>760-ALL-144</t>
  </si>
  <si>
    <t>761-ALL-129_2</t>
  </si>
  <si>
    <t>76A-ALL-311</t>
  </si>
  <si>
    <t>770-ALL-129_2</t>
  </si>
  <si>
    <t>780-ALL-129_2</t>
  </si>
  <si>
    <t>78C-ALL-180</t>
  </si>
  <si>
    <t>78C-ALL-211</t>
  </si>
  <si>
    <t>790-ALL-129_2</t>
  </si>
  <si>
    <t>79A-ALL-317</t>
  </si>
  <si>
    <t>79Z-ALL-418</t>
  </si>
  <si>
    <t>800-ALL-183</t>
  </si>
  <si>
    <t>81A-ALL-146</t>
  </si>
  <si>
    <t>81A-ALL-191</t>
  </si>
  <si>
    <t>820-ALL-129_2</t>
  </si>
  <si>
    <t>821-ALL-129_2</t>
  </si>
  <si>
    <t>830-ALL-113</t>
  </si>
  <si>
    <t>840-ALL-183</t>
  </si>
  <si>
    <t>840-ALL-325</t>
  </si>
  <si>
    <t>850-ALL-129_2</t>
  </si>
  <si>
    <t>850-ALL-163</t>
  </si>
  <si>
    <t>850-ALL-166</t>
  </si>
  <si>
    <t>860-ALL-129_1</t>
  </si>
  <si>
    <t>860-ALL-541</t>
  </si>
  <si>
    <t>862-ALL-129_2</t>
  </si>
  <si>
    <t>862-ALL-183</t>
  </si>
  <si>
    <t>862-ALL-192</t>
  </si>
  <si>
    <t>86T-ALL-234</t>
  </si>
  <si>
    <t>880-ALL-129_1</t>
  </si>
  <si>
    <t>880-ALL-129_2</t>
  </si>
  <si>
    <t>890-ALL-129_2</t>
  </si>
  <si>
    <t>890-ALL-184</t>
  </si>
  <si>
    <t>90A-ALL-143</t>
  </si>
  <si>
    <t>910-ALL-148</t>
  </si>
  <si>
    <t>92B-ALL-131</t>
  </si>
  <si>
    <t>92G-ALL-121</t>
  </si>
  <si>
    <t>92N-ALL-121</t>
  </si>
  <si>
    <t>92N-ALL-325</t>
  </si>
  <si>
    <t>92S-ALL-317</t>
  </si>
  <si>
    <t>92T-ALL-131</t>
  </si>
  <si>
    <t>92T-ALL-231</t>
  </si>
  <si>
    <t>92T-ALL-361</t>
  </si>
  <si>
    <t>92Y-ALL-221</t>
  </si>
  <si>
    <t>940-ALL-522</t>
  </si>
  <si>
    <t>94Z-ALL-418</t>
  </si>
  <si>
    <t>950-ALL-129_2</t>
  </si>
  <si>
    <t>950-ALL-146</t>
  </si>
  <si>
    <t>950-ALL-184</t>
  </si>
  <si>
    <t>980-ALL-129_2</t>
  </si>
  <si>
    <t>980-ALL-183</t>
  </si>
  <si>
    <t>98A-ALL-121</t>
  </si>
  <si>
    <t>98A-ALL-317</t>
  </si>
  <si>
    <t>98A-ALL-343</t>
  </si>
  <si>
    <t>990-ALL-129_2</t>
  </si>
  <si>
    <t>C41-ALL-461</t>
  </si>
  <si>
    <t>C58-ALL-113</t>
  </si>
  <si>
    <t>C58-ALL-115</t>
  </si>
  <si>
    <t>C58-ALL-121</t>
  </si>
  <si>
    <t>C58-ALL-141</t>
  </si>
  <si>
    <t>C58-ALL-151</t>
  </si>
  <si>
    <t>C58-ALL-171</t>
  </si>
  <si>
    <t>C58-ALL-211</t>
  </si>
  <si>
    <t>C58-ALL-233</t>
  </si>
  <si>
    <t>C58-ALL-311</t>
  </si>
  <si>
    <t>C58-ALL-327</t>
  </si>
  <si>
    <t>C58-ALL-331</t>
  </si>
  <si>
    <t>C58-ALL-332</t>
  </si>
  <si>
    <t>C58-ALL-411</t>
  </si>
  <si>
    <t>C58-ALL-451</t>
  </si>
  <si>
    <t>E13-ALL-121</t>
  </si>
  <si>
    <t>E13-ALL-141</t>
  </si>
  <si>
    <t>E30-ALL-141</t>
  </si>
  <si>
    <t>E30-ALL-151</t>
  </si>
  <si>
    <t>E30-ALL-197</t>
  </si>
  <si>
    <t>E30-ALL-198</t>
  </si>
  <si>
    <t>E30-ALL-232</t>
  </si>
  <si>
    <t>E30-ALL-333</t>
  </si>
  <si>
    <t>ALL-ALL-323</t>
  </si>
  <si>
    <t>ALL-163-233</t>
  </si>
  <si>
    <t>ALL-167-129_2</t>
  </si>
  <si>
    <t>ALL-169-312</t>
  </si>
  <si>
    <t>ALL-170-192</t>
  </si>
  <si>
    <t>ALL-171-323</t>
  </si>
  <si>
    <t>ALL-175-141</t>
  </si>
  <si>
    <t>ALL-175-146</t>
  </si>
  <si>
    <t>ALL-175-171</t>
  </si>
  <si>
    <t>ALL-175-197</t>
  </si>
  <si>
    <t>ALL-175-235</t>
  </si>
  <si>
    <t>ALL-175-327</t>
  </si>
  <si>
    <t>ALL-175-331</t>
  </si>
  <si>
    <t>ALL-175-332</t>
  </si>
  <si>
    <t>ALL-175-333</t>
  </si>
  <si>
    <t>ALL-175-451</t>
  </si>
  <si>
    <t>ALL-177-411</t>
  </si>
  <si>
    <t>ALL-181-344</t>
  </si>
  <si>
    <t>ALL-182-134</t>
  </si>
  <si>
    <t>ALL-182-234</t>
  </si>
  <si>
    <t>ALL-182-361</t>
  </si>
  <si>
    <t>ALL-183-131</t>
  </si>
  <si>
    <t>ALL-183-142</t>
  </si>
  <si>
    <t>ALL-183-151</t>
  </si>
  <si>
    <t>ALL-183-171</t>
  </si>
  <si>
    <t>ALL-183-181</t>
  </si>
  <si>
    <t>ALL-183-231</t>
  </si>
  <si>
    <t>ALL-183-312</t>
  </si>
  <si>
    <t>ALL-183-332</t>
  </si>
  <si>
    <t>ALL-183-392</t>
  </si>
  <si>
    <t>ALL-184-151</t>
  </si>
  <si>
    <t>ALL-184-171</t>
  </si>
  <si>
    <t>ALL-184-221</t>
  </si>
  <si>
    <t>ALL-184-311</t>
  </si>
  <si>
    <t>ALL-184-312</t>
  </si>
  <si>
    <t>ALL-184-331</t>
  </si>
  <si>
    <t>ALL-185-126</t>
  </si>
  <si>
    <t>ALL-185-129_2</t>
  </si>
  <si>
    <t>ALL-185-147</t>
  </si>
  <si>
    <t>ALL-185-151</t>
  </si>
  <si>
    <t>ALL-185-172</t>
  </si>
  <si>
    <t>ALL-185-199</t>
  </si>
  <si>
    <t>ALL-185-541</t>
  </si>
  <si>
    <t>ALL-186-129_2</t>
  </si>
  <si>
    <t>ALL-186-163</t>
  </si>
  <si>
    <t>ALL-186-166</t>
  </si>
  <si>
    <t>ALL-186-331</t>
  </si>
  <si>
    <t>ALL-186-392</t>
  </si>
  <si>
    <t>ALL-192-311</t>
  </si>
  <si>
    <t>ALL-193-311</t>
  </si>
  <si>
    <t>010-185-411</t>
  </si>
  <si>
    <t>01D-182-312</t>
  </si>
  <si>
    <t>01F-181-121</t>
  </si>
  <si>
    <t>01F-192-311</t>
  </si>
  <si>
    <t>01F-193-311</t>
  </si>
  <si>
    <t>020-185-142</t>
  </si>
  <si>
    <t>020-185-211</t>
  </si>
  <si>
    <t>030-171-461</t>
  </si>
  <si>
    <t>030-171-523</t>
  </si>
  <si>
    <t>030-181-462</t>
  </si>
  <si>
    <t>040-171-123</t>
  </si>
  <si>
    <t>040-185-392</t>
  </si>
  <si>
    <t>040-186-411</t>
  </si>
  <si>
    <t>050-171-313</t>
  </si>
  <si>
    <t>060-176-411</t>
  </si>
  <si>
    <t>060-181-542</t>
  </si>
  <si>
    <t>060-192-311</t>
  </si>
  <si>
    <t>06B-185-411</t>
  </si>
  <si>
    <t>070-163-313</t>
  </si>
  <si>
    <t>070-171-167</t>
  </si>
  <si>
    <t>070-176-211</t>
  </si>
  <si>
    <t>070-176-221</t>
  </si>
  <si>
    <t>070-181-142</t>
  </si>
  <si>
    <t>070-192-311</t>
  </si>
  <si>
    <t>070-193-418</t>
  </si>
  <si>
    <t>07A-173-311</t>
  </si>
  <si>
    <t>07A-182-131</t>
  </si>
  <si>
    <t>080-181-532</t>
  </si>
  <si>
    <t>090-167-392</t>
  </si>
  <si>
    <t>090-170-392</t>
  </si>
  <si>
    <t>090-171-461</t>
  </si>
  <si>
    <t>090-184-411</t>
  </si>
  <si>
    <t>090-185-392</t>
  </si>
  <si>
    <t>090-185-411</t>
  </si>
  <si>
    <t>090-185-423</t>
  </si>
  <si>
    <t>090-186-392</t>
  </si>
  <si>
    <t>090-186-411</t>
  </si>
  <si>
    <t>09A-181-131</t>
  </si>
  <si>
    <t>09A-181-173</t>
  </si>
  <si>
    <t>09B-171-180</t>
  </si>
  <si>
    <t>09B-171-211</t>
  </si>
  <si>
    <t>09B-171-233</t>
  </si>
  <si>
    <t>100-176-411</t>
  </si>
  <si>
    <t>100-177-411</t>
  </si>
  <si>
    <t>100-184-312</t>
  </si>
  <si>
    <t>110-163-472</t>
  </si>
  <si>
    <t>110-167-126</t>
  </si>
  <si>
    <t>110-167-142</t>
  </si>
  <si>
    <t>110-170-472</t>
  </si>
  <si>
    <t>110-171-472</t>
  </si>
  <si>
    <t>110-177-411</t>
  </si>
  <si>
    <t>110-181-196</t>
  </si>
  <si>
    <t>110-184-171</t>
  </si>
  <si>
    <t>110-184-181</t>
  </si>
  <si>
    <t>110-185-121</t>
  </si>
  <si>
    <t>110-185-129_2</t>
  </si>
  <si>
    <t>110-185-132</t>
  </si>
  <si>
    <t>110-185-145</t>
  </si>
  <si>
    <t>110-185-180</t>
  </si>
  <si>
    <t>110-185-181</t>
  </si>
  <si>
    <t>110-185-211</t>
  </si>
  <si>
    <t>110-185-221</t>
  </si>
  <si>
    <t>110-185-231</t>
  </si>
  <si>
    <t>110-185-392</t>
  </si>
  <si>
    <t>110-186-392</t>
  </si>
  <si>
    <t>110-186-411</t>
  </si>
  <si>
    <t>110-192-311</t>
  </si>
  <si>
    <t>111-169-181</t>
  </si>
  <si>
    <t>111-169-199</t>
  </si>
  <si>
    <t>111-170-143</t>
  </si>
  <si>
    <t>111-170-146</t>
  </si>
  <si>
    <t>111-170-211</t>
  </si>
  <si>
    <t>111-171-129_2</t>
  </si>
  <si>
    <t>111-171-332</t>
  </si>
  <si>
    <t>111-181-181</t>
  </si>
  <si>
    <t>111-181-199</t>
  </si>
  <si>
    <t>111-185-121</t>
  </si>
  <si>
    <t>111-185-142</t>
  </si>
  <si>
    <t>111-185-143</t>
  </si>
  <si>
    <t>111-185-144</t>
  </si>
  <si>
    <t>111-185-211</t>
  </si>
  <si>
    <t>111-185-221</t>
  </si>
  <si>
    <t>111-185-231</t>
  </si>
  <si>
    <t>111-185-411</t>
  </si>
  <si>
    <t>111-186-113</t>
  </si>
  <si>
    <t>111-186-129_2</t>
  </si>
  <si>
    <t>111-186-133</t>
  </si>
  <si>
    <t>111-186-211</t>
  </si>
  <si>
    <t>111-186-221</t>
  </si>
  <si>
    <t>111-186-231</t>
  </si>
  <si>
    <t>11A-163-131</t>
  </si>
  <si>
    <t>11A-163-211</t>
  </si>
  <si>
    <t>11A-163-221</t>
  </si>
  <si>
    <t>11A-163-231</t>
  </si>
  <si>
    <t>11A-163-233</t>
  </si>
  <si>
    <t>11C-173-317</t>
  </si>
  <si>
    <t>11C-182-166</t>
  </si>
  <si>
    <t>11C-182-211</t>
  </si>
  <si>
    <t>11F-185-121</t>
  </si>
  <si>
    <t>11F-185-211</t>
  </si>
  <si>
    <t>11K-181-141</t>
  </si>
  <si>
    <t>120-171-129_2</t>
  </si>
  <si>
    <t>120-174-311</t>
  </si>
  <si>
    <t>120-181-146</t>
  </si>
  <si>
    <t>120-181-221</t>
  </si>
  <si>
    <t>120-181-231</t>
  </si>
  <si>
    <t>120-183-331</t>
  </si>
  <si>
    <t>120-185-311</t>
  </si>
  <si>
    <t>120-192-311</t>
  </si>
  <si>
    <t>120-193-418</t>
  </si>
  <si>
    <t>132-183-312</t>
  </si>
  <si>
    <t>132-184-327</t>
  </si>
  <si>
    <t>132-184-418</t>
  </si>
  <si>
    <t>132-185-181</t>
  </si>
  <si>
    <t>13A-171-311</t>
  </si>
  <si>
    <t>13A-171-344</t>
  </si>
  <si>
    <t>13A-171-462</t>
  </si>
  <si>
    <t>140-165-472</t>
  </si>
  <si>
    <t>150-181-312</t>
  </si>
  <si>
    <t>150-185-418</t>
  </si>
  <si>
    <t>160-163-472</t>
  </si>
  <si>
    <t>160-185-411</t>
  </si>
  <si>
    <t>16B-165-418</t>
  </si>
  <si>
    <t>16B-173-317</t>
  </si>
  <si>
    <t>170-169-129_2</t>
  </si>
  <si>
    <t>170-171-129_2</t>
  </si>
  <si>
    <t>180-166-392</t>
  </si>
  <si>
    <t>180-167-392</t>
  </si>
  <si>
    <t>180-169-392</t>
  </si>
  <si>
    <t>180-170-181</t>
  </si>
  <si>
    <t>180-170-392</t>
  </si>
  <si>
    <t>180-171-116</t>
  </si>
  <si>
    <t>180-171-311</t>
  </si>
  <si>
    <t>180-171-331</t>
  </si>
  <si>
    <t>180-171-411</t>
  </si>
  <si>
    <t>180-171-414</t>
  </si>
  <si>
    <t>180-181-331</t>
  </si>
  <si>
    <t>180-186-162</t>
  </si>
  <si>
    <t>180-186-211</t>
  </si>
  <si>
    <t>181-163-129_2</t>
  </si>
  <si>
    <t>181-163-472</t>
  </si>
  <si>
    <t>181-170-143</t>
  </si>
  <si>
    <t>181-171-121</t>
  </si>
  <si>
    <t>181-171-472</t>
  </si>
  <si>
    <t>181-185-131</t>
  </si>
  <si>
    <t>181-185-211</t>
  </si>
  <si>
    <t>181-185-221</t>
  </si>
  <si>
    <t>182-181-188</t>
  </si>
  <si>
    <t>182-183-333</t>
  </si>
  <si>
    <t>190-185-192</t>
  </si>
  <si>
    <t>190-185-211</t>
  </si>
  <si>
    <t>190-185-221</t>
  </si>
  <si>
    <t>19A-182-180</t>
  </si>
  <si>
    <t>19A-182-211</t>
  </si>
  <si>
    <t>200-185-121</t>
  </si>
  <si>
    <t>200-185-211</t>
  </si>
  <si>
    <t>200-185-221</t>
  </si>
  <si>
    <t>200-185-231</t>
  </si>
  <si>
    <t>200-186-121</t>
  </si>
  <si>
    <t>200-186-211</t>
  </si>
  <si>
    <t>200-186-221</t>
  </si>
  <si>
    <t>200-186-231</t>
  </si>
  <si>
    <t>210-171-332</t>
  </si>
  <si>
    <t>220-181-541</t>
  </si>
  <si>
    <t>230-163-472</t>
  </si>
  <si>
    <t>230-167-331</t>
  </si>
  <si>
    <t>230-171-181</t>
  </si>
  <si>
    <t>230-171-472</t>
  </si>
  <si>
    <t>23A-183-411</t>
  </si>
  <si>
    <t>240-163-418</t>
  </si>
  <si>
    <t>240-181-411</t>
  </si>
  <si>
    <t>241-177-411</t>
  </si>
  <si>
    <t>241-184-411</t>
  </si>
  <si>
    <t>24B-181-311</t>
  </si>
  <si>
    <t>250-167-411</t>
  </si>
  <si>
    <t>250-181-142</t>
  </si>
  <si>
    <t>250-181-199</t>
  </si>
  <si>
    <t>250-185-232</t>
  </si>
  <si>
    <t>250-185-392</t>
  </si>
  <si>
    <t>260-181-189</t>
  </si>
  <si>
    <t>260-185-142</t>
  </si>
  <si>
    <t>26B-171-131</t>
  </si>
  <si>
    <t>26B-171-211</t>
  </si>
  <si>
    <t>26B-203-180</t>
  </si>
  <si>
    <t>26B-203-211</t>
  </si>
  <si>
    <t>270-185-162</t>
  </si>
  <si>
    <t>27A-182-411</t>
  </si>
  <si>
    <t>280-185-141</t>
  </si>
  <si>
    <t>280-185-142</t>
  </si>
  <si>
    <t>280-185-199</t>
  </si>
  <si>
    <t>280-185-211</t>
  </si>
  <si>
    <t>280-185-221</t>
  </si>
  <si>
    <t>280-185-231</t>
  </si>
  <si>
    <t>290-177-411</t>
  </si>
  <si>
    <t>290-184-411</t>
  </si>
  <si>
    <t>292-181-143</t>
  </si>
  <si>
    <t>292-181-192</t>
  </si>
  <si>
    <t>295-171-462</t>
  </si>
  <si>
    <t>295-181-411</t>
  </si>
  <si>
    <t>300-166-418</t>
  </si>
  <si>
    <t>300-167-142</t>
  </si>
  <si>
    <t>300-167-211</t>
  </si>
  <si>
    <t>300-169-317</t>
  </si>
  <si>
    <t>300-171-163</t>
  </si>
  <si>
    <t>300-173-311</t>
  </si>
  <si>
    <t>300-181-163</t>
  </si>
  <si>
    <t>310-166-392</t>
  </si>
  <si>
    <t>310-170-392</t>
  </si>
  <si>
    <t>310-170-411</t>
  </si>
  <si>
    <t>310-171-180</t>
  </si>
  <si>
    <t>310-174-183</t>
  </si>
  <si>
    <t>310-174-211</t>
  </si>
  <si>
    <t>310-174-221</t>
  </si>
  <si>
    <t>310-181-129_2</t>
  </si>
  <si>
    <t>310-181-163</t>
  </si>
  <si>
    <t>310-181-311</t>
  </si>
  <si>
    <t>310-185-361</t>
  </si>
  <si>
    <t>320-163-472</t>
  </si>
  <si>
    <t>320-165-472</t>
  </si>
  <si>
    <t>320-171-173</t>
  </si>
  <si>
    <t>320-171-352</t>
  </si>
  <si>
    <t>320-171-461</t>
  </si>
  <si>
    <t>320-183-192</t>
  </si>
  <si>
    <t>320-183-211</t>
  </si>
  <si>
    <t>320-186-312</t>
  </si>
  <si>
    <t>32C-181-311</t>
  </si>
  <si>
    <t>32C-193-418</t>
  </si>
  <si>
    <t>32L-183-411</t>
  </si>
  <si>
    <t>32Q-193-311</t>
  </si>
  <si>
    <t>32R-167-311</t>
  </si>
  <si>
    <t>32T-171-146</t>
  </si>
  <si>
    <t>330-163-422</t>
  </si>
  <si>
    <t>330-171-143</t>
  </si>
  <si>
    <t>330-171-181</t>
  </si>
  <si>
    <t>330-171-418</t>
  </si>
  <si>
    <t>330-171-462</t>
  </si>
  <si>
    <t>330-186-411</t>
  </si>
  <si>
    <t>340-163-129_2</t>
  </si>
  <si>
    <t>340-171-418</t>
  </si>
  <si>
    <t>340-181-129_2</t>
  </si>
  <si>
    <t>340-183-333</t>
  </si>
  <si>
    <t>34G-165-418</t>
  </si>
  <si>
    <t>34G-171-121</t>
  </si>
  <si>
    <t>34G-171-211</t>
  </si>
  <si>
    <t>34G-171-221</t>
  </si>
  <si>
    <t>34G-171-231</t>
  </si>
  <si>
    <t>34H-165-411</t>
  </si>
  <si>
    <t>34H-185-312</t>
  </si>
  <si>
    <t>34Z-171-462</t>
  </si>
  <si>
    <t>350-163-129_2</t>
  </si>
  <si>
    <t>350-169-129_2</t>
  </si>
  <si>
    <t>350-170-311</t>
  </si>
  <si>
    <t>350-171-191</t>
  </si>
  <si>
    <t>350-181-129_2</t>
  </si>
  <si>
    <t>350-185-129_2</t>
  </si>
  <si>
    <t>350-185-311</t>
  </si>
  <si>
    <t>35B-182-325</t>
  </si>
  <si>
    <t>360-167-231</t>
  </si>
  <si>
    <t>36F-171-141</t>
  </si>
  <si>
    <t>36G-173-311</t>
  </si>
  <si>
    <t>370-181-198</t>
  </si>
  <si>
    <t>380-181-352</t>
  </si>
  <si>
    <t>380-192-311</t>
  </si>
  <si>
    <t>390-163-413</t>
  </si>
  <si>
    <t>390-169-312</t>
  </si>
  <si>
    <t>39A-165-418</t>
  </si>
  <si>
    <t>400-169-131</t>
  </si>
  <si>
    <t>400-169-231</t>
  </si>
  <si>
    <t>400-181-181</t>
  </si>
  <si>
    <t>400-181-413</t>
  </si>
  <si>
    <t>410-167-129_2</t>
  </si>
  <si>
    <t>410-171-331</t>
  </si>
  <si>
    <t>410-171-459</t>
  </si>
  <si>
    <t>410-171-472</t>
  </si>
  <si>
    <t>410-184-319</t>
  </si>
  <si>
    <t>410-185-126</t>
  </si>
  <si>
    <t>410-185-211</t>
  </si>
  <si>
    <t>41C-173-317</t>
  </si>
  <si>
    <t>41F-185-311</t>
  </si>
  <si>
    <t>41F-185-318</t>
  </si>
  <si>
    <t>41N-172-541</t>
  </si>
  <si>
    <t>41N-182-198</t>
  </si>
  <si>
    <t>41N-182-211</t>
  </si>
  <si>
    <t>41N-182-461</t>
  </si>
  <si>
    <t>41N-182-462</t>
  </si>
  <si>
    <t>421-170-126</t>
  </si>
  <si>
    <t>422-181-462</t>
  </si>
  <si>
    <t>430-165-392</t>
  </si>
  <si>
    <t>430-171-311</t>
  </si>
  <si>
    <t>430-183-392</t>
  </si>
  <si>
    <t>430-184-351</t>
  </si>
  <si>
    <t>430-185-411</t>
  </si>
  <si>
    <t>430-185-418</t>
  </si>
  <si>
    <t>430-185-462</t>
  </si>
  <si>
    <t>43D-165-411</t>
  </si>
  <si>
    <t>43D-170-198</t>
  </si>
  <si>
    <t>43D-170-211</t>
  </si>
  <si>
    <t>440-132-133</t>
  </si>
  <si>
    <t>440-132-171</t>
  </si>
  <si>
    <t>440-132-332</t>
  </si>
  <si>
    <t>440-163-121</t>
  </si>
  <si>
    <t>440-163-231</t>
  </si>
  <si>
    <t>440-163-414</t>
  </si>
  <si>
    <t>440-171-523</t>
  </si>
  <si>
    <t>440-181-151</t>
  </si>
  <si>
    <t>440-183-332</t>
  </si>
  <si>
    <t>44A-181-532</t>
  </si>
  <si>
    <t>450-163-129_2</t>
  </si>
  <si>
    <t>450-163-142</t>
  </si>
  <si>
    <t>450-181-129_2</t>
  </si>
  <si>
    <t>450-185-418</t>
  </si>
  <si>
    <t>450-185-461</t>
  </si>
  <si>
    <t>450-186-461</t>
  </si>
  <si>
    <t>45A-172-148</t>
  </si>
  <si>
    <t>45A-172-211</t>
  </si>
  <si>
    <t>45A-172-221</t>
  </si>
  <si>
    <t>45A-172-231</t>
  </si>
  <si>
    <t>45B-186-311</t>
  </si>
  <si>
    <t>460-181-411</t>
  </si>
  <si>
    <t>460-185-163</t>
  </si>
  <si>
    <t>460-185-166</t>
  </si>
  <si>
    <t>460-185-211</t>
  </si>
  <si>
    <t>460-185-221</t>
  </si>
  <si>
    <t>460-185-312</t>
  </si>
  <si>
    <t>470-170-192</t>
  </si>
  <si>
    <t>480-181-311</t>
  </si>
  <si>
    <t>490-171-361</t>
  </si>
  <si>
    <t>491-184-331</t>
  </si>
  <si>
    <t>49D-171-326</t>
  </si>
  <si>
    <t>49D-181-326</t>
  </si>
  <si>
    <t>49G-169-131</t>
  </si>
  <si>
    <t>49G-169-211</t>
  </si>
  <si>
    <t>500-173-311</t>
  </si>
  <si>
    <t>50Z-181-211</t>
  </si>
  <si>
    <t>510-169-129_2</t>
  </si>
  <si>
    <t>510-171-129_1</t>
  </si>
  <si>
    <t>510-171-129_2</t>
  </si>
  <si>
    <t>510-174-183</t>
  </si>
  <si>
    <t>510-174-211</t>
  </si>
  <si>
    <t>510-174-221</t>
  </si>
  <si>
    <t>510-181-129_2</t>
  </si>
  <si>
    <t>520-167-192</t>
  </si>
  <si>
    <t>520-167-211</t>
  </si>
  <si>
    <t>520-167-221</t>
  </si>
  <si>
    <t>520-181-129_1</t>
  </si>
  <si>
    <t>520-181-472</t>
  </si>
  <si>
    <t>530-169-312</t>
  </si>
  <si>
    <t>530-171-312</t>
  </si>
  <si>
    <t>530-171-332</t>
  </si>
  <si>
    <t>530-177-411</t>
  </si>
  <si>
    <t>530-181-312</t>
  </si>
  <si>
    <t>53C-170-198</t>
  </si>
  <si>
    <t>53C-170-211</t>
  </si>
  <si>
    <t>540-171-135</t>
  </si>
  <si>
    <t>540-171-522</t>
  </si>
  <si>
    <t>540-185-181</t>
  </si>
  <si>
    <t>540-185-211</t>
  </si>
  <si>
    <t>540-185-221</t>
  </si>
  <si>
    <t>540-186-311</t>
  </si>
  <si>
    <t>550-171-163</t>
  </si>
  <si>
    <t>550-181-411</t>
  </si>
  <si>
    <t>550-185-181</t>
  </si>
  <si>
    <t>55A-182-198</t>
  </si>
  <si>
    <t>55A-182-211</t>
  </si>
  <si>
    <t>560-169-199</t>
  </si>
  <si>
    <t>560-171-180</t>
  </si>
  <si>
    <t>560-171-181</t>
  </si>
  <si>
    <t>560-183-327</t>
  </si>
  <si>
    <t>560-184-181</t>
  </si>
  <si>
    <t>560-185-181</t>
  </si>
  <si>
    <t>560-186-181</t>
  </si>
  <si>
    <t>600-171-129_2</t>
  </si>
  <si>
    <t>60B-174-180</t>
  </si>
  <si>
    <t>60B-181-312</t>
  </si>
  <si>
    <t>60B-183-411</t>
  </si>
  <si>
    <t>60B-192-311</t>
  </si>
  <si>
    <t>60F-185-312</t>
  </si>
  <si>
    <t>60I-172-134</t>
  </si>
  <si>
    <t>60I-202-121</t>
  </si>
  <si>
    <t>60I-202-211</t>
  </si>
  <si>
    <t>60I-202-221</t>
  </si>
  <si>
    <t>60J-170-198</t>
  </si>
  <si>
    <t>60J-170-211</t>
  </si>
  <si>
    <t>60J-170-221</t>
  </si>
  <si>
    <t>60K-185-121</t>
  </si>
  <si>
    <t>60K-185-211</t>
  </si>
  <si>
    <t>60K-185-221</t>
  </si>
  <si>
    <t>60M-185-311</t>
  </si>
  <si>
    <t>60M-202-121</t>
  </si>
  <si>
    <t>60M-202-211</t>
  </si>
  <si>
    <t>60N-171-342</t>
  </si>
  <si>
    <t>60P-171-532</t>
  </si>
  <si>
    <t>60Q-171-221</t>
  </si>
  <si>
    <t>60Q-171-231</t>
  </si>
  <si>
    <t>60Q-181-312</t>
  </si>
  <si>
    <t>610-174-180</t>
  </si>
  <si>
    <t>610-174-211</t>
  </si>
  <si>
    <t>610-181-541</t>
  </si>
  <si>
    <t>61K-181-121</t>
  </si>
  <si>
    <t>61K-181-143</t>
  </si>
  <si>
    <t>61K-181-211</t>
  </si>
  <si>
    <t>61K-181-229</t>
  </si>
  <si>
    <t>61K-181-234</t>
  </si>
  <si>
    <t>61K-181-239</t>
  </si>
  <si>
    <t>61L-169-312</t>
  </si>
  <si>
    <t>61L-171-311</t>
  </si>
  <si>
    <t>61M-171-142</t>
  </si>
  <si>
    <t>61M-171-231</t>
  </si>
  <si>
    <t>61M-171-239</t>
  </si>
  <si>
    <t>61M-172-142</t>
  </si>
  <si>
    <t>61M-172-231</t>
  </si>
  <si>
    <t>61M-172-235</t>
  </si>
  <si>
    <t>61M-172-239</t>
  </si>
  <si>
    <t>61M-181-211</t>
  </si>
  <si>
    <t>61M-181-239</t>
  </si>
  <si>
    <t>61M-185-211</t>
  </si>
  <si>
    <t>61M-185-231</t>
  </si>
  <si>
    <t>61M-185-239</t>
  </si>
  <si>
    <t>61N-171-312</t>
  </si>
  <si>
    <t>61N-185-311</t>
  </si>
  <si>
    <t>61N-185-318</t>
  </si>
  <si>
    <t>61Q-171-198</t>
  </si>
  <si>
    <t>61U-171-411</t>
  </si>
  <si>
    <t>61V-169-131</t>
  </si>
  <si>
    <t>61V-171-116</t>
  </si>
  <si>
    <t>61V-171-134</t>
  </si>
  <si>
    <t>61V-181-131</t>
  </si>
  <si>
    <t>61W-185-311</t>
  </si>
  <si>
    <t>620-183-312</t>
  </si>
  <si>
    <t>620-203-180</t>
  </si>
  <si>
    <t>620-203-211</t>
  </si>
  <si>
    <t>62L-192-311</t>
  </si>
  <si>
    <t>630-181-163</t>
  </si>
  <si>
    <t>630-183-333</t>
  </si>
  <si>
    <t>630-183-344</t>
  </si>
  <si>
    <t>630-183-411</t>
  </si>
  <si>
    <t>630-184-551</t>
  </si>
  <si>
    <t>63A-172-143</t>
  </si>
  <si>
    <t>63C-170-143</t>
  </si>
  <si>
    <t>63C-170-211</t>
  </si>
  <si>
    <t>640-171-551</t>
  </si>
  <si>
    <t>640-184-462</t>
  </si>
  <si>
    <t>640-185-392</t>
  </si>
  <si>
    <t>64A-171-135</t>
  </si>
  <si>
    <t>64A-181-135</t>
  </si>
  <si>
    <t>64A-181-142</t>
  </si>
  <si>
    <t>64A-181-231</t>
  </si>
  <si>
    <t>650-163-325</t>
  </si>
  <si>
    <t>650-171-418</t>
  </si>
  <si>
    <t>650-181-145</t>
  </si>
  <si>
    <t>650-183-312</t>
  </si>
  <si>
    <t>65D-169-317</t>
  </si>
  <si>
    <t>65F-169-131</t>
  </si>
  <si>
    <t>65G-171-131</t>
  </si>
  <si>
    <t>65G-173-317</t>
  </si>
  <si>
    <t>65G-181-121</t>
  </si>
  <si>
    <t>65G-181-131</t>
  </si>
  <si>
    <t>65G-181-211</t>
  </si>
  <si>
    <t>65G-181-413</t>
  </si>
  <si>
    <t>65G-181-418</t>
  </si>
  <si>
    <t>65G-183-411</t>
  </si>
  <si>
    <t>65Z-170-143</t>
  </si>
  <si>
    <t>65Z-171-131</t>
  </si>
  <si>
    <t>65Z-173-311</t>
  </si>
  <si>
    <t>660-181-541</t>
  </si>
  <si>
    <t>660-184-331</t>
  </si>
  <si>
    <t>670-169-129_2</t>
  </si>
  <si>
    <t>670-171-131</t>
  </si>
  <si>
    <t>670-171-231</t>
  </si>
  <si>
    <t>680-171-184</t>
  </si>
  <si>
    <t>680-171-312</t>
  </si>
  <si>
    <t>680-181-192</t>
  </si>
  <si>
    <t>680-181-392</t>
  </si>
  <si>
    <t>680-186-142</t>
  </si>
  <si>
    <t>680-186-211</t>
  </si>
  <si>
    <t>680-186-221</t>
  </si>
  <si>
    <t>680-186-231</t>
  </si>
  <si>
    <t>681-181-143</t>
  </si>
  <si>
    <t>68A-172-462</t>
  </si>
  <si>
    <t>69A-170-411</t>
  </si>
  <si>
    <t>700-181-311</t>
  </si>
  <si>
    <t>700-183-312</t>
  </si>
  <si>
    <t>700-183-411</t>
  </si>
  <si>
    <t>70A-185-121</t>
  </si>
  <si>
    <t>70A-203-180</t>
  </si>
  <si>
    <t>710-163-422</t>
  </si>
  <si>
    <t>710-181-129_2</t>
  </si>
  <si>
    <t>720-170-221</t>
  </si>
  <si>
    <t>720-183-331</t>
  </si>
  <si>
    <t>730-181-131</t>
  </si>
  <si>
    <t>730-184-312</t>
  </si>
  <si>
    <t>73A-181-462</t>
  </si>
  <si>
    <t>73B-182-462</t>
  </si>
  <si>
    <t>740-167-411</t>
  </si>
  <si>
    <t>740-169-221</t>
  </si>
  <si>
    <t>740-169-231</t>
  </si>
  <si>
    <t>750-163-472</t>
  </si>
  <si>
    <t>750-170-198</t>
  </si>
  <si>
    <t>750-170-211</t>
  </si>
  <si>
    <t>750-170-221</t>
  </si>
  <si>
    <t>750-181-472</t>
  </si>
  <si>
    <t>750-192-311</t>
  </si>
  <si>
    <t>760-163-129_2</t>
  </si>
  <si>
    <t>760-163-472</t>
  </si>
  <si>
    <t>760-167-129_2</t>
  </si>
  <si>
    <t>760-171-129_2</t>
  </si>
  <si>
    <t>760-176-411</t>
  </si>
  <si>
    <t>760-181-129_2</t>
  </si>
  <si>
    <t>760-181-142</t>
  </si>
  <si>
    <t>760-181-461</t>
  </si>
  <si>
    <t>760-181-462</t>
  </si>
  <si>
    <t>760-185-461</t>
  </si>
  <si>
    <t>760-186-332</t>
  </si>
  <si>
    <t>761-171-198</t>
  </si>
  <si>
    <t>761-181-418</t>
  </si>
  <si>
    <t>761-185-411</t>
  </si>
  <si>
    <t>76A-185-142</t>
  </si>
  <si>
    <t>76A-185-211</t>
  </si>
  <si>
    <t>76A-185-221</t>
  </si>
  <si>
    <t>76A-185-411</t>
  </si>
  <si>
    <t>770-163-472</t>
  </si>
  <si>
    <t>770-165-472</t>
  </si>
  <si>
    <t>770-167-472</t>
  </si>
  <si>
    <t>770-171-472</t>
  </si>
  <si>
    <t>770-178-472</t>
  </si>
  <si>
    <t>770-181-472</t>
  </si>
  <si>
    <t>790-163-472</t>
  </si>
  <si>
    <t>790-171-423</t>
  </si>
  <si>
    <t>790-171-462</t>
  </si>
  <si>
    <t>790-178-418</t>
  </si>
  <si>
    <t>790-181-319</t>
  </si>
  <si>
    <t>79Z-184-311</t>
  </si>
  <si>
    <t>800-185-192</t>
  </si>
  <si>
    <t>800-185-211</t>
  </si>
  <si>
    <t>800-185-221</t>
  </si>
  <si>
    <t>810-170-192</t>
  </si>
  <si>
    <t>810-181-221</t>
  </si>
  <si>
    <t>81B-167-411</t>
  </si>
  <si>
    <t>81B-181-143</t>
  </si>
  <si>
    <t>820-171-522</t>
  </si>
  <si>
    <t>820-181-413</t>
  </si>
  <si>
    <t>820-181-523</t>
  </si>
  <si>
    <t>821-170-221</t>
  </si>
  <si>
    <t>821-173-311</t>
  </si>
  <si>
    <t>821-181-162</t>
  </si>
  <si>
    <t>821-181-418</t>
  </si>
  <si>
    <t>830-166-418</t>
  </si>
  <si>
    <t>830-181-411</t>
  </si>
  <si>
    <t>830-181-462</t>
  </si>
  <si>
    <t>830-185-311</t>
  </si>
  <si>
    <t>830-185-312</t>
  </si>
  <si>
    <t>840-163-472</t>
  </si>
  <si>
    <t>840-174-183</t>
  </si>
  <si>
    <t>840-174-211</t>
  </si>
  <si>
    <t>840-174-221</t>
  </si>
  <si>
    <t>840-181-523</t>
  </si>
  <si>
    <t>84B-182-321</t>
  </si>
  <si>
    <t>84B-182-323</t>
  </si>
  <si>
    <t>84B-182-324</t>
  </si>
  <si>
    <t>850-184-171</t>
  </si>
  <si>
    <t>850-184-211</t>
  </si>
  <si>
    <t>860-171-113</t>
  </si>
  <si>
    <t>860-184-312</t>
  </si>
  <si>
    <t>860-184-462</t>
  </si>
  <si>
    <t>860-185-121</t>
  </si>
  <si>
    <t>860-185-129_2</t>
  </si>
  <si>
    <t>860-185-312</t>
  </si>
  <si>
    <t>860-185-332</t>
  </si>
  <si>
    <t>860-185-333</t>
  </si>
  <si>
    <t>862-171-523</t>
  </si>
  <si>
    <t>862-181-413</t>
  </si>
  <si>
    <t>862-184-171</t>
  </si>
  <si>
    <t>862-184-211</t>
  </si>
  <si>
    <t>870-171-461</t>
  </si>
  <si>
    <t>870-171-472</t>
  </si>
  <si>
    <t>870-181-523</t>
  </si>
  <si>
    <t>870-181-532</t>
  </si>
  <si>
    <t>870-184-332</t>
  </si>
  <si>
    <t>880-163-472</t>
  </si>
  <si>
    <t>880-181-163</t>
  </si>
  <si>
    <t>880-184-411</t>
  </si>
  <si>
    <t>88A-185-121</t>
  </si>
  <si>
    <t>88A-185-211</t>
  </si>
  <si>
    <t>88A-185-221</t>
  </si>
  <si>
    <t>88A-185-231</t>
  </si>
  <si>
    <t>890-167-198</t>
  </si>
  <si>
    <t>890-167-211</t>
  </si>
  <si>
    <t>890-167-221</t>
  </si>
  <si>
    <t>890-171-188</t>
  </si>
  <si>
    <t>890-183-331</t>
  </si>
  <si>
    <t>890-185-317</t>
  </si>
  <si>
    <t>900-163-129_2</t>
  </si>
  <si>
    <t>900-163-472</t>
  </si>
  <si>
    <t>900-167-317</t>
  </si>
  <si>
    <t>900-170-472</t>
  </si>
  <si>
    <t>900-183-146</t>
  </si>
  <si>
    <t>900-183-211</t>
  </si>
  <si>
    <t>900-183-221</t>
  </si>
  <si>
    <t>900-183-231</t>
  </si>
  <si>
    <t>90A-172-231</t>
  </si>
  <si>
    <t>90A-172-542</t>
  </si>
  <si>
    <t>90A-182-312</t>
  </si>
  <si>
    <t>90A-182-418</t>
  </si>
  <si>
    <t>90A-182-542</t>
  </si>
  <si>
    <t>910-171-135</t>
  </si>
  <si>
    <t>910-171-532</t>
  </si>
  <si>
    <t>910-181-113</t>
  </si>
  <si>
    <t>910-181-523</t>
  </si>
  <si>
    <t>910-184-411</t>
  </si>
  <si>
    <t>910-185-392</t>
  </si>
  <si>
    <t>920-171-422</t>
  </si>
  <si>
    <t>920-185-198</t>
  </si>
  <si>
    <t>920-185-211</t>
  </si>
  <si>
    <t>920-185-221</t>
  </si>
  <si>
    <t>920-185-232</t>
  </si>
  <si>
    <t>920-185-392</t>
  </si>
  <si>
    <t>92F-182-180</t>
  </si>
  <si>
    <t>92F-182-211</t>
  </si>
  <si>
    <t>92G-173-311</t>
  </si>
  <si>
    <t>92P-170-121</t>
  </si>
  <si>
    <t>92P-170-211</t>
  </si>
  <si>
    <t>92R-164-311</t>
  </si>
  <si>
    <t>92R-170-142</t>
  </si>
  <si>
    <t>92S-182-162</t>
  </si>
  <si>
    <t>92T-171-312</t>
  </si>
  <si>
    <t>92T-185-311</t>
  </si>
  <si>
    <t>92T-185-318</t>
  </si>
  <si>
    <t>92Y-192-311</t>
  </si>
  <si>
    <t>930-181-411</t>
  </si>
  <si>
    <t>930-181-418</t>
  </si>
  <si>
    <t>930-184-311</t>
  </si>
  <si>
    <t>930-186-312</t>
  </si>
  <si>
    <t>93J-171-116</t>
  </si>
  <si>
    <t>93J-171-121</t>
  </si>
  <si>
    <t>93J-171-131</t>
  </si>
  <si>
    <t>93J-171-142</t>
  </si>
  <si>
    <t>93J-171-151</t>
  </si>
  <si>
    <t>93J-171-211</t>
  </si>
  <si>
    <t>93N-192-311</t>
  </si>
  <si>
    <t>93R-181-411</t>
  </si>
  <si>
    <t>940-171-332</t>
  </si>
  <si>
    <t>940-181-196</t>
  </si>
  <si>
    <t>940-183-411</t>
  </si>
  <si>
    <t>940-183-418</t>
  </si>
  <si>
    <t>940-183-462</t>
  </si>
  <si>
    <t>94A-173-311</t>
  </si>
  <si>
    <t>94Z-181-162</t>
  </si>
  <si>
    <t>950-171-411</t>
  </si>
  <si>
    <t>950-185-418</t>
  </si>
  <si>
    <t>960-169-129_2</t>
  </si>
  <si>
    <t>960-171-129_2</t>
  </si>
  <si>
    <t>960-171-541</t>
  </si>
  <si>
    <t>960-173-311</t>
  </si>
  <si>
    <t>960-176-411</t>
  </si>
  <si>
    <t>960-181-351</t>
  </si>
  <si>
    <t>96C-181-121</t>
  </si>
  <si>
    <t>96C-181-142</t>
  </si>
  <si>
    <t>96C-181-151</t>
  </si>
  <si>
    <t>96C-181-171</t>
  </si>
  <si>
    <t>96C-181-173</t>
  </si>
  <si>
    <t>96C-181-192</t>
  </si>
  <si>
    <t>96C-181-211</t>
  </si>
  <si>
    <t>96C-181-411</t>
  </si>
  <si>
    <t>96F-169-131</t>
  </si>
  <si>
    <t>96F-169-211</t>
  </si>
  <si>
    <t>970-170-392</t>
  </si>
  <si>
    <t>970-181-461</t>
  </si>
  <si>
    <t>970-181-462</t>
  </si>
  <si>
    <t>970-185-461</t>
  </si>
  <si>
    <t>980-171-183</t>
  </si>
  <si>
    <t>980-183-198</t>
  </si>
  <si>
    <t>980-183-211</t>
  </si>
  <si>
    <t>980-183-221</t>
  </si>
  <si>
    <t>98A-165-418</t>
  </si>
  <si>
    <t>98A-171-551</t>
  </si>
  <si>
    <t>990-171-198</t>
  </si>
  <si>
    <t>990-181-418</t>
  </si>
  <si>
    <t>B95-175-312</t>
  </si>
  <si>
    <t>B95-175-411</t>
  </si>
  <si>
    <t>C50-175-113</t>
  </si>
  <si>
    <t>C50-175-141</t>
  </si>
  <si>
    <t>C50-175-151</t>
  </si>
  <si>
    <t>C50-175-211</t>
  </si>
  <si>
    <t>C50-175-221</t>
  </si>
  <si>
    <t>C50-175-231</t>
  </si>
  <si>
    <t>C50-175-311</t>
  </si>
  <si>
    <t>C50-175-411</t>
  </si>
  <si>
    <t>C50-175-461</t>
  </si>
  <si>
    <t>C50-175-462</t>
  </si>
  <si>
    <t>E28-175-113</t>
  </si>
  <si>
    <t>E28-175-115</t>
  </si>
  <si>
    <t>E28-175-151</t>
  </si>
  <si>
    <t>E28-175-173</t>
  </si>
  <si>
    <t>E28-175-196</t>
  </si>
  <si>
    <t>E28-175-198</t>
  </si>
  <si>
    <t>E28-175-211</t>
  </si>
  <si>
    <t>E28-175-314</t>
  </si>
  <si>
    <t>E28-175-321</t>
  </si>
  <si>
    <t>E28-175-327</t>
  </si>
  <si>
    <t>E28-175-331</t>
  </si>
  <si>
    <t>E28-175-411</t>
  </si>
  <si>
    <t>E28-175-451</t>
  </si>
  <si>
    <t>01D-ALL-312</t>
  </si>
  <si>
    <t>030-ALL-523</t>
  </si>
  <si>
    <t>040-ALL-123</t>
  </si>
  <si>
    <t>050-ALL-313</t>
  </si>
  <si>
    <t>070-ALL-167</t>
  </si>
  <si>
    <t>070-ALL-313</t>
  </si>
  <si>
    <t>080-ALL-532</t>
  </si>
  <si>
    <t>090-ALL-423</t>
  </si>
  <si>
    <t>09A-ALL-173</t>
  </si>
  <si>
    <t>09B-ALL-233</t>
  </si>
  <si>
    <t>100-ALL-312</t>
  </si>
  <si>
    <t>110-ALL-472</t>
  </si>
  <si>
    <t>111-ALL-121</t>
  </si>
  <si>
    <t>111-ALL-133</t>
  </si>
  <si>
    <t>111-ALL-181</t>
  </si>
  <si>
    <t>11C-ALL-166</t>
  </si>
  <si>
    <t>11C-ALL-317</t>
  </si>
  <si>
    <t>11F-ALL-121</t>
  </si>
  <si>
    <t>120-ALL-129_2</t>
  </si>
  <si>
    <t>120-ALL-146</t>
  </si>
  <si>
    <t>120-ALL-331</t>
  </si>
  <si>
    <t>132-ALL-327</t>
  </si>
  <si>
    <t>13A-ALL-344</t>
  </si>
  <si>
    <t>150-ALL-312</t>
  </si>
  <si>
    <t>160-ALL-472</t>
  </si>
  <si>
    <t>16B-ALL-317</t>
  </si>
  <si>
    <t>170-ALL-129_2</t>
  </si>
  <si>
    <t>180-ALL-414</t>
  </si>
  <si>
    <t>181-ALL-472</t>
  </si>
  <si>
    <t>200-ALL-121</t>
  </si>
  <si>
    <t>220-ALL-541</t>
  </si>
  <si>
    <t>230-ALL-472</t>
  </si>
  <si>
    <t>260-ALL-189</t>
  </si>
  <si>
    <t>26B-ALL-131</t>
  </si>
  <si>
    <t>280-ALL-141</t>
  </si>
  <si>
    <t>292-ALL-143</t>
  </si>
  <si>
    <t>310-ALL-129_2</t>
  </si>
  <si>
    <t>310-ALL-163</t>
  </si>
  <si>
    <t>310-ALL-183</t>
  </si>
  <si>
    <t>310-ALL-361</t>
  </si>
  <si>
    <t>320-ALL-173</t>
  </si>
  <si>
    <t>320-ALL-352</t>
  </si>
  <si>
    <t>320-ALL-472</t>
  </si>
  <si>
    <t>32T-ALL-146</t>
  </si>
  <si>
    <t>340-ALL-129_2</t>
  </si>
  <si>
    <t>34G-ALL-231</t>
  </si>
  <si>
    <t>34Z-ALL-451</t>
  </si>
  <si>
    <t>350-ALL-129_2</t>
  </si>
  <si>
    <t>35B-ALL-325</t>
  </si>
  <si>
    <t>36F-ALL-141</t>
  </si>
  <si>
    <t>380-ALL-352</t>
  </si>
  <si>
    <t>390-ALL-413</t>
  </si>
  <si>
    <t>400-ALL-413</t>
  </si>
  <si>
    <t>41C-ALL-317</t>
  </si>
  <si>
    <t>41F-ALL-318</t>
  </si>
  <si>
    <t>41N-ALL-198</t>
  </si>
  <si>
    <t>41N-ALL-461</t>
  </si>
  <si>
    <t>41N-ALL-541</t>
  </si>
  <si>
    <t>43D-ALL-198</t>
  </si>
  <si>
    <t>440-ALL-414</t>
  </si>
  <si>
    <t>440-ALL-523</t>
  </si>
  <si>
    <t>44A-ALL-532</t>
  </si>
  <si>
    <t>45A-ALL-148</t>
  </si>
  <si>
    <t>45B-ALL-311</t>
  </si>
  <si>
    <t>460-ALL-163</t>
  </si>
  <si>
    <t>460-ALL-166</t>
  </si>
  <si>
    <t>490-ALL-361</t>
  </si>
  <si>
    <t>49D-ALL-326</t>
  </si>
  <si>
    <t>49G-ALL-131</t>
  </si>
  <si>
    <t>510-ALL-129_1</t>
  </si>
  <si>
    <t>510-ALL-129_2</t>
  </si>
  <si>
    <t>520-ALL-129_1</t>
  </si>
  <si>
    <t>530-ALL-332</t>
  </si>
  <si>
    <t>53C-ALL-198</t>
  </si>
  <si>
    <t>540-ALL-135</t>
  </si>
  <si>
    <t>540-ALL-181</t>
  </si>
  <si>
    <t>540-ALL-522</t>
  </si>
  <si>
    <t>550-ALL-163</t>
  </si>
  <si>
    <t>60F-ALL-312</t>
  </si>
  <si>
    <t>60I-ALL-134</t>
  </si>
  <si>
    <t>60J-ALL-198</t>
  </si>
  <si>
    <t>60K-ALL-121</t>
  </si>
  <si>
    <t>60P-ALL-532</t>
  </si>
  <si>
    <t>60Q-ALL-231</t>
  </si>
  <si>
    <t>61K-ALL-143</t>
  </si>
  <si>
    <t>61K-ALL-229</t>
  </si>
  <si>
    <t>61L-ALL-312</t>
  </si>
  <si>
    <t>61M-ALL-142</t>
  </si>
  <si>
    <t>61M-ALL-231</t>
  </si>
  <si>
    <t>61M-ALL-235</t>
  </si>
  <si>
    <t>61M-ALL-239</t>
  </si>
  <si>
    <t>61N-ALL-318</t>
  </si>
  <si>
    <t>61V-ALL-116</t>
  </si>
  <si>
    <t>61V-ALL-134</t>
  </si>
  <si>
    <t>62L-ALL-311</t>
  </si>
  <si>
    <t>630-ALL-551</t>
  </si>
  <si>
    <t>63A-ALL-143</t>
  </si>
  <si>
    <t>63C-ALL-143</t>
  </si>
  <si>
    <t>640-ALL-551</t>
  </si>
  <si>
    <t>64A-ALL-135</t>
  </si>
  <si>
    <t>650-ALL-325</t>
  </si>
  <si>
    <t>65D-ALL-317</t>
  </si>
  <si>
    <t>65F-ALL-342</t>
  </si>
  <si>
    <t>65G-ALL-317</t>
  </si>
  <si>
    <t>65Z-ALL-131</t>
  </si>
  <si>
    <t>660-ALL-331</t>
  </si>
  <si>
    <t>660-ALL-541</t>
  </si>
  <si>
    <t>670-ALL-129_2</t>
  </si>
  <si>
    <t>680-ALL-184</t>
  </si>
  <si>
    <t>681-ALL-143</t>
  </si>
  <si>
    <t>710-ALL-129_2</t>
  </si>
  <si>
    <t>710-ALL-422</t>
  </si>
  <si>
    <t>750-ALL-472</t>
  </si>
  <si>
    <t>760-ALL-129_2</t>
  </si>
  <si>
    <t>760-ALL-472</t>
  </si>
  <si>
    <t>761-ALL-198</t>
  </si>
  <si>
    <t>76A-ALL-142</t>
  </si>
  <si>
    <t>770-ALL-472</t>
  </si>
  <si>
    <t>770-ALL-532</t>
  </si>
  <si>
    <t>790-ALL-319</t>
  </si>
  <si>
    <t>790-ALL-423</t>
  </si>
  <si>
    <t>790-ALL-472</t>
  </si>
  <si>
    <t>81B-ALL-143</t>
  </si>
  <si>
    <t>820-ALL-522</t>
  </si>
  <si>
    <t>820-ALL-523</t>
  </si>
  <si>
    <t>840-ALL-472</t>
  </si>
  <si>
    <t>840-ALL-523</t>
  </si>
  <si>
    <t>84B-ALL-321</t>
  </si>
  <si>
    <t>84B-ALL-323</t>
  </si>
  <si>
    <t>84B-ALL-324</t>
  </si>
  <si>
    <t>860-ALL-113</t>
  </si>
  <si>
    <t>860-ALL-333</t>
  </si>
  <si>
    <t>862-ALL-413</t>
  </si>
  <si>
    <t>862-ALL-523</t>
  </si>
  <si>
    <t>870-ALL-523</t>
  </si>
  <si>
    <t>870-ALL-532</t>
  </si>
  <si>
    <t>880-ALL-163</t>
  </si>
  <si>
    <t>880-ALL-472</t>
  </si>
  <si>
    <t>890-ALL-188</t>
  </si>
  <si>
    <t>900-ALL-129_2</t>
  </si>
  <si>
    <t>900-ALL-472</t>
  </si>
  <si>
    <t>90A-ALL-231</t>
  </si>
  <si>
    <t>90A-ALL-312</t>
  </si>
  <si>
    <t>910-ALL-135</t>
  </si>
  <si>
    <t>910-ALL-523</t>
  </si>
  <si>
    <t>910-ALL-532</t>
  </si>
  <si>
    <t>920-ALL-422</t>
  </si>
  <si>
    <t>92S-ALL-162</t>
  </si>
  <si>
    <t>92T-ALL-318</t>
  </si>
  <si>
    <t>93J-ALL-116</t>
  </si>
  <si>
    <t>93J-ALL-131</t>
  </si>
  <si>
    <t>93J-ALL-142</t>
  </si>
  <si>
    <t>940-ALL-196</t>
  </si>
  <si>
    <t>940-ALL-332</t>
  </si>
  <si>
    <t>94Z-ALL-162</t>
  </si>
  <si>
    <t>960-ALL-129_2</t>
  </si>
  <si>
    <t>960-ALL-351</t>
  </si>
  <si>
    <t>960-ALL-541</t>
  </si>
  <si>
    <t>96C-ALL-142</t>
  </si>
  <si>
    <t>96C-ALL-151</t>
  </si>
  <si>
    <t>96C-ALL-171</t>
  </si>
  <si>
    <t>96F-ALL-131</t>
  </si>
  <si>
    <t>98A-ALL-551</t>
  </si>
  <si>
    <t>B95-ALL-312</t>
  </si>
  <si>
    <t>C50-ALL-461</t>
  </si>
  <si>
    <t>E28-ALL-113</t>
  </si>
  <si>
    <t>E28-ALL-115</t>
  </si>
  <si>
    <t>E28-ALL-151</t>
  </si>
  <si>
    <t>E28-ALL-173</t>
  </si>
  <si>
    <t>E28-ALL-196</t>
  </si>
  <si>
    <t>E28-ALL-198</t>
  </si>
  <si>
    <t>E28-ALL-211</t>
  </si>
  <si>
    <t>E28-ALL-314</t>
  </si>
  <si>
    <t>E28-ALL-321</t>
  </si>
  <si>
    <t>E28-ALL-327</t>
  </si>
  <si>
    <t>E28-ALL-331</t>
  </si>
  <si>
    <t>E28-ALL-411</t>
  </si>
  <si>
    <t>E28-ALL-451</t>
  </si>
  <si>
    <t>ALL-ALL-123</t>
  </si>
  <si>
    <t>ALL-ALL-189</t>
  </si>
  <si>
    <t>ALL-132-171</t>
  </si>
  <si>
    <t>ALL-171-123</t>
  </si>
  <si>
    <t>ALL-172-134</t>
  </si>
  <si>
    <t>ALL-172-235</t>
  </si>
  <si>
    <t>ALL-175-173</t>
  </si>
  <si>
    <t>ALL-175-196</t>
  </si>
  <si>
    <t>ALL-175-314</t>
  </si>
  <si>
    <t>ALL-181-188</t>
  </si>
  <si>
    <t>ALL-181-189</t>
  </si>
  <si>
    <t>ALL-181-319</t>
  </si>
  <si>
    <t>ALL-182-166</t>
  </si>
  <si>
    <t>ALL-182-198</t>
  </si>
  <si>
    <t>ALL-182-321</t>
  </si>
  <si>
    <t>ALL-182-323</t>
  </si>
  <si>
    <t>ALL-182-324</t>
  </si>
  <si>
    <t>ALL-183-192</t>
  </si>
  <si>
    <t>ALL-183-327</t>
  </si>
  <si>
    <t>ALL-183-333</t>
  </si>
  <si>
    <t>ALL-183-344</t>
  </si>
  <si>
    <t>ALL-183-418</t>
  </si>
  <si>
    <t>ALL-183-462</t>
  </si>
  <si>
    <t>ALL-184-181</t>
  </si>
  <si>
    <t>ALL-184-319</t>
  </si>
  <si>
    <t>ALL-184-327</t>
  </si>
  <si>
    <t>ALL-184-332</t>
  </si>
  <si>
    <t>ALL-184-351</t>
  </si>
  <si>
    <t>ALL-184-418</t>
  </si>
  <si>
    <t>ALL-184-462</t>
  </si>
  <si>
    <t>ALL-184-551</t>
  </si>
  <si>
    <t>ALL-185-125</t>
  </si>
  <si>
    <t>ALL-185-132</t>
  </si>
  <si>
    <t>ALL-185-144</t>
  </si>
  <si>
    <t>ALL-185-145</t>
  </si>
  <si>
    <t>ALL-185-166</t>
  </si>
  <si>
    <t>ALL-185-198</t>
  </si>
  <si>
    <t>ALL-185-239</t>
  </si>
  <si>
    <t>ALL-185-361</t>
  </si>
  <si>
    <t>ALL-185-423</t>
  </si>
  <si>
    <t>ALL-186-113</t>
  </si>
  <si>
    <t>ALL-186-133</t>
  </si>
  <si>
    <t>ALL-186-162</t>
  </si>
  <si>
    <t>ALL-186-332</t>
  </si>
  <si>
    <t>ALL-193-418</t>
  </si>
  <si>
    <t>ALL-202-121</t>
  </si>
  <si>
    <t>ALL-202-211</t>
  </si>
  <si>
    <t>ALL-202-221</t>
  </si>
  <si>
    <t>Public School Unit (LEA,  Charter School, Regional and Lab Schools, Non Units). This report excludes Residential Schools and State Agencies under DHHS and DoJJ, NC School of Arts, NC School of Math and Science and Federal Schools (units 205, 218, 269, 298, 996, 997, 998 etc.)</t>
  </si>
  <si>
    <t>010-163-189</t>
  </si>
  <si>
    <t>010-185-392</t>
  </si>
  <si>
    <t>010-192-311</t>
  </si>
  <si>
    <t>01C-171-462</t>
  </si>
  <si>
    <t>01C-181-325</t>
  </si>
  <si>
    <t>01D-182-462</t>
  </si>
  <si>
    <t>01D-185-121</t>
  </si>
  <si>
    <t>01F-173-317</t>
  </si>
  <si>
    <t>020-171-167</t>
  </si>
  <si>
    <t>020-185-199</t>
  </si>
  <si>
    <t>020-186-332</t>
  </si>
  <si>
    <t>030-170-411</t>
  </si>
  <si>
    <t>030-181-541</t>
  </si>
  <si>
    <t>030-183-311</t>
  </si>
  <si>
    <t>040-173-311</t>
  </si>
  <si>
    <t>040-184-311</t>
  </si>
  <si>
    <t>040-185-163</t>
  </si>
  <si>
    <t>040-185-211</t>
  </si>
  <si>
    <t>040-186-392</t>
  </si>
  <si>
    <t>040-192-311</t>
  </si>
  <si>
    <t>050-171-523</t>
  </si>
  <si>
    <t>060-181-163</t>
  </si>
  <si>
    <t>060-193-311</t>
  </si>
  <si>
    <t>070-176-192</t>
  </si>
  <si>
    <t>070-181-147</t>
  </si>
  <si>
    <t>070-181-163</t>
  </si>
  <si>
    <t>070-181-171</t>
  </si>
  <si>
    <t>070-181-172</t>
  </si>
  <si>
    <t>070-181-192</t>
  </si>
  <si>
    <t>070-181-199</t>
  </si>
  <si>
    <t>080-185-192</t>
  </si>
  <si>
    <t>080-185-211</t>
  </si>
  <si>
    <t>080-185-221</t>
  </si>
  <si>
    <t>090-171-413</t>
  </si>
  <si>
    <t>090-184-312</t>
  </si>
  <si>
    <t>090-184-392</t>
  </si>
  <si>
    <t>090-185-143</t>
  </si>
  <si>
    <t>090-185-165</t>
  </si>
  <si>
    <t>090-185-196</t>
  </si>
  <si>
    <t>090-185-317</t>
  </si>
  <si>
    <t>090-186-311</t>
  </si>
  <si>
    <t>090-186-331</t>
  </si>
  <si>
    <t>09B-171-142</t>
  </si>
  <si>
    <t>100-177-462</t>
  </si>
  <si>
    <t>100-186-162</t>
  </si>
  <si>
    <t>100-192-311</t>
  </si>
  <si>
    <t>100-193-311</t>
  </si>
  <si>
    <t>10B-181-143</t>
  </si>
  <si>
    <t>110-170-143</t>
  </si>
  <si>
    <t>110-171-167</t>
  </si>
  <si>
    <t>110-177-462</t>
  </si>
  <si>
    <t>110-181-326</t>
  </si>
  <si>
    <t>110-185-162</t>
  </si>
  <si>
    <t>110-185-167</t>
  </si>
  <si>
    <t>110-186-461</t>
  </si>
  <si>
    <t>111-181-326</t>
  </si>
  <si>
    <t>11C-185-121</t>
  </si>
  <si>
    <t>11C-185-211</t>
  </si>
  <si>
    <t>11C-185-221</t>
  </si>
  <si>
    <t>120-171-461</t>
  </si>
  <si>
    <t>120-181-113</t>
  </si>
  <si>
    <t>120-181-523</t>
  </si>
  <si>
    <t>130-166-392</t>
  </si>
  <si>
    <t>130-168-461</t>
  </si>
  <si>
    <t>130-176-411</t>
  </si>
  <si>
    <t>130-205-148</t>
  </si>
  <si>
    <t>130-205-211</t>
  </si>
  <si>
    <t>132-181-121</t>
  </si>
  <si>
    <t>132-181-131</t>
  </si>
  <si>
    <t>132-184-198</t>
  </si>
  <si>
    <t>132-184-211</t>
  </si>
  <si>
    <t>132-184-221</t>
  </si>
  <si>
    <t>132-184-411</t>
  </si>
  <si>
    <t>132-185-312</t>
  </si>
  <si>
    <t>13B-170-198</t>
  </si>
  <si>
    <t>13B-171-126</t>
  </si>
  <si>
    <t>13B-171-211</t>
  </si>
  <si>
    <t>13B-171-411</t>
  </si>
  <si>
    <t>13B-171-418</t>
  </si>
  <si>
    <t>13B-171-462</t>
  </si>
  <si>
    <t>13C-185-142</t>
  </si>
  <si>
    <t>13D-171-411</t>
  </si>
  <si>
    <t>140-183-311</t>
  </si>
  <si>
    <t>140-183-312</t>
  </si>
  <si>
    <t>140-185-196</t>
  </si>
  <si>
    <t>140-185-211</t>
  </si>
  <si>
    <t>150-167-418</t>
  </si>
  <si>
    <t>150-170-392</t>
  </si>
  <si>
    <t>150-171-392</t>
  </si>
  <si>
    <t>150-174-392</t>
  </si>
  <si>
    <t>150-185-392</t>
  </si>
  <si>
    <t>160-163-312</t>
  </si>
  <si>
    <t>16B-163-162</t>
  </si>
  <si>
    <t>16B-163-211</t>
  </si>
  <si>
    <t>16B-185-121</t>
  </si>
  <si>
    <t>16B-185-211</t>
  </si>
  <si>
    <t>170-167-192</t>
  </si>
  <si>
    <t>170-167-211</t>
  </si>
  <si>
    <t>170-167-221</t>
  </si>
  <si>
    <t>170-174-180</t>
  </si>
  <si>
    <t>170-174-211</t>
  </si>
  <si>
    <t>181-171-143</t>
  </si>
  <si>
    <t>181-171-164</t>
  </si>
  <si>
    <t>181-184-311</t>
  </si>
  <si>
    <t>181-185-187</t>
  </si>
  <si>
    <t>181-185-231</t>
  </si>
  <si>
    <t>181-192-311</t>
  </si>
  <si>
    <t>190-185-326</t>
  </si>
  <si>
    <t>200-185-232</t>
  </si>
  <si>
    <t>200-185-392</t>
  </si>
  <si>
    <t>200-186-232</t>
  </si>
  <si>
    <t>200-186-392</t>
  </si>
  <si>
    <t>20A-181-148</t>
  </si>
  <si>
    <t>20A-181-523</t>
  </si>
  <si>
    <t>210-171-163</t>
  </si>
  <si>
    <t>220-171-199</t>
  </si>
  <si>
    <t>220-171-523</t>
  </si>
  <si>
    <t>230-169-232</t>
  </si>
  <si>
    <t>230-169-392</t>
  </si>
  <si>
    <t>230-181-121</t>
  </si>
  <si>
    <t>230-181-142</t>
  </si>
  <si>
    <t>230-181-171</t>
  </si>
  <si>
    <t>230-185-232</t>
  </si>
  <si>
    <t>230-186-232</t>
  </si>
  <si>
    <t>240-181-312</t>
  </si>
  <si>
    <t>241-181-551</t>
  </si>
  <si>
    <t>24B-171-333</t>
  </si>
  <si>
    <t>24B-181-143</t>
  </si>
  <si>
    <t>24B-181-211</t>
  </si>
  <si>
    <t>24B-181-423</t>
  </si>
  <si>
    <t>24B-183-411</t>
  </si>
  <si>
    <t>250-177-411</t>
  </si>
  <si>
    <t>250-181-165</t>
  </si>
  <si>
    <t>250-185-167</t>
  </si>
  <si>
    <t>250-192-311</t>
  </si>
  <si>
    <t>260-169-146</t>
  </si>
  <si>
    <t>260-169-199</t>
  </si>
  <si>
    <t>260-176-411</t>
  </si>
  <si>
    <t>260-177-411</t>
  </si>
  <si>
    <t>260-181-163</t>
  </si>
  <si>
    <t>260-181-333</t>
  </si>
  <si>
    <t>270-183-332</t>
  </si>
  <si>
    <t>27A-172-312</t>
  </si>
  <si>
    <t>27A-182-418</t>
  </si>
  <si>
    <t>290-166-418</t>
  </si>
  <si>
    <t>290-171-121</t>
  </si>
  <si>
    <t>290-176-392</t>
  </si>
  <si>
    <t>290-176-411</t>
  </si>
  <si>
    <t>290-177-392</t>
  </si>
  <si>
    <t>290-181-411</t>
  </si>
  <si>
    <t>290-184-392</t>
  </si>
  <si>
    <t>290-185-311</t>
  </si>
  <si>
    <t>290-185-317</t>
  </si>
  <si>
    <t>290-185-318</t>
  </si>
  <si>
    <t>290-185-331</t>
  </si>
  <si>
    <t>290-185-332</t>
  </si>
  <si>
    <t>290-185-392</t>
  </si>
  <si>
    <t>290-185-411</t>
  </si>
  <si>
    <t>290-185-418</t>
  </si>
  <si>
    <t>290-185-461</t>
  </si>
  <si>
    <t>291-163-181</t>
  </si>
  <si>
    <t>291-169-392</t>
  </si>
  <si>
    <t>291-170-180</t>
  </si>
  <si>
    <t>291-171-392</t>
  </si>
  <si>
    <t>291-181-131</t>
  </si>
  <si>
    <t>291-181-181</t>
  </si>
  <si>
    <t>291-181-392</t>
  </si>
  <si>
    <t>292-181-311</t>
  </si>
  <si>
    <t>292-183-312</t>
  </si>
  <si>
    <t>295-181-311</t>
  </si>
  <si>
    <t>29A-173-317</t>
  </si>
  <si>
    <t>300-181-121</t>
  </si>
  <si>
    <t>300-184-311</t>
  </si>
  <si>
    <t>310-167-143</t>
  </si>
  <si>
    <t>310-171-129_2</t>
  </si>
  <si>
    <t>310-176-411</t>
  </si>
  <si>
    <t>310-176-418</t>
  </si>
  <si>
    <t>310-177-314</t>
  </si>
  <si>
    <t>310-177-351</t>
  </si>
  <si>
    <t>310-177-411</t>
  </si>
  <si>
    <t>310-177-418</t>
  </si>
  <si>
    <t>310-177-462</t>
  </si>
  <si>
    <t>310-181-199</t>
  </si>
  <si>
    <t>320-171-184</t>
  </si>
  <si>
    <t>320-171-312</t>
  </si>
  <si>
    <t>320-171-459</t>
  </si>
  <si>
    <t>320-183-392</t>
  </si>
  <si>
    <t>320-185-392</t>
  </si>
  <si>
    <t>320-186-332</t>
  </si>
  <si>
    <t>320-186-392</t>
  </si>
  <si>
    <t>32D-171-162</t>
  </si>
  <si>
    <t>32D-181-331</t>
  </si>
  <si>
    <t>32L-170-121</t>
  </si>
  <si>
    <t>32L-171-183</t>
  </si>
  <si>
    <t>32L-173-311</t>
  </si>
  <si>
    <t>32M-181-121</t>
  </si>
  <si>
    <t>32N-169-311</t>
  </si>
  <si>
    <t>32N-182-116</t>
  </si>
  <si>
    <t>32N-185-121</t>
  </si>
  <si>
    <t>32P-165-418</t>
  </si>
  <si>
    <t>32Q-165-411</t>
  </si>
  <si>
    <t>32T-165-418</t>
  </si>
  <si>
    <t>32T-173-317</t>
  </si>
  <si>
    <t>32T-185-121</t>
  </si>
  <si>
    <t>330-171-461</t>
  </si>
  <si>
    <t>330-181-422</t>
  </si>
  <si>
    <t>330-186-461</t>
  </si>
  <si>
    <t>33A-171-551</t>
  </si>
  <si>
    <t>33A-181-131</t>
  </si>
  <si>
    <t>33A-181-135</t>
  </si>
  <si>
    <t>340-171-191</t>
  </si>
  <si>
    <t>340-181-312</t>
  </si>
  <si>
    <t>340-181-333</t>
  </si>
  <si>
    <t>340-181-459</t>
  </si>
  <si>
    <t>34D-170-198</t>
  </si>
  <si>
    <t>34D-171-131</t>
  </si>
  <si>
    <t>34D-181-541</t>
  </si>
  <si>
    <t>34F-163-319</t>
  </si>
  <si>
    <t>34F-171-192</t>
  </si>
  <si>
    <t>34F-171-221</t>
  </si>
  <si>
    <t>34F-171-311</t>
  </si>
  <si>
    <t>34F-171-418</t>
  </si>
  <si>
    <t>34F-181-131</t>
  </si>
  <si>
    <t>34F-181-141</t>
  </si>
  <si>
    <t>34F-181-221</t>
  </si>
  <si>
    <t>34G-182-411</t>
  </si>
  <si>
    <t>34G-185-311</t>
  </si>
  <si>
    <t>34H-170-198</t>
  </si>
  <si>
    <t>34H-170-211</t>
  </si>
  <si>
    <t>34H-182-151</t>
  </si>
  <si>
    <t>34H-182-459</t>
  </si>
  <si>
    <t>34Z-169-131</t>
  </si>
  <si>
    <t>34Z-169-211</t>
  </si>
  <si>
    <t>34Z-171-197</t>
  </si>
  <si>
    <t>34Z-171-333</t>
  </si>
  <si>
    <t>34Z-185-211</t>
  </si>
  <si>
    <t>350-163-541</t>
  </si>
  <si>
    <t>350-171-198</t>
  </si>
  <si>
    <t>350-171-414</t>
  </si>
  <si>
    <t>350-184-331</t>
  </si>
  <si>
    <t>35B-182-541</t>
  </si>
  <si>
    <t>360-167-392</t>
  </si>
  <si>
    <t>360-169-129_2</t>
  </si>
  <si>
    <t>360-185-392</t>
  </si>
  <si>
    <t>36F-170-143</t>
  </si>
  <si>
    <t>36F-170-211</t>
  </si>
  <si>
    <t>370-171-143</t>
  </si>
  <si>
    <t>370-193-418</t>
  </si>
  <si>
    <t>390-168-192</t>
  </si>
  <si>
    <t>390-170-198</t>
  </si>
  <si>
    <t>390-170-411</t>
  </si>
  <si>
    <t>390-183-331</t>
  </si>
  <si>
    <t>39A-173-317</t>
  </si>
  <si>
    <t>400-163-418</t>
  </si>
  <si>
    <t>400-167-392</t>
  </si>
  <si>
    <t>400-171-418</t>
  </si>
  <si>
    <t>400-176-311</t>
  </si>
  <si>
    <t>400-176-333</t>
  </si>
  <si>
    <t>400-176-411</t>
  </si>
  <si>
    <t>400-181-187</t>
  </si>
  <si>
    <t>400-192-311</t>
  </si>
  <si>
    <t>410-163-184</t>
  </si>
  <si>
    <t>410-171-551</t>
  </si>
  <si>
    <t>410-185-181</t>
  </si>
  <si>
    <t>410-185-361</t>
  </si>
  <si>
    <t>410-186-411</t>
  </si>
  <si>
    <t>41C-171-418</t>
  </si>
  <si>
    <t>41F-181-311</t>
  </si>
  <si>
    <t>41G-165-418</t>
  </si>
  <si>
    <t>41G-172-231</t>
  </si>
  <si>
    <t>41G-182-312</t>
  </si>
  <si>
    <t>41G-182-418</t>
  </si>
  <si>
    <t>41K-170-198</t>
  </si>
  <si>
    <t>41K-170-211</t>
  </si>
  <si>
    <t>41M-174-311</t>
  </si>
  <si>
    <t>41N-172-211</t>
  </si>
  <si>
    <t>421-165-392</t>
  </si>
  <si>
    <t>421-181-411</t>
  </si>
  <si>
    <t>421-184-392</t>
  </si>
  <si>
    <t>422-185-311</t>
  </si>
  <si>
    <t>42B-203-211</t>
  </si>
  <si>
    <t>430-177-311</t>
  </si>
  <si>
    <t>430-184-311</t>
  </si>
  <si>
    <t>440-163-129_2</t>
  </si>
  <si>
    <t>440-163-472</t>
  </si>
  <si>
    <t>440-165-472</t>
  </si>
  <si>
    <t>440-167-472</t>
  </si>
  <si>
    <t>440-171-462</t>
  </si>
  <si>
    <t>440-171-472</t>
  </si>
  <si>
    <t>440-181-197</t>
  </si>
  <si>
    <t>440-183-312</t>
  </si>
  <si>
    <t>440-185-197</t>
  </si>
  <si>
    <t>440-185-211</t>
  </si>
  <si>
    <t>440-186-411</t>
  </si>
  <si>
    <t>44A-181-411</t>
  </si>
  <si>
    <t>44A-202-180</t>
  </si>
  <si>
    <t>450-167-129_2</t>
  </si>
  <si>
    <t>450-170-129_2</t>
  </si>
  <si>
    <t>450-181-311</t>
  </si>
  <si>
    <t>450-185-392</t>
  </si>
  <si>
    <t>450-186-392</t>
  </si>
  <si>
    <t>450-186-541</t>
  </si>
  <si>
    <t>450-193-311</t>
  </si>
  <si>
    <t>460-185-181</t>
  </si>
  <si>
    <t>460-185-192</t>
  </si>
  <si>
    <t>460-185-392</t>
  </si>
  <si>
    <t>460-185-411</t>
  </si>
  <si>
    <t>490-167-411</t>
  </si>
  <si>
    <t>491-167-317</t>
  </si>
  <si>
    <t>49B-192-311</t>
  </si>
  <si>
    <t>49B-193-311</t>
  </si>
  <si>
    <t>49D-169-311</t>
  </si>
  <si>
    <t>49D-181-142</t>
  </si>
  <si>
    <t>49D-181-143</t>
  </si>
  <si>
    <t>49D-185-121</t>
  </si>
  <si>
    <t>49D-185-211</t>
  </si>
  <si>
    <t>49E-182-311</t>
  </si>
  <si>
    <t>49F-171-411</t>
  </si>
  <si>
    <t>500-171-196</t>
  </si>
  <si>
    <t>510-181-181</t>
  </si>
  <si>
    <t>510-181-411</t>
  </si>
  <si>
    <t>51A-165-418</t>
  </si>
  <si>
    <t>520-181-151</t>
  </si>
  <si>
    <t>520-181-392</t>
  </si>
  <si>
    <t>53B-173-317</t>
  </si>
  <si>
    <t>540-186-342</t>
  </si>
  <si>
    <t>550-171-541</t>
  </si>
  <si>
    <t>550-176-116</t>
  </si>
  <si>
    <t>550-176-211</t>
  </si>
  <si>
    <t>550-176-221</t>
  </si>
  <si>
    <t>550-176-333</t>
  </si>
  <si>
    <t>550-181-183</t>
  </si>
  <si>
    <t>550-192-311</t>
  </si>
  <si>
    <t>55A-165-411</t>
  </si>
  <si>
    <t>55A-167-132</t>
  </si>
  <si>
    <t>55A-167-311</t>
  </si>
  <si>
    <t>55A-167-317</t>
  </si>
  <si>
    <t>560-176-411</t>
  </si>
  <si>
    <t>560-181-129_1</t>
  </si>
  <si>
    <t>560-181-141</t>
  </si>
  <si>
    <t>560-185-183</t>
  </si>
  <si>
    <t>560-186-183</t>
  </si>
  <si>
    <t>570-171-145</t>
  </si>
  <si>
    <t>570-177-411</t>
  </si>
  <si>
    <t>570-181-121</t>
  </si>
  <si>
    <t>570-181-132</t>
  </si>
  <si>
    <t>580-181-167</t>
  </si>
  <si>
    <t>580-181-181</t>
  </si>
  <si>
    <t>58B-165-418</t>
  </si>
  <si>
    <t>590-171-198</t>
  </si>
  <si>
    <t>590-171-221</t>
  </si>
  <si>
    <t>590-177-311</t>
  </si>
  <si>
    <t>590-181-151</t>
  </si>
  <si>
    <t>590-181-461</t>
  </si>
  <si>
    <t>600-169-311</t>
  </si>
  <si>
    <t>600-171-167</t>
  </si>
  <si>
    <t>600-171-422</t>
  </si>
  <si>
    <t>600-181-232</t>
  </si>
  <si>
    <t>600-181-462</t>
  </si>
  <si>
    <t>600-184-392</t>
  </si>
  <si>
    <t>600-184-411</t>
  </si>
  <si>
    <t>600-185-135</t>
  </si>
  <si>
    <t>600-185-181</t>
  </si>
  <si>
    <t>600-185-311</t>
  </si>
  <si>
    <t>60B-181-418</t>
  </si>
  <si>
    <t>60B-183-312</t>
  </si>
  <si>
    <t>60B-193-311</t>
  </si>
  <si>
    <t>60D-182-198</t>
  </si>
  <si>
    <t>60D-182-221</t>
  </si>
  <si>
    <t>60I-173-311</t>
  </si>
  <si>
    <t>60M-192-311</t>
  </si>
  <si>
    <t>60N-174-180</t>
  </si>
  <si>
    <t>60N-181-411</t>
  </si>
  <si>
    <t>60Q-171-121</t>
  </si>
  <si>
    <t>60Q-181-121</t>
  </si>
  <si>
    <t>60Q-181-192</t>
  </si>
  <si>
    <t>60Q-181-211</t>
  </si>
  <si>
    <t>60Q-181-221</t>
  </si>
  <si>
    <t>60Q-181-231</t>
  </si>
  <si>
    <t>60Q-185-142</t>
  </si>
  <si>
    <t>60Q-185-211</t>
  </si>
  <si>
    <t>610-171-167</t>
  </si>
  <si>
    <t>610-176-311</t>
  </si>
  <si>
    <t>610-177-198</t>
  </si>
  <si>
    <t>610-177-211</t>
  </si>
  <si>
    <t>610-177-221</t>
  </si>
  <si>
    <t>610-177-411</t>
  </si>
  <si>
    <t>61J-182-311</t>
  </si>
  <si>
    <t>61J-182-461</t>
  </si>
  <si>
    <t>61J-185-121</t>
  </si>
  <si>
    <t>61J-185-211</t>
  </si>
  <si>
    <t>61J-185-229</t>
  </si>
  <si>
    <t>61J-185-231</t>
  </si>
  <si>
    <t>61J-186-121</t>
  </si>
  <si>
    <t>61M-172-131</t>
  </si>
  <si>
    <t>61M-172-411</t>
  </si>
  <si>
    <t>61M-181-121</t>
  </si>
  <si>
    <t>61M-182-131</t>
  </si>
  <si>
    <t>61M-182-211</t>
  </si>
  <si>
    <t>61M-182-231</t>
  </si>
  <si>
    <t>61M-182-235</t>
  </si>
  <si>
    <t>61M-182-311</t>
  </si>
  <si>
    <t>61M-185-121</t>
  </si>
  <si>
    <t>61N-165-418</t>
  </si>
  <si>
    <t>61V-163-342</t>
  </si>
  <si>
    <t>61V-163-411</t>
  </si>
  <si>
    <t>61V-163-418</t>
  </si>
  <si>
    <t>61W-181-148</t>
  </si>
  <si>
    <t>61X-192-311</t>
  </si>
  <si>
    <t>620-181-127</t>
  </si>
  <si>
    <t>62K-171-142</t>
  </si>
  <si>
    <t>62K-171-211</t>
  </si>
  <si>
    <t>62K-181-180</t>
  </si>
  <si>
    <t>62L-185-121</t>
  </si>
  <si>
    <t>62L-185-211</t>
  </si>
  <si>
    <t>630-163-472</t>
  </si>
  <si>
    <t>630-165-472</t>
  </si>
  <si>
    <t>630-178-472</t>
  </si>
  <si>
    <t>630-185-311</t>
  </si>
  <si>
    <t>63A-182-131</t>
  </si>
  <si>
    <t>63C-185-121</t>
  </si>
  <si>
    <t>63C-185-211</t>
  </si>
  <si>
    <t>64A-165-418</t>
  </si>
  <si>
    <t>64A-169-131</t>
  </si>
  <si>
    <t>64A-170-143</t>
  </si>
  <si>
    <t>64A-181-411</t>
  </si>
  <si>
    <t>650-186-162</t>
  </si>
  <si>
    <t>650-186-211</t>
  </si>
  <si>
    <t>65A-181-462</t>
  </si>
  <si>
    <t>65A-183-131</t>
  </si>
  <si>
    <t>65A-183-211</t>
  </si>
  <si>
    <t>65C-185-121</t>
  </si>
  <si>
    <t>65C-185-211</t>
  </si>
  <si>
    <t>65D-185-121</t>
  </si>
  <si>
    <t>65F-173-311</t>
  </si>
  <si>
    <t>65F-182-311</t>
  </si>
  <si>
    <t>65F-182-411</t>
  </si>
  <si>
    <t>65Z-171-462</t>
  </si>
  <si>
    <t>660-171-344</t>
  </si>
  <si>
    <t>660-171-522</t>
  </si>
  <si>
    <t>660-171-523</t>
  </si>
  <si>
    <t>660-174-180</t>
  </si>
  <si>
    <t>660-174-211</t>
  </si>
  <si>
    <t>660-176-411</t>
  </si>
  <si>
    <t>660-181-462</t>
  </si>
  <si>
    <t>660-185-462</t>
  </si>
  <si>
    <t>670-171-146</t>
  </si>
  <si>
    <t>670-173-311</t>
  </si>
  <si>
    <t>670-186-311</t>
  </si>
  <si>
    <t>67B-181-551</t>
  </si>
  <si>
    <t>680-163-472</t>
  </si>
  <si>
    <t>680-165-472</t>
  </si>
  <si>
    <t>680-170-411</t>
  </si>
  <si>
    <t>680-171-327</t>
  </si>
  <si>
    <t>680-176-411</t>
  </si>
  <si>
    <t>681-174-311</t>
  </si>
  <si>
    <t>690-170-143</t>
  </si>
  <si>
    <t>690-170-211</t>
  </si>
  <si>
    <t>69A-192-311</t>
  </si>
  <si>
    <t>70A-171-192</t>
  </si>
  <si>
    <t>710-163-232</t>
  </si>
  <si>
    <t>710-177-411</t>
  </si>
  <si>
    <t>710-184-331</t>
  </si>
  <si>
    <t>710-185-211</t>
  </si>
  <si>
    <t>710-185-221</t>
  </si>
  <si>
    <t>720-171-184</t>
  </si>
  <si>
    <t>730-181-462</t>
  </si>
  <si>
    <t>730-183-312</t>
  </si>
  <si>
    <t>73A-171-180</t>
  </si>
  <si>
    <t>73A-181-532</t>
  </si>
  <si>
    <t>73A-186-311</t>
  </si>
  <si>
    <t>740-167-462</t>
  </si>
  <si>
    <t>740-185-311</t>
  </si>
  <si>
    <t>750-171-418</t>
  </si>
  <si>
    <t>750-185-121</t>
  </si>
  <si>
    <t>750-185-211</t>
  </si>
  <si>
    <t>750-185-221</t>
  </si>
  <si>
    <t>750-185-231</t>
  </si>
  <si>
    <t>760-184-411</t>
  </si>
  <si>
    <t>760-185-162</t>
  </si>
  <si>
    <t>760-185-211</t>
  </si>
  <si>
    <t>760-186-541</t>
  </si>
  <si>
    <t>761-171-146</t>
  </si>
  <si>
    <t>761-181-414</t>
  </si>
  <si>
    <t>761-181-541</t>
  </si>
  <si>
    <t>770-166-392</t>
  </si>
  <si>
    <t>770-171-162</t>
  </si>
  <si>
    <t>770-171-532</t>
  </si>
  <si>
    <t>770-183-392</t>
  </si>
  <si>
    <t>770-185-142</t>
  </si>
  <si>
    <t>770-185-162</t>
  </si>
  <si>
    <t>770-185-199</t>
  </si>
  <si>
    <t>770-185-211</t>
  </si>
  <si>
    <t>770-185-221</t>
  </si>
  <si>
    <t>770-185-231</t>
  </si>
  <si>
    <t>780-177-411</t>
  </si>
  <si>
    <t>790-177-314</t>
  </si>
  <si>
    <t>790-186-142</t>
  </si>
  <si>
    <t>790-186-199</t>
  </si>
  <si>
    <t>790-186-211</t>
  </si>
  <si>
    <t>790-186-221</t>
  </si>
  <si>
    <t>790-186-231</t>
  </si>
  <si>
    <t>79Z-181-311</t>
  </si>
  <si>
    <t>800-165-418</t>
  </si>
  <si>
    <t>800-171-167</t>
  </si>
  <si>
    <t>810-163-472</t>
  </si>
  <si>
    <t>810-170-472</t>
  </si>
  <si>
    <t>810-171-472</t>
  </si>
  <si>
    <t>810-186-121</t>
  </si>
  <si>
    <t>810-186-129_2</t>
  </si>
  <si>
    <t>810-186-211</t>
  </si>
  <si>
    <t>810-186-221</t>
  </si>
  <si>
    <t>810-186-231</t>
  </si>
  <si>
    <t>81A-181-326</t>
  </si>
  <si>
    <t>820-171-147</t>
  </si>
  <si>
    <t>820-181-192</t>
  </si>
  <si>
    <t>821-170-331</t>
  </si>
  <si>
    <t>821-171-181</t>
  </si>
  <si>
    <t>821-177-411</t>
  </si>
  <si>
    <t>821-192-311</t>
  </si>
  <si>
    <t>830-181-192</t>
  </si>
  <si>
    <t>830-183-312</t>
  </si>
  <si>
    <t>830-186-411</t>
  </si>
  <si>
    <t>840-165-411</t>
  </si>
  <si>
    <t>840-169-188</t>
  </si>
  <si>
    <t>840-174-392</t>
  </si>
  <si>
    <t>84B-172-422</t>
  </si>
  <si>
    <t>850-205-148</t>
  </si>
  <si>
    <t>850-205-211</t>
  </si>
  <si>
    <t>860-171-163</t>
  </si>
  <si>
    <t>860-184-311</t>
  </si>
  <si>
    <t>860-185-163</t>
  </si>
  <si>
    <t>860-185-411</t>
  </si>
  <si>
    <t>860-186-411</t>
  </si>
  <si>
    <t>861-166-418</t>
  </si>
  <si>
    <t>861-169-131</t>
  </si>
  <si>
    <t>861-169-211</t>
  </si>
  <si>
    <t>861-169-221</t>
  </si>
  <si>
    <t>861-169-231</t>
  </si>
  <si>
    <t>862-173-311</t>
  </si>
  <si>
    <t>862-183-411</t>
  </si>
  <si>
    <t>862-186-132</t>
  </si>
  <si>
    <t>862-186-211</t>
  </si>
  <si>
    <t>862-186-221</t>
  </si>
  <si>
    <t>862-186-231</t>
  </si>
  <si>
    <t>880-171-131</t>
  </si>
  <si>
    <t>880-181-148</t>
  </si>
  <si>
    <t>890-181-143</t>
  </si>
  <si>
    <t>890-185-121</t>
  </si>
  <si>
    <t>890-185-211</t>
  </si>
  <si>
    <t>890-185-221</t>
  </si>
  <si>
    <t>890-185-231</t>
  </si>
  <si>
    <t>890-185-311</t>
  </si>
  <si>
    <t>890-185-392</t>
  </si>
  <si>
    <t>900-171-163</t>
  </si>
  <si>
    <t>900-171-331</t>
  </si>
  <si>
    <t>900-176-411</t>
  </si>
  <si>
    <t>90A-172-229</t>
  </si>
  <si>
    <t>90C-170-121</t>
  </si>
  <si>
    <t>90C-171-542</t>
  </si>
  <si>
    <t>910-171-192</t>
  </si>
  <si>
    <t>910-181-411</t>
  </si>
  <si>
    <t>910-181-418</t>
  </si>
  <si>
    <t>910-184-392</t>
  </si>
  <si>
    <t>91B-171-461</t>
  </si>
  <si>
    <t>91B-181-551</t>
  </si>
  <si>
    <t>920-163-461</t>
  </si>
  <si>
    <t>920-170-198</t>
  </si>
  <si>
    <t>920-170-221</t>
  </si>
  <si>
    <t>920-170-411</t>
  </si>
  <si>
    <t>920-170-461</t>
  </si>
  <si>
    <t>920-185-192</t>
  </si>
  <si>
    <t>920-185-411</t>
  </si>
  <si>
    <t>92B-182-131</t>
  </si>
  <si>
    <t>92B-182-211</t>
  </si>
  <si>
    <t>92B-182-231</t>
  </si>
  <si>
    <t>92E-170-411</t>
  </si>
  <si>
    <t>92F-182-411</t>
  </si>
  <si>
    <t>92P-169-131</t>
  </si>
  <si>
    <t>92P-169-317</t>
  </si>
  <si>
    <t>92P-182-422</t>
  </si>
  <si>
    <t>92U-169-131</t>
  </si>
  <si>
    <t>92U-169-211</t>
  </si>
  <si>
    <t>92U-170-147</t>
  </si>
  <si>
    <t>92U-185-121</t>
  </si>
  <si>
    <t>930-181-171</t>
  </si>
  <si>
    <t>930-181-180</t>
  </si>
  <si>
    <t>930-181-211</t>
  </si>
  <si>
    <t>930-186-411</t>
  </si>
  <si>
    <t>93J-181-121</t>
  </si>
  <si>
    <t>93J-181-162</t>
  </si>
  <si>
    <t>93J-181-173</t>
  </si>
  <si>
    <t>93J-181-211</t>
  </si>
  <si>
    <t>93L-171-147</t>
  </si>
  <si>
    <t>93L-171-461</t>
  </si>
  <si>
    <t>93N-172-142</t>
  </si>
  <si>
    <t>93N-182-131</t>
  </si>
  <si>
    <t>93N-182-142</t>
  </si>
  <si>
    <t>93N-185-121</t>
  </si>
  <si>
    <t>940-171-152</t>
  </si>
  <si>
    <t>940-171-198</t>
  </si>
  <si>
    <t>940-181-162</t>
  </si>
  <si>
    <t>940-183-312</t>
  </si>
  <si>
    <t>950-163-472</t>
  </si>
  <si>
    <t>950-171-472</t>
  </si>
  <si>
    <t>950-185-311</t>
  </si>
  <si>
    <t>960-171-198</t>
  </si>
  <si>
    <t>960-171-342</t>
  </si>
  <si>
    <t>96C-165-418</t>
  </si>
  <si>
    <t>96C-185-318</t>
  </si>
  <si>
    <t>96F-163-131</t>
  </si>
  <si>
    <t>96F-163-142</t>
  </si>
  <si>
    <t>96F-163-143</t>
  </si>
  <si>
    <t>96F-163-211</t>
  </si>
  <si>
    <t>96F-163-411</t>
  </si>
  <si>
    <t>970-163-232</t>
  </si>
  <si>
    <t>980-171-542</t>
  </si>
  <si>
    <t>980-176-411</t>
  </si>
  <si>
    <t>980-184-331</t>
  </si>
  <si>
    <t>980-185-141</t>
  </si>
  <si>
    <t>98A-176-121</t>
  </si>
  <si>
    <t>98A-176-211</t>
  </si>
  <si>
    <t>990-183-312</t>
  </si>
  <si>
    <t>990-185-121</t>
  </si>
  <si>
    <t>990-185-129_2</t>
  </si>
  <si>
    <t>990-185-211</t>
  </si>
  <si>
    <t>990-185-221</t>
  </si>
  <si>
    <t>990-185-231</t>
  </si>
  <si>
    <t>990-186-121</t>
  </si>
  <si>
    <t>990-186-211</t>
  </si>
  <si>
    <t>990-186-221</t>
  </si>
  <si>
    <t>990-186-231</t>
  </si>
  <si>
    <t>995-181-198</t>
  </si>
  <si>
    <t>995-181-325</t>
  </si>
  <si>
    <t>B95-175-418</t>
  </si>
  <si>
    <t>C18-175-113</t>
  </si>
  <si>
    <t>C18-175-131</t>
  </si>
  <si>
    <t>C18-175-151</t>
  </si>
  <si>
    <t>C18-175-197</t>
  </si>
  <si>
    <t>C18-175-198</t>
  </si>
  <si>
    <t>C18-175-331</t>
  </si>
  <si>
    <t>C18-175-333</t>
  </si>
  <si>
    <t>C18-175-411</t>
  </si>
  <si>
    <t>C37-175-113</t>
  </si>
  <si>
    <t>C37-175-135</t>
  </si>
  <si>
    <t>C37-175-211</t>
  </si>
  <si>
    <t>C37-175-233</t>
  </si>
  <si>
    <t>C37-175-311</t>
  </si>
  <si>
    <t>C37-175-392</t>
  </si>
  <si>
    <t>C37-175-411</t>
  </si>
  <si>
    <t>C39-175-113</t>
  </si>
  <si>
    <t>C39-175-131</t>
  </si>
  <si>
    <t>C39-175-135</t>
  </si>
  <si>
    <t>C39-175-198</t>
  </si>
  <si>
    <t>C39-175-211</t>
  </si>
  <si>
    <t>C39-175-311</t>
  </si>
  <si>
    <t>C50-175-312</t>
  </si>
  <si>
    <t>C67-175-113</t>
  </si>
  <si>
    <t>C67-175-131</t>
  </si>
  <si>
    <t>C67-175-211</t>
  </si>
  <si>
    <t>C67-175-221</t>
  </si>
  <si>
    <t>C67-175-231</t>
  </si>
  <si>
    <t>C67-175-234</t>
  </si>
  <si>
    <t>C67-175-344</t>
  </si>
  <si>
    <t>C67-175-392</t>
  </si>
  <si>
    <t>C67-175-411</t>
  </si>
  <si>
    <t>C68-175-311</t>
  </si>
  <si>
    <t>C68-175-327</t>
  </si>
  <si>
    <t>C68-175-392</t>
  </si>
  <si>
    <t>E13-175-171</t>
  </si>
  <si>
    <t>E13-175-312</t>
  </si>
  <si>
    <t>E13-175-411</t>
  </si>
  <si>
    <t>E13-175-418</t>
  </si>
  <si>
    <t>E13-175-461</t>
  </si>
  <si>
    <t>010-ALL-189</t>
  </si>
  <si>
    <t>01C-ALL-325</t>
  </si>
  <si>
    <t>030-ALL-541</t>
  </si>
  <si>
    <t>040-ALL-163</t>
  </si>
  <si>
    <t>050-ALL-523</t>
  </si>
  <si>
    <t>060-ALL-163</t>
  </si>
  <si>
    <t>090-ALL-331</t>
  </si>
  <si>
    <t>090-ALL-413</t>
  </si>
  <si>
    <t>09B-ALL-142</t>
  </si>
  <si>
    <t>110-ALL-167</t>
  </si>
  <si>
    <t>110-ALL-326</t>
  </si>
  <si>
    <t>111-ALL-326</t>
  </si>
  <si>
    <t>120-ALL-113</t>
  </si>
  <si>
    <t>120-ALL-523</t>
  </si>
  <si>
    <t>130-ALL-148</t>
  </si>
  <si>
    <t>13B-ALL-126</t>
  </si>
  <si>
    <t>13B-ALL-198</t>
  </si>
  <si>
    <t>13C-ALL-142</t>
  </si>
  <si>
    <t>140-ALL-196</t>
  </si>
  <si>
    <t>16B-ALL-162</t>
  </si>
  <si>
    <t>190-ALL-326</t>
  </si>
  <si>
    <t>20A-ALL-523</t>
  </si>
  <si>
    <t>210-ALL-163</t>
  </si>
  <si>
    <t>241-ALL-551</t>
  </si>
  <si>
    <t>24B-ALL-143</t>
  </si>
  <si>
    <t>24B-ALL-333</t>
  </si>
  <si>
    <t>24B-ALL-423</t>
  </si>
  <si>
    <t>250-ALL-167</t>
  </si>
  <si>
    <t>260-ALL-163</t>
  </si>
  <si>
    <t>290-ALL-317</t>
  </si>
  <si>
    <t>29A-ALL-317</t>
  </si>
  <si>
    <t>310-ALL-199</t>
  </si>
  <si>
    <t>310-ALL-351</t>
  </si>
  <si>
    <t>320-ALL-459</t>
  </si>
  <si>
    <t>32D-ALL-162</t>
  </si>
  <si>
    <t>32D-ALL-331</t>
  </si>
  <si>
    <t>32L-ALL-183</t>
  </si>
  <si>
    <t>32N-ALL-116</t>
  </si>
  <si>
    <t>32N-ALL-311</t>
  </si>
  <si>
    <t>34D-ALL-131</t>
  </si>
  <si>
    <t>34D-ALL-541</t>
  </si>
  <si>
    <t>34F-ALL-131</t>
  </si>
  <si>
    <t>34F-ALL-141</t>
  </si>
  <si>
    <t>34F-ALL-192</t>
  </si>
  <si>
    <t>34F-ALL-221</t>
  </si>
  <si>
    <t>34F-ALL-319</t>
  </si>
  <si>
    <t>34H-ALL-151</t>
  </si>
  <si>
    <t>34H-ALL-198</t>
  </si>
  <si>
    <t>34H-ALL-459</t>
  </si>
  <si>
    <t>34Z-ALL-197</t>
  </si>
  <si>
    <t>34Z-ALL-333</t>
  </si>
  <si>
    <t>350-ALL-331</t>
  </si>
  <si>
    <t>350-ALL-414</t>
  </si>
  <si>
    <t>35B-ALL-541</t>
  </si>
  <si>
    <t>360-ALL-129_2</t>
  </si>
  <si>
    <t>36F-ALL-143</t>
  </si>
  <si>
    <t>390-ALL-331</t>
  </si>
  <si>
    <t>400-ALL-187</t>
  </si>
  <si>
    <t>400-ALL-333</t>
  </si>
  <si>
    <t>410-ALL-361</t>
  </si>
  <si>
    <t>410-ALL-551</t>
  </si>
  <si>
    <t>41G-ALL-231</t>
  </si>
  <si>
    <t>41K-ALL-198</t>
  </si>
  <si>
    <t>440-ALL-197</t>
  </si>
  <si>
    <t>440-ALL-312</t>
  </si>
  <si>
    <t>440-ALL-472</t>
  </si>
  <si>
    <t>450-ALL-541</t>
  </si>
  <si>
    <t>460-ALL-192</t>
  </si>
  <si>
    <t>49D-ALL-142</t>
  </si>
  <si>
    <t>520-ALL-151</t>
  </si>
  <si>
    <t>540-ALL-342</t>
  </si>
  <si>
    <t>550-ALL-333</t>
  </si>
  <si>
    <t>55A-ALL-132</t>
  </si>
  <si>
    <t>560-ALL-129_1</t>
  </si>
  <si>
    <t>570-ALL-132</t>
  </si>
  <si>
    <t>570-ALL-145</t>
  </si>
  <si>
    <t>580-ALL-167</t>
  </si>
  <si>
    <t>600-ALL-422</t>
  </si>
  <si>
    <t>60Q-ALL-142</t>
  </si>
  <si>
    <t>60Q-ALL-192</t>
  </si>
  <si>
    <t>610-ALL-167</t>
  </si>
  <si>
    <t>61J-ALL-231</t>
  </si>
  <si>
    <t>61W-ALL-148</t>
  </si>
  <si>
    <t>620-ALL-127</t>
  </si>
  <si>
    <t>62L-ALL-121</t>
  </si>
  <si>
    <t>630-ALL-472</t>
  </si>
  <si>
    <t>64A-ALL-143</t>
  </si>
  <si>
    <t>660-ALL-344</t>
  </si>
  <si>
    <t>660-ALL-522</t>
  </si>
  <si>
    <t>660-ALL-523</t>
  </si>
  <si>
    <t>67B-ALL-551</t>
  </si>
  <si>
    <t>680-ALL-327</t>
  </si>
  <si>
    <t>680-ALL-472</t>
  </si>
  <si>
    <t>710-ALL-232</t>
  </si>
  <si>
    <t>710-ALL-331</t>
  </si>
  <si>
    <t>73A-ALL-532</t>
  </si>
  <si>
    <t>761-ALL-146</t>
  </si>
  <si>
    <t>761-ALL-414</t>
  </si>
  <si>
    <t>761-ALL-541</t>
  </si>
  <si>
    <t>770-ALL-199</t>
  </si>
  <si>
    <t>790-ALL-314</t>
  </si>
  <si>
    <t>800-ALL-167</t>
  </si>
  <si>
    <t>810-ALL-472</t>
  </si>
  <si>
    <t>81A-ALL-326</t>
  </si>
  <si>
    <t>820-ALL-147</t>
  </si>
  <si>
    <t>820-ALL-192</t>
  </si>
  <si>
    <t>840-ALL-188</t>
  </si>
  <si>
    <t>850-ALL-148</t>
  </si>
  <si>
    <t>860-ALL-163</t>
  </si>
  <si>
    <t>862-ALL-132</t>
  </si>
  <si>
    <t>880-ALL-148</t>
  </si>
  <si>
    <t>900-ALL-163</t>
  </si>
  <si>
    <t>900-ALL-331</t>
  </si>
  <si>
    <t>90A-ALL-229</t>
  </si>
  <si>
    <t>91B-ALL-551</t>
  </si>
  <si>
    <t>920-ALL-461</t>
  </si>
  <si>
    <t>92B-ALL-231</t>
  </si>
  <si>
    <t>92P-ALL-131</t>
  </si>
  <si>
    <t>92P-ALL-422</t>
  </si>
  <si>
    <t>92U-ALL-121</t>
  </si>
  <si>
    <t>92U-ALL-147</t>
  </si>
  <si>
    <t>93J-ALL-162</t>
  </si>
  <si>
    <t>93J-ALL-173</t>
  </si>
  <si>
    <t>93L-ALL-147</t>
  </si>
  <si>
    <t>93L-ALL-461</t>
  </si>
  <si>
    <t>93N-ALL-142</t>
  </si>
  <si>
    <t>940-ALL-152</t>
  </si>
  <si>
    <t>940-ALL-162</t>
  </si>
  <si>
    <t>940-ALL-198</t>
  </si>
  <si>
    <t>950-ALL-472</t>
  </si>
  <si>
    <t>960-ALL-342</t>
  </si>
  <si>
    <t>96C-ALL-318</t>
  </si>
  <si>
    <t>96F-ALL-142</t>
  </si>
  <si>
    <t>96F-ALL-143</t>
  </si>
  <si>
    <t>970-ALL-232</t>
  </si>
  <si>
    <t>980-ALL-141</t>
  </si>
  <si>
    <t>980-ALL-331</t>
  </si>
  <si>
    <t>980-ALL-542</t>
  </si>
  <si>
    <t>995-ALL-325</t>
  </si>
  <si>
    <t>C18-ALL-151</t>
  </si>
  <si>
    <t>C18-ALL-197</t>
  </si>
  <si>
    <t>C18-ALL-331</t>
  </si>
  <si>
    <t>C18-ALL-333</t>
  </si>
  <si>
    <t>C37-ALL-113</t>
  </si>
  <si>
    <t>C37-ALL-135</t>
  </si>
  <si>
    <t>C37-ALL-211</t>
  </si>
  <si>
    <t>C37-ALL-233</t>
  </si>
  <si>
    <t>C37-ALL-311</t>
  </si>
  <si>
    <t>C37-ALL-392</t>
  </si>
  <si>
    <t>C37-ALL-411</t>
  </si>
  <si>
    <t>C39-ALL-113</t>
  </si>
  <si>
    <t>C39-ALL-131</t>
  </si>
  <si>
    <t>C39-ALL-135</t>
  </si>
  <si>
    <t>C39-ALL-198</t>
  </si>
  <si>
    <t>C39-ALL-211</t>
  </si>
  <si>
    <t>C39-ALL-311</t>
  </si>
  <si>
    <t>C50-ALL-312</t>
  </si>
  <si>
    <t>C67-ALL-113</t>
  </si>
  <si>
    <t>C67-ALL-234</t>
  </si>
  <si>
    <t>C67-ALL-344</t>
  </si>
  <si>
    <t>C67-ALL-392</t>
  </si>
  <si>
    <t>C68-ALL-392</t>
  </si>
  <si>
    <t>E13-ALL-171</t>
  </si>
  <si>
    <t>E13-ALL-418</t>
  </si>
  <si>
    <t>ALL-163-189</t>
  </si>
  <si>
    <t>ALL-168-192</t>
  </si>
  <si>
    <t>ALL-168-461</t>
  </si>
  <si>
    <t>ALL-169-188</t>
  </si>
  <si>
    <t>ALL-170-147</t>
  </si>
  <si>
    <t>ALL-170-461</t>
  </si>
  <si>
    <t>ALL-175-135</t>
  </si>
  <si>
    <t>ALL-175-234</t>
  </si>
  <si>
    <t>ALL-175-344</t>
  </si>
  <si>
    <t>ALL-175-392</t>
  </si>
  <si>
    <t>ALL-176-116</t>
  </si>
  <si>
    <t>ALL-176-121</t>
  </si>
  <si>
    <t>ALL-176-192</t>
  </si>
  <si>
    <t>ALL-176-311</t>
  </si>
  <si>
    <t>ALL-176-333</t>
  </si>
  <si>
    <t>ALL-176-392</t>
  </si>
  <si>
    <t>ALL-176-418</t>
  </si>
  <si>
    <t>ALL-177-198</t>
  </si>
  <si>
    <t>ALL-177-211</t>
  </si>
  <si>
    <t>ALL-177-221</t>
  </si>
  <si>
    <t>ALL-177-311</t>
  </si>
  <si>
    <t>ALL-177-314</t>
  </si>
  <si>
    <t>ALL-177-351</t>
  </si>
  <si>
    <t>ALL-177-392</t>
  </si>
  <si>
    <t>ALL-177-418</t>
  </si>
  <si>
    <t>ALL-177-462</t>
  </si>
  <si>
    <t>ALL-182-116</t>
  </si>
  <si>
    <t>ALL-182-151</t>
  </si>
  <si>
    <t>ALL-182-235</t>
  </si>
  <si>
    <t>ALL-182-459</t>
  </si>
  <si>
    <t>ALL-184-198</t>
  </si>
  <si>
    <t>ALL-185-135</t>
  </si>
  <si>
    <t>ALL-185-165</t>
  </si>
  <si>
    <t>ALL-185-167</t>
  </si>
  <si>
    <t>ALL-185-183</t>
  </si>
  <si>
    <t>ALL-185-187</t>
  </si>
  <si>
    <t>ALL-185-196</t>
  </si>
  <si>
    <t>ALL-185-197</t>
  </si>
  <si>
    <t>ALL-185-326</t>
  </si>
  <si>
    <t>ALL-185-331</t>
  </si>
  <si>
    <t>ALL-186-132</t>
  </si>
  <si>
    <t>ALL-186-183</t>
  </si>
  <si>
    <t>ALL-186-232</t>
  </si>
  <si>
    <t>ALL-186-342</t>
  </si>
  <si>
    <t>ALL-186-541</t>
  </si>
  <si>
    <t>ALL-202-180</t>
  </si>
  <si>
    <t>ALL-205-148</t>
  </si>
  <si>
    <t>ALL-205-211</t>
  </si>
  <si>
    <t>PSU C69 - Crosby Scholars Community Partnership</t>
  </si>
  <si>
    <t>PSU C70 - Rowan County Crosby Scholars</t>
  </si>
  <si>
    <t>PSU C71 - Iredell County Crosby Scholars</t>
  </si>
  <si>
    <t>State Fiscal Recovery Fund - Premium Pay Bonus</t>
  </si>
  <si>
    <t>PRC 140 - State Fiscal Recovery Fund-School Bus Safety Pilot Program</t>
  </si>
  <si>
    <t>PRC 141 - State Fiscal Recovery Fund-Premium Pay Bonus</t>
  </si>
  <si>
    <t>State Fiscal Recovery Fund - Crosby Scholars</t>
  </si>
  <si>
    <t>PRC 142 - State Fiscal Recovery Fund-Crosby Scholars</t>
  </si>
  <si>
    <t>PRC 140 - State Fiscal Recovery Fund - School Bus Safety Pilot Program</t>
  </si>
  <si>
    <t>State Fiscal Recovery Fund - School Bus Safety Pilot Program</t>
  </si>
  <si>
    <t>PRC 141 - State Fiscal Recovery Fund - Premium Pay Bonus</t>
  </si>
  <si>
    <t>PRC 142 - State Fiscal Recovery Fund - Crosby Scholars</t>
  </si>
  <si>
    <t>C69</t>
  </si>
  <si>
    <t>C70</t>
  </si>
  <si>
    <t>C71</t>
  </si>
  <si>
    <t>Iredell County Crosby Scholars</t>
  </si>
  <si>
    <t>Rowan County Crosby Scholars</t>
  </si>
  <si>
    <t>Crosby Scholars Community Partnership</t>
  </si>
  <si>
    <t>State Fiscal Recovery Funds PRC 14x</t>
  </si>
  <si>
    <t>140-140</t>
  </si>
  <si>
    <t>140-190</t>
  </si>
  <si>
    <t>140-490</t>
  </si>
  <si>
    <t>140-510</t>
  </si>
  <si>
    <t>140-60B</t>
  </si>
  <si>
    <t>140-821</t>
  </si>
  <si>
    <t>140-861</t>
  </si>
  <si>
    <t>140-900</t>
  </si>
  <si>
    <t>140-960</t>
  </si>
  <si>
    <t>140-98A</t>
  </si>
  <si>
    <t>190-140</t>
  </si>
  <si>
    <t>340-140</t>
  </si>
  <si>
    <t>360-140</t>
  </si>
  <si>
    <t>490-140</t>
  </si>
  <si>
    <t>510-140</t>
  </si>
  <si>
    <t>60B-140</t>
  </si>
  <si>
    <t>821-140</t>
  </si>
  <si>
    <t>861-140</t>
  </si>
  <si>
    <t>900-140</t>
  </si>
  <si>
    <t>960-140</t>
  </si>
  <si>
    <t>98A-140</t>
  </si>
  <si>
    <t>010-205-148</t>
  </si>
  <si>
    <t>010-205-211</t>
  </si>
  <si>
    <t>010-205-221</t>
  </si>
  <si>
    <t>01C-181-411</t>
  </si>
  <si>
    <t>01C-181-551</t>
  </si>
  <si>
    <t>020-186-392</t>
  </si>
  <si>
    <t>030-166-418</t>
  </si>
  <si>
    <t>030-170-198</t>
  </si>
  <si>
    <t>030-170-211</t>
  </si>
  <si>
    <t>030-170-221</t>
  </si>
  <si>
    <t>030-174-183</t>
  </si>
  <si>
    <t>030-174-211</t>
  </si>
  <si>
    <t>030-174-221</t>
  </si>
  <si>
    <t>040-163-462</t>
  </si>
  <si>
    <t>040-169-181</t>
  </si>
  <si>
    <t>040-171-181</t>
  </si>
  <si>
    <t>040-178-418</t>
  </si>
  <si>
    <t>050-174-183</t>
  </si>
  <si>
    <t>050-174-211</t>
  </si>
  <si>
    <t>050-174-221</t>
  </si>
  <si>
    <t>050-193-418</t>
  </si>
  <si>
    <t>060-169-392</t>
  </si>
  <si>
    <t>060-181-180</t>
  </si>
  <si>
    <t>060-185-121</t>
  </si>
  <si>
    <t>060-185-142</t>
  </si>
  <si>
    <t>060-185-211</t>
  </si>
  <si>
    <t>060-185-221</t>
  </si>
  <si>
    <t>060-185-231</t>
  </si>
  <si>
    <t>060-186-121</t>
  </si>
  <si>
    <t>060-186-211</t>
  </si>
  <si>
    <t>060-186-221</t>
  </si>
  <si>
    <t>060-186-231</t>
  </si>
  <si>
    <t>06B-181-126</t>
  </si>
  <si>
    <t>070-170-198</t>
  </si>
  <si>
    <t>070-170-211</t>
  </si>
  <si>
    <t>070-170-221</t>
  </si>
  <si>
    <t>070-171-472</t>
  </si>
  <si>
    <t>070-176-411</t>
  </si>
  <si>
    <t>070-181-143</t>
  </si>
  <si>
    <t>070-181-311</t>
  </si>
  <si>
    <t>070-181-312</t>
  </si>
  <si>
    <t>070-181-326</t>
  </si>
  <si>
    <t>070-181-411</t>
  </si>
  <si>
    <t>070-181-418</t>
  </si>
  <si>
    <t>070-181-422</t>
  </si>
  <si>
    <t>070-181-423</t>
  </si>
  <si>
    <t>070-181-424</t>
  </si>
  <si>
    <t>070-181-425</t>
  </si>
  <si>
    <t>070-181-461</t>
  </si>
  <si>
    <t>070-185-311</t>
  </si>
  <si>
    <t>07A-182-411</t>
  </si>
  <si>
    <t>090-165-411</t>
  </si>
  <si>
    <t>090-170-221</t>
  </si>
  <si>
    <t>090-170-411</t>
  </si>
  <si>
    <t>090-171-423</t>
  </si>
  <si>
    <t>090-178-392</t>
  </si>
  <si>
    <t>090-185-312</t>
  </si>
  <si>
    <t>090-185-332</t>
  </si>
  <si>
    <t>090-185-461</t>
  </si>
  <si>
    <t>090-205-311</t>
  </si>
  <si>
    <t>09A-181-121</t>
  </si>
  <si>
    <t>09A-181-461</t>
  </si>
  <si>
    <t>09A-181-462</t>
  </si>
  <si>
    <t>100-170-331</t>
  </si>
  <si>
    <t>100-183-332</t>
  </si>
  <si>
    <t>100-184-411</t>
  </si>
  <si>
    <t>100-185-181</t>
  </si>
  <si>
    <t>100-186-181</t>
  </si>
  <si>
    <t>10A-170-198</t>
  </si>
  <si>
    <t>10B-170-198</t>
  </si>
  <si>
    <t>10B-181-180</t>
  </si>
  <si>
    <t>10B-185-121</t>
  </si>
  <si>
    <t>110-163-312</t>
  </si>
  <si>
    <t>110-167-232</t>
  </si>
  <si>
    <t>110-169-180</t>
  </si>
  <si>
    <t>110-169-232</t>
  </si>
  <si>
    <t>110-170-199</t>
  </si>
  <si>
    <t>110-171-116</t>
  </si>
  <si>
    <t>110-181-121</t>
  </si>
  <si>
    <t>110-181-180</t>
  </si>
  <si>
    <t>110-181-232</t>
  </si>
  <si>
    <t>110-181-462</t>
  </si>
  <si>
    <t>110-183-232</t>
  </si>
  <si>
    <t>110-184-232</t>
  </si>
  <si>
    <t>110-185-232</t>
  </si>
  <si>
    <t>110-205-311</t>
  </si>
  <si>
    <t>111-171-181</t>
  </si>
  <si>
    <t>111-171-422</t>
  </si>
  <si>
    <t>111-185-129_2</t>
  </si>
  <si>
    <t>111-192-311</t>
  </si>
  <si>
    <t>111-193-311</t>
  </si>
  <si>
    <t>11B-170-152</t>
  </si>
  <si>
    <t>11B-170-211</t>
  </si>
  <si>
    <t>11B-171-146</t>
  </si>
  <si>
    <t>11B-171-326</t>
  </si>
  <si>
    <t>11B-185-121</t>
  </si>
  <si>
    <t>11B-185-211</t>
  </si>
  <si>
    <t>11B-185-229</t>
  </si>
  <si>
    <t>11B-185-231</t>
  </si>
  <si>
    <t>11C-172-121</t>
  </si>
  <si>
    <t>11C-172-211</t>
  </si>
  <si>
    <t>11C-181-121</t>
  </si>
  <si>
    <t>11C-181-131</t>
  </si>
  <si>
    <t>11C-181-211</t>
  </si>
  <si>
    <t>11C-182-459</t>
  </si>
  <si>
    <t>11D-165-418</t>
  </si>
  <si>
    <t>120-177-411</t>
  </si>
  <si>
    <t>120-177-418</t>
  </si>
  <si>
    <t>120-181-151</t>
  </si>
  <si>
    <t>12A-185-142</t>
  </si>
  <si>
    <t>12A-185-211</t>
  </si>
  <si>
    <t>130-181-198</t>
  </si>
  <si>
    <t>130-181-472</t>
  </si>
  <si>
    <t>132-163-472</t>
  </si>
  <si>
    <t>132-171-472</t>
  </si>
  <si>
    <t>132-176-411</t>
  </si>
  <si>
    <t>132-181-133</t>
  </si>
  <si>
    <t>132-181-143</t>
  </si>
  <si>
    <t>132-181-173</t>
  </si>
  <si>
    <t>132-181-311</t>
  </si>
  <si>
    <t>132-181-319</t>
  </si>
  <si>
    <t>132-183-327</t>
  </si>
  <si>
    <t>132-185-192</t>
  </si>
  <si>
    <t>13A-169-146</t>
  </si>
  <si>
    <t>13A-170-142</t>
  </si>
  <si>
    <t>13A-171-312</t>
  </si>
  <si>
    <t>13A-181-418</t>
  </si>
  <si>
    <t>13A-181-461</t>
  </si>
  <si>
    <t>13A-192-311</t>
  </si>
  <si>
    <t>13B-171-312</t>
  </si>
  <si>
    <t>13B-174-311</t>
  </si>
  <si>
    <t>13B-203-180</t>
  </si>
  <si>
    <t>13B-203-211</t>
  </si>
  <si>
    <t>140-169-146</t>
  </si>
  <si>
    <t>140-176-411</t>
  </si>
  <si>
    <t>140-184-411</t>
  </si>
  <si>
    <t>140-185-312</t>
  </si>
  <si>
    <t>140-185-461</t>
  </si>
  <si>
    <t>140-192-311</t>
  </si>
  <si>
    <t>150-169-311</t>
  </si>
  <si>
    <t>180-171-173</t>
  </si>
  <si>
    <t>180-177-411</t>
  </si>
  <si>
    <t>180-184-331</t>
  </si>
  <si>
    <t>180-186-142</t>
  </si>
  <si>
    <t>180-186-181</t>
  </si>
  <si>
    <t>180-186-221</t>
  </si>
  <si>
    <t>180-186-231</t>
  </si>
  <si>
    <t>180-192-311</t>
  </si>
  <si>
    <t>181-163-181</t>
  </si>
  <si>
    <t>181-185-181</t>
  </si>
  <si>
    <t>182-171-184</t>
  </si>
  <si>
    <t>182-177-418</t>
  </si>
  <si>
    <t>182-183-411</t>
  </si>
  <si>
    <t>190-170-142</t>
  </si>
  <si>
    <t>190-170-211</t>
  </si>
  <si>
    <t>190-170-221</t>
  </si>
  <si>
    <t>190-170-231</t>
  </si>
  <si>
    <t>190-170-232</t>
  </si>
  <si>
    <t>190-171-415</t>
  </si>
  <si>
    <t>190-192-311</t>
  </si>
  <si>
    <t>190-193-418</t>
  </si>
  <si>
    <t>19A-167-311</t>
  </si>
  <si>
    <t>19A-167-411</t>
  </si>
  <si>
    <t>19B-167-311</t>
  </si>
  <si>
    <t>19B-169-131</t>
  </si>
  <si>
    <t>19B-169-211</t>
  </si>
  <si>
    <t>19B-170-146</t>
  </si>
  <si>
    <t>19B-170-211</t>
  </si>
  <si>
    <t>19B-172-312</t>
  </si>
  <si>
    <t>19B-173-317</t>
  </si>
  <si>
    <t>20A-167-411</t>
  </si>
  <si>
    <t>20A-173-311</t>
  </si>
  <si>
    <t>20A-185-121</t>
  </si>
  <si>
    <t>20A-185-211</t>
  </si>
  <si>
    <t>210-163-472</t>
  </si>
  <si>
    <t>210-171-472</t>
  </si>
  <si>
    <t>210-174-183</t>
  </si>
  <si>
    <t>210-174-211</t>
  </si>
  <si>
    <t>210-174-221</t>
  </si>
  <si>
    <t>210-178-472</t>
  </si>
  <si>
    <t>210-181-148</t>
  </si>
  <si>
    <t>210-185-121</t>
  </si>
  <si>
    <t>210-185-129_2</t>
  </si>
  <si>
    <t>210-185-167</t>
  </si>
  <si>
    <t>210-185-181</t>
  </si>
  <si>
    <t>210-185-211</t>
  </si>
  <si>
    <t>210-185-221</t>
  </si>
  <si>
    <t>210-185-231</t>
  </si>
  <si>
    <t>220-181-116</t>
  </si>
  <si>
    <t>230-167-143</t>
  </si>
  <si>
    <t>230-177-411</t>
  </si>
  <si>
    <t>230-177-418</t>
  </si>
  <si>
    <t>230-183-131</t>
  </si>
  <si>
    <t>230-183-211</t>
  </si>
  <si>
    <t>230-183-221</t>
  </si>
  <si>
    <t>230-183-231</t>
  </si>
  <si>
    <t>230-183-312</t>
  </si>
  <si>
    <t>230-184-331</t>
  </si>
  <si>
    <t>241-163-472</t>
  </si>
  <si>
    <t>241-165-472</t>
  </si>
  <si>
    <t>241-168-472</t>
  </si>
  <si>
    <t>241-171-312</t>
  </si>
  <si>
    <t>241-178-472</t>
  </si>
  <si>
    <t>241-181-126</t>
  </si>
  <si>
    <t>241-181-541</t>
  </si>
  <si>
    <t>24B-185-121</t>
  </si>
  <si>
    <t>24B-185-211</t>
  </si>
  <si>
    <t>24N-170-198</t>
  </si>
  <si>
    <t>24N-170-211</t>
  </si>
  <si>
    <t>24N-181-180</t>
  </si>
  <si>
    <t>250-177-392</t>
  </si>
  <si>
    <t>250-185-162</t>
  </si>
  <si>
    <t>250-185-181</t>
  </si>
  <si>
    <t>260-171-333</t>
  </si>
  <si>
    <t>260-177-311</t>
  </si>
  <si>
    <t>260-181-344</t>
  </si>
  <si>
    <t>260-185-411</t>
  </si>
  <si>
    <t>270-185-142</t>
  </si>
  <si>
    <t>270-186-121</t>
  </si>
  <si>
    <t>270-186-211</t>
  </si>
  <si>
    <t>270-186-221</t>
  </si>
  <si>
    <t>270-186-231</t>
  </si>
  <si>
    <t>280-185-165</t>
  </si>
  <si>
    <t>291-166-418</t>
  </si>
  <si>
    <t>291-171-171</t>
  </si>
  <si>
    <t>291-174-180</t>
  </si>
  <si>
    <t>291-174-211</t>
  </si>
  <si>
    <t>291-174-221</t>
  </si>
  <si>
    <t>291-184-327</t>
  </si>
  <si>
    <t>291-184-411</t>
  </si>
  <si>
    <t>291-192-311</t>
  </si>
  <si>
    <t>291-193-311</t>
  </si>
  <si>
    <t>292-181-392</t>
  </si>
  <si>
    <t>292-183-392</t>
  </si>
  <si>
    <t>29A-185-311</t>
  </si>
  <si>
    <t>300-163-163</t>
  </si>
  <si>
    <t>300-176-192</t>
  </si>
  <si>
    <t>300-176-211</t>
  </si>
  <si>
    <t>300-176-221</t>
  </si>
  <si>
    <t>300-186-142</t>
  </si>
  <si>
    <t>300-186-199</t>
  </si>
  <si>
    <t>300-186-211</t>
  </si>
  <si>
    <t>300-186-311</t>
  </si>
  <si>
    <t>310-163-180</t>
  </si>
  <si>
    <t>310-163-311</t>
  </si>
  <si>
    <t>310-163-315</t>
  </si>
  <si>
    <t>310-163-341</t>
  </si>
  <si>
    <t>310-163-344</t>
  </si>
  <si>
    <t>310-163-461</t>
  </si>
  <si>
    <t>310-170-131</t>
  </si>
  <si>
    <t>310-171-321</t>
  </si>
  <si>
    <t>310-171-323</t>
  </si>
  <si>
    <t>310-176-462</t>
  </si>
  <si>
    <t>310-177-312</t>
  </si>
  <si>
    <t>310-191-311</t>
  </si>
  <si>
    <t>310-192-311</t>
  </si>
  <si>
    <t>310-193-311</t>
  </si>
  <si>
    <t>320-171-162</t>
  </si>
  <si>
    <t>320-171-163</t>
  </si>
  <si>
    <t>320-171-166</t>
  </si>
  <si>
    <t>320-171-527</t>
  </si>
  <si>
    <t>320-181-311</t>
  </si>
  <si>
    <t>32A-165-418</t>
  </si>
  <si>
    <t>32A-170-142</t>
  </si>
  <si>
    <t>32A-170-211</t>
  </si>
  <si>
    <t>32A-185-121</t>
  </si>
  <si>
    <t>32A-185-211</t>
  </si>
  <si>
    <t>32B-170-121</t>
  </si>
  <si>
    <t>32B-170-211</t>
  </si>
  <si>
    <t>32B-181-311</t>
  </si>
  <si>
    <t>32B-181-462</t>
  </si>
  <si>
    <t>32B-185-121</t>
  </si>
  <si>
    <t>32B-185-211</t>
  </si>
  <si>
    <t>32C-170-311</t>
  </si>
  <si>
    <t>32C-192-311</t>
  </si>
  <si>
    <t>32D-170-143</t>
  </si>
  <si>
    <t>32D-181-462</t>
  </si>
  <si>
    <t>32H-163-183</t>
  </si>
  <si>
    <t>32H-163-418</t>
  </si>
  <si>
    <t>32H-163-461</t>
  </si>
  <si>
    <t>32H-171-183</t>
  </si>
  <si>
    <t>32H-171-221</t>
  </si>
  <si>
    <t>32H-171-418</t>
  </si>
  <si>
    <t>32H-181-141</t>
  </si>
  <si>
    <t>32H-181-143</t>
  </si>
  <si>
    <t>32H-181-148</t>
  </si>
  <si>
    <t>32H-181-221</t>
  </si>
  <si>
    <t>32H-181-233</t>
  </si>
  <si>
    <t>32K-181-121</t>
  </si>
  <si>
    <t>32K-181-141</t>
  </si>
  <si>
    <t>32K-181-221</t>
  </si>
  <si>
    <t>32L-171-151</t>
  </si>
  <si>
    <t>32L-185-418</t>
  </si>
  <si>
    <t>32L-192-311</t>
  </si>
  <si>
    <t>32Q-169-311</t>
  </si>
  <si>
    <t>32Q-170-311</t>
  </si>
  <si>
    <t>32R-164-121</t>
  </si>
  <si>
    <t>32R-164-211</t>
  </si>
  <si>
    <t>32R-164-311</t>
  </si>
  <si>
    <t>32R-164-333</t>
  </si>
  <si>
    <t>32R-164-411</t>
  </si>
  <si>
    <t>32R-164-418</t>
  </si>
  <si>
    <t>32R-167-132</t>
  </si>
  <si>
    <t>32R-169-146</t>
  </si>
  <si>
    <t>32R-169-211</t>
  </si>
  <si>
    <t>32R-182-418</t>
  </si>
  <si>
    <t>32T-202-121</t>
  </si>
  <si>
    <t>33A-174-180</t>
  </si>
  <si>
    <t>33A-174-211</t>
  </si>
  <si>
    <t>33A-181-183</t>
  </si>
  <si>
    <t>340-171-422</t>
  </si>
  <si>
    <t>34B-203-211</t>
  </si>
  <si>
    <t>34D-174-180</t>
  </si>
  <si>
    <t>34F-163-183</t>
  </si>
  <si>
    <t>34F-163-461</t>
  </si>
  <si>
    <t>34F-171-183</t>
  </si>
  <si>
    <t>34F-181-143</t>
  </si>
  <si>
    <t>34F-181-229</t>
  </si>
  <si>
    <t>34F-181-231</t>
  </si>
  <si>
    <t>34F-181-234</t>
  </si>
  <si>
    <t>34F-181-235</t>
  </si>
  <si>
    <t>34F-181-418</t>
  </si>
  <si>
    <t>34F-181-462</t>
  </si>
  <si>
    <t>34G-167-311</t>
  </si>
  <si>
    <t>34G-181-542</t>
  </si>
  <si>
    <t>350-171-311</t>
  </si>
  <si>
    <t>350-171-319</t>
  </si>
  <si>
    <t>350-176-411</t>
  </si>
  <si>
    <t>350-177-311</t>
  </si>
  <si>
    <t>350-181-459</t>
  </si>
  <si>
    <t>360-176-192</t>
  </si>
  <si>
    <t>360-176-211</t>
  </si>
  <si>
    <t>360-176-221</t>
  </si>
  <si>
    <t>360-176-231</t>
  </si>
  <si>
    <t>36F-171-461</t>
  </si>
  <si>
    <t>36G-197-418</t>
  </si>
  <si>
    <t>370-171-311</t>
  </si>
  <si>
    <t>370-185-121</t>
  </si>
  <si>
    <t>370-185-211</t>
  </si>
  <si>
    <t>370-185-221</t>
  </si>
  <si>
    <t>370-185-231</t>
  </si>
  <si>
    <t>370-186-121</t>
  </si>
  <si>
    <t>370-186-211</t>
  </si>
  <si>
    <t>370-186-221</t>
  </si>
  <si>
    <t>370-186-231</t>
  </si>
  <si>
    <t>370-193-392</t>
  </si>
  <si>
    <t>380-173-317</t>
  </si>
  <si>
    <t>390-163-461</t>
  </si>
  <si>
    <t>390-184-312</t>
  </si>
  <si>
    <t>39B-177-411</t>
  </si>
  <si>
    <t>400-163-312</t>
  </si>
  <si>
    <t>400-177-411</t>
  </si>
  <si>
    <t>410-169-146</t>
  </si>
  <si>
    <t>410-169-192</t>
  </si>
  <si>
    <t>410-169-211</t>
  </si>
  <si>
    <t>410-169-221</t>
  </si>
  <si>
    <t>410-169-231</t>
  </si>
  <si>
    <t>410-171-114</t>
  </si>
  <si>
    <t>410-171-116</t>
  </si>
  <si>
    <t>410-171-122</t>
  </si>
  <si>
    <t>410-171-127</t>
  </si>
  <si>
    <t>410-171-132</t>
  </si>
  <si>
    <t>410-171-133</t>
  </si>
  <si>
    <t>410-171-135</t>
  </si>
  <si>
    <t>410-171-526</t>
  </si>
  <si>
    <t>410-181-114</t>
  </si>
  <si>
    <t>410-181-116</t>
  </si>
  <si>
    <t>410-181-121</t>
  </si>
  <si>
    <t>410-181-129_2</t>
  </si>
  <si>
    <t>410-181-181</t>
  </si>
  <si>
    <t>410-181-187</t>
  </si>
  <si>
    <t>410-181-192</t>
  </si>
  <si>
    <t>410-181-196</t>
  </si>
  <si>
    <t>410-181-231</t>
  </si>
  <si>
    <t>410-181-312</t>
  </si>
  <si>
    <t>410-181-313</t>
  </si>
  <si>
    <t>410-181-325</t>
  </si>
  <si>
    <t>410-181-418</t>
  </si>
  <si>
    <t>410-181-461</t>
  </si>
  <si>
    <t>410-181-462</t>
  </si>
  <si>
    <t>410-184-312</t>
  </si>
  <si>
    <t>410-185-142</t>
  </si>
  <si>
    <t>410-185-192</t>
  </si>
  <si>
    <t>410-185-221</t>
  </si>
  <si>
    <t>410-186-142</t>
  </si>
  <si>
    <t>410-186-211</t>
  </si>
  <si>
    <t>410-186-221</t>
  </si>
  <si>
    <t>410-186-392</t>
  </si>
  <si>
    <t>410-186-418</t>
  </si>
  <si>
    <t>41B-171-418</t>
  </si>
  <si>
    <t>41B-181-221</t>
  </si>
  <si>
    <t>41B-182-462</t>
  </si>
  <si>
    <t>41D-167-317</t>
  </si>
  <si>
    <t>41D-169-311</t>
  </si>
  <si>
    <t>41G-185-311</t>
  </si>
  <si>
    <t>41G-185-318</t>
  </si>
  <si>
    <t>41H-163-121</t>
  </si>
  <si>
    <t>41J-181-131</t>
  </si>
  <si>
    <t>41J-181-143</t>
  </si>
  <si>
    <t>41J-181-180</t>
  </si>
  <si>
    <t>41J-181-192</t>
  </si>
  <si>
    <t>41J-181-221</t>
  </si>
  <si>
    <t>41K-169-131</t>
  </si>
  <si>
    <t>41K-173-317</t>
  </si>
  <si>
    <t>41K-181-418</t>
  </si>
  <si>
    <t>41L-163-183</t>
  </si>
  <si>
    <t>41L-163-461</t>
  </si>
  <si>
    <t>41L-171-183</t>
  </si>
  <si>
    <t>41L-171-192</t>
  </si>
  <si>
    <t>41L-171-221</t>
  </si>
  <si>
    <t>41L-171-311</t>
  </si>
  <si>
    <t>41L-171-312</t>
  </si>
  <si>
    <t>41L-171-418</t>
  </si>
  <si>
    <t>41L-171-461</t>
  </si>
  <si>
    <t>41L-181-141</t>
  </si>
  <si>
    <t>41L-181-148</t>
  </si>
  <si>
    <t>41L-181-180</t>
  </si>
  <si>
    <t>41L-181-221</t>
  </si>
  <si>
    <t>41L-181-231</t>
  </si>
  <si>
    <t>41L-181-233</t>
  </si>
  <si>
    <t>41L-181-234</t>
  </si>
  <si>
    <t>41L-181-235</t>
  </si>
  <si>
    <t>41L-181-418</t>
  </si>
  <si>
    <t>41M-181-541</t>
  </si>
  <si>
    <t>41N-170-198</t>
  </si>
  <si>
    <t>41N-170-211</t>
  </si>
  <si>
    <t>420-171-461</t>
  </si>
  <si>
    <t>421-176-333</t>
  </si>
  <si>
    <t>421-183-411</t>
  </si>
  <si>
    <t>422-174-183</t>
  </si>
  <si>
    <t>422-174-211</t>
  </si>
  <si>
    <t>422-174-221</t>
  </si>
  <si>
    <t>422-181-361</t>
  </si>
  <si>
    <t>422-183-411</t>
  </si>
  <si>
    <t>422-197-418</t>
  </si>
  <si>
    <t>42A-176-311</t>
  </si>
  <si>
    <t>42B-185-311</t>
  </si>
  <si>
    <t>430-170-143</t>
  </si>
  <si>
    <t>430-176-314</t>
  </si>
  <si>
    <t>430-183-331</t>
  </si>
  <si>
    <t>430-184-331</t>
  </si>
  <si>
    <t>430-184-392</t>
  </si>
  <si>
    <t>430-185-392</t>
  </si>
  <si>
    <t>430-197-311</t>
  </si>
  <si>
    <t>440-183-392</t>
  </si>
  <si>
    <t>440-184-392</t>
  </si>
  <si>
    <t>440-185-312</t>
  </si>
  <si>
    <t>440-186-312</t>
  </si>
  <si>
    <t>440-186-461</t>
  </si>
  <si>
    <t>440-186-462</t>
  </si>
  <si>
    <t>440-186-541</t>
  </si>
  <si>
    <t>44A-185-121</t>
  </si>
  <si>
    <t>44A-185-211</t>
  </si>
  <si>
    <t>44A-185-231</t>
  </si>
  <si>
    <t>450-174-183</t>
  </si>
  <si>
    <t>450-174-211</t>
  </si>
  <si>
    <t>450-174-221</t>
  </si>
  <si>
    <t>450-176-411</t>
  </si>
  <si>
    <t>450-185-462</t>
  </si>
  <si>
    <t>45A-164-418</t>
  </si>
  <si>
    <t>45A-164-462</t>
  </si>
  <si>
    <t>45A-165-418</t>
  </si>
  <si>
    <t>45A-167-311</t>
  </si>
  <si>
    <t>45A-167-411</t>
  </si>
  <si>
    <t>45A-169-311</t>
  </si>
  <si>
    <t>45A-170-411</t>
  </si>
  <si>
    <t>45A-185-121</t>
  </si>
  <si>
    <t>460-174-183</t>
  </si>
  <si>
    <t>460-174-211</t>
  </si>
  <si>
    <t>460-174-221</t>
  </si>
  <si>
    <t>460-176-411</t>
  </si>
  <si>
    <t>470-177-333</t>
  </si>
  <si>
    <t>470-177-411</t>
  </si>
  <si>
    <t>470-192-311</t>
  </si>
  <si>
    <t>470-193-311</t>
  </si>
  <si>
    <t>490-170-311</t>
  </si>
  <si>
    <t>490-171-418</t>
  </si>
  <si>
    <t>490-176-411</t>
  </si>
  <si>
    <t>490-177-411</t>
  </si>
  <si>
    <t>490-181-542</t>
  </si>
  <si>
    <t>491-167-133</t>
  </si>
  <si>
    <t>491-169-181</t>
  </si>
  <si>
    <t>491-177-333</t>
  </si>
  <si>
    <t>491-185-418</t>
  </si>
  <si>
    <t>49B-167-311</t>
  </si>
  <si>
    <t>49B-186-411</t>
  </si>
  <si>
    <t>49E-185-121</t>
  </si>
  <si>
    <t>49E-185-211</t>
  </si>
  <si>
    <t>500-167-131</t>
  </si>
  <si>
    <t>500-167-231</t>
  </si>
  <si>
    <t>500-171-173</t>
  </si>
  <si>
    <t>500-171-462</t>
  </si>
  <si>
    <t>500-177-411</t>
  </si>
  <si>
    <t>500-181-459</t>
  </si>
  <si>
    <t>500-181-462</t>
  </si>
  <si>
    <t>500-184-411</t>
  </si>
  <si>
    <t>500-192-311</t>
  </si>
  <si>
    <t>500-205-199</t>
  </si>
  <si>
    <t>500-205-211</t>
  </si>
  <si>
    <t>500-205-221</t>
  </si>
  <si>
    <t>50A-185-121</t>
  </si>
  <si>
    <t>50A-185-211</t>
  </si>
  <si>
    <t>50A-192-311</t>
  </si>
  <si>
    <t>510-165-392</t>
  </si>
  <si>
    <t>510-165-411</t>
  </si>
  <si>
    <t>510-167-462</t>
  </si>
  <si>
    <t>510-170-198</t>
  </si>
  <si>
    <t>510-170-211</t>
  </si>
  <si>
    <t>510-170-221</t>
  </si>
  <si>
    <t>510-174-392</t>
  </si>
  <si>
    <t>510-177-311</t>
  </si>
  <si>
    <t>510-181-392</t>
  </si>
  <si>
    <t>51A-163-462</t>
  </si>
  <si>
    <t>51A-171-461</t>
  </si>
  <si>
    <t>51B-163-221</t>
  </si>
  <si>
    <t>51B-170-411</t>
  </si>
  <si>
    <t>51B-181-131</t>
  </si>
  <si>
    <t>51B-181-141</t>
  </si>
  <si>
    <t>51B-181-143</t>
  </si>
  <si>
    <t>51B-181-180</t>
  </si>
  <si>
    <t>51B-181-192</t>
  </si>
  <si>
    <t>51B-181-221</t>
  </si>
  <si>
    <t>51B-181-231</t>
  </si>
  <si>
    <t>51B-181-234</t>
  </si>
  <si>
    <t>51B-181-235</t>
  </si>
  <si>
    <t>51B-181-418</t>
  </si>
  <si>
    <t>51B-182-411</t>
  </si>
  <si>
    <t>51B-182-462</t>
  </si>
  <si>
    <t>520-165-418</t>
  </si>
  <si>
    <t>520-177-411</t>
  </si>
  <si>
    <t>520-181-165</t>
  </si>
  <si>
    <t>520-181-171</t>
  </si>
  <si>
    <t>520-181-423</t>
  </si>
  <si>
    <t>520-192-311</t>
  </si>
  <si>
    <t>530-169-232</t>
  </si>
  <si>
    <t>530-171-232</t>
  </si>
  <si>
    <t>530-181-232</t>
  </si>
  <si>
    <t>53B-172-153</t>
  </si>
  <si>
    <t>540-171-523</t>
  </si>
  <si>
    <t>540-177-312</t>
  </si>
  <si>
    <t>540-184-411</t>
  </si>
  <si>
    <t>540-192-311</t>
  </si>
  <si>
    <t>54A-173-311</t>
  </si>
  <si>
    <t>54A-185-121</t>
  </si>
  <si>
    <t>54A-185-211</t>
  </si>
  <si>
    <t>54A-185-221</t>
  </si>
  <si>
    <t>54A-202-411</t>
  </si>
  <si>
    <t>550-176-411</t>
  </si>
  <si>
    <t>550-181-129_1</t>
  </si>
  <si>
    <t>550-181-192</t>
  </si>
  <si>
    <t>550-205-311</t>
  </si>
  <si>
    <t>560-174-183</t>
  </si>
  <si>
    <t>560-174-211</t>
  </si>
  <si>
    <t>560-174-221</t>
  </si>
  <si>
    <t>560-176-392</t>
  </si>
  <si>
    <t>560-177-392</t>
  </si>
  <si>
    <t>560-181-163</t>
  </si>
  <si>
    <t>560-181-462</t>
  </si>
  <si>
    <t>560-183-392</t>
  </si>
  <si>
    <t>560-183-411</t>
  </si>
  <si>
    <t>570-177-333</t>
  </si>
  <si>
    <t>580-163-472</t>
  </si>
  <si>
    <t>580-170-142</t>
  </si>
  <si>
    <t>580-170-199</t>
  </si>
  <si>
    <t>580-170-211</t>
  </si>
  <si>
    <t>580-170-221</t>
  </si>
  <si>
    <t>580-170-231</t>
  </si>
  <si>
    <t>580-171-472</t>
  </si>
  <si>
    <t>580-176-411</t>
  </si>
  <si>
    <t>580-181-183</t>
  </si>
  <si>
    <t>580-181-392</t>
  </si>
  <si>
    <t>580-181-532</t>
  </si>
  <si>
    <t>58B-181-418</t>
  </si>
  <si>
    <t>58B-185-121</t>
  </si>
  <si>
    <t>58B-185-211</t>
  </si>
  <si>
    <t>590-167-332</t>
  </si>
  <si>
    <t>590-177-423</t>
  </si>
  <si>
    <t>590-181-181</t>
  </si>
  <si>
    <t>590-181-184</t>
  </si>
  <si>
    <t>590-181-198</t>
  </si>
  <si>
    <t>600-171-413</t>
  </si>
  <si>
    <t>600-171-423</t>
  </si>
  <si>
    <t>600-171-424</t>
  </si>
  <si>
    <t>600-171-425</t>
  </si>
  <si>
    <t>600-173-311</t>
  </si>
  <si>
    <t>600-184-311</t>
  </si>
  <si>
    <t>600-185-145</t>
  </si>
  <si>
    <t>600-185-146</t>
  </si>
  <si>
    <t>600-185-199</t>
  </si>
  <si>
    <t>600-185-231</t>
  </si>
  <si>
    <t>600-185-235</t>
  </si>
  <si>
    <t>60F-167-411</t>
  </si>
  <si>
    <t>60G-163-183</t>
  </si>
  <si>
    <t>60G-163-221</t>
  </si>
  <si>
    <t>60G-163-461</t>
  </si>
  <si>
    <t>60G-171-221</t>
  </si>
  <si>
    <t>60G-171-232</t>
  </si>
  <si>
    <t>60G-171-418</t>
  </si>
  <si>
    <t>60G-181-131</t>
  </si>
  <si>
    <t>60G-181-141</t>
  </si>
  <si>
    <t>60G-181-148</t>
  </si>
  <si>
    <t>60G-181-221</t>
  </si>
  <si>
    <t>60G-181-231</t>
  </si>
  <si>
    <t>60G-181-233</t>
  </si>
  <si>
    <t>60G-181-234</t>
  </si>
  <si>
    <t>60G-181-235</t>
  </si>
  <si>
    <t>60G-181-418</t>
  </si>
  <si>
    <t>60G-182-462</t>
  </si>
  <si>
    <t>60K-185-231</t>
  </si>
  <si>
    <t>60L-171-121</t>
  </si>
  <si>
    <t>60L-171-131</t>
  </si>
  <si>
    <t>60L-171-211</t>
  </si>
  <si>
    <t>60L-176-311</t>
  </si>
  <si>
    <t>60L-185-311</t>
  </si>
  <si>
    <t>60L-186-311</t>
  </si>
  <si>
    <t>60L-202-418</t>
  </si>
  <si>
    <t>60Q-170-311</t>
  </si>
  <si>
    <t>60Q-171-333</t>
  </si>
  <si>
    <t>60Q-171-418</t>
  </si>
  <si>
    <t>60Q-176-311</t>
  </si>
  <si>
    <t>60Q-177-311</t>
  </si>
  <si>
    <t>60Q-181-311</t>
  </si>
  <si>
    <t>60Q-184-311</t>
  </si>
  <si>
    <t>60Q-192-311</t>
  </si>
  <si>
    <t>60Y-172-462</t>
  </si>
  <si>
    <t>60Z-165-418</t>
  </si>
  <si>
    <t>60Z-183-312</t>
  </si>
  <si>
    <t>610-171-332</t>
  </si>
  <si>
    <t>610-177-413</t>
  </si>
  <si>
    <t>610-177-461</t>
  </si>
  <si>
    <t>610-205-311</t>
  </si>
  <si>
    <t>61J-170-411</t>
  </si>
  <si>
    <t>61K-169-317</t>
  </si>
  <si>
    <t>61K-171-221</t>
  </si>
  <si>
    <t>61K-171-231</t>
  </si>
  <si>
    <t>61N-163-411</t>
  </si>
  <si>
    <t>61P-181-192</t>
  </si>
  <si>
    <t>61Q-181-312</t>
  </si>
  <si>
    <t>61R-163-183</t>
  </si>
  <si>
    <t>61R-163-461</t>
  </si>
  <si>
    <t>61R-171-221</t>
  </si>
  <si>
    <t>61R-171-232</t>
  </si>
  <si>
    <t>61R-181-131</t>
  </si>
  <si>
    <t>61R-181-141</t>
  </si>
  <si>
    <t>61R-181-148</t>
  </si>
  <si>
    <t>61R-181-180</t>
  </si>
  <si>
    <t>61R-181-221</t>
  </si>
  <si>
    <t>61S-182-198</t>
  </si>
  <si>
    <t>61S-182-211</t>
  </si>
  <si>
    <t>61S-182-418</t>
  </si>
  <si>
    <t>61T-173-311</t>
  </si>
  <si>
    <t>61T-183-311</t>
  </si>
  <si>
    <t>61T-185-121</t>
  </si>
  <si>
    <t>61U-163-125</t>
  </si>
  <si>
    <t>61U-163-211</t>
  </si>
  <si>
    <t>61U-171-326</t>
  </si>
  <si>
    <t>61U-181-192</t>
  </si>
  <si>
    <t>61U-185-121</t>
  </si>
  <si>
    <t>61U-185-211</t>
  </si>
  <si>
    <t>61V-171-326</t>
  </si>
  <si>
    <t>61W-192-311</t>
  </si>
  <si>
    <t>61W-193-311</t>
  </si>
  <si>
    <t>620-169-129_2</t>
  </si>
  <si>
    <t>620-169-221</t>
  </si>
  <si>
    <t>620-169-231</t>
  </si>
  <si>
    <t>620-171-341</t>
  </si>
  <si>
    <t>620-174-180</t>
  </si>
  <si>
    <t>620-174-211</t>
  </si>
  <si>
    <t>620-177-411</t>
  </si>
  <si>
    <t>620-181-311</t>
  </si>
  <si>
    <t>62K-185-121</t>
  </si>
  <si>
    <t>630-163-192</t>
  </si>
  <si>
    <t>630-163-341</t>
  </si>
  <si>
    <t>630-163-351</t>
  </si>
  <si>
    <t>630-177-411</t>
  </si>
  <si>
    <t>630-181-532</t>
  </si>
  <si>
    <t>630-192-311</t>
  </si>
  <si>
    <t>63A-182-411</t>
  </si>
  <si>
    <t>640-184-392</t>
  </si>
  <si>
    <t>64A-169-211</t>
  </si>
  <si>
    <t>64A-169-229</t>
  </si>
  <si>
    <t>64A-170-211</t>
  </si>
  <si>
    <t>650-177-411</t>
  </si>
  <si>
    <t>650-185-411</t>
  </si>
  <si>
    <t>650-186-121</t>
  </si>
  <si>
    <t>650-186-181</t>
  </si>
  <si>
    <t>650-186-221</t>
  </si>
  <si>
    <t>650-186-231</t>
  </si>
  <si>
    <t>65B-163-411</t>
  </si>
  <si>
    <t>65C-163-211</t>
  </si>
  <si>
    <t>65C-163-229</t>
  </si>
  <si>
    <t>65C-170-198</t>
  </si>
  <si>
    <t>65C-181-180</t>
  </si>
  <si>
    <t>65F-172-342</t>
  </si>
  <si>
    <t>65F-172-411</t>
  </si>
  <si>
    <t>65G-171-171</t>
  </si>
  <si>
    <t>65H-171-142</t>
  </si>
  <si>
    <t>65H-171-173</t>
  </si>
  <si>
    <t>65H-181-462</t>
  </si>
  <si>
    <t>65Z-169-311</t>
  </si>
  <si>
    <t>660-181-523</t>
  </si>
  <si>
    <t>660-184-411</t>
  </si>
  <si>
    <t>66A-171-121</t>
  </si>
  <si>
    <t>66A-171-131</t>
  </si>
  <si>
    <t>66A-171-211</t>
  </si>
  <si>
    <t>66A-171-221</t>
  </si>
  <si>
    <t>66A-171-231</t>
  </si>
  <si>
    <t>66A-176-311</t>
  </si>
  <si>
    <t>670-176-192</t>
  </si>
  <si>
    <t>670-176-211</t>
  </si>
  <si>
    <t>670-176-221</t>
  </si>
  <si>
    <t>670-177-411</t>
  </si>
  <si>
    <t>670-183-332</t>
  </si>
  <si>
    <t>670-183-411</t>
  </si>
  <si>
    <t>670-183-461</t>
  </si>
  <si>
    <t>670-184-131</t>
  </si>
  <si>
    <t>670-184-211</t>
  </si>
  <si>
    <t>670-184-221</t>
  </si>
  <si>
    <t>670-184-231</t>
  </si>
  <si>
    <t>680-173-311</t>
  </si>
  <si>
    <t>680-176-192</t>
  </si>
  <si>
    <t>680-176-211</t>
  </si>
  <si>
    <t>680-176-221</t>
  </si>
  <si>
    <t>680-181-198</t>
  </si>
  <si>
    <t>681-170-143</t>
  </si>
  <si>
    <t>681-170-211</t>
  </si>
  <si>
    <t>681-181-311</t>
  </si>
  <si>
    <t>690-171-311</t>
  </si>
  <si>
    <t>700-176-411</t>
  </si>
  <si>
    <t>700-181-411</t>
  </si>
  <si>
    <t>700-183-311</t>
  </si>
  <si>
    <t>70A-163-198</t>
  </si>
  <si>
    <t>70A-163-211</t>
  </si>
  <si>
    <t>70A-164-411</t>
  </si>
  <si>
    <t>710-177-461</t>
  </si>
  <si>
    <t>710-185-192</t>
  </si>
  <si>
    <t>710-186-312</t>
  </si>
  <si>
    <t>710-187-121</t>
  </si>
  <si>
    <t>710-187-129_2</t>
  </si>
  <si>
    <t>710-187-211</t>
  </si>
  <si>
    <t>710-187-221</t>
  </si>
  <si>
    <t>710-187-231</t>
  </si>
  <si>
    <t>710-193-311</t>
  </si>
  <si>
    <t>720-163-394</t>
  </si>
  <si>
    <t>720-167-392</t>
  </si>
  <si>
    <t>720-171-394</t>
  </si>
  <si>
    <t>720-181-394</t>
  </si>
  <si>
    <t>720-183-392</t>
  </si>
  <si>
    <t>720-184-392</t>
  </si>
  <si>
    <t>720-185-121</t>
  </si>
  <si>
    <t>720-185-142</t>
  </si>
  <si>
    <t>720-185-199</t>
  </si>
  <si>
    <t>720-185-211</t>
  </si>
  <si>
    <t>720-185-221</t>
  </si>
  <si>
    <t>720-185-231</t>
  </si>
  <si>
    <t>720-185-392</t>
  </si>
  <si>
    <t>720-186-121</t>
  </si>
  <si>
    <t>720-186-211</t>
  </si>
  <si>
    <t>720-186-221</t>
  </si>
  <si>
    <t>720-186-231</t>
  </si>
  <si>
    <t>740-181-418</t>
  </si>
  <si>
    <t>740-186-141</t>
  </si>
  <si>
    <t>740-186-211</t>
  </si>
  <si>
    <t>740-186-221</t>
  </si>
  <si>
    <t>740-186-231</t>
  </si>
  <si>
    <t>740-186-392</t>
  </si>
  <si>
    <t>74C-163-183</t>
  </si>
  <si>
    <t>74C-163-221</t>
  </si>
  <si>
    <t>74C-171-131</t>
  </si>
  <si>
    <t>74C-171-183</t>
  </si>
  <si>
    <t>74C-171-192</t>
  </si>
  <si>
    <t>74C-171-221</t>
  </si>
  <si>
    <t>74C-171-418</t>
  </si>
  <si>
    <t>74C-171-461</t>
  </si>
  <si>
    <t>74C-181-141</t>
  </si>
  <si>
    <t>74C-181-143</t>
  </si>
  <si>
    <t>74C-181-180</t>
  </si>
  <si>
    <t>74C-181-192</t>
  </si>
  <si>
    <t>74C-181-221</t>
  </si>
  <si>
    <t>74C-181-231</t>
  </si>
  <si>
    <t>74C-181-233</t>
  </si>
  <si>
    <t>74C-181-234</t>
  </si>
  <si>
    <t>74C-181-235</t>
  </si>
  <si>
    <t>74C-181-311</t>
  </si>
  <si>
    <t>74Z-169-131</t>
  </si>
  <si>
    <t>74Z-169-211</t>
  </si>
  <si>
    <t>74Z-169-221</t>
  </si>
  <si>
    <t>74Z-169-231</t>
  </si>
  <si>
    <t>74Z-181-135</t>
  </si>
  <si>
    <t>750-173-317</t>
  </si>
  <si>
    <t>750-174-183</t>
  </si>
  <si>
    <t>750-174-211</t>
  </si>
  <si>
    <t>750-174-221</t>
  </si>
  <si>
    <t>750-177-392</t>
  </si>
  <si>
    <t>750-177-411</t>
  </si>
  <si>
    <t>750-185-392</t>
  </si>
  <si>
    <t>750-205-311</t>
  </si>
  <si>
    <t>760-163-167</t>
  </si>
  <si>
    <t>760-177-411</t>
  </si>
  <si>
    <t>761-167-192</t>
  </si>
  <si>
    <t>761-167-211</t>
  </si>
  <si>
    <t>761-167-221</t>
  </si>
  <si>
    <t>770-181-151</t>
  </si>
  <si>
    <t>770-181-211</t>
  </si>
  <si>
    <t>770-181-221</t>
  </si>
  <si>
    <t>770-181-231</t>
  </si>
  <si>
    <t>770-192-311</t>
  </si>
  <si>
    <t>780-163-192</t>
  </si>
  <si>
    <t>780-177-462</t>
  </si>
  <si>
    <t>790-177-392</t>
  </si>
  <si>
    <t>790-177-411</t>
  </si>
  <si>
    <t>790-183-192</t>
  </si>
  <si>
    <t>790-183-211</t>
  </si>
  <si>
    <t>790-183-221</t>
  </si>
  <si>
    <t>790-184-192</t>
  </si>
  <si>
    <t>790-184-211</t>
  </si>
  <si>
    <t>790-184-221</t>
  </si>
  <si>
    <t>790-186-392</t>
  </si>
  <si>
    <t>800-171-129_2</t>
  </si>
  <si>
    <t>800-176-411</t>
  </si>
  <si>
    <t>800-177-411</t>
  </si>
  <si>
    <t>800-186-129_2</t>
  </si>
  <si>
    <t>80C-185-311</t>
  </si>
  <si>
    <t>810-169-180</t>
  </si>
  <si>
    <t>810-184-146</t>
  </si>
  <si>
    <t>810-184-211</t>
  </si>
  <si>
    <t>810-184-221</t>
  </si>
  <si>
    <t>810-184-231</t>
  </si>
  <si>
    <t>810-185-121</t>
  </si>
  <si>
    <t>810-185-125</t>
  </si>
  <si>
    <t>810-185-129_2</t>
  </si>
  <si>
    <t>810-185-131</t>
  </si>
  <si>
    <t>810-185-180</t>
  </si>
  <si>
    <t>810-185-181</t>
  </si>
  <si>
    <t>810-185-211</t>
  </si>
  <si>
    <t>810-185-221</t>
  </si>
  <si>
    <t>810-185-231</t>
  </si>
  <si>
    <t>820-169-129_2</t>
  </si>
  <si>
    <t>820-169-131</t>
  </si>
  <si>
    <t>820-169-181</t>
  </si>
  <si>
    <t>820-169-221</t>
  </si>
  <si>
    <t>820-169-231</t>
  </si>
  <si>
    <t>820-170-198</t>
  </si>
  <si>
    <t>820-192-311</t>
  </si>
  <si>
    <t>821-171-541</t>
  </si>
  <si>
    <t>821-176-411</t>
  </si>
  <si>
    <t>821-181-541</t>
  </si>
  <si>
    <t>830-177-411</t>
  </si>
  <si>
    <t>830-181-312</t>
  </si>
  <si>
    <t>830-183-411</t>
  </si>
  <si>
    <t>830-184-331</t>
  </si>
  <si>
    <t>830-184-411</t>
  </si>
  <si>
    <t>840-167-192</t>
  </si>
  <si>
    <t>840-169-192</t>
  </si>
  <si>
    <t>840-177-411</t>
  </si>
  <si>
    <t>84B-172-311</t>
  </si>
  <si>
    <t>850-181-162</t>
  </si>
  <si>
    <t>850-184-423</t>
  </si>
  <si>
    <t>850-192-311</t>
  </si>
  <si>
    <t>850-193-418</t>
  </si>
  <si>
    <t>860-171-148</t>
  </si>
  <si>
    <t>860-171-167</t>
  </si>
  <si>
    <t>860-176-411</t>
  </si>
  <si>
    <t>860-177-311</t>
  </si>
  <si>
    <t>861-140-418</t>
  </si>
  <si>
    <t>861-171-121</t>
  </si>
  <si>
    <t>861-174-183</t>
  </si>
  <si>
    <t>861-174-211</t>
  </si>
  <si>
    <t>861-174-221</t>
  </si>
  <si>
    <t>861-181-343</t>
  </si>
  <si>
    <t>862-181-411</t>
  </si>
  <si>
    <t>870-163-113</t>
  </si>
  <si>
    <t>870-163-231</t>
  </si>
  <si>
    <t>87A-185-121</t>
  </si>
  <si>
    <t>87A-185-211</t>
  </si>
  <si>
    <t>880-171-143</t>
  </si>
  <si>
    <t>880-171-326</t>
  </si>
  <si>
    <t>880-176-411</t>
  </si>
  <si>
    <t>880-177-411</t>
  </si>
  <si>
    <t>880-181-145</t>
  </si>
  <si>
    <t>880-184-211</t>
  </si>
  <si>
    <t>88A-165-418</t>
  </si>
  <si>
    <t>88A-173-317</t>
  </si>
  <si>
    <t>88A-186-411</t>
  </si>
  <si>
    <t>900-170-192</t>
  </si>
  <si>
    <t>900-171-232</t>
  </si>
  <si>
    <t>900-177-333</t>
  </si>
  <si>
    <t>900-177-411</t>
  </si>
  <si>
    <t>900-181-143</t>
  </si>
  <si>
    <t>900-181-146</t>
  </si>
  <si>
    <t>900-181-164</t>
  </si>
  <si>
    <t>900-181-211</t>
  </si>
  <si>
    <t>900-181-221</t>
  </si>
  <si>
    <t>900-181-231</t>
  </si>
  <si>
    <t>900-181-411</t>
  </si>
  <si>
    <t>900-181-462</t>
  </si>
  <si>
    <t>90B-172-326</t>
  </si>
  <si>
    <t>90B-185-311</t>
  </si>
  <si>
    <t>90C-165-418</t>
  </si>
  <si>
    <t>90C-176-411</t>
  </si>
  <si>
    <t>90D-169-311</t>
  </si>
  <si>
    <t>90D-185-311</t>
  </si>
  <si>
    <t>910-167-311</t>
  </si>
  <si>
    <t>910-171-551</t>
  </si>
  <si>
    <t>910-181-221</t>
  </si>
  <si>
    <t>910-181-311</t>
  </si>
  <si>
    <t>91A-167-311</t>
  </si>
  <si>
    <t>91B-170-121</t>
  </si>
  <si>
    <t>91B-170-211</t>
  </si>
  <si>
    <t>920-163-414</t>
  </si>
  <si>
    <t>920-170-462</t>
  </si>
  <si>
    <t>920-170-541</t>
  </si>
  <si>
    <t>920-171-324</t>
  </si>
  <si>
    <t>920-184-351</t>
  </si>
  <si>
    <t>920-186-392</t>
  </si>
  <si>
    <t>920-186-411</t>
  </si>
  <si>
    <t>920-186-418</t>
  </si>
  <si>
    <t>92G-171-325</t>
  </si>
  <si>
    <t>92G-171-541</t>
  </si>
  <si>
    <t>92G-181-311</t>
  </si>
  <si>
    <t>92G-181-325</t>
  </si>
  <si>
    <t>92G-181-418</t>
  </si>
  <si>
    <t>92G-182-325</t>
  </si>
  <si>
    <t>92G-186-411</t>
  </si>
  <si>
    <t>92M-163-418</t>
  </si>
  <si>
    <t>92M-163-461</t>
  </si>
  <si>
    <t>92M-171-221</t>
  </si>
  <si>
    <t>92M-171-418</t>
  </si>
  <si>
    <t>92M-171-461</t>
  </si>
  <si>
    <t>92M-181-141</t>
  </si>
  <si>
    <t>92M-181-143</t>
  </si>
  <si>
    <t>92M-181-148</t>
  </si>
  <si>
    <t>92M-181-221</t>
  </si>
  <si>
    <t>92M-181-418</t>
  </si>
  <si>
    <t>92U-165-418</t>
  </si>
  <si>
    <t>92V-171-418</t>
  </si>
  <si>
    <t>92V-181-221</t>
  </si>
  <si>
    <t>92V-181-418</t>
  </si>
  <si>
    <t>92Y-185-142</t>
  </si>
  <si>
    <t>92Y-193-311</t>
  </si>
  <si>
    <t>930-176-411</t>
  </si>
  <si>
    <t>930-181-462</t>
  </si>
  <si>
    <t>93J-171-113</t>
  </si>
  <si>
    <t>93J-171-312</t>
  </si>
  <si>
    <t>93J-173-311</t>
  </si>
  <si>
    <t>93J-181-183</t>
  </si>
  <si>
    <t>93J-181-311</t>
  </si>
  <si>
    <t>93J-181-418</t>
  </si>
  <si>
    <t>93J-181-542</t>
  </si>
  <si>
    <t>93J-181-551</t>
  </si>
  <si>
    <t>93M-164-461</t>
  </si>
  <si>
    <t>93M-182-121</t>
  </si>
  <si>
    <t>93M-182-183</t>
  </si>
  <si>
    <t>93M-182-211</t>
  </si>
  <si>
    <t>93M-182-221</t>
  </si>
  <si>
    <t>93M-182-231</t>
  </si>
  <si>
    <t>93M-182-232</t>
  </si>
  <si>
    <t>93M-182-233</t>
  </si>
  <si>
    <t>93M-182-234</t>
  </si>
  <si>
    <t>93M-182-235</t>
  </si>
  <si>
    <t>93M-182-462</t>
  </si>
  <si>
    <t>93P-164-325</t>
  </si>
  <si>
    <t>93P-172-183</t>
  </si>
  <si>
    <t>93P-181-143</t>
  </si>
  <si>
    <t>93P-181-221</t>
  </si>
  <si>
    <t>93P-181-231</t>
  </si>
  <si>
    <t>93P-181-233</t>
  </si>
  <si>
    <t>93P-181-234</t>
  </si>
  <si>
    <t>93P-181-235</t>
  </si>
  <si>
    <t>93P-181-418</t>
  </si>
  <si>
    <t>93P-182-121</t>
  </si>
  <si>
    <t>93P-182-221</t>
  </si>
  <si>
    <t>93P-182-231</t>
  </si>
  <si>
    <t>93P-182-233</t>
  </si>
  <si>
    <t>93P-182-234</t>
  </si>
  <si>
    <t>93P-182-235</t>
  </si>
  <si>
    <t>93Q-170-198</t>
  </si>
  <si>
    <t>93Q-170-211</t>
  </si>
  <si>
    <t>93R-185-121</t>
  </si>
  <si>
    <t>940-171-423</t>
  </si>
  <si>
    <t>950-174-183</t>
  </si>
  <si>
    <t>950-174-211</t>
  </si>
  <si>
    <t>950-174-221</t>
  </si>
  <si>
    <t>950-176-411</t>
  </si>
  <si>
    <t>950-185-332</t>
  </si>
  <si>
    <t>950-186-311</t>
  </si>
  <si>
    <t>960-181-192</t>
  </si>
  <si>
    <t>960-181-418</t>
  </si>
  <si>
    <t>96C-163-343</t>
  </si>
  <si>
    <t>980-171-175</t>
  </si>
  <si>
    <t>980-171-199</t>
  </si>
  <si>
    <t>980-171-312</t>
  </si>
  <si>
    <t>980-176-392</t>
  </si>
  <si>
    <t>980-177-411</t>
  </si>
  <si>
    <t>980-181-311</t>
  </si>
  <si>
    <t>980-185-121</t>
  </si>
  <si>
    <t>980-185-181</t>
  </si>
  <si>
    <t>980-205-121</t>
  </si>
  <si>
    <t>980-205-148</t>
  </si>
  <si>
    <t>980-205-211</t>
  </si>
  <si>
    <t>98A-170-198</t>
  </si>
  <si>
    <t>98A-170-211</t>
  </si>
  <si>
    <t>98A-181-461</t>
  </si>
  <si>
    <t>990-173-311</t>
  </si>
  <si>
    <t>995-171-394</t>
  </si>
  <si>
    <t>995-181-394</t>
  </si>
  <si>
    <t>995-205-311</t>
  </si>
  <si>
    <t>A23-175-121</t>
  </si>
  <si>
    <t>A23-175-141</t>
  </si>
  <si>
    <t>C37-175-151</t>
  </si>
  <si>
    <t>C41-175-414</t>
  </si>
  <si>
    <t>C58-175-232</t>
  </si>
  <si>
    <t>C58-175-312</t>
  </si>
  <si>
    <t>C58-175-418</t>
  </si>
  <si>
    <t>C67-175-332</t>
  </si>
  <si>
    <t>C68-175-312</t>
  </si>
  <si>
    <t>C68-175-411</t>
  </si>
  <si>
    <t>C68-175-418</t>
  </si>
  <si>
    <t>E13-175-311</t>
  </si>
  <si>
    <t>E30-175-312</t>
  </si>
  <si>
    <t>E31-175-131</t>
  </si>
  <si>
    <t>E31-175-211</t>
  </si>
  <si>
    <t>E31-175-411</t>
  </si>
  <si>
    <t>E31-175-462</t>
  </si>
  <si>
    <t>010-ALL-148</t>
  </si>
  <si>
    <t>01C-ALL-551</t>
  </si>
  <si>
    <t>030-ALL-198</t>
  </si>
  <si>
    <t>050-ALL-183</t>
  </si>
  <si>
    <t>06B-ALL-126</t>
  </si>
  <si>
    <t>070-ALL-326</t>
  </si>
  <si>
    <t>070-ALL-422</t>
  </si>
  <si>
    <t>070-ALL-423</t>
  </si>
  <si>
    <t>070-ALL-424</t>
  </si>
  <si>
    <t>070-ALL-425</t>
  </si>
  <si>
    <t>09A-ALL-461</t>
  </si>
  <si>
    <t>111-ALL-422</t>
  </si>
  <si>
    <t>11B-ALL-146</t>
  </si>
  <si>
    <t>11B-ALL-152</t>
  </si>
  <si>
    <t>11C-ALL-459</t>
  </si>
  <si>
    <t>120-ALL-151</t>
  </si>
  <si>
    <t>130-ALL-472</t>
  </si>
  <si>
    <t>132-ALL-319</t>
  </si>
  <si>
    <t>132-ALL-472</t>
  </si>
  <si>
    <t>13A-ALL-142</t>
  </si>
  <si>
    <t>13A-ALL-146</t>
  </si>
  <si>
    <t>13A-ALL-312</t>
  </si>
  <si>
    <t>13B-ALL-312</t>
  </si>
  <si>
    <t>182-ALL-184</t>
  </si>
  <si>
    <t>190-ALL-415</t>
  </si>
  <si>
    <t>19B-ALL-146</t>
  </si>
  <si>
    <t>19B-ALL-312</t>
  </si>
  <si>
    <t>19B-ALL-317</t>
  </si>
  <si>
    <t>210-ALL-148</t>
  </si>
  <si>
    <t>210-ALL-183</t>
  </si>
  <si>
    <t>210-ALL-472</t>
  </si>
  <si>
    <t>220-ALL-116</t>
  </si>
  <si>
    <t>241-ALL-472</t>
  </si>
  <si>
    <t>24B-ALL-121</t>
  </si>
  <si>
    <t>260-ALL-344</t>
  </si>
  <si>
    <t>291-ALL-327</t>
  </si>
  <si>
    <t>300-ALL-199</t>
  </si>
  <si>
    <t>310-ALL-321</t>
  </si>
  <si>
    <t>310-ALL-323</t>
  </si>
  <si>
    <t>310-ALL-341</t>
  </si>
  <si>
    <t>310-ALL-344</t>
  </si>
  <si>
    <t>320-ALL-162</t>
  </si>
  <si>
    <t>320-ALL-163</t>
  </si>
  <si>
    <t>320-ALL-166</t>
  </si>
  <si>
    <t>320-ALL-527</t>
  </si>
  <si>
    <t>32D-ALL-143</t>
  </si>
  <si>
    <t>32H-ALL-141</t>
  </si>
  <si>
    <t>32H-ALL-143</t>
  </si>
  <si>
    <t>32H-ALL-148</t>
  </si>
  <si>
    <t>32H-ALL-183</t>
  </si>
  <si>
    <t>32H-ALL-221</t>
  </si>
  <si>
    <t>32H-ALL-461</t>
  </si>
  <si>
    <t>32L-ALL-151</t>
  </si>
  <si>
    <t>32R-ALL-132</t>
  </si>
  <si>
    <t>32R-ALL-146</t>
  </si>
  <si>
    <t>32R-ALL-333</t>
  </si>
  <si>
    <t>33A-ALL-183</t>
  </si>
  <si>
    <t>340-ALL-422</t>
  </si>
  <si>
    <t>34F-ALL-143</t>
  </si>
  <si>
    <t>34F-ALL-183</t>
  </si>
  <si>
    <t>34F-ALL-231</t>
  </si>
  <si>
    <t>34F-ALL-234</t>
  </si>
  <si>
    <t>34F-ALL-235</t>
  </si>
  <si>
    <t>36F-ALL-461</t>
  </si>
  <si>
    <t>380-ALL-317</t>
  </si>
  <si>
    <t>400-ALL-312</t>
  </si>
  <si>
    <t>410-ALL-114</t>
  </si>
  <si>
    <t>410-ALL-116</t>
  </si>
  <si>
    <t>410-ALL-122</t>
  </si>
  <si>
    <t>410-ALL-127</t>
  </si>
  <si>
    <t>410-ALL-526</t>
  </si>
  <si>
    <t>41B-ALL-221</t>
  </si>
  <si>
    <t>41D-ALL-317</t>
  </si>
  <si>
    <t>41G-ALL-318</t>
  </si>
  <si>
    <t>41J-ALL-131</t>
  </si>
  <si>
    <t>41J-ALL-143</t>
  </si>
  <si>
    <t>41J-ALL-192</t>
  </si>
  <si>
    <t>41J-ALL-221</t>
  </si>
  <si>
    <t>41K-ALL-317</t>
  </si>
  <si>
    <t>41L-ALL-141</t>
  </si>
  <si>
    <t>41L-ALL-148</t>
  </si>
  <si>
    <t>41L-ALL-183</t>
  </si>
  <si>
    <t>41L-ALL-192</t>
  </si>
  <si>
    <t>41L-ALL-221</t>
  </si>
  <si>
    <t>41L-ALL-234</t>
  </si>
  <si>
    <t>41L-ALL-312</t>
  </si>
  <si>
    <t>41L-ALL-461</t>
  </si>
  <si>
    <t>41M-ALL-541</t>
  </si>
  <si>
    <t>420-ALL-461</t>
  </si>
  <si>
    <t>421-ALL-333</t>
  </si>
  <si>
    <t>422-ALL-183</t>
  </si>
  <si>
    <t>422-ALL-361</t>
  </si>
  <si>
    <t>42B-ALL-311</t>
  </si>
  <si>
    <t>430-ALL-314</t>
  </si>
  <si>
    <t>430-ALL-331</t>
  </si>
  <si>
    <t>44A-ALL-121</t>
  </si>
  <si>
    <t>45A-ALL-121</t>
  </si>
  <si>
    <t>460-ALL-183</t>
  </si>
  <si>
    <t>470-ALL-333</t>
  </si>
  <si>
    <t>491-ALL-133</t>
  </si>
  <si>
    <t>491-ALL-333</t>
  </si>
  <si>
    <t>500-ALL-199</t>
  </si>
  <si>
    <t>51B-ALL-141</t>
  </si>
  <si>
    <t>51B-ALL-143</t>
  </si>
  <si>
    <t>51B-ALL-192</t>
  </si>
  <si>
    <t>51B-ALL-221</t>
  </si>
  <si>
    <t>520-ALL-165</t>
  </si>
  <si>
    <t>520-ALL-423</t>
  </si>
  <si>
    <t>53B-ALL-153</t>
  </si>
  <si>
    <t>540-ALL-523</t>
  </si>
  <si>
    <t>550-ALL-129_1</t>
  </si>
  <si>
    <t>560-ALL-163</t>
  </si>
  <si>
    <t>580-ALL-183</t>
  </si>
  <si>
    <t>580-ALL-472</t>
  </si>
  <si>
    <t>580-ALL-532</t>
  </si>
  <si>
    <t>590-ALL-181</t>
  </si>
  <si>
    <t>590-ALL-184</t>
  </si>
  <si>
    <t>590-ALL-332</t>
  </si>
  <si>
    <t>590-ALL-423</t>
  </si>
  <si>
    <t>600-ALL-145</t>
  </si>
  <si>
    <t>600-ALL-423</t>
  </si>
  <si>
    <t>600-ALL-424</t>
  </si>
  <si>
    <t>600-ALL-425</t>
  </si>
  <si>
    <t>60G-ALL-141</t>
  </si>
  <si>
    <t>60G-ALL-148</t>
  </si>
  <si>
    <t>60G-ALL-221</t>
  </si>
  <si>
    <t>60G-ALL-231</t>
  </si>
  <si>
    <t>60G-ALL-234</t>
  </si>
  <si>
    <t>60G-ALL-235</t>
  </si>
  <si>
    <t>60G-ALL-461</t>
  </si>
  <si>
    <t>60L-ALL-121</t>
  </si>
  <si>
    <t>60L-ALL-131</t>
  </si>
  <si>
    <t>60Q-ALL-333</t>
  </si>
  <si>
    <t>60Z-ALL-312</t>
  </si>
  <si>
    <t>60Z-ALL-418</t>
  </si>
  <si>
    <t>61K-ALL-221</t>
  </si>
  <si>
    <t>61K-ALL-231</t>
  </si>
  <si>
    <t>61K-ALL-317</t>
  </si>
  <si>
    <t>61Q-ALL-312</t>
  </si>
  <si>
    <t>61R-ALL-131</t>
  </si>
  <si>
    <t>61R-ALL-141</t>
  </si>
  <si>
    <t>61R-ALL-148</t>
  </si>
  <si>
    <t>61R-ALL-183</t>
  </si>
  <si>
    <t>61R-ALL-221</t>
  </si>
  <si>
    <t>61R-ALL-461</t>
  </si>
  <si>
    <t>61U-ALL-125</t>
  </si>
  <si>
    <t>61U-ALL-192</t>
  </si>
  <si>
    <t>61U-ALL-326</t>
  </si>
  <si>
    <t>61V-ALL-326</t>
  </si>
  <si>
    <t>62K-ALL-121</t>
  </si>
  <si>
    <t>630-ALL-341</t>
  </si>
  <si>
    <t>630-ALL-351</t>
  </si>
  <si>
    <t>630-ALL-532</t>
  </si>
  <si>
    <t>65H-ALL-173</t>
  </si>
  <si>
    <t>66A-ALL-121</t>
  </si>
  <si>
    <t>66A-ALL-131</t>
  </si>
  <si>
    <t>670-ALL-332</t>
  </si>
  <si>
    <t>680-ALL-198</t>
  </si>
  <si>
    <t>710-ALL-312</t>
  </si>
  <si>
    <t>720-ALL-121</t>
  </si>
  <si>
    <t>720-ALL-394</t>
  </si>
  <si>
    <t>74C-ALL-141</t>
  </si>
  <si>
    <t>74C-ALL-143</t>
  </si>
  <si>
    <t>74C-ALL-183</t>
  </si>
  <si>
    <t>74C-ALL-192</t>
  </si>
  <si>
    <t>74C-ALL-221</t>
  </si>
  <si>
    <t>74C-ALL-231</t>
  </si>
  <si>
    <t>74C-ALL-234</t>
  </si>
  <si>
    <t>74C-ALL-235</t>
  </si>
  <si>
    <t>74C-ALL-461</t>
  </si>
  <si>
    <t>74Z-ALL-131</t>
  </si>
  <si>
    <t>74Z-ALL-135</t>
  </si>
  <si>
    <t>750-ALL-183</t>
  </si>
  <si>
    <t>770-ALL-151</t>
  </si>
  <si>
    <t>780-ALL-192</t>
  </si>
  <si>
    <t>800-ALL-129_2</t>
  </si>
  <si>
    <t>80C-ALL-311</t>
  </si>
  <si>
    <t>830-ALL-331</t>
  </si>
  <si>
    <t>850-ALL-162</t>
  </si>
  <si>
    <t>861-ALL-183</t>
  </si>
  <si>
    <t>880-ALL-145</t>
  </si>
  <si>
    <t>880-ALL-326</t>
  </si>
  <si>
    <t>88A-ALL-317</t>
  </si>
  <si>
    <t>900-ALL-232</t>
  </si>
  <si>
    <t>90B-ALL-326</t>
  </si>
  <si>
    <t>910-ALL-551</t>
  </si>
  <si>
    <t>920-ALL-324</t>
  </si>
  <si>
    <t>920-ALL-414</t>
  </si>
  <si>
    <t>92G-ALL-325</t>
  </si>
  <si>
    <t>92G-ALL-541</t>
  </si>
  <si>
    <t>92M-ALL-141</t>
  </si>
  <si>
    <t>92M-ALL-143</t>
  </si>
  <si>
    <t>92M-ALL-148</t>
  </si>
  <si>
    <t>92M-ALL-221</t>
  </si>
  <si>
    <t>92U-ALL-418</t>
  </si>
  <si>
    <t>92V-ALL-221</t>
  </si>
  <si>
    <t>92Y-ALL-142</t>
  </si>
  <si>
    <t>93J-ALL-183</t>
  </si>
  <si>
    <t>93J-ALL-311</t>
  </si>
  <si>
    <t>93J-ALL-312</t>
  </si>
  <si>
    <t>93J-ALL-542</t>
  </si>
  <si>
    <t>93J-ALL-551</t>
  </si>
  <si>
    <t>93M-ALL-183</t>
  </si>
  <si>
    <t>93M-ALL-221</t>
  </si>
  <si>
    <t>93M-ALL-233</t>
  </si>
  <si>
    <t>93M-ALL-461</t>
  </si>
  <si>
    <t>93P-ALL-183</t>
  </si>
  <si>
    <t>93P-ALL-221</t>
  </si>
  <si>
    <t>93P-ALL-231</t>
  </si>
  <si>
    <t>93P-ALL-233</t>
  </si>
  <si>
    <t>93P-ALL-234</t>
  </si>
  <si>
    <t>93P-ALL-235</t>
  </si>
  <si>
    <t>93P-ALL-325</t>
  </si>
  <si>
    <t>93Q-ALL-198</t>
  </si>
  <si>
    <t>93R-ALL-121</t>
  </si>
  <si>
    <t>950-ALL-183</t>
  </si>
  <si>
    <t>96C-ALL-343</t>
  </si>
  <si>
    <t>980-ALL-148</t>
  </si>
  <si>
    <t>980-ALL-175</t>
  </si>
  <si>
    <t>98A-ALL-198</t>
  </si>
  <si>
    <t>995-ALL-394</t>
  </si>
  <si>
    <t>A23-ALL-121</t>
  </si>
  <si>
    <t>A23-ALL-141</t>
  </si>
  <si>
    <t>C37-ALL-151</t>
  </si>
  <si>
    <t>C58-ALL-232</t>
  </si>
  <si>
    <t>C58-ALL-312</t>
  </si>
  <si>
    <t>C58-ALL-418</t>
  </si>
  <si>
    <t>C67-ALL-332</t>
  </si>
  <si>
    <t>E30-ALL-312</t>
  </si>
  <si>
    <t>E31-ALL-131</t>
  </si>
  <si>
    <t>E31-ALL-211</t>
  </si>
  <si>
    <t>E31-ALL-411</t>
  </si>
  <si>
    <t>E31-ALL-462</t>
  </si>
  <si>
    <t>ALL-ALL-394</t>
  </si>
  <si>
    <t>ALL-ALL-526</t>
  </si>
  <si>
    <t>ALL-ALL-527</t>
  </si>
  <si>
    <t>ALL-140-418</t>
  </si>
  <si>
    <t>ALL-163-394</t>
  </si>
  <si>
    <t>ALL-164-325</t>
  </si>
  <si>
    <t>ALL-164-333</t>
  </si>
  <si>
    <t>ALL-170-131</t>
  </si>
  <si>
    <t>ALL-170-541</t>
  </si>
  <si>
    <t>ALL-171-166</t>
  </si>
  <si>
    <t>ALL-171-394</t>
  </si>
  <si>
    <t>ALL-171-526</t>
  </si>
  <si>
    <t>ALL-171-527</t>
  </si>
  <si>
    <t>ALL-172-153</t>
  </si>
  <si>
    <t>ALL-172-183</t>
  </si>
  <si>
    <t>ALL-172-342</t>
  </si>
  <si>
    <t>ALL-175-414</t>
  </si>
  <si>
    <t>ALL-176-231</t>
  </si>
  <si>
    <t>ALL-176-232</t>
  </si>
  <si>
    <t>ALL-176-314</t>
  </si>
  <si>
    <t>ALL-176-462</t>
  </si>
  <si>
    <t>ALL-177-232</t>
  </si>
  <si>
    <t>ALL-177-312</t>
  </si>
  <si>
    <t>ALL-177-333</t>
  </si>
  <si>
    <t>ALL-177-413</t>
  </si>
  <si>
    <t>ALL-177-423</t>
  </si>
  <si>
    <t>ALL-177-461</t>
  </si>
  <si>
    <t>ALL-178-392</t>
  </si>
  <si>
    <t>ALL-181-394</t>
  </si>
  <si>
    <t>ALL-183-232</t>
  </si>
  <si>
    <t>ALL-183-461</t>
  </si>
  <si>
    <t>ALL-184-131</t>
  </si>
  <si>
    <t>ALL-184-146</t>
  </si>
  <si>
    <t>ALL-184-192</t>
  </si>
  <si>
    <t>ALL-184-231</t>
  </si>
  <si>
    <t>ALL-184-232</t>
  </si>
  <si>
    <t>ALL-186-141</t>
  </si>
  <si>
    <t>ALL-186-418</t>
  </si>
  <si>
    <t>ALL-186-462</t>
  </si>
  <si>
    <t>ALL-187-121</t>
  </si>
  <si>
    <t>ALL-187-129_2</t>
  </si>
  <si>
    <t>ALL-187-211</t>
  </si>
  <si>
    <t>ALL-187-221</t>
  </si>
  <si>
    <t>ALL-187-231</t>
  </si>
  <si>
    <t>ALL-191-311</t>
  </si>
  <si>
    <t>ALL-193-392</t>
  </si>
  <si>
    <t>ALL-197-311</t>
  </si>
  <si>
    <t>ALL-197-418</t>
  </si>
  <si>
    <t>ALL-202-411</t>
  </si>
  <si>
    <t>ALL-202-418</t>
  </si>
  <si>
    <t>ALL-205-121</t>
  </si>
  <si>
    <t>ALL-205-199</t>
  </si>
  <si>
    <t>ALL-205-221</t>
  </si>
  <si>
    <t>ALL-205-311</t>
  </si>
  <si>
    <t>394</t>
  </si>
  <si>
    <t>School Nutrition Refund (Contra-Expenditure)</t>
  </si>
  <si>
    <t>526</t>
  </si>
  <si>
    <t>Architects Fees</t>
  </si>
  <si>
    <t>527</t>
  </si>
  <si>
    <t>Constructions Management Contracts</t>
  </si>
  <si>
    <t>188-00A</t>
  </si>
  <si>
    <t>188-020</t>
  </si>
  <si>
    <t>188-040</t>
  </si>
  <si>
    <t>188-050</t>
  </si>
  <si>
    <t>188-070</t>
  </si>
  <si>
    <t>188-080</t>
  </si>
  <si>
    <t>188-090</t>
  </si>
  <si>
    <t>188-110</t>
  </si>
  <si>
    <t>188-111</t>
  </si>
  <si>
    <t>188-130</t>
  </si>
  <si>
    <t>188-13C</t>
  </si>
  <si>
    <t>188-170</t>
  </si>
  <si>
    <t>188-180</t>
  </si>
  <si>
    <t>188-200</t>
  </si>
  <si>
    <t>188-240</t>
  </si>
  <si>
    <t>188-250</t>
  </si>
  <si>
    <t>188-260</t>
  </si>
  <si>
    <t>188-26C</t>
  </si>
  <si>
    <t>188-280</t>
  </si>
  <si>
    <t>188-290</t>
  </si>
  <si>
    <t>188-291</t>
  </si>
  <si>
    <t>188-292</t>
  </si>
  <si>
    <t>188-310</t>
  </si>
  <si>
    <t>188-32A</t>
  </si>
  <si>
    <t>188-32T</t>
  </si>
  <si>
    <t>188-330</t>
  </si>
  <si>
    <t>188-33A</t>
  </si>
  <si>
    <t>188-350</t>
  </si>
  <si>
    <t>188-360</t>
  </si>
  <si>
    <t>188-390</t>
  </si>
  <si>
    <t>188-400</t>
  </si>
  <si>
    <t>188-410</t>
  </si>
  <si>
    <t>188-41C</t>
  </si>
  <si>
    <t>188-41H</t>
  </si>
  <si>
    <t>188-420</t>
  </si>
  <si>
    <t>188-421</t>
  </si>
  <si>
    <t>188-422</t>
  </si>
  <si>
    <t>188-470</t>
  </si>
  <si>
    <t>188-480</t>
  </si>
  <si>
    <t>188-490</t>
  </si>
  <si>
    <t>188-491</t>
  </si>
  <si>
    <t>188-500</t>
  </si>
  <si>
    <t>188-50A</t>
  </si>
  <si>
    <t>188-520</t>
  </si>
  <si>
    <t>188-530</t>
  </si>
  <si>
    <t>188-540</t>
  </si>
  <si>
    <t>188-54A</t>
  </si>
  <si>
    <t>188-550</t>
  </si>
  <si>
    <t>188-560</t>
  </si>
  <si>
    <t>188-580</t>
  </si>
  <si>
    <t>188-60B</t>
  </si>
  <si>
    <t>188-60M</t>
  </si>
  <si>
    <t>188-60Q</t>
  </si>
  <si>
    <t>188-610</t>
  </si>
  <si>
    <t>188-61Q</t>
  </si>
  <si>
    <t>188-61W</t>
  </si>
  <si>
    <t>188-620</t>
  </si>
  <si>
    <t>188-650</t>
  </si>
  <si>
    <t>188-670</t>
  </si>
  <si>
    <t>188-680</t>
  </si>
  <si>
    <t>188-681</t>
  </si>
  <si>
    <t>188-68C</t>
  </si>
  <si>
    <t>188-700</t>
  </si>
  <si>
    <t>188-710</t>
  </si>
  <si>
    <t>188-76A</t>
  </si>
  <si>
    <t>188-790</t>
  </si>
  <si>
    <t>188-800</t>
  </si>
  <si>
    <t>188-820</t>
  </si>
  <si>
    <t>188-821</t>
  </si>
  <si>
    <t>188-830</t>
  </si>
  <si>
    <t>188-84B</t>
  </si>
  <si>
    <t>188-850</t>
  </si>
  <si>
    <t>188-860</t>
  </si>
  <si>
    <t>188-861</t>
  </si>
  <si>
    <t>188-870</t>
  </si>
  <si>
    <t>188-880</t>
  </si>
  <si>
    <t>188-890</t>
  </si>
  <si>
    <t>188-90A</t>
  </si>
  <si>
    <t>188-90F</t>
  </si>
  <si>
    <t>188-910</t>
  </si>
  <si>
    <t>188-920</t>
  </si>
  <si>
    <t>188-92Y</t>
  </si>
  <si>
    <t>188-930</t>
  </si>
  <si>
    <t>188-940</t>
  </si>
  <si>
    <t>188-960</t>
  </si>
  <si>
    <t>189-00A</t>
  </si>
  <si>
    <t>189-020</t>
  </si>
  <si>
    <t>189-030</t>
  </si>
  <si>
    <t>189-040</t>
  </si>
  <si>
    <t>189-050</t>
  </si>
  <si>
    <t>189-060</t>
  </si>
  <si>
    <t>189-070</t>
  </si>
  <si>
    <t>189-080</t>
  </si>
  <si>
    <t>189-090</t>
  </si>
  <si>
    <t>189-09A</t>
  </si>
  <si>
    <t>189-100</t>
  </si>
  <si>
    <t>189-10A</t>
  </si>
  <si>
    <t>189-10B</t>
  </si>
  <si>
    <t>189-110</t>
  </si>
  <si>
    <t>189-111</t>
  </si>
  <si>
    <t>189-11A</t>
  </si>
  <si>
    <t>189-11B</t>
  </si>
  <si>
    <t>189-11D</t>
  </si>
  <si>
    <t>189-12A</t>
  </si>
  <si>
    <t>189-130</t>
  </si>
  <si>
    <t>189-132</t>
  </si>
  <si>
    <t>189-13A</t>
  </si>
  <si>
    <t>189-13C</t>
  </si>
  <si>
    <t>189-140</t>
  </si>
  <si>
    <t>189-160</t>
  </si>
  <si>
    <t>189-16B</t>
  </si>
  <si>
    <t>189-170</t>
  </si>
  <si>
    <t>189-180</t>
  </si>
  <si>
    <t>189-182</t>
  </si>
  <si>
    <t>189-190</t>
  </si>
  <si>
    <t>189-210</t>
  </si>
  <si>
    <t>189-220</t>
  </si>
  <si>
    <t>189-230</t>
  </si>
  <si>
    <t>189-240</t>
  </si>
  <si>
    <t>189-24B</t>
  </si>
  <si>
    <t>189-24N</t>
  </si>
  <si>
    <t>189-250</t>
  </si>
  <si>
    <t>189-260</t>
  </si>
  <si>
    <t>189-26C</t>
  </si>
  <si>
    <t>189-270</t>
  </si>
  <si>
    <t>189-280</t>
  </si>
  <si>
    <t>189-290</t>
  </si>
  <si>
    <t>189-291</t>
  </si>
  <si>
    <t>189-292</t>
  </si>
  <si>
    <t>189-29A</t>
  </si>
  <si>
    <t>189-310</t>
  </si>
  <si>
    <t>189-320</t>
  </si>
  <si>
    <t>189-32A</t>
  </si>
  <si>
    <t>189-32D</t>
  </si>
  <si>
    <t>189-32K</t>
  </si>
  <si>
    <t>189-32L</t>
  </si>
  <si>
    <t>189-32M</t>
  </si>
  <si>
    <t>189-32R</t>
  </si>
  <si>
    <t>189-32T</t>
  </si>
  <si>
    <t>189-330</t>
  </si>
  <si>
    <t>189-340</t>
  </si>
  <si>
    <t>189-34D</t>
  </si>
  <si>
    <t>189-34G</t>
  </si>
  <si>
    <t>189-350</t>
  </si>
  <si>
    <t>189-35A</t>
  </si>
  <si>
    <t>189-360</t>
  </si>
  <si>
    <t>189-36C</t>
  </si>
  <si>
    <t>189-36F</t>
  </si>
  <si>
    <t>189-370</t>
  </si>
  <si>
    <t>189-39A</t>
  </si>
  <si>
    <t>189-410</t>
  </si>
  <si>
    <t>189-41C</t>
  </si>
  <si>
    <t>189-41H</t>
  </si>
  <si>
    <t>189-420</t>
  </si>
  <si>
    <t>189-421</t>
  </si>
  <si>
    <t>189-430</t>
  </si>
  <si>
    <t>189-450</t>
  </si>
  <si>
    <t>189-45A</t>
  </si>
  <si>
    <t>189-470</t>
  </si>
  <si>
    <t>189-480</t>
  </si>
  <si>
    <t>189-490</t>
  </si>
  <si>
    <t>189-491</t>
  </si>
  <si>
    <t>189-50A</t>
  </si>
  <si>
    <t>189-50Z</t>
  </si>
  <si>
    <t>189-520</t>
  </si>
  <si>
    <t>189-530</t>
  </si>
  <si>
    <t>189-53B</t>
  </si>
  <si>
    <t>189-540</t>
  </si>
  <si>
    <t>189-54A</t>
  </si>
  <si>
    <t>189-550</t>
  </si>
  <si>
    <t>189-560</t>
  </si>
  <si>
    <t>189-570</t>
  </si>
  <si>
    <t>189-580</t>
  </si>
  <si>
    <t>189-590</t>
  </si>
  <si>
    <t>189-600</t>
  </si>
  <si>
    <t>189-60B</t>
  </si>
  <si>
    <t>189-60I</t>
  </si>
  <si>
    <t>189-60M</t>
  </si>
  <si>
    <t>189-60Q</t>
  </si>
  <si>
    <t>189-60S</t>
  </si>
  <si>
    <t>189-610</t>
  </si>
  <si>
    <t>189-61J</t>
  </si>
  <si>
    <t>189-61M</t>
  </si>
  <si>
    <t>189-61Q</t>
  </si>
  <si>
    <t>189-61S</t>
  </si>
  <si>
    <t>189-61W</t>
  </si>
  <si>
    <t>189-61X</t>
  </si>
  <si>
    <t>189-620</t>
  </si>
  <si>
    <t>189-62A</t>
  </si>
  <si>
    <t>189-62J</t>
  </si>
  <si>
    <t>189-630</t>
  </si>
  <si>
    <t>189-640</t>
  </si>
  <si>
    <t>189-64A</t>
  </si>
  <si>
    <t>189-65A</t>
  </si>
  <si>
    <t>189-65C</t>
  </si>
  <si>
    <t>189-65G</t>
  </si>
  <si>
    <t>189-670</t>
  </si>
  <si>
    <t>189-680</t>
  </si>
  <si>
    <t>189-681</t>
  </si>
  <si>
    <t>189-68C</t>
  </si>
  <si>
    <t>189-690</t>
  </si>
  <si>
    <t>189-69A</t>
  </si>
  <si>
    <t>189-700</t>
  </si>
  <si>
    <t>189-70A</t>
  </si>
  <si>
    <t>189-720</t>
  </si>
  <si>
    <t>189-730</t>
  </si>
  <si>
    <t>189-73A</t>
  </si>
  <si>
    <t>189-740</t>
  </si>
  <si>
    <t>189-760</t>
  </si>
  <si>
    <t>189-76A</t>
  </si>
  <si>
    <t>189-770</t>
  </si>
  <si>
    <t>189-780</t>
  </si>
  <si>
    <t>189-790</t>
  </si>
  <si>
    <t>189-79Z</t>
  </si>
  <si>
    <t>189-800</t>
  </si>
  <si>
    <t>189-810</t>
  </si>
  <si>
    <t>189-81B</t>
  </si>
  <si>
    <t>189-820</t>
  </si>
  <si>
    <t>189-821</t>
  </si>
  <si>
    <t>189-84B</t>
  </si>
  <si>
    <t>189-850</t>
  </si>
  <si>
    <t>189-860</t>
  </si>
  <si>
    <t>189-862</t>
  </si>
  <si>
    <t>189-880</t>
  </si>
  <si>
    <t>189-890</t>
  </si>
  <si>
    <t>189-90A</t>
  </si>
  <si>
    <t>189-90B</t>
  </si>
  <si>
    <t>189-910</t>
  </si>
  <si>
    <t>189-920</t>
  </si>
  <si>
    <t>189-92B</t>
  </si>
  <si>
    <t>189-92D</t>
  </si>
  <si>
    <t>189-92Y</t>
  </si>
  <si>
    <t>189-93N</t>
  </si>
  <si>
    <t>189-93Q</t>
  </si>
  <si>
    <t>189-95A</t>
  </si>
  <si>
    <t>189-96C</t>
  </si>
  <si>
    <t>189-970</t>
  </si>
  <si>
    <t>189-980</t>
  </si>
  <si>
    <t>189-990</t>
  </si>
  <si>
    <t>188-ALL</t>
  </si>
  <si>
    <t>189-ALL</t>
  </si>
  <si>
    <t>00A-188</t>
  </si>
  <si>
    <t>020-188</t>
  </si>
  <si>
    <t>040-188</t>
  </si>
  <si>
    <t>050-188</t>
  </si>
  <si>
    <t>060-188</t>
  </si>
  <si>
    <t>070-188</t>
  </si>
  <si>
    <t>080-188</t>
  </si>
  <si>
    <t>090-188</t>
  </si>
  <si>
    <t>110-188</t>
  </si>
  <si>
    <t>111-188</t>
  </si>
  <si>
    <t>11C-188</t>
  </si>
  <si>
    <t>120-188</t>
  </si>
  <si>
    <t>130-188</t>
  </si>
  <si>
    <t>132-188</t>
  </si>
  <si>
    <t>13A-188</t>
  </si>
  <si>
    <t>13C-188</t>
  </si>
  <si>
    <t>140-188</t>
  </si>
  <si>
    <t>160-188</t>
  </si>
  <si>
    <t>170-188</t>
  </si>
  <si>
    <t>180-188</t>
  </si>
  <si>
    <t>181-188</t>
  </si>
  <si>
    <t>182-188</t>
  </si>
  <si>
    <t>200-188</t>
  </si>
  <si>
    <t>210-188</t>
  </si>
  <si>
    <t>230-188</t>
  </si>
  <si>
    <t>240-188</t>
  </si>
  <si>
    <t>250-188</t>
  </si>
  <si>
    <t>260-188</t>
  </si>
  <si>
    <t>26C-188</t>
  </si>
  <si>
    <t>280-188</t>
  </si>
  <si>
    <t>290-188</t>
  </si>
  <si>
    <t>291-188</t>
  </si>
  <si>
    <t>292-188</t>
  </si>
  <si>
    <t>300-188</t>
  </si>
  <si>
    <t>310-188</t>
  </si>
  <si>
    <t>32A-188</t>
  </si>
  <si>
    <t>32T-188</t>
  </si>
  <si>
    <t>330-188</t>
  </si>
  <si>
    <t>33A-188</t>
  </si>
  <si>
    <t>340-188</t>
  </si>
  <si>
    <t>34D-188</t>
  </si>
  <si>
    <t>350-188</t>
  </si>
  <si>
    <t>360-188</t>
  </si>
  <si>
    <t>36C-188</t>
  </si>
  <si>
    <t>370-188</t>
  </si>
  <si>
    <t>390-188</t>
  </si>
  <si>
    <t>400-188</t>
  </si>
  <si>
    <t>410-188</t>
  </si>
  <si>
    <t>41C-188</t>
  </si>
  <si>
    <t>41H-188</t>
  </si>
  <si>
    <t>420-188</t>
  </si>
  <si>
    <t>421-188</t>
  </si>
  <si>
    <t>422-188</t>
  </si>
  <si>
    <t>430-188</t>
  </si>
  <si>
    <t>450-188</t>
  </si>
  <si>
    <t>470-188</t>
  </si>
  <si>
    <t>480-188</t>
  </si>
  <si>
    <t>490-188</t>
  </si>
  <si>
    <t>491-188</t>
  </si>
  <si>
    <t>500-188</t>
  </si>
  <si>
    <t>50A-188</t>
  </si>
  <si>
    <t>510-188</t>
  </si>
  <si>
    <t>520-188</t>
  </si>
  <si>
    <t>530-188</t>
  </si>
  <si>
    <t>540-188</t>
  </si>
  <si>
    <t>54A-188</t>
  </si>
  <si>
    <t>550-188</t>
  </si>
  <si>
    <t>55A-188</t>
  </si>
  <si>
    <t>560-188</t>
  </si>
  <si>
    <t>570-188</t>
  </si>
  <si>
    <t>580-188</t>
  </si>
  <si>
    <t>590-188</t>
  </si>
  <si>
    <t>60B-188</t>
  </si>
  <si>
    <t>60M-188</t>
  </si>
  <si>
    <t>60Q-188</t>
  </si>
  <si>
    <t>610-188</t>
  </si>
  <si>
    <t>61J-188</t>
  </si>
  <si>
    <t>61Q-188</t>
  </si>
  <si>
    <t>61W-188</t>
  </si>
  <si>
    <t>620-188</t>
  </si>
  <si>
    <t>650-188</t>
  </si>
  <si>
    <t>65G-188</t>
  </si>
  <si>
    <t>660-188</t>
  </si>
  <si>
    <t>670-188</t>
  </si>
  <si>
    <t>680-188</t>
  </si>
  <si>
    <t>681-188</t>
  </si>
  <si>
    <t>68C-188</t>
  </si>
  <si>
    <t>690-188</t>
  </si>
  <si>
    <t>69A-188</t>
  </si>
  <si>
    <t>700-188</t>
  </si>
  <si>
    <t>710-188</t>
  </si>
  <si>
    <t>730-188</t>
  </si>
  <si>
    <t>760-188</t>
  </si>
  <si>
    <t>761-188</t>
  </si>
  <si>
    <t>76A-188</t>
  </si>
  <si>
    <t>770-188</t>
  </si>
  <si>
    <t>780-188</t>
  </si>
  <si>
    <t>790-188</t>
  </si>
  <si>
    <t>800-188</t>
  </si>
  <si>
    <t>820-188</t>
  </si>
  <si>
    <t>821-188</t>
  </si>
  <si>
    <t>830-188</t>
  </si>
  <si>
    <t>840-188</t>
  </si>
  <si>
    <t>84B-188</t>
  </si>
  <si>
    <t>850-188</t>
  </si>
  <si>
    <t>860-188</t>
  </si>
  <si>
    <t>861-188</t>
  </si>
  <si>
    <t>862-188</t>
  </si>
  <si>
    <t>870-188</t>
  </si>
  <si>
    <t>880-188</t>
  </si>
  <si>
    <t>890-188</t>
  </si>
  <si>
    <t>90A-188</t>
  </si>
  <si>
    <t>90F-188</t>
  </si>
  <si>
    <t>910-188</t>
  </si>
  <si>
    <t>920-188</t>
  </si>
  <si>
    <t>92Y-188</t>
  </si>
  <si>
    <t>930-188</t>
  </si>
  <si>
    <t>940-188</t>
  </si>
  <si>
    <t>960-188</t>
  </si>
  <si>
    <t>970-188</t>
  </si>
  <si>
    <t>980-188</t>
  </si>
  <si>
    <t>990-188</t>
  </si>
  <si>
    <t>00A-189</t>
  </si>
  <si>
    <t>020-189</t>
  </si>
  <si>
    <t>030-189</t>
  </si>
  <si>
    <t>040-189</t>
  </si>
  <si>
    <t>050-189</t>
  </si>
  <si>
    <t>060-189</t>
  </si>
  <si>
    <t>070-189</t>
  </si>
  <si>
    <t>080-189</t>
  </si>
  <si>
    <t>090-189</t>
  </si>
  <si>
    <t>09A-189</t>
  </si>
  <si>
    <t>100-189</t>
  </si>
  <si>
    <t>10A-189</t>
  </si>
  <si>
    <t>10B-189</t>
  </si>
  <si>
    <t>110-189</t>
  </si>
  <si>
    <t>111-189</t>
  </si>
  <si>
    <t>11A-189</t>
  </si>
  <si>
    <t>11B-189</t>
  </si>
  <si>
    <t>11C-189</t>
  </si>
  <si>
    <t>11D-189</t>
  </si>
  <si>
    <t>120-189</t>
  </si>
  <si>
    <t>12A-189</t>
  </si>
  <si>
    <t>130-189</t>
  </si>
  <si>
    <t>132-189</t>
  </si>
  <si>
    <t>13A-189</t>
  </si>
  <si>
    <t>13C-189</t>
  </si>
  <si>
    <t>140-189</t>
  </si>
  <si>
    <t>160-189</t>
  </si>
  <si>
    <t>16B-189</t>
  </si>
  <si>
    <t>170-189</t>
  </si>
  <si>
    <t>180-189</t>
  </si>
  <si>
    <t>181-189</t>
  </si>
  <si>
    <t>182-189</t>
  </si>
  <si>
    <t>190-189</t>
  </si>
  <si>
    <t>200-189</t>
  </si>
  <si>
    <t>210-189</t>
  </si>
  <si>
    <t>220-189</t>
  </si>
  <si>
    <t>230-189</t>
  </si>
  <si>
    <t>240-189</t>
  </si>
  <si>
    <t>24B-189</t>
  </si>
  <si>
    <t>24N-189</t>
  </si>
  <si>
    <t>250-189</t>
  </si>
  <si>
    <t>260-189</t>
  </si>
  <si>
    <t>26C-189</t>
  </si>
  <si>
    <t>270-189</t>
  </si>
  <si>
    <t>280-189</t>
  </si>
  <si>
    <t>290-189</t>
  </si>
  <si>
    <t>291-189</t>
  </si>
  <si>
    <t>292-189</t>
  </si>
  <si>
    <t>29A-189</t>
  </si>
  <si>
    <t>310-189</t>
  </si>
  <si>
    <t>320-189</t>
  </si>
  <si>
    <t>32A-189</t>
  </si>
  <si>
    <t>32D-189</t>
  </si>
  <si>
    <t>32K-189</t>
  </si>
  <si>
    <t>32L-189</t>
  </si>
  <si>
    <t>32M-189</t>
  </si>
  <si>
    <t>32R-189</t>
  </si>
  <si>
    <t>32T-189</t>
  </si>
  <si>
    <t>330-189</t>
  </si>
  <si>
    <t>340-189</t>
  </si>
  <si>
    <t>34D-189</t>
  </si>
  <si>
    <t>34G-189</t>
  </si>
  <si>
    <t>350-189</t>
  </si>
  <si>
    <t>35A-189</t>
  </si>
  <si>
    <t>360-189</t>
  </si>
  <si>
    <t>36C-189</t>
  </si>
  <si>
    <t>36F-189</t>
  </si>
  <si>
    <t>370-189</t>
  </si>
  <si>
    <t>39A-189</t>
  </si>
  <si>
    <t>400-189</t>
  </si>
  <si>
    <t>410-189</t>
  </si>
  <si>
    <t>41C-189</t>
  </si>
  <si>
    <t>41H-189</t>
  </si>
  <si>
    <t>420-189</t>
  </si>
  <si>
    <t>421-189</t>
  </si>
  <si>
    <t>422-189</t>
  </si>
  <si>
    <t>430-189</t>
  </si>
  <si>
    <t>440-189</t>
  </si>
  <si>
    <t>450-189</t>
  </si>
  <si>
    <t>45A-189</t>
  </si>
  <si>
    <t>470-189</t>
  </si>
  <si>
    <t>480-189</t>
  </si>
  <si>
    <t>490-189</t>
  </si>
  <si>
    <t>491-189</t>
  </si>
  <si>
    <t>50A-189</t>
  </si>
  <si>
    <t>50Z-189</t>
  </si>
  <si>
    <t>510-189</t>
  </si>
  <si>
    <t>520-189</t>
  </si>
  <si>
    <t>530-189</t>
  </si>
  <si>
    <t>53B-189</t>
  </si>
  <si>
    <t>540-189</t>
  </si>
  <si>
    <t>54A-189</t>
  </si>
  <si>
    <t>550-189</t>
  </si>
  <si>
    <t>55A-189</t>
  </si>
  <si>
    <t>560-189</t>
  </si>
  <si>
    <t>570-189</t>
  </si>
  <si>
    <t>580-189</t>
  </si>
  <si>
    <t>590-189</t>
  </si>
  <si>
    <t>600-189</t>
  </si>
  <si>
    <t>60B-189</t>
  </si>
  <si>
    <t>60I-189</t>
  </si>
  <si>
    <t>60M-189</t>
  </si>
  <si>
    <t>60Q-189</t>
  </si>
  <si>
    <t>60S-189</t>
  </si>
  <si>
    <t>610-189</t>
  </si>
  <si>
    <t>61J-189</t>
  </si>
  <si>
    <t>61M-189</t>
  </si>
  <si>
    <t>61Q-189</t>
  </si>
  <si>
    <t>61S-189</t>
  </si>
  <si>
    <t>61W-189</t>
  </si>
  <si>
    <t>61X-189</t>
  </si>
  <si>
    <t>620-189</t>
  </si>
  <si>
    <t>62A-189</t>
  </si>
  <si>
    <t>62J-189</t>
  </si>
  <si>
    <t>630-189</t>
  </si>
  <si>
    <t>640-189</t>
  </si>
  <si>
    <t>64A-189</t>
  </si>
  <si>
    <t>650-189</t>
  </si>
  <si>
    <t>65A-189</t>
  </si>
  <si>
    <t>65C-189</t>
  </si>
  <si>
    <t>65G-189</t>
  </si>
  <si>
    <t>65Z-189</t>
  </si>
  <si>
    <t>670-189</t>
  </si>
  <si>
    <t>680-189</t>
  </si>
  <si>
    <t>681-189</t>
  </si>
  <si>
    <t>68C-189</t>
  </si>
  <si>
    <t>690-189</t>
  </si>
  <si>
    <t>69A-189</t>
  </si>
  <si>
    <t>700-189</t>
  </si>
  <si>
    <t>70A-189</t>
  </si>
  <si>
    <t>710-189</t>
  </si>
  <si>
    <t>720-189</t>
  </si>
  <si>
    <t>730-189</t>
  </si>
  <si>
    <t>73A-189</t>
  </si>
  <si>
    <t>740-189</t>
  </si>
  <si>
    <t>760-189</t>
  </si>
  <si>
    <t>76A-189</t>
  </si>
  <si>
    <t>770-189</t>
  </si>
  <si>
    <t>780-189</t>
  </si>
  <si>
    <t>790-189</t>
  </si>
  <si>
    <t>79Z-189</t>
  </si>
  <si>
    <t>800-189</t>
  </si>
  <si>
    <t>810-189</t>
  </si>
  <si>
    <t>81B-189</t>
  </si>
  <si>
    <t>820-189</t>
  </si>
  <si>
    <t>821-189</t>
  </si>
  <si>
    <t>84B-189</t>
  </si>
  <si>
    <t>850-189</t>
  </si>
  <si>
    <t>860-189</t>
  </si>
  <si>
    <t>862-189</t>
  </si>
  <si>
    <t>880-189</t>
  </si>
  <si>
    <t>890-189</t>
  </si>
  <si>
    <t>90A-189</t>
  </si>
  <si>
    <t>90B-189</t>
  </si>
  <si>
    <t>910-189</t>
  </si>
  <si>
    <t>920-189</t>
  </si>
  <si>
    <t>92B-189</t>
  </si>
  <si>
    <t>92D-189</t>
  </si>
  <si>
    <t>92Y-189</t>
  </si>
  <si>
    <t>93N-189</t>
  </si>
  <si>
    <t>93Q-189</t>
  </si>
  <si>
    <t>95A-189</t>
  </si>
  <si>
    <t>960-189</t>
  </si>
  <si>
    <t>96C-189</t>
  </si>
  <si>
    <t>970-189</t>
  </si>
  <si>
    <t>980-189</t>
  </si>
  <si>
    <t>990-189</t>
  </si>
  <si>
    <t>PRC 188 - ESSER III - ARP Summer Career Accelerator Programs</t>
  </si>
  <si>
    <t>ESSER III - ARP Summer Career Accelerator Programs</t>
  </si>
  <si>
    <t>PRC 189 - ESSER III - ARP Math Enrichment Programs</t>
  </si>
  <si>
    <t>ESSER III - ARP Math Enrichment Programs</t>
  </si>
  <si>
    <t>PRC 188 - ESSER III-ARP Summer Career Accelerator Programs</t>
  </si>
  <si>
    <t>PRC 189 - ESSER III-ARP Math Enrichment Programs</t>
  </si>
  <si>
    <t>FY 2022
YTD Expenditures</t>
  </si>
  <si>
    <t>FY 2022 
YTD Expenditures</t>
  </si>
  <si>
    <t>Allotment Vs Expenditures as of FY22</t>
  </si>
  <si>
    <t>LEA PRC Object Code Detail as of FY22</t>
  </si>
  <si>
    <t>LEA PRC Object Code Detail FY21</t>
  </si>
  <si>
    <t>LEA PRC Object Code Detail FY20</t>
  </si>
  <si>
    <t>LEA PRC Expenditures as of FY22</t>
  </si>
  <si>
    <t>LEA PRC Expenditures FY21</t>
  </si>
  <si>
    <t>LEA PRC Expenditures FY20</t>
  </si>
  <si>
    <t>00A-169-131</t>
  </si>
  <si>
    <t>00A-169-211</t>
  </si>
  <si>
    <t>00A-171-121</t>
  </si>
  <si>
    <t>00A-181-116</t>
  </si>
  <si>
    <t>00A-181-121</t>
  </si>
  <si>
    <t>00A-181-211</t>
  </si>
  <si>
    <t>00B-171-135</t>
  </si>
  <si>
    <t>00B-183-411</t>
  </si>
  <si>
    <t>010-170-411</t>
  </si>
  <si>
    <t>010-176-411</t>
  </si>
  <si>
    <t>010-177-411</t>
  </si>
  <si>
    <t>010-181-198</t>
  </si>
  <si>
    <t>010-181-418</t>
  </si>
  <si>
    <t>010-181-423</t>
  </si>
  <si>
    <t>010-194-392</t>
  </si>
  <si>
    <t>010-194-413</t>
  </si>
  <si>
    <t>01B-182-462</t>
  </si>
  <si>
    <t>01C-170-121</t>
  </si>
  <si>
    <t>01C-170-211</t>
  </si>
  <si>
    <t>01C-181-131</t>
  </si>
  <si>
    <t>01C-185-121</t>
  </si>
  <si>
    <t>01C-185-211</t>
  </si>
  <si>
    <t>01F-176-121</t>
  </si>
  <si>
    <t>020-165-411</t>
  </si>
  <si>
    <t>020-169-232</t>
  </si>
  <si>
    <t>020-171-232</t>
  </si>
  <si>
    <t>020-174-392</t>
  </si>
  <si>
    <t>020-181-126</t>
  </si>
  <si>
    <t>020-181-180</t>
  </si>
  <si>
    <t>020-181-232</t>
  </si>
  <si>
    <t>020-183-131</t>
  </si>
  <si>
    <t>020-183-211</t>
  </si>
  <si>
    <t>020-183-221</t>
  </si>
  <si>
    <t>020-183-232</t>
  </si>
  <si>
    <t>020-183-392</t>
  </si>
  <si>
    <t>020-184-131</t>
  </si>
  <si>
    <t>020-184-211</t>
  </si>
  <si>
    <t>020-184-221</t>
  </si>
  <si>
    <t>020-184-232</t>
  </si>
  <si>
    <t>020-184-392</t>
  </si>
  <si>
    <t>020-185-232</t>
  </si>
  <si>
    <t>020-185-392</t>
  </si>
  <si>
    <t>030-163-171</t>
  </si>
  <si>
    <t>030-171-151</t>
  </si>
  <si>
    <t>030-171-183</t>
  </si>
  <si>
    <t>030-171-198</t>
  </si>
  <si>
    <t>030-171-211</t>
  </si>
  <si>
    <t>030-171-221</t>
  </si>
  <si>
    <t>040-163-198</t>
  </si>
  <si>
    <t>040-166-418</t>
  </si>
  <si>
    <t>040-176-198</t>
  </si>
  <si>
    <t>040-176-211</t>
  </si>
  <si>
    <t>040-176-221</t>
  </si>
  <si>
    <t>040-176-333</t>
  </si>
  <si>
    <t>040-176-392</t>
  </si>
  <si>
    <t>040-176-411</t>
  </si>
  <si>
    <t>040-177-198</t>
  </si>
  <si>
    <t>040-177-211</t>
  </si>
  <si>
    <t>040-177-221</t>
  </si>
  <si>
    <t>040-177-392</t>
  </si>
  <si>
    <t>040-177-411</t>
  </si>
  <si>
    <t>050-167-121</t>
  </si>
  <si>
    <t>050-167-211</t>
  </si>
  <si>
    <t>050-167-221</t>
  </si>
  <si>
    <t>050-171-121</t>
  </si>
  <si>
    <t>050-171-148</t>
  </si>
  <si>
    <t>050-171-192</t>
  </si>
  <si>
    <t>050-171-311</t>
  </si>
  <si>
    <t>050-176-121</t>
  </si>
  <si>
    <t>050-176-211</t>
  </si>
  <si>
    <t>050-176-221</t>
  </si>
  <si>
    <t>050-177-392</t>
  </si>
  <si>
    <t>050-177-411</t>
  </si>
  <si>
    <t>050-181-146</t>
  </si>
  <si>
    <t>050-181-392</t>
  </si>
  <si>
    <t>050-184-131</t>
  </si>
  <si>
    <t>050-184-146</t>
  </si>
  <si>
    <t>050-184-211</t>
  </si>
  <si>
    <t>050-184-221</t>
  </si>
  <si>
    <t>050-184-392</t>
  </si>
  <si>
    <t>050-185-142</t>
  </si>
  <si>
    <t>050-185-211</t>
  </si>
  <si>
    <t>050-185-221</t>
  </si>
  <si>
    <t>050-185-392</t>
  </si>
  <si>
    <t>050-185-461</t>
  </si>
  <si>
    <t>050-193-392</t>
  </si>
  <si>
    <t>060-167-126</t>
  </si>
  <si>
    <t>060-167-142</t>
  </si>
  <si>
    <t>060-167-211</t>
  </si>
  <si>
    <t>060-167-221</t>
  </si>
  <si>
    <t>060-167-392</t>
  </si>
  <si>
    <t>060-171-178</t>
  </si>
  <si>
    <t>060-171-192</t>
  </si>
  <si>
    <t>060-171-198</t>
  </si>
  <si>
    <t>060-171-394</t>
  </si>
  <si>
    <t>060-177-126</t>
  </si>
  <si>
    <t>060-177-211</t>
  </si>
  <si>
    <t>060-177-221</t>
  </si>
  <si>
    <t>060-177-232</t>
  </si>
  <si>
    <t>060-177-311</t>
  </si>
  <si>
    <t>060-177-411</t>
  </si>
  <si>
    <t>060-181-171</t>
  </si>
  <si>
    <t>060-181-232</t>
  </si>
  <si>
    <t>060-181-311</t>
  </si>
  <si>
    <t>060-181-333</t>
  </si>
  <si>
    <t>060-181-394</t>
  </si>
  <si>
    <t>060-181-451</t>
  </si>
  <si>
    <t>060-181-472</t>
  </si>
  <si>
    <t>060-185-232</t>
  </si>
  <si>
    <t>060-186-232</t>
  </si>
  <si>
    <t>060-205-192</t>
  </si>
  <si>
    <t>060-205-211</t>
  </si>
  <si>
    <t>070-163-394</t>
  </si>
  <si>
    <t>070-165-394</t>
  </si>
  <si>
    <t>070-167-394</t>
  </si>
  <si>
    <t>070-169-394</t>
  </si>
  <si>
    <t>070-170-394</t>
  </si>
  <si>
    <t>070-171-394</t>
  </si>
  <si>
    <t>070-174-183</t>
  </si>
  <si>
    <t>070-174-211</t>
  </si>
  <si>
    <t>070-174-221</t>
  </si>
  <si>
    <t>070-174-394</t>
  </si>
  <si>
    <t>070-176-394</t>
  </si>
  <si>
    <t>070-178-394</t>
  </si>
  <si>
    <t>070-178-418</t>
  </si>
  <si>
    <t>070-181-126</t>
  </si>
  <si>
    <t>070-181-127</t>
  </si>
  <si>
    <t>070-181-198</t>
  </si>
  <si>
    <t>070-181-313</t>
  </si>
  <si>
    <t>070-181-331</t>
  </si>
  <si>
    <t>070-181-394</t>
  </si>
  <si>
    <t>070-181-541</t>
  </si>
  <si>
    <t>070-183-394</t>
  </si>
  <si>
    <t>070-184-331</t>
  </si>
  <si>
    <t>070-184-394</t>
  </si>
  <si>
    <t>070-193-392</t>
  </si>
  <si>
    <t>07A-172-418</t>
  </si>
  <si>
    <t>07A-185-121</t>
  </si>
  <si>
    <t>07A-203-411</t>
  </si>
  <si>
    <t>080-167-198</t>
  </si>
  <si>
    <t>080-167-211</t>
  </si>
  <si>
    <t>080-167-221</t>
  </si>
  <si>
    <t>080-171-394</t>
  </si>
  <si>
    <t>080-174-394</t>
  </si>
  <si>
    <t>080-176-192</t>
  </si>
  <si>
    <t>080-176-211</t>
  </si>
  <si>
    <t>080-176-221</t>
  </si>
  <si>
    <t>080-176-394</t>
  </si>
  <si>
    <t>080-176-411</t>
  </si>
  <si>
    <t>080-177-192</t>
  </si>
  <si>
    <t>080-177-211</t>
  </si>
  <si>
    <t>080-177-221</t>
  </si>
  <si>
    <t>080-181-171</t>
  </si>
  <si>
    <t>080-181-192</t>
  </si>
  <si>
    <t>080-181-394</t>
  </si>
  <si>
    <t>090-165-392</t>
  </si>
  <si>
    <t>090-171-171</t>
  </si>
  <si>
    <t>090-171-311</t>
  </si>
  <si>
    <t>090-171-313</t>
  </si>
  <si>
    <t>090-176-126</t>
  </si>
  <si>
    <t>090-176-192</t>
  </si>
  <si>
    <t>090-176-211</t>
  </si>
  <si>
    <t>090-176-221</t>
  </si>
  <si>
    <t>090-176-392</t>
  </si>
  <si>
    <t>090-177-126</t>
  </si>
  <si>
    <t>090-177-211</t>
  </si>
  <si>
    <t>090-177-221</t>
  </si>
  <si>
    <t>090-177-392</t>
  </si>
  <si>
    <t>090-181-131</t>
  </si>
  <si>
    <t>090-181-146</t>
  </si>
  <si>
    <t>090-181-192</t>
  </si>
  <si>
    <t>090-181-196</t>
  </si>
  <si>
    <t>090-181-221</t>
  </si>
  <si>
    <t>090-184-151</t>
  </si>
  <si>
    <t>090-184-211</t>
  </si>
  <si>
    <t>090-185-171</t>
  </si>
  <si>
    <t>090-185-221</t>
  </si>
  <si>
    <t>090-185-462</t>
  </si>
  <si>
    <t>090-203-392</t>
  </si>
  <si>
    <t>09A-170-411</t>
  </si>
  <si>
    <t>09A-181-413</t>
  </si>
  <si>
    <t>09B-171-192</t>
  </si>
  <si>
    <t>100-165-394</t>
  </si>
  <si>
    <t>100-167-394</t>
  </si>
  <si>
    <t>100-169-394</t>
  </si>
  <si>
    <t>100-170-121</t>
  </si>
  <si>
    <t>100-170-192</t>
  </si>
  <si>
    <t>100-170-394</t>
  </si>
  <si>
    <t>100-171-232</t>
  </si>
  <si>
    <t>100-171-234</t>
  </si>
  <si>
    <t>100-171-235</t>
  </si>
  <si>
    <t>100-171-394</t>
  </si>
  <si>
    <t>100-174-394</t>
  </si>
  <si>
    <t>100-176-116</t>
  </si>
  <si>
    <t>100-176-121</t>
  </si>
  <si>
    <t>100-176-131</t>
  </si>
  <si>
    <t>100-176-211</t>
  </si>
  <si>
    <t>100-176-221</t>
  </si>
  <si>
    <t>100-176-394</t>
  </si>
  <si>
    <t>100-177-121</t>
  </si>
  <si>
    <t>100-177-211</t>
  </si>
  <si>
    <t>100-177-221</t>
  </si>
  <si>
    <t>100-177-394</t>
  </si>
  <si>
    <t>100-181-232</t>
  </si>
  <si>
    <t>100-181-394</t>
  </si>
  <si>
    <t>100-183-394</t>
  </si>
  <si>
    <t>100-184-394</t>
  </si>
  <si>
    <t>100-185-232</t>
  </si>
  <si>
    <t>100-185-392</t>
  </si>
  <si>
    <t>100-186-232</t>
  </si>
  <si>
    <t>10A-163-211</t>
  </si>
  <si>
    <t>10A-163-229</t>
  </si>
  <si>
    <t>10A-170-211</t>
  </si>
  <si>
    <t>10A-170-229</t>
  </si>
  <si>
    <t>10B-167-411</t>
  </si>
  <si>
    <t>10B-181-462</t>
  </si>
  <si>
    <t>10B-185-211</t>
  </si>
  <si>
    <t>10B-202-142</t>
  </si>
  <si>
    <t>110-167-394</t>
  </si>
  <si>
    <t>110-169-394</t>
  </si>
  <si>
    <t>110-170-394</t>
  </si>
  <si>
    <t>110-171-117</t>
  </si>
  <si>
    <t>110-171-394</t>
  </si>
  <si>
    <t>110-174-394</t>
  </si>
  <si>
    <t>110-176-411</t>
  </si>
  <si>
    <t>110-177-333</t>
  </si>
  <si>
    <t>110-177-394</t>
  </si>
  <si>
    <t>110-181-311</t>
  </si>
  <si>
    <t>110-181-331</t>
  </si>
  <si>
    <t>110-181-394</t>
  </si>
  <si>
    <t>110-183-394</t>
  </si>
  <si>
    <t>110-184-184</t>
  </si>
  <si>
    <t>110-184-394</t>
  </si>
  <si>
    <t>110-184-411</t>
  </si>
  <si>
    <t>110-184-541</t>
  </si>
  <si>
    <t>110-185-411</t>
  </si>
  <si>
    <t>111-163-143</t>
  </si>
  <si>
    <t>111-163-394</t>
  </si>
  <si>
    <t>111-165-394</t>
  </si>
  <si>
    <t>111-166-392</t>
  </si>
  <si>
    <t>111-167-146</t>
  </si>
  <si>
    <t>111-167-211</t>
  </si>
  <si>
    <t>111-167-394</t>
  </si>
  <si>
    <t>111-169-392</t>
  </si>
  <si>
    <t>111-171-192</t>
  </si>
  <si>
    <t>111-171-394</t>
  </si>
  <si>
    <t>111-176-198</t>
  </si>
  <si>
    <t>111-176-211</t>
  </si>
  <si>
    <t>111-176-221</t>
  </si>
  <si>
    <t>111-176-394</t>
  </si>
  <si>
    <t>111-176-411</t>
  </si>
  <si>
    <t>111-177-394</t>
  </si>
  <si>
    <t>111-177-411</t>
  </si>
  <si>
    <t>111-178-394</t>
  </si>
  <si>
    <t>111-181-332</t>
  </si>
  <si>
    <t>111-181-394</t>
  </si>
  <si>
    <t>111-183-394</t>
  </si>
  <si>
    <t>111-184-394</t>
  </si>
  <si>
    <t>111-185-392</t>
  </si>
  <si>
    <t>111-186-392</t>
  </si>
  <si>
    <t>111-205-311</t>
  </si>
  <si>
    <t>11D-181-459</t>
  </si>
  <si>
    <t>11F-171-121</t>
  </si>
  <si>
    <t>11F-171-211</t>
  </si>
  <si>
    <t>11K-167-311</t>
  </si>
  <si>
    <t>120-170-394</t>
  </si>
  <si>
    <t>120-171-394</t>
  </si>
  <si>
    <t>120-177-333</t>
  </si>
  <si>
    <t>120-177-394</t>
  </si>
  <si>
    <t>120-181-192</t>
  </si>
  <si>
    <t>120-181-198</t>
  </si>
  <si>
    <t>120-181-333</t>
  </si>
  <si>
    <t>120-181-394</t>
  </si>
  <si>
    <t>120-181-472</t>
  </si>
  <si>
    <t>120-183-394</t>
  </si>
  <si>
    <t>120-186-134</t>
  </si>
  <si>
    <t>120-186-211</t>
  </si>
  <si>
    <t>120-186-221</t>
  </si>
  <si>
    <t>120-186-231</t>
  </si>
  <si>
    <t>120-186-232</t>
  </si>
  <si>
    <t>120-186-392</t>
  </si>
  <si>
    <t>120-205-148</t>
  </si>
  <si>
    <t>120-205-211</t>
  </si>
  <si>
    <t>130-165-392</t>
  </si>
  <si>
    <t>130-174-392</t>
  </si>
  <si>
    <t>130-176-311</t>
  </si>
  <si>
    <t>130-176-392</t>
  </si>
  <si>
    <t>130-183-392</t>
  </si>
  <si>
    <t>130-205-392</t>
  </si>
  <si>
    <t>132-165-418</t>
  </si>
  <si>
    <t>132-169-311</t>
  </si>
  <si>
    <t>132-174-183</t>
  </si>
  <si>
    <t>132-174-211</t>
  </si>
  <si>
    <t>132-174-221</t>
  </si>
  <si>
    <t>132-178-418</t>
  </si>
  <si>
    <t>132-181-162</t>
  </si>
  <si>
    <t>132-181-312</t>
  </si>
  <si>
    <t>132-181-411</t>
  </si>
  <si>
    <t>132-181-418</t>
  </si>
  <si>
    <t>132-185-199</t>
  </si>
  <si>
    <t>132-186-411</t>
  </si>
  <si>
    <t>13A-171-143</t>
  </si>
  <si>
    <t>13A-171-178</t>
  </si>
  <si>
    <t>13A-181-178</t>
  </si>
  <si>
    <t>13B-171-311</t>
  </si>
  <si>
    <t>13B-173-311</t>
  </si>
  <si>
    <t>13C-169-131</t>
  </si>
  <si>
    <t>13C-171-126</t>
  </si>
  <si>
    <t>13C-173-311</t>
  </si>
  <si>
    <t>13C-177-311</t>
  </si>
  <si>
    <t>13C-181-148</t>
  </si>
  <si>
    <t>13C-181-313</t>
  </si>
  <si>
    <t>13C-183-311</t>
  </si>
  <si>
    <t>13C-183-422</t>
  </si>
  <si>
    <t>13C-183-423</t>
  </si>
  <si>
    <t>13D-169-146</t>
  </si>
  <si>
    <t>13D-169-211</t>
  </si>
  <si>
    <t>13D-171-126</t>
  </si>
  <si>
    <t>13D-171-135</t>
  </si>
  <si>
    <t>13D-171-142</t>
  </si>
  <si>
    <t>13D-171-151</t>
  </si>
  <si>
    <t>13D-171-211</t>
  </si>
  <si>
    <t>13D-171-418</t>
  </si>
  <si>
    <t>13D-171-462</t>
  </si>
  <si>
    <t>13D-174-311</t>
  </si>
  <si>
    <t>13D-203-211</t>
  </si>
  <si>
    <t>140-163-394</t>
  </si>
  <si>
    <t>140-167-394</t>
  </si>
  <si>
    <t>140-170-394</t>
  </si>
  <si>
    <t>140-171-152</t>
  </si>
  <si>
    <t>140-171-232</t>
  </si>
  <si>
    <t>140-171-394</t>
  </si>
  <si>
    <t>140-176-171</t>
  </si>
  <si>
    <t>140-176-198</t>
  </si>
  <si>
    <t>140-176-211</t>
  </si>
  <si>
    <t>140-176-221</t>
  </si>
  <si>
    <t>140-176-311</t>
  </si>
  <si>
    <t>140-176-333</t>
  </si>
  <si>
    <t>140-176-394</t>
  </si>
  <si>
    <t>140-181-394</t>
  </si>
  <si>
    <t>140-183-392</t>
  </si>
  <si>
    <t>140-184-392</t>
  </si>
  <si>
    <t>140-185-392</t>
  </si>
  <si>
    <t>150-176-392</t>
  </si>
  <si>
    <t>150-176-411</t>
  </si>
  <si>
    <t>150-176-418</t>
  </si>
  <si>
    <t>150-176-459</t>
  </si>
  <si>
    <t>150-177-333</t>
  </si>
  <si>
    <t>150-177-392</t>
  </si>
  <si>
    <t>150-177-411</t>
  </si>
  <si>
    <t>150-177-418</t>
  </si>
  <si>
    <t>150-181-113</t>
  </si>
  <si>
    <t>150-181-231</t>
  </si>
  <si>
    <t>160-163-143</t>
  </si>
  <si>
    <t>160-163-180</t>
  </si>
  <si>
    <t>160-165-392</t>
  </si>
  <si>
    <t>160-166-392</t>
  </si>
  <si>
    <t>160-166-418</t>
  </si>
  <si>
    <t>160-171-312</t>
  </si>
  <si>
    <t>160-174-392</t>
  </si>
  <si>
    <t>160-177-121</t>
  </si>
  <si>
    <t>160-177-171</t>
  </si>
  <si>
    <t>160-177-192</t>
  </si>
  <si>
    <t>160-177-211</t>
  </si>
  <si>
    <t>160-177-221</t>
  </si>
  <si>
    <t>160-177-351</t>
  </si>
  <si>
    <t>160-177-392</t>
  </si>
  <si>
    <t>160-177-411</t>
  </si>
  <si>
    <t>160-177-461</t>
  </si>
  <si>
    <t>160-181-152</t>
  </si>
  <si>
    <t>160-181-392</t>
  </si>
  <si>
    <t>160-181-462</t>
  </si>
  <si>
    <t>160-185-392</t>
  </si>
  <si>
    <t>16B-170-121</t>
  </si>
  <si>
    <t>16B-170-211</t>
  </si>
  <si>
    <t>16B-181-462</t>
  </si>
  <si>
    <t>170-165-392</t>
  </si>
  <si>
    <t>170-166-392</t>
  </si>
  <si>
    <t>170-167-331</t>
  </si>
  <si>
    <t>170-167-392</t>
  </si>
  <si>
    <t>170-169-392</t>
  </si>
  <si>
    <t>170-174-392</t>
  </si>
  <si>
    <t>170-176-311</t>
  </si>
  <si>
    <t>170-177-311</t>
  </si>
  <si>
    <t>170-181-392</t>
  </si>
  <si>
    <t>180-163-472</t>
  </si>
  <si>
    <t>180-167-132</t>
  </si>
  <si>
    <t>180-171-171</t>
  </si>
  <si>
    <t>180-174-392</t>
  </si>
  <si>
    <t>180-176-392</t>
  </si>
  <si>
    <t>180-176-411</t>
  </si>
  <si>
    <t>180-177-392</t>
  </si>
  <si>
    <t>180-184-392</t>
  </si>
  <si>
    <t>180-185-183</t>
  </si>
  <si>
    <t>180-185-211</t>
  </si>
  <si>
    <t>180-185-221</t>
  </si>
  <si>
    <t>180-185-392</t>
  </si>
  <si>
    <t>180-186-392</t>
  </si>
  <si>
    <t>180-197-392</t>
  </si>
  <si>
    <t>180-197-418</t>
  </si>
  <si>
    <t>181-171-198</t>
  </si>
  <si>
    <t>181-176-116</t>
  </si>
  <si>
    <t>181-176-142</t>
  </si>
  <si>
    <t>181-176-151</t>
  </si>
  <si>
    <t>181-176-198</t>
  </si>
  <si>
    <t>181-176-211</t>
  </si>
  <si>
    <t>181-176-221</t>
  </si>
  <si>
    <t>181-176-392</t>
  </si>
  <si>
    <t>181-176-411</t>
  </si>
  <si>
    <t>181-177-116</t>
  </si>
  <si>
    <t>181-177-198</t>
  </si>
  <si>
    <t>181-177-211</t>
  </si>
  <si>
    <t>181-177-221</t>
  </si>
  <si>
    <t>181-177-392</t>
  </si>
  <si>
    <t>181-184-411</t>
  </si>
  <si>
    <t>182-170-394</t>
  </si>
  <si>
    <t>182-171-192</t>
  </si>
  <si>
    <t>182-171-392</t>
  </si>
  <si>
    <t>182-176-142</t>
  </si>
  <si>
    <t>182-176-171</t>
  </si>
  <si>
    <t>182-176-198</t>
  </si>
  <si>
    <t>182-176-211</t>
  </si>
  <si>
    <t>182-176-221</t>
  </si>
  <si>
    <t>182-176-394</t>
  </si>
  <si>
    <t>182-177-192</t>
  </si>
  <si>
    <t>182-177-198</t>
  </si>
  <si>
    <t>182-177-211</t>
  </si>
  <si>
    <t>182-177-221</t>
  </si>
  <si>
    <t>182-177-394</t>
  </si>
  <si>
    <t>182-178-394</t>
  </si>
  <si>
    <t>182-181-198</t>
  </si>
  <si>
    <t>182-183-394</t>
  </si>
  <si>
    <t>182-185-392</t>
  </si>
  <si>
    <t>182-205-148</t>
  </si>
  <si>
    <t>182-205-211</t>
  </si>
  <si>
    <t>182-205-221</t>
  </si>
  <si>
    <t>182-205-394</t>
  </si>
  <si>
    <t>190-169-232</t>
  </si>
  <si>
    <t>190-169-392</t>
  </si>
  <si>
    <t>190-170-392</t>
  </si>
  <si>
    <t>190-171-331</t>
  </si>
  <si>
    <t>190-176-392</t>
  </si>
  <si>
    <t>190-176-411</t>
  </si>
  <si>
    <t>190-181-142</t>
  </si>
  <si>
    <t>190-181-192</t>
  </si>
  <si>
    <t>190-183-392</t>
  </si>
  <si>
    <t>190-183-411</t>
  </si>
  <si>
    <t>190-185-145</t>
  </si>
  <si>
    <t>190-185-163</t>
  </si>
  <si>
    <t>190-185-231</t>
  </si>
  <si>
    <t>190-185-232</t>
  </si>
  <si>
    <t>190-185-311</t>
  </si>
  <si>
    <t>190-185-392</t>
  </si>
  <si>
    <t>190-185-462</t>
  </si>
  <si>
    <t>190-186-392</t>
  </si>
  <si>
    <t>190-193-392</t>
  </si>
  <si>
    <t>19C-164-462</t>
  </si>
  <si>
    <t>19C-182-312</t>
  </si>
  <si>
    <t>200-170-394</t>
  </si>
  <si>
    <t>200-171-221</t>
  </si>
  <si>
    <t>200-171-394</t>
  </si>
  <si>
    <t>200-176-198</t>
  </si>
  <si>
    <t>200-176-211</t>
  </si>
  <si>
    <t>200-176-221</t>
  </si>
  <si>
    <t>200-176-392</t>
  </si>
  <si>
    <t>200-177-392</t>
  </si>
  <si>
    <t>200-177-411</t>
  </si>
  <si>
    <t>200-181-394</t>
  </si>
  <si>
    <t>200-184-113</t>
  </si>
  <si>
    <t>200-184-211</t>
  </si>
  <si>
    <t>200-184-221</t>
  </si>
  <si>
    <t>200-185-126</t>
  </si>
  <si>
    <t>200-185-192</t>
  </si>
  <si>
    <t>20A-169-317</t>
  </si>
  <si>
    <t>20A-181-121</t>
  </si>
  <si>
    <t>20A-181-173</t>
  </si>
  <si>
    <t>20A-181-231</t>
  </si>
  <si>
    <t>210-163-121</t>
  </si>
  <si>
    <t>210-163-142</t>
  </si>
  <si>
    <t>210-169-129_2</t>
  </si>
  <si>
    <t>210-169-131</t>
  </si>
  <si>
    <t>210-169-211</t>
  </si>
  <si>
    <t>210-169-221</t>
  </si>
  <si>
    <t>210-169-231</t>
  </si>
  <si>
    <t>210-170-121</t>
  </si>
  <si>
    <t>210-170-423</t>
  </si>
  <si>
    <t>210-171-121</t>
  </si>
  <si>
    <t>210-171-192</t>
  </si>
  <si>
    <t>210-171-198</t>
  </si>
  <si>
    <t>210-171-423</t>
  </si>
  <si>
    <t>210-177-121</t>
  </si>
  <si>
    <t>210-177-196</t>
  </si>
  <si>
    <t>210-177-211</t>
  </si>
  <si>
    <t>210-177-221</t>
  </si>
  <si>
    <t>210-177-392</t>
  </si>
  <si>
    <t>210-181-188</t>
  </si>
  <si>
    <t>210-185-392</t>
  </si>
  <si>
    <t>220-169-394</t>
  </si>
  <si>
    <t>220-170-142</t>
  </si>
  <si>
    <t>220-170-211</t>
  </si>
  <si>
    <t>220-170-221</t>
  </si>
  <si>
    <t>220-170-231</t>
  </si>
  <si>
    <t>220-170-394</t>
  </si>
  <si>
    <t>220-171-394</t>
  </si>
  <si>
    <t>220-177-333</t>
  </si>
  <si>
    <t>220-177-392</t>
  </si>
  <si>
    <t>220-181-394</t>
  </si>
  <si>
    <t>220-185-142</t>
  </si>
  <si>
    <t>220-185-211</t>
  </si>
  <si>
    <t>220-185-221</t>
  </si>
  <si>
    <t>220-185-231</t>
  </si>
  <si>
    <t>220-185-392</t>
  </si>
  <si>
    <t>220-192-311</t>
  </si>
  <si>
    <t>220-193-394</t>
  </si>
  <si>
    <t>220-193-418</t>
  </si>
  <si>
    <t>230-167-131</t>
  </si>
  <si>
    <t>230-170-121</t>
  </si>
  <si>
    <t>230-170-142</t>
  </si>
  <si>
    <t>230-170-171</t>
  </si>
  <si>
    <t>230-170-192</t>
  </si>
  <si>
    <t>230-170-198</t>
  </si>
  <si>
    <t>230-170-211</t>
  </si>
  <si>
    <t>230-170-221</t>
  </si>
  <si>
    <t>230-170-232</t>
  </si>
  <si>
    <t>230-170-392</t>
  </si>
  <si>
    <t>230-170-411</t>
  </si>
  <si>
    <t>230-174-392</t>
  </si>
  <si>
    <t>230-177-121</t>
  </si>
  <si>
    <t>230-177-171</t>
  </si>
  <si>
    <t>230-177-211</t>
  </si>
  <si>
    <t>230-177-221</t>
  </si>
  <si>
    <t>230-177-311</t>
  </si>
  <si>
    <t>230-177-333</t>
  </si>
  <si>
    <t>230-177-392</t>
  </si>
  <si>
    <t>230-177-459</t>
  </si>
  <si>
    <t>230-181-116</t>
  </si>
  <si>
    <t>230-181-126</t>
  </si>
  <si>
    <t>230-181-129_1</t>
  </si>
  <si>
    <t>230-181-192</t>
  </si>
  <si>
    <t>230-183-232</t>
  </si>
  <si>
    <t>230-184-311</t>
  </si>
  <si>
    <t>230-184-312</t>
  </si>
  <si>
    <t>230-184-392</t>
  </si>
  <si>
    <t>230-184-411</t>
  </si>
  <si>
    <t>230-185-392</t>
  </si>
  <si>
    <t>230-186-392</t>
  </si>
  <si>
    <t>230-205-148</t>
  </si>
  <si>
    <t>230-205-211</t>
  </si>
  <si>
    <t>230-205-221</t>
  </si>
  <si>
    <t>230-205-392</t>
  </si>
  <si>
    <t>240-163-311</t>
  </si>
  <si>
    <t>240-163-331</t>
  </si>
  <si>
    <t>240-163-422</t>
  </si>
  <si>
    <t>240-167-311</t>
  </si>
  <si>
    <t>240-167-392</t>
  </si>
  <si>
    <t>240-170-418</t>
  </si>
  <si>
    <t>240-171-311</t>
  </si>
  <si>
    <t>240-171-331</t>
  </si>
  <si>
    <t>240-174-392</t>
  </si>
  <si>
    <t>240-176-121</t>
  </si>
  <si>
    <t>240-176-126</t>
  </si>
  <si>
    <t>240-176-142</t>
  </si>
  <si>
    <t>240-176-211</t>
  </si>
  <si>
    <t>240-176-221</t>
  </si>
  <si>
    <t>240-176-392</t>
  </si>
  <si>
    <t>240-176-411</t>
  </si>
  <si>
    <t>240-176-418</t>
  </si>
  <si>
    <t>240-177-147</t>
  </si>
  <si>
    <t>240-177-171</t>
  </si>
  <si>
    <t>240-177-173</t>
  </si>
  <si>
    <t>240-177-211</t>
  </si>
  <si>
    <t>240-177-221</t>
  </si>
  <si>
    <t>240-177-392</t>
  </si>
  <si>
    <t>240-177-411</t>
  </si>
  <si>
    <t>240-181-392</t>
  </si>
  <si>
    <t>240-181-418</t>
  </si>
  <si>
    <t>240-181-461</t>
  </si>
  <si>
    <t>240-181-462</t>
  </si>
  <si>
    <t>240-183-143</t>
  </si>
  <si>
    <t>240-183-211</t>
  </si>
  <si>
    <t>240-183-221</t>
  </si>
  <si>
    <t>240-183-333</t>
  </si>
  <si>
    <t>240-183-392</t>
  </si>
  <si>
    <t>240-184-143</t>
  </si>
  <si>
    <t>240-184-211</t>
  </si>
  <si>
    <t>240-184-221</t>
  </si>
  <si>
    <t>240-184-311</t>
  </si>
  <si>
    <t>240-184-312</t>
  </si>
  <si>
    <t>240-184-331</t>
  </si>
  <si>
    <t>240-184-392</t>
  </si>
  <si>
    <t>240-184-411</t>
  </si>
  <si>
    <t>240-185-392</t>
  </si>
  <si>
    <t>240-192-311</t>
  </si>
  <si>
    <t>240-193-311</t>
  </si>
  <si>
    <t>241-163-232</t>
  </si>
  <si>
    <t>241-168-232</t>
  </si>
  <si>
    <t>241-169-392</t>
  </si>
  <si>
    <t>241-170-232</t>
  </si>
  <si>
    <t>241-171-192</t>
  </si>
  <si>
    <t>241-171-232</t>
  </si>
  <si>
    <t>241-174-392</t>
  </si>
  <si>
    <t>241-176-192</t>
  </si>
  <si>
    <t>241-176-211</t>
  </si>
  <si>
    <t>241-176-221</t>
  </si>
  <si>
    <t>241-176-392</t>
  </si>
  <si>
    <t>241-177-392</t>
  </si>
  <si>
    <t>241-181-392</t>
  </si>
  <si>
    <t>241-184-392</t>
  </si>
  <si>
    <t>24B-171-423</t>
  </si>
  <si>
    <t>24B-181-121</t>
  </si>
  <si>
    <t>24B-181-131</t>
  </si>
  <si>
    <t>24B-181-132</t>
  </si>
  <si>
    <t>24B-181-135</t>
  </si>
  <si>
    <t>24B-181-146</t>
  </si>
  <si>
    <t>24B-181-171</t>
  </si>
  <si>
    <t>24N-163-211</t>
  </si>
  <si>
    <t>24N-163-229</t>
  </si>
  <si>
    <t>24N-163-231</t>
  </si>
  <si>
    <t>24N-170-229</t>
  </si>
  <si>
    <t>24N-181-411</t>
  </si>
  <si>
    <t>24N-181-462</t>
  </si>
  <si>
    <t>24N-186-411</t>
  </si>
  <si>
    <t>250-171-313</t>
  </si>
  <si>
    <t>250-171-423</t>
  </si>
  <si>
    <t>250-177-171</t>
  </si>
  <si>
    <t>250-177-192</t>
  </si>
  <si>
    <t>250-177-211</t>
  </si>
  <si>
    <t>250-177-221</t>
  </si>
  <si>
    <t>250-177-311</t>
  </si>
  <si>
    <t>250-177-333</t>
  </si>
  <si>
    <t>250-177-351</t>
  </si>
  <si>
    <t>250-178-392</t>
  </si>
  <si>
    <t>250-181-126</t>
  </si>
  <si>
    <t>250-181-171</t>
  </si>
  <si>
    <t>250-181-172</t>
  </si>
  <si>
    <t>250-181-174</t>
  </si>
  <si>
    <t>250-181-176</t>
  </si>
  <si>
    <t>260-163-183</t>
  </si>
  <si>
    <t>260-169-181</t>
  </si>
  <si>
    <t>260-169-184</t>
  </si>
  <si>
    <t>260-171-181</t>
  </si>
  <si>
    <t>260-176-116</t>
  </si>
  <si>
    <t>260-176-198</t>
  </si>
  <si>
    <t>260-176-211</t>
  </si>
  <si>
    <t>260-176-221</t>
  </si>
  <si>
    <t>260-177-333</t>
  </si>
  <si>
    <t>260-181-181</t>
  </si>
  <si>
    <t>260-181-342</t>
  </si>
  <si>
    <t>260-185-181</t>
  </si>
  <si>
    <t>260-186-181</t>
  </si>
  <si>
    <t>260-186-411</t>
  </si>
  <si>
    <t>26B-171-411</t>
  </si>
  <si>
    <t>26C-169-131</t>
  </si>
  <si>
    <t>26C-181-411</t>
  </si>
  <si>
    <t>270-169-392</t>
  </si>
  <si>
    <t>270-171-392</t>
  </si>
  <si>
    <t>270-176-147</t>
  </si>
  <si>
    <t>270-176-171</t>
  </si>
  <si>
    <t>270-176-198</t>
  </si>
  <si>
    <t>270-176-211</t>
  </si>
  <si>
    <t>270-176-221</t>
  </si>
  <si>
    <t>270-176-331</t>
  </si>
  <si>
    <t>270-176-333</t>
  </si>
  <si>
    <t>270-176-411</t>
  </si>
  <si>
    <t>270-177-171</t>
  </si>
  <si>
    <t>270-177-211</t>
  </si>
  <si>
    <t>270-177-221</t>
  </si>
  <si>
    <t>270-177-411</t>
  </si>
  <si>
    <t>270-181-392</t>
  </si>
  <si>
    <t>270-183-392</t>
  </si>
  <si>
    <t>270-185-392</t>
  </si>
  <si>
    <t>270-186-392</t>
  </si>
  <si>
    <t>270-192-311</t>
  </si>
  <si>
    <t>27A-172-311</t>
  </si>
  <si>
    <t>280-165-392</t>
  </si>
  <si>
    <t>280-169-392</t>
  </si>
  <si>
    <t>280-176-198</t>
  </si>
  <si>
    <t>280-176-211</t>
  </si>
  <si>
    <t>280-176-221</t>
  </si>
  <si>
    <t>280-176-392</t>
  </si>
  <si>
    <t>280-181-133</t>
  </si>
  <si>
    <t>280-181-392</t>
  </si>
  <si>
    <t>280-185-392</t>
  </si>
  <si>
    <t>280-186-141</t>
  </si>
  <si>
    <t>280-186-211</t>
  </si>
  <si>
    <t>280-186-221</t>
  </si>
  <si>
    <t>280-186-231</t>
  </si>
  <si>
    <t>280-186-392</t>
  </si>
  <si>
    <t>280-192-311</t>
  </si>
  <si>
    <t>290-163-394</t>
  </si>
  <si>
    <t>290-165-394</t>
  </si>
  <si>
    <t>290-166-394</t>
  </si>
  <si>
    <t>290-170-146</t>
  </si>
  <si>
    <t>290-170-162</t>
  </si>
  <si>
    <t>290-170-198</t>
  </si>
  <si>
    <t>290-170-211</t>
  </si>
  <si>
    <t>290-170-221</t>
  </si>
  <si>
    <t>290-170-231</t>
  </si>
  <si>
    <t>290-170-394</t>
  </si>
  <si>
    <t>290-170-411</t>
  </si>
  <si>
    <t>290-171-394</t>
  </si>
  <si>
    <t>290-174-180</t>
  </si>
  <si>
    <t>290-174-211</t>
  </si>
  <si>
    <t>290-174-394</t>
  </si>
  <si>
    <t>290-176-394</t>
  </si>
  <si>
    <t>290-181-394</t>
  </si>
  <si>
    <t>290-184-171</t>
  </si>
  <si>
    <t>290-184-211</t>
  </si>
  <si>
    <t>290-184-394</t>
  </si>
  <si>
    <t>290-185-312</t>
  </si>
  <si>
    <t>290-185-326</t>
  </si>
  <si>
    <t>290-185-353</t>
  </si>
  <si>
    <t>291-170-221</t>
  </si>
  <si>
    <t>291-177-192</t>
  </si>
  <si>
    <t>291-177-211</t>
  </si>
  <si>
    <t>291-177-221</t>
  </si>
  <si>
    <t>291-177-333</t>
  </si>
  <si>
    <t>291-177-392</t>
  </si>
  <si>
    <t>291-177-411</t>
  </si>
  <si>
    <t>291-183-131</t>
  </si>
  <si>
    <t>291-183-211</t>
  </si>
  <si>
    <t>291-183-221</t>
  </si>
  <si>
    <t>291-183-392</t>
  </si>
  <si>
    <t>291-184-312</t>
  </si>
  <si>
    <t>291-184-392</t>
  </si>
  <si>
    <t>292-181-542</t>
  </si>
  <si>
    <t>292-183-211</t>
  </si>
  <si>
    <t>292-183-221</t>
  </si>
  <si>
    <t>292-184-411</t>
  </si>
  <si>
    <t>295-163-394</t>
  </si>
  <si>
    <t>295-163-418</t>
  </si>
  <si>
    <t>295-171-312</t>
  </si>
  <si>
    <t>295-171-394</t>
  </si>
  <si>
    <t>295-171-411</t>
  </si>
  <si>
    <t>295-171-532</t>
  </si>
  <si>
    <t>295-181-142</t>
  </si>
  <si>
    <t>295-181-394</t>
  </si>
  <si>
    <t>295-181-461</t>
  </si>
  <si>
    <t>295-181-541</t>
  </si>
  <si>
    <t>295-185-311</t>
  </si>
  <si>
    <t>29A-181-141</t>
  </si>
  <si>
    <t>29A-181-211</t>
  </si>
  <si>
    <t>29A-181-229</t>
  </si>
  <si>
    <t>29A-181-231</t>
  </si>
  <si>
    <t>29A-181-235</t>
  </si>
  <si>
    <t>29A-181-239</t>
  </si>
  <si>
    <t>29A-181-418</t>
  </si>
  <si>
    <t>300-166-392</t>
  </si>
  <si>
    <t>300-167-192</t>
  </si>
  <si>
    <t>300-167-221</t>
  </si>
  <si>
    <t>300-167-317</t>
  </si>
  <si>
    <t>300-167-333</t>
  </si>
  <si>
    <t>300-167-411</t>
  </si>
  <si>
    <t>300-171-541</t>
  </si>
  <si>
    <t>300-171-542</t>
  </si>
  <si>
    <t>300-176-411</t>
  </si>
  <si>
    <t>300-177-192</t>
  </si>
  <si>
    <t>300-177-211</t>
  </si>
  <si>
    <t>300-177-221</t>
  </si>
  <si>
    <t>300-192-311</t>
  </si>
  <si>
    <t>310-176-392</t>
  </si>
  <si>
    <t>310-177-121</t>
  </si>
  <si>
    <t>310-177-171</t>
  </si>
  <si>
    <t>310-177-211</t>
  </si>
  <si>
    <t>310-177-221</t>
  </si>
  <si>
    <t>310-177-333</t>
  </si>
  <si>
    <t>310-177-392</t>
  </si>
  <si>
    <t>310-181-147</t>
  </si>
  <si>
    <t>310-181-165</t>
  </si>
  <si>
    <t>310-181-361</t>
  </si>
  <si>
    <t>310-183-351</t>
  </si>
  <si>
    <t>310-183-392</t>
  </si>
  <si>
    <t>310-185-392</t>
  </si>
  <si>
    <t>320-167-192</t>
  </si>
  <si>
    <t>320-167-211</t>
  </si>
  <si>
    <t>320-167-221</t>
  </si>
  <si>
    <t>320-171-192</t>
  </si>
  <si>
    <t>320-171-462</t>
  </si>
  <si>
    <t>320-171-529</t>
  </si>
  <si>
    <t>320-171-542</t>
  </si>
  <si>
    <t>320-177-192</t>
  </si>
  <si>
    <t>320-177-211</t>
  </si>
  <si>
    <t>320-177-221</t>
  </si>
  <si>
    <t>320-177-392</t>
  </si>
  <si>
    <t>320-181-411</t>
  </si>
  <si>
    <t>320-181-413</t>
  </si>
  <si>
    <t>320-181-418</t>
  </si>
  <si>
    <t>320-181-461</t>
  </si>
  <si>
    <t>320-181-462</t>
  </si>
  <si>
    <t>320-181-541</t>
  </si>
  <si>
    <t>320-183-331</t>
  </si>
  <si>
    <t>320-185-184</t>
  </si>
  <si>
    <t>320-185-462</t>
  </si>
  <si>
    <t>320-186-411</t>
  </si>
  <si>
    <t>32A-181-131</t>
  </si>
  <si>
    <t>32A-181-418</t>
  </si>
  <si>
    <t>32B-181-121</t>
  </si>
  <si>
    <t>32B-181-183</t>
  </si>
  <si>
    <t>32C-169-311</t>
  </si>
  <si>
    <t>32C-171-135</t>
  </si>
  <si>
    <t>32C-181-121</t>
  </si>
  <si>
    <t>32C-181-411</t>
  </si>
  <si>
    <t>32D-183-312</t>
  </si>
  <si>
    <t>32H-171-325</t>
  </si>
  <si>
    <t>32H-181-418</t>
  </si>
  <si>
    <t>32K-169-146</t>
  </si>
  <si>
    <t>32K-169-211</t>
  </si>
  <si>
    <t>32K-174-180</t>
  </si>
  <si>
    <t>32K-174-211</t>
  </si>
  <si>
    <t>32K-176-121</t>
  </si>
  <si>
    <t>32K-176-142</t>
  </si>
  <si>
    <t>32K-176-211</t>
  </si>
  <si>
    <t>32K-176-221</t>
  </si>
  <si>
    <t>32K-181-211</t>
  </si>
  <si>
    <t>32K-181-231</t>
  </si>
  <si>
    <t>32K-181-411</t>
  </si>
  <si>
    <t>32K-185-121</t>
  </si>
  <si>
    <t>32L-169-317</t>
  </si>
  <si>
    <t>32L-172-121</t>
  </si>
  <si>
    <t>32L-176-121</t>
  </si>
  <si>
    <t>32L-176-142</t>
  </si>
  <si>
    <t>32L-176-418</t>
  </si>
  <si>
    <t>32L-181-146</t>
  </si>
  <si>
    <t>32M-165-418</t>
  </si>
  <si>
    <t>32M-166-418</t>
  </si>
  <si>
    <t>32R-165-418</t>
  </si>
  <si>
    <t>32R-166-418</t>
  </si>
  <si>
    <t>32R-170-198</t>
  </si>
  <si>
    <t>32R-170-211</t>
  </si>
  <si>
    <t>32S-170-142</t>
  </si>
  <si>
    <t>32S-170-211</t>
  </si>
  <si>
    <t>32S-171-121</t>
  </si>
  <si>
    <t>32S-171-131</t>
  </si>
  <si>
    <t>32S-171-211</t>
  </si>
  <si>
    <t>32S-171-229</t>
  </si>
  <si>
    <t>32S-171-231</t>
  </si>
  <si>
    <t>32S-173-317</t>
  </si>
  <si>
    <t>32T-176-121</t>
  </si>
  <si>
    <t>32T-177-121</t>
  </si>
  <si>
    <t>330-167-198</t>
  </si>
  <si>
    <t>330-169-180</t>
  </si>
  <si>
    <t>330-169-311</t>
  </si>
  <si>
    <t>330-170-198</t>
  </si>
  <si>
    <t>330-170-211</t>
  </si>
  <si>
    <t>330-170-221</t>
  </si>
  <si>
    <t>330-171-174</t>
  </si>
  <si>
    <t>330-171-176</t>
  </si>
  <si>
    <t>330-171-191</t>
  </si>
  <si>
    <t>330-171-198</t>
  </si>
  <si>
    <t>330-171-394</t>
  </si>
  <si>
    <t>330-173-311</t>
  </si>
  <si>
    <t>330-176-198</t>
  </si>
  <si>
    <t>330-176-211</t>
  </si>
  <si>
    <t>330-176-221</t>
  </si>
  <si>
    <t>330-176-411</t>
  </si>
  <si>
    <t>330-177-198</t>
  </si>
  <si>
    <t>330-177-211</t>
  </si>
  <si>
    <t>330-177-221</t>
  </si>
  <si>
    <t>330-185-121</t>
  </si>
  <si>
    <t>330-185-131</t>
  </si>
  <si>
    <t>330-185-141</t>
  </si>
  <si>
    <t>330-185-142</t>
  </si>
  <si>
    <t>330-185-147</t>
  </si>
  <si>
    <t>330-185-171</t>
  </si>
  <si>
    <t>330-185-198</t>
  </si>
  <si>
    <t>330-185-211</t>
  </si>
  <si>
    <t>330-185-221</t>
  </si>
  <si>
    <t>330-185-231</t>
  </si>
  <si>
    <t>330-185-392</t>
  </si>
  <si>
    <t>33A-181-121</t>
  </si>
  <si>
    <t>33A-181-171</t>
  </si>
  <si>
    <t>33A-181-312</t>
  </si>
  <si>
    <t>340-163-234</t>
  </si>
  <si>
    <t>340-163-235</t>
  </si>
  <si>
    <t>340-163-394</t>
  </si>
  <si>
    <t>340-163-472</t>
  </si>
  <si>
    <t>340-165-394</t>
  </si>
  <si>
    <t>340-167-394</t>
  </si>
  <si>
    <t>340-168-351</t>
  </si>
  <si>
    <t>340-168-394</t>
  </si>
  <si>
    <t>340-168-472</t>
  </si>
  <si>
    <t>340-169-131</t>
  </si>
  <si>
    <t>340-169-181</t>
  </si>
  <si>
    <t>340-169-211</t>
  </si>
  <si>
    <t>340-169-221</t>
  </si>
  <si>
    <t>340-169-231</t>
  </si>
  <si>
    <t>340-169-232</t>
  </si>
  <si>
    <t>340-169-394</t>
  </si>
  <si>
    <t>340-170-394</t>
  </si>
  <si>
    <t>340-171-126</t>
  </si>
  <si>
    <t>340-171-394</t>
  </si>
  <si>
    <t>340-174-394</t>
  </si>
  <si>
    <t>340-176-394</t>
  </si>
  <si>
    <t>340-176-411</t>
  </si>
  <si>
    <t>340-177-121</t>
  </si>
  <si>
    <t>340-177-192</t>
  </si>
  <si>
    <t>340-177-211</t>
  </si>
  <si>
    <t>340-177-221</t>
  </si>
  <si>
    <t>340-177-232</t>
  </si>
  <si>
    <t>340-177-394</t>
  </si>
  <si>
    <t>340-177-411</t>
  </si>
  <si>
    <t>340-181-234</t>
  </si>
  <si>
    <t>340-181-235</t>
  </si>
  <si>
    <t>340-181-394</t>
  </si>
  <si>
    <t>340-181-472</t>
  </si>
  <si>
    <t>340-183-394</t>
  </si>
  <si>
    <t>34F-171-325</t>
  </si>
  <si>
    <t>34H-166-418</t>
  </si>
  <si>
    <t>34H-169-411</t>
  </si>
  <si>
    <t>34H-173-411</t>
  </si>
  <si>
    <t>34H-182-418</t>
  </si>
  <si>
    <t>34H-182-462</t>
  </si>
  <si>
    <t>34Z-165-418</t>
  </si>
  <si>
    <t>34Z-170-121</t>
  </si>
  <si>
    <t>34Z-170-211</t>
  </si>
  <si>
    <t>34Z-171-314</t>
  </si>
  <si>
    <t>34Z-171-326</t>
  </si>
  <si>
    <t>34Z-173-311</t>
  </si>
  <si>
    <t>34Z-181-142</t>
  </si>
  <si>
    <t>34Z-181-313</t>
  </si>
  <si>
    <t>34Z-181-451</t>
  </si>
  <si>
    <t>34Z-181-462</t>
  </si>
  <si>
    <t>34Z-185-131</t>
  </si>
  <si>
    <t>350-163-171</t>
  </si>
  <si>
    <t>350-170-411</t>
  </si>
  <si>
    <t>350-171-392</t>
  </si>
  <si>
    <t>350-176-126</t>
  </si>
  <si>
    <t>350-176-131</t>
  </si>
  <si>
    <t>350-176-142</t>
  </si>
  <si>
    <t>350-176-171</t>
  </si>
  <si>
    <t>350-176-173</t>
  </si>
  <si>
    <t>350-176-174</t>
  </si>
  <si>
    <t>350-176-211</t>
  </si>
  <si>
    <t>350-176-221</t>
  </si>
  <si>
    <t>350-181-312</t>
  </si>
  <si>
    <t>350-181-392</t>
  </si>
  <si>
    <t>350-183-198</t>
  </si>
  <si>
    <t>350-183-211</t>
  </si>
  <si>
    <t>350-183-221</t>
  </si>
  <si>
    <t>350-183-331</t>
  </si>
  <si>
    <t>360-163-232</t>
  </si>
  <si>
    <t>360-163-472</t>
  </si>
  <si>
    <t>360-167-311</t>
  </si>
  <si>
    <t>360-169-232</t>
  </si>
  <si>
    <t>360-170-472</t>
  </si>
  <si>
    <t>360-171-129_2</t>
  </si>
  <si>
    <t>360-171-174</t>
  </si>
  <si>
    <t>360-171-198</t>
  </si>
  <si>
    <t>360-171-232</t>
  </si>
  <si>
    <t>360-176-392</t>
  </si>
  <si>
    <t>360-176-411</t>
  </si>
  <si>
    <t>360-178-392</t>
  </si>
  <si>
    <t>360-178-418</t>
  </si>
  <si>
    <t>360-181-232</t>
  </si>
  <si>
    <t>360-181-472</t>
  </si>
  <si>
    <t>360-184-192</t>
  </si>
  <si>
    <t>360-184-211</t>
  </si>
  <si>
    <t>360-184-221</t>
  </si>
  <si>
    <t>360-184-231</t>
  </si>
  <si>
    <t>360-184-311</t>
  </si>
  <si>
    <t>36B-181-542</t>
  </si>
  <si>
    <t>36F-171-135</t>
  </si>
  <si>
    <t>36F-171-231</t>
  </si>
  <si>
    <t>36F-171-333</t>
  </si>
  <si>
    <t>36F-176-121</t>
  </si>
  <si>
    <t>36F-176-211</t>
  </si>
  <si>
    <t>36F-181-461</t>
  </si>
  <si>
    <t>36F-185-311</t>
  </si>
  <si>
    <t>36G-185-121</t>
  </si>
  <si>
    <t>370-174-392</t>
  </si>
  <si>
    <t>370-176-126</t>
  </si>
  <si>
    <t>370-176-211</t>
  </si>
  <si>
    <t>370-176-221</t>
  </si>
  <si>
    <t>370-176-392</t>
  </si>
  <si>
    <t>370-181-392</t>
  </si>
  <si>
    <t>370-185-392</t>
  </si>
  <si>
    <t>370-186-392</t>
  </si>
  <si>
    <t>370-205-113</t>
  </si>
  <si>
    <t>370-205-211</t>
  </si>
  <si>
    <t>370-205-221</t>
  </si>
  <si>
    <t>370-205-392</t>
  </si>
  <si>
    <t>380-171-394</t>
  </si>
  <si>
    <t>380-177-171</t>
  </si>
  <si>
    <t>380-177-198</t>
  </si>
  <si>
    <t>380-177-211</t>
  </si>
  <si>
    <t>380-177-221</t>
  </si>
  <si>
    <t>380-177-333</t>
  </si>
  <si>
    <t>380-177-411</t>
  </si>
  <si>
    <t>380-181-394</t>
  </si>
  <si>
    <t>390-163-184</t>
  </si>
  <si>
    <t>390-163-472</t>
  </si>
  <si>
    <t>390-168-146</t>
  </si>
  <si>
    <t>390-168-162</t>
  </si>
  <si>
    <t>390-168-472</t>
  </si>
  <si>
    <t>390-174-392</t>
  </si>
  <si>
    <t>390-177-392</t>
  </si>
  <si>
    <t>390-177-411</t>
  </si>
  <si>
    <t>390-181-392</t>
  </si>
  <si>
    <t>390-183-351</t>
  </si>
  <si>
    <t>390-183-392</t>
  </si>
  <si>
    <t>390-183-411</t>
  </si>
  <si>
    <t>390-183-418</t>
  </si>
  <si>
    <t>390-184-344</t>
  </si>
  <si>
    <t>390-184-392</t>
  </si>
  <si>
    <t>390-184-461</t>
  </si>
  <si>
    <t>39A-170-121</t>
  </si>
  <si>
    <t>39A-170-211</t>
  </si>
  <si>
    <t>39A-172-181</t>
  </si>
  <si>
    <t>39A-176-121</t>
  </si>
  <si>
    <t>39A-177-121</t>
  </si>
  <si>
    <t>39A-182-126</t>
  </si>
  <si>
    <t>39A-182-211</t>
  </si>
  <si>
    <t>39A-182-229</t>
  </si>
  <si>
    <t>39A-185-121</t>
  </si>
  <si>
    <t>39B-176-131</t>
  </si>
  <si>
    <t>39B-176-142</t>
  </si>
  <si>
    <t>39B-176-211</t>
  </si>
  <si>
    <t>39B-177-121</t>
  </si>
  <si>
    <t>39B-177-211</t>
  </si>
  <si>
    <t>400-171-394</t>
  </si>
  <si>
    <t>400-176-394</t>
  </si>
  <si>
    <t>400-177-198</t>
  </si>
  <si>
    <t>400-177-211</t>
  </si>
  <si>
    <t>400-177-221</t>
  </si>
  <si>
    <t>400-177-333</t>
  </si>
  <si>
    <t>400-177-394</t>
  </si>
  <si>
    <t>400-181-188</t>
  </si>
  <si>
    <t>400-181-312</t>
  </si>
  <si>
    <t>400-181-394</t>
  </si>
  <si>
    <t>400-185-192</t>
  </si>
  <si>
    <t>400-185-211</t>
  </si>
  <si>
    <t>400-185-221</t>
  </si>
  <si>
    <t>400-185-392</t>
  </si>
  <si>
    <t>410-163-394</t>
  </si>
  <si>
    <t>410-165-394</t>
  </si>
  <si>
    <t>410-166-394</t>
  </si>
  <si>
    <t>410-167-394</t>
  </si>
  <si>
    <t>410-169-129_2</t>
  </si>
  <si>
    <t>410-169-131</t>
  </si>
  <si>
    <t>410-169-181</t>
  </si>
  <si>
    <t>410-169-394</t>
  </si>
  <si>
    <t>410-170-394</t>
  </si>
  <si>
    <t>410-171-394</t>
  </si>
  <si>
    <t>410-174-394</t>
  </si>
  <si>
    <t>410-177-192</t>
  </si>
  <si>
    <t>410-177-211</t>
  </si>
  <si>
    <t>410-177-221</t>
  </si>
  <si>
    <t>410-177-311</t>
  </si>
  <si>
    <t>410-177-333</t>
  </si>
  <si>
    <t>410-177-394</t>
  </si>
  <si>
    <t>410-177-462</t>
  </si>
  <si>
    <t>410-178-394</t>
  </si>
  <si>
    <t>410-181-113</t>
  </si>
  <si>
    <t>410-181-129_1</t>
  </si>
  <si>
    <t>410-181-143</t>
  </si>
  <si>
    <t>410-181-198</t>
  </si>
  <si>
    <t>410-181-394</t>
  </si>
  <si>
    <t>410-181-414</t>
  </si>
  <si>
    <t>410-181-523</t>
  </si>
  <si>
    <t>410-181-529</t>
  </si>
  <si>
    <t>410-184-394</t>
  </si>
  <si>
    <t>410-185-311</t>
  </si>
  <si>
    <t>41B-171-211</t>
  </si>
  <si>
    <t>41B-171-221</t>
  </si>
  <si>
    <t>41B-171-232</t>
  </si>
  <si>
    <t>41B-171-325</t>
  </si>
  <si>
    <t>41B-181-131</t>
  </si>
  <si>
    <t>41B-181-180</t>
  </si>
  <si>
    <t>41B-181-418</t>
  </si>
  <si>
    <t>41B-182-418</t>
  </si>
  <si>
    <t>41C-165-418</t>
  </si>
  <si>
    <t>41C-169-131</t>
  </si>
  <si>
    <t>41C-169-211</t>
  </si>
  <si>
    <t>41C-169-317</t>
  </si>
  <si>
    <t>41C-170-143</t>
  </si>
  <si>
    <t>41C-170-211</t>
  </si>
  <si>
    <t>41C-171-131</t>
  </si>
  <si>
    <t>41C-171-181</t>
  </si>
  <si>
    <t>41C-171-211</t>
  </si>
  <si>
    <t>41C-171-312</t>
  </si>
  <si>
    <t>41C-171-541</t>
  </si>
  <si>
    <t>41C-176-121</t>
  </si>
  <si>
    <t>41C-176-211</t>
  </si>
  <si>
    <t>41C-176-418</t>
  </si>
  <si>
    <t>41C-177-121</t>
  </si>
  <si>
    <t>41C-177-211</t>
  </si>
  <si>
    <t>41C-181-135</t>
  </si>
  <si>
    <t>41C-181-141</t>
  </si>
  <si>
    <t>41C-181-180</t>
  </si>
  <si>
    <t>41C-181-211</t>
  </si>
  <si>
    <t>41C-181-311</t>
  </si>
  <si>
    <t>41C-193-311</t>
  </si>
  <si>
    <t>41D-170-142</t>
  </si>
  <si>
    <t>41D-170-211</t>
  </si>
  <si>
    <t>41G-182-143</t>
  </si>
  <si>
    <t>41G-182-192</t>
  </si>
  <si>
    <t>41G-182-211</t>
  </si>
  <si>
    <t>41G-182-221</t>
  </si>
  <si>
    <t>41G-192-311</t>
  </si>
  <si>
    <t>41H-163-232</t>
  </si>
  <si>
    <t>41H-169-131</t>
  </si>
  <si>
    <t>41H-169-211</t>
  </si>
  <si>
    <t>41H-169-232</t>
  </si>
  <si>
    <t>41H-170-121</t>
  </si>
  <si>
    <t>41H-170-211</t>
  </si>
  <si>
    <t>41H-170-232</t>
  </si>
  <si>
    <t>41H-176-116</t>
  </si>
  <si>
    <t>41H-176-121</t>
  </si>
  <si>
    <t>41H-176-174</t>
  </si>
  <si>
    <t>41H-176-176</t>
  </si>
  <si>
    <t>41H-176-211</t>
  </si>
  <si>
    <t>41H-177-116</t>
  </si>
  <si>
    <t>41H-177-121</t>
  </si>
  <si>
    <t>41H-177-174</t>
  </si>
  <si>
    <t>41H-177-176</t>
  </si>
  <si>
    <t>41H-177-211</t>
  </si>
  <si>
    <t>41H-177-231</t>
  </si>
  <si>
    <t>41H-177-411</t>
  </si>
  <si>
    <t>41J-164-411</t>
  </si>
  <si>
    <t>41K-171-192</t>
  </si>
  <si>
    <t>41K-171-411</t>
  </si>
  <si>
    <t>41K-171-462</t>
  </si>
  <si>
    <t>41K-176-121</t>
  </si>
  <si>
    <t>41K-176-211</t>
  </si>
  <si>
    <t>41L-171-325</t>
  </si>
  <si>
    <t>41M-169-131</t>
  </si>
  <si>
    <t>41M-169-211</t>
  </si>
  <si>
    <t>41M-169-231</t>
  </si>
  <si>
    <t>41M-170-311</t>
  </si>
  <si>
    <t>41M-181-423</t>
  </si>
  <si>
    <t>41N-172-121</t>
  </si>
  <si>
    <t>41N-172-311</t>
  </si>
  <si>
    <t>41N-172-312</t>
  </si>
  <si>
    <t>41N-182-146</t>
  </si>
  <si>
    <t>41Q-172-411</t>
  </si>
  <si>
    <t>420-169-311</t>
  </si>
  <si>
    <t>420-171-121</t>
  </si>
  <si>
    <t>420-171-126</t>
  </si>
  <si>
    <t>420-171-141</t>
  </si>
  <si>
    <t>420-171-192</t>
  </si>
  <si>
    <t>420-171-198</t>
  </si>
  <si>
    <t>420-171-319</t>
  </si>
  <si>
    <t>420-171-331</t>
  </si>
  <si>
    <t>420-177-121</t>
  </si>
  <si>
    <t>420-177-171</t>
  </si>
  <si>
    <t>420-177-192</t>
  </si>
  <si>
    <t>420-177-211</t>
  </si>
  <si>
    <t>420-177-221</t>
  </si>
  <si>
    <t>420-177-312</t>
  </si>
  <si>
    <t>420-177-411</t>
  </si>
  <si>
    <t>420-184-331</t>
  </si>
  <si>
    <t>421-171-394</t>
  </si>
  <si>
    <t>421-176-198</t>
  </si>
  <si>
    <t>421-176-211</t>
  </si>
  <si>
    <t>421-176-221</t>
  </si>
  <si>
    <t>421-176-392</t>
  </si>
  <si>
    <t>421-177-171</t>
  </si>
  <si>
    <t>421-177-198</t>
  </si>
  <si>
    <t>421-177-211</t>
  </si>
  <si>
    <t>421-177-221</t>
  </si>
  <si>
    <t>421-177-311</t>
  </si>
  <si>
    <t>421-177-331</t>
  </si>
  <si>
    <t>421-177-392</t>
  </si>
  <si>
    <t>421-181-198</t>
  </si>
  <si>
    <t>421-181-394</t>
  </si>
  <si>
    <t>421-183-392</t>
  </si>
  <si>
    <t>421-184-146</t>
  </si>
  <si>
    <t>421-184-211</t>
  </si>
  <si>
    <t>421-184-221</t>
  </si>
  <si>
    <t>422-171-461</t>
  </si>
  <si>
    <t>422-174-392</t>
  </si>
  <si>
    <t>422-177-171</t>
  </si>
  <si>
    <t>422-177-211</t>
  </si>
  <si>
    <t>422-177-311</t>
  </si>
  <si>
    <t>422-177-392</t>
  </si>
  <si>
    <t>422-181-311</t>
  </si>
  <si>
    <t>422-181-551</t>
  </si>
  <si>
    <t>422-183-392</t>
  </si>
  <si>
    <t>422-185-392</t>
  </si>
  <si>
    <t>42A-170-142</t>
  </si>
  <si>
    <t>42A-170-211</t>
  </si>
  <si>
    <t>42A-171-121</t>
  </si>
  <si>
    <t>42A-171-131</t>
  </si>
  <si>
    <t>42A-171-146</t>
  </si>
  <si>
    <t>42A-171-211</t>
  </si>
  <si>
    <t>42A-171-229</t>
  </si>
  <si>
    <t>42A-171-231</t>
  </si>
  <si>
    <t>42A-173-317</t>
  </si>
  <si>
    <t>42A-185-318</t>
  </si>
  <si>
    <t>430-171-529</t>
  </si>
  <si>
    <t>430-174-392</t>
  </si>
  <si>
    <t>430-176-392</t>
  </si>
  <si>
    <t>430-177-121</t>
  </si>
  <si>
    <t>430-177-211</t>
  </si>
  <si>
    <t>430-177-221</t>
  </si>
  <si>
    <t>430-184-411</t>
  </si>
  <si>
    <t>43D-181-148</t>
  </si>
  <si>
    <t>440-163-232</t>
  </si>
  <si>
    <t>440-163-394</t>
  </si>
  <si>
    <t>440-165-394</t>
  </si>
  <si>
    <t>440-169-232</t>
  </si>
  <si>
    <t>440-169-394</t>
  </si>
  <si>
    <t>440-171-113</t>
  </si>
  <si>
    <t>440-171-191</t>
  </si>
  <si>
    <t>440-171-232</t>
  </si>
  <si>
    <t>440-171-311</t>
  </si>
  <si>
    <t>440-171-394</t>
  </si>
  <si>
    <t>440-174-394</t>
  </si>
  <si>
    <t>440-181-184</t>
  </si>
  <si>
    <t>440-181-232</t>
  </si>
  <si>
    <t>440-181-394</t>
  </si>
  <si>
    <t>440-181-462</t>
  </si>
  <si>
    <t>440-183-192</t>
  </si>
  <si>
    <t>440-183-211</t>
  </si>
  <si>
    <t>440-183-221</t>
  </si>
  <si>
    <t>440-183-351</t>
  </si>
  <si>
    <t>44A-170-198</t>
  </si>
  <si>
    <t>450-174-392</t>
  </si>
  <si>
    <t>450-176-192</t>
  </si>
  <si>
    <t>450-176-211</t>
  </si>
  <si>
    <t>450-176-221</t>
  </si>
  <si>
    <t>450-176-392</t>
  </si>
  <si>
    <t>450-177-392</t>
  </si>
  <si>
    <t>450-177-411</t>
  </si>
  <si>
    <t>450-181-116</t>
  </si>
  <si>
    <t>450-181-151</t>
  </si>
  <si>
    <t>450-181-171</t>
  </si>
  <si>
    <t>450-181-183</t>
  </si>
  <si>
    <t>450-181-461</t>
  </si>
  <si>
    <t>450-205-311</t>
  </si>
  <si>
    <t>45B-173-311</t>
  </si>
  <si>
    <t>460-167-131</t>
  </si>
  <si>
    <t>460-167-211</t>
  </si>
  <si>
    <t>460-167-221</t>
  </si>
  <si>
    <t>460-167-392</t>
  </si>
  <si>
    <t>460-171-394</t>
  </si>
  <si>
    <t>460-174-392</t>
  </si>
  <si>
    <t>460-176-198</t>
  </si>
  <si>
    <t>460-176-211</t>
  </si>
  <si>
    <t>460-176-221</t>
  </si>
  <si>
    <t>460-176-392</t>
  </si>
  <si>
    <t>460-177-198</t>
  </si>
  <si>
    <t>460-177-211</t>
  </si>
  <si>
    <t>460-177-221</t>
  </si>
  <si>
    <t>460-177-392</t>
  </si>
  <si>
    <t>460-181-394</t>
  </si>
  <si>
    <t>460-185-333</t>
  </si>
  <si>
    <t>460-185-461</t>
  </si>
  <si>
    <t>460-195-116</t>
  </si>
  <si>
    <t>460-195-211</t>
  </si>
  <si>
    <t>460-195-221</t>
  </si>
  <si>
    <t>460-195-392</t>
  </si>
  <si>
    <t>470-163-394</t>
  </si>
  <si>
    <t>470-167-142</t>
  </si>
  <si>
    <t>470-167-145</t>
  </si>
  <si>
    <t>470-167-221</t>
  </si>
  <si>
    <t>470-167-311</t>
  </si>
  <si>
    <t>470-167-394</t>
  </si>
  <si>
    <t>470-169-394</t>
  </si>
  <si>
    <t>470-170-394</t>
  </si>
  <si>
    <t>470-171-394</t>
  </si>
  <si>
    <t>470-176-116</t>
  </si>
  <si>
    <t>470-176-121</t>
  </si>
  <si>
    <t>470-176-131</t>
  </si>
  <si>
    <t>470-176-147</t>
  </si>
  <si>
    <t>470-176-151</t>
  </si>
  <si>
    <t>470-176-171</t>
  </si>
  <si>
    <t>470-176-198</t>
  </si>
  <si>
    <t>470-176-211</t>
  </si>
  <si>
    <t>470-176-221</t>
  </si>
  <si>
    <t>470-176-331</t>
  </si>
  <si>
    <t>470-176-394</t>
  </si>
  <si>
    <t>470-177-121</t>
  </si>
  <si>
    <t>470-177-211</t>
  </si>
  <si>
    <t>470-177-221</t>
  </si>
  <si>
    <t>470-177-331</t>
  </si>
  <si>
    <t>470-177-418</t>
  </si>
  <si>
    <t>470-181-394</t>
  </si>
  <si>
    <t>470-183-131</t>
  </si>
  <si>
    <t>470-183-192</t>
  </si>
  <si>
    <t>470-183-211</t>
  </si>
  <si>
    <t>470-183-221</t>
  </si>
  <si>
    <t>490-167-392</t>
  </si>
  <si>
    <t>490-171-551</t>
  </si>
  <si>
    <t>490-176-392</t>
  </si>
  <si>
    <t>490-177-392</t>
  </si>
  <si>
    <t>490-181-541</t>
  </si>
  <si>
    <t>490-181-551</t>
  </si>
  <si>
    <t>490-183-311</t>
  </si>
  <si>
    <t>490-184-331</t>
  </si>
  <si>
    <t>490-184-392</t>
  </si>
  <si>
    <t>490-205-148</t>
  </si>
  <si>
    <t>490-205-211</t>
  </si>
  <si>
    <t>490-205-392</t>
  </si>
  <si>
    <t>491-163-121</t>
  </si>
  <si>
    <t>491-163-394</t>
  </si>
  <si>
    <t>491-167-394</t>
  </si>
  <si>
    <t>491-169-133</t>
  </si>
  <si>
    <t>491-169-146</t>
  </si>
  <si>
    <t>491-169-394</t>
  </si>
  <si>
    <t>491-170-121</t>
  </si>
  <si>
    <t>491-170-211</t>
  </si>
  <si>
    <t>491-170-221</t>
  </si>
  <si>
    <t>491-170-394</t>
  </si>
  <si>
    <t>491-171-121</t>
  </si>
  <si>
    <t>491-171-132</t>
  </si>
  <si>
    <t>491-171-145</t>
  </si>
  <si>
    <t>491-171-151</t>
  </si>
  <si>
    <t>491-171-221</t>
  </si>
  <si>
    <t>491-171-394</t>
  </si>
  <si>
    <t>491-176-121</t>
  </si>
  <si>
    <t>491-176-142</t>
  </si>
  <si>
    <t>491-176-211</t>
  </si>
  <si>
    <t>491-176-221</t>
  </si>
  <si>
    <t>491-176-394</t>
  </si>
  <si>
    <t>491-176-411</t>
  </si>
  <si>
    <t>491-177-121</t>
  </si>
  <si>
    <t>491-177-211</t>
  </si>
  <si>
    <t>491-177-221</t>
  </si>
  <si>
    <t>491-177-394</t>
  </si>
  <si>
    <t>491-177-411</t>
  </si>
  <si>
    <t>491-181-394</t>
  </si>
  <si>
    <t>491-184-192</t>
  </si>
  <si>
    <t>491-184-211</t>
  </si>
  <si>
    <t>491-184-221</t>
  </si>
  <si>
    <t>491-185-145</t>
  </si>
  <si>
    <t>491-185-211</t>
  </si>
  <si>
    <t>491-185-221</t>
  </si>
  <si>
    <t>491-185-231</t>
  </si>
  <si>
    <t>491-185-392</t>
  </si>
  <si>
    <t>491-192-311</t>
  </si>
  <si>
    <t>49B-176-411</t>
  </si>
  <si>
    <t>49B-177-411</t>
  </si>
  <si>
    <t>49F-141-211</t>
  </si>
  <si>
    <t>49F-170-211</t>
  </si>
  <si>
    <t>49F-171-126</t>
  </si>
  <si>
    <t>49F-171-142</t>
  </si>
  <si>
    <t>49F-171-211</t>
  </si>
  <si>
    <t>49F-172-418</t>
  </si>
  <si>
    <t>49F-172-462</t>
  </si>
  <si>
    <t>49F-173-317</t>
  </si>
  <si>
    <t>49F-174-311</t>
  </si>
  <si>
    <t>49F-203-180</t>
  </si>
  <si>
    <t>49F-203-211</t>
  </si>
  <si>
    <t>49G-163-462</t>
  </si>
  <si>
    <t>49G-171-126</t>
  </si>
  <si>
    <t>49G-171-211</t>
  </si>
  <si>
    <t>49G-171-312</t>
  </si>
  <si>
    <t>49G-171-411</t>
  </si>
  <si>
    <t>49G-171-418</t>
  </si>
  <si>
    <t>49G-171-462</t>
  </si>
  <si>
    <t>49G-174-311</t>
  </si>
  <si>
    <t>49G-203-180</t>
  </si>
  <si>
    <t>49G-203-211</t>
  </si>
  <si>
    <t>500-169-394</t>
  </si>
  <si>
    <t>500-171-152</t>
  </si>
  <si>
    <t>500-171-198</t>
  </si>
  <si>
    <t>500-171-394</t>
  </si>
  <si>
    <t>500-176-198</t>
  </si>
  <si>
    <t>500-176-211</t>
  </si>
  <si>
    <t>500-176-221</t>
  </si>
  <si>
    <t>500-176-392</t>
  </si>
  <si>
    <t>500-177-191</t>
  </si>
  <si>
    <t>500-177-198</t>
  </si>
  <si>
    <t>500-177-211</t>
  </si>
  <si>
    <t>500-177-221</t>
  </si>
  <si>
    <t>500-177-392</t>
  </si>
  <si>
    <t>500-181-126</t>
  </si>
  <si>
    <t>500-181-192</t>
  </si>
  <si>
    <t>500-181-394</t>
  </si>
  <si>
    <t>500-183-192</t>
  </si>
  <si>
    <t>500-183-211</t>
  </si>
  <si>
    <t>500-183-221</t>
  </si>
  <si>
    <t>500-183-392</t>
  </si>
  <si>
    <t>500-184-392</t>
  </si>
  <si>
    <t>500-185-311</t>
  </si>
  <si>
    <t>500-185-392</t>
  </si>
  <si>
    <t>50Z-171-121</t>
  </si>
  <si>
    <t>50Z-181-143</t>
  </si>
  <si>
    <t>50Z-203-211</t>
  </si>
  <si>
    <t>510-167-198</t>
  </si>
  <si>
    <t>510-167-211</t>
  </si>
  <si>
    <t>510-167-392</t>
  </si>
  <si>
    <t>510-169-188</t>
  </si>
  <si>
    <t>510-170-392</t>
  </si>
  <si>
    <t>510-177-192</t>
  </si>
  <si>
    <t>510-177-211</t>
  </si>
  <si>
    <t>510-177-221</t>
  </si>
  <si>
    <t>510-177-392</t>
  </si>
  <si>
    <t>510-177-411</t>
  </si>
  <si>
    <t>510-181-126</t>
  </si>
  <si>
    <t>510-181-142</t>
  </si>
  <si>
    <t>510-181-146</t>
  </si>
  <si>
    <t>510-181-151</t>
  </si>
  <si>
    <t>510-181-171</t>
  </si>
  <si>
    <t>510-181-198</t>
  </si>
  <si>
    <t>510-181-331</t>
  </si>
  <si>
    <t>510-181-462</t>
  </si>
  <si>
    <t>510-186-392</t>
  </si>
  <si>
    <t>51A-170-143</t>
  </si>
  <si>
    <t>51A-181-542</t>
  </si>
  <si>
    <t>51A-192-311</t>
  </si>
  <si>
    <t>51B-164-411</t>
  </si>
  <si>
    <t>520-165-392</t>
  </si>
  <si>
    <t>520-171-173</t>
  </si>
  <si>
    <t>520-177-126</t>
  </si>
  <si>
    <t>520-177-211</t>
  </si>
  <si>
    <t>520-177-221</t>
  </si>
  <si>
    <t>520-177-333</t>
  </si>
  <si>
    <t>520-177-351</t>
  </si>
  <si>
    <t>520-177-472</t>
  </si>
  <si>
    <t>520-181-172</t>
  </si>
  <si>
    <t>520-185-126</t>
  </si>
  <si>
    <t>520-185-142</t>
  </si>
  <si>
    <t>520-185-211</t>
  </si>
  <si>
    <t>520-185-221</t>
  </si>
  <si>
    <t>520-185-392</t>
  </si>
  <si>
    <t>530-163-422</t>
  </si>
  <si>
    <t>530-169-311</t>
  </si>
  <si>
    <t>530-171-116</t>
  </si>
  <si>
    <t>530-171-162</t>
  </si>
  <si>
    <t>530-177-198</t>
  </si>
  <si>
    <t>530-177-211</t>
  </si>
  <si>
    <t>530-177-221</t>
  </si>
  <si>
    <t>530-177-311</t>
  </si>
  <si>
    <t>53B-176-121</t>
  </si>
  <si>
    <t>53B-177-121</t>
  </si>
  <si>
    <t>53B-185-121</t>
  </si>
  <si>
    <t>53B-192-311</t>
  </si>
  <si>
    <t>53B-193-311</t>
  </si>
  <si>
    <t>53C-174-180</t>
  </si>
  <si>
    <t>53C-174-211</t>
  </si>
  <si>
    <t>53C-181-312</t>
  </si>
  <si>
    <t>53C-181-418</t>
  </si>
  <si>
    <t>540-163-392</t>
  </si>
  <si>
    <t>540-165-392</t>
  </si>
  <si>
    <t>540-167-392</t>
  </si>
  <si>
    <t>540-169-221</t>
  </si>
  <si>
    <t>540-169-392</t>
  </si>
  <si>
    <t>540-171-192</t>
  </si>
  <si>
    <t>540-171-392</t>
  </si>
  <si>
    <t>540-171-462</t>
  </si>
  <si>
    <t>540-174-392</t>
  </si>
  <si>
    <t>540-177-126</t>
  </si>
  <si>
    <t>540-177-211</t>
  </si>
  <si>
    <t>540-177-221</t>
  </si>
  <si>
    <t>540-177-392</t>
  </si>
  <si>
    <t>540-177-411</t>
  </si>
  <si>
    <t>540-181-392</t>
  </si>
  <si>
    <t>540-183-331</t>
  </si>
  <si>
    <t>540-183-392</t>
  </si>
  <si>
    <t>540-184-392</t>
  </si>
  <si>
    <t>540-185-392</t>
  </si>
  <si>
    <t>540-185-461</t>
  </si>
  <si>
    <t>540-186-392</t>
  </si>
  <si>
    <t>54A-171-311</t>
  </si>
  <si>
    <t>54A-185-318</t>
  </si>
  <si>
    <t>550-167-192</t>
  </si>
  <si>
    <t>550-167-211</t>
  </si>
  <si>
    <t>550-167-221</t>
  </si>
  <si>
    <t>550-167-392</t>
  </si>
  <si>
    <t>550-171-188</t>
  </si>
  <si>
    <t>550-171-414</t>
  </si>
  <si>
    <t>550-171-422</t>
  </si>
  <si>
    <t>550-171-423</t>
  </si>
  <si>
    <t>550-171-461</t>
  </si>
  <si>
    <t>550-173-311</t>
  </si>
  <si>
    <t>550-176-121</t>
  </si>
  <si>
    <t>550-177-121</t>
  </si>
  <si>
    <t>550-177-211</t>
  </si>
  <si>
    <t>550-177-221</t>
  </si>
  <si>
    <t>550-177-311</t>
  </si>
  <si>
    <t>550-177-392</t>
  </si>
  <si>
    <t>550-177-411</t>
  </si>
  <si>
    <t>550-181-188</t>
  </si>
  <si>
    <t>550-185-126</t>
  </si>
  <si>
    <t>550-185-135</t>
  </si>
  <si>
    <t>550-185-142</t>
  </si>
  <si>
    <t>550-185-392</t>
  </si>
  <si>
    <t>550-186-126</t>
  </si>
  <si>
    <t>550-186-211</t>
  </si>
  <si>
    <t>550-186-221</t>
  </si>
  <si>
    <t>550-186-392</t>
  </si>
  <si>
    <t>550-186-411</t>
  </si>
  <si>
    <t>55A-171-146</t>
  </si>
  <si>
    <t>55A-171-180</t>
  </si>
  <si>
    <t>55A-171-311</t>
  </si>
  <si>
    <t>55A-172-121</t>
  </si>
  <si>
    <t>55A-172-146</t>
  </si>
  <si>
    <t>55B-141-180</t>
  </si>
  <si>
    <t>55B-169-131</t>
  </si>
  <si>
    <t>55B-171-126</t>
  </si>
  <si>
    <t>55B-171-211</t>
  </si>
  <si>
    <t>55B-171-312</t>
  </si>
  <si>
    <t>55B-171-418</t>
  </si>
  <si>
    <t>55B-173-317</t>
  </si>
  <si>
    <t>55B-174-311</t>
  </si>
  <si>
    <t>55B-183-411</t>
  </si>
  <si>
    <t>55B-203-180</t>
  </si>
  <si>
    <t>55B-203-211</t>
  </si>
  <si>
    <t>560-163-344</t>
  </si>
  <si>
    <t>560-171-146</t>
  </si>
  <si>
    <t>560-171-231</t>
  </si>
  <si>
    <t>560-177-126</t>
  </si>
  <si>
    <t>560-177-146</t>
  </si>
  <si>
    <t>560-177-211</t>
  </si>
  <si>
    <t>560-177-311</t>
  </si>
  <si>
    <t>560-177-333</t>
  </si>
  <si>
    <t>560-177-411</t>
  </si>
  <si>
    <t>560-181-125</t>
  </si>
  <si>
    <t>560-181-126</t>
  </si>
  <si>
    <t>560-181-131</t>
  </si>
  <si>
    <t>560-181-133</t>
  </si>
  <si>
    <t>560-181-151</t>
  </si>
  <si>
    <t>560-181-173</t>
  </si>
  <si>
    <t>570-165-392</t>
  </si>
  <si>
    <t>570-169-129_2</t>
  </si>
  <si>
    <t>570-169-131</t>
  </si>
  <si>
    <t>570-169-211</t>
  </si>
  <si>
    <t>570-169-221</t>
  </si>
  <si>
    <t>570-169-231</t>
  </si>
  <si>
    <t>570-169-392</t>
  </si>
  <si>
    <t>570-171-131</t>
  </si>
  <si>
    <t>570-171-311</t>
  </si>
  <si>
    <t>570-171-394</t>
  </si>
  <si>
    <t>570-171-472</t>
  </si>
  <si>
    <t>570-173-311</t>
  </si>
  <si>
    <t>570-174-180</t>
  </si>
  <si>
    <t>570-174-211</t>
  </si>
  <si>
    <t>570-176-126</t>
  </si>
  <si>
    <t>570-176-142</t>
  </si>
  <si>
    <t>570-176-171</t>
  </si>
  <si>
    <t>570-176-176</t>
  </si>
  <si>
    <t>570-176-196</t>
  </si>
  <si>
    <t>570-176-211</t>
  </si>
  <si>
    <t>570-176-221</t>
  </si>
  <si>
    <t>570-176-394</t>
  </si>
  <si>
    <t>570-176-411</t>
  </si>
  <si>
    <t>570-177-121</t>
  </si>
  <si>
    <t>570-177-211</t>
  </si>
  <si>
    <t>570-177-221</t>
  </si>
  <si>
    <t>570-177-394</t>
  </si>
  <si>
    <t>570-181-129_2</t>
  </si>
  <si>
    <t>570-181-142</t>
  </si>
  <si>
    <t>570-181-394</t>
  </si>
  <si>
    <t>570-181-472</t>
  </si>
  <si>
    <t>570-181-541</t>
  </si>
  <si>
    <t>570-185-142</t>
  </si>
  <si>
    <t>570-185-211</t>
  </si>
  <si>
    <t>570-185-221</t>
  </si>
  <si>
    <t>570-185-231</t>
  </si>
  <si>
    <t>570-186-131</t>
  </si>
  <si>
    <t>570-186-211</t>
  </si>
  <si>
    <t>570-186-221</t>
  </si>
  <si>
    <t>570-186-231</t>
  </si>
  <si>
    <t>570-205-311</t>
  </si>
  <si>
    <t>580-163-541</t>
  </si>
  <si>
    <t>580-170-392</t>
  </si>
  <si>
    <t>580-174-183</t>
  </si>
  <si>
    <t>580-174-211</t>
  </si>
  <si>
    <t>580-174-221</t>
  </si>
  <si>
    <t>580-176-392</t>
  </si>
  <si>
    <t>580-177-392</t>
  </si>
  <si>
    <t>580-177-411</t>
  </si>
  <si>
    <t>580-177-462</t>
  </si>
  <si>
    <t>580-181-418</t>
  </si>
  <si>
    <t>590-163-394</t>
  </si>
  <si>
    <t>590-165-394</t>
  </si>
  <si>
    <t>590-166-394</t>
  </si>
  <si>
    <t>590-167-199</t>
  </si>
  <si>
    <t>590-167-231</t>
  </si>
  <si>
    <t>590-167-394</t>
  </si>
  <si>
    <t>590-169-394</t>
  </si>
  <si>
    <t>590-170-199</t>
  </si>
  <si>
    <t>590-170-394</t>
  </si>
  <si>
    <t>590-171-192</t>
  </si>
  <si>
    <t>590-171-394</t>
  </si>
  <si>
    <t>590-171-472</t>
  </si>
  <si>
    <t>590-177-121</t>
  </si>
  <si>
    <t>590-177-146</t>
  </si>
  <si>
    <t>590-177-211</t>
  </si>
  <si>
    <t>590-177-221</t>
  </si>
  <si>
    <t>590-177-394</t>
  </si>
  <si>
    <t>590-181-114</t>
  </si>
  <si>
    <t>590-181-196</t>
  </si>
  <si>
    <t>590-181-394</t>
  </si>
  <si>
    <t>590-181-459</t>
  </si>
  <si>
    <t>590-184-333</t>
  </si>
  <si>
    <t>590-184-394</t>
  </si>
  <si>
    <t>590-186-312</t>
  </si>
  <si>
    <t>590-186-392</t>
  </si>
  <si>
    <t>600-169-180</t>
  </si>
  <si>
    <t>600-170-121</t>
  </si>
  <si>
    <t>600-176-121</t>
  </si>
  <si>
    <t>600-176-131</t>
  </si>
  <si>
    <t>600-176-135</t>
  </si>
  <si>
    <t>600-176-142</t>
  </si>
  <si>
    <t>600-176-151</t>
  </si>
  <si>
    <t>600-176-211</t>
  </si>
  <si>
    <t>600-176-221</t>
  </si>
  <si>
    <t>600-176-232</t>
  </si>
  <si>
    <t>600-176-392</t>
  </si>
  <si>
    <t>600-177-121</t>
  </si>
  <si>
    <t>600-177-211</t>
  </si>
  <si>
    <t>600-177-221</t>
  </si>
  <si>
    <t>600-177-232</t>
  </si>
  <si>
    <t>600-177-392</t>
  </si>
  <si>
    <t>600-181-192</t>
  </si>
  <si>
    <t>60B-140-418</t>
  </si>
  <si>
    <t>60B-163-173</t>
  </si>
  <si>
    <t>60B-163-411</t>
  </si>
  <si>
    <t>60B-165-418</t>
  </si>
  <si>
    <t>60B-166-418</t>
  </si>
  <si>
    <t>60B-169-192</t>
  </si>
  <si>
    <t>60B-169-211</t>
  </si>
  <si>
    <t>60B-169-311</t>
  </si>
  <si>
    <t>60B-170-311</t>
  </si>
  <si>
    <t>60B-170-411</t>
  </si>
  <si>
    <t>60B-171-325</t>
  </si>
  <si>
    <t>60B-171-411</t>
  </si>
  <si>
    <t>60B-176-311</t>
  </si>
  <si>
    <t>60B-177-311</t>
  </si>
  <si>
    <t>60B-181-131</t>
  </si>
  <si>
    <t>60B-181-142</t>
  </si>
  <si>
    <t>60B-183-331</t>
  </si>
  <si>
    <t>60B-184-331</t>
  </si>
  <si>
    <t>60I-176-121</t>
  </si>
  <si>
    <t>60I-176-171</t>
  </si>
  <si>
    <t>60I-176-211</t>
  </si>
  <si>
    <t>60I-176-333</t>
  </si>
  <si>
    <t>60J-182-148</t>
  </si>
  <si>
    <t>60J-182-180</t>
  </si>
  <si>
    <t>60J-182-211</t>
  </si>
  <si>
    <t>60J-182-221</t>
  </si>
  <si>
    <t>60L-169-131</t>
  </si>
  <si>
    <t>60L-169-211</t>
  </si>
  <si>
    <t>60L-170-142</t>
  </si>
  <si>
    <t>60L-170-211</t>
  </si>
  <si>
    <t>60L-171-141</t>
  </si>
  <si>
    <t>60L-171-221</t>
  </si>
  <si>
    <t>60L-173-317</t>
  </si>
  <si>
    <t>60N-171-126</t>
  </si>
  <si>
    <t>60N-171-311</t>
  </si>
  <si>
    <t>60N-171-343</t>
  </si>
  <si>
    <t>60P-171-198</t>
  </si>
  <si>
    <t>60P-171-418</t>
  </si>
  <si>
    <t>60P-181-327</t>
  </si>
  <si>
    <t>60Q-181-151</t>
  </si>
  <si>
    <t>60Q-181-411</t>
  </si>
  <si>
    <t>60S-173-311</t>
  </si>
  <si>
    <t>60S-185-180</t>
  </si>
  <si>
    <t>60S-185-211</t>
  </si>
  <si>
    <t>60U-171-461</t>
  </si>
  <si>
    <t>60U-181-461</t>
  </si>
  <si>
    <t>610-163-394</t>
  </si>
  <si>
    <t>610-163-472</t>
  </si>
  <si>
    <t>610-167-394</t>
  </si>
  <si>
    <t>610-169-394</t>
  </si>
  <si>
    <t>610-171-394</t>
  </si>
  <si>
    <t>610-171-472</t>
  </si>
  <si>
    <t>610-176-126</t>
  </si>
  <si>
    <t>610-176-211</t>
  </si>
  <si>
    <t>610-176-394</t>
  </si>
  <si>
    <t>610-176-411</t>
  </si>
  <si>
    <t>610-176-423</t>
  </si>
  <si>
    <t>610-176-424</t>
  </si>
  <si>
    <t>610-177-126</t>
  </si>
  <si>
    <t>610-177-418</t>
  </si>
  <si>
    <t>610-177-423</t>
  </si>
  <si>
    <t>610-177-424</t>
  </si>
  <si>
    <t>610-177-459</t>
  </si>
  <si>
    <t>610-178-394</t>
  </si>
  <si>
    <t>610-181-394</t>
  </si>
  <si>
    <t>61L-171-173</t>
  </si>
  <si>
    <t>61M-163-311</t>
  </si>
  <si>
    <t>61M-165-418</t>
  </si>
  <si>
    <t>61M-167-192</t>
  </si>
  <si>
    <t>61M-167-211</t>
  </si>
  <si>
    <t>61M-167-411</t>
  </si>
  <si>
    <t>61M-171-131</t>
  </si>
  <si>
    <t>61M-185-411</t>
  </si>
  <si>
    <t>61P-170-142</t>
  </si>
  <si>
    <t>61P-170-211</t>
  </si>
  <si>
    <t>61Q-171-126</t>
  </si>
  <si>
    <t>61Q-171-141</t>
  </si>
  <si>
    <t>61Q-171-151</t>
  </si>
  <si>
    <t>61Q-171-178</t>
  </si>
  <si>
    <t>61Q-176-121</t>
  </si>
  <si>
    <t>61Q-176-162</t>
  </si>
  <si>
    <t>61Q-176-211</t>
  </si>
  <si>
    <t>61Q-176-229</t>
  </si>
  <si>
    <t>61Q-176-231</t>
  </si>
  <si>
    <t>61Q-177-121</t>
  </si>
  <si>
    <t>61Q-177-211</t>
  </si>
  <si>
    <t>61Q-177-229</t>
  </si>
  <si>
    <t>61Q-177-231</t>
  </si>
  <si>
    <t>61Q-185-311</t>
  </si>
  <si>
    <t>61R-170-392</t>
  </si>
  <si>
    <t>61R-170-411</t>
  </si>
  <si>
    <t>61R-181-143</t>
  </si>
  <si>
    <t>61R-181-231</t>
  </si>
  <si>
    <t>61R-181-233</t>
  </si>
  <si>
    <t>61R-181-234</t>
  </si>
  <si>
    <t>61R-181-235</t>
  </si>
  <si>
    <t>61T-170-198</t>
  </si>
  <si>
    <t>61T-183-411</t>
  </si>
  <si>
    <t>61T-192-311</t>
  </si>
  <si>
    <t>61T-193-311</t>
  </si>
  <si>
    <t>61V-171-126</t>
  </si>
  <si>
    <t>61V-171-411</t>
  </si>
  <si>
    <t>61W-176-121</t>
  </si>
  <si>
    <t>61W-176-211</t>
  </si>
  <si>
    <t>61Y-170-121</t>
  </si>
  <si>
    <t>61Y-171-126</t>
  </si>
  <si>
    <t>61Y-171-331</t>
  </si>
  <si>
    <t>61Y-171-411</t>
  </si>
  <si>
    <t>61Y-171-418</t>
  </si>
  <si>
    <t>61Y-171-462</t>
  </si>
  <si>
    <t>61Y-174-311</t>
  </si>
  <si>
    <t>620-163-394</t>
  </si>
  <si>
    <t>620-163-472</t>
  </si>
  <si>
    <t>620-165-418</t>
  </si>
  <si>
    <t>620-166-418</t>
  </si>
  <si>
    <t>620-170-198</t>
  </si>
  <si>
    <t>620-170-211</t>
  </si>
  <si>
    <t>620-170-221</t>
  </si>
  <si>
    <t>620-171-394</t>
  </si>
  <si>
    <t>620-177-198</t>
  </si>
  <si>
    <t>620-177-211</t>
  </si>
  <si>
    <t>620-181-171</t>
  </si>
  <si>
    <t>620-181-172</t>
  </si>
  <si>
    <t>620-181-198</t>
  </si>
  <si>
    <t>620-181-394</t>
  </si>
  <si>
    <t>620-181-423</t>
  </si>
  <si>
    <t>62A-170-198</t>
  </si>
  <si>
    <t>62J-176-121</t>
  </si>
  <si>
    <t>62J-176-162</t>
  </si>
  <si>
    <t>62J-176-211</t>
  </si>
  <si>
    <t>62J-176-229</t>
  </si>
  <si>
    <t>62J-176-231</t>
  </si>
  <si>
    <t>62J-185-311</t>
  </si>
  <si>
    <t>630-170-311</t>
  </si>
  <si>
    <t>630-177-192</t>
  </si>
  <si>
    <t>630-177-211</t>
  </si>
  <si>
    <t>630-177-221</t>
  </si>
  <si>
    <t>630-177-332</t>
  </si>
  <si>
    <t>630-177-333</t>
  </si>
  <si>
    <t>63A-192-311</t>
  </si>
  <si>
    <t>63B-173-317</t>
  </si>
  <si>
    <t>63B-185-121</t>
  </si>
  <si>
    <t>63B-185-211</t>
  </si>
  <si>
    <t>640-163-198</t>
  </si>
  <si>
    <t>640-170-198</t>
  </si>
  <si>
    <t>640-170-211</t>
  </si>
  <si>
    <t>640-170-221</t>
  </si>
  <si>
    <t>640-170-392</t>
  </si>
  <si>
    <t>640-170-411</t>
  </si>
  <si>
    <t>640-171-198</t>
  </si>
  <si>
    <t>640-173-317</t>
  </si>
  <si>
    <t>640-176-198</t>
  </si>
  <si>
    <t>640-176-211</t>
  </si>
  <si>
    <t>640-176-221</t>
  </si>
  <si>
    <t>640-177-198</t>
  </si>
  <si>
    <t>640-177-211</t>
  </si>
  <si>
    <t>640-177-221</t>
  </si>
  <si>
    <t>640-177-333</t>
  </si>
  <si>
    <t>640-177-418</t>
  </si>
  <si>
    <t>640-181-462</t>
  </si>
  <si>
    <t>640-183-192</t>
  </si>
  <si>
    <t>640-183-211</t>
  </si>
  <si>
    <t>640-183-221</t>
  </si>
  <si>
    <t>640-183-392</t>
  </si>
  <si>
    <t>640-184-411</t>
  </si>
  <si>
    <t>640-185-162</t>
  </si>
  <si>
    <t>640-185-192</t>
  </si>
  <si>
    <t>640-185-221</t>
  </si>
  <si>
    <t>640-185-311</t>
  </si>
  <si>
    <t>64A-171-311</t>
  </si>
  <si>
    <t>650-163-394</t>
  </si>
  <si>
    <t>650-166-392</t>
  </si>
  <si>
    <t>650-171-394</t>
  </si>
  <si>
    <t>650-177-392</t>
  </si>
  <si>
    <t>650-177-462</t>
  </si>
  <si>
    <t>650-181-126</t>
  </si>
  <si>
    <t>650-181-131</t>
  </si>
  <si>
    <t>650-181-142</t>
  </si>
  <si>
    <t>650-181-394</t>
  </si>
  <si>
    <t>650-183-311</t>
  </si>
  <si>
    <t>650-183-392</t>
  </si>
  <si>
    <t>650-185-392</t>
  </si>
  <si>
    <t>650-186-392</t>
  </si>
  <si>
    <t>65A-181-312</t>
  </si>
  <si>
    <t>65B-185-121</t>
  </si>
  <si>
    <t>65B-185-211</t>
  </si>
  <si>
    <t>65B-185-221</t>
  </si>
  <si>
    <t>65B-185-231</t>
  </si>
  <si>
    <t>65B-185-318</t>
  </si>
  <si>
    <t>65D-182-462</t>
  </si>
  <si>
    <t>65G-171-151</t>
  </si>
  <si>
    <t>65G-171-373</t>
  </si>
  <si>
    <t>65G-171-418</t>
  </si>
  <si>
    <t>65G-174-180</t>
  </si>
  <si>
    <t>65G-174-211</t>
  </si>
  <si>
    <t>65G-176-121</t>
  </si>
  <si>
    <t>65G-181-311</t>
  </si>
  <si>
    <t>65G-181-373</t>
  </si>
  <si>
    <t>660-163-394</t>
  </si>
  <si>
    <t>660-163-472</t>
  </si>
  <si>
    <t>660-169-131</t>
  </si>
  <si>
    <t>660-169-211</t>
  </si>
  <si>
    <t>660-169-221</t>
  </si>
  <si>
    <t>660-169-231</t>
  </si>
  <si>
    <t>660-171-173</t>
  </si>
  <si>
    <t>660-171-394</t>
  </si>
  <si>
    <t>660-171-423</t>
  </si>
  <si>
    <t>660-171-451</t>
  </si>
  <si>
    <t>660-176-142</t>
  </si>
  <si>
    <t>660-176-211</t>
  </si>
  <si>
    <t>660-176-394</t>
  </si>
  <si>
    <t>660-177-131</t>
  </si>
  <si>
    <t>660-177-192</t>
  </si>
  <si>
    <t>660-177-211</t>
  </si>
  <si>
    <t>660-177-312</t>
  </si>
  <si>
    <t>660-177-394</t>
  </si>
  <si>
    <t>660-177-411</t>
  </si>
  <si>
    <t>660-178-394</t>
  </si>
  <si>
    <t>660-181-121</t>
  </si>
  <si>
    <t>660-181-124</t>
  </si>
  <si>
    <t>660-181-126</t>
  </si>
  <si>
    <t>660-181-135</t>
  </si>
  <si>
    <t>660-181-141</t>
  </si>
  <si>
    <t>660-181-142</t>
  </si>
  <si>
    <t>660-181-146</t>
  </si>
  <si>
    <t>660-181-171</t>
  </si>
  <si>
    <t>660-181-174</t>
  </si>
  <si>
    <t>660-181-176</t>
  </si>
  <si>
    <t>660-181-177</t>
  </si>
  <si>
    <t>660-181-180</t>
  </si>
  <si>
    <t>660-181-311</t>
  </si>
  <si>
    <t>660-181-331</t>
  </si>
  <si>
    <t>660-181-394</t>
  </si>
  <si>
    <t>660-184-394</t>
  </si>
  <si>
    <t>660-185-121</t>
  </si>
  <si>
    <t>660-185-131</t>
  </si>
  <si>
    <t>660-185-141</t>
  </si>
  <si>
    <t>660-185-147</t>
  </si>
  <si>
    <t>660-185-211</t>
  </si>
  <si>
    <t>660-185-392</t>
  </si>
  <si>
    <t>66A-169-131</t>
  </si>
  <si>
    <t>66A-169-211</t>
  </si>
  <si>
    <t>66A-170-143</t>
  </si>
  <si>
    <t>66A-170-211</t>
  </si>
  <si>
    <t>66A-173-317</t>
  </si>
  <si>
    <t>66A-185-121</t>
  </si>
  <si>
    <t>66A-185-211</t>
  </si>
  <si>
    <t>66A-185-221</t>
  </si>
  <si>
    <t>66A-185-231</t>
  </si>
  <si>
    <t>670-165-394</t>
  </si>
  <si>
    <t>670-167-394</t>
  </si>
  <si>
    <t>670-169-394</t>
  </si>
  <si>
    <t>670-170-394</t>
  </si>
  <si>
    <t>670-171-129_2</t>
  </si>
  <si>
    <t>670-171-181</t>
  </si>
  <si>
    <t>670-171-394</t>
  </si>
  <si>
    <t>670-171-461</t>
  </si>
  <si>
    <t>670-176-394</t>
  </si>
  <si>
    <t>670-176-411</t>
  </si>
  <si>
    <t>670-177-171</t>
  </si>
  <si>
    <t>670-177-192</t>
  </si>
  <si>
    <t>670-177-198</t>
  </si>
  <si>
    <t>670-177-211</t>
  </si>
  <si>
    <t>670-177-221</t>
  </si>
  <si>
    <t>670-177-394</t>
  </si>
  <si>
    <t>670-177-418</t>
  </si>
  <si>
    <t>670-178-394</t>
  </si>
  <si>
    <t>670-181-394</t>
  </si>
  <si>
    <t>670-183-331</t>
  </si>
  <si>
    <t>670-183-394</t>
  </si>
  <si>
    <t>670-184-181</t>
  </si>
  <si>
    <t>670-184-394</t>
  </si>
  <si>
    <t>67B-171-148</t>
  </si>
  <si>
    <t>67B-171-211</t>
  </si>
  <si>
    <t>67B-171-221</t>
  </si>
  <si>
    <t>67B-174-183</t>
  </si>
  <si>
    <t>67B-181-148</t>
  </si>
  <si>
    <t>680-163-394</t>
  </si>
  <si>
    <t>680-165-394</t>
  </si>
  <si>
    <t>680-170-142</t>
  </si>
  <si>
    <t>680-171-394</t>
  </si>
  <si>
    <t>680-174-180</t>
  </si>
  <si>
    <t>680-174-211</t>
  </si>
  <si>
    <t>680-177-171</t>
  </si>
  <si>
    <t>680-177-192</t>
  </si>
  <si>
    <t>680-177-211</t>
  </si>
  <si>
    <t>680-177-221</t>
  </si>
  <si>
    <t>680-177-333</t>
  </si>
  <si>
    <t>680-177-459</t>
  </si>
  <si>
    <t>680-181-171</t>
  </si>
  <si>
    <t>680-181-331</t>
  </si>
  <si>
    <t>680-181-394</t>
  </si>
  <si>
    <t>681-167-142</t>
  </si>
  <si>
    <t>681-167-211</t>
  </si>
  <si>
    <t>681-167-221</t>
  </si>
  <si>
    <t>681-169-311</t>
  </si>
  <si>
    <t>681-169-394</t>
  </si>
  <si>
    <t>681-171-394</t>
  </si>
  <si>
    <t>681-174-394</t>
  </si>
  <si>
    <t>681-176-121</t>
  </si>
  <si>
    <t>681-176-131</t>
  </si>
  <si>
    <t>681-176-142</t>
  </si>
  <si>
    <t>681-176-211</t>
  </si>
  <si>
    <t>681-176-221</t>
  </si>
  <si>
    <t>681-181-162</t>
  </si>
  <si>
    <t>681-181-394</t>
  </si>
  <si>
    <t>68A-137-399</t>
  </si>
  <si>
    <t>68C-121-399</t>
  </si>
  <si>
    <t>690-170-392</t>
  </si>
  <si>
    <t>690-174-180</t>
  </si>
  <si>
    <t>690-174-211</t>
  </si>
  <si>
    <t>690-176-126</t>
  </si>
  <si>
    <t>690-176-142</t>
  </si>
  <si>
    <t>690-176-211</t>
  </si>
  <si>
    <t>690-176-221</t>
  </si>
  <si>
    <t>690-177-126</t>
  </si>
  <si>
    <t>690-177-211</t>
  </si>
  <si>
    <t>690-177-221</t>
  </si>
  <si>
    <t>690-177-392</t>
  </si>
  <si>
    <t>690-181-392</t>
  </si>
  <si>
    <t>690-183-392</t>
  </si>
  <si>
    <t>69A-176-121</t>
  </si>
  <si>
    <t>69A-176-211</t>
  </si>
  <si>
    <t>69A-176-221</t>
  </si>
  <si>
    <t>69A-177-192</t>
  </si>
  <si>
    <t>69A-177-211</t>
  </si>
  <si>
    <t>69A-177-221</t>
  </si>
  <si>
    <t>69A-177-332</t>
  </si>
  <si>
    <t>69A-177-333</t>
  </si>
  <si>
    <t>69A-181-121</t>
  </si>
  <si>
    <t>69A-181-129_2</t>
  </si>
  <si>
    <t>69A-181-131</t>
  </si>
  <si>
    <t>69A-181-162</t>
  </si>
  <si>
    <t>69A-181-171</t>
  </si>
  <si>
    <t>69A-181-172</t>
  </si>
  <si>
    <t>69A-181-173</t>
  </si>
  <si>
    <t>69A-181-192</t>
  </si>
  <si>
    <t>700-163-394</t>
  </si>
  <si>
    <t>700-165-392</t>
  </si>
  <si>
    <t>700-167-392</t>
  </si>
  <si>
    <t>700-170-121</t>
  </si>
  <si>
    <t>700-170-129_2</t>
  </si>
  <si>
    <t>700-170-221</t>
  </si>
  <si>
    <t>700-170-394</t>
  </si>
  <si>
    <t>700-170-411</t>
  </si>
  <si>
    <t>700-171-196</t>
  </si>
  <si>
    <t>700-176-124</t>
  </si>
  <si>
    <t>700-176-126</t>
  </si>
  <si>
    <t>700-176-129_2</t>
  </si>
  <si>
    <t>700-176-146</t>
  </si>
  <si>
    <t>700-176-211</t>
  </si>
  <si>
    <t>700-176-221</t>
  </si>
  <si>
    <t>700-176-392</t>
  </si>
  <si>
    <t>700-177-121</t>
  </si>
  <si>
    <t>700-177-126</t>
  </si>
  <si>
    <t>700-177-129_2</t>
  </si>
  <si>
    <t>700-177-211</t>
  </si>
  <si>
    <t>700-177-221</t>
  </si>
  <si>
    <t>700-177-392</t>
  </si>
  <si>
    <t>700-177-411</t>
  </si>
  <si>
    <t>700-181-116</t>
  </si>
  <si>
    <t>700-181-124</t>
  </si>
  <si>
    <t>700-181-126</t>
  </si>
  <si>
    <t>700-181-142</t>
  </si>
  <si>
    <t>700-183-131</t>
  </si>
  <si>
    <t>700-183-211</t>
  </si>
  <si>
    <t>700-183-221</t>
  </si>
  <si>
    <t>700-183-392</t>
  </si>
  <si>
    <t>70A-183-344</t>
  </si>
  <si>
    <t>70A-185-211</t>
  </si>
  <si>
    <t>70A-185-221</t>
  </si>
  <si>
    <t>70A-203-211</t>
  </si>
  <si>
    <t>710-165-392</t>
  </si>
  <si>
    <t>710-169-180</t>
  </si>
  <si>
    <t>710-169-392</t>
  </si>
  <si>
    <t>710-170-126</t>
  </si>
  <si>
    <t>710-170-143</t>
  </si>
  <si>
    <t>710-170-211</t>
  </si>
  <si>
    <t>710-171-151</t>
  </si>
  <si>
    <t>710-171-162</t>
  </si>
  <si>
    <t>710-171-311</t>
  </si>
  <si>
    <t>710-171-392</t>
  </si>
  <si>
    <t>710-171-423</t>
  </si>
  <si>
    <t>710-176-126</t>
  </si>
  <si>
    <t>710-176-142</t>
  </si>
  <si>
    <t>710-176-171</t>
  </si>
  <si>
    <t>710-176-211</t>
  </si>
  <si>
    <t>710-176-221</t>
  </si>
  <si>
    <t>710-177-392</t>
  </si>
  <si>
    <t>710-181-312</t>
  </si>
  <si>
    <t>710-181-333</t>
  </si>
  <si>
    <t>710-181-351</t>
  </si>
  <si>
    <t>710-181-392</t>
  </si>
  <si>
    <t>710-185-126</t>
  </si>
  <si>
    <t>710-185-143</t>
  </si>
  <si>
    <t>710-185-180</t>
  </si>
  <si>
    <t>710-185-392</t>
  </si>
  <si>
    <t>710-187-392</t>
  </si>
  <si>
    <t>710-192-311</t>
  </si>
  <si>
    <t>720-167-142</t>
  </si>
  <si>
    <t>720-167-192</t>
  </si>
  <si>
    <t>720-167-211</t>
  </si>
  <si>
    <t>720-167-221</t>
  </si>
  <si>
    <t>720-176-198</t>
  </si>
  <si>
    <t>720-176-211</t>
  </si>
  <si>
    <t>720-176-221</t>
  </si>
  <si>
    <t>720-176-392</t>
  </si>
  <si>
    <t>720-184-192</t>
  </si>
  <si>
    <t>720-184-211</t>
  </si>
  <si>
    <t>720-184-221</t>
  </si>
  <si>
    <t>720-185-162</t>
  </si>
  <si>
    <t>720-186-392</t>
  </si>
  <si>
    <t>730-171-188</t>
  </si>
  <si>
    <t>730-176-198</t>
  </si>
  <si>
    <t>730-176-211</t>
  </si>
  <si>
    <t>730-176-221</t>
  </si>
  <si>
    <t>730-177-198</t>
  </si>
  <si>
    <t>730-177-211</t>
  </si>
  <si>
    <t>730-177-221</t>
  </si>
  <si>
    <t>730-177-331</t>
  </si>
  <si>
    <t>730-177-411</t>
  </si>
  <si>
    <t>730-177-418</t>
  </si>
  <si>
    <t>730-186-392</t>
  </si>
  <si>
    <t>73A-171-311</t>
  </si>
  <si>
    <t>73B-167-311</t>
  </si>
  <si>
    <t>73B-167-317</t>
  </si>
  <si>
    <t>73B-172-142</t>
  </si>
  <si>
    <t>73B-172-317</t>
  </si>
  <si>
    <t>73B-182-121</t>
  </si>
  <si>
    <t>740-163-394</t>
  </si>
  <si>
    <t>740-166-394</t>
  </si>
  <si>
    <t>740-167-394</t>
  </si>
  <si>
    <t>740-169-394</t>
  </si>
  <si>
    <t>740-170-394</t>
  </si>
  <si>
    <t>740-171-198</t>
  </si>
  <si>
    <t>740-171-394</t>
  </si>
  <si>
    <t>740-177-198</t>
  </si>
  <si>
    <t>740-177-211</t>
  </si>
  <si>
    <t>740-177-221</t>
  </si>
  <si>
    <t>740-177-394</t>
  </si>
  <si>
    <t>740-177-411</t>
  </si>
  <si>
    <t>740-181-145</t>
  </si>
  <si>
    <t>740-181-198</t>
  </si>
  <si>
    <t>740-181-394</t>
  </si>
  <si>
    <t>740-186-311</t>
  </si>
  <si>
    <t>74C-181-325</t>
  </si>
  <si>
    <t>74Z-171-135</t>
  </si>
  <si>
    <t>750-163-394</t>
  </si>
  <si>
    <t>750-169-129_2</t>
  </si>
  <si>
    <t>750-169-131</t>
  </si>
  <si>
    <t>750-169-211</t>
  </si>
  <si>
    <t>750-169-221</t>
  </si>
  <si>
    <t>750-169-231</t>
  </si>
  <si>
    <t>750-169-394</t>
  </si>
  <si>
    <t>750-171-523</t>
  </si>
  <si>
    <t>750-176-392</t>
  </si>
  <si>
    <t>750-176-411</t>
  </si>
  <si>
    <t>750-181-192</t>
  </si>
  <si>
    <t>750-181-198</t>
  </si>
  <si>
    <t>760-165-394</t>
  </si>
  <si>
    <t>760-165-418</t>
  </si>
  <si>
    <t>760-167-392</t>
  </si>
  <si>
    <t>760-169-131</t>
  </si>
  <si>
    <t>760-169-211</t>
  </si>
  <si>
    <t>760-169-221</t>
  </si>
  <si>
    <t>760-169-394</t>
  </si>
  <si>
    <t>760-170-129_2</t>
  </si>
  <si>
    <t>760-170-394</t>
  </si>
  <si>
    <t>760-171-129_1</t>
  </si>
  <si>
    <t>760-171-394</t>
  </si>
  <si>
    <t>760-174-183</t>
  </si>
  <si>
    <t>760-174-211</t>
  </si>
  <si>
    <t>760-174-221</t>
  </si>
  <si>
    <t>760-174-394</t>
  </si>
  <si>
    <t>760-176-116</t>
  </si>
  <si>
    <t>760-176-121</t>
  </si>
  <si>
    <t>760-176-135</t>
  </si>
  <si>
    <t>760-176-171</t>
  </si>
  <si>
    <t>760-176-192</t>
  </si>
  <si>
    <t>760-176-211</t>
  </si>
  <si>
    <t>760-176-221</t>
  </si>
  <si>
    <t>760-176-312</t>
  </si>
  <si>
    <t>760-176-314</t>
  </si>
  <si>
    <t>760-176-333</t>
  </si>
  <si>
    <t>760-176-394</t>
  </si>
  <si>
    <t>760-176-459</t>
  </si>
  <si>
    <t>760-177-121</t>
  </si>
  <si>
    <t>760-177-131</t>
  </si>
  <si>
    <t>760-177-151</t>
  </si>
  <si>
    <t>760-177-171</t>
  </si>
  <si>
    <t>760-177-211</t>
  </si>
  <si>
    <t>760-177-221</t>
  </si>
  <si>
    <t>760-177-331</t>
  </si>
  <si>
    <t>760-177-333</t>
  </si>
  <si>
    <t>760-177-394</t>
  </si>
  <si>
    <t>760-177-459</t>
  </si>
  <si>
    <t>760-181-113</t>
  </si>
  <si>
    <t>760-181-333</t>
  </si>
  <si>
    <t>760-181-351</t>
  </si>
  <si>
    <t>760-181-394</t>
  </si>
  <si>
    <t>760-184-311</t>
  </si>
  <si>
    <t>760-184-331</t>
  </si>
  <si>
    <t>760-184-394</t>
  </si>
  <si>
    <t>760-185-392</t>
  </si>
  <si>
    <t>760-186-392</t>
  </si>
  <si>
    <t>761-163-343</t>
  </si>
  <si>
    <t>761-163-394</t>
  </si>
  <si>
    <t>761-169-311</t>
  </si>
  <si>
    <t>761-170-129_2</t>
  </si>
  <si>
    <t>761-170-143</t>
  </si>
  <si>
    <t>761-170-181</t>
  </si>
  <si>
    <t>761-170-211</t>
  </si>
  <si>
    <t>761-170-221</t>
  </si>
  <si>
    <t>761-170-231</t>
  </si>
  <si>
    <t>761-170-234</t>
  </si>
  <si>
    <t>761-171-192</t>
  </si>
  <si>
    <t>761-171-394</t>
  </si>
  <si>
    <t>761-171-414</t>
  </si>
  <si>
    <t>761-171-472</t>
  </si>
  <si>
    <t>761-176-411</t>
  </si>
  <si>
    <t>761-177-411</t>
  </si>
  <si>
    <t>761-181-394</t>
  </si>
  <si>
    <t>761-183-331</t>
  </si>
  <si>
    <t>761-193-311</t>
  </si>
  <si>
    <t>76A-135-411</t>
  </si>
  <si>
    <t>76A-170-423</t>
  </si>
  <si>
    <t>76A-181-121</t>
  </si>
  <si>
    <t>76A-181-462</t>
  </si>
  <si>
    <t>76A-192-311</t>
  </si>
  <si>
    <t>76A-203-411</t>
  </si>
  <si>
    <t>770-163-232</t>
  </si>
  <si>
    <t>770-163-394</t>
  </si>
  <si>
    <t>770-167-121</t>
  </si>
  <si>
    <t>770-167-221</t>
  </si>
  <si>
    <t>770-169-232</t>
  </si>
  <si>
    <t>770-171-232</t>
  </si>
  <si>
    <t>770-171-394</t>
  </si>
  <si>
    <t>770-173-311</t>
  </si>
  <si>
    <t>770-176-411</t>
  </si>
  <si>
    <t>770-181-126</t>
  </si>
  <si>
    <t>770-181-131</t>
  </si>
  <si>
    <t>770-181-135</t>
  </si>
  <si>
    <t>770-181-142</t>
  </si>
  <si>
    <t>770-181-143</t>
  </si>
  <si>
    <t>770-181-149</t>
  </si>
  <si>
    <t>770-181-171</t>
  </si>
  <si>
    <t>770-181-181</t>
  </si>
  <si>
    <t>770-181-191</t>
  </si>
  <si>
    <t>770-181-192</t>
  </si>
  <si>
    <t>770-181-198</t>
  </si>
  <si>
    <t>770-181-232</t>
  </si>
  <si>
    <t>770-181-311</t>
  </si>
  <si>
    <t>770-181-394</t>
  </si>
  <si>
    <t>770-181-411</t>
  </si>
  <si>
    <t>770-183-312</t>
  </si>
  <si>
    <t>770-185-232</t>
  </si>
  <si>
    <t>770-185-392</t>
  </si>
  <si>
    <t>770-186-142</t>
  </si>
  <si>
    <t>770-186-211</t>
  </si>
  <si>
    <t>770-186-221</t>
  </si>
  <si>
    <t>770-186-231</t>
  </si>
  <si>
    <t>770-186-232</t>
  </si>
  <si>
    <t>770-186-392</t>
  </si>
  <si>
    <t>780-163-198</t>
  </si>
  <si>
    <t>780-163-394</t>
  </si>
  <si>
    <t>780-163-461</t>
  </si>
  <si>
    <t>780-169-131</t>
  </si>
  <si>
    <t>780-169-211</t>
  </si>
  <si>
    <t>780-169-221</t>
  </si>
  <si>
    <t>780-169-231</t>
  </si>
  <si>
    <t>780-170-198</t>
  </si>
  <si>
    <t>780-170-221</t>
  </si>
  <si>
    <t>780-170-394</t>
  </si>
  <si>
    <t>780-171-198</t>
  </si>
  <si>
    <t>780-171-394</t>
  </si>
  <si>
    <t>780-174-183</t>
  </si>
  <si>
    <t>780-174-211</t>
  </si>
  <si>
    <t>780-174-221</t>
  </si>
  <si>
    <t>780-177-198</t>
  </si>
  <si>
    <t>780-177-211</t>
  </si>
  <si>
    <t>780-177-221</t>
  </si>
  <si>
    <t>780-177-311</t>
  </si>
  <si>
    <t>780-181-541</t>
  </si>
  <si>
    <t>780-183-331</t>
  </si>
  <si>
    <t>780-184-312</t>
  </si>
  <si>
    <t>780-192-311</t>
  </si>
  <si>
    <t>78C-171-121</t>
  </si>
  <si>
    <t>78C-171-196</t>
  </si>
  <si>
    <t>78C-171-197</t>
  </si>
  <si>
    <t>78C-171-211</t>
  </si>
  <si>
    <t>78C-171-411</t>
  </si>
  <si>
    <t>790-167-145</t>
  </si>
  <si>
    <t>790-169-146</t>
  </si>
  <si>
    <t>790-169-191</t>
  </si>
  <si>
    <t>790-171-198</t>
  </si>
  <si>
    <t>790-176-147</t>
  </si>
  <si>
    <t>790-176-171</t>
  </si>
  <si>
    <t>790-176-173</t>
  </si>
  <si>
    <t>790-176-198</t>
  </si>
  <si>
    <t>790-176-211</t>
  </si>
  <si>
    <t>790-176-221</t>
  </si>
  <si>
    <t>790-176-392</t>
  </si>
  <si>
    <t>790-177-126</t>
  </si>
  <si>
    <t>790-177-171</t>
  </si>
  <si>
    <t>790-177-211</t>
  </si>
  <si>
    <t>790-177-221</t>
  </si>
  <si>
    <t>790-177-462</t>
  </si>
  <si>
    <t>790-181-121</t>
  </si>
  <si>
    <t>790-181-164</t>
  </si>
  <si>
    <t>790-181-192</t>
  </si>
  <si>
    <t>790-181-221</t>
  </si>
  <si>
    <t>790-181-231</t>
  </si>
  <si>
    <t>790-183-331</t>
  </si>
  <si>
    <t>790-183-392</t>
  </si>
  <si>
    <t>790-184-392</t>
  </si>
  <si>
    <t>790-184-411</t>
  </si>
  <si>
    <t>79A-172-461</t>
  </si>
  <si>
    <t>79Z-170-411</t>
  </si>
  <si>
    <t>79Z-176-411</t>
  </si>
  <si>
    <t>79Z-184-411</t>
  </si>
  <si>
    <t>800-163-472</t>
  </si>
  <si>
    <t>800-167-472</t>
  </si>
  <si>
    <t>800-170-121</t>
  </si>
  <si>
    <t>800-170-126</t>
  </si>
  <si>
    <t>800-170-211</t>
  </si>
  <si>
    <t>800-170-221</t>
  </si>
  <si>
    <t>800-171-180</t>
  </si>
  <si>
    <t>800-176-121</t>
  </si>
  <si>
    <t>800-176-126</t>
  </si>
  <si>
    <t>800-176-142</t>
  </si>
  <si>
    <t>800-176-171</t>
  </si>
  <si>
    <t>800-176-211</t>
  </si>
  <si>
    <t>800-176-221</t>
  </si>
  <si>
    <t>800-176-423</t>
  </si>
  <si>
    <t>800-177-126</t>
  </si>
  <si>
    <t>800-177-211</t>
  </si>
  <si>
    <t>800-177-221</t>
  </si>
  <si>
    <t>800-183-143</t>
  </si>
  <si>
    <t>800-183-311</t>
  </si>
  <si>
    <t>800-183-312</t>
  </si>
  <si>
    <t>800-184-192</t>
  </si>
  <si>
    <t>800-184-211</t>
  </si>
  <si>
    <t>800-184-221</t>
  </si>
  <si>
    <t>800-184-311</t>
  </si>
  <si>
    <t>810-163-394</t>
  </si>
  <si>
    <t>810-165-394</t>
  </si>
  <si>
    <t>810-167-394</t>
  </si>
  <si>
    <t>810-169-394</t>
  </si>
  <si>
    <t>810-170-394</t>
  </si>
  <si>
    <t>810-171-332</t>
  </si>
  <si>
    <t>810-171-394</t>
  </si>
  <si>
    <t>810-174-394</t>
  </si>
  <si>
    <t>810-176-333</t>
  </si>
  <si>
    <t>810-176-394</t>
  </si>
  <si>
    <t>810-176-411</t>
  </si>
  <si>
    <t>810-177-311</t>
  </si>
  <si>
    <t>810-177-333</t>
  </si>
  <si>
    <t>810-177-394</t>
  </si>
  <si>
    <t>810-177-411</t>
  </si>
  <si>
    <t>810-181-131</t>
  </si>
  <si>
    <t>810-181-146</t>
  </si>
  <si>
    <t>810-181-318</t>
  </si>
  <si>
    <t>810-181-394</t>
  </si>
  <si>
    <t>810-184-199</t>
  </si>
  <si>
    <t>810-184-332</t>
  </si>
  <si>
    <t>810-184-394</t>
  </si>
  <si>
    <t>810-184-411</t>
  </si>
  <si>
    <t>810-205-311</t>
  </si>
  <si>
    <t>81A-167-142</t>
  </si>
  <si>
    <t>81A-167-211</t>
  </si>
  <si>
    <t>81A-181-143</t>
  </si>
  <si>
    <t>81A-181-191</t>
  </si>
  <si>
    <t>81B-165-418</t>
  </si>
  <si>
    <t>820-163-394</t>
  </si>
  <si>
    <t>820-165-392</t>
  </si>
  <si>
    <t>820-167-311</t>
  </si>
  <si>
    <t>820-167-394</t>
  </si>
  <si>
    <t>820-167-411</t>
  </si>
  <si>
    <t>820-169-394</t>
  </si>
  <si>
    <t>820-170-394</t>
  </si>
  <si>
    <t>820-171-394</t>
  </si>
  <si>
    <t>820-173-311</t>
  </si>
  <si>
    <t>820-178-394</t>
  </si>
  <si>
    <t>820-178-418</t>
  </si>
  <si>
    <t>820-181-131</t>
  </si>
  <si>
    <t>820-181-171</t>
  </si>
  <si>
    <t>820-181-198</t>
  </si>
  <si>
    <t>820-181-199</t>
  </si>
  <si>
    <t>820-181-394</t>
  </si>
  <si>
    <t>820-181-423</t>
  </si>
  <si>
    <t>820-184-394</t>
  </si>
  <si>
    <t>821-174-392</t>
  </si>
  <si>
    <t>821-176-392</t>
  </si>
  <si>
    <t>821-177-126</t>
  </si>
  <si>
    <t>821-177-211</t>
  </si>
  <si>
    <t>821-177-221</t>
  </si>
  <si>
    <t>821-177-392</t>
  </si>
  <si>
    <t>821-178-392</t>
  </si>
  <si>
    <t>821-181-392</t>
  </si>
  <si>
    <t>830-163-394</t>
  </si>
  <si>
    <t>830-165-394</t>
  </si>
  <si>
    <t>830-166-394</t>
  </si>
  <si>
    <t>830-167-394</t>
  </si>
  <si>
    <t>830-169-192</t>
  </si>
  <si>
    <t>830-169-211</t>
  </si>
  <si>
    <t>830-169-221</t>
  </si>
  <si>
    <t>830-169-394</t>
  </si>
  <si>
    <t>830-170-171</t>
  </si>
  <si>
    <t>830-170-211</t>
  </si>
  <si>
    <t>830-170-221</t>
  </si>
  <si>
    <t>830-170-394</t>
  </si>
  <si>
    <t>830-171-198</t>
  </si>
  <si>
    <t>830-171-394</t>
  </si>
  <si>
    <t>830-176-192</t>
  </si>
  <si>
    <t>830-176-211</t>
  </si>
  <si>
    <t>830-176-221</t>
  </si>
  <si>
    <t>830-177-198</t>
  </si>
  <si>
    <t>830-177-211</t>
  </si>
  <si>
    <t>830-177-221</t>
  </si>
  <si>
    <t>830-177-394</t>
  </si>
  <si>
    <t>830-181-116</t>
  </si>
  <si>
    <t>830-181-394</t>
  </si>
  <si>
    <t>830-181-423</t>
  </si>
  <si>
    <t>830-183-394</t>
  </si>
  <si>
    <t>830-184-394</t>
  </si>
  <si>
    <t>830-185-392</t>
  </si>
  <si>
    <t>830-186-392</t>
  </si>
  <si>
    <t>840-176-333</t>
  </si>
  <si>
    <t>840-176-392</t>
  </si>
  <si>
    <t>840-176-411</t>
  </si>
  <si>
    <t>840-177-331</t>
  </si>
  <si>
    <t>840-177-392</t>
  </si>
  <si>
    <t>840-183-392</t>
  </si>
  <si>
    <t>840-183-411</t>
  </si>
  <si>
    <t>84B-170-418</t>
  </si>
  <si>
    <t>84B-172-121</t>
  </si>
  <si>
    <t>84B-172-211</t>
  </si>
  <si>
    <t>84B-172-221</t>
  </si>
  <si>
    <t>84B-172-324</t>
  </si>
  <si>
    <t>84B-185-462</t>
  </si>
  <si>
    <t>850-168-121</t>
  </si>
  <si>
    <t>850-174-183</t>
  </si>
  <si>
    <t>850-174-211</t>
  </si>
  <si>
    <t>850-174-221</t>
  </si>
  <si>
    <t>850-176-126</t>
  </si>
  <si>
    <t>850-176-131</t>
  </si>
  <si>
    <t>850-176-142</t>
  </si>
  <si>
    <t>850-176-171</t>
  </si>
  <si>
    <t>850-176-211</t>
  </si>
  <si>
    <t>850-176-221</t>
  </si>
  <si>
    <t>850-176-411</t>
  </si>
  <si>
    <t>850-177-126</t>
  </si>
  <si>
    <t>850-177-131</t>
  </si>
  <si>
    <t>850-177-211</t>
  </si>
  <si>
    <t>850-177-221</t>
  </si>
  <si>
    <t>850-177-411</t>
  </si>
  <si>
    <t>860-163-394</t>
  </si>
  <si>
    <t>860-167-121</t>
  </si>
  <si>
    <t>860-167-211</t>
  </si>
  <si>
    <t>860-167-411</t>
  </si>
  <si>
    <t>860-171-147</t>
  </si>
  <si>
    <t>860-171-394</t>
  </si>
  <si>
    <t>860-176-121</t>
  </si>
  <si>
    <t>860-176-131</t>
  </si>
  <si>
    <t>860-176-211</t>
  </si>
  <si>
    <t>860-181-121</t>
  </si>
  <si>
    <t>860-181-131</t>
  </si>
  <si>
    <t>860-181-141</t>
  </si>
  <si>
    <t>860-181-142</t>
  </si>
  <si>
    <t>860-181-146</t>
  </si>
  <si>
    <t>860-181-151</t>
  </si>
  <si>
    <t>860-181-171</t>
  </si>
  <si>
    <t>860-181-196</t>
  </si>
  <si>
    <t>860-181-312</t>
  </si>
  <si>
    <t>860-181-331</t>
  </si>
  <si>
    <t>860-181-394</t>
  </si>
  <si>
    <t>860-192-311</t>
  </si>
  <si>
    <t>861-170-171</t>
  </si>
  <si>
    <t>861-170-181</t>
  </si>
  <si>
    <t>861-170-211</t>
  </si>
  <si>
    <t>861-176-126</t>
  </si>
  <si>
    <t>861-176-173</t>
  </si>
  <si>
    <t>861-176-211</t>
  </si>
  <si>
    <t>861-176-221</t>
  </si>
  <si>
    <t>861-176-411</t>
  </si>
  <si>
    <t>861-177-126</t>
  </si>
  <si>
    <t>861-177-171</t>
  </si>
  <si>
    <t>861-177-211</t>
  </si>
  <si>
    <t>861-177-221</t>
  </si>
  <si>
    <t>861-177-351</t>
  </si>
  <si>
    <t>861-177-459</t>
  </si>
  <si>
    <t>862-176-392</t>
  </si>
  <si>
    <t>862-177-411</t>
  </si>
  <si>
    <t>862-181-171</t>
  </si>
  <si>
    <t>862-181-173</t>
  </si>
  <si>
    <t>862-181-198</t>
  </si>
  <si>
    <t>862-181-331</t>
  </si>
  <si>
    <t>862-181-392</t>
  </si>
  <si>
    <t>862-183-198</t>
  </si>
  <si>
    <t>862-183-221</t>
  </si>
  <si>
    <t>862-183-392</t>
  </si>
  <si>
    <t>862-184-392</t>
  </si>
  <si>
    <t>862-185-311</t>
  </si>
  <si>
    <t>862-186-392</t>
  </si>
  <si>
    <t>870-167-121</t>
  </si>
  <si>
    <t>870-167-142</t>
  </si>
  <si>
    <t>870-167-221</t>
  </si>
  <si>
    <t>870-168-192</t>
  </si>
  <si>
    <t>870-168-411</t>
  </si>
  <si>
    <t>870-169-392</t>
  </si>
  <si>
    <t>870-176-121</t>
  </si>
  <si>
    <t>870-176-211</t>
  </si>
  <si>
    <t>870-176-221</t>
  </si>
  <si>
    <t>870-176-392</t>
  </si>
  <si>
    <t>870-177-121</t>
  </si>
  <si>
    <t>870-177-211</t>
  </si>
  <si>
    <t>870-177-221</t>
  </si>
  <si>
    <t>870-177-392</t>
  </si>
  <si>
    <t>870-181-141</t>
  </si>
  <si>
    <t>870-181-198</t>
  </si>
  <si>
    <t>870-181-199</t>
  </si>
  <si>
    <t>870-181-392</t>
  </si>
  <si>
    <t>870-185-392</t>
  </si>
  <si>
    <t>870-185-411</t>
  </si>
  <si>
    <t>880-163-394</t>
  </si>
  <si>
    <t>880-167-392</t>
  </si>
  <si>
    <t>880-171-221</t>
  </si>
  <si>
    <t>880-171-392</t>
  </si>
  <si>
    <t>880-176-126</t>
  </si>
  <si>
    <t>880-176-211</t>
  </si>
  <si>
    <t>880-176-392</t>
  </si>
  <si>
    <t>880-177-392</t>
  </si>
  <si>
    <t>880-184-392</t>
  </si>
  <si>
    <t>880-205-311</t>
  </si>
  <si>
    <t>890-173-311</t>
  </si>
  <si>
    <t>890-176-192</t>
  </si>
  <si>
    <t>890-176-211</t>
  </si>
  <si>
    <t>890-176-333</t>
  </si>
  <si>
    <t>890-176-392</t>
  </si>
  <si>
    <t>890-176-411</t>
  </si>
  <si>
    <t>890-177-171</t>
  </si>
  <si>
    <t>890-177-211</t>
  </si>
  <si>
    <t>890-177-333</t>
  </si>
  <si>
    <t>890-177-392</t>
  </si>
  <si>
    <t>890-177-411</t>
  </si>
  <si>
    <t>890-192-311</t>
  </si>
  <si>
    <t>890-193-418</t>
  </si>
  <si>
    <t>900-140-311</t>
  </si>
  <si>
    <t>900-167-132</t>
  </si>
  <si>
    <t>900-167-142</t>
  </si>
  <si>
    <t>900-177-126</t>
  </si>
  <si>
    <t>900-177-135</t>
  </si>
  <si>
    <t>900-177-171</t>
  </si>
  <si>
    <t>900-177-211</t>
  </si>
  <si>
    <t>900-177-221</t>
  </si>
  <si>
    <t>900-177-418</t>
  </si>
  <si>
    <t>900-181-116</t>
  </si>
  <si>
    <t>900-181-126</t>
  </si>
  <si>
    <t>900-181-131</t>
  </si>
  <si>
    <t>900-181-135</t>
  </si>
  <si>
    <t>900-181-142</t>
  </si>
  <si>
    <t>900-181-144</t>
  </si>
  <si>
    <t>900-181-147</t>
  </si>
  <si>
    <t>900-181-151</t>
  </si>
  <si>
    <t>900-181-171</t>
  </si>
  <si>
    <t>900-181-180</t>
  </si>
  <si>
    <t>900-181-192</t>
  </si>
  <si>
    <t>900-181-198</t>
  </si>
  <si>
    <t>900-181-392</t>
  </si>
  <si>
    <t>900-205-148</t>
  </si>
  <si>
    <t>900-205-211</t>
  </si>
  <si>
    <t>90A-169-131</t>
  </si>
  <si>
    <t>90A-169-211</t>
  </si>
  <si>
    <t>90A-170-411</t>
  </si>
  <si>
    <t>90A-176-121</t>
  </si>
  <si>
    <t>90A-176-211</t>
  </si>
  <si>
    <t>90A-176-229</t>
  </si>
  <si>
    <t>90C-174-311</t>
  </si>
  <si>
    <t>90D-165-411</t>
  </si>
  <si>
    <t>90F-176-121</t>
  </si>
  <si>
    <t>90F-176-211</t>
  </si>
  <si>
    <t>90F-192-311</t>
  </si>
  <si>
    <t>90F-194-171</t>
  </si>
  <si>
    <t>910-169-192</t>
  </si>
  <si>
    <t>910-169-211</t>
  </si>
  <si>
    <t>910-169-221</t>
  </si>
  <si>
    <t>910-169-392</t>
  </si>
  <si>
    <t>910-171-142</t>
  </si>
  <si>
    <t>910-177-126</t>
  </si>
  <si>
    <t>910-177-211</t>
  </si>
  <si>
    <t>910-177-221</t>
  </si>
  <si>
    <t>910-177-392</t>
  </si>
  <si>
    <t>910-177-411</t>
  </si>
  <si>
    <t>910-181-126</t>
  </si>
  <si>
    <t>910-181-135</t>
  </si>
  <si>
    <t>910-181-147</t>
  </si>
  <si>
    <t>910-181-151</t>
  </si>
  <si>
    <t>910-181-171</t>
  </si>
  <si>
    <t>910-181-173</t>
  </si>
  <si>
    <t>910-181-192</t>
  </si>
  <si>
    <t>910-181-231</t>
  </si>
  <si>
    <t>910-181-319</t>
  </si>
  <si>
    <t>910-181-331</t>
  </si>
  <si>
    <t>910-186-392</t>
  </si>
  <si>
    <t>910-186-411</t>
  </si>
  <si>
    <t>91B-171-462</t>
  </si>
  <si>
    <t>91B-171-526</t>
  </si>
  <si>
    <t>91B-174-180</t>
  </si>
  <si>
    <t>91B-174-183</t>
  </si>
  <si>
    <t>91B-174-211</t>
  </si>
  <si>
    <t>91B-181-131</t>
  </si>
  <si>
    <t>91B-181-211</t>
  </si>
  <si>
    <t>91B-181-326</t>
  </si>
  <si>
    <t>920-163-462</t>
  </si>
  <si>
    <t>920-170-135</t>
  </si>
  <si>
    <t>920-170-142</t>
  </si>
  <si>
    <t>920-170-181</t>
  </si>
  <si>
    <t>920-170-231</t>
  </si>
  <si>
    <t>920-170-234</t>
  </si>
  <si>
    <t>920-174-180</t>
  </si>
  <si>
    <t>920-174-211</t>
  </si>
  <si>
    <t>920-177-311</t>
  </si>
  <si>
    <t>920-181-462</t>
  </si>
  <si>
    <t>92B-169-131</t>
  </si>
  <si>
    <t>92B-169-211</t>
  </si>
  <si>
    <t>92B-182-234</t>
  </si>
  <si>
    <t>92F-185-121</t>
  </si>
  <si>
    <t>92F-185-211</t>
  </si>
  <si>
    <t>92F-185-311</t>
  </si>
  <si>
    <t>92F-185-317</t>
  </si>
  <si>
    <t>92F-185-318</t>
  </si>
  <si>
    <t>92G-182-121</t>
  </si>
  <si>
    <t>92N-172-325</t>
  </si>
  <si>
    <t>92P-169-211</t>
  </si>
  <si>
    <t>92P-170-411</t>
  </si>
  <si>
    <t>92P-182-311</t>
  </si>
  <si>
    <t>92P-182-312</t>
  </si>
  <si>
    <t>92P-182-325</t>
  </si>
  <si>
    <t>92P-182-541</t>
  </si>
  <si>
    <t>92R-181-135</t>
  </si>
  <si>
    <t>92T-181-121</t>
  </si>
  <si>
    <t>92T-181-211</t>
  </si>
  <si>
    <t>92T-182-411</t>
  </si>
  <si>
    <t>92U-182-411</t>
  </si>
  <si>
    <t>92V-164-411</t>
  </si>
  <si>
    <t>92V-181-143</t>
  </si>
  <si>
    <t>92V-181-231</t>
  </si>
  <si>
    <t>92W-124-411</t>
  </si>
  <si>
    <t>92W-169-131</t>
  </si>
  <si>
    <t>92W-169-211</t>
  </si>
  <si>
    <t>92W-171-126</t>
  </si>
  <si>
    <t>92W-171-211</t>
  </si>
  <si>
    <t>92W-171-411</t>
  </si>
  <si>
    <t>92W-171-418</t>
  </si>
  <si>
    <t>92W-172-411</t>
  </si>
  <si>
    <t>92W-173-317</t>
  </si>
  <si>
    <t>92W-174-311</t>
  </si>
  <si>
    <t>92W-203-180</t>
  </si>
  <si>
    <t>92Y-170-411</t>
  </si>
  <si>
    <t>92Y-177-121</t>
  </si>
  <si>
    <t>92Y-177-211</t>
  </si>
  <si>
    <t>92Y-177-411</t>
  </si>
  <si>
    <t>930-169-131</t>
  </si>
  <si>
    <t>930-169-180</t>
  </si>
  <si>
    <t>930-169-181</t>
  </si>
  <si>
    <t>930-169-211</t>
  </si>
  <si>
    <t>930-169-221</t>
  </si>
  <si>
    <t>930-169-311</t>
  </si>
  <si>
    <t>930-171-198</t>
  </si>
  <si>
    <t>930-176-142</t>
  </si>
  <si>
    <t>930-176-198</t>
  </si>
  <si>
    <t>930-176-211</t>
  </si>
  <si>
    <t>930-176-221</t>
  </si>
  <si>
    <t>930-176-311</t>
  </si>
  <si>
    <t>930-177-126</t>
  </si>
  <si>
    <t>930-177-211</t>
  </si>
  <si>
    <t>930-177-221</t>
  </si>
  <si>
    <t>930-185-196</t>
  </si>
  <si>
    <t>930-185-211</t>
  </si>
  <si>
    <t>930-185-221</t>
  </si>
  <si>
    <t>93A-163-142</t>
  </si>
  <si>
    <t>93L-169-131</t>
  </si>
  <si>
    <t>93L-169-211</t>
  </si>
  <si>
    <t>93L-181-180</t>
  </si>
  <si>
    <t>93L-181-418</t>
  </si>
  <si>
    <t>93M-182-418</t>
  </si>
  <si>
    <t>93M-202-411</t>
  </si>
  <si>
    <t>93R-167-121</t>
  </si>
  <si>
    <t>93R-169-317</t>
  </si>
  <si>
    <t>93R-170-142</t>
  </si>
  <si>
    <t>93R-173-317</t>
  </si>
  <si>
    <t>93R-182-461</t>
  </si>
  <si>
    <t>93R-192-311</t>
  </si>
  <si>
    <t>93R-193-311</t>
  </si>
  <si>
    <t>93T-163-192</t>
  </si>
  <si>
    <t>93T-163-411</t>
  </si>
  <si>
    <t>93T-163-462</t>
  </si>
  <si>
    <t>93T-165-418</t>
  </si>
  <si>
    <t>93T-170-198</t>
  </si>
  <si>
    <t>93T-171-126</t>
  </si>
  <si>
    <t>93T-171-411</t>
  </si>
  <si>
    <t>93T-171-418</t>
  </si>
  <si>
    <t>93T-171-462</t>
  </si>
  <si>
    <t>93T-174-311</t>
  </si>
  <si>
    <t>93T-203-180</t>
  </si>
  <si>
    <t>93V-171-135</t>
  </si>
  <si>
    <t>93V-185-311</t>
  </si>
  <si>
    <t>93V-192-311</t>
  </si>
  <si>
    <t>940-170-392</t>
  </si>
  <si>
    <t>940-171-129_2</t>
  </si>
  <si>
    <t>940-171-192</t>
  </si>
  <si>
    <t>940-171-327</t>
  </si>
  <si>
    <t>940-171-472</t>
  </si>
  <si>
    <t>940-171-525</t>
  </si>
  <si>
    <t>940-174-392</t>
  </si>
  <si>
    <t>940-176-392</t>
  </si>
  <si>
    <t>940-176-411</t>
  </si>
  <si>
    <t>940-181-191</t>
  </si>
  <si>
    <t>940-181-392</t>
  </si>
  <si>
    <t>940-181-459</t>
  </si>
  <si>
    <t>940-183-392</t>
  </si>
  <si>
    <t>94A-166-418</t>
  </si>
  <si>
    <t>94A-171-411</t>
  </si>
  <si>
    <t>94Z-169-311</t>
  </si>
  <si>
    <t>94Z-171-411</t>
  </si>
  <si>
    <t>94Z-171-461</t>
  </si>
  <si>
    <t>950-170-142</t>
  </si>
  <si>
    <t>950-170-211</t>
  </si>
  <si>
    <t>950-170-221</t>
  </si>
  <si>
    <t>950-170-231</t>
  </si>
  <si>
    <t>950-176-121</t>
  </si>
  <si>
    <t>950-176-171</t>
  </si>
  <si>
    <t>950-176-192</t>
  </si>
  <si>
    <t>950-176-211</t>
  </si>
  <si>
    <t>950-176-221</t>
  </si>
  <si>
    <t>950-176-392</t>
  </si>
  <si>
    <t>950-176-423</t>
  </si>
  <si>
    <t>950-176-424</t>
  </si>
  <si>
    <t>950-181-392</t>
  </si>
  <si>
    <t>950-185-392</t>
  </si>
  <si>
    <t>95A-171-418</t>
  </si>
  <si>
    <t>960-171-343</t>
  </si>
  <si>
    <t>960-177-121</t>
  </si>
  <si>
    <t>960-177-211</t>
  </si>
  <si>
    <t>960-177-221</t>
  </si>
  <si>
    <t>960-177-411</t>
  </si>
  <si>
    <t>960-181-392</t>
  </si>
  <si>
    <t>96C-163-142</t>
  </si>
  <si>
    <t>96C-163-180</t>
  </si>
  <si>
    <t>96C-167-418</t>
  </si>
  <si>
    <t>96C-170-143</t>
  </si>
  <si>
    <t>96C-170-211</t>
  </si>
  <si>
    <t>96C-171-113</t>
  </si>
  <si>
    <t>96C-171-127</t>
  </si>
  <si>
    <t>96C-171-142</t>
  </si>
  <si>
    <t>96C-171-461</t>
  </si>
  <si>
    <t>96F-173-311</t>
  </si>
  <si>
    <t>970-163-312</t>
  </si>
  <si>
    <t>970-163-344</t>
  </si>
  <si>
    <t>970-167-232</t>
  </si>
  <si>
    <t>970-167-331</t>
  </si>
  <si>
    <t>970-169-232</t>
  </si>
  <si>
    <t>970-170-232</t>
  </si>
  <si>
    <t>970-171-232</t>
  </si>
  <si>
    <t>970-176-126</t>
  </si>
  <si>
    <t>970-176-211</t>
  </si>
  <si>
    <t>970-176-221</t>
  </si>
  <si>
    <t>970-176-232</t>
  </si>
  <si>
    <t>970-176-333</t>
  </si>
  <si>
    <t>970-176-411</t>
  </si>
  <si>
    <t>970-181-232</t>
  </si>
  <si>
    <t>980-169-192</t>
  </si>
  <si>
    <t>980-171-331</t>
  </si>
  <si>
    <t>980-177-392</t>
  </si>
  <si>
    <t>980-181-171</t>
  </si>
  <si>
    <t>980-181-198</t>
  </si>
  <si>
    <t>980-183-331</t>
  </si>
  <si>
    <t>980-185-392</t>
  </si>
  <si>
    <t>98A-140-418</t>
  </si>
  <si>
    <t>98A-140-462</t>
  </si>
  <si>
    <t>98A-171-541</t>
  </si>
  <si>
    <t>98A-176-131</t>
  </si>
  <si>
    <t>98A-181-121</t>
  </si>
  <si>
    <t>98A-181-146</t>
  </si>
  <si>
    <t>98A-181-198</t>
  </si>
  <si>
    <t>98A-181-211</t>
  </si>
  <si>
    <t>98A-181-551</t>
  </si>
  <si>
    <t>98B-172-418</t>
  </si>
  <si>
    <t>98B-172-542</t>
  </si>
  <si>
    <t>98B-182-541</t>
  </si>
  <si>
    <t>98B-185-318</t>
  </si>
  <si>
    <t>990-167-142</t>
  </si>
  <si>
    <t>990-167-171</t>
  </si>
  <si>
    <t>990-167-198</t>
  </si>
  <si>
    <t>990-167-221</t>
  </si>
  <si>
    <t>990-167-331</t>
  </si>
  <si>
    <t>990-169-181</t>
  </si>
  <si>
    <t>990-170-333</t>
  </si>
  <si>
    <t>990-171-151</t>
  </si>
  <si>
    <t>990-171-181</t>
  </si>
  <si>
    <t>990-176-171</t>
  </si>
  <si>
    <t>990-176-211</t>
  </si>
  <si>
    <t>990-176-221</t>
  </si>
  <si>
    <t>990-176-333</t>
  </si>
  <si>
    <t>990-176-392</t>
  </si>
  <si>
    <t>990-176-411</t>
  </si>
  <si>
    <t>990-177-198</t>
  </si>
  <si>
    <t>990-177-211</t>
  </si>
  <si>
    <t>990-177-221</t>
  </si>
  <si>
    <t>990-177-392</t>
  </si>
  <si>
    <t>990-181-171</t>
  </si>
  <si>
    <t>990-181-181</t>
  </si>
  <si>
    <t>990-181-198</t>
  </si>
  <si>
    <t>990-183-392</t>
  </si>
  <si>
    <t>990-183-411</t>
  </si>
  <si>
    <t>990-184-392</t>
  </si>
  <si>
    <t>990-185-181</t>
  </si>
  <si>
    <t>990-185-392</t>
  </si>
  <si>
    <t>995-167-394</t>
  </si>
  <si>
    <t>995-171-418</t>
  </si>
  <si>
    <t>995-174-394</t>
  </si>
  <si>
    <t>995-181-151</t>
  </si>
  <si>
    <t>995-181-171</t>
  </si>
  <si>
    <t>995-181-232</t>
  </si>
  <si>
    <t>995-181-331</t>
  </si>
  <si>
    <t>A23-175-327</t>
  </si>
  <si>
    <t>C37-175-462</t>
  </si>
  <si>
    <t>C39-175-411</t>
  </si>
  <si>
    <t>C39-175-451</t>
  </si>
  <si>
    <t>C62-175-113</t>
  </si>
  <si>
    <t>C62-175-171</t>
  </si>
  <si>
    <t>C62-175-198</t>
  </si>
  <si>
    <t>C62-175-211</t>
  </si>
  <si>
    <t>C62-175-221</t>
  </si>
  <si>
    <t>C67-175-418</t>
  </si>
  <si>
    <t>E11-175-113</t>
  </si>
  <si>
    <t>E11-175-141</t>
  </si>
  <si>
    <t>E11-175-151</t>
  </si>
  <si>
    <t>E11-175-211</t>
  </si>
  <si>
    <t>E11-175-231</t>
  </si>
  <si>
    <t>E11-175-233</t>
  </si>
  <si>
    <t>E11-175-234</t>
  </si>
  <si>
    <t>E11-175-235</t>
  </si>
  <si>
    <t>E28-175-232</t>
  </si>
  <si>
    <t>E28-175-233</t>
  </si>
  <si>
    <t>E29-175-113</t>
  </si>
  <si>
    <t>E29-175-131</t>
  </si>
  <si>
    <t>E29-175-151</t>
  </si>
  <si>
    <t>E29-175-153</t>
  </si>
  <si>
    <t>E29-175-211</t>
  </si>
  <si>
    <t>E29-175-232</t>
  </si>
  <si>
    <t>E29-175-233</t>
  </si>
  <si>
    <t>E29-175-239</t>
  </si>
  <si>
    <t>E29-175-312</t>
  </si>
  <si>
    <t>E29-175-332</t>
  </si>
  <si>
    <t>E29-175-411</t>
  </si>
  <si>
    <t>E29-175-462</t>
  </si>
  <si>
    <t>E31-175-311</t>
  </si>
  <si>
    <t>E31-175-392</t>
  </si>
  <si>
    <t>00A-ALL-116</t>
  </si>
  <si>
    <t>00B-ALL-135</t>
  </si>
  <si>
    <t>010-ALL-413</t>
  </si>
  <si>
    <t>01C-ALL-131</t>
  </si>
  <si>
    <t>020-ALL-232</t>
  </si>
  <si>
    <t>030-ALL-151</t>
  </si>
  <si>
    <t>040-ALL-198</t>
  </si>
  <si>
    <t>040-ALL-333</t>
  </si>
  <si>
    <t>050-ALL-148</t>
  </si>
  <si>
    <t>060-ALL-178</t>
  </si>
  <si>
    <t>060-ALL-394</t>
  </si>
  <si>
    <t>060-ALL-451</t>
  </si>
  <si>
    <t>060-ALL-472</t>
  </si>
  <si>
    <t>070-ALL-183</t>
  </si>
  <si>
    <t>070-ALL-394</t>
  </si>
  <si>
    <t>070-ALL-541</t>
  </si>
  <si>
    <t>080-ALL-198</t>
  </si>
  <si>
    <t>080-ALL-394</t>
  </si>
  <si>
    <t>090-ALL-146</t>
  </si>
  <si>
    <t>090-ALL-313</t>
  </si>
  <si>
    <t>09A-ALL-413</t>
  </si>
  <si>
    <t>09B-ALL-192</t>
  </si>
  <si>
    <t>100-ALL-232</t>
  </si>
  <si>
    <t>100-ALL-394</t>
  </si>
  <si>
    <t>10B-ALL-142</t>
  </si>
  <si>
    <t>110-ALL-117</t>
  </si>
  <si>
    <t>110-ALL-333</t>
  </si>
  <si>
    <t>110-ALL-394</t>
  </si>
  <si>
    <t>111-ALL-394</t>
  </si>
  <si>
    <t>11D-ALL-459</t>
  </si>
  <si>
    <t>120-ALL-134</t>
  </si>
  <si>
    <t>120-ALL-148</t>
  </si>
  <si>
    <t>120-ALL-333</t>
  </si>
  <si>
    <t>120-ALL-394</t>
  </si>
  <si>
    <t>120-ALL-472</t>
  </si>
  <si>
    <t>132-ALL-183</t>
  </si>
  <si>
    <t>13A-ALL-143</t>
  </si>
  <si>
    <t>13A-ALL-178</t>
  </si>
  <si>
    <t>13C-ALL-126</t>
  </si>
  <si>
    <t>13C-ALL-148</t>
  </si>
  <si>
    <t>13C-ALL-313</t>
  </si>
  <si>
    <t>13C-ALL-422</t>
  </si>
  <si>
    <t>13C-ALL-423</t>
  </si>
  <si>
    <t>13D-ALL-126</t>
  </si>
  <si>
    <t>13D-ALL-135</t>
  </si>
  <si>
    <t>13D-ALL-142</t>
  </si>
  <si>
    <t>13D-ALL-146</t>
  </si>
  <si>
    <t>13D-ALL-151</t>
  </si>
  <si>
    <t>140-ALL-333</t>
  </si>
  <si>
    <t>140-ALL-394</t>
  </si>
  <si>
    <t>150-ALL-113</t>
  </si>
  <si>
    <t>150-ALL-333</t>
  </si>
  <si>
    <t>150-ALL-459</t>
  </si>
  <si>
    <t>160-ALL-152</t>
  </si>
  <si>
    <t>160-ALL-351</t>
  </si>
  <si>
    <t>170-ALL-331</t>
  </si>
  <si>
    <t>180-ALL-132</t>
  </si>
  <si>
    <t>180-ALL-472</t>
  </si>
  <si>
    <t>182-ALL-148</t>
  </si>
  <si>
    <t>182-ALL-394</t>
  </si>
  <si>
    <t>190-ALL-163</t>
  </si>
  <si>
    <t>190-ALL-331</t>
  </si>
  <si>
    <t>19C-ALL-312</t>
  </si>
  <si>
    <t>200-ALL-113</t>
  </si>
  <si>
    <t>200-ALL-394</t>
  </si>
  <si>
    <t>20A-ALL-173</t>
  </si>
  <si>
    <t>210-ALL-188</t>
  </si>
  <si>
    <t>210-ALL-196</t>
  </si>
  <si>
    <t>210-ALL-423</t>
  </si>
  <si>
    <t>220-ALL-333</t>
  </si>
  <si>
    <t>220-ALL-394</t>
  </si>
  <si>
    <t>230-ALL-116</t>
  </si>
  <si>
    <t>230-ALL-129_1</t>
  </si>
  <si>
    <t>230-ALL-148</t>
  </si>
  <si>
    <t>230-ALL-333</t>
  </si>
  <si>
    <t>230-ALL-459</t>
  </si>
  <si>
    <t>240-ALL-147</t>
  </si>
  <si>
    <t>240-ALL-333</t>
  </si>
  <si>
    <t>240-ALL-422</t>
  </si>
  <si>
    <t>241-ALL-232</t>
  </si>
  <si>
    <t>24B-ALL-131</t>
  </si>
  <si>
    <t>24B-ALL-135</t>
  </si>
  <si>
    <t>24B-ALL-146</t>
  </si>
  <si>
    <t>24B-ALL-171</t>
  </si>
  <si>
    <t>250-ALL-313</t>
  </si>
  <si>
    <t>250-ALL-333</t>
  </si>
  <si>
    <t>250-ALL-351</t>
  </si>
  <si>
    <t>260-ALL-184</t>
  </si>
  <si>
    <t>26C-ALL-131</t>
  </si>
  <si>
    <t>270-ALL-147</t>
  </si>
  <si>
    <t>270-ALL-333</t>
  </si>
  <si>
    <t>280-ALL-133</t>
  </si>
  <si>
    <t>290-ALL-146</t>
  </si>
  <si>
    <t>290-ALL-198</t>
  </si>
  <si>
    <t>290-ALL-312</t>
  </si>
  <si>
    <t>290-ALL-326</t>
  </si>
  <si>
    <t>290-ALL-353</t>
  </si>
  <si>
    <t>290-ALL-394</t>
  </si>
  <si>
    <t>291-ALL-333</t>
  </si>
  <si>
    <t>292-ALL-542</t>
  </si>
  <si>
    <t>295-ALL-142</t>
  </si>
  <si>
    <t>295-ALL-394</t>
  </si>
  <si>
    <t>295-ALL-418</t>
  </si>
  <si>
    <t>295-ALL-532</t>
  </si>
  <si>
    <t>295-ALL-541</t>
  </si>
  <si>
    <t>29A-ALL-141</t>
  </si>
  <si>
    <t>29A-ALL-239</t>
  </si>
  <si>
    <t>300-ALL-333</t>
  </si>
  <si>
    <t>300-ALL-392</t>
  </si>
  <si>
    <t>300-ALL-542</t>
  </si>
  <si>
    <t>310-ALL-147</t>
  </si>
  <si>
    <t>310-ALL-165</t>
  </si>
  <si>
    <t>310-ALL-333</t>
  </si>
  <si>
    <t>320-ALL-331</t>
  </si>
  <si>
    <t>320-ALL-529</t>
  </si>
  <si>
    <t>320-ALL-542</t>
  </si>
  <si>
    <t>32B-ALL-183</t>
  </si>
  <si>
    <t>32C-ALL-135</t>
  </si>
  <si>
    <t>32D-ALL-312</t>
  </si>
  <si>
    <t>32H-ALL-325</t>
  </si>
  <si>
    <t>32K-ALL-142</t>
  </si>
  <si>
    <t>32K-ALL-231</t>
  </si>
  <si>
    <t>32S-ALL-121</t>
  </si>
  <si>
    <t>32S-ALL-131</t>
  </si>
  <si>
    <t>32S-ALL-142</t>
  </si>
  <si>
    <t>32S-ALL-229</t>
  </si>
  <si>
    <t>32S-ALL-231</t>
  </si>
  <si>
    <t>32S-ALL-317</t>
  </si>
  <si>
    <t>330-ALL-141</t>
  </si>
  <si>
    <t>330-ALL-176</t>
  </si>
  <si>
    <t>330-ALL-394</t>
  </si>
  <si>
    <t>33A-ALL-171</t>
  </si>
  <si>
    <t>33A-ALL-312</t>
  </si>
  <si>
    <t>340-ALL-234</t>
  </si>
  <si>
    <t>340-ALL-235</t>
  </si>
  <si>
    <t>340-ALL-351</t>
  </si>
  <si>
    <t>340-ALL-394</t>
  </si>
  <si>
    <t>340-ALL-472</t>
  </si>
  <si>
    <t>34Z-ALL-142</t>
  </si>
  <si>
    <t>34Z-ALL-314</t>
  </si>
  <si>
    <t>350-ALL-173</t>
  </si>
  <si>
    <t>350-ALL-312</t>
  </si>
  <si>
    <t>350-ALL-392</t>
  </si>
  <si>
    <t>360-ALL-472</t>
  </si>
  <si>
    <t>36B-ALL-542</t>
  </si>
  <si>
    <t>36F-ALL-135</t>
  </si>
  <si>
    <t>36F-ALL-333</t>
  </si>
  <si>
    <t>370-ALL-113</t>
  </si>
  <si>
    <t>380-ALL-394</t>
  </si>
  <si>
    <t>390-ALL-344</t>
  </si>
  <si>
    <t>390-ALL-351</t>
  </si>
  <si>
    <t>390-ALL-472</t>
  </si>
  <si>
    <t>39A-ALL-126</t>
  </si>
  <si>
    <t>39B-ALL-142</t>
  </si>
  <si>
    <t>400-ALL-188</t>
  </si>
  <si>
    <t>400-ALL-394</t>
  </si>
  <si>
    <t>410-ALL-129_1</t>
  </si>
  <si>
    <t>410-ALL-333</t>
  </si>
  <si>
    <t>410-ALL-394</t>
  </si>
  <si>
    <t>410-ALL-529</t>
  </si>
  <si>
    <t>41C-ALL-135</t>
  </si>
  <si>
    <t>41C-ALL-141</t>
  </si>
  <si>
    <t>41C-ALL-143</t>
  </si>
  <si>
    <t>41C-ALL-181</t>
  </si>
  <si>
    <t>41C-ALL-312</t>
  </si>
  <si>
    <t>41C-ALL-541</t>
  </si>
  <si>
    <t>41D-ALL-142</t>
  </si>
  <si>
    <t>41G-ALL-143</t>
  </si>
  <si>
    <t>41G-ALL-192</t>
  </si>
  <si>
    <t>41H-ALL-116</t>
  </si>
  <si>
    <t>41H-ALL-174</t>
  </si>
  <si>
    <t>41H-ALL-176</t>
  </si>
  <si>
    <t>41H-ALL-232</t>
  </si>
  <si>
    <t>41M-ALL-131</t>
  </si>
  <si>
    <t>41N-ALL-146</t>
  </si>
  <si>
    <t>420-ALL-126</t>
  </si>
  <si>
    <t>420-ALL-141</t>
  </si>
  <si>
    <t>420-ALL-312</t>
  </si>
  <si>
    <t>420-ALL-319</t>
  </si>
  <si>
    <t>420-ALL-331</t>
  </si>
  <si>
    <t>421-ALL-394</t>
  </si>
  <si>
    <t>422-ALL-551</t>
  </si>
  <si>
    <t>42A-ALL-121</t>
  </si>
  <si>
    <t>42A-ALL-131</t>
  </si>
  <si>
    <t>42A-ALL-142</t>
  </si>
  <si>
    <t>42A-ALL-146</t>
  </si>
  <si>
    <t>42A-ALL-229</t>
  </si>
  <si>
    <t>42A-ALL-317</t>
  </si>
  <si>
    <t>42A-ALL-318</t>
  </si>
  <si>
    <t>430-ALL-529</t>
  </si>
  <si>
    <t>43D-ALL-148</t>
  </si>
  <si>
    <t>440-ALL-113</t>
  </si>
  <si>
    <t>440-ALL-184</t>
  </si>
  <si>
    <t>440-ALL-191</t>
  </si>
  <si>
    <t>440-ALL-232</t>
  </si>
  <si>
    <t>440-ALL-351</t>
  </si>
  <si>
    <t>440-ALL-394</t>
  </si>
  <si>
    <t>44A-ALL-198</t>
  </si>
  <si>
    <t>460-ALL-333</t>
  </si>
  <si>
    <t>460-ALL-394</t>
  </si>
  <si>
    <t>460-ALL-461</t>
  </si>
  <si>
    <t>470-ALL-145</t>
  </si>
  <si>
    <t>470-ALL-151</t>
  </si>
  <si>
    <t>470-ALL-394</t>
  </si>
  <si>
    <t>490-ALL-331</t>
  </si>
  <si>
    <t>490-ALL-541</t>
  </si>
  <si>
    <t>490-ALL-551</t>
  </si>
  <si>
    <t>491-ALL-132</t>
  </si>
  <si>
    <t>491-ALL-145</t>
  </si>
  <si>
    <t>491-ALL-146</t>
  </si>
  <si>
    <t>491-ALL-151</t>
  </si>
  <si>
    <t>491-ALL-394</t>
  </si>
  <si>
    <t>49F-ALL-126</t>
  </si>
  <si>
    <t>49F-ALL-142</t>
  </si>
  <si>
    <t>49G-ALL-126</t>
  </si>
  <si>
    <t>49G-ALL-462</t>
  </si>
  <si>
    <t>500-ALL-394</t>
  </si>
  <si>
    <t>50Z-ALL-121</t>
  </si>
  <si>
    <t>510-ALL-188</t>
  </si>
  <si>
    <t>51A-ALL-143</t>
  </si>
  <si>
    <t>520-ALL-172</t>
  </si>
  <si>
    <t>520-ALL-333</t>
  </si>
  <si>
    <t>520-ALL-351</t>
  </si>
  <si>
    <t>530-ALL-162</t>
  </si>
  <si>
    <t>530-ALL-422</t>
  </si>
  <si>
    <t>540-ALL-392</t>
  </si>
  <si>
    <t>54A-ALL-318</t>
  </si>
  <si>
    <t>550-ALL-135</t>
  </si>
  <si>
    <t>550-ALL-188</t>
  </si>
  <si>
    <t>550-ALL-414</t>
  </si>
  <si>
    <t>55A-ALL-146</t>
  </si>
  <si>
    <t>55B-ALL-126</t>
  </si>
  <si>
    <t>55B-ALL-131</t>
  </si>
  <si>
    <t>55B-ALL-180</t>
  </si>
  <si>
    <t>55B-ALL-312</t>
  </si>
  <si>
    <t>560-ALL-125</t>
  </si>
  <si>
    <t>560-ALL-131</t>
  </si>
  <si>
    <t>560-ALL-333</t>
  </si>
  <si>
    <t>570-ALL-131</t>
  </si>
  <si>
    <t>570-ALL-176</t>
  </si>
  <si>
    <t>570-ALL-196</t>
  </si>
  <si>
    <t>570-ALL-394</t>
  </si>
  <si>
    <t>570-ALL-541</t>
  </si>
  <si>
    <t>590-ALL-114</t>
  </si>
  <si>
    <t>590-ALL-196</t>
  </si>
  <si>
    <t>590-ALL-394</t>
  </si>
  <si>
    <t>60B-ALL-173</t>
  </si>
  <si>
    <t>60B-ALL-192</t>
  </si>
  <si>
    <t>60B-ALL-325</t>
  </si>
  <si>
    <t>60B-ALL-331</t>
  </si>
  <si>
    <t>60I-ALL-333</t>
  </si>
  <si>
    <t>60J-ALL-148</t>
  </si>
  <si>
    <t>60L-ALL-141</t>
  </si>
  <si>
    <t>60L-ALL-142</t>
  </si>
  <si>
    <t>60L-ALL-221</t>
  </si>
  <si>
    <t>60L-ALL-317</t>
  </si>
  <si>
    <t>60N-ALL-126</t>
  </si>
  <si>
    <t>60P-ALL-198</t>
  </si>
  <si>
    <t>60P-ALL-327</t>
  </si>
  <si>
    <t>60Q-ALL-151</t>
  </si>
  <si>
    <t>60U-ALL-461</t>
  </si>
  <si>
    <t>610-ALL-394</t>
  </si>
  <si>
    <t>610-ALL-459</t>
  </si>
  <si>
    <t>610-ALL-472</t>
  </si>
  <si>
    <t>61L-ALL-173</t>
  </si>
  <si>
    <t>61M-ALL-192</t>
  </si>
  <si>
    <t>61Q-ALL-126</t>
  </si>
  <si>
    <t>61Q-ALL-141</t>
  </si>
  <si>
    <t>61Q-ALL-151</t>
  </si>
  <si>
    <t>61Q-ALL-162</t>
  </si>
  <si>
    <t>61Q-ALL-178</t>
  </si>
  <si>
    <t>61R-ALL-231</t>
  </si>
  <si>
    <t>61R-ALL-233</t>
  </si>
  <si>
    <t>61R-ALL-234</t>
  </si>
  <si>
    <t>61R-ALL-235</t>
  </si>
  <si>
    <t>61T-ALL-198</t>
  </si>
  <si>
    <t>61V-ALL-126</t>
  </si>
  <si>
    <t>61Y-ALL-121</t>
  </si>
  <si>
    <t>61Y-ALL-126</t>
  </si>
  <si>
    <t>61Y-ALL-311</t>
  </si>
  <si>
    <t>61Y-ALL-331</t>
  </si>
  <si>
    <t>620-ALL-394</t>
  </si>
  <si>
    <t>620-ALL-472</t>
  </si>
  <si>
    <t>62A-ALL-198</t>
  </si>
  <si>
    <t>62J-ALL-162</t>
  </si>
  <si>
    <t>63A-ALL-311</t>
  </si>
  <si>
    <t>63B-ALL-317</t>
  </si>
  <si>
    <t>640-ALL-333</t>
  </si>
  <si>
    <t>650-ALL-394</t>
  </si>
  <si>
    <t>65A-ALL-312</t>
  </si>
  <si>
    <t>65B-ALL-221</t>
  </si>
  <si>
    <t>65B-ALL-231</t>
  </si>
  <si>
    <t>65B-ALL-318</t>
  </si>
  <si>
    <t>65G-ALL-151</t>
  </si>
  <si>
    <t>65G-ALL-373</t>
  </si>
  <si>
    <t>660-ALL-124</t>
  </si>
  <si>
    <t>660-ALL-135</t>
  </si>
  <si>
    <t>660-ALL-141</t>
  </si>
  <si>
    <t>660-ALL-146</t>
  </si>
  <si>
    <t>660-ALL-147</t>
  </si>
  <si>
    <t>660-ALL-177</t>
  </si>
  <si>
    <t>660-ALL-394</t>
  </si>
  <si>
    <t>660-ALL-423</t>
  </si>
  <si>
    <t>660-ALL-451</t>
  </si>
  <si>
    <t>66A-ALL-143</t>
  </si>
  <si>
    <t>66A-ALL-317</t>
  </si>
  <si>
    <t>670-ALL-394</t>
  </si>
  <si>
    <t>67B-ALL-148</t>
  </si>
  <si>
    <t>680-ALL-331</t>
  </si>
  <si>
    <t>680-ALL-333</t>
  </si>
  <si>
    <t>680-ALL-394</t>
  </si>
  <si>
    <t>681-ALL-394</t>
  </si>
  <si>
    <t>68A-ALL-399</t>
  </si>
  <si>
    <t>68C-ALL-399</t>
  </si>
  <si>
    <t>69A-ALL-129_2</t>
  </si>
  <si>
    <t>69A-ALL-162</t>
  </si>
  <si>
    <t>69A-ALL-171</t>
  </si>
  <si>
    <t>69A-ALL-192</t>
  </si>
  <si>
    <t>69A-ALL-332</t>
  </si>
  <si>
    <t>69A-ALL-333</t>
  </si>
  <si>
    <t>700-ALL-394</t>
  </si>
  <si>
    <t>710-ALL-333</t>
  </si>
  <si>
    <t>710-ALL-351</t>
  </si>
  <si>
    <t>710-ALL-423</t>
  </si>
  <si>
    <t>720-ALL-192</t>
  </si>
  <si>
    <t>730-ALL-188</t>
  </si>
  <si>
    <t>730-ALL-331</t>
  </si>
  <si>
    <t>73B-ALL-317</t>
  </si>
  <si>
    <t>740-ALL-145</t>
  </si>
  <si>
    <t>740-ALL-394</t>
  </si>
  <si>
    <t>74C-ALL-325</t>
  </si>
  <si>
    <t>750-ALL-394</t>
  </si>
  <si>
    <t>750-ALL-523</t>
  </si>
  <si>
    <t>760-ALL-129_1</t>
  </si>
  <si>
    <t>760-ALL-183</t>
  </si>
  <si>
    <t>760-ALL-314</t>
  </si>
  <si>
    <t>760-ALL-333</t>
  </si>
  <si>
    <t>760-ALL-351</t>
  </si>
  <si>
    <t>760-ALL-394</t>
  </si>
  <si>
    <t>761-ALL-331</t>
  </si>
  <si>
    <t>761-ALL-343</t>
  </si>
  <si>
    <t>761-ALL-394</t>
  </si>
  <si>
    <t>76A-ALL-423</t>
  </si>
  <si>
    <t>770-ALL-198</t>
  </si>
  <si>
    <t>770-ALL-232</t>
  </si>
  <si>
    <t>770-ALL-394</t>
  </si>
  <si>
    <t>780-ALL-183</t>
  </si>
  <si>
    <t>780-ALL-331</t>
  </si>
  <si>
    <t>780-ALL-394</t>
  </si>
  <si>
    <t>780-ALL-461</t>
  </si>
  <si>
    <t>78C-ALL-121</t>
  </si>
  <si>
    <t>78C-ALL-196</t>
  </si>
  <si>
    <t>78C-ALL-197</t>
  </si>
  <si>
    <t>78C-ALL-411</t>
  </si>
  <si>
    <t>790-ALL-121</t>
  </si>
  <si>
    <t>790-ALL-145</t>
  </si>
  <si>
    <t>790-ALL-164</t>
  </si>
  <si>
    <t>800-ALL-423</t>
  </si>
  <si>
    <t>800-ALL-472</t>
  </si>
  <si>
    <t>810-ALL-332</t>
  </si>
  <si>
    <t>810-ALL-394</t>
  </si>
  <si>
    <t>81A-ALL-142</t>
  </si>
  <si>
    <t>820-ALL-199</t>
  </si>
  <si>
    <t>820-ALL-394</t>
  </si>
  <si>
    <t>830-ALL-116</t>
  </si>
  <si>
    <t>830-ALL-394</t>
  </si>
  <si>
    <t>830-ALL-423</t>
  </si>
  <si>
    <t>840-ALL-333</t>
  </si>
  <si>
    <t>84B-ALL-121</t>
  </si>
  <si>
    <t>850-ALL-183</t>
  </si>
  <si>
    <t>860-ALL-141</t>
  </si>
  <si>
    <t>860-ALL-147</t>
  </si>
  <si>
    <t>860-ALL-394</t>
  </si>
  <si>
    <t>861-ALL-126</t>
  </si>
  <si>
    <t>861-ALL-181</t>
  </si>
  <si>
    <t>861-ALL-351</t>
  </si>
  <si>
    <t>861-ALL-459</t>
  </si>
  <si>
    <t>880-ALL-394</t>
  </si>
  <si>
    <t>890-ALL-192</t>
  </si>
  <si>
    <t>890-ALL-333</t>
  </si>
  <si>
    <t>900-ALL-148</t>
  </si>
  <si>
    <t>90F-ALL-171</t>
  </si>
  <si>
    <t>910-ALL-142</t>
  </si>
  <si>
    <t>910-ALL-147</t>
  </si>
  <si>
    <t>910-ALL-151</t>
  </si>
  <si>
    <t>910-ALL-331</t>
  </si>
  <si>
    <t>91B-ALL-326</t>
  </si>
  <si>
    <t>91B-ALL-526</t>
  </si>
  <si>
    <t>92B-ALL-234</t>
  </si>
  <si>
    <t>92F-ALL-317</t>
  </si>
  <si>
    <t>92F-ALL-318</t>
  </si>
  <si>
    <t>92P-ALL-312</t>
  </si>
  <si>
    <t>92P-ALL-325</t>
  </si>
  <si>
    <t>92P-ALL-541</t>
  </si>
  <si>
    <t>92V-ALL-143</t>
  </si>
  <si>
    <t>92W-ALL-126</t>
  </si>
  <si>
    <t>92W-ALL-131</t>
  </si>
  <si>
    <t>930-ALL-181</t>
  </si>
  <si>
    <t>93A-ALL-142</t>
  </si>
  <si>
    <t>93L-ALL-131</t>
  </si>
  <si>
    <t>93L-ALL-418</t>
  </si>
  <si>
    <t>93R-ALL-317</t>
  </si>
  <si>
    <t>93R-ALL-461</t>
  </si>
  <si>
    <t>93T-ALL-126</t>
  </si>
  <si>
    <t>93T-ALL-192</t>
  </si>
  <si>
    <t>93T-ALL-198</t>
  </si>
  <si>
    <t>93T-ALL-462</t>
  </si>
  <si>
    <t>93V-ALL-135</t>
  </si>
  <si>
    <t>93V-ALL-311</t>
  </si>
  <si>
    <t>940-ALL-129_2</t>
  </si>
  <si>
    <t>940-ALL-191</t>
  </si>
  <si>
    <t>940-ALL-327</t>
  </si>
  <si>
    <t>940-ALL-525</t>
  </si>
  <si>
    <t>950-ALL-192</t>
  </si>
  <si>
    <t>950-ALL-424</t>
  </si>
  <si>
    <t>960-ALL-343</t>
  </si>
  <si>
    <t>96C-ALL-113</t>
  </si>
  <si>
    <t>96C-ALL-127</t>
  </si>
  <si>
    <t>96C-ALL-143</t>
  </si>
  <si>
    <t>970-ALL-333</t>
  </si>
  <si>
    <t>970-ALL-344</t>
  </si>
  <si>
    <t>98A-ALL-131</t>
  </si>
  <si>
    <t>98B-ALL-318</t>
  </si>
  <si>
    <t>98B-ALL-541</t>
  </si>
  <si>
    <t>990-ALL-151</t>
  </si>
  <si>
    <t>990-ALL-333</t>
  </si>
  <si>
    <t>A23-ALL-327</t>
  </si>
  <si>
    <t>C37-ALL-462</t>
  </si>
  <si>
    <t>C39-ALL-411</t>
  </si>
  <si>
    <t>C39-ALL-451</t>
  </si>
  <si>
    <t>C62-ALL-171</t>
  </si>
  <si>
    <t>C67-ALL-418</t>
  </si>
  <si>
    <t>E11-ALL-151</t>
  </si>
  <si>
    <t>E28-ALL-232</t>
  </si>
  <si>
    <t>E28-ALL-233</t>
  </si>
  <si>
    <t>E29-ALL-113</t>
  </si>
  <si>
    <t>E29-ALL-131</t>
  </si>
  <si>
    <t>E29-ALL-151</t>
  </si>
  <si>
    <t>E29-ALL-153</t>
  </si>
  <si>
    <t>E29-ALL-211</t>
  </si>
  <si>
    <t>E29-ALL-232</t>
  </si>
  <si>
    <t>E29-ALL-233</t>
  </si>
  <si>
    <t>E29-ALL-239</t>
  </si>
  <si>
    <t>E29-ALL-312</t>
  </si>
  <si>
    <t>E29-ALL-332</t>
  </si>
  <si>
    <t>E29-ALL-411</t>
  </si>
  <si>
    <t>E29-ALL-462</t>
  </si>
  <si>
    <t>E31-ALL-311</t>
  </si>
  <si>
    <t>E31-ALL-392</t>
  </si>
  <si>
    <t>ALL-ALL-353</t>
  </si>
  <si>
    <t>ALL-ALL-373</t>
  </si>
  <si>
    <t>ALL-ALL-525</t>
  </si>
  <si>
    <t>ALL-ALL-529</t>
  </si>
  <si>
    <t>ALL-121-399</t>
  </si>
  <si>
    <t>ALL-124-411</t>
  </si>
  <si>
    <t>ALL-135-411</t>
  </si>
  <si>
    <t>ALL-137-399</t>
  </si>
  <si>
    <t>ALL-140-311</t>
  </si>
  <si>
    <t>ALL-140-462</t>
  </si>
  <si>
    <t>ALL-165-394</t>
  </si>
  <si>
    <t>ALL-166-394</t>
  </si>
  <si>
    <t>ALL-167-394</t>
  </si>
  <si>
    <t>ALL-168-146</t>
  </si>
  <si>
    <t>ALL-168-162</t>
  </si>
  <si>
    <t>ALL-168-232</t>
  </si>
  <si>
    <t>ALL-168-351</t>
  </si>
  <si>
    <t>ALL-168-394</t>
  </si>
  <si>
    <t>ALL-169-191</t>
  </si>
  <si>
    <t>ALL-169-394</t>
  </si>
  <si>
    <t>ALL-169-411</t>
  </si>
  <si>
    <t>ALL-170-135</t>
  </si>
  <si>
    <t>ALL-170-394</t>
  </si>
  <si>
    <t>ALL-170-423</t>
  </si>
  <si>
    <t>ALL-171-373</t>
  </si>
  <si>
    <t>ALL-171-525</t>
  </si>
  <si>
    <t>ALL-171-529</t>
  </si>
  <si>
    <t>ALL-172-317</t>
  </si>
  <si>
    <t>ALL-172-324</t>
  </si>
  <si>
    <t>ALL-173-411</t>
  </si>
  <si>
    <t>ALL-174-394</t>
  </si>
  <si>
    <t>ALL-176-124</t>
  </si>
  <si>
    <t>ALL-176-126</t>
  </si>
  <si>
    <t>ALL-176-129_2</t>
  </si>
  <si>
    <t>ALL-176-131</t>
  </si>
  <si>
    <t>ALL-176-135</t>
  </si>
  <si>
    <t>ALL-176-142</t>
  </si>
  <si>
    <t>ALL-176-146</t>
  </si>
  <si>
    <t>ALL-176-147</t>
  </si>
  <si>
    <t>ALL-176-151</t>
  </si>
  <si>
    <t>ALL-176-162</t>
  </si>
  <si>
    <t>ALL-176-171</t>
  </si>
  <si>
    <t>ALL-176-173</t>
  </si>
  <si>
    <t>ALL-176-174</t>
  </si>
  <si>
    <t>ALL-176-176</t>
  </si>
  <si>
    <t>ALL-176-196</t>
  </si>
  <si>
    <t>ALL-176-229</t>
  </si>
  <si>
    <t>ALL-176-312</t>
  </si>
  <si>
    <t>ALL-176-331</t>
  </si>
  <si>
    <t>ALL-176-394</t>
  </si>
  <si>
    <t>ALL-176-423</t>
  </si>
  <si>
    <t>ALL-176-424</t>
  </si>
  <si>
    <t>ALL-176-459</t>
  </si>
  <si>
    <t>ALL-177-116</t>
  </si>
  <si>
    <t>ALL-177-121</t>
  </si>
  <si>
    <t>ALL-177-126</t>
  </si>
  <si>
    <t>ALL-177-129_2</t>
  </si>
  <si>
    <t>ALL-177-131</t>
  </si>
  <si>
    <t>ALL-177-135</t>
  </si>
  <si>
    <t>ALL-177-146</t>
  </si>
  <si>
    <t>ALL-177-147</t>
  </si>
  <si>
    <t>ALL-177-151</t>
  </si>
  <si>
    <t>ALL-177-171</t>
  </si>
  <si>
    <t>ALL-177-173</t>
  </si>
  <si>
    <t>ALL-177-174</t>
  </si>
  <si>
    <t>ALL-177-176</t>
  </si>
  <si>
    <t>ALL-177-191</t>
  </si>
  <si>
    <t>ALL-177-192</t>
  </si>
  <si>
    <t>ALL-177-196</t>
  </si>
  <si>
    <t>ALL-177-229</t>
  </si>
  <si>
    <t>ALL-177-231</t>
  </si>
  <si>
    <t>ALL-177-331</t>
  </si>
  <si>
    <t>ALL-177-332</t>
  </si>
  <si>
    <t>ALL-177-394</t>
  </si>
  <si>
    <t>ALL-177-424</t>
  </si>
  <si>
    <t>ALL-177-459</t>
  </si>
  <si>
    <t>ALL-177-472</t>
  </si>
  <si>
    <t>ALL-178-394</t>
  </si>
  <si>
    <t>ALL-181-149</t>
  </si>
  <si>
    <t>ALL-181-177</t>
  </si>
  <si>
    <t>ALL-181-373</t>
  </si>
  <si>
    <t>ALL-181-529</t>
  </si>
  <si>
    <t>ALL-182-126</t>
  </si>
  <si>
    <t>ALL-182-143</t>
  </si>
  <si>
    <t>ALL-183-351</t>
  </si>
  <si>
    <t>ALL-183-394</t>
  </si>
  <si>
    <t>ALL-183-422</t>
  </si>
  <si>
    <t>ALL-183-423</t>
  </si>
  <si>
    <t>ALL-184-113</t>
  </si>
  <si>
    <t>ALL-184-184</t>
  </si>
  <si>
    <t>ALL-184-199</t>
  </si>
  <si>
    <t>ALL-184-333</t>
  </si>
  <si>
    <t>ALL-184-344</t>
  </si>
  <si>
    <t>ALL-184-394</t>
  </si>
  <si>
    <t>ALL-184-461</t>
  </si>
  <si>
    <t>ALL-184-541</t>
  </si>
  <si>
    <t>ALL-185-171</t>
  </si>
  <si>
    <t>ALL-185-353</t>
  </si>
  <si>
    <t>ALL-186-126</t>
  </si>
  <si>
    <t>ALL-186-131</t>
  </si>
  <si>
    <t>ALL-186-134</t>
  </si>
  <si>
    <t>ALL-187-392</t>
  </si>
  <si>
    <t>ALL-193-394</t>
  </si>
  <si>
    <t>ALL-194-171</t>
  </si>
  <si>
    <t>ALL-194-392</t>
  </si>
  <si>
    <t>ALL-194-413</t>
  </si>
  <si>
    <t>ALL-195-116</t>
  </si>
  <si>
    <t>ALL-195-211</t>
  </si>
  <si>
    <t>ALL-195-221</t>
  </si>
  <si>
    <t>ALL-195-392</t>
  </si>
  <si>
    <t>ALL-197-392</t>
  </si>
  <si>
    <t>ALL-202-142</t>
  </si>
  <si>
    <t>ALL-203-392</t>
  </si>
  <si>
    <t>ALL-203-411</t>
  </si>
  <si>
    <t>ALL-205-113</t>
  </si>
  <si>
    <t>ALL-205-192</t>
  </si>
  <si>
    <t>ALL-205-392</t>
  </si>
  <si>
    <t>ALL-205-394</t>
  </si>
  <si>
    <t>525</t>
  </si>
  <si>
    <t>Plumbing Contract</t>
  </si>
  <si>
    <t>00A-181-311</t>
  </si>
  <si>
    <t>00B-181-135</t>
  </si>
  <si>
    <t>010-176-171</t>
  </si>
  <si>
    <t>010-176-192</t>
  </si>
  <si>
    <t>010-176-198</t>
  </si>
  <si>
    <t>010-176-211</t>
  </si>
  <si>
    <t>010-176-221</t>
  </si>
  <si>
    <t>010-176-333</t>
  </si>
  <si>
    <t>010-177-351</t>
  </si>
  <si>
    <t>01F-181-114</t>
  </si>
  <si>
    <t>030-192-311</t>
  </si>
  <si>
    <t>030-193-311</t>
  </si>
  <si>
    <t>040-174-183</t>
  </si>
  <si>
    <t>040-174-211</t>
  </si>
  <si>
    <t>040-174-221</t>
  </si>
  <si>
    <t>040-177-333</t>
  </si>
  <si>
    <t>050-163-183</t>
  </si>
  <si>
    <t>050-171-116</t>
  </si>
  <si>
    <t>050-171-183</t>
  </si>
  <si>
    <t>050-177-192</t>
  </si>
  <si>
    <t>050-177-211</t>
  </si>
  <si>
    <t>050-177-221</t>
  </si>
  <si>
    <t>050-177-333</t>
  </si>
  <si>
    <t>050-181-178</t>
  </si>
  <si>
    <t>06B-171-183</t>
  </si>
  <si>
    <t>06B-171-312</t>
  </si>
  <si>
    <t>070-181-116</t>
  </si>
  <si>
    <t>070-181-135</t>
  </si>
  <si>
    <t>070-181-151</t>
  </si>
  <si>
    <t>070-181-529</t>
  </si>
  <si>
    <t>090-181-162</t>
  </si>
  <si>
    <t>090-184-331</t>
  </si>
  <si>
    <t>100-171-418</t>
  </si>
  <si>
    <t>100-176-126</t>
  </si>
  <si>
    <t>10A-181-135</t>
  </si>
  <si>
    <t>110-176-151</t>
  </si>
  <si>
    <t>110-176-192</t>
  </si>
  <si>
    <t>110-176-211</t>
  </si>
  <si>
    <t>110-176-221</t>
  </si>
  <si>
    <t>110-177-126</t>
  </si>
  <si>
    <t>110-177-151</t>
  </si>
  <si>
    <t>110-177-171</t>
  </si>
  <si>
    <t>110-177-173</t>
  </si>
  <si>
    <t>110-177-192</t>
  </si>
  <si>
    <t>110-177-211</t>
  </si>
  <si>
    <t>110-177-221</t>
  </si>
  <si>
    <t>110-181-126</t>
  </si>
  <si>
    <t>110-181-145</t>
  </si>
  <si>
    <t>110-181-146</t>
  </si>
  <si>
    <t>110-181-147</t>
  </si>
  <si>
    <t>110-181-151</t>
  </si>
  <si>
    <t>110-181-152</t>
  </si>
  <si>
    <t>110-181-153</t>
  </si>
  <si>
    <t>110-181-172</t>
  </si>
  <si>
    <t>110-181-173</t>
  </si>
  <si>
    <t>110-181-459</t>
  </si>
  <si>
    <t>111-171-198</t>
  </si>
  <si>
    <t>111-176-171</t>
  </si>
  <si>
    <t>111-177-198</t>
  </si>
  <si>
    <t>111-177-211</t>
  </si>
  <si>
    <t>111-177-221</t>
  </si>
  <si>
    <t>111-177-351</t>
  </si>
  <si>
    <t>111-181-142</t>
  </si>
  <si>
    <t>111-181-198</t>
  </si>
  <si>
    <t>11A-181-131</t>
  </si>
  <si>
    <t>11B-192-311</t>
  </si>
  <si>
    <t>11B-193-311</t>
  </si>
  <si>
    <t>11C-176-192</t>
  </si>
  <si>
    <t>11C-176-211</t>
  </si>
  <si>
    <t>11C-177-192</t>
  </si>
  <si>
    <t>11C-177-211</t>
  </si>
  <si>
    <t>11D-167-121</t>
  </si>
  <si>
    <t>11D-167-141</t>
  </si>
  <si>
    <t>11D-167-211</t>
  </si>
  <si>
    <t>11D-167-229</t>
  </si>
  <si>
    <t>11D-193-418</t>
  </si>
  <si>
    <t>11F-171-411</t>
  </si>
  <si>
    <t>11F-192-311</t>
  </si>
  <si>
    <t>120-176-131</t>
  </si>
  <si>
    <t>120-176-142</t>
  </si>
  <si>
    <t>120-176-162</t>
  </si>
  <si>
    <t>120-176-171</t>
  </si>
  <si>
    <t>120-176-211</t>
  </si>
  <si>
    <t>120-176-221</t>
  </si>
  <si>
    <t>120-177-121</t>
  </si>
  <si>
    <t>120-177-146</t>
  </si>
  <si>
    <t>120-177-171</t>
  </si>
  <si>
    <t>120-177-211</t>
  </si>
  <si>
    <t>120-177-221</t>
  </si>
  <si>
    <t>120-181-133</t>
  </si>
  <si>
    <t>120-181-144</t>
  </si>
  <si>
    <t>120-181-145</t>
  </si>
  <si>
    <t>120-181-331</t>
  </si>
  <si>
    <t>120-181-332</t>
  </si>
  <si>
    <t>120-181-522</t>
  </si>
  <si>
    <t>12A-165-411</t>
  </si>
  <si>
    <t>12A-167-411</t>
  </si>
  <si>
    <t>12A-192-311</t>
  </si>
  <si>
    <t>12A-193-418</t>
  </si>
  <si>
    <t>130-176-198</t>
  </si>
  <si>
    <t>130-176-211</t>
  </si>
  <si>
    <t>130-176-221</t>
  </si>
  <si>
    <t>130-177-198</t>
  </si>
  <si>
    <t>130-177-211</t>
  </si>
  <si>
    <t>130-177-221</t>
  </si>
  <si>
    <t>130-177-411</t>
  </si>
  <si>
    <t>130-192-311</t>
  </si>
  <si>
    <t>132-163-192</t>
  </si>
  <si>
    <t>132-176-126</t>
  </si>
  <si>
    <t>132-176-142</t>
  </si>
  <si>
    <t>132-176-171</t>
  </si>
  <si>
    <t>132-176-211</t>
  </si>
  <si>
    <t>132-176-221</t>
  </si>
  <si>
    <t>132-177-126</t>
  </si>
  <si>
    <t>132-177-151</t>
  </si>
  <si>
    <t>132-177-162</t>
  </si>
  <si>
    <t>132-177-211</t>
  </si>
  <si>
    <t>132-177-221</t>
  </si>
  <si>
    <t>132-181-126</t>
  </si>
  <si>
    <t>132-181-142</t>
  </si>
  <si>
    <t>132-181-191</t>
  </si>
  <si>
    <t>132-185-126</t>
  </si>
  <si>
    <t>132-185-132</t>
  </si>
  <si>
    <t>132-185-133</t>
  </si>
  <si>
    <t>132-185-144</t>
  </si>
  <si>
    <t>132-185-145</t>
  </si>
  <si>
    <t>132-185-147</t>
  </si>
  <si>
    <t>132-185-171</t>
  </si>
  <si>
    <t>13A-181-141</t>
  </si>
  <si>
    <t>13A-193-418</t>
  </si>
  <si>
    <t>140-167-192</t>
  </si>
  <si>
    <t>140-167-221</t>
  </si>
  <si>
    <t>140-176-331</t>
  </si>
  <si>
    <t>140-177-196</t>
  </si>
  <si>
    <t>140-177-211</t>
  </si>
  <si>
    <t>140-177-221</t>
  </si>
  <si>
    <t>140-177-312</t>
  </si>
  <si>
    <t>140-177-333</t>
  </si>
  <si>
    <t>140-185-192</t>
  </si>
  <si>
    <t>140-185-221</t>
  </si>
  <si>
    <t>140-186-312</t>
  </si>
  <si>
    <t>150-167-133</t>
  </si>
  <si>
    <t>150-167-211</t>
  </si>
  <si>
    <t>150-176-121</t>
  </si>
  <si>
    <t>150-176-171</t>
  </si>
  <si>
    <t>150-176-198</t>
  </si>
  <si>
    <t>150-176-211</t>
  </si>
  <si>
    <t>150-177-121</t>
  </si>
  <si>
    <t>150-177-211</t>
  </si>
  <si>
    <t>150-181-126</t>
  </si>
  <si>
    <t>160-176-116</t>
  </si>
  <si>
    <t>160-176-121</t>
  </si>
  <si>
    <t>160-176-131</t>
  </si>
  <si>
    <t>160-176-142</t>
  </si>
  <si>
    <t>160-176-171</t>
  </si>
  <si>
    <t>160-176-211</t>
  </si>
  <si>
    <t>160-176-221</t>
  </si>
  <si>
    <t>160-176-333</t>
  </si>
  <si>
    <t>160-176-411</t>
  </si>
  <si>
    <t>160-181-418</t>
  </si>
  <si>
    <t>170-171-167</t>
  </si>
  <si>
    <t>170-171-192</t>
  </si>
  <si>
    <t>170-181-184</t>
  </si>
  <si>
    <t>170-181-311</t>
  </si>
  <si>
    <t>180-171-188</t>
  </si>
  <si>
    <t>180-176-126</t>
  </si>
  <si>
    <t>180-176-171</t>
  </si>
  <si>
    <t>180-176-211</t>
  </si>
  <si>
    <t>180-176-221</t>
  </si>
  <si>
    <t>180-177-126</t>
  </si>
  <si>
    <t>180-177-211</t>
  </si>
  <si>
    <t>180-177-221</t>
  </si>
  <si>
    <t>182-177-333</t>
  </si>
  <si>
    <t>182-181-192</t>
  </si>
  <si>
    <t>190-171-144</t>
  </si>
  <si>
    <t>190-171-147</t>
  </si>
  <si>
    <t>190-171-151</t>
  </si>
  <si>
    <t>190-171-167</t>
  </si>
  <si>
    <t>190-176-311</t>
  </si>
  <si>
    <t>190-185-126</t>
  </si>
  <si>
    <t>190-185-142</t>
  </si>
  <si>
    <t>200-169-192</t>
  </si>
  <si>
    <t>200-171-135</t>
  </si>
  <si>
    <t>200-171-231</t>
  </si>
  <si>
    <t>200-176-126</t>
  </si>
  <si>
    <t>200-176-151</t>
  </si>
  <si>
    <t>200-177-126</t>
  </si>
  <si>
    <t>200-177-211</t>
  </si>
  <si>
    <t>200-177-221</t>
  </si>
  <si>
    <t>200-181-126</t>
  </si>
  <si>
    <t>200-181-142</t>
  </si>
  <si>
    <t>200-181-171</t>
  </si>
  <si>
    <t>200-181-199</t>
  </si>
  <si>
    <t>200-185-151</t>
  </si>
  <si>
    <t>210-176-121</t>
  </si>
  <si>
    <t>210-176-131</t>
  </si>
  <si>
    <t>210-176-211</t>
  </si>
  <si>
    <t>210-176-221</t>
  </si>
  <si>
    <t>210-177-131</t>
  </si>
  <si>
    <t>220-163-399</t>
  </si>
  <si>
    <t>220-177-171</t>
  </si>
  <si>
    <t>220-177-198</t>
  </si>
  <si>
    <t>220-177-211</t>
  </si>
  <si>
    <t>220-177-221</t>
  </si>
  <si>
    <t>230-167-311</t>
  </si>
  <si>
    <t>230-170-331</t>
  </si>
  <si>
    <t>230-171-116</t>
  </si>
  <si>
    <t>230-171-129_1</t>
  </si>
  <si>
    <t>230-171-131</t>
  </si>
  <si>
    <t>230-176-116</t>
  </si>
  <si>
    <t>230-176-126</t>
  </si>
  <si>
    <t>230-176-211</t>
  </si>
  <si>
    <t>230-176-221</t>
  </si>
  <si>
    <t>230-177-126</t>
  </si>
  <si>
    <t>230-183-121</t>
  </si>
  <si>
    <t>230-183-142</t>
  </si>
  <si>
    <t>230-185-231</t>
  </si>
  <si>
    <t>23A-171-422</t>
  </si>
  <si>
    <t>240-163-171</t>
  </si>
  <si>
    <t>240-177-121</t>
  </si>
  <si>
    <t>241-181-331</t>
  </si>
  <si>
    <t>241-181-413</t>
  </si>
  <si>
    <t>241-192-311</t>
  </si>
  <si>
    <t>241-193-311</t>
  </si>
  <si>
    <t>250-171-196</t>
  </si>
  <si>
    <t>250-181-135</t>
  </si>
  <si>
    <t>250-181-147</t>
  </si>
  <si>
    <t>250-181-361</t>
  </si>
  <si>
    <t>260-163-399</t>
  </si>
  <si>
    <t>260-165-399</t>
  </si>
  <si>
    <t>260-167-399</t>
  </si>
  <si>
    <t>260-170-399</t>
  </si>
  <si>
    <t>260-176-131</t>
  </si>
  <si>
    <t>260-176-151</t>
  </si>
  <si>
    <t>260-176-171</t>
  </si>
  <si>
    <t>260-176-173</t>
  </si>
  <si>
    <t>260-176-199</t>
  </si>
  <si>
    <t>260-176-332</t>
  </si>
  <si>
    <t>260-177-171</t>
  </si>
  <si>
    <t>260-177-198</t>
  </si>
  <si>
    <t>260-177-211</t>
  </si>
  <si>
    <t>260-177-221</t>
  </si>
  <si>
    <t>260-181-113</t>
  </si>
  <si>
    <t>260-185-132</t>
  </si>
  <si>
    <t>260-185-187</t>
  </si>
  <si>
    <t>26C-176-121</t>
  </si>
  <si>
    <t>26C-177-121</t>
  </si>
  <si>
    <t>270-177-198</t>
  </si>
  <si>
    <t>270-184-146</t>
  </si>
  <si>
    <t>270-184-211</t>
  </si>
  <si>
    <t>270-184-221</t>
  </si>
  <si>
    <t>280-203-399</t>
  </si>
  <si>
    <t>290-176-126</t>
  </si>
  <si>
    <t>290-176-162</t>
  </si>
  <si>
    <t>290-176-211</t>
  </si>
  <si>
    <t>290-176-221</t>
  </si>
  <si>
    <t>290-181-126</t>
  </si>
  <si>
    <t>290-181-142</t>
  </si>
  <si>
    <t>290-181-162</t>
  </si>
  <si>
    <t>290-181-171</t>
  </si>
  <si>
    <t>290-181-174</t>
  </si>
  <si>
    <t>290-181-176</t>
  </si>
  <si>
    <t>290-181-462</t>
  </si>
  <si>
    <t>290-181-523</t>
  </si>
  <si>
    <t>290-184-221</t>
  </si>
  <si>
    <t>290-193-418</t>
  </si>
  <si>
    <t>291-167-198</t>
  </si>
  <si>
    <t>291-167-211</t>
  </si>
  <si>
    <t>291-167-221</t>
  </si>
  <si>
    <t>291-176-171</t>
  </si>
  <si>
    <t>291-176-198</t>
  </si>
  <si>
    <t>291-176-211</t>
  </si>
  <si>
    <t>291-176-221</t>
  </si>
  <si>
    <t>291-176-411</t>
  </si>
  <si>
    <t>291-177-171</t>
  </si>
  <si>
    <t>291-181-191</t>
  </si>
  <si>
    <t>291-183-192</t>
  </si>
  <si>
    <t>291-185-192</t>
  </si>
  <si>
    <t>291-185-211</t>
  </si>
  <si>
    <t>291-185-221</t>
  </si>
  <si>
    <t>292-170-121</t>
  </si>
  <si>
    <t>292-170-211</t>
  </si>
  <si>
    <t>292-170-221</t>
  </si>
  <si>
    <t>292-171-326</t>
  </si>
  <si>
    <t>292-176-121</t>
  </si>
  <si>
    <t>292-176-171</t>
  </si>
  <si>
    <t>292-176-211</t>
  </si>
  <si>
    <t>292-176-221</t>
  </si>
  <si>
    <t>292-176-333</t>
  </si>
  <si>
    <t>292-177-116</t>
  </si>
  <si>
    <t>292-177-121</t>
  </si>
  <si>
    <t>292-177-211</t>
  </si>
  <si>
    <t>292-177-221</t>
  </si>
  <si>
    <t>292-177-333</t>
  </si>
  <si>
    <t>292-177-351</t>
  </si>
  <si>
    <t>292-184-198</t>
  </si>
  <si>
    <t>292-184-211</t>
  </si>
  <si>
    <t>292-184-221</t>
  </si>
  <si>
    <t>292-185-192</t>
  </si>
  <si>
    <t>292-185-211</t>
  </si>
  <si>
    <t>292-185-221</t>
  </si>
  <si>
    <t>29A-192-311</t>
  </si>
  <si>
    <t>300-177-411</t>
  </si>
  <si>
    <t>300-181-153</t>
  </si>
  <si>
    <t>300-181-192</t>
  </si>
  <si>
    <t>300-181-312</t>
  </si>
  <si>
    <t>310-171-173</t>
  </si>
  <si>
    <t>310-181-172</t>
  </si>
  <si>
    <t>320-171-147</t>
  </si>
  <si>
    <t>320-171-196</t>
  </si>
  <si>
    <t>320-176-211</t>
  </si>
  <si>
    <t>320-176-221</t>
  </si>
  <si>
    <t>320-181-121</t>
  </si>
  <si>
    <t>320-181-124</t>
  </si>
  <si>
    <t>320-181-131</t>
  </si>
  <si>
    <t>320-181-181</t>
  </si>
  <si>
    <t>320-181-187</t>
  </si>
  <si>
    <t>320-181-221</t>
  </si>
  <si>
    <t>32A-188-121</t>
  </si>
  <si>
    <t>32A-188-211</t>
  </si>
  <si>
    <t>32D-192-311</t>
  </si>
  <si>
    <t>32K-170-143</t>
  </si>
  <si>
    <t>32K-170-211</t>
  </si>
  <si>
    <t>32K-170-221</t>
  </si>
  <si>
    <t>32L-185-311</t>
  </si>
  <si>
    <t>32M-171-233</t>
  </si>
  <si>
    <t>32M-181-233</t>
  </si>
  <si>
    <t>32Q-177-311</t>
  </si>
  <si>
    <t>32Q-197-311</t>
  </si>
  <si>
    <t>32S-171-233</t>
  </si>
  <si>
    <t>330-176-142</t>
  </si>
  <si>
    <t>340-177-126</t>
  </si>
  <si>
    <t>340-181-145</t>
  </si>
  <si>
    <t>340-181-176</t>
  </si>
  <si>
    <t>34D-176-121</t>
  </si>
  <si>
    <t>34D-176-211</t>
  </si>
  <si>
    <t>34D-176-231</t>
  </si>
  <si>
    <t>34D-177-121</t>
  </si>
  <si>
    <t>34D-177-211</t>
  </si>
  <si>
    <t>34D-177-231</t>
  </si>
  <si>
    <t>350-171-151</t>
  </si>
  <si>
    <t>350-177-121</t>
  </si>
  <si>
    <t>350-177-171</t>
  </si>
  <si>
    <t>350-177-211</t>
  </si>
  <si>
    <t>350-177-221</t>
  </si>
  <si>
    <t>350-181-146</t>
  </si>
  <si>
    <t>350-181-152</t>
  </si>
  <si>
    <t>350-181-196</t>
  </si>
  <si>
    <t>350-192-311</t>
  </si>
  <si>
    <t>360-176-459</t>
  </si>
  <si>
    <t>360-177-311</t>
  </si>
  <si>
    <t>360-177-333</t>
  </si>
  <si>
    <t>360-203-399</t>
  </si>
  <si>
    <t>36C-192-311</t>
  </si>
  <si>
    <t>36C-193-311</t>
  </si>
  <si>
    <t>36F-171-121</t>
  </si>
  <si>
    <t>370-176-142</t>
  </si>
  <si>
    <t>380-181-113</t>
  </si>
  <si>
    <t>380-181-135</t>
  </si>
  <si>
    <t>380-181-146</t>
  </si>
  <si>
    <t>380-181-151</t>
  </si>
  <si>
    <t>390-163-198</t>
  </si>
  <si>
    <t>390-168-171</t>
  </si>
  <si>
    <t>390-169-192</t>
  </si>
  <si>
    <t>390-171-198</t>
  </si>
  <si>
    <t>390-181-135</t>
  </si>
  <si>
    <t>390-185-198</t>
  </si>
  <si>
    <t>390-185-211</t>
  </si>
  <si>
    <t>390-185-221</t>
  </si>
  <si>
    <t>400-171-192</t>
  </si>
  <si>
    <t>400-176-198</t>
  </si>
  <si>
    <t>400-176-211</t>
  </si>
  <si>
    <t>400-176-221</t>
  </si>
  <si>
    <t>400-177-171</t>
  </si>
  <si>
    <t>400-181-333</t>
  </si>
  <si>
    <t>410-176-162</t>
  </si>
  <si>
    <t>410-176-192</t>
  </si>
  <si>
    <t>410-176-211</t>
  </si>
  <si>
    <t>410-176-221</t>
  </si>
  <si>
    <t>410-177-151</t>
  </si>
  <si>
    <t>410-177-173</t>
  </si>
  <si>
    <t>41G-182-462</t>
  </si>
  <si>
    <t>41G-185-121</t>
  </si>
  <si>
    <t>41G-185-211</t>
  </si>
  <si>
    <t>41G-185-221</t>
  </si>
  <si>
    <t>41G-185-231</t>
  </si>
  <si>
    <t>421-177-333</t>
  </si>
  <si>
    <t>421-185-198</t>
  </si>
  <si>
    <t>421-185-211</t>
  </si>
  <si>
    <t>421-185-221</t>
  </si>
  <si>
    <t>42A-171-233</t>
  </si>
  <si>
    <t>430-170-121</t>
  </si>
  <si>
    <t>430-170-142</t>
  </si>
  <si>
    <t>430-170-171</t>
  </si>
  <si>
    <t>430-171-151</t>
  </si>
  <si>
    <t>430-171-196</t>
  </si>
  <si>
    <t>430-176-116</t>
  </si>
  <si>
    <t>430-176-121</t>
  </si>
  <si>
    <t>430-176-126</t>
  </si>
  <si>
    <t>430-176-131</t>
  </si>
  <si>
    <t>430-176-135</t>
  </si>
  <si>
    <t>430-176-142</t>
  </si>
  <si>
    <t>430-176-151</t>
  </si>
  <si>
    <t>430-176-171</t>
  </si>
  <si>
    <t>430-176-192</t>
  </si>
  <si>
    <t>430-176-211</t>
  </si>
  <si>
    <t>430-176-221</t>
  </si>
  <si>
    <t>44A-181-121</t>
  </si>
  <si>
    <t>44A-181-211</t>
  </si>
  <si>
    <t>44A-181-229</t>
  </si>
  <si>
    <t>44A-181-231</t>
  </si>
  <si>
    <t>450-176-131</t>
  </si>
  <si>
    <t>450-177-126</t>
  </si>
  <si>
    <t>450-177-171</t>
  </si>
  <si>
    <t>450-177-211</t>
  </si>
  <si>
    <t>450-177-221</t>
  </si>
  <si>
    <t>450-177-333</t>
  </si>
  <si>
    <t>450-181-126</t>
  </si>
  <si>
    <t>450-181-131</t>
  </si>
  <si>
    <t>450-181-132</t>
  </si>
  <si>
    <t>450-181-135</t>
  </si>
  <si>
    <t>450-181-145</t>
  </si>
  <si>
    <t>450-181-147</t>
  </si>
  <si>
    <t>450-181-173</t>
  </si>
  <si>
    <t>450-181-187</t>
  </si>
  <si>
    <t>450-185-121</t>
  </si>
  <si>
    <t>450-185-211</t>
  </si>
  <si>
    <t>450-185-221</t>
  </si>
  <si>
    <t>450-185-231</t>
  </si>
  <si>
    <t>460-177-333</t>
  </si>
  <si>
    <t>480-167-192</t>
  </si>
  <si>
    <t>480-167-211</t>
  </si>
  <si>
    <t>480-167-221</t>
  </si>
  <si>
    <t>480-177-192</t>
  </si>
  <si>
    <t>480-177-211</t>
  </si>
  <si>
    <t>480-177-221</t>
  </si>
  <si>
    <t>480-177-459</t>
  </si>
  <si>
    <t>480-181-148</t>
  </si>
  <si>
    <t>490-167-121</t>
  </si>
  <si>
    <t>490-167-211</t>
  </si>
  <si>
    <t>490-167-221</t>
  </si>
  <si>
    <t>490-176-121</t>
  </si>
  <si>
    <t>490-176-198</t>
  </si>
  <si>
    <t>490-176-211</t>
  </si>
  <si>
    <t>490-176-221</t>
  </si>
  <si>
    <t>490-177-121</t>
  </si>
  <si>
    <t>490-177-198</t>
  </si>
  <si>
    <t>490-177-211</t>
  </si>
  <si>
    <t>490-177-221</t>
  </si>
  <si>
    <t>490-178-399</t>
  </si>
  <si>
    <t>491-171-451</t>
  </si>
  <si>
    <t>49B-170-142</t>
  </si>
  <si>
    <t>49D-181-121</t>
  </si>
  <si>
    <t>510-177-196</t>
  </si>
  <si>
    <t>530-163-173</t>
  </si>
  <si>
    <t>530-171-113</t>
  </si>
  <si>
    <t>530-171-188</t>
  </si>
  <si>
    <t>530-177-192</t>
  </si>
  <si>
    <t>540-170-198</t>
  </si>
  <si>
    <t>540-170-211</t>
  </si>
  <si>
    <t>540-171-151</t>
  </si>
  <si>
    <t>540-171-173</t>
  </si>
  <si>
    <t>540-176-116</t>
  </si>
  <si>
    <t>540-176-126</t>
  </si>
  <si>
    <t>540-176-173</t>
  </si>
  <si>
    <t>540-176-211</t>
  </si>
  <si>
    <t>540-176-221</t>
  </si>
  <si>
    <t>540-176-411</t>
  </si>
  <si>
    <t>54A-192-311</t>
  </si>
  <si>
    <t>54A-193-311</t>
  </si>
  <si>
    <t>550-171-171</t>
  </si>
  <si>
    <t>550-176-126</t>
  </si>
  <si>
    <t>550-176-131</t>
  </si>
  <si>
    <t>550-176-142</t>
  </si>
  <si>
    <t>550-177-171</t>
  </si>
  <si>
    <t>550-177-198</t>
  </si>
  <si>
    <t>550-181-312</t>
  </si>
  <si>
    <t>550-185-144</t>
  </si>
  <si>
    <t>55A-176-121</t>
  </si>
  <si>
    <t>55A-176-211</t>
  </si>
  <si>
    <t>55A-177-121</t>
  </si>
  <si>
    <t>55A-177-211</t>
  </si>
  <si>
    <t>55A-182-418</t>
  </si>
  <si>
    <t>560-171-343</t>
  </si>
  <si>
    <t>560-171-529</t>
  </si>
  <si>
    <t>560-176-126</t>
  </si>
  <si>
    <t>560-176-173</t>
  </si>
  <si>
    <t>560-176-211</t>
  </si>
  <si>
    <t>560-193-418</t>
  </si>
  <si>
    <t>570-173-399</t>
  </si>
  <si>
    <t>570-185-399</t>
  </si>
  <si>
    <t>570-186-399</t>
  </si>
  <si>
    <t>600-163-196</t>
  </si>
  <si>
    <t>600-171-172</t>
  </si>
  <si>
    <t>600-176-146</t>
  </si>
  <si>
    <t>600-176-162</t>
  </si>
  <si>
    <t>600-177-162</t>
  </si>
  <si>
    <t>60B-181-141</t>
  </si>
  <si>
    <t>60B-193-418</t>
  </si>
  <si>
    <t>60L-171-229</t>
  </si>
  <si>
    <t>60L-171-233</t>
  </si>
  <si>
    <t>60P-174-180</t>
  </si>
  <si>
    <t>60P-174-211</t>
  </si>
  <si>
    <t>60U-170-142</t>
  </si>
  <si>
    <t>60Z-181-135</t>
  </si>
  <si>
    <t>60Z-181-148</t>
  </si>
  <si>
    <t>60Z-181-311</t>
  </si>
  <si>
    <t>610-167-198</t>
  </si>
  <si>
    <t>610-167-211</t>
  </si>
  <si>
    <t>610-177-333</t>
  </si>
  <si>
    <t>610-177-351</t>
  </si>
  <si>
    <t>610-181-462</t>
  </si>
  <si>
    <t>61K-181-231</t>
  </si>
  <si>
    <t>61L-170-142</t>
  </si>
  <si>
    <t>61M-192-311</t>
  </si>
  <si>
    <t>61M-193-418</t>
  </si>
  <si>
    <t>61Q-171-221</t>
  </si>
  <si>
    <t>61Q-176-221</t>
  </si>
  <si>
    <t>620-177-221</t>
  </si>
  <si>
    <t>62J-171-221</t>
  </si>
  <si>
    <t>630-167-171</t>
  </si>
  <si>
    <t>630-167-199</t>
  </si>
  <si>
    <t>630-170-198</t>
  </si>
  <si>
    <t>630-170-221</t>
  </si>
  <si>
    <t>630-176-411</t>
  </si>
  <si>
    <t>630-177-171</t>
  </si>
  <si>
    <t>630-177-198</t>
  </si>
  <si>
    <t>630-177-459</t>
  </si>
  <si>
    <t>630-181-172</t>
  </si>
  <si>
    <t>630-181-198</t>
  </si>
  <si>
    <t>630-181-221</t>
  </si>
  <si>
    <t>630-185-198</t>
  </si>
  <si>
    <t>630-185-211</t>
  </si>
  <si>
    <t>630-185-221</t>
  </si>
  <si>
    <t>630-185-331</t>
  </si>
  <si>
    <t>640-171-121</t>
  </si>
  <si>
    <t>640-176-121</t>
  </si>
  <si>
    <t>650-177-121</t>
  </si>
  <si>
    <t>650-177-191</t>
  </si>
  <si>
    <t>650-177-211</t>
  </si>
  <si>
    <t>650-177-221</t>
  </si>
  <si>
    <t>650-177-459</t>
  </si>
  <si>
    <t>650-181-171</t>
  </si>
  <si>
    <t>650-181-199</t>
  </si>
  <si>
    <t>65Z-169-312</t>
  </si>
  <si>
    <t>660-174-399</t>
  </si>
  <si>
    <t>660-181-231</t>
  </si>
  <si>
    <t>66A-171-229</t>
  </si>
  <si>
    <t>66A-171-233</t>
  </si>
  <si>
    <t>670-176-198</t>
  </si>
  <si>
    <t>670-176-333</t>
  </si>
  <si>
    <t>670-177-147</t>
  </si>
  <si>
    <t>670-177-199</t>
  </si>
  <si>
    <t>680-176-126</t>
  </si>
  <si>
    <t>680-177-113</t>
  </si>
  <si>
    <t>680-177-121</t>
  </si>
  <si>
    <t>680-177-311</t>
  </si>
  <si>
    <t>680-181-126</t>
  </si>
  <si>
    <t>680-181-142</t>
  </si>
  <si>
    <t>680-181-178</t>
  </si>
  <si>
    <t>681-167-192</t>
  </si>
  <si>
    <t>681-177-192</t>
  </si>
  <si>
    <t>681-177-211</t>
  </si>
  <si>
    <t>681-177-221</t>
  </si>
  <si>
    <t>68C-176-126</t>
  </si>
  <si>
    <t>68C-176-211</t>
  </si>
  <si>
    <t>68C-177-126</t>
  </si>
  <si>
    <t>68C-177-211</t>
  </si>
  <si>
    <t>700-170-131</t>
  </si>
  <si>
    <t>700-170-142</t>
  </si>
  <si>
    <t>700-170-171</t>
  </si>
  <si>
    <t>700-181-196</t>
  </si>
  <si>
    <t>70A-171-462</t>
  </si>
  <si>
    <t>70A-181-462</t>
  </si>
  <si>
    <t>70A-192-311</t>
  </si>
  <si>
    <t>70A-193-311</t>
  </si>
  <si>
    <t>710-171-147</t>
  </si>
  <si>
    <t>710-181-175</t>
  </si>
  <si>
    <t>710-181-459</t>
  </si>
  <si>
    <t>710-185-142</t>
  </si>
  <si>
    <t>710-185-162</t>
  </si>
  <si>
    <t>710-185-312</t>
  </si>
  <si>
    <t>720-177-351</t>
  </si>
  <si>
    <t>720-181-529</t>
  </si>
  <si>
    <t>730-177-171</t>
  </si>
  <si>
    <t>730-183-198</t>
  </si>
  <si>
    <t>730-183-211</t>
  </si>
  <si>
    <t>730-183-221</t>
  </si>
  <si>
    <t>750-181-153</t>
  </si>
  <si>
    <t>760-181-114</t>
  </si>
  <si>
    <t>760-181-152</t>
  </si>
  <si>
    <t>761-169-146</t>
  </si>
  <si>
    <t>761-176-121</t>
  </si>
  <si>
    <t>761-176-142</t>
  </si>
  <si>
    <t>761-176-192</t>
  </si>
  <si>
    <t>761-176-211</t>
  </si>
  <si>
    <t>761-176-221</t>
  </si>
  <si>
    <t>761-177-171</t>
  </si>
  <si>
    <t>761-177-191</t>
  </si>
  <si>
    <t>761-177-211</t>
  </si>
  <si>
    <t>761-177-221</t>
  </si>
  <si>
    <t>761-177-351</t>
  </si>
  <si>
    <t>761-181-191</t>
  </si>
  <si>
    <t>770-184-196</t>
  </si>
  <si>
    <t>770-184-211</t>
  </si>
  <si>
    <t>770-184-221</t>
  </si>
  <si>
    <t>780-163-171</t>
  </si>
  <si>
    <t>780-163-174</t>
  </si>
  <si>
    <t>780-163-176</t>
  </si>
  <si>
    <t>780-177-171</t>
  </si>
  <si>
    <t>780-181-317</t>
  </si>
  <si>
    <t>790-177-331</t>
  </si>
  <si>
    <t>79Z-167-121</t>
  </si>
  <si>
    <t>79Z-167-211</t>
  </si>
  <si>
    <t>79Z-167-221</t>
  </si>
  <si>
    <t>79Z-169-131</t>
  </si>
  <si>
    <t>79Z-169-211</t>
  </si>
  <si>
    <t>79Z-169-221</t>
  </si>
  <si>
    <t>79Z-169-231</t>
  </si>
  <si>
    <t>79Z-171-116</t>
  </si>
  <si>
    <t>800-167-211</t>
  </si>
  <si>
    <t>800-167-221</t>
  </si>
  <si>
    <t>80C-171-418</t>
  </si>
  <si>
    <t>80C-171-462</t>
  </si>
  <si>
    <t>810-181-121</t>
  </si>
  <si>
    <t>810-181-142</t>
  </si>
  <si>
    <t>810-181-147</t>
  </si>
  <si>
    <t>810-181-151</t>
  </si>
  <si>
    <t>810-181-152</t>
  </si>
  <si>
    <t>810-181-171</t>
  </si>
  <si>
    <t>810-181-172</t>
  </si>
  <si>
    <t>810-181-173</t>
  </si>
  <si>
    <t>810-181-181</t>
  </si>
  <si>
    <t>810-181-192</t>
  </si>
  <si>
    <t>810-181-198</t>
  </si>
  <si>
    <t>810-181-199</t>
  </si>
  <si>
    <t>810-181-231</t>
  </si>
  <si>
    <t>81A-192-311</t>
  </si>
  <si>
    <t>820-177-126</t>
  </si>
  <si>
    <t>820-177-144</t>
  </si>
  <si>
    <t>820-177-171</t>
  </si>
  <si>
    <t>820-177-192</t>
  </si>
  <si>
    <t>820-177-211</t>
  </si>
  <si>
    <t>820-177-221</t>
  </si>
  <si>
    <t>820-177-333</t>
  </si>
  <si>
    <t>820-177-411</t>
  </si>
  <si>
    <t>820-181-522</t>
  </si>
  <si>
    <t>821-140-311</t>
  </si>
  <si>
    <t>821-140-418</t>
  </si>
  <si>
    <t>821-140-462</t>
  </si>
  <si>
    <t>821-177-311</t>
  </si>
  <si>
    <t>830-170-191</t>
  </si>
  <si>
    <t>840-176-211</t>
  </si>
  <si>
    <t>840-176-221</t>
  </si>
  <si>
    <t>840-177-198</t>
  </si>
  <si>
    <t>840-177-211</t>
  </si>
  <si>
    <t>840-177-221</t>
  </si>
  <si>
    <t>840-184-211</t>
  </si>
  <si>
    <t>840-184-221</t>
  </si>
  <si>
    <t>840-192-311</t>
  </si>
  <si>
    <t>840-193-311</t>
  </si>
  <si>
    <t>84B-172-418</t>
  </si>
  <si>
    <t>84B-172-461</t>
  </si>
  <si>
    <t>84B-182-462</t>
  </si>
  <si>
    <t>850-181-116</t>
  </si>
  <si>
    <t>860-167-192</t>
  </si>
  <si>
    <t>860-181-173</t>
  </si>
  <si>
    <t>860-181-523</t>
  </si>
  <si>
    <t>861-170-221</t>
  </si>
  <si>
    <t>862-171-418</t>
  </si>
  <si>
    <t>862-177-198</t>
  </si>
  <si>
    <t>862-177-211</t>
  </si>
  <si>
    <t>862-177-221</t>
  </si>
  <si>
    <t>870-168-333</t>
  </si>
  <si>
    <t>880-170-171</t>
  </si>
  <si>
    <t>880-170-198</t>
  </si>
  <si>
    <t>880-170-211</t>
  </si>
  <si>
    <t>880-170-221</t>
  </si>
  <si>
    <t>880-170-423</t>
  </si>
  <si>
    <t>880-171-196</t>
  </si>
  <si>
    <t>880-176-171</t>
  </si>
  <si>
    <t>880-176-221</t>
  </si>
  <si>
    <t>880-177-126</t>
  </si>
  <si>
    <t>880-177-211</t>
  </si>
  <si>
    <t>890-176-221</t>
  </si>
  <si>
    <t>890-177-221</t>
  </si>
  <si>
    <t>900-176-116</t>
  </si>
  <si>
    <t>900-176-126</t>
  </si>
  <si>
    <t>900-176-131</t>
  </si>
  <si>
    <t>900-176-147</t>
  </si>
  <si>
    <t>900-176-151</t>
  </si>
  <si>
    <t>900-176-171</t>
  </si>
  <si>
    <t>900-176-211</t>
  </si>
  <si>
    <t>900-176-221</t>
  </si>
  <si>
    <t>900-177-332</t>
  </si>
  <si>
    <t>900-181-311</t>
  </si>
  <si>
    <t>900-181-331</t>
  </si>
  <si>
    <t>900-185-121</t>
  </si>
  <si>
    <t>900-185-126</t>
  </si>
  <si>
    <t>900-185-131</t>
  </si>
  <si>
    <t>900-185-132</t>
  </si>
  <si>
    <t>900-185-133</t>
  </si>
  <si>
    <t>900-185-142</t>
  </si>
  <si>
    <t>900-185-144</t>
  </si>
  <si>
    <t>900-185-145</t>
  </si>
  <si>
    <t>900-185-211</t>
  </si>
  <si>
    <t>900-185-221</t>
  </si>
  <si>
    <t>900-185-311</t>
  </si>
  <si>
    <t>90B-182-231</t>
  </si>
  <si>
    <t>90B-182-311</t>
  </si>
  <si>
    <t>90D-192-311</t>
  </si>
  <si>
    <t>90D-193-418</t>
  </si>
  <si>
    <t>910-177-333</t>
  </si>
  <si>
    <t>910-181-522</t>
  </si>
  <si>
    <t>920-177-392</t>
  </si>
  <si>
    <t>920-177-411</t>
  </si>
  <si>
    <t>920-181-135</t>
  </si>
  <si>
    <t>920-181-411</t>
  </si>
  <si>
    <t>920-195-121</t>
  </si>
  <si>
    <t>920-195-181</t>
  </si>
  <si>
    <t>920-195-211</t>
  </si>
  <si>
    <t>920-195-221</t>
  </si>
  <si>
    <t>920-195-231</t>
  </si>
  <si>
    <t>920-195-232</t>
  </si>
  <si>
    <t>920-195-234</t>
  </si>
  <si>
    <t>920-195-392</t>
  </si>
  <si>
    <t>92E-167-121</t>
  </si>
  <si>
    <t>92E-167-211</t>
  </si>
  <si>
    <t>940-167-126</t>
  </si>
  <si>
    <t>940-167-211</t>
  </si>
  <si>
    <t>940-167-221</t>
  </si>
  <si>
    <t>940-170-198</t>
  </si>
  <si>
    <t>940-170-221</t>
  </si>
  <si>
    <t>940-171-147</t>
  </si>
  <si>
    <t>940-171-232</t>
  </si>
  <si>
    <t>940-171-333</t>
  </si>
  <si>
    <t>940-173-311</t>
  </si>
  <si>
    <t>940-176-124</t>
  </si>
  <si>
    <t>940-176-126</t>
  </si>
  <si>
    <t>940-176-142</t>
  </si>
  <si>
    <t>940-176-211</t>
  </si>
  <si>
    <t>940-176-221</t>
  </si>
  <si>
    <t>940-177-124</t>
  </si>
  <si>
    <t>940-177-126</t>
  </si>
  <si>
    <t>940-177-211</t>
  </si>
  <si>
    <t>940-177-221</t>
  </si>
  <si>
    <t>940-177-311</t>
  </si>
  <si>
    <t>940-181-232</t>
  </si>
  <si>
    <t>940-181-522</t>
  </si>
  <si>
    <t>94A-171-141</t>
  </si>
  <si>
    <t>94A-171-233</t>
  </si>
  <si>
    <t>94A-176-121</t>
  </si>
  <si>
    <t>94A-176-211</t>
  </si>
  <si>
    <t>94A-176-229</t>
  </si>
  <si>
    <t>94A-176-231</t>
  </si>
  <si>
    <t>950-174-399</t>
  </si>
  <si>
    <t>950-192-311</t>
  </si>
  <si>
    <t>950-193-311</t>
  </si>
  <si>
    <t>95A-181-142</t>
  </si>
  <si>
    <t>95A-181-211</t>
  </si>
  <si>
    <t>960-176-126</t>
  </si>
  <si>
    <t>960-176-142</t>
  </si>
  <si>
    <t>960-176-211</t>
  </si>
  <si>
    <t>960-176-221</t>
  </si>
  <si>
    <t>960-177-126</t>
  </si>
  <si>
    <t>960-181-126</t>
  </si>
  <si>
    <t>960-181-142</t>
  </si>
  <si>
    <t>960-181-171</t>
  </si>
  <si>
    <t>960-181-174</t>
  </si>
  <si>
    <t>960-181-176</t>
  </si>
  <si>
    <t>960-181-199</t>
  </si>
  <si>
    <t>960-185-198</t>
  </si>
  <si>
    <t>960-185-211</t>
  </si>
  <si>
    <t>960-185-221</t>
  </si>
  <si>
    <t>970-171-523</t>
  </si>
  <si>
    <t>970-176-472</t>
  </si>
  <si>
    <t>970-178-418</t>
  </si>
  <si>
    <t>970-181-113</t>
  </si>
  <si>
    <t>970-181-472</t>
  </si>
  <si>
    <t>970-185-472</t>
  </si>
  <si>
    <t>980-181-113</t>
  </si>
  <si>
    <t>980-181-172</t>
  </si>
  <si>
    <t>980-181-192</t>
  </si>
  <si>
    <t>990-177-333</t>
  </si>
  <si>
    <t>990-181-153</t>
  </si>
  <si>
    <t>995-173-311</t>
  </si>
  <si>
    <t>995-181-131</t>
  </si>
  <si>
    <t>C18-175-312</t>
  </si>
  <si>
    <t>C67-175-399</t>
  </si>
  <si>
    <t>E29-175-231</t>
  </si>
  <si>
    <t>E29-175-461</t>
  </si>
  <si>
    <t>E29-175-541</t>
  </si>
  <si>
    <t>E30-175-451</t>
  </si>
  <si>
    <t>010-ALL-333</t>
  </si>
  <si>
    <t>010-ALL-351</t>
  </si>
  <si>
    <t>01F-ALL-114</t>
  </si>
  <si>
    <t>040-ALL-183</t>
  </si>
  <si>
    <t>050-ALL-116</t>
  </si>
  <si>
    <t>050-ALL-178</t>
  </si>
  <si>
    <t>050-ALL-333</t>
  </si>
  <si>
    <t>070-ALL-529</t>
  </si>
  <si>
    <t>111-ALL-351</t>
  </si>
  <si>
    <t>11D-ALL-141</t>
  </si>
  <si>
    <t>11F-ALL-311</t>
  </si>
  <si>
    <t>11F-ALL-411</t>
  </si>
  <si>
    <t>120-ALL-133</t>
  </si>
  <si>
    <t>120-ALL-144</t>
  </si>
  <si>
    <t>120-ALL-332</t>
  </si>
  <si>
    <t>120-ALL-522</t>
  </si>
  <si>
    <t>132-ALL-147</t>
  </si>
  <si>
    <t>13A-ALL-141</t>
  </si>
  <si>
    <t>140-ALL-331</t>
  </si>
  <si>
    <t>150-ALL-121</t>
  </si>
  <si>
    <t>160-ALL-333</t>
  </si>
  <si>
    <t>170-ALL-167</t>
  </si>
  <si>
    <t>180-ALL-188</t>
  </si>
  <si>
    <t>190-ALL-147</t>
  </si>
  <si>
    <t>190-ALL-167</t>
  </si>
  <si>
    <t>200-ALL-199</t>
  </si>
  <si>
    <t>220-ALL-399</t>
  </si>
  <si>
    <t>241-ALL-413</t>
  </si>
  <si>
    <t>250-ALL-196</t>
  </si>
  <si>
    <t>250-ALL-361</t>
  </si>
  <si>
    <t>260-ALL-113</t>
  </si>
  <si>
    <t>260-ALL-132</t>
  </si>
  <si>
    <t>260-ALL-187</t>
  </si>
  <si>
    <t>260-ALL-399</t>
  </si>
  <si>
    <t>270-ALL-146</t>
  </si>
  <si>
    <t>280-ALL-399</t>
  </si>
  <si>
    <t>290-ALL-333</t>
  </si>
  <si>
    <t>292-ALL-198</t>
  </si>
  <si>
    <t>292-ALL-333</t>
  </si>
  <si>
    <t>292-ALL-351</t>
  </si>
  <si>
    <t>310-ALL-172</t>
  </si>
  <si>
    <t>310-ALL-313</t>
  </si>
  <si>
    <t>320-ALL-147</t>
  </si>
  <si>
    <t>320-ALL-196</t>
  </si>
  <si>
    <t>32A-ALL-231</t>
  </si>
  <si>
    <t>32K-ALL-143</t>
  </si>
  <si>
    <t>32M-ALL-233</t>
  </si>
  <si>
    <t>32S-ALL-233</t>
  </si>
  <si>
    <t>340-ALL-145</t>
  </si>
  <si>
    <t>340-ALL-176</t>
  </si>
  <si>
    <t>34D-ALL-233</t>
  </si>
  <si>
    <t>350-ALL-196</t>
  </si>
  <si>
    <t>360-ALL-333</t>
  </si>
  <si>
    <t>360-ALL-399</t>
  </si>
  <si>
    <t>42A-ALL-233</t>
  </si>
  <si>
    <t>430-ALL-196</t>
  </si>
  <si>
    <t>44A-ALL-229</t>
  </si>
  <si>
    <t>480-ALL-148</t>
  </si>
  <si>
    <t>480-ALL-459</t>
  </si>
  <si>
    <t>490-ALL-399</t>
  </si>
  <si>
    <t>491-ALL-451</t>
  </si>
  <si>
    <t>49B-ALL-142</t>
  </si>
  <si>
    <t>510-ALL-196</t>
  </si>
  <si>
    <t>530-ALL-113</t>
  </si>
  <si>
    <t>530-ALL-188</t>
  </si>
  <si>
    <t>550-ALL-144</t>
  </si>
  <si>
    <t>560-ALL-529</t>
  </si>
  <si>
    <t>570-ALL-399</t>
  </si>
  <si>
    <t>600-ALL-172</t>
  </si>
  <si>
    <t>60L-ALL-229</t>
  </si>
  <si>
    <t>60L-ALL-233</t>
  </si>
  <si>
    <t>60U-ALL-142</t>
  </si>
  <si>
    <t>60Z-ALL-135</t>
  </si>
  <si>
    <t>60Z-ALL-148</t>
  </si>
  <si>
    <t>60Z-ALL-311</t>
  </si>
  <si>
    <t>610-ALL-333</t>
  </si>
  <si>
    <t>610-ALL-351</t>
  </si>
  <si>
    <t>61L-ALL-142</t>
  </si>
  <si>
    <t>61Q-ALL-221</t>
  </si>
  <si>
    <t>62J-ALL-221</t>
  </si>
  <si>
    <t>630-ALL-172</t>
  </si>
  <si>
    <t>630-ALL-331</t>
  </si>
  <si>
    <t>630-ALL-459</t>
  </si>
  <si>
    <t>650-ALL-191</t>
  </si>
  <si>
    <t>650-ALL-459</t>
  </si>
  <si>
    <t>65Z-ALL-312</t>
  </si>
  <si>
    <t>660-ALL-399</t>
  </si>
  <si>
    <t>66A-ALL-229</t>
  </si>
  <si>
    <t>66A-ALL-233</t>
  </si>
  <si>
    <t>670-ALL-333</t>
  </si>
  <si>
    <t>68C-ALL-126</t>
  </si>
  <si>
    <t>700-ALL-171</t>
  </si>
  <si>
    <t>710-ALL-147</t>
  </si>
  <si>
    <t>710-ALL-175</t>
  </si>
  <si>
    <t>720-ALL-351</t>
  </si>
  <si>
    <t>720-ALL-529</t>
  </si>
  <si>
    <t>750-ALL-153</t>
  </si>
  <si>
    <t>761-ALL-351</t>
  </si>
  <si>
    <t>79Z-ALL-116</t>
  </si>
  <si>
    <t>80C-ALL-418</t>
  </si>
  <si>
    <t>80C-ALL-462</t>
  </si>
  <si>
    <t>810-ALL-173</t>
  </si>
  <si>
    <t>81A-ALL-311</t>
  </si>
  <si>
    <t>820-ALL-144</t>
  </si>
  <si>
    <t>820-ALL-333</t>
  </si>
  <si>
    <t>830-ALL-191</t>
  </si>
  <si>
    <t>860-ALL-523</t>
  </si>
  <si>
    <t>870-ALL-333</t>
  </si>
  <si>
    <t>880-ALL-196</t>
  </si>
  <si>
    <t>880-ALL-423</t>
  </si>
  <si>
    <t>910-ALL-333</t>
  </si>
  <si>
    <t>940-ALL-232</t>
  </si>
  <si>
    <t>940-ALL-333</t>
  </si>
  <si>
    <t>94A-ALL-141</t>
  </si>
  <si>
    <t>94A-ALL-233</t>
  </si>
  <si>
    <t>950-ALL-399</t>
  </si>
  <si>
    <t>95A-ALL-142</t>
  </si>
  <si>
    <t>970-ALL-523</t>
  </si>
  <si>
    <t>980-ALL-172</t>
  </si>
  <si>
    <t>C18-ALL-312</t>
  </si>
  <si>
    <t>C67-ALL-399</t>
  </si>
  <si>
    <t>E29-ALL-231</t>
  </si>
  <si>
    <t>E29-ALL-461</t>
  </si>
  <si>
    <t>E29-ALL-541</t>
  </si>
  <si>
    <t>E30-ALL-451</t>
  </si>
  <si>
    <t>ALL-163-399</t>
  </si>
  <si>
    <t>ALL-165-399</t>
  </si>
  <si>
    <t>ALL-167-229</t>
  </si>
  <si>
    <t>ALL-167-399</t>
  </si>
  <si>
    <t>ALL-168-333</t>
  </si>
  <si>
    <t>ALL-169-399</t>
  </si>
  <si>
    <t>ALL-170-399</t>
  </si>
  <si>
    <t>ALL-171-399</t>
  </si>
  <si>
    <t>ALL-173-399</t>
  </si>
  <si>
    <t>ALL-174-399</t>
  </si>
  <si>
    <t>ALL-175-399</t>
  </si>
  <si>
    <t>ALL-175-541</t>
  </si>
  <si>
    <t>ALL-176-199</t>
  </si>
  <si>
    <t>ALL-176-332</t>
  </si>
  <si>
    <t>ALL-176-399</t>
  </si>
  <si>
    <t>ALL-176-472</t>
  </si>
  <si>
    <t>ALL-177-113</t>
  </si>
  <si>
    <t>ALL-177-124</t>
  </si>
  <si>
    <t>ALL-177-144</t>
  </si>
  <si>
    <t>ALL-177-162</t>
  </si>
  <si>
    <t>ALL-177-199</t>
  </si>
  <si>
    <t>ALL-178-399</t>
  </si>
  <si>
    <t>ALL-183-121</t>
  </si>
  <si>
    <t>ALL-184-196</t>
  </si>
  <si>
    <t>ALL-185-399</t>
  </si>
  <si>
    <t>ALL-185-472</t>
  </si>
  <si>
    <t>ALL-186-399</t>
  </si>
  <si>
    <t>ALL-188-121</t>
  </si>
  <si>
    <t>ALL-188-211</t>
  </si>
  <si>
    <t>ALL-195-121</t>
  </si>
  <si>
    <t>ALL-195-181</t>
  </si>
  <si>
    <t>ALL-195-231</t>
  </si>
  <si>
    <t>ALL-195-232</t>
  </si>
  <si>
    <t>ALL-195-234</t>
  </si>
  <si>
    <t>ALL-203-399</t>
  </si>
  <si>
    <t>201</t>
  </si>
  <si>
    <t>204</t>
  </si>
  <si>
    <t>ESSER III - ARP STEM Pilot Program</t>
  </si>
  <si>
    <t>ESSER III - ARP National Board for Professional Teacher Standards (NBPTS) Certification Fee Reimbursement Program</t>
  </si>
  <si>
    <t>ESSER III - ARP Educational and Competitive After-School Robotics Grant Program</t>
  </si>
  <si>
    <t>ESSER III - ARP School Psychologists Grant Program</t>
  </si>
  <si>
    <t>PRC 190 - ESSER III - ARP NC Preschool Pyramid Expansion</t>
  </si>
  <si>
    <t>ESSER III - ARP NC Preschool Pyramid Expansion</t>
  </si>
  <si>
    <t>PRC 196 - ESSER III - ARP STEM Pilot Program</t>
  </si>
  <si>
    <t>PRC 198 - ESSER III - ARP National Board for Professional Teacher Standards (NBPTS) Certification Fee Reimbursement Program</t>
  </si>
  <si>
    <t>ESSER III - ARP National Board for Professional Teaching Standards (NBPTS) Certification Fee Reimbursement Program</t>
  </si>
  <si>
    <t>PRC 201 - ESSER III - ARP Educational and Competitive After-School Robotics Grant Program</t>
  </si>
  <si>
    <t>PRC 204 - ESSER III - ARP School Psychologists Grant Program</t>
  </si>
  <si>
    <t>PRC 190 - ESSER III-ARP NC Preschool Pyramid Expansion</t>
  </si>
  <si>
    <t>PRC 196 - ESSER III-ARP STEM Pilot Program</t>
  </si>
  <si>
    <t>PRC 198 - ESSER III-ARP National Board for Professional Teaching Standards (NBPTS) Certification Fee Reimbursement Program</t>
  </si>
  <si>
    <t>PRC 201 - ESSER III-ARP Educational and Competitive After-School Robotics Grant Program</t>
  </si>
  <si>
    <t>PRC 204 - ESSER III-ARP School Psychologists Grant Program</t>
  </si>
  <si>
    <t>196-120</t>
  </si>
  <si>
    <t>196-ALL</t>
  </si>
  <si>
    <t>010-170-191</t>
  </si>
  <si>
    <t>010-174-183</t>
  </si>
  <si>
    <t>010-174-211</t>
  </si>
  <si>
    <t>010-174-221</t>
  </si>
  <si>
    <t>010-176-418</t>
  </si>
  <si>
    <t>010-176-459</t>
  </si>
  <si>
    <t>010-181-113</t>
  </si>
  <si>
    <t>01D-172-311</t>
  </si>
  <si>
    <t>020-176-126</t>
  </si>
  <si>
    <t>020-176-142</t>
  </si>
  <si>
    <t>020-176-146</t>
  </si>
  <si>
    <t>020-176-171</t>
  </si>
  <si>
    <t>020-176-192</t>
  </si>
  <si>
    <t>020-176-211</t>
  </si>
  <si>
    <t>020-176-221</t>
  </si>
  <si>
    <t>020-177-126</t>
  </si>
  <si>
    <t>020-177-171</t>
  </si>
  <si>
    <t>020-177-211</t>
  </si>
  <si>
    <t>020-177-221</t>
  </si>
  <si>
    <t>020-177-411</t>
  </si>
  <si>
    <t>020-181-312</t>
  </si>
  <si>
    <t>020-185-221</t>
  </si>
  <si>
    <t>020-185-231</t>
  </si>
  <si>
    <t>020-186-121</t>
  </si>
  <si>
    <t>020-186-211</t>
  </si>
  <si>
    <t>020-186-221</t>
  </si>
  <si>
    <t>020-186-231</t>
  </si>
  <si>
    <t>020-192-311</t>
  </si>
  <si>
    <t>030-177-126</t>
  </si>
  <si>
    <t>030-177-211</t>
  </si>
  <si>
    <t>030-177-221</t>
  </si>
  <si>
    <t>030-181-143</t>
  </si>
  <si>
    <t>040-181-116</t>
  </si>
  <si>
    <t>040-181-121</t>
  </si>
  <si>
    <t>040-181-131</t>
  </si>
  <si>
    <t>040-181-135</t>
  </si>
  <si>
    <t>040-181-142</t>
  </si>
  <si>
    <t>040-181-211</t>
  </si>
  <si>
    <t>040-181-221</t>
  </si>
  <si>
    <t>040-181-231</t>
  </si>
  <si>
    <t>050-177-126</t>
  </si>
  <si>
    <t>050-177-311</t>
  </si>
  <si>
    <t>050-185-462</t>
  </si>
  <si>
    <t>060-171-231</t>
  </si>
  <si>
    <t>060-178-418</t>
  </si>
  <si>
    <t>060-181-125</t>
  </si>
  <si>
    <t>060-181-131</t>
  </si>
  <si>
    <t>060-181-196</t>
  </si>
  <si>
    <t>060-181-411</t>
  </si>
  <si>
    <t>060-194-411</t>
  </si>
  <si>
    <t>06B-181-116</t>
  </si>
  <si>
    <t>06B-181-135</t>
  </si>
  <si>
    <t>06B-181-352</t>
  </si>
  <si>
    <t>070-176-126</t>
  </si>
  <si>
    <t>070-176-131</t>
  </si>
  <si>
    <t>070-176-171</t>
  </si>
  <si>
    <t>070-176-198</t>
  </si>
  <si>
    <t>070-177-126</t>
  </si>
  <si>
    <t>070-177-131</t>
  </si>
  <si>
    <t>070-177-171</t>
  </si>
  <si>
    <t>070-177-211</t>
  </si>
  <si>
    <t>070-177-221</t>
  </si>
  <si>
    <t>070-186-142</t>
  </si>
  <si>
    <t>070-186-211</t>
  </si>
  <si>
    <t>070-186-221</t>
  </si>
  <si>
    <t>070-186-231</t>
  </si>
  <si>
    <t>070-187-121</t>
  </si>
  <si>
    <t>070-187-211</t>
  </si>
  <si>
    <t>070-187-221</t>
  </si>
  <si>
    <t>070-187-231</t>
  </si>
  <si>
    <t>080-169-131</t>
  </si>
  <si>
    <t>080-169-146</t>
  </si>
  <si>
    <t>080-169-192</t>
  </si>
  <si>
    <t>080-169-211</t>
  </si>
  <si>
    <t>080-169-221</t>
  </si>
  <si>
    <t>080-169-231</t>
  </si>
  <si>
    <t>080-170-198</t>
  </si>
  <si>
    <t>080-170-211</t>
  </si>
  <si>
    <t>080-170-221</t>
  </si>
  <si>
    <t>080-170-418</t>
  </si>
  <si>
    <t>080-181-415</t>
  </si>
  <si>
    <t>090-171-197</t>
  </si>
  <si>
    <t>090-181-231</t>
  </si>
  <si>
    <t>090-184-131</t>
  </si>
  <si>
    <t>090-184-221</t>
  </si>
  <si>
    <t>100-167-126</t>
  </si>
  <si>
    <t>100-171-192</t>
  </si>
  <si>
    <t>100-176-135</t>
  </si>
  <si>
    <t>100-176-333</t>
  </si>
  <si>
    <t>100-177-126</t>
  </si>
  <si>
    <t>10B-170-211</t>
  </si>
  <si>
    <t>110-176-126</t>
  </si>
  <si>
    <t>110-176-142</t>
  </si>
  <si>
    <t>110-176-147</t>
  </si>
  <si>
    <t>110-176-171</t>
  </si>
  <si>
    <t>110-176-173</t>
  </si>
  <si>
    <t>110-176-331</t>
  </si>
  <si>
    <t>110-181-113</t>
  </si>
  <si>
    <t>110-181-133</t>
  </si>
  <si>
    <t>110-181-184</t>
  </si>
  <si>
    <t>110-195-192</t>
  </si>
  <si>
    <t>110-195-211</t>
  </si>
  <si>
    <t>110-195-221</t>
  </si>
  <si>
    <t>111-176-333</t>
  </si>
  <si>
    <t>111-177-331</t>
  </si>
  <si>
    <t>11A-189-418</t>
  </si>
  <si>
    <t>11B-181-146</t>
  </si>
  <si>
    <t>11B-181-180</t>
  </si>
  <si>
    <t>11D-181-127</t>
  </si>
  <si>
    <t>11F-171-462</t>
  </si>
  <si>
    <t>120-177-462</t>
  </si>
  <si>
    <t>120-181-148</t>
  </si>
  <si>
    <t>120-181-414</t>
  </si>
  <si>
    <t>120-181-415</t>
  </si>
  <si>
    <t>120-181-541</t>
  </si>
  <si>
    <t>130-177-311</t>
  </si>
  <si>
    <t>130-177-461</t>
  </si>
  <si>
    <t>130-193-311</t>
  </si>
  <si>
    <t>132-167-126</t>
  </si>
  <si>
    <t>132-167-133</t>
  </si>
  <si>
    <t>132-167-211</t>
  </si>
  <si>
    <t>132-167-221</t>
  </si>
  <si>
    <t>132-176-135</t>
  </si>
  <si>
    <t>13A-181-411</t>
  </si>
  <si>
    <t>13C-171-121</t>
  </si>
  <si>
    <t>13C-171-122</t>
  </si>
  <si>
    <t>13C-171-141</t>
  </si>
  <si>
    <t>13C-171-233</t>
  </si>
  <si>
    <t>13C-181-126</t>
  </si>
  <si>
    <t>13C-181-143</t>
  </si>
  <si>
    <t>13C-181-233</t>
  </si>
  <si>
    <t>140-140-311</t>
  </si>
  <si>
    <t>140-170-196</t>
  </si>
  <si>
    <t>140-171-121</t>
  </si>
  <si>
    <t>140-177-411</t>
  </si>
  <si>
    <t>140-186-411</t>
  </si>
  <si>
    <t>150-167-392</t>
  </si>
  <si>
    <t>160-167-411</t>
  </si>
  <si>
    <t>160-181-135</t>
  </si>
  <si>
    <t>170-181-146</t>
  </si>
  <si>
    <t>170-181-192</t>
  </si>
  <si>
    <t>170-181-331</t>
  </si>
  <si>
    <t>170-181-411</t>
  </si>
  <si>
    <t>170-192-311</t>
  </si>
  <si>
    <t>180-169-311</t>
  </si>
  <si>
    <t>180-171-127</t>
  </si>
  <si>
    <t>180-171-131</t>
  </si>
  <si>
    <t>180-171-135</t>
  </si>
  <si>
    <t>180-176-333</t>
  </si>
  <si>
    <t>180-177-192</t>
  </si>
  <si>
    <t>180-183-411</t>
  </si>
  <si>
    <t>181-171-125</t>
  </si>
  <si>
    <t>181-171-146</t>
  </si>
  <si>
    <t>181-171-199</t>
  </si>
  <si>
    <t>182-181-131</t>
  </si>
  <si>
    <t>182-192-311</t>
  </si>
  <si>
    <t>182-197-418</t>
  </si>
  <si>
    <t>190-176-126</t>
  </si>
  <si>
    <t>190-176-211</t>
  </si>
  <si>
    <t>190-176-221</t>
  </si>
  <si>
    <t>190-177-126</t>
  </si>
  <si>
    <t>190-177-211</t>
  </si>
  <si>
    <t>190-177-221</t>
  </si>
  <si>
    <t>190-183-151</t>
  </si>
  <si>
    <t>190-183-211</t>
  </si>
  <si>
    <t>190-183-221</t>
  </si>
  <si>
    <t>190-183-231</t>
  </si>
  <si>
    <t>190-184-331</t>
  </si>
  <si>
    <t>200-171-131</t>
  </si>
  <si>
    <t>200-171-311</t>
  </si>
  <si>
    <t>200-171-423</t>
  </si>
  <si>
    <t>200-176-113</t>
  </si>
  <si>
    <t>200-184-462</t>
  </si>
  <si>
    <t>200-185-311</t>
  </si>
  <si>
    <t>210-171-122</t>
  </si>
  <si>
    <t>210-171-231</t>
  </si>
  <si>
    <t>210-177-333</t>
  </si>
  <si>
    <t>210-177-411</t>
  </si>
  <si>
    <t>220-181-121</t>
  </si>
  <si>
    <t>220-181-131</t>
  </si>
  <si>
    <t>220-181-151</t>
  </si>
  <si>
    <t>230-167-231</t>
  </si>
  <si>
    <t>230-171-151</t>
  </si>
  <si>
    <t>230-171-188</t>
  </si>
  <si>
    <t>230-181-319</t>
  </si>
  <si>
    <t>240-163-116</t>
  </si>
  <si>
    <t>240-163-121</t>
  </si>
  <si>
    <t>240-163-312</t>
  </si>
  <si>
    <t>240-171-113</t>
  </si>
  <si>
    <t>240-171-532</t>
  </si>
  <si>
    <t>240-181-131</t>
  </si>
  <si>
    <t>240-181-151</t>
  </si>
  <si>
    <t>240-181-231</t>
  </si>
  <si>
    <t>241-170-221</t>
  </si>
  <si>
    <t>241-170-231</t>
  </si>
  <si>
    <t>241-171-113</t>
  </si>
  <si>
    <t>241-181-121</t>
  </si>
  <si>
    <t>241-181-142</t>
  </si>
  <si>
    <t>241-181-152</t>
  </si>
  <si>
    <t>241-185-142</t>
  </si>
  <si>
    <t>241-185-211</t>
  </si>
  <si>
    <t>241-185-221</t>
  </si>
  <si>
    <t>241-185-231</t>
  </si>
  <si>
    <t>241-186-142</t>
  </si>
  <si>
    <t>241-186-211</t>
  </si>
  <si>
    <t>241-186-221</t>
  </si>
  <si>
    <t>241-186-231</t>
  </si>
  <si>
    <t>24B-192-311</t>
  </si>
  <si>
    <t>24B-202-311</t>
  </si>
  <si>
    <t>24N-181-143</t>
  </si>
  <si>
    <t>250-181-145</t>
  </si>
  <si>
    <t>250-181-311</t>
  </si>
  <si>
    <t>260-181-153</t>
  </si>
  <si>
    <t>260-181-187</t>
  </si>
  <si>
    <t>260-185-312</t>
  </si>
  <si>
    <t>260-186-312</t>
  </si>
  <si>
    <t>270-171-221</t>
  </si>
  <si>
    <t>270-181-116</t>
  </si>
  <si>
    <t>280-171-192</t>
  </si>
  <si>
    <t>280-171-198</t>
  </si>
  <si>
    <t>290-177-126</t>
  </si>
  <si>
    <t>290-177-131</t>
  </si>
  <si>
    <t>290-177-162</t>
  </si>
  <si>
    <t>290-177-171</t>
  </si>
  <si>
    <t>290-177-174</t>
  </si>
  <si>
    <t>290-177-176</t>
  </si>
  <si>
    <t>290-177-192</t>
  </si>
  <si>
    <t>290-177-198</t>
  </si>
  <si>
    <t>290-177-211</t>
  </si>
  <si>
    <t>290-177-221</t>
  </si>
  <si>
    <t>290-177-311</t>
  </si>
  <si>
    <t>290-192-311</t>
  </si>
  <si>
    <t>291-167-171</t>
  </si>
  <si>
    <t>291-167-311</t>
  </si>
  <si>
    <t>291-167-332</t>
  </si>
  <si>
    <t>291-171-121</t>
  </si>
  <si>
    <t>291-176-331</t>
  </si>
  <si>
    <t>291-181-414</t>
  </si>
  <si>
    <t>292-170-142</t>
  </si>
  <si>
    <t>292-170-162</t>
  </si>
  <si>
    <t>292-170-198</t>
  </si>
  <si>
    <t>292-171-116</t>
  </si>
  <si>
    <t>292-171-162</t>
  </si>
  <si>
    <t>292-171-311</t>
  </si>
  <si>
    <t>292-176-423</t>
  </si>
  <si>
    <t>292-177-411</t>
  </si>
  <si>
    <t>292-181-171</t>
  </si>
  <si>
    <t>292-181-312</t>
  </si>
  <si>
    <t>292-183-198</t>
  </si>
  <si>
    <t>300-176-423</t>
  </si>
  <si>
    <t>300-176-424</t>
  </si>
  <si>
    <t>300-177-333</t>
  </si>
  <si>
    <t>300-177-351</t>
  </si>
  <si>
    <t>300-177-423</t>
  </si>
  <si>
    <t>300-177-424</t>
  </si>
  <si>
    <t>300-177-459</t>
  </si>
  <si>
    <t>300-181-113</t>
  </si>
  <si>
    <t>300-181-131</t>
  </si>
  <si>
    <t>310-171-184</t>
  </si>
  <si>
    <t>310-171-411</t>
  </si>
  <si>
    <t>310-176-116</t>
  </si>
  <si>
    <t>310-176-121</t>
  </si>
  <si>
    <t>310-176-162</t>
  </si>
  <si>
    <t>310-176-171</t>
  </si>
  <si>
    <t>310-176-211</t>
  </si>
  <si>
    <t>310-176-221</t>
  </si>
  <si>
    <t>310-176-333</t>
  </si>
  <si>
    <t>310-178-418</t>
  </si>
  <si>
    <t>310-181-135</t>
  </si>
  <si>
    <t>310-181-196</t>
  </si>
  <si>
    <t>310-185-121</t>
  </si>
  <si>
    <t>310-185-211</t>
  </si>
  <si>
    <t>310-185-221</t>
  </si>
  <si>
    <t>320-167-411</t>
  </si>
  <si>
    <t>320-170-126</t>
  </si>
  <si>
    <t>320-181-127</t>
  </si>
  <si>
    <t>320-181-141</t>
  </si>
  <si>
    <t>320-181-146</t>
  </si>
  <si>
    <t>320-181-173</t>
  </si>
  <si>
    <t>320-181-199</t>
  </si>
  <si>
    <t>320-181-231</t>
  </si>
  <si>
    <t>320-195-312</t>
  </si>
  <si>
    <t>32C-181-192</t>
  </si>
  <si>
    <t>32L-171-312</t>
  </si>
  <si>
    <t>32L-182-418</t>
  </si>
  <si>
    <t>32L-185-462</t>
  </si>
  <si>
    <t>32M-181-229</t>
  </si>
  <si>
    <t>32N-176-121</t>
  </si>
  <si>
    <t>32R-172-131</t>
  </si>
  <si>
    <t>32R-172-211</t>
  </si>
  <si>
    <t>32R-182-121</t>
  </si>
  <si>
    <t>32R-182-133</t>
  </si>
  <si>
    <t>32R-182-211</t>
  </si>
  <si>
    <t>32R-182-229</t>
  </si>
  <si>
    <t>32R-182-231</t>
  </si>
  <si>
    <t>32R-185-121</t>
  </si>
  <si>
    <t>32S-181-131</t>
  </si>
  <si>
    <t>32S-181-151</t>
  </si>
  <si>
    <t>32S-181-162</t>
  </si>
  <si>
    <t>32S-181-211</t>
  </si>
  <si>
    <t>32S-181-231</t>
  </si>
  <si>
    <t>32S-181-233</t>
  </si>
  <si>
    <t>32S-181-311</t>
  </si>
  <si>
    <t>32S-181-312</t>
  </si>
  <si>
    <t>32T-192-311</t>
  </si>
  <si>
    <t>32T-193-311</t>
  </si>
  <si>
    <t>330-181-135</t>
  </si>
  <si>
    <t>330-185-193</t>
  </si>
  <si>
    <t>33A-185-418</t>
  </si>
  <si>
    <t>33A-192-311</t>
  </si>
  <si>
    <t>340-163-173</t>
  </si>
  <si>
    <t>340-163-174</t>
  </si>
  <si>
    <t>340-163-176</t>
  </si>
  <si>
    <t>340-163-184</t>
  </si>
  <si>
    <t>340-169-317</t>
  </si>
  <si>
    <t>340-170-198</t>
  </si>
  <si>
    <t>340-171-231</t>
  </si>
  <si>
    <t>340-176-192</t>
  </si>
  <si>
    <t>340-176-211</t>
  </si>
  <si>
    <t>340-176-333</t>
  </si>
  <si>
    <t>340-177-171</t>
  </si>
  <si>
    <t>340-185-135</t>
  </si>
  <si>
    <t>340-185-181</t>
  </si>
  <si>
    <t>340-185-211</t>
  </si>
  <si>
    <t>340-185-221</t>
  </si>
  <si>
    <t>340-186-411</t>
  </si>
  <si>
    <t>340-195-146</t>
  </si>
  <si>
    <t>340-195-211</t>
  </si>
  <si>
    <t>340-195-221</t>
  </si>
  <si>
    <t>34B-181-312</t>
  </si>
  <si>
    <t>34G-192-311</t>
  </si>
  <si>
    <t>34H-176-151</t>
  </si>
  <si>
    <t>34H-176-211</t>
  </si>
  <si>
    <t>350-171-173</t>
  </si>
  <si>
    <t>350-173-317</t>
  </si>
  <si>
    <t>350-181-151</t>
  </si>
  <si>
    <t>350-181-198</t>
  </si>
  <si>
    <t>350-181-199</t>
  </si>
  <si>
    <t>350-194-312</t>
  </si>
  <si>
    <t>360-170-198</t>
  </si>
  <si>
    <t>360-170-211</t>
  </si>
  <si>
    <t>360-170-221</t>
  </si>
  <si>
    <t>360-171-461</t>
  </si>
  <si>
    <t>360-174-183</t>
  </si>
  <si>
    <t>360-174-211</t>
  </si>
  <si>
    <t>360-174-221</t>
  </si>
  <si>
    <t>360-176-311</t>
  </si>
  <si>
    <t>360-177-196</t>
  </si>
  <si>
    <t>360-177-211</t>
  </si>
  <si>
    <t>360-177-221</t>
  </si>
  <si>
    <t>360-177-231</t>
  </si>
  <si>
    <t>360-177-411</t>
  </si>
  <si>
    <t>360-177-459</t>
  </si>
  <si>
    <t>360-181-162</t>
  </si>
  <si>
    <t>36B-171-317</t>
  </si>
  <si>
    <t>36B-181-418</t>
  </si>
  <si>
    <t>36C-176-116</t>
  </si>
  <si>
    <t>36C-176-121</t>
  </si>
  <si>
    <t>36C-176-142</t>
  </si>
  <si>
    <t>36C-176-211</t>
  </si>
  <si>
    <t>36C-176-229</t>
  </si>
  <si>
    <t>36C-176-231</t>
  </si>
  <si>
    <t>36C-177-121</t>
  </si>
  <si>
    <t>36C-177-171</t>
  </si>
  <si>
    <t>36C-177-173</t>
  </si>
  <si>
    <t>36C-177-174</t>
  </si>
  <si>
    <t>36C-177-211</t>
  </si>
  <si>
    <t>36C-177-229</t>
  </si>
  <si>
    <t>36C-177-231</t>
  </si>
  <si>
    <t>36C-182-121</t>
  </si>
  <si>
    <t>36C-182-418</t>
  </si>
  <si>
    <t>36F-171-311</t>
  </si>
  <si>
    <t>370-171-183</t>
  </si>
  <si>
    <t>370-171-317</t>
  </si>
  <si>
    <t>370-176-121</t>
  </si>
  <si>
    <t>370-176-171</t>
  </si>
  <si>
    <t>370-176-192</t>
  </si>
  <si>
    <t>370-177-192</t>
  </si>
  <si>
    <t>370-177-211</t>
  </si>
  <si>
    <t>370-177-221</t>
  </si>
  <si>
    <t>380-176-192</t>
  </si>
  <si>
    <t>380-176-211</t>
  </si>
  <si>
    <t>380-176-221</t>
  </si>
  <si>
    <t>380-176-411</t>
  </si>
  <si>
    <t>380-176-423</t>
  </si>
  <si>
    <t>380-181-142</t>
  </si>
  <si>
    <t>390-163-126</t>
  </si>
  <si>
    <t>390-173-317</t>
  </si>
  <si>
    <t>390-176-116</t>
  </si>
  <si>
    <t>390-176-171</t>
  </si>
  <si>
    <t>390-176-192</t>
  </si>
  <si>
    <t>390-176-211</t>
  </si>
  <si>
    <t>390-176-221</t>
  </si>
  <si>
    <t>390-176-411</t>
  </si>
  <si>
    <t>390-177-126</t>
  </si>
  <si>
    <t>390-177-211</t>
  </si>
  <si>
    <t>390-177-221</t>
  </si>
  <si>
    <t>390-181-116</t>
  </si>
  <si>
    <t>390-181-151</t>
  </si>
  <si>
    <t>390-181-164</t>
  </si>
  <si>
    <t>390-181-173</t>
  </si>
  <si>
    <t>390-181-192</t>
  </si>
  <si>
    <t>390-193-418</t>
  </si>
  <si>
    <t>39A-181-231</t>
  </si>
  <si>
    <t>39A-182-121</t>
  </si>
  <si>
    <t>39B-177-131</t>
  </si>
  <si>
    <t>39B-193-418</t>
  </si>
  <si>
    <t>400-176-472</t>
  </si>
  <si>
    <t>400-177-472</t>
  </si>
  <si>
    <t>400-181-126</t>
  </si>
  <si>
    <t>400-181-142</t>
  </si>
  <si>
    <t>400-181-153</t>
  </si>
  <si>
    <t>400-181-171</t>
  </si>
  <si>
    <t>400-181-198</t>
  </si>
  <si>
    <t>400-181-472</t>
  </si>
  <si>
    <t>400-181-532</t>
  </si>
  <si>
    <t>400-185-411</t>
  </si>
  <si>
    <t>410-176-135</t>
  </si>
  <si>
    <t>410-176-231</t>
  </si>
  <si>
    <t>410-177-351</t>
  </si>
  <si>
    <t>410-177-411</t>
  </si>
  <si>
    <t>410-181-122</t>
  </si>
  <si>
    <t>410-181-124</t>
  </si>
  <si>
    <t>410-181-127</t>
  </si>
  <si>
    <t>410-181-131</t>
  </si>
  <si>
    <t>410-181-132</t>
  </si>
  <si>
    <t>410-181-133</t>
  </si>
  <si>
    <t>410-181-135</t>
  </si>
  <si>
    <t>410-184-192</t>
  </si>
  <si>
    <t>410-184-211</t>
  </si>
  <si>
    <t>410-184-221</t>
  </si>
  <si>
    <t>410-195-180</t>
  </si>
  <si>
    <t>410-195-211</t>
  </si>
  <si>
    <t>41C-171-142</t>
  </si>
  <si>
    <t>41C-181-121</t>
  </si>
  <si>
    <t>41F-171-312</t>
  </si>
  <si>
    <t>41F-181-131</t>
  </si>
  <si>
    <t>41K-177-121</t>
  </si>
  <si>
    <t>41K-177-211</t>
  </si>
  <si>
    <t>41K-192-311</t>
  </si>
  <si>
    <t>41M-166-418</t>
  </si>
  <si>
    <t>41Q-202-131</t>
  </si>
  <si>
    <t>41Q-202-211</t>
  </si>
  <si>
    <t>41Q-202-461</t>
  </si>
  <si>
    <t>421-171-523</t>
  </si>
  <si>
    <t>421-177-459</t>
  </si>
  <si>
    <t>421-181-523</t>
  </si>
  <si>
    <t>421-185-312</t>
  </si>
  <si>
    <t>422-171-523</t>
  </si>
  <si>
    <t>42A-176-192</t>
  </si>
  <si>
    <t>42A-176-211</t>
  </si>
  <si>
    <t>42A-181-131</t>
  </si>
  <si>
    <t>42A-181-151</t>
  </si>
  <si>
    <t>42A-181-162</t>
  </si>
  <si>
    <t>42A-181-211</t>
  </si>
  <si>
    <t>42A-181-229</t>
  </si>
  <si>
    <t>42A-181-231</t>
  </si>
  <si>
    <t>42A-181-233</t>
  </si>
  <si>
    <t>42A-181-311</t>
  </si>
  <si>
    <t>42A-181-312</t>
  </si>
  <si>
    <t>42B-185-411</t>
  </si>
  <si>
    <t>430-170-172</t>
  </si>
  <si>
    <t>430-170-199</t>
  </si>
  <si>
    <t>430-171-131</t>
  </si>
  <si>
    <t>430-176-146</t>
  </si>
  <si>
    <t>430-176-147</t>
  </si>
  <si>
    <t>430-176-411</t>
  </si>
  <si>
    <t>430-177-411</t>
  </si>
  <si>
    <t>430-192-311</t>
  </si>
  <si>
    <t>43D-181-211</t>
  </si>
  <si>
    <t>43D-192-311</t>
  </si>
  <si>
    <t>43D-193-311</t>
  </si>
  <si>
    <t>440-170-126</t>
  </si>
  <si>
    <t>440-170-211</t>
  </si>
  <si>
    <t>440-170-221</t>
  </si>
  <si>
    <t>440-171-184</t>
  </si>
  <si>
    <t>440-181-121</t>
  </si>
  <si>
    <t>440-181-131</t>
  </si>
  <si>
    <t>440-181-418</t>
  </si>
  <si>
    <t>440-185-142</t>
  </si>
  <si>
    <t>440-185-221</t>
  </si>
  <si>
    <t>440-185-231</t>
  </si>
  <si>
    <t>440-185-332</t>
  </si>
  <si>
    <t>440-185-411</t>
  </si>
  <si>
    <t>44A-167-411</t>
  </si>
  <si>
    <t>450-176-126</t>
  </si>
  <si>
    <t>450-176-171</t>
  </si>
  <si>
    <t>450-176-311</t>
  </si>
  <si>
    <t>450-176-332</t>
  </si>
  <si>
    <t>450-176-333</t>
  </si>
  <si>
    <t>450-181-462</t>
  </si>
  <si>
    <t>470-167-331</t>
  </si>
  <si>
    <t>470-184-411</t>
  </si>
  <si>
    <t>480-169-131</t>
  </si>
  <si>
    <t>480-169-231</t>
  </si>
  <si>
    <t>480-176-198</t>
  </si>
  <si>
    <t>480-176-211</t>
  </si>
  <si>
    <t>480-176-221</t>
  </si>
  <si>
    <t>490-165-418</t>
  </si>
  <si>
    <t>490-167-192</t>
  </si>
  <si>
    <t>490-171-121</t>
  </si>
  <si>
    <t>490-181-183</t>
  </si>
  <si>
    <t>490-195-411</t>
  </si>
  <si>
    <t>491-186-411</t>
  </si>
  <si>
    <t>49B-171-413</t>
  </si>
  <si>
    <t>49B-176-121</t>
  </si>
  <si>
    <t>49B-176-211</t>
  </si>
  <si>
    <t>49B-176-221</t>
  </si>
  <si>
    <t>49B-181-413</t>
  </si>
  <si>
    <t>49E-176-121</t>
  </si>
  <si>
    <t>49E-176-211</t>
  </si>
  <si>
    <t>49E-176-221</t>
  </si>
  <si>
    <t>49E-182-121</t>
  </si>
  <si>
    <t>49E-182-131</t>
  </si>
  <si>
    <t>49E-182-135</t>
  </si>
  <si>
    <t>49E-182-173</t>
  </si>
  <si>
    <t>49E-182-221</t>
  </si>
  <si>
    <t>49E-182-231</t>
  </si>
  <si>
    <t>500-181-529</t>
  </si>
  <si>
    <t>500-193-311</t>
  </si>
  <si>
    <t>510-191-418</t>
  </si>
  <si>
    <t>51A-170-221</t>
  </si>
  <si>
    <t>520-163-461</t>
  </si>
  <si>
    <t>530-163-180</t>
  </si>
  <si>
    <t>530-176-146</t>
  </si>
  <si>
    <t>530-176-151</t>
  </si>
  <si>
    <t>530-176-171</t>
  </si>
  <si>
    <t>530-176-198</t>
  </si>
  <si>
    <t>530-176-211</t>
  </si>
  <si>
    <t>530-176-221</t>
  </si>
  <si>
    <t>530-176-311</t>
  </si>
  <si>
    <t>530-176-411</t>
  </si>
  <si>
    <t>530-181-180</t>
  </si>
  <si>
    <t>53B-189-418</t>
  </si>
  <si>
    <t>540-167-126</t>
  </si>
  <si>
    <t>540-167-221</t>
  </si>
  <si>
    <t>540-169-192</t>
  </si>
  <si>
    <t>540-170-142</t>
  </si>
  <si>
    <t>540-170-221</t>
  </si>
  <si>
    <t>540-171-418</t>
  </si>
  <si>
    <t>540-177-311</t>
  </si>
  <si>
    <t>540-181-196</t>
  </si>
  <si>
    <t>540-195-312</t>
  </si>
  <si>
    <t>540-195-411</t>
  </si>
  <si>
    <t>550-176-171</t>
  </si>
  <si>
    <t>550-181-135</t>
  </si>
  <si>
    <t>550-185-462</t>
  </si>
  <si>
    <t>550-186-312</t>
  </si>
  <si>
    <t>550-186-461</t>
  </si>
  <si>
    <t>560-171-121</t>
  </si>
  <si>
    <t>560-171-151</t>
  </si>
  <si>
    <t>560-177-173</t>
  </si>
  <si>
    <t>560-181-113</t>
  </si>
  <si>
    <t>560-181-522</t>
  </si>
  <si>
    <t>560-193-392</t>
  </si>
  <si>
    <t>570-176-116</t>
  </si>
  <si>
    <t>570-181-131</t>
  </si>
  <si>
    <t>570-181-135</t>
  </si>
  <si>
    <t>580-176-121</t>
  </si>
  <si>
    <t>580-176-142</t>
  </si>
  <si>
    <t>580-176-211</t>
  </si>
  <si>
    <t>580-176-221</t>
  </si>
  <si>
    <t>580-177-135</t>
  </si>
  <si>
    <t>580-177-211</t>
  </si>
  <si>
    <t>580-177-221</t>
  </si>
  <si>
    <t>580-177-311</t>
  </si>
  <si>
    <t>580-181-171</t>
  </si>
  <si>
    <t>590-171-231</t>
  </si>
  <si>
    <t>590-176-126</t>
  </si>
  <si>
    <t>590-176-142</t>
  </si>
  <si>
    <t>590-176-171</t>
  </si>
  <si>
    <t>590-176-211</t>
  </si>
  <si>
    <t>590-176-221</t>
  </si>
  <si>
    <t>590-176-411</t>
  </si>
  <si>
    <t>590-177-411</t>
  </si>
  <si>
    <t>590-181-171</t>
  </si>
  <si>
    <t>590-181-331</t>
  </si>
  <si>
    <t>600-176-192</t>
  </si>
  <si>
    <t>600-176-231</t>
  </si>
  <si>
    <t>600-176-312</t>
  </si>
  <si>
    <t>600-176-411</t>
  </si>
  <si>
    <t>600-177-311</t>
  </si>
  <si>
    <t>600-181-133</t>
  </si>
  <si>
    <t>600-181-135</t>
  </si>
  <si>
    <t>600-185-121</t>
  </si>
  <si>
    <t>600-192-311</t>
  </si>
  <si>
    <t>600-193-311</t>
  </si>
  <si>
    <t>600-195-221</t>
  </si>
  <si>
    <t>60B-181-121</t>
  </si>
  <si>
    <t>60D-167-126</t>
  </si>
  <si>
    <t>60D-172-191</t>
  </si>
  <si>
    <t>60D-182-135</t>
  </si>
  <si>
    <t>60D-182-231</t>
  </si>
  <si>
    <t>60D-182-234</t>
  </si>
  <si>
    <t>60D-185-142</t>
  </si>
  <si>
    <t>60D-185-211</t>
  </si>
  <si>
    <t>60D-185-221</t>
  </si>
  <si>
    <t>60F-192-311</t>
  </si>
  <si>
    <t>60F-193-311</t>
  </si>
  <si>
    <t>60L-171-142</t>
  </si>
  <si>
    <t>60L-171-162</t>
  </si>
  <si>
    <t>60L-171-231</t>
  </si>
  <si>
    <t>60L-176-192</t>
  </si>
  <si>
    <t>60L-176-211</t>
  </si>
  <si>
    <t>60L-181-131</t>
  </si>
  <si>
    <t>60L-181-151</t>
  </si>
  <si>
    <t>60L-181-211</t>
  </si>
  <si>
    <t>60L-181-229</t>
  </si>
  <si>
    <t>60L-181-231</t>
  </si>
  <si>
    <t>60L-181-233</t>
  </si>
  <si>
    <t>60L-181-311</t>
  </si>
  <si>
    <t>60L-181-312</t>
  </si>
  <si>
    <t>60Q-181-131</t>
  </si>
  <si>
    <t>60Q-181-418</t>
  </si>
  <si>
    <t>60U-181-345</t>
  </si>
  <si>
    <t>610-169-311</t>
  </si>
  <si>
    <t>61J-172-181</t>
  </si>
  <si>
    <t>61J-176-121</t>
  </si>
  <si>
    <t>61J-176-211</t>
  </si>
  <si>
    <t>61L-181-345</t>
  </si>
  <si>
    <t>61V-165-418</t>
  </si>
  <si>
    <t>61V-181-312</t>
  </si>
  <si>
    <t>620-171-127</t>
  </si>
  <si>
    <t>620-171-221</t>
  </si>
  <si>
    <t>620-171-231</t>
  </si>
  <si>
    <t>620-183-331</t>
  </si>
  <si>
    <t>62A-169-131</t>
  </si>
  <si>
    <t>62A-169-211</t>
  </si>
  <si>
    <t>62A-169-229</t>
  </si>
  <si>
    <t>630-170-411</t>
  </si>
  <si>
    <t>630-171-341</t>
  </si>
  <si>
    <t>630-177-311</t>
  </si>
  <si>
    <t>630-181-151</t>
  </si>
  <si>
    <t>630-181-184</t>
  </si>
  <si>
    <t>630-181-231</t>
  </si>
  <si>
    <t>630-184-143</t>
  </si>
  <si>
    <t>630-184-211</t>
  </si>
  <si>
    <t>630-185-171</t>
  </si>
  <si>
    <t>63C-173-311</t>
  </si>
  <si>
    <t>640-168-411</t>
  </si>
  <si>
    <t>640-170-121</t>
  </si>
  <si>
    <t>640-170-142</t>
  </si>
  <si>
    <t>640-170-181</t>
  </si>
  <si>
    <t>640-170-231</t>
  </si>
  <si>
    <t>640-177-411</t>
  </si>
  <si>
    <t>640-195-121</t>
  </si>
  <si>
    <t>640-195-135</t>
  </si>
  <si>
    <t>640-195-142</t>
  </si>
  <si>
    <t>640-195-146</t>
  </si>
  <si>
    <t>640-195-181</t>
  </si>
  <si>
    <t>640-195-192</t>
  </si>
  <si>
    <t>640-195-211</t>
  </si>
  <si>
    <t>640-195-221</t>
  </si>
  <si>
    <t>640-195-231</t>
  </si>
  <si>
    <t>650-171-422</t>
  </si>
  <si>
    <t>650-176-121</t>
  </si>
  <si>
    <t>650-176-131</t>
  </si>
  <si>
    <t>650-176-135</t>
  </si>
  <si>
    <t>650-176-211</t>
  </si>
  <si>
    <t>650-176-221</t>
  </si>
  <si>
    <t>650-177-311</t>
  </si>
  <si>
    <t>650-181-121</t>
  </si>
  <si>
    <t>650-181-311</t>
  </si>
  <si>
    <t>650-181-342</t>
  </si>
  <si>
    <t>650-181-411</t>
  </si>
  <si>
    <t>650-181-462</t>
  </si>
  <si>
    <t>650-184-151</t>
  </si>
  <si>
    <t>650-184-211</t>
  </si>
  <si>
    <t>650-184-221</t>
  </si>
  <si>
    <t>650-184-231</t>
  </si>
  <si>
    <t>65C-171-143</t>
  </si>
  <si>
    <t>65C-181-422</t>
  </si>
  <si>
    <t>65F-165-418</t>
  </si>
  <si>
    <t>65Z-171-121</t>
  </si>
  <si>
    <t>660-170-142</t>
  </si>
  <si>
    <t>660-177-459</t>
  </si>
  <si>
    <t>660-185-311</t>
  </si>
  <si>
    <t>66A-176-192</t>
  </si>
  <si>
    <t>66A-176-211</t>
  </si>
  <si>
    <t>66A-181-131</t>
  </si>
  <si>
    <t>66A-181-151</t>
  </si>
  <si>
    <t>66A-181-162</t>
  </si>
  <si>
    <t>66A-181-211</t>
  </si>
  <si>
    <t>66A-181-229</t>
  </si>
  <si>
    <t>66A-181-231</t>
  </si>
  <si>
    <t>66A-181-233</t>
  </si>
  <si>
    <t>670-176-147</t>
  </si>
  <si>
    <t>670-176-171</t>
  </si>
  <si>
    <t>670-177-332</t>
  </si>
  <si>
    <t>670-183-192</t>
  </si>
  <si>
    <t>670-183-211</t>
  </si>
  <si>
    <t>670-183-221</t>
  </si>
  <si>
    <t>67B-181-221</t>
  </si>
  <si>
    <t>680-167-311</t>
  </si>
  <si>
    <t>680-176-331</t>
  </si>
  <si>
    <t>680-176-333</t>
  </si>
  <si>
    <t>680-177-332</t>
  </si>
  <si>
    <t>680-181-113</t>
  </si>
  <si>
    <t>680-181-131</t>
  </si>
  <si>
    <t>680-181-411</t>
  </si>
  <si>
    <t>681-177-411</t>
  </si>
  <si>
    <t>681-181-333</t>
  </si>
  <si>
    <t>68C-182-121</t>
  </si>
  <si>
    <t>68C-182-211</t>
  </si>
  <si>
    <t>68C-182-229</t>
  </si>
  <si>
    <t>68C-182-231</t>
  </si>
  <si>
    <t>68C-185-121</t>
  </si>
  <si>
    <t>68C-185-211</t>
  </si>
  <si>
    <t>68C-185-229</t>
  </si>
  <si>
    <t>700-170-311</t>
  </si>
  <si>
    <t>700-171-198</t>
  </si>
  <si>
    <t>700-181-121</t>
  </si>
  <si>
    <t>700-184-312</t>
  </si>
  <si>
    <t>710-169-146</t>
  </si>
  <si>
    <t>710-169-311</t>
  </si>
  <si>
    <t>710-171-326</t>
  </si>
  <si>
    <t>710-171-422</t>
  </si>
  <si>
    <t>710-176-113</t>
  </si>
  <si>
    <t>710-176-147</t>
  </si>
  <si>
    <t>710-176-333</t>
  </si>
  <si>
    <t>710-176-411</t>
  </si>
  <si>
    <t>710-177-113</t>
  </si>
  <si>
    <t>710-177-126</t>
  </si>
  <si>
    <t>710-177-171</t>
  </si>
  <si>
    <t>710-177-192</t>
  </si>
  <si>
    <t>710-177-211</t>
  </si>
  <si>
    <t>710-177-221</t>
  </si>
  <si>
    <t>710-177-333</t>
  </si>
  <si>
    <t>710-181-133</t>
  </si>
  <si>
    <t>710-181-171</t>
  </si>
  <si>
    <t>710-185-121</t>
  </si>
  <si>
    <t>710-185-145</t>
  </si>
  <si>
    <t>710-185-146</t>
  </si>
  <si>
    <t>710-185-147</t>
  </si>
  <si>
    <t>710-185-171</t>
  </si>
  <si>
    <t>710-185-231</t>
  </si>
  <si>
    <t>710-186-311</t>
  </si>
  <si>
    <t>720-171-141</t>
  </si>
  <si>
    <t>720-177-126</t>
  </si>
  <si>
    <t>720-177-192</t>
  </si>
  <si>
    <t>720-177-211</t>
  </si>
  <si>
    <t>720-177-221</t>
  </si>
  <si>
    <t>720-181-146</t>
  </si>
  <si>
    <t>720-181-231</t>
  </si>
  <si>
    <t>730-171-541</t>
  </si>
  <si>
    <t>730-176-331</t>
  </si>
  <si>
    <t>730-192-311</t>
  </si>
  <si>
    <t>730-205-311</t>
  </si>
  <si>
    <t>73B-166-418</t>
  </si>
  <si>
    <t>73B-192-311</t>
  </si>
  <si>
    <t>740-163-472</t>
  </si>
  <si>
    <t>740-171-131</t>
  </si>
  <si>
    <t>740-181-183</t>
  </si>
  <si>
    <t>740-181-313</t>
  </si>
  <si>
    <t>740-181-532</t>
  </si>
  <si>
    <t>740-195-135</t>
  </si>
  <si>
    <t>740-195-181</t>
  </si>
  <si>
    <t>740-195-211</t>
  </si>
  <si>
    <t>740-195-221</t>
  </si>
  <si>
    <t>740-195-231</t>
  </si>
  <si>
    <t>74Z-171-411</t>
  </si>
  <si>
    <t>74Z-181-162</t>
  </si>
  <si>
    <t>750-176-121</t>
  </si>
  <si>
    <t>750-176-131</t>
  </si>
  <si>
    <t>750-176-211</t>
  </si>
  <si>
    <t>750-176-221</t>
  </si>
  <si>
    <t>750-177-121</t>
  </si>
  <si>
    <t>750-177-131</t>
  </si>
  <si>
    <t>750-177-211</t>
  </si>
  <si>
    <t>750-177-221</t>
  </si>
  <si>
    <t>750-177-459</t>
  </si>
  <si>
    <t>760-181-184</t>
  </si>
  <si>
    <t>760-181-191</t>
  </si>
  <si>
    <t>760-181-196</t>
  </si>
  <si>
    <t>760-184-181</t>
  </si>
  <si>
    <t>760-184-211</t>
  </si>
  <si>
    <t>760-184-221</t>
  </si>
  <si>
    <t>760-185-121</t>
  </si>
  <si>
    <t>760-185-131</t>
  </si>
  <si>
    <t>760-185-142</t>
  </si>
  <si>
    <t>760-185-221</t>
  </si>
  <si>
    <t>760-185-231</t>
  </si>
  <si>
    <t>761-171-121</t>
  </si>
  <si>
    <t>761-171-343</t>
  </si>
  <si>
    <t>761-177-332</t>
  </si>
  <si>
    <t>761-177-333</t>
  </si>
  <si>
    <t>761-181-121</t>
  </si>
  <si>
    <t>761-181-192</t>
  </si>
  <si>
    <t>770-171-188</t>
  </si>
  <si>
    <t>770-176-113</t>
  </si>
  <si>
    <t>770-176-126</t>
  </si>
  <si>
    <t>770-176-142</t>
  </si>
  <si>
    <t>770-176-198</t>
  </si>
  <si>
    <t>770-176-211</t>
  </si>
  <si>
    <t>770-176-221</t>
  </si>
  <si>
    <t>770-176-311</t>
  </si>
  <si>
    <t>770-181-147</t>
  </si>
  <si>
    <t>770-181-332</t>
  </si>
  <si>
    <t>770-183-196</t>
  </si>
  <si>
    <t>770-183-211</t>
  </si>
  <si>
    <t>770-183-221</t>
  </si>
  <si>
    <t>770-184-311</t>
  </si>
  <si>
    <t>780-181-411</t>
  </si>
  <si>
    <t>780-185-131</t>
  </si>
  <si>
    <t>780-185-198</t>
  </si>
  <si>
    <t>780-185-211</t>
  </si>
  <si>
    <t>780-185-221</t>
  </si>
  <si>
    <t>780-185-231</t>
  </si>
  <si>
    <t>78B-182-418</t>
  </si>
  <si>
    <t>78B-182-462</t>
  </si>
  <si>
    <t>790-167-131</t>
  </si>
  <si>
    <t>790-171-311</t>
  </si>
  <si>
    <t>790-181-199</t>
  </si>
  <si>
    <t>790-181-411</t>
  </si>
  <si>
    <t>790-181-418</t>
  </si>
  <si>
    <t>800-163-144</t>
  </si>
  <si>
    <t>800-184-331</t>
  </si>
  <si>
    <t>800-185-183</t>
  </si>
  <si>
    <t>800-193-418</t>
  </si>
  <si>
    <t>810-181-135</t>
  </si>
  <si>
    <t>810-181-153</t>
  </si>
  <si>
    <t>810-181-184</t>
  </si>
  <si>
    <t>810-184-184</t>
  </si>
  <si>
    <t>820-176-116</t>
  </si>
  <si>
    <t>820-176-126</t>
  </si>
  <si>
    <t>820-176-131</t>
  </si>
  <si>
    <t>820-176-135</t>
  </si>
  <si>
    <t>820-176-142</t>
  </si>
  <si>
    <t>820-176-171</t>
  </si>
  <si>
    <t>820-176-192</t>
  </si>
  <si>
    <t>820-176-211</t>
  </si>
  <si>
    <t>820-176-221</t>
  </si>
  <si>
    <t>820-177-423</t>
  </si>
  <si>
    <t>820-181-116</t>
  </si>
  <si>
    <t>820-181-135</t>
  </si>
  <si>
    <t>820-181-180</t>
  </si>
  <si>
    <t>820-181-312</t>
  </si>
  <si>
    <t>820-181-411</t>
  </si>
  <si>
    <t>820-181-525</t>
  </si>
  <si>
    <t>820-181-529</t>
  </si>
  <si>
    <t>821-171-183</t>
  </si>
  <si>
    <t>821-176-126</t>
  </si>
  <si>
    <t>821-176-171</t>
  </si>
  <si>
    <t>821-176-211</t>
  </si>
  <si>
    <t>821-176-221</t>
  </si>
  <si>
    <t>821-177-171</t>
  </si>
  <si>
    <t>821-177-331</t>
  </si>
  <si>
    <t>830-177-311</t>
  </si>
  <si>
    <t>830-181-183</t>
  </si>
  <si>
    <t>830-192-311</t>
  </si>
  <si>
    <t>840-177-332</t>
  </si>
  <si>
    <t>840-184-192</t>
  </si>
  <si>
    <t>84B-170-462</t>
  </si>
  <si>
    <t>850-163-312</t>
  </si>
  <si>
    <t>850-181-184</t>
  </si>
  <si>
    <t>850-185-142</t>
  </si>
  <si>
    <t>850-185-211</t>
  </si>
  <si>
    <t>850-185-221</t>
  </si>
  <si>
    <t>850-185-231</t>
  </si>
  <si>
    <t>860-167-126</t>
  </si>
  <si>
    <t>860-167-221</t>
  </si>
  <si>
    <t>860-170-418</t>
  </si>
  <si>
    <t>860-176-171</t>
  </si>
  <si>
    <t>860-176-198</t>
  </si>
  <si>
    <t>860-176-221</t>
  </si>
  <si>
    <t>860-177-198</t>
  </si>
  <si>
    <t>860-177-211</t>
  </si>
  <si>
    <t>860-177-221</t>
  </si>
  <si>
    <t>860-177-411</t>
  </si>
  <si>
    <t>860-181-113</t>
  </si>
  <si>
    <t>860-181-116</t>
  </si>
  <si>
    <t>860-181-143</t>
  </si>
  <si>
    <t>860-181-148</t>
  </si>
  <si>
    <t>860-181-184</t>
  </si>
  <si>
    <t>860-181-198</t>
  </si>
  <si>
    <t>860-181-231</t>
  </si>
  <si>
    <t>860-193-418</t>
  </si>
  <si>
    <t>861-181-131</t>
  </si>
  <si>
    <t>862-171-153</t>
  </si>
  <si>
    <t>862-181-121</t>
  </si>
  <si>
    <t>862-181-532</t>
  </si>
  <si>
    <t>870-168-146</t>
  </si>
  <si>
    <t>870-168-171</t>
  </si>
  <si>
    <t>870-168-423</t>
  </si>
  <si>
    <t>870-170-142</t>
  </si>
  <si>
    <t>870-171-146</t>
  </si>
  <si>
    <t>870-171-181</t>
  </si>
  <si>
    <t>870-176-126</t>
  </si>
  <si>
    <t>870-177-126</t>
  </si>
  <si>
    <t>870-181-131</t>
  </si>
  <si>
    <t>870-193-418</t>
  </si>
  <si>
    <t>880-192-311</t>
  </si>
  <si>
    <t>880-193-418</t>
  </si>
  <si>
    <t>900-181-121</t>
  </si>
  <si>
    <t>900-181-127</t>
  </si>
  <si>
    <t>900-194-312</t>
  </si>
  <si>
    <t>90A-176-411</t>
  </si>
  <si>
    <t>90B-182-131</t>
  </si>
  <si>
    <t>90B-182-233</t>
  </si>
  <si>
    <t>90F-181-199</t>
  </si>
  <si>
    <t>910-169-312</t>
  </si>
  <si>
    <t>910-171-312</t>
  </si>
  <si>
    <t>910-177-459</t>
  </si>
  <si>
    <t>910-185-311</t>
  </si>
  <si>
    <t>910-185-317</t>
  </si>
  <si>
    <t>920-177-121</t>
  </si>
  <si>
    <t>920-177-181</t>
  </si>
  <si>
    <t>920-177-211</t>
  </si>
  <si>
    <t>920-177-221</t>
  </si>
  <si>
    <t>920-177-232</t>
  </si>
  <si>
    <t>920-177-333</t>
  </si>
  <si>
    <t>920-177-451</t>
  </si>
  <si>
    <t>920-181-325</t>
  </si>
  <si>
    <t>920-181-418</t>
  </si>
  <si>
    <t>92B-164-121</t>
  </si>
  <si>
    <t>92B-164-141</t>
  </si>
  <si>
    <t>92B-164-211</t>
  </si>
  <si>
    <t>92D-189-411</t>
  </si>
  <si>
    <t>92P-165-418</t>
  </si>
  <si>
    <t>92P-182-461</t>
  </si>
  <si>
    <t>92R-181-211</t>
  </si>
  <si>
    <t>92Y-170-121</t>
  </si>
  <si>
    <t>92Y-170-142</t>
  </si>
  <si>
    <t>92Y-176-121</t>
  </si>
  <si>
    <t>93L-170-181</t>
  </si>
  <si>
    <t>93Q-165-418</t>
  </si>
  <si>
    <t>940-170-142</t>
  </si>
  <si>
    <t>940-177-171</t>
  </si>
  <si>
    <t>940-177-411</t>
  </si>
  <si>
    <t>940-181-135</t>
  </si>
  <si>
    <t>940-181-184</t>
  </si>
  <si>
    <t>940-181-311</t>
  </si>
  <si>
    <t>940-184-312</t>
  </si>
  <si>
    <t>94A-185-311</t>
  </si>
  <si>
    <t>94A-202-121</t>
  </si>
  <si>
    <t>94A-202-211</t>
  </si>
  <si>
    <t>94A-202-229</t>
  </si>
  <si>
    <t>94A-202-231</t>
  </si>
  <si>
    <t>94Z-164-472</t>
  </si>
  <si>
    <t>94Z-171-472</t>
  </si>
  <si>
    <t>950-181-121</t>
  </si>
  <si>
    <t>950-185-133</t>
  </si>
  <si>
    <t>950-185-211</t>
  </si>
  <si>
    <t>950-185-221</t>
  </si>
  <si>
    <t>95A-171-196</t>
  </si>
  <si>
    <t>95A-171-197</t>
  </si>
  <si>
    <t>960-140-311</t>
  </si>
  <si>
    <t>960-176-311</t>
  </si>
  <si>
    <t>960-177-331</t>
  </si>
  <si>
    <t>960-177-351</t>
  </si>
  <si>
    <t>960-181-331</t>
  </si>
  <si>
    <t>960-192-311</t>
  </si>
  <si>
    <t>960-193-418</t>
  </si>
  <si>
    <t>96F-171-121</t>
  </si>
  <si>
    <t>970-167-311</t>
  </si>
  <si>
    <t>970-171-231</t>
  </si>
  <si>
    <t>980-173-311</t>
  </si>
  <si>
    <t>980-176-198</t>
  </si>
  <si>
    <t>980-176-211</t>
  </si>
  <si>
    <t>980-176-221</t>
  </si>
  <si>
    <t>980-177-198</t>
  </si>
  <si>
    <t>980-177-211</t>
  </si>
  <si>
    <t>980-177-221</t>
  </si>
  <si>
    <t>980-181-131</t>
  </si>
  <si>
    <t>980-181-152</t>
  </si>
  <si>
    <t>980-181-199</t>
  </si>
  <si>
    <t>980-181-418</t>
  </si>
  <si>
    <t>980-185-199</t>
  </si>
  <si>
    <t>980-192-311</t>
  </si>
  <si>
    <t>980-193-311</t>
  </si>
  <si>
    <t>98A-167-121</t>
  </si>
  <si>
    <t>98A-167-211</t>
  </si>
  <si>
    <t>98A-170-411</t>
  </si>
  <si>
    <t>98A-185-121</t>
  </si>
  <si>
    <t>98A-185-211</t>
  </si>
  <si>
    <t>990-167-411</t>
  </si>
  <si>
    <t>990-170-411</t>
  </si>
  <si>
    <t>990-176-423</t>
  </si>
  <si>
    <t>990-177-171</t>
  </si>
  <si>
    <t>990-177-411</t>
  </si>
  <si>
    <t>990-177-423</t>
  </si>
  <si>
    <t>990-181-121</t>
  </si>
  <si>
    <t>990-181-127</t>
  </si>
  <si>
    <t>990-181-135</t>
  </si>
  <si>
    <t>990-181-142</t>
  </si>
  <si>
    <t>990-181-184</t>
  </si>
  <si>
    <t>990-181-331</t>
  </si>
  <si>
    <t>990-181-414</t>
  </si>
  <si>
    <t>990-181-423</t>
  </si>
  <si>
    <t>995-176-171</t>
  </si>
  <si>
    <t>995-176-198</t>
  </si>
  <si>
    <t>995-176-211</t>
  </si>
  <si>
    <t>995-176-221</t>
  </si>
  <si>
    <t>995-176-331</t>
  </si>
  <si>
    <t>995-176-392</t>
  </si>
  <si>
    <t>995-176-411</t>
  </si>
  <si>
    <t>995-181-392</t>
  </si>
  <si>
    <t>A23-175-311</t>
  </si>
  <si>
    <t>B95-175-333</t>
  </si>
  <si>
    <t>B95-175-462</t>
  </si>
  <si>
    <t>C37-175-121</t>
  </si>
  <si>
    <t>C37-175-231</t>
  </si>
  <si>
    <t>C37-175-314</t>
  </si>
  <si>
    <t>C37-175-418</t>
  </si>
  <si>
    <t>C50-175-392</t>
  </si>
  <si>
    <t>C50-175-418</t>
  </si>
  <si>
    <t>C58-175-462</t>
  </si>
  <si>
    <t>C62-175-311</t>
  </si>
  <si>
    <t>C62-175-312</t>
  </si>
  <si>
    <t>C68-175-113</t>
  </si>
  <si>
    <t>C68-175-151</t>
  </si>
  <si>
    <t>C68-175-211</t>
  </si>
  <si>
    <t>C68-175-232</t>
  </si>
  <si>
    <t>C68-175-239</t>
  </si>
  <si>
    <t>C68-175-332</t>
  </si>
  <si>
    <t>E13-175-331</t>
  </si>
  <si>
    <t>E13-175-333</t>
  </si>
  <si>
    <t>E13-175-462</t>
  </si>
  <si>
    <t>010-ALL-113</t>
  </si>
  <si>
    <t>010-ALL-183</t>
  </si>
  <si>
    <t>010-ALL-459</t>
  </si>
  <si>
    <t>01D-ALL-311</t>
  </si>
  <si>
    <t>030-ALL-143</t>
  </si>
  <si>
    <t>060-ALL-125</t>
  </si>
  <si>
    <t>06B-ALL-116</t>
  </si>
  <si>
    <t>06B-ALL-135</t>
  </si>
  <si>
    <t>080-ALL-415</t>
  </si>
  <si>
    <t>090-ALL-197</t>
  </si>
  <si>
    <t>100-ALL-333</t>
  </si>
  <si>
    <t>111-ALL-333</t>
  </si>
  <si>
    <t>11D-ALL-127</t>
  </si>
  <si>
    <t>11F-ALL-462</t>
  </si>
  <si>
    <t>120-ALL-415</t>
  </si>
  <si>
    <t>13C-ALL-122</t>
  </si>
  <si>
    <t>13C-ALL-141</t>
  </si>
  <si>
    <t>180-ALL-333</t>
  </si>
  <si>
    <t>181-ALL-125</t>
  </si>
  <si>
    <t>181-ALL-199</t>
  </si>
  <si>
    <t>210-ALL-122</t>
  </si>
  <si>
    <t>220-ALL-121</t>
  </si>
  <si>
    <t>230-ALL-188</t>
  </si>
  <si>
    <t>240-ALL-113</t>
  </si>
  <si>
    <t>240-ALL-116</t>
  </si>
  <si>
    <t>240-ALL-532</t>
  </si>
  <si>
    <t>260-ALL-153</t>
  </si>
  <si>
    <t>270-ALL-116</t>
  </si>
  <si>
    <t>291-ALL-331</t>
  </si>
  <si>
    <t>291-ALL-332</t>
  </si>
  <si>
    <t>300-ALL-351</t>
  </si>
  <si>
    <t>310-ALL-196</t>
  </si>
  <si>
    <t>32M-ALL-229</t>
  </si>
  <si>
    <t>32R-ALL-131</t>
  </si>
  <si>
    <t>32R-ALL-133</t>
  </si>
  <si>
    <t>32S-ALL-151</t>
  </si>
  <si>
    <t>32S-ALL-162</t>
  </si>
  <si>
    <t>32S-ALL-312</t>
  </si>
  <si>
    <t>32T-ALL-311</t>
  </si>
  <si>
    <t>330-ALL-193</t>
  </si>
  <si>
    <t>340-ALL-184</t>
  </si>
  <si>
    <t>340-ALL-317</t>
  </si>
  <si>
    <t>34B-ALL-312</t>
  </si>
  <si>
    <t>36C-ALL-116</t>
  </si>
  <si>
    <t>36C-ALL-142</t>
  </si>
  <si>
    <t>36C-ALL-171</t>
  </si>
  <si>
    <t>36C-ALL-173</t>
  </si>
  <si>
    <t>380-ALL-423</t>
  </si>
  <si>
    <t>390-ALL-164</t>
  </si>
  <si>
    <t>400-ALL-153</t>
  </si>
  <si>
    <t>41C-ALL-142</t>
  </si>
  <si>
    <t>41F-ALL-131</t>
  </si>
  <si>
    <t>41Q-ALL-131</t>
  </si>
  <si>
    <t>421-ALL-312</t>
  </si>
  <si>
    <t>421-ALL-459</t>
  </si>
  <si>
    <t>421-ALL-523</t>
  </si>
  <si>
    <t>422-ALL-523</t>
  </si>
  <si>
    <t>42A-ALL-151</t>
  </si>
  <si>
    <t>42A-ALL-162</t>
  </si>
  <si>
    <t>42A-ALL-192</t>
  </si>
  <si>
    <t>430-ALL-147</t>
  </si>
  <si>
    <t>430-ALL-172</t>
  </si>
  <si>
    <t>450-ALL-332</t>
  </si>
  <si>
    <t>49B-ALL-413</t>
  </si>
  <si>
    <t>500-ALL-529</t>
  </si>
  <si>
    <t>540-ALL-196</t>
  </si>
  <si>
    <t>560-ALL-113</t>
  </si>
  <si>
    <t>560-ALL-522</t>
  </si>
  <si>
    <t>570-ALL-116</t>
  </si>
  <si>
    <t>580-ALL-135</t>
  </si>
  <si>
    <t>60D-ALL-126</t>
  </si>
  <si>
    <t>60D-ALL-135</t>
  </si>
  <si>
    <t>60D-ALL-142</t>
  </si>
  <si>
    <t>60D-ALL-191</t>
  </si>
  <si>
    <t>60D-ALL-231</t>
  </si>
  <si>
    <t>60L-ALL-151</t>
  </si>
  <si>
    <t>60L-ALL-162</t>
  </si>
  <si>
    <t>60L-ALL-192</t>
  </si>
  <si>
    <t>60L-ALL-231</t>
  </si>
  <si>
    <t>60U-ALL-345</t>
  </si>
  <si>
    <t>61J-ALL-181</t>
  </si>
  <si>
    <t>61L-ALL-345</t>
  </si>
  <si>
    <t>61V-ALL-312</t>
  </si>
  <si>
    <t>620-ALL-331</t>
  </si>
  <si>
    <t>630-ALL-151</t>
  </si>
  <si>
    <t>650-ALL-342</t>
  </si>
  <si>
    <t>65C-ALL-422</t>
  </si>
  <si>
    <t>65Z-ALL-121</t>
  </si>
  <si>
    <t>660-ALL-459</t>
  </si>
  <si>
    <t>66A-ALL-151</t>
  </si>
  <si>
    <t>66A-ALL-162</t>
  </si>
  <si>
    <t>66A-ALL-192</t>
  </si>
  <si>
    <t>681-ALL-333</t>
  </si>
  <si>
    <t>68A-ALL-541</t>
  </si>
  <si>
    <t>710-ALL-113</t>
  </si>
  <si>
    <t>710-ALL-133</t>
  </si>
  <si>
    <t>710-ALL-326</t>
  </si>
  <si>
    <t>720-ALL-141</t>
  </si>
  <si>
    <t>740-ALL-472</t>
  </si>
  <si>
    <t>740-ALL-532</t>
  </si>
  <si>
    <t>74Z-ALL-162</t>
  </si>
  <si>
    <t>750-ALL-459</t>
  </si>
  <si>
    <t>760-ALL-181</t>
  </si>
  <si>
    <t>761-ALL-333</t>
  </si>
  <si>
    <t>770-ALL-188</t>
  </si>
  <si>
    <t>770-ALL-332</t>
  </si>
  <si>
    <t>800-ALL-144</t>
  </si>
  <si>
    <t>820-ALL-525</t>
  </si>
  <si>
    <t>820-ALL-529</t>
  </si>
  <si>
    <t>860-ALL-184</t>
  </si>
  <si>
    <t>862-ALL-121</t>
  </si>
  <si>
    <t>862-ALL-153</t>
  </si>
  <si>
    <t>870-ALL-181</t>
  </si>
  <si>
    <t>900-ALL-127</t>
  </si>
  <si>
    <t>90B-ALL-233</t>
  </si>
  <si>
    <t>90F-ALL-199</t>
  </si>
  <si>
    <t>910-ALL-317</t>
  </si>
  <si>
    <t>910-ALL-459</t>
  </si>
  <si>
    <t>920-ALL-333</t>
  </si>
  <si>
    <t>92P-ALL-461</t>
  </si>
  <si>
    <t>93L-ALL-181</t>
  </si>
  <si>
    <t>940-ALL-184</t>
  </si>
  <si>
    <t>94Z-ALL-472</t>
  </si>
  <si>
    <t>95A-ALL-196</t>
  </si>
  <si>
    <t>95A-ALL-197</t>
  </si>
  <si>
    <t>960-ALL-331</t>
  </si>
  <si>
    <t>990-ALL-127</t>
  </si>
  <si>
    <t>A23-ALL-311</t>
  </si>
  <si>
    <t>B95-ALL-333</t>
  </si>
  <si>
    <t>C37-ALL-121</t>
  </si>
  <si>
    <t>C37-ALL-231</t>
  </si>
  <si>
    <t>C37-ALL-314</t>
  </si>
  <si>
    <t>C37-ALL-418</t>
  </si>
  <si>
    <t>C50-ALL-392</t>
  </si>
  <si>
    <t>C58-ALL-462</t>
  </si>
  <si>
    <t>C62-ALL-312</t>
  </si>
  <si>
    <t>C68-ALL-232</t>
  </si>
  <si>
    <t>C68-ALL-239</t>
  </si>
  <si>
    <t>E13-ALL-331</t>
  </si>
  <si>
    <t>E13-ALL-333</t>
  </si>
  <si>
    <t>ALL-164-472</t>
  </si>
  <si>
    <t>ALL-168-423</t>
  </si>
  <si>
    <t>ALL-170-196</t>
  </si>
  <si>
    <t>ALL-172-191</t>
  </si>
  <si>
    <t>ALL-176-113</t>
  </si>
  <si>
    <t>ALL-177-181</t>
  </si>
  <si>
    <t>ALL-177-451</t>
  </si>
  <si>
    <t>ALL-181-345</t>
  </si>
  <si>
    <t>ALL-181-415</t>
  </si>
  <si>
    <t>ALL-181-525</t>
  </si>
  <si>
    <t>ALL-182-133</t>
  </si>
  <si>
    <t>ALL-183-196</t>
  </si>
  <si>
    <t>ALL-185-193</t>
  </si>
  <si>
    <t>ALL-186-184</t>
  </si>
  <si>
    <t>ALL-189-411</t>
  </si>
  <si>
    <t>ALL-189-418</t>
  </si>
  <si>
    <t>ALL-191-418</t>
  </si>
  <si>
    <t>ALL-194-312</t>
  </si>
  <si>
    <t>ALL-194-411</t>
  </si>
  <si>
    <t>ALL-195-135</t>
  </si>
  <si>
    <t>ALL-195-142</t>
  </si>
  <si>
    <t>ALL-195-146</t>
  </si>
  <si>
    <t>ALL-195-180</t>
  </si>
  <si>
    <t>ALL-195-192</t>
  </si>
  <si>
    <t>ALL-195-312</t>
  </si>
  <si>
    <t>ALL-195-394</t>
  </si>
  <si>
    <t>ALL-195-411</t>
  </si>
  <si>
    <t>ALL-202-131</t>
  </si>
  <si>
    <t>ALL-202-229</t>
  </si>
  <si>
    <t>ALL-202-231</t>
  </si>
  <si>
    <t>ALL-202-311</t>
  </si>
  <si>
    <t>ALL-202-461</t>
  </si>
  <si>
    <t>120-196</t>
  </si>
  <si>
    <t>120-196-418</t>
  </si>
  <si>
    <t>ALL-196-418</t>
  </si>
  <si>
    <t>190-190</t>
  </si>
  <si>
    <t>190-510</t>
  </si>
  <si>
    <t>190-740</t>
  </si>
  <si>
    <t>190-910</t>
  </si>
  <si>
    <t>196-070</t>
  </si>
  <si>
    <t>196-240</t>
  </si>
  <si>
    <t>196-280</t>
  </si>
  <si>
    <t>196-330</t>
  </si>
  <si>
    <t>196-350</t>
  </si>
  <si>
    <t>196-360</t>
  </si>
  <si>
    <t>196-430</t>
  </si>
  <si>
    <t>196-440</t>
  </si>
  <si>
    <t>196-480</t>
  </si>
  <si>
    <t>196-700</t>
  </si>
  <si>
    <t>196-740</t>
  </si>
  <si>
    <t>196-780</t>
  </si>
  <si>
    <t>196-820</t>
  </si>
  <si>
    <t>196-830</t>
  </si>
  <si>
    <t>196-860</t>
  </si>
  <si>
    <t>196-890</t>
  </si>
  <si>
    <t>196-91B</t>
  </si>
  <si>
    <t>196-920</t>
  </si>
  <si>
    <t>196-950</t>
  </si>
  <si>
    <t>196-980</t>
  </si>
  <si>
    <t>196-990</t>
  </si>
  <si>
    <t>198-020</t>
  </si>
  <si>
    <t>198-100</t>
  </si>
  <si>
    <t>198-130</t>
  </si>
  <si>
    <t>198-140</t>
  </si>
  <si>
    <t>198-190</t>
  </si>
  <si>
    <t>198-210</t>
  </si>
  <si>
    <t>198-230</t>
  </si>
  <si>
    <t>198-241</t>
  </si>
  <si>
    <t>198-250</t>
  </si>
  <si>
    <t>198-260</t>
  </si>
  <si>
    <t>198-340</t>
  </si>
  <si>
    <t>198-350</t>
  </si>
  <si>
    <t>198-390</t>
  </si>
  <si>
    <t>198-410</t>
  </si>
  <si>
    <t>198-450</t>
  </si>
  <si>
    <t>198-480</t>
  </si>
  <si>
    <t>198-500</t>
  </si>
  <si>
    <t>198-510</t>
  </si>
  <si>
    <t>198-560</t>
  </si>
  <si>
    <t>198-590</t>
  </si>
  <si>
    <t>198-600</t>
  </si>
  <si>
    <t>198-610</t>
  </si>
  <si>
    <t>198-620</t>
  </si>
  <si>
    <t>198-650</t>
  </si>
  <si>
    <t>198-670</t>
  </si>
  <si>
    <t>198-790</t>
  </si>
  <si>
    <t>198-820</t>
  </si>
  <si>
    <t>198-862</t>
  </si>
  <si>
    <t>198-920</t>
  </si>
  <si>
    <t>198-970</t>
  </si>
  <si>
    <t>198-980</t>
  </si>
  <si>
    <t>201-100</t>
  </si>
  <si>
    <t>201-110</t>
  </si>
  <si>
    <t>201-180</t>
  </si>
  <si>
    <t>201-330</t>
  </si>
  <si>
    <t>201-36C</t>
  </si>
  <si>
    <t>201-370</t>
  </si>
  <si>
    <t>201-410</t>
  </si>
  <si>
    <t>201-450</t>
  </si>
  <si>
    <t>201-470</t>
  </si>
  <si>
    <t>201-480</t>
  </si>
  <si>
    <t>201-490</t>
  </si>
  <si>
    <t>201-660</t>
  </si>
  <si>
    <t>201-700</t>
  </si>
  <si>
    <t>201-710</t>
  </si>
  <si>
    <t>201-860</t>
  </si>
  <si>
    <t>201-890</t>
  </si>
  <si>
    <t>201-920</t>
  </si>
  <si>
    <t>201-930</t>
  </si>
  <si>
    <t>201-980</t>
  </si>
  <si>
    <t>204-040</t>
  </si>
  <si>
    <t>204-11C</t>
  </si>
  <si>
    <t>204-130</t>
  </si>
  <si>
    <t>204-132</t>
  </si>
  <si>
    <t>204-140</t>
  </si>
  <si>
    <t>204-160</t>
  </si>
  <si>
    <t>204-170</t>
  </si>
  <si>
    <t>204-180</t>
  </si>
  <si>
    <t>204-190</t>
  </si>
  <si>
    <t>204-230</t>
  </si>
  <si>
    <t>204-241</t>
  </si>
  <si>
    <t>204-250</t>
  </si>
  <si>
    <t>204-260</t>
  </si>
  <si>
    <t>204-270</t>
  </si>
  <si>
    <t>204-280</t>
  </si>
  <si>
    <t>204-300</t>
  </si>
  <si>
    <t>204-330</t>
  </si>
  <si>
    <t>204-360</t>
  </si>
  <si>
    <t>204-410</t>
  </si>
  <si>
    <t>204-430</t>
  </si>
  <si>
    <t>204-440</t>
  </si>
  <si>
    <t>204-450</t>
  </si>
  <si>
    <t>204-500</t>
  </si>
  <si>
    <t>204-520</t>
  </si>
  <si>
    <t>204-550</t>
  </si>
  <si>
    <t>204-560</t>
  </si>
  <si>
    <t>204-620</t>
  </si>
  <si>
    <t>204-640</t>
  </si>
  <si>
    <t>204-650</t>
  </si>
  <si>
    <t>204-730</t>
  </si>
  <si>
    <t>204-740</t>
  </si>
  <si>
    <t>204-750</t>
  </si>
  <si>
    <t>204-760</t>
  </si>
  <si>
    <t>204-820</t>
  </si>
  <si>
    <t>204-830</t>
  </si>
  <si>
    <t>204-840</t>
  </si>
  <si>
    <t>204-850</t>
  </si>
  <si>
    <t>204-860</t>
  </si>
  <si>
    <t>204-920</t>
  </si>
  <si>
    <t>198-ALL</t>
  </si>
  <si>
    <t>201-ALL</t>
  </si>
  <si>
    <t>204-ALL</t>
  </si>
  <si>
    <t>510-190</t>
  </si>
  <si>
    <t>740-190</t>
  </si>
  <si>
    <t>910-190</t>
  </si>
  <si>
    <t>070-196</t>
  </si>
  <si>
    <t>240-196</t>
  </si>
  <si>
    <t>280-196</t>
  </si>
  <si>
    <t>330-196</t>
  </si>
  <si>
    <t>350-196</t>
  </si>
  <si>
    <t>360-196</t>
  </si>
  <si>
    <t>430-196</t>
  </si>
  <si>
    <t>440-196</t>
  </si>
  <si>
    <t>480-196</t>
  </si>
  <si>
    <t>700-196</t>
  </si>
  <si>
    <t>740-196</t>
  </si>
  <si>
    <t>780-196</t>
  </si>
  <si>
    <t>820-196</t>
  </si>
  <si>
    <t>830-196</t>
  </si>
  <si>
    <t>860-196</t>
  </si>
  <si>
    <t>890-196</t>
  </si>
  <si>
    <t>91B-196</t>
  </si>
  <si>
    <t>920-196</t>
  </si>
  <si>
    <t>950-196</t>
  </si>
  <si>
    <t>980-196</t>
  </si>
  <si>
    <t>990-196</t>
  </si>
  <si>
    <t>020-198</t>
  </si>
  <si>
    <t>100-198</t>
  </si>
  <si>
    <t>130-198</t>
  </si>
  <si>
    <t>140-198</t>
  </si>
  <si>
    <t>190-198</t>
  </si>
  <si>
    <t>210-198</t>
  </si>
  <si>
    <t>230-198</t>
  </si>
  <si>
    <t>241-198</t>
  </si>
  <si>
    <t>250-198</t>
  </si>
  <si>
    <t>260-198</t>
  </si>
  <si>
    <t>310-198</t>
  </si>
  <si>
    <t>340-198</t>
  </si>
  <si>
    <t>350-198</t>
  </si>
  <si>
    <t>390-198</t>
  </si>
  <si>
    <t>410-198</t>
  </si>
  <si>
    <t>450-198</t>
  </si>
  <si>
    <t>480-198</t>
  </si>
  <si>
    <t>500-198</t>
  </si>
  <si>
    <t>510-198</t>
  </si>
  <si>
    <t>540-198</t>
  </si>
  <si>
    <t>560-198</t>
  </si>
  <si>
    <t>590-198</t>
  </si>
  <si>
    <t>600-198</t>
  </si>
  <si>
    <t>610-198</t>
  </si>
  <si>
    <t>620-198</t>
  </si>
  <si>
    <t>650-198</t>
  </si>
  <si>
    <t>670-198</t>
  </si>
  <si>
    <t>790-198</t>
  </si>
  <si>
    <t>820-198</t>
  </si>
  <si>
    <t>862-198</t>
  </si>
  <si>
    <t>920-198</t>
  </si>
  <si>
    <t>970-198</t>
  </si>
  <si>
    <t>980-198</t>
  </si>
  <si>
    <t>100-201</t>
  </si>
  <si>
    <t>110-201</t>
  </si>
  <si>
    <t>180-201</t>
  </si>
  <si>
    <t>330-201</t>
  </si>
  <si>
    <t>36C-201</t>
  </si>
  <si>
    <t>370-201</t>
  </si>
  <si>
    <t>410-201</t>
  </si>
  <si>
    <t>450-201</t>
  </si>
  <si>
    <t>470-201</t>
  </si>
  <si>
    <t>480-201</t>
  </si>
  <si>
    <t>490-201</t>
  </si>
  <si>
    <t>660-201</t>
  </si>
  <si>
    <t>700-201</t>
  </si>
  <si>
    <t>710-201</t>
  </si>
  <si>
    <t>860-201</t>
  </si>
  <si>
    <t>890-201</t>
  </si>
  <si>
    <t>920-201</t>
  </si>
  <si>
    <t>930-201</t>
  </si>
  <si>
    <t>980-201</t>
  </si>
  <si>
    <t>020-204</t>
  </si>
  <si>
    <t>040-204</t>
  </si>
  <si>
    <t>11C-204</t>
  </si>
  <si>
    <t>130-204</t>
  </si>
  <si>
    <t>132-204</t>
  </si>
  <si>
    <t>140-204</t>
  </si>
  <si>
    <t>160-204</t>
  </si>
  <si>
    <t>170-204</t>
  </si>
  <si>
    <t>180-204</t>
  </si>
  <si>
    <t>190-204</t>
  </si>
  <si>
    <t>230-204</t>
  </si>
  <si>
    <t>241-204</t>
  </si>
  <si>
    <t>250-204</t>
  </si>
  <si>
    <t>260-204</t>
  </si>
  <si>
    <t>270-204</t>
  </si>
  <si>
    <t>280-204</t>
  </si>
  <si>
    <t>300-204</t>
  </si>
  <si>
    <t>330-204</t>
  </si>
  <si>
    <t>360-204</t>
  </si>
  <si>
    <t>400-204</t>
  </si>
  <si>
    <t>410-204</t>
  </si>
  <si>
    <t>430-204</t>
  </si>
  <si>
    <t>440-204</t>
  </si>
  <si>
    <t>450-204</t>
  </si>
  <si>
    <t>500-204</t>
  </si>
  <si>
    <t>510-204</t>
  </si>
  <si>
    <t>520-204</t>
  </si>
  <si>
    <t>550-204</t>
  </si>
  <si>
    <t>560-204</t>
  </si>
  <si>
    <t>620-204</t>
  </si>
  <si>
    <t>640-204</t>
  </si>
  <si>
    <t>650-204</t>
  </si>
  <si>
    <t>720-204</t>
  </si>
  <si>
    <t>730-204</t>
  </si>
  <si>
    <t>740-204</t>
  </si>
  <si>
    <t>750-204</t>
  </si>
  <si>
    <t>760-204</t>
  </si>
  <si>
    <t>820-204</t>
  </si>
  <si>
    <t>830-204</t>
  </si>
  <si>
    <t>840-204</t>
  </si>
  <si>
    <t>850-204</t>
  </si>
  <si>
    <t>860-204</t>
  </si>
  <si>
    <t>862-204</t>
  </si>
  <si>
    <t>910-204</t>
  </si>
  <si>
    <t>920-204</t>
  </si>
  <si>
    <t>92Q</t>
  </si>
  <si>
    <t>Hope Charter Leadership Academy</t>
  </si>
  <si>
    <t>CRF PRCs (121-129 &amp; 132-138) ended FY2022</t>
  </si>
  <si>
    <t>140-26B</t>
  </si>
  <si>
    <t>140-860</t>
  </si>
  <si>
    <t>26B-140</t>
  </si>
  <si>
    <t>860-140</t>
  </si>
  <si>
    <t>580-187</t>
  </si>
  <si>
    <t>00B-181-134</t>
  </si>
  <si>
    <t>010-167-411</t>
  </si>
  <si>
    <t>010-167-418</t>
  </si>
  <si>
    <t>010-174-392</t>
  </si>
  <si>
    <t>010-176-392</t>
  </si>
  <si>
    <t>010-177-392</t>
  </si>
  <si>
    <t>010-178-392</t>
  </si>
  <si>
    <t>010-194-411</t>
  </si>
  <si>
    <t>020-165-394</t>
  </si>
  <si>
    <t>020-170-181</t>
  </si>
  <si>
    <t>020-170-211</t>
  </si>
  <si>
    <t>020-170-221</t>
  </si>
  <si>
    <t>020-171-184</t>
  </si>
  <si>
    <t>020-177-314</t>
  </si>
  <si>
    <t>020-181-127</t>
  </si>
  <si>
    <t>020-181-143</t>
  </si>
  <si>
    <t>020-185-184</t>
  </si>
  <si>
    <t>030-183-411</t>
  </si>
  <si>
    <t>040-181-162</t>
  </si>
  <si>
    <t>040-181-180</t>
  </si>
  <si>
    <t>050-167-392</t>
  </si>
  <si>
    <t>050-167-411</t>
  </si>
  <si>
    <t>050-168-392</t>
  </si>
  <si>
    <t>050-185-418</t>
  </si>
  <si>
    <t>060-170-142</t>
  </si>
  <si>
    <t>060-170-221</t>
  </si>
  <si>
    <t>060-170-231</t>
  </si>
  <si>
    <t>060-170-232</t>
  </si>
  <si>
    <t>060-171-462</t>
  </si>
  <si>
    <t>060-176-196</t>
  </si>
  <si>
    <t>060-176-211</t>
  </si>
  <si>
    <t>060-176-221</t>
  </si>
  <si>
    <t>060-184-312</t>
  </si>
  <si>
    <t>060-184-411</t>
  </si>
  <si>
    <t>070-181-146</t>
  </si>
  <si>
    <t>070-186-184</t>
  </si>
  <si>
    <t>070-186-311</t>
  </si>
  <si>
    <t>070-205-311</t>
  </si>
  <si>
    <t>07A-182-326</t>
  </si>
  <si>
    <t>080-163-471</t>
  </si>
  <si>
    <t>080-165-418</t>
  </si>
  <si>
    <t>080-170-121</t>
  </si>
  <si>
    <t>080-170-231</t>
  </si>
  <si>
    <t>080-185-411</t>
  </si>
  <si>
    <t>090-171-183</t>
  </si>
  <si>
    <t>090-171-541</t>
  </si>
  <si>
    <t>090-181-311</t>
  </si>
  <si>
    <t>090-185-142</t>
  </si>
  <si>
    <t>090-185-172</t>
  </si>
  <si>
    <t>090-185-199</t>
  </si>
  <si>
    <t>090-185-231</t>
  </si>
  <si>
    <t>09A-169-311</t>
  </si>
  <si>
    <t>09A-170-143</t>
  </si>
  <si>
    <t>09A-181-114</t>
  </si>
  <si>
    <t>09A-181-146</t>
  </si>
  <si>
    <t>09A-181-151</t>
  </si>
  <si>
    <t>09A-181-171</t>
  </si>
  <si>
    <t>09A-181-174</t>
  </si>
  <si>
    <t>09A-181-181</t>
  </si>
  <si>
    <t>09A-181-198</t>
  </si>
  <si>
    <t>09B-165-418</t>
  </si>
  <si>
    <t>09B-166-418</t>
  </si>
  <si>
    <t>09B-167-311</t>
  </si>
  <si>
    <t>09B-169-131</t>
  </si>
  <si>
    <t>09B-169-211</t>
  </si>
  <si>
    <t>09B-169-231</t>
  </si>
  <si>
    <t>09B-170-142</t>
  </si>
  <si>
    <t>09B-170-211</t>
  </si>
  <si>
    <t>100-171-312</t>
  </si>
  <si>
    <t>100-171-331</t>
  </si>
  <si>
    <t>100-176-331</t>
  </si>
  <si>
    <t>100-177-331</t>
  </si>
  <si>
    <t>100-183-312</t>
  </si>
  <si>
    <t>10B-170-229</t>
  </si>
  <si>
    <t>10B-170-231</t>
  </si>
  <si>
    <t>110-163-394</t>
  </si>
  <si>
    <t>110-169-392</t>
  </si>
  <si>
    <t>110-176-199</t>
  </si>
  <si>
    <t>110-177-311</t>
  </si>
  <si>
    <t>110-195-163</t>
  </si>
  <si>
    <t>110-195-196</t>
  </si>
  <si>
    <t>111-181-180</t>
  </si>
  <si>
    <t>11D-189-198</t>
  </si>
  <si>
    <t>11D-189-211</t>
  </si>
  <si>
    <t>11D-189-229</t>
  </si>
  <si>
    <t>11D-189-231</t>
  </si>
  <si>
    <t>11D-192-311</t>
  </si>
  <si>
    <t>11K-167-146</t>
  </si>
  <si>
    <t>11K-167-211</t>
  </si>
  <si>
    <t>120-181-422</t>
  </si>
  <si>
    <t>130-176-333</t>
  </si>
  <si>
    <t>130-176-459</t>
  </si>
  <si>
    <t>130-177-333</t>
  </si>
  <si>
    <t>132-166-392</t>
  </si>
  <si>
    <t>132-167-192</t>
  </si>
  <si>
    <t>132-171-392</t>
  </si>
  <si>
    <t>132-176-151</t>
  </si>
  <si>
    <t>132-181-392</t>
  </si>
  <si>
    <t>132-185-121</t>
  </si>
  <si>
    <t>132-185-191</t>
  </si>
  <si>
    <t>132-185-411</t>
  </si>
  <si>
    <t>13A-165-411</t>
  </si>
  <si>
    <t>13A-165-418</t>
  </si>
  <si>
    <t>13C-192-311</t>
  </si>
  <si>
    <t>13C-193-311</t>
  </si>
  <si>
    <t>140-170-142</t>
  </si>
  <si>
    <t>140-170-198</t>
  </si>
  <si>
    <t>140-170-231</t>
  </si>
  <si>
    <t>140-170-462</t>
  </si>
  <si>
    <t>140-181-163</t>
  </si>
  <si>
    <t>140-189-411</t>
  </si>
  <si>
    <t>160-176-423</t>
  </si>
  <si>
    <t>160-183-311</t>
  </si>
  <si>
    <t>160-191-311</t>
  </si>
  <si>
    <t>16B-189-411</t>
  </si>
  <si>
    <t>170-181-231</t>
  </si>
  <si>
    <t>170-181-462</t>
  </si>
  <si>
    <t>180-171-125</t>
  </si>
  <si>
    <t>180-171-152</t>
  </si>
  <si>
    <t>180-171-162</t>
  </si>
  <si>
    <t>180-176-151</t>
  </si>
  <si>
    <t>180-176-192</t>
  </si>
  <si>
    <t>180-181-192</t>
  </si>
  <si>
    <t>181-163-394</t>
  </si>
  <si>
    <t>181-171-462</t>
  </si>
  <si>
    <t>181-183-331</t>
  </si>
  <si>
    <t>182-193-418</t>
  </si>
  <si>
    <t>19A-170-143</t>
  </si>
  <si>
    <t>19A-170-211</t>
  </si>
  <si>
    <t>19A-192-311</t>
  </si>
  <si>
    <t>19B-167-121</t>
  </si>
  <si>
    <t>19B-167-132</t>
  </si>
  <si>
    <t>19B-167-211</t>
  </si>
  <si>
    <t>19C-165-418</t>
  </si>
  <si>
    <t>200-171-461</t>
  </si>
  <si>
    <t>210-170-411</t>
  </si>
  <si>
    <t>210-171-162</t>
  </si>
  <si>
    <t>210-171-523</t>
  </si>
  <si>
    <t>210-176-423</t>
  </si>
  <si>
    <t>210-181-113</t>
  </si>
  <si>
    <t>210-189-418</t>
  </si>
  <si>
    <t>230-171-462</t>
  </si>
  <si>
    <t>230-176-311</t>
  </si>
  <si>
    <t>230-177-331</t>
  </si>
  <si>
    <t>230-183-411</t>
  </si>
  <si>
    <t>230-185-162</t>
  </si>
  <si>
    <t>230-185-167</t>
  </si>
  <si>
    <t>230-192-311</t>
  </si>
  <si>
    <t>230-193-311</t>
  </si>
  <si>
    <t>230-193-418</t>
  </si>
  <si>
    <t>240-165-418</t>
  </si>
  <si>
    <t>240-171-462</t>
  </si>
  <si>
    <t>241-171-183</t>
  </si>
  <si>
    <t>241-181-162</t>
  </si>
  <si>
    <t>24B-167-121</t>
  </si>
  <si>
    <t>24B-202-411</t>
  </si>
  <si>
    <t>250-181-143</t>
  </si>
  <si>
    <t>250-181-192</t>
  </si>
  <si>
    <t>250-181-523</t>
  </si>
  <si>
    <t>260-163-394</t>
  </si>
  <si>
    <t>260-171-312</t>
  </si>
  <si>
    <t>260-177-418</t>
  </si>
  <si>
    <t>260-181-186</t>
  </si>
  <si>
    <t>260-181-413</t>
  </si>
  <si>
    <t>260-185-162</t>
  </si>
  <si>
    <t>260-185-196</t>
  </si>
  <si>
    <t>26B-171-319</t>
  </si>
  <si>
    <t>26C-181-461</t>
  </si>
  <si>
    <t>270-170-411</t>
  </si>
  <si>
    <t>270-181-411</t>
  </si>
  <si>
    <t>290-177-331</t>
  </si>
  <si>
    <t>290-186-411</t>
  </si>
  <si>
    <t>291-167-392</t>
  </si>
  <si>
    <t>291-171-180</t>
  </si>
  <si>
    <t>291-181-343</t>
  </si>
  <si>
    <t>292-181-151</t>
  </si>
  <si>
    <t>292-181-231</t>
  </si>
  <si>
    <t>292-181-462</t>
  </si>
  <si>
    <t>292-185-411</t>
  </si>
  <si>
    <t>292-192-311</t>
  </si>
  <si>
    <t>292-193-311</t>
  </si>
  <si>
    <t>300-181-142</t>
  </si>
  <si>
    <t>300-181-199</t>
  </si>
  <si>
    <t>300-191-311</t>
  </si>
  <si>
    <t>310-163-394</t>
  </si>
  <si>
    <t>310-169-131</t>
  </si>
  <si>
    <t>310-169-211</t>
  </si>
  <si>
    <t>310-169-221</t>
  </si>
  <si>
    <t>310-169-231</t>
  </si>
  <si>
    <t>310-171-192</t>
  </si>
  <si>
    <t>310-171-311</t>
  </si>
  <si>
    <t>310-171-313</t>
  </si>
  <si>
    <t>310-171-422</t>
  </si>
  <si>
    <t>310-171-461</t>
  </si>
  <si>
    <t>310-171-522</t>
  </si>
  <si>
    <t>310-176-423</t>
  </si>
  <si>
    <t>310-177-423</t>
  </si>
  <si>
    <t>310-181-541</t>
  </si>
  <si>
    <t>310-185-411</t>
  </si>
  <si>
    <t>320-163-392</t>
  </si>
  <si>
    <t>320-181-116</t>
  </si>
  <si>
    <t>320-181-142</t>
  </si>
  <si>
    <t>320-184-312</t>
  </si>
  <si>
    <t>32A-171-121</t>
  </si>
  <si>
    <t>32A-171-146</t>
  </si>
  <si>
    <t>32A-171-151</t>
  </si>
  <si>
    <t>32A-171-174</t>
  </si>
  <si>
    <t>32A-171-231</t>
  </si>
  <si>
    <t>32A-188-113</t>
  </si>
  <si>
    <t>32A-188-131</t>
  </si>
  <si>
    <t>32C-167-461</t>
  </si>
  <si>
    <t>32D-167-141</t>
  </si>
  <si>
    <t>32L-171-418</t>
  </si>
  <si>
    <t>32L-181-121</t>
  </si>
  <si>
    <t>32L-181-312</t>
  </si>
  <si>
    <t>32M-171-229</t>
  </si>
  <si>
    <t>32M-181-234</t>
  </si>
  <si>
    <t>32Q-176-311</t>
  </si>
  <si>
    <t>32R-165-411</t>
  </si>
  <si>
    <t>32R-170-462</t>
  </si>
  <si>
    <t>330-163-394</t>
  </si>
  <si>
    <t>330-165-394</t>
  </si>
  <si>
    <t>330-170-394</t>
  </si>
  <si>
    <t>330-171-148</t>
  </si>
  <si>
    <t>330-181-196</t>
  </si>
  <si>
    <t>330-184-312</t>
  </si>
  <si>
    <t>330-185-133</t>
  </si>
  <si>
    <t>330-185-199</t>
  </si>
  <si>
    <t>33A-185-317</t>
  </si>
  <si>
    <t>33A-185-411</t>
  </si>
  <si>
    <t>33A-193-311</t>
  </si>
  <si>
    <t>340-195-135</t>
  </si>
  <si>
    <t>340-195-181</t>
  </si>
  <si>
    <t>340-195-231</t>
  </si>
  <si>
    <t>34B-169-311</t>
  </si>
  <si>
    <t>34B-170-311</t>
  </si>
  <si>
    <t>34B-170-411</t>
  </si>
  <si>
    <t>34B-171-312</t>
  </si>
  <si>
    <t>34B-181-311</t>
  </si>
  <si>
    <t>34Z-181-141</t>
  </si>
  <si>
    <t>34Z-185-141</t>
  </si>
  <si>
    <t>350-181-189</t>
  </si>
  <si>
    <t>350-181-343</t>
  </si>
  <si>
    <t>350-184-311</t>
  </si>
  <si>
    <t>350-184-312</t>
  </si>
  <si>
    <t>350-185-131</t>
  </si>
  <si>
    <t>350-185-142</t>
  </si>
  <si>
    <t>350-196-418</t>
  </si>
  <si>
    <t>35B-165-418</t>
  </si>
  <si>
    <t>360-177-192</t>
  </si>
  <si>
    <t>360-177-314</t>
  </si>
  <si>
    <t>360-181-146</t>
  </si>
  <si>
    <t>360-192-311</t>
  </si>
  <si>
    <t>360-193-311</t>
  </si>
  <si>
    <t>36B-192-311</t>
  </si>
  <si>
    <t>36B-193-418</t>
  </si>
  <si>
    <t>36C-201-411</t>
  </si>
  <si>
    <t>370-171-461</t>
  </si>
  <si>
    <t>370-177-423</t>
  </si>
  <si>
    <t>370-201-181</t>
  </si>
  <si>
    <t>370-201-211</t>
  </si>
  <si>
    <t>370-201-221</t>
  </si>
  <si>
    <t>370-201-361</t>
  </si>
  <si>
    <t>370-201-411</t>
  </si>
  <si>
    <t>380-176-333</t>
  </si>
  <si>
    <t>390-163-180</t>
  </si>
  <si>
    <t>390-167-392</t>
  </si>
  <si>
    <t>390-167-411</t>
  </si>
  <si>
    <t>390-169-180</t>
  </si>
  <si>
    <t>390-170-394</t>
  </si>
  <si>
    <t>390-171-144</t>
  </si>
  <si>
    <t>390-181-199</t>
  </si>
  <si>
    <t>39A-189-198</t>
  </si>
  <si>
    <t>39A-189-211</t>
  </si>
  <si>
    <t>39A-189-231</t>
  </si>
  <si>
    <t>400-185-312</t>
  </si>
  <si>
    <t>410-169-392</t>
  </si>
  <si>
    <t>410-176-392</t>
  </si>
  <si>
    <t>410-177-392</t>
  </si>
  <si>
    <t>410-181-142</t>
  </si>
  <si>
    <t>410-181-392</t>
  </si>
  <si>
    <t>410-183-411</t>
  </si>
  <si>
    <t>410-184-392</t>
  </si>
  <si>
    <t>410-191-311</t>
  </si>
  <si>
    <t>410-195-392</t>
  </si>
  <si>
    <t>41C-192-311</t>
  </si>
  <si>
    <t>41F-181-229</t>
  </si>
  <si>
    <t>41G-193-311</t>
  </si>
  <si>
    <t>41H-165-418</t>
  </si>
  <si>
    <t>41H-171-141</t>
  </si>
  <si>
    <t>41M-181-325</t>
  </si>
  <si>
    <t>41Q-185-311</t>
  </si>
  <si>
    <t>41Q-192-311</t>
  </si>
  <si>
    <t>420-169-131</t>
  </si>
  <si>
    <t>420-169-211</t>
  </si>
  <si>
    <t>420-169-221</t>
  </si>
  <si>
    <t>420-169-231</t>
  </si>
  <si>
    <t>421-169-312</t>
  </si>
  <si>
    <t>422-181-146</t>
  </si>
  <si>
    <t>42A-176-411</t>
  </si>
  <si>
    <t>42B-181-141</t>
  </si>
  <si>
    <t>430-170-423</t>
  </si>
  <si>
    <t>430-178-418</t>
  </si>
  <si>
    <t>430-181-311</t>
  </si>
  <si>
    <t>430-185-311</t>
  </si>
  <si>
    <t>430-186-312</t>
  </si>
  <si>
    <t>430-186-411</t>
  </si>
  <si>
    <t>440-165-392</t>
  </si>
  <si>
    <t>440-170-394</t>
  </si>
  <si>
    <t>440-181-143</t>
  </si>
  <si>
    <t>440-181-311</t>
  </si>
  <si>
    <t>440-181-411</t>
  </si>
  <si>
    <t>450-171-188</t>
  </si>
  <si>
    <t>450-181-331</t>
  </si>
  <si>
    <t>450-184-146</t>
  </si>
  <si>
    <t>450-184-211</t>
  </si>
  <si>
    <t>450-184-332</t>
  </si>
  <si>
    <t>450-184-392</t>
  </si>
  <si>
    <t>450-185-144</t>
  </si>
  <si>
    <t>450-204-361</t>
  </si>
  <si>
    <t>460-169-131</t>
  </si>
  <si>
    <t>460-169-192</t>
  </si>
  <si>
    <t>460-176-333</t>
  </si>
  <si>
    <t>460-181-180</t>
  </si>
  <si>
    <t>470-183-392</t>
  </si>
  <si>
    <t>470-184-392</t>
  </si>
  <si>
    <t>480-163-311</t>
  </si>
  <si>
    <t>480-163-312</t>
  </si>
  <si>
    <t>480-163-394</t>
  </si>
  <si>
    <t>480-163-418</t>
  </si>
  <si>
    <t>480-163-541</t>
  </si>
  <si>
    <t>480-167-392</t>
  </si>
  <si>
    <t>480-169-392</t>
  </si>
  <si>
    <t>480-170-392</t>
  </si>
  <si>
    <t>480-171-532</t>
  </si>
  <si>
    <t>480-181-312</t>
  </si>
  <si>
    <t>480-198-353</t>
  </si>
  <si>
    <t>490-183-411</t>
  </si>
  <si>
    <t>491-171-146</t>
  </si>
  <si>
    <t>491-171-231</t>
  </si>
  <si>
    <t>491-189-312</t>
  </si>
  <si>
    <t>49D-165-418</t>
  </si>
  <si>
    <t>49D-170-311</t>
  </si>
  <si>
    <t>49E-165-418</t>
  </si>
  <si>
    <t>500-181-141</t>
  </si>
  <si>
    <t>500-185-180</t>
  </si>
  <si>
    <t>500-185-211</t>
  </si>
  <si>
    <t>500-204-180</t>
  </si>
  <si>
    <t>500-204-211</t>
  </si>
  <si>
    <t>50Z-167-462</t>
  </si>
  <si>
    <t>50Z-192-311</t>
  </si>
  <si>
    <t>50Z-193-311</t>
  </si>
  <si>
    <t>510-140-311</t>
  </si>
  <si>
    <t>510-167-192</t>
  </si>
  <si>
    <t>510-167-411</t>
  </si>
  <si>
    <t>510-167-461</t>
  </si>
  <si>
    <t>510-181-131</t>
  </si>
  <si>
    <t>510-181-133</t>
  </si>
  <si>
    <t>510-181-143</t>
  </si>
  <si>
    <t>510-181-164</t>
  </si>
  <si>
    <t>510-181-184</t>
  </si>
  <si>
    <t>510-181-199</t>
  </si>
  <si>
    <t>510-191-392</t>
  </si>
  <si>
    <t>510-193-311</t>
  </si>
  <si>
    <t>51A-167-311</t>
  </si>
  <si>
    <t>51A-170-192</t>
  </si>
  <si>
    <t>51A-170-418</t>
  </si>
  <si>
    <t>520-174-183</t>
  </si>
  <si>
    <t>520-174-221</t>
  </si>
  <si>
    <t>530-163-331</t>
  </si>
  <si>
    <t>530-163-394</t>
  </si>
  <si>
    <t>530-165-394</t>
  </si>
  <si>
    <t>530-165-418</t>
  </si>
  <si>
    <t>530-167-394</t>
  </si>
  <si>
    <t>530-170-121</t>
  </si>
  <si>
    <t>530-170-135</t>
  </si>
  <si>
    <t>530-170-143</t>
  </si>
  <si>
    <t>530-170-171</t>
  </si>
  <si>
    <t>530-170-198</t>
  </si>
  <si>
    <t>530-170-211</t>
  </si>
  <si>
    <t>530-170-221</t>
  </si>
  <si>
    <t>530-170-331</t>
  </si>
  <si>
    <t>530-170-394</t>
  </si>
  <si>
    <t>530-171-171</t>
  </si>
  <si>
    <t>530-171-394</t>
  </si>
  <si>
    <t>530-171-451</t>
  </si>
  <si>
    <t>530-174-180</t>
  </si>
  <si>
    <t>530-174-211</t>
  </si>
  <si>
    <t>530-176-331</t>
  </si>
  <si>
    <t>530-176-394</t>
  </si>
  <si>
    <t>530-177-394</t>
  </si>
  <si>
    <t>530-177-451</t>
  </si>
  <si>
    <t>530-178-394</t>
  </si>
  <si>
    <t>530-181-394</t>
  </si>
  <si>
    <t>530-181-541</t>
  </si>
  <si>
    <t>540-169-317</t>
  </si>
  <si>
    <t>540-170-418</t>
  </si>
  <si>
    <t>540-181-462</t>
  </si>
  <si>
    <t>540-189-411</t>
  </si>
  <si>
    <t>54A-171-142</t>
  </si>
  <si>
    <t>550-167-142</t>
  </si>
  <si>
    <t>550-177-333</t>
  </si>
  <si>
    <t>550-181-184</t>
  </si>
  <si>
    <t>550-181-196</t>
  </si>
  <si>
    <t>550-181-462</t>
  </si>
  <si>
    <t>550-186-163</t>
  </si>
  <si>
    <t>550-189-311</t>
  </si>
  <si>
    <t>550-189-418</t>
  </si>
  <si>
    <t>560-171-333</t>
  </si>
  <si>
    <t>560-181-171</t>
  </si>
  <si>
    <t>580-181-411</t>
  </si>
  <si>
    <t>580-184-332</t>
  </si>
  <si>
    <t>58B-192-311</t>
  </si>
  <si>
    <t>58B-193-418</t>
  </si>
  <si>
    <t>590-171-121</t>
  </si>
  <si>
    <t>590-176-333</t>
  </si>
  <si>
    <t>590-181-144</t>
  </si>
  <si>
    <t>590-185-142</t>
  </si>
  <si>
    <t>590-185-211</t>
  </si>
  <si>
    <t>590-185-221</t>
  </si>
  <si>
    <t>590-185-231</t>
  </si>
  <si>
    <t>600-167-235</t>
  </si>
  <si>
    <t>600-170-142</t>
  </si>
  <si>
    <t>600-170-192</t>
  </si>
  <si>
    <t>600-177-411</t>
  </si>
  <si>
    <t>600-181-143</t>
  </si>
  <si>
    <t>600-181-183</t>
  </si>
  <si>
    <t>600-181-187</t>
  </si>
  <si>
    <t>600-181-191</t>
  </si>
  <si>
    <t>600-183-311</t>
  </si>
  <si>
    <t>600-186-181</t>
  </si>
  <si>
    <t>600-186-211</t>
  </si>
  <si>
    <t>600-186-221</t>
  </si>
  <si>
    <t>600-186-392</t>
  </si>
  <si>
    <t>60B-181-411</t>
  </si>
  <si>
    <t>60B-184-411</t>
  </si>
  <si>
    <t>60D-185-234</t>
  </si>
  <si>
    <t>60D-192-311</t>
  </si>
  <si>
    <t>60F-182-142</t>
  </si>
  <si>
    <t>60I-189-198</t>
  </si>
  <si>
    <t>60I-189-211</t>
  </si>
  <si>
    <t>60I-189-411</t>
  </si>
  <si>
    <t>60J-167-121</t>
  </si>
  <si>
    <t>60N-169-131</t>
  </si>
  <si>
    <t>60N-181-131</t>
  </si>
  <si>
    <t>60N-181-146</t>
  </si>
  <si>
    <t>60Q-181-148</t>
  </si>
  <si>
    <t>60Q-181-331</t>
  </si>
  <si>
    <t>60U-181-411</t>
  </si>
  <si>
    <t>60Z-169-131</t>
  </si>
  <si>
    <t>60Z-169-211</t>
  </si>
  <si>
    <t>60Z-169-221</t>
  </si>
  <si>
    <t>60Z-170-142</t>
  </si>
  <si>
    <t>60Z-170-211</t>
  </si>
  <si>
    <t>60Z-170-221</t>
  </si>
  <si>
    <t>610-171-312</t>
  </si>
  <si>
    <t>610-177-394</t>
  </si>
  <si>
    <t>610-185-411</t>
  </si>
  <si>
    <t>610-186-411</t>
  </si>
  <si>
    <t>61M-181-131</t>
  </si>
  <si>
    <t>61M-181-231</t>
  </si>
  <si>
    <t>61N-181-418</t>
  </si>
  <si>
    <t>61P-167-121</t>
  </si>
  <si>
    <t>61P-181-231</t>
  </si>
  <si>
    <t>61P-181-235</t>
  </si>
  <si>
    <t>61S-182-411</t>
  </si>
  <si>
    <t>61V-170-192</t>
  </si>
  <si>
    <t>61V-181-116</t>
  </si>
  <si>
    <t>61W-169-192</t>
  </si>
  <si>
    <t>61W-188-411</t>
  </si>
  <si>
    <t>620-169-311</t>
  </si>
  <si>
    <t>620-170-121</t>
  </si>
  <si>
    <t>620-170-231</t>
  </si>
  <si>
    <t>620-170-392</t>
  </si>
  <si>
    <t>620-170-411</t>
  </si>
  <si>
    <t>620-177-171</t>
  </si>
  <si>
    <t>620-177-423</t>
  </si>
  <si>
    <t>620-181-319</t>
  </si>
  <si>
    <t>620-194-411</t>
  </si>
  <si>
    <t>62A-169-231</t>
  </si>
  <si>
    <t>62A-181-231</t>
  </si>
  <si>
    <t>62J-170-198</t>
  </si>
  <si>
    <t>62J-177-121</t>
  </si>
  <si>
    <t>630-171-541</t>
  </si>
  <si>
    <t>630-176-173</t>
  </si>
  <si>
    <t>630-176-198</t>
  </si>
  <si>
    <t>630-176-211</t>
  </si>
  <si>
    <t>630-176-221</t>
  </si>
  <si>
    <t>630-176-331</t>
  </si>
  <si>
    <t>630-184-146</t>
  </si>
  <si>
    <t>640-163-312</t>
  </si>
  <si>
    <t>640-171-312</t>
  </si>
  <si>
    <t>640-171-331</t>
  </si>
  <si>
    <t>640-177-192</t>
  </si>
  <si>
    <t>640-177-331</t>
  </si>
  <si>
    <t>640-184-146</t>
  </si>
  <si>
    <t>640-184-211</t>
  </si>
  <si>
    <t>640-192-311</t>
  </si>
  <si>
    <t>640-195-312</t>
  </si>
  <si>
    <t>64A-163-418</t>
  </si>
  <si>
    <t>64A-167-142</t>
  </si>
  <si>
    <t>64A-167-411</t>
  </si>
  <si>
    <t>650-177-331</t>
  </si>
  <si>
    <t>650-181-188</t>
  </si>
  <si>
    <t>650-185-121</t>
  </si>
  <si>
    <t>650-185-211</t>
  </si>
  <si>
    <t>650-185-221</t>
  </si>
  <si>
    <t>650-185-231</t>
  </si>
  <si>
    <t>650-192-311</t>
  </si>
  <si>
    <t>65A-181-121</t>
  </si>
  <si>
    <t>65A-181-211</t>
  </si>
  <si>
    <t>65A-185-142</t>
  </si>
  <si>
    <t>65C-163-231</t>
  </si>
  <si>
    <t>65D-182-312</t>
  </si>
  <si>
    <t>65D-182-418</t>
  </si>
  <si>
    <t>65F-170-411</t>
  </si>
  <si>
    <t>65F-182-116</t>
  </si>
  <si>
    <t>65F-182-131</t>
  </si>
  <si>
    <t>65G-181-411</t>
  </si>
  <si>
    <t>65G-192-311</t>
  </si>
  <si>
    <t>65G-193-311</t>
  </si>
  <si>
    <t>660-165-394</t>
  </si>
  <si>
    <t>660-165-411</t>
  </si>
  <si>
    <t>660-170-231</t>
  </si>
  <si>
    <t>660-170-394</t>
  </si>
  <si>
    <t>660-170-411</t>
  </si>
  <si>
    <t>660-171-191</t>
  </si>
  <si>
    <t>660-177-126</t>
  </si>
  <si>
    <t>66A-176-411</t>
  </si>
  <si>
    <t>66A-181-311</t>
  </si>
  <si>
    <t>66A-181-312</t>
  </si>
  <si>
    <t>670-163-394</t>
  </si>
  <si>
    <t>670-176-231</t>
  </si>
  <si>
    <t>670-177-331</t>
  </si>
  <si>
    <t>67B-170-142</t>
  </si>
  <si>
    <t>67B-171-143</t>
  </si>
  <si>
    <t>680-181-162</t>
  </si>
  <si>
    <t>680-181-163</t>
  </si>
  <si>
    <t>680-181-199</t>
  </si>
  <si>
    <t>681-169-317</t>
  </si>
  <si>
    <t>68A-165-418</t>
  </si>
  <si>
    <t>68A-167-411</t>
  </si>
  <si>
    <t>68A-167-418</t>
  </si>
  <si>
    <t>68A-182-541</t>
  </si>
  <si>
    <t>68C-189-135</t>
  </si>
  <si>
    <t>68C-189-211</t>
  </si>
  <si>
    <t>690-167-121</t>
  </si>
  <si>
    <t>690-167-198</t>
  </si>
  <si>
    <t>690-167-211</t>
  </si>
  <si>
    <t>690-167-221</t>
  </si>
  <si>
    <t>690-167-231</t>
  </si>
  <si>
    <t>700-178-394</t>
  </si>
  <si>
    <t>700-184-351</t>
  </si>
  <si>
    <t>700-189-198</t>
  </si>
  <si>
    <t>700-189-211</t>
  </si>
  <si>
    <t>700-189-221</t>
  </si>
  <si>
    <t>700-192-311</t>
  </si>
  <si>
    <t>700-193-311</t>
  </si>
  <si>
    <t>70A-181-311</t>
  </si>
  <si>
    <t>710-169-131</t>
  </si>
  <si>
    <t>710-169-231</t>
  </si>
  <si>
    <t>710-170-411</t>
  </si>
  <si>
    <t>710-177-351</t>
  </si>
  <si>
    <t>710-177-423</t>
  </si>
  <si>
    <t>710-181-199</t>
  </si>
  <si>
    <t>720-171-411</t>
  </si>
  <si>
    <t>720-177-392</t>
  </si>
  <si>
    <t>720-181-192</t>
  </si>
  <si>
    <t>720-181-522</t>
  </si>
  <si>
    <t>720-181-532</t>
  </si>
  <si>
    <t>730-185-121</t>
  </si>
  <si>
    <t>730-185-181</t>
  </si>
  <si>
    <t>730-185-211</t>
  </si>
  <si>
    <t>730-185-221</t>
  </si>
  <si>
    <t>730-185-231</t>
  </si>
  <si>
    <t>73B-165-418</t>
  </si>
  <si>
    <t>73B-172-211</t>
  </si>
  <si>
    <t>73B-172-221</t>
  </si>
  <si>
    <t>73B-172-231</t>
  </si>
  <si>
    <t>740-165-394</t>
  </si>
  <si>
    <t>740-170-472</t>
  </si>
  <si>
    <t>740-176-198</t>
  </si>
  <si>
    <t>740-176-211</t>
  </si>
  <si>
    <t>740-176-221</t>
  </si>
  <si>
    <t>740-177-331</t>
  </si>
  <si>
    <t>740-184-192</t>
  </si>
  <si>
    <t>740-184-211</t>
  </si>
  <si>
    <t>740-184-221</t>
  </si>
  <si>
    <t>750-170-121</t>
  </si>
  <si>
    <t>750-170-143</t>
  </si>
  <si>
    <t>750-170-231</t>
  </si>
  <si>
    <t>750-170-394</t>
  </si>
  <si>
    <t>750-170-411</t>
  </si>
  <si>
    <t>750-171-394</t>
  </si>
  <si>
    <t>750-171-542</t>
  </si>
  <si>
    <t>750-173-311</t>
  </si>
  <si>
    <t>750-176-394</t>
  </si>
  <si>
    <t>750-177-394</t>
  </si>
  <si>
    <t>750-181-317</t>
  </si>
  <si>
    <t>750-181-394</t>
  </si>
  <si>
    <t>750-193-311</t>
  </si>
  <si>
    <t>760-170-392</t>
  </si>
  <si>
    <t>760-170-411</t>
  </si>
  <si>
    <t>760-181-162</t>
  </si>
  <si>
    <t>760-181-163</t>
  </si>
  <si>
    <t>760-181-332</t>
  </si>
  <si>
    <t>760-185-312</t>
  </si>
  <si>
    <t>760-185-332</t>
  </si>
  <si>
    <t>760-204-361</t>
  </si>
  <si>
    <t>761-165-394</t>
  </si>
  <si>
    <t>761-165-418</t>
  </si>
  <si>
    <t>761-166-394</t>
  </si>
  <si>
    <t>761-166-418</t>
  </si>
  <si>
    <t>761-169-394</t>
  </si>
  <si>
    <t>761-171-152</t>
  </si>
  <si>
    <t>761-171-311</t>
  </si>
  <si>
    <t>761-171-312</t>
  </si>
  <si>
    <t>761-171-413</t>
  </si>
  <si>
    <t>761-181-163</t>
  </si>
  <si>
    <t>761-181-312</t>
  </si>
  <si>
    <t>76A-170-411</t>
  </si>
  <si>
    <t>770-176-423</t>
  </si>
  <si>
    <t>770-181-121</t>
  </si>
  <si>
    <t>770-181-184</t>
  </si>
  <si>
    <t>770-181-423</t>
  </si>
  <si>
    <t>770-181-532</t>
  </si>
  <si>
    <t>770-185-184</t>
  </si>
  <si>
    <t>770-186-184</t>
  </si>
  <si>
    <t>780-181-121</t>
  </si>
  <si>
    <t>790-169-394</t>
  </si>
  <si>
    <t>790-170-411</t>
  </si>
  <si>
    <t>790-171-461</t>
  </si>
  <si>
    <t>790-181-523</t>
  </si>
  <si>
    <t>790-185-311</t>
  </si>
  <si>
    <t>79A-165-418</t>
  </si>
  <si>
    <t>79A-167-418</t>
  </si>
  <si>
    <t>79A-170-143</t>
  </si>
  <si>
    <t>79A-170-211</t>
  </si>
  <si>
    <t>79Z-171-314</t>
  </si>
  <si>
    <t>79Z-171-325</t>
  </si>
  <si>
    <t>79Z-185-312</t>
  </si>
  <si>
    <t>79Z-185-314</t>
  </si>
  <si>
    <t>79Z-185-411</t>
  </si>
  <si>
    <t>79Z-189-411</t>
  </si>
  <si>
    <t>800-167-131</t>
  </si>
  <si>
    <t>800-167-231</t>
  </si>
  <si>
    <t>800-167-311</t>
  </si>
  <si>
    <t>800-181-325</t>
  </si>
  <si>
    <t>800-185-231</t>
  </si>
  <si>
    <t>800-185-312</t>
  </si>
  <si>
    <t>80C-171-121</t>
  </si>
  <si>
    <t>80C-171-211</t>
  </si>
  <si>
    <t>80C-171-221</t>
  </si>
  <si>
    <t>80C-171-231</t>
  </si>
  <si>
    <t>80C-171-233</t>
  </si>
  <si>
    <t>80C-181-121</t>
  </si>
  <si>
    <t>80C-181-211</t>
  </si>
  <si>
    <t>80C-181-221</t>
  </si>
  <si>
    <t>80C-181-231</t>
  </si>
  <si>
    <t>80C-181-233</t>
  </si>
  <si>
    <t>810-176-198</t>
  </si>
  <si>
    <t>810-176-211</t>
  </si>
  <si>
    <t>810-176-221</t>
  </si>
  <si>
    <t>810-177-198</t>
  </si>
  <si>
    <t>810-177-211</t>
  </si>
  <si>
    <t>810-177-221</t>
  </si>
  <si>
    <t>810-181-125</t>
  </si>
  <si>
    <t>810-181-144</t>
  </si>
  <si>
    <t>810-181-162</t>
  </si>
  <si>
    <t>810-181-331</t>
  </si>
  <si>
    <t>810-192-311</t>
  </si>
  <si>
    <t>81A-169-146</t>
  </si>
  <si>
    <t>81B-186-411</t>
  </si>
  <si>
    <t>81B-193-311</t>
  </si>
  <si>
    <t>820-176-423</t>
  </si>
  <si>
    <t>820-176-462</t>
  </si>
  <si>
    <t>820-181-126</t>
  </si>
  <si>
    <t>820-181-162</t>
  </si>
  <si>
    <t>820-185-142</t>
  </si>
  <si>
    <t>820-185-211</t>
  </si>
  <si>
    <t>820-185-221</t>
  </si>
  <si>
    <t>820-185-361</t>
  </si>
  <si>
    <t>820-185-411</t>
  </si>
  <si>
    <t>820-185-418</t>
  </si>
  <si>
    <t>820-185-462</t>
  </si>
  <si>
    <t>821-165-418</t>
  </si>
  <si>
    <t>830-181-418</t>
  </si>
  <si>
    <t>840-163-394</t>
  </si>
  <si>
    <t>840-165-394</t>
  </si>
  <si>
    <t>840-167-394</t>
  </si>
  <si>
    <t>840-169-312</t>
  </si>
  <si>
    <t>840-169-394</t>
  </si>
  <si>
    <t>850-181-461</t>
  </si>
  <si>
    <t>860-163-472</t>
  </si>
  <si>
    <t>860-171-472</t>
  </si>
  <si>
    <t>860-176-423</t>
  </si>
  <si>
    <t>860-177-423</t>
  </si>
  <si>
    <t>860-181-162</t>
  </si>
  <si>
    <t>860-181-423</t>
  </si>
  <si>
    <t>860-201-312</t>
  </si>
  <si>
    <t>860-201-361</t>
  </si>
  <si>
    <t>860-201-411</t>
  </si>
  <si>
    <t>860-205-148</t>
  </si>
  <si>
    <t>860-205-211</t>
  </si>
  <si>
    <t>860-205-221</t>
  </si>
  <si>
    <t>862-170-411</t>
  </si>
  <si>
    <t>862-171-184</t>
  </si>
  <si>
    <t>862-171-312</t>
  </si>
  <si>
    <t>862-198-353</t>
  </si>
  <si>
    <t>870-168-462</t>
  </si>
  <si>
    <t>870-177-333</t>
  </si>
  <si>
    <t>870-177-411</t>
  </si>
  <si>
    <t>870-181-146</t>
  </si>
  <si>
    <t>870-185-221</t>
  </si>
  <si>
    <t>870-185-231</t>
  </si>
  <si>
    <t>870-192-311</t>
  </si>
  <si>
    <t>890-181-164</t>
  </si>
  <si>
    <t>890-181-462</t>
  </si>
  <si>
    <t>890-183-351</t>
  </si>
  <si>
    <t>890-186-142</t>
  </si>
  <si>
    <t>890-186-211</t>
  </si>
  <si>
    <t>890-186-221</t>
  </si>
  <si>
    <t>890-186-231</t>
  </si>
  <si>
    <t>890-201-461</t>
  </si>
  <si>
    <t>900-176-331</t>
  </si>
  <si>
    <t>900-181-153</t>
  </si>
  <si>
    <t>900-181-312</t>
  </si>
  <si>
    <t>900-181-418</t>
  </si>
  <si>
    <t>900-181-461</t>
  </si>
  <si>
    <t>90A-182-183</t>
  </si>
  <si>
    <t>90A-182-211</t>
  </si>
  <si>
    <t>90A-182-229</t>
  </si>
  <si>
    <t>90B-170-143</t>
  </si>
  <si>
    <t>90B-170-411</t>
  </si>
  <si>
    <t>90B-192-311</t>
  </si>
  <si>
    <t>90B-202-411</t>
  </si>
  <si>
    <t>910-181-148</t>
  </si>
  <si>
    <t>910-181-461</t>
  </si>
  <si>
    <t>910-185-318</t>
  </si>
  <si>
    <t>910-191-311</t>
  </si>
  <si>
    <t>91B-166-418</t>
  </si>
  <si>
    <t>91B-171-325</t>
  </si>
  <si>
    <t>91B-171-411</t>
  </si>
  <si>
    <t>91B-171-529</t>
  </si>
  <si>
    <t>920-167-331</t>
  </si>
  <si>
    <t>920-194-312</t>
  </si>
  <si>
    <t>920-194-392</t>
  </si>
  <si>
    <t>920-205-311</t>
  </si>
  <si>
    <t>92B-181-141</t>
  </si>
  <si>
    <t>92B-181-211</t>
  </si>
  <si>
    <t>92B-192-311</t>
  </si>
  <si>
    <t>92P-167-131</t>
  </si>
  <si>
    <t>92R-181-229</t>
  </si>
  <si>
    <t>92T-181-418</t>
  </si>
  <si>
    <t>92U-182-131</t>
  </si>
  <si>
    <t>92U-182-142</t>
  </si>
  <si>
    <t>92U-182-211</t>
  </si>
  <si>
    <t>92Y-173-311</t>
  </si>
  <si>
    <t>930-181-131</t>
  </si>
  <si>
    <t>930-181-221</t>
  </si>
  <si>
    <t>930-185-192</t>
  </si>
  <si>
    <t>930-185-311</t>
  </si>
  <si>
    <t>93A-165-411</t>
  </si>
  <si>
    <t>93A-167-311</t>
  </si>
  <si>
    <t>93A-192-311</t>
  </si>
  <si>
    <t>93A-193-418</t>
  </si>
  <si>
    <t>93R-165-418</t>
  </si>
  <si>
    <t>940-169-131</t>
  </si>
  <si>
    <t>940-169-211</t>
  </si>
  <si>
    <t>940-169-221</t>
  </si>
  <si>
    <t>940-169-231</t>
  </si>
  <si>
    <t>940-171-526</t>
  </si>
  <si>
    <t>940-181-526</t>
  </si>
  <si>
    <t>940-184-411</t>
  </si>
  <si>
    <t>940-184-413</t>
  </si>
  <si>
    <t>940-192-311</t>
  </si>
  <si>
    <t>94Z-164-411</t>
  </si>
  <si>
    <t>950-185-231</t>
  </si>
  <si>
    <t>950-196-418</t>
  </si>
  <si>
    <t>960-171-184</t>
  </si>
  <si>
    <t>960-181-312</t>
  </si>
  <si>
    <t>96C-171-418</t>
  </si>
  <si>
    <t>96F-163-462</t>
  </si>
  <si>
    <t>970-170-135</t>
  </si>
  <si>
    <t>970-170-221</t>
  </si>
  <si>
    <t>970-170-231</t>
  </si>
  <si>
    <t>970-181-146</t>
  </si>
  <si>
    <t>970-183-312</t>
  </si>
  <si>
    <t>970-193-418</t>
  </si>
  <si>
    <t>980-181-143</t>
  </si>
  <si>
    <t>980-181-184</t>
  </si>
  <si>
    <t>980-186-142</t>
  </si>
  <si>
    <t>980-186-211</t>
  </si>
  <si>
    <t>980-186-221</t>
  </si>
  <si>
    <t>980-186-231</t>
  </si>
  <si>
    <t>980-195-143</t>
  </si>
  <si>
    <t>980-195-211</t>
  </si>
  <si>
    <t>990-170-472</t>
  </si>
  <si>
    <t>990-174-180</t>
  </si>
  <si>
    <t>990-176-472</t>
  </si>
  <si>
    <t>990-181-163</t>
  </si>
  <si>
    <t>990-181-192</t>
  </si>
  <si>
    <t>990-181-472</t>
  </si>
  <si>
    <t>990-183-472</t>
  </si>
  <si>
    <t>995-167-392</t>
  </si>
  <si>
    <t>995-167-411</t>
  </si>
  <si>
    <t>995-181-462</t>
  </si>
  <si>
    <t>995-192-311</t>
  </si>
  <si>
    <t>A23-175-113</t>
  </si>
  <si>
    <t>C37-175-312</t>
  </si>
  <si>
    <t>E28-175-153</t>
  </si>
  <si>
    <t>E30-175-131</t>
  </si>
  <si>
    <t>020-ALL-143</t>
  </si>
  <si>
    <t>020-ALL-314</t>
  </si>
  <si>
    <t>020-ALL-394</t>
  </si>
  <si>
    <t>07A-ALL-326</t>
  </si>
  <si>
    <t>080-ALL-121</t>
  </si>
  <si>
    <t>080-ALL-471</t>
  </si>
  <si>
    <t>090-ALL-172</t>
  </si>
  <si>
    <t>090-ALL-183</t>
  </si>
  <si>
    <t>09A-ALL-114</t>
  </si>
  <si>
    <t>09A-ALL-146</t>
  </si>
  <si>
    <t>09A-ALL-151</t>
  </si>
  <si>
    <t>09A-ALL-174</t>
  </si>
  <si>
    <t>09A-ALL-181</t>
  </si>
  <si>
    <t>09A-ALL-198</t>
  </si>
  <si>
    <t>09B-ALL-231</t>
  </si>
  <si>
    <t>09B-ALL-311</t>
  </si>
  <si>
    <t>11D-ALL-198</t>
  </si>
  <si>
    <t>11K-ALL-146</t>
  </si>
  <si>
    <t>120-ALL-422</t>
  </si>
  <si>
    <t>130-ALL-333</t>
  </si>
  <si>
    <t>130-ALL-459</t>
  </si>
  <si>
    <t>132-ALL-392</t>
  </si>
  <si>
    <t>140-ALL-163</t>
  </si>
  <si>
    <t>160-ALL-423</t>
  </si>
  <si>
    <t>180-ALL-125</t>
  </si>
  <si>
    <t>181-ALL-331</t>
  </si>
  <si>
    <t>181-ALL-394</t>
  </si>
  <si>
    <t>19A-ALL-143</t>
  </si>
  <si>
    <t>19B-ALL-132</t>
  </si>
  <si>
    <t>210-ALL-113</t>
  </si>
  <si>
    <t>210-ALL-523</t>
  </si>
  <si>
    <t>230-ALL-162</t>
  </si>
  <si>
    <t>241-ALL-183</t>
  </si>
  <si>
    <t>260-ALL-186</t>
  </si>
  <si>
    <t>260-ALL-394</t>
  </si>
  <si>
    <t>26B-ALL-319</t>
  </si>
  <si>
    <t>26C-ALL-461</t>
  </si>
  <si>
    <t>310-ALL-394</t>
  </si>
  <si>
    <t>320-ALL-116</t>
  </si>
  <si>
    <t>32A-ALL-113</t>
  </si>
  <si>
    <t>32A-ALL-146</t>
  </si>
  <si>
    <t>32A-ALL-151</t>
  </si>
  <si>
    <t>32C-ALL-461</t>
  </si>
  <si>
    <t>330-ALL-196</t>
  </si>
  <si>
    <t>33A-ALL-317</t>
  </si>
  <si>
    <t>34B-ALL-311</t>
  </si>
  <si>
    <t>34Z-ALL-141</t>
  </si>
  <si>
    <t>350-ALL-189</t>
  </si>
  <si>
    <t>370-ALL-361</t>
  </si>
  <si>
    <t>390-ALL-394</t>
  </si>
  <si>
    <t>39A-ALL-198</t>
  </si>
  <si>
    <t>41F-ALL-229</t>
  </si>
  <si>
    <t>41H-ALL-141</t>
  </si>
  <si>
    <t>422-ALL-146</t>
  </si>
  <si>
    <t>42B-ALL-141</t>
  </si>
  <si>
    <t>430-ALL-423</t>
  </si>
  <si>
    <t>450-ALL-144</t>
  </si>
  <si>
    <t>450-ALL-146</t>
  </si>
  <si>
    <t>450-ALL-188</t>
  </si>
  <si>
    <t>450-ALL-361</t>
  </si>
  <si>
    <t>480-ALL-353</t>
  </si>
  <si>
    <t>480-ALL-392</t>
  </si>
  <si>
    <t>480-ALL-394</t>
  </si>
  <si>
    <t>480-ALL-532</t>
  </si>
  <si>
    <t>510-ALL-164</t>
  </si>
  <si>
    <t>510-ALL-184</t>
  </si>
  <si>
    <t>51A-ALL-192</t>
  </si>
  <si>
    <t>520-ALL-183</t>
  </si>
  <si>
    <t>530-ALL-394</t>
  </si>
  <si>
    <t>550-ALL-184</t>
  </si>
  <si>
    <t>550-ALL-196</t>
  </si>
  <si>
    <t>550-ALL-459</t>
  </si>
  <si>
    <t>580-ALL-332</t>
  </si>
  <si>
    <t>590-ALL-144</t>
  </si>
  <si>
    <t>600-ALL-132</t>
  </si>
  <si>
    <t>600-ALL-183</t>
  </si>
  <si>
    <t>60F-ALL-142</t>
  </si>
  <si>
    <t>60I-ALL-198</t>
  </si>
  <si>
    <t>60N-ALL-146</t>
  </si>
  <si>
    <t>60Q-ALL-148</t>
  </si>
  <si>
    <t>610-ALL-312</t>
  </si>
  <si>
    <t>61P-ALL-231</t>
  </si>
  <si>
    <t>61P-ALL-235</t>
  </si>
  <si>
    <t>61V-ALL-192</t>
  </si>
  <si>
    <t>61W-ALL-192</t>
  </si>
  <si>
    <t>620-ALL-333</t>
  </si>
  <si>
    <t>620-ALL-392</t>
  </si>
  <si>
    <t>62A-ALL-231</t>
  </si>
  <si>
    <t>62J-ALL-198</t>
  </si>
  <si>
    <t>650-ALL-188</t>
  </si>
  <si>
    <t>650-ALL-331</t>
  </si>
  <si>
    <t>660-ALL-191</t>
  </si>
  <si>
    <t>67B-ALL-142</t>
  </si>
  <si>
    <t>680-ALL-163</t>
  </si>
  <si>
    <t>681-ALL-317</t>
  </si>
  <si>
    <t>68C-ALL-135</t>
  </si>
  <si>
    <t>690-ALL-198</t>
  </si>
  <si>
    <t>700-ALL-351</t>
  </si>
  <si>
    <t>720-ALL-522</t>
  </si>
  <si>
    <t>720-ALL-532</t>
  </si>
  <si>
    <t>750-ALL-143</t>
  </si>
  <si>
    <t>750-ALL-542</t>
  </si>
  <si>
    <t>760-ALL-163</t>
  </si>
  <si>
    <t>761-ALL-163</t>
  </si>
  <si>
    <t>770-ALL-184</t>
  </si>
  <si>
    <t>790-ALL-394</t>
  </si>
  <si>
    <t>79A-ALL-143</t>
  </si>
  <si>
    <t>79Z-ALL-325</t>
  </si>
  <si>
    <t>800-ALL-325</t>
  </si>
  <si>
    <t>80C-ALL-121</t>
  </si>
  <si>
    <t>80C-ALL-221</t>
  </si>
  <si>
    <t>80C-ALL-231</t>
  </si>
  <si>
    <t>80C-ALL-233</t>
  </si>
  <si>
    <t>820-ALL-361</t>
  </si>
  <si>
    <t>840-ALL-394</t>
  </si>
  <si>
    <t>850-ALL-461</t>
  </si>
  <si>
    <t>860-ALL-361</t>
  </si>
  <si>
    <t>860-ALL-472</t>
  </si>
  <si>
    <t>862-ALL-184</t>
  </si>
  <si>
    <t>862-ALL-312</t>
  </si>
  <si>
    <t>862-ALL-353</t>
  </si>
  <si>
    <t>890-ALL-164</t>
  </si>
  <si>
    <t>890-ALL-351</t>
  </si>
  <si>
    <t>90A-ALL-183</t>
  </si>
  <si>
    <t>90B-ALL-143</t>
  </si>
  <si>
    <t>910-ALL-318</t>
  </si>
  <si>
    <t>91B-ALL-325</t>
  </si>
  <si>
    <t>91B-ALL-529</t>
  </si>
  <si>
    <t>920-ALL-331</t>
  </si>
  <si>
    <t>92R-ALL-229</t>
  </si>
  <si>
    <t>92U-ALL-142</t>
  </si>
  <si>
    <t>93A-ALL-311</t>
  </si>
  <si>
    <t>93R-ALL-418</t>
  </si>
  <si>
    <t>940-ALL-526</t>
  </si>
  <si>
    <t>960-ALL-184</t>
  </si>
  <si>
    <t>970-ALL-135</t>
  </si>
  <si>
    <t>970-ALL-146</t>
  </si>
  <si>
    <t>980-ALL-184</t>
  </si>
  <si>
    <t>A23-ALL-113</t>
  </si>
  <si>
    <t>C37-ALL-312</t>
  </si>
  <si>
    <t>E28-ALL-153</t>
  </si>
  <si>
    <t>E30-ALL-131</t>
  </si>
  <si>
    <t>ALL-ALL-186</t>
  </si>
  <si>
    <t>ALL-163-471</t>
  </si>
  <si>
    <t>ALL-167-235</t>
  </si>
  <si>
    <t>ALL-171-193</t>
  </si>
  <si>
    <t>ALL-181-186</t>
  </si>
  <si>
    <t>ALL-181-526</t>
  </si>
  <si>
    <t>ALL-183-472</t>
  </si>
  <si>
    <t>ALL-184-413</t>
  </si>
  <si>
    <t>ALL-185-191</t>
  </si>
  <si>
    <t>ALL-185-314</t>
  </si>
  <si>
    <t>ALL-186-472</t>
  </si>
  <si>
    <t>ALL-188-113</t>
  </si>
  <si>
    <t>ALL-188-131</t>
  </si>
  <si>
    <t>ALL-188-411</t>
  </si>
  <si>
    <t>ALL-189-121</t>
  </si>
  <si>
    <t>ALL-189-135</t>
  </si>
  <si>
    <t>ALL-189-198</t>
  </si>
  <si>
    <t>ALL-189-211</t>
  </si>
  <si>
    <t>ALL-189-221</t>
  </si>
  <si>
    <t>ALL-189-229</t>
  </si>
  <si>
    <t>ALL-189-231</t>
  </si>
  <si>
    <t>ALL-189-311</t>
  </si>
  <si>
    <t>ALL-189-312</t>
  </si>
  <si>
    <t>ALL-191-392</t>
  </si>
  <si>
    <t>ALL-195-143</t>
  </si>
  <si>
    <t>ALL-195-163</t>
  </si>
  <si>
    <t>ALL-195-196</t>
  </si>
  <si>
    <t>ALL-198-353</t>
  </si>
  <si>
    <t>ALL-201-181</t>
  </si>
  <si>
    <t>ALL-201-211</t>
  </si>
  <si>
    <t>ALL-201-221</t>
  </si>
  <si>
    <t>ALL-201-312</t>
  </si>
  <si>
    <t>ALL-201-361</t>
  </si>
  <si>
    <t>ALL-201-411</t>
  </si>
  <si>
    <t>ALL-201-461</t>
  </si>
  <si>
    <t>ALL-204-180</t>
  </si>
  <si>
    <t>ALL-204-211</t>
  </si>
  <si>
    <t>ALL-204-361</t>
  </si>
  <si>
    <t>The Math and Science Academy of Charlotte</t>
  </si>
  <si>
    <t>PSU 61N - The Math and Science Academy of Charlotte</t>
  </si>
  <si>
    <t>Key (PSU-PRC-OBJ)</t>
  </si>
  <si>
    <t>Encumbrances</t>
  </si>
  <si>
    <t>EncumbrancesbyObject</t>
  </si>
  <si>
    <r>
      <rPr>
        <b/>
        <u/>
        <sz val="8"/>
        <color indexed="60"/>
        <rFont val="Arial"/>
        <family val="2"/>
      </rPr>
      <t>(Source: MFR Data - LEA&amp;CS)</t>
    </r>
    <r>
      <rPr>
        <sz val="8"/>
        <rFont val="Arial"/>
        <family val="2"/>
      </rPr>
      <t xml:space="preserve">
"33a_qryEncumbrances_Covid_PSUPRC" &amp; "33b_qryEncumbrances_Covid_PSUALL"
</t>
    </r>
  </si>
  <si>
    <r>
      <rPr>
        <b/>
        <u/>
        <sz val="8"/>
        <color indexed="60"/>
        <rFont val="Arial"/>
        <family val="2"/>
      </rPr>
      <t>(Source: MFR Data - LEA&amp;CS)</t>
    </r>
    <r>
      <rPr>
        <sz val="8"/>
        <rFont val="Arial"/>
        <family val="2"/>
      </rPr>
      <t xml:space="preserve">
"36a_qryCovid_PRC_ObjectCODEDetail" &amp; "36a_qryCovid_PRC_ObjectCODEDetail_PRCALL" &amp; "36b_qryCovid_PRC_ObjectCODE_ObjectTotals" &amp; "36c_qryCovid_PRC_ObjectCODEDetail_LEAALL"
</t>
    </r>
  </si>
  <si>
    <t>Shining Rock Classical Academy</t>
  </si>
  <si>
    <t>PSU 44A - Shining Rock Classical Academy</t>
  </si>
  <si>
    <t>010-170-311</t>
  </si>
  <si>
    <t>010-185-311</t>
  </si>
  <si>
    <t>040-163-311</t>
  </si>
  <si>
    <t>070-181-523</t>
  </si>
  <si>
    <t>070-191-311</t>
  </si>
  <si>
    <t>080-185-418</t>
  </si>
  <si>
    <t>090-167-411</t>
  </si>
  <si>
    <t>100-181-326</t>
  </si>
  <si>
    <t>100-201-361</t>
  </si>
  <si>
    <t>100-201-411</t>
  </si>
  <si>
    <t>110-176-311</t>
  </si>
  <si>
    <t>110-181-522</t>
  </si>
  <si>
    <t>110-184-312</t>
  </si>
  <si>
    <t>110-201-333</t>
  </si>
  <si>
    <t>110-201-411</t>
  </si>
  <si>
    <t>132-186-461</t>
  </si>
  <si>
    <t>140-181-311</t>
  </si>
  <si>
    <t>140-181-541</t>
  </si>
  <si>
    <t>140-184-311</t>
  </si>
  <si>
    <t>150-167-462</t>
  </si>
  <si>
    <t>160-192-311</t>
  </si>
  <si>
    <t>180-171-312</t>
  </si>
  <si>
    <t>180-183-312</t>
  </si>
  <si>
    <t>180-184-312</t>
  </si>
  <si>
    <t>180-201-461</t>
  </si>
  <si>
    <t>181-178-418</t>
  </si>
  <si>
    <t>181-181-411</t>
  </si>
  <si>
    <t>181-181-418</t>
  </si>
  <si>
    <t>182-181-311</t>
  </si>
  <si>
    <t>182-184-418</t>
  </si>
  <si>
    <t>182-191-311</t>
  </si>
  <si>
    <t>200-171-542</t>
  </si>
  <si>
    <t>210-181-461</t>
  </si>
  <si>
    <t>220-170-461</t>
  </si>
  <si>
    <t>220-189-411</t>
  </si>
  <si>
    <t>230-167-411</t>
  </si>
  <si>
    <t>230-171-529</t>
  </si>
  <si>
    <t>230-173-317</t>
  </si>
  <si>
    <t>241-163-418</t>
  </si>
  <si>
    <t>241-181-418</t>
  </si>
  <si>
    <t>241-191-311</t>
  </si>
  <si>
    <t>260-178-418</t>
  </si>
  <si>
    <t>260-185-418</t>
  </si>
  <si>
    <t>290-189-411</t>
  </si>
  <si>
    <t>292-171-527</t>
  </si>
  <si>
    <t>292-181-422</t>
  </si>
  <si>
    <t>292-183-331</t>
  </si>
  <si>
    <t>292-184-312</t>
  </si>
  <si>
    <t>310-181-413</t>
  </si>
  <si>
    <t>310-185-418</t>
  </si>
  <si>
    <t>310-185-462</t>
  </si>
  <si>
    <t>320-171-344</t>
  </si>
  <si>
    <t>320-171-526</t>
  </si>
  <si>
    <t>320-173-311</t>
  </si>
  <si>
    <t>320-181-325</t>
  </si>
  <si>
    <t>320-181-527</t>
  </si>
  <si>
    <t>320-183-311</t>
  </si>
  <si>
    <t>320-184-311</t>
  </si>
  <si>
    <t>320-185-311</t>
  </si>
  <si>
    <t>320-192-311</t>
  </si>
  <si>
    <t>330-185-411</t>
  </si>
  <si>
    <t>330-195-311</t>
  </si>
  <si>
    <t>330-196-418</t>
  </si>
  <si>
    <t>330-201-361</t>
  </si>
  <si>
    <t>330-201-411</t>
  </si>
  <si>
    <t>330-201-461</t>
  </si>
  <si>
    <t>340-177-333</t>
  </si>
  <si>
    <t>340-191-311</t>
  </si>
  <si>
    <t>340-192-311</t>
  </si>
  <si>
    <t>350-191-311</t>
  </si>
  <si>
    <t>370-181-411</t>
  </si>
  <si>
    <t>370-192-311</t>
  </si>
  <si>
    <t>390-167-418</t>
  </si>
  <si>
    <t>390-168-331</t>
  </si>
  <si>
    <t>390-168-462</t>
  </si>
  <si>
    <t>390-171-331</t>
  </si>
  <si>
    <t>390-171-413</t>
  </si>
  <si>
    <t>390-176-314</t>
  </si>
  <si>
    <t>390-176-331</t>
  </si>
  <si>
    <t>390-192-311</t>
  </si>
  <si>
    <t>390-195-312</t>
  </si>
  <si>
    <t>410-171-461</t>
  </si>
  <si>
    <t>410-184-411</t>
  </si>
  <si>
    <t>410-205-311</t>
  </si>
  <si>
    <t>421-185-411</t>
  </si>
  <si>
    <t>422-166-418</t>
  </si>
  <si>
    <t>422-169-311</t>
  </si>
  <si>
    <t>422-171-522</t>
  </si>
  <si>
    <t>430-181-411</t>
  </si>
  <si>
    <t>430-196-418</t>
  </si>
  <si>
    <t>430-204-312</t>
  </si>
  <si>
    <t>440-184-312</t>
  </si>
  <si>
    <t>440-184-332</t>
  </si>
  <si>
    <t>440-192-311</t>
  </si>
  <si>
    <t>440-196-418</t>
  </si>
  <si>
    <t>440-204-312</t>
  </si>
  <si>
    <t>440-204-361</t>
  </si>
  <si>
    <t>450-173-311</t>
  </si>
  <si>
    <t>450-185-411</t>
  </si>
  <si>
    <t>450-192-311</t>
  </si>
  <si>
    <t>460-171-462</t>
  </si>
  <si>
    <t>460-181-542</t>
  </si>
  <si>
    <t>470-170-411</t>
  </si>
  <si>
    <t>470-186-461</t>
  </si>
  <si>
    <t>470-201-411</t>
  </si>
  <si>
    <t>480-171-311</t>
  </si>
  <si>
    <t>480-185-411</t>
  </si>
  <si>
    <t>490-170-418</t>
  </si>
  <si>
    <t>491-189-411</t>
  </si>
  <si>
    <t>491-193-418</t>
  </si>
  <si>
    <t>510-171-319</t>
  </si>
  <si>
    <t>510-171-527</t>
  </si>
  <si>
    <t>530-167-462</t>
  </si>
  <si>
    <t>530-171-343</t>
  </si>
  <si>
    <t>530-181-532</t>
  </si>
  <si>
    <t>550-181-523</t>
  </si>
  <si>
    <t>550-189-462</t>
  </si>
  <si>
    <t>560-171-532</t>
  </si>
  <si>
    <t>570-181-462</t>
  </si>
  <si>
    <t>580-181-462</t>
  </si>
  <si>
    <t>590-194-351</t>
  </si>
  <si>
    <t>600-176-311</t>
  </si>
  <si>
    <t>600-181-326</t>
  </si>
  <si>
    <t>600-195-411</t>
  </si>
  <si>
    <t>630-189-411</t>
  </si>
  <si>
    <t>640-169-317</t>
  </si>
  <si>
    <t>650-169-311</t>
  </si>
  <si>
    <t>650-171-523</t>
  </si>
  <si>
    <t>650-181-414</t>
  </si>
  <si>
    <t>650-181-418</t>
  </si>
  <si>
    <t>650-183-411</t>
  </si>
  <si>
    <t>650-195-312</t>
  </si>
  <si>
    <t>660-181-522</t>
  </si>
  <si>
    <t>660-192-311</t>
  </si>
  <si>
    <t>660-197-311</t>
  </si>
  <si>
    <t>660-201-411</t>
  </si>
  <si>
    <t>660-205-311</t>
  </si>
  <si>
    <t>670-189-411</t>
  </si>
  <si>
    <t>680-183-331</t>
  </si>
  <si>
    <t>680-184-331</t>
  </si>
  <si>
    <t>700-171-361</t>
  </si>
  <si>
    <t>700-171-461</t>
  </si>
  <si>
    <t>700-191-311</t>
  </si>
  <si>
    <t>700-196-418</t>
  </si>
  <si>
    <t>710-176-423</t>
  </si>
  <si>
    <t>710-183-311</t>
  </si>
  <si>
    <t>710-184-311</t>
  </si>
  <si>
    <t>720-184-411</t>
  </si>
  <si>
    <t>730-173-317</t>
  </si>
  <si>
    <t>740-171-541</t>
  </si>
  <si>
    <t>750-170-462</t>
  </si>
  <si>
    <t>760-181-311</t>
  </si>
  <si>
    <t>761-171-551</t>
  </si>
  <si>
    <t>76A-173-311</t>
  </si>
  <si>
    <t>780-181-462</t>
  </si>
  <si>
    <t>780-189-418</t>
  </si>
  <si>
    <t>810-184-462</t>
  </si>
  <si>
    <t>81A-169-312</t>
  </si>
  <si>
    <t>821-170-418</t>
  </si>
  <si>
    <t>821-171-312</t>
  </si>
  <si>
    <t>830-169-311</t>
  </si>
  <si>
    <t>860-176-418</t>
  </si>
  <si>
    <t>860-201-461</t>
  </si>
  <si>
    <t>861-192-311</t>
  </si>
  <si>
    <t>862-181-461</t>
  </si>
  <si>
    <t>870-168-418</t>
  </si>
  <si>
    <t>870-170-317</t>
  </si>
  <si>
    <t>870-181-461</t>
  </si>
  <si>
    <t>880-167-394</t>
  </si>
  <si>
    <t>880-194-411</t>
  </si>
  <si>
    <t>900-173-311</t>
  </si>
  <si>
    <t>900-181-319</t>
  </si>
  <si>
    <t>910-171-422</t>
  </si>
  <si>
    <t>920-186-311</t>
  </si>
  <si>
    <t>920-192-311</t>
  </si>
  <si>
    <t>920-201-361</t>
  </si>
  <si>
    <t>920-201-462</t>
  </si>
  <si>
    <t>930-171-319</t>
  </si>
  <si>
    <t>930-201-411</t>
  </si>
  <si>
    <t>940-170-311</t>
  </si>
  <si>
    <t>940-177-333</t>
  </si>
  <si>
    <t>960-140-542</t>
  </si>
  <si>
    <t>960-177-311</t>
  </si>
  <si>
    <t>960-181-462</t>
  </si>
  <si>
    <t>960-191-311</t>
  </si>
  <si>
    <t>970-171-526</t>
  </si>
  <si>
    <t>990-189-411</t>
  </si>
  <si>
    <t>990-192-311</t>
  </si>
  <si>
    <t>070-ALL-523</t>
  </si>
  <si>
    <t>100-ALL-361</t>
  </si>
  <si>
    <t>110-ALL-522</t>
  </si>
  <si>
    <t>210-ALL-461</t>
  </si>
  <si>
    <t>230-ALL-529</t>
  </si>
  <si>
    <t>26B-ALL-311</t>
  </si>
  <si>
    <t>292-ALL-527</t>
  </si>
  <si>
    <t>310-ALL-413</t>
  </si>
  <si>
    <t>320-ALL-526</t>
  </si>
  <si>
    <t>330-ALL-361</t>
  </si>
  <si>
    <t>422-ALL-522</t>
  </si>
  <si>
    <t>440-ALL-361</t>
  </si>
  <si>
    <t>510-ALL-527</t>
  </si>
  <si>
    <t>530-ALL-532</t>
  </si>
  <si>
    <t>560-ALL-532</t>
  </si>
  <si>
    <t>650-ALL-414</t>
  </si>
  <si>
    <t>650-ALL-523</t>
  </si>
  <si>
    <t>700-ALL-361</t>
  </si>
  <si>
    <t>700-ALL-461</t>
  </si>
  <si>
    <t>740-ALL-551</t>
  </si>
  <si>
    <t>761-ALL-551</t>
  </si>
  <si>
    <t>81A-ALL-312</t>
  </si>
  <si>
    <t>820-ALL-532</t>
  </si>
  <si>
    <t>920-ALL-361</t>
  </si>
  <si>
    <t>960-ALL-542</t>
  </si>
  <si>
    <t>970-ALL-526</t>
  </si>
  <si>
    <t>ALL-140-542</t>
  </si>
  <si>
    <t>ALL-170-317</t>
  </si>
  <si>
    <t>ALL-181-527</t>
  </si>
  <si>
    <t>ALL-189-462</t>
  </si>
  <si>
    <t>ALL-194-351</t>
  </si>
  <si>
    <t>ALL-195-311</t>
  </si>
  <si>
    <t>ALL-201-333</t>
  </si>
  <si>
    <t>ALL-201-462</t>
  </si>
  <si>
    <t>ALL-204-312</t>
  </si>
  <si>
    <t>010-185-361</t>
  </si>
  <si>
    <t>020-173-317</t>
  </si>
  <si>
    <t>020-176-392</t>
  </si>
  <si>
    <t>020-177-333</t>
  </si>
  <si>
    <t>020-177-392</t>
  </si>
  <si>
    <t>020-181-121</t>
  </si>
  <si>
    <t>020-189-143</t>
  </si>
  <si>
    <t>020-189-211</t>
  </si>
  <si>
    <t>030-189-198</t>
  </si>
  <si>
    <t>030-189-211</t>
  </si>
  <si>
    <t>030-189-221</t>
  </si>
  <si>
    <t>030-189-312</t>
  </si>
  <si>
    <t>040-185-131</t>
  </si>
  <si>
    <t>040-185-187</t>
  </si>
  <si>
    <t>040-185-221</t>
  </si>
  <si>
    <t>040-185-231</t>
  </si>
  <si>
    <t>040-195-131</t>
  </si>
  <si>
    <t>040-195-211</t>
  </si>
  <si>
    <t>050-171-327</t>
  </si>
  <si>
    <t>050-181-164</t>
  </si>
  <si>
    <t>050-185-411</t>
  </si>
  <si>
    <t>060-189-163</t>
  </si>
  <si>
    <t>060-189-211</t>
  </si>
  <si>
    <t>060-189-459</t>
  </si>
  <si>
    <t>060-191-311</t>
  </si>
  <si>
    <t>070-173-311</t>
  </si>
  <si>
    <t>070-185-121</t>
  </si>
  <si>
    <t>070-185-211</t>
  </si>
  <si>
    <t>070-185-221</t>
  </si>
  <si>
    <t>070-185-231</t>
  </si>
  <si>
    <t>070-186-189</t>
  </si>
  <si>
    <t>080-178-418</t>
  </si>
  <si>
    <t>090-177-418</t>
  </si>
  <si>
    <t>090-181-181</t>
  </si>
  <si>
    <t>100-171-472</t>
  </si>
  <si>
    <t>110-189-163</t>
  </si>
  <si>
    <t>110-189-211</t>
  </si>
  <si>
    <t>120-171-198</t>
  </si>
  <si>
    <t>132-181-129_2</t>
  </si>
  <si>
    <t>132-181-171</t>
  </si>
  <si>
    <t>132-181-192</t>
  </si>
  <si>
    <t>132-181-196</t>
  </si>
  <si>
    <t>170-171-472</t>
  </si>
  <si>
    <t>170-181-131</t>
  </si>
  <si>
    <t>170-181-183</t>
  </si>
  <si>
    <t>170-204-312</t>
  </si>
  <si>
    <t>170-204-361</t>
  </si>
  <si>
    <t>180-171-232</t>
  </si>
  <si>
    <t>180-189-198</t>
  </si>
  <si>
    <t>180-189-211</t>
  </si>
  <si>
    <t>180-189-221</t>
  </si>
  <si>
    <t>180-201-361</t>
  </si>
  <si>
    <t>182-181-167</t>
  </si>
  <si>
    <t>190-176-192</t>
  </si>
  <si>
    <t>190-204-180</t>
  </si>
  <si>
    <t>190-204-211</t>
  </si>
  <si>
    <t>190-204-312</t>
  </si>
  <si>
    <t>200-171-192</t>
  </si>
  <si>
    <t>200-176-232</t>
  </si>
  <si>
    <t>200-177-232</t>
  </si>
  <si>
    <t>200-181-143</t>
  </si>
  <si>
    <t>200-184-392</t>
  </si>
  <si>
    <t>210-181-184</t>
  </si>
  <si>
    <t>210-198-353</t>
  </si>
  <si>
    <t>230-171-311</t>
  </si>
  <si>
    <t>230-176-232</t>
  </si>
  <si>
    <t>230-177-232</t>
  </si>
  <si>
    <t>230-178-392</t>
  </si>
  <si>
    <t>230-183-392</t>
  </si>
  <si>
    <t>230-185-143</t>
  </si>
  <si>
    <t>230-185-180</t>
  </si>
  <si>
    <t>230-185-183</t>
  </si>
  <si>
    <t>230-185-198</t>
  </si>
  <si>
    <t>230-186-165</t>
  </si>
  <si>
    <t>230-193-392</t>
  </si>
  <si>
    <t>230-204-312</t>
  </si>
  <si>
    <t>230-204-361</t>
  </si>
  <si>
    <t>240-181-113</t>
  </si>
  <si>
    <t>240-181-121</t>
  </si>
  <si>
    <t>240-181-141</t>
  </si>
  <si>
    <t>240-181-142</t>
  </si>
  <si>
    <t>240-181-143</t>
  </si>
  <si>
    <t>240-181-146</t>
  </si>
  <si>
    <t>240-181-181</t>
  </si>
  <si>
    <t>240-181-361</t>
  </si>
  <si>
    <t>240-181-413</t>
  </si>
  <si>
    <t>240-181-523</t>
  </si>
  <si>
    <t>240-181-532</t>
  </si>
  <si>
    <t>241-177-333</t>
  </si>
  <si>
    <t>241-181-192</t>
  </si>
  <si>
    <t>241-185-312</t>
  </si>
  <si>
    <t>250-181-422</t>
  </si>
  <si>
    <t>260-171-163</t>
  </si>
  <si>
    <t>260-176-331</t>
  </si>
  <si>
    <t>260-188-333</t>
  </si>
  <si>
    <t>280-181-167</t>
  </si>
  <si>
    <t>280-204-180</t>
  </si>
  <si>
    <t>280-204-211</t>
  </si>
  <si>
    <t>290-181-311</t>
  </si>
  <si>
    <t>290-183-331</t>
  </si>
  <si>
    <t>290-184-331</t>
  </si>
  <si>
    <t>291-181-180</t>
  </si>
  <si>
    <t>292-191-311</t>
  </si>
  <si>
    <t>320-176-198</t>
  </si>
  <si>
    <t>320-176-392</t>
  </si>
  <si>
    <t>320-181-143</t>
  </si>
  <si>
    <t>320-181-184</t>
  </si>
  <si>
    <t>320-184-146</t>
  </si>
  <si>
    <t>320-184-211</t>
  </si>
  <si>
    <t>320-184-221</t>
  </si>
  <si>
    <t>320-184-392</t>
  </si>
  <si>
    <t>320-195-392</t>
  </si>
  <si>
    <t>330-170-392</t>
  </si>
  <si>
    <t>330-171-163</t>
  </si>
  <si>
    <t>330-171-187</t>
  </si>
  <si>
    <t>330-171-192</t>
  </si>
  <si>
    <t>330-171-312</t>
  </si>
  <si>
    <t>340-171-121</t>
  </si>
  <si>
    <t>340-171-142</t>
  </si>
  <si>
    <t>340-171-181</t>
  </si>
  <si>
    <t>340-171-197</t>
  </si>
  <si>
    <t>340-176-232</t>
  </si>
  <si>
    <t>340-177-231</t>
  </si>
  <si>
    <t>340-185-196</t>
  </si>
  <si>
    <t>340-185-232</t>
  </si>
  <si>
    <t>340-195-232</t>
  </si>
  <si>
    <t>350-181-163</t>
  </si>
  <si>
    <t>360-173-311</t>
  </si>
  <si>
    <t>360-176-331</t>
  </si>
  <si>
    <t>360-177-331</t>
  </si>
  <si>
    <t>360-181-173</t>
  </si>
  <si>
    <t>380-181-418</t>
  </si>
  <si>
    <t>390-181-198</t>
  </si>
  <si>
    <t>390-185-192</t>
  </si>
  <si>
    <t>400-181-113</t>
  </si>
  <si>
    <t>400-186-411</t>
  </si>
  <si>
    <t>410-183-392</t>
  </si>
  <si>
    <t>410-195-127</t>
  </si>
  <si>
    <t>410-195-181</t>
  </si>
  <si>
    <t>410-195-221</t>
  </si>
  <si>
    <t>410-195-231</t>
  </si>
  <si>
    <t>420-169-192</t>
  </si>
  <si>
    <t>422-177-221</t>
  </si>
  <si>
    <t>440-185-311</t>
  </si>
  <si>
    <t>450-171-411</t>
  </si>
  <si>
    <t>450-181-196</t>
  </si>
  <si>
    <t>450-184-312</t>
  </si>
  <si>
    <t>450-184-344</t>
  </si>
  <si>
    <t>450-185-129_2</t>
  </si>
  <si>
    <t>450-189-198</t>
  </si>
  <si>
    <t>450-189-211</t>
  </si>
  <si>
    <t>450-189-221</t>
  </si>
  <si>
    <t>460-181-312</t>
  </si>
  <si>
    <t>470-183-312</t>
  </si>
  <si>
    <t>480-171-523</t>
  </si>
  <si>
    <t>480-181-523</t>
  </si>
  <si>
    <t>480-181-541</t>
  </si>
  <si>
    <t>480-185-312</t>
  </si>
  <si>
    <t>490-163-124</t>
  </si>
  <si>
    <t>490-177-331</t>
  </si>
  <si>
    <t>490-184-312</t>
  </si>
  <si>
    <t>490-185-146</t>
  </si>
  <si>
    <t>490-185-199</t>
  </si>
  <si>
    <t>490-185-211</t>
  </si>
  <si>
    <t>490-185-221</t>
  </si>
  <si>
    <t>490-185-231</t>
  </si>
  <si>
    <t>490-185-311</t>
  </si>
  <si>
    <t>490-185-411</t>
  </si>
  <si>
    <t>490-192-311</t>
  </si>
  <si>
    <t>490-193-311</t>
  </si>
  <si>
    <t>491-171-131</t>
  </si>
  <si>
    <t>491-171-163</t>
  </si>
  <si>
    <t>500-185-192</t>
  </si>
  <si>
    <t>500-185-221</t>
  </si>
  <si>
    <t>510-181-312</t>
  </si>
  <si>
    <t>520-170-411</t>
  </si>
  <si>
    <t>520-181-523</t>
  </si>
  <si>
    <t>530-171-135</t>
  </si>
  <si>
    <t>530-171-167</t>
  </si>
  <si>
    <t>530-171-327</t>
  </si>
  <si>
    <t>530-174-311</t>
  </si>
  <si>
    <t>540-181-311</t>
  </si>
  <si>
    <t>540-181-312</t>
  </si>
  <si>
    <t>540-181-343</t>
  </si>
  <si>
    <t>550-181-163</t>
  </si>
  <si>
    <t>550-189-181</t>
  </si>
  <si>
    <t>550-189-211</t>
  </si>
  <si>
    <t>550-189-221</t>
  </si>
  <si>
    <t>550-189-411</t>
  </si>
  <si>
    <t>560-171-141</t>
  </si>
  <si>
    <t>560-173-311</t>
  </si>
  <si>
    <t>560-176-472</t>
  </si>
  <si>
    <t>560-177-472</t>
  </si>
  <si>
    <t>560-178-472</t>
  </si>
  <si>
    <t>560-181-472</t>
  </si>
  <si>
    <t>560-183-472</t>
  </si>
  <si>
    <t>560-184-472</t>
  </si>
  <si>
    <t>580-184-192</t>
  </si>
  <si>
    <t>580-184-211</t>
  </si>
  <si>
    <t>580-184-221</t>
  </si>
  <si>
    <t>580-195-113</t>
  </si>
  <si>
    <t>580-195-211</t>
  </si>
  <si>
    <t>590-174-180</t>
  </si>
  <si>
    <t>590-174-211</t>
  </si>
  <si>
    <t>590-181-126</t>
  </si>
  <si>
    <t>590-181-551</t>
  </si>
  <si>
    <t>590-185-361</t>
  </si>
  <si>
    <t>590-185-411</t>
  </si>
  <si>
    <t>590-194-333</t>
  </si>
  <si>
    <t>600-171-163</t>
  </si>
  <si>
    <t>600-171-198</t>
  </si>
  <si>
    <t>600-171-451</t>
  </si>
  <si>
    <t>600-186-231</t>
  </si>
  <si>
    <t>600-186-232</t>
  </si>
  <si>
    <t>600-186-235</t>
  </si>
  <si>
    <t>600-195-392</t>
  </si>
  <si>
    <t>610-184-312</t>
  </si>
  <si>
    <t>610-198-353</t>
  </si>
  <si>
    <t>620-204-312</t>
  </si>
  <si>
    <t>630-171-344</t>
  </si>
  <si>
    <t>630-181-192</t>
  </si>
  <si>
    <t>630-189-198</t>
  </si>
  <si>
    <t>630-189-211</t>
  </si>
  <si>
    <t>640-195-143</t>
  </si>
  <si>
    <t>650-176-331</t>
  </si>
  <si>
    <t>660-176-333</t>
  </si>
  <si>
    <t>660-195-183</t>
  </si>
  <si>
    <t>660-195-187</t>
  </si>
  <si>
    <t>660-195-211</t>
  </si>
  <si>
    <t>660-195-221</t>
  </si>
  <si>
    <t>670-176-331</t>
  </si>
  <si>
    <t>670-176-392</t>
  </si>
  <si>
    <t>670-177-392</t>
  </si>
  <si>
    <t>670-183-392</t>
  </si>
  <si>
    <t>670-189-392</t>
  </si>
  <si>
    <t>680-189-411</t>
  </si>
  <si>
    <t>690-181-188</t>
  </si>
  <si>
    <t>700-171-135</t>
  </si>
  <si>
    <t>700-171-188</t>
  </si>
  <si>
    <t>720-171-331</t>
  </si>
  <si>
    <t>720-171-472</t>
  </si>
  <si>
    <t>720-178-472</t>
  </si>
  <si>
    <t>720-181-472</t>
  </si>
  <si>
    <t>720-183-312</t>
  </si>
  <si>
    <t>720-184-418</t>
  </si>
  <si>
    <t>720-185-472</t>
  </si>
  <si>
    <t>730-171-189</t>
  </si>
  <si>
    <t>730-183-392</t>
  </si>
  <si>
    <t>730-184-392</t>
  </si>
  <si>
    <t>730-185-162</t>
  </si>
  <si>
    <t>730-185-392</t>
  </si>
  <si>
    <t>730-204-312</t>
  </si>
  <si>
    <t>740-171-472</t>
  </si>
  <si>
    <t>740-177-472</t>
  </si>
  <si>
    <t>740-181-143</t>
  </si>
  <si>
    <t>740-181-472</t>
  </si>
  <si>
    <t>740-196-418</t>
  </si>
  <si>
    <t>740-204-312</t>
  </si>
  <si>
    <t>740-204-361</t>
  </si>
  <si>
    <t>750-185-311</t>
  </si>
  <si>
    <t>760-181-165</t>
  </si>
  <si>
    <t>760-181-167</t>
  </si>
  <si>
    <t>760-181-353</t>
  </si>
  <si>
    <t>760-185-163</t>
  </si>
  <si>
    <t>760-185-165</t>
  </si>
  <si>
    <t>760-204-312</t>
  </si>
  <si>
    <t>761-171-116</t>
  </si>
  <si>
    <t>770-176-392</t>
  </si>
  <si>
    <t>770-184-392</t>
  </si>
  <si>
    <t>780-177-333</t>
  </si>
  <si>
    <t>780-195-163</t>
  </si>
  <si>
    <t>780-195-211</t>
  </si>
  <si>
    <t>780-195-221</t>
  </si>
  <si>
    <t>790-186-162</t>
  </si>
  <si>
    <t>810-181-188</t>
  </si>
  <si>
    <t>810-184-198</t>
  </si>
  <si>
    <t>820-181-184</t>
  </si>
  <si>
    <t>820-184-312</t>
  </si>
  <si>
    <t>820-185-312</t>
  </si>
  <si>
    <t>820-196-418</t>
  </si>
  <si>
    <t>820-204-180</t>
  </si>
  <si>
    <t>820-204-211</t>
  </si>
  <si>
    <t>830-170-312</t>
  </si>
  <si>
    <t>830-181-141</t>
  </si>
  <si>
    <t>830-181-143</t>
  </si>
  <si>
    <t>850-176-472</t>
  </si>
  <si>
    <t>850-177-472</t>
  </si>
  <si>
    <t>850-181-472</t>
  </si>
  <si>
    <t>850-185-165</t>
  </si>
  <si>
    <t>850-186-472</t>
  </si>
  <si>
    <t>861-181-151</t>
  </si>
  <si>
    <t>861-191-311</t>
  </si>
  <si>
    <t>861-193-418</t>
  </si>
  <si>
    <t>862-181-162</t>
  </si>
  <si>
    <t>862-181-312</t>
  </si>
  <si>
    <t>880-185-121</t>
  </si>
  <si>
    <t>880-185-211</t>
  </si>
  <si>
    <t>880-185-221</t>
  </si>
  <si>
    <t>880-185-231</t>
  </si>
  <si>
    <t>890-185-312</t>
  </si>
  <si>
    <t>920-171-311</t>
  </si>
  <si>
    <t>920-181-122</t>
  </si>
  <si>
    <t>920-181-312</t>
  </si>
  <si>
    <t>920-185-311</t>
  </si>
  <si>
    <t>920-201-163</t>
  </si>
  <si>
    <t>920-201-211</t>
  </si>
  <si>
    <t>920-201-232</t>
  </si>
  <si>
    <t>920-201-392</t>
  </si>
  <si>
    <t>920-201-411</t>
  </si>
  <si>
    <t>930-171-312</t>
  </si>
  <si>
    <t>930-181-181</t>
  </si>
  <si>
    <t>930-181-231</t>
  </si>
  <si>
    <t>930-185-326</t>
  </si>
  <si>
    <t>940-181-198</t>
  </si>
  <si>
    <t>960-171-394</t>
  </si>
  <si>
    <t>960-181-191</t>
  </si>
  <si>
    <t>970-192-311</t>
  </si>
  <si>
    <t>980-171-113</t>
  </si>
  <si>
    <t>980-181-332</t>
  </si>
  <si>
    <t>980-181-411</t>
  </si>
  <si>
    <t>980-186-392</t>
  </si>
  <si>
    <t>980-186-411</t>
  </si>
  <si>
    <t>980-191-311</t>
  </si>
  <si>
    <t>980-201-163</t>
  </si>
  <si>
    <t>980-201-211</t>
  </si>
  <si>
    <t>990-171-394</t>
  </si>
  <si>
    <t>990-176-394</t>
  </si>
  <si>
    <t>990-177-394</t>
  </si>
  <si>
    <t>990-178-418</t>
  </si>
  <si>
    <t>990-181-394</t>
  </si>
  <si>
    <t>995-181-541</t>
  </si>
  <si>
    <t>A05-175-332</t>
  </si>
  <si>
    <t>A05-175-392</t>
  </si>
  <si>
    <t>C37-175-332</t>
  </si>
  <si>
    <t>C58-175-333</t>
  </si>
  <si>
    <t>E28-175-239</t>
  </si>
  <si>
    <t>E28-175-311</t>
  </si>
  <si>
    <t>E30-175-313</t>
  </si>
  <si>
    <t>010-ALL-361</t>
  </si>
  <si>
    <t>020-ALL-317</t>
  </si>
  <si>
    <t>020-ALL-333</t>
  </si>
  <si>
    <t>040-ALL-187</t>
  </si>
  <si>
    <t>050-ALL-164</t>
  </si>
  <si>
    <t>050-ALL-327</t>
  </si>
  <si>
    <t>060-ALL-459</t>
  </si>
  <si>
    <t>070-ALL-189</t>
  </si>
  <si>
    <t>100-ALL-472</t>
  </si>
  <si>
    <t>170-ALL-183</t>
  </si>
  <si>
    <t>170-ALL-312</t>
  </si>
  <si>
    <t>170-ALL-361</t>
  </si>
  <si>
    <t>170-ALL-472</t>
  </si>
  <si>
    <t>180-ALL-232</t>
  </si>
  <si>
    <t>180-ALL-361</t>
  </si>
  <si>
    <t>210-ALL-184</t>
  </si>
  <si>
    <t>210-ALL-353</t>
  </si>
  <si>
    <t>230-ALL-165</t>
  </si>
  <si>
    <t>230-ALL-361</t>
  </si>
  <si>
    <t>240-ALL-361</t>
  </si>
  <si>
    <t>240-ALL-523</t>
  </si>
  <si>
    <t>241-ALL-333</t>
  </si>
  <si>
    <t>280-ALL-167</t>
  </si>
  <si>
    <t>330-ALL-163</t>
  </si>
  <si>
    <t>340-ALL-197</t>
  </si>
  <si>
    <t>350-ALL-163</t>
  </si>
  <si>
    <t>350-ALL-423</t>
  </si>
  <si>
    <t>400-ALL-113</t>
  </si>
  <si>
    <t>410-ALL-163</t>
  </si>
  <si>
    <t>450-ALL-196</t>
  </si>
  <si>
    <t>450-ALL-344</t>
  </si>
  <si>
    <t>470-ALL-312</t>
  </si>
  <si>
    <t>480-ALL-523</t>
  </si>
  <si>
    <t>520-ALL-523</t>
  </si>
  <si>
    <t>530-ALL-167</t>
  </si>
  <si>
    <t>580-ALL-113</t>
  </si>
  <si>
    <t>580-ALL-192</t>
  </si>
  <si>
    <t>590-ALL-361</t>
  </si>
  <si>
    <t>590-ALL-551</t>
  </si>
  <si>
    <t>600-ALL-451</t>
  </si>
  <si>
    <t>610-ALL-353</t>
  </si>
  <si>
    <t>650-ALL-133</t>
  </si>
  <si>
    <t>660-ALL-183</t>
  </si>
  <si>
    <t>660-ALL-187</t>
  </si>
  <si>
    <t>660-ALL-333</t>
  </si>
  <si>
    <t>690-ALL-188</t>
  </si>
  <si>
    <t>700-ALL-188</t>
  </si>
  <si>
    <t>730-ALL-189</t>
  </si>
  <si>
    <t>740-ALL-361</t>
  </si>
  <si>
    <t>760-ALL-165</t>
  </si>
  <si>
    <t>760-ALL-353</t>
  </si>
  <si>
    <t>780-ALL-163</t>
  </si>
  <si>
    <t>780-ALL-333</t>
  </si>
  <si>
    <t>790-ALL-162</t>
  </si>
  <si>
    <t>810-ALL-188</t>
  </si>
  <si>
    <t>830-ALL-143</t>
  </si>
  <si>
    <t>850-ALL-165</t>
  </si>
  <si>
    <t>890-ALL-312</t>
  </si>
  <si>
    <t>920-ALL-122</t>
  </si>
  <si>
    <t>920-ALL-163</t>
  </si>
  <si>
    <t>930-ALL-231</t>
  </si>
  <si>
    <t>930-ALL-326</t>
  </si>
  <si>
    <t>960-ALL-191</t>
  </si>
  <si>
    <t>960-ALL-394</t>
  </si>
  <si>
    <t>980-ALL-163</t>
  </si>
  <si>
    <t>990-ALL-394</t>
  </si>
  <si>
    <t>995-ALL-541</t>
  </si>
  <si>
    <t>A05-ALL-332</t>
  </si>
  <si>
    <t>A05-ALL-392</t>
  </si>
  <si>
    <t>C37-ALL-332</t>
  </si>
  <si>
    <t>C58-ALL-333</t>
  </si>
  <si>
    <t>E28-ALL-239</t>
  </si>
  <si>
    <t>E28-ALL-311</t>
  </si>
  <si>
    <t>E30-ALL-313</t>
  </si>
  <si>
    <t>ALL-171-189</t>
  </si>
  <si>
    <t>ALL-175-313</t>
  </si>
  <si>
    <t>ALL-181-353</t>
  </si>
  <si>
    <t>ALL-184-472</t>
  </si>
  <si>
    <t>ALL-186-165</t>
  </si>
  <si>
    <t>ALL-186-189</t>
  </si>
  <si>
    <t>ALL-186-235</t>
  </si>
  <si>
    <t>ALL-188-333</t>
  </si>
  <si>
    <t>ALL-189-143</t>
  </si>
  <si>
    <t>ALL-189-163</t>
  </si>
  <si>
    <t>ALL-189-181</t>
  </si>
  <si>
    <t>ALL-189-392</t>
  </si>
  <si>
    <t>ALL-189-459</t>
  </si>
  <si>
    <t>ALL-194-333</t>
  </si>
  <si>
    <t>ALL-195-113</t>
  </si>
  <si>
    <t>ALL-195-127</t>
  </si>
  <si>
    <t>ALL-195-131</t>
  </si>
  <si>
    <t>ALL-195-183</t>
  </si>
  <si>
    <t>ALL-195-187</t>
  </si>
  <si>
    <t>ALL-201-163</t>
  </si>
  <si>
    <t>ALL-201-232</t>
  </si>
  <si>
    <t>ALL-201-392</t>
  </si>
  <si>
    <t>ALL-204-221</t>
  </si>
  <si>
    <t>ALL-204-394</t>
  </si>
  <si>
    <t>050-171-541</t>
  </si>
  <si>
    <t>070-196-418</t>
  </si>
  <si>
    <t>080-186-411</t>
  </si>
  <si>
    <t>090-184-418</t>
  </si>
  <si>
    <t>110-189-411</t>
  </si>
  <si>
    <t>130-185-311</t>
  </si>
  <si>
    <t>132-181-462</t>
  </si>
  <si>
    <t>132-189-411</t>
  </si>
  <si>
    <t>150-192-311</t>
  </si>
  <si>
    <t>180-171-333</t>
  </si>
  <si>
    <t>180-184-411</t>
  </si>
  <si>
    <t>190-189-411</t>
  </si>
  <si>
    <t>220-186-411</t>
  </si>
  <si>
    <t>241-181-311</t>
  </si>
  <si>
    <t>241-185-411</t>
  </si>
  <si>
    <t>250-181-459</t>
  </si>
  <si>
    <t>250-189-459</t>
  </si>
  <si>
    <t>26B-173-311</t>
  </si>
  <si>
    <t>290-185-462</t>
  </si>
  <si>
    <t>290-189-311</t>
  </si>
  <si>
    <t>310-181-351</t>
  </si>
  <si>
    <t>320-178-418</t>
  </si>
  <si>
    <t>320-181-313</t>
  </si>
  <si>
    <t>340-181-422</t>
  </si>
  <si>
    <t>340-184-411</t>
  </si>
  <si>
    <t>350-188-311</t>
  </si>
  <si>
    <t>350-194-411</t>
  </si>
  <si>
    <t>390-185-411</t>
  </si>
  <si>
    <t>410-181-459</t>
  </si>
  <si>
    <t>420-181-522</t>
  </si>
  <si>
    <t>421-184-411</t>
  </si>
  <si>
    <t>450-201-411</t>
  </si>
  <si>
    <t>450-201-462</t>
  </si>
  <si>
    <t>470-183-411</t>
  </si>
  <si>
    <t>490-201-312</t>
  </si>
  <si>
    <t>490-201-361</t>
  </si>
  <si>
    <t>490-201-411</t>
  </si>
  <si>
    <t>510-181-317</t>
  </si>
  <si>
    <t>510-183-312</t>
  </si>
  <si>
    <t>510-184-317</t>
  </si>
  <si>
    <t>510-194-312</t>
  </si>
  <si>
    <t>520-184-411</t>
  </si>
  <si>
    <t>540-189-312</t>
  </si>
  <si>
    <t>560-171-342</t>
  </si>
  <si>
    <t>590-171-542</t>
  </si>
  <si>
    <t>640-195-411</t>
  </si>
  <si>
    <t>650-181-325</t>
  </si>
  <si>
    <t>660-191-311</t>
  </si>
  <si>
    <t>680-184-312</t>
  </si>
  <si>
    <t>700-201-411</t>
  </si>
  <si>
    <t>710-181-461</t>
  </si>
  <si>
    <t>710-201-361</t>
  </si>
  <si>
    <t>710-201-411</t>
  </si>
  <si>
    <t>740-171-523</t>
  </si>
  <si>
    <t>820-181-461</t>
  </si>
  <si>
    <t>840-184-411</t>
  </si>
  <si>
    <t>850-171-413</t>
  </si>
  <si>
    <t>850-186-541</t>
  </si>
  <si>
    <t>850-204-361</t>
  </si>
  <si>
    <t>860-196-418</t>
  </si>
  <si>
    <t>920-196-418</t>
  </si>
  <si>
    <t>940-185-311</t>
  </si>
  <si>
    <t>940-185-411</t>
  </si>
  <si>
    <t>980-196-418</t>
  </si>
  <si>
    <t>980-201-361</t>
  </si>
  <si>
    <t>980-201-411</t>
  </si>
  <si>
    <t>990-196-418</t>
  </si>
  <si>
    <t>050-ALL-541</t>
  </si>
  <si>
    <t>320-ALL-313</t>
  </si>
  <si>
    <t>560-ALL-342</t>
  </si>
  <si>
    <t>590-ALL-542</t>
  </si>
  <si>
    <t>710-ALL-361</t>
  </si>
  <si>
    <t>850-ALL-361</t>
  </si>
  <si>
    <t>850-ALL-413</t>
  </si>
  <si>
    <t>850-ALL-541</t>
  </si>
  <si>
    <t>980-ALL-361</t>
  </si>
  <si>
    <t>ALL-184-317</t>
  </si>
  <si>
    <t>ALL-188-311</t>
  </si>
  <si>
    <t>00A-185-121</t>
  </si>
  <si>
    <t>00A-185-211</t>
  </si>
  <si>
    <t>01C-171-131</t>
  </si>
  <si>
    <t>01D-172-462</t>
  </si>
  <si>
    <t>020-171-163</t>
  </si>
  <si>
    <t>020-181-162</t>
  </si>
  <si>
    <t>020-181-451</t>
  </si>
  <si>
    <t>020-189-392</t>
  </si>
  <si>
    <t>020-198-353</t>
  </si>
  <si>
    <t>020-198-392</t>
  </si>
  <si>
    <t>020-205-148</t>
  </si>
  <si>
    <t>020-205-211</t>
  </si>
  <si>
    <t>030-181-163</t>
  </si>
  <si>
    <t>040-181-181</t>
  </si>
  <si>
    <t>040-195-392</t>
  </si>
  <si>
    <t>050-181-532</t>
  </si>
  <si>
    <t>06B-171-180</t>
  </si>
  <si>
    <t>06B-181-418</t>
  </si>
  <si>
    <t>070-181-129_1</t>
  </si>
  <si>
    <t>090-184-181</t>
  </si>
  <si>
    <t>09B-181-146</t>
  </si>
  <si>
    <t>09B-181-173</t>
  </si>
  <si>
    <t>100-201-181</t>
  </si>
  <si>
    <t>100-201-211</t>
  </si>
  <si>
    <t>100-201-221</t>
  </si>
  <si>
    <t>10A-173-311</t>
  </si>
  <si>
    <t>110-181-166</t>
  </si>
  <si>
    <t>110-195-312</t>
  </si>
  <si>
    <t>111-189-198</t>
  </si>
  <si>
    <t>111-189-211</t>
  </si>
  <si>
    <t>11A-189-459</t>
  </si>
  <si>
    <t>11B-171-459</t>
  </si>
  <si>
    <t>11B-181-414</t>
  </si>
  <si>
    <t>11C-192-311</t>
  </si>
  <si>
    <t>11C-204-361</t>
  </si>
  <si>
    <t>120-171-181</t>
  </si>
  <si>
    <t>120-181-181</t>
  </si>
  <si>
    <t>120-181-184</t>
  </si>
  <si>
    <t>120-181-196</t>
  </si>
  <si>
    <t>130-185-211</t>
  </si>
  <si>
    <t>130-204-193</t>
  </si>
  <si>
    <t>130-204-211</t>
  </si>
  <si>
    <t>130-204-221</t>
  </si>
  <si>
    <t>130-204-361</t>
  </si>
  <si>
    <t>132-184-311</t>
  </si>
  <si>
    <t>132-184-312</t>
  </si>
  <si>
    <t>132-185-311</t>
  </si>
  <si>
    <t>132-189-143</t>
  </si>
  <si>
    <t>132-189-171</t>
  </si>
  <si>
    <t>132-189-199</t>
  </si>
  <si>
    <t>132-189-211</t>
  </si>
  <si>
    <t>132-189-221</t>
  </si>
  <si>
    <t>132-189-231</t>
  </si>
  <si>
    <t>13A-189-121</t>
  </si>
  <si>
    <t>13A-189-211</t>
  </si>
  <si>
    <t>13A-189-221</t>
  </si>
  <si>
    <t>13C-189-121</t>
  </si>
  <si>
    <t>140-190-192</t>
  </si>
  <si>
    <t>140-190-211</t>
  </si>
  <si>
    <t>140-190-221</t>
  </si>
  <si>
    <t>140-198-353</t>
  </si>
  <si>
    <t>160-181-163</t>
  </si>
  <si>
    <t>160-184-312</t>
  </si>
  <si>
    <t>160-185-311</t>
  </si>
  <si>
    <t>160-186-311</t>
  </si>
  <si>
    <t>16B-181-121</t>
  </si>
  <si>
    <t>16B-181-142</t>
  </si>
  <si>
    <t>16B-181-211</t>
  </si>
  <si>
    <t>16B-193-418</t>
  </si>
  <si>
    <t>180-171-148</t>
  </si>
  <si>
    <t>181-171-162</t>
  </si>
  <si>
    <t>181-171-394</t>
  </si>
  <si>
    <t>181-177-394</t>
  </si>
  <si>
    <t>181-181-394</t>
  </si>
  <si>
    <t>182-181-199</t>
  </si>
  <si>
    <t>190-204-332</t>
  </si>
  <si>
    <t>19C-185-121</t>
  </si>
  <si>
    <t>19C-185-211</t>
  </si>
  <si>
    <t>230-185-163</t>
  </si>
  <si>
    <t>230-198-353</t>
  </si>
  <si>
    <t>240-181-116</t>
  </si>
  <si>
    <t>240-196-418</t>
  </si>
  <si>
    <t>241-181-143</t>
  </si>
  <si>
    <t>241-185-181</t>
  </si>
  <si>
    <t>241-185-311</t>
  </si>
  <si>
    <t>241-186-181</t>
  </si>
  <si>
    <t>24B-181-451</t>
  </si>
  <si>
    <t>250-181-167</t>
  </si>
  <si>
    <t>250-189-198</t>
  </si>
  <si>
    <t>250-189-211</t>
  </si>
  <si>
    <t>250-189-221</t>
  </si>
  <si>
    <t>260-171-143</t>
  </si>
  <si>
    <t>260-171-459</t>
  </si>
  <si>
    <t>26B-171-311</t>
  </si>
  <si>
    <t>280-189-121</t>
  </si>
  <si>
    <t>280-189-211</t>
  </si>
  <si>
    <t>280-189-221</t>
  </si>
  <si>
    <t>291-176-333</t>
  </si>
  <si>
    <t>291-186-131</t>
  </si>
  <si>
    <t>291-186-211</t>
  </si>
  <si>
    <t>291-186-221</t>
  </si>
  <si>
    <t>291-186-231</t>
  </si>
  <si>
    <t>291-189-192</t>
  </si>
  <si>
    <t>291-189-211</t>
  </si>
  <si>
    <t>291-189-221</t>
  </si>
  <si>
    <t>292-186-311</t>
  </si>
  <si>
    <t>292-189-198</t>
  </si>
  <si>
    <t>292-189-211</t>
  </si>
  <si>
    <t>292-189-221</t>
  </si>
  <si>
    <t>300-185-142</t>
  </si>
  <si>
    <t>300-185-163</t>
  </si>
  <si>
    <t>300-185-211</t>
  </si>
  <si>
    <t>300-185-221</t>
  </si>
  <si>
    <t>300-185-231</t>
  </si>
  <si>
    <t>300-185-312</t>
  </si>
  <si>
    <t>300-204-193</t>
  </si>
  <si>
    <t>300-204-211</t>
  </si>
  <si>
    <t>300-204-221</t>
  </si>
  <si>
    <t>310-171-394</t>
  </si>
  <si>
    <t>310-174-394</t>
  </si>
  <si>
    <t>310-176-394</t>
  </si>
  <si>
    <t>310-177-394</t>
  </si>
  <si>
    <t>310-181-394</t>
  </si>
  <si>
    <t>310-183-394</t>
  </si>
  <si>
    <t>310-184-332</t>
  </si>
  <si>
    <t>310-185-162</t>
  </si>
  <si>
    <t>310-185-231</t>
  </si>
  <si>
    <t>32K-181-191</t>
  </si>
  <si>
    <t>32L-181-411</t>
  </si>
  <si>
    <t>32M-171-231</t>
  </si>
  <si>
    <t>340-181-151</t>
  </si>
  <si>
    <t>340-181-184</t>
  </si>
  <si>
    <t>340-185-231</t>
  </si>
  <si>
    <t>34G-181-462</t>
  </si>
  <si>
    <t>34G-193-311</t>
  </si>
  <si>
    <t>34Z-181-143</t>
  </si>
  <si>
    <t>360-181-198</t>
  </si>
  <si>
    <t>360-189-143</t>
  </si>
  <si>
    <t>360-189-198</t>
  </si>
  <si>
    <t>360-189-211</t>
  </si>
  <si>
    <t>360-189-221</t>
  </si>
  <si>
    <t>360-189-231</t>
  </si>
  <si>
    <t>360-189-459</t>
  </si>
  <si>
    <t>360-196-311</t>
  </si>
  <si>
    <t>36C-172-542</t>
  </si>
  <si>
    <t>36F-171-221</t>
  </si>
  <si>
    <t>36F-189-121</t>
  </si>
  <si>
    <t>36F-189-211</t>
  </si>
  <si>
    <t>36F-189-221</t>
  </si>
  <si>
    <t>36F-189-231</t>
  </si>
  <si>
    <t>36G-172-121</t>
  </si>
  <si>
    <t>36G-182-153</t>
  </si>
  <si>
    <t>370-171-413</t>
  </si>
  <si>
    <t>370-183-198</t>
  </si>
  <si>
    <t>370-183-211</t>
  </si>
  <si>
    <t>370-183-221</t>
  </si>
  <si>
    <t>390-181-188</t>
  </si>
  <si>
    <t>390-205-131</t>
  </si>
  <si>
    <t>390-205-211</t>
  </si>
  <si>
    <t>39B-192-311</t>
  </si>
  <si>
    <t>400-181-183</t>
  </si>
  <si>
    <t>400-181-199</t>
  </si>
  <si>
    <t>400-185-142</t>
  </si>
  <si>
    <t>410-171-352</t>
  </si>
  <si>
    <t>410-174-392</t>
  </si>
  <si>
    <t>410-183-312</t>
  </si>
  <si>
    <t>410-184-331</t>
  </si>
  <si>
    <t>410-204-312</t>
  </si>
  <si>
    <t>41F-181-126</t>
  </si>
  <si>
    <t>41Q-172-413</t>
  </si>
  <si>
    <t>41Q-182-411</t>
  </si>
  <si>
    <t>421-178-418</t>
  </si>
  <si>
    <t>421-181-351</t>
  </si>
  <si>
    <t>421-185-196</t>
  </si>
  <si>
    <t>42B-171-418</t>
  </si>
  <si>
    <t>430-186-196</t>
  </si>
  <si>
    <t>430-186-211</t>
  </si>
  <si>
    <t>430-186-221</t>
  </si>
  <si>
    <t>440-185-167</t>
  </si>
  <si>
    <t>450-170-472</t>
  </si>
  <si>
    <t>450-181-472</t>
  </si>
  <si>
    <t>450-184-181</t>
  </si>
  <si>
    <t>450-185-181</t>
  </si>
  <si>
    <t>450-189-171</t>
  </si>
  <si>
    <t>450-201-361</t>
  </si>
  <si>
    <t>460-171-353</t>
  </si>
  <si>
    <t>460-181-163</t>
  </si>
  <si>
    <t>470-189-198</t>
  </si>
  <si>
    <t>470-189-211</t>
  </si>
  <si>
    <t>470-189-221</t>
  </si>
  <si>
    <t>480-201-332</t>
  </si>
  <si>
    <t>480-201-418</t>
  </si>
  <si>
    <t>480-201-461</t>
  </si>
  <si>
    <t>490-171-198</t>
  </si>
  <si>
    <t>490-184-411</t>
  </si>
  <si>
    <t>490-185-121</t>
  </si>
  <si>
    <t>490-191-311</t>
  </si>
  <si>
    <t>491-173-317</t>
  </si>
  <si>
    <t>491-185-181</t>
  </si>
  <si>
    <t>49B-185-311</t>
  </si>
  <si>
    <t>500-204-312</t>
  </si>
  <si>
    <t>500-204-361</t>
  </si>
  <si>
    <t>50Z-182-148</t>
  </si>
  <si>
    <t>510-184-198</t>
  </si>
  <si>
    <t>510-184-211</t>
  </si>
  <si>
    <t>510-184-221</t>
  </si>
  <si>
    <t>520-170-148</t>
  </si>
  <si>
    <t>520-170-211</t>
  </si>
  <si>
    <t>520-170-312</t>
  </si>
  <si>
    <t>520-170-392</t>
  </si>
  <si>
    <t>530-184-192</t>
  </si>
  <si>
    <t>530-184-211</t>
  </si>
  <si>
    <t>530-184-221</t>
  </si>
  <si>
    <t>550-181-162</t>
  </si>
  <si>
    <t>550-185-312</t>
  </si>
  <si>
    <t>55A-182-133</t>
  </si>
  <si>
    <t>560-171-311</t>
  </si>
  <si>
    <t>560-171-312</t>
  </si>
  <si>
    <t>560-189-192</t>
  </si>
  <si>
    <t>560-189-211</t>
  </si>
  <si>
    <t>560-189-221</t>
  </si>
  <si>
    <t>590-173-317</t>
  </si>
  <si>
    <t>590-185-165</t>
  </si>
  <si>
    <t>590-185-199</t>
  </si>
  <si>
    <t>590-185-312</t>
  </si>
  <si>
    <t>600-171-166</t>
  </si>
  <si>
    <t>600-181-144</t>
  </si>
  <si>
    <t>60P-181-411</t>
  </si>
  <si>
    <t>610-189-198</t>
  </si>
  <si>
    <t>610-189-211</t>
  </si>
  <si>
    <t>610-189-221</t>
  </si>
  <si>
    <t>610-189-459</t>
  </si>
  <si>
    <t>61J-172-317</t>
  </si>
  <si>
    <t>61L-181-325</t>
  </si>
  <si>
    <t>61P-171-235</t>
  </si>
  <si>
    <t>61P-202-311</t>
  </si>
  <si>
    <t>62A-171-231</t>
  </si>
  <si>
    <t>62A-181-312</t>
  </si>
  <si>
    <t>62J-171-131</t>
  </si>
  <si>
    <t>62J-171-311</t>
  </si>
  <si>
    <t>630-181-181</t>
  </si>
  <si>
    <t>630-184-423</t>
  </si>
  <si>
    <t>630-194-171</t>
  </si>
  <si>
    <t>630-194-211</t>
  </si>
  <si>
    <t>630-194-423</t>
  </si>
  <si>
    <t>64A-171-131</t>
  </si>
  <si>
    <t>64A-171-148</t>
  </si>
  <si>
    <t>64A-181-143</t>
  </si>
  <si>
    <t>650-176-392</t>
  </si>
  <si>
    <t>650-181-133</t>
  </si>
  <si>
    <t>650-181-162</t>
  </si>
  <si>
    <t>650-181-392</t>
  </si>
  <si>
    <t>650-181-413</t>
  </si>
  <si>
    <t>650-184-392</t>
  </si>
  <si>
    <t>650-185-181</t>
  </si>
  <si>
    <t>65A-181-325</t>
  </si>
  <si>
    <t>65A-181-411</t>
  </si>
  <si>
    <t>65C-181-143</t>
  </si>
  <si>
    <t>65G-181-116</t>
  </si>
  <si>
    <t>660-171-193</t>
  </si>
  <si>
    <t>670-181-146</t>
  </si>
  <si>
    <t>670-181-231</t>
  </si>
  <si>
    <t>670-181-462</t>
  </si>
  <si>
    <t>670-198-353</t>
  </si>
  <si>
    <t>67B-171-541</t>
  </si>
  <si>
    <t>67B-181-311</t>
  </si>
  <si>
    <t>68C-192-311</t>
  </si>
  <si>
    <t>69A-171-122</t>
  </si>
  <si>
    <t>69A-181-312</t>
  </si>
  <si>
    <t>700-181-167</t>
  </si>
  <si>
    <t>700-185-311</t>
  </si>
  <si>
    <t>700-185-312</t>
  </si>
  <si>
    <t>720-171-163</t>
  </si>
  <si>
    <t>720-171-312</t>
  </si>
  <si>
    <t>720-181-162</t>
  </si>
  <si>
    <t>730-171-233</t>
  </si>
  <si>
    <t>730-181-233</t>
  </si>
  <si>
    <t>740-176-331</t>
  </si>
  <si>
    <t>760-189-312</t>
  </si>
  <si>
    <t>760-192-311</t>
  </si>
  <si>
    <t>770-181-162</t>
  </si>
  <si>
    <t>770-185-181</t>
  </si>
  <si>
    <t>780-181-551</t>
  </si>
  <si>
    <t>780-185-181</t>
  </si>
  <si>
    <t>780-189-198</t>
  </si>
  <si>
    <t>780-189-211</t>
  </si>
  <si>
    <t>780-189-221</t>
  </si>
  <si>
    <t>790-184-311</t>
  </si>
  <si>
    <t>800-185-121</t>
  </si>
  <si>
    <t>800-191-418</t>
  </si>
  <si>
    <t>810-171-188</t>
  </si>
  <si>
    <t>810-184-344</t>
  </si>
  <si>
    <t>810-189-198</t>
  </si>
  <si>
    <t>810-189-211</t>
  </si>
  <si>
    <t>810-189-221</t>
  </si>
  <si>
    <t>820-181-129_1</t>
  </si>
  <si>
    <t>820-185-332</t>
  </si>
  <si>
    <t>821-181-113</t>
  </si>
  <si>
    <t>821-181-151</t>
  </si>
  <si>
    <t>830-181-146</t>
  </si>
  <si>
    <t>830-181-332</t>
  </si>
  <si>
    <t>830-183-311</t>
  </si>
  <si>
    <t>840-171-394</t>
  </si>
  <si>
    <t>840-173-311</t>
  </si>
  <si>
    <t>840-176-394</t>
  </si>
  <si>
    <t>840-177-394</t>
  </si>
  <si>
    <t>840-181-143</t>
  </si>
  <si>
    <t>840-181-191</t>
  </si>
  <si>
    <t>840-181-394</t>
  </si>
  <si>
    <t>840-183-394</t>
  </si>
  <si>
    <t>840-184-392</t>
  </si>
  <si>
    <t>840-184-394</t>
  </si>
  <si>
    <t>840-191-311</t>
  </si>
  <si>
    <t>850-173-311</t>
  </si>
  <si>
    <t>850-204-312</t>
  </si>
  <si>
    <t>860-181-181</t>
  </si>
  <si>
    <t>860-204-312</t>
  </si>
  <si>
    <t>862-171-181</t>
  </si>
  <si>
    <t>890-183-411</t>
  </si>
  <si>
    <t>890-189-198</t>
  </si>
  <si>
    <t>890-189-211</t>
  </si>
  <si>
    <t>890-189-221</t>
  </si>
  <si>
    <t>890-189-331</t>
  </si>
  <si>
    <t>890-196-418</t>
  </si>
  <si>
    <t>900-176-135</t>
  </si>
  <si>
    <t>900-181-163</t>
  </si>
  <si>
    <t>900-181-167</t>
  </si>
  <si>
    <t>900-184-151</t>
  </si>
  <si>
    <t>900-184-211</t>
  </si>
  <si>
    <t>900-184-221</t>
  </si>
  <si>
    <t>900-184-231</t>
  </si>
  <si>
    <t>90D-181-131</t>
  </si>
  <si>
    <t>90D-181-221</t>
  </si>
  <si>
    <t>90D-181-231</t>
  </si>
  <si>
    <t>910-171-184</t>
  </si>
  <si>
    <t>910-190-312</t>
  </si>
  <si>
    <t>91B-171-121</t>
  </si>
  <si>
    <t>91B-171-131</t>
  </si>
  <si>
    <t>91B-171-135</t>
  </si>
  <si>
    <t>91B-171-142</t>
  </si>
  <si>
    <t>91B-171-152</t>
  </si>
  <si>
    <t>91B-171-221</t>
  </si>
  <si>
    <t>91B-171-231</t>
  </si>
  <si>
    <t>91B-196-418</t>
  </si>
  <si>
    <t>920-171-183</t>
  </si>
  <si>
    <t>92B-189-418</t>
  </si>
  <si>
    <t>92D-189-121</t>
  </si>
  <si>
    <t>92D-189-211</t>
  </si>
  <si>
    <t>92D-189-229</t>
  </si>
  <si>
    <t>92E-182-462</t>
  </si>
  <si>
    <t>930-171-116</t>
  </si>
  <si>
    <t>930-201-192</t>
  </si>
  <si>
    <t>930-201-211</t>
  </si>
  <si>
    <t>93L-181-135</t>
  </si>
  <si>
    <t>93L-181-142</t>
  </si>
  <si>
    <t>93N-182-148</t>
  </si>
  <si>
    <t>93Q-192-311</t>
  </si>
  <si>
    <t>93Q-193-311</t>
  </si>
  <si>
    <t>940-181-143</t>
  </si>
  <si>
    <t>94Z-171-121</t>
  </si>
  <si>
    <t>94Z-171-221</t>
  </si>
  <si>
    <t>94Z-171-231</t>
  </si>
  <si>
    <t>950-171-162</t>
  </si>
  <si>
    <t>95A-173-317</t>
  </si>
  <si>
    <t>95A-189-198</t>
  </si>
  <si>
    <t>95A-189-211</t>
  </si>
  <si>
    <t>95A-189-411</t>
  </si>
  <si>
    <t>960-181-172</t>
  </si>
  <si>
    <t>960-181-198</t>
  </si>
  <si>
    <t>96C-171-116</t>
  </si>
  <si>
    <t>96C-171-126</t>
  </si>
  <si>
    <t>96C-171-143</t>
  </si>
  <si>
    <t>970-184-411</t>
  </si>
  <si>
    <t>980-171-332</t>
  </si>
  <si>
    <t>980-186-181</t>
  </si>
  <si>
    <t>98B-181-121</t>
  </si>
  <si>
    <t>98B-181-211</t>
  </si>
  <si>
    <t>98B-181-418</t>
  </si>
  <si>
    <t>990-171-232</t>
  </si>
  <si>
    <t>990-181-232</t>
  </si>
  <si>
    <t>A05-175-411</t>
  </si>
  <si>
    <t>C37-175-343</t>
  </si>
  <si>
    <t>C67-175-394</t>
  </si>
  <si>
    <t>020-ALL-148</t>
  </si>
  <si>
    <t>020-ALL-353</t>
  </si>
  <si>
    <t>030-ALL-163</t>
  </si>
  <si>
    <t>050-ALL-532</t>
  </si>
  <si>
    <t>09B-ALL-146</t>
  </si>
  <si>
    <t>09B-ALL-173</t>
  </si>
  <si>
    <t>110-ALL-166</t>
  </si>
  <si>
    <t>11A-ALL-459</t>
  </si>
  <si>
    <t>11B-ALL-459</t>
  </si>
  <si>
    <t>11C-ALL-311</t>
  </si>
  <si>
    <t>11C-ALL-361</t>
  </si>
  <si>
    <t>120-ALL-181</t>
  </si>
  <si>
    <t>120-ALL-184</t>
  </si>
  <si>
    <t>120-ALL-196</t>
  </si>
  <si>
    <t>130-ALL-193</t>
  </si>
  <si>
    <t>130-ALL-361</t>
  </si>
  <si>
    <t>140-ALL-353</t>
  </si>
  <si>
    <t>160-ALL-163</t>
  </si>
  <si>
    <t>180-ALL-148</t>
  </si>
  <si>
    <t>181-ALL-162</t>
  </si>
  <si>
    <t>230-ALL-163</t>
  </si>
  <si>
    <t>230-ALL-353</t>
  </si>
  <si>
    <t>24B-ALL-451</t>
  </si>
  <si>
    <t>300-ALL-193</t>
  </si>
  <si>
    <t>32K-ALL-191</t>
  </si>
  <si>
    <t>34Z-ALL-143</t>
  </si>
  <si>
    <t>360-ALL-143</t>
  </si>
  <si>
    <t>36G-ALL-153</t>
  </si>
  <si>
    <t>370-ALL-413</t>
  </si>
  <si>
    <t>410-ALL-352</t>
  </si>
  <si>
    <t>41F-ALL-126</t>
  </si>
  <si>
    <t>41Q-ALL-413</t>
  </si>
  <si>
    <t>421-ALL-196</t>
  </si>
  <si>
    <t>440-ALL-167</t>
  </si>
  <si>
    <t>460-ALL-353</t>
  </si>
  <si>
    <t>500-ALL-361</t>
  </si>
  <si>
    <t>50Z-ALL-148</t>
  </si>
  <si>
    <t>520-ALL-148</t>
  </si>
  <si>
    <t>55A-ALL-133</t>
  </si>
  <si>
    <t>590-ALL-165</t>
  </si>
  <si>
    <t>61L-ALL-325</t>
  </si>
  <si>
    <t>62A-ALL-312</t>
  </si>
  <si>
    <t>630-ALL-181</t>
  </si>
  <si>
    <t>630-ALL-423</t>
  </si>
  <si>
    <t>64A-ALL-148</t>
  </si>
  <si>
    <t>65G-ALL-116</t>
  </si>
  <si>
    <t>660-ALL-193</t>
  </si>
  <si>
    <t>670-ALL-353</t>
  </si>
  <si>
    <t>67B-ALL-541</t>
  </si>
  <si>
    <t>69A-ALL-122</t>
  </si>
  <si>
    <t>69A-ALL-312</t>
  </si>
  <si>
    <t>700-ALL-167</t>
  </si>
  <si>
    <t>730-ALL-233</t>
  </si>
  <si>
    <t>780-ALL-551</t>
  </si>
  <si>
    <t>820-ALL-129_1</t>
  </si>
  <si>
    <t>900-ALL-167</t>
  </si>
  <si>
    <t>90D-ALL-131</t>
  </si>
  <si>
    <t>90D-ALL-221</t>
  </si>
  <si>
    <t>90D-ALL-231</t>
  </si>
  <si>
    <t>910-ALL-184</t>
  </si>
  <si>
    <t>91B-ALL-142</t>
  </si>
  <si>
    <t>91B-ALL-152</t>
  </si>
  <si>
    <t>920-ALL-183</t>
  </si>
  <si>
    <t>92B-ALL-418</t>
  </si>
  <si>
    <t>930-ALL-116</t>
  </si>
  <si>
    <t>93L-ALL-135</t>
  </si>
  <si>
    <t>93L-ALL-142</t>
  </si>
  <si>
    <t>93N-ALL-148</t>
  </si>
  <si>
    <t>940-ALL-166</t>
  </si>
  <si>
    <t>96C-ALL-116</t>
  </si>
  <si>
    <t>96C-ALL-126</t>
  </si>
  <si>
    <t>990-ALL-232</t>
  </si>
  <si>
    <t>C37-ALL-343</t>
  </si>
  <si>
    <t>C67-ALL-394</t>
  </si>
  <si>
    <t>ALL-170-148</t>
  </si>
  <si>
    <t>ALL-171-353</t>
  </si>
  <si>
    <t>ALL-172-413</t>
  </si>
  <si>
    <t>ALL-175-394</t>
  </si>
  <si>
    <t>ALL-182-153</t>
  </si>
  <si>
    <t>ALL-186-196</t>
  </si>
  <si>
    <t>ALL-189-171</t>
  </si>
  <si>
    <t>ALL-189-192</t>
  </si>
  <si>
    <t>ALL-189-199</t>
  </si>
  <si>
    <t>ALL-189-331</t>
  </si>
  <si>
    <t>ALL-190-192</t>
  </si>
  <si>
    <t>ALL-190-211</t>
  </si>
  <si>
    <t>ALL-190-221</t>
  </si>
  <si>
    <t>ALL-190-312</t>
  </si>
  <si>
    <t>ALL-194-211</t>
  </si>
  <si>
    <t>ALL-194-423</t>
  </si>
  <si>
    <t>ALL-196-311</t>
  </si>
  <si>
    <t>ALL-198-392</t>
  </si>
  <si>
    <t>ALL-201-192</t>
  </si>
  <si>
    <t>ALL-201-332</t>
  </si>
  <si>
    <t>ALL-201-418</t>
  </si>
  <si>
    <t>ALL-204-192</t>
  </si>
  <si>
    <t>ALL-204-193</t>
  </si>
  <si>
    <t>ALL-204-332</t>
  </si>
  <si>
    <t>ALL-204-392</t>
  </si>
  <si>
    <t>ALL-205-131</t>
  </si>
  <si>
    <t>010-181-523</t>
  </si>
  <si>
    <t>050-189-411</t>
  </si>
  <si>
    <t>080-181-411</t>
  </si>
  <si>
    <t>080-185-462</t>
  </si>
  <si>
    <t>080-187-411</t>
  </si>
  <si>
    <t>132-204-312</t>
  </si>
  <si>
    <t>190-204-361</t>
  </si>
  <si>
    <t>230-176-462</t>
  </si>
  <si>
    <t>230-181-523</t>
  </si>
  <si>
    <t>250-205-311</t>
  </si>
  <si>
    <t>310-189-411</t>
  </si>
  <si>
    <t>320-171-525</t>
  </si>
  <si>
    <t>320-181-529</t>
  </si>
  <si>
    <t>320-185-411</t>
  </si>
  <si>
    <t>340-171-414</t>
  </si>
  <si>
    <t>390-171-461</t>
  </si>
  <si>
    <t>410-181-522</t>
  </si>
  <si>
    <t>410-192-311</t>
  </si>
  <si>
    <t>421-189-411</t>
  </si>
  <si>
    <t>430-183-312</t>
  </si>
  <si>
    <t>460-185-311</t>
  </si>
  <si>
    <t>460-192-311</t>
  </si>
  <si>
    <t>470-189-411</t>
  </si>
  <si>
    <t>530-181-311</t>
  </si>
  <si>
    <t>530-184-312</t>
  </si>
  <si>
    <t>530-191-311</t>
  </si>
  <si>
    <t>530-192-311</t>
  </si>
  <si>
    <t>590-181-311</t>
  </si>
  <si>
    <t>610-184-411</t>
  </si>
  <si>
    <t>610-184-418</t>
  </si>
  <si>
    <t>640-185-312</t>
  </si>
  <si>
    <t>650-181-523</t>
  </si>
  <si>
    <t>670-185-311</t>
  </si>
  <si>
    <t>670-193-311</t>
  </si>
  <si>
    <t>681-192-311</t>
  </si>
  <si>
    <t>760-181-414</t>
  </si>
  <si>
    <t>770-189-411</t>
  </si>
  <si>
    <t>780-196-418</t>
  </si>
  <si>
    <t>790-183-311</t>
  </si>
  <si>
    <t>790-189-459</t>
  </si>
  <si>
    <t>800-189-311</t>
  </si>
  <si>
    <t>810-181-418</t>
  </si>
  <si>
    <t>820-171-523</t>
  </si>
  <si>
    <t>820-171-541</t>
  </si>
  <si>
    <t>821-181-319</t>
  </si>
  <si>
    <t>830-191-418</t>
  </si>
  <si>
    <t>830-196-418</t>
  </si>
  <si>
    <t>890-171-312</t>
  </si>
  <si>
    <t>890-171-418</t>
  </si>
  <si>
    <t>920-191-311</t>
  </si>
  <si>
    <t>930-201-361</t>
  </si>
  <si>
    <t>940-183-331</t>
  </si>
  <si>
    <t>94Z-192-311</t>
  </si>
  <si>
    <t>980-176-312</t>
  </si>
  <si>
    <t>010-ALL-523</t>
  </si>
  <si>
    <t>190-ALL-361</t>
  </si>
  <si>
    <t>320-ALL-525</t>
  </si>
  <si>
    <t>340-ALL-414</t>
  </si>
  <si>
    <t>790-ALL-459</t>
  </si>
  <si>
    <t>821-ALL-319</t>
  </si>
  <si>
    <t>930-ALL-361</t>
  </si>
  <si>
    <t>ALL-187-411</t>
  </si>
  <si>
    <t>00A-181-131</t>
  </si>
  <si>
    <t>00A-181-229</t>
  </si>
  <si>
    <t>00A-186-311</t>
  </si>
  <si>
    <t>00B-181-131</t>
  </si>
  <si>
    <t>020-171-472</t>
  </si>
  <si>
    <t>020-181-167</t>
  </si>
  <si>
    <t>020-181-472</t>
  </si>
  <si>
    <t>030-181-523</t>
  </si>
  <si>
    <t>040-181-145</t>
  </si>
  <si>
    <t>050-181-175</t>
  </si>
  <si>
    <t>060-184-331</t>
  </si>
  <si>
    <t>060-189-198</t>
  </si>
  <si>
    <t>060-189-221</t>
  </si>
  <si>
    <t>100-181-163</t>
  </si>
  <si>
    <t>100-201-163</t>
  </si>
  <si>
    <t>100-201-461</t>
  </si>
  <si>
    <t>10A-189-126</t>
  </si>
  <si>
    <t>10A-189-211</t>
  </si>
  <si>
    <t>10B-189-126</t>
  </si>
  <si>
    <t>10B-189-211</t>
  </si>
  <si>
    <t>110-186-132</t>
  </si>
  <si>
    <t>110-186-181</t>
  </si>
  <si>
    <t>110-186-211</t>
  </si>
  <si>
    <t>111-176-472</t>
  </si>
  <si>
    <t>111-177-472</t>
  </si>
  <si>
    <t>111-181-472</t>
  </si>
  <si>
    <t>11A-181-319</t>
  </si>
  <si>
    <t>11A-189-121</t>
  </si>
  <si>
    <t>11A-189-211</t>
  </si>
  <si>
    <t>11A-189-233</t>
  </si>
  <si>
    <t>11A-192-311</t>
  </si>
  <si>
    <t>11B-189-198</t>
  </si>
  <si>
    <t>11B-189-211</t>
  </si>
  <si>
    <t>11C-204-312</t>
  </si>
  <si>
    <t>11F-181-131</t>
  </si>
  <si>
    <t>130-198-353</t>
  </si>
  <si>
    <t>130-204-312</t>
  </si>
  <si>
    <t>132-192-311</t>
  </si>
  <si>
    <t>132-193-418</t>
  </si>
  <si>
    <t>13B-181-131</t>
  </si>
  <si>
    <t>13B-181-135</t>
  </si>
  <si>
    <t>13B-181-211</t>
  </si>
  <si>
    <t>13D-181-135</t>
  </si>
  <si>
    <t>13D-181-211</t>
  </si>
  <si>
    <t>140-171-167</t>
  </si>
  <si>
    <t>160-171-233</t>
  </si>
  <si>
    <t>160-181-233</t>
  </si>
  <si>
    <t>160-184-411</t>
  </si>
  <si>
    <t>16B-189-198</t>
  </si>
  <si>
    <t>16B-189-211</t>
  </si>
  <si>
    <t>170-181-126</t>
  </si>
  <si>
    <t>170-181-198</t>
  </si>
  <si>
    <t>180-171-192</t>
  </si>
  <si>
    <t>180-171-233</t>
  </si>
  <si>
    <t>180-181-233</t>
  </si>
  <si>
    <t>180-185-233</t>
  </si>
  <si>
    <t>180-186-233</t>
  </si>
  <si>
    <t>180-201-181</t>
  </si>
  <si>
    <t>180-201-211</t>
  </si>
  <si>
    <t>180-201-221</t>
  </si>
  <si>
    <t>190-177-392</t>
  </si>
  <si>
    <t>190-183-332</t>
  </si>
  <si>
    <t>190-184-392</t>
  </si>
  <si>
    <t>190-198-353</t>
  </si>
  <si>
    <t>190-204-392</t>
  </si>
  <si>
    <t>19C-182-131</t>
  </si>
  <si>
    <t>19C-182-211</t>
  </si>
  <si>
    <t>210-171-167</t>
  </si>
  <si>
    <t>210-189-198</t>
  </si>
  <si>
    <t>210-189-211</t>
  </si>
  <si>
    <t>210-189-221</t>
  </si>
  <si>
    <t>220-181-351</t>
  </si>
  <si>
    <t>220-185-162</t>
  </si>
  <si>
    <t>240-171-233</t>
  </si>
  <si>
    <t>240-181-163</t>
  </si>
  <si>
    <t>240-181-184</t>
  </si>
  <si>
    <t>241-171-472</t>
  </si>
  <si>
    <t>241-177-472</t>
  </si>
  <si>
    <t>241-181-163</t>
  </si>
  <si>
    <t>241-181-184</t>
  </si>
  <si>
    <t>241-181-472</t>
  </si>
  <si>
    <t>241-184-472</t>
  </si>
  <si>
    <t>24N-189-126</t>
  </si>
  <si>
    <t>24N-189-211</t>
  </si>
  <si>
    <t>250-177-472</t>
  </si>
  <si>
    <t>250-181-472</t>
  </si>
  <si>
    <t>260-184-131</t>
  </si>
  <si>
    <t>260-184-211</t>
  </si>
  <si>
    <t>260-184-221</t>
  </si>
  <si>
    <t>260-204-193</t>
  </si>
  <si>
    <t>260-204-211</t>
  </si>
  <si>
    <t>260-204-221</t>
  </si>
  <si>
    <t>290-181-232</t>
  </si>
  <si>
    <t>290-181-392</t>
  </si>
  <si>
    <t>290-183-392</t>
  </si>
  <si>
    <t>290-186-163</t>
  </si>
  <si>
    <t>290-186-211</t>
  </si>
  <si>
    <t>291-189-198</t>
  </si>
  <si>
    <t>300-185-141</t>
  </si>
  <si>
    <t>300-185-199</t>
  </si>
  <si>
    <t>300-204-180</t>
  </si>
  <si>
    <t>320-184-231</t>
  </si>
  <si>
    <t>320-205-192</t>
  </si>
  <si>
    <t>320-205-211</t>
  </si>
  <si>
    <t>32D-173-311</t>
  </si>
  <si>
    <t>32L-189-121</t>
  </si>
  <si>
    <t>32M-189-411</t>
  </si>
  <si>
    <t>32Q-171-121</t>
  </si>
  <si>
    <t>32Q-171-211</t>
  </si>
  <si>
    <t>32Q-171-231</t>
  </si>
  <si>
    <t>32T-189-121</t>
  </si>
  <si>
    <t>32T-189-211</t>
  </si>
  <si>
    <t>32T-189-221</t>
  </si>
  <si>
    <t>32T-189-231</t>
  </si>
  <si>
    <t>32T-189-233</t>
  </si>
  <si>
    <t>32T-189-311</t>
  </si>
  <si>
    <t>33A-185-311</t>
  </si>
  <si>
    <t>340-171-131</t>
  </si>
  <si>
    <t>340-171-184</t>
  </si>
  <si>
    <t>34B-181-327</t>
  </si>
  <si>
    <t>34B-181-411</t>
  </si>
  <si>
    <t>34G-172-411</t>
  </si>
  <si>
    <t>34G-181-121</t>
  </si>
  <si>
    <t>34G-181-221</t>
  </si>
  <si>
    <t>34G-181-231</t>
  </si>
  <si>
    <t>34H-176-121</t>
  </si>
  <si>
    <t>34H-182-461</t>
  </si>
  <si>
    <t>34Z-181-311</t>
  </si>
  <si>
    <t>350-185-184</t>
  </si>
  <si>
    <t>360-174-392</t>
  </si>
  <si>
    <t>360-177-392</t>
  </si>
  <si>
    <t>360-181-142</t>
  </si>
  <si>
    <t>360-183-312</t>
  </si>
  <si>
    <t>360-189-392</t>
  </si>
  <si>
    <t>360-204-361</t>
  </si>
  <si>
    <t>36B-181-131</t>
  </si>
  <si>
    <t>36B-181-145</t>
  </si>
  <si>
    <t>36B-181-211</t>
  </si>
  <si>
    <t>36B-181-231</t>
  </si>
  <si>
    <t>36B-185-142</t>
  </si>
  <si>
    <t>36B-185-211</t>
  </si>
  <si>
    <t>36B-185-221</t>
  </si>
  <si>
    <t>36B-185-229</t>
  </si>
  <si>
    <t>36B-185-231</t>
  </si>
  <si>
    <t>36B-185-235</t>
  </si>
  <si>
    <t>36G-192-311</t>
  </si>
  <si>
    <t>370-171-472</t>
  </si>
  <si>
    <t>370-181-143</t>
  </si>
  <si>
    <t>370-181-472</t>
  </si>
  <si>
    <t>380-181-188</t>
  </si>
  <si>
    <t>390-186-163</t>
  </si>
  <si>
    <t>390-186-211</t>
  </si>
  <si>
    <t>400-185-163</t>
  </si>
  <si>
    <t>410-171-233</t>
  </si>
  <si>
    <t>410-173-311</t>
  </si>
  <si>
    <t>410-181-163</t>
  </si>
  <si>
    <t>41C-171-411</t>
  </si>
  <si>
    <t>41C-181-183</t>
  </si>
  <si>
    <t>41C-185-121</t>
  </si>
  <si>
    <t>41C-185-211</t>
  </si>
  <si>
    <t>41F-192-311</t>
  </si>
  <si>
    <t>41N-185-121</t>
  </si>
  <si>
    <t>41N-185-211</t>
  </si>
  <si>
    <t>41Q-182-148</t>
  </si>
  <si>
    <t>41Q-202-413</t>
  </si>
  <si>
    <t>41Q-202-418</t>
  </si>
  <si>
    <t>420-181-181</t>
  </si>
  <si>
    <t>420-181-211</t>
  </si>
  <si>
    <t>420-181-221</t>
  </si>
  <si>
    <t>420-193-418</t>
  </si>
  <si>
    <t>421-171-233</t>
  </si>
  <si>
    <t>422-184-312</t>
  </si>
  <si>
    <t>422-184-411</t>
  </si>
  <si>
    <t>430-181-180</t>
  </si>
  <si>
    <t>430-181-211</t>
  </si>
  <si>
    <t>430-181-529</t>
  </si>
  <si>
    <t>440-181-187</t>
  </si>
  <si>
    <t>440-204-180</t>
  </si>
  <si>
    <t>440-204-211</t>
  </si>
  <si>
    <t>44A-181-462</t>
  </si>
  <si>
    <t>450-171-353</t>
  </si>
  <si>
    <t>450-189-459</t>
  </si>
  <si>
    <t>450-198-353</t>
  </si>
  <si>
    <t>470-171-233</t>
  </si>
  <si>
    <t>470-181-233</t>
  </si>
  <si>
    <t>470-183-394</t>
  </si>
  <si>
    <t>470-184-394</t>
  </si>
  <si>
    <t>470-201-394</t>
  </si>
  <si>
    <t>490-171-233</t>
  </si>
  <si>
    <t>490-181-233</t>
  </si>
  <si>
    <t>490-183-331</t>
  </si>
  <si>
    <t>490-195-171</t>
  </si>
  <si>
    <t>490-195-172</t>
  </si>
  <si>
    <t>490-195-198</t>
  </si>
  <si>
    <t>490-195-211</t>
  </si>
  <si>
    <t>490-195-221</t>
  </si>
  <si>
    <t>49F-182-211</t>
  </si>
  <si>
    <t>49G-181-131</t>
  </si>
  <si>
    <t>49G-181-211</t>
  </si>
  <si>
    <t>49G-185-187</t>
  </si>
  <si>
    <t>500-184-333</t>
  </si>
  <si>
    <t>500-185-142</t>
  </si>
  <si>
    <t>50Z-171-143</t>
  </si>
  <si>
    <t>50Z-171-211</t>
  </si>
  <si>
    <t>510-184-392</t>
  </si>
  <si>
    <t>510-194-392</t>
  </si>
  <si>
    <t>530-171-144</t>
  </si>
  <si>
    <t>530-184-411</t>
  </si>
  <si>
    <t>53C-181-131</t>
  </si>
  <si>
    <t>53C-181-211</t>
  </si>
  <si>
    <t>540-181-181</t>
  </si>
  <si>
    <t>540-185-311</t>
  </si>
  <si>
    <t>54A-188-131</t>
  </si>
  <si>
    <t>54A-188-211</t>
  </si>
  <si>
    <t>54A-188-411</t>
  </si>
  <si>
    <t>54A-189-121</t>
  </si>
  <si>
    <t>54A-189-211</t>
  </si>
  <si>
    <t>54A-189-411</t>
  </si>
  <si>
    <t>550-185-183</t>
  </si>
  <si>
    <t>55A-172-131</t>
  </si>
  <si>
    <t>55A-172-311</t>
  </si>
  <si>
    <t>55A-181-121</t>
  </si>
  <si>
    <t>55A-181-146</t>
  </si>
  <si>
    <t>55B-181-131</t>
  </si>
  <si>
    <t>55B-181-135</t>
  </si>
  <si>
    <t>55B-181-211</t>
  </si>
  <si>
    <t>560-171-199</t>
  </si>
  <si>
    <t>560-184-183</t>
  </si>
  <si>
    <t>560-189-199</t>
  </si>
  <si>
    <t>560-189-392</t>
  </si>
  <si>
    <t>560-198-353</t>
  </si>
  <si>
    <t>560-204-332</t>
  </si>
  <si>
    <t>570-181-181</t>
  </si>
  <si>
    <t>570-181-333</t>
  </si>
  <si>
    <t>580-171-131</t>
  </si>
  <si>
    <t>580-171-146</t>
  </si>
  <si>
    <t>580-171-173</t>
  </si>
  <si>
    <t>580-171-231</t>
  </si>
  <si>
    <t>590-177-333</t>
  </si>
  <si>
    <t>590-181-143</t>
  </si>
  <si>
    <t>590-181-472</t>
  </si>
  <si>
    <t>590-186-472</t>
  </si>
  <si>
    <t>590-198-353</t>
  </si>
  <si>
    <t>600-171-143</t>
  </si>
  <si>
    <t>600-185-131</t>
  </si>
  <si>
    <t>600-186-121</t>
  </si>
  <si>
    <t>600-195-144</t>
  </si>
  <si>
    <t>600-195-146</t>
  </si>
  <si>
    <t>600-195-211</t>
  </si>
  <si>
    <t>600-195-232</t>
  </si>
  <si>
    <t>600-195-235</t>
  </si>
  <si>
    <t>60B-189-311</t>
  </si>
  <si>
    <t>60D-172-311</t>
  </si>
  <si>
    <t>60F-185-411</t>
  </si>
  <si>
    <t>60J-172-418</t>
  </si>
  <si>
    <t>60M-188-411</t>
  </si>
  <si>
    <t>60M-189-411</t>
  </si>
  <si>
    <t>60N-181-211</t>
  </si>
  <si>
    <t>60N-181-418</t>
  </si>
  <si>
    <t>60P-171-312</t>
  </si>
  <si>
    <t>60S-182-121</t>
  </si>
  <si>
    <t>60S-182-131</t>
  </si>
  <si>
    <t>60S-182-142</t>
  </si>
  <si>
    <t>60S-182-146</t>
  </si>
  <si>
    <t>60S-182-197</t>
  </si>
  <si>
    <t>61N-181-142</t>
  </si>
  <si>
    <t>61N-192-311</t>
  </si>
  <si>
    <t>61P-185-121</t>
  </si>
  <si>
    <t>61P-185-211</t>
  </si>
  <si>
    <t>61P-185-231</t>
  </si>
  <si>
    <t>61P-185-235</t>
  </si>
  <si>
    <t>61Q-181-221</t>
  </si>
  <si>
    <t>61Q-202-121</t>
  </si>
  <si>
    <t>61Q-202-211</t>
  </si>
  <si>
    <t>61Q-202-221</t>
  </si>
  <si>
    <t>61Q-202-231</t>
  </si>
  <si>
    <t>61V-181-418</t>
  </si>
  <si>
    <t>61W-171-146</t>
  </si>
  <si>
    <t>61X-189-411</t>
  </si>
  <si>
    <t>61Y-181-135</t>
  </si>
  <si>
    <t>61Y-181-211</t>
  </si>
  <si>
    <t>620-181-523</t>
  </si>
  <si>
    <t>62A-171-311</t>
  </si>
  <si>
    <t>630-183-312</t>
  </si>
  <si>
    <t>640-171-146</t>
  </si>
  <si>
    <t>640-171-394</t>
  </si>
  <si>
    <t>640-176-392</t>
  </si>
  <si>
    <t>640-177-392</t>
  </si>
  <si>
    <t>640-181-394</t>
  </si>
  <si>
    <t>640-195-184</t>
  </si>
  <si>
    <t>64A-171-113</t>
  </si>
  <si>
    <t>64A-181-312</t>
  </si>
  <si>
    <t>64A-181-413</t>
  </si>
  <si>
    <t>64A-181-462</t>
  </si>
  <si>
    <t>64A-185-121</t>
  </si>
  <si>
    <t>650-198-353</t>
  </si>
  <si>
    <t>65A-185-211</t>
  </si>
  <si>
    <t>65A-192-311</t>
  </si>
  <si>
    <t>65A-193-311</t>
  </si>
  <si>
    <t>65C-202-142</t>
  </si>
  <si>
    <t>65F-182-418</t>
  </si>
  <si>
    <t>65G-181-462</t>
  </si>
  <si>
    <t>65H-171-411</t>
  </si>
  <si>
    <t>65Z-181-121</t>
  </si>
  <si>
    <t>65Z-181-131</t>
  </si>
  <si>
    <t>65Z-181-211</t>
  </si>
  <si>
    <t>65Z-181-221</t>
  </si>
  <si>
    <t>65Z-181-231</t>
  </si>
  <si>
    <t>670-192-311</t>
  </si>
  <si>
    <t>67B-171-312</t>
  </si>
  <si>
    <t>67B-185-418</t>
  </si>
  <si>
    <t>69A-181-418</t>
  </si>
  <si>
    <t>69A-189-171</t>
  </si>
  <si>
    <t>69A-189-192</t>
  </si>
  <si>
    <t>69A-189-211</t>
  </si>
  <si>
    <t>69A-189-411</t>
  </si>
  <si>
    <t>700-171-167</t>
  </si>
  <si>
    <t>700-195-312</t>
  </si>
  <si>
    <t>70A-189-192</t>
  </si>
  <si>
    <t>70A-189-211</t>
  </si>
  <si>
    <t>70A-189-411</t>
  </si>
  <si>
    <t>70A-189-459</t>
  </si>
  <si>
    <t>710-181-196</t>
  </si>
  <si>
    <t>710-201-192</t>
  </si>
  <si>
    <t>710-201-211</t>
  </si>
  <si>
    <t>710-201-221</t>
  </si>
  <si>
    <t>730-181-541</t>
  </si>
  <si>
    <t>730-204-180</t>
  </si>
  <si>
    <t>730-204-211</t>
  </si>
  <si>
    <t>73A-185-142</t>
  </si>
  <si>
    <t>73A-185-211</t>
  </si>
  <si>
    <t>740-189-198</t>
  </si>
  <si>
    <t>740-189-211</t>
  </si>
  <si>
    <t>740-189-221</t>
  </si>
  <si>
    <t>74Z-171-311</t>
  </si>
  <si>
    <t>74Z-181-121</t>
  </si>
  <si>
    <t>76A-181-135</t>
  </si>
  <si>
    <t>76A-181-181</t>
  </si>
  <si>
    <t>76A-189-198</t>
  </si>
  <si>
    <t>76A-189-211</t>
  </si>
  <si>
    <t>76A-189-221</t>
  </si>
  <si>
    <t>780-181-183</t>
  </si>
  <si>
    <t>780-195-196</t>
  </si>
  <si>
    <t>78C-171-312</t>
  </si>
  <si>
    <t>78C-181-180</t>
  </si>
  <si>
    <t>78C-181-211</t>
  </si>
  <si>
    <t>78C-181-312</t>
  </si>
  <si>
    <t>78C-181-333</t>
  </si>
  <si>
    <t>78C-181-344</t>
  </si>
  <si>
    <t>78C-181-461</t>
  </si>
  <si>
    <t>790-183-312</t>
  </si>
  <si>
    <t>790-184-198</t>
  </si>
  <si>
    <t>790-186-165</t>
  </si>
  <si>
    <t>79A-182-131</t>
  </si>
  <si>
    <t>79A-182-211</t>
  </si>
  <si>
    <t>79Z-171-333</t>
  </si>
  <si>
    <t>79Z-181-411</t>
  </si>
  <si>
    <t>800-185-191</t>
  </si>
  <si>
    <t>810-171-233</t>
  </si>
  <si>
    <t>810-181-233</t>
  </si>
  <si>
    <t>810-184-233</t>
  </si>
  <si>
    <t>810-186-233</t>
  </si>
  <si>
    <t>81B-171-146</t>
  </si>
  <si>
    <t>81B-171-231</t>
  </si>
  <si>
    <t>81B-189-198</t>
  </si>
  <si>
    <t>81B-189-211</t>
  </si>
  <si>
    <t>820-177-311</t>
  </si>
  <si>
    <t>821-171-472</t>
  </si>
  <si>
    <t>821-176-472</t>
  </si>
  <si>
    <t>821-177-472</t>
  </si>
  <si>
    <t>821-181-312</t>
  </si>
  <si>
    <t>821-181-472</t>
  </si>
  <si>
    <t>821-188-311</t>
  </si>
  <si>
    <t>821-189-171</t>
  </si>
  <si>
    <t>821-189-198</t>
  </si>
  <si>
    <t>821-189-199</t>
  </si>
  <si>
    <t>821-189-211</t>
  </si>
  <si>
    <t>821-189-221</t>
  </si>
  <si>
    <t>830-184-181</t>
  </si>
  <si>
    <t>830-184-211</t>
  </si>
  <si>
    <t>830-184-221</t>
  </si>
  <si>
    <t>830-186-312</t>
  </si>
  <si>
    <t>830-204-180</t>
  </si>
  <si>
    <t>830-204-211</t>
  </si>
  <si>
    <t>830-204-221</t>
  </si>
  <si>
    <t>840-181-121</t>
  </si>
  <si>
    <t>84B-172-312</t>
  </si>
  <si>
    <t>84B-172-321</t>
  </si>
  <si>
    <t>84B-182-325</t>
  </si>
  <si>
    <t>84B-182-541</t>
  </si>
  <si>
    <t>860-167-472</t>
  </si>
  <si>
    <t>860-176-472</t>
  </si>
  <si>
    <t>860-181-472</t>
  </si>
  <si>
    <t>860-184-472</t>
  </si>
  <si>
    <t>860-186-472</t>
  </si>
  <si>
    <t>860-201-181</t>
  </si>
  <si>
    <t>860-201-211</t>
  </si>
  <si>
    <t>860-201-221</t>
  </si>
  <si>
    <t>860-204-180</t>
  </si>
  <si>
    <t>860-204-211</t>
  </si>
  <si>
    <t>862-184-411</t>
  </si>
  <si>
    <t>86T-182-231</t>
  </si>
  <si>
    <t>86T-185-231</t>
  </si>
  <si>
    <t>870-168-472</t>
  </si>
  <si>
    <t>870-181-472</t>
  </si>
  <si>
    <t>870-185-199</t>
  </si>
  <si>
    <t>870-185-472</t>
  </si>
  <si>
    <t>87A-181-121</t>
  </si>
  <si>
    <t>87A-181-134</t>
  </si>
  <si>
    <t>87A-181-143</t>
  </si>
  <si>
    <t>87A-181-211</t>
  </si>
  <si>
    <t>87A-181-221</t>
  </si>
  <si>
    <t>87A-181-231</t>
  </si>
  <si>
    <t>880-171-233</t>
  </si>
  <si>
    <t>880-181-233</t>
  </si>
  <si>
    <t>880-183-131</t>
  </si>
  <si>
    <t>880-183-211</t>
  </si>
  <si>
    <t>880-183-221</t>
  </si>
  <si>
    <t>880-183-231</t>
  </si>
  <si>
    <t>880-184-233</t>
  </si>
  <si>
    <t>880-186-142</t>
  </si>
  <si>
    <t>880-186-211</t>
  </si>
  <si>
    <t>880-186-221</t>
  </si>
  <si>
    <t>880-186-231</t>
  </si>
  <si>
    <t>880-189-198</t>
  </si>
  <si>
    <t>880-189-211</t>
  </si>
  <si>
    <t>880-189-221</t>
  </si>
  <si>
    <t>890-171-184</t>
  </si>
  <si>
    <t>90A-189-198</t>
  </si>
  <si>
    <t>90A-189-211</t>
  </si>
  <si>
    <t>90A-189-229</t>
  </si>
  <si>
    <t>90C-171-418</t>
  </si>
  <si>
    <t>90C-181-121</t>
  </si>
  <si>
    <t>90C-181-131</t>
  </si>
  <si>
    <t>90C-181-135</t>
  </si>
  <si>
    <t>90C-181-141</t>
  </si>
  <si>
    <t>90C-181-211</t>
  </si>
  <si>
    <t>910-181-181</t>
  </si>
  <si>
    <t>910-190-392</t>
  </si>
  <si>
    <t>91A-193-418</t>
  </si>
  <si>
    <t>91B-181-311</t>
  </si>
  <si>
    <t>91B-181-343</t>
  </si>
  <si>
    <t>91B-181-418</t>
  </si>
  <si>
    <t>91B-181-462</t>
  </si>
  <si>
    <t>91B-181-522</t>
  </si>
  <si>
    <t>91B-185-311</t>
  </si>
  <si>
    <t>920-181-184</t>
  </si>
  <si>
    <t>920-196-392</t>
  </si>
  <si>
    <t>920-201-192</t>
  </si>
  <si>
    <t>920-201-221</t>
  </si>
  <si>
    <t>920-204-312</t>
  </si>
  <si>
    <t>920-204-392</t>
  </si>
  <si>
    <t>92E-173-317</t>
  </si>
  <si>
    <t>92E-185-146</t>
  </si>
  <si>
    <t>92F-182-121</t>
  </si>
  <si>
    <t>92T-181-411</t>
  </si>
  <si>
    <t>92T-192-311</t>
  </si>
  <si>
    <t>92W-181-131</t>
  </si>
  <si>
    <t>92W-181-135</t>
  </si>
  <si>
    <t>92W-181-211</t>
  </si>
  <si>
    <t>92W-182-131</t>
  </si>
  <si>
    <t>92W-182-211</t>
  </si>
  <si>
    <t>92W-185-141</t>
  </si>
  <si>
    <t>92W-185-211</t>
  </si>
  <si>
    <t>92Y-177-331</t>
  </si>
  <si>
    <t>92Y-188-333</t>
  </si>
  <si>
    <t>930-171-181</t>
  </si>
  <si>
    <t>930-201-181</t>
  </si>
  <si>
    <t>930-201-221</t>
  </si>
  <si>
    <t>93T-181-131</t>
  </si>
  <si>
    <t>93T-181-211</t>
  </si>
  <si>
    <t>93T-185-141</t>
  </si>
  <si>
    <t>94A-192-311</t>
  </si>
  <si>
    <t>94Z-173-311</t>
  </si>
  <si>
    <t>95A-181-143</t>
  </si>
  <si>
    <t>960-171-472</t>
  </si>
  <si>
    <t>960-176-472</t>
  </si>
  <si>
    <t>960-177-472</t>
  </si>
  <si>
    <t>960-181-472</t>
  </si>
  <si>
    <t>960-185-192</t>
  </si>
  <si>
    <t>96C-171-147</t>
  </si>
  <si>
    <t>96C-171-151</t>
  </si>
  <si>
    <t>96C-171-171</t>
  </si>
  <si>
    <t>96C-171-173</t>
  </si>
  <si>
    <t>96C-173-317</t>
  </si>
  <si>
    <t>970-171-344</t>
  </si>
  <si>
    <t>980-198-353</t>
  </si>
  <si>
    <t>995-185-411</t>
  </si>
  <si>
    <t>995-185-472</t>
  </si>
  <si>
    <t>C62-175-411</t>
  </si>
  <si>
    <t>C62-175-462</t>
  </si>
  <si>
    <t>E28-175-312</t>
  </si>
  <si>
    <t>E28-175-394</t>
  </si>
  <si>
    <t>00A-ALL-229</t>
  </si>
  <si>
    <t>020-ALL-472</t>
  </si>
  <si>
    <t>040-ALL-145</t>
  </si>
  <si>
    <t>060-ALL-331</t>
  </si>
  <si>
    <t>100-ALL-163</t>
  </si>
  <si>
    <t>10A-ALL-126</t>
  </si>
  <si>
    <t>10B-ALL-126</t>
  </si>
  <si>
    <t>11A-ALL-319</t>
  </si>
  <si>
    <t>11B-ALL-198</t>
  </si>
  <si>
    <t>11F-ALL-131</t>
  </si>
  <si>
    <t>130-ALL-353</t>
  </si>
  <si>
    <t>13B-ALL-135</t>
  </si>
  <si>
    <t>160-ALL-233</t>
  </si>
  <si>
    <t>16B-ALL-198</t>
  </si>
  <si>
    <t>180-ALL-233</t>
  </si>
  <si>
    <t>190-ALL-353</t>
  </si>
  <si>
    <t>19C-ALL-131</t>
  </si>
  <si>
    <t>220-ALL-162</t>
  </si>
  <si>
    <t>240-ALL-184</t>
  </si>
  <si>
    <t>240-ALL-233</t>
  </si>
  <si>
    <t>241-ALL-163</t>
  </si>
  <si>
    <t>24N-ALL-126</t>
  </si>
  <si>
    <t>260-ALL-193</t>
  </si>
  <si>
    <t>290-ALL-163</t>
  </si>
  <si>
    <t>290-ALL-232</t>
  </si>
  <si>
    <t>300-ALL-141</t>
  </si>
  <si>
    <t>32Q-ALL-231</t>
  </si>
  <si>
    <t>34B-ALL-327</t>
  </si>
  <si>
    <t>34H-ALL-461</t>
  </si>
  <si>
    <t>36B-ALL-142</t>
  </si>
  <si>
    <t>36B-ALL-145</t>
  </si>
  <si>
    <t>36B-ALL-235</t>
  </si>
  <si>
    <t>380-ALL-188</t>
  </si>
  <si>
    <t>400-ALL-163</t>
  </si>
  <si>
    <t>410-ALL-233</t>
  </si>
  <si>
    <t>41C-ALL-183</t>
  </si>
  <si>
    <t>41Q-ALL-148</t>
  </si>
  <si>
    <t>41Q-ALL-418</t>
  </si>
  <si>
    <t>421-ALL-233</t>
  </si>
  <si>
    <t>440-ALL-187</t>
  </si>
  <si>
    <t>450-ALL-353</t>
  </si>
  <si>
    <t>450-ALL-459</t>
  </si>
  <si>
    <t>470-ALL-233</t>
  </si>
  <si>
    <t>490-ALL-233</t>
  </si>
  <si>
    <t>49G-ALL-187</t>
  </si>
  <si>
    <t>55B-ALL-135</t>
  </si>
  <si>
    <t>560-ALL-353</t>
  </si>
  <si>
    <t>590-ALL-143</t>
  </si>
  <si>
    <t>590-ALL-353</t>
  </si>
  <si>
    <t>60P-ALL-312</t>
  </si>
  <si>
    <t>60S-ALL-131</t>
  </si>
  <si>
    <t>60S-ALL-197</t>
  </si>
  <si>
    <t>61N-ALL-142</t>
  </si>
  <si>
    <t>61W-ALL-146</t>
  </si>
  <si>
    <t>61Y-ALL-135</t>
  </si>
  <si>
    <t>620-ALL-523</t>
  </si>
  <si>
    <t>640-ALL-394</t>
  </si>
  <si>
    <t>64A-ALL-113</t>
  </si>
  <si>
    <t>64A-ALL-312</t>
  </si>
  <si>
    <t>64A-ALL-413</t>
  </si>
  <si>
    <t>650-ALL-353</t>
  </si>
  <si>
    <t>65C-ALL-142</t>
  </si>
  <si>
    <t>70A-ALL-459</t>
  </si>
  <si>
    <t>710-ALL-196</t>
  </si>
  <si>
    <t>73A-ALL-142</t>
  </si>
  <si>
    <t>74Z-ALL-311</t>
  </si>
  <si>
    <t>76A-ALL-181</t>
  </si>
  <si>
    <t>78C-ALL-312</t>
  </si>
  <si>
    <t>78C-ALL-333</t>
  </si>
  <si>
    <t>78C-ALL-344</t>
  </si>
  <si>
    <t>78C-ALL-461</t>
  </si>
  <si>
    <t>790-ALL-165</t>
  </si>
  <si>
    <t>79A-ALL-131</t>
  </si>
  <si>
    <t>79Z-ALL-333</t>
  </si>
  <si>
    <t>800-ALL-191</t>
  </si>
  <si>
    <t>810-ALL-233</t>
  </si>
  <si>
    <t>81B-ALL-146</t>
  </si>
  <si>
    <t>81B-ALL-198</t>
  </si>
  <si>
    <t>81B-ALL-231</t>
  </si>
  <si>
    <t>821-ALL-472</t>
  </si>
  <si>
    <t>84B-ALL-325</t>
  </si>
  <si>
    <t>84B-ALL-541</t>
  </si>
  <si>
    <t>86T-ALL-231</t>
  </si>
  <si>
    <t>87A-ALL-143</t>
  </si>
  <si>
    <t>880-ALL-233</t>
  </si>
  <si>
    <t>90C-ALL-131</t>
  </si>
  <si>
    <t>90C-ALL-135</t>
  </si>
  <si>
    <t>90C-ALL-141</t>
  </si>
  <si>
    <t>910-ALL-181</t>
  </si>
  <si>
    <t>91B-ALL-343</t>
  </si>
  <si>
    <t>91B-ALL-522</t>
  </si>
  <si>
    <t>92E-ALL-146</t>
  </si>
  <si>
    <t>92W-ALL-135</t>
  </si>
  <si>
    <t>92W-ALL-141</t>
  </si>
  <si>
    <t>92Y-ALL-331</t>
  </si>
  <si>
    <t>92Y-ALL-333</t>
  </si>
  <si>
    <t>93T-ALL-141</t>
  </si>
  <si>
    <t>96C-ALL-147</t>
  </si>
  <si>
    <t>980-ALL-353</t>
  </si>
  <si>
    <t>E28-ALL-312</t>
  </si>
  <si>
    <t>E28-ALL-394</t>
  </si>
  <si>
    <t>ALL-172-321</t>
  </si>
  <si>
    <t>ALL-182-197</t>
  </si>
  <si>
    <t>ALL-184-183</t>
  </si>
  <si>
    <t>ALL-184-233</t>
  </si>
  <si>
    <t>ALL-186-233</t>
  </si>
  <si>
    <t>ALL-189-126</t>
  </si>
  <si>
    <t>ALL-189-233</t>
  </si>
  <si>
    <t>ALL-189-394</t>
  </si>
  <si>
    <t>ALL-190-392</t>
  </si>
  <si>
    <t>ALL-195-144</t>
  </si>
  <si>
    <t>ALL-195-171</t>
  </si>
  <si>
    <t>ALL-195-172</t>
  </si>
  <si>
    <t>ALL-195-184</t>
  </si>
  <si>
    <t>ALL-195-198</t>
  </si>
  <si>
    <t>ALL-195-235</t>
  </si>
  <si>
    <t>ALL-196-392</t>
  </si>
  <si>
    <t>ALL-201-394</t>
  </si>
  <si>
    <t>ALL-202-413</t>
  </si>
  <si>
    <t>111-194-411</t>
  </si>
  <si>
    <t>160-183-331</t>
  </si>
  <si>
    <t>181-181-541</t>
  </si>
  <si>
    <t>190-184-411</t>
  </si>
  <si>
    <t>230-183-351</t>
  </si>
  <si>
    <t>260-183-451</t>
  </si>
  <si>
    <t>320-181-523</t>
  </si>
  <si>
    <t>320-181-526</t>
  </si>
  <si>
    <t>320-184-411</t>
  </si>
  <si>
    <t>420-181-418</t>
  </si>
  <si>
    <t>440-181-541</t>
  </si>
  <si>
    <t>440-186-418</t>
  </si>
  <si>
    <t>550-171-342</t>
  </si>
  <si>
    <t>580-171-522</t>
  </si>
  <si>
    <t>600-184-462</t>
  </si>
  <si>
    <t>650-181-541</t>
  </si>
  <si>
    <t>660-201-361</t>
  </si>
  <si>
    <t>670-189-461</t>
  </si>
  <si>
    <t>690-189-418</t>
  </si>
  <si>
    <t>740-189-411</t>
  </si>
  <si>
    <t>740-195-462</t>
  </si>
  <si>
    <t>78C-181-411</t>
  </si>
  <si>
    <t>790-198-353</t>
  </si>
  <si>
    <t>810-173-317</t>
  </si>
  <si>
    <t>890-171-311</t>
  </si>
  <si>
    <t>930-188-311</t>
  </si>
  <si>
    <t>160-ALL-331</t>
  </si>
  <si>
    <t>181-ALL-541</t>
  </si>
  <si>
    <t>230-ALL-351</t>
  </si>
  <si>
    <t>260-ALL-451</t>
  </si>
  <si>
    <t>580-ALL-522</t>
  </si>
  <si>
    <t>660-ALL-361</t>
  </si>
  <si>
    <t>790-ALL-353</t>
  </si>
  <si>
    <t>810-ALL-317</t>
  </si>
  <si>
    <t>ALL-183-451</t>
  </si>
  <si>
    <t>ALL-189-461</t>
  </si>
  <si>
    <t>ALL-195-462</t>
  </si>
  <si>
    <t>206-010</t>
  </si>
  <si>
    <t>206-020</t>
  </si>
  <si>
    <t>206-050</t>
  </si>
  <si>
    <t>206-060</t>
  </si>
  <si>
    <t>206-090</t>
  </si>
  <si>
    <t>206-100</t>
  </si>
  <si>
    <t>206-120</t>
  </si>
  <si>
    <t>206-130</t>
  </si>
  <si>
    <t>206-132</t>
  </si>
  <si>
    <t>206-140</t>
  </si>
  <si>
    <t>206-150</t>
  </si>
  <si>
    <t>206-160</t>
  </si>
  <si>
    <t>206-170</t>
  </si>
  <si>
    <t>206-180</t>
  </si>
  <si>
    <t>206-190</t>
  </si>
  <si>
    <t>206-200</t>
  </si>
  <si>
    <t>206-220</t>
  </si>
  <si>
    <t>206-230</t>
  </si>
  <si>
    <t>206-240</t>
  </si>
  <si>
    <t>206-241</t>
  </si>
  <si>
    <t>206-260</t>
  </si>
  <si>
    <t>206-280</t>
  </si>
  <si>
    <t>206-290</t>
  </si>
  <si>
    <t>206-300</t>
  </si>
  <si>
    <t>206-320</t>
  </si>
  <si>
    <t>206-330</t>
  </si>
  <si>
    <t>206-340</t>
  </si>
  <si>
    <t>206-360</t>
  </si>
  <si>
    <t>206-370</t>
  </si>
  <si>
    <t>206-380</t>
  </si>
  <si>
    <t>206-390</t>
  </si>
  <si>
    <t>206-400</t>
  </si>
  <si>
    <t>206-430</t>
  </si>
  <si>
    <t>206-450</t>
  </si>
  <si>
    <t>206-490</t>
  </si>
  <si>
    <t>206-491</t>
  </si>
  <si>
    <t>206-510</t>
  </si>
  <si>
    <t>206-530</t>
  </si>
  <si>
    <t>206-540</t>
  </si>
  <si>
    <t>206-550</t>
  </si>
  <si>
    <t>206-560</t>
  </si>
  <si>
    <t>206-580</t>
  </si>
  <si>
    <t>206-610</t>
  </si>
  <si>
    <t>206-630</t>
  </si>
  <si>
    <t>206-650</t>
  </si>
  <si>
    <t>206-670</t>
  </si>
  <si>
    <t>206-710</t>
  </si>
  <si>
    <t>206-730</t>
  </si>
  <si>
    <t>206-740</t>
  </si>
  <si>
    <t>206-760</t>
  </si>
  <si>
    <t>206-770</t>
  </si>
  <si>
    <t>206-790</t>
  </si>
  <si>
    <t>206-810</t>
  </si>
  <si>
    <t>206-820</t>
  </si>
  <si>
    <t>206-821</t>
  </si>
  <si>
    <t>206-840</t>
  </si>
  <si>
    <t>206-860</t>
  </si>
  <si>
    <t>206-862</t>
  </si>
  <si>
    <t>206-900</t>
  </si>
  <si>
    <t>206-910</t>
  </si>
  <si>
    <t>206-920</t>
  </si>
  <si>
    <t>206-960</t>
  </si>
  <si>
    <t>206-970</t>
  </si>
  <si>
    <t>206-980</t>
  </si>
  <si>
    <t>206-990</t>
  </si>
  <si>
    <t>206-ALL</t>
  </si>
  <si>
    <t>00A-185-229</t>
  </si>
  <si>
    <t>010-205-392</t>
  </si>
  <si>
    <t>010-206-181</t>
  </si>
  <si>
    <t>010-206-211</t>
  </si>
  <si>
    <t>010-206-221</t>
  </si>
  <si>
    <t>020-181-188</t>
  </si>
  <si>
    <t>020-206-181</t>
  </si>
  <si>
    <t>020-206-211</t>
  </si>
  <si>
    <t>020-206-221</t>
  </si>
  <si>
    <t>050-206-181</t>
  </si>
  <si>
    <t>050-206-211</t>
  </si>
  <si>
    <t>050-206-221</t>
  </si>
  <si>
    <t>060-206-181</t>
  </si>
  <si>
    <t>060-206-211</t>
  </si>
  <si>
    <t>060-206-221</t>
  </si>
  <si>
    <t>070-176-472</t>
  </si>
  <si>
    <t>070-181-117</t>
  </si>
  <si>
    <t>070-181-472</t>
  </si>
  <si>
    <t>070-184-411</t>
  </si>
  <si>
    <t>07A-172-326</t>
  </si>
  <si>
    <t>090-181-143</t>
  </si>
  <si>
    <t>090-181-183</t>
  </si>
  <si>
    <t>090-181-413</t>
  </si>
  <si>
    <t>090-206-181</t>
  </si>
  <si>
    <t>090-206-211</t>
  </si>
  <si>
    <t>090-206-221</t>
  </si>
  <si>
    <t>090-206-231</t>
  </si>
  <si>
    <t>09B-171-418</t>
  </si>
  <si>
    <t>100-171-461</t>
  </si>
  <si>
    <t>100-181-135</t>
  </si>
  <si>
    <t>100-206-181</t>
  </si>
  <si>
    <t>100-206-211</t>
  </si>
  <si>
    <t>100-206-221</t>
  </si>
  <si>
    <t>110-181-167</t>
  </si>
  <si>
    <t>111-194-311</t>
  </si>
  <si>
    <t>120-206-181</t>
  </si>
  <si>
    <t>120-206-211</t>
  </si>
  <si>
    <t>120-206-221</t>
  </si>
  <si>
    <t>130-181-185</t>
  </si>
  <si>
    <t>130-181-188</t>
  </si>
  <si>
    <t>130-186-121</t>
  </si>
  <si>
    <t>130-186-211</t>
  </si>
  <si>
    <t>130-186-221</t>
  </si>
  <si>
    <t>130-186-231</t>
  </si>
  <si>
    <t>130-204-332</t>
  </si>
  <si>
    <t>130-206-181</t>
  </si>
  <si>
    <t>130-206-211</t>
  </si>
  <si>
    <t>130-206-221</t>
  </si>
  <si>
    <t>132-185-197</t>
  </si>
  <si>
    <t>132-206-181</t>
  </si>
  <si>
    <t>132-206-211</t>
  </si>
  <si>
    <t>132-206-221</t>
  </si>
  <si>
    <t>13A-171-131</t>
  </si>
  <si>
    <t>13A-173-317</t>
  </si>
  <si>
    <t>140-181-196</t>
  </si>
  <si>
    <t>140-181-221</t>
  </si>
  <si>
    <t>140-190-312</t>
  </si>
  <si>
    <t>140-206-181</t>
  </si>
  <si>
    <t>140-206-211</t>
  </si>
  <si>
    <t>140-206-221</t>
  </si>
  <si>
    <t>150-206-181</t>
  </si>
  <si>
    <t>150-206-211</t>
  </si>
  <si>
    <t>150-206-221</t>
  </si>
  <si>
    <t>160-171-472</t>
  </si>
  <si>
    <t>160-177-472</t>
  </si>
  <si>
    <t>160-181-472</t>
  </si>
  <si>
    <t>160-185-472</t>
  </si>
  <si>
    <t>160-206-181</t>
  </si>
  <si>
    <t>160-206-211</t>
  </si>
  <si>
    <t>160-206-221</t>
  </si>
  <si>
    <t>170-206-181</t>
  </si>
  <si>
    <t>170-206-211</t>
  </si>
  <si>
    <t>170-206-221</t>
  </si>
  <si>
    <t>180-204-193</t>
  </si>
  <si>
    <t>180-204-211</t>
  </si>
  <si>
    <t>180-204-221</t>
  </si>
  <si>
    <t>180-206-181</t>
  </si>
  <si>
    <t>180-206-211</t>
  </si>
  <si>
    <t>180-206-221</t>
  </si>
  <si>
    <t>182-171-472</t>
  </si>
  <si>
    <t>182-177-472</t>
  </si>
  <si>
    <t>182-181-472</t>
  </si>
  <si>
    <t>182-183-331</t>
  </si>
  <si>
    <t>182-183-472</t>
  </si>
  <si>
    <t>182-189-171</t>
  </si>
  <si>
    <t>182-189-198</t>
  </si>
  <si>
    <t>182-189-211</t>
  </si>
  <si>
    <t>182-189-221</t>
  </si>
  <si>
    <t>190-190-312</t>
  </si>
  <si>
    <t>190-206-181</t>
  </si>
  <si>
    <t>190-206-211</t>
  </si>
  <si>
    <t>190-206-221</t>
  </si>
  <si>
    <t>200-177-472</t>
  </si>
  <si>
    <t>200-181-472</t>
  </si>
  <si>
    <t>200-206-181</t>
  </si>
  <si>
    <t>200-206-211</t>
  </si>
  <si>
    <t>200-206-221</t>
  </si>
  <si>
    <t>210-181-192</t>
  </si>
  <si>
    <t>210-181-523</t>
  </si>
  <si>
    <t>210-181-526</t>
  </si>
  <si>
    <t>210-181-551</t>
  </si>
  <si>
    <t>220-189-198</t>
  </si>
  <si>
    <t>220-189-211</t>
  </si>
  <si>
    <t>220-189-221</t>
  </si>
  <si>
    <t>220-206-181</t>
  </si>
  <si>
    <t>220-206-211</t>
  </si>
  <si>
    <t>220-206-221</t>
  </si>
  <si>
    <t>230-176-392</t>
  </si>
  <si>
    <t>230-181-188</t>
  </si>
  <si>
    <t>230-185-166</t>
  </si>
  <si>
    <t>230-185-411</t>
  </si>
  <si>
    <t>230-198-392</t>
  </si>
  <si>
    <t>230-204-392</t>
  </si>
  <si>
    <t>230-206-181</t>
  </si>
  <si>
    <t>230-206-211</t>
  </si>
  <si>
    <t>230-206-221</t>
  </si>
  <si>
    <t>240-206-181</t>
  </si>
  <si>
    <t>240-206-211</t>
  </si>
  <si>
    <t>240-206-221</t>
  </si>
  <si>
    <t>241-186-411</t>
  </si>
  <si>
    <t>241-204-180</t>
  </si>
  <si>
    <t>241-204-211</t>
  </si>
  <si>
    <t>241-206-181</t>
  </si>
  <si>
    <t>241-206-211</t>
  </si>
  <si>
    <t>241-206-221</t>
  </si>
  <si>
    <t>250-181-312</t>
  </si>
  <si>
    <t>250-189-232</t>
  </si>
  <si>
    <t>250-189-392</t>
  </si>
  <si>
    <t>260-170-146</t>
  </si>
  <si>
    <t>260-181-184</t>
  </si>
  <si>
    <t>260-181-331</t>
  </si>
  <si>
    <t>260-184-121</t>
  </si>
  <si>
    <t>260-184-231</t>
  </si>
  <si>
    <t>260-188-418</t>
  </si>
  <si>
    <t>260-206-181</t>
  </si>
  <si>
    <t>260-206-211</t>
  </si>
  <si>
    <t>260-206-221</t>
  </si>
  <si>
    <t>27A-182-311</t>
  </si>
  <si>
    <t>280-206-181</t>
  </si>
  <si>
    <t>280-206-211</t>
  </si>
  <si>
    <t>280-206-221</t>
  </si>
  <si>
    <t>290-173-311</t>
  </si>
  <si>
    <t>290-181-144</t>
  </si>
  <si>
    <t>290-181-333</t>
  </si>
  <si>
    <t>290-186-312</t>
  </si>
  <si>
    <t>290-193-392</t>
  </si>
  <si>
    <t>290-206-181</t>
  </si>
  <si>
    <t>290-206-211</t>
  </si>
  <si>
    <t>290-206-221</t>
  </si>
  <si>
    <t>290-206-231</t>
  </si>
  <si>
    <t>291-181-142</t>
  </si>
  <si>
    <t>291-189-411</t>
  </si>
  <si>
    <t>292-184-331</t>
  </si>
  <si>
    <t>300-185-132</t>
  </si>
  <si>
    <t>300-206-181</t>
  </si>
  <si>
    <t>300-206-211</t>
  </si>
  <si>
    <t>300-206-221</t>
  </si>
  <si>
    <t>310-189-192</t>
  </si>
  <si>
    <t>310-189-198</t>
  </si>
  <si>
    <t>310-189-211</t>
  </si>
  <si>
    <t>310-189-221</t>
  </si>
  <si>
    <t>310-189-423</t>
  </si>
  <si>
    <t>320-178-392</t>
  </si>
  <si>
    <t>320-181-126</t>
  </si>
  <si>
    <t>320-181-135</t>
  </si>
  <si>
    <t>320-181-192</t>
  </si>
  <si>
    <t>320-206-181</t>
  </si>
  <si>
    <t>320-206-211</t>
  </si>
  <si>
    <t>320-206-221</t>
  </si>
  <si>
    <t>32A-192-311</t>
  </si>
  <si>
    <t>32H-163-211</t>
  </si>
  <si>
    <t>32H-163-361</t>
  </si>
  <si>
    <t>32H-169-131</t>
  </si>
  <si>
    <t>32H-169-211</t>
  </si>
  <si>
    <t>32H-169-232</t>
  </si>
  <si>
    <t>32H-169-233</t>
  </si>
  <si>
    <t>32H-169-392</t>
  </si>
  <si>
    <t>32H-181-180</t>
  </si>
  <si>
    <t>32H-181-231</t>
  </si>
  <si>
    <t>32H-181-234</t>
  </si>
  <si>
    <t>32H-181-235</t>
  </si>
  <si>
    <t>32H-181-462</t>
  </si>
  <si>
    <t>32K-189-121</t>
  </si>
  <si>
    <t>32K-189-211</t>
  </si>
  <si>
    <t>32K-189-221</t>
  </si>
  <si>
    <t>32L-181-462</t>
  </si>
  <si>
    <t>32R-172-231</t>
  </si>
  <si>
    <t>32R-189-198</t>
  </si>
  <si>
    <t>330-181-146</t>
  </si>
  <si>
    <t>330-181-199</t>
  </si>
  <si>
    <t>330-181-332</t>
  </si>
  <si>
    <t>330-201-192</t>
  </si>
  <si>
    <t>330-201-211</t>
  </si>
  <si>
    <t>330-201-221</t>
  </si>
  <si>
    <t>330-204-312</t>
  </si>
  <si>
    <t>330-206-181</t>
  </si>
  <si>
    <t>330-206-211</t>
  </si>
  <si>
    <t>330-206-221</t>
  </si>
  <si>
    <t>340-206-181</t>
  </si>
  <si>
    <t>340-206-211</t>
  </si>
  <si>
    <t>340-206-221</t>
  </si>
  <si>
    <t>34D-171-192</t>
  </si>
  <si>
    <t>34F-163-211</t>
  </si>
  <si>
    <t>34F-163-361</t>
  </si>
  <si>
    <t>34F-169-131</t>
  </si>
  <si>
    <t>34F-169-229</t>
  </si>
  <si>
    <t>34F-169-232</t>
  </si>
  <si>
    <t>34F-169-233</t>
  </si>
  <si>
    <t>34F-169-234</t>
  </si>
  <si>
    <t>34F-169-235</t>
  </si>
  <si>
    <t>34F-169-392</t>
  </si>
  <si>
    <t>34F-170-142</t>
  </si>
  <si>
    <t>34F-170-211</t>
  </si>
  <si>
    <t>34F-170-221</t>
  </si>
  <si>
    <t>34F-170-232</t>
  </si>
  <si>
    <t>34F-170-233</t>
  </si>
  <si>
    <t>34F-181-312</t>
  </si>
  <si>
    <t>34Z-181-411</t>
  </si>
  <si>
    <t>350-171-342</t>
  </si>
  <si>
    <t>350-189-413</t>
  </si>
  <si>
    <t>350-198-353</t>
  </si>
  <si>
    <t>360-171-164</t>
  </si>
  <si>
    <t>360-171-180</t>
  </si>
  <si>
    <t>360-181-192</t>
  </si>
  <si>
    <t>360-181-233</t>
  </si>
  <si>
    <t>360-181-361</t>
  </si>
  <si>
    <t>360-204-312</t>
  </si>
  <si>
    <t>360-206-181</t>
  </si>
  <si>
    <t>360-206-211</t>
  </si>
  <si>
    <t>360-206-221</t>
  </si>
  <si>
    <t>36B-181-229</t>
  </si>
  <si>
    <t>36C-189-121</t>
  </si>
  <si>
    <t>36C-189-211</t>
  </si>
  <si>
    <t>36C-189-231</t>
  </si>
  <si>
    <t>36F-171-312</t>
  </si>
  <si>
    <t>370-201-333</t>
  </si>
  <si>
    <t>370-206-181</t>
  </si>
  <si>
    <t>370-206-211</t>
  </si>
  <si>
    <t>370-206-221</t>
  </si>
  <si>
    <t>380-206-181</t>
  </si>
  <si>
    <t>380-206-211</t>
  </si>
  <si>
    <t>380-206-221</t>
  </si>
  <si>
    <t>380-206-231</t>
  </si>
  <si>
    <t>390-185-332</t>
  </si>
  <si>
    <t>390-186-411</t>
  </si>
  <si>
    <t>390-206-181</t>
  </si>
  <si>
    <t>390-206-211</t>
  </si>
  <si>
    <t>390-206-221</t>
  </si>
  <si>
    <t>400-186-142</t>
  </si>
  <si>
    <t>400-186-211</t>
  </si>
  <si>
    <t>400-186-221</t>
  </si>
  <si>
    <t>400-186-231</t>
  </si>
  <si>
    <t>400-186-392</t>
  </si>
  <si>
    <t>400-206-181</t>
  </si>
  <si>
    <t>400-206-211</t>
  </si>
  <si>
    <t>400-206-221</t>
  </si>
  <si>
    <t>410-177-472</t>
  </si>
  <si>
    <t>410-181-472</t>
  </si>
  <si>
    <t>410-184-151</t>
  </si>
  <si>
    <t>410-184-472</t>
  </si>
  <si>
    <t>410-198-353</t>
  </si>
  <si>
    <t>41B-170-143</t>
  </si>
  <si>
    <t>41B-170-221</t>
  </si>
  <si>
    <t>41B-170-233</t>
  </si>
  <si>
    <t>41B-182-183</t>
  </si>
  <si>
    <t>41C-171-414</t>
  </si>
  <si>
    <t>41H-171-392</t>
  </si>
  <si>
    <t>41H-181-392</t>
  </si>
  <si>
    <t>41J-163-183</t>
  </si>
  <si>
    <t>41J-163-211</t>
  </si>
  <si>
    <t>41J-170-143</t>
  </si>
  <si>
    <t>41J-170-211</t>
  </si>
  <si>
    <t>41J-170-221</t>
  </si>
  <si>
    <t>41J-170-232</t>
  </si>
  <si>
    <t>41J-170-233</t>
  </si>
  <si>
    <t>41J-171-183</t>
  </si>
  <si>
    <t>41J-171-211</t>
  </si>
  <si>
    <t>41J-171-221</t>
  </si>
  <si>
    <t>41J-171-232</t>
  </si>
  <si>
    <t>41J-171-418</t>
  </si>
  <si>
    <t>41J-181-231</t>
  </si>
  <si>
    <t>41J-181-233</t>
  </si>
  <si>
    <t>41J-181-234</t>
  </si>
  <si>
    <t>41J-181-235</t>
  </si>
  <si>
    <t>41J-181-418</t>
  </si>
  <si>
    <t>41J-182-121</t>
  </si>
  <si>
    <t>41J-182-183</t>
  </si>
  <si>
    <t>41J-182-211</t>
  </si>
  <si>
    <t>41J-182-221</t>
  </si>
  <si>
    <t>41J-182-231</t>
  </si>
  <si>
    <t>41J-182-232</t>
  </si>
  <si>
    <t>41J-182-234</t>
  </si>
  <si>
    <t>41J-182-235</t>
  </si>
  <si>
    <t>41L-169-131</t>
  </si>
  <si>
    <t>41L-169-211</t>
  </si>
  <si>
    <t>41L-169-229</t>
  </si>
  <si>
    <t>41L-169-231</t>
  </si>
  <si>
    <t>41L-169-232</t>
  </si>
  <si>
    <t>41L-169-233</t>
  </si>
  <si>
    <t>41L-169-234</t>
  </si>
  <si>
    <t>41L-169-235</t>
  </si>
  <si>
    <t>41L-169-392</t>
  </si>
  <si>
    <t>41L-181-131</t>
  </si>
  <si>
    <t>41L-181-311</t>
  </si>
  <si>
    <t>41L-185-121</t>
  </si>
  <si>
    <t>41L-185-211</t>
  </si>
  <si>
    <t>41L-185-229</t>
  </si>
  <si>
    <t>41L-185-232</t>
  </si>
  <si>
    <t>41L-185-235</t>
  </si>
  <si>
    <t>41R-171-183</t>
  </si>
  <si>
    <t>41R-171-311</t>
  </si>
  <si>
    <t>41R-181-141</t>
  </si>
  <si>
    <t>41R-181-143</t>
  </si>
  <si>
    <t>41R-181-211</t>
  </si>
  <si>
    <t>41R-181-221</t>
  </si>
  <si>
    <t>41R-181-231</t>
  </si>
  <si>
    <t>41R-181-232</t>
  </si>
  <si>
    <t>41R-181-233</t>
  </si>
  <si>
    <t>41R-181-234</t>
  </si>
  <si>
    <t>41R-181-235</t>
  </si>
  <si>
    <t>41R-181-411</t>
  </si>
  <si>
    <t>41R-181-462</t>
  </si>
  <si>
    <t>420-181-121</t>
  </si>
  <si>
    <t>420-181-124</t>
  </si>
  <si>
    <t>420-181-192</t>
  </si>
  <si>
    <t>420-189-411</t>
  </si>
  <si>
    <t>420-194-171</t>
  </si>
  <si>
    <t>420-194-211</t>
  </si>
  <si>
    <t>420-194-221</t>
  </si>
  <si>
    <t>421-181-392</t>
  </si>
  <si>
    <t>421-185-392</t>
  </si>
  <si>
    <t>422-188-171</t>
  </si>
  <si>
    <t>422-188-211</t>
  </si>
  <si>
    <t>422-188-221</t>
  </si>
  <si>
    <t>430-171-472</t>
  </si>
  <si>
    <t>430-177-472</t>
  </si>
  <si>
    <t>430-181-183</t>
  </si>
  <si>
    <t>430-181-221</t>
  </si>
  <si>
    <t>430-181-472</t>
  </si>
  <si>
    <t>430-183-472</t>
  </si>
  <si>
    <t>430-184-472</t>
  </si>
  <si>
    <t>430-189-198</t>
  </si>
  <si>
    <t>430-189-211</t>
  </si>
  <si>
    <t>430-189-221</t>
  </si>
  <si>
    <t>430-206-181</t>
  </si>
  <si>
    <t>430-206-211</t>
  </si>
  <si>
    <t>430-206-221</t>
  </si>
  <si>
    <t>450-171-418</t>
  </si>
  <si>
    <t>450-201-181</t>
  </si>
  <si>
    <t>450-201-211</t>
  </si>
  <si>
    <t>450-201-221</t>
  </si>
  <si>
    <t>450-206-181</t>
  </si>
  <si>
    <t>450-206-211</t>
  </si>
  <si>
    <t>450-206-221</t>
  </si>
  <si>
    <t>460-185-361</t>
  </si>
  <si>
    <t>470-181-180</t>
  </si>
  <si>
    <t>480-196-418</t>
  </si>
  <si>
    <t>480-201-181</t>
  </si>
  <si>
    <t>480-201-211</t>
  </si>
  <si>
    <t>480-201-221</t>
  </si>
  <si>
    <t>490-183-392</t>
  </si>
  <si>
    <t>490-185-392</t>
  </si>
  <si>
    <t>490-195-392</t>
  </si>
  <si>
    <t>490-201-392</t>
  </si>
  <si>
    <t>490-206-181</t>
  </si>
  <si>
    <t>490-206-211</t>
  </si>
  <si>
    <t>490-206-221</t>
  </si>
  <si>
    <t>491-206-181</t>
  </si>
  <si>
    <t>491-206-211</t>
  </si>
  <si>
    <t>491-206-221</t>
  </si>
  <si>
    <t>49D-181-418</t>
  </si>
  <si>
    <t>500-185-231</t>
  </si>
  <si>
    <t>500-198-353</t>
  </si>
  <si>
    <t>510-206-181</t>
  </si>
  <si>
    <t>510-206-211</t>
  </si>
  <si>
    <t>510-206-221</t>
  </si>
  <si>
    <t>51B-163-361</t>
  </si>
  <si>
    <t>51B-170-143</t>
  </si>
  <si>
    <t>51B-170-221</t>
  </si>
  <si>
    <t>51B-170-233</t>
  </si>
  <si>
    <t>530-173-311</t>
  </si>
  <si>
    <t>530-181-191</t>
  </si>
  <si>
    <t>530-183-131</t>
  </si>
  <si>
    <t>530-183-211</t>
  </si>
  <si>
    <t>530-183-221</t>
  </si>
  <si>
    <t>530-183-231</t>
  </si>
  <si>
    <t>530-185-121</t>
  </si>
  <si>
    <t>530-185-163</t>
  </si>
  <si>
    <t>530-185-211</t>
  </si>
  <si>
    <t>530-185-221</t>
  </si>
  <si>
    <t>530-185-231</t>
  </si>
  <si>
    <t>530-185-332</t>
  </si>
  <si>
    <t>530-206-181</t>
  </si>
  <si>
    <t>530-206-211</t>
  </si>
  <si>
    <t>530-206-221</t>
  </si>
  <si>
    <t>540-185-121</t>
  </si>
  <si>
    <t>540-185-231</t>
  </si>
  <si>
    <t>540-206-181</t>
  </si>
  <si>
    <t>540-206-211</t>
  </si>
  <si>
    <t>540-206-221</t>
  </si>
  <si>
    <t>550-186-121</t>
  </si>
  <si>
    <t>550-206-181</t>
  </si>
  <si>
    <t>550-206-211</t>
  </si>
  <si>
    <t>550-206-221</t>
  </si>
  <si>
    <t>560-191-311</t>
  </si>
  <si>
    <t>560-198-392</t>
  </si>
  <si>
    <t>560-204-312</t>
  </si>
  <si>
    <t>560-204-392</t>
  </si>
  <si>
    <t>560-206-181</t>
  </si>
  <si>
    <t>560-206-211</t>
  </si>
  <si>
    <t>560-206-221</t>
  </si>
  <si>
    <t>580-176-331</t>
  </si>
  <si>
    <t>580-176-472</t>
  </si>
  <si>
    <t>580-177-331</t>
  </si>
  <si>
    <t>580-177-472</t>
  </si>
  <si>
    <t>580-181-472</t>
  </si>
  <si>
    <t>580-206-181</t>
  </si>
  <si>
    <t>580-206-211</t>
  </si>
  <si>
    <t>580-206-221</t>
  </si>
  <si>
    <t>590-181-165</t>
  </si>
  <si>
    <t>590-181-167</t>
  </si>
  <si>
    <t>590-185-121</t>
  </si>
  <si>
    <t>590-185-184</t>
  </si>
  <si>
    <t>600-198-353</t>
  </si>
  <si>
    <t>600-198-392</t>
  </si>
  <si>
    <t>60B-181-423</t>
  </si>
  <si>
    <t>60F-182-311</t>
  </si>
  <si>
    <t>60G-163-411</t>
  </si>
  <si>
    <t>60G-170-142</t>
  </si>
  <si>
    <t>60G-170-211</t>
  </si>
  <si>
    <t>60G-170-221</t>
  </si>
  <si>
    <t>60G-170-232</t>
  </si>
  <si>
    <t>60G-170-233</t>
  </si>
  <si>
    <t>60G-170-392</t>
  </si>
  <si>
    <t>60G-181-325</t>
  </si>
  <si>
    <t>60N-192-311</t>
  </si>
  <si>
    <t>60U-181-121</t>
  </si>
  <si>
    <t>610-167-472</t>
  </si>
  <si>
    <t>610-176-472</t>
  </si>
  <si>
    <t>610-177-472</t>
  </si>
  <si>
    <t>610-181-472</t>
  </si>
  <si>
    <t>610-181-523</t>
  </si>
  <si>
    <t>610-184-394</t>
  </si>
  <si>
    <t>610-189-394</t>
  </si>
  <si>
    <t>610-189-411</t>
  </si>
  <si>
    <t>610-206-181</t>
  </si>
  <si>
    <t>610-206-211</t>
  </si>
  <si>
    <t>610-206-221</t>
  </si>
  <si>
    <t>61J-192-311</t>
  </si>
  <si>
    <t>61M-186-411</t>
  </si>
  <si>
    <t>61R-163-211</t>
  </si>
  <si>
    <t>61R-169-131</t>
  </si>
  <si>
    <t>61R-169-211</t>
  </si>
  <si>
    <t>61R-169-229</t>
  </si>
  <si>
    <t>61R-169-231</t>
  </si>
  <si>
    <t>61R-169-232</t>
  </si>
  <si>
    <t>61R-169-233</t>
  </si>
  <si>
    <t>61R-169-234</t>
  </si>
  <si>
    <t>61R-169-235</t>
  </si>
  <si>
    <t>61R-169-392</t>
  </si>
  <si>
    <t>61R-170-142</t>
  </si>
  <si>
    <t>61R-170-211</t>
  </si>
  <si>
    <t>61R-170-221</t>
  </si>
  <si>
    <t>61R-170-232</t>
  </si>
  <si>
    <t>61R-170-233</t>
  </si>
  <si>
    <t>61R-171-183</t>
  </si>
  <si>
    <t>61R-171-418</t>
  </si>
  <si>
    <t>61R-181-312</t>
  </si>
  <si>
    <t>61R-181-411</t>
  </si>
  <si>
    <t>61R-181-418</t>
  </si>
  <si>
    <t>61T-181-122</t>
  </si>
  <si>
    <t>61T-181-148</t>
  </si>
  <si>
    <t>61V-171-418</t>
  </si>
  <si>
    <t>61X-189-113</t>
  </si>
  <si>
    <t>61X-189-135</t>
  </si>
  <si>
    <t>61X-189-151</t>
  </si>
  <si>
    <t>620-185-311</t>
  </si>
  <si>
    <t>620-189-198</t>
  </si>
  <si>
    <t>620-189-211</t>
  </si>
  <si>
    <t>62K-193-418</t>
  </si>
  <si>
    <t>630-194-221</t>
  </si>
  <si>
    <t>630-206-181</t>
  </si>
  <si>
    <t>630-206-211</t>
  </si>
  <si>
    <t>630-206-221</t>
  </si>
  <si>
    <t>650-204-193</t>
  </si>
  <si>
    <t>650-204-211</t>
  </si>
  <si>
    <t>650-204-221</t>
  </si>
  <si>
    <t>650-204-312</t>
  </si>
  <si>
    <t>650-206-181</t>
  </si>
  <si>
    <t>650-206-211</t>
  </si>
  <si>
    <t>650-206-221</t>
  </si>
  <si>
    <t>65C-181-541</t>
  </si>
  <si>
    <t>65Z-181-143</t>
  </si>
  <si>
    <t>670-173-317</t>
  </si>
  <si>
    <t>670-198-392</t>
  </si>
  <si>
    <t>670-206-181</t>
  </si>
  <si>
    <t>670-206-211</t>
  </si>
  <si>
    <t>670-206-221</t>
  </si>
  <si>
    <t>680-177-392</t>
  </si>
  <si>
    <t>690-171-461</t>
  </si>
  <si>
    <t>69A-189-221</t>
  </si>
  <si>
    <t>700-171-351</t>
  </si>
  <si>
    <t>700-171-472</t>
  </si>
  <si>
    <t>700-176-472</t>
  </si>
  <si>
    <t>700-177-472</t>
  </si>
  <si>
    <t>700-181-472</t>
  </si>
  <si>
    <t>700-183-472</t>
  </si>
  <si>
    <t>700-184-331</t>
  </si>
  <si>
    <t>700-184-392</t>
  </si>
  <si>
    <t>710-206-181</t>
  </si>
  <si>
    <t>710-206-211</t>
  </si>
  <si>
    <t>710-206-221</t>
  </si>
  <si>
    <t>720-181-541</t>
  </si>
  <si>
    <t>730-206-181</t>
  </si>
  <si>
    <t>730-206-211</t>
  </si>
  <si>
    <t>730-206-221</t>
  </si>
  <si>
    <t>73A-181-317</t>
  </si>
  <si>
    <t>740-189-171</t>
  </si>
  <si>
    <t>740-206-181</t>
  </si>
  <si>
    <t>740-206-211</t>
  </si>
  <si>
    <t>740-206-221</t>
  </si>
  <si>
    <t>74C-181-312</t>
  </si>
  <si>
    <t>760-193-311</t>
  </si>
  <si>
    <t>760-206-181</t>
  </si>
  <si>
    <t>760-206-211</t>
  </si>
  <si>
    <t>760-206-221</t>
  </si>
  <si>
    <t>770-181-451</t>
  </si>
  <si>
    <t>770-206-181</t>
  </si>
  <si>
    <t>770-206-211</t>
  </si>
  <si>
    <t>770-206-221</t>
  </si>
  <si>
    <t>780-184-343</t>
  </si>
  <si>
    <t>790-171-181</t>
  </si>
  <si>
    <t>790-184-331</t>
  </si>
  <si>
    <t>790-185-146</t>
  </si>
  <si>
    <t>790-185-211</t>
  </si>
  <si>
    <t>790-185-221</t>
  </si>
  <si>
    <t>790-189-192</t>
  </si>
  <si>
    <t>790-189-211</t>
  </si>
  <si>
    <t>790-189-221</t>
  </si>
  <si>
    <t>790-206-181</t>
  </si>
  <si>
    <t>790-206-211</t>
  </si>
  <si>
    <t>790-206-221</t>
  </si>
  <si>
    <t>800-171-196</t>
  </si>
  <si>
    <t>800-178-418</t>
  </si>
  <si>
    <t>800-184-198</t>
  </si>
  <si>
    <t>800-184-332</t>
  </si>
  <si>
    <t>80C-171-311</t>
  </si>
  <si>
    <t>80C-181-146</t>
  </si>
  <si>
    <t>810-206-181</t>
  </si>
  <si>
    <t>810-206-211</t>
  </si>
  <si>
    <t>810-206-221</t>
  </si>
  <si>
    <t>820-181-163</t>
  </si>
  <si>
    <t>820-184-423</t>
  </si>
  <si>
    <t>820-186-331</t>
  </si>
  <si>
    <t>820-189-171</t>
  </si>
  <si>
    <t>820-189-198</t>
  </si>
  <si>
    <t>820-189-211</t>
  </si>
  <si>
    <t>820-189-221</t>
  </si>
  <si>
    <t>820-206-181</t>
  </si>
  <si>
    <t>820-206-211</t>
  </si>
  <si>
    <t>820-206-221</t>
  </si>
  <si>
    <t>821-181-184</t>
  </si>
  <si>
    <t>821-206-181</t>
  </si>
  <si>
    <t>821-206-211</t>
  </si>
  <si>
    <t>821-206-221</t>
  </si>
  <si>
    <t>840-185-121</t>
  </si>
  <si>
    <t>840-185-211</t>
  </si>
  <si>
    <t>840-185-221</t>
  </si>
  <si>
    <t>840-185-312</t>
  </si>
  <si>
    <t>840-206-181</t>
  </si>
  <si>
    <t>840-206-211</t>
  </si>
  <si>
    <t>840-206-221</t>
  </si>
  <si>
    <t>850-204-193</t>
  </si>
  <si>
    <t>850-204-211</t>
  </si>
  <si>
    <t>860-206-181</t>
  </si>
  <si>
    <t>860-206-211</t>
  </si>
  <si>
    <t>860-206-221</t>
  </si>
  <si>
    <t>862-171-165</t>
  </si>
  <si>
    <t>862-181-163</t>
  </si>
  <si>
    <t>862-181-184</t>
  </si>
  <si>
    <t>862-206-181</t>
  </si>
  <si>
    <t>862-206-211</t>
  </si>
  <si>
    <t>862-206-221</t>
  </si>
  <si>
    <t>86T-182-141</t>
  </si>
  <si>
    <t>880-183-392</t>
  </si>
  <si>
    <t>880-185-392</t>
  </si>
  <si>
    <t>880-186-392</t>
  </si>
  <si>
    <t>880-189-392</t>
  </si>
  <si>
    <t>880-194-392</t>
  </si>
  <si>
    <t>890-171-472</t>
  </si>
  <si>
    <t>890-176-472</t>
  </si>
  <si>
    <t>890-177-472</t>
  </si>
  <si>
    <t>890-178-472</t>
  </si>
  <si>
    <t>890-181-188</t>
  </si>
  <si>
    <t>890-181-472</t>
  </si>
  <si>
    <t>900-181-232</t>
  </si>
  <si>
    <t>900-206-181</t>
  </si>
  <si>
    <t>900-206-211</t>
  </si>
  <si>
    <t>900-206-221</t>
  </si>
  <si>
    <t>910-177-312</t>
  </si>
  <si>
    <t>910-206-181</t>
  </si>
  <si>
    <t>910-206-211</t>
  </si>
  <si>
    <t>910-206-221</t>
  </si>
  <si>
    <t>920-184-392</t>
  </si>
  <si>
    <t>920-198-353</t>
  </si>
  <si>
    <t>920-198-392</t>
  </si>
  <si>
    <t>920-206-181</t>
  </si>
  <si>
    <t>920-206-211</t>
  </si>
  <si>
    <t>920-206-221</t>
  </si>
  <si>
    <t>92G-182-462</t>
  </si>
  <si>
    <t>92M-163-361</t>
  </si>
  <si>
    <t>92M-170-142</t>
  </si>
  <si>
    <t>92M-170-211</t>
  </si>
  <si>
    <t>92M-170-221</t>
  </si>
  <si>
    <t>92M-170-232</t>
  </si>
  <si>
    <t>92M-170-233</t>
  </si>
  <si>
    <t>92M-170-392</t>
  </si>
  <si>
    <t>92M-181-180</t>
  </si>
  <si>
    <t>92M-181-231</t>
  </si>
  <si>
    <t>92M-181-233</t>
  </si>
  <si>
    <t>92M-181-234</t>
  </si>
  <si>
    <t>92M-181-235</t>
  </si>
  <si>
    <t>92T-171-411</t>
  </si>
  <si>
    <t>92T-181-361</t>
  </si>
  <si>
    <t>92V-163-411</t>
  </si>
  <si>
    <t>92V-170-142</t>
  </si>
  <si>
    <t>92V-170-211</t>
  </si>
  <si>
    <t>92V-170-221</t>
  </si>
  <si>
    <t>92V-170-232</t>
  </si>
  <si>
    <t>92V-170-233</t>
  </si>
  <si>
    <t>92V-182-121</t>
  </si>
  <si>
    <t>92V-182-183</t>
  </si>
  <si>
    <t>92V-182-211</t>
  </si>
  <si>
    <t>92V-182-221</t>
  </si>
  <si>
    <t>92V-182-231</t>
  </si>
  <si>
    <t>92V-182-232</t>
  </si>
  <si>
    <t>92V-182-233</t>
  </si>
  <si>
    <t>92V-182-234</t>
  </si>
  <si>
    <t>92V-182-235</t>
  </si>
  <si>
    <t>930-181-113</t>
  </si>
  <si>
    <t>930-181-184</t>
  </si>
  <si>
    <t>93M-169-131</t>
  </si>
  <si>
    <t>93M-169-211</t>
  </si>
  <si>
    <t>93M-169-229</t>
  </si>
  <si>
    <t>93M-169-232</t>
  </si>
  <si>
    <t>93M-169-235</t>
  </si>
  <si>
    <t>93M-170-142</t>
  </si>
  <si>
    <t>93M-170-211</t>
  </si>
  <si>
    <t>93M-170-221</t>
  </si>
  <si>
    <t>93M-170-232</t>
  </si>
  <si>
    <t>93M-170-233</t>
  </si>
  <si>
    <t>93N-189-131</t>
  </si>
  <si>
    <t>93N-189-411</t>
  </si>
  <si>
    <t>93N-189-413</t>
  </si>
  <si>
    <t>93P-171-418</t>
  </si>
  <si>
    <t>93P-182-183</t>
  </si>
  <si>
    <t>93P-182-418</t>
  </si>
  <si>
    <t>940-171-151</t>
  </si>
  <si>
    <t>940-171-172</t>
  </si>
  <si>
    <t>940-181-113</t>
  </si>
  <si>
    <t>940-181-333</t>
  </si>
  <si>
    <t>940-193-311</t>
  </si>
  <si>
    <t>960-176-392</t>
  </si>
  <si>
    <t>960-177-392</t>
  </si>
  <si>
    <t>960-185-392</t>
  </si>
  <si>
    <t>960-193-392</t>
  </si>
  <si>
    <t>960-206-181</t>
  </si>
  <si>
    <t>960-206-211</t>
  </si>
  <si>
    <t>960-206-221</t>
  </si>
  <si>
    <t>96F-185-311</t>
  </si>
  <si>
    <t>970-183-411</t>
  </si>
  <si>
    <t>970-189-198</t>
  </si>
  <si>
    <t>970-189-211</t>
  </si>
  <si>
    <t>970-189-221</t>
  </si>
  <si>
    <t>970-198-353</t>
  </si>
  <si>
    <t>970-206-181</t>
  </si>
  <si>
    <t>970-206-211</t>
  </si>
  <si>
    <t>980-165-472</t>
  </si>
  <si>
    <t>980-176-472</t>
  </si>
  <si>
    <t>980-177-472</t>
  </si>
  <si>
    <t>980-181-121</t>
  </si>
  <si>
    <t>980-181-162</t>
  </si>
  <si>
    <t>980-181-472</t>
  </si>
  <si>
    <t>980-184-472</t>
  </si>
  <si>
    <t>980-185-411</t>
  </si>
  <si>
    <t>980-206-181</t>
  </si>
  <si>
    <t>980-206-211</t>
  </si>
  <si>
    <t>980-206-221</t>
  </si>
  <si>
    <t>98B-181-551</t>
  </si>
  <si>
    <t>98B-185-317</t>
  </si>
  <si>
    <t>990-185-142</t>
  </si>
  <si>
    <t>990-206-181</t>
  </si>
  <si>
    <t>990-206-211</t>
  </si>
  <si>
    <t>990-206-221</t>
  </si>
  <si>
    <t>995-171-541</t>
  </si>
  <si>
    <t>995-185-311</t>
  </si>
  <si>
    <t>995-186-311</t>
  </si>
  <si>
    <t>A05-175-312</t>
  </si>
  <si>
    <t>C37-175-239</t>
  </si>
  <si>
    <t>E30-175-171</t>
  </si>
  <si>
    <t>020-ALL-188</t>
  </si>
  <si>
    <t>050-ALL-181</t>
  </si>
  <si>
    <t>060-ALL-181</t>
  </si>
  <si>
    <t>070-ALL-117</t>
  </si>
  <si>
    <t>130-ALL-185</t>
  </si>
  <si>
    <t>130-ALL-188</t>
  </si>
  <si>
    <t>132-ALL-197</t>
  </si>
  <si>
    <t>13A-ALL-131</t>
  </si>
  <si>
    <t>13A-ALL-317</t>
  </si>
  <si>
    <t>180-ALL-193</t>
  </si>
  <si>
    <t>190-ALL-181</t>
  </si>
  <si>
    <t>200-ALL-181</t>
  </si>
  <si>
    <t>210-ALL-526</t>
  </si>
  <si>
    <t>210-ALL-551</t>
  </si>
  <si>
    <t>220-ALL-181</t>
  </si>
  <si>
    <t>230-ALL-166</t>
  </si>
  <si>
    <t>310-ALL-198</t>
  </si>
  <si>
    <t>32H-ALL-234</t>
  </si>
  <si>
    <t>32H-ALL-235</t>
  </si>
  <si>
    <t>32H-ALL-361</t>
  </si>
  <si>
    <t>330-ALL-332</t>
  </si>
  <si>
    <t>34F-ALL-142</t>
  </si>
  <si>
    <t>34F-ALL-233</t>
  </si>
  <si>
    <t>34F-ALL-312</t>
  </si>
  <si>
    <t>34F-ALL-361</t>
  </si>
  <si>
    <t>350-ALL-353</t>
  </si>
  <si>
    <t>360-ALL-164</t>
  </si>
  <si>
    <t>360-ALL-233</t>
  </si>
  <si>
    <t>380-ALL-181</t>
  </si>
  <si>
    <t>390-ALL-332</t>
  </si>
  <si>
    <t>410-ALL-353</t>
  </si>
  <si>
    <t>41B-ALL-143</t>
  </si>
  <si>
    <t>41B-ALL-183</t>
  </si>
  <si>
    <t>41C-ALL-414</t>
  </si>
  <si>
    <t>41H-ALL-392</t>
  </si>
  <si>
    <t>41J-ALL-183</t>
  </si>
  <si>
    <t>41J-ALL-231</t>
  </si>
  <si>
    <t>41J-ALL-233</t>
  </si>
  <si>
    <t>41J-ALL-234</t>
  </si>
  <si>
    <t>41J-ALL-235</t>
  </si>
  <si>
    <t>41R-ALL-141</t>
  </si>
  <si>
    <t>41R-ALL-143</t>
  </si>
  <si>
    <t>41R-ALL-183</t>
  </si>
  <si>
    <t>41R-ALL-221</t>
  </si>
  <si>
    <t>41R-ALL-231</t>
  </si>
  <si>
    <t>41R-ALL-232</t>
  </si>
  <si>
    <t>41R-ALL-233</t>
  </si>
  <si>
    <t>41R-ALL-234</t>
  </si>
  <si>
    <t>41R-ALL-235</t>
  </si>
  <si>
    <t>41R-ALL-311</t>
  </si>
  <si>
    <t>41R-ALL-411</t>
  </si>
  <si>
    <t>41R-ALL-462</t>
  </si>
  <si>
    <t>420-ALL-124</t>
  </si>
  <si>
    <t>430-ALL-183</t>
  </si>
  <si>
    <t>460-ALL-361</t>
  </si>
  <si>
    <t>500-ALL-353</t>
  </si>
  <si>
    <t>51B-ALL-361</t>
  </si>
  <si>
    <t>530-ALL-163</t>
  </si>
  <si>
    <t>540-ALL-121</t>
  </si>
  <si>
    <t>580-ALL-331</t>
  </si>
  <si>
    <t>590-ALL-167</t>
  </si>
  <si>
    <t>600-ALL-353</t>
  </si>
  <si>
    <t>60B-ALL-423</t>
  </si>
  <si>
    <t>60G-ALL-142</t>
  </si>
  <si>
    <t>60U-ALL-121</t>
  </si>
  <si>
    <t>610-ALL-181</t>
  </si>
  <si>
    <t>610-ALL-523</t>
  </si>
  <si>
    <t>61R-ALL-142</t>
  </si>
  <si>
    <t>61R-ALL-312</t>
  </si>
  <si>
    <t>61T-ALL-122</t>
  </si>
  <si>
    <t>61T-ALL-148</t>
  </si>
  <si>
    <t>61X-ALL-113</t>
  </si>
  <si>
    <t>650-ALL-193</t>
  </si>
  <si>
    <t>65C-ALL-541</t>
  </si>
  <si>
    <t>700-ALL-331</t>
  </si>
  <si>
    <t>710-ALL-181</t>
  </si>
  <si>
    <t>73A-ALL-317</t>
  </si>
  <si>
    <t>740-ALL-152</t>
  </si>
  <si>
    <t>800-ALL-196</t>
  </si>
  <si>
    <t>800-ALL-332</t>
  </si>
  <si>
    <t>80C-ALL-146</t>
  </si>
  <si>
    <t>820-ALL-163</t>
  </si>
  <si>
    <t>820-ALL-331</t>
  </si>
  <si>
    <t>850-ALL-193</t>
  </si>
  <si>
    <t>862-ALL-163</t>
  </si>
  <si>
    <t>862-ALL-165</t>
  </si>
  <si>
    <t>920-ALL-353</t>
  </si>
  <si>
    <t>92M-ALL-142</t>
  </si>
  <si>
    <t>92M-ALL-231</t>
  </si>
  <si>
    <t>92M-ALL-233</t>
  </si>
  <si>
    <t>92M-ALL-234</t>
  </si>
  <si>
    <t>92M-ALL-235</t>
  </si>
  <si>
    <t>92M-ALL-361</t>
  </si>
  <si>
    <t>92V-ALL-142</t>
  </si>
  <si>
    <t>92V-ALL-183</t>
  </si>
  <si>
    <t>92V-ALL-233</t>
  </si>
  <si>
    <t>930-ALL-113</t>
  </si>
  <si>
    <t>930-ALL-184</t>
  </si>
  <si>
    <t>93M-ALL-142</t>
  </si>
  <si>
    <t>93N-ALL-413</t>
  </si>
  <si>
    <t>940-ALL-113</t>
  </si>
  <si>
    <t>940-ALL-172</t>
  </si>
  <si>
    <t>970-ALL-353</t>
  </si>
  <si>
    <t>98B-ALL-317</t>
  </si>
  <si>
    <t>98B-ALL-551</t>
  </si>
  <si>
    <t>A05-ALL-312</t>
  </si>
  <si>
    <t>C37-ALL-239</t>
  </si>
  <si>
    <t>E30-ALL-171</t>
  </si>
  <si>
    <t>ALL-ALL-185</t>
  </si>
  <si>
    <t>ALL-169-233</t>
  </si>
  <si>
    <t>ALL-181-185</t>
  </si>
  <si>
    <t>ALL-184-121</t>
  </si>
  <si>
    <t>ALL-184-343</t>
  </si>
  <si>
    <t>ALL-188-171</t>
  </si>
  <si>
    <t>ALL-188-221</t>
  </si>
  <si>
    <t>ALL-188-392</t>
  </si>
  <si>
    <t>ALL-188-418</t>
  </si>
  <si>
    <t>ALL-189-113</t>
  </si>
  <si>
    <t>ALL-189-131</t>
  </si>
  <si>
    <t>ALL-189-151</t>
  </si>
  <si>
    <t>ALL-189-232</t>
  </si>
  <si>
    <t>ALL-189-413</t>
  </si>
  <si>
    <t>ALL-189-423</t>
  </si>
  <si>
    <t>ALL-194-221</t>
  </si>
  <si>
    <t>ALL-194-311</t>
  </si>
  <si>
    <t>ALL-206-181</t>
  </si>
  <si>
    <t>ALL-206-211</t>
  </si>
  <si>
    <t>ALL-206-221</t>
  </si>
  <si>
    <t>ALL-206-231</t>
  </si>
  <si>
    <t>010-206</t>
  </si>
  <si>
    <t>020-206</t>
  </si>
  <si>
    <t>050-206</t>
  </si>
  <si>
    <t>060-206</t>
  </si>
  <si>
    <t>090-206</t>
  </si>
  <si>
    <t>100-206</t>
  </si>
  <si>
    <t>120-206</t>
  </si>
  <si>
    <t>130-206</t>
  </si>
  <si>
    <t>132-206</t>
  </si>
  <si>
    <t>140-206</t>
  </si>
  <si>
    <t>150-206</t>
  </si>
  <si>
    <t>160-206</t>
  </si>
  <si>
    <t>170-206</t>
  </si>
  <si>
    <t>180-206</t>
  </si>
  <si>
    <t>190-206</t>
  </si>
  <si>
    <t>200-206</t>
  </si>
  <si>
    <t>220-206</t>
  </si>
  <si>
    <t>230-206</t>
  </si>
  <si>
    <t>240-206</t>
  </si>
  <si>
    <t>241-206</t>
  </si>
  <si>
    <t>260-206</t>
  </si>
  <si>
    <t>280-206</t>
  </si>
  <si>
    <t>290-206</t>
  </si>
  <si>
    <t>300-206</t>
  </si>
  <si>
    <t>320-206</t>
  </si>
  <si>
    <t>330-206</t>
  </si>
  <si>
    <t>340-206</t>
  </si>
  <si>
    <t>360-206</t>
  </si>
  <si>
    <t>370-206</t>
  </si>
  <si>
    <t>380-206</t>
  </si>
  <si>
    <t>390-206</t>
  </si>
  <si>
    <t>400-206</t>
  </si>
  <si>
    <t>430-206</t>
  </si>
  <si>
    <t>450-206</t>
  </si>
  <si>
    <t>490-206</t>
  </si>
  <si>
    <t>491-206</t>
  </si>
  <si>
    <t>510-206</t>
  </si>
  <si>
    <t>530-206</t>
  </si>
  <si>
    <t>540-206</t>
  </si>
  <si>
    <t>550-206</t>
  </si>
  <si>
    <t>560-206</t>
  </si>
  <si>
    <t>580-206</t>
  </si>
  <si>
    <t>610-206</t>
  </si>
  <si>
    <t>630-206</t>
  </si>
  <si>
    <t>650-206</t>
  </si>
  <si>
    <t>670-206</t>
  </si>
  <si>
    <t>710-206</t>
  </si>
  <si>
    <t>730-206</t>
  </si>
  <si>
    <t>740-206</t>
  </si>
  <si>
    <t>760-206</t>
  </si>
  <si>
    <t>770-206</t>
  </si>
  <si>
    <t>790-206</t>
  </si>
  <si>
    <t>810-206</t>
  </si>
  <si>
    <t>820-206</t>
  </si>
  <si>
    <t>821-206</t>
  </si>
  <si>
    <t>840-206</t>
  </si>
  <si>
    <t>860-206</t>
  </si>
  <si>
    <t>862-206</t>
  </si>
  <si>
    <t>900-206</t>
  </si>
  <si>
    <t>910-206</t>
  </si>
  <si>
    <t>920-206</t>
  </si>
  <si>
    <t>960-206</t>
  </si>
  <si>
    <t>970-206</t>
  </si>
  <si>
    <t>980-206</t>
  </si>
  <si>
    <t>990-206</t>
  </si>
  <si>
    <t>PRC 206 - ESSER III - Principal Retention Supplements</t>
  </si>
  <si>
    <t>206</t>
  </si>
  <si>
    <t>ESSER III - Principal Retention Supplements</t>
  </si>
  <si>
    <t>ESSER III -Principal Retention Supplements</t>
  </si>
  <si>
    <t>PRC 206 - ESSER III-Principal Retention Supplement</t>
  </si>
  <si>
    <t>PRC 205 - ESSER III-Driver Training</t>
  </si>
  <si>
    <t>020-181-462</t>
  </si>
  <si>
    <t>030-185-411</t>
  </si>
  <si>
    <t>030-186-411</t>
  </si>
  <si>
    <t>030-189-411</t>
  </si>
  <si>
    <t>080-181-345</t>
  </si>
  <si>
    <t>080-184-411</t>
  </si>
  <si>
    <t>100-189-198</t>
  </si>
  <si>
    <t>110-201-361</t>
  </si>
  <si>
    <t>120-171-413</t>
  </si>
  <si>
    <t>130-176-312</t>
  </si>
  <si>
    <t>130-177-541</t>
  </si>
  <si>
    <t>160-184-311</t>
  </si>
  <si>
    <t>180-201-411</t>
  </si>
  <si>
    <t>181-197-311</t>
  </si>
  <si>
    <t>260-171-314</t>
  </si>
  <si>
    <t>260-181-313</t>
  </si>
  <si>
    <t>280-189-411</t>
  </si>
  <si>
    <t>292-184-462</t>
  </si>
  <si>
    <t>310-183-311</t>
  </si>
  <si>
    <t>310-183-332</t>
  </si>
  <si>
    <t>310-188-311</t>
  </si>
  <si>
    <t>320-189-411</t>
  </si>
  <si>
    <t>320-189-418</t>
  </si>
  <si>
    <t>330-201-462</t>
  </si>
  <si>
    <t>390-185-418</t>
  </si>
  <si>
    <t>421-185-311</t>
  </si>
  <si>
    <t>422-171-333</t>
  </si>
  <si>
    <t>422-197-411</t>
  </si>
  <si>
    <t>430-186-418</t>
  </si>
  <si>
    <t>430-186-462</t>
  </si>
  <si>
    <t>450-189-311</t>
  </si>
  <si>
    <t>470-185-411</t>
  </si>
  <si>
    <t>470-186-411</t>
  </si>
  <si>
    <t>490-177-462</t>
  </si>
  <si>
    <t>490-189-411</t>
  </si>
  <si>
    <t>510-185-462</t>
  </si>
  <si>
    <t>520-189-411</t>
  </si>
  <si>
    <t>530-185-411</t>
  </si>
  <si>
    <t>550-188-418</t>
  </si>
  <si>
    <t>580-189-418</t>
  </si>
  <si>
    <t>590-186-411</t>
  </si>
  <si>
    <t>600-184-551</t>
  </si>
  <si>
    <t>630-181-551</t>
  </si>
  <si>
    <t>65Z-171-411</t>
  </si>
  <si>
    <t>660-181-418</t>
  </si>
  <si>
    <t>660-186-411</t>
  </si>
  <si>
    <t>710-171-541</t>
  </si>
  <si>
    <t>740-195-411</t>
  </si>
  <si>
    <t>790-188-311</t>
  </si>
  <si>
    <t>790-189-461</t>
  </si>
  <si>
    <t>820-189-459</t>
  </si>
  <si>
    <t>860-140-311</t>
  </si>
  <si>
    <t>860-140-418</t>
  </si>
  <si>
    <t>860-140-462</t>
  </si>
  <si>
    <t>860-140-471</t>
  </si>
  <si>
    <t>900-181-459</t>
  </si>
  <si>
    <t>980-181-312</t>
  </si>
  <si>
    <t>990-184-411</t>
  </si>
  <si>
    <t>080-ALL-345</t>
  </si>
  <si>
    <t>110-ALL-361</t>
  </si>
  <si>
    <t>120-ALL-413</t>
  </si>
  <si>
    <t>130-ALL-541</t>
  </si>
  <si>
    <t>260-ALL-313</t>
  </si>
  <si>
    <t>422-ALL-333</t>
  </si>
  <si>
    <t>600-ALL-551</t>
  </si>
  <si>
    <t>710-ALL-541</t>
  </si>
  <si>
    <t>820-ALL-459</t>
  </si>
  <si>
    <t>860-ALL-471</t>
  </si>
  <si>
    <t>900-ALL-459</t>
  </si>
  <si>
    <t>ALL-140-471</t>
  </si>
  <si>
    <t>ALL-177-541</t>
  </si>
  <si>
    <t>ALL-197-411</t>
  </si>
  <si>
    <t>140-090</t>
  </si>
  <si>
    <t>140-110</t>
  </si>
  <si>
    <t>140-790</t>
  </si>
  <si>
    <t>206-070</t>
  </si>
  <si>
    <t>206-110</t>
  </si>
  <si>
    <t>206-310</t>
  </si>
  <si>
    <t>206-410</t>
  </si>
  <si>
    <t>206-440</t>
  </si>
  <si>
    <t>206-570</t>
  </si>
  <si>
    <t>206-590</t>
  </si>
  <si>
    <t>206-600</t>
  </si>
  <si>
    <t>206-640</t>
  </si>
  <si>
    <t>206-761</t>
  </si>
  <si>
    <t>206-780</t>
  </si>
  <si>
    <t>206-800</t>
  </si>
  <si>
    <t>206-830</t>
  </si>
  <si>
    <t>090-140</t>
  </si>
  <si>
    <t>110-140</t>
  </si>
  <si>
    <t>111-140</t>
  </si>
  <si>
    <t>150-140</t>
  </si>
  <si>
    <t>240-140</t>
  </si>
  <si>
    <t>540-140</t>
  </si>
  <si>
    <t>790-140</t>
  </si>
  <si>
    <t>070-206</t>
  </si>
  <si>
    <t>110-206</t>
  </si>
  <si>
    <t>310-206</t>
  </si>
  <si>
    <t>410-206</t>
  </si>
  <si>
    <t>440-206</t>
  </si>
  <si>
    <t>570-206</t>
  </si>
  <si>
    <t>590-206</t>
  </si>
  <si>
    <t>600-206</t>
  </si>
  <si>
    <t>640-206</t>
  </si>
  <si>
    <t>761-206</t>
  </si>
  <si>
    <t>780-206</t>
  </si>
  <si>
    <t>800-206</t>
  </si>
  <si>
    <t>830-206</t>
  </si>
  <si>
    <t>020-177-418</t>
  </si>
  <si>
    <t>020-191-311</t>
  </si>
  <si>
    <t>040-185-461</t>
  </si>
  <si>
    <t>070-177-462</t>
  </si>
  <si>
    <t>070-188-411</t>
  </si>
  <si>
    <t>080-189-411</t>
  </si>
  <si>
    <t>090-181-418</t>
  </si>
  <si>
    <t>120-171-522</t>
  </si>
  <si>
    <t>140-185-462</t>
  </si>
  <si>
    <t>140-186-461</t>
  </si>
  <si>
    <t>140-189-459</t>
  </si>
  <si>
    <t>160-189-411</t>
  </si>
  <si>
    <t>180-189-411</t>
  </si>
  <si>
    <t>230-189-462</t>
  </si>
  <si>
    <t>250-195-312</t>
  </si>
  <si>
    <t>260-171-313</t>
  </si>
  <si>
    <t>260-173-311</t>
  </si>
  <si>
    <t>270-189-411</t>
  </si>
  <si>
    <t>280-196-418</t>
  </si>
  <si>
    <t>320-171-414</t>
  </si>
  <si>
    <t>320-189-311</t>
  </si>
  <si>
    <t>320-195-333</t>
  </si>
  <si>
    <t>390-185-311</t>
  </si>
  <si>
    <t>390-188-311</t>
  </si>
  <si>
    <t>410-181-415</t>
  </si>
  <si>
    <t>410-184-333</t>
  </si>
  <si>
    <t>410-204-361</t>
  </si>
  <si>
    <t>420-181-523</t>
  </si>
  <si>
    <t>420-194-411</t>
  </si>
  <si>
    <t>440-181-523</t>
  </si>
  <si>
    <t>460-181-352</t>
  </si>
  <si>
    <t>470-185-462</t>
  </si>
  <si>
    <t>490-181-418</t>
  </si>
  <si>
    <t>510-185-411</t>
  </si>
  <si>
    <t>520-185-311</t>
  </si>
  <si>
    <t>530-186-411</t>
  </si>
  <si>
    <t>530-189-459</t>
  </si>
  <si>
    <t>550-188-462</t>
  </si>
  <si>
    <t>590-193-418</t>
  </si>
  <si>
    <t>600-186-411</t>
  </si>
  <si>
    <t>700-171-312</t>
  </si>
  <si>
    <t>700-181-325</t>
  </si>
  <si>
    <t>700-184-411</t>
  </si>
  <si>
    <t>790-188-462</t>
  </si>
  <si>
    <t>790-189-411</t>
  </si>
  <si>
    <t>820-184-418</t>
  </si>
  <si>
    <t>830-184-312</t>
  </si>
  <si>
    <t>860-173-311</t>
  </si>
  <si>
    <t>860-173-317</t>
  </si>
  <si>
    <t>862-177-461</t>
  </si>
  <si>
    <t>870-173-317</t>
  </si>
  <si>
    <t>920-181-422</t>
  </si>
  <si>
    <t>920-184-311</t>
  </si>
  <si>
    <t>920-204-361</t>
  </si>
  <si>
    <t>930-201-462</t>
  </si>
  <si>
    <t>960-188-411</t>
  </si>
  <si>
    <t>960-188-461</t>
  </si>
  <si>
    <t>970-181-523</t>
  </si>
  <si>
    <t>140-ALL-459</t>
  </si>
  <si>
    <t>320-ALL-333</t>
  </si>
  <si>
    <t>320-ALL-414</t>
  </si>
  <si>
    <t>410-ALL-415</t>
  </si>
  <si>
    <t>460-ALL-352</t>
  </si>
  <si>
    <t>530-ALL-459</t>
  </si>
  <si>
    <t>700-ALL-325</t>
  </si>
  <si>
    <t>860-ALL-317</t>
  </si>
  <si>
    <t>ALL-188-461</t>
  </si>
  <si>
    <t>ALL-188-462</t>
  </si>
  <si>
    <t>ALL-195-333</t>
  </si>
  <si>
    <t>00A-171-229</t>
  </si>
  <si>
    <t>00B-185-121</t>
  </si>
  <si>
    <t>00B-185-211</t>
  </si>
  <si>
    <t>00B-185-231</t>
  </si>
  <si>
    <t>010-177-192</t>
  </si>
  <si>
    <t>010-177-211</t>
  </si>
  <si>
    <t>010-177-221</t>
  </si>
  <si>
    <t>010-181-171</t>
  </si>
  <si>
    <t>010-184-198</t>
  </si>
  <si>
    <t>010-184-211</t>
  </si>
  <si>
    <t>010-184-221</t>
  </si>
  <si>
    <t>010-185-326</t>
  </si>
  <si>
    <t>020-171-394</t>
  </si>
  <si>
    <t>020-174-394</t>
  </si>
  <si>
    <t>020-176-394</t>
  </si>
  <si>
    <t>020-177-394</t>
  </si>
  <si>
    <t>020-181-394</t>
  </si>
  <si>
    <t>020-183-394</t>
  </si>
  <si>
    <t>020-184-394</t>
  </si>
  <si>
    <t>040-195-221</t>
  </si>
  <si>
    <t>040-195-231</t>
  </si>
  <si>
    <t>040-204-312</t>
  </si>
  <si>
    <t>040-204-332</t>
  </si>
  <si>
    <t>050-185-121</t>
  </si>
  <si>
    <t>050-185-231</t>
  </si>
  <si>
    <t>060-178-392</t>
  </si>
  <si>
    <t>060-189-143</t>
  </si>
  <si>
    <t>070-177-333</t>
  </si>
  <si>
    <t>070-181-232</t>
  </si>
  <si>
    <t>09A-189-131</t>
  </si>
  <si>
    <t>09A-189-211</t>
  </si>
  <si>
    <t>09B-173-317</t>
  </si>
  <si>
    <t>100-176-472</t>
  </si>
  <si>
    <t>100-177-472</t>
  </si>
  <si>
    <t>100-181-472</t>
  </si>
  <si>
    <t>100-184-472</t>
  </si>
  <si>
    <t>100-189-211</t>
  </si>
  <si>
    <t>100-189-221</t>
  </si>
  <si>
    <t>110-186-221</t>
  </si>
  <si>
    <t>110-186-231</t>
  </si>
  <si>
    <t>110-189-198</t>
  </si>
  <si>
    <t>110-189-221</t>
  </si>
  <si>
    <t>110-206-181</t>
  </si>
  <si>
    <t>110-206-211</t>
  </si>
  <si>
    <t>110-206-221</t>
  </si>
  <si>
    <t>120-181-312</t>
  </si>
  <si>
    <t>12A-186-142</t>
  </si>
  <si>
    <t>12A-186-211</t>
  </si>
  <si>
    <t>12A-189-198</t>
  </si>
  <si>
    <t>12A-189-211</t>
  </si>
  <si>
    <t>130-185-153</t>
  </si>
  <si>
    <t>132-181-135</t>
  </si>
  <si>
    <t>132-181-542</t>
  </si>
  <si>
    <t>132-183-311</t>
  </si>
  <si>
    <t>140-181-121</t>
  </si>
  <si>
    <t>140-181-231</t>
  </si>
  <si>
    <t>140-181-462</t>
  </si>
  <si>
    <t>150-178-418</t>
  </si>
  <si>
    <t>150-181-171</t>
  </si>
  <si>
    <t>160-184-331</t>
  </si>
  <si>
    <t>170-204-392</t>
  </si>
  <si>
    <t>180-171-472</t>
  </si>
  <si>
    <t>180-176-472</t>
  </si>
  <si>
    <t>180-177-472</t>
  </si>
  <si>
    <t>180-178-392</t>
  </si>
  <si>
    <t>180-181-472</t>
  </si>
  <si>
    <t>180-197-472</t>
  </si>
  <si>
    <t>182-171-116</t>
  </si>
  <si>
    <t>182-181-162</t>
  </si>
  <si>
    <t>200-181-163</t>
  </si>
  <si>
    <t>210-186-121</t>
  </si>
  <si>
    <t>210-186-211</t>
  </si>
  <si>
    <t>210-186-221</t>
  </si>
  <si>
    <t>210-186-231</t>
  </si>
  <si>
    <t>220-181-312</t>
  </si>
  <si>
    <t>220-189-192</t>
  </si>
  <si>
    <t>230-181-351</t>
  </si>
  <si>
    <t>240-171-351</t>
  </si>
  <si>
    <t>240-181-196</t>
  </si>
  <si>
    <t>241-181-141</t>
  </si>
  <si>
    <t>24B-171-418</t>
  </si>
  <si>
    <t>24B-181-317</t>
  </si>
  <si>
    <t>24N-181-183</t>
  </si>
  <si>
    <t>250-186-121</t>
  </si>
  <si>
    <t>250-186-162</t>
  </si>
  <si>
    <t>250-186-211</t>
  </si>
  <si>
    <t>250-186-221</t>
  </si>
  <si>
    <t>250-186-231</t>
  </si>
  <si>
    <t>250-198-353</t>
  </si>
  <si>
    <t>260-185-167</t>
  </si>
  <si>
    <t>260-185-184</t>
  </si>
  <si>
    <t>260-185-192</t>
  </si>
  <si>
    <t>260-204-312</t>
  </si>
  <si>
    <t>260-206-231</t>
  </si>
  <si>
    <t>290-189-171</t>
  </si>
  <si>
    <t>290-189-172</t>
  </si>
  <si>
    <t>290-189-211</t>
  </si>
  <si>
    <t>290-189-221</t>
  </si>
  <si>
    <t>290-189-459</t>
  </si>
  <si>
    <t>291-171-331</t>
  </si>
  <si>
    <t>291-171-333</t>
  </si>
  <si>
    <t>291-174-392</t>
  </si>
  <si>
    <t>291-176-392</t>
  </si>
  <si>
    <t>291-181-163</t>
  </si>
  <si>
    <t>291-185-392</t>
  </si>
  <si>
    <t>291-186-392</t>
  </si>
  <si>
    <t>291-189-392</t>
  </si>
  <si>
    <t>300-181-198</t>
  </si>
  <si>
    <t>300-185-121</t>
  </si>
  <si>
    <t>300-185-181</t>
  </si>
  <si>
    <t>310-178-392</t>
  </si>
  <si>
    <t>310-181-187</t>
  </si>
  <si>
    <t>310-184-392</t>
  </si>
  <si>
    <t>310-185-312</t>
  </si>
  <si>
    <t>310-186-332</t>
  </si>
  <si>
    <t>310-186-459</t>
  </si>
  <si>
    <t>310-189-392</t>
  </si>
  <si>
    <t>310-206-181</t>
  </si>
  <si>
    <t>310-206-211</t>
  </si>
  <si>
    <t>310-206-221</t>
  </si>
  <si>
    <t>320-171-113</t>
  </si>
  <si>
    <t>320-181-153</t>
  </si>
  <si>
    <t>320-181-198</t>
  </si>
  <si>
    <t>32C-181-551</t>
  </si>
  <si>
    <t>32N-173-311</t>
  </si>
  <si>
    <t>330-204-180</t>
  </si>
  <si>
    <t>330-204-211</t>
  </si>
  <si>
    <t>340-171-143</t>
  </si>
  <si>
    <t>340-171-198</t>
  </si>
  <si>
    <t>340-184-131</t>
  </si>
  <si>
    <t>340-184-181</t>
  </si>
  <si>
    <t>340-184-211</t>
  </si>
  <si>
    <t>340-184-221</t>
  </si>
  <si>
    <t>340-184-231</t>
  </si>
  <si>
    <t>340-195-121</t>
  </si>
  <si>
    <t>340-195-142</t>
  </si>
  <si>
    <t>34D-181-233</t>
  </si>
  <si>
    <t>34D-189-141</t>
  </si>
  <si>
    <t>34D-189-211</t>
  </si>
  <si>
    <t>34D-189-233</t>
  </si>
  <si>
    <t>34F-169-211</t>
  </si>
  <si>
    <t>34Z-181-233</t>
  </si>
  <si>
    <t>34Z-185-233</t>
  </si>
  <si>
    <t>350-185-418</t>
  </si>
  <si>
    <t>360-181-171</t>
  </si>
  <si>
    <t>360-181-199</t>
  </si>
  <si>
    <t>360-204-180</t>
  </si>
  <si>
    <t>360-204-193</t>
  </si>
  <si>
    <t>360-204-211</t>
  </si>
  <si>
    <t>360-204-221</t>
  </si>
  <si>
    <t>360-206-231</t>
  </si>
  <si>
    <t>370-189-198</t>
  </si>
  <si>
    <t>370-189-211</t>
  </si>
  <si>
    <t>370-189-221</t>
  </si>
  <si>
    <t>390-195-146</t>
  </si>
  <si>
    <t>390-195-211</t>
  </si>
  <si>
    <t>390-198-353</t>
  </si>
  <si>
    <t>400-181-184</t>
  </si>
  <si>
    <t>400-185-145</t>
  </si>
  <si>
    <t>410-181-332</t>
  </si>
  <si>
    <t>410-184-231</t>
  </si>
  <si>
    <t>410-206-181</t>
  </si>
  <si>
    <t>410-206-211</t>
  </si>
  <si>
    <t>410-206-221</t>
  </si>
  <si>
    <t>41F-171-361</t>
  </si>
  <si>
    <t>41H-189-198</t>
  </si>
  <si>
    <t>41H-189-211</t>
  </si>
  <si>
    <t>41Q-172-326</t>
  </si>
  <si>
    <t>421-185-142</t>
  </si>
  <si>
    <t>422-181-131</t>
  </si>
  <si>
    <t>422-181-333</t>
  </si>
  <si>
    <t>430-177-392</t>
  </si>
  <si>
    <t>430-178-392</t>
  </si>
  <si>
    <t>430-186-392</t>
  </si>
  <si>
    <t>430-204-392</t>
  </si>
  <si>
    <t>440-173-311</t>
  </si>
  <si>
    <t>440-185-184</t>
  </si>
  <si>
    <t>440-206-181</t>
  </si>
  <si>
    <t>440-206-211</t>
  </si>
  <si>
    <t>440-206-221</t>
  </si>
  <si>
    <t>450-171-472</t>
  </si>
  <si>
    <t>450-176-472</t>
  </si>
  <si>
    <t>450-177-472</t>
  </si>
  <si>
    <t>450-181-188</t>
  </si>
  <si>
    <t>450-185-472</t>
  </si>
  <si>
    <t>450-186-472</t>
  </si>
  <si>
    <t>450-189-392</t>
  </si>
  <si>
    <t>450-201-392</t>
  </si>
  <si>
    <t>470-185-121</t>
  </si>
  <si>
    <t>470-185-141</t>
  </si>
  <si>
    <t>470-185-181</t>
  </si>
  <si>
    <t>470-185-211</t>
  </si>
  <si>
    <t>470-185-221</t>
  </si>
  <si>
    <t>470-185-231</t>
  </si>
  <si>
    <t>470-189-392</t>
  </si>
  <si>
    <t>470-201-392</t>
  </si>
  <si>
    <t>480-171-472</t>
  </si>
  <si>
    <t>480-181-199</t>
  </si>
  <si>
    <t>480-181-472</t>
  </si>
  <si>
    <t>490-189-198</t>
  </si>
  <si>
    <t>490-189-211</t>
  </si>
  <si>
    <t>490-189-221</t>
  </si>
  <si>
    <t>491-170-472</t>
  </si>
  <si>
    <t>491-176-472</t>
  </si>
  <si>
    <t>491-177-472</t>
  </si>
  <si>
    <t>491-178-472</t>
  </si>
  <si>
    <t>491-185-472</t>
  </si>
  <si>
    <t>49B-173-311</t>
  </si>
  <si>
    <t>49F-181-198</t>
  </si>
  <si>
    <t>500-176-394</t>
  </si>
  <si>
    <t>500-183-394</t>
  </si>
  <si>
    <t>500-184-394</t>
  </si>
  <si>
    <t>500-204-392</t>
  </si>
  <si>
    <t>510-167-472</t>
  </si>
  <si>
    <t>510-171-472</t>
  </si>
  <si>
    <t>510-177-472</t>
  </si>
  <si>
    <t>510-181-472</t>
  </si>
  <si>
    <t>510-186-472</t>
  </si>
  <si>
    <t>510-198-353</t>
  </si>
  <si>
    <t>520-185-180</t>
  </si>
  <si>
    <t>520-185-192</t>
  </si>
  <si>
    <t>530-189-198</t>
  </si>
  <si>
    <t>530-189-211</t>
  </si>
  <si>
    <t>530-189-221</t>
  </si>
  <si>
    <t>540-173-311</t>
  </si>
  <si>
    <t>540-205-311</t>
  </si>
  <si>
    <t>550-171-135</t>
  </si>
  <si>
    <t>550-181-191</t>
  </si>
  <si>
    <t>580-184-392</t>
  </si>
  <si>
    <t>580-195-392</t>
  </si>
  <si>
    <t>590-183-146</t>
  </si>
  <si>
    <t>590-183-211</t>
  </si>
  <si>
    <t>590-183-221</t>
  </si>
  <si>
    <t>590-189-459</t>
  </si>
  <si>
    <t>590-206-181</t>
  </si>
  <si>
    <t>590-206-211</t>
  </si>
  <si>
    <t>590-206-221</t>
  </si>
  <si>
    <t>600-184-146</t>
  </si>
  <si>
    <t>600-184-211</t>
  </si>
  <si>
    <t>600-184-221</t>
  </si>
  <si>
    <t>600-184-232</t>
  </si>
  <si>
    <t>600-185-132</t>
  </si>
  <si>
    <t>600-185-133</t>
  </si>
  <si>
    <t>60B-189-126</t>
  </si>
  <si>
    <t>60B-189-135</t>
  </si>
  <si>
    <t>60B-189-211</t>
  </si>
  <si>
    <t>60N-181-311</t>
  </si>
  <si>
    <t>60N-185-311</t>
  </si>
  <si>
    <t>60Q-188-418</t>
  </si>
  <si>
    <t>60Q-189-542</t>
  </si>
  <si>
    <t>60Z-183-331</t>
  </si>
  <si>
    <t>610-185-131</t>
  </si>
  <si>
    <t>610-185-211</t>
  </si>
  <si>
    <t>610-185-221</t>
  </si>
  <si>
    <t>610-185-231</t>
  </si>
  <si>
    <t>610-185-392</t>
  </si>
  <si>
    <t>610-186-392</t>
  </si>
  <si>
    <t>61K-171-131</t>
  </si>
  <si>
    <t>61K-171-418</t>
  </si>
  <si>
    <t>61K-173-317</t>
  </si>
  <si>
    <t>61K-181-198</t>
  </si>
  <si>
    <t>61L-181-411</t>
  </si>
  <si>
    <t>61S-192-311</t>
  </si>
  <si>
    <t>61V-181-311</t>
  </si>
  <si>
    <t>61V-185-311</t>
  </si>
  <si>
    <t>61W-177-411</t>
  </si>
  <si>
    <t>61Y-171-311</t>
  </si>
  <si>
    <t>61Y-171-312</t>
  </si>
  <si>
    <t>620-178-418</t>
  </si>
  <si>
    <t>620-198-353</t>
  </si>
  <si>
    <t>630-171-532</t>
  </si>
  <si>
    <t>630-181-196</t>
  </si>
  <si>
    <t>630-186-121</t>
  </si>
  <si>
    <t>630-186-221</t>
  </si>
  <si>
    <t>630-186-231</t>
  </si>
  <si>
    <t>650-181-165</t>
  </si>
  <si>
    <t>650-195-392</t>
  </si>
  <si>
    <t>650-198-392</t>
  </si>
  <si>
    <t>650-204-180</t>
  </si>
  <si>
    <t>650-204-361</t>
  </si>
  <si>
    <t>65C-181-183</t>
  </si>
  <si>
    <t>65F-172-311</t>
  </si>
  <si>
    <t>65F-185-311</t>
  </si>
  <si>
    <t>65F-192-311</t>
  </si>
  <si>
    <t>660-171-459</t>
  </si>
  <si>
    <t>660-186-312</t>
  </si>
  <si>
    <t>660-195-394</t>
  </si>
  <si>
    <t>660-201-394</t>
  </si>
  <si>
    <t>670-189-198</t>
  </si>
  <si>
    <t>670-189-211</t>
  </si>
  <si>
    <t>670-189-221</t>
  </si>
  <si>
    <t>690-189-172</t>
  </si>
  <si>
    <t>690-189-198</t>
  </si>
  <si>
    <t>690-189-211</t>
  </si>
  <si>
    <t>690-189-221</t>
  </si>
  <si>
    <t>710-201-163</t>
  </si>
  <si>
    <t>720-181-392</t>
  </si>
  <si>
    <t>730-171-199</t>
  </si>
  <si>
    <t>730-171-311</t>
  </si>
  <si>
    <t>730-185-142</t>
  </si>
  <si>
    <t>730-185-199</t>
  </si>
  <si>
    <t>73A-171-143</t>
  </si>
  <si>
    <t>740-171-152</t>
  </si>
  <si>
    <t>74Z-171-177</t>
  </si>
  <si>
    <t>750-176-126</t>
  </si>
  <si>
    <t>760-171-472</t>
  </si>
  <si>
    <t>760-176-472</t>
  </si>
  <si>
    <t>760-177-472</t>
  </si>
  <si>
    <t>760-181-472</t>
  </si>
  <si>
    <t>760-185-472</t>
  </si>
  <si>
    <t>760-186-472</t>
  </si>
  <si>
    <t>761-206-181</t>
  </si>
  <si>
    <t>761-206-211</t>
  </si>
  <si>
    <t>761-206-221</t>
  </si>
  <si>
    <t>770-189-171</t>
  </si>
  <si>
    <t>770-189-192</t>
  </si>
  <si>
    <t>770-189-211</t>
  </si>
  <si>
    <t>770-189-221</t>
  </si>
  <si>
    <t>770-189-392</t>
  </si>
  <si>
    <t>780-189-411</t>
  </si>
  <si>
    <t>78A-181-143</t>
  </si>
  <si>
    <t>790-140-311</t>
  </si>
  <si>
    <t>790-140-418</t>
  </si>
  <si>
    <t>790-140-462</t>
  </si>
  <si>
    <t>790-185-231</t>
  </si>
  <si>
    <t>790-185-392</t>
  </si>
  <si>
    <t>790-189-198</t>
  </si>
  <si>
    <t>790-189-392</t>
  </si>
  <si>
    <t>79A-185-121</t>
  </si>
  <si>
    <t>79A-185-211</t>
  </si>
  <si>
    <t>79Z-171-418</t>
  </si>
  <si>
    <t>79Z-181-131</t>
  </si>
  <si>
    <t>79Z-181-229</t>
  </si>
  <si>
    <t>800-185-392</t>
  </si>
  <si>
    <t>81A-186-132</t>
  </si>
  <si>
    <t>820-171-532</t>
  </si>
  <si>
    <t>820-184-331</t>
  </si>
  <si>
    <t>820-186-121</t>
  </si>
  <si>
    <t>820-186-211</t>
  </si>
  <si>
    <t>820-186-221</t>
  </si>
  <si>
    <t>820-186-231</t>
  </si>
  <si>
    <t>820-189-331</t>
  </si>
  <si>
    <t>820-191-311</t>
  </si>
  <si>
    <t>821-181-198</t>
  </si>
  <si>
    <t>821-188-392</t>
  </si>
  <si>
    <t>821-189-392</t>
  </si>
  <si>
    <t>830-170-198</t>
  </si>
  <si>
    <t>830-185-181</t>
  </si>
  <si>
    <t>830-194-411</t>
  </si>
  <si>
    <t>840-176-192</t>
  </si>
  <si>
    <t>840-181-142</t>
  </si>
  <si>
    <t>840-184-331</t>
  </si>
  <si>
    <t>840-185-231</t>
  </si>
  <si>
    <t>850-189-171</t>
  </si>
  <si>
    <t>850-189-198</t>
  </si>
  <si>
    <t>850-189-211</t>
  </si>
  <si>
    <t>850-189-221</t>
  </si>
  <si>
    <t>860-201-331</t>
  </si>
  <si>
    <t>861-171-462</t>
  </si>
  <si>
    <t>861-181-462</t>
  </si>
  <si>
    <t>861-185-142</t>
  </si>
  <si>
    <t>861-185-211</t>
  </si>
  <si>
    <t>861-185-221</t>
  </si>
  <si>
    <t>861-185-231</t>
  </si>
  <si>
    <t>862-171-147</t>
  </si>
  <si>
    <t>890-181-173</t>
  </si>
  <si>
    <t>900-181-117</t>
  </si>
  <si>
    <t>900-181-166</t>
  </si>
  <si>
    <t>90A-189-113</t>
  </si>
  <si>
    <t>90C-171-411</t>
  </si>
  <si>
    <t>90C-171-462</t>
  </si>
  <si>
    <t>90F-185-121</t>
  </si>
  <si>
    <t>90F-185-141</t>
  </si>
  <si>
    <t>90F-185-211</t>
  </si>
  <si>
    <t>90F-185-229</t>
  </si>
  <si>
    <t>910-193-418</t>
  </si>
  <si>
    <t>920-201-314</t>
  </si>
  <si>
    <t>930-171-422</t>
  </si>
  <si>
    <t>930-181-124</t>
  </si>
  <si>
    <t>93J-181-131</t>
  </si>
  <si>
    <t>93T-181-135</t>
  </si>
  <si>
    <t>94A-181-233</t>
  </si>
  <si>
    <t>960-186-132</t>
  </si>
  <si>
    <t>960-186-211</t>
  </si>
  <si>
    <t>960-186-221</t>
  </si>
  <si>
    <t>960-186-231</t>
  </si>
  <si>
    <t>96C-171-411</t>
  </si>
  <si>
    <t>96C-189-411</t>
  </si>
  <si>
    <t>970-173-311</t>
  </si>
  <si>
    <t>970-205-148</t>
  </si>
  <si>
    <t>970-205-211</t>
  </si>
  <si>
    <t>980-177-192</t>
  </si>
  <si>
    <t>980-181-163</t>
  </si>
  <si>
    <t>980-181-166</t>
  </si>
  <si>
    <t>980-181-167</t>
  </si>
  <si>
    <t>980-189-198</t>
  </si>
  <si>
    <t>980-189-199</t>
  </si>
  <si>
    <t>980-189-211</t>
  </si>
  <si>
    <t>980-189-221</t>
  </si>
  <si>
    <t>990-178-392</t>
  </si>
  <si>
    <t>990-189-392</t>
  </si>
  <si>
    <t>C62-175-146</t>
  </si>
  <si>
    <t>C68-175-115</t>
  </si>
  <si>
    <t>C68-175-135</t>
  </si>
  <si>
    <t>C68-175-221</t>
  </si>
  <si>
    <t>E28-175-135</t>
  </si>
  <si>
    <t>E28-175-392</t>
  </si>
  <si>
    <t>E30-175-135</t>
  </si>
  <si>
    <t>E30-175-331</t>
  </si>
  <si>
    <t>010-ALL-326</t>
  </si>
  <si>
    <t>040-ALL-332</t>
  </si>
  <si>
    <t>070-ALL-333</t>
  </si>
  <si>
    <t>09B-ALL-317</t>
  </si>
  <si>
    <t>120-ALL-312</t>
  </si>
  <si>
    <t>12A-ALL-198</t>
  </si>
  <si>
    <t>130-ALL-153</t>
  </si>
  <si>
    <t>132-ALL-542</t>
  </si>
  <si>
    <t>182-ALL-116</t>
  </si>
  <si>
    <t>182-ALL-162</t>
  </si>
  <si>
    <t>200-ALL-163</t>
  </si>
  <si>
    <t>220-ALL-312</t>
  </si>
  <si>
    <t>240-ALL-351</t>
  </si>
  <si>
    <t>24N-ALL-183</t>
  </si>
  <si>
    <t>250-ALL-353</t>
  </si>
  <si>
    <t>290-ALL-172</t>
  </si>
  <si>
    <t>290-ALL-459</t>
  </si>
  <si>
    <t>291-ALL-163</t>
  </si>
  <si>
    <t>310-ALL-187</t>
  </si>
  <si>
    <t>310-ALL-459</t>
  </si>
  <si>
    <t>320-ALL-113</t>
  </si>
  <si>
    <t>320-ALL-153</t>
  </si>
  <si>
    <t>34D-ALL-141</t>
  </si>
  <si>
    <t>34Z-ALL-233</t>
  </si>
  <si>
    <t>360-ALL-193</t>
  </si>
  <si>
    <t>390-ALL-353</t>
  </si>
  <si>
    <t>400-ALL-184</t>
  </si>
  <si>
    <t>41F-ALL-361</t>
  </si>
  <si>
    <t>41H-ALL-198</t>
  </si>
  <si>
    <t>41Q-ALL-326</t>
  </si>
  <si>
    <t>421-ALL-142</t>
  </si>
  <si>
    <t>470-ALL-141</t>
  </si>
  <si>
    <t>480-ALL-199</t>
  </si>
  <si>
    <t>480-ALL-472</t>
  </si>
  <si>
    <t>510-ALL-353</t>
  </si>
  <si>
    <t>550-ALL-191</t>
  </si>
  <si>
    <t>60B-ALL-126</t>
  </si>
  <si>
    <t>60Q-ALL-542</t>
  </si>
  <si>
    <t>60Z-ALL-331</t>
  </si>
  <si>
    <t>61K-ALL-131</t>
  </si>
  <si>
    <t>61Y-ALL-312</t>
  </si>
  <si>
    <t>620-ALL-353</t>
  </si>
  <si>
    <t>630-ALL-196</t>
  </si>
  <si>
    <t>650-ALL-165</t>
  </si>
  <si>
    <t>650-ALL-361</t>
  </si>
  <si>
    <t>65C-ALL-183</t>
  </si>
  <si>
    <t>690-ALL-172</t>
  </si>
  <si>
    <t>730-ALL-142</t>
  </si>
  <si>
    <t>73A-ALL-143</t>
  </si>
  <si>
    <t>74Z-ALL-177</t>
  </si>
  <si>
    <t>79A-ALL-121</t>
  </si>
  <si>
    <t>81A-ALL-132</t>
  </si>
  <si>
    <t>840-ALL-142</t>
  </si>
  <si>
    <t>862-ALL-147</t>
  </si>
  <si>
    <t>900-ALL-117</t>
  </si>
  <si>
    <t>900-ALL-166</t>
  </si>
  <si>
    <t>90A-ALL-113</t>
  </si>
  <si>
    <t>90F-ALL-141</t>
  </si>
  <si>
    <t>930-ALL-124</t>
  </si>
  <si>
    <t>930-ALL-422</t>
  </si>
  <si>
    <t>93T-ALL-135</t>
  </si>
  <si>
    <t>960-ALL-132</t>
  </si>
  <si>
    <t>970-ALL-148</t>
  </si>
  <si>
    <t>980-ALL-166</t>
  </si>
  <si>
    <t>980-ALL-167</t>
  </si>
  <si>
    <t>E28-ALL-135</t>
  </si>
  <si>
    <t>E28-ALL-392</t>
  </si>
  <si>
    <t>E30-ALL-135</t>
  </si>
  <si>
    <t>E30-ALL-331</t>
  </si>
  <si>
    <t>ALL-185-153</t>
  </si>
  <si>
    <t>ALL-189-141</t>
  </si>
  <si>
    <t>ALL-189-172</t>
  </si>
  <si>
    <t>ALL-189-542</t>
  </si>
  <si>
    <t>ALL-197-472</t>
  </si>
  <si>
    <t>ALL-201-314</t>
  </si>
  <si>
    <t>ALL-201-331</t>
  </si>
  <si>
    <r>
      <rPr>
        <sz val="8"/>
        <color rgb="FFFF0000"/>
        <rFont val="Arial"/>
        <family val="2"/>
      </rPr>
      <t>(Source: MFR Data - LEA&amp;CS)</t>
    </r>
    <r>
      <rPr>
        <sz val="8"/>
        <rFont val="Arial"/>
        <family val="2"/>
      </rPr>
      <t xml:space="preserve">
"32a-qryEncumbrances-Covid-PRCPSU" &amp; "32b-qryEncumbrances-Covid-PRCALL"                                                                       
NOTE: ALL DATA INCLUDES ONLY Covid PRCs</t>
    </r>
  </si>
  <si>
    <t>(Source - Allotments Section)</t>
  </si>
  <si>
    <t xml:space="preserve">(Source - Allotments Section) </t>
  </si>
  <si>
    <t xml:space="preserve"> "17a_qryPRCPSU_Allotments" &amp; "17b_qryPRCALL_Allotments"</t>
  </si>
  <si>
    <t xml:space="preserve"> "18a_qryPSUPRC_Allotments" &amp; "18b_qryPSUALL_Allotments"</t>
  </si>
  <si>
    <t>00A-184-411</t>
  </si>
  <si>
    <t>00A-189-411</t>
  </si>
  <si>
    <t>00B-171-229</t>
  </si>
  <si>
    <t>00B-181-229</t>
  </si>
  <si>
    <t>00B-185-229</t>
  </si>
  <si>
    <t>010-181-331</t>
  </si>
  <si>
    <t>010-185-121</t>
  </si>
  <si>
    <t>010-185-142</t>
  </si>
  <si>
    <t>010-185-211</t>
  </si>
  <si>
    <t>010-185-221</t>
  </si>
  <si>
    <t>010-185-231</t>
  </si>
  <si>
    <t>020-189-171</t>
  </si>
  <si>
    <t>020-189-221</t>
  </si>
  <si>
    <t>030-181-162</t>
  </si>
  <si>
    <t>040-184-146</t>
  </si>
  <si>
    <t>040-184-211</t>
  </si>
  <si>
    <t>040-186-121</t>
  </si>
  <si>
    <t>040-186-211</t>
  </si>
  <si>
    <t>040-186-221</t>
  </si>
  <si>
    <t>040-186-231</t>
  </si>
  <si>
    <t>040-204-392</t>
  </si>
  <si>
    <t>050-171-312</t>
  </si>
  <si>
    <t>050-171-472</t>
  </si>
  <si>
    <t>050-177-472</t>
  </si>
  <si>
    <t>050-181-472</t>
  </si>
  <si>
    <t>050-185-472</t>
  </si>
  <si>
    <t>070-189-171</t>
  </si>
  <si>
    <t>070-189-172</t>
  </si>
  <si>
    <t>070-189-198</t>
  </si>
  <si>
    <t>070-189-211</t>
  </si>
  <si>
    <t>070-189-221</t>
  </si>
  <si>
    <t>070-206-181</t>
  </si>
  <si>
    <t>070-206-211</t>
  </si>
  <si>
    <t>070-206-221</t>
  </si>
  <si>
    <t>080-185-311</t>
  </si>
  <si>
    <t>080-189-198</t>
  </si>
  <si>
    <t>080-189-211</t>
  </si>
  <si>
    <t>080-189-221</t>
  </si>
  <si>
    <t>080-189-311</t>
  </si>
  <si>
    <t>090-181-199</t>
  </si>
  <si>
    <t>090-181-461</t>
  </si>
  <si>
    <t>09A-183-411</t>
  </si>
  <si>
    <t>09B-185-121</t>
  </si>
  <si>
    <t>100-189-411</t>
  </si>
  <si>
    <t>10A-185-121</t>
  </si>
  <si>
    <t>10A-185-211</t>
  </si>
  <si>
    <t>10B-173-311</t>
  </si>
  <si>
    <t>110-174-392</t>
  </si>
  <si>
    <t>110-176-232</t>
  </si>
  <si>
    <t>110-176-392</t>
  </si>
  <si>
    <t>110-177-232</t>
  </si>
  <si>
    <t>110-177-392</t>
  </si>
  <si>
    <t>110-181-392</t>
  </si>
  <si>
    <t>110-183-392</t>
  </si>
  <si>
    <t>110-184-392</t>
  </si>
  <si>
    <t>110-186-232</t>
  </si>
  <si>
    <t>110-189-232</t>
  </si>
  <si>
    <t>110-189-392</t>
  </si>
  <si>
    <t>110-195-232</t>
  </si>
  <si>
    <t>110-195-392</t>
  </si>
  <si>
    <t>110-201-232</t>
  </si>
  <si>
    <t>110-201-392</t>
  </si>
  <si>
    <t>11C-181-133</t>
  </si>
  <si>
    <t>11C-181-221</t>
  </si>
  <si>
    <t>11C-181-231</t>
  </si>
  <si>
    <t>11C-182-121</t>
  </si>
  <si>
    <t>11K-185-121</t>
  </si>
  <si>
    <t>11K-185-211</t>
  </si>
  <si>
    <t>11K-186-129_2</t>
  </si>
  <si>
    <t>11K-186-211</t>
  </si>
  <si>
    <t>130-176-331</t>
  </si>
  <si>
    <t>130-184-411</t>
  </si>
  <si>
    <t>130-185-411</t>
  </si>
  <si>
    <t>130-189-198</t>
  </si>
  <si>
    <t>130-189-211</t>
  </si>
  <si>
    <t>130-189-221</t>
  </si>
  <si>
    <t>130-189-312</t>
  </si>
  <si>
    <t>130-189-332</t>
  </si>
  <si>
    <t>130-189-411</t>
  </si>
  <si>
    <t>132-181-183</t>
  </si>
  <si>
    <t>13A-185-121</t>
  </si>
  <si>
    <t>13A-185-211</t>
  </si>
  <si>
    <t>13A-185-221</t>
  </si>
  <si>
    <t>13A-185-231</t>
  </si>
  <si>
    <t>13A-185-233</t>
  </si>
  <si>
    <t>13B-176-411</t>
  </si>
  <si>
    <t>13B-177-198</t>
  </si>
  <si>
    <t>13D-171-198</t>
  </si>
  <si>
    <t>13D-176-121</t>
  </si>
  <si>
    <t>13D-176-211</t>
  </si>
  <si>
    <t>13D-176-411</t>
  </si>
  <si>
    <t>140-171-184</t>
  </si>
  <si>
    <t>140-185-163</t>
  </si>
  <si>
    <t>140-189-198</t>
  </si>
  <si>
    <t>140-189-211</t>
  </si>
  <si>
    <t>140-189-221</t>
  </si>
  <si>
    <t>140-190-163</t>
  </si>
  <si>
    <t>150-167-472</t>
  </si>
  <si>
    <t>150-170-472</t>
  </si>
  <si>
    <t>150-171-472</t>
  </si>
  <si>
    <t>150-176-472</t>
  </si>
  <si>
    <t>150-177-311</t>
  </si>
  <si>
    <t>150-177-472</t>
  </si>
  <si>
    <t>150-185-121</t>
  </si>
  <si>
    <t>150-185-211</t>
  </si>
  <si>
    <t>150-185-221</t>
  </si>
  <si>
    <t>150-185-231</t>
  </si>
  <si>
    <t>150-185-472</t>
  </si>
  <si>
    <t>160-183-151</t>
  </si>
  <si>
    <t>160-183-211</t>
  </si>
  <si>
    <t>160-183-221</t>
  </si>
  <si>
    <t>160-183-231</t>
  </si>
  <si>
    <t>160-204-312</t>
  </si>
  <si>
    <t>16B-181-192</t>
  </si>
  <si>
    <t>170-176-411</t>
  </si>
  <si>
    <t>170-177-411</t>
  </si>
  <si>
    <t>170-185-142</t>
  </si>
  <si>
    <t>170-185-147</t>
  </si>
  <si>
    <t>170-185-162</t>
  </si>
  <si>
    <t>170-185-211</t>
  </si>
  <si>
    <t>170-185-221</t>
  </si>
  <si>
    <t>170-185-231</t>
  </si>
  <si>
    <t>170-185-311</t>
  </si>
  <si>
    <t>170-185-318</t>
  </si>
  <si>
    <t>170-185-411</t>
  </si>
  <si>
    <t>170-186-131</t>
  </si>
  <si>
    <t>170-186-211</t>
  </si>
  <si>
    <t>170-186-221</t>
  </si>
  <si>
    <t>170-186-231</t>
  </si>
  <si>
    <t>170-186-392</t>
  </si>
  <si>
    <t>180-183-392</t>
  </si>
  <si>
    <t>180-189-392</t>
  </si>
  <si>
    <t>180-201-392</t>
  </si>
  <si>
    <t>180-204-392</t>
  </si>
  <si>
    <t>181-171-184</t>
  </si>
  <si>
    <t>181-176-472</t>
  </si>
  <si>
    <t>181-183-472</t>
  </si>
  <si>
    <t>182-177-312</t>
  </si>
  <si>
    <t>190-177-418</t>
  </si>
  <si>
    <t>190-191-311</t>
  </si>
  <si>
    <t>210-187-198</t>
  </si>
  <si>
    <t>210-187-211</t>
  </si>
  <si>
    <t>210-187-221</t>
  </si>
  <si>
    <t>210-187-411</t>
  </si>
  <si>
    <t>23A-186-411</t>
  </si>
  <si>
    <t>240-186-121</t>
  </si>
  <si>
    <t>240-186-211</t>
  </si>
  <si>
    <t>240-186-221</t>
  </si>
  <si>
    <t>240-189-143</t>
  </si>
  <si>
    <t>240-189-171</t>
  </si>
  <si>
    <t>240-189-172</t>
  </si>
  <si>
    <t>240-189-211</t>
  </si>
  <si>
    <t>240-189-221</t>
  </si>
  <si>
    <t>240-189-231</t>
  </si>
  <si>
    <t>24B-171-311</t>
  </si>
  <si>
    <t>24B-171-312</t>
  </si>
  <si>
    <t>24N-173-311</t>
  </si>
  <si>
    <t>24N-185-142</t>
  </si>
  <si>
    <t>24N-185-211</t>
  </si>
  <si>
    <t>250-186-232</t>
  </si>
  <si>
    <t>250-186-392</t>
  </si>
  <si>
    <t>250-198-392</t>
  </si>
  <si>
    <t>250-204-180</t>
  </si>
  <si>
    <t>250-204-211</t>
  </si>
  <si>
    <t>260-176-392</t>
  </si>
  <si>
    <t>260-177-392</t>
  </si>
  <si>
    <t>260-178-392</t>
  </si>
  <si>
    <t>260-183-392</t>
  </si>
  <si>
    <t>260-184-392</t>
  </si>
  <si>
    <t>260-185-392</t>
  </si>
  <si>
    <t>260-186-392</t>
  </si>
  <si>
    <t>260-188-311</t>
  </si>
  <si>
    <t>260-194-333</t>
  </si>
  <si>
    <t>260-204-392</t>
  </si>
  <si>
    <t>26B-140-462</t>
  </si>
  <si>
    <t>26B-171-532</t>
  </si>
  <si>
    <t>26C-183-131</t>
  </si>
  <si>
    <t>26C-183-411</t>
  </si>
  <si>
    <t>26C-185-121</t>
  </si>
  <si>
    <t>26C-185-211</t>
  </si>
  <si>
    <t>270-189-198</t>
  </si>
  <si>
    <t>270-189-211</t>
  </si>
  <si>
    <t>270-189-221</t>
  </si>
  <si>
    <t>270-204-180</t>
  </si>
  <si>
    <t>270-204-193</t>
  </si>
  <si>
    <t>270-204-211</t>
  </si>
  <si>
    <t>270-204-221</t>
  </si>
  <si>
    <t>280-171-331</t>
  </si>
  <si>
    <t>290-184-312</t>
  </si>
  <si>
    <t>290-189-174</t>
  </si>
  <si>
    <t>290-189-176</t>
  </si>
  <si>
    <t>290-189-198</t>
  </si>
  <si>
    <t>291-184-331</t>
  </si>
  <si>
    <t>292-181-126</t>
  </si>
  <si>
    <t>292-181-142</t>
  </si>
  <si>
    <t>292-185-121</t>
  </si>
  <si>
    <t>292-185-231</t>
  </si>
  <si>
    <t>292-188-411</t>
  </si>
  <si>
    <t>29A-189-121</t>
  </si>
  <si>
    <t>29A-189-211</t>
  </si>
  <si>
    <t>300-181-459</t>
  </si>
  <si>
    <t>300-186-165</t>
  </si>
  <si>
    <t>310-171-163</t>
  </si>
  <si>
    <t>310-171-165</t>
  </si>
  <si>
    <t>320-181-312</t>
  </si>
  <si>
    <t>320-189-198</t>
  </si>
  <si>
    <t>320-189-211</t>
  </si>
  <si>
    <t>320-189-221</t>
  </si>
  <si>
    <t>32A-181-231</t>
  </si>
  <si>
    <t>32D-164-418</t>
  </si>
  <si>
    <t>32D-171-121</t>
  </si>
  <si>
    <t>32D-189-198</t>
  </si>
  <si>
    <t>32R-192-311</t>
  </si>
  <si>
    <t>32R-193-311</t>
  </si>
  <si>
    <t>330-189-198</t>
  </si>
  <si>
    <t>330-189-211</t>
  </si>
  <si>
    <t>330-189-221</t>
  </si>
  <si>
    <t>330-201-333</t>
  </si>
  <si>
    <t>33A-185-121</t>
  </si>
  <si>
    <t>33A-185-211</t>
  </si>
  <si>
    <t>340-171-332</t>
  </si>
  <si>
    <t>340-171-472</t>
  </si>
  <si>
    <t>340-176-472</t>
  </si>
  <si>
    <t>340-177-472</t>
  </si>
  <si>
    <t>340-184-392</t>
  </si>
  <si>
    <t>340-185-392</t>
  </si>
  <si>
    <t>34D-189-231</t>
  </si>
  <si>
    <t>350-171-188</t>
  </si>
  <si>
    <t>350-181-423</t>
  </si>
  <si>
    <t>350-186-121</t>
  </si>
  <si>
    <t>350-186-211</t>
  </si>
  <si>
    <t>350-186-221</t>
  </si>
  <si>
    <t>350-189-198</t>
  </si>
  <si>
    <t>350-189-211</t>
  </si>
  <si>
    <t>350-189-221</t>
  </si>
  <si>
    <t>35A-181-131</t>
  </si>
  <si>
    <t>35A-181-143</t>
  </si>
  <si>
    <t>35B-185-121</t>
  </si>
  <si>
    <t>35B-185-211</t>
  </si>
  <si>
    <t>360-171-414</t>
  </si>
  <si>
    <t>360-181-313</t>
  </si>
  <si>
    <t>360-181-331</t>
  </si>
  <si>
    <t>360-181-418</t>
  </si>
  <si>
    <t>360-183-392</t>
  </si>
  <si>
    <t>360-184-392</t>
  </si>
  <si>
    <t>360-189-171</t>
  </si>
  <si>
    <t>360-189-192</t>
  </si>
  <si>
    <t>360-204-392</t>
  </si>
  <si>
    <t>36B-181-221</t>
  </si>
  <si>
    <t>390-181-413</t>
  </si>
  <si>
    <t>39B-185-121</t>
  </si>
  <si>
    <t>39B-185-211</t>
  </si>
  <si>
    <t>400-181-392</t>
  </si>
  <si>
    <t>400-184-392</t>
  </si>
  <si>
    <t>410-181-326</t>
  </si>
  <si>
    <t>410-181-526</t>
  </si>
  <si>
    <t>410-184-332</t>
  </si>
  <si>
    <t>410-195-198</t>
  </si>
  <si>
    <t>410-198-392</t>
  </si>
  <si>
    <t>41B-164-462</t>
  </si>
  <si>
    <t>41F-173-317</t>
  </si>
  <si>
    <t>41H-185-121</t>
  </si>
  <si>
    <t>41H-185-211</t>
  </si>
  <si>
    <t>41H-185-231</t>
  </si>
  <si>
    <t>420-181-171</t>
  </si>
  <si>
    <t>420-181-198</t>
  </si>
  <si>
    <t>420-181-231</t>
  </si>
  <si>
    <t>420-181-311</t>
  </si>
  <si>
    <t>420-185-142</t>
  </si>
  <si>
    <t>420-185-211</t>
  </si>
  <si>
    <t>420-185-221</t>
  </si>
  <si>
    <t>420-185-311</t>
  </si>
  <si>
    <t>421-181-188</t>
  </si>
  <si>
    <t>421-184-198</t>
  </si>
  <si>
    <t>422-195-411</t>
  </si>
  <si>
    <t>430-189-171</t>
  </si>
  <si>
    <t>43D-186-411</t>
  </si>
  <si>
    <t>440-171-327</t>
  </si>
  <si>
    <t>440-183-311</t>
  </si>
  <si>
    <t>440-183-472</t>
  </si>
  <si>
    <t>440-185-392</t>
  </si>
  <si>
    <t>440-186-472</t>
  </si>
  <si>
    <t>440-204-392</t>
  </si>
  <si>
    <t>460-181-113</t>
  </si>
  <si>
    <t>460-181-151</t>
  </si>
  <si>
    <t>470-173-311</t>
  </si>
  <si>
    <t>470-181-192</t>
  </si>
  <si>
    <t>480-192-311</t>
  </si>
  <si>
    <t>480-193-418</t>
  </si>
  <si>
    <t>490-140-311</t>
  </si>
  <si>
    <t>490-171-113</t>
  </si>
  <si>
    <t>490-171-152</t>
  </si>
  <si>
    <t>490-171-184</t>
  </si>
  <si>
    <t>490-171-232</t>
  </si>
  <si>
    <t>490-176-472</t>
  </si>
  <si>
    <t>490-177-472</t>
  </si>
  <si>
    <t>490-178-472</t>
  </si>
  <si>
    <t>490-181-232</t>
  </si>
  <si>
    <t>490-181-472</t>
  </si>
  <si>
    <t>490-186-121</t>
  </si>
  <si>
    <t>490-186-181</t>
  </si>
  <si>
    <t>490-186-211</t>
  </si>
  <si>
    <t>490-186-221</t>
  </si>
  <si>
    <t>490-186-231</t>
  </si>
  <si>
    <t>490-186-411</t>
  </si>
  <si>
    <t>490-186-459</t>
  </si>
  <si>
    <t>491-171-181</t>
  </si>
  <si>
    <t>49F-171-121</t>
  </si>
  <si>
    <t>49F-185-121</t>
  </si>
  <si>
    <t>49F-185-211</t>
  </si>
  <si>
    <t>49G-171-121</t>
  </si>
  <si>
    <t>49G-176-121</t>
  </si>
  <si>
    <t>49G-176-211</t>
  </si>
  <si>
    <t>49G-176-411</t>
  </si>
  <si>
    <t>49G-181-198</t>
  </si>
  <si>
    <t>49G-181-418</t>
  </si>
  <si>
    <t>500-181-173</t>
  </si>
  <si>
    <t>500-181-461</t>
  </si>
  <si>
    <t>500-183-131</t>
  </si>
  <si>
    <t>500-183-231</t>
  </si>
  <si>
    <t>510-177-418</t>
  </si>
  <si>
    <t>510-185-392</t>
  </si>
  <si>
    <t>520-184-392</t>
  </si>
  <si>
    <t>520-189-121</t>
  </si>
  <si>
    <t>520-189-183</t>
  </si>
  <si>
    <t>520-189-211</t>
  </si>
  <si>
    <t>520-189-221</t>
  </si>
  <si>
    <t>520-189-231</t>
  </si>
  <si>
    <t>520-189-392</t>
  </si>
  <si>
    <t>530-181-116</t>
  </si>
  <si>
    <t>530-181-131</t>
  </si>
  <si>
    <t>530-181-146</t>
  </si>
  <si>
    <t>530-181-196</t>
  </si>
  <si>
    <t>530-181-231</t>
  </si>
  <si>
    <t>530-183-181</t>
  </si>
  <si>
    <t>530-185-312</t>
  </si>
  <si>
    <t>530-189-171</t>
  </si>
  <si>
    <t>530-189-311</t>
  </si>
  <si>
    <t>53C-185-121</t>
  </si>
  <si>
    <t>53C-185-211</t>
  </si>
  <si>
    <t>550-181-333</t>
  </si>
  <si>
    <t>550-181-423</t>
  </si>
  <si>
    <t>550-181-459</t>
  </si>
  <si>
    <t>55A-185-132</t>
  </si>
  <si>
    <t>55A-185-145</t>
  </si>
  <si>
    <t>55A-185-211</t>
  </si>
  <si>
    <t>55B-176-121</t>
  </si>
  <si>
    <t>55B-176-411</t>
  </si>
  <si>
    <t>560-181-523</t>
  </si>
  <si>
    <t>560-181-532</t>
  </si>
  <si>
    <t>560-183-183</t>
  </si>
  <si>
    <t>560-183-211</t>
  </si>
  <si>
    <t>560-183-221</t>
  </si>
  <si>
    <t>580-171-184</t>
  </si>
  <si>
    <t>580-184-411</t>
  </si>
  <si>
    <t>580-185-121</t>
  </si>
  <si>
    <t>580-185-181</t>
  </si>
  <si>
    <t>580-185-211</t>
  </si>
  <si>
    <t>580-185-221</t>
  </si>
  <si>
    <t>580-185-231</t>
  </si>
  <si>
    <t>580-189-198</t>
  </si>
  <si>
    <t>580-189-211</t>
  </si>
  <si>
    <t>580-189-221</t>
  </si>
  <si>
    <t>580-195-311</t>
  </si>
  <si>
    <t>590-189-192</t>
  </si>
  <si>
    <t>590-189-211</t>
  </si>
  <si>
    <t>590-189-221</t>
  </si>
  <si>
    <t>600-184-175</t>
  </si>
  <si>
    <t>600-184-231</t>
  </si>
  <si>
    <t>600-184-235</t>
  </si>
  <si>
    <t>600-206-181</t>
  </si>
  <si>
    <t>600-206-211</t>
  </si>
  <si>
    <t>600-206-221</t>
  </si>
  <si>
    <t>60B-140-311</t>
  </si>
  <si>
    <t>60B-181-317</t>
  </si>
  <si>
    <t>60B-185-121</t>
  </si>
  <si>
    <t>60B-185-141</t>
  </si>
  <si>
    <t>60B-189-411</t>
  </si>
  <si>
    <t>60B-189-459</t>
  </si>
  <si>
    <t>60J-181-121</t>
  </si>
  <si>
    <t>60J-181-211</t>
  </si>
  <si>
    <t>60J-181-221</t>
  </si>
  <si>
    <t>60J-181-231</t>
  </si>
  <si>
    <t>60J-185-121</t>
  </si>
  <si>
    <t>60J-185-211</t>
  </si>
  <si>
    <t>60J-185-221</t>
  </si>
  <si>
    <t>60M-189-121</t>
  </si>
  <si>
    <t>60M-189-211</t>
  </si>
  <si>
    <t>60N-181-181</t>
  </si>
  <si>
    <t>60S-182-162</t>
  </si>
  <si>
    <t>60S-189-131</t>
  </si>
  <si>
    <t>60Z-183-411</t>
  </si>
  <si>
    <t>610-189-312</t>
  </si>
  <si>
    <t>61J-182-317</t>
  </si>
  <si>
    <t>61N-173-317</t>
  </si>
  <si>
    <t>61P-202-142</t>
  </si>
  <si>
    <t>61P-202-211</t>
  </si>
  <si>
    <t>61T-181-411</t>
  </si>
  <si>
    <t>61T-185-411</t>
  </si>
  <si>
    <t>61T-186-411</t>
  </si>
  <si>
    <t>61X-171-142</t>
  </si>
  <si>
    <t>61Y-171-121</t>
  </si>
  <si>
    <t>61Y-171-211</t>
  </si>
  <si>
    <t>61Y-176-121</t>
  </si>
  <si>
    <t>61Y-176-211</t>
  </si>
  <si>
    <t>61Y-176-411</t>
  </si>
  <si>
    <t>620-171-311</t>
  </si>
  <si>
    <t>620-189-221</t>
  </si>
  <si>
    <t>63C-186-311</t>
  </si>
  <si>
    <t>640-181-472</t>
  </si>
  <si>
    <t>640-184-472</t>
  </si>
  <si>
    <t>640-189-192</t>
  </si>
  <si>
    <t>640-189-211</t>
  </si>
  <si>
    <t>640-189-221</t>
  </si>
  <si>
    <t>640-204-361</t>
  </si>
  <si>
    <t>640-206-181</t>
  </si>
  <si>
    <t>640-206-211</t>
  </si>
  <si>
    <t>640-206-221</t>
  </si>
  <si>
    <t>64A-189-198</t>
  </si>
  <si>
    <t>64A-189-211</t>
  </si>
  <si>
    <t>650-171-192</t>
  </si>
  <si>
    <t>650-171-472</t>
  </si>
  <si>
    <t>650-176-411</t>
  </si>
  <si>
    <t>650-177-472</t>
  </si>
  <si>
    <t>650-181-113</t>
  </si>
  <si>
    <t>650-181-151</t>
  </si>
  <si>
    <t>650-181-152</t>
  </si>
  <si>
    <t>650-181-167</t>
  </si>
  <si>
    <t>650-184-184</t>
  </si>
  <si>
    <t>650-185-472</t>
  </si>
  <si>
    <t>660-185-126</t>
  </si>
  <si>
    <t>660-201-331</t>
  </si>
  <si>
    <t>67B-181-192</t>
  </si>
  <si>
    <t>67B-181-231</t>
  </si>
  <si>
    <t>680-177-351</t>
  </si>
  <si>
    <t>680-189-418</t>
  </si>
  <si>
    <t>680-194-411</t>
  </si>
  <si>
    <t>681-181-180</t>
  </si>
  <si>
    <t>681-189-198</t>
  </si>
  <si>
    <t>681-189-211</t>
  </si>
  <si>
    <t>681-189-221</t>
  </si>
  <si>
    <t>681-189-459</t>
  </si>
  <si>
    <t>68C-176-151</t>
  </si>
  <si>
    <t>68C-188-311</t>
  </si>
  <si>
    <t>68C-188-411</t>
  </si>
  <si>
    <t>690-176-392</t>
  </si>
  <si>
    <t>690-185-121</t>
  </si>
  <si>
    <t>690-185-142</t>
  </si>
  <si>
    <t>690-185-211</t>
  </si>
  <si>
    <t>690-185-221</t>
  </si>
  <si>
    <t>690-185-231</t>
  </si>
  <si>
    <t>700-171-163</t>
  </si>
  <si>
    <t>70A-181-198</t>
  </si>
  <si>
    <t>70A-181-211</t>
  </si>
  <si>
    <t>710-173-317</t>
  </si>
  <si>
    <t>710-181-188</t>
  </si>
  <si>
    <t>710-201-312</t>
  </si>
  <si>
    <t>710-201-331</t>
  </si>
  <si>
    <t>720-181-312</t>
  </si>
  <si>
    <t>720-185-317</t>
  </si>
  <si>
    <t>730-181-133</t>
  </si>
  <si>
    <t>73B-185-121</t>
  </si>
  <si>
    <t>73B-185-142</t>
  </si>
  <si>
    <t>73B-185-211</t>
  </si>
  <si>
    <t>73B-185-221</t>
  </si>
  <si>
    <t>73B-185-231</t>
  </si>
  <si>
    <t>740-171-141</t>
  </si>
  <si>
    <t>740-171-326</t>
  </si>
  <si>
    <t>740-171-532</t>
  </si>
  <si>
    <t>740-171-551</t>
  </si>
  <si>
    <t>740-173-311</t>
  </si>
  <si>
    <t>740-185-331</t>
  </si>
  <si>
    <t>740-185-411</t>
  </si>
  <si>
    <t>740-185-418</t>
  </si>
  <si>
    <t>740-186-142</t>
  </si>
  <si>
    <t>740-189-199</t>
  </si>
  <si>
    <t>750-171-343</t>
  </si>
  <si>
    <t>750-177-192</t>
  </si>
  <si>
    <t>760-184-327</t>
  </si>
  <si>
    <t>761-173-311</t>
  </si>
  <si>
    <t>780-171-523</t>
  </si>
  <si>
    <t>790-181-189</t>
  </si>
  <si>
    <t>79Z-181-114</t>
  </si>
  <si>
    <t>800-171-325</t>
  </si>
  <si>
    <t>800-177-461</t>
  </si>
  <si>
    <t>800-183-331</t>
  </si>
  <si>
    <t>800-184-312</t>
  </si>
  <si>
    <t>800-184-333</t>
  </si>
  <si>
    <t>800-194-333</t>
  </si>
  <si>
    <t>810-181-189</t>
  </si>
  <si>
    <t>810-186-392</t>
  </si>
  <si>
    <t>810-189-394</t>
  </si>
  <si>
    <t>81A-171-423</t>
  </si>
  <si>
    <t>820-181-472</t>
  </si>
  <si>
    <t>820-184-472</t>
  </si>
  <si>
    <t>820-185-311</t>
  </si>
  <si>
    <t>820-189-423</t>
  </si>
  <si>
    <t>821-181-187</t>
  </si>
  <si>
    <t>830-181-171</t>
  </si>
  <si>
    <t>830-181-191</t>
  </si>
  <si>
    <t>830-181-198</t>
  </si>
  <si>
    <t>830-181-541</t>
  </si>
  <si>
    <t>830-204-392</t>
  </si>
  <si>
    <t>830-206-181</t>
  </si>
  <si>
    <t>830-206-211</t>
  </si>
  <si>
    <t>830-206-221</t>
  </si>
  <si>
    <t>840-185-181</t>
  </si>
  <si>
    <t>850-181-173</t>
  </si>
  <si>
    <t>850-189-459</t>
  </si>
  <si>
    <t>861-186-142</t>
  </si>
  <si>
    <t>861-186-211</t>
  </si>
  <si>
    <t>861-186-221</t>
  </si>
  <si>
    <t>861-186-231</t>
  </si>
  <si>
    <t>87A-186-462</t>
  </si>
  <si>
    <t>880-171-232</t>
  </si>
  <si>
    <t>880-176-232</t>
  </si>
  <si>
    <t>880-177-232</t>
  </si>
  <si>
    <t>880-181-232</t>
  </si>
  <si>
    <t>880-185-162</t>
  </si>
  <si>
    <t>880-185-232</t>
  </si>
  <si>
    <t>880-189-232</t>
  </si>
  <si>
    <t>890-181-198</t>
  </si>
  <si>
    <t>890-181-418</t>
  </si>
  <si>
    <t>90A-176-113</t>
  </si>
  <si>
    <t>90A-189-411</t>
  </si>
  <si>
    <t>90B-172-462</t>
  </si>
  <si>
    <t>90B-189-121</t>
  </si>
  <si>
    <t>90C-171-211</t>
  </si>
  <si>
    <t>90C-176-121</t>
  </si>
  <si>
    <t>910-171-181</t>
  </si>
  <si>
    <t>910-171-351</t>
  </si>
  <si>
    <t>910-193-392</t>
  </si>
  <si>
    <t>910-195-311</t>
  </si>
  <si>
    <t>91A-185-121</t>
  </si>
  <si>
    <t>91A-185-211</t>
  </si>
  <si>
    <t>91B-185-317</t>
  </si>
  <si>
    <t>920-181-189</t>
  </si>
  <si>
    <t>92B-173-317</t>
  </si>
  <si>
    <t>92B-181-121</t>
  </si>
  <si>
    <t>92B-185-121</t>
  </si>
  <si>
    <t>92B-185-211</t>
  </si>
  <si>
    <t>92F-193-418</t>
  </si>
  <si>
    <t>92P-172-221</t>
  </si>
  <si>
    <t>92R-182-121</t>
  </si>
  <si>
    <t>92R-185-311</t>
  </si>
  <si>
    <t>92T-173-317</t>
  </si>
  <si>
    <t>92W-171-121</t>
  </si>
  <si>
    <t>92W-176-121</t>
  </si>
  <si>
    <t>92W-176-211</t>
  </si>
  <si>
    <t>92W-176-411</t>
  </si>
  <si>
    <t>92W-181-462</t>
  </si>
  <si>
    <t>92W-182-462</t>
  </si>
  <si>
    <t>92W-185-121</t>
  </si>
  <si>
    <t>92W-185-192</t>
  </si>
  <si>
    <t>92Y-189-121</t>
  </si>
  <si>
    <t>92Y-189-211</t>
  </si>
  <si>
    <t>930-181-121</t>
  </si>
  <si>
    <t>930-181-142</t>
  </si>
  <si>
    <t>930-181-146</t>
  </si>
  <si>
    <t>930-181-162</t>
  </si>
  <si>
    <t>930-201-333</t>
  </si>
  <si>
    <t>93A-181-532</t>
  </si>
  <si>
    <t>93A-185-121</t>
  </si>
  <si>
    <t>93A-185-211</t>
  </si>
  <si>
    <t>93J-181-312</t>
  </si>
  <si>
    <t>93J-185-121</t>
  </si>
  <si>
    <t>93J-185-211</t>
  </si>
  <si>
    <t>93M-164-183</t>
  </si>
  <si>
    <t>93M-202-462</t>
  </si>
  <si>
    <t>93Q-185-121</t>
  </si>
  <si>
    <t>93Q-185-211</t>
  </si>
  <si>
    <t>93R-171-121</t>
  </si>
  <si>
    <t>93R-172-127</t>
  </si>
  <si>
    <t>93R-181-141</t>
  </si>
  <si>
    <t>93T-171-121</t>
  </si>
  <si>
    <t>93T-176-121</t>
  </si>
  <si>
    <t>93T-176-211</t>
  </si>
  <si>
    <t>93T-176-411</t>
  </si>
  <si>
    <t>93T-181-418</t>
  </si>
  <si>
    <t>93T-181-462</t>
  </si>
  <si>
    <t>93T-185-211</t>
  </si>
  <si>
    <t>93V-181-135</t>
  </si>
  <si>
    <t>93V-181-141</t>
  </si>
  <si>
    <t>940-185-317</t>
  </si>
  <si>
    <t>95A-171-312</t>
  </si>
  <si>
    <t>95A-185-121</t>
  </si>
  <si>
    <t>95A-185-211</t>
  </si>
  <si>
    <t>960-181-143</t>
  </si>
  <si>
    <t>96F-171-198</t>
  </si>
  <si>
    <t>980-201-333</t>
  </si>
  <si>
    <t>98B-171-541</t>
  </si>
  <si>
    <t>990-181-113</t>
  </si>
  <si>
    <t>990-181-143</t>
  </si>
  <si>
    <t>990-184-198</t>
  </si>
  <si>
    <t>990-184-211</t>
  </si>
  <si>
    <t>990-184-221</t>
  </si>
  <si>
    <t>990-185-162</t>
  </si>
  <si>
    <t>A05-175-113</t>
  </si>
  <si>
    <t>A05-175-115</t>
  </si>
  <si>
    <t>E29-175-197</t>
  </si>
  <si>
    <t>00B-ALL-229</t>
  </si>
  <si>
    <t>010-ALL-331</t>
  </si>
  <si>
    <t>11C-ALL-133</t>
  </si>
  <si>
    <t>11C-ALL-231</t>
  </si>
  <si>
    <t>11K-ALL-129_2</t>
  </si>
  <si>
    <t>13D-ALL-198</t>
  </si>
  <si>
    <t>16B-ALL-192</t>
  </si>
  <si>
    <t>170-ALL-318</t>
  </si>
  <si>
    <t>181-ALL-184</t>
  </si>
  <si>
    <t>240-ALL-172</t>
  </si>
  <si>
    <t>24B-ALL-312</t>
  </si>
  <si>
    <t>24N-ALL-142</t>
  </si>
  <si>
    <t>26B-ALL-532</t>
  </si>
  <si>
    <t>270-ALL-193</t>
  </si>
  <si>
    <t>280-ALL-331</t>
  </si>
  <si>
    <t>29A-ALL-121</t>
  </si>
  <si>
    <t>300-ALL-165</t>
  </si>
  <si>
    <t>32D-ALL-198</t>
  </si>
  <si>
    <t>330-ALL-333</t>
  </si>
  <si>
    <t>35A-ALL-143</t>
  </si>
  <si>
    <t>410-ALL-326</t>
  </si>
  <si>
    <t>41F-ALL-317</t>
  </si>
  <si>
    <t>420-ALL-142</t>
  </si>
  <si>
    <t>421-ALL-188</t>
  </si>
  <si>
    <t>440-ALL-327</t>
  </si>
  <si>
    <t>490-ALL-113</t>
  </si>
  <si>
    <t>490-ALL-152</t>
  </si>
  <si>
    <t>490-ALL-184</t>
  </si>
  <si>
    <t>490-ALL-459</t>
  </si>
  <si>
    <t>49G-ALL-198</t>
  </si>
  <si>
    <t>55A-ALL-145</t>
  </si>
  <si>
    <t>560-ALL-523</t>
  </si>
  <si>
    <t>580-ALL-198</t>
  </si>
  <si>
    <t>60B-ALL-317</t>
  </si>
  <si>
    <t>60B-ALL-459</t>
  </si>
  <si>
    <t>60N-ALL-181</t>
  </si>
  <si>
    <t>60S-ALL-162</t>
  </si>
  <si>
    <t>61N-ALL-317</t>
  </si>
  <si>
    <t>61X-ALL-142</t>
  </si>
  <si>
    <t>640-ALL-361</t>
  </si>
  <si>
    <t>650-ALL-167</t>
  </si>
  <si>
    <t>650-ALL-472</t>
  </si>
  <si>
    <t>67B-ALL-192</t>
  </si>
  <si>
    <t>67B-ALL-231</t>
  </si>
  <si>
    <t>680-ALL-351</t>
  </si>
  <si>
    <t>681-ALL-198</t>
  </si>
  <si>
    <t>68C-ALL-151</t>
  </si>
  <si>
    <t>700-ALL-163</t>
  </si>
  <si>
    <t>710-ALL-188</t>
  </si>
  <si>
    <t>710-ALL-317</t>
  </si>
  <si>
    <t>740-ALL-414</t>
  </si>
  <si>
    <t>760-ALL-327</t>
  </si>
  <si>
    <t>780-ALL-523</t>
  </si>
  <si>
    <t>790-ALL-189</t>
  </si>
  <si>
    <t>79Z-ALL-114</t>
  </si>
  <si>
    <t>800-ALL-333</t>
  </si>
  <si>
    <t>810-ALL-189</t>
  </si>
  <si>
    <t>81A-ALL-423</t>
  </si>
  <si>
    <t>821-ALL-187</t>
  </si>
  <si>
    <t>850-ALL-459</t>
  </si>
  <si>
    <t>880-ALL-232</t>
  </si>
  <si>
    <t>910-ALL-351</t>
  </si>
  <si>
    <t>91B-ALL-317</t>
  </si>
  <si>
    <t>920-ALL-189</t>
  </si>
  <si>
    <t>920-ALL-321</t>
  </si>
  <si>
    <t>920-ALL-323</t>
  </si>
  <si>
    <t>92B-ALL-317</t>
  </si>
  <si>
    <t>92P-ALL-221</t>
  </si>
  <si>
    <t>92T-ALL-317</t>
  </si>
  <si>
    <t>92W-ALL-192</t>
  </si>
  <si>
    <t>930-ALL-121</t>
  </si>
  <si>
    <t>930-ALL-146</t>
  </si>
  <si>
    <t>930-ALL-333</t>
  </si>
  <si>
    <t>93A-ALL-532</t>
  </si>
  <si>
    <t>93R-ALL-127</t>
  </si>
  <si>
    <t>93R-ALL-141</t>
  </si>
  <si>
    <t>93T-ALL-121</t>
  </si>
  <si>
    <t>93V-ALL-141</t>
  </si>
  <si>
    <t>95A-ALL-312</t>
  </si>
  <si>
    <t>980-ALL-333</t>
  </si>
  <si>
    <t>990-ALL-113</t>
  </si>
  <si>
    <t>E29-ALL-197</t>
  </si>
  <si>
    <t>ALL-164-183</t>
  </si>
  <si>
    <t>ALL-172-127</t>
  </si>
  <si>
    <t>ALL-182-317</t>
  </si>
  <si>
    <t>ALL-183-183</t>
  </si>
  <si>
    <t>ALL-184-175</t>
  </si>
  <si>
    <t>ALL-184-235</t>
  </si>
  <si>
    <t>ALL-187-198</t>
  </si>
  <si>
    <t>ALL-189-174</t>
  </si>
  <si>
    <t>ALL-189-176</t>
  </si>
  <si>
    <t>ALL-189-183</t>
  </si>
  <si>
    <t>ALL-189-332</t>
  </si>
  <si>
    <t>ALL-190-163</t>
  </si>
  <si>
    <t>ALL-202-462</t>
  </si>
  <si>
    <t>010-177-461</t>
  </si>
  <si>
    <t>010-183-411</t>
  </si>
  <si>
    <t>010-195-312</t>
  </si>
  <si>
    <t>060-181-523</t>
  </si>
  <si>
    <t>070-177-411</t>
  </si>
  <si>
    <t>070-181-333</t>
  </si>
  <si>
    <t>110-140-311</t>
  </si>
  <si>
    <t>110-140-462</t>
  </si>
  <si>
    <t>130-188-411</t>
  </si>
  <si>
    <t>130-188-418</t>
  </si>
  <si>
    <t>140-177-461</t>
  </si>
  <si>
    <t>160-194-411</t>
  </si>
  <si>
    <t>170-188-311</t>
  </si>
  <si>
    <t>180-201-312</t>
  </si>
  <si>
    <t>180-201-331</t>
  </si>
  <si>
    <t>181-181-461</t>
  </si>
  <si>
    <t>182-177-411</t>
  </si>
  <si>
    <t>182-177-542</t>
  </si>
  <si>
    <t>230-184-461</t>
  </si>
  <si>
    <t>260-171-551</t>
  </si>
  <si>
    <t>310-185-311</t>
  </si>
  <si>
    <t>320-171-423</t>
  </si>
  <si>
    <t>320-171-541</t>
  </si>
  <si>
    <t>320-181-414</t>
  </si>
  <si>
    <t>320-181-423</t>
  </si>
  <si>
    <t>390-184-411</t>
  </si>
  <si>
    <t>420-181-411</t>
  </si>
  <si>
    <t>422-171-418</t>
  </si>
  <si>
    <t>422-171-462</t>
  </si>
  <si>
    <t>491-185-411</t>
  </si>
  <si>
    <t>500-188-411</t>
  </si>
  <si>
    <t>510-171-523</t>
  </si>
  <si>
    <t>510-176-311</t>
  </si>
  <si>
    <t>510-185-461</t>
  </si>
  <si>
    <t>530-188-461</t>
  </si>
  <si>
    <t>590-185-311</t>
  </si>
  <si>
    <t>600-185-461</t>
  </si>
  <si>
    <t>600-185-462</t>
  </si>
  <si>
    <t>600-191-311</t>
  </si>
  <si>
    <t>630-185-411</t>
  </si>
  <si>
    <t>630-185-462</t>
  </si>
  <si>
    <t>640-189-311</t>
  </si>
  <si>
    <t>640-189-411</t>
  </si>
  <si>
    <t>650-187-311</t>
  </si>
  <si>
    <t>650-188-311</t>
  </si>
  <si>
    <t>670-181-459</t>
  </si>
  <si>
    <t>670-189-462</t>
  </si>
  <si>
    <t>681-189-411</t>
  </si>
  <si>
    <t>700-183-351</t>
  </si>
  <si>
    <t>700-185-318</t>
  </si>
  <si>
    <t>710-181-413</t>
  </si>
  <si>
    <t>750-186-311</t>
  </si>
  <si>
    <t>790-188-411</t>
  </si>
  <si>
    <t>790-188-461</t>
  </si>
  <si>
    <t>830-188-311</t>
  </si>
  <si>
    <t>830-188-411</t>
  </si>
  <si>
    <t>860-186-312</t>
  </si>
  <si>
    <t>860-188-311</t>
  </si>
  <si>
    <t>920-181-414</t>
  </si>
  <si>
    <t>940-191-311</t>
  </si>
  <si>
    <t>950-181-413</t>
  </si>
  <si>
    <t>980-171-461</t>
  </si>
  <si>
    <t>980-176-462</t>
  </si>
  <si>
    <t>060-ALL-523</t>
  </si>
  <si>
    <t>182-ALL-542</t>
  </si>
  <si>
    <t>260-ALL-551</t>
  </si>
  <si>
    <t>320-ALL-423</t>
  </si>
  <si>
    <t>510-ALL-523</t>
  </si>
  <si>
    <t>670-ALL-459</t>
  </si>
  <si>
    <t>700-ALL-318</t>
  </si>
  <si>
    <t>710-ALL-413</t>
  </si>
  <si>
    <t>ALL-177-542</t>
  </si>
  <si>
    <t>ALL-187-311</t>
  </si>
  <si>
    <t>Iredell Charter Academy of Arts &amp; Science</t>
  </si>
  <si>
    <t>PSU 49G - Iredell Charter Academy of Arts &amp; Science</t>
  </si>
  <si>
    <t>206-850</t>
  </si>
  <si>
    <t>00A-171-312</t>
  </si>
  <si>
    <t>00A-181-418</t>
  </si>
  <si>
    <t>010-184-392</t>
  </si>
  <si>
    <t>010-185-181</t>
  </si>
  <si>
    <t>010-195-392</t>
  </si>
  <si>
    <t>01C-181-418</t>
  </si>
  <si>
    <t>020-185-311</t>
  </si>
  <si>
    <t>020-189-394</t>
  </si>
  <si>
    <t>020-198-394</t>
  </si>
  <si>
    <t>030-171-472</t>
  </si>
  <si>
    <t>030-181-472</t>
  </si>
  <si>
    <t>040-184-392</t>
  </si>
  <si>
    <t>040-189-198</t>
  </si>
  <si>
    <t>040-189-211</t>
  </si>
  <si>
    <t>040-189-221</t>
  </si>
  <si>
    <t>050-171-163</t>
  </si>
  <si>
    <t>080-187-142</t>
  </si>
  <si>
    <t>080-187-211</t>
  </si>
  <si>
    <t>080-187-221</t>
  </si>
  <si>
    <t>080-187-231</t>
  </si>
  <si>
    <t>080-187-312</t>
  </si>
  <si>
    <t>090-181-163</t>
  </si>
  <si>
    <t>090-181-198</t>
  </si>
  <si>
    <t>090-186-333</t>
  </si>
  <si>
    <t>100-198-353</t>
  </si>
  <si>
    <t>100-201-332</t>
  </si>
  <si>
    <t>110-184-192</t>
  </si>
  <si>
    <t>110-184-198</t>
  </si>
  <si>
    <t>110-184-221</t>
  </si>
  <si>
    <t>111-176-459</t>
  </si>
  <si>
    <t>11A-189-411</t>
  </si>
  <si>
    <t>11F-181-173</t>
  </si>
  <si>
    <t>11F-181-211</t>
  </si>
  <si>
    <t>11F-181-231</t>
  </si>
  <si>
    <t>120-171-418</t>
  </si>
  <si>
    <t>132-181-461</t>
  </si>
  <si>
    <t>13A-181-541</t>
  </si>
  <si>
    <t>140-181-523</t>
  </si>
  <si>
    <t>140-185-311</t>
  </si>
  <si>
    <t>160-204-180</t>
  </si>
  <si>
    <t>160-204-193</t>
  </si>
  <si>
    <t>160-204-211</t>
  </si>
  <si>
    <t>160-204-221</t>
  </si>
  <si>
    <t>170-176-392</t>
  </si>
  <si>
    <t>170-177-392</t>
  </si>
  <si>
    <t>170-181-232</t>
  </si>
  <si>
    <t>170-185-392</t>
  </si>
  <si>
    <t>180-194-333</t>
  </si>
  <si>
    <t>181-185-311</t>
  </si>
  <si>
    <t>190-189-392</t>
  </si>
  <si>
    <t>190-189-418</t>
  </si>
  <si>
    <t>190-190-392</t>
  </si>
  <si>
    <t>190-198-392</t>
  </si>
  <si>
    <t>19A-185-121</t>
  </si>
  <si>
    <t>19A-185-211</t>
  </si>
  <si>
    <t>19B-185-121</t>
  </si>
  <si>
    <t>19B-185-211</t>
  </si>
  <si>
    <t>19C-172-541</t>
  </si>
  <si>
    <t>210-181-472</t>
  </si>
  <si>
    <t>230-177-472</t>
  </si>
  <si>
    <t>230-181-472</t>
  </si>
  <si>
    <t>230-184-472</t>
  </si>
  <si>
    <t>23A-192-311</t>
  </si>
  <si>
    <t>240-181-164</t>
  </si>
  <si>
    <t>240-189-198</t>
  </si>
  <si>
    <t>240-189-411</t>
  </si>
  <si>
    <t>241-198-353</t>
  </si>
  <si>
    <t>24B-189-198</t>
  </si>
  <si>
    <t>24B-189-211</t>
  </si>
  <si>
    <t>24B-189-411</t>
  </si>
  <si>
    <t>24B-191-311</t>
  </si>
  <si>
    <t>24B-193-311</t>
  </si>
  <si>
    <t>24N-181-541</t>
  </si>
  <si>
    <t>250-171-541</t>
  </si>
  <si>
    <t>250-181-122</t>
  </si>
  <si>
    <t>250-195-198</t>
  </si>
  <si>
    <t>250-195-211</t>
  </si>
  <si>
    <t>250-195-221</t>
  </si>
  <si>
    <t>250-204-312</t>
  </si>
  <si>
    <t>260-171-184</t>
  </si>
  <si>
    <t>260-184-331</t>
  </si>
  <si>
    <t>260-185-311</t>
  </si>
  <si>
    <t>270-171-472</t>
  </si>
  <si>
    <t>270-176-472</t>
  </si>
  <si>
    <t>270-177-472</t>
  </si>
  <si>
    <t>270-183-472</t>
  </si>
  <si>
    <t>27A-173-311</t>
  </si>
  <si>
    <t>280-171-122</t>
  </si>
  <si>
    <t>290-171-472</t>
  </si>
  <si>
    <t>290-176-472</t>
  </si>
  <si>
    <t>290-177-472</t>
  </si>
  <si>
    <t>290-181-472</t>
  </si>
  <si>
    <t>290-184-472</t>
  </si>
  <si>
    <t>300-163-472</t>
  </si>
  <si>
    <t>300-165-472</t>
  </si>
  <si>
    <t>300-167-472</t>
  </si>
  <si>
    <t>300-171-472</t>
  </si>
  <si>
    <t>300-176-472</t>
  </si>
  <si>
    <t>300-181-472</t>
  </si>
  <si>
    <t>310-163-472</t>
  </si>
  <si>
    <t>310-167-472</t>
  </si>
  <si>
    <t>310-170-472</t>
  </si>
  <si>
    <t>310-171-472</t>
  </si>
  <si>
    <t>310-176-472</t>
  </si>
  <si>
    <t>310-177-472</t>
  </si>
  <si>
    <t>310-181-472</t>
  </si>
  <si>
    <t>310-185-163</t>
  </si>
  <si>
    <t>310-185-332</t>
  </si>
  <si>
    <t>310-185-472</t>
  </si>
  <si>
    <t>310-192-472</t>
  </si>
  <si>
    <t>310-193-472</t>
  </si>
  <si>
    <t>32P-171-312</t>
  </si>
  <si>
    <t>32R-189-211</t>
  </si>
  <si>
    <t>32S-171-234</t>
  </si>
  <si>
    <t>32S-171-235</t>
  </si>
  <si>
    <t>32S-181-234</t>
  </si>
  <si>
    <t>32S-181-235</t>
  </si>
  <si>
    <t>33A-173-317</t>
  </si>
  <si>
    <t>340-184-232</t>
  </si>
  <si>
    <t>350-171-143</t>
  </si>
  <si>
    <t>350-205-311</t>
  </si>
  <si>
    <t>36C-176-131</t>
  </si>
  <si>
    <t>370-181-188</t>
  </si>
  <si>
    <t>370-181-352</t>
  </si>
  <si>
    <t>390-186-332</t>
  </si>
  <si>
    <t>39A-171-121</t>
  </si>
  <si>
    <t>410-204-392</t>
  </si>
  <si>
    <t>41M-185-121</t>
  </si>
  <si>
    <t>41M-185-211</t>
  </si>
  <si>
    <t>420-181-392</t>
  </si>
  <si>
    <t>421-184-333</t>
  </si>
  <si>
    <t>421-189-392</t>
  </si>
  <si>
    <t>42A-181-234</t>
  </si>
  <si>
    <t>42A-181-235</t>
  </si>
  <si>
    <t>430-181-171</t>
  </si>
  <si>
    <t>430-181-172</t>
  </si>
  <si>
    <t>430-181-198</t>
  </si>
  <si>
    <t>430-181-231</t>
  </si>
  <si>
    <t>430-189-172</t>
  </si>
  <si>
    <t>430-189-231</t>
  </si>
  <si>
    <t>430-189-392</t>
  </si>
  <si>
    <t>440-181-135</t>
  </si>
  <si>
    <t>440-181-392</t>
  </si>
  <si>
    <t>450-177-314</t>
  </si>
  <si>
    <t>450-177-331</t>
  </si>
  <si>
    <t>450-181-143</t>
  </si>
  <si>
    <t>460-181-197</t>
  </si>
  <si>
    <t>470-174-183</t>
  </si>
  <si>
    <t>470-174-211</t>
  </si>
  <si>
    <t>470-181-312</t>
  </si>
  <si>
    <t>470-185-162</t>
  </si>
  <si>
    <t>490-185-181</t>
  </si>
  <si>
    <t>490-186-311</t>
  </si>
  <si>
    <t>491-189-198</t>
  </si>
  <si>
    <t>491-189-211</t>
  </si>
  <si>
    <t>491-189-221</t>
  </si>
  <si>
    <t>49E-186-311</t>
  </si>
  <si>
    <t>500-181-146</t>
  </si>
  <si>
    <t>500-185-121</t>
  </si>
  <si>
    <t>50Z-172-143</t>
  </si>
  <si>
    <t>510-177-333</t>
  </si>
  <si>
    <t>510-183-392</t>
  </si>
  <si>
    <t>510-185-121</t>
  </si>
  <si>
    <t>510-185-162</t>
  </si>
  <si>
    <t>510-185-211</t>
  </si>
  <si>
    <t>510-185-221</t>
  </si>
  <si>
    <t>510-185-231</t>
  </si>
  <si>
    <t>510-194-331</t>
  </si>
  <si>
    <t>530-171-361</t>
  </si>
  <si>
    <t>530-184-198</t>
  </si>
  <si>
    <t>530-185-142</t>
  </si>
  <si>
    <t>530-185-143</t>
  </si>
  <si>
    <t>530-185-147</t>
  </si>
  <si>
    <t>530-185-181</t>
  </si>
  <si>
    <t>530-185-199</t>
  </si>
  <si>
    <t>530-185-311</t>
  </si>
  <si>
    <t>530-189-192</t>
  </si>
  <si>
    <t>53C-181-121</t>
  </si>
  <si>
    <t>55A-186-121</t>
  </si>
  <si>
    <t>560-171-332</t>
  </si>
  <si>
    <t>570-206-181</t>
  </si>
  <si>
    <t>570-206-211</t>
  </si>
  <si>
    <t>570-206-221</t>
  </si>
  <si>
    <t>600-184-312</t>
  </si>
  <si>
    <t>600-185-142</t>
  </si>
  <si>
    <t>600-186-132</t>
  </si>
  <si>
    <t>60B-173-311</t>
  </si>
  <si>
    <t>60B-181-164</t>
  </si>
  <si>
    <t>60B-181-313</t>
  </si>
  <si>
    <t>60B-181-462</t>
  </si>
  <si>
    <t>60B-185-135</t>
  </si>
  <si>
    <t>60D-172-317</t>
  </si>
  <si>
    <t>60D-185-121</t>
  </si>
  <si>
    <t>60D-185-231</t>
  </si>
  <si>
    <t>60L-171-234</t>
  </si>
  <si>
    <t>60L-171-235</t>
  </si>
  <si>
    <t>60L-181-234</t>
  </si>
  <si>
    <t>60L-181-235</t>
  </si>
  <si>
    <t>60Z-171-180</t>
  </si>
  <si>
    <t>60Z-171-231</t>
  </si>
  <si>
    <t>610-188-333</t>
  </si>
  <si>
    <t>61M-189-121</t>
  </si>
  <si>
    <t>61M-189-211</t>
  </si>
  <si>
    <t>61M-189-312</t>
  </si>
  <si>
    <t>61M-189-418</t>
  </si>
  <si>
    <t>61S-189-411</t>
  </si>
  <si>
    <t>61T-184-331</t>
  </si>
  <si>
    <t>61V-192-311</t>
  </si>
  <si>
    <t>61W-189-198</t>
  </si>
  <si>
    <t>61W-189-211</t>
  </si>
  <si>
    <t>61Y-183-312</t>
  </si>
  <si>
    <t>620-181-326</t>
  </si>
  <si>
    <t>620-184-411</t>
  </si>
  <si>
    <t>62A-185-121</t>
  </si>
  <si>
    <t>62A-185-211</t>
  </si>
  <si>
    <t>62A-185-229</t>
  </si>
  <si>
    <t>62A-185-231</t>
  </si>
  <si>
    <t>62A-189-198</t>
  </si>
  <si>
    <t>62A-189-211</t>
  </si>
  <si>
    <t>630-186-162</t>
  </si>
  <si>
    <t>630-187-411</t>
  </si>
  <si>
    <t>630-189-221</t>
  </si>
  <si>
    <t>630-194-333</t>
  </si>
  <si>
    <t>640-204-180</t>
  </si>
  <si>
    <t>640-204-193</t>
  </si>
  <si>
    <t>640-204-211</t>
  </si>
  <si>
    <t>640-204-221</t>
  </si>
  <si>
    <t>65C-189-126</t>
  </si>
  <si>
    <t>65C-189-211</t>
  </si>
  <si>
    <t>65F-202-116</t>
  </si>
  <si>
    <t>65G-181-162</t>
  </si>
  <si>
    <t>65G-181-173</t>
  </si>
  <si>
    <t>65G-181-231</t>
  </si>
  <si>
    <t>65G-181-461</t>
  </si>
  <si>
    <t>65G-189-413</t>
  </si>
  <si>
    <t>65G-202-413</t>
  </si>
  <si>
    <t>65Z-181-181</t>
  </si>
  <si>
    <t>65Z-181-311</t>
  </si>
  <si>
    <t>66A-171-234</t>
  </si>
  <si>
    <t>66A-171-235</t>
  </si>
  <si>
    <t>66A-181-234</t>
  </si>
  <si>
    <t>66A-181-235</t>
  </si>
  <si>
    <t>670-185-121</t>
  </si>
  <si>
    <t>670-185-211</t>
  </si>
  <si>
    <t>670-185-221</t>
  </si>
  <si>
    <t>670-185-231</t>
  </si>
  <si>
    <t>670-185-392</t>
  </si>
  <si>
    <t>680-178-418</t>
  </si>
  <si>
    <t>680-185-131</t>
  </si>
  <si>
    <t>680-185-211</t>
  </si>
  <si>
    <t>680-185-221</t>
  </si>
  <si>
    <t>680-185-231</t>
  </si>
  <si>
    <t>680-189-198</t>
  </si>
  <si>
    <t>680-189-199</t>
  </si>
  <si>
    <t>680-189-211</t>
  </si>
  <si>
    <t>680-189-221</t>
  </si>
  <si>
    <t>690-189-459</t>
  </si>
  <si>
    <t>710-185-165</t>
  </si>
  <si>
    <t>710-185-198</t>
  </si>
  <si>
    <t>710-185-311</t>
  </si>
  <si>
    <t>710-186-411</t>
  </si>
  <si>
    <t>710-186-418</t>
  </si>
  <si>
    <t>720-173-311</t>
  </si>
  <si>
    <t>720-181-147</t>
  </si>
  <si>
    <t>720-189-198</t>
  </si>
  <si>
    <t>720-189-211</t>
  </si>
  <si>
    <t>720-189-221</t>
  </si>
  <si>
    <t>720-189-392</t>
  </si>
  <si>
    <t>740-171-333</t>
  </si>
  <si>
    <t>740-171-414</t>
  </si>
  <si>
    <t>740-181-312</t>
  </si>
  <si>
    <t>74Z-171-131</t>
  </si>
  <si>
    <t>74Z-171-142</t>
  </si>
  <si>
    <t>750-171-472</t>
  </si>
  <si>
    <t>750-176-472</t>
  </si>
  <si>
    <t>750-177-472</t>
  </si>
  <si>
    <t>760-181-166</t>
  </si>
  <si>
    <t>760-185-167</t>
  </si>
  <si>
    <t>780-181-523</t>
  </si>
  <si>
    <t>780-184-192</t>
  </si>
  <si>
    <t>780-184-211</t>
  </si>
  <si>
    <t>780-184-221</t>
  </si>
  <si>
    <t>780-195-312</t>
  </si>
  <si>
    <t>78B-185-121</t>
  </si>
  <si>
    <t>78B-185-211</t>
  </si>
  <si>
    <t>78B-185-221</t>
  </si>
  <si>
    <t>78B-185-231</t>
  </si>
  <si>
    <t>790-171-472</t>
  </si>
  <si>
    <t>790-177-351</t>
  </si>
  <si>
    <t>790-177-472</t>
  </si>
  <si>
    <t>790-181-198</t>
  </si>
  <si>
    <t>790-181-472</t>
  </si>
  <si>
    <t>790-188-162</t>
  </si>
  <si>
    <t>790-188-211</t>
  </si>
  <si>
    <t>790-188-392</t>
  </si>
  <si>
    <t>790-198-392</t>
  </si>
  <si>
    <t>800-177-196</t>
  </si>
  <si>
    <t>800-177-418</t>
  </si>
  <si>
    <t>80C-171-532</t>
  </si>
  <si>
    <t>820-184-332</t>
  </si>
  <si>
    <t>821-189-331</t>
  </si>
  <si>
    <t>830-191-392</t>
  </si>
  <si>
    <t>830-196-392</t>
  </si>
  <si>
    <t>84B-185-461</t>
  </si>
  <si>
    <t>850-181-311</t>
  </si>
  <si>
    <t>850-185-411</t>
  </si>
  <si>
    <t>850-206-181</t>
  </si>
  <si>
    <t>850-206-211</t>
  </si>
  <si>
    <t>850-206-221</t>
  </si>
  <si>
    <t>861-173-311</t>
  </si>
  <si>
    <t>870-185-311</t>
  </si>
  <si>
    <t>88A-192-311</t>
  </si>
  <si>
    <t>88A-193-418</t>
  </si>
  <si>
    <t>890-186-162</t>
  </si>
  <si>
    <t>890-201-181</t>
  </si>
  <si>
    <t>890-201-211</t>
  </si>
  <si>
    <t>890-201-221</t>
  </si>
  <si>
    <t>900-177-192</t>
  </si>
  <si>
    <t>900-181-199</t>
  </si>
  <si>
    <t>900-185-317</t>
  </si>
  <si>
    <t>90A-189-231</t>
  </si>
  <si>
    <t>920-171-321</t>
  </si>
  <si>
    <t>920-171-323</t>
  </si>
  <si>
    <t>92P-182-121</t>
  </si>
  <si>
    <t>92P-182-211</t>
  </si>
  <si>
    <t>92P-182-221</t>
  </si>
  <si>
    <t>92P-182-231</t>
  </si>
  <si>
    <t>92P-185-121</t>
  </si>
  <si>
    <t>92P-185-211</t>
  </si>
  <si>
    <t>92P-185-221</t>
  </si>
  <si>
    <t>92P-185-231</t>
  </si>
  <si>
    <t>92Y-182-311</t>
  </si>
  <si>
    <t>930-201-163</t>
  </si>
  <si>
    <t>93A-171-143</t>
  </si>
  <si>
    <t>93A-171-211</t>
  </si>
  <si>
    <t>93A-171-221</t>
  </si>
  <si>
    <t>93Q-186-411</t>
  </si>
  <si>
    <t>94Z-185-311</t>
  </si>
  <si>
    <t>970-189-199</t>
  </si>
  <si>
    <t>980-185-311</t>
  </si>
  <si>
    <t>980-201-192</t>
  </si>
  <si>
    <t>980-201-221</t>
  </si>
  <si>
    <t>98A-140-311</t>
  </si>
  <si>
    <t>990-185-189</t>
  </si>
  <si>
    <t>995-178-418</t>
  </si>
  <si>
    <t>C18-175-146</t>
  </si>
  <si>
    <t>C18-175-311</t>
  </si>
  <si>
    <t>C18-175-321</t>
  </si>
  <si>
    <t>C18-175-451</t>
  </si>
  <si>
    <t>C18-175-462</t>
  </si>
  <si>
    <t>C62-175-143</t>
  </si>
  <si>
    <t>C62-175-231</t>
  </si>
  <si>
    <t>E28-175-231</t>
  </si>
  <si>
    <t>E30-175-115</t>
  </si>
  <si>
    <t>00A-ALL-312</t>
  </si>
  <si>
    <t>080-ALL-142</t>
  </si>
  <si>
    <t>100-ALL-353</t>
  </si>
  <si>
    <t>11F-ALL-173</t>
  </si>
  <si>
    <t>11F-ALL-231</t>
  </si>
  <si>
    <t>140-ALL-523</t>
  </si>
  <si>
    <t>160-ALL-193</t>
  </si>
  <si>
    <t>170-ALL-232</t>
  </si>
  <si>
    <t>19C-ALL-541</t>
  </si>
  <si>
    <t>240-ALL-198</t>
  </si>
  <si>
    <t>241-ALL-353</t>
  </si>
  <si>
    <t>24B-ALL-198</t>
  </si>
  <si>
    <t>24N-ALL-541</t>
  </si>
  <si>
    <t>250-ALL-122</t>
  </si>
  <si>
    <t>280-ALL-122</t>
  </si>
  <si>
    <t>300-ALL-472</t>
  </si>
  <si>
    <t>310-ALL-472</t>
  </si>
  <si>
    <t>32P-ALL-312</t>
  </si>
  <si>
    <t>32S-ALL-234</t>
  </si>
  <si>
    <t>32S-ALL-235</t>
  </si>
  <si>
    <t>370-ALL-188</t>
  </si>
  <si>
    <t>370-ALL-352</t>
  </si>
  <si>
    <t>42A-ALL-234</t>
  </si>
  <si>
    <t>42A-ALL-235</t>
  </si>
  <si>
    <t>460-ALL-197</t>
  </si>
  <si>
    <t>470-ALL-183</t>
  </si>
  <si>
    <t>491-ALL-198</t>
  </si>
  <si>
    <t>510-ALL-333</t>
  </si>
  <si>
    <t>530-ALL-147</t>
  </si>
  <si>
    <t>530-ALL-361</t>
  </si>
  <si>
    <t>60B-ALL-164</t>
  </si>
  <si>
    <t>60B-ALL-313</t>
  </si>
  <si>
    <t>60D-ALL-317</t>
  </si>
  <si>
    <t>60L-ALL-234</t>
  </si>
  <si>
    <t>60L-ALL-235</t>
  </si>
  <si>
    <t>61M-ALL-312</t>
  </si>
  <si>
    <t>61T-ALL-331</t>
  </si>
  <si>
    <t>61W-ALL-198</t>
  </si>
  <si>
    <t>620-ALL-326</t>
  </si>
  <si>
    <t>640-ALL-193</t>
  </si>
  <si>
    <t>65C-ALL-126</t>
  </si>
  <si>
    <t>65G-ALL-162</t>
  </si>
  <si>
    <t>65G-ALL-173</t>
  </si>
  <si>
    <t>66A-ALL-234</t>
  </si>
  <si>
    <t>66A-ALL-235</t>
  </si>
  <si>
    <t>690-ALL-459</t>
  </si>
  <si>
    <t>74Z-ALL-142</t>
  </si>
  <si>
    <t>760-ALL-166</t>
  </si>
  <si>
    <t>78B-ALL-221</t>
  </si>
  <si>
    <t>78B-ALL-231</t>
  </si>
  <si>
    <t>790-ALL-351</t>
  </si>
  <si>
    <t>80C-ALL-532</t>
  </si>
  <si>
    <t>850-ALL-181</t>
  </si>
  <si>
    <t>890-ALL-162</t>
  </si>
  <si>
    <t>900-ALL-199</t>
  </si>
  <si>
    <t>92P-ALL-231</t>
  </si>
  <si>
    <t>930-ALL-163</t>
  </si>
  <si>
    <t>93A-ALL-143</t>
  </si>
  <si>
    <t>990-ALL-189</t>
  </si>
  <si>
    <t>C18-ALL-146</t>
  </si>
  <si>
    <t>C18-ALL-311</t>
  </si>
  <si>
    <t>C18-ALL-462</t>
  </si>
  <si>
    <t>C62-ALL-143</t>
  </si>
  <si>
    <t>C62-ALL-231</t>
  </si>
  <si>
    <t>E28-ALL-231</t>
  </si>
  <si>
    <t>E30-ALL-115</t>
  </si>
  <si>
    <t>ALL-175-143</t>
  </si>
  <si>
    <t>ALL-185-189</t>
  </si>
  <si>
    <t>ALL-186-333</t>
  </si>
  <si>
    <t>ALL-187-142</t>
  </si>
  <si>
    <t>ALL-187-312</t>
  </si>
  <si>
    <t>ALL-188-162</t>
  </si>
  <si>
    <t>ALL-192-472</t>
  </si>
  <si>
    <t>ALL-193-472</t>
  </si>
  <si>
    <t>ALL-194-331</t>
  </si>
  <si>
    <t>ALL-198-394</t>
  </si>
  <si>
    <t>ALL-202-116</t>
  </si>
  <si>
    <t>850-206</t>
  </si>
  <si>
    <t>35C</t>
  </si>
  <si>
    <t>020-188-411</t>
  </si>
  <si>
    <t>110-188-311</t>
  </si>
  <si>
    <t>111-177-461</t>
  </si>
  <si>
    <t>111-188-411</t>
  </si>
  <si>
    <t>130-176-462</t>
  </si>
  <si>
    <t>130-186-312</t>
  </si>
  <si>
    <t>140-184-331</t>
  </si>
  <si>
    <t>200-181-411</t>
  </si>
  <si>
    <t>200-194-333</t>
  </si>
  <si>
    <t>220-181-532</t>
  </si>
  <si>
    <t>260-171-327</t>
  </si>
  <si>
    <t>260-176-342</t>
  </si>
  <si>
    <t>270-183-312</t>
  </si>
  <si>
    <t>320-194-411</t>
  </si>
  <si>
    <t>340-185-411</t>
  </si>
  <si>
    <t>340-189-411</t>
  </si>
  <si>
    <t>410-183-311</t>
  </si>
  <si>
    <t>410-188-461</t>
  </si>
  <si>
    <t>440-177-411</t>
  </si>
  <si>
    <t>450-184-411</t>
  </si>
  <si>
    <t>480-186-411</t>
  </si>
  <si>
    <t>510-177-462</t>
  </si>
  <si>
    <t>510-184-331</t>
  </si>
  <si>
    <t>530-177-461</t>
  </si>
  <si>
    <t>550-176-311</t>
  </si>
  <si>
    <t>600-171-414</t>
  </si>
  <si>
    <t>620-176-411</t>
  </si>
  <si>
    <t>630-177-462</t>
  </si>
  <si>
    <t>630-185-461</t>
  </si>
  <si>
    <t>670-177-461</t>
  </si>
  <si>
    <t>670-183-462</t>
  </si>
  <si>
    <t>680-188-311</t>
  </si>
  <si>
    <t>680-188-411</t>
  </si>
  <si>
    <t>710-173-311</t>
  </si>
  <si>
    <t>761-181-411</t>
  </si>
  <si>
    <t>770-177-411</t>
  </si>
  <si>
    <t>861-188-418</t>
  </si>
  <si>
    <t>910-173-311</t>
  </si>
  <si>
    <t>910-176-411</t>
  </si>
  <si>
    <t>920-188-311</t>
  </si>
  <si>
    <t>940-181-413</t>
  </si>
  <si>
    <t>600-ALL-414</t>
  </si>
  <si>
    <t>ALL-176-342</t>
  </si>
  <si>
    <t>Wake Preparatory Academy</t>
  </si>
  <si>
    <t>PSU 35C - Wake Preparatory Academy</t>
  </si>
  <si>
    <t>Key(PSU-PRC)</t>
  </si>
  <si>
    <t>Valor Preparatory Academy</t>
  </si>
  <si>
    <t>PSU 13B - Valor Preparatory Academy</t>
  </si>
  <si>
    <t>206-720</t>
  </si>
  <si>
    <t>720-206</t>
  </si>
  <si>
    <t>00B-184-312</t>
  </si>
  <si>
    <t>010-185-162</t>
  </si>
  <si>
    <t>010-186-121</t>
  </si>
  <si>
    <t>010-186-181</t>
  </si>
  <si>
    <t>010-186-211</t>
  </si>
  <si>
    <t>010-186-221</t>
  </si>
  <si>
    <t>010-186-231</t>
  </si>
  <si>
    <t>01B-185-121</t>
  </si>
  <si>
    <t>01B-185-211</t>
  </si>
  <si>
    <t>020-177-461</t>
  </si>
  <si>
    <t>020-181-131</t>
  </si>
  <si>
    <t>020-181-152</t>
  </si>
  <si>
    <t>020-183-332</t>
  </si>
  <si>
    <t>020-188-392</t>
  </si>
  <si>
    <t>030-183-312</t>
  </si>
  <si>
    <t>040-181-148</t>
  </si>
  <si>
    <t>040-185-181</t>
  </si>
  <si>
    <t>040-186-181</t>
  </si>
  <si>
    <t>040-189-392</t>
  </si>
  <si>
    <t>040-195-181</t>
  </si>
  <si>
    <t>060-171-184</t>
  </si>
  <si>
    <t>070-178-392</t>
  </si>
  <si>
    <t>070-183-392</t>
  </si>
  <si>
    <t>070-196-392</t>
  </si>
  <si>
    <t>080-187-332</t>
  </si>
  <si>
    <t>090-181-121</t>
  </si>
  <si>
    <t>090-181-312</t>
  </si>
  <si>
    <t>090-181-423</t>
  </si>
  <si>
    <t>090-186-143</t>
  </si>
  <si>
    <t>090-186-211</t>
  </si>
  <si>
    <t>100-174-183</t>
  </si>
  <si>
    <t>100-174-221</t>
  </si>
  <si>
    <t>10A-171-211</t>
  </si>
  <si>
    <t>10A-186-411</t>
  </si>
  <si>
    <t>10B-186-411</t>
  </si>
  <si>
    <t>110-176-472</t>
  </si>
  <si>
    <t>110-177-472</t>
  </si>
  <si>
    <t>110-181-472</t>
  </si>
  <si>
    <t>110-184-144</t>
  </si>
  <si>
    <t>110-184-472</t>
  </si>
  <si>
    <t>110-185-472</t>
  </si>
  <si>
    <t>110-186-472</t>
  </si>
  <si>
    <t>111-173-311</t>
  </si>
  <si>
    <t>111-183-332</t>
  </si>
  <si>
    <t>111-184-312</t>
  </si>
  <si>
    <t>111-189-311</t>
  </si>
  <si>
    <t>11C-182-141</t>
  </si>
  <si>
    <t>11D-171-127</t>
  </si>
  <si>
    <t>11D-185-121</t>
  </si>
  <si>
    <t>11D-185-211</t>
  </si>
  <si>
    <t>11D-185-229</t>
  </si>
  <si>
    <t>11D-185-231</t>
  </si>
  <si>
    <t>11F-181-121</t>
  </si>
  <si>
    <t>11F-181-142</t>
  </si>
  <si>
    <t>120-176-411</t>
  </si>
  <si>
    <t>120-177-461</t>
  </si>
  <si>
    <t>120-181-116</t>
  </si>
  <si>
    <t>130-185-121</t>
  </si>
  <si>
    <t>130-185-221</t>
  </si>
  <si>
    <t>130-185-231</t>
  </si>
  <si>
    <t>130-188-198</t>
  </si>
  <si>
    <t>130-188-211</t>
  </si>
  <si>
    <t>130-188-221</t>
  </si>
  <si>
    <t>130-194-311</t>
  </si>
  <si>
    <t>132-189-198</t>
  </si>
  <si>
    <t>132-204-193</t>
  </si>
  <si>
    <t>132-204-211</t>
  </si>
  <si>
    <t>13C-188-311</t>
  </si>
  <si>
    <t>140-177-418</t>
  </si>
  <si>
    <t>140-178-418</t>
  </si>
  <si>
    <t>160-173-311</t>
  </si>
  <si>
    <t>160-181-143</t>
  </si>
  <si>
    <t>160-181-411</t>
  </si>
  <si>
    <t>160-181-523</t>
  </si>
  <si>
    <t>160-189-192</t>
  </si>
  <si>
    <t>160-189-211</t>
  </si>
  <si>
    <t>160-189-221</t>
  </si>
  <si>
    <t>180-204-180</t>
  </si>
  <si>
    <t>181-184-312</t>
  </si>
  <si>
    <t>190-183-171</t>
  </si>
  <si>
    <t>190-189-192</t>
  </si>
  <si>
    <t>190-189-198</t>
  </si>
  <si>
    <t>190-189-211</t>
  </si>
  <si>
    <t>190-189-221</t>
  </si>
  <si>
    <t>19A-182-135</t>
  </si>
  <si>
    <t>240-171-394</t>
  </si>
  <si>
    <t>240-181-394</t>
  </si>
  <si>
    <t>240-184-171</t>
  </si>
  <si>
    <t>24B-181-333</t>
  </si>
  <si>
    <t>250-186-181</t>
  </si>
  <si>
    <t>250-189-171</t>
  </si>
  <si>
    <t>250-189-172</t>
  </si>
  <si>
    <t>250-189-422</t>
  </si>
  <si>
    <t>250-195-232</t>
  </si>
  <si>
    <t>250-195-392</t>
  </si>
  <si>
    <t>250-204-392</t>
  </si>
  <si>
    <t>260-171-180</t>
  </si>
  <si>
    <t>260-171-522</t>
  </si>
  <si>
    <t>260-171-523</t>
  </si>
  <si>
    <t>260-181-394</t>
  </si>
  <si>
    <t>260-181-523</t>
  </si>
  <si>
    <t>260-185-199</t>
  </si>
  <si>
    <t>260-198-353</t>
  </si>
  <si>
    <t>270-184-311</t>
  </si>
  <si>
    <t>270-189-392</t>
  </si>
  <si>
    <t>280-194-333</t>
  </si>
  <si>
    <t>290-186-392</t>
  </si>
  <si>
    <t>290-189-392</t>
  </si>
  <si>
    <t>291-171-351</t>
  </si>
  <si>
    <t>291-173-311</t>
  </si>
  <si>
    <t>291-188-311</t>
  </si>
  <si>
    <t>292-176-392</t>
  </si>
  <si>
    <t>292-184-392</t>
  </si>
  <si>
    <t>292-185-392</t>
  </si>
  <si>
    <t>292-188-392</t>
  </si>
  <si>
    <t>292-189-392</t>
  </si>
  <si>
    <t>29A-189-418</t>
  </si>
  <si>
    <t>300-184-331</t>
  </si>
  <si>
    <t>300-186-221</t>
  </si>
  <si>
    <t>300-186-231</t>
  </si>
  <si>
    <t>320-181-162</t>
  </si>
  <si>
    <t>320-181-167</t>
  </si>
  <si>
    <t>320-184-331</t>
  </si>
  <si>
    <t>320-185-162</t>
  </si>
  <si>
    <t>320-189-192</t>
  </si>
  <si>
    <t>320-189-392</t>
  </si>
  <si>
    <t>32C-181-462</t>
  </si>
  <si>
    <t>32D-193-418</t>
  </si>
  <si>
    <t>32K-181-134</t>
  </si>
  <si>
    <t>32K-181-311</t>
  </si>
  <si>
    <t>32M-171-311</t>
  </si>
  <si>
    <t>32R-172-462</t>
  </si>
  <si>
    <t>32R-182-462</t>
  </si>
  <si>
    <t>330-186-392</t>
  </si>
  <si>
    <t>330-189-392</t>
  </si>
  <si>
    <t>33A-181-541</t>
  </si>
  <si>
    <t>340-171-146</t>
  </si>
  <si>
    <t>34D-171-233</t>
  </si>
  <si>
    <t>34D-185-121</t>
  </si>
  <si>
    <t>34D-185-211</t>
  </si>
  <si>
    <t>34H-182-532</t>
  </si>
  <si>
    <t>35A-185-121</t>
  </si>
  <si>
    <t>35A-185-211</t>
  </si>
  <si>
    <t>35A-185-221</t>
  </si>
  <si>
    <t>35A-185-231</t>
  </si>
  <si>
    <t>35A-189-198</t>
  </si>
  <si>
    <t>35A-189-211</t>
  </si>
  <si>
    <t>35A-189-221</t>
  </si>
  <si>
    <t>360-181-143</t>
  </si>
  <si>
    <t>360-181-164</t>
  </si>
  <si>
    <t>360-181-333</t>
  </si>
  <si>
    <t>360-181-459</t>
  </si>
  <si>
    <t>360-188-411</t>
  </si>
  <si>
    <t>360-189-331</t>
  </si>
  <si>
    <t>36B-173-317</t>
  </si>
  <si>
    <t>36B-181-235</t>
  </si>
  <si>
    <t>36B-181-317</t>
  </si>
  <si>
    <t>36B-186-311</t>
  </si>
  <si>
    <t>36C-182-311</t>
  </si>
  <si>
    <t>36G-185-311</t>
  </si>
  <si>
    <t>370-183-392</t>
  </si>
  <si>
    <t>370-189-392</t>
  </si>
  <si>
    <t>370-201-392</t>
  </si>
  <si>
    <t>390-176-198</t>
  </si>
  <si>
    <t>400-181-196</t>
  </si>
  <si>
    <t>400-181-319</t>
  </si>
  <si>
    <t>400-181-331</t>
  </si>
  <si>
    <t>400-184-331</t>
  </si>
  <si>
    <t>400-188-411</t>
  </si>
  <si>
    <t>410-181-146</t>
  </si>
  <si>
    <t>410-181-162</t>
  </si>
  <si>
    <t>410-195-411</t>
  </si>
  <si>
    <t>410-204-192</t>
  </si>
  <si>
    <t>410-204-211</t>
  </si>
  <si>
    <t>410-204-221</t>
  </si>
  <si>
    <t>41C-181-198</t>
  </si>
  <si>
    <t>41C-188-411</t>
  </si>
  <si>
    <t>41C-189-198</t>
  </si>
  <si>
    <t>41C-189-211</t>
  </si>
  <si>
    <t>420-185-231</t>
  </si>
  <si>
    <t>420-189-181</t>
  </si>
  <si>
    <t>420-189-211</t>
  </si>
  <si>
    <t>420-195-196</t>
  </si>
  <si>
    <t>420-195-197</t>
  </si>
  <si>
    <t>420-195-211</t>
  </si>
  <si>
    <t>420-195-221</t>
  </si>
  <si>
    <t>421-178-394</t>
  </si>
  <si>
    <t>421-184-331</t>
  </si>
  <si>
    <t>421-185-192</t>
  </si>
  <si>
    <t>421-186-312</t>
  </si>
  <si>
    <t>421-188-311</t>
  </si>
  <si>
    <t>422-171-311</t>
  </si>
  <si>
    <t>422-171-331</t>
  </si>
  <si>
    <t>422-171-351</t>
  </si>
  <si>
    <t>422-171-451</t>
  </si>
  <si>
    <t>430-181-143</t>
  </si>
  <si>
    <t>430-189-151</t>
  </si>
  <si>
    <t>430-189-175</t>
  </si>
  <si>
    <t>430-189-422</t>
  </si>
  <si>
    <t>430-189-423</t>
  </si>
  <si>
    <t>430-189-424</t>
  </si>
  <si>
    <t>430-189-425</t>
  </si>
  <si>
    <t>430-204-193</t>
  </si>
  <si>
    <t>430-204-211</t>
  </si>
  <si>
    <t>430-204-221</t>
  </si>
  <si>
    <t>440-185-199</t>
  </si>
  <si>
    <t>440-205-148</t>
  </si>
  <si>
    <t>440-205-211</t>
  </si>
  <si>
    <t>44A-186-411</t>
  </si>
  <si>
    <t>45A-189-198</t>
  </si>
  <si>
    <t>45A-189-211</t>
  </si>
  <si>
    <t>460-181-153</t>
  </si>
  <si>
    <t>460-181-183</t>
  </si>
  <si>
    <t>460-181-184</t>
  </si>
  <si>
    <t>460-181-392</t>
  </si>
  <si>
    <t>470-201-192</t>
  </si>
  <si>
    <t>470-201-211</t>
  </si>
  <si>
    <t>470-201-221</t>
  </si>
  <si>
    <t>470-201-361</t>
  </si>
  <si>
    <t>480-181-532</t>
  </si>
  <si>
    <t>490-185-184</t>
  </si>
  <si>
    <t>490-186-392</t>
  </si>
  <si>
    <t>490-188-411</t>
  </si>
  <si>
    <t>500-186-142</t>
  </si>
  <si>
    <t>500-186-211</t>
  </si>
  <si>
    <t>500-186-221</t>
  </si>
  <si>
    <t>500-186-231</t>
  </si>
  <si>
    <t>500-188-311</t>
  </si>
  <si>
    <t>50A-188-131</t>
  </si>
  <si>
    <t>50A-189-113</t>
  </si>
  <si>
    <t>50A-202-121</t>
  </si>
  <si>
    <t>50Z-182-211</t>
  </si>
  <si>
    <t>50Z-182-221</t>
  </si>
  <si>
    <t>51A-181-461</t>
  </si>
  <si>
    <t>51A-185-121</t>
  </si>
  <si>
    <t>51A-185-211</t>
  </si>
  <si>
    <t>520-171-422</t>
  </si>
  <si>
    <t>520-171-423</t>
  </si>
  <si>
    <t>530-185-167</t>
  </si>
  <si>
    <t>530-185-462</t>
  </si>
  <si>
    <t>530-188-312</t>
  </si>
  <si>
    <t>540-173-317</t>
  </si>
  <si>
    <t>540-189-147</t>
  </si>
  <si>
    <t>540-189-171</t>
  </si>
  <si>
    <t>540-189-172</t>
  </si>
  <si>
    <t>540-189-198</t>
  </si>
  <si>
    <t>540-189-211</t>
  </si>
  <si>
    <t>540-189-221</t>
  </si>
  <si>
    <t>540-189-231</t>
  </si>
  <si>
    <t>550-176-418</t>
  </si>
  <si>
    <t>550-181-143</t>
  </si>
  <si>
    <t>560-171-188</t>
  </si>
  <si>
    <t>570-176-312</t>
  </si>
  <si>
    <t>570-181-173</t>
  </si>
  <si>
    <t>570-189-411</t>
  </si>
  <si>
    <t>590-171-163</t>
  </si>
  <si>
    <t>590-171-181</t>
  </si>
  <si>
    <t>590-184-331</t>
  </si>
  <si>
    <t>590-189-411</t>
  </si>
  <si>
    <t>600-181-332</t>
  </si>
  <si>
    <t>600-189-198</t>
  </si>
  <si>
    <t>600-189-211</t>
  </si>
  <si>
    <t>600-189-221</t>
  </si>
  <si>
    <t>600-189-232</t>
  </si>
  <si>
    <t>60B-140-462</t>
  </si>
  <si>
    <t>60B-188-311</t>
  </si>
  <si>
    <t>60D-172-163</t>
  </si>
  <si>
    <t>60G-181-183</t>
  </si>
  <si>
    <t>60I-189-191</t>
  </si>
  <si>
    <t>60S-189-143</t>
  </si>
  <si>
    <t>60U-181-418</t>
  </si>
  <si>
    <t>60Z-171-142</t>
  </si>
  <si>
    <t>60Z-171-229</t>
  </si>
  <si>
    <t>60Z-171-411</t>
  </si>
  <si>
    <t>60Z-185-411</t>
  </si>
  <si>
    <t>610-188-411</t>
  </si>
  <si>
    <t>610-188-461</t>
  </si>
  <si>
    <t>61L-170-211</t>
  </si>
  <si>
    <t>61S-185-121</t>
  </si>
  <si>
    <t>61S-185-211</t>
  </si>
  <si>
    <t>61T-181-522</t>
  </si>
  <si>
    <t>61X-185-121</t>
  </si>
  <si>
    <t>61Y-181-411</t>
  </si>
  <si>
    <t>620-176-333</t>
  </si>
  <si>
    <t>620-184-180</t>
  </si>
  <si>
    <t>620-184-211</t>
  </si>
  <si>
    <t>620-188-411</t>
  </si>
  <si>
    <t>630-171-392</t>
  </si>
  <si>
    <t>630-171-472</t>
  </si>
  <si>
    <t>630-176-392</t>
  </si>
  <si>
    <t>630-177-392</t>
  </si>
  <si>
    <t>630-177-472</t>
  </si>
  <si>
    <t>630-181-392</t>
  </si>
  <si>
    <t>630-181-472</t>
  </si>
  <si>
    <t>630-183-392</t>
  </si>
  <si>
    <t>630-183-472</t>
  </si>
  <si>
    <t>630-184-392</t>
  </si>
  <si>
    <t>630-185-392</t>
  </si>
  <si>
    <t>630-186-392</t>
  </si>
  <si>
    <t>630-187-392</t>
  </si>
  <si>
    <t>630-189-392</t>
  </si>
  <si>
    <t>630-191-311</t>
  </si>
  <si>
    <t>630-194-392</t>
  </si>
  <si>
    <t>640-184-192</t>
  </si>
  <si>
    <t>640-184-221</t>
  </si>
  <si>
    <t>64A-185-211</t>
  </si>
  <si>
    <t>650-173-311</t>
  </si>
  <si>
    <t>650-178-392</t>
  </si>
  <si>
    <t>650-204-392</t>
  </si>
  <si>
    <t>65C-186-411</t>
  </si>
  <si>
    <t>65D-182-131</t>
  </si>
  <si>
    <t>65D-182-211</t>
  </si>
  <si>
    <t>65D-182-311</t>
  </si>
  <si>
    <t>65H-185-135</t>
  </si>
  <si>
    <t>670-177-333</t>
  </si>
  <si>
    <t>670-177-342</t>
  </si>
  <si>
    <t>67B-181-126</t>
  </si>
  <si>
    <t>680-185-135</t>
  </si>
  <si>
    <t>681-173-311</t>
  </si>
  <si>
    <t>681-185-121</t>
  </si>
  <si>
    <t>681-185-135</t>
  </si>
  <si>
    <t>681-185-211</t>
  </si>
  <si>
    <t>681-185-221</t>
  </si>
  <si>
    <t>681-185-231</t>
  </si>
  <si>
    <t>690-173-311</t>
  </si>
  <si>
    <t>690-177-411</t>
  </si>
  <si>
    <t>690-178-418</t>
  </si>
  <si>
    <t>69A-181-189</t>
  </si>
  <si>
    <t>700-171-144</t>
  </si>
  <si>
    <t>700-171-318</t>
  </si>
  <si>
    <t>700-186-142</t>
  </si>
  <si>
    <t>700-186-211</t>
  </si>
  <si>
    <t>700-186-221</t>
  </si>
  <si>
    <t>70A-177-411</t>
  </si>
  <si>
    <t>70A-181-411</t>
  </si>
  <si>
    <t>70A-182-411</t>
  </si>
  <si>
    <t>720-181-172</t>
  </si>
  <si>
    <t>720-206-181</t>
  </si>
  <si>
    <t>720-206-211</t>
  </si>
  <si>
    <t>720-206-221</t>
  </si>
  <si>
    <t>730-171-472</t>
  </si>
  <si>
    <t>730-177-472</t>
  </si>
  <si>
    <t>730-178-472</t>
  </si>
  <si>
    <t>730-181-472</t>
  </si>
  <si>
    <t>730-185-311</t>
  </si>
  <si>
    <t>730-189-198</t>
  </si>
  <si>
    <t>730-189-211</t>
  </si>
  <si>
    <t>730-189-221</t>
  </si>
  <si>
    <t>73A-192-311</t>
  </si>
  <si>
    <t>73B-172-311</t>
  </si>
  <si>
    <t>73B-172-541</t>
  </si>
  <si>
    <t>73B-173-317</t>
  </si>
  <si>
    <t>740-176-392</t>
  </si>
  <si>
    <t>740-189-331</t>
  </si>
  <si>
    <t>740-195-392</t>
  </si>
  <si>
    <t>74Z-185-462</t>
  </si>
  <si>
    <t>750-181-162</t>
  </si>
  <si>
    <t>750-204-361</t>
  </si>
  <si>
    <t>760-177-311</t>
  </si>
  <si>
    <t>760-181-331</t>
  </si>
  <si>
    <t>760-181-423</t>
  </si>
  <si>
    <t>761-176-472</t>
  </si>
  <si>
    <t>761-177-472</t>
  </si>
  <si>
    <t>761-181-146</t>
  </si>
  <si>
    <t>761-181-152</t>
  </si>
  <si>
    <t>761-181-472</t>
  </si>
  <si>
    <t>761-185-472</t>
  </si>
  <si>
    <t>770-176-472</t>
  </si>
  <si>
    <t>770-183-472</t>
  </si>
  <si>
    <t>780-193-418</t>
  </si>
  <si>
    <t>790-181-184</t>
  </si>
  <si>
    <t>790-181-413</t>
  </si>
  <si>
    <t>790-185-132</t>
  </si>
  <si>
    <t>79Z-181-116</t>
  </si>
  <si>
    <t>800-171-523</t>
  </si>
  <si>
    <t>800-177-333</t>
  </si>
  <si>
    <t>800-188-311</t>
  </si>
  <si>
    <t>810-176-472</t>
  </si>
  <si>
    <t>810-177-472</t>
  </si>
  <si>
    <t>810-184-472</t>
  </si>
  <si>
    <t>81B-171-131</t>
  </si>
  <si>
    <t>820-185-231</t>
  </si>
  <si>
    <t>820-185-318</t>
  </si>
  <si>
    <t>820-188-333</t>
  </si>
  <si>
    <t>820-198-353</t>
  </si>
  <si>
    <t>840-185-311</t>
  </si>
  <si>
    <t>840-186-121</t>
  </si>
  <si>
    <t>840-186-211</t>
  </si>
  <si>
    <t>840-186-221</t>
  </si>
  <si>
    <t>840-186-231</t>
  </si>
  <si>
    <t>84B-188-411</t>
  </si>
  <si>
    <t>84B-189-418</t>
  </si>
  <si>
    <t>850-171-175</t>
  </si>
  <si>
    <t>850-171-311</t>
  </si>
  <si>
    <t>860-181-311</t>
  </si>
  <si>
    <t>862-189-198</t>
  </si>
  <si>
    <t>862-189-211</t>
  </si>
  <si>
    <t>862-189-221</t>
  </si>
  <si>
    <t>870-171-192</t>
  </si>
  <si>
    <t>870-186-221</t>
  </si>
  <si>
    <t>870-186-231</t>
  </si>
  <si>
    <t>87A-173-317</t>
  </si>
  <si>
    <t>880-171-472</t>
  </si>
  <si>
    <t>880-176-472</t>
  </si>
  <si>
    <t>880-181-472</t>
  </si>
  <si>
    <t>880-184-131</t>
  </si>
  <si>
    <t>880-184-221</t>
  </si>
  <si>
    <t>880-184-231</t>
  </si>
  <si>
    <t>880-184-472</t>
  </si>
  <si>
    <t>880-188-411</t>
  </si>
  <si>
    <t>890-173-317</t>
  </si>
  <si>
    <t>890-181-392</t>
  </si>
  <si>
    <t>900-181-145</t>
  </si>
  <si>
    <t>90A-172-121</t>
  </si>
  <si>
    <t>90A-172-183</t>
  </si>
  <si>
    <t>90A-182-311</t>
  </si>
  <si>
    <t>90A-185-121</t>
  </si>
  <si>
    <t>90A-185-183</t>
  </si>
  <si>
    <t>90A-185-211</t>
  </si>
  <si>
    <t>90A-185-229</t>
  </si>
  <si>
    <t>90A-185-231</t>
  </si>
  <si>
    <t>90B-182-141</t>
  </si>
  <si>
    <t>90B-185-411</t>
  </si>
  <si>
    <t>90D-171-142</t>
  </si>
  <si>
    <t>90D-171-211</t>
  </si>
  <si>
    <t>910-181-312</t>
  </si>
  <si>
    <t>910-181-462</t>
  </si>
  <si>
    <t>910-181-472</t>
  </si>
  <si>
    <t>910-184-331</t>
  </si>
  <si>
    <t>910-185-472</t>
  </si>
  <si>
    <t>920-185-113</t>
  </si>
  <si>
    <t>920-185-121</t>
  </si>
  <si>
    <t>920-185-135</t>
  </si>
  <si>
    <t>920-185-142</t>
  </si>
  <si>
    <t>920-185-145</t>
  </si>
  <si>
    <t>920-185-162</t>
  </si>
  <si>
    <t>920-185-165</t>
  </si>
  <si>
    <t>920-185-167</t>
  </si>
  <si>
    <t>920-185-181</t>
  </si>
  <si>
    <t>920-185-184</t>
  </si>
  <si>
    <t>920-185-231</t>
  </si>
  <si>
    <t>920-185-234</t>
  </si>
  <si>
    <t>920-189-198</t>
  </si>
  <si>
    <t>920-189-211</t>
  </si>
  <si>
    <t>920-189-221</t>
  </si>
  <si>
    <t>920-189-392</t>
  </si>
  <si>
    <t>92D-189-311</t>
  </si>
  <si>
    <t>92P-182-418</t>
  </si>
  <si>
    <t>92Y-189-418</t>
  </si>
  <si>
    <t>930-171-394</t>
  </si>
  <si>
    <t>930-181-394</t>
  </si>
  <si>
    <t>930-186-392</t>
  </si>
  <si>
    <t>93J-181-411</t>
  </si>
  <si>
    <t>93L-171-231</t>
  </si>
  <si>
    <t>93L-181-231</t>
  </si>
  <si>
    <t>93T-171-211</t>
  </si>
  <si>
    <t>940-181-166</t>
  </si>
  <si>
    <t>950-176-333</t>
  </si>
  <si>
    <t>950-178-418</t>
  </si>
  <si>
    <t>96C-192-311</t>
  </si>
  <si>
    <t>970-176-418</t>
  </si>
  <si>
    <t>970-185-131</t>
  </si>
  <si>
    <t>970-185-142</t>
  </si>
  <si>
    <t>970-185-211</t>
  </si>
  <si>
    <t>970-185-221</t>
  </si>
  <si>
    <t>970-185-231</t>
  </si>
  <si>
    <t>970-191-311</t>
  </si>
  <si>
    <t>990-183-192</t>
  </si>
  <si>
    <t>990-183-211</t>
  </si>
  <si>
    <t>990-183-221</t>
  </si>
  <si>
    <t>995-181-418</t>
  </si>
  <si>
    <t>B95-175-343</t>
  </si>
  <si>
    <t>C67-175-232</t>
  </si>
  <si>
    <t>E28-175-343</t>
  </si>
  <si>
    <t>01B-ALL-121</t>
  </si>
  <si>
    <t>040-ALL-148</t>
  </si>
  <si>
    <t>060-ALL-184</t>
  </si>
  <si>
    <t>100-ALL-183</t>
  </si>
  <si>
    <t>11C-ALL-141</t>
  </si>
  <si>
    <t>11F-ALL-142</t>
  </si>
  <si>
    <t>120-ALL-116</t>
  </si>
  <si>
    <t>132-ALL-193</t>
  </si>
  <si>
    <t>160-ALL-523</t>
  </si>
  <si>
    <t>240-ALL-394</t>
  </si>
  <si>
    <t>260-ALL-353</t>
  </si>
  <si>
    <t>260-ALL-523</t>
  </si>
  <si>
    <t>280-ALL-333</t>
  </si>
  <si>
    <t>291-ALL-351</t>
  </si>
  <si>
    <t>320-ALL-167</t>
  </si>
  <si>
    <t>32K-ALL-134</t>
  </si>
  <si>
    <t>33A-ALL-541</t>
  </si>
  <si>
    <t>34H-ALL-532</t>
  </si>
  <si>
    <t>35A-ALL-198</t>
  </si>
  <si>
    <t>400-ALL-196</t>
  </si>
  <si>
    <t>400-ALL-319</t>
  </si>
  <si>
    <t>41C-ALL-198</t>
  </si>
  <si>
    <t>420-ALL-196</t>
  </si>
  <si>
    <t>420-ALL-197</t>
  </si>
  <si>
    <t>421-ALL-192</t>
  </si>
  <si>
    <t>422-ALL-351</t>
  </si>
  <si>
    <t>422-ALL-451</t>
  </si>
  <si>
    <t>430-ALL-175</t>
  </si>
  <si>
    <t>430-ALL-193</t>
  </si>
  <si>
    <t>430-ALL-422</t>
  </si>
  <si>
    <t>430-ALL-424</t>
  </si>
  <si>
    <t>430-ALL-425</t>
  </si>
  <si>
    <t>440-ALL-148</t>
  </si>
  <si>
    <t>440-ALL-199</t>
  </si>
  <si>
    <t>45A-ALL-198</t>
  </si>
  <si>
    <t>470-ALL-361</t>
  </si>
  <si>
    <t>50A-ALL-113</t>
  </si>
  <si>
    <t>520-ALL-422</t>
  </si>
  <si>
    <t>540-ALL-147</t>
  </si>
  <si>
    <t>540-ALL-172</t>
  </si>
  <si>
    <t>560-ALL-188</t>
  </si>
  <si>
    <t>600-ALL-332</t>
  </si>
  <si>
    <t>60D-ALL-163</t>
  </si>
  <si>
    <t>60I-ALL-191</t>
  </si>
  <si>
    <t>60S-ALL-143</t>
  </si>
  <si>
    <t>60U-ALL-418</t>
  </si>
  <si>
    <t>61T-ALL-522</t>
  </si>
  <si>
    <t>670-ALL-342</t>
  </si>
  <si>
    <t>67B-ALL-126</t>
  </si>
  <si>
    <t>681-ALL-135</t>
  </si>
  <si>
    <t>681-ALL-231</t>
  </si>
  <si>
    <t>69A-ALL-189</t>
  </si>
  <si>
    <t>730-ALL-472</t>
  </si>
  <si>
    <t>73B-ALL-541</t>
  </si>
  <si>
    <t>750-ALL-361</t>
  </si>
  <si>
    <t>790-ALL-132</t>
  </si>
  <si>
    <t>790-ALL-184</t>
  </si>
  <si>
    <t>790-ALL-413</t>
  </si>
  <si>
    <t>800-ALL-523</t>
  </si>
  <si>
    <t>820-ALL-318</t>
  </si>
  <si>
    <t>820-ALL-353</t>
  </si>
  <si>
    <t>87A-ALL-317</t>
  </si>
  <si>
    <t>90B-ALL-141</t>
  </si>
  <si>
    <t>90D-ALL-142</t>
  </si>
  <si>
    <t>920-ALL-145</t>
  </si>
  <si>
    <t>930-ALL-392</t>
  </si>
  <si>
    <t>930-ALL-394</t>
  </si>
  <si>
    <t>93L-ALL-231</t>
  </si>
  <si>
    <t>950-ALL-333</t>
  </si>
  <si>
    <t>96C-ALL-311</t>
  </si>
  <si>
    <t>B95-ALL-343</t>
  </si>
  <si>
    <t>C67-ALL-232</t>
  </si>
  <si>
    <t>E28-ALL-343</t>
  </si>
  <si>
    <t>ALL-171-318</t>
  </si>
  <si>
    <t>ALL-172-163</t>
  </si>
  <si>
    <t>ALL-177-342</t>
  </si>
  <si>
    <t>ALL-184-144</t>
  </si>
  <si>
    <t>ALL-185-113</t>
  </si>
  <si>
    <t>ALL-186-143</t>
  </si>
  <si>
    <t>ALL-187-332</t>
  </si>
  <si>
    <t>ALL-188-198</t>
  </si>
  <si>
    <t>ALL-188-312</t>
  </si>
  <si>
    <t>ALL-189-147</t>
  </si>
  <si>
    <t>ALL-189-175</t>
  </si>
  <si>
    <t>ALL-189-191</t>
  </si>
  <si>
    <t>ALL-189-422</t>
  </si>
  <si>
    <t>ALL-189-424</t>
  </si>
  <si>
    <t>ALL-189-425</t>
  </si>
  <si>
    <t>ALL-195-197</t>
  </si>
  <si>
    <t>010-177-311</t>
  </si>
  <si>
    <t>030-176-411</t>
  </si>
  <si>
    <t>110-140-418</t>
  </si>
  <si>
    <t>110-140-542</t>
  </si>
  <si>
    <t>110-173-317</t>
  </si>
  <si>
    <t>130-188-461</t>
  </si>
  <si>
    <t>140-190-311</t>
  </si>
  <si>
    <t>190-177-411</t>
  </si>
  <si>
    <t>200-188-411</t>
  </si>
  <si>
    <t>250-176-411</t>
  </si>
  <si>
    <t>250-176-418</t>
  </si>
  <si>
    <t>260-176-333</t>
  </si>
  <si>
    <t>340-173-317</t>
  </si>
  <si>
    <t>370-181-462</t>
  </si>
  <si>
    <t>390-177-351</t>
  </si>
  <si>
    <t>410-183-333</t>
  </si>
  <si>
    <t>491-188-411</t>
  </si>
  <si>
    <t>580-188-411</t>
  </si>
  <si>
    <t>590-177-461</t>
  </si>
  <si>
    <t>600-176-461</t>
  </si>
  <si>
    <t>610-185-461</t>
  </si>
  <si>
    <t>700-181-462</t>
  </si>
  <si>
    <t>710-188-411</t>
  </si>
  <si>
    <t>740-177-461</t>
  </si>
  <si>
    <t>870-188-411</t>
  </si>
  <si>
    <t>970-177-461</t>
  </si>
  <si>
    <t>995-177-411</t>
  </si>
  <si>
    <t>110-ALL-317</t>
  </si>
  <si>
    <t>110-ALL-542</t>
  </si>
  <si>
    <t>ALL-176-461</t>
  </si>
  <si>
    <t>ALL-188-459</t>
  </si>
  <si>
    <t>ALL-190-311</t>
  </si>
  <si>
    <t>49E-188</t>
  </si>
  <si>
    <t>49E-189</t>
  </si>
  <si>
    <t>ALA Charlotte</t>
  </si>
  <si>
    <t>PSU 60N - ALA Charlotte</t>
  </si>
  <si>
    <t>FY 2023 
YTD Expenditures</t>
  </si>
  <si>
    <t>Allotment Vs Expenditures as of FY23</t>
  </si>
  <si>
    <t>LEA PRC Object Code Detail as of FY23</t>
  </si>
  <si>
    <t>LEA PRC Expenditures as of FY23</t>
  </si>
  <si>
    <t>FY 2023
 YTD Expenditures</t>
  </si>
  <si>
    <t xml:space="preserve">FY 2023 
YTD Expenditures </t>
  </si>
  <si>
    <t>ESSER I PRCs (163-168) &amp; GEER PRCs (169-170) ended FY2023</t>
  </si>
  <si>
    <t>010-195-196</t>
  </si>
  <si>
    <t>010-195-211</t>
  </si>
  <si>
    <t>010-195-221</t>
  </si>
  <si>
    <t>020-176-121</t>
  </si>
  <si>
    <t>040-181-171</t>
  </si>
  <si>
    <t>040-181-187</t>
  </si>
  <si>
    <t>040-181-198</t>
  </si>
  <si>
    <t>050-171-198</t>
  </si>
  <si>
    <t>050-176-198</t>
  </si>
  <si>
    <t>050-176-333</t>
  </si>
  <si>
    <t>050-188-198</t>
  </si>
  <si>
    <t>050-188-211</t>
  </si>
  <si>
    <t>050-188-221</t>
  </si>
  <si>
    <t>060-177-198</t>
  </si>
  <si>
    <t>070-181-188</t>
  </si>
  <si>
    <t>080-177-198</t>
  </si>
  <si>
    <t>080-181-198</t>
  </si>
  <si>
    <t>080-188-198</t>
  </si>
  <si>
    <t>080-188-211</t>
  </si>
  <si>
    <t>080-188-221</t>
  </si>
  <si>
    <t>100-177-131</t>
  </si>
  <si>
    <t>110-181-188</t>
  </si>
  <si>
    <t>120-176-333</t>
  </si>
  <si>
    <t>120-178-418</t>
  </si>
  <si>
    <t>120-181-175</t>
  </si>
  <si>
    <t>160-181-151</t>
  </si>
  <si>
    <t>180-181-152</t>
  </si>
  <si>
    <t>180-188-211</t>
  </si>
  <si>
    <t>180-188-221</t>
  </si>
  <si>
    <t>181-177-126</t>
  </si>
  <si>
    <t>181-177-171</t>
  </si>
  <si>
    <t>181-177-411</t>
  </si>
  <si>
    <t>210-177-192</t>
  </si>
  <si>
    <t>230-176-142</t>
  </si>
  <si>
    <t>230-176-171</t>
  </si>
  <si>
    <t>240-188-173</t>
  </si>
  <si>
    <t>240-188-211</t>
  </si>
  <si>
    <t>240-188-221</t>
  </si>
  <si>
    <t>240-188-411</t>
  </si>
  <si>
    <t>250-181-198</t>
  </si>
  <si>
    <t>250-188-351</t>
  </si>
  <si>
    <t>250-188-411</t>
  </si>
  <si>
    <t>260-188-211</t>
  </si>
  <si>
    <t>260-188-221</t>
  </si>
  <si>
    <t>260-189-116</t>
  </si>
  <si>
    <t>260-189-211</t>
  </si>
  <si>
    <t>260-189-221</t>
  </si>
  <si>
    <t>26B-171-143</t>
  </si>
  <si>
    <t>270-181-192</t>
  </si>
  <si>
    <t>291-188-192</t>
  </si>
  <si>
    <t>291-188-211</t>
  </si>
  <si>
    <t>291-188-221</t>
  </si>
  <si>
    <t>291-188-411</t>
  </si>
  <si>
    <t>292-171-198</t>
  </si>
  <si>
    <t>292-188-198</t>
  </si>
  <si>
    <t>292-188-211</t>
  </si>
  <si>
    <t>292-188-221</t>
  </si>
  <si>
    <t>310-188-171</t>
  </si>
  <si>
    <t>310-188-211</t>
  </si>
  <si>
    <t>310-188-221</t>
  </si>
  <si>
    <t>320-181-171</t>
  </si>
  <si>
    <t>320-184-192</t>
  </si>
  <si>
    <t>320-195-211</t>
  </si>
  <si>
    <t>32P-185-311</t>
  </si>
  <si>
    <t>32Q-181-311</t>
  </si>
  <si>
    <t>330-171-183</t>
  </si>
  <si>
    <t>330-181-171</t>
  </si>
  <si>
    <t>330-188-171</t>
  </si>
  <si>
    <t>330-188-211</t>
  </si>
  <si>
    <t>340-198-353</t>
  </si>
  <si>
    <t>350-181-142</t>
  </si>
  <si>
    <t>350-181-171</t>
  </si>
  <si>
    <t>360-181-151</t>
  </si>
  <si>
    <t>360-181-174</t>
  </si>
  <si>
    <t>360-188-211</t>
  </si>
  <si>
    <t>360-188-221</t>
  </si>
  <si>
    <t>400-188-126</t>
  </si>
  <si>
    <t>400-188-211</t>
  </si>
  <si>
    <t>400-188-221</t>
  </si>
  <si>
    <t>400-188-333</t>
  </si>
  <si>
    <t>410-188-192</t>
  </si>
  <si>
    <t>410-188-211</t>
  </si>
  <si>
    <t>410-188-221</t>
  </si>
  <si>
    <t>410-188-311</t>
  </si>
  <si>
    <t>420-176-198</t>
  </si>
  <si>
    <t>420-176-211</t>
  </si>
  <si>
    <t>422-171-198</t>
  </si>
  <si>
    <t>422-171-211</t>
  </si>
  <si>
    <t>422-171-221</t>
  </si>
  <si>
    <t>422-171-312</t>
  </si>
  <si>
    <t>430-185-126</t>
  </si>
  <si>
    <t>430-185-211</t>
  </si>
  <si>
    <t>430-185-221</t>
  </si>
  <si>
    <t>440-176-198</t>
  </si>
  <si>
    <t>440-176-211</t>
  </si>
  <si>
    <t>440-176-221</t>
  </si>
  <si>
    <t>440-177-311</t>
  </si>
  <si>
    <t>440-184-192</t>
  </si>
  <si>
    <t>440-184-211</t>
  </si>
  <si>
    <t>440-184-221</t>
  </si>
  <si>
    <t>450-171-191</t>
  </si>
  <si>
    <t>450-177-192</t>
  </si>
  <si>
    <t>470-181-198</t>
  </si>
  <si>
    <t>490-176-192</t>
  </si>
  <si>
    <t>491-176-126</t>
  </si>
  <si>
    <t>491-188-126</t>
  </si>
  <si>
    <t>491-188-211</t>
  </si>
  <si>
    <t>491-188-221</t>
  </si>
  <si>
    <t>49G-181-135</t>
  </si>
  <si>
    <t>500-181-188</t>
  </si>
  <si>
    <t>510-176-142</t>
  </si>
  <si>
    <t>510-176-151</t>
  </si>
  <si>
    <t>510-176-198</t>
  </si>
  <si>
    <t>510-176-211</t>
  </si>
  <si>
    <t>510-176-221</t>
  </si>
  <si>
    <t>510-177-198</t>
  </si>
  <si>
    <t>510-184-192</t>
  </si>
  <si>
    <t>520-188-411</t>
  </si>
  <si>
    <t>530-188-198</t>
  </si>
  <si>
    <t>530-188-211</t>
  </si>
  <si>
    <t>530-188-221</t>
  </si>
  <si>
    <t>540-176-146</t>
  </si>
  <si>
    <t>540-181-183</t>
  </si>
  <si>
    <t>540-185-126</t>
  </si>
  <si>
    <t>540-185-142</t>
  </si>
  <si>
    <t>540-188-411</t>
  </si>
  <si>
    <t>550-177-192</t>
  </si>
  <si>
    <t>550-189-392</t>
  </si>
  <si>
    <t>560-176-171</t>
  </si>
  <si>
    <t>560-176-221</t>
  </si>
  <si>
    <t>570-176-131</t>
  </si>
  <si>
    <t>570-176-231</t>
  </si>
  <si>
    <t>570-181-312</t>
  </si>
  <si>
    <t>580-176-171</t>
  </si>
  <si>
    <t>580-176-198</t>
  </si>
  <si>
    <t>600-176-198</t>
  </si>
  <si>
    <t>600-177-131</t>
  </si>
  <si>
    <t>600-177-135</t>
  </si>
  <si>
    <t>600-177-142</t>
  </si>
  <si>
    <t>600-177-146</t>
  </si>
  <si>
    <t>600-177-151</t>
  </si>
  <si>
    <t>600-181-171</t>
  </si>
  <si>
    <t>600-181-172</t>
  </si>
  <si>
    <t>600-181-175</t>
  </si>
  <si>
    <t>600-186-126</t>
  </si>
  <si>
    <t>600-186-133</t>
  </si>
  <si>
    <t>600-186-145</t>
  </si>
  <si>
    <t>60Z-171-135</t>
  </si>
  <si>
    <t>610-188-171</t>
  </si>
  <si>
    <t>610-188-211</t>
  </si>
  <si>
    <t>61J-182-180</t>
  </si>
  <si>
    <t>61J-182-211</t>
  </si>
  <si>
    <t>620-188-198</t>
  </si>
  <si>
    <t>620-188-211</t>
  </si>
  <si>
    <t>620-188-221</t>
  </si>
  <si>
    <t>630-171-126</t>
  </si>
  <si>
    <t>630-171-141</t>
  </si>
  <si>
    <t>640-181-188</t>
  </si>
  <si>
    <t>640-181-198</t>
  </si>
  <si>
    <t>650-176-151</t>
  </si>
  <si>
    <t>660-181-147</t>
  </si>
  <si>
    <t>660-181-173</t>
  </si>
  <si>
    <t>660-181-198</t>
  </si>
  <si>
    <t>670-188-411</t>
  </si>
  <si>
    <t>680-181-312</t>
  </si>
  <si>
    <t>680-188-192</t>
  </si>
  <si>
    <t>680-188-211</t>
  </si>
  <si>
    <t>700-181-192</t>
  </si>
  <si>
    <t>700-184-131</t>
  </si>
  <si>
    <t>700-184-211</t>
  </si>
  <si>
    <t>700-184-221</t>
  </si>
  <si>
    <t>700-188-211</t>
  </si>
  <si>
    <t>700-188-221</t>
  </si>
  <si>
    <t>70A-176-192</t>
  </si>
  <si>
    <t>70A-176-211</t>
  </si>
  <si>
    <t>70A-177-192</t>
  </si>
  <si>
    <t>70A-177-211</t>
  </si>
  <si>
    <t>70A-181-171</t>
  </si>
  <si>
    <t>70A-181-173</t>
  </si>
  <si>
    <t>740-177-392</t>
  </si>
  <si>
    <t>761-177-192</t>
  </si>
  <si>
    <t>76A-188-126</t>
  </si>
  <si>
    <t>76A-188-211</t>
  </si>
  <si>
    <t>76A-188-221</t>
  </si>
  <si>
    <t>76A-188-411</t>
  </si>
  <si>
    <t>780-176-211</t>
  </si>
  <si>
    <t>780-176-221</t>
  </si>
  <si>
    <t>790-181-171</t>
  </si>
  <si>
    <t>790-181-173</t>
  </si>
  <si>
    <t>790-185-147</t>
  </si>
  <si>
    <t>790-185-171</t>
  </si>
  <si>
    <t>790-185-191</t>
  </si>
  <si>
    <t>790-185-198</t>
  </si>
  <si>
    <t>810-189-199</t>
  </si>
  <si>
    <t>821-188-126</t>
  </si>
  <si>
    <t>821-188-211</t>
  </si>
  <si>
    <t>821-188-221</t>
  </si>
  <si>
    <t>830-188-198</t>
  </si>
  <si>
    <t>830-188-211</t>
  </si>
  <si>
    <t>830-188-221</t>
  </si>
  <si>
    <t>840-181-188</t>
  </si>
  <si>
    <t>850-181-174</t>
  </si>
  <si>
    <t>850-181-176</t>
  </si>
  <si>
    <t>860-177-171</t>
  </si>
  <si>
    <t>860-189-211</t>
  </si>
  <si>
    <t>860-189-221</t>
  </si>
  <si>
    <t>861-181-126</t>
  </si>
  <si>
    <t>890-188-333</t>
  </si>
  <si>
    <t>90A-188-211</t>
  </si>
  <si>
    <t>90A-188-229</t>
  </si>
  <si>
    <t>910-176-198</t>
  </si>
  <si>
    <t>910-176-211</t>
  </si>
  <si>
    <t>910-176-221</t>
  </si>
  <si>
    <t>910-181-142</t>
  </si>
  <si>
    <t>910-181-198</t>
  </si>
  <si>
    <t>910-181-199</t>
  </si>
  <si>
    <t>910-188-198</t>
  </si>
  <si>
    <t>910-188-211</t>
  </si>
  <si>
    <t>910-188-221</t>
  </si>
  <si>
    <t>910-189-198</t>
  </si>
  <si>
    <t>910-189-211</t>
  </si>
  <si>
    <t>910-189-221</t>
  </si>
  <si>
    <t>920-176-211</t>
  </si>
  <si>
    <t>920-176-221</t>
  </si>
  <si>
    <t>920-176-232</t>
  </si>
  <si>
    <t>920-176-333</t>
  </si>
  <si>
    <t>920-176-392</t>
  </si>
  <si>
    <t>920-188-392</t>
  </si>
  <si>
    <t>930-181-126</t>
  </si>
  <si>
    <t>970-176-131</t>
  </si>
  <si>
    <t>970-176-171</t>
  </si>
  <si>
    <t>970-177-113</t>
  </si>
  <si>
    <t>970-177-211</t>
  </si>
  <si>
    <t>980-181-147</t>
  </si>
  <si>
    <t>980-184-171</t>
  </si>
  <si>
    <t>980-184-211</t>
  </si>
  <si>
    <t>980-184-221</t>
  </si>
  <si>
    <t>990-176-198</t>
  </si>
  <si>
    <t>995-177-198</t>
  </si>
  <si>
    <t>995-177-211</t>
  </si>
  <si>
    <t>995-177-221</t>
  </si>
  <si>
    <t>995-177-333</t>
  </si>
  <si>
    <t>995-177-351</t>
  </si>
  <si>
    <t>995-177-392</t>
  </si>
  <si>
    <t>995-181-422</t>
  </si>
  <si>
    <t>B95-175-461</t>
  </si>
  <si>
    <t>010-ALL-196</t>
  </si>
  <si>
    <t>110-ALL-188</t>
  </si>
  <si>
    <t>120-ALL-175</t>
  </si>
  <si>
    <t>160-ALL-188</t>
  </si>
  <si>
    <t>26B-ALL-143</t>
  </si>
  <si>
    <t>340-ALL-353</t>
  </si>
  <si>
    <t>450-ALL-191</t>
  </si>
  <si>
    <t>49G-ALL-135</t>
  </si>
  <si>
    <t>61J-ALL-192</t>
  </si>
  <si>
    <t>630-ALL-141</t>
  </si>
  <si>
    <t>640-ALL-188</t>
  </si>
  <si>
    <t>70A-ALL-171</t>
  </si>
  <si>
    <t>76A-ALL-126</t>
  </si>
  <si>
    <t>910-ALL-199</t>
  </si>
  <si>
    <t>995-ALL-351</t>
  </si>
  <si>
    <t>995-ALL-422</t>
  </si>
  <si>
    <t>B95-ALL-461</t>
  </si>
  <si>
    <t>ALL-177-142</t>
  </si>
  <si>
    <t>ALL-184-234</t>
  </si>
  <si>
    <t>ALL-186-145</t>
  </si>
  <si>
    <t>ALL-188-126</t>
  </si>
  <si>
    <t>ALL-188-147</t>
  </si>
  <si>
    <t>ALL-188-173</t>
  </si>
  <si>
    <t>ALL-188-192</t>
  </si>
  <si>
    <t>ALL-188-229</t>
  </si>
  <si>
    <t>ALL-188-231</t>
  </si>
  <si>
    <t>ALL-188-331</t>
  </si>
  <si>
    <t>ALL-188-351</t>
  </si>
  <si>
    <t>ALL-189-116</t>
  </si>
  <si>
    <t>ALL-189-196</t>
  </si>
  <si>
    <t>ALL-206-188</t>
  </si>
  <si>
    <t>120-176-459</t>
  </si>
  <si>
    <t>530-188-411</t>
  </si>
  <si>
    <t>740-181-523</t>
  </si>
  <si>
    <t>910-181-413</t>
  </si>
  <si>
    <t>910-ALL-413</t>
  </si>
  <si>
    <t>00A-181-312</t>
  </si>
  <si>
    <t>00A-183-312</t>
  </si>
  <si>
    <t>00A-183-332</t>
  </si>
  <si>
    <t>00A-184-331</t>
  </si>
  <si>
    <t>00A-184-333</t>
  </si>
  <si>
    <t>00A-188-126</t>
  </si>
  <si>
    <t>00A-188-211</t>
  </si>
  <si>
    <t>00B-169-229</t>
  </si>
  <si>
    <t>00B-181-311</t>
  </si>
  <si>
    <t>010-177-459</t>
  </si>
  <si>
    <t>010-177-542</t>
  </si>
  <si>
    <t>010-183-392</t>
  </si>
  <si>
    <t>010-186-392</t>
  </si>
  <si>
    <t>020-176-232</t>
  </si>
  <si>
    <t>020-181-311</t>
  </si>
  <si>
    <t>020-183-312</t>
  </si>
  <si>
    <t>020-184-312</t>
  </si>
  <si>
    <t>020-185-121</t>
  </si>
  <si>
    <t>020-185-411</t>
  </si>
  <si>
    <t>020-189-232</t>
  </si>
  <si>
    <t>030-177-192</t>
  </si>
  <si>
    <t>030-177-411</t>
  </si>
  <si>
    <t>030-177-462</t>
  </si>
  <si>
    <t>030-178-418</t>
  </si>
  <si>
    <t>030-181-151</t>
  </si>
  <si>
    <t>030-181-198</t>
  </si>
  <si>
    <t>040-181-175</t>
  </si>
  <si>
    <t>040-181-422</t>
  </si>
  <si>
    <t>040-181-423</t>
  </si>
  <si>
    <t>040-181-424</t>
  </si>
  <si>
    <t>040-181-425</t>
  </si>
  <si>
    <t>040-181-523</t>
  </si>
  <si>
    <t>040-188-392</t>
  </si>
  <si>
    <t>040-188-411</t>
  </si>
  <si>
    <t>040-189-333</t>
  </si>
  <si>
    <t>050-176-392</t>
  </si>
  <si>
    <t>050-178-418</t>
  </si>
  <si>
    <t>050-188-192</t>
  </si>
  <si>
    <t>050-188-333</t>
  </si>
  <si>
    <t>050-188-411</t>
  </si>
  <si>
    <t>050-189-392</t>
  </si>
  <si>
    <t>060-171-121</t>
  </si>
  <si>
    <t>060-171-472</t>
  </si>
  <si>
    <t>060-176-198</t>
  </si>
  <si>
    <t>060-176-232</t>
  </si>
  <si>
    <t>060-176-392</t>
  </si>
  <si>
    <t>060-176-472</t>
  </si>
  <si>
    <t>060-177-392</t>
  </si>
  <si>
    <t>060-177-472</t>
  </si>
  <si>
    <t>060-181-188</t>
  </si>
  <si>
    <t>060-184-392</t>
  </si>
  <si>
    <t>060-189-232</t>
  </si>
  <si>
    <t>060-189-392</t>
  </si>
  <si>
    <t>060-194-392</t>
  </si>
  <si>
    <t>070-176-392</t>
  </si>
  <si>
    <t>070-177-392</t>
  </si>
  <si>
    <t>070-181-392</t>
  </si>
  <si>
    <t>070-184-392</t>
  </si>
  <si>
    <t>070-185-188</t>
  </si>
  <si>
    <t>070-185-392</t>
  </si>
  <si>
    <t>070-186-392</t>
  </si>
  <si>
    <t>070-187-392</t>
  </si>
  <si>
    <t>070-187-411</t>
  </si>
  <si>
    <t>070-188-392</t>
  </si>
  <si>
    <t>070-189-331</t>
  </si>
  <si>
    <t>070-189-392</t>
  </si>
  <si>
    <t>080-173-317</t>
  </si>
  <si>
    <t>080-181-392</t>
  </si>
  <si>
    <t>080-184-392</t>
  </si>
  <si>
    <t>080-185-198</t>
  </si>
  <si>
    <t>080-186-196</t>
  </si>
  <si>
    <t>080-186-211</t>
  </si>
  <si>
    <t>080-186-221</t>
  </si>
  <si>
    <t>080-187-392</t>
  </si>
  <si>
    <t>080-189-392</t>
  </si>
  <si>
    <t>090-140-311</t>
  </si>
  <si>
    <t>090-176-198</t>
  </si>
  <si>
    <t>090-176-411</t>
  </si>
  <si>
    <t>090-188-198</t>
  </si>
  <si>
    <t>090-188-211</t>
  </si>
  <si>
    <t>090-188-221</t>
  </si>
  <si>
    <t>090-188-392</t>
  </si>
  <si>
    <t>090-188-418</t>
  </si>
  <si>
    <t>090-189-198</t>
  </si>
  <si>
    <t>090-189-211</t>
  </si>
  <si>
    <t>090-189-221</t>
  </si>
  <si>
    <t>090-189-392</t>
  </si>
  <si>
    <t>100-174-392</t>
  </si>
  <si>
    <t>100-176-392</t>
  </si>
  <si>
    <t>100-177-392</t>
  </si>
  <si>
    <t>100-181-126</t>
  </si>
  <si>
    <t>100-181-132</t>
  </si>
  <si>
    <t>100-181-331</t>
  </si>
  <si>
    <t>100-183-392</t>
  </si>
  <si>
    <t>100-184-392</t>
  </si>
  <si>
    <t>100-186-392</t>
  </si>
  <si>
    <t>100-189-392</t>
  </si>
  <si>
    <t>100-198-392</t>
  </si>
  <si>
    <t>110-171-188</t>
  </si>
  <si>
    <t>110-184-331</t>
  </si>
  <si>
    <t>110-192-472</t>
  </si>
  <si>
    <t>110-201-192</t>
  </si>
  <si>
    <t>110-201-211</t>
  </si>
  <si>
    <t>110-201-221</t>
  </si>
  <si>
    <t>111-177-392</t>
  </si>
  <si>
    <t>111-178-392</t>
  </si>
  <si>
    <t>111-181-192</t>
  </si>
  <si>
    <t>111-181-392</t>
  </si>
  <si>
    <t>111-183-392</t>
  </si>
  <si>
    <t>111-184-392</t>
  </si>
  <si>
    <t>111-188-392</t>
  </si>
  <si>
    <t>111-188-459</t>
  </si>
  <si>
    <t>111-189-392</t>
  </si>
  <si>
    <t>111-194-392</t>
  </si>
  <si>
    <t>120-176-232</t>
  </si>
  <si>
    <t>120-176-392</t>
  </si>
  <si>
    <t>120-177-232</t>
  </si>
  <si>
    <t>120-177-392</t>
  </si>
  <si>
    <t>120-177-472</t>
  </si>
  <si>
    <t>120-183-392</t>
  </si>
  <si>
    <t>120-185-142</t>
  </si>
  <si>
    <t>120-185-144</t>
  </si>
  <si>
    <t>120-185-211</t>
  </si>
  <si>
    <t>120-185-221</t>
  </si>
  <si>
    <t>120-185-231</t>
  </si>
  <si>
    <t>130-176-472</t>
  </si>
  <si>
    <t>130-177-392</t>
  </si>
  <si>
    <t>130-181-459</t>
  </si>
  <si>
    <t>130-181-461</t>
  </si>
  <si>
    <t>130-184-392</t>
  </si>
  <si>
    <t>130-185-392</t>
  </si>
  <si>
    <t>130-186-392</t>
  </si>
  <si>
    <t>130-188-392</t>
  </si>
  <si>
    <t>130-189-392</t>
  </si>
  <si>
    <t>130-198-392</t>
  </si>
  <si>
    <t>130-204-392</t>
  </si>
  <si>
    <t>132-176-392</t>
  </si>
  <si>
    <t>132-176-472</t>
  </si>
  <si>
    <t>132-181-472</t>
  </si>
  <si>
    <t>132-183-333</t>
  </si>
  <si>
    <t>132-183-392</t>
  </si>
  <si>
    <t>132-183-472</t>
  </si>
  <si>
    <t>132-184-392</t>
  </si>
  <si>
    <t>132-184-472</t>
  </si>
  <si>
    <t>132-185-392</t>
  </si>
  <si>
    <t>132-185-472</t>
  </si>
  <si>
    <t>132-186-392</t>
  </si>
  <si>
    <t>132-186-472</t>
  </si>
  <si>
    <t>132-189-192</t>
  </si>
  <si>
    <t>132-189-196</t>
  </si>
  <si>
    <t>132-189-392</t>
  </si>
  <si>
    <t>132-204-180</t>
  </si>
  <si>
    <t>13B-171-399</t>
  </si>
  <si>
    <t>13B-181-462</t>
  </si>
  <si>
    <t>13C-171-352</t>
  </si>
  <si>
    <t>13D-176-399</t>
  </si>
  <si>
    <t>13D-185-187</t>
  </si>
  <si>
    <t>140-171-472</t>
  </si>
  <si>
    <t>140-176-472</t>
  </si>
  <si>
    <t>140-177-394</t>
  </si>
  <si>
    <t>140-178-392</t>
  </si>
  <si>
    <t>140-181-183</t>
  </si>
  <si>
    <t>140-181-472</t>
  </si>
  <si>
    <t>140-184-472</t>
  </si>
  <si>
    <t>140-186-392</t>
  </si>
  <si>
    <t>140-189-392</t>
  </si>
  <si>
    <t>140-190-392</t>
  </si>
  <si>
    <t>140-204-180</t>
  </si>
  <si>
    <t>140-204-211</t>
  </si>
  <si>
    <t>140-204-221</t>
  </si>
  <si>
    <t>140-204-312</t>
  </si>
  <si>
    <t>140-204-392</t>
  </si>
  <si>
    <t>150-181-121</t>
  </si>
  <si>
    <t>160-176-392</t>
  </si>
  <si>
    <t>160-181-188</t>
  </si>
  <si>
    <t>160-183-392</t>
  </si>
  <si>
    <t>160-184-392</t>
  </si>
  <si>
    <t>160-189-392</t>
  </si>
  <si>
    <t>160-194-392</t>
  </si>
  <si>
    <t>160-204-392</t>
  </si>
  <si>
    <t>170-173-317</t>
  </si>
  <si>
    <t>170-189-311</t>
  </si>
  <si>
    <t>180-171-183</t>
  </si>
  <si>
    <t>180-181-184</t>
  </si>
  <si>
    <t>180-183-331</t>
  </si>
  <si>
    <t>180-188-192</t>
  </si>
  <si>
    <t>180-188-392</t>
  </si>
  <si>
    <t>180-194-392</t>
  </si>
  <si>
    <t>181-181-143</t>
  </si>
  <si>
    <t>181-181-148</t>
  </si>
  <si>
    <t>181-181-164</t>
  </si>
  <si>
    <t>181-181-183</t>
  </si>
  <si>
    <t>182-176-392</t>
  </si>
  <si>
    <t>182-177-392</t>
  </si>
  <si>
    <t>182-183-392</t>
  </si>
  <si>
    <t>182-184-392</t>
  </si>
  <si>
    <t>182-189-392</t>
  </si>
  <si>
    <t>182-193-392</t>
  </si>
  <si>
    <t>182-197-392</t>
  </si>
  <si>
    <t>190-140-311</t>
  </si>
  <si>
    <t>190-176-232</t>
  </si>
  <si>
    <t>190-177-232</t>
  </si>
  <si>
    <t>190-183-232</t>
  </si>
  <si>
    <t>190-189-232</t>
  </si>
  <si>
    <t>190-189-331</t>
  </si>
  <si>
    <t>200-171-415</t>
  </si>
  <si>
    <t>200-188-333</t>
  </si>
  <si>
    <t>210-176-171</t>
  </si>
  <si>
    <t>210-176-198</t>
  </si>
  <si>
    <t>210-176-392</t>
  </si>
  <si>
    <t>210-181-392</t>
  </si>
  <si>
    <t>210-181-532</t>
  </si>
  <si>
    <t>220-170-392</t>
  </si>
  <si>
    <t>220-174-392</t>
  </si>
  <si>
    <t>220-186-392</t>
  </si>
  <si>
    <t>220-189-392</t>
  </si>
  <si>
    <t>230-171-312</t>
  </si>
  <si>
    <t>230-189-392</t>
  </si>
  <si>
    <t>240-171-196</t>
  </si>
  <si>
    <t>240-181-167</t>
  </si>
  <si>
    <t>240-181-171</t>
  </si>
  <si>
    <t>240-181-172</t>
  </si>
  <si>
    <t>240-181-180</t>
  </si>
  <si>
    <t>240-181-183</t>
  </si>
  <si>
    <t>240-181-188</t>
  </si>
  <si>
    <t>240-181-198</t>
  </si>
  <si>
    <t>240-181-199</t>
  </si>
  <si>
    <t>240-181-423</t>
  </si>
  <si>
    <t>241-171-394</t>
  </si>
  <si>
    <t>241-181-394</t>
  </si>
  <si>
    <t>241-185-392</t>
  </si>
  <si>
    <t>241-186-392</t>
  </si>
  <si>
    <t>241-198-392</t>
  </si>
  <si>
    <t>241-204-392</t>
  </si>
  <si>
    <t>250-176-392</t>
  </si>
  <si>
    <t>250-181-116</t>
  </si>
  <si>
    <t>250-188-392</t>
  </si>
  <si>
    <t>260-171-394</t>
  </si>
  <si>
    <t>260-174-394</t>
  </si>
  <si>
    <t>260-176-196</t>
  </si>
  <si>
    <t>260-176-314</t>
  </si>
  <si>
    <t>260-176-394</t>
  </si>
  <si>
    <t>260-181-196</t>
  </si>
  <si>
    <t>260-183-394</t>
  </si>
  <si>
    <t>260-184-181</t>
  </si>
  <si>
    <t>260-184-394</t>
  </si>
  <si>
    <t>260-185-197</t>
  </si>
  <si>
    <t>260-188-191</t>
  </si>
  <si>
    <t>260-188-331</t>
  </si>
  <si>
    <t>260-188-394</t>
  </si>
  <si>
    <t>260-189-196</t>
  </si>
  <si>
    <t>260-189-198</t>
  </si>
  <si>
    <t>260-189-394</t>
  </si>
  <si>
    <t>260-194-394</t>
  </si>
  <si>
    <t>260-198-394</t>
  </si>
  <si>
    <t>260-204-394</t>
  </si>
  <si>
    <t>26B-181-143</t>
  </si>
  <si>
    <t>26B-181-211</t>
  </si>
  <si>
    <t>26B-181-411</t>
  </si>
  <si>
    <t>26B-181-462</t>
  </si>
  <si>
    <t>26C-188-121</t>
  </si>
  <si>
    <t>26C-188-211</t>
  </si>
  <si>
    <t>26C-189-121</t>
  </si>
  <si>
    <t>26C-189-211</t>
  </si>
  <si>
    <t>270-171-198</t>
  </si>
  <si>
    <t>270-176-392</t>
  </si>
  <si>
    <t>270-177-392</t>
  </si>
  <si>
    <t>280-171-413</t>
  </si>
  <si>
    <t>280-171-462</t>
  </si>
  <si>
    <t>280-171-472</t>
  </si>
  <si>
    <t>280-178-392</t>
  </si>
  <si>
    <t>280-178-472</t>
  </si>
  <si>
    <t>280-188-311</t>
  </si>
  <si>
    <t>280-189-392</t>
  </si>
  <si>
    <t>280-204-392</t>
  </si>
  <si>
    <t>290-176-311</t>
  </si>
  <si>
    <t>290-177-541</t>
  </si>
  <si>
    <t>290-178-392</t>
  </si>
  <si>
    <t>290-186-311</t>
  </si>
  <si>
    <t>290-188-541</t>
  </si>
  <si>
    <t>291-181-198</t>
  </si>
  <si>
    <t>291-183-411</t>
  </si>
  <si>
    <t>291-188-392</t>
  </si>
  <si>
    <t>292-186-331</t>
  </si>
  <si>
    <t>292-186-392</t>
  </si>
  <si>
    <t>300-171-461</t>
  </si>
  <si>
    <t>310-181-117</t>
  </si>
  <si>
    <t>310-181-129_1</t>
  </si>
  <si>
    <t>310-181-198</t>
  </si>
  <si>
    <t>310-181-331</t>
  </si>
  <si>
    <t>310-185-131</t>
  </si>
  <si>
    <t>310-186-392</t>
  </si>
  <si>
    <t>310-188-116</t>
  </si>
  <si>
    <t>310-188-121</t>
  </si>
  <si>
    <t>310-188-131</t>
  </si>
  <si>
    <t>310-188-392</t>
  </si>
  <si>
    <t>310-188-411</t>
  </si>
  <si>
    <t>310-205-148</t>
  </si>
  <si>
    <t>310-205-211</t>
  </si>
  <si>
    <t>310-205-221</t>
  </si>
  <si>
    <t>310-205-392</t>
  </si>
  <si>
    <t>320-171-413</t>
  </si>
  <si>
    <t>320-171-472</t>
  </si>
  <si>
    <t>320-177-311</t>
  </si>
  <si>
    <t>320-177-411</t>
  </si>
  <si>
    <t>320-181-174</t>
  </si>
  <si>
    <t>320-181-472</t>
  </si>
  <si>
    <t>320-185-472</t>
  </si>
  <si>
    <t>320-186-472</t>
  </si>
  <si>
    <t>320-195-180</t>
  </si>
  <si>
    <t>32A-189-198</t>
  </si>
  <si>
    <t>32A-189-211</t>
  </si>
  <si>
    <t>32B-181-411</t>
  </si>
  <si>
    <t>32B-181-418</t>
  </si>
  <si>
    <t>32B-183-411</t>
  </si>
  <si>
    <t>32D-171-131</t>
  </si>
  <si>
    <t>32H-163-399</t>
  </si>
  <si>
    <t>32H-169-399</t>
  </si>
  <si>
    <t>32H-171-233</t>
  </si>
  <si>
    <t>32H-171-461</t>
  </si>
  <si>
    <t>32H-185-311</t>
  </si>
  <si>
    <t>32K-176-411</t>
  </si>
  <si>
    <t>32K-189-411</t>
  </si>
  <si>
    <t>32L-176-411</t>
  </si>
  <si>
    <t>32M-171-333</t>
  </si>
  <si>
    <t>32P-171-318</t>
  </si>
  <si>
    <t>32P-181-311</t>
  </si>
  <si>
    <t>32S-185-121</t>
  </si>
  <si>
    <t>32S-185-142</t>
  </si>
  <si>
    <t>32S-185-211</t>
  </si>
  <si>
    <t>32T-177-418</t>
  </si>
  <si>
    <t>32T-188-113</t>
  </si>
  <si>
    <t>32T-188-121</t>
  </si>
  <si>
    <t>32T-188-221</t>
  </si>
  <si>
    <t>330-171-196</t>
  </si>
  <si>
    <t>330-171-472</t>
  </si>
  <si>
    <t>330-176-392</t>
  </si>
  <si>
    <t>330-176-472</t>
  </si>
  <si>
    <t>330-178-392</t>
  </si>
  <si>
    <t>330-178-418</t>
  </si>
  <si>
    <t>330-181-141</t>
  </si>
  <si>
    <t>330-181-180</t>
  </si>
  <si>
    <t>330-181-472</t>
  </si>
  <si>
    <t>330-184-392</t>
  </si>
  <si>
    <t>330-186-472</t>
  </si>
  <si>
    <t>330-188-392</t>
  </si>
  <si>
    <t>33A-188-121</t>
  </si>
  <si>
    <t>33A-188-211</t>
  </si>
  <si>
    <t>340-171-180</t>
  </si>
  <si>
    <t>340-171-234</t>
  </si>
  <si>
    <t>340-171-235</t>
  </si>
  <si>
    <t>340-177-135</t>
  </si>
  <si>
    <t>340-178-418</t>
  </si>
  <si>
    <t>340-181-153</t>
  </si>
  <si>
    <t>340-184-234</t>
  </si>
  <si>
    <t>340-184-235</t>
  </si>
  <si>
    <t>340-185-234</t>
  </si>
  <si>
    <t>340-185-235</t>
  </si>
  <si>
    <t>340-187-234</t>
  </si>
  <si>
    <t>340-187-235</t>
  </si>
  <si>
    <t>340-187-392</t>
  </si>
  <si>
    <t>340-189-394</t>
  </si>
  <si>
    <t>340-195-234</t>
  </si>
  <si>
    <t>340-195-235</t>
  </si>
  <si>
    <t>34B-173-311</t>
  </si>
  <si>
    <t>34B-185-121</t>
  </si>
  <si>
    <t>34B-185-211</t>
  </si>
  <si>
    <t>34B-185-411</t>
  </si>
  <si>
    <t>34D-177-311</t>
  </si>
  <si>
    <t>34D-181-527</t>
  </si>
  <si>
    <t>34F-163-399</t>
  </si>
  <si>
    <t>34F-169-399</t>
  </si>
  <si>
    <t>34F-170-399</t>
  </si>
  <si>
    <t>34F-181-180</t>
  </si>
  <si>
    <t>34F-181-233</t>
  </si>
  <si>
    <t>34F-185-311</t>
  </si>
  <si>
    <t>34G-173-311</t>
  </si>
  <si>
    <t>34G-176-121</t>
  </si>
  <si>
    <t>34G-176-211</t>
  </si>
  <si>
    <t>34G-177-311</t>
  </si>
  <si>
    <t>34G-189-198</t>
  </si>
  <si>
    <t>34G-189-211</t>
  </si>
  <si>
    <t>34G-189-418</t>
  </si>
  <si>
    <t>34Z-181-232</t>
  </si>
  <si>
    <t>350-177-392</t>
  </si>
  <si>
    <t>350-181-174</t>
  </si>
  <si>
    <t>350-185-132</t>
  </si>
  <si>
    <t>350-188-411</t>
  </si>
  <si>
    <t>360-176-232</t>
  </si>
  <si>
    <t>360-181-152</t>
  </si>
  <si>
    <t>360-181-172</t>
  </si>
  <si>
    <t>360-181-318</t>
  </si>
  <si>
    <t>360-184-232</t>
  </si>
  <si>
    <t>360-188-192</t>
  </si>
  <si>
    <t>360-188-392</t>
  </si>
  <si>
    <t>36C-189-229</t>
  </si>
  <si>
    <t>36C-201-192</t>
  </si>
  <si>
    <t>36G-176-192</t>
  </si>
  <si>
    <t>36G-182-121</t>
  </si>
  <si>
    <t>370-177-392</t>
  </si>
  <si>
    <t>370-177-411</t>
  </si>
  <si>
    <t>390-171-472</t>
  </si>
  <si>
    <t>390-176-392</t>
  </si>
  <si>
    <t>390-177-423</t>
  </si>
  <si>
    <t>390-177-472</t>
  </si>
  <si>
    <t>390-181-472</t>
  </si>
  <si>
    <t>390-183-472</t>
  </si>
  <si>
    <t>390-184-472</t>
  </si>
  <si>
    <t>390-185-392</t>
  </si>
  <si>
    <t>390-186-392</t>
  </si>
  <si>
    <t>390-193-392</t>
  </si>
  <si>
    <t>390-195-392</t>
  </si>
  <si>
    <t>390-198-392</t>
  </si>
  <si>
    <t>39A-176-131</t>
  </si>
  <si>
    <t>39A-176-151</t>
  </si>
  <si>
    <t>39A-176-173</t>
  </si>
  <si>
    <t>39A-181-221</t>
  </si>
  <si>
    <t>39A-182-221</t>
  </si>
  <si>
    <t>39A-189-221</t>
  </si>
  <si>
    <t>39B-173-317</t>
  </si>
  <si>
    <t>400-176-392</t>
  </si>
  <si>
    <t>400-177-392</t>
  </si>
  <si>
    <t>400-185-317</t>
  </si>
  <si>
    <t>400-186-162</t>
  </si>
  <si>
    <t>400-188-392</t>
  </si>
  <si>
    <t>410-171-193</t>
  </si>
  <si>
    <t>410-184-163</t>
  </si>
  <si>
    <t>410-188-392</t>
  </si>
  <si>
    <t>410-188-411</t>
  </si>
  <si>
    <t>410-189-198</t>
  </si>
  <si>
    <t>410-189-211</t>
  </si>
  <si>
    <t>410-189-221</t>
  </si>
  <si>
    <t>410-189-392</t>
  </si>
  <si>
    <t>410-201-181</t>
  </si>
  <si>
    <t>410-201-211</t>
  </si>
  <si>
    <t>410-201-221</t>
  </si>
  <si>
    <t>410-201-392</t>
  </si>
  <si>
    <t>41B-163-399</t>
  </si>
  <si>
    <t>41B-164-399</t>
  </si>
  <si>
    <t>41B-170-399</t>
  </si>
  <si>
    <t>41B-185-142</t>
  </si>
  <si>
    <t>41B-185-211</t>
  </si>
  <si>
    <t>41B-185-229</t>
  </si>
  <si>
    <t>41B-185-231</t>
  </si>
  <si>
    <t>41B-185-232</t>
  </si>
  <si>
    <t>41B-185-234</t>
  </si>
  <si>
    <t>41C-181-411</t>
  </si>
  <si>
    <t>41D-181-312</t>
  </si>
  <si>
    <t>41D-181-411</t>
  </si>
  <si>
    <t>41H-173-317</t>
  </si>
  <si>
    <t>41H-183-143</t>
  </si>
  <si>
    <t>41H-183-211</t>
  </si>
  <si>
    <t>41H-188-198</t>
  </si>
  <si>
    <t>41H-188-211</t>
  </si>
  <si>
    <t>41H-188-231</t>
  </si>
  <si>
    <t>41J-163-399</t>
  </si>
  <si>
    <t>41J-170-399</t>
  </si>
  <si>
    <t>41J-185-311</t>
  </si>
  <si>
    <t>41L-163-399</t>
  </si>
  <si>
    <t>41L-169-399</t>
  </si>
  <si>
    <t>41L-181-462</t>
  </si>
  <si>
    <t>41R-171-211</t>
  </si>
  <si>
    <t>41R-171-221</t>
  </si>
  <si>
    <t>41R-171-232</t>
  </si>
  <si>
    <t>41R-171-233</t>
  </si>
  <si>
    <t>41R-171-411</t>
  </si>
  <si>
    <t>41R-181-312</t>
  </si>
  <si>
    <t>41R-185-311</t>
  </si>
  <si>
    <t>420-171-471</t>
  </si>
  <si>
    <t>420-176-221</t>
  </si>
  <si>
    <t>420-177-198</t>
  </si>
  <si>
    <t>420-177-471</t>
  </si>
  <si>
    <t>420-185-181</t>
  </si>
  <si>
    <t>420-188-121</t>
  </si>
  <si>
    <t>420-188-198</t>
  </si>
  <si>
    <t>420-188-211</t>
  </si>
  <si>
    <t>420-188-221</t>
  </si>
  <si>
    <t>420-188-411</t>
  </si>
  <si>
    <t>420-189-198</t>
  </si>
  <si>
    <t>420-195-192</t>
  </si>
  <si>
    <t>420-195-392</t>
  </si>
  <si>
    <t>421-184-171</t>
  </si>
  <si>
    <t>421-186-392</t>
  </si>
  <si>
    <t>421-188-198</t>
  </si>
  <si>
    <t>421-188-211</t>
  </si>
  <si>
    <t>421-188-221</t>
  </si>
  <si>
    <t>421-188-392</t>
  </si>
  <si>
    <t>421-188-411</t>
  </si>
  <si>
    <t>421-188-459</t>
  </si>
  <si>
    <t>422-171-147</t>
  </si>
  <si>
    <t>422-184-131</t>
  </si>
  <si>
    <t>422-184-211</t>
  </si>
  <si>
    <t>422-184-221</t>
  </si>
  <si>
    <t>422-185-312</t>
  </si>
  <si>
    <t>422-185-331</t>
  </si>
  <si>
    <t>422-185-411</t>
  </si>
  <si>
    <t>422-186-311</t>
  </si>
  <si>
    <t>422-186-312</t>
  </si>
  <si>
    <t>422-186-411</t>
  </si>
  <si>
    <t>43C-185-183</t>
  </si>
  <si>
    <t>43C-185-211</t>
  </si>
  <si>
    <t>440-176-392</t>
  </si>
  <si>
    <t>440-177-171</t>
  </si>
  <si>
    <t>440-177-211</t>
  </si>
  <si>
    <t>440-177-221</t>
  </si>
  <si>
    <t>440-181-199</t>
  </si>
  <si>
    <t>440-185-232</t>
  </si>
  <si>
    <t>44A-202-121</t>
  </si>
  <si>
    <t>44A-202-211</t>
  </si>
  <si>
    <t>44A-202-229</t>
  </si>
  <si>
    <t>44A-202-231</t>
  </si>
  <si>
    <t>450-183-312</t>
  </si>
  <si>
    <t>450-183-392</t>
  </si>
  <si>
    <t>450-185-188</t>
  </si>
  <si>
    <t>460-185-183</t>
  </si>
  <si>
    <t>460-186-183</t>
  </si>
  <si>
    <t>460-186-211</t>
  </si>
  <si>
    <t>460-186-221</t>
  </si>
  <si>
    <t>460-186-392</t>
  </si>
  <si>
    <t>470-174-394</t>
  </si>
  <si>
    <t>470-181-147</t>
  </si>
  <si>
    <t>470-181-171</t>
  </si>
  <si>
    <t>470-185-132</t>
  </si>
  <si>
    <t>470-185-392</t>
  </si>
  <si>
    <t>470-185-418</t>
  </si>
  <si>
    <t>470-185-461</t>
  </si>
  <si>
    <t>470-186-392</t>
  </si>
  <si>
    <t>470-186-462</t>
  </si>
  <si>
    <t>470-188-121</t>
  </si>
  <si>
    <t>470-188-147</t>
  </si>
  <si>
    <t>470-188-171</t>
  </si>
  <si>
    <t>470-188-211</t>
  </si>
  <si>
    <t>470-188-221</t>
  </si>
  <si>
    <t>470-188-331</t>
  </si>
  <si>
    <t>470-188-333</t>
  </si>
  <si>
    <t>470-188-394</t>
  </si>
  <si>
    <t>470-188-411</t>
  </si>
  <si>
    <t>470-189-394</t>
  </si>
  <si>
    <t>480-176-392</t>
  </si>
  <si>
    <t>480-177-392</t>
  </si>
  <si>
    <t>480-185-392</t>
  </si>
  <si>
    <t>480-186-392</t>
  </si>
  <si>
    <t>480-188-392</t>
  </si>
  <si>
    <t>480-189-192</t>
  </si>
  <si>
    <t>480-189-211</t>
  </si>
  <si>
    <t>480-189-221</t>
  </si>
  <si>
    <t>480-189-392</t>
  </si>
  <si>
    <t>490-171-116</t>
  </si>
  <si>
    <t>490-176-142</t>
  </si>
  <si>
    <t>490-177-461</t>
  </si>
  <si>
    <t>490-188-392</t>
  </si>
  <si>
    <t>490-188-461</t>
  </si>
  <si>
    <t>491-176-392</t>
  </si>
  <si>
    <t>491-186-392</t>
  </si>
  <si>
    <t>491-188-333</t>
  </si>
  <si>
    <t>491-188-392</t>
  </si>
  <si>
    <t>491-189-394</t>
  </si>
  <si>
    <t>49E-182-411</t>
  </si>
  <si>
    <t>49F-171-399</t>
  </si>
  <si>
    <t>49F-185-192</t>
  </si>
  <si>
    <t>49G-176-399</t>
  </si>
  <si>
    <t>500-176-411</t>
  </si>
  <si>
    <t>500-177-472</t>
  </si>
  <si>
    <t>500-181-171</t>
  </si>
  <si>
    <t>500-181-174</t>
  </si>
  <si>
    <t>500-181-199</t>
  </si>
  <si>
    <t>500-181-472</t>
  </si>
  <si>
    <t>500-184-312</t>
  </si>
  <si>
    <t>500-188-191</t>
  </si>
  <si>
    <t>500-188-211</t>
  </si>
  <si>
    <t>500-188-221</t>
  </si>
  <si>
    <t>500-188-394</t>
  </si>
  <si>
    <t>500-192-472</t>
  </si>
  <si>
    <t>500-198-392</t>
  </si>
  <si>
    <t>50Z-185-143</t>
  </si>
  <si>
    <t>50Z-185-211</t>
  </si>
  <si>
    <t>50Z-185-221</t>
  </si>
  <si>
    <t>50Z-189-143</t>
  </si>
  <si>
    <t>510-176-312</t>
  </si>
  <si>
    <t>510-176-331</t>
  </si>
  <si>
    <t>510-176-392</t>
  </si>
  <si>
    <t>510-176-411</t>
  </si>
  <si>
    <t>510-177-331</t>
  </si>
  <si>
    <t>510-177-351</t>
  </si>
  <si>
    <t>510-178-392</t>
  </si>
  <si>
    <t>510-178-418</t>
  </si>
  <si>
    <t>510-181-413</t>
  </si>
  <si>
    <t>510-184-411</t>
  </si>
  <si>
    <t>510-190-312</t>
  </si>
  <si>
    <t>510-190-392</t>
  </si>
  <si>
    <t>510-194-411</t>
  </si>
  <si>
    <t>510-198-392</t>
  </si>
  <si>
    <t>51B-163-399</t>
  </si>
  <si>
    <t>51B-170-399</t>
  </si>
  <si>
    <t>51B-172-183</t>
  </si>
  <si>
    <t>51B-185-121</t>
  </si>
  <si>
    <t>51B-185-162</t>
  </si>
  <si>
    <t>51B-185-211</t>
  </si>
  <si>
    <t>51B-185-229</t>
  </si>
  <si>
    <t>51B-185-231</t>
  </si>
  <si>
    <t>51B-185-232</t>
  </si>
  <si>
    <t>51B-185-234</t>
  </si>
  <si>
    <t>520-171-117</t>
  </si>
  <si>
    <t>520-171-181</t>
  </si>
  <si>
    <t>520-176-126</t>
  </si>
  <si>
    <t>520-176-171</t>
  </si>
  <si>
    <t>520-176-174</t>
  </si>
  <si>
    <t>520-176-211</t>
  </si>
  <si>
    <t>520-176-221</t>
  </si>
  <si>
    <t>520-176-331</t>
  </si>
  <si>
    <t>520-176-392</t>
  </si>
  <si>
    <t>520-178-392</t>
  </si>
  <si>
    <t>520-181-425</t>
  </si>
  <si>
    <t>520-186-311</t>
  </si>
  <si>
    <t>520-188-126</t>
  </si>
  <si>
    <t>520-188-171</t>
  </si>
  <si>
    <t>520-188-211</t>
  </si>
  <si>
    <t>520-188-221</t>
  </si>
  <si>
    <t>520-188-333</t>
  </si>
  <si>
    <t>520-188-392</t>
  </si>
  <si>
    <t>520-193-311</t>
  </si>
  <si>
    <t>520-204-180</t>
  </si>
  <si>
    <t>520-204-211</t>
  </si>
  <si>
    <t>520-204-221</t>
  </si>
  <si>
    <t>520-204-392</t>
  </si>
  <si>
    <t>530-174-394</t>
  </si>
  <si>
    <t>530-176-131</t>
  </si>
  <si>
    <t>530-176-232</t>
  </si>
  <si>
    <t>530-177-232</t>
  </si>
  <si>
    <t>530-177-462</t>
  </si>
  <si>
    <t>530-181-142</t>
  </si>
  <si>
    <t>530-181-167</t>
  </si>
  <si>
    <t>530-181-459</t>
  </si>
  <si>
    <t>530-181-461</t>
  </si>
  <si>
    <t>530-183-232</t>
  </si>
  <si>
    <t>530-183-312</t>
  </si>
  <si>
    <t>530-183-394</t>
  </si>
  <si>
    <t>530-184-143</t>
  </si>
  <si>
    <t>530-184-232</t>
  </si>
  <si>
    <t>530-184-394</t>
  </si>
  <si>
    <t>530-185-232</t>
  </si>
  <si>
    <t>530-185-392</t>
  </si>
  <si>
    <t>530-185-418</t>
  </si>
  <si>
    <t>530-186-231</t>
  </si>
  <si>
    <t>530-186-232</t>
  </si>
  <si>
    <t>530-186-311</t>
  </si>
  <si>
    <t>530-186-392</t>
  </si>
  <si>
    <t>530-188-146</t>
  </si>
  <si>
    <t>530-188-311</t>
  </si>
  <si>
    <t>530-188-333</t>
  </si>
  <si>
    <t>530-188-394</t>
  </si>
  <si>
    <t>530-188-418</t>
  </si>
  <si>
    <t>530-188-541</t>
  </si>
  <si>
    <t>530-189-232</t>
  </si>
  <si>
    <t>530-189-331</t>
  </si>
  <si>
    <t>530-189-394</t>
  </si>
  <si>
    <t>530-206-188</t>
  </si>
  <si>
    <t>540-171-232</t>
  </si>
  <si>
    <t>540-176-232</t>
  </si>
  <si>
    <t>540-176-392</t>
  </si>
  <si>
    <t>540-177-232</t>
  </si>
  <si>
    <t>540-181-232</t>
  </si>
  <si>
    <t>540-184-311</t>
  </si>
  <si>
    <t>540-184-331</t>
  </si>
  <si>
    <t>540-185-232</t>
  </si>
  <si>
    <t>540-188-392</t>
  </si>
  <si>
    <t>540-189-232</t>
  </si>
  <si>
    <t>540-189-392</t>
  </si>
  <si>
    <t>540-195-392</t>
  </si>
  <si>
    <t>550-171-315</t>
  </si>
  <si>
    <t>550-176-196</t>
  </si>
  <si>
    <t>550-177-126</t>
  </si>
  <si>
    <t>550-188-392</t>
  </si>
  <si>
    <t>550-204-180</t>
  </si>
  <si>
    <t>550-204-211</t>
  </si>
  <si>
    <t>550-204-221</t>
  </si>
  <si>
    <t>55A-172-411</t>
  </si>
  <si>
    <t>55A-181-144</t>
  </si>
  <si>
    <t>55A-181-311</t>
  </si>
  <si>
    <t>55A-181-418</t>
  </si>
  <si>
    <t>55A-192-311</t>
  </si>
  <si>
    <t>55B-176-399</t>
  </si>
  <si>
    <t>560-171-114</t>
  </si>
  <si>
    <t>560-176-192</t>
  </si>
  <si>
    <t>560-177-221</t>
  </si>
  <si>
    <t>560-188-312</t>
  </si>
  <si>
    <t>560-188-392</t>
  </si>
  <si>
    <t>560-188-411</t>
  </si>
  <si>
    <t>570-176-472</t>
  </si>
  <si>
    <t>570-177-126</t>
  </si>
  <si>
    <t>570-177-472</t>
  </si>
  <si>
    <t>570-181-116</t>
  </si>
  <si>
    <t>570-181-126</t>
  </si>
  <si>
    <t>570-181-171</t>
  </si>
  <si>
    <t>570-181-176</t>
  </si>
  <si>
    <t>570-181-188</t>
  </si>
  <si>
    <t>570-189-394</t>
  </si>
  <si>
    <t>580-185-392</t>
  </si>
  <si>
    <t>580-188-126</t>
  </si>
  <si>
    <t>580-188-171</t>
  </si>
  <si>
    <t>580-188-211</t>
  </si>
  <si>
    <t>580-188-221</t>
  </si>
  <si>
    <t>580-188-333</t>
  </si>
  <si>
    <t>580-188-392</t>
  </si>
  <si>
    <t>580-189-392</t>
  </si>
  <si>
    <t>590-171-461</t>
  </si>
  <si>
    <t>590-174-392</t>
  </si>
  <si>
    <t>590-176-392</t>
  </si>
  <si>
    <t>590-177-392</t>
  </si>
  <si>
    <t>590-181-392</t>
  </si>
  <si>
    <t>590-181-413</t>
  </si>
  <si>
    <t>590-183-392</t>
  </si>
  <si>
    <t>590-184-392</t>
  </si>
  <si>
    <t>590-185-392</t>
  </si>
  <si>
    <t>590-189-392</t>
  </si>
  <si>
    <t>590-193-392</t>
  </si>
  <si>
    <t>590-194-392</t>
  </si>
  <si>
    <t>600-171-331</t>
  </si>
  <si>
    <t>600-171-394</t>
  </si>
  <si>
    <t>600-176-394</t>
  </si>
  <si>
    <t>600-177-394</t>
  </si>
  <si>
    <t>600-181-129_2</t>
  </si>
  <si>
    <t>600-181-394</t>
  </si>
  <si>
    <t>600-184-394</t>
  </si>
  <si>
    <t>600-185-129_2</t>
  </si>
  <si>
    <t>600-186-146</t>
  </si>
  <si>
    <t>600-189-392</t>
  </si>
  <si>
    <t>60G-170-399</t>
  </si>
  <si>
    <t>60G-185-142</t>
  </si>
  <si>
    <t>60G-185-162</t>
  </si>
  <si>
    <t>60G-185-211</t>
  </si>
  <si>
    <t>60G-185-229</t>
  </si>
  <si>
    <t>60G-185-231</t>
  </si>
  <si>
    <t>60G-185-232</t>
  </si>
  <si>
    <t>60G-185-234</t>
  </si>
  <si>
    <t>60N-176-121</t>
  </si>
  <si>
    <t>60S-185-121</t>
  </si>
  <si>
    <t>60S-189-211</t>
  </si>
  <si>
    <t>60Y-176-121</t>
  </si>
  <si>
    <t>60Y-176-311</t>
  </si>
  <si>
    <t>60Y-176-411</t>
  </si>
  <si>
    <t>60Y-176-471</t>
  </si>
  <si>
    <t>60Y-177-121</t>
  </si>
  <si>
    <t>60Y-177-173</t>
  </si>
  <si>
    <t>60Z-171-191</t>
  </si>
  <si>
    <t>60Z-185-418</t>
  </si>
  <si>
    <t>610-176-113</t>
  </si>
  <si>
    <t>610-176-121</t>
  </si>
  <si>
    <t>610-176-151</t>
  </si>
  <si>
    <t>610-176-221</t>
  </si>
  <si>
    <t>610-185-126</t>
  </si>
  <si>
    <t>610-188-121</t>
  </si>
  <si>
    <t>610-188-126</t>
  </si>
  <si>
    <t>610-188-174</t>
  </si>
  <si>
    <t>610-188-192</t>
  </si>
  <si>
    <t>610-188-422</t>
  </si>
  <si>
    <t>610-188-423</t>
  </si>
  <si>
    <t>610-188-425</t>
  </si>
  <si>
    <t>61J-189-192</t>
  </si>
  <si>
    <t>61J-189-211</t>
  </si>
  <si>
    <t>61J-189-411</t>
  </si>
  <si>
    <t>61M-182-121</t>
  </si>
  <si>
    <t>61Q-188-121</t>
  </si>
  <si>
    <t>61Q-189-121</t>
  </si>
  <si>
    <t>61R-163-399</t>
  </si>
  <si>
    <t>61R-169-399</t>
  </si>
  <si>
    <t>61R-170-399</t>
  </si>
  <si>
    <t>61R-181-462</t>
  </si>
  <si>
    <t>61R-185-121</t>
  </si>
  <si>
    <t>61R-185-211</t>
  </si>
  <si>
    <t>61R-185-229</t>
  </si>
  <si>
    <t>61R-185-231</t>
  </si>
  <si>
    <t>61R-185-232</t>
  </si>
  <si>
    <t>61R-185-234</t>
  </si>
  <si>
    <t>61S-182-143</t>
  </si>
  <si>
    <t>61S-182-459</t>
  </si>
  <si>
    <t>61V-176-121</t>
  </si>
  <si>
    <t>61X-182-221</t>
  </si>
  <si>
    <t>61X-186-311</t>
  </si>
  <si>
    <t>61Y-176-399</t>
  </si>
  <si>
    <t>620-171-392</t>
  </si>
  <si>
    <t>620-171-472</t>
  </si>
  <si>
    <t>620-177-472</t>
  </si>
  <si>
    <t>620-181-341</t>
  </si>
  <si>
    <t>620-181-392</t>
  </si>
  <si>
    <t>620-181-472</t>
  </si>
  <si>
    <t>620-183-472</t>
  </si>
  <si>
    <t>620-186-121</t>
  </si>
  <si>
    <t>620-186-211</t>
  </si>
  <si>
    <t>620-186-221</t>
  </si>
  <si>
    <t>620-186-231</t>
  </si>
  <si>
    <t>620-186-411</t>
  </si>
  <si>
    <t>620-188-333</t>
  </si>
  <si>
    <t>62J-189-121</t>
  </si>
  <si>
    <t>630-171-232</t>
  </si>
  <si>
    <t>630-177-232</t>
  </si>
  <si>
    <t>630-181-232</t>
  </si>
  <si>
    <t>630-183-181</t>
  </si>
  <si>
    <t>630-183-232</t>
  </si>
  <si>
    <t>630-183-331</t>
  </si>
  <si>
    <t>630-184-232</t>
  </si>
  <si>
    <t>630-185-232</t>
  </si>
  <si>
    <t>630-186-181</t>
  </si>
  <si>
    <t>630-189-232</t>
  </si>
  <si>
    <t>630-194-232</t>
  </si>
  <si>
    <t>63B-181-541</t>
  </si>
  <si>
    <t>640-176-116</t>
  </si>
  <si>
    <t>640-176-411</t>
  </si>
  <si>
    <t>640-177-351</t>
  </si>
  <si>
    <t>640-189-331</t>
  </si>
  <si>
    <t>640-195-198</t>
  </si>
  <si>
    <t>64A-181-126</t>
  </si>
  <si>
    <t>650-176-113</t>
  </si>
  <si>
    <t>650-176-183</t>
  </si>
  <si>
    <t>650-188-211</t>
  </si>
  <si>
    <t>650-188-221</t>
  </si>
  <si>
    <t>650-188-392</t>
  </si>
  <si>
    <t>65A-189-121</t>
  </si>
  <si>
    <t>65A-189-211</t>
  </si>
  <si>
    <t>65A-189-411</t>
  </si>
  <si>
    <t>65F-176-121</t>
  </si>
  <si>
    <t>65H-181-221</t>
  </si>
  <si>
    <t>660-174-394</t>
  </si>
  <si>
    <t>660-176-472</t>
  </si>
  <si>
    <t>660-177-472</t>
  </si>
  <si>
    <t>660-181-131</t>
  </si>
  <si>
    <t>660-181-192</t>
  </si>
  <si>
    <t>660-181-472</t>
  </si>
  <si>
    <t>660-184-472</t>
  </si>
  <si>
    <t>660-185-472</t>
  </si>
  <si>
    <t>660-194-411</t>
  </si>
  <si>
    <t>660-201-181</t>
  </si>
  <si>
    <t>660-201-211</t>
  </si>
  <si>
    <t>660-201-221</t>
  </si>
  <si>
    <t>670-176-342</t>
  </si>
  <si>
    <t>670-176-459</t>
  </si>
  <si>
    <t>670-177-459</t>
  </si>
  <si>
    <t>670-177-541</t>
  </si>
  <si>
    <t>670-181-181</t>
  </si>
  <si>
    <t>670-183-333</t>
  </si>
  <si>
    <t>670-184-331</t>
  </si>
  <si>
    <t>670-184-392</t>
  </si>
  <si>
    <t>670-188-333</t>
  </si>
  <si>
    <t>670-188-392</t>
  </si>
  <si>
    <t>680-191-311</t>
  </si>
  <si>
    <t>681-171-311</t>
  </si>
  <si>
    <t>681-176-394</t>
  </si>
  <si>
    <t>681-177-394</t>
  </si>
  <si>
    <t>681-183-331</t>
  </si>
  <si>
    <t>681-183-394</t>
  </si>
  <si>
    <t>681-186-113</t>
  </si>
  <si>
    <t>681-186-211</t>
  </si>
  <si>
    <t>681-186-221</t>
  </si>
  <si>
    <t>681-186-231</t>
  </si>
  <si>
    <t>681-186-312</t>
  </si>
  <si>
    <t>681-186-392</t>
  </si>
  <si>
    <t>681-186-411</t>
  </si>
  <si>
    <t>681-188-333</t>
  </si>
  <si>
    <t>681-189-311</t>
  </si>
  <si>
    <t>681-189-394</t>
  </si>
  <si>
    <t>681-205-311</t>
  </si>
  <si>
    <t>68A-172-418</t>
  </si>
  <si>
    <t>68A-172-541</t>
  </si>
  <si>
    <t>68A-172-542</t>
  </si>
  <si>
    <t>68A-182-542</t>
  </si>
  <si>
    <t>68A-185-121</t>
  </si>
  <si>
    <t>68A-185-211</t>
  </si>
  <si>
    <t>68C-176-333</t>
  </si>
  <si>
    <t>68C-176-411</t>
  </si>
  <si>
    <t>68C-177-311</t>
  </si>
  <si>
    <t>690-176-121</t>
  </si>
  <si>
    <t>690-176-231</t>
  </si>
  <si>
    <t>690-185-392</t>
  </si>
  <si>
    <t>690-189-180</t>
  </si>
  <si>
    <t>690-189-392</t>
  </si>
  <si>
    <t>700-171-192</t>
  </si>
  <si>
    <t>700-188-192</t>
  </si>
  <si>
    <t>700-188-392</t>
  </si>
  <si>
    <t>700-189-392</t>
  </si>
  <si>
    <t>710-171-172</t>
  </si>
  <si>
    <t>710-171-181</t>
  </si>
  <si>
    <t>710-171-199</t>
  </si>
  <si>
    <t>710-171-331</t>
  </si>
  <si>
    <t>710-171-472</t>
  </si>
  <si>
    <t>710-176-392</t>
  </si>
  <si>
    <t>710-177-472</t>
  </si>
  <si>
    <t>710-181-189</t>
  </si>
  <si>
    <t>710-181-472</t>
  </si>
  <si>
    <t>710-186-142</t>
  </si>
  <si>
    <t>710-186-211</t>
  </si>
  <si>
    <t>710-186-221</t>
  </si>
  <si>
    <t>710-186-392</t>
  </si>
  <si>
    <t>710-188-351</t>
  </si>
  <si>
    <t>710-188-392</t>
  </si>
  <si>
    <t>710-188-418</t>
  </si>
  <si>
    <t>720-177-191</t>
  </si>
  <si>
    <t>720-177-411</t>
  </si>
  <si>
    <t>720-181-121</t>
  </si>
  <si>
    <t>720-181-131</t>
  </si>
  <si>
    <t>720-181-141</t>
  </si>
  <si>
    <t>720-181-151</t>
  </si>
  <si>
    <t>720-181-198</t>
  </si>
  <si>
    <t>720-181-199</t>
  </si>
  <si>
    <t>720-181-413</t>
  </si>
  <si>
    <t>720-183-192</t>
  </si>
  <si>
    <t>720-183-199</t>
  </si>
  <si>
    <t>720-183-211</t>
  </si>
  <si>
    <t>720-183-221</t>
  </si>
  <si>
    <t>730-184-198</t>
  </si>
  <si>
    <t>730-184-211</t>
  </si>
  <si>
    <t>730-184-221</t>
  </si>
  <si>
    <t>73A-189-198</t>
  </si>
  <si>
    <t>73A-189-211</t>
  </si>
  <si>
    <t>73A-189-411</t>
  </si>
  <si>
    <t>740-171-317</t>
  </si>
  <si>
    <t>740-177-312</t>
  </si>
  <si>
    <t>740-177-541</t>
  </si>
  <si>
    <t>740-184-312</t>
  </si>
  <si>
    <t>740-184-392</t>
  </si>
  <si>
    <t>740-189-392</t>
  </si>
  <si>
    <t>740-190-311</t>
  </si>
  <si>
    <t>740-190-312</t>
  </si>
  <si>
    <t>740-190-392</t>
  </si>
  <si>
    <t>740-194-192</t>
  </si>
  <si>
    <t>740-194-211</t>
  </si>
  <si>
    <t>740-194-221</t>
  </si>
  <si>
    <t>740-194-392</t>
  </si>
  <si>
    <t>740-194-411</t>
  </si>
  <si>
    <t>740-196-392</t>
  </si>
  <si>
    <t>740-204-193</t>
  </si>
  <si>
    <t>740-204-211</t>
  </si>
  <si>
    <t>740-204-221</t>
  </si>
  <si>
    <t>740-204-392</t>
  </si>
  <si>
    <t>74Z-171-197</t>
  </si>
  <si>
    <t>74Z-171-229</t>
  </si>
  <si>
    <t>74Z-171-231</t>
  </si>
  <si>
    <t>750-176-198</t>
  </si>
  <si>
    <t>750-184-331</t>
  </si>
  <si>
    <t>750-184-394</t>
  </si>
  <si>
    <t>760-163-394</t>
  </si>
  <si>
    <t>760-181-188</t>
  </si>
  <si>
    <t>760-189-198</t>
  </si>
  <si>
    <t>760-189-211</t>
  </si>
  <si>
    <t>760-189-221</t>
  </si>
  <si>
    <t>760-189-394</t>
  </si>
  <si>
    <t>760-189-411</t>
  </si>
  <si>
    <t>760-204-394</t>
  </si>
  <si>
    <t>761-176-394</t>
  </si>
  <si>
    <t>761-177-394</t>
  </si>
  <si>
    <t>761-181-171</t>
  </si>
  <si>
    <t>761-181-198</t>
  </si>
  <si>
    <t>761-181-331</t>
  </si>
  <si>
    <t>761-181-343</t>
  </si>
  <si>
    <t>761-181-461</t>
  </si>
  <si>
    <t>761-183-333</t>
  </si>
  <si>
    <t>761-183-394</t>
  </si>
  <si>
    <t>761-183-411</t>
  </si>
  <si>
    <t>761-185-392</t>
  </si>
  <si>
    <t>76A-163-411</t>
  </si>
  <si>
    <t>76A-181-399</t>
  </si>
  <si>
    <t>770-177-126</t>
  </si>
  <si>
    <t>770-177-171</t>
  </si>
  <si>
    <t>770-177-173</t>
  </si>
  <si>
    <t>770-177-211</t>
  </si>
  <si>
    <t>770-177-221</t>
  </si>
  <si>
    <t>770-177-232</t>
  </si>
  <si>
    <t>770-177-311</t>
  </si>
  <si>
    <t>770-177-392</t>
  </si>
  <si>
    <t>770-183-232</t>
  </si>
  <si>
    <t>770-184-232</t>
  </si>
  <si>
    <t>770-189-232</t>
  </si>
  <si>
    <t>770-192-472</t>
  </si>
  <si>
    <t>780-176-198</t>
  </si>
  <si>
    <t>780-181-232</t>
  </si>
  <si>
    <t>780-184-392</t>
  </si>
  <si>
    <t>780-189-392</t>
  </si>
  <si>
    <t>780-206-181</t>
  </si>
  <si>
    <t>780-206-211</t>
  </si>
  <si>
    <t>780-206-221</t>
  </si>
  <si>
    <t>790-181-146</t>
  </si>
  <si>
    <t>790-181-147</t>
  </si>
  <si>
    <t>790-185-312</t>
  </si>
  <si>
    <t>790-188-191</t>
  </si>
  <si>
    <t>790-188-192</t>
  </si>
  <si>
    <t>790-188-221</t>
  </si>
  <si>
    <t>790-188-541</t>
  </si>
  <si>
    <t>79Z-171-114</t>
  </si>
  <si>
    <t>800-177-121</t>
  </si>
  <si>
    <t>800-188-411</t>
  </si>
  <si>
    <t>800-206-181</t>
  </si>
  <si>
    <t>800-206-211</t>
  </si>
  <si>
    <t>800-206-221</t>
  </si>
  <si>
    <t>80C-171-141</t>
  </si>
  <si>
    <t>810-181-165</t>
  </si>
  <si>
    <t>810-183-331</t>
  </si>
  <si>
    <t>810-183-394</t>
  </si>
  <si>
    <t>81B-183-411</t>
  </si>
  <si>
    <t>820-176-394</t>
  </si>
  <si>
    <t>820-177-394</t>
  </si>
  <si>
    <t>820-177-418</t>
  </si>
  <si>
    <t>820-181-331</t>
  </si>
  <si>
    <t>820-185-392</t>
  </si>
  <si>
    <t>820-186-392</t>
  </si>
  <si>
    <t>820-188-171</t>
  </si>
  <si>
    <t>820-188-198</t>
  </si>
  <si>
    <t>820-188-211</t>
  </si>
  <si>
    <t>820-188-221</t>
  </si>
  <si>
    <t>820-188-394</t>
  </si>
  <si>
    <t>820-188-423</t>
  </si>
  <si>
    <t>820-189-394</t>
  </si>
  <si>
    <t>820-198-394</t>
  </si>
  <si>
    <t>820-204-394</t>
  </si>
  <si>
    <t>821-140-542</t>
  </si>
  <si>
    <t>821-181-188</t>
  </si>
  <si>
    <t>830-173-311</t>
  </si>
  <si>
    <t>830-174-183</t>
  </si>
  <si>
    <t>830-174-211</t>
  </si>
  <si>
    <t>830-174-221</t>
  </si>
  <si>
    <t>830-174-392</t>
  </si>
  <si>
    <t>830-183-331</t>
  </si>
  <si>
    <t>840-178-392</t>
  </si>
  <si>
    <t>840-178-394</t>
  </si>
  <si>
    <t>840-178-418</t>
  </si>
  <si>
    <t>840-185-392</t>
  </si>
  <si>
    <t>840-186-181</t>
  </si>
  <si>
    <t>840-186-392</t>
  </si>
  <si>
    <t>840-191-392</t>
  </si>
  <si>
    <t>840-191-394</t>
  </si>
  <si>
    <t>840-204-193</t>
  </si>
  <si>
    <t>840-204-211</t>
  </si>
  <si>
    <t>840-204-221</t>
  </si>
  <si>
    <t>840-204-392</t>
  </si>
  <si>
    <t>840-204-394</t>
  </si>
  <si>
    <t>84B-172-472</t>
  </si>
  <si>
    <t>84B-182-472</t>
  </si>
  <si>
    <t>84B-185-311</t>
  </si>
  <si>
    <t>84B-185-411</t>
  </si>
  <si>
    <t>84B-188-121</t>
  </si>
  <si>
    <t>84B-188-211</t>
  </si>
  <si>
    <t>84B-188-221</t>
  </si>
  <si>
    <t>850-177-312</t>
  </si>
  <si>
    <t>850-181-459</t>
  </si>
  <si>
    <t>850-185-183</t>
  </si>
  <si>
    <t>850-185-199</t>
  </si>
  <si>
    <t>850-188-126</t>
  </si>
  <si>
    <t>850-188-192</t>
  </si>
  <si>
    <t>850-188-211</t>
  </si>
  <si>
    <t>850-188-221</t>
  </si>
  <si>
    <t>860-171-392</t>
  </si>
  <si>
    <t>860-181-392</t>
  </si>
  <si>
    <t>860-188-198</t>
  </si>
  <si>
    <t>860-188-211</t>
  </si>
  <si>
    <t>860-188-221</t>
  </si>
  <si>
    <t>860-188-333</t>
  </si>
  <si>
    <t>860-189-191</t>
  </si>
  <si>
    <t>860-189-311</t>
  </si>
  <si>
    <t>860-189-392</t>
  </si>
  <si>
    <t>860-189-411</t>
  </si>
  <si>
    <t>860-204-361</t>
  </si>
  <si>
    <t>861-177-411</t>
  </si>
  <si>
    <t>861-181-188</t>
  </si>
  <si>
    <t>862-171-167</t>
  </si>
  <si>
    <t>862-171-196</t>
  </si>
  <si>
    <t>862-171-311</t>
  </si>
  <si>
    <t>862-177-351</t>
  </si>
  <si>
    <t>862-177-392</t>
  </si>
  <si>
    <t>862-198-392</t>
  </si>
  <si>
    <t>870-181-188</t>
  </si>
  <si>
    <t>870-188-392</t>
  </si>
  <si>
    <t>880-181-188</t>
  </si>
  <si>
    <t>880-183-232</t>
  </si>
  <si>
    <t>880-184-232</t>
  </si>
  <si>
    <t>880-186-232</t>
  </si>
  <si>
    <t>880-188-392</t>
  </si>
  <si>
    <t>890-188-192</t>
  </si>
  <si>
    <t>890-188-211</t>
  </si>
  <si>
    <t>890-188-351</t>
  </si>
  <si>
    <t>900-176-392</t>
  </si>
  <si>
    <t>900-177-392</t>
  </si>
  <si>
    <t>900-177-459</t>
  </si>
  <si>
    <t>900-177-461</t>
  </si>
  <si>
    <t>900-185-312</t>
  </si>
  <si>
    <t>900-185-392</t>
  </si>
  <si>
    <t>900-185-411</t>
  </si>
  <si>
    <t>90A-188-113</t>
  </si>
  <si>
    <t>90A-188-411</t>
  </si>
  <si>
    <t>90C-176-399</t>
  </si>
  <si>
    <t>90F-177-121</t>
  </si>
  <si>
    <t>90F-177-211</t>
  </si>
  <si>
    <t>90F-177-411</t>
  </si>
  <si>
    <t>90F-188-192</t>
  </si>
  <si>
    <t>90F-188-211</t>
  </si>
  <si>
    <t>90F-188-231</t>
  </si>
  <si>
    <t>910-176-392</t>
  </si>
  <si>
    <t>920-171-332</t>
  </si>
  <si>
    <t>920-176-192</t>
  </si>
  <si>
    <t>920-176-351</t>
  </si>
  <si>
    <t>920-178-392</t>
  </si>
  <si>
    <t>920-181-461</t>
  </si>
  <si>
    <t>920-188-333</t>
  </si>
  <si>
    <t>920-189-232</t>
  </si>
  <si>
    <t>92G-181-541</t>
  </si>
  <si>
    <t>92G-182-541</t>
  </si>
  <si>
    <t>92M-163-399</t>
  </si>
  <si>
    <t>92M-170-399</t>
  </si>
  <si>
    <t>92M-185-121</t>
  </si>
  <si>
    <t>92M-185-211</t>
  </si>
  <si>
    <t>92M-185-229</t>
  </si>
  <si>
    <t>92M-185-231</t>
  </si>
  <si>
    <t>92M-185-232</t>
  </si>
  <si>
    <t>92M-185-234</t>
  </si>
  <si>
    <t>92P-183-131</t>
  </si>
  <si>
    <t>92P-183-211</t>
  </si>
  <si>
    <t>92V-163-399</t>
  </si>
  <si>
    <t>92V-170-399</t>
  </si>
  <si>
    <t>92V-171-399</t>
  </si>
  <si>
    <t>92V-172-183</t>
  </si>
  <si>
    <t>92V-185-121</t>
  </si>
  <si>
    <t>92V-185-211</t>
  </si>
  <si>
    <t>92V-185-229</t>
  </si>
  <si>
    <t>92V-185-231</t>
  </si>
  <si>
    <t>92V-185-232</t>
  </si>
  <si>
    <t>92V-185-234</t>
  </si>
  <si>
    <t>92W-176-399</t>
  </si>
  <si>
    <t>930-181-187</t>
  </si>
  <si>
    <t>930-181-319</t>
  </si>
  <si>
    <t>930-181-333</t>
  </si>
  <si>
    <t>930-185-131</t>
  </si>
  <si>
    <t>930-185-231</t>
  </si>
  <si>
    <t>930-185-392</t>
  </si>
  <si>
    <t>930-188-392</t>
  </si>
  <si>
    <t>930-188-411</t>
  </si>
  <si>
    <t>93A-171-121</t>
  </si>
  <si>
    <t>93A-171-171</t>
  </si>
  <si>
    <t>93A-171-198</t>
  </si>
  <si>
    <t>93J-181-142</t>
  </si>
  <si>
    <t>93J-181-231</t>
  </si>
  <si>
    <t>93L-183-332</t>
  </si>
  <si>
    <t>93L-183-411</t>
  </si>
  <si>
    <t>93M-164-399</t>
  </si>
  <si>
    <t>93M-169-399</t>
  </si>
  <si>
    <t>93M-170-399</t>
  </si>
  <si>
    <t>93P-164-399</t>
  </si>
  <si>
    <t>93P-169-399</t>
  </si>
  <si>
    <t>93P-185-121</t>
  </si>
  <si>
    <t>93P-185-211</t>
  </si>
  <si>
    <t>93P-185-229</t>
  </si>
  <si>
    <t>93P-185-231</t>
  </si>
  <si>
    <t>93P-185-232</t>
  </si>
  <si>
    <t>93P-185-234</t>
  </si>
  <si>
    <t>93Q-189-121</t>
  </si>
  <si>
    <t>93Q-189-211</t>
  </si>
  <si>
    <t>93Q-189-311</t>
  </si>
  <si>
    <t>93Q-189-411</t>
  </si>
  <si>
    <t>93T-176-399</t>
  </si>
  <si>
    <t>940-176-472</t>
  </si>
  <si>
    <t>940-177-392</t>
  </si>
  <si>
    <t>940-181-142</t>
  </si>
  <si>
    <t>940-181-472</t>
  </si>
  <si>
    <t>940-183-472</t>
  </si>
  <si>
    <t>940-184-311</t>
  </si>
  <si>
    <t>940-184-392</t>
  </si>
  <si>
    <t>940-185-392</t>
  </si>
  <si>
    <t>940-186-392</t>
  </si>
  <si>
    <t>940-186-411</t>
  </si>
  <si>
    <t>940-188-392</t>
  </si>
  <si>
    <t>940-188-411</t>
  </si>
  <si>
    <t>94A-177-411</t>
  </si>
  <si>
    <t>950-176-472</t>
  </si>
  <si>
    <t>950-181-113</t>
  </si>
  <si>
    <t>950-181-152</t>
  </si>
  <si>
    <t>950-181-313</t>
  </si>
  <si>
    <t>950-185-142</t>
  </si>
  <si>
    <t>950-185-472</t>
  </si>
  <si>
    <t>960-181-394</t>
  </si>
  <si>
    <t>960-188-126</t>
  </si>
  <si>
    <t>960-188-171</t>
  </si>
  <si>
    <t>960-188-211</t>
  </si>
  <si>
    <t>960-188-221</t>
  </si>
  <si>
    <t>960-188-423</t>
  </si>
  <si>
    <t>96C-171-174</t>
  </si>
  <si>
    <t>96C-171-522</t>
  </si>
  <si>
    <t>96C-171-523</t>
  </si>
  <si>
    <t>96C-181-522</t>
  </si>
  <si>
    <t>970-176-142</t>
  </si>
  <si>
    <t>970-176-144</t>
  </si>
  <si>
    <t>970-181-413</t>
  </si>
  <si>
    <t>970-185-232</t>
  </si>
  <si>
    <t>970-185-331</t>
  </si>
  <si>
    <t>970-186-411</t>
  </si>
  <si>
    <t>970-189-232</t>
  </si>
  <si>
    <t>980-177-462</t>
  </si>
  <si>
    <t>980-184-192</t>
  </si>
  <si>
    <t>980-201-331</t>
  </si>
  <si>
    <t>98B-173-317</t>
  </si>
  <si>
    <t>990-176-312</t>
  </si>
  <si>
    <t>990-177-312</t>
  </si>
  <si>
    <t>990-177-418</t>
  </si>
  <si>
    <t>990-181-188</t>
  </si>
  <si>
    <t>990-183-331</t>
  </si>
  <si>
    <t>990-186-181</t>
  </si>
  <si>
    <t>990-186-392</t>
  </si>
  <si>
    <t>995-176-232</t>
  </si>
  <si>
    <t>995-177-311</t>
  </si>
  <si>
    <t>995-177-461</t>
  </si>
  <si>
    <t>C62-175-173</t>
  </si>
  <si>
    <t>E29-175-327</t>
  </si>
  <si>
    <t>E29-175-399</t>
  </si>
  <si>
    <t>E29-175-451</t>
  </si>
  <si>
    <t>E31-175-394</t>
  </si>
  <si>
    <t>00A-ALL-126</t>
  </si>
  <si>
    <t>00A-ALL-331</t>
  </si>
  <si>
    <t>00A-ALL-332</t>
  </si>
  <si>
    <t>00A-ALL-333</t>
  </si>
  <si>
    <t>040-ALL-523</t>
  </si>
  <si>
    <t>060-ALL-188</t>
  </si>
  <si>
    <t>080-ALL-196</t>
  </si>
  <si>
    <t>080-ALL-317</t>
  </si>
  <si>
    <t>13B-ALL-399</t>
  </si>
  <si>
    <t>13C-ALL-352</t>
  </si>
  <si>
    <t>13D-ALL-187</t>
  </si>
  <si>
    <t>13D-ALL-399</t>
  </si>
  <si>
    <t>170-ALL-317</t>
  </si>
  <si>
    <t>200-ALL-415</t>
  </si>
  <si>
    <t>210-ALL-532</t>
  </si>
  <si>
    <t>240-ALL-167</t>
  </si>
  <si>
    <t>240-ALL-188</t>
  </si>
  <si>
    <t>240-ALL-423</t>
  </si>
  <si>
    <t>241-ALL-394</t>
  </si>
  <si>
    <t>260-ALL-197</t>
  </si>
  <si>
    <t>280-ALL-413</t>
  </si>
  <si>
    <t>280-ALL-472</t>
  </si>
  <si>
    <t>290-ALL-541</t>
  </si>
  <si>
    <t>310-ALL-117</t>
  </si>
  <si>
    <t>310-ALL-129_1</t>
  </si>
  <si>
    <t>310-ALL-148</t>
  </si>
  <si>
    <t>310-ALL-331</t>
  </si>
  <si>
    <t>32A-ALL-198</t>
  </si>
  <si>
    <t>32D-ALL-131</t>
  </si>
  <si>
    <t>32H-ALL-399</t>
  </si>
  <si>
    <t>32M-ALL-333</t>
  </si>
  <si>
    <t>32P-ALL-318</t>
  </si>
  <si>
    <t>32T-ALL-113</t>
  </si>
  <si>
    <t>34D-ALL-527</t>
  </si>
  <si>
    <t>34F-ALL-399</t>
  </si>
  <si>
    <t>34G-ALL-198</t>
  </si>
  <si>
    <t>34Z-ALL-232</t>
  </si>
  <si>
    <t>350-ALL-132</t>
  </si>
  <si>
    <t>360-ALL-152</t>
  </si>
  <si>
    <t>360-ALL-172</t>
  </si>
  <si>
    <t>360-ALL-318</t>
  </si>
  <si>
    <t>36C-ALL-192</t>
  </si>
  <si>
    <t>36G-ALL-192</t>
  </si>
  <si>
    <t>390-ALL-423</t>
  </si>
  <si>
    <t>39A-ALL-131</t>
  </si>
  <si>
    <t>39A-ALL-151</t>
  </si>
  <si>
    <t>39A-ALL-173</t>
  </si>
  <si>
    <t>39B-ALL-317</t>
  </si>
  <si>
    <t>410-ALL-193</t>
  </si>
  <si>
    <t>41B-ALL-231</t>
  </si>
  <si>
    <t>41B-ALL-234</t>
  </si>
  <si>
    <t>41B-ALL-399</t>
  </si>
  <si>
    <t>41H-ALL-317</t>
  </si>
  <si>
    <t>41J-ALL-399</t>
  </si>
  <si>
    <t>41L-ALL-399</t>
  </si>
  <si>
    <t>41R-ALL-312</t>
  </si>
  <si>
    <t>420-ALL-471</t>
  </si>
  <si>
    <t>43C-ALL-183</t>
  </si>
  <si>
    <t>470-ALL-132</t>
  </si>
  <si>
    <t>49F-ALL-192</t>
  </si>
  <si>
    <t>49F-ALL-399</t>
  </si>
  <si>
    <t>49G-ALL-399</t>
  </si>
  <si>
    <t>510-ALL-351</t>
  </si>
  <si>
    <t>51B-ALL-162</t>
  </si>
  <si>
    <t>51B-ALL-183</t>
  </si>
  <si>
    <t>51B-ALL-399</t>
  </si>
  <si>
    <t>520-ALL-117</t>
  </si>
  <si>
    <t>520-ALL-425</t>
  </si>
  <si>
    <t>530-ALL-333</t>
  </si>
  <si>
    <t>540-ALL-232</t>
  </si>
  <si>
    <t>55B-ALL-399</t>
  </si>
  <si>
    <t>570-ALL-188</t>
  </si>
  <si>
    <t>580-ALL-333</t>
  </si>
  <si>
    <t>590-ALL-413</t>
  </si>
  <si>
    <t>600-ALL-394</t>
  </si>
  <si>
    <t>60G-ALL-162</t>
  </si>
  <si>
    <t>60G-ALL-399</t>
  </si>
  <si>
    <t>60Y-ALL-471</t>
  </si>
  <si>
    <t>60Z-ALL-191</t>
  </si>
  <si>
    <t>610-ALL-192</t>
  </si>
  <si>
    <t>61R-ALL-399</t>
  </si>
  <si>
    <t>61X-ALL-221</t>
  </si>
  <si>
    <t>61Y-ALL-399</t>
  </si>
  <si>
    <t>630-ALL-232</t>
  </si>
  <si>
    <t>63B-ALL-541</t>
  </si>
  <si>
    <t>640-ALL-351</t>
  </si>
  <si>
    <t>64A-ALL-126</t>
  </si>
  <si>
    <t>650-ALL-183</t>
  </si>
  <si>
    <t>65H-ALL-221</t>
  </si>
  <si>
    <t>670-ALL-541</t>
  </si>
  <si>
    <t>681-ALL-113</t>
  </si>
  <si>
    <t>681-ALL-312</t>
  </si>
  <si>
    <t>68C-ALL-333</t>
  </si>
  <si>
    <t>710-ALL-172</t>
  </si>
  <si>
    <t>710-ALL-189</t>
  </si>
  <si>
    <t>720-ALL-191</t>
  </si>
  <si>
    <t>740-ALL-193</t>
  </si>
  <si>
    <t>74Z-ALL-229</t>
  </si>
  <si>
    <t>750-ALL-331</t>
  </si>
  <si>
    <t>760-ALL-198</t>
  </si>
  <si>
    <t>76A-ALL-399</t>
  </si>
  <si>
    <t>780-ALL-232</t>
  </si>
  <si>
    <t>80C-ALL-141</t>
  </si>
  <si>
    <t>821-ALL-188</t>
  </si>
  <si>
    <t>821-ALL-542</t>
  </si>
  <si>
    <t>840-ALL-193</t>
  </si>
  <si>
    <t>84B-ALL-472</t>
  </si>
  <si>
    <t>860-ALL-191</t>
  </si>
  <si>
    <t>861-ALL-188</t>
  </si>
  <si>
    <t>862-ALL-196</t>
  </si>
  <si>
    <t>862-ALL-351</t>
  </si>
  <si>
    <t>870-ALL-188</t>
  </si>
  <si>
    <t>880-ALL-188</t>
  </si>
  <si>
    <t>90C-ALL-399</t>
  </si>
  <si>
    <t>90F-ALL-231</t>
  </si>
  <si>
    <t>92M-ALL-399</t>
  </si>
  <si>
    <t>92V-ALL-399</t>
  </si>
  <si>
    <t>92W-ALL-399</t>
  </si>
  <si>
    <t>93A-ALL-198</t>
  </si>
  <si>
    <t>93J-ALL-231</t>
  </si>
  <si>
    <t>93L-ALL-332</t>
  </si>
  <si>
    <t>93M-ALL-399</t>
  </si>
  <si>
    <t>93P-ALL-399</t>
  </si>
  <si>
    <t>93T-ALL-399</t>
  </si>
  <si>
    <t>950-ALL-113</t>
  </si>
  <si>
    <t>950-ALL-152</t>
  </si>
  <si>
    <t>950-ALL-313</t>
  </si>
  <si>
    <t>96C-ALL-522</t>
  </si>
  <si>
    <t>96C-ALL-523</t>
  </si>
  <si>
    <t>990-ALL-188</t>
  </si>
  <si>
    <t>C62-ALL-173</t>
  </si>
  <si>
    <t>E29-ALL-327</t>
  </si>
  <si>
    <t>E29-ALL-399</t>
  </si>
  <si>
    <t>E29-ALL-451</t>
  </si>
  <si>
    <t>E31-ALL-394</t>
  </si>
  <si>
    <t>ALL-164-399</t>
  </si>
  <si>
    <t>ALL-171-471</t>
  </si>
  <si>
    <t>ALL-172-472</t>
  </si>
  <si>
    <t>ALL-176-144</t>
  </si>
  <si>
    <t>ALL-176-183</t>
  </si>
  <si>
    <t>ALL-176-351</t>
  </si>
  <si>
    <t>ALL-176-471</t>
  </si>
  <si>
    <t>ALL-177-471</t>
  </si>
  <si>
    <t>ALL-181-399</t>
  </si>
  <si>
    <t>ALL-182-472</t>
  </si>
  <si>
    <t>ALL-183-199</t>
  </si>
  <si>
    <t>ALL-184-163</t>
  </si>
  <si>
    <t>ALL-185-188</t>
  </si>
  <si>
    <t>ALL-187-234</t>
  </si>
  <si>
    <t>ALL-187-235</t>
  </si>
  <si>
    <t>ALL-188-116</t>
  </si>
  <si>
    <t>ALL-188-146</t>
  </si>
  <si>
    <t>ALL-188-174</t>
  </si>
  <si>
    <t>ALL-188-191</t>
  </si>
  <si>
    <t>ALL-188-394</t>
  </si>
  <si>
    <t>ALL-188-422</t>
  </si>
  <si>
    <t>ALL-188-423</t>
  </si>
  <si>
    <t>ALL-188-425</t>
  </si>
  <si>
    <t>ALL-188-541</t>
  </si>
  <si>
    <t>ALL-189-180</t>
  </si>
  <si>
    <t>ALL-189-333</t>
  </si>
  <si>
    <t>ALL-191-394</t>
  </si>
  <si>
    <t>ALL-194-192</t>
  </si>
  <si>
    <t>ALL-194-232</t>
  </si>
  <si>
    <t>ALL-194-394</t>
  </si>
  <si>
    <t>395</t>
  </si>
  <si>
    <t>43C-182</t>
  </si>
  <si>
    <t>55B-182</t>
  </si>
  <si>
    <t>681-184</t>
  </si>
  <si>
    <t>690-184</t>
  </si>
  <si>
    <t>150-189</t>
  </si>
  <si>
    <t>241-189</t>
  </si>
  <si>
    <t>460-189</t>
  </si>
  <si>
    <t>761-189</t>
  </si>
  <si>
    <t>830-189</t>
  </si>
  <si>
    <t>120-191</t>
  </si>
  <si>
    <t>64A-193</t>
  </si>
  <si>
    <t>770-205</t>
  </si>
  <si>
    <t>830-205</t>
  </si>
  <si>
    <t>Covid Late Liquidation Refund (GEER Funding)</t>
  </si>
  <si>
    <t>PRC ALL - All Covid PRCs (State and Federal)</t>
  </si>
  <si>
    <t>140-111</t>
  </si>
  <si>
    <t>140-150</t>
  </si>
  <si>
    <t>140-240</t>
  </si>
  <si>
    <t>140-270</t>
  </si>
  <si>
    <t>140-340</t>
  </si>
  <si>
    <t>140-360</t>
  </si>
  <si>
    <t>140-540</t>
  </si>
  <si>
    <t>140-66A</t>
  </si>
  <si>
    <t>142-C69</t>
  </si>
  <si>
    <t>142-C70</t>
  </si>
  <si>
    <t>142-C71</t>
  </si>
  <si>
    <t>163-34K</t>
  </si>
  <si>
    <t>163-61X</t>
  </si>
  <si>
    <t>164-41B</t>
  </si>
  <si>
    <t>164-43C</t>
  </si>
  <si>
    <t>165-00A</t>
  </si>
  <si>
    <t>165-09A</t>
  </si>
  <si>
    <t>165-150</t>
  </si>
  <si>
    <t>165-26B</t>
  </si>
  <si>
    <t>165-295</t>
  </si>
  <si>
    <t>165-42B</t>
  </si>
  <si>
    <t>165-43C</t>
  </si>
  <si>
    <t>165-60P</t>
  </si>
  <si>
    <t>165-61P</t>
  </si>
  <si>
    <t>165-61U</t>
  </si>
  <si>
    <t>165-62A</t>
  </si>
  <si>
    <t>165-65B</t>
  </si>
  <si>
    <t>165-74Z</t>
  </si>
  <si>
    <t>165-80B</t>
  </si>
  <si>
    <t>166-150</t>
  </si>
  <si>
    <t>166-660</t>
  </si>
  <si>
    <t>166-780</t>
  </si>
  <si>
    <t>166-90B</t>
  </si>
  <si>
    <t>166-910</t>
  </si>
  <si>
    <t>166-92K</t>
  </si>
  <si>
    <t>166-930</t>
  </si>
  <si>
    <t>167-00B</t>
  </si>
  <si>
    <t>167-32Q</t>
  </si>
  <si>
    <t>167-32S</t>
  </si>
  <si>
    <t>167-41M</t>
  </si>
  <si>
    <t>167-42A</t>
  </si>
  <si>
    <t>167-580</t>
  </si>
  <si>
    <t>167-61K</t>
  </si>
  <si>
    <t>167-61U</t>
  </si>
  <si>
    <t>167-61V</t>
  </si>
  <si>
    <t>167-66A</t>
  </si>
  <si>
    <t>167-80B</t>
  </si>
  <si>
    <t>169-26B</t>
  </si>
  <si>
    <t>169-295</t>
  </si>
  <si>
    <t>169-32H</t>
  </si>
  <si>
    <t>169-32S</t>
  </si>
  <si>
    <t>169-34F</t>
  </si>
  <si>
    <t>169-41B</t>
  </si>
  <si>
    <t>169-41F</t>
  </si>
  <si>
    <t>169-41G</t>
  </si>
  <si>
    <t>169-41J</t>
  </si>
  <si>
    <t>169-41L</t>
  </si>
  <si>
    <t>169-42A</t>
  </si>
  <si>
    <t>169-43C</t>
  </si>
  <si>
    <t>169-43D</t>
  </si>
  <si>
    <t>169-44A</t>
  </si>
  <si>
    <t>169-61N</t>
  </si>
  <si>
    <t>169-61R</t>
  </si>
  <si>
    <t>169-61U</t>
  </si>
  <si>
    <t>169-65B</t>
  </si>
  <si>
    <t>169-65C</t>
  </si>
  <si>
    <t>169-73B</t>
  </si>
  <si>
    <t>169-74C</t>
  </si>
  <si>
    <t>169-92K</t>
  </si>
  <si>
    <t>169-92M</t>
  </si>
  <si>
    <t>169-92T</t>
  </si>
  <si>
    <t>169-92V</t>
  </si>
  <si>
    <t>169-93A</t>
  </si>
  <si>
    <t>169-93M</t>
  </si>
  <si>
    <t>169-97D</t>
  </si>
  <si>
    <t>170-00B</t>
  </si>
  <si>
    <t>170-01B</t>
  </si>
  <si>
    <t>170-20A</t>
  </si>
  <si>
    <t>170-26B</t>
  </si>
  <si>
    <t>170-295</t>
  </si>
  <si>
    <t>170-32P</t>
  </si>
  <si>
    <t>170-34G</t>
  </si>
  <si>
    <t>170-41F</t>
  </si>
  <si>
    <t>170-41G</t>
  </si>
  <si>
    <t>170-43C</t>
  </si>
  <si>
    <t>170-61N</t>
  </si>
  <si>
    <t>170-61U</t>
  </si>
  <si>
    <t>170-61X</t>
  </si>
  <si>
    <t>170-65B</t>
  </si>
  <si>
    <t>170-74Z</t>
  </si>
  <si>
    <t>170-90D</t>
  </si>
  <si>
    <t>170-92K</t>
  </si>
  <si>
    <t>170-92T</t>
  </si>
  <si>
    <t>170-92W</t>
  </si>
  <si>
    <t>170-93A</t>
  </si>
  <si>
    <t>170-93J</t>
  </si>
  <si>
    <t>170-97D</t>
  </si>
  <si>
    <t>170-98B</t>
  </si>
  <si>
    <t>171-41D</t>
  </si>
  <si>
    <t>171-51B</t>
  </si>
  <si>
    <t>171-92L</t>
  </si>
  <si>
    <t>172-55B</t>
  </si>
  <si>
    <t>172-92K</t>
  </si>
  <si>
    <t>173-00B</t>
  </si>
  <si>
    <t>173-010</t>
  </si>
  <si>
    <t>173-060</t>
  </si>
  <si>
    <t>173-08A</t>
  </si>
  <si>
    <t>173-11D</t>
  </si>
  <si>
    <t>173-13D</t>
  </si>
  <si>
    <t>173-180</t>
  </si>
  <si>
    <t>173-19A</t>
  </si>
  <si>
    <t>173-200</t>
  </si>
  <si>
    <t>173-210</t>
  </si>
  <si>
    <t>173-24B</t>
  </si>
  <si>
    <t>173-280</t>
  </si>
  <si>
    <t>173-295</t>
  </si>
  <si>
    <t>173-310</t>
  </si>
  <si>
    <t>173-32C</t>
  </si>
  <si>
    <t>173-32K</t>
  </si>
  <si>
    <t>173-32M</t>
  </si>
  <si>
    <t>173-32Q</t>
  </si>
  <si>
    <t>173-35A</t>
  </si>
  <si>
    <t>173-41G</t>
  </si>
  <si>
    <t>173-41M</t>
  </si>
  <si>
    <t>173-420</t>
  </si>
  <si>
    <t>173-422</t>
  </si>
  <si>
    <t>173-43C</t>
  </si>
  <si>
    <t>173-44A</t>
  </si>
  <si>
    <t>173-460</t>
  </si>
  <si>
    <t>173-49G</t>
  </si>
  <si>
    <t>173-50Z</t>
  </si>
  <si>
    <t>173-51B</t>
  </si>
  <si>
    <t>173-520</t>
  </si>
  <si>
    <t>173-580</t>
  </si>
  <si>
    <t>173-60J</t>
  </si>
  <si>
    <t>173-60K</t>
  </si>
  <si>
    <t>173-60N</t>
  </si>
  <si>
    <t>173-61M</t>
  </si>
  <si>
    <t>173-61U</t>
  </si>
  <si>
    <t>173-61V</t>
  </si>
  <si>
    <t>173-61W</t>
  </si>
  <si>
    <t>173-61Y</t>
  </si>
  <si>
    <t>173-62K</t>
  </si>
  <si>
    <t>173-65C</t>
  </si>
  <si>
    <t>173-660</t>
  </si>
  <si>
    <t>173-67B</t>
  </si>
  <si>
    <t>173-780</t>
  </si>
  <si>
    <t>173-79Z</t>
  </si>
  <si>
    <t>173-81B</t>
  </si>
  <si>
    <t>173-84B</t>
  </si>
  <si>
    <t>173-880</t>
  </si>
  <si>
    <t>173-90C</t>
  </si>
  <si>
    <t>173-90F</t>
  </si>
  <si>
    <t>173-91B</t>
  </si>
  <si>
    <t>173-92K</t>
  </si>
  <si>
    <t>173-92L</t>
  </si>
  <si>
    <t>173-92R</t>
  </si>
  <si>
    <t>173-92U</t>
  </si>
  <si>
    <t>173-93A</t>
  </si>
  <si>
    <t>173-93P</t>
  </si>
  <si>
    <t>173-93T</t>
  </si>
  <si>
    <t>173-950</t>
  </si>
  <si>
    <t>174-06B</t>
  </si>
  <si>
    <t>174-24N</t>
  </si>
  <si>
    <t>174-32C</t>
  </si>
  <si>
    <t>174-41F</t>
  </si>
  <si>
    <t>174-61N</t>
  </si>
  <si>
    <t>174-61U</t>
  </si>
  <si>
    <t>174-65C</t>
  </si>
  <si>
    <t>174-92L</t>
  </si>
  <si>
    <t>174-93A</t>
  </si>
  <si>
    <t>174-93J</t>
  </si>
  <si>
    <t>176-08A</t>
  </si>
  <si>
    <t>176-13C</t>
  </si>
  <si>
    <t>176-20A</t>
  </si>
  <si>
    <t>176-220</t>
  </si>
  <si>
    <t>176-295</t>
  </si>
  <si>
    <t>176-32S</t>
  </si>
  <si>
    <t>176-34Z</t>
  </si>
  <si>
    <t>176-41M</t>
  </si>
  <si>
    <t>176-422</t>
  </si>
  <si>
    <t>176-51A</t>
  </si>
  <si>
    <t>176-58B</t>
  </si>
  <si>
    <t>176-61L</t>
  </si>
  <si>
    <t>176-73A</t>
  </si>
  <si>
    <t>176-91B</t>
  </si>
  <si>
    <t>176-92D</t>
  </si>
  <si>
    <t>176-92F</t>
  </si>
  <si>
    <t>176-92R</t>
  </si>
  <si>
    <t>176-93R</t>
  </si>
  <si>
    <t>177-08A</t>
  </si>
  <si>
    <t>177-13D</t>
  </si>
  <si>
    <t>177-20A</t>
  </si>
  <si>
    <t>177-280</t>
  </si>
  <si>
    <t>177-36G</t>
  </si>
  <si>
    <t>177-49G</t>
  </si>
  <si>
    <t>177-51A</t>
  </si>
  <si>
    <t>177-55B</t>
  </si>
  <si>
    <t>177-58B</t>
  </si>
  <si>
    <t>177-60I</t>
  </si>
  <si>
    <t>177-60N</t>
  </si>
  <si>
    <t>177-61L</t>
  </si>
  <si>
    <t>177-61V</t>
  </si>
  <si>
    <t>177-61Y</t>
  </si>
  <si>
    <t>177-65F</t>
  </si>
  <si>
    <t>177-65G</t>
  </si>
  <si>
    <t>177-90C</t>
  </si>
  <si>
    <t>177-91B</t>
  </si>
  <si>
    <t>177-92F</t>
  </si>
  <si>
    <t>177-92R</t>
  </si>
  <si>
    <t>177-92W</t>
  </si>
  <si>
    <t>177-93R</t>
  </si>
  <si>
    <t>177-93T</t>
  </si>
  <si>
    <t>177-950</t>
  </si>
  <si>
    <t>177-98A</t>
  </si>
  <si>
    <t>178-160</t>
  </si>
  <si>
    <t>178-170</t>
  </si>
  <si>
    <t>178-220</t>
  </si>
  <si>
    <t>178-420</t>
  </si>
  <si>
    <t>178-422</t>
  </si>
  <si>
    <t>178-460</t>
  </si>
  <si>
    <t>178-480</t>
  </si>
  <si>
    <t>178-590</t>
  </si>
  <si>
    <t>178-600</t>
  </si>
  <si>
    <t>178-640</t>
  </si>
  <si>
    <t>178-681</t>
  </si>
  <si>
    <t>178-710</t>
  </si>
  <si>
    <t>178-760</t>
  </si>
  <si>
    <t>178-780</t>
  </si>
  <si>
    <t>178-861</t>
  </si>
  <si>
    <t>178-862</t>
  </si>
  <si>
    <t>178-930</t>
  </si>
  <si>
    <t>178-940</t>
  </si>
  <si>
    <t>181-92L</t>
  </si>
  <si>
    <t>182-43C</t>
  </si>
  <si>
    <t>182-55B</t>
  </si>
  <si>
    <t>183-050</t>
  </si>
  <si>
    <t>183-11A</t>
  </si>
  <si>
    <t>183-13A</t>
  </si>
  <si>
    <t>183-13B</t>
  </si>
  <si>
    <t>183-13D</t>
  </si>
  <si>
    <t>183-295</t>
  </si>
  <si>
    <t>183-32K</t>
  </si>
  <si>
    <t>183-32Q</t>
  </si>
  <si>
    <t>183-400</t>
  </si>
  <si>
    <t>183-41M</t>
  </si>
  <si>
    <t>183-420</t>
  </si>
  <si>
    <t>183-491</t>
  </si>
  <si>
    <t>183-49F</t>
  </si>
  <si>
    <t>183-60P</t>
  </si>
  <si>
    <t>183-92Y</t>
  </si>
  <si>
    <t>184-280</t>
  </si>
  <si>
    <t>184-34D</t>
  </si>
  <si>
    <t>184-370</t>
  </si>
  <si>
    <t>184-681</t>
  </si>
  <si>
    <t>184-690</t>
  </si>
  <si>
    <t>184-761</t>
  </si>
  <si>
    <t>184-861</t>
  </si>
  <si>
    <t>184-890</t>
  </si>
  <si>
    <t>184-90C</t>
  </si>
  <si>
    <t>184-995</t>
  </si>
  <si>
    <t>185-09A</t>
  </si>
  <si>
    <t>185-13B</t>
  </si>
  <si>
    <t>185-26B</t>
  </si>
  <si>
    <t>185-32C</t>
  </si>
  <si>
    <t>185-32D</t>
  </si>
  <si>
    <t>185-32M</t>
  </si>
  <si>
    <t>185-32Q</t>
  </si>
  <si>
    <t>185-41D</t>
  </si>
  <si>
    <t>185-55B</t>
  </si>
  <si>
    <t>185-60P</t>
  </si>
  <si>
    <t>185-61K</t>
  </si>
  <si>
    <t>185-61Y</t>
  </si>
  <si>
    <t>185-65G</t>
  </si>
  <si>
    <t>185-65Z</t>
  </si>
  <si>
    <t>185-74C</t>
  </si>
  <si>
    <t>185-78C</t>
  </si>
  <si>
    <t>185-81B</t>
  </si>
  <si>
    <t>185-821</t>
  </si>
  <si>
    <t>185-90C</t>
  </si>
  <si>
    <t>185-92K</t>
  </si>
  <si>
    <t>185-93M</t>
  </si>
  <si>
    <t>186-01B</t>
  </si>
  <si>
    <t>186-01C</t>
  </si>
  <si>
    <t>186-050</t>
  </si>
  <si>
    <t>186-09B</t>
  </si>
  <si>
    <t>186-13B</t>
  </si>
  <si>
    <t>186-13C</t>
  </si>
  <si>
    <t>186-13D</t>
  </si>
  <si>
    <t>186-150</t>
  </si>
  <si>
    <t>186-181</t>
  </si>
  <si>
    <t>186-19A</t>
  </si>
  <si>
    <t>186-20A</t>
  </si>
  <si>
    <t>186-295</t>
  </si>
  <si>
    <t>186-32A</t>
  </si>
  <si>
    <t>186-32B</t>
  </si>
  <si>
    <t>186-32D</t>
  </si>
  <si>
    <t>186-32P</t>
  </si>
  <si>
    <t>186-32Q</t>
  </si>
  <si>
    <t>186-35A</t>
  </si>
  <si>
    <t>186-360</t>
  </si>
  <si>
    <t>186-39B</t>
  </si>
  <si>
    <t>186-41D</t>
  </si>
  <si>
    <t>186-41G</t>
  </si>
  <si>
    <t>186-420</t>
  </si>
  <si>
    <t>186-42A</t>
  </si>
  <si>
    <t>186-45A</t>
  </si>
  <si>
    <t>186-49D</t>
  </si>
  <si>
    <t>186-49G</t>
  </si>
  <si>
    <t>186-51A</t>
  </si>
  <si>
    <t>186-53C</t>
  </si>
  <si>
    <t>186-55B</t>
  </si>
  <si>
    <t>186-580</t>
  </si>
  <si>
    <t>186-60D</t>
  </si>
  <si>
    <t>186-60N</t>
  </si>
  <si>
    <t>186-61V</t>
  </si>
  <si>
    <t>186-61Y</t>
  </si>
  <si>
    <t>186-62K</t>
  </si>
  <si>
    <t>186-640</t>
  </si>
  <si>
    <t>186-66A</t>
  </si>
  <si>
    <t>186-690</t>
  </si>
  <si>
    <t>186-761</t>
  </si>
  <si>
    <t>186-821</t>
  </si>
  <si>
    <t>186-900</t>
  </si>
  <si>
    <t>186-90B</t>
  </si>
  <si>
    <t>186-90C</t>
  </si>
  <si>
    <t>186-91A</t>
  </si>
  <si>
    <t>186-91B</t>
  </si>
  <si>
    <t>186-92W</t>
  </si>
  <si>
    <t>186-93T</t>
  </si>
  <si>
    <t>187-580</t>
  </si>
  <si>
    <t>187-681</t>
  </si>
  <si>
    <t>188-010</t>
  </si>
  <si>
    <t>188-030</t>
  </si>
  <si>
    <t>188-060</t>
  </si>
  <si>
    <t>188-09A</t>
  </si>
  <si>
    <t>188-100</t>
  </si>
  <si>
    <t>188-11B</t>
  </si>
  <si>
    <t>188-11C</t>
  </si>
  <si>
    <t>188-120</t>
  </si>
  <si>
    <t>188-12A</t>
  </si>
  <si>
    <t>188-132</t>
  </si>
  <si>
    <t>188-13A</t>
  </si>
  <si>
    <t>188-13B</t>
  </si>
  <si>
    <t>188-13D</t>
  </si>
  <si>
    <t>188-140</t>
  </si>
  <si>
    <t>188-150</t>
  </si>
  <si>
    <t>188-160</t>
  </si>
  <si>
    <t>188-181</t>
  </si>
  <si>
    <t>188-182</t>
  </si>
  <si>
    <t>188-190</t>
  </si>
  <si>
    <t>188-210</t>
  </si>
  <si>
    <t>188-230</t>
  </si>
  <si>
    <t>188-241</t>
  </si>
  <si>
    <t>188-24B</t>
  </si>
  <si>
    <t>188-270</t>
  </si>
  <si>
    <t>188-300</t>
  </si>
  <si>
    <t>188-320</t>
  </si>
  <si>
    <t>188-32M</t>
  </si>
  <si>
    <t>188-32Q</t>
  </si>
  <si>
    <t>188-340</t>
  </si>
  <si>
    <t>188-34D</t>
  </si>
  <si>
    <t>188-34G</t>
  </si>
  <si>
    <t>188-36C</t>
  </si>
  <si>
    <t>188-36F</t>
  </si>
  <si>
    <t>188-370</t>
  </si>
  <si>
    <t>188-41F</t>
  </si>
  <si>
    <t>188-41K</t>
  </si>
  <si>
    <t>188-430</t>
  </si>
  <si>
    <t>188-440</t>
  </si>
  <si>
    <t>188-450</t>
  </si>
  <si>
    <t>188-45A</t>
  </si>
  <si>
    <t>188-45B</t>
  </si>
  <si>
    <t>188-460</t>
  </si>
  <si>
    <t>188-49B</t>
  </si>
  <si>
    <t>188-49E</t>
  </si>
  <si>
    <t>188-49F</t>
  </si>
  <si>
    <t>188-49G</t>
  </si>
  <si>
    <t>188-510</t>
  </si>
  <si>
    <t>188-53B</t>
  </si>
  <si>
    <t>188-55A</t>
  </si>
  <si>
    <t>188-55B</t>
  </si>
  <si>
    <t>188-570</t>
  </si>
  <si>
    <t>188-590</t>
  </si>
  <si>
    <t>188-600</t>
  </si>
  <si>
    <t>188-61J</t>
  </si>
  <si>
    <t>188-61M</t>
  </si>
  <si>
    <t>188-61N</t>
  </si>
  <si>
    <t>188-61T</t>
  </si>
  <si>
    <t>188-61Y</t>
  </si>
  <si>
    <t>188-62J</t>
  </si>
  <si>
    <t>188-630</t>
  </si>
  <si>
    <t>188-640</t>
  </si>
  <si>
    <t>188-64A</t>
  </si>
  <si>
    <t>188-65G</t>
  </si>
  <si>
    <t>188-660</t>
  </si>
  <si>
    <t>188-67B</t>
  </si>
  <si>
    <t>188-690</t>
  </si>
  <si>
    <t>188-69A</t>
  </si>
  <si>
    <t>188-70A</t>
  </si>
  <si>
    <t>188-720</t>
  </si>
  <si>
    <t>188-730</t>
  </si>
  <si>
    <t>188-740</t>
  </si>
  <si>
    <t>188-760</t>
  </si>
  <si>
    <t>188-761</t>
  </si>
  <si>
    <t>188-770</t>
  </si>
  <si>
    <t>188-780</t>
  </si>
  <si>
    <t>188-810</t>
  </si>
  <si>
    <t>188-81B</t>
  </si>
  <si>
    <t>188-840</t>
  </si>
  <si>
    <t>188-862</t>
  </si>
  <si>
    <t>188-900</t>
  </si>
  <si>
    <t>188-90B</t>
  </si>
  <si>
    <t>188-90C</t>
  </si>
  <si>
    <t>188-91B</t>
  </si>
  <si>
    <t>188-92T</t>
  </si>
  <si>
    <t>188-92W</t>
  </si>
  <si>
    <t>188-93T</t>
  </si>
  <si>
    <t>188-94Z</t>
  </si>
  <si>
    <t>188-970</t>
  </si>
  <si>
    <t>188-980</t>
  </si>
  <si>
    <t>188-98B</t>
  </si>
  <si>
    <t>188-990</t>
  </si>
  <si>
    <t>189-11C</t>
  </si>
  <si>
    <t>189-120</t>
  </si>
  <si>
    <t>189-13B</t>
  </si>
  <si>
    <t>189-13D</t>
  </si>
  <si>
    <t>189-150</t>
  </si>
  <si>
    <t>189-181</t>
  </si>
  <si>
    <t>189-19C</t>
  </si>
  <si>
    <t>189-200</t>
  </si>
  <si>
    <t>189-241</t>
  </si>
  <si>
    <t>189-26B</t>
  </si>
  <si>
    <t>189-32B</t>
  </si>
  <si>
    <t>189-32H</t>
  </si>
  <si>
    <t>189-32Q</t>
  </si>
  <si>
    <t>189-34B</t>
  </si>
  <si>
    <t>189-34F</t>
  </si>
  <si>
    <t>189-390</t>
  </si>
  <si>
    <t>189-400</t>
  </si>
  <si>
    <t>189-41B</t>
  </si>
  <si>
    <t>189-41D</t>
  </si>
  <si>
    <t>189-41F</t>
  </si>
  <si>
    <t>189-41J</t>
  </si>
  <si>
    <t>189-41L</t>
  </si>
  <si>
    <t>189-41M</t>
  </si>
  <si>
    <t>189-41R</t>
  </si>
  <si>
    <t>189-422</t>
  </si>
  <si>
    <t>189-440</t>
  </si>
  <si>
    <t>189-45B</t>
  </si>
  <si>
    <t>189-460</t>
  </si>
  <si>
    <t>189-49B</t>
  </si>
  <si>
    <t>189-49E</t>
  </si>
  <si>
    <t>189-49F</t>
  </si>
  <si>
    <t>189-49G</t>
  </si>
  <si>
    <t>189-510</t>
  </si>
  <si>
    <t>189-51B</t>
  </si>
  <si>
    <t>189-53C</t>
  </si>
  <si>
    <t>189-55A</t>
  </si>
  <si>
    <t>189-55B</t>
  </si>
  <si>
    <t>189-60G</t>
  </si>
  <si>
    <t>189-60J</t>
  </si>
  <si>
    <t>189-60P</t>
  </si>
  <si>
    <t>189-61N</t>
  </si>
  <si>
    <t>189-61P</t>
  </si>
  <si>
    <t>189-61R</t>
  </si>
  <si>
    <t>189-61T</t>
  </si>
  <si>
    <t>189-61Y</t>
  </si>
  <si>
    <t>189-650</t>
  </si>
  <si>
    <t>189-65Z</t>
  </si>
  <si>
    <t>189-660</t>
  </si>
  <si>
    <t>189-67B</t>
  </si>
  <si>
    <t>189-710</t>
  </si>
  <si>
    <t>189-74C</t>
  </si>
  <si>
    <t>189-761</t>
  </si>
  <si>
    <t>189-78C</t>
  </si>
  <si>
    <t>189-830</t>
  </si>
  <si>
    <t>189-840</t>
  </si>
  <si>
    <t>189-861</t>
  </si>
  <si>
    <t>189-87A</t>
  </si>
  <si>
    <t>189-900</t>
  </si>
  <si>
    <t>189-90C</t>
  </si>
  <si>
    <t>189-90D</t>
  </si>
  <si>
    <t>189-91B</t>
  </si>
  <si>
    <t>189-92M</t>
  </si>
  <si>
    <t>189-92T</t>
  </si>
  <si>
    <t>189-92V</t>
  </si>
  <si>
    <t>189-92W</t>
  </si>
  <si>
    <t>189-930</t>
  </si>
  <si>
    <t>189-93M</t>
  </si>
  <si>
    <t>189-93P</t>
  </si>
  <si>
    <t>189-93R</t>
  </si>
  <si>
    <t>189-93T</t>
  </si>
  <si>
    <t>189-940</t>
  </si>
  <si>
    <t>189-960</t>
  </si>
  <si>
    <t>189-96F</t>
  </si>
  <si>
    <t>189-98A</t>
  </si>
  <si>
    <t>189-98B</t>
  </si>
  <si>
    <t>190-920</t>
  </si>
  <si>
    <t>191-120</t>
  </si>
  <si>
    <t>191-130</t>
  </si>
  <si>
    <t>191-170</t>
  </si>
  <si>
    <t>191-230</t>
  </si>
  <si>
    <t>191-240</t>
  </si>
  <si>
    <t>191-260</t>
  </si>
  <si>
    <t>191-291</t>
  </si>
  <si>
    <t>191-320</t>
  </si>
  <si>
    <t>191-330</t>
  </si>
  <si>
    <t>191-360</t>
  </si>
  <si>
    <t>191-390</t>
  </si>
  <si>
    <t>191-400</t>
  </si>
  <si>
    <t>191-450</t>
  </si>
  <si>
    <t>191-590</t>
  </si>
  <si>
    <t>191-670</t>
  </si>
  <si>
    <t>191-681</t>
  </si>
  <si>
    <t>191-740</t>
  </si>
  <si>
    <t>191-761</t>
  </si>
  <si>
    <t>191-821</t>
  </si>
  <si>
    <t>191-860</t>
  </si>
  <si>
    <t>191-862</t>
  </si>
  <si>
    <t>191-930</t>
  </si>
  <si>
    <t>192-01C</t>
  </si>
  <si>
    <t>192-050</t>
  </si>
  <si>
    <t>192-080</t>
  </si>
  <si>
    <t>192-090</t>
  </si>
  <si>
    <t>192-09A</t>
  </si>
  <si>
    <t>192-13D</t>
  </si>
  <si>
    <t>192-16B</t>
  </si>
  <si>
    <t>192-19C</t>
  </si>
  <si>
    <t>192-20A</t>
  </si>
  <si>
    <t>192-210</t>
  </si>
  <si>
    <t>192-260</t>
  </si>
  <si>
    <t>192-26B</t>
  </si>
  <si>
    <t>192-295</t>
  </si>
  <si>
    <t>192-32B</t>
  </si>
  <si>
    <t>192-32Q</t>
  </si>
  <si>
    <t>192-32S</t>
  </si>
  <si>
    <t>192-41D</t>
  </si>
  <si>
    <t>192-41M</t>
  </si>
  <si>
    <t>192-420</t>
  </si>
  <si>
    <t>192-421</t>
  </si>
  <si>
    <t>192-42A</t>
  </si>
  <si>
    <t>192-44A</t>
  </si>
  <si>
    <t>192-49F</t>
  </si>
  <si>
    <t>192-49G</t>
  </si>
  <si>
    <t>192-510</t>
  </si>
  <si>
    <t>192-55B</t>
  </si>
  <si>
    <t>192-560</t>
  </si>
  <si>
    <t>192-590</t>
  </si>
  <si>
    <t>192-60L</t>
  </si>
  <si>
    <t>192-61Y</t>
  </si>
  <si>
    <t>192-620</t>
  </si>
  <si>
    <t>192-62J</t>
  </si>
  <si>
    <t>192-62K</t>
  </si>
  <si>
    <t>192-64A</t>
  </si>
  <si>
    <t>192-65H</t>
  </si>
  <si>
    <t>192-66A</t>
  </si>
  <si>
    <t>192-67B</t>
  </si>
  <si>
    <t>192-680</t>
  </si>
  <si>
    <t>192-690</t>
  </si>
  <si>
    <t>192-720</t>
  </si>
  <si>
    <t>192-761</t>
  </si>
  <si>
    <t>192-790</t>
  </si>
  <si>
    <t>192-800</t>
  </si>
  <si>
    <t>192-80C</t>
  </si>
  <si>
    <t>192-81B</t>
  </si>
  <si>
    <t>192-862</t>
  </si>
  <si>
    <t>192-90C</t>
  </si>
  <si>
    <t>192-910</t>
  </si>
  <si>
    <t>192-91A</t>
  </si>
  <si>
    <t>192-91B</t>
  </si>
  <si>
    <t>192-92F</t>
  </si>
  <si>
    <t>192-92G</t>
  </si>
  <si>
    <t>192-92W</t>
  </si>
  <si>
    <t>192-930</t>
  </si>
  <si>
    <t>192-93T</t>
  </si>
  <si>
    <t>192-96F</t>
  </si>
  <si>
    <t>192-98A</t>
  </si>
  <si>
    <t>193-01C</t>
  </si>
  <si>
    <t>193-090</t>
  </si>
  <si>
    <t>193-09A</t>
  </si>
  <si>
    <t>193-13D</t>
  </si>
  <si>
    <t>193-160</t>
  </si>
  <si>
    <t>193-170</t>
  </si>
  <si>
    <t>193-19A</t>
  </si>
  <si>
    <t>193-260</t>
  </si>
  <si>
    <t>193-26B</t>
  </si>
  <si>
    <t>193-295</t>
  </si>
  <si>
    <t>193-320</t>
  </si>
  <si>
    <t>193-32A</t>
  </si>
  <si>
    <t>193-340</t>
  </si>
  <si>
    <t>193-410</t>
  </si>
  <si>
    <t>193-41D</t>
  </si>
  <si>
    <t>193-41K</t>
  </si>
  <si>
    <t>193-421</t>
  </si>
  <si>
    <t>193-460</t>
  </si>
  <si>
    <t>193-49F</t>
  </si>
  <si>
    <t>193-49G</t>
  </si>
  <si>
    <t>193-55B</t>
  </si>
  <si>
    <t>193-60D</t>
  </si>
  <si>
    <t>193-60M</t>
  </si>
  <si>
    <t>193-60Q</t>
  </si>
  <si>
    <t>193-61X</t>
  </si>
  <si>
    <t>193-61Y</t>
  </si>
  <si>
    <t>193-62J</t>
  </si>
  <si>
    <t>193-62L</t>
  </si>
  <si>
    <t>193-64A</t>
  </si>
  <si>
    <t>193-65H</t>
  </si>
  <si>
    <t>193-660</t>
  </si>
  <si>
    <t>193-680</t>
  </si>
  <si>
    <t>193-690</t>
  </si>
  <si>
    <t>193-73A</t>
  </si>
  <si>
    <t>193-790</t>
  </si>
  <si>
    <t>193-80C</t>
  </si>
  <si>
    <t>193-862</t>
  </si>
  <si>
    <t>193-90B</t>
  </si>
  <si>
    <t>193-90C</t>
  </si>
  <si>
    <t>193-920</t>
  </si>
  <si>
    <t>193-92B</t>
  </si>
  <si>
    <t>193-92W</t>
  </si>
  <si>
    <t>193-930</t>
  </si>
  <si>
    <t>193-93T</t>
  </si>
  <si>
    <t>193-96C</t>
  </si>
  <si>
    <t>193-96F</t>
  </si>
  <si>
    <t>193-98A</t>
  </si>
  <si>
    <t>194-100</t>
  </si>
  <si>
    <t>194-181</t>
  </si>
  <si>
    <t>194-230</t>
  </si>
  <si>
    <t>194-340</t>
  </si>
  <si>
    <t>194-460</t>
  </si>
  <si>
    <t>194-640</t>
  </si>
  <si>
    <t>194-650</t>
  </si>
  <si>
    <t>194-670</t>
  </si>
  <si>
    <t>194-910</t>
  </si>
  <si>
    <t>195-510</t>
  </si>
  <si>
    <t>197-26B</t>
  </si>
  <si>
    <t>197-60I</t>
  </si>
  <si>
    <t>197-61P</t>
  </si>
  <si>
    <t>198-310</t>
  </si>
  <si>
    <t>198-540</t>
  </si>
  <si>
    <t>198-821</t>
  </si>
  <si>
    <t>198-861</t>
  </si>
  <si>
    <t>198-890</t>
  </si>
  <si>
    <t>198-900</t>
  </si>
  <si>
    <t>198-92G</t>
  </si>
  <si>
    <t>202-26B</t>
  </si>
  <si>
    <t>202-32H</t>
  </si>
  <si>
    <t>202-34F</t>
  </si>
  <si>
    <t>202-36B</t>
  </si>
  <si>
    <t>202-41D</t>
  </si>
  <si>
    <t>202-41L</t>
  </si>
  <si>
    <t>202-51B</t>
  </si>
  <si>
    <t>202-61N</t>
  </si>
  <si>
    <t>202-61Y</t>
  </si>
  <si>
    <t>202-62K</t>
  </si>
  <si>
    <t>202-861</t>
  </si>
  <si>
    <t>202-862</t>
  </si>
  <si>
    <t>202-92M</t>
  </si>
  <si>
    <t>202-92V</t>
  </si>
  <si>
    <t>202-92W</t>
  </si>
  <si>
    <t>202-93A</t>
  </si>
  <si>
    <t>202-93Q</t>
  </si>
  <si>
    <t>203-205</t>
  </si>
  <si>
    <t>203-41H</t>
  </si>
  <si>
    <t>203-74Z</t>
  </si>
  <si>
    <t>204-020</t>
  </si>
  <si>
    <t>204-060</t>
  </si>
  <si>
    <t>204-070</t>
  </si>
  <si>
    <t>204-400</t>
  </si>
  <si>
    <t>204-422</t>
  </si>
  <si>
    <t>204-510</t>
  </si>
  <si>
    <t>204-540</t>
  </si>
  <si>
    <t>204-590</t>
  </si>
  <si>
    <t>204-60Q</t>
  </si>
  <si>
    <t>204-65G</t>
  </si>
  <si>
    <t>204-660</t>
  </si>
  <si>
    <t>204-720</t>
  </si>
  <si>
    <t>204-790</t>
  </si>
  <si>
    <t>204-862</t>
  </si>
  <si>
    <t>204-870</t>
  </si>
  <si>
    <t>204-880</t>
  </si>
  <si>
    <t>204-890</t>
  </si>
  <si>
    <t>204-910</t>
  </si>
  <si>
    <t>204-990</t>
  </si>
  <si>
    <t>205-260</t>
  </si>
  <si>
    <t>205-330</t>
  </si>
  <si>
    <t>205-420</t>
  </si>
  <si>
    <t>205-421</t>
  </si>
  <si>
    <t>205-510</t>
  </si>
  <si>
    <t>205-600</t>
  </si>
  <si>
    <t>205-640</t>
  </si>
  <si>
    <t>205-680</t>
  </si>
  <si>
    <t>205-770</t>
  </si>
  <si>
    <t>205-800</t>
  </si>
  <si>
    <t>205-830</t>
  </si>
  <si>
    <t>205-862</t>
  </si>
  <si>
    <t>205-910</t>
  </si>
  <si>
    <t>205-930</t>
  </si>
  <si>
    <t>142-ALL</t>
  </si>
  <si>
    <t>270-140</t>
  </si>
  <si>
    <t>66A-140</t>
  </si>
  <si>
    <t>C69-142</t>
  </si>
  <si>
    <t>C70-142</t>
  </si>
  <si>
    <t>C71-142</t>
  </si>
  <si>
    <t>34K-163</t>
  </si>
  <si>
    <t>61X-163</t>
  </si>
  <si>
    <t>41B-164</t>
  </si>
  <si>
    <t>43C-164</t>
  </si>
  <si>
    <t>00A-165</t>
  </si>
  <si>
    <t>09A-165</t>
  </si>
  <si>
    <t>150-165</t>
  </si>
  <si>
    <t>26B-165</t>
  </si>
  <si>
    <t>295-165</t>
  </si>
  <si>
    <t>42B-165</t>
  </si>
  <si>
    <t>43C-165</t>
  </si>
  <si>
    <t>60P-165</t>
  </si>
  <si>
    <t>61P-165</t>
  </si>
  <si>
    <t>61U-165</t>
  </si>
  <si>
    <t>62A-165</t>
  </si>
  <si>
    <t>65B-165</t>
  </si>
  <si>
    <t>74Z-165</t>
  </si>
  <si>
    <t>80B-165</t>
  </si>
  <si>
    <t>150-166</t>
  </si>
  <si>
    <t>660-166</t>
  </si>
  <si>
    <t>780-166</t>
  </si>
  <si>
    <t>90B-166</t>
  </si>
  <si>
    <t>910-166</t>
  </si>
  <si>
    <t>92K-166</t>
  </si>
  <si>
    <t>930-166</t>
  </si>
  <si>
    <t>00B-167</t>
  </si>
  <si>
    <t>32Q-167</t>
  </si>
  <si>
    <t>32S-167</t>
  </si>
  <si>
    <t>41M-167</t>
  </si>
  <si>
    <t>42A-167</t>
  </si>
  <si>
    <t>580-167</t>
  </si>
  <si>
    <t>61K-167</t>
  </si>
  <si>
    <t>61U-167</t>
  </si>
  <si>
    <t>61V-167</t>
  </si>
  <si>
    <t>66A-167</t>
  </si>
  <si>
    <t>80B-167</t>
  </si>
  <si>
    <t>26B-169</t>
  </si>
  <si>
    <t>295-169</t>
  </si>
  <si>
    <t>32H-169</t>
  </si>
  <si>
    <t>32S-169</t>
  </si>
  <si>
    <t>34F-169</t>
  </si>
  <si>
    <t>41B-169</t>
  </si>
  <si>
    <t>41F-169</t>
  </si>
  <si>
    <t>41G-169</t>
  </si>
  <si>
    <t>41J-169</t>
  </si>
  <si>
    <t>41L-169</t>
  </si>
  <si>
    <t>42A-169</t>
  </si>
  <si>
    <t>43C-169</t>
  </si>
  <si>
    <t>43D-169</t>
  </si>
  <si>
    <t>44A-169</t>
  </si>
  <si>
    <t>61N-169</t>
  </si>
  <si>
    <t>61R-169</t>
  </si>
  <si>
    <t>61U-169</t>
  </si>
  <si>
    <t>65B-169</t>
  </si>
  <si>
    <t>65C-169</t>
  </si>
  <si>
    <t>73B-169</t>
  </si>
  <si>
    <t>74C-169</t>
  </si>
  <si>
    <t>92K-169</t>
  </si>
  <si>
    <t>92M-169</t>
  </si>
  <si>
    <t>92T-169</t>
  </si>
  <si>
    <t>92V-169</t>
  </si>
  <si>
    <t>93A-169</t>
  </si>
  <si>
    <t>93M-169</t>
  </si>
  <si>
    <t>97D-169</t>
  </si>
  <si>
    <t>00B-170</t>
  </si>
  <si>
    <t>01B-170</t>
  </si>
  <si>
    <t>20A-170</t>
  </si>
  <si>
    <t>26B-170</t>
  </si>
  <si>
    <t>295-170</t>
  </si>
  <si>
    <t>32P-170</t>
  </si>
  <si>
    <t>34G-170</t>
  </si>
  <si>
    <t>41F-170</t>
  </si>
  <si>
    <t>41G-170</t>
  </si>
  <si>
    <t>43C-170</t>
  </si>
  <si>
    <t>61N-170</t>
  </si>
  <si>
    <t>61U-170</t>
  </si>
  <si>
    <t>61X-170</t>
  </si>
  <si>
    <t>65B-170</t>
  </si>
  <si>
    <t>74Z-170</t>
  </si>
  <si>
    <t>90D-170</t>
  </si>
  <si>
    <t>92K-170</t>
  </si>
  <si>
    <t>92T-170</t>
  </si>
  <si>
    <t>92W-170</t>
  </si>
  <si>
    <t>93A-170</t>
  </si>
  <si>
    <t>93J-170</t>
  </si>
  <si>
    <t>97D-170</t>
  </si>
  <si>
    <t>98B-170</t>
  </si>
  <si>
    <t>92L-171</t>
  </si>
  <si>
    <t>92K-172</t>
  </si>
  <si>
    <t>08A-173</t>
  </si>
  <si>
    <t>19A-173</t>
  </si>
  <si>
    <t>200-173</t>
  </si>
  <si>
    <t>210-173</t>
  </si>
  <si>
    <t>24B-173</t>
  </si>
  <si>
    <t>295-173</t>
  </si>
  <si>
    <t>32C-173</t>
  </si>
  <si>
    <t>32K-173</t>
  </si>
  <si>
    <t>35A-173</t>
  </si>
  <si>
    <t>41G-173</t>
  </si>
  <si>
    <t>41M-173</t>
  </si>
  <si>
    <t>43C-173</t>
  </si>
  <si>
    <t>44A-173</t>
  </si>
  <si>
    <t>50Z-173</t>
  </si>
  <si>
    <t>520-173</t>
  </si>
  <si>
    <t>580-173</t>
  </si>
  <si>
    <t>60J-173</t>
  </si>
  <si>
    <t>60N-173</t>
  </si>
  <si>
    <t>61M-173</t>
  </si>
  <si>
    <t>61U-173</t>
  </si>
  <si>
    <t>61V-173</t>
  </si>
  <si>
    <t>61Y-173</t>
  </si>
  <si>
    <t>65C-173</t>
  </si>
  <si>
    <t>67B-173</t>
  </si>
  <si>
    <t>780-173</t>
  </si>
  <si>
    <t>79Z-173</t>
  </si>
  <si>
    <t>880-173</t>
  </si>
  <si>
    <t>90F-173</t>
  </si>
  <si>
    <t>92K-173</t>
  </si>
  <si>
    <t>92L-173</t>
  </si>
  <si>
    <t>92R-173</t>
  </si>
  <si>
    <t>92U-173</t>
  </si>
  <si>
    <t>950-173</t>
  </si>
  <si>
    <t>06B-174</t>
  </si>
  <si>
    <t>24N-174</t>
  </si>
  <si>
    <t>32C-174</t>
  </si>
  <si>
    <t>41F-174</t>
  </si>
  <si>
    <t>61N-174</t>
  </si>
  <si>
    <t>61U-174</t>
  </si>
  <si>
    <t>65C-174</t>
  </si>
  <si>
    <t>92L-174</t>
  </si>
  <si>
    <t>93J-174</t>
  </si>
  <si>
    <t>08A-176</t>
  </si>
  <si>
    <t>20A-176</t>
  </si>
  <si>
    <t>220-176</t>
  </si>
  <si>
    <t>295-176</t>
  </si>
  <si>
    <t>32S-176</t>
  </si>
  <si>
    <t>41M-176</t>
  </si>
  <si>
    <t>51A-176</t>
  </si>
  <si>
    <t>58B-176</t>
  </si>
  <si>
    <t>61L-176</t>
  </si>
  <si>
    <t>73A-176</t>
  </si>
  <si>
    <t>92D-176</t>
  </si>
  <si>
    <t>92F-176</t>
  </si>
  <si>
    <t>92R-176</t>
  </si>
  <si>
    <t>08A-177</t>
  </si>
  <si>
    <t>13D-177</t>
  </si>
  <si>
    <t>20A-177</t>
  </si>
  <si>
    <t>36G-177</t>
  </si>
  <si>
    <t>49G-177</t>
  </si>
  <si>
    <t>51A-177</t>
  </si>
  <si>
    <t>58B-177</t>
  </si>
  <si>
    <t>60I-177</t>
  </si>
  <si>
    <t>60N-177</t>
  </si>
  <si>
    <t>61L-177</t>
  </si>
  <si>
    <t>61V-177</t>
  </si>
  <si>
    <t>61Y-177</t>
  </si>
  <si>
    <t>65F-177</t>
  </si>
  <si>
    <t>65G-177</t>
  </si>
  <si>
    <t>90C-177</t>
  </si>
  <si>
    <t>92F-177</t>
  </si>
  <si>
    <t>92R-177</t>
  </si>
  <si>
    <t>92W-177</t>
  </si>
  <si>
    <t>93R-177</t>
  </si>
  <si>
    <t>93T-177</t>
  </si>
  <si>
    <t>950-177</t>
  </si>
  <si>
    <t>98A-177</t>
  </si>
  <si>
    <t>160-178</t>
  </si>
  <si>
    <t>220-178</t>
  </si>
  <si>
    <t>422-178</t>
  </si>
  <si>
    <t>590-178</t>
  </si>
  <si>
    <t>600-178</t>
  </si>
  <si>
    <t>640-178</t>
  </si>
  <si>
    <t>760-178</t>
  </si>
  <si>
    <t>780-178</t>
  </si>
  <si>
    <t>862-178</t>
  </si>
  <si>
    <t>930-178</t>
  </si>
  <si>
    <t>92L-181</t>
  </si>
  <si>
    <t>11A-183</t>
  </si>
  <si>
    <t>13A-183</t>
  </si>
  <si>
    <t>13B-183</t>
  </si>
  <si>
    <t>13D-183</t>
  </si>
  <si>
    <t>295-183</t>
  </si>
  <si>
    <t>32K-183</t>
  </si>
  <si>
    <t>32Q-183</t>
  </si>
  <si>
    <t>400-183</t>
  </si>
  <si>
    <t>420-183</t>
  </si>
  <si>
    <t>49F-183</t>
  </si>
  <si>
    <t>60P-183</t>
  </si>
  <si>
    <t>34D-184</t>
  </si>
  <si>
    <t>761-184</t>
  </si>
  <si>
    <t>890-184</t>
  </si>
  <si>
    <t>90C-184</t>
  </si>
  <si>
    <t>09A-185</t>
  </si>
  <si>
    <t>26B-185</t>
  </si>
  <si>
    <t>41D-185</t>
  </si>
  <si>
    <t>60P-185</t>
  </si>
  <si>
    <t>821-185</t>
  </si>
  <si>
    <t>92K-185</t>
  </si>
  <si>
    <t>01B-186</t>
  </si>
  <si>
    <t>09B-186</t>
  </si>
  <si>
    <t>13B-186</t>
  </si>
  <si>
    <t>13D-186</t>
  </si>
  <si>
    <t>19A-186</t>
  </si>
  <si>
    <t>20A-186</t>
  </si>
  <si>
    <t>295-186</t>
  </si>
  <si>
    <t>32Q-186</t>
  </si>
  <si>
    <t>35A-186</t>
  </si>
  <si>
    <t>39B-186</t>
  </si>
  <si>
    <t>41D-186</t>
  </si>
  <si>
    <t>42A-186</t>
  </si>
  <si>
    <t>45A-186</t>
  </si>
  <si>
    <t>49G-186</t>
  </si>
  <si>
    <t>60D-186</t>
  </si>
  <si>
    <t>60N-186</t>
  </si>
  <si>
    <t>61V-186</t>
  </si>
  <si>
    <t>62K-186</t>
  </si>
  <si>
    <t>66A-186</t>
  </si>
  <si>
    <t>690-186</t>
  </si>
  <si>
    <t>821-186</t>
  </si>
  <si>
    <t>900-186</t>
  </si>
  <si>
    <t>90C-186</t>
  </si>
  <si>
    <t>92W-186</t>
  </si>
  <si>
    <t>93T-186</t>
  </si>
  <si>
    <t>010-188</t>
  </si>
  <si>
    <t>030-188</t>
  </si>
  <si>
    <t>09A-188</t>
  </si>
  <si>
    <t>100-188</t>
  </si>
  <si>
    <t>11B-188</t>
  </si>
  <si>
    <t>12A-188</t>
  </si>
  <si>
    <t>13B-188</t>
  </si>
  <si>
    <t>13D-188</t>
  </si>
  <si>
    <t>150-188</t>
  </si>
  <si>
    <t>190-188</t>
  </si>
  <si>
    <t>241-188</t>
  </si>
  <si>
    <t>24B-188</t>
  </si>
  <si>
    <t>270-188</t>
  </si>
  <si>
    <t>320-188</t>
  </si>
  <si>
    <t>32M-188</t>
  </si>
  <si>
    <t>32Q-188</t>
  </si>
  <si>
    <t>34G-188</t>
  </si>
  <si>
    <t>36F-188</t>
  </si>
  <si>
    <t>41F-188</t>
  </si>
  <si>
    <t>41K-188</t>
  </si>
  <si>
    <t>440-188</t>
  </si>
  <si>
    <t>45A-188</t>
  </si>
  <si>
    <t>45B-188</t>
  </si>
  <si>
    <t>460-188</t>
  </si>
  <si>
    <t>49B-188</t>
  </si>
  <si>
    <t>49F-188</t>
  </si>
  <si>
    <t>49G-188</t>
  </si>
  <si>
    <t>53B-188</t>
  </si>
  <si>
    <t>55B-188</t>
  </si>
  <si>
    <t>600-188</t>
  </si>
  <si>
    <t>61M-188</t>
  </si>
  <si>
    <t>61N-188</t>
  </si>
  <si>
    <t>61T-188</t>
  </si>
  <si>
    <t>61Y-188</t>
  </si>
  <si>
    <t>62J-188</t>
  </si>
  <si>
    <t>630-188</t>
  </si>
  <si>
    <t>640-188</t>
  </si>
  <si>
    <t>64A-188</t>
  </si>
  <si>
    <t>67B-188</t>
  </si>
  <si>
    <t>70A-188</t>
  </si>
  <si>
    <t>720-188</t>
  </si>
  <si>
    <t>740-188</t>
  </si>
  <si>
    <t>810-188</t>
  </si>
  <si>
    <t>81B-188</t>
  </si>
  <si>
    <t>900-188</t>
  </si>
  <si>
    <t>90B-188</t>
  </si>
  <si>
    <t>90C-188</t>
  </si>
  <si>
    <t>91B-188</t>
  </si>
  <si>
    <t>92T-188</t>
  </si>
  <si>
    <t>92W-188</t>
  </si>
  <si>
    <t>93T-188</t>
  </si>
  <si>
    <t>94Z-188</t>
  </si>
  <si>
    <t>98B-188</t>
  </si>
  <si>
    <t>13B-189</t>
  </si>
  <si>
    <t>13D-189</t>
  </si>
  <si>
    <t>19C-189</t>
  </si>
  <si>
    <t>26B-189</t>
  </si>
  <si>
    <t>32B-189</t>
  </si>
  <si>
    <t>32H-189</t>
  </si>
  <si>
    <t>32Q-189</t>
  </si>
  <si>
    <t>34B-189</t>
  </si>
  <si>
    <t>34F-189</t>
  </si>
  <si>
    <t>390-189</t>
  </si>
  <si>
    <t>41B-189</t>
  </si>
  <si>
    <t>41D-189</t>
  </si>
  <si>
    <t>41F-189</t>
  </si>
  <si>
    <t>41J-189</t>
  </si>
  <si>
    <t>41L-189</t>
  </si>
  <si>
    <t>41M-189</t>
  </si>
  <si>
    <t>41R-189</t>
  </si>
  <si>
    <t>45B-189</t>
  </si>
  <si>
    <t>49B-189</t>
  </si>
  <si>
    <t>49F-189</t>
  </si>
  <si>
    <t>49G-189</t>
  </si>
  <si>
    <t>51B-189</t>
  </si>
  <si>
    <t>53C-189</t>
  </si>
  <si>
    <t>55B-189</t>
  </si>
  <si>
    <t>60G-189</t>
  </si>
  <si>
    <t>60J-189</t>
  </si>
  <si>
    <t>60P-189</t>
  </si>
  <si>
    <t>61N-189</t>
  </si>
  <si>
    <t>61P-189</t>
  </si>
  <si>
    <t>61R-189</t>
  </si>
  <si>
    <t>61T-189</t>
  </si>
  <si>
    <t>61Y-189</t>
  </si>
  <si>
    <t>660-189</t>
  </si>
  <si>
    <t>67B-189</t>
  </si>
  <si>
    <t>74C-189</t>
  </si>
  <si>
    <t>78C-189</t>
  </si>
  <si>
    <t>840-189</t>
  </si>
  <si>
    <t>861-189</t>
  </si>
  <si>
    <t>87A-189</t>
  </si>
  <si>
    <t>900-189</t>
  </si>
  <si>
    <t>90C-189</t>
  </si>
  <si>
    <t>90D-189</t>
  </si>
  <si>
    <t>91B-189</t>
  </si>
  <si>
    <t>92M-189</t>
  </si>
  <si>
    <t>92T-189</t>
  </si>
  <si>
    <t>92V-189</t>
  </si>
  <si>
    <t>92W-189</t>
  </si>
  <si>
    <t>930-189</t>
  </si>
  <si>
    <t>93M-189</t>
  </si>
  <si>
    <t>93P-189</t>
  </si>
  <si>
    <t>93R-189</t>
  </si>
  <si>
    <t>93T-189</t>
  </si>
  <si>
    <t>940-189</t>
  </si>
  <si>
    <t>96F-189</t>
  </si>
  <si>
    <t>98A-189</t>
  </si>
  <si>
    <t>98B-189</t>
  </si>
  <si>
    <t>920-190</t>
  </si>
  <si>
    <t>130-191</t>
  </si>
  <si>
    <t>240-191</t>
  </si>
  <si>
    <t>291-191</t>
  </si>
  <si>
    <t>330-191</t>
  </si>
  <si>
    <t>360-191</t>
  </si>
  <si>
    <t>390-191</t>
  </si>
  <si>
    <t>400-191</t>
  </si>
  <si>
    <t>450-191</t>
  </si>
  <si>
    <t>590-191</t>
  </si>
  <si>
    <t>670-191</t>
  </si>
  <si>
    <t>681-191</t>
  </si>
  <si>
    <t>740-191</t>
  </si>
  <si>
    <t>761-191</t>
  </si>
  <si>
    <t>821-191</t>
  </si>
  <si>
    <t>860-191</t>
  </si>
  <si>
    <t>862-191</t>
  </si>
  <si>
    <t>930-191</t>
  </si>
  <si>
    <t>01C-192</t>
  </si>
  <si>
    <t>080-192</t>
  </si>
  <si>
    <t>090-192</t>
  </si>
  <si>
    <t>09A-192</t>
  </si>
  <si>
    <t>13D-192</t>
  </si>
  <si>
    <t>16B-192</t>
  </si>
  <si>
    <t>19C-192</t>
  </si>
  <si>
    <t>20A-192</t>
  </si>
  <si>
    <t>26B-192</t>
  </si>
  <si>
    <t>295-192</t>
  </si>
  <si>
    <t>32B-192</t>
  </si>
  <si>
    <t>32S-192</t>
  </si>
  <si>
    <t>41D-192</t>
  </si>
  <si>
    <t>41M-192</t>
  </si>
  <si>
    <t>421-192</t>
  </si>
  <si>
    <t>42A-192</t>
  </si>
  <si>
    <t>44A-192</t>
  </si>
  <si>
    <t>49F-192</t>
  </si>
  <si>
    <t>49G-192</t>
  </si>
  <si>
    <t>55B-192</t>
  </si>
  <si>
    <t>560-192</t>
  </si>
  <si>
    <t>590-192</t>
  </si>
  <si>
    <t>60L-192</t>
  </si>
  <si>
    <t>61Y-192</t>
  </si>
  <si>
    <t>62J-192</t>
  </si>
  <si>
    <t>65H-192</t>
  </si>
  <si>
    <t>66A-192</t>
  </si>
  <si>
    <t>67B-192</t>
  </si>
  <si>
    <t>680-192</t>
  </si>
  <si>
    <t>690-192</t>
  </si>
  <si>
    <t>761-192</t>
  </si>
  <si>
    <t>800-192</t>
  </si>
  <si>
    <t>80C-192</t>
  </si>
  <si>
    <t>90C-192</t>
  </si>
  <si>
    <t>910-192</t>
  </si>
  <si>
    <t>91B-192</t>
  </si>
  <si>
    <t>92G-192</t>
  </si>
  <si>
    <t>92W-192</t>
  </si>
  <si>
    <t>930-192</t>
  </si>
  <si>
    <t>93T-192</t>
  </si>
  <si>
    <t>96F-192</t>
  </si>
  <si>
    <t>98A-192</t>
  </si>
  <si>
    <t>01C-193</t>
  </si>
  <si>
    <t>090-193</t>
  </si>
  <si>
    <t>09A-193</t>
  </si>
  <si>
    <t>13D-193</t>
  </si>
  <si>
    <t>160-193</t>
  </si>
  <si>
    <t>170-193</t>
  </si>
  <si>
    <t>19A-193</t>
  </si>
  <si>
    <t>260-193</t>
  </si>
  <si>
    <t>26B-193</t>
  </si>
  <si>
    <t>295-193</t>
  </si>
  <si>
    <t>320-193</t>
  </si>
  <si>
    <t>32A-193</t>
  </si>
  <si>
    <t>340-193</t>
  </si>
  <si>
    <t>410-193</t>
  </si>
  <si>
    <t>41D-193</t>
  </si>
  <si>
    <t>41K-193</t>
  </si>
  <si>
    <t>421-193</t>
  </si>
  <si>
    <t>460-193</t>
  </si>
  <si>
    <t>49F-193</t>
  </si>
  <si>
    <t>49G-193</t>
  </si>
  <si>
    <t>55B-193</t>
  </si>
  <si>
    <t>60Q-193</t>
  </si>
  <si>
    <t>61X-193</t>
  </si>
  <si>
    <t>61Y-193</t>
  </si>
  <si>
    <t>62J-193</t>
  </si>
  <si>
    <t>62L-193</t>
  </si>
  <si>
    <t>65H-193</t>
  </si>
  <si>
    <t>660-193</t>
  </si>
  <si>
    <t>690-193</t>
  </si>
  <si>
    <t>73A-193</t>
  </si>
  <si>
    <t>80C-193</t>
  </si>
  <si>
    <t>862-193</t>
  </si>
  <si>
    <t>90C-193</t>
  </si>
  <si>
    <t>920-193</t>
  </si>
  <si>
    <t>92W-193</t>
  </si>
  <si>
    <t>930-193</t>
  </si>
  <si>
    <t>93T-193</t>
  </si>
  <si>
    <t>96C-193</t>
  </si>
  <si>
    <t>96F-193</t>
  </si>
  <si>
    <t>98A-193</t>
  </si>
  <si>
    <t>181-194</t>
  </si>
  <si>
    <t>230-194</t>
  </si>
  <si>
    <t>460-194</t>
  </si>
  <si>
    <t>910-194</t>
  </si>
  <si>
    <t>60I-197</t>
  </si>
  <si>
    <t>61P-197</t>
  </si>
  <si>
    <t>821-198</t>
  </si>
  <si>
    <t>861-198</t>
  </si>
  <si>
    <t>890-198</t>
  </si>
  <si>
    <t>900-198</t>
  </si>
  <si>
    <t>92G-198</t>
  </si>
  <si>
    <t>26B-202</t>
  </si>
  <si>
    <t>34F-202</t>
  </si>
  <si>
    <t>41D-202</t>
  </si>
  <si>
    <t>41L-202</t>
  </si>
  <si>
    <t>51B-202</t>
  </si>
  <si>
    <t>61N-202</t>
  </si>
  <si>
    <t>61Y-202</t>
  </si>
  <si>
    <t>92M-202</t>
  </si>
  <si>
    <t>92V-202</t>
  </si>
  <si>
    <t>92W-202</t>
  </si>
  <si>
    <t>93A-202</t>
  </si>
  <si>
    <t>93Q-202</t>
  </si>
  <si>
    <t>205-203</t>
  </si>
  <si>
    <t>41H-203</t>
  </si>
  <si>
    <t>74Z-203</t>
  </si>
  <si>
    <t>060-204</t>
  </si>
  <si>
    <t>070-204</t>
  </si>
  <si>
    <t>422-204</t>
  </si>
  <si>
    <t>540-204</t>
  </si>
  <si>
    <t>590-204</t>
  </si>
  <si>
    <t>60Q-204</t>
  </si>
  <si>
    <t>65G-204</t>
  </si>
  <si>
    <t>660-204</t>
  </si>
  <si>
    <t>790-204</t>
  </si>
  <si>
    <t>870-204</t>
  </si>
  <si>
    <t>880-204</t>
  </si>
  <si>
    <t>890-204</t>
  </si>
  <si>
    <t>990-204</t>
  </si>
  <si>
    <t>260-205</t>
  </si>
  <si>
    <t>330-205</t>
  </si>
  <si>
    <t>420-205</t>
  </si>
  <si>
    <t>421-205</t>
  </si>
  <si>
    <t>640-205</t>
  </si>
  <si>
    <t>680-205</t>
  </si>
  <si>
    <t>800-205</t>
  </si>
  <si>
    <t>862-205</t>
  </si>
  <si>
    <t>910-205</t>
  </si>
  <si>
    <t>930-205</t>
  </si>
  <si>
    <t>34K-ALL</t>
  </si>
  <si>
    <t>C69-ALL</t>
  </si>
  <si>
    <t>C70-ALL</t>
  </si>
  <si>
    <t>C71-ALL</t>
  </si>
  <si>
    <t>140-430</t>
  </si>
  <si>
    <t>201-111</t>
  </si>
  <si>
    <t>201-132</t>
  </si>
  <si>
    <t>201-340</t>
  </si>
  <si>
    <t>201-430</t>
  </si>
  <si>
    <t>201-440</t>
  </si>
  <si>
    <t>201-510</t>
  </si>
  <si>
    <t>201-540</t>
  </si>
  <si>
    <t>201-580</t>
  </si>
  <si>
    <t>201-780</t>
  </si>
  <si>
    <t>201-790</t>
  </si>
  <si>
    <t>430-140</t>
  </si>
  <si>
    <t>111-201</t>
  </si>
  <si>
    <t>132-201</t>
  </si>
  <si>
    <t>340-201</t>
  </si>
  <si>
    <t>430-201</t>
  </si>
  <si>
    <t>440-201</t>
  </si>
  <si>
    <t>510-201</t>
  </si>
  <si>
    <t>540-201</t>
  </si>
  <si>
    <t>580-201</t>
  </si>
  <si>
    <t>780-201</t>
  </si>
  <si>
    <t>790-201</t>
  </si>
  <si>
    <t>00B-173-311</t>
  </si>
  <si>
    <t>010-183-312</t>
  </si>
  <si>
    <t>010-184-311</t>
  </si>
  <si>
    <t>010-188-411</t>
  </si>
  <si>
    <t>020-188-461</t>
  </si>
  <si>
    <t>040-177-311</t>
  </si>
  <si>
    <t>040-177-461</t>
  </si>
  <si>
    <t>050-181-462</t>
  </si>
  <si>
    <t>060-189-411</t>
  </si>
  <si>
    <t>090-181-523</t>
  </si>
  <si>
    <t>090-181-532</t>
  </si>
  <si>
    <t>110-189-311</t>
  </si>
  <si>
    <t>111-140-311</t>
  </si>
  <si>
    <t>111-140-462</t>
  </si>
  <si>
    <t>111-181-325</t>
  </si>
  <si>
    <t>111-184-333</t>
  </si>
  <si>
    <t>111-189-411</t>
  </si>
  <si>
    <t>111-201-333</t>
  </si>
  <si>
    <t>111-201-361</t>
  </si>
  <si>
    <t>111-201-392</t>
  </si>
  <si>
    <t>111-201-411</t>
  </si>
  <si>
    <t>120-188-411</t>
  </si>
  <si>
    <t>120-188-461</t>
  </si>
  <si>
    <t>130-183-331</t>
  </si>
  <si>
    <t>130-188-311</t>
  </si>
  <si>
    <t>130-189-462</t>
  </si>
  <si>
    <t>132-201-411</t>
  </si>
  <si>
    <t>140-183-331</t>
  </si>
  <si>
    <t>140-188-411</t>
  </si>
  <si>
    <t>140-188-461</t>
  </si>
  <si>
    <t>140-189-311</t>
  </si>
  <si>
    <t>140-190-411</t>
  </si>
  <si>
    <t>150-186-411</t>
  </si>
  <si>
    <t>150-188-411</t>
  </si>
  <si>
    <t>160-181-461</t>
  </si>
  <si>
    <t>160-188-411</t>
  </si>
  <si>
    <t>170-178-418</t>
  </si>
  <si>
    <t>180-188-411</t>
  </si>
  <si>
    <t>181-181-312</t>
  </si>
  <si>
    <t>181-181-462</t>
  </si>
  <si>
    <t>181-188-411</t>
  </si>
  <si>
    <t>182-183-311</t>
  </si>
  <si>
    <t>182-184-311</t>
  </si>
  <si>
    <t>182-188-312</t>
  </si>
  <si>
    <t>182-188-411</t>
  </si>
  <si>
    <t>182-188-418</t>
  </si>
  <si>
    <t>190-190-411</t>
  </si>
  <si>
    <t>200-171-541</t>
  </si>
  <si>
    <t>210-181-522</t>
  </si>
  <si>
    <t>210-181-541</t>
  </si>
  <si>
    <t>230-188-411</t>
  </si>
  <si>
    <t>230-188-541</t>
  </si>
  <si>
    <t>230-189-411</t>
  </si>
  <si>
    <t>230-191-311</t>
  </si>
  <si>
    <t>230-194-333</t>
  </si>
  <si>
    <t>240-140-418</t>
  </si>
  <si>
    <t>240-181-422</t>
  </si>
  <si>
    <t>240-181-541</t>
  </si>
  <si>
    <t>250-188-311</t>
  </si>
  <si>
    <t>260-181-327</t>
  </si>
  <si>
    <t>260-183-411</t>
  </si>
  <si>
    <t>260-188-411</t>
  </si>
  <si>
    <t>260-188-541</t>
  </si>
  <si>
    <t>260-192-311</t>
  </si>
  <si>
    <t>290-188-418</t>
  </si>
  <si>
    <t>291-185-312</t>
  </si>
  <si>
    <t>291-185-411</t>
  </si>
  <si>
    <t>291-189-333</t>
  </si>
  <si>
    <t>292-181-325</t>
  </si>
  <si>
    <t>292-181-326</t>
  </si>
  <si>
    <t>292-181-523</t>
  </si>
  <si>
    <t>292-183-411</t>
  </si>
  <si>
    <t>292-184-319</t>
  </si>
  <si>
    <t>300-188-541</t>
  </si>
  <si>
    <t>310-181-525</t>
  </si>
  <si>
    <t>310-184-311</t>
  </si>
  <si>
    <t>310-184-312</t>
  </si>
  <si>
    <t>310-184-411</t>
  </si>
  <si>
    <t>310-186-411</t>
  </si>
  <si>
    <t>310-186-418</t>
  </si>
  <si>
    <t>310-186-461</t>
  </si>
  <si>
    <t>310-186-462</t>
  </si>
  <si>
    <t>320-176-411</t>
  </si>
  <si>
    <t>320-181-314</t>
  </si>
  <si>
    <t>320-181-525</t>
  </si>
  <si>
    <t>320-188-411</t>
  </si>
  <si>
    <t>320-191-418</t>
  </si>
  <si>
    <t>320-195-411</t>
  </si>
  <si>
    <t>320-195-418</t>
  </si>
  <si>
    <t>32D-185-311</t>
  </si>
  <si>
    <t>330-181-461</t>
  </si>
  <si>
    <t>330-188-311</t>
  </si>
  <si>
    <t>330-191-418</t>
  </si>
  <si>
    <t>340-140-418</t>
  </si>
  <si>
    <t>340-181-317</t>
  </si>
  <si>
    <t>340-183-311</t>
  </si>
  <si>
    <t>340-183-312</t>
  </si>
  <si>
    <t>340-188-411</t>
  </si>
  <si>
    <t>340-194-333</t>
  </si>
  <si>
    <t>340-195-311</t>
  </si>
  <si>
    <t>340-201-312</t>
  </si>
  <si>
    <t>340-201-314</t>
  </si>
  <si>
    <t>340-201-411</t>
  </si>
  <si>
    <t>350-181-319</t>
  </si>
  <si>
    <t>350-183-312</t>
  </si>
  <si>
    <t>360-140-311</t>
  </si>
  <si>
    <t>360-181-344</t>
  </si>
  <si>
    <t>360-183-411</t>
  </si>
  <si>
    <t>360-184-312</t>
  </si>
  <si>
    <t>360-184-411</t>
  </si>
  <si>
    <t>360-186-411</t>
  </si>
  <si>
    <t>360-188-462</t>
  </si>
  <si>
    <t>360-189-411</t>
  </si>
  <si>
    <t>370-181-311</t>
  </si>
  <si>
    <t>370-188-333</t>
  </si>
  <si>
    <t>370-188-459</t>
  </si>
  <si>
    <t>390-181-311</t>
  </si>
  <si>
    <t>410-181-314</t>
  </si>
  <si>
    <t>410-181-331</t>
  </si>
  <si>
    <t>410-181-333</t>
  </si>
  <si>
    <t>410-181-541</t>
  </si>
  <si>
    <t>410-181-551</t>
  </si>
  <si>
    <t>410-184-311</t>
  </si>
  <si>
    <t>410-189-331</t>
  </si>
  <si>
    <t>410-189-411</t>
  </si>
  <si>
    <t>410-189-459</t>
  </si>
  <si>
    <t>410-201-331</t>
  </si>
  <si>
    <t>410-201-361</t>
  </si>
  <si>
    <t>410-201-411</t>
  </si>
  <si>
    <t>420-181-462</t>
  </si>
  <si>
    <t>420-188-418</t>
  </si>
  <si>
    <t>420-195-333</t>
  </si>
  <si>
    <t>422-181-343</t>
  </si>
  <si>
    <t>430-140-462</t>
  </si>
  <si>
    <t>430-181-413</t>
  </si>
  <si>
    <t>430-181-461</t>
  </si>
  <si>
    <t>430-188-311</t>
  </si>
  <si>
    <t>430-188-312</t>
  </si>
  <si>
    <t>430-188-411</t>
  </si>
  <si>
    <t>430-188-461</t>
  </si>
  <si>
    <t>430-188-462</t>
  </si>
  <si>
    <t>430-201-312</t>
  </si>
  <si>
    <t>440-181-312</t>
  </si>
  <si>
    <t>440-189-312</t>
  </si>
  <si>
    <t>440-201-333</t>
  </si>
  <si>
    <t>440-201-411</t>
  </si>
  <si>
    <t>440-201-462</t>
  </si>
  <si>
    <t>450-181-361</t>
  </si>
  <si>
    <t>450-181-422</t>
  </si>
  <si>
    <t>450-181-526</t>
  </si>
  <si>
    <t>450-188-411</t>
  </si>
  <si>
    <t>460-181-461</t>
  </si>
  <si>
    <t>460-181-462</t>
  </si>
  <si>
    <t>460-186-312</t>
  </si>
  <si>
    <t>460-195-411</t>
  </si>
  <si>
    <t>470-181-324</t>
  </si>
  <si>
    <t>491-177-462</t>
  </si>
  <si>
    <t>491-183-331</t>
  </si>
  <si>
    <t>491-183-411</t>
  </si>
  <si>
    <t>500-181-413</t>
  </si>
  <si>
    <t>510-181-311</t>
  </si>
  <si>
    <t>510-181-319</t>
  </si>
  <si>
    <t>510-181-418</t>
  </si>
  <si>
    <t>510-181-523</t>
  </si>
  <si>
    <t>510-181-527</t>
  </si>
  <si>
    <t>510-188-311</t>
  </si>
  <si>
    <t>510-188-312</t>
  </si>
  <si>
    <t>510-188-314</t>
  </si>
  <si>
    <t>510-188-411</t>
  </si>
  <si>
    <t>510-188-418</t>
  </si>
  <si>
    <t>510-188-461</t>
  </si>
  <si>
    <t>510-188-462</t>
  </si>
  <si>
    <t>510-189-311</t>
  </si>
  <si>
    <t>510-189-331</t>
  </si>
  <si>
    <t>510-189-459</t>
  </si>
  <si>
    <t>510-190-411</t>
  </si>
  <si>
    <t>510-201-312</t>
  </si>
  <si>
    <t>510-201-461</t>
  </si>
  <si>
    <t>530-181-343</t>
  </si>
  <si>
    <t>540-181-413</t>
  </si>
  <si>
    <t>540-201-411</t>
  </si>
  <si>
    <t>550-188-312</t>
  </si>
  <si>
    <t>580-181-523</t>
  </si>
  <si>
    <t>580-201-314</t>
  </si>
  <si>
    <t>590-181-314</t>
  </si>
  <si>
    <t>590-181-522</t>
  </si>
  <si>
    <t>590-181-523</t>
  </si>
  <si>
    <t>590-188-411</t>
  </si>
  <si>
    <t>600-181-314</t>
  </si>
  <si>
    <t>600-181-422</t>
  </si>
  <si>
    <t>600-181-461</t>
  </si>
  <si>
    <t>600-181-541</t>
  </si>
  <si>
    <t>600-189-311</t>
  </si>
  <si>
    <t>600-189-411</t>
  </si>
  <si>
    <t>600-189-459</t>
  </si>
  <si>
    <t>600-195-311</t>
  </si>
  <si>
    <t>600-195-333</t>
  </si>
  <si>
    <t>600-195-461</t>
  </si>
  <si>
    <t>61M-188-411</t>
  </si>
  <si>
    <t>640-188-411</t>
  </si>
  <si>
    <t>650-181-312</t>
  </si>
  <si>
    <t>650-184-311</t>
  </si>
  <si>
    <t>650-189-411</t>
  </si>
  <si>
    <t>650-189-418</t>
  </si>
  <si>
    <t>650-189-459</t>
  </si>
  <si>
    <t>65Z-181-142</t>
  </si>
  <si>
    <t>660-173-317</t>
  </si>
  <si>
    <t>660-181-344</t>
  </si>
  <si>
    <t>660-184-312</t>
  </si>
  <si>
    <t>670-184-411</t>
  </si>
  <si>
    <t>700-181-312</t>
  </si>
  <si>
    <t>700-181-351</t>
  </si>
  <si>
    <t>700-181-541</t>
  </si>
  <si>
    <t>700-181-542</t>
  </si>
  <si>
    <t>700-188-411</t>
  </si>
  <si>
    <t>710-181-317</t>
  </si>
  <si>
    <t>710-181-326</t>
  </si>
  <si>
    <t>710-183-411</t>
  </si>
  <si>
    <t>710-183-462</t>
  </si>
  <si>
    <t>710-184-418</t>
  </si>
  <si>
    <t>710-189-459</t>
  </si>
  <si>
    <t>730-181-312</t>
  </si>
  <si>
    <t>750-181-312</t>
  </si>
  <si>
    <t>760-189-459</t>
  </si>
  <si>
    <t>761-183-312</t>
  </si>
  <si>
    <t>761-183-332</t>
  </si>
  <si>
    <t>770-181-461</t>
  </si>
  <si>
    <t>770-184-411</t>
  </si>
  <si>
    <t>780-184-411</t>
  </si>
  <si>
    <t>780-195-461</t>
  </si>
  <si>
    <t>780-195-462</t>
  </si>
  <si>
    <t>780-201-361</t>
  </si>
  <si>
    <t>790-188-351</t>
  </si>
  <si>
    <t>790-189-418</t>
  </si>
  <si>
    <t>790-192-311</t>
  </si>
  <si>
    <t>790-201-312</t>
  </si>
  <si>
    <t>790-201-361</t>
  </si>
  <si>
    <t>790-201-411</t>
  </si>
  <si>
    <t>800-181-523</t>
  </si>
  <si>
    <t>820-181-527</t>
  </si>
  <si>
    <t>830-181-461</t>
  </si>
  <si>
    <t>830-184-311</t>
  </si>
  <si>
    <t>830-189-411</t>
  </si>
  <si>
    <t>840-184-312</t>
  </si>
  <si>
    <t>850-188-411</t>
  </si>
  <si>
    <t>860-189-314</t>
  </si>
  <si>
    <t>860-189-459</t>
  </si>
  <si>
    <t>862-189-411</t>
  </si>
  <si>
    <t>870-188-333</t>
  </si>
  <si>
    <t>890-181-312</t>
  </si>
  <si>
    <t>890-183-312</t>
  </si>
  <si>
    <t>890-201-361</t>
  </si>
  <si>
    <t>910-181-532</t>
  </si>
  <si>
    <t>910-181-541</t>
  </si>
  <si>
    <t>910-189-411</t>
  </si>
  <si>
    <t>910-192-311</t>
  </si>
  <si>
    <t>920-181-311</t>
  </si>
  <si>
    <t>920-181-451</t>
  </si>
  <si>
    <t>920-181-459</t>
  </si>
  <si>
    <t>920-188-411</t>
  </si>
  <si>
    <t>920-188-541</t>
  </si>
  <si>
    <t>920-189-312</t>
  </si>
  <si>
    <t>930-181-311</t>
  </si>
  <si>
    <t>930-181-312</t>
  </si>
  <si>
    <t>930-181-461</t>
  </si>
  <si>
    <t>930-184-312</t>
  </si>
  <si>
    <t>930-189-411</t>
  </si>
  <si>
    <t>940-181-327</t>
  </si>
  <si>
    <t>94Z-188-333</t>
  </si>
  <si>
    <t>960-181-414</t>
  </si>
  <si>
    <t>960-181-461</t>
  </si>
  <si>
    <t>960-189-311</t>
  </si>
  <si>
    <t>960-189-411</t>
  </si>
  <si>
    <t>970-181-526</t>
  </si>
  <si>
    <t>980-181-414</t>
  </si>
  <si>
    <t>980-188-312</t>
  </si>
  <si>
    <t>980-188-411</t>
  </si>
  <si>
    <t>990-181-311</t>
  </si>
  <si>
    <t>990-181-523</t>
  </si>
  <si>
    <t>990-188-411</t>
  </si>
  <si>
    <t>111-ALL-325</t>
  </si>
  <si>
    <t>111-ALL-361</t>
  </si>
  <si>
    <t>200-ALL-541</t>
  </si>
  <si>
    <t>210-ALL-522</t>
  </si>
  <si>
    <t>230-ALL-541</t>
  </si>
  <si>
    <t>292-ALL-319</t>
  </si>
  <si>
    <t>292-ALL-325</t>
  </si>
  <si>
    <t>310-ALL-525</t>
  </si>
  <si>
    <t>340-ALL-314</t>
  </si>
  <si>
    <t>370-ALL-459</t>
  </si>
  <si>
    <t>410-ALL-541</t>
  </si>
  <si>
    <t>420-ALL-333</t>
  </si>
  <si>
    <t>430-ALL-413</t>
  </si>
  <si>
    <t>450-ALL-422</t>
  </si>
  <si>
    <t>450-ALL-526</t>
  </si>
  <si>
    <t>470-ALL-324</t>
  </si>
  <si>
    <t>500-ALL-413</t>
  </si>
  <si>
    <t>510-ALL-314</t>
  </si>
  <si>
    <t>540-ALL-413</t>
  </si>
  <si>
    <t>580-ALL-314</t>
  </si>
  <si>
    <t>580-ALL-523</t>
  </si>
  <si>
    <t>590-ALL-314</t>
  </si>
  <si>
    <t>600-ALL-333</t>
  </si>
  <si>
    <t>600-ALL-459</t>
  </si>
  <si>
    <t>65Z-ALL-142</t>
  </si>
  <si>
    <t>700-ALL-542</t>
  </si>
  <si>
    <t>770-ALL-461</t>
  </si>
  <si>
    <t>780-ALL-361</t>
  </si>
  <si>
    <t>790-ALL-361</t>
  </si>
  <si>
    <t>820-ALL-527</t>
  </si>
  <si>
    <t>890-ALL-361</t>
  </si>
  <si>
    <t>920-ALL-459</t>
  </si>
  <si>
    <t>94Z-ALL-333</t>
  </si>
  <si>
    <t>960-ALL-333</t>
  </si>
  <si>
    <t>980-ALL-414</t>
  </si>
  <si>
    <t>990-ALL-523</t>
  </si>
  <si>
    <t>ALL-181-324</t>
  </si>
  <si>
    <t>ALL-188-314</t>
  </si>
  <si>
    <t>ALL-189-314</t>
  </si>
  <si>
    <t>ALL-190-411</t>
  </si>
  <si>
    <t>ALL-195-418</t>
  </si>
  <si>
    <t>ALL-195-461</t>
  </si>
  <si>
    <t>00A-171-191</t>
  </si>
  <si>
    <t>00A-171-231</t>
  </si>
  <si>
    <t>00A-171-234</t>
  </si>
  <si>
    <t>00A-171-239</t>
  </si>
  <si>
    <t>00A-181-146</t>
  </si>
  <si>
    <t>00A-181-462</t>
  </si>
  <si>
    <t>00B-184-462</t>
  </si>
  <si>
    <t>010-167-399</t>
  </si>
  <si>
    <t>010-171-462</t>
  </si>
  <si>
    <t>010-173-311</t>
  </si>
  <si>
    <t>010-181-121</t>
  </si>
  <si>
    <t>010-181-131</t>
  </si>
  <si>
    <t>010-181-146</t>
  </si>
  <si>
    <t>010-183-171</t>
  </si>
  <si>
    <t>010-183-211</t>
  </si>
  <si>
    <t>01C-186-411</t>
  </si>
  <si>
    <t>020-171-181</t>
  </si>
  <si>
    <t>020-176-181</t>
  </si>
  <si>
    <t>020-176-411</t>
  </si>
  <si>
    <t>020-176-423</t>
  </si>
  <si>
    <t>020-177-472</t>
  </si>
  <si>
    <t>020-181-117</t>
  </si>
  <si>
    <t>020-181-141</t>
  </si>
  <si>
    <t>020-181-196</t>
  </si>
  <si>
    <t>020-181-197</t>
  </si>
  <si>
    <t>020-181-423</t>
  </si>
  <si>
    <t>020-184-332</t>
  </si>
  <si>
    <t>020-188-126</t>
  </si>
  <si>
    <t>020-188-171</t>
  </si>
  <si>
    <t>020-188-181</t>
  </si>
  <si>
    <t>020-188-211</t>
  </si>
  <si>
    <t>020-188-221</t>
  </si>
  <si>
    <t>020-188-394</t>
  </si>
  <si>
    <t>020-188-418</t>
  </si>
  <si>
    <t>020-188-472</t>
  </si>
  <si>
    <t>020-189-198</t>
  </si>
  <si>
    <t>020-189-418</t>
  </si>
  <si>
    <t>020-204-193</t>
  </si>
  <si>
    <t>020-204-211</t>
  </si>
  <si>
    <t>020-204-221</t>
  </si>
  <si>
    <t>020-204-394</t>
  </si>
  <si>
    <t>020-205-399</t>
  </si>
  <si>
    <t>030-177-418</t>
  </si>
  <si>
    <t>030-181-188</t>
  </si>
  <si>
    <t>030-181-413</t>
  </si>
  <si>
    <t>040-169-395</t>
  </si>
  <si>
    <t>040-170-395</t>
  </si>
  <si>
    <t>040-177-192</t>
  </si>
  <si>
    <t>040-181-125</t>
  </si>
  <si>
    <t>040-181-167</t>
  </si>
  <si>
    <t>040-181-343</t>
  </si>
  <si>
    <t>040-184-332</t>
  </si>
  <si>
    <t>050-176-411</t>
  </si>
  <si>
    <t>050-177-541</t>
  </si>
  <si>
    <t>050-181-143</t>
  </si>
  <si>
    <t>050-181-162</t>
  </si>
  <si>
    <t>050-181-192</t>
  </si>
  <si>
    <t>050-183-312</t>
  </si>
  <si>
    <t>050-186-392</t>
  </si>
  <si>
    <t>050-186-411</t>
  </si>
  <si>
    <t>050-188-472</t>
  </si>
  <si>
    <t>050-188-541</t>
  </si>
  <si>
    <t>050-189-198</t>
  </si>
  <si>
    <t>050-189-211</t>
  </si>
  <si>
    <t>050-189-221</t>
  </si>
  <si>
    <t>050-189-472</t>
  </si>
  <si>
    <t>050-192-311</t>
  </si>
  <si>
    <t>060-173-311</t>
  </si>
  <si>
    <t>060-176-333</t>
  </si>
  <si>
    <t>060-181-113</t>
  </si>
  <si>
    <t>060-181-184</t>
  </si>
  <si>
    <t>060-188-333</t>
  </si>
  <si>
    <t>060-188-351</t>
  </si>
  <si>
    <t>060-188-392</t>
  </si>
  <si>
    <t>06B-181-462</t>
  </si>
  <si>
    <t>070-169-395</t>
  </si>
  <si>
    <t>070-170-395</t>
  </si>
  <si>
    <t>070-181-314</t>
  </si>
  <si>
    <t>070-181-532</t>
  </si>
  <si>
    <t>070-188-126</t>
  </si>
  <si>
    <t>070-188-171</t>
  </si>
  <si>
    <t>070-188-211</t>
  </si>
  <si>
    <t>070-188-221</t>
  </si>
  <si>
    <t>070-188-331</t>
  </si>
  <si>
    <t>070-188-351</t>
  </si>
  <si>
    <t>070-188-459</t>
  </si>
  <si>
    <t>080-171-131</t>
  </si>
  <si>
    <t>080-171-231</t>
  </si>
  <si>
    <t>080-171-462</t>
  </si>
  <si>
    <t>080-181-311</t>
  </si>
  <si>
    <t>080-184-312</t>
  </si>
  <si>
    <t>080-188-333</t>
  </si>
  <si>
    <t>080-188-411</t>
  </si>
  <si>
    <t>090-181-116</t>
  </si>
  <si>
    <t>090-181-129_1</t>
  </si>
  <si>
    <t>090-181-184</t>
  </si>
  <si>
    <t>090-181-188</t>
  </si>
  <si>
    <t>090-181-197</t>
  </si>
  <si>
    <t>090-181-459</t>
  </si>
  <si>
    <t>090-184-231</t>
  </si>
  <si>
    <t>090-184-462</t>
  </si>
  <si>
    <t>09A-169-395</t>
  </si>
  <si>
    <t>09A-181-141</t>
  </si>
  <si>
    <t>09A-181-143</t>
  </si>
  <si>
    <t>09A-181-144</t>
  </si>
  <si>
    <t>09A-181-311</t>
  </si>
  <si>
    <t>09A-181-411</t>
  </si>
  <si>
    <t>09A-181-423</t>
  </si>
  <si>
    <t>100-177-333</t>
  </si>
  <si>
    <t>100-177-461</t>
  </si>
  <si>
    <t>100-177-541</t>
  </si>
  <si>
    <t>100-181-141</t>
  </si>
  <si>
    <t>100-181-145</t>
  </si>
  <si>
    <t>100-181-175</t>
  </si>
  <si>
    <t>100-181-196</t>
  </si>
  <si>
    <t>100-189-331</t>
  </si>
  <si>
    <t>100-189-472</t>
  </si>
  <si>
    <t>100-194-411</t>
  </si>
  <si>
    <t>100-201-472</t>
  </si>
  <si>
    <t>10A-181-211</t>
  </si>
  <si>
    <t>10A-181-229</t>
  </si>
  <si>
    <t>10A-181-231</t>
  </si>
  <si>
    <t>110-177-199</t>
  </si>
  <si>
    <t>110-181-116</t>
  </si>
  <si>
    <t>110-181-125</t>
  </si>
  <si>
    <t>110-181-191</t>
  </si>
  <si>
    <t>110-181-314</t>
  </si>
  <si>
    <t>110-181-333</t>
  </si>
  <si>
    <t>110-181-342</t>
  </si>
  <si>
    <t>110-184-231</t>
  </si>
  <si>
    <t>110-186-126</t>
  </si>
  <si>
    <t>110-188-126</t>
  </si>
  <si>
    <t>110-188-171</t>
  </si>
  <si>
    <t>110-188-211</t>
  </si>
  <si>
    <t>110-188-221</t>
  </si>
  <si>
    <t>110-188-232</t>
  </si>
  <si>
    <t>110-188-331</t>
  </si>
  <si>
    <t>111-140-542</t>
  </si>
  <si>
    <t>111-181-113</t>
  </si>
  <si>
    <t>111-181-171</t>
  </si>
  <si>
    <t>111-181-174</t>
  </si>
  <si>
    <t>111-181-176</t>
  </si>
  <si>
    <t>111-181-191</t>
  </si>
  <si>
    <t>111-181-196</t>
  </si>
  <si>
    <t>111-181-331</t>
  </si>
  <si>
    <t>111-181-459</t>
  </si>
  <si>
    <t>111-181-461</t>
  </si>
  <si>
    <t>111-184-411</t>
  </si>
  <si>
    <t>111-188-146</t>
  </si>
  <si>
    <t>111-188-171</t>
  </si>
  <si>
    <t>111-188-198</t>
  </si>
  <si>
    <t>111-188-211</t>
  </si>
  <si>
    <t>111-188-221</t>
  </si>
  <si>
    <t>111-188-331</t>
  </si>
  <si>
    <t>111-188-351</t>
  </si>
  <si>
    <t>111-188-472</t>
  </si>
  <si>
    <t>111-189-147</t>
  </si>
  <si>
    <t>111-189-172</t>
  </si>
  <si>
    <t>111-189-221</t>
  </si>
  <si>
    <t>111-189-459</t>
  </si>
  <si>
    <t>111-201-192</t>
  </si>
  <si>
    <t>111-201-211</t>
  </si>
  <si>
    <t>111-201-221</t>
  </si>
  <si>
    <t>111-201-314</t>
  </si>
  <si>
    <t>11C-176-221</t>
  </si>
  <si>
    <t>11C-177-221</t>
  </si>
  <si>
    <t>11C-188-192</t>
  </si>
  <si>
    <t>11C-188-211</t>
  </si>
  <si>
    <t>11C-188-221</t>
  </si>
  <si>
    <t>11C-189-192</t>
  </si>
  <si>
    <t>11C-189-211</t>
  </si>
  <si>
    <t>11C-189-221</t>
  </si>
  <si>
    <t>11D-173-311</t>
  </si>
  <si>
    <t>11D-181-116</t>
  </si>
  <si>
    <t>11D-181-131</t>
  </si>
  <si>
    <t>11F-181-411</t>
  </si>
  <si>
    <t>120-170-395</t>
  </si>
  <si>
    <t>120-176-126</t>
  </si>
  <si>
    <t>120-176-146</t>
  </si>
  <si>
    <t>120-176-174</t>
  </si>
  <si>
    <t>120-176-198</t>
  </si>
  <si>
    <t>120-176-332</t>
  </si>
  <si>
    <t>120-176-423</t>
  </si>
  <si>
    <t>120-181-532</t>
  </si>
  <si>
    <t>120-188-171</t>
  </si>
  <si>
    <t>120-188-192</t>
  </si>
  <si>
    <t>120-188-211</t>
  </si>
  <si>
    <t>120-188-221</t>
  </si>
  <si>
    <t>120-188-333</t>
  </si>
  <si>
    <t>120-188-459</t>
  </si>
  <si>
    <t>120-189-198</t>
  </si>
  <si>
    <t>120-189-211</t>
  </si>
  <si>
    <t>120-189-221</t>
  </si>
  <si>
    <t>120-191-311</t>
  </si>
  <si>
    <t>12A-171-122</t>
  </si>
  <si>
    <t>130-171-399</t>
  </si>
  <si>
    <t>130-176-332</t>
  </si>
  <si>
    <t>130-176-461</t>
  </si>
  <si>
    <t>130-177-472</t>
  </si>
  <si>
    <t>130-178-399</t>
  </si>
  <si>
    <t>130-181-312</t>
  </si>
  <si>
    <t>130-183-411</t>
  </si>
  <si>
    <t>130-184-472</t>
  </si>
  <si>
    <t>130-185-192</t>
  </si>
  <si>
    <t>130-185-198</t>
  </si>
  <si>
    <t>130-185-312</t>
  </si>
  <si>
    <t>130-185-332</t>
  </si>
  <si>
    <t>130-185-361</t>
  </si>
  <si>
    <t>130-185-461</t>
  </si>
  <si>
    <t>130-185-472</t>
  </si>
  <si>
    <t>130-186-143</t>
  </si>
  <si>
    <t>130-186-144</t>
  </si>
  <si>
    <t>130-186-411</t>
  </si>
  <si>
    <t>130-188-333</t>
  </si>
  <si>
    <t>130-188-472</t>
  </si>
  <si>
    <t>130-189-472</t>
  </si>
  <si>
    <t>130-194-472</t>
  </si>
  <si>
    <t>130-204-180</t>
  </si>
  <si>
    <t>130-204-472</t>
  </si>
  <si>
    <t>132-167-399</t>
  </si>
  <si>
    <t>132-171-198</t>
  </si>
  <si>
    <t>132-181-184</t>
  </si>
  <si>
    <t>132-181-198</t>
  </si>
  <si>
    <t>132-181-313</t>
  </si>
  <si>
    <t>132-183-192</t>
  </si>
  <si>
    <t>132-183-198</t>
  </si>
  <si>
    <t>132-183-211</t>
  </si>
  <si>
    <t>132-183-221</t>
  </si>
  <si>
    <t>132-183-462</t>
  </si>
  <si>
    <t>132-184-331</t>
  </si>
  <si>
    <t>132-186-121</t>
  </si>
  <si>
    <t>132-186-126</t>
  </si>
  <si>
    <t>132-186-144</t>
  </si>
  <si>
    <t>132-186-211</t>
  </si>
  <si>
    <t>132-186-221</t>
  </si>
  <si>
    <t>132-188-126</t>
  </si>
  <si>
    <t>132-188-211</t>
  </si>
  <si>
    <t>132-188-221</t>
  </si>
  <si>
    <t>13A-181-451</t>
  </si>
  <si>
    <t>13A-188-121</t>
  </si>
  <si>
    <t>13A-188-211</t>
  </si>
  <si>
    <t>13A-188-221</t>
  </si>
  <si>
    <t>13A-188-231</t>
  </si>
  <si>
    <t>13A-188-411</t>
  </si>
  <si>
    <t>13A-188-459</t>
  </si>
  <si>
    <t>13B-181-411</t>
  </si>
  <si>
    <t>13B-181-418</t>
  </si>
  <si>
    <t>13B-185-311</t>
  </si>
  <si>
    <t>13C-176-126</t>
  </si>
  <si>
    <t>13C-176-211</t>
  </si>
  <si>
    <t>13C-176-311</t>
  </si>
  <si>
    <t>13C-181-131</t>
  </si>
  <si>
    <t>13C-185-411</t>
  </si>
  <si>
    <t>13C-186-411</t>
  </si>
  <si>
    <t>13C-188-121</t>
  </si>
  <si>
    <t>13C-189-143</t>
  </si>
  <si>
    <t>13D-171-121</t>
  </si>
  <si>
    <t>13D-171-311</t>
  </si>
  <si>
    <t>13D-171-312</t>
  </si>
  <si>
    <t>13D-173-317</t>
  </si>
  <si>
    <t>13D-181-121</t>
  </si>
  <si>
    <t>13D-181-411</t>
  </si>
  <si>
    <t>13D-181-418</t>
  </si>
  <si>
    <t>13D-181-462</t>
  </si>
  <si>
    <t>13D-185-121</t>
  </si>
  <si>
    <t>13D-185-211</t>
  </si>
  <si>
    <t>140-177-171</t>
  </si>
  <si>
    <t>140-177-351</t>
  </si>
  <si>
    <t>140-181-152</t>
  </si>
  <si>
    <t>140-181-167</t>
  </si>
  <si>
    <t>140-181-184</t>
  </si>
  <si>
    <t>140-181-188</t>
  </si>
  <si>
    <t>140-184-180</t>
  </si>
  <si>
    <t>140-184-211</t>
  </si>
  <si>
    <t>140-184-221</t>
  </si>
  <si>
    <t>140-184-462</t>
  </si>
  <si>
    <t>140-185-198</t>
  </si>
  <si>
    <t>140-188-196</t>
  </si>
  <si>
    <t>140-188-211</t>
  </si>
  <si>
    <t>140-188-221</t>
  </si>
  <si>
    <t>140-188-312</t>
  </si>
  <si>
    <t>140-188-332</t>
  </si>
  <si>
    <t>140-188-351</t>
  </si>
  <si>
    <t>150-140-418</t>
  </si>
  <si>
    <t>150-177-351</t>
  </si>
  <si>
    <t>150-178-392</t>
  </si>
  <si>
    <t>150-181-163</t>
  </si>
  <si>
    <t>150-186-392</t>
  </si>
  <si>
    <t>150-189-121</t>
  </si>
  <si>
    <t>150-189-211</t>
  </si>
  <si>
    <t>150-189-392</t>
  </si>
  <si>
    <t>150-189-411</t>
  </si>
  <si>
    <t>160-171-191</t>
  </si>
  <si>
    <t>160-181-146</t>
  </si>
  <si>
    <t>160-181-332</t>
  </si>
  <si>
    <t>160-183-312</t>
  </si>
  <si>
    <t>160-183-411</t>
  </si>
  <si>
    <t>160-184-143</t>
  </si>
  <si>
    <t>160-184-211</t>
  </si>
  <si>
    <t>160-185-318</t>
  </si>
  <si>
    <t>160-185-418</t>
  </si>
  <si>
    <t>160-185-461</t>
  </si>
  <si>
    <t>160-188-121</t>
  </si>
  <si>
    <t>160-188-211</t>
  </si>
  <si>
    <t>160-188-221</t>
  </si>
  <si>
    <t>160-204-361</t>
  </si>
  <si>
    <t>160-206-188</t>
  </si>
  <si>
    <t>170-181-143</t>
  </si>
  <si>
    <t>170-185-113</t>
  </si>
  <si>
    <t>170-185-151</t>
  </si>
  <si>
    <t>170-189-411</t>
  </si>
  <si>
    <t>170-191-392</t>
  </si>
  <si>
    <t>170-191-418</t>
  </si>
  <si>
    <t>170-204-180</t>
  </si>
  <si>
    <t>170-204-211</t>
  </si>
  <si>
    <t>180-173-311</t>
  </si>
  <si>
    <t>180-181-127</t>
  </si>
  <si>
    <t>180-181-131</t>
  </si>
  <si>
    <t>180-181-135</t>
  </si>
  <si>
    <t>180-181-187</t>
  </si>
  <si>
    <t>180-183-472</t>
  </si>
  <si>
    <t>180-184-472</t>
  </si>
  <si>
    <t>180-188-126</t>
  </si>
  <si>
    <t>180-189-231</t>
  </si>
  <si>
    <t>180-189-472</t>
  </si>
  <si>
    <t>180-192-472</t>
  </si>
  <si>
    <t>180-194-472</t>
  </si>
  <si>
    <t>180-201-472</t>
  </si>
  <si>
    <t>180-204-312</t>
  </si>
  <si>
    <t>181-167-399</t>
  </si>
  <si>
    <t>181-176-331</t>
  </si>
  <si>
    <t>181-181-113</t>
  </si>
  <si>
    <t>181-181-118</t>
  </si>
  <si>
    <t>181-181-121</t>
  </si>
  <si>
    <t>181-181-125</t>
  </si>
  <si>
    <t>181-181-142</t>
  </si>
  <si>
    <t>181-181-151</t>
  </si>
  <si>
    <t>181-181-152</t>
  </si>
  <si>
    <t>181-181-162</t>
  </si>
  <si>
    <t>181-181-175</t>
  </si>
  <si>
    <t>181-181-184</t>
  </si>
  <si>
    <t>181-181-199</t>
  </si>
  <si>
    <t>181-181-311</t>
  </si>
  <si>
    <t>181-181-344</t>
  </si>
  <si>
    <t>181-185-121</t>
  </si>
  <si>
    <t>181-186-121</t>
  </si>
  <si>
    <t>181-186-211</t>
  </si>
  <si>
    <t>181-186-221</t>
  </si>
  <si>
    <t>181-186-231</t>
  </si>
  <si>
    <t>181-186-392</t>
  </si>
  <si>
    <t>181-186-411</t>
  </si>
  <si>
    <t>181-188-126</t>
  </si>
  <si>
    <t>181-188-171</t>
  </si>
  <si>
    <t>181-188-198</t>
  </si>
  <si>
    <t>181-188-211</t>
  </si>
  <si>
    <t>181-188-221</t>
  </si>
  <si>
    <t>181-188-392</t>
  </si>
  <si>
    <t>181-189-198</t>
  </si>
  <si>
    <t>181-189-211</t>
  </si>
  <si>
    <t>181-189-221</t>
  </si>
  <si>
    <t>181-189-392</t>
  </si>
  <si>
    <t>182-181-113</t>
  </si>
  <si>
    <t>182-181-116</t>
  </si>
  <si>
    <t>182-181-152</t>
  </si>
  <si>
    <t>182-181-173</t>
  </si>
  <si>
    <t>182-181-175</t>
  </si>
  <si>
    <t>182-181-184</t>
  </si>
  <si>
    <t>182-181-319</t>
  </si>
  <si>
    <t>182-188-351</t>
  </si>
  <si>
    <t>190-140-418</t>
  </si>
  <si>
    <t>190-171-394</t>
  </si>
  <si>
    <t>190-176-142</t>
  </si>
  <si>
    <t>190-176-171</t>
  </si>
  <si>
    <t>190-176-331</t>
  </si>
  <si>
    <t>190-176-394</t>
  </si>
  <si>
    <t>190-177-311</t>
  </si>
  <si>
    <t>190-177-394</t>
  </si>
  <si>
    <t>190-177-462</t>
  </si>
  <si>
    <t>190-184-146</t>
  </si>
  <si>
    <t>190-184-151</t>
  </si>
  <si>
    <t>190-184-192</t>
  </si>
  <si>
    <t>190-184-211</t>
  </si>
  <si>
    <t>190-184-221</t>
  </si>
  <si>
    <t>190-184-332</t>
  </si>
  <si>
    <t>190-189-171</t>
  </si>
  <si>
    <t>190-190-311</t>
  </si>
  <si>
    <t>19A-182-142</t>
  </si>
  <si>
    <t>200-171-146</t>
  </si>
  <si>
    <t>200-181-113</t>
  </si>
  <si>
    <t>200-181-131</t>
  </si>
  <si>
    <t>200-181-198</t>
  </si>
  <si>
    <t>200-184-472</t>
  </si>
  <si>
    <t>200-188-126</t>
  </si>
  <si>
    <t>200-188-198</t>
  </si>
  <si>
    <t>200-188-211</t>
  </si>
  <si>
    <t>200-188-221</t>
  </si>
  <si>
    <t>200-188-232</t>
  </si>
  <si>
    <t>200-188-392</t>
  </si>
  <si>
    <t>200-188-472</t>
  </si>
  <si>
    <t>200-189-198</t>
  </si>
  <si>
    <t>200-189-211</t>
  </si>
  <si>
    <t>200-189-221</t>
  </si>
  <si>
    <t>200-194-472</t>
  </si>
  <si>
    <t>210-169-395</t>
  </si>
  <si>
    <t>210-171-135</t>
  </si>
  <si>
    <t>210-176-411</t>
  </si>
  <si>
    <t>210-188-411</t>
  </si>
  <si>
    <t>210-192-311</t>
  </si>
  <si>
    <t>220-171-399</t>
  </si>
  <si>
    <t>220-177-399</t>
  </si>
  <si>
    <t>220-181-141</t>
  </si>
  <si>
    <t>220-181-162</t>
  </si>
  <si>
    <t>220-181-192</t>
  </si>
  <si>
    <t>230-176-121</t>
  </si>
  <si>
    <t>230-176-331</t>
  </si>
  <si>
    <t>230-176-411</t>
  </si>
  <si>
    <t>230-178-399</t>
  </si>
  <si>
    <t>230-181-113</t>
  </si>
  <si>
    <t>230-181-175</t>
  </si>
  <si>
    <t>230-181-184</t>
  </si>
  <si>
    <t>230-181-187</t>
  </si>
  <si>
    <t>230-181-332</t>
  </si>
  <si>
    <t>230-181-352</t>
  </si>
  <si>
    <t>230-183-461</t>
  </si>
  <si>
    <t>230-185-418</t>
  </si>
  <si>
    <t>230-188-392</t>
  </si>
  <si>
    <t>230-189-172</t>
  </si>
  <si>
    <t>230-189-198</t>
  </si>
  <si>
    <t>230-189-199</t>
  </si>
  <si>
    <t>230-189-211</t>
  </si>
  <si>
    <t>230-189-221</t>
  </si>
  <si>
    <t>230-189-232</t>
  </si>
  <si>
    <t>23A-181-146</t>
  </si>
  <si>
    <t>23A-181-151</t>
  </si>
  <si>
    <t>23A-181-173</t>
  </si>
  <si>
    <t>23A-181-231</t>
  </si>
  <si>
    <t>23A-181-311</t>
  </si>
  <si>
    <t>240-163-399</t>
  </si>
  <si>
    <t>240-169-395</t>
  </si>
  <si>
    <t>240-170-395</t>
  </si>
  <si>
    <t>240-181-162</t>
  </si>
  <si>
    <t>240-181-319</t>
  </si>
  <si>
    <t>240-181-327</t>
  </si>
  <si>
    <t>240-181-332</t>
  </si>
  <si>
    <t>240-188-198</t>
  </si>
  <si>
    <t>240-188-459</t>
  </si>
  <si>
    <t>241-176-198</t>
  </si>
  <si>
    <t>241-177-198</t>
  </si>
  <si>
    <t>241-177-211</t>
  </si>
  <si>
    <t>241-177-221</t>
  </si>
  <si>
    <t>241-181-113</t>
  </si>
  <si>
    <t>241-181-174</t>
  </si>
  <si>
    <t>241-181-176</t>
  </si>
  <si>
    <t>241-181-198</t>
  </si>
  <si>
    <t>241-184-146</t>
  </si>
  <si>
    <t>241-184-181</t>
  </si>
  <si>
    <t>241-184-198</t>
  </si>
  <si>
    <t>241-184-211</t>
  </si>
  <si>
    <t>241-184-221</t>
  </si>
  <si>
    <t>241-185-541</t>
  </si>
  <si>
    <t>241-189-192</t>
  </si>
  <si>
    <t>241-189-211</t>
  </si>
  <si>
    <t>241-189-221</t>
  </si>
  <si>
    <t>24B-181-229</t>
  </si>
  <si>
    <t>24B-181-231</t>
  </si>
  <si>
    <t>24N-171-211</t>
  </si>
  <si>
    <t>24N-171-229</t>
  </si>
  <si>
    <t>24N-171-231</t>
  </si>
  <si>
    <t>24N-181-211</t>
  </si>
  <si>
    <t>24N-181-229</t>
  </si>
  <si>
    <t>24N-181-231</t>
  </si>
  <si>
    <t>250-176-126</t>
  </si>
  <si>
    <t>250-176-142</t>
  </si>
  <si>
    <t>250-176-171</t>
  </si>
  <si>
    <t>250-176-192</t>
  </si>
  <si>
    <t>250-176-211</t>
  </si>
  <si>
    <t>250-176-221</t>
  </si>
  <si>
    <t>250-176-232</t>
  </si>
  <si>
    <t>250-176-423</t>
  </si>
  <si>
    <t>250-181-163</t>
  </si>
  <si>
    <t>250-181-188</t>
  </si>
  <si>
    <t>250-181-351</t>
  </si>
  <si>
    <t>250-188-171</t>
  </si>
  <si>
    <t>250-188-192</t>
  </si>
  <si>
    <t>250-188-211</t>
  </si>
  <si>
    <t>250-188-221</t>
  </si>
  <si>
    <t>250-188-232</t>
  </si>
  <si>
    <t>250-188-333</t>
  </si>
  <si>
    <t>250-188-472</t>
  </si>
  <si>
    <t>250-189-472</t>
  </si>
  <si>
    <t>250-195-163</t>
  </si>
  <si>
    <t>250-195-472</t>
  </si>
  <si>
    <t>250-204-361</t>
  </si>
  <si>
    <t>260-171-171</t>
  </si>
  <si>
    <t>260-171-196</t>
  </si>
  <si>
    <t>260-171-198</t>
  </si>
  <si>
    <t>260-171-331</t>
  </si>
  <si>
    <t>260-174-399</t>
  </si>
  <si>
    <t>260-176-311</t>
  </si>
  <si>
    <t>260-181-147</t>
  </si>
  <si>
    <t>260-181-175</t>
  </si>
  <si>
    <t>260-181-414</t>
  </si>
  <si>
    <t>260-183-131</t>
  </si>
  <si>
    <t>260-183-211</t>
  </si>
  <si>
    <t>260-183-221</t>
  </si>
  <si>
    <t>260-183-231</t>
  </si>
  <si>
    <t>260-183-312</t>
  </si>
  <si>
    <t>260-188-196</t>
  </si>
  <si>
    <t>260-191-311</t>
  </si>
  <si>
    <t>26B-181-131</t>
  </si>
  <si>
    <t>26B-197-418</t>
  </si>
  <si>
    <t>270-181-191</t>
  </si>
  <si>
    <t>270-181-541</t>
  </si>
  <si>
    <t>270-184-312</t>
  </si>
  <si>
    <t>270-184-392</t>
  </si>
  <si>
    <t>270-184-411</t>
  </si>
  <si>
    <t>270-188-351</t>
  </si>
  <si>
    <t>270-188-411</t>
  </si>
  <si>
    <t>270-189-171</t>
  </si>
  <si>
    <t>280-171-418</t>
  </si>
  <si>
    <t>280-173-317</t>
  </si>
  <si>
    <t>280-177-192</t>
  </si>
  <si>
    <t>280-177-211</t>
  </si>
  <si>
    <t>280-177-221</t>
  </si>
  <si>
    <t>280-177-312</t>
  </si>
  <si>
    <t>280-177-392</t>
  </si>
  <si>
    <t>280-177-418</t>
  </si>
  <si>
    <t>280-181-122</t>
  </si>
  <si>
    <t>280-181-312</t>
  </si>
  <si>
    <t>280-181-411</t>
  </si>
  <si>
    <t>280-181-462</t>
  </si>
  <si>
    <t>280-184-163</t>
  </si>
  <si>
    <t>280-184-211</t>
  </si>
  <si>
    <t>280-184-221</t>
  </si>
  <si>
    <t>280-184-312</t>
  </si>
  <si>
    <t>280-184-411</t>
  </si>
  <si>
    <t>280-188-312</t>
  </si>
  <si>
    <t>280-188-411</t>
  </si>
  <si>
    <t>280-188-418</t>
  </si>
  <si>
    <t>280-189-198</t>
  </si>
  <si>
    <t>290-181-199</t>
  </si>
  <si>
    <t>290-181-331</t>
  </si>
  <si>
    <t>290-184-113</t>
  </si>
  <si>
    <t>290-184-143</t>
  </si>
  <si>
    <t>290-184-231</t>
  </si>
  <si>
    <t>290-184-332</t>
  </si>
  <si>
    <t>290-188-171</t>
  </si>
  <si>
    <t>290-188-211</t>
  </si>
  <si>
    <t>290-188-221</t>
  </si>
  <si>
    <t>290-188-392</t>
  </si>
  <si>
    <t>290-189-331</t>
  </si>
  <si>
    <t>290-206-188</t>
  </si>
  <si>
    <t>291-163-399</t>
  </si>
  <si>
    <t>291-165-399</t>
  </si>
  <si>
    <t>291-171-461</t>
  </si>
  <si>
    <t>291-173-317</t>
  </si>
  <si>
    <t>291-176-192</t>
  </si>
  <si>
    <t>291-181-113</t>
  </si>
  <si>
    <t>291-181-333</t>
  </si>
  <si>
    <t>291-185-198</t>
  </si>
  <si>
    <t>291-185-311</t>
  </si>
  <si>
    <t>291-185-318</t>
  </si>
  <si>
    <t>291-185-332</t>
  </si>
  <si>
    <t>291-185-353</t>
  </si>
  <si>
    <t>291-188-171</t>
  </si>
  <si>
    <t>291-188-351</t>
  </si>
  <si>
    <t>292-171-141</t>
  </si>
  <si>
    <t>292-176-192</t>
  </si>
  <si>
    <t>292-177-192</t>
  </si>
  <si>
    <t>292-181-196</t>
  </si>
  <si>
    <t>292-185-461</t>
  </si>
  <si>
    <t>292-188-351</t>
  </si>
  <si>
    <t>300-181-162</t>
  </si>
  <si>
    <t>300-181-165</t>
  </si>
  <si>
    <t>300-181-167</t>
  </si>
  <si>
    <t>300-181-191</t>
  </si>
  <si>
    <t>300-181-361</t>
  </si>
  <si>
    <t>300-181-462</t>
  </si>
  <si>
    <t>300-188-221</t>
  </si>
  <si>
    <t>300-188-422</t>
  </si>
  <si>
    <t>300-188-423</t>
  </si>
  <si>
    <t>300-188-424</t>
  </si>
  <si>
    <t>300-188-425</t>
  </si>
  <si>
    <t>300-204-312</t>
  </si>
  <si>
    <t>300-204-361</t>
  </si>
  <si>
    <t>310-171-526</t>
  </si>
  <si>
    <t>310-171-529</t>
  </si>
  <si>
    <t>310-173-311</t>
  </si>
  <si>
    <t>310-181-141</t>
  </si>
  <si>
    <t>310-181-148</t>
  </si>
  <si>
    <t>310-181-152</t>
  </si>
  <si>
    <t>310-181-333</t>
  </si>
  <si>
    <t>310-183-312</t>
  </si>
  <si>
    <t>310-184-198</t>
  </si>
  <si>
    <t>310-184-211</t>
  </si>
  <si>
    <t>310-184-221</t>
  </si>
  <si>
    <t>310-185-126</t>
  </si>
  <si>
    <t>310-185-326</t>
  </si>
  <si>
    <t>310-185-422</t>
  </si>
  <si>
    <t>310-185-423</t>
  </si>
  <si>
    <t>310-185-461</t>
  </si>
  <si>
    <t>310-189-472</t>
  </si>
  <si>
    <t>310-198-353</t>
  </si>
  <si>
    <t>310-198-392</t>
  </si>
  <si>
    <t>320-181-113</t>
  </si>
  <si>
    <t>320-181-151</t>
  </si>
  <si>
    <t>320-181-152</t>
  </si>
  <si>
    <t>320-181-191</t>
  </si>
  <si>
    <t>320-185-192</t>
  </si>
  <si>
    <t>320-185-312</t>
  </si>
  <si>
    <t>320-185-418</t>
  </si>
  <si>
    <t>320-186-461</t>
  </si>
  <si>
    <t>320-195-192</t>
  </si>
  <si>
    <t>320-195-221</t>
  </si>
  <si>
    <t>32B-186-411</t>
  </si>
  <si>
    <t>32C-185-121</t>
  </si>
  <si>
    <t>32C-185-211</t>
  </si>
  <si>
    <t>32D-171-135</t>
  </si>
  <si>
    <t>32D-171-171</t>
  </si>
  <si>
    <t>32D-171-174</t>
  </si>
  <si>
    <t>32D-171-326</t>
  </si>
  <si>
    <t>32D-171-451</t>
  </si>
  <si>
    <t>32D-181-162</t>
  </si>
  <si>
    <t>32D-181-418</t>
  </si>
  <si>
    <t>32D-181-423</t>
  </si>
  <si>
    <t>32D-185-411</t>
  </si>
  <si>
    <t>32D-185-462</t>
  </si>
  <si>
    <t>32D-186-462</t>
  </si>
  <si>
    <t>32H-182-231</t>
  </si>
  <si>
    <t>32H-202-461</t>
  </si>
  <si>
    <t>32L-173-317</t>
  </si>
  <si>
    <t>32L-181-131</t>
  </si>
  <si>
    <t>32L-183-331</t>
  </si>
  <si>
    <t>32M-173-311</t>
  </si>
  <si>
    <t>32M-181-151</t>
  </si>
  <si>
    <t>32M-181-173</t>
  </si>
  <si>
    <t>32M-181-178</t>
  </si>
  <si>
    <t>32M-181-459</t>
  </si>
  <si>
    <t>32M-185-121</t>
  </si>
  <si>
    <t>32M-185-141</t>
  </si>
  <si>
    <t>32M-185-211</t>
  </si>
  <si>
    <t>32P-171-181</t>
  </si>
  <si>
    <t>32P-171-411</t>
  </si>
  <si>
    <t>32P-171-413</t>
  </si>
  <si>
    <t>32P-171-462</t>
  </si>
  <si>
    <t>32P-181-312</t>
  </si>
  <si>
    <t>32P-181-411</t>
  </si>
  <si>
    <t>32P-181-418</t>
  </si>
  <si>
    <t>32P-181-462</t>
  </si>
  <si>
    <t>32Q-173-311</t>
  </si>
  <si>
    <t>32Q-181-121</t>
  </si>
  <si>
    <t>32Q-181-211</t>
  </si>
  <si>
    <t>32Q-181-229</t>
  </si>
  <si>
    <t>32Q-181-231</t>
  </si>
  <si>
    <t>32Q-185-142</t>
  </si>
  <si>
    <t>32Q-185-211</t>
  </si>
  <si>
    <t>32Q-185-229</t>
  </si>
  <si>
    <t>32Q-192-311</t>
  </si>
  <si>
    <t>32S-171-162</t>
  </si>
  <si>
    <t>32S-181-229</t>
  </si>
  <si>
    <t>330-163-399</t>
  </si>
  <si>
    <t>330-167-399</t>
  </si>
  <si>
    <t>330-171-522</t>
  </si>
  <si>
    <t>330-176-399</t>
  </si>
  <si>
    <t>330-177-171</t>
  </si>
  <si>
    <t>330-177-181</t>
  </si>
  <si>
    <t>330-177-311</t>
  </si>
  <si>
    <t>330-177-331</t>
  </si>
  <si>
    <t>330-177-392</t>
  </si>
  <si>
    <t>330-178-399</t>
  </si>
  <si>
    <t>330-181-142</t>
  </si>
  <si>
    <t>330-181-163</t>
  </si>
  <si>
    <t>330-181-165</t>
  </si>
  <si>
    <t>330-181-167</t>
  </si>
  <si>
    <t>330-181-174</t>
  </si>
  <si>
    <t>330-181-176</t>
  </si>
  <si>
    <t>330-181-183</t>
  </si>
  <si>
    <t>330-181-193</t>
  </si>
  <si>
    <t>330-181-343</t>
  </si>
  <si>
    <t>330-184-131</t>
  </si>
  <si>
    <t>330-184-181</t>
  </si>
  <si>
    <t>330-184-211</t>
  </si>
  <si>
    <t>330-184-221</t>
  </si>
  <si>
    <t>330-184-231</t>
  </si>
  <si>
    <t>330-185-192</t>
  </si>
  <si>
    <t>330-188-198</t>
  </si>
  <si>
    <t>330-188-221</t>
  </si>
  <si>
    <t>330-188-331</t>
  </si>
  <si>
    <t>330-189-171</t>
  </si>
  <si>
    <t>330-189-172</t>
  </si>
  <si>
    <t>330-189-312</t>
  </si>
  <si>
    <t>330-189-361</t>
  </si>
  <si>
    <t>330-189-411</t>
  </si>
  <si>
    <t>330-189-461</t>
  </si>
  <si>
    <t>330-195-180</t>
  </si>
  <si>
    <t>330-195-211</t>
  </si>
  <si>
    <t>330-195-221</t>
  </si>
  <si>
    <t>330-195-392</t>
  </si>
  <si>
    <t>330-201-332</t>
  </si>
  <si>
    <t>330-204-193</t>
  </si>
  <si>
    <t>340-173-311</t>
  </si>
  <si>
    <t>340-176-311</t>
  </si>
  <si>
    <t>340-177-311</t>
  </si>
  <si>
    <t>340-177-459</t>
  </si>
  <si>
    <t>340-181-196</t>
  </si>
  <si>
    <t>340-181-197</t>
  </si>
  <si>
    <t>340-181-451</t>
  </si>
  <si>
    <t>340-183-392</t>
  </si>
  <si>
    <t>340-183-411</t>
  </si>
  <si>
    <t>340-184-146</t>
  </si>
  <si>
    <t>340-185-121</t>
  </si>
  <si>
    <t>340-185-142</t>
  </si>
  <si>
    <t>340-185-311</t>
  </si>
  <si>
    <t>340-185-418</t>
  </si>
  <si>
    <t>340-187-121</t>
  </si>
  <si>
    <t>340-187-142</t>
  </si>
  <si>
    <t>340-187-181</t>
  </si>
  <si>
    <t>340-187-196</t>
  </si>
  <si>
    <t>340-187-211</t>
  </si>
  <si>
    <t>340-187-221</t>
  </si>
  <si>
    <t>340-187-231</t>
  </si>
  <si>
    <t>340-188-333</t>
  </si>
  <si>
    <t>340-188-394</t>
  </si>
  <si>
    <t>34B-171-311</t>
  </si>
  <si>
    <t>34B-181-462</t>
  </si>
  <si>
    <t>34D-181-234</t>
  </si>
  <si>
    <t>34D-188-121</t>
  </si>
  <si>
    <t>34Z-169-395</t>
  </si>
  <si>
    <t>34Z-170-395</t>
  </si>
  <si>
    <t>34Z-176-411</t>
  </si>
  <si>
    <t>34Z-181-196</t>
  </si>
  <si>
    <t>34Z-181-197</t>
  </si>
  <si>
    <t>34Z-181-461</t>
  </si>
  <si>
    <t>350-171-423</t>
  </si>
  <si>
    <t>350-181-116</t>
  </si>
  <si>
    <t>350-181-176</t>
  </si>
  <si>
    <t>350-181-181</t>
  </si>
  <si>
    <t>350-181-186</t>
  </si>
  <si>
    <t>350-181-315</t>
  </si>
  <si>
    <t>350-188-171</t>
  </si>
  <si>
    <t>350-188-198</t>
  </si>
  <si>
    <t>350-188-211</t>
  </si>
  <si>
    <t>350-188-221</t>
  </si>
  <si>
    <t>350-188-423</t>
  </si>
  <si>
    <t>350-188-459</t>
  </si>
  <si>
    <t>350-189-418</t>
  </si>
  <si>
    <t>35B-172-411</t>
  </si>
  <si>
    <t>360-170-399</t>
  </si>
  <si>
    <t>360-177-399</t>
  </si>
  <si>
    <t>360-181-113</t>
  </si>
  <si>
    <t>360-181-188</t>
  </si>
  <si>
    <t>360-181-332</t>
  </si>
  <si>
    <t>360-181-342</t>
  </si>
  <si>
    <t>360-183-198</t>
  </si>
  <si>
    <t>360-183-332</t>
  </si>
  <si>
    <t>360-184-131</t>
  </si>
  <si>
    <t>360-184-181</t>
  </si>
  <si>
    <t>360-186-312</t>
  </si>
  <si>
    <t>360-186-392</t>
  </si>
  <si>
    <t>360-188-232</t>
  </si>
  <si>
    <t>360-189-232</t>
  </si>
  <si>
    <t>360-189-311</t>
  </si>
  <si>
    <t>36B-202-418</t>
  </si>
  <si>
    <t>36C-181-146</t>
  </si>
  <si>
    <t>36C-188-121</t>
  </si>
  <si>
    <t>36C-188-173</t>
  </si>
  <si>
    <t>36C-188-211</t>
  </si>
  <si>
    <t>36C-188-229</t>
  </si>
  <si>
    <t>36C-188-231</t>
  </si>
  <si>
    <t>36C-189-411</t>
  </si>
  <si>
    <t>370-171-131</t>
  </si>
  <si>
    <t>370-171-141</t>
  </si>
  <si>
    <t>370-171-142</t>
  </si>
  <si>
    <t>370-171-146</t>
  </si>
  <si>
    <t>370-171-171</t>
  </si>
  <si>
    <t>370-171-176</t>
  </si>
  <si>
    <t>370-171-192</t>
  </si>
  <si>
    <t>370-176-131</t>
  </si>
  <si>
    <t>370-177-121</t>
  </si>
  <si>
    <t>370-177-131</t>
  </si>
  <si>
    <t>370-177-142</t>
  </si>
  <si>
    <t>370-177-333</t>
  </si>
  <si>
    <t>370-177-418</t>
  </si>
  <si>
    <t>370-181-167</t>
  </si>
  <si>
    <t>370-183-311</t>
  </si>
  <si>
    <t>370-183-312</t>
  </si>
  <si>
    <t>370-184-312</t>
  </si>
  <si>
    <t>370-188-423</t>
  </si>
  <si>
    <t>380-181-131</t>
  </si>
  <si>
    <t>380-181-184</t>
  </si>
  <si>
    <t>380-185-399</t>
  </si>
  <si>
    <t>380-186-399</t>
  </si>
  <si>
    <t>390-171-131</t>
  </si>
  <si>
    <t>390-171-173</t>
  </si>
  <si>
    <t>390-171-192</t>
  </si>
  <si>
    <t>390-171-314</t>
  </si>
  <si>
    <t>390-177-171</t>
  </si>
  <si>
    <t>390-181-125</t>
  </si>
  <si>
    <t>390-181-146</t>
  </si>
  <si>
    <t>390-181-171</t>
  </si>
  <si>
    <t>390-181-312</t>
  </si>
  <si>
    <t>390-181-331</t>
  </si>
  <si>
    <t>390-181-418</t>
  </si>
  <si>
    <t>390-184-131</t>
  </si>
  <si>
    <t>390-184-181</t>
  </si>
  <si>
    <t>390-184-211</t>
  </si>
  <si>
    <t>390-184-221</t>
  </si>
  <si>
    <t>390-184-231</t>
  </si>
  <si>
    <t>390-185-461</t>
  </si>
  <si>
    <t>390-185-462</t>
  </si>
  <si>
    <t>390-186-461</t>
  </si>
  <si>
    <t>390-188-171</t>
  </si>
  <si>
    <t>390-188-211</t>
  </si>
  <si>
    <t>390-188-221</t>
  </si>
  <si>
    <t>390-188-351</t>
  </si>
  <si>
    <t>390-188-411</t>
  </si>
  <si>
    <t>390-188-459</t>
  </si>
  <si>
    <t>39A-182-231</t>
  </si>
  <si>
    <t>39A-189-229</t>
  </si>
  <si>
    <t>400-170-395</t>
  </si>
  <si>
    <t>400-176-423</t>
  </si>
  <si>
    <t>400-181-313</t>
  </si>
  <si>
    <t>400-181-423</t>
  </si>
  <si>
    <t>400-181-461</t>
  </si>
  <si>
    <t>400-183-146</t>
  </si>
  <si>
    <t>400-183-211</t>
  </si>
  <si>
    <t>400-184-472</t>
  </si>
  <si>
    <t>400-188-171</t>
  </si>
  <si>
    <t>400-188-472</t>
  </si>
  <si>
    <t>400-189-147</t>
  </si>
  <si>
    <t>400-189-171</t>
  </si>
  <si>
    <t>400-189-192</t>
  </si>
  <si>
    <t>400-189-199</t>
  </si>
  <si>
    <t>400-189-211</t>
  </si>
  <si>
    <t>400-189-221</t>
  </si>
  <si>
    <t>400-189-392</t>
  </si>
  <si>
    <t>400-189-411</t>
  </si>
  <si>
    <t>400-204-312</t>
  </si>
  <si>
    <t>400-204-332</t>
  </si>
  <si>
    <t>410-181-125</t>
  </si>
  <si>
    <t>410-181-151</t>
  </si>
  <si>
    <t>410-181-173</t>
  </si>
  <si>
    <t>410-181-184</t>
  </si>
  <si>
    <t>410-181-191</t>
  </si>
  <si>
    <t>410-181-199</t>
  </si>
  <si>
    <t>410-181-344</t>
  </si>
  <si>
    <t>410-181-352</t>
  </si>
  <si>
    <t>410-183-192</t>
  </si>
  <si>
    <t>410-183-211</t>
  </si>
  <si>
    <t>410-183-221</t>
  </si>
  <si>
    <t>410-183-472</t>
  </si>
  <si>
    <t>410-184-418</t>
  </si>
  <si>
    <t>410-188-351</t>
  </si>
  <si>
    <t>410-188-472</t>
  </si>
  <si>
    <t>410-192-472</t>
  </si>
  <si>
    <t>410-195-312</t>
  </si>
  <si>
    <t>410-204-472</t>
  </si>
  <si>
    <t>41B-172-183</t>
  </si>
  <si>
    <t>41B-172-221</t>
  </si>
  <si>
    <t>41B-172-232</t>
  </si>
  <si>
    <t>41B-181-143</t>
  </si>
  <si>
    <t>41B-181-411</t>
  </si>
  <si>
    <t>41B-182-211</t>
  </si>
  <si>
    <t>41B-182-221</t>
  </si>
  <si>
    <t>41B-182-232</t>
  </si>
  <si>
    <t>41C-181-142</t>
  </si>
  <si>
    <t>41D-171-183</t>
  </si>
  <si>
    <t>41D-171-211</t>
  </si>
  <si>
    <t>41D-171-221</t>
  </si>
  <si>
    <t>41D-171-232</t>
  </si>
  <si>
    <t>41D-171-233</t>
  </si>
  <si>
    <t>41D-171-392</t>
  </si>
  <si>
    <t>41F-181-234</t>
  </si>
  <si>
    <t>41G-182-231</t>
  </si>
  <si>
    <t>41G-186-411</t>
  </si>
  <si>
    <t>41J-182-229</t>
  </si>
  <si>
    <t>41J-182-418</t>
  </si>
  <si>
    <t>41K-181-131</t>
  </si>
  <si>
    <t>41K-193-418</t>
  </si>
  <si>
    <t>41L-181-143</t>
  </si>
  <si>
    <t>41M-183-146</t>
  </si>
  <si>
    <t>41M-183-211</t>
  </si>
  <si>
    <t>41M-183-231</t>
  </si>
  <si>
    <t>41R-171-392</t>
  </si>
  <si>
    <t>41R-171-418</t>
  </si>
  <si>
    <t>41R-181-131</t>
  </si>
  <si>
    <t>41R-181-418</t>
  </si>
  <si>
    <t>420-170-395</t>
  </si>
  <si>
    <t>420-173-311</t>
  </si>
  <si>
    <t>420-178-418</t>
  </si>
  <si>
    <t>420-181-331</t>
  </si>
  <si>
    <t>420-185-411</t>
  </si>
  <si>
    <t>420-186-411</t>
  </si>
  <si>
    <t>420-192-311</t>
  </si>
  <si>
    <t>421-163-399</t>
  </si>
  <si>
    <t>421-171-413</t>
  </si>
  <si>
    <t>421-171-461</t>
  </si>
  <si>
    <t>421-178-392</t>
  </si>
  <si>
    <t>421-181-199</t>
  </si>
  <si>
    <t>421-181-312</t>
  </si>
  <si>
    <t>421-181-472</t>
  </si>
  <si>
    <t>421-183-331</t>
  </si>
  <si>
    <t>421-183-333</t>
  </si>
  <si>
    <t>421-183-351</t>
  </si>
  <si>
    <t>421-184-472</t>
  </si>
  <si>
    <t>421-185-418</t>
  </si>
  <si>
    <t>421-185-472</t>
  </si>
  <si>
    <t>421-186-411</t>
  </si>
  <si>
    <t>421-188-331</t>
  </si>
  <si>
    <t>421-189-198</t>
  </si>
  <si>
    <t>421-189-211</t>
  </si>
  <si>
    <t>421-189-221</t>
  </si>
  <si>
    <t>421-189-472</t>
  </si>
  <si>
    <t>421-201-333</t>
  </si>
  <si>
    <t>421-201-411</t>
  </si>
  <si>
    <t>422-171-192</t>
  </si>
  <si>
    <t>422-171-196</t>
  </si>
  <si>
    <t>422-171-394</t>
  </si>
  <si>
    <t>422-173-311</t>
  </si>
  <si>
    <t>422-176-192</t>
  </si>
  <si>
    <t>422-176-211</t>
  </si>
  <si>
    <t>422-176-221</t>
  </si>
  <si>
    <t>422-181-188</t>
  </si>
  <si>
    <t>422-181-313</t>
  </si>
  <si>
    <t>422-181-394</t>
  </si>
  <si>
    <t>422-181-451</t>
  </si>
  <si>
    <t>422-183-131</t>
  </si>
  <si>
    <t>422-183-211</t>
  </si>
  <si>
    <t>422-183-221</t>
  </si>
  <si>
    <t>422-185-171</t>
  </si>
  <si>
    <t>422-185-211</t>
  </si>
  <si>
    <t>422-189-171</t>
  </si>
  <si>
    <t>422-189-198</t>
  </si>
  <si>
    <t>422-189-211</t>
  </si>
  <si>
    <t>422-189-221</t>
  </si>
  <si>
    <t>422-189-394</t>
  </si>
  <si>
    <t>422-195-198</t>
  </si>
  <si>
    <t>422-195-211</t>
  </si>
  <si>
    <t>422-195-221</t>
  </si>
  <si>
    <t>430-171-183</t>
  </si>
  <si>
    <t>430-171-462</t>
  </si>
  <si>
    <t>430-176-124</t>
  </si>
  <si>
    <t>430-176-172</t>
  </si>
  <si>
    <t>430-176-175</t>
  </si>
  <si>
    <t>430-176-198</t>
  </si>
  <si>
    <t>430-176-199</t>
  </si>
  <si>
    <t>430-176-423</t>
  </si>
  <si>
    <t>430-176-424</t>
  </si>
  <si>
    <t>430-177-312</t>
  </si>
  <si>
    <t>430-177-418</t>
  </si>
  <si>
    <t>430-177-462</t>
  </si>
  <si>
    <t>430-181-116</t>
  </si>
  <si>
    <t>430-181-121</t>
  </si>
  <si>
    <t>430-181-124</t>
  </si>
  <si>
    <t>430-181-126</t>
  </si>
  <si>
    <t>430-181-129_1</t>
  </si>
  <si>
    <t>430-181-131</t>
  </si>
  <si>
    <t>430-181-132</t>
  </si>
  <si>
    <t>430-181-135</t>
  </si>
  <si>
    <t>430-181-142</t>
  </si>
  <si>
    <t>430-181-145</t>
  </si>
  <si>
    <t>430-181-147</t>
  </si>
  <si>
    <t>430-181-151</t>
  </si>
  <si>
    <t>430-181-162</t>
  </si>
  <si>
    <t>430-181-163</t>
  </si>
  <si>
    <t>430-181-166</t>
  </si>
  <si>
    <t>430-181-196</t>
  </si>
  <si>
    <t>430-185-132</t>
  </si>
  <si>
    <t>430-185-145</t>
  </si>
  <si>
    <t>430-185-192</t>
  </si>
  <si>
    <t>430-185-196</t>
  </si>
  <si>
    <t>430-185-461</t>
  </si>
  <si>
    <t>430-186-461</t>
  </si>
  <si>
    <t>430-188-392</t>
  </si>
  <si>
    <t>430-189-192</t>
  </si>
  <si>
    <t>43C-182-462</t>
  </si>
  <si>
    <t>440-177-392</t>
  </si>
  <si>
    <t>440-177-461</t>
  </si>
  <si>
    <t>440-181-125</t>
  </si>
  <si>
    <t>440-181-167</t>
  </si>
  <si>
    <t>440-181-188</t>
  </si>
  <si>
    <t>440-181-198</t>
  </si>
  <si>
    <t>440-181-313</t>
  </si>
  <si>
    <t>440-183-331</t>
  </si>
  <si>
    <t>440-184-331</t>
  </si>
  <si>
    <t>440-189-166</t>
  </si>
  <si>
    <t>440-189-198</t>
  </si>
  <si>
    <t>440-189-211</t>
  </si>
  <si>
    <t>440-189-221</t>
  </si>
  <si>
    <t>440-189-313</t>
  </si>
  <si>
    <t>440-189-392</t>
  </si>
  <si>
    <t>440-189-411</t>
  </si>
  <si>
    <t>450-171-422</t>
  </si>
  <si>
    <t>450-171-461</t>
  </si>
  <si>
    <t>450-171-462</t>
  </si>
  <si>
    <t>450-171-523</t>
  </si>
  <si>
    <t>450-171-541</t>
  </si>
  <si>
    <t>450-177-332</t>
  </si>
  <si>
    <t>450-181-113</t>
  </si>
  <si>
    <t>450-181-117</t>
  </si>
  <si>
    <t>450-181-125</t>
  </si>
  <si>
    <t>450-181-133</t>
  </si>
  <si>
    <t>450-181-152</t>
  </si>
  <si>
    <t>450-181-164</t>
  </si>
  <si>
    <t>450-181-172</t>
  </si>
  <si>
    <t>450-181-180</t>
  </si>
  <si>
    <t>450-181-191</t>
  </si>
  <si>
    <t>450-181-199</t>
  </si>
  <si>
    <t>450-183-196</t>
  </si>
  <si>
    <t>450-183-211</t>
  </si>
  <si>
    <t>450-183-221</t>
  </si>
  <si>
    <t>450-183-343</t>
  </si>
  <si>
    <t>450-183-411</t>
  </si>
  <si>
    <t>450-184-131</t>
  </si>
  <si>
    <t>450-184-327</t>
  </si>
  <si>
    <t>450-184-462</t>
  </si>
  <si>
    <t>450-184-472</t>
  </si>
  <si>
    <t>450-185-126</t>
  </si>
  <si>
    <t>450-185-142</t>
  </si>
  <si>
    <t>450-185-183</t>
  </si>
  <si>
    <t>450-185-192</t>
  </si>
  <si>
    <t>450-185-541</t>
  </si>
  <si>
    <t>450-185-542</t>
  </si>
  <si>
    <t>450-188-221</t>
  </si>
  <si>
    <t>450-188-311</t>
  </si>
  <si>
    <t>450-188-392</t>
  </si>
  <si>
    <t>450-189-472</t>
  </si>
  <si>
    <t>460-171-472</t>
  </si>
  <si>
    <t>460-173-317</t>
  </si>
  <si>
    <t>460-174-394</t>
  </si>
  <si>
    <t>460-176-311</t>
  </si>
  <si>
    <t>460-176-472</t>
  </si>
  <si>
    <t>460-177-472</t>
  </si>
  <si>
    <t>460-178-418</t>
  </si>
  <si>
    <t>460-181-121</t>
  </si>
  <si>
    <t>460-181-143</t>
  </si>
  <si>
    <t>460-181-171</t>
  </si>
  <si>
    <t>460-181-172</t>
  </si>
  <si>
    <t>460-181-175</t>
  </si>
  <si>
    <t>460-181-192</t>
  </si>
  <si>
    <t>460-181-198</t>
  </si>
  <si>
    <t>460-181-472</t>
  </si>
  <si>
    <t>460-185-472</t>
  </si>
  <si>
    <t>460-186-461</t>
  </si>
  <si>
    <t>460-189-198</t>
  </si>
  <si>
    <t>460-189-211</t>
  </si>
  <si>
    <t>460-189-221</t>
  </si>
  <si>
    <t>460-195-312</t>
  </si>
  <si>
    <t>470-171-462</t>
  </si>
  <si>
    <t>470-171-472</t>
  </si>
  <si>
    <t>470-174-399</t>
  </si>
  <si>
    <t>470-181-113</t>
  </si>
  <si>
    <t>470-181-183</t>
  </si>
  <si>
    <t>470-181-311</t>
  </si>
  <si>
    <t>470-181-332</t>
  </si>
  <si>
    <t>470-181-472</t>
  </si>
  <si>
    <t>470-183-332</t>
  </si>
  <si>
    <t>470-184-312</t>
  </si>
  <si>
    <t>470-184-332</t>
  </si>
  <si>
    <t>470-185-312</t>
  </si>
  <si>
    <t>480-171-191</t>
  </si>
  <si>
    <t>480-178-418</t>
  </si>
  <si>
    <t>490-171-459</t>
  </si>
  <si>
    <t>490-176-199</t>
  </si>
  <si>
    <t>490-176-311</t>
  </si>
  <si>
    <t>490-177-192</t>
  </si>
  <si>
    <t>490-181-113</t>
  </si>
  <si>
    <t>490-181-142</t>
  </si>
  <si>
    <t>490-181-143</t>
  </si>
  <si>
    <t>490-181-146</t>
  </si>
  <si>
    <t>490-181-152</t>
  </si>
  <si>
    <t>490-181-166</t>
  </si>
  <si>
    <t>490-181-167</t>
  </si>
  <si>
    <t>490-181-184</t>
  </si>
  <si>
    <t>490-181-198</t>
  </si>
  <si>
    <t>490-181-313</t>
  </si>
  <si>
    <t>490-181-314</t>
  </si>
  <si>
    <t>490-188-171</t>
  </si>
  <si>
    <t>490-188-192</t>
  </si>
  <si>
    <t>490-188-211</t>
  </si>
  <si>
    <t>490-188-221</t>
  </si>
  <si>
    <t>490-188-333</t>
  </si>
  <si>
    <t>490-189-333</t>
  </si>
  <si>
    <t>490-189-392</t>
  </si>
  <si>
    <t>490-201-333</t>
  </si>
  <si>
    <t>491-171-196</t>
  </si>
  <si>
    <t>491-171-312</t>
  </si>
  <si>
    <t>491-171-541</t>
  </si>
  <si>
    <t>491-177-392</t>
  </si>
  <si>
    <t>491-183-311</t>
  </si>
  <si>
    <t>491-183-317</t>
  </si>
  <si>
    <t>491-188-462</t>
  </si>
  <si>
    <t>49D-169-395</t>
  </si>
  <si>
    <t>49D-170-395</t>
  </si>
  <si>
    <t>49D-181-131</t>
  </si>
  <si>
    <t>49D-186-411</t>
  </si>
  <si>
    <t>49E-188-121</t>
  </si>
  <si>
    <t>49E-188-211</t>
  </si>
  <si>
    <t>49E-188-221</t>
  </si>
  <si>
    <t>49E-189-121</t>
  </si>
  <si>
    <t>49E-189-211</t>
  </si>
  <si>
    <t>49E-189-221</t>
  </si>
  <si>
    <t>49F-172-411</t>
  </si>
  <si>
    <t>49F-181-418</t>
  </si>
  <si>
    <t>49F-181-462</t>
  </si>
  <si>
    <t>49F-182-542</t>
  </si>
  <si>
    <t>49G-173-317</t>
  </si>
  <si>
    <t>49G-181-121</t>
  </si>
  <si>
    <t>49G-181-411</t>
  </si>
  <si>
    <t>49G-185-121</t>
  </si>
  <si>
    <t>49G-185-211</t>
  </si>
  <si>
    <t>500-181-131</t>
  </si>
  <si>
    <t>500-181-148</t>
  </si>
  <si>
    <t>500-181-234</t>
  </si>
  <si>
    <t>500-181-235</t>
  </si>
  <si>
    <t>500-181-331</t>
  </si>
  <si>
    <t>500-183-411</t>
  </si>
  <si>
    <t>500-184-192</t>
  </si>
  <si>
    <t>500-184-211</t>
  </si>
  <si>
    <t>500-184-221</t>
  </si>
  <si>
    <t>500-184-472</t>
  </si>
  <si>
    <t>500-188-472</t>
  </si>
  <si>
    <t>50Z-171-221</t>
  </si>
  <si>
    <t>50Z-181-221</t>
  </si>
  <si>
    <t>50Z-185-312</t>
  </si>
  <si>
    <t>50Z-189-192</t>
  </si>
  <si>
    <t>50Z-189-211</t>
  </si>
  <si>
    <t>50Z-189-221</t>
  </si>
  <si>
    <t>510-140-462</t>
  </si>
  <si>
    <t>510-171-144</t>
  </si>
  <si>
    <t>510-171-164</t>
  </si>
  <si>
    <t>510-171-184</t>
  </si>
  <si>
    <t>510-171-317</t>
  </si>
  <si>
    <t>510-171-413</t>
  </si>
  <si>
    <t>510-177-312</t>
  </si>
  <si>
    <t>510-177-451</t>
  </si>
  <si>
    <t>510-181-144</t>
  </si>
  <si>
    <t>510-181-162</t>
  </si>
  <si>
    <t>510-181-163</t>
  </si>
  <si>
    <t>510-181-166</t>
  </si>
  <si>
    <t>510-181-167</t>
  </si>
  <si>
    <t>510-181-188</t>
  </si>
  <si>
    <t>510-181-461</t>
  </si>
  <si>
    <t>510-185-142</t>
  </si>
  <si>
    <t>510-185-167</t>
  </si>
  <si>
    <t>510-185-181</t>
  </si>
  <si>
    <t>510-189-198</t>
  </si>
  <si>
    <t>510-189-211</t>
  </si>
  <si>
    <t>510-189-221</t>
  </si>
  <si>
    <t>510-189-392</t>
  </si>
  <si>
    <t>510-189-411</t>
  </si>
  <si>
    <t>510-190-163</t>
  </si>
  <si>
    <t>510-190-166</t>
  </si>
  <si>
    <t>510-190-196</t>
  </si>
  <si>
    <t>510-190-211</t>
  </si>
  <si>
    <t>510-190-221</t>
  </si>
  <si>
    <t>510-191-311</t>
  </si>
  <si>
    <t>510-192-311</t>
  </si>
  <si>
    <t>510-195-121</t>
  </si>
  <si>
    <t>510-195-146</t>
  </si>
  <si>
    <t>510-195-181</t>
  </si>
  <si>
    <t>510-195-211</t>
  </si>
  <si>
    <t>510-195-221</t>
  </si>
  <si>
    <t>510-195-231</t>
  </si>
  <si>
    <t>510-195-392</t>
  </si>
  <si>
    <t>510-204-312</t>
  </si>
  <si>
    <t>510-204-392</t>
  </si>
  <si>
    <t>510-205-148</t>
  </si>
  <si>
    <t>510-205-211</t>
  </si>
  <si>
    <t>510-205-221</t>
  </si>
  <si>
    <t>510-205-392</t>
  </si>
  <si>
    <t>51A-181-131</t>
  </si>
  <si>
    <t>51A-181-146</t>
  </si>
  <si>
    <t>51A-181-211</t>
  </si>
  <si>
    <t>51A-181-413</t>
  </si>
  <si>
    <t>51A-181-462</t>
  </si>
  <si>
    <t>51A-186-311</t>
  </si>
  <si>
    <t>51B-171-211</t>
  </si>
  <si>
    <t>51B-171-392</t>
  </si>
  <si>
    <t>51B-171-411</t>
  </si>
  <si>
    <t>51B-171-418</t>
  </si>
  <si>
    <t>51B-171-462</t>
  </si>
  <si>
    <t>51B-173-311</t>
  </si>
  <si>
    <t>520-163-399</t>
  </si>
  <si>
    <t>520-170-395</t>
  </si>
  <si>
    <t>520-181-148</t>
  </si>
  <si>
    <t>520-181-162</t>
  </si>
  <si>
    <t>520-181-175</t>
  </si>
  <si>
    <t>520-181-325</t>
  </si>
  <si>
    <t>520-181-422</t>
  </si>
  <si>
    <t>520-184-331</t>
  </si>
  <si>
    <t>520-184-472</t>
  </si>
  <si>
    <t>520-188-312</t>
  </si>
  <si>
    <t>520-189-472</t>
  </si>
  <si>
    <t>530-170-399</t>
  </si>
  <si>
    <t>530-177-312</t>
  </si>
  <si>
    <t>530-181-113</t>
  </si>
  <si>
    <t>530-181-152</t>
  </si>
  <si>
    <t>530-181-171</t>
  </si>
  <si>
    <t>530-181-184</t>
  </si>
  <si>
    <t>530-181-192</t>
  </si>
  <si>
    <t>530-181-199</t>
  </si>
  <si>
    <t>530-181-332</t>
  </si>
  <si>
    <t>530-184-131</t>
  </si>
  <si>
    <t>530-184-231</t>
  </si>
  <si>
    <t>530-185-164</t>
  </si>
  <si>
    <t>530-185-192</t>
  </si>
  <si>
    <t>530-185-196</t>
  </si>
  <si>
    <t>530-185-461</t>
  </si>
  <si>
    <t>530-186-126</t>
  </si>
  <si>
    <t>530-186-196</t>
  </si>
  <si>
    <t>530-186-211</t>
  </si>
  <si>
    <t>530-186-221</t>
  </si>
  <si>
    <t>530-188-196</t>
  </si>
  <si>
    <t>530-189-411</t>
  </si>
  <si>
    <t>53B-177-211</t>
  </si>
  <si>
    <t>53B-177-229</t>
  </si>
  <si>
    <t>53B-177-231</t>
  </si>
  <si>
    <t>53C-186-411</t>
  </si>
  <si>
    <t>540-140-418</t>
  </si>
  <si>
    <t>540-167-399</t>
  </si>
  <si>
    <t>540-169-395</t>
  </si>
  <si>
    <t>540-171-147</t>
  </si>
  <si>
    <t>540-171-311</t>
  </si>
  <si>
    <t>540-173-399</t>
  </si>
  <si>
    <t>540-177-191</t>
  </si>
  <si>
    <t>540-181-126</t>
  </si>
  <si>
    <t>540-181-142</t>
  </si>
  <si>
    <t>540-181-144</t>
  </si>
  <si>
    <t>540-181-146</t>
  </si>
  <si>
    <t>540-181-151</t>
  </si>
  <si>
    <t>540-181-162</t>
  </si>
  <si>
    <t>540-181-171</t>
  </si>
  <si>
    <t>540-181-173</t>
  </si>
  <si>
    <t>540-181-233</t>
  </si>
  <si>
    <t>540-181-331</t>
  </si>
  <si>
    <t>540-181-332</t>
  </si>
  <si>
    <t>540-181-461</t>
  </si>
  <si>
    <t>540-181-522</t>
  </si>
  <si>
    <t>540-181-523</t>
  </si>
  <si>
    <t>540-183-312</t>
  </si>
  <si>
    <t>540-183-411</t>
  </si>
  <si>
    <t>540-184-131</t>
  </si>
  <si>
    <t>540-184-211</t>
  </si>
  <si>
    <t>540-188-126</t>
  </si>
  <si>
    <t>540-188-211</t>
  </si>
  <si>
    <t>540-188-221</t>
  </si>
  <si>
    <t>540-188-312</t>
  </si>
  <si>
    <t>540-188-333</t>
  </si>
  <si>
    <t>540-189-199</t>
  </si>
  <si>
    <t>540-198-353</t>
  </si>
  <si>
    <t>540-198-392</t>
  </si>
  <si>
    <t>540-201-192</t>
  </si>
  <si>
    <t>540-201-211</t>
  </si>
  <si>
    <t>540-201-221</t>
  </si>
  <si>
    <t>54A-169-395</t>
  </si>
  <si>
    <t>54A-170-395</t>
  </si>
  <si>
    <t>54A-181-422</t>
  </si>
  <si>
    <t>550-176-192</t>
  </si>
  <si>
    <t>550-176-392</t>
  </si>
  <si>
    <t>550-177-462</t>
  </si>
  <si>
    <t>550-181-189</t>
  </si>
  <si>
    <t>550-181-197</t>
  </si>
  <si>
    <t>550-181-351</t>
  </si>
  <si>
    <t>550-181-461</t>
  </si>
  <si>
    <t>550-186-311</t>
  </si>
  <si>
    <t>550-186-462</t>
  </si>
  <si>
    <t>550-188-192</t>
  </si>
  <si>
    <t>550-188-211</t>
  </si>
  <si>
    <t>550-188-221</t>
  </si>
  <si>
    <t>550-188-411</t>
  </si>
  <si>
    <t>550-189-399</t>
  </si>
  <si>
    <t>550-204-312</t>
  </si>
  <si>
    <t>550-204-361</t>
  </si>
  <si>
    <t>55A-177-333</t>
  </si>
  <si>
    <t>55A-177-411</t>
  </si>
  <si>
    <t>55A-181-131</t>
  </si>
  <si>
    <t>55A-182-121</t>
  </si>
  <si>
    <t>55A-182-144</t>
  </si>
  <si>
    <t>55A-182-151</t>
  </si>
  <si>
    <t>55A-182-311</t>
  </si>
  <si>
    <t>55A-188-333</t>
  </si>
  <si>
    <t>55A-189-198</t>
  </si>
  <si>
    <t>55A-189-211</t>
  </si>
  <si>
    <t>55A-189-311</t>
  </si>
  <si>
    <t>55B-171-121</t>
  </si>
  <si>
    <t>55B-172-411</t>
  </si>
  <si>
    <t>55B-177-192</t>
  </si>
  <si>
    <t>55B-177-211</t>
  </si>
  <si>
    <t>55B-181-121</t>
  </si>
  <si>
    <t>55B-182-462</t>
  </si>
  <si>
    <t>55B-185-121</t>
  </si>
  <si>
    <t>55B-185-211</t>
  </si>
  <si>
    <t>55B-186-411</t>
  </si>
  <si>
    <t>560-176-147</t>
  </si>
  <si>
    <t>560-176-311</t>
  </si>
  <si>
    <t>560-176-333</t>
  </si>
  <si>
    <t>560-181-152</t>
  </si>
  <si>
    <t>560-181-181</t>
  </si>
  <si>
    <t>560-181-184</t>
  </si>
  <si>
    <t>560-181-188</t>
  </si>
  <si>
    <t>560-181-199</t>
  </si>
  <si>
    <t>560-181-342</t>
  </si>
  <si>
    <t>560-181-343</t>
  </si>
  <si>
    <t>560-181-461</t>
  </si>
  <si>
    <t>560-183-311</t>
  </si>
  <si>
    <t>560-188-126</t>
  </si>
  <si>
    <t>560-188-173</t>
  </si>
  <si>
    <t>560-188-211</t>
  </si>
  <si>
    <t>560-188-221</t>
  </si>
  <si>
    <t>560-188-311</t>
  </si>
  <si>
    <t>560-188-333</t>
  </si>
  <si>
    <t>560-189-126</t>
  </si>
  <si>
    <t>560-189-142</t>
  </si>
  <si>
    <t>560-189-173</t>
  </si>
  <si>
    <t>560-189-198</t>
  </si>
  <si>
    <t>560-189-411</t>
  </si>
  <si>
    <t>560-189-461</t>
  </si>
  <si>
    <t>570-188-311</t>
  </si>
  <si>
    <t>570-189-312</t>
  </si>
  <si>
    <t>580-181-113</t>
  </si>
  <si>
    <t>580-181-146</t>
  </si>
  <si>
    <t>580-181-152</t>
  </si>
  <si>
    <t>580-181-173</t>
  </si>
  <si>
    <t>580-181-180</t>
  </si>
  <si>
    <t>580-181-184</t>
  </si>
  <si>
    <t>580-181-191</t>
  </si>
  <si>
    <t>580-181-196</t>
  </si>
  <si>
    <t>580-181-198</t>
  </si>
  <si>
    <t>580-181-199</t>
  </si>
  <si>
    <t>580-181-313</t>
  </si>
  <si>
    <t>580-181-332</t>
  </si>
  <si>
    <t>580-181-361</t>
  </si>
  <si>
    <t>580-181-541</t>
  </si>
  <si>
    <t>580-181-551</t>
  </si>
  <si>
    <t>580-186-121</t>
  </si>
  <si>
    <t>580-186-211</t>
  </si>
  <si>
    <t>580-186-221</t>
  </si>
  <si>
    <t>580-186-231</t>
  </si>
  <si>
    <t>580-186-392</t>
  </si>
  <si>
    <t>580-187-312</t>
  </si>
  <si>
    <t>580-188-311</t>
  </si>
  <si>
    <t>580-188-423</t>
  </si>
  <si>
    <t>580-201-312</t>
  </si>
  <si>
    <t>58B-181-183</t>
  </si>
  <si>
    <t>590-171-532</t>
  </si>
  <si>
    <t>590-176-121</t>
  </si>
  <si>
    <t>590-176-131</t>
  </si>
  <si>
    <t>590-176-151</t>
  </si>
  <si>
    <t>590-176-331</t>
  </si>
  <si>
    <t>590-177-351</t>
  </si>
  <si>
    <t>590-177-459</t>
  </si>
  <si>
    <t>590-181-131</t>
  </si>
  <si>
    <t>590-181-135</t>
  </si>
  <si>
    <t>590-181-188</t>
  </si>
  <si>
    <t>590-183-188</t>
  </si>
  <si>
    <t>590-183-199</t>
  </si>
  <si>
    <t>590-183-231</t>
  </si>
  <si>
    <t>590-183-312</t>
  </si>
  <si>
    <t>590-185-163</t>
  </si>
  <si>
    <t>590-185-418</t>
  </si>
  <si>
    <t>590-185-461</t>
  </si>
  <si>
    <t>590-185-462</t>
  </si>
  <si>
    <t>590-188-121</t>
  </si>
  <si>
    <t>590-188-211</t>
  </si>
  <si>
    <t>590-188-221</t>
  </si>
  <si>
    <t>590-188-459</t>
  </si>
  <si>
    <t>590-188-461</t>
  </si>
  <si>
    <t>590-189-472</t>
  </si>
  <si>
    <t>600-174-394</t>
  </si>
  <si>
    <t>600-176-116</t>
  </si>
  <si>
    <t>600-176-332</t>
  </si>
  <si>
    <t>600-176-333</t>
  </si>
  <si>
    <t>600-176-418</t>
  </si>
  <si>
    <t>600-177-116</t>
  </si>
  <si>
    <t>600-177-133</t>
  </si>
  <si>
    <t>600-177-192</t>
  </si>
  <si>
    <t>600-177-312</t>
  </si>
  <si>
    <t>600-177-418</t>
  </si>
  <si>
    <t>600-181-116</t>
  </si>
  <si>
    <t>600-181-147</t>
  </si>
  <si>
    <t>600-181-198</t>
  </si>
  <si>
    <t>600-181-315</t>
  </si>
  <si>
    <t>600-181-331</t>
  </si>
  <si>
    <t>600-181-413</t>
  </si>
  <si>
    <t>600-181-451</t>
  </si>
  <si>
    <t>600-184-131</t>
  </si>
  <si>
    <t>600-184-151</t>
  </si>
  <si>
    <t>600-184-181</t>
  </si>
  <si>
    <t>600-184-196</t>
  </si>
  <si>
    <t>600-185-187</t>
  </si>
  <si>
    <t>600-185-196</t>
  </si>
  <si>
    <t>600-185-197</t>
  </si>
  <si>
    <t>600-188-192</t>
  </si>
  <si>
    <t>600-188-211</t>
  </si>
  <si>
    <t>600-188-221</t>
  </si>
  <si>
    <t>600-188-232</t>
  </si>
  <si>
    <t>600-188-392</t>
  </si>
  <si>
    <t>600-195-192</t>
  </si>
  <si>
    <t>600-195-312</t>
  </si>
  <si>
    <t>600-195-462</t>
  </si>
  <si>
    <t>600-205-311</t>
  </si>
  <si>
    <t>60B-184-312</t>
  </si>
  <si>
    <t>60B-185-211</t>
  </si>
  <si>
    <t>60D-172-126</t>
  </si>
  <si>
    <t>60D-172-319</t>
  </si>
  <si>
    <t>60D-172-461</t>
  </si>
  <si>
    <t>60D-182-121</t>
  </si>
  <si>
    <t>60D-182-146</t>
  </si>
  <si>
    <t>60D-182-163</t>
  </si>
  <si>
    <t>60D-182-192</t>
  </si>
  <si>
    <t>60D-182-311</t>
  </si>
  <si>
    <t>60D-182-411</t>
  </si>
  <si>
    <t>60D-182-422</t>
  </si>
  <si>
    <t>60D-193-311</t>
  </si>
  <si>
    <t>60F-182-131</t>
  </si>
  <si>
    <t>60G-172-183</t>
  </si>
  <si>
    <t>60G-173-311</t>
  </si>
  <si>
    <t>60J-171-148</t>
  </si>
  <si>
    <t>60J-171-211</t>
  </si>
  <si>
    <t>60J-171-221</t>
  </si>
  <si>
    <t>60J-182-121</t>
  </si>
  <si>
    <t>60J-182-231</t>
  </si>
  <si>
    <t>60K-171-418</t>
  </si>
  <si>
    <t>60K-171-462</t>
  </si>
  <si>
    <t>60K-173-311</t>
  </si>
  <si>
    <t>60K-181-462</t>
  </si>
  <si>
    <t>60L-169-395</t>
  </si>
  <si>
    <t>60L-171-151</t>
  </si>
  <si>
    <t>60L-181-162</t>
  </si>
  <si>
    <t>60M-182-135</t>
  </si>
  <si>
    <t>60M-182-221</t>
  </si>
  <si>
    <t>60M-182-231</t>
  </si>
  <si>
    <t>60M-182-311</t>
  </si>
  <si>
    <t>60M-182-411</t>
  </si>
  <si>
    <t>60N-181-541</t>
  </si>
  <si>
    <t>60S-182-148</t>
  </si>
  <si>
    <t>60U-171-411</t>
  </si>
  <si>
    <t>60U-171-418</t>
  </si>
  <si>
    <t>60U-181-142</t>
  </si>
  <si>
    <t>60U-181-231</t>
  </si>
  <si>
    <t>60Z-171-121</t>
  </si>
  <si>
    <t>60Z-171-147</t>
  </si>
  <si>
    <t>60Z-171-311</t>
  </si>
  <si>
    <t>610-184-392</t>
  </si>
  <si>
    <t>610-186-131</t>
  </si>
  <si>
    <t>610-188-392</t>
  </si>
  <si>
    <t>610-188-459</t>
  </si>
  <si>
    <t>610-189-113</t>
  </si>
  <si>
    <t>610-189-231</t>
  </si>
  <si>
    <t>610-189-392</t>
  </si>
  <si>
    <t>61J-182-143</t>
  </si>
  <si>
    <t>61J-188-192</t>
  </si>
  <si>
    <t>61J-188-211</t>
  </si>
  <si>
    <t>61K-185-141</t>
  </si>
  <si>
    <t>61K-185-211</t>
  </si>
  <si>
    <t>61K-185-311</t>
  </si>
  <si>
    <t>61L-171-418</t>
  </si>
  <si>
    <t>61L-181-183</t>
  </si>
  <si>
    <t>61L-181-231</t>
  </si>
  <si>
    <t>61L-181-418</t>
  </si>
  <si>
    <t>61L-181-462</t>
  </si>
  <si>
    <t>61N-189-131</t>
  </si>
  <si>
    <t>61N-189-211</t>
  </si>
  <si>
    <t>61P-197-411</t>
  </si>
  <si>
    <t>61T-181-418</t>
  </si>
  <si>
    <t>61T-183-331</t>
  </si>
  <si>
    <t>61T-184-411</t>
  </si>
  <si>
    <t>61V-181-541</t>
  </si>
  <si>
    <t>61W-173-317</t>
  </si>
  <si>
    <t>61Y-181-121</t>
  </si>
  <si>
    <t>61Y-181-312</t>
  </si>
  <si>
    <t>61Y-181-418</t>
  </si>
  <si>
    <t>61Y-181-462</t>
  </si>
  <si>
    <t>61Y-183-311</t>
  </si>
  <si>
    <t>61Y-183-411</t>
  </si>
  <si>
    <t>61Y-185-121</t>
  </si>
  <si>
    <t>61Y-185-211</t>
  </si>
  <si>
    <t>61Y-186-411</t>
  </si>
  <si>
    <t>620-174-311</t>
  </si>
  <si>
    <t>620-181-143</t>
  </si>
  <si>
    <t>620-188-171</t>
  </si>
  <si>
    <t>620-192-311</t>
  </si>
  <si>
    <t>62A-171-312</t>
  </si>
  <si>
    <t>62A-171-418</t>
  </si>
  <si>
    <t>62A-181-229</t>
  </si>
  <si>
    <t>62J-181-142</t>
  </si>
  <si>
    <t>62K-173-317</t>
  </si>
  <si>
    <t>62K-192-311</t>
  </si>
  <si>
    <t>62K-202-315</t>
  </si>
  <si>
    <t>630-171-144</t>
  </si>
  <si>
    <t>630-171-171</t>
  </si>
  <si>
    <t>630-171-173</t>
  </si>
  <si>
    <t>630-171-423</t>
  </si>
  <si>
    <t>630-181-141</t>
  </si>
  <si>
    <t>630-181-411</t>
  </si>
  <si>
    <t>630-183-146</t>
  </si>
  <si>
    <t>630-184-171</t>
  </si>
  <si>
    <t>630-184-172</t>
  </si>
  <si>
    <t>630-184-221</t>
  </si>
  <si>
    <t>630-184-231</t>
  </si>
  <si>
    <t>630-184-312</t>
  </si>
  <si>
    <t>630-184-331</t>
  </si>
  <si>
    <t>630-184-411</t>
  </si>
  <si>
    <t>630-185-147</t>
  </si>
  <si>
    <t>630-185-172</t>
  </si>
  <si>
    <t>630-185-192</t>
  </si>
  <si>
    <t>630-185-199</t>
  </si>
  <si>
    <t>630-185-423</t>
  </si>
  <si>
    <t>630-187-163</t>
  </si>
  <si>
    <t>630-187-165</t>
  </si>
  <si>
    <t>630-187-211</t>
  </si>
  <si>
    <t>630-206-188</t>
  </si>
  <si>
    <t>640-167-399</t>
  </si>
  <si>
    <t>640-176-151</t>
  </si>
  <si>
    <t>640-176-192</t>
  </si>
  <si>
    <t>640-176-331</t>
  </si>
  <si>
    <t>640-177-121</t>
  </si>
  <si>
    <t>640-177-461</t>
  </si>
  <si>
    <t>640-181-126</t>
  </si>
  <si>
    <t>640-181-143</t>
  </si>
  <si>
    <t>640-181-174</t>
  </si>
  <si>
    <t>640-181-312</t>
  </si>
  <si>
    <t>640-181-331</t>
  </si>
  <si>
    <t>640-183-312</t>
  </si>
  <si>
    <t>640-183-331</t>
  </si>
  <si>
    <t>640-183-411</t>
  </si>
  <si>
    <t>640-184-312</t>
  </si>
  <si>
    <t>640-185-131</t>
  </si>
  <si>
    <t>640-185-151</t>
  </si>
  <si>
    <t>640-185-153</t>
  </si>
  <si>
    <t>640-185-181</t>
  </si>
  <si>
    <t>640-185-231</t>
  </si>
  <si>
    <t>640-185-314</t>
  </si>
  <si>
    <t>640-185-361</t>
  </si>
  <si>
    <t>640-185-411</t>
  </si>
  <si>
    <t>640-185-418</t>
  </si>
  <si>
    <t>640-186-142</t>
  </si>
  <si>
    <t>640-186-211</t>
  </si>
  <si>
    <t>640-186-221</t>
  </si>
  <si>
    <t>640-186-231</t>
  </si>
  <si>
    <t>640-186-312</t>
  </si>
  <si>
    <t>640-186-411</t>
  </si>
  <si>
    <t>640-194-312</t>
  </si>
  <si>
    <t>640-195-418</t>
  </si>
  <si>
    <t>640-195-472</t>
  </si>
  <si>
    <t>64A-181-148</t>
  </si>
  <si>
    <t>64A-181-181</t>
  </si>
  <si>
    <t>64A-181-311</t>
  </si>
  <si>
    <t>64A-188-411</t>
  </si>
  <si>
    <t>64A-192-311</t>
  </si>
  <si>
    <t>64A-193-418</t>
  </si>
  <si>
    <t>650-170-399</t>
  </si>
  <si>
    <t>650-181-146</t>
  </si>
  <si>
    <t>650-181-184</t>
  </si>
  <si>
    <t>650-181-189</t>
  </si>
  <si>
    <t>650-181-192</t>
  </si>
  <si>
    <t>650-181-459</t>
  </si>
  <si>
    <t>650-181-472</t>
  </si>
  <si>
    <t>650-183-472</t>
  </si>
  <si>
    <t>650-186-411</t>
  </si>
  <si>
    <t>650-188-192</t>
  </si>
  <si>
    <t>650-188-331</t>
  </si>
  <si>
    <t>650-189-192</t>
  </si>
  <si>
    <t>650-189-198</t>
  </si>
  <si>
    <t>650-189-211</t>
  </si>
  <si>
    <t>650-189-221</t>
  </si>
  <si>
    <t>650-189-331</t>
  </si>
  <si>
    <t>650-189-392</t>
  </si>
  <si>
    <t>650-192-472</t>
  </si>
  <si>
    <t>650-194-333</t>
  </si>
  <si>
    <t>650-194-351</t>
  </si>
  <si>
    <t>650-194-392</t>
  </si>
  <si>
    <t>650-195-211</t>
  </si>
  <si>
    <t>650-195-221</t>
  </si>
  <si>
    <t>65A-171-221</t>
  </si>
  <si>
    <t>65A-181-532</t>
  </si>
  <si>
    <t>65C-181-211</t>
  </si>
  <si>
    <t>65C-181-229</t>
  </si>
  <si>
    <t>65G-181-142</t>
  </si>
  <si>
    <t>65G-181-229</t>
  </si>
  <si>
    <t>65G-181-234</t>
  </si>
  <si>
    <t>65G-181-239</t>
  </si>
  <si>
    <t>65G-181-314</t>
  </si>
  <si>
    <t>65G-185-121</t>
  </si>
  <si>
    <t>65G-185-211</t>
  </si>
  <si>
    <t>65G-185-231</t>
  </si>
  <si>
    <t>65G-188-113</t>
  </si>
  <si>
    <t>65G-188-171</t>
  </si>
  <si>
    <t>65G-188-211</t>
  </si>
  <si>
    <t>65Z-181-135</t>
  </si>
  <si>
    <t>65Z-181-418</t>
  </si>
  <si>
    <t>65Z-181-462</t>
  </si>
  <si>
    <t>65Z-185-143</t>
  </si>
  <si>
    <t>65Z-185-211</t>
  </si>
  <si>
    <t>65Z-189-198</t>
  </si>
  <si>
    <t>65Z-189-211</t>
  </si>
  <si>
    <t>65Z-189-221</t>
  </si>
  <si>
    <t>660-171-146</t>
  </si>
  <si>
    <t>660-171-422</t>
  </si>
  <si>
    <t>660-176-126</t>
  </si>
  <si>
    <t>660-176-221</t>
  </si>
  <si>
    <t>660-181-113</t>
  </si>
  <si>
    <t>660-181-116</t>
  </si>
  <si>
    <t>660-181-152</t>
  </si>
  <si>
    <t>660-181-175</t>
  </si>
  <si>
    <t>660-181-184</t>
  </si>
  <si>
    <t>660-181-232</t>
  </si>
  <si>
    <t>660-181-327</t>
  </si>
  <si>
    <t>660-181-351</t>
  </si>
  <si>
    <t>660-181-415</t>
  </si>
  <si>
    <t>660-181-451</t>
  </si>
  <si>
    <t>660-181-461</t>
  </si>
  <si>
    <t>660-185-180</t>
  </si>
  <si>
    <t>660-185-312</t>
  </si>
  <si>
    <t>660-185-411</t>
  </si>
  <si>
    <t>660-186-311</t>
  </si>
  <si>
    <t>660-186-392</t>
  </si>
  <si>
    <t>660-188-126</t>
  </si>
  <si>
    <t>660-188-211</t>
  </si>
  <si>
    <t>660-188-221</t>
  </si>
  <si>
    <t>660-194-351</t>
  </si>
  <si>
    <t>660-194-472</t>
  </si>
  <si>
    <t>660-201-312</t>
  </si>
  <si>
    <t>660-201-472</t>
  </si>
  <si>
    <t>670-176-151</t>
  </si>
  <si>
    <t>670-177-311</t>
  </si>
  <si>
    <t>670-181-147</t>
  </si>
  <si>
    <t>670-181-184</t>
  </si>
  <si>
    <t>670-181-192</t>
  </si>
  <si>
    <t>670-184-192</t>
  </si>
  <si>
    <t>670-184-196</t>
  </si>
  <si>
    <t>670-184-312</t>
  </si>
  <si>
    <t>670-184-332</t>
  </si>
  <si>
    <t>670-188-147</t>
  </si>
  <si>
    <t>670-188-171</t>
  </si>
  <si>
    <t>670-188-192</t>
  </si>
  <si>
    <t>670-188-198</t>
  </si>
  <si>
    <t>670-188-211</t>
  </si>
  <si>
    <t>670-188-221</t>
  </si>
  <si>
    <t>670-188-311</t>
  </si>
  <si>
    <t>670-188-332</t>
  </si>
  <si>
    <t>670-188-351</t>
  </si>
  <si>
    <t>670-188-461</t>
  </si>
  <si>
    <t>670-189-192</t>
  </si>
  <si>
    <t>670-194-198</t>
  </si>
  <si>
    <t>670-194-211</t>
  </si>
  <si>
    <t>670-194-221</t>
  </si>
  <si>
    <t>670-194-392</t>
  </si>
  <si>
    <t>67B-185-411</t>
  </si>
  <si>
    <t>680-163-399</t>
  </si>
  <si>
    <t>680-177-411</t>
  </si>
  <si>
    <t>680-181-184</t>
  </si>
  <si>
    <t>680-188-221</t>
  </si>
  <si>
    <t>680-188-332</t>
  </si>
  <si>
    <t>680-188-392</t>
  </si>
  <si>
    <t>680-193-311</t>
  </si>
  <si>
    <t>681-177-121</t>
  </si>
  <si>
    <t>681-177-311</t>
  </si>
  <si>
    <t>681-177-333</t>
  </si>
  <si>
    <t>681-177-351</t>
  </si>
  <si>
    <t>681-177-459</t>
  </si>
  <si>
    <t>681-178-418</t>
  </si>
  <si>
    <t>681-181-418</t>
  </si>
  <si>
    <t>681-184-331</t>
  </si>
  <si>
    <t>681-185-163</t>
  </si>
  <si>
    <t>681-187-418</t>
  </si>
  <si>
    <t>690-169-395</t>
  </si>
  <si>
    <t>690-181-116</t>
  </si>
  <si>
    <t>690-181-117</t>
  </si>
  <si>
    <t>690-184-131</t>
  </si>
  <si>
    <t>690-184-211</t>
  </si>
  <si>
    <t>690-184-221</t>
  </si>
  <si>
    <t>690-184-231</t>
  </si>
  <si>
    <t>690-188-198</t>
  </si>
  <si>
    <t>690-188-211</t>
  </si>
  <si>
    <t>690-188-221</t>
  </si>
  <si>
    <t>690-188-392</t>
  </si>
  <si>
    <t>69A-181-411</t>
  </si>
  <si>
    <t>69A-188-333</t>
  </si>
  <si>
    <t>700-169-395</t>
  </si>
  <si>
    <t>700-170-395</t>
  </si>
  <si>
    <t>700-171-462</t>
  </si>
  <si>
    <t>700-177-351</t>
  </si>
  <si>
    <t>700-181-144</t>
  </si>
  <si>
    <t>700-181-180</t>
  </si>
  <si>
    <t>700-181-198</t>
  </si>
  <si>
    <t>700-181-318</t>
  </si>
  <si>
    <t>700-181-461</t>
  </si>
  <si>
    <t>700-184-311</t>
  </si>
  <si>
    <t>700-184-332</t>
  </si>
  <si>
    <t>700-188-171</t>
  </si>
  <si>
    <t>700-195-146</t>
  </si>
  <si>
    <t>700-195-211</t>
  </si>
  <si>
    <t>700-195-221</t>
  </si>
  <si>
    <t>700-195-231</t>
  </si>
  <si>
    <t>700-195-411</t>
  </si>
  <si>
    <t>70A-181-192</t>
  </si>
  <si>
    <t>70A-181-221</t>
  </si>
  <si>
    <t>70A-181-231</t>
  </si>
  <si>
    <t>70A-181-423</t>
  </si>
  <si>
    <t>70A-183-312</t>
  </si>
  <si>
    <t>710-171-196</t>
  </si>
  <si>
    <t>710-171-198</t>
  </si>
  <si>
    <t>710-171-461</t>
  </si>
  <si>
    <t>710-178-392</t>
  </si>
  <si>
    <t>710-178-418</t>
  </si>
  <si>
    <t>710-181-126</t>
  </si>
  <si>
    <t>710-181-181</t>
  </si>
  <si>
    <t>710-181-187</t>
  </si>
  <si>
    <t>710-181-233</t>
  </si>
  <si>
    <t>710-183-151</t>
  </si>
  <si>
    <t>710-183-211</t>
  </si>
  <si>
    <t>710-183-221</t>
  </si>
  <si>
    <t>710-183-231</t>
  </si>
  <si>
    <t>710-183-312</t>
  </si>
  <si>
    <t>710-183-331</t>
  </si>
  <si>
    <t>710-183-332</t>
  </si>
  <si>
    <t>710-183-351</t>
  </si>
  <si>
    <t>710-183-461</t>
  </si>
  <si>
    <t>710-184-312</t>
  </si>
  <si>
    <t>710-184-411</t>
  </si>
  <si>
    <t>710-184-462</t>
  </si>
  <si>
    <t>710-185-133</t>
  </si>
  <si>
    <t>710-188-121</t>
  </si>
  <si>
    <t>710-188-126</t>
  </si>
  <si>
    <t>710-188-211</t>
  </si>
  <si>
    <t>710-188-221</t>
  </si>
  <si>
    <t>710-188-333</t>
  </si>
  <si>
    <t>710-189-171</t>
  </si>
  <si>
    <t>710-189-198</t>
  </si>
  <si>
    <t>710-189-211</t>
  </si>
  <si>
    <t>710-189-221</t>
  </si>
  <si>
    <t>710-189-411</t>
  </si>
  <si>
    <t>710-189-418</t>
  </si>
  <si>
    <t>710-201-311</t>
  </si>
  <si>
    <t>720-169-395</t>
  </si>
  <si>
    <t>720-178-392</t>
  </si>
  <si>
    <t>720-181-126</t>
  </si>
  <si>
    <t>720-181-143</t>
  </si>
  <si>
    <t>720-181-163</t>
  </si>
  <si>
    <t>720-181-171</t>
  </si>
  <si>
    <t>720-181-311</t>
  </si>
  <si>
    <t>720-183-146</t>
  </si>
  <si>
    <t>720-184-146</t>
  </si>
  <si>
    <t>720-184-472</t>
  </si>
  <si>
    <t>720-192-311</t>
  </si>
  <si>
    <t>720-204-180</t>
  </si>
  <si>
    <t>720-204-211</t>
  </si>
  <si>
    <t>720-204-312</t>
  </si>
  <si>
    <t>720-204-332</t>
  </si>
  <si>
    <t>720-204-392</t>
  </si>
  <si>
    <t>730-176-392</t>
  </si>
  <si>
    <t>730-177-392</t>
  </si>
  <si>
    <t>730-181-113</t>
  </si>
  <si>
    <t>730-181-121</t>
  </si>
  <si>
    <t>730-181-146</t>
  </si>
  <si>
    <t>730-181-151</t>
  </si>
  <si>
    <t>730-181-162</t>
  </si>
  <si>
    <t>730-181-184</t>
  </si>
  <si>
    <t>730-181-313</t>
  </si>
  <si>
    <t>730-184-192</t>
  </si>
  <si>
    <t>730-188-198</t>
  </si>
  <si>
    <t>730-188-211</t>
  </si>
  <si>
    <t>730-188-221</t>
  </si>
  <si>
    <t>730-188-392</t>
  </si>
  <si>
    <t>730-188-411</t>
  </si>
  <si>
    <t>73B-172-418</t>
  </si>
  <si>
    <t>73B-182-183</t>
  </si>
  <si>
    <t>740-171-422</t>
  </si>
  <si>
    <t>740-177-171</t>
  </si>
  <si>
    <t>740-177-199</t>
  </si>
  <si>
    <t>740-177-351</t>
  </si>
  <si>
    <t>740-177-418</t>
  </si>
  <si>
    <t>740-181-113</t>
  </si>
  <si>
    <t>740-181-117</t>
  </si>
  <si>
    <t>740-181-129_1</t>
  </si>
  <si>
    <t>740-181-135</t>
  </si>
  <si>
    <t>740-181-152</t>
  </si>
  <si>
    <t>740-181-165</t>
  </si>
  <si>
    <t>740-181-184</t>
  </si>
  <si>
    <t>740-181-196</t>
  </si>
  <si>
    <t>740-181-414</t>
  </si>
  <si>
    <t>740-181-551</t>
  </si>
  <si>
    <t>740-184-146</t>
  </si>
  <si>
    <t>740-184-231</t>
  </si>
  <si>
    <t>740-184-331</t>
  </si>
  <si>
    <t>740-189-472</t>
  </si>
  <si>
    <t>740-196-411</t>
  </si>
  <si>
    <t>740-204-180</t>
  </si>
  <si>
    <t>74C-185-142</t>
  </si>
  <si>
    <t>74C-185-211</t>
  </si>
  <si>
    <t>74C-185-229</t>
  </si>
  <si>
    <t>74C-185-231</t>
  </si>
  <si>
    <t>74C-185-232</t>
  </si>
  <si>
    <t>750-181-133</t>
  </si>
  <si>
    <t>750-181-145</t>
  </si>
  <si>
    <t>750-181-152</t>
  </si>
  <si>
    <t>750-181-188</t>
  </si>
  <si>
    <t>750-204-312</t>
  </si>
  <si>
    <t>760-177-332</t>
  </si>
  <si>
    <t>760-181-116</t>
  </si>
  <si>
    <t>760-181-125</t>
  </si>
  <si>
    <t>760-181-542</t>
  </si>
  <si>
    <t>760-184-312</t>
  </si>
  <si>
    <t>760-188-121</t>
  </si>
  <si>
    <t>760-188-131</t>
  </si>
  <si>
    <t>760-188-151</t>
  </si>
  <si>
    <t>760-188-171</t>
  </si>
  <si>
    <t>760-188-211</t>
  </si>
  <si>
    <t>760-188-221</t>
  </si>
  <si>
    <t>760-189-192</t>
  </si>
  <si>
    <t>760-189-311</t>
  </si>
  <si>
    <t>760-189-462</t>
  </si>
  <si>
    <t>761-176-131</t>
  </si>
  <si>
    <t>761-176-311</t>
  </si>
  <si>
    <t>761-176-462</t>
  </si>
  <si>
    <t>761-181-113</t>
  </si>
  <si>
    <t>761-181-124</t>
  </si>
  <si>
    <t>761-181-132</t>
  </si>
  <si>
    <t>761-181-142</t>
  </si>
  <si>
    <t>761-181-181</t>
  </si>
  <si>
    <t>761-181-184</t>
  </si>
  <si>
    <t>761-181-196</t>
  </si>
  <si>
    <t>761-181-462</t>
  </si>
  <si>
    <t>761-185-311</t>
  </si>
  <si>
    <t>761-185-317</t>
  </si>
  <si>
    <t>761-185-418</t>
  </si>
  <si>
    <t>761-185-461</t>
  </si>
  <si>
    <t>761-186-411</t>
  </si>
  <si>
    <t>761-186-461</t>
  </si>
  <si>
    <t>761-188-192</t>
  </si>
  <si>
    <t>761-188-211</t>
  </si>
  <si>
    <t>761-188-221</t>
  </si>
  <si>
    <t>761-188-331</t>
  </si>
  <si>
    <t>761-188-351</t>
  </si>
  <si>
    <t>761-188-411</t>
  </si>
  <si>
    <t>761-189-163</t>
  </si>
  <si>
    <t>761-189-192</t>
  </si>
  <si>
    <t>761-189-211</t>
  </si>
  <si>
    <t>761-189-221</t>
  </si>
  <si>
    <t>761-189-411</t>
  </si>
  <si>
    <t>761-192-311</t>
  </si>
  <si>
    <t>76A-188-311</t>
  </si>
  <si>
    <t>76A-189-418</t>
  </si>
  <si>
    <t>770-169-395</t>
  </si>
  <si>
    <t>770-170-395</t>
  </si>
  <si>
    <t>770-177-423</t>
  </si>
  <si>
    <t>770-181-163</t>
  </si>
  <si>
    <t>770-181-173</t>
  </si>
  <si>
    <t>770-181-333</t>
  </si>
  <si>
    <t>770-188-392</t>
  </si>
  <si>
    <t>770-188-411</t>
  </si>
  <si>
    <t>770-189-472</t>
  </si>
  <si>
    <t>770-205-148</t>
  </si>
  <si>
    <t>770-205-211</t>
  </si>
  <si>
    <t>770-205-221</t>
  </si>
  <si>
    <t>780-169-395</t>
  </si>
  <si>
    <t>780-170-395</t>
  </si>
  <si>
    <t>780-176-171</t>
  </si>
  <si>
    <t>780-177-312</t>
  </si>
  <si>
    <t>780-181-188</t>
  </si>
  <si>
    <t>780-181-198</t>
  </si>
  <si>
    <t>780-181-326</t>
  </si>
  <si>
    <t>780-181-332</t>
  </si>
  <si>
    <t>780-181-522</t>
  </si>
  <si>
    <t>780-184-311</t>
  </si>
  <si>
    <t>780-185-121</t>
  </si>
  <si>
    <t>780-185-141</t>
  </si>
  <si>
    <t>780-185-142</t>
  </si>
  <si>
    <t>780-185-184</t>
  </si>
  <si>
    <t>780-185-332</t>
  </si>
  <si>
    <t>780-185-418</t>
  </si>
  <si>
    <t>780-188-221</t>
  </si>
  <si>
    <t>780-188-392</t>
  </si>
  <si>
    <t>780-188-411</t>
  </si>
  <si>
    <t>78C-181-462</t>
  </si>
  <si>
    <t>78C-185-411</t>
  </si>
  <si>
    <t>790-171-196</t>
  </si>
  <si>
    <t>790-177-332</t>
  </si>
  <si>
    <t>790-177-418</t>
  </si>
  <si>
    <t>790-181-131</t>
  </si>
  <si>
    <t>790-181-162</t>
  </si>
  <si>
    <t>790-181-188</t>
  </si>
  <si>
    <t>790-181-191</t>
  </si>
  <si>
    <t>790-181-312</t>
  </si>
  <si>
    <t>790-181-331</t>
  </si>
  <si>
    <t>790-184-131</t>
  </si>
  <si>
    <t>790-184-231</t>
  </si>
  <si>
    <t>790-184-312</t>
  </si>
  <si>
    <t>790-185-144</t>
  </si>
  <si>
    <t>790-193-392</t>
  </si>
  <si>
    <t>790-193-418</t>
  </si>
  <si>
    <t>790-201-314</t>
  </si>
  <si>
    <t>790-201-333</t>
  </si>
  <si>
    <t>79A-182-221</t>
  </si>
  <si>
    <t>79A-182-231</t>
  </si>
  <si>
    <t>800-171-422</t>
  </si>
  <si>
    <t>800-171-462</t>
  </si>
  <si>
    <t>800-177-392</t>
  </si>
  <si>
    <t>800-181-113</t>
  </si>
  <si>
    <t>800-181-121</t>
  </si>
  <si>
    <t>800-181-124</t>
  </si>
  <si>
    <t>800-181-131</t>
  </si>
  <si>
    <t>800-181-135</t>
  </si>
  <si>
    <t>800-181-142</t>
  </si>
  <si>
    <t>800-181-146</t>
  </si>
  <si>
    <t>800-181-192</t>
  </si>
  <si>
    <t>800-181-196</t>
  </si>
  <si>
    <t>800-181-313</t>
  </si>
  <si>
    <t>800-183-392</t>
  </si>
  <si>
    <t>800-183-462</t>
  </si>
  <si>
    <t>800-184-171</t>
  </si>
  <si>
    <t>800-184-392</t>
  </si>
  <si>
    <t>800-188-192</t>
  </si>
  <si>
    <t>800-188-211</t>
  </si>
  <si>
    <t>800-188-221</t>
  </si>
  <si>
    <t>800-188-392</t>
  </si>
  <si>
    <t>800-188-418</t>
  </si>
  <si>
    <t>80C-181-114</t>
  </si>
  <si>
    <t>810-169-395</t>
  </si>
  <si>
    <t>810-170-395</t>
  </si>
  <si>
    <t>810-181-415</t>
  </si>
  <si>
    <t>810-181-462</t>
  </si>
  <si>
    <t>810-183-146</t>
  </si>
  <si>
    <t>810-183-198</t>
  </si>
  <si>
    <t>810-183-211</t>
  </si>
  <si>
    <t>810-183-221</t>
  </si>
  <si>
    <t>810-189-171</t>
  </si>
  <si>
    <t>81A-181-411</t>
  </si>
  <si>
    <t>81B-173-311</t>
  </si>
  <si>
    <t>81B-185-121</t>
  </si>
  <si>
    <t>81B-185-211</t>
  </si>
  <si>
    <t>81B-192-311</t>
  </si>
  <si>
    <t>820-171-525</t>
  </si>
  <si>
    <t>820-171-527</t>
  </si>
  <si>
    <t>820-171-529</t>
  </si>
  <si>
    <t>820-184-333</t>
  </si>
  <si>
    <t>820-184-351</t>
  </si>
  <si>
    <t>820-184-462</t>
  </si>
  <si>
    <t>820-186-411</t>
  </si>
  <si>
    <t>820-188-311</t>
  </si>
  <si>
    <t>820-188-331</t>
  </si>
  <si>
    <t>820-204-312</t>
  </si>
  <si>
    <t>821-176-331</t>
  </si>
  <si>
    <t>821-188-171</t>
  </si>
  <si>
    <t>821-188-333</t>
  </si>
  <si>
    <t>830-181-127</t>
  </si>
  <si>
    <t>830-181-196</t>
  </si>
  <si>
    <t>830-181-392</t>
  </si>
  <si>
    <t>830-183-192</t>
  </si>
  <si>
    <t>830-183-211</t>
  </si>
  <si>
    <t>830-183-221</t>
  </si>
  <si>
    <t>830-183-392</t>
  </si>
  <si>
    <t>830-184-392</t>
  </si>
  <si>
    <t>830-189-171</t>
  </si>
  <si>
    <t>830-189-198</t>
  </si>
  <si>
    <t>830-189-211</t>
  </si>
  <si>
    <t>830-189-221</t>
  </si>
  <si>
    <t>830-189-392</t>
  </si>
  <si>
    <t>830-205-192</t>
  </si>
  <si>
    <t>830-205-211</t>
  </si>
  <si>
    <t>830-205-221</t>
  </si>
  <si>
    <t>830-205-392</t>
  </si>
  <si>
    <t>840-171-331</t>
  </si>
  <si>
    <t>840-176-332</t>
  </si>
  <si>
    <t>840-177-333</t>
  </si>
  <si>
    <t>840-181-313</t>
  </si>
  <si>
    <t>840-186-411</t>
  </si>
  <si>
    <t>840-188-394</t>
  </si>
  <si>
    <t>840-188-411</t>
  </si>
  <si>
    <t>840-189-311</t>
  </si>
  <si>
    <t>840-204-180</t>
  </si>
  <si>
    <t>84B-173-311</t>
  </si>
  <si>
    <t>850-181-113</t>
  </si>
  <si>
    <t>850-181-165</t>
  </si>
  <si>
    <t>850-181-183</t>
  </si>
  <si>
    <t>850-181-312</t>
  </si>
  <si>
    <t>850-181-413</t>
  </si>
  <si>
    <t>850-185-472</t>
  </si>
  <si>
    <t>850-186-312</t>
  </si>
  <si>
    <t>850-189-311</t>
  </si>
  <si>
    <t>860-176-331</t>
  </si>
  <si>
    <t>860-181-135</t>
  </si>
  <si>
    <t>860-181-152</t>
  </si>
  <si>
    <t>860-181-153</t>
  </si>
  <si>
    <t>860-189-163</t>
  </si>
  <si>
    <t>860-189-196</t>
  </si>
  <si>
    <t>860-189-198</t>
  </si>
  <si>
    <t>860-201-192</t>
  </si>
  <si>
    <t>861-176-418</t>
  </si>
  <si>
    <t>861-177-418</t>
  </si>
  <si>
    <t>861-177-462</t>
  </si>
  <si>
    <t>861-178-418</t>
  </si>
  <si>
    <t>861-181-311</t>
  </si>
  <si>
    <t>861-181-472</t>
  </si>
  <si>
    <t>861-184-327</t>
  </si>
  <si>
    <t>861-184-411</t>
  </si>
  <si>
    <t>861-188-311</t>
  </si>
  <si>
    <t>861-188-472</t>
  </si>
  <si>
    <t>861-192-472</t>
  </si>
  <si>
    <t>861-202-418</t>
  </si>
  <si>
    <t>862-171-413</t>
  </si>
  <si>
    <t>862-177-311</t>
  </si>
  <si>
    <t>862-177-312</t>
  </si>
  <si>
    <t>862-177-462</t>
  </si>
  <si>
    <t>862-181-141</t>
  </si>
  <si>
    <t>862-181-146</t>
  </si>
  <si>
    <t>862-181-151</t>
  </si>
  <si>
    <t>862-181-153</t>
  </si>
  <si>
    <t>862-181-165</t>
  </si>
  <si>
    <t>862-188-462</t>
  </si>
  <si>
    <t>862-192-311</t>
  </si>
  <si>
    <t>862-202-131</t>
  </si>
  <si>
    <t>862-202-181</t>
  </si>
  <si>
    <t>862-202-211</t>
  </si>
  <si>
    <t>862-202-221</t>
  </si>
  <si>
    <t>862-202-231</t>
  </si>
  <si>
    <t>862-202-411</t>
  </si>
  <si>
    <t>862-204-180</t>
  </si>
  <si>
    <t>862-204-211</t>
  </si>
  <si>
    <t>870-171-141</t>
  </si>
  <si>
    <t>870-171-196</t>
  </si>
  <si>
    <t>870-171-532</t>
  </si>
  <si>
    <t>870-176-394</t>
  </si>
  <si>
    <t>870-176-411</t>
  </si>
  <si>
    <t>870-177-472</t>
  </si>
  <si>
    <t>870-181-411</t>
  </si>
  <si>
    <t>870-181-418</t>
  </si>
  <si>
    <t>870-181-423</t>
  </si>
  <si>
    <t>870-184-311</t>
  </si>
  <si>
    <t>870-184-312</t>
  </si>
  <si>
    <t>870-188-121</t>
  </si>
  <si>
    <t>870-188-126</t>
  </si>
  <si>
    <t>870-188-211</t>
  </si>
  <si>
    <t>870-188-221</t>
  </si>
  <si>
    <t>870-188-351</t>
  </si>
  <si>
    <t>870-188-472</t>
  </si>
  <si>
    <t>880-170-399</t>
  </si>
  <si>
    <t>880-177-472</t>
  </si>
  <si>
    <t>880-181-165</t>
  </si>
  <si>
    <t>880-181-198</t>
  </si>
  <si>
    <t>880-188-472</t>
  </si>
  <si>
    <t>880-192-472</t>
  </si>
  <si>
    <t>890-169-395</t>
  </si>
  <si>
    <t>890-181-151</t>
  </si>
  <si>
    <t>890-181-181</t>
  </si>
  <si>
    <t>890-181-192</t>
  </si>
  <si>
    <t>890-181-551</t>
  </si>
  <si>
    <t>890-188-411</t>
  </si>
  <si>
    <t>890-201-312</t>
  </si>
  <si>
    <t>890-201-332</t>
  </si>
  <si>
    <t>890-201-411</t>
  </si>
  <si>
    <t>900-171-472</t>
  </si>
  <si>
    <t>900-176-472</t>
  </si>
  <si>
    <t>900-177-472</t>
  </si>
  <si>
    <t>900-181-183</t>
  </si>
  <si>
    <t>900-181-189</t>
  </si>
  <si>
    <t>900-181-472</t>
  </si>
  <si>
    <t>900-183-399</t>
  </si>
  <si>
    <t>900-184-332</t>
  </si>
  <si>
    <t>900-185-326</t>
  </si>
  <si>
    <t>900-185-418</t>
  </si>
  <si>
    <t>900-185-461</t>
  </si>
  <si>
    <t>900-185-462</t>
  </si>
  <si>
    <t>90A-188-121</t>
  </si>
  <si>
    <t>90B-186-411</t>
  </si>
  <si>
    <t>90B-189-411</t>
  </si>
  <si>
    <t>90B-193-418</t>
  </si>
  <si>
    <t>90C-173-317</t>
  </si>
  <si>
    <t>90C-185-121</t>
  </si>
  <si>
    <t>90C-185-211</t>
  </si>
  <si>
    <t>90D-185-142</t>
  </si>
  <si>
    <t>910-177-351</t>
  </si>
  <si>
    <t>910-181-196</t>
  </si>
  <si>
    <t>910-185-411</t>
  </si>
  <si>
    <t>910-188-392</t>
  </si>
  <si>
    <t>910-189-392</t>
  </si>
  <si>
    <t>910-204-180</t>
  </si>
  <si>
    <t>910-204-211</t>
  </si>
  <si>
    <t>910-204-392</t>
  </si>
  <si>
    <t>91A-181-146</t>
  </si>
  <si>
    <t>91A-186-411</t>
  </si>
  <si>
    <t>91A-192-311</t>
  </si>
  <si>
    <t>91B-173-311</t>
  </si>
  <si>
    <t>91B-176-121</t>
  </si>
  <si>
    <t>91B-176-211</t>
  </si>
  <si>
    <t>91B-177-121</t>
  </si>
  <si>
    <t>91B-177-211</t>
  </si>
  <si>
    <t>91B-181-146</t>
  </si>
  <si>
    <t>91B-181-153</t>
  </si>
  <si>
    <t>91B-181-325</t>
  </si>
  <si>
    <t>91B-181-352</t>
  </si>
  <si>
    <t>91B-181-414</t>
  </si>
  <si>
    <t>91B-181-541</t>
  </si>
  <si>
    <t>91B-185-121</t>
  </si>
  <si>
    <t>91B-185-211</t>
  </si>
  <si>
    <t>91B-186-121</t>
  </si>
  <si>
    <t>91B-186-211</t>
  </si>
  <si>
    <t>920-176-116</t>
  </si>
  <si>
    <t>920-176-126</t>
  </si>
  <si>
    <t>920-176-131</t>
  </si>
  <si>
    <t>920-176-142</t>
  </si>
  <si>
    <t>920-176-151</t>
  </si>
  <si>
    <t>920-176-171</t>
  </si>
  <si>
    <t>920-176-172</t>
  </si>
  <si>
    <t>920-176-181</t>
  </si>
  <si>
    <t>920-176-183</t>
  </si>
  <si>
    <t>920-176-191</t>
  </si>
  <si>
    <t>920-176-311</t>
  </si>
  <si>
    <t>920-176-331</t>
  </si>
  <si>
    <t>920-176-411</t>
  </si>
  <si>
    <t>920-176-418</t>
  </si>
  <si>
    <t>920-176-459</t>
  </si>
  <si>
    <t>920-177-331</t>
  </si>
  <si>
    <t>920-181-116</t>
  </si>
  <si>
    <t>920-181-125</t>
  </si>
  <si>
    <t>920-181-126</t>
  </si>
  <si>
    <t>920-181-133</t>
  </si>
  <si>
    <t>920-181-142</t>
  </si>
  <si>
    <t>920-181-143</t>
  </si>
  <si>
    <t>920-181-146</t>
  </si>
  <si>
    <t>920-181-148</t>
  </si>
  <si>
    <t>920-181-163</t>
  </si>
  <si>
    <t>920-181-166</t>
  </si>
  <si>
    <t>920-181-167</t>
  </si>
  <si>
    <t>920-181-171</t>
  </si>
  <si>
    <t>920-181-172</t>
  </si>
  <si>
    <t>920-181-183</t>
  </si>
  <si>
    <t>920-181-192</t>
  </si>
  <si>
    <t>920-181-198</t>
  </si>
  <si>
    <t>920-181-199</t>
  </si>
  <si>
    <t>920-181-332</t>
  </si>
  <si>
    <t>920-181-333</t>
  </si>
  <si>
    <t>920-184-131</t>
  </si>
  <si>
    <t>920-184-181</t>
  </si>
  <si>
    <t>920-184-211</t>
  </si>
  <si>
    <t>920-184-221</t>
  </si>
  <si>
    <t>920-184-231</t>
  </si>
  <si>
    <t>920-184-232</t>
  </si>
  <si>
    <t>920-184-234</t>
  </si>
  <si>
    <t>920-184-312</t>
  </si>
  <si>
    <t>920-185-541</t>
  </si>
  <si>
    <t>920-188-121</t>
  </si>
  <si>
    <t>920-188-126</t>
  </si>
  <si>
    <t>920-188-171</t>
  </si>
  <si>
    <t>920-188-172</t>
  </si>
  <si>
    <t>920-188-181</t>
  </si>
  <si>
    <t>920-188-211</t>
  </si>
  <si>
    <t>920-188-221</t>
  </si>
  <si>
    <t>920-188-232</t>
  </si>
  <si>
    <t>920-188-312</t>
  </si>
  <si>
    <t>920-188-332</t>
  </si>
  <si>
    <t>920-188-461</t>
  </si>
  <si>
    <t>920-189-163</t>
  </si>
  <si>
    <t>920-189-411</t>
  </si>
  <si>
    <t>920-194-162</t>
  </si>
  <si>
    <t>920-194-211</t>
  </si>
  <si>
    <t>920-194-232</t>
  </si>
  <si>
    <t>920-195-162</t>
  </si>
  <si>
    <t>92F-192-311</t>
  </si>
  <si>
    <t>92M-171-233</t>
  </si>
  <si>
    <t>92V-172-221</t>
  </si>
  <si>
    <t>92V-172-232</t>
  </si>
  <si>
    <t>92V-172-233</t>
  </si>
  <si>
    <t>92V-172-311</t>
  </si>
  <si>
    <t>92V-172-461</t>
  </si>
  <si>
    <t>92W-172-418</t>
  </si>
  <si>
    <t>92W-181-311</t>
  </si>
  <si>
    <t>92W-181-411</t>
  </si>
  <si>
    <t>92W-182-411</t>
  </si>
  <si>
    <t>92W-182-418</t>
  </si>
  <si>
    <t>92W-182-542</t>
  </si>
  <si>
    <t>92Y-182-121</t>
  </si>
  <si>
    <t>92Y-183-312</t>
  </si>
  <si>
    <t>92Y-189-411</t>
  </si>
  <si>
    <t>930-169-395</t>
  </si>
  <si>
    <t>930-170-395</t>
  </si>
  <si>
    <t>930-181-116</t>
  </si>
  <si>
    <t>930-181-167</t>
  </si>
  <si>
    <t>930-184-192</t>
  </si>
  <si>
    <t>930-184-211</t>
  </si>
  <si>
    <t>930-184-221</t>
  </si>
  <si>
    <t>930-184-331</t>
  </si>
  <si>
    <t>930-184-411</t>
  </si>
  <si>
    <t>930-184-461</t>
  </si>
  <si>
    <t>930-185-399</t>
  </si>
  <si>
    <t>930-188-126</t>
  </si>
  <si>
    <t>930-188-181</t>
  </si>
  <si>
    <t>930-188-211</t>
  </si>
  <si>
    <t>930-188-221</t>
  </si>
  <si>
    <t>930-189-198</t>
  </si>
  <si>
    <t>930-189-211</t>
  </si>
  <si>
    <t>930-189-221</t>
  </si>
  <si>
    <t>930-202-171</t>
  </si>
  <si>
    <t>930-202-211</t>
  </si>
  <si>
    <t>930-202-221</t>
  </si>
  <si>
    <t>93A-171-311</t>
  </si>
  <si>
    <t>93A-171-418</t>
  </si>
  <si>
    <t>93A-171-461</t>
  </si>
  <si>
    <t>93A-171-462</t>
  </si>
  <si>
    <t>93A-171-522</t>
  </si>
  <si>
    <t>93A-173-311</t>
  </si>
  <si>
    <t>93A-174-180</t>
  </si>
  <si>
    <t>93A-174-211</t>
  </si>
  <si>
    <t>93A-181-116</t>
  </si>
  <si>
    <t>93A-181-121</t>
  </si>
  <si>
    <t>93A-181-143</t>
  </si>
  <si>
    <t>93A-181-211</t>
  </si>
  <si>
    <t>93A-181-221</t>
  </si>
  <si>
    <t>93A-181-231</t>
  </si>
  <si>
    <t>93A-181-551</t>
  </si>
  <si>
    <t>93M-185-121</t>
  </si>
  <si>
    <t>93M-185-162</t>
  </si>
  <si>
    <t>93M-185-211</t>
  </si>
  <si>
    <t>93M-185-229</t>
  </si>
  <si>
    <t>93M-185-231</t>
  </si>
  <si>
    <t>93M-185-232</t>
  </si>
  <si>
    <t>93M-185-234</t>
  </si>
  <si>
    <t>93N-182-411</t>
  </si>
  <si>
    <t>93N-189-192</t>
  </si>
  <si>
    <t>93P-173-311</t>
  </si>
  <si>
    <t>93Q-181-121</t>
  </si>
  <si>
    <t>93Q-181-418</t>
  </si>
  <si>
    <t>93R-176-121</t>
  </si>
  <si>
    <t>93R-176-211</t>
  </si>
  <si>
    <t>93R-176-221</t>
  </si>
  <si>
    <t>93T-171-312</t>
  </si>
  <si>
    <t>93T-173-317</t>
  </si>
  <si>
    <t>93T-181-121</t>
  </si>
  <si>
    <t>93T-181-411</t>
  </si>
  <si>
    <t>93T-185-121</t>
  </si>
  <si>
    <t>940-171-162</t>
  </si>
  <si>
    <t>940-171-461</t>
  </si>
  <si>
    <t>940-177-472</t>
  </si>
  <si>
    <t>940-178-392</t>
  </si>
  <si>
    <t>940-178-418</t>
  </si>
  <si>
    <t>940-181-131</t>
  </si>
  <si>
    <t>940-181-152</t>
  </si>
  <si>
    <t>940-181-167</t>
  </si>
  <si>
    <t>940-181-462</t>
  </si>
  <si>
    <t>940-184-472</t>
  </si>
  <si>
    <t>940-185-418</t>
  </si>
  <si>
    <t>940-185-472</t>
  </si>
  <si>
    <t>940-188-126</t>
  </si>
  <si>
    <t>940-188-211</t>
  </si>
  <si>
    <t>940-188-221</t>
  </si>
  <si>
    <t>940-188-311</t>
  </si>
  <si>
    <t>940-188-472</t>
  </si>
  <si>
    <t>94Z-181-181</t>
  </si>
  <si>
    <t>950-181-132</t>
  </si>
  <si>
    <t>950-181-311</t>
  </si>
  <si>
    <t>95A-171-126</t>
  </si>
  <si>
    <t>95A-171-151</t>
  </si>
  <si>
    <t>95A-171-221</t>
  </si>
  <si>
    <t>95A-181-141</t>
  </si>
  <si>
    <t>95A-181-151</t>
  </si>
  <si>
    <t>95A-181-180</t>
  </si>
  <si>
    <t>95A-181-411</t>
  </si>
  <si>
    <t>95A-189-311</t>
  </si>
  <si>
    <t>960-169-395</t>
  </si>
  <si>
    <t>960-181-131</t>
  </si>
  <si>
    <t>960-181-133</t>
  </si>
  <si>
    <t>960-181-151</t>
  </si>
  <si>
    <t>960-181-181</t>
  </si>
  <si>
    <t>960-181-184</t>
  </si>
  <si>
    <t>960-181-196</t>
  </si>
  <si>
    <t>960-181-233</t>
  </si>
  <si>
    <t>960-181-333</t>
  </si>
  <si>
    <t>960-181-413</t>
  </si>
  <si>
    <t>960-185-196</t>
  </si>
  <si>
    <t>960-185-332</t>
  </si>
  <si>
    <t>960-189-171</t>
  </si>
  <si>
    <t>960-189-172</t>
  </si>
  <si>
    <t>960-189-211</t>
  </si>
  <si>
    <t>960-189-221</t>
  </si>
  <si>
    <t>960-189-392</t>
  </si>
  <si>
    <t>960-189-418</t>
  </si>
  <si>
    <t>960-189-423</t>
  </si>
  <si>
    <t>96C-181-113</t>
  </si>
  <si>
    <t>96C-181-116</t>
  </si>
  <si>
    <t>96C-181-127</t>
  </si>
  <si>
    <t>96C-181-131</t>
  </si>
  <si>
    <t>96C-181-143</t>
  </si>
  <si>
    <t>96C-181-146</t>
  </si>
  <si>
    <t>96C-181-147</t>
  </si>
  <si>
    <t>96C-181-174</t>
  </si>
  <si>
    <t>96C-181-413</t>
  </si>
  <si>
    <t>96C-181-418</t>
  </si>
  <si>
    <t>96F-181-121</t>
  </si>
  <si>
    <t>96F-181-211</t>
  </si>
  <si>
    <t>970-176-461</t>
  </si>
  <si>
    <t>970-177-151</t>
  </si>
  <si>
    <t>970-177-173</t>
  </si>
  <si>
    <t>970-177-333</t>
  </si>
  <si>
    <t>970-177-411</t>
  </si>
  <si>
    <t>970-177-472</t>
  </si>
  <si>
    <t>970-181-522</t>
  </si>
  <si>
    <t>970-184-312</t>
  </si>
  <si>
    <t>970-185-192</t>
  </si>
  <si>
    <t>970-185-411</t>
  </si>
  <si>
    <t>970-186-472</t>
  </si>
  <si>
    <t>970-188-151</t>
  </si>
  <si>
    <t>970-188-173</t>
  </si>
  <si>
    <t>970-188-211</t>
  </si>
  <si>
    <t>970-188-232</t>
  </si>
  <si>
    <t>970-188-392</t>
  </si>
  <si>
    <t>970-188-411</t>
  </si>
  <si>
    <t>970-188-461</t>
  </si>
  <si>
    <t>970-189-231</t>
  </si>
  <si>
    <t>970-189-392</t>
  </si>
  <si>
    <t>980-176-192</t>
  </si>
  <si>
    <t>980-176-331</t>
  </si>
  <si>
    <t>980-176-542</t>
  </si>
  <si>
    <t>980-177-312</t>
  </si>
  <si>
    <t>980-177-331</t>
  </si>
  <si>
    <t>980-177-333</t>
  </si>
  <si>
    <t>980-181-175</t>
  </si>
  <si>
    <t>980-181-331</t>
  </si>
  <si>
    <t>980-184-172</t>
  </si>
  <si>
    <t>980-185-312</t>
  </si>
  <si>
    <t>980-185-332</t>
  </si>
  <si>
    <t>980-185-418</t>
  </si>
  <si>
    <t>980-185-461</t>
  </si>
  <si>
    <t>980-185-462</t>
  </si>
  <si>
    <t>980-188-171</t>
  </si>
  <si>
    <t>980-188-192</t>
  </si>
  <si>
    <t>980-188-211</t>
  </si>
  <si>
    <t>980-188-221</t>
  </si>
  <si>
    <t>980-189-331</t>
  </si>
  <si>
    <t>980-189-411</t>
  </si>
  <si>
    <t>990-173-317</t>
  </si>
  <si>
    <t>990-176-192</t>
  </si>
  <si>
    <t>990-177-459</t>
  </si>
  <si>
    <t>990-181-116</t>
  </si>
  <si>
    <t>990-184-312</t>
  </si>
  <si>
    <t>990-188-333</t>
  </si>
  <si>
    <t>990-188-392</t>
  </si>
  <si>
    <t>990-188-459</t>
  </si>
  <si>
    <t>995-177-332</t>
  </si>
  <si>
    <t>995-181-333</t>
  </si>
  <si>
    <t>995-181-343</t>
  </si>
  <si>
    <t>995-181-472</t>
  </si>
  <si>
    <t>995-184-312</t>
  </si>
  <si>
    <t>995-184-392</t>
  </si>
  <si>
    <t>995-186-392</t>
  </si>
  <si>
    <t>995-186-411</t>
  </si>
  <si>
    <t>A05-175-311</t>
  </si>
  <si>
    <t>B95-175-131</t>
  </si>
  <si>
    <t>B95-175-171</t>
  </si>
  <si>
    <t>B95-175-451</t>
  </si>
  <si>
    <t>C18-175-314</t>
  </si>
  <si>
    <t>C37-175-153</t>
  </si>
  <si>
    <t>C37-175-232</t>
  </si>
  <si>
    <t>C39-175-333</t>
  </si>
  <si>
    <t>E29-175-221</t>
  </si>
  <si>
    <t>E29-175-418</t>
  </si>
  <si>
    <t>E30-175-233</t>
  </si>
  <si>
    <t>E31-175-141</t>
  </si>
  <si>
    <t>E31-175-221</t>
  </si>
  <si>
    <t>00A-ALL-191</t>
  </si>
  <si>
    <t>00A-ALL-231</t>
  </si>
  <si>
    <t>00A-ALL-234</t>
  </si>
  <si>
    <t>00A-ALL-239</t>
  </si>
  <si>
    <t>010-ALL-399</t>
  </si>
  <si>
    <t>020-ALL-117</t>
  </si>
  <si>
    <t>020-ALL-141</t>
  </si>
  <si>
    <t>020-ALL-193</t>
  </si>
  <si>
    <t>020-ALL-197</t>
  </si>
  <si>
    <t>020-ALL-399</t>
  </si>
  <si>
    <t>030-ALL-188</t>
  </si>
  <si>
    <t>030-ALL-413</t>
  </si>
  <si>
    <t>040-ALL-125</t>
  </si>
  <si>
    <t>040-ALL-343</t>
  </si>
  <si>
    <t>040-ALL-395</t>
  </si>
  <si>
    <t>050-ALL-162</t>
  </si>
  <si>
    <t>060-ALL-351</t>
  </si>
  <si>
    <t>070-ALL-314</t>
  </si>
  <si>
    <t>070-ALL-351</t>
  </si>
  <si>
    <t>070-ALL-395</t>
  </si>
  <si>
    <t>070-ALL-459</t>
  </si>
  <si>
    <t>070-ALL-532</t>
  </si>
  <si>
    <t>080-ALL-333</t>
  </si>
  <si>
    <t>090-ALL-116</t>
  </si>
  <si>
    <t>090-ALL-129_1</t>
  </si>
  <si>
    <t>090-ALL-184</t>
  </si>
  <si>
    <t>090-ALL-188</t>
  </si>
  <si>
    <t>090-ALL-459</t>
  </si>
  <si>
    <t>09A-ALL-141</t>
  </si>
  <si>
    <t>09A-ALL-144</t>
  </si>
  <si>
    <t>09A-ALL-395</t>
  </si>
  <si>
    <t>09A-ALL-423</t>
  </si>
  <si>
    <t>100-ALL-141</t>
  </si>
  <si>
    <t>100-ALL-175</t>
  </si>
  <si>
    <t>100-ALL-196</t>
  </si>
  <si>
    <t>100-ALL-541</t>
  </si>
  <si>
    <t>111-ALL-172</t>
  </si>
  <si>
    <t>111-ALL-314</t>
  </si>
  <si>
    <t>111-ALL-542</t>
  </si>
  <si>
    <t>11D-ALL-116</t>
  </si>
  <si>
    <t>120-ALL-395</t>
  </si>
  <si>
    <t>120-ALL-532</t>
  </si>
  <si>
    <t>12A-ALL-122</t>
  </si>
  <si>
    <t>130-ALL-399</t>
  </si>
  <si>
    <t>132-ALL-313</t>
  </si>
  <si>
    <t>132-ALL-331</t>
  </si>
  <si>
    <t>132-ALL-399</t>
  </si>
  <si>
    <t>13A-ALL-451</t>
  </si>
  <si>
    <t>13A-ALL-459</t>
  </si>
  <si>
    <t>13D-ALL-312</t>
  </si>
  <si>
    <t>13D-ALL-317</t>
  </si>
  <si>
    <t>140-ALL-188</t>
  </si>
  <si>
    <t>140-ALL-332</t>
  </si>
  <si>
    <t>140-ALL-351</t>
  </si>
  <si>
    <t>150-ALL-163</t>
  </si>
  <si>
    <t>150-ALL-351</t>
  </si>
  <si>
    <t>160-ALL-191</t>
  </si>
  <si>
    <t>160-ALL-318</t>
  </si>
  <si>
    <t>160-ALL-361</t>
  </si>
  <si>
    <t>170-ALL-113</t>
  </si>
  <si>
    <t>170-ALL-143</t>
  </si>
  <si>
    <t>181-ALL-113</t>
  </si>
  <si>
    <t>181-ALL-118</t>
  </si>
  <si>
    <t>181-ALL-152</t>
  </si>
  <si>
    <t>181-ALL-175</t>
  </si>
  <si>
    <t>181-ALL-344</t>
  </si>
  <si>
    <t>181-ALL-399</t>
  </si>
  <si>
    <t>182-ALL-113</t>
  </si>
  <si>
    <t>182-ALL-319</t>
  </si>
  <si>
    <t>182-ALL-351</t>
  </si>
  <si>
    <t>190-ALL-146</t>
  </si>
  <si>
    <t>190-ALL-394</t>
  </si>
  <si>
    <t>19A-ALL-142</t>
  </si>
  <si>
    <t>210-ALL-395</t>
  </si>
  <si>
    <t>220-ALL-141</t>
  </si>
  <si>
    <t>230-ALL-113</t>
  </si>
  <si>
    <t>230-ALL-332</t>
  </si>
  <si>
    <t>230-ALL-352</t>
  </si>
  <si>
    <t>230-ALL-399</t>
  </si>
  <si>
    <t>23A-ALL-151</t>
  </si>
  <si>
    <t>240-ALL-319</t>
  </si>
  <si>
    <t>240-ALL-327</t>
  </si>
  <si>
    <t>240-ALL-332</t>
  </si>
  <si>
    <t>240-ALL-395</t>
  </si>
  <si>
    <t>240-ALL-399</t>
  </si>
  <si>
    <t>240-ALL-459</t>
  </si>
  <si>
    <t>24B-ALL-229</t>
  </si>
  <si>
    <t>24B-ALL-231</t>
  </si>
  <si>
    <t>250-ALL-188</t>
  </si>
  <si>
    <t>260-ALL-147</t>
  </si>
  <si>
    <t>260-ALL-414</t>
  </si>
  <si>
    <t>270-ALL-351</t>
  </si>
  <si>
    <t>270-ALL-541</t>
  </si>
  <si>
    <t>290-ALL-143</t>
  </si>
  <si>
    <t>290-ALL-188</t>
  </si>
  <si>
    <t>291-ALL-317</t>
  </si>
  <si>
    <t>291-ALL-318</t>
  </si>
  <si>
    <t>291-ALL-353</t>
  </si>
  <si>
    <t>291-ALL-399</t>
  </si>
  <si>
    <t>292-ALL-141</t>
  </si>
  <si>
    <t>292-ALL-196</t>
  </si>
  <si>
    <t>300-ALL-162</t>
  </si>
  <si>
    <t>300-ALL-167</t>
  </si>
  <si>
    <t>300-ALL-361</t>
  </si>
  <si>
    <t>310-ALL-141</t>
  </si>
  <si>
    <t>310-ALL-326</t>
  </si>
  <si>
    <t>310-ALL-353</t>
  </si>
  <si>
    <t>310-ALL-526</t>
  </si>
  <si>
    <t>310-ALL-529</t>
  </si>
  <si>
    <t>32D-ALL-135</t>
  </si>
  <si>
    <t>32D-ALL-171</t>
  </si>
  <si>
    <t>32D-ALL-174</t>
  </si>
  <si>
    <t>32D-ALL-326</t>
  </si>
  <si>
    <t>32D-ALL-423</t>
  </si>
  <si>
    <t>32D-ALL-451</t>
  </si>
  <si>
    <t>32L-ALL-131</t>
  </si>
  <si>
    <t>32L-ALL-331</t>
  </si>
  <si>
    <t>32M-ALL-141</t>
  </si>
  <si>
    <t>32M-ALL-151</t>
  </si>
  <si>
    <t>32M-ALL-173</t>
  </si>
  <si>
    <t>32M-ALL-178</t>
  </si>
  <si>
    <t>32M-ALL-459</t>
  </si>
  <si>
    <t>32P-ALL-181</t>
  </si>
  <si>
    <t>32P-ALL-413</t>
  </si>
  <si>
    <t>32Q-ALL-142</t>
  </si>
  <si>
    <t>32Q-ALL-229</t>
  </si>
  <si>
    <t>330-ALL-343</t>
  </si>
  <si>
    <t>330-ALL-399</t>
  </si>
  <si>
    <t>34D-ALL-234</t>
  </si>
  <si>
    <t>34Z-ALL-196</t>
  </si>
  <si>
    <t>34Z-ALL-395</t>
  </si>
  <si>
    <t>350-ALL-186</t>
  </si>
  <si>
    <t>360-ALL-113</t>
  </si>
  <si>
    <t>360-ALL-188</t>
  </si>
  <si>
    <t>370-ALL-146</t>
  </si>
  <si>
    <t>370-ALL-167</t>
  </si>
  <si>
    <t>380-ALL-184</t>
  </si>
  <si>
    <t>380-ALL-399</t>
  </si>
  <si>
    <t>390-ALL-125</t>
  </si>
  <si>
    <t>390-ALL-459</t>
  </si>
  <si>
    <t>400-ALL-313</t>
  </si>
  <si>
    <t>400-ALL-395</t>
  </si>
  <si>
    <t>410-ALL-344</t>
  </si>
  <si>
    <t>41D-ALL-183</t>
  </si>
  <si>
    <t>41D-ALL-221</t>
  </si>
  <si>
    <t>41D-ALL-232</t>
  </si>
  <si>
    <t>41D-ALL-233</t>
  </si>
  <si>
    <t>41D-ALL-392</t>
  </si>
  <si>
    <t>41F-ALL-234</t>
  </si>
  <si>
    <t>41L-ALL-143</t>
  </si>
  <si>
    <t>41M-ALL-146</t>
  </si>
  <si>
    <t>41R-ALL-131</t>
  </si>
  <si>
    <t>41R-ALL-392</t>
  </si>
  <si>
    <t>41R-ALL-418</t>
  </si>
  <si>
    <t>420-ALL-395</t>
  </si>
  <si>
    <t>421-ALL-199</t>
  </si>
  <si>
    <t>421-ALL-399</t>
  </si>
  <si>
    <t>421-ALL-413</t>
  </si>
  <si>
    <t>421-ALL-461</t>
  </si>
  <si>
    <t>422-ALL-188</t>
  </si>
  <si>
    <t>422-ALL-192</t>
  </si>
  <si>
    <t>422-ALL-196</t>
  </si>
  <si>
    <t>422-ALL-313</t>
  </si>
  <si>
    <t>422-ALL-394</t>
  </si>
  <si>
    <t>430-ALL-132</t>
  </si>
  <si>
    <t>430-ALL-145</t>
  </si>
  <si>
    <t>430-ALL-163</t>
  </si>
  <si>
    <t>430-ALL-166</t>
  </si>
  <si>
    <t>440-ALL-166</t>
  </si>
  <si>
    <t>440-ALL-188</t>
  </si>
  <si>
    <t>440-ALL-313</t>
  </si>
  <si>
    <t>440-ALL-331</t>
  </si>
  <si>
    <t>450-ALL-117</t>
  </si>
  <si>
    <t>450-ALL-125</t>
  </si>
  <si>
    <t>450-ALL-133</t>
  </si>
  <si>
    <t>450-ALL-327</t>
  </si>
  <si>
    <t>450-ALL-343</t>
  </si>
  <si>
    <t>450-ALL-523</t>
  </si>
  <si>
    <t>450-ALL-542</t>
  </si>
  <si>
    <t>460-ALL-121</t>
  </si>
  <si>
    <t>460-ALL-143</t>
  </si>
  <si>
    <t>460-ALL-172</t>
  </si>
  <si>
    <t>460-ALL-175</t>
  </si>
  <si>
    <t>460-ALL-317</t>
  </si>
  <si>
    <t>470-ALL-113</t>
  </si>
  <si>
    <t>470-ALL-332</t>
  </si>
  <si>
    <t>470-ALL-399</t>
  </si>
  <si>
    <t>470-ALL-472</t>
  </si>
  <si>
    <t>490-ALL-166</t>
  </si>
  <si>
    <t>490-ALL-314</t>
  </si>
  <si>
    <t>491-ALL-196</t>
  </si>
  <si>
    <t>491-ALL-541</t>
  </si>
  <si>
    <t>49D-ALL-131</t>
  </si>
  <si>
    <t>49D-ALL-395</t>
  </si>
  <si>
    <t>49F-ALL-542</t>
  </si>
  <si>
    <t>49G-ALL-317</t>
  </si>
  <si>
    <t>500-ALL-234</t>
  </si>
  <si>
    <t>500-ALL-235</t>
  </si>
  <si>
    <t>50Z-ALL-312</t>
  </si>
  <si>
    <t>510-ALL-148</t>
  </si>
  <si>
    <t>510-ALL-163</t>
  </si>
  <si>
    <t>510-ALL-166</t>
  </si>
  <si>
    <t>510-ALL-451</t>
  </si>
  <si>
    <t>51A-ALL-146</t>
  </si>
  <si>
    <t>51A-ALL-413</t>
  </si>
  <si>
    <t>51B-ALL-392</t>
  </si>
  <si>
    <t>520-ALL-162</t>
  </si>
  <si>
    <t>520-ALL-175</t>
  </si>
  <si>
    <t>520-ALL-325</t>
  </si>
  <si>
    <t>520-ALL-395</t>
  </si>
  <si>
    <t>520-ALL-399</t>
  </si>
  <si>
    <t>530-ALL-164</t>
  </si>
  <si>
    <t>530-ALL-184</t>
  </si>
  <si>
    <t>530-ALL-399</t>
  </si>
  <si>
    <t>540-ALL-144</t>
  </si>
  <si>
    <t>540-ALL-233</t>
  </si>
  <si>
    <t>540-ALL-333</t>
  </si>
  <si>
    <t>540-ALL-353</t>
  </si>
  <si>
    <t>540-ALL-395</t>
  </si>
  <si>
    <t>540-ALL-399</t>
  </si>
  <si>
    <t>54A-ALL-395</t>
  </si>
  <si>
    <t>54A-ALL-422</t>
  </si>
  <si>
    <t>550-ALL-189</t>
  </si>
  <si>
    <t>550-ALL-197</t>
  </si>
  <si>
    <t>550-ALL-351</t>
  </si>
  <si>
    <t>550-ALL-361</t>
  </si>
  <si>
    <t>550-ALL-399</t>
  </si>
  <si>
    <t>55A-ALL-333</t>
  </si>
  <si>
    <t>55B-ALL-192</t>
  </si>
  <si>
    <t>560-ALL-152</t>
  </si>
  <si>
    <t>560-ALL-184</t>
  </si>
  <si>
    <t>560-ALL-198</t>
  </si>
  <si>
    <t>580-ALL-152</t>
  </si>
  <si>
    <t>580-ALL-196</t>
  </si>
  <si>
    <t>580-ALL-313</t>
  </si>
  <si>
    <t>580-ALL-361</t>
  </si>
  <si>
    <t>580-ALL-423</t>
  </si>
  <si>
    <t>580-ALL-551</t>
  </si>
  <si>
    <t>58B-ALL-183</t>
  </si>
  <si>
    <t>590-ALL-135</t>
  </si>
  <si>
    <t>590-ALL-188</t>
  </si>
  <si>
    <t>590-ALL-532</t>
  </si>
  <si>
    <t>600-ALL-197</t>
  </si>
  <si>
    <t>60D-ALL-192</t>
  </si>
  <si>
    <t>60D-ALL-319</t>
  </si>
  <si>
    <t>60F-ALL-131</t>
  </si>
  <si>
    <t>60L-ALL-395</t>
  </si>
  <si>
    <t>60M-ALL-135</t>
  </si>
  <si>
    <t>60S-ALL-148</t>
  </si>
  <si>
    <t>60U-ALL-231</t>
  </si>
  <si>
    <t>60Z-ALL-121</t>
  </si>
  <si>
    <t>60Z-ALL-147</t>
  </si>
  <si>
    <t>61J-ALL-143</t>
  </si>
  <si>
    <t>61K-ALL-141</t>
  </si>
  <si>
    <t>61L-ALL-183</t>
  </si>
  <si>
    <t>61L-ALL-231</t>
  </si>
  <si>
    <t>61L-ALL-418</t>
  </si>
  <si>
    <t>61V-ALL-541</t>
  </si>
  <si>
    <t>62J-ALL-142</t>
  </si>
  <si>
    <t>62K-ALL-315</t>
  </si>
  <si>
    <t>630-ALL-165</t>
  </si>
  <si>
    <t>640-ALL-399</t>
  </si>
  <si>
    <t>64A-ALL-181</t>
  </si>
  <si>
    <t>650-ALL-189</t>
  </si>
  <si>
    <t>650-ALL-198</t>
  </si>
  <si>
    <t>650-ALL-333</t>
  </si>
  <si>
    <t>650-ALL-351</t>
  </si>
  <si>
    <t>650-ALL-399</t>
  </si>
  <si>
    <t>65A-ALL-532</t>
  </si>
  <si>
    <t>65G-ALL-113</t>
  </si>
  <si>
    <t>65G-ALL-142</t>
  </si>
  <si>
    <t>65G-ALL-239</t>
  </si>
  <si>
    <t>65G-ALL-314</t>
  </si>
  <si>
    <t>65Z-ALL-135</t>
  </si>
  <si>
    <t>65Z-ALL-198</t>
  </si>
  <si>
    <t>660-ALL-113</t>
  </si>
  <si>
    <t>660-ALL-116</t>
  </si>
  <si>
    <t>660-ALL-152</t>
  </si>
  <si>
    <t>660-ALL-175</t>
  </si>
  <si>
    <t>660-ALL-184</t>
  </si>
  <si>
    <t>660-ALL-232</t>
  </si>
  <si>
    <t>660-ALL-327</t>
  </si>
  <si>
    <t>660-ALL-415</t>
  </si>
  <si>
    <t>660-ALL-422</t>
  </si>
  <si>
    <t>670-ALL-184</t>
  </si>
  <si>
    <t>670-ALL-351</t>
  </si>
  <si>
    <t>680-ALL-399</t>
  </si>
  <si>
    <t>681-ALL-163</t>
  </si>
  <si>
    <t>681-ALL-351</t>
  </si>
  <si>
    <t>690-ALL-117</t>
  </si>
  <si>
    <t>690-ALL-395</t>
  </si>
  <si>
    <t>700-ALL-332</t>
  </si>
  <si>
    <t>700-ALL-395</t>
  </si>
  <si>
    <t>70A-ALL-231</t>
  </si>
  <si>
    <t>70A-ALL-312</t>
  </si>
  <si>
    <t>70A-ALL-423</t>
  </si>
  <si>
    <t>710-ALL-187</t>
  </si>
  <si>
    <t>710-ALL-233</t>
  </si>
  <si>
    <t>720-ALL-395</t>
  </si>
  <si>
    <t>730-ALL-113</t>
  </si>
  <si>
    <t>730-ALL-151</t>
  </si>
  <si>
    <t>730-ALL-184</t>
  </si>
  <si>
    <t>730-ALL-313</t>
  </si>
  <si>
    <t>73B-ALL-183</t>
  </si>
  <si>
    <t>740-ALL-117</t>
  </si>
  <si>
    <t>740-ALL-196</t>
  </si>
  <si>
    <t>740-ALL-351</t>
  </si>
  <si>
    <t>740-ALL-422</t>
  </si>
  <si>
    <t>74C-ALL-142</t>
  </si>
  <si>
    <t>750-ALL-133</t>
  </si>
  <si>
    <t>750-ALL-145</t>
  </si>
  <si>
    <t>750-ALL-188</t>
  </si>
  <si>
    <t>760-ALL-542</t>
  </si>
  <si>
    <t>761-ALL-113</t>
  </si>
  <si>
    <t>761-ALL-132</t>
  </si>
  <si>
    <t>761-ALL-196</t>
  </si>
  <si>
    <t>761-ALL-317</t>
  </si>
  <si>
    <t>770-ALL-148</t>
  </si>
  <si>
    <t>770-ALL-163</t>
  </si>
  <si>
    <t>770-ALL-395</t>
  </si>
  <si>
    <t>780-ALL-141</t>
  </si>
  <si>
    <t>780-ALL-184</t>
  </si>
  <si>
    <t>780-ALL-188</t>
  </si>
  <si>
    <t>780-ALL-326</t>
  </si>
  <si>
    <t>780-ALL-395</t>
  </si>
  <si>
    <t>780-ALL-522</t>
  </si>
  <si>
    <t>78C-ALL-462</t>
  </si>
  <si>
    <t>790-ALL-144</t>
  </si>
  <si>
    <t>790-ALL-188</t>
  </si>
  <si>
    <t>790-ALL-196</t>
  </si>
  <si>
    <t>790-ALL-332</t>
  </si>
  <si>
    <t>790-ALL-333</t>
  </si>
  <si>
    <t>79A-ALL-221</t>
  </si>
  <si>
    <t>79A-ALL-231</t>
  </si>
  <si>
    <t>800-ALL-313</t>
  </si>
  <si>
    <t>80C-ALL-114</t>
  </si>
  <si>
    <t>810-ALL-395</t>
  </si>
  <si>
    <t>810-ALL-415</t>
  </si>
  <si>
    <t>820-ALL-351</t>
  </si>
  <si>
    <t>821-ALL-333</t>
  </si>
  <si>
    <t>830-ALL-127</t>
  </si>
  <si>
    <t>830-ALL-196</t>
  </si>
  <si>
    <t>840-ALL-313</t>
  </si>
  <si>
    <t>861-ALL-472</t>
  </si>
  <si>
    <t>862-ALL-141</t>
  </si>
  <si>
    <t>870-ALL-196</t>
  </si>
  <si>
    <t>870-ALL-351</t>
  </si>
  <si>
    <t>870-ALL-394</t>
  </si>
  <si>
    <t>880-ALL-165</t>
  </si>
  <si>
    <t>880-ALL-399</t>
  </si>
  <si>
    <t>890-ALL-151</t>
  </si>
  <si>
    <t>890-ALL-395</t>
  </si>
  <si>
    <t>890-ALL-551</t>
  </si>
  <si>
    <t>900-ALL-189</t>
  </si>
  <si>
    <t>900-ALL-326</t>
  </si>
  <si>
    <t>900-ALL-399</t>
  </si>
  <si>
    <t>91B-ALL-153</t>
  </si>
  <si>
    <t>91B-ALL-352</t>
  </si>
  <si>
    <t>91B-ALL-414</t>
  </si>
  <si>
    <t>91B-ALL-541</t>
  </si>
  <si>
    <t>920-ALL-143</t>
  </si>
  <si>
    <t>920-ALL-166</t>
  </si>
  <si>
    <t>92V-ALL-461</t>
  </si>
  <si>
    <t>92Y-ALL-312</t>
  </si>
  <si>
    <t>930-ALL-167</t>
  </si>
  <si>
    <t>930-ALL-331</t>
  </si>
  <si>
    <t>930-ALL-395</t>
  </si>
  <si>
    <t>930-ALL-399</t>
  </si>
  <si>
    <t>93A-ALL-116</t>
  </si>
  <si>
    <t>93A-ALL-522</t>
  </si>
  <si>
    <t>93A-ALL-551</t>
  </si>
  <si>
    <t>93M-ALL-162</t>
  </si>
  <si>
    <t>93N-ALL-192</t>
  </si>
  <si>
    <t>93R-ALL-221</t>
  </si>
  <si>
    <t>93T-ALL-312</t>
  </si>
  <si>
    <t>940-ALL-167</t>
  </si>
  <si>
    <t>94Z-ALL-181</t>
  </si>
  <si>
    <t>95A-ALL-126</t>
  </si>
  <si>
    <t>95A-ALL-151</t>
  </si>
  <si>
    <t>960-ALL-233</t>
  </si>
  <si>
    <t>960-ALL-395</t>
  </si>
  <si>
    <t>960-ALL-413</t>
  </si>
  <si>
    <t>96C-ALL-413</t>
  </si>
  <si>
    <t>970-ALL-522</t>
  </si>
  <si>
    <t>990-ALL-317</t>
  </si>
  <si>
    <t>995-ALL-332</t>
  </si>
  <si>
    <t>995-ALL-343</t>
  </si>
  <si>
    <t>A05-ALL-311</t>
  </si>
  <si>
    <t>B95-ALL-171</t>
  </si>
  <si>
    <t>B95-ALL-451</t>
  </si>
  <si>
    <t>C18-ALL-314</t>
  </si>
  <si>
    <t>C37-ALL-153</t>
  </si>
  <si>
    <t>C37-ALL-232</t>
  </si>
  <si>
    <t>C39-ALL-333</t>
  </si>
  <si>
    <t>E29-ALL-221</t>
  </si>
  <si>
    <t>E29-ALL-418</t>
  </si>
  <si>
    <t>E30-ALL-233</t>
  </si>
  <si>
    <t>E31-ALL-141</t>
  </si>
  <si>
    <t>E31-ALL-221</t>
  </si>
  <si>
    <t>ALL-ALL-118</t>
  </si>
  <si>
    <t>ALL-ALL-395</t>
  </si>
  <si>
    <t>ALL-169-395</t>
  </si>
  <si>
    <t>ALL-170-395</t>
  </si>
  <si>
    <t>ALL-176-172</t>
  </si>
  <si>
    <t>ALL-176-175</t>
  </si>
  <si>
    <t>ALL-176-181</t>
  </si>
  <si>
    <t>ALL-176-191</t>
  </si>
  <si>
    <t>ALL-176-542</t>
  </si>
  <si>
    <t>ALL-177-133</t>
  </si>
  <si>
    <t>ALL-177-399</t>
  </si>
  <si>
    <t>ALL-181-118</t>
  </si>
  <si>
    <t>ALL-181-315</t>
  </si>
  <si>
    <t>ALL-182-144</t>
  </si>
  <si>
    <t>ALL-182-163</t>
  </si>
  <si>
    <t>ALL-183-188</t>
  </si>
  <si>
    <t>ALL-183-317</t>
  </si>
  <si>
    <t>ALL-183-343</t>
  </si>
  <si>
    <t>ALL-183-399</t>
  </si>
  <si>
    <t>ALL-184-172</t>
  </si>
  <si>
    <t>ALL-185-164</t>
  </si>
  <si>
    <t>ALL-185-542</t>
  </si>
  <si>
    <t>ALL-186-144</t>
  </si>
  <si>
    <t>ALL-187-163</t>
  </si>
  <si>
    <t>ALL-187-165</t>
  </si>
  <si>
    <t>ALL-187-181</t>
  </si>
  <si>
    <t>ALL-187-196</t>
  </si>
  <si>
    <t>ALL-187-418</t>
  </si>
  <si>
    <t>ALL-188-151</t>
  </si>
  <si>
    <t>ALL-188-172</t>
  </si>
  <si>
    <t>ALL-188-181</t>
  </si>
  <si>
    <t>ALL-188-196</t>
  </si>
  <si>
    <t>ALL-188-232</t>
  </si>
  <si>
    <t>ALL-188-332</t>
  </si>
  <si>
    <t>ALL-188-424</t>
  </si>
  <si>
    <t>ALL-188-472</t>
  </si>
  <si>
    <t>ALL-189-142</t>
  </si>
  <si>
    <t>ALL-189-166</t>
  </si>
  <si>
    <t>ALL-189-173</t>
  </si>
  <si>
    <t>ALL-189-313</t>
  </si>
  <si>
    <t>ALL-189-361</t>
  </si>
  <si>
    <t>ALL-189-399</t>
  </si>
  <si>
    <t>ALL-189-472</t>
  </si>
  <si>
    <t>ALL-190-166</t>
  </si>
  <si>
    <t>ALL-190-196</t>
  </si>
  <si>
    <t>ALL-194-162</t>
  </si>
  <si>
    <t>ALL-194-198</t>
  </si>
  <si>
    <t>ALL-194-472</t>
  </si>
  <si>
    <t>ALL-195-162</t>
  </si>
  <si>
    <t>ALL-195-472</t>
  </si>
  <si>
    <t>ALL-196-411</t>
  </si>
  <si>
    <t>ALL-201-311</t>
  </si>
  <si>
    <t>ALL-201-472</t>
  </si>
  <si>
    <t>ALL-202-171</t>
  </si>
  <si>
    <t>ALL-202-181</t>
  </si>
  <si>
    <t>ALL-202-315</t>
  </si>
  <si>
    <t>ALL-204-472</t>
  </si>
  <si>
    <t>ALL-205-399</t>
  </si>
  <si>
    <t>421-201</t>
  </si>
  <si>
    <t>930-202</t>
  </si>
  <si>
    <t>201-421</t>
  </si>
  <si>
    <t>202-930</t>
  </si>
  <si>
    <t>201-130</t>
  </si>
  <si>
    <t>201-140</t>
  </si>
  <si>
    <t>201-190</t>
  </si>
  <si>
    <t>201-210</t>
  </si>
  <si>
    <t>201-240</t>
  </si>
  <si>
    <t>201-260</t>
  </si>
  <si>
    <t>201-41M</t>
  </si>
  <si>
    <t>201-422</t>
  </si>
  <si>
    <t>201-49B</t>
  </si>
  <si>
    <t>201-49G</t>
  </si>
  <si>
    <t>201-500</t>
  </si>
  <si>
    <t>201-600</t>
  </si>
  <si>
    <t>201-60D</t>
  </si>
  <si>
    <t>201-63C</t>
  </si>
  <si>
    <t>201-670</t>
  </si>
  <si>
    <t>201-70A</t>
  </si>
  <si>
    <t>201-730</t>
  </si>
  <si>
    <t>201-740</t>
  </si>
  <si>
    <t>201-770</t>
  </si>
  <si>
    <t>201-800</t>
  </si>
  <si>
    <t>201-862</t>
  </si>
  <si>
    <t>201-88A</t>
  </si>
  <si>
    <t>201-92D</t>
  </si>
  <si>
    <t>201-92T</t>
  </si>
  <si>
    <t>201-960</t>
  </si>
  <si>
    <t>130-201</t>
  </si>
  <si>
    <t>140-201</t>
  </si>
  <si>
    <t>190-201</t>
  </si>
  <si>
    <t>210-201</t>
  </si>
  <si>
    <t>240-201</t>
  </si>
  <si>
    <t>260-201</t>
  </si>
  <si>
    <t>41M-201</t>
  </si>
  <si>
    <t>422-201</t>
  </si>
  <si>
    <t>49B-201</t>
  </si>
  <si>
    <t>49G-201</t>
  </si>
  <si>
    <t>500-201</t>
  </si>
  <si>
    <t>600-201</t>
  </si>
  <si>
    <t>60D-201</t>
  </si>
  <si>
    <t>63C-201</t>
  </si>
  <si>
    <t>670-201</t>
  </si>
  <si>
    <t>70A-201</t>
  </si>
  <si>
    <t>730-201</t>
  </si>
  <si>
    <t>740-201</t>
  </si>
  <si>
    <t>770-201</t>
  </si>
  <si>
    <t>800-201</t>
  </si>
  <si>
    <t>862-201</t>
  </si>
  <si>
    <t>88A-201</t>
  </si>
  <si>
    <t>92D-201</t>
  </si>
  <si>
    <t>92T-201</t>
  </si>
  <si>
    <t>960-201</t>
  </si>
  <si>
    <t>010-181-127</t>
  </si>
  <si>
    <t>010-183-333</t>
  </si>
  <si>
    <t>020-181-172</t>
  </si>
  <si>
    <t>050-181-333</t>
  </si>
  <si>
    <t>070-188-472</t>
  </si>
  <si>
    <t>10A-181-541</t>
  </si>
  <si>
    <t>110-189-171</t>
  </si>
  <si>
    <t>110-189-173</t>
  </si>
  <si>
    <t>110-189-199</t>
  </si>
  <si>
    <t>111-189-171</t>
  </si>
  <si>
    <t>111-189-199</t>
  </si>
  <si>
    <t>111-201-313</t>
  </si>
  <si>
    <t>120-189-171</t>
  </si>
  <si>
    <t>132-201-461</t>
  </si>
  <si>
    <t>13A-183-312</t>
  </si>
  <si>
    <t>140-183-411</t>
  </si>
  <si>
    <t>140-188-333</t>
  </si>
  <si>
    <t>150-188-392</t>
  </si>
  <si>
    <t>181-181-163</t>
  </si>
  <si>
    <t>181-181-472</t>
  </si>
  <si>
    <t>190-184-231</t>
  </si>
  <si>
    <t>190-184-312</t>
  </si>
  <si>
    <t>19A-193-311</t>
  </si>
  <si>
    <t>200-189-232</t>
  </si>
  <si>
    <t>200-189-392</t>
  </si>
  <si>
    <t>240-181-542</t>
  </si>
  <si>
    <t>240-181-551</t>
  </si>
  <si>
    <t>241-184-333</t>
  </si>
  <si>
    <t>241-185-472</t>
  </si>
  <si>
    <t>241-186-472</t>
  </si>
  <si>
    <t>260-181-314</t>
  </si>
  <si>
    <t>260-188-462</t>
  </si>
  <si>
    <t>260-189-312</t>
  </si>
  <si>
    <t>270-140-418</t>
  </si>
  <si>
    <t>270-140-462</t>
  </si>
  <si>
    <t>270-181-472</t>
  </si>
  <si>
    <t>270-189-472</t>
  </si>
  <si>
    <t>290-184-327</t>
  </si>
  <si>
    <t>300-184-472</t>
  </si>
  <si>
    <t>320-181-451</t>
  </si>
  <si>
    <t>320-191-392</t>
  </si>
  <si>
    <t>32K-183-121</t>
  </si>
  <si>
    <t>32L-181-311</t>
  </si>
  <si>
    <t>340-181-162</t>
  </si>
  <si>
    <t>340-184-472</t>
  </si>
  <si>
    <t>340-189-472</t>
  </si>
  <si>
    <t>340-192-472</t>
  </si>
  <si>
    <t>340-201-361</t>
  </si>
  <si>
    <t>34Z-181-312</t>
  </si>
  <si>
    <t>36C-189-183</t>
  </si>
  <si>
    <t>390-189-311</t>
  </si>
  <si>
    <t>390-205-148</t>
  </si>
  <si>
    <t>400-189-423</t>
  </si>
  <si>
    <t>410-189-171</t>
  </si>
  <si>
    <t>410-189-172</t>
  </si>
  <si>
    <t>41F-189-131</t>
  </si>
  <si>
    <t>41F-189-211</t>
  </si>
  <si>
    <t>41G-182-234</t>
  </si>
  <si>
    <t>41G-182-235</t>
  </si>
  <si>
    <t>41Q-202-462</t>
  </si>
  <si>
    <t>420-184-181</t>
  </si>
  <si>
    <t>420-184-221</t>
  </si>
  <si>
    <t>420-205-311</t>
  </si>
  <si>
    <t>421-201-361</t>
  </si>
  <si>
    <t>440-201-361</t>
  </si>
  <si>
    <t>450-184-351</t>
  </si>
  <si>
    <t>450-188-314</t>
  </si>
  <si>
    <t>460-181-162</t>
  </si>
  <si>
    <t>460-189-392</t>
  </si>
  <si>
    <t>470-181-164</t>
  </si>
  <si>
    <t>470-184-192</t>
  </si>
  <si>
    <t>470-184-211</t>
  </si>
  <si>
    <t>49B-181-121</t>
  </si>
  <si>
    <t>49B-201-192</t>
  </si>
  <si>
    <t>49B-201-211</t>
  </si>
  <si>
    <t>49B-201-221</t>
  </si>
  <si>
    <t>500-201-312</t>
  </si>
  <si>
    <t>500-201-333</t>
  </si>
  <si>
    <t>510-188-392</t>
  </si>
  <si>
    <t>530-189-151</t>
  </si>
  <si>
    <t>530-189-332</t>
  </si>
  <si>
    <t>55A-181-411</t>
  </si>
  <si>
    <t>560-183-331</t>
  </si>
  <si>
    <t>570-189-198</t>
  </si>
  <si>
    <t>570-189-211</t>
  </si>
  <si>
    <t>570-189-221</t>
  </si>
  <si>
    <t>580-201-211</t>
  </si>
  <si>
    <t>580-201-221</t>
  </si>
  <si>
    <t>580-201-411</t>
  </si>
  <si>
    <t>590-189-198</t>
  </si>
  <si>
    <t>600-184-331</t>
  </si>
  <si>
    <t>600-188-311</t>
  </si>
  <si>
    <t>630-189-472</t>
  </si>
  <si>
    <t>630-194-472</t>
  </si>
  <si>
    <t>640-181-413</t>
  </si>
  <si>
    <t>640-188-351</t>
  </si>
  <si>
    <t>64A-181-459</t>
  </si>
  <si>
    <t>650-195-162</t>
  </si>
  <si>
    <t>650-195-192</t>
  </si>
  <si>
    <t>660-194-394</t>
  </si>
  <si>
    <t>680-205-148</t>
  </si>
  <si>
    <t>680-205-211</t>
  </si>
  <si>
    <t>69A-181-311</t>
  </si>
  <si>
    <t>70A-182-462</t>
  </si>
  <si>
    <t>720-189-311</t>
  </si>
  <si>
    <t>740-188-392</t>
  </si>
  <si>
    <t>740-188-411</t>
  </si>
  <si>
    <t>740-188-461</t>
  </si>
  <si>
    <t>740-194-331</t>
  </si>
  <si>
    <t>740-204-332</t>
  </si>
  <si>
    <t>750-184-311</t>
  </si>
  <si>
    <t>760-188-411</t>
  </si>
  <si>
    <t>760-188-461</t>
  </si>
  <si>
    <t>760-189-472</t>
  </si>
  <si>
    <t>760-192-472</t>
  </si>
  <si>
    <t>780-181-184</t>
  </si>
  <si>
    <t>780-201-196</t>
  </si>
  <si>
    <t>780-201-211</t>
  </si>
  <si>
    <t>780-201-221</t>
  </si>
  <si>
    <t>780-201-313</t>
  </si>
  <si>
    <t>790-188-472</t>
  </si>
  <si>
    <t>790-189-472</t>
  </si>
  <si>
    <t>80C-192-311</t>
  </si>
  <si>
    <t>80C-193-311</t>
  </si>
  <si>
    <t>810-183-199</t>
  </si>
  <si>
    <t>810-183-231</t>
  </si>
  <si>
    <t>810-183-332</t>
  </si>
  <si>
    <t>810-183-344</t>
  </si>
  <si>
    <t>820-188-411</t>
  </si>
  <si>
    <t>850-181-167</t>
  </si>
  <si>
    <t>850-189-411</t>
  </si>
  <si>
    <t>860-189-472</t>
  </si>
  <si>
    <t>860-201-472</t>
  </si>
  <si>
    <t>88A-201-411</t>
  </si>
  <si>
    <t>900-188-192</t>
  </si>
  <si>
    <t>900-188-211</t>
  </si>
  <si>
    <t>900-188-221</t>
  </si>
  <si>
    <t>910-189-331</t>
  </si>
  <si>
    <t>920-188-196</t>
  </si>
  <si>
    <t>93A-181-162</t>
  </si>
  <si>
    <t>93A-181-326</t>
  </si>
  <si>
    <t>940-181-172</t>
  </si>
  <si>
    <t>970-188-333</t>
  </si>
  <si>
    <t>98B-189-311</t>
  </si>
  <si>
    <t>010-ALL-127</t>
  </si>
  <si>
    <t>020-ALL-172</t>
  </si>
  <si>
    <t>10A-ALL-541</t>
  </si>
  <si>
    <t>111-ALL-313</t>
  </si>
  <si>
    <t>181-ALL-163</t>
  </si>
  <si>
    <t>240-ALL-542</t>
  </si>
  <si>
    <t>240-ALL-551</t>
  </si>
  <si>
    <t>290-ALL-327</t>
  </si>
  <si>
    <t>320-ALL-451</t>
  </si>
  <si>
    <t>340-ALL-361</t>
  </si>
  <si>
    <t>390-ALL-148</t>
  </si>
  <si>
    <t>410-ALL-172</t>
  </si>
  <si>
    <t>41G-ALL-234</t>
  </si>
  <si>
    <t>41G-ALL-235</t>
  </si>
  <si>
    <t>421-ALL-361</t>
  </si>
  <si>
    <t>450-ALL-351</t>
  </si>
  <si>
    <t>460-ALL-162</t>
  </si>
  <si>
    <t>470-ALL-164</t>
  </si>
  <si>
    <t>560-ALL-331</t>
  </si>
  <si>
    <t>640-ALL-413</t>
  </si>
  <si>
    <t>64A-ALL-459</t>
  </si>
  <si>
    <t>680-ALL-148</t>
  </si>
  <si>
    <t>780-ALL-313</t>
  </si>
  <si>
    <t>850-ALL-167</t>
  </si>
  <si>
    <t>93A-ALL-162</t>
  </si>
  <si>
    <t>93A-ALL-326</t>
  </si>
  <si>
    <t>ALL-201-196</t>
  </si>
  <si>
    <t>ALL-201-313</t>
  </si>
  <si>
    <t>020-181-542</t>
  </si>
  <si>
    <t>060-188-411</t>
  </si>
  <si>
    <t>130-201-411</t>
  </si>
  <si>
    <t>130-201-461</t>
  </si>
  <si>
    <t>132-188-411</t>
  </si>
  <si>
    <t>132-201-332</t>
  </si>
  <si>
    <t>140-201-312</t>
  </si>
  <si>
    <t>140-201-411</t>
  </si>
  <si>
    <t>140-201-461</t>
  </si>
  <si>
    <t>160-188-461</t>
  </si>
  <si>
    <t>180-201-333</t>
  </si>
  <si>
    <t>230-188-459</t>
  </si>
  <si>
    <t>230-188-461</t>
  </si>
  <si>
    <t>230-189-331</t>
  </si>
  <si>
    <t>260-181-551</t>
  </si>
  <si>
    <t>260-189-411</t>
  </si>
  <si>
    <t>260-189-418</t>
  </si>
  <si>
    <t>290-188-411</t>
  </si>
  <si>
    <t>310-183-411</t>
  </si>
  <si>
    <t>310-188-351</t>
  </si>
  <si>
    <t>320-181-351</t>
  </si>
  <si>
    <t>340-188-311</t>
  </si>
  <si>
    <t>410-181-327</t>
  </si>
  <si>
    <t>430-188-459</t>
  </si>
  <si>
    <t>430-201-361</t>
  </si>
  <si>
    <t>430-201-411</t>
  </si>
  <si>
    <t>430-201-461</t>
  </si>
  <si>
    <t>430-201-462</t>
  </si>
  <si>
    <t>440-189-333</t>
  </si>
  <si>
    <t>440-201-461</t>
  </si>
  <si>
    <t>450-181-541</t>
  </si>
  <si>
    <t>500-201-311</t>
  </si>
  <si>
    <t>500-201-411</t>
  </si>
  <si>
    <t>550-188-311</t>
  </si>
  <si>
    <t>550-188-461</t>
  </si>
  <si>
    <t>580-189-411</t>
  </si>
  <si>
    <t>580-201-361</t>
  </si>
  <si>
    <t>600-188-411</t>
  </si>
  <si>
    <t>640-188-418</t>
  </si>
  <si>
    <t>680-188-333</t>
  </si>
  <si>
    <t>680-188-459</t>
  </si>
  <si>
    <t>710-183-418</t>
  </si>
  <si>
    <t>730-201-361</t>
  </si>
  <si>
    <t>740-184-411</t>
  </si>
  <si>
    <t>74Z-181-462</t>
  </si>
  <si>
    <t>760-188-311</t>
  </si>
  <si>
    <t>820-188-459</t>
  </si>
  <si>
    <t>860-181-542</t>
  </si>
  <si>
    <t>860-188-411</t>
  </si>
  <si>
    <t>861-189-411</t>
  </si>
  <si>
    <t>862-188-411</t>
  </si>
  <si>
    <t>900-188-333</t>
  </si>
  <si>
    <t>900-188-411</t>
  </si>
  <si>
    <t>920-184-411</t>
  </si>
  <si>
    <t>940-189-418</t>
  </si>
  <si>
    <t>132-ALL-332</t>
  </si>
  <si>
    <t>430-ALL-361</t>
  </si>
  <si>
    <t>430-ALL-459</t>
  </si>
  <si>
    <t>730-ALL-361</t>
  </si>
  <si>
    <t>198-060</t>
  </si>
  <si>
    <t>198-182</t>
  </si>
  <si>
    <t>198-270</t>
  </si>
  <si>
    <t>198-640</t>
  </si>
  <si>
    <t>198-710</t>
  </si>
  <si>
    <t>198-720</t>
  </si>
  <si>
    <t>198-800</t>
  </si>
  <si>
    <t>198-870</t>
  </si>
  <si>
    <t>198-880</t>
  </si>
  <si>
    <t>060-198</t>
  </si>
  <si>
    <t>182-198</t>
  </si>
  <si>
    <t>270-198</t>
  </si>
  <si>
    <t>640-198</t>
  </si>
  <si>
    <t>710-198</t>
  </si>
  <si>
    <t>720-198</t>
  </si>
  <si>
    <t>800-198</t>
  </si>
  <si>
    <t>870-198</t>
  </si>
  <si>
    <t>880-198</t>
  </si>
  <si>
    <t>040-189-131</t>
  </si>
  <si>
    <t>040-189-231</t>
  </si>
  <si>
    <t>060-198-353</t>
  </si>
  <si>
    <t>070-189-199</t>
  </si>
  <si>
    <t>080-181-162</t>
  </si>
  <si>
    <t>090-181-165</t>
  </si>
  <si>
    <t>090-184-192</t>
  </si>
  <si>
    <t>10A-181-422</t>
  </si>
  <si>
    <t>110-189-472</t>
  </si>
  <si>
    <t>110-201-472</t>
  </si>
  <si>
    <t>120-189-459</t>
  </si>
  <si>
    <t>130-189-183</t>
  </si>
  <si>
    <t>130-189-331</t>
  </si>
  <si>
    <t>13A-183-331</t>
  </si>
  <si>
    <t>182-198-353</t>
  </si>
  <si>
    <t>200-181-333</t>
  </si>
  <si>
    <t>220-189-459</t>
  </si>
  <si>
    <t>230-183-472</t>
  </si>
  <si>
    <t>230-189-472</t>
  </si>
  <si>
    <t>240-181-192</t>
  </si>
  <si>
    <t>241-181-167</t>
  </si>
  <si>
    <t>24B-191-418</t>
  </si>
  <si>
    <t>250-181-423</t>
  </si>
  <si>
    <t>260-205-148</t>
  </si>
  <si>
    <t>260-205-211</t>
  </si>
  <si>
    <t>260-205-221</t>
  </si>
  <si>
    <t>26B-140-418</t>
  </si>
  <si>
    <t>26B-181-121</t>
  </si>
  <si>
    <t>26B-181-146</t>
  </si>
  <si>
    <t>26B-181-311</t>
  </si>
  <si>
    <t>270-198-353</t>
  </si>
  <si>
    <t>292-181-472</t>
  </si>
  <si>
    <t>292-184-472</t>
  </si>
  <si>
    <t>292-185-472</t>
  </si>
  <si>
    <t>292-189-141</t>
  </si>
  <si>
    <t>292-189-151</t>
  </si>
  <si>
    <t>292-189-171</t>
  </si>
  <si>
    <t>292-189-173</t>
  </si>
  <si>
    <t>292-189-192</t>
  </si>
  <si>
    <t>32A-181-146</t>
  </si>
  <si>
    <t>32B-189-198</t>
  </si>
  <si>
    <t>32B-192-311</t>
  </si>
  <si>
    <t>32H-181-312</t>
  </si>
  <si>
    <t>32L-189-411</t>
  </si>
  <si>
    <t>32P-181-121</t>
  </si>
  <si>
    <t>32P-181-211</t>
  </si>
  <si>
    <t>32Q-183-131</t>
  </si>
  <si>
    <t>32Q-183-211</t>
  </si>
  <si>
    <t>330-188-196</t>
  </si>
  <si>
    <t>330-189-192</t>
  </si>
  <si>
    <t>340-201-192</t>
  </si>
  <si>
    <t>340-201-211</t>
  </si>
  <si>
    <t>340-201-221</t>
  </si>
  <si>
    <t>340-201-331</t>
  </si>
  <si>
    <t>340-201-461</t>
  </si>
  <si>
    <t>340-201-462</t>
  </si>
  <si>
    <t>360-184-472</t>
  </si>
  <si>
    <t>360-188-472</t>
  </si>
  <si>
    <t>360-189-472</t>
  </si>
  <si>
    <t>360-192-472</t>
  </si>
  <si>
    <t>36F-181-121</t>
  </si>
  <si>
    <t>36F-181-134</t>
  </si>
  <si>
    <t>390-181-319</t>
  </si>
  <si>
    <t>410-181-193</t>
  </si>
  <si>
    <t>410-195-333</t>
  </si>
  <si>
    <t>410-201-192</t>
  </si>
  <si>
    <t>41R-181-180</t>
  </si>
  <si>
    <t>420-184-211</t>
  </si>
  <si>
    <t>421-201-311</t>
  </si>
  <si>
    <t>422-181-135</t>
  </si>
  <si>
    <t>422-184-394</t>
  </si>
  <si>
    <t>440-181-532</t>
  </si>
  <si>
    <t>440-189-192</t>
  </si>
  <si>
    <t>440-201-192</t>
  </si>
  <si>
    <t>440-201-211</t>
  </si>
  <si>
    <t>440-201-221</t>
  </si>
  <si>
    <t>450-181-314</t>
  </si>
  <si>
    <t>450-188-192</t>
  </si>
  <si>
    <t>450-188-211</t>
  </si>
  <si>
    <t>470-189-331</t>
  </si>
  <si>
    <t>470-201-333</t>
  </si>
  <si>
    <t>490-183-472</t>
  </si>
  <si>
    <t>490-184-472</t>
  </si>
  <si>
    <t>490-188-472</t>
  </si>
  <si>
    <t>490-189-232</t>
  </si>
  <si>
    <t>490-189-311</t>
  </si>
  <si>
    <t>490-189-472</t>
  </si>
  <si>
    <t>490-192-472</t>
  </si>
  <si>
    <t>490-195-333</t>
  </si>
  <si>
    <t>490-195-472</t>
  </si>
  <si>
    <t>490-201-472</t>
  </si>
  <si>
    <t>491-188-472</t>
  </si>
  <si>
    <t>491-189-472</t>
  </si>
  <si>
    <t>49B-173-317</t>
  </si>
  <si>
    <t>49B-188-411</t>
  </si>
  <si>
    <t>49B-189-198</t>
  </si>
  <si>
    <t>49B-189-211</t>
  </si>
  <si>
    <t>49B-189-221</t>
  </si>
  <si>
    <t>49F-181-211</t>
  </si>
  <si>
    <t>49F-182-121</t>
  </si>
  <si>
    <t>49F-182-418</t>
  </si>
  <si>
    <t>500-184-131</t>
  </si>
  <si>
    <t>500-184-231</t>
  </si>
  <si>
    <t>500-184-234</t>
  </si>
  <si>
    <t>500-184-235</t>
  </si>
  <si>
    <t>500-201-181</t>
  </si>
  <si>
    <t>500-201-211</t>
  </si>
  <si>
    <t>500-201-221</t>
  </si>
  <si>
    <t>510-184-312</t>
  </si>
  <si>
    <t>510-188-351</t>
  </si>
  <si>
    <t>51A-181-151</t>
  </si>
  <si>
    <t>520-181-411</t>
  </si>
  <si>
    <t>520-189-192</t>
  </si>
  <si>
    <t>530-188-232</t>
  </si>
  <si>
    <t>53C-189-143</t>
  </si>
  <si>
    <t>540-140-311</t>
  </si>
  <si>
    <t>540-181-472</t>
  </si>
  <si>
    <t>540-188-472</t>
  </si>
  <si>
    <t>540-189-472</t>
  </si>
  <si>
    <t>540-195-472</t>
  </si>
  <si>
    <t>540-201-392</t>
  </si>
  <si>
    <t>560-181-361</t>
  </si>
  <si>
    <t>560-189-143</t>
  </si>
  <si>
    <t>560-192-311</t>
  </si>
  <si>
    <t>590-184-411</t>
  </si>
  <si>
    <t>600-184-184</t>
  </si>
  <si>
    <t>60M-182-143</t>
  </si>
  <si>
    <t>61M-189-191</t>
  </si>
  <si>
    <t>61Y-181-131</t>
  </si>
  <si>
    <t>61Y-181-142</t>
  </si>
  <si>
    <t>61Y-181-311</t>
  </si>
  <si>
    <t>620-204-180</t>
  </si>
  <si>
    <t>620-204-211</t>
  </si>
  <si>
    <t>640-181-199</t>
  </si>
  <si>
    <t>640-181-313</t>
  </si>
  <si>
    <t>640-198-353</t>
  </si>
  <si>
    <t>650-181-183</t>
  </si>
  <si>
    <t>650-188-411</t>
  </si>
  <si>
    <t>650-189-143</t>
  </si>
  <si>
    <t>660-181-187</t>
  </si>
  <si>
    <t>680-181-472</t>
  </si>
  <si>
    <t>680-188-472</t>
  </si>
  <si>
    <t>680-189-472</t>
  </si>
  <si>
    <t>68A-182-411</t>
  </si>
  <si>
    <t>68A-182-418</t>
  </si>
  <si>
    <t>68A-182-462</t>
  </si>
  <si>
    <t>690-184-392</t>
  </si>
  <si>
    <t>700-184-472</t>
  </si>
  <si>
    <t>700-192-472</t>
  </si>
  <si>
    <t>700-201-472</t>
  </si>
  <si>
    <t>70A-182-418</t>
  </si>
  <si>
    <t>70A-188-411</t>
  </si>
  <si>
    <t>70A-201-411</t>
  </si>
  <si>
    <t>710-198-353</t>
  </si>
  <si>
    <t>720-183-319</t>
  </si>
  <si>
    <t>720-198-353</t>
  </si>
  <si>
    <t>740-188-462</t>
  </si>
  <si>
    <t>740-189-311</t>
  </si>
  <si>
    <t>740-201-333</t>
  </si>
  <si>
    <t>740-201-392</t>
  </si>
  <si>
    <t>750-184-312</t>
  </si>
  <si>
    <t>760-184-319</t>
  </si>
  <si>
    <t>761-184-411</t>
  </si>
  <si>
    <t>761-189-199</t>
  </si>
  <si>
    <t>761-189-231</t>
  </si>
  <si>
    <t>761-189-331</t>
  </si>
  <si>
    <t>76A-189-143</t>
  </si>
  <si>
    <t>770-181-141</t>
  </si>
  <si>
    <t>770-188-462</t>
  </si>
  <si>
    <t>780-181-313</t>
  </si>
  <si>
    <t>780-181-413</t>
  </si>
  <si>
    <t>780-201-333</t>
  </si>
  <si>
    <t>790-181-196</t>
  </si>
  <si>
    <t>790-201-462</t>
  </si>
  <si>
    <t>800-198-353</t>
  </si>
  <si>
    <t>810-181-472</t>
  </si>
  <si>
    <t>830-189-331</t>
  </si>
  <si>
    <t>860-181-188</t>
  </si>
  <si>
    <t>860-181-199</t>
  </si>
  <si>
    <t>861-184-312</t>
  </si>
  <si>
    <t>862-202-121</t>
  </si>
  <si>
    <t>870-198-353</t>
  </si>
  <si>
    <t>880-198-353</t>
  </si>
  <si>
    <t>90B-182-462</t>
  </si>
  <si>
    <t>90B-188-411</t>
  </si>
  <si>
    <t>90C-181-142</t>
  </si>
  <si>
    <t>92B-193-418</t>
  </si>
  <si>
    <t>92M-181-312</t>
  </si>
  <si>
    <t>92N-182-462</t>
  </si>
  <si>
    <t>92T-189-131</t>
  </si>
  <si>
    <t>92T-189-211</t>
  </si>
  <si>
    <t>930-201-392</t>
  </si>
  <si>
    <t>93M-202-461</t>
  </si>
  <si>
    <t>93N-189-116</t>
  </si>
  <si>
    <t>93P-172-411</t>
  </si>
  <si>
    <t>960-189-198</t>
  </si>
  <si>
    <t>970-188-423</t>
  </si>
  <si>
    <t>970-189-411</t>
  </si>
  <si>
    <t>060-ALL-353</t>
  </si>
  <si>
    <t>080-ALL-162</t>
  </si>
  <si>
    <t>130-ALL-183</t>
  </si>
  <si>
    <t>13A-ALL-331</t>
  </si>
  <si>
    <t>182-ALL-353</t>
  </si>
  <si>
    <t>260-ALL-148</t>
  </si>
  <si>
    <t>26B-ALL-146</t>
  </si>
  <si>
    <t>270-ALL-353</t>
  </si>
  <si>
    <t>32B-ALL-198</t>
  </si>
  <si>
    <t>32H-ALL-312</t>
  </si>
  <si>
    <t>36F-ALL-134</t>
  </si>
  <si>
    <t>390-ALL-319</t>
  </si>
  <si>
    <t>422-ALL-135</t>
  </si>
  <si>
    <t>440-ALL-532</t>
  </si>
  <si>
    <t>49B-ALL-198</t>
  </si>
  <si>
    <t>49B-ALL-317</t>
  </si>
  <si>
    <t>51A-ALL-151</t>
  </si>
  <si>
    <t>53C-ALL-143</t>
  </si>
  <si>
    <t>540-ALL-472</t>
  </si>
  <si>
    <t>560-ALL-361</t>
  </si>
  <si>
    <t>60M-ALL-143</t>
  </si>
  <si>
    <t>61M-ALL-191</t>
  </si>
  <si>
    <t>61Y-ALL-142</t>
  </si>
  <si>
    <t>640-ALL-199</t>
  </si>
  <si>
    <t>640-ALL-313</t>
  </si>
  <si>
    <t>640-ALL-353</t>
  </si>
  <si>
    <t>710-ALL-353</t>
  </si>
  <si>
    <t>720-ALL-319</t>
  </si>
  <si>
    <t>720-ALL-353</t>
  </si>
  <si>
    <t>760-ALL-319</t>
  </si>
  <si>
    <t>761-ALL-199</t>
  </si>
  <si>
    <t>76A-ALL-143</t>
  </si>
  <si>
    <t>770-ALL-141</t>
  </si>
  <si>
    <t>780-ALL-413</t>
  </si>
  <si>
    <t>800-ALL-353</t>
  </si>
  <si>
    <t>860-ALL-188</t>
  </si>
  <si>
    <t>870-ALL-353</t>
  </si>
  <si>
    <t>880-ALL-353</t>
  </si>
  <si>
    <t>90C-ALL-142</t>
  </si>
  <si>
    <t>92M-ALL-312</t>
  </si>
  <si>
    <t>93N-ALL-116</t>
  </si>
  <si>
    <t>ALL-183-319</t>
  </si>
  <si>
    <t>010-188-461</t>
  </si>
  <si>
    <t>040-188-333</t>
  </si>
  <si>
    <t>060-181-423</t>
  </si>
  <si>
    <t>100-188-461</t>
  </si>
  <si>
    <t>110-188-411</t>
  </si>
  <si>
    <t>110-188-462</t>
  </si>
  <si>
    <t>130-194-411</t>
  </si>
  <si>
    <t>190-201-411</t>
  </si>
  <si>
    <t>200-181-459</t>
  </si>
  <si>
    <t>200-189-411</t>
  </si>
  <si>
    <t>270-188-451</t>
  </si>
  <si>
    <t>292-189-423</t>
  </si>
  <si>
    <t>320-188-311</t>
  </si>
  <si>
    <t>320-188-459</t>
  </si>
  <si>
    <t>421-181-462</t>
  </si>
  <si>
    <t>430-189-411</t>
  </si>
  <si>
    <t>440-181-461</t>
  </si>
  <si>
    <t>450-188-342</t>
  </si>
  <si>
    <t>460-188-411</t>
  </si>
  <si>
    <t>490-188-541</t>
  </si>
  <si>
    <t>540-140-462</t>
  </si>
  <si>
    <t>540-201-462</t>
  </si>
  <si>
    <t>550-188-333</t>
  </si>
  <si>
    <t>590-188-418</t>
  </si>
  <si>
    <t>590-188-541</t>
  </si>
  <si>
    <t>600-188-333</t>
  </si>
  <si>
    <t>660-188-411</t>
  </si>
  <si>
    <t>681-184-411</t>
  </si>
  <si>
    <t>681-184-462</t>
  </si>
  <si>
    <t>681-188-411</t>
  </si>
  <si>
    <t>710-188-461</t>
  </si>
  <si>
    <t>740-181-413</t>
  </si>
  <si>
    <t>760-188-459</t>
  </si>
  <si>
    <t>770-188-418</t>
  </si>
  <si>
    <t>770-201-411</t>
  </si>
  <si>
    <t>810-188-411</t>
  </si>
  <si>
    <t>810-188-462</t>
  </si>
  <si>
    <t>830-189-418</t>
  </si>
  <si>
    <t>860-188-461</t>
  </si>
  <si>
    <t>860-188-541</t>
  </si>
  <si>
    <t>862-188-333</t>
  </si>
  <si>
    <t>862-201-361</t>
  </si>
  <si>
    <t>862-201-462</t>
  </si>
  <si>
    <t>910-188-411</t>
  </si>
  <si>
    <t>930-181-541</t>
  </si>
  <si>
    <t>980-195-411</t>
  </si>
  <si>
    <t>060-ALL-423</t>
  </si>
  <si>
    <t>270-ALL-451</t>
  </si>
  <si>
    <t>590-ALL-541</t>
  </si>
  <si>
    <t>740-ALL-413</t>
  </si>
  <si>
    <t>862-ALL-333</t>
  </si>
  <si>
    <t>862-ALL-361</t>
  </si>
  <si>
    <t>930-ALL-541</t>
  </si>
  <si>
    <t>ALL-188-342</t>
  </si>
  <si>
    <t>ALL-188-451</t>
  </si>
  <si>
    <t>198-010</t>
  </si>
  <si>
    <t>198-050</t>
  </si>
  <si>
    <t>198-070</t>
  </si>
  <si>
    <t>198-080</t>
  </si>
  <si>
    <t>198-090</t>
  </si>
  <si>
    <t>198-110</t>
  </si>
  <si>
    <t>198-120</t>
  </si>
  <si>
    <t>198-132</t>
  </si>
  <si>
    <t>198-180</t>
  </si>
  <si>
    <t>198-181</t>
  </si>
  <si>
    <t>198-200</t>
  </si>
  <si>
    <t>198-220</t>
  </si>
  <si>
    <t>198-240</t>
  </si>
  <si>
    <t>198-290</t>
  </si>
  <si>
    <t>198-292</t>
  </si>
  <si>
    <t>198-300</t>
  </si>
  <si>
    <t>198-320</t>
  </si>
  <si>
    <t>198-330</t>
  </si>
  <si>
    <t>198-34B</t>
  </si>
  <si>
    <t>198-360</t>
  </si>
  <si>
    <t>198-380</t>
  </si>
  <si>
    <t>198-400</t>
  </si>
  <si>
    <t>198-41C</t>
  </si>
  <si>
    <t>198-421</t>
  </si>
  <si>
    <t>198-430</t>
  </si>
  <si>
    <t>198-440</t>
  </si>
  <si>
    <t>198-460</t>
  </si>
  <si>
    <t>198-470</t>
  </si>
  <si>
    <t>198-490</t>
  </si>
  <si>
    <t>198-530</t>
  </si>
  <si>
    <t>198-550</t>
  </si>
  <si>
    <t>198-570</t>
  </si>
  <si>
    <t>198-580</t>
  </si>
  <si>
    <t>198-61J</t>
  </si>
  <si>
    <t>198-630</t>
  </si>
  <si>
    <t>198-680</t>
  </si>
  <si>
    <t>198-69A</t>
  </si>
  <si>
    <t>198-730</t>
  </si>
  <si>
    <t>198-740</t>
  </si>
  <si>
    <t>198-760</t>
  </si>
  <si>
    <t>198-761</t>
  </si>
  <si>
    <t>198-770</t>
  </si>
  <si>
    <t>198-780</t>
  </si>
  <si>
    <t>198-810</t>
  </si>
  <si>
    <t>198-830</t>
  </si>
  <si>
    <t>198-840</t>
  </si>
  <si>
    <t>198-850</t>
  </si>
  <si>
    <t>198-860</t>
  </si>
  <si>
    <t>198-910</t>
  </si>
  <si>
    <t>198-950</t>
  </si>
  <si>
    <t>198-960</t>
  </si>
  <si>
    <t>198-990</t>
  </si>
  <si>
    <t>198-995</t>
  </si>
  <si>
    <t>010-198</t>
  </si>
  <si>
    <t>050-198</t>
  </si>
  <si>
    <t>070-198</t>
  </si>
  <si>
    <t>080-198</t>
  </si>
  <si>
    <t>090-198</t>
  </si>
  <si>
    <t>110-198</t>
  </si>
  <si>
    <t>120-198</t>
  </si>
  <si>
    <t>132-198</t>
  </si>
  <si>
    <t>180-198</t>
  </si>
  <si>
    <t>181-198</t>
  </si>
  <si>
    <t>200-198</t>
  </si>
  <si>
    <t>220-198</t>
  </si>
  <si>
    <t>240-198</t>
  </si>
  <si>
    <t>290-198</t>
  </si>
  <si>
    <t>292-198</t>
  </si>
  <si>
    <t>300-198</t>
  </si>
  <si>
    <t>320-198</t>
  </si>
  <si>
    <t>330-198</t>
  </si>
  <si>
    <t>34B-198</t>
  </si>
  <si>
    <t>360-198</t>
  </si>
  <si>
    <t>380-198</t>
  </si>
  <si>
    <t>400-198</t>
  </si>
  <si>
    <t>41C-198</t>
  </si>
  <si>
    <t>421-198</t>
  </si>
  <si>
    <t>430-198</t>
  </si>
  <si>
    <t>440-198</t>
  </si>
  <si>
    <t>460-198</t>
  </si>
  <si>
    <t>470-198</t>
  </si>
  <si>
    <t>490-198</t>
  </si>
  <si>
    <t>530-198</t>
  </si>
  <si>
    <t>550-198</t>
  </si>
  <si>
    <t>570-198</t>
  </si>
  <si>
    <t>580-198</t>
  </si>
  <si>
    <t>61J-198</t>
  </si>
  <si>
    <t>630-198</t>
  </si>
  <si>
    <t>680-198</t>
  </si>
  <si>
    <t>69A-198</t>
  </si>
  <si>
    <t>730-198</t>
  </si>
  <si>
    <t>740-198</t>
  </si>
  <si>
    <t>760-198</t>
  </si>
  <si>
    <t>761-198</t>
  </si>
  <si>
    <t>770-198</t>
  </si>
  <si>
    <t>780-198</t>
  </si>
  <si>
    <t>810-198</t>
  </si>
  <si>
    <t>830-198</t>
  </si>
  <si>
    <t>840-198</t>
  </si>
  <si>
    <t>850-198</t>
  </si>
  <si>
    <t>860-198</t>
  </si>
  <si>
    <t>910-198</t>
  </si>
  <si>
    <t>950-198</t>
  </si>
  <si>
    <t>960-198</t>
  </si>
  <si>
    <t>990-198</t>
  </si>
  <si>
    <t>995-198</t>
  </si>
  <si>
    <t>00A-189-198</t>
  </si>
  <si>
    <t>00A-189-211</t>
  </si>
  <si>
    <t>010-186-142</t>
  </si>
  <si>
    <t>010-188-392</t>
  </si>
  <si>
    <t>010-188-459</t>
  </si>
  <si>
    <t>020-188-121</t>
  </si>
  <si>
    <t>020-188-232</t>
  </si>
  <si>
    <t>020-204-180</t>
  </si>
  <si>
    <t>030-183-472</t>
  </si>
  <si>
    <t>030-185-472</t>
  </si>
  <si>
    <t>030-189-472</t>
  </si>
  <si>
    <t>040-181-184</t>
  </si>
  <si>
    <t>040-188-192</t>
  </si>
  <si>
    <t>040-188-198</t>
  </si>
  <si>
    <t>040-188-211</t>
  </si>
  <si>
    <t>040-188-221</t>
  </si>
  <si>
    <t>050-181-148</t>
  </si>
  <si>
    <t>050-181-196</t>
  </si>
  <si>
    <t>050-184-411</t>
  </si>
  <si>
    <t>050-188-392</t>
  </si>
  <si>
    <t>050-198-353</t>
  </si>
  <si>
    <t>060-181-198</t>
  </si>
  <si>
    <t>060-188-198</t>
  </si>
  <si>
    <t>060-188-211</t>
  </si>
  <si>
    <t>060-188-221</t>
  </si>
  <si>
    <t>060-188-232</t>
  </si>
  <si>
    <t>060-188-312</t>
  </si>
  <si>
    <t>070-198-353</t>
  </si>
  <si>
    <t>080-188-392</t>
  </si>
  <si>
    <t>080-198-353</t>
  </si>
  <si>
    <t>090-185-121</t>
  </si>
  <si>
    <t>090-185-184</t>
  </si>
  <si>
    <t>090-198-353</t>
  </si>
  <si>
    <t>09A-188-198</t>
  </si>
  <si>
    <t>09A-188-211</t>
  </si>
  <si>
    <t>09A-188-411</t>
  </si>
  <si>
    <t>09A-189-198</t>
  </si>
  <si>
    <t>09A-189-411</t>
  </si>
  <si>
    <t>100-181-191</t>
  </si>
  <si>
    <t>100-188-126</t>
  </si>
  <si>
    <t>100-188-211</t>
  </si>
  <si>
    <t>100-188-221</t>
  </si>
  <si>
    <t>100-188-392</t>
  </si>
  <si>
    <t>100-188-411</t>
  </si>
  <si>
    <t>100-194-392</t>
  </si>
  <si>
    <t>110-188-392</t>
  </si>
  <si>
    <t>110-189-331</t>
  </si>
  <si>
    <t>110-198-353</t>
  </si>
  <si>
    <t>110-198-392</t>
  </si>
  <si>
    <t>111-181-311</t>
  </si>
  <si>
    <t>111-188-333</t>
  </si>
  <si>
    <t>111-189-331</t>
  </si>
  <si>
    <t>120-188-392</t>
  </si>
  <si>
    <t>120-189-392</t>
  </si>
  <si>
    <t>120-189-423</t>
  </si>
  <si>
    <t>120-198-353</t>
  </si>
  <si>
    <t>130-181-192</t>
  </si>
  <si>
    <t>130-188-351</t>
  </si>
  <si>
    <t>130-194-392</t>
  </si>
  <si>
    <t>130-201-392</t>
  </si>
  <si>
    <t>132-188-142</t>
  </si>
  <si>
    <t>132-188-392</t>
  </si>
  <si>
    <t>132-189-472</t>
  </si>
  <si>
    <t>132-201-392</t>
  </si>
  <si>
    <t>13B-181-121</t>
  </si>
  <si>
    <t>13D-181-142</t>
  </si>
  <si>
    <t>13D-181-541</t>
  </si>
  <si>
    <t>140-183-394</t>
  </si>
  <si>
    <t>140-184-394</t>
  </si>
  <si>
    <t>140-188-394</t>
  </si>
  <si>
    <t>140-189-394</t>
  </si>
  <si>
    <t>140-190-394</t>
  </si>
  <si>
    <t>140-190-472</t>
  </si>
  <si>
    <t>140-198-394</t>
  </si>
  <si>
    <t>140-204-394</t>
  </si>
  <si>
    <t>150-181-459</t>
  </si>
  <si>
    <t>160-181-327</t>
  </si>
  <si>
    <t>160-184-472</t>
  </si>
  <si>
    <t>160-188-192</t>
  </si>
  <si>
    <t>160-188-392</t>
  </si>
  <si>
    <t>160-189-472</t>
  </si>
  <si>
    <t>160-194-472</t>
  </si>
  <si>
    <t>180-189-151</t>
  </si>
  <si>
    <t>180-189-171</t>
  </si>
  <si>
    <t>180-189-331</t>
  </si>
  <si>
    <t>180-198-353</t>
  </si>
  <si>
    <t>180-198-392</t>
  </si>
  <si>
    <t>181-181-126</t>
  </si>
  <si>
    <t>181-181-135</t>
  </si>
  <si>
    <t>181-198-353</t>
  </si>
  <si>
    <t>182-188-191</t>
  </si>
  <si>
    <t>182-188-192</t>
  </si>
  <si>
    <t>182-188-198</t>
  </si>
  <si>
    <t>182-188-211</t>
  </si>
  <si>
    <t>182-188-221</t>
  </si>
  <si>
    <t>182-188-392</t>
  </si>
  <si>
    <t>182-189-418</t>
  </si>
  <si>
    <t>190-184-232</t>
  </si>
  <si>
    <t>190-188-392</t>
  </si>
  <si>
    <t>190-188-418</t>
  </si>
  <si>
    <t>190-201-192</t>
  </si>
  <si>
    <t>190-201-211</t>
  </si>
  <si>
    <t>190-201-221</t>
  </si>
  <si>
    <t>190-201-232</t>
  </si>
  <si>
    <t>190-201-392</t>
  </si>
  <si>
    <t>200-181-146</t>
  </si>
  <si>
    <t>200-198-353</t>
  </si>
  <si>
    <t>210-181-423</t>
  </si>
  <si>
    <t>210-201-181</t>
  </si>
  <si>
    <t>210-201-211</t>
  </si>
  <si>
    <t>210-201-221</t>
  </si>
  <si>
    <t>210-201-392</t>
  </si>
  <si>
    <t>210-201-462</t>
  </si>
  <si>
    <t>220-181-188</t>
  </si>
  <si>
    <t>230-188-126</t>
  </si>
  <si>
    <t>230-188-211</t>
  </si>
  <si>
    <t>230-188-221</t>
  </si>
  <si>
    <t>230-188-232</t>
  </si>
  <si>
    <t>230-188-311</t>
  </si>
  <si>
    <t>230-188-333</t>
  </si>
  <si>
    <t>230-189-196</t>
  </si>
  <si>
    <t>230-194-392</t>
  </si>
  <si>
    <t>240-176-394</t>
  </si>
  <si>
    <t>240-177-394</t>
  </si>
  <si>
    <t>240-188-394</t>
  </si>
  <si>
    <t>240-189-394</t>
  </si>
  <si>
    <t>240-198-353</t>
  </si>
  <si>
    <t>241-181-232</t>
  </si>
  <si>
    <t>241-189-392</t>
  </si>
  <si>
    <t>250-181-117</t>
  </si>
  <si>
    <t>260-181-472</t>
  </si>
  <si>
    <t>260-183-472</t>
  </si>
  <si>
    <t>260-188-192</t>
  </si>
  <si>
    <t>260-188-198</t>
  </si>
  <si>
    <t>260-188-472</t>
  </si>
  <si>
    <t>26B-181-180</t>
  </si>
  <si>
    <t>26B-181-198</t>
  </si>
  <si>
    <t>26B-181-312</t>
  </si>
  <si>
    <t>26B-181-422</t>
  </si>
  <si>
    <t>26B-181-461</t>
  </si>
  <si>
    <t>270-181-172</t>
  </si>
  <si>
    <t>270-188-121</t>
  </si>
  <si>
    <t>270-188-171</t>
  </si>
  <si>
    <t>270-188-211</t>
  </si>
  <si>
    <t>270-188-221</t>
  </si>
  <si>
    <t>270-188-392</t>
  </si>
  <si>
    <t>27A-182-462</t>
  </si>
  <si>
    <t>280-188-221</t>
  </si>
  <si>
    <t>290-181-132</t>
  </si>
  <si>
    <t>290-185-472</t>
  </si>
  <si>
    <t>290-186-472</t>
  </si>
  <si>
    <t>290-189-472</t>
  </si>
  <si>
    <t>290-198-353</t>
  </si>
  <si>
    <t>290-198-392</t>
  </si>
  <si>
    <t>292-188-451</t>
  </si>
  <si>
    <t>300-181-392</t>
  </si>
  <si>
    <t>300-188-192</t>
  </si>
  <si>
    <t>300-188-211</t>
  </si>
  <si>
    <t>300-188-333</t>
  </si>
  <si>
    <t>300-198-353</t>
  </si>
  <si>
    <t>310-188-192</t>
  </si>
  <si>
    <t>320-181-122</t>
  </si>
  <si>
    <t>320-181-163</t>
  </si>
  <si>
    <t>320-188-198</t>
  </si>
  <si>
    <t>320-188-211</t>
  </si>
  <si>
    <t>320-188-221</t>
  </si>
  <si>
    <t>320-188-392</t>
  </si>
  <si>
    <t>32B-183-333</t>
  </si>
  <si>
    <t>32B-189-211</t>
  </si>
  <si>
    <t>32C-181-344</t>
  </si>
  <si>
    <t>32D-183-411</t>
  </si>
  <si>
    <t>32H-182-411</t>
  </si>
  <si>
    <t>32K-183-331</t>
  </si>
  <si>
    <t>32M-188-311</t>
  </si>
  <si>
    <t>32M-189-311</t>
  </si>
  <si>
    <t>32P-181-461</t>
  </si>
  <si>
    <t>32P-181-541</t>
  </si>
  <si>
    <t>330-181-126</t>
  </si>
  <si>
    <t>330-181-131</t>
  </si>
  <si>
    <t>330-188-351</t>
  </si>
  <si>
    <t>330-198-353</t>
  </si>
  <si>
    <t>340-188-192</t>
  </si>
  <si>
    <t>340-188-211</t>
  </si>
  <si>
    <t>340-188-462</t>
  </si>
  <si>
    <t>340-188-541</t>
  </si>
  <si>
    <t>340-189-192</t>
  </si>
  <si>
    <t>340-189-198</t>
  </si>
  <si>
    <t>340-189-211</t>
  </si>
  <si>
    <t>340-189-221</t>
  </si>
  <si>
    <t>340-189-232</t>
  </si>
  <si>
    <t>340-189-459</t>
  </si>
  <si>
    <t>340-195-131</t>
  </si>
  <si>
    <t>340-195-143</t>
  </si>
  <si>
    <t>340-195-184</t>
  </si>
  <si>
    <t>340-195-312</t>
  </si>
  <si>
    <t>340-195-333</t>
  </si>
  <si>
    <t>340-195-411</t>
  </si>
  <si>
    <t>350-183-196</t>
  </si>
  <si>
    <t>350-183-392</t>
  </si>
  <si>
    <t>350-188-392</t>
  </si>
  <si>
    <t>350-189-392</t>
  </si>
  <si>
    <t>360-184-331</t>
  </si>
  <si>
    <t>360-198-353</t>
  </si>
  <si>
    <t>36B-181-180</t>
  </si>
  <si>
    <t>370-188-192</t>
  </si>
  <si>
    <t>370-188-211</t>
  </si>
  <si>
    <t>370-188-221</t>
  </si>
  <si>
    <t>390-188-331</t>
  </si>
  <si>
    <t>390-188-392</t>
  </si>
  <si>
    <t>390-192-472</t>
  </si>
  <si>
    <t>390-195-472</t>
  </si>
  <si>
    <t>400-183-392</t>
  </si>
  <si>
    <t>400-198-353</t>
  </si>
  <si>
    <t>410-181-144</t>
  </si>
  <si>
    <t>410-181-145</t>
  </si>
  <si>
    <t>410-181-147</t>
  </si>
  <si>
    <t>410-181-152</t>
  </si>
  <si>
    <t>410-181-153</t>
  </si>
  <si>
    <t>410-181-171</t>
  </si>
  <si>
    <t>410-181-172</t>
  </si>
  <si>
    <t>410-189-173</t>
  </si>
  <si>
    <t>410-195-192</t>
  </si>
  <si>
    <t>410-195-311</t>
  </si>
  <si>
    <t>410-195-414</t>
  </si>
  <si>
    <t>410-195-418</t>
  </si>
  <si>
    <t>41C-188-135</t>
  </si>
  <si>
    <t>41C-188-211</t>
  </si>
  <si>
    <t>41C-189-311</t>
  </si>
  <si>
    <t>41J-189-411</t>
  </si>
  <si>
    <t>41N-182-143</t>
  </si>
  <si>
    <t>420-184-392</t>
  </si>
  <si>
    <t>421-183-131</t>
  </si>
  <si>
    <t>421-183-146</t>
  </si>
  <si>
    <t>421-183-211</t>
  </si>
  <si>
    <t>421-183-221</t>
  </si>
  <si>
    <t>421-198-353</t>
  </si>
  <si>
    <t>422-181-147</t>
  </si>
  <si>
    <t>422-184-198</t>
  </si>
  <si>
    <t>422-188-311</t>
  </si>
  <si>
    <t>422-195-394</t>
  </si>
  <si>
    <t>430-181-117</t>
  </si>
  <si>
    <t>430-181-146</t>
  </si>
  <si>
    <t>430-181-192</t>
  </si>
  <si>
    <t>430-181-199</t>
  </si>
  <si>
    <t>430-181-232</t>
  </si>
  <si>
    <t>430-181-332</t>
  </si>
  <si>
    <t>430-188-126</t>
  </si>
  <si>
    <t>430-188-211</t>
  </si>
  <si>
    <t>430-188-221</t>
  </si>
  <si>
    <t>430-188-351</t>
  </si>
  <si>
    <t>430-189-232</t>
  </si>
  <si>
    <t>430-198-353</t>
  </si>
  <si>
    <t>430-201-196</t>
  </si>
  <si>
    <t>430-201-211</t>
  </si>
  <si>
    <t>430-201-221</t>
  </si>
  <si>
    <t>430-201-392</t>
  </si>
  <si>
    <t>440-188-171</t>
  </si>
  <si>
    <t>440-188-211</t>
  </si>
  <si>
    <t>440-188-221</t>
  </si>
  <si>
    <t>440-188-311</t>
  </si>
  <si>
    <t>440-198-353</t>
  </si>
  <si>
    <t>440-201-392</t>
  </si>
  <si>
    <t>440-204-192</t>
  </si>
  <si>
    <t>440-204-221</t>
  </si>
  <si>
    <t>450-181-146</t>
  </si>
  <si>
    <t>470-188-192</t>
  </si>
  <si>
    <t>480-188-173</t>
  </si>
  <si>
    <t>480-188-211</t>
  </si>
  <si>
    <t>491-183-392</t>
  </si>
  <si>
    <t>491-189-392</t>
  </si>
  <si>
    <t>49B-201-411</t>
  </si>
  <si>
    <t>49E-188-411</t>
  </si>
  <si>
    <t>49F-181-411</t>
  </si>
  <si>
    <t>49G-181-142</t>
  </si>
  <si>
    <t>49G-181-311</t>
  </si>
  <si>
    <t>500-201-392</t>
  </si>
  <si>
    <t>510-188-198</t>
  </si>
  <si>
    <t>510-188-211</t>
  </si>
  <si>
    <t>510-188-221</t>
  </si>
  <si>
    <t>510-188-331</t>
  </si>
  <si>
    <t>510-201-192</t>
  </si>
  <si>
    <t>510-201-211</t>
  </si>
  <si>
    <t>510-201-221</t>
  </si>
  <si>
    <t>510-201-411</t>
  </si>
  <si>
    <t>510-204-361</t>
  </si>
  <si>
    <t>51A-181-121</t>
  </si>
  <si>
    <t>51A-181-221</t>
  </si>
  <si>
    <t>520-177-392</t>
  </si>
  <si>
    <t>520-181-126</t>
  </si>
  <si>
    <t>520-181-314</t>
  </si>
  <si>
    <t>530-188-192</t>
  </si>
  <si>
    <t>530-189-113</t>
  </si>
  <si>
    <t>530-189-131</t>
  </si>
  <si>
    <t>530-189-196</t>
  </si>
  <si>
    <t>530-198-353</t>
  </si>
  <si>
    <t>540-181-191</t>
  </si>
  <si>
    <t>550-188-126</t>
  </si>
  <si>
    <t>550-204-392</t>
  </si>
  <si>
    <t>55A-182-411</t>
  </si>
  <si>
    <t>560-181-144</t>
  </si>
  <si>
    <t>560-188-131</t>
  </si>
  <si>
    <t>560-204-361</t>
  </si>
  <si>
    <t>570-189-126</t>
  </si>
  <si>
    <t>570-189-142</t>
  </si>
  <si>
    <t>570-198-353</t>
  </si>
  <si>
    <t>580-181-117</t>
  </si>
  <si>
    <t>580-198-353</t>
  </si>
  <si>
    <t>580-201-192</t>
  </si>
  <si>
    <t>580-201-392</t>
  </si>
  <si>
    <t>590-188-126</t>
  </si>
  <si>
    <t>590-188-146</t>
  </si>
  <si>
    <t>590-188-392</t>
  </si>
  <si>
    <t>600-188-121</t>
  </si>
  <si>
    <t>600-188-131</t>
  </si>
  <si>
    <t>600-188-135</t>
  </si>
  <si>
    <t>600-188-142</t>
  </si>
  <si>
    <t>600-188-146</t>
  </si>
  <si>
    <t>600-188-151</t>
  </si>
  <si>
    <t>600-189-121</t>
  </si>
  <si>
    <t>60M-189-461</t>
  </si>
  <si>
    <t>60Z-171-319</t>
  </si>
  <si>
    <t>60Z-181-233</t>
  </si>
  <si>
    <t>610-181-392</t>
  </si>
  <si>
    <t>610-184-472</t>
  </si>
  <si>
    <t>610-185-472</t>
  </si>
  <si>
    <t>610-186-472</t>
  </si>
  <si>
    <t>610-188-472</t>
  </si>
  <si>
    <t>610-189-472</t>
  </si>
  <si>
    <t>61K-185-411</t>
  </si>
  <si>
    <t>61Q-189-143</t>
  </si>
  <si>
    <t>61X-193-311</t>
  </si>
  <si>
    <t>61Y-202-121</t>
  </si>
  <si>
    <t>61Y-202-211</t>
  </si>
  <si>
    <t>61Y-202-311</t>
  </si>
  <si>
    <t>61Y-202-461</t>
  </si>
  <si>
    <t>620-170-472</t>
  </si>
  <si>
    <t>620-176-472</t>
  </si>
  <si>
    <t>620-181-344</t>
  </si>
  <si>
    <t>620-194-472</t>
  </si>
  <si>
    <t>62J-188-116</t>
  </si>
  <si>
    <t>62J-188-121</t>
  </si>
  <si>
    <t>62J-189-116</t>
  </si>
  <si>
    <t>62J-189-143</t>
  </si>
  <si>
    <t>630-198-353</t>
  </si>
  <si>
    <t>63C-201-411</t>
  </si>
  <si>
    <t>640-183-311</t>
  </si>
  <si>
    <t>640-188-121</t>
  </si>
  <si>
    <t>640-188-211</t>
  </si>
  <si>
    <t>640-188-221</t>
  </si>
  <si>
    <t>640-188-331</t>
  </si>
  <si>
    <t>640-188-333</t>
  </si>
  <si>
    <t>640-188-392</t>
  </si>
  <si>
    <t>640-194-392</t>
  </si>
  <si>
    <t>64A-188-126</t>
  </si>
  <si>
    <t>64A-188-211</t>
  </si>
  <si>
    <t>65A-189-542</t>
  </si>
  <si>
    <t>660-188-311</t>
  </si>
  <si>
    <t>660-188-331</t>
  </si>
  <si>
    <t>66A-140-462</t>
  </si>
  <si>
    <t>670-184-333</t>
  </si>
  <si>
    <t>670-188-342</t>
  </si>
  <si>
    <t>670-201-392</t>
  </si>
  <si>
    <t>670-201-411</t>
  </si>
  <si>
    <t>680-188-171</t>
  </si>
  <si>
    <t>681-188-196</t>
  </si>
  <si>
    <t>681-188-211</t>
  </si>
  <si>
    <t>681-188-221</t>
  </si>
  <si>
    <t>681-188-351</t>
  </si>
  <si>
    <t>681-188-392</t>
  </si>
  <si>
    <t>681-188-459</t>
  </si>
  <si>
    <t>681-189-143</t>
  </si>
  <si>
    <t>690-188-411</t>
  </si>
  <si>
    <t>69A-188-192</t>
  </si>
  <si>
    <t>69A-188-211</t>
  </si>
  <si>
    <t>69A-188-221</t>
  </si>
  <si>
    <t>69A-198-353</t>
  </si>
  <si>
    <t>700-181-171</t>
  </si>
  <si>
    <t>700-189-418</t>
  </si>
  <si>
    <t>70A-181-451</t>
  </si>
  <si>
    <t>70A-188-192</t>
  </si>
  <si>
    <t>70A-188-211</t>
  </si>
  <si>
    <t>70A-188-333</t>
  </si>
  <si>
    <t>710-181-331</t>
  </si>
  <si>
    <t>710-183-392</t>
  </si>
  <si>
    <t>710-184-392</t>
  </si>
  <si>
    <t>710-188-191</t>
  </si>
  <si>
    <t>710-188-472</t>
  </si>
  <si>
    <t>710-189-392</t>
  </si>
  <si>
    <t>710-189-423</t>
  </si>
  <si>
    <t>710-201-392</t>
  </si>
  <si>
    <t>710-201-472</t>
  </si>
  <si>
    <t>720-188-192</t>
  </si>
  <si>
    <t>720-188-211</t>
  </si>
  <si>
    <t>720-188-221</t>
  </si>
  <si>
    <t>720-188-311</t>
  </si>
  <si>
    <t>720-188-392</t>
  </si>
  <si>
    <t>720-188-411</t>
  </si>
  <si>
    <t>730-198-353</t>
  </si>
  <si>
    <t>730-201-311</t>
  </si>
  <si>
    <t>730-201-331</t>
  </si>
  <si>
    <t>730-201-411</t>
  </si>
  <si>
    <t>730-201-461</t>
  </si>
  <si>
    <t>73B-182-418</t>
  </si>
  <si>
    <t>73B-182-461</t>
  </si>
  <si>
    <t>740-188-198</t>
  </si>
  <si>
    <t>740-188-211</t>
  </si>
  <si>
    <t>740-188-221</t>
  </si>
  <si>
    <t>74Z-181-311</t>
  </si>
  <si>
    <t>74Z-181-542</t>
  </si>
  <si>
    <t>750-184-392</t>
  </si>
  <si>
    <t>760-188-331</t>
  </si>
  <si>
    <t>760-188-333</t>
  </si>
  <si>
    <t>760-188-394</t>
  </si>
  <si>
    <t>760-198-353</t>
  </si>
  <si>
    <t>760-198-394</t>
  </si>
  <si>
    <t>761-181-333</t>
  </si>
  <si>
    <t>761-181-352</t>
  </si>
  <si>
    <t>761-181-361</t>
  </si>
  <si>
    <t>761-181-413</t>
  </si>
  <si>
    <t>761-184-312</t>
  </si>
  <si>
    <t>761-184-332</t>
  </si>
  <si>
    <t>761-184-394</t>
  </si>
  <si>
    <t>761-188-196</t>
  </si>
  <si>
    <t>761-188-394</t>
  </si>
  <si>
    <t>761-189-394</t>
  </si>
  <si>
    <t>770-181-188</t>
  </si>
  <si>
    <t>770-181-529</t>
  </si>
  <si>
    <t>770-188-126</t>
  </si>
  <si>
    <t>770-188-171</t>
  </si>
  <si>
    <t>770-188-173</t>
  </si>
  <si>
    <t>770-188-211</t>
  </si>
  <si>
    <t>770-188-221</t>
  </si>
  <si>
    <t>770-188-232</t>
  </si>
  <si>
    <t>770-189-423</t>
  </si>
  <si>
    <t>770-201-192</t>
  </si>
  <si>
    <t>770-201-211</t>
  </si>
  <si>
    <t>770-201-221</t>
  </si>
  <si>
    <t>770-201-361</t>
  </si>
  <si>
    <t>770-201-392</t>
  </si>
  <si>
    <t>770-205-392</t>
  </si>
  <si>
    <t>780-181-461</t>
  </si>
  <si>
    <t>780-181-472</t>
  </si>
  <si>
    <t>780-188-121</t>
  </si>
  <si>
    <t>780-188-211</t>
  </si>
  <si>
    <t>780-188-311</t>
  </si>
  <si>
    <t>780-189-331</t>
  </si>
  <si>
    <t>78B-182-542</t>
  </si>
  <si>
    <t>78C-189-126</t>
  </si>
  <si>
    <t>78C-189-211</t>
  </si>
  <si>
    <t>800-181-311</t>
  </si>
  <si>
    <t>800-192-311</t>
  </si>
  <si>
    <t>800-205-311</t>
  </si>
  <si>
    <t>810-188-198</t>
  </si>
  <si>
    <t>810-188-211</t>
  </si>
  <si>
    <t>810-188-221</t>
  </si>
  <si>
    <t>810-188-394</t>
  </si>
  <si>
    <t>810-189-181</t>
  </si>
  <si>
    <t>810-189-411</t>
  </si>
  <si>
    <t>810-198-353</t>
  </si>
  <si>
    <t>810-198-394</t>
  </si>
  <si>
    <t>81B-188-121</t>
  </si>
  <si>
    <t>81B-188-211</t>
  </si>
  <si>
    <t>81B-188-333</t>
  </si>
  <si>
    <t>81B-188-411</t>
  </si>
  <si>
    <t>820-188-192</t>
  </si>
  <si>
    <t>820-188-351</t>
  </si>
  <si>
    <t>821-181-361</t>
  </si>
  <si>
    <t>830-181-174</t>
  </si>
  <si>
    <t>840-198-353</t>
  </si>
  <si>
    <t>850-188-333</t>
  </si>
  <si>
    <t>850-198-353</t>
  </si>
  <si>
    <t>860-188-171</t>
  </si>
  <si>
    <t>860-188-392</t>
  </si>
  <si>
    <t>860-188-423</t>
  </si>
  <si>
    <t>860-198-353</t>
  </si>
  <si>
    <t>861-188-121</t>
  </si>
  <si>
    <t>861-188-211</t>
  </si>
  <si>
    <t>861-188-221</t>
  </si>
  <si>
    <t>861-188-459</t>
  </si>
  <si>
    <t>862-188-198</t>
  </si>
  <si>
    <t>862-188-211</t>
  </si>
  <si>
    <t>862-188-221</t>
  </si>
  <si>
    <t>862-188-392</t>
  </si>
  <si>
    <t>862-189-392</t>
  </si>
  <si>
    <t>862-202-392</t>
  </si>
  <si>
    <t>862-204-392</t>
  </si>
  <si>
    <t>870-184-392</t>
  </si>
  <si>
    <t>870-185-394</t>
  </si>
  <si>
    <t>87A-189-135</t>
  </si>
  <si>
    <t>87A-189-142</t>
  </si>
  <si>
    <t>87A-189-211</t>
  </si>
  <si>
    <t>890-181-196</t>
  </si>
  <si>
    <t>890-181-331</t>
  </si>
  <si>
    <t>890-188-221</t>
  </si>
  <si>
    <t>890-201-392</t>
  </si>
  <si>
    <t>900-181-313</t>
  </si>
  <si>
    <t>900-188-126</t>
  </si>
  <si>
    <t>900-188-131</t>
  </si>
  <si>
    <t>900-188-135</t>
  </si>
  <si>
    <t>900-188-171</t>
  </si>
  <si>
    <t>900-188-392</t>
  </si>
  <si>
    <t>900-188-418</t>
  </si>
  <si>
    <t>910-205-311</t>
  </si>
  <si>
    <t>91B-189-121</t>
  </si>
  <si>
    <t>91B-189-211</t>
  </si>
  <si>
    <t>91B-192-311</t>
  </si>
  <si>
    <t>920-181-196</t>
  </si>
  <si>
    <t>920-188-351</t>
  </si>
  <si>
    <t>920-189-199</t>
  </si>
  <si>
    <t>92D-201-361</t>
  </si>
  <si>
    <t>92D-201-411</t>
  </si>
  <si>
    <t>92W-202-418</t>
  </si>
  <si>
    <t>930-181-188</t>
  </si>
  <si>
    <t>930-188-394</t>
  </si>
  <si>
    <t>93A-181-142</t>
  </si>
  <si>
    <t>93A-181-198</t>
  </si>
  <si>
    <t>93Q-202-411</t>
  </si>
  <si>
    <t>940-181-121</t>
  </si>
  <si>
    <t>940-181-124</t>
  </si>
  <si>
    <t>940-181-126</t>
  </si>
  <si>
    <t>940-181-141</t>
  </si>
  <si>
    <t>940-188-171</t>
  </si>
  <si>
    <t>940-189-392</t>
  </si>
  <si>
    <t>950-181-151</t>
  </si>
  <si>
    <t>95A-181-418</t>
  </si>
  <si>
    <t>960-188-392</t>
  </si>
  <si>
    <t>960-198-353</t>
  </si>
  <si>
    <t>96C-189-121</t>
  </si>
  <si>
    <t>96C-189-211</t>
  </si>
  <si>
    <t>96F-181-461</t>
  </si>
  <si>
    <t>96F-189-121</t>
  </si>
  <si>
    <t>96F-189-211</t>
  </si>
  <si>
    <t>96F-192-311</t>
  </si>
  <si>
    <t>970-181-126</t>
  </si>
  <si>
    <t>970-184-131</t>
  </si>
  <si>
    <t>970-184-211</t>
  </si>
  <si>
    <t>970-184-221</t>
  </si>
  <si>
    <t>970-188-171</t>
  </si>
  <si>
    <t>970-188-192</t>
  </si>
  <si>
    <t>970-188-221</t>
  </si>
  <si>
    <t>980-184-198</t>
  </si>
  <si>
    <t>980-185-192</t>
  </si>
  <si>
    <t>980-185-472</t>
  </si>
  <si>
    <t>980-188-333</t>
  </si>
  <si>
    <t>980-188-351</t>
  </si>
  <si>
    <t>980-201-472</t>
  </si>
  <si>
    <t>98A-189-121</t>
  </si>
  <si>
    <t>98A-189-131</t>
  </si>
  <si>
    <t>98A-189-211</t>
  </si>
  <si>
    <t>98A-192-311</t>
  </si>
  <si>
    <t>990-181-151</t>
  </si>
  <si>
    <t>990-188-171</t>
  </si>
  <si>
    <t>990-188-198</t>
  </si>
  <si>
    <t>990-188-211</t>
  </si>
  <si>
    <t>990-188-221</t>
  </si>
  <si>
    <t>990-188-351</t>
  </si>
  <si>
    <t>990-198-353</t>
  </si>
  <si>
    <t>995-198-353</t>
  </si>
  <si>
    <t>040-ALL-184</t>
  </si>
  <si>
    <t>050-ALL-196</t>
  </si>
  <si>
    <t>050-ALL-353</t>
  </si>
  <si>
    <t>070-ALL-353</t>
  </si>
  <si>
    <t>080-ALL-353</t>
  </si>
  <si>
    <t>090-ALL-353</t>
  </si>
  <si>
    <t>100-ALL-191</t>
  </si>
  <si>
    <t>110-ALL-353</t>
  </si>
  <si>
    <t>120-ALL-353</t>
  </si>
  <si>
    <t>130-ALL-351</t>
  </si>
  <si>
    <t>13D-ALL-541</t>
  </si>
  <si>
    <t>160-ALL-327</t>
  </si>
  <si>
    <t>180-ALL-353</t>
  </si>
  <si>
    <t>181-ALL-353</t>
  </si>
  <si>
    <t>182-ALL-191</t>
  </si>
  <si>
    <t>200-ALL-353</t>
  </si>
  <si>
    <t>220-ALL-188</t>
  </si>
  <si>
    <t>230-ALL-196</t>
  </si>
  <si>
    <t>240-ALL-353</t>
  </si>
  <si>
    <t>260-ALL-472</t>
  </si>
  <si>
    <t>26B-ALL-198</t>
  </si>
  <si>
    <t>26B-ALL-312</t>
  </si>
  <si>
    <t>26B-ALL-422</t>
  </si>
  <si>
    <t>26B-ALL-461</t>
  </si>
  <si>
    <t>270-ALL-172</t>
  </si>
  <si>
    <t>290-ALL-132</t>
  </si>
  <si>
    <t>292-ALL-451</t>
  </si>
  <si>
    <t>300-ALL-353</t>
  </si>
  <si>
    <t>320-ALL-122</t>
  </si>
  <si>
    <t>32B-ALL-333</t>
  </si>
  <si>
    <t>32K-ALL-331</t>
  </si>
  <si>
    <t>32P-ALL-541</t>
  </si>
  <si>
    <t>330-ALL-351</t>
  </si>
  <si>
    <t>330-ALL-353</t>
  </si>
  <si>
    <t>360-ALL-353</t>
  </si>
  <si>
    <t>400-ALL-353</t>
  </si>
  <si>
    <t>410-ALL-147</t>
  </si>
  <si>
    <t>410-ALL-152</t>
  </si>
  <si>
    <t>41N-ALL-143</t>
  </si>
  <si>
    <t>421-ALL-353</t>
  </si>
  <si>
    <t>430-ALL-232</t>
  </si>
  <si>
    <t>430-ALL-332</t>
  </si>
  <si>
    <t>430-ALL-353</t>
  </si>
  <si>
    <t>440-ALL-353</t>
  </si>
  <si>
    <t>49G-ALL-142</t>
  </si>
  <si>
    <t>510-ALL-361</t>
  </si>
  <si>
    <t>520-ALL-314</t>
  </si>
  <si>
    <t>530-ALL-353</t>
  </si>
  <si>
    <t>570-ALL-353</t>
  </si>
  <si>
    <t>580-ALL-117</t>
  </si>
  <si>
    <t>580-ALL-353</t>
  </si>
  <si>
    <t>60M-ALL-461</t>
  </si>
  <si>
    <t>60Z-ALL-233</t>
  </si>
  <si>
    <t>60Z-ALL-319</t>
  </si>
  <si>
    <t>61Q-ALL-143</t>
  </si>
  <si>
    <t>61Y-ALL-461</t>
  </si>
  <si>
    <t>620-ALL-344</t>
  </si>
  <si>
    <t>62J-ALL-116</t>
  </si>
  <si>
    <t>62J-ALL-143</t>
  </si>
  <si>
    <t>630-ALL-353</t>
  </si>
  <si>
    <t>65A-ALL-542</t>
  </si>
  <si>
    <t>681-ALL-196</t>
  </si>
  <si>
    <t>69A-ALL-353</t>
  </si>
  <si>
    <t>70A-ALL-333</t>
  </si>
  <si>
    <t>70A-ALL-451</t>
  </si>
  <si>
    <t>730-ALL-353</t>
  </si>
  <si>
    <t>74Z-ALL-542</t>
  </si>
  <si>
    <t>761-ALL-352</t>
  </si>
  <si>
    <t>761-ALL-361</t>
  </si>
  <si>
    <t>770-ALL-361</t>
  </si>
  <si>
    <t>770-ALL-529</t>
  </si>
  <si>
    <t>780-ALL-472</t>
  </si>
  <si>
    <t>78B-ALL-542</t>
  </si>
  <si>
    <t>78C-ALL-126</t>
  </si>
  <si>
    <t>810-ALL-353</t>
  </si>
  <si>
    <t>81B-ALL-333</t>
  </si>
  <si>
    <t>821-ALL-361</t>
  </si>
  <si>
    <t>840-ALL-353</t>
  </si>
  <si>
    <t>850-ALL-333</t>
  </si>
  <si>
    <t>850-ALL-353</t>
  </si>
  <si>
    <t>860-ALL-353</t>
  </si>
  <si>
    <t>87A-ALL-135</t>
  </si>
  <si>
    <t>87A-ALL-142</t>
  </si>
  <si>
    <t>890-ALL-196</t>
  </si>
  <si>
    <t>900-ALL-313</t>
  </si>
  <si>
    <t>92D-ALL-361</t>
  </si>
  <si>
    <t>930-ALL-188</t>
  </si>
  <si>
    <t>940-ALL-141</t>
  </si>
  <si>
    <t>950-ALL-151</t>
  </si>
  <si>
    <t>960-ALL-353</t>
  </si>
  <si>
    <t>980-ALL-351</t>
  </si>
  <si>
    <t>990-ALL-353</t>
  </si>
  <si>
    <t>995-ALL-353</t>
  </si>
  <si>
    <t>ALL-185-394</t>
  </si>
  <si>
    <t>ALL-188-135</t>
  </si>
  <si>
    <t>ALL-188-142</t>
  </si>
  <si>
    <t>ALL-190-394</t>
  </si>
  <si>
    <t>ALL-190-472</t>
  </si>
  <si>
    <t>ALL-195-414</t>
  </si>
  <si>
    <t>ALL-202-392</t>
  </si>
  <si>
    <t>FY 2024 
YTD Expenditures</t>
  </si>
  <si>
    <t>FY 2024
 YTD Expenditures</t>
  </si>
  <si>
    <t xml:space="preserve">FY 2024 
YTD Expenditures </t>
  </si>
  <si>
    <t>ESSER II PRCs (171-178) ended FY2024</t>
  </si>
  <si>
    <t>Expenditures for FY2020, FY2021, FY2022, FY2023, FY2024 are based on JHA Data Files.</t>
  </si>
  <si>
    <t>ALL-188-177</t>
  </si>
  <si>
    <t>ALL-188-239</t>
  </si>
  <si>
    <t>170-181-418</t>
  </si>
  <si>
    <t>74Z-181-418</t>
  </si>
  <si>
    <t>74Z-ALL-418</t>
  </si>
  <si>
    <t>ALL-183-184</t>
  </si>
  <si>
    <t>ALL-188-175</t>
  </si>
  <si>
    <t>ALL-188-199</t>
  </si>
  <si>
    <t>ALL-201-171</t>
  </si>
  <si>
    <t>ALL-202-196</t>
  </si>
  <si>
    <t>LEA PRC Expenditures as of FY24</t>
  </si>
  <si>
    <t>LEA PRC Object Code Detail as of FY24</t>
  </si>
  <si>
    <t>Allotment Vs Expenditures as of FY24</t>
  </si>
  <si>
    <t>190-201-361</t>
  </si>
  <si>
    <t>202-41B</t>
  </si>
  <si>
    <t>660-195-411</t>
  </si>
  <si>
    <t>ALL-184-471</t>
  </si>
  <si>
    <t>ALL-195-191</t>
  </si>
  <si>
    <t>ALL-195-332</t>
  </si>
  <si>
    <t>ALL-202-235</t>
  </si>
  <si>
    <t>ALL-202-312</t>
  </si>
  <si>
    <t>41B-202</t>
  </si>
  <si>
    <t>210-201-411</t>
  </si>
  <si>
    <t>420-195-411</t>
  </si>
  <si>
    <t>650-184-331</t>
  </si>
  <si>
    <t>690-184-311</t>
  </si>
  <si>
    <t>750-184-411</t>
  </si>
  <si>
    <t>761-198-394</t>
  </si>
  <si>
    <t>800-191-311</t>
  </si>
  <si>
    <t>960-189-331</t>
  </si>
  <si>
    <t>ALL-202-414</t>
  </si>
  <si>
    <t>198-209</t>
  </si>
  <si>
    <t>209-198</t>
  </si>
  <si>
    <t>209-ALL</t>
  </si>
  <si>
    <t>650-188-459</t>
  </si>
  <si>
    <t>ESSER III PRCs (181-206) ended 9/30/24 and are in a Liquidation Period</t>
  </si>
  <si>
    <t>00A-183-351</t>
  </si>
  <si>
    <t>00B-184-411</t>
  </si>
  <si>
    <t>09B-181-461</t>
  </si>
  <si>
    <t>09B-181-462</t>
  </si>
  <si>
    <t>13B-183-462</t>
  </si>
  <si>
    <t>13D-181-312</t>
  </si>
  <si>
    <t>19C-182-411</t>
  </si>
  <si>
    <t>19C-189-198</t>
  </si>
  <si>
    <t>19C-189-211</t>
  </si>
  <si>
    <t>23A-183-312</t>
  </si>
  <si>
    <t>24B-188-462</t>
  </si>
  <si>
    <t>26B-181-113</t>
  </si>
  <si>
    <t>26B-181-171</t>
  </si>
  <si>
    <t>26B-181-345</t>
  </si>
  <si>
    <t>26B-181-415</t>
  </si>
  <si>
    <t>26B-181-418</t>
  </si>
  <si>
    <t>26B-181-459</t>
  </si>
  <si>
    <t>26B-189-411</t>
  </si>
  <si>
    <t>26B-189-418</t>
  </si>
  <si>
    <t>27A-182-121</t>
  </si>
  <si>
    <t>32A-188-142</t>
  </si>
  <si>
    <t>32D-181-135</t>
  </si>
  <si>
    <t>32M-189-418</t>
  </si>
  <si>
    <t>32P-181-180</t>
  </si>
  <si>
    <t>32P-181-192</t>
  </si>
  <si>
    <t>32P-181-413</t>
  </si>
  <si>
    <t>32P-181-542</t>
  </si>
  <si>
    <t>32Q-188-311</t>
  </si>
  <si>
    <t>32Q-189-311</t>
  </si>
  <si>
    <t>34B-181-121</t>
  </si>
  <si>
    <t>34B-181-231</t>
  </si>
  <si>
    <t>34B-198-353</t>
  </si>
  <si>
    <t>34D-181-135</t>
  </si>
  <si>
    <t>34D-181-239</t>
  </si>
  <si>
    <t>34D-181-459</t>
  </si>
  <si>
    <t>34D-188-211</t>
  </si>
  <si>
    <t>34D-188-231</t>
  </si>
  <si>
    <t>34D-188-239</t>
  </si>
  <si>
    <t>34D-188-411</t>
  </si>
  <si>
    <t>34F-181-162</t>
  </si>
  <si>
    <t>34F-181-183</t>
  </si>
  <si>
    <t>34F-181-311</t>
  </si>
  <si>
    <t>34Z-181-418</t>
  </si>
  <si>
    <t>36C-188-116</t>
  </si>
  <si>
    <t>36C-188-151</t>
  </si>
  <si>
    <t>41B-182-135</t>
  </si>
  <si>
    <t>41B-182-229</t>
  </si>
  <si>
    <t>41B-182-235</t>
  </si>
  <si>
    <t>41B-202-235</t>
  </si>
  <si>
    <t>41B-202-461</t>
  </si>
  <si>
    <t>41B-202-462</t>
  </si>
  <si>
    <t>41C-189-411</t>
  </si>
  <si>
    <t>41C-198-353</t>
  </si>
  <si>
    <t>41D-181-131</t>
  </si>
  <si>
    <t>41D-181-141</t>
  </si>
  <si>
    <t>41D-181-143</t>
  </si>
  <si>
    <t>41D-181-162</t>
  </si>
  <si>
    <t>41D-181-221</t>
  </si>
  <si>
    <t>41D-181-232</t>
  </si>
  <si>
    <t>41D-181-233</t>
  </si>
  <si>
    <t>41D-181-235</t>
  </si>
  <si>
    <t>41K-188-121</t>
  </si>
  <si>
    <t>41K-188-211</t>
  </si>
  <si>
    <t>41K-188-418</t>
  </si>
  <si>
    <t>41L-181-162</t>
  </si>
  <si>
    <t>41L-202-461</t>
  </si>
  <si>
    <t>41M-189-198</t>
  </si>
  <si>
    <t>41M-189-211</t>
  </si>
  <si>
    <t>41M-189-231</t>
  </si>
  <si>
    <t>41M-192-311</t>
  </si>
  <si>
    <t>41M-201-192</t>
  </si>
  <si>
    <t>41M-201-211</t>
  </si>
  <si>
    <t>41M-201-311</t>
  </si>
  <si>
    <t>41M-201-411</t>
  </si>
  <si>
    <t>41M-201-462</t>
  </si>
  <si>
    <t>41R-181-162</t>
  </si>
  <si>
    <t>49B-189-411</t>
  </si>
  <si>
    <t>49B-201-331</t>
  </si>
  <si>
    <t>49B-201-461</t>
  </si>
  <si>
    <t>49E-188-418</t>
  </si>
  <si>
    <t>49E-189-418</t>
  </si>
  <si>
    <t>51B-182-121</t>
  </si>
  <si>
    <t>51B-182-162</t>
  </si>
  <si>
    <t>51B-182-183</t>
  </si>
  <si>
    <t>51B-182-211</t>
  </si>
  <si>
    <t>51B-182-221</t>
  </si>
  <si>
    <t>51B-182-229</t>
  </si>
  <si>
    <t>51B-182-231</t>
  </si>
  <si>
    <t>51B-182-232</t>
  </si>
  <si>
    <t>51B-182-233</t>
  </si>
  <si>
    <t>51B-182-235</t>
  </si>
  <si>
    <t>51B-182-418</t>
  </si>
  <si>
    <t>51B-202-461</t>
  </si>
  <si>
    <t>53C-189-411</t>
  </si>
  <si>
    <t>55A-188-311</t>
  </si>
  <si>
    <t>55A-188-312</t>
  </si>
  <si>
    <t>55A-188-411</t>
  </si>
  <si>
    <t>55A-188-459</t>
  </si>
  <si>
    <t>55B-181-418</t>
  </si>
  <si>
    <t>60D-182-126</t>
  </si>
  <si>
    <t>60G-181-180</t>
  </si>
  <si>
    <t>60G-181-312</t>
  </si>
  <si>
    <t>60G-182-121</t>
  </si>
  <si>
    <t>60G-182-135</t>
  </si>
  <si>
    <t>60G-182-183</t>
  </si>
  <si>
    <t>60G-182-211</t>
  </si>
  <si>
    <t>60G-182-221</t>
  </si>
  <si>
    <t>60G-182-229</t>
  </si>
  <si>
    <t>60G-182-232</t>
  </si>
  <si>
    <t>60G-182-233</t>
  </si>
  <si>
    <t>60G-182-235</t>
  </si>
  <si>
    <t>60J-189-411</t>
  </si>
  <si>
    <t>60N-181-551</t>
  </si>
  <si>
    <t>60U-181-462</t>
  </si>
  <si>
    <t>61M-188-113</t>
  </si>
  <si>
    <t>61M-188-121</t>
  </si>
  <si>
    <t>61M-188-191</t>
  </si>
  <si>
    <t>61M-188-211</t>
  </si>
  <si>
    <t>61N-189-198</t>
  </si>
  <si>
    <t>61N-202-411</t>
  </si>
  <si>
    <t>61R-181-183</t>
  </si>
  <si>
    <t>61R-181-229</t>
  </si>
  <si>
    <t>61R-181-311</t>
  </si>
  <si>
    <t>61V-181-411</t>
  </si>
  <si>
    <t>61Y-181-198</t>
  </si>
  <si>
    <t>61Y-181-541</t>
  </si>
  <si>
    <t>62J-188-231</t>
  </si>
  <si>
    <t>63C-201-192</t>
  </si>
  <si>
    <t>63C-201-311</t>
  </si>
  <si>
    <t>63C-201-462</t>
  </si>
  <si>
    <t>65Z-181-126</t>
  </si>
  <si>
    <t>67B-192-311</t>
  </si>
  <si>
    <t>69A-188-423</t>
  </si>
  <si>
    <t>69A-188-459</t>
  </si>
  <si>
    <t>70A-183-411</t>
  </si>
  <si>
    <t>74Z-181-114</t>
  </si>
  <si>
    <t>74Z-181-131</t>
  </si>
  <si>
    <t>74Z-181-142</t>
  </si>
  <si>
    <t>78C-189-411</t>
  </si>
  <si>
    <t>81B-183-461</t>
  </si>
  <si>
    <t>81B-188-131</t>
  </si>
  <si>
    <t>90B-188-314</t>
  </si>
  <si>
    <t>90C-181-418</t>
  </si>
  <si>
    <t>91B-181-183</t>
  </si>
  <si>
    <t>91B-188-121</t>
  </si>
  <si>
    <t>91B-188-211</t>
  </si>
  <si>
    <t>92F-182-325</t>
  </si>
  <si>
    <t>92G-192-311</t>
  </si>
  <si>
    <t>92G-198-353</t>
  </si>
  <si>
    <t>92M-181-162</t>
  </si>
  <si>
    <t>92M-181-311</t>
  </si>
  <si>
    <t>92M-189-211</t>
  </si>
  <si>
    <t>92M-189-411</t>
  </si>
  <si>
    <t>92T-189-198</t>
  </si>
  <si>
    <t>92T-201-192</t>
  </si>
  <si>
    <t>92T-201-211</t>
  </si>
  <si>
    <t>92T-201-361</t>
  </si>
  <si>
    <t>92T-201-411</t>
  </si>
  <si>
    <t>92T-201-461</t>
  </si>
  <si>
    <t>92T-201-462</t>
  </si>
  <si>
    <t>92V-182-135</t>
  </si>
  <si>
    <t>92V-182-229</t>
  </si>
  <si>
    <t>92V-182-418</t>
  </si>
  <si>
    <t>92Y-183-411</t>
  </si>
  <si>
    <t>92Y-188-121</t>
  </si>
  <si>
    <t>93A-181-411</t>
  </si>
  <si>
    <t>93A-181-451</t>
  </si>
  <si>
    <t>93A-181-541</t>
  </si>
  <si>
    <t>93M-182-229</t>
  </si>
  <si>
    <t>93M-182-312</t>
  </si>
  <si>
    <t>93P-182-462</t>
  </si>
  <si>
    <t>93R-189-143</t>
  </si>
  <si>
    <t>93R-189-211</t>
  </si>
  <si>
    <t>94Z-188-459</t>
  </si>
  <si>
    <t>95A-181-311</t>
  </si>
  <si>
    <t>95A-181-312</t>
  </si>
  <si>
    <t>96C-181-183</t>
  </si>
  <si>
    <t>96C-181-312</t>
  </si>
  <si>
    <t>96C-181-461</t>
  </si>
  <si>
    <t>96C-181-462</t>
  </si>
  <si>
    <t>96C-181-523</t>
  </si>
  <si>
    <t>96C-181-551</t>
  </si>
  <si>
    <t>96F-181-415</t>
  </si>
  <si>
    <t>96F-189-418</t>
  </si>
  <si>
    <t>96F-193-311</t>
  </si>
  <si>
    <t>98A-193-418</t>
  </si>
  <si>
    <t>98B-188-121</t>
  </si>
  <si>
    <t>98B-188-211</t>
  </si>
  <si>
    <t>98B-189-198</t>
  </si>
  <si>
    <t>98B-189-211</t>
  </si>
  <si>
    <t>010-188-192</t>
  </si>
  <si>
    <t>010-188-211</t>
  </si>
  <si>
    <t>010-188-221</t>
  </si>
  <si>
    <t>010-195-411</t>
  </si>
  <si>
    <t>020-183-411</t>
  </si>
  <si>
    <t>020-188-333</t>
  </si>
  <si>
    <t>030-188-192</t>
  </si>
  <si>
    <t>030-188-211</t>
  </si>
  <si>
    <t>030-188-221</t>
  </si>
  <si>
    <t>030-188-411</t>
  </si>
  <si>
    <t>040-189-312</t>
  </si>
  <si>
    <t>040-195-332</t>
  </si>
  <si>
    <t>050-181-171</t>
  </si>
  <si>
    <t>050-181-180</t>
  </si>
  <si>
    <t>060-204-180</t>
  </si>
  <si>
    <t>060-204-211</t>
  </si>
  <si>
    <t>060-204-392</t>
  </si>
  <si>
    <t>070-189-411</t>
  </si>
  <si>
    <t>070-204-180</t>
  </si>
  <si>
    <t>070-204-211</t>
  </si>
  <si>
    <t>070-204-392</t>
  </si>
  <si>
    <t>080-181-461</t>
  </si>
  <si>
    <t>080-181-523</t>
  </si>
  <si>
    <t>080-181-541</t>
  </si>
  <si>
    <t>080-181-542</t>
  </si>
  <si>
    <t>080-188-351</t>
  </si>
  <si>
    <t>090-192-311</t>
  </si>
  <si>
    <t>100-183-411</t>
  </si>
  <si>
    <t>100-184-131</t>
  </si>
  <si>
    <t>100-184-211</t>
  </si>
  <si>
    <t>100-184-221</t>
  </si>
  <si>
    <t>100-184-331</t>
  </si>
  <si>
    <t>100-184-418</t>
  </si>
  <si>
    <t>100-184-461</t>
  </si>
  <si>
    <t>100-184-462</t>
  </si>
  <si>
    <t>100-188-331</t>
  </si>
  <si>
    <t>100-188-351</t>
  </si>
  <si>
    <t>110-181-315</t>
  </si>
  <si>
    <t>110-184-172</t>
  </si>
  <si>
    <t>110-188-199</t>
  </si>
  <si>
    <t>110-188-333</t>
  </si>
  <si>
    <t>110-201-311</t>
  </si>
  <si>
    <t>111-201-472</t>
  </si>
  <si>
    <t>120-188-418</t>
  </si>
  <si>
    <t>130-181-462</t>
  </si>
  <si>
    <t>130-183-311</t>
  </si>
  <si>
    <t>130-183-472</t>
  </si>
  <si>
    <t>130-186-472</t>
  </si>
  <si>
    <t>130-188-462</t>
  </si>
  <si>
    <t>130-189-311</t>
  </si>
  <si>
    <t>130-189-418</t>
  </si>
  <si>
    <t>130-201-196</t>
  </si>
  <si>
    <t>130-201-211</t>
  </si>
  <si>
    <t>130-201-221</t>
  </si>
  <si>
    <t>130-201-312</t>
  </si>
  <si>
    <t>130-201-472</t>
  </si>
  <si>
    <t>132-188-311</t>
  </si>
  <si>
    <t>132-188-451</t>
  </si>
  <si>
    <t>132-189-418</t>
  </si>
  <si>
    <t>132-201-192</t>
  </si>
  <si>
    <t>132-201-211</t>
  </si>
  <si>
    <t>132-201-221</t>
  </si>
  <si>
    <t>140-181-191</t>
  </si>
  <si>
    <t>140-181-353</t>
  </si>
  <si>
    <t>140-190-196</t>
  </si>
  <si>
    <t>140-201-394</t>
  </si>
  <si>
    <t>150-188-121</t>
  </si>
  <si>
    <t>150-188-211</t>
  </si>
  <si>
    <t>150-188-333</t>
  </si>
  <si>
    <t>150-188-351</t>
  </si>
  <si>
    <t>160-188-171</t>
  </si>
  <si>
    <t>160-188-351</t>
  </si>
  <si>
    <t>160-193-392</t>
  </si>
  <si>
    <t>160-193-418</t>
  </si>
  <si>
    <t>160-204-192</t>
  </si>
  <si>
    <t>170-181-171</t>
  </si>
  <si>
    <t>170-181-174</t>
  </si>
  <si>
    <t>180-188-472</t>
  </si>
  <si>
    <t>180-204-472</t>
  </si>
  <si>
    <t>181-181-153</t>
  </si>
  <si>
    <t>181-181-167</t>
  </si>
  <si>
    <t>181-181-196</t>
  </si>
  <si>
    <t>181-189-121</t>
  </si>
  <si>
    <t>181-189-231</t>
  </si>
  <si>
    <t>181-194-411</t>
  </si>
  <si>
    <t>190-184-311</t>
  </si>
  <si>
    <t>190-188-126</t>
  </si>
  <si>
    <t>190-188-142</t>
  </si>
  <si>
    <t>190-188-171</t>
  </si>
  <si>
    <t>190-188-192</t>
  </si>
  <si>
    <t>190-188-211</t>
  </si>
  <si>
    <t>190-188-221</t>
  </si>
  <si>
    <t>190-188-311</t>
  </si>
  <si>
    <t>190-188-331</t>
  </si>
  <si>
    <t>190-188-394</t>
  </si>
  <si>
    <t>190-188-411</t>
  </si>
  <si>
    <t>190-188-461</t>
  </si>
  <si>
    <t>200-181-332</t>
  </si>
  <si>
    <t>200-181-413</t>
  </si>
  <si>
    <t>200-188-171</t>
  </si>
  <si>
    <t>200-188-332</t>
  </si>
  <si>
    <t>210-173-317</t>
  </si>
  <si>
    <t>210-181-413</t>
  </si>
  <si>
    <t>210-188-121</t>
  </si>
  <si>
    <t>210-188-211</t>
  </si>
  <si>
    <t>210-188-221</t>
  </si>
  <si>
    <t>210-188-392</t>
  </si>
  <si>
    <t>210-188-451</t>
  </si>
  <si>
    <t>210-189-171</t>
  </si>
  <si>
    <t>210-189-392</t>
  </si>
  <si>
    <t>210-189-411</t>
  </si>
  <si>
    <t>210-201-171</t>
  </si>
  <si>
    <t>210-201-361</t>
  </si>
  <si>
    <t>230-189-418</t>
  </si>
  <si>
    <t>230-189-459</t>
  </si>
  <si>
    <t>240-140-462</t>
  </si>
  <si>
    <t>241-181-188</t>
  </si>
  <si>
    <t>241-181-199</t>
  </si>
  <si>
    <t>241-181-312</t>
  </si>
  <si>
    <t>241-188-171</t>
  </si>
  <si>
    <t>241-188-198</t>
  </si>
  <si>
    <t>241-188-211</t>
  </si>
  <si>
    <t>241-188-221</t>
  </si>
  <si>
    <t>241-188-392</t>
  </si>
  <si>
    <t>250-188-461</t>
  </si>
  <si>
    <t>250-188-541</t>
  </si>
  <si>
    <t>250-195-411</t>
  </si>
  <si>
    <t>260-181-343</t>
  </si>
  <si>
    <t>260-181-353</t>
  </si>
  <si>
    <t>260-181-361</t>
  </si>
  <si>
    <t>260-188-351</t>
  </si>
  <si>
    <t>260-189-472</t>
  </si>
  <si>
    <t>260-192-472</t>
  </si>
  <si>
    <t>260-201-312</t>
  </si>
  <si>
    <t>260-201-392</t>
  </si>
  <si>
    <t>260-201-411</t>
  </si>
  <si>
    <t>270-140-542</t>
  </si>
  <si>
    <t>270-181-312</t>
  </si>
  <si>
    <t>270-188-423</t>
  </si>
  <si>
    <t>280-181-171</t>
  </si>
  <si>
    <t>280-181-172</t>
  </si>
  <si>
    <t>280-184-311</t>
  </si>
  <si>
    <t>280-184-392</t>
  </si>
  <si>
    <t>280-188-192</t>
  </si>
  <si>
    <t>280-188-211</t>
  </si>
  <si>
    <t>280-188-392</t>
  </si>
  <si>
    <t>280-194-411</t>
  </si>
  <si>
    <t>280-204-192</t>
  </si>
  <si>
    <t>280-204-221</t>
  </si>
  <si>
    <t>290-181-172</t>
  </si>
  <si>
    <t>290-181-312</t>
  </si>
  <si>
    <t>290-188-126</t>
  </si>
  <si>
    <t>290-188-311</t>
  </si>
  <si>
    <t>290-188-333</t>
  </si>
  <si>
    <t>290-189-418</t>
  </si>
  <si>
    <t>291-181-171</t>
  </si>
  <si>
    <t>291-181-331</t>
  </si>
  <si>
    <t>291-184-131</t>
  </si>
  <si>
    <t>291-184-211</t>
  </si>
  <si>
    <t>291-184-221</t>
  </si>
  <si>
    <t>291-184-231</t>
  </si>
  <si>
    <t>291-188-462</t>
  </si>
  <si>
    <t>292-181-113</t>
  </si>
  <si>
    <t>292-181-114</t>
  </si>
  <si>
    <t>292-181-116</t>
  </si>
  <si>
    <t>292-181-173</t>
  </si>
  <si>
    <t>292-181-198</t>
  </si>
  <si>
    <t>292-181-413</t>
  </si>
  <si>
    <t>292-184-192</t>
  </si>
  <si>
    <t>292-188-142</t>
  </si>
  <si>
    <t>300-181-333</t>
  </si>
  <si>
    <t>300-181-394</t>
  </si>
  <si>
    <t>300-188-175</t>
  </si>
  <si>
    <t>300-188-231</t>
  </si>
  <si>
    <t>300-188-351</t>
  </si>
  <si>
    <t>300-188-394</t>
  </si>
  <si>
    <t>300-188-411</t>
  </si>
  <si>
    <t>300-188-459</t>
  </si>
  <si>
    <t>310-188-333</t>
  </si>
  <si>
    <t>320-181-188</t>
  </si>
  <si>
    <t>320-181-326</t>
  </si>
  <si>
    <t>320-181-459</t>
  </si>
  <si>
    <t>320-181-532</t>
  </si>
  <si>
    <t>320-188-332</t>
  </si>
  <si>
    <t>320-188-418</t>
  </si>
  <si>
    <t>320-198-353</t>
  </si>
  <si>
    <t>330-181-331</t>
  </si>
  <si>
    <t>330-188-411</t>
  </si>
  <si>
    <t>330-188-461</t>
  </si>
  <si>
    <t>330-201-196</t>
  </si>
  <si>
    <t>330-201-312</t>
  </si>
  <si>
    <t>340-184-331</t>
  </si>
  <si>
    <t>340-184-461</t>
  </si>
  <si>
    <t>340-189-392</t>
  </si>
  <si>
    <t>350-184-163</t>
  </si>
  <si>
    <t>350-184-196</t>
  </si>
  <si>
    <t>350-184-211</t>
  </si>
  <si>
    <t>350-184-221</t>
  </si>
  <si>
    <t>350-184-332</t>
  </si>
  <si>
    <t>350-184-392</t>
  </si>
  <si>
    <t>350-184-411</t>
  </si>
  <si>
    <t>350-194-351</t>
  </si>
  <si>
    <t>360-183-192</t>
  </si>
  <si>
    <t>360-183-211</t>
  </si>
  <si>
    <t>360-183-221</t>
  </si>
  <si>
    <t>370-188-411</t>
  </si>
  <si>
    <t>370-189-411</t>
  </si>
  <si>
    <t>390-181-142</t>
  </si>
  <si>
    <t>390-181-342</t>
  </si>
  <si>
    <t>390-183-198</t>
  </si>
  <si>
    <t>390-183-211</t>
  </si>
  <si>
    <t>390-183-221</t>
  </si>
  <si>
    <t>390-184-198</t>
  </si>
  <si>
    <t>390-188-198</t>
  </si>
  <si>
    <t>390-195-411</t>
  </si>
  <si>
    <t>400-181-192</t>
  </si>
  <si>
    <t>400-183-311</t>
  </si>
  <si>
    <t>400-184-146</t>
  </si>
  <si>
    <t>400-184-211</t>
  </si>
  <si>
    <t>400-184-221</t>
  </si>
  <si>
    <t>400-184-231</t>
  </si>
  <si>
    <t>400-184-411</t>
  </si>
  <si>
    <t>400-191-311</t>
  </si>
  <si>
    <t>410-188-333</t>
  </si>
  <si>
    <t>410-201-311</t>
  </si>
  <si>
    <t>420-183-411</t>
  </si>
  <si>
    <t>420-184-411</t>
  </si>
  <si>
    <t>421-181-116</t>
  </si>
  <si>
    <t>421-181-461</t>
  </si>
  <si>
    <t>421-181-541</t>
  </si>
  <si>
    <t>421-183-312</t>
  </si>
  <si>
    <t>421-184-312</t>
  </si>
  <si>
    <t>421-188-351</t>
  </si>
  <si>
    <t>421-192-311</t>
  </si>
  <si>
    <t>421-193-392</t>
  </si>
  <si>
    <t>421-193-418</t>
  </si>
  <si>
    <t>421-201-392</t>
  </si>
  <si>
    <t>422-181-183</t>
  </si>
  <si>
    <t>422-183-394</t>
  </si>
  <si>
    <t>422-184-146</t>
  </si>
  <si>
    <t>422-184-231</t>
  </si>
  <si>
    <t>422-189-411</t>
  </si>
  <si>
    <t>422-201-192</t>
  </si>
  <si>
    <t>422-201-211</t>
  </si>
  <si>
    <t>422-201-221</t>
  </si>
  <si>
    <t>422-201-311</t>
  </si>
  <si>
    <t>422-201-312</t>
  </si>
  <si>
    <t>422-201-394</t>
  </si>
  <si>
    <t>422-201-411</t>
  </si>
  <si>
    <t>422-201-462</t>
  </si>
  <si>
    <t>430-140-418</t>
  </si>
  <si>
    <t>430-181-191</t>
  </si>
  <si>
    <t>430-184-192</t>
  </si>
  <si>
    <t>430-184-211</t>
  </si>
  <si>
    <t>430-184-221</t>
  </si>
  <si>
    <t>430-184-312</t>
  </si>
  <si>
    <t>430-184-332</t>
  </si>
  <si>
    <t>430-184-418</t>
  </si>
  <si>
    <t>430-184-462</t>
  </si>
  <si>
    <t>430-188-192</t>
  </si>
  <si>
    <t>430-188-472</t>
  </si>
  <si>
    <t>430-189-147</t>
  </si>
  <si>
    <t>430-189-199</t>
  </si>
  <si>
    <t>430-189-418</t>
  </si>
  <si>
    <t>430-189-459</t>
  </si>
  <si>
    <t>430-189-461</t>
  </si>
  <si>
    <t>430-189-472</t>
  </si>
  <si>
    <t>430-201-472</t>
  </si>
  <si>
    <t>430-204-180</t>
  </si>
  <si>
    <t>440-181-116</t>
  </si>
  <si>
    <t>440-181-192</t>
  </si>
  <si>
    <t>440-181-326</t>
  </si>
  <si>
    <t>440-181-472</t>
  </si>
  <si>
    <t>440-184-472</t>
  </si>
  <si>
    <t>440-188-392</t>
  </si>
  <si>
    <t>440-188-411</t>
  </si>
  <si>
    <t>440-188-472</t>
  </si>
  <si>
    <t>440-201-472</t>
  </si>
  <si>
    <t>450-181-312</t>
  </si>
  <si>
    <t>450-181-523</t>
  </si>
  <si>
    <t>450-183-462</t>
  </si>
  <si>
    <t>450-183-472</t>
  </si>
  <si>
    <t>450-184-221</t>
  </si>
  <si>
    <t>450-184-231</t>
  </si>
  <si>
    <t>450-188-126</t>
  </si>
  <si>
    <t>450-188-472</t>
  </si>
  <si>
    <t>450-201-333</t>
  </si>
  <si>
    <t>450-201-472</t>
  </si>
  <si>
    <t>460-181-325</t>
  </si>
  <si>
    <t>460-181-361</t>
  </si>
  <si>
    <t>470-184-131</t>
  </si>
  <si>
    <t>470-184-198</t>
  </si>
  <si>
    <t>470-184-221</t>
  </si>
  <si>
    <t>470-184-333</t>
  </si>
  <si>
    <t>470-188-392</t>
  </si>
  <si>
    <t>470-189-418</t>
  </si>
  <si>
    <t>470-189-462</t>
  </si>
  <si>
    <t>480-181-134</t>
  </si>
  <si>
    <t>480-181-418</t>
  </si>
  <si>
    <t>480-188-177</t>
  </si>
  <si>
    <t>480-188-192</t>
  </si>
  <si>
    <t>480-188-221</t>
  </si>
  <si>
    <t>480-188-418</t>
  </si>
  <si>
    <t>480-189-411</t>
  </si>
  <si>
    <t>480-189-418</t>
  </si>
  <si>
    <t>480-201-411</t>
  </si>
  <si>
    <t>490-198-353</t>
  </si>
  <si>
    <t>491-188-451</t>
  </si>
  <si>
    <t>510-181-173</t>
  </si>
  <si>
    <t>510-181-318</t>
  </si>
  <si>
    <t>510-188-332</t>
  </si>
  <si>
    <t>510-188-459</t>
  </si>
  <si>
    <t>510-190-192</t>
  </si>
  <si>
    <t>520-181-461</t>
  </si>
  <si>
    <t>520-181-541</t>
  </si>
  <si>
    <t>520-181-542</t>
  </si>
  <si>
    <t>540-183-472</t>
  </si>
  <si>
    <t>540-184-472</t>
  </si>
  <si>
    <t>540-188-418</t>
  </si>
  <si>
    <t>540-201-314</t>
  </si>
  <si>
    <t>540-201-461</t>
  </si>
  <si>
    <t>540-201-472</t>
  </si>
  <si>
    <t>550-198-353</t>
  </si>
  <si>
    <t>550-198-392</t>
  </si>
  <si>
    <t>560-188-472</t>
  </si>
  <si>
    <t>570-188-394</t>
  </si>
  <si>
    <t>580-181-192</t>
  </si>
  <si>
    <t>580-181-522</t>
  </si>
  <si>
    <t>580-188-462</t>
  </si>
  <si>
    <t>580-189-462</t>
  </si>
  <si>
    <t>580-195-411</t>
  </si>
  <si>
    <t>590-183-461</t>
  </si>
  <si>
    <t>590-184-462</t>
  </si>
  <si>
    <t>590-184-472</t>
  </si>
  <si>
    <t>590-192-311</t>
  </si>
  <si>
    <t>600-181-173</t>
  </si>
  <si>
    <t>600-181-197</t>
  </si>
  <si>
    <t>600-188-116</t>
  </si>
  <si>
    <t>600-188-173</t>
  </si>
  <si>
    <t>600-188-231</t>
  </si>
  <si>
    <t>600-188-331</t>
  </si>
  <si>
    <t>600-188-394</t>
  </si>
  <si>
    <t>600-188-451</t>
  </si>
  <si>
    <t>600-189-192</t>
  </si>
  <si>
    <t>600-195-191</t>
  </si>
  <si>
    <t>600-201-192</t>
  </si>
  <si>
    <t>600-201-211</t>
  </si>
  <si>
    <t>600-201-221</t>
  </si>
  <si>
    <t>600-201-312</t>
  </si>
  <si>
    <t>600-201-314</t>
  </si>
  <si>
    <t>600-201-361</t>
  </si>
  <si>
    <t>600-201-392</t>
  </si>
  <si>
    <t>600-201-411</t>
  </si>
  <si>
    <t>600-201-461</t>
  </si>
  <si>
    <t>620-188-311</t>
  </si>
  <si>
    <t>620-189-171</t>
  </si>
  <si>
    <t>630-181-344</t>
  </si>
  <si>
    <t>630-181-462</t>
  </si>
  <si>
    <t>630-189-418</t>
  </si>
  <si>
    <t>640-184-331</t>
  </si>
  <si>
    <t>640-188-459</t>
  </si>
  <si>
    <t>640-188-461</t>
  </si>
  <si>
    <t>640-194-411</t>
  </si>
  <si>
    <t>640-195-461</t>
  </si>
  <si>
    <t>640-205-311</t>
  </si>
  <si>
    <t>650-184-312</t>
  </si>
  <si>
    <t>650-184-411</t>
  </si>
  <si>
    <t>660-193-418</t>
  </si>
  <si>
    <t>660-201-192</t>
  </si>
  <si>
    <t>670-181-151</t>
  </si>
  <si>
    <t>670-181-174</t>
  </si>
  <si>
    <t>670-181-332</t>
  </si>
  <si>
    <t>670-201-192</t>
  </si>
  <si>
    <t>670-201-211</t>
  </si>
  <si>
    <t>670-201-221</t>
  </si>
  <si>
    <t>670-201-333</t>
  </si>
  <si>
    <t>670-201-461</t>
  </si>
  <si>
    <t>680-181-418</t>
  </si>
  <si>
    <t>680-188-331</t>
  </si>
  <si>
    <t>680-192-311</t>
  </si>
  <si>
    <t>680-198-353</t>
  </si>
  <si>
    <t>680-198-392</t>
  </si>
  <si>
    <t>681-188-121</t>
  </si>
  <si>
    <t>690-181-418</t>
  </si>
  <si>
    <t>690-184-312</t>
  </si>
  <si>
    <t>690-184-411</t>
  </si>
  <si>
    <t>690-188-121</t>
  </si>
  <si>
    <t>690-188-174</t>
  </si>
  <si>
    <t>690-188-333</t>
  </si>
  <si>
    <t>700-183-331</t>
  </si>
  <si>
    <t>700-188-351</t>
  </si>
  <si>
    <t>700-201-312</t>
  </si>
  <si>
    <t>710-181-183</t>
  </si>
  <si>
    <t>710-184-151</t>
  </si>
  <si>
    <t>710-184-211</t>
  </si>
  <si>
    <t>710-184-221</t>
  </si>
  <si>
    <t>710-184-231</t>
  </si>
  <si>
    <t>710-184-351</t>
  </si>
  <si>
    <t>710-184-471</t>
  </si>
  <si>
    <t>710-184-551</t>
  </si>
  <si>
    <t>710-189-231</t>
  </si>
  <si>
    <t>710-189-312</t>
  </si>
  <si>
    <t>710-201-462</t>
  </si>
  <si>
    <t>720-181-191</t>
  </si>
  <si>
    <t>720-183-131</t>
  </si>
  <si>
    <t>720-183-231</t>
  </si>
  <si>
    <t>720-183-418</t>
  </si>
  <si>
    <t>720-183-472</t>
  </si>
  <si>
    <t>720-188-131</t>
  </si>
  <si>
    <t>720-188-351</t>
  </si>
  <si>
    <t>720-188-472</t>
  </si>
  <si>
    <t>730-181-418</t>
  </si>
  <si>
    <t>730-184-411</t>
  </si>
  <si>
    <t>730-188-472</t>
  </si>
  <si>
    <t>740-181-542</t>
  </si>
  <si>
    <t>740-184-327</t>
  </si>
  <si>
    <t>740-188-171</t>
  </si>
  <si>
    <t>740-188-333</t>
  </si>
  <si>
    <t>740-188-351</t>
  </si>
  <si>
    <t>740-201-361</t>
  </si>
  <si>
    <t>740-201-411</t>
  </si>
  <si>
    <t>760-204-193</t>
  </si>
  <si>
    <t>760-204-211</t>
  </si>
  <si>
    <t>760-204-221</t>
  </si>
  <si>
    <t>760-204-332</t>
  </si>
  <si>
    <t>761-181-351</t>
  </si>
  <si>
    <t>761-184-146</t>
  </si>
  <si>
    <t>761-184-175</t>
  </si>
  <si>
    <t>761-184-196</t>
  </si>
  <si>
    <t>761-184-211</t>
  </si>
  <si>
    <t>761-184-221</t>
  </si>
  <si>
    <t>761-184-333</t>
  </si>
  <si>
    <t>761-188-333</t>
  </si>
  <si>
    <t>761-191-394</t>
  </si>
  <si>
    <t>761-191-418</t>
  </si>
  <si>
    <t>761-198-353</t>
  </si>
  <si>
    <t>770-181-312</t>
  </si>
  <si>
    <t>770-184-312</t>
  </si>
  <si>
    <t>770-198-353</t>
  </si>
  <si>
    <t>770-198-392</t>
  </si>
  <si>
    <t>770-201-312</t>
  </si>
  <si>
    <t>780-181-311</t>
  </si>
  <si>
    <t>780-188-171</t>
  </si>
  <si>
    <t>780-188-333</t>
  </si>
  <si>
    <t>780-188-462</t>
  </si>
  <si>
    <t>780-198-353</t>
  </si>
  <si>
    <t>780-201-411</t>
  </si>
  <si>
    <t>790-181-314</t>
  </si>
  <si>
    <t>790-181-332</t>
  </si>
  <si>
    <t>790-181-461</t>
  </si>
  <si>
    <t>790-201-392</t>
  </si>
  <si>
    <t>790-204-180</t>
  </si>
  <si>
    <t>790-204-211</t>
  </si>
  <si>
    <t>790-204-392</t>
  </si>
  <si>
    <t>800-194-411</t>
  </si>
  <si>
    <t>800-201-411</t>
  </si>
  <si>
    <t>800-205-121</t>
  </si>
  <si>
    <t>800-205-211</t>
  </si>
  <si>
    <t>800-205-221</t>
  </si>
  <si>
    <t>810-183-184</t>
  </si>
  <si>
    <t>810-183-411</t>
  </si>
  <si>
    <t>810-188-311</t>
  </si>
  <si>
    <t>821-191-311</t>
  </si>
  <si>
    <t>830-183-462</t>
  </si>
  <si>
    <t>830-189-462</t>
  </si>
  <si>
    <t>830-194-392</t>
  </si>
  <si>
    <t>830-198-353</t>
  </si>
  <si>
    <t>840-188-198</t>
  </si>
  <si>
    <t>840-188-211</t>
  </si>
  <si>
    <t>840-188-221</t>
  </si>
  <si>
    <t>840-188-333</t>
  </si>
  <si>
    <t>860-201-163</t>
  </si>
  <si>
    <t>860-201-311</t>
  </si>
  <si>
    <t>860-201-462</t>
  </si>
  <si>
    <t>861-188-314</t>
  </si>
  <si>
    <t>861-188-351</t>
  </si>
  <si>
    <t>861-189-312</t>
  </si>
  <si>
    <t>862-201-192</t>
  </si>
  <si>
    <t>862-201-211</t>
  </si>
  <si>
    <t>862-201-221</t>
  </si>
  <si>
    <t>862-201-392</t>
  </si>
  <si>
    <t>862-201-411</t>
  </si>
  <si>
    <t>862-202-196</t>
  </si>
  <si>
    <t>862-202-312</t>
  </si>
  <si>
    <t>862-202-414</t>
  </si>
  <si>
    <t>862-204-312</t>
  </si>
  <si>
    <t>862-204-361</t>
  </si>
  <si>
    <t>862-205-148</t>
  </si>
  <si>
    <t>862-205-211</t>
  </si>
  <si>
    <t>862-205-221</t>
  </si>
  <si>
    <t>870-181-126</t>
  </si>
  <si>
    <t>870-181-142</t>
  </si>
  <si>
    <t>870-181-171</t>
  </si>
  <si>
    <t>870-184-394</t>
  </si>
  <si>
    <t>870-184-411</t>
  </si>
  <si>
    <t>870-184-472</t>
  </si>
  <si>
    <t>870-188-192</t>
  </si>
  <si>
    <t>870-188-394</t>
  </si>
  <si>
    <t>870-204-180</t>
  </si>
  <si>
    <t>870-204-193</t>
  </si>
  <si>
    <t>870-204-211</t>
  </si>
  <si>
    <t>870-204-221</t>
  </si>
  <si>
    <t>870-204-361</t>
  </si>
  <si>
    <t>870-204-394</t>
  </si>
  <si>
    <t>880-181-171</t>
  </si>
  <si>
    <t>880-188-126</t>
  </si>
  <si>
    <t>880-188-211</t>
  </si>
  <si>
    <t>880-188-221</t>
  </si>
  <si>
    <t>880-189-411</t>
  </si>
  <si>
    <t>890-181-353</t>
  </si>
  <si>
    <t>890-184-411</t>
  </si>
  <si>
    <t>890-189-411</t>
  </si>
  <si>
    <t>890-198-353</t>
  </si>
  <si>
    <t>890-201-196</t>
  </si>
  <si>
    <t>890-204-180</t>
  </si>
  <si>
    <t>890-204-211</t>
  </si>
  <si>
    <t>900-188-332</t>
  </si>
  <si>
    <t>900-198-353</t>
  </si>
  <si>
    <t>910-188-192</t>
  </si>
  <si>
    <t>910-188-331</t>
  </si>
  <si>
    <t>910-190-411</t>
  </si>
  <si>
    <t>910-198-353</t>
  </si>
  <si>
    <t>920-181-185</t>
  </si>
  <si>
    <t>920-181-188</t>
  </si>
  <si>
    <t>920-188-451</t>
  </si>
  <si>
    <t>920-189-311</t>
  </si>
  <si>
    <t>930-181-451</t>
  </si>
  <si>
    <t>930-201-394</t>
  </si>
  <si>
    <t>930-205-311</t>
  </si>
  <si>
    <t>940-184-332</t>
  </si>
  <si>
    <t>940-184-418</t>
  </si>
  <si>
    <t>940-188-423</t>
  </si>
  <si>
    <t>940-189-411</t>
  </si>
  <si>
    <t>950-198-353</t>
  </si>
  <si>
    <t>960-188-192</t>
  </si>
  <si>
    <t>960-188-331</t>
  </si>
  <si>
    <t>960-188-418</t>
  </si>
  <si>
    <t>960-188-462</t>
  </si>
  <si>
    <t>960-188-472</t>
  </si>
  <si>
    <t>960-189-472</t>
  </si>
  <si>
    <t>960-201-192</t>
  </si>
  <si>
    <t>960-201-211</t>
  </si>
  <si>
    <t>960-201-221</t>
  </si>
  <si>
    <t>960-201-311</t>
  </si>
  <si>
    <t>960-201-392</t>
  </si>
  <si>
    <t>960-201-411</t>
  </si>
  <si>
    <t>960-201-462</t>
  </si>
  <si>
    <t>970-181-191</t>
  </si>
  <si>
    <t>970-181-197</t>
  </si>
  <si>
    <t>970-181-333</t>
  </si>
  <si>
    <t>970-181-532</t>
  </si>
  <si>
    <t>970-184-232</t>
  </si>
  <si>
    <t>970-184-392</t>
  </si>
  <si>
    <t>970-184-472</t>
  </si>
  <si>
    <t>970-188-331</t>
  </si>
  <si>
    <t>970-188-472</t>
  </si>
  <si>
    <t>970-189-312</t>
  </si>
  <si>
    <t>970-189-413</t>
  </si>
  <si>
    <t>970-198-392</t>
  </si>
  <si>
    <t>980-188-198</t>
  </si>
  <si>
    <t>980-195-472</t>
  </si>
  <si>
    <t>990-188-472</t>
  </si>
  <si>
    <t>990-204-180</t>
  </si>
  <si>
    <t>990-204-211</t>
  </si>
  <si>
    <t>990-204-392</t>
  </si>
  <si>
    <t>995-181-461</t>
  </si>
  <si>
    <t>00A-ALL-351</t>
  </si>
  <si>
    <t>09B-ALL-461</t>
  </si>
  <si>
    <t>19C-ALL-198</t>
  </si>
  <si>
    <t>23A-ALL-312</t>
  </si>
  <si>
    <t>26B-ALL-113</t>
  </si>
  <si>
    <t>26B-ALL-171</t>
  </si>
  <si>
    <t>26B-ALL-345</t>
  </si>
  <si>
    <t>26B-ALL-415</t>
  </si>
  <si>
    <t>26B-ALL-459</t>
  </si>
  <si>
    <t>32P-ALL-542</t>
  </si>
  <si>
    <t>34B-ALL-231</t>
  </si>
  <si>
    <t>34B-ALL-353</t>
  </si>
  <si>
    <t>34D-ALL-135</t>
  </si>
  <si>
    <t>34D-ALL-239</t>
  </si>
  <si>
    <t>34D-ALL-459</t>
  </si>
  <si>
    <t>34F-ALL-162</t>
  </si>
  <si>
    <t>36C-ALL-151</t>
  </si>
  <si>
    <t>41B-ALL-135</t>
  </si>
  <si>
    <t>41B-ALL-235</t>
  </si>
  <si>
    <t>41B-ALL-461</t>
  </si>
  <si>
    <t>41C-ALL-353</t>
  </si>
  <si>
    <t>41D-ALL-131</t>
  </si>
  <si>
    <t>41D-ALL-141</t>
  </si>
  <si>
    <t>41D-ALL-143</t>
  </si>
  <si>
    <t>41D-ALL-162</t>
  </si>
  <si>
    <t>41D-ALL-235</t>
  </si>
  <si>
    <t>41L-ALL-162</t>
  </si>
  <si>
    <t>41M-ALL-192</t>
  </si>
  <si>
    <t>41R-ALL-162</t>
  </si>
  <si>
    <t>49B-ALL-461</t>
  </si>
  <si>
    <t>55A-ALL-312</t>
  </si>
  <si>
    <t>55A-ALL-459</t>
  </si>
  <si>
    <t>60G-ALL-135</t>
  </si>
  <si>
    <t>60G-ALL-312</t>
  </si>
  <si>
    <t>60N-ALL-551</t>
  </si>
  <si>
    <t>61M-ALL-113</t>
  </si>
  <si>
    <t>61Y-ALL-541</t>
  </si>
  <si>
    <t>63C-ALL-192</t>
  </si>
  <si>
    <t>65Z-ALL-126</t>
  </si>
  <si>
    <t>69A-ALL-459</t>
  </si>
  <si>
    <t>74Z-ALL-114</t>
  </si>
  <si>
    <t>81B-ALL-461</t>
  </si>
  <si>
    <t>90B-ALL-314</t>
  </si>
  <si>
    <t>92F-ALL-325</t>
  </si>
  <si>
    <t>92G-ALL-353</t>
  </si>
  <si>
    <t>92M-ALL-162</t>
  </si>
  <si>
    <t>92T-ALL-192</t>
  </si>
  <si>
    <t>92T-ALL-461</t>
  </si>
  <si>
    <t>92V-ALL-135</t>
  </si>
  <si>
    <t>93A-ALL-451</t>
  </si>
  <si>
    <t>93A-ALL-541</t>
  </si>
  <si>
    <t>93M-ALL-312</t>
  </si>
  <si>
    <t>93R-ALL-143</t>
  </si>
  <si>
    <t>94Z-ALL-459</t>
  </si>
  <si>
    <t>96C-ALL-183</t>
  </si>
  <si>
    <t>96C-ALL-551</t>
  </si>
  <si>
    <t>96F-ALL-415</t>
  </si>
  <si>
    <t>98B-ALL-198</t>
  </si>
  <si>
    <t>080-ALL-351</t>
  </si>
  <si>
    <t>080-ALL-461</t>
  </si>
  <si>
    <t>080-ALL-523</t>
  </si>
  <si>
    <t>080-ALL-541</t>
  </si>
  <si>
    <t>080-ALL-542</t>
  </si>
  <si>
    <t>100-ALL-351</t>
  </si>
  <si>
    <t>110-ALL-315</t>
  </si>
  <si>
    <t>181-ALL-153</t>
  </si>
  <si>
    <t>181-ALL-196</t>
  </si>
  <si>
    <t>210-ALL-317</t>
  </si>
  <si>
    <t>210-ALL-361</t>
  </si>
  <si>
    <t>210-ALL-413</t>
  </si>
  <si>
    <t>241-ALL-188</t>
  </si>
  <si>
    <t>260-ALL-343</t>
  </si>
  <si>
    <t>260-ALL-351</t>
  </si>
  <si>
    <t>270-ALL-542</t>
  </si>
  <si>
    <t>292-ALL-113</t>
  </si>
  <si>
    <t>292-ALL-114</t>
  </si>
  <si>
    <t>292-ALL-413</t>
  </si>
  <si>
    <t>300-ALL-175</t>
  </si>
  <si>
    <t>300-ALL-394</t>
  </si>
  <si>
    <t>320-ALL-326</t>
  </si>
  <si>
    <t>320-ALL-353</t>
  </si>
  <si>
    <t>350-ALL-351</t>
  </si>
  <si>
    <t>421-ALL-116</t>
  </si>
  <si>
    <t>421-ALL-541</t>
  </si>
  <si>
    <t>440-ALL-116</t>
  </si>
  <si>
    <t>440-ALL-326</t>
  </si>
  <si>
    <t>460-ALL-325</t>
  </si>
  <si>
    <t>480-ALL-134</t>
  </si>
  <si>
    <t>480-ALL-177</t>
  </si>
  <si>
    <t>490-ALL-353</t>
  </si>
  <si>
    <t>510-ALL-318</t>
  </si>
  <si>
    <t>540-ALL-314</t>
  </si>
  <si>
    <t>550-ALL-353</t>
  </si>
  <si>
    <t>600-ALL-361</t>
  </si>
  <si>
    <t>640-ALL-459</t>
  </si>
  <si>
    <t>680-ALL-353</t>
  </si>
  <si>
    <t>690-ALL-312</t>
  </si>
  <si>
    <t>690-ALL-333</t>
  </si>
  <si>
    <t>710-ALL-183</t>
  </si>
  <si>
    <t>710-ALL-471</t>
  </si>
  <si>
    <t>740-ALL-327</t>
  </si>
  <si>
    <t>760-ALL-193</t>
  </si>
  <si>
    <t>761-ALL-175</t>
  </si>
  <si>
    <t>761-ALL-353</t>
  </si>
  <si>
    <t>770-ALL-353</t>
  </si>
  <si>
    <t>780-ALL-353</t>
  </si>
  <si>
    <t>830-ALL-353</t>
  </si>
  <si>
    <t>861-ALL-314</t>
  </si>
  <si>
    <t>862-ALL-414</t>
  </si>
  <si>
    <t>870-ALL-193</t>
  </si>
  <si>
    <t>870-ALL-361</t>
  </si>
  <si>
    <t>890-ALL-353</t>
  </si>
  <si>
    <t>900-ALL-353</t>
  </si>
  <si>
    <t>910-ALL-353</t>
  </si>
  <si>
    <t>920-ALL-185</t>
  </si>
  <si>
    <t>920-ALL-188</t>
  </si>
  <si>
    <t>930-ALL-451</t>
  </si>
  <si>
    <t>950-ALL-353</t>
  </si>
  <si>
    <t>970-ALL-191</t>
  </si>
  <si>
    <t>970-ALL-197</t>
  </si>
  <si>
    <t>970-ALL-532</t>
  </si>
  <si>
    <t>060-181-122</t>
  </si>
  <si>
    <t>060-ALL-122</t>
  </si>
  <si>
    <t>Allotment Summary as of June 30, 2025 (PRC-LEA)</t>
  </si>
  <si>
    <t>Allotment Summary as of June 30, 2025 (LEA-PRC)</t>
  </si>
  <si>
    <t>170-188-411</t>
  </si>
  <si>
    <t>291-184-198</t>
  </si>
  <si>
    <t>360-184-146</t>
  </si>
  <si>
    <t>422-184-332</t>
  </si>
  <si>
    <t>620-186-472</t>
  </si>
  <si>
    <t>620-188-472</t>
  </si>
  <si>
    <t>930-181-148</t>
  </si>
  <si>
    <t>422-ALL-332</t>
  </si>
  <si>
    <t>930-ALL-148</t>
  </si>
  <si>
    <t>FY 2025 
YTD Expenditures</t>
  </si>
  <si>
    <t>FY 2025
 YTD Expenditures</t>
  </si>
  <si>
    <t xml:space="preserve">FY 2025 
YTD Expenditures </t>
  </si>
  <si>
    <t>LEA PRC Expenditures as of FY25</t>
  </si>
  <si>
    <t>LEA PRC Object Code Detail as of FY25</t>
  </si>
  <si>
    <t>Allotment Vs Expenditures as of FY25</t>
  </si>
  <si>
    <t>Expenditures starting in FY2025 use MFR Data Files.</t>
  </si>
  <si>
    <t>FY2020, FY2021, FY2022, FY2023, FY2024, FY2025 &amp; FY2026</t>
  </si>
  <si>
    <t>This file provides information on Covid related expenditures for each PSU (Public School Unit). Expenditures in this file are for state and federal funds only - report does not include local expenditures. This report covers school years 2019-2020, 2020-2021, 2021-2022, 2022-2023, 2023-2024, 2024-2025 and 2025-2026 Year to Date (YTD).</t>
  </si>
  <si>
    <t>PRC PSU Encumbrances as of (06PP) FY26</t>
  </si>
  <si>
    <t>PSU PRC Encumbrances as of (06PP) FY26</t>
  </si>
  <si>
    <t>PSU PRC Object Code Detail Encumbrances as of (06PP) FY26</t>
  </si>
  <si>
    <t>July 1 - June 30 FY20, FY21, FY22, FY23,  FY24, FY25, &amp; 07P FY26</t>
  </si>
  <si>
    <t>Allotment Vs Expenditures as of (07PP) FY26</t>
  </si>
  <si>
    <t>LEA PRC Object Code Detail as of (07PP) FY26</t>
  </si>
  <si>
    <t>LEA PRC Expenditures as of (07PP) FY26</t>
  </si>
  <si>
    <t>01/31/2026</t>
  </si>
  <si>
    <t xml:space="preserve">Expenditures are based on 07P FY2026 MFR Files </t>
  </si>
  <si>
    <t>Encumbrances are based on 07P FY2026 MFR Data Files.</t>
  </si>
  <si>
    <t>Last update on 2/12/2026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</si>
</sst>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4" formatCode="_(&quot;$&quot;* #,##0.00_);_(&quot;$&quot;* \(#,##0.00\);_(&quot;$&quot;* &quot;-&quot;??_);_(@_)"/>
    <numFmt numFmtId="43" formatCode="_(* #,##0.00_);_(* \(#,##0.00\);_(* &quot;-&quot;??_);_(@_)"/>
    <numFmt numFmtId="164" formatCode="&quot;$&quot;#,##0.00;\(&quot;$&quot;#,##0.00\)"/>
    <numFmt numFmtId="165" formatCode="0.0%"/>
    <numFmt numFmtId="166" formatCode="_(* #,##0_);_(* \(#,##0\);_(* &quot;-&quot;??_);_(@_)"/>
    <numFmt numFmtId="167" formatCode="_(&quot;$&quot;* #,##0_);_(&quot;$&quot;* \(#,##0\);_(&quot;$&quot;* &quot;-&quot;??_);_(@_)"/>
    <numFmt numFmtId="168" formatCode="&quot;$&quot;#,##0.00"/>
  </numFmts>
  <fonts count="66" x14ac:knownFonts="1">
    <font>
      <sz val="8"/>
      <name val="Arial"/>
    </font>
    <font>
      <sz val="8"/>
      <name val="Arial"/>
      <family val="2"/>
    </font>
    <font>
      <sz val="10"/>
      <color indexed="8"/>
      <name val="Arial"/>
      <family val="2"/>
    </font>
    <font>
      <sz val="8"/>
      <color indexed="8"/>
      <name val="Arial"/>
      <family val="2"/>
    </font>
    <font>
      <b/>
      <sz val="8"/>
      <color indexed="8"/>
      <name val="Arial"/>
      <family val="2"/>
    </font>
    <font>
      <b/>
      <sz val="8"/>
      <name val="Arial"/>
      <family val="2"/>
    </font>
    <font>
      <b/>
      <u/>
      <sz val="8"/>
      <name val="Arial"/>
      <family val="2"/>
    </font>
    <font>
      <b/>
      <sz val="11"/>
      <name val="Arial"/>
      <family val="2"/>
    </font>
    <font>
      <b/>
      <sz val="9"/>
      <name val="Arial"/>
      <family val="2"/>
    </font>
    <font>
      <sz val="8"/>
      <name val="Arial"/>
      <family val="2"/>
    </font>
    <font>
      <sz val="8"/>
      <color indexed="8"/>
      <name val="Arial"/>
      <family val="2"/>
    </font>
    <font>
      <b/>
      <i/>
      <sz val="8"/>
      <color indexed="8"/>
      <name val="Arial"/>
      <family val="2"/>
    </font>
    <font>
      <i/>
      <sz val="8"/>
      <name val="Arial"/>
      <family val="2"/>
    </font>
    <font>
      <sz val="8"/>
      <name val="Arial"/>
      <family val="2"/>
    </font>
    <font>
      <sz val="9"/>
      <color indexed="8"/>
      <name val="Arial"/>
      <family val="2"/>
    </font>
    <font>
      <sz val="9"/>
      <color indexed="8"/>
      <name val="Arial"/>
      <family val="2"/>
    </font>
    <font>
      <b/>
      <sz val="10"/>
      <name val="Arial"/>
      <family val="2"/>
    </font>
    <font>
      <sz val="10"/>
      <color indexed="8"/>
      <name val="Arial"/>
      <family val="2"/>
    </font>
    <font>
      <b/>
      <sz val="8"/>
      <color indexed="10"/>
      <name val="Arial"/>
      <family val="2"/>
    </font>
    <font>
      <b/>
      <u/>
      <sz val="8"/>
      <color indexed="10"/>
      <name val="Arial"/>
      <family val="2"/>
    </font>
    <font>
      <b/>
      <u/>
      <sz val="8"/>
      <color indexed="8"/>
      <name val="Arial"/>
      <family val="2"/>
    </font>
    <font>
      <b/>
      <i/>
      <sz val="9"/>
      <name val="Arial"/>
      <family val="2"/>
    </font>
    <font>
      <sz val="10"/>
      <name val="Arial"/>
      <family val="2"/>
    </font>
    <font>
      <b/>
      <sz val="12"/>
      <color indexed="8"/>
      <name val="Arial"/>
      <family val="2"/>
    </font>
    <font>
      <sz val="11"/>
      <color indexed="8"/>
      <name val="Calibri"/>
      <family val="2"/>
    </font>
    <font>
      <b/>
      <sz val="11"/>
      <color indexed="8"/>
      <name val="Calibri"/>
      <family val="2"/>
    </font>
    <font>
      <b/>
      <u/>
      <sz val="12"/>
      <name val="Arial"/>
      <family val="2"/>
    </font>
    <font>
      <sz val="8"/>
      <name val="Arial"/>
      <family val="2"/>
    </font>
    <font>
      <b/>
      <sz val="9"/>
      <color indexed="8"/>
      <name val="Arial"/>
      <family val="2"/>
    </font>
    <font>
      <sz val="8"/>
      <name val="Arial"/>
      <family val="2"/>
    </font>
    <font>
      <sz val="12"/>
      <name val="Arial"/>
      <family val="2"/>
    </font>
    <font>
      <b/>
      <sz val="12"/>
      <name val="Arial"/>
      <family val="2"/>
    </font>
    <font>
      <sz val="8"/>
      <name val="Arial"/>
      <family val="2"/>
    </font>
    <font>
      <sz val="11"/>
      <color indexed="8"/>
      <name val="Calibri"/>
      <family val="2"/>
    </font>
    <font>
      <sz val="11"/>
      <color indexed="8"/>
      <name val="Calibri"/>
      <family val="2"/>
    </font>
    <font>
      <sz val="11"/>
      <color theme="1"/>
      <name val="Calibri"/>
      <family val="2"/>
      <scheme val="minor"/>
    </font>
    <font>
      <u/>
      <sz val="8"/>
      <color theme="10"/>
      <name val="Arial"/>
      <family val="2"/>
    </font>
    <font>
      <u/>
      <sz val="10"/>
      <color theme="10"/>
      <name val="Arial"/>
      <family val="2"/>
    </font>
    <font>
      <b/>
      <u/>
      <sz val="8"/>
      <color rgb="FFFF0000"/>
      <name val="Arial"/>
      <family val="2"/>
    </font>
    <font>
      <sz val="8"/>
      <color theme="9" tint="-0.499984740745262"/>
      <name val="Arial"/>
      <family val="2"/>
    </font>
    <font>
      <sz val="8"/>
      <color rgb="FFFF0000"/>
      <name val="Arial"/>
      <family val="2"/>
    </font>
    <font>
      <b/>
      <sz val="8"/>
      <color theme="3"/>
      <name val="Arial"/>
      <family val="2"/>
    </font>
    <font>
      <b/>
      <sz val="8"/>
      <color rgb="FFFF0000"/>
      <name val="Arial"/>
      <family val="2"/>
    </font>
    <font>
      <sz val="12"/>
      <color rgb="FFFF0000"/>
      <name val="Arial"/>
      <family val="2"/>
    </font>
    <font>
      <sz val="9"/>
      <color theme="1"/>
      <name val="Arial"/>
      <family val="2"/>
    </font>
    <font>
      <sz val="8"/>
      <color theme="1"/>
      <name val="Arial"/>
      <family val="2"/>
    </font>
    <font>
      <i/>
      <u/>
      <sz val="8"/>
      <color theme="10"/>
      <name val="Arial"/>
      <family val="2"/>
    </font>
    <font>
      <i/>
      <sz val="10"/>
      <color rgb="FFFF0000"/>
      <name val="Arial"/>
      <family val="2"/>
    </font>
    <font>
      <b/>
      <sz val="10"/>
      <color rgb="FF7030A0"/>
      <name val="Arial"/>
      <family val="2"/>
    </font>
    <font>
      <b/>
      <sz val="8"/>
      <color indexed="60"/>
      <name val="Arial"/>
      <family val="2"/>
    </font>
    <font>
      <sz val="8"/>
      <color indexed="10"/>
      <name val="Arial"/>
      <family val="2"/>
    </font>
    <font>
      <b/>
      <u/>
      <sz val="8"/>
      <color indexed="60"/>
      <name val="Arial"/>
      <family val="2"/>
    </font>
    <font>
      <sz val="10"/>
      <color indexed="8"/>
      <name val="Arial"/>
      <family val="2"/>
    </font>
    <font>
      <sz val="11"/>
      <color indexed="8"/>
      <name val="Calibri"/>
      <family val="2"/>
    </font>
    <font>
      <b/>
      <i/>
      <u/>
      <sz val="8"/>
      <name val="Arial"/>
      <family val="2"/>
    </font>
    <font>
      <sz val="10"/>
      <color indexed="8"/>
      <name val="Arial"/>
      <family val="2"/>
    </font>
    <font>
      <sz val="11"/>
      <name val="Calibri"/>
      <family val="2"/>
      <scheme val="minor"/>
    </font>
    <font>
      <sz val="11"/>
      <color indexed="8"/>
      <name val="Calibri"/>
      <family val="2"/>
    </font>
    <font>
      <sz val="10"/>
      <color indexed="8"/>
      <name val="Arial"/>
      <family val="2"/>
    </font>
    <font>
      <sz val="10"/>
      <color indexed="8"/>
      <name val="Arial"/>
      <family val="2"/>
    </font>
    <font>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
      <sz val="10"/>
      <color indexed="8"/>
      <name val="Arial"/>
      <family val="2"/>
    </font>
  </fonts>
  <fills count="17">
    <fill>
      <patternFill patternType="none"/>
    </fill>
    <fill>
      <patternFill patternType="gray125"/>
    </fill>
    <fill>
      <patternFill patternType="solid">
        <fgColor indexed="22"/>
        <bgColor indexed="0"/>
      </patternFill>
    </fill>
    <fill>
      <patternFill patternType="solid">
        <fgColor indexed="22"/>
        <bgColor indexed="64"/>
      </patternFill>
    </fill>
    <fill>
      <patternFill patternType="solid">
        <fgColor rgb="FF92D05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rgb="FF00B0F0"/>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6" tint="0.39997558519241921"/>
        <bgColor indexed="64"/>
      </patternFill>
    </fill>
    <fill>
      <patternFill patternType="solid">
        <fgColor theme="0" tint="-0.14999847407452621"/>
        <bgColor indexed="64"/>
      </patternFill>
    </fill>
  </fills>
  <borders count="26">
    <border>
      <left/>
      <right/>
      <top/>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right/>
      <top style="double">
        <color indexed="64"/>
      </top>
      <bottom/>
      <diagonal/>
    </border>
    <border>
      <left/>
      <right/>
      <top/>
      <bottom style="double">
        <color indexed="64"/>
      </bottom>
      <diagonal/>
    </border>
    <border>
      <left style="thin">
        <color indexed="8"/>
      </left>
      <right style="thin">
        <color indexed="8"/>
      </right>
      <top style="thin">
        <color indexed="8"/>
      </top>
      <bottom style="thin">
        <color indexed="8"/>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style="thin">
        <color indexed="22"/>
      </left>
      <right/>
      <top style="thin">
        <color indexed="22"/>
      </top>
      <bottom style="thin">
        <color indexed="22"/>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22"/>
      </left>
      <right style="thin">
        <color indexed="22"/>
      </right>
      <top/>
      <bottom/>
      <diagonal/>
    </border>
    <border>
      <left style="thin">
        <color indexed="8"/>
      </left>
      <right style="thin">
        <color indexed="8"/>
      </right>
      <top/>
      <bottom style="thin">
        <color indexed="8"/>
      </bottom>
      <diagonal/>
    </border>
    <border>
      <left style="thin">
        <color indexed="64"/>
      </left>
      <right style="thin">
        <color indexed="64"/>
      </right>
      <top/>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double">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bottom style="thin">
        <color indexed="8"/>
      </bottom>
      <diagonal/>
    </border>
    <border>
      <left/>
      <right style="thin">
        <color indexed="64"/>
      </right>
      <top/>
      <bottom style="thin">
        <color indexed="8"/>
      </bottom>
      <diagonal/>
    </border>
  </borders>
  <cellStyleXfs count="48">
    <xf numFmtId="0" fontId="0" fillId="0" borderId="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3" fillId="0" borderId="0" applyFont="0" applyFill="0" applyBorder="0" applyAlignment="0" applyProtection="0"/>
    <xf numFmtId="43" fontId="9" fillId="0" borderId="0" applyFont="0" applyFill="0" applyBorder="0" applyAlignment="0" applyProtection="0"/>
    <xf numFmtId="43" fontId="29" fillId="0" borderId="0" applyFont="0" applyFill="0" applyBorder="0" applyAlignment="0" applyProtection="0"/>
    <xf numFmtId="43" fontId="9"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3" fillId="0" borderId="0" applyFont="0" applyFill="0" applyBorder="0" applyAlignment="0" applyProtection="0"/>
    <xf numFmtId="44" fontId="9" fillId="0" borderId="0" applyFont="0" applyFill="0" applyBorder="0" applyAlignment="0" applyProtection="0"/>
    <xf numFmtId="44" fontId="29" fillId="0" borderId="0" applyFont="0" applyFill="0" applyBorder="0" applyAlignment="0" applyProtection="0"/>
    <xf numFmtId="44" fontId="9"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9" fillId="0" borderId="0"/>
    <xf numFmtId="0" fontId="9" fillId="0" borderId="0"/>
    <xf numFmtId="0" fontId="35" fillId="0" borderId="0"/>
    <xf numFmtId="0" fontId="29" fillId="0" borderId="0"/>
    <xf numFmtId="0" fontId="9" fillId="0" borderId="0"/>
    <xf numFmtId="0" fontId="9" fillId="0" borderId="0"/>
    <xf numFmtId="0" fontId="2" fillId="0" borderId="0"/>
    <xf numFmtId="0" fontId="2" fillId="0" borderId="0"/>
    <xf numFmtId="0" fontId="17" fillId="0" borderId="0"/>
    <xf numFmtId="0" fontId="2" fillId="0" borderId="0"/>
    <xf numFmtId="0" fontId="2" fillId="0" borderId="0"/>
    <xf numFmtId="0" fontId="2" fillId="0" borderId="0"/>
    <xf numFmtId="0" fontId="2" fillId="0" borderId="0"/>
    <xf numFmtId="0" fontId="2" fillId="0" borderId="0"/>
    <xf numFmtId="0" fontId="2" fillId="0" borderId="0"/>
    <xf numFmtId="9" fontId="9" fillId="0" borderId="0" applyFont="0" applyFill="0" applyBorder="0" applyAlignment="0" applyProtection="0"/>
    <xf numFmtId="9" fontId="9" fillId="0" borderId="0" applyFont="0" applyFill="0" applyBorder="0" applyAlignment="0" applyProtection="0"/>
    <xf numFmtId="0" fontId="52" fillId="0" borderId="0"/>
    <xf numFmtId="0" fontId="52" fillId="0" borderId="0"/>
    <xf numFmtId="0" fontId="52" fillId="0" borderId="0"/>
    <xf numFmtId="0" fontId="55" fillId="0" borderId="0"/>
    <xf numFmtId="0" fontId="58" fillId="0" borderId="0"/>
    <xf numFmtId="0" fontId="59" fillId="0" borderId="0"/>
    <xf numFmtId="0" fontId="59" fillId="0" borderId="0"/>
    <xf numFmtId="0" fontId="59" fillId="0" borderId="0"/>
    <xf numFmtId="0" fontId="65" fillId="0" borderId="0"/>
    <xf numFmtId="0" fontId="2" fillId="0" borderId="0"/>
  </cellStyleXfs>
  <cellXfs count="320">
    <xf numFmtId="0" fontId="0" fillId="0" borderId="0" xfId="0"/>
    <xf numFmtId="49" fontId="3" fillId="0" borderId="0" xfId="35" applyNumberFormat="1" applyFont="1"/>
    <xf numFmtId="0" fontId="3" fillId="0" borderId="0" xfId="35" applyFont="1"/>
    <xf numFmtId="0" fontId="11" fillId="0" borderId="2" xfId="33" applyFont="1" applyBorder="1" applyAlignment="1">
      <alignment horizontal="right"/>
    </xf>
    <xf numFmtId="0" fontId="0" fillId="0" borderId="3" xfId="0" applyBorder="1"/>
    <xf numFmtId="0" fontId="5" fillId="0" borderId="3" xfId="0" applyFont="1" applyBorder="1" applyAlignment="1">
      <alignment horizontal="right"/>
    </xf>
    <xf numFmtId="0" fontId="3" fillId="0" borderId="0" xfId="31" applyFont="1" applyAlignment="1">
      <alignment wrapText="1"/>
    </xf>
    <xf numFmtId="0" fontId="4" fillId="0" borderId="0" xfId="32" applyFont="1" applyAlignment="1">
      <alignment horizontal="center"/>
    </xf>
    <xf numFmtId="166" fontId="3" fillId="0" borderId="0" xfId="4" applyNumberFormat="1" applyFont="1" applyFill="1" applyBorder="1" applyAlignment="1" applyProtection="1"/>
    <xf numFmtId="10" fontId="3" fillId="0" borderId="0" xfId="4" applyNumberFormat="1" applyFont="1" applyFill="1" applyBorder="1" applyAlignment="1" applyProtection="1"/>
    <xf numFmtId="49" fontId="13" fillId="0" borderId="0" xfId="0" applyNumberFormat="1" applyFont="1"/>
    <xf numFmtId="10" fontId="3" fillId="0" borderId="0" xfId="13" applyNumberFormat="1" applyFont="1" applyFill="1" applyBorder="1" applyAlignment="1" applyProtection="1">
      <alignment horizontal="right"/>
    </xf>
    <xf numFmtId="166" fontId="3" fillId="0" borderId="0" xfId="4" applyNumberFormat="1" applyFont="1" applyFill="1" applyBorder="1" applyAlignment="1" applyProtection="1">
      <alignment horizontal="right"/>
    </xf>
    <xf numFmtId="167" fontId="4" fillId="0" borderId="2" xfId="13" applyNumberFormat="1" applyFont="1" applyFill="1" applyBorder="1" applyAlignment="1" applyProtection="1">
      <alignment horizontal="right"/>
    </xf>
    <xf numFmtId="10" fontId="4" fillId="0" borderId="2" xfId="13" applyNumberFormat="1" applyFont="1" applyFill="1" applyBorder="1" applyAlignment="1" applyProtection="1">
      <alignment horizontal="right"/>
    </xf>
    <xf numFmtId="10" fontId="3" fillId="0" borderId="0" xfId="4" applyNumberFormat="1" applyFont="1" applyFill="1" applyBorder="1" applyAlignment="1" applyProtection="1">
      <alignment horizontal="right"/>
    </xf>
    <xf numFmtId="0" fontId="10" fillId="0" borderId="0" xfId="35" applyFont="1"/>
    <xf numFmtId="49" fontId="10" fillId="0" borderId="0" xfId="35" applyNumberFormat="1" applyFont="1"/>
    <xf numFmtId="166" fontId="13" fillId="0" borderId="4" xfId="4" applyNumberFormat="1" applyBorder="1" applyAlignment="1" applyProtection="1"/>
    <xf numFmtId="10" fontId="13" fillId="0" borderId="4" xfId="4" applyNumberFormat="1" applyBorder="1" applyAlignment="1" applyProtection="1"/>
    <xf numFmtId="167" fontId="4" fillId="0" borderId="0" xfId="13" applyNumberFormat="1" applyFont="1" applyFill="1" applyBorder="1" applyAlignment="1" applyProtection="1">
      <alignment horizontal="right"/>
    </xf>
    <xf numFmtId="10" fontId="4" fillId="0" borderId="0" xfId="13" applyNumberFormat="1" applyFont="1" applyFill="1" applyBorder="1" applyAlignment="1" applyProtection="1">
      <alignment horizontal="right"/>
    </xf>
    <xf numFmtId="167" fontId="10" fillId="0" borderId="0" xfId="13" quotePrefix="1" applyNumberFormat="1" applyFont="1" applyFill="1" applyBorder="1" applyAlignment="1" applyProtection="1">
      <alignment horizontal="right"/>
    </xf>
    <xf numFmtId="0" fontId="10" fillId="0" borderId="0" xfId="35" applyFont="1" applyAlignment="1">
      <alignment wrapText="1"/>
    </xf>
    <xf numFmtId="0" fontId="15" fillId="0" borderId="1" xfId="28" applyFont="1" applyBorder="1"/>
    <xf numFmtId="164" fontId="15" fillId="0" borderId="1" xfId="28" applyNumberFormat="1" applyFont="1" applyBorder="1"/>
    <xf numFmtId="49" fontId="2" fillId="0" borderId="1" xfId="28" applyNumberFormat="1" applyBorder="1"/>
    <xf numFmtId="0" fontId="2" fillId="0" borderId="1" xfId="28" applyBorder="1"/>
    <xf numFmtId="0" fontId="17" fillId="0" borderId="1" xfId="28" applyFont="1" applyBorder="1"/>
    <xf numFmtId="0" fontId="17" fillId="0" borderId="1" xfId="29" applyBorder="1"/>
    <xf numFmtId="0" fontId="17" fillId="2" borderId="5" xfId="29" applyFill="1" applyBorder="1" applyAlignment="1">
      <alignment horizontal="center"/>
    </xf>
    <xf numFmtId="0" fontId="38" fillId="0" borderId="0" xfId="0" applyFont="1"/>
    <xf numFmtId="0" fontId="5" fillId="0" borderId="0" xfId="0" applyFont="1"/>
    <xf numFmtId="0" fontId="9" fillId="0" borderId="0" xfId="0" applyFont="1"/>
    <xf numFmtId="0" fontId="3" fillId="0" borderId="0" xfId="34" quotePrefix="1" applyFont="1" applyAlignment="1">
      <alignment horizontal="left"/>
    </xf>
    <xf numFmtId="0" fontId="3" fillId="0" borderId="0" xfId="34" applyFont="1" applyAlignment="1">
      <alignment horizontal="left"/>
    </xf>
    <xf numFmtId="0" fontId="10" fillId="0" borderId="0" xfId="34" applyFont="1" applyAlignment="1">
      <alignment horizontal="left"/>
    </xf>
    <xf numFmtId="0" fontId="39" fillId="0" borderId="0" xfId="0" applyFont="1"/>
    <xf numFmtId="49" fontId="3" fillId="0" borderId="6" xfId="34" quotePrefix="1" applyNumberFormat="1" applyFont="1" applyBorder="1" applyAlignment="1">
      <alignment horizontal="left"/>
    </xf>
    <xf numFmtId="49" fontId="3" fillId="0" borderId="6" xfId="34" applyNumberFormat="1" applyFont="1" applyBorder="1" applyAlignment="1">
      <alignment horizontal="left"/>
    </xf>
    <xf numFmtId="49" fontId="3" fillId="0" borderId="7" xfId="34" applyNumberFormat="1" applyFont="1" applyBorder="1" applyAlignment="1">
      <alignment horizontal="left"/>
    </xf>
    <xf numFmtId="0" fontId="3" fillId="0" borderId="8" xfId="34" applyFont="1" applyBorder="1" applyAlignment="1">
      <alignment horizontal="left"/>
    </xf>
    <xf numFmtId="0" fontId="20" fillId="0" borderId="0" xfId="34" applyFont="1" applyAlignment="1">
      <alignment horizontal="left"/>
    </xf>
    <xf numFmtId="167" fontId="6" fillId="0" borderId="9" xfId="10" applyNumberFormat="1" applyFont="1" applyBorder="1" applyProtection="1"/>
    <xf numFmtId="0" fontId="22" fillId="0" borderId="0" xfId="0" applyFont="1"/>
    <xf numFmtId="0" fontId="22" fillId="0" borderId="0" xfId="0" applyFont="1" applyAlignment="1">
      <alignment vertical="top" wrapText="1"/>
    </xf>
    <xf numFmtId="0" fontId="22" fillId="0" borderId="0" xfId="0" applyFont="1" applyAlignment="1">
      <alignment horizontal="left" vertical="top" wrapText="1"/>
    </xf>
    <xf numFmtId="0" fontId="16" fillId="0" borderId="0" xfId="0" applyFont="1" applyAlignment="1">
      <alignment vertical="top"/>
    </xf>
    <xf numFmtId="0" fontId="22" fillId="0" borderId="0" xfId="0" applyFont="1" applyAlignment="1">
      <alignment vertical="top"/>
    </xf>
    <xf numFmtId="0" fontId="22" fillId="0" borderId="0" xfId="0" applyFont="1" applyAlignment="1">
      <alignment horizontal="left" vertical="top"/>
    </xf>
    <xf numFmtId="0" fontId="22" fillId="0" borderId="0" xfId="0" applyFont="1" applyAlignment="1">
      <alignment horizontal="center" vertical="top"/>
    </xf>
    <xf numFmtId="0" fontId="16" fillId="4" borderId="0" xfId="0" applyFont="1" applyFill="1" applyAlignment="1">
      <alignment vertical="top"/>
    </xf>
    <xf numFmtId="49" fontId="3" fillId="0" borderId="0" xfId="34" applyNumberFormat="1" applyFont="1" applyAlignment="1">
      <alignment horizontal="left"/>
    </xf>
    <xf numFmtId="164" fontId="15" fillId="0" borderId="10" xfId="28" applyNumberFormat="1" applyFont="1" applyBorder="1"/>
    <xf numFmtId="49" fontId="9" fillId="0" borderId="0" xfId="0" applyNumberFormat="1" applyFont="1"/>
    <xf numFmtId="166" fontId="1" fillId="0" borderId="9" xfId="1" applyNumberFormat="1" applyFill="1" applyBorder="1" applyProtection="1"/>
    <xf numFmtId="0" fontId="10" fillId="0" borderId="0" xfId="32" applyFont="1"/>
    <xf numFmtId="165" fontId="10" fillId="0" borderId="0" xfId="36" applyNumberFormat="1" applyFont="1" applyFill="1" applyBorder="1" applyAlignment="1"/>
    <xf numFmtId="165" fontId="0" fillId="0" borderId="0" xfId="36" applyNumberFormat="1" applyFont="1"/>
    <xf numFmtId="49" fontId="10" fillId="0" borderId="0" xfId="32" applyNumberFormat="1" applyFont="1"/>
    <xf numFmtId="0" fontId="23" fillId="0" borderId="0" xfId="32" applyFont="1" applyAlignment="1">
      <alignment vertical="top" wrapText="1"/>
    </xf>
    <xf numFmtId="165" fontId="5" fillId="5" borderId="0" xfId="0" applyNumberFormat="1" applyFont="1" applyFill="1"/>
    <xf numFmtId="0" fontId="23" fillId="5" borderId="0" xfId="32" applyFont="1" applyFill="1" applyAlignment="1">
      <alignment vertical="top" wrapText="1"/>
    </xf>
    <xf numFmtId="0" fontId="15" fillId="0" borderId="0" xfId="28" applyFont="1"/>
    <xf numFmtId="164" fontId="15" fillId="0" borderId="0" xfId="28" applyNumberFormat="1" applyFont="1"/>
    <xf numFmtId="0" fontId="40" fillId="6" borderId="11" xfId="0" applyFont="1" applyFill="1" applyBorder="1"/>
    <xf numFmtId="0" fontId="40" fillId="6" borderId="12" xfId="0" applyFont="1" applyFill="1" applyBorder="1"/>
    <xf numFmtId="15" fontId="41" fillId="6" borderId="13" xfId="0" quotePrefix="1" applyNumberFormat="1" applyFont="1" applyFill="1" applyBorder="1"/>
    <xf numFmtId="15" fontId="41" fillId="6" borderId="14" xfId="0" quotePrefix="1" applyNumberFormat="1" applyFont="1" applyFill="1" applyBorder="1"/>
    <xf numFmtId="0" fontId="36" fillId="0" borderId="0" xfId="19" applyProtection="1"/>
    <xf numFmtId="167" fontId="0" fillId="0" borderId="0" xfId="0" applyNumberFormat="1"/>
    <xf numFmtId="0" fontId="12" fillId="0" borderId="0" xfId="0" applyFont="1"/>
    <xf numFmtId="49" fontId="2" fillId="0" borderId="15" xfId="28" applyNumberFormat="1" applyBorder="1"/>
    <xf numFmtId="0" fontId="14" fillId="0" borderId="1" xfId="28" applyFont="1" applyBorder="1"/>
    <xf numFmtId="0" fontId="24" fillId="0" borderId="1" xfId="33" applyFont="1" applyBorder="1"/>
    <xf numFmtId="0" fontId="26" fillId="0" borderId="0" xfId="0" applyFont="1" applyAlignment="1">
      <alignment vertical="top"/>
    </xf>
    <xf numFmtId="43" fontId="24" fillId="7" borderId="1" xfId="1" applyFont="1" applyFill="1" applyBorder="1" applyAlignment="1">
      <alignment horizontal="right"/>
    </xf>
    <xf numFmtId="43" fontId="24" fillId="0" borderId="1" xfId="1" applyFont="1" applyFill="1" applyBorder="1" applyAlignment="1">
      <alignment horizontal="right"/>
    </xf>
    <xf numFmtId="166" fontId="24" fillId="0" borderId="1" xfId="1" applyNumberFormat="1" applyFont="1" applyFill="1" applyBorder="1" applyAlignment="1">
      <alignment horizontal="right"/>
    </xf>
    <xf numFmtId="0" fontId="42" fillId="5" borderId="0" xfId="0" applyFont="1" applyFill="1" applyAlignment="1">
      <alignment wrapText="1"/>
    </xf>
    <xf numFmtId="0" fontId="24" fillId="0" borderId="1" xfId="27" applyFont="1" applyBorder="1"/>
    <xf numFmtId="0" fontId="25" fillId="2" borderId="5" xfId="27" applyFont="1" applyFill="1" applyBorder="1" applyAlignment="1">
      <alignment horizontal="center"/>
    </xf>
    <xf numFmtId="43" fontId="8" fillId="5" borderId="0" xfId="1" applyFont="1" applyFill="1" applyAlignment="1" applyProtection="1"/>
    <xf numFmtId="43" fontId="0" fillId="0" borderId="0" xfId="1" applyFont="1" applyAlignment="1" applyProtection="1"/>
    <xf numFmtId="43" fontId="27" fillId="8" borderId="0" xfId="1" applyFont="1" applyFill="1" applyAlignment="1" applyProtection="1"/>
    <xf numFmtId="43" fontId="27" fillId="9" borderId="0" xfId="1" applyFont="1" applyFill="1" applyAlignment="1" applyProtection="1"/>
    <xf numFmtId="0" fontId="3" fillId="0" borderId="0" xfId="35" applyFont="1" applyAlignment="1">
      <alignment wrapText="1"/>
    </xf>
    <xf numFmtId="0" fontId="28" fillId="2" borderId="5" xfId="28" applyFont="1" applyFill="1" applyBorder="1"/>
    <xf numFmtId="49" fontId="28" fillId="2" borderId="16" xfId="28" applyNumberFormat="1" applyFont="1" applyFill="1" applyBorder="1" applyAlignment="1">
      <alignment horizontal="center"/>
    </xf>
    <xf numFmtId="0" fontId="28" fillId="2" borderId="16" xfId="28" applyFont="1" applyFill="1" applyBorder="1" applyAlignment="1">
      <alignment horizontal="center"/>
    </xf>
    <xf numFmtId="49" fontId="13" fillId="0" borderId="0" xfId="0" applyNumberFormat="1" applyFont="1" applyAlignment="1">
      <alignment wrapText="1"/>
    </xf>
    <xf numFmtId="0" fontId="3" fillId="0" borderId="0" xfId="28" applyFont="1"/>
    <xf numFmtId="0" fontId="0" fillId="0" borderId="13" xfId="0" applyBorder="1"/>
    <xf numFmtId="43" fontId="24" fillId="0" borderId="0" xfId="1" applyFont="1" applyFill="1" applyBorder="1" applyAlignment="1">
      <alignment horizontal="right"/>
    </xf>
    <xf numFmtId="0" fontId="9" fillId="0" borderId="0" xfId="0" applyFont="1" applyAlignment="1">
      <alignment horizontal="center" vertical="top" wrapText="1"/>
    </xf>
    <xf numFmtId="0" fontId="38" fillId="0" borderId="0" xfId="0" applyFont="1" applyAlignment="1">
      <alignment horizontal="center"/>
    </xf>
    <xf numFmtId="0" fontId="17" fillId="0" borderId="0" xfId="29" applyAlignment="1">
      <alignment horizontal="center"/>
    </xf>
    <xf numFmtId="166" fontId="0" fillId="0" borderId="17" xfId="0" applyNumberFormat="1" applyBorder="1"/>
    <xf numFmtId="0" fontId="22" fillId="2" borderId="0" xfId="29" applyFont="1" applyFill="1" applyAlignment="1">
      <alignment horizontal="center"/>
    </xf>
    <xf numFmtId="0" fontId="2" fillId="2" borderId="0" xfId="29" applyFont="1" applyFill="1" applyAlignment="1">
      <alignment horizontal="center"/>
    </xf>
    <xf numFmtId="0" fontId="2" fillId="0" borderId="0" xfId="28"/>
    <xf numFmtId="0" fontId="14" fillId="0" borderId="0" xfId="28" applyFont="1"/>
    <xf numFmtId="0" fontId="43" fillId="0" borderId="0" xfId="0" applyFont="1"/>
    <xf numFmtId="0" fontId="3" fillId="0" borderId="0" xfId="32" applyFont="1"/>
    <xf numFmtId="43" fontId="0" fillId="0" borderId="0" xfId="1" applyFont="1"/>
    <xf numFmtId="43" fontId="0" fillId="0" borderId="0" xfId="0" applyNumberFormat="1"/>
    <xf numFmtId="166" fontId="29" fillId="10" borderId="0" xfId="1" applyNumberFormat="1" applyFont="1" applyFill="1"/>
    <xf numFmtId="167" fontId="0" fillId="0" borderId="0" xfId="10" applyNumberFormat="1" applyFont="1"/>
    <xf numFmtId="43" fontId="1" fillId="0" borderId="0" xfId="1" applyBorder="1" applyProtection="1"/>
    <xf numFmtId="166" fontId="1" fillId="0" borderId="17" xfId="1" applyNumberFormat="1" applyBorder="1" applyProtection="1"/>
    <xf numFmtId="167" fontId="6" fillId="0" borderId="17" xfId="10" applyNumberFormat="1" applyFont="1" applyBorder="1" applyProtection="1"/>
    <xf numFmtId="43" fontId="1" fillId="0" borderId="13" xfId="1" applyBorder="1" applyProtection="1"/>
    <xf numFmtId="0" fontId="24" fillId="0" borderId="0" xfId="33" applyFont="1" applyAlignment="1">
      <alignment wrapText="1"/>
    </xf>
    <xf numFmtId="164" fontId="24" fillId="0" borderId="0" xfId="33" applyNumberFormat="1" applyFont="1" applyAlignment="1">
      <alignment horizontal="right" wrapText="1"/>
    </xf>
    <xf numFmtId="167" fontId="6" fillId="0" borderId="0" xfId="10" applyNumberFormat="1" applyFont="1" applyBorder="1" applyProtection="1"/>
    <xf numFmtId="0" fontId="0" fillId="0" borderId="8" xfId="0" applyBorder="1"/>
    <xf numFmtId="0" fontId="0" fillId="0" borderId="17" xfId="0" applyBorder="1"/>
    <xf numFmtId="10" fontId="0" fillId="0" borderId="17" xfId="0" applyNumberFormat="1" applyBorder="1"/>
    <xf numFmtId="10" fontId="6" fillId="0" borderId="17" xfId="0" applyNumberFormat="1" applyFont="1" applyBorder="1"/>
    <xf numFmtId="0" fontId="0" fillId="0" borderId="4" xfId="0" applyBorder="1"/>
    <xf numFmtId="0" fontId="44" fillId="0" borderId="0" xfId="23" applyFont="1"/>
    <xf numFmtId="0" fontId="45" fillId="0" borderId="0" xfId="23" applyFont="1"/>
    <xf numFmtId="0" fontId="5" fillId="3" borderId="18" xfId="0" applyFont="1" applyFill="1" applyBorder="1" applyAlignment="1">
      <alignment horizontal="left" wrapText="1"/>
    </xf>
    <xf numFmtId="0" fontId="5" fillId="3" borderId="19" xfId="0" applyFont="1" applyFill="1" applyBorder="1" applyAlignment="1">
      <alignment horizontal="center" wrapText="1"/>
    </xf>
    <xf numFmtId="0" fontId="5" fillId="3" borderId="20" xfId="0" applyFont="1" applyFill="1" applyBorder="1" applyAlignment="1">
      <alignment horizontal="center" wrapText="1"/>
    </xf>
    <xf numFmtId="0" fontId="5" fillId="3" borderId="17" xfId="0" applyFont="1" applyFill="1" applyBorder="1" applyAlignment="1">
      <alignment horizontal="center" wrapText="1"/>
    </xf>
    <xf numFmtId="0" fontId="31" fillId="0" borderId="0" xfId="0" applyFont="1" applyAlignment="1">
      <alignment vertical="top"/>
    </xf>
    <xf numFmtId="0" fontId="5" fillId="3" borderId="19" xfId="0" applyFont="1" applyFill="1" applyBorder="1" applyAlignment="1">
      <alignment wrapText="1"/>
    </xf>
    <xf numFmtId="0" fontId="46" fillId="0" borderId="0" xfId="19" applyFont="1" applyProtection="1"/>
    <xf numFmtId="166" fontId="10" fillId="0" borderId="0" xfId="1" quotePrefix="1" applyNumberFormat="1" applyFont="1" applyFill="1" applyBorder="1" applyAlignment="1" applyProtection="1">
      <alignment horizontal="right"/>
    </xf>
    <xf numFmtId="166" fontId="3" fillId="0" borderId="0" xfId="1" applyNumberFormat="1" applyFont="1" applyFill="1" applyBorder="1" applyAlignment="1" applyProtection="1">
      <alignment horizontal="right"/>
    </xf>
    <xf numFmtId="166" fontId="3" fillId="0" borderId="0" xfId="1" applyNumberFormat="1" applyFont="1" applyFill="1" applyBorder="1" applyAlignment="1" applyProtection="1">
      <alignment horizontal="right"/>
      <protection hidden="1"/>
    </xf>
    <xf numFmtId="166" fontId="3" fillId="0" borderId="0" xfId="1" applyNumberFormat="1" applyFont="1" applyFill="1" applyBorder="1" applyAlignment="1" applyProtection="1">
      <alignment horizontal="right" wrapText="1"/>
    </xf>
    <xf numFmtId="43" fontId="0" fillId="0" borderId="0" xfId="1" applyFont="1" applyFill="1"/>
    <xf numFmtId="167" fontId="0" fillId="0" borderId="0" xfId="10" applyNumberFormat="1" applyFont="1" applyFill="1"/>
    <xf numFmtId="0" fontId="47" fillId="0" borderId="0" xfId="0" applyFont="1" applyAlignment="1">
      <alignment horizontal="right"/>
    </xf>
    <xf numFmtId="0" fontId="42" fillId="6" borderId="14" xfId="0" applyFont="1" applyFill="1" applyBorder="1" applyAlignment="1">
      <alignment wrapText="1"/>
    </xf>
    <xf numFmtId="0" fontId="5" fillId="0" borderId="0" xfId="21" applyFont="1"/>
    <xf numFmtId="0" fontId="5" fillId="3" borderId="18" xfId="21" applyFont="1" applyFill="1" applyBorder="1" applyAlignment="1">
      <alignment horizontal="left"/>
    </xf>
    <xf numFmtId="0" fontId="5" fillId="3" borderId="19" xfId="21" applyFont="1" applyFill="1" applyBorder="1"/>
    <xf numFmtId="0" fontId="9" fillId="0" borderId="0" xfId="21"/>
    <xf numFmtId="0" fontId="38" fillId="0" borderId="0" xfId="21" applyFont="1"/>
    <xf numFmtId="0" fontId="39" fillId="0" borderId="0" xfId="21" applyFont="1"/>
    <xf numFmtId="0" fontId="5" fillId="3" borderId="18" xfId="21" applyFont="1" applyFill="1" applyBorder="1" applyAlignment="1">
      <alignment horizontal="left" wrapText="1"/>
    </xf>
    <xf numFmtId="0" fontId="5" fillId="3" borderId="19" xfId="21" applyFont="1" applyFill="1" applyBorder="1" applyAlignment="1">
      <alignment wrapText="1"/>
    </xf>
    <xf numFmtId="0" fontId="5" fillId="3" borderId="19" xfId="21" applyFont="1" applyFill="1" applyBorder="1" applyAlignment="1">
      <alignment horizontal="center" wrapText="1"/>
    </xf>
    <xf numFmtId="0" fontId="5" fillId="3" borderId="20" xfId="21" applyFont="1" applyFill="1" applyBorder="1" applyAlignment="1">
      <alignment horizontal="center" wrapText="1"/>
    </xf>
    <xf numFmtId="0" fontId="5" fillId="3" borderId="17" xfId="21" applyFont="1" applyFill="1" applyBorder="1" applyAlignment="1">
      <alignment horizontal="center" wrapText="1"/>
    </xf>
    <xf numFmtId="166" fontId="9" fillId="0" borderId="17" xfId="2" applyNumberFormat="1" applyBorder="1" applyProtection="1"/>
    <xf numFmtId="166" fontId="9" fillId="0" borderId="9" xfId="2" applyNumberFormat="1" applyFill="1" applyBorder="1" applyProtection="1"/>
    <xf numFmtId="166" fontId="9" fillId="0" borderId="17" xfId="21" applyNumberFormat="1" applyBorder="1"/>
    <xf numFmtId="10" fontId="9" fillId="0" borderId="17" xfId="21" applyNumberFormat="1" applyBorder="1"/>
    <xf numFmtId="0" fontId="9" fillId="0" borderId="17" xfId="21" applyBorder="1"/>
    <xf numFmtId="167" fontId="6" fillId="0" borderId="17" xfId="11" applyNumberFormat="1" applyFont="1" applyBorder="1" applyProtection="1"/>
    <xf numFmtId="167" fontId="6" fillId="0" borderId="9" xfId="11" applyNumberFormat="1" applyFont="1" applyBorder="1" applyProtection="1"/>
    <xf numFmtId="167" fontId="6" fillId="0" borderId="0" xfId="11" applyNumberFormat="1" applyFont="1" applyBorder="1" applyProtection="1"/>
    <xf numFmtId="10" fontId="6" fillId="0" borderId="17" xfId="21" applyNumberFormat="1" applyFont="1" applyBorder="1"/>
    <xf numFmtId="0" fontId="9" fillId="0" borderId="13" xfId="21" applyBorder="1"/>
    <xf numFmtId="43" fontId="9" fillId="0" borderId="0" xfId="2" applyBorder="1" applyProtection="1"/>
    <xf numFmtId="0" fontId="12" fillId="0" borderId="0" xfId="21" applyFont="1"/>
    <xf numFmtId="0" fontId="5" fillId="3" borderId="21" xfId="21" applyFont="1" applyFill="1" applyBorder="1" applyAlignment="1">
      <alignment horizontal="center" wrapText="1"/>
    </xf>
    <xf numFmtId="0" fontId="24" fillId="0" borderId="0" xfId="34" applyFont="1" applyAlignment="1">
      <alignment wrapText="1"/>
    </xf>
    <xf numFmtId="164" fontId="24" fillId="0" borderId="0" xfId="34" applyNumberFormat="1" applyFont="1" applyAlignment="1">
      <alignment horizontal="right" wrapText="1"/>
    </xf>
    <xf numFmtId="0" fontId="2" fillId="2" borderId="5" xfId="30" applyFill="1" applyBorder="1" applyAlignment="1">
      <alignment horizontal="center"/>
    </xf>
    <xf numFmtId="0" fontId="16" fillId="11" borderId="0" xfId="0" applyFont="1" applyFill="1" applyAlignment="1">
      <alignment vertical="top"/>
    </xf>
    <xf numFmtId="0" fontId="16" fillId="5" borderId="0" xfId="0" applyFont="1" applyFill="1" applyAlignment="1">
      <alignment vertical="top" wrapText="1"/>
    </xf>
    <xf numFmtId="0" fontId="20" fillId="0" borderId="0" xfId="34" applyFont="1" applyAlignment="1">
      <alignment horizontal="right"/>
    </xf>
    <xf numFmtId="0" fontId="4" fillId="0" borderId="0" xfId="34" applyFont="1" applyAlignment="1">
      <alignment horizontal="right"/>
    </xf>
    <xf numFmtId="43" fontId="9" fillId="0" borderId="13" xfId="1" applyFont="1" applyBorder="1" applyProtection="1"/>
    <xf numFmtId="166" fontId="5" fillId="0" borderId="17" xfId="2" applyNumberFormat="1" applyFont="1" applyBorder="1" applyProtection="1"/>
    <xf numFmtId="10" fontId="5" fillId="0" borderId="17" xfId="21" applyNumberFormat="1" applyFont="1" applyBorder="1"/>
    <xf numFmtId="0" fontId="23" fillId="12" borderId="0" xfId="32" applyFont="1" applyFill="1" applyAlignment="1">
      <alignment vertical="top" wrapText="1"/>
    </xf>
    <xf numFmtId="165" fontId="5" fillId="12" borderId="0" xfId="0" applyNumberFormat="1" applyFont="1" applyFill="1"/>
    <xf numFmtId="0" fontId="23" fillId="4" borderId="0" xfId="32" applyFont="1" applyFill="1" applyAlignment="1">
      <alignment vertical="top" wrapText="1"/>
    </xf>
    <xf numFmtId="165" fontId="5" fillId="4" borderId="0" xfId="0" applyNumberFormat="1" applyFont="1" applyFill="1"/>
    <xf numFmtId="167" fontId="29" fillId="4" borderId="0" xfId="10" applyNumberFormat="1" applyFont="1" applyFill="1"/>
    <xf numFmtId="167" fontId="29" fillId="12" borderId="0" xfId="10" applyNumberFormat="1" applyFont="1" applyFill="1"/>
    <xf numFmtId="0" fontId="33" fillId="0" borderId="1" xfId="33" applyFont="1" applyBorder="1" applyAlignment="1">
      <alignment wrapText="1"/>
    </xf>
    <xf numFmtId="164" fontId="33" fillId="0" borderId="1" xfId="33" applyNumberFormat="1" applyFont="1" applyBorder="1" applyAlignment="1">
      <alignment horizontal="right" wrapText="1"/>
    </xf>
    <xf numFmtId="49" fontId="45" fillId="0" borderId="0" xfId="23" applyNumberFormat="1" applyFont="1"/>
    <xf numFmtId="0" fontId="34" fillId="0" borderId="1" xfId="33" applyFont="1" applyBorder="1" applyAlignment="1">
      <alignment wrapText="1"/>
    </xf>
    <xf numFmtId="164" fontId="34" fillId="0" borderId="1" xfId="33" applyNumberFormat="1" applyFont="1" applyBorder="1" applyAlignment="1">
      <alignment horizontal="right" wrapText="1"/>
    </xf>
    <xf numFmtId="0" fontId="34" fillId="0" borderId="0" xfId="33" applyFont="1" applyAlignment="1">
      <alignment wrapText="1"/>
    </xf>
    <xf numFmtId="164" fontId="34" fillId="0" borderId="0" xfId="33" applyNumberFormat="1" applyFont="1" applyAlignment="1">
      <alignment horizontal="right" wrapText="1"/>
    </xf>
    <xf numFmtId="0" fontId="22" fillId="13" borderId="22" xfId="0" applyFont="1" applyFill="1" applyBorder="1"/>
    <xf numFmtId="166" fontId="1" fillId="0" borderId="0" xfId="1" applyNumberFormat="1" applyFill="1" applyBorder="1" applyProtection="1"/>
    <xf numFmtId="0" fontId="5" fillId="3" borderId="21" xfId="0" applyFont="1" applyFill="1" applyBorder="1" applyAlignment="1">
      <alignment horizontal="center" wrapText="1"/>
    </xf>
    <xf numFmtId="40" fontId="9" fillId="0" borderId="0" xfId="21" applyNumberFormat="1"/>
    <xf numFmtId="38" fontId="0" fillId="0" borderId="0" xfId="0" applyNumberFormat="1"/>
    <xf numFmtId="166" fontId="9" fillId="0" borderId="17" xfId="1" applyNumberFormat="1" applyFont="1" applyBorder="1" applyProtection="1"/>
    <xf numFmtId="166" fontId="9" fillId="0" borderId="6" xfId="1" applyNumberFormat="1" applyFont="1" applyBorder="1" applyProtection="1"/>
    <xf numFmtId="166" fontId="9" fillId="0" borderId="9" xfId="1" applyNumberFormat="1" applyFont="1" applyBorder="1"/>
    <xf numFmtId="166" fontId="9" fillId="0" borderId="17" xfId="1" applyNumberFormat="1" applyFont="1" applyBorder="1"/>
    <xf numFmtId="166" fontId="0" fillId="0" borderId="9" xfId="1" applyNumberFormat="1" applyFont="1" applyBorder="1" applyProtection="1"/>
    <xf numFmtId="166" fontId="0" fillId="0" borderId="17" xfId="1" applyNumberFormat="1" applyFont="1" applyBorder="1" applyProtection="1"/>
    <xf numFmtId="0" fontId="24" fillId="0" borderId="1" xfId="33" applyFont="1" applyBorder="1" applyAlignment="1">
      <alignment wrapText="1"/>
    </xf>
    <xf numFmtId="164" fontId="24" fillId="0" borderId="1" xfId="33" applyNumberFormat="1" applyFont="1" applyBorder="1" applyAlignment="1">
      <alignment horizontal="right" wrapText="1"/>
    </xf>
    <xf numFmtId="49" fontId="1" fillId="0" borderId="0" xfId="0" applyNumberFormat="1" applyFont="1"/>
    <xf numFmtId="0" fontId="1" fillId="0" borderId="0" xfId="0" applyFont="1"/>
    <xf numFmtId="0" fontId="24" fillId="0" borderId="1" xfId="34" applyFont="1" applyBorder="1"/>
    <xf numFmtId="164" fontId="24" fillId="0" borderId="1" xfId="34" applyNumberFormat="1" applyFont="1" applyBorder="1" applyAlignment="1">
      <alignment horizontal="right"/>
    </xf>
    <xf numFmtId="38" fontId="0" fillId="0" borderId="4" xfId="0" applyNumberFormat="1" applyBorder="1"/>
    <xf numFmtId="40" fontId="9" fillId="0" borderId="4" xfId="21" applyNumberFormat="1" applyBorder="1"/>
    <xf numFmtId="0" fontId="53" fillId="0" borderId="1" xfId="38" applyFont="1" applyBorder="1" applyAlignment="1">
      <alignment wrapText="1"/>
    </xf>
    <xf numFmtId="164" fontId="53" fillId="0" borderId="1" xfId="38" applyNumberFormat="1" applyFont="1" applyBorder="1" applyAlignment="1">
      <alignment horizontal="right" wrapText="1"/>
    </xf>
    <xf numFmtId="0" fontId="53" fillId="0" borderId="1" xfId="39" applyFont="1" applyBorder="1" applyAlignment="1">
      <alignment wrapText="1"/>
    </xf>
    <xf numFmtId="164" fontId="53" fillId="0" borderId="1" xfId="39" applyNumberFormat="1" applyFont="1" applyBorder="1" applyAlignment="1">
      <alignment horizontal="right" wrapText="1"/>
    </xf>
    <xf numFmtId="0" fontId="53" fillId="0" borderId="1" xfId="39" applyFont="1" applyBorder="1"/>
    <xf numFmtId="164" fontId="53" fillId="0" borderId="1" xfId="39" applyNumberFormat="1" applyFont="1" applyBorder="1" applyAlignment="1">
      <alignment horizontal="right"/>
    </xf>
    <xf numFmtId="0" fontId="53" fillId="0" borderId="1" xfId="40" applyFont="1" applyBorder="1" applyAlignment="1">
      <alignment wrapText="1"/>
    </xf>
    <xf numFmtId="164" fontId="53" fillId="0" borderId="1" xfId="40" applyNumberFormat="1" applyFont="1" applyBorder="1" applyAlignment="1">
      <alignment horizontal="right" wrapText="1"/>
    </xf>
    <xf numFmtId="0" fontId="53" fillId="0" borderId="0" xfId="40" applyFont="1" applyAlignment="1">
      <alignment wrapText="1"/>
    </xf>
    <xf numFmtId="164" fontId="53" fillId="0" borderId="0" xfId="40" applyNumberFormat="1" applyFont="1" applyAlignment="1">
      <alignment horizontal="right" wrapText="1"/>
    </xf>
    <xf numFmtId="0" fontId="1" fillId="0" borderId="0" xfId="21" applyFont="1"/>
    <xf numFmtId="0" fontId="30" fillId="16" borderId="22" xfId="0" applyFont="1" applyFill="1" applyBorder="1" applyAlignment="1">
      <alignment horizontal="center"/>
    </xf>
    <xf numFmtId="0" fontId="54" fillId="0" borderId="0" xfId="21" applyFont="1"/>
    <xf numFmtId="0" fontId="9" fillId="0" borderId="4" xfId="21" applyBorder="1"/>
    <xf numFmtId="0" fontId="8" fillId="0" borderId="0" xfId="0" applyFont="1" applyAlignment="1">
      <alignment horizontal="center"/>
    </xf>
    <xf numFmtId="0" fontId="42" fillId="0" borderId="0" xfId="0" applyFont="1"/>
    <xf numFmtId="0" fontId="5" fillId="13" borderId="22" xfId="0" applyFont="1" applyFill="1" applyBorder="1" applyAlignment="1">
      <alignment horizontal="center" vertical="top" wrapText="1"/>
    </xf>
    <xf numFmtId="0" fontId="56" fillId="0" borderId="0" xfId="0" applyFont="1"/>
    <xf numFmtId="164" fontId="56" fillId="0" borderId="0" xfId="0" applyNumberFormat="1" applyFont="1"/>
    <xf numFmtId="166" fontId="1" fillId="0" borderId="14" xfId="1" applyNumberFormat="1" applyFill="1" applyBorder="1" applyProtection="1"/>
    <xf numFmtId="166" fontId="1" fillId="0" borderId="17" xfId="1" applyNumberFormat="1" applyFill="1" applyBorder="1" applyProtection="1"/>
    <xf numFmtId="0" fontId="57" fillId="0" borderId="0" xfId="33" applyFont="1" applyAlignment="1">
      <alignment wrapText="1"/>
    </xf>
    <xf numFmtId="164" fontId="57" fillId="0" borderId="0" xfId="33" applyNumberFormat="1" applyFont="1" applyAlignment="1">
      <alignment horizontal="right" wrapText="1"/>
    </xf>
    <xf numFmtId="0" fontId="57" fillId="0" borderId="0" xfId="34" applyFont="1"/>
    <xf numFmtId="164" fontId="57" fillId="0" borderId="0" xfId="34" applyNumberFormat="1" applyFont="1" applyAlignment="1">
      <alignment horizontal="right"/>
    </xf>
    <xf numFmtId="0" fontId="57" fillId="0" borderId="0" xfId="34" applyFont="1" applyAlignment="1">
      <alignment wrapText="1"/>
    </xf>
    <xf numFmtId="164" fontId="57" fillId="0" borderId="0" xfId="34" applyNumberFormat="1" applyFont="1" applyAlignment="1">
      <alignment horizontal="right" wrapText="1"/>
    </xf>
    <xf numFmtId="0" fontId="57" fillId="0" borderId="0" xfId="41" applyFont="1" applyAlignment="1">
      <alignment wrapText="1"/>
    </xf>
    <xf numFmtId="164" fontId="57" fillId="0" borderId="0" xfId="41" applyNumberFormat="1" applyFont="1" applyAlignment="1">
      <alignment horizontal="right" wrapText="1"/>
    </xf>
    <xf numFmtId="0" fontId="24" fillId="0" borderId="0" xfId="42" applyFont="1" applyAlignment="1">
      <alignment wrapText="1"/>
    </xf>
    <xf numFmtId="164" fontId="24" fillId="0" borderId="0" xfId="42" applyNumberFormat="1" applyFont="1" applyAlignment="1">
      <alignment horizontal="right" wrapText="1"/>
    </xf>
    <xf numFmtId="0" fontId="2" fillId="2" borderId="5" xfId="29" applyFont="1" applyFill="1" applyBorder="1" applyAlignment="1">
      <alignment horizontal="center"/>
    </xf>
    <xf numFmtId="0" fontId="22" fillId="2" borderId="22" xfId="29" applyFont="1" applyFill="1" applyBorder="1" applyAlignment="1">
      <alignment horizontal="center"/>
    </xf>
    <xf numFmtId="0" fontId="2" fillId="2" borderId="22" xfId="29" applyFont="1" applyFill="1" applyBorder="1" applyAlignment="1">
      <alignment horizontal="center"/>
    </xf>
    <xf numFmtId="0" fontId="0" fillId="0" borderId="12" xfId="0" applyBorder="1"/>
    <xf numFmtId="0" fontId="60" fillId="0" borderId="1" xfId="43" applyFont="1" applyBorder="1" applyAlignment="1">
      <alignment wrapText="1"/>
    </xf>
    <xf numFmtId="164" fontId="60" fillId="0" borderId="1" xfId="43" applyNumberFormat="1" applyFont="1" applyBorder="1" applyAlignment="1">
      <alignment horizontal="right" wrapText="1"/>
    </xf>
    <xf numFmtId="0" fontId="60" fillId="0" borderId="0" xfId="43" applyFont="1" applyAlignment="1">
      <alignment wrapText="1"/>
    </xf>
    <xf numFmtId="164" fontId="60" fillId="0" borderId="0" xfId="43" applyNumberFormat="1" applyFont="1" applyAlignment="1">
      <alignment horizontal="right" wrapText="1"/>
    </xf>
    <xf numFmtId="0" fontId="61" fillId="0" borderId="1" xfId="42" applyFont="1" applyBorder="1" applyAlignment="1">
      <alignment wrapText="1"/>
    </xf>
    <xf numFmtId="164" fontId="61" fillId="0" borderId="1" xfId="42" applyNumberFormat="1" applyFont="1" applyBorder="1" applyAlignment="1">
      <alignment horizontal="right" wrapText="1"/>
    </xf>
    <xf numFmtId="0" fontId="61" fillId="0" borderId="1" xfId="45" applyFont="1" applyBorder="1" applyAlignment="1">
      <alignment wrapText="1"/>
    </xf>
    <xf numFmtId="164" fontId="61" fillId="0" borderId="1" xfId="45" applyNumberFormat="1" applyFont="1" applyBorder="1" applyAlignment="1">
      <alignment horizontal="right" wrapText="1"/>
    </xf>
    <xf numFmtId="0" fontId="61" fillId="0" borderId="1" xfId="43" applyFont="1" applyBorder="1"/>
    <xf numFmtId="164" fontId="61" fillId="0" borderId="1" xfId="43" applyNumberFormat="1" applyFont="1" applyBorder="1" applyAlignment="1">
      <alignment horizontal="right"/>
    </xf>
    <xf numFmtId="0" fontId="61" fillId="0" borderId="1" xfId="43" applyFont="1" applyBorder="1" applyAlignment="1">
      <alignment wrapText="1"/>
    </xf>
    <xf numFmtId="164" fontId="61" fillId="0" borderId="1" xfId="43" applyNumberFormat="1" applyFont="1" applyBorder="1" applyAlignment="1">
      <alignment horizontal="right" wrapText="1"/>
    </xf>
    <xf numFmtId="0" fontId="61" fillId="0" borderId="0" xfId="42" applyFont="1" applyAlignment="1">
      <alignment wrapText="1"/>
    </xf>
    <xf numFmtId="164" fontId="61" fillId="0" borderId="0" xfId="42" applyNumberFormat="1" applyFont="1" applyAlignment="1">
      <alignment horizontal="right" wrapText="1"/>
    </xf>
    <xf numFmtId="0" fontId="61" fillId="0" borderId="0" xfId="45" applyFont="1" applyAlignment="1">
      <alignment wrapText="1"/>
    </xf>
    <xf numFmtId="164" fontId="61" fillId="0" borderId="0" xfId="45" applyNumberFormat="1" applyFont="1" applyAlignment="1">
      <alignment horizontal="right" wrapText="1"/>
    </xf>
    <xf numFmtId="0" fontId="61" fillId="0" borderId="0" xfId="43" applyFont="1" applyAlignment="1">
      <alignment wrapText="1"/>
    </xf>
    <xf numFmtId="164" fontId="61" fillId="0" borderId="0" xfId="43" applyNumberFormat="1" applyFont="1" applyAlignment="1">
      <alignment horizontal="right" wrapText="1"/>
    </xf>
    <xf numFmtId="0" fontId="24" fillId="0" borderId="1" xfId="42" applyFont="1" applyBorder="1" applyAlignment="1">
      <alignment wrapText="1"/>
    </xf>
    <xf numFmtId="164" fontId="24" fillId="0" borderId="1" xfId="42" applyNumberFormat="1" applyFont="1" applyBorder="1" applyAlignment="1">
      <alignment horizontal="right" wrapText="1"/>
    </xf>
    <xf numFmtId="0" fontId="24" fillId="0" borderId="0" xfId="43" applyFont="1" applyAlignment="1">
      <alignment wrapText="1"/>
    </xf>
    <xf numFmtId="164" fontId="24" fillId="0" borderId="0" xfId="43" applyNumberFormat="1" applyFont="1" applyAlignment="1">
      <alignment horizontal="right" wrapText="1"/>
    </xf>
    <xf numFmtId="0" fontId="24" fillId="0" borderId="1" xfId="43" applyFont="1" applyBorder="1" applyAlignment="1">
      <alignment wrapText="1"/>
    </xf>
    <xf numFmtId="164" fontId="24" fillId="0" borderId="1" xfId="43" applyNumberFormat="1" applyFont="1" applyBorder="1" applyAlignment="1">
      <alignment horizontal="right" wrapText="1"/>
    </xf>
    <xf numFmtId="166" fontId="0" fillId="0" borderId="17" xfId="1" applyNumberFormat="1" applyFont="1" applyFill="1" applyBorder="1" applyProtection="1"/>
    <xf numFmtId="0" fontId="61" fillId="0" borderId="0" xfId="34" applyFont="1" applyAlignment="1">
      <alignment wrapText="1"/>
    </xf>
    <xf numFmtId="164" fontId="61" fillId="0" borderId="0" xfId="34" applyNumberFormat="1" applyFont="1" applyAlignment="1">
      <alignment horizontal="right" wrapText="1"/>
    </xf>
    <xf numFmtId="0" fontId="62" fillId="0" borderId="1" xfId="44" applyFont="1" applyBorder="1" applyAlignment="1">
      <alignment wrapText="1"/>
    </xf>
    <xf numFmtId="164" fontId="62" fillId="0" borderId="1" xfId="44" applyNumberFormat="1" applyFont="1" applyBorder="1" applyAlignment="1">
      <alignment horizontal="right" wrapText="1"/>
    </xf>
    <xf numFmtId="164" fontId="33" fillId="0" borderId="0" xfId="33" applyNumberFormat="1" applyFont="1" applyAlignment="1">
      <alignment horizontal="right" wrapText="1"/>
    </xf>
    <xf numFmtId="0" fontId="0" fillId="0" borderId="1" xfId="0" applyBorder="1"/>
    <xf numFmtId="4" fontId="0" fillId="0" borderId="1" xfId="0" applyNumberFormat="1" applyBorder="1"/>
    <xf numFmtId="0" fontId="63" fillId="0" borderId="1" xfId="41" applyFont="1" applyBorder="1" applyAlignment="1">
      <alignment wrapText="1"/>
    </xf>
    <xf numFmtId="164" fontId="63" fillId="0" borderId="1" xfId="41" applyNumberFormat="1" applyFont="1" applyBorder="1" applyAlignment="1">
      <alignment horizontal="right" wrapText="1"/>
    </xf>
    <xf numFmtId="0" fontId="63" fillId="0" borderId="0" xfId="41" applyFont="1" applyAlignment="1">
      <alignment wrapText="1"/>
    </xf>
    <xf numFmtId="164" fontId="63" fillId="0" borderId="0" xfId="41" applyNumberFormat="1" applyFont="1" applyAlignment="1">
      <alignment horizontal="right" wrapText="1"/>
    </xf>
    <xf numFmtId="0" fontId="63" fillId="0" borderId="1" xfId="34" applyFont="1" applyBorder="1"/>
    <xf numFmtId="164" fontId="63" fillId="0" borderId="1" xfId="34" applyNumberFormat="1" applyFont="1" applyBorder="1" applyAlignment="1">
      <alignment horizontal="right"/>
    </xf>
    <xf numFmtId="0" fontId="63" fillId="0" borderId="0" xfId="34" applyFont="1"/>
    <xf numFmtId="164" fontId="63" fillId="0" borderId="0" xfId="34" applyNumberFormat="1" applyFont="1" applyAlignment="1">
      <alignment horizontal="right"/>
    </xf>
    <xf numFmtId="0" fontId="63" fillId="0" borderId="0" xfId="34" applyFont="1" applyAlignment="1">
      <alignment wrapText="1"/>
    </xf>
    <xf numFmtId="164" fontId="63" fillId="0" borderId="0" xfId="34" applyNumberFormat="1" applyFont="1" applyAlignment="1">
      <alignment horizontal="right" wrapText="1"/>
    </xf>
    <xf numFmtId="0" fontId="63" fillId="0" borderId="1" xfId="33" applyFont="1" applyBorder="1" applyAlignment="1">
      <alignment wrapText="1"/>
    </xf>
    <xf numFmtId="164" fontId="63" fillId="0" borderId="1" xfId="33" applyNumberFormat="1" applyFont="1" applyBorder="1" applyAlignment="1">
      <alignment horizontal="right" wrapText="1"/>
    </xf>
    <xf numFmtId="0" fontId="63" fillId="0" borderId="0" xfId="33" applyFont="1" applyAlignment="1">
      <alignment wrapText="1"/>
    </xf>
    <xf numFmtId="164" fontId="63" fillId="0" borderId="0" xfId="33" applyNumberFormat="1" applyFont="1" applyAlignment="1">
      <alignment horizontal="right" wrapText="1"/>
    </xf>
    <xf numFmtId="4" fontId="0" fillId="0" borderId="0" xfId="0" applyNumberFormat="1"/>
    <xf numFmtId="167" fontId="9" fillId="0" borderId="0" xfId="21" applyNumberFormat="1"/>
    <xf numFmtId="0" fontId="64" fillId="0" borderId="1" xfId="46" applyFont="1" applyBorder="1" applyAlignment="1">
      <alignment wrapText="1"/>
    </xf>
    <xf numFmtId="164" fontId="64" fillId="0" borderId="1" xfId="46" applyNumberFormat="1" applyFont="1" applyBorder="1" applyAlignment="1">
      <alignment horizontal="right" wrapText="1"/>
    </xf>
    <xf numFmtId="168" fontId="64" fillId="0" borderId="1" xfId="46" applyNumberFormat="1" applyFont="1" applyBorder="1" applyAlignment="1">
      <alignment horizontal="right" wrapText="1"/>
    </xf>
    <xf numFmtId="0" fontId="0" fillId="0" borderId="0" xfId="0" quotePrefix="1"/>
    <xf numFmtId="0" fontId="24" fillId="0" borderId="1" xfId="47" applyFont="1" applyBorder="1" applyAlignment="1">
      <alignment wrapText="1"/>
    </xf>
    <xf numFmtId="164" fontId="24" fillId="0" borderId="1" xfId="47" applyNumberFormat="1" applyFont="1" applyBorder="1" applyAlignment="1">
      <alignment horizontal="right" wrapText="1"/>
    </xf>
    <xf numFmtId="168" fontId="24" fillId="0" borderId="1" xfId="47" applyNumberFormat="1" applyFont="1" applyBorder="1" applyAlignment="1">
      <alignment horizontal="right" wrapText="1"/>
    </xf>
    <xf numFmtId="0" fontId="22" fillId="0" borderId="0" xfId="0" applyFont="1" applyAlignment="1">
      <alignment horizontal="left" vertical="top" wrapText="1"/>
    </xf>
    <xf numFmtId="0" fontId="48" fillId="0" borderId="0" xfId="0" applyFont="1" applyAlignment="1">
      <alignment horizontal="left" vertical="top" wrapText="1"/>
    </xf>
    <xf numFmtId="0" fontId="21" fillId="0" borderId="0" xfId="21" applyFont="1" applyAlignment="1">
      <alignment horizontal="center"/>
    </xf>
    <xf numFmtId="0" fontId="12" fillId="0" borderId="0" xfId="21" applyFont="1" applyAlignment="1">
      <alignment horizontal="center"/>
    </xf>
    <xf numFmtId="0" fontId="7" fillId="4" borderId="0" xfId="21" applyFont="1" applyFill="1" applyAlignment="1" applyProtection="1">
      <alignment horizontal="center"/>
      <protection locked="0"/>
    </xf>
    <xf numFmtId="0" fontId="7" fillId="4" borderId="0" xfId="0" applyFont="1" applyFill="1" applyAlignment="1" applyProtection="1">
      <alignment horizontal="center"/>
      <protection locked="0"/>
    </xf>
    <xf numFmtId="0" fontId="21" fillId="0" borderId="0" xfId="0" applyFont="1" applyAlignment="1">
      <alignment horizontal="center"/>
    </xf>
    <xf numFmtId="0" fontId="12" fillId="0" borderId="0" xfId="0" applyFont="1" applyAlignment="1">
      <alignment horizontal="center"/>
    </xf>
    <xf numFmtId="0" fontId="11" fillId="0" borderId="0" xfId="33" applyFont="1"/>
    <xf numFmtId="0" fontId="4" fillId="13" borderId="22" xfId="32" applyFont="1" applyFill="1" applyBorder="1" applyAlignment="1">
      <alignment horizontal="left" vertical="top" wrapText="1"/>
    </xf>
    <xf numFmtId="0" fontId="7" fillId="14" borderId="0" xfId="0" applyFont="1" applyFill="1" applyAlignment="1" applyProtection="1">
      <alignment horizontal="center"/>
      <protection locked="0"/>
    </xf>
    <xf numFmtId="0" fontId="7" fillId="5" borderId="0" xfId="0" applyFont="1" applyFill="1" applyAlignment="1" applyProtection="1">
      <alignment horizontal="center"/>
      <protection locked="0"/>
    </xf>
    <xf numFmtId="0" fontId="8" fillId="0" borderId="0" xfId="0" applyFont="1" applyAlignment="1">
      <alignment horizontal="center"/>
    </xf>
    <xf numFmtId="0" fontId="1" fillId="4" borderId="23" xfId="0" applyFont="1" applyFill="1" applyBorder="1" applyAlignment="1">
      <alignment horizontal="center" vertical="top" wrapText="1"/>
    </xf>
    <xf numFmtId="0" fontId="9" fillId="4" borderId="11" xfId="0" applyFont="1" applyFill="1" applyBorder="1" applyAlignment="1">
      <alignment horizontal="center" vertical="top" wrapText="1"/>
    </xf>
    <xf numFmtId="0" fontId="38" fillId="4" borderId="7" xfId="0" applyFont="1" applyFill="1" applyBorder="1" applyAlignment="1">
      <alignment horizontal="center"/>
    </xf>
    <xf numFmtId="0" fontId="38" fillId="4" borderId="12" xfId="0" applyFont="1" applyFill="1" applyBorder="1" applyAlignment="1">
      <alignment horizontal="center"/>
    </xf>
    <xf numFmtId="0" fontId="38" fillId="4" borderId="0" xfId="0" applyFont="1" applyFill="1" applyAlignment="1">
      <alignment horizontal="center"/>
    </xf>
    <xf numFmtId="0" fontId="38" fillId="4" borderId="24" xfId="0" applyFont="1" applyFill="1" applyBorder="1" applyAlignment="1">
      <alignment horizontal="center"/>
    </xf>
    <xf numFmtId="0" fontId="38" fillId="4" borderId="25" xfId="0" applyFont="1" applyFill="1" applyBorder="1" applyAlignment="1">
      <alignment horizontal="center"/>
    </xf>
    <xf numFmtId="0" fontId="9" fillId="4" borderId="2" xfId="0" applyFont="1" applyFill="1" applyBorder="1" applyAlignment="1">
      <alignment horizontal="center" vertical="top" wrapText="1"/>
    </xf>
    <xf numFmtId="0" fontId="6" fillId="4" borderId="0" xfId="0" applyFont="1" applyFill="1" applyAlignment="1">
      <alignment horizontal="center"/>
    </xf>
    <xf numFmtId="0" fontId="38" fillId="4" borderId="8" xfId="0" applyFont="1" applyFill="1" applyBorder="1" applyAlignment="1">
      <alignment horizontal="center"/>
    </xf>
    <xf numFmtId="0" fontId="31" fillId="15" borderId="8" xfId="0" applyFont="1" applyFill="1" applyBorder="1" applyAlignment="1">
      <alignment horizontal="center" wrapText="1"/>
    </xf>
    <xf numFmtId="0" fontId="38" fillId="15" borderId="0" xfId="0" applyFont="1" applyFill="1" applyAlignment="1">
      <alignment horizontal="center" vertical="top" wrapText="1"/>
    </xf>
    <xf numFmtId="0" fontId="42" fillId="15" borderId="0" xfId="0" applyFont="1" applyFill="1" applyAlignment="1">
      <alignment horizontal="center" vertical="top" wrapText="1"/>
    </xf>
    <xf numFmtId="0" fontId="5" fillId="15" borderId="0" xfId="0" applyFont="1" applyFill="1" applyAlignment="1">
      <alignment horizontal="center" vertical="top" wrapText="1"/>
    </xf>
  </cellXfs>
  <cellStyles count="48">
    <cellStyle name="Comma" xfId="1" builtinId="3"/>
    <cellStyle name="Comma 2" xfId="2" xr:uid="{00000000-0005-0000-0000-000001000000}"/>
    <cellStyle name="Comma 2 2" xfId="3" xr:uid="{00000000-0005-0000-0000-000002000000}"/>
    <cellStyle name="Comma 3" xfId="4" xr:uid="{00000000-0005-0000-0000-000003000000}"/>
    <cellStyle name="Comma 3 2" xfId="5" xr:uid="{00000000-0005-0000-0000-000004000000}"/>
    <cellStyle name="Comma 4" xfId="6" xr:uid="{00000000-0005-0000-0000-000005000000}"/>
    <cellStyle name="Comma 4 2" xfId="7" xr:uid="{00000000-0005-0000-0000-000006000000}"/>
    <cellStyle name="Comma 5" xfId="8" xr:uid="{00000000-0005-0000-0000-000007000000}"/>
    <cellStyle name="Comma 6" xfId="9" xr:uid="{00000000-0005-0000-0000-000008000000}"/>
    <cellStyle name="Currency" xfId="10" builtinId="4"/>
    <cellStyle name="Currency 2" xfId="11" xr:uid="{00000000-0005-0000-0000-00000A000000}"/>
    <cellStyle name="Currency 2 2" xfId="12" xr:uid="{00000000-0005-0000-0000-00000B000000}"/>
    <cellStyle name="Currency 3" xfId="13" xr:uid="{00000000-0005-0000-0000-00000C000000}"/>
    <cellStyle name="Currency 3 2" xfId="14" xr:uid="{00000000-0005-0000-0000-00000D000000}"/>
    <cellStyle name="Currency 4" xfId="15" xr:uid="{00000000-0005-0000-0000-00000E000000}"/>
    <cellStyle name="Currency 4 2" xfId="16" xr:uid="{00000000-0005-0000-0000-00000F000000}"/>
    <cellStyle name="Currency 5" xfId="17" xr:uid="{00000000-0005-0000-0000-000010000000}"/>
    <cellStyle name="Currency 6" xfId="18" xr:uid="{00000000-0005-0000-0000-000011000000}"/>
    <cellStyle name="Hyperlink" xfId="19" builtinId="8"/>
    <cellStyle name="Hyperlink 2" xfId="20" xr:uid="{00000000-0005-0000-0000-000013000000}"/>
    <cellStyle name="Normal" xfId="0" builtinId="0"/>
    <cellStyle name="Normal 2" xfId="21" xr:uid="{00000000-0005-0000-0000-000015000000}"/>
    <cellStyle name="Normal 2 2" xfId="22" xr:uid="{00000000-0005-0000-0000-000016000000}"/>
    <cellStyle name="Normal 3" xfId="23" xr:uid="{00000000-0005-0000-0000-000017000000}"/>
    <cellStyle name="Normal 4" xfId="24" xr:uid="{00000000-0005-0000-0000-000018000000}"/>
    <cellStyle name="Normal 4 2" xfId="25" xr:uid="{00000000-0005-0000-0000-000019000000}"/>
    <cellStyle name="Normal 4_Expenditures_PSU" xfId="26" xr:uid="{00000000-0005-0000-0000-00001A000000}"/>
    <cellStyle name="Normal_Allotment Data" xfId="46" xr:uid="{B2698640-A111-4372-8D47-7E6DCE5AF3A1}"/>
    <cellStyle name="Normal_Allotment Data_1" xfId="47" xr:uid="{186E6907-1638-41A0-A597-B702482459B0}"/>
    <cellStyle name="Normal_AllotvsExpend" xfId="38" xr:uid="{0E73C6CB-4274-4B0A-A9CC-130FEAFFCCC9}"/>
    <cellStyle name="Normal_Data Tables" xfId="27" xr:uid="{00000000-0005-0000-0000-00001B000000}"/>
    <cellStyle name="Normal_Data Tables_1" xfId="28" xr:uid="{00000000-0005-0000-0000-00001C000000}"/>
    <cellStyle name="Normal_Data Tables_2" xfId="29" xr:uid="{00000000-0005-0000-0000-00001D000000}"/>
    <cellStyle name="Normal_Data Tables_2 2" xfId="30" xr:uid="{00000000-0005-0000-0000-00001E000000}"/>
    <cellStyle name="Normal_Data_1" xfId="31" xr:uid="{00000000-0005-0000-0000-00001F000000}"/>
    <cellStyle name="Normal_Object Code Detail" xfId="32" xr:uid="{00000000-0005-0000-0000-000020000000}"/>
    <cellStyle name="Normal_ObjectCode" xfId="39" xr:uid="{CE219ECB-E087-4DD7-B191-B557DF5594C6}"/>
    <cellStyle name="Normal_PRCExpend" xfId="40" xr:uid="{86260DC8-A639-4A5C-9367-E1695437B240}"/>
    <cellStyle name="Normal_Sheet1" xfId="33" xr:uid="{00000000-0005-0000-0000-000022000000}"/>
    <cellStyle name="Normal_Sheet2" xfId="34" xr:uid="{00000000-0005-0000-0000-000023000000}"/>
    <cellStyle name="Normal_Sheet3" xfId="41" xr:uid="{A8BB7F75-F344-45DA-890B-E6A832EF8E06}"/>
    <cellStyle name="Normal_Sheet4" xfId="42" xr:uid="{5D8E837A-94EA-47C6-915F-3F7E14296D94}"/>
    <cellStyle name="Normal_Sheet5" xfId="45" xr:uid="{35E151B3-7DF0-4EC0-8F1D-4FD7ED4F741F}"/>
    <cellStyle name="Normal_Sheet6" xfId="43" xr:uid="{9DF6DECC-A26B-4E1C-A173-40AE07775FD4}"/>
    <cellStyle name="Normal_Sheet8" xfId="44" xr:uid="{C9C3EBB9-329F-45E7-B57D-55232D99484C}"/>
    <cellStyle name="Normal_StateWideExp" xfId="35" xr:uid="{00000000-0005-0000-0000-000025000000}"/>
    <cellStyle name="Percent 2" xfId="36" xr:uid="{00000000-0005-0000-0000-000026000000}"/>
    <cellStyle name="Percent 2 2" xfId="37" xr:uid="{00000000-0005-0000-0000-000027000000}"/>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1" defaultTableStyle="TableStyleMedium2" defaultPivotStyle="PivotStyleLight16">
    <tableStyle name="Invisible" pivot="0" table="0" count="0" xr9:uid="{D6F22BE8-B752-489C-BE2C-1BB051D2597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18950505557610667"/>
          <c:y val="2.7661042369703789E-2"/>
        </c:manualLayout>
      </c:layout>
      <c:overlay val="0"/>
      <c:txPr>
        <a:bodyPr/>
        <a:lstStyle/>
        <a:p>
          <a:pPr>
            <a:defRPr sz="1200" b="1" i="0" u="none" strike="noStrike" baseline="0">
              <a:solidFill>
                <a:srgbClr val="000000"/>
              </a:solidFill>
              <a:latin typeface="Calibri"/>
              <a:ea typeface="Calibri"/>
              <a:cs typeface="Calibri"/>
            </a:defRPr>
          </a:pPr>
          <a:endParaRPr lang="en-US"/>
        </a:p>
      </c:txPr>
    </c:title>
    <c:autoTitleDeleted val="0"/>
    <c:view3D>
      <c:rotX val="30"/>
      <c:rotY val="0"/>
      <c:rAngAx val="0"/>
      <c:perspective val="0"/>
    </c:view3D>
    <c:floor>
      <c:thickness val="0"/>
    </c:floor>
    <c:sideWall>
      <c:thickness val="0"/>
    </c:sideWall>
    <c:backWall>
      <c:thickness val="0"/>
    </c:backWall>
    <c:plotArea>
      <c:layout>
        <c:manualLayout>
          <c:layoutTarget val="inner"/>
          <c:xMode val="edge"/>
          <c:yMode val="edge"/>
          <c:x val="7.0016870553142249E-2"/>
          <c:y val="0.375557527874125"/>
          <c:w val="0.63895099918213394"/>
          <c:h val="0.62444247212587511"/>
        </c:manualLayout>
      </c:layout>
      <c:pie3DChart>
        <c:varyColors val="1"/>
        <c:ser>
          <c:idx val="0"/>
          <c:order val="0"/>
          <c:tx>
            <c:strRef>
              <c:f>'Chart Data'!$B$45</c:f>
              <c:strCache>
                <c:ptCount val="1"/>
                <c:pt idx="0">
                  <c:v>PRC ALL - All Covid PRCs (State and Federal) Expenditures by PSU Type (in %)</c:v>
                </c:pt>
              </c:strCache>
            </c:strRef>
          </c:tx>
          <c:explosion val="16"/>
          <c:dPt>
            <c:idx val="0"/>
            <c:bubble3D val="0"/>
            <c:spPr>
              <a:solidFill>
                <a:schemeClr val="bg2">
                  <a:lumMod val="75000"/>
                </a:schemeClr>
              </a:solidFill>
            </c:spPr>
            <c:extLst>
              <c:ext xmlns:c16="http://schemas.microsoft.com/office/drawing/2014/chart" uri="{C3380CC4-5D6E-409C-BE32-E72D297353CC}">
                <c16:uniqueId val="{00000000-2ACD-48E5-86A8-8275F901B690}"/>
              </c:ext>
            </c:extLst>
          </c:dPt>
          <c:dPt>
            <c:idx val="1"/>
            <c:bubble3D val="0"/>
            <c:extLst>
              <c:ext xmlns:c16="http://schemas.microsoft.com/office/drawing/2014/chart" uri="{C3380CC4-5D6E-409C-BE32-E72D297353CC}">
                <c16:uniqueId val="{00000001-2ACD-48E5-86A8-8275F901B690}"/>
              </c:ext>
            </c:extLst>
          </c:dPt>
          <c:dPt>
            <c:idx val="2"/>
            <c:bubble3D val="0"/>
            <c:spPr>
              <a:solidFill>
                <a:srgbClr val="FFFF00"/>
              </a:solidFill>
            </c:spPr>
            <c:extLst>
              <c:ext xmlns:c16="http://schemas.microsoft.com/office/drawing/2014/chart" uri="{C3380CC4-5D6E-409C-BE32-E72D297353CC}">
                <c16:uniqueId val="{00000002-2ACD-48E5-86A8-8275F901B690}"/>
              </c:ext>
            </c:extLst>
          </c:dPt>
          <c:dLbls>
            <c:dLbl>
              <c:idx val="0"/>
              <c:layout>
                <c:manualLayout>
                  <c:x val="0.25490262591624463"/>
                  <c:y val="-0.16039886815534368"/>
                </c:manualLayout>
              </c:layout>
              <c:spPr>
                <a:noFill/>
                <a:ln w="25400">
                  <a:noFill/>
                </a:ln>
              </c:spPr>
              <c:txPr>
                <a:bodyPr/>
                <a:lstStyle/>
                <a:p>
                  <a:pPr>
                    <a:defRPr sz="1000" b="0" i="0" u="none" strike="noStrike" baseline="0">
                      <a:solidFill>
                        <a:srgbClr val="000000"/>
                      </a:solidFill>
                      <a:latin typeface="Calibri"/>
                      <a:ea typeface="Calibri"/>
                      <a:cs typeface="Calibri"/>
                    </a:defRPr>
                  </a:pPr>
                  <a:endParaRPr lang="en-US"/>
                </a:p>
              </c:txPr>
              <c:dLblPos val="bestFit"/>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ACD-48E5-86A8-8275F901B690}"/>
                </c:ext>
              </c:extLst>
            </c:dLbl>
            <c:dLbl>
              <c:idx val="1"/>
              <c:layout>
                <c:manualLayout>
                  <c:x val="6.8016842796236848E-2"/>
                  <c:y val="-7.4463762552645973E-2"/>
                </c:manualLayout>
              </c:layout>
              <c:spPr>
                <a:noFill/>
                <a:ln w="25400">
                  <a:noFill/>
                </a:ln>
              </c:spPr>
              <c:txPr>
                <a:bodyPr/>
                <a:lstStyle/>
                <a:p>
                  <a:pPr>
                    <a:defRPr sz="1000" b="0" i="0" u="none" strike="noStrike" baseline="0">
                      <a:solidFill>
                        <a:srgbClr val="000000"/>
                      </a:solidFill>
                      <a:latin typeface="Calibri"/>
                      <a:ea typeface="Calibri"/>
                      <a:cs typeface="Calibri"/>
                    </a:defRPr>
                  </a:pPr>
                  <a:endParaRPr lang="en-US"/>
                </a:p>
              </c:txPr>
              <c:dLblPos val="bestFit"/>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ACD-48E5-86A8-8275F901B690}"/>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n-US"/>
              </a:p>
            </c:txPr>
            <c:dLblPos val="bestFit"/>
            <c:showLegendKey val="1"/>
            <c:showVal val="1"/>
            <c:showCatName val="0"/>
            <c:showSerName val="0"/>
            <c:showPercent val="0"/>
            <c:showBubbleSize val="0"/>
            <c:showLeaderLines val="1"/>
            <c:extLst>
              <c:ext xmlns:c15="http://schemas.microsoft.com/office/drawing/2012/chart" uri="{CE6537A1-D6FC-4f65-9D91-7224C49458BB}"/>
            </c:extLst>
          </c:dLbls>
          <c:cat>
            <c:strRef>
              <c:f>'Chart Data'!$A$46:$A$48</c:f>
              <c:strCache>
                <c:ptCount val="3"/>
                <c:pt idx="0">
                  <c:v>LEA and ISD   </c:v>
                </c:pt>
                <c:pt idx="1">
                  <c:v>CS, CS VPS, Lab and Regional</c:v>
                </c:pt>
                <c:pt idx="2">
                  <c:v>Non Units   </c:v>
                </c:pt>
              </c:strCache>
            </c:strRef>
          </c:cat>
          <c:val>
            <c:numRef>
              <c:f>'Chart Data'!$B$46:$B$48</c:f>
              <c:numCache>
                <c:formatCode>0.0%</c:formatCode>
                <c:ptCount val="3"/>
                <c:pt idx="0">
                  <c:v>0.9545583769501409</c:v>
                </c:pt>
                <c:pt idx="1">
                  <c:v>4.4623316321315776E-2</c:v>
                </c:pt>
                <c:pt idx="2">
                  <c:v>8.183067285433708E-4</c:v>
                </c:pt>
              </c:numCache>
            </c:numRef>
          </c:val>
          <c:extLst>
            <c:ext xmlns:c16="http://schemas.microsoft.com/office/drawing/2014/chart" uri="{C3380CC4-5D6E-409C-BE32-E72D297353CC}">
              <c16:uniqueId val="{00000003-2ACD-48E5-86A8-8275F901B690}"/>
            </c:ext>
          </c:extLst>
        </c:ser>
        <c:dLbls>
          <c:showLegendKey val="0"/>
          <c:showVal val="0"/>
          <c:showCatName val="0"/>
          <c:showSerName val="0"/>
          <c:showPercent val="0"/>
          <c:showBubbleSize val="0"/>
          <c:showLeaderLines val="1"/>
        </c:dLbls>
      </c:pie3DChart>
      <c:spPr>
        <a:noFill/>
        <a:ln w="25400">
          <a:noFill/>
        </a:ln>
      </c:spPr>
    </c:plotArea>
    <c:legend>
      <c:legendPos val="r"/>
      <c:layout>
        <c:manualLayout>
          <c:xMode val="edge"/>
          <c:yMode val="edge"/>
          <c:x val="0.65056961916700951"/>
          <c:y val="0.3088773903262092"/>
          <c:w val="0.34583729676407904"/>
          <c:h val="0.25491076115485567"/>
        </c:manualLayout>
      </c:layout>
      <c:overlay val="0"/>
      <c:txPr>
        <a:bodyPr/>
        <a:lstStyle/>
        <a:p>
          <a:pPr>
            <a:defRPr sz="70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oddFooter>&amp;LNCDPI
Division of School Business&amp;RAugust 11,2022
Page &amp;P of &amp;N</c:oddFooter>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xPr>
        <a:bodyPr/>
        <a:lstStyle/>
        <a:p>
          <a:pPr>
            <a:defRPr sz="1200" b="1" i="0" u="none" strike="noStrike" baseline="0">
              <a:solidFill>
                <a:srgbClr val="000000"/>
              </a:solidFill>
              <a:latin typeface="Calibri"/>
              <a:ea typeface="Calibri"/>
              <a:cs typeface="Calibri"/>
            </a:defRPr>
          </a:pPr>
          <a:endParaRPr lang="en-US"/>
        </a:p>
      </c:txPr>
    </c:title>
    <c:autoTitleDeleted val="0"/>
    <c:view3D>
      <c:rotX val="15"/>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bar3DChart>
        <c:barDir val="col"/>
        <c:grouping val="clustered"/>
        <c:varyColors val="0"/>
        <c:ser>
          <c:idx val="0"/>
          <c:order val="0"/>
          <c:tx>
            <c:strRef>
              <c:f>'Chart Data'!$B$58</c:f>
              <c:strCache>
                <c:ptCount val="1"/>
                <c:pt idx="0">
                  <c:v>PRC ALL - All Covid PRCs (State and Federal) (Expenditures by PSU Type; in $1,000)</c:v>
                </c:pt>
              </c:strCache>
            </c:strRef>
          </c:tx>
          <c:spPr>
            <a:solidFill>
              <a:srgbClr val="4F81BD"/>
            </a:solidFill>
            <a:ln w="25400">
              <a:noFill/>
            </a:ln>
          </c:spPr>
          <c:invertIfNegative val="0"/>
          <c:dPt>
            <c:idx val="0"/>
            <c:invertIfNegative val="0"/>
            <c:bubble3D val="0"/>
            <c:spPr>
              <a:solidFill>
                <a:schemeClr val="bg2">
                  <a:lumMod val="75000"/>
                </a:schemeClr>
              </a:solidFill>
              <a:ln w="25400">
                <a:noFill/>
              </a:ln>
            </c:spPr>
            <c:extLst>
              <c:ext xmlns:c16="http://schemas.microsoft.com/office/drawing/2014/chart" uri="{C3380CC4-5D6E-409C-BE32-E72D297353CC}">
                <c16:uniqueId val="{00000000-2CBC-40B1-B6EC-62554463CDF4}"/>
              </c:ext>
            </c:extLst>
          </c:dPt>
          <c:dPt>
            <c:idx val="1"/>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1-2CBC-40B1-B6EC-62554463CDF4}"/>
              </c:ext>
            </c:extLst>
          </c:dPt>
          <c:dPt>
            <c:idx val="2"/>
            <c:invertIfNegative val="0"/>
            <c:bubble3D val="0"/>
            <c:spPr>
              <a:solidFill>
                <a:srgbClr val="FFFF00"/>
              </a:solidFill>
              <a:ln w="25400">
                <a:noFill/>
              </a:ln>
            </c:spPr>
            <c:extLst>
              <c:ext xmlns:c16="http://schemas.microsoft.com/office/drawing/2014/chart" uri="{C3380CC4-5D6E-409C-BE32-E72D297353CC}">
                <c16:uniqueId val="{00000002-2CBC-40B1-B6EC-62554463CDF4}"/>
              </c:ext>
            </c:extLst>
          </c:dPt>
          <c:dPt>
            <c:idx val="3"/>
            <c:invertIfNegative val="0"/>
            <c:bubble3D val="0"/>
            <c:spPr>
              <a:solidFill>
                <a:srgbClr val="7030A0"/>
              </a:solidFill>
              <a:ln w="25400">
                <a:noFill/>
              </a:ln>
            </c:spPr>
            <c:extLst>
              <c:ext xmlns:c16="http://schemas.microsoft.com/office/drawing/2014/chart" uri="{C3380CC4-5D6E-409C-BE32-E72D297353CC}">
                <c16:uniqueId val="{00000003-2CBC-40B1-B6EC-62554463CDF4}"/>
              </c:ext>
            </c:extLst>
          </c:dPt>
          <c:dPt>
            <c:idx val="4"/>
            <c:invertIfNegative val="0"/>
            <c:bubble3D val="0"/>
            <c:spPr>
              <a:solidFill>
                <a:srgbClr val="00B0F0"/>
              </a:solidFill>
              <a:ln w="25400">
                <a:noFill/>
              </a:ln>
            </c:spPr>
            <c:extLst>
              <c:ext xmlns:c16="http://schemas.microsoft.com/office/drawing/2014/chart" uri="{C3380CC4-5D6E-409C-BE32-E72D297353CC}">
                <c16:uniqueId val="{00000004-2CBC-40B1-B6EC-62554463CDF4}"/>
              </c:ext>
            </c:extLst>
          </c:dPt>
          <c:dLbls>
            <c:dLbl>
              <c:idx val="0"/>
              <c:layout>
                <c:manualLayout>
                  <c:x val="2.1266416794641935E-3"/>
                  <c:y val="-3.9818103351284544E-2"/>
                </c:manualLayout>
              </c:layout>
              <c:spPr>
                <a:noFill/>
                <a:ln w="25400">
                  <a:noFill/>
                </a:ln>
              </c:spPr>
              <c:txPr>
                <a:bodyPr/>
                <a:lstStyle/>
                <a:p>
                  <a:pPr>
                    <a:defRPr sz="800" b="1" i="0" u="none" strike="noStrike" baseline="0">
                      <a:solidFill>
                        <a:srgbClr val="FF0000"/>
                      </a:solidFill>
                      <a:latin typeface="Calibri"/>
                      <a:ea typeface="Calibri"/>
                      <a:cs typeface="Calibri"/>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CBC-40B1-B6EC-62554463CDF4}"/>
                </c:ext>
              </c:extLst>
            </c:dLbl>
            <c:dLbl>
              <c:idx val="1"/>
              <c:layout>
                <c:manualLayout>
                  <c:x val="5.6530496422331775E-3"/>
                  <c:y val="-2.3114654144712296E-2"/>
                </c:manualLayout>
              </c:layout>
              <c:spPr>
                <a:noFill/>
                <a:ln w="25400">
                  <a:noFill/>
                </a:ln>
              </c:spPr>
              <c:txPr>
                <a:bodyPr/>
                <a:lstStyle/>
                <a:p>
                  <a:pPr>
                    <a:defRPr sz="800" b="1" i="0" u="none" strike="noStrike" baseline="0">
                      <a:solidFill>
                        <a:srgbClr val="FF0000"/>
                      </a:solidFill>
                      <a:latin typeface="Calibri"/>
                      <a:ea typeface="Calibri"/>
                      <a:cs typeface="Calibri"/>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BC-40B1-B6EC-62554463CDF4}"/>
                </c:ext>
              </c:extLst>
            </c:dLbl>
            <c:dLbl>
              <c:idx val="2"/>
              <c:layout>
                <c:manualLayout>
                  <c:x val="5.6530496422330734E-3"/>
                  <c:y val="-3.236051580259721E-2"/>
                </c:manualLayout>
              </c:layout>
              <c:spPr>
                <a:noFill/>
                <a:ln w="25400">
                  <a:noFill/>
                </a:ln>
              </c:spPr>
              <c:txPr>
                <a:bodyPr/>
                <a:lstStyle/>
                <a:p>
                  <a:pPr>
                    <a:defRPr sz="800" b="1" i="0" u="none" strike="noStrike" baseline="0">
                      <a:solidFill>
                        <a:srgbClr val="FF0000"/>
                      </a:solidFill>
                      <a:latin typeface="Calibri"/>
                      <a:ea typeface="Calibri"/>
                      <a:cs typeface="Calibri"/>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CBC-40B1-B6EC-62554463CDF4}"/>
                </c:ext>
              </c:extLst>
            </c:dLbl>
            <c:spPr>
              <a:noFill/>
              <a:ln w="25400">
                <a:noFill/>
              </a:ln>
            </c:spPr>
            <c:txPr>
              <a:bodyPr wrap="square" lIns="38100" tIns="19050" rIns="38100" bIns="19050" anchor="ctr">
                <a:spAutoFit/>
              </a:bodyPr>
              <a:lstStyle/>
              <a:p>
                <a:pPr>
                  <a:defRPr sz="800" b="1" i="0" u="none" strike="noStrike" baseline="0">
                    <a:solidFill>
                      <a:srgbClr val="FF0000"/>
                    </a:solidFill>
                    <a:latin typeface="Calibri"/>
                    <a:ea typeface="Calibri"/>
                    <a:cs typeface="Calibri"/>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'Chart Data'!$A$59:$A$61</c:f>
              <c:strCache>
                <c:ptCount val="3"/>
                <c:pt idx="0">
                  <c:v>LEA and ISD   </c:v>
                </c:pt>
                <c:pt idx="1">
                  <c:v>CS, CS VPS, Lab and Regional</c:v>
                </c:pt>
                <c:pt idx="2">
                  <c:v>Non Units   </c:v>
                </c:pt>
              </c:strCache>
            </c:strRef>
          </c:cat>
          <c:val>
            <c:numRef>
              <c:f>'Chart Data'!$B$59:$B$61</c:f>
              <c:numCache>
                <c:formatCode>_("$"* #,##0_);_("$"* \(#,##0\);_("$"* "-"??_);_(@_)</c:formatCode>
                <c:ptCount val="3"/>
                <c:pt idx="0">
                  <c:v>5949458.4786299998</c:v>
                </c:pt>
                <c:pt idx="1">
                  <c:v>278122.92473999999</c:v>
                </c:pt>
                <c:pt idx="2">
                  <c:v>17796.68921</c:v>
                </c:pt>
              </c:numCache>
            </c:numRef>
          </c:val>
          <c:extLst>
            <c:ext xmlns:c16="http://schemas.microsoft.com/office/drawing/2014/chart" uri="{C3380CC4-5D6E-409C-BE32-E72D297353CC}">
              <c16:uniqueId val="{00000005-2CBC-40B1-B6EC-62554463CDF4}"/>
            </c:ext>
          </c:extLst>
        </c:ser>
        <c:dLbls>
          <c:showLegendKey val="0"/>
          <c:showVal val="0"/>
          <c:showCatName val="0"/>
          <c:showSerName val="0"/>
          <c:showPercent val="0"/>
          <c:showBubbleSize val="0"/>
        </c:dLbls>
        <c:gapWidth val="150"/>
        <c:shape val="box"/>
        <c:axId val="209999071"/>
        <c:axId val="1"/>
        <c:axId val="0"/>
      </c:bar3DChart>
      <c:catAx>
        <c:axId val="209999071"/>
        <c:scaling>
          <c:orientation val="minMax"/>
        </c:scaling>
        <c:delete val="0"/>
        <c:axPos val="b"/>
        <c:numFmt formatCode="General" sourceLinked="1"/>
        <c:majorTickMark val="none"/>
        <c:minorTickMark val="none"/>
        <c:tickLblPos val="nextTo"/>
        <c:spPr>
          <a:ln w="9525">
            <a:noFill/>
          </a:ln>
        </c:spPr>
        <c:txPr>
          <a:bodyPr rot="0" vert="horz"/>
          <a:lstStyle/>
          <a:p>
            <a:pPr>
              <a:defRPr sz="700" b="1" i="0" u="none" strike="noStrike" baseline="0">
                <a:solidFill>
                  <a:srgbClr val="333333"/>
                </a:solidFill>
                <a:latin typeface="Calibri"/>
                <a:ea typeface="Calibri"/>
                <a:cs typeface="Calibri"/>
              </a:defRPr>
            </a:pPr>
            <a:endParaRPr lang="en-US"/>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ln w="9525">
            <a:noFill/>
          </a:ln>
        </c:spPr>
        <c:txPr>
          <a:bodyPr rot="0" vert="horz"/>
          <a:lstStyle/>
          <a:p>
            <a:pPr>
              <a:defRPr sz="800" b="0" i="0" u="none" strike="noStrike" baseline="0">
                <a:solidFill>
                  <a:srgbClr val="333333"/>
                </a:solidFill>
                <a:latin typeface="Calibri"/>
                <a:ea typeface="Calibri"/>
                <a:cs typeface="Calibri"/>
              </a:defRPr>
            </a:pPr>
            <a:endParaRPr lang="en-US"/>
          </a:p>
        </c:txPr>
        <c:crossAx val="209999071"/>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xPr>
        <a:bodyPr/>
        <a:lstStyle/>
        <a:p>
          <a:pPr>
            <a:defRPr sz="1200" b="1" i="0" u="none" strike="noStrike" baseline="0">
              <a:solidFill>
                <a:srgbClr val="000000"/>
              </a:solidFill>
              <a:latin typeface="Calibri"/>
              <a:ea typeface="Calibri"/>
              <a:cs typeface="Calibri"/>
            </a:defRPr>
          </a:pPr>
          <a:endParaRPr lang="en-US"/>
        </a:p>
      </c:txPr>
    </c:title>
    <c:autoTitleDeleted val="0"/>
    <c:view3D>
      <c:rotX val="30"/>
      <c:rotY val="0"/>
      <c:rAngAx val="0"/>
      <c:perspective val="0"/>
    </c:view3D>
    <c:floor>
      <c:thickness val="0"/>
    </c:floor>
    <c:sideWall>
      <c:thickness val="0"/>
    </c:sideWall>
    <c:backWall>
      <c:thickness val="0"/>
    </c:backWall>
    <c:plotArea>
      <c:layout>
        <c:manualLayout>
          <c:layoutTarget val="inner"/>
          <c:xMode val="edge"/>
          <c:yMode val="edge"/>
          <c:x val="3.3008485057809019E-2"/>
          <c:y val="0.26030394276162117"/>
          <c:w val="0.64395555548702677"/>
          <c:h val="0.71589247112761578"/>
        </c:manualLayout>
      </c:layout>
      <c:pie3DChart>
        <c:varyColors val="1"/>
        <c:ser>
          <c:idx val="0"/>
          <c:order val="0"/>
          <c:tx>
            <c:strRef>
              <c:f>'Chart Data'!$B$17</c:f>
              <c:strCache>
                <c:ptCount val="1"/>
                <c:pt idx="0">
                  <c:v>PSU ALL - Total Covid Expenditures (All Districts) Selected Expenditures (in %)</c:v>
                </c:pt>
              </c:strCache>
            </c:strRef>
          </c:tx>
          <c:dPt>
            <c:idx val="0"/>
            <c:bubble3D val="0"/>
            <c:spPr>
              <a:solidFill>
                <a:schemeClr val="bg2">
                  <a:lumMod val="90000"/>
                </a:schemeClr>
              </a:solidFill>
            </c:spPr>
            <c:extLst>
              <c:ext xmlns:c16="http://schemas.microsoft.com/office/drawing/2014/chart" uri="{C3380CC4-5D6E-409C-BE32-E72D297353CC}">
                <c16:uniqueId val="{00000000-3CA2-4AB4-A08D-DAA35C94D9FC}"/>
              </c:ext>
            </c:extLst>
          </c:dPt>
          <c:dPt>
            <c:idx val="1"/>
            <c:bubble3D val="0"/>
            <c:extLst>
              <c:ext xmlns:c16="http://schemas.microsoft.com/office/drawing/2014/chart" uri="{C3380CC4-5D6E-409C-BE32-E72D297353CC}">
                <c16:uniqueId val="{00000001-3CA2-4AB4-A08D-DAA35C94D9FC}"/>
              </c:ext>
            </c:extLst>
          </c:dPt>
          <c:dPt>
            <c:idx val="2"/>
            <c:bubble3D val="0"/>
            <c:extLst>
              <c:ext xmlns:c16="http://schemas.microsoft.com/office/drawing/2014/chart" uri="{C3380CC4-5D6E-409C-BE32-E72D297353CC}">
                <c16:uniqueId val="{00000002-3CA2-4AB4-A08D-DAA35C94D9FC}"/>
              </c:ext>
            </c:extLst>
          </c:dPt>
          <c:dPt>
            <c:idx val="3"/>
            <c:bubble3D val="0"/>
            <c:spPr>
              <a:solidFill>
                <a:srgbClr val="FFFF00"/>
              </a:solidFill>
            </c:spPr>
            <c:extLst>
              <c:ext xmlns:c16="http://schemas.microsoft.com/office/drawing/2014/chart" uri="{C3380CC4-5D6E-409C-BE32-E72D297353CC}">
                <c16:uniqueId val="{00000003-3CA2-4AB4-A08D-DAA35C94D9FC}"/>
              </c:ext>
            </c:extLst>
          </c:dPt>
          <c:dPt>
            <c:idx val="4"/>
            <c:bubble3D val="0"/>
            <c:extLst>
              <c:ext xmlns:c16="http://schemas.microsoft.com/office/drawing/2014/chart" uri="{C3380CC4-5D6E-409C-BE32-E72D297353CC}">
                <c16:uniqueId val="{00000004-3CA2-4AB4-A08D-DAA35C94D9FC}"/>
              </c:ext>
            </c:extLst>
          </c:dPt>
          <c:dPt>
            <c:idx val="5"/>
            <c:bubble3D val="0"/>
            <c:extLst>
              <c:ext xmlns:c16="http://schemas.microsoft.com/office/drawing/2014/chart" uri="{C3380CC4-5D6E-409C-BE32-E72D297353CC}">
                <c16:uniqueId val="{00000005-3CA2-4AB4-A08D-DAA35C94D9FC}"/>
              </c:ext>
            </c:extLst>
          </c:dPt>
          <c:dLbls>
            <c:dLbl>
              <c:idx val="0"/>
              <c:layout>
                <c:manualLayout>
                  <c:x val="-6.213374870790879E-2"/>
                  <c:y val="8.2181513025157527E-2"/>
                </c:manualLayout>
              </c:layout>
              <c:spPr>
                <a:noFill/>
                <a:ln w="25400">
                  <a:noFill/>
                </a:ln>
              </c:spPr>
              <c:txPr>
                <a:bodyPr/>
                <a:lstStyle/>
                <a:p>
                  <a:pPr>
                    <a:defRPr sz="1000" b="0" i="0" u="none" strike="noStrike" baseline="0">
                      <a:solidFill>
                        <a:srgbClr val="000000"/>
                      </a:solidFill>
                      <a:latin typeface="Calibri"/>
                      <a:ea typeface="Calibri"/>
                      <a:cs typeface="Calibri"/>
                    </a:defRPr>
                  </a:pPr>
                  <a:endParaRPr lang="en-US"/>
                </a:p>
              </c:txPr>
              <c:dLblPos val="bestFit"/>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CA2-4AB4-A08D-DAA35C94D9FC}"/>
                </c:ext>
              </c:extLst>
            </c:dLbl>
            <c:dLbl>
              <c:idx val="1"/>
              <c:layout>
                <c:manualLayout>
                  <c:x val="6.8016842796236848E-2"/>
                  <c:y val="-7.4463762552645973E-2"/>
                </c:manualLayout>
              </c:layout>
              <c:spPr>
                <a:noFill/>
                <a:ln w="25400">
                  <a:noFill/>
                </a:ln>
              </c:spPr>
              <c:txPr>
                <a:bodyPr/>
                <a:lstStyle/>
                <a:p>
                  <a:pPr>
                    <a:defRPr sz="1000" b="0" i="0" u="none" strike="noStrike" baseline="0">
                      <a:solidFill>
                        <a:srgbClr val="000000"/>
                      </a:solidFill>
                      <a:latin typeface="Calibri"/>
                      <a:ea typeface="Calibri"/>
                      <a:cs typeface="Calibri"/>
                    </a:defRPr>
                  </a:pPr>
                  <a:endParaRPr lang="en-US"/>
                </a:p>
              </c:txPr>
              <c:dLblPos val="bestFit"/>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CA2-4AB4-A08D-DAA35C94D9FC}"/>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n-US"/>
              </a:p>
            </c:txPr>
            <c:dLblPos val="bestFit"/>
            <c:showLegendKey val="1"/>
            <c:showVal val="1"/>
            <c:showCatName val="0"/>
            <c:showSerName val="0"/>
            <c:showPercent val="0"/>
            <c:showBubbleSize val="0"/>
            <c:showLeaderLines val="1"/>
            <c:extLst>
              <c:ext xmlns:c15="http://schemas.microsoft.com/office/drawing/2012/chart" uri="{CE6537A1-D6FC-4f65-9D91-7224C49458BB}"/>
            </c:extLst>
          </c:dLbls>
          <c:cat>
            <c:strRef>
              <c:f>'Chart Data'!$A$18:$A$24</c:f>
              <c:strCache>
                <c:ptCount val="7"/>
                <c:pt idx="0">
                  <c:v>CRF (PRC 121 - 138)</c:v>
                </c:pt>
                <c:pt idx="1">
                  <c:v>State Fiscal Recovery Funds PRC 14x</c:v>
                </c:pt>
                <c:pt idx="2">
                  <c:v>State Covid-19 Funds PRC 154</c:v>
                </c:pt>
                <c:pt idx="3">
                  <c:v>ESSER I (PRC 163 - 168)</c:v>
                </c:pt>
                <c:pt idx="4">
                  <c:v>GEER (PRC 169 - 170)</c:v>
                </c:pt>
                <c:pt idx="5">
                  <c:v>ESSER II (PRC 171-179)</c:v>
                </c:pt>
                <c:pt idx="6">
                  <c:v>ESSER III (PRC 18x &amp; 19x &amp;  20x)</c:v>
                </c:pt>
              </c:strCache>
            </c:strRef>
          </c:cat>
          <c:val>
            <c:numRef>
              <c:f>'Chart Data'!$B$18:$B$24</c:f>
              <c:numCache>
                <c:formatCode>0.0%</c:formatCode>
                <c:ptCount val="7"/>
                <c:pt idx="0">
                  <c:v>4.9919969583651969E-2</c:v>
                </c:pt>
                <c:pt idx="1">
                  <c:v>5.2254381701522211E-2</c:v>
                </c:pt>
                <c:pt idx="2">
                  <c:v>7.9041909293929048E-3</c:v>
                </c:pt>
                <c:pt idx="3">
                  <c:v>6.186172026942835E-2</c:v>
                </c:pt>
                <c:pt idx="4">
                  <c:v>9.2460926438714761E-3</c:v>
                </c:pt>
                <c:pt idx="5">
                  <c:v>0.24760916105579905</c:v>
                </c:pt>
                <c:pt idx="6">
                  <c:v>0.57120448381633404</c:v>
                </c:pt>
              </c:numCache>
            </c:numRef>
          </c:val>
          <c:extLst>
            <c:ext xmlns:c16="http://schemas.microsoft.com/office/drawing/2014/chart" uri="{C3380CC4-5D6E-409C-BE32-E72D297353CC}">
              <c16:uniqueId val="{00000006-3CA2-4AB4-A08D-DAA35C94D9FC}"/>
            </c:ext>
          </c:extLst>
        </c:ser>
        <c:dLbls>
          <c:showLegendKey val="0"/>
          <c:showVal val="0"/>
          <c:showCatName val="0"/>
          <c:showSerName val="0"/>
          <c:showPercent val="0"/>
          <c:showBubbleSize val="0"/>
          <c:showLeaderLines val="1"/>
        </c:dLbls>
      </c:pie3DChart>
      <c:spPr>
        <a:noFill/>
        <a:ln w="25400">
          <a:noFill/>
        </a:ln>
      </c:spPr>
    </c:plotArea>
    <c:legend>
      <c:legendPos val="r"/>
      <c:layout>
        <c:manualLayout>
          <c:xMode val="edge"/>
          <c:yMode val="edge"/>
          <c:x val="0.64343029531940954"/>
          <c:y val="0.16422850825153704"/>
          <c:w val="0.35244147333932252"/>
          <c:h val="0.62608239514473296"/>
        </c:manualLayout>
      </c:layout>
      <c:overlay val="0"/>
      <c:txPr>
        <a:bodyPr/>
        <a:lstStyle/>
        <a:p>
          <a:pPr>
            <a:defRPr sz="69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xPr>
        <a:bodyPr/>
        <a:lstStyle/>
        <a:p>
          <a:pPr>
            <a:defRPr sz="1200" b="1" i="0" u="none" strike="noStrike" baseline="0">
              <a:solidFill>
                <a:srgbClr val="000000"/>
              </a:solidFill>
              <a:latin typeface="Calibri"/>
              <a:ea typeface="Calibri"/>
              <a:cs typeface="Calibri"/>
            </a:defRPr>
          </a:pPr>
          <a:endParaRPr lang="en-US"/>
        </a:p>
      </c:txPr>
    </c:title>
    <c:autoTitleDeleted val="0"/>
    <c:view3D>
      <c:rotX val="15"/>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bar3DChart>
        <c:barDir val="col"/>
        <c:grouping val="clustered"/>
        <c:varyColors val="0"/>
        <c:ser>
          <c:idx val="0"/>
          <c:order val="0"/>
          <c:tx>
            <c:strRef>
              <c:f>'Chart Data'!$B$31</c:f>
              <c:strCache>
                <c:ptCount val="1"/>
                <c:pt idx="0">
                  <c:v>PSU ALL - Total Covid Expenditures (All Districts) (Expenditures in $1,000)</c:v>
                </c:pt>
              </c:strCache>
            </c:strRef>
          </c:tx>
          <c:spPr>
            <a:solidFill>
              <a:srgbClr val="4F81BD"/>
            </a:solidFill>
            <a:ln w="25400">
              <a:noFill/>
            </a:ln>
          </c:spPr>
          <c:invertIfNegative val="0"/>
          <c:dPt>
            <c:idx val="0"/>
            <c:invertIfNegative val="0"/>
            <c:bubble3D val="0"/>
            <c:spPr>
              <a:solidFill>
                <a:schemeClr val="bg2">
                  <a:lumMod val="90000"/>
                </a:schemeClr>
              </a:solidFill>
              <a:ln w="25400">
                <a:noFill/>
              </a:ln>
            </c:spPr>
            <c:extLst>
              <c:ext xmlns:c16="http://schemas.microsoft.com/office/drawing/2014/chart" uri="{C3380CC4-5D6E-409C-BE32-E72D297353CC}">
                <c16:uniqueId val="{00000000-CAF7-41F4-98C2-3A7006E99E05}"/>
              </c:ext>
            </c:extLst>
          </c:dPt>
          <c:dPt>
            <c:idx val="1"/>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1-CAF7-41F4-98C2-3A7006E99E05}"/>
              </c:ext>
            </c:extLst>
          </c:dPt>
          <c:dPt>
            <c:idx val="2"/>
            <c:invertIfNegative val="0"/>
            <c:bubble3D val="0"/>
            <c:spPr>
              <a:solidFill>
                <a:schemeClr val="accent3">
                  <a:lumMod val="75000"/>
                </a:schemeClr>
              </a:solidFill>
              <a:ln>
                <a:noFill/>
              </a:ln>
              <a:effectLst/>
              <a:sp3d/>
            </c:spPr>
            <c:extLst>
              <c:ext xmlns:c16="http://schemas.microsoft.com/office/drawing/2014/chart" uri="{C3380CC4-5D6E-409C-BE32-E72D297353CC}">
                <c16:uniqueId val="{00000002-CAF7-41F4-98C2-3A7006E99E05}"/>
              </c:ext>
            </c:extLst>
          </c:dPt>
          <c:dPt>
            <c:idx val="3"/>
            <c:invertIfNegative val="0"/>
            <c:bubble3D val="0"/>
            <c:spPr>
              <a:solidFill>
                <a:srgbClr val="FFFF00"/>
              </a:solidFill>
              <a:ln w="25400">
                <a:noFill/>
              </a:ln>
            </c:spPr>
            <c:extLst>
              <c:ext xmlns:c16="http://schemas.microsoft.com/office/drawing/2014/chart" uri="{C3380CC4-5D6E-409C-BE32-E72D297353CC}">
                <c16:uniqueId val="{00000003-CAF7-41F4-98C2-3A7006E99E05}"/>
              </c:ext>
            </c:extLst>
          </c:dPt>
          <c:dPt>
            <c:idx val="4"/>
            <c:invertIfNegative val="0"/>
            <c:bubble3D val="0"/>
            <c:spPr>
              <a:solidFill>
                <a:srgbClr val="00B0F0"/>
              </a:solidFill>
              <a:ln w="25400">
                <a:noFill/>
              </a:ln>
            </c:spPr>
            <c:extLst>
              <c:ext xmlns:c16="http://schemas.microsoft.com/office/drawing/2014/chart" uri="{C3380CC4-5D6E-409C-BE32-E72D297353CC}">
                <c16:uniqueId val="{00000004-CAF7-41F4-98C2-3A7006E99E05}"/>
              </c:ext>
            </c:extLst>
          </c:dPt>
          <c:dPt>
            <c:idx val="5"/>
            <c:invertIfNegative val="0"/>
            <c:bubble3D val="0"/>
            <c:spPr>
              <a:solidFill>
                <a:schemeClr val="accent6">
                  <a:lumMod val="75000"/>
                </a:schemeClr>
              </a:solidFill>
              <a:ln w="25400">
                <a:noFill/>
              </a:ln>
            </c:spPr>
            <c:extLst>
              <c:ext xmlns:c16="http://schemas.microsoft.com/office/drawing/2014/chart" uri="{C3380CC4-5D6E-409C-BE32-E72D297353CC}">
                <c16:uniqueId val="{00000005-CAF7-41F4-98C2-3A7006E99E05}"/>
              </c:ext>
            </c:extLst>
          </c:dPt>
          <c:dLbls>
            <c:spPr>
              <a:noFill/>
              <a:ln w="25400">
                <a:noFill/>
              </a:ln>
            </c:spPr>
            <c:txPr>
              <a:bodyPr wrap="square" lIns="38100" tIns="19050" rIns="38100" bIns="19050" anchor="ctr">
                <a:spAutoFit/>
              </a:bodyPr>
              <a:lstStyle/>
              <a:p>
                <a:pPr>
                  <a:defRPr sz="800" b="1" i="0" u="none" strike="noStrike" baseline="0">
                    <a:solidFill>
                      <a:srgbClr val="FF0000"/>
                    </a:solidFill>
                    <a:latin typeface="Calibri"/>
                    <a:ea typeface="Calibri"/>
                    <a:cs typeface="Calibri"/>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'Chart Data'!$A$32:$A$38</c:f>
              <c:strCache>
                <c:ptCount val="7"/>
                <c:pt idx="0">
                  <c:v>CRF (PRC 121 - 138)</c:v>
                </c:pt>
                <c:pt idx="1">
                  <c:v>State Fiscal Recovery Funds PRC 14x</c:v>
                </c:pt>
                <c:pt idx="2">
                  <c:v>State Covid-19 Funds PRC 154</c:v>
                </c:pt>
                <c:pt idx="3">
                  <c:v>ESSER I (PRC 163 - 168)</c:v>
                </c:pt>
                <c:pt idx="4">
                  <c:v>GEER (PRC 169 - 170)</c:v>
                </c:pt>
                <c:pt idx="5">
                  <c:v>ESSER II (PRC 171-179)</c:v>
                </c:pt>
                <c:pt idx="6">
                  <c:v>ESSER III (PRC 18x &amp; 19x &amp;  20x)</c:v>
                </c:pt>
              </c:strCache>
            </c:strRef>
          </c:cat>
          <c:val>
            <c:numRef>
              <c:f>'Chart Data'!$B$32:$B$38</c:f>
              <c:numCache>
                <c:formatCode>_("$"* #,##0_);_("$"* \(#,##0\);_("$"* "-"??_);_(@_)</c:formatCode>
                <c:ptCount val="7"/>
                <c:pt idx="0">
                  <c:v>311769.08441999997</c:v>
                </c:pt>
                <c:pt idx="1">
                  <c:v>326348.37072000001</c:v>
                </c:pt>
                <c:pt idx="2">
                  <c:v>49364.66087</c:v>
                </c:pt>
                <c:pt idx="3">
                  <c:v>386349.83253999997</c:v>
                </c:pt>
                <c:pt idx="4">
                  <c:v>57745.344440000008</c:v>
                </c:pt>
                <c:pt idx="5">
                  <c:v>1546412.8299800002</c:v>
                </c:pt>
                <c:pt idx="6">
                  <c:v>3567387.9696099996</c:v>
                </c:pt>
              </c:numCache>
            </c:numRef>
          </c:val>
          <c:extLst>
            <c:ext xmlns:c16="http://schemas.microsoft.com/office/drawing/2014/chart" uri="{C3380CC4-5D6E-409C-BE32-E72D297353CC}">
              <c16:uniqueId val="{00000006-CAF7-41F4-98C2-3A7006E99E05}"/>
            </c:ext>
          </c:extLst>
        </c:ser>
        <c:dLbls>
          <c:showLegendKey val="0"/>
          <c:showVal val="0"/>
          <c:showCatName val="0"/>
          <c:showSerName val="0"/>
          <c:showPercent val="0"/>
          <c:showBubbleSize val="0"/>
        </c:dLbls>
        <c:gapWidth val="150"/>
        <c:shape val="box"/>
        <c:axId val="210016543"/>
        <c:axId val="1"/>
        <c:axId val="0"/>
      </c:bar3DChart>
      <c:catAx>
        <c:axId val="210016543"/>
        <c:scaling>
          <c:orientation val="minMax"/>
        </c:scaling>
        <c:delete val="0"/>
        <c:axPos val="b"/>
        <c:numFmt formatCode="General" sourceLinked="1"/>
        <c:majorTickMark val="none"/>
        <c:minorTickMark val="none"/>
        <c:tickLblPos val="nextTo"/>
        <c:spPr>
          <a:ln w="9525">
            <a:noFill/>
          </a:ln>
        </c:spPr>
        <c:txPr>
          <a:bodyPr rot="0" vert="horz"/>
          <a:lstStyle/>
          <a:p>
            <a:pPr>
              <a:defRPr sz="600" b="0" i="0" u="none" strike="noStrike" baseline="0">
                <a:solidFill>
                  <a:srgbClr val="333333"/>
                </a:solidFill>
                <a:latin typeface="Calibri"/>
                <a:ea typeface="Calibri"/>
                <a:cs typeface="Calibri"/>
              </a:defRPr>
            </a:pPr>
            <a:endParaRPr lang="en-US"/>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ln w="9525">
            <a:noFill/>
          </a:ln>
        </c:spPr>
        <c:txPr>
          <a:bodyPr rot="0" vert="horz"/>
          <a:lstStyle/>
          <a:p>
            <a:pPr>
              <a:defRPr sz="800" b="0" i="0" u="none" strike="noStrike" baseline="0">
                <a:solidFill>
                  <a:srgbClr val="333333"/>
                </a:solidFill>
                <a:latin typeface="Calibri"/>
                <a:ea typeface="Calibri"/>
                <a:cs typeface="Calibri"/>
              </a:defRPr>
            </a:pPr>
            <a:endParaRPr lang="en-US"/>
          </a:p>
        </c:txPr>
        <c:crossAx val="210016543"/>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oddFooter>&amp;LNCDPI
Division of School Business&amp;RAugust 11,2022
Page &amp;P of &amp;N</c:oddFooter>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xPr>
        <a:bodyPr/>
        <a:lstStyle/>
        <a:p>
          <a:pPr>
            <a:defRPr sz="1200" b="1" i="0" u="none" strike="noStrike" baseline="0">
              <a:solidFill>
                <a:srgbClr val="000000"/>
              </a:solidFill>
              <a:latin typeface="Calibri"/>
              <a:ea typeface="Calibri"/>
              <a:cs typeface="Calibri"/>
            </a:defRPr>
          </a:pPr>
          <a:endParaRPr lang="en-US"/>
        </a:p>
      </c:txPr>
    </c:title>
    <c:autoTitleDeleted val="0"/>
    <c:view3D>
      <c:rotX val="30"/>
      <c:rotY val="0"/>
      <c:rAngAx val="0"/>
      <c:perspective val="0"/>
    </c:view3D>
    <c:floor>
      <c:thickness val="0"/>
    </c:floor>
    <c:sideWall>
      <c:thickness val="0"/>
    </c:sideWall>
    <c:backWall>
      <c:thickness val="0"/>
    </c:backWall>
    <c:plotArea>
      <c:layout/>
      <c:pie3DChart>
        <c:varyColors val="1"/>
        <c:ser>
          <c:idx val="0"/>
          <c:order val="0"/>
          <c:tx>
            <c:strRef>
              <c:f>'Chart Data'!$B$3</c:f>
              <c:strCache>
                <c:ptCount val="1"/>
                <c:pt idx="0">
                  <c:v>PSU ALL - Sum of all Covid Expenditures (All Districts) for PRC ALL - Sum of all Covid Expenditures (All Programs)</c:v>
                </c:pt>
              </c:strCache>
            </c:strRef>
          </c:tx>
          <c:dPt>
            <c:idx val="0"/>
            <c:bubble3D val="0"/>
            <c:extLst>
              <c:ext xmlns:c16="http://schemas.microsoft.com/office/drawing/2014/chart" uri="{C3380CC4-5D6E-409C-BE32-E72D297353CC}">
                <c16:uniqueId val="{00000000-C18F-4A29-9FE3-537D71F2D03E}"/>
              </c:ext>
            </c:extLst>
          </c:dPt>
          <c:dPt>
            <c:idx val="1"/>
            <c:bubble3D val="0"/>
            <c:extLst>
              <c:ext xmlns:c16="http://schemas.microsoft.com/office/drawing/2014/chart" uri="{C3380CC4-5D6E-409C-BE32-E72D297353CC}">
                <c16:uniqueId val="{00000001-C18F-4A29-9FE3-537D71F2D03E}"/>
              </c:ext>
            </c:extLst>
          </c:dPt>
          <c:dPt>
            <c:idx val="2"/>
            <c:bubble3D val="0"/>
            <c:extLst>
              <c:ext xmlns:c16="http://schemas.microsoft.com/office/drawing/2014/chart" uri="{C3380CC4-5D6E-409C-BE32-E72D297353CC}">
                <c16:uniqueId val="{00000002-C18F-4A29-9FE3-537D71F2D03E}"/>
              </c:ext>
            </c:extLst>
          </c:dPt>
          <c:dPt>
            <c:idx val="3"/>
            <c:bubble3D val="0"/>
            <c:spPr>
              <a:solidFill>
                <a:schemeClr val="bg2">
                  <a:lumMod val="90000"/>
                </a:schemeClr>
              </a:solidFill>
            </c:spPr>
            <c:extLst>
              <c:ext xmlns:c16="http://schemas.microsoft.com/office/drawing/2014/chart" uri="{C3380CC4-5D6E-409C-BE32-E72D297353CC}">
                <c16:uniqueId val="{00000003-C18F-4A29-9FE3-537D71F2D03E}"/>
              </c:ext>
            </c:extLst>
          </c:dPt>
          <c:dPt>
            <c:idx val="4"/>
            <c:bubble3D val="0"/>
            <c:spPr>
              <a:solidFill>
                <a:srgbClr val="FFFF00"/>
              </a:solidFill>
            </c:spPr>
            <c:extLst>
              <c:ext xmlns:c16="http://schemas.microsoft.com/office/drawing/2014/chart" uri="{C3380CC4-5D6E-409C-BE32-E72D297353CC}">
                <c16:uniqueId val="{00000004-C18F-4A29-9FE3-537D71F2D03E}"/>
              </c:ext>
            </c:extLst>
          </c:dPt>
          <c:dPt>
            <c:idx val="5"/>
            <c:bubble3D val="0"/>
            <c:extLst>
              <c:ext xmlns:c16="http://schemas.microsoft.com/office/drawing/2014/chart" uri="{C3380CC4-5D6E-409C-BE32-E72D297353CC}">
                <c16:uniqueId val="{00000005-C18F-4A29-9FE3-537D71F2D03E}"/>
              </c:ext>
            </c:extLst>
          </c:dPt>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n-US"/>
              </a:p>
            </c:txPr>
            <c:dLblPos val="bestFit"/>
            <c:showLegendKey val="1"/>
            <c:showVal val="1"/>
            <c:showCatName val="0"/>
            <c:showSerName val="0"/>
            <c:showPercent val="0"/>
            <c:showBubbleSize val="0"/>
            <c:showLeaderLines val="1"/>
            <c:extLst>
              <c:ext xmlns:c15="http://schemas.microsoft.com/office/drawing/2012/chart" uri="{CE6537A1-D6FC-4f65-9D91-7224C49458BB}"/>
            </c:extLst>
          </c:dLbls>
          <c:cat>
            <c:strRef>
              <c:f>'Chart Data'!$A$4:$A$9</c:f>
              <c:strCache>
                <c:ptCount val="6"/>
                <c:pt idx="0">
                  <c:v>Salary</c:v>
                </c:pt>
                <c:pt idx="1">
                  <c:v>Employee Benefits</c:v>
                </c:pt>
                <c:pt idx="2">
                  <c:v>Purchased Services</c:v>
                </c:pt>
                <c:pt idx="3">
                  <c:v>Supplies &amp; Materials</c:v>
                </c:pt>
                <c:pt idx="4">
                  <c:v>Capital Outlay</c:v>
                </c:pt>
                <c:pt idx="5">
                  <c:v>Other</c:v>
                </c:pt>
              </c:strCache>
            </c:strRef>
          </c:cat>
          <c:val>
            <c:numRef>
              <c:f>'Chart Data'!$B$4:$B$9</c:f>
              <c:numCache>
                <c:formatCode>0.0%</c:formatCode>
                <c:ptCount val="6"/>
                <c:pt idx="0">
                  <c:v>0.42317041368559005</c:v>
                </c:pt>
                <c:pt idx="1">
                  <c:v>9.2077972418230167E-2</c:v>
                </c:pt>
                <c:pt idx="2">
                  <c:v>0.10570146538514695</c:v>
                </c:pt>
                <c:pt idx="3">
                  <c:v>0.21104583448774061</c:v>
                </c:pt>
                <c:pt idx="4">
                  <c:v>0.11506683200073921</c:v>
                </c:pt>
                <c:pt idx="5">
                  <c:v>5.2937482022552995E-2</c:v>
                </c:pt>
              </c:numCache>
            </c:numRef>
          </c:val>
          <c:extLst>
            <c:ext xmlns:c16="http://schemas.microsoft.com/office/drawing/2014/chart" uri="{C3380CC4-5D6E-409C-BE32-E72D297353CC}">
              <c16:uniqueId val="{00000006-C18F-4A29-9FE3-537D71F2D03E}"/>
            </c:ext>
          </c:extLst>
        </c:ser>
        <c:dLbls>
          <c:showLegendKey val="0"/>
          <c:showVal val="0"/>
          <c:showCatName val="0"/>
          <c:showSerName val="0"/>
          <c:showPercent val="0"/>
          <c:showBubbleSize val="0"/>
          <c:showLeaderLines val="1"/>
        </c:dLbls>
      </c:pie3DChart>
      <c:spPr>
        <a:noFill/>
        <a:ln w="25400">
          <a:noFill/>
        </a:ln>
      </c:spPr>
    </c:plotArea>
    <c:legend>
      <c:legendPos val="r"/>
      <c:layout>
        <c:manualLayout>
          <c:xMode val="edge"/>
          <c:yMode val="edge"/>
          <c:x val="0.66367531116683165"/>
          <c:y val="0.2350242245920133"/>
          <c:w val="0.33403943409512826"/>
          <c:h val="0.54028577310189152"/>
        </c:manualLayout>
      </c:layout>
      <c:overlay val="0"/>
      <c:txPr>
        <a:bodyPr/>
        <a:lstStyle/>
        <a:p>
          <a:pPr>
            <a:defRPr sz="700" baseline="0"/>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orientation="portrait"/>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1</xdr:col>
      <xdr:colOff>60960</xdr:colOff>
      <xdr:row>457</xdr:row>
      <xdr:rowOff>137160</xdr:rowOff>
    </xdr:from>
    <xdr:to>
      <xdr:col>3</xdr:col>
      <xdr:colOff>381000</xdr:colOff>
      <xdr:row>478</xdr:row>
      <xdr:rowOff>137160</xdr:rowOff>
    </xdr:to>
    <xdr:graphicFrame macro="">
      <xdr:nvGraphicFramePr>
        <xdr:cNvPr id="811256" name="Chart 7">
          <a:extLst>
            <a:ext uri="{FF2B5EF4-FFF2-40B4-BE49-F238E27FC236}">
              <a16:creationId xmlns:a16="http://schemas.microsoft.com/office/drawing/2014/main" id="{820DB509-5CAF-4D3A-9BDD-D10F4A641B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83820</xdr:colOff>
      <xdr:row>457</xdr:row>
      <xdr:rowOff>137160</xdr:rowOff>
    </xdr:from>
    <xdr:to>
      <xdr:col>11</xdr:col>
      <xdr:colOff>586740</xdr:colOff>
      <xdr:row>478</xdr:row>
      <xdr:rowOff>114300</xdr:rowOff>
    </xdr:to>
    <xdr:graphicFrame macro="">
      <xdr:nvGraphicFramePr>
        <xdr:cNvPr id="811257" name="Chart 3">
          <a:extLst>
            <a:ext uri="{FF2B5EF4-FFF2-40B4-BE49-F238E27FC236}">
              <a16:creationId xmlns:a16="http://schemas.microsoft.com/office/drawing/2014/main" id="{70DF5400-AFB4-4A34-B2D3-64AEC9129F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30480</xdr:colOff>
      <xdr:row>452</xdr:row>
      <xdr:rowOff>53340</xdr:rowOff>
    </xdr:from>
    <xdr:to>
      <xdr:col>2</xdr:col>
      <xdr:colOff>800100</xdr:colOff>
      <xdr:row>473</xdr:row>
      <xdr:rowOff>99060</xdr:rowOff>
    </xdr:to>
    <xdr:graphicFrame macro="">
      <xdr:nvGraphicFramePr>
        <xdr:cNvPr id="2712" name="Chart 7">
          <a:extLst>
            <a:ext uri="{FF2B5EF4-FFF2-40B4-BE49-F238E27FC236}">
              <a16:creationId xmlns:a16="http://schemas.microsoft.com/office/drawing/2014/main" id="{5051F4EC-C4FD-447F-9F33-F1AA8C44B7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904876</xdr:colOff>
      <xdr:row>452</xdr:row>
      <xdr:rowOff>57150</xdr:rowOff>
    </xdr:from>
    <xdr:to>
      <xdr:col>9</xdr:col>
      <xdr:colOff>714376</xdr:colOff>
      <xdr:row>473</xdr:row>
      <xdr:rowOff>85725</xdr:rowOff>
    </xdr:to>
    <xdr:graphicFrame macro="">
      <xdr:nvGraphicFramePr>
        <xdr:cNvPr id="2713" name="Chart 3">
          <a:extLst>
            <a:ext uri="{FF2B5EF4-FFF2-40B4-BE49-F238E27FC236}">
              <a16:creationId xmlns:a16="http://schemas.microsoft.com/office/drawing/2014/main" id="{64A57FBF-5CDB-4ACF-A1EC-AF43D72071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83820</xdr:colOff>
      <xdr:row>553</xdr:row>
      <xdr:rowOff>22860</xdr:rowOff>
    </xdr:from>
    <xdr:to>
      <xdr:col>5</xdr:col>
      <xdr:colOff>693420</xdr:colOff>
      <xdr:row>574</xdr:row>
      <xdr:rowOff>76200</xdr:rowOff>
    </xdr:to>
    <xdr:graphicFrame macro="">
      <xdr:nvGraphicFramePr>
        <xdr:cNvPr id="4085" name="Chart 7">
          <a:extLst>
            <a:ext uri="{FF2B5EF4-FFF2-40B4-BE49-F238E27FC236}">
              <a16:creationId xmlns:a16="http://schemas.microsoft.com/office/drawing/2014/main" id="{7E414815-C6A0-4D85-B33C-933FEEFF2C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www.dpi.nc.gov/districts-schools/district-operations/financial-and-business-services/covid-funds"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www.dpi.nc.gov/districts-schools/district-operations/financial-and-business-services/covid-funds"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https://www.dpi.nc.gov/districts-schools/district-operations/financial-and-business-services/covid-fund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C25"/>
  <sheetViews>
    <sheetView tabSelected="1" zoomScale="110" zoomScaleNormal="110" workbookViewId="0">
      <pane ySplit="2" topLeftCell="A3" activePane="bottomLeft" state="frozen"/>
      <selection pane="bottomLeft"/>
    </sheetView>
  </sheetViews>
  <sheetFormatPr defaultColWidth="9.265625" defaultRowHeight="12.3" x14ac:dyDescent="0.4"/>
  <cols>
    <col min="1" max="1" width="11.265625" style="44" customWidth="1"/>
    <col min="2" max="2" width="16.3984375" style="44" customWidth="1"/>
    <col min="3" max="3" width="171.265625" style="44" customWidth="1"/>
    <col min="4" max="16384" width="9.265625" style="44"/>
  </cols>
  <sheetData>
    <row r="1" spans="1:3" ht="15" customHeight="1" x14ac:dyDescent="0.4">
      <c r="A1" s="75" t="s">
        <v>5235</v>
      </c>
      <c r="B1" s="48"/>
      <c r="C1" s="48"/>
    </row>
    <row r="2" spans="1:3" ht="15" customHeight="1" x14ac:dyDescent="0.45">
      <c r="A2" s="126" t="s">
        <v>5234</v>
      </c>
      <c r="B2" s="48"/>
      <c r="C2" s="135" t="s">
        <v>71933</v>
      </c>
    </row>
    <row r="3" spans="1:3" ht="12.6" customHeight="1" x14ac:dyDescent="0.4">
      <c r="A3" s="48"/>
      <c r="B3" s="48"/>
      <c r="C3" s="48"/>
    </row>
    <row r="4" spans="1:3" x14ac:dyDescent="0.4">
      <c r="A4" s="47" t="s">
        <v>5876</v>
      </c>
      <c r="B4" s="48"/>
      <c r="C4" s="48"/>
    </row>
    <row r="5" spans="1:3" ht="15" customHeight="1" x14ac:dyDescent="0.4">
      <c r="A5" s="47"/>
      <c r="B5" s="48"/>
      <c r="C5" s="48"/>
    </row>
    <row r="6" spans="1:3" ht="15" customHeight="1" x14ac:dyDescent="0.4">
      <c r="A6" s="47" t="s">
        <v>5877</v>
      </c>
      <c r="B6" s="48"/>
      <c r="C6" s="48"/>
    </row>
    <row r="7" spans="1:3" ht="39.75" customHeight="1" x14ac:dyDescent="0.4">
      <c r="A7" s="48"/>
      <c r="B7" s="293" t="s">
        <v>71922</v>
      </c>
      <c r="C7" s="293"/>
    </row>
    <row r="8" spans="1:3" ht="16.2" customHeight="1" x14ac:dyDescent="0.4">
      <c r="A8" s="48"/>
      <c r="B8" s="294" t="s">
        <v>71926</v>
      </c>
      <c r="C8" s="294"/>
    </row>
    <row r="9" spans="1:3" ht="12.6" customHeight="1" x14ac:dyDescent="0.4">
      <c r="A9" s="48"/>
      <c r="B9" s="48"/>
      <c r="C9" s="48"/>
    </row>
    <row r="10" spans="1:3" x14ac:dyDescent="0.4">
      <c r="A10" s="47" t="s">
        <v>218</v>
      </c>
      <c r="B10" s="48"/>
      <c r="C10" s="48"/>
    </row>
    <row r="11" spans="1:3" ht="40.5" customHeight="1" x14ac:dyDescent="0.4">
      <c r="A11" s="48"/>
      <c r="B11" s="48" t="s">
        <v>2910</v>
      </c>
      <c r="C11" s="45" t="s">
        <v>48636</v>
      </c>
    </row>
    <row r="12" spans="1:3" x14ac:dyDescent="0.4">
      <c r="A12" s="48"/>
      <c r="B12" s="48"/>
      <c r="C12" s="45" t="s">
        <v>2911</v>
      </c>
    </row>
    <row r="13" spans="1:3" ht="4.95" customHeight="1" x14ac:dyDescent="0.4">
      <c r="A13" s="48"/>
      <c r="B13" s="48"/>
      <c r="C13" s="48"/>
    </row>
    <row r="14" spans="1:3" ht="24.6" x14ac:dyDescent="0.4">
      <c r="A14" s="48"/>
      <c r="B14" s="48" t="s">
        <v>0</v>
      </c>
      <c r="C14" s="45" t="s">
        <v>5236</v>
      </c>
    </row>
    <row r="15" spans="1:3" ht="4.95" customHeight="1" x14ac:dyDescent="0.4">
      <c r="A15" s="48"/>
      <c r="B15" s="48"/>
      <c r="C15" s="48"/>
    </row>
    <row r="16" spans="1:3" ht="24.6" x14ac:dyDescent="0.4">
      <c r="A16" s="48"/>
      <c r="B16" s="49" t="s">
        <v>12071</v>
      </c>
      <c r="C16" s="46" t="s">
        <v>12082</v>
      </c>
    </row>
    <row r="17" spans="1:3" ht="7.95" customHeight="1" x14ac:dyDescent="0.4">
      <c r="A17" s="48"/>
      <c r="B17" s="49"/>
      <c r="C17" s="46"/>
    </row>
    <row r="18" spans="1:3" x14ac:dyDescent="0.4">
      <c r="A18" s="47" t="s">
        <v>215</v>
      </c>
      <c r="B18" s="48"/>
      <c r="C18" s="48"/>
    </row>
    <row r="19" spans="1:3" x14ac:dyDescent="0.4">
      <c r="A19" s="48"/>
      <c r="B19" s="47" t="s">
        <v>217</v>
      </c>
      <c r="C19" s="50"/>
    </row>
    <row r="20" spans="1:3" ht="20.25" customHeight="1" x14ac:dyDescent="0.4">
      <c r="A20" s="48"/>
      <c r="B20" s="50" t="s">
        <v>216</v>
      </c>
      <c r="C20" s="164" t="s">
        <v>12062</v>
      </c>
    </row>
    <row r="21" spans="1:3" ht="25.5" customHeight="1" x14ac:dyDescent="0.4">
      <c r="A21" s="48"/>
      <c r="B21" s="47"/>
      <c r="C21" s="45" t="s">
        <v>12083</v>
      </c>
    </row>
    <row r="22" spans="1:3" ht="21" customHeight="1" x14ac:dyDescent="0.4">
      <c r="A22" s="48"/>
      <c r="B22" s="50" t="s">
        <v>216</v>
      </c>
      <c r="C22" s="51" t="s">
        <v>12061</v>
      </c>
    </row>
    <row r="23" spans="1:3" x14ac:dyDescent="0.4">
      <c r="A23" s="48"/>
      <c r="B23" s="46"/>
      <c r="C23" s="45" t="s">
        <v>12084</v>
      </c>
    </row>
    <row r="24" spans="1:3" ht="18.75" customHeight="1" x14ac:dyDescent="0.4">
      <c r="A24" s="48"/>
      <c r="B24" s="50" t="s">
        <v>216</v>
      </c>
      <c r="C24" s="165" t="s">
        <v>12070</v>
      </c>
    </row>
    <row r="25" spans="1:3" x14ac:dyDescent="0.4">
      <c r="A25" s="48"/>
      <c r="B25" s="48"/>
      <c r="C25" s="48" t="s">
        <v>12085</v>
      </c>
    </row>
  </sheetData>
  <sheetProtection formatCells="0" formatColumns="0" formatRows="0"/>
  <mergeCells count="2">
    <mergeCell ref="B7:C7"/>
    <mergeCell ref="B8:C8"/>
  </mergeCells>
  <phoneticPr fontId="0" type="noConversion"/>
  <printOptions horizontalCentered="1"/>
  <pageMargins left="0.21" right="0.12" top="0.78" bottom="0.84" header="0.3" footer="0.25"/>
  <pageSetup scale="87" orientation="portrait" horizontalDpi="1200" verticalDpi="1200" r:id="rId1"/>
  <headerFooter alignWithMargins="0">
    <oddFooter>&amp;L&amp;"Arial,Italic"NCDPI
Division of School Business&amp;R&amp;"Arial,Italic"January 11, 2022</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B0F0"/>
    <pageSetUpPr fitToPage="1"/>
  </sheetPr>
  <dimension ref="A1:P458"/>
  <sheetViews>
    <sheetView topLeftCell="A64" zoomScale="110" zoomScaleNormal="110" workbookViewId="0">
      <pane ySplit="6" topLeftCell="A70" activePane="bottomLeft" state="frozen"/>
      <selection activeCell="A64" sqref="A64"/>
      <selection pane="bottomLeft" activeCell="A66" sqref="A66:G66"/>
    </sheetView>
  </sheetViews>
  <sheetFormatPr defaultColWidth="9.265625" defaultRowHeight="10.199999999999999" x14ac:dyDescent="0.35"/>
  <cols>
    <col min="1" max="1" width="6.3984375" style="140" customWidth="1"/>
    <col min="2" max="2" width="64.73046875" style="140" customWidth="1"/>
    <col min="3" max="3" width="14.265625" style="140" customWidth="1"/>
    <col min="4" max="4" width="7.73046875" style="140" customWidth="1"/>
    <col min="5" max="5" width="26.86328125" style="140" customWidth="1"/>
    <col min="6" max="7" width="25.73046875" style="140" customWidth="1"/>
    <col min="8" max="11" width="25.86328125" style="140" customWidth="1"/>
    <col min="12" max="12" width="23.1328125" style="140" customWidth="1"/>
    <col min="13" max="13" width="16.3984375" style="140" bestFit="1" customWidth="1"/>
    <col min="14" max="14" width="16.265625" style="140" customWidth="1"/>
    <col min="15" max="15" width="16" style="140" customWidth="1"/>
    <col min="16" max="16" width="10.86328125" style="140" bestFit="1" customWidth="1"/>
    <col min="17" max="16384" width="9.265625" style="140"/>
  </cols>
  <sheetData>
    <row r="1" spans="1:4" ht="10.8" hidden="1" thickTop="1" x14ac:dyDescent="0.4">
      <c r="A1" s="137"/>
      <c r="B1" s="138" t="s">
        <v>5897</v>
      </c>
      <c r="C1" s="138" t="s">
        <v>0</v>
      </c>
      <c r="D1" s="139" t="s">
        <v>24</v>
      </c>
    </row>
    <row r="2" spans="1:4" hidden="1" x14ac:dyDescent="0.35">
      <c r="A2" s="34"/>
      <c r="B2" s="91" t="str">
        <f>"PRC " &amp;C2 &amp; " - " &amp; D2</f>
        <v>PRC ALL - All Covid PRCs (State and Federal)</v>
      </c>
      <c r="C2" s="140" t="s">
        <v>5898</v>
      </c>
      <c r="D2" s="140" t="s">
        <v>5899</v>
      </c>
    </row>
    <row r="3" spans="1:4" hidden="1" x14ac:dyDescent="0.35">
      <c r="A3" s="34"/>
      <c r="B3" s="91" t="str">
        <f t="shared" ref="B3:B40" si="0">"PRC " &amp;C3 &amp; " - " &amp; D3</f>
        <v>PRC 121 - CRF - Summer Learning Program</v>
      </c>
      <c r="C3" s="38" t="s">
        <v>35</v>
      </c>
      <c r="D3" s="35" t="s">
        <v>5237</v>
      </c>
    </row>
    <row r="4" spans="1:4" hidden="1" x14ac:dyDescent="0.35">
      <c r="A4" s="35"/>
      <c r="B4" s="91" t="str">
        <f t="shared" si="0"/>
        <v>PRC 122 - CRF - School Health Support Personnel</v>
      </c>
      <c r="C4" s="38" t="s">
        <v>36</v>
      </c>
      <c r="D4" s="35" t="s">
        <v>296</v>
      </c>
    </row>
    <row r="5" spans="1:4" hidden="1" x14ac:dyDescent="0.35">
      <c r="A5" s="35"/>
      <c r="B5" s="91" t="str">
        <f t="shared" si="0"/>
        <v>PRC 123 - CRF - Remote Instruction</v>
      </c>
      <c r="C5" s="39" t="s">
        <v>38</v>
      </c>
      <c r="D5" s="35" t="s">
        <v>297</v>
      </c>
    </row>
    <row r="6" spans="1:4" hidden="1" x14ac:dyDescent="0.35">
      <c r="A6" s="35"/>
      <c r="B6" s="91" t="str">
        <f t="shared" si="0"/>
        <v>PRC 124 - CRF - Student Computers and Devices</v>
      </c>
      <c r="C6" s="39" t="s">
        <v>40</v>
      </c>
      <c r="D6" s="35" t="s">
        <v>298</v>
      </c>
    </row>
    <row r="7" spans="1:4" hidden="1" x14ac:dyDescent="0.35">
      <c r="A7" s="35"/>
      <c r="B7" s="91" t="str">
        <f t="shared" si="0"/>
        <v>PRC 125 - CRF - School Nutrition</v>
      </c>
      <c r="C7" s="39" t="s">
        <v>42</v>
      </c>
      <c r="D7" s="35" t="s">
        <v>5874</v>
      </c>
    </row>
    <row r="8" spans="1:4" hidden="1" x14ac:dyDescent="0.35">
      <c r="A8" s="35"/>
      <c r="B8" s="91" t="str">
        <f t="shared" si="0"/>
        <v>PRC 126 - CRF - Personnel Computers and Devices</v>
      </c>
      <c r="C8" s="39" t="s">
        <v>44</v>
      </c>
      <c r="D8" s="35" t="s">
        <v>299</v>
      </c>
    </row>
    <row r="9" spans="1:4" hidden="1" x14ac:dyDescent="0.35">
      <c r="A9" s="35"/>
      <c r="B9" s="91" t="str">
        <f t="shared" si="0"/>
        <v>PRC 127 - CRF - Connectivity School Buses</v>
      </c>
      <c r="C9" s="39" t="s">
        <v>198</v>
      </c>
      <c r="D9" s="35" t="s">
        <v>300</v>
      </c>
    </row>
    <row r="10" spans="1:4" hidden="1" x14ac:dyDescent="0.35">
      <c r="A10" s="35"/>
      <c r="B10" s="91" t="str">
        <f t="shared" si="0"/>
        <v>PRC 128 - CRF - Connectivity Student Mobile Internet Access</v>
      </c>
      <c r="C10" s="39" t="s">
        <v>267</v>
      </c>
      <c r="D10" s="35" t="s">
        <v>301</v>
      </c>
    </row>
    <row r="11" spans="1:4" hidden="1" x14ac:dyDescent="0.35">
      <c r="A11" s="35"/>
      <c r="B11" s="91" t="str">
        <f t="shared" si="0"/>
        <v>PRC 129 - CRF - Learning Management System</v>
      </c>
      <c r="C11" s="39" t="s">
        <v>302</v>
      </c>
      <c r="D11" s="35" t="s">
        <v>303</v>
      </c>
    </row>
    <row r="12" spans="1:4" hidden="1" x14ac:dyDescent="0.35">
      <c r="A12" s="35"/>
      <c r="B12" s="91" t="str">
        <f t="shared" si="0"/>
        <v>PRC 132 - CRF - Exceptional Children Extended School Year Grant</v>
      </c>
      <c r="C12" s="39" t="s">
        <v>16</v>
      </c>
      <c r="D12" s="35" t="s">
        <v>304</v>
      </c>
    </row>
    <row r="13" spans="1:4" hidden="1" x14ac:dyDescent="0.35">
      <c r="A13" s="35"/>
      <c r="B13" s="91" t="str">
        <f t="shared" si="0"/>
        <v>PRC 133 - CRF - Extended Learning and Integrated Student Support (ELISS)</v>
      </c>
      <c r="C13" s="39" t="s">
        <v>47</v>
      </c>
      <c r="D13" s="35" t="s">
        <v>5866</v>
      </c>
    </row>
    <row r="14" spans="1:4" hidden="1" x14ac:dyDescent="0.35">
      <c r="A14" s="35"/>
      <c r="B14" s="91" t="str">
        <f t="shared" si="0"/>
        <v>PRC 134 - CRF - Low Wealth Counties Supplemental Funding</v>
      </c>
      <c r="C14" s="39" t="s">
        <v>49</v>
      </c>
      <c r="D14" s="35" t="s">
        <v>305</v>
      </c>
    </row>
    <row r="15" spans="1:4" hidden="1" x14ac:dyDescent="0.35">
      <c r="A15" s="35"/>
      <c r="B15" s="91" t="str">
        <f t="shared" si="0"/>
        <v>PRC 135 - CRF - Cybersecurity</v>
      </c>
      <c r="C15" s="39" t="s">
        <v>50</v>
      </c>
      <c r="D15" s="35" t="s">
        <v>5243</v>
      </c>
    </row>
    <row r="16" spans="1:4" hidden="1" x14ac:dyDescent="0.35">
      <c r="A16" s="35"/>
      <c r="B16" s="91" t="str">
        <f t="shared" si="0"/>
        <v>PRC 136 - CRF - Direct Appropriations</v>
      </c>
      <c r="C16" s="39" t="s">
        <v>307</v>
      </c>
      <c r="D16" s="35" t="s">
        <v>306</v>
      </c>
    </row>
    <row r="17" spans="1:4" hidden="1" x14ac:dyDescent="0.35">
      <c r="A17" s="35"/>
      <c r="B17" s="91" t="str">
        <f t="shared" si="0"/>
        <v>PRC 137 - CRF - Personal Protective Equipment (PPE)</v>
      </c>
      <c r="C17" s="39" t="s">
        <v>308</v>
      </c>
      <c r="D17" s="35" t="s">
        <v>309</v>
      </c>
    </row>
    <row r="18" spans="1:4" hidden="1" x14ac:dyDescent="0.35">
      <c r="A18" s="35"/>
      <c r="B18" s="91" t="str">
        <f t="shared" si="0"/>
        <v>PRC 138 - CRF - Gaggle Safety Equipment</v>
      </c>
      <c r="C18" s="39" t="s">
        <v>310</v>
      </c>
      <c r="D18" s="35" t="s">
        <v>311</v>
      </c>
    </row>
    <row r="19" spans="1:4" hidden="1" x14ac:dyDescent="0.35">
      <c r="A19" s="35"/>
      <c r="B19" s="91" t="s">
        <v>49531</v>
      </c>
      <c r="C19" s="39" t="s">
        <v>5982</v>
      </c>
      <c r="D19" s="35" t="s">
        <v>49532</v>
      </c>
    </row>
    <row r="20" spans="1:4" hidden="1" x14ac:dyDescent="0.35">
      <c r="A20" s="35"/>
      <c r="B20" s="91" t="s">
        <v>49533</v>
      </c>
      <c r="C20" s="39" t="s">
        <v>51</v>
      </c>
      <c r="D20" s="35" t="s">
        <v>49526</v>
      </c>
    </row>
    <row r="21" spans="1:4" hidden="1" x14ac:dyDescent="0.35">
      <c r="A21" s="35"/>
      <c r="B21" s="91" t="s">
        <v>49534</v>
      </c>
      <c r="C21" s="39" t="s">
        <v>53</v>
      </c>
      <c r="D21" s="35" t="s">
        <v>49529</v>
      </c>
    </row>
    <row r="22" spans="1:4" hidden="1" x14ac:dyDescent="0.35">
      <c r="A22" s="35"/>
      <c r="B22" s="91" t="str">
        <f t="shared" si="0"/>
        <v>PRC 154 - State Covid-19 Supplemental Funds</v>
      </c>
      <c r="C22" s="39" t="s">
        <v>3689</v>
      </c>
      <c r="D22" s="35" t="s">
        <v>3690</v>
      </c>
    </row>
    <row r="23" spans="1:4" hidden="1" x14ac:dyDescent="0.35">
      <c r="A23" s="35"/>
      <c r="B23" s="91" t="str">
        <f t="shared" si="0"/>
        <v>PRC 163 - ESSER I - CARES Act-K12 Emergency Relief</v>
      </c>
      <c r="C23" s="39" t="s">
        <v>72</v>
      </c>
      <c r="D23" s="35" t="s">
        <v>5882</v>
      </c>
    </row>
    <row r="24" spans="1:4" hidden="1" x14ac:dyDescent="0.35">
      <c r="A24" s="35"/>
      <c r="B24" s="91" t="str">
        <f t="shared" si="0"/>
        <v>PRC 164 - ESSER I - Public School Unit Supplemental Funding</v>
      </c>
      <c r="C24" s="39" t="s">
        <v>73</v>
      </c>
      <c r="D24" s="35" t="s">
        <v>5883</v>
      </c>
    </row>
    <row r="25" spans="1:4" hidden="1" x14ac:dyDescent="0.35">
      <c r="A25" s="35"/>
      <c r="B25" s="91" t="str">
        <f t="shared" si="0"/>
        <v>PRC 165 - ESSER I - Digital Curricula</v>
      </c>
      <c r="C25" s="39" t="s">
        <v>74</v>
      </c>
      <c r="D25" s="35" t="s">
        <v>5884</v>
      </c>
    </row>
    <row r="26" spans="1:4" hidden="1" x14ac:dyDescent="0.35">
      <c r="A26" s="35"/>
      <c r="B26" s="91" t="str">
        <f t="shared" si="0"/>
        <v>PRC 166 - ESSER I - Learning Management System</v>
      </c>
      <c r="C26" s="39" t="s">
        <v>75</v>
      </c>
      <c r="D26" s="35" t="s">
        <v>5885</v>
      </c>
    </row>
    <row r="27" spans="1:4" hidden="1" x14ac:dyDescent="0.35">
      <c r="A27" s="35"/>
      <c r="B27" s="91" t="str">
        <f t="shared" si="0"/>
        <v>PRC 167 - ESSER I - Exceptional Children Grants</v>
      </c>
      <c r="C27" s="39" t="s">
        <v>76</v>
      </c>
      <c r="D27" s="35" t="s">
        <v>5886</v>
      </c>
    </row>
    <row r="28" spans="1:4" hidden="1" x14ac:dyDescent="0.35">
      <c r="A28" s="35"/>
      <c r="B28" s="91" t="str">
        <f t="shared" si="0"/>
        <v>PRC 168 - ESSER I - Innovative Childcare &amp; Remote Extended Support (ICARES)</v>
      </c>
      <c r="C28" s="39" t="s">
        <v>3231</v>
      </c>
      <c r="D28" s="35" t="s">
        <v>5887</v>
      </c>
    </row>
    <row r="29" spans="1:4" hidden="1" x14ac:dyDescent="0.35">
      <c r="A29" s="35"/>
      <c r="B29" s="91" t="str">
        <f t="shared" si="0"/>
        <v>PRC 169 - GEER - Specialized Instructional Support Personnel for Covid-19 Response</v>
      </c>
      <c r="C29" s="39" t="s">
        <v>3232</v>
      </c>
      <c r="D29" s="35" t="s">
        <v>3233</v>
      </c>
    </row>
    <row r="30" spans="1:4" hidden="1" x14ac:dyDescent="0.35">
      <c r="A30" s="35"/>
      <c r="B30" s="91" t="str">
        <f t="shared" si="0"/>
        <v>PRC 170 - GEER - Supplemental Instructional Services</v>
      </c>
      <c r="C30" s="39" t="s">
        <v>3234</v>
      </c>
      <c r="D30" s="35" t="s">
        <v>3235</v>
      </c>
    </row>
    <row r="31" spans="1:4" hidden="1" x14ac:dyDescent="0.35">
      <c r="A31" s="35"/>
      <c r="B31" s="91" t="str">
        <f t="shared" si="0"/>
        <v>PRC 171 - ESSER II - Supplemental-K12 Emergency Relief Fund</v>
      </c>
      <c r="C31" s="39" t="s">
        <v>77</v>
      </c>
      <c r="D31" s="35" t="s">
        <v>3236</v>
      </c>
    </row>
    <row r="32" spans="1:4" hidden="1" x14ac:dyDescent="0.35">
      <c r="A32" s="35"/>
      <c r="B32" s="91" t="str">
        <f t="shared" si="0"/>
        <v>PRC 172 - ESSER II - Public School Unit Supplemental Funding</v>
      </c>
      <c r="C32" s="39" t="s">
        <v>79</v>
      </c>
      <c r="D32" s="35" t="s">
        <v>5863</v>
      </c>
    </row>
    <row r="33" spans="1:4" hidden="1" x14ac:dyDescent="0.35">
      <c r="A33" s="35"/>
      <c r="B33" s="91" t="str">
        <f t="shared" si="0"/>
        <v>PRC 173 - ESSER II - Supplemental Contracted Instructional Support Funding</v>
      </c>
      <c r="C33" s="39" t="s">
        <v>81</v>
      </c>
      <c r="D33" s="35" t="s">
        <v>5864</v>
      </c>
    </row>
    <row r="34" spans="1:4" hidden="1" x14ac:dyDescent="0.35">
      <c r="A34" s="35"/>
      <c r="B34" s="91" t="s">
        <v>35914</v>
      </c>
      <c r="C34" s="39" t="s">
        <v>83</v>
      </c>
      <c r="D34" s="35" t="s">
        <v>35915</v>
      </c>
    </row>
    <row r="35" spans="1:4" hidden="1" x14ac:dyDescent="0.35">
      <c r="A35" s="35"/>
      <c r="B35" s="91" t="str">
        <f t="shared" si="0"/>
        <v>PRC 175 - ESSER II - Extended Learning and Integrated Student Support Grant (ELISS)</v>
      </c>
      <c r="C35" s="39" t="s">
        <v>85</v>
      </c>
      <c r="D35" s="35" t="s">
        <v>5865</v>
      </c>
    </row>
    <row r="36" spans="1:4" hidden="1" x14ac:dyDescent="0.35">
      <c r="A36" s="35"/>
      <c r="B36" s="91" t="s">
        <v>35916</v>
      </c>
      <c r="C36" s="39" t="s">
        <v>35917</v>
      </c>
      <c r="D36" s="35" t="s">
        <v>35918</v>
      </c>
    </row>
    <row r="37" spans="1:4" hidden="1" x14ac:dyDescent="0.35">
      <c r="A37" s="35"/>
      <c r="B37" s="91" t="s">
        <v>35919</v>
      </c>
      <c r="C37" s="39" t="s">
        <v>89</v>
      </c>
      <c r="D37" s="35" t="s">
        <v>35920</v>
      </c>
    </row>
    <row r="38" spans="1:4" hidden="1" x14ac:dyDescent="0.35">
      <c r="A38" s="35"/>
      <c r="B38" s="91" t="str">
        <f t="shared" si="0"/>
        <v>PRC 178 - ESSER II - Competency-based assessment</v>
      </c>
      <c r="C38" s="39" t="s">
        <v>242</v>
      </c>
      <c r="D38" s="35" t="s">
        <v>5875</v>
      </c>
    </row>
    <row r="39" spans="1:4" hidden="1" x14ac:dyDescent="0.35">
      <c r="A39" s="35"/>
      <c r="B39" s="91" t="str">
        <f t="shared" si="0"/>
        <v>PRC 181 - ESSER III - K-12 Emergency Relief Fund</v>
      </c>
      <c r="C39" s="39" t="s">
        <v>17</v>
      </c>
      <c r="D39" s="35" t="s">
        <v>5867</v>
      </c>
    </row>
    <row r="40" spans="1:4" hidden="1" x14ac:dyDescent="0.35">
      <c r="A40" s="35"/>
      <c r="B40" s="121" t="str">
        <f t="shared" si="0"/>
        <v>PRC 182 - ESSER III - K-12 Public School Unit Supplemental Funding</v>
      </c>
      <c r="C40" s="179" t="s">
        <v>8</v>
      </c>
      <c r="D40" s="121" t="s">
        <v>12317</v>
      </c>
    </row>
    <row r="41" spans="1:4" hidden="1" x14ac:dyDescent="0.35">
      <c r="A41" s="35"/>
      <c r="B41" s="121" t="s">
        <v>39670</v>
      </c>
      <c r="C41" s="179" t="s">
        <v>92</v>
      </c>
      <c r="D41" s="121" t="s">
        <v>39671</v>
      </c>
    </row>
    <row r="42" spans="1:4" hidden="1" x14ac:dyDescent="0.35">
      <c r="A42" s="35"/>
      <c r="B42" s="121" t="s">
        <v>39672</v>
      </c>
      <c r="C42" s="179" t="s">
        <v>112</v>
      </c>
      <c r="D42" s="121" t="s">
        <v>39673</v>
      </c>
    </row>
    <row r="43" spans="1:4" hidden="1" x14ac:dyDescent="0.35">
      <c r="A43" s="35"/>
      <c r="B43" s="121" t="s">
        <v>35921</v>
      </c>
      <c r="C43" s="179" t="s">
        <v>113</v>
      </c>
      <c r="D43" s="121" t="s">
        <v>35922</v>
      </c>
    </row>
    <row r="44" spans="1:4" hidden="1" x14ac:dyDescent="0.35">
      <c r="A44" s="35"/>
      <c r="B44" s="121" t="s">
        <v>35923</v>
      </c>
      <c r="C44" s="179" t="s">
        <v>114</v>
      </c>
      <c r="D44" s="121" t="s">
        <v>35924</v>
      </c>
    </row>
    <row r="45" spans="1:4" hidden="1" x14ac:dyDescent="0.35">
      <c r="A45" s="35"/>
      <c r="B45" s="121" t="s">
        <v>35925</v>
      </c>
      <c r="C45" s="179" t="s">
        <v>93</v>
      </c>
      <c r="D45" s="121" t="s">
        <v>35926</v>
      </c>
    </row>
    <row r="46" spans="1:4" hidden="1" x14ac:dyDescent="0.35">
      <c r="A46" s="35"/>
      <c r="B46" s="121" t="s">
        <v>51410</v>
      </c>
      <c r="C46" s="179" t="s">
        <v>115</v>
      </c>
      <c r="D46" s="121" t="s">
        <v>51411</v>
      </c>
    </row>
    <row r="47" spans="1:4" hidden="1" x14ac:dyDescent="0.35">
      <c r="A47" s="35"/>
      <c r="B47" s="121" t="s">
        <v>51412</v>
      </c>
      <c r="C47" s="179" t="s">
        <v>116</v>
      </c>
      <c r="D47" s="121" t="s">
        <v>51413</v>
      </c>
    </row>
    <row r="48" spans="1:4" hidden="1" x14ac:dyDescent="0.35">
      <c r="A48" s="35"/>
      <c r="B48" s="121" t="s">
        <v>55720</v>
      </c>
      <c r="C48" s="179" t="s">
        <v>5994</v>
      </c>
      <c r="D48" s="121" t="s">
        <v>55721</v>
      </c>
    </row>
    <row r="49" spans="1:4" hidden="1" x14ac:dyDescent="0.35">
      <c r="A49" s="35"/>
      <c r="B49" s="121" t="s">
        <v>46376</v>
      </c>
      <c r="C49" s="179" t="s">
        <v>94</v>
      </c>
      <c r="D49" s="121" t="s">
        <v>46377</v>
      </c>
    </row>
    <row r="50" spans="1:4" hidden="1" x14ac:dyDescent="0.35">
      <c r="A50" s="35"/>
      <c r="B50" s="121" t="s">
        <v>43549</v>
      </c>
      <c r="C50" s="179" t="s">
        <v>96</v>
      </c>
      <c r="D50" s="121" t="s">
        <v>43550</v>
      </c>
    </row>
    <row r="51" spans="1:4" hidden="1" x14ac:dyDescent="0.35">
      <c r="A51" s="35"/>
      <c r="B51" s="121" t="s">
        <v>43551</v>
      </c>
      <c r="C51" s="179" t="s">
        <v>98</v>
      </c>
      <c r="D51" s="121" t="s">
        <v>43552</v>
      </c>
    </row>
    <row r="52" spans="1:4" hidden="1" x14ac:dyDescent="0.35">
      <c r="A52" s="35"/>
      <c r="B52" s="121" t="s">
        <v>46378</v>
      </c>
      <c r="C52" s="179" t="s">
        <v>99</v>
      </c>
      <c r="D52" s="121" t="s">
        <v>46379</v>
      </c>
    </row>
    <row r="53" spans="1:4" hidden="1" x14ac:dyDescent="0.35">
      <c r="A53" s="35"/>
      <c r="B53" s="121" t="s">
        <v>46382</v>
      </c>
      <c r="C53" s="179" t="s">
        <v>273</v>
      </c>
      <c r="D53" s="121" t="s">
        <v>46383</v>
      </c>
    </row>
    <row r="54" spans="1:4" hidden="1" x14ac:dyDescent="0.35">
      <c r="A54" s="35"/>
      <c r="B54" s="121" t="s">
        <v>55722</v>
      </c>
      <c r="C54" s="179" t="s">
        <v>101</v>
      </c>
      <c r="D54" s="121" t="s">
        <v>55716</v>
      </c>
    </row>
    <row r="55" spans="1:4" hidden="1" x14ac:dyDescent="0.35">
      <c r="A55" s="35"/>
      <c r="B55" s="121" t="s">
        <v>46380</v>
      </c>
      <c r="C55" s="179" t="s">
        <v>102</v>
      </c>
      <c r="D55" s="121" t="s">
        <v>46381</v>
      </c>
    </row>
    <row r="56" spans="1:4" hidden="1" x14ac:dyDescent="0.35">
      <c r="A56" s="35"/>
      <c r="B56" s="121" t="s">
        <v>55723</v>
      </c>
      <c r="C56" s="179" t="s">
        <v>104</v>
      </c>
      <c r="D56" s="121" t="s">
        <v>55724</v>
      </c>
    </row>
    <row r="57" spans="1:4" hidden="1" x14ac:dyDescent="0.35">
      <c r="A57" s="35"/>
      <c r="B57" s="121" t="s">
        <v>55725</v>
      </c>
      <c r="C57" s="179" t="s">
        <v>55714</v>
      </c>
      <c r="D57" s="121" t="s">
        <v>55718</v>
      </c>
    </row>
    <row r="58" spans="1:4" hidden="1" x14ac:dyDescent="0.35">
      <c r="A58" s="35"/>
      <c r="B58" s="121" t="s">
        <v>43540</v>
      </c>
      <c r="C58" s="179" t="s">
        <v>43538</v>
      </c>
      <c r="D58" s="121" t="s">
        <v>43539</v>
      </c>
    </row>
    <row r="59" spans="1:4" hidden="1" x14ac:dyDescent="0.35">
      <c r="A59" s="35"/>
      <c r="B59" s="213" t="s">
        <v>42056</v>
      </c>
      <c r="C59" s="179" t="s">
        <v>42057</v>
      </c>
      <c r="D59" s="213" t="s">
        <v>42058</v>
      </c>
    </row>
    <row r="60" spans="1:4" hidden="1" x14ac:dyDescent="0.35">
      <c r="A60" s="35"/>
      <c r="B60" s="213" t="s">
        <v>55726</v>
      </c>
      <c r="C60" s="179" t="s">
        <v>55715</v>
      </c>
      <c r="D60" s="213" t="s">
        <v>55719</v>
      </c>
    </row>
    <row r="61" spans="1:4" hidden="1" x14ac:dyDescent="0.35">
      <c r="A61" s="35"/>
      <c r="B61" s="213" t="s">
        <v>43553</v>
      </c>
      <c r="C61" s="179" t="s">
        <v>43554</v>
      </c>
      <c r="D61" s="213" t="s">
        <v>43555</v>
      </c>
    </row>
    <row r="62" spans="1:4" hidden="1" x14ac:dyDescent="0.35">
      <c r="B62" s="213" t="s">
        <v>61065</v>
      </c>
      <c r="C62" s="179" t="s">
        <v>61066</v>
      </c>
      <c r="D62" s="213" t="s">
        <v>61067</v>
      </c>
    </row>
    <row r="63" spans="1:4" hidden="1" x14ac:dyDescent="0.35">
      <c r="A63" s="35"/>
      <c r="B63" s="121"/>
      <c r="C63" s="121"/>
      <c r="D63" s="121"/>
    </row>
    <row r="64" spans="1:4" hidden="1" x14ac:dyDescent="0.35">
      <c r="A64" s="35"/>
      <c r="B64" s="121"/>
      <c r="C64" s="121"/>
      <c r="D64" s="121"/>
    </row>
    <row r="65" spans="1:16" ht="10.5" x14ac:dyDescent="0.4">
      <c r="F65" s="141"/>
      <c r="H65" s="141" t="s">
        <v>213</v>
      </c>
      <c r="I65" s="141"/>
      <c r="J65" s="141"/>
      <c r="K65" s="141"/>
    </row>
    <row r="66" spans="1:16" ht="14.1" x14ac:dyDescent="0.5">
      <c r="A66" s="297" t="s">
        <v>65270</v>
      </c>
      <c r="B66" s="297"/>
      <c r="C66" s="297"/>
      <c r="D66" s="297"/>
      <c r="E66" s="297"/>
      <c r="F66" s="297"/>
      <c r="G66" s="297"/>
      <c r="H66" s="142" t="s">
        <v>5873</v>
      </c>
      <c r="I66" s="142"/>
      <c r="J66" s="142"/>
      <c r="K66" s="142"/>
    </row>
    <row r="67" spans="1:16" ht="11.4" x14ac:dyDescent="0.4">
      <c r="A67" s="295" t="str">
        <f>FY &amp; " District Expenditures by PRC - as of " &amp; Date</f>
        <v>FY2020, FY2021, FY2022, FY2023, FY2024, FY2025 &amp; FY2026 District Expenditures by PRC - as of 01/31/2026</v>
      </c>
      <c r="B67" s="296"/>
      <c r="C67" s="296"/>
      <c r="D67" s="296"/>
      <c r="E67" s="296"/>
      <c r="F67" s="142"/>
      <c r="H67" s="142" t="s">
        <v>219</v>
      </c>
      <c r="I67" s="142"/>
      <c r="J67" s="142"/>
      <c r="K67" s="142"/>
    </row>
    <row r="68" spans="1:16" ht="11.25" customHeight="1" thickBot="1" x14ac:dyDescent="0.4">
      <c r="E68" s="187"/>
      <c r="F68" s="142"/>
      <c r="G68" s="187"/>
      <c r="H68" s="142" t="s">
        <v>6594</v>
      </c>
      <c r="I68" s="142"/>
      <c r="J68" s="142"/>
      <c r="K68" s="142"/>
      <c r="L68" s="187"/>
      <c r="M68" s="202"/>
      <c r="N68" s="202"/>
      <c r="O68" s="216"/>
      <c r="P68" s="216"/>
    </row>
    <row r="69" spans="1:16" ht="44.4" customHeight="1" thickTop="1" x14ac:dyDescent="0.4">
      <c r="A69" s="143" t="s">
        <v>2910</v>
      </c>
      <c r="B69" s="144" t="s">
        <v>5900</v>
      </c>
      <c r="C69" s="144" t="s">
        <v>5901</v>
      </c>
      <c r="D69" s="144" t="s">
        <v>5902</v>
      </c>
      <c r="E69" s="145" t="s">
        <v>3682</v>
      </c>
      <c r="F69" s="145" t="s">
        <v>12926</v>
      </c>
      <c r="G69" s="145" t="s">
        <v>51416</v>
      </c>
      <c r="H69" s="160" t="s">
        <v>63591</v>
      </c>
      <c r="I69" s="160" t="s">
        <v>70983</v>
      </c>
      <c r="J69" s="160" t="s">
        <v>71914</v>
      </c>
      <c r="K69" s="160" t="str">
        <f>"FY 2026 YTD Expenditures
 " &amp; "(as of " &amp; Date &amp; " )"</f>
        <v>FY 2026 YTD Expenditures
 (as of 01/31/2026 )</v>
      </c>
      <c r="L69" s="160" t="str">
        <f>"FY 2026 Encumbrances
 " &amp; "(as of " &amp; Date &amp; " )"</f>
        <v>FY 2026 Encumbrances
 (as of 01/31/2026 )</v>
      </c>
      <c r="M69" s="160" t="s">
        <v>5229</v>
      </c>
      <c r="N69" s="146" t="s">
        <v>5226</v>
      </c>
      <c r="O69" s="147" t="s">
        <v>5228</v>
      </c>
      <c r="P69" s="147" t="s">
        <v>5227</v>
      </c>
    </row>
    <row r="70" spans="1:16" x14ac:dyDescent="0.35">
      <c r="A70" s="38" t="s">
        <v>5903</v>
      </c>
      <c r="B70" s="35" t="s">
        <v>5904</v>
      </c>
      <c r="C70" s="35" t="s">
        <v>5905</v>
      </c>
      <c r="D70" s="35" t="s">
        <v>5906</v>
      </c>
      <c r="E70" s="189">
        <f t="shared" ref="E70:E132" si="1">IF(ISNA(VLOOKUP(A70&amp;"-"&amp;MID(PRC_Selector,5,3),FY20_PSU_Expenditures,2,FALSE)),0,VLOOKUP(A70&amp;"-"&amp;MID(PRC_Selector,5,3),FY20_PSU_Expenditures,2,FALSE))</f>
        <v>40677.94</v>
      </c>
      <c r="F70" s="190">
        <f t="shared" ref="F70:F132" si="2">IF(ISNA(VLOOKUP(A70&amp;"-"&amp;MID(PRC_Selector,5,3),FY21_PSU_Expenditures,2,FALSE)),0,VLOOKUP(A70&amp;"-"&amp;MID(PRC_Selector,5,3),FY21_PSU_Expenditures,2,FALSE))</f>
        <v>374816.5</v>
      </c>
      <c r="G70" s="190">
        <f t="shared" ref="G70:G132" si="3">IF(ISNA(VLOOKUP(A70&amp;"-"&amp;MID(PRC_Selector,5,3),FY22_PSU_Expenditures,2,FALSE)),0,VLOOKUP(A70&amp;"-"&amp;MID(PRC_Selector,5,3),FY22_PSU_Expenditures,2,FALSE))</f>
        <v>1459064.99</v>
      </c>
      <c r="H70" s="190">
        <f>IF(ISNA(VLOOKUP(A70&amp;"-"&amp;MID(PRC_Selector,5,3),FY23_PSU_Expenditures,2,FALSE)),0,VLOOKUP(A70&amp;"-"&amp;MID(PRC_Selector,5,3),FY23_PSU_Expenditures,2,FALSE))</f>
        <v>1881592.93</v>
      </c>
      <c r="I70" s="190">
        <f t="shared" ref="I70:I133" si="4">IF(ISNA(VLOOKUP(A70&amp;"-"&amp;MID(PRC_Selector,5,3),FY24_PSU_Expenditures,2,FALSE)),0,VLOOKUP(A70&amp;"-"&amp;MID(PRC_Selector,5,3),FY24_PSU_Expenditures,2,FALSE))</f>
        <v>1779057.52</v>
      </c>
      <c r="J70" s="190">
        <f t="shared" ref="J70:J133" si="5">IF(ISNA(VLOOKUP(A70&amp;"-"&amp;MID(PRC_Selector,5,3),FY25_PSU_Expenditures,2,FALSE)),0,VLOOKUP(A70&amp;"-"&amp;MID(PRC_Selector,5,3),FY25_PSU_Expenditures,2,FALSE))</f>
        <v>19183.36</v>
      </c>
      <c r="K70" s="190">
        <f t="shared" ref="K70:K133" si="6">IF(ISNA(VLOOKUP(A70&amp;"-"&amp;MID(PRC_Selector,5,3),FY26_PSU_Expenditures,2,FALSE)),0,VLOOKUP(A70&amp;"-"&amp;MID(PRC_Selector,5,3),FY26_PSU_Expenditures,2,FALSE))</f>
        <v>0</v>
      </c>
      <c r="L70" s="190">
        <f t="shared" ref="L70:L133" si="7">IF(ISNA(VLOOKUP(A70&amp;"-"&amp;MID(PRC_Selector,5,3),Encumbrances_by_PSU,2,FALSE)),0,VLOOKUP(A70&amp;"-"&amp;MID(PRC_Selector,5,3),Encumbrances_by_PSU,2,FALSE))</f>
        <v>0</v>
      </c>
      <c r="M70" s="192">
        <f>F70+E70+G70+H70+I70+L70+J70+K70</f>
        <v>5554393.2400000002</v>
      </c>
      <c r="N70" s="191">
        <f t="shared" ref="N70:N133" si="8">IF(ISNA(VLOOKUP(A70&amp;"-"&amp;MID(PRC_Selector,5,3),Covid_Allotment_PSU,2,FALSE)),0,VLOOKUP(A70&amp;"-"&amp;MID(PRC_Selector,5,3),Covid_Allotment_PSU,2,FALSE))</f>
        <v>5554393.2400000002</v>
      </c>
      <c r="O70" s="192">
        <f>N70-M70</f>
        <v>0</v>
      </c>
      <c r="P70" s="151">
        <f t="shared" ref="P70:P132" si="9">IFERROR(O70/N70,"")</f>
        <v>0</v>
      </c>
    </row>
    <row r="71" spans="1:16" x14ac:dyDescent="0.35">
      <c r="A71" s="38" t="s">
        <v>5907</v>
      </c>
      <c r="B71" s="35" t="s">
        <v>5908</v>
      </c>
      <c r="C71" s="35" t="s">
        <v>5905</v>
      </c>
      <c r="D71" s="35" t="s">
        <v>5906</v>
      </c>
      <c r="E71" s="189">
        <f t="shared" si="1"/>
        <v>0</v>
      </c>
      <c r="F71" s="190">
        <f t="shared" si="2"/>
        <v>553397.17000000004</v>
      </c>
      <c r="G71" s="190">
        <f t="shared" si="3"/>
        <v>1801807.93</v>
      </c>
      <c r="H71" s="190">
        <f t="shared" ref="H71:H132" si="10">IF(ISNA(VLOOKUP(A71&amp;"-"&amp;MID(PRC_Selector,5,3),FY23_PSU_Expenditures,2,FALSE)),0,VLOOKUP(A71&amp;"-"&amp;MID(PRC_Selector,5,3),FY23_PSU_Expenditures,2,FALSE))</f>
        <v>1862944.92</v>
      </c>
      <c r="I71" s="190">
        <f t="shared" si="4"/>
        <v>1659282.38</v>
      </c>
      <c r="J71" s="190">
        <f t="shared" si="5"/>
        <v>149535.47</v>
      </c>
      <c r="K71" s="190">
        <f t="shared" si="6"/>
        <v>0</v>
      </c>
      <c r="L71" s="190">
        <f t="shared" si="7"/>
        <v>0</v>
      </c>
      <c r="M71" s="192">
        <f t="shared" ref="M71:M134" si="11">F71+E71+G71+H71+I71+L71+J71+K71</f>
        <v>6026967.8699999992</v>
      </c>
      <c r="N71" s="191">
        <f t="shared" si="8"/>
        <v>6026967.8700000001</v>
      </c>
      <c r="O71" s="192">
        <f t="shared" ref="O71:O134" si="12">N71-M71</f>
        <v>0</v>
      </c>
      <c r="P71" s="151">
        <f t="shared" si="9"/>
        <v>0</v>
      </c>
    </row>
    <row r="72" spans="1:16" x14ac:dyDescent="0.35">
      <c r="A72" s="39" t="s">
        <v>5909</v>
      </c>
      <c r="B72" s="35" t="s">
        <v>5910</v>
      </c>
      <c r="C72" s="35" t="s">
        <v>5911</v>
      </c>
      <c r="D72" s="35" t="s">
        <v>5906</v>
      </c>
      <c r="E72" s="189">
        <f t="shared" si="1"/>
        <v>1082644.1299999999</v>
      </c>
      <c r="F72" s="190">
        <f t="shared" si="2"/>
        <v>12514142.41</v>
      </c>
      <c r="G72" s="190">
        <f t="shared" si="3"/>
        <v>34315356.600000001</v>
      </c>
      <c r="H72" s="190">
        <f t="shared" si="10"/>
        <v>11133400.15</v>
      </c>
      <c r="I72" s="190">
        <f t="shared" si="4"/>
        <v>29512813.649999999</v>
      </c>
      <c r="J72" s="190">
        <f t="shared" si="5"/>
        <v>7092575.9000000004</v>
      </c>
      <c r="K72" s="190">
        <f t="shared" si="6"/>
        <v>0</v>
      </c>
      <c r="L72" s="190">
        <f t="shared" si="7"/>
        <v>0</v>
      </c>
      <c r="M72" s="192">
        <f t="shared" si="11"/>
        <v>95650932.840000004</v>
      </c>
      <c r="N72" s="191">
        <f t="shared" si="8"/>
        <v>95649569.030000001</v>
      </c>
      <c r="O72" s="192">
        <f t="shared" si="12"/>
        <v>-1363.8100000023842</v>
      </c>
      <c r="P72" s="151">
        <f t="shared" si="9"/>
        <v>-1.4258401933568903E-5</v>
      </c>
    </row>
    <row r="73" spans="1:16" x14ac:dyDescent="0.35">
      <c r="A73" s="39" t="s">
        <v>5912</v>
      </c>
      <c r="B73" s="35" t="s">
        <v>5913</v>
      </c>
      <c r="C73" s="35" t="s">
        <v>5914</v>
      </c>
      <c r="D73" s="35" t="s">
        <v>5906</v>
      </c>
      <c r="E73" s="189">
        <f t="shared" si="1"/>
        <v>31104</v>
      </c>
      <c r="F73" s="190">
        <f t="shared" si="2"/>
        <v>127837.83</v>
      </c>
      <c r="G73" s="190">
        <f t="shared" si="3"/>
        <v>488249.39</v>
      </c>
      <c r="H73" s="190">
        <f t="shared" si="10"/>
        <v>41620.949999999997</v>
      </c>
      <c r="I73" s="190">
        <f t="shared" si="4"/>
        <v>0</v>
      </c>
      <c r="J73" s="190">
        <f t="shared" si="5"/>
        <v>0</v>
      </c>
      <c r="K73" s="190">
        <f t="shared" si="6"/>
        <v>0</v>
      </c>
      <c r="L73" s="190">
        <f t="shared" si="7"/>
        <v>0</v>
      </c>
      <c r="M73" s="192">
        <f t="shared" si="11"/>
        <v>688812.16999999993</v>
      </c>
      <c r="N73" s="191">
        <f t="shared" si="8"/>
        <v>688812.17</v>
      </c>
      <c r="O73" s="192">
        <f t="shared" si="12"/>
        <v>0</v>
      </c>
      <c r="P73" s="151">
        <f t="shared" si="9"/>
        <v>0</v>
      </c>
    </row>
    <row r="74" spans="1:16" x14ac:dyDescent="0.35">
      <c r="A74" s="39" t="s">
        <v>5915</v>
      </c>
      <c r="B74" s="35" t="s">
        <v>5916</v>
      </c>
      <c r="C74" s="35" t="s">
        <v>5914</v>
      </c>
      <c r="D74" s="35" t="s">
        <v>5906</v>
      </c>
      <c r="E74" s="189">
        <f t="shared" si="1"/>
        <v>59719.02</v>
      </c>
      <c r="F74" s="190">
        <f t="shared" si="2"/>
        <v>91866.47</v>
      </c>
      <c r="G74" s="190">
        <f t="shared" si="3"/>
        <v>469537.53</v>
      </c>
      <c r="H74" s="190">
        <f t="shared" si="10"/>
        <v>92149.38</v>
      </c>
      <c r="I74" s="190">
        <f t="shared" si="4"/>
        <v>1514</v>
      </c>
      <c r="J74" s="190">
        <f t="shared" si="5"/>
        <v>0</v>
      </c>
      <c r="K74" s="190">
        <f t="shared" si="6"/>
        <v>0</v>
      </c>
      <c r="L74" s="190">
        <f t="shared" si="7"/>
        <v>0</v>
      </c>
      <c r="M74" s="192">
        <f t="shared" si="11"/>
        <v>714786.4</v>
      </c>
      <c r="N74" s="191">
        <f t="shared" si="8"/>
        <v>714786.4</v>
      </c>
      <c r="O74" s="192">
        <f t="shared" si="12"/>
        <v>0</v>
      </c>
      <c r="P74" s="151">
        <f t="shared" si="9"/>
        <v>0</v>
      </c>
    </row>
    <row r="75" spans="1:16" x14ac:dyDescent="0.35">
      <c r="A75" s="39" t="s">
        <v>5917</v>
      </c>
      <c r="B75" s="35" t="s">
        <v>5918</v>
      </c>
      <c r="C75" s="35" t="s">
        <v>5914</v>
      </c>
      <c r="D75" s="35" t="s">
        <v>5906</v>
      </c>
      <c r="E75" s="189">
        <f t="shared" si="1"/>
        <v>11643</v>
      </c>
      <c r="F75" s="190">
        <f t="shared" si="2"/>
        <v>55419</v>
      </c>
      <c r="G75" s="190">
        <f t="shared" si="3"/>
        <v>177503.16</v>
      </c>
      <c r="H75" s="190">
        <f t="shared" si="10"/>
        <v>86701.4</v>
      </c>
      <c r="I75" s="190">
        <f t="shared" si="4"/>
        <v>69528.41</v>
      </c>
      <c r="J75" s="190">
        <f t="shared" si="5"/>
        <v>0</v>
      </c>
      <c r="K75" s="190">
        <f t="shared" si="6"/>
        <v>0</v>
      </c>
      <c r="L75" s="190">
        <f t="shared" si="7"/>
        <v>0</v>
      </c>
      <c r="M75" s="192">
        <f t="shared" si="11"/>
        <v>400794.97</v>
      </c>
      <c r="N75" s="191">
        <f t="shared" si="8"/>
        <v>400794.97</v>
      </c>
      <c r="O75" s="192">
        <f t="shared" si="12"/>
        <v>0</v>
      </c>
      <c r="P75" s="151">
        <f t="shared" si="9"/>
        <v>0</v>
      </c>
    </row>
    <row r="76" spans="1:16" x14ac:dyDescent="0.35">
      <c r="A76" s="39" t="s">
        <v>5919</v>
      </c>
      <c r="B76" s="35" t="s">
        <v>5920</v>
      </c>
      <c r="C76" s="35" t="s">
        <v>5914</v>
      </c>
      <c r="D76" s="35" t="s">
        <v>5906</v>
      </c>
      <c r="E76" s="189">
        <f t="shared" si="1"/>
        <v>0</v>
      </c>
      <c r="F76" s="190">
        <f t="shared" si="2"/>
        <v>62266.91</v>
      </c>
      <c r="G76" s="190">
        <f t="shared" si="3"/>
        <v>826536.24</v>
      </c>
      <c r="H76" s="190">
        <f t="shared" si="10"/>
        <v>399505.51</v>
      </c>
      <c r="I76" s="190">
        <f t="shared" si="4"/>
        <v>0</v>
      </c>
      <c r="J76" s="190">
        <f t="shared" si="5"/>
        <v>0</v>
      </c>
      <c r="K76" s="190">
        <f t="shared" si="6"/>
        <v>0</v>
      </c>
      <c r="L76" s="190">
        <f t="shared" si="7"/>
        <v>0</v>
      </c>
      <c r="M76" s="192">
        <f t="shared" si="11"/>
        <v>1288308.6600000001</v>
      </c>
      <c r="N76" s="191">
        <f t="shared" si="8"/>
        <v>1288308.6599999999</v>
      </c>
      <c r="O76" s="192">
        <f t="shared" si="12"/>
        <v>0</v>
      </c>
      <c r="P76" s="151">
        <f t="shared" si="9"/>
        <v>0</v>
      </c>
    </row>
    <row r="77" spans="1:16" x14ac:dyDescent="0.35">
      <c r="A77" s="39" t="s">
        <v>5921</v>
      </c>
      <c r="B77" s="35" t="s">
        <v>5922</v>
      </c>
      <c r="C77" s="35" t="s">
        <v>5911</v>
      </c>
      <c r="D77" s="35" t="s">
        <v>5906</v>
      </c>
      <c r="E77" s="189">
        <f t="shared" si="1"/>
        <v>410016.28</v>
      </c>
      <c r="F77" s="190">
        <f t="shared" si="2"/>
        <v>2153827.14</v>
      </c>
      <c r="G77" s="190">
        <f t="shared" si="3"/>
        <v>5740765.5300000003</v>
      </c>
      <c r="H77" s="190">
        <f t="shared" si="10"/>
        <v>4736857.2699999996</v>
      </c>
      <c r="I77" s="190">
        <f t="shared" si="4"/>
        <v>3739574.28</v>
      </c>
      <c r="J77" s="190">
        <f t="shared" si="5"/>
        <v>51652.73</v>
      </c>
      <c r="K77" s="190">
        <f t="shared" si="6"/>
        <v>0</v>
      </c>
      <c r="L77" s="190">
        <f t="shared" si="7"/>
        <v>0</v>
      </c>
      <c r="M77" s="192">
        <f t="shared" si="11"/>
        <v>16832693.23</v>
      </c>
      <c r="N77" s="191">
        <f t="shared" si="8"/>
        <v>16830853.219999999</v>
      </c>
      <c r="O77" s="192">
        <f t="shared" si="12"/>
        <v>-1840.0100000016391</v>
      </c>
      <c r="P77" s="151">
        <f t="shared" si="9"/>
        <v>-1.0932363178208735E-4</v>
      </c>
    </row>
    <row r="78" spans="1:16" x14ac:dyDescent="0.35">
      <c r="A78" s="39" t="s">
        <v>5923</v>
      </c>
      <c r="B78" s="35" t="s">
        <v>5924</v>
      </c>
      <c r="C78" s="35" t="s">
        <v>5911</v>
      </c>
      <c r="D78" s="35" t="s">
        <v>5906</v>
      </c>
      <c r="E78" s="189">
        <f t="shared" si="1"/>
        <v>53508.2</v>
      </c>
      <c r="F78" s="190">
        <f t="shared" si="2"/>
        <v>517345.35</v>
      </c>
      <c r="G78" s="190">
        <f t="shared" si="3"/>
        <v>3888278.57</v>
      </c>
      <c r="H78" s="190">
        <f t="shared" si="10"/>
        <v>1350908.28</v>
      </c>
      <c r="I78" s="190">
        <f t="shared" si="4"/>
        <v>1101019.25</v>
      </c>
      <c r="J78" s="190">
        <f t="shared" si="5"/>
        <v>28070.39</v>
      </c>
      <c r="K78" s="190">
        <f t="shared" si="6"/>
        <v>0</v>
      </c>
      <c r="L78" s="190">
        <f t="shared" si="7"/>
        <v>0</v>
      </c>
      <c r="M78" s="192">
        <f t="shared" si="11"/>
        <v>6939130.04</v>
      </c>
      <c r="N78" s="191">
        <f t="shared" si="8"/>
        <v>6940578.6399999997</v>
      </c>
      <c r="O78" s="192">
        <f t="shared" si="12"/>
        <v>1448.5999999996275</v>
      </c>
      <c r="P78" s="151">
        <f t="shared" si="9"/>
        <v>2.0871458636763281E-4</v>
      </c>
    </row>
    <row r="79" spans="1:16" x14ac:dyDescent="0.35">
      <c r="A79" s="39" t="s">
        <v>5925</v>
      </c>
      <c r="B79" s="35" t="s">
        <v>5926</v>
      </c>
      <c r="C79" s="35" t="s">
        <v>5911</v>
      </c>
      <c r="D79" s="35" t="s">
        <v>5906</v>
      </c>
      <c r="E79" s="189">
        <f t="shared" si="1"/>
        <v>115247.82</v>
      </c>
      <c r="F79" s="190">
        <f t="shared" si="2"/>
        <v>2097355.02</v>
      </c>
      <c r="G79" s="190">
        <f t="shared" si="3"/>
        <v>4682551.54</v>
      </c>
      <c r="H79" s="190">
        <f t="shared" si="10"/>
        <v>4128857.94</v>
      </c>
      <c r="I79" s="190">
        <f t="shared" si="4"/>
        <v>5785292.8799999999</v>
      </c>
      <c r="J79" s="190">
        <f t="shared" si="5"/>
        <v>851764.85</v>
      </c>
      <c r="K79" s="190">
        <f t="shared" si="6"/>
        <v>0</v>
      </c>
      <c r="L79" s="190">
        <f t="shared" si="7"/>
        <v>0</v>
      </c>
      <c r="M79" s="192">
        <f t="shared" si="11"/>
        <v>17661070.050000001</v>
      </c>
      <c r="N79" s="191">
        <f t="shared" si="8"/>
        <v>17659359.609999999</v>
      </c>
      <c r="O79" s="192">
        <f t="shared" si="12"/>
        <v>-1710.4400000013411</v>
      </c>
      <c r="P79" s="151">
        <f t="shared" si="9"/>
        <v>-9.6857419395478359E-5</v>
      </c>
    </row>
    <row r="80" spans="1:16" x14ac:dyDescent="0.35">
      <c r="A80" s="39" t="s">
        <v>5927</v>
      </c>
      <c r="B80" s="35" t="s">
        <v>5928</v>
      </c>
      <c r="C80" s="35" t="s">
        <v>5911</v>
      </c>
      <c r="D80" s="35" t="s">
        <v>5906</v>
      </c>
      <c r="E80" s="189">
        <f t="shared" si="1"/>
        <v>260814</v>
      </c>
      <c r="F80" s="190">
        <f t="shared" si="2"/>
        <v>1118570.49</v>
      </c>
      <c r="G80" s="190">
        <f t="shared" si="3"/>
        <v>3203078.83</v>
      </c>
      <c r="H80" s="190">
        <f t="shared" si="10"/>
        <v>3291842.11</v>
      </c>
      <c r="I80" s="190">
        <f t="shared" si="4"/>
        <v>4517019.59</v>
      </c>
      <c r="J80" s="190">
        <f t="shared" si="5"/>
        <v>920868.85</v>
      </c>
      <c r="K80" s="190">
        <f t="shared" si="6"/>
        <v>0</v>
      </c>
      <c r="L80" s="190">
        <f t="shared" si="7"/>
        <v>0</v>
      </c>
      <c r="M80" s="192">
        <f t="shared" si="11"/>
        <v>13312193.869999999</v>
      </c>
      <c r="N80" s="191">
        <f t="shared" si="8"/>
        <v>13312193.869999999</v>
      </c>
      <c r="O80" s="192">
        <f t="shared" si="12"/>
        <v>0</v>
      </c>
      <c r="P80" s="151">
        <f t="shared" si="9"/>
        <v>0</v>
      </c>
    </row>
    <row r="81" spans="1:16" x14ac:dyDescent="0.35">
      <c r="A81" s="39" t="s">
        <v>5929</v>
      </c>
      <c r="B81" s="35" t="s">
        <v>5930</v>
      </c>
      <c r="C81" s="35" t="s">
        <v>5911</v>
      </c>
      <c r="D81" s="35" t="s">
        <v>5906</v>
      </c>
      <c r="E81" s="189">
        <f t="shared" si="1"/>
        <v>45090.45</v>
      </c>
      <c r="F81" s="190">
        <f t="shared" si="2"/>
        <v>1198294.46</v>
      </c>
      <c r="G81" s="190">
        <f t="shared" si="3"/>
        <v>3990414.37</v>
      </c>
      <c r="H81" s="190">
        <f t="shared" si="10"/>
        <v>2945818.24</v>
      </c>
      <c r="I81" s="190">
        <f t="shared" si="4"/>
        <v>2295469.04</v>
      </c>
      <c r="J81" s="190">
        <f t="shared" si="5"/>
        <v>91036.45</v>
      </c>
      <c r="K81" s="190">
        <f t="shared" si="6"/>
        <v>0</v>
      </c>
      <c r="L81" s="190">
        <f t="shared" si="7"/>
        <v>0</v>
      </c>
      <c r="M81" s="192">
        <f t="shared" si="11"/>
        <v>10566123.01</v>
      </c>
      <c r="N81" s="191">
        <f t="shared" si="8"/>
        <v>10581455.300000001</v>
      </c>
      <c r="O81" s="192">
        <f t="shared" si="12"/>
        <v>15332.290000000969</v>
      </c>
      <c r="P81" s="151">
        <f t="shared" si="9"/>
        <v>1.4489774388595647E-3</v>
      </c>
    </row>
    <row r="82" spans="1:16" x14ac:dyDescent="0.35">
      <c r="A82" s="39" t="s">
        <v>5931</v>
      </c>
      <c r="B82" s="35" t="s">
        <v>5932</v>
      </c>
      <c r="C82" s="35" t="s">
        <v>5914</v>
      </c>
      <c r="D82" s="35" t="s">
        <v>5933</v>
      </c>
      <c r="E82" s="189">
        <f t="shared" si="1"/>
        <v>871</v>
      </c>
      <c r="F82" s="190">
        <f t="shared" si="2"/>
        <v>0</v>
      </c>
      <c r="G82" s="190">
        <f t="shared" si="3"/>
        <v>0</v>
      </c>
      <c r="H82" s="190">
        <f t="shared" si="10"/>
        <v>0</v>
      </c>
      <c r="I82" s="190">
        <f t="shared" si="4"/>
        <v>0</v>
      </c>
      <c r="J82" s="190">
        <f t="shared" si="5"/>
        <v>0</v>
      </c>
      <c r="K82" s="190">
        <f t="shared" si="6"/>
        <v>0</v>
      </c>
      <c r="L82" s="190">
        <f t="shared" si="7"/>
        <v>0</v>
      </c>
      <c r="M82" s="192">
        <f t="shared" si="11"/>
        <v>871</v>
      </c>
      <c r="N82" s="191">
        <f t="shared" si="8"/>
        <v>871</v>
      </c>
      <c r="O82" s="192">
        <f t="shared" si="12"/>
        <v>0</v>
      </c>
      <c r="P82" s="151">
        <f t="shared" si="9"/>
        <v>0</v>
      </c>
    </row>
    <row r="83" spans="1:16" x14ac:dyDescent="0.35">
      <c r="A83" s="39" t="s">
        <v>5934</v>
      </c>
      <c r="B83" s="35" t="s">
        <v>5935</v>
      </c>
      <c r="C83" s="35" t="s">
        <v>5914</v>
      </c>
      <c r="D83" s="35" t="s">
        <v>5906</v>
      </c>
      <c r="E83" s="189">
        <f t="shared" si="1"/>
        <v>20524.330000000002</v>
      </c>
      <c r="F83" s="190">
        <f t="shared" si="2"/>
        <v>252574.78</v>
      </c>
      <c r="G83" s="190">
        <f t="shared" si="3"/>
        <v>1220090.2</v>
      </c>
      <c r="H83" s="190">
        <f t="shared" si="10"/>
        <v>1478624.74</v>
      </c>
      <c r="I83" s="190">
        <f t="shared" si="4"/>
        <v>49227.29</v>
      </c>
      <c r="J83" s="190">
        <f t="shared" si="5"/>
        <v>0</v>
      </c>
      <c r="K83" s="190">
        <f t="shared" si="6"/>
        <v>0</v>
      </c>
      <c r="L83" s="190">
        <f t="shared" si="7"/>
        <v>0</v>
      </c>
      <c r="M83" s="192">
        <f t="shared" si="11"/>
        <v>3021041.34</v>
      </c>
      <c r="N83" s="191">
        <f t="shared" si="8"/>
        <v>3021041.34</v>
      </c>
      <c r="O83" s="192">
        <f t="shared" si="12"/>
        <v>0</v>
      </c>
      <c r="P83" s="151">
        <f t="shared" si="9"/>
        <v>0</v>
      </c>
    </row>
    <row r="84" spans="1:16" x14ac:dyDescent="0.35">
      <c r="A84" s="39" t="s">
        <v>5936</v>
      </c>
      <c r="B84" s="35" t="s">
        <v>5937</v>
      </c>
      <c r="C84" s="35" t="s">
        <v>5911</v>
      </c>
      <c r="D84" s="35" t="s">
        <v>5906</v>
      </c>
      <c r="E84" s="189">
        <f t="shared" si="1"/>
        <v>1035598.07</v>
      </c>
      <c r="F84" s="190">
        <f t="shared" si="2"/>
        <v>3458455.41</v>
      </c>
      <c r="G84" s="190">
        <f t="shared" si="3"/>
        <v>12156788.17</v>
      </c>
      <c r="H84" s="190">
        <f t="shared" si="10"/>
        <v>9008917.1300000008</v>
      </c>
      <c r="I84" s="190">
        <f t="shared" si="4"/>
        <v>6524883.6299999999</v>
      </c>
      <c r="J84" s="190">
        <f t="shared" si="5"/>
        <v>58508.54</v>
      </c>
      <c r="K84" s="190">
        <f t="shared" si="6"/>
        <v>0</v>
      </c>
      <c r="L84" s="190">
        <f t="shared" si="7"/>
        <v>0</v>
      </c>
      <c r="M84" s="192">
        <f t="shared" si="11"/>
        <v>32243150.949999999</v>
      </c>
      <c r="N84" s="191">
        <f t="shared" si="8"/>
        <v>32243150.949999999</v>
      </c>
      <c r="O84" s="192">
        <f t="shared" si="12"/>
        <v>0</v>
      </c>
      <c r="P84" s="151">
        <f t="shared" si="9"/>
        <v>0</v>
      </c>
    </row>
    <row r="85" spans="1:16" x14ac:dyDescent="0.35">
      <c r="A85" s="39" t="s">
        <v>5938</v>
      </c>
      <c r="B85" s="35" t="s">
        <v>5939</v>
      </c>
      <c r="C85" s="35" t="s">
        <v>5914</v>
      </c>
      <c r="D85" s="35" t="s">
        <v>5906</v>
      </c>
      <c r="E85" s="189">
        <f t="shared" si="1"/>
        <v>0</v>
      </c>
      <c r="F85" s="190">
        <f t="shared" si="2"/>
        <v>60945.73</v>
      </c>
      <c r="G85" s="190">
        <f t="shared" si="3"/>
        <v>191892.1</v>
      </c>
      <c r="H85" s="190">
        <f t="shared" si="10"/>
        <v>171877.66</v>
      </c>
      <c r="I85" s="190">
        <f t="shared" si="4"/>
        <v>0</v>
      </c>
      <c r="J85" s="190">
        <f t="shared" si="5"/>
        <v>0</v>
      </c>
      <c r="K85" s="190">
        <f t="shared" si="6"/>
        <v>0</v>
      </c>
      <c r="L85" s="190">
        <f t="shared" si="7"/>
        <v>0</v>
      </c>
      <c r="M85" s="192">
        <f t="shared" si="11"/>
        <v>424715.49</v>
      </c>
      <c r="N85" s="191">
        <f t="shared" si="8"/>
        <v>424715.49</v>
      </c>
      <c r="O85" s="192">
        <f t="shared" si="12"/>
        <v>0</v>
      </c>
      <c r="P85" s="151">
        <f t="shared" si="9"/>
        <v>0</v>
      </c>
    </row>
    <row r="86" spans="1:16" x14ac:dyDescent="0.35">
      <c r="A86" s="39" t="s">
        <v>5940</v>
      </c>
      <c r="B86" s="35" t="s">
        <v>5941</v>
      </c>
      <c r="C86" s="35" t="s">
        <v>5911</v>
      </c>
      <c r="D86" s="35" t="s">
        <v>5906</v>
      </c>
      <c r="E86" s="189">
        <f t="shared" si="1"/>
        <v>197294.75</v>
      </c>
      <c r="F86" s="190">
        <f t="shared" si="2"/>
        <v>1922027.99</v>
      </c>
      <c r="G86" s="190">
        <f t="shared" si="3"/>
        <v>2677354.63</v>
      </c>
      <c r="H86" s="190">
        <f t="shared" si="10"/>
        <v>3494344.39</v>
      </c>
      <c r="I86" s="190">
        <f t="shared" si="4"/>
        <v>6115346.1299999999</v>
      </c>
      <c r="J86" s="190">
        <f t="shared" si="5"/>
        <v>439851.41</v>
      </c>
      <c r="K86" s="190">
        <f t="shared" si="6"/>
        <v>0</v>
      </c>
      <c r="L86" s="190">
        <f t="shared" si="7"/>
        <v>0</v>
      </c>
      <c r="M86" s="192">
        <f t="shared" si="11"/>
        <v>14846219.300000001</v>
      </c>
      <c r="N86" s="191">
        <f t="shared" si="8"/>
        <v>14842942.99</v>
      </c>
      <c r="O86" s="192">
        <f t="shared" si="12"/>
        <v>-3276.3100000005215</v>
      </c>
      <c r="P86" s="151">
        <f t="shared" si="9"/>
        <v>-2.20731832104175E-4</v>
      </c>
    </row>
    <row r="87" spans="1:16" x14ac:dyDescent="0.35">
      <c r="A87" s="39" t="s">
        <v>5942</v>
      </c>
      <c r="B87" s="35" t="s">
        <v>5943</v>
      </c>
      <c r="C87" s="35" t="s">
        <v>5914</v>
      </c>
      <c r="D87" s="35" t="s">
        <v>5933</v>
      </c>
      <c r="E87" s="189">
        <f t="shared" si="1"/>
        <v>3120</v>
      </c>
      <c r="F87" s="190">
        <f t="shared" si="2"/>
        <v>186156</v>
      </c>
      <c r="G87" s="190">
        <f t="shared" si="3"/>
        <v>82432.160000000003</v>
      </c>
      <c r="H87" s="190">
        <f t="shared" si="10"/>
        <v>0</v>
      </c>
      <c r="I87" s="190">
        <f t="shared" si="4"/>
        <v>0</v>
      </c>
      <c r="J87" s="190">
        <f t="shared" si="5"/>
        <v>0</v>
      </c>
      <c r="K87" s="190">
        <f t="shared" si="6"/>
        <v>0</v>
      </c>
      <c r="L87" s="190">
        <f t="shared" si="7"/>
        <v>0</v>
      </c>
      <c r="M87" s="192">
        <f t="shared" si="11"/>
        <v>271708.16000000003</v>
      </c>
      <c r="N87" s="191">
        <f t="shared" si="8"/>
        <v>271708.15999999997</v>
      </c>
      <c r="O87" s="192">
        <f t="shared" si="12"/>
        <v>0</v>
      </c>
      <c r="P87" s="151">
        <f t="shared" si="9"/>
        <v>0</v>
      </c>
    </row>
    <row r="88" spans="1:16" x14ac:dyDescent="0.35">
      <c r="A88" s="39" t="s">
        <v>5944</v>
      </c>
      <c r="B88" s="35" t="s">
        <v>5945</v>
      </c>
      <c r="C88" s="35" t="s">
        <v>5911</v>
      </c>
      <c r="D88" s="35" t="s">
        <v>5906</v>
      </c>
      <c r="E88" s="189">
        <f t="shared" si="1"/>
        <v>1174375.3</v>
      </c>
      <c r="F88" s="190">
        <f t="shared" si="2"/>
        <v>3803735.8</v>
      </c>
      <c r="G88" s="190">
        <f t="shared" si="3"/>
        <v>8144887.4800000004</v>
      </c>
      <c r="H88" s="190">
        <f t="shared" si="10"/>
        <v>13409814.07</v>
      </c>
      <c r="I88" s="190">
        <f t="shared" si="4"/>
        <v>7884495.7199999997</v>
      </c>
      <c r="J88" s="190">
        <f t="shared" si="5"/>
        <v>1272152.4099999999</v>
      </c>
      <c r="K88" s="190">
        <f t="shared" si="6"/>
        <v>0</v>
      </c>
      <c r="L88" s="190">
        <f t="shared" si="7"/>
        <v>0</v>
      </c>
      <c r="M88" s="192">
        <f t="shared" si="11"/>
        <v>35689460.779999994</v>
      </c>
      <c r="N88" s="191">
        <f t="shared" si="8"/>
        <v>35695408.380000003</v>
      </c>
      <c r="O88" s="192">
        <f t="shared" si="12"/>
        <v>5947.6000000089407</v>
      </c>
      <c r="P88" s="151">
        <f t="shared" si="9"/>
        <v>1.6662087002039617E-4</v>
      </c>
    </row>
    <row r="89" spans="1:16" x14ac:dyDescent="0.35">
      <c r="A89" s="39" t="s">
        <v>5946</v>
      </c>
      <c r="B89" s="35" t="s">
        <v>12285</v>
      </c>
      <c r="C89" s="35" t="s">
        <v>5914</v>
      </c>
      <c r="D89" s="35" t="s">
        <v>5906</v>
      </c>
      <c r="E89" s="189">
        <f t="shared" si="1"/>
        <v>0</v>
      </c>
      <c r="F89" s="190">
        <f t="shared" si="2"/>
        <v>100796.66</v>
      </c>
      <c r="G89" s="190">
        <f t="shared" si="3"/>
        <v>382226.5</v>
      </c>
      <c r="H89" s="190">
        <f t="shared" si="10"/>
        <v>262447.89</v>
      </c>
      <c r="I89" s="190">
        <f t="shared" si="4"/>
        <v>213547.69</v>
      </c>
      <c r="J89" s="190">
        <f t="shared" si="5"/>
        <v>0</v>
      </c>
      <c r="K89" s="190">
        <f t="shared" si="6"/>
        <v>0</v>
      </c>
      <c r="L89" s="190">
        <f t="shared" si="7"/>
        <v>0</v>
      </c>
      <c r="M89" s="192">
        <f t="shared" si="11"/>
        <v>959018.74</v>
      </c>
      <c r="N89" s="191">
        <f t="shared" si="8"/>
        <v>959018.74</v>
      </c>
      <c r="O89" s="192">
        <f t="shared" si="12"/>
        <v>0</v>
      </c>
      <c r="P89" s="151">
        <f t="shared" si="9"/>
        <v>0</v>
      </c>
    </row>
    <row r="90" spans="1:16" x14ac:dyDescent="0.35">
      <c r="A90" s="39" t="s">
        <v>5947</v>
      </c>
      <c r="B90" s="35" t="s">
        <v>5948</v>
      </c>
      <c r="C90" s="35" t="s">
        <v>5914</v>
      </c>
      <c r="D90" s="35" t="s">
        <v>5906</v>
      </c>
      <c r="E90" s="189">
        <f t="shared" si="1"/>
        <v>21825</v>
      </c>
      <c r="F90" s="190">
        <f t="shared" si="2"/>
        <v>171230.76</v>
      </c>
      <c r="G90" s="190">
        <f t="shared" si="3"/>
        <v>544622.22</v>
      </c>
      <c r="H90" s="190">
        <f t="shared" si="10"/>
        <v>326930.67</v>
      </c>
      <c r="I90" s="190">
        <f t="shared" si="4"/>
        <v>225093.71</v>
      </c>
      <c r="J90" s="190">
        <f t="shared" si="5"/>
        <v>151301.82</v>
      </c>
      <c r="K90" s="190">
        <f t="shared" si="6"/>
        <v>0</v>
      </c>
      <c r="L90" s="190">
        <f t="shared" si="7"/>
        <v>0</v>
      </c>
      <c r="M90" s="192">
        <f t="shared" si="11"/>
        <v>1441004.18</v>
      </c>
      <c r="N90" s="191">
        <f t="shared" si="8"/>
        <v>1441004.18</v>
      </c>
      <c r="O90" s="192">
        <f t="shared" si="12"/>
        <v>0</v>
      </c>
      <c r="P90" s="151">
        <f t="shared" si="9"/>
        <v>0</v>
      </c>
    </row>
    <row r="91" spans="1:16" x14ac:dyDescent="0.35">
      <c r="A91" s="39" t="s">
        <v>5949</v>
      </c>
      <c r="B91" s="35" t="s">
        <v>5950</v>
      </c>
      <c r="C91" s="35" t="s">
        <v>5911</v>
      </c>
      <c r="D91" s="35" t="s">
        <v>5906</v>
      </c>
      <c r="E91" s="189">
        <f t="shared" si="1"/>
        <v>500994.72</v>
      </c>
      <c r="F91" s="190">
        <f t="shared" si="2"/>
        <v>5794005.4100000001</v>
      </c>
      <c r="G91" s="190">
        <f t="shared" si="3"/>
        <v>20998342.84</v>
      </c>
      <c r="H91" s="190">
        <f t="shared" si="10"/>
        <v>10075092.4</v>
      </c>
      <c r="I91" s="190">
        <f t="shared" si="4"/>
        <v>12906722.619999999</v>
      </c>
      <c r="J91" s="190">
        <f t="shared" si="5"/>
        <v>471478.26</v>
      </c>
      <c r="K91" s="190">
        <f t="shared" si="6"/>
        <v>0</v>
      </c>
      <c r="L91" s="190">
        <f t="shared" si="7"/>
        <v>0</v>
      </c>
      <c r="M91" s="192">
        <f t="shared" si="11"/>
        <v>50746636.249999993</v>
      </c>
      <c r="N91" s="191">
        <f t="shared" si="8"/>
        <v>50747924.770000003</v>
      </c>
      <c r="O91" s="192">
        <f t="shared" si="12"/>
        <v>1288.5200000107288</v>
      </c>
      <c r="P91" s="151">
        <f t="shared" si="9"/>
        <v>2.5390594903152506E-5</v>
      </c>
    </row>
    <row r="92" spans="1:16" x14ac:dyDescent="0.35">
      <c r="A92" s="39" t="s">
        <v>5951</v>
      </c>
      <c r="B92" s="35" t="s">
        <v>5952</v>
      </c>
      <c r="C92" s="35" t="s">
        <v>5914</v>
      </c>
      <c r="D92" s="35" t="s">
        <v>5906</v>
      </c>
      <c r="E92" s="189">
        <f t="shared" si="1"/>
        <v>28000</v>
      </c>
      <c r="F92" s="190">
        <f t="shared" si="2"/>
        <v>308000.57</v>
      </c>
      <c r="G92" s="190">
        <f t="shared" si="3"/>
        <v>808594.52</v>
      </c>
      <c r="H92" s="190">
        <f t="shared" si="10"/>
        <v>515790.79</v>
      </c>
      <c r="I92" s="190">
        <f t="shared" si="4"/>
        <v>698295.21</v>
      </c>
      <c r="J92" s="190">
        <f t="shared" si="5"/>
        <v>1730.79</v>
      </c>
      <c r="K92" s="190">
        <f t="shared" si="6"/>
        <v>0</v>
      </c>
      <c r="L92" s="190">
        <f t="shared" si="7"/>
        <v>0</v>
      </c>
      <c r="M92" s="192">
        <f t="shared" si="11"/>
        <v>2360411.88</v>
      </c>
      <c r="N92" s="191">
        <f t="shared" si="8"/>
        <v>2360411.88</v>
      </c>
      <c r="O92" s="192">
        <f t="shared" si="12"/>
        <v>0</v>
      </c>
      <c r="P92" s="151">
        <f t="shared" si="9"/>
        <v>0</v>
      </c>
    </row>
    <row r="93" spans="1:16" x14ac:dyDescent="0.35">
      <c r="A93" s="39" t="s">
        <v>5953</v>
      </c>
      <c r="B93" s="35" t="s">
        <v>5954</v>
      </c>
      <c r="C93" s="35" t="s">
        <v>5914</v>
      </c>
      <c r="D93" s="35" t="s">
        <v>5906</v>
      </c>
      <c r="E93" s="189">
        <f t="shared" si="1"/>
        <v>11521</v>
      </c>
      <c r="F93" s="190">
        <f t="shared" si="2"/>
        <v>107307.55</v>
      </c>
      <c r="G93" s="190">
        <f t="shared" si="3"/>
        <v>221736.53</v>
      </c>
      <c r="H93" s="190">
        <f t="shared" si="10"/>
        <v>182298.64</v>
      </c>
      <c r="I93" s="190">
        <f t="shared" si="4"/>
        <v>0</v>
      </c>
      <c r="J93" s="190">
        <f t="shared" si="5"/>
        <v>0</v>
      </c>
      <c r="K93" s="190">
        <f t="shared" si="6"/>
        <v>0</v>
      </c>
      <c r="L93" s="190">
        <f t="shared" si="7"/>
        <v>0</v>
      </c>
      <c r="M93" s="192">
        <f t="shared" si="11"/>
        <v>522863.72000000003</v>
      </c>
      <c r="N93" s="191">
        <f t="shared" si="8"/>
        <v>522863.72</v>
      </c>
      <c r="O93" s="192">
        <f t="shared" si="12"/>
        <v>0</v>
      </c>
      <c r="P93" s="151">
        <f t="shared" si="9"/>
        <v>0</v>
      </c>
    </row>
    <row r="94" spans="1:16" x14ac:dyDescent="0.35">
      <c r="A94" s="39" t="s">
        <v>5955</v>
      </c>
      <c r="B94" s="35" t="s">
        <v>5956</v>
      </c>
      <c r="C94" s="35" t="s">
        <v>5911</v>
      </c>
      <c r="D94" s="35" t="s">
        <v>5906</v>
      </c>
      <c r="E94" s="189">
        <f t="shared" si="1"/>
        <v>699375</v>
      </c>
      <c r="F94" s="190">
        <f t="shared" si="2"/>
        <v>9603677.4199999999</v>
      </c>
      <c r="G94" s="190">
        <f t="shared" si="3"/>
        <v>40348138.850000001</v>
      </c>
      <c r="H94" s="190">
        <f t="shared" si="10"/>
        <v>22045736.579999998</v>
      </c>
      <c r="I94" s="190">
        <f t="shared" si="4"/>
        <v>21024536.82</v>
      </c>
      <c r="J94" s="190">
        <f t="shared" si="5"/>
        <v>3037752.05</v>
      </c>
      <c r="K94" s="190">
        <f t="shared" si="6"/>
        <v>0</v>
      </c>
      <c r="L94" s="190">
        <f t="shared" si="7"/>
        <v>0</v>
      </c>
      <c r="M94" s="192">
        <f t="shared" si="11"/>
        <v>96759216.719999984</v>
      </c>
      <c r="N94" s="191">
        <f t="shared" si="8"/>
        <v>97175386.040000007</v>
      </c>
      <c r="O94" s="192">
        <f t="shared" si="12"/>
        <v>416169.32000002265</v>
      </c>
      <c r="P94" s="151">
        <f t="shared" si="9"/>
        <v>4.2826618648956656E-3</v>
      </c>
    </row>
    <row r="95" spans="1:16" x14ac:dyDescent="0.35">
      <c r="A95" s="39" t="s">
        <v>11</v>
      </c>
      <c r="B95" s="35" t="s">
        <v>5957</v>
      </c>
      <c r="C95" s="35" t="s">
        <v>5911</v>
      </c>
      <c r="D95" s="35" t="s">
        <v>5906</v>
      </c>
      <c r="E95" s="189">
        <f t="shared" si="1"/>
        <v>284625.90999999997</v>
      </c>
      <c r="F95" s="190">
        <f t="shared" si="2"/>
        <v>1790594.85</v>
      </c>
      <c r="G95" s="190">
        <f t="shared" si="3"/>
        <v>7297392.6299999999</v>
      </c>
      <c r="H95" s="190">
        <f t="shared" si="10"/>
        <v>2433285</v>
      </c>
      <c r="I95" s="190">
        <f t="shared" si="4"/>
        <v>2187697.56</v>
      </c>
      <c r="J95" s="190">
        <f t="shared" si="5"/>
        <v>758455.63</v>
      </c>
      <c r="K95" s="190">
        <f t="shared" si="6"/>
        <v>0</v>
      </c>
      <c r="L95" s="190">
        <f t="shared" si="7"/>
        <v>0</v>
      </c>
      <c r="M95" s="192">
        <f t="shared" si="11"/>
        <v>14752051.580000002</v>
      </c>
      <c r="N95" s="191">
        <f t="shared" si="8"/>
        <v>14758051.93</v>
      </c>
      <c r="O95" s="192">
        <f t="shared" si="12"/>
        <v>6000.3499999977648</v>
      </c>
      <c r="P95" s="151">
        <f t="shared" si="9"/>
        <v>4.0658143964111696E-4</v>
      </c>
    </row>
    <row r="96" spans="1:16" x14ac:dyDescent="0.35">
      <c r="A96" s="39" t="s">
        <v>5958</v>
      </c>
      <c r="B96" s="35" t="s">
        <v>5959</v>
      </c>
      <c r="C96" s="35" t="s">
        <v>5914</v>
      </c>
      <c r="D96" s="35" t="s">
        <v>5906</v>
      </c>
      <c r="E96" s="189">
        <f t="shared" si="1"/>
        <v>13088</v>
      </c>
      <c r="F96" s="190">
        <f t="shared" si="2"/>
        <v>169352.05</v>
      </c>
      <c r="G96" s="190">
        <f t="shared" si="3"/>
        <v>317933.38</v>
      </c>
      <c r="H96" s="190">
        <f t="shared" si="10"/>
        <v>49089.35</v>
      </c>
      <c r="I96" s="190">
        <f t="shared" si="4"/>
        <v>24215.56</v>
      </c>
      <c r="J96" s="190">
        <f t="shared" si="5"/>
        <v>12601.47</v>
      </c>
      <c r="K96" s="190">
        <f t="shared" si="6"/>
        <v>0</v>
      </c>
      <c r="L96" s="190">
        <f t="shared" si="7"/>
        <v>0</v>
      </c>
      <c r="M96" s="192">
        <f t="shared" si="11"/>
        <v>586279.81000000006</v>
      </c>
      <c r="N96" s="191">
        <f t="shared" si="8"/>
        <v>586279.81000000006</v>
      </c>
      <c r="O96" s="192">
        <f t="shared" si="12"/>
        <v>0</v>
      </c>
      <c r="P96" s="151">
        <f t="shared" si="9"/>
        <v>0</v>
      </c>
    </row>
    <row r="97" spans="1:16" x14ac:dyDescent="0.35">
      <c r="A97" s="39" t="s">
        <v>5960</v>
      </c>
      <c r="B97" s="35" t="s">
        <v>5961</v>
      </c>
      <c r="C97" s="35" t="s">
        <v>5914</v>
      </c>
      <c r="D97" s="35" t="s">
        <v>5906</v>
      </c>
      <c r="E97" s="189">
        <f t="shared" si="1"/>
        <v>11780.97</v>
      </c>
      <c r="F97" s="190">
        <f t="shared" si="2"/>
        <v>100886.86</v>
      </c>
      <c r="G97" s="190">
        <f t="shared" si="3"/>
        <v>335411.06</v>
      </c>
      <c r="H97" s="190">
        <f t="shared" si="10"/>
        <v>172592.4</v>
      </c>
      <c r="I97" s="190">
        <f t="shared" si="4"/>
        <v>42791.15</v>
      </c>
      <c r="J97" s="190">
        <f t="shared" si="5"/>
        <v>8086.64</v>
      </c>
      <c r="K97" s="190">
        <f t="shared" si="6"/>
        <v>0</v>
      </c>
      <c r="L97" s="190">
        <f t="shared" si="7"/>
        <v>0</v>
      </c>
      <c r="M97" s="192">
        <f t="shared" si="11"/>
        <v>671549.08000000007</v>
      </c>
      <c r="N97" s="191">
        <f t="shared" si="8"/>
        <v>671549.08</v>
      </c>
      <c r="O97" s="192">
        <f t="shared" si="12"/>
        <v>0</v>
      </c>
      <c r="P97" s="151">
        <f t="shared" si="9"/>
        <v>0</v>
      </c>
    </row>
    <row r="98" spans="1:16" x14ac:dyDescent="0.35">
      <c r="A98" s="39" t="s">
        <v>5962</v>
      </c>
      <c r="B98" s="35" t="s">
        <v>5963</v>
      </c>
      <c r="C98" s="35" t="s">
        <v>5914</v>
      </c>
      <c r="D98" s="35" t="s">
        <v>5906</v>
      </c>
      <c r="E98" s="189">
        <f t="shared" si="1"/>
        <v>34387</v>
      </c>
      <c r="F98" s="190">
        <f t="shared" si="2"/>
        <v>239388.24</v>
      </c>
      <c r="G98" s="190">
        <f t="shared" si="3"/>
        <v>949571.92</v>
      </c>
      <c r="H98" s="190">
        <f t="shared" si="10"/>
        <v>262983.78000000003</v>
      </c>
      <c r="I98" s="190">
        <f t="shared" si="4"/>
        <v>46221.99</v>
      </c>
      <c r="J98" s="190">
        <f t="shared" si="5"/>
        <v>16449.78</v>
      </c>
      <c r="K98" s="190">
        <f t="shared" si="6"/>
        <v>0</v>
      </c>
      <c r="L98" s="190">
        <f t="shared" si="7"/>
        <v>0</v>
      </c>
      <c r="M98" s="192">
        <f t="shared" si="11"/>
        <v>1549002.7100000002</v>
      </c>
      <c r="N98" s="191">
        <f t="shared" si="8"/>
        <v>1549002.71</v>
      </c>
      <c r="O98" s="192">
        <f t="shared" si="12"/>
        <v>0</v>
      </c>
      <c r="P98" s="151">
        <f t="shared" si="9"/>
        <v>0</v>
      </c>
    </row>
    <row r="99" spans="1:16" x14ac:dyDescent="0.35">
      <c r="A99" s="39" t="s">
        <v>5964</v>
      </c>
      <c r="B99" s="35" t="s">
        <v>5965</v>
      </c>
      <c r="C99" s="35" t="s">
        <v>5914</v>
      </c>
      <c r="D99" s="35" t="s">
        <v>5906</v>
      </c>
      <c r="E99" s="189">
        <f t="shared" si="1"/>
        <v>16808</v>
      </c>
      <c r="F99" s="190">
        <f t="shared" si="2"/>
        <v>103428.14</v>
      </c>
      <c r="G99" s="190">
        <f t="shared" si="3"/>
        <v>292373.65999999997</v>
      </c>
      <c r="H99" s="190">
        <f t="shared" si="10"/>
        <v>156154.60999999999</v>
      </c>
      <c r="I99" s="190">
        <f t="shared" si="4"/>
        <v>183628.19</v>
      </c>
      <c r="J99" s="190">
        <f t="shared" si="5"/>
        <v>59649.77</v>
      </c>
      <c r="K99" s="190">
        <f t="shared" si="6"/>
        <v>0</v>
      </c>
      <c r="L99" s="190">
        <f t="shared" si="7"/>
        <v>0</v>
      </c>
      <c r="M99" s="192">
        <f t="shared" si="11"/>
        <v>812042.36999999988</v>
      </c>
      <c r="N99" s="191">
        <f t="shared" si="8"/>
        <v>812042.37</v>
      </c>
      <c r="O99" s="192">
        <f t="shared" si="12"/>
        <v>0</v>
      </c>
      <c r="P99" s="151">
        <f t="shared" si="9"/>
        <v>0</v>
      </c>
    </row>
    <row r="100" spans="1:16" x14ac:dyDescent="0.35">
      <c r="A100" s="39" t="s">
        <v>12929</v>
      </c>
      <c r="B100" s="35" t="s">
        <v>12930</v>
      </c>
      <c r="C100" s="35" t="s">
        <v>5914</v>
      </c>
      <c r="D100" s="35" t="s">
        <v>5906</v>
      </c>
      <c r="E100" s="189">
        <f t="shared" si="1"/>
        <v>0</v>
      </c>
      <c r="F100" s="190">
        <f t="shared" si="2"/>
        <v>0</v>
      </c>
      <c r="G100" s="190">
        <f t="shared" si="3"/>
        <v>58359.55</v>
      </c>
      <c r="H100" s="190">
        <f t="shared" si="10"/>
        <v>373282.73</v>
      </c>
      <c r="I100" s="190">
        <f t="shared" si="4"/>
        <v>49115</v>
      </c>
      <c r="J100" s="190">
        <f t="shared" si="5"/>
        <v>0.9</v>
      </c>
      <c r="K100" s="190">
        <f t="shared" si="6"/>
        <v>0</v>
      </c>
      <c r="L100" s="190">
        <f t="shared" si="7"/>
        <v>0</v>
      </c>
      <c r="M100" s="192">
        <f t="shared" si="11"/>
        <v>480758.18</v>
      </c>
      <c r="N100" s="191">
        <f t="shared" si="8"/>
        <v>480758.18</v>
      </c>
      <c r="O100" s="192">
        <f t="shared" si="12"/>
        <v>0</v>
      </c>
      <c r="P100" s="151">
        <f t="shared" si="9"/>
        <v>0</v>
      </c>
    </row>
    <row r="101" spans="1:16" x14ac:dyDescent="0.35">
      <c r="A101" s="39" t="s">
        <v>5966</v>
      </c>
      <c r="B101" s="35" t="s">
        <v>5967</v>
      </c>
      <c r="C101" s="35" t="s">
        <v>5914</v>
      </c>
      <c r="D101" s="35" t="s">
        <v>5906</v>
      </c>
      <c r="E101" s="189">
        <f t="shared" si="1"/>
        <v>5909</v>
      </c>
      <c r="F101" s="190">
        <f t="shared" si="2"/>
        <v>51048.25</v>
      </c>
      <c r="G101" s="190">
        <f t="shared" si="3"/>
        <v>225791.54</v>
      </c>
      <c r="H101" s="190">
        <f t="shared" si="10"/>
        <v>47347.21</v>
      </c>
      <c r="I101" s="190">
        <f t="shared" si="4"/>
        <v>0</v>
      </c>
      <c r="J101" s="190">
        <f t="shared" si="5"/>
        <v>0</v>
      </c>
      <c r="K101" s="190">
        <f t="shared" si="6"/>
        <v>0</v>
      </c>
      <c r="L101" s="190">
        <f t="shared" si="7"/>
        <v>0</v>
      </c>
      <c r="M101" s="192">
        <f t="shared" si="11"/>
        <v>330096.00000000006</v>
      </c>
      <c r="N101" s="191">
        <f t="shared" si="8"/>
        <v>330096</v>
      </c>
      <c r="O101" s="192">
        <f t="shared" si="12"/>
        <v>0</v>
      </c>
      <c r="P101" s="151">
        <f t="shared" si="9"/>
        <v>0</v>
      </c>
    </row>
    <row r="102" spans="1:16" x14ac:dyDescent="0.35">
      <c r="A102" s="39" t="s">
        <v>5968</v>
      </c>
      <c r="B102" s="35" t="s">
        <v>5969</v>
      </c>
      <c r="C102" s="35" t="s">
        <v>5911</v>
      </c>
      <c r="D102" s="35" t="s">
        <v>5906</v>
      </c>
      <c r="E102" s="189">
        <f t="shared" si="1"/>
        <v>583791.85</v>
      </c>
      <c r="F102" s="190">
        <f t="shared" si="2"/>
        <v>6983524.2000000002</v>
      </c>
      <c r="G102" s="190">
        <f t="shared" si="3"/>
        <v>18011151.109999999</v>
      </c>
      <c r="H102" s="190">
        <f t="shared" si="10"/>
        <v>14062331.93</v>
      </c>
      <c r="I102" s="190">
        <f t="shared" si="4"/>
        <v>5528229.9100000001</v>
      </c>
      <c r="J102" s="190">
        <f t="shared" si="5"/>
        <v>129004.66</v>
      </c>
      <c r="K102" s="190">
        <f t="shared" si="6"/>
        <v>0</v>
      </c>
      <c r="L102" s="190">
        <f t="shared" si="7"/>
        <v>0</v>
      </c>
      <c r="M102" s="192">
        <f t="shared" si="11"/>
        <v>45298033.659999996</v>
      </c>
      <c r="N102" s="191">
        <f t="shared" si="8"/>
        <v>45304569.039999999</v>
      </c>
      <c r="O102" s="192">
        <f t="shared" si="12"/>
        <v>6535.3800000026822</v>
      </c>
      <c r="P102" s="151">
        <f t="shared" si="9"/>
        <v>1.4425432441996102E-4</v>
      </c>
    </row>
    <row r="103" spans="1:16" x14ac:dyDescent="0.35">
      <c r="A103" s="39" t="s">
        <v>5970</v>
      </c>
      <c r="B103" s="35" t="s">
        <v>5971</v>
      </c>
      <c r="C103" s="35" t="s">
        <v>5914</v>
      </c>
      <c r="D103" s="35" t="s">
        <v>5906</v>
      </c>
      <c r="E103" s="189">
        <f t="shared" si="1"/>
        <v>40481</v>
      </c>
      <c r="F103" s="190">
        <f t="shared" si="2"/>
        <v>67801</v>
      </c>
      <c r="G103" s="190">
        <f t="shared" si="3"/>
        <v>428462.04</v>
      </c>
      <c r="H103" s="190">
        <f t="shared" si="10"/>
        <v>77738.06</v>
      </c>
      <c r="I103" s="190">
        <f t="shared" si="4"/>
        <v>25108.1</v>
      </c>
      <c r="J103" s="190">
        <f t="shared" si="5"/>
        <v>0</v>
      </c>
      <c r="K103" s="190">
        <f t="shared" si="6"/>
        <v>0</v>
      </c>
      <c r="L103" s="190">
        <f t="shared" si="7"/>
        <v>0</v>
      </c>
      <c r="M103" s="192">
        <f t="shared" si="11"/>
        <v>639590.20000000007</v>
      </c>
      <c r="N103" s="191">
        <f t="shared" si="8"/>
        <v>639590.19999999995</v>
      </c>
      <c r="O103" s="192">
        <f t="shared" si="12"/>
        <v>0</v>
      </c>
      <c r="P103" s="151">
        <f t="shared" si="9"/>
        <v>0</v>
      </c>
    </row>
    <row r="104" spans="1:16" x14ac:dyDescent="0.35">
      <c r="A104" s="39" t="s">
        <v>5972</v>
      </c>
      <c r="B104" s="35" t="s">
        <v>5973</v>
      </c>
      <c r="C104" s="35" t="s">
        <v>5911</v>
      </c>
      <c r="D104" s="35" t="s">
        <v>5906</v>
      </c>
      <c r="E104" s="189">
        <f t="shared" si="1"/>
        <v>2262246.9300000002</v>
      </c>
      <c r="F104" s="190">
        <f t="shared" si="2"/>
        <v>14521721.1</v>
      </c>
      <c r="G104" s="190">
        <f t="shared" si="3"/>
        <v>29794868.66</v>
      </c>
      <c r="H104" s="190">
        <f t="shared" si="10"/>
        <v>14099747.91</v>
      </c>
      <c r="I104" s="190">
        <f t="shared" si="4"/>
        <v>8953014</v>
      </c>
      <c r="J104" s="190">
        <f t="shared" si="5"/>
        <v>1207326.31</v>
      </c>
      <c r="K104" s="190">
        <f t="shared" si="6"/>
        <v>0</v>
      </c>
      <c r="L104" s="190">
        <f t="shared" si="7"/>
        <v>0</v>
      </c>
      <c r="M104" s="192">
        <f t="shared" si="11"/>
        <v>70838924.909999996</v>
      </c>
      <c r="N104" s="191">
        <f t="shared" si="8"/>
        <v>70850200.760000005</v>
      </c>
      <c r="O104" s="192">
        <f t="shared" si="12"/>
        <v>11275.850000008941</v>
      </c>
      <c r="P104" s="151">
        <f t="shared" si="9"/>
        <v>1.5915057232096034E-4</v>
      </c>
    </row>
    <row r="105" spans="1:16" x14ac:dyDescent="0.35">
      <c r="A105" s="39" t="s">
        <v>16</v>
      </c>
      <c r="B105" s="35" t="s">
        <v>5974</v>
      </c>
      <c r="C105" s="35" t="s">
        <v>5911</v>
      </c>
      <c r="D105" s="35" t="s">
        <v>5906</v>
      </c>
      <c r="E105" s="189">
        <f t="shared" si="1"/>
        <v>193606</v>
      </c>
      <c r="F105" s="190">
        <f t="shared" si="2"/>
        <v>4588337.4000000004</v>
      </c>
      <c r="G105" s="190">
        <f t="shared" si="3"/>
        <v>7412973.6699999999</v>
      </c>
      <c r="H105" s="190">
        <f t="shared" si="10"/>
        <v>5668542.4299999997</v>
      </c>
      <c r="I105" s="190">
        <f t="shared" si="4"/>
        <v>4495886.0999999996</v>
      </c>
      <c r="J105" s="190">
        <f t="shared" si="5"/>
        <v>761904.38</v>
      </c>
      <c r="K105" s="190">
        <f t="shared" si="6"/>
        <v>0</v>
      </c>
      <c r="L105" s="190">
        <f t="shared" si="7"/>
        <v>0</v>
      </c>
      <c r="M105" s="192">
        <f t="shared" si="11"/>
        <v>23121249.98</v>
      </c>
      <c r="N105" s="191">
        <f t="shared" si="8"/>
        <v>23120777.59</v>
      </c>
      <c r="O105" s="192">
        <f t="shared" si="12"/>
        <v>-472.39000000059605</v>
      </c>
      <c r="P105" s="151">
        <f t="shared" si="9"/>
        <v>-2.0431406260527763E-5</v>
      </c>
    </row>
    <row r="106" spans="1:16" x14ac:dyDescent="0.35">
      <c r="A106" s="39" t="s">
        <v>5975</v>
      </c>
      <c r="B106" s="35" t="s">
        <v>5976</v>
      </c>
      <c r="C106" s="35" t="s">
        <v>5914</v>
      </c>
      <c r="D106" s="35" t="s">
        <v>5906</v>
      </c>
      <c r="E106" s="189">
        <f t="shared" si="1"/>
        <v>54120.58</v>
      </c>
      <c r="F106" s="190">
        <f t="shared" si="2"/>
        <v>123157.16</v>
      </c>
      <c r="G106" s="190">
        <f t="shared" si="3"/>
        <v>534182.09</v>
      </c>
      <c r="H106" s="190">
        <f t="shared" si="10"/>
        <v>406884.04</v>
      </c>
      <c r="I106" s="190">
        <f t="shared" si="4"/>
        <v>71667.44</v>
      </c>
      <c r="J106" s="190">
        <f t="shared" si="5"/>
        <v>57150.76</v>
      </c>
      <c r="K106" s="190">
        <f t="shared" si="6"/>
        <v>0</v>
      </c>
      <c r="L106" s="190">
        <f t="shared" si="7"/>
        <v>0</v>
      </c>
      <c r="M106" s="192">
        <f t="shared" si="11"/>
        <v>1247162.0699999998</v>
      </c>
      <c r="N106" s="191">
        <f t="shared" si="8"/>
        <v>1247162.07</v>
      </c>
      <c r="O106" s="192">
        <f t="shared" si="12"/>
        <v>0</v>
      </c>
      <c r="P106" s="151">
        <f t="shared" si="9"/>
        <v>0</v>
      </c>
    </row>
    <row r="107" spans="1:16" x14ac:dyDescent="0.35">
      <c r="A107" s="39" t="s">
        <v>5977</v>
      </c>
      <c r="B107" s="35" t="s">
        <v>62988</v>
      </c>
      <c r="C107" s="35" t="s">
        <v>5914</v>
      </c>
      <c r="D107" s="35" t="s">
        <v>5906</v>
      </c>
      <c r="E107" s="189">
        <f t="shared" si="1"/>
        <v>0</v>
      </c>
      <c r="F107" s="190">
        <f t="shared" si="2"/>
        <v>134961.45000000001</v>
      </c>
      <c r="G107" s="190">
        <f t="shared" si="3"/>
        <v>510297.45</v>
      </c>
      <c r="H107" s="190">
        <f t="shared" si="10"/>
        <v>313980.71000000002</v>
      </c>
      <c r="I107" s="190">
        <f t="shared" si="4"/>
        <v>260794.46</v>
      </c>
      <c r="J107" s="190">
        <f t="shared" si="5"/>
        <v>123905.3</v>
      </c>
      <c r="K107" s="190">
        <f t="shared" si="6"/>
        <v>0</v>
      </c>
      <c r="L107" s="190">
        <f t="shared" si="7"/>
        <v>0</v>
      </c>
      <c r="M107" s="192">
        <f t="shared" si="11"/>
        <v>1343939.37</v>
      </c>
      <c r="N107" s="191">
        <f t="shared" si="8"/>
        <v>1343939.37</v>
      </c>
      <c r="O107" s="192">
        <f t="shared" si="12"/>
        <v>0</v>
      </c>
      <c r="P107" s="151">
        <f t="shared" si="9"/>
        <v>0</v>
      </c>
    </row>
    <row r="108" spans="1:16" x14ac:dyDescent="0.35">
      <c r="A108" s="39" t="s">
        <v>5978</v>
      </c>
      <c r="B108" s="35" t="s">
        <v>5979</v>
      </c>
      <c r="C108" s="35" t="s">
        <v>5914</v>
      </c>
      <c r="D108" s="35" t="s">
        <v>5906</v>
      </c>
      <c r="E108" s="189">
        <f t="shared" si="1"/>
        <v>14024</v>
      </c>
      <c r="F108" s="190">
        <f t="shared" si="2"/>
        <v>251336.21</v>
      </c>
      <c r="G108" s="190">
        <f t="shared" si="3"/>
        <v>483808.01</v>
      </c>
      <c r="H108" s="190">
        <f t="shared" si="10"/>
        <v>380292.72</v>
      </c>
      <c r="I108" s="190">
        <f t="shared" si="4"/>
        <v>103505.38</v>
      </c>
      <c r="J108" s="190">
        <f t="shared" si="5"/>
        <v>4305.1000000000004</v>
      </c>
      <c r="K108" s="190">
        <f t="shared" si="6"/>
        <v>0</v>
      </c>
      <c r="L108" s="190">
        <f t="shared" si="7"/>
        <v>0</v>
      </c>
      <c r="M108" s="192">
        <f t="shared" si="11"/>
        <v>1237271.42</v>
      </c>
      <c r="N108" s="191">
        <f t="shared" si="8"/>
        <v>1237271.42</v>
      </c>
      <c r="O108" s="192">
        <f t="shared" si="12"/>
        <v>0</v>
      </c>
      <c r="P108" s="151">
        <f t="shared" si="9"/>
        <v>0</v>
      </c>
    </row>
    <row r="109" spans="1:16" x14ac:dyDescent="0.35">
      <c r="A109" s="39" t="s">
        <v>5980</v>
      </c>
      <c r="B109" s="35" t="s">
        <v>5981</v>
      </c>
      <c r="C109" s="35" t="s">
        <v>5914</v>
      </c>
      <c r="D109" s="35" t="s">
        <v>5906</v>
      </c>
      <c r="E109" s="189">
        <f t="shared" si="1"/>
        <v>0</v>
      </c>
      <c r="F109" s="190">
        <f t="shared" si="2"/>
        <v>115363.65</v>
      </c>
      <c r="G109" s="190">
        <f t="shared" si="3"/>
        <v>269598.28000000003</v>
      </c>
      <c r="H109" s="190">
        <f t="shared" si="10"/>
        <v>202705</v>
      </c>
      <c r="I109" s="190">
        <f t="shared" si="4"/>
        <v>469736.58</v>
      </c>
      <c r="J109" s="190">
        <f t="shared" si="5"/>
        <v>117941.75</v>
      </c>
      <c r="K109" s="190">
        <f t="shared" si="6"/>
        <v>0</v>
      </c>
      <c r="L109" s="190">
        <f t="shared" si="7"/>
        <v>0</v>
      </c>
      <c r="M109" s="192">
        <f t="shared" si="11"/>
        <v>1175345.26</v>
      </c>
      <c r="N109" s="191">
        <f t="shared" si="8"/>
        <v>1175345.26</v>
      </c>
      <c r="O109" s="192">
        <f t="shared" si="12"/>
        <v>0</v>
      </c>
      <c r="P109" s="151">
        <f t="shared" si="9"/>
        <v>0</v>
      </c>
    </row>
    <row r="110" spans="1:16" x14ac:dyDescent="0.35">
      <c r="A110" s="39" t="s">
        <v>5982</v>
      </c>
      <c r="B110" s="35" t="s">
        <v>5983</v>
      </c>
      <c r="C110" s="35" t="s">
        <v>5911</v>
      </c>
      <c r="D110" s="35" t="s">
        <v>5906</v>
      </c>
      <c r="E110" s="189">
        <f t="shared" si="1"/>
        <v>492696.33</v>
      </c>
      <c r="F110" s="190">
        <f t="shared" si="2"/>
        <v>4309676.74</v>
      </c>
      <c r="G110" s="190">
        <f t="shared" si="3"/>
        <v>13826872.119999999</v>
      </c>
      <c r="H110" s="190">
        <f t="shared" si="10"/>
        <v>8545775.5600000005</v>
      </c>
      <c r="I110" s="190">
        <f t="shared" si="4"/>
        <v>12288117.189999999</v>
      </c>
      <c r="J110" s="190">
        <f t="shared" si="5"/>
        <v>2013795.79</v>
      </c>
      <c r="K110" s="190">
        <f t="shared" si="6"/>
        <v>0</v>
      </c>
      <c r="L110" s="190">
        <f t="shared" si="7"/>
        <v>0</v>
      </c>
      <c r="M110" s="192">
        <f t="shared" si="11"/>
        <v>41476933.729999997</v>
      </c>
      <c r="N110" s="191">
        <f t="shared" si="8"/>
        <v>41478585.539999999</v>
      </c>
      <c r="O110" s="192">
        <f t="shared" si="12"/>
        <v>1651.8100000023842</v>
      </c>
      <c r="P110" s="151">
        <f t="shared" si="9"/>
        <v>3.9823199814985401E-5</v>
      </c>
    </row>
    <row r="111" spans="1:16" x14ac:dyDescent="0.35">
      <c r="A111" s="39" t="s">
        <v>5984</v>
      </c>
      <c r="B111" s="35" t="s">
        <v>5985</v>
      </c>
      <c r="C111" s="35" t="s">
        <v>5911</v>
      </c>
      <c r="D111" s="35" t="s">
        <v>5906</v>
      </c>
      <c r="E111" s="189">
        <f t="shared" si="1"/>
        <v>74049</v>
      </c>
      <c r="F111" s="190">
        <f t="shared" si="2"/>
        <v>417630.99</v>
      </c>
      <c r="G111" s="190">
        <f t="shared" si="3"/>
        <v>1674921.75</v>
      </c>
      <c r="H111" s="190">
        <f t="shared" si="10"/>
        <v>533416.94999999995</v>
      </c>
      <c r="I111" s="190">
        <f t="shared" si="4"/>
        <v>271124.46000000002</v>
      </c>
      <c r="J111" s="190">
        <f t="shared" si="5"/>
        <v>139958.9</v>
      </c>
      <c r="K111" s="190">
        <f t="shared" si="6"/>
        <v>0</v>
      </c>
      <c r="L111" s="190">
        <f t="shared" si="7"/>
        <v>0</v>
      </c>
      <c r="M111" s="192">
        <f t="shared" si="11"/>
        <v>3111102.0500000003</v>
      </c>
      <c r="N111" s="191">
        <f t="shared" si="8"/>
        <v>3226721.69</v>
      </c>
      <c r="O111" s="192">
        <f t="shared" si="12"/>
        <v>115619.63999999966</v>
      </c>
      <c r="P111" s="151">
        <f t="shared" si="9"/>
        <v>3.5831922027337808E-2</v>
      </c>
    </row>
    <row r="112" spans="1:16" x14ac:dyDescent="0.35">
      <c r="A112" s="39" t="s">
        <v>5986</v>
      </c>
      <c r="B112" s="35" t="s">
        <v>5987</v>
      </c>
      <c r="C112" s="35" t="s">
        <v>5911</v>
      </c>
      <c r="D112" s="35" t="s">
        <v>5906</v>
      </c>
      <c r="E112" s="189">
        <f t="shared" si="1"/>
        <v>738931.81</v>
      </c>
      <c r="F112" s="190">
        <f t="shared" si="2"/>
        <v>3284988.87</v>
      </c>
      <c r="G112" s="190">
        <f t="shared" si="3"/>
        <v>11220819.720000001</v>
      </c>
      <c r="H112" s="190">
        <f t="shared" si="10"/>
        <v>5923962.8300000001</v>
      </c>
      <c r="I112" s="190">
        <f t="shared" si="4"/>
        <v>6068313.96</v>
      </c>
      <c r="J112" s="190">
        <f t="shared" si="5"/>
        <v>1003492.86</v>
      </c>
      <c r="K112" s="190">
        <f t="shared" si="6"/>
        <v>0</v>
      </c>
      <c r="L112" s="190">
        <f t="shared" si="7"/>
        <v>0</v>
      </c>
      <c r="M112" s="192">
        <f t="shared" si="11"/>
        <v>28240510.050000001</v>
      </c>
      <c r="N112" s="191">
        <f t="shared" si="8"/>
        <v>28240510.030000001</v>
      </c>
      <c r="O112" s="192">
        <f t="shared" si="12"/>
        <v>-1.9999999552965164E-2</v>
      </c>
      <c r="P112" s="151">
        <f t="shared" si="9"/>
        <v>-7.082024910923736E-10</v>
      </c>
    </row>
    <row r="113" spans="1:16" x14ac:dyDescent="0.35">
      <c r="A113" s="39" t="s">
        <v>5988</v>
      </c>
      <c r="B113" s="35" t="s">
        <v>5989</v>
      </c>
      <c r="C113" s="35" t="s">
        <v>5914</v>
      </c>
      <c r="D113" s="35" t="s">
        <v>5906</v>
      </c>
      <c r="E113" s="189">
        <f t="shared" si="1"/>
        <v>5644</v>
      </c>
      <c r="F113" s="190">
        <f t="shared" si="2"/>
        <v>49172.46</v>
      </c>
      <c r="G113" s="190">
        <f t="shared" si="3"/>
        <v>313881.40000000002</v>
      </c>
      <c r="H113" s="190">
        <f t="shared" si="10"/>
        <v>108032.93</v>
      </c>
      <c r="I113" s="190">
        <f t="shared" si="4"/>
        <v>0</v>
      </c>
      <c r="J113" s="190">
        <f t="shared" si="5"/>
        <v>0</v>
      </c>
      <c r="K113" s="190">
        <f t="shared" si="6"/>
        <v>0</v>
      </c>
      <c r="L113" s="190">
        <f t="shared" si="7"/>
        <v>0</v>
      </c>
      <c r="M113" s="192">
        <f t="shared" si="11"/>
        <v>476730.79000000004</v>
      </c>
      <c r="N113" s="191">
        <f t="shared" si="8"/>
        <v>476730.79</v>
      </c>
      <c r="O113" s="192">
        <f t="shared" si="12"/>
        <v>0</v>
      </c>
      <c r="P113" s="151">
        <f t="shared" si="9"/>
        <v>0</v>
      </c>
    </row>
    <row r="114" spans="1:16" x14ac:dyDescent="0.35">
      <c r="A114" s="39" t="s">
        <v>3234</v>
      </c>
      <c r="B114" s="35" t="s">
        <v>5990</v>
      </c>
      <c r="C114" s="35" t="s">
        <v>5911</v>
      </c>
      <c r="D114" s="35" t="s">
        <v>5906</v>
      </c>
      <c r="E114" s="189">
        <f t="shared" si="1"/>
        <v>127246.02</v>
      </c>
      <c r="F114" s="190">
        <f t="shared" si="2"/>
        <v>1228754.67</v>
      </c>
      <c r="G114" s="190">
        <f t="shared" si="3"/>
        <v>4682482.3600000003</v>
      </c>
      <c r="H114" s="190">
        <f t="shared" si="10"/>
        <v>3225855.12</v>
      </c>
      <c r="I114" s="190">
        <f t="shared" si="4"/>
        <v>2244247.48</v>
      </c>
      <c r="J114" s="190">
        <f t="shared" si="5"/>
        <v>850214.17</v>
      </c>
      <c r="K114" s="190">
        <f t="shared" si="6"/>
        <v>0</v>
      </c>
      <c r="L114" s="190">
        <f t="shared" si="7"/>
        <v>0</v>
      </c>
      <c r="M114" s="192">
        <f t="shared" si="11"/>
        <v>12358799.820000002</v>
      </c>
      <c r="N114" s="191">
        <f t="shared" si="8"/>
        <v>12300483.17</v>
      </c>
      <c r="O114" s="192">
        <f t="shared" si="12"/>
        <v>-58316.650000002235</v>
      </c>
      <c r="P114" s="151">
        <f t="shared" si="9"/>
        <v>-4.7410048202197767E-3</v>
      </c>
    </row>
    <row r="115" spans="1:16" x14ac:dyDescent="0.35">
      <c r="A115" s="39" t="s">
        <v>223</v>
      </c>
      <c r="B115" s="35" t="s">
        <v>5991</v>
      </c>
      <c r="C115" s="35" t="s">
        <v>5911</v>
      </c>
      <c r="D115" s="35" t="s">
        <v>5906</v>
      </c>
      <c r="E115" s="189">
        <f t="shared" si="1"/>
        <v>739745.85</v>
      </c>
      <c r="F115" s="190">
        <f t="shared" si="2"/>
        <v>4307241.67</v>
      </c>
      <c r="G115" s="190">
        <f t="shared" si="3"/>
        <v>23284583.52</v>
      </c>
      <c r="H115" s="190">
        <f t="shared" si="10"/>
        <v>18287844.800000001</v>
      </c>
      <c r="I115" s="190">
        <f t="shared" si="4"/>
        <v>7478314.4900000002</v>
      </c>
      <c r="J115" s="190">
        <f t="shared" si="5"/>
        <v>138170.1</v>
      </c>
      <c r="K115" s="190">
        <f t="shared" si="6"/>
        <v>0</v>
      </c>
      <c r="L115" s="190">
        <f t="shared" si="7"/>
        <v>0</v>
      </c>
      <c r="M115" s="192">
        <f t="shared" si="11"/>
        <v>54235900.430000007</v>
      </c>
      <c r="N115" s="191">
        <f t="shared" si="8"/>
        <v>54235900.43</v>
      </c>
      <c r="O115" s="192">
        <f t="shared" si="12"/>
        <v>0</v>
      </c>
      <c r="P115" s="151">
        <f t="shared" si="9"/>
        <v>0</v>
      </c>
    </row>
    <row r="116" spans="1:16" x14ac:dyDescent="0.35">
      <c r="A116" s="39" t="s">
        <v>17</v>
      </c>
      <c r="B116" s="35" t="s">
        <v>5992</v>
      </c>
      <c r="C116" s="35" t="s">
        <v>5911</v>
      </c>
      <c r="D116" s="35" t="s">
        <v>5906</v>
      </c>
      <c r="E116" s="189">
        <f t="shared" si="1"/>
        <v>212556.58</v>
      </c>
      <c r="F116" s="190">
        <f t="shared" si="2"/>
        <v>1043919.54</v>
      </c>
      <c r="G116" s="190">
        <f t="shared" si="3"/>
        <v>4655239.33</v>
      </c>
      <c r="H116" s="190">
        <f t="shared" si="10"/>
        <v>4833702.2699999996</v>
      </c>
      <c r="I116" s="190">
        <f t="shared" si="4"/>
        <v>3959629.25</v>
      </c>
      <c r="J116" s="190">
        <f t="shared" si="5"/>
        <v>1749346.31</v>
      </c>
      <c r="K116" s="190">
        <f t="shared" si="6"/>
        <v>0</v>
      </c>
      <c r="L116" s="190">
        <f t="shared" si="7"/>
        <v>0</v>
      </c>
      <c r="M116" s="192">
        <f t="shared" si="11"/>
        <v>16454393.279999999</v>
      </c>
      <c r="N116" s="191">
        <f t="shared" si="8"/>
        <v>16454001.23</v>
      </c>
      <c r="O116" s="192">
        <f t="shared" si="12"/>
        <v>-392.04999999888241</v>
      </c>
      <c r="P116" s="151">
        <f t="shared" si="9"/>
        <v>-2.3827031159088009E-5</v>
      </c>
    </row>
    <row r="117" spans="1:16" x14ac:dyDescent="0.35">
      <c r="A117" s="39" t="s">
        <v>8</v>
      </c>
      <c r="B117" s="35" t="s">
        <v>5993</v>
      </c>
      <c r="C117" s="35" t="s">
        <v>5911</v>
      </c>
      <c r="D117" s="35" t="s">
        <v>5906</v>
      </c>
      <c r="E117" s="189">
        <f t="shared" si="1"/>
        <v>191224.52</v>
      </c>
      <c r="F117" s="190">
        <f t="shared" si="2"/>
        <v>1403680.43</v>
      </c>
      <c r="G117" s="190">
        <f t="shared" si="3"/>
        <v>3624911.2</v>
      </c>
      <c r="H117" s="190">
        <f t="shared" si="10"/>
        <v>2729643.9</v>
      </c>
      <c r="I117" s="190">
        <f t="shared" si="4"/>
        <v>3146720.54</v>
      </c>
      <c r="J117" s="190">
        <f t="shared" si="5"/>
        <v>16250</v>
      </c>
      <c r="K117" s="190">
        <f t="shared" si="6"/>
        <v>0</v>
      </c>
      <c r="L117" s="190">
        <f t="shared" si="7"/>
        <v>0</v>
      </c>
      <c r="M117" s="192">
        <f t="shared" si="11"/>
        <v>11112430.59</v>
      </c>
      <c r="N117" s="191">
        <f t="shared" si="8"/>
        <v>11112430.59</v>
      </c>
      <c r="O117" s="192">
        <f t="shared" si="12"/>
        <v>0</v>
      </c>
      <c r="P117" s="151">
        <f t="shared" si="9"/>
        <v>0</v>
      </c>
    </row>
    <row r="118" spans="1:16" x14ac:dyDescent="0.35">
      <c r="A118" s="39" t="s">
        <v>5994</v>
      </c>
      <c r="B118" s="35" t="s">
        <v>5995</v>
      </c>
      <c r="C118" s="35" t="s">
        <v>5911</v>
      </c>
      <c r="D118" s="35" t="s">
        <v>5906</v>
      </c>
      <c r="E118" s="189">
        <f t="shared" si="1"/>
        <v>345859</v>
      </c>
      <c r="F118" s="190">
        <f t="shared" si="2"/>
        <v>2819517.85</v>
      </c>
      <c r="G118" s="190">
        <f t="shared" si="3"/>
        <v>11965395.32</v>
      </c>
      <c r="H118" s="190">
        <f t="shared" si="10"/>
        <v>9307310.6799999997</v>
      </c>
      <c r="I118" s="190">
        <f t="shared" si="4"/>
        <v>1415837.84</v>
      </c>
      <c r="J118" s="190">
        <f t="shared" si="5"/>
        <v>424244.16</v>
      </c>
      <c r="K118" s="190">
        <f t="shared" si="6"/>
        <v>0</v>
      </c>
      <c r="L118" s="190">
        <f t="shared" si="7"/>
        <v>0</v>
      </c>
      <c r="M118" s="192">
        <f t="shared" si="11"/>
        <v>26278164.850000001</v>
      </c>
      <c r="N118" s="191">
        <f t="shared" si="8"/>
        <v>26279526.52</v>
      </c>
      <c r="O118" s="192">
        <f t="shared" si="12"/>
        <v>1361.6699999980628</v>
      </c>
      <c r="P118" s="151">
        <f t="shared" si="9"/>
        <v>5.181486047557842E-5</v>
      </c>
    </row>
    <row r="119" spans="1:16" x14ac:dyDescent="0.35">
      <c r="A119" s="39" t="s">
        <v>5996</v>
      </c>
      <c r="B119" s="35" t="s">
        <v>5997</v>
      </c>
      <c r="C119" s="35" t="s">
        <v>5914</v>
      </c>
      <c r="D119" s="35" t="s">
        <v>5906</v>
      </c>
      <c r="E119" s="189">
        <f t="shared" si="1"/>
        <v>18576</v>
      </c>
      <c r="F119" s="190">
        <f t="shared" si="2"/>
        <v>83308.19</v>
      </c>
      <c r="G119" s="190">
        <f t="shared" si="3"/>
        <v>261829.62</v>
      </c>
      <c r="H119" s="190">
        <f t="shared" si="10"/>
        <v>94726.56</v>
      </c>
      <c r="I119" s="190">
        <f t="shared" si="4"/>
        <v>217841.82</v>
      </c>
      <c r="J119" s="190">
        <f t="shared" si="5"/>
        <v>0</v>
      </c>
      <c r="K119" s="190">
        <f t="shared" si="6"/>
        <v>0</v>
      </c>
      <c r="L119" s="190">
        <f t="shared" si="7"/>
        <v>0</v>
      </c>
      <c r="M119" s="192">
        <f t="shared" si="11"/>
        <v>676282.19</v>
      </c>
      <c r="N119" s="191">
        <f t="shared" si="8"/>
        <v>676282.19</v>
      </c>
      <c r="O119" s="192">
        <f t="shared" si="12"/>
        <v>0</v>
      </c>
      <c r="P119" s="151">
        <f t="shared" si="9"/>
        <v>0</v>
      </c>
    </row>
    <row r="120" spans="1:16" x14ac:dyDescent="0.35">
      <c r="A120" s="39" t="s">
        <v>5998</v>
      </c>
      <c r="B120" s="35" t="s">
        <v>5999</v>
      </c>
      <c r="C120" s="35" t="s">
        <v>5914</v>
      </c>
      <c r="D120" s="35" t="s">
        <v>5906</v>
      </c>
      <c r="E120" s="189">
        <f t="shared" si="1"/>
        <v>15359.34</v>
      </c>
      <c r="F120" s="190">
        <f t="shared" si="2"/>
        <v>77866.05</v>
      </c>
      <c r="G120" s="190">
        <f t="shared" si="3"/>
        <v>278327.71000000002</v>
      </c>
      <c r="H120" s="190">
        <f t="shared" si="10"/>
        <v>122693.28</v>
      </c>
      <c r="I120" s="190">
        <f t="shared" si="4"/>
        <v>102410.61</v>
      </c>
      <c r="J120" s="190">
        <f t="shared" si="5"/>
        <v>0</v>
      </c>
      <c r="K120" s="190">
        <f t="shared" si="6"/>
        <v>0</v>
      </c>
      <c r="L120" s="190">
        <f t="shared" si="7"/>
        <v>0</v>
      </c>
      <c r="M120" s="192">
        <f t="shared" si="11"/>
        <v>596656.99</v>
      </c>
      <c r="N120" s="191">
        <f t="shared" si="8"/>
        <v>596656.99</v>
      </c>
      <c r="O120" s="192">
        <f t="shared" si="12"/>
        <v>0</v>
      </c>
      <c r="P120" s="151">
        <f t="shared" si="9"/>
        <v>0</v>
      </c>
    </row>
    <row r="121" spans="1:16" x14ac:dyDescent="0.35">
      <c r="A121" s="39" t="s">
        <v>6000</v>
      </c>
      <c r="B121" s="35" t="s">
        <v>6001</v>
      </c>
      <c r="C121" s="35" t="s">
        <v>5914</v>
      </c>
      <c r="D121" s="35" t="s">
        <v>5906</v>
      </c>
      <c r="E121" s="189">
        <f t="shared" si="1"/>
        <v>6983</v>
      </c>
      <c r="F121" s="190">
        <f t="shared" si="2"/>
        <v>36395.980000000003</v>
      </c>
      <c r="G121" s="190">
        <f t="shared" si="3"/>
        <v>100476.24</v>
      </c>
      <c r="H121" s="190">
        <f t="shared" si="10"/>
        <v>92452.75</v>
      </c>
      <c r="I121" s="190">
        <f t="shared" si="4"/>
        <v>40000</v>
      </c>
      <c r="J121" s="190">
        <f t="shared" si="5"/>
        <v>24869.64</v>
      </c>
      <c r="K121" s="190">
        <f t="shared" si="6"/>
        <v>0</v>
      </c>
      <c r="L121" s="190">
        <f t="shared" si="7"/>
        <v>0</v>
      </c>
      <c r="M121" s="192">
        <f t="shared" si="11"/>
        <v>301177.61</v>
      </c>
      <c r="N121" s="191">
        <f t="shared" si="8"/>
        <v>301177.61</v>
      </c>
      <c r="O121" s="192">
        <f t="shared" si="12"/>
        <v>0</v>
      </c>
      <c r="P121" s="151">
        <f t="shared" si="9"/>
        <v>0</v>
      </c>
    </row>
    <row r="122" spans="1:16" x14ac:dyDescent="0.35">
      <c r="A122" s="39" t="s">
        <v>6002</v>
      </c>
      <c r="B122" s="35" t="s">
        <v>6003</v>
      </c>
      <c r="C122" s="35" t="s">
        <v>5911</v>
      </c>
      <c r="D122" s="35" t="s">
        <v>5906</v>
      </c>
      <c r="E122" s="189">
        <f t="shared" si="1"/>
        <v>126810.72</v>
      </c>
      <c r="F122" s="190">
        <f t="shared" si="2"/>
        <v>1565762.05</v>
      </c>
      <c r="G122" s="190">
        <f t="shared" si="3"/>
        <v>7718811.3700000001</v>
      </c>
      <c r="H122" s="190">
        <f t="shared" si="10"/>
        <v>3225156.32</v>
      </c>
      <c r="I122" s="190">
        <f t="shared" si="4"/>
        <v>1463502.55</v>
      </c>
      <c r="J122" s="190">
        <f t="shared" si="5"/>
        <v>1014405.21</v>
      </c>
      <c r="K122" s="190">
        <f t="shared" si="6"/>
        <v>0</v>
      </c>
      <c r="L122" s="190">
        <f t="shared" si="7"/>
        <v>0</v>
      </c>
      <c r="M122" s="192">
        <f t="shared" si="11"/>
        <v>15114448.220000003</v>
      </c>
      <c r="N122" s="191">
        <f t="shared" si="8"/>
        <v>15083546.09</v>
      </c>
      <c r="O122" s="192">
        <f t="shared" si="12"/>
        <v>-30902.130000002682</v>
      </c>
      <c r="P122" s="151">
        <f t="shared" si="9"/>
        <v>-2.0487311017990651E-3</v>
      </c>
    </row>
    <row r="123" spans="1:16" x14ac:dyDescent="0.35">
      <c r="A123" s="39" t="s">
        <v>6004</v>
      </c>
      <c r="B123" s="35" t="s">
        <v>12286</v>
      </c>
      <c r="C123" s="35" t="s">
        <v>5914</v>
      </c>
      <c r="D123" s="35" t="s">
        <v>5933</v>
      </c>
      <c r="E123" s="189">
        <f t="shared" si="1"/>
        <v>12979</v>
      </c>
      <c r="F123" s="190">
        <f t="shared" si="2"/>
        <v>97318.1</v>
      </c>
      <c r="G123" s="190">
        <f t="shared" si="3"/>
        <v>605915.92000000004</v>
      </c>
      <c r="H123" s="190">
        <f t="shared" si="10"/>
        <v>0</v>
      </c>
      <c r="I123" s="190">
        <f t="shared" si="4"/>
        <v>0</v>
      </c>
      <c r="J123" s="190">
        <f t="shared" si="5"/>
        <v>0</v>
      </c>
      <c r="K123" s="190">
        <f t="shared" si="6"/>
        <v>0</v>
      </c>
      <c r="L123" s="190">
        <f t="shared" si="7"/>
        <v>0</v>
      </c>
      <c r="M123" s="192">
        <f t="shared" si="11"/>
        <v>716213.02</v>
      </c>
      <c r="N123" s="191">
        <f t="shared" si="8"/>
        <v>716213.02</v>
      </c>
      <c r="O123" s="192">
        <f t="shared" si="12"/>
        <v>0</v>
      </c>
      <c r="P123" s="151">
        <f t="shared" si="9"/>
        <v>0</v>
      </c>
    </row>
    <row r="124" spans="1:16" x14ac:dyDescent="0.35">
      <c r="A124" s="39" t="s">
        <v>6005</v>
      </c>
      <c r="B124" s="35" t="s">
        <v>6006</v>
      </c>
      <c r="C124" s="35" t="s">
        <v>5911</v>
      </c>
      <c r="D124" s="35" t="s">
        <v>5906</v>
      </c>
      <c r="E124" s="189">
        <f t="shared" si="1"/>
        <v>0</v>
      </c>
      <c r="F124" s="190">
        <f t="shared" si="2"/>
        <v>1307151.5</v>
      </c>
      <c r="G124" s="190">
        <f t="shared" si="3"/>
        <v>2802455.58</v>
      </c>
      <c r="H124" s="190">
        <f t="shared" si="10"/>
        <v>2520603.27</v>
      </c>
      <c r="I124" s="190">
        <f t="shared" si="4"/>
        <v>2659211.4</v>
      </c>
      <c r="J124" s="190">
        <f t="shared" si="5"/>
        <v>239137.94</v>
      </c>
      <c r="K124" s="190">
        <f t="shared" si="6"/>
        <v>0</v>
      </c>
      <c r="L124" s="190">
        <f t="shared" si="7"/>
        <v>0</v>
      </c>
      <c r="M124" s="192">
        <f t="shared" si="11"/>
        <v>9528559.6899999995</v>
      </c>
      <c r="N124" s="191">
        <f t="shared" si="8"/>
        <v>9529527.6799999997</v>
      </c>
      <c r="O124" s="192">
        <f t="shared" si="12"/>
        <v>967.99000000022352</v>
      </c>
      <c r="P124" s="151">
        <f t="shared" si="9"/>
        <v>1.015779619415748E-4</v>
      </c>
    </row>
    <row r="125" spans="1:16" x14ac:dyDescent="0.35">
      <c r="A125" s="39" t="s">
        <v>6007</v>
      </c>
      <c r="B125" s="35" t="s">
        <v>6008</v>
      </c>
      <c r="C125" s="35" t="s">
        <v>5911</v>
      </c>
      <c r="D125" s="35" t="s">
        <v>5906</v>
      </c>
      <c r="E125" s="189">
        <f t="shared" si="1"/>
        <v>74118.789999999994</v>
      </c>
      <c r="F125" s="190">
        <f t="shared" si="2"/>
        <v>807444.37</v>
      </c>
      <c r="G125" s="190">
        <f t="shared" si="3"/>
        <v>2366281.9700000002</v>
      </c>
      <c r="H125" s="190">
        <f t="shared" si="10"/>
        <v>1138772.8700000001</v>
      </c>
      <c r="I125" s="190">
        <f t="shared" si="4"/>
        <v>1034532.72</v>
      </c>
      <c r="J125" s="190">
        <f t="shared" si="5"/>
        <v>38741.86</v>
      </c>
      <c r="K125" s="190">
        <f t="shared" si="6"/>
        <v>0</v>
      </c>
      <c r="L125" s="190">
        <f t="shared" si="7"/>
        <v>0</v>
      </c>
      <c r="M125" s="192">
        <f t="shared" si="11"/>
        <v>5459892.5800000001</v>
      </c>
      <c r="N125" s="191">
        <f t="shared" si="8"/>
        <v>5463543.8200000003</v>
      </c>
      <c r="O125" s="192">
        <f t="shared" si="12"/>
        <v>3651.2400000002235</v>
      </c>
      <c r="P125" s="151">
        <f t="shared" si="9"/>
        <v>6.6829151925795727E-4</v>
      </c>
    </row>
    <row r="126" spans="1:16" x14ac:dyDescent="0.35">
      <c r="A126" s="39" t="s">
        <v>6009</v>
      </c>
      <c r="B126" s="35" t="s">
        <v>6010</v>
      </c>
      <c r="C126" s="35" t="s">
        <v>5911</v>
      </c>
      <c r="D126" s="35" t="s">
        <v>5906</v>
      </c>
      <c r="E126" s="189">
        <f t="shared" si="1"/>
        <v>1382973</v>
      </c>
      <c r="F126" s="190">
        <f t="shared" si="2"/>
        <v>6464322.5999999996</v>
      </c>
      <c r="G126" s="190">
        <f t="shared" si="3"/>
        <v>13438910.960000001</v>
      </c>
      <c r="H126" s="190">
        <f t="shared" si="10"/>
        <v>22155098.109999999</v>
      </c>
      <c r="I126" s="190">
        <f t="shared" si="4"/>
        <v>24982996.140000001</v>
      </c>
      <c r="J126" s="190">
        <f t="shared" si="5"/>
        <v>3026294.42</v>
      </c>
      <c r="K126" s="190">
        <f t="shared" si="6"/>
        <v>0</v>
      </c>
      <c r="L126" s="190">
        <f t="shared" si="7"/>
        <v>0</v>
      </c>
      <c r="M126" s="192">
        <f t="shared" si="11"/>
        <v>71450595.230000004</v>
      </c>
      <c r="N126" s="191">
        <f t="shared" si="8"/>
        <v>71449536.540000007</v>
      </c>
      <c r="O126" s="192">
        <f t="shared" si="12"/>
        <v>-1058.6899999976158</v>
      </c>
      <c r="P126" s="151">
        <f t="shared" si="9"/>
        <v>-1.4817310947915292E-5</v>
      </c>
    </row>
    <row r="127" spans="1:16" x14ac:dyDescent="0.35">
      <c r="A127" s="39" t="s">
        <v>6011</v>
      </c>
      <c r="B127" s="35" t="s">
        <v>6012</v>
      </c>
      <c r="C127" s="35" t="s">
        <v>5914</v>
      </c>
      <c r="D127" s="35" t="s">
        <v>5906</v>
      </c>
      <c r="E127" s="189">
        <f t="shared" si="1"/>
        <v>38340</v>
      </c>
      <c r="F127" s="190">
        <f t="shared" si="2"/>
        <v>233689.76</v>
      </c>
      <c r="G127" s="190">
        <f t="shared" si="3"/>
        <v>606626.74</v>
      </c>
      <c r="H127" s="190">
        <f t="shared" si="10"/>
        <v>223142.8</v>
      </c>
      <c r="I127" s="190">
        <f t="shared" si="4"/>
        <v>436715.97</v>
      </c>
      <c r="J127" s="190">
        <f t="shared" si="5"/>
        <v>98865.26</v>
      </c>
      <c r="K127" s="190">
        <f t="shared" si="6"/>
        <v>0</v>
      </c>
      <c r="L127" s="190">
        <f t="shared" si="7"/>
        <v>0</v>
      </c>
      <c r="M127" s="192">
        <f t="shared" si="11"/>
        <v>1637380.53</v>
      </c>
      <c r="N127" s="191">
        <f t="shared" si="8"/>
        <v>1637380.53</v>
      </c>
      <c r="O127" s="192">
        <f t="shared" si="12"/>
        <v>0</v>
      </c>
      <c r="P127" s="151">
        <f t="shared" si="9"/>
        <v>0</v>
      </c>
    </row>
    <row r="128" spans="1:16" x14ac:dyDescent="0.35">
      <c r="A128" s="39" t="s">
        <v>6013</v>
      </c>
      <c r="B128" s="35" t="s">
        <v>6014</v>
      </c>
      <c r="C128" s="35" t="s">
        <v>5911</v>
      </c>
      <c r="D128" s="35" t="s">
        <v>5906</v>
      </c>
      <c r="E128" s="189">
        <f t="shared" si="1"/>
        <v>675277.52</v>
      </c>
      <c r="F128" s="190">
        <f t="shared" si="2"/>
        <v>2667074.11</v>
      </c>
      <c r="G128" s="190">
        <f t="shared" si="3"/>
        <v>8283727.3499999996</v>
      </c>
      <c r="H128" s="190">
        <f t="shared" si="10"/>
        <v>11655854.92</v>
      </c>
      <c r="I128" s="190">
        <f t="shared" si="4"/>
        <v>7086181.1399999997</v>
      </c>
      <c r="J128" s="190">
        <f t="shared" si="5"/>
        <v>3095108.73</v>
      </c>
      <c r="K128" s="190">
        <f t="shared" si="6"/>
        <v>0</v>
      </c>
      <c r="L128" s="190">
        <f t="shared" si="7"/>
        <v>0</v>
      </c>
      <c r="M128" s="192">
        <f t="shared" si="11"/>
        <v>33463223.77</v>
      </c>
      <c r="N128" s="191">
        <f t="shared" si="8"/>
        <v>33458571.949999999</v>
      </c>
      <c r="O128" s="192">
        <f t="shared" si="12"/>
        <v>-4651.820000000298</v>
      </c>
      <c r="P128" s="151">
        <f t="shared" si="9"/>
        <v>-1.3903223386078491E-4</v>
      </c>
    </row>
    <row r="129" spans="1:16" x14ac:dyDescent="0.35">
      <c r="A129" s="39" t="s">
        <v>6015</v>
      </c>
      <c r="B129" s="35" t="s">
        <v>6016</v>
      </c>
      <c r="C129" s="35" t="s">
        <v>5911</v>
      </c>
      <c r="D129" s="35" t="s">
        <v>5906</v>
      </c>
      <c r="E129" s="189">
        <f t="shared" si="1"/>
        <v>92051.32</v>
      </c>
      <c r="F129" s="190">
        <f t="shared" si="2"/>
        <v>2082624.43</v>
      </c>
      <c r="G129" s="190">
        <f t="shared" si="3"/>
        <v>4993200.01</v>
      </c>
      <c r="H129" s="190">
        <f t="shared" si="10"/>
        <v>3555787.82</v>
      </c>
      <c r="I129" s="190">
        <f t="shared" si="4"/>
        <v>3500957.9</v>
      </c>
      <c r="J129" s="190">
        <f t="shared" si="5"/>
        <v>713192.59</v>
      </c>
      <c r="K129" s="190">
        <f t="shared" si="6"/>
        <v>0</v>
      </c>
      <c r="L129" s="190">
        <f t="shared" si="7"/>
        <v>0</v>
      </c>
      <c r="M129" s="192">
        <f t="shared" si="11"/>
        <v>14937814.07</v>
      </c>
      <c r="N129" s="191">
        <f t="shared" si="8"/>
        <v>14938627.66</v>
      </c>
      <c r="O129" s="192">
        <f t="shared" si="12"/>
        <v>813.58999999985099</v>
      </c>
      <c r="P129" s="151">
        <f t="shared" si="9"/>
        <v>5.4462164699260667E-5</v>
      </c>
    </row>
    <row r="130" spans="1:16" x14ac:dyDescent="0.35">
      <c r="A130" s="39" t="s">
        <v>6017</v>
      </c>
      <c r="B130" s="35" t="s">
        <v>6018</v>
      </c>
      <c r="C130" s="35" t="s">
        <v>5914</v>
      </c>
      <c r="D130" s="35" t="s">
        <v>5906</v>
      </c>
      <c r="E130" s="189">
        <f t="shared" si="1"/>
        <v>3683.84</v>
      </c>
      <c r="F130" s="190">
        <f t="shared" si="2"/>
        <v>114164.13</v>
      </c>
      <c r="G130" s="190">
        <f t="shared" si="3"/>
        <v>219668.03</v>
      </c>
      <c r="H130" s="190">
        <f t="shared" si="10"/>
        <v>111848.21</v>
      </c>
      <c r="I130" s="190">
        <f t="shared" si="4"/>
        <v>44843.08</v>
      </c>
      <c r="J130" s="190">
        <f t="shared" si="5"/>
        <v>4729.05</v>
      </c>
      <c r="K130" s="190">
        <f t="shared" si="6"/>
        <v>0</v>
      </c>
      <c r="L130" s="190">
        <f t="shared" si="7"/>
        <v>0</v>
      </c>
      <c r="M130" s="192">
        <f t="shared" si="11"/>
        <v>498936.34</v>
      </c>
      <c r="N130" s="191">
        <f t="shared" si="8"/>
        <v>498936.34</v>
      </c>
      <c r="O130" s="192">
        <f t="shared" si="12"/>
        <v>0</v>
      </c>
      <c r="P130" s="151">
        <f t="shared" si="9"/>
        <v>0</v>
      </c>
    </row>
    <row r="131" spans="1:16" x14ac:dyDescent="0.35">
      <c r="A131" s="39" t="s">
        <v>6019</v>
      </c>
      <c r="B131" s="35" t="s">
        <v>6020</v>
      </c>
      <c r="C131" s="35" t="s">
        <v>5914</v>
      </c>
      <c r="D131" s="35" t="s">
        <v>5906</v>
      </c>
      <c r="E131" s="189">
        <f t="shared" si="1"/>
        <v>31236</v>
      </c>
      <c r="F131" s="190">
        <f t="shared" si="2"/>
        <v>360724.94</v>
      </c>
      <c r="G131" s="190">
        <f t="shared" si="3"/>
        <v>1053261.44</v>
      </c>
      <c r="H131" s="190">
        <f t="shared" si="10"/>
        <v>1710614.07</v>
      </c>
      <c r="I131" s="190">
        <f t="shared" si="4"/>
        <v>1550079.76</v>
      </c>
      <c r="J131" s="190">
        <f t="shared" si="5"/>
        <v>0</v>
      </c>
      <c r="K131" s="190">
        <f t="shared" si="6"/>
        <v>0</v>
      </c>
      <c r="L131" s="190">
        <f t="shared" si="7"/>
        <v>0</v>
      </c>
      <c r="M131" s="192">
        <f t="shared" si="11"/>
        <v>4705916.21</v>
      </c>
      <c r="N131" s="191">
        <f t="shared" si="8"/>
        <v>4705916.21</v>
      </c>
      <c r="O131" s="192">
        <f t="shared" si="12"/>
        <v>0</v>
      </c>
      <c r="P131" s="151">
        <f t="shared" si="9"/>
        <v>0</v>
      </c>
    </row>
    <row r="132" spans="1:16" x14ac:dyDescent="0.35">
      <c r="A132" s="39" t="s">
        <v>6021</v>
      </c>
      <c r="B132" s="35" t="s">
        <v>6022</v>
      </c>
      <c r="C132" s="35" t="s">
        <v>5911</v>
      </c>
      <c r="D132" s="35" t="s">
        <v>5906</v>
      </c>
      <c r="E132" s="189">
        <f t="shared" si="1"/>
        <v>1014445.27</v>
      </c>
      <c r="F132" s="190">
        <f t="shared" si="2"/>
        <v>7971934.5099999998</v>
      </c>
      <c r="G132" s="190">
        <f t="shared" si="3"/>
        <v>16987468.329999998</v>
      </c>
      <c r="H132" s="190">
        <f t="shared" si="10"/>
        <v>22011161.57</v>
      </c>
      <c r="I132" s="190">
        <f t="shared" si="4"/>
        <v>15124458.6</v>
      </c>
      <c r="J132" s="190">
        <f t="shared" si="5"/>
        <v>974921.78</v>
      </c>
      <c r="K132" s="190">
        <f t="shared" si="6"/>
        <v>0</v>
      </c>
      <c r="L132" s="190">
        <f t="shared" si="7"/>
        <v>0</v>
      </c>
      <c r="M132" s="192">
        <f t="shared" si="11"/>
        <v>64084390.060000002</v>
      </c>
      <c r="N132" s="191">
        <f t="shared" si="8"/>
        <v>64062268.420000002</v>
      </c>
      <c r="O132" s="192">
        <f t="shared" si="12"/>
        <v>-22121.640000000596</v>
      </c>
      <c r="P132" s="151">
        <f t="shared" si="9"/>
        <v>-3.4531465315852449E-4</v>
      </c>
    </row>
    <row r="133" spans="1:16" x14ac:dyDescent="0.35">
      <c r="A133" s="39" t="s">
        <v>6023</v>
      </c>
      <c r="B133" s="35" t="s">
        <v>6024</v>
      </c>
      <c r="C133" s="35" t="s">
        <v>5911</v>
      </c>
      <c r="D133" s="35" t="s">
        <v>5906</v>
      </c>
      <c r="E133" s="189">
        <f t="shared" ref="E133:E196" si="13">IF(ISNA(VLOOKUP(A133&amp;"-"&amp;MID(PRC_Selector,5,3),FY20_PSU_Expenditures,2,FALSE)),0,VLOOKUP(A133&amp;"-"&amp;MID(PRC_Selector,5,3),FY20_PSU_Expenditures,2,FALSE))</f>
        <v>2040971.77</v>
      </c>
      <c r="F133" s="190">
        <f t="shared" ref="F133:F196" si="14">IF(ISNA(VLOOKUP(A133&amp;"-"&amp;MID(PRC_Selector,5,3),FY21_PSU_Expenditures,2,FALSE)),0,VLOOKUP(A133&amp;"-"&amp;MID(PRC_Selector,5,3),FY21_PSU_Expenditures,2,FALSE))</f>
        <v>22839495.41</v>
      </c>
      <c r="G133" s="190">
        <f t="shared" ref="G133:G196" si="15">IF(ISNA(VLOOKUP(A133&amp;"-"&amp;MID(PRC_Selector,5,3),FY22_PSU_Expenditures,2,FALSE)),0,VLOOKUP(A133&amp;"-"&amp;MID(PRC_Selector,5,3),FY22_PSU_Expenditures,2,FALSE))</f>
        <v>76649303.099999994</v>
      </c>
      <c r="H133" s="190">
        <f t="shared" ref="H133:H196" si="16">IF(ISNA(VLOOKUP(A133&amp;"-"&amp;MID(PRC_Selector,5,3),FY23_PSU_Expenditures,2,FALSE)),0,VLOOKUP(A133&amp;"-"&amp;MID(PRC_Selector,5,3),FY23_PSU_Expenditures,2,FALSE))</f>
        <v>76293194.340000004</v>
      </c>
      <c r="I133" s="190">
        <f t="shared" si="4"/>
        <v>45363300.270000003</v>
      </c>
      <c r="J133" s="190">
        <f t="shared" si="5"/>
        <v>16818426.539999999</v>
      </c>
      <c r="K133" s="190">
        <f t="shared" si="6"/>
        <v>0</v>
      </c>
      <c r="L133" s="190">
        <f t="shared" si="7"/>
        <v>0</v>
      </c>
      <c r="M133" s="192">
        <f t="shared" si="11"/>
        <v>240004691.43000001</v>
      </c>
      <c r="N133" s="191">
        <f t="shared" si="8"/>
        <v>239992641.09999999</v>
      </c>
      <c r="O133" s="192">
        <f t="shared" si="12"/>
        <v>-12050.330000013113</v>
      </c>
      <c r="P133" s="151">
        <f t="shared" ref="P133:P196" si="17">IFERROR(O133/N133,"")</f>
        <v>-5.021124791485581E-5</v>
      </c>
    </row>
    <row r="134" spans="1:16" x14ac:dyDescent="0.35">
      <c r="A134" s="39" t="s">
        <v>6025</v>
      </c>
      <c r="B134" s="35" t="s">
        <v>6026</v>
      </c>
      <c r="C134" s="35" t="s">
        <v>5914</v>
      </c>
      <c r="D134" s="35" t="s">
        <v>5906</v>
      </c>
      <c r="E134" s="189">
        <f t="shared" si="13"/>
        <v>34791</v>
      </c>
      <c r="F134" s="190">
        <f t="shared" si="14"/>
        <v>357060.45</v>
      </c>
      <c r="G134" s="190">
        <f t="shared" si="15"/>
        <v>409855.45</v>
      </c>
      <c r="H134" s="190">
        <f t="shared" si="16"/>
        <v>913484.17</v>
      </c>
      <c r="I134" s="190">
        <f t="shared" ref="I134:I197" si="18">IF(ISNA(VLOOKUP(A134&amp;"-"&amp;MID(PRC_Selector,5,3),FY24_PSU_Expenditures,2,FALSE)),0,VLOOKUP(A134&amp;"-"&amp;MID(PRC_Selector,5,3),FY24_PSU_Expenditures,2,FALSE))</f>
        <v>988292.07</v>
      </c>
      <c r="J134" s="190">
        <f t="shared" ref="J134:J197" si="19">IF(ISNA(VLOOKUP(A134&amp;"-"&amp;MID(PRC_Selector,5,3),FY25_PSU_Expenditures,2,FALSE)),0,VLOOKUP(A134&amp;"-"&amp;MID(PRC_Selector,5,3),FY25_PSU_Expenditures,2,FALSE))</f>
        <v>966544.15</v>
      </c>
      <c r="K134" s="190">
        <f t="shared" ref="K134:K197" si="20">IF(ISNA(VLOOKUP(A134&amp;"-"&amp;MID(PRC_Selector,5,3),FY26_PSU_Expenditures,2,FALSE)),0,VLOOKUP(A134&amp;"-"&amp;MID(PRC_Selector,5,3),FY26_PSU_Expenditures,2,FALSE))</f>
        <v>0</v>
      </c>
      <c r="L134" s="190">
        <f t="shared" ref="L134:L197" si="21">IF(ISNA(VLOOKUP(A134&amp;"-"&amp;MID(PRC_Selector,5,3),Encumbrances_by_PSU,2,FALSE)),0,VLOOKUP(A134&amp;"-"&amp;MID(PRC_Selector,5,3),Encumbrances_by_PSU,2,FALSE))</f>
        <v>0</v>
      </c>
      <c r="M134" s="192">
        <f t="shared" si="11"/>
        <v>3670027.29</v>
      </c>
      <c r="N134" s="191">
        <f t="shared" ref="N134:N197" si="22">IF(ISNA(VLOOKUP(A134&amp;"-"&amp;MID(PRC_Selector,5,3),Covid_Allotment_PSU,2,FALSE)),0,VLOOKUP(A134&amp;"-"&amp;MID(PRC_Selector,5,3),Covid_Allotment_PSU,2,FALSE))</f>
        <v>3670027.29</v>
      </c>
      <c r="O134" s="192">
        <f t="shared" si="12"/>
        <v>0</v>
      </c>
      <c r="P134" s="151">
        <f t="shared" si="17"/>
        <v>0</v>
      </c>
    </row>
    <row r="135" spans="1:16" x14ac:dyDescent="0.35">
      <c r="A135" s="39" t="s">
        <v>6027</v>
      </c>
      <c r="B135" s="35" t="s">
        <v>6028</v>
      </c>
      <c r="C135" s="35" t="s">
        <v>5914</v>
      </c>
      <c r="D135" s="35" t="s">
        <v>5906</v>
      </c>
      <c r="E135" s="189">
        <f t="shared" si="13"/>
        <v>42453</v>
      </c>
      <c r="F135" s="190">
        <f t="shared" si="14"/>
        <v>215686.7</v>
      </c>
      <c r="G135" s="190">
        <f t="shared" si="15"/>
        <v>729793.44</v>
      </c>
      <c r="H135" s="190">
        <f t="shared" si="16"/>
        <v>548453.11</v>
      </c>
      <c r="I135" s="190">
        <f t="shared" si="18"/>
        <v>12154.17</v>
      </c>
      <c r="J135" s="190">
        <f t="shared" si="19"/>
        <v>0</v>
      </c>
      <c r="K135" s="190">
        <f t="shared" si="20"/>
        <v>0</v>
      </c>
      <c r="L135" s="190">
        <f t="shared" si="21"/>
        <v>0</v>
      </c>
      <c r="M135" s="192">
        <f t="shared" ref="M135:M198" si="23">F135+E135+G135+H135+I135+L135+J135+K135</f>
        <v>1548540.42</v>
      </c>
      <c r="N135" s="191">
        <f t="shared" si="22"/>
        <v>1548540.42</v>
      </c>
      <c r="O135" s="192">
        <f t="shared" ref="O135:O198" si="24">N135-M135</f>
        <v>0</v>
      </c>
      <c r="P135" s="151">
        <f t="shared" si="17"/>
        <v>0</v>
      </c>
    </row>
    <row r="136" spans="1:16" x14ac:dyDescent="0.35">
      <c r="A136" s="39" t="s">
        <v>6029</v>
      </c>
      <c r="B136" s="35" t="s">
        <v>6030</v>
      </c>
      <c r="C136" s="35" t="s">
        <v>5911</v>
      </c>
      <c r="D136" s="35" t="s">
        <v>5906</v>
      </c>
      <c r="E136" s="189">
        <f t="shared" si="13"/>
        <v>326481.90999999997</v>
      </c>
      <c r="F136" s="190">
        <f t="shared" si="14"/>
        <v>857012.68</v>
      </c>
      <c r="G136" s="190">
        <f t="shared" si="15"/>
        <v>4476785.5599999996</v>
      </c>
      <c r="H136" s="190">
        <f t="shared" si="16"/>
        <v>1312619.69</v>
      </c>
      <c r="I136" s="190">
        <f t="shared" si="18"/>
        <v>1928593.34</v>
      </c>
      <c r="J136" s="190">
        <f t="shared" si="19"/>
        <v>381157.61</v>
      </c>
      <c r="K136" s="190">
        <f t="shared" si="20"/>
        <v>0</v>
      </c>
      <c r="L136" s="190">
        <f t="shared" si="21"/>
        <v>0</v>
      </c>
      <c r="M136" s="192">
        <f t="shared" si="23"/>
        <v>9282650.7899999991</v>
      </c>
      <c r="N136" s="191">
        <f t="shared" si="22"/>
        <v>9355494.5500000007</v>
      </c>
      <c r="O136" s="192">
        <f t="shared" si="24"/>
        <v>72843.760000001639</v>
      </c>
      <c r="P136" s="151">
        <f t="shared" si="17"/>
        <v>7.7862008908980264E-3</v>
      </c>
    </row>
    <row r="137" spans="1:16" x14ac:dyDescent="0.35">
      <c r="A137" s="39" t="s">
        <v>6031</v>
      </c>
      <c r="B137" s="35" t="s">
        <v>6032</v>
      </c>
      <c r="C137" s="35" t="s">
        <v>5914</v>
      </c>
      <c r="D137" s="35" t="s">
        <v>5906</v>
      </c>
      <c r="E137" s="189">
        <f t="shared" si="13"/>
        <v>1105</v>
      </c>
      <c r="F137" s="190">
        <f t="shared" si="14"/>
        <v>19411.900000000001</v>
      </c>
      <c r="G137" s="190">
        <f t="shared" si="15"/>
        <v>37654.800000000003</v>
      </c>
      <c r="H137" s="190">
        <f t="shared" si="16"/>
        <v>9860.5400000000009</v>
      </c>
      <c r="I137" s="190">
        <f t="shared" si="18"/>
        <v>821.69</v>
      </c>
      <c r="J137" s="190">
        <f t="shared" si="19"/>
        <v>3473.15</v>
      </c>
      <c r="K137" s="190">
        <f t="shared" si="20"/>
        <v>0</v>
      </c>
      <c r="L137" s="190">
        <f t="shared" si="21"/>
        <v>0</v>
      </c>
      <c r="M137" s="192">
        <f t="shared" si="23"/>
        <v>72327.08</v>
      </c>
      <c r="N137" s="191">
        <f t="shared" si="22"/>
        <v>72327.08</v>
      </c>
      <c r="O137" s="192">
        <f t="shared" si="24"/>
        <v>0</v>
      </c>
      <c r="P137" s="151">
        <f t="shared" si="17"/>
        <v>0</v>
      </c>
    </row>
    <row r="138" spans="1:16" x14ac:dyDescent="0.35">
      <c r="A138" s="39" t="s">
        <v>6033</v>
      </c>
      <c r="B138" s="35" t="s">
        <v>6034</v>
      </c>
      <c r="C138" s="35" t="s">
        <v>5911</v>
      </c>
      <c r="D138" s="35" t="s">
        <v>5906</v>
      </c>
      <c r="E138" s="189">
        <f t="shared" si="13"/>
        <v>199787.26</v>
      </c>
      <c r="F138" s="190">
        <f t="shared" si="14"/>
        <v>971853.25</v>
      </c>
      <c r="G138" s="190">
        <f t="shared" si="15"/>
        <v>4936443.76</v>
      </c>
      <c r="H138" s="190">
        <f t="shared" si="16"/>
        <v>2976163.78</v>
      </c>
      <c r="I138" s="190">
        <f t="shared" si="18"/>
        <v>2512007.16</v>
      </c>
      <c r="J138" s="190">
        <f t="shared" si="19"/>
        <v>265281.82</v>
      </c>
      <c r="K138" s="190">
        <f t="shared" si="20"/>
        <v>0</v>
      </c>
      <c r="L138" s="190">
        <f t="shared" si="21"/>
        <v>0</v>
      </c>
      <c r="M138" s="192">
        <f t="shared" si="23"/>
        <v>11861537.029999999</v>
      </c>
      <c r="N138" s="191">
        <f t="shared" si="22"/>
        <v>11861532.130000001</v>
      </c>
      <c r="O138" s="192">
        <f t="shared" si="24"/>
        <v>-4.8999999985098839</v>
      </c>
      <c r="P138" s="151">
        <f t="shared" si="17"/>
        <v>-4.1310009068026558E-7</v>
      </c>
    </row>
    <row r="139" spans="1:16" x14ac:dyDescent="0.35">
      <c r="A139" s="39" t="s">
        <v>6035</v>
      </c>
      <c r="B139" s="35" t="s">
        <v>6036</v>
      </c>
      <c r="C139" s="35" t="s">
        <v>5911</v>
      </c>
      <c r="D139" s="35" t="s">
        <v>5906</v>
      </c>
      <c r="E139" s="189">
        <f t="shared" si="13"/>
        <v>845866.7</v>
      </c>
      <c r="F139" s="190">
        <f t="shared" si="14"/>
        <v>6933475.9000000004</v>
      </c>
      <c r="G139" s="190">
        <f t="shared" si="15"/>
        <v>25676015.109999999</v>
      </c>
      <c r="H139" s="190">
        <f t="shared" si="16"/>
        <v>16840301.609999999</v>
      </c>
      <c r="I139" s="190">
        <f t="shared" si="18"/>
        <v>5582310.4699999997</v>
      </c>
      <c r="J139" s="190">
        <f t="shared" si="19"/>
        <v>3644472.45</v>
      </c>
      <c r="K139" s="190">
        <f t="shared" si="20"/>
        <v>0</v>
      </c>
      <c r="L139" s="190">
        <f t="shared" si="21"/>
        <v>0</v>
      </c>
      <c r="M139" s="192">
        <f t="shared" si="23"/>
        <v>59522442.240000002</v>
      </c>
      <c r="N139" s="191">
        <f t="shared" si="22"/>
        <v>59526595.869999997</v>
      </c>
      <c r="O139" s="192">
        <f t="shared" si="24"/>
        <v>4153.6299999952316</v>
      </c>
      <c r="P139" s="151">
        <f t="shared" si="17"/>
        <v>6.9777717661973068E-5</v>
      </c>
    </row>
    <row r="140" spans="1:16" x14ac:dyDescent="0.35">
      <c r="A140" s="39" t="s">
        <v>6037</v>
      </c>
      <c r="B140" s="35" t="s">
        <v>6038</v>
      </c>
      <c r="C140" s="35" t="s">
        <v>5911</v>
      </c>
      <c r="D140" s="35" t="s">
        <v>5906</v>
      </c>
      <c r="E140" s="189">
        <f t="shared" si="13"/>
        <v>277331.46000000002</v>
      </c>
      <c r="F140" s="190">
        <f t="shared" si="14"/>
        <v>1944737.52</v>
      </c>
      <c r="G140" s="190">
        <f t="shared" si="15"/>
        <v>6939005.5499999998</v>
      </c>
      <c r="H140" s="190">
        <f t="shared" si="16"/>
        <v>5395442.8099999996</v>
      </c>
      <c r="I140" s="190">
        <f t="shared" si="18"/>
        <v>2875415.85</v>
      </c>
      <c r="J140" s="190">
        <f t="shared" si="19"/>
        <v>1562217.81</v>
      </c>
      <c r="K140" s="190">
        <f t="shared" si="20"/>
        <v>0</v>
      </c>
      <c r="L140" s="190">
        <f t="shared" si="21"/>
        <v>0</v>
      </c>
      <c r="M140" s="192">
        <f t="shared" si="23"/>
        <v>18994151</v>
      </c>
      <c r="N140" s="191">
        <f t="shared" si="22"/>
        <v>18993807.079999998</v>
      </c>
      <c r="O140" s="192">
        <f t="shared" si="24"/>
        <v>-343.92000000178814</v>
      </c>
      <c r="P140" s="151">
        <f t="shared" si="17"/>
        <v>-1.8106954469592737E-5</v>
      </c>
    </row>
    <row r="141" spans="1:16" x14ac:dyDescent="0.35">
      <c r="A141" s="39" t="s">
        <v>6039</v>
      </c>
      <c r="B141" s="35" t="s">
        <v>6040</v>
      </c>
      <c r="C141" s="35" t="s">
        <v>5911</v>
      </c>
      <c r="D141" s="35" t="s">
        <v>5906</v>
      </c>
      <c r="E141" s="189">
        <f t="shared" si="13"/>
        <v>317744.78000000003</v>
      </c>
      <c r="F141" s="190">
        <f t="shared" si="14"/>
        <v>1301557.17</v>
      </c>
      <c r="G141" s="190">
        <f t="shared" si="15"/>
        <v>4948177.1399999997</v>
      </c>
      <c r="H141" s="190">
        <f t="shared" si="16"/>
        <v>3647170.78</v>
      </c>
      <c r="I141" s="190">
        <f t="shared" si="18"/>
        <v>4157595.57</v>
      </c>
      <c r="J141" s="190">
        <f t="shared" si="19"/>
        <v>2686271.96</v>
      </c>
      <c r="K141" s="190">
        <f t="shared" si="20"/>
        <v>0</v>
      </c>
      <c r="L141" s="190">
        <f t="shared" si="21"/>
        <v>0</v>
      </c>
      <c r="M141" s="192">
        <f t="shared" si="23"/>
        <v>17058517.399999999</v>
      </c>
      <c r="N141" s="191">
        <f t="shared" si="22"/>
        <v>17057315.059999999</v>
      </c>
      <c r="O141" s="192">
        <f t="shared" si="24"/>
        <v>-1202.339999999851</v>
      </c>
      <c r="P141" s="151">
        <f t="shared" si="17"/>
        <v>-7.0488233099438982E-5</v>
      </c>
    </row>
    <row r="142" spans="1:16" x14ac:dyDescent="0.35">
      <c r="A142" s="39" t="s">
        <v>6041</v>
      </c>
      <c r="B142" s="35" t="s">
        <v>6042</v>
      </c>
      <c r="C142" s="35" t="s">
        <v>6043</v>
      </c>
      <c r="D142" s="35" t="s">
        <v>5933</v>
      </c>
      <c r="E142" s="189">
        <f t="shared" si="13"/>
        <v>9143</v>
      </c>
      <c r="F142" s="190">
        <f t="shared" si="14"/>
        <v>71253.570000000007</v>
      </c>
      <c r="G142" s="190">
        <f t="shared" si="15"/>
        <v>1161639.3799999999</v>
      </c>
      <c r="H142" s="190">
        <f t="shared" si="16"/>
        <v>0</v>
      </c>
      <c r="I142" s="190">
        <f t="shared" si="18"/>
        <v>0</v>
      </c>
      <c r="J142" s="190">
        <f t="shared" si="19"/>
        <v>0</v>
      </c>
      <c r="K142" s="190">
        <f t="shared" si="20"/>
        <v>0</v>
      </c>
      <c r="L142" s="190">
        <f t="shared" si="21"/>
        <v>0</v>
      </c>
      <c r="M142" s="192">
        <f t="shared" si="23"/>
        <v>1242035.95</v>
      </c>
      <c r="N142" s="191">
        <f t="shared" si="22"/>
        <v>1242035.95</v>
      </c>
      <c r="O142" s="192">
        <f t="shared" si="24"/>
        <v>0</v>
      </c>
      <c r="P142" s="151">
        <f t="shared" si="17"/>
        <v>0</v>
      </c>
    </row>
    <row r="143" spans="1:16" x14ac:dyDescent="0.35">
      <c r="A143" s="39" t="s">
        <v>6044</v>
      </c>
      <c r="B143" s="35" t="s">
        <v>6045</v>
      </c>
      <c r="C143" s="35" t="s">
        <v>5914</v>
      </c>
      <c r="D143" s="35" t="s">
        <v>5906</v>
      </c>
      <c r="E143" s="189">
        <f t="shared" si="13"/>
        <v>26912</v>
      </c>
      <c r="F143" s="190">
        <f t="shared" si="14"/>
        <v>108613</v>
      </c>
      <c r="G143" s="190">
        <f t="shared" si="15"/>
        <v>466253.39</v>
      </c>
      <c r="H143" s="190">
        <f t="shared" si="16"/>
        <v>222562.37</v>
      </c>
      <c r="I143" s="190">
        <f t="shared" si="18"/>
        <v>0</v>
      </c>
      <c r="J143" s="190">
        <f t="shared" si="19"/>
        <v>0</v>
      </c>
      <c r="K143" s="190">
        <f t="shared" si="20"/>
        <v>0</v>
      </c>
      <c r="L143" s="190">
        <f t="shared" si="21"/>
        <v>0</v>
      </c>
      <c r="M143" s="192">
        <f t="shared" si="23"/>
        <v>824340.76</v>
      </c>
      <c r="N143" s="191">
        <f t="shared" si="22"/>
        <v>824340.76</v>
      </c>
      <c r="O143" s="192">
        <f t="shared" si="24"/>
        <v>0</v>
      </c>
      <c r="P143" s="151">
        <f t="shared" si="17"/>
        <v>0</v>
      </c>
    </row>
    <row r="144" spans="1:16" x14ac:dyDescent="0.35">
      <c r="A144" s="39" t="s">
        <v>6046</v>
      </c>
      <c r="B144" s="35" t="s">
        <v>6047</v>
      </c>
      <c r="C144" s="35" t="s">
        <v>5911</v>
      </c>
      <c r="D144" s="35" t="s">
        <v>5906</v>
      </c>
      <c r="E144" s="189">
        <f t="shared" si="13"/>
        <v>254360.92</v>
      </c>
      <c r="F144" s="190">
        <f t="shared" si="14"/>
        <v>2039464.8</v>
      </c>
      <c r="G144" s="190">
        <f t="shared" si="15"/>
        <v>5801939.29</v>
      </c>
      <c r="H144" s="190">
        <f t="shared" si="16"/>
        <v>5839988.75</v>
      </c>
      <c r="I144" s="190">
        <f t="shared" si="18"/>
        <v>2733068.68</v>
      </c>
      <c r="J144" s="190">
        <f t="shared" si="19"/>
        <v>533204.21</v>
      </c>
      <c r="K144" s="190">
        <f t="shared" si="20"/>
        <v>0</v>
      </c>
      <c r="L144" s="190">
        <f t="shared" si="21"/>
        <v>0</v>
      </c>
      <c r="M144" s="192">
        <f t="shared" si="23"/>
        <v>17202026.649999999</v>
      </c>
      <c r="N144" s="191">
        <f t="shared" si="22"/>
        <v>17201930.510000002</v>
      </c>
      <c r="O144" s="192">
        <f t="shared" si="24"/>
        <v>-96.139999996870756</v>
      </c>
      <c r="P144" s="151">
        <f t="shared" si="17"/>
        <v>-5.5889075903999069E-6</v>
      </c>
    </row>
    <row r="145" spans="1:16" x14ac:dyDescent="0.35">
      <c r="A145" s="39" t="s">
        <v>6048</v>
      </c>
      <c r="B145" s="35" t="s">
        <v>6049</v>
      </c>
      <c r="C145" s="35" t="s">
        <v>5911</v>
      </c>
      <c r="D145" s="35" t="s">
        <v>5906</v>
      </c>
      <c r="E145" s="189">
        <f t="shared" si="13"/>
        <v>390528</v>
      </c>
      <c r="F145" s="190">
        <f t="shared" si="14"/>
        <v>5083820.71</v>
      </c>
      <c r="G145" s="190">
        <f t="shared" si="15"/>
        <v>11105944.59</v>
      </c>
      <c r="H145" s="190">
        <f t="shared" si="16"/>
        <v>16495075.050000001</v>
      </c>
      <c r="I145" s="190">
        <f t="shared" si="18"/>
        <v>8737820.4600000009</v>
      </c>
      <c r="J145" s="190">
        <f t="shared" si="19"/>
        <v>7332463.3200000003</v>
      </c>
      <c r="K145" s="190">
        <f t="shared" si="20"/>
        <v>0</v>
      </c>
      <c r="L145" s="190">
        <f t="shared" si="21"/>
        <v>0</v>
      </c>
      <c r="M145" s="192">
        <f t="shared" si="23"/>
        <v>49145652.130000003</v>
      </c>
      <c r="N145" s="191">
        <f t="shared" si="22"/>
        <v>49145652.130000003</v>
      </c>
      <c r="O145" s="192">
        <f t="shared" si="24"/>
        <v>0</v>
      </c>
      <c r="P145" s="151">
        <f t="shared" si="17"/>
        <v>0</v>
      </c>
    </row>
    <row r="146" spans="1:16" x14ac:dyDescent="0.35">
      <c r="A146" s="39" t="s">
        <v>6050</v>
      </c>
      <c r="B146" s="35" t="s">
        <v>6051</v>
      </c>
      <c r="C146" s="35" t="s">
        <v>5911</v>
      </c>
      <c r="D146" s="35" t="s">
        <v>5906</v>
      </c>
      <c r="E146" s="189">
        <f t="shared" si="13"/>
        <v>1669190.39</v>
      </c>
      <c r="F146" s="190">
        <f t="shared" si="14"/>
        <v>17057241.5</v>
      </c>
      <c r="G146" s="190">
        <f t="shared" si="15"/>
        <v>55795630.259999998</v>
      </c>
      <c r="H146" s="190">
        <f t="shared" si="16"/>
        <v>42920868.130000003</v>
      </c>
      <c r="I146" s="190">
        <f t="shared" si="18"/>
        <v>61541822.18</v>
      </c>
      <c r="J146" s="190">
        <f t="shared" si="19"/>
        <v>11160962.699999999</v>
      </c>
      <c r="K146" s="190">
        <f t="shared" si="20"/>
        <v>0</v>
      </c>
      <c r="L146" s="190">
        <f t="shared" si="21"/>
        <v>0</v>
      </c>
      <c r="M146" s="192">
        <f t="shared" si="23"/>
        <v>190145715.16</v>
      </c>
      <c r="N146" s="191">
        <f t="shared" si="22"/>
        <v>190151270.49000001</v>
      </c>
      <c r="O146" s="192">
        <f t="shared" si="24"/>
        <v>5555.330000013113</v>
      </c>
      <c r="P146" s="151">
        <f t="shared" si="17"/>
        <v>2.9215318865330777E-5</v>
      </c>
    </row>
    <row r="147" spans="1:16" x14ac:dyDescent="0.35">
      <c r="A147" s="39" t="s">
        <v>6052</v>
      </c>
      <c r="B147" s="35" t="s">
        <v>6053</v>
      </c>
      <c r="C147" s="35" t="s">
        <v>5914</v>
      </c>
      <c r="D147" s="35" t="s">
        <v>5906</v>
      </c>
      <c r="E147" s="189">
        <f t="shared" si="13"/>
        <v>16902</v>
      </c>
      <c r="F147" s="190">
        <f t="shared" si="14"/>
        <v>341576.96000000002</v>
      </c>
      <c r="G147" s="190">
        <f t="shared" si="15"/>
        <v>1257270.44</v>
      </c>
      <c r="H147" s="190">
        <f t="shared" si="16"/>
        <v>990605.52</v>
      </c>
      <c r="I147" s="190">
        <f t="shared" si="18"/>
        <v>624986.18000000005</v>
      </c>
      <c r="J147" s="190">
        <f t="shared" si="19"/>
        <v>4951.24</v>
      </c>
      <c r="K147" s="190">
        <f t="shared" si="20"/>
        <v>0</v>
      </c>
      <c r="L147" s="190">
        <f t="shared" si="21"/>
        <v>0</v>
      </c>
      <c r="M147" s="192">
        <f t="shared" si="23"/>
        <v>3236292.3400000003</v>
      </c>
      <c r="N147" s="191">
        <f t="shared" si="22"/>
        <v>3237624.52</v>
      </c>
      <c r="O147" s="192">
        <f t="shared" si="24"/>
        <v>1332.179999999702</v>
      </c>
      <c r="P147" s="151">
        <f t="shared" si="17"/>
        <v>4.1146834408077127E-4</v>
      </c>
    </row>
    <row r="148" spans="1:16" x14ac:dyDescent="0.35">
      <c r="A148" s="39" t="s">
        <v>6054</v>
      </c>
      <c r="B148" s="35" t="s">
        <v>6055</v>
      </c>
      <c r="C148" s="35" t="s">
        <v>5914</v>
      </c>
      <c r="D148" s="35" t="s">
        <v>5906</v>
      </c>
      <c r="E148" s="189">
        <f t="shared" si="13"/>
        <v>12317</v>
      </c>
      <c r="F148" s="190">
        <f t="shared" si="14"/>
        <v>287204.71000000002</v>
      </c>
      <c r="G148" s="190">
        <f t="shared" si="15"/>
        <v>1424219.51</v>
      </c>
      <c r="H148" s="190">
        <f t="shared" si="16"/>
        <v>1125285.54</v>
      </c>
      <c r="I148" s="190">
        <f t="shared" si="18"/>
        <v>100787.44</v>
      </c>
      <c r="J148" s="190">
        <f t="shared" si="19"/>
        <v>0</v>
      </c>
      <c r="K148" s="190">
        <f t="shared" si="20"/>
        <v>0</v>
      </c>
      <c r="L148" s="190">
        <f t="shared" si="21"/>
        <v>0</v>
      </c>
      <c r="M148" s="192">
        <f t="shared" si="23"/>
        <v>2949814.1999999997</v>
      </c>
      <c r="N148" s="191">
        <f t="shared" si="22"/>
        <v>2949814.2</v>
      </c>
      <c r="O148" s="192">
        <f t="shared" si="24"/>
        <v>0</v>
      </c>
      <c r="P148" s="151">
        <f t="shared" si="17"/>
        <v>0</v>
      </c>
    </row>
    <row r="149" spans="1:16" x14ac:dyDescent="0.35">
      <c r="A149" s="39" t="s">
        <v>6056</v>
      </c>
      <c r="B149" s="35" t="s">
        <v>6057</v>
      </c>
      <c r="C149" s="35" t="s">
        <v>5914</v>
      </c>
      <c r="D149" s="35" t="s">
        <v>5906</v>
      </c>
      <c r="E149" s="189">
        <f t="shared" si="13"/>
        <v>5984</v>
      </c>
      <c r="F149" s="190">
        <f t="shared" si="14"/>
        <v>200766.58</v>
      </c>
      <c r="G149" s="190">
        <f t="shared" si="15"/>
        <v>835740.02</v>
      </c>
      <c r="H149" s="190">
        <f t="shared" si="16"/>
        <v>244859.67</v>
      </c>
      <c r="I149" s="190">
        <f t="shared" si="18"/>
        <v>313858.59999999998</v>
      </c>
      <c r="J149" s="190">
        <f t="shared" si="19"/>
        <v>0</v>
      </c>
      <c r="K149" s="190">
        <f t="shared" si="20"/>
        <v>0</v>
      </c>
      <c r="L149" s="190">
        <f t="shared" si="21"/>
        <v>0</v>
      </c>
      <c r="M149" s="192">
        <f t="shared" si="23"/>
        <v>1601208.87</v>
      </c>
      <c r="N149" s="191">
        <f t="shared" si="22"/>
        <v>1601208.87</v>
      </c>
      <c r="O149" s="192">
        <f t="shared" si="24"/>
        <v>0</v>
      </c>
      <c r="P149" s="151">
        <f t="shared" si="17"/>
        <v>0</v>
      </c>
    </row>
    <row r="150" spans="1:16" x14ac:dyDescent="0.35">
      <c r="A150" s="39" t="s">
        <v>6058</v>
      </c>
      <c r="B150" s="35" t="s">
        <v>6059</v>
      </c>
      <c r="C150" s="35" t="s">
        <v>5914</v>
      </c>
      <c r="D150" s="35" t="s">
        <v>5906</v>
      </c>
      <c r="E150" s="189">
        <f t="shared" si="13"/>
        <v>11561.46</v>
      </c>
      <c r="F150" s="190">
        <f t="shared" si="14"/>
        <v>117288.21</v>
      </c>
      <c r="G150" s="190">
        <f t="shared" si="15"/>
        <v>493042.31</v>
      </c>
      <c r="H150" s="190">
        <f t="shared" si="16"/>
        <v>261165.06</v>
      </c>
      <c r="I150" s="190">
        <f t="shared" si="18"/>
        <v>402248.9</v>
      </c>
      <c r="J150" s="190">
        <f t="shared" si="19"/>
        <v>55704.91</v>
      </c>
      <c r="K150" s="190">
        <f t="shared" si="20"/>
        <v>0</v>
      </c>
      <c r="L150" s="190">
        <f t="shared" si="21"/>
        <v>0</v>
      </c>
      <c r="M150" s="192">
        <f t="shared" si="23"/>
        <v>1341010.8499999999</v>
      </c>
      <c r="N150" s="191">
        <f t="shared" si="22"/>
        <v>1341010.8500000001</v>
      </c>
      <c r="O150" s="192">
        <f t="shared" si="24"/>
        <v>0</v>
      </c>
      <c r="P150" s="151">
        <f t="shared" si="17"/>
        <v>0</v>
      </c>
    </row>
    <row r="151" spans="1:16" x14ac:dyDescent="0.35">
      <c r="A151" s="39" t="s">
        <v>6060</v>
      </c>
      <c r="B151" s="35" t="s">
        <v>6061</v>
      </c>
      <c r="C151" s="35" t="s">
        <v>5914</v>
      </c>
      <c r="D151" s="35" t="s">
        <v>5906</v>
      </c>
      <c r="E151" s="189">
        <f t="shared" si="13"/>
        <v>19201</v>
      </c>
      <c r="F151" s="190">
        <f t="shared" si="14"/>
        <v>228310.21</v>
      </c>
      <c r="G151" s="190">
        <f t="shared" si="15"/>
        <v>637852.21</v>
      </c>
      <c r="H151" s="190">
        <f t="shared" si="16"/>
        <v>371664.4</v>
      </c>
      <c r="I151" s="190">
        <f t="shared" si="18"/>
        <v>271931.34000000003</v>
      </c>
      <c r="J151" s="190">
        <f t="shared" si="19"/>
        <v>706045.15</v>
      </c>
      <c r="K151" s="190">
        <f t="shared" si="20"/>
        <v>0</v>
      </c>
      <c r="L151" s="190">
        <f t="shared" si="21"/>
        <v>0</v>
      </c>
      <c r="M151" s="192">
        <f t="shared" si="23"/>
        <v>2235004.31</v>
      </c>
      <c r="N151" s="191">
        <f t="shared" si="22"/>
        <v>2235004.31</v>
      </c>
      <c r="O151" s="192">
        <f t="shared" si="24"/>
        <v>0</v>
      </c>
      <c r="P151" s="151">
        <f t="shared" si="17"/>
        <v>0</v>
      </c>
    </row>
    <row r="152" spans="1:16" x14ac:dyDescent="0.35">
      <c r="A152" s="39" t="s">
        <v>6062</v>
      </c>
      <c r="B152" s="35" t="s">
        <v>6063</v>
      </c>
      <c r="C152" s="35" t="s">
        <v>5914</v>
      </c>
      <c r="D152" s="35" t="s">
        <v>5906</v>
      </c>
      <c r="E152" s="189">
        <f t="shared" si="13"/>
        <v>16201</v>
      </c>
      <c r="F152" s="190">
        <f t="shared" si="14"/>
        <v>154035.98000000001</v>
      </c>
      <c r="G152" s="190">
        <f t="shared" si="15"/>
        <v>495142.27</v>
      </c>
      <c r="H152" s="190">
        <f t="shared" si="16"/>
        <v>280276.65999999997</v>
      </c>
      <c r="I152" s="190">
        <f t="shared" si="18"/>
        <v>13643.94</v>
      </c>
      <c r="J152" s="190">
        <f t="shared" si="19"/>
        <v>0</v>
      </c>
      <c r="K152" s="190">
        <f t="shared" si="20"/>
        <v>0</v>
      </c>
      <c r="L152" s="190">
        <f t="shared" si="21"/>
        <v>0</v>
      </c>
      <c r="M152" s="192">
        <f t="shared" si="23"/>
        <v>959299.84999999986</v>
      </c>
      <c r="N152" s="191">
        <f t="shared" si="22"/>
        <v>959299.85</v>
      </c>
      <c r="O152" s="192">
        <f t="shared" si="24"/>
        <v>0</v>
      </c>
      <c r="P152" s="151">
        <f t="shared" si="17"/>
        <v>0</v>
      </c>
    </row>
    <row r="153" spans="1:16" x14ac:dyDescent="0.35">
      <c r="A153" s="39" t="s">
        <v>6064</v>
      </c>
      <c r="B153" s="35" t="s">
        <v>6065</v>
      </c>
      <c r="C153" s="35" t="s">
        <v>5914</v>
      </c>
      <c r="D153" s="35" t="s">
        <v>5906</v>
      </c>
      <c r="E153" s="189">
        <f t="shared" si="13"/>
        <v>35670</v>
      </c>
      <c r="F153" s="190">
        <f t="shared" si="14"/>
        <v>260947.39</v>
      </c>
      <c r="G153" s="190">
        <f t="shared" si="15"/>
        <v>561711.01</v>
      </c>
      <c r="H153" s="190">
        <f t="shared" si="16"/>
        <v>348339.24</v>
      </c>
      <c r="I153" s="190">
        <f t="shared" si="18"/>
        <v>366767.55</v>
      </c>
      <c r="J153" s="190">
        <f t="shared" si="19"/>
        <v>2194.84</v>
      </c>
      <c r="K153" s="190">
        <f t="shared" si="20"/>
        <v>0</v>
      </c>
      <c r="L153" s="190">
        <f t="shared" si="21"/>
        <v>0</v>
      </c>
      <c r="M153" s="192">
        <f t="shared" si="23"/>
        <v>1575630.0300000003</v>
      </c>
      <c r="N153" s="191">
        <f t="shared" si="22"/>
        <v>1575630.03</v>
      </c>
      <c r="O153" s="192">
        <f t="shared" si="24"/>
        <v>0</v>
      </c>
      <c r="P153" s="151">
        <f t="shared" si="17"/>
        <v>0</v>
      </c>
    </row>
    <row r="154" spans="1:16" x14ac:dyDescent="0.35">
      <c r="A154" s="39" t="s">
        <v>6066</v>
      </c>
      <c r="B154" s="35" t="s">
        <v>6067</v>
      </c>
      <c r="C154" s="35" t="s">
        <v>5914</v>
      </c>
      <c r="D154" s="35" t="s">
        <v>5906</v>
      </c>
      <c r="E154" s="189">
        <f t="shared" si="13"/>
        <v>11181.28</v>
      </c>
      <c r="F154" s="190">
        <f t="shared" si="14"/>
        <v>128276.44</v>
      </c>
      <c r="G154" s="190">
        <f t="shared" si="15"/>
        <v>548042.87</v>
      </c>
      <c r="H154" s="190">
        <f t="shared" si="16"/>
        <v>455212.15</v>
      </c>
      <c r="I154" s="190">
        <f t="shared" si="18"/>
        <v>290901.12</v>
      </c>
      <c r="J154" s="190">
        <f t="shared" si="19"/>
        <v>1126.29</v>
      </c>
      <c r="K154" s="190">
        <f t="shared" si="20"/>
        <v>0</v>
      </c>
      <c r="L154" s="190">
        <f t="shared" si="21"/>
        <v>0</v>
      </c>
      <c r="M154" s="192">
        <f t="shared" si="23"/>
        <v>1434740.15</v>
      </c>
      <c r="N154" s="191">
        <f t="shared" si="22"/>
        <v>1434740.15</v>
      </c>
      <c r="O154" s="192">
        <f t="shared" si="24"/>
        <v>0</v>
      </c>
      <c r="P154" s="151">
        <f t="shared" si="17"/>
        <v>0</v>
      </c>
    </row>
    <row r="155" spans="1:16" x14ac:dyDescent="0.35">
      <c r="A155" s="39" t="s">
        <v>6068</v>
      </c>
      <c r="B155" s="35" t="s">
        <v>6069</v>
      </c>
      <c r="C155" s="35" t="s">
        <v>5914</v>
      </c>
      <c r="D155" s="35" t="s">
        <v>5906</v>
      </c>
      <c r="E155" s="189">
        <f t="shared" si="13"/>
        <v>21320.77</v>
      </c>
      <c r="F155" s="190">
        <f t="shared" si="14"/>
        <v>59589</v>
      </c>
      <c r="G155" s="190">
        <f t="shared" si="15"/>
        <v>415984.03</v>
      </c>
      <c r="H155" s="190">
        <f t="shared" si="16"/>
        <v>114387.42</v>
      </c>
      <c r="I155" s="190">
        <f t="shared" si="18"/>
        <v>0</v>
      </c>
      <c r="J155" s="190">
        <f t="shared" si="19"/>
        <v>0</v>
      </c>
      <c r="K155" s="190">
        <f t="shared" si="20"/>
        <v>0</v>
      </c>
      <c r="L155" s="190">
        <f t="shared" si="21"/>
        <v>0</v>
      </c>
      <c r="M155" s="192">
        <f t="shared" si="23"/>
        <v>611281.22000000009</v>
      </c>
      <c r="N155" s="191">
        <f t="shared" si="22"/>
        <v>611281.22</v>
      </c>
      <c r="O155" s="192">
        <f t="shared" si="24"/>
        <v>0</v>
      </c>
      <c r="P155" s="151">
        <f t="shared" si="17"/>
        <v>0</v>
      </c>
    </row>
    <row r="156" spans="1:16" x14ac:dyDescent="0.35">
      <c r="A156" s="39" t="s">
        <v>6070</v>
      </c>
      <c r="B156" s="35" t="s">
        <v>6071</v>
      </c>
      <c r="C156" s="35" t="s">
        <v>5914</v>
      </c>
      <c r="D156" s="35" t="s">
        <v>5906</v>
      </c>
      <c r="E156" s="189">
        <f t="shared" si="13"/>
        <v>9301</v>
      </c>
      <c r="F156" s="190">
        <f t="shared" si="14"/>
        <v>169739.47</v>
      </c>
      <c r="G156" s="190">
        <f t="shared" si="15"/>
        <v>190841.15</v>
      </c>
      <c r="H156" s="190">
        <f t="shared" si="16"/>
        <v>47885.78</v>
      </c>
      <c r="I156" s="190">
        <f t="shared" si="18"/>
        <v>910790.45</v>
      </c>
      <c r="J156" s="190">
        <f t="shared" si="19"/>
        <v>633621.46</v>
      </c>
      <c r="K156" s="190">
        <f t="shared" si="20"/>
        <v>0</v>
      </c>
      <c r="L156" s="190">
        <f t="shared" si="21"/>
        <v>0</v>
      </c>
      <c r="M156" s="192">
        <f t="shared" si="23"/>
        <v>1962179.31</v>
      </c>
      <c r="N156" s="191">
        <f t="shared" si="22"/>
        <v>1985503.71</v>
      </c>
      <c r="O156" s="192">
        <f t="shared" si="24"/>
        <v>23324.399999999907</v>
      </c>
      <c r="P156" s="151">
        <f t="shared" si="17"/>
        <v>1.1747346470583984E-2</v>
      </c>
    </row>
    <row r="157" spans="1:16" x14ac:dyDescent="0.35">
      <c r="A157" s="39" t="s">
        <v>6072</v>
      </c>
      <c r="B157" s="35" t="s">
        <v>6073</v>
      </c>
      <c r="C157" s="35" t="s">
        <v>5914</v>
      </c>
      <c r="D157" s="35" t="s">
        <v>5906</v>
      </c>
      <c r="E157" s="189">
        <f t="shared" si="13"/>
        <v>8967</v>
      </c>
      <c r="F157" s="190">
        <f t="shared" si="14"/>
        <v>105405</v>
      </c>
      <c r="G157" s="190">
        <f t="shared" si="15"/>
        <v>115643</v>
      </c>
      <c r="H157" s="190">
        <f t="shared" si="16"/>
        <v>152611.41</v>
      </c>
      <c r="I157" s="190">
        <f t="shared" si="18"/>
        <v>245931.32</v>
      </c>
      <c r="J157" s="190">
        <f t="shared" si="19"/>
        <v>63542.25</v>
      </c>
      <c r="K157" s="190">
        <f t="shared" si="20"/>
        <v>0</v>
      </c>
      <c r="L157" s="190">
        <f t="shared" si="21"/>
        <v>0</v>
      </c>
      <c r="M157" s="192">
        <f t="shared" si="23"/>
        <v>692099.98</v>
      </c>
      <c r="N157" s="191">
        <f t="shared" si="22"/>
        <v>692099.98</v>
      </c>
      <c r="O157" s="192">
        <f t="shared" si="24"/>
        <v>0</v>
      </c>
      <c r="P157" s="151">
        <f t="shared" si="17"/>
        <v>0</v>
      </c>
    </row>
    <row r="158" spans="1:16" x14ac:dyDescent="0.35">
      <c r="A158" s="39" t="s">
        <v>6074</v>
      </c>
      <c r="B158" s="35" t="s">
        <v>6075</v>
      </c>
      <c r="C158" s="35" t="s">
        <v>5914</v>
      </c>
      <c r="D158" s="35" t="s">
        <v>5906</v>
      </c>
      <c r="E158" s="189">
        <f t="shared" si="13"/>
        <v>18536</v>
      </c>
      <c r="F158" s="190">
        <f t="shared" si="14"/>
        <v>111104.93</v>
      </c>
      <c r="G158" s="190">
        <f t="shared" si="15"/>
        <v>298464.11</v>
      </c>
      <c r="H158" s="190">
        <f t="shared" si="16"/>
        <v>422281.58</v>
      </c>
      <c r="I158" s="190">
        <f t="shared" si="18"/>
        <v>122290.16</v>
      </c>
      <c r="J158" s="190">
        <f t="shared" si="19"/>
        <v>0</v>
      </c>
      <c r="K158" s="190">
        <f t="shared" si="20"/>
        <v>0</v>
      </c>
      <c r="L158" s="190">
        <f t="shared" si="21"/>
        <v>0</v>
      </c>
      <c r="M158" s="192">
        <f t="shared" si="23"/>
        <v>972676.78</v>
      </c>
      <c r="N158" s="191">
        <f t="shared" si="22"/>
        <v>972676.78</v>
      </c>
      <c r="O158" s="192">
        <f t="shared" si="24"/>
        <v>0</v>
      </c>
      <c r="P158" s="151">
        <f t="shared" si="17"/>
        <v>0</v>
      </c>
    </row>
    <row r="159" spans="1:16" x14ac:dyDescent="0.35">
      <c r="A159" s="39" t="s">
        <v>6076</v>
      </c>
      <c r="B159" s="35" t="s">
        <v>6077</v>
      </c>
      <c r="C159" s="35" t="s">
        <v>5914</v>
      </c>
      <c r="D159" s="35" t="s">
        <v>5906</v>
      </c>
      <c r="E159" s="189">
        <f t="shared" si="13"/>
        <v>9752</v>
      </c>
      <c r="F159" s="190">
        <f t="shared" si="14"/>
        <v>167625.72</v>
      </c>
      <c r="G159" s="190">
        <f t="shared" si="15"/>
        <v>545336.72</v>
      </c>
      <c r="H159" s="190">
        <f t="shared" si="16"/>
        <v>902357.76</v>
      </c>
      <c r="I159" s="190">
        <f t="shared" si="18"/>
        <v>557750.03</v>
      </c>
      <c r="J159" s="190">
        <f t="shared" si="19"/>
        <v>0</v>
      </c>
      <c r="K159" s="190">
        <f t="shared" si="20"/>
        <v>0</v>
      </c>
      <c r="L159" s="190">
        <f t="shared" si="21"/>
        <v>0</v>
      </c>
      <c r="M159" s="192">
        <f t="shared" si="23"/>
        <v>2182822.23</v>
      </c>
      <c r="N159" s="191">
        <f t="shared" si="22"/>
        <v>2182822.23</v>
      </c>
      <c r="O159" s="192">
        <f t="shared" si="24"/>
        <v>0</v>
      </c>
      <c r="P159" s="151">
        <f t="shared" si="17"/>
        <v>0</v>
      </c>
    </row>
    <row r="160" spans="1:16" x14ac:dyDescent="0.35">
      <c r="A160" s="39" t="s">
        <v>6078</v>
      </c>
      <c r="B160" s="35" t="s">
        <v>6079</v>
      </c>
      <c r="C160" s="35" t="s">
        <v>5914</v>
      </c>
      <c r="D160" s="35" t="s">
        <v>5906</v>
      </c>
      <c r="E160" s="189">
        <f t="shared" si="13"/>
        <v>9527.2000000000007</v>
      </c>
      <c r="F160" s="190">
        <f t="shared" si="14"/>
        <v>17086.36</v>
      </c>
      <c r="G160" s="190">
        <f t="shared" si="15"/>
        <v>259923.97</v>
      </c>
      <c r="H160" s="190">
        <f t="shared" si="16"/>
        <v>194884.62</v>
      </c>
      <c r="I160" s="190">
        <f t="shared" si="18"/>
        <v>22965.95</v>
      </c>
      <c r="J160" s="190">
        <f t="shared" si="19"/>
        <v>250</v>
      </c>
      <c r="K160" s="190">
        <f t="shared" si="20"/>
        <v>0</v>
      </c>
      <c r="L160" s="190">
        <f t="shared" si="21"/>
        <v>0</v>
      </c>
      <c r="M160" s="192">
        <f t="shared" si="23"/>
        <v>504638.10000000003</v>
      </c>
      <c r="N160" s="191">
        <f t="shared" si="22"/>
        <v>504638.1</v>
      </c>
      <c r="O160" s="192">
        <f t="shared" si="24"/>
        <v>0</v>
      </c>
      <c r="P160" s="151">
        <f t="shared" si="17"/>
        <v>0</v>
      </c>
    </row>
    <row r="161" spans="1:16" x14ac:dyDescent="0.35">
      <c r="A161" s="39" t="s">
        <v>6080</v>
      </c>
      <c r="B161" s="35" t="s">
        <v>6081</v>
      </c>
      <c r="C161" s="35" t="s">
        <v>5911</v>
      </c>
      <c r="D161" s="35" t="s">
        <v>5906</v>
      </c>
      <c r="E161" s="189">
        <f t="shared" si="13"/>
        <v>448354.17</v>
      </c>
      <c r="F161" s="190">
        <f t="shared" si="14"/>
        <v>3996379.76</v>
      </c>
      <c r="G161" s="190">
        <f t="shared" si="15"/>
        <v>9940143.0800000001</v>
      </c>
      <c r="H161" s="190">
        <f t="shared" si="16"/>
        <v>10337960.539999999</v>
      </c>
      <c r="I161" s="190">
        <f t="shared" si="18"/>
        <v>8575384.5399999991</v>
      </c>
      <c r="J161" s="190">
        <f t="shared" si="19"/>
        <v>2437640.84</v>
      </c>
      <c r="K161" s="190">
        <f t="shared" si="20"/>
        <v>0</v>
      </c>
      <c r="L161" s="190">
        <f t="shared" si="21"/>
        <v>0</v>
      </c>
      <c r="M161" s="192">
        <f t="shared" si="23"/>
        <v>35735862.929999992</v>
      </c>
      <c r="N161" s="191">
        <f t="shared" si="22"/>
        <v>35616048.479999997</v>
      </c>
      <c r="O161" s="192">
        <f t="shared" si="24"/>
        <v>-119814.44999999553</v>
      </c>
      <c r="P161" s="151">
        <f t="shared" si="17"/>
        <v>-3.3640579208913841E-3</v>
      </c>
    </row>
    <row r="162" spans="1:16" x14ac:dyDescent="0.35">
      <c r="A162" s="39" t="s">
        <v>6082</v>
      </c>
      <c r="B162" s="35" t="s">
        <v>6083</v>
      </c>
      <c r="C162" s="35" t="s">
        <v>5914</v>
      </c>
      <c r="D162" s="35" t="s">
        <v>5906</v>
      </c>
      <c r="E162" s="189">
        <f t="shared" si="13"/>
        <v>39405</v>
      </c>
      <c r="F162" s="190">
        <f t="shared" si="14"/>
        <v>445378.62</v>
      </c>
      <c r="G162" s="190">
        <f t="shared" si="15"/>
        <v>1821366.43</v>
      </c>
      <c r="H162" s="190">
        <f t="shared" si="16"/>
        <v>412973.6</v>
      </c>
      <c r="I162" s="190">
        <f t="shared" si="18"/>
        <v>550050.85</v>
      </c>
      <c r="J162" s="190">
        <f t="shared" si="19"/>
        <v>18.399999999999999</v>
      </c>
      <c r="K162" s="190">
        <f t="shared" si="20"/>
        <v>0</v>
      </c>
      <c r="L162" s="190">
        <f t="shared" si="21"/>
        <v>0</v>
      </c>
      <c r="M162" s="192">
        <f t="shared" si="23"/>
        <v>3269192.9</v>
      </c>
      <c r="N162" s="191">
        <f t="shared" si="22"/>
        <v>3269192.9</v>
      </c>
      <c r="O162" s="192">
        <f t="shared" si="24"/>
        <v>0</v>
      </c>
      <c r="P162" s="151">
        <f t="shared" si="17"/>
        <v>0</v>
      </c>
    </row>
    <row r="163" spans="1:16" x14ac:dyDescent="0.35">
      <c r="A163" s="39" t="s">
        <v>6084</v>
      </c>
      <c r="B163" s="35" t="s">
        <v>6085</v>
      </c>
      <c r="C163" s="35" t="s">
        <v>5911</v>
      </c>
      <c r="D163" s="35" t="s">
        <v>5906</v>
      </c>
      <c r="E163" s="189">
        <f t="shared" si="13"/>
        <v>3716173.05</v>
      </c>
      <c r="F163" s="190">
        <f t="shared" si="14"/>
        <v>20256735.370000001</v>
      </c>
      <c r="G163" s="190">
        <f t="shared" si="15"/>
        <v>99851243.579999998</v>
      </c>
      <c r="H163" s="190">
        <f t="shared" si="16"/>
        <v>95639213.519999996</v>
      </c>
      <c r="I163" s="190">
        <f t="shared" si="18"/>
        <v>51935513.490000002</v>
      </c>
      <c r="J163" s="190">
        <f t="shared" si="19"/>
        <v>3457329.8</v>
      </c>
      <c r="K163" s="190">
        <f t="shared" si="20"/>
        <v>0</v>
      </c>
      <c r="L163" s="190">
        <f t="shared" si="21"/>
        <v>0</v>
      </c>
      <c r="M163" s="192">
        <f t="shared" si="23"/>
        <v>274856208.81</v>
      </c>
      <c r="N163" s="191">
        <f t="shared" si="22"/>
        <v>275066857.17000002</v>
      </c>
      <c r="O163" s="192">
        <f t="shared" si="24"/>
        <v>210648.36000001431</v>
      </c>
      <c r="P163" s="151">
        <f t="shared" si="17"/>
        <v>7.6580785546921399E-4</v>
      </c>
    </row>
    <row r="164" spans="1:16" x14ac:dyDescent="0.35">
      <c r="A164" s="39" t="s">
        <v>6086</v>
      </c>
      <c r="B164" s="35" t="s">
        <v>6087</v>
      </c>
      <c r="C164" s="35" t="s">
        <v>5914</v>
      </c>
      <c r="D164" s="35" t="s">
        <v>5906</v>
      </c>
      <c r="E164" s="189">
        <f t="shared" si="13"/>
        <v>35147.64</v>
      </c>
      <c r="F164" s="190">
        <f t="shared" si="14"/>
        <v>304410.90000000002</v>
      </c>
      <c r="G164" s="190">
        <f t="shared" si="15"/>
        <v>1423708.31</v>
      </c>
      <c r="H164" s="190">
        <f t="shared" si="16"/>
        <v>691835.67</v>
      </c>
      <c r="I164" s="190">
        <f t="shared" si="18"/>
        <v>910845.91</v>
      </c>
      <c r="J164" s="190">
        <f t="shared" si="19"/>
        <v>302240.34000000003</v>
      </c>
      <c r="K164" s="190">
        <f t="shared" si="20"/>
        <v>0</v>
      </c>
      <c r="L164" s="190">
        <f t="shared" si="21"/>
        <v>0</v>
      </c>
      <c r="M164" s="192">
        <f t="shared" si="23"/>
        <v>3668188.77</v>
      </c>
      <c r="N164" s="191">
        <f t="shared" si="22"/>
        <v>3668188.77</v>
      </c>
      <c r="O164" s="192">
        <f t="shared" si="24"/>
        <v>0</v>
      </c>
      <c r="P164" s="151">
        <f t="shared" si="17"/>
        <v>0</v>
      </c>
    </row>
    <row r="165" spans="1:16" x14ac:dyDescent="0.35">
      <c r="A165" s="39" t="s">
        <v>6088</v>
      </c>
      <c r="B165" s="35" t="s">
        <v>6089</v>
      </c>
      <c r="C165" s="35" t="s">
        <v>5914</v>
      </c>
      <c r="D165" s="35" t="s">
        <v>5906</v>
      </c>
      <c r="E165" s="189">
        <f t="shared" si="13"/>
        <v>41452</v>
      </c>
      <c r="F165" s="190">
        <f t="shared" si="14"/>
        <v>365910.83</v>
      </c>
      <c r="G165" s="190">
        <f t="shared" si="15"/>
        <v>1132974.58</v>
      </c>
      <c r="H165" s="190">
        <f t="shared" si="16"/>
        <v>895986.43</v>
      </c>
      <c r="I165" s="190">
        <f t="shared" si="18"/>
        <v>93187.98</v>
      </c>
      <c r="J165" s="190">
        <f t="shared" si="19"/>
        <v>33753.43</v>
      </c>
      <c r="K165" s="190">
        <f t="shared" si="20"/>
        <v>0</v>
      </c>
      <c r="L165" s="190">
        <f t="shared" si="21"/>
        <v>0</v>
      </c>
      <c r="M165" s="192">
        <f t="shared" si="23"/>
        <v>2563265.2500000005</v>
      </c>
      <c r="N165" s="191">
        <f t="shared" si="22"/>
        <v>2563265.25</v>
      </c>
      <c r="O165" s="192">
        <f t="shared" si="24"/>
        <v>0</v>
      </c>
      <c r="P165" s="151">
        <f t="shared" si="17"/>
        <v>0</v>
      </c>
    </row>
    <row r="166" spans="1:16" x14ac:dyDescent="0.35">
      <c r="A166" s="39" t="s">
        <v>6090</v>
      </c>
      <c r="B166" s="35" t="s">
        <v>6091</v>
      </c>
      <c r="C166" s="35" t="s">
        <v>5914</v>
      </c>
      <c r="D166" s="35" t="s">
        <v>5906</v>
      </c>
      <c r="E166" s="189">
        <f t="shared" si="13"/>
        <v>23331</v>
      </c>
      <c r="F166" s="190">
        <f t="shared" si="14"/>
        <v>244292.38</v>
      </c>
      <c r="G166" s="190">
        <f t="shared" si="15"/>
        <v>877569.19</v>
      </c>
      <c r="H166" s="190">
        <f t="shared" si="16"/>
        <v>594463.81999999995</v>
      </c>
      <c r="I166" s="190">
        <f t="shared" si="18"/>
        <v>593218.16</v>
      </c>
      <c r="J166" s="190">
        <f t="shared" si="19"/>
        <v>412786</v>
      </c>
      <c r="K166" s="190">
        <f t="shared" si="20"/>
        <v>0</v>
      </c>
      <c r="L166" s="190">
        <f t="shared" si="21"/>
        <v>0</v>
      </c>
      <c r="M166" s="192">
        <f t="shared" si="23"/>
        <v>2745660.55</v>
      </c>
      <c r="N166" s="191">
        <f t="shared" si="22"/>
        <v>2749860.55</v>
      </c>
      <c r="O166" s="192">
        <f t="shared" si="24"/>
        <v>4200</v>
      </c>
      <c r="P166" s="151">
        <f t="shared" si="17"/>
        <v>1.5273501778117441E-3</v>
      </c>
    </row>
    <row r="167" spans="1:16" x14ac:dyDescent="0.35">
      <c r="A167" s="39" t="s">
        <v>6092</v>
      </c>
      <c r="B167" s="35" t="s">
        <v>6093</v>
      </c>
      <c r="C167" s="35" t="s">
        <v>5914</v>
      </c>
      <c r="D167" s="35" t="s">
        <v>5906</v>
      </c>
      <c r="E167" s="189">
        <f t="shared" si="13"/>
        <v>16840</v>
      </c>
      <c r="F167" s="190">
        <f t="shared" si="14"/>
        <v>107809.97</v>
      </c>
      <c r="G167" s="190">
        <f t="shared" si="15"/>
        <v>322517.98</v>
      </c>
      <c r="H167" s="190">
        <f t="shared" si="16"/>
        <v>173971.6</v>
      </c>
      <c r="I167" s="190">
        <f t="shared" si="18"/>
        <v>971.17</v>
      </c>
      <c r="J167" s="190">
        <f t="shared" si="19"/>
        <v>0</v>
      </c>
      <c r="K167" s="190">
        <f t="shared" si="20"/>
        <v>0</v>
      </c>
      <c r="L167" s="190">
        <f t="shared" si="21"/>
        <v>0</v>
      </c>
      <c r="M167" s="192">
        <f t="shared" si="23"/>
        <v>622110.71999999997</v>
      </c>
      <c r="N167" s="191">
        <f t="shared" si="22"/>
        <v>622110.71999999997</v>
      </c>
      <c r="O167" s="192">
        <f t="shared" si="24"/>
        <v>0</v>
      </c>
      <c r="P167" s="151">
        <f t="shared" si="17"/>
        <v>0</v>
      </c>
    </row>
    <row r="168" spans="1:16" x14ac:dyDescent="0.35">
      <c r="A168" s="39" t="s">
        <v>6094</v>
      </c>
      <c r="B168" s="35" t="s">
        <v>12287</v>
      </c>
      <c r="C168" s="35" t="s">
        <v>5914</v>
      </c>
      <c r="D168" s="35" t="s">
        <v>5906</v>
      </c>
      <c r="E168" s="189">
        <f t="shared" si="13"/>
        <v>0</v>
      </c>
      <c r="F168" s="190">
        <f t="shared" si="14"/>
        <v>178422.73</v>
      </c>
      <c r="G168" s="190">
        <f t="shared" si="15"/>
        <v>423395.9</v>
      </c>
      <c r="H168" s="190">
        <f t="shared" si="16"/>
        <v>301141.08</v>
      </c>
      <c r="I168" s="190">
        <f t="shared" si="18"/>
        <v>113166.27</v>
      </c>
      <c r="J168" s="190">
        <f t="shared" si="19"/>
        <v>0</v>
      </c>
      <c r="K168" s="190">
        <f t="shared" si="20"/>
        <v>0</v>
      </c>
      <c r="L168" s="190">
        <f t="shared" si="21"/>
        <v>0</v>
      </c>
      <c r="M168" s="192">
        <f t="shared" si="23"/>
        <v>1016125.98</v>
      </c>
      <c r="N168" s="191">
        <f t="shared" si="22"/>
        <v>1016125.98</v>
      </c>
      <c r="O168" s="192">
        <f t="shared" si="24"/>
        <v>0</v>
      </c>
      <c r="P168" s="151">
        <f t="shared" si="17"/>
        <v>0</v>
      </c>
    </row>
    <row r="169" spans="1:16" x14ac:dyDescent="0.35">
      <c r="A169" s="39" t="s">
        <v>6095</v>
      </c>
      <c r="B169" s="35" t="s">
        <v>6096</v>
      </c>
      <c r="C169" s="35" t="s">
        <v>6097</v>
      </c>
      <c r="D169" s="35" t="s">
        <v>5906</v>
      </c>
      <c r="E169" s="189">
        <f t="shared" si="13"/>
        <v>8567.9500000000007</v>
      </c>
      <c r="F169" s="190">
        <f t="shared" si="14"/>
        <v>156445</v>
      </c>
      <c r="G169" s="190">
        <f t="shared" si="15"/>
        <v>665716.24</v>
      </c>
      <c r="H169" s="190">
        <f t="shared" si="16"/>
        <v>514489.37</v>
      </c>
      <c r="I169" s="190">
        <f t="shared" si="18"/>
        <v>710854.85</v>
      </c>
      <c r="J169" s="190">
        <f t="shared" si="19"/>
        <v>94134.21</v>
      </c>
      <c r="K169" s="190">
        <f t="shared" si="20"/>
        <v>0</v>
      </c>
      <c r="L169" s="190">
        <f t="shared" si="21"/>
        <v>0</v>
      </c>
      <c r="M169" s="192">
        <f t="shared" si="23"/>
        <v>2150207.62</v>
      </c>
      <c r="N169" s="191">
        <f t="shared" si="22"/>
        <v>2150207.62</v>
      </c>
      <c r="O169" s="192">
        <f t="shared" si="24"/>
        <v>0</v>
      </c>
      <c r="P169" s="151">
        <f t="shared" si="17"/>
        <v>0</v>
      </c>
    </row>
    <row r="170" spans="1:16" x14ac:dyDescent="0.35">
      <c r="A170" s="39" t="s">
        <v>6098</v>
      </c>
      <c r="B170" s="35" t="s">
        <v>6099</v>
      </c>
      <c r="C170" s="35" t="s">
        <v>5911</v>
      </c>
      <c r="D170" s="35" t="s">
        <v>5906</v>
      </c>
      <c r="E170" s="189">
        <f t="shared" si="13"/>
        <v>728664.48</v>
      </c>
      <c r="F170" s="190">
        <f t="shared" si="14"/>
        <v>3526544.32</v>
      </c>
      <c r="G170" s="190">
        <f t="shared" si="15"/>
        <v>12678982.9</v>
      </c>
      <c r="H170" s="190">
        <f t="shared" si="16"/>
        <v>11234669.390000001</v>
      </c>
      <c r="I170" s="190">
        <f t="shared" si="18"/>
        <v>9548525.8900000006</v>
      </c>
      <c r="J170" s="190">
        <f t="shared" si="19"/>
        <v>347056.92</v>
      </c>
      <c r="K170" s="190">
        <f t="shared" si="20"/>
        <v>0</v>
      </c>
      <c r="L170" s="190">
        <f t="shared" si="21"/>
        <v>0</v>
      </c>
      <c r="M170" s="192">
        <f t="shared" si="23"/>
        <v>38064443.900000006</v>
      </c>
      <c r="N170" s="191">
        <f t="shared" si="22"/>
        <v>38064763.219999999</v>
      </c>
      <c r="O170" s="192">
        <f t="shared" si="24"/>
        <v>319.31999999284744</v>
      </c>
      <c r="P170" s="151">
        <f t="shared" si="17"/>
        <v>8.3888607988258873E-6</v>
      </c>
    </row>
    <row r="171" spans="1:16" x14ac:dyDescent="0.35">
      <c r="A171" s="39" t="s">
        <v>6100</v>
      </c>
      <c r="B171" s="35" t="s">
        <v>6101</v>
      </c>
      <c r="C171" s="35" t="s">
        <v>5914</v>
      </c>
      <c r="D171" s="35" t="s">
        <v>5906</v>
      </c>
      <c r="E171" s="189">
        <f t="shared" si="13"/>
        <v>16081.03</v>
      </c>
      <c r="F171" s="190">
        <f t="shared" si="14"/>
        <v>68487.97</v>
      </c>
      <c r="G171" s="190">
        <f t="shared" si="15"/>
        <v>309936.69</v>
      </c>
      <c r="H171" s="190">
        <f t="shared" si="16"/>
        <v>229453.12</v>
      </c>
      <c r="I171" s="190">
        <f t="shared" si="18"/>
        <v>121383.54</v>
      </c>
      <c r="J171" s="190">
        <f t="shared" si="19"/>
        <v>24099.77</v>
      </c>
      <c r="K171" s="190">
        <f t="shared" si="20"/>
        <v>0</v>
      </c>
      <c r="L171" s="190">
        <f t="shared" si="21"/>
        <v>0</v>
      </c>
      <c r="M171" s="192">
        <f t="shared" si="23"/>
        <v>769442.12000000011</v>
      </c>
      <c r="N171" s="191">
        <f t="shared" si="22"/>
        <v>769442.12</v>
      </c>
      <c r="O171" s="192">
        <f t="shared" si="24"/>
        <v>0</v>
      </c>
      <c r="P171" s="151">
        <f t="shared" si="17"/>
        <v>0</v>
      </c>
    </row>
    <row r="172" spans="1:16" x14ac:dyDescent="0.35">
      <c r="A172" s="39" t="s">
        <v>6102</v>
      </c>
      <c r="B172" s="35" t="s">
        <v>6103</v>
      </c>
      <c r="C172" s="35" t="s">
        <v>5914</v>
      </c>
      <c r="D172" s="35" t="s">
        <v>5906</v>
      </c>
      <c r="E172" s="189">
        <f t="shared" si="13"/>
        <v>15390</v>
      </c>
      <c r="F172" s="190">
        <f t="shared" si="14"/>
        <v>43398.559999999998</v>
      </c>
      <c r="G172" s="190">
        <f t="shared" si="15"/>
        <v>210971.31</v>
      </c>
      <c r="H172" s="190">
        <f t="shared" si="16"/>
        <v>122373.13</v>
      </c>
      <c r="I172" s="190">
        <f t="shared" si="18"/>
        <v>48047.06</v>
      </c>
      <c r="J172" s="190">
        <f t="shared" si="19"/>
        <v>0</v>
      </c>
      <c r="K172" s="190">
        <f t="shared" si="20"/>
        <v>0</v>
      </c>
      <c r="L172" s="190">
        <f t="shared" si="21"/>
        <v>0</v>
      </c>
      <c r="M172" s="192">
        <f t="shared" si="23"/>
        <v>440180.06</v>
      </c>
      <c r="N172" s="191">
        <f t="shared" si="22"/>
        <v>440180.06</v>
      </c>
      <c r="O172" s="192">
        <f t="shared" si="24"/>
        <v>0</v>
      </c>
      <c r="P172" s="151">
        <f t="shared" si="17"/>
        <v>0</v>
      </c>
    </row>
    <row r="173" spans="1:16" x14ac:dyDescent="0.35">
      <c r="A173" s="39" t="s">
        <v>62941</v>
      </c>
      <c r="B173" s="35" t="s">
        <v>62985</v>
      </c>
      <c r="C173" s="35" t="s">
        <v>5914</v>
      </c>
      <c r="D173" s="35" t="s">
        <v>5906</v>
      </c>
      <c r="E173" s="189">
        <f t="shared" ref="E173" si="25">IF(ISNA(VLOOKUP(A173&amp;"-"&amp;MID(PRC_Selector,5,3),FY20_PSU_Expenditures,2,FALSE)),0,VLOOKUP(A173&amp;"-"&amp;MID(PRC_Selector,5,3),FY20_PSU_Expenditures,2,FALSE))</f>
        <v>0</v>
      </c>
      <c r="F173" s="190">
        <f t="shared" ref="F173" si="26">IF(ISNA(VLOOKUP(A173&amp;"-"&amp;MID(PRC_Selector,5,3),FY21_PSU_Expenditures,2,FALSE)),0,VLOOKUP(A173&amp;"-"&amp;MID(PRC_Selector,5,3),FY21_PSU_Expenditures,2,FALSE))</f>
        <v>0</v>
      </c>
      <c r="G173" s="190">
        <f t="shared" ref="G173" si="27">IF(ISNA(VLOOKUP(A173&amp;"-"&amp;MID(PRC_Selector,5,3),FY22_PSU_Expenditures,2,FALSE)),0,VLOOKUP(A173&amp;"-"&amp;MID(PRC_Selector,5,3),FY22_PSU_Expenditures,2,FALSE))</f>
        <v>0</v>
      </c>
      <c r="H173" s="190">
        <f t="shared" ref="H173" si="28">IF(ISNA(VLOOKUP(A173&amp;"-"&amp;MID(PRC_Selector,5,3),FY23_PSU_Expenditures,2,FALSE)),0,VLOOKUP(A173&amp;"-"&amp;MID(PRC_Selector,5,3),FY23_PSU_Expenditures,2,FALSE))</f>
        <v>0</v>
      </c>
      <c r="I173" s="190">
        <f t="shared" si="18"/>
        <v>0</v>
      </c>
      <c r="J173" s="190">
        <f t="shared" si="19"/>
        <v>0</v>
      </c>
      <c r="K173" s="190">
        <f t="shared" si="20"/>
        <v>0</v>
      </c>
      <c r="L173" s="190">
        <f t="shared" si="21"/>
        <v>0</v>
      </c>
      <c r="M173" s="192">
        <f t="shared" si="23"/>
        <v>0</v>
      </c>
      <c r="N173" s="191">
        <f t="shared" si="22"/>
        <v>0</v>
      </c>
      <c r="O173" s="192">
        <f t="shared" si="24"/>
        <v>0</v>
      </c>
      <c r="P173" s="151" t="str">
        <f t="shared" ref="P173" si="29">IFERROR(O173/N173,"")</f>
        <v/>
      </c>
    </row>
    <row r="174" spans="1:16" x14ac:dyDescent="0.35">
      <c r="A174" s="39" t="s">
        <v>6104</v>
      </c>
      <c r="B174" s="35" t="s">
        <v>6105</v>
      </c>
      <c r="C174" s="35" t="s">
        <v>5911</v>
      </c>
      <c r="D174" s="35" t="s">
        <v>5906</v>
      </c>
      <c r="E174" s="189">
        <f t="shared" si="13"/>
        <v>1152623</v>
      </c>
      <c r="F174" s="190">
        <f t="shared" si="14"/>
        <v>17414963.84</v>
      </c>
      <c r="G174" s="190">
        <f t="shared" si="15"/>
        <v>35116606.789999999</v>
      </c>
      <c r="H174" s="190">
        <f t="shared" si="16"/>
        <v>52519772.009999998</v>
      </c>
      <c r="I174" s="190">
        <f t="shared" si="18"/>
        <v>27028218.5</v>
      </c>
      <c r="J174" s="190">
        <f t="shared" si="19"/>
        <v>877133.23</v>
      </c>
      <c r="K174" s="190">
        <f t="shared" si="20"/>
        <v>0</v>
      </c>
      <c r="L174" s="190">
        <f t="shared" si="21"/>
        <v>0</v>
      </c>
      <c r="M174" s="192">
        <f t="shared" si="23"/>
        <v>134109317.36999999</v>
      </c>
      <c r="N174" s="191">
        <f t="shared" si="22"/>
        <v>134370049.27000001</v>
      </c>
      <c r="O174" s="192">
        <f t="shared" si="24"/>
        <v>260731.90000002086</v>
      </c>
      <c r="P174" s="151">
        <f t="shared" si="17"/>
        <v>1.940401908137373E-3</v>
      </c>
    </row>
    <row r="175" spans="1:16" x14ac:dyDescent="0.35">
      <c r="A175" s="39" t="s">
        <v>6106</v>
      </c>
      <c r="B175" s="35" t="s">
        <v>6107</v>
      </c>
      <c r="C175" s="35" t="s">
        <v>5914</v>
      </c>
      <c r="D175" s="35" t="s">
        <v>5906</v>
      </c>
      <c r="E175" s="189">
        <f t="shared" si="13"/>
        <v>50141</v>
      </c>
      <c r="F175" s="190">
        <f t="shared" si="14"/>
        <v>304276</v>
      </c>
      <c r="G175" s="190">
        <f t="shared" si="15"/>
        <v>1142341.21</v>
      </c>
      <c r="H175" s="190">
        <f t="shared" si="16"/>
        <v>630046.51</v>
      </c>
      <c r="I175" s="190">
        <f t="shared" si="18"/>
        <v>599067.18000000005</v>
      </c>
      <c r="J175" s="190">
        <f t="shared" si="19"/>
        <v>18424.68</v>
      </c>
      <c r="K175" s="190">
        <f t="shared" si="20"/>
        <v>0</v>
      </c>
      <c r="L175" s="190">
        <f t="shared" si="21"/>
        <v>0</v>
      </c>
      <c r="M175" s="192">
        <f t="shared" si="23"/>
        <v>2744296.58</v>
      </c>
      <c r="N175" s="191">
        <f t="shared" si="22"/>
        <v>2744296.58</v>
      </c>
      <c r="O175" s="192">
        <f t="shared" si="24"/>
        <v>0</v>
      </c>
      <c r="P175" s="151">
        <f t="shared" si="17"/>
        <v>0</v>
      </c>
    </row>
    <row r="176" spans="1:16" x14ac:dyDescent="0.35">
      <c r="A176" s="39" t="s">
        <v>6108</v>
      </c>
      <c r="B176" s="35" t="s">
        <v>6109</v>
      </c>
      <c r="C176" s="35" t="s">
        <v>5914</v>
      </c>
      <c r="D176" s="35" t="s">
        <v>5906</v>
      </c>
      <c r="E176" s="189">
        <f t="shared" si="13"/>
        <v>57378</v>
      </c>
      <c r="F176" s="190">
        <f t="shared" si="14"/>
        <v>320583.49</v>
      </c>
      <c r="G176" s="190">
        <f t="shared" si="15"/>
        <v>916411.11</v>
      </c>
      <c r="H176" s="190">
        <f t="shared" si="16"/>
        <v>540740.11</v>
      </c>
      <c r="I176" s="190">
        <f t="shared" si="18"/>
        <v>131101.79999999999</v>
      </c>
      <c r="J176" s="190">
        <f t="shared" si="19"/>
        <v>44724.15</v>
      </c>
      <c r="K176" s="190">
        <f t="shared" si="20"/>
        <v>0</v>
      </c>
      <c r="L176" s="190">
        <f t="shared" si="21"/>
        <v>0</v>
      </c>
      <c r="M176" s="192">
        <f t="shared" si="23"/>
        <v>2010938.66</v>
      </c>
      <c r="N176" s="191">
        <f t="shared" si="22"/>
        <v>2010938.66</v>
      </c>
      <c r="O176" s="192">
        <f t="shared" si="24"/>
        <v>0</v>
      </c>
      <c r="P176" s="151">
        <f t="shared" si="17"/>
        <v>0</v>
      </c>
    </row>
    <row r="177" spans="1:16" x14ac:dyDescent="0.35">
      <c r="A177" s="39" t="s">
        <v>6110</v>
      </c>
      <c r="B177" s="35" t="s">
        <v>6111</v>
      </c>
      <c r="C177" s="35" t="s">
        <v>5914</v>
      </c>
      <c r="D177" s="35" t="s">
        <v>5906</v>
      </c>
      <c r="E177" s="189">
        <f t="shared" si="13"/>
        <v>44267</v>
      </c>
      <c r="F177" s="190">
        <f t="shared" si="14"/>
        <v>49464.59</v>
      </c>
      <c r="G177" s="190">
        <f t="shared" si="15"/>
        <v>436578.63</v>
      </c>
      <c r="H177" s="190">
        <f t="shared" si="16"/>
        <v>561633.56000000006</v>
      </c>
      <c r="I177" s="190">
        <f t="shared" si="18"/>
        <v>368890.91</v>
      </c>
      <c r="J177" s="190">
        <f t="shared" si="19"/>
        <v>0</v>
      </c>
      <c r="K177" s="190">
        <f t="shared" si="20"/>
        <v>0</v>
      </c>
      <c r="L177" s="190">
        <f t="shared" si="21"/>
        <v>0</v>
      </c>
      <c r="M177" s="192">
        <f t="shared" si="23"/>
        <v>1460834.69</v>
      </c>
      <c r="N177" s="191">
        <f t="shared" si="22"/>
        <v>1460834.69</v>
      </c>
      <c r="O177" s="192">
        <f t="shared" si="24"/>
        <v>0</v>
      </c>
      <c r="P177" s="151">
        <f t="shared" si="17"/>
        <v>0</v>
      </c>
    </row>
    <row r="178" spans="1:16" x14ac:dyDescent="0.35">
      <c r="A178" s="39" t="s">
        <v>6112</v>
      </c>
      <c r="B178" s="35" t="s">
        <v>6113</v>
      </c>
      <c r="C178" s="35" t="s">
        <v>5914</v>
      </c>
      <c r="D178" s="35" t="s">
        <v>5906</v>
      </c>
      <c r="E178" s="189">
        <f t="shared" si="13"/>
        <v>8777</v>
      </c>
      <c r="F178" s="190">
        <f t="shared" si="14"/>
        <v>66973.66</v>
      </c>
      <c r="G178" s="190">
        <f t="shared" si="15"/>
        <v>221665.61</v>
      </c>
      <c r="H178" s="190">
        <f t="shared" si="16"/>
        <v>143563.74</v>
      </c>
      <c r="I178" s="190">
        <f t="shared" si="18"/>
        <v>22807.21</v>
      </c>
      <c r="J178" s="190">
        <f t="shared" si="19"/>
        <v>0</v>
      </c>
      <c r="K178" s="190">
        <f t="shared" si="20"/>
        <v>0</v>
      </c>
      <c r="L178" s="190">
        <f t="shared" si="21"/>
        <v>0</v>
      </c>
      <c r="M178" s="192">
        <f t="shared" si="23"/>
        <v>463787.22000000003</v>
      </c>
      <c r="N178" s="191">
        <f t="shared" si="22"/>
        <v>463787.22</v>
      </c>
      <c r="O178" s="192">
        <f t="shared" si="24"/>
        <v>0</v>
      </c>
      <c r="P178" s="151">
        <f t="shared" si="17"/>
        <v>0</v>
      </c>
    </row>
    <row r="179" spans="1:16" x14ac:dyDescent="0.35">
      <c r="A179" s="39" t="s">
        <v>6114</v>
      </c>
      <c r="B179" s="35" t="s">
        <v>6115</v>
      </c>
      <c r="C179" s="35" t="s">
        <v>5911</v>
      </c>
      <c r="D179" s="35" t="s">
        <v>5906</v>
      </c>
      <c r="E179" s="189">
        <f t="shared" si="13"/>
        <v>137303</v>
      </c>
      <c r="F179" s="190">
        <f t="shared" si="14"/>
        <v>988288.43</v>
      </c>
      <c r="G179" s="190">
        <f t="shared" si="15"/>
        <v>2257000.5099999998</v>
      </c>
      <c r="H179" s="190">
        <f t="shared" si="16"/>
        <v>1021195.73</v>
      </c>
      <c r="I179" s="190">
        <f t="shared" si="18"/>
        <v>973510.43</v>
      </c>
      <c r="J179" s="190">
        <f t="shared" si="19"/>
        <v>242587.37</v>
      </c>
      <c r="K179" s="190">
        <f t="shared" si="20"/>
        <v>0</v>
      </c>
      <c r="L179" s="190">
        <f t="shared" si="21"/>
        <v>0</v>
      </c>
      <c r="M179" s="192">
        <f t="shared" si="23"/>
        <v>5619885.4699999997</v>
      </c>
      <c r="N179" s="191">
        <f t="shared" si="22"/>
        <v>5619885.4699999997</v>
      </c>
      <c r="O179" s="192">
        <f t="shared" si="24"/>
        <v>0</v>
      </c>
      <c r="P179" s="151">
        <f t="shared" si="17"/>
        <v>0</v>
      </c>
    </row>
    <row r="180" spans="1:16" x14ac:dyDescent="0.35">
      <c r="A180" s="39" t="s">
        <v>6116</v>
      </c>
      <c r="B180" s="35" t="s">
        <v>6117</v>
      </c>
      <c r="C180" s="35" t="s">
        <v>5911</v>
      </c>
      <c r="D180" s="35" t="s">
        <v>5906</v>
      </c>
      <c r="E180" s="189">
        <f t="shared" si="13"/>
        <v>92646.97</v>
      </c>
      <c r="F180" s="190">
        <f t="shared" si="14"/>
        <v>670961.29</v>
      </c>
      <c r="G180" s="190">
        <f t="shared" si="15"/>
        <v>2503966.9300000002</v>
      </c>
      <c r="H180" s="190">
        <f t="shared" si="16"/>
        <v>1011417.56</v>
      </c>
      <c r="I180" s="190">
        <f t="shared" si="18"/>
        <v>860239.3</v>
      </c>
      <c r="J180" s="190">
        <f t="shared" si="19"/>
        <v>161632.19</v>
      </c>
      <c r="K180" s="190">
        <f t="shared" si="20"/>
        <v>0</v>
      </c>
      <c r="L180" s="190">
        <f t="shared" si="21"/>
        <v>0</v>
      </c>
      <c r="M180" s="192">
        <f t="shared" si="23"/>
        <v>5300864.24</v>
      </c>
      <c r="N180" s="191">
        <f t="shared" si="22"/>
        <v>5274330.9000000004</v>
      </c>
      <c r="O180" s="192">
        <f t="shared" si="24"/>
        <v>-26533.339999999851</v>
      </c>
      <c r="P180" s="151">
        <f t="shared" si="17"/>
        <v>-5.0306551680327546E-3</v>
      </c>
    </row>
    <row r="181" spans="1:16" x14ac:dyDescent="0.35">
      <c r="A181" s="39" t="s">
        <v>6118</v>
      </c>
      <c r="B181" s="35" t="s">
        <v>6119</v>
      </c>
      <c r="C181" s="35" t="s">
        <v>5911</v>
      </c>
      <c r="D181" s="35" t="s">
        <v>5906</v>
      </c>
      <c r="E181" s="189">
        <f t="shared" si="13"/>
        <v>335201.3</v>
      </c>
      <c r="F181" s="190">
        <f t="shared" si="14"/>
        <v>2693511.56</v>
      </c>
      <c r="G181" s="190">
        <f t="shared" si="15"/>
        <v>6950382.2199999997</v>
      </c>
      <c r="H181" s="190">
        <f t="shared" si="16"/>
        <v>8024798.9100000001</v>
      </c>
      <c r="I181" s="190">
        <f t="shared" si="18"/>
        <v>8170873.4000000004</v>
      </c>
      <c r="J181" s="190">
        <f t="shared" si="19"/>
        <v>785732.44</v>
      </c>
      <c r="K181" s="190">
        <f t="shared" si="20"/>
        <v>0</v>
      </c>
      <c r="L181" s="190">
        <f t="shared" si="21"/>
        <v>0</v>
      </c>
      <c r="M181" s="192">
        <f t="shared" si="23"/>
        <v>26960499.830000002</v>
      </c>
      <c r="N181" s="191">
        <f t="shared" si="22"/>
        <v>26964478.98</v>
      </c>
      <c r="O181" s="192">
        <f t="shared" si="24"/>
        <v>3979.1499999985099</v>
      </c>
      <c r="P181" s="151">
        <f t="shared" si="17"/>
        <v>1.475700681236938E-4</v>
      </c>
    </row>
    <row r="182" spans="1:16" x14ac:dyDescent="0.35">
      <c r="A182" s="39" t="s">
        <v>6120</v>
      </c>
      <c r="B182" s="35" t="s">
        <v>6121</v>
      </c>
      <c r="C182" s="35" t="s">
        <v>5914</v>
      </c>
      <c r="D182" s="35" t="s">
        <v>5906</v>
      </c>
      <c r="E182" s="189">
        <f t="shared" si="13"/>
        <v>50367.72</v>
      </c>
      <c r="F182" s="190">
        <f t="shared" si="14"/>
        <v>273908.03999999998</v>
      </c>
      <c r="G182" s="190">
        <f t="shared" si="15"/>
        <v>731327.39</v>
      </c>
      <c r="H182" s="190">
        <f t="shared" si="16"/>
        <v>222691.26</v>
      </c>
      <c r="I182" s="190">
        <f t="shared" si="18"/>
        <v>68251.11</v>
      </c>
      <c r="J182" s="190">
        <f t="shared" si="19"/>
        <v>0</v>
      </c>
      <c r="K182" s="190">
        <f t="shared" si="20"/>
        <v>0</v>
      </c>
      <c r="L182" s="190">
        <f t="shared" si="21"/>
        <v>0</v>
      </c>
      <c r="M182" s="192">
        <f t="shared" si="23"/>
        <v>1346545.52</v>
      </c>
      <c r="N182" s="191">
        <f t="shared" si="22"/>
        <v>1346545.52</v>
      </c>
      <c r="O182" s="192">
        <f t="shared" si="24"/>
        <v>0</v>
      </c>
      <c r="P182" s="151">
        <f t="shared" si="17"/>
        <v>0</v>
      </c>
    </row>
    <row r="183" spans="1:16" x14ac:dyDescent="0.35">
      <c r="A183" s="39" t="s">
        <v>6122</v>
      </c>
      <c r="B183" s="35" t="s">
        <v>6123</v>
      </c>
      <c r="C183" s="35" t="s">
        <v>5914</v>
      </c>
      <c r="D183" s="35" t="s">
        <v>5906</v>
      </c>
      <c r="E183" s="189">
        <f t="shared" si="13"/>
        <v>20560</v>
      </c>
      <c r="F183" s="190">
        <f t="shared" si="14"/>
        <v>127090.9</v>
      </c>
      <c r="G183" s="190">
        <f t="shared" si="15"/>
        <v>468377.59</v>
      </c>
      <c r="H183" s="190">
        <f t="shared" si="16"/>
        <v>194407.29</v>
      </c>
      <c r="I183" s="190">
        <f t="shared" si="18"/>
        <v>4218.75</v>
      </c>
      <c r="J183" s="190">
        <f t="shared" si="19"/>
        <v>0</v>
      </c>
      <c r="K183" s="190">
        <f t="shared" si="20"/>
        <v>0</v>
      </c>
      <c r="L183" s="190">
        <f t="shared" si="21"/>
        <v>0</v>
      </c>
      <c r="M183" s="192">
        <f t="shared" si="23"/>
        <v>814654.53</v>
      </c>
      <c r="N183" s="191">
        <f t="shared" si="22"/>
        <v>814654.53</v>
      </c>
      <c r="O183" s="192">
        <f t="shared" si="24"/>
        <v>0</v>
      </c>
      <c r="P183" s="151">
        <f t="shared" si="17"/>
        <v>0</v>
      </c>
    </row>
    <row r="184" spans="1:16" x14ac:dyDescent="0.35">
      <c r="A184" s="39" t="s">
        <v>6124</v>
      </c>
      <c r="B184" s="35" t="s">
        <v>6125</v>
      </c>
      <c r="C184" s="35" t="s">
        <v>5911</v>
      </c>
      <c r="D184" s="35" t="s">
        <v>5906</v>
      </c>
      <c r="E184" s="189">
        <f t="shared" si="13"/>
        <v>677161.76</v>
      </c>
      <c r="F184" s="190">
        <f t="shared" si="14"/>
        <v>3726087.75</v>
      </c>
      <c r="G184" s="190">
        <f t="shared" si="15"/>
        <v>5645840.3099999996</v>
      </c>
      <c r="H184" s="190">
        <f t="shared" si="16"/>
        <v>5590842.3300000001</v>
      </c>
      <c r="I184" s="190">
        <f t="shared" si="18"/>
        <v>6455477.6500000004</v>
      </c>
      <c r="J184" s="190">
        <f t="shared" si="19"/>
        <v>580717.71</v>
      </c>
      <c r="K184" s="190">
        <f t="shared" si="20"/>
        <v>0</v>
      </c>
      <c r="L184" s="190">
        <f t="shared" si="21"/>
        <v>0</v>
      </c>
      <c r="M184" s="192">
        <f t="shared" si="23"/>
        <v>22676127.510000002</v>
      </c>
      <c r="N184" s="191">
        <f t="shared" si="22"/>
        <v>22679127.510000002</v>
      </c>
      <c r="O184" s="192">
        <f t="shared" si="24"/>
        <v>3000</v>
      </c>
      <c r="P184" s="151">
        <f t="shared" si="17"/>
        <v>1.3228022103924401E-4</v>
      </c>
    </row>
    <row r="185" spans="1:16" x14ac:dyDescent="0.35">
      <c r="A185" s="39" t="s">
        <v>6126</v>
      </c>
      <c r="B185" s="35" t="s">
        <v>6127</v>
      </c>
      <c r="C185" s="35" t="s">
        <v>5911</v>
      </c>
      <c r="D185" s="35" t="s">
        <v>5906</v>
      </c>
      <c r="E185" s="189">
        <f t="shared" si="13"/>
        <v>6987533</v>
      </c>
      <c r="F185" s="190">
        <f t="shared" si="14"/>
        <v>33271614.949999999</v>
      </c>
      <c r="G185" s="190">
        <f t="shared" si="15"/>
        <v>127222243.23999999</v>
      </c>
      <c r="H185" s="190">
        <f t="shared" si="16"/>
        <v>72019424.579999998</v>
      </c>
      <c r="I185" s="190">
        <f t="shared" si="18"/>
        <v>114681178.15000001</v>
      </c>
      <c r="J185" s="190">
        <f t="shared" si="19"/>
        <v>13297483.77</v>
      </c>
      <c r="K185" s="190">
        <f t="shared" si="20"/>
        <v>0</v>
      </c>
      <c r="L185" s="190">
        <f t="shared" si="21"/>
        <v>0</v>
      </c>
      <c r="M185" s="192">
        <f t="shared" si="23"/>
        <v>367479477.68999994</v>
      </c>
      <c r="N185" s="191">
        <f t="shared" si="22"/>
        <v>367489246.01999998</v>
      </c>
      <c r="O185" s="192">
        <f t="shared" si="24"/>
        <v>9768.3300000429153</v>
      </c>
      <c r="P185" s="151">
        <f t="shared" si="17"/>
        <v>2.6581267631192915E-5</v>
      </c>
    </row>
    <row r="186" spans="1:16" x14ac:dyDescent="0.35">
      <c r="A186" s="39" t="s">
        <v>6128</v>
      </c>
      <c r="B186" s="35" t="s">
        <v>6129</v>
      </c>
      <c r="C186" s="35" t="s">
        <v>5914</v>
      </c>
      <c r="D186" s="35" t="s">
        <v>5906</v>
      </c>
      <c r="E186" s="189">
        <f t="shared" si="13"/>
        <v>25039</v>
      </c>
      <c r="F186" s="190">
        <f t="shared" si="14"/>
        <v>85660.85</v>
      </c>
      <c r="G186" s="190">
        <f t="shared" si="15"/>
        <v>370104.74</v>
      </c>
      <c r="H186" s="190">
        <f t="shared" si="16"/>
        <v>76303.509999999995</v>
      </c>
      <c r="I186" s="190">
        <f t="shared" si="18"/>
        <v>65674.94</v>
      </c>
      <c r="J186" s="190">
        <f t="shared" si="19"/>
        <v>71104.399999999994</v>
      </c>
      <c r="K186" s="190">
        <f t="shared" si="20"/>
        <v>0</v>
      </c>
      <c r="L186" s="190">
        <f t="shared" si="21"/>
        <v>0</v>
      </c>
      <c r="M186" s="192">
        <f t="shared" si="23"/>
        <v>693887.44000000006</v>
      </c>
      <c r="N186" s="191">
        <f t="shared" si="22"/>
        <v>687021.72</v>
      </c>
      <c r="O186" s="192">
        <f t="shared" si="24"/>
        <v>-6865.7200000000885</v>
      </c>
      <c r="P186" s="151">
        <f t="shared" si="17"/>
        <v>-9.9934540643054036E-3</v>
      </c>
    </row>
    <row r="187" spans="1:16" x14ac:dyDescent="0.35">
      <c r="A187" s="39" t="s">
        <v>6130</v>
      </c>
      <c r="B187" s="35" t="s">
        <v>6131</v>
      </c>
      <c r="C187" s="35" t="s">
        <v>5914</v>
      </c>
      <c r="D187" s="35" t="s">
        <v>5906</v>
      </c>
      <c r="E187" s="189">
        <f t="shared" si="13"/>
        <v>41265</v>
      </c>
      <c r="F187" s="190">
        <f t="shared" si="14"/>
        <v>151796.42000000001</v>
      </c>
      <c r="G187" s="190">
        <f t="shared" si="15"/>
        <v>809716.47</v>
      </c>
      <c r="H187" s="190">
        <f t="shared" si="16"/>
        <v>694198.58</v>
      </c>
      <c r="I187" s="190">
        <f t="shared" si="18"/>
        <v>389938.96</v>
      </c>
      <c r="J187" s="190">
        <f t="shared" si="19"/>
        <v>30024.720000000001</v>
      </c>
      <c r="K187" s="190">
        <f t="shared" si="20"/>
        <v>0</v>
      </c>
      <c r="L187" s="190">
        <f t="shared" si="21"/>
        <v>0</v>
      </c>
      <c r="M187" s="192">
        <f t="shared" si="23"/>
        <v>2116940.15</v>
      </c>
      <c r="N187" s="191">
        <f t="shared" si="22"/>
        <v>2116940.15</v>
      </c>
      <c r="O187" s="192">
        <f t="shared" si="24"/>
        <v>0</v>
      </c>
      <c r="P187" s="151">
        <f t="shared" si="17"/>
        <v>0</v>
      </c>
    </row>
    <row r="188" spans="1:16" x14ac:dyDescent="0.35">
      <c r="A188" s="39" t="s">
        <v>6132</v>
      </c>
      <c r="B188" s="35" t="s">
        <v>6133</v>
      </c>
      <c r="C188" s="35" t="s">
        <v>5914</v>
      </c>
      <c r="D188" s="35" t="s">
        <v>5906</v>
      </c>
      <c r="E188" s="189">
        <f t="shared" si="13"/>
        <v>33004</v>
      </c>
      <c r="F188" s="190">
        <f t="shared" si="14"/>
        <v>207570.7</v>
      </c>
      <c r="G188" s="190">
        <f t="shared" si="15"/>
        <v>290800.24</v>
      </c>
      <c r="H188" s="190">
        <f t="shared" si="16"/>
        <v>35625.94</v>
      </c>
      <c r="I188" s="190">
        <f t="shared" si="18"/>
        <v>298211.49</v>
      </c>
      <c r="J188" s="190">
        <f t="shared" si="19"/>
        <v>657781.68000000005</v>
      </c>
      <c r="K188" s="190">
        <f t="shared" si="20"/>
        <v>0</v>
      </c>
      <c r="L188" s="190">
        <f t="shared" si="21"/>
        <v>0</v>
      </c>
      <c r="M188" s="192">
        <f t="shared" si="23"/>
        <v>1522994.0499999998</v>
      </c>
      <c r="N188" s="191">
        <f t="shared" si="22"/>
        <v>1524194.05</v>
      </c>
      <c r="O188" s="192">
        <f t="shared" si="24"/>
        <v>1200.0000000002328</v>
      </c>
      <c r="P188" s="151">
        <f t="shared" si="17"/>
        <v>7.8730132820045641E-4</v>
      </c>
    </row>
    <row r="189" spans="1:16" x14ac:dyDescent="0.35">
      <c r="A189" s="39" t="s">
        <v>6134</v>
      </c>
      <c r="B189" s="35" t="s">
        <v>6135</v>
      </c>
      <c r="C189" s="35" t="s">
        <v>5914</v>
      </c>
      <c r="D189" s="35" t="s">
        <v>5906</v>
      </c>
      <c r="E189" s="189">
        <f t="shared" si="13"/>
        <v>44400.13</v>
      </c>
      <c r="F189" s="190">
        <f t="shared" si="14"/>
        <v>531877.81000000006</v>
      </c>
      <c r="G189" s="190">
        <f t="shared" si="15"/>
        <v>1713614.93</v>
      </c>
      <c r="H189" s="190">
        <f t="shared" si="16"/>
        <v>1138101.44</v>
      </c>
      <c r="I189" s="190">
        <f t="shared" si="18"/>
        <v>1152174.1299999999</v>
      </c>
      <c r="J189" s="190">
        <f t="shared" si="19"/>
        <v>155032.28</v>
      </c>
      <c r="K189" s="190">
        <f t="shared" si="20"/>
        <v>0</v>
      </c>
      <c r="L189" s="190">
        <f t="shared" si="21"/>
        <v>0</v>
      </c>
      <c r="M189" s="192">
        <f t="shared" si="23"/>
        <v>4735200.72</v>
      </c>
      <c r="N189" s="191">
        <f t="shared" si="22"/>
        <v>4735200.72</v>
      </c>
      <c r="O189" s="192">
        <f t="shared" si="24"/>
        <v>0</v>
      </c>
      <c r="P189" s="151">
        <f t="shared" si="17"/>
        <v>0</v>
      </c>
    </row>
    <row r="190" spans="1:16" x14ac:dyDescent="0.35">
      <c r="A190" s="39" t="s">
        <v>6136</v>
      </c>
      <c r="B190" s="35" t="s">
        <v>6137</v>
      </c>
      <c r="C190" s="35" t="s">
        <v>5914</v>
      </c>
      <c r="D190" s="35" t="s">
        <v>5906</v>
      </c>
      <c r="E190" s="189">
        <f t="shared" si="13"/>
        <v>40734.58</v>
      </c>
      <c r="F190" s="190">
        <f t="shared" si="14"/>
        <v>144822.64000000001</v>
      </c>
      <c r="G190" s="190">
        <f t="shared" si="15"/>
        <v>523285.27</v>
      </c>
      <c r="H190" s="190">
        <f t="shared" si="16"/>
        <v>248411.11</v>
      </c>
      <c r="I190" s="190">
        <f t="shared" si="18"/>
        <v>243235.52</v>
      </c>
      <c r="J190" s="190">
        <f t="shared" si="19"/>
        <v>26263.4</v>
      </c>
      <c r="K190" s="190">
        <f t="shared" si="20"/>
        <v>0</v>
      </c>
      <c r="L190" s="190">
        <f t="shared" si="21"/>
        <v>0</v>
      </c>
      <c r="M190" s="192">
        <f t="shared" si="23"/>
        <v>1226752.5199999998</v>
      </c>
      <c r="N190" s="191">
        <f t="shared" si="22"/>
        <v>1226752.52</v>
      </c>
      <c r="O190" s="192">
        <f t="shared" si="24"/>
        <v>0</v>
      </c>
      <c r="P190" s="151">
        <f t="shared" si="17"/>
        <v>0</v>
      </c>
    </row>
    <row r="191" spans="1:16" x14ac:dyDescent="0.35">
      <c r="A191" s="39" t="s">
        <v>6138</v>
      </c>
      <c r="B191" s="35" t="s">
        <v>12288</v>
      </c>
      <c r="C191" s="35" t="s">
        <v>5914</v>
      </c>
      <c r="D191" s="35" t="s">
        <v>5906</v>
      </c>
      <c r="E191" s="189">
        <f t="shared" si="13"/>
        <v>25527</v>
      </c>
      <c r="F191" s="190">
        <f t="shared" si="14"/>
        <v>341626.05</v>
      </c>
      <c r="G191" s="190">
        <f t="shared" si="15"/>
        <v>1387695.51</v>
      </c>
      <c r="H191" s="190">
        <f t="shared" si="16"/>
        <v>2198806.84</v>
      </c>
      <c r="I191" s="190">
        <f t="shared" si="18"/>
        <v>599566.14</v>
      </c>
      <c r="J191" s="190">
        <f t="shared" si="19"/>
        <v>0</v>
      </c>
      <c r="K191" s="190">
        <f t="shared" si="20"/>
        <v>0</v>
      </c>
      <c r="L191" s="190">
        <f t="shared" si="21"/>
        <v>0</v>
      </c>
      <c r="M191" s="192">
        <f t="shared" si="23"/>
        <v>4553221.54</v>
      </c>
      <c r="N191" s="191">
        <f t="shared" si="22"/>
        <v>4553221.54</v>
      </c>
      <c r="O191" s="192">
        <f t="shared" si="24"/>
        <v>0</v>
      </c>
      <c r="P191" s="151">
        <f t="shared" si="17"/>
        <v>0</v>
      </c>
    </row>
    <row r="192" spans="1:16" x14ac:dyDescent="0.35">
      <c r="A192" s="39" t="s">
        <v>6139</v>
      </c>
      <c r="B192" s="35" t="s">
        <v>6140</v>
      </c>
      <c r="C192" s="35" t="s">
        <v>5914</v>
      </c>
      <c r="D192" s="35" t="s">
        <v>5906</v>
      </c>
      <c r="E192" s="189">
        <f t="shared" si="13"/>
        <v>25947</v>
      </c>
      <c r="F192" s="190">
        <f t="shared" si="14"/>
        <v>109469.17</v>
      </c>
      <c r="G192" s="190">
        <f t="shared" si="15"/>
        <v>360357.51</v>
      </c>
      <c r="H192" s="190">
        <f t="shared" si="16"/>
        <v>140906.56</v>
      </c>
      <c r="I192" s="190">
        <f t="shared" si="18"/>
        <v>53857.41</v>
      </c>
      <c r="J192" s="190">
        <f t="shared" si="19"/>
        <v>22801.31</v>
      </c>
      <c r="K192" s="190">
        <f t="shared" si="20"/>
        <v>0</v>
      </c>
      <c r="L192" s="190">
        <f t="shared" si="21"/>
        <v>0</v>
      </c>
      <c r="M192" s="192">
        <f t="shared" si="23"/>
        <v>713338.96000000008</v>
      </c>
      <c r="N192" s="191">
        <f t="shared" si="22"/>
        <v>713338.96</v>
      </c>
      <c r="O192" s="192">
        <f t="shared" si="24"/>
        <v>0</v>
      </c>
      <c r="P192" s="151">
        <f t="shared" si="17"/>
        <v>0</v>
      </c>
    </row>
    <row r="193" spans="1:16" x14ac:dyDescent="0.35">
      <c r="A193" s="39" t="s">
        <v>6141</v>
      </c>
      <c r="B193" s="35" t="s">
        <v>6142</v>
      </c>
      <c r="C193" s="35" t="s">
        <v>5914</v>
      </c>
      <c r="D193" s="35" t="s">
        <v>5906</v>
      </c>
      <c r="E193" s="189">
        <f t="shared" si="13"/>
        <v>14346</v>
      </c>
      <c r="F193" s="190">
        <f t="shared" si="14"/>
        <v>91635.6</v>
      </c>
      <c r="G193" s="190">
        <f t="shared" si="15"/>
        <v>429688.1</v>
      </c>
      <c r="H193" s="190">
        <f t="shared" si="16"/>
        <v>214019.5</v>
      </c>
      <c r="I193" s="190">
        <f t="shared" si="18"/>
        <v>97008.87</v>
      </c>
      <c r="J193" s="190">
        <f t="shared" si="19"/>
        <v>18978</v>
      </c>
      <c r="K193" s="190">
        <f t="shared" si="20"/>
        <v>0</v>
      </c>
      <c r="L193" s="190">
        <f t="shared" si="21"/>
        <v>0</v>
      </c>
      <c r="M193" s="192">
        <f t="shared" si="23"/>
        <v>865676.07</v>
      </c>
      <c r="N193" s="191">
        <f t="shared" si="22"/>
        <v>865676.07</v>
      </c>
      <c r="O193" s="192">
        <f t="shared" si="24"/>
        <v>0</v>
      </c>
      <c r="P193" s="151">
        <f t="shared" si="17"/>
        <v>0</v>
      </c>
    </row>
    <row r="194" spans="1:16" x14ac:dyDescent="0.35">
      <c r="A194" s="39" t="s">
        <v>6143</v>
      </c>
      <c r="B194" s="35" t="s">
        <v>6144</v>
      </c>
      <c r="C194" s="35" t="s">
        <v>5914</v>
      </c>
      <c r="D194" s="35" t="s">
        <v>5906</v>
      </c>
      <c r="E194" s="189">
        <f t="shared" si="13"/>
        <v>22025</v>
      </c>
      <c r="F194" s="190">
        <f t="shared" si="14"/>
        <v>192731</v>
      </c>
      <c r="G194" s="190">
        <f t="shared" si="15"/>
        <v>789698.03</v>
      </c>
      <c r="H194" s="190">
        <f t="shared" si="16"/>
        <v>440273.85</v>
      </c>
      <c r="I194" s="190">
        <f t="shared" si="18"/>
        <v>43178.32</v>
      </c>
      <c r="J194" s="190">
        <f t="shared" si="19"/>
        <v>433172.12</v>
      </c>
      <c r="K194" s="190">
        <f t="shared" si="20"/>
        <v>0</v>
      </c>
      <c r="L194" s="190">
        <f t="shared" si="21"/>
        <v>0</v>
      </c>
      <c r="M194" s="192">
        <f t="shared" si="23"/>
        <v>1921078.3199999998</v>
      </c>
      <c r="N194" s="191">
        <f t="shared" si="22"/>
        <v>1921078.32</v>
      </c>
      <c r="O194" s="192">
        <f t="shared" si="24"/>
        <v>0</v>
      </c>
      <c r="P194" s="151">
        <f t="shared" si="17"/>
        <v>0</v>
      </c>
    </row>
    <row r="195" spans="1:16" x14ac:dyDescent="0.35">
      <c r="A195" s="39" t="s">
        <v>6145</v>
      </c>
      <c r="B195" s="35" t="s">
        <v>6146</v>
      </c>
      <c r="C195" s="35" t="s">
        <v>5914</v>
      </c>
      <c r="D195" s="35" t="s">
        <v>5906</v>
      </c>
      <c r="E195" s="189">
        <f t="shared" si="13"/>
        <v>8638</v>
      </c>
      <c r="F195" s="190">
        <f t="shared" si="14"/>
        <v>235097.97</v>
      </c>
      <c r="G195" s="190">
        <f t="shared" si="15"/>
        <v>1064734.46</v>
      </c>
      <c r="H195" s="190">
        <f t="shared" si="16"/>
        <v>303300.21999999997</v>
      </c>
      <c r="I195" s="190">
        <f t="shared" si="18"/>
        <v>8000</v>
      </c>
      <c r="J195" s="190">
        <f t="shared" si="19"/>
        <v>74286.600000000006</v>
      </c>
      <c r="K195" s="190">
        <f t="shared" si="20"/>
        <v>0</v>
      </c>
      <c r="L195" s="190">
        <f t="shared" si="21"/>
        <v>0</v>
      </c>
      <c r="M195" s="192">
        <f t="shared" si="23"/>
        <v>1694057.25</v>
      </c>
      <c r="N195" s="191">
        <f t="shared" si="22"/>
        <v>1694057.25</v>
      </c>
      <c r="O195" s="192">
        <f t="shared" si="24"/>
        <v>0</v>
      </c>
      <c r="P195" s="151">
        <f t="shared" si="17"/>
        <v>0</v>
      </c>
    </row>
    <row r="196" spans="1:16" x14ac:dyDescent="0.35">
      <c r="A196" s="39" t="s">
        <v>6147</v>
      </c>
      <c r="B196" s="35" t="s">
        <v>6148</v>
      </c>
      <c r="C196" s="35" t="s">
        <v>5914</v>
      </c>
      <c r="D196" s="35" t="s">
        <v>5906</v>
      </c>
      <c r="E196" s="189">
        <f t="shared" si="13"/>
        <v>10625</v>
      </c>
      <c r="F196" s="190">
        <f t="shared" si="14"/>
        <v>49736.54</v>
      </c>
      <c r="G196" s="190">
        <f t="shared" si="15"/>
        <v>270822.64</v>
      </c>
      <c r="H196" s="190">
        <f t="shared" si="16"/>
        <v>22933.56</v>
      </c>
      <c r="I196" s="190">
        <f t="shared" si="18"/>
        <v>10624</v>
      </c>
      <c r="J196" s="190">
        <f t="shared" si="19"/>
        <v>10220.56</v>
      </c>
      <c r="K196" s="190">
        <f t="shared" si="20"/>
        <v>0</v>
      </c>
      <c r="L196" s="190">
        <f t="shared" si="21"/>
        <v>0</v>
      </c>
      <c r="M196" s="192">
        <f t="shared" si="23"/>
        <v>374962.3</v>
      </c>
      <c r="N196" s="191">
        <f t="shared" si="22"/>
        <v>374962.3</v>
      </c>
      <c r="O196" s="192">
        <f t="shared" si="24"/>
        <v>0</v>
      </c>
      <c r="P196" s="151">
        <f t="shared" si="17"/>
        <v>0</v>
      </c>
    </row>
    <row r="197" spans="1:16" x14ac:dyDescent="0.35">
      <c r="A197" s="39" t="s">
        <v>6149</v>
      </c>
      <c r="B197" s="35" t="s">
        <v>6150</v>
      </c>
      <c r="C197" s="35" t="s">
        <v>5914</v>
      </c>
      <c r="D197" s="35" t="s">
        <v>5906</v>
      </c>
      <c r="E197" s="189">
        <f t="shared" ref="E197:E260" si="30">IF(ISNA(VLOOKUP(A197&amp;"-"&amp;MID(PRC_Selector,5,3),FY20_PSU_Expenditures,2,FALSE)),0,VLOOKUP(A197&amp;"-"&amp;MID(PRC_Selector,5,3),FY20_PSU_Expenditures,2,FALSE))</f>
        <v>0</v>
      </c>
      <c r="F197" s="190">
        <f t="shared" ref="F197:F260" si="31">IF(ISNA(VLOOKUP(A197&amp;"-"&amp;MID(PRC_Selector,5,3),FY21_PSU_Expenditures,2,FALSE)),0,VLOOKUP(A197&amp;"-"&amp;MID(PRC_Selector,5,3),FY21_PSU_Expenditures,2,FALSE))</f>
        <v>30714.25</v>
      </c>
      <c r="G197" s="190">
        <f t="shared" ref="G197:G260" si="32">IF(ISNA(VLOOKUP(A197&amp;"-"&amp;MID(PRC_Selector,5,3),FY22_PSU_Expenditures,2,FALSE)),0,VLOOKUP(A197&amp;"-"&amp;MID(PRC_Selector,5,3),FY22_PSU_Expenditures,2,FALSE))</f>
        <v>85790.86</v>
      </c>
      <c r="H197" s="190">
        <f t="shared" ref="H197:H260" si="33">IF(ISNA(VLOOKUP(A197&amp;"-"&amp;MID(PRC_Selector,5,3),FY23_PSU_Expenditures,2,FALSE)),0,VLOOKUP(A197&amp;"-"&amp;MID(PRC_Selector,5,3),FY23_PSU_Expenditures,2,FALSE))</f>
        <v>299780.46999999997</v>
      </c>
      <c r="I197" s="190">
        <f t="shared" si="18"/>
        <v>77368.850000000006</v>
      </c>
      <c r="J197" s="190">
        <f t="shared" si="19"/>
        <v>0</v>
      </c>
      <c r="K197" s="190">
        <f t="shared" si="20"/>
        <v>0</v>
      </c>
      <c r="L197" s="190">
        <f t="shared" si="21"/>
        <v>0</v>
      </c>
      <c r="M197" s="192">
        <f t="shared" si="23"/>
        <v>493654.42999999993</v>
      </c>
      <c r="N197" s="191">
        <f t="shared" si="22"/>
        <v>493654.43</v>
      </c>
      <c r="O197" s="192">
        <f t="shared" si="24"/>
        <v>0</v>
      </c>
      <c r="P197" s="151">
        <f t="shared" ref="P197:P260" si="34">IFERROR(O197/N197,"")</f>
        <v>0</v>
      </c>
    </row>
    <row r="198" spans="1:16" x14ac:dyDescent="0.35">
      <c r="A198" s="39" t="s">
        <v>12931</v>
      </c>
      <c r="B198" s="35" t="s">
        <v>12932</v>
      </c>
      <c r="C198" s="35" t="s">
        <v>5914</v>
      </c>
      <c r="D198" s="35" t="s">
        <v>5906</v>
      </c>
      <c r="E198" s="189">
        <f t="shared" si="30"/>
        <v>0</v>
      </c>
      <c r="F198" s="190">
        <f t="shared" si="31"/>
        <v>0</v>
      </c>
      <c r="G198" s="190">
        <f t="shared" si="32"/>
        <v>61831.47</v>
      </c>
      <c r="H198" s="190">
        <f t="shared" si="33"/>
        <v>344955.2</v>
      </c>
      <c r="I198" s="190">
        <f t="shared" ref="I198:I261" si="35">IF(ISNA(VLOOKUP(A198&amp;"-"&amp;MID(PRC_Selector,5,3),FY24_PSU_Expenditures,2,FALSE)),0,VLOOKUP(A198&amp;"-"&amp;MID(PRC_Selector,5,3),FY24_PSU_Expenditures,2,FALSE))</f>
        <v>273341.76</v>
      </c>
      <c r="J198" s="190">
        <f t="shared" ref="J198:J261" si="36">IF(ISNA(VLOOKUP(A198&amp;"-"&amp;MID(PRC_Selector,5,3),FY25_PSU_Expenditures,2,FALSE)),0,VLOOKUP(A198&amp;"-"&amp;MID(PRC_Selector,5,3),FY25_PSU_Expenditures,2,FALSE))</f>
        <v>394852.86</v>
      </c>
      <c r="K198" s="190">
        <f t="shared" ref="K198:K261" si="37">IF(ISNA(VLOOKUP(A198&amp;"-"&amp;MID(PRC_Selector,5,3),FY26_PSU_Expenditures,2,FALSE)),0,VLOOKUP(A198&amp;"-"&amp;MID(PRC_Selector,5,3),FY26_PSU_Expenditures,2,FALSE))</f>
        <v>0</v>
      </c>
      <c r="L198" s="190">
        <f t="shared" ref="L198:L261" si="38">IF(ISNA(VLOOKUP(A198&amp;"-"&amp;MID(PRC_Selector,5,3),Encumbrances_by_PSU,2,FALSE)),0,VLOOKUP(A198&amp;"-"&amp;MID(PRC_Selector,5,3),Encumbrances_by_PSU,2,FALSE))</f>
        <v>0</v>
      </c>
      <c r="M198" s="192">
        <f t="shared" si="23"/>
        <v>1074981.29</v>
      </c>
      <c r="N198" s="191">
        <f t="shared" ref="N198:N261" si="39">IF(ISNA(VLOOKUP(A198&amp;"-"&amp;MID(PRC_Selector,5,3),Covid_Allotment_PSU,2,FALSE)),0,VLOOKUP(A198&amp;"-"&amp;MID(PRC_Selector,5,3),Covid_Allotment_PSU,2,FALSE))</f>
        <v>1074981.29</v>
      </c>
      <c r="O198" s="192">
        <f t="shared" si="24"/>
        <v>0</v>
      </c>
      <c r="P198" s="151">
        <f t="shared" si="34"/>
        <v>0</v>
      </c>
    </row>
    <row r="199" spans="1:16" x14ac:dyDescent="0.35">
      <c r="A199" s="39" t="s">
        <v>6151</v>
      </c>
      <c r="B199" s="35" t="s">
        <v>6152</v>
      </c>
      <c r="C199" s="35" t="s">
        <v>5911</v>
      </c>
      <c r="D199" s="35" t="s">
        <v>5906</v>
      </c>
      <c r="E199" s="189">
        <f t="shared" si="30"/>
        <v>278746.87</v>
      </c>
      <c r="F199" s="190">
        <f t="shared" si="31"/>
        <v>2311651.65</v>
      </c>
      <c r="G199" s="190">
        <f t="shared" si="32"/>
        <v>6029444.7400000002</v>
      </c>
      <c r="H199" s="190">
        <f t="shared" si="33"/>
        <v>4473507.4800000004</v>
      </c>
      <c r="I199" s="190">
        <f t="shared" si="35"/>
        <v>7062792.25</v>
      </c>
      <c r="J199" s="190">
        <f t="shared" si="36"/>
        <v>5459007.5499999998</v>
      </c>
      <c r="K199" s="190">
        <f t="shared" si="37"/>
        <v>602815.16</v>
      </c>
      <c r="L199" s="190">
        <f t="shared" si="38"/>
        <v>0</v>
      </c>
      <c r="M199" s="192">
        <f t="shared" ref="M199:M262" si="40">F199+E199+G199+H199+I199+L199+J199+K199</f>
        <v>26217965.700000003</v>
      </c>
      <c r="N199" s="191">
        <f t="shared" si="39"/>
        <v>26504180.739999998</v>
      </c>
      <c r="O199" s="192">
        <f t="shared" ref="O199:O262" si="41">N199-M199</f>
        <v>286215.03999999538</v>
      </c>
      <c r="P199" s="151">
        <f t="shared" si="34"/>
        <v>1.0798863877653869E-2</v>
      </c>
    </row>
    <row r="200" spans="1:16" x14ac:dyDescent="0.35">
      <c r="A200" s="39" t="s">
        <v>12</v>
      </c>
      <c r="B200" s="35" t="s">
        <v>6153</v>
      </c>
      <c r="C200" s="35" t="s">
        <v>5911</v>
      </c>
      <c r="D200" s="35" t="s">
        <v>5906</v>
      </c>
      <c r="E200" s="189">
        <f t="shared" si="30"/>
        <v>167913.4</v>
      </c>
      <c r="F200" s="190">
        <f t="shared" si="31"/>
        <v>1245702.83</v>
      </c>
      <c r="G200" s="190">
        <f t="shared" si="32"/>
        <v>4845557.08</v>
      </c>
      <c r="H200" s="190">
        <f t="shared" si="33"/>
        <v>4181498.08</v>
      </c>
      <c r="I200" s="190">
        <f t="shared" si="35"/>
        <v>2052702.47</v>
      </c>
      <c r="J200" s="190">
        <f t="shared" si="36"/>
        <v>816679.1</v>
      </c>
      <c r="K200" s="190">
        <f t="shared" si="37"/>
        <v>0</v>
      </c>
      <c r="L200" s="190">
        <f t="shared" si="38"/>
        <v>0</v>
      </c>
      <c r="M200" s="192">
        <f t="shared" si="40"/>
        <v>13310052.960000001</v>
      </c>
      <c r="N200" s="191">
        <f t="shared" si="39"/>
        <v>13310077.24</v>
      </c>
      <c r="O200" s="192">
        <f t="shared" si="41"/>
        <v>24.279999999329448</v>
      </c>
      <c r="P200" s="151">
        <f t="shared" si="34"/>
        <v>1.8241817505282522E-6</v>
      </c>
    </row>
    <row r="201" spans="1:16" x14ac:dyDescent="0.35">
      <c r="A201" s="39" t="s">
        <v>6</v>
      </c>
      <c r="B201" s="35" t="s">
        <v>6154</v>
      </c>
      <c r="C201" s="35" t="s">
        <v>5911</v>
      </c>
      <c r="D201" s="35" t="s">
        <v>5906</v>
      </c>
      <c r="E201" s="189">
        <f t="shared" si="30"/>
        <v>75724.899999999994</v>
      </c>
      <c r="F201" s="190">
        <f t="shared" si="31"/>
        <v>1273643.7</v>
      </c>
      <c r="G201" s="190">
        <f t="shared" si="32"/>
        <v>1711345.93</v>
      </c>
      <c r="H201" s="190">
        <f t="shared" si="33"/>
        <v>3909704.72</v>
      </c>
      <c r="I201" s="190">
        <f t="shared" si="35"/>
        <v>2388975.0099999998</v>
      </c>
      <c r="J201" s="190">
        <f t="shared" si="36"/>
        <v>392190.71999999997</v>
      </c>
      <c r="K201" s="190">
        <f t="shared" si="37"/>
        <v>0</v>
      </c>
      <c r="L201" s="190">
        <f t="shared" si="38"/>
        <v>0</v>
      </c>
      <c r="M201" s="192">
        <f t="shared" si="40"/>
        <v>9751584.9800000004</v>
      </c>
      <c r="N201" s="191">
        <f t="shared" si="39"/>
        <v>9751489.3599999994</v>
      </c>
      <c r="O201" s="192">
        <f t="shared" si="41"/>
        <v>-95.620000001043081</v>
      </c>
      <c r="P201" s="151">
        <f t="shared" si="34"/>
        <v>-9.805681621647495E-6</v>
      </c>
    </row>
    <row r="202" spans="1:16" x14ac:dyDescent="0.35">
      <c r="A202" s="39" t="s">
        <v>6155</v>
      </c>
      <c r="B202" s="35" t="s">
        <v>6156</v>
      </c>
      <c r="C202" s="35" t="s">
        <v>5914</v>
      </c>
      <c r="D202" s="35" t="s">
        <v>5906</v>
      </c>
      <c r="E202" s="189">
        <f t="shared" si="30"/>
        <v>49633.67</v>
      </c>
      <c r="F202" s="190">
        <f t="shared" si="31"/>
        <v>270908.09000000003</v>
      </c>
      <c r="G202" s="190">
        <f t="shared" si="32"/>
        <v>850037.03</v>
      </c>
      <c r="H202" s="190">
        <f t="shared" si="33"/>
        <v>1036925.4399999999</v>
      </c>
      <c r="I202" s="190">
        <f t="shared" si="35"/>
        <v>869418.05</v>
      </c>
      <c r="J202" s="190">
        <f t="shared" si="36"/>
        <v>0</v>
      </c>
      <c r="K202" s="190">
        <f t="shared" si="37"/>
        <v>0</v>
      </c>
      <c r="L202" s="190">
        <f t="shared" si="38"/>
        <v>0</v>
      </c>
      <c r="M202" s="192">
        <f t="shared" si="40"/>
        <v>3076922.2800000003</v>
      </c>
      <c r="N202" s="191">
        <f t="shared" si="39"/>
        <v>3076922.28</v>
      </c>
      <c r="O202" s="192">
        <f t="shared" si="41"/>
        <v>0</v>
      </c>
      <c r="P202" s="151">
        <f t="shared" si="34"/>
        <v>0</v>
      </c>
    </row>
    <row r="203" spans="1:16" x14ac:dyDescent="0.35">
      <c r="A203" s="39" t="s">
        <v>6157</v>
      </c>
      <c r="B203" s="35" t="s">
        <v>6158</v>
      </c>
      <c r="C203" s="35" t="s">
        <v>5914</v>
      </c>
      <c r="D203" s="35" t="s">
        <v>5906</v>
      </c>
      <c r="E203" s="189">
        <f t="shared" si="30"/>
        <v>6960.65</v>
      </c>
      <c r="F203" s="190">
        <f t="shared" si="31"/>
        <v>73927.66</v>
      </c>
      <c r="G203" s="190">
        <f t="shared" si="32"/>
        <v>221704.28</v>
      </c>
      <c r="H203" s="190">
        <f t="shared" si="33"/>
        <v>131012.82</v>
      </c>
      <c r="I203" s="190">
        <f t="shared" si="35"/>
        <v>0</v>
      </c>
      <c r="J203" s="190">
        <f t="shared" si="36"/>
        <v>0</v>
      </c>
      <c r="K203" s="190">
        <f t="shared" si="37"/>
        <v>0</v>
      </c>
      <c r="L203" s="190">
        <f t="shared" si="38"/>
        <v>0</v>
      </c>
      <c r="M203" s="192">
        <f t="shared" si="40"/>
        <v>433605.41</v>
      </c>
      <c r="N203" s="191">
        <f t="shared" si="39"/>
        <v>433605.41</v>
      </c>
      <c r="O203" s="192">
        <f t="shared" si="41"/>
        <v>0</v>
      </c>
      <c r="P203" s="151">
        <f t="shared" si="34"/>
        <v>0</v>
      </c>
    </row>
    <row r="204" spans="1:16" x14ac:dyDescent="0.35">
      <c r="A204" s="39" t="s">
        <v>6159</v>
      </c>
      <c r="B204" s="35" t="s">
        <v>6160</v>
      </c>
      <c r="C204" s="35" t="s">
        <v>5911</v>
      </c>
      <c r="D204" s="35" t="s">
        <v>5906</v>
      </c>
      <c r="E204" s="189">
        <f t="shared" si="30"/>
        <v>1024845.01</v>
      </c>
      <c r="F204" s="190">
        <f t="shared" si="31"/>
        <v>8760675.6099999994</v>
      </c>
      <c r="G204" s="190">
        <f t="shared" si="32"/>
        <v>21864689.850000001</v>
      </c>
      <c r="H204" s="190">
        <f t="shared" si="33"/>
        <v>24649716.98</v>
      </c>
      <c r="I204" s="190">
        <f t="shared" si="35"/>
        <v>27399917.449999999</v>
      </c>
      <c r="J204" s="190">
        <f t="shared" si="36"/>
        <v>8451393.5600000005</v>
      </c>
      <c r="K204" s="190">
        <f t="shared" si="37"/>
        <v>0</v>
      </c>
      <c r="L204" s="190">
        <f t="shared" si="38"/>
        <v>0</v>
      </c>
      <c r="M204" s="192">
        <f t="shared" si="40"/>
        <v>92151238.460000008</v>
      </c>
      <c r="N204" s="191">
        <f t="shared" si="39"/>
        <v>93891624.680000007</v>
      </c>
      <c r="O204" s="192">
        <f t="shared" si="41"/>
        <v>1740386.2199999988</v>
      </c>
      <c r="P204" s="151">
        <f t="shared" si="34"/>
        <v>1.8536117847907697E-2</v>
      </c>
    </row>
    <row r="205" spans="1:16" x14ac:dyDescent="0.35">
      <c r="A205" s="39" t="s">
        <v>6161</v>
      </c>
      <c r="B205" s="35" t="s">
        <v>6162</v>
      </c>
      <c r="C205" s="35" t="s">
        <v>5914</v>
      </c>
      <c r="D205" s="35" t="s">
        <v>5906</v>
      </c>
      <c r="E205" s="189">
        <f t="shared" si="30"/>
        <v>10706</v>
      </c>
      <c r="F205" s="190">
        <f t="shared" si="31"/>
        <v>40028.17</v>
      </c>
      <c r="G205" s="190">
        <f t="shared" si="32"/>
        <v>94649.03</v>
      </c>
      <c r="H205" s="190">
        <f t="shared" si="33"/>
        <v>19213.84</v>
      </c>
      <c r="I205" s="190">
        <f t="shared" si="35"/>
        <v>69890.42</v>
      </c>
      <c r="J205" s="190">
        <f t="shared" si="36"/>
        <v>56223.19</v>
      </c>
      <c r="K205" s="190">
        <f t="shared" si="37"/>
        <v>0</v>
      </c>
      <c r="L205" s="190">
        <f t="shared" si="38"/>
        <v>0</v>
      </c>
      <c r="M205" s="192">
        <f t="shared" si="40"/>
        <v>290710.65000000002</v>
      </c>
      <c r="N205" s="191">
        <f t="shared" si="39"/>
        <v>290710.65000000002</v>
      </c>
      <c r="O205" s="192">
        <f t="shared" si="41"/>
        <v>0</v>
      </c>
      <c r="P205" s="151">
        <f t="shared" si="34"/>
        <v>0</v>
      </c>
    </row>
    <row r="206" spans="1:16" x14ac:dyDescent="0.35">
      <c r="A206" s="39" t="s">
        <v>6163</v>
      </c>
      <c r="B206" s="35" t="s">
        <v>6164</v>
      </c>
      <c r="C206" s="35" t="s">
        <v>5914</v>
      </c>
      <c r="D206" s="35" t="s">
        <v>5906</v>
      </c>
      <c r="E206" s="189">
        <f t="shared" si="30"/>
        <v>0</v>
      </c>
      <c r="F206" s="190">
        <f t="shared" si="31"/>
        <v>35887</v>
      </c>
      <c r="G206" s="190">
        <f t="shared" si="32"/>
        <v>173303.25</v>
      </c>
      <c r="H206" s="190">
        <f t="shared" si="33"/>
        <v>25667.87</v>
      </c>
      <c r="I206" s="190">
        <f t="shared" si="35"/>
        <v>1010</v>
      </c>
      <c r="J206" s="190">
        <f t="shared" si="36"/>
        <v>0</v>
      </c>
      <c r="K206" s="190">
        <f t="shared" si="37"/>
        <v>0</v>
      </c>
      <c r="L206" s="190">
        <f t="shared" si="38"/>
        <v>0</v>
      </c>
      <c r="M206" s="192">
        <f t="shared" si="40"/>
        <v>235868.12</v>
      </c>
      <c r="N206" s="191">
        <f t="shared" si="39"/>
        <v>235868.12</v>
      </c>
      <c r="O206" s="192">
        <f t="shared" si="41"/>
        <v>0</v>
      </c>
      <c r="P206" s="151">
        <f t="shared" si="34"/>
        <v>0</v>
      </c>
    </row>
    <row r="207" spans="1:16" x14ac:dyDescent="0.35">
      <c r="A207" s="39" t="s">
        <v>6165</v>
      </c>
      <c r="B207" s="35" t="s">
        <v>6166</v>
      </c>
      <c r="C207" s="35" t="s">
        <v>5911</v>
      </c>
      <c r="D207" s="35" t="s">
        <v>5906</v>
      </c>
      <c r="E207" s="189">
        <f t="shared" si="30"/>
        <v>252376</v>
      </c>
      <c r="F207" s="190">
        <f t="shared" si="31"/>
        <v>2185245.9</v>
      </c>
      <c r="G207" s="190">
        <f t="shared" si="32"/>
        <v>9110151.2599999998</v>
      </c>
      <c r="H207" s="190">
        <f t="shared" si="33"/>
        <v>5372363.2999999998</v>
      </c>
      <c r="I207" s="190">
        <f t="shared" si="35"/>
        <v>6984779.1699999999</v>
      </c>
      <c r="J207" s="190">
        <f t="shared" si="36"/>
        <v>3565969.56</v>
      </c>
      <c r="K207" s="190">
        <f t="shared" si="37"/>
        <v>0</v>
      </c>
      <c r="L207" s="190">
        <f t="shared" si="38"/>
        <v>0</v>
      </c>
      <c r="M207" s="192">
        <f t="shared" si="40"/>
        <v>27470885.190000001</v>
      </c>
      <c r="N207" s="191">
        <f t="shared" si="39"/>
        <v>27471872.100000001</v>
      </c>
      <c r="O207" s="192">
        <f t="shared" si="41"/>
        <v>986.91000000014901</v>
      </c>
      <c r="P207" s="151">
        <f t="shared" si="34"/>
        <v>3.5924380996231739E-5</v>
      </c>
    </row>
    <row r="208" spans="1:16" x14ac:dyDescent="0.35">
      <c r="A208" s="39" t="s">
        <v>6167</v>
      </c>
      <c r="B208" s="35" t="s">
        <v>58172</v>
      </c>
      <c r="C208" s="35" t="s">
        <v>5914</v>
      </c>
      <c r="D208" s="35" t="s">
        <v>5906</v>
      </c>
      <c r="E208" s="189">
        <f t="shared" si="30"/>
        <v>11125</v>
      </c>
      <c r="F208" s="190">
        <f t="shared" si="31"/>
        <v>95965.75</v>
      </c>
      <c r="G208" s="190">
        <f t="shared" si="32"/>
        <v>561350.36</v>
      </c>
      <c r="H208" s="190">
        <f t="shared" si="33"/>
        <v>28697.18</v>
      </c>
      <c r="I208" s="190">
        <f t="shared" si="35"/>
        <v>64539.199999999997</v>
      </c>
      <c r="J208" s="190">
        <f t="shared" si="36"/>
        <v>0</v>
      </c>
      <c r="K208" s="190">
        <f t="shared" si="37"/>
        <v>0</v>
      </c>
      <c r="L208" s="190">
        <f t="shared" si="38"/>
        <v>0</v>
      </c>
      <c r="M208" s="192">
        <f t="shared" si="40"/>
        <v>761677.49</v>
      </c>
      <c r="N208" s="191">
        <f t="shared" si="39"/>
        <v>761677.49</v>
      </c>
      <c r="O208" s="192">
        <f t="shared" si="41"/>
        <v>0</v>
      </c>
      <c r="P208" s="151">
        <f t="shared" si="34"/>
        <v>0</v>
      </c>
    </row>
    <row r="209" spans="1:16" x14ac:dyDescent="0.35">
      <c r="A209" s="39" t="s">
        <v>6168</v>
      </c>
      <c r="B209" s="35" t="s">
        <v>6169</v>
      </c>
      <c r="C209" s="35" t="s">
        <v>5911</v>
      </c>
      <c r="D209" s="35" t="s">
        <v>5906</v>
      </c>
      <c r="E209" s="189">
        <f t="shared" si="30"/>
        <v>1120645</v>
      </c>
      <c r="F209" s="190">
        <f t="shared" si="31"/>
        <v>4457281.59</v>
      </c>
      <c r="G209" s="190">
        <f t="shared" si="32"/>
        <v>14222158.060000001</v>
      </c>
      <c r="H209" s="190">
        <f t="shared" si="33"/>
        <v>9020125.8399999999</v>
      </c>
      <c r="I209" s="190">
        <f t="shared" si="35"/>
        <v>8399889.6699999999</v>
      </c>
      <c r="J209" s="190">
        <f t="shared" si="36"/>
        <v>7248060.1299999999</v>
      </c>
      <c r="K209" s="190">
        <f t="shared" si="37"/>
        <v>0</v>
      </c>
      <c r="L209" s="190">
        <f t="shared" si="38"/>
        <v>0</v>
      </c>
      <c r="M209" s="192">
        <f t="shared" si="40"/>
        <v>44468160.289999999</v>
      </c>
      <c r="N209" s="191">
        <f t="shared" si="39"/>
        <v>44468160.32</v>
      </c>
      <c r="O209" s="192">
        <f t="shared" si="41"/>
        <v>3.0000001192092896E-2</v>
      </c>
      <c r="P209" s="151">
        <f t="shared" si="34"/>
        <v>6.7464003404251684E-10</v>
      </c>
    </row>
    <row r="210" spans="1:16" x14ac:dyDescent="0.35">
      <c r="A210" s="39" t="s">
        <v>6170</v>
      </c>
      <c r="B210" s="35" t="s">
        <v>6171</v>
      </c>
      <c r="C210" s="35" t="s">
        <v>5914</v>
      </c>
      <c r="D210" s="35" t="s">
        <v>5906</v>
      </c>
      <c r="E210" s="189">
        <f t="shared" si="30"/>
        <v>6600</v>
      </c>
      <c r="F210" s="190">
        <f t="shared" si="31"/>
        <v>51790.25</v>
      </c>
      <c r="G210" s="190">
        <f t="shared" si="32"/>
        <v>110624.56</v>
      </c>
      <c r="H210" s="190">
        <f t="shared" si="33"/>
        <v>37626.339999999997</v>
      </c>
      <c r="I210" s="190">
        <f t="shared" si="35"/>
        <v>42469.77</v>
      </c>
      <c r="J210" s="190">
        <f t="shared" si="36"/>
        <v>1029.8900000000001</v>
      </c>
      <c r="K210" s="190">
        <f t="shared" si="37"/>
        <v>0</v>
      </c>
      <c r="L210" s="190">
        <f t="shared" si="38"/>
        <v>0</v>
      </c>
      <c r="M210" s="192">
        <f t="shared" si="40"/>
        <v>250140.81</v>
      </c>
      <c r="N210" s="191">
        <f t="shared" si="39"/>
        <v>250140.81</v>
      </c>
      <c r="O210" s="192">
        <f t="shared" si="41"/>
        <v>0</v>
      </c>
      <c r="P210" s="151">
        <f t="shared" si="34"/>
        <v>0</v>
      </c>
    </row>
    <row r="211" spans="1:16" x14ac:dyDescent="0.35">
      <c r="A211" s="39" t="s">
        <v>6172</v>
      </c>
      <c r="B211" s="35" t="s">
        <v>12289</v>
      </c>
      <c r="C211" s="35" t="s">
        <v>5914</v>
      </c>
      <c r="D211" s="35" t="s">
        <v>5906</v>
      </c>
      <c r="E211" s="189">
        <f t="shared" si="30"/>
        <v>10792</v>
      </c>
      <c r="F211" s="190">
        <f t="shared" si="31"/>
        <v>75834</v>
      </c>
      <c r="G211" s="190">
        <f t="shared" si="32"/>
        <v>301967.25</v>
      </c>
      <c r="H211" s="190">
        <f t="shared" si="33"/>
        <v>74236.02</v>
      </c>
      <c r="I211" s="190">
        <f t="shared" si="35"/>
        <v>0</v>
      </c>
      <c r="J211" s="190">
        <f t="shared" si="36"/>
        <v>0</v>
      </c>
      <c r="K211" s="190">
        <f t="shared" si="37"/>
        <v>0</v>
      </c>
      <c r="L211" s="190">
        <f t="shared" si="38"/>
        <v>0</v>
      </c>
      <c r="M211" s="192">
        <f t="shared" si="40"/>
        <v>462829.27</v>
      </c>
      <c r="N211" s="191">
        <f t="shared" si="39"/>
        <v>462829.27</v>
      </c>
      <c r="O211" s="192">
        <f t="shared" si="41"/>
        <v>0</v>
      </c>
      <c r="P211" s="151">
        <f t="shared" si="34"/>
        <v>0</v>
      </c>
    </row>
    <row r="212" spans="1:16" x14ac:dyDescent="0.35">
      <c r="A212" s="39" t="s">
        <v>6173</v>
      </c>
      <c r="B212" s="35" t="s">
        <v>6174</v>
      </c>
      <c r="C212" s="35" t="s">
        <v>5911</v>
      </c>
      <c r="D212" s="35" t="s">
        <v>5906</v>
      </c>
      <c r="E212" s="189">
        <f t="shared" si="30"/>
        <v>0</v>
      </c>
      <c r="F212" s="190">
        <f t="shared" si="31"/>
        <v>2712480.62</v>
      </c>
      <c r="G212" s="190">
        <f t="shared" si="32"/>
        <v>2724791.88</v>
      </c>
      <c r="H212" s="190">
        <f t="shared" si="33"/>
        <v>5342610.74</v>
      </c>
      <c r="I212" s="190">
        <f t="shared" si="35"/>
        <v>4610456.5</v>
      </c>
      <c r="J212" s="190">
        <f t="shared" si="36"/>
        <v>1352699.67</v>
      </c>
      <c r="K212" s="190">
        <f t="shared" si="37"/>
        <v>0</v>
      </c>
      <c r="L212" s="190">
        <f t="shared" si="38"/>
        <v>0</v>
      </c>
      <c r="M212" s="192">
        <f t="shared" si="40"/>
        <v>16743039.41</v>
      </c>
      <c r="N212" s="191">
        <f t="shared" si="39"/>
        <v>16775209.109999999</v>
      </c>
      <c r="O212" s="192">
        <f t="shared" si="41"/>
        <v>32169.699999999255</v>
      </c>
      <c r="P212" s="151">
        <f t="shared" si="34"/>
        <v>1.9176929353937129E-3</v>
      </c>
    </row>
    <row r="213" spans="1:16" x14ac:dyDescent="0.35">
      <c r="A213" s="39" t="s">
        <v>6175</v>
      </c>
      <c r="B213" s="35" t="s">
        <v>6176</v>
      </c>
      <c r="C213" s="35" t="s">
        <v>5911</v>
      </c>
      <c r="D213" s="35" t="s">
        <v>5906</v>
      </c>
      <c r="E213" s="189">
        <f t="shared" si="30"/>
        <v>1105612.6599999999</v>
      </c>
      <c r="F213" s="190">
        <f t="shared" si="31"/>
        <v>5333221.3600000003</v>
      </c>
      <c r="G213" s="190">
        <f t="shared" si="32"/>
        <v>14646642.689999999</v>
      </c>
      <c r="H213" s="190">
        <f t="shared" si="33"/>
        <v>12452997.640000001</v>
      </c>
      <c r="I213" s="190">
        <f t="shared" si="35"/>
        <v>4640556.2</v>
      </c>
      <c r="J213" s="190">
        <f t="shared" si="36"/>
        <v>1736228.69</v>
      </c>
      <c r="K213" s="190">
        <f t="shared" si="37"/>
        <v>0</v>
      </c>
      <c r="L213" s="190">
        <f t="shared" si="38"/>
        <v>0</v>
      </c>
      <c r="M213" s="192">
        <f t="shared" si="40"/>
        <v>39915259.240000002</v>
      </c>
      <c r="N213" s="191">
        <f t="shared" si="39"/>
        <v>39963226.659999996</v>
      </c>
      <c r="O213" s="192">
        <f t="shared" si="41"/>
        <v>47967.419999994338</v>
      </c>
      <c r="P213" s="151">
        <f t="shared" si="34"/>
        <v>1.2002889658558503E-3</v>
      </c>
    </row>
    <row r="214" spans="1:16" x14ac:dyDescent="0.35">
      <c r="A214" s="39" t="s">
        <v>6177</v>
      </c>
      <c r="B214" s="35" t="s">
        <v>6178</v>
      </c>
      <c r="C214" s="35" t="s">
        <v>5911</v>
      </c>
      <c r="D214" s="35" t="s">
        <v>5906</v>
      </c>
      <c r="E214" s="189">
        <f t="shared" si="30"/>
        <v>75332.240000000005</v>
      </c>
      <c r="F214" s="190">
        <f t="shared" si="31"/>
        <v>436639.95</v>
      </c>
      <c r="G214" s="190">
        <f t="shared" si="32"/>
        <v>1224714.03</v>
      </c>
      <c r="H214" s="190">
        <f t="shared" si="33"/>
        <v>628725.1</v>
      </c>
      <c r="I214" s="190">
        <f t="shared" si="35"/>
        <v>950014.41</v>
      </c>
      <c r="J214" s="190">
        <f t="shared" si="36"/>
        <v>133407.03</v>
      </c>
      <c r="K214" s="190">
        <f t="shared" si="37"/>
        <v>0</v>
      </c>
      <c r="L214" s="190">
        <f t="shared" si="38"/>
        <v>0</v>
      </c>
      <c r="M214" s="192">
        <f t="shared" si="40"/>
        <v>3448832.76</v>
      </c>
      <c r="N214" s="191">
        <f t="shared" si="39"/>
        <v>3448832.76</v>
      </c>
      <c r="O214" s="192">
        <f t="shared" si="41"/>
        <v>0</v>
      </c>
      <c r="P214" s="151">
        <f t="shared" si="34"/>
        <v>0</v>
      </c>
    </row>
    <row r="215" spans="1:16" x14ac:dyDescent="0.35">
      <c r="A215" s="39" t="s">
        <v>6179</v>
      </c>
      <c r="B215" s="35" t="s">
        <v>6180</v>
      </c>
      <c r="C215" s="35" t="s">
        <v>5911</v>
      </c>
      <c r="D215" s="35" t="s">
        <v>5906</v>
      </c>
      <c r="E215" s="189">
        <f t="shared" si="30"/>
        <v>1289104.3899999999</v>
      </c>
      <c r="F215" s="190">
        <f t="shared" si="31"/>
        <v>5928579.5499999998</v>
      </c>
      <c r="G215" s="190">
        <f t="shared" si="32"/>
        <v>30198008.850000001</v>
      </c>
      <c r="H215" s="190">
        <f t="shared" si="33"/>
        <v>16003516.15</v>
      </c>
      <c r="I215" s="190">
        <f t="shared" si="35"/>
        <v>11112939.82</v>
      </c>
      <c r="J215" s="190">
        <f t="shared" si="36"/>
        <v>1618398.65</v>
      </c>
      <c r="K215" s="190">
        <f t="shared" si="37"/>
        <v>0</v>
      </c>
      <c r="L215" s="190">
        <f t="shared" si="38"/>
        <v>0</v>
      </c>
      <c r="M215" s="192">
        <f t="shared" si="40"/>
        <v>66150547.409999996</v>
      </c>
      <c r="N215" s="191">
        <f t="shared" si="39"/>
        <v>66423547.5</v>
      </c>
      <c r="O215" s="192">
        <f t="shared" si="41"/>
        <v>273000.09000000358</v>
      </c>
      <c r="P215" s="151">
        <f t="shared" si="34"/>
        <v>4.1099896087303011E-3</v>
      </c>
    </row>
    <row r="216" spans="1:16" x14ac:dyDescent="0.35">
      <c r="A216" s="39" t="s">
        <v>6181</v>
      </c>
      <c r="B216" s="35" t="s">
        <v>6182</v>
      </c>
      <c r="C216" s="35" t="s">
        <v>5911</v>
      </c>
      <c r="D216" s="35" t="s">
        <v>5906</v>
      </c>
      <c r="E216" s="189">
        <f t="shared" si="30"/>
        <v>398097.57</v>
      </c>
      <c r="F216" s="190">
        <f t="shared" si="31"/>
        <v>1326925.6399999999</v>
      </c>
      <c r="G216" s="190">
        <f t="shared" si="32"/>
        <v>6932342.4100000001</v>
      </c>
      <c r="H216" s="190">
        <f t="shared" si="33"/>
        <v>2202668.21</v>
      </c>
      <c r="I216" s="190">
        <f t="shared" si="35"/>
        <v>1230350.43</v>
      </c>
      <c r="J216" s="190">
        <f t="shared" si="36"/>
        <v>10946.31</v>
      </c>
      <c r="K216" s="190">
        <f t="shared" si="37"/>
        <v>0</v>
      </c>
      <c r="L216" s="190">
        <f t="shared" si="38"/>
        <v>0</v>
      </c>
      <c r="M216" s="192">
        <f t="shared" si="40"/>
        <v>12101330.570000002</v>
      </c>
      <c r="N216" s="191">
        <f t="shared" si="39"/>
        <v>12101330.57</v>
      </c>
      <c r="O216" s="192">
        <f t="shared" si="41"/>
        <v>0</v>
      </c>
      <c r="P216" s="151">
        <f t="shared" si="34"/>
        <v>0</v>
      </c>
    </row>
    <row r="217" spans="1:16" x14ac:dyDescent="0.35">
      <c r="A217" s="39" t="s">
        <v>6183</v>
      </c>
      <c r="B217" s="35" t="s">
        <v>6184</v>
      </c>
      <c r="C217" s="35" t="s">
        <v>5914</v>
      </c>
      <c r="D217" s="35" t="s">
        <v>5906</v>
      </c>
      <c r="E217" s="189">
        <f t="shared" si="30"/>
        <v>23376.03</v>
      </c>
      <c r="F217" s="190">
        <f t="shared" si="31"/>
        <v>122819.08</v>
      </c>
      <c r="G217" s="190">
        <f t="shared" si="32"/>
        <v>402892.87</v>
      </c>
      <c r="H217" s="190">
        <f t="shared" si="33"/>
        <v>215037.68</v>
      </c>
      <c r="I217" s="190">
        <f t="shared" si="35"/>
        <v>88288.13</v>
      </c>
      <c r="J217" s="190">
        <f t="shared" si="36"/>
        <v>70114.38</v>
      </c>
      <c r="K217" s="190">
        <f t="shared" si="37"/>
        <v>0</v>
      </c>
      <c r="L217" s="190">
        <f t="shared" si="38"/>
        <v>0</v>
      </c>
      <c r="M217" s="192">
        <f t="shared" si="40"/>
        <v>922528.16999999993</v>
      </c>
      <c r="N217" s="191">
        <f t="shared" si="39"/>
        <v>922528.17</v>
      </c>
      <c r="O217" s="192">
        <f t="shared" si="41"/>
        <v>0</v>
      </c>
      <c r="P217" s="151">
        <f t="shared" si="34"/>
        <v>0</v>
      </c>
    </row>
    <row r="218" spans="1:16" x14ac:dyDescent="0.35">
      <c r="A218" s="39" t="s">
        <v>6185</v>
      </c>
      <c r="B218" s="35" t="s">
        <v>6186</v>
      </c>
      <c r="C218" s="35" t="s">
        <v>5914</v>
      </c>
      <c r="D218" s="35" t="s">
        <v>5906</v>
      </c>
      <c r="E218" s="189">
        <f t="shared" si="30"/>
        <v>14408.85</v>
      </c>
      <c r="F218" s="190">
        <f t="shared" si="31"/>
        <v>69438.880000000005</v>
      </c>
      <c r="G218" s="190">
        <f t="shared" si="32"/>
        <v>426960.64000000001</v>
      </c>
      <c r="H218" s="190">
        <f t="shared" si="33"/>
        <v>125473.69</v>
      </c>
      <c r="I218" s="190">
        <f t="shared" si="35"/>
        <v>22714.240000000002</v>
      </c>
      <c r="J218" s="190">
        <f t="shared" si="36"/>
        <v>0</v>
      </c>
      <c r="K218" s="190">
        <f t="shared" si="37"/>
        <v>0</v>
      </c>
      <c r="L218" s="190">
        <f t="shared" si="38"/>
        <v>0</v>
      </c>
      <c r="M218" s="192">
        <f t="shared" si="40"/>
        <v>658996.30000000005</v>
      </c>
      <c r="N218" s="191">
        <f t="shared" si="39"/>
        <v>658996.30000000005</v>
      </c>
      <c r="O218" s="192">
        <f t="shared" si="41"/>
        <v>0</v>
      </c>
      <c r="P218" s="151">
        <f t="shared" si="34"/>
        <v>0</v>
      </c>
    </row>
    <row r="219" spans="1:16" x14ac:dyDescent="0.35">
      <c r="A219" s="39" t="s">
        <v>6187</v>
      </c>
      <c r="B219" s="35" t="s">
        <v>6188</v>
      </c>
      <c r="C219" s="35" t="s">
        <v>5914</v>
      </c>
      <c r="D219" s="35" t="s">
        <v>5906</v>
      </c>
      <c r="E219" s="189">
        <f t="shared" si="30"/>
        <v>64386</v>
      </c>
      <c r="F219" s="190">
        <f t="shared" si="31"/>
        <v>257983.17</v>
      </c>
      <c r="G219" s="190">
        <f t="shared" si="32"/>
        <v>1079782.22</v>
      </c>
      <c r="H219" s="190">
        <f t="shared" si="33"/>
        <v>518082.71</v>
      </c>
      <c r="I219" s="190">
        <f t="shared" si="35"/>
        <v>133113.64000000001</v>
      </c>
      <c r="J219" s="190">
        <f t="shared" si="36"/>
        <v>68386.259999999995</v>
      </c>
      <c r="K219" s="190">
        <f t="shared" si="37"/>
        <v>0</v>
      </c>
      <c r="L219" s="190">
        <f t="shared" si="38"/>
        <v>0</v>
      </c>
      <c r="M219" s="192">
        <f t="shared" si="40"/>
        <v>2121734</v>
      </c>
      <c r="N219" s="191">
        <f t="shared" si="39"/>
        <v>2121734</v>
      </c>
      <c r="O219" s="192">
        <f t="shared" si="41"/>
        <v>0</v>
      </c>
      <c r="P219" s="151">
        <f t="shared" si="34"/>
        <v>0</v>
      </c>
    </row>
    <row r="220" spans="1:16" x14ac:dyDescent="0.35">
      <c r="A220" s="39" t="s">
        <v>6189</v>
      </c>
      <c r="B220" s="35" t="s">
        <v>6190</v>
      </c>
      <c r="C220" s="35" t="s">
        <v>5914</v>
      </c>
      <c r="D220" s="35" t="s">
        <v>5906</v>
      </c>
      <c r="E220" s="189">
        <f t="shared" si="30"/>
        <v>0</v>
      </c>
      <c r="F220" s="190">
        <f t="shared" si="31"/>
        <v>262752.62</v>
      </c>
      <c r="G220" s="190">
        <f t="shared" si="32"/>
        <v>497097.48</v>
      </c>
      <c r="H220" s="190">
        <f t="shared" si="33"/>
        <v>149688.18</v>
      </c>
      <c r="I220" s="190">
        <f t="shared" si="35"/>
        <v>581347.21</v>
      </c>
      <c r="J220" s="190">
        <f t="shared" si="36"/>
        <v>46720.08</v>
      </c>
      <c r="K220" s="190">
        <f t="shared" si="37"/>
        <v>0</v>
      </c>
      <c r="L220" s="190">
        <f t="shared" si="38"/>
        <v>0</v>
      </c>
      <c r="M220" s="192">
        <f t="shared" si="40"/>
        <v>1537605.57</v>
      </c>
      <c r="N220" s="191">
        <f t="shared" si="39"/>
        <v>1537605.57</v>
      </c>
      <c r="O220" s="192">
        <f t="shared" si="41"/>
        <v>0</v>
      </c>
      <c r="P220" s="151">
        <f t="shared" si="34"/>
        <v>0</v>
      </c>
    </row>
    <row r="221" spans="1:16" x14ac:dyDescent="0.35">
      <c r="A221" s="39" t="s">
        <v>6191</v>
      </c>
      <c r="B221" s="35" t="s">
        <v>62506</v>
      </c>
      <c r="C221" s="35" t="s">
        <v>5914</v>
      </c>
      <c r="D221" s="35" t="s">
        <v>5906</v>
      </c>
      <c r="E221" s="189">
        <f t="shared" si="30"/>
        <v>0</v>
      </c>
      <c r="F221" s="190">
        <f t="shared" si="31"/>
        <v>110598.94</v>
      </c>
      <c r="G221" s="190">
        <f t="shared" si="32"/>
        <v>413216.29</v>
      </c>
      <c r="H221" s="190">
        <f t="shared" si="33"/>
        <v>139775.59</v>
      </c>
      <c r="I221" s="190">
        <f t="shared" si="35"/>
        <v>350123.5</v>
      </c>
      <c r="J221" s="190">
        <f t="shared" si="36"/>
        <v>59103.47</v>
      </c>
      <c r="K221" s="190">
        <f t="shared" si="37"/>
        <v>0</v>
      </c>
      <c r="L221" s="190">
        <f t="shared" si="38"/>
        <v>0</v>
      </c>
      <c r="M221" s="192">
        <f t="shared" si="40"/>
        <v>1072817.79</v>
      </c>
      <c r="N221" s="191">
        <f t="shared" si="39"/>
        <v>1072817.79</v>
      </c>
      <c r="O221" s="192">
        <f t="shared" si="41"/>
        <v>0</v>
      </c>
      <c r="P221" s="151">
        <f t="shared" si="34"/>
        <v>0</v>
      </c>
    </row>
    <row r="222" spans="1:16" x14ac:dyDescent="0.35">
      <c r="A222" s="39" t="s">
        <v>6192</v>
      </c>
      <c r="B222" s="35" t="s">
        <v>6193</v>
      </c>
      <c r="C222" s="35" t="s">
        <v>5911</v>
      </c>
      <c r="D222" s="35" t="s">
        <v>5906</v>
      </c>
      <c r="E222" s="189">
        <f t="shared" si="30"/>
        <v>256836.24</v>
      </c>
      <c r="F222" s="190">
        <f t="shared" si="31"/>
        <v>1798793.91</v>
      </c>
      <c r="G222" s="190">
        <f t="shared" si="32"/>
        <v>7378331.2000000002</v>
      </c>
      <c r="H222" s="190">
        <f t="shared" si="33"/>
        <v>3235723.39</v>
      </c>
      <c r="I222" s="190">
        <f t="shared" si="35"/>
        <v>2334564.94</v>
      </c>
      <c r="J222" s="190">
        <f t="shared" si="36"/>
        <v>109570.44</v>
      </c>
      <c r="K222" s="190">
        <f t="shared" si="37"/>
        <v>0</v>
      </c>
      <c r="L222" s="190">
        <f t="shared" si="38"/>
        <v>0</v>
      </c>
      <c r="M222" s="192">
        <f t="shared" si="40"/>
        <v>15113820.119999999</v>
      </c>
      <c r="N222" s="191">
        <f t="shared" si="39"/>
        <v>15113235.130000001</v>
      </c>
      <c r="O222" s="192">
        <f t="shared" si="41"/>
        <v>-584.98999999836087</v>
      </c>
      <c r="P222" s="151">
        <f t="shared" si="34"/>
        <v>-3.8707132851863524E-5</v>
      </c>
    </row>
    <row r="223" spans="1:16" x14ac:dyDescent="0.35">
      <c r="A223" s="39" t="s">
        <v>6194</v>
      </c>
      <c r="B223" s="35" t="s">
        <v>6195</v>
      </c>
      <c r="C223" s="35" t="s">
        <v>5914</v>
      </c>
      <c r="D223" s="35" t="s">
        <v>5906</v>
      </c>
      <c r="E223" s="189">
        <f t="shared" si="30"/>
        <v>6167</v>
      </c>
      <c r="F223" s="190">
        <f t="shared" si="31"/>
        <v>47285</v>
      </c>
      <c r="G223" s="190">
        <f t="shared" si="32"/>
        <v>238541.2</v>
      </c>
      <c r="H223" s="190">
        <f t="shared" si="33"/>
        <v>19782.8</v>
      </c>
      <c r="I223" s="190">
        <f t="shared" si="35"/>
        <v>314</v>
      </c>
      <c r="J223" s="190">
        <f t="shared" si="36"/>
        <v>0</v>
      </c>
      <c r="K223" s="190">
        <f t="shared" si="37"/>
        <v>0</v>
      </c>
      <c r="L223" s="190">
        <f t="shared" si="38"/>
        <v>0</v>
      </c>
      <c r="M223" s="192">
        <f t="shared" si="40"/>
        <v>312090</v>
      </c>
      <c r="N223" s="191">
        <f t="shared" si="39"/>
        <v>312090</v>
      </c>
      <c r="O223" s="192">
        <f t="shared" si="41"/>
        <v>0</v>
      </c>
      <c r="P223" s="151">
        <f t="shared" si="34"/>
        <v>0</v>
      </c>
    </row>
    <row r="224" spans="1:16" x14ac:dyDescent="0.35">
      <c r="A224" s="39" t="s">
        <v>6196</v>
      </c>
      <c r="B224" s="35" t="s">
        <v>6197</v>
      </c>
      <c r="C224" s="35" t="s">
        <v>6097</v>
      </c>
      <c r="D224" s="35" t="s">
        <v>5906</v>
      </c>
      <c r="E224" s="189">
        <f t="shared" si="30"/>
        <v>0</v>
      </c>
      <c r="F224" s="190">
        <f t="shared" si="31"/>
        <v>5924.8</v>
      </c>
      <c r="G224" s="190">
        <f t="shared" si="32"/>
        <v>14861.42</v>
      </c>
      <c r="H224" s="190">
        <f t="shared" si="33"/>
        <v>26259.08</v>
      </c>
      <c r="I224" s="190">
        <f t="shared" si="35"/>
        <v>3871.57</v>
      </c>
      <c r="J224" s="190">
        <f t="shared" si="36"/>
        <v>2208.2800000000002</v>
      </c>
      <c r="K224" s="190">
        <f t="shared" si="37"/>
        <v>0</v>
      </c>
      <c r="L224" s="190">
        <f t="shared" si="38"/>
        <v>0</v>
      </c>
      <c r="M224" s="192">
        <f t="shared" si="40"/>
        <v>53125.15</v>
      </c>
      <c r="N224" s="191">
        <f t="shared" si="39"/>
        <v>53125.15</v>
      </c>
      <c r="O224" s="192">
        <f t="shared" si="41"/>
        <v>0</v>
      </c>
      <c r="P224" s="151">
        <f t="shared" si="34"/>
        <v>0</v>
      </c>
    </row>
    <row r="225" spans="1:16" x14ac:dyDescent="0.35">
      <c r="A225" s="39" t="s">
        <v>6198</v>
      </c>
      <c r="B225" s="35" t="s">
        <v>6199</v>
      </c>
      <c r="C225" s="35" t="s">
        <v>5911</v>
      </c>
      <c r="D225" s="35" t="s">
        <v>5906</v>
      </c>
      <c r="E225" s="189">
        <f t="shared" si="30"/>
        <v>2023758.25</v>
      </c>
      <c r="F225" s="190">
        <f t="shared" si="31"/>
        <v>16356497.26</v>
      </c>
      <c r="G225" s="190">
        <f t="shared" si="32"/>
        <v>38201438.210000001</v>
      </c>
      <c r="H225" s="190">
        <f t="shared" si="33"/>
        <v>12799030.460000001</v>
      </c>
      <c r="I225" s="190">
        <f t="shared" si="35"/>
        <v>41191016.350000001</v>
      </c>
      <c r="J225" s="190">
        <f t="shared" si="36"/>
        <v>21197270.390000001</v>
      </c>
      <c r="K225" s="190">
        <f t="shared" si="37"/>
        <v>0</v>
      </c>
      <c r="L225" s="190">
        <f t="shared" si="38"/>
        <v>0</v>
      </c>
      <c r="M225" s="192">
        <f t="shared" si="40"/>
        <v>131769010.92</v>
      </c>
      <c r="N225" s="191">
        <f t="shared" si="39"/>
        <v>131765506.7</v>
      </c>
      <c r="O225" s="192">
        <f t="shared" si="41"/>
        <v>-3504.2199999988079</v>
      </c>
      <c r="P225" s="151">
        <f t="shared" si="34"/>
        <v>-2.6594365154889263E-5</v>
      </c>
    </row>
    <row r="226" spans="1:16" x14ac:dyDescent="0.35">
      <c r="A226" s="39" t="s">
        <v>6200</v>
      </c>
      <c r="B226" s="35" t="s">
        <v>6201</v>
      </c>
      <c r="C226" s="35" t="s">
        <v>5914</v>
      </c>
      <c r="D226" s="35" t="s">
        <v>5906</v>
      </c>
      <c r="E226" s="189">
        <f t="shared" si="30"/>
        <v>37152</v>
      </c>
      <c r="F226" s="190">
        <f t="shared" si="31"/>
        <v>229028.06</v>
      </c>
      <c r="G226" s="190">
        <f t="shared" si="32"/>
        <v>448270.52</v>
      </c>
      <c r="H226" s="190">
        <f t="shared" si="33"/>
        <v>226756.01</v>
      </c>
      <c r="I226" s="190">
        <f t="shared" si="35"/>
        <v>472445.66</v>
      </c>
      <c r="J226" s="190">
        <f t="shared" si="36"/>
        <v>0</v>
      </c>
      <c r="K226" s="190">
        <f t="shared" si="37"/>
        <v>0</v>
      </c>
      <c r="L226" s="190">
        <f t="shared" si="38"/>
        <v>0</v>
      </c>
      <c r="M226" s="192">
        <f t="shared" si="40"/>
        <v>1413652.25</v>
      </c>
      <c r="N226" s="191">
        <f t="shared" si="39"/>
        <v>1413652.25</v>
      </c>
      <c r="O226" s="192">
        <f t="shared" si="41"/>
        <v>0</v>
      </c>
      <c r="P226" s="151">
        <f t="shared" si="34"/>
        <v>0</v>
      </c>
    </row>
    <row r="227" spans="1:16" x14ac:dyDescent="0.35">
      <c r="A227" s="39" t="s">
        <v>6202</v>
      </c>
      <c r="B227" s="35" t="s">
        <v>6203</v>
      </c>
      <c r="C227" s="35" t="s">
        <v>5914</v>
      </c>
      <c r="D227" s="35" t="s">
        <v>5906</v>
      </c>
      <c r="E227" s="189">
        <f t="shared" si="30"/>
        <v>28051</v>
      </c>
      <c r="F227" s="190">
        <f t="shared" si="31"/>
        <v>153137.34</v>
      </c>
      <c r="G227" s="190">
        <f t="shared" si="32"/>
        <v>294680.08</v>
      </c>
      <c r="H227" s="190">
        <f t="shared" si="33"/>
        <v>98718.87</v>
      </c>
      <c r="I227" s="190">
        <f t="shared" si="35"/>
        <v>77144.990000000005</v>
      </c>
      <c r="J227" s="190">
        <f t="shared" si="36"/>
        <v>131908.91</v>
      </c>
      <c r="K227" s="190">
        <f t="shared" si="37"/>
        <v>0</v>
      </c>
      <c r="L227" s="190">
        <f t="shared" si="38"/>
        <v>0</v>
      </c>
      <c r="M227" s="192">
        <f t="shared" si="40"/>
        <v>783641.19000000006</v>
      </c>
      <c r="N227" s="191">
        <f t="shared" si="39"/>
        <v>783641.19</v>
      </c>
      <c r="O227" s="192">
        <f t="shared" si="41"/>
        <v>0</v>
      </c>
      <c r="P227" s="151">
        <f t="shared" si="34"/>
        <v>0</v>
      </c>
    </row>
    <row r="228" spans="1:16" x14ac:dyDescent="0.35">
      <c r="A228" s="39" t="s">
        <v>6204</v>
      </c>
      <c r="B228" s="35" t="s">
        <v>6205</v>
      </c>
      <c r="C228" s="35" t="s">
        <v>5911</v>
      </c>
      <c r="D228" s="35" t="s">
        <v>5906</v>
      </c>
      <c r="E228" s="189">
        <f t="shared" si="30"/>
        <v>103162.38</v>
      </c>
      <c r="F228" s="190">
        <f t="shared" si="31"/>
        <v>972579.27</v>
      </c>
      <c r="G228" s="190">
        <f t="shared" si="32"/>
        <v>2290243.59</v>
      </c>
      <c r="H228" s="190">
        <f t="shared" si="33"/>
        <v>1636311.56</v>
      </c>
      <c r="I228" s="190">
        <f t="shared" si="35"/>
        <v>1112502.31</v>
      </c>
      <c r="J228" s="190">
        <f t="shared" si="36"/>
        <v>516948.11</v>
      </c>
      <c r="K228" s="190">
        <f t="shared" si="37"/>
        <v>0</v>
      </c>
      <c r="L228" s="190">
        <f t="shared" si="38"/>
        <v>0</v>
      </c>
      <c r="M228" s="192">
        <f t="shared" si="40"/>
        <v>6631747.2199999997</v>
      </c>
      <c r="N228" s="191">
        <f t="shared" si="39"/>
        <v>6616164.6600000001</v>
      </c>
      <c r="O228" s="192">
        <f t="shared" si="41"/>
        <v>-15582.55999999959</v>
      </c>
      <c r="P228" s="151">
        <f t="shared" si="34"/>
        <v>-2.3552255424065566E-3</v>
      </c>
    </row>
    <row r="229" spans="1:16" x14ac:dyDescent="0.35">
      <c r="A229" s="39" t="s">
        <v>6206</v>
      </c>
      <c r="B229" s="35" t="s">
        <v>6207</v>
      </c>
      <c r="C229" s="35" t="s">
        <v>5911</v>
      </c>
      <c r="D229" s="35" t="s">
        <v>5906</v>
      </c>
      <c r="E229" s="189">
        <f t="shared" si="30"/>
        <v>548600.03</v>
      </c>
      <c r="F229" s="190">
        <f t="shared" si="31"/>
        <v>4228277.03</v>
      </c>
      <c r="G229" s="190">
        <f t="shared" si="32"/>
        <v>14799779.92</v>
      </c>
      <c r="H229" s="190">
        <f t="shared" si="33"/>
        <v>12914950.939999999</v>
      </c>
      <c r="I229" s="190">
        <f t="shared" si="35"/>
        <v>4627290.25</v>
      </c>
      <c r="J229" s="190">
        <f t="shared" si="36"/>
        <v>0</v>
      </c>
      <c r="K229" s="190">
        <f t="shared" si="37"/>
        <v>0</v>
      </c>
      <c r="L229" s="190">
        <f t="shared" si="38"/>
        <v>0</v>
      </c>
      <c r="M229" s="192">
        <f t="shared" si="40"/>
        <v>37118898.170000002</v>
      </c>
      <c r="N229" s="191">
        <f t="shared" si="39"/>
        <v>37118709.479999997</v>
      </c>
      <c r="O229" s="192">
        <f t="shared" si="41"/>
        <v>-188.69000000506639</v>
      </c>
      <c r="P229" s="151">
        <f t="shared" si="34"/>
        <v>-5.0834202656408309E-6</v>
      </c>
    </row>
    <row r="230" spans="1:16" x14ac:dyDescent="0.35">
      <c r="A230" s="39" t="s">
        <v>6208</v>
      </c>
      <c r="B230" s="35" t="s">
        <v>12290</v>
      </c>
      <c r="C230" s="35" t="s">
        <v>5914</v>
      </c>
      <c r="D230" s="35" t="s">
        <v>5906</v>
      </c>
      <c r="E230" s="189">
        <f t="shared" si="30"/>
        <v>16783</v>
      </c>
      <c r="F230" s="190">
        <f t="shared" si="31"/>
        <v>75915.600000000006</v>
      </c>
      <c r="G230" s="190">
        <f t="shared" si="32"/>
        <v>331379.34000000003</v>
      </c>
      <c r="H230" s="190">
        <f t="shared" si="33"/>
        <v>51981.78</v>
      </c>
      <c r="I230" s="190">
        <f t="shared" si="35"/>
        <v>9870.92</v>
      </c>
      <c r="J230" s="190">
        <f t="shared" si="36"/>
        <v>0</v>
      </c>
      <c r="K230" s="190">
        <f t="shared" si="37"/>
        <v>0</v>
      </c>
      <c r="L230" s="190">
        <f t="shared" si="38"/>
        <v>0</v>
      </c>
      <c r="M230" s="192">
        <f t="shared" si="40"/>
        <v>485930.64000000007</v>
      </c>
      <c r="N230" s="191">
        <f t="shared" si="39"/>
        <v>485930.64</v>
      </c>
      <c r="O230" s="192">
        <f t="shared" si="41"/>
        <v>0</v>
      </c>
      <c r="P230" s="151">
        <f t="shared" si="34"/>
        <v>0</v>
      </c>
    </row>
    <row r="231" spans="1:16" x14ac:dyDescent="0.35">
      <c r="A231" s="39" t="s">
        <v>6209</v>
      </c>
      <c r="B231" s="35" t="s">
        <v>6210</v>
      </c>
      <c r="C231" s="35" t="s">
        <v>5914</v>
      </c>
      <c r="D231" s="35" t="s">
        <v>5906</v>
      </c>
      <c r="E231" s="189">
        <f t="shared" si="30"/>
        <v>0</v>
      </c>
      <c r="F231" s="190">
        <f t="shared" si="31"/>
        <v>43982.35</v>
      </c>
      <c r="G231" s="190">
        <f t="shared" si="32"/>
        <v>565432.44999999995</v>
      </c>
      <c r="H231" s="190">
        <f t="shared" si="33"/>
        <v>692829.56</v>
      </c>
      <c r="I231" s="190">
        <f t="shared" si="35"/>
        <v>7987</v>
      </c>
      <c r="J231" s="190">
        <f t="shared" si="36"/>
        <v>160</v>
      </c>
      <c r="K231" s="190">
        <f t="shared" si="37"/>
        <v>0</v>
      </c>
      <c r="L231" s="190">
        <f t="shared" si="38"/>
        <v>0</v>
      </c>
      <c r="M231" s="192">
        <f t="shared" si="40"/>
        <v>1310391.3599999999</v>
      </c>
      <c r="N231" s="191">
        <f t="shared" si="39"/>
        <v>1310391.3600000001</v>
      </c>
      <c r="O231" s="192">
        <f t="shared" si="41"/>
        <v>0</v>
      </c>
      <c r="P231" s="151">
        <f t="shared" si="34"/>
        <v>0</v>
      </c>
    </row>
    <row r="232" spans="1:16" x14ac:dyDescent="0.35">
      <c r="A232" s="39" t="s">
        <v>6211</v>
      </c>
      <c r="B232" s="35" t="s">
        <v>6212</v>
      </c>
      <c r="C232" s="35" t="s">
        <v>5911</v>
      </c>
      <c r="D232" s="35" t="s">
        <v>5906</v>
      </c>
      <c r="E232" s="189">
        <f t="shared" si="30"/>
        <v>495043.76</v>
      </c>
      <c r="F232" s="190">
        <f t="shared" si="31"/>
        <v>5425117.0099999998</v>
      </c>
      <c r="G232" s="190">
        <f t="shared" si="32"/>
        <v>12461491.119999999</v>
      </c>
      <c r="H232" s="190">
        <f t="shared" si="33"/>
        <v>10460506.970000001</v>
      </c>
      <c r="I232" s="190">
        <f t="shared" si="35"/>
        <v>17773564.489999998</v>
      </c>
      <c r="J232" s="190">
        <f t="shared" si="36"/>
        <v>10328352.560000001</v>
      </c>
      <c r="K232" s="190">
        <f t="shared" si="37"/>
        <v>531273.32999999996</v>
      </c>
      <c r="L232" s="190">
        <f t="shared" si="38"/>
        <v>0</v>
      </c>
      <c r="M232" s="192">
        <f t="shared" si="40"/>
        <v>57475349.239999995</v>
      </c>
      <c r="N232" s="191">
        <f t="shared" si="39"/>
        <v>57207445.390000001</v>
      </c>
      <c r="O232" s="192">
        <f t="shared" si="41"/>
        <v>-267903.84999999404</v>
      </c>
      <c r="P232" s="151">
        <f t="shared" si="34"/>
        <v>-4.683024179346143E-3</v>
      </c>
    </row>
    <row r="233" spans="1:16" x14ac:dyDescent="0.35">
      <c r="A233" s="39" t="s">
        <v>6213</v>
      </c>
      <c r="B233" s="35" t="s">
        <v>6214</v>
      </c>
      <c r="C233" s="35" t="s">
        <v>5914</v>
      </c>
      <c r="D233" s="35" t="s">
        <v>5906</v>
      </c>
      <c r="E233" s="189">
        <f t="shared" si="30"/>
        <v>27724.52</v>
      </c>
      <c r="F233" s="190">
        <f t="shared" si="31"/>
        <v>620179.76</v>
      </c>
      <c r="G233" s="190">
        <f t="shared" si="32"/>
        <v>946265.45</v>
      </c>
      <c r="H233" s="190">
        <f t="shared" si="33"/>
        <v>12210.8</v>
      </c>
      <c r="I233" s="190">
        <f t="shared" si="35"/>
        <v>18312</v>
      </c>
      <c r="J233" s="190">
        <f t="shared" si="36"/>
        <v>0</v>
      </c>
      <c r="K233" s="190">
        <f t="shared" si="37"/>
        <v>0</v>
      </c>
      <c r="L233" s="190">
        <f t="shared" si="38"/>
        <v>0</v>
      </c>
      <c r="M233" s="192">
        <f t="shared" si="40"/>
        <v>1624692.53</v>
      </c>
      <c r="N233" s="191">
        <f t="shared" si="39"/>
        <v>1624692.53</v>
      </c>
      <c r="O233" s="192">
        <f t="shared" si="41"/>
        <v>0</v>
      </c>
      <c r="P233" s="151">
        <f t="shared" si="34"/>
        <v>0</v>
      </c>
    </row>
    <row r="234" spans="1:16" x14ac:dyDescent="0.35">
      <c r="A234" s="39" t="s">
        <v>6215</v>
      </c>
      <c r="B234" s="35" t="s">
        <v>6216</v>
      </c>
      <c r="C234" s="35" t="s">
        <v>5911</v>
      </c>
      <c r="D234" s="35" t="s">
        <v>5906</v>
      </c>
      <c r="E234" s="189">
        <f t="shared" si="30"/>
        <v>554847.09</v>
      </c>
      <c r="F234" s="190">
        <f t="shared" si="31"/>
        <v>5100001.71</v>
      </c>
      <c r="G234" s="190">
        <f t="shared" si="32"/>
        <v>13480527.029999999</v>
      </c>
      <c r="H234" s="190">
        <f t="shared" si="33"/>
        <v>7932419.8499999996</v>
      </c>
      <c r="I234" s="190">
        <f t="shared" si="35"/>
        <v>5009258.45</v>
      </c>
      <c r="J234" s="190">
        <f t="shared" si="36"/>
        <v>607055.94999999995</v>
      </c>
      <c r="K234" s="190">
        <f t="shared" si="37"/>
        <v>0</v>
      </c>
      <c r="L234" s="190">
        <f t="shared" si="38"/>
        <v>0</v>
      </c>
      <c r="M234" s="192">
        <f t="shared" si="40"/>
        <v>32684110.079999998</v>
      </c>
      <c r="N234" s="191">
        <f t="shared" si="39"/>
        <v>32682860.620000001</v>
      </c>
      <c r="O234" s="192">
        <f t="shared" si="41"/>
        <v>-1249.4599999971688</v>
      </c>
      <c r="P234" s="151">
        <f t="shared" si="34"/>
        <v>-3.8229823714775204E-5</v>
      </c>
    </row>
    <row r="235" spans="1:16" x14ac:dyDescent="0.35">
      <c r="A235" s="39" t="s">
        <v>6217</v>
      </c>
      <c r="B235" s="35" t="s">
        <v>6218</v>
      </c>
      <c r="C235" s="35" t="s">
        <v>5914</v>
      </c>
      <c r="D235" s="35" t="s">
        <v>5906</v>
      </c>
      <c r="E235" s="189">
        <f t="shared" si="30"/>
        <v>77680</v>
      </c>
      <c r="F235" s="190">
        <f t="shared" si="31"/>
        <v>254670.66</v>
      </c>
      <c r="G235" s="190">
        <f t="shared" si="32"/>
        <v>895835.98</v>
      </c>
      <c r="H235" s="190">
        <f t="shared" si="33"/>
        <v>720614.58</v>
      </c>
      <c r="I235" s="190">
        <f t="shared" si="35"/>
        <v>622080.66</v>
      </c>
      <c r="J235" s="190">
        <f t="shared" si="36"/>
        <v>42715.3</v>
      </c>
      <c r="K235" s="190">
        <f t="shared" si="37"/>
        <v>0</v>
      </c>
      <c r="L235" s="190">
        <f t="shared" si="38"/>
        <v>0</v>
      </c>
      <c r="M235" s="192">
        <f t="shared" si="40"/>
        <v>2613597.1800000002</v>
      </c>
      <c r="N235" s="191">
        <f t="shared" si="39"/>
        <v>2613597.1800000002</v>
      </c>
      <c r="O235" s="192">
        <f t="shared" si="41"/>
        <v>0</v>
      </c>
      <c r="P235" s="151">
        <f t="shared" si="34"/>
        <v>0</v>
      </c>
    </row>
    <row r="236" spans="1:16" x14ac:dyDescent="0.35">
      <c r="A236" s="39" t="s">
        <v>6219</v>
      </c>
      <c r="B236" s="35" t="s">
        <v>6220</v>
      </c>
      <c r="C236" s="35" t="s">
        <v>5914</v>
      </c>
      <c r="D236" s="35" t="s">
        <v>5906</v>
      </c>
      <c r="E236" s="189">
        <f t="shared" si="30"/>
        <v>0</v>
      </c>
      <c r="F236" s="190">
        <f t="shared" si="31"/>
        <v>36462.18</v>
      </c>
      <c r="G236" s="190">
        <f t="shared" si="32"/>
        <v>168537.84</v>
      </c>
      <c r="H236" s="190">
        <f t="shared" si="33"/>
        <v>95045.61</v>
      </c>
      <c r="I236" s="190">
        <f t="shared" si="35"/>
        <v>126039.67</v>
      </c>
      <c r="J236" s="190">
        <f t="shared" si="36"/>
        <v>10661.54</v>
      </c>
      <c r="K236" s="190">
        <f t="shared" si="37"/>
        <v>0</v>
      </c>
      <c r="L236" s="190">
        <f t="shared" si="38"/>
        <v>0</v>
      </c>
      <c r="M236" s="192">
        <f t="shared" si="40"/>
        <v>436746.83999999997</v>
      </c>
      <c r="N236" s="191">
        <f t="shared" si="39"/>
        <v>436746.84</v>
      </c>
      <c r="O236" s="192">
        <f t="shared" si="41"/>
        <v>0</v>
      </c>
      <c r="P236" s="151">
        <f t="shared" si="34"/>
        <v>0</v>
      </c>
    </row>
    <row r="237" spans="1:16" x14ac:dyDescent="0.35">
      <c r="A237" s="39" t="s">
        <v>6221</v>
      </c>
      <c r="B237" s="35" t="s">
        <v>6222</v>
      </c>
      <c r="C237" s="35" t="s">
        <v>5911</v>
      </c>
      <c r="D237" s="35" t="s">
        <v>5906</v>
      </c>
      <c r="E237" s="189">
        <f t="shared" si="30"/>
        <v>266741.13</v>
      </c>
      <c r="F237" s="190">
        <f t="shared" si="31"/>
        <v>2261223.35</v>
      </c>
      <c r="G237" s="190">
        <f t="shared" si="32"/>
        <v>8174150.7800000003</v>
      </c>
      <c r="H237" s="190">
        <f t="shared" si="33"/>
        <v>3968654.49</v>
      </c>
      <c r="I237" s="190">
        <f t="shared" si="35"/>
        <v>5270201.47</v>
      </c>
      <c r="J237" s="190">
        <f t="shared" si="36"/>
        <v>15234.43</v>
      </c>
      <c r="K237" s="190">
        <f t="shared" si="37"/>
        <v>0</v>
      </c>
      <c r="L237" s="190">
        <f t="shared" si="38"/>
        <v>0</v>
      </c>
      <c r="M237" s="192">
        <f t="shared" si="40"/>
        <v>19956205.649999999</v>
      </c>
      <c r="N237" s="191">
        <f t="shared" si="39"/>
        <v>19955989.870000001</v>
      </c>
      <c r="O237" s="192">
        <f t="shared" si="41"/>
        <v>-215.7799999974668</v>
      </c>
      <c r="P237" s="151">
        <f t="shared" si="34"/>
        <v>-1.081279362252286E-5</v>
      </c>
    </row>
    <row r="238" spans="1:16" x14ac:dyDescent="0.35">
      <c r="A238" s="39" t="s">
        <v>6223</v>
      </c>
      <c r="B238" s="35" t="s">
        <v>6224</v>
      </c>
      <c r="C238" s="35" t="s">
        <v>5911</v>
      </c>
      <c r="D238" s="35" t="s">
        <v>5906</v>
      </c>
      <c r="E238" s="189">
        <f t="shared" si="30"/>
        <v>162388.20000000001</v>
      </c>
      <c r="F238" s="190">
        <f t="shared" si="31"/>
        <v>1698342.93</v>
      </c>
      <c r="G238" s="190">
        <f t="shared" si="32"/>
        <v>4339204.68</v>
      </c>
      <c r="H238" s="190">
        <f t="shared" si="33"/>
        <v>3436897.95</v>
      </c>
      <c r="I238" s="190">
        <f t="shared" si="35"/>
        <v>963898.24</v>
      </c>
      <c r="J238" s="190">
        <f t="shared" si="36"/>
        <v>36835</v>
      </c>
      <c r="K238" s="190">
        <f t="shared" si="37"/>
        <v>0</v>
      </c>
      <c r="L238" s="190">
        <f t="shared" si="38"/>
        <v>0</v>
      </c>
      <c r="M238" s="192">
        <f t="shared" si="40"/>
        <v>10637567</v>
      </c>
      <c r="N238" s="191">
        <f t="shared" si="39"/>
        <v>10637508.92</v>
      </c>
      <c r="O238" s="192">
        <f t="shared" si="41"/>
        <v>-58.080000000074506</v>
      </c>
      <c r="P238" s="151">
        <f t="shared" si="34"/>
        <v>-5.459924916337885E-6</v>
      </c>
    </row>
    <row r="239" spans="1:16" x14ac:dyDescent="0.35">
      <c r="A239" s="39" t="s">
        <v>6225</v>
      </c>
      <c r="B239" s="35" t="s">
        <v>6226</v>
      </c>
      <c r="C239" s="35" t="s">
        <v>5911</v>
      </c>
      <c r="D239" s="35" t="s">
        <v>5906</v>
      </c>
      <c r="E239" s="189">
        <f t="shared" si="30"/>
        <v>137404.06</v>
      </c>
      <c r="F239" s="190">
        <f t="shared" si="31"/>
        <v>2650721.86</v>
      </c>
      <c r="G239" s="190">
        <f t="shared" si="32"/>
        <v>3703279.64</v>
      </c>
      <c r="H239" s="190">
        <f t="shared" si="33"/>
        <v>3757018.93</v>
      </c>
      <c r="I239" s="190">
        <f t="shared" si="35"/>
        <v>4163524.37</v>
      </c>
      <c r="J239" s="190">
        <f t="shared" si="36"/>
        <v>2447453.5499999998</v>
      </c>
      <c r="K239" s="190">
        <f t="shared" si="37"/>
        <v>0</v>
      </c>
      <c r="L239" s="190">
        <f t="shared" si="38"/>
        <v>0</v>
      </c>
      <c r="M239" s="192">
        <f t="shared" si="40"/>
        <v>16859402.41</v>
      </c>
      <c r="N239" s="191">
        <f t="shared" si="39"/>
        <v>16859448.260000002</v>
      </c>
      <c r="O239" s="192">
        <f t="shared" si="41"/>
        <v>45.850000001490116</v>
      </c>
      <c r="P239" s="151">
        <f t="shared" si="34"/>
        <v>2.7195433263537957E-6</v>
      </c>
    </row>
    <row r="240" spans="1:16" x14ac:dyDescent="0.35">
      <c r="A240" s="39" t="s">
        <v>6227</v>
      </c>
      <c r="B240" s="35" t="s">
        <v>6228</v>
      </c>
      <c r="C240" s="35" t="s">
        <v>5914</v>
      </c>
      <c r="D240" s="35" t="s">
        <v>5906</v>
      </c>
      <c r="E240" s="189">
        <f t="shared" si="30"/>
        <v>28100.37</v>
      </c>
      <c r="F240" s="190">
        <f t="shared" si="31"/>
        <v>233446.24</v>
      </c>
      <c r="G240" s="190">
        <f t="shared" si="32"/>
        <v>197340.71</v>
      </c>
      <c r="H240" s="190">
        <f t="shared" si="33"/>
        <v>67173.09</v>
      </c>
      <c r="I240" s="190">
        <f t="shared" si="35"/>
        <v>35452.33</v>
      </c>
      <c r="J240" s="190">
        <f t="shared" si="36"/>
        <v>1300</v>
      </c>
      <c r="K240" s="190">
        <f t="shared" si="37"/>
        <v>0</v>
      </c>
      <c r="L240" s="190">
        <f t="shared" si="38"/>
        <v>0</v>
      </c>
      <c r="M240" s="192">
        <f t="shared" si="40"/>
        <v>562812.73999999987</v>
      </c>
      <c r="N240" s="191">
        <f t="shared" si="39"/>
        <v>562812.74</v>
      </c>
      <c r="O240" s="192">
        <f t="shared" si="41"/>
        <v>0</v>
      </c>
      <c r="P240" s="151">
        <f t="shared" si="34"/>
        <v>0</v>
      </c>
    </row>
    <row r="241" spans="1:16" x14ac:dyDescent="0.35">
      <c r="A241" s="39" t="s">
        <v>6229</v>
      </c>
      <c r="B241" s="35" t="s">
        <v>6230</v>
      </c>
      <c r="C241" s="35" t="s">
        <v>5911</v>
      </c>
      <c r="D241" s="35" t="s">
        <v>5906</v>
      </c>
      <c r="E241" s="189">
        <f t="shared" si="30"/>
        <v>604869.47</v>
      </c>
      <c r="F241" s="190">
        <f t="shared" si="31"/>
        <v>1775306.92</v>
      </c>
      <c r="G241" s="190">
        <f t="shared" si="32"/>
        <v>8645493.8699999992</v>
      </c>
      <c r="H241" s="190">
        <f t="shared" si="33"/>
        <v>6691148.8099999996</v>
      </c>
      <c r="I241" s="190">
        <f t="shared" si="35"/>
        <v>4559432.68</v>
      </c>
      <c r="J241" s="190">
        <f t="shared" si="36"/>
        <v>3199485.71</v>
      </c>
      <c r="K241" s="190">
        <f t="shared" si="37"/>
        <v>0</v>
      </c>
      <c r="L241" s="190">
        <f t="shared" si="38"/>
        <v>0</v>
      </c>
      <c r="M241" s="192">
        <f t="shared" si="40"/>
        <v>25475737.459999997</v>
      </c>
      <c r="N241" s="191">
        <f t="shared" si="39"/>
        <v>25475737.460000001</v>
      </c>
      <c r="O241" s="192">
        <f t="shared" si="41"/>
        <v>0</v>
      </c>
      <c r="P241" s="151">
        <f t="shared" si="34"/>
        <v>0</v>
      </c>
    </row>
    <row r="242" spans="1:16" x14ac:dyDescent="0.35">
      <c r="A242" s="39" t="s">
        <v>6231</v>
      </c>
      <c r="B242" s="35" t="s">
        <v>6232</v>
      </c>
      <c r="C242" s="35" t="s">
        <v>5911</v>
      </c>
      <c r="D242" s="35" t="s">
        <v>5906</v>
      </c>
      <c r="E242" s="189">
        <f t="shared" si="30"/>
        <v>5479726.7599999998</v>
      </c>
      <c r="F242" s="190">
        <f t="shared" si="31"/>
        <v>75055617.920000002</v>
      </c>
      <c r="G242" s="190">
        <f t="shared" si="32"/>
        <v>154339392.47</v>
      </c>
      <c r="H242" s="190">
        <f t="shared" si="33"/>
        <v>170638417.30000001</v>
      </c>
      <c r="I242" s="190">
        <f t="shared" si="35"/>
        <v>161930846.90000001</v>
      </c>
      <c r="J242" s="190">
        <f t="shared" si="36"/>
        <v>27978415.199999999</v>
      </c>
      <c r="K242" s="190">
        <f t="shared" si="37"/>
        <v>0</v>
      </c>
      <c r="L242" s="190">
        <f t="shared" si="38"/>
        <v>0</v>
      </c>
      <c r="M242" s="192">
        <f t="shared" si="40"/>
        <v>595422416.55000007</v>
      </c>
      <c r="N242" s="191">
        <f t="shared" si="39"/>
        <v>595520412.29999995</v>
      </c>
      <c r="O242" s="192">
        <f t="shared" si="41"/>
        <v>97995.749999880791</v>
      </c>
      <c r="P242" s="151">
        <f t="shared" si="34"/>
        <v>1.6455481285923473E-4</v>
      </c>
    </row>
    <row r="243" spans="1:16" x14ac:dyDescent="0.35">
      <c r="A243" s="39" t="s">
        <v>6233</v>
      </c>
      <c r="B243" s="35" t="s">
        <v>6234</v>
      </c>
      <c r="C243" s="35" t="s">
        <v>5914</v>
      </c>
      <c r="D243" s="35" t="s">
        <v>5906</v>
      </c>
      <c r="E243" s="189">
        <f t="shared" si="30"/>
        <v>55377.98</v>
      </c>
      <c r="F243" s="190">
        <f t="shared" si="31"/>
        <v>590289.13</v>
      </c>
      <c r="G243" s="190">
        <f t="shared" si="32"/>
        <v>3659469.21</v>
      </c>
      <c r="H243" s="190">
        <f t="shared" si="33"/>
        <v>2666957.4500000002</v>
      </c>
      <c r="I243" s="190">
        <f t="shared" si="35"/>
        <v>1525931.51</v>
      </c>
      <c r="J243" s="190">
        <f t="shared" si="36"/>
        <v>0</v>
      </c>
      <c r="K243" s="190">
        <f t="shared" si="37"/>
        <v>0</v>
      </c>
      <c r="L243" s="190">
        <f t="shared" si="38"/>
        <v>0</v>
      </c>
      <c r="M243" s="192">
        <f t="shared" si="40"/>
        <v>8498025.2800000012</v>
      </c>
      <c r="N243" s="191">
        <f t="shared" si="39"/>
        <v>8498025.2799999993</v>
      </c>
      <c r="O243" s="192">
        <f t="shared" si="41"/>
        <v>0</v>
      </c>
      <c r="P243" s="151">
        <f t="shared" si="34"/>
        <v>0</v>
      </c>
    </row>
    <row r="244" spans="1:16" x14ac:dyDescent="0.35">
      <c r="A244" s="39" t="s">
        <v>6235</v>
      </c>
      <c r="B244" s="35" t="s">
        <v>6236</v>
      </c>
      <c r="C244" s="35" t="s">
        <v>5914</v>
      </c>
      <c r="D244" s="35" t="s">
        <v>5906</v>
      </c>
      <c r="E244" s="189">
        <f t="shared" si="30"/>
        <v>33913</v>
      </c>
      <c r="F244" s="190">
        <f t="shared" si="31"/>
        <v>242353.13</v>
      </c>
      <c r="G244" s="190">
        <f t="shared" si="32"/>
        <v>762330.61</v>
      </c>
      <c r="H244" s="190">
        <f t="shared" si="33"/>
        <v>439550.76</v>
      </c>
      <c r="I244" s="190">
        <f t="shared" si="35"/>
        <v>631464.24</v>
      </c>
      <c r="J244" s="190">
        <f t="shared" si="36"/>
        <v>101317.94</v>
      </c>
      <c r="K244" s="190">
        <f t="shared" si="37"/>
        <v>0</v>
      </c>
      <c r="L244" s="190">
        <f t="shared" si="38"/>
        <v>0</v>
      </c>
      <c r="M244" s="192">
        <f t="shared" si="40"/>
        <v>2210929.6800000002</v>
      </c>
      <c r="N244" s="191">
        <f t="shared" si="39"/>
        <v>2210929.6800000002</v>
      </c>
      <c r="O244" s="192">
        <f t="shared" si="41"/>
        <v>0</v>
      </c>
      <c r="P244" s="151">
        <f t="shared" si="34"/>
        <v>0</v>
      </c>
    </row>
    <row r="245" spans="1:16" x14ac:dyDescent="0.35">
      <c r="A245" s="39" t="s">
        <v>6237</v>
      </c>
      <c r="B245" s="35" t="s">
        <v>6238</v>
      </c>
      <c r="C245" s="35" t="s">
        <v>5914</v>
      </c>
      <c r="D245" s="35" t="s">
        <v>5906</v>
      </c>
      <c r="E245" s="189">
        <f t="shared" si="30"/>
        <v>6027</v>
      </c>
      <c r="F245" s="190">
        <f t="shared" si="31"/>
        <v>50124.44</v>
      </c>
      <c r="G245" s="190">
        <f t="shared" si="32"/>
        <v>221604.09</v>
      </c>
      <c r="H245" s="190">
        <f t="shared" si="33"/>
        <v>72443.59</v>
      </c>
      <c r="I245" s="190">
        <f t="shared" si="35"/>
        <v>77107.28</v>
      </c>
      <c r="J245" s="190">
        <f t="shared" si="36"/>
        <v>10213.620000000001</v>
      </c>
      <c r="K245" s="190">
        <f t="shared" si="37"/>
        <v>0</v>
      </c>
      <c r="L245" s="190">
        <f t="shared" si="38"/>
        <v>0</v>
      </c>
      <c r="M245" s="192">
        <f t="shared" si="40"/>
        <v>437520.02</v>
      </c>
      <c r="N245" s="191">
        <f t="shared" si="39"/>
        <v>437520.02</v>
      </c>
      <c r="O245" s="192">
        <f t="shared" si="41"/>
        <v>0</v>
      </c>
      <c r="P245" s="151">
        <f t="shared" si="34"/>
        <v>0</v>
      </c>
    </row>
    <row r="246" spans="1:16" x14ac:dyDescent="0.35">
      <c r="A246" s="39" t="s">
        <v>6239</v>
      </c>
      <c r="B246" s="35" t="s">
        <v>6240</v>
      </c>
      <c r="C246" s="35" t="s">
        <v>5914</v>
      </c>
      <c r="D246" s="35" t="s">
        <v>5906</v>
      </c>
      <c r="E246" s="189">
        <f t="shared" si="30"/>
        <v>19873</v>
      </c>
      <c r="F246" s="190">
        <f t="shared" si="31"/>
        <v>334080.40999999997</v>
      </c>
      <c r="G246" s="190">
        <f t="shared" si="32"/>
        <v>627966.18999999994</v>
      </c>
      <c r="H246" s="190">
        <f t="shared" si="33"/>
        <v>98383.24</v>
      </c>
      <c r="I246" s="190">
        <f t="shared" si="35"/>
        <v>7819.5</v>
      </c>
      <c r="J246" s="190">
        <f t="shared" si="36"/>
        <v>115015.1</v>
      </c>
      <c r="K246" s="190">
        <f t="shared" si="37"/>
        <v>0</v>
      </c>
      <c r="L246" s="190">
        <f t="shared" si="38"/>
        <v>0</v>
      </c>
      <c r="M246" s="192">
        <f t="shared" si="40"/>
        <v>1203137.44</v>
      </c>
      <c r="N246" s="191">
        <f t="shared" si="39"/>
        <v>1203137.44</v>
      </c>
      <c r="O246" s="192">
        <f t="shared" si="41"/>
        <v>0</v>
      </c>
      <c r="P246" s="151">
        <f t="shared" si="34"/>
        <v>0</v>
      </c>
    </row>
    <row r="247" spans="1:16" x14ac:dyDescent="0.35">
      <c r="A247" s="39" t="s">
        <v>6241</v>
      </c>
      <c r="B247" s="35" t="s">
        <v>6242</v>
      </c>
      <c r="C247" s="35" t="s">
        <v>5914</v>
      </c>
      <c r="D247" s="35" t="s">
        <v>5906</v>
      </c>
      <c r="E247" s="189">
        <f t="shared" si="30"/>
        <v>22554.57</v>
      </c>
      <c r="F247" s="190">
        <f t="shared" si="31"/>
        <v>370439.57</v>
      </c>
      <c r="G247" s="190">
        <f t="shared" si="32"/>
        <v>776381.64</v>
      </c>
      <c r="H247" s="190">
        <f t="shared" si="33"/>
        <v>293757.40999999997</v>
      </c>
      <c r="I247" s="190">
        <f t="shared" si="35"/>
        <v>207585.94</v>
      </c>
      <c r="J247" s="190">
        <f t="shared" si="36"/>
        <v>0</v>
      </c>
      <c r="K247" s="190">
        <f t="shared" si="37"/>
        <v>0</v>
      </c>
      <c r="L247" s="190">
        <f t="shared" si="38"/>
        <v>0</v>
      </c>
      <c r="M247" s="192">
        <f t="shared" si="40"/>
        <v>1670719.13</v>
      </c>
      <c r="N247" s="191">
        <f t="shared" si="39"/>
        <v>1670719.13</v>
      </c>
      <c r="O247" s="192">
        <f t="shared" si="41"/>
        <v>0</v>
      </c>
      <c r="P247" s="151">
        <f t="shared" si="34"/>
        <v>0</v>
      </c>
    </row>
    <row r="248" spans="1:16" x14ac:dyDescent="0.35">
      <c r="A248" s="39" t="s">
        <v>6243</v>
      </c>
      <c r="B248" s="35" t="s">
        <v>6244</v>
      </c>
      <c r="C248" s="35" t="s">
        <v>5914</v>
      </c>
      <c r="D248" s="35" t="s">
        <v>5906</v>
      </c>
      <c r="E248" s="189">
        <f t="shared" si="30"/>
        <v>11888.33</v>
      </c>
      <c r="F248" s="190">
        <f t="shared" si="31"/>
        <v>86747.78</v>
      </c>
      <c r="G248" s="190">
        <f t="shared" si="32"/>
        <v>381235.21</v>
      </c>
      <c r="H248" s="190">
        <f t="shared" si="33"/>
        <v>135350.53</v>
      </c>
      <c r="I248" s="190">
        <f t="shared" si="35"/>
        <v>129021.16</v>
      </c>
      <c r="J248" s="190">
        <f t="shared" si="36"/>
        <v>43780.88</v>
      </c>
      <c r="K248" s="190">
        <f t="shared" si="37"/>
        <v>0</v>
      </c>
      <c r="L248" s="190">
        <f t="shared" si="38"/>
        <v>0</v>
      </c>
      <c r="M248" s="192">
        <f t="shared" si="40"/>
        <v>788023.89</v>
      </c>
      <c r="N248" s="191">
        <f t="shared" si="39"/>
        <v>788023.89</v>
      </c>
      <c r="O248" s="192">
        <f t="shared" si="41"/>
        <v>0</v>
      </c>
      <c r="P248" s="151">
        <f t="shared" si="34"/>
        <v>0</v>
      </c>
    </row>
    <row r="249" spans="1:16" x14ac:dyDescent="0.35">
      <c r="A249" s="39" t="s">
        <v>6245</v>
      </c>
      <c r="B249" s="35" t="s">
        <v>6246</v>
      </c>
      <c r="C249" s="35" t="s">
        <v>5914</v>
      </c>
      <c r="D249" s="35" t="s">
        <v>5906</v>
      </c>
      <c r="E249" s="189">
        <f t="shared" si="30"/>
        <v>4426.8999999999996</v>
      </c>
      <c r="F249" s="190">
        <f t="shared" si="31"/>
        <v>78693.570000000007</v>
      </c>
      <c r="G249" s="190">
        <f t="shared" si="32"/>
        <v>358857.67</v>
      </c>
      <c r="H249" s="190">
        <f t="shared" si="33"/>
        <v>147460.24</v>
      </c>
      <c r="I249" s="190">
        <f t="shared" si="35"/>
        <v>73706.399999999994</v>
      </c>
      <c r="J249" s="190">
        <f t="shared" si="36"/>
        <v>4668.8500000000004</v>
      </c>
      <c r="K249" s="190">
        <f t="shared" si="37"/>
        <v>0</v>
      </c>
      <c r="L249" s="190">
        <f t="shared" si="38"/>
        <v>0</v>
      </c>
      <c r="M249" s="192">
        <f t="shared" si="40"/>
        <v>667813.63</v>
      </c>
      <c r="N249" s="191">
        <f t="shared" si="39"/>
        <v>667813.63</v>
      </c>
      <c r="O249" s="192">
        <f t="shared" si="41"/>
        <v>0</v>
      </c>
      <c r="P249" s="151">
        <f t="shared" si="34"/>
        <v>0</v>
      </c>
    </row>
    <row r="250" spans="1:16" x14ac:dyDescent="0.35">
      <c r="A250" s="39" t="s">
        <v>6247</v>
      </c>
      <c r="B250" s="35" t="s">
        <v>6248</v>
      </c>
      <c r="C250" s="35" t="s">
        <v>5914</v>
      </c>
      <c r="D250" s="35" t="s">
        <v>5906</v>
      </c>
      <c r="E250" s="189">
        <f t="shared" si="30"/>
        <v>13846</v>
      </c>
      <c r="F250" s="190">
        <f t="shared" si="31"/>
        <v>323721.40999999997</v>
      </c>
      <c r="G250" s="190">
        <f t="shared" si="32"/>
        <v>1255716.27</v>
      </c>
      <c r="H250" s="190">
        <f t="shared" si="33"/>
        <v>1775058.11</v>
      </c>
      <c r="I250" s="190">
        <f t="shared" si="35"/>
        <v>1615467.04</v>
      </c>
      <c r="J250" s="190">
        <f t="shared" si="36"/>
        <v>334749.51</v>
      </c>
      <c r="K250" s="190">
        <f t="shared" si="37"/>
        <v>0</v>
      </c>
      <c r="L250" s="190">
        <f t="shared" si="38"/>
        <v>0</v>
      </c>
      <c r="M250" s="192">
        <f t="shared" si="40"/>
        <v>5318558.34</v>
      </c>
      <c r="N250" s="191">
        <f t="shared" si="39"/>
        <v>5318558.34</v>
      </c>
      <c r="O250" s="192">
        <f t="shared" si="41"/>
        <v>0</v>
      </c>
      <c r="P250" s="151">
        <f t="shared" si="34"/>
        <v>0</v>
      </c>
    </row>
    <row r="251" spans="1:16" x14ac:dyDescent="0.35">
      <c r="A251" s="39" t="s">
        <v>6249</v>
      </c>
      <c r="B251" s="35" t="s">
        <v>6250</v>
      </c>
      <c r="C251" s="35" t="s">
        <v>5914</v>
      </c>
      <c r="D251" s="35" t="s">
        <v>5906</v>
      </c>
      <c r="E251" s="189">
        <f t="shared" si="30"/>
        <v>16886</v>
      </c>
      <c r="F251" s="190">
        <f t="shared" si="31"/>
        <v>173005.75</v>
      </c>
      <c r="G251" s="190">
        <f t="shared" si="32"/>
        <v>723192.87</v>
      </c>
      <c r="H251" s="190">
        <f t="shared" si="33"/>
        <v>117797.11</v>
      </c>
      <c r="I251" s="190">
        <f t="shared" si="35"/>
        <v>290003.55</v>
      </c>
      <c r="J251" s="190">
        <f t="shared" si="36"/>
        <v>0</v>
      </c>
      <c r="K251" s="190">
        <f t="shared" si="37"/>
        <v>0</v>
      </c>
      <c r="L251" s="190">
        <f t="shared" si="38"/>
        <v>0</v>
      </c>
      <c r="M251" s="192">
        <f t="shared" si="40"/>
        <v>1320885.28</v>
      </c>
      <c r="N251" s="191">
        <f t="shared" si="39"/>
        <v>1320885.28</v>
      </c>
      <c r="O251" s="192">
        <f t="shared" si="41"/>
        <v>0</v>
      </c>
      <c r="P251" s="151">
        <f t="shared" si="34"/>
        <v>0</v>
      </c>
    </row>
    <row r="252" spans="1:16" x14ac:dyDescent="0.35">
      <c r="A252" s="39" t="s">
        <v>6251</v>
      </c>
      <c r="B252" s="35" t="s">
        <v>63589</v>
      </c>
      <c r="C252" s="35" t="s">
        <v>5914</v>
      </c>
      <c r="D252" s="35" t="s">
        <v>5906</v>
      </c>
      <c r="E252" s="189">
        <f t="shared" si="30"/>
        <v>21137.06</v>
      </c>
      <c r="F252" s="190">
        <f t="shared" si="31"/>
        <v>100673.49</v>
      </c>
      <c r="G252" s="190">
        <f t="shared" si="32"/>
        <v>257124.13</v>
      </c>
      <c r="H252" s="190">
        <f t="shared" si="33"/>
        <v>214343.1</v>
      </c>
      <c r="I252" s="190">
        <f t="shared" si="35"/>
        <v>143088.89000000001</v>
      </c>
      <c r="J252" s="190">
        <f t="shared" si="36"/>
        <v>130424.21</v>
      </c>
      <c r="K252" s="190">
        <f t="shared" si="37"/>
        <v>0</v>
      </c>
      <c r="L252" s="190">
        <f t="shared" si="38"/>
        <v>0</v>
      </c>
      <c r="M252" s="192">
        <f t="shared" si="40"/>
        <v>866790.88</v>
      </c>
      <c r="N252" s="191">
        <f t="shared" si="39"/>
        <v>883911.36</v>
      </c>
      <c r="O252" s="192">
        <f t="shared" si="41"/>
        <v>17120.479999999981</v>
      </c>
      <c r="P252" s="151">
        <f t="shared" si="34"/>
        <v>1.9369000982179911E-2</v>
      </c>
    </row>
    <row r="253" spans="1:16" x14ac:dyDescent="0.35">
      <c r="A253" s="39" t="s">
        <v>6252</v>
      </c>
      <c r="B253" s="35" t="s">
        <v>6253</v>
      </c>
      <c r="C253" s="35" t="s">
        <v>5914</v>
      </c>
      <c r="D253" s="35" t="s">
        <v>5933</v>
      </c>
      <c r="E253" s="189">
        <f t="shared" si="30"/>
        <v>4625.96</v>
      </c>
      <c r="F253" s="190">
        <f t="shared" si="31"/>
        <v>151304.28</v>
      </c>
      <c r="G253" s="190">
        <f t="shared" si="32"/>
        <v>220935.42</v>
      </c>
      <c r="H253" s="190">
        <f t="shared" si="33"/>
        <v>289414.19</v>
      </c>
      <c r="I253" s="190">
        <f t="shared" si="35"/>
        <v>0</v>
      </c>
      <c r="J253" s="190">
        <f t="shared" si="36"/>
        <v>0</v>
      </c>
      <c r="K253" s="190">
        <f t="shared" si="37"/>
        <v>0</v>
      </c>
      <c r="L253" s="190">
        <f t="shared" si="38"/>
        <v>0</v>
      </c>
      <c r="M253" s="192">
        <f t="shared" si="40"/>
        <v>666279.85000000009</v>
      </c>
      <c r="N253" s="191">
        <f t="shared" si="39"/>
        <v>666279.85</v>
      </c>
      <c r="O253" s="192">
        <f t="shared" si="41"/>
        <v>0</v>
      </c>
      <c r="P253" s="151">
        <f t="shared" si="34"/>
        <v>0</v>
      </c>
    </row>
    <row r="254" spans="1:16" x14ac:dyDescent="0.35">
      <c r="A254" s="39" t="s">
        <v>6254</v>
      </c>
      <c r="B254" s="35" t="s">
        <v>6255</v>
      </c>
      <c r="C254" s="35" t="s">
        <v>5914</v>
      </c>
      <c r="D254" s="35" t="s">
        <v>5933</v>
      </c>
      <c r="E254" s="189">
        <f t="shared" si="30"/>
        <v>5720</v>
      </c>
      <c r="F254" s="190">
        <f t="shared" si="31"/>
        <v>240300.01</v>
      </c>
      <c r="G254" s="190">
        <f t="shared" si="32"/>
        <v>765905.22</v>
      </c>
      <c r="H254" s="190">
        <f t="shared" si="33"/>
        <v>1176587.5900000001</v>
      </c>
      <c r="I254" s="190">
        <f t="shared" si="35"/>
        <v>0</v>
      </c>
      <c r="J254" s="190">
        <f t="shared" si="36"/>
        <v>0</v>
      </c>
      <c r="K254" s="190">
        <f t="shared" si="37"/>
        <v>0</v>
      </c>
      <c r="L254" s="190">
        <f t="shared" si="38"/>
        <v>0</v>
      </c>
      <c r="M254" s="192">
        <f t="shared" si="40"/>
        <v>2188512.8200000003</v>
      </c>
      <c r="N254" s="191">
        <f t="shared" si="39"/>
        <v>2188512.8199999998</v>
      </c>
      <c r="O254" s="192">
        <f t="shared" si="41"/>
        <v>0</v>
      </c>
      <c r="P254" s="151">
        <f t="shared" si="34"/>
        <v>0</v>
      </c>
    </row>
    <row r="255" spans="1:16" x14ac:dyDescent="0.35">
      <c r="A255" s="39" t="s">
        <v>6256</v>
      </c>
      <c r="B255" s="35" t="s">
        <v>6257</v>
      </c>
      <c r="C255" s="35" t="s">
        <v>5914</v>
      </c>
      <c r="D255" s="35" t="s">
        <v>5906</v>
      </c>
      <c r="E255" s="189">
        <f t="shared" si="30"/>
        <v>23705.7</v>
      </c>
      <c r="F255" s="190">
        <f t="shared" si="31"/>
        <v>311380.8</v>
      </c>
      <c r="G255" s="190">
        <f t="shared" si="32"/>
        <v>628517.64</v>
      </c>
      <c r="H255" s="190">
        <f t="shared" si="33"/>
        <v>372759.85</v>
      </c>
      <c r="I255" s="190">
        <f t="shared" si="35"/>
        <v>320886.53000000003</v>
      </c>
      <c r="J255" s="190">
        <f t="shared" si="36"/>
        <v>0</v>
      </c>
      <c r="K255" s="190">
        <f t="shared" si="37"/>
        <v>0</v>
      </c>
      <c r="L255" s="190">
        <f t="shared" si="38"/>
        <v>0</v>
      </c>
      <c r="M255" s="192">
        <f t="shared" si="40"/>
        <v>1657250.52</v>
      </c>
      <c r="N255" s="191">
        <f t="shared" si="39"/>
        <v>1657250.52</v>
      </c>
      <c r="O255" s="192">
        <f t="shared" si="41"/>
        <v>0</v>
      </c>
      <c r="P255" s="151">
        <f t="shared" si="34"/>
        <v>0</v>
      </c>
    </row>
    <row r="256" spans="1:16" x14ac:dyDescent="0.35">
      <c r="A256" s="39" t="s">
        <v>6258</v>
      </c>
      <c r="B256" s="35" t="s">
        <v>6259</v>
      </c>
      <c r="C256" s="35" t="s">
        <v>5914</v>
      </c>
      <c r="D256" s="35" t="s">
        <v>5906</v>
      </c>
      <c r="E256" s="189">
        <f t="shared" si="30"/>
        <v>0</v>
      </c>
      <c r="F256" s="190">
        <f t="shared" si="31"/>
        <v>83072.149999999994</v>
      </c>
      <c r="G256" s="190">
        <f t="shared" si="32"/>
        <v>487965.8</v>
      </c>
      <c r="H256" s="190">
        <f t="shared" si="33"/>
        <v>389583.25</v>
      </c>
      <c r="I256" s="190">
        <f t="shared" si="35"/>
        <v>648743.1</v>
      </c>
      <c r="J256" s="190">
        <f t="shared" si="36"/>
        <v>489940.18</v>
      </c>
      <c r="K256" s="190">
        <f t="shared" si="37"/>
        <v>0</v>
      </c>
      <c r="L256" s="190">
        <f t="shared" si="38"/>
        <v>0</v>
      </c>
      <c r="M256" s="192">
        <f t="shared" si="40"/>
        <v>2099304.48</v>
      </c>
      <c r="N256" s="191">
        <f t="shared" si="39"/>
        <v>2099304.48</v>
      </c>
      <c r="O256" s="192">
        <f t="shared" si="41"/>
        <v>0</v>
      </c>
      <c r="P256" s="151">
        <f t="shared" si="34"/>
        <v>0</v>
      </c>
    </row>
    <row r="257" spans="1:16" x14ac:dyDescent="0.35">
      <c r="A257" s="39" t="s">
        <v>6260</v>
      </c>
      <c r="B257" s="35" t="s">
        <v>6261</v>
      </c>
      <c r="C257" s="35" t="s">
        <v>5914</v>
      </c>
      <c r="D257" s="35" t="s">
        <v>5906</v>
      </c>
      <c r="E257" s="189">
        <f t="shared" si="30"/>
        <v>5946</v>
      </c>
      <c r="F257" s="190">
        <f t="shared" si="31"/>
        <v>113615</v>
      </c>
      <c r="G257" s="190">
        <f t="shared" si="32"/>
        <v>395611.74</v>
      </c>
      <c r="H257" s="190">
        <f t="shared" si="33"/>
        <v>17734.37</v>
      </c>
      <c r="I257" s="190">
        <f t="shared" si="35"/>
        <v>0</v>
      </c>
      <c r="J257" s="190">
        <f t="shared" si="36"/>
        <v>0</v>
      </c>
      <c r="K257" s="190">
        <f t="shared" si="37"/>
        <v>0</v>
      </c>
      <c r="L257" s="190">
        <f t="shared" si="38"/>
        <v>0</v>
      </c>
      <c r="M257" s="192">
        <f t="shared" si="40"/>
        <v>532907.11</v>
      </c>
      <c r="N257" s="191">
        <f t="shared" si="39"/>
        <v>532907.11</v>
      </c>
      <c r="O257" s="192">
        <f t="shared" si="41"/>
        <v>0</v>
      </c>
      <c r="P257" s="151">
        <f t="shared" si="34"/>
        <v>0</v>
      </c>
    </row>
    <row r="258" spans="1:16" x14ac:dyDescent="0.35">
      <c r="A258" s="39" t="s">
        <v>6262</v>
      </c>
      <c r="B258" s="35" t="s">
        <v>6263</v>
      </c>
      <c r="C258" s="35" t="s">
        <v>6097</v>
      </c>
      <c r="D258" s="35" t="s">
        <v>5906</v>
      </c>
      <c r="E258" s="189">
        <f t="shared" si="30"/>
        <v>0</v>
      </c>
      <c r="F258" s="190">
        <f t="shared" si="31"/>
        <v>1366</v>
      </c>
      <c r="G258" s="190">
        <f t="shared" si="32"/>
        <v>238155.49</v>
      </c>
      <c r="H258" s="190">
        <f t="shared" si="33"/>
        <v>254874.21</v>
      </c>
      <c r="I258" s="190">
        <f t="shared" si="35"/>
        <v>36608.639999999999</v>
      </c>
      <c r="J258" s="190">
        <f t="shared" si="36"/>
        <v>0</v>
      </c>
      <c r="K258" s="190">
        <f t="shared" si="37"/>
        <v>0</v>
      </c>
      <c r="L258" s="190">
        <f t="shared" si="38"/>
        <v>0</v>
      </c>
      <c r="M258" s="192">
        <f t="shared" si="40"/>
        <v>531004.34</v>
      </c>
      <c r="N258" s="191">
        <f t="shared" si="39"/>
        <v>531004.34</v>
      </c>
      <c r="O258" s="192">
        <f t="shared" si="41"/>
        <v>0</v>
      </c>
      <c r="P258" s="151">
        <f t="shared" si="34"/>
        <v>0</v>
      </c>
    </row>
    <row r="259" spans="1:16" x14ac:dyDescent="0.35">
      <c r="A259" s="39" t="s">
        <v>6264</v>
      </c>
      <c r="B259" s="35" t="s">
        <v>6265</v>
      </c>
      <c r="C259" s="35" t="s">
        <v>5911</v>
      </c>
      <c r="D259" s="35" t="s">
        <v>5906</v>
      </c>
      <c r="E259" s="189">
        <f t="shared" si="30"/>
        <v>222495.43</v>
      </c>
      <c r="F259" s="190">
        <f t="shared" si="31"/>
        <v>794150.68</v>
      </c>
      <c r="G259" s="190">
        <f t="shared" si="32"/>
        <v>2475220.16</v>
      </c>
      <c r="H259" s="190">
        <f t="shared" si="33"/>
        <v>899374.18</v>
      </c>
      <c r="I259" s="190">
        <f t="shared" si="35"/>
        <v>3366512.75</v>
      </c>
      <c r="J259" s="190">
        <f t="shared" si="36"/>
        <v>5700</v>
      </c>
      <c r="K259" s="190">
        <f t="shared" si="37"/>
        <v>0</v>
      </c>
      <c r="L259" s="190">
        <f t="shared" si="38"/>
        <v>0</v>
      </c>
      <c r="M259" s="192">
        <f t="shared" si="40"/>
        <v>7763453.2000000002</v>
      </c>
      <c r="N259" s="191">
        <f t="shared" si="39"/>
        <v>7761366.21</v>
      </c>
      <c r="O259" s="192">
        <f t="shared" si="41"/>
        <v>-2086.9900000002235</v>
      </c>
      <c r="P259" s="151">
        <f t="shared" si="34"/>
        <v>-2.6889466925439967E-4</v>
      </c>
    </row>
    <row r="260" spans="1:16" x14ac:dyDescent="0.35">
      <c r="A260" s="39" t="s">
        <v>6266</v>
      </c>
      <c r="B260" s="35" t="s">
        <v>6267</v>
      </c>
      <c r="C260" s="35" t="s">
        <v>5914</v>
      </c>
      <c r="D260" s="35" t="s">
        <v>5906</v>
      </c>
      <c r="E260" s="189">
        <f t="shared" si="30"/>
        <v>2477.7800000000002</v>
      </c>
      <c r="F260" s="190">
        <f t="shared" si="31"/>
        <v>40903.800000000003</v>
      </c>
      <c r="G260" s="190">
        <f t="shared" si="32"/>
        <v>125292.23</v>
      </c>
      <c r="H260" s="190">
        <f t="shared" si="33"/>
        <v>48448.36</v>
      </c>
      <c r="I260" s="190">
        <f t="shared" si="35"/>
        <v>46829.74</v>
      </c>
      <c r="J260" s="190">
        <f t="shared" si="36"/>
        <v>0</v>
      </c>
      <c r="K260" s="190">
        <f t="shared" si="37"/>
        <v>0</v>
      </c>
      <c r="L260" s="190">
        <f t="shared" si="38"/>
        <v>0</v>
      </c>
      <c r="M260" s="192">
        <f t="shared" si="40"/>
        <v>263951.90999999997</v>
      </c>
      <c r="N260" s="191">
        <f t="shared" si="39"/>
        <v>263951.90999999997</v>
      </c>
      <c r="O260" s="192">
        <f t="shared" si="41"/>
        <v>0</v>
      </c>
      <c r="P260" s="151">
        <f t="shared" si="34"/>
        <v>0</v>
      </c>
    </row>
    <row r="261" spans="1:16" x14ac:dyDescent="0.35">
      <c r="A261" s="39" t="s">
        <v>6268</v>
      </c>
      <c r="B261" s="35" t="s">
        <v>6269</v>
      </c>
      <c r="C261" s="35" t="s">
        <v>5914</v>
      </c>
      <c r="D261" s="35" t="s">
        <v>5906</v>
      </c>
      <c r="E261" s="189">
        <f t="shared" ref="E261:E322" si="42">IF(ISNA(VLOOKUP(A261&amp;"-"&amp;MID(PRC_Selector,5,3),FY20_PSU_Expenditures,2,FALSE)),0,VLOOKUP(A261&amp;"-"&amp;MID(PRC_Selector,5,3),FY20_PSU_Expenditures,2,FALSE))</f>
        <v>3926</v>
      </c>
      <c r="F261" s="190">
        <f t="shared" ref="F261:F322" si="43">IF(ISNA(VLOOKUP(A261&amp;"-"&amp;MID(PRC_Selector,5,3),FY21_PSU_Expenditures,2,FALSE)),0,VLOOKUP(A261&amp;"-"&amp;MID(PRC_Selector,5,3),FY21_PSU_Expenditures,2,FALSE))</f>
        <v>54369</v>
      </c>
      <c r="G261" s="190">
        <f t="shared" ref="G261:G322" si="44">IF(ISNA(VLOOKUP(A261&amp;"-"&amp;MID(PRC_Selector,5,3),FY22_PSU_Expenditures,2,FALSE)),0,VLOOKUP(A261&amp;"-"&amp;MID(PRC_Selector,5,3),FY22_PSU_Expenditures,2,FALSE))</f>
        <v>171276.89</v>
      </c>
      <c r="H261" s="190">
        <f t="shared" ref="H261:H322" si="45">IF(ISNA(VLOOKUP(A261&amp;"-"&amp;MID(PRC_Selector,5,3),FY23_PSU_Expenditures,2,FALSE)),0,VLOOKUP(A261&amp;"-"&amp;MID(PRC_Selector,5,3),FY23_PSU_Expenditures,2,FALSE))</f>
        <v>125912.79</v>
      </c>
      <c r="I261" s="190">
        <f t="shared" si="35"/>
        <v>27164.75</v>
      </c>
      <c r="J261" s="190">
        <f t="shared" si="36"/>
        <v>0</v>
      </c>
      <c r="K261" s="190">
        <f t="shared" si="37"/>
        <v>0</v>
      </c>
      <c r="L261" s="190">
        <f t="shared" si="38"/>
        <v>0</v>
      </c>
      <c r="M261" s="192">
        <f t="shared" si="40"/>
        <v>382649.43</v>
      </c>
      <c r="N261" s="191">
        <f t="shared" si="39"/>
        <v>382649.43</v>
      </c>
      <c r="O261" s="192">
        <f t="shared" si="41"/>
        <v>0</v>
      </c>
      <c r="P261" s="151">
        <f t="shared" ref="P261:P322" si="46">IFERROR(O261/N261,"")</f>
        <v>0</v>
      </c>
    </row>
    <row r="262" spans="1:16" x14ac:dyDescent="0.35">
      <c r="A262" s="39" t="s">
        <v>6270</v>
      </c>
      <c r="B262" s="35" t="s">
        <v>6271</v>
      </c>
      <c r="C262" s="35" t="s">
        <v>5914</v>
      </c>
      <c r="D262" s="35" t="s">
        <v>5906</v>
      </c>
      <c r="E262" s="189">
        <f t="shared" si="42"/>
        <v>0</v>
      </c>
      <c r="F262" s="190">
        <f t="shared" si="43"/>
        <v>46159.79</v>
      </c>
      <c r="G262" s="190">
        <f t="shared" si="44"/>
        <v>246537.92</v>
      </c>
      <c r="H262" s="190">
        <f t="shared" si="45"/>
        <v>205276.04</v>
      </c>
      <c r="I262" s="190">
        <f t="shared" ref="I262:I325" si="47">IF(ISNA(VLOOKUP(A262&amp;"-"&amp;MID(PRC_Selector,5,3),FY24_PSU_Expenditures,2,FALSE)),0,VLOOKUP(A262&amp;"-"&amp;MID(PRC_Selector,5,3),FY24_PSU_Expenditures,2,FALSE))</f>
        <v>309248.59999999998</v>
      </c>
      <c r="J262" s="190">
        <f t="shared" ref="J262:J325" si="48">IF(ISNA(VLOOKUP(A262&amp;"-"&amp;MID(PRC_Selector,5,3),FY25_PSU_Expenditures,2,FALSE)),0,VLOOKUP(A262&amp;"-"&amp;MID(PRC_Selector,5,3),FY25_PSU_Expenditures,2,FALSE))</f>
        <v>16258.92</v>
      </c>
      <c r="K262" s="190">
        <f t="shared" ref="K262:K325" si="49">IF(ISNA(VLOOKUP(A262&amp;"-"&amp;MID(PRC_Selector,5,3),FY26_PSU_Expenditures,2,FALSE)),0,VLOOKUP(A262&amp;"-"&amp;MID(PRC_Selector,5,3),FY26_PSU_Expenditures,2,FALSE))</f>
        <v>0</v>
      </c>
      <c r="L262" s="190">
        <f t="shared" ref="L262:L325" si="50">IF(ISNA(VLOOKUP(A262&amp;"-"&amp;MID(PRC_Selector,5,3),Encumbrances_by_PSU,2,FALSE)),0,VLOOKUP(A262&amp;"-"&amp;MID(PRC_Selector,5,3),Encumbrances_by_PSU,2,FALSE))</f>
        <v>0</v>
      </c>
      <c r="M262" s="192">
        <f t="shared" si="40"/>
        <v>823481.27</v>
      </c>
      <c r="N262" s="191">
        <f t="shared" ref="N262:N325" si="51">IF(ISNA(VLOOKUP(A262&amp;"-"&amp;MID(PRC_Selector,5,3),Covid_Allotment_PSU,2,FALSE)),0,VLOOKUP(A262&amp;"-"&amp;MID(PRC_Selector,5,3),Covid_Allotment_PSU,2,FALSE))</f>
        <v>823481.27</v>
      </c>
      <c r="O262" s="192">
        <f t="shared" si="41"/>
        <v>0</v>
      </c>
      <c r="P262" s="151">
        <f t="shared" si="46"/>
        <v>0</v>
      </c>
    </row>
    <row r="263" spans="1:16" x14ac:dyDescent="0.35">
      <c r="A263" s="39" t="s">
        <v>6272</v>
      </c>
      <c r="B263" s="35" t="s">
        <v>6273</v>
      </c>
      <c r="C263" s="35" t="s">
        <v>5914</v>
      </c>
      <c r="D263" s="35" t="s">
        <v>5906</v>
      </c>
      <c r="E263" s="189">
        <f t="shared" si="42"/>
        <v>3606.25</v>
      </c>
      <c r="F263" s="190">
        <f t="shared" si="43"/>
        <v>124011.4</v>
      </c>
      <c r="G263" s="190">
        <f t="shared" si="44"/>
        <v>563683</v>
      </c>
      <c r="H263" s="190">
        <f t="shared" si="45"/>
        <v>204197.5</v>
      </c>
      <c r="I263" s="190">
        <f t="shared" si="47"/>
        <v>30133.17</v>
      </c>
      <c r="J263" s="190">
        <f t="shared" si="48"/>
        <v>15307.7</v>
      </c>
      <c r="K263" s="190">
        <f t="shared" si="49"/>
        <v>0</v>
      </c>
      <c r="L263" s="190">
        <f t="shared" si="50"/>
        <v>0</v>
      </c>
      <c r="M263" s="192">
        <f t="shared" ref="M263:M326" si="52">F263+E263+G263+H263+I263+L263+J263+K263</f>
        <v>940939.02</v>
      </c>
      <c r="N263" s="191">
        <f t="shared" si="51"/>
        <v>940939.02</v>
      </c>
      <c r="O263" s="192">
        <f t="shared" ref="O263:O326" si="53">N263-M263</f>
        <v>0</v>
      </c>
      <c r="P263" s="151">
        <f t="shared" si="46"/>
        <v>0</v>
      </c>
    </row>
    <row r="264" spans="1:16" x14ac:dyDescent="0.35">
      <c r="A264" s="39" t="s">
        <v>6274</v>
      </c>
      <c r="B264" s="35" t="s">
        <v>58165</v>
      </c>
      <c r="C264" s="35" t="s">
        <v>5914</v>
      </c>
      <c r="D264" s="35" t="s">
        <v>5906</v>
      </c>
      <c r="E264" s="189">
        <f t="shared" si="42"/>
        <v>2051.1</v>
      </c>
      <c r="F264" s="190">
        <f t="shared" si="43"/>
        <v>115718</v>
      </c>
      <c r="G264" s="190">
        <f t="shared" si="44"/>
        <v>552462.5</v>
      </c>
      <c r="H264" s="190">
        <f t="shared" si="45"/>
        <v>164893.13</v>
      </c>
      <c r="I264" s="190">
        <f t="shared" si="47"/>
        <v>25068.78</v>
      </c>
      <c r="J264" s="190">
        <f t="shared" si="48"/>
        <v>23837.66</v>
      </c>
      <c r="K264" s="190">
        <f t="shared" si="49"/>
        <v>0</v>
      </c>
      <c r="L264" s="190">
        <f t="shared" si="50"/>
        <v>0</v>
      </c>
      <c r="M264" s="192">
        <f t="shared" si="52"/>
        <v>884031.17</v>
      </c>
      <c r="N264" s="191">
        <f t="shared" si="51"/>
        <v>884031.17</v>
      </c>
      <c r="O264" s="192">
        <f t="shared" si="53"/>
        <v>0</v>
      </c>
      <c r="P264" s="151">
        <f t="shared" si="46"/>
        <v>0</v>
      </c>
    </row>
    <row r="265" spans="1:16" x14ac:dyDescent="0.35">
      <c r="A265" s="39" t="s">
        <v>6275</v>
      </c>
      <c r="B265" s="35" t="s">
        <v>6276</v>
      </c>
      <c r="C265" s="35" t="s">
        <v>5914</v>
      </c>
      <c r="D265" s="35" t="s">
        <v>5906</v>
      </c>
      <c r="E265" s="189">
        <f t="shared" si="42"/>
        <v>10285.17</v>
      </c>
      <c r="F265" s="190">
        <f t="shared" si="43"/>
        <v>52127</v>
      </c>
      <c r="G265" s="190">
        <f t="shared" si="44"/>
        <v>290720.23</v>
      </c>
      <c r="H265" s="190">
        <f t="shared" si="45"/>
        <v>161775.1</v>
      </c>
      <c r="I265" s="190">
        <f t="shared" si="47"/>
        <v>19067.73</v>
      </c>
      <c r="J265" s="190">
        <f t="shared" si="48"/>
        <v>0</v>
      </c>
      <c r="K265" s="190">
        <f t="shared" si="49"/>
        <v>0</v>
      </c>
      <c r="L265" s="190">
        <f t="shared" si="50"/>
        <v>0</v>
      </c>
      <c r="M265" s="192">
        <f t="shared" si="52"/>
        <v>533975.23</v>
      </c>
      <c r="N265" s="191">
        <f t="shared" si="51"/>
        <v>533975.23</v>
      </c>
      <c r="O265" s="192">
        <f t="shared" si="53"/>
        <v>0</v>
      </c>
      <c r="P265" s="151">
        <f t="shared" si="46"/>
        <v>0</v>
      </c>
    </row>
    <row r="266" spans="1:16" x14ac:dyDescent="0.35">
      <c r="A266" s="39" t="s">
        <v>6277</v>
      </c>
      <c r="B266" s="35" t="s">
        <v>6278</v>
      </c>
      <c r="C266" s="35" t="s">
        <v>5914</v>
      </c>
      <c r="D266" s="35" t="s">
        <v>5906</v>
      </c>
      <c r="E266" s="189">
        <f t="shared" si="42"/>
        <v>67924.28</v>
      </c>
      <c r="F266" s="190">
        <f t="shared" si="43"/>
        <v>161697.4</v>
      </c>
      <c r="G266" s="190">
        <f t="shared" si="44"/>
        <v>718145.1</v>
      </c>
      <c r="H266" s="190">
        <f t="shared" si="45"/>
        <v>287883.40999999997</v>
      </c>
      <c r="I266" s="190">
        <f t="shared" si="47"/>
        <v>53975.81</v>
      </c>
      <c r="J266" s="190">
        <f t="shared" si="48"/>
        <v>0</v>
      </c>
      <c r="K266" s="190">
        <f t="shared" si="49"/>
        <v>0</v>
      </c>
      <c r="L266" s="190">
        <f t="shared" si="50"/>
        <v>0</v>
      </c>
      <c r="M266" s="192">
        <f t="shared" si="52"/>
        <v>1289626</v>
      </c>
      <c r="N266" s="191">
        <f t="shared" si="51"/>
        <v>1289626</v>
      </c>
      <c r="O266" s="192">
        <f t="shared" si="53"/>
        <v>0</v>
      </c>
      <c r="P266" s="151">
        <f t="shared" si="46"/>
        <v>0</v>
      </c>
    </row>
    <row r="267" spans="1:16" x14ac:dyDescent="0.35">
      <c r="A267" s="39" t="s">
        <v>6279</v>
      </c>
      <c r="B267" s="35" t="s">
        <v>6280</v>
      </c>
      <c r="C267" s="35" t="s">
        <v>5914</v>
      </c>
      <c r="D267" s="35" t="s">
        <v>5906</v>
      </c>
      <c r="E267" s="189">
        <f t="shared" si="42"/>
        <v>11730</v>
      </c>
      <c r="F267" s="190">
        <f t="shared" si="43"/>
        <v>343133.67</v>
      </c>
      <c r="G267" s="190">
        <f t="shared" si="44"/>
        <v>351687.67</v>
      </c>
      <c r="H267" s="190">
        <f t="shared" si="45"/>
        <v>121420.41</v>
      </c>
      <c r="I267" s="190">
        <f t="shared" si="47"/>
        <v>30675.040000000001</v>
      </c>
      <c r="J267" s="190">
        <f t="shared" si="48"/>
        <v>132455.56</v>
      </c>
      <c r="K267" s="190">
        <f t="shared" si="49"/>
        <v>0</v>
      </c>
      <c r="L267" s="190">
        <f t="shared" si="50"/>
        <v>0</v>
      </c>
      <c r="M267" s="192">
        <f t="shared" si="52"/>
        <v>991102.35000000009</v>
      </c>
      <c r="N267" s="191">
        <f t="shared" si="51"/>
        <v>991102.35</v>
      </c>
      <c r="O267" s="192">
        <f t="shared" si="53"/>
        <v>0</v>
      </c>
      <c r="P267" s="151">
        <f t="shared" si="46"/>
        <v>0</v>
      </c>
    </row>
    <row r="268" spans="1:16" x14ac:dyDescent="0.35">
      <c r="A268" s="39" t="s">
        <v>6281</v>
      </c>
      <c r="B268" s="35" t="s">
        <v>6282</v>
      </c>
      <c r="C268" s="35" t="s">
        <v>5914</v>
      </c>
      <c r="D268" s="35" t="s">
        <v>5906</v>
      </c>
      <c r="E268" s="189">
        <f t="shared" si="42"/>
        <v>3231</v>
      </c>
      <c r="F268" s="190">
        <f t="shared" si="43"/>
        <v>94636.56</v>
      </c>
      <c r="G268" s="190">
        <f t="shared" si="44"/>
        <v>129222.75</v>
      </c>
      <c r="H268" s="190">
        <f t="shared" si="45"/>
        <v>62816.56</v>
      </c>
      <c r="I268" s="190">
        <f t="shared" si="47"/>
        <v>28168.92</v>
      </c>
      <c r="J268" s="190">
        <f t="shared" si="48"/>
        <v>0</v>
      </c>
      <c r="K268" s="190">
        <f t="shared" si="49"/>
        <v>0</v>
      </c>
      <c r="L268" s="190">
        <f t="shared" si="50"/>
        <v>0</v>
      </c>
      <c r="M268" s="192">
        <f t="shared" si="52"/>
        <v>318075.78999999998</v>
      </c>
      <c r="N268" s="191">
        <f t="shared" si="51"/>
        <v>318075.78999999998</v>
      </c>
      <c r="O268" s="192">
        <f t="shared" si="53"/>
        <v>0</v>
      </c>
      <c r="P268" s="151">
        <f t="shared" si="46"/>
        <v>0</v>
      </c>
    </row>
    <row r="269" spans="1:16" x14ac:dyDescent="0.35">
      <c r="A269" s="39" t="s">
        <v>6283</v>
      </c>
      <c r="B269" s="35" t="s">
        <v>6284</v>
      </c>
      <c r="C269" s="35" t="s">
        <v>5914</v>
      </c>
      <c r="D269" s="35" t="s">
        <v>5906</v>
      </c>
      <c r="E269" s="189">
        <f t="shared" si="42"/>
        <v>21599</v>
      </c>
      <c r="F269" s="190">
        <f t="shared" si="43"/>
        <v>269793.24</v>
      </c>
      <c r="G269" s="190">
        <f t="shared" si="44"/>
        <v>1278239.68</v>
      </c>
      <c r="H269" s="190">
        <f t="shared" si="45"/>
        <v>634206.04</v>
      </c>
      <c r="I269" s="190">
        <f t="shared" si="47"/>
        <v>363076.57</v>
      </c>
      <c r="J269" s="190">
        <f t="shared" si="48"/>
        <v>11717.24</v>
      </c>
      <c r="K269" s="190">
        <f t="shared" si="49"/>
        <v>0</v>
      </c>
      <c r="L269" s="190">
        <f t="shared" si="50"/>
        <v>0</v>
      </c>
      <c r="M269" s="192">
        <f t="shared" si="52"/>
        <v>2578631.77</v>
      </c>
      <c r="N269" s="191">
        <f t="shared" si="51"/>
        <v>2578631.77</v>
      </c>
      <c r="O269" s="192">
        <f t="shared" si="53"/>
        <v>0</v>
      </c>
      <c r="P269" s="151">
        <f t="shared" si="46"/>
        <v>0</v>
      </c>
    </row>
    <row r="270" spans="1:16" x14ac:dyDescent="0.35">
      <c r="A270" s="39" t="s">
        <v>6285</v>
      </c>
      <c r="B270" s="35" t="s">
        <v>12291</v>
      </c>
      <c r="C270" s="35" t="s">
        <v>5914</v>
      </c>
      <c r="D270" s="35" t="s">
        <v>5933</v>
      </c>
      <c r="E270" s="189">
        <f t="shared" si="42"/>
        <v>6095</v>
      </c>
      <c r="F270" s="190">
        <f t="shared" si="43"/>
        <v>104534.28</v>
      </c>
      <c r="G270" s="190">
        <f t="shared" si="44"/>
        <v>537675.06999999995</v>
      </c>
      <c r="H270" s="190">
        <f t="shared" si="45"/>
        <v>0</v>
      </c>
      <c r="I270" s="190">
        <f t="shared" si="47"/>
        <v>0</v>
      </c>
      <c r="J270" s="190">
        <f t="shared" si="48"/>
        <v>0</v>
      </c>
      <c r="K270" s="190">
        <f t="shared" si="49"/>
        <v>0</v>
      </c>
      <c r="L270" s="190">
        <f t="shared" si="50"/>
        <v>0</v>
      </c>
      <c r="M270" s="192">
        <f t="shared" si="52"/>
        <v>648304.35</v>
      </c>
      <c r="N270" s="191">
        <f t="shared" si="51"/>
        <v>648304.35</v>
      </c>
      <c r="O270" s="192">
        <f t="shared" si="53"/>
        <v>0</v>
      </c>
      <c r="P270" s="151">
        <f t="shared" si="46"/>
        <v>0</v>
      </c>
    </row>
    <row r="271" spans="1:16" x14ac:dyDescent="0.35">
      <c r="A271" s="39" t="s">
        <v>6286</v>
      </c>
      <c r="B271" s="35" t="s">
        <v>6287</v>
      </c>
      <c r="C271" s="35" t="s">
        <v>5914</v>
      </c>
      <c r="D271" s="35" t="s">
        <v>5906</v>
      </c>
      <c r="E271" s="189">
        <f t="shared" si="42"/>
        <v>2822.13</v>
      </c>
      <c r="F271" s="190">
        <f t="shared" si="43"/>
        <v>73013.86</v>
      </c>
      <c r="G271" s="190">
        <f t="shared" si="44"/>
        <v>346550.41</v>
      </c>
      <c r="H271" s="190">
        <f t="shared" si="45"/>
        <v>308114.3</v>
      </c>
      <c r="I271" s="190">
        <f t="shared" si="47"/>
        <v>154966.46</v>
      </c>
      <c r="J271" s="190">
        <f t="shared" si="48"/>
        <v>25930.18</v>
      </c>
      <c r="K271" s="190">
        <f t="shared" si="49"/>
        <v>0</v>
      </c>
      <c r="L271" s="190">
        <f t="shared" si="50"/>
        <v>0</v>
      </c>
      <c r="M271" s="192">
        <f t="shared" si="52"/>
        <v>911397.34</v>
      </c>
      <c r="N271" s="191">
        <f t="shared" si="51"/>
        <v>911397.34</v>
      </c>
      <c r="O271" s="192">
        <f t="shared" si="53"/>
        <v>0</v>
      </c>
      <c r="P271" s="151">
        <f t="shared" si="46"/>
        <v>0</v>
      </c>
    </row>
    <row r="272" spans="1:16" x14ac:dyDescent="0.35">
      <c r="A272" s="39" t="s">
        <v>6288</v>
      </c>
      <c r="B272" s="35" t="s">
        <v>6289</v>
      </c>
      <c r="C272" s="35" t="s">
        <v>5914</v>
      </c>
      <c r="D272" s="35" t="s">
        <v>5906</v>
      </c>
      <c r="E272" s="189">
        <f t="shared" si="42"/>
        <v>2359</v>
      </c>
      <c r="F272" s="190">
        <f t="shared" si="43"/>
        <v>30515.35</v>
      </c>
      <c r="G272" s="190">
        <f t="shared" si="44"/>
        <v>227138.09</v>
      </c>
      <c r="H272" s="190">
        <f t="shared" si="45"/>
        <v>24786.34</v>
      </c>
      <c r="I272" s="190">
        <f t="shared" si="47"/>
        <v>1524.75</v>
      </c>
      <c r="J272" s="190">
        <f t="shared" si="48"/>
        <v>0</v>
      </c>
      <c r="K272" s="190">
        <f t="shared" si="49"/>
        <v>0</v>
      </c>
      <c r="L272" s="190">
        <f t="shared" si="50"/>
        <v>0</v>
      </c>
      <c r="M272" s="192">
        <f t="shared" si="52"/>
        <v>286323.53000000003</v>
      </c>
      <c r="N272" s="191">
        <f t="shared" si="51"/>
        <v>286323.53000000003</v>
      </c>
      <c r="O272" s="192">
        <f t="shared" si="53"/>
        <v>0</v>
      </c>
      <c r="P272" s="151">
        <f t="shared" si="46"/>
        <v>0</v>
      </c>
    </row>
    <row r="273" spans="1:16" x14ac:dyDescent="0.35">
      <c r="A273" s="39" t="s">
        <v>6290</v>
      </c>
      <c r="B273" s="35" t="s">
        <v>6291</v>
      </c>
      <c r="C273" s="35" t="s">
        <v>5914</v>
      </c>
      <c r="D273" s="35" t="s">
        <v>5906</v>
      </c>
      <c r="E273" s="189">
        <f t="shared" si="42"/>
        <v>8030</v>
      </c>
      <c r="F273" s="190">
        <f t="shared" si="43"/>
        <v>124656.85</v>
      </c>
      <c r="G273" s="190">
        <f t="shared" si="44"/>
        <v>379123.17</v>
      </c>
      <c r="H273" s="190">
        <f t="shared" si="45"/>
        <v>138171.84</v>
      </c>
      <c r="I273" s="190">
        <f t="shared" si="47"/>
        <v>2481</v>
      </c>
      <c r="J273" s="190">
        <f t="shared" si="48"/>
        <v>0</v>
      </c>
      <c r="K273" s="190">
        <f t="shared" si="49"/>
        <v>0</v>
      </c>
      <c r="L273" s="190">
        <f t="shared" si="50"/>
        <v>0</v>
      </c>
      <c r="M273" s="192">
        <f t="shared" si="52"/>
        <v>652462.86</v>
      </c>
      <c r="N273" s="191">
        <f t="shared" si="51"/>
        <v>652462.86</v>
      </c>
      <c r="O273" s="192">
        <f t="shared" si="53"/>
        <v>0</v>
      </c>
      <c r="P273" s="151">
        <f t="shared" si="46"/>
        <v>0</v>
      </c>
    </row>
    <row r="274" spans="1:16" x14ac:dyDescent="0.35">
      <c r="A274" s="39" t="s">
        <v>6292</v>
      </c>
      <c r="B274" s="35" t="s">
        <v>6293</v>
      </c>
      <c r="C274" s="35" t="s">
        <v>5914</v>
      </c>
      <c r="D274" s="35" t="s">
        <v>5906</v>
      </c>
      <c r="E274" s="189">
        <f t="shared" si="42"/>
        <v>0</v>
      </c>
      <c r="F274" s="190">
        <f t="shared" si="43"/>
        <v>73159.88</v>
      </c>
      <c r="G274" s="190">
        <f t="shared" si="44"/>
        <v>238414.59</v>
      </c>
      <c r="H274" s="190">
        <f t="shared" si="45"/>
        <v>358983.72</v>
      </c>
      <c r="I274" s="190">
        <f t="shared" si="47"/>
        <v>964966.63</v>
      </c>
      <c r="J274" s="190">
        <f t="shared" si="48"/>
        <v>817683.79</v>
      </c>
      <c r="K274" s="190">
        <f t="shared" si="49"/>
        <v>0</v>
      </c>
      <c r="L274" s="190">
        <f t="shared" si="50"/>
        <v>0</v>
      </c>
      <c r="M274" s="192">
        <f t="shared" si="52"/>
        <v>2453208.61</v>
      </c>
      <c r="N274" s="191">
        <f t="shared" si="51"/>
        <v>2453208.61</v>
      </c>
      <c r="O274" s="192">
        <f t="shared" si="53"/>
        <v>0</v>
      </c>
      <c r="P274" s="151">
        <f t="shared" si="46"/>
        <v>0</v>
      </c>
    </row>
    <row r="275" spans="1:16" x14ac:dyDescent="0.35">
      <c r="A275" s="39" t="s">
        <v>6294</v>
      </c>
      <c r="B275" s="35" t="s">
        <v>6295</v>
      </c>
      <c r="C275" s="35" t="s">
        <v>5911</v>
      </c>
      <c r="D275" s="35" t="s">
        <v>5906</v>
      </c>
      <c r="E275" s="189">
        <f t="shared" si="42"/>
        <v>324372.40999999997</v>
      </c>
      <c r="F275" s="190">
        <f t="shared" si="43"/>
        <v>1885648.99</v>
      </c>
      <c r="G275" s="190">
        <f t="shared" si="44"/>
        <v>7074273.6900000004</v>
      </c>
      <c r="H275" s="190">
        <f t="shared" si="45"/>
        <v>4698176.33</v>
      </c>
      <c r="I275" s="190">
        <f t="shared" si="47"/>
        <v>3010312.64</v>
      </c>
      <c r="J275" s="190">
        <f t="shared" si="48"/>
        <v>903191.69</v>
      </c>
      <c r="K275" s="190">
        <f t="shared" si="49"/>
        <v>0</v>
      </c>
      <c r="L275" s="190">
        <f t="shared" si="50"/>
        <v>0</v>
      </c>
      <c r="M275" s="192">
        <f t="shared" si="52"/>
        <v>17895975.75</v>
      </c>
      <c r="N275" s="191">
        <f t="shared" si="51"/>
        <v>17901520.149999999</v>
      </c>
      <c r="O275" s="192">
        <f t="shared" si="53"/>
        <v>5544.3999999985099</v>
      </c>
      <c r="P275" s="151">
        <f t="shared" si="46"/>
        <v>3.0971671419750965E-4</v>
      </c>
    </row>
    <row r="276" spans="1:16" x14ac:dyDescent="0.35">
      <c r="A276" s="39" t="s">
        <v>6296</v>
      </c>
      <c r="B276" s="35" t="s">
        <v>6297</v>
      </c>
      <c r="C276" s="35" t="s">
        <v>5914</v>
      </c>
      <c r="D276" s="35" t="s">
        <v>5906</v>
      </c>
      <c r="E276" s="189">
        <f t="shared" si="42"/>
        <v>2267</v>
      </c>
      <c r="F276" s="190">
        <f t="shared" si="43"/>
        <v>35826</v>
      </c>
      <c r="G276" s="190">
        <f t="shared" si="44"/>
        <v>137073.23000000001</v>
      </c>
      <c r="H276" s="190">
        <f t="shared" si="45"/>
        <v>165579.13</v>
      </c>
      <c r="I276" s="190">
        <f t="shared" si="47"/>
        <v>115608.87</v>
      </c>
      <c r="J276" s="190">
        <f t="shared" si="48"/>
        <v>7710.51</v>
      </c>
      <c r="K276" s="190">
        <f t="shared" si="49"/>
        <v>0</v>
      </c>
      <c r="L276" s="190">
        <f t="shared" si="50"/>
        <v>0</v>
      </c>
      <c r="M276" s="192">
        <f t="shared" si="52"/>
        <v>464064.74</v>
      </c>
      <c r="N276" s="191">
        <f t="shared" si="51"/>
        <v>464064.74</v>
      </c>
      <c r="O276" s="192">
        <f t="shared" si="53"/>
        <v>0</v>
      </c>
      <c r="P276" s="151">
        <f t="shared" si="46"/>
        <v>0</v>
      </c>
    </row>
    <row r="277" spans="1:16" x14ac:dyDescent="0.35">
      <c r="A277" s="39" t="s">
        <v>6298</v>
      </c>
      <c r="B277" s="35" t="s">
        <v>6299</v>
      </c>
      <c r="C277" s="35" t="s">
        <v>5914</v>
      </c>
      <c r="D277" s="35" t="s">
        <v>5906</v>
      </c>
      <c r="E277" s="189">
        <f t="shared" si="42"/>
        <v>6899</v>
      </c>
      <c r="F277" s="190">
        <f t="shared" si="43"/>
        <v>122044.65</v>
      </c>
      <c r="G277" s="190">
        <f t="shared" si="44"/>
        <v>535090.86</v>
      </c>
      <c r="H277" s="190">
        <f t="shared" si="45"/>
        <v>218797.62</v>
      </c>
      <c r="I277" s="190">
        <f t="shared" si="47"/>
        <v>298013.68</v>
      </c>
      <c r="J277" s="190">
        <f t="shared" si="48"/>
        <v>2581.7399999999998</v>
      </c>
      <c r="K277" s="190">
        <f t="shared" si="49"/>
        <v>0</v>
      </c>
      <c r="L277" s="190">
        <f t="shared" si="50"/>
        <v>0</v>
      </c>
      <c r="M277" s="192">
        <f t="shared" si="52"/>
        <v>1183427.55</v>
      </c>
      <c r="N277" s="191">
        <f t="shared" si="51"/>
        <v>1183427.55</v>
      </c>
      <c r="O277" s="192">
        <f t="shared" si="53"/>
        <v>0</v>
      </c>
      <c r="P277" s="151">
        <f t="shared" si="46"/>
        <v>0</v>
      </c>
    </row>
    <row r="278" spans="1:16" x14ac:dyDescent="0.35">
      <c r="A278" s="39" t="s">
        <v>6300</v>
      </c>
      <c r="B278" s="35" t="s">
        <v>6301</v>
      </c>
      <c r="C278" s="35" t="s">
        <v>5914</v>
      </c>
      <c r="D278" s="35" t="s">
        <v>5906</v>
      </c>
      <c r="E278" s="189">
        <f t="shared" si="42"/>
        <v>0</v>
      </c>
      <c r="F278" s="190">
        <f t="shared" si="43"/>
        <v>184256.46</v>
      </c>
      <c r="G278" s="190">
        <f t="shared" si="44"/>
        <v>989896.75</v>
      </c>
      <c r="H278" s="190">
        <f t="shared" si="45"/>
        <v>145098.62</v>
      </c>
      <c r="I278" s="190">
        <f t="shared" si="47"/>
        <v>26430.36</v>
      </c>
      <c r="J278" s="190">
        <f t="shared" si="48"/>
        <v>0</v>
      </c>
      <c r="K278" s="190">
        <f t="shared" si="49"/>
        <v>0</v>
      </c>
      <c r="L278" s="190">
        <f t="shared" si="50"/>
        <v>0</v>
      </c>
      <c r="M278" s="192">
        <f t="shared" si="52"/>
        <v>1345682.1900000002</v>
      </c>
      <c r="N278" s="191">
        <f t="shared" si="51"/>
        <v>1345682.19</v>
      </c>
      <c r="O278" s="192">
        <f t="shared" si="53"/>
        <v>0</v>
      </c>
      <c r="P278" s="151">
        <f t="shared" si="46"/>
        <v>0</v>
      </c>
    </row>
    <row r="279" spans="1:16" x14ac:dyDescent="0.35">
      <c r="A279" s="39" t="s">
        <v>12933</v>
      </c>
      <c r="B279" s="35" t="s">
        <v>12934</v>
      </c>
      <c r="C279" s="35" t="s">
        <v>5914</v>
      </c>
      <c r="D279" s="35" t="s">
        <v>5906</v>
      </c>
      <c r="E279" s="189">
        <f t="shared" si="42"/>
        <v>0</v>
      </c>
      <c r="F279" s="190">
        <f t="shared" si="43"/>
        <v>0</v>
      </c>
      <c r="G279" s="190">
        <f t="shared" si="44"/>
        <v>66543</v>
      </c>
      <c r="H279" s="190">
        <f t="shared" si="45"/>
        <v>0</v>
      </c>
      <c r="I279" s="190">
        <f t="shared" si="47"/>
        <v>0</v>
      </c>
      <c r="J279" s="190">
        <f t="shared" si="48"/>
        <v>0</v>
      </c>
      <c r="K279" s="190">
        <f t="shared" si="49"/>
        <v>0</v>
      </c>
      <c r="L279" s="190">
        <f t="shared" si="50"/>
        <v>0</v>
      </c>
      <c r="M279" s="192">
        <f t="shared" si="52"/>
        <v>66543</v>
      </c>
      <c r="N279" s="191">
        <f t="shared" si="51"/>
        <v>66543</v>
      </c>
      <c r="O279" s="192">
        <f t="shared" si="53"/>
        <v>0</v>
      </c>
      <c r="P279" s="151">
        <f t="shared" si="46"/>
        <v>0</v>
      </c>
    </row>
    <row r="280" spans="1:16" x14ac:dyDescent="0.35">
      <c r="A280" s="39" t="s">
        <v>6302</v>
      </c>
      <c r="B280" s="35" t="s">
        <v>6303</v>
      </c>
      <c r="C280" s="35" t="s">
        <v>5911</v>
      </c>
      <c r="D280" s="35" t="s">
        <v>5906</v>
      </c>
      <c r="E280" s="189">
        <f t="shared" si="42"/>
        <v>759149.58</v>
      </c>
      <c r="F280" s="190">
        <f t="shared" si="43"/>
        <v>3428668.41</v>
      </c>
      <c r="G280" s="190">
        <f t="shared" si="44"/>
        <v>13626897.630000001</v>
      </c>
      <c r="H280" s="190">
        <f t="shared" si="45"/>
        <v>9401931.0899999999</v>
      </c>
      <c r="I280" s="190">
        <f t="shared" si="47"/>
        <v>3923383.09</v>
      </c>
      <c r="J280" s="190">
        <f t="shared" si="48"/>
        <v>5200429.99</v>
      </c>
      <c r="K280" s="190">
        <f t="shared" si="49"/>
        <v>0</v>
      </c>
      <c r="L280" s="190">
        <f t="shared" si="50"/>
        <v>0</v>
      </c>
      <c r="M280" s="192">
        <f t="shared" si="52"/>
        <v>36340459.789999999</v>
      </c>
      <c r="N280" s="191">
        <f t="shared" si="51"/>
        <v>36337594.189999998</v>
      </c>
      <c r="O280" s="192">
        <f t="shared" si="53"/>
        <v>-2865.6000000014901</v>
      </c>
      <c r="P280" s="151">
        <f t="shared" si="46"/>
        <v>-7.8860476701291777E-5</v>
      </c>
    </row>
    <row r="281" spans="1:16" x14ac:dyDescent="0.35">
      <c r="A281" s="39" t="s">
        <v>6304</v>
      </c>
      <c r="B281" s="35" t="s">
        <v>6305</v>
      </c>
      <c r="C281" s="35" t="s">
        <v>5914</v>
      </c>
      <c r="D281" s="35" t="s">
        <v>5906</v>
      </c>
      <c r="E281" s="189">
        <f t="shared" si="42"/>
        <v>15523</v>
      </c>
      <c r="F281" s="190">
        <f t="shared" si="43"/>
        <v>93013.77</v>
      </c>
      <c r="G281" s="190">
        <f t="shared" si="44"/>
        <v>365528.27</v>
      </c>
      <c r="H281" s="190">
        <f t="shared" si="45"/>
        <v>35594.239999999998</v>
      </c>
      <c r="I281" s="190">
        <f t="shared" si="47"/>
        <v>9028.69</v>
      </c>
      <c r="J281" s="190">
        <f t="shared" si="48"/>
        <v>0</v>
      </c>
      <c r="K281" s="190">
        <f t="shared" si="49"/>
        <v>0</v>
      </c>
      <c r="L281" s="190">
        <f t="shared" si="50"/>
        <v>0</v>
      </c>
      <c r="M281" s="192">
        <f t="shared" si="52"/>
        <v>518687.97000000003</v>
      </c>
      <c r="N281" s="191">
        <f t="shared" si="51"/>
        <v>518687.97</v>
      </c>
      <c r="O281" s="192">
        <f t="shared" si="53"/>
        <v>0</v>
      </c>
      <c r="P281" s="151">
        <f t="shared" si="46"/>
        <v>0</v>
      </c>
    </row>
    <row r="282" spans="1:16" x14ac:dyDescent="0.35">
      <c r="A282" s="39" t="s">
        <v>6306</v>
      </c>
      <c r="B282" s="35" t="s">
        <v>6307</v>
      </c>
      <c r="C282" s="35" t="s">
        <v>5914</v>
      </c>
      <c r="D282" s="35" t="s">
        <v>5906</v>
      </c>
      <c r="E282" s="189">
        <f t="shared" si="42"/>
        <v>76966</v>
      </c>
      <c r="F282" s="190">
        <f t="shared" si="43"/>
        <v>198239.81</v>
      </c>
      <c r="G282" s="190">
        <f t="shared" si="44"/>
        <v>446726.47</v>
      </c>
      <c r="H282" s="190">
        <f t="shared" si="45"/>
        <v>319018.84000000003</v>
      </c>
      <c r="I282" s="190">
        <f t="shared" si="47"/>
        <v>0</v>
      </c>
      <c r="J282" s="190">
        <f t="shared" si="48"/>
        <v>0</v>
      </c>
      <c r="K282" s="190">
        <f t="shared" si="49"/>
        <v>0</v>
      </c>
      <c r="L282" s="190">
        <f t="shared" si="50"/>
        <v>0</v>
      </c>
      <c r="M282" s="192">
        <f t="shared" si="52"/>
        <v>1040951.1200000001</v>
      </c>
      <c r="N282" s="191">
        <f t="shared" si="51"/>
        <v>1040951.12</v>
      </c>
      <c r="O282" s="192">
        <f t="shared" si="53"/>
        <v>0</v>
      </c>
      <c r="P282" s="151">
        <f t="shared" si="46"/>
        <v>0</v>
      </c>
    </row>
    <row r="283" spans="1:16" x14ac:dyDescent="0.35">
      <c r="A283" s="39" t="s">
        <v>6308</v>
      </c>
      <c r="B283" s="35" t="s">
        <v>6309</v>
      </c>
      <c r="C283" s="35" t="s">
        <v>5914</v>
      </c>
      <c r="D283" s="35" t="s">
        <v>5906</v>
      </c>
      <c r="E283" s="189">
        <f t="shared" si="42"/>
        <v>4066</v>
      </c>
      <c r="F283" s="190">
        <f t="shared" si="43"/>
        <v>36634.65</v>
      </c>
      <c r="G283" s="190">
        <f t="shared" si="44"/>
        <v>138853.66</v>
      </c>
      <c r="H283" s="190">
        <f t="shared" si="45"/>
        <v>23300.6</v>
      </c>
      <c r="I283" s="190">
        <f t="shared" si="47"/>
        <v>20695.5</v>
      </c>
      <c r="J283" s="190">
        <f t="shared" si="48"/>
        <v>22435.7</v>
      </c>
      <c r="K283" s="190">
        <f t="shared" si="49"/>
        <v>0</v>
      </c>
      <c r="L283" s="190">
        <f t="shared" si="50"/>
        <v>0</v>
      </c>
      <c r="M283" s="192">
        <f t="shared" si="52"/>
        <v>245986.11000000002</v>
      </c>
      <c r="N283" s="191">
        <f t="shared" si="51"/>
        <v>245986.11</v>
      </c>
      <c r="O283" s="192">
        <f t="shared" si="53"/>
        <v>0</v>
      </c>
      <c r="P283" s="151">
        <f t="shared" si="46"/>
        <v>0</v>
      </c>
    </row>
    <row r="284" spans="1:16" x14ac:dyDescent="0.35">
      <c r="A284" s="39" t="s">
        <v>6310</v>
      </c>
      <c r="B284" s="35" t="s">
        <v>6311</v>
      </c>
      <c r="C284" s="35" t="s">
        <v>5911</v>
      </c>
      <c r="D284" s="35" t="s">
        <v>5906</v>
      </c>
      <c r="E284" s="189">
        <f t="shared" si="42"/>
        <v>1516935</v>
      </c>
      <c r="F284" s="190">
        <f t="shared" si="43"/>
        <v>8166360.9699999997</v>
      </c>
      <c r="G284" s="190">
        <f t="shared" si="44"/>
        <v>24433690.629999999</v>
      </c>
      <c r="H284" s="190">
        <f t="shared" si="45"/>
        <v>19264613.219999999</v>
      </c>
      <c r="I284" s="190">
        <f t="shared" si="47"/>
        <v>16041099.390000001</v>
      </c>
      <c r="J284" s="190">
        <f t="shared" si="48"/>
        <v>1043700.08</v>
      </c>
      <c r="K284" s="190">
        <f t="shared" si="49"/>
        <v>0</v>
      </c>
      <c r="L284" s="190">
        <f t="shared" si="50"/>
        <v>0</v>
      </c>
      <c r="M284" s="192">
        <f t="shared" si="52"/>
        <v>70466399.289999992</v>
      </c>
      <c r="N284" s="191">
        <f t="shared" si="51"/>
        <v>70458822.549999997</v>
      </c>
      <c r="O284" s="192">
        <f t="shared" si="53"/>
        <v>-7576.7399999946356</v>
      </c>
      <c r="P284" s="151">
        <f t="shared" si="46"/>
        <v>-1.075342977044205E-4</v>
      </c>
    </row>
    <row r="285" spans="1:16" x14ac:dyDescent="0.35">
      <c r="A285" s="39" t="s">
        <v>6312</v>
      </c>
      <c r="B285" s="35" t="s">
        <v>6313</v>
      </c>
      <c r="C285" s="35" t="s">
        <v>5914</v>
      </c>
      <c r="D285" s="35" t="s">
        <v>5906</v>
      </c>
      <c r="E285" s="189">
        <f t="shared" si="42"/>
        <v>71751.34</v>
      </c>
      <c r="F285" s="190">
        <f t="shared" si="43"/>
        <v>567387.48</v>
      </c>
      <c r="G285" s="190">
        <f t="shared" si="44"/>
        <v>1299502.97</v>
      </c>
      <c r="H285" s="190">
        <f t="shared" si="45"/>
        <v>1132193.43</v>
      </c>
      <c r="I285" s="190">
        <f t="shared" si="47"/>
        <v>1264647.24</v>
      </c>
      <c r="J285" s="190">
        <f t="shared" si="48"/>
        <v>112074.37</v>
      </c>
      <c r="K285" s="190">
        <f t="shared" si="49"/>
        <v>0</v>
      </c>
      <c r="L285" s="190">
        <f t="shared" si="50"/>
        <v>0</v>
      </c>
      <c r="M285" s="192">
        <f t="shared" si="52"/>
        <v>4447556.83</v>
      </c>
      <c r="N285" s="191">
        <f t="shared" si="51"/>
        <v>4447556.83</v>
      </c>
      <c r="O285" s="192">
        <f t="shared" si="53"/>
        <v>0</v>
      </c>
      <c r="P285" s="151">
        <f t="shared" si="46"/>
        <v>0</v>
      </c>
    </row>
    <row r="286" spans="1:16" x14ac:dyDescent="0.35">
      <c r="A286" s="39" t="s">
        <v>6314</v>
      </c>
      <c r="B286" s="35" t="s">
        <v>6315</v>
      </c>
      <c r="C286" s="35" t="s">
        <v>5911</v>
      </c>
      <c r="D286" s="35" t="s">
        <v>5906</v>
      </c>
      <c r="E286" s="189">
        <f t="shared" si="42"/>
        <v>971543.57</v>
      </c>
      <c r="F286" s="190">
        <f t="shared" si="43"/>
        <v>6417432.7199999997</v>
      </c>
      <c r="G286" s="190">
        <f t="shared" si="44"/>
        <v>37552179.619999997</v>
      </c>
      <c r="H286" s="190">
        <f t="shared" si="45"/>
        <v>29744815.350000001</v>
      </c>
      <c r="I286" s="190">
        <f t="shared" si="47"/>
        <v>31545946.530000001</v>
      </c>
      <c r="J286" s="190">
        <f t="shared" si="48"/>
        <v>1496017.24</v>
      </c>
      <c r="K286" s="190">
        <f t="shared" si="49"/>
        <v>0</v>
      </c>
      <c r="L286" s="190">
        <f t="shared" si="50"/>
        <v>0</v>
      </c>
      <c r="M286" s="192">
        <f t="shared" si="52"/>
        <v>107727935.02999999</v>
      </c>
      <c r="N286" s="191">
        <f t="shared" si="51"/>
        <v>107731570.87</v>
      </c>
      <c r="O286" s="192">
        <f t="shared" si="53"/>
        <v>3635.8400000184774</v>
      </c>
      <c r="P286" s="151">
        <f t="shared" si="46"/>
        <v>3.3749066969475977E-5</v>
      </c>
    </row>
    <row r="287" spans="1:16" x14ac:dyDescent="0.35">
      <c r="A287" s="39" t="s">
        <v>6316</v>
      </c>
      <c r="B287" s="35" t="s">
        <v>6317</v>
      </c>
      <c r="C287" s="35" t="s">
        <v>5914</v>
      </c>
      <c r="D287" s="35" t="s">
        <v>5906</v>
      </c>
      <c r="E287" s="189">
        <f t="shared" si="42"/>
        <v>8632</v>
      </c>
      <c r="F287" s="190">
        <f t="shared" si="43"/>
        <v>112107.01</v>
      </c>
      <c r="G287" s="190">
        <f t="shared" si="44"/>
        <v>231872.95</v>
      </c>
      <c r="H287" s="190">
        <f t="shared" si="45"/>
        <v>234335.46</v>
      </c>
      <c r="I287" s="190">
        <f t="shared" si="47"/>
        <v>95320.71</v>
      </c>
      <c r="J287" s="190">
        <f t="shared" si="48"/>
        <v>541</v>
      </c>
      <c r="K287" s="190">
        <f t="shared" si="49"/>
        <v>0</v>
      </c>
      <c r="L287" s="190">
        <f t="shared" si="50"/>
        <v>0</v>
      </c>
      <c r="M287" s="192">
        <f t="shared" si="52"/>
        <v>682809.13</v>
      </c>
      <c r="N287" s="191">
        <f t="shared" si="51"/>
        <v>682809.13</v>
      </c>
      <c r="O287" s="192">
        <f t="shared" si="53"/>
        <v>0</v>
      </c>
      <c r="P287" s="151">
        <f t="shared" si="46"/>
        <v>0</v>
      </c>
    </row>
    <row r="288" spans="1:16" x14ac:dyDescent="0.35">
      <c r="A288" s="39" t="s">
        <v>6318</v>
      </c>
      <c r="B288" s="35" t="s">
        <v>6319</v>
      </c>
      <c r="C288" s="35" t="s">
        <v>5914</v>
      </c>
      <c r="D288" s="35" t="s">
        <v>5906</v>
      </c>
      <c r="E288" s="189">
        <f t="shared" si="42"/>
        <v>5291.75</v>
      </c>
      <c r="F288" s="190">
        <f t="shared" si="43"/>
        <v>44046.85</v>
      </c>
      <c r="G288" s="190">
        <f t="shared" si="44"/>
        <v>54581.58</v>
      </c>
      <c r="H288" s="190">
        <f t="shared" si="45"/>
        <v>0</v>
      </c>
      <c r="I288" s="190">
        <f t="shared" si="47"/>
        <v>0</v>
      </c>
      <c r="J288" s="190">
        <f t="shared" si="48"/>
        <v>0</v>
      </c>
      <c r="K288" s="190">
        <f t="shared" si="49"/>
        <v>0</v>
      </c>
      <c r="L288" s="190">
        <f t="shared" si="50"/>
        <v>0</v>
      </c>
      <c r="M288" s="192">
        <f t="shared" si="52"/>
        <v>103920.18</v>
      </c>
      <c r="N288" s="191">
        <f t="shared" si="51"/>
        <v>103920.18</v>
      </c>
      <c r="O288" s="192">
        <f t="shared" si="53"/>
        <v>0</v>
      </c>
      <c r="P288" s="151">
        <f t="shared" si="46"/>
        <v>0</v>
      </c>
    </row>
    <row r="289" spans="1:16" x14ac:dyDescent="0.35">
      <c r="A289" s="39" t="s">
        <v>6320</v>
      </c>
      <c r="B289" s="35" t="s">
        <v>6321</v>
      </c>
      <c r="C289" s="35" t="s">
        <v>5914</v>
      </c>
      <c r="D289" s="35" t="s">
        <v>5906</v>
      </c>
      <c r="E289" s="189">
        <f t="shared" si="42"/>
        <v>2703</v>
      </c>
      <c r="F289" s="190">
        <f t="shared" si="43"/>
        <v>76369.070000000007</v>
      </c>
      <c r="G289" s="190">
        <f t="shared" si="44"/>
        <v>160334.48000000001</v>
      </c>
      <c r="H289" s="190">
        <f t="shared" si="45"/>
        <v>417921.69</v>
      </c>
      <c r="I289" s="190">
        <f t="shared" si="47"/>
        <v>388714.38</v>
      </c>
      <c r="J289" s="190">
        <f t="shared" si="48"/>
        <v>0</v>
      </c>
      <c r="K289" s="190">
        <f t="shared" si="49"/>
        <v>0</v>
      </c>
      <c r="L289" s="190">
        <f t="shared" si="50"/>
        <v>0</v>
      </c>
      <c r="M289" s="192">
        <f t="shared" si="52"/>
        <v>1046042.62</v>
      </c>
      <c r="N289" s="191">
        <f t="shared" si="51"/>
        <v>1046042.62</v>
      </c>
      <c r="O289" s="192">
        <f t="shared" si="53"/>
        <v>0</v>
      </c>
      <c r="P289" s="151">
        <f t="shared" si="46"/>
        <v>0</v>
      </c>
    </row>
    <row r="290" spans="1:16" x14ac:dyDescent="0.35">
      <c r="A290" s="39" t="s">
        <v>6322</v>
      </c>
      <c r="B290" s="35" t="s">
        <v>6323</v>
      </c>
      <c r="C290" s="35" t="s">
        <v>5914</v>
      </c>
      <c r="D290" s="35" t="s">
        <v>5906</v>
      </c>
      <c r="E290" s="189">
        <f t="shared" si="42"/>
        <v>8933</v>
      </c>
      <c r="F290" s="190">
        <f t="shared" si="43"/>
        <v>52380.639999999999</v>
      </c>
      <c r="G290" s="190">
        <f t="shared" si="44"/>
        <v>184751.63</v>
      </c>
      <c r="H290" s="190">
        <f t="shared" si="45"/>
        <v>38581.089999999997</v>
      </c>
      <c r="I290" s="190">
        <f t="shared" si="47"/>
        <v>0</v>
      </c>
      <c r="J290" s="190">
        <f t="shared" si="48"/>
        <v>0</v>
      </c>
      <c r="K290" s="190">
        <f t="shared" si="49"/>
        <v>0</v>
      </c>
      <c r="L290" s="190">
        <f t="shared" si="50"/>
        <v>0</v>
      </c>
      <c r="M290" s="192">
        <f t="shared" si="52"/>
        <v>284646.36</v>
      </c>
      <c r="N290" s="191">
        <f t="shared" si="51"/>
        <v>284646.36</v>
      </c>
      <c r="O290" s="192">
        <f t="shared" si="53"/>
        <v>0</v>
      </c>
      <c r="P290" s="151">
        <f t="shared" si="46"/>
        <v>0</v>
      </c>
    </row>
    <row r="291" spans="1:16" x14ac:dyDescent="0.35">
      <c r="A291" s="39" t="s">
        <v>6324</v>
      </c>
      <c r="B291" s="35" t="s">
        <v>6325</v>
      </c>
      <c r="C291" s="35" t="s">
        <v>5914</v>
      </c>
      <c r="D291" s="35" t="s">
        <v>5906</v>
      </c>
      <c r="E291" s="189">
        <f t="shared" si="42"/>
        <v>20849.900000000001</v>
      </c>
      <c r="F291" s="190">
        <f t="shared" si="43"/>
        <v>112264.58</v>
      </c>
      <c r="G291" s="190">
        <f t="shared" si="44"/>
        <v>406108.29</v>
      </c>
      <c r="H291" s="190">
        <f t="shared" si="45"/>
        <v>213877.56</v>
      </c>
      <c r="I291" s="190">
        <f t="shared" si="47"/>
        <v>19479.55</v>
      </c>
      <c r="J291" s="190">
        <f t="shared" si="48"/>
        <v>0</v>
      </c>
      <c r="K291" s="190">
        <f t="shared" si="49"/>
        <v>0</v>
      </c>
      <c r="L291" s="190">
        <f t="shared" si="50"/>
        <v>0</v>
      </c>
      <c r="M291" s="192">
        <f t="shared" si="52"/>
        <v>772579.88000000012</v>
      </c>
      <c r="N291" s="191">
        <f t="shared" si="51"/>
        <v>772579.88</v>
      </c>
      <c r="O291" s="192">
        <f t="shared" si="53"/>
        <v>0</v>
      </c>
      <c r="P291" s="151">
        <f t="shared" si="46"/>
        <v>0</v>
      </c>
    </row>
    <row r="292" spans="1:16" x14ac:dyDescent="0.35">
      <c r="A292" s="39" t="s">
        <v>6326</v>
      </c>
      <c r="B292" s="35" t="s">
        <v>12292</v>
      </c>
      <c r="C292" s="35" t="s">
        <v>5914</v>
      </c>
      <c r="D292" s="35" t="s">
        <v>5906</v>
      </c>
      <c r="E292" s="189">
        <f t="shared" si="42"/>
        <v>23535</v>
      </c>
      <c r="F292" s="190">
        <f t="shared" si="43"/>
        <v>200401.18</v>
      </c>
      <c r="G292" s="190">
        <f t="shared" si="44"/>
        <v>613751.27</v>
      </c>
      <c r="H292" s="190">
        <f t="shared" si="45"/>
        <v>363093.64</v>
      </c>
      <c r="I292" s="190">
        <f t="shared" si="47"/>
        <v>469003.22</v>
      </c>
      <c r="J292" s="190">
        <f t="shared" si="48"/>
        <v>33418.22</v>
      </c>
      <c r="K292" s="190">
        <f t="shared" si="49"/>
        <v>0</v>
      </c>
      <c r="L292" s="190">
        <f t="shared" si="50"/>
        <v>0</v>
      </c>
      <c r="M292" s="192">
        <f t="shared" si="52"/>
        <v>1703202.5299999998</v>
      </c>
      <c r="N292" s="191">
        <f t="shared" si="51"/>
        <v>1703202.53</v>
      </c>
      <c r="O292" s="192">
        <f t="shared" si="53"/>
        <v>0</v>
      </c>
      <c r="P292" s="151">
        <f t="shared" si="46"/>
        <v>0</v>
      </c>
    </row>
    <row r="293" spans="1:16" x14ac:dyDescent="0.35">
      <c r="A293" s="39" t="s">
        <v>6327</v>
      </c>
      <c r="B293" s="35" t="s">
        <v>6328</v>
      </c>
      <c r="C293" s="35" t="s">
        <v>5914</v>
      </c>
      <c r="D293" s="35" t="s">
        <v>5906</v>
      </c>
      <c r="E293" s="189">
        <f t="shared" si="42"/>
        <v>0</v>
      </c>
      <c r="F293" s="190">
        <f t="shared" si="43"/>
        <v>62023.5</v>
      </c>
      <c r="G293" s="190">
        <f t="shared" si="44"/>
        <v>408837.98</v>
      </c>
      <c r="H293" s="190">
        <f t="shared" si="45"/>
        <v>130047.65</v>
      </c>
      <c r="I293" s="190">
        <f t="shared" si="47"/>
        <v>0</v>
      </c>
      <c r="J293" s="190">
        <f t="shared" si="48"/>
        <v>0</v>
      </c>
      <c r="K293" s="190">
        <f t="shared" si="49"/>
        <v>0</v>
      </c>
      <c r="L293" s="190">
        <f t="shared" si="50"/>
        <v>0</v>
      </c>
      <c r="M293" s="192">
        <f t="shared" si="52"/>
        <v>600909.13</v>
      </c>
      <c r="N293" s="191">
        <f t="shared" si="51"/>
        <v>600909.13</v>
      </c>
      <c r="O293" s="192">
        <f t="shared" si="53"/>
        <v>0</v>
      </c>
      <c r="P293" s="151">
        <f t="shared" si="46"/>
        <v>0</v>
      </c>
    </row>
    <row r="294" spans="1:16" x14ac:dyDescent="0.35">
      <c r="A294" s="39" t="s">
        <v>6329</v>
      </c>
      <c r="B294" s="35" t="s">
        <v>6330</v>
      </c>
      <c r="C294" s="35" t="s">
        <v>6097</v>
      </c>
      <c r="D294" s="35" t="s">
        <v>5906</v>
      </c>
      <c r="E294" s="189">
        <f t="shared" si="42"/>
        <v>4597</v>
      </c>
      <c r="F294" s="190">
        <f t="shared" si="43"/>
        <v>63420.92</v>
      </c>
      <c r="G294" s="190">
        <f t="shared" si="44"/>
        <v>275383.57</v>
      </c>
      <c r="H294" s="190">
        <f t="shared" si="45"/>
        <v>391729.79</v>
      </c>
      <c r="I294" s="190">
        <f t="shared" si="47"/>
        <v>632738.56000000006</v>
      </c>
      <c r="J294" s="190">
        <f t="shared" si="48"/>
        <v>98786.49</v>
      </c>
      <c r="K294" s="190">
        <f t="shared" si="49"/>
        <v>0</v>
      </c>
      <c r="L294" s="190">
        <f t="shared" si="50"/>
        <v>0</v>
      </c>
      <c r="M294" s="192">
        <f t="shared" si="52"/>
        <v>1466656.33</v>
      </c>
      <c r="N294" s="191">
        <f t="shared" si="51"/>
        <v>1466656.33</v>
      </c>
      <c r="O294" s="192">
        <f t="shared" si="53"/>
        <v>0</v>
      </c>
      <c r="P294" s="151">
        <f t="shared" si="46"/>
        <v>0</v>
      </c>
    </row>
    <row r="295" spans="1:16" x14ac:dyDescent="0.35">
      <c r="A295" s="39" t="s">
        <v>6331</v>
      </c>
      <c r="B295" s="35" t="s">
        <v>6332</v>
      </c>
      <c r="C295" s="35" t="s">
        <v>5911</v>
      </c>
      <c r="D295" s="35" t="s">
        <v>5906</v>
      </c>
      <c r="E295" s="189">
        <f t="shared" si="42"/>
        <v>251516</v>
      </c>
      <c r="F295" s="190">
        <f t="shared" si="43"/>
        <v>1255706.1200000001</v>
      </c>
      <c r="G295" s="190">
        <f t="shared" si="44"/>
        <v>4948618.4000000004</v>
      </c>
      <c r="H295" s="190">
        <f t="shared" si="45"/>
        <v>3465454.48</v>
      </c>
      <c r="I295" s="190">
        <f t="shared" si="47"/>
        <v>4598385.58</v>
      </c>
      <c r="J295" s="190">
        <f t="shared" si="48"/>
        <v>1730703.58</v>
      </c>
      <c r="K295" s="190">
        <f t="shared" si="49"/>
        <v>0</v>
      </c>
      <c r="L295" s="190">
        <f t="shared" si="50"/>
        <v>0</v>
      </c>
      <c r="M295" s="192">
        <f t="shared" si="52"/>
        <v>16250384.16</v>
      </c>
      <c r="N295" s="191">
        <f t="shared" si="51"/>
        <v>16259258.59</v>
      </c>
      <c r="O295" s="192">
        <f t="shared" si="53"/>
        <v>8874.429999999702</v>
      </c>
      <c r="P295" s="151">
        <f t="shared" si="46"/>
        <v>5.4580779012013375E-4</v>
      </c>
    </row>
    <row r="296" spans="1:16" x14ac:dyDescent="0.35">
      <c r="A296" s="39" t="s">
        <v>6333</v>
      </c>
      <c r="B296" s="35" t="s">
        <v>6334</v>
      </c>
      <c r="C296" s="35" t="s">
        <v>5914</v>
      </c>
      <c r="D296" s="35" t="s">
        <v>5906</v>
      </c>
      <c r="E296" s="189">
        <f t="shared" si="42"/>
        <v>147828</v>
      </c>
      <c r="F296" s="190">
        <f t="shared" si="43"/>
        <v>510219.53</v>
      </c>
      <c r="G296" s="190">
        <f t="shared" si="44"/>
        <v>1369196.72</v>
      </c>
      <c r="H296" s="190">
        <f t="shared" si="45"/>
        <v>1942021.36</v>
      </c>
      <c r="I296" s="190">
        <f t="shared" si="47"/>
        <v>1514224.76</v>
      </c>
      <c r="J296" s="190">
        <f t="shared" si="48"/>
        <v>9363</v>
      </c>
      <c r="K296" s="190">
        <f t="shared" si="49"/>
        <v>0</v>
      </c>
      <c r="L296" s="190">
        <f t="shared" si="50"/>
        <v>0</v>
      </c>
      <c r="M296" s="192">
        <f t="shared" si="52"/>
        <v>5492853.3700000001</v>
      </c>
      <c r="N296" s="191">
        <f t="shared" si="51"/>
        <v>5492853.3700000001</v>
      </c>
      <c r="O296" s="192">
        <f t="shared" si="53"/>
        <v>0</v>
      </c>
      <c r="P296" s="151">
        <f t="shared" si="46"/>
        <v>0</v>
      </c>
    </row>
    <row r="297" spans="1:16" x14ac:dyDescent="0.35">
      <c r="A297" s="39" t="s">
        <v>6335</v>
      </c>
      <c r="B297" s="35" t="s">
        <v>6336</v>
      </c>
      <c r="C297" s="35" t="s">
        <v>5911</v>
      </c>
      <c r="D297" s="35" t="s">
        <v>5906</v>
      </c>
      <c r="E297" s="189">
        <f t="shared" si="42"/>
        <v>1780792.48</v>
      </c>
      <c r="F297" s="190">
        <f t="shared" si="43"/>
        <v>16255383.4</v>
      </c>
      <c r="G297" s="190">
        <f t="shared" si="44"/>
        <v>30892316.5</v>
      </c>
      <c r="H297" s="190">
        <f t="shared" si="45"/>
        <v>22958111.440000001</v>
      </c>
      <c r="I297" s="190">
        <f t="shared" si="47"/>
        <v>21234875.32</v>
      </c>
      <c r="J297" s="190">
        <f t="shared" si="48"/>
        <v>12365411.609999999</v>
      </c>
      <c r="K297" s="190">
        <f t="shared" si="49"/>
        <v>0</v>
      </c>
      <c r="L297" s="190">
        <f t="shared" si="50"/>
        <v>0</v>
      </c>
      <c r="M297" s="192">
        <f t="shared" si="52"/>
        <v>105486890.74999999</v>
      </c>
      <c r="N297" s="191">
        <f t="shared" si="51"/>
        <v>105486890.75</v>
      </c>
      <c r="O297" s="192">
        <f t="shared" si="53"/>
        <v>0</v>
      </c>
      <c r="P297" s="151">
        <f t="shared" si="46"/>
        <v>0</v>
      </c>
    </row>
    <row r="298" spans="1:16" x14ac:dyDescent="0.35">
      <c r="A298" s="39" t="s">
        <v>6337</v>
      </c>
      <c r="B298" s="35" t="s">
        <v>6338</v>
      </c>
      <c r="C298" s="35" t="s">
        <v>5914</v>
      </c>
      <c r="D298" s="35" t="s">
        <v>5906</v>
      </c>
      <c r="E298" s="189">
        <f t="shared" si="42"/>
        <v>20339.16</v>
      </c>
      <c r="F298" s="190">
        <f t="shared" si="43"/>
        <v>128601.17</v>
      </c>
      <c r="G298" s="190">
        <f t="shared" si="44"/>
        <v>513263.12</v>
      </c>
      <c r="H298" s="190">
        <f t="shared" si="45"/>
        <v>315992.67</v>
      </c>
      <c r="I298" s="190">
        <f t="shared" si="47"/>
        <v>25210.43</v>
      </c>
      <c r="J298" s="190">
        <f t="shared" si="48"/>
        <v>1099</v>
      </c>
      <c r="K298" s="190">
        <f t="shared" si="49"/>
        <v>0</v>
      </c>
      <c r="L298" s="190">
        <f t="shared" si="50"/>
        <v>0</v>
      </c>
      <c r="M298" s="192">
        <f t="shared" si="52"/>
        <v>1004505.5499999999</v>
      </c>
      <c r="N298" s="191">
        <f t="shared" si="51"/>
        <v>1010335.18</v>
      </c>
      <c r="O298" s="192">
        <f t="shared" si="53"/>
        <v>5829.6300000001211</v>
      </c>
      <c r="P298" s="151">
        <f t="shared" si="46"/>
        <v>5.7699960522013304E-3</v>
      </c>
    </row>
    <row r="299" spans="1:16" x14ac:dyDescent="0.35">
      <c r="A299" s="39" t="s">
        <v>6339</v>
      </c>
      <c r="B299" s="35" t="s">
        <v>6340</v>
      </c>
      <c r="C299" s="35" t="s">
        <v>5911</v>
      </c>
      <c r="D299" s="35" t="s">
        <v>5906</v>
      </c>
      <c r="E299" s="189">
        <f t="shared" si="42"/>
        <v>302091.98</v>
      </c>
      <c r="F299" s="190">
        <f t="shared" si="43"/>
        <v>2395595.88</v>
      </c>
      <c r="G299" s="190">
        <f t="shared" si="44"/>
        <v>6880264.2199999997</v>
      </c>
      <c r="H299" s="190">
        <f t="shared" si="45"/>
        <v>4732030.8499999996</v>
      </c>
      <c r="I299" s="190">
        <f t="shared" si="47"/>
        <v>2219033.23</v>
      </c>
      <c r="J299" s="190">
        <f t="shared" si="48"/>
        <v>1848995.49</v>
      </c>
      <c r="K299" s="190">
        <f t="shared" si="49"/>
        <v>0</v>
      </c>
      <c r="L299" s="190">
        <f t="shared" si="50"/>
        <v>0</v>
      </c>
      <c r="M299" s="192">
        <f t="shared" si="52"/>
        <v>18378011.649999999</v>
      </c>
      <c r="N299" s="191">
        <f t="shared" si="51"/>
        <v>18376319.850000001</v>
      </c>
      <c r="O299" s="192">
        <f t="shared" si="53"/>
        <v>-1691.7999999970198</v>
      </c>
      <c r="P299" s="151">
        <f t="shared" si="46"/>
        <v>-9.2064135463827362E-5</v>
      </c>
    </row>
    <row r="300" spans="1:16" x14ac:dyDescent="0.35">
      <c r="A300" s="39" t="s">
        <v>6341</v>
      </c>
      <c r="B300" s="35" t="s">
        <v>6342</v>
      </c>
      <c r="C300" s="35" t="s">
        <v>5911</v>
      </c>
      <c r="D300" s="35" t="s">
        <v>5906</v>
      </c>
      <c r="E300" s="189">
        <f t="shared" si="42"/>
        <v>577259.29</v>
      </c>
      <c r="F300" s="190">
        <f t="shared" si="43"/>
        <v>2540606.21</v>
      </c>
      <c r="G300" s="190">
        <f t="shared" si="44"/>
        <v>10901550.4</v>
      </c>
      <c r="H300" s="190">
        <f t="shared" si="45"/>
        <v>3858442.67</v>
      </c>
      <c r="I300" s="190">
        <f t="shared" si="47"/>
        <v>1508536.95</v>
      </c>
      <c r="J300" s="190">
        <f t="shared" si="48"/>
        <v>23957.75</v>
      </c>
      <c r="K300" s="190">
        <f t="shared" si="49"/>
        <v>0</v>
      </c>
      <c r="L300" s="190">
        <f t="shared" si="50"/>
        <v>0</v>
      </c>
      <c r="M300" s="192">
        <f t="shared" si="52"/>
        <v>19410353.27</v>
      </c>
      <c r="N300" s="191">
        <f t="shared" si="51"/>
        <v>19389987.489999998</v>
      </c>
      <c r="O300" s="192">
        <f t="shared" si="53"/>
        <v>-20365.780000001192</v>
      </c>
      <c r="P300" s="151">
        <f t="shared" si="46"/>
        <v>-1.0503245559340582E-3</v>
      </c>
    </row>
    <row r="301" spans="1:16" x14ac:dyDescent="0.35">
      <c r="A301" s="39" t="s">
        <v>6343</v>
      </c>
      <c r="B301" s="35" t="s">
        <v>6344</v>
      </c>
      <c r="C301" s="35" t="s">
        <v>5914</v>
      </c>
      <c r="D301" s="35" t="s">
        <v>5906</v>
      </c>
      <c r="E301" s="189">
        <f t="shared" si="42"/>
        <v>22292</v>
      </c>
      <c r="F301" s="190">
        <f t="shared" si="43"/>
        <v>78898.47</v>
      </c>
      <c r="G301" s="190">
        <f t="shared" si="44"/>
        <v>201678.93</v>
      </c>
      <c r="H301" s="190">
        <f t="shared" si="45"/>
        <v>274770.34000000003</v>
      </c>
      <c r="I301" s="190">
        <f t="shared" si="47"/>
        <v>237036.66</v>
      </c>
      <c r="J301" s="190">
        <f t="shared" si="48"/>
        <v>0</v>
      </c>
      <c r="K301" s="190">
        <f t="shared" si="49"/>
        <v>0</v>
      </c>
      <c r="L301" s="190">
        <f t="shared" si="50"/>
        <v>0</v>
      </c>
      <c r="M301" s="192">
        <f t="shared" si="52"/>
        <v>814676.4</v>
      </c>
      <c r="N301" s="191">
        <f t="shared" si="51"/>
        <v>814676.4</v>
      </c>
      <c r="O301" s="192">
        <f t="shared" si="53"/>
        <v>0</v>
      </c>
      <c r="P301" s="151">
        <f t="shared" si="46"/>
        <v>0</v>
      </c>
    </row>
    <row r="302" spans="1:16" x14ac:dyDescent="0.35">
      <c r="A302" s="39" t="s">
        <v>6345</v>
      </c>
      <c r="B302" s="35" t="s">
        <v>6346</v>
      </c>
      <c r="C302" s="35" t="s">
        <v>5914</v>
      </c>
      <c r="D302" s="35" t="s">
        <v>5906</v>
      </c>
      <c r="E302" s="189">
        <f t="shared" si="42"/>
        <v>11045</v>
      </c>
      <c r="F302" s="190">
        <f t="shared" si="43"/>
        <v>65388</v>
      </c>
      <c r="G302" s="190">
        <f t="shared" si="44"/>
        <v>190249.44</v>
      </c>
      <c r="H302" s="190">
        <f t="shared" si="45"/>
        <v>117702.6</v>
      </c>
      <c r="I302" s="190">
        <f t="shared" si="47"/>
        <v>78871.199999999997</v>
      </c>
      <c r="J302" s="190">
        <f t="shared" si="48"/>
        <v>0</v>
      </c>
      <c r="K302" s="190">
        <f t="shared" si="49"/>
        <v>0</v>
      </c>
      <c r="L302" s="190">
        <f t="shared" si="50"/>
        <v>0</v>
      </c>
      <c r="M302" s="192">
        <f t="shared" si="52"/>
        <v>463256.24000000005</v>
      </c>
      <c r="N302" s="191">
        <f t="shared" si="51"/>
        <v>463256.24</v>
      </c>
      <c r="O302" s="192">
        <f t="shared" si="53"/>
        <v>0</v>
      </c>
      <c r="P302" s="151">
        <f t="shared" si="46"/>
        <v>0</v>
      </c>
    </row>
    <row r="303" spans="1:16" x14ac:dyDescent="0.35">
      <c r="A303" s="39" t="s">
        <v>6347</v>
      </c>
      <c r="B303" s="35" t="s">
        <v>6348</v>
      </c>
      <c r="C303" s="35" t="s">
        <v>5911</v>
      </c>
      <c r="D303" s="35" t="s">
        <v>5906</v>
      </c>
      <c r="E303" s="189">
        <f t="shared" si="42"/>
        <v>82131.320000000007</v>
      </c>
      <c r="F303" s="190">
        <f t="shared" si="43"/>
        <v>1423247.25</v>
      </c>
      <c r="G303" s="190">
        <f t="shared" si="44"/>
        <v>2618059.02</v>
      </c>
      <c r="H303" s="190">
        <f t="shared" si="45"/>
        <v>1338064.9099999999</v>
      </c>
      <c r="I303" s="190">
        <f t="shared" si="47"/>
        <v>1117638.8899999999</v>
      </c>
      <c r="J303" s="190">
        <f t="shared" si="48"/>
        <v>74376.009999999995</v>
      </c>
      <c r="K303" s="190">
        <f t="shared" si="49"/>
        <v>0</v>
      </c>
      <c r="L303" s="190">
        <f t="shared" si="50"/>
        <v>0</v>
      </c>
      <c r="M303" s="192">
        <f t="shared" si="52"/>
        <v>6653517.3999999994</v>
      </c>
      <c r="N303" s="191">
        <f t="shared" si="51"/>
        <v>6653517.4000000004</v>
      </c>
      <c r="O303" s="192">
        <f t="shared" si="53"/>
        <v>0</v>
      </c>
      <c r="P303" s="151">
        <f t="shared" si="46"/>
        <v>0</v>
      </c>
    </row>
    <row r="304" spans="1:16" x14ac:dyDescent="0.35">
      <c r="A304" s="39" t="s">
        <v>6349</v>
      </c>
      <c r="B304" s="35" t="s">
        <v>6350</v>
      </c>
      <c r="C304" s="35" t="s">
        <v>5914</v>
      </c>
      <c r="D304" s="35" t="s">
        <v>5906</v>
      </c>
      <c r="E304" s="189">
        <f t="shared" si="42"/>
        <v>38614.81</v>
      </c>
      <c r="F304" s="190">
        <f t="shared" si="43"/>
        <v>206774.24</v>
      </c>
      <c r="G304" s="190">
        <f t="shared" si="44"/>
        <v>836281.29</v>
      </c>
      <c r="H304" s="190">
        <f t="shared" si="45"/>
        <v>975897.66</v>
      </c>
      <c r="I304" s="190">
        <f t="shared" si="47"/>
        <v>416315.17</v>
      </c>
      <c r="J304" s="190">
        <f t="shared" si="48"/>
        <v>2074.42</v>
      </c>
      <c r="K304" s="190">
        <f t="shared" si="49"/>
        <v>0</v>
      </c>
      <c r="L304" s="190">
        <f t="shared" si="50"/>
        <v>0</v>
      </c>
      <c r="M304" s="192">
        <f t="shared" si="52"/>
        <v>2475957.59</v>
      </c>
      <c r="N304" s="191">
        <f t="shared" si="51"/>
        <v>2475957.59</v>
      </c>
      <c r="O304" s="192">
        <f t="shared" si="53"/>
        <v>0</v>
      </c>
      <c r="P304" s="151">
        <f t="shared" si="46"/>
        <v>0</v>
      </c>
    </row>
    <row r="305" spans="1:16" x14ac:dyDescent="0.35">
      <c r="A305" s="39" t="s">
        <v>6351</v>
      </c>
      <c r="B305" s="35" t="s">
        <v>6352</v>
      </c>
      <c r="C305" s="35" t="s">
        <v>5911</v>
      </c>
      <c r="D305" s="35" t="s">
        <v>5906</v>
      </c>
      <c r="E305" s="189">
        <f t="shared" si="42"/>
        <v>226967.32</v>
      </c>
      <c r="F305" s="190">
        <f t="shared" si="43"/>
        <v>2672604.87</v>
      </c>
      <c r="G305" s="190">
        <f t="shared" si="44"/>
        <v>4461547.25</v>
      </c>
      <c r="H305" s="190">
        <f t="shared" si="45"/>
        <v>6129773.1500000004</v>
      </c>
      <c r="I305" s="190">
        <f t="shared" si="47"/>
        <v>12267736.859999999</v>
      </c>
      <c r="J305" s="190">
        <f t="shared" si="48"/>
        <v>2635552.35</v>
      </c>
      <c r="K305" s="190">
        <f t="shared" si="49"/>
        <v>0</v>
      </c>
      <c r="L305" s="190">
        <f t="shared" si="50"/>
        <v>0</v>
      </c>
      <c r="M305" s="192">
        <f t="shared" si="52"/>
        <v>28394181.800000001</v>
      </c>
      <c r="N305" s="191">
        <f t="shared" si="51"/>
        <v>28394476.890000001</v>
      </c>
      <c r="O305" s="192">
        <f t="shared" si="53"/>
        <v>295.08999999985099</v>
      </c>
      <c r="P305" s="151">
        <f t="shared" si="46"/>
        <v>1.0392514049229627E-5</v>
      </c>
    </row>
    <row r="306" spans="1:16" x14ac:dyDescent="0.35">
      <c r="A306" s="39" t="s">
        <v>6353</v>
      </c>
      <c r="B306" s="35" t="s">
        <v>6354</v>
      </c>
      <c r="C306" s="35" t="s">
        <v>5914</v>
      </c>
      <c r="D306" s="35" t="s">
        <v>5906</v>
      </c>
      <c r="E306" s="189">
        <f t="shared" si="42"/>
        <v>22799</v>
      </c>
      <c r="F306" s="190">
        <f t="shared" si="43"/>
        <v>97230.58</v>
      </c>
      <c r="G306" s="190">
        <f t="shared" si="44"/>
        <v>272682.06</v>
      </c>
      <c r="H306" s="190">
        <f t="shared" si="45"/>
        <v>121538.37</v>
      </c>
      <c r="I306" s="190">
        <f t="shared" si="47"/>
        <v>216906.81</v>
      </c>
      <c r="J306" s="190">
        <f t="shared" si="48"/>
        <v>129346.85</v>
      </c>
      <c r="K306" s="190">
        <f t="shared" si="49"/>
        <v>0</v>
      </c>
      <c r="L306" s="190">
        <f t="shared" si="50"/>
        <v>0</v>
      </c>
      <c r="M306" s="192">
        <f t="shared" si="52"/>
        <v>860503.67</v>
      </c>
      <c r="N306" s="191">
        <f t="shared" si="51"/>
        <v>860503.67</v>
      </c>
      <c r="O306" s="192">
        <f t="shared" si="53"/>
        <v>0</v>
      </c>
      <c r="P306" s="151">
        <f t="shared" si="46"/>
        <v>0</v>
      </c>
    </row>
    <row r="307" spans="1:16" x14ac:dyDescent="0.35">
      <c r="A307" s="39" t="s">
        <v>6355</v>
      </c>
      <c r="B307" s="35" t="s">
        <v>6356</v>
      </c>
      <c r="C307" s="35" t="s">
        <v>5911</v>
      </c>
      <c r="D307" s="35" t="s">
        <v>5906</v>
      </c>
      <c r="E307" s="189">
        <f t="shared" si="42"/>
        <v>605398.47</v>
      </c>
      <c r="F307" s="190">
        <f t="shared" si="43"/>
        <v>2696935.64</v>
      </c>
      <c r="G307" s="190">
        <f t="shared" si="44"/>
        <v>9733510.9199999999</v>
      </c>
      <c r="H307" s="190">
        <f t="shared" si="45"/>
        <v>7083678.4900000002</v>
      </c>
      <c r="I307" s="190">
        <f t="shared" si="47"/>
        <v>10450457.98</v>
      </c>
      <c r="J307" s="190">
        <f t="shared" si="48"/>
        <v>2634359.0299999998</v>
      </c>
      <c r="K307" s="190">
        <f t="shared" si="49"/>
        <v>0</v>
      </c>
      <c r="L307" s="190">
        <f t="shared" si="50"/>
        <v>0</v>
      </c>
      <c r="M307" s="192">
        <f t="shared" si="52"/>
        <v>33204340.530000005</v>
      </c>
      <c r="N307" s="191">
        <f t="shared" si="51"/>
        <v>33195767.84</v>
      </c>
      <c r="O307" s="192">
        <f t="shared" si="53"/>
        <v>-8572.6900000050664</v>
      </c>
      <c r="P307" s="151">
        <f t="shared" si="46"/>
        <v>-2.5824647410852198E-4</v>
      </c>
    </row>
    <row r="308" spans="1:16" x14ac:dyDescent="0.35">
      <c r="A308" s="39" t="s">
        <v>6357</v>
      </c>
      <c r="B308" s="35" t="s">
        <v>6358</v>
      </c>
      <c r="C308" s="35" t="s">
        <v>5911</v>
      </c>
      <c r="D308" s="35" t="s">
        <v>5906</v>
      </c>
      <c r="E308" s="189">
        <f t="shared" si="42"/>
        <v>61418.14</v>
      </c>
      <c r="F308" s="190">
        <f t="shared" si="43"/>
        <v>1096854.72</v>
      </c>
      <c r="G308" s="190">
        <f t="shared" si="44"/>
        <v>2606448.2400000002</v>
      </c>
      <c r="H308" s="190">
        <f t="shared" si="45"/>
        <v>1851360.42</v>
      </c>
      <c r="I308" s="190">
        <f t="shared" si="47"/>
        <v>1912680.05</v>
      </c>
      <c r="J308" s="190">
        <f t="shared" si="48"/>
        <v>485239.53</v>
      </c>
      <c r="K308" s="190">
        <f t="shared" si="49"/>
        <v>0</v>
      </c>
      <c r="L308" s="190">
        <f t="shared" si="50"/>
        <v>0</v>
      </c>
      <c r="M308" s="192">
        <f t="shared" si="52"/>
        <v>8014001.0999999996</v>
      </c>
      <c r="N308" s="191">
        <f t="shared" si="51"/>
        <v>8014000.75</v>
      </c>
      <c r="O308" s="192">
        <f t="shared" si="53"/>
        <v>-0.34999999962747097</v>
      </c>
      <c r="P308" s="151">
        <f t="shared" si="46"/>
        <v>-4.3673567116582937E-8</v>
      </c>
    </row>
    <row r="309" spans="1:16" x14ac:dyDescent="0.35">
      <c r="A309" s="39" t="s">
        <v>6359</v>
      </c>
      <c r="B309" s="35" t="s">
        <v>6360</v>
      </c>
      <c r="C309" s="35" t="s">
        <v>5911</v>
      </c>
      <c r="D309" s="35" t="s">
        <v>5906</v>
      </c>
      <c r="E309" s="189">
        <f t="shared" si="42"/>
        <v>341345.01</v>
      </c>
      <c r="F309" s="190">
        <f t="shared" si="43"/>
        <v>2326363.38</v>
      </c>
      <c r="G309" s="190">
        <f t="shared" si="44"/>
        <v>6104715.0899999999</v>
      </c>
      <c r="H309" s="190">
        <f t="shared" si="45"/>
        <v>4701789.4400000004</v>
      </c>
      <c r="I309" s="190">
        <f t="shared" si="47"/>
        <v>5473346.6500000004</v>
      </c>
      <c r="J309" s="190">
        <f t="shared" si="48"/>
        <v>1176399.07</v>
      </c>
      <c r="K309" s="190">
        <f t="shared" si="49"/>
        <v>0</v>
      </c>
      <c r="L309" s="190">
        <f t="shared" si="50"/>
        <v>0</v>
      </c>
      <c r="M309" s="192">
        <f t="shared" si="52"/>
        <v>20123958.640000001</v>
      </c>
      <c r="N309" s="191">
        <f t="shared" si="51"/>
        <v>20123285.100000001</v>
      </c>
      <c r="O309" s="192">
        <f t="shared" si="53"/>
        <v>-673.53999999910593</v>
      </c>
      <c r="P309" s="151">
        <f t="shared" si="46"/>
        <v>-3.3470678204479938E-5</v>
      </c>
    </row>
    <row r="310" spans="1:16" x14ac:dyDescent="0.35">
      <c r="A310" s="39" t="s">
        <v>6361</v>
      </c>
      <c r="B310" s="35" t="s">
        <v>6362</v>
      </c>
      <c r="C310" s="35" t="s">
        <v>5914</v>
      </c>
      <c r="D310" s="35" t="s">
        <v>5906</v>
      </c>
      <c r="E310" s="189">
        <f t="shared" si="42"/>
        <v>14920</v>
      </c>
      <c r="F310" s="190">
        <f t="shared" si="43"/>
        <v>135563.57999999999</v>
      </c>
      <c r="G310" s="190">
        <f t="shared" si="44"/>
        <v>362469.84</v>
      </c>
      <c r="H310" s="190">
        <f t="shared" si="45"/>
        <v>112074.55</v>
      </c>
      <c r="I310" s="190">
        <f t="shared" si="47"/>
        <v>64537.95</v>
      </c>
      <c r="J310" s="190">
        <f t="shared" si="48"/>
        <v>36433.75</v>
      </c>
      <c r="K310" s="190">
        <f t="shared" si="49"/>
        <v>0</v>
      </c>
      <c r="L310" s="190">
        <f t="shared" si="50"/>
        <v>0</v>
      </c>
      <c r="M310" s="192">
        <f t="shared" si="52"/>
        <v>725999.67</v>
      </c>
      <c r="N310" s="191">
        <f t="shared" si="51"/>
        <v>725999.67</v>
      </c>
      <c r="O310" s="192">
        <f t="shared" si="53"/>
        <v>0</v>
      </c>
      <c r="P310" s="151">
        <f t="shared" si="46"/>
        <v>0</v>
      </c>
    </row>
    <row r="311" spans="1:16" x14ac:dyDescent="0.35">
      <c r="A311" s="39" t="s">
        <v>6363</v>
      </c>
      <c r="B311" s="35" t="s">
        <v>6364</v>
      </c>
      <c r="C311" s="35" t="s">
        <v>5914</v>
      </c>
      <c r="D311" s="35" t="s">
        <v>5906</v>
      </c>
      <c r="E311" s="189">
        <f t="shared" si="42"/>
        <v>26692</v>
      </c>
      <c r="F311" s="190">
        <f t="shared" si="43"/>
        <v>91901.05</v>
      </c>
      <c r="G311" s="190">
        <f t="shared" si="44"/>
        <v>355847.74</v>
      </c>
      <c r="H311" s="190">
        <f t="shared" si="45"/>
        <v>156681.60000000001</v>
      </c>
      <c r="I311" s="190">
        <f t="shared" si="47"/>
        <v>134099.5</v>
      </c>
      <c r="J311" s="190">
        <f t="shared" si="48"/>
        <v>0</v>
      </c>
      <c r="K311" s="190">
        <f t="shared" si="49"/>
        <v>0</v>
      </c>
      <c r="L311" s="190">
        <f t="shared" si="50"/>
        <v>0</v>
      </c>
      <c r="M311" s="192">
        <f t="shared" si="52"/>
        <v>765221.89</v>
      </c>
      <c r="N311" s="191">
        <f t="shared" si="51"/>
        <v>765221.89</v>
      </c>
      <c r="O311" s="192">
        <f t="shared" si="53"/>
        <v>0</v>
      </c>
      <c r="P311" s="151">
        <f t="shared" si="46"/>
        <v>0</v>
      </c>
    </row>
    <row r="312" spans="1:16" x14ac:dyDescent="0.35">
      <c r="A312" s="39" t="s">
        <v>6365</v>
      </c>
      <c r="B312" s="35" t="s">
        <v>6366</v>
      </c>
      <c r="C312" s="35" t="s">
        <v>5911</v>
      </c>
      <c r="D312" s="35" t="s">
        <v>5906</v>
      </c>
      <c r="E312" s="189">
        <f t="shared" si="42"/>
        <v>1456439.04</v>
      </c>
      <c r="F312" s="190">
        <f t="shared" si="43"/>
        <v>15220846.710000001</v>
      </c>
      <c r="G312" s="190">
        <f t="shared" si="44"/>
        <v>32751085.18</v>
      </c>
      <c r="H312" s="190">
        <f t="shared" si="45"/>
        <v>31439869.699999999</v>
      </c>
      <c r="I312" s="190">
        <f t="shared" si="47"/>
        <v>39439984.090000004</v>
      </c>
      <c r="J312" s="190">
        <f t="shared" si="48"/>
        <v>5001643.6500000004</v>
      </c>
      <c r="K312" s="190">
        <f t="shared" si="49"/>
        <v>0</v>
      </c>
      <c r="L312" s="190">
        <f t="shared" si="50"/>
        <v>0</v>
      </c>
      <c r="M312" s="192">
        <f t="shared" si="52"/>
        <v>125309868.37</v>
      </c>
      <c r="N312" s="191">
        <f t="shared" si="51"/>
        <v>125310230.73</v>
      </c>
      <c r="O312" s="192">
        <f t="shared" si="53"/>
        <v>362.35999999940395</v>
      </c>
      <c r="P312" s="151">
        <f t="shared" si="46"/>
        <v>2.8917032383426361E-6</v>
      </c>
    </row>
    <row r="313" spans="1:16" x14ac:dyDescent="0.35">
      <c r="A313" s="39" t="s">
        <v>6367</v>
      </c>
      <c r="B313" s="35" t="s">
        <v>6368</v>
      </c>
      <c r="C313" s="35" t="s">
        <v>5914</v>
      </c>
      <c r="D313" s="35" t="s">
        <v>5906</v>
      </c>
      <c r="E313" s="189">
        <f t="shared" si="42"/>
        <v>25979</v>
      </c>
      <c r="F313" s="190">
        <f t="shared" si="43"/>
        <v>209667.26</v>
      </c>
      <c r="G313" s="190">
        <f t="shared" si="44"/>
        <v>635948.91</v>
      </c>
      <c r="H313" s="190">
        <f t="shared" si="45"/>
        <v>104484.46</v>
      </c>
      <c r="I313" s="190">
        <f t="shared" si="47"/>
        <v>182934.67</v>
      </c>
      <c r="J313" s="190">
        <f t="shared" si="48"/>
        <v>56298.14</v>
      </c>
      <c r="K313" s="190">
        <f t="shared" si="49"/>
        <v>0</v>
      </c>
      <c r="L313" s="190">
        <f t="shared" si="50"/>
        <v>0</v>
      </c>
      <c r="M313" s="192">
        <f t="shared" si="52"/>
        <v>1215312.44</v>
      </c>
      <c r="N313" s="191">
        <f t="shared" si="51"/>
        <v>1215312.44</v>
      </c>
      <c r="O313" s="192">
        <f t="shared" si="53"/>
        <v>0</v>
      </c>
      <c r="P313" s="151">
        <f t="shared" si="46"/>
        <v>0</v>
      </c>
    </row>
    <row r="314" spans="1:16" x14ac:dyDescent="0.35">
      <c r="A314" s="39" t="s">
        <v>6369</v>
      </c>
      <c r="B314" s="35" t="s">
        <v>6370</v>
      </c>
      <c r="C314" s="35" t="s">
        <v>6097</v>
      </c>
      <c r="D314" s="35" t="s">
        <v>5906</v>
      </c>
      <c r="E314" s="189">
        <f t="shared" si="42"/>
        <v>4349.26</v>
      </c>
      <c r="F314" s="190">
        <f t="shared" si="43"/>
        <v>23480.400000000001</v>
      </c>
      <c r="G314" s="190">
        <f t="shared" si="44"/>
        <v>130412.28</v>
      </c>
      <c r="H314" s="190">
        <f t="shared" si="45"/>
        <v>336380.23</v>
      </c>
      <c r="I314" s="190">
        <f t="shared" si="47"/>
        <v>163283.16</v>
      </c>
      <c r="J314" s="190">
        <f t="shared" si="48"/>
        <v>45006.14</v>
      </c>
      <c r="K314" s="190">
        <f t="shared" si="49"/>
        <v>0</v>
      </c>
      <c r="L314" s="190">
        <f t="shared" si="50"/>
        <v>0</v>
      </c>
      <c r="M314" s="192">
        <f t="shared" si="52"/>
        <v>702911.47</v>
      </c>
      <c r="N314" s="191">
        <f t="shared" si="51"/>
        <v>702911.42</v>
      </c>
      <c r="O314" s="192">
        <f t="shared" si="53"/>
        <v>-4.9999999930150807E-2</v>
      </c>
      <c r="P314" s="151">
        <f t="shared" si="46"/>
        <v>-7.1132718159780075E-8</v>
      </c>
    </row>
    <row r="315" spans="1:16" x14ac:dyDescent="0.35">
      <c r="A315" s="39" t="s">
        <v>6371</v>
      </c>
      <c r="B315" s="35" t="s">
        <v>6372</v>
      </c>
      <c r="C315" s="35" t="s">
        <v>5911</v>
      </c>
      <c r="D315" s="35" t="s">
        <v>5906</v>
      </c>
      <c r="E315" s="189">
        <f t="shared" si="42"/>
        <v>102969.06</v>
      </c>
      <c r="F315" s="190">
        <f t="shared" si="43"/>
        <v>1182008.3799999999</v>
      </c>
      <c r="G315" s="190">
        <f t="shared" si="44"/>
        <v>3429020.02</v>
      </c>
      <c r="H315" s="190">
        <f t="shared" si="45"/>
        <v>1629544.27</v>
      </c>
      <c r="I315" s="190">
        <f t="shared" si="47"/>
        <v>1337269.1399999999</v>
      </c>
      <c r="J315" s="190">
        <f t="shared" si="48"/>
        <v>179007.63</v>
      </c>
      <c r="K315" s="190">
        <f t="shared" si="49"/>
        <v>0</v>
      </c>
      <c r="L315" s="190">
        <f t="shared" si="50"/>
        <v>0</v>
      </c>
      <c r="M315" s="192">
        <f t="shared" si="52"/>
        <v>7859818.5</v>
      </c>
      <c r="N315" s="191">
        <f t="shared" si="51"/>
        <v>7859669.8200000003</v>
      </c>
      <c r="O315" s="192">
        <f t="shared" si="53"/>
        <v>-148.67999999970198</v>
      </c>
      <c r="P315" s="151">
        <f t="shared" si="46"/>
        <v>-1.8916825185374258E-5</v>
      </c>
    </row>
    <row r="316" spans="1:16" x14ac:dyDescent="0.35">
      <c r="A316" s="39" t="s">
        <v>6373</v>
      </c>
      <c r="B316" s="35" t="s">
        <v>6374</v>
      </c>
      <c r="C316" s="35" t="s">
        <v>5911</v>
      </c>
      <c r="D316" s="35" t="s">
        <v>5906</v>
      </c>
      <c r="E316" s="189">
        <f t="shared" si="42"/>
        <v>633698.99</v>
      </c>
      <c r="F316" s="190">
        <f t="shared" si="43"/>
        <v>5728012.1299999999</v>
      </c>
      <c r="G316" s="190">
        <f t="shared" si="44"/>
        <v>22756337.289999999</v>
      </c>
      <c r="H316" s="190">
        <f t="shared" si="45"/>
        <v>15696622.619999999</v>
      </c>
      <c r="I316" s="190">
        <f t="shared" si="47"/>
        <v>11173694.390000001</v>
      </c>
      <c r="J316" s="190">
        <f t="shared" si="48"/>
        <v>4868232.6500000004</v>
      </c>
      <c r="K316" s="190">
        <f t="shared" si="49"/>
        <v>0</v>
      </c>
      <c r="L316" s="190">
        <f t="shared" si="50"/>
        <v>0</v>
      </c>
      <c r="M316" s="192">
        <f t="shared" si="52"/>
        <v>60856598.07</v>
      </c>
      <c r="N316" s="191">
        <f t="shared" si="51"/>
        <v>60856598.07</v>
      </c>
      <c r="O316" s="192">
        <f t="shared" si="53"/>
        <v>0</v>
      </c>
      <c r="P316" s="151">
        <f t="shared" si="46"/>
        <v>0</v>
      </c>
    </row>
    <row r="317" spans="1:16" x14ac:dyDescent="0.35">
      <c r="A317" s="39" t="s">
        <v>6375</v>
      </c>
      <c r="B317" s="35" t="s">
        <v>6376</v>
      </c>
      <c r="C317" s="35" t="s">
        <v>5911</v>
      </c>
      <c r="D317" s="35" t="s">
        <v>5906</v>
      </c>
      <c r="E317" s="189">
        <f t="shared" si="42"/>
        <v>222573.87</v>
      </c>
      <c r="F317" s="190">
        <f t="shared" si="43"/>
        <v>2696781.94</v>
      </c>
      <c r="G317" s="190">
        <f t="shared" si="44"/>
        <v>7631660.0599999996</v>
      </c>
      <c r="H317" s="190">
        <f t="shared" si="45"/>
        <v>4255544.37</v>
      </c>
      <c r="I317" s="190">
        <f t="shared" si="47"/>
        <v>4385644.82</v>
      </c>
      <c r="J317" s="190">
        <f t="shared" si="48"/>
        <v>474243.42</v>
      </c>
      <c r="K317" s="190">
        <f t="shared" si="49"/>
        <v>0</v>
      </c>
      <c r="L317" s="190">
        <f t="shared" si="50"/>
        <v>0</v>
      </c>
      <c r="M317" s="192">
        <f t="shared" si="52"/>
        <v>19666448.48</v>
      </c>
      <c r="N317" s="191">
        <f t="shared" si="51"/>
        <v>19667537.239999998</v>
      </c>
      <c r="O317" s="192">
        <f t="shared" si="53"/>
        <v>1088.7599999979138</v>
      </c>
      <c r="P317" s="151">
        <f t="shared" si="46"/>
        <v>5.5358227454303982E-5</v>
      </c>
    </row>
    <row r="318" spans="1:16" x14ac:dyDescent="0.35">
      <c r="A318" s="39" t="s">
        <v>6377</v>
      </c>
      <c r="B318" s="35" t="s">
        <v>6378</v>
      </c>
      <c r="C318" s="35" t="s">
        <v>5914</v>
      </c>
      <c r="D318" s="35" t="s">
        <v>5906</v>
      </c>
      <c r="E318" s="189">
        <f t="shared" si="42"/>
        <v>68422</v>
      </c>
      <c r="F318" s="190">
        <f t="shared" si="43"/>
        <v>367769.85</v>
      </c>
      <c r="G318" s="190">
        <f t="shared" si="44"/>
        <v>1251074.3799999999</v>
      </c>
      <c r="H318" s="190">
        <f t="shared" si="45"/>
        <v>728788.23</v>
      </c>
      <c r="I318" s="190">
        <f t="shared" si="47"/>
        <v>38509.26</v>
      </c>
      <c r="J318" s="190">
        <f t="shared" si="48"/>
        <v>21168.799999999999</v>
      </c>
      <c r="K318" s="190">
        <f t="shared" si="49"/>
        <v>0</v>
      </c>
      <c r="L318" s="190">
        <f t="shared" si="50"/>
        <v>0</v>
      </c>
      <c r="M318" s="192">
        <f t="shared" si="52"/>
        <v>2475732.5199999996</v>
      </c>
      <c r="N318" s="191">
        <f t="shared" si="51"/>
        <v>2465148.12</v>
      </c>
      <c r="O318" s="192">
        <f t="shared" si="53"/>
        <v>-10584.399999999441</v>
      </c>
      <c r="P318" s="151">
        <f t="shared" si="46"/>
        <v>-4.2936162391732638E-3</v>
      </c>
    </row>
    <row r="319" spans="1:16" x14ac:dyDescent="0.35">
      <c r="A319" s="39" t="s">
        <v>6379</v>
      </c>
      <c r="B319" s="35" t="s">
        <v>6380</v>
      </c>
      <c r="C319" s="35" t="s">
        <v>5911</v>
      </c>
      <c r="D319" s="35" t="s">
        <v>5906</v>
      </c>
      <c r="E319" s="189">
        <f t="shared" si="42"/>
        <v>425126.78</v>
      </c>
      <c r="F319" s="190">
        <f t="shared" si="43"/>
        <v>5476488.2800000003</v>
      </c>
      <c r="G319" s="190">
        <f t="shared" si="44"/>
        <v>9178284.5299999993</v>
      </c>
      <c r="H319" s="190">
        <f t="shared" si="45"/>
        <v>4016992.87</v>
      </c>
      <c r="I319" s="190">
        <f t="shared" si="47"/>
        <v>10580433.07</v>
      </c>
      <c r="J319" s="190">
        <f t="shared" si="48"/>
        <v>9959046.5600000005</v>
      </c>
      <c r="K319" s="190">
        <f t="shared" si="49"/>
        <v>1304447.3799999999</v>
      </c>
      <c r="L319" s="190">
        <f t="shared" si="50"/>
        <v>0</v>
      </c>
      <c r="M319" s="192">
        <f t="shared" si="52"/>
        <v>40940819.470000006</v>
      </c>
      <c r="N319" s="191">
        <f t="shared" si="51"/>
        <v>41596212.920000002</v>
      </c>
      <c r="O319" s="192">
        <f t="shared" si="53"/>
        <v>655393.44999999553</v>
      </c>
      <c r="P319" s="151">
        <f t="shared" si="46"/>
        <v>1.5756084604636539E-2</v>
      </c>
    </row>
    <row r="320" spans="1:16" x14ac:dyDescent="0.35">
      <c r="A320" s="39" t="s">
        <v>6381</v>
      </c>
      <c r="B320" s="35" t="s">
        <v>6382</v>
      </c>
      <c r="C320" s="35" t="s">
        <v>5911</v>
      </c>
      <c r="D320" s="35" t="s">
        <v>5906</v>
      </c>
      <c r="E320" s="189">
        <f t="shared" si="42"/>
        <v>928919.47</v>
      </c>
      <c r="F320" s="190">
        <f t="shared" si="43"/>
        <v>16956005.75</v>
      </c>
      <c r="G320" s="190">
        <f t="shared" si="44"/>
        <v>40200321.32</v>
      </c>
      <c r="H320" s="190">
        <f t="shared" si="45"/>
        <v>28229078.239999998</v>
      </c>
      <c r="I320" s="190">
        <f t="shared" si="47"/>
        <v>49793466.710000001</v>
      </c>
      <c r="J320" s="190">
        <f t="shared" si="48"/>
        <v>27145389.859999999</v>
      </c>
      <c r="K320" s="190">
        <f t="shared" si="49"/>
        <v>14328382.1</v>
      </c>
      <c r="L320" s="190">
        <f t="shared" si="50"/>
        <v>0</v>
      </c>
      <c r="M320" s="192">
        <f t="shared" si="52"/>
        <v>177581563.45000002</v>
      </c>
      <c r="N320" s="191">
        <f t="shared" si="51"/>
        <v>176673570.68000001</v>
      </c>
      <c r="O320" s="192">
        <f t="shared" si="53"/>
        <v>-907992.77000001073</v>
      </c>
      <c r="P320" s="151">
        <f t="shared" si="46"/>
        <v>-5.1393808734675576E-3</v>
      </c>
    </row>
    <row r="321" spans="1:16" x14ac:dyDescent="0.35">
      <c r="A321" s="39" t="s">
        <v>6383</v>
      </c>
      <c r="B321" s="35" t="s">
        <v>6384</v>
      </c>
      <c r="C321" s="35" t="s">
        <v>5914</v>
      </c>
      <c r="D321" s="35" t="s">
        <v>5906</v>
      </c>
      <c r="E321" s="189">
        <f t="shared" si="42"/>
        <v>5132</v>
      </c>
      <c r="F321" s="190">
        <f t="shared" si="43"/>
        <v>39978.32</v>
      </c>
      <c r="G321" s="190">
        <f t="shared" si="44"/>
        <v>177901.41</v>
      </c>
      <c r="H321" s="190">
        <f t="shared" si="45"/>
        <v>220100.72</v>
      </c>
      <c r="I321" s="190">
        <f t="shared" si="47"/>
        <v>17199.68</v>
      </c>
      <c r="J321" s="190">
        <f t="shared" si="48"/>
        <v>0</v>
      </c>
      <c r="K321" s="190">
        <f t="shared" si="49"/>
        <v>0</v>
      </c>
      <c r="L321" s="190">
        <f t="shared" si="50"/>
        <v>0</v>
      </c>
      <c r="M321" s="192">
        <f t="shared" si="52"/>
        <v>460312.13</v>
      </c>
      <c r="N321" s="191">
        <f t="shared" si="51"/>
        <v>460312.13</v>
      </c>
      <c r="O321" s="192">
        <f t="shared" si="53"/>
        <v>0</v>
      </c>
      <c r="P321" s="151">
        <f t="shared" si="46"/>
        <v>0</v>
      </c>
    </row>
    <row r="322" spans="1:16" x14ac:dyDescent="0.35">
      <c r="A322" s="39" t="s">
        <v>6385</v>
      </c>
      <c r="B322" s="35" t="s">
        <v>6386</v>
      </c>
      <c r="C322" s="35" t="s">
        <v>5914</v>
      </c>
      <c r="D322" s="35" t="s">
        <v>5906</v>
      </c>
      <c r="E322" s="189">
        <f t="shared" si="42"/>
        <v>9245</v>
      </c>
      <c r="F322" s="190">
        <f t="shared" si="43"/>
        <v>49742.25</v>
      </c>
      <c r="G322" s="190">
        <f t="shared" si="44"/>
        <v>70145.36</v>
      </c>
      <c r="H322" s="190">
        <f t="shared" si="45"/>
        <v>82273</v>
      </c>
      <c r="I322" s="190">
        <f t="shared" si="47"/>
        <v>7815</v>
      </c>
      <c r="J322" s="190">
        <f t="shared" si="48"/>
        <v>12408.64</v>
      </c>
      <c r="K322" s="190">
        <f t="shared" si="49"/>
        <v>0</v>
      </c>
      <c r="L322" s="190">
        <f t="shared" si="50"/>
        <v>0</v>
      </c>
      <c r="M322" s="192">
        <f t="shared" si="52"/>
        <v>231629.25</v>
      </c>
      <c r="N322" s="191">
        <f t="shared" si="51"/>
        <v>231629.25</v>
      </c>
      <c r="O322" s="192">
        <f t="shared" si="53"/>
        <v>0</v>
      </c>
      <c r="P322" s="151">
        <f t="shared" si="46"/>
        <v>0</v>
      </c>
    </row>
    <row r="323" spans="1:16" x14ac:dyDescent="0.35">
      <c r="A323" s="39" t="s">
        <v>12935</v>
      </c>
      <c r="B323" s="35" t="s">
        <v>12936</v>
      </c>
      <c r="C323" s="35" t="s">
        <v>5914</v>
      </c>
      <c r="D323" s="35" t="s">
        <v>5906</v>
      </c>
      <c r="E323" s="189">
        <f t="shared" ref="E323:E385" si="54">IF(ISNA(VLOOKUP(A323&amp;"-"&amp;MID(PRC_Selector,5,3),FY20_PSU_Expenditures,2,FALSE)),0,VLOOKUP(A323&amp;"-"&amp;MID(PRC_Selector,5,3),FY20_PSU_Expenditures,2,FALSE))</f>
        <v>0</v>
      </c>
      <c r="F323" s="190">
        <f t="shared" ref="F323:F385" si="55">IF(ISNA(VLOOKUP(A323&amp;"-"&amp;MID(PRC_Selector,5,3),FY21_PSU_Expenditures,2,FALSE)),0,VLOOKUP(A323&amp;"-"&amp;MID(PRC_Selector,5,3),FY21_PSU_Expenditures,2,FALSE))</f>
        <v>0</v>
      </c>
      <c r="G323" s="190">
        <f t="shared" ref="G323:G385" si="56">IF(ISNA(VLOOKUP(A323&amp;"-"&amp;MID(PRC_Selector,5,3),FY22_PSU_Expenditures,2,FALSE)),0,VLOOKUP(A323&amp;"-"&amp;MID(PRC_Selector,5,3),FY22_PSU_Expenditures,2,FALSE))</f>
        <v>95927.51</v>
      </c>
      <c r="H323" s="190">
        <f t="shared" ref="H323:H385" si="57">IF(ISNA(VLOOKUP(A323&amp;"-"&amp;MID(PRC_Selector,5,3),FY23_PSU_Expenditures,2,FALSE)),0,VLOOKUP(A323&amp;"-"&amp;MID(PRC_Selector,5,3),FY23_PSU_Expenditures,2,FALSE))</f>
        <v>187134.26</v>
      </c>
      <c r="I323" s="190">
        <f t="shared" si="47"/>
        <v>68630.77</v>
      </c>
      <c r="J323" s="190">
        <f t="shared" si="48"/>
        <v>2360.64</v>
      </c>
      <c r="K323" s="190">
        <f t="shared" si="49"/>
        <v>0</v>
      </c>
      <c r="L323" s="190">
        <f t="shared" si="50"/>
        <v>0</v>
      </c>
      <c r="M323" s="192">
        <f t="shared" si="52"/>
        <v>354053.18000000005</v>
      </c>
      <c r="N323" s="191">
        <f t="shared" si="51"/>
        <v>354053.18</v>
      </c>
      <c r="O323" s="192">
        <f t="shared" si="53"/>
        <v>0</v>
      </c>
      <c r="P323" s="151">
        <f t="shared" ref="P323:P385" si="58">IFERROR(O323/N323,"")</f>
        <v>0</v>
      </c>
    </row>
    <row r="324" spans="1:16" x14ac:dyDescent="0.35">
      <c r="A324" s="39" t="s">
        <v>6387</v>
      </c>
      <c r="B324" s="35" t="s">
        <v>6388</v>
      </c>
      <c r="C324" s="35" t="s">
        <v>5911</v>
      </c>
      <c r="D324" s="35" t="s">
        <v>5906</v>
      </c>
      <c r="E324" s="189">
        <f t="shared" si="54"/>
        <v>545669.54</v>
      </c>
      <c r="F324" s="190">
        <f t="shared" si="55"/>
        <v>4156513.57</v>
      </c>
      <c r="G324" s="190">
        <f t="shared" si="56"/>
        <v>16643547.15</v>
      </c>
      <c r="H324" s="190">
        <f t="shared" si="57"/>
        <v>17167094.579999998</v>
      </c>
      <c r="I324" s="190">
        <f t="shared" si="47"/>
        <v>10971761.609999999</v>
      </c>
      <c r="J324" s="190">
        <f t="shared" si="48"/>
        <v>3591768.5</v>
      </c>
      <c r="K324" s="190">
        <f t="shared" si="49"/>
        <v>0</v>
      </c>
      <c r="L324" s="190">
        <f t="shared" si="50"/>
        <v>0</v>
      </c>
      <c r="M324" s="192">
        <f t="shared" si="52"/>
        <v>53076354.949999996</v>
      </c>
      <c r="N324" s="191">
        <f t="shared" si="51"/>
        <v>53250028.960000001</v>
      </c>
      <c r="O324" s="192">
        <f t="shared" si="53"/>
        <v>173674.01000000536</v>
      </c>
      <c r="P324" s="151">
        <f t="shared" si="58"/>
        <v>3.2614819821124349E-3</v>
      </c>
    </row>
    <row r="325" spans="1:16" x14ac:dyDescent="0.35">
      <c r="A325" s="39" t="s">
        <v>6389</v>
      </c>
      <c r="B325" s="35" t="s">
        <v>6390</v>
      </c>
      <c r="C325" s="35" t="s">
        <v>5914</v>
      </c>
      <c r="D325" s="35" t="s">
        <v>5906</v>
      </c>
      <c r="E325" s="189">
        <f t="shared" si="54"/>
        <v>19796</v>
      </c>
      <c r="F325" s="190">
        <f t="shared" si="55"/>
        <v>98432.5</v>
      </c>
      <c r="G325" s="190">
        <f t="shared" si="56"/>
        <v>125943.69</v>
      </c>
      <c r="H325" s="190">
        <f t="shared" si="57"/>
        <v>202333.26</v>
      </c>
      <c r="I325" s="190">
        <f t="shared" si="47"/>
        <v>138982.19</v>
      </c>
      <c r="J325" s="190">
        <f t="shared" si="48"/>
        <v>0</v>
      </c>
      <c r="K325" s="190">
        <f t="shared" si="49"/>
        <v>0</v>
      </c>
      <c r="L325" s="190">
        <f t="shared" si="50"/>
        <v>0</v>
      </c>
      <c r="M325" s="192">
        <f t="shared" si="52"/>
        <v>585487.64</v>
      </c>
      <c r="N325" s="191">
        <f t="shared" si="51"/>
        <v>585487.64</v>
      </c>
      <c r="O325" s="192">
        <f t="shared" si="53"/>
        <v>0</v>
      </c>
      <c r="P325" s="151">
        <f t="shared" si="58"/>
        <v>0</v>
      </c>
    </row>
    <row r="326" spans="1:16" x14ac:dyDescent="0.35">
      <c r="A326" s="39" t="s">
        <v>6391</v>
      </c>
      <c r="B326" s="35" t="s">
        <v>6392</v>
      </c>
      <c r="C326" s="35" t="s">
        <v>6097</v>
      </c>
      <c r="D326" s="35" t="s">
        <v>5933</v>
      </c>
      <c r="E326" s="189">
        <f t="shared" si="54"/>
        <v>15948.72</v>
      </c>
      <c r="F326" s="190">
        <f t="shared" si="55"/>
        <v>174627.82</v>
      </c>
      <c r="G326" s="190">
        <f t="shared" si="56"/>
        <v>498075.01</v>
      </c>
      <c r="H326" s="190">
        <f t="shared" si="57"/>
        <v>958014.22</v>
      </c>
      <c r="I326" s="190">
        <f t="shared" ref="I326:I389" si="59">IF(ISNA(VLOOKUP(A326&amp;"-"&amp;MID(PRC_Selector,5,3),FY24_PSU_Expenditures,2,FALSE)),0,VLOOKUP(A326&amp;"-"&amp;MID(PRC_Selector,5,3),FY24_PSU_Expenditures,2,FALSE))</f>
        <v>0</v>
      </c>
      <c r="J326" s="190">
        <f t="shared" ref="J326:J389" si="60">IF(ISNA(VLOOKUP(A326&amp;"-"&amp;MID(PRC_Selector,5,3),FY25_PSU_Expenditures,2,FALSE)),0,VLOOKUP(A326&amp;"-"&amp;MID(PRC_Selector,5,3),FY25_PSU_Expenditures,2,FALSE))</f>
        <v>0</v>
      </c>
      <c r="K326" s="190">
        <f t="shared" ref="K326:K389" si="61">IF(ISNA(VLOOKUP(A326&amp;"-"&amp;MID(PRC_Selector,5,3),FY26_PSU_Expenditures,2,FALSE)),0,VLOOKUP(A326&amp;"-"&amp;MID(PRC_Selector,5,3),FY26_PSU_Expenditures,2,FALSE))</f>
        <v>0</v>
      </c>
      <c r="L326" s="190">
        <f t="shared" ref="L326:L389" si="62">IF(ISNA(VLOOKUP(A326&amp;"-"&amp;MID(PRC_Selector,5,3),Encumbrances_by_PSU,2,FALSE)),0,VLOOKUP(A326&amp;"-"&amp;MID(PRC_Selector,5,3),Encumbrances_by_PSU,2,FALSE))</f>
        <v>0</v>
      </c>
      <c r="M326" s="192">
        <f t="shared" si="52"/>
        <v>1646665.77</v>
      </c>
      <c r="N326" s="191">
        <f t="shared" ref="N326:N389" si="63">IF(ISNA(VLOOKUP(A326&amp;"-"&amp;MID(PRC_Selector,5,3),Covid_Allotment_PSU,2,FALSE)),0,VLOOKUP(A326&amp;"-"&amp;MID(PRC_Selector,5,3),Covid_Allotment_PSU,2,FALSE))</f>
        <v>1646665.77</v>
      </c>
      <c r="O326" s="192">
        <f t="shared" si="53"/>
        <v>0</v>
      </c>
      <c r="P326" s="151">
        <f t="shared" si="58"/>
        <v>0</v>
      </c>
    </row>
    <row r="327" spans="1:16" x14ac:dyDescent="0.35">
      <c r="A327" s="39" t="s">
        <v>6393</v>
      </c>
      <c r="B327" s="35" t="s">
        <v>6394</v>
      </c>
      <c r="C327" s="35" t="s">
        <v>5911</v>
      </c>
      <c r="D327" s="35" t="s">
        <v>5906</v>
      </c>
      <c r="E327" s="189">
        <f t="shared" si="54"/>
        <v>1076840.76</v>
      </c>
      <c r="F327" s="190">
        <f t="shared" si="55"/>
        <v>8616672.9000000004</v>
      </c>
      <c r="G327" s="190">
        <f t="shared" si="56"/>
        <v>18075009.649999999</v>
      </c>
      <c r="H327" s="190">
        <f t="shared" si="57"/>
        <v>16120371.289999999</v>
      </c>
      <c r="I327" s="190">
        <f t="shared" si="59"/>
        <v>32703872.48</v>
      </c>
      <c r="J327" s="190">
        <f t="shared" si="60"/>
        <v>9271559.9399999995</v>
      </c>
      <c r="K327" s="190">
        <f t="shared" si="61"/>
        <v>0</v>
      </c>
      <c r="L327" s="190">
        <f t="shared" si="62"/>
        <v>0</v>
      </c>
      <c r="M327" s="192">
        <f t="shared" ref="M327:M390" si="64">F327+E327+G327+H327+I327+L327+J327+K327</f>
        <v>85864327.019999996</v>
      </c>
      <c r="N327" s="191">
        <f t="shared" si="63"/>
        <v>85932784.150000006</v>
      </c>
      <c r="O327" s="192">
        <f t="shared" ref="O327:O390" si="65">N327-M327</f>
        <v>68457.130000010133</v>
      </c>
      <c r="P327" s="151">
        <f t="shared" si="58"/>
        <v>7.9663577384522723E-4</v>
      </c>
    </row>
    <row r="328" spans="1:16" x14ac:dyDescent="0.35">
      <c r="A328" s="39" t="s">
        <v>6395</v>
      </c>
      <c r="B328" s="35" t="s">
        <v>6396</v>
      </c>
      <c r="C328" s="35" t="s">
        <v>5914</v>
      </c>
      <c r="D328" s="35" t="s">
        <v>5933</v>
      </c>
      <c r="E328" s="189">
        <f t="shared" si="54"/>
        <v>7563</v>
      </c>
      <c r="F328" s="190">
        <f t="shared" si="55"/>
        <v>65349</v>
      </c>
      <c r="G328" s="190">
        <f t="shared" si="56"/>
        <v>0</v>
      </c>
      <c r="H328" s="190">
        <f t="shared" si="57"/>
        <v>0</v>
      </c>
      <c r="I328" s="190">
        <f t="shared" si="59"/>
        <v>0</v>
      </c>
      <c r="J328" s="190">
        <f t="shared" si="60"/>
        <v>0</v>
      </c>
      <c r="K328" s="190">
        <f t="shared" si="61"/>
        <v>0</v>
      </c>
      <c r="L328" s="190">
        <f t="shared" si="62"/>
        <v>0</v>
      </c>
      <c r="M328" s="192">
        <f t="shared" si="64"/>
        <v>72912</v>
      </c>
      <c r="N328" s="191">
        <f t="shared" si="63"/>
        <v>72912</v>
      </c>
      <c r="O328" s="192">
        <f t="shared" si="65"/>
        <v>0</v>
      </c>
      <c r="P328" s="151">
        <f t="shared" si="58"/>
        <v>0</v>
      </c>
    </row>
    <row r="329" spans="1:16" x14ac:dyDescent="0.35">
      <c r="A329" s="39" t="s">
        <v>12937</v>
      </c>
      <c r="B329" s="35" t="s">
        <v>12938</v>
      </c>
      <c r="C329" s="35" t="s">
        <v>5914</v>
      </c>
      <c r="D329" s="35" t="s">
        <v>5906</v>
      </c>
      <c r="E329" s="189">
        <f t="shared" si="54"/>
        <v>0</v>
      </c>
      <c r="F329" s="190">
        <f t="shared" si="55"/>
        <v>0</v>
      </c>
      <c r="G329" s="190">
        <f t="shared" si="56"/>
        <v>144331.84</v>
      </c>
      <c r="H329" s="190">
        <f t="shared" si="57"/>
        <v>335928.58</v>
      </c>
      <c r="I329" s="190">
        <f t="shared" si="59"/>
        <v>430976.75</v>
      </c>
      <c r="J329" s="190">
        <f t="shared" si="60"/>
        <v>0</v>
      </c>
      <c r="K329" s="190">
        <f t="shared" si="61"/>
        <v>0</v>
      </c>
      <c r="L329" s="190">
        <f t="shared" si="62"/>
        <v>0</v>
      </c>
      <c r="M329" s="192">
        <f t="shared" si="64"/>
        <v>911237.17</v>
      </c>
      <c r="N329" s="191">
        <f t="shared" si="63"/>
        <v>911237.17</v>
      </c>
      <c r="O329" s="192">
        <f t="shared" si="65"/>
        <v>0</v>
      </c>
      <c r="P329" s="151">
        <f t="shared" si="58"/>
        <v>0</v>
      </c>
    </row>
    <row r="330" spans="1:16" x14ac:dyDescent="0.35">
      <c r="A330" s="39" t="s">
        <v>6397</v>
      </c>
      <c r="B330" s="35" t="s">
        <v>6398</v>
      </c>
      <c r="C330" s="35" t="s">
        <v>5911</v>
      </c>
      <c r="D330" s="35" t="s">
        <v>5906</v>
      </c>
      <c r="E330" s="189">
        <f t="shared" si="54"/>
        <v>415377</v>
      </c>
      <c r="F330" s="190">
        <f t="shared" si="55"/>
        <v>2778288.05</v>
      </c>
      <c r="G330" s="190">
        <f t="shared" si="56"/>
        <v>16501638.68</v>
      </c>
      <c r="H330" s="190">
        <f t="shared" si="57"/>
        <v>9991902.9199999999</v>
      </c>
      <c r="I330" s="190">
        <f t="shared" si="59"/>
        <v>7995814.9500000002</v>
      </c>
      <c r="J330" s="190">
        <f t="shared" si="60"/>
        <v>3019791.08</v>
      </c>
      <c r="K330" s="190">
        <f t="shared" si="61"/>
        <v>0</v>
      </c>
      <c r="L330" s="190">
        <f t="shared" si="62"/>
        <v>0</v>
      </c>
      <c r="M330" s="192">
        <f t="shared" si="64"/>
        <v>40702812.68</v>
      </c>
      <c r="N330" s="191">
        <f t="shared" si="63"/>
        <v>40701180.369999997</v>
      </c>
      <c r="O330" s="192">
        <f t="shared" si="65"/>
        <v>-1632.3100000023842</v>
      </c>
      <c r="P330" s="151">
        <f t="shared" si="58"/>
        <v>-4.0104733699701899E-5</v>
      </c>
    </row>
    <row r="331" spans="1:16" x14ac:dyDescent="0.35">
      <c r="A331" s="39" t="s">
        <v>6399</v>
      </c>
      <c r="B331" s="35" t="s">
        <v>6400</v>
      </c>
      <c r="C331" s="35" t="s">
        <v>5914</v>
      </c>
      <c r="D331" s="35" t="s">
        <v>5906</v>
      </c>
      <c r="E331" s="189">
        <f t="shared" si="54"/>
        <v>60030</v>
      </c>
      <c r="F331" s="190">
        <f t="shared" si="55"/>
        <v>311697.52</v>
      </c>
      <c r="G331" s="190">
        <f t="shared" si="56"/>
        <v>814415.2</v>
      </c>
      <c r="H331" s="190">
        <f t="shared" si="57"/>
        <v>312057.21000000002</v>
      </c>
      <c r="I331" s="190">
        <f t="shared" si="59"/>
        <v>195680.6</v>
      </c>
      <c r="J331" s="190">
        <f t="shared" si="60"/>
        <v>1336.58</v>
      </c>
      <c r="K331" s="190">
        <f t="shared" si="61"/>
        <v>0</v>
      </c>
      <c r="L331" s="190">
        <f t="shared" si="62"/>
        <v>0</v>
      </c>
      <c r="M331" s="192">
        <f t="shared" si="64"/>
        <v>1695217.11</v>
      </c>
      <c r="N331" s="191">
        <f t="shared" si="63"/>
        <v>1695217.11</v>
      </c>
      <c r="O331" s="192">
        <f t="shared" si="65"/>
        <v>0</v>
      </c>
      <c r="P331" s="151">
        <f t="shared" si="58"/>
        <v>0</v>
      </c>
    </row>
    <row r="332" spans="1:16" x14ac:dyDescent="0.35">
      <c r="A332" s="39" t="s">
        <v>6401</v>
      </c>
      <c r="B332" s="35" t="s">
        <v>6402</v>
      </c>
      <c r="C332" s="35" t="s">
        <v>5914</v>
      </c>
      <c r="D332" s="35" t="s">
        <v>5906</v>
      </c>
      <c r="E332" s="189">
        <f t="shared" si="54"/>
        <v>20597</v>
      </c>
      <c r="F332" s="190">
        <f t="shared" si="55"/>
        <v>116902</v>
      </c>
      <c r="G332" s="190">
        <f t="shared" si="56"/>
        <v>538123.72</v>
      </c>
      <c r="H332" s="190">
        <f t="shared" si="57"/>
        <v>297002.12</v>
      </c>
      <c r="I332" s="190">
        <f t="shared" si="59"/>
        <v>58847.51</v>
      </c>
      <c r="J332" s="190">
        <f t="shared" si="60"/>
        <v>6741.88</v>
      </c>
      <c r="K332" s="190">
        <f t="shared" si="61"/>
        <v>0</v>
      </c>
      <c r="L332" s="190">
        <f t="shared" si="62"/>
        <v>0</v>
      </c>
      <c r="M332" s="192">
        <f t="shared" si="64"/>
        <v>1038214.23</v>
      </c>
      <c r="N332" s="191">
        <f t="shared" si="63"/>
        <v>1039273.22</v>
      </c>
      <c r="O332" s="192">
        <f t="shared" si="65"/>
        <v>1058.9899999999907</v>
      </c>
      <c r="P332" s="151">
        <f t="shared" si="58"/>
        <v>1.0189717002425894E-3</v>
      </c>
    </row>
    <row r="333" spans="1:16" x14ac:dyDescent="0.35">
      <c r="A333" s="39" t="s">
        <v>6403</v>
      </c>
      <c r="B333" s="35" t="s">
        <v>6404</v>
      </c>
      <c r="C333" s="35" t="s">
        <v>5911</v>
      </c>
      <c r="D333" s="35" t="s">
        <v>5906</v>
      </c>
      <c r="E333" s="189">
        <f t="shared" si="54"/>
        <v>355027.6</v>
      </c>
      <c r="F333" s="190">
        <f t="shared" si="55"/>
        <v>5914311.0199999996</v>
      </c>
      <c r="G333" s="190">
        <f t="shared" si="56"/>
        <v>14936713.09</v>
      </c>
      <c r="H333" s="190">
        <f t="shared" si="57"/>
        <v>9072303.8300000001</v>
      </c>
      <c r="I333" s="190">
        <f t="shared" si="59"/>
        <v>15435793.26</v>
      </c>
      <c r="J333" s="190">
        <f t="shared" si="60"/>
        <v>879673.96</v>
      </c>
      <c r="K333" s="190">
        <f t="shared" si="61"/>
        <v>0</v>
      </c>
      <c r="L333" s="190">
        <f t="shared" si="62"/>
        <v>0</v>
      </c>
      <c r="M333" s="192">
        <f t="shared" si="64"/>
        <v>46593822.759999998</v>
      </c>
      <c r="N333" s="191">
        <f t="shared" si="63"/>
        <v>46613006.18</v>
      </c>
      <c r="O333" s="192">
        <f t="shared" si="65"/>
        <v>19183.420000001788</v>
      </c>
      <c r="P333" s="151">
        <f t="shared" si="58"/>
        <v>4.1154650969996262E-4</v>
      </c>
    </row>
    <row r="334" spans="1:16" x14ac:dyDescent="0.35">
      <c r="A334" s="39" t="s">
        <v>6405</v>
      </c>
      <c r="B334" s="35" t="s">
        <v>6406</v>
      </c>
      <c r="C334" s="35" t="s">
        <v>5911</v>
      </c>
      <c r="D334" s="35" t="s">
        <v>5906</v>
      </c>
      <c r="E334" s="189">
        <f t="shared" si="54"/>
        <v>120945</v>
      </c>
      <c r="F334" s="190">
        <f t="shared" si="55"/>
        <v>1656440.44</v>
      </c>
      <c r="G334" s="190">
        <f t="shared" si="56"/>
        <v>3325659.47</v>
      </c>
      <c r="H334" s="190">
        <f t="shared" si="57"/>
        <v>1906652.48</v>
      </c>
      <c r="I334" s="190">
        <f t="shared" si="59"/>
        <v>4491102.21</v>
      </c>
      <c r="J334" s="190">
        <f t="shared" si="60"/>
        <v>2290712.91</v>
      </c>
      <c r="K334" s="190">
        <f t="shared" si="61"/>
        <v>0</v>
      </c>
      <c r="L334" s="190">
        <f t="shared" si="62"/>
        <v>0</v>
      </c>
      <c r="M334" s="192">
        <f t="shared" si="64"/>
        <v>13791512.510000002</v>
      </c>
      <c r="N334" s="191">
        <f t="shared" si="63"/>
        <v>13937370.49</v>
      </c>
      <c r="O334" s="192">
        <f t="shared" si="65"/>
        <v>145857.97999999858</v>
      </c>
      <c r="P334" s="151">
        <f t="shared" si="58"/>
        <v>1.0465243792195308E-2</v>
      </c>
    </row>
    <row r="335" spans="1:16" x14ac:dyDescent="0.35">
      <c r="A335" s="39" t="s">
        <v>6407</v>
      </c>
      <c r="B335" s="35" t="s">
        <v>6408</v>
      </c>
      <c r="C335" s="35" t="s">
        <v>5911</v>
      </c>
      <c r="D335" s="35" t="s">
        <v>5906</v>
      </c>
      <c r="E335" s="189">
        <f t="shared" si="54"/>
        <v>1009681.08</v>
      </c>
      <c r="F335" s="190">
        <f t="shared" si="55"/>
        <v>5988209.5</v>
      </c>
      <c r="G335" s="190">
        <f t="shared" si="56"/>
        <v>10239667.4</v>
      </c>
      <c r="H335" s="190">
        <f t="shared" si="57"/>
        <v>6967361.1600000001</v>
      </c>
      <c r="I335" s="190">
        <f t="shared" si="59"/>
        <v>8984876.3000000007</v>
      </c>
      <c r="J335" s="190">
        <f t="shared" si="60"/>
        <v>4806883.63</v>
      </c>
      <c r="K335" s="190">
        <f t="shared" si="61"/>
        <v>0</v>
      </c>
      <c r="L335" s="190">
        <f t="shared" si="62"/>
        <v>0</v>
      </c>
      <c r="M335" s="192">
        <f t="shared" si="64"/>
        <v>37996679.07</v>
      </c>
      <c r="N335" s="191">
        <f t="shared" si="63"/>
        <v>37985721.310000002</v>
      </c>
      <c r="O335" s="192">
        <f t="shared" si="65"/>
        <v>-10957.759999997914</v>
      </c>
      <c r="P335" s="151">
        <f t="shared" si="58"/>
        <v>-2.8847049949564096E-4</v>
      </c>
    </row>
    <row r="336" spans="1:16" x14ac:dyDescent="0.35">
      <c r="A336" s="39" t="s">
        <v>6409</v>
      </c>
      <c r="B336" s="35" t="s">
        <v>6410</v>
      </c>
      <c r="C336" s="35" t="s">
        <v>5911</v>
      </c>
      <c r="D336" s="35" t="s">
        <v>5906</v>
      </c>
      <c r="E336" s="189">
        <f t="shared" si="54"/>
        <v>636355.65</v>
      </c>
      <c r="F336" s="190">
        <f t="shared" si="55"/>
        <v>4533576.6399999997</v>
      </c>
      <c r="G336" s="190">
        <f t="shared" si="56"/>
        <v>11050326.5</v>
      </c>
      <c r="H336" s="190">
        <f t="shared" si="57"/>
        <v>6015505.25</v>
      </c>
      <c r="I336" s="190">
        <f t="shared" si="59"/>
        <v>6739965.1900000004</v>
      </c>
      <c r="J336" s="190">
        <f t="shared" si="60"/>
        <v>1889972.65</v>
      </c>
      <c r="K336" s="190">
        <f t="shared" si="61"/>
        <v>0</v>
      </c>
      <c r="L336" s="190">
        <f t="shared" si="62"/>
        <v>0</v>
      </c>
      <c r="M336" s="192">
        <f t="shared" si="64"/>
        <v>30865701.879999999</v>
      </c>
      <c r="N336" s="191">
        <f t="shared" si="63"/>
        <v>31155523.93</v>
      </c>
      <c r="O336" s="192">
        <f t="shared" si="65"/>
        <v>289822.05000000075</v>
      </c>
      <c r="P336" s="151">
        <f t="shared" si="58"/>
        <v>9.302429021934306E-3</v>
      </c>
    </row>
    <row r="337" spans="1:16" x14ac:dyDescent="0.35">
      <c r="A337" s="39" t="s">
        <v>6411</v>
      </c>
      <c r="B337" s="35" t="s">
        <v>6412</v>
      </c>
      <c r="C337" s="35" t="s">
        <v>5914</v>
      </c>
      <c r="D337" s="35" t="s">
        <v>5906</v>
      </c>
      <c r="E337" s="189">
        <f t="shared" si="54"/>
        <v>47863</v>
      </c>
      <c r="F337" s="190">
        <f t="shared" si="55"/>
        <v>67110.759999999995</v>
      </c>
      <c r="G337" s="190">
        <f t="shared" si="56"/>
        <v>356422.36</v>
      </c>
      <c r="H337" s="190">
        <f t="shared" si="57"/>
        <v>358323.02</v>
      </c>
      <c r="I337" s="190">
        <f t="shared" si="59"/>
        <v>24868.91</v>
      </c>
      <c r="J337" s="190">
        <f t="shared" si="60"/>
        <v>23354.15</v>
      </c>
      <c r="K337" s="190">
        <f t="shared" si="61"/>
        <v>0</v>
      </c>
      <c r="L337" s="190">
        <f t="shared" si="62"/>
        <v>0</v>
      </c>
      <c r="M337" s="192">
        <f t="shared" si="64"/>
        <v>877942.20000000007</v>
      </c>
      <c r="N337" s="191">
        <f t="shared" si="63"/>
        <v>877942.2</v>
      </c>
      <c r="O337" s="192">
        <f t="shared" si="65"/>
        <v>0</v>
      </c>
      <c r="P337" s="151">
        <f t="shared" si="58"/>
        <v>0</v>
      </c>
    </row>
    <row r="338" spans="1:16" x14ac:dyDescent="0.35">
      <c r="A338" s="39" t="s">
        <v>6413</v>
      </c>
      <c r="B338" s="35" t="s">
        <v>6414</v>
      </c>
      <c r="C338" s="35" t="s">
        <v>5911</v>
      </c>
      <c r="D338" s="35" t="s">
        <v>5906</v>
      </c>
      <c r="E338" s="189">
        <f t="shared" si="54"/>
        <v>509219.9</v>
      </c>
      <c r="F338" s="190">
        <f t="shared" si="55"/>
        <v>3668576.55</v>
      </c>
      <c r="G338" s="190">
        <f t="shared" si="56"/>
        <v>6484705.2599999998</v>
      </c>
      <c r="H338" s="190">
        <f t="shared" si="57"/>
        <v>2885887.73</v>
      </c>
      <c r="I338" s="190">
        <f t="shared" si="59"/>
        <v>5677491.8600000003</v>
      </c>
      <c r="J338" s="190">
        <f t="shared" si="60"/>
        <v>326378.65000000002</v>
      </c>
      <c r="K338" s="190">
        <f t="shared" si="61"/>
        <v>0</v>
      </c>
      <c r="L338" s="190">
        <f t="shared" si="62"/>
        <v>0</v>
      </c>
      <c r="M338" s="192">
        <f t="shared" si="64"/>
        <v>19552259.949999999</v>
      </c>
      <c r="N338" s="191">
        <f t="shared" si="63"/>
        <v>19553405.350000001</v>
      </c>
      <c r="O338" s="192">
        <f t="shared" si="65"/>
        <v>1145.4000000022352</v>
      </c>
      <c r="P338" s="151">
        <f t="shared" si="58"/>
        <v>5.8578031780138749E-5</v>
      </c>
    </row>
    <row r="339" spans="1:16" x14ac:dyDescent="0.35">
      <c r="A339" s="39" t="s">
        <v>6415</v>
      </c>
      <c r="B339" s="35" t="s">
        <v>6416</v>
      </c>
      <c r="C339" s="35" t="s">
        <v>5911</v>
      </c>
      <c r="D339" s="35" t="s">
        <v>5906</v>
      </c>
      <c r="E339" s="189">
        <f t="shared" si="54"/>
        <v>300238</v>
      </c>
      <c r="F339" s="190">
        <f t="shared" si="55"/>
        <v>3906489.4</v>
      </c>
      <c r="G339" s="190">
        <f t="shared" si="56"/>
        <v>12213610.66</v>
      </c>
      <c r="H339" s="190">
        <f t="shared" si="57"/>
        <v>6138255.6100000003</v>
      </c>
      <c r="I339" s="190">
        <f t="shared" si="59"/>
        <v>6503513.79</v>
      </c>
      <c r="J339" s="190">
        <f t="shared" si="60"/>
        <v>1738658.2</v>
      </c>
      <c r="K339" s="190">
        <f t="shared" si="61"/>
        <v>0</v>
      </c>
      <c r="L339" s="190">
        <f t="shared" si="62"/>
        <v>0</v>
      </c>
      <c r="M339" s="192">
        <f t="shared" si="64"/>
        <v>30800765.66</v>
      </c>
      <c r="N339" s="191">
        <f t="shared" si="63"/>
        <v>30920830.640000001</v>
      </c>
      <c r="O339" s="192">
        <f t="shared" si="65"/>
        <v>120064.98000000045</v>
      </c>
      <c r="P339" s="151">
        <f t="shared" si="58"/>
        <v>3.8829804217704691E-3</v>
      </c>
    </row>
    <row r="340" spans="1:16" x14ac:dyDescent="0.35">
      <c r="A340" s="39" t="s">
        <v>6417</v>
      </c>
      <c r="B340" s="35" t="s">
        <v>6418</v>
      </c>
      <c r="C340" s="35" t="s">
        <v>5911</v>
      </c>
      <c r="D340" s="35" t="s">
        <v>5906</v>
      </c>
      <c r="E340" s="189">
        <f t="shared" si="54"/>
        <v>47381.56</v>
      </c>
      <c r="F340" s="190">
        <f t="shared" si="55"/>
        <v>449323.31</v>
      </c>
      <c r="G340" s="190">
        <f t="shared" si="56"/>
        <v>1663159.8</v>
      </c>
      <c r="H340" s="190">
        <f t="shared" si="57"/>
        <v>1200204.4099999999</v>
      </c>
      <c r="I340" s="190">
        <f t="shared" si="59"/>
        <v>506071.62</v>
      </c>
      <c r="J340" s="190">
        <f t="shared" si="60"/>
        <v>31197.94</v>
      </c>
      <c r="K340" s="190">
        <f t="shared" si="61"/>
        <v>0</v>
      </c>
      <c r="L340" s="190">
        <f t="shared" si="62"/>
        <v>0</v>
      </c>
      <c r="M340" s="192">
        <f t="shared" si="64"/>
        <v>3897338.64</v>
      </c>
      <c r="N340" s="191">
        <f t="shared" si="63"/>
        <v>3912156.99</v>
      </c>
      <c r="O340" s="192">
        <f t="shared" si="65"/>
        <v>14818.350000000093</v>
      </c>
      <c r="P340" s="151">
        <f t="shared" si="58"/>
        <v>3.7877697745458041E-3</v>
      </c>
    </row>
    <row r="341" spans="1:16" x14ac:dyDescent="0.35">
      <c r="A341" s="39" t="s">
        <v>6419</v>
      </c>
      <c r="B341" s="35" t="s">
        <v>6420</v>
      </c>
      <c r="C341" s="35" t="s">
        <v>5911</v>
      </c>
      <c r="D341" s="35" t="s">
        <v>5906</v>
      </c>
      <c r="E341" s="189">
        <f t="shared" si="54"/>
        <v>105240.39</v>
      </c>
      <c r="F341" s="190">
        <f t="shared" si="55"/>
        <v>990952.78</v>
      </c>
      <c r="G341" s="190">
        <f t="shared" si="56"/>
        <v>2739458.92</v>
      </c>
      <c r="H341" s="190">
        <f t="shared" si="57"/>
        <v>2040487.09</v>
      </c>
      <c r="I341" s="190">
        <f t="shared" si="59"/>
        <v>1875893.64</v>
      </c>
      <c r="J341" s="190">
        <f t="shared" si="60"/>
        <v>240970.64</v>
      </c>
      <c r="K341" s="190">
        <f t="shared" si="61"/>
        <v>0</v>
      </c>
      <c r="L341" s="190">
        <f t="shared" si="62"/>
        <v>0</v>
      </c>
      <c r="M341" s="192">
        <f t="shared" si="64"/>
        <v>7993003.459999999</v>
      </c>
      <c r="N341" s="191">
        <f t="shared" si="63"/>
        <v>7993003.0599999996</v>
      </c>
      <c r="O341" s="192">
        <f t="shared" si="65"/>
        <v>-0.39999999944120646</v>
      </c>
      <c r="P341" s="151">
        <f t="shared" si="58"/>
        <v>-5.0043769086359698E-8</v>
      </c>
    </row>
    <row r="342" spans="1:16" x14ac:dyDescent="0.35">
      <c r="A342" s="39" t="s">
        <v>6421</v>
      </c>
      <c r="B342" s="35" t="s">
        <v>6422</v>
      </c>
      <c r="C342" s="35" t="s">
        <v>5914</v>
      </c>
      <c r="D342" s="35" t="s">
        <v>5906</v>
      </c>
      <c r="E342" s="189">
        <f t="shared" si="54"/>
        <v>32316</v>
      </c>
      <c r="F342" s="190">
        <f t="shared" si="55"/>
        <v>205626.38</v>
      </c>
      <c r="G342" s="190">
        <f t="shared" si="56"/>
        <v>557331.32999999996</v>
      </c>
      <c r="H342" s="190">
        <f t="shared" si="57"/>
        <v>50833.59</v>
      </c>
      <c r="I342" s="190">
        <f t="shared" si="59"/>
        <v>52760.46</v>
      </c>
      <c r="J342" s="190">
        <f t="shared" si="60"/>
        <v>36233.97</v>
      </c>
      <c r="K342" s="190">
        <f t="shared" si="61"/>
        <v>0</v>
      </c>
      <c r="L342" s="190">
        <f t="shared" si="62"/>
        <v>0</v>
      </c>
      <c r="M342" s="192">
        <f t="shared" si="64"/>
        <v>935101.72999999986</v>
      </c>
      <c r="N342" s="191">
        <f t="shared" si="63"/>
        <v>935101.73</v>
      </c>
      <c r="O342" s="192">
        <f t="shared" si="65"/>
        <v>0</v>
      </c>
      <c r="P342" s="151">
        <f t="shared" si="58"/>
        <v>0</v>
      </c>
    </row>
    <row r="343" spans="1:16" x14ac:dyDescent="0.35">
      <c r="A343" s="39" t="s">
        <v>6423</v>
      </c>
      <c r="B343" s="35" t="s">
        <v>6424</v>
      </c>
      <c r="C343" s="35" t="s">
        <v>5911</v>
      </c>
      <c r="D343" s="35" t="s">
        <v>5906</v>
      </c>
      <c r="E343" s="189">
        <f t="shared" si="54"/>
        <v>106476.42</v>
      </c>
      <c r="F343" s="190">
        <f t="shared" si="55"/>
        <v>731310.11</v>
      </c>
      <c r="G343" s="190">
        <f t="shared" si="56"/>
        <v>2460878.7999999998</v>
      </c>
      <c r="H343" s="190">
        <f t="shared" si="57"/>
        <v>858241.9</v>
      </c>
      <c r="I343" s="190">
        <f t="shared" si="59"/>
        <v>985199.48</v>
      </c>
      <c r="J343" s="190">
        <f t="shared" si="60"/>
        <v>1777169.43</v>
      </c>
      <c r="K343" s="190">
        <f t="shared" si="61"/>
        <v>0</v>
      </c>
      <c r="L343" s="190">
        <f t="shared" si="62"/>
        <v>0</v>
      </c>
      <c r="M343" s="192">
        <f t="shared" si="64"/>
        <v>6919276.1399999997</v>
      </c>
      <c r="N343" s="191">
        <f t="shared" si="63"/>
        <v>6920528.3399999999</v>
      </c>
      <c r="O343" s="192">
        <f t="shared" si="65"/>
        <v>1252.2000000001863</v>
      </c>
      <c r="P343" s="151">
        <f t="shared" si="58"/>
        <v>1.8093994251314435E-4</v>
      </c>
    </row>
    <row r="344" spans="1:16" x14ac:dyDescent="0.35">
      <c r="A344" s="39" t="s">
        <v>6425</v>
      </c>
      <c r="B344" s="35" t="s">
        <v>6426</v>
      </c>
      <c r="C344" s="35" t="s">
        <v>5914</v>
      </c>
      <c r="D344" s="35" t="s">
        <v>5906</v>
      </c>
      <c r="E344" s="189">
        <f t="shared" si="54"/>
        <v>7029.99</v>
      </c>
      <c r="F344" s="190">
        <f t="shared" si="55"/>
        <v>53517.47</v>
      </c>
      <c r="G344" s="190">
        <f t="shared" si="56"/>
        <v>133265.71</v>
      </c>
      <c r="H344" s="190">
        <f t="shared" si="57"/>
        <v>160850.88</v>
      </c>
      <c r="I344" s="190">
        <f t="shared" si="59"/>
        <v>19175.14</v>
      </c>
      <c r="J344" s="190">
        <f t="shared" si="60"/>
        <v>0</v>
      </c>
      <c r="K344" s="190">
        <f t="shared" si="61"/>
        <v>0</v>
      </c>
      <c r="L344" s="190">
        <f t="shared" si="62"/>
        <v>0</v>
      </c>
      <c r="M344" s="192">
        <f t="shared" si="64"/>
        <v>373839.19</v>
      </c>
      <c r="N344" s="191">
        <f t="shared" si="63"/>
        <v>373839.19</v>
      </c>
      <c r="O344" s="192">
        <f t="shared" si="65"/>
        <v>0</v>
      </c>
      <c r="P344" s="151">
        <f t="shared" si="58"/>
        <v>0</v>
      </c>
    </row>
    <row r="345" spans="1:16" x14ac:dyDescent="0.35">
      <c r="A345" s="39" t="s">
        <v>6427</v>
      </c>
      <c r="B345" s="35" t="s">
        <v>6428</v>
      </c>
      <c r="C345" s="35" t="s">
        <v>5911</v>
      </c>
      <c r="D345" s="35" t="s">
        <v>5906</v>
      </c>
      <c r="E345" s="189">
        <f t="shared" si="54"/>
        <v>257339.97</v>
      </c>
      <c r="F345" s="190">
        <f t="shared" si="55"/>
        <v>1272447.73</v>
      </c>
      <c r="G345" s="190">
        <f t="shared" si="56"/>
        <v>5034832</v>
      </c>
      <c r="H345" s="190">
        <f t="shared" si="57"/>
        <v>2499682.7000000002</v>
      </c>
      <c r="I345" s="190">
        <f t="shared" si="59"/>
        <v>4672933.38</v>
      </c>
      <c r="J345" s="190">
        <f t="shared" si="60"/>
        <v>293145.92</v>
      </c>
      <c r="K345" s="190">
        <f t="shared" si="61"/>
        <v>0</v>
      </c>
      <c r="L345" s="190">
        <f t="shared" si="62"/>
        <v>0</v>
      </c>
      <c r="M345" s="192">
        <f t="shared" si="64"/>
        <v>14030381.700000001</v>
      </c>
      <c r="N345" s="191">
        <f t="shared" si="63"/>
        <v>14032533.25</v>
      </c>
      <c r="O345" s="192">
        <f t="shared" si="65"/>
        <v>2151.5499999988824</v>
      </c>
      <c r="P345" s="151">
        <f t="shared" si="58"/>
        <v>1.5332584371384849E-4</v>
      </c>
    </row>
    <row r="346" spans="1:16" x14ac:dyDescent="0.35">
      <c r="A346" s="39" t="s">
        <v>6429</v>
      </c>
      <c r="B346" s="35" t="s">
        <v>6430</v>
      </c>
      <c r="C346" s="35" t="s">
        <v>5914</v>
      </c>
      <c r="D346" s="35" t="s">
        <v>5906</v>
      </c>
      <c r="E346" s="189">
        <f t="shared" si="54"/>
        <v>13359</v>
      </c>
      <c r="F346" s="190">
        <f t="shared" si="55"/>
        <v>117278.48</v>
      </c>
      <c r="G346" s="190">
        <f t="shared" si="56"/>
        <v>281900.23</v>
      </c>
      <c r="H346" s="190">
        <f t="shared" si="57"/>
        <v>336995.98</v>
      </c>
      <c r="I346" s="190">
        <f t="shared" si="59"/>
        <v>11678.84</v>
      </c>
      <c r="J346" s="190">
        <f t="shared" si="60"/>
        <v>3360.76</v>
      </c>
      <c r="K346" s="190">
        <f t="shared" si="61"/>
        <v>0</v>
      </c>
      <c r="L346" s="190">
        <f t="shared" si="62"/>
        <v>0</v>
      </c>
      <c r="M346" s="192">
        <f t="shared" si="64"/>
        <v>764573.28999999992</v>
      </c>
      <c r="N346" s="191">
        <f t="shared" si="63"/>
        <v>764573.29</v>
      </c>
      <c r="O346" s="192">
        <f t="shared" si="65"/>
        <v>0</v>
      </c>
      <c r="P346" s="151">
        <f t="shared" si="58"/>
        <v>0</v>
      </c>
    </row>
    <row r="347" spans="1:16" x14ac:dyDescent="0.35">
      <c r="A347" s="39" t="s">
        <v>6431</v>
      </c>
      <c r="B347" s="35" t="s">
        <v>6432</v>
      </c>
      <c r="C347" s="35" t="s">
        <v>5911</v>
      </c>
      <c r="D347" s="35" t="s">
        <v>5906</v>
      </c>
      <c r="E347" s="189">
        <f t="shared" si="54"/>
        <v>73337.59</v>
      </c>
      <c r="F347" s="190">
        <f t="shared" si="55"/>
        <v>468458.14</v>
      </c>
      <c r="G347" s="190">
        <f t="shared" si="56"/>
        <v>1102926.03</v>
      </c>
      <c r="H347" s="190">
        <f t="shared" si="57"/>
        <v>872016.48</v>
      </c>
      <c r="I347" s="190">
        <f t="shared" si="59"/>
        <v>846541.91</v>
      </c>
      <c r="J347" s="190">
        <f t="shared" si="60"/>
        <v>287549.34000000003</v>
      </c>
      <c r="K347" s="190">
        <f t="shared" si="61"/>
        <v>0</v>
      </c>
      <c r="L347" s="190">
        <f t="shared" si="62"/>
        <v>0</v>
      </c>
      <c r="M347" s="192">
        <f t="shared" si="64"/>
        <v>3650829.49</v>
      </c>
      <c r="N347" s="191">
        <f t="shared" si="63"/>
        <v>3650850.31</v>
      </c>
      <c r="O347" s="192">
        <f t="shared" si="65"/>
        <v>20.819999999832362</v>
      </c>
      <c r="P347" s="151">
        <f t="shared" si="58"/>
        <v>5.7027810597450551E-6</v>
      </c>
    </row>
    <row r="348" spans="1:16" x14ac:dyDescent="0.35">
      <c r="A348" s="39" t="s">
        <v>6433</v>
      </c>
      <c r="B348" s="35" t="s">
        <v>6434</v>
      </c>
      <c r="C348" s="35" t="s">
        <v>5911</v>
      </c>
      <c r="D348" s="35" t="s">
        <v>5906</v>
      </c>
      <c r="E348" s="189">
        <f t="shared" si="54"/>
        <v>2385948.6800000002</v>
      </c>
      <c r="F348" s="190">
        <f t="shared" si="55"/>
        <v>8569361.4700000007</v>
      </c>
      <c r="G348" s="190">
        <f t="shared" si="56"/>
        <v>35315570.140000001</v>
      </c>
      <c r="H348" s="190">
        <f t="shared" si="57"/>
        <v>23051325.84</v>
      </c>
      <c r="I348" s="190">
        <f t="shared" si="59"/>
        <v>18268177.18</v>
      </c>
      <c r="J348" s="190">
        <f t="shared" si="60"/>
        <v>630134.76</v>
      </c>
      <c r="K348" s="190">
        <f t="shared" si="61"/>
        <v>0</v>
      </c>
      <c r="L348" s="190">
        <f t="shared" si="62"/>
        <v>0</v>
      </c>
      <c r="M348" s="192">
        <f t="shared" si="64"/>
        <v>88220518.070000008</v>
      </c>
      <c r="N348" s="191">
        <f t="shared" si="63"/>
        <v>88713518.640000001</v>
      </c>
      <c r="O348" s="192">
        <f t="shared" si="65"/>
        <v>493000.56999999285</v>
      </c>
      <c r="P348" s="151">
        <f t="shared" si="58"/>
        <v>5.5572203375293021E-3</v>
      </c>
    </row>
    <row r="349" spans="1:16" x14ac:dyDescent="0.35">
      <c r="A349" s="39" t="s">
        <v>6435</v>
      </c>
      <c r="B349" s="35" t="s">
        <v>6436</v>
      </c>
      <c r="C349" s="35" t="s">
        <v>5914</v>
      </c>
      <c r="D349" s="35" t="s">
        <v>5906</v>
      </c>
      <c r="E349" s="189">
        <f t="shared" si="54"/>
        <v>70049</v>
      </c>
      <c r="F349" s="190">
        <f t="shared" si="55"/>
        <v>343538.74</v>
      </c>
      <c r="G349" s="190">
        <f t="shared" si="56"/>
        <v>834580.18</v>
      </c>
      <c r="H349" s="190">
        <f t="shared" si="57"/>
        <v>778978.58</v>
      </c>
      <c r="I349" s="190">
        <f t="shared" si="59"/>
        <v>307814.45</v>
      </c>
      <c r="J349" s="190">
        <f t="shared" si="60"/>
        <v>11788.97</v>
      </c>
      <c r="K349" s="190">
        <f t="shared" si="61"/>
        <v>0</v>
      </c>
      <c r="L349" s="190">
        <f t="shared" si="62"/>
        <v>0</v>
      </c>
      <c r="M349" s="192">
        <f t="shared" si="64"/>
        <v>2346749.9200000004</v>
      </c>
      <c r="N349" s="191">
        <f t="shared" si="63"/>
        <v>2346749.92</v>
      </c>
      <c r="O349" s="192">
        <f t="shared" si="65"/>
        <v>0</v>
      </c>
      <c r="P349" s="151">
        <f t="shared" si="58"/>
        <v>0</v>
      </c>
    </row>
    <row r="350" spans="1:16" x14ac:dyDescent="0.35">
      <c r="A350" s="39" t="s">
        <v>6437</v>
      </c>
      <c r="B350" s="35" t="s">
        <v>6438</v>
      </c>
      <c r="C350" s="35" t="s">
        <v>5914</v>
      </c>
      <c r="D350" s="35" t="s">
        <v>5906</v>
      </c>
      <c r="E350" s="189">
        <f t="shared" si="54"/>
        <v>17235.91</v>
      </c>
      <c r="F350" s="190">
        <f t="shared" si="55"/>
        <v>85838.45</v>
      </c>
      <c r="G350" s="190">
        <f t="shared" si="56"/>
        <v>312462.63</v>
      </c>
      <c r="H350" s="190">
        <f t="shared" si="57"/>
        <v>233068.65</v>
      </c>
      <c r="I350" s="190">
        <f t="shared" si="59"/>
        <v>89219.839999999997</v>
      </c>
      <c r="J350" s="190">
        <f t="shared" si="60"/>
        <v>13886.72</v>
      </c>
      <c r="K350" s="190">
        <f t="shared" si="61"/>
        <v>0</v>
      </c>
      <c r="L350" s="190">
        <f t="shared" si="62"/>
        <v>0</v>
      </c>
      <c r="M350" s="192">
        <f t="shared" si="64"/>
        <v>751712.2</v>
      </c>
      <c r="N350" s="191">
        <f t="shared" si="63"/>
        <v>751712.2</v>
      </c>
      <c r="O350" s="192">
        <f t="shared" si="65"/>
        <v>0</v>
      </c>
      <c r="P350" s="151">
        <f t="shared" si="58"/>
        <v>0</v>
      </c>
    </row>
    <row r="351" spans="1:16" x14ac:dyDescent="0.35">
      <c r="A351" s="39" t="s">
        <v>6439</v>
      </c>
      <c r="B351" s="35" t="s">
        <v>6440</v>
      </c>
      <c r="C351" s="35" t="s">
        <v>5914</v>
      </c>
      <c r="D351" s="35" t="s">
        <v>5906</v>
      </c>
      <c r="E351" s="189">
        <f t="shared" si="54"/>
        <v>0</v>
      </c>
      <c r="F351" s="190">
        <f t="shared" si="55"/>
        <v>120591.22</v>
      </c>
      <c r="G351" s="190">
        <f t="shared" si="56"/>
        <v>355773.91</v>
      </c>
      <c r="H351" s="190">
        <f t="shared" si="57"/>
        <v>447166.4</v>
      </c>
      <c r="I351" s="190">
        <f t="shared" si="59"/>
        <v>211968.78</v>
      </c>
      <c r="J351" s="190">
        <f t="shared" si="60"/>
        <v>37686.99</v>
      </c>
      <c r="K351" s="190">
        <f t="shared" si="61"/>
        <v>0</v>
      </c>
      <c r="L351" s="190">
        <f t="shared" si="62"/>
        <v>0</v>
      </c>
      <c r="M351" s="192">
        <f t="shared" si="64"/>
        <v>1173187.3</v>
      </c>
      <c r="N351" s="191">
        <f t="shared" si="63"/>
        <v>1173187.3</v>
      </c>
      <c r="O351" s="192">
        <f t="shared" si="65"/>
        <v>0</v>
      </c>
      <c r="P351" s="151">
        <f t="shared" si="58"/>
        <v>0</v>
      </c>
    </row>
    <row r="352" spans="1:16" x14ac:dyDescent="0.35">
      <c r="A352" s="39" t="s">
        <v>6441</v>
      </c>
      <c r="B352" s="35" t="s">
        <v>6442</v>
      </c>
      <c r="C352" s="35" t="s">
        <v>5914</v>
      </c>
      <c r="D352" s="35" t="s">
        <v>5906</v>
      </c>
      <c r="E352" s="189">
        <f t="shared" si="54"/>
        <v>4540.57</v>
      </c>
      <c r="F352" s="190">
        <f t="shared" si="55"/>
        <v>85817.54</v>
      </c>
      <c r="G352" s="190">
        <f t="shared" si="56"/>
        <v>138299.6</v>
      </c>
      <c r="H352" s="190">
        <f t="shared" si="57"/>
        <v>78709.47</v>
      </c>
      <c r="I352" s="190">
        <f t="shared" si="59"/>
        <v>105065.41</v>
      </c>
      <c r="J352" s="190">
        <f t="shared" si="60"/>
        <v>125.59</v>
      </c>
      <c r="K352" s="190">
        <f t="shared" si="61"/>
        <v>0</v>
      </c>
      <c r="L352" s="190">
        <f t="shared" si="62"/>
        <v>0</v>
      </c>
      <c r="M352" s="192">
        <f t="shared" si="64"/>
        <v>412558.18</v>
      </c>
      <c r="N352" s="191">
        <f t="shared" si="63"/>
        <v>412558.18</v>
      </c>
      <c r="O352" s="192">
        <f t="shared" si="65"/>
        <v>0</v>
      </c>
      <c r="P352" s="151">
        <f t="shared" si="58"/>
        <v>0</v>
      </c>
    </row>
    <row r="353" spans="1:16" x14ac:dyDescent="0.35">
      <c r="A353" s="39" t="s">
        <v>6443</v>
      </c>
      <c r="B353" s="35" t="s">
        <v>6444</v>
      </c>
      <c r="C353" s="35" t="s">
        <v>5914</v>
      </c>
      <c r="D353" s="35" t="s">
        <v>5906</v>
      </c>
      <c r="E353" s="189">
        <f t="shared" si="54"/>
        <v>8070</v>
      </c>
      <c r="F353" s="190">
        <f t="shared" si="55"/>
        <v>115539.85</v>
      </c>
      <c r="G353" s="190">
        <f t="shared" si="56"/>
        <v>162083.5</v>
      </c>
      <c r="H353" s="190">
        <f t="shared" si="57"/>
        <v>44774.239999999998</v>
      </c>
      <c r="I353" s="190">
        <f t="shared" si="59"/>
        <v>2802.59</v>
      </c>
      <c r="J353" s="190">
        <f t="shared" si="60"/>
        <v>0</v>
      </c>
      <c r="K353" s="190">
        <f t="shared" si="61"/>
        <v>0</v>
      </c>
      <c r="L353" s="190">
        <f t="shared" si="62"/>
        <v>0</v>
      </c>
      <c r="M353" s="192">
        <f t="shared" si="64"/>
        <v>333270.18</v>
      </c>
      <c r="N353" s="191">
        <f t="shared" si="63"/>
        <v>333270.18</v>
      </c>
      <c r="O353" s="192">
        <f t="shared" si="65"/>
        <v>0</v>
      </c>
      <c r="P353" s="151">
        <f t="shared" si="58"/>
        <v>0</v>
      </c>
    </row>
    <row r="354" spans="1:16" x14ac:dyDescent="0.35">
      <c r="A354" s="39" t="s">
        <v>6445</v>
      </c>
      <c r="B354" s="35" t="s">
        <v>6446</v>
      </c>
      <c r="C354" s="35" t="s">
        <v>5911</v>
      </c>
      <c r="D354" s="35" t="s">
        <v>5906</v>
      </c>
      <c r="E354" s="189">
        <f t="shared" si="54"/>
        <v>568752.1</v>
      </c>
      <c r="F354" s="190">
        <f t="shared" si="55"/>
        <v>3879426.6</v>
      </c>
      <c r="G354" s="190">
        <f t="shared" si="56"/>
        <v>7318479.1600000001</v>
      </c>
      <c r="H354" s="190">
        <f t="shared" si="57"/>
        <v>16838747.760000002</v>
      </c>
      <c r="I354" s="190">
        <f t="shared" si="59"/>
        <v>13528995.550000001</v>
      </c>
      <c r="J354" s="190">
        <f t="shared" si="60"/>
        <v>1287701.57</v>
      </c>
      <c r="K354" s="190">
        <f t="shared" si="61"/>
        <v>0</v>
      </c>
      <c r="L354" s="190">
        <f t="shared" si="62"/>
        <v>0</v>
      </c>
      <c r="M354" s="192">
        <f t="shared" si="64"/>
        <v>43422102.740000002</v>
      </c>
      <c r="N354" s="191">
        <f t="shared" si="63"/>
        <v>43422445.619999997</v>
      </c>
      <c r="O354" s="192">
        <f t="shared" si="65"/>
        <v>342.87999999523163</v>
      </c>
      <c r="P354" s="151">
        <f t="shared" si="58"/>
        <v>7.8963769796813126E-6</v>
      </c>
    </row>
    <row r="355" spans="1:16" x14ac:dyDescent="0.35">
      <c r="A355" s="39" t="s">
        <v>6447</v>
      </c>
      <c r="B355" s="35" t="s">
        <v>6448</v>
      </c>
      <c r="C355" s="35" t="s">
        <v>5914</v>
      </c>
      <c r="D355" s="35" t="s">
        <v>5906</v>
      </c>
      <c r="E355" s="189">
        <f t="shared" si="54"/>
        <v>38550</v>
      </c>
      <c r="F355" s="190">
        <f t="shared" si="55"/>
        <v>194533.88</v>
      </c>
      <c r="G355" s="190">
        <f t="shared" si="56"/>
        <v>533231.64</v>
      </c>
      <c r="H355" s="190">
        <f t="shared" si="57"/>
        <v>171253.46</v>
      </c>
      <c r="I355" s="190">
        <f t="shared" si="59"/>
        <v>277086.08000000002</v>
      </c>
      <c r="J355" s="190">
        <f t="shared" si="60"/>
        <v>0</v>
      </c>
      <c r="K355" s="190">
        <f t="shared" si="61"/>
        <v>0</v>
      </c>
      <c r="L355" s="190">
        <f t="shared" si="62"/>
        <v>0</v>
      </c>
      <c r="M355" s="192">
        <f t="shared" si="64"/>
        <v>1214655.06</v>
      </c>
      <c r="N355" s="191">
        <f t="shared" si="63"/>
        <v>1214655.06</v>
      </c>
      <c r="O355" s="192">
        <f t="shared" si="65"/>
        <v>0</v>
      </c>
      <c r="P355" s="151">
        <f t="shared" si="58"/>
        <v>0</v>
      </c>
    </row>
    <row r="356" spans="1:16" x14ac:dyDescent="0.35">
      <c r="A356" s="39" t="s">
        <v>6449</v>
      </c>
      <c r="B356" s="35" t="s">
        <v>6450</v>
      </c>
      <c r="C356" s="35" t="s">
        <v>5914</v>
      </c>
      <c r="D356" s="35" t="s">
        <v>5906</v>
      </c>
      <c r="E356" s="189">
        <f t="shared" si="54"/>
        <v>54982</v>
      </c>
      <c r="F356" s="190">
        <f t="shared" si="55"/>
        <v>713454.1</v>
      </c>
      <c r="G356" s="190">
        <f t="shared" si="56"/>
        <v>918103.36</v>
      </c>
      <c r="H356" s="190">
        <f t="shared" si="57"/>
        <v>1828126.05</v>
      </c>
      <c r="I356" s="190">
        <f t="shared" si="59"/>
        <v>4329765.3</v>
      </c>
      <c r="J356" s="190">
        <f t="shared" si="60"/>
        <v>388526</v>
      </c>
      <c r="K356" s="190">
        <f t="shared" si="61"/>
        <v>0</v>
      </c>
      <c r="L356" s="190">
        <f t="shared" si="62"/>
        <v>0</v>
      </c>
      <c r="M356" s="192">
        <f t="shared" si="64"/>
        <v>8232956.8099999996</v>
      </c>
      <c r="N356" s="191">
        <f t="shared" si="63"/>
        <v>8232956.8099999996</v>
      </c>
      <c r="O356" s="192">
        <f t="shared" si="65"/>
        <v>0</v>
      </c>
      <c r="P356" s="151">
        <f t="shared" si="58"/>
        <v>0</v>
      </c>
    </row>
    <row r="357" spans="1:16" x14ac:dyDescent="0.35">
      <c r="A357" s="39" t="s">
        <v>6451</v>
      </c>
      <c r="B357" s="35" t="s">
        <v>6452</v>
      </c>
      <c r="C357" s="35" t="s">
        <v>5911</v>
      </c>
      <c r="D357" s="35" t="s">
        <v>5906</v>
      </c>
      <c r="E357" s="189">
        <f t="shared" si="54"/>
        <v>7917018.4900000002</v>
      </c>
      <c r="F357" s="190">
        <f t="shared" si="55"/>
        <v>21820325.41</v>
      </c>
      <c r="G357" s="190">
        <f t="shared" si="56"/>
        <v>214839960.44</v>
      </c>
      <c r="H357" s="190">
        <f t="shared" si="57"/>
        <v>100564547.56</v>
      </c>
      <c r="I357" s="190">
        <f t="shared" si="59"/>
        <v>78806959.709999993</v>
      </c>
      <c r="J357" s="190">
        <f t="shared" si="60"/>
        <v>10274821.77</v>
      </c>
      <c r="K357" s="190">
        <f t="shared" si="61"/>
        <v>0</v>
      </c>
      <c r="L357" s="190">
        <f t="shared" si="62"/>
        <v>0</v>
      </c>
      <c r="M357" s="192">
        <f t="shared" si="64"/>
        <v>434223633.37999994</v>
      </c>
      <c r="N357" s="191">
        <f t="shared" si="63"/>
        <v>434223424.45999998</v>
      </c>
      <c r="O357" s="192">
        <f t="shared" si="65"/>
        <v>-208.91999995708466</v>
      </c>
      <c r="P357" s="151">
        <f t="shared" si="58"/>
        <v>-4.8113479878911978E-7</v>
      </c>
    </row>
    <row r="358" spans="1:16" x14ac:dyDescent="0.35">
      <c r="A358" s="39" t="s">
        <v>6453</v>
      </c>
      <c r="B358" s="35" t="s">
        <v>6454</v>
      </c>
      <c r="C358" s="35" t="s">
        <v>5914</v>
      </c>
      <c r="D358" s="35" t="s">
        <v>5906</v>
      </c>
      <c r="E358" s="189">
        <f t="shared" si="54"/>
        <v>10737</v>
      </c>
      <c r="F358" s="190">
        <f t="shared" si="55"/>
        <v>61342.69</v>
      </c>
      <c r="G358" s="190">
        <f t="shared" si="56"/>
        <v>237334.57</v>
      </c>
      <c r="H358" s="190">
        <f t="shared" si="57"/>
        <v>160737.32</v>
      </c>
      <c r="I358" s="190">
        <f t="shared" si="59"/>
        <v>70936.649999999994</v>
      </c>
      <c r="J358" s="190">
        <f t="shared" si="60"/>
        <v>0</v>
      </c>
      <c r="K358" s="190">
        <f t="shared" si="61"/>
        <v>0</v>
      </c>
      <c r="L358" s="190">
        <f t="shared" si="62"/>
        <v>0</v>
      </c>
      <c r="M358" s="192">
        <f t="shared" si="64"/>
        <v>541088.23</v>
      </c>
      <c r="N358" s="191">
        <f t="shared" si="63"/>
        <v>541088.23</v>
      </c>
      <c r="O358" s="192">
        <f t="shared" si="65"/>
        <v>0</v>
      </c>
      <c r="P358" s="151">
        <f t="shared" si="58"/>
        <v>0</v>
      </c>
    </row>
    <row r="359" spans="1:16" x14ac:dyDescent="0.35">
      <c r="A359" s="39" t="s">
        <v>6455</v>
      </c>
      <c r="B359" s="35" t="s">
        <v>6456</v>
      </c>
      <c r="C359" s="35" t="s">
        <v>5914</v>
      </c>
      <c r="D359" s="35" t="s">
        <v>5906</v>
      </c>
      <c r="E359" s="189">
        <f t="shared" si="54"/>
        <v>3922.98</v>
      </c>
      <c r="F359" s="190">
        <f t="shared" si="55"/>
        <v>86244.06</v>
      </c>
      <c r="G359" s="190">
        <f t="shared" si="56"/>
        <v>254840.76</v>
      </c>
      <c r="H359" s="190">
        <f t="shared" si="57"/>
        <v>110132.78</v>
      </c>
      <c r="I359" s="190">
        <f t="shared" si="59"/>
        <v>4742.01</v>
      </c>
      <c r="J359" s="190">
        <f t="shared" si="60"/>
        <v>4036.23</v>
      </c>
      <c r="K359" s="190">
        <f t="shared" si="61"/>
        <v>0</v>
      </c>
      <c r="L359" s="190">
        <f t="shared" si="62"/>
        <v>0</v>
      </c>
      <c r="M359" s="192">
        <f t="shared" si="64"/>
        <v>463918.81999999995</v>
      </c>
      <c r="N359" s="191">
        <f t="shared" si="63"/>
        <v>463918.82</v>
      </c>
      <c r="O359" s="192">
        <f t="shared" si="65"/>
        <v>0</v>
      </c>
      <c r="P359" s="151">
        <f t="shared" si="58"/>
        <v>0</v>
      </c>
    </row>
    <row r="360" spans="1:16" x14ac:dyDescent="0.35">
      <c r="A360" s="39" t="s">
        <v>6457</v>
      </c>
      <c r="B360" s="35" t="s">
        <v>6458</v>
      </c>
      <c r="C360" s="35" t="s">
        <v>5914</v>
      </c>
      <c r="D360" s="35" t="s">
        <v>5906</v>
      </c>
      <c r="E360" s="189">
        <f t="shared" si="54"/>
        <v>14232</v>
      </c>
      <c r="F360" s="190">
        <f t="shared" si="55"/>
        <v>105550.17</v>
      </c>
      <c r="G360" s="190">
        <f t="shared" si="56"/>
        <v>435200.9</v>
      </c>
      <c r="H360" s="190">
        <f t="shared" si="57"/>
        <v>136316.03</v>
      </c>
      <c r="I360" s="190">
        <f t="shared" si="59"/>
        <v>0</v>
      </c>
      <c r="J360" s="190">
        <f t="shared" si="60"/>
        <v>0</v>
      </c>
      <c r="K360" s="190">
        <f t="shared" si="61"/>
        <v>0</v>
      </c>
      <c r="L360" s="190">
        <f t="shared" si="62"/>
        <v>0</v>
      </c>
      <c r="M360" s="192">
        <f t="shared" si="64"/>
        <v>691299.10000000009</v>
      </c>
      <c r="N360" s="191">
        <f t="shared" si="63"/>
        <v>691299.1</v>
      </c>
      <c r="O360" s="192">
        <f t="shared" si="65"/>
        <v>0</v>
      </c>
      <c r="P360" s="151">
        <f t="shared" si="58"/>
        <v>0</v>
      </c>
    </row>
    <row r="361" spans="1:16" x14ac:dyDescent="0.35">
      <c r="A361" s="39" t="s">
        <v>6459</v>
      </c>
      <c r="B361" s="35" t="s">
        <v>6460</v>
      </c>
      <c r="C361" s="35" t="s">
        <v>5914</v>
      </c>
      <c r="D361" s="35" t="s">
        <v>5906</v>
      </c>
      <c r="E361" s="189">
        <f t="shared" si="54"/>
        <v>38820</v>
      </c>
      <c r="F361" s="190">
        <f t="shared" si="55"/>
        <v>297910.71999999997</v>
      </c>
      <c r="G361" s="190">
        <f t="shared" si="56"/>
        <v>785267.05</v>
      </c>
      <c r="H361" s="190">
        <f t="shared" si="57"/>
        <v>297061.58</v>
      </c>
      <c r="I361" s="190">
        <f t="shared" si="59"/>
        <v>66311.039999999994</v>
      </c>
      <c r="J361" s="190">
        <f t="shared" si="60"/>
        <v>34547.230000000003</v>
      </c>
      <c r="K361" s="190">
        <f t="shared" si="61"/>
        <v>0</v>
      </c>
      <c r="L361" s="190">
        <f t="shared" si="62"/>
        <v>0</v>
      </c>
      <c r="M361" s="192">
        <f t="shared" si="64"/>
        <v>1519917.62</v>
      </c>
      <c r="N361" s="191">
        <f t="shared" si="63"/>
        <v>1519917.62</v>
      </c>
      <c r="O361" s="192">
        <f t="shared" si="65"/>
        <v>0</v>
      </c>
      <c r="P361" s="151">
        <f t="shared" si="58"/>
        <v>0</v>
      </c>
    </row>
    <row r="362" spans="1:16" x14ac:dyDescent="0.35">
      <c r="A362" s="39" t="s">
        <v>6461</v>
      </c>
      <c r="B362" s="35" t="s">
        <v>6462</v>
      </c>
      <c r="C362" s="35" t="s">
        <v>5914</v>
      </c>
      <c r="D362" s="35" t="s">
        <v>5906</v>
      </c>
      <c r="E362" s="189">
        <f t="shared" si="54"/>
        <v>28299</v>
      </c>
      <c r="F362" s="190">
        <f t="shared" si="55"/>
        <v>200029.39</v>
      </c>
      <c r="G362" s="190">
        <f t="shared" si="56"/>
        <v>805920.81</v>
      </c>
      <c r="H362" s="190">
        <f t="shared" si="57"/>
        <v>234692.75</v>
      </c>
      <c r="I362" s="190">
        <f t="shared" si="59"/>
        <v>27203.200000000001</v>
      </c>
      <c r="J362" s="190">
        <f t="shared" si="60"/>
        <v>13056</v>
      </c>
      <c r="K362" s="190">
        <f t="shared" si="61"/>
        <v>0</v>
      </c>
      <c r="L362" s="190">
        <f t="shared" si="62"/>
        <v>0</v>
      </c>
      <c r="M362" s="192">
        <f t="shared" si="64"/>
        <v>1309201.1500000001</v>
      </c>
      <c r="N362" s="191">
        <f t="shared" si="63"/>
        <v>1309201.1499999999</v>
      </c>
      <c r="O362" s="192">
        <f t="shared" si="65"/>
        <v>0</v>
      </c>
      <c r="P362" s="151">
        <f t="shared" si="58"/>
        <v>0</v>
      </c>
    </row>
    <row r="363" spans="1:16" x14ac:dyDescent="0.35">
      <c r="A363" s="39" t="s">
        <v>6463</v>
      </c>
      <c r="B363" s="35" t="s">
        <v>6464</v>
      </c>
      <c r="C363" s="35" t="s">
        <v>5914</v>
      </c>
      <c r="D363" s="35" t="s">
        <v>5906</v>
      </c>
      <c r="E363" s="189">
        <f t="shared" si="54"/>
        <v>0</v>
      </c>
      <c r="F363" s="190">
        <f t="shared" si="55"/>
        <v>23757.15</v>
      </c>
      <c r="G363" s="190">
        <f t="shared" si="56"/>
        <v>128134.94</v>
      </c>
      <c r="H363" s="190">
        <f t="shared" si="57"/>
        <v>0</v>
      </c>
      <c r="I363" s="190">
        <f t="shared" si="59"/>
        <v>0</v>
      </c>
      <c r="J363" s="190">
        <f t="shared" si="60"/>
        <v>0</v>
      </c>
      <c r="K363" s="190">
        <f t="shared" si="61"/>
        <v>0</v>
      </c>
      <c r="L363" s="190">
        <f t="shared" si="62"/>
        <v>0</v>
      </c>
      <c r="M363" s="192">
        <f t="shared" si="64"/>
        <v>151892.09</v>
      </c>
      <c r="N363" s="191">
        <f t="shared" si="63"/>
        <v>151892.09</v>
      </c>
      <c r="O363" s="192">
        <f t="shared" si="65"/>
        <v>0</v>
      </c>
      <c r="P363" s="151">
        <f t="shared" si="58"/>
        <v>0</v>
      </c>
    </row>
    <row r="364" spans="1:16" x14ac:dyDescent="0.35">
      <c r="A364" s="39" t="s">
        <v>6465</v>
      </c>
      <c r="B364" s="35" t="s">
        <v>6466</v>
      </c>
      <c r="C364" s="35" t="s">
        <v>5914</v>
      </c>
      <c r="D364" s="35" t="s">
        <v>5933</v>
      </c>
      <c r="E364" s="189">
        <f t="shared" si="54"/>
        <v>57729</v>
      </c>
      <c r="F364" s="190">
        <f t="shared" si="55"/>
        <v>170302</v>
      </c>
      <c r="G364" s="190">
        <f t="shared" si="56"/>
        <v>194240</v>
      </c>
      <c r="H364" s="190">
        <f t="shared" si="57"/>
        <v>0</v>
      </c>
      <c r="I364" s="190">
        <f t="shared" si="59"/>
        <v>0</v>
      </c>
      <c r="J364" s="190">
        <f t="shared" si="60"/>
        <v>0</v>
      </c>
      <c r="K364" s="190">
        <f t="shared" si="61"/>
        <v>0</v>
      </c>
      <c r="L364" s="190">
        <f t="shared" si="62"/>
        <v>0</v>
      </c>
      <c r="M364" s="192">
        <f t="shared" si="64"/>
        <v>422271</v>
      </c>
      <c r="N364" s="191">
        <f t="shared" si="63"/>
        <v>422271</v>
      </c>
      <c r="O364" s="192">
        <f t="shared" si="65"/>
        <v>0</v>
      </c>
      <c r="P364" s="151">
        <f t="shared" si="58"/>
        <v>0</v>
      </c>
    </row>
    <row r="365" spans="1:16" x14ac:dyDescent="0.35">
      <c r="A365" s="39" t="s">
        <v>6467</v>
      </c>
      <c r="B365" s="35" t="s">
        <v>6468</v>
      </c>
      <c r="C365" s="35" t="s">
        <v>5914</v>
      </c>
      <c r="D365" s="35" t="s">
        <v>5906</v>
      </c>
      <c r="E365" s="189">
        <f t="shared" si="54"/>
        <v>16037</v>
      </c>
      <c r="F365" s="190">
        <f t="shared" si="55"/>
        <v>371964.54</v>
      </c>
      <c r="G365" s="190">
        <f t="shared" si="56"/>
        <v>539521.93999999994</v>
      </c>
      <c r="H365" s="190">
        <f t="shared" si="57"/>
        <v>376027.64</v>
      </c>
      <c r="I365" s="190">
        <f t="shared" si="59"/>
        <v>373259.57</v>
      </c>
      <c r="J365" s="190">
        <f t="shared" si="60"/>
        <v>560359.24</v>
      </c>
      <c r="K365" s="190">
        <f t="shared" si="61"/>
        <v>0</v>
      </c>
      <c r="L365" s="190">
        <f t="shared" si="62"/>
        <v>0</v>
      </c>
      <c r="M365" s="192">
        <f t="shared" si="64"/>
        <v>2237169.9300000002</v>
      </c>
      <c r="N365" s="191">
        <f t="shared" si="63"/>
        <v>2246169.9300000002</v>
      </c>
      <c r="O365" s="192">
        <f t="shared" si="65"/>
        <v>9000</v>
      </c>
      <c r="P365" s="151">
        <f t="shared" si="58"/>
        <v>4.006820623762869E-3</v>
      </c>
    </row>
    <row r="366" spans="1:16" x14ac:dyDescent="0.35">
      <c r="A366" s="39" t="s">
        <v>6469</v>
      </c>
      <c r="B366" s="35" t="s">
        <v>6470</v>
      </c>
      <c r="C366" s="35" t="s">
        <v>5914</v>
      </c>
      <c r="D366" s="35" t="s">
        <v>5906</v>
      </c>
      <c r="E366" s="189">
        <f t="shared" si="54"/>
        <v>3363</v>
      </c>
      <c r="F366" s="190">
        <f t="shared" si="55"/>
        <v>39800.089999999997</v>
      </c>
      <c r="G366" s="190">
        <f t="shared" si="56"/>
        <v>57291.66</v>
      </c>
      <c r="H366" s="190">
        <f t="shared" si="57"/>
        <v>19321.12</v>
      </c>
      <c r="I366" s="190">
        <f t="shared" si="59"/>
        <v>25769.11</v>
      </c>
      <c r="J366" s="190">
        <f t="shared" si="60"/>
        <v>14774.11</v>
      </c>
      <c r="K366" s="190">
        <f t="shared" si="61"/>
        <v>0</v>
      </c>
      <c r="L366" s="190">
        <f t="shared" si="62"/>
        <v>0</v>
      </c>
      <c r="M366" s="192">
        <f t="shared" si="64"/>
        <v>160319.08999999997</v>
      </c>
      <c r="N366" s="191">
        <f t="shared" si="63"/>
        <v>160319.09</v>
      </c>
      <c r="O366" s="192">
        <f t="shared" si="65"/>
        <v>0</v>
      </c>
      <c r="P366" s="151">
        <f t="shared" si="58"/>
        <v>0</v>
      </c>
    </row>
    <row r="367" spans="1:16" x14ac:dyDescent="0.35">
      <c r="A367" s="39" t="s">
        <v>6471</v>
      </c>
      <c r="B367" s="35" t="s">
        <v>6472</v>
      </c>
      <c r="C367" s="35" t="s">
        <v>5914</v>
      </c>
      <c r="D367" s="35" t="s">
        <v>5906</v>
      </c>
      <c r="E367" s="189">
        <f t="shared" si="54"/>
        <v>18888</v>
      </c>
      <c r="F367" s="190">
        <f t="shared" si="55"/>
        <v>91906.1</v>
      </c>
      <c r="G367" s="190">
        <f t="shared" si="56"/>
        <v>362439.56</v>
      </c>
      <c r="H367" s="190">
        <f t="shared" si="57"/>
        <v>344318.33</v>
      </c>
      <c r="I367" s="190">
        <f t="shared" si="59"/>
        <v>57227.99</v>
      </c>
      <c r="J367" s="190">
        <f t="shared" si="60"/>
        <v>0</v>
      </c>
      <c r="K367" s="190">
        <f t="shared" si="61"/>
        <v>0</v>
      </c>
      <c r="L367" s="190">
        <f t="shared" si="62"/>
        <v>0</v>
      </c>
      <c r="M367" s="192">
        <f t="shared" si="64"/>
        <v>874779.98</v>
      </c>
      <c r="N367" s="191">
        <f t="shared" si="63"/>
        <v>874779.98</v>
      </c>
      <c r="O367" s="192">
        <f t="shared" si="65"/>
        <v>0</v>
      </c>
      <c r="P367" s="151">
        <f t="shared" si="58"/>
        <v>0</v>
      </c>
    </row>
    <row r="368" spans="1:16" x14ac:dyDescent="0.35">
      <c r="A368" s="39" t="s">
        <v>57165</v>
      </c>
      <c r="B368" s="35" t="s">
        <v>57166</v>
      </c>
      <c r="C368" s="35" t="s">
        <v>5914</v>
      </c>
      <c r="D368" s="35" t="s">
        <v>5933</v>
      </c>
      <c r="E368" s="189">
        <f>IF(ISNA(VLOOKUP(A368&amp;"-"&amp;MID(PRC_Selector,5,3),FY20_PSU_Expenditures,2,FALSE)),0,VLOOKUP(A368&amp;"-"&amp;MID(PRC_Selector,5,3),FY20_PSU_Expenditures,2,FALSE))</f>
        <v>0</v>
      </c>
      <c r="F368" s="190">
        <f>IF(ISNA(VLOOKUP(A368&amp;"-"&amp;MID(PRC_Selector,5,3),FY21_PSU_Expenditures,2,FALSE)),0,VLOOKUP(A368&amp;"-"&amp;MID(PRC_Selector,5,3),FY21_PSU_Expenditures,2,FALSE))</f>
        <v>0</v>
      </c>
      <c r="G368" s="190">
        <f>IF(ISNA(VLOOKUP(A368&amp;"-"&amp;MID(PRC_Selector,5,3),FY22_PSU_Expenditures,2,FALSE)),0,VLOOKUP(A368&amp;"-"&amp;MID(PRC_Selector,5,3),FY22_PSU_Expenditures,2,FALSE))</f>
        <v>0</v>
      </c>
      <c r="H368" s="190">
        <f>IF(ISNA(VLOOKUP(A368&amp;"-"&amp;MID(PRC_Selector,5,3),FY23_PSU_Expenditures,2,FALSE)),0,VLOOKUP(A368&amp;"-"&amp;MID(PRC_Selector,5,3),FY23_PSU_Expenditures,2,FALSE))</f>
        <v>0</v>
      </c>
      <c r="I368" s="190">
        <f t="shared" si="59"/>
        <v>0</v>
      </c>
      <c r="J368" s="190">
        <f t="shared" si="60"/>
        <v>0</v>
      </c>
      <c r="K368" s="190">
        <f t="shared" si="61"/>
        <v>0</v>
      </c>
      <c r="L368" s="190">
        <f t="shared" si="62"/>
        <v>0</v>
      </c>
      <c r="M368" s="192">
        <f t="shared" si="64"/>
        <v>0</v>
      </c>
      <c r="N368" s="191">
        <f t="shared" si="63"/>
        <v>0</v>
      </c>
      <c r="O368" s="192">
        <f t="shared" si="65"/>
        <v>0</v>
      </c>
      <c r="P368" s="151" t="str">
        <f>IFERROR(O368/N368,"")</f>
        <v/>
      </c>
    </row>
    <row r="369" spans="1:16" x14ac:dyDescent="0.35">
      <c r="A369" s="39" t="s">
        <v>6473</v>
      </c>
      <c r="B369" s="35" t="s">
        <v>6474</v>
      </c>
      <c r="C369" s="35" t="s">
        <v>5914</v>
      </c>
      <c r="D369" s="35" t="s">
        <v>5906</v>
      </c>
      <c r="E369" s="189">
        <f t="shared" si="54"/>
        <v>13353</v>
      </c>
      <c r="F369" s="190">
        <f t="shared" si="55"/>
        <v>44481.71</v>
      </c>
      <c r="G369" s="190">
        <f t="shared" si="56"/>
        <v>281074.53000000003</v>
      </c>
      <c r="H369" s="190">
        <f t="shared" si="57"/>
        <v>211823.71</v>
      </c>
      <c r="I369" s="190">
        <f t="shared" si="59"/>
        <v>23810.38</v>
      </c>
      <c r="J369" s="190">
        <f t="shared" si="60"/>
        <v>0</v>
      </c>
      <c r="K369" s="190">
        <f t="shared" si="61"/>
        <v>0</v>
      </c>
      <c r="L369" s="190">
        <f t="shared" si="62"/>
        <v>0</v>
      </c>
      <c r="M369" s="192">
        <f t="shared" si="64"/>
        <v>574543.33000000007</v>
      </c>
      <c r="N369" s="191">
        <f t="shared" si="63"/>
        <v>574543.32999999996</v>
      </c>
      <c r="O369" s="192">
        <f t="shared" si="65"/>
        <v>0</v>
      </c>
      <c r="P369" s="151">
        <f t="shared" si="58"/>
        <v>0</v>
      </c>
    </row>
    <row r="370" spans="1:16" x14ac:dyDescent="0.35">
      <c r="A370" s="39" t="s">
        <v>6475</v>
      </c>
      <c r="B370" s="35" t="s">
        <v>6476</v>
      </c>
      <c r="C370" s="35" t="s">
        <v>5914</v>
      </c>
      <c r="D370" s="35" t="s">
        <v>5906</v>
      </c>
      <c r="E370" s="189">
        <f t="shared" si="54"/>
        <v>12079</v>
      </c>
      <c r="F370" s="190">
        <f t="shared" si="55"/>
        <v>82178.2</v>
      </c>
      <c r="G370" s="190">
        <f t="shared" si="56"/>
        <v>423637.12</v>
      </c>
      <c r="H370" s="190">
        <f t="shared" si="57"/>
        <v>79664.7</v>
      </c>
      <c r="I370" s="190">
        <f t="shared" si="59"/>
        <v>34599.97</v>
      </c>
      <c r="J370" s="190">
        <f t="shared" si="60"/>
        <v>594.79</v>
      </c>
      <c r="K370" s="190">
        <f t="shared" si="61"/>
        <v>0</v>
      </c>
      <c r="L370" s="190">
        <f t="shared" si="62"/>
        <v>0</v>
      </c>
      <c r="M370" s="192">
        <f t="shared" si="64"/>
        <v>632753.78</v>
      </c>
      <c r="N370" s="191">
        <f t="shared" si="63"/>
        <v>632753.78</v>
      </c>
      <c r="O370" s="192">
        <f t="shared" si="65"/>
        <v>0</v>
      </c>
      <c r="P370" s="151">
        <f t="shared" si="58"/>
        <v>0</v>
      </c>
    </row>
    <row r="371" spans="1:16" x14ac:dyDescent="0.35">
      <c r="A371" s="39" t="s">
        <v>6477</v>
      </c>
      <c r="B371" s="35" t="s">
        <v>6478</v>
      </c>
      <c r="C371" s="35" t="s">
        <v>5914</v>
      </c>
      <c r="D371" s="35" t="s">
        <v>5906</v>
      </c>
      <c r="E371" s="189">
        <f t="shared" si="54"/>
        <v>2383.88</v>
      </c>
      <c r="F371" s="190">
        <f t="shared" si="55"/>
        <v>120968</v>
      </c>
      <c r="G371" s="190">
        <f t="shared" si="56"/>
        <v>617190.07999999996</v>
      </c>
      <c r="H371" s="190">
        <f t="shared" si="57"/>
        <v>148736.5</v>
      </c>
      <c r="I371" s="190">
        <f t="shared" si="59"/>
        <v>72613.600000000006</v>
      </c>
      <c r="J371" s="190">
        <f t="shared" si="60"/>
        <v>40509.86</v>
      </c>
      <c r="K371" s="190">
        <f t="shared" si="61"/>
        <v>0</v>
      </c>
      <c r="L371" s="190">
        <f t="shared" si="62"/>
        <v>0</v>
      </c>
      <c r="M371" s="192">
        <f t="shared" si="64"/>
        <v>1002401.9199999999</v>
      </c>
      <c r="N371" s="191">
        <f t="shared" si="63"/>
        <v>1002401.92</v>
      </c>
      <c r="O371" s="192">
        <f t="shared" si="65"/>
        <v>0</v>
      </c>
      <c r="P371" s="151">
        <f t="shared" si="58"/>
        <v>0</v>
      </c>
    </row>
    <row r="372" spans="1:16" x14ac:dyDescent="0.35">
      <c r="A372" s="39" t="s">
        <v>6479</v>
      </c>
      <c r="B372" s="35" t="s">
        <v>12293</v>
      </c>
      <c r="C372" s="35" t="s">
        <v>5914</v>
      </c>
      <c r="D372" s="35" t="s">
        <v>5906</v>
      </c>
      <c r="E372" s="189">
        <f t="shared" si="54"/>
        <v>8268</v>
      </c>
      <c r="F372" s="190">
        <f t="shared" si="55"/>
        <v>35002</v>
      </c>
      <c r="G372" s="190">
        <f t="shared" si="56"/>
        <v>190147.56</v>
      </c>
      <c r="H372" s="190">
        <f t="shared" si="57"/>
        <v>107585.28</v>
      </c>
      <c r="I372" s="190">
        <f t="shared" si="59"/>
        <v>53177.16</v>
      </c>
      <c r="J372" s="190">
        <f t="shared" si="60"/>
        <v>0</v>
      </c>
      <c r="K372" s="190">
        <f t="shared" si="61"/>
        <v>0</v>
      </c>
      <c r="L372" s="190">
        <f t="shared" si="62"/>
        <v>0</v>
      </c>
      <c r="M372" s="192">
        <f t="shared" si="64"/>
        <v>394180</v>
      </c>
      <c r="N372" s="191">
        <f t="shared" si="63"/>
        <v>394180</v>
      </c>
      <c r="O372" s="192">
        <f t="shared" si="65"/>
        <v>0</v>
      </c>
      <c r="P372" s="151">
        <f t="shared" si="58"/>
        <v>0</v>
      </c>
    </row>
    <row r="373" spans="1:16" x14ac:dyDescent="0.35">
      <c r="A373" s="39" t="s">
        <v>6480</v>
      </c>
      <c r="B373" s="35" t="s">
        <v>6481</v>
      </c>
      <c r="C373" s="35" t="s">
        <v>5914</v>
      </c>
      <c r="D373" s="35" t="s">
        <v>5906</v>
      </c>
      <c r="E373" s="189">
        <f t="shared" si="54"/>
        <v>17927</v>
      </c>
      <c r="F373" s="190">
        <f t="shared" si="55"/>
        <v>139450.19</v>
      </c>
      <c r="G373" s="190">
        <f t="shared" si="56"/>
        <v>236339.69</v>
      </c>
      <c r="H373" s="190">
        <f t="shared" si="57"/>
        <v>102528.82</v>
      </c>
      <c r="I373" s="190">
        <f t="shared" si="59"/>
        <v>63876.51</v>
      </c>
      <c r="J373" s="190">
        <f t="shared" si="60"/>
        <v>136116.72</v>
      </c>
      <c r="K373" s="190">
        <f t="shared" si="61"/>
        <v>0</v>
      </c>
      <c r="L373" s="190">
        <f t="shared" si="62"/>
        <v>0</v>
      </c>
      <c r="M373" s="192">
        <f t="shared" si="64"/>
        <v>696238.92999999993</v>
      </c>
      <c r="N373" s="191">
        <f t="shared" si="63"/>
        <v>699262.25</v>
      </c>
      <c r="O373" s="192">
        <f t="shared" si="65"/>
        <v>3023.3200000000652</v>
      </c>
      <c r="P373" s="151">
        <f t="shared" si="58"/>
        <v>4.3235853215300339E-3</v>
      </c>
    </row>
    <row r="374" spans="1:16" x14ac:dyDescent="0.35">
      <c r="A374" s="39" t="s">
        <v>6482</v>
      </c>
      <c r="B374" s="35" t="s">
        <v>6483</v>
      </c>
      <c r="C374" s="35" t="s">
        <v>5914</v>
      </c>
      <c r="D374" s="35" t="s">
        <v>5906</v>
      </c>
      <c r="E374" s="189">
        <f t="shared" si="54"/>
        <v>0</v>
      </c>
      <c r="F374" s="190">
        <f t="shared" si="55"/>
        <v>132819.64000000001</v>
      </c>
      <c r="G374" s="190">
        <f t="shared" si="56"/>
        <v>276261.8</v>
      </c>
      <c r="H374" s="190">
        <f t="shared" si="57"/>
        <v>226459.48</v>
      </c>
      <c r="I374" s="190">
        <f t="shared" si="59"/>
        <v>231864.06</v>
      </c>
      <c r="J374" s="190">
        <f t="shared" si="60"/>
        <v>0</v>
      </c>
      <c r="K374" s="190">
        <f t="shared" si="61"/>
        <v>0</v>
      </c>
      <c r="L374" s="190">
        <f t="shared" si="62"/>
        <v>0</v>
      </c>
      <c r="M374" s="192">
        <f t="shared" si="64"/>
        <v>867404.98</v>
      </c>
      <c r="N374" s="191">
        <f t="shared" si="63"/>
        <v>889395.78</v>
      </c>
      <c r="O374" s="192">
        <f t="shared" si="65"/>
        <v>21990.800000000047</v>
      </c>
      <c r="P374" s="151">
        <f t="shared" si="58"/>
        <v>2.4725550193188509E-2</v>
      </c>
    </row>
    <row r="375" spans="1:16" x14ac:dyDescent="0.35">
      <c r="A375" s="39" t="s">
        <v>6484</v>
      </c>
      <c r="B375" s="35" t="s">
        <v>6485</v>
      </c>
      <c r="C375" s="35" t="s">
        <v>5914</v>
      </c>
      <c r="D375" s="35" t="s">
        <v>5906</v>
      </c>
      <c r="E375" s="189">
        <f t="shared" si="54"/>
        <v>16999</v>
      </c>
      <c r="F375" s="190">
        <f t="shared" si="55"/>
        <v>140352.94</v>
      </c>
      <c r="G375" s="190">
        <f t="shared" si="56"/>
        <v>415621.45</v>
      </c>
      <c r="H375" s="190">
        <f t="shared" si="57"/>
        <v>145684.01</v>
      </c>
      <c r="I375" s="190">
        <f t="shared" si="59"/>
        <v>136576.94</v>
      </c>
      <c r="J375" s="190">
        <f t="shared" si="60"/>
        <v>13465.48</v>
      </c>
      <c r="K375" s="190">
        <f t="shared" si="61"/>
        <v>0</v>
      </c>
      <c r="L375" s="190">
        <f t="shared" si="62"/>
        <v>0</v>
      </c>
      <c r="M375" s="192">
        <f t="shared" si="64"/>
        <v>868699.82000000007</v>
      </c>
      <c r="N375" s="191">
        <f t="shared" si="63"/>
        <v>868699.82</v>
      </c>
      <c r="O375" s="192">
        <f t="shared" si="65"/>
        <v>0</v>
      </c>
      <c r="P375" s="151">
        <f t="shared" si="58"/>
        <v>0</v>
      </c>
    </row>
    <row r="376" spans="1:16" x14ac:dyDescent="0.35">
      <c r="A376" s="39" t="s">
        <v>6486</v>
      </c>
      <c r="B376" s="35" t="s">
        <v>6487</v>
      </c>
      <c r="C376" s="35" t="s">
        <v>5911</v>
      </c>
      <c r="D376" s="35" t="s">
        <v>5906</v>
      </c>
      <c r="E376" s="189">
        <f t="shared" si="54"/>
        <v>307267.78000000003</v>
      </c>
      <c r="F376" s="190">
        <f t="shared" si="55"/>
        <v>1651958.98</v>
      </c>
      <c r="G376" s="190">
        <f t="shared" si="56"/>
        <v>3003398.27</v>
      </c>
      <c r="H376" s="190">
        <f t="shared" si="57"/>
        <v>2902105.57</v>
      </c>
      <c r="I376" s="190">
        <f t="shared" si="59"/>
        <v>4996081.92</v>
      </c>
      <c r="J376" s="190">
        <f t="shared" si="60"/>
        <v>760851.51</v>
      </c>
      <c r="K376" s="190">
        <f t="shared" si="61"/>
        <v>0</v>
      </c>
      <c r="L376" s="190">
        <f t="shared" si="62"/>
        <v>0</v>
      </c>
      <c r="M376" s="192">
        <f t="shared" si="64"/>
        <v>13621664.029999999</v>
      </c>
      <c r="N376" s="191">
        <f t="shared" si="63"/>
        <v>13625590.27</v>
      </c>
      <c r="O376" s="192">
        <f t="shared" si="65"/>
        <v>3926.2400000002235</v>
      </c>
      <c r="P376" s="151">
        <f t="shared" si="58"/>
        <v>2.8815192018835184E-4</v>
      </c>
    </row>
    <row r="377" spans="1:16" x14ac:dyDescent="0.35">
      <c r="A377" s="39" t="s">
        <v>6488</v>
      </c>
      <c r="B377" s="35" t="s">
        <v>6489</v>
      </c>
      <c r="C377" s="35" t="s">
        <v>5914</v>
      </c>
      <c r="D377" s="35" t="s">
        <v>5906</v>
      </c>
      <c r="E377" s="189">
        <f t="shared" si="54"/>
        <v>6697.28</v>
      </c>
      <c r="F377" s="190">
        <f t="shared" si="55"/>
        <v>57548.98</v>
      </c>
      <c r="G377" s="190">
        <f t="shared" si="56"/>
        <v>149552.43</v>
      </c>
      <c r="H377" s="190">
        <f t="shared" si="57"/>
        <v>86101.53</v>
      </c>
      <c r="I377" s="190">
        <f t="shared" si="59"/>
        <v>574027.14</v>
      </c>
      <c r="J377" s="190">
        <f t="shared" si="60"/>
        <v>58171.82</v>
      </c>
      <c r="K377" s="190">
        <f t="shared" si="61"/>
        <v>0</v>
      </c>
      <c r="L377" s="190">
        <f t="shared" si="62"/>
        <v>0</v>
      </c>
      <c r="M377" s="192">
        <f t="shared" si="64"/>
        <v>932099.17999999993</v>
      </c>
      <c r="N377" s="191">
        <f t="shared" si="63"/>
        <v>932099.18</v>
      </c>
      <c r="O377" s="192">
        <f t="shared" si="65"/>
        <v>0</v>
      </c>
      <c r="P377" s="151">
        <f t="shared" si="58"/>
        <v>0</v>
      </c>
    </row>
    <row r="378" spans="1:16" x14ac:dyDescent="0.35">
      <c r="A378" s="39" t="s">
        <v>6490</v>
      </c>
      <c r="B378" s="35" t="s">
        <v>6491</v>
      </c>
      <c r="C378" s="35" t="s">
        <v>5914</v>
      </c>
      <c r="D378" s="35" t="s">
        <v>5906</v>
      </c>
      <c r="E378" s="189">
        <f t="shared" si="54"/>
        <v>9610</v>
      </c>
      <c r="F378" s="190">
        <f t="shared" si="55"/>
        <v>275764</v>
      </c>
      <c r="G378" s="190">
        <f t="shared" si="56"/>
        <v>930329.89</v>
      </c>
      <c r="H378" s="190">
        <f t="shared" si="57"/>
        <v>912800.15</v>
      </c>
      <c r="I378" s="190">
        <f t="shared" si="59"/>
        <v>290591.76</v>
      </c>
      <c r="J378" s="190">
        <f t="shared" si="60"/>
        <v>0</v>
      </c>
      <c r="K378" s="190">
        <f t="shared" si="61"/>
        <v>0</v>
      </c>
      <c r="L378" s="190">
        <f t="shared" si="62"/>
        <v>0</v>
      </c>
      <c r="M378" s="192">
        <f t="shared" si="64"/>
        <v>2419095.7999999998</v>
      </c>
      <c r="N378" s="191">
        <f t="shared" si="63"/>
        <v>2419095.7999999998</v>
      </c>
      <c r="O378" s="192">
        <f t="shared" si="65"/>
        <v>0</v>
      </c>
      <c r="P378" s="151">
        <f t="shared" si="58"/>
        <v>0</v>
      </c>
    </row>
    <row r="379" spans="1:16" x14ac:dyDescent="0.35">
      <c r="A379" s="39" t="s">
        <v>6492</v>
      </c>
      <c r="B379" s="35" t="s">
        <v>6493</v>
      </c>
      <c r="C379" s="35" t="s">
        <v>5914</v>
      </c>
      <c r="D379" s="35" t="s">
        <v>5906</v>
      </c>
      <c r="E379" s="189">
        <f t="shared" si="54"/>
        <v>0</v>
      </c>
      <c r="F379" s="190">
        <f t="shared" si="55"/>
        <v>62573.68</v>
      </c>
      <c r="G379" s="190">
        <f t="shared" si="56"/>
        <v>282546.93</v>
      </c>
      <c r="H379" s="190">
        <f t="shared" si="57"/>
        <v>289993.03999999998</v>
      </c>
      <c r="I379" s="190">
        <f t="shared" si="59"/>
        <v>194776.74</v>
      </c>
      <c r="J379" s="190">
        <f t="shared" si="60"/>
        <v>6330.88</v>
      </c>
      <c r="K379" s="190">
        <f t="shared" si="61"/>
        <v>0</v>
      </c>
      <c r="L379" s="190">
        <f t="shared" si="62"/>
        <v>0</v>
      </c>
      <c r="M379" s="192">
        <f t="shared" si="64"/>
        <v>836221.2699999999</v>
      </c>
      <c r="N379" s="191">
        <f t="shared" si="63"/>
        <v>836221.27</v>
      </c>
      <c r="O379" s="192">
        <f t="shared" si="65"/>
        <v>0</v>
      </c>
      <c r="P379" s="151">
        <f t="shared" si="58"/>
        <v>0</v>
      </c>
    </row>
    <row r="380" spans="1:16" x14ac:dyDescent="0.35">
      <c r="A380" s="39" t="s">
        <v>6494</v>
      </c>
      <c r="B380" s="35" t="s">
        <v>6495</v>
      </c>
      <c r="C380" s="35" t="s">
        <v>5914</v>
      </c>
      <c r="D380" s="35" t="s">
        <v>5906</v>
      </c>
      <c r="E380" s="189">
        <f t="shared" si="54"/>
        <v>17446</v>
      </c>
      <c r="F380" s="190">
        <f t="shared" si="55"/>
        <v>104427.52</v>
      </c>
      <c r="G380" s="190">
        <f t="shared" si="56"/>
        <v>300730.17</v>
      </c>
      <c r="H380" s="190">
        <f t="shared" si="57"/>
        <v>17626.189999999999</v>
      </c>
      <c r="I380" s="190">
        <f t="shared" si="59"/>
        <v>102324.2</v>
      </c>
      <c r="J380" s="190">
        <f t="shared" si="60"/>
        <v>166286.26999999999</v>
      </c>
      <c r="K380" s="190">
        <f t="shared" si="61"/>
        <v>0</v>
      </c>
      <c r="L380" s="190">
        <f t="shared" si="62"/>
        <v>0</v>
      </c>
      <c r="M380" s="192">
        <f t="shared" si="64"/>
        <v>708840.35</v>
      </c>
      <c r="N380" s="191">
        <f t="shared" si="63"/>
        <v>708834.02</v>
      </c>
      <c r="O380" s="192">
        <f t="shared" si="65"/>
        <v>-6.3299999999580905</v>
      </c>
      <c r="P380" s="151">
        <f t="shared" si="58"/>
        <v>-8.9301582900297171E-6</v>
      </c>
    </row>
    <row r="381" spans="1:16" x14ac:dyDescent="0.35">
      <c r="A381" s="39" t="s">
        <v>6496</v>
      </c>
      <c r="B381" s="35" t="s">
        <v>6497</v>
      </c>
      <c r="C381" s="35" t="s">
        <v>5914</v>
      </c>
      <c r="D381" s="35" t="s">
        <v>5906</v>
      </c>
      <c r="E381" s="189">
        <f t="shared" si="54"/>
        <v>17994</v>
      </c>
      <c r="F381" s="190">
        <f t="shared" si="55"/>
        <v>146323.26999999999</v>
      </c>
      <c r="G381" s="190">
        <f t="shared" si="56"/>
        <v>554100.28</v>
      </c>
      <c r="H381" s="190">
        <f t="shared" si="57"/>
        <v>163299.87</v>
      </c>
      <c r="I381" s="190">
        <f t="shared" si="59"/>
        <v>44885.15</v>
      </c>
      <c r="J381" s="190">
        <f t="shared" si="60"/>
        <v>0</v>
      </c>
      <c r="K381" s="190">
        <f t="shared" si="61"/>
        <v>0</v>
      </c>
      <c r="L381" s="190">
        <f t="shared" si="62"/>
        <v>0</v>
      </c>
      <c r="M381" s="192">
        <f t="shared" si="64"/>
        <v>926602.57000000007</v>
      </c>
      <c r="N381" s="191">
        <f t="shared" si="63"/>
        <v>926602.57</v>
      </c>
      <c r="O381" s="192">
        <f t="shared" si="65"/>
        <v>0</v>
      </c>
      <c r="P381" s="151">
        <f t="shared" si="58"/>
        <v>0</v>
      </c>
    </row>
    <row r="382" spans="1:16" x14ac:dyDescent="0.35">
      <c r="A382" s="39" t="s">
        <v>6498</v>
      </c>
      <c r="B382" s="35" t="s">
        <v>6499</v>
      </c>
      <c r="C382" s="35" t="s">
        <v>5914</v>
      </c>
      <c r="D382" s="35" t="s">
        <v>5906</v>
      </c>
      <c r="E382" s="189">
        <f t="shared" si="54"/>
        <v>15442</v>
      </c>
      <c r="F382" s="190">
        <f t="shared" si="55"/>
        <v>147067.70000000001</v>
      </c>
      <c r="G382" s="190">
        <f t="shared" si="56"/>
        <v>364904.2</v>
      </c>
      <c r="H382" s="190">
        <f t="shared" si="57"/>
        <v>87190.09</v>
      </c>
      <c r="I382" s="190">
        <f t="shared" si="59"/>
        <v>63460.89</v>
      </c>
      <c r="J382" s="190">
        <f t="shared" si="60"/>
        <v>58187.06</v>
      </c>
      <c r="K382" s="190">
        <f t="shared" si="61"/>
        <v>0</v>
      </c>
      <c r="L382" s="190">
        <f t="shared" si="62"/>
        <v>0</v>
      </c>
      <c r="M382" s="192">
        <f t="shared" si="64"/>
        <v>736251.94</v>
      </c>
      <c r="N382" s="191">
        <f t="shared" si="63"/>
        <v>740811.23</v>
      </c>
      <c r="O382" s="192">
        <f t="shared" si="65"/>
        <v>4559.2900000000373</v>
      </c>
      <c r="P382" s="151">
        <f t="shared" si="58"/>
        <v>6.1544558389051924E-3</v>
      </c>
    </row>
    <row r="383" spans="1:16" x14ac:dyDescent="0.35">
      <c r="A383" s="39" t="s">
        <v>6500</v>
      </c>
      <c r="B383" s="35" t="s">
        <v>6501</v>
      </c>
      <c r="C383" s="35" t="s">
        <v>5914</v>
      </c>
      <c r="D383" s="35" t="s">
        <v>5906</v>
      </c>
      <c r="E383" s="189">
        <f t="shared" si="54"/>
        <v>33549</v>
      </c>
      <c r="F383" s="190">
        <f t="shared" si="55"/>
        <v>58849.02</v>
      </c>
      <c r="G383" s="190">
        <f t="shared" si="56"/>
        <v>337250.31</v>
      </c>
      <c r="H383" s="190">
        <f t="shared" si="57"/>
        <v>61047.17</v>
      </c>
      <c r="I383" s="190">
        <f t="shared" si="59"/>
        <v>104059.64</v>
      </c>
      <c r="J383" s="190">
        <f t="shared" si="60"/>
        <v>3790.03</v>
      </c>
      <c r="K383" s="190">
        <f t="shared" si="61"/>
        <v>0</v>
      </c>
      <c r="L383" s="190">
        <f t="shared" si="62"/>
        <v>0</v>
      </c>
      <c r="M383" s="192">
        <f t="shared" si="64"/>
        <v>598545.16999999993</v>
      </c>
      <c r="N383" s="191">
        <f t="shared" si="63"/>
        <v>598545.17000000004</v>
      </c>
      <c r="O383" s="192">
        <f t="shared" si="65"/>
        <v>0</v>
      </c>
      <c r="P383" s="151">
        <f t="shared" si="58"/>
        <v>0</v>
      </c>
    </row>
    <row r="384" spans="1:16" x14ac:dyDescent="0.35">
      <c r="A384" s="39" t="s">
        <v>6502</v>
      </c>
      <c r="B384" s="35" t="s">
        <v>6503</v>
      </c>
      <c r="C384" s="35" t="s">
        <v>5914</v>
      </c>
      <c r="D384" s="35" t="s">
        <v>5906</v>
      </c>
      <c r="E384" s="189">
        <f t="shared" si="54"/>
        <v>6494</v>
      </c>
      <c r="F384" s="190">
        <f t="shared" si="55"/>
        <v>49345.75</v>
      </c>
      <c r="G384" s="190">
        <f t="shared" si="56"/>
        <v>247524.66</v>
      </c>
      <c r="H384" s="190">
        <f t="shared" si="57"/>
        <v>74383.350000000006</v>
      </c>
      <c r="I384" s="190">
        <f t="shared" si="59"/>
        <v>7826</v>
      </c>
      <c r="J384" s="190">
        <f t="shared" si="60"/>
        <v>6090</v>
      </c>
      <c r="K384" s="190">
        <f t="shared" si="61"/>
        <v>0</v>
      </c>
      <c r="L384" s="190">
        <f t="shared" si="62"/>
        <v>0</v>
      </c>
      <c r="M384" s="192">
        <f t="shared" si="64"/>
        <v>391663.76</v>
      </c>
      <c r="N384" s="191">
        <f t="shared" si="63"/>
        <v>391663.76</v>
      </c>
      <c r="O384" s="192">
        <f t="shared" si="65"/>
        <v>0</v>
      </c>
      <c r="P384" s="151">
        <f>IFERROR(O384/N384,"")</f>
        <v>0</v>
      </c>
    </row>
    <row r="385" spans="1:16" x14ac:dyDescent="0.35">
      <c r="A385" s="39" t="s">
        <v>6504</v>
      </c>
      <c r="B385" s="35" t="s">
        <v>6505</v>
      </c>
      <c r="C385" s="35" t="s">
        <v>5914</v>
      </c>
      <c r="D385" s="35" t="s">
        <v>5906</v>
      </c>
      <c r="E385" s="189">
        <f t="shared" si="54"/>
        <v>0</v>
      </c>
      <c r="F385" s="190">
        <f t="shared" si="55"/>
        <v>22010.49</v>
      </c>
      <c r="G385" s="190">
        <f t="shared" si="56"/>
        <v>224095.26</v>
      </c>
      <c r="H385" s="190">
        <f t="shared" si="57"/>
        <v>326473.61</v>
      </c>
      <c r="I385" s="190">
        <f t="shared" si="59"/>
        <v>126388.07</v>
      </c>
      <c r="J385" s="190">
        <f t="shared" si="60"/>
        <v>24217.759999999998</v>
      </c>
      <c r="K385" s="190">
        <f t="shared" si="61"/>
        <v>0</v>
      </c>
      <c r="L385" s="190">
        <f t="shared" si="62"/>
        <v>0</v>
      </c>
      <c r="M385" s="192">
        <f t="shared" si="64"/>
        <v>723185.19</v>
      </c>
      <c r="N385" s="191">
        <f t="shared" si="63"/>
        <v>723185.19</v>
      </c>
      <c r="O385" s="192">
        <f t="shared" si="65"/>
        <v>0</v>
      </c>
      <c r="P385" s="151">
        <f t="shared" si="58"/>
        <v>0</v>
      </c>
    </row>
    <row r="386" spans="1:16" x14ac:dyDescent="0.35">
      <c r="A386" s="39" t="s">
        <v>6506</v>
      </c>
      <c r="B386" s="35" t="s">
        <v>6507</v>
      </c>
      <c r="C386" s="35" t="s">
        <v>5914</v>
      </c>
      <c r="D386" s="35" t="s">
        <v>5906</v>
      </c>
      <c r="E386" s="189">
        <f t="shared" ref="E386:E439" si="66">IF(ISNA(VLOOKUP(A386&amp;"-"&amp;MID(PRC_Selector,5,3),FY20_PSU_Expenditures,2,FALSE)),0,VLOOKUP(A386&amp;"-"&amp;MID(PRC_Selector,5,3),FY20_PSU_Expenditures,2,FALSE))</f>
        <v>0</v>
      </c>
      <c r="F386" s="190">
        <f t="shared" ref="F386:F439" si="67">IF(ISNA(VLOOKUP(A386&amp;"-"&amp;MID(PRC_Selector,5,3),FY21_PSU_Expenditures,2,FALSE)),0,VLOOKUP(A386&amp;"-"&amp;MID(PRC_Selector,5,3),FY21_PSU_Expenditures,2,FALSE))</f>
        <v>0</v>
      </c>
      <c r="G386" s="190">
        <f t="shared" ref="G386:G439" si="68">IF(ISNA(VLOOKUP(A386&amp;"-"&amp;MID(PRC_Selector,5,3),FY22_PSU_Expenditures,2,FALSE)),0,VLOOKUP(A386&amp;"-"&amp;MID(PRC_Selector,5,3),FY22_PSU_Expenditures,2,FALSE))</f>
        <v>131482.5</v>
      </c>
      <c r="H386" s="190">
        <f t="shared" ref="H386:H439" si="69">IF(ISNA(VLOOKUP(A386&amp;"-"&amp;MID(PRC_Selector,5,3),FY23_PSU_Expenditures,2,FALSE)),0,VLOOKUP(A386&amp;"-"&amp;MID(PRC_Selector,5,3),FY23_PSU_Expenditures,2,FALSE))</f>
        <v>114492.34</v>
      </c>
      <c r="I386" s="190">
        <f t="shared" si="59"/>
        <v>64209.32</v>
      </c>
      <c r="J386" s="190">
        <f t="shared" si="60"/>
        <v>0</v>
      </c>
      <c r="K386" s="190">
        <f t="shared" si="61"/>
        <v>0</v>
      </c>
      <c r="L386" s="190">
        <f t="shared" si="62"/>
        <v>0</v>
      </c>
      <c r="M386" s="192">
        <f t="shared" si="64"/>
        <v>310184.15999999997</v>
      </c>
      <c r="N386" s="191">
        <f t="shared" si="63"/>
        <v>310184.15999999997</v>
      </c>
      <c r="O386" s="192">
        <f t="shared" si="65"/>
        <v>0</v>
      </c>
      <c r="P386" s="151">
        <f t="shared" ref="P386:P439" si="70">IFERROR(O386/N386,"")</f>
        <v>0</v>
      </c>
    </row>
    <row r="387" spans="1:16" x14ac:dyDescent="0.35">
      <c r="A387" s="39" t="s">
        <v>6508</v>
      </c>
      <c r="B387" s="35" t="s">
        <v>6509</v>
      </c>
      <c r="C387" s="35" t="s">
        <v>5911</v>
      </c>
      <c r="D387" s="35" t="s">
        <v>5906</v>
      </c>
      <c r="E387" s="189">
        <f t="shared" si="66"/>
        <v>269365.56</v>
      </c>
      <c r="F387" s="190">
        <f t="shared" si="67"/>
        <v>887755.62</v>
      </c>
      <c r="G387" s="190">
        <f t="shared" si="68"/>
        <v>2061556.56</v>
      </c>
      <c r="H387" s="190">
        <f t="shared" si="69"/>
        <v>4690247.55</v>
      </c>
      <c r="I387" s="190">
        <f t="shared" si="59"/>
        <v>1545912.77</v>
      </c>
      <c r="J387" s="190">
        <f t="shared" si="60"/>
        <v>2289552.69</v>
      </c>
      <c r="K387" s="190">
        <f t="shared" si="61"/>
        <v>0</v>
      </c>
      <c r="L387" s="190">
        <f t="shared" si="62"/>
        <v>0</v>
      </c>
      <c r="M387" s="192">
        <f t="shared" si="64"/>
        <v>11744390.75</v>
      </c>
      <c r="N387" s="191">
        <f t="shared" si="63"/>
        <v>11746214.15</v>
      </c>
      <c r="O387" s="192">
        <f t="shared" si="65"/>
        <v>1823.4000000003725</v>
      </c>
      <c r="P387" s="151">
        <f t="shared" si="70"/>
        <v>1.552329947943587E-4</v>
      </c>
    </row>
    <row r="388" spans="1:16" x14ac:dyDescent="0.35">
      <c r="A388" s="39" t="s">
        <v>6510</v>
      </c>
      <c r="B388" s="35" t="s">
        <v>6511</v>
      </c>
      <c r="C388" s="35" t="s">
        <v>5914</v>
      </c>
      <c r="D388" s="35" t="s">
        <v>5906</v>
      </c>
      <c r="E388" s="189">
        <f t="shared" si="66"/>
        <v>5404</v>
      </c>
      <c r="F388" s="190">
        <f t="shared" si="67"/>
        <v>52392.98</v>
      </c>
      <c r="G388" s="190">
        <f t="shared" si="68"/>
        <v>198095.92</v>
      </c>
      <c r="H388" s="190">
        <f t="shared" si="69"/>
        <v>138321.09</v>
      </c>
      <c r="I388" s="190">
        <f t="shared" si="59"/>
        <v>22411.49</v>
      </c>
      <c r="J388" s="190">
        <f t="shared" si="60"/>
        <v>0</v>
      </c>
      <c r="K388" s="190">
        <f t="shared" si="61"/>
        <v>0</v>
      </c>
      <c r="L388" s="190">
        <f t="shared" si="62"/>
        <v>0</v>
      </c>
      <c r="M388" s="192">
        <f t="shared" si="64"/>
        <v>416625.48</v>
      </c>
      <c r="N388" s="191">
        <f t="shared" si="63"/>
        <v>416625.48</v>
      </c>
      <c r="O388" s="192">
        <f t="shared" si="65"/>
        <v>0</v>
      </c>
      <c r="P388" s="151">
        <f t="shared" si="70"/>
        <v>0</v>
      </c>
    </row>
    <row r="389" spans="1:16" x14ac:dyDescent="0.35">
      <c r="A389" s="39" t="s">
        <v>6512</v>
      </c>
      <c r="B389" s="35" t="s">
        <v>6513</v>
      </c>
      <c r="C389" s="35" t="s">
        <v>6514</v>
      </c>
      <c r="D389" s="35" t="s">
        <v>5906</v>
      </c>
      <c r="E389" s="189">
        <f t="shared" si="66"/>
        <v>7504</v>
      </c>
      <c r="F389" s="190">
        <f t="shared" si="67"/>
        <v>19376.009999999998</v>
      </c>
      <c r="G389" s="190">
        <f t="shared" si="68"/>
        <v>115473.34</v>
      </c>
      <c r="H389" s="190">
        <f t="shared" si="69"/>
        <v>57231.46</v>
      </c>
      <c r="I389" s="190">
        <f t="shared" si="59"/>
        <v>28687.22</v>
      </c>
      <c r="J389" s="190">
        <f t="shared" si="60"/>
        <v>269.24</v>
      </c>
      <c r="K389" s="190">
        <f t="shared" si="61"/>
        <v>0</v>
      </c>
      <c r="L389" s="190">
        <f t="shared" si="62"/>
        <v>0</v>
      </c>
      <c r="M389" s="192">
        <f t="shared" si="64"/>
        <v>228541.27</v>
      </c>
      <c r="N389" s="191">
        <f t="shared" si="63"/>
        <v>228541.27</v>
      </c>
      <c r="O389" s="192">
        <f t="shared" si="65"/>
        <v>0</v>
      </c>
      <c r="P389" s="151">
        <f t="shared" si="70"/>
        <v>0</v>
      </c>
    </row>
    <row r="390" spans="1:16" x14ac:dyDescent="0.35">
      <c r="A390" s="39" t="s">
        <v>6515</v>
      </c>
      <c r="B390" s="35" t="s">
        <v>6516</v>
      </c>
      <c r="C390" s="35" t="s">
        <v>5911</v>
      </c>
      <c r="D390" s="35" t="s">
        <v>5906</v>
      </c>
      <c r="E390" s="189">
        <f t="shared" si="66"/>
        <v>164788.32999999999</v>
      </c>
      <c r="F390" s="190">
        <f t="shared" si="67"/>
        <v>2838662.6</v>
      </c>
      <c r="G390" s="190">
        <f t="shared" si="68"/>
        <v>4643362.46</v>
      </c>
      <c r="H390" s="190">
        <f t="shared" si="69"/>
        <v>3699882.67</v>
      </c>
      <c r="I390" s="190">
        <f t="shared" ref="I390:I439" si="71">IF(ISNA(VLOOKUP(A390&amp;"-"&amp;MID(PRC_Selector,5,3),FY24_PSU_Expenditures,2,FALSE)),0,VLOOKUP(A390&amp;"-"&amp;MID(PRC_Selector,5,3),FY24_PSU_Expenditures,2,FALSE))</f>
        <v>1084626.8899999999</v>
      </c>
      <c r="J390" s="190">
        <f t="shared" ref="J390:J439" si="72">IF(ISNA(VLOOKUP(A390&amp;"-"&amp;MID(PRC_Selector,5,3),FY25_PSU_Expenditures,2,FALSE)),0,VLOOKUP(A390&amp;"-"&amp;MID(PRC_Selector,5,3),FY25_PSU_Expenditures,2,FALSE))</f>
        <v>5700</v>
      </c>
      <c r="K390" s="190">
        <f t="shared" ref="K390:K439" si="73">IF(ISNA(VLOOKUP(A390&amp;"-"&amp;MID(PRC_Selector,5,3),FY26_PSU_Expenditures,2,FALSE)),0,VLOOKUP(A390&amp;"-"&amp;MID(PRC_Selector,5,3),FY26_PSU_Expenditures,2,FALSE))</f>
        <v>0</v>
      </c>
      <c r="L390" s="190">
        <f t="shared" ref="L390:L439" si="74">IF(ISNA(VLOOKUP(A390&amp;"-"&amp;MID(PRC_Selector,5,3),Encumbrances_by_PSU,2,FALSE)),0,VLOOKUP(A390&amp;"-"&amp;MID(PRC_Selector,5,3),Encumbrances_by_PSU,2,FALSE))</f>
        <v>0</v>
      </c>
      <c r="M390" s="192">
        <f t="shared" si="64"/>
        <v>12437022.950000001</v>
      </c>
      <c r="N390" s="191">
        <f t="shared" ref="N390:N439" si="75">IF(ISNA(VLOOKUP(A390&amp;"-"&amp;MID(PRC_Selector,5,3),Covid_Allotment_PSU,2,FALSE)),0,VLOOKUP(A390&amp;"-"&amp;MID(PRC_Selector,5,3),Covid_Allotment_PSU,2,FALSE))</f>
        <v>12437022.949999999</v>
      </c>
      <c r="O390" s="192">
        <f t="shared" si="65"/>
        <v>0</v>
      </c>
      <c r="P390" s="151">
        <f t="shared" si="70"/>
        <v>0</v>
      </c>
    </row>
    <row r="391" spans="1:16" x14ac:dyDescent="0.35">
      <c r="A391" s="39" t="s">
        <v>6517</v>
      </c>
      <c r="B391" s="35" t="s">
        <v>6518</v>
      </c>
      <c r="C391" s="35" t="s">
        <v>5914</v>
      </c>
      <c r="D391" s="35" t="s">
        <v>5906</v>
      </c>
      <c r="E391" s="189">
        <f t="shared" si="66"/>
        <v>4378.1099999999997</v>
      </c>
      <c r="F391" s="190">
        <f t="shared" si="67"/>
        <v>54552.55</v>
      </c>
      <c r="G391" s="190">
        <f t="shared" si="68"/>
        <v>81109.570000000007</v>
      </c>
      <c r="H391" s="190">
        <f t="shared" si="69"/>
        <v>70144.44</v>
      </c>
      <c r="I391" s="190">
        <f t="shared" si="71"/>
        <v>80309.42</v>
      </c>
      <c r="J391" s="190">
        <f t="shared" si="72"/>
        <v>28824.28</v>
      </c>
      <c r="K391" s="190">
        <f t="shared" si="73"/>
        <v>0</v>
      </c>
      <c r="L391" s="190">
        <f t="shared" si="74"/>
        <v>0</v>
      </c>
      <c r="M391" s="192">
        <f t="shared" ref="M391:M439" si="76">F391+E391+G391+H391+I391+L391+J391+K391</f>
        <v>319318.37</v>
      </c>
      <c r="N391" s="191">
        <f t="shared" si="75"/>
        <v>319318.37</v>
      </c>
      <c r="O391" s="192">
        <f t="shared" ref="O391:O439" si="77">N391-M391</f>
        <v>0</v>
      </c>
      <c r="P391" s="151">
        <f t="shared" si="70"/>
        <v>0</v>
      </c>
    </row>
    <row r="392" spans="1:16" x14ac:dyDescent="0.35">
      <c r="A392" s="39" t="s">
        <v>6519</v>
      </c>
      <c r="B392" s="35" t="s">
        <v>6520</v>
      </c>
      <c r="C392" s="35" t="s">
        <v>5911</v>
      </c>
      <c r="D392" s="35" t="s">
        <v>5906</v>
      </c>
      <c r="E392" s="189">
        <f t="shared" si="66"/>
        <v>2110449.13</v>
      </c>
      <c r="F392" s="190">
        <f t="shared" si="67"/>
        <v>11311435.539999999</v>
      </c>
      <c r="G392" s="190">
        <f t="shared" si="68"/>
        <v>38554797.43</v>
      </c>
      <c r="H392" s="190">
        <f t="shared" si="69"/>
        <v>18463191.710000001</v>
      </c>
      <c r="I392" s="190">
        <f t="shared" si="71"/>
        <v>15045368.77</v>
      </c>
      <c r="J392" s="190">
        <f t="shared" si="72"/>
        <v>18108378.010000002</v>
      </c>
      <c r="K392" s="190">
        <f t="shared" si="73"/>
        <v>0</v>
      </c>
      <c r="L392" s="190">
        <f t="shared" si="74"/>
        <v>0</v>
      </c>
      <c r="M392" s="192">
        <f t="shared" si="76"/>
        <v>103593620.59</v>
      </c>
      <c r="N392" s="191">
        <f t="shared" si="75"/>
        <v>104111620.84999999</v>
      </c>
      <c r="O392" s="192">
        <f t="shared" si="77"/>
        <v>518000.25999999046</v>
      </c>
      <c r="P392" s="151">
        <f t="shared" si="70"/>
        <v>4.9754317123379072E-3</v>
      </c>
    </row>
    <row r="393" spans="1:16" x14ac:dyDescent="0.35">
      <c r="A393" s="39" t="s">
        <v>6521</v>
      </c>
      <c r="B393" s="35" t="s">
        <v>6522</v>
      </c>
      <c r="C393" s="35" t="s">
        <v>5914</v>
      </c>
      <c r="D393" s="35" t="s">
        <v>5906</v>
      </c>
      <c r="E393" s="189">
        <f t="shared" si="66"/>
        <v>11765</v>
      </c>
      <c r="F393" s="190">
        <f t="shared" si="67"/>
        <v>103709.2</v>
      </c>
      <c r="G393" s="190">
        <f t="shared" si="68"/>
        <v>365538.8</v>
      </c>
      <c r="H393" s="190">
        <f t="shared" si="69"/>
        <v>449898.64</v>
      </c>
      <c r="I393" s="190">
        <f t="shared" si="71"/>
        <v>457229.16</v>
      </c>
      <c r="J393" s="190">
        <f t="shared" si="72"/>
        <v>552824.72</v>
      </c>
      <c r="K393" s="190">
        <f t="shared" si="73"/>
        <v>0</v>
      </c>
      <c r="L393" s="190">
        <f t="shared" si="74"/>
        <v>0</v>
      </c>
      <c r="M393" s="192">
        <f t="shared" si="76"/>
        <v>1940965.52</v>
      </c>
      <c r="N393" s="191">
        <f t="shared" si="75"/>
        <v>1940965.52</v>
      </c>
      <c r="O393" s="192">
        <f t="shared" si="77"/>
        <v>0</v>
      </c>
      <c r="P393" s="151">
        <f t="shared" si="70"/>
        <v>0</v>
      </c>
    </row>
    <row r="394" spans="1:16" x14ac:dyDescent="0.35">
      <c r="A394" s="39" t="s">
        <v>6523</v>
      </c>
      <c r="B394" s="35" t="s">
        <v>6524</v>
      </c>
      <c r="C394" s="35" t="s">
        <v>5914</v>
      </c>
      <c r="D394" s="35" t="s">
        <v>5906</v>
      </c>
      <c r="E394" s="189">
        <f t="shared" si="66"/>
        <v>34415</v>
      </c>
      <c r="F394" s="190">
        <f t="shared" si="67"/>
        <v>240327.11</v>
      </c>
      <c r="G394" s="190">
        <f t="shared" si="68"/>
        <v>908700.42</v>
      </c>
      <c r="H394" s="190">
        <f t="shared" si="69"/>
        <v>474806.44</v>
      </c>
      <c r="I394" s="190">
        <f t="shared" si="71"/>
        <v>403589.64</v>
      </c>
      <c r="J394" s="190">
        <f t="shared" si="72"/>
        <v>239090.76</v>
      </c>
      <c r="K394" s="190">
        <f t="shared" si="73"/>
        <v>0</v>
      </c>
      <c r="L394" s="190">
        <f t="shared" si="74"/>
        <v>0</v>
      </c>
      <c r="M394" s="192">
        <f t="shared" si="76"/>
        <v>2300929.37</v>
      </c>
      <c r="N394" s="191">
        <f t="shared" si="75"/>
        <v>2300929.37</v>
      </c>
      <c r="O394" s="192">
        <f t="shared" si="77"/>
        <v>0</v>
      </c>
      <c r="P394" s="151">
        <f t="shared" si="70"/>
        <v>0</v>
      </c>
    </row>
    <row r="395" spans="1:16" x14ac:dyDescent="0.35">
      <c r="A395" s="39" t="s">
        <v>6525</v>
      </c>
      <c r="B395" s="35" t="s">
        <v>6526</v>
      </c>
      <c r="C395" s="35" t="s">
        <v>5911</v>
      </c>
      <c r="D395" s="35" t="s">
        <v>5906</v>
      </c>
      <c r="E395" s="189">
        <f t="shared" si="66"/>
        <v>473248.68</v>
      </c>
      <c r="F395" s="190">
        <f t="shared" si="67"/>
        <v>3225109.03</v>
      </c>
      <c r="G395" s="190">
        <f t="shared" si="68"/>
        <v>10166086.49</v>
      </c>
      <c r="H395" s="190">
        <f t="shared" si="69"/>
        <v>9864357.75</v>
      </c>
      <c r="I395" s="190">
        <f t="shared" si="71"/>
        <v>14906638.99</v>
      </c>
      <c r="J395" s="190">
        <f t="shared" si="72"/>
        <v>5759409.8600000003</v>
      </c>
      <c r="K395" s="190">
        <f t="shared" si="73"/>
        <v>0</v>
      </c>
      <c r="L395" s="190">
        <f t="shared" si="74"/>
        <v>0</v>
      </c>
      <c r="M395" s="192">
        <f t="shared" si="76"/>
        <v>44394850.799999997</v>
      </c>
      <c r="N395" s="191">
        <f t="shared" si="75"/>
        <v>44394850.82</v>
      </c>
      <c r="O395" s="192">
        <f t="shared" si="77"/>
        <v>2.0000003278255463E-2</v>
      </c>
      <c r="P395" s="151">
        <f t="shared" si="70"/>
        <v>4.5050277022769964E-10</v>
      </c>
    </row>
    <row r="396" spans="1:16" x14ac:dyDescent="0.35">
      <c r="A396" s="39" t="s">
        <v>6527</v>
      </c>
      <c r="B396" s="35" t="s">
        <v>6528</v>
      </c>
      <c r="C396" s="35" t="s">
        <v>5914</v>
      </c>
      <c r="D396" s="35" t="s">
        <v>5933</v>
      </c>
      <c r="E396" s="189">
        <f t="shared" si="66"/>
        <v>72251</v>
      </c>
      <c r="F396" s="190">
        <f t="shared" si="67"/>
        <v>43610</v>
      </c>
      <c r="G396" s="190">
        <f t="shared" si="68"/>
        <v>0</v>
      </c>
      <c r="H396" s="190">
        <f t="shared" si="69"/>
        <v>0</v>
      </c>
      <c r="I396" s="190">
        <f t="shared" si="71"/>
        <v>0</v>
      </c>
      <c r="J396" s="190">
        <f t="shared" si="72"/>
        <v>0</v>
      </c>
      <c r="K396" s="190">
        <f t="shared" si="73"/>
        <v>0</v>
      </c>
      <c r="L396" s="190">
        <f t="shared" si="74"/>
        <v>0</v>
      </c>
      <c r="M396" s="192">
        <f t="shared" si="76"/>
        <v>115861</v>
      </c>
      <c r="N396" s="191">
        <f t="shared" si="75"/>
        <v>115861</v>
      </c>
      <c r="O396" s="192">
        <f t="shared" si="77"/>
        <v>0</v>
      </c>
      <c r="P396" s="151">
        <f t="shared" si="70"/>
        <v>0</v>
      </c>
    </row>
    <row r="397" spans="1:16" x14ac:dyDescent="0.35">
      <c r="A397" s="39" t="s">
        <v>6529</v>
      </c>
      <c r="B397" s="35" t="s">
        <v>6530</v>
      </c>
      <c r="C397" s="35" t="s">
        <v>5911</v>
      </c>
      <c r="D397" s="35" t="s">
        <v>5906</v>
      </c>
      <c r="E397" s="189">
        <f t="shared" si="66"/>
        <v>526420.46</v>
      </c>
      <c r="F397" s="190">
        <f t="shared" si="67"/>
        <v>6713334.4299999997</v>
      </c>
      <c r="G397" s="190">
        <f t="shared" si="68"/>
        <v>12773366.560000001</v>
      </c>
      <c r="H397" s="190">
        <f t="shared" si="69"/>
        <v>13859017.380000001</v>
      </c>
      <c r="I397" s="190">
        <f t="shared" si="71"/>
        <v>23923935.84</v>
      </c>
      <c r="J397" s="190">
        <f t="shared" si="72"/>
        <v>9279319.5399999991</v>
      </c>
      <c r="K397" s="190">
        <f t="shared" si="73"/>
        <v>0</v>
      </c>
      <c r="L397" s="190">
        <f t="shared" si="74"/>
        <v>0</v>
      </c>
      <c r="M397" s="192">
        <f t="shared" si="76"/>
        <v>67075394.210000001</v>
      </c>
      <c r="N397" s="191">
        <f t="shared" si="75"/>
        <v>67190794.379999995</v>
      </c>
      <c r="O397" s="192">
        <f t="shared" si="77"/>
        <v>115400.16999999434</v>
      </c>
      <c r="P397" s="151">
        <f t="shared" si="70"/>
        <v>1.7174997120490115E-3</v>
      </c>
    </row>
    <row r="398" spans="1:16" x14ac:dyDescent="0.35">
      <c r="A398" s="39" t="s">
        <v>6531</v>
      </c>
      <c r="B398" s="35" t="s">
        <v>6532</v>
      </c>
      <c r="C398" s="35" t="s">
        <v>5914</v>
      </c>
      <c r="D398" s="35" t="s">
        <v>5906</v>
      </c>
      <c r="E398" s="189">
        <f t="shared" si="66"/>
        <v>40600</v>
      </c>
      <c r="F398" s="190">
        <f t="shared" si="67"/>
        <v>697452.34</v>
      </c>
      <c r="G398" s="190">
        <f t="shared" si="68"/>
        <v>2317164.85</v>
      </c>
      <c r="H398" s="190">
        <f t="shared" si="69"/>
        <v>2296227.94</v>
      </c>
      <c r="I398" s="190">
        <f t="shared" si="71"/>
        <v>1137133.6599999999</v>
      </c>
      <c r="J398" s="190">
        <f t="shared" si="72"/>
        <v>62032.53</v>
      </c>
      <c r="K398" s="190">
        <f t="shared" si="73"/>
        <v>0</v>
      </c>
      <c r="L398" s="190">
        <f t="shared" si="74"/>
        <v>0</v>
      </c>
      <c r="M398" s="192">
        <f t="shared" si="76"/>
        <v>6550611.3200000003</v>
      </c>
      <c r="N398" s="191">
        <f t="shared" si="75"/>
        <v>6550611.3200000003</v>
      </c>
      <c r="O398" s="192">
        <f t="shared" si="77"/>
        <v>0</v>
      </c>
      <c r="P398" s="151">
        <f t="shared" si="70"/>
        <v>0</v>
      </c>
    </row>
    <row r="399" spans="1:16" x14ac:dyDescent="0.35">
      <c r="A399" s="39" t="s">
        <v>6537</v>
      </c>
      <c r="B399" s="35" t="s">
        <v>6538</v>
      </c>
      <c r="C399" s="35" t="s">
        <v>5914</v>
      </c>
      <c r="D399" s="35" t="s">
        <v>5906</v>
      </c>
      <c r="E399" s="189">
        <f t="shared" si="66"/>
        <v>34927</v>
      </c>
      <c r="F399" s="190">
        <f t="shared" si="67"/>
        <v>237636.36</v>
      </c>
      <c r="G399" s="190">
        <f t="shared" si="68"/>
        <v>263164.90999999997</v>
      </c>
      <c r="H399" s="190">
        <f t="shared" si="69"/>
        <v>447519.86</v>
      </c>
      <c r="I399" s="190">
        <f t="shared" si="71"/>
        <v>12054.09</v>
      </c>
      <c r="J399" s="190">
        <f t="shared" si="72"/>
        <v>39053</v>
      </c>
      <c r="K399" s="190">
        <f t="shared" si="73"/>
        <v>0</v>
      </c>
      <c r="L399" s="190">
        <f t="shared" si="74"/>
        <v>0</v>
      </c>
      <c r="M399" s="192">
        <f t="shared" si="76"/>
        <v>1034355.22</v>
      </c>
      <c r="N399" s="191">
        <f t="shared" si="75"/>
        <v>1034355.22</v>
      </c>
      <c r="O399" s="192">
        <f t="shared" si="77"/>
        <v>0</v>
      </c>
      <c r="P399" s="151">
        <f t="shared" si="70"/>
        <v>0</v>
      </c>
    </row>
    <row r="400" spans="1:16" x14ac:dyDescent="0.35">
      <c r="A400" s="39" t="s">
        <v>6533</v>
      </c>
      <c r="B400" s="35" t="s">
        <v>6534</v>
      </c>
      <c r="C400" s="35" t="s">
        <v>5911</v>
      </c>
      <c r="D400" s="35" t="s">
        <v>5906</v>
      </c>
      <c r="E400" s="189">
        <f t="shared" si="66"/>
        <v>483712.88</v>
      </c>
      <c r="F400" s="190">
        <f t="shared" si="67"/>
        <v>2639883.46</v>
      </c>
      <c r="G400" s="190">
        <f t="shared" si="68"/>
        <v>6821010.4900000002</v>
      </c>
      <c r="H400" s="190">
        <f t="shared" si="69"/>
        <v>4048837.07</v>
      </c>
      <c r="I400" s="190">
        <f t="shared" si="71"/>
        <v>3761363.6</v>
      </c>
      <c r="J400" s="190">
        <f t="shared" si="72"/>
        <v>1075454.8899999999</v>
      </c>
      <c r="K400" s="190">
        <f t="shared" si="73"/>
        <v>0</v>
      </c>
      <c r="L400" s="190">
        <f t="shared" si="74"/>
        <v>0</v>
      </c>
      <c r="M400" s="192">
        <f t="shared" si="76"/>
        <v>18830262.390000001</v>
      </c>
      <c r="N400" s="191">
        <f t="shared" si="75"/>
        <v>18830262.390000001</v>
      </c>
      <c r="O400" s="192">
        <f t="shared" si="77"/>
        <v>0</v>
      </c>
      <c r="P400" s="151">
        <f t="shared" si="70"/>
        <v>0</v>
      </c>
    </row>
    <row r="401" spans="1:16" x14ac:dyDescent="0.35">
      <c r="A401" s="39" t="s">
        <v>6535</v>
      </c>
      <c r="B401" s="35" t="s">
        <v>6536</v>
      </c>
      <c r="C401" s="35" t="s">
        <v>5911</v>
      </c>
      <c r="D401" s="35" t="s">
        <v>5906</v>
      </c>
      <c r="E401" s="189">
        <f t="shared" si="66"/>
        <v>135700</v>
      </c>
      <c r="F401" s="190">
        <f t="shared" si="67"/>
        <v>1180177.08</v>
      </c>
      <c r="G401" s="190">
        <f t="shared" si="68"/>
        <v>2803952.02</v>
      </c>
      <c r="H401" s="190">
        <f t="shared" si="69"/>
        <v>2819279.08</v>
      </c>
      <c r="I401" s="190">
        <f t="shared" si="71"/>
        <v>1812630.41</v>
      </c>
      <c r="J401" s="190">
        <f t="shared" si="72"/>
        <v>383720.61</v>
      </c>
      <c r="K401" s="190">
        <f t="shared" si="73"/>
        <v>0</v>
      </c>
      <c r="L401" s="190">
        <f t="shared" si="74"/>
        <v>0</v>
      </c>
      <c r="M401" s="192">
        <f t="shared" si="76"/>
        <v>9135459.1999999993</v>
      </c>
      <c r="N401" s="191">
        <f t="shared" si="75"/>
        <v>9135459.1999999993</v>
      </c>
      <c r="O401" s="192">
        <f t="shared" si="77"/>
        <v>0</v>
      </c>
      <c r="P401" s="151">
        <f t="shared" si="70"/>
        <v>0</v>
      </c>
    </row>
    <row r="402" spans="1:16" x14ac:dyDescent="0.35">
      <c r="A402" s="39" t="s">
        <v>6539</v>
      </c>
      <c r="B402" s="35" t="s">
        <v>6540</v>
      </c>
      <c r="C402" s="35" t="s">
        <v>6541</v>
      </c>
      <c r="D402" s="35" t="s">
        <v>5906</v>
      </c>
      <c r="E402" s="189">
        <f t="shared" si="66"/>
        <v>0</v>
      </c>
      <c r="F402" s="190">
        <f t="shared" si="67"/>
        <v>108340.53</v>
      </c>
      <c r="G402" s="190">
        <f t="shared" si="68"/>
        <v>165082.25</v>
      </c>
      <c r="H402" s="190">
        <f t="shared" si="69"/>
        <v>257270.06</v>
      </c>
      <c r="I402" s="190">
        <f t="shared" si="71"/>
        <v>124374.23</v>
      </c>
      <c r="J402" s="190">
        <f t="shared" si="72"/>
        <v>0</v>
      </c>
      <c r="K402" s="190">
        <f t="shared" si="73"/>
        <v>0</v>
      </c>
      <c r="L402" s="190">
        <f t="shared" si="74"/>
        <v>0</v>
      </c>
      <c r="M402" s="192">
        <f t="shared" si="76"/>
        <v>655067.07000000007</v>
      </c>
      <c r="N402" s="191">
        <f t="shared" si="75"/>
        <v>655067.06999999995</v>
      </c>
      <c r="O402" s="192">
        <f t="shared" si="77"/>
        <v>0</v>
      </c>
      <c r="P402" s="151">
        <f t="shared" si="70"/>
        <v>0</v>
      </c>
    </row>
    <row r="403" spans="1:16" x14ac:dyDescent="0.35">
      <c r="A403" s="39" t="s">
        <v>6542</v>
      </c>
      <c r="B403" s="35" t="s">
        <v>6543</v>
      </c>
      <c r="C403" s="35" t="s">
        <v>6541</v>
      </c>
      <c r="D403" s="35" t="s">
        <v>5906</v>
      </c>
      <c r="E403" s="189">
        <f t="shared" si="66"/>
        <v>0</v>
      </c>
      <c r="F403" s="190">
        <f t="shared" si="67"/>
        <v>202500</v>
      </c>
      <c r="G403" s="190">
        <f t="shared" si="68"/>
        <v>0</v>
      </c>
      <c r="H403" s="190">
        <f t="shared" si="69"/>
        <v>0</v>
      </c>
      <c r="I403" s="190">
        <f t="shared" si="71"/>
        <v>0</v>
      </c>
      <c r="J403" s="190">
        <f t="shared" si="72"/>
        <v>0</v>
      </c>
      <c r="K403" s="190">
        <f t="shared" si="73"/>
        <v>0</v>
      </c>
      <c r="L403" s="190">
        <f t="shared" si="74"/>
        <v>0</v>
      </c>
      <c r="M403" s="192">
        <f t="shared" si="76"/>
        <v>202500</v>
      </c>
      <c r="N403" s="191">
        <f t="shared" si="75"/>
        <v>202500</v>
      </c>
      <c r="O403" s="192">
        <f t="shared" si="77"/>
        <v>0</v>
      </c>
      <c r="P403" s="151">
        <f t="shared" si="70"/>
        <v>0</v>
      </c>
    </row>
    <row r="404" spans="1:16" x14ac:dyDescent="0.35">
      <c r="A404" s="39" t="s">
        <v>42048</v>
      </c>
      <c r="B404" s="35" t="s">
        <v>42049</v>
      </c>
      <c r="C404" s="35" t="s">
        <v>6541</v>
      </c>
      <c r="D404" s="35" t="s">
        <v>5906</v>
      </c>
      <c r="E404" s="189">
        <f t="shared" si="66"/>
        <v>0</v>
      </c>
      <c r="F404" s="190">
        <f t="shared" si="67"/>
        <v>0</v>
      </c>
      <c r="G404" s="190">
        <f t="shared" si="68"/>
        <v>315355</v>
      </c>
      <c r="H404" s="190">
        <f t="shared" si="69"/>
        <v>369081.76</v>
      </c>
      <c r="I404" s="190">
        <f t="shared" si="71"/>
        <v>315563.24</v>
      </c>
      <c r="J404" s="190">
        <f t="shared" si="72"/>
        <v>0</v>
      </c>
      <c r="K404" s="190">
        <f t="shared" si="73"/>
        <v>0</v>
      </c>
      <c r="L404" s="190">
        <f t="shared" si="74"/>
        <v>0</v>
      </c>
      <c r="M404" s="192">
        <f t="shared" si="76"/>
        <v>1000000</v>
      </c>
      <c r="N404" s="191">
        <f t="shared" si="75"/>
        <v>1000000</v>
      </c>
      <c r="O404" s="192">
        <f t="shared" si="77"/>
        <v>0</v>
      </c>
      <c r="P404" s="151">
        <f t="shared" si="70"/>
        <v>0</v>
      </c>
    </row>
    <row r="405" spans="1:16" x14ac:dyDescent="0.35">
      <c r="A405" s="39" t="s">
        <v>6544</v>
      </c>
      <c r="B405" s="35" t="s">
        <v>6545</v>
      </c>
      <c r="C405" s="35" t="s">
        <v>6541</v>
      </c>
      <c r="D405" s="35" t="s">
        <v>5906</v>
      </c>
      <c r="E405" s="189">
        <f t="shared" si="66"/>
        <v>0</v>
      </c>
      <c r="F405" s="190">
        <f t="shared" si="67"/>
        <v>172865.98</v>
      </c>
      <c r="G405" s="190">
        <f t="shared" si="68"/>
        <v>278570.03000000003</v>
      </c>
      <c r="H405" s="190">
        <f t="shared" si="69"/>
        <v>586649.39</v>
      </c>
      <c r="I405" s="190">
        <f t="shared" si="71"/>
        <v>134780.57999999999</v>
      </c>
      <c r="J405" s="190">
        <f t="shared" si="72"/>
        <v>0</v>
      </c>
      <c r="K405" s="190">
        <f t="shared" si="73"/>
        <v>0</v>
      </c>
      <c r="L405" s="190">
        <f t="shared" si="74"/>
        <v>0</v>
      </c>
      <c r="M405" s="192">
        <f t="shared" si="76"/>
        <v>1172865.98</v>
      </c>
      <c r="N405" s="191">
        <f t="shared" si="75"/>
        <v>1172865.98</v>
      </c>
      <c r="O405" s="192">
        <f t="shared" si="77"/>
        <v>0</v>
      </c>
      <c r="P405" s="151">
        <f t="shared" si="70"/>
        <v>0</v>
      </c>
    </row>
    <row r="406" spans="1:16" x14ac:dyDescent="0.35">
      <c r="A406" s="39" t="s">
        <v>6546</v>
      </c>
      <c r="B406" s="35" t="s">
        <v>6547</v>
      </c>
      <c r="C406" s="35" t="s">
        <v>6541</v>
      </c>
      <c r="D406" s="35" t="s">
        <v>5906</v>
      </c>
      <c r="E406" s="189">
        <f t="shared" si="66"/>
        <v>0</v>
      </c>
      <c r="F406" s="190">
        <f t="shared" si="67"/>
        <v>265565.90999999997</v>
      </c>
      <c r="G406" s="190">
        <f t="shared" si="68"/>
        <v>0</v>
      </c>
      <c r="H406" s="190">
        <f t="shared" si="69"/>
        <v>0</v>
      </c>
      <c r="I406" s="190">
        <f t="shared" si="71"/>
        <v>0</v>
      </c>
      <c r="J406" s="190">
        <f t="shared" si="72"/>
        <v>0</v>
      </c>
      <c r="K406" s="190">
        <f t="shared" si="73"/>
        <v>0</v>
      </c>
      <c r="L406" s="190">
        <f t="shared" si="74"/>
        <v>0</v>
      </c>
      <c r="M406" s="192">
        <f t="shared" si="76"/>
        <v>265565.90999999997</v>
      </c>
      <c r="N406" s="191">
        <f t="shared" si="75"/>
        <v>265565.90999999997</v>
      </c>
      <c r="O406" s="192">
        <f t="shared" si="77"/>
        <v>0</v>
      </c>
      <c r="P406" s="151">
        <f t="shared" si="70"/>
        <v>0</v>
      </c>
    </row>
    <row r="407" spans="1:16" x14ac:dyDescent="0.35">
      <c r="A407" s="39" t="s">
        <v>6548</v>
      </c>
      <c r="B407" s="35" t="s">
        <v>6549</v>
      </c>
      <c r="C407" s="35" t="s">
        <v>6541</v>
      </c>
      <c r="D407" s="35" t="s">
        <v>5906</v>
      </c>
      <c r="E407" s="189">
        <f t="shared" si="66"/>
        <v>0</v>
      </c>
      <c r="F407" s="190">
        <f t="shared" si="67"/>
        <v>112000</v>
      </c>
      <c r="G407" s="190">
        <f t="shared" si="68"/>
        <v>0</v>
      </c>
      <c r="H407" s="190">
        <f t="shared" si="69"/>
        <v>0</v>
      </c>
      <c r="I407" s="190">
        <f t="shared" si="71"/>
        <v>0</v>
      </c>
      <c r="J407" s="190">
        <f t="shared" si="72"/>
        <v>0</v>
      </c>
      <c r="K407" s="190">
        <f t="shared" si="73"/>
        <v>0</v>
      </c>
      <c r="L407" s="190">
        <f t="shared" si="74"/>
        <v>0</v>
      </c>
      <c r="M407" s="192">
        <f t="shared" si="76"/>
        <v>112000</v>
      </c>
      <c r="N407" s="191">
        <f t="shared" si="75"/>
        <v>112000</v>
      </c>
      <c r="O407" s="192">
        <f t="shared" si="77"/>
        <v>0</v>
      </c>
      <c r="P407" s="151">
        <f t="shared" si="70"/>
        <v>0</v>
      </c>
    </row>
    <row r="408" spans="1:16" x14ac:dyDescent="0.35">
      <c r="A408" s="39" t="s">
        <v>6550</v>
      </c>
      <c r="B408" s="35" t="s">
        <v>6551</v>
      </c>
      <c r="C408" s="35" t="s">
        <v>6541</v>
      </c>
      <c r="D408" s="35" t="s">
        <v>5906</v>
      </c>
      <c r="E408" s="189">
        <f t="shared" si="66"/>
        <v>0</v>
      </c>
      <c r="F408" s="190">
        <f t="shared" si="67"/>
        <v>110398.43</v>
      </c>
      <c r="G408" s="190">
        <f t="shared" si="68"/>
        <v>134542.14000000001</v>
      </c>
      <c r="H408" s="190">
        <f t="shared" si="69"/>
        <v>261104.78</v>
      </c>
      <c r="I408" s="190">
        <f t="shared" si="71"/>
        <v>121853.08</v>
      </c>
      <c r="J408" s="190">
        <f t="shared" si="72"/>
        <v>0</v>
      </c>
      <c r="K408" s="190">
        <f t="shared" si="73"/>
        <v>0</v>
      </c>
      <c r="L408" s="190">
        <f t="shared" si="74"/>
        <v>0</v>
      </c>
      <c r="M408" s="192">
        <f t="shared" si="76"/>
        <v>627898.42999999993</v>
      </c>
      <c r="N408" s="191">
        <f t="shared" si="75"/>
        <v>627898.43000000005</v>
      </c>
      <c r="O408" s="192">
        <f t="shared" si="77"/>
        <v>0</v>
      </c>
      <c r="P408" s="151">
        <f t="shared" si="70"/>
        <v>0</v>
      </c>
    </row>
    <row r="409" spans="1:16" x14ac:dyDescent="0.35">
      <c r="A409" s="39" t="s">
        <v>6552</v>
      </c>
      <c r="B409" s="35" t="s">
        <v>6553</v>
      </c>
      <c r="C409" s="35" t="s">
        <v>6541</v>
      </c>
      <c r="D409" s="35" t="s">
        <v>5906</v>
      </c>
      <c r="E409" s="189">
        <f t="shared" si="66"/>
        <v>0</v>
      </c>
      <c r="F409" s="190">
        <f t="shared" si="67"/>
        <v>184818.02</v>
      </c>
      <c r="G409" s="190">
        <f t="shared" si="68"/>
        <v>0</v>
      </c>
      <c r="H409" s="190">
        <f t="shared" si="69"/>
        <v>0</v>
      </c>
      <c r="I409" s="190">
        <f t="shared" si="71"/>
        <v>0</v>
      </c>
      <c r="J409" s="190">
        <f t="shared" si="72"/>
        <v>0</v>
      </c>
      <c r="K409" s="190">
        <f t="shared" si="73"/>
        <v>0</v>
      </c>
      <c r="L409" s="190">
        <f t="shared" si="74"/>
        <v>0</v>
      </c>
      <c r="M409" s="192">
        <f t="shared" si="76"/>
        <v>184818.02</v>
      </c>
      <c r="N409" s="191">
        <f t="shared" si="75"/>
        <v>184818.02</v>
      </c>
      <c r="O409" s="192">
        <f t="shared" si="77"/>
        <v>0</v>
      </c>
      <c r="P409" s="151">
        <f t="shared" si="70"/>
        <v>0</v>
      </c>
    </row>
    <row r="410" spans="1:16" x14ac:dyDescent="0.35">
      <c r="A410" s="39" t="s">
        <v>6554</v>
      </c>
      <c r="B410" s="35" t="s">
        <v>6555</v>
      </c>
      <c r="C410" s="35" t="s">
        <v>6541</v>
      </c>
      <c r="D410" s="35" t="s">
        <v>5906</v>
      </c>
      <c r="E410" s="189">
        <f t="shared" si="66"/>
        <v>0</v>
      </c>
      <c r="F410" s="190">
        <f t="shared" si="67"/>
        <v>224836</v>
      </c>
      <c r="G410" s="190">
        <f t="shared" si="68"/>
        <v>112730.8</v>
      </c>
      <c r="H410" s="190">
        <f t="shared" si="69"/>
        <v>575872.67000000004</v>
      </c>
      <c r="I410" s="190">
        <f t="shared" si="71"/>
        <v>311396.53000000003</v>
      </c>
      <c r="J410" s="190">
        <f t="shared" si="72"/>
        <v>0</v>
      </c>
      <c r="K410" s="190">
        <f t="shared" si="73"/>
        <v>0</v>
      </c>
      <c r="L410" s="190">
        <f t="shared" si="74"/>
        <v>0</v>
      </c>
      <c r="M410" s="192">
        <f t="shared" si="76"/>
        <v>1224836</v>
      </c>
      <c r="N410" s="191">
        <f t="shared" si="75"/>
        <v>1224836</v>
      </c>
      <c r="O410" s="192">
        <f t="shared" si="77"/>
        <v>0</v>
      </c>
      <c r="P410" s="151">
        <f t="shared" si="70"/>
        <v>0</v>
      </c>
    </row>
    <row r="411" spans="1:16" x14ac:dyDescent="0.35">
      <c r="A411" s="39" t="s">
        <v>6556</v>
      </c>
      <c r="B411" s="35" t="s">
        <v>6557</v>
      </c>
      <c r="C411" s="35" t="s">
        <v>6541</v>
      </c>
      <c r="D411" s="35" t="s">
        <v>5906</v>
      </c>
      <c r="E411" s="189">
        <f t="shared" si="66"/>
        <v>0</v>
      </c>
      <c r="F411" s="190">
        <f t="shared" si="67"/>
        <v>153606.85999999999</v>
      </c>
      <c r="G411" s="190">
        <f t="shared" si="68"/>
        <v>0</v>
      </c>
      <c r="H411" s="190">
        <f t="shared" si="69"/>
        <v>0</v>
      </c>
      <c r="I411" s="190">
        <f t="shared" si="71"/>
        <v>0</v>
      </c>
      <c r="J411" s="190">
        <f t="shared" si="72"/>
        <v>0</v>
      </c>
      <c r="K411" s="190">
        <f t="shared" si="73"/>
        <v>0</v>
      </c>
      <c r="L411" s="190">
        <f t="shared" si="74"/>
        <v>0</v>
      </c>
      <c r="M411" s="192">
        <f t="shared" si="76"/>
        <v>153606.85999999999</v>
      </c>
      <c r="N411" s="191">
        <f t="shared" si="75"/>
        <v>153606.85999999999</v>
      </c>
      <c r="O411" s="192">
        <f t="shared" si="77"/>
        <v>0</v>
      </c>
      <c r="P411" s="151">
        <f t="shared" si="70"/>
        <v>0</v>
      </c>
    </row>
    <row r="412" spans="1:16" x14ac:dyDescent="0.35">
      <c r="A412" s="39" t="s">
        <v>42050</v>
      </c>
      <c r="B412" s="35" t="s">
        <v>42051</v>
      </c>
      <c r="C412" s="35" t="s">
        <v>6541</v>
      </c>
      <c r="D412" s="35" t="s">
        <v>5906</v>
      </c>
      <c r="E412" s="189">
        <f t="shared" si="66"/>
        <v>0</v>
      </c>
      <c r="F412" s="190">
        <f t="shared" si="67"/>
        <v>0</v>
      </c>
      <c r="G412" s="190">
        <f t="shared" si="68"/>
        <v>34870.720000000001</v>
      </c>
      <c r="H412" s="190">
        <f t="shared" si="69"/>
        <v>338046.95</v>
      </c>
      <c r="I412" s="190">
        <f t="shared" si="71"/>
        <v>217456</v>
      </c>
      <c r="J412" s="190">
        <f t="shared" si="72"/>
        <v>0</v>
      </c>
      <c r="K412" s="190">
        <f t="shared" si="73"/>
        <v>0</v>
      </c>
      <c r="L412" s="190">
        <f t="shared" si="74"/>
        <v>0</v>
      </c>
      <c r="M412" s="192">
        <f t="shared" si="76"/>
        <v>590373.67000000004</v>
      </c>
      <c r="N412" s="191">
        <f t="shared" si="75"/>
        <v>590373.67000000004</v>
      </c>
      <c r="O412" s="192">
        <f t="shared" si="77"/>
        <v>0</v>
      </c>
      <c r="P412" s="151">
        <f t="shared" si="70"/>
        <v>0</v>
      </c>
    </row>
    <row r="413" spans="1:16" x14ac:dyDescent="0.35">
      <c r="A413" s="39" t="s">
        <v>43541</v>
      </c>
      <c r="B413" s="35" t="s">
        <v>43542</v>
      </c>
      <c r="C413" s="35" t="s">
        <v>6541</v>
      </c>
      <c r="D413" s="35" t="s">
        <v>5906</v>
      </c>
      <c r="E413" s="189">
        <f t="shared" si="66"/>
        <v>0</v>
      </c>
      <c r="F413" s="190">
        <f t="shared" si="67"/>
        <v>0</v>
      </c>
      <c r="G413" s="190">
        <f t="shared" si="68"/>
        <v>75656.73</v>
      </c>
      <c r="H413" s="190">
        <f t="shared" si="69"/>
        <v>151576.38</v>
      </c>
      <c r="I413" s="190">
        <f t="shared" si="71"/>
        <v>84242.09</v>
      </c>
      <c r="J413" s="190">
        <f t="shared" si="72"/>
        <v>0</v>
      </c>
      <c r="K413" s="190">
        <f t="shared" si="73"/>
        <v>0</v>
      </c>
      <c r="L413" s="190">
        <f t="shared" si="74"/>
        <v>0</v>
      </c>
      <c r="M413" s="192">
        <f t="shared" si="76"/>
        <v>311475.19999999995</v>
      </c>
      <c r="N413" s="191">
        <f t="shared" si="75"/>
        <v>311475.20000000001</v>
      </c>
      <c r="O413" s="192">
        <f t="shared" si="77"/>
        <v>0</v>
      </c>
      <c r="P413" s="151">
        <f t="shared" si="70"/>
        <v>0</v>
      </c>
    </row>
    <row r="414" spans="1:16" x14ac:dyDescent="0.35">
      <c r="A414" s="39" t="s">
        <v>6558</v>
      </c>
      <c r="B414" s="35" t="s">
        <v>6559</v>
      </c>
      <c r="C414" s="35" t="s">
        <v>6541</v>
      </c>
      <c r="D414" s="35" t="s">
        <v>5906</v>
      </c>
      <c r="E414" s="189">
        <f t="shared" si="66"/>
        <v>0</v>
      </c>
      <c r="F414" s="190">
        <f t="shared" si="67"/>
        <v>295000</v>
      </c>
      <c r="G414" s="190">
        <f t="shared" si="68"/>
        <v>413126.8</v>
      </c>
      <c r="H414" s="190">
        <f t="shared" si="69"/>
        <v>568226.79</v>
      </c>
      <c r="I414" s="190">
        <f t="shared" si="71"/>
        <v>18646.41</v>
      </c>
      <c r="J414" s="190">
        <f t="shared" si="72"/>
        <v>0</v>
      </c>
      <c r="K414" s="190">
        <f t="shared" si="73"/>
        <v>0</v>
      </c>
      <c r="L414" s="190">
        <f t="shared" si="74"/>
        <v>0</v>
      </c>
      <c r="M414" s="192">
        <f t="shared" si="76"/>
        <v>1295000</v>
      </c>
      <c r="N414" s="191">
        <f t="shared" si="75"/>
        <v>1295000</v>
      </c>
      <c r="O414" s="192">
        <f t="shared" si="77"/>
        <v>0</v>
      </c>
      <c r="P414" s="151">
        <f t="shared" si="70"/>
        <v>0</v>
      </c>
    </row>
    <row r="415" spans="1:16" x14ac:dyDescent="0.35">
      <c r="A415" s="39" t="s">
        <v>6560</v>
      </c>
      <c r="B415" s="35" t="s">
        <v>6561</v>
      </c>
      <c r="C415" s="35" t="s">
        <v>6541</v>
      </c>
      <c r="D415" s="35" t="s">
        <v>5906</v>
      </c>
      <c r="E415" s="189">
        <f t="shared" si="66"/>
        <v>0</v>
      </c>
      <c r="F415" s="190">
        <f t="shared" si="67"/>
        <v>229076.3</v>
      </c>
      <c r="G415" s="190">
        <f t="shared" si="68"/>
        <v>206539.1</v>
      </c>
      <c r="H415" s="190">
        <f t="shared" si="69"/>
        <v>245710.85</v>
      </c>
      <c r="I415" s="190">
        <f t="shared" si="71"/>
        <v>200304.15</v>
      </c>
      <c r="J415" s="190">
        <f t="shared" si="72"/>
        <v>0</v>
      </c>
      <c r="K415" s="190">
        <f t="shared" si="73"/>
        <v>0</v>
      </c>
      <c r="L415" s="190">
        <f t="shared" si="74"/>
        <v>0</v>
      </c>
      <c r="M415" s="192">
        <f t="shared" si="76"/>
        <v>881630.4</v>
      </c>
      <c r="N415" s="191">
        <f t="shared" si="75"/>
        <v>881630.4</v>
      </c>
      <c r="O415" s="192">
        <f t="shared" si="77"/>
        <v>0</v>
      </c>
      <c r="P415" s="151">
        <f t="shared" si="70"/>
        <v>0</v>
      </c>
    </row>
    <row r="416" spans="1:16" x14ac:dyDescent="0.35">
      <c r="A416" s="39" t="s">
        <v>43543</v>
      </c>
      <c r="B416" s="35" t="s">
        <v>43544</v>
      </c>
      <c r="C416" s="35" t="s">
        <v>6541</v>
      </c>
      <c r="D416" s="35" t="s">
        <v>5906</v>
      </c>
      <c r="E416" s="189">
        <f t="shared" si="66"/>
        <v>0</v>
      </c>
      <c r="F416" s="190">
        <f t="shared" si="67"/>
        <v>0</v>
      </c>
      <c r="G416" s="190">
        <f t="shared" si="68"/>
        <v>150806.23000000001</v>
      </c>
      <c r="H416" s="190">
        <f t="shared" si="69"/>
        <v>302958.69</v>
      </c>
      <c r="I416" s="190">
        <f t="shared" si="71"/>
        <v>231375.04</v>
      </c>
      <c r="J416" s="190">
        <f t="shared" si="72"/>
        <v>0</v>
      </c>
      <c r="K416" s="190">
        <f t="shared" si="73"/>
        <v>0</v>
      </c>
      <c r="L416" s="190">
        <f t="shared" si="74"/>
        <v>0</v>
      </c>
      <c r="M416" s="192">
        <f t="shared" si="76"/>
        <v>685139.96000000008</v>
      </c>
      <c r="N416" s="191">
        <f t="shared" si="75"/>
        <v>685139.96</v>
      </c>
      <c r="O416" s="192">
        <f t="shared" si="77"/>
        <v>0</v>
      </c>
      <c r="P416" s="151">
        <f t="shared" si="70"/>
        <v>0</v>
      </c>
    </row>
    <row r="417" spans="1:16" x14ac:dyDescent="0.35">
      <c r="A417" s="39" t="s">
        <v>6562</v>
      </c>
      <c r="B417" s="35" t="s">
        <v>6563</v>
      </c>
      <c r="C417" s="35" t="s">
        <v>6541</v>
      </c>
      <c r="D417" s="35" t="s">
        <v>5906</v>
      </c>
      <c r="E417" s="189">
        <f t="shared" si="66"/>
        <v>0</v>
      </c>
      <c r="F417" s="190">
        <f t="shared" si="67"/>
        <v>192512.71</v>
      </c>
      <c r="G417" s="190">
        <f t="shared" si="68"/>
        <v>16368.47</v>
      </c>
      <c r="H417" s="190">
        <f t="shared" si="69"/>
        <v>597859.97</v>
      </c>
      <c r="I417" s="190">
        <f t="shared" si="71"/>
        <v>122851.78</v>
      </c>
      <c r="J417" s="190">
        <f t="shared" si="72"/>
        <v>0</v>
      </c>
      <c r="K417" s="190">
        <f t="shared" si="73"/>
        <v>0</v>
      </c>
      <c r="L417" s="190">
        <f t="shared" si="74"/>
        <v>0</v>
      </c>
      <c r="M417" s="192">
        <f t="shared" si="76"/>
        <v>929592.92999999993</v>
      </c>
      <c r="N417" s="191">
        <f t="shared" si="75"/>
        <v>929592.93</v>
      </c>
      <c r="O417" s="192">
        <f t="shared" si="77"/>
        <v>0</v>
      </c>
      <c r="P417" s="151">
        <f t="shared" si="70"/>
        <v>0</v>
      </c>
    </row>
    <row r="418" spans="1:16" x14ac:dyDescent="0.35">
      <c r="A418" s="39" t="s">
        <v>6564</v>
      </c>
      <c r="B418" s="35" t="s">
        <v>6565</v>
      </c>
      <c r="C418" s="35" t="s">
        <v>6541</v>
      </c>
      <c r="D418" s="35" t="s">
        <v>5906</v>
      </c>
      <c r="E418" s="189">
        <f t="shared" si="66"/>
        <v>0</v>
      </c>
      <c r="F418" s="190">
        <f t="shared" si="67"/>
        <v>151511.85999999999</v>
      </c>
      <c r="G418" s="190">
        <f t="shared" si="68"/>
        <v>0</v>
      </c>
      <c r="H418" s="190">
        <f t="shared" si="69"/>
        <v>0</v>
      </c>
      <c r="I418" s="190">
        <f t="shared" si="71"/>
        <v>0</v>
      </c>
      <c r="J418" s="190">
        <f t="shared" si="72"/>
        <v>0</v>
      </c>
      <c r="K418" s="190">
        <f t="shared" si="73"/>
        <v>0</v>
      </c>
      <c r="L418" s="190">
        <f t="shared" si="74"/>
        <v>0</v>
      </c>
      <c r="M418" s="192">
        <f t="shared" si="76"/>
        <v>151511.85999999999</v>
      </c>
      <c r="N418" s="191">
        <f t="shared" si="75"/>
        <v>151511.85999999999</v>
      </c>
      <c r="O418" s="192">
        <f t="shared" si="77"/>
        <v>0</v>
      </c>
      <c r="P418" s="151">
        <f t="shared" si="70"/>
        <v>0</v>
      </c>
    </row>
    <row r="419" spans="1:16" x14ac:dyDescent="0.35">
      <c r="A419" s="39" t="s">
        <v>6592</v>
      </c>
      <c r="B419" s="35" t="s">
        <v>6593</v>
      </c>
      <c r="C419" s="35" t="s">
        <v>6541</v>
      </c>
      <c r="D419" s="35" t="s">
        <v>5906</v>
      </c>
      <c r="E419" s="189">
        <f t="shared" si="66"/>
        <v>0</v>
      </c>
      <c r="F419" s="190">
        <f t="shared" si="67"/>
        <v>1100000</v>
      </c>
      <c r="G419" s="190">
        <f t="shared" si="68"/>
        <v>72445.600000000006</v>
      </c>
      <c r="H419" s="190">
        <f t="shared" si="69"/>
        <v>136867.53</v>
      </c>
      <c r="I419" s="190">
        <f t="shared" si="71"/>
        <v>18589.419999999998</v>
      </c>
      <c r="J419" s="190">
        <f t="shared" si="72"/>
        <v>0</v>
      </c>
      <c r="K419" s="190">
        <f t="shared" si="73"/>
        <v>0</v>
      </c>
      <c r="L419" s="190">
        <f t="shared" si="74"/>
        <v>0</v>
      </c>
      <c r="M419" s="192">
        <f t="shared" si="76"/>
        <v>1327902.55</v>
      </c>
      <c r="N419" s="191">
        <f t="shared" si="75"/>
        <v>1327902.55</v>
      </c>
      <c r="O419" s="192">
        <f t="shared" si="77"/>
        <v>0</v>
      </c>
      <c r="P419" s="151">
        <f t="shared" si="70"/>
        <v>0</v>
      </c>
    </row>
    <row r="420" spans="1:16" x14ac:dyDescent="0.35">
      <c r="A420" s="39" t="s">
        <v>6566</v>
      </c>
      <c r="B420" s="35" t="s">
        <v>6567</v>
      </c>
      <c r="C420" s="35" t="s">
        <v>6541</v>
      </c>
      <c r="D420" s="35" t="s">
        <v>5906</v>
      </c>
      <c r="E420" s="189">
        <f t="shared" si="66"/>
        <v>0</v>
      </c>
      <c r="F420" s="190">
        <f t="shared" si="67"/>
        <v>179041</v>
      </c>
      <c r="G420" s="190">
        <f t="shared" si="68"/>
        <v>160056.78</v>
      </c>
      <c r="H420" s="190">
        <f t="shared" si="69"/>
        <v>641460.97</v>
      </c>
      <c r="I420" s="190">
        <f t="shared" si="71"/>
        <v>197668.83</v>
      </c>
      <c r="J420" s="190">
        <f t="shared" si="72"/>
        <v>0</v>
      </c>
      <c r="K420" s="190">
        <f t="shared" si="73"/>
        <v>0</v>
      </c>
      <c r="L420" s="190">
        <f t="shared" si="74"/>
        <v>0</v>
      </c>
      <c r="M420" s="192">
        <f t="shared" si="76"/>
        <v>1178227.58</v>
      </c>
      <c r="N420" s="191">
        <f t="shared" si="75"/>
        <v>1178227.58</v>
      </c>
      <c r="O420" s="192">
        <f t="shared" si="77"/>
        <v>0</v>
      </c>
      <c r="P420" s="151">
        <f t="shared" si="70"/>
        <v>0</v>
      </c>
    </row>
    <row r="421" spans="1:16" x14ac:dyDescent="0.35">
      <c r="A421" s="39" t="s">
        <v>49535</v>
      </c>
      <c r="B421" s="35" t="s">
        <v>49540</v>
      </c>
      <c r="C421" s="35" t="s">
        <v>6541</v>
      </c>
      <c r="D421" s="35" t="s">
        <v>5906</v>
      </c>
      <c r="E421" s="189">
        <f t="shared" si="66"/>
        <v>0</v>
      </c>
      <c r="F421" s="190">
        <f t="shared" si="67"/>
        <v>0</v>
      </c>
      <c r="G421" s="190">
        <f t="shared" si="68"/>
        <v>0</v>
      </c>
      <c r="H421" s="190">
        <f t="shared" si="69"/>
        <v>0</v>
      </c>
      <c r="I421" s="190">
        <f t="shared" si="71"/>
        <v>0</v>
      </c>
      <c r="J421" s="190">
        <f t="shared" si="72"/>
        <v>0</v>
      </c>
      <c r="K421" s="190">
        <f t="shared" si="73"/>
        <v>0</v>
      </c>
      <c r="L421" s="190">
        <f t="shared" si="74"/>
        <v>0</v>
      </c>
      <c r="M421" s="192">
        <f t="shared" si="76"/>
        <v>0</v>
      </c>
      <c r="N421" s="191">
        <f t="shared" si="75"/>
        <v>300000</v>
      </c>
      <c r="O421" s="192">
        <f t="shared" si="77"/>
        <v>300000</v>
      </c>
      <c r="P421" s="151">
        <f t="shared" si="70"/>
        <v>1</v>
      </c>
    </row>
    <row r="422" spans="1:16" x14ac:dyDescent="0.35">
      <c r="A422" s="39" t="s">
        <v>49536</v>
      </c>
      <c r="B422" s="35" t="s">
        <v>49539</v>
      </c>
      <c r="C422" s="35" t="s">
        <v>6541</v>
      </c>
      <c r="D422" s="35" t="s">
        <v>5906</v>
      </c>
      <c r="E422" s="189">
        <f t="shared" si="66"/>
        <v>0</v>
      </c>
      <c r="F422" s="190">
        <f t="shared" si="67"/>
        <v>0</v>
      </c>
      <c r="G422" s="190">
        <f t="shared" si="68"/>
        <v>0</v>
      </c>
      <c r="H422" s="190">
        <f t="shared" si="69"/>
        <v>0</v>
      </c>
      <c r="I422" s="190">
        <f t="shared" si="71"/>
        <v>0</v>
      </c>
      <c r="J422" s="190">
        <f t="shared" si="72"/>
        <v>0</v>
      </c>
      <c r="K422" s="190">
        <f t="shared" si="73"/>
        <v>0</v>
      </c>
      <c r="L422" s="190">
        <f t="shared" si="74"/>
        <v>0</v>
      </c>
      <c r="M422" s="192">
        <f t="shared" si="76"/>
        <v>0</v>
      </c>
      <c r="N422" s="191">
        <f t="shared" si="75"/>
        <v>100000</v>
      </c>
      <c r="O422" s="192">
        <f t="shared" si="77"/>
        <v>100000</v>
      </c>
      <c r="P422" s="151">
        <f t="shared" si="70"/>
        <v>1</v>
      </c>
    </row>
    <row r="423" spans="1:16" x14ac:dyDescent="0.35">
      <c r="A423" s="39" t="s">
        <v>49537</v>
      </c>
      <c r="B423" s="35" t="s">
        <v>49538</v>
      </c>
      <c r="C423" s="35" t="s">
        <v>6541</v>
      </c>
      <c r="D423" s="35" t="s">
        <v>5906</v>
      </c>
      <c r="E423" s="189">
        <f t="shared" si="66"/>
        <v>0</v>
      </c>
      <c r="F423" s="190">
        <f t="shared" si="67"/>
        <v>0</v>
      </c>
      <c r="G423" s="190">
        <f t="shared" si="68"/>
        <v>0</v>
      </c>
      <c r="H423" s="190">
        <f t="shared" si="69"/>
        <v>0</v>
      </c>
      <c r="I423" s="190">
        <f t="shared" si="71"/>
        <v>0</v>
      </c>
      <c r="J423" s="190">
        <f t="shared" si="72"/>
        <v>0</v>
      </c>
      <c r="K423" s="190">
        <f t="shared" si="73"/>
        <v>0</v>
      </c>
      <c r="L423" s="190">
        <f t="shared" si="74"/>
        <v>0</v>
      </c>
      <c r="M423" s="192">
        <f t="shared" si="76"/>
        <v>0</v>
      </c>
      <c r="N423" s="191">
        <f t="shared" si="75"/>
        <v>100000</v>
      </c>
      <c r="O423" s="192">
        <f t="shared" si="77"/>
        <v>100000</v>
      </c>
      <c r="P423" s="151">
        <f t="shared" si="70"/>
        <v>1</v>
      </c>
    </row>
    <row r="424" spans="1:16" x14ac:dyDescent="0.35">
      <c r="A424" s="39" t="s">
        <v>6568</v>
      </c>
      <c r="B424" s="35" t="s">
        <v>6569</v>
      </c>
      <c r="C424" s="35" t="s">
        <v>6541</v>
      </c>
      <c r="D424" s="35" t="s">
        <v>5906</v>
      </c>
      <c r="E424" s="189">
        <f t="shared" si="66"/>
        <v>0</v>
      </c>
      <c r="F424" s="190">
        <f t="shared" si="67"/>
        <v>228698</v>
      </c>
      <c r="G424" s="190">
        <f t="shared" si="68"/>
        <v>0</v>
      </c>
      <c r="H424" s="190">
        <f t="shared" si="69"/>
        <v>0</v>
      </c>
      <c r="I424" s="190">
        <f t="shared" si="71"/>
        <v>0</v>
      </c>
      <c r="J424" s="190">
        <f t="shared" si="72"/>
        <v>0</v>
      </c>
      <c r="K424" s="190">
        <f t="shared" si="73"/>
        <v>0</v>
      </c>
      <c r="L424" s="190">
        <f t="shared" si="74"/>
        <v>0</v>
      </c>
      <c r="M424" s="192">
        <f t="shared" si="76"/>
        <v>228698</v>
      </c>
      <c r="N424" s="191">
        <f t="shared" si="75"/>
        <v>228698</v>
      </c>
      <c r="O424" s="192">
        <f t="shared" si="77"/>
        <v>0</v>
      </c>
      <c r="P424" s="151">
        <f t="shared" si="70"/>
        <v>0</v>
      </c>
    </row>
    <row r="425" spans="1:16" x14ac:dyDescent="0.35">
      <c r="A425" s="39" t="s">
        <v>6570</v>
      </c>
      <c r="B425" s="35" t="s">
        <v>6571</v>
      </c>
      <c r="C425" s="35" t="s">
        <v>6541</v>
      </c>
      <c r="D425" s="35" t="s">
        <v>5906</v>
      </c>
      <c r="E425" s="189">
        <f t="shared" si="66"/>
        <v>0</v>
      </c>
      <c r="F425" s="190">
        <f t="shared" si="67"/>
        <v>51062.55</v>
      </c>
      <c r="G425" s="190">
        <f t="shared" si="68"/>
        <v>0</v>
      </c>
      <c r="H425" s="190">
        <f t="shared" si="69"/>
        <v>0</v>
      </c>
      <c r="I425" s="190">
        <f t="shared" si="71"/>
        <v>0</v>
      </c>
      <c r="J425" s="190">
        <f t="shared" si="72"/>
        <v>0</v>
      </c>
      <c r="K425" s="190">
        <f t="shared" si="73"/>
        <v>0</v>
      </c>
      <c r="L425" s="190">
        <f t="shared" si="74"/>
        <v>0</v>
      </c>
      <c r="M425" s="192">
        <f t="shared" si="76"/>
        <v>51062.55</v>
      </c>
      <c r="N425" s="191">
        <f t="shared" si="75"/>
        <v>51062.55</v>
      </c>
      <c r="O425" s="192">
        <f t="shared" si="77"/>
        <v>0</v>
      </c>
      <c r="P425" s="151">
        <f t="shared" si="70"/>
        <v>0</v>
      </c>
    </row>
    <row r="426" spans="1:16" x14ac:dyDescent="0.35">
      <c r="A426" s="39" t="s">
        <v>6572</v>
      </c>
      <c r="B426" s="35" t="s">
        <v>6573</v>
      </c>
      <c r="C426" s="35" t="s">
        <v>6541</v>
      </c>
      <c r="D426" s="35" t="s">
        <v>5906</v>
      </c>
      <c r="E426" s="189">
        <f t="shared" si="66"/>
        <v>0</v>
      </c>
      <c r="F426" s="190">
        <f t="shared" si="67"/>
        <v>92037.11</v>
      </c>
      <c r="G426" s="190">
        <f t="shared" si="68"/>
        <v>0</v>
      </c>
      <c r="H426" s="190">
        <f t="shared" si="69"/>
        <v>0</v>
      </c>
      <c r="I426" s="190">
        <f t="shared" si="71"/>
        <v>0</v>
      </c>
      <c r="J426" s="190">
        <f t="shared" si="72"/>
        <v>0</v>
      </c>
      <c r="K426" s="190">
        <f t="shared" si="73"/>
        <v>0</v>
      </c>
      <c r="L426" s="190">
        <f t="shared" si="74"/>
        <v>0</v>
      </c>
      <c r="M426" s="192">
        <f t="shared" si="76"/>
        <v>92037.11</v>
      </c>
      <c r="N426" s="191">
        <f t="shared" si="75"/>
        <v>92037.11</v>
      </c>
      <c r="O426" s="192">
        <f t="shared" si="77"/>
        <v>0</v>
      </c>
      <c r="P426" s="151">
        <f t="shared" si="70"/>
        <v>0</v>
      </c>
    </row>
    <row r="427" spans="1:16" x14ac:dyDescent="0.35">
      <c r="A427" s="39" t="s">
        <v>6574</v>
      </c>
      <c r="B427" s="35" t="s">
        <v>6575</v>
      </c>
      <c r="C427" s="35" t="s">
        <v>6541</v>
      </c>
      <c r="D427" s="35" t="s">
        <v>5906</v>
      </c>
      <c r="E427" s="189">
        <f t="shared" si="66"/>
        <v>0</v>
      </c>
      <c r="F427" s="190">
        <f t="shared" si="67"/>
        <v>80025.88</v>
      </c>
      <c r="G427" s="190">
        <f t="shared" si="68"/>
        <v>51302.28</v>
      </c>
      <c r="H427" s="190">
        <f t="shared" si="69"/>
        <v>292218.40999999997</v>
      </c>
      <c r="I427" s="190">
        <f t="shared" si="71"/>
        <v>152907.17000000001</v>
      </c>
      <c r="J427" s="190">
        <f t="shared" si="72"/>
        <v>0</v>
      </c>
      <c r="K427" s="190">
        <f t="shared" si="73"/>
        <v>0</v>
      </c>
      <c r="L427" s="190">
        <f t="shared" si="74"/>
        <v>0</v>
      </c>
      <c r="M427" s="192">
        <f t="shared" si="76"/>
        <v>576453.74</v>
      </c>
      <c r="N427" s="191">
        <f t="shared" si="75"/>
        <v>576453.74</v>
      </c>
      <c r="O427" s="192">
        <f t="shared" si="77"/>
        <v>0</v>
      </c>
      <c r="P427" s="151">
        <f t="shared" si="70"/>
        <v>0</v>
      </c>
    </row>
    <row r="428" spans="1:16" x14ac:dyDescent="0.35">
      <c r="A428" s="39" t="s">
        <v>6576</v>
      </c>
      <c r="B428" s="35" t="s">
        <v>6577</v>
      </c>
      <c r="C428" s="35" t="s">
        <v>6541</v>
      </c>
      <c r="D428" s="35" t="s">
        <v>5906</v>
      </c>
      <c r="E428" s="189">
        <f t="shared" si="66"/>
        <v>0</v>
      </c>
      <c r="F428" s="190">
        <f t="shared" si="67"/>
        <v>48832.59</v>
      </c>
      <c r="G428" s="190">
        <f t="shared" si="68"/>
        <v>0</v>
      </c>
      <c r="H428" s="190">
        <f t="shared" si="69"/>
        <v>0</v>
      </c>
      <c r="I428" s="190">
        <f t="shared" si="71"/>
        <v>0</v>
      </c>
      <c r="J428" s="190">
        <f t="shared" si="72"/>
        <v>0</v>
      </c>
      <c r="K428" s="190">
        <f t="shared" si="73"/>
        <v>0</v>
      </c>
      <c r="L428" s="190">
        <f t="shared" si="74"/>
        <v>0</v>
      </c>
      <c r="M428" s="192">
        <f t="shared" si="76"/>
        <v>48832.59</v>
      </c>
      <c r="N428" s="191">
        <f t="shared" si="75"/>
        <v>48832.59</v>
      </c>
      <c r="O428" s="192">
        <f t="shared" si="77"/>
        <v>0</v>
      </c>
      <c r="P428" s="151">
        <f t="shared" si="70"/>
        <v>0</v>
      </c>
    </row>
    <row r="429" spans="1:16" x14ac:dyDescent="0.35">
      <c r="A429" s="39" t="s">
        <v>6578</v>
      </c>
      <c r="B429" s="35" t="s">
        <v>6579</v>
      </c>
      <c r="C429" s="35" t="s">
        <v>6541</v>
      </c>
      <c r="D429" s="35" t="s">
        <v>5906</v>
      </c>
      <c r="E429" s="189">
        <f t="shared" si="66"/>
        <v>0</v>
      </c>
      <c r="F429" s="190">
        <f t="shared" si="67"/>
        <v>200044.13</v>
      </c>
      <c r="G429" s="190">
        <f t="shared" si="68"/>
        <v>127326.89</v>
      </c>
      <c r="H429" s="190">
        <f t="shared" si="69"/>
        <v>437053.68</v>
      </c>
      <c r="I429" s="190">
        <f t="shared" si="71"/>
        <v>113903.63</v>
      </c>
      <c r="J429" s="190">
        <f t="shared" si="72"/>
        <v>0</v>
      </c>
      <c r="K429" s="190">
        <f t="shared" si="73"/>
        <v>0</v>
      </c>
      <c r="L429" s="190">
        <f t="shared" si="74"/>
        <v>0</v>
      </c>
      <c r="M429" s="192">
        <f t="shared" si="76"/>
        <v>878328.33</v>
      </c>
      <c r="N429" s="191">
        <f t="shared" si="75"/>
        <v>878328.33</v>
      </c>
      <c r="O429" s="192">
        <f t="shared" si="77"/>
        <v>0</v>
      </c>
      <c r="P429" s="151">
        <f t="shared" si="70"/>
        <v>0</v>
      </c>
    </row>
    <row r="430" spans="1:16" x14ac:dyDescent="0.35">
      <c r="A430" s="39" t="s">
        <v>6580</v>
      </c>
      <c r="B430" s="35" t="s">
        <v>6581</v>
      </c>
      <c r="C430" s="35" t="s">
        <v>6541</v>
      </c>
      <c r="D430" s="35" t="s">
        <v>5906</v>
      </c>
      <c r="E430" s="189">
        <f t="shared" si="66"/>
        <v>0</v>
      </c>
      <c r="F430" s="190">
        <f t="shared" si="67"/>
        <v>186989.5</v>
      </c>
      <c r="G430" s="190">
        <f t="shared" si="68"/>
        <v>0</v>
      </c>
      <c r="H430" s="190">
        <f t="shared" si="69"/>
        <v>0</v>
      </c>
      <c r="I430" s="190">
        <f t="shared" si="71"/>
        <v>0</v>
      </c>
      <c r="J430" s="190">
        <f t="shared" si="72"/>
        <v>0</v>
      </c>
      <c r="K430" s="190">
        <f t="shared" si="73"/>
        <v>0</v>
      </c>
      <c r="L430" s="190">
        <f t="shared" si="74"/>
        <v>0</v>
      </c>
      <c r="M430" s="192">
        <f t="shared" si="76"/>
        <v>186989.5</v>
      </c>
      <c r="N430" s="191">
        <f t="shared" si="75"/>
        <v>186989.5</v>
      </c>
      <c r="O430" s="192">
        <f t="shared" si="77"/>
        <v>0</v>
      </c>
      <c r="P430" s="151">
        <f t="shared" si="70"/>
        <v>0</v>
      </c>
    </row>
    <row r="431" spans="1:16" x14ac:dyDescent="0.35">
      <c r="A431" s="39" t="s">
        <v>6582</v>
      </c>
      <c r="B431" s="35" t="s">
        <v>6583</v>
      </c>
      <c r="C431" s="35" t="s">
        <v>6541</v>
      </c>
      <c r="D431" s="35" t="s">
        <v>5906</v>
      </c>
      <c r="E431" s="189">
        <f t="shared" si="66"/>
        <v>0</v>
      </c>
      <c r="F431" s="190">
        <f t="shared" si="67"/>
        <v>79500</v>
      </c>
      <c r="G431" s="190">
        <f t="shared" si="68"/>
        <v>0</v>
      </c>
      <c r="H431" s="190">
        <f t="shared" si="69"/>
        <v>0</v>
      </c>
      <c r="I431" s="190">
        <f t="shared" si="71"/>
        <v>0</v>
      </c>
      <c r="J431" s="190">
        <f t="shared" si="72"/>
        <v>0</v>
      </c>
      <c r="K431" s="190">
        <f t="shared" si="73"/>
        <v>0</v>
      </c>
      <c r="L431" s="190">
        <f t="shared" si="74"/>
        <v>0</v>
      </c>
      <c r="M431" s="192">
        <f t="shared" si="76"/>
        <v>79500</v>
      </c>
      <c r="N431" s="191">
        <f t="shared" si="75"/>
        <v>79500</v>
      </c>
      <c r="O431" s="192">
        <f t="shared" si="77"/>
        <v>0</v>
      </c>
      <c r="P431" s="151">
        <f t="shared" si="70"/>
        <v>0</v>
      </c>
    </row>
    <row r="432" spans="1:16" x14ac:dyDescent="0.35">
      <c r="A432" s="39" t="s">
        <v>6584</v>
      </c>
      <c r="B432" s="35" t="s">
        <v>6585</v>
      </c>
      <c r="C432" s="35" t="s">
        <v>6541</v>
      </c>
      <c r="D432" s="35" t="s">
        <v>5906</v>
      </c>
      <c r="E432" s="189">
        <f t="shared" si="66"/>
        <v>0</v>
      </c>
      <c r="F432" s="190">
        <f t="shared" si="67"/>
        <v>270000</v>
      </c>
      <c r="G432" s="190">
        <f t="shared" si="68"/>
        <v>0</v>
      </c>
      <c r="H432" s="190">
        <f t="shared" si="69"/>
        <v>0</v>
      </c>
      <c r="I432" s="190">
        <f t="shared" si="71"/>
        <v>0</v>
      </c>
      <c r="J432" s="190">
        <f t="shared" si="72"/>
        <v>0</v>
      </c>
      <c r="K432" s="190">
        <f t="shared" si="73"/>
        <v>0</v>
      </c>
      <c r="L432" s="190">
        <f t="shared" si="74"/>
        <v>0</v>
      </c>
      <c r="M432" s="192">
        <f t="shared" si="76"/>
        <v>270000</v>
      </c>
      <c r="N432" s="191">
        <f t="shared" si="75"/>
        <v>270000</v>
      </c>
      <c r="O432" s="192">
        <f t="shared" si="77"/>
        <v>0</v>
      </c>
      <c r="P432" s="151">
        <f t="shared" si="70"/>
        <v>0</v>
      </c>
    </row>
    <row r="433" spans="1:16" x14ac:dyDescent="0.35">
      <c r="A433" s="39" t="s">
        <v>6586</v>
      </c>
      <c r="B433" s="35" t="s">
        <v>6587</v>
      </c>
      <c r="C433" s="35" t="s">
        <v>6541</v>
      </c>
      <c r="D433" s="35" t="s">
        <v>5906</v>
      </c>
      <c r="E433" s="189">
        <f t="shared" si="66"/>
        <v>0</v>
      </c>
      <c r="F433" s="190">
        <f t="shared" si="67"/>
        <v>94963.56</v>
      </c>
      <c r="G433" s="190">
        <f t="shared" si="68"/>
        <v>0</v>
      </c>
      <c r="H433" s="190">
        <f t="shared" si="69"/>
        <v>0</v>
      </c>
      <c r="I433" s="190">
        <f t="shared" si="71"/>
        <v>0</v>
      </c>
      <c r="J433" s="190">
        <f t="shared" si="72"/>
        <v>0</v>
      </c>
      <c r="K433" s="190">
        <f t="shared" si="73"/>
        <v>0</v>
      </c>
      <c r="L433" s="190">
        <f t="shared" si="74"/>
        <v>0</v>
      </c>
      <c r="M433" s="192">
        <f t="shared" si="76"/>
        <v>94963.56</v>
      </c>
      <c r="N433" s="191">
        <f t="shared" si="75"/>
        <v>94963.56</v>
      </c>
      <c r="O433" s="192">
        <f t="shared" si="77"/>
        <v>0</v>
      </c>
      <c r="P433" s="151">
        <f t="shared" si="70"/>
        <v>0</v>
      </c>
    </row>
    <row r="434" spans="1:16" x14ac:dyDescent="0.35">
      <c r="A434" s="39" t="s">
        <v>6588</v>
      </c>
      <c r="B434" s="35" t="s">
        <v>6589</v>
      </c>
      <c r="C434" s="35" t="s">
        <v>6541</v>
      </c>
      <c r="D434" s="35" t="s">
        <v>5906</v>
      </c>
      <c r="E434" s="189">
        <f t="shared" si="66"/>
        <v>0</v>
      </c>
      <c r="F434" s="190">
        <f t="shared" si="67"/>
        <v>20443.41</v>
      </c>
      <c r="G434" s="190">
        <f t="shared" si="68"/>
        <v>0</v>
      </c>
      <c r="H434" s="190">
        <f t="shared" si="69"/>
        <v>0</v>
      </c>
      <c r="I434" s="190">
        <f t="shared" si="71"/>
        <v>0</v>
      </c>
      <c r="J434" s="190">
        <f t="shared" si="72"/>
        <v>0</v>
      </c>
      <c r="K434" s="190">
        <f t="shared" si="73"/>
        <v>0</v>
      </c>
      <c r="L434" s="190">
        <f t="shared" si="74"/>
        <v>0</v>
      </c>
      <c r="M434" s="192">
        <f t="shared" si="76"/>
        <v>20443.41</v>
      </c>
      <c r="N434" s="191">
        <f t="shared" si="75"/>
        <v>20443.41</v>
      </c>
      <c r="O434" s="192">
        <f t="shared" si="77"/>
        <v>0</v>
      </c>
      <c r="P434" s="151">
        <f t="shared" si="70"/>
        <v>0</v>
      </c>
    </row>
    <row r="435" spans="1:16" x14ac:dyDescent="0.35">
      <c r="A435" s="39" t="s">
        <v>6590</v>
      </c>
      <c r="B435" s="35" t="s">
        <v>6591</v>
      </c>
      <c r="C435" s="35" t="s">
        <v>6541</v>
      </c>
      <c r="D435" s="35" t="s">
        <v>5906</v>
      </c>
      <c r="E435" s="189">
        <f t="shared" si="66"/>
        <v>0</v>
      </c>
      <c r="F435" s="190">
        <f t="shared" si="67"/>
        <v>65575</v>
      </c>
      <c r="G435" s="190">
        <f t="shared" si="68"/>
        <v>0</v>
      </c>
      <c r="H435" s="190">
        <f t="shared" si="69"/>
        <v>0</v>
      </c>
      <c r="I435" s="190">
        <f t="shared" si="71"/>
        <v>0</v>
      </c>
      <c r="J435" s="190">
        <f t="shared" si="72"/>
        <v>0</v>
      </c>
      <c r="K435" s="190">
        <f t="shared" si="73"/>
        <v>0</v>
      </c>
      <c r="L435" s="190">
        <f t="shared" si="74"/>
        <v>0</v>
      </c>
      <c r="M435" s="192">
        <f t="shared" si="76"/>
        <v>65575</v>
      </c>
      <c r="N435" s="191">
        <f t="shared" si="75"/>
        <v>65575</v>
      </c>
      <c r="O435" s="192">
        <f t="shared" si="77"/>
        <v>0</v>
      </c>
      <c r="P435" s="151">
        <f t="shared" si="70"/>
        <v>0</v>
      </c>
    </row>
    <row r="436" spans="1:16" x14ac:dyDescent="0.35">
      <c r="A436" s="39" t="s">
        <v>42052</v>
      </c>
      <c r="B436" s="35" t="s">
        <v>42053</v>
      </c>
      <c r="C436" s="35" t="s">
        <v>6541</v>
      </c>
      <c r="D436" s="35" t="s">
        <v>5906</v>
      </c>
      <c r="E436" s="189">
        <f t="shared" si="66"/>
        <v>0</v>
      </c>
      <c r="F436" s="190">
        <f t="shared" si="67"/>
        <v>0</v>
      </c>
      <c r="G436" s="190">
        <f t="shared" si="68"/>
        <v>194501.29</v>
      </c>
      <c r="H436" s="190">
        <f t="shared" si="69"/>
        <v>576297.59</v>
      </c>
      <c r="I436" s="190">
        <f t="shared" si="71"/>
        <v>148767.62</v>
      </c>
      <c r="J436" s="190">
        <f t="shared" si="72"/>
        <v>0</v>
      </c>
      <c r="K436" s="190">
        <f t="shared" si="73"/>
        <v>0</v>
      </c>
      <c r="L436" s="190">
        <f t="shared" si="74"/>
        <v>0</v>
      </c>
      <c r="M436" s="192">
        <f t="shared" si="76"/>
        <v>919566.5</v>
      </c>
      <c r="N436" s="191">
        <f t="shared" si="75"/>
        <v>919566.5</v>
      </c>
      <c r="O436" s="192">
        <f t="shared" si="77"/>
        <v>0</v>
      </c>
      <c r="P436" s="151">
        <f t="shared" si="70"/>
        <v>0</v>
      </c>
    </row>
    <row r="437" spans="1:16" x14ac:dyDescent="0.35">
      <c r="A437" s="52" t="s">
        <v>43545</v>
      </c>
      <c r="B437" s="35" t="s">
        <v>43546</v>
      </c>
      <c r="C437" s="35" t="s">
        <v>6541</v>
      </c>
      <c r="D437" s="35" t="s">
        <v>5906</v>
      </c>
      <c r="E437" s="189">
        <f t="shared" si="66"/>
        <v>0</v>
      </c>
      <c r="F437" s="190">
        <f t="shared" si="67"/>
        <v>0</v>
      </c>
      <c r="G437" s="190">
        <f t="shared" si="68"/>
        <v>26591.29</v>
      </c>
      <c r="H437" s="190">
        <f t="shared" si="69"/>
        <v>46626.92</v>
      </c>
      <c r="I437" s="190">
        <f t="shared" si="71"/>
        <v>27984.66</v>
      </c>
      <c r="J437" s="190">
        <f t="shared" si="72"/>
        <v>0</v>
      </c>
      <c r="K437" s="190">
        <f t="shared" si="73"/>
        <v>0</v>
      </c>
      <c r="L437" s="190">
        <f t="shared" si="74"/>
        <v>0</v>
      </c>
      <c r="M437" s="192">
        <f t="shared" si="76"/>
        <v>101202.87</v>
      </c>
      <c r="N437" s="191">
        <f t="shared" si="75"/>
        <v>101202.87</v>
      </c>
      <c r="O437" s="192">
        <f t="shared" si="77"/>
        <v>0</v>
      </c>
      <c r="P437" s="151">
        <f t="shared" si="70"/>
        <v>0</v>
      </c>
    </row>
    <row r="438" spans="1:16" x14ac:dyDescent="0.35">
      <c r="A438" s="52" t="s">
        <v>43547</v>
      </c>
      <c r="B438" s="35" t="s">
        <v>43548</v>
      </c>
      <c r="C438" s="35" t="s">
        <v>6541</v>
      </c>
      <c r="D438" s="35" t="s">
        <v>5906</v>
      </c>
      <c r="E438" s="189">
        <f t="shared" si="66"/>
        <v>0</v>
      </c>
      <c r="F438" s="190">
        <f t="shared" si="67"/>
        <v>0</v>
      </c>
      <c r="G438" s="190">
        <f t="shared" si="68"/>
        <v>157982.42000000001</v>
      </c>
      <c r="H438" s="190">
        <f t="shared" si="69"/>
        <v>529807.76</v>
      </c>
      <c r="I438" s="190">
        <f t="shared" si="71"/>
        <v>139725.6</v>
      </c>
      <c r="J438" s="190">
        <f t="shared" si="72"/>
        <v>0</v>
      </c>
      <c r="K438" s="190">
        <f t="shared" si="73"/>
        <v>0</v>
      </c>
      <c r="L438" s="190">
        <f t="shared" si="74"/>
        <v>0</v>
      </c>
      <c r="M438" s="192">
        <f t="shared" si="76"/>
        <v>827515.78</v>
      </c>
      <c r="N438" s="191">
        <f t="shared" si="75"/>
        <v>827515.78</v>
      </c>
      <c r="O438" s="192">
        <f t="shared" si="77"/>
        <v>0</v>
      </c>
      <c r="P438" s="151">
        <f t="shared" si="70"/>
        <v>0</v>
      </c>
    </row>
    <row r="439" spans="1:16" x14ac:dyDescent="0.35">
      <c r="A439" s="213" t="s">
        <v>42054</v>
      </c>
      <c r="B439" s="213" t="s">
        <v>42055</v>
      </c>
      <c r="C439" s="213" t="s">
        <v>6541</v>
      </c>
      <c r="D439" s="213" t="s">
        <v>5906</v>
      </c>
      <c r="E439" s="189">
        <f t="shared" si="66"/>
        <v>0</v>
      </c>
      <c r="F439" s="190">
        <f t="shared" si="67"/>
        <v>0</v>
      </c>
      <c r="G439" s="190">
        <f t="shared" si="68"/>
        <v>176369.36</v>
      </c>
      <c r="H439" s="190">
        <f t="shared" si="69"/>
        <v>218027.46</v>
      </c>
      <c r="I439" s="190">
        <f t="shared" si="71"/>
        <v>11111.03</v>
      </c>
      <c r="J439" s="190">
        <f t="shared" si="72"/>
        <v>0</v>
      </c>
      <c r="K439" s="190">
        <f t="shared" si="73"/>
        <v>0</v>
      </c>
      <c r="L439" s="190">
        <f t="shared" si="74"/>
        <v>0</v>
      </c>
      <c r="M439" s="192">
        <f t="shared" si="76"/>
        <v>405507.85</v>
      </c>
      <c r="N439" s="191">
        <f t="shared" si="75"/>
        <v>405507.85</v>
      </c>
      <c r="O439" s="192">
        <f t="shared" si="77"/>
        <v>0</v>
      </c>
      <c r="P439" s="151">
        <f t="shared" si="70"/>
        <v>0</v>
      </c>
    </row>
    <row r="440" spans="1:16" ht="5.4" customHeight="1" x14ac:dyDescent="0.35">
      <c r="A440" s="39"/>
      <c r="B440" s="35"/>
      <c r="C440" s="35"/>
      <c r="D440" s="35"/>
      <c r="E440" s="148"/>
      <c r="F440" s="149"/>
      <c r="G440" s="149"/>
      <c r="H440" s="149"/>
      <c r="I440" s="149"/>
      <c r="J440" s="149"/>
      <c r="K440" s="149"/>
      <c r="L440" s="149"/>
      <c r="M440" s="150"/>
      <c r="N440" s="152"/>
      <c r="O440" s="152"/>
      <c r="P440" s="151"/>
    </row>
    <row r="441" spans="1:16" ht="10.5" x14ac:dyDescent="0.4">
      <c r="A441" s="39"/>
      <c r="B441" s="167" t="s">
        <v>12072</v>
      </c>
      <c r="C441" s="35"/>
      <c r="D441" s="35"/>
      <c r="E441" s="169">
        <f t="shared" ref="E441:O441" si="78">SUMIF(PSUType,"LEA",E$69:E$439)+SUMIF(PSUType,"ISD",E$69:E$439)</f>
        <v>84911003.230000004</v>
      </c>
      <c r="F441" s="169">
        <f t="shared" si="78"/>
        <v>623151568.91999996</v>
      </c>
      <c r="G441" s="169">
        <f t="shared" si="78"/>
        <v>1956198570.5600009</v>
      </c>
      <c r="H441" s="169">
        <f t="shared" si="78"/>
        <v>1486296852.6800003</v>
      </c>
      <c r="I441" s="169">
        <f t="shared" si="78"/>
        <v>1426178437.4400003</v>
      </c>
      <c r="J441" s="169">
        <f t="shared" si="78"/>
        <v>355955127.82999992</v>
      </c>
      <c r="K441" s="169">
        <f t="shared" si="78"/>
        <v>16766917.969999999</v>
      </c>
      <c r="L441" s="169">
        <f t="shared" si="78"/>
        <v>0</v>
      </c>
      <c r="M441" s="169">
        <f t="shared" si="78"/>
        <v>5949458478.6300001</v>
      </c>
      <c r="N441" s="169">
        <f t="shared" si="78"/>
        <v>5954200160.3500013</v>
      </c>
      <c r="O441" s="169">
        <f t="shared" si="78"/>
        <v>4741681.7200000398</v>
      </c>
      <c r="P441" s="170">
        <f>IFERROR(O441/N441,"")</f>
        <v>7.9635914015381592E-4</v>
      </c>
    </row>
    <row r="442" spans="1:16" ht="10.5" x14ac:dyDescent="0.4">
      <c r="A442" s="39"/>
      <c r="B442" s="167" t="s">
        <v>12073</v>
      </c>
      <c r="C442" s="35"/>
      <c r="D442" s="35"/>
      <c r="E442" s="169">
        <f t="shared" ref="E442:O442" si="79">SUMIF(PSUType,"CS",E$69:E$439)+SUMIF(PSUType,"CS VPS",E$69:E$439)+SUMIF(PSUType,"Lab School",E$69:E$439)+SUMIF(PSUType,"Regional School",E$69:E$439)</f>
        <v>4064169.7399999993</v>
      </c>
      <c r="F442" s="169">
        <f t="shared" si="79"/>
        <v>32621376.330000002</v>
      </c>
      <c r="G442" s="169">
        <f t="shared" si="79"/>
        <v>106152196.12000003</v>
      </c>
      <c r="H442" s="169">
        <f t="shared" si="79"/>
        <v>72892433.219999984</v>
      </c>
      <c r="I442" s="169">
        <f t="shared" si="79"/>
        <v>50337680.450000018</v>
      </c>
      <c r="J442" s="169">
        <f t="shared" si="79"/>
        <v>12055068.880000001</v>
      </c>
      <c r="K442" s="169">
        <f t="shared" si="79"/>
        <v>0</v>
      </c>
      <c r="L442" s="169">
        <f t="shared" si="79"/>
        <v>0</v>
      </c>
      <c r="M442" s="169">
        <f t="shared" si="79"/>
        <v>278122924.74000001</v>
      </c>
      <c r="N442" s="169">
        <f t="shared" si="79"/>
        <v>278198107.32999998</v>
      </c>
      <c r="O442" s="169">
        <f t="shared" si="79"/>
        <v>75182.590000000666</v>
      </c>
      <c r="P442" s="170">
        <f>IFERROR(O442/N442,"")</f>
        <v>2.7024838781817699E-4</v>
      </c>
    </row>
    <row r="443" spans="1:16" ht="10.5" x14ac:dyDescent="0.4">
      <c r="A443" s="39"/>
      <c r="B443" s="167" t="s">
        <v>12074</v>
      </c>
      <c r="C443" s="35"/>
      <c r="D443" s="35"/>
      <c r="E443" s="169">
        <f t="shared" ref="E443:O443" si="80">SUMIF(PSUType,"Non Unit",E$69:E$439)</f>
        <v>0</v>
      </c>
      <c r="F443" s="169">
        <f t="shared" si="80"/>
        <v>5100245.3299999991</v>
      </c>
      <c r="G443" s="169">
        <f t="shared" si="80"/>
        <v>2870224.18</v>
      </c>
      <c r="H443" s="169">
        <f t="shared" si="80"/>
        <v>7132718.6099999994</v>
      </c>
      <c r="I443" s="169">
        <f t="shared" si="80"/>
        <v>2693501.09</v>
      </c>
      <c r="J443" s="169">
        <f t="shared" si="80"/>
        <v>0</v>
      </c>
      <c r="K443" s="169">
        <f t="shared" si="80"/>
        <v>0</v>
      </c>
      <c r="L443" s="169">
        <f t="shared" si="80"/>
        <v>0</v>
      </c>
      <c r="M443" s="169">
        <f t="shared" si="80"/>
        <v>17796689.210000001</v>
      </c>
      <c r="N443" s="169">
        <f t="shared" si="80"/>
        <v>18296689.210000005</v>
      </c>
      <c r="O443" s="169">
        <f t="shared" si="80"/>
        <v>500000</v>
      </c>
      <c r="P443" s="170">
        <f>IFERROR(O443/N443,"")</f>
        <v>2.7327348366759513E-2</v>
      </c>
    </row>
    <row r="444" spans="1:16" ht="10.5" x14ac:dyDescent="0.4">
      <c r="A444" s="39"/>
      <c r="B444" s="166" t="s">
        <v>12075</v>
      </c>
      <c r="C444" s="42"/>
      <c r="D444" s="42"/>
      <c r="E444" s="153">
        <f t="shared" ref="E444:O444" si="81">SUM(E70:E440)</f>
        <v>88975172.969999999</v>
      </c>
      <c r="F444" s="154">
        <f t="shared" si="81"/>
        <v>660873190.58000028</v>
      </c>
      <c r="G444" s="154">
        <f t="shared" si="81"/>
        <v>2065220990.8600013</v>
      </c>
      <c r="H444" s="154">
        <f>SUM(H70:H440)</f>
        <v>1566322004.5100002</v>
      </c>
      <c r="I444" s="154">
        <f>SUM(I70:I440)</f>
        <v>1479209618.980001</v>
      </c>
      <c r="J444" s="154">
        <f>SUM(J70:J440)</f>
        <v>368010196.70999998</v>
      </c>
      <c r="K444" s="154">
        <f>SUM(K70:K440)</f>
        <v>16766917.969999999</v>
      </c>
      <c r="L444" s="154">
        <f>SUM(L70:L440)</f>
        <v>0</v>
      </c>
      <c r="M444" s="155">
        <f t="shared" si="81"/>
        <v>6245378092.5800009</v>
      </c>
      <c r="N444" s="153">
        <f t="shared" si="81"/>
        <v>6250694956.8900032</v>
      </c>
      <c r="O444" s="153">
        <f t="shared" si="81"/>
        <v>5316864.3100000406</v>
      </c>
      <c r="P444" s="156">
        <f>IF(N444=0,0,O444/N444)</f>
        <v>8.5060370833476336E-4</v>
      </c>
    </row>
    <row r="445" spans="1:16" ht="10.5" customHeight="1" x14ac:dyDescent="0.35">
      <c r="A445" s="40"/>
      <c r="B445" s="41"/>
      <c r="C445" s="41"/>
      <c r="D445" s="41"/>
      <c r="E445" s="168"/>
      <c r="F445" s="168"/>
      <c r="G445" s="168"/>
      <c r="H445" s="168"/>
      <c r="I445" s="168"/>
      <c r="J445" s="168"/>
      <c r="K445" s="168"/>
      <c r="L445" s="168"/>
      <c r="M445" s="168"/>
      <c r="N445" s="168"/>
      <c r="O445" s="168"/>
      <c r="P445" s="157"/>
    </row>
    <row r="446" spans="1:16" ht="5.4" customHeight="1" x14ac:dyDescent="0.35">
      <c r="A446" s="52"/>
      <c r="B446" s="35"/>
      <c r="C446" s="35"/>
      <c r="D446" s="35"/>
      <c r="E446" s="158"/>
    </row>
    <row r="447" spans="1:16" x14ac:dyDescent="0.35">
      <c r="A447" s="215" t="s">
        <v>5872</v>
      </c>
      <c r="B447" s="198" t="s">
        <v>71931</v>
      </c>
      <c r="C447" s="159"/>
      <c r="D447" s="159"/>
    </row>
    <row r="448" spans="1:16" x14ac:dyDescent="0.35">
      <c r="A448" s="215"/>
      <c r="B448" s="198" t="s">
        <v>71932</v>
      </c>
      <c r="C448" s="159"/>
      <c r="D448" s="159"/>
    </row>
    <row r="449" spans="1:11" x14ac:dyDescent="0.35">
      <c r="A449" s="159"/>
      <c r="B449" s="198" t="s">
        <v>70987</v>
      </c>
      <c r="C449" s="159"/>
      <c r="D449" s="159"/>
      <c r="J449" s="285"/>
      <c r="K449" s="285"/>
    </row>
    <row r="450" spans="1:11" x14ac:dyDescent="0.35">
      <c r="A450" s="159"/>
      <c r="B450" s="198" t="s">
        <v>71920</v>
      </c>
      <c r="C450" s="159"/>
      <c r="D450" s="159"/>
      <c r="J450" s="285"/>
      <c r="K450" s="285"/>
    </row>
    <row r="451" spans="1:11" x14ac:dyDescent="0.35">
      <c r="A451" s="159"/>
      <c r="B451" s="71" t="s">
        <v>57167</v>
      </c>
      <c r="C451" s="159"/>
      <c r="D451" s="159"/>
    </row>
    <row r="452" spans="1:11" x14ac:dyDescent="0.35">
      <c r="A452" s="159"/>
      <c r="B452" s="159" t="s">
        <v>63597</v>
      </c>
      <c r="C452" s="159"/>
      <c r="D452" s="159"/>
    </row>
    <row r="453" spans="1:11" x14ac:dyDescent="0.35">
      <c r="A453" s="159"/>
      <c r="B453" s="159" t="s">
        <v>70986</v>
      </c>
      <c r="C453" s="159"/>
      <c r="D453" s="159"/>
    </row>
    <row r="454" spans="1:11" x14ac:dyDescent="0.35">
      <c r="A454" s="159"/>
      <c r="B454" s="159" t="s">
        <v>71023</v>
      </c>
      <c r="C454" s="159"/>
      <c r="D454" s="159"/>
    </row>
    <row r="455" spans="1:11" x14ac:dyDescent="0.35">
      <c r="A455" s="159"/>
      <c r="B455" s="159" t="s">
        <v>5239</v>
      </c>
      <c r="C455" s="159"/>
      <c r="D455" s="159"/>
    </row>
    <row r="456" spans="1:11" x14ac:dyDescent="0.35">
      <c r="A456" s="159"/>
      <c r="B456" s="128" t="s">
        <v>5230</v>
      </c>
      <c r="C456" s="159"/>
      <c r="D456" s="159"/>
    </row>
    <row r="457" spans="1:11" x14ac:dyDescent="0.35">
      <c r="A457" s="159"/>
      <c r="B457" s="128"/>
      <c r="C457" s="128"/>
      <c r="D457" s="128"/>
    </row>
    <row r="458" spans="1:11" ht="9.75" customHeight="1" x14ac:dyDescent="0.35"/>
  </sheetData>
  <sheetProtection formatCells="0" formatColumns="0" formatRows="0"/>
  <autoFilter ref="A69:P439" xr:uid="{00000000-0001-0000-0100-000000000000}"/>
  <dataConsolidate/>
  <mergeCells count="2">
    <mergeCell ref="A67:E67"/>
    <mergeCell ref="A66:G66"/>
  </mergeCells>
  <phoneticPr fontId="1" type="noConversion"/>
  <dataValidations count="1">
    <dataValidation type="list" allowBlank="1" showInputMessage="1" showErrorMessage="1" errorTitle="LEA Input Error" error="Please select PRC from the list. Only valid PRC is allowed." promptTitle="District Input" prompt="Select PRC from drop down list" sqref="A66" xr:uid="{00000000-0002-0000-0100-000000000000}">
      <formula1>$B$2:$B$62</formula1>
    </dataValidation>
  </dataValidations>
  <hyperlinks>
    <hyperlink ref="B456" r:id="rId1" xr:uid="{00000000-0004-0000-0100-000000000000}"/>
  </hyperlinks>
  <printOptions horizontalCentered="1"/>
  <pageMargins left="0.17" right="0.17" top="0.26" bottom="0.39" header="0.12" footer="0.12"/>
  <pageSetup scale="52" fitToHeight="0" orientation="landscape" r:id="rId2"/>
  <headerFooter alignWithMargins="0">
    <oddFooter>&amp;L&amp;"Arial,Italic"NCDPI
Division of School Business&amp;R&amp;"Arial,Italic"&amp;D
Page &amp;P of &amp;N</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llotmentVsExpenditureLEADetail">
    <tabColor rgb="FF92D050"/>
    <pageSetUpPr fitToPage="1"/>
  </sheetPr>
  <dimension ref="A1:N453"/>
  <sheetViews>
    <sheetView topLeftCell="A373" zoomScale="120" zoomScaleNormal="120" workbookViewId="0">
      <pane ySplit="5" topLeftCell="A378" activePane="bottomLeft" state="frozen"/>
      <selection activeCell="A373" sqref="A373"/>
      <selection pane="bottomLeft" activeCell="B444" sqref="B444"/>
    </sheetView>
  </sheetViews>
  <sheetFormatPr defaultColWidth="9.265625" defaultRowHeight="10.199999999999999" x14ac:dyDescent="0.35"/>
  <cols>
    <col min="1" max="1" width="13.59765625" customWidth="1"/>
    <col min="2" max="2" width="64.73046875" customWidth="1"/>
    <col min="3" max="4" width="21.3984375" customWidth="1"/>
    <col min="5" max="9" width="25.86328125" customWidth="1"/>
    <col min="10" max="10" width="20.1328125" customWidth="1"/>
    <col min="11" max="11" width="16" customWidth="1"/>
    <col min="12" max="13" width="15.3984375" bestFit="1" customWidth="1"/>
    <col min="14" max="14" width="11.3984375" customWidth="1"/>
  </cols>
  <sheetData>
    <row r="1" spans="1:2" ht="10.5" hidden="1" x14ac:dyDescent="0.4">
      <c r="A1" s="32"/>
      <c r="B1" s="32" t="s">
        <v>5238</v>
      </c>
    </row>
    <row r="2" spans="1:2" hidden="1" x14ac:dyDescent="0.35">
      <c r="A2" s="34"/>
      <c r="B2" s="91" t="s">
        <v>2912</v>
      </c>
    </row>
    <row r="3" spans="1:2" hidden="1" x14ac:dyDescent="0.35">
      <c r="A3" s="34"/>
      <c r="B3" s="91" t="s">
        <v>2913</v>
      </c>
    </row>
    <row r="4" spans="1:2" hidden="1" x14ac:dyDescent="0.35">
      <c r="A4" s="35"/>
      <c r="B4" s="35" t="s">
        <v>2914</v>
      </c>
    </row>
    <row r="5" spans="1:2" hidden="1" x14ac:dyDescent="0.35">
      <c r="A5" s="35"/>
      <c r="B5" s="91" t="s">
        <v>2915</v>
      </c>
    </row>
    <row r="6" spans="1:2" hidden="1" x14ac:dyDescent="0.35">
      <c r="A6" s="35"/>
      <c r="B6" s="91" t="s">
        <v>2916</v>
      </c>
    </row>
    <row r="7" spans="1:2" hidden="1" x14ac:dyDescent="0.35">
      <c r="A7" s="35"/>
      <c r="B7" s="91" t="s">
        <v>2917</v>
      </c>
    </row>
    <row r="8" spans="1:2" hidden="1" x14ac:dyDescent="0.35">
      <c r="A8" s="35"/>
      <c r="B8" s="91" t="s">
        <v>2918</v>
      </c>
    </row>
    <row r="9" spans="1:2" hidden="1" x14ac:dyDescent="0.35">
      <c r="A9" s="35"/>
      <c r="B9" s="35" t="s">
        <v>2919</v>
      </c>
    </row>
    <row r="10" spans="1:2" hidden="1" x14ac:dyDescent="0.35">
      <c r="A10" s="35"/>
      <c r="B10" s="35" t="s">
        <v>2920</v>
      </c>
    </row>
    <row r="11" spans="1:2" hidden="1" x14ac:dyDescent="0.35">
      <c r="A11" s="35"/>
      <c r="B11" s="35" t="s">
        <v>2921</v>
      </c>
    </row>
    <row r="12" spans="1:2" hidden="1" x14ac:dyDescent="0.35">
      <c r="A12" s="35"/>
      <c r="B12" s="35" t="s">
        <v>2922</v>
      </c>
    </row>
    <row r="13" spans="1:2" hidden="1" x14ac:dyDescent="0.35">
      <c r="A13" s="35"/>
      <c r="B13" s="35" t="s">
        <v>2923</v>
      </c>
    </row>
    <row r="14" spans="1:2" hidden="1" x14ac:dyDescent="0.35">
      <c r="A14" s="35"/>
      <c r="B14" s="91" t="s">
        <v>2924</v>
      </c>
    </row>
    <row r="15" spans="1:2" hidden="1" x14ac:dyDescent="0.35">
      <c r="A15" s="35"/>
      <c r="B15" s="91" t="s">
        <v>2925</v>
      </c>
    </row>
    <row r="16" spans="1:2" hidden="1" x14ac:dyDescent="0.35">
      <c r="A16" s="35"/>
      <c r="B16" s="35" t="s">
        <v>2926</v>
      </c>
    </row>
    <row r="17" spans="1:2" hidden="1" x14ac:dyDescent="0.35">
      <c r="A17" s="35"/>
      <c r="B17" s="91" t="s">
        <v>2927</v>
      </c>
    </row>
    <row r="18" spans="1:2" hidden="1" x14ac:dyDescent="0.35">
      <c r="A18" s="35"/>
      <c r="B18" s="35" t="s">
        <v>2928</v>
      </c>
    </row>
    <row r="19" spans="1:2" hidden="1" x14ac:dyDescent="0.35">
      <c r="A19" s="35"/>
      <c r="B19" s="91" t="s">
        <v>2929</v>
      </c>
    </row>
    <row r="20" spans="1:2" hidden="1" x14ac:dyDescent="0.35">
      <c r="A20" s="35"/>
      <c r="B20" s="35" t="s">
        <v>2930</v>
      </c>
    </row>
    <row r="21" spans="1:2" hidden="1" x14ac:dyDescent="0.35">
      <c r="A21" s="35"/>
      <c r="B21" s="91" t="s">
        <v>12294</v>
      </c>
    </row>
    <row r="22" spans="1:2" hidden="1" x14ac:dyDescent="0.35">
      <c r="A22" s="35"/>
      <c r="B22" s="91" t="s">
        <v>2931</v>
      </c>
    </row>
    <row r="23" spans="1:2" hidden="1" x14ac:dyDescent="0.35">
      <c r="A23" s="35"/>
      <c r="B23" s="35" t="s">
        <v>2932</v>
      </c>
    </row>
    <row r="24" spans="1:2" hidden="1" x14ac:dyDescent="0.35">
      <c r="A24" s="35"/>
      <c r="B24" s="91" t="s">
        <v>2933</v>
      </c>
    </row>
    <row r="25" spans="1:2" hidden="1" x14ac:dyDescent="0.35">
      <c r="A25" s="35"/>
      <c r="B25" s="91" t="s">
        <v>2934</v>
      </c>
    </row>
    <row r="26" spans="1:2" hidden="1" x14ac:dyDescent="0.35">
      <c r="A26" s="35"/>
      <c r="B26" s="35" t="s">
        <v>2935</v>
      </c>
    </row>
    <row r="27" spans="1:2" hidden="1" x14ac:dyDescent="0.35">
      <c r="A27" s="35"/>
      <c r="B27" s="35" t="s">
        <v>2936</v>
      </c>
    </row>
    <row r="28" spans="1:2" hidden="1" x14ac:dyDescent="0.35">
      <c r="A28" s="35"/>
      <c r="B28" s="91" t="s">
        <v>2937</v>
      </c>
    </row>
    <row r="29" spans="1:2" hidden="1" x14ac:dyDescent="0.35">
      <c r="A29" s="35"/>
      <c r="B29" s="91" t="s">
        <v>2938</v>
      </c>
    </row>
    <row r="30" spans="1:2" hidden="1" x14ac:dyDescent="0.35">
      <c r="A30" s="35"/>
      <c r="B30" s="91" t="s">
        <v>2939</v>
      </c>
    </row>
    <row r="31" spans="1:2" hidden="1" x14ac:dyDescent="0.35">
      <c r="A31" s="35"/>
      <c r="B31" s="91" t="s">
        <v>2940</v>
      </c>
    </row>
    <row r="32" spans="1:2" hidden="1" x14ac:dyDescent="0.35">
      <c r="A32" s="35"/>
      <c r="B32" s="91" t="s">
        <v>12943</v>
      </c>
    </row>
    <row r="33" spans="1:2" hidden="1" x14ac:dyDescent="0.35">
      <c r="A33" s="35"/>
      <c r="B33" s="91" t="s">
        <v>2941</v>
      </c>
    </row>
    <row r="34" spans="1:2" hidden="1" x14ac:dyDescent="0.35">
      <c r="A34" s="35"/>
      <c r="B34" s="35" t="s">
        <v>2942</v>
      </c>
    </row>
    <row r="35" spans="1:2" hidden="1" x14ac:dyDescent="0.35">
      <c r="A35" s="35"/>
      <c r="B35" s="91" t="s">
        <v>2943</v>
      </c>
    </row>
    <row r="36" spans="1:2" hidden="1" x14ac:dyDescent="0.35">
      <c r="A36" s="35"/>
      <c r="B36" s="35" t="s">
        <v>2944</v>
      </c>
    </row>
    <row r="37" spans="1:2" hidden="1" x14ac:dyDescent="0.35">
      <c r="A37" s="35"/>
      <c r="B37" s="35" t="s">
        <v>2945</v>
      </c>
    </row>
    <row r="38" spans="1:2" hidden="1" x14ac:dyDescent="0.35">
      <c r="A38" s="35"/>
      <c r="B38" s="91" t="s">
        <v>2946</v>
      </c>
    </row>
    <row r="39" spans="1:2" hidden="1" x14ac:dyDescent="0.35">
      <c r="A39" s="35"/>
      <c r="B39" s="91" t="s">
        <v>62989</v>
      </c>
    </row>
    <row r="40" spans="1:2" hidden="1" x14ac:dyDescent="0.35">
      <c r="A40" s="35"/>
      <c r="B40" s="91" t="s">
        <v>2947</v>
      </c>
    </row>
    <row r="41" spans="1:2" hidden="1" x14ac:dyDescent="0.35">
      <c r="A41" s="35"/>
      <c r="B41" s="91" t="s">
        <v>2948</v>
      </c>
    </row>
    <row r="42" spans="1:2" hidden="1" x14ac:dyDescent="0.35">
      <c r="A42" s="35"/>
      <c r="B42" s="35" t="s">
        <v>2949</v>
      </c>
    </row>
    <row r="43" spans="1:2" hidden="1" x14ac:dyDescent="0.35">
      <c r="A43" s="35"/>
      <c r="B43" s="35" t="s">
        <v>2950</v>
      </c>
    </row>
    <row r="44" spans="1:2" hidden="1" x14ac:dyDescent="0.35">
      <c r="A44" s="35"/>
      <c r="B44" s="36" t="s">
        <v>2951</v>
      </c>
    </row>
    <row r="45" spans="1:2" hidden="1" x14ac:dyDescent="0.35">
      <c r="A45" s="35"/>
      <c r="B45" s="91" t="s">
        <v>2952</v>
      </c>
    </row>
    <row r="46" spans="1:2" hidden="1" x14ac:dyDescent="0.35">
      <c r="A46" s="35"/>
      <c r="B46" s="35" t="s">
        <v>2953</v>
      </c>
    </row>
    <row r="47" spans="1:2" hidden="1" x14ac:dyDescent="0.35">
      <c r="A47" s="35"/>
      <c r="B47" s="35" t="s">
        <v>2954</v>
      </c>
    </row>
    <row r="48" spans="1:2" hidden="1" x14ac:dyDescent="0.35">
      <c r="A48" s="35"/>
      <c r="B48" s="35" t="s">
        <v>2955</v>
      </c>
    </row>
    <row r="49" spans="1:2" hidden="1" x14ac:dyDescent="0.35">
      <c r="A49" s="35"/>
      <c r="B49" s="35" t="s">
        <v>2956</v>
      </c>
    </row>
    <row r="50" spans="1:2" hidden="1" x14ac:dyDescent="0.35">
      <c r="A50" s="35"/>
      <c r="B50" s="35" t="s">
        <v>2957</v>
      </c>
    </row>
    <row r="51" spans="1:2" hidden="1" x14ac:dyDescent="0.35">
      <c r="A51" s="35"/>
      <c r="B51" s="91" t="s">
        <v>2958</v>
      </c>
    </row>
    <row r="52" spans="1:2" hidden="1" x14ac:dyDescent="0.35">
      <c r="A52" s="35"/>
      <c r="B52" s="91" t="s">
        <v>2959</v>
      </c>
    </row>
    <row r="53" spans="1:2" hidden="1" x14ac:dyDescent="0.35">
      <c r="A53" s="35"/>
      <c r="B53" s="91" t="s">
        <v>2960</v>
      </c>
    </row>
    <row r="54" spans="1:2" hidden="1" x14ac:dyDescent="0.35">
      <c r="A54" s="35"/>
      <c r="B54" s="35" t="s">
        <v>2961</v>
      </c>
    </row>
    <row r="55" spans="1:2" hidden="1" x14ac:dyDescent="0.35">
      <c r="A55" s="35"/>
      <c r="B55" s="91" t="s">
        <v>12302</v>
      </c>
    </row>
    <row r="56" spans="1:2" hidden="1" x14ac:dyDescent="0.35">
      <c r="A56" s="35"/>
      <c r="B56" s="35" t="s">
        <v>2962</v>
      </c>
    </row>
    <row r="57" spans="1:2" hidden="1" x14ac:dyDescent="0.35">
      <c r="A57" s="35"/>
      <c r="B57" s="35" t="s">
        <v>2963</v>
      </c>
    </row>
    <row r="58" spans="1:2" hidden="1" x14ac:dyDescent="0.35">
      <c r="A58" s="35"/>
      <c r="B58" s="35" t="s">
        <v>2964</v>
      </c>
    </row>
    <row r="59" spans="1:2" hidden="1" x14ac:dyDescent="0.35">
      <c r="A59" s="35"/>
      <c r="B59" s="91" t="s">
        <v>2965</v>
      </c>
    </row>
    <row r="60" spans="1:2" hidden="1" x14ac:dyDescent="0.35">
      <c r="A60" s="35"/>
      <c r="B60" s="35" t="s">
        <v>2966</v>
      </c>
    </row>
    <row r="61" spans="1:2" hidden="1" x14ac:dyDescent="0.35">
      <c r="A61" s="35"/>
      <c r="B61" s="35" t="s">
        <v>2967</v>
      </c>
    </row>
    <row r="62" spans="1:2" hidden="1" x14ac:dyDescent="0.35">
      <c r="A62" s="35"/>
      <c r="B62" s="91" t="s">
        <v>2968</v>
      </c>
    </row>
    <row r="63" spans="1:2" hidden="1" x14ac:dyDescent="0.35">
      <c r="A63" s="35"/>
      <c r="B63" s="91" t="s">
        <v>2969</v>
      </c>
    </row>
    <row r="64" spans="1:2" hidden="1" x14ac:dyDescent="0.35">
      <c r="A64" s="35"/>
      <c r="B64" s="35" t="s">
        <v>2970</v>
      </c>
    </row>
    <row r="65" spans="1:2" hidden="1" x14ac:dyDescent="0.35">
      <c r="A65" s="35"/>
      <c r="B65" s="35" t="s">
        <v>2971</v>
      </c>
    </row>
    <row r="66" spans="1:2" hidden="1" x14ac:dyDescent="0.35">
      <c r="A66" s="35"/>
      <c r="B66" s="91" t="s">
        <v>2972</v>
      </c>
    </row>
    <row r="67" spans="1:2" hidden="1" x14ac:dyDescent="0.35">
      <c r="A67" s="35"/>
      <c r="B67" s="91" t="s">
        <v>2973</v>
      </c>
    </row>
    <row r="68" spans="1:2" hidden="1" x14ac:dyDescent="0.35">
      <c r="A68" s="35"/>
      <c r="B68" s="35" t="s">
        <v>2974</v>
      </c>
    </row>
    <row r="69" spans="1:2" hidden="1" x14ac:dyDescent="0.35">
      <c r="A69" s="35"/>
      <c r="B69" s="91" t="s">
        <v>2975</v>
      </c>
    </row>
    <row r="70" spans="1:2" hidden="1" x14ac:dyDescent="0.35">
      <c r="A70" s="35"/>
      <c r="B70" s="35" t="s">
        <v>2976</v>
      </c>
    </row>
    <row r="71" spans="1:2" hidden="1" x14ac:dyDescent="0.35">
      <c r="A71" s="35"/>
      <c r="B71" s="35" t="s">
        <v>2977</v>
      </c>
    </row>
    <row r="72" spans="1:2" hidden="1" x14ac:dyDescent="0.35">
      <c r="A72" s="35"/>
      <c r="B72" s="35" t="s">
        <v>2978</v>
      </c>
    </row>
    <row r="73" spans="1:2" hidden="1" x14ac:dyDescent="0.35">
      <c r="A73" s="35"/>
      <c r="B73" s="35" t="s">
        <v>2979</v>
      </c>
    </row>
    <row r="74" spans="1:2" hidden="1" x14ac:dyDescent="0.35">
      <c r="A74" s="35"/>
      <c r="B74" s="35" t="s">
        <v>2980</v>
      </c>
    </row>
    <row r="75" spans="1:2" hidden="1" x14ac:dyDescent="0.35">
      <c r="A75" s="35"/>
      <c r="B75" s="91" t="s">
        <v>2981</v>
      </c>
    </row>
    <row r="76" spans="1:2" hidden="1" x14ac:dyDescent="0.35">
      <c r="A76" s="35"/>
      <c r="B76" s="35" t="s">
        <v>2982</v>
      </c>
    </row>
    <row r="77" spans="1:2" hidden="1" x14ac:dyDescent="0.35">
      <c r="A77" s="35"/>
      <c r="B77" s="35" t="s">
        <v>2983</v>
      </c>
    </row>
    <row r="78" spans="1:2" hidden="1" x14ac:dyDescent="0.35">
      <c r="A78" s="35"/>
      <c r="B78" s="35" t="s">
        <v>2984</v>
      </c>
    </row>
    <row r="79" spans="1:2" hidden="1" x14ac:dyDescent="0.35">
      <c r="A79" s="35"/>
      <c r="B79" s="91" t="s">
        <v>2985</v>
      </c>
    </row>
    <row r="80" spans="1:2" hidden="1" x14ac:dyDescent="0.35">
      <c r="A80" s="35"/>
      <c r="B80" s="91" t="s">
        <v>2986</v>
      </c>
    </row>
    <row r="81" spans="1:2" hidden="1" x14ac:dyDescent="0.35">
      <c r="A81" s="35"/>
      <c r="B81" s="91" t="s">
        <v>2987</v>
      </c>
    </row>
    <row r="82" spans="1:2" hidden="1" x14ac:dyDescent="0.35">
      <c r="A82" s="35"/>
      <c r="B82" s="91" t="s">
        <v>2988</v>
      </c>
    </row>
    <row r="83" spans="1:2" hidden="1" x14ac:dyDescent="0.35">
      <c r="A83" s="35"/>
      <c r="B83" s="91" t="s">
        <v>2989</v>
      </c>
    </row>
    <row r="84" spans="1:2" hidden="1" x14ac:dyDescent="0.35">
      <c r="A84" s="35"/>
      <c r="B84" s="91" t="s">
        <v>2990</v>
      </c>
    </row>
    <row r="85" spans="1:2" hidden="1" x14ac:dyDescent="0.35">
      <c r="A85" s="35"/>
      <c r="B85" s="91" t="s">
        <v>2991</v>
      </c>
    </row>
    <row r="86" spans="1:2" hidden="1" x14ac:dyDescent="0.35">
      <c r="A86" s="35"/>
      <c r="B86" s="91" t="s">
        <v>2992</v>
      </c>
    </row>
    <row r="87" spans="1:2" hidden="1" x14ac:dyDescent="0.35">
      <c r="A87" s="35"/>
      <c r="B87" s="91" t="s">
        <v>2993</v>
      </c>
    </row>
    <row r="88" spans="1:2" hidden="1" x14ac:dyDescent="0.35">
      <c r="A88" s="35"/>
      <c r="B88" s="91" t="s">
        <v>2994</v>
      </c>
    </row>
    <row r="89" spans="1:2" hidden="1" x14ac:dyDescent="0.35">
      <c r="A89" s="35"/>
      <c r="B89" s="91" t="s">
        <v>2995</v>
      </c>
    </row>
    <row r="90" spans="1:2" hidden="1" x14ac:dyDescent="0.35">
      <c r="A90" s="35"/>
      <c r="B90" s="91" t="s">
        <v>2996</v>
      </c>
    </row>
    <row r="91" spans="1:2" hidden="1" x14ac:dyDescent="0.35">
      <c r="A91" s="35"/>
      <c r="B91" s="91" t="s">
        <v>2997</v>
      </c>
    </row>
    <row r="92" spans="1:2" hidden="1" x14ac:dyDescent="0.35">
      <c r="A92" s="35"/>
      <c r="B92" s="91" t="s">
        <v>2998</v>
      </c>
    </row>
    <row r="93" spans="1:2" hidden="1" x14ac:dyDescent="0.35">
      <c r="A93" s="35"/>
      <c r="B93" s="35" t="s">
        <v>2999</v>
      </c>
    </row>
    <row r="94" spans="1:2" hidden="1" x14ac:dyDescent="0.35">
      <c r="A94" s="35"/>
      <c r="B94" s="91" t="s">
        <v>3000</v>
      </c>
    </row>
    <row r="95" spans="1:2" hidden="1" x14ac:dyDescent="0.35">
      <c r="A95" s="35"/>
      <c r="B95" s="35" t="s">
        <v>3001</v>
      </c>
    </row>
    <row r="96" spans="1:2" hidden="1" x14ac:dyDescent="0.35">
      <c r="A96" s="35"/>
      <c r="B96" s="91" t="s">
        <v>3002</v>
      </c>
    </row>
    <row r="97" spans="1:2" hidden="1" x14ac:dyDescent="0.35">
      <c r="A97" s="35"/>
      <c r="B97" s="91" t="s">
        <v>3003</v>
      </c>
    </row>
    <row r="98" spans="1:2" hidden="1" x14ac:dyDescent="0.35">
      <c r="A98" s="35"/>
      <c r="B98" s="91" t="s">
        <v>3004</v>
      </c>
    </row>
    <row r="99" spans="1:2" hidden="1" x14ac:dyDescent="0.35">
      <c r="A99" s="35"/>
      <c r="B99" s="91" t="s">
        <v>3005</v>
      </c>
    </row>
    <row r="100" spans="1:2" hidden="1" x14ac:dyDescent="0.35">
      <c r="A100" s="35"/>
      <c r="B100" s="91" t="s">
        <v>12295</v>
      </c>
    </row>
    <row r="101" spans="1:2" hidden="1" x14ac:dyDescent="0.35">
      <c r="A101" s="35"/>
      <c r="B101" s="91" t="s">
        <v>3006</v>
      </c>
    </row>
    <row r="102" spans="1:2" hidden="1" x14ac:dyDescent="0.35">
      <c r="A102" s="35"/>
      <c r="B102" s="91" t="s">
        <v>3007</v>
      </c>
    </row>
    <row r="103" spans="1:2" hidden="1" x14ac:dyDescent="0.35">
      <c r="A103" s="35"/>
      <c r="B103" s="35" t="s">
        <v>3008</v>
      </c>
    </row>
    <row r="104" spans="1:2" hidden="1" x14ac:dyDescent="0.35">
      <c r="A104" s="35"/>
      <c r="B104" s="91" t="s">
        <v>3009</v>
      </c>
    </row>
    <row r="105" spans="1:2" hidden="1" x14ac:dyDescent="0.35">
      <c r="A105" s="35"/>
      <c r="B105" s="91" t="s">
        <v>3010</v>
      </c>
    </row>
    <row r="106" spans="1:2" hidden="1" x14ac:dyDescent="0.35">
      <c r="A106" s="35"/>
      <c r="B106" s="91" t="s">
        <v>62986</v>
      </c>
    </row>
    <row r="107" spans="1:2" hidden="1" x14ac:dyDescent="0.35">
      <c r="A107" s="35"/>
      <c r="B107" s="35" t="s">
        <v>3011</v>
      </c>
    </row>
    <row r="108" spans="1:2" hidden="1" x14ac:dyDescent="0.35">
      <c r="A108" s="35"/>
      <c r="B108" s="91" t="s">
        <v>3012</v>
      </c>
    </row>
    <row r="109" spans="1:2" hidden="1" x14ac:dyDescent="0.35">
      <c r="A109" s="35"/>
      <c r="B109" s="91" t="s">
        <v>3013</v>
      </c>
    </row>
    <row r="110" spans="1:2" hidden="1" x14ac:dyDescent="0.35">
      <c r="A110" s="35"/>
      <c r="B110" s="91" t="s">
        <v>3014</v>
      </c>
    </row>
    <row r="111" spans="1:2" hidden="1" x14ac:dyDescent="0.35">
      <c r="A111" s="35"/>
      <c r="B111" s="91" t="s">
        <v>3015</v>
      </c>
    </row>
    <row r="112" spans="1:2" hidden="1" x14ac:dyDescent="0.35">
      <c r="A112" s="35"/>
      <c r="B112" s="35" t="s">
        <v>3016</v>
      </c>
    </row>
    <row r="113" spans="1:2" hidden="1" x14ac:dyDescent="0.35">
      <c r="A113" s="35"/>
      <c r="B113" s="35" t="s">
        <v>3017</v>
      </c>
    </row>
    <row r="114" spans="1:2" hidden="1" x14ac:dyDescent="0.35">
      <c r="A114" s="35"/>
      <c r="B114" s="35" t="s">
        <v>3018</v>
      </c>
    </row>
    <row r="115" spans="1:2" hidden="1" x14ac:dyDescent="0.35">
      <c r="A115" s="35"/>
      <c r="B115" s="91" t="s">
        <v>3019</v>
      </c>
    </row>
    <row r="116" spans="1:2" hidden="1" x14ac:dyDescent="0.35">
      <c r="A116" s="35"/>
      <c r="B116" s="91" t="s">
        <v>3020</v>
      </c>
    </row>
    <row r="117" spans="1:2" hidden="1" x14ac:dyDescent="0.35">
      <c r="A117" s="35"/>
      <c r="B117" s="35" t="s">
        <v>3021</v>
      </c>
    </row>
    <row r="118" spans="1:2" hidden="1" x14ac:dyDescent="0.35">
      <c r="A118" s="35"/>
      <c r="B118" s="35" t="s">
        <v>3022</v>
      </c>
    </row>
    <row r="119" spans="1:2" hidden="1" x14ac:dyDescent="0.35">
      <c r="A119" s="35"/>
      <c r="B119" s="91" t="s">
        <v>3023</v>
      </c>
    </row>
    <row r="120" spans="1:2" hidden="1" x14ac:dyDescent="0.35">
      <c r="A120" s="35"/>
      <c r="B120" s="91" t="s">
        <v>3024</v>
      </c>
    </row>
    <row r="121" spans="1:2" hidden="1" x14ac:dyDescent="0.35">
      <c r="A121" s="35"/>
      <c r="B121" s="91" t="s">
        <v>3025</v>
      </c>
    </row>
    <row r="122" spans="1:2" hidden="1" x14ac:dyDescent="0.35">
      <c r="A122" s="35"/>
      <c r="B122" s="91" t="s">
        <v>3026</v>
      </c>
    </row>
    <row r="123" spans="1:2" hidden="1" x14ac:dyDescent="0.35">
      <c r="A123" s="35"/>
      <c r="B123" s="91" t="s">
        <v>3027</v>
      </c>
    </row>
    <row r="124" spans="1:2" hidden="1" x14ac:dyDescent="0.35">
      <c r="A124" s="35"/>
      <c r="B124" s="91" t="s">
        <v>12296</v>
      </c>
    </row>
    <row r="125" spans="1:2" hidden="1" x14ac:dyDescent="0.35">
      <c r="A125" s="35"/>
      <c r="B125" s="91" t="s">
        <v>3028</v>
      </c>
    </row>
    <row r="126" spans="1:2" hidden="1" x14ac:dyDescent="0.35">
      <c r="A126" s="35"/>
      <c r="B126" s="91" t="s">
        <v>3029</v>
      </c>
    </row>
    <row r="127" spans="1:2" hidden="1" x14ac:dyDescent="0.35">
      <c r="A127" s="35"/>
      <c r="B127" s="91" t="s">
        <v>3030</v>
      </c>
    </row>
    <row r="128" spans="1:2" hidden="1" x14ac:dyDescent="0.35">
      <c r="A128" s="35"/>
      <c r="B128" s="91" t="s">
        <v>3031</v>
      </c>
    </row>
    <row r="129" spans="1:2" hidden="1" x14ac:dyDescent="0.35">
      <c r="A129" s="35"/>
      <c r="B129" s="91" t="s">
        <v>3032</v>
      </c>
    </row>
    <row r="130" spans="1:2" hidden="1" x14ac:dyDescent="0.35">
      <c r="A130" s="35"/>
      <c r="B130" s="91" t="s">
        <v>3033</v>
      </c>
    </row>
    <row r="131" spans="1:2" hidden="1" x14ac:dyDescent="0.35">
      <c r="A131" s="35"/>
      <c r="B131" s="91" t="s">
        <v>12942</v>
      </c>
    </row>
    <row r="132" spans="1:2" hidden="1" x14ac:dyDescent="0.35">
      <c r="A132" s="35"/>
      <c r="B132" s="35" t="s">
        <v>3034</v>
      </c>
    </row>
    <row r="133" spans="1:2" hidden="1" x14ac:dyDescent="0.35">
      <c r="A133" s="35"/>
      <c r="B133" s="35" t="s">
        <v>3035</v>
      </c>
    </row>
    <row r="134" spans="1:2" hidden="1" x14ac:dyDescent="0.35">
      <c r="A134" s="35"/>
      <c r="B134" s="35" t="s">
        <v>3036</v>
      </c>
    </row>
    <row r="135" spans="1:2" hidden="1" x14ac:dyDescent="0.35">
      <c r="A135" s="35"/>
      <c r="B135" s="91" t="s">
        <v>3037</v>
      </c>
    </row>
    <row r="136" spans="1:2" hidden="1" x14ac:dyDescent="0.35">
      <c r="A136" s="35"/>
      <c r="B136" s="91" t="s">
        <v>3038</v>
      </c>
    </row>
    <row r="137" spans="1:2" hidden="1" x14ac:dyDescent="0.35">
      <c r="A137" s="35"/>
      <c r="B137" s="35" t="s">
        <v>3039</v>
      </c>
    </row>
    <row r="138" spans="1:2" hidden="1" x14ac:dyDescent="0.35">
      <c r="A138" s="35"/>
      <c r="B138" s="91" t="s">
        <v>3040</v>
      </c>
    </row>
    <row r="139" spans="1:2" hidden="1" x14ac:dyDescent="0.35">
      <c r="A139" s="35"/>
      <c r="B139" s="91" t="s">
        <v>3041</v>
      </c>
    </row>
    <row r="140" spans="1:2" hidden="1" x14ac:dyDescent="0.35">
      <c r="A140" s="35"/>
      <c r="B140" s="35" t="s">
        <v>3042</v>
      </c>
    </row>
    <row r="141" spans="1:2" hidden="1" x14ac:dyDescent="0.35">
      <c r="A141" s="35"/>
      <c r="B141" s="91" t="s">
        <v>58173</v>
      </c>
    </row>
    <row r="142" spans="1:2" hidden="1" x14ac:dyDescent="0.35">
      <c r="A142" s="35"/>
      <c r="B142" s="35" t="s">
        <v>3043</v>
      </c>
    </row>
    <row r="143" spans="1:2" hidden="1" x14ac:dyDescent="0.35">
      <c r="A143" s="35"/>
      <c r="B143" s="91" t="s">
        <v>3044</v>
      </c>
    </row>
    <row r="144" spans="1:2" hidden="1" x14ac:dyDescent="0.35">
      <c r="A144" s="35"/>
      <c r="B144" s="91" t="s">
        <v>12297</v>
      </c>
    </row>
    <row r="145" spans="1:2" hidden="1" x14ac:dyDescent="0.35">
      <c r="A145" s="35"/>
      <c r="B145" s="35" t="s">
        <v>3045</v>
      </c>
    </row>
    <row r="146" spans="1:2" hidden="1" x14ac:dyDescent="0.35">
      <c r="A146" s="35"/>
      <c r="B146" s="35" t="s">
        <v>3046</v>
      </c>
    </row>
    <row r="147" spans="1:2" hidden="1" x14ac:dyDescent="0.35">
      <c r="A147" s="35"/>
      <c r="B147" s="35" t="s">
        <v>3047</v>
      </c>
    </row>
    <row r="148" spans="1:2" hidden="1" x14ac:dyDescent="0.35">
      <c r="A148" s="35"/>
      <c r="B148" s="35" t="s">
        <v>3048</v>
      </c>
    </row>
    <row r="149" spans="1:2" hidden="1" x14ac:dyDescent="0.35">
      <c r="A149" s="35"/>
      <c r="B149" s="35" t="s">
        <v>3049</v>
      </c>
    </row>
    <row r="150" spans="1:2" hidden="1" x14ac:dyDescent="0.35">
      <c r="A150" s="35"/>
      <c r="B150" s="91" t="s">
        <v>3050</v>
      </c>
    </row>
    <row r="151" spans="1:2" hidden="1" x14ac:dyDescent="0.35">
      <c r="A151" s="35"/>
      <c r="B151" s="91" t="s">
        <v>3051</v>
      </c>
    </row>
    <row r="152" spans="1:2" hidden="1" x14ac:dyDescent="0.35">
      <c r="A152" s="35"/>
      <c r="B152" s="91" t="s">
        <v>3052</v>
      </c>
    </row>
    <row r="153" spans="1:2" hidden="1" x14ac:dyDescent="0.35">
      <c r="A153" s="35"/>
      <c r="B153" s="91" t="s">
        <v>3053</v>
      </c>
    </row>
    <row r="154" spans="1:2" hidden="1" x14ac:dyDescent="0.35">
      <c r="A154" s="35"/>
      <c r="B154" s="91" t="s">
        <v>62507</v>
      </c>
    </row>
    <row r="155" spans="1:2" hidden="1" x14ac:dyDescent="0.35">
      <c r="A155" s="35"/>
      <c r="B155" s="35" t="s">
        <v>3054</v>
      </c>
    </row>
    <row r="156" spans="1:2" hidden="1" x14ac:dyDescent="0.35">
      <c r="A156" s="35"/>
      <c r="B156" s="91" t="s">
        <v>3055</v>
      </c>
    </row>
    <row r="157" spans="1:2" hidden="1" x14ac:dyDescent="0.35">
      <c r="A157" s="35"/>
      <c r="B157" s="91" t="s">
        <v>3056</v>
      </c>
    </row>
    <row r="158" spans="1:2" hidden="1" x14ac:dyDescent="0.35">
      <c r="A158" s="35"/>
      <c r="B158" s="35" t="s">
        <v>3057</v>
      </c>
    </row>
    <row r="159" spans="1:2" hidden="1" x14ac:dyDescent="0.35">
      <c r="A159" s="35"/>
      <c r="B159" s="91" t="s">
        <v>3058</v>
      </c>
    </row>
    <row r="160" spans="1:2" hidden="1" x14ac:dyDescent="0.35">
      <c r="A160" s="35"/>
      <c r="B160" s="91" t="s">
        <v>3059</v>
      </c>
    </row>
    <row r="161" spans="1:2" hidden="1" x14ac:dyDescent="0.35">
      <c r="A161" s="35"/>
      <c r="B161" s="35" t="s">
        <v>3060</v>
      </c>
    </row>
    <row r="162" spans="1:2" hidden="1" x14ac:dyDescent="0.35">
      <c r="A162" s="35"/>
      <c r="B162" s="35" t="s">
        <v>3061</v>
      </c>
    </row>
    <row r="163" spans="1:2" hidden="1" x14ac:dyDescent="0.35">
      <c r="A163" s="35"/>
      <c r="B163" s="91" t="s">
        <v>12298</v>
      </c>
    </row>
    <row r="164" spans="1:2" hidden="1" x14ac:dyDescent="0.35">
      <c r="A164" s="35"/>
      <c r="B164" s="91" t="s">
        <v>3062</v>
      </c>
    </row>
    <row r="165" spans="1:2" hidden="1" x14ac:dyDescent="0.35">
      <c r="A165" s="35"/>
      <c r="B165" s="35" t="s">
        <v>3063</v>
      </c>
    </row>
    <row r="166" spans="1:2" hidden="1" x14ac:dyDescent="0.35">
      <c r="A166" s="35"/>
      <c r="B166" s="91" t="s">
        <v>3064</v>
      </c>
    </row>
    <row r="167" spans="1:2" hidden="1" x14ac:dyDescent="0.35">
      <c r="A167" s="35"/>
      <c r="B167" s="35" t="s">
        <v>3065</v>
      </c>
    </row>
    <row r="168" spans="1:2" hidden="1" x14ac:dyDescent="0.35">
      <c r="A168" s="35"/>
      <c r="B168" s="91" t="s">
        <v>3066</v>
      </c>
    </row>
    <row r="169" spans="1:2" hidden="1" x14ac:dyDescent="0.35">
      <c r="A169" s="35"/>
      <c r="B169" s="91" t="s">
        <v>3067</v>
      </c>
    </row>
    <row r="170" spans="1:2" hidden="1" x14ac:dyDescent="0.35">
      <c r="A170" s="35"/>
      <c r="B170" s="35" t="s">
        <v>3068</v>
      </c>
    </row>
    <row r="171" spans="1:2" hidden="1" x14ac:dyDescent="0.35">
      <c r="A171" s="35"/>
      <c r="B171" s="35" t="s">
        <v>3069</v>
      </c>
    </row>
    <row r="172" spans="1:2" hidden="1" x14ac:dyDescent="0.35">
      <c r="A172" s="35"/>
      <c r="B172" s="35" t="s">
        <v>3070</v>
      </c>
    </row>
    <row r="173" spans="1:2" hidden="1" x14ac:dyDescent="0.35">
      <c r="A173" s="35"/>
      <c r="B173" s="91" t="s">
        <v>3071</v>
      </c>
    </row>
    <row r="174" spans="1:2" hidden="1" x14ac:dyDescent="0.35">
      <c r="A174" s="35"/>
      <c r="B174" s="35" t="s">
        <v>3072</v>
      </c>
    </row>
    <row r="175" spans="1:2" hidden="1" x14ac:dyDescent="0.35">
      <c r="A175" s="35"/>
      <c r="B175" s="35" t="s">
        <v>3073</v>
      </c>
    </row>
    <row r="176" spans="1:2" hidden="1" x14ac:dyDescent="0.35">
      <c r="A176" s="35"/>
      <c r="B176" s="91" t="s">
        <v>3074</v>
      </c>
    </row>
    <row r="177" spans="1:2" hidden="1" x14ac:dyDescent="0.35">
      <c r="A177" s="35"/>
      <c r="B177" s="91" t="s">
        <v>3075</v>
      </c>
    </row>
    <row r="178" spans="1:2" hidden="1" x14ac:dyDescent="0.35">
      <c r="A178" s="35"/>
      <c r="B178" s="91" t="s">
        <v>3076</v>
      </c>
    </row>
    <row r="179" spans="1:2" hidden="1" x14ac:dyDescent="0.35">
      <c r="A179" s="35"/>
      <c r="B179" s="91" t="s">
        <v>3077</v>
      </c>
    </row>
    <row r="180" spans="1:2" hidden="1" x14ac:dyDescent="0.35">
      <c r="A180" s="35"/>
      <c r="B180" s="91" t="s">
        <v>3078</v>
      </c>
    </row>
    <row r="181" spans="1:2" hidden="1" x14ac:dyDescent="0.35">
      <c r="A181" s="35"/>
      <c r="B181" s="91" t="s">
        <v>3079</v>
      </c>
    </row>
    <row r="182" spans="1:2" hidden="1" x14ac:dyDescent="0.35">
      <c r="A182" s="35"/>
      <c r="B182" s="91" t="s">
        <v>3080</v>
      </c>
    </row>
    <row r="183" spans="1:2" hidden="1" x14ac:dyDescent="0.35">
      <c r="A183" s="35"/>
      <c r="B183" s="91" t="s">
        <v>3081</v>
      </c>
    </row>
    <row r="184" spans="1:2" hidden="1" x14ac:dyDescent="0.35">
      <c r="A184" s="35"/>
      <c r="B184" s="91" t="s">
        <v>3082</v>
      </c>
    </row>
    <row r="185" spans="1:2" hidden="1" x14ac:dyDescent="0.35">
      <c r="A185" s="35"/>
      <c r="B185" s="91" t="s">
        <v>63590</v>
      </c>
    </row>
    <row r="186" spans="1:2" hidden="1" x14ac:dyDescent="0.35">
      <c r="A186" s="35"/>
      <c r="B186" s="91" t="s">
        <v>3083</v>
      </c>
    </row>
    <row r="187" spans="1:2" hidden="1" x14ac:dyDescent="0.35">
      <c r="A187" s="35"/>
      <c r="B187" s="91" t="s">
        <v>3084</v>
      </c>
    </row>
    <row r="188" spans="1:2" hidden="1" x14ac:dyDescent="0.35">
      <c r="A188" s="35"/>
      <c r="B188" s="91" t="s">
        <v>3085</v>
      </c>
    </row>
    <row r="189" spans="1:2" hidden="1" x14ac:dyDescent="0.35">
      <c r="A189" s="35"/>
      <c r="B189" s="91" t="s">
        <v>3086</v>
      </c>
    </row>
    <row r="190" spans="1:2" hidden="1" x14ac:dyDescent="0.35">
      <c r="A190" s="35"/>
      <c r="B190" s="91" t="s">
        <v>3087</v>
      </c>
    </row>
    <row r="191" spans="1:2" hidden="1" x14ac:dyDescent="0.35">
      <c r="A191" s="35"/>
      <c r="B191" s="91" t="s">
        <v>3088</v>
      </c>
    </row>
    <row r="192" spans="1:2" hidden="1" x14ac:dyDescent="0.35">
      <c r="A192" s="35"/>
      <c r="B192" s="35" t="s">
        <v>3089</v>
      </c>
    </row>
    <row r="193" spans="1:2" hidden="1" x14ac:dyDescent="0.35">
      <c r="A193" s="35"/>
      <c r="B193" s="91" t="s">
        <v>3090</v>
      </c>
    </row>
    <row r="194" spans="1:2" hidden="1" x14ac:dyDescent="0.35">
      <c r="A194" s="35"/>
      <c r="B194" s="91" t="s">
        <v>3091</v>
      </c>
    </row>
    <row r="195" spans="1:2" hidden="1" x14ac:dyDescent="0.35">
      <c r="A195" s="35"/>
      <c r="B195" s="91" t="s">
        <v>3092</v>
      </c>
    </row>
    <row r="196" spans="1:2" hidden="1" x14ac:dyDescent="0.35">
      <c r="A196" s="35"/>
      <c r="B196" s="91" t="s">
        <v>3093</v>
      </c>
    </row>
    <row r="197" spans="1:2" hidden="1" x14ac:dyDescent="0.35">
      <c r="A197" s="35"/>
      <c r="B197" s="91" t="s">
        <v>58166</v>
      </c>
    </row>
    <row r="198" spans="1:2" hidden="1" x14ac:dyDescent="0.35">
      <c r="A198" s="35"/>
      <c r="B198" s="91" t="s">
        <v>3094</v>
      </c>
    </row>
    <row r="199" spans="1:2" hidden="1" x14ac:dyDescent="0.35">
      <c r="A199" s="35"/>
      <c r="B199" s="91" t="s">
        <v>3095</v>
      </c>
    </row>
    <row r="200" spans="1:2" hidden="1" x14ac:dyDescent="0.35">
      <c r="A200" s="35"/>
      <c r="B200" s="91" t="s">
        <v>3096</v>
      </c>
    </row>
    <row r="201" spans="1:2" hidden="1" x14ac:dyDescent="0.35">
      <c r="A201" s="35"/>
      <c r="B201" s="91" t="s">
        <v>3097</v>
      </c>
    </row>
    <row r="202" spans="1:2" hidden="1" x14ac:dyDescent="0.35">
      <c r="A202" s="35"/>
      <c r="B202" s="91" t="s">
        <v>3098</v>
      </c>
    </row>
    <row r="203" spans="1:2" hidden="1" x14ac:dyDescent="0.35">
      <c r="A203" s="35"/>
      <c r="B203" s="91" t="s">
        <v>12299</v>
      </c>
    </row>
    <row r="204" spans="1:2" hidden="1" x14ac:dyDescent="0.35">
      <c r="A204" s="35"/>
      <c r="B204" s="91" t="s">
        <v>3099</v>
      </c>
    </row>
    <row r="205" spans="1:2" hidden="1" x14ac:dyDescent="0.35">
      <c r="A205" s="35"/>
      <c r="B205" s="91" t="s">
        <v>3100</v>
      </c>
    </row>
    <row r="206" spans="1:2" hidden="1" x14ac:dyDescent="0.35">
      <c r="A206" s="35"/>
      <c r="B206" s="91" t="s">
        <v>3101</v>
      </c>
    </row>
    <row r="207" spans="1:2" hidden="1" x14ac:dyDescent="0.35">
      <c r="A207" s="35"/>
      <c r="B207" s="91" t="s">
        <v>3102</v>
      </c>
    </row>
    <row r="208" spans="1:2" hidden="1" x14ac:dyDescent="0.35">
      <c r="A208" s="35"/>
      <c r="B208" s="35" t="s">
        <v>3103</v>
      </c>
    </row>
    <row r="209" spans="1:2" hidden="1" x14ac:dyDescent="0.35">
      <c r="A209" s="35"/>
      <c r="B209" s="91" t="s">
        <v>3104</v>
      </c>
    </row>
    <row r="210" spans="1:2" hidden="1" x14ac:dyDescent="0.35">
      <c r="A210" s="35"/>
      <c r="B210" s="91" t="s">
        <v>3105</v>
      </c>
    </row>
    <row r="211" spans="1:2" hidden="1" x14ac:dyDescent="0.35">
      <c r="A211" s="35"/>
      <c r="B211" s="91" t="s">
        <v>3106</v>
      </c>
    </row>
    <row r="212" spans="1:2" hidden="1" x14ac:dyDescent="0.35">
      <c r="A212" s="35"/>
      <c r="B212" s="91" t="s">
        <v>12941</v>
      </c>
    </row>
    <row r="213" spans="1:2" hidden="1" x14ac:dyDescent="0.35">
      <c r="A213" s="35"/>
      <c r="B213" s="35" t="s">
        <v>3107</v>
      </c>
    </row>
    <row r="214" spans="1:2" hidden="1" x14ac:dyDescent="0.35">
      <c r="A214" s="35"/>
      <c r="B214" s="91" t="s">
        <v>3108</v>
      </c>
    </row>
    <row r="215" spans="1:2" hidden="1" x14ac:dyDescent="0.35">
      <c r="A215" s="35"/>
      <c r="B215" s="91" t="s">
        <v>3109</v>
      </c>
    </row>
    <row r="216" spans="1:2" hidden="1" x14ac:dyDescent="0.35">
      <c r="A216" s="35"/>
      <c r="B216" s="91" t="s">
        <v>3110</v>
      </c>
    </row>
    <row r="217" spans="1:2" hidden="1" x14ac:dyDescent="0.35">
      <c r="A217" s="35"/>
      <c r="B217" s="91" t="s">
        <v>3111</v>
      </c>
    </row>
    <row r="218" spans="1:2" hidden="1" x14ac:dyDescent="0.35">
      <c r="A218" s="35"/>
      <c r="B218" s="91" t="s">
        <v>3112</v>
      </c>
    </row>
    <row r="219" spans="1:2" hidden="1" x14ac:dyDescent="0.35">
      <c r="A219" s="35"/>
      <c r="B219" s="35" t="s">
        <v>3113</v>
      </c>
    </row>
    <row r="220" spans="1:2" hidden="1" x14ac:dyDescent="0.35">
      <c r="A220" s="35"/>
      <c r="B220" s="91" t="s">
        <v>3114</v>
      </c>
    </row>
    <row r="221" spans="1:2" hidden="1" x14ac:dyDescent="0.35">
      <c r="A221" s="35"/>
      <c r="B221" s="91" t="s">
        <v>3115</v>
      </c>
    </row>
    <row r="222" spans="1:2" hidden="1" x14ac:dyDescent="0.35">
      <c r="A222" s="35"/>
      <c r="B222" s="91" t="s">
        <v>3116</v>
      </c>
    </row>
    <row r="223" spans="1:2" hidden="1" x14ac:dyDescent="0.35">
      <c r="A223" s="35"/>
      <c r="B223" s="91" t="s">
        <v>3117</v>
      </c>
    </row>
    <row r="224" spans="1:2" hidden="1" x14ac:dyDescent="0.35">
      <c r="A224" s="35"/>
      <c r="B224" s="91" t="s">
        <v>3118</v>
      </c>
    </row>
    <row r="225" spans="1:2" hidden="1" x14ac:dyDescent="0.35">
      <c r="A225" s="35"/>
      <c r="B225" s="91" t="s">
        <v>12300</v>
      </c>
    </row>
    <row r="226" spans="1:2" hidden="1" x14ac:dyDescent="0.35">
      <c r="A226" s="35"/>
      <c r="B226" s="91" t="s">
        <v>3119</v>
      </c>
    </row>
    <row r="227" spans="1:2" hidden="1" x14ac:dyDescent="0.35">
      <c r="A227" s="35"/>
      <c r="B227" s="91" t="s">
        <v>3120</v>
      </c>
    </row>
    <row r="228" spans="1:2" hidden="1" x14ac:dyDescent="0.35">
      <c r="A228" s="35"/>
      <c r="B228" s="35" t="s">
        <v>3121</v>
      </c>
    </row>
    <row r="229" spans="1:2" hidden="1" x14ac:dyDescent="0.35">
      <c r="A229" s="35"/>
      <c r="B229" s="91" t="s">
        <v>3122</v>
      </c>
    </row>
    <row r="230" spans="1:2" hidden="1" x14ac:dyDescent="0.35">
      <c r="A230" s="35"/>
      <c r="B230" s="35" t="s">
        <v>3123</v>
      </c>
    </row>
    <row r="231" spans="1:2" hidden="1" x14ac:dyDescent="0.35">
      <c r="A231" s="35"/>
      <c r="B231" s="91" t="s">
        <v>3124</v>
      </c>
    </row>
    <row r="232" spans="1:2" hidden="1" x14ac:dyDescent="0.35">
      <c r="A232" s="35"/>
      <c r="B232" s="35" t="s">
        <v>3125</v>
      </c>
    </row>
    <row r="233" spans="1:2" hidden="1" x14ac:dyDescent="0.35">
      <c r="A233" s="35"/>
      <c r="B233" s="35" t="s">
        <v>3126</v>
      </c>
    </row>
    <row r="234" spans="1:2" hidden="1" x14ac:dyDescent="0.35">
      <c r="A234" s="35"/>
      <c r="B234" s="91" t="s">
        <v>3127</v>
      </c>
    </row>
    <row r="235" spans="1:2" hidden="1" x14ac:dyDescent="0.35">
      <c r="A235" s="35"/>
      <c r="B235" s="91" t="s">
        <v>3128</v>
      </c>
    </row>
    <row r="236" spans="1:2" hidden="1" x14ac:dyDescent="0.35">
      <c r="A236" s="35"/>
      <c r="B236" s="35" t="s">
        <v>3129</v>
      </c>
    </row>
    <row r="237" spans="1:2" hidden="1" x14ac:dyDescent="0.35">
      <c r="A237" s="35"/>
      <c r="B237" s="91" t="s">
        <v>3130</v>
      </c>
    </row>
    <row r="238" spans="1:2" hidden="1" x14ac:dyDescent="0.35">
      <c r="A238" s="35"/>
      <c r="B238" s="35" t="s">
        <v>3131</v>
      </c>
    </row>
    <row r="239" spans="1:2" hidden="1" x14ac:dyDescent="0.35">
      <c r="A239" s="35"/>
      <c r="B239" s="91" t="s">
        <v>3132</v>
      </c>
    </row>
    <row r="240" spans="1:2" hidden="1" x14ac:dyDescent="0.35">
      <c r="A240" s="35"/>
      <c r="B240" s="35" t="s">
        <v>3133</v>
      </c>
    </row>
    <row r="241" spans="1:2" hidden="1" x14ac:dyDescent="0.35">
      <c r="A241" s="35"/>
      <c r="B241" s="35" t="s">
        <v>3134</v>
      </c>
    </row>
    <row r="242" spans="1:2" hidden="1" x14ac:dyDescent="0.35">
      <c r="A242" s="35"/>
      <c r="B242" s="35" t="s">
        <v>3135</v>
      </c>
    </row>
    <row r="243" spans="1:2" hidden="1" x14ac:dyDescent="0.35">
      <c r="A243" s="35"/>
      <c r="B243" s="91" t="s">
        <v>3136</v>
      </c>
    </row>
    <row r="244" spans="1:2" hidden="1" x14ac:dyDescent="0.35">
      <c r="A244" s="35"/>
      <c r="B244" s="91" t="s">
        <v>3137</v>
      </c>
    </row>
    <row r="245" spans="1:2" hidden="1" x14ac:dyDescent="0.35">
      <c r="A245" s="35"/>
      <c r="B245" s="35" t="s">
        <v>3138</v>
      </c>
    </row>
    <row r="246" spans="1:2" hidden="1" x14ac:dyDescent="0.35">
      <c r="A246" s="35"/>
      <c r="B246" s="91" t="s">
        <v>3139</v>
      </c>
    </row>
    <row r="247" spans="1:2" hidden="1" x14ac:dyDescent="0.35">
      <c r="A247" s="35"/>
      <c r="B247" s="91" t="s">
        <v>3140</v>
      </c>
    </row>
    <row r="248" spans="1:2" hidden="1" x14ac:dyDescent="0.35">
      <c r="A248" s="35"/>
      <c r="B248" s="91" t="s">
        <v>3141</v>
      </c>
    </row>
    <row r="249" spans="1:2" hidden="1" x14ac:dyDescent="0.35">
      <c r="A249" s="35"/>
      <c r="B249" s="35" t="s">
        <v>3142</v>
      </c>
    </row>
    <row r="250" spans="1:2" hidden="1" x14ac:dyDescent="0.35">
      <c r="A250" s="35"/>
      <c r="B250" s="35" t="s">
        <v>3143</v>
      </c>
    </row>
    <row r="251" spans="1:2" hidden="1" x14ac:dyDescent="0.35">
      <c r="A251" s="35"/>
      <c r="B251" s="35" t="s">
        <v>3144</v>
      </c>
    </row>
    <row r="252" spans="1:2" hidden="1" x14ac:dyDescent="0.35">
      <c r="A252" s="35"/>
      <c r="B252" s="91" t="s">
        <v>3145</v>
      </c>
    </row>
    <row r="253" spans="1:2" hidden="1" x14ac:dyDescent="0.35">
      <c r="A253" s="35"/>
      <c r="B253" s="35" t="s">
        <v>3146</v>
      </c>
    </row>
    <row r="254" spans="1:2" hidden="1" x14ac:dyDescent="0.35">
      <c r="A254" s="35"/>
      <c r="B254" s="35" t="s">
        <v>3147</v>
      </c>
    </row>
    <row r="255" spans="1:2" hidden="1" x14ac:dyDescent="0.35">
      <c r="A255" s="35"/>
      <c r="B255" s="91" t="s">
        <v>3148</v>
      </c>
    </row>
    <row r="256" spans="1:2" hidden="1" x14ac:dyDescent="0.35">
      <c r="A256" s="35"/>
      <c r="B256" s="91" t="s">
        <v>3149</v>
      </c>
    </row>
    <row r="257" spans="1:2" hidden="1" x14ac:dyDescent="0.35">
      <c r="A257" s="35"/>
      <c r="B257" s="91" t="s">
        <v>12940</v>
      </c>
    </row>
    <row r="258" spans="1:2" hidden="1" x14ac:dyDescent="0.35">
      <c r="A258" s="35"/>
      <c r="B258" s="35" t="s">
        <v>3150</v>
      </c>
    </row>
    <row r="259" spans="1:2" hidden="1" x14ac:dyDescent="0.35">
      <c r="A259" s="35"/>
      <c r="B259" s="91" t="s">
        <v>3151</v>
      </c>
    </row>
    <row r="260" spans="1:2" hidden="1" x14ac:dyDescent="0.35">
      <c r="A260" s="35"/>
      <c r="B260" s="91" t="s">
        <v>3152</v>
      </c>
    </row>
    <row r="261" spans="1:2" hidden="1" x14ac:dyDescent="0.35">
      <c r="A261" s="35"/>
      <c r="B261" s="35" t="s">
        <v>3153</v>
      </c>
    </row>
    <row r="262" spans="1:2" hidden="1" x14ac:dyDescent="0.35">
      <c r="A262" s="35"/>
      <c r="B262" s="91" t="s">
        <v>3154</v>
      </c>
    </row>
    <row r="263" spans="1:2" hidden="1" x14ac:dyDescent="0.35">
      <c r="A263" s="35"/>
      <c r="B263" s="91" t="s">
        <v>12939</v>
      </c>
    </row>
    <row r="264" spans="1:2" hidden="1" x14ac:dyDescent="0.35">
      <c r="A264" s="35"/>
      <c r="B264" s="35" t="s">
        <v>3155</v>
      </c>
    </row>
    <row r="265" spans="1:2" hidden="1" x14ac:dyDescent="0.35">
      <c r="A265" s="35"/>
      <c r="B265" s="91" t="s">
        <v>3156</v>
      </c>
    </row>
    <row r="266" spans="1:2" hidden="1" x14ac:dyDescent="0.35">
      <c r="A266" s="35"/>
      <c r="B266" s="91" t="s">
        <v>3157</v>
      </c>
    </row>
    <row r="267" spans="1:2" hidden="1" x14ac:dyDescent="0.35">
      <c r="A267" s="35"/>
      <c r="B267" s="35" t="s">
        <v>3158</v>
      </c>
    </row>
    <row r="268" spans="1:2" hidden="1" x14ac:dyDescent="0.35">
      <c r="A268" s="35"/>
      <c r="B268" s="35" t="s">
        <v>3159</v>
      </c>
    </row>
    <row r="269" spans="1:2" hidden="1" x14ac:dyDescent="0.35">
      <c r="A269" s="35"/>
      <c r="B269" s="35" t="s">
        <v>3160</v>
      </c>
    </row>
    <row r="270" spans="1:2" hidden="1" x14ac:dyDescent="0.35">
      <c r="A270" s="35"/>
      <c r="B270" s="35" t="s">
        <v>3161</v>
      </c>
    </row>
    <row r="271" spans="1:2" hidden="1" x14ac:dyDescent="0.35">
      <c r="A271" s="35"/>
      <c r="B271" s="91" t="s">
        <v>3162</v>
      </c>
    </row>
    <row r="272" spans="1:2" hidden="1" x14ac:dyDescent="0.35">
      <c r="A272" s="35"/>
      <c r="B272" s="35" t="s">
        <v>3163</v>
      </c>
    </row>
    <row r="273" spans="1:2" hidden="1" x14ac:dyDescent="0.35">
      <c r="A273" s="35"/>
      <c r="B273" s="35" t="s">
        <v>3164</v>
      </c>
    </row>
    <row r="274" spans="1:2" hidden="1" x14ac:dyDescent="0.35">
      <c r="A274" s="35"/>
      <c r="B274" s="35" t="s">
        <v>3165</v>
      </c>
    </row>
    <row r="275" spans="1:2" hidden="1" x14ac:dyDescent="0.35">
      <c r="A275" s="35"/>
      <c r="B275" s="35" t="s">
        <v>3166</v>
      </c>
    </row>
    <row r="276" spans="1:2" hidden="1" x14ac:dyDescent="0.35">
      <c r="A276" s="35"/>
      <c r="B276" s="91" t="s">
        <v>3167</v>
      </c>
    </row>
    <row r="277" spans="1:2" hidden="1" x14ac:dyDescent="0.35">
      <c r="A277" s="35"/>
      <c r="B277" s="35" t="s">
        <v>3168</v>
      </c>
    </row>
    <row r="278" spans="1:2" hidden="1" x14ac:dyDescent="0.35">
      <c r="A278" s="35"/>
      <c r="B278" s="91" t="s">
        <v>3169</v>
      </c>
    </row>
    <row r="279" spans="1:2" hidden="1" x14ac:dyDescent="0.35">
      <c r="A279" s="35"/>
      <c r="B279" s="35" t="s">
        <v>3170</v>
      </c>
    </row>
    <row r="280" spans="1:2" hidden="1" x14ac:dyDescent="0.35">
      <c r="A280" s="35"/>
      <c r="B280" s="91" t="s">
        <v>3171</v>
      </c>
    </row>
    <row r="281" spans="1:2" hidden="1" x14ac:dyDescent="0.35">
      <c r="A281" s="35"/>
      <c r="B281" s="35" t="s">
        <v>3172</v>
      </c>
    </row>
    <row r="282" spans="1:2" hidden="1" x14ac:dyDescent="0.35">
      <c r="A282" s="35"/>
      <c r="B282" s="35" t="s">
        <v>3173</v>
      </c>
    </row>
    <row r="283" spans="1:2" hidden="1" x14ac:dyDescent="0.35">
      <c r="A283" s="35"/>
      <c r="B283" s="91" t="s">
        <v>3174</v>
      </c>
    </row>
    <row r="284" spans="1:2" hidden="1" x14ac:dyDescent="0.35">
      <c r="A284" s="35"/>
      <c r="B284" s="91" t="s">
        <v>3175</v>
      </c>
    </row>
    <row r="285" spans="1:2" hidden="1" x14ac:dyDescent="0.35">
      <c r="A285" s="35"/>
      <c r="B285" s="91" t="s">
        <v>3176</v>
      </c>
    </row>
    <row r="286" spans="1:2" hidden="1" x14ac:dyDescent="0.35">
      <c r="A286" s="35"/>
      <c r="B286" s="91" t="s">
        <v>3177</v>
      </c>
    </row>
    <row r="287" spans="1:2" hidden="1" x14ac:dyDescent="0.35">
      <c r="A287" s="35"/>
      <c r="B287" s="91" t="s">
        <v>3178</v>
      </c>
    </row>
    <row r="288" spans="1:2" hidden="1" x14ac:dyDescent="0.35">
      <c r="A288" s="35"/>
      <c r="B288" s="35" t="s">
        <v>3179</v>
      </c>
    </row>
    <row r="289" spans="1:2" hidden="1" x14ac:dyDescent="0.35">
      <c r="A289" s="35"/>
      <c r="B289" s="91" t="s">
        <v>3180</v>
      </c>
    </row>
    <row r="290" spans="1:2" hidden="1" x14ac:dyDescent="0.35">
      <c r="A290" s="35"/>
      <c r="B290" s="91" t="s">
        <v>3181</v>
      </c>
    </row>
    <row r="291" spans="1:2" hidden="1" x14ac:dyDescent="0.35">
      <c r="A291" s="35"/>
      <c r="B291" s="35" t="s">
        <v>3182</v>
      </c>
    </row>
    <row r="292" spans="1:2" hidden="1" x14ac:dyDescent="0.35">
      <c r="A292" s="35"/>
      <c r="B292" s="91" t="s">
        <v>3183</v>
      </c>
    </row>
    <row r="293" spans="1:2" hidden="1" x14ac:dyDescent="0.35">
      <c r="A293" s="35"/>
      <c r="B293" s="91" t="s">
        <v>3184</v>
      </c>
    </row>
    <row r="294" spans="1:2" hidden="1" x14ac:dyDescent="0.35">
      <c r="A294" s="35"/>
      <c r="B294" s="91" t="s">
        <v>3185</v>
      </c>
    </row>
    <row r="295" spans="1:2" hidden="1" x14ac:dyDescent="0.35">
      <c r="A295" s="35"/>
      <c r="B295" s="91" t="s">
        <v>3186</v>
      </c>
    </row>
    <row r="296" spans="1:2" hidden="1" x14ac:dyDescent="0.35">
      <c r="A296" s="35"/>
      <c r="B296" s="91" t="s">
        <v>3187</v>
      </c>
    </row>
    <row r="297" spans="1:2" hidden="1" x14ac:dyDescent="0.35">
      <c r="A297" s="35"/>
      <c r="B297" s="91" t="s">
        <v>3188</v>
      </c>
    </row>
    <row r="298" spans="1:2" hidden="1" x14ac:dyDescent="0.35">
      <c r="A298" s="35"/>
      <c r="B298" s="91" t="s">
        <v>3189</v>
      </c>
    </row>
    <row r="299" spans="1:2" hidden="1" x14ac:dyDescent="0.35">
      <c r="A299" s="35"/>
      <c r="B299" s="91" t="s">
        <v>3190</v>
      </c>
    </row>
    <row r="300" spans="1:2" hidden="1" x14ac:dyDescent="0.35">
      <c r="A300" s="35"/>
      <c r="B300" s="91" t="s">
        <v>3191</v>
      </c>
    </row>
    <row r="301" spans="1:2" hidden="1" x14ac:dyDescent="0.35">
      <c r="A301" s="35"/>
      <c r="B301" s="91" t="s">
        <v>3192</v>
      </c>
    </row>
    <row r="302" spans="1:2" hidden="1" x14ac:dyDescent="0.35">
      <c r="A302" s="35"/>
      <c r="B302" s="91" t="s">
        <v>3193</v>
      </c>
    </row>
    <row r="303" spans="1:2" hidden="1" x14ac:dyDescent="0.35">
      <c r="A303" s="35"/>
      <c r="B303" s="91" t="s">
        <v>3194</v>
      </c>
    </row>
    <row r="304" spans="1:2" hidden="1" x14ac:dyDescent="0.35">
      <c r="A304" s="35"/>
      <c r="B304" s="91" t="s">
        <v>3195</v>
      </c>
    </row>
    <row r="305" spans="1:2" hidden="1" x14ac:dyDescent="0.35">
      <c r="A305" s="35"/>
      <c r="B305" s="91" t="s">
        <v>12301</v>
      </c>
    </row>
    <row r="306" spans="1:2" hidden="1" x14ac:dyDescent="0.35">
      <c r="A306" s="35"/>
      <c r="B306" s="91" t="s">
        <v>3196</v>
      </c>
    </row>
    <row r="307" spans="1:2" hidden="1" x14ac:dyDescent="0.35">
      <c r="A307" s="35"/>
      <c r="B307" s="91" t="s">
        <v>3197</v>
      </c>
    </row>
    <row r="308" spans="1:2" hidden="1" x14ac:dyDescent="0.35">
      <c r="A308" s="35"/>
      <c r="B308" s="91" t="s">
        <v>3198</v>
      </c>
    </row>
    <row r="309" spans="1:2" hidden="1" x14ac:dyDescent="0.35">
      <c r="A309" s="35"/>
      <c r="B309" s="35" t="s">
        <v>3199</v>
      </c>
    </row>
    <row r="310" spans="1:2" hidden="1" x14ac:dyDescent="0.35">
      <c r="A310" s="35"/>
      <c r="B310" s="91" t="s">
        <v>3200</v>
      </c>
    </row>
    <row r="311" spans="1:2" hidden="1" x14ac:dyDescent="0.35">
      <c r="A311" s="35"/>
      <c r="B311" s="91" t="s">
        <v>3201</v>
      </c>
    </row>
    <row r="312" spans="1:2" hidden="1" x14ac:dyDescent="0.35">
      <c r="A312" s="35"/>
      <c r="B312" s="91" t="s">
        <v>3202</v>
      </c>
    </row>
    <row r="313" spans="1:2" hidden="1" x14ac:dyDescent="0.35">
      <c r="A313" s="35"/>
      <c r="B313" s="91" t="s">
        <v>3203</v>
      </c>
    </row>
    <row r="314" spans="1:2" hidden="1" x14ac:dyDescent="0.35">
      <c r="A314" s="35"/>
      <c r="B314" s="91" t="s">
        <v>3204</v>
      </c>
    </row>
    <row r="315" spans="1:2" hidden="1" x14ac:dyDescent="0.35">
      <c r="A315" s="35"/>
      <c r="B315" s="91" t="s">
        <v>3205</v>
      </c>
    </row>
    <row r="316" spans="1:2" hidden="1" x14ac:dyDescent="0.35">
      <c r="A316" s="35"/>
      <c r="B316" s="91" t="s">
        <v>3206</v>
      </c>
    </row>
    <row r="317" spans="1:2" hidden="1" x14ac:dyDescent="0.35">
      <c r="A317" s="35"/>
      <c r="B317" s="91" t="s">
        <v>3207</v>
      </c>
    </row>
    <row r="318" spans="1:2" hidden="1" x14ac:dyDescent="0.35">
      <c r="A318" s="35"/>
      <c r="B318" s="91" t="s">
        <v>3208</v>
      </c>
    </row>
    <row r="319" spans="1:2" hidden="1" x14ac:dyDescent="0.35">
      <c r="A319" s="35"/>
      <c r="B319" s="91" t="s">
        <v>3209</v>
      </c>
    </row>
    <row r="320" spans="1:2" hidden="1" x14ac:dyDescent="0.35">
      <c r="A320" s="35"/>
      <c r="B320" s="35" t="s">
        <v>3210</v>
      </c>
    </row>
    <row r="321" spans="1:2" hidden="1" x14ac:dyDescent="0.35">
      <c r="A321" s="35"/>
      <c r="B321" s="91" t="s">
        <v>3211</v>
      </c>
    </row>
    <row r="322" spans="1:2" hidden="1" x14ac:dyDescent="0.35">
      <c r="A322" s="35"/>
      <c r="B322" s="91" t="s">
        <v>3212</v>
      </c>
    </row>
    <row r="323" spans="1:2" hidden="1" x14ac:dyDescent="0.35">
      <c r="A323" s="35"/>
      <c r="B323" s="35" t="s">
        <v>3213</v>
      </c>
    </row>
    <row r="324" spans="1:2" hidden="1" x14ac:dyDescent="0.35">
      <c r="A324" s="35"/>
      <c r="B324" s="91" t="s">
        <v>3214</v>
      </c>
    </row>
    <row r="325" spans="1:2" hidden="1" x14ac:dyDescent="0.35">
      <c r="A325" s="35"/>
      <c r="B325" s="35" t="s">
        <v>3215</v>
      </c>
    </row>
    <row r="326" spans="1:2" hidden="1" x14ac:dyDescent="0.35">
      <c r="A326" s="35"/>
      <c r="B326" s="91" t="s">
        <v>3216</v>
      </c>
    </row>
    <row r="327" spans="1:2" hidden="1" x14ac:dyDescent="0.35">
      <c r="A327" s="35"/>
      <c r="B327" s="91" t="s">
        <v>3217</v>
      </c>
    </row>
    <row r="328" spans="1:2" hidden="1" x14ac:dyDescent="0.35">
      <c r="A328" s="35"/>
      <c r="B328" s="35" t="s">
        <v>3218</v>
      </c>
    </row>
    <row r="329" spans="1:2" hidden="1" x14ac:dyDescent="0.35">
      <c r="A329" s="35"/>
      <c r="B329" s="91" t="s">
        <v>3219</v>
      </c>
    </row>
    <row r="330" spans="1:2" hidden="1" x14ac:dyDescent="0.35">
      <c r="A330" s="35"/>
      <c r="B330" s="35" t="s">
        <v>3220</v>
      </c>
    </row>
    <row r="331" spans="1:2" hidden="1" x14ac:dyDescent="0.35">
      <c r="A331" s="35"/>
      <c r="B331" s="91" t="s">
        <v>3221</v>
      </c>
    </row>
    <row r="332" spans="1:2" hidden="1" x14ac:dyDescent="0.35">
      <c r="A332" s="35"/>
      <c r="B332" s="35" t="s">
        <v>3222</v>
      </c>
    </row>
    <row r="333" spans="1:2" hidden="1" x14ac:dyDescent="0.35">
      <c r="A333" s="35"/>
      <c r="B333" s="35" t="s">
        <v>3223</v>
      </c>
    </row>
    <row r="334" spans="1:2" hidden="1" x14ac:dyDescent="0.35">
      <c r="A334" s="35"/>
      <c r="B334" s="91" t="s">
        <v>3224</v>
      </c>
    </row>
    <row r="335" spans="1:2" hidden="1" x14ac:dyDescent="0.35">
      <c r="A335" s="35"/>
      <c r="B335" s="121" t="s">
        <v>5009</v>
      </c>
    </row>
    <row r="336" spans="1:2" hidden="1" x14ac:dyDescent="0.35">
      <c r="A336" s="35"/>
      <c r="B336" s="121" t="s">
        <v>5010</v>
      </c>
    </row>
    <row r="337" spans="1:2" hidden="1" x14ac:dyDescent="0.35">
      <c r="A337" s="35"/>
      <c r="B337" s="121" t="s">
        <v>42059</v>
      </c>
    </row>
    <row r="338" spans="1:2" hidden="1" x14ac:dyDescent="0.35">
      <c r="A338" s="35"/>
      <c r="B338" s="121" t="s">
        <v>5011</v>
      </c>
    </row>
    <row r="339" spans="1:2" hidden="1" x14ac:dyDescent="0.35">
      <c r="A339" s="35"/>
      <c r="B339" s="121" t="s">
        <v>5012</v>
      </c>
    </row>
    <row r="340" spans="1:2" hidden="1" x14ac:dyDescent="0.35">
      <c r="A340" s="35"/>
      <c r="B340" s="121" t="s">
        <v>5013</v>
      </c>
    </row>
    <row r="341" spans="1:2" hidden="1" x14ac:dyDescent="0.35">
      <c r="A341" s="35"/>
      <c r="B341" s="121" t="s">
        <v>5014</v>
      </c>
    </row>
    <row r="342" spans="1:2" hidden="1" x14ac:dyDescent="0.35">
      <c r="A342" s="35"/>
      <c r="B342" s="121" t="s">
        <v>5015</v>
      </c>
    </row>
    <row r="343" spans="1:2" hidden="1" x14ac:dyDescent="0.35">
      <c r="A343" s="35"/>
      <c r="B343" s="121" t="s">
        <v>5016</v>
      </c>
    </row>
    <row r="344" spans="1:2" hidden="1" x14ac:dyDescent="0.35">
      <c r="A344" s="35"/>
      <c r="B344" s="121" t="s">
        <v>5017</v>
      </c>
    </row>
    <row r="345" spans="1:2" hidden="1" x14ac:dyDescent="0.35">
      <c r="A345" s="35"/>
      <c r="B345" s="121" t="s">
        <v>42060</v>
      </c>
    </row>
    <row r="346" spans="1:2" hidden="1" x14ac:dyDescent="0.35">
      <c r="A346" s="35"/>
      <c r="B346" s="121" t="s">
        <v>43556</v>
      </c>
    </row>
    <row r="347" spans="1:2" hidden="1" x14ac:dyDescent="0.35">
      <c r="A347" s="35"/>
      <c r="B347" s="121" t="s">
        <v>5018</v>
      </c>
    </row>
    <row r="348" spans="1:2" hidden="1" x14ac:dyDescent="0.35">
      <c r="A348" s="35"/>
      <c r="B348" s="121" t="s">
        <v>5019</v>
      </c>
    </row>
    <row r="349" spans="1:2" hidden="1" x14ac:dyDescent="0.35">
      <c r="A349" s="35"/>
      <c r="B349" s="121" t="s">
        <v>43557</v>
      </c>
    </row>
    <row r="350" spans="1:2" hidden="1" x14ac:dyDescent="0.35">
      <c r="A350" s="35"/>
      <c r="B350" s="121" t="s">
        <v>5020</v>
      </c>
    </row>
    <row r="351" spans="1:2" hidden="1" x14ac:dyDescent="0.35">
      <c r="A351" s="35"/>
      <c r="B351" s="121" t="s">
        <v>5021</v>
      </c>
    </row>
    <row r="352" spans="1:2" hidden="1" x14ac:dyDescent="0.35">
      <c r="A352" s="35"/>
      <c r="B352" s="121" t="s">
        <v>5022</v>
      </c>
    </row>
    <row r="353" spans="1:2" hidden="1" x14ac:dyDescent="0.35">
      <c r="A353" s="35"/>
      <c r="B353" s="121" t="s">
        <v>5023</v>
      </c>
    </row>
    <row r="354" spans="1:2" hidden="1" x14ac:dyDescent="0.35">
      <c r="A354" s="35"/>
      <c r="B354" s="121" t="s">
        <v>5024</v>
      </c>
    </row>
    <row r="355" spans="1:2" hidden="1" x14ac:dyDescent="0.35">
      <c r="A355" s="35"/>
      <c r="B355" s="121" t="s">
        <v>5025</v>
      </c>
    </row>
    <row r="356" spans="1:2" hidden="1" x14ac:dyDescent="0.35">
      <c r="A356" s="35"/>
      <c r="B356" s="121" t="s">
        <v>5026</v>
      </c>
    </row>
    <row r="357" spans="1:2" hidden="1" x14ac:dyDescent="0.35">
      <c r="A357" s="35"/>
      <c r="B357" s="121" t="s">
        <v>5027</v>
      </c>
    </row>
    <row r="358" spans="1:2" hidden="1" x14ac:dyDescent="0.35">
      <c r="A358" s="35"/>
      <c r="B358" s="121" t="s">
        <v>5028</v>
      </c>
    </row>
    <row r="359" spans="1:2" hidden="1" x14ac:dyDescent="0.35">
      <c r="A359" s="35"/>
      <c r="B359" s="121" t="s">
        <v>5029</v>
      </c>
    </row>
    <row r="360" spans="1:2" hidden="1" x14ac:dyDescent="0.35">
      <c r="A360" s="35"/>
      <c r="B360" s="121" t="s">
        <v>5030</v>
      </c>
    </row>
    <row r="361" spans="1:2" hidden="1" x14ac:dyDescent="0.35">
      <c r="A361" s="35"/>
      <c r="B361" s="121" t="s">
        <v>5031</v>
      </c>
    </row>
    <row r="362" spans="1:2" hidden="1" x14ac:dyDescent="0.35">
      <c r="A362" s="35"/>
      <c r="B362" s="121" t="s">
        <v>5032</v>
      </c>
    </row>
    <row r="363" spans="1:2" hidden="1" x14ac:dyDescent="0.35">
      <c r="A363" s="35"/>
      <c r="B363" s="121" t="s">
        <v>5033</v>
      </c>
    </row>
    <row r="364" spans="1:2" hidden="1" x14ac:dyDescent="0.35">
      <c r="A364" s="35"/>
      <c r="B364" s="121" t="s">
        <v>5034</v>
      </c>
    </row>
    <row r="365" spans="1:2" hidden="1" x14ac:dyDescent="0.35">
      <c r="A365" s="35"/>
      <c r="B365" s="121" t="s">
        <v>42061</v>
      </c>
    </row>
    <row r="366" spans="1:2" hidden="1" x14ac:dyDescent="0.35">
      <c r="A366" s="35"/>
      <c r="B366" s="121" t="s">
        <v>43558</v>
      </c>
    </row>
    <row r="367" spans="1:2" hidden="1" x14ac:dyDescent="0.35">
      <c r="A367" s="35"/>
      <c r="B367" s="121" t="s">
        <v>43559</v>
      </c>
    </row>
    <row r="368" spans="1:2" hidden="1" x14ac:dyDescent="0.35">
      <c r="A368" s="35"/>
      <c r="B368" s="121" t="s">
        <v>42062</v>
      </c>
    </row>
    <row r="369" spans="1:14" hidden="1" x14ac:dyDescent="0.35">
      <c r="A369" s="35"/>
      <c r="B369" s="121" t="s">
        <v>5035</v>
      </c>
    </row>
    <row r="370" spans="1:14" hidden="1" x14ac:dyDescent="0.35">
      <c r="A370" s="35"/>
      <c r="B370" s="121" t="s">
        <v>49523</v>
      </c>
    </row>
    <row r="371" spans="1:14" hidden="1" x14ac:dyDescent="0.35">
      <c r="A371" s="35"/>
      <c r="B371" s="121" t="s">
        <v>49524</v>
      </c>
    </row>
    <row r="372" spans="1:14" hidden="1" x14ac:dyDescent="0.35">
      <c r="A372" s="35"/>
      <c r="B372" s="121" t="s">
        <v>49525</v>
      </c>
    </row>
    <row r="373" spans="1:14" ht="10.5" x14ac:dyDescent="0.4">
      <c r="D373" s="31" t="s">
        <v>213</v>
      </c>
    </row>
    <row r="374" spans="1:14" ht="14.1" x14ac:dyDescent="0.5">
      <c r="A374" s="298" t="s">
        <v>5238</v>
      </c>
      <c r="B374" s="298"/>
      <c r="C374" s="298"/>
      <c r="D374" s="37" t="s">
        <v>5873</v>
      </c>
    </row>
    <row r="375" spans="1:14" ht="11.4" x14ac:dyDescent="0.4">
      <c r="A375" s="299" t="str">
        <f>FY &amp; " District Expenditures by PRC - as of " &amp; Date</f>
        <v>FY2020, FY2021, FY2022, FY2023, FY2024, FY2025 &amp; FY2026 District Expenditures by PRC - as of 01/31/2026</v>
      </c>
      <c r="B375" s="300"/>
      <c r="C375" s="300"/>
      <c r="D375" s="37" t="s">
        <v>219</v>
      </c>
    </row>
    <row r="376" spans="1:14" ht="11.4" customHeight="1" thickBot="1" x14ac:dyDescent="0.4">
      <c r="C376" s="188"/>
      <c r="D376" s="37" t="s">
        <v>3225</v>
      </c>
      <c r="E376" s="188"/>
      <c r="F376" s="188"/>
      <c r="G376" s="188"/>
      <c r="H376" s="188"/>
      <c r="I376" s="188"/>
      <c r="J376" s="188"/>
      <c r="K376" s="201"/>
      <c r="L376" s="201"/>
      <c r="M376" s="119"/>
      <c r="N376" s="119"/>
    </row>
    <row r="377" spans="1:14" ht="33" customHeight="1" thickTop="1" x14ac:dyDescent="0.4">
      <c r="A377" s="122" t="s">
        <v>0</v>
      </c>
      <c r="B377" s="127" t="s">
        <v>24</v>
      </c>
      <c r="C377" s="123" t="s">
        <v>3682</v>
      </c>
      <c r="D377" s="123" t="s">
        <v>12926</v>
      </c>
      <c r="E377" s="123" t="s">
        <v>51416</v>
      </c>
      <c r="F377" s="124" t="s">
        <v>63595</v>
      </c>
      <c r="G377" s="124" t="s">
        <v>70984</v>
      </c>
      <c r="H377" s="124" t="s">
        <v>71915</v>
      </c>
      <c r="I377" s="124" t="str">
        <f>"FY 2026 YTD Expenditures
 " &amp; "(as of " &amp; Date &amp; " )"</f>
        <v>FY 2026 YTD Expenditures
 (as of 01/31/2026 )</v>
      </c>
      <c r="J377" s="124" t="str">
        <f>"FY 2026 Encumbrances
 " &amp; "(as of " &amp; Date &amp; " )"</f>
        <v>FY 2026 Encumbrances
 (as of 01/31/2026 )</v>
      </c>
      <c r="K377" s="186" t="s">
        <v>5229</v>
      </c>
      <c r="L377" s="124" t="s">
        <v>5226</v>
      </c>
      <c r="M377" s="125" t="s">
        <v>5228</v>
      </c>
      <c r="N377" s="125" t="s">
        <v>5227</v>
      </c>
    </row>
    <row r="378" spans="1:14" x14ac:dyDescent="0.35">
      <c r="A378" s="38" t="s">
        <v>35</v>
      </c>
      <c r="B378" s="35" t="s">
        <v>5237</v>
      </c>
      <c r="C378" s="109">
        <f t="shared" ref="C378:C420" si="0">IF(ISNA(VLOOKUP(A378&amp;"-"&amp;MID(PSU_Selector,5,3),FY20_AllotVsExpend,3,FALSE)),0,VLOOKUP(A378&amp;"-"&amp;MID(PSU_Selector,5,3),FY20_AllotVsExpend,3,FALSE))</f>
        <v>0</v>
      </c>
      <c r="D378" s="55">
        <f t="shared" ref="D378:D420" si="1">IF(ISNA(VLOOKUP(A378&amp;"-"&amp;MID(PSU_Selector,5,3),FY21_AllotVsExpend,3,FALSE)),0,VLOOKUP(A378&amp;"-"&amp;MID(PSU_Selector,5,3),FY21_AllotVsExpend,3,FALSE))</f>
        <v>58601104.770000003</v>
      </c>
      <c r="E378" s="222">
        <f t="shared" ref="E378:E420" si="2">IF(ISNA(VLOOKUP(A378&amp;"-"&amp;MID(PSU_Selector,5,3),FY22_AllotVsExpend,3,FALSE)),0,VLOOKUP(A378&amp;"-"&amp;MID(PSU_Selector,5,3),FY22_AllotVsExpend,3,FALSE))</f>
        <v>117564.29</v>
      </c>
      <c r="F378" s="185">
        <f t="shared" ref="F378:F409" si="3">IF(ISNA(VLOOKUP(A378&amp;"-"&amp;MID(PSU_Selector,5,3),FY23_AllotVsExpend,3,FALSE)),0,VLOOKUP(A378&amp;"-"&amp;MID(PSU_Selector,5,3),FY23_AllotVsExpend,3,FALSE))</f>
        <v>0</v>
      </c>
      <c r="G378" s="185">
        <f t="shared" ref="G378:G409" si="4">IF(ISNA(VLOOKUP(A378&amp;"-"&amp;MID(PSU_Selector,5,3),FY24_AllotVsExpend,3,FALSE)),0,VLOOKUP(A378&amp;"-"&amp;MID(PSU_Selector,5,3),FY24_AllotVsExpend,3,FALSE))</f>
        <v>0</v>
      </c>
      <c r="H378" s="185">
        <f t="shared" ref="H378:H409" si="5">IF(ISNA(VLOOKUP(A378&amp;"-"&amp;MID(PSU_Selector,5,3),FY25_AllotVsExpend,3,FALSE)),0,VLOOKUP(A378&amp;"-"&amp;MID(PSU_Selector,5,3),FY25_AllotVsExpend,3,FALSE))</f>
        <v>0</v>
      </c>
      <c r="I378" s="185">
        <f t="shared" ref="I378:I409" si="6">IF(ISNA(VLOOKUP(A378&amp;"-"&amp;MID(PSU_Selector,5,3),FY26_AllotVsExpend,3,FALSE)),0,VLOOKUP(A378&amp;"-"&amp;MID(PSU_Selector,5,3),FY26_AllotVsExpend,3,FALSE))</f>
        <v>0</v>
      </c>
      <c r="J378" s="185">
        <f>IF(ISNA(VLOOKUP(A378&amp;"-"&amp;MID(PSU_Selector,5,3),Encumbrances_by_PRC,2,FALSE)),0,VLOOKUP(A378&amp;"-"&amp;MID(PSU_Selector,5,3),Encumbrances_by_PRC,2,FALSE))</f>
        <v>0</v>
      </c>
      <c r="K378" s="262">
        <f>D378+C378+E378+F378+G378+J378+H378+I378</f>
        <v>58718669.060000002</v>
      </c>
      <c r="L378" s="193">
        <f t="shared" ref="L378:L409" si="7">IF(ISNA(VLOOKUP(A378&amp;"-"&amp;MID(PSU_Selector,5,3),Covid_Allotment_PRC,2,FALSE)),0,VLOOKUP(A378&amp;"-"&amp;MID(PSU_Selector,5,3),Covid_Allotment_PRC,2,FALSE))</f>
        <v>58718669.060000002</v>
      </c>
      <c r="M378" s="194">
        <f>L378-K378</f>
        <v>0</v>
      </c>
      <c r="N378" s="117">
        <f t="shared" ref="N378:N420" si="8">IFERROR(M378/L378,"")</f>
        <v>0</v>
      </c>
    </row>
    <row r="379" spans="1:14" x14ac:dyDescent="0.35">
      <c r="A379" s="38" t="s">
        <v>36</v>
      </c>
      <c r="B379" s="35" t="s">
        <v>296</v>
      </c>
      <c r="C379" s="109">
        <f t="shared" si="0"/>
        <v>0</v>
      </c>
      <c r="D379" s="55">
        <f t="shared" si="1"/>
        <v>4888488.57</v>
      </c>
      <c r="E379" s="223">
        <f t="shared" si="2"/>
        <v>532517</v>
      </c>
      <c r="F379" s="185">
        <f t="shared" si="3"/>
        <v>0</v>
      </c>
      <c r="G379" s="185">
        <f t="shared" si="4"/>
        <v>0</v>
      </c>
      <c r="H379" s="185">
        <f t="shared" si="5"/>
        <v>0</v>
      </c>
      <c r="I379" s="185">
        <f t="shared" si="6"/>
        <v>0</v>
      </c>
      <c r="J379" s="185">
        <f t="shared" ref="J379:J409" si="9">IF(ISNA(VLOOKUP(A379&amp;"-"&amp;MID(PSU_Selector,5,3),Encumbrances_by_PRC,2,FALSE)),0,VLOOKUP(A379&amp;"-"&amp;MID(PSU_Selector,5,3),Encumbrances_by_PRC,2,FALSE))</f>
        <v>0</v>
      </c>
      <c r="K379" s="262">
        <f t="shared" ref="K379:K437" si="10">D379+C379+E379+F379+G379+J379+H379+I379</f>
        <v>5421005.5700000003</v>
      </c>
      <c r="L379" s="193">
        <f t="shared" si="7"/>
        <v>5421005.5700000003</v>
      </c>
      <c r="M379" s="194">
        <f t="shared" ref="M379:M437" si="11">L379-K379</f>
        <v>0</v>
      </c>
      <c r="N379" s="117">
        <f t="shared" si="8"/>
        <v>0</v>
      </c>
    </row>
    <row r="380" spans="1:14" x14ac:dyDescent="0.35">
      <c r="A380" s="39" t="s">
        <v>38</v>
      </c>
      <c r="B380" s="35" t="s">
        <v>297</v>
      </c>
      <c r="C380" s="109">
        <f t="shared" si="0"/>
        <v>0</v>
      </c>
      <c r="D380" s="55">
        <f t="shared" si="1"/>
        <v>3142690.51</v>
      </c>
      <c r="E380" s="223">
        <f t="shared" si="2"/>
        <v>15829.46</v>
      </c>
      <c r="F380" s="185">
        <f t="shared" si="3"/>
        <v>0</v>
      </c>
      <c r="G380" s="185">
        <f t="shared" si="4"/>
        <v>0</v>
      </c>
      <c r="H380" s="185">
        <f t="shared" si="5"/>
        <v>0</v>
      </c>
      <c r="I380" s="185">
        <f t="shared" si="6"/>
        <v>0</v>
      </c>
      <c r="J380" s="185">
        <f t="shared" si="9"/>
        <v>0</v>
      </c>
      <c r="K380" s="262">
        <f t="shared" si="10"/>
        <v>3158519.9699999997</v>
      </c>
      <c r="L380" s="193">
        <f t="shared" si="7"/>
        <v>3158519.97</v>
      </c>
      <c r="M380" s="194">
        <f t="shared" si="11"/>
        <v>0</v>
      </c>
      <c r="N380" s="117">
        <f t="shared" si="8"/>
        <v>0</v>
      </c>
    </row>
    <row r="381" spans="1:14" x14ac:dyDescent="0.35">
      <c r="A381" s="39" t="s">
        <v>40</v>
      </c>
      <c r="B381" s="35" t="s">
        <v>298</v>
      </c>
      <c r="C381" s="109">
        <f t="shared" si="0"/>
        <v>713993.8</v>
      </c>
      <c r="D381" s="55">
        <f t="shared" si="1"/>
        <v>42952784.75</v>
      </c>
      <c r="E381" s="223">
        <f t="shared" si="2"/>
        <v>1326023.1000000001</v>
      </c>
      <c r="F381" s="185">
        <f t="shared" si="3"/>
        <v>0</v>
      </c>
      <c r="G381" s="185">
        <f t="shared" si="4"/>
        <v>0</v>
      </c>
      <c r="H381" s="185">
        <f t="shared" si="5"/>
        <v>0</v>
      </c>
      <c r="I381" s="185">
        <f t="shared" si="6"/>
        <v>0</v>
      </c>
      <c r="J381" s="185">
        <f t="shared" si="9"/>
        <v>0</v>
      </c>
      <c r="K381" s="262">
        <f t="shared" si="10"/>
        <v>44992801.649999999</v>
      </c>
      <c r="L381" s="193">
        <f t="shared" si="7"/>
        <v>44992801.649999999</v>
      </c>
      <c r="M381" s="194">
        <f t="shared" si="11"/>
        <v>0</v>
      </c>
      <c r="N381" s="117">
        <f t="shared" si="8"/>
        <v>0</v>
      </c>
    </row>
    <row r="382" spans="1:14" x14ac:dyDescent="0.35">
      <c r="A382" s="39" t="s">
        <v>42</v>
      </c>
      <c r="B382" s="35" t="s">
        <v>5874</v>
      </c>
      <c r="C382" s="109">
        <f>IF(ISNA(VLOOKUP(A382&amp;"-"&amp;MID(PSU_Selector,5,3),FY20_AllotVsExpend,3,FALSE)),0,VLOOKUP(A382&amp;"-"&amp;MID(PSU_Selector,5,3),FY20_AllotVsExpend,3,FALSE))</f>
        <v>34996793.630000003</v>
      </c>
      <c r="D382" s="55">
        <f t="shared" si="1"/>
        <v>33128414.359999999</v>
      </c>
      <c r="E382" s="223">
        <f t="shared" si="2"/>
        <v>592916.75</v>
      </c>
      <c r="F382" s="185">
        <f t="shared" si="3"/>
        <v>0</v>
      </c>
      <c r="G382" s="185">
        <f t="shared" si="4"/>
        <v>0</v>
      </c>
      <c r="H382" s="185">
        <f t="shared" si="5"/>
        <v>0</v>
      </c>
      <c r="I382" s="185">
        <f t="shared" si="6"/>
        <v>0</v>
      </c>
      <c r="J382" s="185">
        <f t="shared" si="9"/>
        <v>0</v>
      </c>
      <c r="K382" s="262">
        <f t="shared" si="10"/>
        <v>68718124.74000001</v>
      </c>
      <c r="L382" s="193">
        <f t="shared" si="7"/>
        <v>68718124.739999995</v>
      </c>
      <c r="M382" s="194">
        <f t="shared" si="11"/>
        <v>0</v>
      </c>
      <c r="N382" s="117">
        <f t="shared" si="8"/>
        <v>0</v>
      </c>
    </row>
    <row r="383" spans="1:14" x14ac:dyDescent="0.35">
      <c r="A383" s="39" t="s">
        <v>44</v>
      </c>
      <c r="B383" s="35" t="s">
        <v>299</v>
      </c>
      <c r="C383" s="109">
        <f t="shared" si="0"/>
        <v>58598.080000000002</v>
      </c>
      <c r="D383" s="55">
        <f t="shared" si="1"/>
        <v>8991011.5299999993</v>
      </c>
      <c r="E383" s="223">
        <f t="shared" si="2"/>
        <v>50809.919999999998</v>
      </c>
      <c r="F383" s="185">
        <f t="shared" si="3"/>
        <v>0</v>
      </c>
      <c r="G383" s="185">
        <f t="shared" si="4"/>
        <v>0</v>
      </c>
      <c r="H383" s="185">
        <f t="shared" si="5"/>
        <v>0</v>
      </c>
      <c r="I383" s="185">
        <f t="shared" si="6"/>
        <v>0</v>
      </c>
      <c r="J383" s="185">
        <f t="shared" si="9"/>
        <v>0</v>
      </c>
      <c r="K383" s="262">
        <f t="shared" si="10"/>
        <v>9100419.5299999993</v>
      </c>
      <c r="L383" s="193">
        <f t="shared" si="7"/>
        <v>9100419.5299999993</v>
      </c>
      <c r="M383" s="194">
        <f t="shared" si="11"/>
        <v>0</v>
      </c>
      <c r="N383" s="117">
        <f t="shared" si="8"/>
        <v>0</v>
      </c>
    </row>
    <row r="384" spans="1:14" x14ac:dyDescent="0.35">
      <c r="A384" s="39" t="s">
        <v>198</v>
      </c>
      <c r="B384" s="35" t="s">
        <v>300</v>
      </c>
      <c r="C384" s="109">
        <f t="shared" si="0"/>
        <v>0</v>
      </c>
      <c r="D384" s="55">
        <f t="shared" si="1"/>
        <v>432320.19</v>
      </c>
      <c r="E384" s="223">
        <f t="shared" si="2"/>
        <v>5949.68</v>
      </c>
      <c r="F384" s="185">
        <f t="shared" si="3"/>
        <v>0</v>
      </c>
      <c r="G384" s="185">
        <f t="shared" si="4"/>
        <v>0</v>
      </c>
      <c r="H384" s="185">
        <f t="shared" si="5"/>
        <v>0</v>
      </c>
      <c r="I384" s="185">
        <f t="shared" si="6"/>
        <v>0</v>
      </c>
      <c r="J384" s="185">
        <f t="shared" si="9"/>
        <v>0</v>
      </c>
      <c r="K384" s="262">
        <f t="shared" si="10"/>
        <v>438269.87</v>
      </c>
      <c r="L384" s="193">
        <f t="shared" si="7"/>
        <v>438269.87</v>
      </c>
      <c r="M384" s="194">
        <f t="shared" si="11"/>
        <v>0</v>
      </c>
      <c r="N384" s="117">
        <f t="shared" si="8"/>
        <v>0</v>
      </c>
    </row>
    <row r="385" spans="1:14" x14ac:dyDescent="0.35">
      <c r="A385" s="39" t="s">
        <v>267</v>
      </c>
      <c r="B385" s="35" t="s">
        <v>301</v>
      </c>
      <c r="C385" s="109">
        <f t="shared" si="0"/>
        <v>97692.27</v>
      </c>
      <c r="D385" s="55">
        <f t="shared" si="1"/>
        <v>9046084.8699999992</v>
      </c>
      <c r="E385" s="223">
        <f t="shared" si="2"/>
        <v>303098.31</v>
      </c>
      <c r="F385" s="185">
        <f t="shared" si="3"/>
        <v>0</v>
      </c>
      <c r="G385" s="185">
        <f t="shared" si="4"/>
        <v>0</v>
      </c>
      <c r="H385" s="185">
        <f t="shared" si="5"/>
        <v>0</v>
      </c>
      <c r="I385" s="185">
        <f t="shared" si="6"/>
        <v>0</v>
      </c>
      <c r="J385" s="185">
        <f t="shared" si="9"/>
        <v>0</v>
      </c>
      <c r="K385" s="262">
        <f t="shared" si="10"/>
        <v>9446875.4499999993</v>
      </c>
      <c r="L385" s="193">
        <f t="shared" si="7"/>
        <v>9446875.4499999993</v>
      </c>
      <c r="M385" s="194">
        <f t="shared" si="11"/>
        <v>0</v>
      </c>
      <c r="N385" s="117">
        <f t="shared" si="8"/>
        <v>0</v>
      </c>
    </row>
    <row r="386" spans="1:14" x14ac:dyDescent="0.35">
      <c r="A386" s="39" t="s">
        <v>302</v>
      </c>
      <c r="B386" s="35" t="s">
        <v>303</v>
      </c>
      <c r="C386" s="109">
        <f t="shared" si="0"/>
        <v>0</v>
      </c>
      <c r="D386" s="55">
        <f t="shared" si="1"/>
        <v>1271122.5900000001</v>
      </c>
      <c r="E386" s="223">
        <f t="shared" si="2"/>
        <v>1377.87</v>
      </c>
      <c r="F386" s="185">
        <f t="shared" si="3"/>
        <v>0</v>
      </c>
      <c r="G386" s="185">
        <f t="shared" si="4"/>
        <v>0</v>
      </c>
      <c r="H386" s="185">
        <f t="shared" si="5"/>
        <v>0</v>
      </c>
      <c r="I386" s="185">
        <f t="shared" si="6"/>
        <v>0</v>
      </c>
      <c r="J386" s="185">
        <f t="shared" si="9"/>
        <v>0</v>
      </c>
      <c r="K386" s="262">
        <f t="shared" si="10"/>
        <v>1272500.4600000002</v>
      </c>
      <c r="L386" s="193">
        <f t="shared" si="7"/>
        <v>1272500.46</v>
      </c>
      <c r="M386" s="194">
        <f t="shared" si="11"/>
        <v>0</v>
      </c>
      <c r="N386" s="117">
        <f t="shared" si="8"/>
        <v>0</v>
      </c>
    </row>
    <row r="387" spans="1:14" x14ac:dyDescent="0.35">
      <c r="A387" s="39" t="s">
        <v>16</v>
      </c>
      <c r="B387" s="35" t="s">
        <v>304</v>
      </c>
      <c r="C387" s="109">
        <f t="shared" si="0"/>
        <v>0</v>
      </c>
      <c r="D387" s="55">
        <f t="shared" si="1"/>
        <v>28698016.420000002</v>
      </c>
      <c r="E387" s="223">
        <f t="shared" si="2"/>
        <v>1567008.4</v>
      </c>
      <c r="F387" s="185">
        <f t="shared" si="3"/>
        <v>0</v>
      </c>
      <c r="G387" s="185">
        <f t="shared" si="4"/>
        <v>0</v>
      </c>
      <c r="H387" s="185">
        <f t="shared" si="5"/>
        <v>0</v>
      </c>
      <c r="I387" s="185">
        <f t="shared" si="6"/>
        <v>0</v>
      </c>
      <c r="J387" s="185">
        <f t="shared" si="9"/>
        <v>0</v>
      </c>
      <c r="K387" s="262">
        <f t="shared" si="10"/>
        <v>30265024.82</v>
      </c>
      <c r="L387" s="193">
        <f t="shared" si="7"/>
        <v>30265024.82</v>
      </c>
      <c r="M387" s="194">
        <f t="shared" si="11"/>
        <v>0</v>
      </c>
      <c r="N387" s="117">
        <f t="shared" si="8"/>
        <v>0</v>
      </c>
    </row>
    <row r="388" spans="1:14" x14ac:dyDescent="0.35">
      <c r="A388" s="39" t="s">
        <v>47</v>
      </c>
      <c r="B388" s="35" t="s">
        <v>5866</v>
      </c>
      <c r="C388" s="109">
        <f t="shared" si="0"/>
        <v>0</v>
      </c>
      <c r="D388" s="55">
        <f t="shared" si="1"/>
        <v>4000245.33</v>
      </c>
      <c r="E388" s="223">
        <f t="shared" si="2"/>
        <v>0</v>
      </c>
      <c r="F388" s="185">
        <f t="shared" si="3"/>
        <v>0</v>
      </c>
      <c r="G388" s="185">
        <f t="shared" si="4"/>
        <v>0</v>
      </c>
      <c r="H388" s="185">
        <f t="shared" si="5"/>
        <v>0</v>
      </c>
      <c r="I388" s="185">
        <f t="shared" si="6"/>
        <v>0</v>
      </c>
      <c r="J388" s="185">
        <f t="shared" si="9"/>
        <v>0</v>
      </c>
      <c r="K388" s="262">
        <f t="shared" si="10"/>
        <v>4000245.33</v>
      </c>
      <c r="L388" s="193">
        <f t="shared" si="7"/>
        <v>4000245.33</v>
      </c>
      <c r="M388" s="194">
        <f t="shared" si="11"/>
        <v>0</v>
      </c>
      <c r="N388" s="117">
        <f t="shared" si="8"/>
        <v>0</v>
      </c>
    </row>
    <row r="389" spans="1:14" x14ac:dyDescent="0.35">
      <c r="A389" s="39" t="s">
        <v>49</v>
      </c>
      <c r="B389" s="35" t="s">
        <v>305</v>
      </c>
      <c r="C389" s="109">
        <f t="shared" si="0"/>
        <v>0</v>
      </c>
      <c r="D389" s="55">
        <f t="shared" si="1"/>
        <v>36310863.469999999</v>
      </c>
      <c r="E389" s="223">
        <f t="shared" si="2"/>
        <v>2152289.7200000002</v>
      </c>
      <c r="F389" s="185">
        <f t="shared" si="3"/>
        <v>0</v>
      </c>
      <c r="G389" s="185">
        <f t="shared" si="4"/>
        <v>0</v>
      </c>
      <c r="H389" s="185">
        <f t="shared" si="5"/>
        <v>0</v>
      </c>
      <c r="I389" s="185">
        <f t="shared" si="6"/>
        <v>0</v>
      </c>
      <c r="J389" s="185">
        <f t="shared" si="9"/>
        <v>0</v>
      </c>
      <c r="K389" s="262">
        <f t="shared" si="10"/>
        <v>38463153.189999998</v>
      </c>
      <c r="L389" s="193">
        <f t="shared" si="7"/>
        <v>38463153.189999998</v>
      </c>
      <c r="M389" s="194">
        <f t="shared" si="11"/>
        <v>0</v>
      </c>
      <c r="N389" s="117">
        <f t="shared" si="8"/>
        <v>0</v>
      </c>
    </row>
    <row r="390" spans="1:14" x14ac:dyDescent="0.35">
      <c r="A390" s="39" t="s">
        <v>50</v>
      </c>
      <c r="B390" s="35" t="s">
        <v>5243</v>
      </c>
      <c r="C390" s="109">
        <f t="shared" si="0"/>
        <v>0</v>
      </c>
      <c r="D390" s="55">
        <f t="shared" si="1"/>
        <v>3717536.71</v>
      </c>
      <c r="E390" s="223">
        <f t="shared" si="2"/>
        <v>15066.08</v>
      </c>
      <c r="F390" s="185">
        <f t="shared" si="3"/>
        <v>0</v>
      </c>
      <c r="G390" s="185">
        <f t="shared" si="4"/>
        <v>0</v>
      </c>
      <c r="H390" s="185">
        <f t="shared" si="5"/>
        <v>0</v>
      </c>
      <c r="I390" s="185">
        <f t="shared" si="6"/>
        <v>0</v>
      </c>
      <c r="J390" s="185">
        <f t="shared" si="9"/>
        <v>0</v>
      </c>
      <c r="K390" s="262">
        <f t="shared" si="10"/>
        <v>3732602.79</v>
      </c>
      <c r="L390" s="193">
        <f t="shared" si="7"/>
        <v>3732602.79</v>
      </c>
      <c r="M390" s="194">
        <f t="shared" si="11"/>
        <v>0</v>
      </c>
      <c r="N390" s="117">
        <f t="shared" si="8"/>
        <v>0</v>
      </c>
    </row>
    <row r="391" spans="1:14" x14ac:dyDescent="0.35">
      <c r="A391" s="39" t="s">
        <v>307</v>
      </c>
      <c r="B391" s="35" t="s">
        <v>306</v>
      </c>
      <c r="C391" s="109">
        <f t="shared" si="0"/>
        <v>0</v>
      </c>
      <c r="D391" s="55">
        <f t="shared" si="1"/>
        <v>2707941</v>
      </c>
      <c r="E391" s="223">
        <f t="shared" si="2"/>
        <v>7059</v>
      </c>
      <c r="F391" s="185">
        <f t="shared" si="3"/>
        <v>0</v>
      </c>
      <c r="G391" s="185">
        <f t="shared" si="4"/>
        <v>0</v>
      </c>
      <c r="H391" s="185">
        <f t="shared" si="5"/>
        <v>0</v>
      </c>
      <c r="I391" s="185">
        <f t="shared" si="6"/>
        <v>0</v>
      </c>
      <c r="J391" s="185">
        <f t="shared" si="9"/>
        <v>0</v>
      </c>
      <c r="K391" s="262">
        <f t="shared" si="10"/>
        <v>2715000</v>
      </c>
      <c r="L391" s="193">
        <f t="shared" si="7"/>
        <v>2715000</v>
      </c>
      <c r="M391" s="194">
        <f t="shared" si="11"/>
        <v>0</v>
      </c>
      <c r="N391" s="117">
        <f t="shared" si="8"/>
        <v>0</v>
      </c>
    </row>
    <row r="392" spans="1:14" x14ac:dyDescent="0.35">
      <c r="A392" s="39" t="s">
        <v>308</v>
      </c>
      <c r="B392" s="35" t="s">
        <v>309</v>
      </c>
      <c r="C392" s="109">
        <f t="shared" si="0"/>
        <v>0</v>
      </c>
      <c r="D392" s="55">
        <f t="shared" si="1"/>
        <v>29952061.059999999</v>
      </c>
      <c r="E392" s="223">
        <f t="shared" si="2"/>
        <v>491174.65</v>
      </c>
      <c r="F392" s="185">
        <f t="shared" si="3"/>
        <v>0</v>
      </c>
      <c r="G392" s="185">
        <f t="shared" si="4"/>
        <v>0</v>
      </c>
      <c r="H392" s="185">
        <f t="shared" si="5"/>
        <v>0</v>
      </c>
      <c r="I392" s="185">
        <f t="shared" si="6"/>
        <v>0</v>
      </c>
      <c r="J392" s="185">
        <f t="shared" si="9"/>
        <v>0</v>
      </c>
      <c r="K392" s="262">
        <f t="shared" si="10"/>
        <v>30443235.709999997</v>
      </c>
      <c r="L392" s="193">
        <f t="shared" si="7"/>
        <v>30443235.710000001</v>
      </c>
      <c r="M392" s="194">
        <f t="shared" si="11"/>
        <v>0</v>
      </c>
      <c r="N392" s="117">
        <f t="shared" si="8"/>
        <v>0</v>
      </c>
    </row>
    <row r="393" spans="1:14" x14ac:dyDescent="0.35">
      <c r="A393" s="39" t="s">
        <v>310</v>
      </c>
      <c r="B393" s="35" t="s">
        <v>311</v>
      </c>
      <c r="C393" s="109">
        <f t="shared" si="0"/>
        <v>0</v>
      </c>
      <c r="D393" s="55">
        <f t="shared" si="1"/>
        <v>882636.28</v>
      </c>
      <c r="E393" s="223">
        <f t="shared" si="2"/>
        <v>0</v>
      </c>
      <c r="F393" s="185">
        <f t="shared" si="3"/>
        <v>0</v>
      </c>
      <c r="G393" s="185">
        <f t="shared" si="4"/>
        <v>0</v>
      </c>
      <c r="H393" s="185">
        <f t="shared" si="5"/>
        <v>0</v>
      </c>
      <c r="I393" s="185">
        <f t="shared" si="6"/>
        <v>0</v>
      </c>
      <c r="J393" s="185">
        <f t="shared" si="9"/>
        <v>0</v>
      </c>
      <c r="K393" s="262">
        <f t="shared" si="10"/>
        <v>882636.28</v>
      </c>
      <c r="L393" s="193">
        <f t="shared" si="7"/>
        <v>882636.28</v>
      </c>
      <c r="M393" s="194">
        <f t="shared" si="11"/>
        <v>0</v>
      </c>
      <c r="N393" s="117">
        <f t="shared" si="8"/>
        <v>0</v>
      </c>
    </row>
    <row r="394" spans="1:14" x14ac:dyDescent="0.35">
      <c r="A394" s="39" t="s">
        <v>5982</v>
      </c>
      <c r="B394" s="35" t="s">
        <v>49532</v>
      </c>
      <c r="C394" s="109">
        <f t="shared" si="0"/>
        <v>0</v>
      </c>
      <c r="D394" s="55">
        <f t="shared" si="1"/>
        <v>0</v>
      </c>
      <c r="E394" s="223">
        <f t="shared" si="2"/>
        <v>447214.33</v>
      </c>
      <c r="F394" s="185">
        <f t="shared" si="3"/>
        <v>3029991.87</v>
      </c>
      <c r="G394" s="185">
        <f t="shared" si="4"/>
        <v>6990232.1799999997</v>
      </c>
      <c r="H394" s="185">
        <f t="shared" si="5"/>
        <v>3683416.09</v>
      </c>
      <c r="I394" s="185">
        <f t="shared" si="6"/>
        <v>0</v>
      </c>
      <c r="J394" s="185">
        <f t="shared" si="9"/>
        <v>0</v>
      </c>
      <c r="K394" s="262">
        <f t="shared" si="10"/>
        <v>14150854.469999999</v>
      </c>
      <c r="L394" s="193">
        <f t="shared" si="7"/>
        <v>16889325.039999999</v>
      </c>
      <c r="M394" s="194">
        <f t="shared" si="11"/>
        <v>2738470.5700000003</v>
      </c>
      <c r="N394" s="117">
        <f t="shared" si="8"/>
        <v>0.16214209647302757</v>
      </c>
    </row>
    <row r="395" spans="1:14" x14ac:dyDescent="0.35">
      <c r="A395" s="39" t="s">
        <v>51</v>
      </c>
      <c r="B395" s="35" t="s">
        <v>49526</v>
      </c>
      <c r="C395" s="109">
        <f t="shared" si="0"/>
        <v>0</v>
      </c>
      <c r="D395" s="55">
        <f t="shared" si="1"/>
        <v>0</v>
      </c>
      <c r="E395" s="223">
        <f t="shared" si="2"/>
        <v>312197516.25</v>
      </c>
      <c r="F395" s="185">
        <f t="shared" si="3"/>
        <v>0</v>
      </c>
      <c r="G395" s="185">
        <f t="shared" si="4"/>
        <v>0</v>
      </c>
      <c r="H395" s="185">
        <f t="shared" si="5"/>
        <v>0</v>
      </c>
      <c r="I395" s="185">
        <f t="shared" si="6"/>
        <v>0</v>
      </c>
      <c r="J395" s="185">
        <f t="shared" si="9"/>
        <v>0</v>
      </c>
      <c r="K395" s="262">
        <f t="shared" si="10"/>
        <v>312197516.25</v>
      </c>
      <c r="L395" s="193">
        <f t="shared" si="7"/>
        <v>312195827.75</v>
      </c>
      <c r="M395" s="194">
        <f t="shared" si="11"/>
        <v>-1688.5</v>
      </c>
      <c r="N395" s="117">
        <f t="shared" si="8"/>
        <v>-5.4084643352508732E-6</v>
      </c>
    </row>
    <row r="396" spans="1:14" x14ac:dyDescent="0.35">
      <c r="A396" s="39" t="s">
        <v>53</v>
      </c>
      <c r="B396" s="35" t="s">
        <v>49529</v>
      </c>
      <c r="C396" s="109">
        <f t="shared" si="0"/>
        <v>0</v>
      </c>
      <c r="D396" s="55">
        <f t="shared" si="1"/>
        <v>0</v>
      </c>
      <c r="E396" s="223">
        <f t="shared" si="2"/>
        <v>0</v>
      </c>
      <c r="F396" s="185">
        <f t="shared" si="3"/>
        <v>0</v>
      </c>
      <c r="G396" s="185">
        <f t="shared" si="4"/>
        <v>0</v>
      </c>
      <c r="H396" s="185">
        <f t="shared" si="5"/>
        <v>0</v>
      </c>
      <c r="I396" s="185">
        <f t="shared" si="6"/>
        <v>0</v>
      </c>
      <c r="J396" s="185">
        <f t="shared" si="9"/>
        <v>0</v>
      </c>
      <c r="K396" s="262">
        <f t="shared" si="10"/>
        <v>0</v>
      </c>
      <c r="L396" s="193">
        <f t="shared" si="7"/>
        <v>500000</v>
      </c>
      <c r="M396" s="194">
        <f t="shared" si="11"/>
        <v>500000</v>
      </c>
      <c r="N396" s="117">
        <f t="shared" si="8"/>
        <v>1</v>
      </c>
    </row>
    <row r="397" spans="1:14" x14ac:dyDescent="0.35">
      <c r="A397" s="39" t="s">
        <v>3689</v>
      </c>
      <c r="B397" s="35" t="s">
        <v>3690</v>
      </c>
      <c r="C397" s="109">
        <f t="shared" si="0"/>
        <v>49364660.869999997</v>
      </c>
      <c r="D397" s="55">
        <f t="shared" si="1"/>
        <v>0</v>
      </c>
      <c r="E397" s="223">
        <f t="shared" si="2"/>
        <v>0</v>
      </c>
      <c r="F397" s="185">
        <f t="shared" si="3"/>
        <v>0</v>
      </c>
      <c r="G397" s="185">
        <f t="shared" si="4"/>
        <v>0</v>
      </c>
      <c r="H397" s="185">
        <f t="shared" si="5"/>
        <v>0</v>
      </c>
      <c r="I397" s="185">
        <f t="shared" si="6"/>
        <v>0</v>
      </c>
      <c r="J397" s="185">
        <f t="shared" si="9"/>
        <v>0</v>
      </c>
      <c r="K397" s="262">
        <f t="shared" si="10"/>
        <v>49364660.869999997</v>
      </c>
      <c r="L397" s="193">
        <f t="shared" si="7"/>
        <v>49364660.869999997</v>
      </c>
      <c r="M397" s="194">
        <f t="shared" si="11"/>
        <v>0</v>
      </c>
      <c r="N397" s="117">
        <f t="shared" si="8"/>
        <v>0</v>
      </c>
    </row>
    <row r="398" spans="1:14" x14ac:dyDescent="0.35">
      <c r="A398" s="39" t="s">
        <v>72</v>
      </c>
      <c r="B398" s="35" t="s">
        <v>5882</v>
      </c>
      <c r="C398" s="109">
        <f t="shared" si="0"/>
        <v>3743434.32</v>
      </c>
      <c r="D398" s="55">
        <f t="shared" si="1"/>
        <v>233452952.78</v>
      </c>
      <c r="E398" s="223">
        <f t="shared" si="2"/>
        <v>109269872.36</v>
      </c>
      <c r="F398" s="185">
        <f t="shared" si="3"/>
        <v>10726655.460000001</v>
      </c>
      <c r="G398" s="185">
        <f t="shared" si="4"/>
        <v>14722.8</v>
      </c>
      <c r="H398" s="185">
        <f t="shared" si="5"/>
        <v>0</v>
      </c>
      <c r="I398" s="185">
        <f t="shared" si="6"/>
        <v>0</v>
      </c>
      <c r="J398" s="185">
        <f t="shared" si="9"/>
        <v>0</v>
      </c>
      <c r="K398" s="262">
        <f t="shared" si="10"/>
        <v>357207637.71999997</v>
      </c>
      <c r="L398" s="193">
        <f t="shared" si="7"/>
        <v>357164723.77999997</v>
      </c>
      <c r="M398" s="194">
        <f t="shared" si="11"/>
        <v>-42913.939999997616</v>
      </c>
      <c r="N398" s="117">
        <f t="shared" si="8"/>
        <v>-1.2015167552333917E-4</v>
      </c>
    </row>
    <row r="399" spans="1:14" x14ac:dyDescent="0.35">
      <c r="A399" s="39" t="s">
        <v>73</v>
      </c>
      <c r="B399" s="35" t="s">
        <v>5883</v>
      </c>
      <c r="C399" s="109">
        <f t="shared" si="0"/>
        <v>0</v>
      </c>
      <c r="D399" s="55">
        <f t="shared" si="1"/>
        <v>1433378.94</v>
      </c>
      <c r="E399" s="223">
        <f t="shared" si="2"/>
        <v>417121.33</v>
      </c>
      <c r="F399" s="185">
        <f t="shared" si="3"/>
        <v>58169.120000000003</v>
      </c>
      <c r="G399" s="185">
        <f t="shared" si="4"/>
        <v>0</v>
      </c>
      <c r="H399" s="185">
        <f t="shared" si="5"/>
        <v>0</v>
      </c>
      <c r="I399" s="185">
        <f t="shared" si="6"/>
        <v>0</v>
      </c>
      <c r="J399" s="185">
        <f t="shared" si="9"/>
        <v>0</v>
      </c>
      <c r="K399" s="262">
        <f t="shared" si="10"/>
        <v>1908669.3900000001</v>
      </c>
      <c r="L399" s="193">
        <f t="shared" si="7"/>
        <v>1908669.39</v>
      </c>
      <c r="M399" s="194">
        <f t="shared" si="11"/>
        <v>0</v>
      </c>
      <c r="N399" s="117">
        <f t="shared" si="8"/>
        <v>0</v>
      </c>
    </row>
    <row r="400" spans="1:14" x14ac:dyDescent="0.35">
      <c r="A400" s="39" t="s">
        <v>74</v>
      </c>
      <c r="B400" s="35" t="s">
        <v>5884</v>
      </c>
      <c r="C400" s="109">
        <f t="shared" si="0"/>
        <v>0</v>
      </c>
      <c r="D400" s="55">
        <f t="shared" si="1"/>
        <v>3332030.49</v>
      </c>
      <c r="E400" s="223">
        <f t="shared" si="2"/>
        <v>6592300.1299999999</v>
      </c>
      <c r="F400" s="185">
        <f t="shared" si="3"/>
        <v>712950.38</v>
      </c>
      <c r="G400" s="185">
        <f t="shared" si="4"/>
        <v>209.62</v>
      </c>
      <c r="H400" s="185">
        <f t="shared" si="5"/>
        <v>0</v>
      </c>
      <c r="I400" s="185">
        <f t="shared" si="6"/>
        <v>0</v>
      </c>
      <c r="J400" s="185">
        <f t="shared" si="9"/>
        <v>0</v>
      </c>
      <c r="K400" s="262">
        <f t="shared" si="10"/>
        <v>10637490.620000001</v>
      </c>
      <c r="L400" s="193">
        <f t="shared" si="7"/>
        <v>10626448.67</v>
      </c>
      <c r="M400" s="194">
        <f t="shared" si="11"/>
        <v>-11041.950000001118</v>
      </c>
      <c r="N400" s="117">
        <f t="shared" si="8"/>
        <v>-1.0391006763317023E-3</v>
      </c>
    </row>
    <row r="401" spans="1:14" x14ac:dyDescent="0.35">
      <c r="A401" s="39" t="s">
        <v>75</v>
      </c>
      <c r="B401" s="35" t="s">
        <v>5885</v>
      </c>
      <c r="C401" s="109">
        <f t="shared" si="0"/>
        <v>0</v>
      </c>
      <c r="D401" s="55">
        <f t="shared" si="1"/>
        <v>660180.1</v>
      </c>
      <c r="E401" s="223">
        <f t="shared" si="2"/>
        <v>2696109.92</v>
      </c>
      <c r="F401" s="185">
        <f t="shared" si="3"/>
        <v>25494.81</v>
      </c>
      <c r="G401" s="185">
        <f t="shared" si="4"/>
        <v>0</v>
      </c>
      <c r="H401" s="185">
        <f t="shared" si="5"/>
        <v>0</v>
      </c>
      <c r="I401" s="185">
        <f t="shared" si="6"/>
        <v>0</v>
      </c>
      <c r="J401" s="185">
        <f t="shared" si="9"/>
        <v>0</v>
      </c>
      <c r="K401" s="262">
        <f t="shared" si="10"/>
        <v>3381784.83</v>
      </c>
      <c r="L401" s="193">
        <f t="shared" si="7"/>
        <v>3381310.03</v>
      </c>
      <c r="M401" s="194">
        <f t="shared" si="11"/>
        <v>-474.8000000002794</v>
      </c>
      <c r="N401" s="117">
        <f t="shared" si="8"/>
        <v>-1.4041894880614643E-4</v>
      </c>
    </row>
    <row r="402" spans="1:14" x14ac:dyDescent="0.35">
      <c r="A402" s="39" t="s">
        <v>76</v>
      </c>
      <c r="B402" s="35" t="s">
        <v>5886</v>
      </c>
      <c r="C402" s="109">
        <f t="shared" si="0"/>
        <v>0</v>
      </c>
      <c r="D402" s="55">
        <f t="shared" si="1"/>
        <v>1432463.97</v>
      </c>
      <c r="E402" s="223">
        <f t="shared" si="2"/>
        <v>5208115.63</v>
      </c>
      <c r="F402" s="185">
        <f t="shared" si="3"/>
        <v>2408455.79</v>
      </c>
      <c r="G402" s="185">
        <f t="shared" si="4"/>
        <v>39487.96</v>
      </c>
      <c r="H402" s="185">
        <f t="shared" si="5"/>
        <v>0</v>
      </c>
      <c r="I402" s="185">
        <f t="shared" si="6"/>
        <v>0</v>
      </c>
      <c r="J402" s="185">
        <f t="shared" si="9"/>
        <v>0</v>
      </c>
      <c r="K402" s="262">
        <f t="shared" si="10"/>
        <v>9088523.3500000015</v>
      </c>
      <c r="L402" s="193">
        <f t="shared" si="7"/>
        <v>8990315.2599999998</v>
      </c>
      <c r="M402" s="194">
        <f t="shared" si="11"/>
        <v>-98208.090000001714</v>
      </c>
      <c r="N402" s="117">
        <f t="shared" si="8"/>
        <v>-1.0923764869175645E-2</v>
      </c>
    </row>
    <row r="403" spans="1:14" x14ac:dyDescent="0.35">
      <c r="A403" s="39" t="s">
        <v>3231</v>
      </c>
      <c r="B403" s="35" t="s">
        <v>5887</v>
      </c>
      <c r="C403" s="109">
        <f t="shared" si="0"/>
        <v>0</v>
      </c>
      <c r="D403" s="55">
        <f t="shared" si="1"/>
        <v>1550873.92</v>
      </c>
      <c r="E403" s="223">
        <f t="shared" si="2"/>
        <v>1953189.43</v>
      </c>
      <c r="F403" s="185">
        <f t="shared" si="3"/>
        <v>621663.28</v>
      </c>
      <c r="G403" s="185">
        <f t="shared" si="4"/>
        <v>0</v>
      </c>
      <c r="H403" s="185">
        <f t="shared" si="5"/>
        <v>0</v>
      </c>
      <c r="I403" s="185">
        <f t="shared" si="6"/>
        <v>0</v>
      </c>
      <c r="J403" s="185">
        <f t="shared" si="9"/>
        <v>0</v>
      </c>
      <c r="K403" s="262">
        <f t="shared" si="10"/>
        <v>4125726.63</v>
      </c>
      <c r="L403" s="193">
        <f t="shared" si="7"/>
        <v>4125726.63</v>
      </c>
      <c r="M403" s="194">
        <f t="shared" si="11"/>
        <v>0</v>
      </c>
      <c r="N403" s="117">
        <f t="shared" si="8"/>
        <v>0</v>
      </c>
    </row>
    <row r="404" spans="1:14" x14ac:dyDescent="0.35">
      <c r="A404" s="39" t="s">
        <v>3232</v>
      </c>
      <c r="B404" s="35" t="s">
        <v>3233</v>
      </c>
      <c r="C404" s="109">
        <f t="shared" si="0"/>
        <v>0</v>
      </c>
      <c r="D404" s="55">
        <f t="shared" si="1"/>
        <v>8660994.3900000006</v>
      </c>
      <c r="E404" s="223">
        <f t="shared" si="2"/>
        <v>25229790.350000001</v>
      </c>
      <c r="F404" s="185">
        <f t="shared" si="3"/>
        <v>3579771.2</v>
      </c>
      <c r="G404" s="185">
        <f t="shared" si="4"/>
        <v>782594.57</v>
      </c>
      <c r="H404" s="185">
        <f t="shared" si="5"/>
        <v>0</v>
      </c>
      <c r="I404" s="185">
        <f t="shared" si="6"/>
        <v>0</v>
      </c>
      <c r="J404" s="185">
        <f t="shared" si="9"/>
        <v>0</v>
      </c>
      <c r="K404" s="262">
        <f t="shared" si="10"/>
        <v>38253150.510000005</v>
      </c>
      <c r="L404" s="193">
        <f t="shared" si="7"/>
        <v>38257245.719999999</v>
      </c>
      <c r="M404" s="194">
        <f t="shared" si="11"/>
        <v>4095.2099999934435</v>
      </c>
      <c r="N404" s="117">
        <f t="shared" si="8"/>
        <v>1.070440363105534E-4</v>
      </c>
    </row>
    <row r="405" spans="1:14" x14ac:dyDescent="0.35">
      <c r="A405" s="39" t="s">
        <v>3234</v>
      </c>
      <c r="B405" s="35" t="s">
        <v>3235</v>
      </c>
      <c r="C405" s="109">
        <f t="shared" si="0"/>
        <v>0</v>
      </c>
      <c r="D405" s="55">
        <f t="shared" si="1"/>
        <v>3692823.5</v>
      </c>
      <c r="E405" s="223">
        <f t="shared" si="2"/>
        <v>11968329.57</v>
      </c>
      <c r="F405" s="185">
        <f t="shared" si="3"/>
        <v>3348166.08</v>
      </c>
      <c r="G405" s="185">
        <f t="shared" si="4"/>
        <v>482874.78</v>
      </c>
      <c r="H405" s="185">
        <f t="shared" si="5"/>
        <v>0</v>
      </c>
      <c r="I405" s="185">
        <f t="shared" si="6"/>
        <v>0</v>
      </c>
      <c r="J405" s="185">
        <f t="shared" si="9"/>
        <v>0</v>
      </c>
      <c r="K405" s="262">
        <f t="shared" si="10"/>
        <v>19492193.93</v>
      </c>
      <c r="L405" s="193">
        <f t="shared" si="7"/>
        <v>19449575.5</v>
      </c>
      <c r="M405" s="194">
        <f t="shared" si="11"/>
        <v>-42618.429999999702</v>
      </c>
      <c r="N405" s="117">
        <f t="shared" si="8"/>
        <v>-2.1912267442546342E-3</v>
      </c>
    </row>
    <row r="406" spans="1:14" x14ac:dyDescent="0.35">
      <c r="A406" s="39" t="s">
        <v>77</v>
      </c>
      <c r="B406" s="35" t="s">
        <v>3236</v>
      </c>
      <c r="C406" s="109">
        <f t="shared" si="0"/>
        <v>0</v>
      </c>
      <c r="D406" s="55">
        <f t="shared" si="1"/>
        <v>113722464.73999999</v>
      </c>
      <c r="E406" s="223">
        <f t="shared" si="2"/>
        <v>715033303.03999996</v>
      </c>
      <c r="F406" s="185">
        <f t="shared" si="3"/>
        <v>495610833.19</v>
      </c>
      <c r="G406" s="185">
        <f t="shared" si="4"/>
        <v>118618576.31</v>
      </c>
      <c r="H406" s="185">
        <f t="shared" si="5"/>
        <v>142503</v>
      </c>
      <c r="I406" s="185">
        <f t="shared" si="6"/>
        <v>0</v>
      </c>
      <c r="J406" s="185">
        <f t="shared" si="9"/>
        <v>0</v>
      </c>
      <c r="K406" s="262">
        <f t="shared" si="10"/>
        <v>1443127680.28</v>
      </c>
      <c r="L406" s="193">
        <f t="shared" ref="L406:L407" si="12">IF(ISNA(VLOOKUP(A406&amp;"-"&amp;MID(PSU_Selector,5,3),Covid_Allotment_PRC,2,FALSE)),0,VLOOKUP(A406&amp;"-"&amp;MID(PSU_Selector,5,3),Covid_Allotment_PRC,2,FALSE))</f>
        <v>1445883769.6900001</v>
      </c>
      <c r="M406" s="194">
        <f t="shared" ref="M406:M407" si="13">L406-K406</f>
        <v>2756089.4100000858</v>
      </c>
      <c r="N406" s="117">
        <f t="shared" ref="N406:N407" si="14">IFERROR(M406/L406,"")</f>
        <v>1.906162492294243E-3</v>
      </c>
    </row>
    <row r="407" spans="1:14" x14ac:dyDescent="0.35">
      <c r="A407" s="39" t="s">
        <v>79</v>
      </c>
      <c r="B407" s="35" t="s">
        <v>5863</v>
      </c>
      <c r="C407" s="109">
        <f t="shared" si="0"/>
        <v>0</v>
      </c>
      <c r="D407" s="55">
        <f t="shared" si="1"/>
        <v>625962.43000000005</v>
      </c>
      <c r="E407" s="223">
        <f t="shared" si="2"/>
        <v>5031420.74</v>
      </c>
      <c r="F407" s="185">
        <f t="shared" si="3"/>
        <v>2162358.7200000002</v>
      </c>
      <c r="G407" s="185">
        <f t="shared" si="4"/>
        <v>409284.6</v>
      </c>
      <c r="H407" s="185">
        <f t="shared" si="5"/>
        <v>0</v>
      </c>
      <c r="I407" s="185">
        <f t="shared" si="6"/>
        <v>0</v>
      </c>
      <c r="J407" s="185">
        <f t="shared" si="9"/>
        <v>0</v>
      </c>
      <c r="K407" s="262">
        <f t="shared" si="10"/>
        <v>8229026.4900000002</v>
      </c>
      <c r="L407" s="193">
        <f t="shared" si="12"/>
        <v>8229026.4900000002</v>
      </c>
      <c r="M407" s="194">
        <f t="shared" si="13"/>
        <v>0</v>
      </c>
      <c r="N407" s="117">
        <f t="shared" si="14"/>
        <v>0</v>
      </c>
    </row>
    <row r="408" spans="1:14" x14ac:dyDescent="0.35">
      <c r="A408" s="39" t="s">
        <v>81</v>
      </c>
      <c r="B408" s="35" t="s">
        <v>5864</v>
      </c>
      <c r="C408" s="109">
        <f t="shared" si="0"/>
        <v>0</v>
      </c>
      <c r="D408" s="55">
        <f t="shared" si="1"/>
        <v>0</v>
      </c>
      <c r="E408" s="223">
        <f t="shared" si="2"/>
        <v>2324679.65</v>
      </c>
      <c r="F408" s="185">
        <f t="shared" si="3"/>
        <v>4804805.1100000003</v>
      </c>
      <c r="G408" s="185">
        <f t="shared" si="4"/>
        <v>1517294.38</v>
      </c>
      <c r="H408" s="185">
        <f t="shared" si="5"/>
        <v>12064</v>
      </c>
      <c r="I408" s="185">
        <f t="shared" si="6"/>
        <v>0</v>
      </c>
      <c r="J408" s="185">
        <f t="shared" si="9"/>
        <v>0</v>
      </c>
      <c r="K408" s="262">
        <f t="shared" si="10"/>
        <v>8658843.1400000006</v>
      </c>
      <c r="L408" s="193">
        <f t="shared" si="7"/>
        <v>8665672.0999999996</v>
      </c>
      <c r="M408" s="194">
        <f t="shared" si="11"/>
        <v>6828.9599999990314</v>
      </c>
      <c r="N408" s="117">
        <f t="shared" si="8"/>
        <v>7.8804735757299557E-4</v>
      </c>
    </row>
    <row r="409" spans="1:14" x14ac:dyDescent="0.35">
      <c r="A409" s="39" t="s">
        <v>83</v>
      </c>
      <c r="B409" s="35" t="s">
        <v>35915</v>
      </c>
      <c r="C409" s="109">
        <f t="shared" si="0"/>
        <v>0</v>
      </c>
      <c r="D409" s="55">
        <f t="shared" si="1"/>
        <v>0</v>
      </c>
      <c r="E409" s="223">
        <f t="shared" si="2"/>
        <v>8253975.7800000003</v>
      </c>
      <c r="F409" s="185">
        <f t="shared" si="3"/>
        <v>1213979.92</v>
      </c>
      <c r="G409" s="185">
        <f t="shared" si="4"/>
        <v>262202.68</v>
      </c>
      <c r="H409" s="185">
        <f t="shared" si="5"/>
        <v>0</v>
      </c>
      <c r="I409" s="185">
        <f t="shared" si="6"/>
        <v>0</v>
      </c>
      <c r="J409" s="185">
        <f t="shared" si="9"/>
        <v>0</v>
      </c>
      <c r="K409" s="262">
        <f t="shared" si="10"/>
        <v>9730158.379999999</v>
      </c>
      <c r="L409" s="193">
        <f t="shared" si="7"/>
        <v>9735171.0099999998</v>
      </c>
      <c r="M409" s="194">
        <f t="shared" si="11"/>
        <v>5012.6300000008196</v>
      </c>
      <c r="N409" s="117">
        <f t="shared" si="8"/>
        <v>5.1489901870771754E-4</v>
      </c>
    </row>
    <row r="410" spans="1:14" x14ac:dyDescent="0.35">
      <c r="A410" s="39" t="s">
        <v>85</v>
      </c>
      <c r="B410" s="35" t="s">
        <v>5865</v>
      </c>
      <c r="C410" s="109">
        <f t="shared" si="0"/>
        <v>0</v>
      </c>
      <c r="D410" s="55">
        <f t="shared" si="1"/>
        <v>0</v>
      </c>
      <c r="E410" s="223">
        <f t="shared" si="2"/>
        <v>2870224.18</v>
      </c>
      <c r="F410" s="185">
        <f t="shared" ref="F410:F422" si="15">IF(ISNA(VLOOKUP(A410&amp;"-"&amp;MID(PSU_Selector,5,3),FY23_AllotVsExpend,3,FALSE)),0,VLOOKUP(A410&amp;"-"&amp;MID(PSU_Selector,5,3),FY23_AllotVsExpend,3,FALSE))</f>
        <v>7132718.6100000003</v>
      </c>
      <c r="G410" s="185">
        <f t="shared" ref="G410:G437" si="16">IF(ISNA(VLOOKUP(A410&amp;"-"&amp;MID(PSU_Selector,5,3),FY24_AllotVsExpend,3,FALSE)),0,VLOOKUP(A410&amp;"-"&amp;MID(PSU_Selector,5,3),FY24_AllotVsExpend,3,FALSE))</f>
        <v>2693501.09</v>
      </c>
      <c r="H410" s="185">
        <f t="shared" ref="H410:H437" si="17">IF(ISNA(VLOOKUP(A410&amp;"-"&amp;MID(PSU_Selector,5,3),FY25_AllotVsExpend,3,FALSE)),0,VLOOKUP(A410&amp;"-"&amp;MID(PSU_Selector,5,3),FY25_AllotVsExpend,3,FALSE))</f>
        <v>0</v>
      </c>
      <c r="I410" s="185">
        <f t="shared" ref="I410:I437" si="18">IF(ISNA(VLOOKUP(A410&amp;"-"&amp;MID(PSU_Selector,5,3),FY26_AllotVsExpend,3,FALSE)),0,VLOOKUP(A410&amp;"-"&amp;MID(PSU_Selector,5,3),FY26_AllotVsExpend,3,FALSE))</f>
        <v>0</v>
      </c>
      <c r="J410" s="185">
        <f t="shared" ref="J410:J437" si="19">IF(ISNA(VLOOKUP(A410&amp;"-"&amp;MID(PSU_Selector,5,3),Encumbrances_by_PRC,2,FALSE)),0,VLOOKUP(A410&amp;"-"&amp;MID(PSU_Selector,5,3),Encumbrances_by_PRC,2,FALSE))</f>
        <v>0</v>
      </c>
      <c r="K410" s="262">
        <f t="shared" si="10"/>
        <v>12696443.880000001</v>
      </c>
      <c r="L410" s="193">
        <f t="shared" ref="L410:L437" si="20">IF(ISNA(VLOOKUP(A410&amp;"-"&amp;MID(PSU_Selector,5,3),Covid_Allotment_PRC,2,FALSE)),0,VLOOKUP(A410&amp;"-"&amp;MID(PSU_Selector,5,3),Covid_Allotment_PRC,2,FALSE))</f>
        <v>12696443.880000001</v>
      </c>
      <c r="M410" s="194">
        <f t="shared" si="11"/>
        <v>0</v>
      </c>
      <c r="N410" s="117">
        <f t="shared" si="8"/>
        <v>0</v>
      </c>
    </row>
    <row r="411" spans="1:14" x14ac:dyDescent="0.35">
      <c r="A411" s="39" t="s">
        <v>87</v>
      </c>
      <c r="B411" s="35" t="s">
        <v>35918</v>
      </c>
      <c r="C411" s="109">
        <f t="shared" si="0"/>
        <v>0</v>
      </c>
      <c r="D411" s="55">
        <f t="shared" si="1"/>
        <v>0</v>
      </c>
      <c r="E411" s="223">
        <f t="shared" si="2"/>
        <v>5708232.0800000001</v>
      </c>
      <c r="F411" s="185">
        <f t="shared" si="15"/>
        <v>19410720.940000001</v>
      </c>
      <c r="G411" s="185">
        <f t="shared" si="16"/>
        <v>10571947.52</v>
      </c>
      <c r="H411" s="185">
        <f t="shared" si="17"/>
        <v>0</v>
      </c>
      <c r="I411" s="185">
        <f t="shared" si="18"/>
        <v>0</v>
      </c>
      <c r="J411" s="185">
        <f t="shared" si="19"/>
        <v>0</v>
      </c>
      <c r="K411" s="262">
        <f t="shared" si="10"/>
        <v>35690900.540000007</v>
      </c>
      <c r="L411" s="193">
        <f t="shared" si="20"/>
        <v>35663671.719999999</v>
      </c>
      <c r="M411" s="194">
        <f t="shared" si="11"/>
        <v>-27228.820000007749</v>
      </c>
      <c r="N411" s="117">
        <f t="shared" si="8"/>
        <v>-7.6348897033891132E-4</v>
      </c>
    </row>
    <row r="412" spans="1:14" x14ac:dyDescent="0.35">
      <c r="A412" s="39" t="s">
        <v>89</v>
      </c>
      <c r="B412" s="35" t="s">
        <v>35920</v>
      </c>
      <c r="C412" s="109">
        <f t="shared" si="0"/>
        <v>0</v>
      </c>
      <c r="D412" s="55">
        <f t="shared" si="1"/>
        <v>0</v>
      </c>
      <c r="E412" s="223">
        <f t="shared" si="2"/>
        <v>3490702.11</v>
      </c>
      <c r="F412" s="185">
        <f t="shared" si="15"/>
        <v>12597919</v>
      </c>
      <c r="G412" s="185">
        <f t="shared" si="16"/>
        <v>6670447.5800000001</v>
      </c>
      <c r="H412" s="185">
        <f t="shared" si="17"/>
        <v>0</v>
      </c>
      <c r="I412" s="185">
        <f t="shared" si="18"/>
        <v>0</v>
      </c>
      <c r="J412" s="185">
        <f t="shared" si="19"/>
        <v>0</v>
      </c>
      <c r="K412" s="262">
        <f t="shared" si="10"/>
        <v>22759068.689999998</v>
      </c>
      <c r="L412" s="193">
        <f t="shared" si="20"/>
        <v>22733820.059999999</v>
      </c>
      <c r="M412" s="194">
        <f t="shared" si="11"/>
        <v>-25248.629999998957</v>
      </c>
      <c r="N412" s="117">
        <f t="shared" si="8"/>
        <v>-1.1106197697246557E-3</v>
      </c>
    </row>
    <row r="413" spans="1:14" x14ac:dyDescent="0.35">
      <c r="A413" s="39" t="s">
        <v>242</v>
      </c>
      <c r="B413" s="35" t="s">
        <v>5875</v>
      </c>
      <c r="C413" s="109">
        <f t="shared" si="0"/>
        <v>0</v>
      </c>
      <c r="D413" s="55">
        <f t="shared" si="1"/>
        <v>765889.34</v>
      </c>
      <c r="E413" s="223">
        <f t="shared" si="2"/>
        <v>2124245.7599999998</v>
      </c>
      <c r="F413" s="185">
        <f t="shared" si="15"/>
        <v>2218303.92</v>
      </c>
      <c r="G413" s="185">
        <f t="shared" si="16"/>
        <v>412269.56</v>
      </c>
      <c r="H413" s="185">
        <f t="shared" si="17"/>
        <v>0</v>
      </c>
      <c r="I413" s="185">
        <f t="shared" si="18"/>
        <v>0</v>
      </c>
      <c r="J413" s="185">
        <f t="shared" si="19"/>
        <v>0</v>
      </c>
      <c r="K413" s="262">
        <f t="shared" si="10"/>
        <v>5520708.5799999991</v>
      </c>
      <c r="L413" s="193">
        <f t="shared" si="20"/>
        <v>5489487.5</v>
      </c>
      <c r="M413" s="194">
        <f t="shared" si="11"/>
        <v>-31221.079999999143</v>
      </c>
      <c r="N413" s="117">
        <f t="shared" si="8"/>
        <v>-5.6874307483165132E-3</v>
      </c>
    </row>
    <row r="414" spans="1:14" x14ac:dyDescent="0.35">
      <c r="A414" s="39" t="s">
        <v>17</v>
      </c>
      <c r="B414" s="35" t="s">
        <v>5867</v>
      </c>
      <c r="C414" s="109">
        <f t="shared" si="0"/>
        <v>0</v>
      </c>
      <c r="D414" s="55">
        <f t="shared" si="1"/>
        <v>22819853.57</v>
      </c>
      <c r="E414" s="223">
        <f t="shared" si="2"/>
        <v>699683832.47000003</v>
      </c>
      <c r="F414" s="185">
        <f t="shared" si="15"/>
        <v>909071898.87</v>
      </c>
      <c r="G414" s="185">
        <f t="shared" si="16"/>
        <v>1254382711.49</v>
      </c>
      <c r="H414" s="185">
        <f t="shared" si="17"/>
        <v>335898419.63999999</v>
      </c>
      <c r="I414" s="185">
        <f t="shared" si="18"/>
        <v>16766917.970000001</v>
      </c>
      <c r="J414" s="185">
        <f t="shared" si="19"/>
        <v>0</v>
      </c>
      <c r="K414" s="262">
        <f t="shared" si="10"/>
        <v>3238623634.0099998</v>
      </c>
      <c r="L414" s="193">
        <f t="shared" si="20"/>
        <v>3238020832.4699998</v>
      </c>
      <c r="M414" s="194">
        <f t="shared" si="11"/>
        <v>-602801.53999996185</v>
      </c>
      <c r="N414" s="117">
        <f t="shared" si="8"/>
        <v>-1.8616357682298723E-4</v>
      </c>
    </row>
    <row r="415" spans="1:14" x14ac:dyDescent="0.35">
      <c r="A415" s="39" t="s">
        <v>8</v>
      </c>
      <c r="B415" s="35" t="s">
        <v>12317</v>
      </c>
      <c r="C415" s="109">
        <f t="shared" si="0"/>
        <v>0</v>
      </c>
      <c r="D415" s="55">
        <f t="shared" si="1"/>
        <v>0</v>
      </c>
      <c r="E415" s="223">
        <f t="shared" si="2"/>
        <v>5310669.01</v>
      </c>
      <c r="F415" s="185">
        <f t="shared" si="15"/>
        <v>6613882.3700000001</v>
      </c>
      <c r="G415" s="185">
        <f t="shared" si="16"/>
        <v>5358264.5599999996</v>
      </c>
      <c r="H415" s="185">
        <f t="shared" si="17"/>
        <v>977286.63</v>
      </c>
      <c r="I415" s="185">
        <f t="shared" si="18"/>
        <v>0</v>
      </c>
      <c r="J415" s="185">
        <f t="shared" si="19"/>
        <v>0</v>
      </c>
      <c r="K415" s="262">
        <f t="shared" si="10"/>
        <v>18260102.569999997</v>
      </c>
      <c r="L415" s="193">
        <f t="shared" si="20"/>
        <v>18275080.949999999</v>
      </c>
      <c r="M415" s="194">
        <f t="shared" si="11"/>
        <v>14978.380000002682</v>
      </c>
      <c r="N415" s="117">
        <f t="shared" si="8"/>
        <v>8.1960676622899905E-4</v>
      </c>
    </row>
    <row r="416" spans="1:14" x14ac:dyDescent="0.35">
      <c r="A416" s="39" t="s">
        <v>92</v>
      </c>
      <c r="B416" s="35" t="s">
        <v>39671</v>
      </c>
      <c r="C416" s="109">
        <f t="shared" si="0"/>
        <v>0</v>
      </c>
      <c r="D416" s="55">
        <f t="shared" si="1"/>
        <v>0</v>
      </c>
      <c r="E416" s="223">
        <f t="shared" si="2"/>
        <v>671852.41</v>
      </c>
      <c r="F416" s="185">
        <f t="shared" si="15"/>
        <v>1362987.93</v>
      </c>
      <c r="G416" s="185">
        <f t="shared" si="16"/>
        <v>1762072.5</v>
      </c>
      <c r="H416" s="185">
        <f t="shared" si="17"/>
        <v>554856.5</v>
      </c>
      <c r="I416" s="185">
        <f t="shared" si="18"/>
        <v>0</v>
      </c>
      <c r="J416" s="185">
        <f t="shared" si="19"/>
        <v>0</v>
      </c>
      <c r="K416" s="262">
        <f t="shared" si="10"/>
        <v>4351769.34</v>
      </c>
      <c r="L416" s="193">
        <f t="shared" si="20"/>
        <v>4350601.26</v>
      </c>
      <c r="M416" s="194">
        <f t="shared" si="11"/>
        <v>-1168.0800000000745</v>
      </c>
      <c r="N416" s="117">
        <f t="shared" si="8"/>
        <v>-2.6848702746895141E-4</v>
      </c>
    </row>
    <row r="417" spans="1:14" x14ac:dyDescent="0.35">
      <c r="A417" s="39" t="s">
        <v>112</v>
      </c>
      <c r="B417" s="35" t="s">
        <v>39673</v>
      </c>
      <c r="C417" s="109">
        <f t="shared" si="0"/>
        <v>0</v>
      </c>
      <c r="D417" s="55">
        <f t="shared" si="1"/>
        <v>0</v>
      </c>
      <c r="E417" s="223">
        <f t="shared" si="2"/>
        <v>681429.82</v>
      </c>
      <c r="F417" s="185">
        <f t="shared" si="15"/>
        <v>3062202.3</v>
      </c>
      <c r="G417" s="185">
        <f t="shared" si="16"/>
        <v>6460453.0800000001</v>
      </c>
      <c r="H417" s="185">
        <f t="shared" si="17"/>
        <v>2526970.36</v>
      </c>
      <c r="I417" s="185">
        <f t="shared" si="18"/>
        <v>0</v>
      </c>
      <c r="J417" s="185">
        <f t="shared" si="19"/>
        <v>0</v>
      </c>
      <c r="K417" s="262">
        <f t="shared" si="10"/>
        <v>12731055.559999999</v>
      </c>
      <c r="L417" s="193">
        <f t="shared" si="20"/>
        <v>12737588.6</v>
      </c>
      <c r="M417" s="194">
        <f t="shared" si="11"/>
        <v>6533.0400000009686</v>
      </c>
      <c r="N417" s="117">
        <f t="shared" si="8"/>
        <v>5.1289456781489782E-4</v>
      </c>
    </row>
    <row r="418" spans="1:14" x14ac:dyDescent="0.35">
      <c r="A418" s="39" t="s">
        <v>113</v>
      </c>
      <c r="B418" s="35" t="s">
        <v>35927</v>
      </c>
      <c r="C418" s="109">
        <f t="shared" si="0"/>
        <v>0</v>
      </c>
      <c r="D418" s="55">
        <f t="shared" si="1"/>
        <v>0</v>
      </c>
      <c r="E418" s="223">
        <f t="shared" si="2"/>
        <v>17981786.07</v>
      </c>
      <c r="F418" s="185">
        <f t="shared" si="15"/>
        <v>44961823.200000003</v>
      </c>
      <c r="G418" s="185">
        <f t="shared" si="16"/>
        <v>14511259</v>
      </c>
      <c r="H418" s="185">
        <f t="shared" si="17"/>
        <v>-8591.7900000000009</v>
      </c>
      <c r="I418" s="185">
        <f t="shared" si="18"/>
        <v>0</v>
      </c>
      <c r="J418" s="185">
        <f t="shared" si="19"/>
        <v>0</v>
      </c>
      <c r="K418" s="262">
        <f t="shared" si="10"/>
        <v>77446276.480000004</v>
      </c>
      <c r="L418" s="193">
        <f t="shared" si="20"/>
        <v>77557542.870000005</v>
      </c>
      <c r="M418" s="194">
        <f t="shared" si="11"/>
        <v>111266.3900000006</v>
      </c>
      <c r="N418" s="117">
        <f t="shared" si="8"/>
        <v>1.4346301582362209E-3</v>
      </c>
    </row>
    <row r="419" spans="1:14" x14ac:dyDescent="0.35">
      <c r="A419" s="39" t="s">
        <v>114</v>
      </c>
      <c r="B419" s="35" t="s">
        <v>35924</v>
      </c>
      <c r="C419" s="109">
        <f t="shared" si="0"/>
        <v>0</v>
      </c>
      <c r="D419" s="55">
        <f t="shared" si="1"/>
        <v>0</v>
      </c>
      <c r="E419" s="223">
        <f t="shared" si="2"/>
        <v>1638188.6</v>
      </c>
      <c r="F419" s="185">
        <f t="shared" si="15"/>
        <v>2802152.16</v>
      </c>
      <c r="G419" s="185">
        <f t="shared" si="16"/>
        <v>1128554.5</v>
      </c>
      <c r="H419" s="185">
        <f t="shared" si="17"/>
        <v>98.63</v>
      </c>
      <c r="I419" s="185">
        <f t="shared" si="18"/>
        <v>0</v>
      </c>
      <c r="J419" s="185">
        <f t="shared" si="19"/>
        <v>0</v>
      </c>
      <c r="K419" s="262">
        <f t="shared" si="10"/>
        <v>5568993.8899999997</v>
      </c>
      <c r="L419" s="193">
        <f t="shared" si="20"/>
        <v>5614975.3200000003</v>
      </c>
      <c r="M419" s="194">
        <f t="shared" si="11"/>
        <v>45981.430000000633</v>
      </c>
      <c r="N419" s="117">
        <f t="shared" si="8"/>
        <v>8.1890707223982295E-3</v>
      </c>
    </row>
    <row r="420" spans="1:14" x14ac:dyDescent="0.35">
      <c r="A420" s="39" t="s">
        <v>93</v>
      </c>
      <c r="B420" s="35" t="s">
        <v>35926</v>
      </c>
      <c r="C420" s="109">
        <f t="shared" si="0"/>
        <v>0</v>
      </c>
      <c r="D420" s="55">
        <f t="shared" si="1"/>
        <v>0</v>
      </c>
      <c r="E420" s="223">
        <f t="shared" si="2"/>
        <v>72517</v>
      </c>
      <c r="F420" s="185">
        <f t="shared" si="15"/>
        <v>314930.28999999998</v>
      </c>
      <c r="G420" s="185">
        <f t="shared" si="16"/>
        <v>633265.13</v>
      </c>
      <c r="H420" s="185">
        <f t="shared" si="17"/>
        <v>0</v>
      </c>
      <c r="I420" s="185">
        <f t="shared" si="18"/>
        <v>0</v>
      </c>
      <c r="J420" s="185">
        <f t="shared" si="19"/>
        <v>0</v>
      </c>
      <c r="K420" s="262">
        <f t="shared" si="10"/>
        <v>1020712.4199999999</v>
      </c>
      <c r="L420" s="193">
        <f t="shared" si="20"/>
        <v>1020621.62</v>
      </c>
      <c r="M420" s="194">
        <f t="shared" si="11"/>
        <v>-90.799999999930151</v>
      </c>
      <c r="N420" s="117">
        <f t="shared" si="8"/>
        <v>-8.8965389543609852E-5</v>
      </c>
    </row>
    <row r="421" spans="1:14" x14ac:dyDescent="0.35">
      <c r="A421" s="39" t="s">
        <v>115</v>
      </c>
      <c r="B421" s="35" t="s">
        <v>51411</v>
      </c>
      <c r="C421" s="109">
        <f>IF(ISNA(VLOOKUP(A421&amp;"-"&amp;MID(PSU_Selector,5,3),FY20_AllotVsExpend,3,FALSE)),0,VLOOKUP(A421&amp;"-"&amp;MID(PSU_Selector,5,3),FY20_AllotVsExpend,3,FALSE))</f>
        <v>0</v>
      </c>
      <c r="D421" s="55">
        <f>IF(ISNA(VLOOKUP(A421&amp;"-"&amp;MID(PSU_Selector,5,3),FY21_AllotVsExpend,3,FALSE)),0,VLOOKUP(A421&amp;"-"&amp;MID(PSU_Selector,5,3),FY21_AllotVsExpend,3,FALSE))</f>
        <v>0</v>
      </c>
      <c r="E421" s="223">
        <f>IF(ISNA(VLOOKUP(A421&amp;"-"&amp;MID(PSU_Selector,5,3),FY22_AllotVsExpend,3,FALSE)),0,VLOOKUP(A421&amp;"-"&amp;MID(PSU_Selector,5,3),FY22_AllotVsExpend,3,FALSE))</f>
        <v>0</v>
      </c>
      <c r="F421" s="185">
        <f t="shared" si="15"/>
        <v>4815326.74</v>
      </c>
      <c r="G421" s="185">
        <f t="shared" si="16"/>
        <v>14828239.960000001</v>
      </c>
      <c r="H421" s="185">
        <f t="shared" si="17"/>
        <v>13640760.51</v>
      </c>
      <c r="I421" s="185">
        <f t="shared" si="18"/>
        <v>0</v>
      </c>
      <c r="J421" s="185">
        <f t="shared" si="19"/>
        <v>0</v>
      </c>
      <c r="K421" s="262">
        <f t="shared" si="10"/>
        <v>33284327.210000001</v>
      </c>
      <c r="L421" s="193">
        <f t="shared" si="20"/>
        <v>33280111.850000001</v>
      </c>
      <c r="M421" s="194">
        <f t="shared" si="11"/>
        <v>-4215.359999999404</v>
      </c>
      <c r="N421" s="117">
        <f>IFERROR(M421/L421,"")</f>
        <v>-1.2666303583950856E-4</v>
      </c>
    </row>
    <row r="422" spans="1:14" x14ac:dyDescent="0.35">
      <c r="A422" s="39" t="s">
        <v>116</v>
      </c>
      <c r="B422" s="35" t="s">
        <v>51413</v>
      </c>
      <c r="C422" s="109">
        <f>IF(ISNA(VLOOKUP(A422&amp;"-"&amp;MID(PSU_Selector,5,3),FY20_AllotVsExpend,3,FALSE)),0,VLOOKUP(A422&amp;"-"&amp;MID(PSU_Selector,5,3),FY20_AllotVsExpend,3,FALSE))</f>
        <v>0</v>
      </c>
      <c r="D422" s="55">
        <f>IF(ISNA(VLOOKUP(A422&amp;"-"&amp;MID(PSU_Selector,5,3),FY21_AllotVsExpend,3,FALSE)),0,VLOOKUP(A422&amp;"-"&amp;MID(PSU_Selector,5,3),FY21_AllotVsExpend,3,FALSE))</f>
        <v>0</v>
      </c>
      <c r="E422" s="223">
        <f>IF(ISNA(VLOOKUP(A422&amp;"-"&amp;MID(PSU_Selector,5,3),FY22_AllotVsExpend,3,FALSE)),0,VLOOKUP(A422&amp;"-"&amp;MID(PSU_Selector,5,3),FY22_AllotVsExpend,3,FALSE))</f>
        <v>0</v>
      </c>
      <c r="F422" s="185">
        <f t="shared" si="15"/>
        <v>7168344.5300000003</v>
      </c>
      <c r="G422" s="185">
        <f t="shared" si="16"/>
        <v>16254924.66</v>
      </c>
      <c r="H422" s="185">
        <f t="shared" si="17"/>
        <v>5687175.0300000003</v>
      </c>
      <c r="I422" s="185">
        <f t="shared" si="18"/>
        <v>0</v>
      </c>
      <c r="J422" s="185">
        <f t="shared" si="19"/>
        <v>0</v>
      </c>
      <c r="K422" s="262">
        <f t="shared" si="10"/>
        <v>29110444.220000003</v>
      </c>
      <c r="L422" s="193">
        <f t="shared" si="20"/>
        <v>29105860.260000002</v>
      </c>
      <c r="M422" s="194">
        <f t="shared" si="11"/>
        <v>-4583.9600000008941</v>
      </c>
      <c r="N422" s="117">
        <f>IFERROR(M422/L422,"")</f>
        <v>-1.5749268219708321E-4</v>
      </c>
    </row>
    <row r="423" spans="1:14" x14ac:dyDescent="0.35">
      <c r="A423" s="39" t="s">
        <v>5994</v>
      </c>
      <c r="B423" s="35" t="s">
        <v>55721</v>
      </c>
      <c r="C423" s="109">
        <f t="shared" ref="C423:C435" si="21">IF(ISNA(VLOOKUP(A423&amp;"-"&amp;MID(PSU_Selector,5,3),FY20_AllotVsExpend,3,FALSE)),0,VLOOKUP(A423&amp;"-"&amp;MID(PSU_Selector,5,3),FY20_AllotVsExpend,3,FALSE))</f>
        <v>0</v>
      </c>
      <c r="D423" s="55">
        <f t="shared" ref="D423:D435" si="22">IF(ISNA(VLOOKUP(A423&amp;"-"&amp;MID(PSU_Selector,5,3),FY21_AllotVsExpend,3,FALSE)),0,VLOOKUP(A423&amp;"-"&amp;MID(PSU_Selector,5,3),FY21_AllotVsExpend,3,FALSE))</f>
        <v>0</v>
      </c>
      <c r="E423" s="223">
        <f t="shared" ref="E423:E435" si="23">IF(ISNA(VLOOKUP(A423&amp;"-"&amp;MID(PSU_Selector,5,3),FY22_AllotVsExpend,3,FALSE)),0,VLOOKUP(A423&amp;"-"&amp;MID(PSU_Selector,5,3),FY22_AllotVsExpend,3,FALSE))</f>
        <v>0</v>
      </c>
      <c r="F423" s="185">
        <f t="shared" ref="F423:F435" si="24">IF(ISNA(VLOOKUP(A423&amp;"-"&amp;MID(PSU_Selector,5,3),FY23_AllotVsExpend,3,FALSE)),0,VLOOKUP(A423&amp;"-"&amp;MID(PSU_Selector,5,3),FY23_AllotVsExpend,3,FALSE))</f>
        <v>35934.06</v>
      </c>
      <c r="G423" s="185">
        <f t="shared" si="16"/>
        <v>131678.76999999999</v>
      </c>
      <c r="H423" s="185">
        <f t="shared" si="17"/>
        <v>262980.88</v>
      </c>
      <c r="I423" s="185">
        <f t="shared" si="18"/>
        <v>0</v>
      </c>
      <c r="J423" s="185">
        <f t="shared" si="19"/>
        <v>0</v>
      </c>
      <c r="K423" s="262">
        <f t="shared" si="10"/>
        <v>430593.70999999996</v>
      </c>
      <c r="L423" s="193">
        <f t="shared" si="20"/>
        <v>430593.76</v>
      </c>
      <c r="M423" s="194">
        <f t="shared" si="11"/>
        <v>5.0000000046566129E-2</v>
      </c>
      <c r="N423" s="117">
        <f t="shared" ref="N423:N435" si="25">IFERROR(M423/L423,"")</f>
        <v>1.1611872881429153E-7</v>
      </c>
    </row>
    <row r="424" spans="1:14" x14ac:dyDescent="0.35">
      <c r="A424" s="39" t="s">
        <v>94</v>
      </c>
      <c r="B424" s="35" t="s">
        <v>46377</v>
      </c>
      <c r="C424" s="109">
        <f t="shared" si="21"/>
        <v>0</v>
      </c>
      <c r="D424" s="55">
        <f t="shared" si="22"/>
        <v>0</v>
      </c>
      <c r="E424" s="223">
        <f t="shared" si="23"/>
        <v>2240</v>
      </c>
      <c r="F424" s="185">
        <f t="shared" si="24"/>
        <v>1457418.25</v>
      </c>
      <c r="G424" s="185">
        <f t="shared" si="16"/>
        <v>2030512.2</v>
      </c>
      <c r="H424" s="185">
        <f t="shared" si="17"/>
        <v>420868.14</v>
      </c>
      <c r="I424" s="185">
        <f t="shared" si="18"/>
        <v>0</v>
      </c>
      <c r="J424" s="185">
        <f t="shared" si="19"/>
        <v>0</v>
      </c>
      <c r="K424" s="262">
        <f t="shared" si="10"/>
        <v>3911038.5900000003</v>
      </c>
      <c r="L424" s="193">
        <f t="shared" si="20"/>
        <v>3911038.59</v>
      </c>
      <c r="M424" s="194">
        <f t="shared" si="11"/>
        <v>0</v>
      </c>
      <c r="N424" s="117">
        <f t="shared" si="25"/>
        <v>0</v>
      </c>
    </row>
    <row r="425" spans="1:14" x14ac:dyDescent="0.35">
      <c r="A425" s="39" t="s">
        <v>96</v>
      </c>
      <c r="B425" s="35" t="s">
        <v>43550</v>
      </c>
      <c r="C425" s="109">
        <f t="shared" si="21"/>
        <v>0</v>
      </c>
      <c r="D425" s="55">
        <f t="shared" si="22"/>
        <v>0</v>
      </c>
      <c r="E425" s="223">
        <f t="shared" si="23"/>
        <v>2248814.5099999998</v>
      </c>
      <c r="F425" s="185">
        <f t="shared" si="24"/>
        <v>4427151.8600000003</v>
      </c>
      <c r="G425" s="185">
        <f t="shared" si="16"/>
        <v>5257008.99</v>
      </c>
      <c r="H425" s="185">
        <f t="shared" si="17"/>
        <v>1527210.07</v>
      </c>
      <c r="I425" s="185">
        <f t="shared" si="18"/>
        <v>0</v>
      </c>
      <c r="J425" s="185">
        <f t="shared" si="19"/>
        <v>0</v>
      </c>
      <c r="K425" s="262">
        <f t="shared" si="10"/>
        <v>13460185.43</v>
      </c>
      <c r="L425" s="193">
        <f t="shared" si="20"/>
        <v>13425496.07</v>
      </c>
      <c r="M425" s="194">
        <f t="shared" si="11"/>
        <v>-34689.359999999404</v>
      </c>
      <c r="N425" s="117">
        <f t="shared" si="25"/>
        <v>-2.5838419540797947E-3</v>
      </c>
    </row>
    <row r="426" spans="1:14" x14ac:dyDescent="0.35">
      <c r="A426" s="39" t="s">
        <v>98</v>
      </c>
      <c r="B426" s="35" t="s">
        <v>43552</v>
      </c>
      <c r="C426" s="109">
        <f t="shared" si="21"/>
        <v>0</v>
      </c>
      <c r="D426" s="55">
        <f t="shared" si="22"/>
        <v>0</v>
      </c>
      <c r="E426" s="223">
        <f t="shared" si="23"/>
        <v>374028.68</v>
      </c>
      <c r="F426" s="185">
        <f t="shared" si="24"/>
        <v>1688711.68</v>
      </c>
      <c r="G426" s="185">
        <f t="shared" si="16"/>
        <v>92590.59</v>
      </c>
      <c r="H426" s="185">
        <f t="shared" si="17"/>
        <v>45388.24</v>
      </c>
      <c r="I426" s="185">
        <f t="shared" si="18"/>
        <v>0</v>
      </c>
      <c r="J426" s="185">
        <f t="shared" si="19"/>
        <v>0</v>
      </c>
      <c r="K426" s="262">
        <f t="shared" si="10"/>
        <v>2200719.19</v>
      </c>
      <c r="L426" s="193">
        <f t="shared" si="20"/>
        <v>2200719.19</v>
      </c>
      <c r="M426" s="194">
        <f t="shared" si="11"/>
        <v>0</v>
      </c>
      <c r="N426" s="117">
        <f t="shared" si="25"/>
        <v>0</v>
      </c>
    </row>
    <row r="427" spans="1:14" x14ac:dyDescent="0.35">
      <c r="A427" s="39" t="s">
        <v>99</v>
      </c>
      <c r="B427" s="35" t="s">
        <v>46379</v>
      </c>
      <c r="C427" s="109">
        <f t="shared" si="21"/>
        <v>0</v>
      </c>
      <c r="D427" s="55">
        <f t="shared" si="22"/>
        <v>0</v>
      </c>
      <c r="E427" s="223">
        <f t="shared" si="23"/>
        <v>4190.08</v>
      </c>
      <c r="F427" s="185">
        <f t="shared" si="24"/>
        <v>64235.28</v>
      </c>
      <c r="G427" s="185">
        <f t="shared" si="16"/>
        <v>52459.97</v>
      </c>
      <c r="H427" s="185">
        <f t="shared" si="17"/>
        <v>29456.35</v>
      </c>
      <c r="I427" s="185">
        <f t="shared" si="18"/>
        <v>0</v>
      </c>
      <c r="J427" s="185">
        <f t="shared" si="19"/>
        <v>0</v>
      </c>
      <c r="K427" s="262">
        <f t="shared" si="10"/>
        <v>150341.68</v>
      </c>
      <c r="L427" s="193">
        <f t="shared" si="20"/>
        <v>150397.92000000001</v>
      </c>
      <c r="M427" s="194">
        <f t="shared" si="11"/>
        <v>56.240000000019791</v>
      </c>
      <c r="N427" s="117">
        <f t="shared" si="25"/>
        <v>3.739413417420918E-4</v>
      </c>
    </row>
    <row r="428" spans="1:14" x14ac:dyDescent="0.35">
      <c r="A428" s="39" t="s">
        <v>273</v>
      </c>
      <c r="B428" s="35" t="s">
        <v>46383</v>
      </c>
      <c r="C428" s="109">
        <f t="shared" si="21"/>
        <v>0</v>
      </c>
      <c r="D428" s="55">
        <f t="shared" si="22"/>
        <v>0</v>
      </c>
      <c r="E428" s="223">
        <f t="shared" si="23"/>
        <v>3502.64</v>
      </c>
      <c r="F428" s="185">
        <f t="shared" si="24"/>
        <v>1940192.88</v>
      </c>
      <c r="G428" s="185">
        <f t="shared" si="16"/>
        <v>2111934.34</v>
      </c>
      <c r="H428" s="185">
        <f t="shared" si="17"/>
        <v>505374.34</v>
      </c>
      <c r="I428" s="185">
        <f t="shared" si="18"/>
        <v>0</v>
      </c>
      <c r="J428" s="185">
        <f t="shared" si="19"/>
        <v>0</v>
      </c>
      <c r="K428" s="262">
        <f t="shared" si="10"/>
        <v>4561004.1999999993</v>
      </c>
      <c r="L428" s="193">
        <f t="shared" si="20"/>
        <v>4563866.8</v>
      </c>
      <c r="M428" s="194">
        <f t="shared" si="11"/>
        <v>2862.6000000005588</v>
      </c>
      <c r="N428" s="117">
        <f t="shared" si="25"/>
        <v>6.2723127677621069E-4</v>
      </c>
    </row>
    <row r="429" spans="1:14" x14ac:dyDescent="0.35">
      <c r="A429" s="39" t="s">
        <v>101</v>
      </c>
      <c r="B429" s="35" t="s">
        <v>55716</v>
      </c>
      <c r="C429" s="109">
        <f t="shared" si="21"/>
        <v>0</v>
      </c>
      <c r="D429" s="55">
        <f t="shared" si="22"/>
        <v>0</v>
      </c>
      <c r="E429" s="223">
        <f t="shared" si="23"/>
        <v>0</v>
      </c>
      <c r="F429" s="185">
        <f t="shared" si="24"/>
        <v>1786809.94</v>
      </c>
      <c r="G429" s="185">
        <f t="shared" si="16"/>
        <v>2042.43</v>
      </c>
      <c r="H429" s="185">
        <f t="shared" si="17"/>
        <v>0</v>
      </c>
      <c r="I429" s="185">
        <f t="shared" si="18"/>
        <v>0</v>
      </c>
      <c r="J429" s="185">
        <f t="shared" si="19"/>
        <v>0</v>
      </c>
      <c r="K429" s="262">
        <f t="shared" si="10"/>
        <v>1788852.3699999999</v>
      </c>
      <c r="L429" s="193">
        <f t="shared" si="20"/>
        <v>1788852.37</v>
      </c>
      <c r="M429" s="194">
        <f t="shared" si="11"/>
        <v>0</v>
      </c>
      <c r="N429" s="117">
        <f t="shared" si="25"/>
        <v>0</v>
      </c>
    </row>
    <row r="430" spans="1:14" x14ac:dyDescent="0.35">
      <c r="A430" s="39" t="s">
        <v>102</v>
      </c>
      <c r="B430" s="35" t="s">
        <v>46381</v>
      </c>
      <c r="C430" s="109">
        <f t="shared" si="21"/>
        <v>0</v>
      </c>
      <c r="D430" s="55">
        <f t="shared" si="22"/>
        <v>0</v>
      </c>
      <c r="E430" s="223">
        <f t="shared" si="23"/>
        <v>416276</v>
      </c>
      <c r="F430" s="185">
        <f t="shared" si="24"/>
        <v>781470.28</v>
      </c>
      <c r="G430" s="185">
        <f t="shared" si="16"/>
        <v>366524.59</v>
      </c>
      <c r="H430" s="185">
        <f t="shared" si="17"/>
        <v>0</v>
      </c>
      <c r="I430" s="185">
        <f t="shared" si="18"/>
        <v>0</v>
      </c>
      <c r="J430" s="185">
        <f t="shared" si="19"/>
        <v>0</v>
      </c>
      <c r="K430" s="262">
        <f t="shared" si="10"/>
        <v>1564270.87</v>
      </c>
      <c r="L430" s="193">
        <f t="shared" si="20"/>
        <v>1564270.87</v>
      </c>
      <c r="M430" s="194">
        <f t="shared" si="11"/>
        <v>0</v>
      </c>
      <c r="N430" s="117">
        <f t="shared" si="25"/>
        <v>0</v>
      </c>
    </row>
    <row r="431" spans="1:14" x14ac:dyDescent="0.35">
      <c r="A431" s="39" t="s">
        <v>104</v>
      </c>
      <c r="B431" s="35" t="s">
        <v>55717</v>
      </c>
      <c r="C431" s="109">
        <f t="shared" si="21"/>
        <v>0</v>
      </c>
      <c r="D431" s="55">
        <f t="shared" si="22"/>
        <v>0</v>
      </c>
      <c r="E431" s="223">
        <f t="shared" si="23"/>
        <v>0</v>
      </c>
      <c r="F431" s="185">
        <f t="shared" si="24"/>
        <v>444350.48</v>
      </c>
      <c r="G431" s="185">
        <f t="shared" si="16"/>
        <v>1053909.51</v>
      </c>
      <c r="H431" s="185">
        <f t="shared" si="17"/>
        <v>411156.2</v>
      </c>
      <c r="I431" s="185">
        <f t="shared" si="18"/>
        <v>0</v>
      </c>
      <c r="J431" s="185">
        <f t="shared" si="19"/>
        <v>0</v>
      </c>
      <c r="K431" s="262">
        <f t="shared" si="10"/>
        <v>1909416.19</v>
      </c>
      <c r="L431" s="193">
        <f t="shared" si="20"/>
        <v>1916989.36</v>
      </c>
      <c r="M431" s="194">
        <f t="shared" si="11"/>
        <v>7573.1700000001583</v>
      </c>
      <c r="N431" s="117">
        <f t="shared" si="25"/>
        <v>3.9505540082915005E-3</v>
      </c>
    </row>
    <row r="432" spans="1:14" x14ac:dyDescent="0.35">
      <c r="A432" s="39" t="s">
        <v>55714</v>
      </c>
      <c r="B432" s="35" t="s">
        <v>55718</v>
      </c>
      <c r="C432" s="109">
        <f t="shared" si="21"/>
        <v>0</v>
      </c>
      <c r="D432" s="55">
        <f t="shared" si="22"/>
        <v>0</v>
      </c>
      <c r="E432" s="223">
        <f t="shared" si="23"/>
        <v>0</v>
      </c>
      <c r="F432" s="185">
        <f t="shared" si="24"/>
        <v>944327.95</v>
      </c>
      <c r="G432" s="185">
        <f t="shared" si="16"/>
        <v>961051.32</v>
      </c>
      <c r="H432" s="185">
        <f t="shared" si="17"/>
        <v>1463559.27</v>
      </c>
      <c r="I432" s="185">
        <f t="shared" si="18"/>
        <v>0</v>
      </c>
      <c r="J432" s="185">
        <f t="shared" si="19"/>
        <v>0</v>
      </c>
      <c r="K432" s="262">
        <f t="shared" si="10"/>
        <v>3368938.54</v>
      </c>
      <c r="L432" s="193">
        <f t="shared" si="20"/>
        <v>3370532.24</v>
      </c>
      <c r="M432" s="194">
        <f t="shared" si="11"/>
        <v>1593.7000000001863</v>
      </c>
      <c r="N432" s="117">
        <f t="shared" si="25"/>
        <v>4.7283333507000845E-4</v>
      </c>
    </row>
    <row r="433" spans="1:14" x14ac:dyDescent="0.35">
      <c r="A433" s="39" t="s">
        <v>43538</v>
      </c>
      <c r="B433" s="35" t="s">
        <v>43539</v>
      </c>
      <c r="C433" s="109">
        <f t="shared" si="21"/>
        <v>0</v>
      </c>
      <c r="D433" s="55">
        <f t="shared" si="22"/>
        <v>0</v>
      </c>
      <c r="E433" s="223">
        <f t="shared" si="23"/>
        <v>43781.83</v>
      </c>
      <c r="F433" s="185">
        <f t="shared" si="24"/>
        <v>357011.71</v>
      </c>
      <c r="G433" s="185">
        <f t="shared" si="16"/>
        <v>319329.73</v>
      </c>
      <c r="H433" s="185">
        <f t="shared" si="17"/>
        <v>89433.59</v>
      </c>
      <c r="I433" s="185">
        <f t="shared" si="18"/>
        <v>0</v>
      </c>
      <c r="J433" s="185">
        <f t="shared" si="19"/>
        <v>0</v>
      </c>
      <c r="K433" s="262">
        <f t="shared" si="10"/>
        <v>809556.86</v>
      </c>
      <c r="L433" s="193">
        <f t="shared" si="20"/>
        <v>820131.52</v>
      </c>
      <c r="M433" s="194">
        <f t="shared" si="11"/>
        <v>10574.660000000033</v>
      </c>
      <c r="N433" s="117">
        <f t="shared" si="25"/>
        <v>1.2893858780113746E-2</v>
      </c>
    </row>
    <row r="434" spans="1:14" x14ac:dyDescent="0.35">
      <c r="A434" s="39" t="s">
        <v>42057</v>
      </c>
      <c r="B434" s="35" t="s">
        <v>42058</v>
      </c>
      <c r="C434" s="109">
        <f t="shared" si="21"/>
        <v>0</v>
      </c>
      <c r="D434" s="55">
        <f t="shared" si="22"/>
        <v>0</v>
      </c>
      <c r="E434" s="223">
        <f t="shared" si="23"/>
        <v>108031429.93000001</v>
      </c>
      <c r="F434" s="185">
        <f t="shared" si="24"/>
        <v>-0.03</v>
      </c>
      <c r="G434" s="185">
        <f t="shared" si="16"/>
        <v>0</v>
      </c>
      <c r="H434" s="185">
        <f t="shared" si="17"/>
        <v>0</v>
      </c>
      <c r="I434" s="185">
        <f t="shared" si="18"/>
        <v>0</v>
      </c>
      <c r="J434" s="185">
        <f t="shared" si="19"/>
        <v>0</v>
      </c>
      <c r="K434" s="262">
        <f t="shared" si="10"/>
        <v>108031429.90000001</v>
      </c>
      <c r="L434" s="193">
        <f t="shared" si="20"/>
        <v>108028372.33</v>
      </c>
      <c r="M434" s="194">
        <f t="shared" si="11"/>
        <v>-3057.5700000077486</v>
      </c>
      <c r="N434" s="117">
        <f t="shared" si="25"/>
        <v>-2.8303397839482644E-5</v>
      </c>
    </row>
    <row r="435" spans="1:14" x14ac:dyDescent="0.35">
      <c r="A435" s="39" t="s">
        <v>55715</v>
      </c>
      <c r="B435" s="35" t="s">
        <v>55719</v>
      </c>
      <c r="C435" s="109">
        <f t="shared" si="21"/>
        <v>0</v>
      </c>
      <c r="D435" s="55">
        <f t="shared" si="22"/>
        <v>0</v>
      </c>
      <c r="E435" s="223">
        <f t="shared" si="23"/>
        <v>0</v>
      </c>
      <c r="F435" s="185">
        <f t="shared" si="24"/>
        <v>531460.93000000005</v>
      </c>
      <c r="G435" s="185">
        <f t="shared" si="16"/>
        <v>487416.54</v>
      </c>
      <c r="H435" s="185">
        <f t="shared" si="17"/>
        <v>129840.22</v>
      </c>
      <c r="I435" s="185">
        <f t="shared" si="18"/>
        <v>0</v>
      </c>
      <c r="J435" s="185">
        <f t="shared" si="19"/>
        <v>0</v>
      </c>
      <c r="K435" s="262">
        <f t="shared" si="10"/>
        <v>1148717.69</v>
      </c>
      <c r="L435" s="193">
        <f t="shared" si="20"/>
        <v>1146294.19</v>
      </c>
      <c r="M435" s="194">
        <f t="shared" si="11"/>
        <v>-2423.5</v>
      </c>
      <c r="N435" s="117">
        <f t="shared" si="25"/>
        <v>-2.1142042079093154E-3</v>
      </c>
    </row>
    <row r="436" spans="1:14" x14ac:dyDescent="0.35">
      <c r="A436" s="39" t="s">
        <v>43554</v>
      </c>
      <c r="B436" s="35" t="s">
        <v>43555</v>
      </c>
      <c r="C436" s="109">
        <f>IF(ISNA(VLOOKUP(A436&amp;"-"&amp;MID(PSU_Selector,5,3),FY20_AllotVsExpend,3,FALSE)),0,VLOOKUP(A436&amp;"-"&amp;MID(PSU_Selector,5,3),FY20_AllotVsExpend,3,FALSE))</f>
        <v>0</v>
      </c>
      <c r="D436" s="55">
        <f>IF(ISNA(VLOOKUP(A436&amp;"-"&amp;MID(PSU_Selector,5,3),FY21_AllotVsExpend,3,FALSE)),0,VLOOKUP(A436&amp;"-"&amp;MID(PSU_Selector,5,3),FY21_AllotVsExpend,3,FALSE))</f>
        <v>0</v>
      </c>
      <c r="E436" s="223">
        <f>IF(ISNA(VLOOKUP(A436&amp;"-"&amp;MID(PSU_Selector,5,3),FY22_AllotVsExpend,3,FALSE)),0,VLOOKUP(A436&amp;"-"&amp;MID(PSU_Selector,5,3),FY22_AllotVsExpend,3,FALSE))</f>
        <v>61424.94</v>
      </c>
      <c r="F436" s="185">
        <f>IF(ISNA(VLOOKUP(A436&amp;"-"&amp;MID(PSU_Selector,5,3),FY23_AllotVsExpend,3,FALSE)),0,VLOOKUP(A436&amp;"-"&amp;MID(PSU_Selector,5,3),FY23_AllotVsExpend,3,FALSE))</f>
        <v>114713.57</v>
      </c>
      <c r="G436" s="185">
        <f t="shared" si="16"/>
        <v>76892.990000000005</v>
      </c>
      <c r="H436" s="185">
        <f t="shared" si="17"/>
        <v>9970.81</v>
      </c>
      <c r="I436" s="185">
        <f t="shared" si="18"/>
        <v>0</v>
      </c>
      <c r="J436" s="185">
        <f t="shared" si="19"/>
        <v>0</v>
      </c>
      <c r="K436" s="262">
        <f t="shared" si="10"/>
        <v>263002.31</v>
      </c>
      <c r="L436" s="193">
        <f t="shared" si="20"/>
        <v>263850.46999999997</v>
      </c>
      <c r="M436" s="194">
        <f t="shared" si="11"/>
        <v>848.15999999997439</v>
      </c>
      <c r="N436" s="117">
        <f>IFERROR(M436/L436,"")</f>
        <v>3.2145479975835348E-3</v>
      </c>
    </row>
    <row r="437" spans="1:14" x14ac:dyDescent="0.35">
      <c r="A437" s="39" t="s">
        <v>61066</v>
      </c>
      <c r="B437" s="35" t="s">
        <v>61068</v>
      </c>
      <c r="C437" s="109">
        <f>IF(ISNA(VLOOKUP(A437&amp;"-"&amp;MID(PSU_Selector,5,3),FY20_AllotVsExpend,3,FALSE)),0,VLOOKUP(A437&amp;"-"&amp;MID(PSU_Selector,5,3),FY20_AllotVsExpend,3,FALSE))</f>
        <v>0</v>
      </c>
      <c r="D437" s="55">
        <f>IF(ISNA(VLOOKUP(A437&amp;"-"&amp;MID(PSU_Selector,5,3),FY21_AllotVsExpend,3,FALSE)),0,VLOOKUP(A437&amp;"-"&amp;MID(PSU_Selector,5,3),FY21_AllotVsExpend,3,FALSE))</f>
        <v>0</v>
      </c>
      <c r="E437" s="223">
        <f>IF(ISNA(VLOOKUP(A437&amp;"-"&amp;MID(PSU_Selector,5,3),FY22_AllotVsExpend,3,FALSE)),0,VLOOKUP(A437&amp;"-"&amp;MID(PSU_Selector,5,3),FY22_AllotVsExpend,3,FALSE))</f>
        <v>0</v>
      </c>
      <c r="F437" s="185">
        <f>IF(ISNA(VLOOKUP(A437&amp;"-"&amp;MID(PSU_Selector,5,3),FY23_AllotVsExpend,3,FALSE)),0,VLOOKUP(A437&amp;"-"&amp;MID(PSU_Selector,5,3),FY23_AllotVsExpend,3,FALSE))</f>
        <v>1911709.88</v>
      </c>
      <c r="G437" s="185">
        <f t="shared" si="16"/>
        <v>1480876.5</v>
      </c>
      <c r="H437" s="185">
        <f t="shared" si="17"/>
        <v>0</v>
      </c>
      <c r="I437" s="185">
        <f t="shared" si="18"/>
        <v>0</v>
      </c>
      <c r="J437" s="185">
        <f t="shared" si="19"/>
        <v>0</v>
      </c>
      <c r="K437" s="262">
        <f t="shared" si="10"/>
        <v>3392586.38</v>
      </c>
      <c r="L437" s="193">
        <f t="shared" si="20"/>
        <v>3430360.5</v>
      </c>
      <c r="M437" s="194">
        <f t="shared" si="11"/>
        <v>37774.120000000112</v>
      </c>
      <c r="N437" s="117">
        <f>IFERROR(M437/L437,"")</f>
        <v>1.1011705621027327E-2</v>
      </c>
    </row>
    <row r="438" spans="1:14" x14ac:dyDescent="0.35">
      <c r="A438" s="39"/>
      <c r="B438" s="35"/>
      <c r="C438" s="109"/>
      <c r="D438" s="55"/>
      <c r="E438" s="223"/>
      <c r="F438" s="185"/>
      <c r="G438" s="185"/>
      <c r="H438" s="185"/>
      <c r="I438" s="185"/>
      <c r="J438" s="185"/>
      <c r="K438" s="97"/>
      <c r="L438" s="116"/>
      <c r="M438" s="116"/>
      <c r="N438" s="117"/>
    </row>
    <row r="439" spans="1:14" ht="10.5" x14ac:dyDescent="0.4">
      <c r="A439" s="39"/>
      <c r="B439" s="42" t="s">
        <v>212</v>
      </c>
      <c r="C439" s="110">
        <f t="shared" ref="C439:M439" si="26">SUM(C378:C438)</f>
        <v>88975172.969999999</v>
      </c>
      <c r="D439" s="43">
        <f t="shared" si="26"/>
        <v>660873190.58000016</v>
      </c>
      <c r="E439" s="110">
        <f t="shared" si="26"/>
        <v>2065220990.8599999</v>
      </c>
      <c r="F439" s="114">
        <f t="shared" si="26"/>
        <v>1566322004.5100002</v>
      </c>
      <c r="G439" s="114">
        <f t="shared" si="26"/>
        <v>1479209618.98</v>
      </c>
      <c r="H439" s="114">
        <f t="shared" si="26"/>
        <v>368010196.70999986</v>
      </c>
      <c r="I439" s="114">
        <f t="shared" si="26"/>
        <v>16766917.970000001</v>
      </c>
      <c r="J439" s="114">
        <f t="shared" si="26"/>
        <v>0</v>
      </c>
      <c r="K439" s="110">
        <f t="shared" si="26"/>
        <v>6245378092.579999</v>
      </c>
      <c r="L439" s="110">
        <f t="shared" si="26"/>
        <v>6250694956.8899994</v>
      </c>
      <c r="M439" s="110">
        <f t="shared" si="26"/>
        <v>5316864.3100001095</v>
      </c>
      <c r="N439" s="118">
        <f>M439/L439</f>
        <v>8.5060370833477496E-4</v>
      </c>
    </row>
    <row r="440" spans="1:14" x14ac:dyDescent="0.35">
      <c r="A440" s="40"/>
      <c r="B440" s="41"/>
      <c r="C440" s="111"/>
      <c r="D440" s="92"/>
      <c r="E440" s="92"/>
      <c r="F440" s="115"/>
      <c r="G440" s="115"/>
      <c r="H440" s="115"/>
      <c r="I440" s="115"/>
      <c r="J440" s="115"/>
      <c r="K440" s="115"/>
      <c r="L440" s="237"/>
      <c r="M440" s="92"/>
      <c r="N440" s="92"/>
    </row>
    <row r="441" spans="1:14" ht="5.4" customHeight="1" x14ac:dyDescent="0.35">
      <c r="A441" s="52"/>
      <c r="B441" s="35"/>
      <c r="C441" s="108"/>
    </row>
    <row r="442" spans="1:14" x14ac:dyDescent="0.35">
      <c r="A442" s="215" t="s">
        <v>5872</v>
      </c>
      <c r="B442" s="198" t="s">
        <v>71931</v>
      </c>
    </row>
    <row r="443" spans="1:14" x14ac:dyDescent="0.35">
      <c r="A443" s="215"/>
      <c r="B443" s="198" t="s">
        <v>71932</v>
      </c>
    </row>
    <row r="444" spans="1:14" x14ac:dyDescent="0.35">
      <c r="A444" s="215"/>
      <c r="B444" s="198" t="s">
        <v>70987</v>
      </c>
    </row>
    <row r="445" spans="1:14" x14ac:dyDescent="0.35">
      <c r="A445" s="215"/>
      <c r="B445" s="198" t="s">
        <v>71920</v>
      </c>
    </row>
    <row r="446" spans="1:14" x14ac:dyDescent="0.35">
      <c r="A446" s="71"/>
      <c r="B446" s="71" t="s">
        <v>57167</v>
      </c>
    </row>
    <row r="447" spans="1:14" x14ac:dyDescent="0.35">
      <c r="A447" s="71"/>
      <c r="B447" s="159" t="s">
        <v>63597</v>
      </c>
    </row>
    <row r="448" spans="1:14" x14ac:dyDescent="0.35">
      <c r="A448" s="71"/>
      <c r="B448" s="159" t="s">
        <v>70986</v>
      </c>
    </row>
    <row r="449" spans="1:2" x14ac:dyDescent="0.35">
      <c r="A449" s="71"/>
      <c r="B449" s="159" t="s">
        <v>71023</v>
      </c>
    </row>
    <row r="450" spans="1:2" x14ac:dyDescent="0.35">
      <c r="A450" s="71"/>
      <c r="B450" s="71" t="s">
        <v>5239</v>
      </c>
    </row>
    <row r="451" spans="1:2" x14ac:dyDescent="0.35">
      <c r="A451" s="71"/>
      <c r="B451" s="128" t="s">
        <v>5230</v>
      </c>
    </row>
    <row r="452" spans="1:2" x14ac:dyDescent="0.35">
      <c r="A452" s="71"/>
    </row>
    <row r="453" spans="1:2" ht="5.4" customHeight="1" x14ac:dyDescent="0.35"/>
  </sheetData>
  <sheetProtection formatCells="0" formatColumns="0" formatRows="0"/>
  <autoFilter ref="A377:N377" xr:uid="{00000000-0001-0000-0200-000000000000}"/>
  <dataConsolidate/>
  <mergeCells count="2">
    <mergeCell ref="A374:C374"/>
    <mergeCell ref="A375:C375"/>
  </mergeCells>
  <phoneticPr fontId="0" type="noConversion"/>
  <dataValidations xWindow="892" yWindow="153" count="1">
    <dataValidation type="list" allowBlank="1" showInputMessage="1" showErrorMessage="1" errorTitle="LEA Input Error" error="Please select LEA from the list. Only valid LEA is allowed." promptTitle="District Input" prompt="Select PSU from drop down list" sqref="A374:C374" xr:uid="{00000000-0002-0000-0200-000000000000}">
      <formula1>$B$1:$B$372</formula1>
    </dataValidation>
  </dataValidations>
  <hyperlinks>
    <hyperlink ref="B451" r:id="rId1" xr:uid="{00000000-0004-0000-0200-000000000000}"/>
  </hyperlinks>
  <printOptions horizontalCentered="1"/>
  <pageMargins left="0.17" right="0.17" top="0.26" bottom="0.39" header="0.12" footer="0.12"/>
  <pageSetup scale="52" orientation="landscape" r:id="rId2"/>
  <headerFooter alignWithMargins="0">
    <oddFooter>&amp;L&amp;"Arial,Italic"NCDPI
Division of School Business&amp;R&amp;"Arial,Italic"&amp;D
Page &amp;P of &amp;N</oddFoot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ObjectCodeDetail3">
    <tabColor rgb="FFFFFF00"/>
  </sheetPr>
  <dimension ref="A1:N552"/>
  <sheetViews>
    <sheetView topLeftCell="C374" zoomScale="120" zoomScaleNormal="120" workbookViewId="0">
      <pane ySplit="6" topLeftCell="A380" activePane="bottomLeft" state="frozen"/>
      <selection activeCell="C374" sqref="C374"/>
      <selection pane="bottomLeft" activeCell="C375" sqref="C375:K375"/>
    </sheetView>
  </sheetViews>
  <sheetFormatPr defaultColWidth="9.265625" defaultRowHeight="10.199999999999999" x14ac:dyDescent="0.35"/>
  <cols>
    <col min="1" max="1" width="3.1328125" hidden="1" customWidth="1"/>
    <col min="2" max="2" width="11.3984375" hidden="1" customWidth="1"/>
    <col min="3" max="3" width="6.73046875" customWidth="1"/>
    <col min="4" max="4" width="47" bestFit="1" customWidth="1"/>
    <col min="5" max="5" width="22.86328125" customWidth="1"/>
    <col min="6" max="6" width="27" customWidth="1"/>
    <col min="7" max="10" width="24.3984375" customWidth="1"/>
    <col min="11" max="11" width="17.86328125" bestFit="1" customWidth="1"/>
    <col min="12" max="12" width="15.9296875" customWidth="1"/>
    <col min="13" max="13" width="14.59765625" bestFit="1" customWidth="1"/>
  </cols>
  <sheetData>
    <row r="1" spans="3:6" ht="11.4" hidden="1" x14ac:dyDescent="0.4">
      <c r="C1" s="87" t="s">
        <v>3227</v>
      </c>
      <c r="D1" s="87"/>
      <c r="E1" s="88" t="s">
        <v>25</v>
      </c>
      <c r="F1" s="89"/>
    </row>
    <row r="2" spans="3:6" ht="12.3" hidden="1" x14ac:dyDescent="0.4">
      <c r="C2" s="73" t="s">
        <v>5241</v>
      </c>
      <c r="D2" s="25"/>
      <c r="E2" s="26" t="s">
        <v>5242</v>
      </c>
      <c r="F2" s="27"/>
    </row>
    <row r="3" spans="3:6" ht="12.3" hidden="1" x14ac:dyDescent="0.4">
      <c r="C3" s="73" t="s">
        <v>2912</v>
      </c>
      <c r="D3" s="25"/>
      <c r="E3" s="26" t="s">
        <v>12303</v>
      </c>
      <c r="F3" s="27"/>
    </row>
    <row r="4" spans="3:6" ht="12.3" hidden="1" x14ac:dyDescent="0.4">
      <c r="C4" s="27" t="s">
        <v>2913</v>
      </c>
      <c r="D4" s="25"/>
      <c r="E4" s="26" t="s">
        <v>312</v>
      </c>
      <c r="F4" s="27"/>
    </row>
    <row r="5" spans="3:6" ht="12.3" hidden="1" x14ac:dyDescent="0.4">
      <c r="C5" s="24" t="s">
        <v>2914</v>
      </c>
      <c r="D5" s="25"/>
      <c r="E5" s="26" t="s">
        <v>313</v>
      </c>
      <c r="F5" s="27"/>
    </row>
    <row r="6" spans="3:6" ht="12.3" hidden="1" x14ac:dyDescent="0.4">
      <c r="C6" s="27" t="s">
        <v>2915</v>
      </c>
      <c r="D6" s="25"/>
      <c r="E6" s="26" t="s">
        <v>314</v>
      </c>
      <c r="F6" s="27"/>
    </row>
    <row r="7" spans="3:6" ht="12.3" hidden="1" x14ac:dyDescent="0.4">
      <c r="C7" s="27" t="s">
        <v>2916</v>
      </c>
      <c r="D7" s="25"/>
      <c r="E7" s="26" t="s">
        <v>315</v>
      </c>
      <c r="F7" s="27"/>
    </row>
    <row r="8" spans="3:6" ht="12.3" hidden="1" x14ac:dyDescent="0.4">
      <c r="C8" s="27" t="s">
        <v>2917</v>
      </c>
      <c r="D8" s="25"/>
      <c r="E8" s="26" t="s">
        <v>316</v>
      </c>
      <c r="F8" s="27"/>
    </row>
    <row r="9" spans="3:6" ht="12.3" hidden="1" x14ac:dyDescent="0.4">
      <c r="C9" s="27" t="s">
        <v>2918</v>
      </c>
      <c r="D9" s="25"/>
      <c r="E9" s="26" t="s">
        <v>12304</v>
      </c>
      <c r="F9" s="27"/>
    </row>
    <row r="10" spans="3:6" ht="12.3" hidden="1" x14ac:dyDescent="0.4">
      <c r="C10" s="24" t="s">
        <v>2919</v>
      </c>
      <c r="D10" s="25"/>
      <c r="E10" s="26" t="s">
        <v>317</v>
      </c>
      <c r="F10" s="27"/>
    </row>
    <row r="11" spans="3:6" ht="12.3" hidden="1" x14ac:dyDescent="0.4">
      <c r="C11" s="24" t="s">
        <v>2920</v>
      </c>
      <c r="D11" s="25"/>
      <c r="E11" s="26" t="s">
        <v>12305</v>
      </c>
      <c r="F11" s="27"/>
    </row>
    <row r="12" spans="3:6" ht="12.3" hidden="1" x14ac:dyDescent="0.4">
      <c r="C12" s="24" t="s">
        <v>2921</v>
      </c>
      <c r="D12" s="25"/>
      <c r="E12" s="26" t="s">
        <v>318</v>
      </c>
      <c r="F12" s="27"/>
    </row>
    <row r="13" spans="3:6" ht="12.3" hidden="1" x14ac:dyDescent="0.4">
      <c r="C13" s="24" t="s">
        <v>2922</v>
      </c>
      <c r="D13" s="25"/>
      <c r="E13" s="26" t="s">
        <v>12306</v>
      </c>
      <c r="F13" s="27"/>
    </row>
    <row r="14" spans="3:6" ht="12.3" hidden="1" x14ac:dyDescent="0.4">
      <c r="C14" s="24" t="s">
        <v>2923</v>
      </c>
      <c r="D14" s="25"/>
      <c r="E14" s="26" t="s">
        <v>319</v>
      </c>
      <c r="F14" s="27"/>
    </row>
    <row r="15" spans="3:6" ht="12.3" hidden="1" x14ac:dyDescent="0.4">
      <c r="C15" s="27" t="s">
        <v>2924</v>
      </c>
      <c r="D15" s="25"/>
      <c r="E15" s="26" t="s">
        <v>320</v>
      </c>
      <c r="F15" s="27"/>
    </row>
    <row r="16" spans="3:6" ht="12.3" hidden="1" x14ac:dyDescent="0.4">
      <c r="C16" s="27" t="s">
        <v>2925</v>
      </c>
      <c r="D16" s="25"/>
      <c r="E16" s="26" t="s">
        <v>321</v>
      </c>
      <c r="F16" s="27"/>
    </row>
    <row r="17" spans="3:6" ht="12.3" hidden="1" x14ac:dyDescent="0.4">
      <c r="C17" s="24" t="s">
        <v>2926</v>
      </c>
      <c r="D17" s="25"/>
      <c r="E17" s="26" t="s">
        <v>322</v>
      </c>
      <c r="F17" s="28"/>
    </row>
    <row r="18" spans="3:6" ht="12.3" hidden="1" x14ac:dyDescent="0.4">
      <c r="C18" s="27" t="s">
        <v>2927</v>
      </c>
      <c r="D18" s="25"/>
      <c r="E18" s="26" t="s">
        <v>323</v>
      </c>
      <c r="F18" s="27"/>
    </row>
    <row r="19" spans="3:6" ht="12.3" hidden="1" x14ac:dyDescent="0.4">
      <c r="C19" s="24" t="s">
        <v>2928</v>
      </c>
      <c r="D19" s="25"/>
      <c r="E19" s="72" t="s">
        <v>49527</v>
      </c>
      <c r="F19" s="27"/>
    </row>
    <row r="20" spans="3:6" ht="12.3" hidden="1" x14ac:dyDescent="0.4">
      <c r="C20" s="27" t="s">
        <v>2929</v>
      </c>
      <c r="D20" s="25"/>
      <c r="E20" s="72" t="s">
        <v>49528</v>
      </c>
      <c r="F20" s="27"/>
    </row>
    <row r="21" spans="3:6" ht="12.3" hidden="1" x14ac:dyDescent="0.4">
      <c r="C21" s="24" t="s">
        <v>2930</v>
      </c>
      <c r="D21" s="25"/>
      <c r="E21" s="72" t="s">
        <v>49530</v>
      </c>
      <c r="F21" s="27"/>
    </row>
    <row r="22" spans="3:6" ht="12.3" hidden="1" x14ac:dyDescent="0.4">
      <c r="C22" s="27" t="s">
        <v>12294</v>
      </c>
      <c r="D22" s="25"/>
      <c r="E22" s="44" t="s">
        <v>3691</v>
      </c>
      <c r="F22" s="27"/>
    </row>
    <row r="23" spans="3:6" ht="12.3" hidden="1" x14ac:dyDescent="0.4">
      <c r="C23" s="27" t="s">
        <v>2931</v>
      </c>
      <c r="D23" s="25"/>
      <c r="E23" s="26" t="s">
        <v>5894</v>
      </c>
      <c r="F23" s="27"/>
    </row>
    <row r="24" spans="3:6" ht="12.3" hidden="1" x14ac:dyDescent="0.4">
      <c r="C24" s="24" t="s">
        <v>2932</v>
      </c>
      <c r="D24" s="25"/>
      <c r="E24" s="26" t="s">
        <v>5889</v>
      </c>
      <c r="F24" s="27"/>
    </row>
    <row r="25" spans="3:6" ht="12.3" hidden="1" x14ac:dyDescent="0.4">
      <c r="C25" s="27" t="s">
        <v>2933</v>
      </c>
      <c r="D25" s="25"/>
      <c r="E25" s="26" t="s">
        <v>5890</v>
      </c>
      <c r="F25" s="27"/>
    </row>
    <row r="26" spans="3:6" ht="12.3" hidden="1" x14ac:dyDescent="0.4">
      <c r="C26" s="27" t="s">
        <v>2934</v>
      </c>
      <c r="D26" s="25"/>
      <c r="E26" s="26" t="s">
        <v>5891</v>
      </c>
      <c r="F26" s="27"/>
    </row>
    <row r="27" spans="3:6" ht="12.3" hidden="1" x14ac:dyDescent="0.4">
      <c r="C27" s="24" t="s">
        <v>2935</v>
      </c>
      <c r="D27" s="25"/>
      <c r="E27" s="26" t="s">
        <v>5892</v>
      </c>
      <c r="F27" s="27"/>
    </row>
    <row r="28" spans="3:6" ht="12.3" hidden="1" x14ac:dyDescent="0.4">
      <c r="C28" s="24" t="s">
        <v>2936</v>
      </c>
      <c r="D28" s="25"/>
      <c r="E28" s="26" t="s">
        <v>5893</v>
      </c>
      <c r="F28" s="27"/>
    </row>
    <row r="29" spans="3:6" ht="12.3" hidden="1" x14ac:dyDescent="0.4">
      <c r="C29" s="27" t="s">
        <v>2937</v>
      </c>
      <c r="D29" s="25"/>
      <c r="E29" s="26" t="s">
        <v>3228</v>
      </c>
      <c r="F29" s="28"/>
    </row>
    <row r="30" spans="3:6" ht="12.3" hidden="1" x14ac:dyDescent="0.4">
      <c r="C30" s="27" t="s">
        <v>2938</v>
      </c>
      <c r="D30" s="25"/>
      <c r="E30" s="26" t="s">
        <v>3229</v>
      </c>
      <c r="F30" s="27"/>
    </row>
    <row r="31" spans="3:6" ht="12.3" hidden="1" x14ac:dyDescent="0.4">
      <c r="C31" s="27" t="s">
        <v>2939</v>
      </c>
      <c r="D31" s="25"/>
      <c r="E31" s="26" t="s">
        <v>3230</v>
      </c>
      <c r="F31" s="27"/>
    </row>
    <row r="32" spans="3:6" ht="12.3" hidden="1" x14ac:dyDescent="0.4">
      <c r="C32" s="27" t="s">
        <v>2940</v>
      </c>
      <c r="D32" s="25"/>
      <c r="E32" s="72" t="s">
        <v>5868</v>
      </c>
      <c r="F32" s="27"/>
    </row>
    <row r="33" spans="3:6" ht="12.3" hidden="1" x14ac:dyDescent="0.4">
      <c r="C33" s="27" t="s">
        <v>12943</v>
      </c>
      <c r="D33" s="25"/>
      <c r="E33" s="72" t="s">
        <v>5869</v>
      </c>
      <c r="F33" s="27"/>
    </row>
    <row r="34" spans="3:6" ht="12.3" hidden="1" x14ac:dyDescent="0.4">
      <c r="C34" s="27" t="s">
        <v>2941</v>
      </c>
      <c r="D34" s="25"/>
      <c r="E34" s="72" t="s">
        <v>35928</v>
      </c>
      <c r="F34" s="27"/>
    </row>
    <row r="35" spans="3:6" ht="12.3" hidden="1" x14ac:dyDescent="0.4">
      <c r="C35" s="24" t="s">
        <v>2942</v>
      </c>
      <c r="D35" s="25"/>
      <c r="E35" s="72" t="s">
        <v>5870</v>
      </c>
      <c r="F35" s="27"/>
    </row>
    <row r="36" spans="3:6" ht="12.3" hidden="1" x14ac:dyDescent="0.4">
      <c r="C36" s="27" t="s">
        <v>2943</v>
      </c>
      <c r="D36" s="25"/>
      <c r="E36" s="72" t="s">
        <v>35929</v>
      </c>
      <c r="F36" s="27"/>
    </row>
    <row r="37" spans="3:6" ht="12.3" hidden="1" x14ac:dyDescent="0.4">
      <c r="C37" s="24" t="s">
        <v>2944</v>
      </c>
      <c r="D37" s="25"/>
      <c r="E37" s="72" t="s">
        <v>35930</v>
      </c>
      <c r="F37" s="27"/>
    </row>
    <row r="38" spans="3:6" ht="12.3" hidden="1" x14ac:dyDescent="0.4">
      <c r="C38" s="24" t="s">
        <v>2945</v>
      </c>
      <c r="D38" s="25"/>
      <c r="E38" s="72" t="s">
        <v>12307</v>
      </c>
      <c r="F38" s="27"/>
    </row>
    <row r="39" spans="3:6" ht="12.3" hidden="1" x14ac:dyDescent="0.4">
      <c r="C39" s="27" t="s">
        <v>2946</v>
      </c>
      <c r="D39" s="25"/>
      <c r="E39" s="72" t="s">
        <v>5871</v>
      </c>
      <c r="F39" s="27"/>
    </row>
    <row r="40" spans="3:6" ht="12.3" hidden="1" x14ac:dyDescent="0.4">
      <c r="C40" s="27" t="s">
        <v>62989</v>
      </c>
      <c r="D40" s="25"/>
      <c r="E40" s="72" t="s">
        <v>12318</v>
      </c>
      <c r="F40" s="27"/>
    </row>
    <row r="41" spans="3:6" ht="12.3" hidden="1" x14ac:dyDescent="0.4">
      <c r="C41" s="27" t="s">
        <v>2947</v>
      </c>
      <c r="D41" s="25"/>
      <c r="E41" s="72" t="s">
        <v>39674</v>
      </c>
      <c r="F41" s="27"/>
    </row>
    <row r="42" spans="3:6" ht="12.3" hidden="1" x14ac:dyDescent="0.4">
      <c r="C42" s="27" t="s">
        <v>2948</v>
      </c>
      <c r="D42" s="25"/>
      <c r="E42" s="72" t="s">
        <v>39675</v>
      </c>
      <c r="F42" s="27"/>
    </row>
    <row r="43" spans="3:6" ht="12.3" hidden="1" x14ac:dyDescent="0.4">
      <c r="C43" s="24" t="s">
        <v>2949</v>
      </c>
      <c r="D43" s="25"/>
      <c r="E43" s="26" t="s">
        <v>35931</v>
      </c>
      <c r="F43" s="29"/>
    </row>
    <row r="44" spans="3:6" ht="12.3" hidden="1" x14ac:dyDescent="0.4">
      <c r="C44" s="24" t="s">
        <v>2950</v>
      </c>
      <c r="D44" s="25"/>
      <c r="E44" s="26" t="s">
        <v>35932</v>
      </c>
      <c r="F44" s="27"/>
    </row>
    <row r="45" spans="3:6" ht="12.3" hidden="1" x14ac:dyDescent="0.4">
      <c r="C45" s="24" t="s">
        <v>2951</v>
      </c>
      <c r="D45" s="25"/>
      <c r="E45" s="26" t="s">
        <v>35933</v>
      </c>
      <c r="F45" s="27"/>
    </row>
    <row r="46" spans="3:6" ht="12.3" hidden="1" x14ac:dyDescent="0.4">
      <c r="C46" s="27" t="s">
        <v>2952</v>
      </c>
      <c r="D46" s="25"/>
      <c r="E46" s="72" t="s">
        <v>51414</v>
      </c>
    </row>
    <row r="47" spans="3:6" ht="12.3" hidden="1" x14ac:dyDescent="0.4">
      <c r="C47" s="24" t="s">
        <v>2953</v>
      </c>
      <c r="D47" s="25"/>
      <c r="E47" s="72" t="s">
        <v>51415</v>
      </c>
    </row>
    <row r="48" spans="3:6" ht="12.3" hidden="1" x14ac:dyDescent="0.4">
      <c r="C48" s="24" t="s">
        <v>2954</v>
      </c>
      <c r="D48" s="25"/>
      <c r="E48" s="72" t="s">
        <v>55727</v>
      </c>
    </row>
    <row r="49" spans="3:5" ht="12.3" hidden="1" x14ac:dyDescent="0.4">
      <c r="C49" s="24" t="s">
        <v>2955</v>
      </c>
      <c r="D49" s="25"/>
      <c r="E49" s="72" t="s">
        <v>46384</v>
      </c>
    </row>
    <row r="50" spans="3:5" ht="12.3" hidden="1" x14ac:dyDescent="0.4">
      <c r="C50" s="24" t="s">
        <v>2956</v>
      </c>
      <c r="D50" s="25"/>
      <c r="E50" s="72" t="s">
        <v>43560</v>
      </c>
    </row>
    <row r="51" spans="3:5" ht="12.3" hidden="1" x14ac:dyDescent="0.4">
      <c r="C51" s="24" t="s">
        <v>2957</v>
      </c>
      <c r="D51" s="25"/>
      <c r="E51" s="72" t="s">
        <v>43561</v>
      </c>
    </row>
    <row r="52" spans="3:5" ht="12.3" hidden="1" x14ac:dyDescent="0.4">
      <c r="C52" s="27" t="s">
        <v>2958</v>
      </c>
      <c r="D52" s="25"/>
      <c r="E52" s="72" t="s">
        <v>46385</v>
      </c>
    </row>
    <row r="53" spans="3:5" ht="12.3" hidden="1" x14ac:dyDescent="0.4">
      <c r="C53" s="27" t="s">
        <v>2959</v>
      </c>
      <c r="D53" s="25"/>
      <c r="E53" s="72" t="s">
        <v>46386</v>
      </c>
    </row>
    <row r="54" spans="3:5" ht="12.3" hidden="1" x14ac:dyDescent="0.4">
      <c r="C54" s="27" t="s">
        <v>2960</v>
      </c>
      <c r="D54" s="25"/>
      <c r="E54" s="72" t="s">
        <v>55728</v>
      </c>
    </row>
    <row r="55" spans="3:5" ht="12.3" hidden="1" x14ac:dyDescent="0.4">
      <c r="C55" s="24" t="s">
        <v>2961</v>
      </c>
      <c r="D55" s="25"/>
      <c r="E55" s="72" t="s">
        <v>46387</v>
      </c>
    </row>
    <row r="56" spans="3:5" ht="12.3" hidden="1" x14ac:dyDescent="0.4">
      <c r="C56" s="27" t="s">
        <v>12302</v>
      </c>
      <c r="D56" s="25"/>
      <c r="E56" s="72" t="s">
        <v>55729</v>
      </c>
    </row>
    <row r="57" spans="3:5" ht="12.3" hidden="1" x14ac:dyDescent="0.4">
      <c r="C57" s="24" t="s">
        <v>2962</v>
      </c>
      <c r="D57" s="25"/>
      <c r="E57" s="72" t="s">
        <v>55730</v>
      </c>
    </row>
    <row r="58" spans="3:5" ht="12.3" hidden="1" x14ac:dyDescent="0.4">
      <c r="C58" s="24" t="s">
        <v>2963</v>
      </c>
      <c r="D58" s="25"/>
      <c r="E58" s="72" t="s">
        <v>43537</v>
      </c>
    </row>
    <row r="59" spans="3:5" ht="12.3" hidden="1" x14ac:dyDescent="0.4">
      <c r="C59" s="24" t="s">
        <v>2964</v>
      </c>
      <c r="D59" s="25"/>
      <c r="E59" s="72" t="s">
        <v>42063</v>
      </c>
    </row>
    <row r="60" spans="3:5" ht="12.3" hidden="1" x14ac:dyDescent="0.4">
      <c r="C60" s="27" t="s">
        <v>2965</v>
      </c>
      <c r="D60" s="25"/>
      <c r="E60" s="72" t="s">
        <v>55731</v>
      </c>
    </row>
    <row r="61" spans="3:5" ht="12.3" hidden="1" x14ac:dyDescent="0.4">
      <c r="C61" s="24" t="s">
        <v>2966</v>
      </c>
      <c r="D61" s="25"/>
      <c r="E61" s="72" t="s">
        <v>61070</v>
      </c>
    </row>
    <row r="62" spans="3:5" ht="12.3" hidden="1" x14ac:dyDescent="0.4">
      <c r="C62" s="24" t="s">
        <v>2967</v>
      </c>
      <c r="D62" s="25"/>
      <c r="E62" s="72" t="s">
        <v>61069</v>
      </c>
    </row>
    <row r="63" spans="3:5" ht="12.3" hidden="1" x14ac:dyDescent="0.4">
      <c r="C63" s="27" t="s">
        <v>2968</v>
      </c>
      <c r="D63" s="25"/>
    </row>
    <row r="64" spans="3:5" ht="12.3" hidden="1" x14ac:dyDescent="0.4">
      <c r="C64" s="27" t="s">
        <v>2969</v>
      </c>
      <c r="D64" s="25"/>
    </row>
    <row r="65" spans="3:4" ht="11.4" hidden="1" x14ac:dyDescent="0.4">
      <c r="C65" s="24" t="s">
        <v>2970</v>
      </c>
      <c r="D65" s="25"/>
    </row>
    <row r="66" spans="3:4" ht="11.4" hidden="1" x14ac:dyDescent="0.4">
      <c r="C66" s="24" t="s">
        <v>2971</v>
      </c>
      <c r="D66" s="25"/>
    </row>
    <row r="67" spans="3:4" ht="12.3" hidden="1" x14ac:dyDescent="0.4">
      <c r="C67" s="27" t="s">
        <v>2972</v>
      </c>
      <c r="D67" s="25"/>
    </row>
    <row r="68" spans="3:4" ht="12.3" hidden="1" x14ac:dyDescent="0.4">
      <c r="C68" s="27" t="s">
        <v>2973</v>
      </c>
      <c r="D68" s="25"/>
    </row>
    <row r="69" spans="3:4" ht="11.4" hidden="1" x14ac:dyDescent="0.4">
      <c r="C69" s="24" t="s">
        <v>2974</v>
      </c>
      <c r="D69" s="25"/>
    </row>
    <row r="70" spans="3:4" ht="12.3" hidden="1" x14ac:dyDescent="0.4">
      <c r="C70" s="27" t="s">
        <v>2975</v>
      </c>
      <c r="D70" s="25"/>
    </row>
    <row r="71" spans="3:4" ht="11.4" hidden="1" x14ac:dyDescent="0.4">
      <c r="C71" s="24" t="s">
        <v>2976</v>
      </c>
      <c r="D71" s="25"/>
    </row>
    <row r="72" spans="3:4" ht="11.4" hidden="1" x14ac:dyDescent="0.4">
      <c r="C72" s="24" t="s">
        <v>2977</v>
      </c>
      <c r="D72" s="25"/>
    </row>
    <row r="73" spans="3:4" ht="11.4" hidden="1" x14ac:dyDescent="0.4">
      <c r="C73" s="24" t="s">
        <v>2978</v>
      </c>
      <c r="D73" s="25"/>
    </row>
    <row r="74" spans="3:4" ht="11.4" hidden="1" x14ac:dyDescent="0.4">
      <c r="C74" s="24" t="s">
        <v>2979</v>
      </c>
      <c r="D74" s="25"/>
    </row>
    <row r="75" spans="3:4" ht="11.4" hidden="1" x14ac:dyDescent="0.4">
      <c r="C75" s="73" t="s">
        <v>2980</v>
      </c>
      <c r="D75" s="25"/>
    </row>
    <row r="76" spans="3:4" ht="12.3" hidden="1" x14ac:dyDescent="0.4">
      <c r="C76" s="27" t="s">
        <v>2981</v>
      </c>
      <c r="D76" s="25"/>
    </row>
    <row r="77" spans="3:4" ht="11.4" hidden="1" x14ac:dyDescent="0.4">
      <c r="C77" s="24" t="s">
        <v>2982</v>
      </c>
      <c r="D77" s="25"/>
    </row>
    <row r="78" spans="3:4" ht="11.4" hidden="1" x14ac:dyDescent="0.4">
      <c r="C78" s="24" t="s">
        <v>2983</v>
      </c>
      <c r="D78" s="25"/>
    </row>
    <row r="79" spans="3:4" ht="11.4" hidden="1" x14ac:dyDescent="0.4">
      <c r="C79" s="24" t="s">
        <v>2984</v>
      </c>
      <c r="D79" s="25"/>
    </row>
    <row r="80" spans="3:4" ht="12.3" hidden="1" x14ac:dyDescent="0.4">
      <c r="C80" s="27" t="s">
        <v>2985</v>
      </c>
      <c r="D80" s="25"/>
    </row>
    <row r="81" spans="3:4" ht="12.3" hidden="1" x14ac:dyDescent="0.4">
      <c r="C81" s="27" t="s">
        <v>2986</v>
      </c>
      <c r="D81" s="25"/>
    </row>
    <row r="82" spans="3:4" ht="12.3" hidden="1" x14ac:dyDescent="0.4">
      <c r="C82" s="27" t="s">
        <v>2987</v>
      </c>
      <c r="D82" s="25"/>
    </row>
    <row r="83" spans="3:4" ht="12.3" hidden="1" x14ac:dyDescent="0.4">
      <c r="C83" s="27" t="s">
        <v>2988</v>
      </c>
      <c r="D83" s="25"/>
    </row>
    <row r="84" spans="3:4" ht="12.3" hidden="1" x14ac:dyDescent="0.4">
      <c r="C84" s="27" t="s">
        <v>2989</v>
      </c>
      <c r="D84" s="25"/>
    </row>
    <row r="85" spans="3:4" ht="12.3" hidden="1" x14ac:dyDescent="0.4">
      <c r="C85" s="27" t="s">
        <v>2990</v>
      </c>
      <c r="D85" s="25"/>
    </row>
    <row r="86" spans="3:4" ht="12.3" hidden="1" x14ac:dyDescent="0.4">
      <c r="C86" s="27" t="s">
        <v>2991</v>
      </c>
      <c r="D86" s="25"/>
    </row>
    <row r="87" spans="3:4" ht="12.3" hidden="1" x14ac:dyDescent="0.4">
      <c r="C87" s="27" t="s">
        <v>2992</v>
      </c>
      <c r="D87" s="25"/>
    </row>
    <row r="88" spans="3:4" ht="12.3" hidden="1" x14ac:dyDescent="0.4">
      <c r="C88" s="27" t="s">
        <v>2993</v>
      </c>
      <c r="D88" s="25"/>
    </row>
    <row r="89" spans="3:4" ht="12.3" hidden="1" x14ac:dyDescent="0.4">
      <c r="C89" s="27" t="s">
        <v>2994</v>
      </c>
      <c r="D89" s="25"/>
    </row>
    <row r="90" spans="3:4" ht="12.3" hidden="1" x14ac:dyDescent="0.4">
      <c r="C90" s="27" t="s">
        <v>2995</v>
      </c>
      <c r="D90" s="25"/>
    </row>
    <row r="91" spans="3:4" ht="12.3" hidden="1" x14ac:dyDescent="0.4">
      <c r="C91" s="27" t="s">
        <v>2996</v>
      </c>
      <c r="D91" s="25"/>
    </row>
    <row r="92" spans="3:4" ht="12.3" hidden="1" x14ac:dyDescent="0.4">
      <c r="C92" s="27" t="s">
        <v>2997</v>
      </c>
      <c r="D92" s="25"/>
    </row>
    <row r="93" spans="3:4" ht="12.3" hidden="1" x14ac:dyDescent="0.4">
      <c r="C93" s="27" t="s">
        <v>2998</v>
      </c>
      <c r="D93" s="25"/>
    </row>
    <row r="94" spans="3:4" ht="11.4" hidden="1" x14ac:dyDescent="0.4">
      <c r="C94" s="24" t="s">
        <v>2999</v>
      </c>
      <c r="D94" s="25"/>
    </row>
    <row r="95" spans="3:4" ht="12.3" hidden="1" x14ac:dyDescent="0.4">
      <c r="C95" s="27" t="s">
        <v>3000</v>
      </c>
      <c r="D95" s="25"/>
    </row>
    <row r="96" spans="3:4" ht="11.4" hidden="1" x14ac:dyDescent="0.4">
      <c r="C96" s="24" t="s">
        <v>3001</v>
      </c>
      <c r="D96" s="25"/>
    </row>
    <row r="97" spans="3:7" ht="12.3" hidden="1" x14ac:dyDescent="0.4">
      <c r="C97" s="27" t="s">
        <v>3002</v>
      </c>
      <c r="D97" s="25"/>
    </row>
    <row r="98" spans="3:7" ht="12.3" hidden="1" x14ac:dyDescent="0.4">
      <c r="C98" s="27" t="s">
        <v>3003</v>
      </c>
      <c r="D98" s="25"/>
    </row>
    <row r="99" spans="3:7" ht="12.3" hidden="1" x14ac:dyDescent="0.4">
      <c r="C99" s="27" t="s">
        <v>3004</v>
      </c>
      <c r="D99" s="25"/>
    </row>
    <row r="100" spans="3:7" ht="12.3" hidden="1" x14ac:dyDescent="0.4">
      <c r="C100" s="27" t="s">
        <v>3005</v>
      </c>
      <c r="D100" s="25"/>
    </row>
    <row r="101" spans="3:7" ht="12.3" hidden="1" x14ac:dyDescent="0.4">
      <c r="C101" s="27" t="s">
        <v>12295</v>
      </c>
      <c r="D101" s="25"/>
    </row>
    <row r="102" spans="3:7" ht="12.3" hidden="1" x14ac:dyDescent="0.4">
      <c r="C102" s="27" t="s">
        <v>3006</v>
      </c>
      <c r="D102" s="25"/>
    </row>
    <row r="103" spans="3:7" ht="12.3" hidden="1" x14ac:dyDescent="0.4">
      <c r="C103" s="27" t="s">
        <v>3007</v>
      </c>
      <c r="D103" s="25"/>
    </row>
    <row r="104" spans="3:7" ht="11.4" hidden="1" x14ac:dyDescent="0.4">
      <c r="C104" s="24" t="s">
        <v>3008</v>
      </c>
      <c r="D104" s="25"/>
    </row>
    <row r="105" spans="3:7" ht="12.3" hidden="1" x14ac:dyDescent="0.4">
      <c r="C105" s="27" t="s">
        <v>3009</v>
      </c>
      <c r="D105" s="25"/>
    </row>
    <row r="106" spans="3:7" ht="12.3" hidden="1" x14ac:dyDescent="0.4">
      <c r="C106" s="27" t="s">
        <v>3010</v>
      </c>
      <c r="D106" s="25"/>
    </row>
    <row r="107" spans="3:7" ht="12.3" hidden="1" x14ac:dyDescent="0.4">
      <c r="C107" s="27" t="s">
        <v>62986</v>
      </c>
      <c r="D107" s="25"/>
    </row>
    <row r="108" spans="3:7" ht="11.4" hidden="1" x14ac:dyDescent="0.4">
      <c r="C108" s="24" t="s">
        <v>3011</v>
      </c>
      <c r="D108" s="25"/>
      <c r="G108" s="33"/>
    </row>
    <row r="109" spans="3:7" ht="12.3" hidden="1" x14ac:dyDescent="0.4">
      <c r="C109" s="27" t="s">
        <v>3012</v>
      </c>
      <c r="D109" s="53"/>
      <c r="G109" s="33"/>
    </row>
    <row r="110" spans="3:7" ht="12.3" hidden="1" x14ac:dyDescent="0.4">
      <c r="C110" s="27" t="s">
        <v>3013</v>
      </c>
      <c r="D110" s="53"/>
    </row>
    <row r="111" spans="3:7" ht="12.3" hidden="1" x14ac:dyDescent="0.4">
      <c r="C111" s="27" t="s">
        <v>3014</v>
      </c>
      <c r="D111" s="53"/>
      <c r="G111" s="33"/>
    </row>
    <row r="112" spans="3:7" ht="12.3" hidden="1" x14ac:dyDescent="0.4">
      <c r="C112" s="27" t="s">
        <v>3015</v>
      </c>
      <c r="D112" s="53"/>
      <c r="G112" s="52"/>
    </row>
    <row r="113" spans="3:7" ht="11.4" hidden="1" x14ac:dyDescent="0.4">
      <c r="C113" s="24" t="s">
        <v>3016</v>
      </c>
      <c r="D113" s="53"/>
      <c r="G113" s="52"/>
    </row>
    <row r="114" spans="3:7" ht="11.4" hidden="1" x14ac:dyDescent="0.4">
      <c r="C114" s="24" t="s">
        <v>3017</v>
      </c>
      <c r="D114" s="53"/>
      <c r="G114" s="52"/>
    </row>
    <row r="115" spans="3:7" ht="11.4" hidden="1" x14ac:dyDescent="0.4">
      <c r="C115" s="24" t="s">
        <v>3018</v>
      </c>
      <c r="D115" s="53"/>
      <c r="G115" s="52"/>
    </row>
    <row r="116" spans="3:7" ht="12.3" hidden="1" x14ac:dyDescent="0.4">
      <c r="C116" s="27" t="s">
        <v>3019</v>
      </c>
      <c r="D116" s="53"/>
    </row>
    <row r="117" spans="3:7" ht="12.3" hidden="1" x14ac:dyDescent="0.4">
      <c r="C117" s="27" t="s">
        <v>3020</v>
      </c>
      <c r="D117" s="25"/>
    </row>
    <row r="118" spans="3:7" ht="11.4" hidden="1" x14ac:dyDescent="0.4">
      <c r="C118" s="24" t="s">
        <v>3021</v>
      </c>
      <c r="D118" s="25"/>
    </row>
    <row r="119" spans="3:7" ht="11.4" hidden="1" x14ac:dyDescent="0.4">
      <c r="C119" s="63" t="s">
        <v>3022</v>
      </c>
      <c r="D119" s="64"/>
    </row>
    <row r="120" spans="3:7" ht="12.3" hidden="1" x14ac:dyDescent="0.4">
      <c r="C120" s="100" t="s">
        <v>3023</v>
      </c>
      <c r="D120" s="64"/>
    </row>
    <row r="121" spans="3:7" ht="12.3" hidden="1" x14ac:dyDescent="0.4">
      <c r="C121" s="100" t="s">
        <v>3024</v>
      </c>
      <c r="D121" s="64"/>
    </row>
    <row r="122" spans="3:7" ht="12.3" hidden="1" x14ac:dyDescent="0.4">
      <c r="C122" s="100" t="s">
        <v>3025</v>
      </c>
      <c r="D122" s="64"/>
    </row>
    <row r="123" spans="3:7" ht="12.3" hidden="1" x14ac:dyDescent="0.4">
      <c r="C123" s="100" t="s">
        <v>3026</v>
      </c>
      <c r="D123" s="64"/>
    </row>
    <row r="124" spans="3:7" ht="12.3" hidden="1" x14ac:dyDescent="0.4">
      <c r="C124" s="100" t="s">
        <v>3027</v>
      </c>
      <c r="D124" s="64"/>
    </row>
    <row r="125" spans="3:7" ht="12.3" hidden="1" x14ac:dyDescent="0.4">
      <c r="C125" s="100" t="s">
        <v>12296</v>
      </c>
      <c r="D125" s="64"/>
    </row>
    <row r="126" spans="3:7" ht="12.3" hidden="1" x14ac:dyDescent="0.4">
      <c r="C126" s="100" t="s">
        <v>3028</v>
      </c>
      <c r="D126" s="64"/>
    </row>
    <row r="127" spans="3:7" ht="12.3" hidden="1" x14ac:dyDescent="0.4">
      <c r="C127" s="100" t="s">
        <v>3029</v>
      </c>
      <c r="D127" s="64"/>
    </row>
    <row r="128" spans="3:7" ht="12.3" hidden="1" x14ac:dyDescent="0.4">
      <c r="C128" s="100" t="s">
        <v>3030</v>
      </c>
      <c r="D128" s="64"/>
    </row>
    <row r="129" spans="3:4" ht="12.3" hidden="1" x14ac:dyDescent="0.4">
      <c r="C129" s="100" t="s">
        <v>3031</v>
      </c>
      <c r="D129" s="64"/>
    </row>
    <row r="130" spans="3:4" ht="12.3" hidden="1" x14ac:dyDescent="0.4">
      <c r="C130" s="100" t="s">
        <v>3032</v>
      </c>
      <c r="D130" s="64"/>
    </row>
    <row r="131" spans="3:4" ht="12.3" hidden="1" x14ac:dyDescent="0.4">
      <c r="C131" s="100" t="s">
        <v>3033</v>
      </c>
      <c r="D131" s="64"/>
    </row>
    <row r="132" spans="3:4" ht="12.3" hidden="1" x14ac:dyDescent="0.4">
      <c r="C132" s="100" t="s">
        <v>12942</v>
      </c>
      <c r="D132" s="64"/>
    </row>
    <row r="133" spans="3:4" ht="11.4" hidden="1" x14ac:dyDescent="0.4">
      <c r="C133" s="63" t="s">
        <v>3034</v>
      </c>
      <c r="D133" s="64"/>
    </row>
    <row r="134" spans="3:4" ht="11.4" hidden="1" x14ac:dyDescent="0.4">
      <c r="C134" s="63" t="s">
        <v>3035</v>
      </c>
      <c r="D134" s="64"/>
    </row>
    <row r="135" spans="3:4" ht="11.4" hidden="1" x14ac:dyDescent="0.4">
      <c r="C135" s="63" t="s">
        <v>3036</v>
      </c>
      <c r="D135" s="64"/>
    </row>
    <row r="136" spans="3:4" ht="12.3" hidden="1" x14ac:dyDescent="0.4">
      <c r="C136" s="100" t="s">
        <v>3037</v>
      </c>
      <c r="D136" s="64"/>
    </row>
    <row r="137" spans="3:4" ht="12.3" hidden="1" x14ac:dyDescent="0.4">
      <c r="C137" s="100" t="s">
        <v>3038</v>
      </c>
      <c r="D137" s="64"/>
    </row>
    <row r="138" spans="3:4" ht="11.4" hidden="1" x14ac:dyDescent="0.4">
      <c r="C138" s="63" t="s">
        <v>3039</v>
      </c>
      <c r="D138" s="64"/>
    </row>
    <row r="139" spans="3:4" ht="12.3" hidden="1" x14ac:dyDescent="0.4">
      <c r="C139" s="100" t="s">
        <v>3040</v>
      </c>
      <c r="D139" s="64"/>
    </row>
    <row r="140" spans="3:4" ht="12.3" hidden="1" x14ac:dyDescent="0.4">
      <c r="C140" s="100" t="s">
        <v>3041</v>
      </c>
      <c r="D140" s="64"/>
    </row>
    <row r="141" spans="3:4" ht="11.4" hidden="1" x14ac:dyDescent="0.4">
      <c r="C141" s="63" t="s">
        <v>3042</v>
      </c>
      <c r="D141" s="64"/>
    </row>
    <row r="142" spans="3:4" ht="12.3" hidden="1" x14ac:dyDescent="0.4">
      <c r="C142" s="100" t="s">
        <v>58173</v>
      </c>
      <c r="D142" s="64"/>
    </row>
    <row r="143" spans="3:4" ht="11.4" hidden="1" x14ac:dyDescent="0.4">
      <c r="C143" s="63" t="s">
        <v>3043</v>
      </c>
      <c r="D143" s="64"/>
    </row>
    <row r="144" spans="3:4" ht="12.3" hidden="1" x14ac:dyDescent="0.4">
      <c r="C144" s="100" t="s">
        <v>3044</v>
      </c>
      <c r="D144" s="64"/>
    </row>
    <row r="145" spans="3:4" ht="12.3" hidden="1" x14ac:dyDescent="0.4">
      <c r="C145" s="100" t="s">
        <v>12297</v>
      </c>
      <c r="D145" s="64"/>
    </row>
    <row r="146" spans="3:4" ht="11.4" hidden="1" x14ac:dyDescent="0.4">
      <c r="C146" s="63" t="s">
        <v>3045</v>
      </c>
      <c r="D146" s="64"/>
    </row>
    <row r="147" spans="3:4" ht="11.4" hidden="1" x14ac:dyDescent="0.4">
      <c r="C147" s="63" t="s">
        <v>3046</v>
      </c>
      <c r="D147" s="64"/>
    </row>
    <row r="148" spans="3:4" ht="11.4" hidden="1" x14ac:dyDescent="0.4">
      <c r="C148" s="63" t="s">
        <v>3047</v>
      </c>
      <c r="D148" s="64"/>
    </row>
    <row r="149" spans="3:4" ht="11.4" hidden="1" x14ac:dyDescent="0.4">
      <c r="C149" s="63" t="s">
        <v>3048</v>
      </c>
      <c r="D149" s="64"/>
    </row>
    <row r="150" spans="3:4" ht="11.4" hidden="1" x14ac:dyDescent="0.4">
      <c r="C150" s="63" t="s">
        <v>3049</v>
      </c>
      <c r="D150" s="64"/>
    </row>
    <row r="151" spans="3:4" ht="12.3" hidden="1" x14ac:dyDescent="0.4">
      <c r="C151" s="100" t="s">
        <v>3050</v>
      </c>
      <c r="D151" s="64"/>
    </row>
    <row r="152" spans="3:4" ht="12.3" hidden="1" x14ac:dyDescent="0.4">
      <c r="C152" s="100" t="s">
        <v>3051</v>
      </c>
      <c r="D152" s="64"/>
    </row>
    <row r="153" spans="3:4" ht="12.3" hidden="1" x14ac:dyDescent="0.4">
      <c r="C153" s="100" t="s">
        <v>3052</v>
      </c>
      <c r="D153" s="64"/>
    </row>
    <row r="154" spans="3:4" ht="12.3" hidden="1" x14ac:dyDescent="0.4">
      <c r="C154" s="100" t="s">
        <v>3053</v>
      </c>
      <c r="D154" s="64"/>
    </row>
    <row r="155" spans="3:4" ht="12.3" hidden="1" x14ac:dyDescent="0.4">
      <c r="C155" s="100" t="s">
        <v>62507</v>
      </c>
      <c r="D155" s="64"/>
    </row>
    <row r="156" spans="3:4" ht="11.4" hidden="1" x14ac:dyDescent="0.4">
      <c r="C156" s="63" t="s">
        <v>3054</v>
      </c>
      <c r="D156" s="64"/>
    </row>
    <row r="157" spans="3:4" ht="12.3" hidden="1" x14ac:dyDescent="0.4">
      <c r="C157" s="100" t="s">
        <v>3055</v>
      </c>
      <c r="D157" s="64"/>
    </row>
    <row r="158" spans="3:4" ht="12.3" hidden="1" x14ac:dyDescent="0.4">
      <c r="C158" s="100" t="s">
        <v>3056</v>
      </c>
      <c r="D158" s="64"/>
    </row>
    <row r="159" spans="3:4" ht="11.4" hidden="1" x14ac:dyDescent="0.4">
      <c r="C159" s="63" t="s">
        <v>3057</v>
      </c>
      <c r="D159" s="64"/>
    </row>
    <row r="160" spans="3:4" ht="12.3" hidden="1" x14ac:dyDescent="0.4">
      <c r="C160" s="100" t="s">
        <v>3058</v>
      </c>
      <c r="D160" s="64"/>
    </row>
    <row r="161" spans="3:4" ht="12.3" hidden="1" x14ac:dyDescent="0.4">
      <c r="C161" s="100" t="s">
        <v>3059</v>
      </c>
      <c r="D161" s="64"/>
    </row>
    <row r="162" spans="3:4" ht="11.4" hidden="1" x14ac:dyDescent="0.4">
      <c r="C162" s="63" t="s">
        <v>3060</v>
      </c>
      <c r="D162" s="64"/>
    </row>
    <row r="163" spans="3:4" ht="11.4" hidden="1" x14ac:dyDescent="0.4">
      <c r="C163" s="63" t="s">
        <v>3061</v>
      </c>
      <c r="D163" s="64"/>
    </row>
    <row r="164" spans="3:4" ht="12.3" hidden="1" x14ac:dyDescent="0.4">
      <c r="C164" s="100" t="s">
        <v>12298</v>
      </c>
      <c r="D164" s="64"/>
    </row>
    <row r="165" spans="3:4" ht="12.3" hidden="1" x14ac:dyDescent="0.4">
      <c r="C165" s="100" t="s">
        <v>3062</v>
      </c>
      <c r="D165" s="64"/>
    </row>
    <row r="166" spans="3:4" ht="11.4" hidden="1" x14ac:dyDescent="0.4">
      <c r="C166" s="63" t="s">
        <v>3063</v>
      </c>
      <c r="D166" s="64"/>
    </row>
    <row r="167" spans="3:4" ht="12.3" hidden="1" x14ac:dyDescent="0.4">
      <c r="C167" s="100" t="s">
        <v>3064</v>
      </c>
      <c r="D167" s="64"/>
    </row>
    <row r="168" spans="3:4" ht="11.4" hidden="1" x14ac:dyDescent="0.4">
      <c r="C168" s="63" t="s">
        <v>3065</v>
      </c>
      <c r="D168" s="64"/>
    </row>
    <row r="169" spans="3:4" ht="12.3" hidden="1" x14ac:dyDescent="0.4">
      <c r="C169" s="100" t="s">
        <v>3066</v>
      </c>
      <c r="D169" s="64"/>
    </row>
    <row r="170" spans="3:4" ht="12.3" hidden="1" x14ac:dyDescent="0.4">
      <c r="C170" s="100" t="s">
        <v>3067</v>
      </c>
      <c r="D170" s="64"/>
    </row>
    <row r="171" spans="3:4" ht="11.4" hidden="1" x14ac:dyDescent="0.4">
      <c r="C171" s="63" t="s">
        <v>3068</v>
      </c>
      <c r="D171" s="64"/>
    </row>
    <row r="172" spans="3:4" ht="11.4" hidden="1" x14ac:dyDescent="0.4">
      <c r="C172" s="63" t="s">
        <v>3069</v>
      </c>
      <c r="D172" s="64"/>
    </row>
    <row r="173" spans="3:4" ht="11.4" hidden="1" x14ac:dyDescent="0.4">
      <c r="C173" s="63" t="s">
        <v>3070</v>
      </c>
      <c r="D173" s="64"/>
    </row>
    <row r="174" spans="3:4" ht="12.3" hidden="1" x14ac:dyDescent="0.4">
      <c r="C174" s="100" t="s">
        <v>3071</v>
      </c>
      <c r="D174" s="64"/>
    </row>
    <row r="175" spans="3:4" ht="11.4" hidden="1" x14ac:dyDescent="0.4">
      <c r="C175" s="63" t="s">
        <v>3072</v>
      </c>
      <c r="D175" s="64"/>
    </row>
    <row r="176" spans="3:4" ht="11.4" hidden="1" x14ac:dyDescent="0.4">
      <c r="C176" s="63" t="s">
        <v>3073</v>
      </c>
      <c r="D176" s="64"/>
    </row>
    <row r="177" spans="3:4" ht="12.3" hidden="1" x14ac:dyDescent="0.4">
      <c r="C177" s="100" t="s">
        <v>3074</v>
      </c>
      <c r="D177" s="64"/>
    </row>
    <row r="178" spans="3:4" ht="12.3" hidden="1" x14ac:dyDescent="0.4">
      <c r="C178" s="100" t="s">
        <v>3075</v>
      </c>
      <c r="D178" s="64"/>
    </row>
    <row r="179" spans="3:4" ht="12.3" hidden="1" x14ac:dyDescent="0.4">
      <c r="C179" s="100" t="s">
        <v>3076</v>
      </c>
      <c r="D179" s="64"/>
    </row>
    <row r="180" spans="3:4" ht="12.3" hidden="1" x14ac:dyDescent="0.4">
      <c r="C180" s="100" t="s">
        <v>3077</v>
      </c>
      <c r="D180" s="64"/>
    </row>
    <row r="181" spans="3:4" ht="12.3" hidden="1" x14ac:dyDescent="0.4">
      <c r="C181" s="100" t="s">
        <v>3078</v>
      </c>
      <c r="D181" s="64"/>
    </row>
    <row r="182" spans="3:4" ht="12.3" hidden="1" x14ac:dyDescent="0.4">
      <c r="C182" s="100" t="s">
        <v>3079</v>
      </c>
      <c r="D182" s="64"/>
    </row>
    <row r="183" spans="3:4" ht="12.3" hidden="1" x14ac:dyDescent="0.4">
      <c r="C183" s="100" t="s">
        <v>3080</v>
      </c>
      <c r="D183" s="64"/>
    </row>
    <row r="184" spans="3:4" ht="12.3" hidden="1" x14ac:dyDescent="0.4">
      <c r="C184" s="100" t="s">
        <v>3081</v>
      </c>
      <c r="D184" s="64"/>
    </row>
    <row r="185" spans="3:4" ht="12.3" hidden="1" x14ac:dyDescent="0.4">
      <c r="C185" s="100" t="s">
        <v>3082</v>
      </c>
      <c r="D185" s="64"/>
    </row>
    <row r="186" spans="3:4" ht="12.3" hidden="1" x14ac:dyDescent="0.4">
      <c r="C186" s="100" t="s">
        <v>63590</v>
      </c>
      <c r="D186" s="64"/>
    </row>
    <row r="187" spans="3:4" ht="12.3" hidden="1" x14ac:dyDescent="0.4">
      <c r="C187" s="100" t="s">
        <v>3083</v>
      </c>
      <c r="D187" s="64"/>
    </row>
    <row r="188" spans="3:4" ht="12.3" hidden="1" x14ac:dyDescent="0.4">
      <c r="C188" s="100" t="s">
        <v>3084</v>
      </c>
      <c r="D188" s="64"/>
    </row>
    <row r="189" spans="3:4" ht="12.3" hidden="1" x14ac:dyDescent="0.4">
      <c r="C189" s="100" t="s">
        <v>3085</v>
      </c>
      <c r="D189" s="64"/>
    </row>
    <row r="190" spans="3:4" ht="12.3" hidden="1" x14ac:dyDescent="0.4">
      <c r="C190" s="100" t="s">
        <v>3086</v>
      </c>
      <c r="D190" s="64"/>
    </row>
    <row r="191" spans="3:4" ht="12.3" hidden="1" x14ac:dyDescent="0.4">
      <c r="C191" s="100" t="s">
        <v>3087</v>
      </c>
      <c r="D191" s="64"/>
    </row>
    <row r="192" spans="3:4" ht="12.3" hidden="1" x14ac:dyDescent="0.4">
      <c r="C192" s="100" t="s">
        <v>3088</v>
      </c>
      <c r="D192" s="64"/>
    </row>
    <row r="193" spans="3:4" ht="11.4" hidden="1" x14ac:dyDescent="0.4">
      <c r="C193" s="63" t="s">
        <v>3089</v>
      </c>
      <c r="D193" s="64"/>
    </row>
    <row r="194" spans="3:4" ht="12.3" hidden="1" x14ac:dyDescent="0.4">
      <c r="C194" s="100" t="s">
        <v>3090</v>
      </c>
      <c r="D194" s="64"/>
    </row>
    <row r="195" spans="3:4" ht="12.3" hidden="1" x14ac:dyDescent="0.4">
      <c r="C195" s="100" t="s">
        <v>3091</v>
      </c>
      <c r="D195" s="64"/>
    </row>
    <row r="196" spans="3:4" ht="12.3" hidden="1" x14ac:dyDescent="0.4">
      <c r="C196" s="100" t="s">
        <v>3092</v>
      </c>
      <c r="D196" s="64"/>
    </row>
    <row r="197" spans="3:4" ht="12.3" hidden="1" x14ac:dyDescent="0.4">
      <c r="C197" s="100" t="s">
        <v>3093</v>
      </c>
      <c r="D197" s="64"/>
    </row>
    <row r="198" spans="3:4" ht="12.3" hidden="1" x14ac:dyDescent="0.4">
      <c r="C198" s="100" t="s">
        <v>58166</v>
      </c>
      <c r="D198" s="64"/>
    </row>
    <row r="199" spans="3:4" ht="12.3" hidden="1" x14ac:dyDescent="0.4">
      <c r="C199" s="100" t="s">
        <v>3094</v>
      </c>
      <c r="D199" s="64"/>
    </row>
    <row r="200" spans="3:4" ht="12.3" hidden="1" x14ac:dyDescent="0.4">
      <c r="C200" s="100" t="s">
        <v>3095</v>
      </c>
      <c r="D200" s="64"/>
    </row>
    <row r="201" spans="3:4" ht="12.3" hidden="1" x14ac:dyDescent="0.4">
      <c r="C201" s="100" t="s">
        <v>3096</v>
      </c>
      <c r="D201" s="64"/>
    </row>
    <row r="202" spans="3:4" ht="12.3" hidden="1" x14ac:dyDescent="0.4">
      <c r="C202" s="100" t="s">
        <v>3097</v>
      </c>
      <c r="D202" s="64"/>
    </row>
    <row r="203" spans="3:4" ht="12.3" hidden="1" x14ac:dyDescent="0.4">
      <c r="C203" s="100" t="s">
        <v>3098</v>
      </c>
      <c r="D203" s="64"/>
    </row>
    <row r="204" spans="3:4" ht="12.3" hidden="1" x14ac:dyDescent="0.4">
      <c r="C204" s="100" t="s">
        <v>12299</v>
      </c>
      <c r="D204" s="64"/>
    </row>
    <row r="205" spans="3:4" ht="12.3" hidden="1" x14ac:dyDescent="0.4">
      <c r="C205" s="100" t="s">
        <v>3099</v>
      </c>
      <c r="D205" s="64"/>
    </row>
    <row r="206" spans="3:4" ht="12.3" hidden="1" x14ac:dyDescent="0.4">
      <c r="C206" s="100" t="s">
        <v>3100</v>
      </c>
      <c r="D206" s="64"/>
    </row>
    <row r="207" spans="3:4" ht="12.3" hidden="1" x14ac:dyDescent="0.4">
      <c r="C207" s="100" t="s">
        <v>3101</v>
      </c>
      <c r="D207" s="64"/>
    </row>
    <row r="208" spans="3:4" ht="12.3" hidden="1" x14ac:dyDescent="0.4">
      <c r="C208" s="100" t="s">
        <v>3102</v>
      </c>
      <c r="D208" s="64"/>
    </row>
    <row r="209" spans="3:4" ht="11.4" hidden="1" x14ac:dyDescent="0.4">
      <c r="C209" s="63" t="s">
        <v>3103</v>
      </c>
      <c r="D209" s="64"/>
    </row>
    <row r="210" spans="3:4" ht="12.3" hidden="1" x14ac:dyDescent="0.4">
      <c r="C210" s="100" t="s">
        <v>3104</v>
      </c>
      <c r="D210" s="64"/>
    </row>
    <row r="211" spans="3:4" ht="12.3" hidden="1" x14ac:dyDescent="0.4">
      <c r="C211" s="100" t="s">
        <v>3105</v>
      </c>
      <c r="D211" s="64"/>
    </row>
    <row r="212" spans="3:4" ht="12.3" hidden="1" x14ac:dyDescent="0.4">
      <c r="C212" s="100" t="s">
        <v>3106</v>
      </c>
      <c r="D212" s="64"/>
    </row>
    <row r="213" spans="3:4" ht="12.3" hidden="1" x14ac:dyDescent="0.4">
      <c r="C213" s="100" t="s">
        <v>12941</v>
      </c>
      <c r="D213" s="64"/>
    </row>
    <row r="214" spans="3:4" ht="11.4" hidden="1" x14ac:dyDescent="0.4">
      <c r="C214" s="63" t="s">
        <v>3107</v>
      </c>
      <c r="D214" s="64"/>
    </row>
    <row r="215" spans="3:4" ht="12.3" hidden="1" x14ac:dyDescent="0.4">
      <c r="C215" s="100" t="s">
        <v>3108</v>
      </c>
      <c r="D215" s="64"/>
    </row>
    <row r="216" spans="3:4" ht="12.3" hidden="1" x14ac:dyDescent="0.4">
      <c r="C216" s="100" t="s">
        <v>3109</v>
      </c>
      <c r="D216" s="64"/>
    </row>
    <row r="217" spans="3:4" ht="12.3" hidden="1" x14ac:dyDescent="0.4">
      <c r="C217" s="100" t="s">
        <v>3110</v>
      </c>
      <c r="D217" s="64"/>
    </row>
    <row r="218" spans="3:4" ht="11.4" hidden="1" x14ac:dyDescent="0.4">
      <c r="C218" s="101" t="s">
        <v>3111</v>
      </c>
      <c r="D218" s="64"/>
    </row>
    <row r="219" spans="3:4" ht="12.3" hidden="1" x14ac:dyDescent="0.4">
      <c r="C219" s="100" t="s">
        <v>3112</v>
      </c>
      <c r="D219" s="64"/>
    </row>
    <row r="220" spans="3:4" ht="11.4" hidden="1" x14ac:dyDescent="0.4">
      <c r="C220" s="63" t="s">
        <v>3113</v>
      </c>
      <c r="D220" s="64"/>
    </row>
    <row r="221" spans="3:4" ht="12.3" hidden="1" x14ac:dyDescent="0.4">
      <c r="C221" s="100" t="s">
        <v>3114</v>
      </c>
      <c r="D221" s="64"/>
    </row>
    <row r="222" spans="3:4" ht="12.3" hidden="1" x14ac:dyDescent="0.4">
      <c r="C222" s="100" t="s">
        <v>3115</v>
      </c>
      <c r="D222" s="64"/>
    </row>
    <row r="223" spans="3:4" ht="12.3" hidden="1" x14ac:dyDescent="0.4">
      <c r="C223" s="100" t="s">
        <v>3116</v>
      </c>
      <c r="D223" s="64"/>
    </row>
    <row r="224" spans="3:4" ht="12.3" hidden="1" x14ac:dyDescent="0.4">
      <c r="C224" s="100" t="s">
        <v>3117</v>
      </c>
      <c r="D224" s="64"/>
    </row>
    <row r="225" spans="3:4" ht="12.3" hidden="1" x14ac:dyDescent="0.4">
      <c r="C225" s="100" t="s">
        <v>3118</v>
      </c>
      <c r="D225" s="64"/>
    </row>
    <row r="226" spans="3:4" ht="12.3" hidden="1" x14ac:dyDescent="0.4">
      <c r="C226" s="100" t="s">
        <v>12300</v>
      </c>
      <c r="D226" s="64"/>
    </row>
    <row r="227" spans="3:4" ht="12.3" hidden="1" x14ac:dyDescent="0.4">
      <c r="C227" s="100" t="s">
        <v>3119</v>
      </c>
      <c r="D227" s="64"/>
    </row>
    <row r="228" spans="3:4" ht="12.3" hidden="1" x14ac:dyDescent="0.4">
      <c r="C228" s="100" t="s">
        <v>3120</v>
      </c>
      <c r="D228" s="64"/>
    </row>
    <row r="229" spans="3:4" ht="11.4" hidden="1" x14ac:dyDescent="0.4">
      <c r="C229" s="63" t="s">
        <v>3121</v>
      </c>
      <c r="D229" s="64"/>
    </row>
    <row r="230" spans="3:4" ht="12.3" hidden="1" x14ac:dyDescent="0.4">
      <c r="C230" s="100" t="s">
        <v>3122</v>
      </c>
      <c r="D230" s="64"/>
    </row>
    <row r="231" spans="3:4" ht="11.4" hidden="1" x14ac:dyDescent="0.4">
      <c r="C231" s="63" t="s">
        <v>3123</v>
      </c>
      <c r="D231" s="64"/>
    </row>
    <row r="232" spans="3:4" ht="12.3" hidden="1" x14ac:dyDescent="0.4">
      <c r="C232" s="100" t="s">
        <v>3124</v>
      </c>
      <c r="D232" s="64"/>
    </row>
    <row r="233" spans="3:4" ht="11.4" hidden="1" x14ac:dyDescent="0.4">
      <c r="C233" s="63" t="s">
        <v>3125</v>
      </c>
      <c r="D233" s="64"/>
    </row>
    <row r="234" spans="3:4" ht="11.4" hidden="1" x14ac:dyDescent="0.4">
      <c r="C234" s="63" t="s">
        <v>3126</v>
      </c>
      <c r="D234" s="64"/>
    </row>
    <row r="235" spans="3:4" ht="12.3" hidden="1" x14ac:dyDescent="0.4">
      <c r="C235" s="100" t="s">
        <v>3127</v>
      </c>
      <c r="D235" s="64"/>
    </row>
    <row r="236" spans="3:4" ht="12.3" hidden="1" x14ac:dyDescent="0.4">
      <c r="C236" s="100" t="s">
        <v>3128</v>
      </c>
      <c r="D236" s="64"/>
    </row>
    <row r="237" spans="3:4" ht="11.4" hidden="1" x14ac:dyDescent="0.4">
      <c r="C237" s="63" t="s">
        <v>3129</v>
      </c>
      <c r="D237" s="64"/>
    </row>
    <row r="238" spans="3:4" ht="12.3" hidden="1" x14ac:dyDescent="0.4">
      <c r="C238" s="100" t="s">
        <v>3130</v>
      </c>
      <c r="D238" s="64"/>
    </row>
    <row r="239" spans="3:4" ht="11.4" hidden="1" x14ac:dyDescent="0.4">
      <c r="C239" s="63" t="s">
        <v>3131</v>
      </c>
      <c r="D239" s="64"/>
    </row>
    <row r="240" spans="3:4" ht="12.3" hidden="1" x14ac:dyDescent="0.4">
      <c r="C240" s="100" t="s">
        <v>3132</v>
      </c>
      <c r="D240" s="64"/>
    </row>
    <row r="241" spans="3:4" ht="11.4" hidden="1" x14ac:dyDescent="0.4">
      <c r="C241" s="63" t="s">
        <v>3133</v>
      </c>
      <c r="D241" s="64"/>
    </row>
    <row r="242" spans="3:4" ht="11.4" hidden="1" x14ac:dyDescent="0.4">
      <c r="C242" s="63" t="s">
        <v>3134</v>
      </c>
      <c r="D242" s="64"/>
    </row>
    <row r="243" spans="3:4" ht="11.4" hidden="1" x14ac:dyDescent="0.4">
      <c r="C243" s="63" t="s">
        <v>3135</v>
      </c>
      <c r="D243" s="64"/>
    </row>
    <row r="244" spans="3:4" ht="12.3" hidden="1" x14ac:dyDescent="0.4">
      <c r="C244" s="100" t="s">
        <v>3136</v>
      </c>
      <c r="D244" s="64"/>
    </row>
    <row r="245" spans="3:4" ht="12.3" hidden="1" x14ac:dyDescent="0.4">
      <c r="C245" s="100" t="s">
        <v>3137</v>
      </c>
      <c r="D245" s="64"/>
    </row>
    <row r="246" spans="3:4" ht="11.4" hidden="1" x14ac:dyDescent="0.4">
      <c r="C246" s="63" t="s">
        <v>3138</v>
      </c>
      <c r="D246" s="64"/>
    </row>
    <row r="247" spans="3:4" ht="12.3" hidden="1" x14ac:dyDescent="0.4">
      <c r="C247" s="100" t="s">
        <v>3139</v>
      </c>
      <c r="D247" s="64"/>
    </row>
    <row r="248" spans="3:4" ht="12.3" hidden="1" x14ac:dyDescent="0.4">
      <c r="C248" s="100" t="s">
        <v>3140</v>
      </c>
      <c r="D248" s="64"/>
    </row>
    <row r="249" spans="3:4" ht="12.3" hidden="1" x14ac:dyDescent="0.4">
      <c r="C249" s="100" t="s">
        <v>3141</v>
      </c>
      <c r="D249" s="64"/>
    </row>
    <row r="250" spans="3:4" ht="11.4" hidden="1" x14ac:dyDescent="0.4">
      <c r="C250" s="63" t="s">
        <v>3142</v>
      </c>
      <c r="D250" s="64"/>
    </row>
    <row r="251" spans="3:4" ht="11.4" hidden="1" x14ac:dyDescent="0.4">
      <c r="C251" s="63" t="s">
        <v>3143</v>
      </c>
      <c r="D251" s="64"/>
    </row>
    <row r="252" spans="3:4" ht="11.4" hidden="1" x14ac:dyDescent="0.4">
      <c r="C252" s="63" t="s">
        <v>3144</v>
      </c>
      <c r="D252" s="64"/>
    </row>
    <row r="253" spans="3:4" ht="12.3" hidden="1" x14ac:dyDescent="0.4">
      <c r="C253" s="100" t="s">
        <v>3145</v>
      </c>
      <c r="D253" s="64"/>
    </row>
    <row r="254" spans="3:4" ht="11.4" hidden="1" x14ac:dyDescent="0.4">
      <c r="C254" s="63" t="s">
        <v>3146</v>
      </c>
      <c r="D254" s="64"/>
    </row>
    <row r="255" spans="3:4" ht="11.4" hidden="1" x14ac:dyDescent="0.4">
      <c r="C255" s="63" t="s">
        <v>3147</v>
      </c>
      <c r="D255" s="64"/>
    </row>
    <row r="256" spans="3:4" ht="12.3" hidden="1" x14ac:dyDescent="0.4">
      <c r="C256" s="100" t="s">
        <v>3148</v>
      </c>
      <c r="D256" s="64"/>
    </row>
    <row r="257" spans="3:4" ht="12.3" hidden="1" x14ac:dyDescent="0.4">
      <c r="C257" s="100" t="s">
        <v>3149</v>
      </c>
      <c r="D257" s="64"/>
    </row>
    <row r="258" spans="3:4" ht="12.3" hidden="1" x14ac:dyDescent="0.4">
      <c r="C258" s="100" t="s">
        <v>12940</v>
      </c>
      <c r="D258" s="64"/>
    </row>
    <row r="259" spans="3:4" ht="11.4" hidden="1" x14ac:dyDescent="0.4">
      <c r="C259" s="63" t="s">
        <v>3150</v>
      </c>
      <c r="D259" s="64"/>
    </row>
    <row r="260" spans="3:4" ht="12.3" hidden="1" x14ac:dyDescent="0.4">
      <c r="C260" s="100" t="s">
        <v>3151</v>
      </c>
      <c r="D260" s="64"/>
    </row>
    <row r="261" spans="3:4" ht="12.3" hidden="1" x14ac:dyDescent="0.4">
      <c r="C261" s="100" t="s">
        <v>3152</v>
      </c>
      <c r="D261" s="64"/>
    </row>
    <row r="262" spans="3:4" ht="11.4" hidden="1" x14ac:dyDescent="0.4">
      <c r="C262" s="63" t="s">
        <v>3153</v>
      </c>
      <c r="D262" s="64"/>
    </row>
    <row r="263" spans="3:4" ht="12.3" hidden="1" x14ac:dyDescent="0.4">
      <c r="C263" s="100" t="s">
        <v>3154</v>
      </c>
      <c r="D263" s="64"/>
    </row>
    <row r="264" spans="3:4" ht="12.3" hidden="1" x14ac:dyDescent="0.4">
      <c r="C264" s="100" t="s">
        <v>12939</v>
      </c>
      <c r="D264" s="64"/>
    </row>
    <row r="265" spans="3:4" ht="11.4" hidden="1" x14ac:dyDescent="0.4">
      <c r="C265" s="63" t="s">
        <v>3155</v>
      </c>
      <c r="D265" s="64"/>
    </row>
    <row r="266" spans="3:4" ht="12.3" hidden="1" x14ac:dyDescent="0.4">
      <c r="C266" s="100" t="s">
        <v>3156</v>
      </c>
      <c r="D266" s="64"/>
    </row>
    <row r="267" spans="3:4" ht="12.3" hidden="1" x14ac:dyDescent="0.4">
      <c r="C267" s="100" t="s">
        <v>3157</v>
      </c>
      <c r="D267" s="64"/>
    </row>
    <row r="268" spans="3:4" ht="11.4" hidden="1" x14ac:dyDescent="0.4">
      <c r="C268" s="63" t="s">
        <v>3158</v>
      </c>
      <c r="D268" s="64"/>
    </row>
    <row r="269" spans="3:4" ht="11.4" hidden="1" x14ac:dyDescent="0.4">
      <c r="C269" s="63" t="s">
        <v>3159</v>
      </c>
      <c r="D269" s="64"/>
    </row>
    <row r="270" spans="3:4" ht="11.4" hidden="1" x14ac:dyDescent="0.4">
      <c r="C270" s="63" t="s">
        <v>3160</v>
      </c>
      <c r="D270" s="64"/>
    </row>
    <row r="271" spans="3:4" ht="11.4" hidden="1" x14ac:dyDescent="0.4">
      <c r="C271" s="63" t="s">
        <v>3161</v>
      </c>
      <c r="D271" s="64"/>
    </row>
    <row r="272" spans="3:4" ht="12.3" hidden="1" x14ac:dyDescent="0.4">
      <c r="C272" s="100" t="s">
        <v>3162</v>
      </c>
      <c r="D272" s="64"/>
    </row>
    <row r="273" spans="3:4" ht="11.4" hidden="1" x14ac:dyDescent="0.4">
      <c r="C273" s="63" t="s">
        <v>3163</v>
      </c>
      <c r="D273" s="64"/>
    </row>
    <row r="274" spans="3:4" ht="11.4" hidden="1" x14ac:dyDescent="0.4">
      <c r="C274" s="63" t="s">
        <v>3164</v>
      </c>
      <c r="D274" s="64"/>
    </row>
    <row r="275" spans="3:4" ht="11.4" hidden="1" x14ac:dyDescent="0.4">
      <c r="C275" s="63" t="s">
        <v>3165</v>
      </c>
      <c r="D275" s="64"/>
    </row>
    <row r="276" spans="3:4" ht="11.4" hidden="1" x14ac:dyDescent="0.4">
      <c r="C276" s="63" t="s">
        <v>3166</v>
      </c>
      <c r="D276" s="64"/>
    </row>
    <row r="277" spans="3:4" ht="12.3" hidden="1" x14ac:dyDescent="0.4">
      <c r="C277" s="100" t="s">
        <v>3167</v>
      </c>
      <c r="D277" s="64"/>
    </row>
    <row r="278" spans="3:4" ht="11.4" hidden="1" x14ac:dyDescent="0.4">
      <c r="C278" s="63" t="s">
        <v>3168</v>
      </c>
      <c r="D278" s="64"/>
    </row>
    <row r="279" spans="3:4" ht="12.3" hidden="1" x14ac:dyDescent="0.4">
      <c r="C279" s="100" t="s">
        <v>3169</v>
      </c>
      <c r="D279" s="64"/>
    </row>
    <row r="280" spans="3:4" ht="11.4" hidden="1" x14ac:dyDescent="0.4">
      <c r="C280" s="63" t="s">
        <v>3170</v>
      </c>
      <c r="D280" s="64"/>
    </row>
    <row r="281" spans="3:4" ht="12.3" hidden="1" x14ac:dyDescent="0.4">
      <c r="C281" s="100" t="s">
        <v>3171</v>
      </c>
      <c r="D281" s="64"/>
    </row>
    <row r="282" spans="3:4" ht="11.4" hidden="1" x14ac:dyDescent="0.4">
      <c r="C282" s="63" t="s">
        <v>3172</v>
      </c>
      <c r="D282" s="64"/>
    </row>
    <row r="283" spans="3:4" ht="11.4" hidden="1" x14ac:dyDescent="0.4">
      <c r="C283" s="63" t="s">
        <v>3173</v>
      </c>
      <c r="D283" s="64"/>
    </row>
    <row r="284" spans="3:4" ht="12.3" hidden="1" x14ac:dyDescent="0.4">
      <c r="C284" s="100" t="s">
        <v>3174</v>
      </c>
      <c r="D284" s="64"/>
    </row>
    <row r="285" spans="3:4" ht="12.3" hidden="1" x14ac:dyDescent="0.4">
      <c r="C285" s="100" t="s">
        <v>3175</v>
      </c>
      <c r="D285" s="64"/>
    </row>
    <row r="286" spans="3:4" ht="12.3" hidden="1" x14ac:dyDescent="0.4">
      <c r="C286" s="100" t="s">
        <v>3176</v>
      </c>
      <c r="D286" s="64"/>
    </row>
    <row r="287" spans="3:4" ht="12.3" hidden="1" x14ac:dyDescent="0.4">
      <c r="C287" s="100" t="s">
        <v>3177</v>
      </c>
      <c r="D287" s="64"/>
    </row>
    <row r="288" spans="3:4" ht="12.3" hidden="1" x14ac:dyDescent="0.4">
      <c r="C288" s="100" t="s">
        <v>3178</v>
      </c>
      <c r="D288" s="64"/>
    </row>
    <row r="289" spans="3:4" ht="11.4" hidden="1" x14ac:dyDescent="0.4">
      <c r="C289" s="63" t="s">
        <v>3179</v>
      </c>
      <c r="D289" s="64"/>
    </row>
    <row r="290" spans="3:4" ht="12.3" hidden="1" x14ac:dyDescent="0.4">
      <c r="C290" s="100" t="s">
        <v>3180</v>
      </c>
      <c r="D290" s="64"/>
    </row>
    <row r="291" spans="3:4" ht="12.3" hidden="1" x14ac:dyDescent="0.4">
      <c r="C291" s="100" t="s">
        <v>3181</v>
      </c>
      <c r="D291" s="64"/>
    </row>
    <row r="292" spans="3:4" ht="11.4" hidden="1" x14ac:dyDescent="0.4">
      <c r="C292" s="63" t="s">
        <v>3182</v>
      </c>
      <c r="D292" s="64"/>
    </row>
    <row r="293" spans="3:4" ht="12.3" hidden="1" x14ac:dyDescent="0.4">
      <c r="C293" s="100" t="s">
        <v>3183</v>
      </c>
      <c r="D293" s="64"/>
    </row>
    <row r="294" spans="3:4" ht="12.3" hidden="1" x14ac:dyDescent="0.4">
      <c r="C294" s="100" t="s">
        <v>3184</v>
      </c>
      <c r="D294" s="64"/>
    </row>
    <row r="295" spans="3:4" ht="12.3" hidden="1" x14ac:dyDescent="0.4">
      <c r="C295" s="100" t="s">
        <v>3185</v>
      </c>
      <c r="D295" s="64"/>
    </row>
    <row r="296" spans="3:4" ht="12.3" hidden="1" x14ac:dyDescent="0.4">
      <c r="C296" s="100" t="s">
        <v>3186</v>
      </c>
      <c r="D296" s="64"/>
    </row>
    <row r="297" spans="3:4" ht="12.3" hidden="1" x14ac:dyDescent="0.4">
      <c r="C297" s="100" t="s">
        <v>3187</v>
      </c>
      <c r="D297" s="64"/>
    </row>
    <row r="298" spans="3:4" ht="12.3" hidden="1" x14ac:dyDescent="0.4">
      <c r="C298" s="100" t="s">
        <v>3188</v>
      </c>
      <c r="D298" s="64"/>
    </row>
    <row r="299" spans="3:4" ht="12.3" hidden="1" x14ac:dyDescent="0.4">
      <c r="C299" s="100" t="s">
        <v>3189</v>
      </c>
      <c r="D299" s="64"/>
    </row>
    <row r="300" spans="3:4" ht="12.3" hidden="1" x14ac:dyDescent="0.4">
      <c r="C300" s="100" t="s">
        <v>3190</v>
      </c>
      <c r="D300" s="64"/>
    </row>
    <row r="301" spans="3:4" ht="12.3" hidden="1" x14ac:dyDescent="0.4">
      <c r="C301" s="100" t="s">
        <v>3191</v>
      </c>
      <c r="D301" s="64"/>
    </row>
    <row r="302" spans="3:4" ht="12.3" hidden="1" x14ac:dyDescent="0.4">
      <c r="C302" s="100" t="s">
        <v>3192</v>
      </c>
      <c r="D302" s="64"/>
    </row>
    <row r="303" spans="3:4" ht="12.3" hidden="1" x14ac:dyDescent="0.4">
      <c r="C303" s="100" t="s">
        <v>3193</v>
      </c>
      <c r="D303" s="64"/>
    </row>
    <row r="304" spans="3:4" ht="12.3" hidden="1" x14ac:dyDescent="0.4">
      <c r="C304" s="100" t="s">
        <v>3194</v>
      </c>
      <c r="D304" s="64"/>
    </row>
    <row r="305" spans="3:4" ht="12.3" hidden="1" x14ac:dyDescent="0.4">
      <c r="C305" s="100" t="s">
        <v>3195</v>
      </c>
      <c r="D305" s="64"/>
    </row>
    <row r="306" spans="3:4" ht="12.3" hidden="1" x14ac:dyDescent="0.4">
      <c r="C306" s="100" t="s">
        <v>12301</v>
      </c>
      <c r="D306" s="64"/>
    </row>
    <row r="307" spans="3:4" ht="12.3" hidden="1" x14ac:dyDescent="0.4">
      <c r="C307" s="100" t="s">
        <v>3196</v>
      </c>
      <c r="D307" s="64"/>
    </row>
    <row r="308" spans="3:4" ht="12.3" hidden="1" x14ac:dyDescent="0.4">
      <c r="C308" s="100" t="s">
        <v>3197</v>
      </c>
      <c r="D308" s="64"/>
    </row>
    <row r="309" spans="3:4" ht="12.3" hidden="1" x14ac:dyDescent="0.4">
      <c r="C309" s="100" t="s">
        <v>3198</v>
      </c>
      <c r="D309" s="64"/>
    </row>
    <row r="310" spans="3:4" ht="11.4" hidden="1" x14ac:dyDescent="0.4">
      <c r="C310" s="63" t="s">
        <v>3199</v>
      </c>
      <c r="D310" s="64"/>
    </row>
    <row r="311" spans="3:4" ht="12.3" hidden="1" x14ac:dyDescent="0.4">
      <c r="C311" s="100" t="s">
        <v>3200</v>
      </c>
      <c r="D311" s="64"/>
    </row>
    <row r="312" spans="3:4" ht="12.3" hidden="1" x14ac:dyDescent="0.4">
      <c r="C312" s="100" t="s">
        <v>3201</v>
      </c>
      <c r="D312" s="64"/>
    </row>
    <row r="313" spans="3:4" ht="12.3" hidden="1" x14ac:dyDescent="0.4">
      <c r="C313" s="100" t="s">
        <v>3202</v>
      </c>
      <c r="D313" s="64"/>
    </row>
    <row r="314" spans="3:4" ht="12.3" hidden="1" x14ac:dyDescent="0.4">
      <c r="C314" s="100" t="s">
        <v>3203</v>
      </c>
      <c r="D314" s="64"/>
    </row>
    <row r="315" spans="3:4" ht="12.3" hidden="1" x14ac:dyDescent="0.4">
      <c r="C315" s="100" t="s">
        <v>3204</v>
      </c>
      <c r="D315" s="64"/>
    </row>
    <row r="316" spans="3:4" ht="12.3" hidden="1" x14ac:dyDescent="0.4">
      <c r="C316" s="100" t="s">
        <v>3205</v>
      </c>
      <c r="D316" s="64"/>
    </row>
    <row r="317" spans="3:4" ht="12.3" hidden="1" x14ac:dyDescent="0.4">
      <c r="C317" s="100" t="s">
        <v>3206</v>
      </c>
      <c r="D317" s="64"/>
    </row>
    <row r="318" spans="3:4" ht="12.3" hidden="1" x14ac:dyDescent="0.4">
      <c r="C318" s="100" t="s">
        <v>3207</v>
      </c>
      <c r="D318" s="64"/>
    </row>
    <row r="319" spans="3:4" ht="12.3" hidden="1" x14ac:dyDescent="0.4">
      <c r="C319" s="100" t="s">
        <v>3208</v>
      </c>
      <c r="D319" s="64"/>
    </row>
    <row r="320" spans="3:4" ht="12.3" hidden="1" x14ac:dyDescent="0.4">
      <c r="C320" s="100" t="s">
        <v>3209</v>
      </c>
      <c r="D320" s="64"/>
    </row>
    <row r="321" spans="3:4" ht="11.4" hidden="1" x14ac:dyDescent="0.4">
      <c r="C321" s="63" t="s">
        <v>3210</v>
      </c>
      <c r="D321" s="64"/>
    </row>
    <row r="322" spans="3:4" ht="12.3" hidden="1" x14ac:dyDescent="0.4">
      <c r="C322" s="100" t="s">
        <v>3211</v>
      </c>
      <c r="D322" s="64"/>
    </row>
    <row r="323" spans="3:4" ht="12.3" hidden="1" x14ac:dyDescent="0.4">
      <c r="C323" s="100" t="s">
        <v>3212</v>
      </c>
      <c r="D323" s="64"/>
    </row>
    <row r="324" spans="3:4" ht="11.4" hidden="1" x14ac:dyDescent="0.4">
      <c r="C324" s="63" t="s">
        <v>3213</v>
      </c>
      <c r="D324" s="64"/>
    </row>
    <row r="325" spans="3:4" ht="12.3" hidden="1" x14ac:dyDescent="0.4">
      <c r="C325" s="100" t="s">
        <v>3214</v>
      </c>
      <c r="D325" s="64"/>
    </row>
    <row r="326" spans="3:4" ht="11.4" hidden="1" x14ac:dyDescent="0.4">
      <c r="C326" s="63" t="s">
        <v>3215</v>
      </c>
      <c r="D326" s="64"/>
    </row>
    <row r="327" spans="3:4" ht="12.3" hidden="1" x14ac:dyDescent="0.4">
      <c r="C327" s="100" t="s">
        <v>3216</v>
      </c>
      <c r="D327" s="64"/>
    </row>
    <row r="328" spans="3:4" ht="12.3" hidden="1" x14ac:dyDescent="0.4">
      <c r="C328" s="100" t="s">
        <v>3217</v>
      </c>
      <c r="D328" s="64"/>
    </row>
    <row r="329" spans="3:4" ht="11.4" hidden="1" x14ac:dyDescent="0.4">
      <c r="C329" s="63" t="s">
        <v>3218</v>
      </c>
      <c r="D329" s="64"/>
    </row>
    <row r="330" spans="3:4" ht="12.3" hidden="1" x14ac:dyDescent="0.4">
      <c r="C330" s="100" t="s">
        <v>3219</v>
      </c>
      <c r="D330" s="64"/>
    </row>
    <row r="331" spans="3:4" ht="11.4" hidden="1" x14ac:dyDescent="0.4">
      <c r="C331" s="63" t="s">
        <v>3220</v>
      </c>
      <c r="D331" s="64"/>
    </row>
    <row r="332" spans="3:4" ht="12.3" hidden="1" x14ac:dyDescent="0.4">
      <c r="C332" s="100" t="s">
        <v>3221</v>
      </c>
      <c r="D332" s="64"/>
    </row>
    <row r="333" spans="3:4" ht="12.3" hidden="1" x14ac:dyDescent="0.4">
      <c r="C333" s="100" t="s">
        <v>3224</v>
      </c>
      <c r="D333" s="64"/>
    </row>
    <row r="334" spans="3:4" ht="11.4" hidden="1" x14ac:dyDescent="0.4">
      <c r="C334" s="63" t="s">
        <v>3222</v>
      </c>
      <c r="D334" s="64"/>
    </row>
    <row r="335" spans="3:4" ht="11.4" hidden="1" x14ac:dyDescent="0.4">
      <c r="C335" s="63" t="s">
        <v>3223</v>
      </c>
      <c r="D335" s="64"/>
    </row>
    <row r="336" spans="3:4" ht="11.4" hidden="1" x14ac:dyDescent="0.4">
      <c r="C336" s="120" t="s">
        <v>5009</v>
      </c>
      <c r="D336" s="64"/>
    </row>
    <row r="337" spans="3:4" ht="11.4" hidden="1" x14ac:dyDescent="0.4">
      <c r="C337" s="120" t="s">
        <v>5010</v>
      </c>
      <c r="D337" s="64"/>
    </row>
    <row r="338" spans="3:4" ht="11.4" hidden="1" x14ac:dyDescent="0.4">
      <c r="C338" s="120" t="s">
        <v>42059</v>
      </c>
      <c r="D338" s="64"/>
    </row>
    <row r="339" spans="3:4" ht="11.4" hidden="1" x14ac:dyDescent="0.4">
      <c r="C339" s="120" t="s">
        <v>5011</v>
      </c>
      <c r="D339" s="64"/>
    </row>
    <row r="340" spans="3:4" ht="11.4" hidden="1" x14ac:dyDescent="0.4">
      <c r="C340" s="120" t="s">
        <v>5012</v>
      </c>
      <c r="D340" s="64"/>
    </row>
    <row r="341" spans="3:4" ht="11.4" hidden="1" x14ac:dyDescent="0.4">
      <c r="C341" s="120" t="s">
        <v>5013</v>
      </c>
      <c r="D341" s="64"/>
    </row>
    <row r="342" spans="3:4" ht="11.4" hidden="1" x14ac:dyDescent="0.4">
      <c r="C342" s="120" t="s">
        <v>5014</v>
      </c>
      <c r="D342" s="64"/>
    </row>
    <row r="343" spans="3:4" ht="11.4" hidden="1" x14ac:dyDescent="0.4">
      <c r="C343" s="120" t="s">
        <v>5015</v>
      </c>
      <c r="D343" s="64"/>
    </row>
    <row r="344" spans="3:4" ht="11.4" hidden="1" x14ac:dyDescent="0.4">
      <c r="C344" s="120" t="s">
        <v>5016</v>
      </c>
      <c r="D344" s="64"/>
    </row>
    <row r="345" spans="3:4" ht="11.4" hidden="1" x14ac:dyDescent="0.4">
      <c r="C345" s="120" t="s">
        <v>5017</v>
      </c>
      <c r="D345" s="64"/>
    </row>
    <row r="346" spans="3:4" ht="11.4" hidden="1" x14ac:dyDescent="0.4">
      <c r="C346" s="120" t="s">
        <v>42060</v>
      </c>
      <c r="D346" s="64"/>
    </row>
    <row r="347" spans="3:4" ht="11.4" hidden="1" x14ac:dyDescent="0.4">
      <c r="C347" s="120" t="s">
        <v>43556</v>
      </c>
      <c r="D347" s="64"/>
    </row>
    <row r="348" spans="3:4" ht="11.4" hidden="1" x14ac:dyDescent="0.4">
      <c r="C348" s="120" t="s">
        <v>5018</v>
      </c>
      <c r="D348" s="64"/>
    </row>
    <row r="349" spans="3:4" ht="11.4" hidden="1" x14ac:dyDescent="0.4">
      <c r="C349" s="120" t="s">
        <v>5019</v>
      </c>
      <c r="D349" s="64"/>
    </row>
    <row r="350" spans="3:4" ht="11.4" hidden="1" x14ac:dyDescent="0.4">
      <c r="C350" s="120" t="s">
        <v>43557</v>
      </c>
      <c r="D350" s="64"/>
    </row>
    <row r="351" spans="3:4" ht="11.4" hidden="1" x14ac:dyDescent="0.4">
      <c r="C351" s="120" t="s">
        <v>5020</v>
      </c>
      <c r="D351" s="64"/>
    </row>
    <row r="352" spans="3:4" ht="11.4" hidden="1" x14ac:dyDescent="0.4">
      <c r="C352" s="120" t="s">
        <v>5021</v>
      </c>
      <c r="D352" s="64"/>
    </row>
    <row r="353" spans="3:4" ht="11.4" hidden="1" x14ac:dyDescent="0.4">
      <c r="C353" s="120" t="s">
        <v>5022</v>
      </c>
      <c r="D353" s="64"/>
    </row>
    <row r="354" spans="3:4" ht="11.4" hidden="1" x14ac:dyDescent="0.4">
      <c r="C354" s="120" t="s">
        <v>5023</v>
      </c>
      <c r="D354" s="64"/>
    </row>
    <row r="355" spans="3:4" ht="11.4" hidden="1" x14ac:dyDescent="0.4">
      <c r="C355" s="120" t="s">
        <v>5024</v>
      </c>
      <c r="D355" s="64"/>
    </row>
    <row r="356" spans="3:4" ht="11.4" hidden="1" x14ac:dyDescent="0.4">
      <c r="C356" s="120" t="s">
        <v>5025</v>
      </c>
      <c r="D356" s="64"/>
    </row>
    <row r="357" spans="3:4" ht="11.4" hidden="1" x14ac:dyDescent="0.4">
      <c r="C357" s="120" t="s">
        <v>5026</v>
      </c>
      <c r="D357" s="64"/>
    </row>
    <row r="358" spans="3:4" ht="11.4" hidden="1" x14ac:dyDescent="0.4">
      <c r="C358" s="120" t="s">
        <v>5027</v>
      </c>
      <c r="D358" s="64"/>
    </row>
    <row r="359" spans="3:4" ht="11.4" hidden="1" x14ac:dyDescent="0.4">
      <c r="C359" s="120" t="s">
        <v>5028</v>
      </c>
      <c r="D359" s="64"/>
    </row>
    <row r="360" spans="3:4" ht="11.4" hidden="1" x14ac:dyDescent="0.4">
      <c r="C360" s="120" t="s">
        <v>5029</v>
      </c>
      <c r="D360" s="64"/>
    </row>
    <row r="361" spans="3:4" ht="11.4" hidden="1" x14ac:dyDescent="0.4">
      <c r="C361" s="120" t="s">
        <v>5030</v>
      </c>
      <c r="D361" s="64"/>
    </row>
    <row r="362" spans="3:4" ht="11.4" hidden="1" x14ac:dyDescent="0.4">
      <c r="C362" s="120" t="s">
        <v>5031</v>
      </c>
      <c r="D362" s="64"/>
    </row>
    <row r="363" spans="3:4" ht="11.4" hidden="1" x14ac:dyDescent="0.4">
      <c r="C363" s="120" t="s">
        <v>5032</v>
      </c>
      <c r="D363" s="64"/>
    </row>
    <row r="364" spans="3:4" ht="11.4" hidden="1" x14ac:dyDescent="0.4">
      <c r="C364" s="120" t="s">
        <v>5033</v>
      </c>
      <c r="D364" s="64"/>
    </row>
    <row r="365" spans="3:4" ht="11.4" hidden="1" x14ac:dyDescent="0.4">
      <c r="C365" s="120" t="s">
        <v>5034</v>
      </c>
      <c r="D365" s="64"/>
    </row>
    <row r="366" spans="3:4" ht="11.4" hidden="1" x14ac:dyDescent="0.4">
      <c r="C366" s="120" t="s">
        <v>42061</v>
      </c>
      <c r="D366" s="64"/>
    </row>
    <row r="367" spans="3:4" ht="11.4" hidden="1" x14ac:dyDescent="0.4">
      <c r="C367" s="120" t="s">
        <v>43558</v>
      </c>
      <c r="D367" s="64"/>
    </row>
    <row r="368" spans="3:4" ht="11.4" hidden="1" x14ac:dyDescent="0.4">
      <c r="C368" s="120" t="s">
        <v>43559</v>
      </c>
      <c r="D368" s="64"/>
    </row>
    <row r="369" spans="1:14" ht="11.4" hidden="1" x14ac:dyDescent="0.4">
      <c r="C369" s="120" t="s">
        <v>42062</v>
      </c>
      <c r="D369" s="64"/>
    </row>
    <row r="370" spans="1:14" ht="11.4" hidden="1" x14ac:dyDescent="0.4">
      <c r="C370" s="120" t="s">
        <v>5035</v>
      </c>
      <c r="D370" s="64"/>
    </row>
    <row r="371" spans="1:14" ht="11.4" hidden="1" x14ac:dyDescent="0.4">
      <c r="C371" s="120" t="s">
        <v>49523</v>
      </c>
      <c r="D371" s="64"/>
    </row>
    <row r="372" spans="1:14" ht="11.4" hidden="1" x14ac:dyDescent="0.4">
      <c r="C372" s="120" t="s">
        <v>49524</v>
      </c>
      <c r="D372" s="64"/>
    </row>
    <row r="373" spans="1:14" ht="11.4" hidden="1" x14ac:dyDescent="0.4">
      <c r="C373" s="120" t="s">
        <v>49525</v>
      </c>
      <c r="D373" s="64"/>
    </row>
    <row r="374" spans="1:14" ht="10.199999999999999" customHeight="1" x14ac:dyDescent="0.4">
      <c r="C374" s="63"/>
      <c r="D374" s="64"/>
      <c r="L374" s="31" t="s">
        <v>213</v>
      </c>
    </row>
    <row r="375" spans="1:14" ht="14.1" x14ac:dyDescent="0.5">
      <c r="C375" s="304" t="s">
        <v>5241</v>
      </c>
      <c r="D375" s="304"/>
      <c r="E375" s="304"/>
      <c r="F375" s="304"/>
      <c r="G375" s="304"/>
      <c r="H375" s="304"/>
      <c r="I375" s="304"/>
      <c r="J375" s="304"/>
      <c r="K375" s="304"/>
      <c r="L375" s="37" t="s">
        <v>5240</v>
      </c>
    </row>
    <row r="376" spans="1:14" ht="14.1" x14ac:dyDescent="0.5">
      <c r="C376" s="303" t="s">
        <v>5242</v>
      </c>
      <c r="D376" s="303"/>
      <c r="E376" s="303"/>
      <c r="F376" s="303"/>
      <c r="G376" s="303"/>
      <c r="H376" s="303"/>
      <c r="I376" s="303"/>
      <c r="J376" s="303"/>
      <c r="K376" s="303"/>
      <c r="L376" s="37" t="s">
        <v>219</v>
      </c>
    </row>
    <row r="377" spans="1:14" ht="11.4" x14ac:dyDescent="0.4">
      <c r="C377" s="305" t="str">
        <f>FY &amp; " District Expenditures by PSU and Object Code as of " &amp; Date</f>
        <v>FY2020, FY2021, FY2022, FY2023, FY2024, FY2025 &amp; FY2026 District Expenditures by PSU and Object Code as of 01/31/2026</v>
      </c>
      <c r="D377" s="305"/>
      <c r="E377" s="305"/>
      <c r="F377" s="305"/>
      <c r="G377" s="305"/>
      <c r="H377" s="305"/>
      <c r="I377" s="305"/>
      <c r="J377" s="305"/>
      <c r="K377" s="305"/>
      <c r="L377" s="37" t="s">
        <v>3226</v>
      </c>
    </row>
    <row r="378" spans="1:14" ht="11.25" customHeight="1" x14ac:dyDescent="0.4">
      <c r="C378" s="217"/>
      <c r="D378" s="217"/>
      <c r="E378" s="217"/>
      <c r="F378" s="217"/>
      <c r="G378" s="218" t="s">
        <v>3684</v>
      </c>
    </row>
    <row r="379" spans="1:14" ht="39" customHeight="1" x14ac:dyDescent="0.4">
      <c r="B379" s="7" t="s">
        <v>7</v>
      </c>
      <c r="C379" s="302" t="s">
        <v>3687</v>
      </c>
      <c r="D379" s="302"/>
      <c r="E379" s="219" t="s">
        <v>3686</v>
      </c>
      <c r="F379" s="219" t="s">
        <v>12928</v>
      </c>
      <c r="G379" s="219" t="s">
        <v>51417</v>
      </c>
      <c r="H379" s="219" t="s">
        <v>63596</v>
      </c>
      <c r="I379" s="219" t="s">
        <v>70985</v>
      </c>
      <c r="J379" s="219" t="s">
        <v>71916</v>
      </c>
      <c r="K379" s="219" t="str">
        <f>"FY 2026 YTD Expenditures 
(as of " &amp; Date &amp; ")"</f>
        <v>FY 2026 YTD Expenditures 
(as of 01/31/2026)</v>
      </c>
      <c r="L379" s="219" t="str">
        <f>"FY 2026 Encumbrances
 " &amp; "(as of " &amp; Date &amp;" )"</f>
        <v>FY 2026 Encumbrances
 (as of 01/31/2026 )</v>
      </c>
      <c r="M379" s="219" t="s">
        <v>3688</v>
      </c>
      <c r="N379" s="219" t="s">
        <v>5879</v>
      </c>
    </row>
    <row r="380" spans="1:14" x14ac:dyDescent="0.35">
      <c r="C380" s="301" t="s">
        <v>18</v>
      </c>
      <c r="D380" s="301"/>
      <c r="E380" s="8"/>
      <c r="F380" s="8"/>
      <c r="G380" s="8"/>
      <c r="H380" s="8"/>
      <c r="I380" s="8"/>
      <c r="J380" s="8"/>
      <c r="K380" s="8"/>
      <c r="L380" s="8"/>
      <c r="M380" s="8"/>
      <c r="N380" s="9"/>
    </row>
    <row r="381" spans="1:14" x14ac:dyDescent="0.35">
      <c r="A381" s="1"/>
      <c r="B381" s="2" t="str">
        <f>MID($C$375,5,3)&amp;"-"&amp;MID($C$376,5,3)&amp;"-"&amp;$C381</f>
        <v>ALL-ALL-111</v>
      </c>
      <c r="C381" s="10" t="s">
        <v>11</v>
      </c>
      <c r="D381" s="2" t="s">
        <v>1</v>
      </c>
      <c r="E381" s="129">
        <f>IF(ISNA(VLOOKUP(MID($C$375,5,3)&amp;"-"&amp;MID($C$376,5,3)&amp;"-"&amp;$C381,FY20_ExpendByObj,3,FALSE))=TRUE,0,VLOOKUP(MID($C$375,5,3)&amp;"-"&amp;MID($C$376,5,3)&amp;"-"&amp;$C381,FY20_ExpendByObj,3,FALSE))</f>
        <v>0</v>
      </c>
      <c r="F381" s="129">
        <f t="shared" ref="F381:F413" si="0">IF(ISNA(VLOOKUP(MID($C$375,5,3)&amp;"-"&amp;MID($C$376,5,3)&amp;"-"&amp;$C381,FY21_ExpendByObj,2,FALSE))=TRUE,0,VLOOKUP(MID($C$375,5,3)&amp;"-"&amp;MID($C$376,5,3)&amp;"-"&amp;$C381,FY21_ExpendByObj,2,FALSE))</f>
        <v>0</v>
      </c>
      <c r="G381" s="129">
        <f t="shared" ref="G381:G412" si="1">IF(ISNA(VLOOKUP(MID($C$375,5,3)&amp;"-"&amp;MID($C$376,5,3)&amp;"-"&amp;$C381,FY22_ExpendByObj,2,FALSE))=TRUE,0,VLOOKUP(MID($C$375,5,3)&amp;"-"&amp;MID($C$376,5,3)&amp;"-"&amp;$C381,FY22_ExpendByObj,2,FALSE))</f>
        <v>0</v>
      </c>
      <c r="H381" s="129">
        <f>IF(ISNA(VLOOKUP(MID($C$375,5,3)&amp;"-"&amp;MID($C$376,5,3)&amp;"-"&amp;$C381,FY23_ExpendByObj,2,FALSE))=TRUE,0,VLOOKUP(MID($C$375,5,3)&amp;"-"&amp;MID($C$376,5,3)&amp;"-"&amp;$C381,FY23_ExpendByObj,2,FALSE))</f>
        <v>0</v>
      </c>
      <c r="I381" s="129">
        <f t="shared" ref="I381:I412" si="2">IF(ISNA(VLOOKUP(MID($C$375,5,3)&amp;"-"&amp;MID($C$376,5,3)&amp;"-"&amp;$C381,FY24_ExpendByObj,2,FALSE))=TRUE,0,VLOOKUP(MID($C$375,5,3)&amp;"-"&amp;MID($C$376,5,3)&amp;"-"&amp;$C381,FY24_ExpendByObj,2,FALSE))</f>
        <v>0</v>
      </c>
      <c r="J381" s="129">
        <f t="shared" ref="J381:J412" si="3">IF(ISNA(VLOOKUP(MID($C$375,5,3)&amp;"-"&amp;MID($C$376,5,3)&amp;"-"&amp;$C381,FY25_ExpendByObj,2,FALSE))=TRUE,0,VLOOKUP(MID($C$375,5,3)&amp;"-"&amp;MID($C$376,5,3)&amp;"-"&amp;$C381,FY25_ExpendByObj,2,FALSE))</f>
        <v>0</v>
      </c>
      <c r="K381" s="129">
        <f t="shared" ref="K381:K412" si="4">IF(ISNA(VLOOKUP(MID($C$375,5,3)&amp;"-"&amp;MID($C$376,5,3)&amp;"-"&amp;$C381,FY26_ExpendByObj,2,FALSE))=TRUE,0,VLOOKUP(MID($C$375,5,3)&amp;"-"&amp;MID($C$376,5,3)&amp;"-"&amp;$C381,FY26_ExpendByObj,2,FALSE))</f>
        <v>0</v>
      </c>
      <c r="L381" s="129">
        <f t="shared" ref="L381:L412" si="5">IF(ISNA(VLOOKUP(MID($C$375,5,3)&amp;"-"&amp;MID($C$376,5,3)&amp;"-"&amp;$C381,Encumbrances_by_Object,2,FALSE))=TRUE,0,VLOOKUP(MID($C$375,5,3)&amp;"-"&amp;MID($C$376,5,3)&amp;"-"&amp;$C381,Encumbrances_by_Object,2,FALSE))</f>
        <v>0</v>
      </c>
      <c r="M381" s="129">
        <f>F381+E381+G381+H381+I381+L381+J381+K381</f>
        <v>0</v>
      </c>
      <c r="N381" s="11">
        <f t="shared" ref="N381:N412" si="6">IF($M$540=0,0,M381/$M$540)</f>
        <v>0</v>
      </c>
    </row>
    <row r="382" spans="1:14" x14ac:dyDescent="0.35">
      <c r="A382" s="1"/>
      <c r="B382" s="2" t="str">
        <f>MID($C$375,5,3)&amp;"-"&amp;MID($C$376,5,3)&amp;"-"&amp;$C382</f>
        <v>ALL-ALL-112</v>
      </c>
      <c r="C382" s="10" t="s">
        <v>26</v>
      </c>
      <c r="D382" s="16" t="s">
        <v>268</v>
      </c>
      <c r="E382" s="129">
        <f t="shared" ref="E382:E413" si="7">IF(ISNA(VLOOKUP(MID($C$375,5,3)&amp;"-"&amp;MID($C$376,5,3)&amp;"-"&amp;$C382,FY20_ExpendByObj,2,FALSE))=TRUE,0,VLOOKUP(MID($C$375,5,3)&amp;"-"&amp;MID($C$376,5,3)&amp;"-"&amp;$C382,FY20_ExpendByObj,2,FALSE))</f>
        <v>0</v>
      </c>
      <c r="F382" s="130">
        <f t="shared" si="0"/>
        <v>0</v>
      </c>
      <c r="G382" s="129">
        <f t="shared" si="1"/>
        <v>0</v>
      </c>
      <c r="H382" s="129">
        <f t="shared" ref="H382:H412" si="8">IF(ISNA(VLOOKUP(MID($C$375,5,3)&amp;"-"&amp;MID($C$376,5,3)&amp;"-"&amp;$C382,FY23_ExpendByObj,2,FALSE))=TRUE,0,VLOOKUP(MID($C$375,5,3)&amp;"-"&amp;MID($C$376,5,3)&amp;"-"&amp;$C382,FY23_ExpendByObj,2,FALSE))</f>
        <v>0</v>
      </c>
      <c r="I382" s="129">
        <f t="shared" si="2"/>
        <v>0</v>
      </c>
      <c r="J382" s="129">
        <f t="shared" si="3"/>
        <v>0</v>
      </c>
      <c r="K382" s="129">
        <f t="shared" si="4"/>
        <v>0</v>
      </c>
      <c r="L382" s="129">
        <f t="shared" si="5"/>
        <v>0</v>
      </c>
      <c r="M382" s="129">
        <f t="shared" ref="M382:M443" si="9">F382+E382+G382+H382+I382+L382+J382+K382</f>
        <v>0</v>
      </c>
      <c r="N382" s="11">
        <f t="shared" si="6"/>
        <v>0</v>
      </c>
    </row>
    <row r="383" spans="1:14" x14ac:dyDescent="0.35">
      <c r="A383" s="1"/>
      <c r="B383" s="2" t="str">
        <f t="shared" ref="B383:B443" si="10">MID($C$375,5,3)&amp;"-"&amp;MID($C$376,5,3)&amp;"-"&amp;$C383</f>
        <v>ALL-ALL-113</v>
      </c>
      <c r="C383" s="10" t="s">
        <v>27</v>
      </c>
      <c r="D383" s="2" t="s">
        <v>28</v>
      </c>
      <c r="E383" s="129">
        <f t="shared" si="7"/>
        <v>83038.679999999993</v>
      </c>
      <c r="F383" s="130">
        <f t="shared" si="0"/>
        <v>1297263.54</v>
      </c>
      <c r="G383" s="129">
        <f t="shared" si="1"/>
        <v>5746485.9100000001</v>
      </c>
      <c r="H383" s="129">
        <f t="shared" si="8"/>
        <v>7584406.5899999999</v>
      </c>
      <c r="I383" s="129">
        <f t="shared" si="2"/>
        <v>7817432.3399999999</v>
      </c>
      <c r="J383" s="129">
        <f t="shared" si="3"/>
        <v>923783.71</v>
      </c>
      <c r="K383" s="129">
        <f t="shared" si="4"/>
        <v>0</v>
      </c>
      <c r="L383" s="129">
        <f t="shared" si="5"/>
        <v>0</v>
      </c>
      <c r="M383" s="129">
        <f t="shared" si="9"/>
        <v>23452410.77</v>
      </c>
      <c r="N383" s="11">
        <f t="shared" si="6"/>
        <v>3.7551626854846957E-3</v>
      </c>
    </row>
    <row r="384" spans="1:14" x14ac:dyDescent="0.35">
      <c r="A384" s="1"/>
      <c r="B384" s="2" t="str">
        <f t="shared" si="10"/>
        <v>ALL-ALL-114</v>
      </c>
      <c r="C384" s="10" t="s">
        <v>29</v>
      </c>
      <c r="D384" s="2" t="s">
        <v>248</v>
      </c>
      <c r="E384" s="129">
        <f t="shared" si="7"/>
        <v>15192.1</v>
      </c>
      <c r="F384" s="130">
        <f t="shared" si="0"/>
        <v>124330.1</v>
      </c>
      <c r="G384" s="129">
        <f t="shared" si="1"/>
        <v>475906.05</v>
      </c>
      <c r="H384" s="129">
        <f t="shared" si="8"/>
        <v>192312.03</v>
      </c>
      <c r="I384" s="129">
        <f t="shared" si="2"/>
        <v>347291.88</v>
      </c>
      <c r="J384" s="129">
        <f t="shared" si="3"/>
        <v>48029.8</v>
      </c>
      <c r="K384" s="129">
        <f t="shared" si="4"/>
        <v>0</v>
      </c>
      <c r="L384" s="129">
        <f t="shared" si="5"/>
        <v>0</v>
      </c>
      <c r="M384" s="129">
        <f t="shared" si="9"/>
        <v>1203061.9600000002</v>
      </c>
      <c r="N384" s="11">
        <f t="shared" si="6"/>
        <v>1.9263236623405272E-4</v>
      </c>
    </row>
    <row r="385" spans="1:14" x14ac:dyDescent="0.35">
      <c r="A385" s="1"/>
      <c r="B385" s="2" t="str">
        <f t="shared" si="10"/>
        <v>ALL-ALL-115</v>
      </c>
      <c r="C385" s="10" t="s">
        <v>30</v>
      </c>
      <c r="D385" s="2" t="s">
        <v>9</v>
      </c>
      <c r="E385" s="129">
        <f t="shared" si="7"/>
        <v>0</v>
      </c>
      <c r="F385" s="130">
        <f t="shared" si="0"/>
        <v>38817.230000000003</v>
      </c>
      <c r="G385" s="129">
        <f t="shared" si="1"/>
        <v>41535.660000000003</v>
      </c>
      <c r="H385" s="129">
        <f t="shared" si="8"/>
        <v>128517.58</v>
      </c>
      <c r="I385" s="129">
        <f t="shared" si="2"/>
        <v>24668.27</v>
      </c>
      <c r="J385" s="129">
        <f t="shared" si="3"/>
        <v>0</v>
      </c>
      <c r="K385" s="129">
        <f t="shared" si="4"/>
        <v>0</v>
      </c>
      <c r="L385" s="129">
        <f t="shared" si="5"/>
        <v>0</v>
      </c>
      <c r="M385" s="129">
        <f t="shared" si="9"/>
        <v>233538.74000000002</v>
      </c>
      <c r="N385" s="11">
        <f t="shared" si="6"/>
        <v>3.7393851347040526E-5</v>
      </c>
    </row>
    <row r="386" spans="1:14" x14ac:dyDescent="0.35">
      <c r="A386" s="1"/>
      <c r="B386" s="2" t="str">
        <f t="shared" si="10"/>
        <v>ALL-ALL-116</v>
      </c>
      <c r="C386" s="10" t="s">
        <v>31</v>
      </c>
      <c r="D386" s="16" t="s">
        <v>32</v>
      </c>
      <c r="E386" s="129">
        <f t="shared" si="7"/>
        <v>0</v>
      </c>
      <c r="F386" s="130">
        <f t="shared" si="0"/>
        <v>1898271.45</v>
      </c>
      <c r="G386" s="129">
        <f t="shared" si="1"/>
        <v>6767573.8700000001</v>
      </c>
      <c r="H386" s="129">
        <f t="shared" si="8"/>
        <v>3842728.16</v>
      </c>
      <c r="I386" s="129">
        <f t="shared" si="2"/>
        <v>4618627.4800000004</v>
      </c>
      <c r="J386" s="129">
        <f t="shared" si="3"/>
        <v>957848.78</v>
      </c>
      <c r="K386" s="129">
        <f t="shared" si="4"/>
        <v>0</v>
      </c>
      <c r="L386" s="129">
        <f t="shared" si="5"/>
        <v>0</v>
      </c>
      <c r="M386" s="129">
        <f t="shared" si="9"/>
        <v>18085049.740000002</v>
      </c>
      <c r="N386" s="11">
        <f t="shared" si="6"/>
        <v>2.8957493800874064E-3</v>
      </c>
    </row>
    <row r="387" spans="1:14" x14ac:dyDescent="0.35">
      <c r="A387" s="1"/>
      <c r="B387" s="2" t="str">
        <f t="shared" si="10"/>
        <v>ALL-ALL-117</v>
      </c>
      <c r="C387" s="10" t="s">
        <v>33</v>
      </c>
      <c r="D387" s="16" t="s">
        <v>203</v>
      </c>
      <c r="E387" s="129">
        <f t="shared" si="7"/>
        <v>0</v>
      </c>
      <c r="F387" s="130">
        <f t="shared" si="0"/>
        <v>24213.07</v>
      </c>
      <c r="G387" s="129">
        <f t="shared" si="1"/>
        <v>109563.4</v>
      </c>
      <c r="H387" s="129">
        <f t="shared" si="8"/>
        <v>197053.8</v>
      </c>
      <c r="I387" s="129">
        <f t="shared" si="2"/>
        <v>498070.38</v>
      </c>
      <c r="J387" s="129">
        <f t="shared" si="3"/>
        <v>88217.67</v>
      </c>
      <c r="K387" s="129">
        <f t="shared" si="4"/>
        <v>0</v>
      </c>
      <c r="L387" s="129">
        <f t="shared" si="5"/>
        <v>0</v>
      </c>
      <c r="M387" s="129">
        <f t="shared" si="9"/>
        <v>917118.32000000007</v>
      </c>
      <c r="N387" s="11">
        <f t="shared" si="6"/>
        <v>1.4684752570698781E-4</v>
      </c>
    </row>
    <row r="388" spans="1:14" x14ac:dyDescent="0.35">
      <c r="A388" s="1"/>
      <c r="B388" s="2" t="str">
        <f t="shared" si="10"/>
        <v>ALL-ALL-118</v>
      </c>
      <c r="C388" s="10" t="s">
        <v>34</v>
      </c>
      <c r="D388" s="2" t="s">
        <v>10</v>
      </c>
      <c r="E388" s="129">
        <f t="shared" si="7"/>
        <v>0</v>
      </c>
      <c r="F388" s="130">
        <f t="shared" si="0"/>
        <v>0</v>
      </c>
      <c r="G388" s="129">
        <f t="shared" si="1"/>
        <v>0</v>
      </c>
      <c r="H388" s="129">
        <f t="shared" si="8"/>
        <v>0</v>
      </c>
      <c r="I388" s="129">
        <f t="shared" si="2"/>
        <v>67946.69</v>
      </c>
      <c r="J388" s="129">
        <f t="shared" si="3"/>
        <v>29993.61</v>
      </c>
      <c r="K388" s="129">
        <f t="shared" si="4"/>
        <v>0</v>
      </c>
      <c r="L388" s="129">
        <f t="shared" si="5"/>
        <v>0</v>
      </c>
      <c r="M388" s="129">
        <f t="shared" si="9"/>
        <v>97940.3</v>
      </c>
      <c r="N388" s="11">
        <f t="shared" si="6"/>
        <v>1.5682044953589082E-5</v>
      </c>
    </row>
    <row r="389" spans="1:14" x14ac:dyDescent="0.35">
      <c r="A389" s="1"/>
      <c r="B389" s="2" t="str">
        <f t="shared" si="10"/>
        <v>ALL-ALL-121</v>
      </c>
      <c r="C389" s="10" t="s">
        <v>35</v>
      </c>
      <c r="D389" s="2" t="s">
        <v>15</v>
      </c>
      <c r="E389" s="129">
        <f t="shared" si="7"/>
        <v>58307.89</v>
      </c>
      <c r="F389" s="130">
        <f t="shared" si="0"/>
        <v>19332805.149999999</v>
      </c>
      <c r="G389" s="129">
        <f t="shared" si="1"/>
        <v>88059526.189999998</v>
      </c>
      <c r="H389" s="129">
        <f t="shared" si="8"/>
        <v>88954526.129999995</v>
      </c>
      <c r="I389" s="129">
        <f t="shared" si="2"/>
        <v>73216841.340000004</v>
      </c>
      <c r="J389" s="129">
        <f t="shared" si="3"/>
        <v>4257423.62</v>
      </c>
      <c r="K389" s="129">
        <f t="shared" si="4"/>
        <v>0</v>
      </c>
      <c r="L389" s="129">
        <f t="shared" si="5"/>
        <v>0</v>
      </c>
      <c r="M389" s="129">
        <f t="shared" si="9"/>
        <v>273879430.31999999</v>
      </c>
      <c r="N389" s="11">
        <f t="shared" si="6"/>
        <v>4.3853138474576947E-2</v>
      </c>
    </row>
    <row r="390" spans="1:14" x14ac:dyDescent="0.35">
      <c r="A390" s="1"/>
      <c r="B390" s="2" t="str">
        <f t="shared" si="10"/>
        <v>ALL-ALL-122</v>
      </c>
      <c r="C390" s="10" t="s">
        <v>36</v>
      </c>
      <c r="D390" s="2" t="s">
        <v>37</v>
      </c>
      <c r="E390" s="129">
        <f t="shared" si="7"/>
        <v>0</v>
      </c>
      <c r="F390" s="130">
        <f t="shared" si="0"/>
        <v>839904.4</v>
      </c>
      <c r="G390" s="129">
        <f t="shared" si="1"/>
        <v>1452119.65</v>
      </c>
      <c r="H390" s="129">
        <f t="shared" si="8"/>
        <v>258580.76</v>
      </c>
      <c r="I390" s="129">
        <f t="shared" si="2"/>
        <v>26656.720000000001</v>
      </c>
      <c r="J390" s="129">
        <f t="shared" si="3"/>
        <v>4250</v>
      </c>
      <c r="K390" s="129">
        <f t="shared" si="4"/>
        <v>0</v>
      </c>
      <c r="L390" s="129">
        <f t="shared" si="5"/>
        <v>0</v>
      </c>
      <c r="M390" s="129">
        <f t="shared" si="9"/>
        <v>2581511.5299999998</v>
      </c>
      <c r="N390" s="11">
        <f t="shared" si="6"/>
        <v>4.1334751743325813E-4</v>
      </c>
    </row>
    <row r="391" spans="1:14" x14ac:dyDescent="0.35">
      <c r="A391" s="1"/>
      <c r="B391" s="2" t="str">
        <f t="shared" si="10"/>
        <v>ALL-ALL-123</v>
      </c>
      <c r="C391" s="10" t="s">
        <v>38</v>
      </c>
      <c r="D391" s="2" t="s">
        <v>39</v>
      </c>
      <c r="E391" s="129">
        <f t="shared" si="7"/>
        <v>0</v>
      </c>
      <c r="F391" s="130">
        <f t="shared" si="0"/>
        <v>0</v>
      </c>
      <c r="G391" s="129">
        <f t="shared" si="1"/>
        <v>26533.19</v>
      </c>
      <c r="H391" s="129">
        <f t="shared" si="8"/>
        <v>0</v>
      </c>
      <c r="I391" s="129">
        <f t="shared" si="2"/>
        <v>0</v>
      </c>
      <c r="J391" s="129">
        <f t="shared" si="3"/>
        <v>0</v>
      </c>
      <c r="K391" s="129">
        <f t="shared" si="4"/>
        <v>0</v>
      </c>
      <c r="L391" s="129">
        <f t="shared" si="5"/>
        <v>0</v>
      </c>
      <c r="M391" s="129">
        <f t="shared" si="9"/>
        <v>26533.19</v>
      </c>
      <c r="N391" s="11">
        <f t="shared" si="6"/>
        <v>4.2484521524042737E-6</v>
      </c>
    </row>
    <row r="392" spans="1:14" x14ac:dyDescent="0.35">
      <c r="A392" s="1"/>
      <c r="B392" s="2" t="str">
        <f t="shared" si="10"/>
        <v>ALL-ALL-124</v>
      </c>
      <c r="C392" s="10" t="s">
        <v>40</v>
      </c>
      <c r="D392" s="2" t="s">
        <v>41</v>
      </c>
      <c r="E392" s="129">
        <f t="shared" si="7"/>
        <v>0</v>
      </c>
      <c r="F392" s="130">
        <f t="shared" si="0"/>
        <v>224689.42</v>
      </c>
      <c r="G392" s="129">
        <f t="shared" si="1"/>
        <v>1153722.8400000001</v>
      </c>
      <c r="H392" s="129">
        <f t="shared" si="8"/>
        <v>1682349.36</v>
      </c>
      <c r="I392" s="129">
        <f t="shared" si="2"/>
        <v>1436987.53</v>
      </c>
      <c r="J392" s="129">
        <f t="shared" si="3"/>
        <v>40523.68</v>
      </c>
      <c r="K392" s="129">
        <f t="shared" si="4"/>
        <v>0</v>
      </c>
      <c r="L392" s="129">
        <f t="shared" si="5"/>
        <v>0</v>
      </c>
      <c r="M392" s="129">
        <f t="shared" si="9"/>
        <v>4538272.83</v>
      </c>
      <c r="N392" s="11">
        <f t="shared" si="6"/>
        <v>7.2666102239539747E-4</v>
      </c>
    </row>
    <row r="393" spans="1:14" x14ac:dyDescent="0.35">
      <c r="A393" s="1"/>
      <c r="B393" s="2" t="str">
        <f t="shared" si="10"/>
        <v>ALL-ALL-125</v>
      </c>
      <c r="C393" s="10" t="s">
        <v>42</v>
      </c>
      <c r="D393" s="2" t="s">
        <v>43</v>
      </c>
      <c r="E393" s="129">
        <f t="shared" si="7"/>
        <v>0</v>
      </c>
      <c r="F393" s="131">
        <f t="shared" si="0"/>
        <v>976.18</v>
      </c>
      <c r="G393" s="129">
        <f t="shared" si="1"/>
        <v>37336.97</v>
      </c>
      <c r="H393" s="129">
        <f t="shared" si="8"/>
        <v>9555.1</v>
      </c>
      <c r="I393" s="129">
        <f t="shared" si="2"/>
        <v>12634.66</v>
      </c>
      <c r="J393" s="129">
        <f t="shared" si="3"/>
        <v>2579.75</v>
      </c>
      <c r="K393" s="129">
        <f t="shared" si="4"/>
        <v>0</v>
      </c>
      <c r="L393" s="129">
        <f t="shared" si="5"/>
        <v>0</v>
      </c>
      <c r="M393" s="129">
        <f t="shared" si="9"/>
        <v>63082.66</v>
      </c>
      <c r="N393" s="11">
        <f t="shared" si="6"/>
        <v>1.0100695116432928E-5</v>
      </c>
    </row>
    <row r="394" spans="1:14" x14ac:dyDescent="0.35">
      <c r="A394" s="1"/>
      <c r="B394" s="2" t="str">
        <f t="shared" si="10"/>
        <v>ALL-ALL-126</v>
      </c>
      <c r="C394" s="10" t="s">
        <v>44</v>
      </c>
      <c r="D394" s="2" t="s">
        <v>45</v>
      </c>
      <c r="E394" s="129">
        <f t="shared" si="7"/>
        <v>0</v>
      </c>
      <c r="F394" s="130">
        <f t="shared" si="0"/>
        <v>42943499.950000003</v>
      </c>
      <c r="G394" s="129">
        <f t="shared" si="1"/>
        <v>96327994.680000007</v>
      </c>
      <c r="H394" s="129">
        <f t="shared" si="8"/>
        <v>17504417.789999999</v>
      </c>
      <c r="I394" s="129">
        <f t="shared" si="2"/>
        <v>8060377.7400000002</v>
      </c>
      <c r="J394" s="129">
        <f t="shared" si="3"/>
        <v>2266279.9300000002</v>
      </c>
      <c r="K394" s="129">
        <f t="shared" si="4"/>
        <v>0</v>
      </c>
      <c r="L394" s="129">
        <f t="shared" si="5"/>
        <v>0</v>
      </c>
      <c r="M394" s="129">
        <f t="shared" si="9"/>
        <v>167102570.09</v>
      </c>
      <c r="N394" s="11">
        <f t="shared" si="6"/>
        <v>2.6756197561286318E-2</v>
      </c>
    </row>
    <row r="395" spans="1:14" x14ac:dyDescent="0.35">
      <c r="A395" s="1"/>
      <c r="B395" s="2" t="str">
        <f t="shared" si="10"/>
        <v>ALL-ALL-127</v>
      </c>
      <c r="C395" s="10" t="s">
        <v>198</v>
      </c>
      <c r="D395" s="2" t="s">
        <v>199</v>
      </c>
      <c r="E395" s="129">
        <f t="shared" si="7"/>
        <v>0</v>
      </c>
      <c r="F395" s="130">
        <f t="shared" si="0"/>
        <v>570253.91</v>
      </c>
      <c r="G395" s="129">
        <f t="shared" si="1"/>
        <v>2708449.83</v>
      </c>
      <c r="H395" s="129">
        <f t="shared" si="8"/>
        <v>3358821.79</v>
      </c>
      <c r="I395" s="129">
        <f t="shared" si="2"/>
        <v>4830797.9400000004</v>
      </c>
      <c r="J395" s="129">
        <f t="shared" si="3"/>
        <v>44462.06</v>
      </c>
      <c r="K395" s="129">
        <f t="shared" si="4"/>
        <v>0</v>
      </c>
      <c r="L395" s="129">
        <f t="shared" si="5"/>
        <v>0</v>
      </c>
      <c r="M395" s="129">
        <f t="shared" si="9"/>
        <v>11512785.530000001</v>
      </c>
      <c r="N395" s="11">
        <f t="shared" si="6"/>
        <v>1.843408895240161E-3</v>
      </c>
    </row>
    <row r="396" spans="1:14" ht="20.399999999999999" x14ac:dyDescent="0.35">
      <c r="A396" s="1"/>
      <c r="B396" s="86" t="str">
        <f t="shared" si="10"/>
        <v>ALL-ALL-128</v>
      </c>
      <c r="C396" s="90" t="s">
        <v>267</v>
      </c>
      <c r="D396" s="86" t="s">
        <v>285</v>
      </c>
      <c r="E396" s="129">
        <f t="shared" si="7"/>
        <v>0</v>
      </c>
      <c r="F396" s="132">
        <f t="shared" si="0"/>
        <v>15295.96</v>
      </c>
      <c r="G396" s="129">
        <f t="shared" si="1"/>
        <v>78739.320000000007</v>
      </c>
      <c r="H396" s="129">
        <f t="shared" si="8"/>
        <v>0</v>
      </c>
      <c r="I396" s="129">
        <f t="shared" si="2"/>
        <v>0</v>
      </c>
      <c r="J396" s="129">
        <f t="shared" si="3"/>
        <v>0</v>
      </c>
      <c r="K396" s="129">
        <f t="shared" si="4"/>
        <v>0</v>
      </c>
      <c r="L396" s="129">
        <f t="shared" si="5"/>
        <v>0</v>
      </c>
      <c r="M396" s="129">
        <f t="shared" si="9"/>
        <v>94035.28</v>
      </c>
      <c r="N396" s="11">
        <f t="shared" si="6"/>
        <v>1.5056779366444011E-5</v>
      </c>
    </row>
    <row r="397" spans="1:14" x14ac:dyDescent="0.35">
      <c r="A397" s="1"/>
      <c r="B397" s="2" t="str">
        <f t="shared" si="10"/>
        <v>ALL-ALL-129_1</v>
      </c>
      <c r="C397" s="54" t="s">
        <v>227</v>
      </c>
      <c r="D397" s="2" t="s">
        <v>229</v>
      </c>
      <c r="E397" s="129">
        <f t="shared" si="7"/>
        <v>97.72</v>
      </c>
      <c r="F397" s="130">
        <f t="shared" si="0"/>
        <v>3342.03</v>
      </c>
      <c r="G397" s="129">
        <f t="shared" si="1"/>
        <v>55113.05</v>
      </c>
      <c r="H397" s="129">
        <f t="shared" si="8"/>
        <v>8112.46</v>
      </c>
      <c r="I397" s="129">
        <f t="shared" si="2"/>
        <v>6945.21</v>
      </c>
      <c r="J397" s="129">
        <f t="shared" si="3"/>
        <v>324</v>
      </c>
      <c r="K397" s="129">
        <f t="shared" si="4"/>
        <v>0</v>
      </c>
      <c r="L397" s="129">
        <f t="shared" si="5"/>
        <v>0</v>
      </c>
      <c r="M397" s="129">
        <f t="shared" si="9"/>
        <v>73934.470000000016</v>
      </c>
      <c r="N397" s="11">
        <f t="shared" si="6"/>
        <v>1.1838269661822393E-5</v>
      </c>
    </row>
    <row r="398" spans="1:14" x14ac:dyDescent="0.35">
      <c r="A398" s="1"/>
      <c r="B398" s="2" t="str">
        <f t="shared" si="10"/>
        <v>ALL-ALL-129_2</v>
      </c>
      <c r="C398" s="54" t="s">
        <v>228</v>
      </c>
      <c r="D398" s="2" t="s">
        <v>230</v>
      </c>
      <c r="E398" s="129">
        <f t="shared" si="7"/>
        <v>0</v>
      </c>
      <c r="F398" s="130">
        <f t="shared" si="0"/>
        <v>934.28</v>
      </c>
      <c r="G398" s="129">
        <f t="shared" si="1"/>
        <v>1637137.51</v>
      </c>
      <c r="H398" s="129">
        <f t="shared" si="8"/>
        <v>115776.2</v>
      </c>
      <c r="I398" s="129">
        <f t="shared" si="2"/>
        <v>55796.99</v>
      </c>
      <c r="J398" s="129">
        <f t="shared" si="3"/>
        <v>2062.42</v>
      </c>
      <c r="K398" s="129">
        <f t="shared" si="4"/>
        <v>0</v>
      </c>
      <c r="L398" s="129">
        <f t="shared" si="5"/>
        <v>0</v>
      </c>
      <c r="M398" s="129">
        <f t="shared" si="9"/>
        <v>1811707.4</v>
      </c>
      <c r="N398" s="11">
        <f t="shared" si="6"/>
        <v>2.9008770536285874E-4</v>
      </c>
    </row>
    <row r="399" spans="1:14" x14ac:dyDescent="0.35">
      <c r="A399" s="1"/>
      <c r="B399" s="2" t="str">
        <f t="shared" si="10"/>
        <v>ALL-ALL-131</v>
      </c>
      <c r="C399" s="10" t="s">
        <v>46</v>
      </c>
      <c r="D399" s="2" t="s">
        <v>249</v>
      </c>
      <c r="E399" s="129">
        <f t="shared" si="7"/>
        <v>20192</v>
      </c>
      <c r="F399" s="130">
        <f t="shared" si="0"/>
        <v>8981096.7899999991</v>
      </c>
      <c r="G399" s="129">
        <f t="shared" si="1"/>
        <v>37904911.920000002</v>
      </c>
      <c r="H399" s="129">
        <f t="shared" si="8"/>
        <v>44157214.039999999</v>
      </c>
      <c r="I399" s="129">
        <f t="shared" si="2"/>
        <v>39598726.329999998</v>
      </c>
      <c r="J399" s="129">
        <f t="shared" si="3"/>
        <v>3045632.4</v>
      </c>
      <c r="K399" s="129">
        <f t="shared" si="4"/>
        <v>0</v>
      </c>
      <c r="L399" s="129">
        <f t="shared" si="5"/>
        <v>0</v>
      </c>
      <c r="M399" s="129">
        <f t="shared" si="9"/>
        <v>133707773.48</v>
      </c>
      <c r="N399" s="11">
        <f t="shared" si="6"/>
        <v>2.1409075879466024E-2</v>
      </c>
    </row>
    <row r="400" spans="1:14" x14ac:dyDescent="0.35">
      <c r="A400" s="1"/>
      <c r="B400" s="2" t="str">
        <f t="shared" si="10"/>
        <v>ALL-ALL-132</v>
      </c>
      <c r="C400" s="10" t="s">
        <v>16</v>
      </c>
      <c r="D400" s="2" t="s">
        <v>250</v>
      </c>
      <c r="E400" s="129">
        <f t="shared" si="7"/>
        <v>0</v>
      </c>
      <c r="F400" s="130">
        <f t="shared" si="0"/>
        <v>411182.06</v>
      </c>
      <c r="G400" s="129">
        <f t="shared" si="1"/>
        <v>361040.8</v>
      </c>
      <c r="H400" s="129">
        <f t="shared" si="8"/>
        <v>697483.2</v>
      </c>
      <c r="I400" s="129">
        <f t="shared" si="2"/>
        <v>448068.07</v>
      </c>
      <c r="J400" s="129">
        <f t="shared" si="3"/>
        <v>12521.79</v>
      </c>
      <c r="K400" s="129">
        <f t="shared" si="4"/>
        <v>0</v>
      </c>
      <c r="L400" s="129">
        <f t="shared" si="5"/>
        <v>0</v>
      </c>
      <c r="M400" s="129">
        <f t="shared" si="9"/>
        <v>1930295.9200000002</v>
      </c>
      <c r="N400" s="11">
        <f t="shared" si="6"/>
        <v>3.0907591043900822E-4</v>
      </c>
    </row>
    <row r="401" spans="1:14" x14ac:dyDescent="0.35">
      <c r="A401" s="1"/>
      <c r="B401" s="2" t="str">
        <f t="shared" si="10"/>
        <v>ALL-ALL-133</v>
      </c>
      <c r="C401" s="10" t="s">
        <v>47</v>
      </c>
      <c r="D401" s="2" t="s">
        <v>48</v>
      </c>
      <c r="E401" s="129">
        <f t="shared" si="7"/>
        <v>0</v>
      </c>
      <c r="F401" s="130">
        <f t="shared" si="0"/>
        <v>781470.19</v>
      </c>
      <c r="G401" s="129">
        <f t="shared" si="1"/>
        <v>1929348.28</v>
      </c>
      <c r="H401" s="129">
        <f t="shared" si="8"/>
        <v>1953892.41</v>
      </c>
      <c r="I401" s="129">
        <f t="shared" si="2"/>
        <v>1543536.55</v>
      </c>
      <c r="J401" s="129">
        <f t="shared" si="3"/>
        <v>162340.23000000001</v>
      </c>
      <c r="K401" s="129">
        <f t="shared" si="4"/>
        <v>0</v>
      </c>
      <c r="L401" s="129">
        <f t="shared" si="5"/>
        <v>0</v>
      </c>
      <c r="M401" s="129">
        <f t="shared" si="9"/>
        <v>6370587.6600000001</v>
      </c>
      <c r="N401" s="11">
        <f t="shared" si="6"/>
        <v>1.0200483566509383E-3</v>
      </c>
    </row>
    <row r="402" spans="1:14" x14ac:dyDescent="0.35">
      <c r="A402" s="1"/>
      <c r="B402" s="2" t="str">
        <f t="shared" si="10"/>
        <v>ALL-ALL-134</v>
      </c>
      <c r="C402" s="54" t="s">
        <v>49</v>
      </c>
      <c r="D402" s="2" t="s">
        <v>12069</v>
      </c>
      <c r="E402" s="129">
        <f t="shared" si="7"/>
        <v>0</v>
      </c>
      <c r="F402" s="130">
        <f t="shared" si="0"/>
        <v>110</v>
      </c>
      <c r="G402" s="129">
        <f t="shared" si="1"/>
        <v>347969.07</v>
      </c>
      <c r="H402" s="129">
        <f t="shared" si="8"/>
        <v>141131.44</v>
      </c>
      <c r="I402" s="129">
        <f t="shared" si="2"/>
        <v>45982.27</v>
      </c>
      <c r="J402" s="129">
        <f t="shared" si="3"/>
        <v>5355.68</v>
      </c>
      <c r="K402" s="129">
        <f t="shared" si="4"/>
        <v>0</v>
      </c>
      <c r="L402" s="129">
        <f t="shared" si="5"/>
        <v>0</v>
      </c>
      <c r="M402" s="129">
        <f t="shared" si="9"/>
        <v>540548.46000000008</v>
      </c>
      <c r="N402" s="11">
        <f t="shared" si="6"/>
        <v>8.655175907479711E-5</v>
      </c>
    </row>
    <row r="403" spans="1:14" x14ac:dyDescent="0.35">
      <c r="A403" s="1"/>
      <c r="B403" s="2" t="str">
        <f t="shared" si="10"/>
        <v>ALL-ALL-135</v>
      </c>
      <c r="C403" s="10" t="s">
        <v>50</v>
      </c>
      <c r="D403" s="16" t="s">
        <v>204</v>
      </c>
      <c r="E403" s="129">
        <f t="shared" si="7"/>
        <v>36351.56</v>
      </c>
      <c r="F403" s="131">
        <f t="shared" si="0"/>
        <v>2719144.61</v>
      </c>
      <c r="G403" s="129">
        <f t="shared" si="1"/>
        <v>19633104.48</v>
      </c>
      <c r="H403" s="129">
        <f t="shared" si="8"/>
        <v>23185409.600000001</v>
      </c>
      <c r="I403" s="129">
        <f t="shared" si="2"/>
        <v>19291796.210000001</v>
      </c>
      <c r="J403" s="129">
        <f t="shared" si="3"/>
        <v>1124731.07</v>
      </c>
      <c r="K403" s="129">
        <f t="shared" si="4"/>
        <v>0</v>
      </c>
      <c r="L403" s="129">
        <f t="shared" si="5"/>
        <v>0</v>
      </c>
      <c r="M403" s="129">
        <f t="shared" si="9"/>
        <v>65990537.530000001</v>
      </c>
      <c r="N403" s="11">
        <f t="shared" si="6"/>
        <v>1.0566299838339963E-2</v>
      </c>
    </row>
    <row r="404" spans="1:14" x14ac:dyDescent="0.35">
      <c r="A404" s="1"/>
      <c r="B404" s="2" t="str">
        <f t="shared" si="10"/>
        <v>ALL-ALL-141</v>
      </c>
      <c r="C404" s="10" t="s">
        <v>51</v>
      </c>
      <c r="D404" s="2" t="s">
        <v>52</v>
      </c>
      <c r="E404" s="129">
        <f t="shared" si="7"/>
        <v>2494.9899999999998</v>
      </c>
      <c r="F404" s="130">
        <f t="shared" si="0"/>
        <v>1123005.72</v>
      </c>
      <c r="G404" s="129">
        <f t="shared" si="1"/>
        <v>3299998.29</v>
      </c>
      <c r="H404" s="129">
        <f t="shared" si="8"/>
        <v>3170152.42</v>
      </c>
      <c r="I404" s="129">
        <f t="shared" si="2"/>
        <v>1052862.6499999999</v>
      </c>
      <c r="J404" s="129">
        <f t="shared" si="3"/>
        <v>48664.72</v>
      </c>
      <c r="K404" s="129">
        <f t="shared" si="4"/>
        <v>0</v>
      </c>
      <c r="L404" s="129">
        <f t="shared" si="5"/>
        <v>0</v>
      </c>
      <c r="M404" s="129">
        <f t="shared" si="9"/>
        <v>8697178.790000001</v>
      </c>
      <c r="N404" s="11">
        <f t="shared" si="6"/>
        <v>1.3925784253691436E-3</v>
      </c>
    </row>
    <row r="405" spans="1:14" x14ac:dyDescent="0.35">
      <c r="A405" s="1"/>
      <c r="B405" s="2" t="str">
        <f t="shared" si="10"/>
        <v>ALL-ALL-142</v>
      </c>
      <c r="C405" s="10" t="s">
        <v>53</v>
      </c>
      <c r="D405" s="2" t="s">
        <v>54</v>
      </c>
      <c r="E405" s="129">
        <f t="shared" si="7"/>
        <v>19431.21</v>
      </c>
      <c r="F405" s="130">
        <f t="shared" si="0"/>
        <v>8058326.8399999999</v>
      </c>
      <c r="G405" s="129">
        <f t="shared" si="1"/>
        <v>27823900</v>
      </c>
      <c r="H405" s="129">
        <f t="shared" si="8"/>
        <v>24004226.149999999</v>
      </c>
      <c r="I405" s="129">
        <f t="shared" si="2"/>
        <v>19673851.52</v>
      </c>
      <c r="J405" s="129">
        <f t="shared" si="3"/>
        <v>1477291.19</v>
      </c>
      <c r="K405" s="129">
        <f t="shared" si="4"/>
        <v>0</v>
      </c>
      <c r="L405" s="129">
        <f t="shared" si="5"/>
        <v>0</v>
      </c>
      <c r="M405" s="129">
        <f t="shared" si="9"/>
        <v>81057026.909999996</v>
      </c>
      <c r="N405" s="11">
        <f t="shared" si="6"/>
        <v>1.2978722137944237E-2</v>
      </c>
    </row>
    <row r="406" spans="1:14" x14ac:dyDescent="0.35">
      <c r="A406" s="1"/>
      <c r="B406" s="2" t="str">
        <f t="shared" si="10"/>
        <v>ALL-ALL-143</v>
      </c>
      <c r="C406" s="10" t="s">
        <v>55</v>
      </c>
      <c r="D406" s="2" t="s">
        <v>251</v>
      </c>
      <c r="E406" s="129">
        <f t="shared" si="7"/>
        <v>2596.81</v>
      </c>
      <c r="F406" s="130">
        <f t="shared" si="0"/>
        <v>2464346.9900000002</v>
      </c>
      <c r="G406" s="129">
        <f t="shared" si="1"/>
        <v>10559476.74</v>
      </c>
      <c r="H406" s="129">
        <f t="shared" si="8"/>
        <v>19927220.5</v>
      </c>
      <c r="I406" s="129">
        <f t="shared" si="2"/>
        <v>21908934.199999999</v>
      </c>
      <c r="J406" s="129">
        <f t="shared" si="3"/>
        <v>422840.28</v>
      </c>
      <c r="K406" s="129">
        <f t="shared" si="4"/>
        <v>0</v>
      </c>
      <c r="L406" s="129">
        <f t="shared" si="5"/>
        <v>0</v>
      </c>
      <c r="M406" s="129">
        <f t="shared" si="9"/>
        <v>55285415.519999996</v>
      </c>
      <c r="N406" s="11">
        <f t="shared" si="6"/>
        <v>8.8522127404397528E-3</v>
      </c>
    </row>
    <row r="407" spans="1:14" x14ac:dyDescent="0.35">
      <c r="A407" s="1"/>
      <c r="B407" s="2" t="str">
        <f t="shared" si="10"/>
        <v>ALL-ALL-144</v>
      </c>
      <c r="C407" s="10" t="s">
        <v>56</v>
      </c>
      <c r="D407" s="2" t="s">
        <v>269</v>
      </c>
      <c r="E407" s="129">
        <f t="shared" si="7"/>
        <v>0</v>
      </c>
      <c r="F407" s="130">
        <f t="shared" si="0"/>
        <v>196009.29</v>
      </c>
      <c r="G407" s="129">
        <f t="shared" si="1"/>
        <v>323128.94</v>
      </c>
      <c r="H407" s="129">
        <f t="shared" si="8"/>
        <v>429327.92</v>
      </c>
      <c r="I407" s="129">
        <f t="shared" si="2"/>
        <v>160079.67000000001</v>
      </c>
      <c r="J407" s="129">
        <f t="shared" si="3"/>
        <v>15146.33</v>
      </c>
      <c r="K407" s="129">
        <f t="shared" si="4"/>
        <v>0</v>
      </c>
      <c r="L407" s="129">
        <f t="shared" si="5"/>
        <v>0</v>
      </c>
      <c r="M407" s="129">
        <f t="shared" si="9"/>
        <v>1123692.1499999999</v>
      </c>
      <c r="N407" s="11">
        <f t="shared" si="6"/>
        <v>1.7992379858235236E-4</v>
      </c>
    </row>
    <row r="408" spans="1:14" x14ac:dyDescent="0.35">
      <c r="A408" s="1"/>
      <c r="B408" s="2" t="str">
        <f t="shared" si="10"/>
        <v>ALL-ALL-145</v>
      </c>
      <c r="C408" s="10" t="s">
        <v>57</v>
      </c>
      <c r="D408" s="2" t="s">
        <v>58</v>
      </c>
      <c r="E408" s="129">
        <f t="shared" si="7"/>
        <v>0</v>
      </c>
      <c r="F408" s="130">
        <f t="shared" si="0"/>
        <v>365597.82</v>
      </c>
      <c r="G408" s="129">
        <f t="shared" si="1"/>
        <v>771678.13</v>
      </c>
      <c r="H408" s="129">
        <f t="shared" si="8"/>
        <v>934005.77</v>
      </c>
      <c r="I408" s="129">
        <f t="shared" si="2"/>
        <v>673332.08</v>
      </c>
      <c r="J408" s="129">
        <f t="shared" si="3"/>
        <v>58539.69</v>
      </c>
      <c r="K408" s="129">
        <f t="shared" si="4"/>
        <v>0</v>
      </c>
      <c r="L408" s="129">
        <f t="shared" si="5"/>
        <v>0</v>
      </c>
      <c r="M408" s="129">
        <f t="shared" si="9"/>
        <v>2803153.4899999998</v>
      </c>
      <c r="N408" s="11">
        <f t="shared" si="6"/>
        <v>4.4883647530169013E-4</v>
      </c>
    </row>
    <row r="409" spans="1:14" x14ac:dyDescent="0.35">
      <c r="A409" s="1"/>
      <c r="B409" s="2" t="str">
        <f t="shared" si="10"/>
        <v>ALL-ALL-146</v>
      </c>
      <c r="C409" s="10" t="s">
        <v>59</v>
      </c>
      <c r="D409" s="2" t="s">
        <v>60</v>
      </c>
      <c r="E409" s="129">
        <f t="shared" si="7"/>
        <v>2337.5</v>
      </c>
      <c r="F409" s="130">
        <f t="shared" si="0"/>
        <v>4069479.38</v>
      </c>
      <c r="G409" s="129">
        <f t="shared" si="1"/>
        <v>10940618.99</v>
      </c>
      <c r="H409" s="129">
        <f t="shared" si="8"/>
        <v>11376268.029999999</v>
      </c>
      <c r="I409" s="129">
        <f t="shared" si="2"/>
        <v>12268360.539999999</v>
      </c>
      <c r="J409" s="129">
        <f t="shared" si="3"/>
        <v>793800.11</v>
      </c>
      <c r="K409" s="129">
        <f t="shared" si="4"/>
        <v>0</v>
      </c>
      <c r="L409" s="129">
        <f t="shared" si="5"/>
        <v>0</v>
      </c>
      <c r="M409" s="129">
        <f t="shared" si="9"/>
        <v>39450864.549999997</v>
      </c>
      <c r="N409" s="11">
        <f t="shared" si="6"/>
        <v>6.3168096414964415E-3</v>
      </c>
    </row>
    <row r="410" spans="1:14" x14ac:dyDescent="0.35">
      <c r="A410" s="1"/>
      <c r="B410" s="2" t="str">
        <f t="shared" si="10"/>
        <v>ALL-ALL-147</v>
      </c>
      <c r="C410" s="10" t="s">
        <v>61</v>
      </c>
      <c r="D410" s="2" t="s">
        <v>252</v>
      </c>
      <c r="E410" s="129">
        <f t="shared" si="7"/>
        <v>0</v>
      </c>
      <c r="F410" s="130">
        <f t="shared" si="0"/>
        <v>877863.92</v>
      </c>
      <c r="G410" s="129">
        <f t="shared" si="1"/>
        <v>387498.74</v>
      </c>
      <c r="H410" s="129">
        <f t="shared" si="8"/>
        <v>311590.08</v>
      </c>
      <c r="I410" s="129">
        <f t="shared" si="2"/>
        <v>932713.14</v>
      </c>
      <c r="J410" s="129">
        <f t="shared" si="3"/>
        <v>9696.41</v>
      </c>
      <c r="K410" s="129">
        <f t="shared" si="4"/>
        <v>0</v>
      </c>
      <c r="L410" s="129">
        <f t="shared" si="5"/>
        <v>0</v>
      </c>
      <c r="M410" s="129">
        <f t="shared" si="9"/>
        <v>2519362.2900000005</v>
      </c>
      <c r="N410" s="11">
        <f t="shared" si="6"/>
        <v>4.0339628004158805E-4</v>
      </c>
    </row>
    <row r="411" spans="1:14" x14ac:dyDescent="0.35">
      <c r="A411" s="1"/>
      <c r="B411" s="2" t="str">
        <f t="shared" si="10"/>
        <v>ALL-ALL-148</v>
      </c>
      <c r="C411" s="10" t="s">
        <v>62</v>
      </c>
      <c r="D411" s="2" t="s">
        <v>63</v>
      </c>
      <c r="E411" s="129">
        <f t="shared" si="7"/>
        <v>0</v>
      </c>
      <c r="F411" s="130">
        <f t="shared" si="0"/>
        <v>235682.93</v>
      </c>
      <c r="G411" s="129">
        <f t="shared" si="1"/>
        <v>9657418.3300000001</v>
      </c>
      <c r="H411" s="129">
        <f t="shared" si="8"/>
        <v>20191041.649999999</v>
      </c>
      <c r="I411" s="129">
        <f t="shared" si="2"/>
        <v>21842826.91</v>
      </c>
      <c r="J411" s="129">
        <f t="shared" si="3"/>
        <v>972092.91</v>
      </c>
      <c r="K411" s="129">
        <f t="shared" si="4"/>
        <v>0</v>
      </c>
      <c r="L411" s="129">
        <f t="shared" si="5"/>
        <v>0</v>
      </c>
      <c r="M411" s="129">
        <f t="shared" si="9"/>
        <v>52899062.729999989</v>
      </c>
      <c r="N411" s="11">
        <f t="shared" si="6"/>
        <v>8.4701137298393882E-3</v>
      </c>
    </row>
    <row r="412" spans="1:14" x14ac:dyDescent="0.35">
      <c r="A412" s="1"/>
      <c r="B412" s="2" t="str">
        <f t="shared" si="10"/>
        <v>ALL-ALL-149</v>
      </c>
      <c r="C412" s="10" t="s">
        <v>64</v>
      </c>
      <c r="D412" s="2" t="s">
        <v>65</v>
      </c>
      <c r="E412" s="129">
        <f t="shared" si="7"/>
        <v>724218.16</v>
      </c>
      <c r="F412" s="130">
        <f t="shared" si="0"/>
        <v>81967.16</v>
      </c>
      <c r="G412" s="129">
        <f t="shared" si="1"/>
        <v>30850.43</v>
      </c>
      <c r="H412" s="129">
        <f t="shared" si="8"/>
        <v>9641.77</v>
      </c>
      <c r="I412" s="129">
        <f t="shared" si="2"/>
        <v>4210.33</v>
      </c>
      <c r="J412" s="129">
        <f t="shared" si="3"/>
        <v>3316.16</v>
      </c>
      <c r="K412" s="129">
        <f t="shared" si="4"/>
        <v>0</v>
      </c>
      <c r="L412" s="129">
        <f t="shared" si="5"/>
        <v>0</v>
      </c>
      <c r="M412" s="129">
        <f t="shared" si="9"/>
        <v>854204.01000000013</v>
      </c>
      <c r="N412" s="11">
        <f t="shared" si="6"/>
        <v>1.3677378652460795E-4</v>
      </c>
    </row>
    <row r="413" spans="1:14" x14ac:dyDescent="0.35">
      <c r="A413" s="1"/>
      <c r="B413" s="2" t="str">
        <f t="shared" si="10"/>
        <v>ALL-ALL-151</v>
      </c>
      <c r="C413" s="10" t="s">
        <v>66</v>
      </c>
      <c r="D413" s="2" t="s">
        <v>67</v>
      </c>
      <c r="E413" s="129">
        <f t="shared" si="7"/>
        <v>296433.05</v>
      </c>
      <c r="F413" s="130">
        <f t="shared" si="0"/>
        <v>1477970.81</v>
      </c>
      <c r="G413" s="129">
        <f t="shared" ref="G413:G443" si="11">IF(ISNA(VLOOKUP(MID($C$375,5,3)&amp;"-"&amp;MID($C$376,5,3)&amp;"-"&amp;$C413,FY22_ExpendByObj,2,FALSE))=TRUE,0,VLOOKUP(MID($C$375,5,3)&amp;"-"&amp;MID($C$376,5,3)&amp;"-"&amp;$C413,FY22_ExpendByObj,2,FALSE))</f>
        <v>4177110.61</v>
      </c>
      <c r="H413" s="129">
        <f t="shared" ref="H413:H443" si="12">IF(ISNA(VLOOKUP(MID($C$375,5,3)&amp;"-"&amp;MID($C$376,5,3)&amp;"-"&amp;$C413,FY23_ExpendByObj,2,FALSE))=TRUE,0,VLOOKUP(MID($C$375,5,3)&amp;"-"&amp;MID($C$376,5,3)&amp;"-"&amp;$C413,FY23_ExpendByObj,2,FALSE))</f>
        <v>4456665.95</v>
      </c>
      <c r="I413" s="129">
        <f t="shared" ref="I413:I443" si="13">IF(ISNA(VLOOKUP(MID($C$375,5,3)&amp;"-"&amp;MID($C$376,5,3)&amp;"-"&amp;$C413,FY24_ExpendByObj,2,FALSE))=TRUE,0,VLOOKUP(MID($C$375,5,3)&amp;"-"&amp;MID($C$376,5,3)&amp;"-"&amp;$C413,FY24_ExpendByObj,2,FALSE))</f>
        <v>6152177.3300000001</v>
      </c>
      <c r="J413" s="129">
        <f t="shared" ref="J413:J443" si="14">IF(ISNA(VLOOKUP(MID($C$375,5,3)&amp;"-"&amp;MID($C$376,5,3)&amp;"-"&amp;$C413,FY25_ExpendByObj,2,FALSE))=TRUE,0,VLOOKUP(MID($C$375,5,3)&amp;"-"&amp;MID($C$376,5,3)&amp;"-"&amp;$C413,FY25_ExpendByObj,2,FALSE))</f>
        <v>731733.8</v>
      </c>
      <c r="K413" s="129">
        <f t="shared" ref="K413:K443" si="15">IF(ISNA(VLOOKUP(MID($C$375,5,3)&amp;"-"&amp;MID($C$376,5,3)&amp;"-"&amp;$C413,FY26_ExpendByObj,2,FALSE))=TRUE,0,VLOOKUP(MID($C$375,5,3)&amp;"-"&amp;MID($C$376,5,3)&amp;"-"&amp;$C413,FY26_ExpendByObj,2,FALSE))</f>
        <v>0</v>
      </c>
      <c r="L413" s="129">
        <f t="shared" ref="L413:L443" si="16">IF(ISNA(VLOOKUP(MID($C$375,5,3)&amp;"-"&amp;MID($C$376,5,3)&amp;"-"&amp;$C413,Encumbrances_by_Object,2,FALSE))=TRUE,0,VLOOKUP(MID($C$375,5,3)&amp;"-"&amp;MID($C$376,5,3)&amp;"-"&amp;$C413,Encumbrances_by_Object,2,FALSE))</f>
        <v>0</v>
      </c>
      <c r="M413" s="129">
        <f t="shared" si="9"/>
        <v>17292091.550000001</v>
      </c>
      <c r="N413" s="11">
        <f t="shared" ref="N413:N443" si="17">IF($M$540=0,0,M413/$M$540)</f>
        <v>2.7687821767819571E-3</v>
      </c>
    </row>
    <row r="414" spans="1:14" x14ac:dyDescent="0.35">
      <c r="A414" s="1"/>
      <c r="B414" s="2" t="str">
        <f t="shared" si="10"/>
        <v>ALL-ALL-152</v>
      </c>
      <c r="C414" s="10" t="s">
        <v>68</v>
      </c>
      <c r="D414" s="2" t="s">
        <v>69</v>
      </c>
      <c r="E414" s="129">
        <f t="shared" ref="E414:E443" si="18">IF(ISNA(VLOOKUP(MID($C$375,5,3)&amp;"-"&amp;MID($C$376,5,3)&amp;"-"&amp;$C414,FY20_ExpendByObj,2,FALSE))=TRUE,0,VLOOKUP(MID($C$375,5,3)&amp;"-"&amp;MID($C$376,5,3)&amp;"-"&amp;$C414,FY20_ExpendByObj,2,FALSE))</f>
        <v>8749.98</v>
      </c>
      <c r="F414" s="130">
        <f t="shared" ref="F414:F443" si="19">IF(ISNA(VLOOKUP(MID($C$375,5,3)&amp;"-"&amp;MID($C$376,5,3)&amp;"-"&amp;$C414,FY21_ExpendByObj,2,FALSE))=TRUE,0,VLOOKUP(MID($C$375,5,3)&amp;"-"&amp;MID($C$376,5,3)&amp;"-"&amp;$C414,FY21_ExpendByObj,2,FALSE))</f>
        <v>2125867.64</v>
      </c>
      <c r="G414" s="129">
        <f t="shared" si="11"/>
        <v>4632790.6100000003</v>
      </c>
      <c r="H414" s="129">
        <f t="shared" si="12"/>
        <v>3758706.64</v>
      </c>
      <c r="I414" s="129">
        <f t="shared" si="13"/>
        <v>4224956.29</v>
      </c>
      <c r="J414" s="129">
        <f t="shared" si="14"/>
        <v>327164.56</v>
      </c>
      <c r="K414" s="129">
        <f t="shared" si="15"/>
        <v>0</v>
      </c>
      <c r="L414" s="129">
        <f t="shared" si="16"/>
        <v>0</v>
      </c>
      <c r="M414" s="129">
        <f t="shared" si="9"/>
        <v>15078235.720000001</v>
      </c>
      <c r="N414" s="11">
        <f t="shared" si="17"/>
        <v>2.4143031048695241E-3</v>
      </c>
    </row>
    <row r="415" spans="1:14" x14ac:dyDescent="0.35">
      <c r="A415" s="1"/>
      <c r="B415" s="2" t="str">
        <f t="shared" si="10"/>
        <v>ALL-ALL-153</v>
      </c>
      <c r="C415" s="10" t="s">
        <v>70</v>
      </c>
      <c r="D415" s="16" t="s">
        <v>205</v>
      </c>
      <c r="E415" s="129">
        <f t="shared" si="18"/>
        <v>95562.95</v>
      </c>
      <c r="F415" s="130">
        <f t="shared" si="19"/>
        <v>310038.37</v>
      </c>
      <c r="G415" s="129">
        <f t="shared" si="11"/>
        <v>1381851.09</v>
      </c>
      <c r="H415" s="129">
        <f t="shared" si="12"/>
        <v>3414432.59</v>
      </c>
      <c r="I415" s="129">
        <f t="shared" si="13"/>
        <v>3205507.3</v>
      </c>
      <c r="J415" s="129">
        <f t="shared" si="14"/>
        <v>162440.16</v>
      </c>
      <c r="K415" s="129">
        <f t="shared" si="15"/>
        <v>0</v>
      </c>
      <c r="L415" s="129">
        <f t="shared" si="16"/>
        <v>0</v>
      </c>
      <c r="M415" s="129">
        <f t="shared" si="9"/>
        <v>8569832.4600000009</v>
      </c>
      <c r="N415" s="11">
        <f t="shared" si="17"/>
        <v>1.3721879336947808E-3</v>
      </c>
    </row>
    <row r="416" spans="1:14" x14ac:dyDescent="0.35">
      <c r="A416" s="1"/>
      <c r="B416" s="2" t="str">
        <f t="shared" si="10"/>
        <v>ALL-ALL-162</v>
      </c>
      <c r="C416" s="10" t="s">
        <v>71</v>
      </c>
      <c r="D416" s="2" t="s">
        <v>286</v>
      </c>
      <c r="E416" s="129">
        <f t="shared" si="18"/>
        <v>0</v>
      </c>
      <c r="F416" s="130">
        <f t="shared" si="19"/>
        <v>2218908.75</v>
      </c>
      <c r="G416" s="129">
        <f t="shared" si="11"/>
        <v>6002494.3899999997</v>
      </c>
      <c r="H416" s="129">
        <f t="shared" si="12"/>
        <v>5813891.75</v>
      </c>
      <c r="I416" s="129">
        <f t="shared" si="13"/>
        <v>7106501.25</v>
      </c>
      <c r="J416" s="129">
        <f t="shared" si="14"/>
        <v>194741.39</v>
      </c>
      <c r="K416" s="129">
        <f t="shared" si="15"/>
        <v>0</v>
      </c>
      <c r="L416" s="129">
        <f t="shared" si="16"/>
        <v>0</v>
      </c>
      <c r="M416" s="129">
        <f t="shared" si="9"/>
        <v>21336537.530000001</v>
      </c>
      <c r="N416" s="11">
        <f t="shared" si="17"/>
        <v>3.4163724299333428E-3</v>
      </c>
    </row>
    <row r="417" spans="1:14" x14ac:dyDescent="0.35">
      <c r="A417" s="1"/>
      <c r="B417" s="2" t="str">
        <f t="shared" si="10"/>
        <v>ALL-ALL-163</v>
      </c>
      <c r="C417" s="10" t="s">
        <v>72</v>
      </c>
      <c r="D417" s="2" t="s">
        <v>287</v>
      </c>
      <c r="E417" s="129">
        <f t="shared" si="18"/>
        <v>0</v>
      </c>
      <c r="F417" s="130">
        <f t="shared" si="19"/>
        <v>4606.2</v>
      </c>
      <c r="G417" s="129">
        <f t="shared" si="11"/>
        <v>422345.35</v>
      </c>
      <c r="H417" s="129">
        <f t="shared" si="12"/>
        <v>809004.66</v>
      </c>
      <c r="I417" s="129">
        <f t="shared" si="13"/>
        <v>543238.64</v>
      </c>
      <c r="J417" s="129">
        <f t="shared" si="14"/>
        <v>28456.87</v>
      </c>
      <c r="K417" s="129">
        <f t="shared" si="15"/>
        <v>0</v>
      </c>
      <c r="L417" s="129">
        <f t="shared" si="16"/>
        <v>0</v>
      </c>
      <c r="M417" s="129">
        <f t="shared" si="9"/>
        <v>1807651.7200000002</v>
      </c>
      <c r="N417" s="11">
        <f t="shared" si="17"/>
        <v>2.8943831633630518E-4</v>
      </c>
    </row>
    <row r="418" spans="1:14" ht="12" customHeight="1" x14ac:dyDescent="0.35">
      <c r="A418" s="1"/>
      <c r="B418" s="2" t="str">
        <f t="shared" si="10"/>
        <v>ALL-ALL-164</v>
      </c>
      <c r="C418" s="10" t="s">
        <v>73</v>
      </c>
      <c r="D418" s="2" t="s">
        <v>288</v>
      </c>
      <c r="E418" s="129">
        <f t="shared" si="18"/>
        <v>0</v>
      </c>
      <c r="F418" s="130">
        <f t="shared" si="19"/>
        <v>93158.28</v>
      </c>
      <c r="G418" s="129">
        <f t="shared" si="11"/>
        <v>2298329.1800000002</v>
      </c>
      <c r="H418" s="129">
        <f t="shared" si="12"/>
        <v>3799209.96</v>
      </c>
      <c r="I418" s="129">
        <f t="shared" si="13"/>
        <v>2970244.9</v>
      </c>
      <c r="J418" s="129">
        <f t="shared" si="14"/>
        <v>5721.73</v>
      </c>
      <c r="K418" s="129">
        <f t="shared" si="15"/>
        <v>0</v>
      </c>
      <c r="L418" s="129">
        <f t="shared" si="16"/>
        <v>0</v>
      </c>
      <c r="M418" s="129">
        <f t="shared" si="9"/>
        <v>9166664.0500000007</v>
      </c>
      <c r="N418" s="11">
        <f t="shared" si="17"/>
        <v>1.4677516579645865E-3</v>
      </c>
    </row>
    <row r="419" spans="1:14" x14ac:dyDescent="0.35">
      <c r="A419" s="1"/>
      <c r="B419" s="2" t="str">
        <f t="shared" si="10"/>
        <v>ALL-ALL-165</v>
      </c>
      <c r="C419" s="10" t="s">
        <v>74</v>
      </c>
      <c r="D419" s="2" t="s">
        <v>289</v>
      </c>
      <c r="E419" s="129">
        <f t="shared" si="18"/>
        <v>256772.78</v>
      </c>
      <c r="F419" s="130">
        <f t="shared" si="19"/>
        <v>54563.33</v>
      </c>
      <c r="G419" s="129">
        <f t="shared" si="11"/>
        <v>161454.07</v>
      </c>
      <c r="H419" s="129">
        <f t="shared" si="12"/>
        <v>162276.92000000001</v>
      </c>
      <c r="I419" s="129">
        <f t="shared" si="13"/>
        <v>163695.6</v>
      </c>
      <c r="J419" s="129">
        <f t="shared" si="14"/>
        <v>972.03</v>
      </c>
      <c r="K419" s="129">
        <f t="shared" si="15"/>
        <v>0</v>
      </c>
      <c r="L419" s="129">
        <f t="shared" si="16"/>
        <v>0</v>
      </c>
      <c r="M419" s="129">
        <f t="shared" si="9"/>
        <v>799734.73</v>
      </c>
      <c r="N419" s="11">
        <f t="shared" si="17"/>
        <v>1.2805225210466405E-4</v>
      </c>
    </row>
    <row r="420" spans="1:14" ht="21.9" customHeight="1" x14ac:dyDescent="0.35">
      <c r="A420" s="1"/>
      <c r="B420" s="2" t="str">
        <f t="shared" si="10"/>
        <v>ALL-ALL-166</v>
      </c>
      <c r="C420" s="90" t="s">
        <v>75</v>
      </c>
      <c r="D420" s="86" t="s">
        <v>270</v>
      </c>
      <c r="E420" s="129">
        <f t="shared" si="18"/>
        <v>0</v>
      </c>
      <c r="F420" s="130">
        <f t="shared" si="19"/>
        <v>0</v>
      </c>
      <c r="G420" s="129">
        <f t="shared" si="11"/>
        <v>32376.62</v>
      </c>
      <c r="H420" s="129">
        <f t="shared" si="12"/>
        <v>10387.01</v>
      </c>
      <c r="I420" s="129">
        <f t="shared" si="13"/>
        <v>29041.78</v>
      </c>
      <c r="J420" s="129">
        <f t="shared" si="14"/>
        <v>401.63</v>
      </c>
      <c r="K420" s="129">
        <f t="shared" si="15"/>
        <v>0</v>
      </c>
      <c r="L420" s="129">
        <f t="shared" si="16"/>
        <v>0</v>
      </c>
      <c r="M420" s="129">
        <f t="shared" si="9"/>
        <v>72207.040000000008</v>
      </c>
      <c r="N420" s="11">
        <f t="shared" si="17"/>
        <v>1.1561676319611082E-5</v>
      </c>
    </row>
    <row r="421" spans="1:14" ht="20.399999999999999" x14ac:dyDescent="0.35">
      <c r="A421" s="1"/>
      <c r="B421" s="2" t="str">
        <f t="shared" si="10"/>
        <v>ALL-ALL-167</v>
      </c>
      <c r="C421" s="10" t="s">
        <v>76</v>
      </c>
      <c r="D421" s="23" t="s">
        <v>271</v>
      </c>
      <c r="E421" s="129">
        <f t="shared" si="18"/>
        <v>0</v>
      </c>
      <c r="F421" s="130">
        <f t="shared" si="19"/>
        <v>133117.71</v>
      </c>
      <c r="G421" s="129">
        <f t="shared" si="11"/>
        <v>341261.88</v>
      </c>
      <c r="H421" s="129">
        <f t="shared" si="12"/>
        <v>338650.4</v>
      </c>
      <c r="I421" s="129">
        <f t="shared" si="13"/>
        <v>230142.1</v>
      </c>
      <c r="J421" s="129">
        <f t="shared" si="14"/>
        <v>381.4</v>
      </c>
      <c r="K421" s="129">
        <f t="shared" si="15"/>
        <v>0</v>
      </c>
      <c r="L421" s="129">
        <f t="shared" si="16"/>
        <v>0</v>
      </c>
      <c r="M421" s="129">
        <f t="shared" si="9"/>
        <v>1043553.49</v>
      </c>
      <c r="N421" s="11">
        <f t="shared" si="17"/>
        <v>1.6709212389235867E-4</v>
      </c>
    </row>
    <row r="422" spans="1:14" x14ac:dyDescent="0.35">
      <c r="A422" s="1"/>
      <c r="B422" s="2" t="str">
        <f t="shared" si="10"/>
        <v>ALL-ALL-171</v>
      </c>
      <c r="C422" s="10" t="s">
        <v>77</v>
      </c>
      <c r="D422" s="2" t="s">
        <v>78</v>
      </c>
      <c r="E422" s="129">
        <f t="shared" si="18"/>
        <v>5508729.1900000004</v>
      </c>
      <c r="F422" s="130">
        <f t="shared" si="19"/>
        <v>6820621.1799999997</v>
      </c>
      <c r="G422" s="129">
        <f t="shared" si="11"/>
        <v>8584636.9100000001</v>
      </c>
      <c r="H422" s="129">
        <f t="shared" si="12"/>
        <v>3373146.43</v>
      </c>
      <c r="I422" s="129">
        <f t="shared" si="13"/>
        <v>2593090.33</v>
      </c>
      <c r="J422" s="129">
        <f t="shared" si="14"/>
        <v>436567.5</v>
      </c>
      <c r="K422" s="129">
        <f t="shared" si="15"/>
        <v>0</v>
      </c>
      <c r="L422" s="129">
        <f t="shared" si="16"/>
        <v>0</v>
      </c>
      <c r="M422" s="129">
        <f t="shared" si="9"/>
        <v>27316791.539999999</v>
      </c>
      <c r="N422" s="11">
        <f t="shared" si="17"/>
        <v>4.3739211838038266E-3</v>
      </c>
    </row>
    <row r="423" spans="1:14" x14ac:dyDescent="0.35">
      <c r="A423" s="1"/>
      <c r="B423" s="2" t="str">
        <f t="shared" si="10"/>
        <v>ALL-ALL-172</v>
      </c>
      <c r="C423" s="10" t="s">
        <v>79</v>
      </c>
      <c r="D423" s="2" t="s">
        <v>80</v>
      </c>
      <c r="E423" s="129">
        <f t="shared" si="18"/>
        <v>14779.83</v>
      </c>
      <c r="F423" s="130">
        <f t="shared" si="19"/>
        <v>55206.39</v>
      </c>
      <c r="G423" s="129">
        <f t="shared" si="11"/>
        <v>151104.35</v>
      </c>
      <c r="H423" s="129">
        <f t="shared" si="12"/>
        <v>130843.08</v>
      </c>
      <c r="I423" s="129">
        <f t="shared" si="13"/>
        <v>175505.66</v>
      </c>
      <c r="J423" s="129">
        <f t="shared" si="14"/>
        <v>2648.39</v>
      </c>
      <c r="K423" s="129">
        <f t="shared" si="15"/>
        <v>0</v>
      </c>
      <c r="L423" s="129">
        <f t="shared" si="16"/>
        <v>0</v>
      </c>
      <c r="M423" s="129">
        <f t="shared" si="9"/>
        <v>530087.70000000007</v>
      </c>
      <c r="N423" s="11">
        <f t="shared" si="17"/>
        <v>8.4876798833009959E-5</v>
      </c>
    </row>
    <row r="424" spans="1:14" x14ac:dyDescent="0.35">
      <c r="A424" s="1"/>
      <c r="B424" s="2" t="str">
        <f t="shared" si="10"/>
        <v>ALL-ALL-173</v>
      </c>
      <c r="C424" s="10" t="s">
        <v>81</v>
      </c>
      <c r="D424" s="2" t="s">
        <v>82</v>
      </c>
      <c r="E424" s="129">
        <f t="shared" si="18"/>
        <v>5650525.8799999999</v>
      </c>
      <c r="F424" s="130">
        <f t="shared" si="19"/>
        <v>3355836.28</v>
      </c>
      <c r="G424" s="129">
        <f t="shared" si="11"/>
        <v>8091619.1900000004</v>
      </c>
      <c r="H424" s="129">
        <f t="shared" si="12"/>
        <v>7977049.54</v>
      </c>
      <c r="I424" s="129">
        <f t="shared" si="13"/>
        <v>6848281.3899999997</v>
      </c>
      <c r="J424" s="129">
        <f t="shared" si="14"/>
        <v>5875682.7699999996</v>
      </c>
      <c r="K424" s="129">
        <f t="shared" si="15"/>
        <v>0</v>
      </c>
      <c r="L424" s="129">
        <f t="shared" si="16"/>
        <v>0</v>
      </c>
      <c r="M424" s="129">
        <f t="shared" si="9"/>
        <v>37798995.049999997</v>
      </c>
      <c r="N424" s="11">
        <f t="shared" si="17"/>
        <v>6.0523149262825537E-3</v>
      </c>
    </row>
    <row r="425" spans="1:14" x14ac:dyDescent="0.35">
      <c r="A425" s="1"/>
      <c r="B425" s="2" t="str">
        <f t="shared" si="10"/>
        <v>ALL-ALL-174</v>
      </c>
      <c r="C425" s="10" t="s">
        <v>83</v>
      </c>
      <c r="D425" s="2" t="s">
        <v>84</v>
      </c>
      <c r="E425" s="129">
        <f t="shared" si="18"/>
        <v>11849084.810000001</v>
      </c>
      <c r="F425" s="130">
        <f t="shared" si="19"/>
        <v>11192658.359999999</v>
      </c>
      <c r="G425" s="129">
        <f t="shared" si="11"/>
        <v>2721578.78</v>
      </c>
      <c r="H425" s="129">
        <f t="shared" si="12"/>
        <v>731592.82</v>
      </c>
      <c r="I425" s="129">
        <f t="shared" si="13"/>
        <v>542561.6</v>
      </c>
      <c r="J425" s="129">
        <f t="shared" si="14"/>
        <v>47158.2</v>
      </c>
      <c r="K425" s="129">
        <f t="shared" si="15"/>
        <v>0</v>
      </c>
      <c r="L425" s="129">
        <f t="shared" si="16"/>
        <v>0</v>
      </c>
      <c r="M425" s="129">
        <f t="shared" si="9"/>
        <v>27084634.570000004</v>
      </c>
      <c r="N425" s="11">
        <f t="shared" si="17"/>
        <v>4.3367485792699528E-3</v>
      </c>
    </row>
    <row r="426" spans="1:14" x14ac:dyDescent="0.35">
      <c r="A426" s="1"/>
      <c r="B426" s="2" t="str">
        <f t="shared" si="10"/>
        <v>ALL-ALL-175</v>
      </c>
      <c r="C426" s="10" t="s">
        <v>85</v>
      </c>
      <c r="D426" s="2" t="s">
        <v>86</v>
      </c>
      <c r="E426" s="129">
        <f t="shared" si="18"/>
        <v>232529.54</v>
      </c>
      <c r="F426" s="130">
        <f t="shared" si="19"/>
        <v>1135393.1499999999</v>
      </c>
      <c r="G426" s="129">
        <f t="shared" si="11"/>
        <v>744250.95</v>
      </c>
      <c r="H426" s="129">
        <f t="shared" si="12"/>
        <v>1060731.1599999999</v>
      </c>
      <c r="I426" s="129">
        <f t="shared" si="13"/>
        <v>1174708.42</v>
      </c>
      <c r="J426" s="129">
        <f t="shared" si="14"/>
        <v>98901.49</v>
      </c>
      <c r="K426" s="129">
        <f t="shared" si="15"/>
        <v>0</v>
      </c>
      <c r="L426" s="129">
        <f t="shared" si="16"/>
        <v>0</v>
      </c>
      <c r="M426" s="129">
        <f t="shared" si="9"/>
        <v>4446514.71</v>
      </c>
      <c r="N426" s="11">
        <f t="shared" si="17"/>
        <v>7.1196885826381093E-4</v>
      </c>
    </row>
    <row r="427" spans="1:14" x14ac:dyDescent="0.35">
      <c r="A427" s="1"/>
      <c r="B427" s="2" t="str">
        <f t="shared" si="10"/>
        <v>ALL-ALL-176</v>
      </c>
      <c r="C427" s="10" t="s">
        <v>87</v>
      </c>
      <c r="D427" s="2" t="s">
        <v>88</v>
      </c>
      <c r="E427" s="129">
        <f t="shared" si="18"/>
        <v>4307423.0599999996</v>
      </c>
      <c r="F427" s="130">
        <f t="shared" si="19"/>
        <v>4824479.6399999997</v>
      </c>
      <c r="G427" s="129">
        <f t="shared" si="11"/>
        <v>528686.30000000005</v>
      </c>
      <c r="H427" s="129">
        <f t="shared" si="12"/>
        <v>304541.11</v>
      </c>
      <c r="I427" s="129">
        <f t="shared" si="13"/>
        <v>128632.09</v>
      </c>
      <c r="J427" s="129">
        <f t="shared" si="14"/>
        <v>24066.6</v>
      </c>
      <c r="K427" s="129">
        <f t="shared" si="15"/>
        <v>0</v>
      </c>
      <c r="L427" s="129">
        <f t="shared" si="16"/>
        <v>0</v>
      </c>
      <c r="M427" s="129">
        <f t="shared" si="9"/>
        <v>10117828.799999999</v>
      </c>
      <c r="N427" s="11">
        <f t="shared" si="17"/>
        <v>1.6200506438546571E-3</v>
      </c>
    </row>
    <row r="428" spans="1:14" x14ac:dyDescent="0.35">
      <c r="A428" s="1"/>
      <c r="B428" s="2" t="str">
        <f t="shared" si="10"/>
        <v>ALL-ALL-177</v>
      </c>
      <c r="C428" s="10" t="s">
        <v>89</v>
      </c>
      <c r="D428" s="2" t="s">
        <v>90</v>
      </c>
      <c r="E428" s="129">
        <f t="shared" si="18"/>
        <v>0</v>
      </c>
      <c r="F428" s="130">
        <f t="shared" si="19"/>
        <v>0</v>
      </c>
      <c r="G428" s="129">
        <f t="shared" si="11"/>
        <v>4460.8999999999996</v>
      </c>
      <c r="H428" s="129">
        <f t="shared" si="12"/>
        <v>1070</v>
      </c>
      <c r="I428" s="129">
        <f t="shared" si="13"/>
        <v>960</v>
      </c>
      <c r="J428" s="129">
        <f t="shared" si="14"/>
        <v>1969</v>
      </c>
      <c r="K428" s="129">
        <f t="shared" si="15"/>
        <v>0</v>
      </c>
      <c r="L428" s="129">
        <f t="shared" si="16"/>
        <v>0</v>
      </c>
      <c r="M428" s="129">
        <f t="shared" si="9"/>
        <v>8459.9</v>
      </c>
      <c r="N428" s="11">
        <f t="shared" si="17"/>
        <v>1.3545857231687903E-6</v>
      </c>
    </row>
    <row r="429" spans="1:14" x14ac:dyDescent="0.35">
      <c r="A429" s="1"/>
      <c r="B429" s="2" t="str">
        <f t="shared" si="10"/>
        <v>ALL-ALL-178</v>
      </c>
      <c r="C429" s="10" t="s">
        <v>242</v>
      </c>
      <c r="D429" s="2" t="s">
        <v>243</v>
      </c>
      <c r="E429" s="129">
        <f t="shared" si="18"/>
        <v>101549.05</v>
      </c>
      <c r="F429" s="130">
        <f t="shared" si="19"/>
        <v>1956065.34</v>
      </c>
      <c r="G429" s="129">
        <f t="shared" si="11"/>
        <v>114335.16</v>
      </c>
      <c r="H429" s="129">
        <f t="shared" si="12"/>
        <v>59021.65</v>
      </c>
      <c r="I429" s="129">
        <f t="shared" si="13"/>
        <v>66692.37</v>
      </c>
      <c r="J429" s="129">
        <f t="shared" si="14"/>
        <v>25885.14</v>
      </c>
      <c r="K429" s="129">
        <f t="shared" si="15"/>
        <v>0</v>
      </c>
      <c r="L429" s="129">
        <f t="shared" si="16"/>
        <v>0</v>
      </c>
      <c r="M429" s="129">
        <f t="shared" si="9"/>
        <v>2323548.7100000004</v>
      </c>
      <c r="N429" s="11">
        <f t="shared" si="17"/>
        <v>3.7204292127014036E-4</v>
      </c>
    </row>
    <row r="430" spans="1:14" x14ac:dyDescent="0.35">
      <c r="A430" s="1"/>
      <c r="B430" s="2" t="str">
        <f t="shared" si="10"/>
        <v>ALL-ALL-180</v>
      </c>
      <c r="C430" s="10" t="s">
        <v>223</v>
      </c>
      <c r="D430" s="2" t="s">
        <v>224</v>
      </c>
      <c r="E430" s="129">
        <f t="shared" si="18"/>
        <v>0</v>
      </c>
      <c r="F430" s="130">
        <f t="shared" si="19"/>
        <v>10799405.9</v>
      </c>
      <c r="G430" s="129">
        <f t="shared" si="11"/>
        <v>719078478.00999999</v>
      </c>
      <c r="H430" s="129">
        <f t="shared" si="12"/>
        <v>194396210.69999999</v>
      </c>
      <c r="I430" s="129">
        <f t="shared" si="13"/>
        <v>54166270.740000002</v>
      </c>
      <c r="J430" s="129">
        <f t="shared" si="14"/>
        <v>11899350.970000001</v>
      </c>
      <c r="K430" s="129">
        <f t="shared" si="15"/>
        <v>0</v>
      </c>
      <c r="L430" s="129">
        <f t="shared" si="16"/>
        <v>0</v>
      </c>
      <c r="M430" s="129">
        <f t="shared" si="9"/>
        <v>990339716.31999993</v>
      </c>
      <c r="N430" s="11">
        <f t="shared" si="17"/>
        <v>0.15857161914610124</v>
      </c>
    </row>
    <row r="431" spans="1:14" x14ac:dyDescent="0.35">
      <c r="A431" s="1"/>
      <c r="B431" s="2" t="str">
        <f t="shared" si="10"/>
        <v>ALL-ALL-181</v>
      </c>
      <c r="C431" s="10" t="s">
        <v>17</v>
      </c>
      <c r="D431" s="2" t="s">
        <v>290</v>
      </c>
      <c r="E431" s="129">
        <f t="shared" si="18"/>
        <v>9500</v>
      </c>
      <c r="F431" s="130">
        <f t="shared" si="19"/>
        <v>11207771.630000001</v>
      </c>
      <c r="G431" s="129">
        <f t="shared" si="11"/>
        <v>33063799.920000002</v>
      </c>
      <c r="H431" s="129">
        <f t="shared" si="12"/>
        <v>30651795.829999998</v>
      </c>
      <c r="I431" s="129">
        <f t="shared" si="13"/>
        <v>25485338.399999999</v>
      </c>
      <c r="J431" s="129">
        <f t="shared" si="14"/>
        <v>693638.7</v>
      </c>
      <c r="K431" s="129">
        <f t="shared" si="15"/>
        <v>0</v>
      </c>
      <c r="L431" s="129">
        <f t="shared" si="16"/>
        <v>0</v>
      </c>
      <c r="M431" s="129">
        <f t="shared" si="9"/>
        <v>101111844.48</v>
      </c>
      <c r="N431" s="11">
        <f t="shared" si="17"/>
        <v>1.6189867607876107E-2</v>
      </c>
    </row>
    <row r="432" spans="1:14" x14ac:dyDescent="0.35">
      <c r="A432" s="1"/>
      <c r="B432" s="2" t="str">
        <f t="shared" si="10"/>
        <v>ALL-ALL-182</v>
      </c>
      <c r="C432" s="10" t="s">
        <v>8</v>
      </c>
      <c r="D432" s="2" t="s">
        <v>91</v>
      </c>
      <c r="E432" s="129">
        <f t="shared" si="18"/>
        <v>0</v>
      </c>
      <c r="F432" s="130">
        <f t="shared" si="19"/>
        <v>0</v>
      </c>
      <c r="G432" s="129">
        <f t="shared" si="11"/>
        <v>0</v>
      </c>
      <c r="H432" s="129">
        <f t="shared" si="12"/>
        <v>0</v>
      </c>
      <c r="I432" s="129">
        <f t="shared" si="13"/>
        <v>0</v>
      </c>
      <c r="J432" s="129">
        <f t="shared" si="14"/>
        <v>0</v>
      </c>
      <c r="K432" s="129">
        <f t="shared" si="15"/>
        <v>0</v>
      </c>
      <c r="L432" s="129">
        <f t="shared" si="16"/>
        <v>0</v>
      </c>
      <c r="M432" s="129">
        <f t="shared" si="9"/>
        <v>0</v>
      </c>
      <c r="N432" s="11">
        <f t="shared" si="17"/>
        <v>0</v>
      </c>
    </row>
    <row r="433" spans="1:14" x14ac:dyDescent="0.35">
      <c r="A433" s="1"/>
      <c r="B433" s="2" t="str">
        <f t="shared" si="10"/>
        <v>ALL-ALL-183</v>
      </c>
      <c r="C433" s="10" t="s">
        <v>92</v>
      </c>
      <c r="D433" s="2" t="s">
        <v>253</v>
      </c>
      <c r="E433" s="129">
        <f t="shared" si="18"/>
        <v>0</v>
      </c>
      <c r="F433" s="130">
        <f t="shared" si="19"/>
        <v>999237.5</v>
      </c>
      <c r="G433" s="129">
        <f t="shared" si="11"/>
        <v>97347021.069999993</v>
      </c>
      <c r="H433" s="129">
        <f t="shared" si="12"/>
        <v>49849701.009999998</v>
      </c>
      <c r="I433" s="129">
        <f t="shared" si="13"/>
        <v>39983130.899999999</v>
      </c>
      <c r="J433" s="129">
        <f t="shared" si="14"/>
        <v>7231724.6600000001</v>
      </c>
      <c r="K433" s="129">
        <f t="shared" si="15"/>
        <v>0</v>
      </c>
      <c r="L433" s="129">
        <f t="shared" si="16"/>
        <v>0</v>
      </c>
      <c r="M433" s="129">
        <f t="shared" si="9"/>
        <v>195410815.13999999</v>
      </c>
      <c r="N433" s="11">
        <f t="shared" si="17"/>
        <v>3.1288868703107563E-2</v>
      </c>
    </row>
    <row r="434" spans="1:14" x14ac:dyDescent="0.35">
      <c r="A434" s="1"/>
      <c r="B434" s="2" t="str">
        <f t="shared" si="10"/>
        <v>ALL-ALL-187</v>
      </c>
      <c r="C434" s="10" t="s">
        <v>93</v>
      </c>
      <c r="D434" s="2" t="s">
        <v>272</v>
      </c>
      <c r="E434" s="129">
        <f t="shared" si="18"/>
        <v>3899185.44</v>
      </c>
      <c r="F434" s="130">
        <f t="shared" si="19"/>
        <v>1465829.48</v>
      </c>
      <c r="G434" s="129">
        <f t="shared" si="11"/>
        <v>352400.14</v>
      </c>
      <c r="H434" s="129">
        <f t="shared" si="12"/>
        <v>253354.55</v>
      </c>
      <c r="I434" s="129">
        <f t="shared" si="13"/>
        <v>159688.03</v>
      </c>
      <c r="J434" s="129">
        <f t="shared" si="14"/>
        <v>12657.43</v>
      </c>
      <c r="K434" s="129">
        <f t="shared" si="15"/>
        <v>0</v>
      </c>
      <c r="L434" s="129">
        <f t="shared" si="16"/>
        <v>0</v>
      </c>
      <c r="M434" s="129">
        <f t="shared" si="9"/>
        <v>6143115.0699999994</v>
      </c>
      <c r="N434" s="11">
        <f t="shared" si="17"/>
        <v>9.836258075869742E-4</v>
      </c>
    </row>
    <row r="435" spans="1:14" x14ac:dyDescent="0.35">
      <c r="A435" s="1"/>
      <c r="B435" s="2" t="str">
        <f t="shared" si="10"/>
        <v>ALL-ALL-191</v>
      </c>
      <c r="C435" s="10" t="s">
        <v>94</v>
      </c>
      <c r="D435" s="2" t="s">
        <v>95</v>
      </c>
      <c r="E435" s="129">
        <f t="shared" si="18"/>
        <v>52875</v>
      </c>
      <c r="F435" s="130">
        <f t="shared" si="19"/>
        <v>3703804.14</v>
      </c>
      <c r="G435" s="129">
        <f t="shared" si="11"/>
        <v>1247498.8500000001</v>
      </c>
      <c r="H435" s="129">
        <f t="shared" si="12"/>
        <v>885299.11</v>
      </c>
      <c r="I435" s="129">
        <f t="shared" si="13"/>
        <v>749811.87</v>
      </c>
      <c r="J435" s="129">
        <f t="shared" si="14"/>
        <v>385452.31</v>
      </c>
      <c r="K435" s="129">
        <f t="shared" si="15"/>
        <v>0</v>
      </c>
      <c r="L435" s="129">
        <f t="shared" si="16"/>
        <v>0</v>
      </c>
      <c r="M435" s="129">
        <f t="shared" si="9"/>
        <v>7024741.2800000003</v>
      </c>
      <c r="N435" s="11">
        <f t="shared" si="17"/>
        <v>1.1247903931302327E-3</v>
      </c>
    </row>
    <row r="436" spans="1:14" x14ac:dyDescent="0.35">
      <c r="A436" s="1"/>
      <c r="B436" s="2" t="str">
        <f t="shared" si="10"/>
        <v>ALL-ALL-192</v>
      </c>
      <c r="C436" s="10" t="s">
        <v>96</v>
      </c>
      <c r="D436" s="2" t="s">
        <v>97</v>
      </c>
      <c r="E436" s="129">
        <f t="shared" si="18"/>
        <v>504229.38</v>
      </c>
      <c r="F436" s="130">
        <f t="shared" si="19"/>
        <v>18239864.140000001</v>
      </c>
      <c r="G436" s="129">
        <f t="shared" si="11"/>
        <v>21981954.260000002</v>
      </c>
      <c r="H436" s="129">
        <f t="shared" si="12"/>
        <v>23649391.98</v>
      </c>
      <c r="I436" s="129">
        <f t="shared" si="13"/>
        <v>31234852.32</v>
      </c>
      <c r="J436" s="129">
        <f t="shared" si="14"/>
        <v>4489003.4000000004</v>
      </c>
      <c r="K436" s="129">
        <f t="shared" si="15"/>
        <v>0</v>
      </c>
      <c r="L436" s="129">
        <f t="shared" si="16"/>
        <v>0</v>
      </c>
      <c r="M436" s="129">
        <f t="shared" si="9"/>
        <v>100099295.48000002</v>
      </c>
      <c r="N436" s="11">
        <f t="shared" si="17"/>
        <v>1.6027739873575603E-2</v>
      </c>
    </row>
    <row r="437" spans="1:14" x14ac:dyDescent="0.35">
      <c r="A437" s="1"/>
      <c r="B437" s="2" t="str">
        <f t="shared" si="10"/>
        <v>ALL-ALL-193</v>
      </c>
      <c r="C437" s="10" t="s">
        <v>98</v>
      </c>
      <c r="D437" s="2" t="s">
        <v>255</v>
      </c>
      <c r="E437" s="129">
        <f t="shared" si="18"/>
        <v>0</v>
      </c>
      <c r="F437" s="130">
        <f t="shared" si="19"/>
        <v>0</v>
      </c>
      <c r="G437" s="129">
        <f t="shared" si="11"/>
        <v>6000</v>
      </c>
      <c r="H437" s="129">
        <f t="shared" si="12"/>
        <v>212474.74</v>
      </c>
      <c r="I437" s="129">
        <f t="shared" si="13"/>
        <v>166984</v>
      </c>
      <c r="J437" s="129">
        <f t="shared" si="14"/>
        <v>9243.01</v>
      </c>
      <c r="K437" s="129">
        <f t="shared" si="15"/>
        <v>0</v>
      </c>
      <c r="L437" s="129">
        <f t="shared" si="16"/>
        <v>0</v>
      </c>
      <c r="M437" s="129">
        <f t="shared" si="9"/>
        <v>394701.75</v>
      </c>
      <c r="N437" s="11">
        <f t="shared" si="17"/>
        <v>6.3199016000158056E-5</v>
      </c>
    </row>
    <row r="438" spans="1:14" x14ac:dyDescent="0.35">
      <c r="A438" s="1"/>
      <c r="B438" s="2" t="str">
        <f t="shared" si="10"/>
        <v>ALL-ALL-194</v>
      </c>
      <c r="C438" s="10" t="s">
        <v>99</v>
      </c>
      <c r="D438" s="2" t="s">
        <v>100</v>
      </c>
      <c r="E438" s="129">
        <f t="shared" si="18"/>
        <v>0</v>
      </c>
      <c r="F438" s="130">
        <f t="shared" si="19"/>
        <v>0</v>
      </c>
      <c r="G438" s="129">
        <f t="shared" si="11"/>
        <v>0</v>
      </c>
      <c r="H438" s="129">
        <f t="shared" si="12"/>
        <v>0</v>
      </c>
      <c r="I438" s="129">
        <f t="shared" si="13"/>
        <v>0</v>
      </c>
      <c r="J438" s="129">
        <f t="shared" si="14"/>
        <v>0</v>
      </c>
      <c r="K438" s="129">
        <f t="shared" si="15"/>
        <v>0</v>
      </c>
      <c r="L438" s="129">
        <f t="shared" si="16"/>
        <v>0</v>
      </c>
      <c r="M438" s="129">
        <f t="shared" si="9"/>
        <v>0</v>
      </c>
      <c r="N438" s="11">
        <f t="shared" si="17"/>
        <v>0</v>
      </c>
    </row>
    <row r="439" spans="1:14" x14ac:dyDescent="0.35">
      <c r="A439" s="1"/>
      <c r="B439" s="2" t="str">
        <f t="shared" si="10"/>
        <v>ALL-ALL-195</v>
      </c>
      <c r="C439" s="10" t="s">
        <v>273</v>
      </c>
      <c r="D439" s="16" t="s">
        <v>274</v>
      </c>
      <c r="E439" s="129">
        <f t="shared" si="18"/>
        <v>0</v>
      </c>
      <c r="F439" s="130">
        <f t="shared" si="19"/>
        <v>135905.46</v>
      </c>
      <c r="G439" s="129">
        <f t="shared" si="11"/>
        <v>0</v>
      </c>
      <c r="H439" s="129">
        <f t="shared" si="12"/>
        <v>0</v>
      </c>
      <c r="I439" s="129">
        <f t="shared" si="13"/>
        <v>0</v>
      </c>
      <c r="J439" s="129">
        <f t="shared" si="14"/>
        <v>0</v>
      </c>
      <c r="K439" s="129">
        <f t="shared" si="15"/>
        <v>0</v>
      </c>
      <c r="L439" s="129">
        <f t="shared" si="16"/>
        <v>0</v>
      </c>
      <c r="M439" s="129">
        <f t="shared" si="9"/>
        <v>135905.46</v>
      </c>
      <c r="N439" s="11">
        <f t="shared" si="17"/>
        <v>2.1760965947196434E-5</v>
      </c>
    </row>
    <row r="440" spans="1:14" x14ac:dyDescent="0.35">
      <c r="A440" s="1"/>
      <c r="B440" s="2" t="str">
        <f t="shared" si="10"/>
        <v>ALL-ALL-196</v>
      </c>
      <c r="C440" s="10" t="s">
        <v>101</v>
      </c>
      <c r="D440" s="16" t="s">
        <v>206</v>
      </c>
      <c r="E440" s="129">
        <f t="shared" si="18"/>
        <v>0</v>
      </c>
      <c r="F440" s="130">
        <f t="shared" si="19"/>
        <v>3699342.97</v>
      </c>
      <c r="G440" s="129">
        <f t="shared" si="11"/>
        <v>8080407.3799999999</v>
      </c>
      <c r="H440" s="129">
        <f t="shared" si="12"/>
        <v>7627098.1299999999</v>
      </c>
      <c r="I440" s="129">
        <f t="shared" si="13"/>
        <v>5824284.29</v>
      </c>
      <c r="J440" s="129">
        <f t="shared" si="14"/>
        <v>1331477.55</v>
      </c>
      <c r="K440" s="129">
        <f t="shared" si="15"/>
        <v>0</v>
      </c>
      <c r="L440" s="129">
        <f t="shared" si="16"/>
        <v>0</v>
      </c>
      <c r="M440" s="129">
        <f t="shared" si="9"/>
        <v>26562610.32</v>
      </c>
      <c r="N440" s="11">
        <f t="shared" si="17"/>
        <v>4.253162887217104E-3</v>
      </c>
    </row>
    <row r="441" spans="1:14" x14ac:dyDescent="0.35">
      <c r="A441" s="1"/>
      <c r="B441" s="2" t="str">
        <f t="shared" si="10"/>
        <v>ALL-ALL-197</v>
      </c>
      <c r="C441" s="10" t="s">
        <v>102</v>
      </c>
      <c r="D441" s="16" t="s">
        <v>103</v>
      </c>
      <c r="E441" s="129">
        <f t="shared" si="18"/>
        <v>0</v>
      </c>
      <c r="F441" s="130">
        <f t="shared" si="19"/>
        <v>58957.75</v>
      </c>
      <c r="G441" s="129">
        <f t="shared" si="11"/>
        <v>263974.19</v>
      </c>
      <c r="H441" s="129">
        <f t="shared" si="12"/>
        <v>318552.90999999997</v>
      </c>
      <c r="I441" s="129">
        <f t="shared" si="13"/>
        <v>150964.71</v>
      </c>
      <c r="J441" s="129">
        <f t="shared" si="14"/>
        <v>63335</v>
      </c>
      <c r="K441" s="129">
        <f t="shared" si="15"/>
        <v>0</v>
      </c>
      <c r="L441" s="129">
        <f t="shared" si="16"/>
        <v>0</v>
      </c>
      <c r="M441" s="129">
        <f t="shared" si="9"/>
        <v>855784.55999999994</v>
      </c>
      <c r="N441" s="11">
        <f t="shared" si="17"/>
        <v>1.3702686167499438E-4</v>
      </c>
    </row>
    <row r="442" spans="1:14" x14ac:dyDescent="0.35">
      <c r="A442" s="1"/>
      <c r="B442" s="2" t="str">
        <f t="shared" si="10"/>
        <v>ALL-ALL-198</v>
      </c>
      <c r="C442" s="10" t="s">
        <v>104</v>
      </c>
      <c r="D442" s="2" t="s">
        <v>105</v>
      </c>
      <c r="E442" s="129">
        <f t="shared" si="18"/>
        <v>26962.5</v>
      </c>
      <c r="F442" s="130">
        <f t="shared" si="19"/>
        <v>8117039.2300000004</v>
      </c>
      <c r="G442" s="129">
        <f t="shared" si="11"/>
        <v>13497115.630000001</v>
      </c>
      <c r="H442" s="129">
        <f t="shared" si="12"/>
        <v>23483776.969999999</v>
      </c>
      <c r="I442" s="129">
        <f t="shared" si="13"/>
        <v>20766789.57</v>
      </c>
      <c r="J442" s="129">
        <f t="shared" si="14"/>
        <v>3639906.18</v>
      </c>
      <c r="K442" s="129">
        <f t="shared" si="15"/>
        <v>0</v>
      </c>
      <c r="L442" s="129">
        <f t="shared" si="16"/>
        <v>0</v>
      </c>
      <c r="M442" s="129">
        <f t="shared" si="9"/>
        <v>69531590.079999998</v>
      </c>
      <c r="N442" s="11">
        <f t="shared" si="17"/>
        <v>1.1133287536683967E-2</v>
      </c>
    </row>
    <row r="443" spans="1:14" x14ac:dyDescent="0.35">
      <c r="A443" s="1"/>
      <c r="B443" s="2" t="str">
        <f t="shared" si="10"/>
        <v>ALL-ALL-199</v>
      </c>
      <c r="C443" s="10" t="s">
        <v>106</v>
      </c>
      <c r="D443" s="2" t="s">
        <v>3</v>
      </c>
      <c r="E443" s="129">
        <f t="shared" si="18"/>
        <v>10584.11</v>
      </c>
      <c r="F443" s="130">
        <f t="shared" si="19"/>
        <v>213202.42</v>
      </c>
      <c r="G443" s="129">
        <f t="shared" si="11"/>
        <v>551401.81000000006</v>
      </c>
      <c r="H443" s="129">
        <f t="shared" si="12"/>
        <v>302407.06</v>
      </c>
      <c r="I443" s="129">
        <f t="shared" si="13"/>
        <v>463261.46</v>
      </c>
      <c r="J443" s="129">
        <f t="shared" si="14"/>
        <v>12198.37</v>
      </c>
      <c r="K443" s="129">
        <f t="shared" si="15"/>
        <v>0</v>
      </c>
      <c r="L443" s="129">
        <f t="shared" si="16"/>
        <v>0</v>
      </c>
      <c r="M443" s="129">
        <f t="shared" si="9"/>
        <v>1553055.2300000002</v>
      </c>
      <c r="N443" s="11">
        <f t="shared" si="17"/>
        <v>2.4867273157491487E-4</v>
      </c>
    </row>
    <row r="444" spans="1:14" ht="10.5" x14ac:dyDescent="0.4">
      <c r="A444" s="1"/>
      <c r="B444" s="1"/>
      <c r="C444" s="3"/>
      <c r="D444" s="3" t="s">
        <v>4</v>
      </c>
      <c r="E444" s="13">
        <f t="shared" ref="E444:N444" si="20">SUM(E381:E443)</f>
        <v>33789735.170000002</v>
      </c>
      <c r="F444" s="13">
        <f t="shared" si="20"/>
        <v>192078732.41999996</v>
      </c>
      <c r="G444" s="13">
        <f t="shared" si="20"/>
        <v>1264509418.8600004</v>
      </c>
      <c r="H444" s="13">
        <f t="shared" si="20"/>
        <v>642157047.38999987</v>
      </c>
      <c r="I444" s="13">
        <f t="shared" si="20"/>
        <v>455773668.9799999</v>
      </c>
      <c r="J444" s="13">
        <f t="shared" si="20"/>
        <v>54550628.240000002</v>
      </c>
      <c r="K444" s="13">
        <f t="shared" si="20"/>
        <v>0</v>
      </c>
      <c r="L444" s="13">
        <f t="shared" si="20"/>
        <v>0</v>
      </c>
      <c r="M444" s="13">
        <f>SUM(M381:M443)</f>
        <v>2642859231.0599999</v>
      </c>
      <c r="N444" s="14">
        <f t="shared" si="20"/>
        <v>0.42317041368559005</v>
      </c>
    </row>
    <row r="445" spans="1:14" x14ac:dyDescent="0.35">
      <c r="A445" s="1"/>
      <c r="B445" s="1"/>
      <c r="C445" s="301" t="s">
        <v>19</v>
      </c>
      <c r="D445" s="301"/>
      <c r="E445" s="22"/>
      <c r="F445" s="8"/>
      <c r="G445" s="8"/>
      <c r="H445" s="8"/>
      <c r="I445" s="8"/>
      <c r="J445" s="8"/>
      <c r="K445" s="8"/>
      <c r="L445" s="129"/>
      <c r="M445" s="8"/>
      <c r="N445" s="9"/>
    </row>
    <row r="446" spans="1:14" x14ac:dyDescent="0.35">
      <c r="A446" s="1"/>
      <c r="B446" s="2" t="str">
        <f t="shared" ref="B446:B459" si="21">MID($C$375,5,3)&amp;"-"&amp;MID($C$376,5,3)&amp;"-"&amp;$C446</f>
        <v>ALL-ALL-211</v>
      </c>
      <c r="C446" s="10" t="s">
        <v>107</v>
      </c>
      <c r="D446" s="16" t="s">
        <v>294</v>
      </c>
      <c r="E446" s="129">
        <f t="shared" ref="E446:E459" si="22">IF(ISNA(VLOOKUP(MID($C$375,5,3)&amp;"-"&amp;MID($C$376,5,3)&amp;"-"&amp;$C446,FY20_ExpendByObj,2,FALSE))=TRUE,0,VLOOKUP(MID($C$375,5,3)&amp;"-"&amp;MID($C$376,5,3)&amp;"-"&amp;$C446,FY20_ExpendByObj,2,FALSE))</f>
        <v>2330424.7599999998</v>
      </c>
      <c r="F446" s="129">
        <f t="shared" ref="F446:F459" si="23">IF(ISNA(VLOOKUP(MID($C$375,5,3)&amp;"-"&amp;MID($C$376,5,3)&amp;"-"&amp;$C446,FY21_ExpendByObj,2,FALSE))=TRUE,0,VLOOKUP(MID($C$375,5,3)&amp;"-"&amp;MID($C$376,5,3)&amp;"-"&amp;$C446,FY21_ExpendByObj,2,FALSE))</f>
        <v>14194608.529999999</v>
      </c>
      <c r="G446" s="129">
        <f t="shared" ref="G446:G459" si="24">IF(ISNA(VLOOKUP(MID($C$375,5,3)&amp;"-"&amp;MID($C$376,5,3)&amp;"-"&amp;$C446,FY22_ExpendByObj,2,FALSE))=TRUE,0,VLOOKUP(MID($C$375,5,3)&amp;"-"&amp;MID($C$376,5,3)&amp;"-"&amp;$C446,FY22_ExpendByObj,2,FALSE))</f>
        <v>94383052.950000003</v>
      </c>
      <c r="H446" s="129">
        <f t="shared" ref="H446:H459" si="25">IF(ISNA(VLOOKUP(MID($C$375,5,3)&amp;"-"&amp;MID($C$376,5,3)&amp;"-"&amp;$C446,FY23_ExpendByObj,2,FALSE))=TRUE,0,VLOOKUP(MID($C$375,5,3)&amp;"-"&amp;MID($C$376,5,3)&amp;"-"&amp;$C446,FY23_ExpendByObj,2,FALSE))</f>
        <v>47429384.780000001</v>
      </c>
      <c r="I446" s="129">
        <f t="shared" ref="I446:I459" si="26">IF(ISNA(VLOOKUP(MID($C$375,5,3)&amp;"-"&amp;MID($C$376,5,3)&amp;"-"&amp;$C446,FY24_ExpendByObj,2,FALSE))=TRUE,0,VLOOKUP(MID($C$375,5,3)&amp;"-"&amp;MID($C$376,5,3)&amp;"-"&amp;$C446,FY24_ExpendByObj,2,FALSE))</f>
        <v>33599704.170000002</v>
      </c>
      <c r="J446" s="129">
        <f t="shared" ref="J446:J459" si="27">IF(ISNA(VLOOKUP(MID($C$375,5,3)&amp;"-"&amp;MID($C$376,5,3)&amp;"-"&amp;$C446,FY25_ExpendByObj,2,FALSE))=TRUE,0,VLOOKUP(MID($C$375,5,3)&amp;"-"&amp;MID($C$376,5,3)&amp;"-"&amp;$C446,FY25_ExpendByObj,2,FALSE))</f>
        <v>4142752.2</v>
      </c>
      <c r="K446" s="129">
        <f t="shared" ref="K446:K459" si="28">IF(ISNA(VLOOKUP(MID($C$375,5,3)&amp;"-"&amp;MID($C$376,5,3)&amp;"-"&amp;$C446,FY26_ExpendByObj,2,FALSE))=TRUE,0,VLOOKUP(MID($C$375,5,3)&amp;"-"&amp;MID($C$376,5,3)&amp;"-"&amp;$C446,FY26_ExpendByObj,2,FALSE))</f>
        <v>0</v>
      </c>
      <c r="L446" s="129">
        <f t="shared" ref="L446:L459" si="29">IF(ISNA(VLOOKUP(MID($C$375,5,3)&amp;"-"&amp;MID($C$376,5,3)&amp;"-"&amp;$C446,Encumbrances_by_Object,2,FALSE))=TRUE,0,VLOOKUP(MID($C$375,5,3)&amp;"-"&amp;MID($C$376,5,3)&amp;"-"&amp;$C446,Encumbrances_by_Object,2,FALSE))</f>
        <v>0</v>
      </c>
      <c r="M446" s="129">
        <f>F446+E446+G446+H446+I446+L446+J446+K446</f>
        <v>196079927.38999999</v>
      </c>
      <c r="N446" s="15">
        <f t="shared" ref="N446:N459" si="30">IF($M$540=0,0,M446/$M$540)</f>
        <v>3.1396005891614211E-2</v>
      </c>
    </row>
    <row r="447" spans="1:14" x14ac:dyDescent="0.35">
      <c r="A447" s="1"/>
      <c r="B447" s="2" t="str">
        <f t="shared" si="21"/>
        <v>ALL-ALL-221</v>
      </c>
      <c r="C447" s="10" t="s">
        <v>108</v>
      </c>
      <c r="D447" s="2" t="s">
        <v>275</v>
      </c>
      <c r="E447" s="129">
        <f t="shared" si="22"/>
        <v>4949473.72</v>
      </c>
      <c r="F447" s="130">
        <f t="shared" si="23"/>
        <v>20764676.73</v>
      </c>
      <c r="G447" s="129">
        <f t="shared" si="24"/>
        <v>77291068.340000004</v>
      </c>
      <c r="H447" s="129">
        <f t="shared" si="25"/>
        <v>87265869.760000005</v>
      </c>
      <c r="I447" s="129">
        <f t="shared" si="26"/>
        <v>80117353.049999997</v>
      </c>
      <c r="J447" s="129">
        <f t="shared" si="27"/>
        <v>9172962.7200000007</v>
      </c>
      <c r="K447" s="129">
        <f t="shared" si="28"/>
        <v>0</v>
      </c>
      <c r="L447" s="129">
        <f t="shared" si="29"/>
        <v>0</v>
      </c>
      <c r="M447" s="129">
        <f t="shared" ref="M447:M459" si="31">F447+E447+G447+H447+I447+L447+J447+K447</f>
        <v>279561404.32000005</v>
      </c>
      <c r="N447" s="15">
        <f t="shared" si="30"/>
        <v>4.4762927107990624E-2</v>
      </c>
    </row>
    <row r="448" spans="1:14" x14ac:dyDescent="0.35">
      <c r="A448" s="1"/>
      <c r="B448" s="2" t="str">
        <f t="shared" si="21"/>
        <v>ALL-ALL-229</v>
      </c>
      <c r="C448" s="10" t="s">
        <v>109</v>
      </c>
      <c r="D448" s="2" t="s">
        <v>110</v>
      </c>
      <c r="E448" s="129">
        <f t="shared" si="22"/>
        <v>22.56</v>
      </c>
      <c r="F448" s="130">
        <f t="shared" si="23"/>
        <v>26916.639999999999</v>
      </c>
      <c r="G448" s="129">
        <f t="shared" si="24"/>
        <v>78427.97</v>
      </c>
      <c r="H448" s="129">
        <f t="shared" si="25"/>
        <v>171270.97</v>
      </c>
      <c r="I448" s="129">
        <f t="shared" si="26"/>
        <v>111929.26</v>
      </c>
      <c r="J448" s="129">
        <f t="shared" si="27"/>
        <v>7500.62</v>
      </c>
      <c r="K448" s="129">
        <f t="shared" si="28"/>
        <v>0</v>
      </c>
      <c r="L448" s="129">
        <f t="shared" si="29"/>
        <v>0</v>
      </c>
      <c r="M448" s="129">
        <f t="shared" si="31"/>
        <v>396068.02</v>
      </c>
      <c r="N448" s="15">
        <f t="shared" si="30"/>
        <v>6.3417780977993938E-5</v>
      </c>
    </row>
    <row r="449" spans="1:14" x14ac:dyDescent="0.35">
      <c r="A449" s="1"/>
      <c r="B449" s="2" t="str">
        <f t="shared" si="21"/>
        <v>ALL-ALL-231</v>
      </c>
      <c r="C449" s="10" t="s">
        <v>111</v>
      </c>
      <c r="D449" s="16" t="s">
        <v>207</v>
      </c>
      <c r="E449" s="129">
        <f t="shared" si="22"/>
        <v>1994787.55</v>
      </c>
      <c r="F449" s="130">
        <f t="shared" si="23"/>
        <v>6401723.6100000003</v>
      </c>
      <c r="G449" s="129">
        <f t="shared" si="24"/>
        <v>21687733.43</v>
      </c>
      <c r="H449" s="129">
        <f t="shared" si="25"/>
        <v>29129115.390000001</v>
      </c>
      <c r="I449" s="129">
        <f t="shared" si="26"/>
        <v>27588099</v>
      </c>
      <c r="J449" s="129">
        <f t="shared" si="27"/>
        <v>4837120.17</v>
      </c>
      <c r="K449" s="129">
        <f t="shared" si="28"/>
        <v>0</v>
      </c>
      <c r="L449" s="129">
        <f t="shared" si="29"/>
        <v>0</v>
      </c>
      <c r="M449" s="129">
        <f t="shared" si="31"/>
        <v>91638579.150000006</v>
      </c>
      <c r="N449" s="15">
        <f t="shared" si="30"/>
        <v>1.4673023440946488E-2</v>
      </c>
    </row>
    <row r="450" spans="1:14" x14ac:dyDescent="0.35">
      <c r="A450" s="1"/>
      <c r="B450" s="2" t="str">
        <f t="shared" si="21"/>
        <v>ALL-ALL-232</v>
      </c>
      <c r="C450" s="10" t="s">
        <v>200</v>
      </c>
      <c r="D450" s="2" t="s">
        <v>259</v>
      </c>
      <c r="E450" s="129">
        <f t="shared" si="22"/>
        <v>0</v>
      </c>
      <c r="F450" s="130">
        <f t="shared" si="23"/>
        <v>426757.84</v>
      </c>
      <c r="G450" s="129">
        <f t="shared" si="24"/>
        <v>1061080.99</v>
      </c>
      <c r="H450" s="129">
        <f t="shared" si="25"/>
        <v>1515049.22</v>
      </c>
      <c r="I450" s="129">
        <f t="shared" si="26"/>
        <v>1358675.9</v>
      </c>
      <c r="J450" s="129">
        <f t="shared" si="27"/>
        <v>42653.13</v>
      </c>
      <c r="K450" s="129">
        <f t="shared" si="28"/>
        <v>0</v>
      </c>
      <c r="L450" s="129">
        <f t="shared" si="29"/>
        <v>0</v>
      </c>
      <c r="M450" s="129">
        <f t="shared" si="31"/>
        <v>4404217.0799999991</v>
      </c>
      <c r="N450" s="15">
        <f t="shared" si="30"/>
        <v>7.0519622906939057E-4</v>
      </c>
    </row>
    <row r="451" spans="1:14" x14ac:dyDescent="0.35">
      <c r="A451" s="1"/>
      <c r="B451" s="2" t="str">
        <f t="shared" si="21"/>
        <v>ALL-ALL-233</v>
      </c>
      <c r="C451" s="10" t="s">
        <v>201</v>
      </c>
      <c r="D451" s="2" t="s">
        <v>260</v>
      </c>
      <c r="E451" s="129">
        <f t="shared" si="22"/>
        <v>0</v>
      </c>
      <c r="F451" s="130">
        <f t="shared" si="23"/>
        <v>6555.4</v>
      </c>
      <c r="G451" s="129">
        <f t="shared" si="24"/>
        <v>14492.48</v>
      </c>
      <c r="H451" s="129">
        <f t="shared" si="25"/>
        <v>129255.62</v>
      </c>
      <c r="I451" s="129">
        <f t="shared" si="26"/>
        <v>49807.22</v>
      </c>
      <c r="J451" s="129">
        <f t="shared" si="27"/>
        <v>5681.07</v>
      </c>
      <c r="K451" s="129">
        <f t="shared" si="28"/>
        <v>0</v>
      </c>
      <c r="L451" s="129">
        <f t="shared" si="29"/>
        <v>0</v>
      </c>
      <c r="M451" s="129">
        <f t="shared" si="31"/>
        <v>205791.79</v>
      </c>
      <c r="N451" s="15">
        <f t="shared" si="30"/>
        <v>3.2951053875264469E-5</v>
      </c>
    </row>
    <row r="452" spans="1:14" x14ac:dyDescent="0.35">
      <c r="A452" s="1"/>
      <c r="B452" s="2" t="str">
        <f t="shared" si="21"/>
        <v>ALL-ALL-234</v>
      </c>
      <c r="C452" s="10" t="s">
        <v>231</v>
      </c>
      <c r="D452" s="2" t="s">
        <v>256</v>
      </c>
      <c r="E452" s="129">
        <f t="shared" si="22"/>
        <v>1315.9</v>
      </c>
      <c r="F452" s="130">
        <f t="shared" si="23"/>
        <v>7234.38</v>
      </c>
      <c r="G452" s="129">
        <f t="shared" si="24"/>
        <v>255157.51</v>
      </c>
      <c r="H452" s="129">
        <f t="shared" si="25"/>
        <v>390167.81</v>
      </c>
      <c r="I452" s="129">
        <f t="shared" si="26"/>
        <v>151669.87</v>
      </c>
      <c r="J452" s="129">
        <f t="shared" si="27"/>
        <v>21229.22</v>
      </c>
      <c r="K452" s="129">
        <f t="shared" si="28"/>
        <v>0</v>
      </c>
      <c r="L452" s="129">
        <f t="shared" si="29"/>
        <v>0</v>
      </c>
      <c r="M452" s="129">
        <f t="shared" si="31"/>
        <v>826774.69000000006</v>
      </c>
      <c r="N452" s="15">
        <f t="shared" si="30"/>
        <v>1.3238184746288995E-4</v>
      </c>
    </row>
    <row r="453" spans="1:14" x14ac:dyDescent="0.35">
      <c r="A453" s="1"/>
      <c r="B453" s="2" t="str">
        <f t="shared" si="21"/>
        <v>ALL-ALL-235</v>
      </c>
      <c r="C453" s="10" t="s">
        <v>232</v>
      </c>
      <c r="D453" s="2" t="s">
        <v>233</v>
      </c>
      <c r="E453" s="129">
        <f t="shared" si="22"/>
        <v>21.29</v>
      </c>
      <c r="F453" s="130">
        <f t="shared" si="23"/>
        <v>1079.4000000000001</v>
      </c>
      <c r="G453" s="129">
        <f t="shared" si="24"/>
        <v>8634.2800000000007</v>
      </c>
      <c r="H453" s="129">
        <f t="shared" si="25"/>
        <v>19823.150000000001</v>
      </c>
      <c r="I453" s="129">
        <f t="shared" si="26"/>
        <v>6249.15</v>
      </c>
      <c r="J453" s="129">
        <f t="shared" si="27"/>
        <v>2320.77</v>
      </c>
      <c r="K453" s="129">
        <f t="shared" si="28"/>
        <v>0</v>
      </c>
      <c r="L453" s="129">
        <f t="shared" si="29"/>
        <v>0</v>
      </c>
      <c r="M453" s="129">
        <f t="shared" si="31"/>
        <v>38128.04</v>
      </c>
      <c r="N453" s="15">
        <f t="shared" si="30"/>
        <v>6.105001079966497E-6</v>
      </c>
    </row>
    <row r="454" spans="1:14" x14ac:dyDescent="0.35">
      <c r="A454" s="1"/>
      <c r="B454" s="2" t="str">
        <f t="shared" si="21"/>
        <v>ALL-ALL-239</v>
      </c>
      <c r="C454" s="54" t="s">
        <v>5880</v>
      </c>
      <c r="D454" s="2" t="s">
        <v>5881</v>
      </c>
      <c r="E454" s="129">
        <f t="shared" si="22"/>
        <v>0</v>
      </c>
      <c r="F454" s="130">
        <f t="shared" si="23"/>
        <v>839.71</v>
      </c>
      <c r="G454" s="129">
        <f t="shared" si="24"/>
        <v>9885.67</v>
      </c>
      <c r="H454" s="129">
        <f t="shared" si="25"/>
        <v>31828.080000000002</v>
      </c>
      <c r="I454" s="129">
        <f t="shared" si="26"/>
        <v>2088.69</v>
      </c>
      <c r="J454" s="129">
        <f t="shared" si="27"/>
        <v>8.81</v>
      </c>
      <c r="K454" s="129">
        <f t="shared" si="28"/>
        <v>0</v>
      </c>
      <c r="L454" s="129">
        <f t="shared" si="29"/>
        <v>0</v>
      </c>
      <c r="M454" s="129">
        <f t="shared" si="31"/>
        <v>44650.960000000006</v>
      </c>
      <c r="N454" s="15">
        <f t="shared" si="30"/>
        <v>7.1494406484451046E-6</v>
      </c>
    </row>
    <row r="455" spans="1:14" x14ac:dyDescent="0.35">
      <c r="A455" s="1"/>
      <c r="B455" s="2" t="str">
        <f t="shared" si="21"/>
        <v>ALL-ALL-184</v>
      </c>
      <c r="C455" s="10" t="s">
        <v>112</v>
      </c>
      <c r="D455" s="2" t="s">
        <v>2</v>
      </c>
      <c r="E455" s="129">
        <f t="shared" si="22"/>
        <v>6036.1</v>
      </c>
      <c r="F455" s="130">
        <f t="shared" si="23"/>
        <v>109303.23</v>
      </c>
      <c r="G455" s="129">
        <f t="shared" si="24"/>
        <v>172243.29</v>
      </c>
      <c r="H455" s="129">
        <f t="shared" si="25"/>
        <v>304709.84000000003</v>
      </c>
      <c r="I455" s="129">
        <f t="shared" si="26"/>
        <v>375184.78</v>
      </c>
      <c r="J455" s="129">
        <f t="shared" si="27"/>
        <v>64774.42</v>
      </c>
      <c r="K455" s="129">
        <f t="shared" si="28"/>
        <v>0</v>
      </c>
      <c r="L455" s="129">
        <f t="shared" si="29"/>
        <v>0</v>
      </c>
      <c r="M455" s="129">
        <f t="shared" si="31"/>
        <v>1032251.66</v>
      </c>
      <c r="N455" s="15">
        <f t="shared" si="30"/>
        <v>1.6528249286082392E-4</v>
      </c>
    </row>
    <row r="456" spans="1:14" x14ac:dyDescent="0.35">
      <c r="A456" s="1"/>
      <c r="B456" s="2" t="str">
        <f t="shared" si="21"/>
        <v>ALL-ALL-185</v>
      </c>
      <c r="C456" s="10" t="s">
        <v>113</v>
      </c>
      <c r="D456" s="2" t="s">
        <v>5231</v>
      </c>
      <c r="E456" s="129">
        <f t="shared" si="22"/>
        <v>0</v>
      </c>
      <c r="F456" s="130">
        <f t="shared" si="23"/>
        <v>0</v>
      </c>
      <c r="G456" s="129">
        <f t="shared" si="24"/>
        <v>0</v>
      </c>
      <c r="H456" s="129">
        <f t="shared" si="25"/>
        <v>721.2</v>
      </c>
      <c r="I456" s="129">
        <f t="shared" si="26"/>
        <v>0</v>
      </c>
      <c r="J456" s="129">
        <f t="shared" si="27"/>
        <v>2334.59</v>
      </c>
      <c r="K456" s="129">
        <f t="shared" si="28"/>
        <v>0</v>
      </c>
      <c r="L456" s="129">
        <f t="shared" si="29"/>
        <v>0</v>
      </c>
      <c r="M456" s="129">
        <f t="shared" si="31"/>
        <v>3055.79</v>
      </c>
      <c r="N456" s="15">
        <f t="shared" si="30"/>
        <v>4.8928823118499718E-7</v>
      </c>
    </row>
    <row r="457" spans="1:14" x14ac:dyDescent="0.35">
      <c r="A457" s="1"/>
      <c r="B457" s="2" t="str">
        <f t="shared" si="21"/>
        <v>ALL-ALL-186</v>
      </c>
      <c r="C457" s="10" t="s">
        <v>114</v>
      </c>
      <c r="D457" s="2" t="s">
        <v>254</v>
      </c>
      <c r="E457" s="129">
        <f t="shared" si="22"/>
        <v>0</v>
      </c>
      <c r="F457" s="130">
        <f t="shared" si="23"/>
        <v>0</v>
      </c>
      <c r="G457" s="129">
        <f t="shared" si="24"/>
        <v>0</v>
      </c>
      <c r="H457" s="129">
        <f t="shared" si="25"/>
        <v>16969.259999999998</v>
      </c>
      <c r="I457" s="129">
        <f t="shared" si="26"/>
        <v>2725.42</v>
      </c>
      <c r="J457" s="129">
        <f t="shared" si="27"/>
        <v>0</v>
      </c>
      <c r="K457" s="129">
        <f t="shared" si="28"/>
        <v>0</v>
      </c>
      <c r="L457" s="129">
        <f t="shared" si="29"/>
        <v>0</v>
      </c>
      <c r="M457" s="129">
        <f t="shared" si="31"/>
        <v>19694.68</v>
      </c>
      <c r="N457" s="15">
        <f t="shared" si="30"/>
        <v>3.1534808154207394E-6</v>
      </c>
    </row>
    <row r="458" spans="1:14" x14ac:dyDescent="0.35">
      <c r="A458" s="1"/>
      <c r="B458" s="2" t="str">
        <f t="shared" si="21"/>
        <v>ALL-ALL-188</v>
      </c>
      <c r="C458" s="10" t="s">
        <v>115</v>
      </c>
      <c r="D458" s="2" t="s">
        <v>5233</v>
      </c>
      <c r="E458" s="129">
        <f t="shared" si="22"/>
        <v>0</v>
      </c>
      <c r="F458" s="130">
        <f t="shared" si="23"/>
        <v>12528.43</v>
      </c>
      <c r="G458" s="129">
        <f t="shared" si="24"/>
        <v>32092.26</v>
      </c>
      <c r="H458" s="129">
        <f t="shared" si="25"/>
        <v>149855.87</v>
      </c>
      <c r="I458" s="129">
        <f t="shared" si="26"/>
        <v>232633.43</v>
      </c>
      <c r="J458" s="129">
        <f t="shared" si="27"/>
        <v>229568.68</v>
      </c>
      <c r="K458" s="129">
        <f t="shared" si="28"/>
        <v>0</v>
      </c>
      <c r="L458" s="129">
        <f t="shared" si="29"/>
        <v>0</v>
      </c>
      <c r="M458" s="129">
        <f t="shared" si="31"/>
        <v>656678.66999999993</v>
      </c>
      <c r="N458" s="15">
        <f t="shared" si="30"/>
        <v>1.0514634346640851E-4</v>
      </c>
    </row>
    <row r="459" spans="1:14" x14ac:dyDescent="0.35">
      <c r="A459" s="1"/>
      <c r="B459" s="2" t="str">
        <f t="shared" si="21"/>
        <v>ALL-ALL-189</v>
      </c>
      <c r="C459" s="10" t="s">
        <v>116</v>
      </c>
      <c r="D459" s="2" t="s">
        <v>117</v>
      </c>
      <c r="E459" s="129">
        <f t="shared" si="22"/>
        <v>0</v>
      </c>
      <c r="F459" s="130">
        <f t="shared" si="23"/>
        <v>0</v>
      </c>
      <c r="G459" s="129">
        <f t="shared" si="24"/>
        <v>15882.66</v>
      </c>
      <c r="H459" s="129">
        <f t="shared" si="25"/>
        <v>64333.29</v>
      </c>
      <c r="I459" s="129">
        <f t="shared" si="26"/>
        <v>74313.56</v>
      </c>
      <c r="J459" s="129">
        <f t="shared" si="27"/>
        <v>0</v>
      </c>
      <c r="K459" s="129">
        <f t="shared" si="28"/>
        <v>0</v>
      </c>
      <c r="L459" s="129">
        <f t="shared" si="29"/>
        <v>0</v>
      </c>
      <c r="M459" s="129">
        <f t="shared" si="31"/>
        <v>154529.51</v>
      </c>
      <c r="N459" s="15">
        <f t="shared" si="30"/>
        <v>2.4743019191038763E-5</v>
      </c>
    </row>
    <row r="460" spans="1:14" ht="10.5" x14ac:dyDescent="0.4">
      <c r="A460" s="1"/>
      <c r="B460" s="1"/>
      <c r="C460" s="3"/>
      <c r="D460" s="3" t="s">
        <v>4</v>
      </c>
      <c r="E460" s="13">
        <f t="shared" ref="E460:N460" si="32">SUM(E446:E459)</f>
        <v>9282081.879999999</v>
      </c>
      <c r="F460" s="13">
        <f t="shared" si="32"/>
        <v>41952223.899999999</v>
      </c>
      <c r="G460" s="13">
        <f t="shared" si="32"/>
        <v>195009751.82999998</v>
      </c>
      <c r="H460" s="13">
        <f t="shared" si="32"/>
        <v>166618354.24000004</v>
      </c>
      <c r="I460" s="13">
        <f t="shared" si="32"/>
        <v>143670433.50000003</v>
      </c>
      <c r="J460" s="13">
        <f t="shared" si="32"/>
        <v>18528906.399999999</v>
      </c>
      <c r="K460" s="13">
        <f t="shared" si="32"/>
        <v>0</v>
      </c>
      <c r="L460" s="13">
        <f t="shared" si="32"/>
        <v>0</v>
      </c>
      <c r="M460" s="13">
        <f t="shared" si="32"/>
        <v>575061751.74999988</v>
      </c>
      <c r="N460" s="14">
        <f t="shared" si="32"/>
        <v>9.2077972418230167E-2</v>
      </c>
    </row>
    <row r="461" spans="1:14" x14ac:dyDescent="0.35">
      <c r="A461" s="1"/>
      <c r="B461" s="1"/>
      <c r="C461" s="301" t="s">
        <v>20</v>
      </c>
      <c r="D461" s="301"/>
      <c r="E461" s="8"/>
      <c r="F461" s="8"/>
      <c r="G461" s="8"/>
      <c r="H461" s="8"/>
      <c r="I461" s="8"/>
      <c r="J461" s="8"/>
      <c r="K461" s="8"/>
      <c r="L461" s="129"/>
      <c r="M461" s="8"/>
      <c r="N461" s="9"/>
    </row>
    <row r="462" spans="1:14" x14ac:dyDescent="0.35">
      <c r="A462" s="1"/>
      <c r="B462" s="2" t="str">
        <f t="shared" ref="B462:B489" si="33">MID($C$375,5,3)&amp;"-"&amp;MID($C$376,5,3)&amp;"-"&amp;$C462</f>
        <v>ALL-ALL-311</v>
      </c>
      <c r="C462" s="10" t="s">
        <v>118</v>
      </c>
      <c r="D462" s="2" t="s">
        <v>13</v>
      </c>
      <c r="E462" s="129">
        <f t="shared" ref="E462:E489" si="34">IF(ISNA(VLOOKUP(MID($C$375,5,3)&amp;"-"&amp;MID($C$376,5,3)&amp;"-"&amp;$C462,FY20_ExpendByObj,2,FALSE))=TRUE,0,VLOOKUP(MID($C$375,5,3)&amp;"-"&amp;MID($C$376,5,3)&amp;"-"&amp;$C462,FY20_ExpendByObj,2,FALSE))</f>
        <v>6309114.3399999999</v>
      </c>
      <c r="F462" s="129">
        <f t="shared" ref="F462:F489" si="35">IF(ISNA(VLOOKUP(MID($C$375,5,3)&amp;"-"&amp;MID($C$376,5,3)&amp;"-"&amp;$C462,FY21_ExpendByObj,2,FALSE))=TRUE,0,VLOOKUP(MID($C$375,5,3)&amp;"-"&amp;MID($C$376,5,3)&amp;"-"&amp;$C462,FY21_ExpendByObj,2,FALSE))</f>
        <v>38624949.619999997</v>
      </c>
      <c r="G462" s="129">
        <f t="shared" ref="G462:G489" si="36">IF(ISNA(VLOOKUP(MID($C$375,5,3)&amp;"-"&amp;MID($C$376,5,3)&amp;"-"&amp;$C462,FY22_ExpendByObj,2,FALSE))=TRUE,0,VLOOKUP(MID($C$375,5,3)&amp;"-"&amp;MID($C$376,5,3)&amp;"-"&amp;$C462,FY22_ExpendByObj,2,FALSE))</f>
        <v>75888803.620000005</v>
      </c>
      <c r="H462" s="129">
        <f t="shared" ref="H462:H489" si="37">IF(ISNA(VLOOKUP(MID($C$375,5,3)&amp;"-"&amp;MID($C$376,5,3)&amp;"-"&amp;$C462,FY23_ExpendByObj,2,FALSE))=TRUE,0,VLOOKUP(MID($C$375,5,3)&amp;"-"&amp;MID($C$376,5,3)&amp;"-"&amp;$C462,FY23_ExpendByObj,2,FALSE))</f>
        <v>123471807.97</v>
      </c>
      <c r="I462" s="129">
        <f t="shared" ref="I462:I489" si="38">IF(ISNA(VLOOKUP(MID($C$375,5,3)&amp;"-"&amp;MID($C$376,5,3)&amp;"-"&amp;$C462,FY24_ExpendByObj,2,FALSE))=TRUE,0,VLOOKUP(MID($C$375,5,3)&amp;"-"&amp;MID($C$376,5,3)&amp;"-"&amp;$C462,FY24_ExpendByObj,2,FALSE))</f>
        <v>132893854.26000001</v>
      </c>
      <c r="J462" s="129">
        <f t="shared" ref="J462:J489" si="39">IF(ISNA(VLOOKUP(MID($C$375,5,3)&amp;"-"&amp;MID($C$376,5,3)&amp;"-"&amp;$C462,FY25_ExpendByObj,2,FALSE))=TRUE,0,VLOOKUP(MID($C$375,5,3)&amp;"-"&amp;MID($C$376,5,3)&amp;"-"&amp;$C462,FY25_ExpendByObj,2,FALSE))</f>
        <v>46831587.359999999</v>
      </c>
      <c r="K462" s="129">
        <f t="shared" ref="K462:K489" si="40">IF(ISNA(VLOOKUP(MID($C$375,5,3)&amp;"-"&amp;MID($C$376,5,3)&amp;"-"&amp;$C462,FY26_ExpendByObj,2,FALSE))=TRUE,0,VLOOKUP(MID($C$375,5,3)&amp;"-"&amp;MID($C$376,5,3)&amp;"-"&amp;$C462,FY26_ExpendByObj,2,FALSE))</f>
        <v>0</v>
      </c>
      <c r="L462" s="129">
        <f t="shared" ref="L462:L489" si="41">IF(ISNA(VLOOKUP(MID($C$375,5,3)&amp;"-"&amp;MID($C$376,5,3)&amp;"-"&amp;$C462,Encumbrances_by_Object,2,FALSE))=TRUE,0,VLOOKUP(MID($C$375,5,3)&amp;"-"&amp;MID($C$376,5,3)&amp;"-"&amp;$C462,Encumbrances_by_Object,2,FALSE))</f>
        <v>0</v>
      </c>
      <c r="M462" s="129">
        <f>F462+E462+G462+H462+I462+L462+J462+K462</f>
        <v>424020117.17000002</v>
      </c>
      <c r="N462" s="11">
        <f t="shared" ref="N462:N489" si="42">IF($M$540=0,0,M462/$M$540)</f>
        <v>6.7893426288116843E-2</v>
      </c>
    </row>
    <row r="463" spans="1:14" x14ac:dyDescent="0.35">
      <c r="A463" s="1"/>
      <c r="B463" s="2" t="str">
        <f t="shared" si="33"/>
        <v>ALL-ALL-312</v>
      </c>
      <c r="C463" s="10" t="s">
        <v>276</v>
      </c>
      <c r="D463" s="16" t="s">
        <v>277</v>
      </c>
      <c r="E463" s="129">
        <f t="shared" si="34"/>
        <v>3182.25</v>
      </c>
      <c r="F463" s="130">
        <f t="shared" si="35"/>
        <v>3177422.82</v>
      </c>
      <c r="G463" s="129">
        <f t="shared" si="36"/>
        <v>12190126.84</v>
      </c>
      <c r="H463" s="129">
        <f t="shared" si="37"/>
        <v>17457139.940000001</v>
      </c>
      <c r="I463" s="129">
        <f t="shared" si="38"/>
        <v>18019086.16</v>
      </c>
      <c r="J463" s="129">
        <f t="shared" si="39"/>
        <v>4467819.13</v>
      </c>
      <c r="K463" s="129">
        <f t="shared" si="40"/>
        <v>0</v>
      </c>
      <c r="L463" s="129">
        <f t="shared" si="41"/>
        <v>0</v>
      </c>
      <c r="M463" s="129">
        <f t="shared" ref="M463:M489" si="43">F463+E463+G463+H463+I463+L463+J463+K463</f>
        <v>55314777.140000008</v>
      </c>
      <c r="N463" s="11">
        <f t="shared" si="42"/>
        <v>8.856914076302012E-3</v>
      </c>
    </row>
    <row r="464" spans="1:14" x14ac:dyDescent="0.35">
      <c r="A464" s="1"/>
      <c r="B464" s="2" t="str">
        <f t="shared" si="33"/>
        <v>ALL-ALL-313</v>
      </c>
      <c r="C464" s="10" t="s">
        <v>278</v>
      </c>
      <c r="D464" s="16" t="s">
        <v>119</v>
      </c>
      <c r="E464" s="129">
        <f t="shared" si="34"/>
        <v>0</v>
      </c>
      <c r="F464" s="130">
        <f t="shared" si="35"/>
        <v>69595.360000000001</v>
      </c>
      <c r="G464" s="129">
        <f t="shared" si="36"/>
        <v>83135.06</v>
      </c>
      <c r="H464" s="129">
        <f t="shared" si="37"/>
        <v>264142.78999999998</v>
      </c>
      <c r="I464" s="129">
        <f t="shared" si="38"/>
        <v>12249827.300000001</v>
      </c>
      <c r="J464" s="129">
        <f t="shared" si="39"/>
        <v>2738394.54</v>
      </c>
      <c r="K464" s="129">
        <f t="shared" si="40"/>
        <v>0</v>
      </c>
      <c r="L464" s="129">
        <f t="shared" si="41"/>
        <v>0</v>
      </c>
      <c r="M464" s="129">
        <f t="shared" si="43"/>
        <v>15405095.050000001</v>
      </c>
      <c r="N464" s="11">
        <f t="shared" si="42"/>
        <v>2.4666393005577138E-3</v>
      </c>
    </row>
    <row r="465" spans="1:14" x14ac:dyDescent="0.35">
      <c r="A465" s="1"/>
      <c r="B465" s="2" t="str">
        <f t="shared" si="33"/>
        <v>ALL-ALL-314</v>
      </c>
      <c r="C465" s="10" t="s">
        <v>120</v>
      </c>
      <c r="D465" s="2" t="s">
        <v>121</v>
      </c>
      <c r="E465" s="129">
        <f t="shared" si="34"/>
        <v>213429.87</v>
      </c>
      <c r="F465" s="130">
        <f t="shared" si="35"/>
        <v>958633.5</v>
      </c>
      <c r="G465" s="129">
        <f t="shared" si="36"/>
        <v>65909.009999999995</v>
      </c>
      <c r="H465" s="129">
        <f t="shared" si="37"/>
        <v>62580.639999999999</v>
      </c>
      <c r="I465" s="129">
        <f t="shared" si="38"/>
        <v>610864.71</v>
      </c>
      <c r="J465" s="129">
        <f t="shared" si="39"/>
        <v>187433.4</v>
      </c>
      <c r="K465" s="129">
        <f t="shared" si="40"/>
        <v>0</v>
      </c>
      <c r="L465" s="129">
        <f t="shared" si="41"/>
        <v>0</v>
      </c>
      <c r="M465" s="129">
        <f t="shared" si="43"/>
        <v>2098851.13</v>
      </c>
      <c r="N465" s="11">
        <f t="shared" si="42"/>
        <v>3.3606470239065271E-4</v>
      </c>
    </row>
    <row r="466" spans="1:14" x14ac:dyDescent="0.35">
      <c r="A466" s="1"/>
      <c r="B466" s="2" t="str">
        <f t="shared" si="33"/>
        <v>ALL-ALL-315</v>
      </c>
      <c r="C466" s="10" t="s">
        <v>122</v>
      </c>
      <c r="D466" s="2" t="s">
        <v>123</v>
      </c>
      <c r="E466" s="129">
        <f t="shared" si="34"/>
        <v>770191.32</v>
      </c>
      <c r="F466" s="130">
        <f t="shared" si="35"/>
        <v>704815.86</v>
      </c>
      <c r="G466" s="129">
        <f t="shared" si="36"/>
        <v>74790.13</v>
      </c>
      <c r="H466" s="129">
        <f t="shared" si="37"/>
        <v>131741.32</v>
      </c>
      <c r="I466" s="129">
        <f t="shared" si="38"/>
        <v>7152.83</v>
      </c>
      <c r="J466" s="129">
        <f t="shared" si="39"/>
        <v>77629.11</v>
      </c>
      <c r="K466" s="129">
        <f t="shared" si="40"/>
        <v>0</v>
      </c>
      <c r="L466" s="129">
        <f t="shared" si="41"/>
        <v>0</v>
      </c>
      <c r="M466" s="129">
        <f t="shared" si="43"/>
        <v>1766320.5700000003</v>
      </c>
      <c r="N466" s="11">
        <f t="shared" si="42"/>
        <v>2.8282043838122914E-4</v>
      </c>
    </row>
    <row r="467" spans="1:14" x14ac:dyDescent="0.35">
      <c r="A467" s="1"/>
      <c r="B467" s="2" t="str">
        <f t="shared" si="33"/>
        <v>ALL-ALL-316</v>
      </c>
      <c r="C467" s="10" t="s">
        <v>234</v>
      </c>
      <c r="D467" s="2" t="s">
        <v>244</v>
      </c>
      <c r="E467" s="129">
        <f t="shared" si="34"/>
        <v>0</v>
      </c>
      <c r="F467" s="130">
        <f t="shared" si="35"/>
        <v>0</v>
      </c>
      <c r="G467" s="129">
        <f t="shared" si="36"/>
        <v>0</v>
      </c>
      <c r="H467" s="129">
        <f t="shared" si="37"/>
        <v>0</v>
      </c>
      <c r="I467" s="129">
        <f t="shared" si="38"/>
        <v>0</v>
      </c>
      <c r="J467" s="129">
        <f t="shared" si="39"/>
        <v>0</v>
      </c>
      <c r="K467" s="129">
        <f t="shared" si="40"/>
        <v>0</v>
      </c>
      <c r="L467" s="129">
        <f t="shared" si="41"/>
        <v>0</v>
      </c>
      <c r="M467" s="129">
        <f t="shared" si="43"/>
        <v>0</v>
      </c>
      <c r="N467" s="11">
        <f t="shared" si="42"/>
        <v>0</v>
      </c>
    </row>
    <row r="468" spans="1:14" x14ac:dyDescent="0.35">
      <c r="A468" s="1"/>
      <c r="B468" s="2" t="str">
        <f t="shared" si="33"/>
        <v>ALL-ALL-317</v>
      </c>
      <c r="C468" s="10" t="s">
        <v>124</v>
      </c>
      <c r="D468" s="2" t="s">
        <v>209</v>
      </c>
      <c r="E468" s="129">
        <f t="shared" si="34"/>
        <v>0</v>
      </c>
      <c r="F468" s="130">
        <f t="shared" si="35"/>
        <v>1260123.1200000001</v>
      </c>
      <c r="G468" s="129">
        <f t="shared" si="36"/>
        <v>2138487.15</v>
      </c>
      <c r="H468" s="129">
        <f t="shared" si="37"/>
        <v>2095973.56</v>
      </c>
      <c r="I468" s="129">
        <f t="shared" si="38"/>
        <v>955275.87</v>
      </c>
      <c r="J468" s="129">
        <f t="shared" si="39"/>
        <v>81554.45</v>
      </c>
      <c r="K468" s="129">
        <f t="shared" si="40"/>
        <v>0</v>
      </c>
      <c r="L468" s="129">
        <f t="shared" si="41"/>
        <v>0</v>
      </c>
      <c r="M468" s="129">
        <f t="shared" si="43"/>
        <v>6531414.1500000004</v>
      </c>
      <c r="N468" s="11">
        <f t="shared" si="42"/>
        <v>1.0457996382572633E-3</v>
      </c>
    </row>
    <row r="469" spans="1:14" x14ac:dyDescent="0.35">
      <c r="A469" s="1"/>
      <c r="B469" s="2" t="str">
        <f t="shared" si="33"/>
        <v>ALL-ALL-318</v>
      </c>
      <c r="C469" s="10" t="s">
        <v>125</v>
      </c>
      <c r="D469" s="2" t="s">
        <v>208</v>
      </c>
      <c r="E469" s="129">
        <f t="shared" si="34"/>
        <v>27938.71</v>
      </c>
      <c r="F469" s="130">
        <f t="shared" si="35"/>
        <v>423148.11</v>
      </c>
      <c r="G469" s="129">
        <f t="shared" si="36"/>
        <v>410850.7</v>
      </c>
      <c r="H469" s="129">
        <f t="shared" si="37"/>
        <v>930375.22</v>
      </c>
      <c r="I469" s="129">
        <f t="shared" si="38"/>
        <v>555583.75</v>
      </c>
      <c r="J469" s="129">
        <f t="shared" si="39"/>
        <v>1533746.74</v>
      </c>
      <c r="K469" s="129">
        <f t="shared" si="40"/>
        <v>0</v>
      </c>
      <c r="L469" s="129">
        <f t="shared" si="41"/>
        <v>0</v>
      </c>
      <c r="M469" s="129">
        <f t="shared" si="43"/>
        <v>3881643.2300000004</v>
      </c>
      <c r="N469" s="11">
        <f t="shared" si="42"/>
        <v>6.2152253593928883E-4</v>
      </c>
    </row>
    <row r="470" spans="1:14" x14ac:dyDescent="0.35">
      <c r="A470" s="1"/>
      <c r="B470" s="2" t="str">
        <f t="shared" si="33"/>
        <v>ALL-ALL-319</v>
      </c>
      <c r="C470" s="10" t="s">
        <v>126</v>
      </c>
      <c r="D470" s="2" t="s">
        <v>295</v>
      </c>
      <c r="E470" s="129">
        <f t="shared" si="34"/>
        <v>13685</v>
      </c>
      <c r="F470" s="130">
        <f t="shared" si="35"/>
        <v>1530740.87</v>
      </c>
      <c r="G470" s="129">
        <f t="shared" si="36"/>
        <v>964876.83</v>
      </c>
      <c r="H470" s="129">
        <f t="shared" si="37"/>
        <v>1264629.44</v>
      </c>
      <c r="I470" s="129">
        <f t="shared" si="38"/>
        <v>3069957.06</v>
      </c>
      <c r="J470" s="129">
        <f t="shared" si="39"/>
        <v>140990.39999999999</v>
      </c>
      <c r="K470" s="129">
        <f t="shared" si="40"/>
        <v>0</v>
      </c>
      <c r="L470" s="129">
        <f t="shared" si="41"/>
        <v>0</v>
      </c>
      <c r="M470" s="129">
        <f t="shared" si="43"/>
        <v>6984879.6000000006</v>
      </c>
      <c r="N470" s="11">
        <f t="shared" si="42"/>
        <v>1.1184078043727386E-3</v>
      </c>
    </row>
    <row r="471" spans="1:14" x14ac:dyDescent="0.35">
      <c r="A471" s="1"/>
      <c r="B471" s="2" t="str">
        <f t="shared" si="33"/>
        <v>ALL-ALL-321</v>
      </c>
      <c r="C471" s="10" t="s">
        <v>127</v>
      </c>
      <c r="D471" s="2" t="s">
        <v>210</v>
      </c>
      <c r="E471" s="129">
        <f t="shared" si="34"/>
        <v>0</v>
      </c>
      <c r="F471" s="130">
        <f t="shared" si="35"/>
        <v>20950.71</v>
      </c>
      <c r="G471" s="129">
        <f t="shared" si="36"/>
        <v>513185.38</v>
      </c>
      <c r="H471" s="129">
        <f t="shared" si="37"/>
        <v>5847293.6799999997</v>
      </c>
      <c r="I471" s="129">
        <f t="shared" si="38"/>
        <v>22922.83</v>
      </c>
      <c r="J471" s="129">
        <f t="shared" si="39"/>
        <v>0</v>
      </c>
      <c r="K471" s="129">
        <f t="shared" si="40"/>
        <v>0</v>
      </c>
      <c r="L471" s="129">
        <f t="shared" si="41"/>
        <v>0</v>
      </c>
      <c r="M471" s="129">
        <f t="shared" si="43"/>
        <v>6404352.5999999996</v>
      </c>
      <c r="N471" s="11">
        <f t="shared" si="42"/>
        <v>1.0254547451032426E-3</v>
      </c>
    </row>
    <row r="472" spans="1:14" x14ac:dyDescent="0.35">
      <c r="A472" s="1"/>
      <c r="B472" s="2" t="str">
        <f t="shared" si="33"/>
        <v>ALL-ALL-322</v>
      </c>
      <c r="C472" s="10" t="s">
        <v>128</v>
      </c>
      <c r="D472" s="2" t="s">
        <v>129</v>
      </c>
      <c r="E472" s="129">
        <f t="shared" si="34"/>
        <v>0</v>
      </c>
      <c r="F472" s="130">
        <f t="shared" si="35"/>
        <v>7516.34</v>
      </c>
      <c r="G472" s="129">
        <f t="shared" si="36"/>
        <v>1996.75</v>
      </c>
      <c r="H472" s="129">
        <f t="shared" si="37"/>
        <v>2277.06</v>
      </c>
      <c r="I472" s="129">
        <f t="shared" si="38"/>
        <v>28.7</v>
      </c>
      <c r="J472" s="129">
        <f t="shared" si="39"/>
        <v>0</v>
      </c>
      <c r="K472" s="129">
        <f t="shared" si="40"/>
        <v>0</v>
      </c>
      <c r="L472" s="129">
        <f t="shared" si="41"/>
        <v>0</v>
      </c>
      <c r="M472" s="129">
        <f t="shared" si="43"/>
        <v>11818.85</v>
      </c>
      <c r="N472" s="11">
        <f t="shared" si="42"/>
        <v>1.8924154510423833E-6</v>
      </c>
    </row>
    <row r="473" spans="1:14" x14ac:dyDescent="0.35">
      <c r="A473" s="1"/>
      <c r="B473" s="2" t="str">
        <f t="shared" si="33"/>
        <v>ALL-ALL-323</v>
      </c>
      <c r="C473" s="10" t="s">
        <v>130</v>
      </c>
      <c r="D473" s="2" t="s">
        <v>131</v>
      </c>
      <c r="E473" s="129">
        <f t="shared" si="34"/>
        <v>0</v>
      </c>
      <c r="F473" s="130">
        <f t="shared" si="35"/>
        <v>0</v>
      </c>
      <c r="G473" s="129">
        <f t="shared" si="36"/>
        <v>16287.26</v>
      </c>
      <c r="H473" s="129">
        <f t="shared" si="37"/>
        <v>216315.11</v>
      </c>
      <c r="I473" s="129">
        <f t="shared" si="38"/>
        <v>212.88</v>
      </c>
      <c r="J473" s="129">
        <f t="shared" si="39"/>
        <v>0</v>
      </c>
      <c r="K473" s="129">
        <f t="shared" si="40"/>
        <v>0</v>
      </c>
      <c r="L473" s="129">
        <f t="shared" si="41"/>
        <v>0</v>
      </c>
      <c r="M473" s="129">
        <f t="shared" si="43"/>
        <v>232815.25</v>
      </c>
      <c r="N473" s="11">
        <f t="shared" si="42"/>
        <v>3.7278007279751859E-5</v>
      </c>
    </row>
    <row r="474" spans="1:14" x14ac:dyDescent="0.35">
      <c r="A474" s="1"/>
      <c r="B474" s="2" t="str">
        <f t="shared" si="33"/>
        <v>ALL-ALL-324</v>
      </c>
      <c r="C474" s="10" t="s">
        <v>132</v>
      </c>
      <c r="D474" s="2" t="s">
        <v>133</v>
      </c>
      <c r="E474" s="129">
        <f t="shared" si="34"/>
        <v>0</v>
      </c>
      <c r="F474" s="130">
        <f t="shared" si="35"/>
        <v>0</v>
      </c>
      <c r="G474" s="129">
        <f t="shared" si="36"/>
        <v>228756.54</v>
      </c>
      <c r="H474" s="129">
        <f t="shared" si="37"/>
        <v>226710.89</v>
      </c>
      <c r="I474" s="129">
        <f t="shared" si="38"/>
        <v>3284</v>
      </c>
      <c r="J474" s="129">
        <f t="shared" si="39"/>
        <v>0</v>
      </c>
      <c r="K474" s="129">
        <f t="shared" si="40"/>
        <v>0</v>
      </c>
      <c r="L474" s="129">
        <f t="shared" si="41"/>
        <v>0</v>
      </c>
      <c r="M474" s="129">
        <f t="shared" si="43"/>
        <v>458751.43000000005</v>
      </c>
      <c r="N474" s="11">
        <f t="shared" si="42"/>
        <v>7.345454881987574E-5</v>
      </c>
    </row>
    <row r="475" spans="1:14" ht="20.399999999999999" x14ac:dyDescent="0.35">
      <c r="A475" s="1"/>
      <c r="B475" s="2" t="str">
        <f t="shared" si="33"/>
        <v>ALL-ALL-325</v>
      </c>
      <c r="C475" s="90" t="s">
        <v>235</v>
      </c>
      <c r="D475" s="86" t="s">
        <v>291</v>
      </c>
      <c r="E475" s="129">
        <f t="shared" si="34"/>
        <v>17221.689999999999</v>
      </c>
      <c r="F475" s="130">
        <f t="shared" si="35"/>
        <v>473159.5</v>
      </c>
      <c r="G475" s="129">
        <f t="shared" si="36"/>
        <v>14118845.76</v>
      </c>
      <c r="H475" s="129">
        <f t="shared" si="37"/>
        <v>9705005.5</v>
      </c>
      <c r="I475" s="129">
        <f t="shared" si="38"/>
        <v>13964845.5</v>
      </c>
      <c r="J475" s="129">
        <f t="shared" si="39"/>
        <v>3120916.26</v>
      </c>
      <c r="K475" s="129">
        <f t="shared" si="40"/>
        <v>0</v>
      </c>
      <c r="L475" s="129">
        <f t="shared" si="41"/>
        <v>0</v>
      </c>
      <c r="M475" s="129">
        <f t="shared" si="43"/>
        <v>41399994.210000001</v>
      </c>
      <c r="N475" s="11">
        <f t="shared" si="42"/>
        <v>6.6289011804083484E-3</v>
      </c>
    </row>
    <row r="476" spans="1:14" x14ac:dyDescent="0.35">
      <c r="A476" s="1"/>
      <c r="B476" s="2" t="str">
        <f t="shared" si="33"/>
        <v>ALL-ALL-326</v>
      </c>
      <c r="C476" s="10" t="s">
        <v>134</v>
      </c>
      <c r="D476" s="86" t="s">
        <v>292</v>
      </c>
      <c r="E476" s="129">
        <f t="shared" si="34"/>
        <v>0</v>
      </c>
      <c r="F476" s="130">
        <f t="shared" si="35"/>
        <v>1123973.4099999999</v>
      </c>
      <c r="G476" s="129">
        <f t="shared" si="36"/>
        <v>6456680.9299999997</v>
      </c>
      <c r="H476" s="129">
        <f t="shared" si="37"/>
        <v>10614285.76</v>
      </c>
      <c r="I476" s="129">
        <f t="shared" si="38"/>
        <v>22208570.300000001</v>
      </c>
      <c r="J476" s="129">
        <f t="shared" si="39"/>
        <v>6934418.8099999996</v>
      </c>
      <c r="K476" s="129">
        <f t="shared" si="40"/>
        <v>0</v>
      </c>
      <c r="L476" s="129">
        <f t="shared" si="41"/>
        <v>0</v>
      </c>
      <c r="M476" s="129">
        <f t="shared" si="43"/>
        <v>47337929.210000008</v>
      </c>
      <c r="N476" s="11">
        <f t="shared" si="42"/>
        <v>7.5796738817528421E-3</v>
      </c>
    </row>
    <row r="477" spans="1:14" x14ac:dyDescent="0.35">
      <c r="A477" s="1"/>
      <c r="B477" s="2" t="str">
        <f t="shared" si="33"/>
        <v>ALL-ALL-327</v>
      </c>
      <c r="C477" s="10" t="s">
        <v>135</v>
      </c>
      <c r="D477" s="2" t="s">
        <v>5232</v>
      </c>
      <c r="E477" s="129">
        <f t="shared" si="34"/>
        <v>8566.68</v>
      </c>
      <c r="F477" s="130">
        <f t="shared" si="35"/>
        <v>518948.13</v>
      </c>
      <c r="G477" s="129">
        <f t="shared" si="36"/>
        <v>900370.94</v>
      </c>
      <c r="H477" s="129">
        <f t="shared" si="37"/>
        <v>371418.98</v>
      </c>
      <c r="I477" s="129">
        <f t="shared" si="38"/>
        <v>813983.4</v>
      </c>
      <c r="J477" s="129">
        <f t="shared" si="39"/>
        <v>257789.62</v>
      </c>
      <c r="K477" s="129">
        <f t="shared" si="40"/>
        <v>0</v>
      </c>
      <c r="L477" s="129">
        <f t="shared" si="41"/>
        <v>0</v>
      </c>
      <c r="M477" s="129">
        <f t="shared" si="43"/>
        <v>2871077.75</v>
      </c>
      <c r="N477" s="11">
        <f t="shared" si="42"/>
        <v>4.5971239970420141E-4</v>
      </c>
    </row>
    <row r="478" spans="1:14" x14ac:dyDescent="0.35">
      <c r="A478" s="1"/>
      <c r="B478" s="2" t="str">
        <f t="shared" si="33"/>
        <v>ALL-ALL-329</v>
      </c>
      <c r="C478" s="54" t="s">
        <v>3239</v>
      </c>
      <c r="D478" s="2" t="s">
        <v>3240</v>
      </c>
      <c r="E478" s="129">
        <f t="shared" si="34"/>
        <v>0</v>
      </c>
      <c r="F478" s="130">
        <f t="shared" si="35"/>
        <v>8412.01</v>
      </c>
      <c r="G478" s="129">
        <f t="shared" si="36"/>
        <v>0</v>
      </c>
      <c r="H478" s="129">
        <f t="shared" si="37"/>
        <v>0</v>
      </c>
      <c r="I478" s="129">
        <f t="shared" si="38"/>
        <v>0</v>
      </c>
      <c r="J478" s="129">
        <f t="shared" si="39"/>
        <v>0</v>
      </c>
      <c r="K478" s="129">
        <f t="shared" si="40"/>
        <v>0</v>
      </c>
      <c r="L478" s="129">
        <f t="shared" si="41"/>
        <v>0</v>
      </c>
      <c r="M478" s="129">
        <f t="shared" si="43"/>
        <v>8412.01</v>
      </c>
      <c r="N478" s="11">
        <f t="shared" si="42"/>
        <v>1.3469176525908223E-6</v>
      </c>
    </row>
    <row r="479" spans="1:14" x14ac:dyDescent="0.35">
      <c r="A479" s="1"/>
      <c r="B479" s="2" t="str">
        <f t="shared" si="33"/>
        <v>ALL-ALL-331</v>
      </c>
      <c r="C479" s="10" t="s">
        <v>136</v>
      </c>
      <c r="D479" s="2" t="s">
        <v>194</v>
      </c>
      <c r="E479" s="129">
        <f t="shared" si="34"/>
        <v>0</v>
      </c>
      <c r="F479" s="130">
        <f t="shared" si="35"/>
        <v>1006645.98</v>
      </c>
      <c r="G479" s="129">
        <f t="shared" si="36"/>
        <v>6046795.2999999998</v>
      </c>
      <c r="H479" s="129">
        <f t="shared" si="37"/>
        <v>5140315.4800000004</v>
      </c>
      <c r="I479" s="129">
        <f t="shared" si="38"/>
        <v>6653061.6900000004</v>
      </c>
      <c r="J479" s="129">
        <f t="shared" si="39"/>
        <v>2258953.4</v>
      </c>
      <c r="K479" s="129">
        <f t="shared" si="40"/>
        <v>0</v>
      </c>
      <c r="L479" s="129">
        <f t="shared" si="41"/>
        <v>0</v>
      </c>
      <c r="M479" s="129">
        <f t="shared" si="43"/>
        <v>21105771.849999998</v>
      </c>
      <c r="N479" s="11">
        <f t="shared" si="42"/>
        <v>3.3794225965398817E-3</v>
      </c>
    </row>
    <row r="480" spans="1:14" x14ac:dyDescent="0.35">
      <c r="A480" s="1"/>
      <c r="B480" s="2" t="str">
        <f t="shared" si="33"/>
        <v>ALL-ALL-332</v>
      </c>
      <c r="C480" s="10" t="s">
        <v>137</v>
      </c>
      <c r="D480" s="2" t="s">
        <v>138</v>
      </c>
      <c r="E480" s="129">
        <f t="shared" si="34"/>
        <v>11628.76</v>
      </c>
      <c r="F480" s="130">
        <f t="shared" si="35"/>
        <v>201544.98</v>
      </c>
      <c r="G480" s="129">
        <f t="shared" si="36"/>
        <v>191789.11</v>
      </c>
      <c r="H480" s="129">
        <f t="shared" si="37"/>
        <v>209218.11</v>
      </c>
      <c r="I480" s="129">
        <f t="shared" si="38"/>
        <v>573775.17000000004</v>
      </c>
      <c r="J480" s="129">
        <f t="shared" si="39"/>
        <v>11085.64</v>
      </c>
      <c r="K480" s="129">
        <f t="shared" si="40"/>
        <v>0</v>
      </c>
      <c r="L480" s="129">
        <f t="shared" si="41"/>
        <v>0</v>
      </c>
      <c r="M480" s="129">
        <f t="shared" si="43"/>
        <v>1199041.7699999998</v>
      </c>
      <c r="N480" s="11">
        <f t="shared" si="42"/>
        <v>1.9198865980981291E-4</v>
      </c>
    </row>
    <row r="481" spans="1:14" x14ac:dyDescent="0.35">
      <c r="A481" s="1"/>
      <c r="B481" s="2" t="str">
        <f t="shared" si="33"/>
        <v>ALL-ALL-333</v>
      </c>
      <c r="C481" s="10" t="s">
        <v>139</v>
      </c>
      <c r="D481" s="2" t="s">
        <v>140</v>
      </c>
      <c r="E481" s="129">
        <f t="shared" si="34"/>
        <v>0</v>
      </c>
      <c r="F481" s="130">
        <f t="shared" si="35"/>
        <v>106179.85</v>
      </c>
      <c r="G481" s="129">
        <f t="shared" si="36"/>
        <v>539656.5</v>
      </c>
      <c r="H481" s="129">
        <f t="shared" si="37"/>
        <v>1189274.99</v>
      </c>
      <c r="I481" s="129">
        <f t="shared" si="38"/>
        <v>1282458.1000000001</v>
      </c>
      <c r="J481" s="129">
        <f t="shared" si="39"/>
        <v>183052.48</v>
      </c>
      <c r="K481" s="129">
        <f t="shared" si="40"/>
        <v>0</v>
      </c>
      <c r="L481" s="129">
        <f t="shared" si="41"/>
        <v>0</v>
      </c>
      <c r="M481" s="129">
        <f t="shared" si="43"/>
        <v>3300621.92</v>
      </c>
      <c r="N481" s="11">
        <f t="shared" si="42"/>
        <v>5.2849032853933989E-4</v>
      </c>
    </row>
    <row r="482" spans="1:14" x14ac:dyDescent="0.35">
      <c r="A482" s="1"/>
      <c r="B482" s="2" t="str">
        <f t="shared" si="33"/>
        <v>ALL-ALL-341</v>
      </c>
      <c r="C482" s="10" t="s">
        <v>141</v>
      </c>
      <c r="D482" s="2" t="s">
        <v>142</v>
      </c>
      <c r="E482" s="129">
        <f t="shared" si="34"/>
        <v>0</v>
      </c>
      <c r="F482" s="130">
        <f t="shared" si="35"/>
        <v>1780237.21</v>
      </c>
      <c r="G482" s="129">
        <f t="shared" si="36"/>
        <v>190373.43</v>
      </c>
      <c r="H482" s="129">
        <f t="shared" si="37"/>
        <v>62366.080000000002</v>
      </c>
      <c r="I482" s="129">
        <f t="shared" si="38"/>
        <v>58109.84</v>
      </c>
      <c r="J482" s="129">
        <f t="shared" si="39"/>
        <v>0</v>
      </c>
      <c r="K482" s="129">
        <f t="shared" si="40"/>
        <v>0</v>
      </c>
      <c r="L482" s="129">
        <f t="shared" si="41"/>
        <v>0</v>
      </c>
      <c r="M482" s="129">
        <f t="shared" si="43"/>
        <v>2091086.56</v>
      </c>
      <c r="N482" s="11">
        <f t="shared" si="42"/>
        <v>3.3482145180039225E-4</v>
      </c>
    </row>
    <row r="483" spans="1:14" x14ac:dyDescent="0.35">
      <c r="A483" s="1"/>
      <c r="B483" s="2" t="str">
        <f t="shared" si="33"/>
        <v>ALL-ALL-342</v>
      </c>
      <c r="C483" s="10" t="s">
        <v>143</v>
      </c>
      <c r="D483" s="2" t="s">
        <v>144</v>
      </c>
      <c r="E483" s="129">
        <f t="shared" si="34"/>
        <v>373201.49</v>
      </c>
      <c r="F483" s="130">
        <f t="shared" si="35"/>
        <v>431541.37</v>
      </c>
      <c r="G483" s="129">
        <f t="shared" si="36"/>
        <v>14642.48</v>
      </c>
      <c r="H483" s="129">
        <f t="shared" si="37"/>
        <v>16065.91</v>
      </c>
      <c r="I483" s="129">
        <f t="shared" si="38"/>
        <v>10150.42</v>
      </c>
      <c r="J483" s="129">
        <f t="shared" si="39"/>
        <v>160.59</v>
      </c>
      <c r="K483" s="129">
        <f t="shared" si="40"/>
        <v>0</v>
      </c>
      <c r="L483" s="129">
        <f t="shared" si="41"/>
        <v>0</v>
      </c>
      <c r="M483" s="129">
        <f t="shared" si="43"/>
        <v>845762.26</v>
      </c>
      <c r="N483" s="11">
        <f t="shared" si="42"/>
        <v>1.354221069505515E-4</v>
      </c>
    </row>
    <row r="484" spans="1:14" x14ac:dyDescent="0.35">
      <c r="A484" s="1"/>
      <c r="B484" s="2" t="str">
        <f t="shared" si="33"/>
        <v>ALL-ALL-343</v>
      </c>
      <c r="C484" s="10" t="s">
        <v>145</v>
      </c>
      <c r="D484" s="2" t="s">
        <v>146</v>
      </c>
      <c r="E484" s="129">
        <f t="shared" si="34"/>
        <v>244064.69</v>
      </c>
      <c r="F484" s="130">
        <f t="shared" si="35"/>
        <v>2889324.06</v>
      </c>
      <c r="G484" s="129">
        <f t="shared" si="36"/>
        <v>700962.48</v>
      </c>
      <c r="H484" s="129">
        <f t="shared" si="37"/>
        <v>298445.78000000003</v>
      </c>
      <c r="I484" s="129">
        <f t="shared" si="38"/>
        <v>870686.84</v>
      </c>
      <c r="J484" s="129">
        <f t="shared" si="39"/>
        <v>299969.96000000002</v>
      </c>
      <c r="K484" s="129">
        <f t="shared" si="40"/>
        <v>0</v>
      </c>
      <c r="L484" s="129">
        <f t="shared" si="41"/>
        <v>0</v>
      </c>
      <c r="M484" s="129">
        <f t="shared" si="43"/>
        <v>5303453.8099999996</v>
      </c>
      <c r="N484" s="11">
        <f t="shared" si="42"/>
        <v>8.4918058304603197E-4</v>
      </c>
    </row>
    <row r="485" spans="1:14" x14ac:dyDescent="0.35">
      <c r="A485" s="1"/>
      <c r="B485" s="2" t="str">
        <f t="shared" si="33"/>
        <v>ALL-ALL-344</v>
      </c>
      <c r="C485" s="10" t="s">
        <v>147</v>
      </c>
      <c r="D485" s="2" t="s">
        <v>148</v>
      </c>
      <c r="E485" s="129">
        <f t="shared" si="34"/>
        <v>147256.01</v>
      </c>
      <c r="F485" s="130">
        <f t="shared" si="35"/>
        <v>2771193.49</v>
      </c>
      <c r="G485" s="129">
        <f t="shared" si="36"/>
        <v>915961.05</v>
      </c>
      <c r="H485" s="129">
        <f t="shared" si="37"/>
        <v>483635.74</v>
      </c>
      <c r="I485" s="129">
        <f t="shared" si="38"/>
        <v>825072.85</v>
      </c>
      <c r="J485" s="129">
        <f t="shared" si="39"/>
        <v>52040.04</v>
      </c>
      <c r="K485" s="129">
        <f t="shared" si="40"/>
        <v>0</v>
      </c>
      <c r="L485" s="129">
        <f t="shared" si="41"/>
        <v>0</v>
      </c>
      <c r="M485" s="129">
        <f t="shared" si="43"/>
        <v>5195159.18</v>
      </c>
      <c r="N485" s="11">
        <f t="shared" si="42"/>
        <v>8.3184061925286115E-4</v>
      </c>
    </row>
    <row r="486" spans="1:14" x14ac:dyDescent="0.35">
      <c r="A486" s="1"/>
      <c r="B486" s="2" t="str">
        <f t="shared" si="33"/>
        <v>ALL-ALL-345</v>
      </c>
      <c r="C486" s="54" t="s">
        <v>3677</v>
      </c>
      <c r="D486" s="2" t="s">
        <v>3678</v>
      </c>
      <c r="E486" s="129">
        <f t="shared" si="34"/>
        <v>0</v>
      </c>
      <c r="F486" s="130">
        <f t="shared" si="35"/>
        <v>1688.11</v>
      </c>
      <c r="G486" s="129">
        <f t="shared" si="36"/>
        <v>26294.48</v>
      </c>
      <c r="H486" s="129">
        <f t="shared" si="37"/>
        <v>159294.73000000001</v>
      </c>
      <c r="I486" s="129">
        <f t="shared" si="38"/>
        <v>41442.910000000003</v>
      </c>
      <c r="J486" s="129">
        <f t="shared" si="39"/>
        <v>27862.16</v>
      </c>
      <c r="K486" s="129">
        <f t="shared" si="40"/>
        <v>0</v>
      </c>
      <c r="L486" s="129">
        <f t="shared" si="41"/>
        <v>0</v>
      </c>
      <c r="M486" s="129">
        <f t="shared" si="43"/>
        <v>256582.39</v>
      </c>
      <c r="N486" s="11">
        <f t="shared" si="42"/>
        <v>4.1083563908619086E-5</v>
      </c>
    </row>
    <row r="487" spans="1:14" x14ac:dyDescent="0.35">
      <c r="A487" s="1"/>
      <c r="B487" s="2" t="str">
        <f t="shared" si="33"/>
        <v>ALL-ALL-351</v>
      </c>
      <c r="C487" s="10" t="s">
        <v>149</v>
      </c>
      <c r="D487" s="23" t="s">
        <v>211</v>
      </c>
      <c r="E487" s="129">
        <f t="shared" si="34"/>
        <v>0</v>
      </c>
      <c r="F487" s="130">
        <f t="shared" si="35"/>
        <v>694</v>
      </c>
      <c r="G487" s="129">
        <f t="shared" si="36"/>
        <v>1658207.97</v>
      </c>
      <c r="H487" s="129">
        <f t="shared" si="37"/>
        <v>426457.5</v>
      </c>
      <c r="I487" s="129">
        <f t="shared" si="38"/>
        <v>1244652.21</v>
      </c>
      <c r="J487" s="129">
        <f t="shared" si="39"/>
        <v>702219.3</v>
      </c>
      <c r="K487" s="129">
        <f t="shared" si="40"/>
        <v>0</v>
      </c>
      <c r="L487" s="129">
        <f t="shared" si="41"/>
        <v>0</v>
      </c>
      <c r="M487" s="129">
        <f t="shared" si="43"/>
        <v>4032230.9799999995</v>
      </c>
      <c r="N487" s="11">
        <f t="shared" si="42"/>
        <v>6.4563440679285804E-4</v>
      </c>
    </row>
    <row r="488" spans="1:14" x14ac:dyDescent="0.35">
      <c r="A488" s="1"/>
      <c r="B488" s="2" t="str">
        <f t="shared" si="33"/>
        <v>ALL-ALL-352</v>
      </c>
      <c r="C488" s="10" t="s">
        <v>150</v>
      </c>
      <c r="D488" s="2" t="s">
        <v>195</v>
      </c>
      <c r="E488" s="129">
        <f t="shared" si="34"/>
        <v>0</v>
      </c>
      <c r="F488" s="130">
        <f t="shared" si="35"/>
        <v>0</v>
      </c>
      <c r="G488" s="129">
        <f t="shared" si="36"/>
        <v>34657.58</v>
      </c>
      <c r="H488" s="129">
        <f t="shared" si="37"/>
        <v>53945.279999999999</v>
      </c>
      <c r="I488" s="129">
        <f t="shared" si="38"/>
        <v>107967.28</v>
      </c>
      <c r="J488" s="129">
        <f t="shared" si="39"/>
        <v>385.13</v>
      </c>
      <c r="K488" s="129">
        <f t="shared" si="40"/>
        <v>0</v>
      </c>
      <c r="L488" s="129">
        <f t="shared" si="41"/>
        <v>0</v>
      </c>
      <c r="M488" s="129">
        <f t="shared" si="43"/>
        <v>196955.27000000002</v>
      </c>
      <c r="N488" s="11">
        <f t="shared" si="42"/>
        <v>3.1536164357126492E-5</v>
      </c>
    </row>
    <row r="489" spans="1:14" x14ac:dyDescent="0.35">
      <c r="A489" s="1"/>
      <c r="B489" s="2" t="str">
        <f t="shared" si="33"/>
        <v>ALL-ALL-353</v>
      </c>
      <c r="C489" s="10" t="s">
        <v>151</v>
      </c>
      <c r="D489" s="16" t="s">
        <v>202</v>
      </c>
      <c r="E489" s="129">
        <f t="shared" si="34"/>
        <v>0</v>
      </c>
      <c r="F489" s="130">
        <f t="shared" si="35"/>
        <v>0</v>
      </c>
      <c r="G489" s="129">
        <f t="shared" si="36"/>
        <v>200</v>
      </c>
      <c r="H489" s="129">
        <f t="shared" si="37"/>
        <v>453593.99</v>
      </c>
      <c r="I489" s="129">
        <f t="shared" si="38"/>
        <v>1013986.69</v>
      </c>
      <c r="J489" s="129">
        <f t="shared" si="39"/>
        <v>422920.25</v>
      </c>
      <c r="K489" s="129">
        <f t="shared" si="40"/>
        <v>0</v>
      </c>
      <c r="L489" s="129">
        <f t="shared" si="41"/>
        <v>0</v>
      </c>
      <c r="M489" s="129">
        <f t="shared" si="43"/>
        <v>1890700.93</v>
      </c>
      <c r="N489" s="11">
        <f t="shared" si="42"/>
        <v>3.0273602365984878E-4</v>
      </c>
    </row>
    <row r="490" spans="1:14" ht="10.5" x14ac:dyDescent="0.4">
      <c r="A490" s="1"/>
      <c r="B490" s="1"/>
      <c r="C490" s="3"/>
      <c r="D490" s="3" t="s">
        <v>4</v>
      </c>
      <c r="E490" s="13">
        <f t="shared" ref="E490:N490" si="44">SUM(E462:E489)</f>
        <v>8139480.8100000005</v>
      </c>
      <c r="F490" s="13">
        <f t="shared" si="44"/>
        <v>58091438.409999989</v>
      </c>
      <c r="G490" s="13">
        <f t="shared" si="44"/>
        <v>124372643.28000005</v>
      </c>
      <c r="H490" s="13">
        <f t="shared" si="44"/>
        <v>181154311.44999999</v>
      </c>
      <c r="I490" s="13">
        <f t="shared" si="44"/>
        <v>218056813.55000004</v>
      </c>
      <c r="J490" s="13">
        <f t="shared" si="44"/>
        <v>70330928.769999996</v>
      </c>
      <c r="K490" s="13">
        <f t="shared" si="44"/>
        <v>0</v>
      </c>
      <c r="L490" s="13">
        <f t="shared" si="44"/>
        <v>0</v>
      </c>
      <c r="M490" s="13">
        <f>SUM(M462:M489)</f>
        <v>660145616.26999986</v>
      </c>
      <c r="N490" s="14">
        <f t="shared" si="44"/>
        <v>0.10570146538514695</v>
      </c>
    </row>
    <row r="491" spans="1:14" x14ac:dyDescent="0.35">
      <c r="A491" s="1"/>
      <c r="B491" s="1"/>
      <c r="C491" s="301" t="s">
        <v>21</v>
      </c>
      <c r="D491" s="301"/>
      <c r="E491" s="8"/>
      <c r="F491" s="8"/>
      <c r="G491" s="8"/>
      <c r="H491" s="8"/>
      <c r="I491" s="8"/>
      <c r="J491" s="8"/>
      <c r="K491" s="8"/>
      <c r="L491" s="129"/>
      <c r="M491" s="8"/>
      <c r="N491" s="9"/>
    </row>
    <row r="492" spans="1:14" x14ac:dyDescent="0.35">
      <c r="A492" s="17"/>
      <c r="B492" s="2" t="str">
        <f t="shared" ref="B492:B509" si="45">MID($C$375,5,3)&amp;"-"&amp;MID($C$376,5,3)&amp;"-"&amp;$C492</f>
        <v>ALL-ALL-411</v>
      </c>
      <c r="C492" s="10" t="s">
        <v>152</v>
      </c>
      <c r="D492" s="2" t="s">
        <v>153</v>
      </c>
      <c r="E492" s="129">
        <f t="shared" ref="E492:E509" si="46">IF(ISNA(VLOOKUP(MID($C$375,5,3)&amp;"-"&amp;MID($C$376,5,3)&amp;"-"&amp;$C492,FY20_ExpendByObj,2,FALSE))=TRUE,0,VLOOKUP(MID($C$375,5,3)&amp;"-"&amp;MID($C$376,5,3)&amp;"-"&amp;$C492,FY20_ExpendByObj,2,FALSE))</f>
        <v>8519589.8200000003</v>
      </c>
      <c r="F492" s="129">
        <f t="shared" ref="F492:F509" si="47">IF(ISNA(VLOOKUP(MID($C$375,5,3)&amp;"-"&amp;MID($C$376,5,3)&amp;"-"&amp;$C492,FY21_ExpendByObj,2,FALSE))=TRUE,0,VLOOKUP(MID($C$375,5,3)&amp;"-"&amp;MID($C$376,5,3)&amp;"-"&amp;$C492,FY21_ExpendByObj,2,FALSE))</f>
        <v>119424832.43000001</v>
      </c>
      <c r="G492" s="129">
        <f t="shared" ref="G492:G509" si="48">IF(ISNA(VLOOKUP(MID($C$375,5,3)&amp;"-"&amp;MID($C$376,5,3)&amp;"-"&amp;$C492,FY22_ExpendByObj,2,FALSE))=TRUE,0,VLOOKUP(MID($C$375,5,3)&amp;"-"&amp;MID($C$376,5,3)&amp;"-"&amp;$C492,FY22_ExpendByObj,2,FALSE))</f>
        <v>105473029.56</v>
      </c>
      <c r="H492" s="129">
        <f t="shared" ref="H492:H509" si="49">IF(ISNA(VLOOKUP(MID($C$375,5,3)&amp;"-"&amp;MID($C$376,5,3)&amp;"-"&amp;$C492,FY23_ExpendByObj,2,FALSE))=TRUE,0,VLOOKUP(MID($C$375,5,3)&amp;"-"&amp;MID($C$376,5,3)&amp;"-"&amp;$C492,FY23_ExpendByObj,2,FALSE))</f>
        <v>85084733.409999996</v>
      </c>
      <c r="I492" s="129">
        <f t="shared" ref="I492:I509" si="50">IF(ISNA(VLOOKUP(MID($C$375,5,3)&amp;"-"&amp;MID($C$376,5,3)&amp;"-"&amp;$C492,FY24_ExpendByObj,2,FALSE))=TRUE,0,VLOOKUP(MID($C$375,5,3)&amp;"-"&amp;MID($C$376,5,3)&amp;"-"&amp;$C492,FY24_ExpendByObj,2,FALSE))</f>
        <v>78958289.370000005</v>
      </c>
      <c r="J492" s="129">
        <f t="shared" ref="J492:J509" si="51">IF(ISNA(VLOOKUP(MID($C$375,5,3)&amp;"-"&amp;MID($C$376,5,3)&amp;"-"&amp;$C492,FY25_ExpendByObj,2,FALSE))=TRUE,0,VLOOKUP(MID($C$375,5,3)&amp;"-"&amp;MID($C$376,5,3)&amp;"-"&amp;$C492,FY25_ExpendByObj,2,FALSE))</f>
        <v>28653591.859999999</v>
      </c>
      <c r="K492" s="129">
        <f t="shared" ref="K492:K509" si="52">IF(ISNA(VLOOKUP(MID($C$375,5,3)&amp;"-"&amp;MID($C$376,5,3)&amp;"-"&amp;$C492,FY26_ExpendByObj,2,FALSE))=TRUE,0,VLOOKUP(MID($C$375,5,3)&amp;"-"&amp;MID($C$376,5,3)&amp;"-"&amp;$C492,FY26_ExpendByObj,2,FALSE))</f>
        <v>0</v>
      </c>
      <c r="L492" s="129">
        <f t="shared" ref="L492:L509" si="53">IF(ISNA(VLOOKUP(MID($C$375,5,3)&amp;"-"&amp;MID($C$376,5,3)&amp;"-"&amp;$C492,Encumbrances_by_Object,2,FALSE))=TRUE,0,VLOOKUP(MID($C$375,5,3)&amp;"-"&amp;MID($C$376,5,3)&amp;"-"&amp;$C492,Encumbrances_by_Object,2,FALSE))</f>
        <v>0</v>
      </c>
      <c r="M492" s="129">
        <f>F492+E492+G492+H492+I492+L492+J492+K492</f>
        <v>426114066.45000005</v>
      </c>
      <c r="N492" s="11">
        <f t="shared" ref="N492:N509" si="54">IF($M$540=0,0,M492/$M$540)</f>
        <v>6.8228706114087323E-2</v>
      </c>
    </row>
    <row r="493" spans="1:14" x14ac:dyDescent="0.35">
      <c r="A493" s="17"/>
      <c r="B493" s="2" t="str">
        <f t="shared" si="45"/>
        <v>ALL-ALL-413</v>
      </c>
      <c r="C493" s="10" t="s">
        <v>154</v>
      </c>
      <c r="D493" s="2" t="s">
        <v>241</v>
      </c>
      <c r="E493" s="129">
        <f t="shared" si="46"/>
        <v>1794.94</v>
      </c>
      <c r="F493" s="130">
        <f t="shared" si="47"/>
        <v>6696056.8799999999</v>
      </c>
      <c r="G493" s="129">
        <f t="shared" si="48"/>
        <v>10503391.789999999</v>
      </c>
      <c r="H493" s="129">
        <f t="shared" si="49"/>
        <v>5866249.9900000002</v>
      </c>
      <c r="I493" s="129">
        <f t="shared" si="50"/>
        <v>11417240.77</v>
      </c>
      <c r="J493" s="129">
        <f t="shared" si="51"/>
        <v>3877368.42</v>
      </c>
      <c r="K493" s="129">
        <f t="shared" si="52"/>
        <v>0</v>
      </c>
      <c r="L493" s="129">
        <f t="shared" si="53"/>
        <v>0</v>
      </c>
      <c r="M493" s="129">
        <f t="shared" ref="M493:M509" si="55">F493+E493+G493+H493+I493+L493+J493+K493</f>
        <v>38362102.790000007</v>
      </c>
      <c r="N493" s="11">
        <f t="shared" si="54"/>
        <v>6.1424788413654572E-3</v>
      </c>
    </row>
    <row r="494" spans="1:14" x14ac:dyDescent="0.35">
      <c r="A494" s="17"/>
      <c r="B494" s="2" t="str">
        <f t="shared" si="45"/>
        <v>ALL-ALL-414</v>
      </c>
      <c r="C494" s="10" t="s">
        <v>155</v>
      </c>
      <c r="D494" s="2" t="s">
        <v>280</v>
      </c>
      <c r="E494" s="129">
        <f t="shared" si="46"/>
        <v>0</v>
      </c>
      <c r="F494" s="130">
        <f t="shared" si="47"/>
        <v>316995.96999999997</v>
      </c>
      <c r="G494" s="129">
        <f t="shared" si="48"/>
        <v>5076978.71</v>
      </c>
      <c r="H494" s="129">
        <f t="shared" si="49"/>
        <v>6832474.8799999999</v>
      </c>
      <c r="I494" s="129">
        <f t="shared" si="50"/>
        <v>4837296.42</v>
      </c>
      <c r="J494" s="129">
        <f t="shared" si="51"/>
        <v>399979.97</v>
      </c>
      <c r="K494" s="129">
        <f t="shared" si="52"/>
        <v>0</v>
      </c>
      <c r="L494" s="129">
        <f t="shared" si="53"/>
        <v>0</v>
      </c>
      <c r="M494" s="129">
        <f t="shared" si="55"/>
        <v>17463725.949999996</v>
      </c>
      <c r="N494" s="11">
        <f t="shared" si="54"/>
        <v>2.7962640037355424E-3</v>
      </c>
    </row>
    <row r="495" spans="1:14" x14ac:dyDescent="0.35">
      <c r="A495" s="17"/>
      <c r="B495" s="2" t="str">
        <f t="shared" si="45"/>
        <v>ALL-ALL-415</v>
      </c>
      <c r="C495" s="10" t="s">
        <v>236</v>
      </c>
      <c r="D495" s="2" t="s">
        <v>245</v>
      </c>
      <c r="E495" s="129">
        <f t="shared" si="46"/>
        <v>0</v>
      </c>
      <c r="F495" s="130">
        <f t="shared" si="47"/>
        <v>0</v>
      </c>
      <c r="G495" s="129">
        <f t="shared" si="48"/>
        <v>33475.629999999997</v>
      </c>
      <c r="H495" s="129">
        <f t="shared" si="49"/>
        <v>896207.35999999999</v>
      </c>
      <c r="I495" s="129">
        <f t="shared" si="50"/>
        <v>325411.90999999997</v>
      </c>
      <c r="J495" s="129">
        <f t="shared" si="51"/>
        <v>332191.49</v>
      </c>
      <c r="K495" s="129">
        <f t="shared" si="52"/>
        <v>0</v>
      </c>
      <c r="L495" s="129">
        <f t="shared" si="53"/>
        <v>0</v>
      </c>
      <c r="M495" s="129">
        <f t="shared" si="55"/>
        <v>1587286.39</v>
      </c>
      <c r="N495" s="11">
        <f t="shared" si="54"/>
        <v>2.5415377043158058E-4</v>
      </c>
    </row>
    <row r="496" spans="1:14" x14ac:dyDescent="0.35">
      <c r="A496" s="17"/>
      <c r="B496" s="2" t="str">
        <f t="shared" si="45"/>
        <v>ALL-ALL-418</v>
      </c>
      <c r="C496" s="10" t="s">
        <v>156</v>
      </c>
      <c r="D496" s="2" t="s">
        <v>157</v>
      </c>
      <c r="E496" s="129">
        <f t="shared" si="46"/>
        <v>1225863.04</v>
      </c>
      <c r="F496" s="130">
        <f t="shared" si="47"/>
        <v>42327547.109999999</v>
      </c>
      <c r="G496" s="129">
        <f t="shared" si="48"/>
        <v>58125835.549999997</v>
      </c>
      <c r="H496" s="129">
        <f t="shared" si="49"/>
        <v>45896204.439999998</v>
      </c>
      <c r="I496" s="129">
        <f t="shared" si="50"/>
        <v>40538879.130000003</v>
      </c>
      <c r="J496" s="129">
        <f t="shared" si="51"/>
        <v>29397040.780000001</v>
      </c>
      <c r="K496" s="129">
        <f t="shared" si="52"/>
        <v>0</v>
      </c>
      <c r="L496" s="129">
        <f t="shared" si="53"/>
        <v>0</v>
      </c>
      <c r="M496" s="129">
        <f t="shared" si="55"/>
        <v>217511370.04999998</v>
      </c>
      <c r="N496" s="11">
        <f t="shared" si="54"/>
        <v>3.4827574379911533E-2</v>
      </c>
    </row>
    <row r="497" spans="1:14" x14ac:dyDescent="0.35">
      <c r="A497" s="17"/>
      <c r="B497" s="2" t="str">
        <f t="shared" si="45"/>
        <v>ALL-ALL-421</v>
      </c>
      <c r="C497" s="10" t="s">
        <v>12</v>
      </c>
      <c r="D497" s="2" t="s">
        <v>158</v>
      </c>
      <c r="E497" s="129">
        <f t="shared" si="46"/>
        <v>0</v>
      </c>
      <c r="F497" s="130">
        <f t="shared" si="47"/>
        <v>335.27</v>
      </c>
      <c r="G497" s="129">
        <f t="shared" si="48"/>
        <v>0</v>
      </c>
      <c r="H497" s="129">
        <f t="shared" si="49"/>
        <v>0</v>
      </c>
      <c r="I497" s="129">
        <f t="shared" si="50"/>
        <v>0</v>
      </c>
      <c r="J497" s="129">
        <f t="shared" si="51"/>
        <v>0</v>
      </c>
      <c r="K497" s="129">
        <f t="shared" si="52"/>
        <v>0</v>
      </c>
      <c r="L497" s="129">
        <f t="shared" si="53"/>
        <v>0</v>
      </c>
      <c r="M497" s="129">
        <f t="shared" si="55"/>
        <v>335.27</v>
      </c>
      <c r="N497" s="11">
        <f t="shared" si="54"/>
        <v>5.3682898782113304E-8</v>
      </c>
    </row>
    <row r="498" spans="1:14" ht="20.399999999999999" x14ac:dyDescent="0.35">
      <c r="A498" s="17"/>
      <c r="B498" s="2" t="str">
        <f t="shared" si="45"/>
        <v>ALL-ALL-422</v>
      </c>
      <c r="C498" s="10" t="s">
        <v>6</v>
      </c>
      <c r="D498" s="86" t="s">
        <v>293</v>
      </c>
      <c r="E498" s="129">
        <f t="shared" si="46"/>
        <v>154094.48000000001</v>
      </c>
      <c r="F498" s="130">
        <f t="shared" si="47"/>
        <v>1493258.05</v>
      </c>
      <c r="G498" s="129">
        <f t="shared" si="48"/>
        <v>8020358.6900000004</v>
      </c>
      <c r="H498" s="129">
        <f t="shared" si="49"/>
        <v>21802285.579999998</v>
      </c>
      <c r="I498" s="129">
        <f t="shared" si="50"/>
        <v>5585797.04</v>
      </c>
      <c r="J498" s="129">
        <f t="shared" si="51"/>
        <v>59028.34</v>
      </c>
      <c r="K498" s="129">
        <f t="shared" si="52"/>
        <v>0</v>
      </c>
      <c r="L498" s="129">
        <f t="shared" si="53"/>
        <v>0</v>
      </c>
      <c r="M498" s="129">
        <f t="shared" si="55"/>
        <v>37114822.18</v>
      </c>
      <c r="N498" s="11">
        <f t="shared" si="54"/>
        <v>5.9427662552720912E-3</v>
      </c>
    </row>
    <row r="499" spans="1:14" x14ac:dyDescent="0.35">
      <c r="A499" s="17"/>
      <c r="B499" s="2" t="str">
        <f t="shared" si="45"/>
        <v>ALL-ALL-423</v>
      </c>
      <c r="C499" s="10" t="s">
        <v>159</v>
      </c>
      <c r="D499" s="2" t="s">
        <v>160</v>
      </c>
      <c r="E499" s="129">
        <f t="shared" si="46"/>
        <v>511545.79</v>
      </c>
      <c r="F499" s="130">
        <f t="shared" si="47"/>
        <v>479664.02</v>
      </c>
      <c r="G499" s="129">
        <f t="shared" si="48"/>
        <v>2205297.7999999998</v>
      </c>
      <c r="H499" s="129">
        <f t="shared" si="49"/>
        <v>1710526.12</v>
      </c>
      <c r="I499" s="129">
        <f t="shared" si="50"/>
        <v>991884.21</v>
      </c>
      <c r="J499" s="129">
        <f t="shared" si="51"/>
        <v>74896.44</v>
      </c>
      <c r="K499" s="129">
        <f t="shared" si="52"/>
        <v>0</v>
      </c>
      <c r="L499" s="129">
        <f t="shared" si="53"/>
        <v>0</v>
      </c>
      <c r="M499" s="129">
        <f t="shared" si="55"/>
        <v>5973814.3800000008</v>
      </c>
      <c r="N499" s="11">
        <f t="shared" si="54"/>
        <v>9.5651765056424076E-4</v>
      </c>
    </row>
    <row r="500" spans="1:14" x14ac:dyDescent="0.35">
      <c r="A500" s="17"/>
      <c r="B500" s="2" t="str">
        <f t="shared" si="45"/>
        <v>ALL-ALL-424</v>
      </c>
      <c r="C500" s="10" t="s">
        <v>161</v>
      </c>
      <c r="D500" s="2" t="s">
        <v>162</v>
      </c>
      <c r="E500" s="129">
        <f t="shared" si="46"/>
        <v>2675.07</v>
      </c>
      <c r="F500" s="130">
        <f t="shared" si="47"/>
        <v>3837.05</v>
      </c>
      <c r="G500" s="129">
        <f t="shared" si="48"/>
        <v>13242.04</v>
      </c>
      <c r="H500" s="129">
        <f t="shared" si="49"/>
        <v>935.53</v>
      </c>
      <c r="I500" s="129">
        <f t="shared" si="50"/>
        <v>356.75</v>
      </c>
      <c r="J500" s="129">
        <f t="shared" si="51"/>
        <v>101.75</v>
      </c>
      <c r="K500" s="129">
        <f t="shared" si="52"/>
        <v>0</v>
      </c>
      <c r="L500" s="129">
        <f t="shared" si="53"/>
        <v>0</v>
      </c>
      <c r="M500" s="129">
        <f t="shared" si="55"/>
        <v>21148.190000000002</v>
      </c>
      <c r="N500" s="11">
        <f t="shared" si="54"/>
        <v>3.3862145232048826E-6</v>
      </c>
    </row>
    <row r="501" spans="1:14" x14ac:dyDescent="0.35">
      <c r="A501" s="17"/>
      <c r="B501" s="2" t="str">
        <f t="shared" si="45"/>
        <v>ALL-ALL-425</v>
      </c>
      <c r="C501" s="10" t="s">
        <v>163</v>
      </c>
      <c r="D501" s="2" t="s">
        <v>164</v>
      </c>
      <c r="E501" s="129">
        <f t="shared" si="46"/>
        <v>0</v>
      </c>
      <c r="F501" s="130">
        <f t="shared" si="47"/>
        <v>7876.42</v>
      </c>
      <c r="G501" s="129">
        <f t="shared" si="48"/>
        <v>70832.59</v>
      </c>
      <c r="H501" s="129">
        <f t="shared" si="49"/>
        <v>11536.71</v>
      </c>
      <c r="I501" s="129">
        <f t="shared" si="50"/>
        <v>1044.3800000000001</v>
      </c>
      <c r="J501" s="129">
        <f t="shared" si="51"/>
        <v>300.23</v>
      </c>
      <c r="K501" s="129">
        <f t="shared" si="52"/>
        <v>0</v>
      </c>
      <c r="L501" s="129">
        <f t="shared" si="53"/>
        <v>0</v>
      </c>
      <c r="M501" s="129">
        <f t="shared" si="55"/>
        <v>91590.33</v>
      </c>
      <c r="N501" s="11">
        <f t="shared" si="54"/>
        <v>1.4665297863842145E-5</v>
      </c>
    </row>
    <row r="502" spans="1:14" x14ac:dyDescent="0.35">
      <c r="A502" s="17"/>
      <c r="B502" s="2" t="str">
        <f t="shared" si="45"/>
        <v>ALL-ALL-451</v>
      </c>
      <c r="C502" s="10" t="s">
        <v>165</v>
      </c>
      <c r="D502" s="2" t="s">
        <v>166</v>
      </c>
      <c r="E502" s="129">
        <f t="shared" si="46"/>
        <v>2148594.9700000002</v>
      </c>
      <c r="F502" s="130">
        <f t="shared" si="47"/>
        <v>3747285.21</v>
      </c>
      <c r="G502" s="129">
        <f t="shared" si="48"/>
        <v>59787.18</v>
      </c>
      <c r="H502" s="129">
        <f t="shared" si="49"/>
        <v>160907.53</v>
      </c>
      <c r="I502" s="129">
        <f t="shared" si="50"/>
        <v>171109.27</v>
      </c>
      <c r="J502" s="129">
        <f t="shared" si="51"/>
        <v>31306.14</v>
      </c>
      <c r="K502" s="129">
        <f t="shared" si="52"/>
        <v>0</v>
      </c>
      <c r="L502" s="129">
        <f t="shared" si="53"/>
        <v>0</v>
      </c>
      <c r="M502" s="129">
        <f t="shared" si="55"/>
        <v>6318990.2999999989</v>
      </c>
      <c r="N502" s="11">
        <f t="shared" si="54"/>
        <v>1.0117866694904279E-3</v>
      </c>
    </row>
    <row r="503" spans="1:14" x14ac:dyDescent="0.35">
      <c r="A503" s="17"/>
      <c r="B503" s="2" t="str">
        <f t="shared" si="45"/>
        <v>ALL-ALL-452</v>
      </c>
      <c r="C503" s="54" t="s">
        <v>281</v>
      </c>
      <c r="D503" s="2" t="s">
        <v>282</v>
      </c>
      <c r="E503" s="129">
        <f t="shared" si="46"/>
        <v>618.5</v>
      </c>
      <c r="F503" s="130">
        <f t="shared" si="47"/>
        <v>5419.06</v>
      </c>
      <c r="G503" s="129">
        <f t="shared" si="48"/>
        <v>0</v>
      </c>
      <c r="H503" s="129">
        <f t="shared" si="49"/>
        <v>0</v>
      </c>
      <c r="I503" s="129">
        <f t="shared" si="50"/>
        <v>0</v>
      </c>
      <c r="J503" s="129">
        <f t="shared" si="51"/>
        <v>0</v>
      </c>
      <c r="K503" s="129">
        <f t="shared" si="52"/>
        <v>0</v>
      </c>
      <c r="L503" s="129">
        <f t="shared" si="53"/>
        <v>0</v>
      </c>
      <c r="M503" s="129">
        <f t="shared" si="55"/>
        <v>6037.56</v>
      </c>
      <c r="N503" s="11">
        <f t="shared" si="54"/>
        <v>9.6672449778070224E-7</v>
      </c>
    </row>
    <row r="504" spans="1:14" x14ac:dyDescent="0.35">
      <c r="A504" s="17"/>
      <c r="B504" s="2" t="str">
        <f t="shared" si="45"/>
        <v>ALL-ALL-453</v>
      </c>
      <c r="C504" s="10" t="s">
        <v>246</v>
      </c>
      <c r="D504" s="2" t="s">
        <v>247</v>
      </c>
      <c r="E504" s="129">
        <f t="shared" si="46"/>
        <v>114204.92</v>
      </c>
      <c r="F504" s="130">
        <f t="shared" si="47"/>
        <v>704888.68</v>
      </c>
      <c r="G504" s="129">
        <f t="shared" si="48"/>
        <v>108701</v>
      </c>
      <c r="H504" s="129">
        <f t="shared" si="49"/>
        <v>0</v>
      </c>
      <c r="I504" s="129">
        <f t="shared" si="50"/>
        <v>0</v>
      </c>
      <c r="J504" s="129">
        <f t="shared" si="51"/>
        <v>0</v>
      </c>
      <c r="K504" s="129">
        <f t="shared" si="52"/>
        <v>0</v>
      </c>
      <c r="L504" s="129">
        <f t="shared" si="53"/>
        <v>0</v>
      </c>
      <c r="M504" s="129">
        <f t="shared" si="55"/>
        <v>927794.60000000009</v>
      </c>
      <c r="N504" s="11">
        <f t="shared" si="54"/>
        <v>1.4855699466815195E-4</v>
      </c>
    </row>
    <row r="505" spans="1:14" x14ac:dyDescent="0.35">
      <c r="A505" s="17"/>
      <c r="B505" s="2" t="str">
        <f t="shared" si="45"/>
        <v>ALL-ALL-459</v>
      </c>
      <c r="C505" s="10" t="s">
        <v>167</v>
      </c>
      <c r="D505" s="2" t="s">
        <v>168</v>
      </c>
      <c r="E505" s="129">
        <f t="shared" si="46"/>
        <v>374.63</v>
      </c>
      <c r="F505" s="130">
        <f t="shared" si="47"/>
        <v>98736.05</v>
      </c>
      <c r="G505" s="129">
        <f t="shared" si="48"/>
        <v>457738.52</v>
      </c>
      <c r="H505" s="129">
        <f t="shared" si="49"/>
        <v>884681.05</v>
      </c>
      <c r="I505" s="129">
        <f t="shared" si="50"/>
        <v>700657.77</v>
      </c>
      <c r="J505" s="129">
        <f t="shared" si="51"/>
        <v>155396.37</v>
      </c>
      <c r="K505" s="129">
        <f t="shared" si="52"/>
        <v>0</v>
      </c>
      <c r="L505" s="129">
        <f t="shared" si="53"/>
        <v>0</v>
      </c>
      <c r="M505" s="129">
        <f t="shared" si="55"/>
        <v>2297584.39</v>
      </c>
      <c r="N505" s="11">
        <f t="shared" si="54"/>
        <v>3.6788555567671892E-4</v>
      </c>
    </row>
    <row r="506" spans="1:14" x14ac:dyDescent="0.35">
      <c r="A506" s="17"/>
      <c r="B506" s="2" t="str">
        <f t="shared" si="45"/>
        <v>ALL-ALL-461</v>
      </c>
      <c r="C506" s="10" t="s">
        <v>169</v>
      </c>
      <c r="D506" s="2" t="s">
        <v>257</v>
      </c>
      <c r="E506" s="129">
        <f t="shared" si="46"/>
        <v>1088077.83</v>
      </c>
      <c r="F506" s="130">
        <f t="shared" si="47"/>
        <v>15345334.16</v>
      </c>
      <c r="G506" s="129">
        <f t="shared" si="48"/>
        <v>24659845.870000001</v>
      </c>
      <c r="H506" s="129">
        <f t="shared" si="49"/>
        <v>27139539.989999998</v>
      </c>
      <c r="I506" s="129">
        <f t="shared" si="50"/>
        <v>33412974.079999998</v>
      </c>
      <c r="J506" s="129">
        <f t="shared" si="51"/>
        <v>5779186.46</v>
      </c>
      <c r="K506" s="129">
        <f t="shared" si="52"/>
        <v>0</v>
      </c>
      <c r="L506" s="129">
        <f t="shared" si="53"/>
        <v>0</v>
      </c>
      <c r="M506" s="129">
        <f t="shared" si="55"/>
        <v>107424958.38999999</v>
      </c>
      <c r="N506" s="11">
        <f t="shared" si="54"/>
        <v>1.7200713359152631E-2</v>
      </c>
    </row>
    <row r="507" spans="1:14" x14ac:dyDescent="0.35">
      <c r="A507" s="17"/>
      <c r="B507" s="2" t="str">
        <f t="shared" si="45"/>
        <v>ALL-ALL-462</v>
      </c>
      <c r="C507" s="10" t="s">
        <v>170</v>
      </c>
      <c r="D507" s="2" t="s">
        <v>258</v>
      </c>
      <c r="E507" s="129">
        <f t="shared" si="46"/>
        <v>11423873.58</v>
      </c>
      <c r="F507" s="130">
        <f t="shared" si="47"/>
        <v>159023815.61000001</v>
      </c>
      <c r="G507" s="129">
        <f t="shared" si="48"/>
        <v>116643142.56</v>
      </c>
      <c r="H507" s="129">
        <f t="shared" si="49"/>
        <v>67382498.329999998</v>
      </c>
      <c r="I507" s="129">
        <f t="shared" si="50"/>
        <v>93171071.469999999</v>
      </c>
      <c r="J507" s="129">
        <f t="shared" si="51"/>
        <v>19463801.579999998</v>
      </c>
      <c r="K507" s="129">
        <f t="shared" si="52"/>
        <v>0</v>
      </c>
      <c r="L507" s="129">
        <f t="shared" si="53"/>
        <v>0</v>
      </c>
      <c r="M507" s="129">
        <f t="shared" si="55"/>
        <v>467108203.12999994</v>
      </c>
      <c r="N507" s="11">
        <f t="shared" si="54"/>
        <v>7.4792622032757508E-2</v>
      </c>
    </row>
    <row r="508" spans="1:14" x14ac:dyDescent="0.35">
      <c r="A508" s="17"/>
      <c r="B508" s="2" t="str">
        <f t="shared" si="45"/>
        <v>ALL-ALL-471</v>
      </c>
      <c r="C508" s="10" t="s">
        <v>171</v>
      </c>
      <c r="D508" s="2" t="s">
        <v>172</v>
      </c>
      <c r="E508" s="129">
        <f t="shared" si="46"/>
        <v>135.09</v>
      </c>
      <c r="F508" s="130">
        <f t="shared" si="47"/>
        <v>22383.84</v>
      </c>
      <c r="G508" s="129">
        <f t="shared" si="48"/>
        <v>9540.6200000000008</v>
      </c>
      <c r="H508" s="129">
        <f t="shared" si="49"/>
        <v>-7715.31</v>
      </c>
      <c r="I508" s="129">
        <f t="shared" si="50"/>
        <v>0</v>
      </c>
      <c r="J508" s="129">
        <f t="shared" si="51"/>
        <v>905.64</v>
      </c>
      <c r="K508" s="129">
        <f t="shared" si="52"/>
        <v>0</v>
      </c>
      <c r="L508" s="129">
        <f t="shared" si="53"/>
        <v>0</v>
      </c>
      <c r="M508" s="129">
        <f t="shared" si="55"/>
        <v>25249.88</v>
      </c>
      <c r="N508" s="11">
        <f t="shared" si="54"/>
        <v>4.0429705977287177E-6</v>
      </c>
    </row>
    <row r="509" spans="1:14" x14ac:dyDescent="0.35">
      <c r="A509" s="17"/>
      <c r="B509" s="2" t="str">
        <f t="shared" si="45"/>
        <v>ALL-ALL-472</v>
      </c>
      <c r="C509" s="10" t="s">
        <v>173</v>
      </c>
      <c r="D509" s="2" t="s">
        <v>174</v>
      </c>
      <c r="E509" s="129">
        <f t="shared" si="46"/>
        <v>0</v>
      </c>
      <c r="F509" s="130">
        <f t="shared" si="47"/>
        <v>-12123.17</v>
      </c>
      <c r="G509" s="129">
        <f t="shared" si="48"/>
        <v>-2102500.67</v>
      </c>
      <c r="H509" s="129">
        <f t="shared" si="49"/>
        <v>-3524100.33</v>
      </c>
      <c r="I509" s="129">
        <f t="shared" si="50"/>
        <v>-2866261.16</v>
      </c>
      <c r="J509" s="129">
        <f t="shared" si="51"/>
        <v>-1783063.66</v>
      </c>
      <c r="K509" s="129">
        <f t="shared" si="52"/>
        <v>0</v>
      </c>
      <c r="L509" s="129">
        <f t="shared" si="53"/>
        <v>0</v>
      </c>
      <c r="M509" s="129">
        <f t="shared" si="55"/>
        <v>-10288048.99</v>
      </c>
      <c r="N509" s="11">
        <f t="shared" si="54"/>
        <v>-1.6473060297539088E-3</v>
      </c>
    </row>
    <row r="510" spans="1:14" ht="10.5" x14ac:dyDescent="0.4">
      <c r="A510" s="1"/>
      <c r="B510" s="1"/>
      <c r="C510" s="3"/>
      <c r="D510" s="3" t="s">
        <v>4</v>
      </c>
      <c r="E510" s="13">
        <f t="shared" ref="E510:N510" si="56">SUM(E492:E509)</f>
        <v>25191442.66</v>
      </c>
      <c r="F510" s="13">
        <f t="shared" si="56"/>
        <v>349686142.63999999</v>
      </c>
      <c r="G510" s="13">
        <f t="shared" si="56"/>
        <v>329358697.44</v>
      </c>
      <c r="H510" s="13">
        <f t="shared" si="56"/>
        <v>260136965.28</v>
      </c>
      <c r="I510" s="13">
        <f t="shared" si="56"/>
        <v>267245751.41000006</v>
      </c>
      <c r="J510" s="13">
        <f t="shared" si="56"/>
        <v>86442031.809999987</v>
      </c>
      <c r="K510" s="13">
        <f t="shared" si="56"/>
        <v>0</v>
      </c>
      <c r="L510" s="13">
        <f t="shared" si="56"/>
        <v>0</v>
      </c>
      <c r="M510" s="13">
        <f t="shared" si="56"/>
        <v>1318061031.24</v>
      </c>
      <c r="N510" s="14">
        <f t="shared" si="56"/>
        <v>0.21104583448774061</v>
      </c>
    </row>
    <row r="511" spans="1:14" x14ac:dyDescent="0.35">
      <c r="A511" s="1"/>
      <c r="B511" s="1"/>
      <c r="C511" s="301" t="s">
        <v>22</v>
      </c>
      <c r="D511" s="301"/>
      <c r="E511" s="8"/>
      <c r="F511" s="8"/>
      <c r="G511" s="8"/>
      <c r="H511" s="8"/>
      <c r="I511" s="8"/>
      <c r="J511" s="8"/>
      <c r="K511" s="8"/>
      <c r="L511" s="129"/>
      <c r="M511" s="8"/>
      <c r="N511" s="9"/>
    </row>
    <row r="512" spans="1:14" x14ac:dyDescent="0.35">
      <c r="B512" s="2" t="str">
        <f t="shared" ref="B512:B523" si="57">MID($C$375,5,3)&amp;"-"&amp;MID($C$376,5,3)&amp;"-"&amp;$C512</f>
        <v>ALL-ALL-522</v>
      </c>
      <c r="C512" s="10" t="s">
        <v>237</v>
      </c>
      <c r="D512" s="2" t="s">
        <v>238</v>
      </c>
      <c r="E512" s="12">
        <f t="shared" ref="E512:E523" si="58">IF(ISNA(VLOOKUP(MID($C$375,5,3)&amp;"-"&amp;MID($C$376,5,3)&amp;"-"&amp;$C512,FY20_ExpendByObj,2,FALSE))=TRUE,0,VLOOKUP(MID($C$375,5,3)&amp;"-"&amp;MID($C$376,5,3)&amp;"-"&amp;$C512,FY20_ExpendByObj,2,FALSE))</f>
        <v>0</v>
      </c>
      <c r="F512" s="12">
        <f t="shared" ref="F512:F523" si="59">IF(ISNA(VLOOKUP(MID($C$375,5,3)&amp;"-"&amp;MID($C$376,5,3)&amp;"-"&amp;$C512,FY21_ExpendByObj,2,FALSE))=TRUE,0,VLOOKUP(MID($C$375,5,3)&amp;"-"&amp;MID($C$376,5,3)&amp;"-"&amp;$C512,FY21_ExpendByObj,2,FALSE))</f>
        <v>0</v>
      </c>
      <c r="G512" s="12">
        <f t="shared" ref="G512:G523" si="60">IF(ISNA(VLOOKUP(MID($C$375,5,3)&amp;"-"&amp;MID($C$376,5,3)&amp;"-"&amp;$C512,FY22_ExpendByObj,2,FALSE))=TRUE,0,VLOOKUP(MID($C$375,5,3)&amp;"-"&amp;MID($C$376,5,3)&amp;"-"&amp;$C512,FY22_ExpendByObj,2,FALSE))</f>
        <v>6216109.6299999999</v>
      </c>
      <c r="H512" s="12">
        <f t="shared" ref="H512:H523" si="61">IF(ISNA(VLOOKUP(MID($C$375,5,3)&amp;"-"&amp;MID($C$376,5,3)&amp;"-"&amp;$C512,FY23_ExpendByObj,2,FALSE))=TRUE,0,VLOOKUP(MID($C$375,5,3)&amp;"-"&amp;MID($C$376,5,3)&amp;"-"&amp;$C512,FY23_ExpendByObj,2,FALSE))</f>
        <v>38830414.68</v>
      </c>
      <c r="I512" s="12">
        <f t="shared" ref="I512:I523" si="62">IF(ISNA(VLOOKUP(MID($C$375,5,3)&amp;"-"&amp;MID($C$376,5,3)&amp;"-"&amp;$C512,FY24_ExpendByObj,2,FALSE))=TRUE,0,VLOOKUP(MID($C$375,5,3)&amp;"-"&amp;MID($C$376,5,3)&amp;"-"&amp;$C512,FY24_ExpendByObj,2,FALSE))</f>
        <v>64673002.299999997</v>
      </c>
      <c r="J512" s="12">
        <f t="shared" ref="J512:J523" si="63">IF(ISNA(VLOOKUP(MID($C$375,5,3)&amp;"-"&amp;MID($C$376,5,3)&amp;"-"&amp;$C512,FY25_ExpendByObj,2,FALSE))=TRUE,0,VLOOKUP(MID($C$375,5,3)&amp;"-"&amp;MID($C$376,5,3)&amp;"-"&amp;$C512,FY25_ExpendByObj,2,FALSE))</f>
        <v>23156329.16</v>
      </c>
      <c r="K512" s="129">
        <f t="shared" ref="K512:K523" si="64">IF(ISNA(VLOOKUP(MID($C$375,5,3)&amp;"-"&amp;MID($C$376,5,3)&amp;"-"&amp;$C512,FY26_ExpendByObj,2,FALSE))=TRUE,0,VLOOKUP(MID($C$375,5,3)&amp;"-"&amp;MID($C$376,5,3)&amp;"-"&amp;$C512,FY26_ExpendByObj,2,FALSE))</f>
        <v>8296963.3899999997</v>
      </c>
      <c r="L512" s="129">
        <f t="shared" ref="L512:L523" si="65">IF(ISNA(VLOOKUP(MID($C$375,5,3)&amp;"-"&amp;MID($C$376,5,3)&amp;"-"&amp;$C512,Encumbrances_by_Object,2,FALSE))=TRUE,0,VLOOKUP(MID($C$375,5,3)&amp;"-"&amp;MID($C$376,5,3)&amp;"-"&amp;$C512,Encumbrances_by_Object,2,FALSE))</f>
        <v>0</v>
      </c>
      <c r="M512" s="129">
        <f>F512+E512+G512+H512+I512+L512+J512+K512</f>
        <v>141172819.16</v>
      </c>
      <c r="N512" s="15">
        <f t="shared" ref="N512:N523" si="66">IF($M$540=0,0,M512/$M$540)</f>
        <v>2.2604367112332942E-2</v>
      </c>
    </row>
    <row r="513" spans="1:14" x14ac:dyDescent="0.35">
      <c r="B513" s="2"/>
      <c r="C513" s="54" t="s">
        <v>12315</v>
      </c>
      <c r="D513" s="2" t="s">
        <v>12316</v>
      </c>
      <c r="E513" s="12">
        <f t="shared" si="58"/>
        <v>0</v>
      </c>
      <c r="F513" s="12">
        <f t="shared" si="59"/>
        <v>1584344.59</v>
      </c>
      <c r="G513" s="12">
        <f t="shared" si="60"/>
        <v>22817715.73</v>
      </c>
      <c r="H513" s="12">
        <f t="shared" si="61"/>
        <v>87572465.290000007</v>
      </c>
      <c r="I513" s="12">
        <f t="shared" si="62"/>
        <v>176898319.12</v>
      </c>
      <c r="J513" s="12">
        <f t="shared" si="63"/>
        <v>71233554.459999993</v>
      </c>
      <c r="K513" s="129">
        <f t="shared" si="64"/>
        <v>7165507.2000000002</v>
      </c>
      <c r="L513" s="129">
        <f t="shared" si="65"/>
        <v>0</v>
      </c>
      <c r="M513" s="129">
        <f t="shared" ref="M513:M523" si="67">F513+E513+G513+H513+I513+L513+J513+K513</f>
        <v>367271906.38999999</v>
      </c>
      <c r="N513" s="15">
        <f t="shared" si="66"/>
        <v>5.8806993098840223E-2</v>
      </c>
    </row>
    <row r="514" spans="1:14" x14ac:dyDescent="0.35">
      <c r="B514" s="2"/>
      <c r="C514" s="197" t="s">
        <v>36931</v>
      </c>
      <c r="D514" s="2" t="s">
        <v>36932</v>
      </c>
      <c r="E514" s="12">
        <f t="shared" si="58"/>
        <v>0</v>
      </c>
      <c r="F514" s="12">
        <f t="shared" si="59"/>
        <v>0</v>
      </c>
      <c r="G514" s="12">
        <f t="shared" si="60"/>
        <v>4957.29</v>
      </c>
      <c r="H514" s="12">
        <f t="shared" si="61"/>
        <v>0</v>
      </c>
      <c r="I514" s="12">
        <f t="shared" si="62"/>
        <v>0</v>
      </c>
      <c r="J514" s="12">
        <f t="shared" si="63"/>
        <v>0</v>
      </c>
      <c r="K514" s="129">
        <f t="shared" si="64"/>
        <v>0</v>
      </c>
      <c r="L514" s="129">
        <f t="shared" si="65"/>
        <v>0</v>
      </c>
      <c r="M514" s="129">
        <f t="shared" si="67"/>
        <v>4957.29</v>
      </c>
      <c r="N514" s="15">
        <f t="shared" si="66"/>
        <v>7.9375338474537673E-7</v>
      </c>
    </row>
    <row r="515" spans="1:14" x14ac:dyDescent="0.35">
      <c r="B515" s="2"/>
      <c r="C515" s="197" t="s">
        <v>54759</v>
      </c>
      <c r="D515" s="2" t="s">
        <v>54760</v>
      </c>
      <c r="E515" s="12">
        <f t="shared" si="58"/>
        <v>0</v>
      </c>
      <c r="F515" s="12">
        <f t="shared" si="59"/>
        <v>0</v>
      </c>
      <c r="G515" s="12">
        <f t="shared" si="60"/>
        <v>23700</v>
      </c>
      <c r="H515" s="12">
        <f t="shared" si="61"/>
        <v>206714.93</v>
      </c>
      <c r="I515" s="12">
        <f t="shared" si="62"/>
        <v>1231145.42</v>
      </c>
      <c r="J515" s="12">
        <f t="shared" si="63"/>
        <v>623357.75</v>
      </c>
      <c r="K515" s="129">
        <f t="shared" si="64"/>
        <v>0</v>
      </c>
      <c r="L515" s="129">
        <f t="shared" si="65"/>
        <v>0</v>
      </c>
      <c r="M515" s="129">
        <f t="shared" si="67"/>
        <v>2084918.0999999999</v>
      </c>
      <c r="N515" s="15">
        <f t="shared" si="66"/>
        <v>3.338337678029528E-4</v>
      </c>
    </row>
    <row r="516" spans="1:14" x14ac:dyDescent="0.35">
      <c r="B516" s="2"/>
      <c r="C516" s="197" t="s">
        <v>50876</v>
      </c>
      <c r="D516" s="2" t="s">
        <v>50877</v>
      </c>
      <c r="E516" s="12">
        <f t="shared" si="58"/>
        <v>0</v>
      </c>
      <c r="F516" s="12">
        <f t="shared" si="59"/>
        <v>0</v>
      </c>
      <c r="G516" s="12">
        <f t="shared" si="60"/>
        <v>278576.40000000002</v>
      </c>
      <c r="H516" s="12">
        <f t="shared" si="61"/>
        <v>5355366.08</v>
      </c>
      <c r="I516" s="12">
        <f t="shared" si="62"/>
        <v>1582527.72</v>
      </c>
      <c r="J516" s="12">
        <f t="shared" si="63"/>
        <v>455987.37</v>
      </c>
      <c r="K516" s="129">
        <f t="shared" si="64"/>
        <v>0</v>
      </c>
      <c r="L516" s="129">
        <f t="shared" si="65"/>
        <v>0</v>
      </c>
      <c r="M516" s="129">
        <f t="shared" si="67"/>
        <v>7672457.5700000003</v>
      </c>
      <c r="N516" s="15">
        <f t="shared" si="66"/>
        <v>1.2285016945756228E-3</v>
      </c>
    </row>
    <row r="517" spans="1:14" x14ac:dyDescent="0.35">
      <c r="B517" s="2"/>
      <c r="C517" s="197" t="s">
        <v>50878</v>
      </c>
      <c r="D517" s="2" t="s">
        <v>50879</v>
      </c>
      <c r="E517" s="12">
        <f t="shared" si="58"/>
        <v>0</v>
      </c>
      <c r="F517" s="12">
        <f t="shared" si="59"/>
        <v>0</v>
      </c>
      <c r="G517" s="12">
        <f t="shared" si="60"/>
        <v>175125.66</v>
      </c>
      <c r="H517" s="12">
        <f t="shared" si="61"/>
        <v>1801072.56</v>
      </c>
      <c r="I517" s="12">
        <f t="shared" si="62"/>
        <v>8074932.8200000003</v>
      </c>
      <c r="J517" s="12">
        <f t="shared" si="63"/>
        <v>3724125.96</v>
      </c>
      <c r="K517" s="129">
        <f t="shared" si="64"/>
        <v>0</v>
      </c>
      <c r="L517" s="129">
        <f t="shared" si="65"/>
        <v>0</v>
      </c>
      <c r="M517" s="129">
        <f t="shared" si="67"/>
        <v>13775257</v>
      </c>
      <c r="N517" s="15">
        <f t="shared" si="66"/>
        <v>2.2056722260524286E-3</v>
      </c>
    </row>
    <row r="518" spans="1:14" x14ac:dyDescent="0.35">
      <c r="B518" s="2" t="str">
        <f t="shared" si="57"/>
        <v>ALL-ALL-529</v>
      </c>
      <c r="C518" s="10" t="s">
        <v>239</v>
      </c>
      <c r="D518" s="2" t="s">
        <v>240</v>
      </c>
      <c r="E518" s="12">
        <f t="shared" si="58"/>
        <v>0</v>
      </c>
      <c r="F518" s="12">
        <f t="shared" si="59"/>
        <v>0</v>
      </c>
      <c r="G518" s="12">
        <f t="shared" si="60"/>
        <v>99909.08</v>
      </c>
      <c r="H518" s="12">
        <f t="shared" si="61"/>
        <v>1942871.41</v>
      </c>
      <c r="I518" s="12">
        <f t="shared" si="62"/>
        <v>413310.97</v>
      </c>
      <c r="J518" s="12">
        <f t="shared" si="63"/>
        <v>3008.73</v>
      </c>
      <c r="K518" s="129">
        <f t="shared" si="64"/>
        <v>0</v>
      </c>
      <c r="L518" s="129">
        <f t="shared" si="65"/>
        <v>0</v>
      </c>
      <c r="M518" s="129">
        <f t="shared" si="67"/>
        <v>2459100.19</v>
      </c>
      <c r="N518" s="15">
        <f t="shared" si="66"/>
        <v>3.9374720850313361E-4</v>
      </c>
    </row>
    <row r="519" spans="1:14" x14ac:dyDescent="0.35">
      <c r="B519" s="2" t="str">
        <f t="shared" si="57"/>
        <v>ALL-ALL-532</v>
      </c>
      <c r="C519" s="10" t="s">
        <v>283</v>
      </c>
      <c r="D519" s="2" t="s">
        <v>284</v>
      </c>
      <c r="E519" s="12">
        <f t="shared" si="58"/>
        <v>0</v>
      </c>
      <c r="F519" s="12">
        <f t="shared" si="59"/>
        <v>0</v>
      </c>
      <c r="G519" s="12">
        <f t="shared" si="60"/>
        <v>7980663.3499999996</v>
      </c>
      <c r="H519" s="12">
        <f t="shared" si="61"/>
        <v>18953266.57</v>
      </c>
      <c r="I519" s="12">
        <f t="shared" si="62"/>
        <v>22101717.91</v>
      </c>
      <c r="J519" s="12">
        <f t="shared" si="63"/>
        <v>10486274.449999999</v>
      </c>
      <c r="K519" s="129">
        <f t="shared" si="64"/>
        <v>1304447.3799999999</v>
      </c>
      <c r="L519" s="129">
        <f t="shared" si="65"/>
        <v>0</v>
      </c>
      <c r="M519" s="129">
        <f t="shared" si="67"/>
        <v>60826369.660000004</v>
      </c>
      <c r="N519" s="15">
        <f t="shared" si="66"/>
        <v>9.7394214983183344E-3</v>
      </c>
    </row>
    <row r="520" spans="1:14" x14ac:dyDescent="0.35">
      <c r="B520" s="2" t="str">
        <f t="shared" si="57"/>
        <v>ALL-ALL-541</v>
      </c>
      <c r="C520" s="10" t="s">
        <v>175</v>
      </c>
      <c r="D520" s="2" t="s">
        <v>261</v>
      </c>
      <c r="E520" s="12">
        <f t="shared" si="58"/>
        <v>222499.29</v>
      </c>
      <c r="F520" s="12">
        <f t="shared" si="59"/>
        <v>4553862.07</v>
      </c>
      <c r="G520" s="12">
        <f t="shared" si="60"/>
        <v>15783206.43</v>
      </c>
      <c r="H520" s="12">
        <f t="shared" si="61"/>
        <v>13326525.18</v>
      </c>
      <c r="I520" s="12">
        <f t="shared" si="62"/>
        <v>25330079.859999999</v>
      </c>
      <c r="J520" s="12">
        <f t="shared" si="63"/>
        <v>9665211.25</v>
      </c>
      <c r="K520" s="129">
        <f t="shared" si="64"/>
        <v>0</v>
      </c>
      <c r="L520" s="129">
        <f t="shared" si="65"/>
        <v>0</v>
      </c>
      <c r="M520" s="129">
        <f t="shared" si="67"/>
        <v>68881384.079999998</v>
      </c>
      <c r="N520" s="15">
        <f t="shared" si="66"/>
        <v>1.1029177586836015E-2</v>
      </c>
    </row>
    <row r="521" spans="1:14" x14ac:dyDescent="0.35">
      <c r="B521" s="2" t="str">
        <f t="shared" si="57"/>
        <v>ALL-ALL-542</v>
      </c>
      <c r="C521" s="10" t="s">
        <v>176</v>
      </c>
      <c r="D521" s="2" t="s">
        <v>262</v>
      </c>
      <c r="E521" s="12">
        <f t="shared" si="58"/>
        <v>4490</v>
      </c>
      <c r="F521" s="12">
        <f t="shared" si="59"/>
        <v>4500858.57</v>
      </c>
      <c r="G521" s="12">
        <f t="shared" si="60"/>
        <v>14551925.65</v>
      </c>
      <c r="H521" s="12">
        <f t="shared" si="61"/>
        <v>19582425.460000001</v>
      </c>
      <c r="I521" s="12">
        <f t="shared" si="62"/>
        <v>2712019.44</v>
      </c>
      <c r="J521" s="12">
        <f t="shared" si="63"/>
        <v>1172173.1100000001</v>
      </c>
      <c r="K521" s="129">
        <f t="shared" si="64"/>
        <v>0</v>
      </c>
      <c r="L521" s="129">
        <f t="shared" si="65"/>
        <v>0</v>
      </c>
      <c r="M521" s="129">
        <f t="shared" si="67"/>
        <v>42523892.229999997</v>
      </c>
      <c r="N521" s="15">
        <f t="shared" si="66"/>
        <v>6.8088579425674362E-3</v>
      </c>
    </row>
    <row r="522" spans="1:14" x14ac:dyDescent="0.35">
      <c r="B522" s="2" t="str">
        <f t="shared" si="57"/>
        <v>ALL-ALL-551</v>
      </c>
      <c r="C522" s="10" t="s">
        <v>177</v>
      </c>
      <c r="D522" s="2" t="s">
        <v>14</v>
      </c>
      <c r="E522" s="12">
        <f t="shared" si="58"/>
        <v>0</v>
      </c>
      <c r="F522" s="12">
        <f t="shared" si="59"/>
        <v>486142.31</v>
      </c>
      <c r="G522" s="12">
        <f t="shared" si="60"/>
        <v>5211782.34</v>
      </c>
      <c r="H522" s="12">
        <f t="shared" si="61"/>
        <v>3348113.78</v>
      </c>
      <c r="I522" s="12">
        <f t="shared" si="62"/>
        <v>2589112.15</v>
      </c>
      <c r="J522" s="12">
        <f t="shared" si="63"/>
        <v>317542.57</v>
      </c>
      <c r="K522" s="129">
        <f t="shared" si="64"/>
        <v>0</v>
      </c>
      <c r="L522" s="129">
        <f t="shared" si="65"/>
        <v>0</v>
      </c>
      <c r="M522" s="129">
        <f t="shared" si="67"/>
        <v>11952693.15</v>
      </c>
      <c r="N522" s="15">
        <f t="shared" si="66"/>
        <v>1.9138462031947656E-3</v>
      </c>
    </row>
    <row r="523" spans="1:14" x14ac:dyDescent="0.35">
      <c r="A523" s="1"/>
      <c r="B523" s="2" t="str">
        <f t="shared" si="57"/>
        <v>ALL-ALL-552</v>
      </c>
      <c r="C523" s="10" t="s">
        <v>178</v>
      </c>
      <c r="D523" s="2" t="s">
        <v>179</v>
      </c>
      <c r="E523" s="12">
        <f t="shared" si="58"/>
        <v>0</v>
      </c>
      <c r="F523" s="12">
        <f t="shared" si="59"/>
        <v>10116.94</v>
      </c>
      <c r="G523" s="12">
        <f t="shared" si="60"/>
        <v>0</v>
      </c>
      <c r="H523" s="12">
        <f t="shared" si="61"/>
        <v>0</v>
      </c>
      <c r="I523" s="12">
        <f t="shared" si="62"/>
        <v>0</v>
      </c>
      <c r="J523" s="12">
        <f t="shared" si="63"/>
        <v>0</v>
      </c>
      <c r="K523" s="129">
        <f t="shared" si="64"/>
        <v>0</v>
      </c>
      <c r="L523" s="129">
        <f t="shared" si="65"/>
        <v>0</v>
      </c>
      <c r="M523" s="129">
        <f t="shared" si="67"/>
        <v>10116.94</v>
      </c>
      <c r="N523" s="15">
        <f t="shared" si="66"/>
        <v>1.6199083306132771E-6</v>
      </c>
    </row>
    <row r="524" spans="1:14" ht="10.5" x14ac:dyDescent="0.4">
      <c r="A524" s="1"/>
      <c r="B524" s="1"/>
      <c r="C524" s="3"/>
      <c r="D524" s="3" t="s">
        <v>4</v>
      </c>
      <c r="E524" s="13">
        <f t="shared" ref="E524:N524" si="68">SUM(E512:E523)</f>
        <v>226989.29</v>
      </c>
      <c r="F524" s="13">
        <f t="shared" si="68"/>
        <v>11135324.48</v>
      </c>
      <c r="G524" s="13">
        <f t="shared" si="68"/>
        <v>73143671.560000002</v>
      </c>
      <c r="H524" s="13">
        <f t="shared" si="68"/>
        <v>190919235.94000003</v>
      </c>
      <c r="I524" s="13">
        <f t="shared" si="68"/>
        <v>305606167.70999998</v>
      </c>
      <c r="J524" s="13">
        <f t="shared" si="68"/>
        <v>120837564.80999999</v>
      </c>
      <c r="K524" s="13">
        <f t="shared" si="68"/>
        <v>16766917.969999999</v>
      </c>
      <c r="L524" s="13">
        <f t="shared" si="68"/>
        <v>0</v>
      </c>
      <c r="M524" s="13">
        <f t="shared" si="68"/>
        <v>718635871.76000011</v>
      </c>
      <c r="N524" s="14">
        <f t="shared" si="68"/>
        <v>0.11506683200073921</v>
      </c>
    </row>
    <row r="525" spans="1:14" x14ac:dyDescent="0.35">
      <c r="A525" s="1"/>
      <c r="B525" s="1"/>
      <c r="C525" s="301" t="s">
        <v>23</v>
      </c>
      <c r="D525" s="301"/>
      <c r="E525" s="8"/>
      <c r="F525" s="8"/>
      <c r="G525" s="8"/>
      <c r="H525" s="8"/>
      <c r="I525" s="8"/>
      <c r="J525" s="8"/>
      <c r="K525" s="8"/>
      <c r="L525" s="129"/>
      <c r="M525" s="8"/>
      <c r="N525" s="9"/>
    </row>
    <row r="526" spans="1:14" x14ac:dyDescent="0.35">
      <c r="A526" s="1"/>
      <c r="B526" s="2" t="str">
        <f t="shared" ref="B526:B534" si="69">MID($C$375,5,3)&amp;"-"&amp;MID($C$376,5,3)&amp;"-"&amp;$C526</f>
        <v>ALL-ALL-361</v>
      </c>
      <c r="C526" s="10" t="s">
        <v>181</v>
      </c>
      <c r="D526" s="2" t="s">
        <v>182</v>
      </c>
      <c r="E526" s="129">
        <f t="shared" ref="E526:E537" si="70">IF(ISNA(VLOOKUP(MID($C$375,5,3)&amp;"-"&amp;MID($C$376,5,3)&amp;"-"&amp;$C526,FY20_ExpendByObj,2,FALSE))=TRUE,0,VLOOKUP(MID($C$375,5,3)&amp;"-"&amp;MID($C$376,5,3)&amp;"-"&amp;$C526,FY20_ExpendByObj,2,FALSE))</f>
        <v>0</v>
      </c>
      <c r="F526" s="129">
        <f t="shared" ref="F526:F537" si="71">IF(ISNA(VLOOKUP(MID($C$375,5,3)&amp;"-"&amp;MID($C$376,5,3)&amp;"-"&amp;$C526,FY21_ExpendByObj,2,FALSE))=TRUE,0,VLOOKUP(MID($C$375,5,3)&amp;"-"&amp;MID($C$376,5,3)&amp;"-"&amp;$C526,FY21_ExpendByObj,2,FALSE))</f>
        <v>101341.44</v>
      </c>
      <c r="G526" s="129">
        <f t="shared" ref="G526:G537" si="72">IF(ISNA(VLOOKUP(MID($C$375,5,3)&amp;"-"&amp;MID($C$376,5,3)&amp;"-"&amp;$C526,FY22_ExpendByObj,2,FALSE))=TRUE,0,VLOOKUP(MID($C$375,5,3)&amp;"-"&amp;MID($C$376,5,3)&amp;"-"&amp;$C526,FY22_ExpendByObj,2,FALSE))</f>
        <v>43803.86</v>
      </c>
      <c r="H526" s="129">
        <f t="shared" ref="H526:H537" si="73">IF(ISNA(VLOOKUP(MID($C$375,5,3)&amp;"-"&amp;MID($C$376,5,3)&amp;"-"&amp;$C526,FY23_ExpendByObj,2,FALSE))=TRUE,0,VLOOKUP(MID($C$375,5,3)&amp;"-"&amp;MID($C$376,5,3)&amp;"-"&amp;$C526,FY23_ExpendByObj,2,FALSE))</f>
        <v>310139.37</v>
      </c>
      <c r="I526" s="129">
        <f t="shared" ref="I526:I537" si="74">IF(ISNA(VLOOKUP(MID($C$375,5,3)&amp;"-"&amp;MID($C$376,5,3)&amp;"-"&amp;$C526,FY24_ExpendByObj,2,FALSE))=TRUE,0,VLOOKUP(MID($C$375,5,3)&amp;"-"&amp;MID($C$376,5,3)&amp;"-"&amp;$C526,FY24_ExpendByObj,2,FALSE))</f>
        <v>184787.88</v>
      </c>
      <c r="J526" s="129">
        <f t="shared" ref="J526:J537" si="75">IF(ISNA(VLOOKUP(MID($C$375,5,3)&amp;"-"&amp;MID($C$376,5,3)&amp;"-"&amp;$C526,FY25_ExpendByObj,2,FALSE))=TRUE,0,VLOOKUP(MID($C$375,5,3)&amp;"-"&amp;MID($C$376,5,3)&amp;"-"&amp;$C526,FY25_ExpendByObj,2,FALSE))</f>
        <v>258028.81</v>
      </c>
      <c r="K526" s="129">
        <f t="shared" ref="K526:K537" si="76">IF(ISNA(VLOOKUP(MID($C$375,5,3)&amp;"-"&amp;MID($C$376,5,3)&amp;"-"&amp;$C526,FY26_ExpendByObj,2,FALSE))=TRUE,0,VLOOKUP(MID($C$375,5,3)&amp;"-"&amp;MID($C$376,5,3)&amp;"-"&amp;$C526,FY26_ExpendByObj,2,FALSE))</f>
        <v>0</v>
      </c>
      <c r="L526" s="129">
        <f t="shared" ref="L526:L537" si="77">IF(ISNA(VLOOKUP(MID($C$375,5,3)&amp;"-"&amp;MID($C$376,5,3)&amp;"-"&amp;$C526,Encumbrances_by_Object,2,FALSE))=TRUE,0,VLOOKUP(MID($C$375,5,3)&amp;"-"&amp;MID($C$376,5,3)&amp;"-"&amp;$C526,Encumbrances_by_Object,2,FALSE))</f>
        <v>0</v>
      </c>
      <c r="M526" s="129">
        <f>F526+E526+G526+H526+I526+L526+J526+K526</f>
        <v>898101.3600000001</v>
      </c>
      <c r="N526" s="11">
        <f t="shared" ref="N526:N537" si="78">IF($M$540=0,0,M526/$M$540)</f>
        <v>1.4380256033930358E-4</v>
      </c>
    </row>
    <row r="527" spans="1:14" x14ac:dyDescent="0.35">
      <c r="A527" s="1"/>
      <c r="B527" s="2" t="str">
        <f t="shared" si="69"/>
        <v>ALL-ALL-363</v>
      </c>
      <c r="C527" s="10" t="s">
        <v>183</v>
      </c>
      <c r="D527" s="2" t="s">
        <v>184</v>
      </c>
      <c r="E527" s="129">
        <f t="shared" si="70"/>
        <v>0</v>
      </c>
      <c r="F527" s="130">
        <f t="shared" si="71"/>
        <v>0</v>
      </c>
      <c r="G527" s="129">
        <f t="shared" si="72"/>
        <v>8962.0499999999993</v>
      </c>
      <c r="H527" s="129">
        <f t="shared" si="73"/>
        <v>0</v>
      </c>
      <c r="I527" s="129">
        <f t="shared" si="74"/>
        <v>0</v>
      </c>
      <c r="J527" s="129">
        <f t="shared" si="75"/>
        <v>0</v>
      </c>
      <c r="K527" s="129">
        <f t="shared" si="76"/>
        <v>0</v>
      </c>
      <c r="L527" s="129">
        <f t="shared" si="77"/>
        <v>0</v>
      </c>
      <c r="M527" s="129">
        <f t="shared" ref="M527:M537" si="79">F527+E527+G527+H527+I527+L527+J527+K527</f>
        <v>8962.0499999999993</v>
      </c>
      <c r="N527" s="11">
        <f t="shared" si="78"/>
        <v>1.4349891819436231E-6</v>
      </c>
    </row>
    <row r="528" spans="1:14" x14ac:dyDescent="0.35">
      <c r="A528" s="1"/>
      <c r="B528" s="2" t="str">
        <f t="shared" si="69"/>
        <v>ALL-ALL-371</v>
      </c>
      <c r="C528" s="10" t="s">
        <v>185</v>
      </c>
      <c r="D528" s="2" t="s">
        <v>186</v>
      </c>
      <c r="E528" s="129">
        <f t="shared" si="70"/>
        <v>0</v>
      </c>
      <c r="F528" s="130">
        <f t="shared" si="71"/>
        <v>2873</v>
      </c>
      <c r="G528" s="129">
        <f t="shared" si="72"/>
        <v>0</v>
      </c>
      <c r="H528" s="129">
        <f t="shared" si="73"/>
        <v>0</v>
      </c>
      <c r="I528" s="129">
        <f t="shared" si="74"/>
        <v>0</v>
      </c>
      <c r="J528" s="129">
        <f t="shared" si="75"/>
        <v>0</v>
      </c>
      <c r="K528" s="129">
        <f t="shared" si="76"/>
        <v>0</v>
      </c>
      <c r="L528" s="129">
        <f t="shared" si="77"/>
        <v>0</v>
      </c>
      <c r="M528" s="129">
        <f t="shared" si="79"/>
        <v>2873</v>
      </c>
      <c r="N528" s="11">
        <f t="shared" si="78"/>
        <v>4.6002018731473595E-7</v>
      </c>
    </row>
    <row r="529" spans="1:14" x14ac:dyDescent="0.35">
      <c r="A529" s="1"/>
      <c r="B529" s="2" t="str">
        <f t="shared" si="69"/>
        <v>ALL-ALL-372</v>
      </c>
      <c r="C529" s="10" t="s">
        <v>187</v>
      </c>
      <c r="D529" s="2" t="s">
        <v>188</v>
      </c>
      <c r="E529" s="129">
        <f t="shared" si="70"/>
        <v>2060.7199999999998</v>
      </c>
      <c r="F529" s="130">
        <f t="shared" si="71"/>
        <v>5372.99</v>
      </c>
      <c r="G529" s="129">
        <f t="shared" si="72"/>
        <v>0</v>
      </c>
      <c r="H529" s="129">
        <f t="shared" si="73"/>
        <v>0</v>
      </c>
      <c r="I529" s="129">
        <f t="shared" si="74"/>
        <v>0</v>
      </c>
      <c r="J529" s="129">
        <f t="shared" si="75"/>
        <v>0</v>
      </c>
      <c r="K529" s="129">
        <f t="shared" si="76"/>
        <v>0</v>
      </c>
      <c r="L529" s="129">
        <f t="shared" si="77"/>
        <v>0</v>
      </c>
      <c r="M529" s="129">
        <f t="shared" si="79"/>
        <v>7433.7099999999991</v>
      </c>
      <c r="N529" s="11">
        <f t="shared" si="78"/>
        <v>1.1902738136593894E-6</v>
      </c>
    </row>
    <row r="530" spans="1:14" x14ac:dyDescent="0.35">
      <c r="A530" s="1"/>
      <c r="B530" s="2" t="str">
        <f t="shared" si="69"/>
        <v>ALL-ALL-373</v>
      </c>
      <c r="C530" s="10" t="s">
        <v>189</v>
      </c>
      <c r="D530" s="2" t="s">
        <v>190</v>
      </c>
      <c r="E530" s="129">
        <f t="shared" si="70"/>
        <v>0</v>
      </c>
      <c r="F530" s="130">
        <f t="shared" si="71"/>
        <v>0</v>
      </c>
      <c r="G530" s="129">
        <f t="shared" si="72"/>
        <v>19743.400000000001</v>
      </c>
      <c r="H530" s="129">
        <f t="shared" si="73"/>
        <v>0</v>
      </c>
      <c r="I530" s="129">
        <f t="shared" si="74"/>
        <v>0</v>
      </c>
      <c r="J530" s="129">
        <f t="shared" si="75"/>
        <v>0</v>
      </c>
      <c r="K530" s="129">
        <f t="shared" si="76"/>
        <v>0</v>
      </c>
      <c r="L530" s="129">
        <f t="shared" si="77"/>
        <v>0</v>
      </c>
      <c r="M530" s="129">
        <f t="shared" si="79"/>
        <v>19743.400000000001</v>
      </c>
      <c r="N530" s="11">
        <f t="shared" si="78"/>
        <v>3.1612817842776745E-6</v>
      </c>
    </row>
    <row r="531" spans="1:14" x14ac:dyDescent="0.35">
      <c r="A531" s="1"/>
      <c r="B531" s="2" t="str">
        <f t="shared" si="69"/>
        <v>ALL-ALL-378</v>
      </c>
      <c r="C531" s="10" t="s">
        <v>191</v>
      </c>
      <c r="D531" s="2" t="s">
        <v>192</v>
      </c>
      <c r="E531" s="129">
        <f t="shared" si="70"/>
        <v>0</v>
      </c>
      <c r="F531" s="130">
        <f t="shared" si="71"/>
        <v>0</v>
      </c>
      <c r="G531" s="129">
        <f t="shared" si="72"/>
        <v>0</v>
      </c>
      <c r="H531" s="129">
        <f t="shared" si="73"/>
        <v>0</v>
      </c>
      <c r="I531" s="129">
        <f t="shared" si="74"/>
        <v>0</v>
      </c>
      <c r="J531" s="129">
        <f t="shared" si="75"/>
        <v>0</v>
      </c>
      <c r="K531" s="129">
        <f t="shared" si="76"/>
        <v>0</v>
      </c>
      <c r="L531" s="129">
        <f t="shared" si="77"/>
        <v>0</v>
      </c>
      <c r="M531" s="129">
        <f t="shared" si="79"/>
        <v>0</v>
      </c>
      <c r="N531" s="11">
        <f t="shared" si="78"/>
        <v>0</v>
      </c>
    </row>
    <row r="532" spans="1:14" x14ac:dyDescent="0.35">
      <c r="A532" s="1"/>
      <c r="B532" s="2" t="str">
        <f t="shared" si="69"/>
        <v>ALL-ALL-379</v>
      </c>
      <c r="C532" s="10" t="s">
        <v>193</v>
      </c>
      <c r="D532" s="2" t="s">
        <v>279</v>
      </c>
      <c r="E532" s="129">
        <f t="shared" si="70"/>
        <v>0</v>
      </c>
      <c r="F532" s="130">
        <f t="shared" si="71"/>
        <v>0</v>
      </c>
      <c r="G532" s="129">
        <f t="shared" si="72"/>
        <v>0</v>
      </c>
      <c r="H532" s="129">
        <f t="shared" si="73"/>
        <v>0</v>
      </c>
      <c r="I532" s="129">
        <f t="shared" si="74"/>
        <v>0</v>
      </c>
      <c r="J532" s="129">
        <f t="shared" si="75"/>
        <v>0</v>
      </c>
      <c r="K532" s="129">
        <f t="shared" si="76"/>
        <v>0</v>
      </c>
      <c r="L532" s="129">
        <f t="shared" si="77"/>
        <v>0</v>
      </c>
      <c r="M532" s="129">
        <f t="shared" si="79"/>
        <v>0</v>
      </c>
      <c r="N532" s="11">
        <f t="shared" si="78"/>
        <v>0</v>
      </c>
    </row>
    <row r="533" spans="1:14" x14ac:dyDescent="0.35">
      <c r="A533" s="1"/>
      <c r="B533" s="2" t="str">
        <f t="shared" si="69"/>
        <v>ALL-ALL-392</v>
      </c>
      <c r="C533" s="10" t="s">
        <v>3237</v>
      </c>
      <c r="D533" s="2" t="s">
        <v>3238</v>
      </c>
      <c r="E533" s="129">
        <f t="shared" si="70"/>
        <v>226234.39</v>
      </c>
      <c r="F533" s="130">
        <f t="shared" si="71"/>
        <v>7819741.2999999998</v>
      </c>
      <c r="G533" s="129">
        <f t="shared" si="72"/>
        <v>27550498.739999998</v>
      </c>
      <c r="H533" s="129">
        <f t="shared" si="73"/>
        <v>79012187.25</v>
      </c>
      <c r="I533" s="129">
        <f t="shared" si="74"/>
        <v>72833346.590000004</v>
      </c>
      <c r="J533" s="129">
        <f t="shared" si="75"/>
        <v>14028738.66</v>
      </c>
      <c r="K533" s="129">
        <f t="shared" si="76"/>
        <v>0</v>
      </c>
      <c r="L533" s="129">
        <f t="shared" si="77"/>
        <v>0</v>
      </c>
      <c r="M533" s="129">
        <f t="shared" si="79"/>
        <v>201470746.93000001</v>
      </c>
      <c r="N533" s="11">
        <f t="shared" si="78"/>
        <v>3.2259175336295985E-2</v>
      </c>
    </row>
    <row r="534" spans="1:14" x14ac:dyDescent="0.35">
      <c r="A534" s="1"/>
      <c r="B534" s="2" t="str">
        <f t="shared" si="69"/>
        <v>ALL-ALL-394</v>
      </c>
      <c r="C534" s="197" t="s">
        <v>50874</v>
      </c>
      <c r="D534" s="2" t="s">
        <v>50875</v>
      </c>
      <c r="E534" s="129">
        <f t="shared" si="70"/>
        <v>0</v>
      </c>
      <c r="F534" s="130">
        <f t="shared" si="71"/>
        <v>0</v>
      </c>
      <c r="G534" s="129">
        <f t="shared" si="72"/>
        <v>51103800.270000003</v>
      </c>
      <c r="H534" s="129">
        <f t="shared" si="73"/>
        <v>46606903.560000002</v>
      </c>
      <c r="I534" s="129">
        <f t="shared" si="74"/>
        <v>14561033.109999999</v>
      </c>
      <c r="J534" s="129">
        <f t="shared" si="75"/>
        <v>3033369.21</v>
      </c>
      <c r="K534" s="129">
        <f t="shared" si="76"/>
        <v>0</v>
      </c>
      <c r="L534" s="129">
        <f t="shared" si="77"/>
        <v>0</v>
      </c>
      <c r="M534" s="129">
        <f t="shared" si="79"/>
        <v>115305106.15000001</v>
      </c>
      <c r="N534" s="11">
        <f t="shared" si="78"/>
        <v>1.8462470076390017E-2</v>
      </c>
    </row>
    <row r="535" spans="1:14" x14ac:dyDescent="0.35">
      <c r="A535" s="1"/>
      <c r="B535" s="2"/>
      <c r="C535" s="197" t="s">
        <v>65255</v>
      </c>
      <c r="D535" s="2" t="s">
        <v>65269</v>
      </c>
      <c r="E535" s="129">
        <f t="shared" si="70"/>
        <v>0</v>
      </c>
      <c r="F535" s="130">
        <f t="shared" si="71"/>
        <v>0</v>
      </c>
      <c r="G535" s="129">
        <f t="shared" si="72"/>
        <v>0</v>
      </c>
      <c r="H535" s="129">
        <f t="shared" si="73"/>
        <v>0</v>
      </c>
      <c r="I535" s="129">
        <f t="shared" si="74"/>
        <v>1256364.04</v>
      </c>
      <c r="J535" s="129">
        <f t="shared" si="75"/>
        <v>0</v>
      </c>
      <c r="K535" s="129">
        <f t="shared" si="76"/>
        <v>0</v>
      </c>
      <c r="L535" s="129">
        <f t="shared" si="77"/>
        <v>0</v>
      </c>
      <c r="M535" s="129">
        <f t="shared" si="79"/>
        <v>1256364.04</v>
      </c>
      <c r="N535" s="11">
        <f t="shared" si="78"/>
        <v>2.011670104477196E-4</v>
      </c>
    </row>
    <row r="536" spans="1:14" x14ac:dyDescent="0.35">
      <c r="A536" s="1"/>
      <c r="B536" s="2" t="str">
        <f>MID($C$375,5,3)&amp;"-"&amp;MID($C$376,5,3)&amp;"-"&amp;$C536</f>
        <v>ALL-ALL-399</v>
      </c>
      <c r="C536" s="197" t="s">
        <v>34390</v>
      </c>
      <c r="D536" s="2" t="s">
        <v>34391</v>
      </c>
      <c r="E536" s="129">
        <f>IF(ISNA(VLOOKUP(MID($C$375,5,3)&amp;"-"&amp;MID($C$376,5,3)&amp;"-"&amp;$C536,FY20_ExpendByObj,2,FALSE))=TRUE,0,VLOOKUP(MID($C$375,5,3)&amp;"-"&amp;MID($C$376,5,3)&amp;"-"&amp;$C536,FY20_ExpendByObj,2,FALSE))</f>
        <v>0</v>
      </c>
      <c r="F536" s="130">
        <f>IF(ISNA(VLOOKUP(MID($C$375,5,3)&amp;"-"&amp;MID($C$376,5,3)&amp;"-"&amp;$C536,FY21_ExpendByObj,2,FALSE))=TRUE,0,VLOOKUP(MID($C$375,5,3)&amp;"-"&amp;MID($C$376,5,3)&amp;"-"&amp;$C536,FY21_ExpendByObj,2,FALSE))</f>
        <v>0</v>
      </c>
      <c r="G536" s="129">
        <f>IF(ISNA(VLOOKUP(MID($C$375,5,3)&amp;"-"&amp;MID($C$376,5,3)&amp;"-"&amp;$C536,FY22_ExpendByObj,2,FALSE))=TRUE,0,VLOOKUP(MID($C$375,5,3)&amp;"-"&amp;MID($C$376,5,3)&amp;"-"&amp;$C536,FY22_ExpendByObj,2,FALSE))</f>
        <v>-0.43</v>
      </c>
      <c r="H536" s="129">
        <f t="shared" si="73"/>
        <v>-593139.97</v>
      </c>
      <c r="I536" s="129">
        <f t="shared" si="74"/>
        <v>21252.21</v>
      </c>
      <c r="J536" s="129">
        <f t="shared" si="75"/>
        <v>0</v>
      </c>
      <c r="K536" s="129">
        <f t="shared" si="76"/>
        <v>0</v>
      </c>
      <c r="L536" s="129">
        <f t="shared" si="77"/>
        <v>0</v>
      </c>
      <c r="M536" s="129">
        <f t="shared" si="79"/>
        <v>-571888.19000000006</v>
      </c>
      <c r="N536" s="11">
        <f t="shared" si="78"/>
        <v>-9.1569826761881426E-5</v>
      </c>
    </row>
    <row r="537" spans="1:14" x14ac:dyDescent="0.35">
      <c r="A537" s="1"/>
      <c r="B537" s="2" t="str">
        <f>MID($C$375,5,3)&amp;"-"&amp;MID($C$376,5,3)&amp;"-"&amp;$C537</f>
        <v>ALL-ALL-715</v>
      </c>
      <c r="C537" s="10" t="s">
        <v>180</v>
      </c>
      <c r="D537" s="16" t="s">
        <v>196</v>
      </c>
      <c r="E537" s="129">
        <f t="shared" si="70"/>
        <v>12117148.050000001</v>
      </c>
      <c r="F537" s="129">
        <f t="shared" si="71"/>
        <v>0</v>
      </c>
      <c r="G537" s="129">
        <f t="shared" si="72"/>
        <v>100000</v>
      </c>
      <c r="H537" s="129">
        <f t="shared" si="73"/>
        <v>0</v>
      </c>
      <c r="I537" s="129">
        <f t="shared" si="74"/>
        <v>0</v>
      </c>
      <c r="J537" s="129">
        <f t="shared" si="75"/>
        <v>0</v>
      </c>
      <c r="K537" s="129">
        <f t="shared" si="76"/>
        <v>0</v>
      </c>
      <c r="L537" s="129">
        <f t="shared" si="77"/>
        <v>0</v>
      </c>
      <c r="M537" s="129">
        <f t="shared" si="79"/>
        <v>12217148.050000001</v>
      </c>
      <c r="N537" s="11">
        <f t="shared" si="78"/>
        <v>1.9561903008746473E-3</v>
      </c>
    </row>
    <row r="538" spans="1:14" ht="10.5" x14ac:dyDescent="0.4">
      <c r="B538" s="6"/>
      <c r="C538" s="3"/>
      <c r="D538" s="3" t="s">
        <v>4</v>
      </c>
      <c r="E538" s="13">
        <f t="shared" ref="E538:N538" si="80">SUM(E526:E537)</f>
        <v>12345443.16</v>
      </c>
      <c r="F538" s="13">
        <f t="shared" si="80"/>
        <v>7929328.7299999995</v>
      </c>
      <c r="G538" s="13">
        <f t="shared" si="80"/>
        <v>78826807.889999986</v>
      </c>
      <c r="H538" s="13">
        <f t="shared" si="80"/>
        <v>125336090.21000001</v>
      </c>
      <c r="I538" s="13">
        <f t="shared" si="80"/>
        <v>88856783.829999998</v>
      </c>
      <c r="J538" s="13">
        <f t="shared" si="80"/>
        <v>17320136.68</v>
      </c>
      <c r="K538" s="13">
        <f t="shared" si="80"/>
        <v>0</v>
      </c>
      <c r="L538" s="13">
        <f t="shared" si="80"/>
        <v>0</v>
      </c>
      <c r="M538" s="13">
        <f>SUM(M526:M537)</f>
        <v>330614590.50000006</v>
      </c>
      <c r="N538" s="14">
        <f t="shared" si="80"/>
        <v>5.2937482022552995E-2</v>
      </c>
    </row>
    <row r="539" spans="1:14" ht="10.5" thickBot="1" x14ac:dyDescent="0.4">
      <c r="B539" s="6"/>
      <c r="E539" s="18"/>
      <c r="F539" s="18"/>
      <c r="G539" s="18"/>
      <c r="H539" s="18"/>
      <c r="I539" s="18"/>
      <c r="J539" s="18"/>
      <c r="K539" s="18"/>
      <c r="L539" s="18"/>
      <c r="M539" s="18"/>
      <c r="N539" s="19"/>
    </row>
    <row r="540" spans="1:14" ht="10.8" thickTop="1" x14ac:dyDescent="0.4">
      <c r="B540" s="6"/>
      <c r="C540" s="4"/>
      <c r="D540" s="5" t="s">
        <v>5</v>
      </c>
      <c r="E540" s="20">
        <f t="shared" ref="E540:N540" si="81">E444+E460+E490+E510+E524+E538</f>
        <v>88975172.969999999</v>
      </c>
      <c r="F540" s="20">
        <f t="shared" si="81"/>
        <v>660873190.57999992</v>
      </c>
      <c r="G540" s="20">
        <f t="shared" si="81"/>
        <v>2065220990.8600001</v>
      </c>
      <c r="H540" s="20">
        <f t="shared" si="81"/>
        <v>1566322004.51</v>
      </c>
      <c r="I540" s="20">
        <f>I444+I460+I490+I510+I524+I538</f>
        <v>1479209618.98</v>
      </c>
      <c r="J540" s="20">
        <f>J444+J460+J490+J510+J524+J538</f>
        <v>368010196.70999998</v>
      </c>
      <c r="K540" s="20">
        <f>K444+K460+K490+K510+K524+K538</f>
        <v>16766917.969999999</v>
      </c>
      <c r="L540" s="20">
        <f>L444+L460+L490+L510+L524+L538</f>
        <v>0</v>
      </c>
      <c r="M540" s="20">
        <f>M444+M460+M490+M510+M524+M538</f>
        <v>6245378092.5799999</v>
      </c>
      <c r="N540" s="21">
        <f t="shared" si="81"/>
        <v>0.99999999999999989</v>
      </c>
    </row>
    <row r="541" spans="1:14" ht="5.4" customHeight="1" x14ac:dyDescent="0.35">
      <c r="G541" s="70"/>
    </row>
    <row r="542" spans="1:14" x14ac:dyDescent="0.35">
      <c r="C542" s="71" t="s">
        <v>3683</v>
      </c>
      <c r="D542" s="198" t="s">
        <v>71931</v>
      </c>
      <c r="G542" s="70"/>
    </row>
    <row r="543" spans="1:14" x14ac:dyDescent="0.35">
      <c r="C543" s="71"/>
      <c r="D543" s="198" t="s">
        <v>71932</v>
      </c>
      <c r="G543" s="70"/>
    </row>
    <row r="544" spans="1:14" x14ac:dyDescent="0.35">
      <c r="C544" s="71"/>
      <c r="D544" s="198" t="s">
        <v>70987</v>
      </c>
      <c r="G544" s="70"/>
    </row>
    <row r="545" spans="3:7" x14ac:dyDescent="0.35">
      <c r="C545" s="71"/>
      <c r="D545" s="198" t="s">
        <v>71920</v>
      </c>
      <c r="G545" s="70"/>
    </row>
    <row r="546" spans="3:7" x14ac:dyDescent="0.35">
      <c r="C546" s="71"/>
      <c r="D546" s="71" t="s">
        <v>57167</v>
      </c>
      <c r="G546" s="70"/>
    </row>
    <row r="547" spans="3:7" x14ac:dyDescent="0.35">
      <c r="C547" s="71"/>
      <c r="D547" s="159" t="s">
        <v>63597</v>
      </c>
      <c r="G547" s="70"/>
    </row>
    <row r="548" spans="3:7" x14ac:dyDescent="0.35">
      <c r="C548" s="71"/>
      <c r="D548" s="159" t="s">
        <v>70986</v>
      </c>
      <c r="G548" s="70"/>
    </row>
    <row r="549" spans="3:7" x14ac:dyDescent="0.35">
      <c r="C549" s="71"/>
      <c r="D549" s="159" t="s">
        <v>71023</v>
      </c>
      <c r="G549" s="70"/>
    </row>
    <row r="550" spans="3:7" x14ac:dyDescent="0.35">
      <c r="C550" s="71"/>
      <c r="D550" s="198" t="s">
        <v>12944</v>
      </c>
      <c r="G550" s="70"/>
    </row>
    <row r="551" spans="3:7" x14ac:dyDescent="0.35">
      <c r="D551" s="69" t="s">
        <v>3685</v>
      </c>
      <c r="G551" s="70"/>
    </row>
    <row r="552" spans="3:7" x14ac:dyDescent="0.35">
      <c r="D552" s="69" t="s">
        <v>5230</v>
      </c>
      <c r="G552" s="70"/>
    </row>
  </sheetData>
  <sheetProtection formatCells="0" formatColumns="0" formatRows="0"/>
  <mergeCells count="10">
    <mergeCell ref="C376:K376"/>
    <mergeCell ref="C375:K375"/>
    <mergeCell ref="C461:D461"/>
    <mergeCell ref="C491:D491"/>
    <mergeCell ref="C377:K377"/>
    <mergeCell ref="C511:D511"/>
    <mergeCell ref="C525:D525"/>
    <mergeCell ref="C379:D379"/>
    <mergeCell ref="C380:D380"/>
    <mergeCell ref="C445:D445"/>
  </mergeCells>
  <phoneticPr fontId="0" type="noConversion"/>
  <dataValidations count="2">
    <dataValidation type="list" allowBlank="1" showInputMessage="1" showErrorMessage="1" promptTitle="District Input" prompt="Select PSU from drop down list" sqref="C375" xr:uid="{00000000-0002-0000-0300-000000000000}">
      <formula1>$C$2:$C$373</formula1>
    </dataValidation>
    <dataValidation type="list" allowBlank="1" showInputMessage="1" showErrorMessage="1" promptTitle="PRC Input" prompt="Select PRC from drop down list" sqref="C376:K376" xr:uid="{80863B14-DEEB-49B6-88DE-E3CFB42615E6}">
      <formula1>$E$2:$E$62</formula1>
    </dataValidation>
  </dataValidations>
  <hyperlinks>
    <hyperlink ref="D552" r:id="rId1" xr:uid="{00000000-0004-0000-0300-000000000000}"/>
  </hyperlinks>
  <printOptions horizontalCentered="1"/>
  <pageMargins left="0.42" right="0.41" top="0.48" bottom="0.53" header="0.17" footer="0.17"/>
  <pageSetup orientation="landscape" r:id="rId2"/>
  <headerFooter alignWithMargins="0">
    <oddFooter>&amp;L&amp;"Arial,Italic"NCDPI
Division of School Business&amp;R&amp;"Arial,Italic"&amp;D
Page &amp;P of &amp;N</oddFooter>
  </headerFooter>
  <rowBreaks count="2" manualBreakCount="2">
    <brk id="58" max="16383" man="1"/>
    <brk id="552" min="2" max="8" man="1"/>
  </rowBreak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DataTables"/>
  <dimension ref="A1:BU24103"/>
  <sheetViews>
    <sheetView topLeftCell="AX1" zoomScaleNormal="100" workbookViewId="0">
      <pane ySplit="3" topLeftCell="A4" activePane="bottomLeft" state="frozen"/>
      <selection activeCell="C364" sqref="C364:F364"/>
      <selection pane="bottomLeft" activeCell="BD1" sqref="BD1:BE1"/>
    </sheetView>
  </sheetViews>
  <sheetFormatPr defaultColWidth="9" defaultRowHeight="14.4" x14ac:dyDescent="0.55000000000000004"/>
  <cols>
    <col min="1" max="1" width="19.6640625" customWidth="1"/>
    <col min="2" max="2" width="20.33203125" customWidth="1"/>
    <col min="3" max="3" width="20.86328125" customWidth="1"/>
    <col min="4" max="4" width="3.796875" customWidth="1"/>
    <col min="5" max="5" width="19.73046875" customWidth="1"/>
    <col min="6" max="6" width="20.265625" customWidth="1"/>
    <col min="7" max="7" width="21.86328125" customWidth="1"/>
    <col min="8" max="8" width="3.86328125" customWidth="1"/>
    <col min="9" max="9" width="19.86328125" customWidth="1"/>
    <col min="10" max="10" width="20.1328125" customWidth="1"/>
    <col min="11" max="11" width="21.86328125" customWidth="1"/>
    <col min="12" max="12" width="3.73046875" customWidth="1"/>
    <col min="13" max="13" width="19.86328125" style="220" customWidth="1"/>
    <col min="14" max="14" width="20.1328125" style="220" customWidth="1"/>
    <col min="15" max="15" width="21.86328125" style="221" customWidth="1"/>
    <col min="16" max="16" width="3.73046875" customWidth="1"/>
    <col min="17" max="17" width="19.86328125" customWidth="1"/>
    <col min="18" max="18" width="20.1328125" customWidth="1"/>
    <col min="19" max="19" width="21.86328125" customWidth="1"/>
    <col min="20" max="20" width="3.86328125" customWidth="1"/>
    <col min="21" max="21" width="19.86328125" customWidth="1"/>
    <col min="22" max="22" width="20" customWidth="1"/>
    <col min="23" max="23" width="21.86328125" customWidth="1"/>
    <col min="24" max="24" width="3.73046875" customWidth="1"/>
    <col min="25" max="26" width="20" customWidth="1"/>
    <col min="27" max="27" width="21.73046875" customWidth="1"/>
    <col min="28" max="28" width="3.73046875" customWidth="1"/>
    <col min="29" max="29" width="28.265625" customWidth="1"/>
    <col min="30" max="30" width="39.06640625" customWidth="1"/>
    <col min="31" max="31" width="3.73046875" customWidth="1"/>
    <col min="32" max="32" width="28.1328125" customWidth="1"/>
    <col min="33" max="33" width="39" customWidth="1"/>
    <col min="34" max="34" width="4.3984375" customWidth="1"/>
    <col min="35" max="35" width="28.1328125" customWidth="1"/>
    <col min="36" max="36" width="39.1328125" customWidth="1"/>
    <col min="37" max="37" width="4.3984375" customWidth="1"/>
    <col min="38" max="38" width="28.1328125" style="220" customWidth="1"/>
    <col min="39" max="39" width="39.1328125" style="221" customWidth="1"/>
    <col min="40" max="40" width="4.3984375" customWidth="1"/>
    <col min="41" max="41" width="28" customWidth="1"/>
    <col min="42" max="42" width="39.1328125" customWidth="1"/>
    <col min="43" max="43" width="4.3984375" customWidth="1"/>
    <col min="44" max="44" width="28" customWidth="1"/>
    <col min="45" max="45" width="39.1328125" customWidth="1"/>
    <col min="46" max="46" width="3.86328125" customWidth="1"/>
    <col min="47" max="47" width="39.1328125" customWidth="1"/>
    <col min="48" max="48" width="27" customWidth="1"/>
    <col min="49" max="49" width="3.73046875" customWidth="1"/>
    <col min="50" max="50" width="21.73046875" customWidth="1"/>
    <col min="51" max="51" width="23.9296875" customWidth="1"/>
    <col min="52" max="52" width="3.73046875" customWidth="1"/>
    <col min="53" max="53" width="21.73046875" customWidth="1"/>
    <col min="54" max="54" width="23.86328125" customWidth="1"/>
    <col min="55" max="55" width="3.73046875" customWidth="1"/>
    <col min="56" max="56" width="21.73046875" customWidth="1"/>
    <col min="57" max="57" width="23.86328125" customWidth="1"/>
    <col min="58" max="58" width="3.73046875" customWidth="1"/>
    <col min="59" max="59" width="21.73046875" style="220" customWidth="1"/>
    <col min="60" max="60" width="23.86328125" style="221" customWidth="1"/>
    <col min="61" max="61" width="3.73046875" customWidth="1"/>
    <col min="62" max="62" width="21.73046875" customWidth="1"/>
    <col min="63" max="63" width="23.86328125" customWidth="1"/>
    <col min="64" max="64" width="3.73046875" customWidth="1"/>
    <col min="65" max="65" width="21.86328125" bestFit="1" customWidth="1"/>
    <col min="66" max="66" width="23.86328125" customWidth="1"/>
    <col min="67" max="67" width="3.73046875" customWidth="1"/>
    <col min="68" max="68" width="21.86328125" bestFit="1" customWidth="1"/>
    <col min="69" max="69" width="23.73046875" bestFit="1" customWidth="1"/>
    <col min="70" max="70" width="3.73046875" customWidth="1"/>
    <col min="71" max="71" width="32.73046875" customWidth="1"/>
    <col min="72" max="72" width="16" bestFit="1" customWidth="1"/>
    <col min="73" max="73" width="22" bestFit="1" customWidth="1"/>
  </cols>
  <sheetData>
    <row r="1" spans="1:73" ht="68.25" customHeight="1" x14ac:dyDescent="0.4">
      <c r="A1" s="306" t="s">
        <v>39657</v>
      </c>
      <c r="B1" s="313"/>
      <c r="C1" s="307"/>
      <c r="E1" s="306" t="s">
        <v>39657</v>
      </c>
      <c r="F1" s="313"/>
      <c r="G1" s="307"/>
      <c r="I1" s="306" t="s">
        <v>39657</v>
      </c>
      <c r="J1" s="313"/>
      <c r="K1" s="307"/>
      <c r="M1" s="306" t="s">
        <v>39657</v>
      </c>
      <c r="N1" s="313"/>
      <c r="O1" s="307"/>
      <c r="Q1" s="306" t="s">
        <v>39657</v>
      </c>
      <c r="R1" s="313"/>
      <c r="S1" s="307"/>
      <c r="U1" s="306" t="s">
        <v>39658</v>
      </c>
      <c r="V1" s="313"/>
      <c r="W1" s="307"/>
      <c r="Y1" s="306" t="s">
        <v>39659</v>
      </c>
      <c r="Z1" s="313"/>
      <c r="AA1" s="307"/>
      <c r="AC1" s="306" t="s">
        <v>39660</v>
      </c>
      <c r="AD1" s="307"/>
      <c r="AF1" s="306" t="s">
        <v>39660</v>
      </c>
      <c r="AG1" s="307"/>
      <c r="AI1" s="306" t="s">
        <v>39660</v>
      </c>
      <c r="AJ1" s="307"/>
      <c r="AL1" s="306" t="s">
        <v>39660</v>
      </c>
      <c r="AM1" s="307"/>
      <c r="AO1" s="306" t="s">
        <v>39660</v>
      </c>
      <c r="AP1" s="307"/>
      <c r="AR1" s="306" t="s">
        <v>39661</v>
      </c>
      <c r="AS1" s="307"/>
      <c r="AT1" s="94"/>
      <c r="AU1" s="306" t="s">
        <v>39660</v>
      </c>
      <c r="AV1" s="307"/>
      <c r="AX1" s="306" t="s">
        <v>39662</v>
      </c>
      <c r="AY1" s="307"/>
      <c r="BA1" s="306" t="s">
        <v>39662</v>
      </c>
      <c r="BB1" s="307"/>
      <c r="BD1" s="306" t="s">
        <v>39662</v>
      </c>
      <c r="BE1" s="307"/>
      <c r="BG1" s="306" t="s">
        <v>39662</v>
      </c>
      <c r="BH1" s="307"/>
      <c r="BJ1" s="306" t="s">
        <v>39662</v>
      </c>
      <c r="BK1" s="307"/>
      <c r="BM1" s="306" t="s">
        <v>39663</v>
      </c>
      <c r="BN1" s="307"/>
      <c r="BP1" s="306" t="s">
        <v>39662</v>
      </c>
      <c r="BQ1" s="307"/>
      <c r="BS1" s="136" t="s">
        <v>5895</v>
      </c>
      <c r="BU1" s="79" t="s">
        <v>5896</v>
      </c>
    </row>
    <row r="2" spans="1:73" ht="15.75" customHeight="1" x14ac:dyDescent="0.4">
      <c r="A2" s="308" t="s">
        <v>71927</v>
      </c>
      <c r="B2" s="315"/>
      <c r="C2" s="309"/>
      <c r="E2" s="308" t="s">
        <v>71919</v>
      </c>
      <c r="F2" s="315"/>
      <c r="G2" s="309"/>
      <c r="I2" s="308" t="s">
        <v>71000</v>
      </c>
      <c r="J2" s="315"/>
      <c r="K2" s="309"/>
      <c r="M2" s="308" t="s">
        <v>63592</v>
      </c>
      <c r="N2" s="315"/>
      <c r="O2" s="309"/>
      <c r="Q2" s="308" t="s">
        <v>51418</v>
      </c>
      <c r="R2" s="315"/>
      <c r="S2" s="309"/>
      <c r="U2" s="308" t="s">
        <v>12927</v>
      </c>
      <c r="V2" s="315"/>
      <c r="W2" s="309"/>
      <c r="Y2" s="310" t="s">
        <v>324</v>
      </c>
      <c r="Z2" s="314"/>
      <c r="AA2" s="314"/>
      <c r="AC2" s="308" t="s">
        <v>71928</v>
      </c>
      <c r="AD2" s="309"/>
      <c r="AF2" s="308" t="s">
        <v>71918</v>
      </c>
      <c r="AG2" s="309"/>
      <c r="AI2" s="308" t="s">
        <v>70999</v>
      </c>
      <c r="AJ2" s="309"/>
      <c r="AL2" s="308" t="s">
        <v>63593</v>
      </c>
      <c r="AM2" s="309"/>
      <c r="AO2" s="308" t="s">
        <v>51419</v>
      </c>
      <c r="AP2" s="309"/>
      <c r="AR2" s="308" t="s">
        <v>51420</v>
      </c>
      <c r="AS2" s="309"/>
      <c r="AT2" s="95"/>
      <c r="AU2" s="310" t="s">
        <v>51421</v>
      </c>
      <c r="AV2" s="310"/>
      <c r="AX2" s="310" t="s">
        <v>71929</v>
      </c>
      <c r="AY2" s="310"/>
      <c r="BA2" s="310" t="s">
        <v>71917</v>
      </c>
      <c r="BB2" s="310"/>
      <c r="BD2" s="310" t="s">
        <v>70998</v>
      </c>
      <c r="BE2" s="310"/>
      <c r="BG2" s="310" t="s">
        <v>63594</v>
      </c>
      <c r="BH2" s="310"/>
      <c r="BJ2" s="310" t="s">
        <v>51422</v>
      </c>
      <c r="BK2" s="310"/>
      <c r="BM2" s="310" t="s">
        <v>51423</v>
      </c>
      <c r="BN2" s="310"/>
      <c r="BP2" s="311" t="s">
        <v>51424</v>
      </c>
      <c r="BQ2" s="312"/>
      <c r="BS2" s="68" t="s">
        <v>71930</v>
      </c>
      <c r="BT2" s="65" t="s">
        <v>226</v>
      </c>
    </row>
    <row r="3" spans="1:73" ht="12.75" customHeight="1" x14ac:dyDescent="0.4">
      <c r="A3" s="30" t="s">
        <v>222</v>
      </c>
      <c r="B3" s="30" t="s">
        <v>225</v>
      </c>
      <c r="C3" s="30" t="s">
        <v>221</v>
      </c>
      <c r="E3" s="30" t="s">
        <v>222</v>
      </c>
      <c r="F3" s="30" t="s">
        <v>225</v>
      </c>
      <c r="G3" s="30" t="s">
        <v>221</v>
      </c>
      <c r="I3" s="30" t="s">
        <v>222</v>
      </c>
      <c r="J3" s="30" t="s">
        <v>225</v>
      </c>
      <c r="K3" s="30" t="s">
        <v>221</v>
      </c>
      <c r="M3" s="30" t="s">
        <v>222</v>
      </c>
      <c r="N3" s="30" t="s">
        <v>225</v>
      </c>
      <c r="O3" s="30" t="s">
        <v>221</v>
      </c>
      <c r="Q3" s="30" t="s">
        <v>222</v>
      </c>
      <c r="R3" s="30" t="s">
        <v>225</v>
      </c>
      <c r="S3" s="30" t="s">
        <v>221</v>
      </c>
      <c r="U3" s="30" t="s">
        <v>222</v>
      </c>
      <c r="V3" s="30" t="s">
        <v>225</v>
      </c>
      <c r="W3" s="30" t="s">
        <v>221</v>
      </c>
      <c r="Y3" s="184" t="s">
        <v>222</v>
      </c>
      <c r="Z3" s="184" t="s">
        <v>225</v>
      </c>
      <c r="AA3" s="184" t="s">
        <v>221</v>
      </c>
      <c r="AC3" s="30" t="s">
        <v>220</v>
      </c>
      <c r="AD3" s="30" t="s">
        <v>197</v>
      </c>
      <c r="AF3" s="30" t="s">
        <v>220</v>
      </c>
      <c r="AG3" s="30" t="s">
        <v>197</v>
      </c>
      <c r="AI3" s="30" t="s">
        <v>220</v>
      </c>
      <c r="AJ3" s="30" t="s">
        <v>197</v>
      </c>
      <c r="AL3" s="30" t="s">
        <v>220</v>
      </c>
      <c r="AM3" s="30" t="s">
        <v>197</v>
      </c>
      <c r="AO3" s="30" t="s">
        <v>220</v>
      </c>
      <c r="AP3" s="30" t="s">
        <v>197</v>
      </c>
      <c r="AR3" s="30" t="s">
        <v>220</v>
      </c>
      <c r="AS3" s="30" t="s">
        <v>197</v>
      </c>
      <c r="AT3" s="96"/>
      <c r="AU3" s="98" t="s">
        <v>220</v>
      </c>
      <c r="AV3" s="99" t="s">
        <v>197</v>
      </c>
      <c r="AX3" s="163" t="s">
        <v>10438</v>
      </c>
      <c r="AY3" s="163" t="s">
        <v>221</v>
      </c>
      <c r="BA3" s="163" t="s">
        <v>10438</v>
      </c>
      <c r="BB3" s="163" t="s">
        <v>221</v>
      </c>
      <c r="BD3" s="163" t="s">
        <v>10438</v>
      </c>
      <c r="BE3" s="163" t="s">
        <v>221</v>
      </c>
      <c r="BG3" s="163" t="s">
        <v>10438</v>
      </c>
      <c r="BH3" s="163" t="s">
        <v>221</v>
      </c>
      <c r="BJ3" s="163" t="s">
        <v>10438</v>
      </c>
      <c r="BK3" s="163" t="s">
        <v>221</v>
      </c>
      <c r="BM3" s="163" t="s">
        <v>10438</v>
      </c>
      <c r="BN3" s="163" t="s">
        <v>221</v>
      </c>
      <c r="BP3" s="163" t="s">
        <v>10438</v>
      </c>
      <c r="BQ3" s="163" t="s">
        <v>221</v>
      </c>
      <c r="BS3" s="67" t="s">
        <v>71921</v>
      </c>
      <c r="BT3" s="66" t="s">
        <v>226</v>
      </c>
    </row>
    <row r="4" spans="1:73" x14ac:dyDescent="0.55000000000000004">
      <c r="A4" t="s">
        <v>5700</v>
      </c>
      <c r="C4" s="284">
        <v>602815.16</v>
      </c>
      <c r="E4" t="s">
        <v>65278</v>
      </c>
      <c r="G4" s="284">
        <v>9363</v>
      </c>
      <c r="I4" s="280" t="s">
        <v>61143</v>
      </c>
      <c r="J4" s="280"/>
      <c r="K4" s="281">
        <v>222445.94</v>
      </c>
      <c r="M4" s="242" t="s">
        <v>61143</v>
      </c>
      <c r="N4" s="242"/>
      <c r="O4" s="243">
        <v>164669.71</v>
      </c>
      <c r="Q4" s="224" t="s">
        <v>499</v>
      </c>
      <c r="R4" s="224"/>
      <c r="S4" s="225">
        <v>8583</v>
      </c>
      <c r="U4" s="203" t="s">
        <v>326</v>
      </c>
      <c r="V4" s="203"/>
      <c r="W4" s="204">
        <v>32655.98</v>
      </c>
      <c r="Y4" s="195" t="s">
        <v>328</v>
      </c>
      <c r="Z4" s="195"/>
      <c r="AA4" s="196">
        <v>33326</v>
      </c>
      <c r="AB4" s="113"/>
      <c r="AC4" t="s">
        <v>58862</v>
      </c>
      <c r="AD4" s="284">
        <v>602815.16</v>
      </c>
      <c r="AE4" s="113"/>
      <c r="AF4" t="s">
        <v>63882</v>
      </c>
      <c r="AG4">
        <v>565.4</v>
      </c>
      <c r="AI4" s="274" t="s">
        <v>44292</v>
      </c>
      <c r="AJ4" s="275">
        <v>35492.720000000001</v>
      </c>
      <c r="AL4" s="246" t="s">
        <v>51425</v>
      </c>
      <c r="AM4" s="247">
        <v>7626.54</v>
      </c>
      <c r="AO4" s="226" t="s">
        <v>44290</v>
      </c>
      <c r="AP4" s="227">
        <v>201000</v>
      </c>
      <c r="AR4" s="207" t="s">
        <v>14664</v>
      </c>
      <c r="AS4" s="208">
        <v>5982.26</v>
      </c>
      <c r="AT4" s="93"/>
      <c r="AU4" s="199" t="s">
        <v>12945</v>
      </c>
      <c r="AV4" s="200">
        <v>33326</v>
      </c>
      <c r="AX4" t="s">
        <v>11900</v>
      </c>
      <c r="AY4" s="284">
        <v>602815.16</v>
      </c>
      <c r="BA4" t="s">
        <v>39873</v>
      </c>
      <c r="BB4" s="284">
        <v>6365.4</v>
      </c>
      <c r="BD4" s="270" t="s">
        <v>61159</v>
      </c>
      <c r="BE4" s="271">
        <v>222445.94</v>
      </c>
      <c r="BG4" s="244" t="s">
        <v>61159</v>
      </c>
      <c r="BH4" s="245">
        <v>164669.71</v>
      </c>
      <c r="BJ4" s="230" t="s">
        <v>6610</v>
      </c>
      <c r="BK4" s="231">
        <v>8583</v>
      </c>
      <c r="BM4" s="209" t="s">
        <v>6595</v>
      </c>
      <c r="BN4" s="210">
        <v>32655.98</v>
      </c>
      <c r="BP4" s="195" t="s">
        <v>7261</v>
      </c>
      <c r="BQ4" s="196">
        <v>33326</v>
      </c>
    </row>
    <row r="5" spans="1:73" x14ac:dyDescent="0.55000000000000004">
      <c r="A5" t="s">
        <v>5729</v>
      </c>
      <c r="C5" s="284">
        <v>531273.32999999996</v>
      </c>
      <c r="E5" t="s">
        <v>49551</v>
      </c>
      <c r="G5" s="284">
        <v>2401</v>
      </c>
      <c r="I5" s="282" t="s">
        <v>61144</v>
      </c>
      <c r="J5" s="282"/>
      <c r="K5" s="283">
        <v>379603.67</v>
      </c>
      <c r="M5" s="242" t="s">
        <v>61144</v>
      </c>
      <c r="N5" s="242"/>
      <c r="O5" s="243">
        <v>270773.37</v>
      </c>
      <c r="Q5" s="224" t="s">
        <v>3989</v>
      </c>
      <c r="R5" s="224"/>
      <c r="S5" s="225">
        <v>52382</v>
      </c>
      <c r="U5" s="203" t="s">
        <v>485</v>
      </c>
      <c r="V5" s="203"/>
      <c r="W5" s="204">
        <v>149822</v>
      </c>
      <c r="Y5" s="195" t="s">
        <v>329</v>
      </c>
      <c r="Z5" s="195"/>
      <c r="AA5" s="196">
        <v>29700</v>
      </c>
      <c r="AB5" s="113"/>
      <c r="AC5" t="s">
        <v>68042</v>
      </c>
      <c r="AD5" s="284">
        <v>531273.32999999996</v>
      </c>
      <c r="AE5" s="113"/>
      <c r="AF5" t="s">
        <v>71024</v>
      </c>
      <c r="AG5" s="284">
        <v>5800</v>
      </c>
      <c r="AI5" s="276" t="s">
        <v>40079</v>
      </c>
      <c r="AJ5" s="277">
        <v>10843</v>
      </c>
      <c r="AL5" s="246" t="s">
        <v>51426</v>
      </c>
      <c r="AM5" s="247">
        <v>626.16</v>
      </c>
      <c r="AO5" s="226" t="s">
        <v>44291</v>
      </c>
      <c r="AP5" s="227">
        <v>15376.5</v>
      </c>
      <c r="AR5" s="207" t="s">
        <v>14665</v>
      </c>
      <c r="AS5" s="208">
        <v>467.23</v>
      </c>
      <c r="AT5" s="93"/>
      <c r="AU5" s="199" t="s">
        <v>12946</v>
      </c>
      <c r="AV5" s="200">
        <v>5557</v>
      </c>
      <c r="AX5" t="s">
        <v>11929</v>
      </c>
      <c r="AY5" s="284">
        <v>531273.32999999996</v>
      </c>
      <c r="BA5" t="s">
        <v>39974</v>
      </c>
      <c r="BB5" s="284">
        <v>3141.95</v>
      </c>
      <c r="BD5" s="272" t="s">
        <v>61160</v>
      </c>
      <c r="BE5" s="273">
        <v>379603.67</v>
      </c>
      <c r="BG5" s="244" t="s">
        <v>61160</v>
      </c>
      <c r="BH5" s="245">
        <v>270773.37</v>
      </c>
      <c r="BJ5" s="230" t="s">
        <v>6626</v>
      </c>
      <c r="BK5" s="231">
        <v>52382</v>
      </c>
      <c r="BM5" s="209" t="s">
        <v>7021</v>
      </c>
      <c r="BN5" s="210">
        <v>3335</v>
      </c>
      <c r="BP5" s="195" t="s">
        <v>10124</v>
      </c>
      <c r="BQ5" s="196">
        <v>5557</v>
      </c>
    </row>
    <row r="6" spans="1:73" x14ac:dyDescent="0.55000000000000004">
      <c r="A6" t="s">
        <v>5800</v>
      </c>
      <c r="C6" s="284">
        <v>1304447.3799999999</v>
      </c>
      <c r="E6" t="s">
        <v>61144</v>
      </c>
      <c r="G6" s="284">
        <v>303734.43</v>
      </c>
      <c r="I6" s="282" t="s">
        <v>65271</v>
      </c>
      <c r="J6" s="282"/>
      <c r="K6" s="283">
        <v>131557.66</v>
      </c>
      <c r="M6" s="242" t="s">
        <v>49542</v>
      </c>
      <c r="N6" s="242"/>
      <c r="O6" s="243">
        <v>166876.28</v>
      </c>
      <c r="Q6" s="224" t="s">
        <v>3991</v>
      </c>
      <c r="R6" s="224"/>
      <c r="S6" s="225">
        <v>33</v>
      </c>
      <c r="U6" s="203" t="s">
        <v>486</v>
      </c>
      <c r="V6" s="203"/>
      <c r="W6" s="204">
        <v>961393</v>
      </c>
      <c r="Y6" s="195" t="s">
        <v>330</v>
      </c>
      <c r="Z6" s="195"/>
      <c r="AA6" s="196">
        <v>97837</v>
      </c>
      <c r="AB6" s="113"/>
      <c r="AC6" t="s">
        <v>57798</v>
      </c>
      <c r="AD6" s="284">
        <v>1304447.3799999999</v>
      </c>
      <c r="AE6" s="113"/>
      <c r="AF6" t="s">
        <v>61738</v>
      </c>
      <c r="AG6" s="284">
        <v>3141.95</v>
      </c>
      <c r="AI6" s="276" t="s">
        <v>44293</v>
      </c>
      <c r="AJ6" s="277">
        <v>8691.52</v>
      </c>
      <c r="AL6" s="246" t="s">
        <v>44292</v>
      </c>
      <c r="AM6" s="247">
        <v>203869.37</v>
      </c>
      <c r="AO6" s="226" t="s">
        <v>35936</v>
      </c>
      <c r="AP6" s="227">
        <v>83125.279999999999</v>
      </c>
      <c r="AR6" s="207" t="s">
        <v>14666</v>
      </c>
      <c r="AS6" s="208">
        <v>2000</v>
      </c>
      <c r="AT6" s="93"/>
      <c r="AU6" s="199" t="s">
        <v>12947</v>
      </c>
      <c r="AV6" s="200">
        <v>1794.94</v>
      </c>
      <c r="AX6" t="s">
        <v>12000</v>
      </c>
      <c r="AY6" s="284">
        <v>1304447.3799999999</v>
      </c>
      <c r="BA6" t="s">
        <v>51243</v>
      </c>
      <c r="BB6" s="284">
        <v>9676.01</v>
      </c>
      <c r="BD6" s="272" t="s">
        <v>61161</v>
      </c>
      <c r="BE6" s="273">
        <v>131557.66</v>
      </c>
      <c r="BG6" s="244" t="s">
        <v>49542</v>
      </c>
      <c r="BH6" s="245">
        <v>166876.28</v>
      </c>
      <c r="BJ6" s="230" t="s">
        <v>6726</v>
      </c>
      <c r="BK6" s="231">
        <v>33</v>
      </c>
      <c r="BM6" s="209" t="s">
        <v>7261</v>
      </c>
      <c r="BN6" s="210">
        <v>48744</v>
      </c>
      <c r="BP6" s="195" t="s">
        <v>9199</v>
      </c>
      <c r="BQ6" s="196">
        <v>1794.94</v>
      </c>
    </row>
    <row r="7" spans="1:73" x14ac:dyDescent="0.55000000000000004">
      <c r="A7" t="s">
        <v>5801</v>
      </c>
      <c r="C7" s="284">
        <v>14328382.1</v>
      </c>
      <c r="E7" t="s">
        <v>65271</v>
      </c>
      <c r="G7" s="284">
        <v>36711</v>
      </c>
      <c r="I7" s="282" t="s">
        <v>49542</v>
      </c>
      <c r="J7" s="282"/>
      <c r="K7" s="283">
        <v>533471.91</v>
      </c>
      <c r="M7" s="242" t="s">
        <v>49543</v>
      </c>
      <c r="N7" s="242"/>
      <c r="O7" s="243">
        <v>212425.22</v>
      </c>
      <c r="Q7" s="224" t="s">
        <v>3992</v>
      </c>
      <c r="R7" s="224"/>
      <c r="S7" s="225">
        <v>4330</v>
      </c>
      <c r="U7" s="203" t="s">
        <v>487</v>
      </c>
      <c r="V7" s="203"/>
      <c r="W7" s="204">
        <v>21414.61</v>
      </c>
      <c r="Y7" s="195" t="s">
        <v>331</v>
      </c>
      <c r="Z7" s="195"/>
      <c r="AA7" s="196">
        <v>367625.25</v>
      </c>
      <c r="AB7" s="113"/>
      <c r="AC7" t="s">
        <v>68669</v>
      </c>
      <c r="AD7" s="284">
        <v>7162874.9000000004</v>
      </c>
      <c r="AE7" s="113"/>
      <c r="AF7" t="s">
        <v>70325</v>
      </c>
      <c r="AG7" s="284">
        <v>9026.81</v>
      </c>
      <c r="AI7" s="276" t="s">
        <v>66804</v>
      </c>
      <c r="AJ7" s="277">
        <v>83772.17</v>
      </c>
      <c r="AL7" s="246" t="s">
        <v>40079</v>
      </c>
      <c r="AM7" s="247">
        <v>51504.25</v>
      </c>
      <c r="AO7" s="226" t="s">
        <v>14676</v>
      </c>
      <c r="AP7" s="227">
        <v>20920.48</v>
      </c>
      <c r="AR7" s="207" t="s">
        <v>14667</v>
      </c>
      <c r="AS7" s="208">
        <v>10358.56</v>
      </c>
      <c r="AT7" s="93"/>
      <c r="AU7" s="199" t="s">
        <v>12948</v>
      </c>
      <c r="AV7" s="200">
        <v>1794.94</v>
      </c>
      <c r="AX7" t="s">
        <v>12001</v>
      </c>
      <c r="AY7" s="284">
        <v>14328382.1</v>
      </c>
      <c r="BA7" t="s">
        <v>11857</v>
      </c>
      <c r="BB7" s="284">
        <v>139137.66</v>
      </c>
      <c r="BD7" s="272" t="s">
        <v>49542</v>
      </c>
      <c r="BE7" s="273">
        <v>533471.91</v>
      </c>
      <c r="BG7" s="244" t="s">
        <v>49552</v>
      </c>
      <c r="BH7" s="245">
        <v>212425.22</v>
      </c>
      <c r="BJ7" s="230" t="s">
        <v>6727</v>
      </c>
      <c r="BK7" s="231">
        <v>4330</v>
      </c>
      <c r="BM7" s="209" t="s">
        <v>8240</v>
      </c>
      <c r="BN7" s="210">
        <v>48638</v>
      </c>
      <c r="BP7" s="195" t="s">
        <v>9739</v>
      </c>
      <c r="BQ7" s="196">
        <v>40677.94</v>
      </c>
    </row>
    <row r="8" spans="1:73" x14ac:dyDescent="0.55000000000000004">
      <c r="A8" t="s">
        <v>5862</v>
      </c>
      <c r="C8" s="284">
        <v>16766917.970000001</v>
      </c>
      <c r="E8" t="s">
        <v>49543</v>
      </c>
      <c r="G8" s="284">
        <v>82466</v>
      </c>
      <c r="I8" s="282" t="s">
        <v>65272</v>
      </c>
      <c r="J8" s="282"/>
      <c r="K8" s="283">
        <v>16508</v>
      </c>
      <c r="M8" s="242" t="s">
        <v>57168</v>
      </c>
      <c r="N8" s="242"/>
      <c r="O8" s="243">
        <v>89247.5</v>
      </c>
      <c r="Q8" s="224" t="s">
        <v>666</v>
      </c>
      <c r="R8" s="224"/>
      <c r="S8" s="225">
        <v>5562</v>
      </c>
      <c r="U8" s="203" t="s">
        <v>488</v>
      </c>
      <c r="V8" s="203"/>
      <c r="W8" s="204">
        <v>6075</v>
      </c>
      <c r="Y8" s="195" t="s">
        <v>332</v>
      </c>
      <c r="Z8" s="195"/>
      <c r="AA8" s="196">
        <v>3667</v>
      </c>
      <c r="AB8" s="113"/>
      <c r="AC8" t="s">
        <v>62787</v>
      </c>
      <c r="AD8" s="284">
        <v>7165507.2000000002</v>
      </c>
      <c r="AE8" s="113"/>
      <c r="AF8" t="s">
        <v>70326</v>
      </c>
      <c r="AG8">
        <v>649.20000000000005</v>
      </c>
      <c r="AI8" s="276" t="s">
        <v>40080</v>
      </c>
      <c r="AJ8" s="277">
        <v>10064.57</v>
      </c>
      <c r="AL8" s="246" t="s">
        <v>44293</v>
      </c>
      <c r="AM8" s="247">
        <v>19555.919999999998</v>
      </c>
      <c r="AO8" s="226" t="s">
        <v>40076</v>
      </c>
      <c r="AP8" s="227">
        <v>12121</v>
      </c>
      <c r="AR8" s="207" t="s">
        <v>14668</v>
      </c>
      <c r="AS8" s="208">
        <v>13847.93</v>
      </c>
      <c r="AT8" s="93"/>
      <c r="AU8" s="199" t="s">
        <v>12949</v>
      </c>
      <c r="AV8" s="200">
        <v>38883</v>
      </c>
      <c r="AX8" t="s">
        <v>9861</v>
      </c>
      <c r="AY8" s="284">
        <v>602815.16</v>
      </c>
      <c r="BA8" t="s">
        <v>39874</v>
      </c>
      <c r="BB8">
        <v>659.49</v>
      </c>
      <c r="BD8" s="272" t="s">
        <v>61162</v>
      </c>
      <c r="BE8" s="273">
        <v>16508</v>
      </c>
      <c r="BG8" s="244" t="s">
        <v>57170</v>
      </c>
      <c r="BH8" s="245">
        <v>89247.5</v>
      </c>
      <c r="BJ8" s="230" t="s">
        <v>6783</v>
      </c>
      <c r="BK8" s="231">
        <v>5562</v>
      </c>
      <c r="BM8" s="209" t="s">
        <v>8615</v>
      </c>
      <c r="BN8" s="210">
        <v>3729</v>
      </c>
      <c r="BP8" s="195" t="s">
        <v>7263</v>
      </c>
      <c r="BQ8" s="196">
        <v>29700</v>
      </c>
    </row>
    <row r="9" spans="1:73" x14ac:dyDescent="0.55000000000000004">
      <c r="E9" t="s">
        <v>65273</v>
      </c>
      <c r="G9" s="284">
        <v>181142</v>
      </c>
      <c r="I9" s="282" t="s">
        <v>49543</v>
      </c>
      <c r="J9" s="282"/>
      <c r="K9" s="283">
        <v>271107.90000000002</v>
      </c>
      <c r="M9" s="242" t="s">
        <v>49544</v>
      </c>
      <c r="N9" s="242"/>
      <c r="O9" s="243">
        <v>28520</v>
      </c>
      <c r="Q9" s="224" t="s">
        <v>674</v>
      </c>
      <c r="R9" s="224"/>
      <c r="S9" s="225">
        <v>-0.36</v>
      </c>
      <c r="U9" s="203" t="s">
        <v>489</v>
      </c>
      <c r="V9" s="203"/>
      <c r="W9" s="204">
        <v>175692</v>
      </c>
      <c r="Y9" s="195" t="s">
        <v>333</v>
      </c>
      <c r="Z9" s="195"/>
      <c r="AA9" s="196">
        <v>65615</v>
      </c>
      <c r="AB9" s="113"/>
      <c r="AC9" t="s">
        <v>35079</v>
      </c>
      <c r="AD9" s="284">
        <v>602815.16</v>
      </c>
      <c r="AE9" s="113"/>
      <c r="AF9" t="s">
        <v>59459</v>
      </c>
      <c r="AG9" s="284">
        <v>63720.6</v>
      </c>
      <c r="AI9" s="276" t="s">
        <v>61248</v>
      </c>
      <c r="AJ9" s="277">
        <v>4940.08</v>
      </c>
      <c r="AL9" s="246" t="s">
        <v>40080</v>
      </c>
      <c r="AM9" s="247">
        <v>20556</v>
      </c>
      <c r="AO9" s="226" t="s">
        <v>51425</v>
      </c>
      <c r="AP9" s="227">
        <v>33611.06</v>
      </c>
      <c r="AR9" s="207" t="s">
        <v>14669</v>
      </c>
      <c r="AS9" s="208">
        <v>3335</v>
      </c>
      <c r="AT9" s="93"/>
      <c r="AU9" s="199" t="s">
        <v>12950</v>
      </c>
      <c r="AV9" s="200">
        <v>29700</v>
      </c>
      <c r="AX9" t="s">
        <v>9894</v>
      </c>
      <c r="AY9" s="284">
        <v>531273.32999999996</v>
      </c>
      <c r="BA9" t="s">
        <v>39975</v>
      </c>
      <c r="BB9" s="284">
        <v>9738.32</v>
      </c>
      <c r="BD9" s="272" t="s">
        <v>49552</v>
      </c>
      <c r="BE9" s="273">
        <v>271107.90000000002</v>
      </c>
      <c r="BG9" s="244" t="s">
        <v>49555</v>
      </c>
      <c r="BH9" s="245">
        <v>28520</v>
      </c>
      <c r="BJ9" s="230" t="s">
        <v>6791</v>
      </c>
      <c r="BK9" s="231">
        <v>-0.36</v>
      </c>
      <c r="BM9" s="209" t="s">
        <v>8851</v>
      </c>
      <c r="BN9" s="210">
        <v>375.22</v>
      </c>
      <c r="BP9" s="195" t="s">
        <v>7555</v>
      </c>
      <c r="BQ9" s="196">
        <v>191779.13</v>
      </c>
    </row>
    <row r="10" spans="1:73" x14ac:dyDescent="0.55000000000000004">
      <c r="E10" t="s">
        <v>65274</v>
      </c>
      <c r="G10" s="284">
        <v>137648.47</v>
      </c>
      <c r="I10" s="282" t="s">
        <v>65273</v>
      </c>
      <c r="J10" s="282"/>
      <c r="K10" s="283">
        <v>335654.46</v>
      </c>
      <c r="M10" s="242" t="s">
        <v>49545</v>
      </c>
      <c r="N10" s="242"/>
      <c r="O10" s="243">
        <v>625274.24</v>
      </c>
      <c r="Q10" s="224" t="s">
        <v>675</v>
      </c>
      <c r="R10" s="224"/>
      <c r="S10" s="225">
        <v>12572</v>
      </c>
      <c r="U10" s="203" t="s">
        <v>490</v>
      </c>
      <c r="V10" s="203"/>
      <c r="W10" s="204">
        <v>55821</v>
      </c>
      <c r="Y10" s="195" t="s">
        <v>334</v>
      </c>
      <c r="Z10" s="195"/>
      <c r="AA10" s="196">
        <v>8538</v>
      </c>
      <c r="AB10" s="113"/>
      <c r="AC10" t="s">
        <v>48486</v>
      </c>
      <c r="AD10" s="284">
        <v>531273.32999999996</v>
      </c>
      <c r="AE10" s="113"/>
      <c r="AF10" t="s">
        <v>54762</v>
      </c>
      <c r="AG10" s="284">
        <v>52204.74</v>
      </c>
      <c r="AI10" s="276" t="s">
        <v>66805</v>
      </c>
      <c r="AJ10" s="277">
        <v>8412.7999999999993</v>
      </c>
      <c r="AL10" s="246" t="s">
        <v>61248</v>
      </c>
      <c r="AM10" s="247">
        <v>6738.3</v>
      </c>
      <c r="AO10" s="226" t="s">
        <v>51426</v>
      </c>
      <c r="AP10" s="227">
        <v>2571.2399999999998</v>
      </c>
      <c r="AR10" s="207" t="s">
        <v>12945</v>
      </c>
      <c r="AS10" s="208">
        <v>48744</v>
      </c>
      <c r="AT10" s="93"/>
      <c r="AU10" s="199" t="s">
        <v>12951</v>
      </c>
      <c r="AV10" s="200">
        <v>16319.92</v>
      </c>
      <c r="AX10" t="s">
        <v>9980</v>
      </c>
      <c r="AY10" s="284">
        <v>1304447.3799999999</v>
      </c>
      <c r="BA10" t="s">
        <v>11808</v>
      </c>
      <c r="BB10" s="284">
        <v>151301.82</v>
      </c>
      <c r="BD10" s="272" t="s">
        <v>61163</v>
      </c>
      <c r="BE10" s="273">
        <v>335654.46</v>
      </c>
      <c r="BG10" s="244" t="s">
        <v>49556</v>
      </c>
      <c r="BH10" s="245">
        <v>625274.24</v>
      </c>
      <c r="BJ10" s="230" t="s">
        <v>6792</v>
      </c>
      <c r="BK10" s="231">
        <v>12572</v>
      </c>
      <c r="BM10" s="209" t="s">
        <v>9199</v>
      </c>
      <c r="BN10" s="210">
        <v>237339.3</v>
      </c>
      <c r="BP10" s="195" t="s">
        <v>10137</v>
      </c>
      <c r="BQ10" s="196">
        <v>861165</v>
      </c>
    </row>
    <row r="11" spans="1:73" x14ac:dyDescent="0.55000000000000004">
      <c r="E11" t="s">
        <v>65275</v>
      </c>
      <c r="G11" s="284">
        <v>1339503.54</v>
      </c>
      <c r="I11" s="282" t="s">
        <v>57168</v>
      </c>
      <c r="J11" s="282"/>
      <c r="K11" s="283">
        <v>15753</v>
      </c>
      <c r="M11" s="242" t="s">
        <v>49546</v>
      </c>
      <c r="N11" s="242"/>
      <c r="O11" s="243">
        <v>51766.18</v>
      </c>
      <c r="Q11" s="224" t="s">
        <v>691</v>
      </c>
      <c r="R11" s="224"/>
      <c r="S11" s="225">
        <v>26310.65</v>
      </c>
      <c r="U11" s="203" t="s">
        <v>491</v>
      </c>
      <c r="V11" s="203"/>
      <c r="W11" s="204">
        <v>130991.67999999999</v>
      </c>
      <c r="Y11" s="195" t="s">
        <v>335</v>
      </c>
      <c r="Z11" s="195"/>
      <c r="AA11" s="196">
        <v>30378.92</v>
      </c>
      <c r="AB11" s="113"/>
      <c r="AC11" t="s">
        <v>48528</v>
      </c>
      <c r="AD11" s="284">
        <v>1304447.3799999999</v>
      </c>
      <c r="AE11" s="113"/>
      <c r="AF11" t="s">
        <v>42106</v>
      </c>
      <c r="AG11" s="284">
        <v>8354.93</v>
      </c>
      <c r="AI11" s="276" t="s">
        <v>66806</v>
      </c>
      <c r="AJ11" s="277">
        <v>533.79999999999995</v>
      </c>
      <c r="AL11" s="246" t="s">
        <v>40081</v>
      </c>
      <c r="AM11" s="247">
        <v>105194.55</v>
      </c>
      <c r="AO11" s="226" t="s">
        <v>40077</v>
      </c>
      <c r="AP11" s="227">
        <v>20773.150000000001</v>
      </c>
      <c r="AR11" s="207" t="s">
        <v>14670</v>
      </c>
      <c r="AS11" s="208">
        <v>12750</v>
      </c>
      <c r="AT11" s="93"/>
      <c r="AU11" s="199" t="s">
        <v>12952</v>
      </c>
      <c r="AV11" s="200">
        <v>133250</v>
      </c>
      <c r="AX11" t="s">
        <v>9981</v>
      </c>
      <c r="AY11" s="284">
        <v>14328382.1</v>
      </c>
      <c r="BA11" t="s">
        <v>51254</v>
      </c>
      <c r="BB11" s="284">
        <v>1730.79</v>
      </c>
      <c r="BD11" s="272" t="s">
        <v>57170</v>
      </c>
      <c r="BE11" s="273">
        <v>15753</v>
      </c>
      <c r="BG11" s="244" t="s">
        <v>49557</v>
      </c>
      <c r="BH11" s="245">
        <v>51766.18</v>
      </c>
      <c r="BJ11" s="230" t="s">
        <v>6808</v>
      </c>
      <c r="BK11" s="231">
        <v>26310.65</v>
      </c>
      <c r="BM11" s="209" t="s">
        <v>9739</v>
      </c>
      <c r="BN11" s="210">
        <v>374816.5</v>
      </c>
      <c r="BP11" s="195" t="s">
        <v>9741</v>
      </c>
      <c r="BQ11" s="196">
        <v>1082644.1299999999</v>
      </c>
    </row>
    <row r="12" spans="1:73" x14ac:dyDescent="0.55000000000000004">
      <c r="E12" t="s">
        <v>65276</v>
      </c>
      <c r="G12" s="284">
        <v>626711.05000000005</v>
      </c>
      <c r="I12" s="282" t="s">
        <v>65274</v>
      </c>
      <c r="J12" s="282"/>
      <c r="K12" s="283">
        <v>48768.46</v>
      </c>
      <c r="M12" s="242" t="s">
        <v>61145</v>
      </c>
      <c r="N12" s="242"/>
      <c r="O12" s="243">
        <v>143676</v>
      </c>
      <c r="Q12" s="224" t="s">
        <v>707</v>
      </c>
      <c r="R12" s="224"/>
      <c r="S12" s="225">
        <v>51</v>
      </c>
      <c r="U12" s="203" t="s">
        <v>492</v>
      </c>
      <c r="V12" s="203"/>
      <c r="W12" s="204">
        <v>65803.78</v>
      </c>
      <c r="Y12" s="195" t="s">
        <v>336</v>
      </c>
      <c r="Z12" s="195"/>
      <c r="AA12" s="196">
        <v>3633.28</v>
      </c>
      <c r="AB12" s="113"/>
      <c r="AC12" t="s">
        <v>69489</v>
      </c>
      <c r="AD12" s="284">
        <v>7162874.9000000004</v>
      </c>
      <c r="AE12" s="113"/>
      <c r="AF12" t="s">
        <v>61741</v>
      </c>
      <c r="AG12" s="284">
        <v>1926.67</v>
      </c>
      <c r="AI12" s="276" t="s">
        <v>66807</v>
      </c>
      <c r="AJ12" s="277">
        <v>27.92</v>
      </c>
      <c r="AL12" s="246" t="s">
        <v>62509</v>
      </c>
      <c r="AM12" s="247">
        <v>45721.17</v>
      </c>
      <c r="AO12" s="226" t="s">
        <v>40078</v>
      </c>
      <c r="AP12" s="227">
        <v>1432.85</v>
      </c>
      <c r="AR12" s="207" t="s">
        <v>14671</v>
      </c>
      <c r="AS12" s="208">
        <v>975.37</v>
      </c>
      <c r="AT12" s="93"/>
      <c r="AU12" s="199" t="s">
        <v>12953</v>
      </c>
      <c r="AV12" s="200">
        <v>11193.82</v>
      </c>
      <c r="BA12" t="s">
        <v>11813</v>
      </c>
      <c r="BB12" s="284">
        <v>6041.34</v>
      </c>
      <c r="BD12" s="272" t="s">
        <v>65970</v>
      </c>
      <c r="BE12" s="273">
        <v>48768.46</v>
      </c>
      <c r="BG12" s="244" t="s">
        <v>61165</v>
      </c>
      <c r="BH12" s="245">
        <v>143676</v>
      </c>
      <c r="BJ12" s="230" t="s">
        <v>6824</v>
      </c>
      <c r="BK12" s="231">
        <v>51</v>
      </c>
      <c r="BM12" s="209" t="s">
        <v>6596</v>
      </c>
      <c r="BN12" s="210">
        <v>149822</v>
      </c>
      <c r="BP12" s="195" t="s">
        <v>10138</v>
      </c>
      <c r="BQ12" s="196">
        <v>31104</v>
      </c>
    </row>
    <row r="13" spans="1:73" x14ac:dyDescent="0.55000000000000004">
      <c r="E13" t="s">
        <v>66460</v>
      </c>
      <c r="G13" s="284">
        <v>69993.41</v>
      </c>
      <c r="I13" s="282" t="s">
        <v>65275</v>
      </c>
      <c r="J13" s="282"/>
      <c r="K13" s="283">
        <v>369444.29</v>
      </c>
      <c r="M13" s="242" t="s">
        <v>49547</v>
      </c>
      <c r="N13" s="242"/>
      <c r="O13" s="243">
        <v>131431.26999999999</v>
      </c>
      <c r="Q13" s="224" t="s">
        <v>3995</v>
      </c>
      <c r="R13" s="224"/>
      <c r="S13" s="225">
        <v>516</v>
      </c>
      <c r="U13" s="203" t="s">
        <v>493</v>
      </c>
      <c r="V13" s="203"/>
      <c r="W13" s="204">
        <v>57717.38</v>
      </c>
      <c r="Y13" s="195" t="s">
        <v>337</v>
      </c>
      <c r="Z13" s="195"/>
      <c r="AA13" s="196">
        <v>6246.72</v>
      </c>
      <c r="AB13" s="113"/>
      <c r="AC13" t="s">
        <v>62390</v>
      </c>
      <c r="AD13" s="284">
        <v>7165507.2000000002</v>
      </c>
      <c r="AE13" s="113"/>
      <c r="AF13" t="s">
        <v>42108</v>
      </c>
      <c r="AG13" s="284">
        <v>12930.72</v>
      </c>
      <c r="AI13" s="276" t="s">
        <v>51428</v>
      </c>
      <c r="AJ13" s="277">
        <v>113659.93</v>
      </c>
      <c r="AL13" s="246" t="s">
        <v>51428</v>
      </c>
      <c r="AM13" s="247">
        <v>136132.44</v>
      </c>
      <c r="AO13" s="226" t="s">
        <v>51427</v>
      </c>
      <c r="AP13" s="227">
        <v>18331.88</v>
      </c>
      <c r="AR13" s="207" t="s">
        <v>14672</v>
      </c>
      <c r="AS13" s="208">
        <v>34912.629999999997</v>
      </c>
      <c r="AT13" s="93"/>
      <c r="AU13" s="199" t="s">
        <v>12954</v>
      </c>
      <c r="AV13" s="200">
        <v>26756.51</v>
      </c>
      <c r="BA13" t="s">
        <v>51258</v>
      </c>
      <c r="BB13" s="284">
        <v>4070.13</v>
      </c>
      <c r="BD13" s="272" t="s">
        <v>49553</v>
      </c>
      <c r="BE13" s="273">
        <v>369444.29</v>
      </c>
      <c r="BG13" s="244" t="s">
        <v>49558</v>
      </c>
      <c r="BH13" s="245">
        <v>131431.26999999999</v>
      </c>
      <c r="BJ13" s="230" t="s">
        <v>6830</v>
      </c>
      <c r="BK13" s="231">
        <v>516</v>
      </c>
      <c r="BM13" s="209" t="s">
        <v>7022</v>
      </c>
      <c r="BN13" s="210">
        <v>44980</v>
      </c>
      <c r="BP13" s="195" t="s">
        <v>9742</v>
      </c>
      <c r="BQ13" s="196">
        <v>31104</v>
      </c>
    </row>
    <row r="14" spans="1:73" x14ac:dyDescent="0.55000000000000004">
      <c r="E14" t="s">
        <v>49544</v>
      </c>
      <c r="G14" s="284">
        <v>107591</v>
      </c>
      <c r="I14" s="282" t="s">
        <v>65276</v>
      </c>
      <c r="J14" s="282"/>
      <c r="K14" s="283">
        <v>351288.94</v>
      </c>
      <c r="M14" s="242" t="s">
        <v>57169</v>
      </c>
      <c r="N14" s="242"/>
      <c r="O14" s="243">
        <v>169729</v>
      </c>
      <c r="Q14" s="224" t="s">
        <v>3996</v>
      </c>
      <c r="R14" s="224"/>
      <c r="S14" s="225">
        <v>7225</v>
      </c>
      <c r="U14" s="203" t="s">
        <v>494</v>
      </c>
      <c r="V14" s="203"/>
      <c r="W14" s="204">
        <v>16500</v>
      </c>
      <c r="Y14" s="195" t="s">
        <v>338</v>
      </c>
      <c r="Z14" s="195"/>
      <c r="AA14" s="196">
        <v>9370</v>
      </c>
      <c r="AB14" s="113"/>
      <c r="AC14" t="s">
        <v>34386</v>
      </c>
      <c r="AD14" s="284">
        <v>8296963.3899999997</v>
      </c>
      <c r="AE14" s="113"/>
      <c r="AF14" t="s">
        <v>51432</v>
      </c>
      <c r="AG14">
        <v>659.49</v>
      </c>
      <c r="AI14" s="276" t="s">
        <v>51429</v>
      </c>
      <c r="AJ14" s="277">
        <v>816868.93</v>
      </c>
      <c r="AL14" s="246" t="s">
        <v>51429</v>
      </c>
      <c r="AM14" s="247">
        <v>682562.97</v>
      </c>
      <c r="AO14" s="226" t="s">
        <v>44292</v>
      </c>
      <c r="AP14" s="227">
        <v>78356.34</v>
      </c>
      <c r="AR14" s="207" t="s">
        <v>14673</v>
      </c>
      <c r="AS14" s="208">
        <v>3729</v>
      </c>
      <c r="AT14" s="93"/>
      <c r="AU14" s="199" t="s">
        <v>12955</v>
      </c>
      <c r="AV14" s="200">
        <v>4258.88</v>
      </c>
      <c r="BA14" t="s">
        <v>43894</v>
      </c>
      <c r="BB14" s="284">
        <v>2490</v>
      </c>
      <c r="BD14" s="272" t="s">
        <v>49554</v>
      </c>
      <c r="BE14" s="273">
        <v>351288.94</v>
      </c>
      <c r="BG14" s="244" t="s">
        <v>57171</v>
      </c>
      <c r="BH14" s="245">
        <v>169729</v>
      </c>
      <c r="BJ14" s="230" t="s">
        <v>10440</v>
      </c>
      <c r="BK14" s="231">
        <v>7225</v>
      </c>
      <c r="BM14" s="209" t="s">
        <v>7262</v>
      </c>
      <c r="BN14" s="210">
        <v>30273</v>
      </c>
      <c r="BP14" s="195" t="s">
        <v>10139</v>
      </c>
      <c r="BQ14" s="196">
        <v>24487</v>
      </c>
    </row>
    <row r="15" spans="1:73" x14ac:dyDescent="0.55000000000000004">
      <c r="E15" t="s">
        <v>65277</v>
      </c>
      <c r="G15" s="284">
        <v>200815.66</v>
      </c>
      <c r="I15" s="282" t="s">
        <v>66460</v>
      </c>
      <c r="J15" s="282"/>
      <c r="K15" s="283">
        <v>207757.62</v>
      </c>
      <c r="M15" s="242" t="s">
        <v>49548</v>
      </c>
      <c r="N15" s="242"/>
      <c r="O15" s="243">
        <v>39395.54</v>
      </c>
      <c r="Q15" s="224" t="s">
        <v>3999</v>
      </c>
      <c r="R15" s="224"/>
      <c r="S15" s="225">
        <v>962</v>
      </c>
      <c r="U15" s="203" t="s">
        <v>495</v>
      </c>
      <c r="V15" s="203"/>
      <c r="W15" s="204">
        <v>281023</v>
      </c>
      <c r="Y15" s="195" t="s">
        <v>339</v>
      </c>
      <c r="Z15" s="195"/>
      <c r="AA15" s="196">
        <v>2491</v>
      </c>
      <c r="AB15" s="113"/>
      <c r="AC15" t="s">
        <v>31042</v>
      </c>
      <c r="AD15" s="284">
        <v>7165507.2000000002</v>
      </c>
      <c r="AE15" s="113"/>
      <c r="AF15" t="s">
        <v>71025</v>
      </c>
      <c r="AG15" s="284">
        <v>9738.32</v>
      </c>
      <c r="AI15" s="276" t="s">
        <v>59456</v>
      </c>
      <c r="AJ15" s="277">
        <v>141670.21</v>
      </c>
      <c r="AL15" s="246" t="s">
        <v>59456</v>
      </c>
      <c r="AM15" s="247">
        <v>90752.43</v>
      </c>
      <c r="AO15" s="226" t="s">
        <v>40079</v>
      </c>
      <c r="AP15" s="227">
        <v>51175.72</v>
      </c>
      <c r="AR15" s="207" t="s">
        <v>14674</v>
      </c>
      <c r="AS15" s="208">
        <v>375.22</v>
      </c>
      <c r="AT15" s="93"/>
      <c r="AU15" s="199" t="s">
        <v>31571</v>
      </c>
      <c r="AV15" s="200">
        <v>623558.84</v>
      </c>
      <c r="BA15" t="s">
        <v>11814</v>
      </c>
      <c r="BB15" s="284">
        <v>8086.64</v>
      </c>
      <c r="BD15" s="272" t="s">
        <v>66471</v>
      </c>
      <c r="BE15" s="273">
        <v>207757.62</v>
      </c>
      <c r="BG15" s="244" t="s">
        <v>49559</v>
      </c>
      <c r="BH15" s="245">
        <v>39395.54</v>
      </c>
      <c r="BJ15" s="230" t="s">
        <v>10441</v>
      </c>
      <c r="BK15" s="231">
        <v>962</v>
      </c>
      <c r="BM15" s="209" t="s">
        <v>7676</v>
      </c>
      <c r="BN15" s="210">
        <v>13241.98</v>
      </c>
      <c r="BP15" s="195" t="s">
        <v>9202</v>
      </c>
      <c r="BQ15" s="196">
        <v>35232.019999999997</v>
      </c>
    </row>
    <row r="16" spans="1:73" x14ac:dyDescent="0.55000000000000004">
      <c r="E16" t="s">
        <v>61145</v>
      </c>
      <c r="G16" s="284">
        <v>203145</v>
      </c>
      <c r="I16" s="282" t="s">
        <v>49544</v>
      </c>
      <c r="J16" s="282"/>
      <c r="K16" s="283">
        <v>775888.91</v>
      </c>
      <c r="M16" s="242" t="s">
        <v>49549</v>
      </c>
      <c r="N16" s="242"/>
      <c r="O16" s="243">
        <v>473354</v>
      </c>
      <c r="Q16" s="224" t="s">
        <v>4000</v>
      </c>
      <c r="R16" s="224"/>
      <c r="S16" s="225">
        <v>3496</v>
      </c>
      <c r="U16" s="203" t="s">
        <v>496</v>
      </c>
      <c r="V16" s="203"/>
      <c r="W16" s="204">
        <v>16500</v>
      </c>
      <c r="Y16" s="195" t="s">
        <v>340</v>
      </c>
      <c r="Z16" s="195"/>
      <c r="AA16" s="196">
        <v>4255</v>
      </c>
      <c r="AB16" s="113"/>
      <c r="AC16" t="s">
        <v>35901</v>
      </c>
      <c r="AD16" s="284">
        <v>1304447.3799999999</v>
      </c>
      <c r="AE16" s="113"/>
      <c r="AF16" t="s">
        <v>58931</v>
      </c>
      <c r="AG16" s="284">
        <v>12000</v>
      </c>
      <c r="AI16" s="276" t="s">
        <v>66808</v>
      </c>
      <c r="AJ16" s="277">
        <v>34487.269999999997</v>
      </c>
      <c r="AL16" s="246" t="s">
        <v>51430</v>
      </c>
      <c r="AM16" s="247">
        <v>67432.53</v>
      </c>
      <c r="AO16" s="226" t="s">
        <v>44293</v>
      </c>
      <c r="AP16" s="227">
        <v>12832.63</v>
      </c>
      <c r="AR16" s="207" t="s">
        <v>14675</v>
      </c>
      <c r="AS16" s="208">
        <v>20966.8</v>
      </c>
      <c r="AT16" s="93"/>
      <c r="AU16" s="199" t="s">
        <v>31572</v>
      </c>
      <c r="AV16" s="200">
        <v>13306.66</v>
      </c>
      <c r="BA16" t="s">
        <v>51131</v>
      </c>
      <c r="BB16" s="284">
        <v>16449.78</v>
      </c>
      <c r="BD16" s="272" t="s">
        <v>49555</v>
      </c>
      <c r="BE16" s="273">
        <v>775888.91</v>
      </c>
      <c r="BG16" s="244" t="s">
        <v>49560</v>
      </c>
      <c r="BH16" s="245">
        <v>473354</v>
      </c>
      <c r="BJ16" s="230" t="s">
        <v>10442</v>
      </c>
      <c r="BK16" s="231">
        <v>3496</v>
      </c>
      <c r="BM16" s="209" t="s">
        <v>8241</v>
      </c>
      <c r="BN16" s="210">
        <v>57990.51</v>
      </c>
      <c r="BP16" s="195" t="s">
        <v>9743</v>
      </c>
      <c r="BQ16" s="196">
        <v>59719.02</v>
      </c>
    </row>
    <row r="17" spans="5:69" x14ac:dyDescent="0.55000000000000004">
      <c r="E17" t="s">
        <v>57169</v>
      </c>
      <c r="G17" s="284">
        <v>82209.919999999998</v>
      </c>
      <c r="I17" s="282" t="s">
        <v>49545</v>
      </c>
      <c r="J17" s="282"/>
      <c r="K17" s="283">
        <v>1225268.95</v>
      </c>
      <c r="M17" s="242" t="s">
        <v>49550</v>
      </c>
      <c r="N17" s="242"/>
      <c r="O17" s="243">
        <v>403864.16</v>
      </c>
      <c r="Q17" s="224" t="s">
        <v>4003</v>
      </c>
      <c r="R17" s="224"/>
      <c r="S17" s="225">
        <v>5844</v>
      </c>
      <c r="U17" s="203" t="s">
        <v>497</v>
      </c>
      <c r="V17" s="203"/>
      <c r="W17" s="204">
        <v>128560</v>
      </c>
      <c r="Y17" s="195" t="s">
        <v>341</v>
      </c>
      <c r="Z17" s="195"/>
      <c r="AA17" s="196">
        <v>10622.22</v>
      </c>
      <c r="AB17" s="113"/>
      <c r="AC17" t="s">
        <v>34389</v>
      </c>
      <c r="AD17" s="284">
        <v>8296963.3899999997</v>
      </c>
      <c r="AE17" s="113"/>
      <c r="AF17" t="s">
        <v>58932</v>
      </c>
      <c r="AG17" s="284">
        <v>3000</v>
      </c>
      <c r="AI17" s="276" t="s">
        <v>51430</v>
      </c>
      <c r="AJ17" s="277">
        <v>81349.88</v>
      </c>
      <c r="AL17" s="246" t="s">
        <v>59457</v>
      </c>
      <c r="AM17" s="247">
        <v>35622.94</v>
      </c>
      <c r="AO17" s="226" t="s">
        <v>40080</v>
      </c>
      <c r="AP17" s="227">
        <v>13279.17</v>
      </c>
      <c r="AR17" s="207" t="s">
        <v>14676</v>
      </c>
      <c r="AS17" s="208">
        <v>216372.5</v>
      </c>
      <c r="AT17" s="93"/>
      <c r="AU17" s="199" t="s">
        <v>31573</v>
      </c>
      <c r="AV17" s="200">
        <v>224299.5</v>
      </c>
      <c r="BA17" t="s">
        <v>11816</v>
      </c>
      <c r="BB17" s="284">
        <v>57426.54</v>
      </c>
      <c r="BD17" s="272" t="s">
        <v>49556</v>
      </c>
      <c r="BE17" s="273">
        <v>1225268.95</v>
      </c>
      <c r="BG17" s="244" t="s">
        <v>49561</v>
      </c>
      <c r="BH17" s="245">
        <v>403864.16</v>
      </c>
      <c r="BJ17" s="230" t="s">
        <v>10443</v>
      </c>
      <c r="BK17" s="231">
        <v>5844</v>
      </c>
      <c r="BM17" s="209" t="s">
        <v>8852</v>
      </c>
      <c r="BN17" s="210">
        <v>13880.68</v>
      </c>
      <c r="BP17" s="195" t="s">
        <v>10140</v>
      </c>
      <c r="BQ17" s="196">
        <v>11643</v>
      </c>
    </row>
    <row r="18" spans="5:69" x14ac:dyDescent="0.55000000000000004">
      <c r="E18" t="s">
        <v>49549</v>
      </c>
      <c r="G18" s="284">
        <v>113266</v>
      </c>
      <c r="I18" s="282" t="s">
        <v>65277</v>
      </c>
      <c r="J18" s="282"/>
      <c r="K18" s="283">
        <v>579983.64</v>
      </c>
      <c r="M18" s="242" t="s">
        <v>49551</v>
      </c>
      <c r="N18" s="242"/>
      <c r="O18" s="243">
        <v>58989.4</v>
      </c>
      <c r="Q18" s="224" t="s">
        <v>4004</v>
      </c>
      <c r="R18" s="224"/>
      <c r="S18" s="225">
        <v>7603</v>
      </c>
      <c r="U18" s="203" t="s">
        <v>498</v>
      </c>
      <c r="V18" s="203"/>
      <c r="W18" s="204">
        <v>16500</v>
      </c>
      <c r="Y18" s="195" t="s">
        <v>4032</v>
      </c>
      <c r="Z18" s="195"/>
      <c r="AA18" s="196">
        <v>2137</v>
      </c>
      <c r="AB18" s="113"/>
      <c r="AC18" t="s">
        <v>31096</v>
      </c>
      <c r="AD18" s="284">
        <v>7165507.2000000002</v>
      </c>
      <c r="AE18" s="113"/>
      <c r="AF18" t="s">
        <v>36009</v>
      </c>
      <c r="AG18" s="284">
        <v>32710.02</v>
      </c>
      <c r="AI18" s="276" t="s">
        <v>59457</v>
      </c>
      <c r="AJ18" s="277">
        <v>5627.7</v>
      </c>
      <c r="AL18" s="246" t="s">
        <v>54761</v>
      </c>
      <c r="AM18" s="247">
        <v>82220.63</v>
      </c>
      <c r="AO18" s="226" t="s">
        <v>40081</v>
      </c>
      <c r="AP18" s="227">
        <v>144365.4</v>
      </c>
      <c r="AR18" s="207" t="s">
        <v>14677</v>
      </c>
      <c r="AS18" s="208">
        <v>18732.259999999998</v>
      </c>
      <c r="AT18" s="93"/>
      <c r="AU18" s="199" t="s">
        <v>12956</v>
      </c>
      <c r="AV18" s="200">
        <v>16319.92</v>
      </c>
      <c r="BA18" t="s">
        <v>51261</v>
      </c>
      <c r="BB18" s="284">
        <v>2223.23</v>
      </c>
      <c r="BD18" s="272" t="s">
        <v>61164</v>
      </c>
      <c r="BE18" s="273">
        <v>579983.64</v>
      </c>
      <c r="BG18" s="244" t="s">
        <v>49562</v>
      </c>
      <c r="BH18" s="245">
        <v>58989.4</v>
      </c>
      <c r="BJ18" s="230" t="s">
        <v>6936</v>
      </c>
      <c r="BK18" s="231">
        <v>7603</v>
      </c>
      <c r="BM18" s="209" t="s">
        <v>9200</v>
      </c>
      <c r="BN18" s="210">
        <v>225178</v>
      </c>
      <c r="BP18" s="195" t="s">
        <v>9744</v>
      </c>
      <c r="BQ18" s="196">
        <v>11643</v>
      </c>
    </row>
    <row r="19" spans="5:69" x14ac:dyDescent="0.55000000000000004">
      <c r="E19" t="s">
        <v>49550</v>
      </c>
      <c r="G19" s="284">
        <v>186714.61</v>
      </c>
      <c r="I19" s="282" t="s">
        <v>49546</v>
      </c>
      <c r="J19" s="282"/>
      <c r="K19" s="283">
        <v>47147.87</v>
      </c>
      <c r="M19" s="242" t="s">
        <v>3315</v>
      </c>
      <c r="N19" s="242"/>
      <c r="O19" s="243">
        <v>35905.46</v>
      </c>
      <c r="Q19" s="224" t="s">
        <v>4006</v>
      </c>
      <c r="R19" s="224"/>
      <c r="S19" s="225">
        <v>744</v>
      </c>
      <c r="U19" s="203" t="s">
        <v>499</v>
      </c>
      <c r="V19" s="203"/>
      <c r="W19" s="204">
        <v>217295.66</v>
      </c>
      <c r="Y19" s="195" t="s">
        <v>342</v>
      </c>
      <c r="Z19" s="195"/>
      <c r="AA19" s="196">
        <v>15671</v>
      </c>
      <c r="AB19" s="113"/>
      <c r="AC19" t="s">
        <v>35903</v>
      </c>
      <c r="AD19" s="284">
        <v>1304447.3799999999</v>
      </c>
      <c r="AE19" s="113"/>
      <c r="AF19" t="s">
        <v>36010</v>
      </c>
      <c r="AG19" s="284">
        <v>57313.29</v>
      </c>
      <c r="AI19" s="276" t="s">
        <v>62510</v>
      </c>
      <c r="AJ19" s="277">
        <v>13558.58</v>
      </c>
      <c r="AL19" s="246" t="s">
        <v>63880</v>
      </c>
      <c r="AM19" s="247">
        <v>31020.25</v>
      </c>
      <c r="AO19" s="226" t="s">
        <v>42104</v>
      </c>
      <c r="AP19" s="227">
        <v>409340.47</v>
      </c>
      <c r="AR19" s="207" t="s">
        <v>14678</v>
      </c>
      <c r="AS19" s="208">
        <v>1442.6</v>
      </c>
      <c r="AT19" s="93"/>
      <c r="AU19" s="199" t="s">
        <v>12957</v>
      </c>
      <c r="AV19" s="200">
        <v>133250</v>
      </c>
      <c r="BA19" t="s">
        <v>46496</v>
      </c>
      <c r="BB19">
        <v>0.9</v>
      </c>
      <c r="BD19" s="272" t="s">
        <v>49557</v>
      </c>
      <c r="BE19" s="273">
        <v>47147.87</v>
      </c>
      <c r="BG19" s="244" t="s">
        <v>9201</v>
      </c>
      <c r="BH19" s="245">
        <v>35905.46</v>
      </c>
      <c r="BJ19" s="230" t="s">
        <v>10445</v>
      </c>
      <c r="BK19" s="231">
        <v>744</v>
      </c>
      <c r="BM19" s="209" t="s">
        <v>9483</v>
      </c>
      <c r="BN19" s="210">
        <v>18031</v>
      </c>
      <c r="BP19" s="195" t="s">
        <v>7556</v>
      </c>
      <c r="BQ19" s="196">
        <v>221136.28</v>
      </c>
    </row>
    <row r="20" spans="5:69" x14ac:dyDescent="0.55000000000000004">
      <c r="E20" t="s">
        <v>5464</v>
      </c>
      <c r="G20" s="284">
        <v>142503</v>
      </c>
      <c r="I20" s="282" t="s">
        <v>65278</v>
      </c>
      <c r="J20" s="282"/>
      <c r="K20" s="283">
        <v>106250</v>
      </c>
      <c r="M20" s="242" t="s">
        <v>3243</v>
      </c>
      <c r="N20" s="242"/>
      <c r="O20" s="243">
        <v>25682.5</v>
      </c>
      <c r="Q20" s="224" t="s">
        <v>4009</v>
      </c>
      <c r="R20" s="224"/>
      <c r="S20" s="225">
        <v>770</v>
      </c>
      <c r="U20" s="203" t="s">
        <v>500</v>
      </c>
      <c r="V20" s="203"/>
      <c r="W20" s="204">
        <v>5334.78</v>
      </c>
      <c r="Y20" s="195" t="s">
        <v>344</v>
      </c>
      <c r="Z20" s="195"/>
      <c r="AA20" s="196">
        <v>1349.91</v>
      </c>
      <c r="AB20" s="113"/>
      <c r="AE20" s="113"/>
      <c r="AF20" t="s">
        <v>71026</v>
      </c>
      <c r="AG20" s="284">
        <v>33988.620000000003</v>
      </c>
      <c r="AI20" s="276" t="s">
        <v>66809</v>
      </c>
      <c r="AJ20" s="277">
        <v>360608.28</v>
      </c>
      <c r="AL20" s="246" t="s">
        <v>62510</v>
      </c>
      <c r="AM20" s="247">
        <v>87550</v>
      </c>
      <c r="AO20" s="226" t="s">
        <v>35937</v>
      </c>
      <c r="AP20" s="227">
        <v>15882</v>
      </c>
      <c r="AR20" s="207" t="s">
        <v>14679</v>
      </c>
      <c r="AS20" s="208">
        <v>5729</v>
      </c>
      <c r="AT20" s="93"/>
      <c r="AU20" s="199" t="s">
        <v>12958</v>
      </c>
      <c r="AV20" s="200">
        <v>11193.82</v>
      </c>
      <c r="BA20" t="s">
        <v>11822</v>
      </c>
      <c r="BB20" s="284">
        <v>52850.07</v>
      </c>
      <c r="BD20" s="272" t="s">
        <v>65971</v>
      </c>
      <c r="BE20" s="273">
        <v>106250</v>
      </c>
      <c r="BG20" s="244" t="s">
        <v>9204</v>
      </c>
      <c r="BH20" s="245">
        <v>25682.5</v>
      </c>
      <c r="BJ20" s="230" t="s">
        <v>10449</v>
      </c>
      <c r="BK20" s="231">
        <v>770</v>
      </c>
      <c r="BM20" s="209" t="s">
        <v>9740</v>
      </c>
      <c r="BN20" s="210">
        <v>553397.17000000004</v>
      </c>
      <c r="BP20" s="195" t="s">
        <v>10141</v>
      </c>
      <c r="BQ20" s="196">
        <v>188880</v>
      </c>
    </row>
    <row r="21" spans="5:69" x14ac:dyDescent="0.55000000000000004">
      <c r="E21" t="s">
        <v>65383</v>
      </c>
      <c r="G21" s="284">
        <v>12064</v>
      </c>
      <c r="I21" s="282" t="s">
        <v>61145</v>
      </c>
      <c r="J21" s="282"/>
      <c r="K21" s="283">
        <v>226616.17</v>
      </c>
      <c r="M21" s="242" t="s">
        <v>3317</v>
      </c>
      <c r="N21" s="242"/>
      <c r="O21" s="243">
        <v>90295.64</v>
      </c>
      <c r="Q21" s="224" t="s">
        <v>3998</v>
      </c>
      <c r="R21" s="224"/>
      <c r="S21" s="225">
        <v>66713</v>
      </c>
      <c r="U21" s="203" t="s">
        <v>501</v>
      </c>
      <c r="V21" s="203"/>
      <c r="W21" s="204">
        <v>514699</v>
      </c>
      <c r="Y21" s="195" t="s">
        <v>345</v>
      </c>
      <c r="Z21" s="195"/>
      <c r="AA21" s="196">
        <v>18208.5</v>
      </c>
      <c r="AB21" s="113"/>
      <c r="AD21" s="284"/>
      <c r="AE21" s="113"/>
      <c r="AF21" t="s">
        <v>71027</v>
      </c>
      <c r="AG21" s="284">
        <v>12289.89</v>
      </c>
      <c r="AI21" s="276" t="s">
        <v>58911</v>
      </c>
      <c r="AJ21" s="277">
        <v>12813.28</v>
      </c>
      <c r="AL21" s="246" t="s">
        <v>63881</v>
      </c>
      <c r="AM21" s="247">
        <v>1200</v>
      </c>
      <c r="AO21" s="226" t="s">
        <v>51428</v>
      </c>
      <c r="AP21" s="227">
        <v>121082.67</v>
      </c>
      <c r="AR21" s="207" t="s">
        <v>14680</v>
      </c>
      <c r="AS21" s="208">
        <v>48981.41</v>
      </c>
      <c r="AT21" s="93"/>
      <c r="AU21" s="199" t="s">
        <v>12959</v>
      </c>
      <c r="AV21" s="200">
        <v>26756.51</v>
      </c>
      <c r="BA21" t="s">
        <v>51266</v>
      </c>
      <c r="BB21" s="284">
        <v>4300.6899999999996</v>
      </c>
      <c r="BD21" s="272" t="s">
        <v>61165</v>
      </c>
      <c r="BE21" s="273">
        <v>226616.17</v>
      </c>
      <c r="BG21" s="244" t="s">
        <v>9205</v>
      </c>
      <c r="BH21" s="245">
        <v>90295.64</v>
      </c>
      <c r="BJ21" s="230" t="s">
        <v>10450</v>
      </c>
      <c r="BK21" s="231">
        <v>66713</v>
      </c>
      <c r="BM21" s="209" t="s">
        <v>6597</v>
      </c>
      <c r="BN21" s="210">
        <v>961393</v>
      </c>
      <c r="BP21" s="195" t="s">
        <v>9746</v>
      </c>
      <c r="BQ21" s="196">
        <v>410016.28</v>
      </c>
    </row>
    <row r="22" spans="5:69" x14ac:dyDescent="0.55000000000000004">
      <c r="E22" t="s">
        <v>5657</v>
      </c>
      <c r="G22" s="284">
        <v>139137.66</v>
      </c>
      <c r="I22" s="282" t="s">
        <v>49547</v>
      </c>
      <c r="J22" s="282"/>
      <c r="K22" s="283">
        <v>50568.73</v>
      </c>
      <c r="M22" s="242" t="s">
        <v>3318</v>
      </c>
      <c r="N22" s="242"/>
      <c r="O22" s="243">
        <v>12579.3</v>
      </c>
      <c r="Q22" s="224" t="s">
        <v>4010</v>
      </c>
      <c r="R22" s="224"/>
      <c r="S22" s="225">
        <v>6197</v>
      </c>
      <c r="U22" s="203" t="s">
        <v>502</v>
      </c>
      <c r="V22" s="203"/>
      <c r="W22" s="204">
        <v>34780.1</v>
      </c>
      <c r="Y22" s="195" t="s">
        <v>346</v>
      </c>
      <c r="Z22" s="195"/>
      <c r="AA22" s="196">
        <v>3322</v>
      </c>
      <c r="AB22" s="113"/>
      <c r="AC22" s="113"/>
      <c r="AD22" s="113"/>
      <c r="AE22" s="113"/>
      <c r="AF22" t="s">
        <v>59472</v>
      </c>
      <c r="AG22" s="284">
        <v>1730.79</v>
      </c>
      <c r="AI22" s="276" t="s">
        <v>58912</v>
      </c>
      <c r="AJ22" s="277">
        <v>1060.1400000000001</v>
      </c>
      <c r="AL22" s="246" t="s">
        <v>63882</v>
      </c>
      <c r="AM22" s="247">
        <v>434.6</v>
      </c>
      <c r="AO22" s="226" t="s">
        <v>51429</v>
      </c>
      <c r="AP22" s="227">
        <v>98052.26</v>
      </c>
      <c r="AR22" s="207" t="s">
        <v>14681</v>
      </c>
      <c r="AS22" s="208">
        <v>20966.8</v>
      </c>
      <c r="AT22" s="93"/>
      <c r="AU22" s="199" t="s">
        <v>12960</v>
      </c>
      <c r="AV22" s="200">
        <v>4258.88</v>
      </c>
      <c r="BA22" t="s">
        <v>11823</v>
      </c>
      <c r="BB22" s="284">
        <v>115905.3</v>
      </c>
      <c r="BD22" s="272" t="s">
        <v>49558</v>
      </c>
      <c r="BE22" s="273">
        <v>50568.73</v>
      </c>
      <c r="BG22" s="244" t="s">
        <v>9206</v>
      </c>
      <c r="BH22" s="245">
        <v>12579.3</v>
      </c>
      <c r="BJ22" s="230" t="s">
        <v>10451</v>
      </c>
      <c r="BK22" s="231">
        <v>6197</v>
      </c>
      <c r="BM22" s="209" t="s">
        <v>7023</v>
      </c>
      <c r="BN22" s="210">
        <v>52402</v>
      </c>
      <c r="BP22" s="195" t="s">
        <v>10142</v>
      </c>
      <c r="BQ22" s="196">
        <v>47274</v>
      </c>
    </row>
    <row r="23" spans="5:69" x14ac:dyDescent="0.55000000000000004">
      <c r="E23" t="s">
        <v>5605</v>
      </c>
      <c r="G23" s="284">
        <v>151301.82</v>
      </c>
      <c r="I23" s="282" t="s">
        <v>57169</v>
      </c>
      <c r="J23" s="282"/>
      <c r="K23" s="283">
        <v>150496.1</v>
      </c>
      <c r="M23" s="242" t="s">
        <v>3246</v>
      </c>
      <c r="N23" s="242"/>
      <c r="O23" s="243">
        <v>42000</v>
      </c>
      <c r="Q23" s="224" t="s">
        <v>884</v>
      </c>
      <c r="R23" s="224"/>
      <c r="S23" s="225">
        <v>432829</v>
      </c>
      <c r="U23" s="203" t="s">
        <v>503</v>
      </c>
      <c r="V23" s="203"/>
      <c r="W23" s="204">
        <v>12579.15</v>
      </c>
      <c r="Y23" s="195" t="s">
        <v>263</v>
      </c>
      <c r="Z23" s="195"/>
      <c r="AA23" s="196">
        <v>713993.8</v>
      </c>
      <c r="AB23" s="113"/>
      <c r="AC23" s="113"/>
      <c r="AD23" s="113"/>
      <c r="AE23" s="113"/>
      <c r="AF23" t="s">
        <v>54825</v>
      </c>
      <c r="AG23" s="284">
        <v>4770.83</v>
      </c>
      <c r="AI23" s="276" t="s">
        <v>60171</v>
      </c>
      <c r="AJ23" s="277">
        <v>1659.69</v>
      </c>
      <c r="AL23" s="246" t="s">
        <v>63883</v>
      </c>
      <c r="AM23" s="247">
        <v>810</v>
      </c>
      <c r="AO23" s="226" t="s">
        <v>51430</v>
      </c>
      <c r="AP23" s="227">
        <v>16085.39</v>
      </c>
      <c r="AR23" s="207" t="s">
        <v>12949</v>
      </c>
      <c r="AS23" s="208">
        <v>278964.43</v>
      </c>
      <c r="AT23" s="93"/>
      <c r="AU23" s="199" t="s">
        <v>14779</v>
      </c>
      <c r="AV23" s="200">
        <v>623558.84</v>
      </c>
      <c r="BA23" t="s">
        <v>66154</v>
      </c>
      <c r="BB23" s="284">
        <v>8000</v>
      </c>
      <c r="BD23" s="272" t="s">
        <v>57171</v>
      </c>
      <c r="BE23" s="273">
        <v>150496.1</v>
      </c>
      <c r="BG23" s="244" t="s">
        <v>9210</v>
      </c>
      <c r="BH23" s="245">
        <v>42000</v>
      </c>
      <c r="BJ23" s="230" t="s">
        <v>7006</v>
      </c>
      <c r="BK23" s="231">
        <v>432829</v>
      </c>
      <c r="BM23" s="209" t="s">
        <v>7263</v>
      </c>
      <c r="BN23" s="210">
        <v>412321</v>
      </c>
      <c r="BP23" s="195" t="s">
        <v>9204</v>
      </c>
      <c r="BQ23" s="196">
        <v>6234.2</v>
      </c>
    </row>
    <row r="24" spans="5:69" x14ac:dyDescent="0.55000000000000004">
      <c r="E24" t="s">
        <v>5610</v>
      </c>
      <c r="G24" s="284">
        <v>6041.34</v>
      </c>
      <c r="I24" s="282" t="s">
        <v>49548</v>
      </c>
      <c r="J24" s="282"/>
      <c r="K24" s="283">
        <v>3064.46</v>
      </c>
      <c r="M24" s="242" t="s">
        <v>3247</v>
      </c>
      <c r="N24" s="242"/>
      <c r="O24" s="243">
        <v>1560.6</v>
      </c>
      <c r="Q24" s="224" t="s">
        <v>4012</v>
      </c>
      <c r="R24" s="224"/>
      <c r="S24" s="225">
        <v>3414</v>
      </c>
      <c r="U24" s="203" t="s">
        <v>504</v>
      </c>
      <c r="V24" s="203"/>
      <c r="W24" s="204">
        <v>1070767.8799999999</v>
      </c>
      <c r="Y24" s="195" t="s">
        <v>347</v>
      </c>
      <c r="Z24" s="195"/>
      <c r="AA24" s="196">
        <v>191779.13</v>
      </c>
      <c r="AB24" s="113"/>
      <c r="AC24" s="113"/>
      <c r="AD24" s="113"/>
      <c r="AE24" s="113"/>
      <c r="AF24" t="s">
        <v>15974</v>
      </c>
      <c r="AG24">
        <v>348.3</v>
      </c>
      <c r="AI24" s="276" t="s">
        <v>63885</v>
      </c>
      <c r="AJ24" s="277">
        <v>5291.07</v>
      </c>
      <c r="AL24" s="246" t="s">
        <v>63884</v>
      </c>
      <c r="AM24" s="247">
        <v>3500</v>
      </c>
      <c r="AO24" s="226" t="s">
        <v>44294</v>
      </c>
      <c r="AP24" s="227">
        <v>83000</v>
      </c>
      <c r="AR24" s="207" t="s">
        <v>14682</v>
      </c>
      <c r="AS24" s="208">
        <v>149822</v>
      </c>
      <c r="AT24" s="93"/>
      <c r="AU24" s="199" t="s">
        <v>14782</v>
      </c>
      <c r="AV24" s="200">
        <v>13306.66</v>
      </c>
      <c r="BA24" t="s">
        <v>51267</v>
      </c>
      <c r="BB24" s="284">
        <v>4305.1000000000004</v>
      </c>
      <c r="BD24" s="272" t="s">
        <v>49559</v>
      </c>
      <c r="BE24" s="273">
        <v>3064.46</v>
      </c>
      <c r="BG24" s="244" t="s">
        <v>9212</v>
      </c>
      <c r="BH24" s="245">
        <v>1560.6</v>
      </c>
      <c r="BJ24" s="230" t="s">
        <v>10453</v>
      </c>
      <c r="BK24" s="231">
        <v>3414</v>
      </c>
      <c r="BM24" s="209" t="s">
        <v>7555</v>
      </c>
      <c r="BN24" s="210">
        <v>1336728</v>
      </c>
      <c r="BP24" s="195" t="s">
        <v>9747</v>
      </c>
      <c r="BQ24" s="196">
        <v>53508.2</v>
      </c>
    </row>
    <row r="25" spans="5:69" x14ac:dyDescent="0.55000000000000004">
      <c r="E25" t="s">
        <v>5611</v>
      </c>
      <c r="G25" s="284">
        <v>8086.64</v>
      </c>
      <c r="I25" s="282" t="s">
        <v>49549</v>
      </c>
      <c r="J25" s="282"/>
      <c r="K25" s="283">
        <v>634687.43000000005</v>
      </c>
      <c r="M25" s="242" t="s">
        <v>3322</v>
      </c>
      <c r="N25" s="242"/>
      <c r="O25" s="243">
        <v>439</v>
      </c>
      <c r="Q25" s="224" t="s">
        <v>4013</v>
      </c>
      <c r="R25" s="224"/>
      <c r="S25" s="225">
        <v>3945</v>
      </c>
      <c r="U25" s="203" t="s">
        <v>505</v>
      </c>
      <c r="V25" s="203"/>
      <c r="W25" s="204">
        <v>156366</v>
      </c>
      <c r="Y25" s="195" t="s">
        <v>348</v>
      </c>
      <c r="Z25" s="195"/>
      <c r="AA25" s="196">
        <v>221136.28</v>
      </c>
      <c r="AB25" s="113"/>
      <c r="AC25" s="113"/>
      <c r="AD25" s="113"/>
      <c r="AE25" s="113"/>
      <c r="AF25" t="s">
        <v>33138</v>
      </c>
      <c r="AG25">
        <v>247.67</v>
      </c>
      <c r="AI25" s="276" t="s">
        <v>63886</v>
      </c>
      <c r="AJ25" s="277">
        <v>430.03</v>
      </c>
      <c r="AL25" s="246" t="s">
        <v>61738</v>
      </c>
      <c r="AM25" s="247">
        <v>4592.05</v>
      </c>
      <c r="AO25" s="226" t="s">
        <v>44295</v>
      </c>
      <c r="AP25" s="227">
        <v>6349.5</v>
      </c>
      <c r="AR25" s="207" t="s">
        <v>14683</v>
      </c>
      <c r="AS25" s="208">
        <v>44980</v>
      </c>
      <c r="AT25" s="93"/>
      <c r="AU25" s="199" t="s">
        <v>14784</v>
      </c>
      <c r="AV25" s="200">
        <v>224299.5</v>
      </c>
      <c r="BA25" t="s">
        <v>11825</v>
      </c>
      <c r="BB25" s="284">
        <v>117941.75</v>
      </c>
      <c r="BD25" s="272" t="s">
        <v>49560</v>
      </c>
      <c r="BE25" s="273">
        <v>634687.43000000005</v>
      </c>
      <c r="BG25" s="244" t="s">
        <v>9214</v>
      </c>
      <c r="BH25" s="245">
        <v>439</v>
      </c>
      <c r="BJ25" s="230" t="s">
        <v>10454</v>
      </c>
      <c r="BK25" s="231">
        <v>3945</v>
      </c>
      <c r="BM25" s="209" t="s">
        <v>7677</v>
      </c>
      <c r="BN25" s="210">
        <v>73439</v>
      </c>
      <c r="BP25" s="195" t="s">
        <v>10143</v>
      </c>
      <c r="BQ25" s="196">
        <v>115247.82</v>
      </c>
    </row>
    <row r="26" spans="5:69" ht="15" customHeight="1" x14ac:dyDescent="0.55000000000000004">
      <c r="E26" t="s">
        <v>5613</v>
      </c>
      <c r="G26" s="284">
        <v>57426.54</v>
      </c>
      <c r="I26" s="282" t="s">
        <v>49550</v>
      </c>
      <c r="J26" s="282"/>
      <c r="K26" s="283">
        <v>293240.32000000001</v>
      </c>
      <c r="M26" s="242" t="s">
        <v>3324</v>
      </c>
      <c r="N26" s="242"/>
      <c r="O26" s="243">
        <v>10502.21</v>
      </c>
      <c r="Q26" s="224" t="s">
        <v>4015</v>
      </c>
      <c r="R26" s="224"/>
      <c r="S26" s="225">
        <v>290</v>
      </c>
      <c r="U26" s="203" t="s">
        <v>506</v>
      </c>
      <c r="V26" s="203"/>
      <c r="W26" s="204">
        <v>10597.49</v>
      </c>
      <c r="Y26" s="195" t="s">
        <v>349</v>
      </c>
      <c r="Z26" s="195"/>
      <c r="AA26" s="196">
        <v>167483</v>
      </c>
      <c r="AB26" s="113"/>
      <c r="AC26" s="113"/>
      <c r="AD26" s="113"/>
      <c r="AE26" s="113"/>
      <c r="AF26" t="s">
        <v>33139</v>
      </c>
      <c r="AG26">
        <v>674.54</v>
      </c>
      <c r="AI26" s="276" t="s">
        <v>70325</v>
      </c>
      <c r="AJ26" s="277">
        <v>25269.46</v>
      </c>
      <c r="AL26" s="246" t="s">
        <v>58911</v>
      </c>
      <c r="AM26" s="247">
        <v>93608.09</v>
      </c>
      <c r="AO26" s="226" t="s">
        <v>44296</v>
      </c>
      <c r="AP26" s="227">
        <v>235800</v>
      </c>
      <c r="AR26" s="207" t="s">
        <v>14684</v>
      </c>
      <c r="AS26" s="208">
        <v>23076.5</v>
      </c>
      <c r="AT26" s="93"/>
      <c r="AU26" s="199" t="s">
        <v>12961</v>
      </c>
      <c r="AV26" s="200">
        <v>29700</v>
      </c>
      <c r="BA26" t="s">
        <v>12855</v>
      </c>
      <c r="BB26" s="284">
        <v>18018.64</v>
      </c>
      <c r="BD26" s="272" t="s">
        <v>49561</v>
      </c>
      <c r="BE26" s="273">
        <v>293240.32000000001</v>
      </c>
      <c r="BG26" s="244" t="s">
        <v>9216</v>
      </c>
      <c r="BH26" s="245">
        <v>10502.21</v>
      </c>
      <c r="BJ26" s="230" t="s">
        <v>10455</v>
      </c>
      <c r="BK26" s="231">
        <v>290</v>
      </c>
      <c r="BM26" s="209" t="s">
        <v>7985</v>
      </c>
      <c r="BN26" s="210">
        <v>111958.43</v>
      </c>
      <c r="BP26" s="195" t="s">
        <v>9748</v>
      </c>
      <c r="BQ26" s="196">
        <v>115247.82</v>
      </c>
    </row>
    <row r="27" spans="5:69" x14ac:dyDescent="0.55000000000000004">
      <c r="E27" t="s">
        <v>46392</v>
      </c>
      <c r="G27">
        <v>0.9</v>
      </c>
      <c r="I27" s="282" t="s">
        <v>49551</v>
      </c>
      <c r="J27" s="282"/>
      <c r="K27" s="283">
        <v>13657.75</v>
      </c>
      <c r="M27" s="242" t="s">
        <v>3326</v>
      </c>
      <c r="N27" s="242"/>
      <c r="O27" s="243">
        <v>61535.48</v>
      </c>
      <c r="Q27" s="224" t="s">
        <v>4016</v>
      </c>
      <c r="R27" s="224"/>
      <c r="S27" s="225">
        <v>1012.46</v>
      </c>
      <c r="U27" s="203" t="s">
        <v>507</v>
      </c>
      <c r="V27" s="203"/>
      <c r="W27" s="204">
        <v>16447</v>
      </c>
      <c r="Y27" s="195" t="s">
        <v>350</v>
      </c>
      <c r="Z27" s="195"/>
      <c r="AA27" s="196">
        <v>10672</v>
      </c>
      <c r="AB27" s="113"/>
      <c r="AC27" s="113"/>
      <c r="AD27" s="113"/>
      <c r="AE27" s="113"/>
      <c r="AF27" t="s">
        <v>62539</v>
      </c>
      <c r="AG27" s="284">
        <v>4070.13</v>
      </c>
      <c r="AI27" s="276" t="s">
        <v>70326</v>
      </c>
      <c r="AJ27" s="277">
        <v>1924.49</v>
      </c>
      <c r="AL27" s="246" t="s">
        <v>58912</v>
      </c>
      <c r="AM27" s="247">
        <v>6307.3</v>
      </c>
      <c r="AO27" s="226" t="s">
        <v>44297</v>
      </c>
      <c r="AP27" s="227">
        <v>16371</v>
      </c>
      <c r="AR27" s="207" t="s">
        <v>14685</v>
      </c>
      <c r="AS27" s="208">
        <v>7196.5</v>
      </c>
      <c r="AT27" s="93"/>
      <c r="AU27" s="199" t="s">
        <v>31574</v>
      </c>
      <c r="AV27" s="200">
        <v>10000</v>
      </c>
      <c r="BA27" t="s">
        <v>66253</v>
      </c>
      <c r="BB27" s="284">
        <v>6851</v>
      </c>
      <c r="BD27" s="272" t="s">
        <v>49562</v>
      </c>
      <c r="BE27" s="273">
        <v>13657.75</v>
      </c>
      <c r="BG27" s="244" t="s">
        <v>9218</v>
      </c>
      <c r="BH27" s="245">
        <v>61535.48</v>
      </c>
      <c r="BJ27" s="230" t="s">
        <v>7051</v>
      </c>
      <c r="BK27" s="231">
        <v>1012.46</v>
      </c>
      <c r="BM27" s="209" t="s">
        <v>8242</v>
      </c>
      <c r="BN27" s="210">
        <v>133768</v>
      </c>
      <c r="BP27" s="195" t="s">
        <v>10093</v>
      </c>
      <c r="BQ27" s="196">
        <v>167483</v>
      </c>
    </row>
    <row r="28" spans="5:69" x14ac:dyDescent="0.55000000000000004">
      <c r="E28" t="s">
        <v>5619</v>
      </c>
      <c r="G28" s="284">
        <v>52850.07</v>
      </c>
      <c r="I28" s="282" t="s">
        <v>3346</v>
      </c>
      <c r="J28" s="282"/>
      <c r="K28" s="283">
        <v>278.74</v>
      </c>
      <c r="M28" s="242" t="s">
        <v>3249</v>
      </c>
      <c r="N28" s="242"/>
      <c r="O28" s="243">
        <v>131</v>
      </c>
      <c r="Q28" s="224" t="s">
        <v>932</v>
      </c>
      <c r="R28" s="224"/>
      <c r="S28" s="225">
        <v>10983</v>
      </c>
      <c r="U28" s="203" t="s">
        <v>508</v>
      </c>
      <c r="V28" s="203"/>
      <c r="W28" s="204">
        <v>36130.769999999997</v>
      </c>
      <c r="Y28" s="195" t="s">
        <v>351</v>
      </c>
      <c r="Z28" s="195"/>
      <c r="AA28" s="196">
        <v>455531</v>
      </c>
      <c r="AB28" s="113"/>
      <c r="AC28" s="113"/>
      <c r="AD28" s="113"/>
      <c r="AE28" s="113"/>
      <c r="AF28" t="s">
        <v>59486</v>
      </c>
      <c r="AG28" s="284">
        <v>2490</v>
      </c>
      <c r="AI28" s="276" t="s">
        <v>66482</v>
      </c>
      <c r="AJ28" s="277">
        <v>8054.44</v>
      </c>
      <c r="AL28" s="246" t="s">
        <v>60171</v>
      </c>
      <c r="AM28" s="247">
        <v>5309.5</v>
      </c>
      <c r="AO28" s="226" t="s">
        <v>14694</v>
      </c>
      <c r="AP28" s="227">
        <v>13511</v>
      </c>
      <c r="AR28" s="207" t="s">
        <v>14686</v>
      </c>
      <c r="AS28" s="208">
        <v>-0.02</v>
      </c>
      <c r="AT28" s="93"/>
      <c r="AU28" s="199" t="s">
        <v>31575</v>
      </c>
      <c r="AV28" s="200">
        <v>73.2</v>
      </c>
      <c r="BA28" t="s">
        <v>11838</v>
      </c>
      <c r="BB28" s="284">
        <v>93762.240000000005</v>
      </c>
      <c r="BD28" s="272" t="s">
        <v>9245</v>
      </c>
      <c r="BE28" s="273">
        <v>278.74</v>
      </c>
      <c r="BG28" s="244" t="s">
        <v>10431</v>
      </c>
      <c r="BH28" s="245">
        <v>131</v>
      </c>
      <c r="BJ28" s="230" t="s">
        <v>7055</v>
      </c>
      <c r="BK28" s="231">
        <v>10983</v>
      </c>
      <c r="BM28" s="209" t="s">
        <v>8485</v>
      </c>
      <c r="BN28" s="210">
        <v>1211754</v>
      </c>
      <c r="BP28" s="195" t="s">
        <v>10144</v>
      </c>
      <c r="BQ28" s="196">
        <v>93331</v>
      </c>
    </row>
    <row r="29" spans="5:69" x14ac:dyDescent="0.55000000000000004">
      <c r="E29" t="s">
        <v>5620</v>
      </c>
      <c r="G29" s="284">
        <v>115905.3</v>
      </c>
      <c r="I29" s="282" t="s">
        <v>3354</v>
      </c>
      <c r="J29" s="282"/>
      <c r="K29" s="283">
        <v>10.49</v>
      </c>
      <c r="M29" s="242" t="s">
        <v>3331</v>
      </c>
      <c r="N29" s="242"/>
      <c r="O29" s="243">
        <v>8910.2099999999991</v>
      </c>
      <c r="Q29" s="224" t="s">
        <v>996</v>
      </c>
      <c r="R29" s="224"/>
      <c r="S29" s="225">
        <v>257</v>
      </c>
      <c r="U29" s="203" t="s">
        <v>509</v>
      </c>
      <c r="V29" s="203"/>
      <c r="W29" s="204">
        <v>16500</v>
      </c>
      <c r="Y29" s="195" t="s">
        <v>352</v>
      </c>
      <c r="Z29" s="195"/>
      <c r="AA29" s="196">
        <v>103871.89</v>
      </c>
      <c r="AB29" s="113"/>
      <c r="AC29" s="113"/>
      <c r="AD29" s="113"/>
      <c r="AE29" s="113"/>
      <c r="AF29" t="s">
        <v>55840</v>
      </c>
      <c r="AG29" s="284">
        <v>6853.67</v>
      </c>
      <c r="AI29" s="276" t="s">
        <v>59459</v>
      </c>
      <c r="AJ29" s="277">
        <v>648860.5</v>
      </c>
      <c r="AL29" s="246" t="s">
        <v>59458</v>
      </c>
      <c r="AM29" s="247">
        <v>4655</v>
      </c>
      <c r="AO29" s="226" t="s">
        <v>35939</v>
      </c>
      <c r="AP29" s="227">
        <v>31160</v>
      </c>
      <c r="AR29" s="207" t="s">
        <v>14687</v>
      </c>
      <c r="AS29" s="208">
        <v>13242</v>
      </c>
      <c r="AT29" s="93"/>
      <c r="AU29" s="199" t="s">
        <v>31576</v>
      </c>
      <c r="AV29" s="200">
        <v>21030.799999999999</v>
      </c>
      <c r="BA29" t="s">
        <v>39895</v>
      </c>
      <c r="BB29" s="284">
        <v>5103.0200000000004</v>
      </c>
      <c r="BD29" s="272" t="s">
        <v>9255</v>
      </c>
      <c r="BE29" s="273">
        <v>10.49</v>
      </c>
      <c r="BG29" s="244" t="s">
        <v>9226</v>
      </c>
      <c r="BH29" s="245">
        <v>8910.2099999999991</v>
      </c>
      <c r="BJ29" s="230" t="s">
        <v>7119</v>
      </c>
      <c r="BK29" s="231">
        <v>257</v>
      </c>
      <c r="BM29" s="209" t="s">
        <v>8616</v>
      </c>
      <c r="BN29" s="210">
        <v>44789</v>
      </c>
      <c r="BP29" s="195" t="s">
        <v>9749</v>
      </c>
      <c r="BQ29" s="196">
        <v>260814</v>
      </c>
    </row>
    <row r="30" spans="5:69" x14ac:dyDescent="0.55000000000000004">
      <c r="E30" t="s">
        <v>5622</v>
      </c>
      <c r="G30" s="284">
        <v>117941.75</v>
      </c>
      <c r="I30" s="282" t="s">
        <v>3260</v>
      </c>
      <c r="J30" s="282"/>
      <c r="K30" s="283">
        <v>11943.78</v>
      </c>
      <c r="M30" s="242" t="s">
        <v>3251</v>
      </c>
      <c r="N30" s="242"/>
      <c r="O30" s="243">
        <v>14647.84</v>
      </c>
      <c r="Q30" s="224" t="s">
        <v>4021</v>
      </c>
      <c r="R30" s="224"/>
      <c r="S30" s="225">
        <v>1074</v>
      </c>
      <c r="U30" s="203" t="s">
        <v>327</v>
      </c>
      <c r="V30" s="203"/>
      <c r="W30" s="204">
        <v>481554</v>
      </c>
      <c r="Y30" s="195" t="s">
        <v>353</v>
      </c>
      <c r="Z30" s="195"/>
      <c r="AA30" s="196">
        <v>385630</v>
      </c>
      <c r="AB30" s="113"/>
      <c r="AC30" s="113"/>
      <c r="AD30" s="113"/>
      <c r="AE30" s="113"/>
      <c r="AF30" t="s">
        <v>34600</v>
      </c>
      <c r="AG30">
        <v>416.76</v>
      </c>
      <c r="AI30" s="276" t="s">
        <v>54762</v>
      </c>
      <c r="AJ30" s="277">
        <v>629166.81000000006</v>
      </c>
      <c r="AL30" s="246" t="s">
        <v>63885</v>
      </c>
      <c r="AM30" s="247">
        <v>64784.39</v>
      </c>
      <c r="AO30" s="226" t="s">
        <v>35940</v>
      </c>
      <c r="AP30" s="227">
        <v>10652</v>
      </c>
      <c r="AR30" s="207" t="s">
        <v>14688</v>
      </c>
      <c r="AS30" s="208">
        <v>6841.4</v>
      </c>
      <c r="AT30" s="93"/>
      <c r="AU30" s="199" t="s">
        <v>14797</v>
      </c>
      <c r="AV30" s="200">
        <v>10000</v>
      </c>
      <c r="BA30" t="s">
        <v>66209</v>
      </c>
      <c r="BB30" s="284">
        <v>4729.05</v>
      </c>
      <c r="BD30" s="272" t="s">
        <v>9272</v>
      </c>
      <c r="BE30" s="273">
        <v>11943.78</v>
      </c>
      <c r="BG30" s="244" t="s">
        <v>9227</v>
      </c>
      <c r="BH30" s="245">
        <v>14647.84</v>
      </c>
      <c r="BJ30" s="230" t="s">
        <v>10457</v>
      </c>
      <c r="BK30" s="231">
        <v>1074</v>
      </c>
      <c r="BM30" s="209" t="s">
        <v>8841</v>
      </c>
      <c r="BN30" s="210">
        <v>1000000</v>
      </c>
      <c r="BP30" s="195" t="s">
        <v>10145</v>
      </c>
      <c r="BQ30" s="196">
        <v>45090.45</v>
      </c>
    </row>
    <row r="31" spans="5:69" x14ac:dyDescent="0.55000000000000004">
      <c r="E31" t="s">
        <v>5638</v>
      </c>
      <c r="G31" s="284">
        <v>93762.240000000005</v>
      </c>
      <c r="I31" s="282" t="s">
        <v>3267</v>
      </c>
      <c r="J31" s="282"/>
      <c r="K31" s="283">
        <v>339.36</v>
      </c>
      <c r="M31" s="242" t="s">
        <v>3253</v>
      </c>
      <c r="N31" s="242"/>
      <c r="O31" s="243">
        <v>7425.15</v>
      </c>
      <c r="Q31" s="224" t="s">
        <v>1080</v>
      </c>
      <c r="R31" s="224"/>
      <c r="S31" s="225">
        <v>452</v>
      </c>
      <c r="U31" s="203" t="s">
        <v>510</v>
      </c>
      <c r="V31" s="203"/>
      <c r="W31" s="204">
        <v>18245</v>
      </c>
      <c r="Y31" s="195" t="s">
        <v>354</v>
      </c>
      <c r="Z31" s="195"/>
      <c r="AA31" s="196">
        <v>128157.72</v>
      </c>
      <c r="AB31" s="113"/>
      <c r="AC31" s="113"/>
      <c r="AD31" s="113"/>
      <c r="AE31" s="113"/>
      <c r="AF31" t="s">
        <v>34601</v>
      </c>
      <c r="AG31">
        <v>816.21</v>
      </c>
      <c r="AI31" s="276" t="s">
        <v>42106</v>
      </c>
      <c r="AJ31" s="277">
        <v>92600.63</v>
      </c>
      <c r="AL31" s="246" t="s">
        <v>63886</v>
      </c>
      <c r="AM31" s="247">
        <v>4938.51</v>
      </c>
      <c r="AO31" s="226" t="s">
        <v>35941</v>
      </c>
      <c r="AP31" s="227">
        <v>87500</v>
      </c>
      <c r="AR31" s="207" t="s">
        <v>14689</v>
      </c>
      <c r="AS31" s="208">
        <v>515.46</v>
      </c>
      <c r="AT31" s="93"/>
      <c r="AU31" s="199" t="s">
        <v>14798</v>
      </c>
      <c r="AV31" s="200">
        <v>73.2</v>
      </c>
      <c r="BA31" t="s">
        <v>11845</v>
      </c>
      <c r="BB31" s="284">
        <v>940253.15</v>
      </c>
      <c r="BD31" s="272" t="s">
        <v>9299</v>
      </c>
      <c r="BE31" s="273">
        <v>339.36</v>
      </c>
      <c r="BG31" s="244" t="s">
        <v>9233</v>
      </c>
      <c r="BH31" s="245">
        <v>7425.15</v>
      </c>
      <c r="BJ31" s="230" t="s">
        <v>7206</v>
      </c>
      <c r="BK31" s="231">
        <v>452</v>
      </c>
      <c r="BM31" s="209" t="s">
        <v>8853</v>
      </c>
      <c r="BN31" s="210">
        <v>207905</v>
      </c>
      <c r="BP31" s="195" t="s">
        <v>9750</v>
      </c>
      <c r="BQ31" s="196">
        <v>45090.45</v>
      </c>
    </row>
    <row r="32" spans="5:69" x14ac:dyDescent="0.55000000000000004">
      <c r="E32" t="s">
        <v>5645</v>
      </c>
      <c r="G32" s="284">
        <v>940253.15</v>
      </c>
      <c r="I32" s="282" t="s">
        <v>3404</v>
      </c>
      <c r="J32" s="282"/>
      <c r="K32" s="283">
        <v>1804.53</v>
      </c>
      <c r="M32" s="242" t="s">
        <v>3338</v>
      </c>
      <c r="N32" s="242"/>
      <c r="O32" s="243">
        <v>28277.65</v>
      </c>
      <c r="Q32" s="224" t="s">
        <v>1115</v>
      </c>
      <c r="R32" s="224"/>
      <c r="S32" s="225">
        <v>1</v>
      </c>
      <c r="U32" s="203" t="s">
        <v>511</v>
      </c>
      <c r="V32" s="203"/>
      <c r="W32" s="204">
        <v>1287031.49</v>
      </c>
      <c r="Y32" s="195" t="s">
        <v>355</v>
      </c>
      <c r="Z32" s="195"/>
      <c r="AA32" s="196">
        <v>132046.69</v>
      </c>
      <c r="AB32" s="113"/>
      <c r="AC32" s="113"/>
      <c r="AD32" s="113"/>
      <c r="AE32" s="113"/>
      <c r="AF32" t="s">
        <v>66970</v>
      </c>
      <c r="AG32" s="284">
        <v>12663.41</v>
      </c>
      <c r="AI32" s="276" t="s">
        <v>61741</v>
      </c>
      <c r="AJ32" s="277">
        <v>20380.080000000002</v>
      </c>
      <c r="AL32" s="246" t="s">
        <v>61739</v>
      </c>
      <c r="AM32" s="247">
        <v>16767.04</v>
      </c>
      <c r="AO32" s="226" t="s">
        <v>34413</v>
      </c>
      <c r="AP32" s="227">
        <v>44638.33</v>
      </c>
      <c r="AR32" s="207" t="s">
        <v>14690</v>
      </c>
      <c r="AS32" s="208">
        <v>105</v>
      </c>
      <c r="AT32" s="93"/>
      <c r="AU32" s="199" t="s">
        <v>14800</v>
      </c>
      <c r="AV32" s="200">
        <v>21030.799999999999</v>
      </c>
      <c r="BA32" t="s">
        <v>66254</v>
      </c>
      <c r="BB32" s="284">
        <v>26291</v>
      </c>
      <c r="BD32" s="272" t="s">
        <v>9321</v>
      </c>
      <c r="BE32" s="273">
        <v>1804.53</v>
      </c>
      <c r="BG32" s="244" t="s">
        <v>9236</v>
      </c>
      <c r="BH32" s="245">
        <v>28277.65</v>
      </c>
      <c r="BJ32" s="230" t="s">
        <v>7241</v>
      </c>
      <c r="BK32" s="231">
        <v>1</v>
      </c>
      <c r="BM32" s="209" t="s">
        <v>9201</v>
      </c>
      <c r="BN32" s="210">
        <v>5309204.53</v>
      </c>
      <c r="BP32" s="195" t="s">
        <v>10146</v>
      </c>
      <c r="BQ32" s="196">
        <v>871</v>
      </c>
    </row>
    <row r="33" spans="5:69" x14ac:dyDescent="0.55000000000000004">
      <c r="E33" t="s">
        <v>5661</v>
      </c>
      <c r="G33" s="284">
        <v>55704.91</v>
      </c>
      <c r="I33" s="282" t="s">
        <v>3435</v>
      </c>
      <c r="J33" s="282"/>
      <c r="K33" s="283">
        <v>345.9</v>
      </c>
      <c r="M33" s="242" t="s">
        <v>3339</v>
      </c>
      <c r="N33" s="242"/>
      <c r="O33" s="243">
        <v>7829.42</v>
      </c>
      <c r="Q33" s="224" t="s">
        <v>1116</v>
      </c>
      <c r="R33" s="224"/>
      <c r="S33" s="225">
        <v>1760</v>
      </c>
      <c r="U33" s="203" t="s">
        <v>512</v>
      </c>
      <c r="V33" s="203"/>
      <c r="W33" s="204">
        <v>301472.07</v>
      </c>
      <c r="Y33" s="195" t="s">
        <v>356</v>
      </c>
      <c r="Z33" s="195"/>
      <c r="AA33" s="196">
        <v>110210.85</v>
      </c>
      <c r="AB33" s="113"/>
      <c r="AC33" s="113"/>
      <c r="AD33" s="113"/>
      <c r="AE33" s="113"/>
      <c r="AF33" t="s">
        <v>66971</v>
      </c>
      <c r="AG33">
        <v>968.75</v>
      </c>
      <c r="AI33" s="276" t="s">
        <v>42108</v>
      </c>
      <c r="AJ33" s="277">
        <v>144126.84</v>
      </c>
      <c r="AL33" s="246" t="s">
        <v>34413</v>
      </c>
      <c r="AM33" s="247">
        <v>10286.290000000001</v>
      </c>
      <c r="AO33" s="226" t="s">
        <v>34414</v>
      </c>
      <c r="AP33" s="227">
        <v>3414.79</v>
      </c>
      <c r="AR33" s="207" t="s">
        <v>14691</v>
      </c>
      <c r="AS33" s="208">
        <v>565.91999999999996</v>
      </c>
      <c r="AT33" s="93"/>
      <c r="AU33" s="199" t="s">
        <v>31577</v>
      </c>
      <c r="AV33" s="200">
        <v>982.33</v>
      </c>
      <c r="BA33" t="s">
        <v>12856</v>
      </c>
      <c r="BB33" s="284">
        <v>3473.15</v>
      </c>
      <c r="BD33" s="272" t="s">
        <v>9371</v>
      </c>
      <c r="BE33" s="273">
        <v>345.9</v>
      </c>
      <c r="BG33" s="244" t="s">
        <v>9237</v>
      </c>
      <c r="BH33" s="245">
        <v>7829.42</v>
      </c>
      <c r="BJ33" s="230" t="s">
        <v>10459</v>
      </c>
      <c r="BK33" s="231">
        <v>1760</v>
      </c>
      <c r="BM33" s="209" t="s">
        <v>9484</v>
      </c>
      <c r="BN33" s="210">
        <v>160858.54999999999</v>
      </c>
      <c r="BP33" s="195" t="s">
        <v>10437</v>
      </c>
      <c r="BQ33" s="196">
        <v>871</v>
      </c>
    </row>
    <row r="34" spans="5:69" x14ac:dyDescent="0.55000000000000004">
      <c r="E34" t="s">
        <v>5662</v>
      </c>
      <c r="G34" s="284">
        <v>689183.14</v>
      </c>
      <c r="I34" s="282" t="s">
        <v>4226</v>
      </c>
      <c r="J34" s="282"/>
      <c r="K34" s="283">
        <v>209.62</v>
      </c>
      <c r="M34" s="242" t="s">
        <v>3254</v>
      </c>
      <c r="N34" s="242"/>
      <c r="O34" s="243">
        <v>-340.74</v>
      </c>
      <c r="Q34" s="224" t="s">
        <v>1143</v>
      </c>
      <c r="R34" s="224"/>
      <c r="S34" s="225">
        <v>198.99</v>
      </c>
      <c r="U34" s="203" t="s">
        <v>513</v>
      </c>
      <c r="V34" s="203"/>
      <c r="W34" s="204">
        <v>12076</v>
      </c>
      <c r="Y34" s="195" t="s">
        <v>357</v>
      </c>
      <c r="Z34" s="195"/>
      <c r="AA34" s="196">
        <v>702780.49</v>
      </c>
      <c r="AB34" s="113"/>
      <c r="AC34" s="113"/>
      <c r="AD34" s="113"/>
      <c r="AE34" s="113"/>
      <c r="AF34" t="s">
        <v>66972</v>
      </c>
      <c r="AG34" s="284">
        <v>2817.62</v>
      </c>
      <c r="AI34" s="276" t="s">
        <v>63888</v>
      </c>
      <c r="AJ34" s="277">
        <v>106398.02</v>
      </c>
      <c r="AL34" s="246" t="s">
        <v>34414</v>
      </c>
      <c r="AM34" s="247">
        <v>855.42</v>
      </c>
      <c r="AO34" s="226" t="s">
        <v>38796</v>
      </c>
      <c r="AP34" s="227">
        <v>1155.4000000000001</v>
      </c>
      <c r="AR34" s="207" t="s">
        <v>14692</v>
      </c>
      <c r="AS34" s="208">
        <v>49962.73</v>
      </c>
      <c r="AT34" s="93"/>
      <c r="AU34" s="199" t="s">
        <v>31578</v>
      </c>
      <c r="AV34" s="200">
        <v>2430.21</v>
      </c>
      <c r="BA34" t="s">
        <v>51156</v>
      </c>
      <c r="BB34">
        <v>547</v>
      </c>
      <c r="BD34" s="272" t="s">
        <v>9507</v>
      </c>
      <c r="BE34" s="273">
        <v>209.62</v>
      </c>
      <c r="BG34" s="244" t="s">
        <v>9243</v>
      </c>
      <c r="BH34" s="245">
        <v>-340.74</v>
      </c>
      <c r="BJ34" s="230" t="s">
        <v>7271</v>
      </c>
      <c r="BK34" s="231">
        <v>198.99</v>
      </c>
      <c r="BM34" s="209" t="s">
        <v>10838</v>
      </c>
      <c r="BN34" s="210">
        <v>2314.2199999999998</v>
      </c>
      <c r="BP34" s="195" t="s">
        <v>10094</v>
      </c>
      <c r="BQ34" s="196">
        <v>10672</v>
      </c>
    </row>
    <row r="35" spans="5:69" x14ac:dyDescent="0.55000000000000004">
      <c r="E35" t="s">
        <v>5666</v>
      </c>
      <c r="G35" s="284">
        <v>633621.46</v>
      </c>
      <c r="I35" s="282" t="s">
        <v>5057</v>
      </c>
      <c r="J35" s="282"/>
      <c r="K35" s="283">
        <v>62.63</v>
      </c>
      <c r="M35" s="242" t="s">
        <v>3346</v>
      </c>
      <c r="N35" s="242"/>
      <c r="O35" s="243">
        <v>124554.79</v>
      </c>
      <c r="Q35" s="224" t="s">
        <v>4024</v>
      </c>
      <c r="R35" s="224"/>
      <c r="S35" s="225">
        <v>2897</v>
      </c>
      <c r="U35" s="203" t="s">
        <v>3989</v>
      </c>
      <c r="V35" s="203"/>
      <c r="W35" s="204">
        <v>5432.24</v>
      </c>
      <c r="Y35" s="195" t="s">
        <v>358</v>
      </c>
      <c r="Z35" s="195"/>
      <c r="AA35" s="196">
        <v>30455.51</v>
      </c>
      <c r="AB35" s="113"/>
      <c r="AC35" s="113"/>
      <c r="AD35" s="113"/>
      <c r="AE35" s="113"/>
      <c r="AF35" t="s">
        <v>66977</v>
      </c>
      <c r="AG35" s="284">
        <v>17499.990000000002</v>
      </c>
      <c r="AI35" s="276" t="s">
        <v>51432</v>
      </c>
      <c r="AJ35" s="277">
        <v>5095.29</v>
      </c>
      <c r="AL35" s="246" t="s">
        <v>63887</v>
      </c>
      <c r="AM35" s="247">
        <v>379.74</v>
      </c>
      <c r="AO35" s="226" t="s">
        <v>34415</v>
      </c>
      <c r="AP35" s="227">
        <v>202214.7</v>
      </c>
      <c r="AR35" s="207" t="s">
        <v>14693</v>
      </c>
      <c r="AS35" s="208">
        <v>13880.68</v>
      </c>
      <c r="AT35" s="93"/>
      <c r="AU35" s="199" t="s">
        <v>31579</v>
      </c>
      <c r="AV35" s="200">
        <v>50</v>
      </c>
      <c r="BA35" t="s">
        <v>51294</v>
      </c>
      <c r="BB35" s="284">
        <v>4404.24</v>
      </c>
      <c r="BD35" s="272" t="s">
        <v>10838</v>
      </c>
      <c r="BE35" s="273">
        <v>62.63</v>
      </c>
      <c r="BG35" s="244" t="s">
        <v>9245</v>
      </c>
      <c r="BH35" s="245">
        <v>124554.79</v>
      </c>
      <c r="BJ35" s="230" t="s">
        <v>10460</v>
      </c>
      <c r="BK35" s="231">
        <v>2897</v>
      </c>
      <c r="BM35" s="209" t="s">
        <v>11214</v>
      </c>
      <c r="BN35" s="210">
        <v>37441.9</v>
      </c>
      <c r="BP35" s="195" t="s">
        <v>9208</v>
      </c>
      <c r="BQ35" s="196">
        <v>9852.33</v>
      </c>
    </row>
    <row r="36" spans="5:69" x14ac:dyDescent="0.55000000000000004">
      <c r="E36" t="s">
        <v>5667</v>
      </c>
      <c r="G36" s="284">
        <v>43934.25</v>
      </c>
      <c r="I36" s="282" t="s">
        <v>5070</v>
      </c>
      <c r="J36" s="282"/>
      <c r="K36" s="283">
        <v>1.8</v>
      </c>
      <c r="M36" s="242" t="s">
        <v>3347</v>
      </c>
      <c r="N36" s="242"/>
      <c r="O36" s="243">
        <v>11253.85</v>
      </c>
      <c r="Q36" s="224" t="s">
        <v>4025</v>
      </c>
      <c r="R36" s="224"/>
      <c r="S36" s="225">
        <v>9008.2999999999993</v>
      </c>
      <c r="U36" s="203" t="s">
        <v>514</v>
      </c>
      <c r="V36" s="203"/>
      <c r="W36" s="204">
        <v>36294</v>
      </c>
      <c r="Y36" s="195" t="s">
        <v>359</v>
      </c>
      <c r="Z36" s="195"/>
      <c r="AA36" s="196">
        <v>507298</v>
      </c>
      <c r="AB36" s="113"/>
      <c r="AC36" s="113"/>
      <c r="AD36" s="113"/>
      <c r="AE36" s="113"/>
      <c r="AF36" t="s">
        <v>55842</v>
      </c>
      <c r="AG36" s="284">
        <v>15496.88</v>
      </c>
      <c r="AI36" s="276" t="s">
        <v>62992</v>
      </c>
      <c r="AJ36" s="277">
        <v>3928.81</v>
      </c>
      <c r="AL36" s="246" t="s">
        <v>34415</v>
      </c>
      <c r="AM36" s="247">
        <v>110513.52</v>
      </c>
      <c r="AO36" s="226" t="s">
        <v>34416</v>
      </c>
      <c r="AP36" s="227">
        <v>136588.21</v>
      </c>
      <c r="AR36" s="207" t="s">
        <v>14694</v>
      </c>
      <c r="AS36" s="208">
        <v>225178</v>
      </c>
      <c r="AT36" s="93"/>
      <c r="AU36" s="199" t="s">
        <v>31580</v>
      </c>
      <c r="AV36" s="200">
        <v>21024.46</v>
      </c>
      <c r="BA36" t="s">
        <v>11861</v>
      </c>
      <c r="BB36" s="284">
        <v>55704.91</v>
      </c>
      <c r="BD36" s="272" t="s">
        <v>10859</v>
      </c>
      <c r="BE36" s="273">
        <v>1.8</v>
      </c>
      <c r="BG36" s="244" t="s">
        <v>9246</v>
      </c>
      <c r="BH36" s="245">
        <v>11253.85</v>
      </c>
      <c r="BJ36" s="230" t="s">
        <v>7293</v>
      </c>
      <c r="BK36" s="231">
        <v>9008.2999999999993</v>
      </c>
      <c r="BM36" s="209" t="s">
        <v>11447</v>
      </c>
      <c r="BN36" s="210">
        <v>329331.03000000003</v>
      </c>
      <c r="BP36" s="195" t="s">
        <v>9751</v>
      </c>
      <c r="BQ36" s="196">
        <v>20524.330000000002</v>
      </c>
    </row>
    <row r="37" spans="5:69" x14ac:dyDescent="0.55000000000000004">
      <c r="E37" t="s">
        <v>5673</v>
      </c>
      <c r="G37" s="284">
        <v>301840.34000000003</v>
      </c>
      <c r="I37" s="282" t="s">
        <v>5076</v>
      </c>
      <c r="J37" s="282"/>
      <c r="K37" s="283">
        <v>0.01</v>
      </c>
      <c r="M37" s="242" t="s">
        <v>3348</v>
      </c>
      <c r="N37" s="242"/>
      <c r="O37" s="243">
        <v>814.96</v>
      </c>
      <c r="Q37" s="224" t="s">
        <v>1180</v>
      </c>
      <c r="R37" s="224"/>
      <c r="S37" s="225">
        <v>1876</v>
      </c>
      <c r="U37" s="203" t="s">
        <v>3990</v>
      </c>
      <c r="V37" s="203"/>
      <c r="W37" s="204">
        <v>51823</v>
      </c>
      <c r="Y37" s="195" t="s">
        <v>360</v>
      </c>
      <c r="Z37" s="195"/>
      <c r="AA37" s="196">
        <v>29674.02</v>
      </c>
      <c r="AB37" s="113"/>
      <c r="AC37" s="113"/>
      <c r="AD37" s="113"/>
      <c r="AE37" s="113"/>
      <c r="AF37" t="s">
        <v>66978</v>
      </c>
      <c r="AG37" s="284">
        <v>13334.12</v>
      </c>
      <c r="AI37" s="276" t="s">
        <v>66810</v>
      </c>
      <c r="AJ37" s="277">
        <v>670.96</v>
      </c>
      <c r="AL37" s="246" t="s">
        <v>34416</v>
      </c>
      <c r="AM37" s="247">
        <v>35649.29</v>
      </c>
      <c r="AO37" s="226" t="s">
        <v>51431</v>
      </c>
      <c r="AP37" s="227">
        <v>16194.57</v>
      </c>
      <c r="AR37" s="207" t="s">
        <v>14695</v>
      </c>
      <c r="AS37" s="208">
        <v>18031</v>
      </c>
      <c r="AT37" s="93"/>
      <c r="AU37" s="199" t="s">
        <v>12962</v>
      </c>
      <c r="AV37" s="200">
        <v>4073.16</v>
      </c>
      <c r="BA37" t="s">
        <v>11862</v>
      </c>
      <c r="BB37" s="284">
        <v>689183.14</v>
      </c>
      <c r="BD37" s="272" t="s">
        <v>10866</v>
      </c>
      <c r="BE37" s="273">
        <v>0.01</v>
      </c>
      <c r="BG37" s="244" t="s">
        <v>9247</v>
      </c>
      <c r="BH37" s="245">
        <v>814.96</v>
      </c>
      <c r="BJ37" s="230" t="s">
        <v>7310</v>
      </c>
      <c r="BK37" s="231">
        <v>1876</v>
      </c>
      <c r="BM37" s="209" t="s">
        <v>11794</v>
      </c>
      <c r="BN37" s="210">
        <v>1128534.75</v>
      </c>
      <c r="BP37" s="195" t="s">
        <v>10095</v>
      </c>
      <c r="BQ37" s="196">
        <v>455531</v>
      </c>
    </row>
    <row r="38" spans="5:69" x14ac:dyDescent="0.55000000000000004">
      <c r="E38" t="s">
        <v>5674</v>
      </c>
      <c r="G38" s="284">
        <v>27504.66</v>
      </c>
      <c r="I38" s="282" t="s">
        <v>5090</v>
      </c>
      <c r="J38" s="282"/>
      <c r="K38" s="283">
        <v>33462.47</v>
      </c>
      <c r="M38" s="242" t="s">
        <v>3349</v>
      </c>
      <c r="N38" s="242"/>
      <c r="O38" s="243">
        <v>7586.68</v>
      </c>
      <c r="Q38" s="224" t="s">
        <v>1183</v>
      </c>
      <c r="R38" s="224"/>
      <c r="S38" s="225">
        <v>3247.74</v>
      </c>
      <c r="U38" s="203" t="s">
        <v>515</v>
      </c>
      <c r="V38" s="203"/>
      <c r="W38" s="204">
        <v>477725</v>
      </c>
      <c r="Y38" s="195" t="s">
        <v>361</v>
      </c>
      <c r="Z38" s="195"/>
      <c r="AA38" s="196">
        <v>187995.85</v>
      </c>
      <c r="AB38" s="113"/>
      <c r="AC38" s="113"/>
      <c r="AD38" s="113"/>
      <c r="AE38" s="113"/>
      <c r="AF38" t="s">
        <v>16094</v>
      </c>
      <c r="AG38" s="284">
        <v>3678.92</v>
      </c>
      <c r="AI38" s="276" t="s">
        <v>66811</v>
      </c>
      <c r="AJ38" s="277">
        <v>62.63</v>
      </c>
      <c r="AL38" s="246" t="s">
        <v>51431</v>
      </c>
      <c r="AM38" s="247">
        <v>387753.25</v>
      </c>
      <c r="AO38" s="226" t="s">
        <v>34417</v>
      </c>
      <c r="AP38" s="227">
        <v>23477.119999999999</v>
      </c>
      <c r="AR38" s="207" t="s">
        <v>14696</v>
      </c>
      <c r="AS38" s="208">
        <v>6841.4</v>
      </c>
      <c r="AT38" s="93"/>
      <c r="AU38" s="199" t="s">
        <v>12963</v>
      </c>
      <c r="AV38" s="200">
        <v>31158.86</v>
      </c>
      <c r="BA38" t="s">
        <v>43516</v>
      </c>
      <c r="BB38" s="284">
        <v>16862.009999999998</v>
      </c>
      <c r="BD38" s="272" t="s">
        <v>10893</v>
      </c>
      <c r="BE38" s="273">
        <v>33462.47</v>
      </c>
      <c r="BG38" s="244" t="s">
        <v>9248</v>
      </c>
      <c r="BH38" s="245">
        <v>7586.68</v>
      </c>
      <c r="BJ38" s="230" t="s">
        <v>7313</v>
      </c>
      <c r="BK38" s="231">
        <v>3247.74</v>
      </c>
      <c r="BM38" s="209" t="s">
        <v>9741</v>
      </c>
      <c r="BN38" s="210">
        <v>12514142.41</v>
      </c>
      <c r="BP38" s="195" t="s">
        <v>10147</v>
      </c>
      <c r="BQ38" s="196">
        <v>241961</v>
      </c>
    </row>
    <row r="39" spans="5:69" x14ac:dyDescent="0.55000000000000004">
      <c r="E39" t="s">
        <v>5675</v>
      </c>
      <c r="G39" s="284">
        <v>412786</v>
      </c>
      <c r="I39" s="282" t="s">
        <v>5106</v>
      </c>
      <c r="J39" s="282"/>
      <c r="K39" s="283">
        <v>1706.15</v>
      </c>
      <c r="M39" s="242" t="s">
        <v>3350</v>
      </c>
      <c r="N39" s="242"/>
      <c r="O39" s="243">
        <v>1223.22</v>
      </c>
      <c r="Q39" s="224" t="s">
        <v>1193</v>
      </c>
      <c r="R39" s="224"/>
      <c r="S39" s="225">
        <v>352.49</v>
      </c>
      <c r="U39" s="203" t="s">
        <v>516</v>
      </c>
      <c r="V39" s="203"/>
      <c r="W39" s="204">
        <v>32774.03</v>
      </c>
      <c r="Y39" s="195" t="s">
        <v>362</v>
      </c>
      <c r="Z39" s="195"/>
      <c r="AA39" s="196">
        <v>70966.58</v>
      </c>
      <c r="AB39" s="113"/>
      <c r="AC39" s="113"/>
      <c r="AD39" s="113"/>
      <c r="AE39" s="113"/>
      <c r="AF39" t="s">
        <v>33159</v>
      </c>
      <c r="AG39" s="284">
        <v>1480.45</v>
      </c>
      <c r="AI39" s="276" t="s">
        <v>14762</v>
      </c>
      <c r="AJ39" s="277">
        <v>47365.89</v>
      </c>
      <c r="AL39" s="246" t="s">
        <v>34417</v>
      </c>
      <c r="AM39" s="247">
        <v>38192.97</v>
      </c>
      <c r="AO39" s="226" t="s">
        <v>34418</v>
      </c>
      <c r="AP39" s="227">
        <v>6490.33</v>
      </c>
      <c r="AR39" s="207" t="s">
        <v>14697</v>
      </c>
      <c r="AS39" s="208">
        <v>515.46</v>
      </c>
      <c r="AT39" s="93"/>
      <c r="AU39" s="199" t="s">
        <v>14820</v>
      </c>
      <c r="AV39" s="200">
        <v>982.33</v>
      </c>
      <c r="BA39" t="s">
        <v>12857</v>
      </c>
      <c r="BB39">
        <v>176.3</v>
      </c>
      <c r="BD39" s="272" t="s">
        <v>10922</v>
      </c>
      <c r="BE39" s="273">
        <v>1706.15</v>
      </c>
      <c r="BG39" s="244" t="s">
        <v>9249</v>
      </c>
      <c r="BH39" s="245">
        <v>1223.22</v>
      </c>
      <c r="BJ39" s="230" t="s">
        <v>7324</v>
      </c>
      <c r="BK39" s="231">
        <v>352.49</v>
      </c>
      <c r="BM39" s="209" t="s">
        <v>7024</v>
      </c>
      <c r="BN39" s="210">
        <v>11526.54</v>
      </c>
      <c r="BP39" s="195" t="s">
        <v>9209</v>
      </c>
      <c r="BQ39" s="196">
        <v>338106.07</v>
      </c>
    </row>
    <row r="40" spans="5:69" x14ac:dyDescent="0.55000000000000004">
      <c r="E40" t="s">
        <v>5677</v>
      </c>
      <c r="G40" s="284">
        <v>94134.21</v>
      </c>
      <c r="I40" s="282" t="s">
        <v>5113</v>
      </c>
      <c r="J40" s="282"/>
      <c r="K40" s="283">
        <v>4254.8999999999996</v>
      </c>
      <c r="M40" s="242" t="s">
        <v>3255</v>
      </c>
      <c r="N40" s="242"/>
      <c r="O40" s="243">
        <v>-7577.05</v>
      </c>
      <c r="Q40" s="224" t="s">
        <v>1194</v>
      </c>
      <c r="R40" s="224"/>
      <c r="S40" s="225">
        <v>47.24</v>
      </c>
      <c r="U40" s="203" t="s">
        <v>517</v>
      </c>
      <c r="V40" s="203"/>
      <c r="W40" s="204">
        <v>217966</v>
      </c>
      <c r="Y40" s="195" t="s">
        <v>363</v>
      </c>
      <c r="Z40" s="195"/>
      <c r="AA40" s="196">
        <v>88655.52</v>
      </c>
      <c r="AB40" s="113"/>
      <c r="AC40" s="113"/>
      <c r="AD40" s="113"/>
      <c r="AE40" s="113"/>
      <c r="AF40" t="s">
        <v>33160</v>
      </c>
      <c r="AG40" s="284">
        <v>5936.18</v>
      </c>
      <c r="AI40" s="276" t="s">
        <v>14764</v>
      </c>
      <c r="AJ40" s="277">
        <v>1536431.02</v>
      </c>
      <c r="AL40" s="246" t="s">
        <v>61740</v>
      </c>
      <c r="AM40" s="247">
        <v>9104.33</v>
      </c>
      <c r="AO40" s="226" t="s">
        <v>34419</v>
      </c>
      <c r="AP40" s="227">
        <v>41029.199999999997</v>
      </c>
      <c r="AR40" s="207" t="s">
        <v>14698</v>
      </c>
      <c r="AS40" s="208">
        <v>105</v>
      </c>
      <c r="AT40" s="93"/>
      <c r="AU40" s="199" t="s">
        <v>12964</v>
      </c>
      <c r="AV40" s="200">
        <v>6503.37</v>
      </c>
      <c r="BA40" t="s">
        <v>51297</v>
      </c>
      <c r="BB40" s="284">
        <v>2018.54</v>
      </c>
      <c r="BD40" s="272" t="s">
        <v>10948</v>
      </c>
      <c r="BE40" s="273">
        <v>4254.8999999999996</v>
      </c>
      <c r="BG40" s="244" t="s">
        <v>9250</v>
      </c>
      <c r="BH40" s="245">
        <v>-7577.05</v>
      </c>
      <c r="BJ40" s="230" t="s">
        <v>7325</v>
      </c>
      <c r="BK40" s="231">
        <v>47.24</v>
      </c>
      <c r="BM40" s="209" t="s">
        <v>7264</v>
      </c>
      <c r="BN40" s="210">
        <v>26078</v>
      </c>
      <c r="BP40" s="195" t="s">
        <v>9752</v>
      </c>
      <c r="BQ40" s="196">
        <v>1035598.07</v>
      </c>
    </row>
    <row r="41" spans="5:69" x14ac:dyDescent="0.55000000000000004">
      <c r="E41" t="s">
        <v>5679</v>
      </c>
      <c r="G41" s="284">
        <v>24099.77</v>
      </c>
      <c r="I41" s="282" t="s">
        <v>4518</v>
      </c>
      <c r="J41" s="282"/>
      <c r="K41" s="283">
        <v>8932.14</v>
      </c>
      <c r="M41" s="242" t="s">
        <v>3352</v>
      </c>
      <c r="N41" s="242"/>
      <c r="O41" s="243">
        <v>27812.74</v>
      </c>
      <c r="Q41" s="224" t="s">
        <v>1230</v>
      </c>
      <c r="R41" s="224"/>
      <c r="S41" s="225">
        <v>1204807</v>
      </c>
      <c r="U41" s="203" t="s">
        <v>518</v>
      </c>
      <c r="V41" s="203"/>
      <c r="W41" s="204">
        <v>21812.9</v>
      </c>
      <c r="Y41" s="195" t="s">
        <v>364</v>
      </c>
      <c r="Z41" s="195"/>
      <c r="AA41" s="196">
        <v>55821</v>
      </c>
      <c r="AB41" s="113"/>
      <c r="AC41" s="113"/>
      <c r="AD41" s="113"/>
      <c r="AE41" s="113"/>
      <c r="AF41" t="s">
        <v>57255</v>
      </c>
      <c r="AG41" s="284">
        <v>2065.2199999999998</v>
      </c>
      <c r="AI41" s="276" t="s">
        <v>66812</v>
      </c>
      <c r="AJ41" s="277">
        <v>20267.27</v>
      </c>
      <c r="AL41" s="246" t="s">
        <v>34419</v>
      </c>
      <c r="AM41" s="247">
        <v>54649.65</v>
      </c>
      <c r="AO41" s="226" t="s">
        <v>35942</v>
      </c>
      <c r="AP41" s="227">
        <v>400338.35</v>
      </c>
      <c r="AR41" s="207" t="s">
        <v>14699</v>
      </c>
      <c r="AS41" s="208">
        <v>565.91999999999996</v>
      </c>
      <c r="AT41" s="93"/>
      <c r="AU41" s="199" t="s">
        <v>14822</v>
      </c>
      <c r="AV41" s="200">
        <v>50</v>
      </c>
      <c r="BA41" t="s">
        <v>51298</v>
      </c>
      <c r="BB41" s="284">
        <v>1126.29</v>
      </c>
      <c r="BD41" s="272" t="s">
        <v>11011</v>
      </c>
      <c r="BE41" s="273">
        <v>8932.14</v>
      </c>
      <c r="BG41" s="244" t="s">
        <v>9253</v>
      </c>
      <c r="BH41" s="245">
        <v>27812.74</v>
      </c>
      <c r="BJ41" s="230" t="s">
        <v>7364</v>
      </c>
      <c r="BK41" s="231">
        <v>1204807</v>
      </c>
      <c r="BM41" s="209" t="s">
        <v>7678</v>
      </c>
      <c r="BN41" s="210">
        <v>6708</v>
      </c>
      <c r="BP41" s="195" t="s">
        <v>7560</v>
      </c>
      <c r="BQ41" s="196">
        <v>103871.89</v>
      </c>
    </row>
    <row r="42" spans="5:69" x14ac:dyDescent="0.55000000000000004">
      <c r="E42" t="s">
        <v>5681</v>
      </c>
      <c r="G42" s="284">
        <v>15920.44</v>
      </c>
      <c r="I42" s="282" t="s">
        <v>4521</v>
      </c>
      <c r="J42" s="282"/>
      <c r="K42" s="283">
        <v>26509</v>
      </c>
      <c r="M42" s="242" t="s">
        <v>3354</v>
      </c>
      <c r="N42" s="242"/>
      <c r="O42" s="243">
        <v>10662.92</v>
      </c>
      <c r="Q42" s="224" t="s">
        <v>1239</v>
      </c>
      <c r="R42" s="224"/>
      <c r="S42" s="225">
        <v>18933</v>
      </c>
      <c r="U42" s="203" t="s">
        <v>519</v>
      </c>
      <c r="V42" s="203"/>
      <c r="W42" s="204">
        <v>112785</v>
      </c>
      <c r="Y42" s="195" t="s">
        <v>365</v>
      </c>
      <c r="Z42" s="195"/>
      <c r="AA42" s="196">
        <v>10071.5</v>
      </c>
      <c r="AB42" s="113"/>
      <c r="AC42" s="113"/>
      <c r="AD42" s="113"/>
      <c r="AE42" s="113"/>
      <c r="AF42" t="s">
        <v>57256</v>
      </c>
      <c r="AG42">
        <v>158.01</v>
      </c>
      <c r="AI42" s="276" t="s">
        <v>66813</v>
      </c>
      <c r="AJ42" s="277">
        <v>59223</v>
      </c>
      <c r="AL42" s="246" t="s">
        <v>59459</v>
      </c>
      <c r="AM42" s="247">
        <v>483118.81</v>
      </c>
      <c r="AO42" s="226" t="s">
        <v>42105</v>
      </c>
      <c r="AP42" s="227">
        <v>341709.55</v>
      </c>
      <c r="AR42" s="207" t="s">
        <v>14700</v>
      </c>
      <c r="AS42" s="208">
        <v>424962.73</v>
      </c>
      <c r="AT42" s="93"/>
      <c r="AU42" s="199" t="s">
        <v>12965</v>
      </c>
      <c r="AV42" s="200">
        <v>52183.32</v>
      </c>
      <c r="BA42" t="s">
        <v>11866</v>
      </c>
      <c r="BB42" s="284">
        <v>633621.46</v>
      </c>
      <c r="BD42" s="272" t="s">
        <v>9638</v>
      </c>
      <c r="BE42" s="273">
        <v>26509</v>
      </c>
      <c r="BG42" s="244" t="s">
        <v>9255</v>
      </c>
      <c r="BH42" s="245">
        <v>10662.92</v>
      </c>
      <c r="BJ42" s="230" t="s">
        <v>7373</v>
      </c>
      <c r="BK42" s="231">
        <v>18933</v>
      </c>
      <c r="BM42" s="209" t="s">
        <v>7986</v>
      </c>
      <c r="BN42" s="210">
        <v>8623</v>
      </c>
      <c r="BP42" s="195" t="s">
        <v>10148</v>
      </c>
      <c r="BQ42" s="196">
        <v>84813</v>
      </c>
    </row>
    <row r="43" spans="5:69" x14ac:dyDescent="0.55000000000000004">
      <c r="E43" t="s">
        <v>5691</v>
      </c>
      <c r="G43" s="284">
        <v>25286.27</v>
      </c>
      <c r="I43" s="282" t="s">
        <v>4610</v>
      </c>
      <c r="J43" s="282"/>
      <c r="K43" s="283">
        <v>9660</v>
      </c>
      <c r="M43" s="242" t="s">
        <v>3257</v>
      </c>
      <c r="N43" s="242"/>
      <c r="O43" s="243">
        <v>15594.92</v>
      </c>
      <c r="Q43" s="224" t="s">
        <v>1244</v>
      </c>
      <c r="R43" s="224"/>
      <c r="S43" s="225">
        <v>49</v>
      </c>
      <c r="U43" s="203" t="s">
        <v>520</v>
      </c>
      <c r="V43" s="203"/>
      <c r="W43" s="204">
        <v>680556</v>
      </c>
      <c r="Y43" s="195" t="s">
        <v>366</v>
      </c>
      <c r="Z43" s="195"/>
      <c r="AA43" s="196">
        <v>27098.09</v>
      </c>
      <c r="AB43" s="113"/>
      <c r="AC43" s="113"/>
      <c r="AD43" s="113"/>
      <c r="AE43" s="113"/>
      <c r="AF43" t="s">
        <v>66979</v>
      </c>
      <c r="AG43">
        <v>0.9</v>
      </c>
      <c r="AI43" s="276" t="s">
        <v>55735</v>
      </c>
      <c r="AJ43" s="277">
        <v>94600</v>
      </c>
      <c r="AL43" s="246" t="s">
        <v>57173</v>
      </c>
      <c r="AM43" s="247">
        <v>24639.65</v>
      </c>
      <c r="AO43" s="226" t="s">
        <v>42106</v>
      </c>
      <c r="AP43" s="227">
        <v>23168.16</v>
      </c>
      <c r="AR43" s="207" t="s">
        <v>14701</v>
      </c>
      <c r="AS43" s="208">
        <v>58860.68</v>
      </c>
      <c r="AT43" s="93"/>
      <c r="AU43" s="199" t="s">
        <v>31581</v>
      </c>
      <c r="AV43" s="200">
        <v>3750</v>
      </c>
      <c r="BA43" t="s">
        <v>11867</v>
      </c>
      <c r="BB43" s="284">
        <v>43934.25</v>
      </c>
      <c r="BD43" s="272" t="s">
        <v>11015</v>
      </c>
      <c r="BE43" s="273">
        <v>9660</v>
      </c>
      <c r="BG43" s="244" t="s">
        <v>9256</v>
      </c>
      <c r="BH43" s="245">
        <v>15594.92</v>
      </c>
      <c r="BJ43" s="230" t="s">
        <v>7378</v>
      </c>
      <c r="BK43" s="231">
        <v>49</v>
      </c>
      <c r="BM43" s="209" t="s">
        <v>8178</v>
      </c>
      <c r="BN43" s="210">
        <v>7538</v>
      </c>
      <c r="BP43" s="195" t="s">
        <v>9210</v>
      </c>
      <c r="BQ43" s="196">
        <v>8609.86</v>
      </c>
    </row>
    <row r="44" spans="5:69" x14ac:dyDescent="0.55000000000000004">
      <c r="E44" t="s">
        <v>5692</v>
      </c>
      <c r="G44" s="284">
        <v>657781.68000000005</v>
      </c>
      <c r="I44" s="282" t="s">
        <v>4536</v>
      </c>
      <c r="J44" s="282"/>
      <c r="K44" s="283">
        <v>1162.7</v>
      </c>
      <c r="M44" s="242" t="s">
        <v>3357</v>
      </c>
      <c r="N44" s="242"/>
      <c r="O44" s="243">
        <v>2634.6</v>
      </c>
      <c r="Q44" s="224" t="s">
        <v>1248</v>
      </c>
      <c r="R44" s="224"/>
      <c r="S44" s="225">
        <v>2940</v>
      </c>
      <c r="U44" s="203" t="s">
        <v>521</v>
      </c>
      <c r="V44" s="203"/>
      <c r="W44" s="204">
        <v>158014</v>
      </c>
      <c r="Y44" s="195" t="s">
        <v>367</v>
      </c>
      <c r="Z44" s="195"/>
      <c r="AA44" s="196">
        <v>822750</v>
      </c>
      <c r="AB44" s="113"/>
      <c r="AC44" s="113"/>
      <c r="AD44" s="113"/>
      <c r="AE44" s="113"/>
      <c r="AF44" t="s">
        <v>33190</v>
      </c>
      <c r="AG44" s="284">
        <v>23485.73</v>
      </c>
      <c r="AI44" s="276" t="s">
        <v>55736</v>
      </c>
      <c r="AJ44" s="277">
        <v>7237.14</v>
      </c>
      <c r="AL44" s="246" t="s">
        <v>54762</v>
      </c>
      <c r="AM44" s="247">
        <v>349044.97</v>
      </c>
      <c r="AO44" s="226" t="s">
        <v>42107</v>
      </c>
      <c r="AP44" s="227">
        <v>3805.26</v>
      </c>
      <c r="AR44" s="207" t="s">
        <v>14702</v>
      </c>
      <c r="AS44" s="208">
        <v>41107.480000000003</v>
      </c>
      <c r="AT44" s="93"/>
      <c r="AU44" s="199" t="s">
        <v>31582</v>
      </c>
      <c r="AV44" s="200">
        <v>295.39999999999998</v>
      </c>
      <c r="BA44" t="s">
        <v>66213</v>
      </c>
      <c r="BB44" s="284">
        <v>5165</v>
      </c>
      <c r="BD44" s="272" t="s">
        <v>11043</v>
      </c>
      <c r="BE44" s="273">
        <v>1162.7</v>
      </c>
      <c r="BG44" s="244" t="s">
        <v>9259</v>
      </c>
      <c r="BH44" s="245">
        <v>2634.6</v>
      </c>
      <c r="BJ44" s="230" t="s">
        <v>7382</v>
      </c>
      <c r="BK44" s="231">
        <v>2940</v>
      </c>
      <c r="BM44" s="209" t="s">
        <v>8617</v>
      </c>
      <c r="BN44" s="210">
        <v>2000</v>
      </c>
      <c r="BP44" s="195" t="s">
        <v>9754</v>
      </c>
      <c r="BQ44" s="196">
        <v>197294.75</v>
      </c>
    </row>
    <row r="45" spans="5:69" x14ac:dyDescent="0.55000000000000004">
      <c r="E45" t="s">
        <v>5693</v>
      </c>
      <c r="G45" s="284">
        <v>155032.28</v>
      </c>
      <c r="I45" s="282" t="s">
        <v>4537</v>
      </c>
      <c r="J45" s="282"/>
      <c r="K45" s="283">
        <v>60.69</v>
      </c>
      <c r="M45" s="242" t="s">
        <v>3358</v>
      </c>
      <c r="N45" s="242"/>
      <c r="O45" s="243">
        <v>226421.61</v>
      </c>
      <c r="Q45" s="224" t="s">
        <v>4026</v>
      </c>
      <c r="R45" s="224"/>
      <c r="S45" s="225">
        <v>777</v>
      </c>
      <c r="U45" s="203" t="s">
        <v>522</v>
      </c>
      <c r="V45" s="203"/>
      <c r="W45" s="204">
        <v>133345.82</v>
      </c>
      <c r="Y45" s="195" t="s">
        <v>368</v>
      </c>
      <c r="Z45" s="195"/>
      <c r="AA45" s="196">
        <v>445639.52</v>
      </c>
      <c r="AB45" s="113"/>
      <c r="AC45" s="113"/>
      <c r="AD45" s="113"/>
      <c r="AE45" s="113"/>
      <c r="AF45" t="s">
        <v>33191</v>
      </c>
      <c r="AG45" s="284">
        <v>1598.36</v>
      </c>
      <c r="AI45" s="276" t="s">
        <v>55737</v>
      </c>
      <c r="AJ45" s="277">
        <v>17466.16</v>
      </c>
      <c r="AL45" s="246" t="s">
        <v>42106</v>
      </c>
      <c r="AM45" s="247">
        <v>62062.54</v>
      </c>
      <c r="AO45" s="226" t="s">
        <v>42108</v>
      </c>
      <c r="AP45" s="227">
        <v>32540.400000000001</v>
      </c>
      <c r="AR45" s="207" t="s">
        <v>14703</v>
      </c>
      <c r="AS45" s="208">
        <v>20438.5</v>
      </c>
      <c r="AT45" s="93"/>
      <c r="AU45" s="199" t="s">
        <v>31583</v>
      </c>
      <c r="AV45" s="200">
        <v>150.19999999999999</v>
      </c>
      <c r="BA45" t="s">
        <v>66257</v>
      </c>
      <c r="BB45" s="284">
        <v>11653</v>
      </c>
      <c r="BD45" s="272" t="s">
        <v>11044</v>
      </c>
      <c r="BE45" s="273">
        <v>60.69</v>
      </c>
      <c r="BG45" s="244" t="s">
        <v>9260</v>
      </c>
      <c r="BH45" s="245">
        <v>226421.61</v>
      </c>
      <c r="BJ45" s="230" t="s">
        <v>7395</v>
      </c>
      <c r="BK45" s="231">
        <v>777</v>
      </c>
      <c r="BM45" s="209" t="s">
        <v>8854</v>
      </c>
      <c r="BN45" s="210">
        <v>7511</v>
      </c>
      <c r="BP45" s="195" t="s">
        <v>10149</v>
      </c>
      <c r="BQ45" s="196">
        <v>3120</v>
      </c>
    </row>
    <row r="46" spans="5:69" x14ac:dyDescent="0.55000000000000004">
      <c r="E46" t="s">
        <v>5695</v>
      </c>
      <c r="G46" s="284">
        <v>-6930.93</v>
      </c>
      <c r="I46" s="282" t="s">
        <v>4539</v>
      </c>
      <c r="J46" s="282"/>
      <c r="K46" s="283">
        <v>11120</v>
      </c>
      <c r="M46" s="242" t="s">
        <v>3359</v>
      </c>
      <c r="N46" s="242"/>
      <c r="O46" s="243">
        <v>603700.53</v>
      </c>
      <c r="Q46" s="224" t="s">
        <v>4029</v>
      </c>
      <c r="R46" s="224"/>
      <c r="S46" s="225">
        <v>10552</v>
      </c>
      <c r="U46" s="203" t="s">
        <v>523</v>
      </c>
      <c r="V46" s="203"/>
      <c r="W46" s="204">
        <v>263915</v>
      </c>
      <c r="Y46" s="195" t="s">
        <v>369</v>
      </c>
      <c r="Z46" s="195"/>
      <c r="AA46" s="196">
        <v>508442.72</v>
      </c>
      <c r="AB46" s="113"/>
      <c r="AC46" s="113"/>
      <c r="AD46" s="113"/>
      <c r="AE46" s="113"/>
      <c r="AF46" t="s">
        <v>33192</v>
      </c>
      <c r="AG46" s="284">
        <v>5482.06</v>
      </c>
      <c r="AI46" s="276" t="s">
        <v>57176</v>
      </c>
      <c r="AJ46" s="277">
        <v>3579.1</v>
      </c>
      <c r="AL46" s="246" t="s">
        <v>61741</v>
      </c>
      <c r="AM46" s="247">
        <v>13550.43</v>
      </c>
      <c r="AO46" s="226" t="s">
        <v>51432</v>
      </c>
      <c r="AP46" s="227">
        <v>1886.56</v>
      </c>
      <c r="AR46" s="207" t="s">
        <v>14704</v>
      </c>
      <c r="AS46" s="208">
        <v>637275.27</v>
      </c>
      <c r="AT46" s="93"/>
      <c r="AU46" s="199" t="s">
        <v>31584</v>
      </c>
      <c r="AV46" s="200">
        <v>7447.4</v>
      </c>
      <c r="BA46" t="s">
        <v>43936</v>
      </c>
      <c r="BB46" s="284">
        <v>2790</v>
      </c>
      <c r="BD46" s="272" t="s">
        <v>11046</v>
      </c>
      <c r="BE46" s="273">
        <v>11120</v>
      </c>
      <c r="BG46" s="244" t="s">
        <v>9261</v>
      </c>
      <c r="BH46" s="245">
        <v>603700.53</v>
      </c>
      <c r="BJ46" s="230" t="s">
        <v>10461</v>
      </c>
      <c r="BK46" s="231">
        <v>10552</v>
      </c>
      <c r="BM46" s="209" t="s">
        <v>11715</v>
      </c>
      <c r="BN46" s="210">
        <v>57853.29</v>
      </c>
      <c r="BP46" s="195" t="s">
        <v>9755</v>
      </c>
      <c r="BQ46" s="196">
        <v>3120</v>
      </c>
    </row>
    <row r="47" spans="5:69" x14ac:dyDescent="0.55000000000000004">
      <c r="E47" t="s">
        <v>5697</v>
      </c>
      <c r="G47" s="284">
        <v>427052.14</v>
      </c>
      <c r="I47" s="282" t="s">
        <v>4549</v>
      </c>
      <c r="J47" s="282"/>
      <c r="K47" s="283">
        <v>1592.04</v>
      </c>
      <c r="M47" s="242" t="s">
        <v>4150</v>
      </c>
      <c r="N47" s="242"/>
      <c r="O47" s="243">
        <v>12285.82</v>
      </c>
      <c r="Q47" s="224" t="s">
        <v>1311</v>
      </c>
      <c r="R47" s="224"/>
      <c r="S47" s="225">
        <v>21795.9</v>
      </c>
      <c r="U47" s="203" t="s">
        <v>524</v>
      </c>
      <c r="V47" s="203"/>
      <c r="W47" s="204">
        <v>19225</v>
      </c>
      <c r="Y47" s="195" t="s">
        <v>370</v>
      </c>
      <c r="Z47" s="195"/>
      <c r="AA47" s="196">
        <v>114399.36</v>
      </c>
      <c r="AB47" s="113"/>
      <c r="AC47" s="113"/>
      <c r="AD47" s="113"/>
      <c r="AE47" s="113"/>
      <c r="AF47" t="s">
        <v>33193</v>
      </c>
      <c r="AG47" s="284">
        <v>2312.61</v>
      </c>
      <c r="AI47" s="276" t="s">
        <v>57177</v>
      </c>
      <c r="AJ47" s="277">
        <v>495.37</v>
      </c>
      <c r="AL47" s="246" t="s">
        <v>42108</v>
      </c>
      <c r="AM47" s="247">
        <v>77176.600000000006</v>
      </c>
      <c r="AO47" s="226" t="s">
        <v>44298</v>
      </c>
      <c r="AP47" s="227">
        <v>118523.99</v>
      </c>
      <c r="AR47" s="207" t="s">
        <v>14705</v>
      </c>
      <c r="AS47" s="208">
        <v>48093.59</v>
      </c>
      <c r="AT47" s="93"/>
      <c r="AU47" s="199" t="s">
        <v>31585</v>
      </c>
      <c r="AV47" s="200">
        <v>3750</v>
      </c>
      <c r="BA47" t="s">
        <v>51300</v>
      </c>
      <c r="BB47">
        <v>250</v>
      </c>
      <c r="BD47" s="272" t="s">
        <v>11067</v>
      </c>
      <c r="BE47" s="273">
        <v>1592.04</v>
      </c>
      <c r="BG47" s="244" t="s">
        <v>9269</v>
      </c>
      <c r="BH47" s="245">
        <v>12285.82</v>
      </c>
      <c r="BJ47" s="230" t="s">
        <v>7450</v>
      </c>
      <c r="BK47" s="231">
        <v>21795.9</v>
      </c>
      <c r="BM47" s="209" t="s">
        <v>9742</v>
      </c>
      <c r="BN47" s="210">
        <v>127837.83</v>
      </c>
      <c r="BP47" s="195" t="s">
        <v>10086</v>
      </c>
      <c r="BQ47" s="196">
        <v>97837</v>
      </c>
    </row>
    <row r="48" spans="5:69" x14ac:dyDescent="0.55000000000000004">
      <c r="E48" t="s">
        <v>5699</v>
      </c>
      <c r="G48" s="284">
        <v>394852.86</v>
      </c>
      <c r="I48" s="282" t="s">
        <v>4749</v>
      </c>
      <c r="J48" s="282"/>
      <c r="K48" s="283">
        <v>46553</v>
      </c>
      <c r="M48" s="242" t="s">
        <v>3367</v>
      </c>
      <c r="N48" s="242"/>
      <c r="O48" s="243">
        <v>6153.45</v>
      </c>
      <c r="Q48" s="224" t="s">
        <v>341</v>
      </c>
      <c r="R48" s="224"/>
      <c r="S48" s="225">
        <v>1436</v>
      </c>
      <c r="U48" s="203" t="s">
        <v>525</v>
      </c>
      <c r="V48" s="203"/>
      <c r="W48" s="204">
        <v>12704.8</v>
      </c>
      <c r="Y48" s="195" t="s">
        <v>371</v>
      </c>
      <c r="Z48" s="195"/>
      <c r="AA48" s="196">
        <v>21223</v>
      </c>
      <c r="AB48" s="113"/>
      <c r="AC48" s="113"/>
      <c r="AD48" s="113"/>
      <c r="AE48" s="113"/>
      <c r="AF48" t="s">
        <v>33194</v>
      </c>
      <c r="AG48">
        <v>60.44</v>
      </c>
      <c r="AI48" s="276" t="s">
        <v>51434</v>
      </c>
      <c r="AJ48" s="277">
        <v>16512.48</v>
      </c>
      <c r="AL48" s="246" t="s">
        <v>63888</v>
      </c>
      <c r="AM48" s="247">
        <v>91100.68</v>
      </c>
      <c r="AO48" s="226" t="s">
        <v>44299</v>
      </c>
      <c r="AP48" s="227">
        <v>9639.01</v>
      </c>
      <c r="AR48" s="207" t="s">
        <v>14706</v>
      </c>
      <c r="AS48" s="208">
        <v>122531.06</v>
      </c>
      <c r="AT48" s="93"/>
      <c r="AU48" s="199" t="s">
        <v>31586</v>
      </c>
      <c r="AV48" s="200">
        <v>295.39999999999998</v>
      </c>
      <c r="BA48" t="s">
        <v>43939</v>
      </c>
      <c r="BB48">
        <v>18.399999999999999</v>
      </c>
      <c r="BD48" s="272" t="s">
        <v>11073</v>
      </c>
      <c r="BE48" s="273">
        <v>46553</v>
      </c>
      <c r="BG48" s="244" t="s">
        <v>9270</v>
      </c>
      <c r="BH48" s="245">
        <v>6153.45</v>
      </c>
      <c r="BJ48" s="230" t="s">
        <v>7459</v>
      </c>
      <c r="BK48" s="231">
        <v>1436</v>
      </c>
      <c r="BM48" s="209" t="s">
        <v>6598</v>
      </c>
      <c r="BN48" s="210">
        <v>21414.61</v>
      </c>
      <c r="BP48" s="195" t="s">
        <v>7561</v>
      </c>
      <c r="BQ48" s="196">
        <v>385630</v>
      </c>
    </row>
    <row r="49" spans="5:69" x14ac:dyDescent="0.55000000000000004">
      <c r="E49" t="s">
        <v>5715</v>
      </c>
      <c r="G49" s="284">
        <v>24756.55</v>
      </c>
      <c r="I49" s="282" t="s">
        <v>4659</v>
      </c>
      <c r="J49" s="282"/>
      <c r="K49" s="283">
        <v>3863</v>
      </c>
      <c r="M49" s="242" t="s">
        <v>3260</v>
      </c>
      <c r="N49" s="242"/>
      <c r="O49" s="243">
        <v>374522.23</v>
      </c>
      <c r="Q49" s="224" t="s">
        <v>1328</v>
      </c>
      <c r="R49" s="224"/>
      <c r="S49" s="225">
        <v>307</v>
      </c>
      <c r="U49" s="203" t="s">
        <v>526</v>
      </c>
      <c r="V49" s="203"/>
      <c r="W49" s="204">
        <v>3995</v>
      </c>
      <c r="Y49" s="195" t="s">
        <v>372</v>
      </c>
      <c r="Z49" s="195"/>
      <c r="AA49" s="196">
        <v>118317</v>
      </c>
      <c r="AB49" s="113"/>
      <c r="AC49" s="113"/>
      <c r="AD49" s="113"/>
      <c r="AE49" s="113"/>
      <c r="AF49" t="s">
        <v>49689</v>
      </c>
      <c r="AG49" s="284">
        <v>19910.87</v>
      </c>
      <c r="AI49" s="276" t="s">
        <v>61252</v>
      </c>
      <c r="AJ49" s="277">
        <v>45120</v>
      </c>
      <c r="AL49" s="246" t="s">
        <v>51432</v>
      </c>
      <c r="AM49" s="247">
        <v>358.66</v>
      </c>
      <c r="AO49" s="226" t="s">
        <v>44300</v>
      </c>
      <c r="AP49" s="227">
        <v>4110953.05</v>
      </c>
      <c r="AR49" s="207" t="s">
        <v>14707</v>
      </c>
      <c r="AS49" s="208">
        <v>1946.86</v>
      </c>
      <c r="AT49" s="93"/>
      <c r="AU49" s="199" t="s">
        <v>31587</v>
      </c>
      <c r="AV49" s="200">
        <v>150.19999999999999</v>
      </c>
      <c r="BA49" t="s">
        <v>11873</v>
      </c>
      <c r="BB49" s="284">
        <v>301840.34000000003</v>
      </c>
      <c r="BD49" s="272" t="s">
        <v>11212</v>
      </c>
      <c r="BE49" s="273">
        <v>3863</v>
      </c>
      <c r="BG49" s="244" t="s">
        <v>9272</v>
      </c>
      <c r="BH49" s="245">
        <v>374522.23</v>
      </c>
      <c r="BJ49" s="230" t="s">
        <v>7468</v>
      </c>
      <c r="BK49" s="231">
        <v>307</v>
      </c>
      <c r="BM49" s="209" t="s">
        <v>6868</v>
      </c>
      <c r="BN49" s="210">
        <v>4163</v>
      </c>
      <c r="BP49" s="195" t="s">
        <v>10125</v>
      </c>
      <c r="BQ49" s="196">
        <v>13317</v>
      </c>
    </row>
    <row r="50" spans="5:69" x14ac:dyDescent="0.55000000000000004">
      <c r="E50" t="s">
        <v>5717</v>
      </c>
      <c r="G50" s="284">
        <v>46720.08</v>
      </c>
      <c r="I50" s="282" t="s">
        <v>4570</v>
      </c>
      <c r="J50" s="282"/>
      <c r="K50" s="283">
        <v>86269</v>
      </c>
      <c r="M50" s="242" t="s">
        <v>3261</v>
      </c>
      <c r="N50" s="242"/>
      <c r="O50" s="243">
        <v>1760637.84</v>
      </c>
      <c r="Q50" s="224" t="s">
        <v>1339</v>
      </c>
      <c r="R50" s="224"/>
      <c r="S50" s="225">
        <v>181</v>
      </c>
      <c r="U50" s="203" t="s">
        <v>527</v>
      </c>
      <c r="V50" s="203"/>
      <c r="W50" s="204">
        <v>123566.92</v>
      </c>
      <c r="Y50" s="195" t="s">
        <v>373</v>
      </c>
      <c r="Z50" s="195"/>
      <c r="AA50" s="196">
        <v>106994.26</v>
      </c>
      <c r="AB50" s="113"/>
      <c r="AC50" s="113"/>
      <c r="AD50" s="113"/>
      <c r="AE50" s="113"/>
      <c r="AF50" t="s">
        <v>58964</v>
      </c>
      <c r="AG50" s="284">
        <v>4009.83</v>
      </c>
      <c r="AI50" s="276" t="s">
        <v>61253</v>
      </c>
      <c r="AJ50" s="277">
        <v>3451.65</v>
      </c>
      <c r="AL50" s="246" t="s">
        <v>62992</v>
      </c>
      <c r="AM50" s="247">
        <v>4289.12</v>
      </c>
      <c r="AO50" s="226" t="s">
        <v>44301</v>
      </c>
      <c r="AP50" s="227">
        <v>310414.09999999998</v>
      </c>
      <c r="AR50" s="207" t="s">
        <v>14708</v>
      </c>
      <c r="AS50" s="208">
        <v>151546.22</v>
      </c>
      <c r="AT50" s="93"/>
      <c r="AU50" s="199" t="s">
        <v>14842</v>
      </c>
      <c r="AV50" s="200">
        <v>7447.4</v>
      </c>
      <c r="BA50" t="s">
        <v>70290</v>
      </c>
      <c r="BB50">
        <v>400</v>
      </c>
      <c r="BD50" s="272" t="s">
        <v>11105</v>
      </c>
      <c r="BE50" s="273">
        <v>86269</v>
      </c>
      <c r="BG50" s="244" t="s">
        <v>9274</v>
      </c>
      <c r="BH50" s="245">
        <v>1760637.84</v>
      </c>
      <c r="BJ50" s="230" t="s">
        <v>7479</v>
      </c>
      <c r="BK50" s="231">
        <v>181</v>
      </c>
      <c r="BM50" s="209" t="s">
        <v>7025</v>
      </c>
      <c r="BN50" s="210">
        <v>2031</v>
      </c>
      <c r="BP50" s="195" t="s">
        <v>10150</v>
      </c>
      <c r="BQ50" s="196">
        <v>165711</v>
      </c>
    </row>
    <row r="51" spans="5:69" x14ac:dyDescent="0.55000000000000004">
      <c r="E51" t="s">
        <v>5718</v>
      </c>
      <c r="G51" s="284">
        <v>59103.47</v>
      </c>
      <c r="I51" s="282" t="s">
        <v>4668</v>
      </c>
      <c r="J51" s="282"/>
      <c r="K51" s="283">
        <v>18000</v>
      </c>
      <c r="M51" s="242" t="s">
        <v>3369</v>
      </c>
      <c r="N51" s="242"/>
      <c r="O51" s="243">
        <v>15387.59</v>
      </c>
      <c r="Q51" s="224" t="s">
        <v>4033</v>
      </c>
      <c r="R51" s="224"/>
      <c r="S51" s="225">
        <v>21257</v>
      </c>
      <c r="U51" s="203" t="s">
        <v>528</v>
      </c>
      <c r="V51" s="203"/>
      <c r="W51" s="204">
        <v>13411</v>
      </c>
      <c r="Y51" s="195" t="s">
        <v>374</v>
      </c>
      <c r="Z51" s="195"/>
      <c r="AA51" s="196">
        <v>124779.65</v>
      </c>
      <c r="AB51" s="113"/>
      <c r="AC51" s="113"/>
      <c r="AD51" s="113"/>
      <c r="AE51" s="113"/>
      <c r="AF51" t="s">
        <v>58965</v>
      </c>
      <c r="AG51">
        <v>290.86</v>
      </c>
      <c r="AI51" s="276" t="s">
        <v>61254</v>
      </c>
      <c r="AJ51" s="277">
        <v>10397.36</v>
      </c>
      <c r="AL51" s="246" t="s">
        <v>61249</v>
      </c>
      <c r="AM51" s="247">
        <v>108926.34</v>
      </c>
      <c r="AO51" s="226" t="s">
        <v>14734</v>
      </c>
      <c r="AP51" s="227">
        <v>2025.01</v>
      </c>
      <c r="AR51" s="207" t="s">
        <v>14709</v>
      </c>
      <c r="AS51" s="208">
        <v>52402</v>
      </c>
      <c r="AT51" s="93"/>
      <c r="AU51" s="199" t="s">
        <v>12966</v>
      </c>
      <c r="AV51" s="200">
        <v>24591</v>
      </c>
      <c r="BA51" t="s">
        <v>11874</v>
      </c>
      <c r="BB51" s="284">
        <v>27504.66</v>
      </c>
      <c r="BD51" s="272" t="s">
        <v>11106</v>
      </c>
      <c r="BE51" s="273">
        <v>18000</v>
      </c>
      <c r="BG51" s="244" t="s">
        <v>9275</v>
      </c>
      <c r="BH51" s="245">
        <v>15387.59</v>
      </c>
      <c r="BJ51" s="230" t="s">
        <v>10464</v>
      </c>
      <c r="BK51" s="231">
        <v>21257</v>
      </c>
      <c r="BM51" s="209" t="s">
        <v>7265</v>
      </c>
      <c r="BN51" s="210">
        <v>12530</v>
      </c>
      <c r="BP51" s="195" t="s">
        <v>9212</v>
      </c>
      <c r="BQ51" s="196">
        <v>511880.3</v>
      </c>
    </row>
    <row r="52" spans="5:69" x14ac:dyDescent="0.55000000000000004">
      <c r="E52" t="s">
        <v>5721</v>
      </c>
      <c r="G52">
        <v>288.33999999999997</v>
      </c>
      <c r="I52" s="282" t="s">
        <v>4677</v>
      </c>
      <c r="J52" s="282"/>
      <c r="K52" s="283">
        <v>41924</v>
      </c>
      <c r="M52" s="242" t="s">
        <v>3262</v>
      </c>
      <c r="N52" s="242"/>
      <c r="O52" s="243">
        <v>5624.23</v>
      </c>
      <c r="Q52" s="224" t="s">
        <v>1378</v>
      </c>
      <c r="R52" s="224"/>
      <c r="S52" s="225">
        <v>3754.44</v>
      </c>
      <c r="U52" s="203" t="s">
        <v>529</v>
      </c>
      <c r="V52" s="203"/>
      <c r="W52" s="204">
        <v>79844.36</v>
      </c>
      <c r="Y52" s="195" t="s">
        <v>375</v>
      </c>
      <c r="Z52" s="195"/>
      <c r="AA52" s="196">
        <v>161300.46</v>
      </c>
      <c r="AB52" s="113"/>
      <c r="AC52" s="113"/>
      <c r="AD52" s="113"/>
      <c r="AE52" s="113"/>
      <c r="AF52" t="s">
        <v>67050</v>
      </c>
      <c r="AG52" s="284">
        <v>11783.48</v>
      </c>
      <c r="AI52" s="276" t="s">
        <v>63555</v>
      </c>
      <c r="AJ52" s="277">
        <v>9956</v>
      </c>
      <c r="AL52" s="246" t="s">
        <v>61250</v>
      </c>
      <c r="AM52" s="247">
        <v>600.48</v>
      </c>
      <c r="AO52" s="226" t="s">
        <v>48637</v>
      </c>
      <c r="AP52" s="227">
        <v>4569.82</v>
      </c>
      <c r="AR52" s="207" t="s">
        <v>12950</v>
      </c>
      <c r="AS52" s="208">
        <v>6428.32</v>
      </c>
      <c r="AT52" s="93"/>
      <c r="AU52" s="199" t="s">
        <v>12967</v>
      </c>
      <c r="AV52" s="200">
        <v>1842.07</v>
      </c>
      <c r="BA52" t="s">
        <v>51161</v>
      </c>
      <c r="BB52" s="284">
        <v>6248.77</v>
      </c>
      <c r="BD52" s="272" t="s">
        <v>11118</v>
      </c>
      <c r="BE52" s="273">
        <v>41924</v>
      </c>
      <c r="BG52" s="244" t="s">
        <v>9280</v>
      </c>
      <c r="BH52" s="245">
        <v>5624.23</v>
      </c>
      <c r="BJ52" s="230" t="s">
        <v>7521</v>
      </c>
      <c r="BK52" s="231">
        <v>3754.44</v>
      </c>
      <c r="BM52" s="209" t="s">
        <v>7679</v>
      </c>
      <c r="BN52" s="210">
        <v>2090</v>
      </c>
      <c r="BP52" s="195" t="s">
        <v>9756</v>
      </c>
      <c r="BQ52" s="196">
        <v>1174375.3</v>
      </c>
    </row>
    <row r="53" spans="5:69" x14ac:dyDescent="0.55000000000000004">
      <c r="E53" t="s">
        <v>5733</v>
      </c>
      <c r="G53" s="284">
        <v>10661.54</v>
      </c>
      <c r="I53" s="282" t="s">
        <v>4583</v>
      </c>
      <c r="J53" s="282"/>
      <c r="K53" s="283">
        <v>31055</v>
      </c>
      <c r="M53" s="242" t="s">
        <v>3374</v>
      </c>
      <c r="N53" s="242"/>
      <c r="O53" s="243">
        <v>106200.64</v>
      </c>
      <c r="Q53" s="224" t="s">
        <v>4034</v>
      </c>
      <c r="R53" s="224"/>
      <c r="S53" s="225">
        <v>17154</v>
      </c>
      <c r="U53" s="203" t="s">
        <v>530</v>
      </c>
      <c r="V53" s="203"/>
      <c r="W53" s="204">
        <v>48393</v>
      </c>
      <c r="Y53" s="195" t="s">
        <v>376</v>
      </c>
      <c r="Z53" s="195"/>
      <c r="AA53" s="196">
        <v>2986</v>
      </c>
      <c r="AB53" s="113"/>
      <c r="AC53" s="113"/>
      <c r="AD53" s="113"/>
      <c r="AE53" s="113"/>
      <c r="AF53" t="s">
        <v>64033</v>
      </c>
      <c r="AG53" s="284">
        <v>104121.82</v>
      </c>
      <c r="AI53" s="276" t="s">
        <v>54769</v>
      </c>
      <c r="AJ53" s="277">
        <v>7300</v>
      </c>
      <c r="AL53" s="246" t="s">
        <v>61742</v>
      </c>
      <c r="AM53" s="247">
        <v>126.26</v>
      </c>
      <c r="AO53" s="226" t="s">
        <v>14740</v>
      </c>
      <c r="AP53" s="227">
        <v>461.66</v>
      </c>
      <c r="AR53" s="207" t="s">
        <v>14710</v>
      </c>
      <c r="AS53" s="208">
        <v>405892.68</v>
      </c>
      <c r="AT53" s="93"/>
      <c r="AU53" s="199" t="s">
        <v>12968</v>
      </c>
      <c r="AV53" s="200">
        <v>4844.45</v>
      </c>
      <c r="BA53" t="s">
        <v>11875</v>
      </c>
      <c r="BB53" s="284">
        <v>412786</v>
      </c>
      <c r="BD53" s="272" t="s">
        <v>11155</v>
      </c>
      <c r="BE53" s="273">
        <v>31055</v>
      </c>
      <c r="BG53" s="244" t="s">
        <v>9281</v>
      </c>
      <c r="BH53" s="245">
        <v>106200.64</v>
      </c>
      <c r="BJ53" s="230" t="s">
        <v>7541</v>
      </c>
      <c r="BK53" s="231">
        <v>17154</v>
      </c>
      <c r="BM53" s="209" t="s">
        <v>8179</v>
      </c>
      <c r="BN53" s="210">
        <v>1960</v>
      </c>
      <c r="BP53" s="195" t="s">
        <v>10151</v>
      </c>
      <c r="BQ53" s="196">
        <v>21825</v>
      </c>
    </row>
    <row r="54" spans="5:69" x14ac:dyDescent="0.55000000000000004">
      <c r="E54" t="s">
        <v>5741</v>
      </c>
      <c r="G54" s="284">
        <v>106895.03999999999</v>
      </c>
      <c r="I54" s="282" t="s">
        <v>3633</v>
      </c>
      <c r="J54" s="282"/>
      <c r="K54" s="283">
        <v>5778</v>
      </c>
      <c r="M54" s="242" t="s">
        <v>3377</v>
      </c>
      <c r="N54" s="242"/>
      <c r="O54" s="243">
        <v>365135.79</v>
      </c>
      <c r="Q54" s="224" t="s">
        <v>1400</v>
      </c>
      <c r="R54" s="224"/>
      <c r="S54" s="225">
        <v>4452</v>
      </c>
      <c r="U54" s="203" t="s">
        <v>531</v>
      </c>
      <c r="V54" s="203"/>
      <c r="W54" s="204">
        <v>584447.62</v>
      </c>
      <c r="Y54" s="195" t="s">
        <v>377</v>
      </c>
      <c r="Z54" s="195"/>
      <c r="AA54" s="196">
        <v>811819.4</v>
      </c>
      <c r="AB54" s="113"/>
      <c r="AC54" s="113"/>
      <c r="AD54" s="113"/>
      <c r="AE54" s="113"/>
      <c r="AF54" t="s">
        <v>71028</v>
      </c>
      <c r="AG54" s="284">
        <v>8000</v>
      </c>
      <c r="AI54" s="276" t="s">
        <v>57178</v>
      </c>
      <c r="AJ54" s="277">
        <v>2187.11</v>
      </c>
      <c r="AL54" s="246" t="s">
        <v>61251</v>
      </c>
      <c r="AM54" s="247">
        <v>565.91999999999996</v>
      </c>
      <c r="AO54" s="226" t="s">
        <v>14741</v>
      </c>
      <c r="AP54" s="227">
        <v>70.84</v>
      </c>
      <c r="AR54" s="207" t="s">
        <v>12952</v>
      </c>
      <c r="AS54" s="208">
        <v>1088696.6599999999</v>
      </c>
      <c r="AT54" s="93"/>
      <c r="AU54" s="199" t="s">
        <v>12969</v>
      </c>
      <c r="AV54" s="200">
        <v>1330.9</v>
      </c>
      <c r="BA54" t="s">
        <v>11877</v>
      </c>
      <c r="BB54" s="284">
        <v>94134.21</v>
      </c>
      <c r="BD54" s="272" t="s">
        <v>9674</v>
      </c>
      <c r="BE54" s="273">
        <v>5778</v>
      </c>
      <c r="BG54" s="244" t="s">
        <v>9285</v>
      </c>
      <c r="BH54" s="245">
        <v>365135.79</v>
      </c>
      <c r="BJ54" s="230" t="s">
        <v>7543</v>
      </c>
      <c r="BK54" s="231">
        <v>4452</v>
      </c>
      <c r="BM54" s="209" t="s">
        <v>8243</v>
      </c>
      <c r="BN54" s="210">
        <v>54</v>
      </c>
      <c r="BP54" s="195" t="s">
        <v>9758</v>
      </c>
      <c r="BQ54" s="196">
        <v>21825</v>
      </c>
    </row>
    <row r="55" spans="5:69" x14ac:dyDescent="0.55000000000000004">
      <c r="E55" t="s">
        <v>5743</v>
      </c>
      <c r="G55" s="284">
        <v>4668.8500000000004</v>
      </c>
      <c r="I55" s="282" t="s">
        <v>3634</v>
      </c>
      <c r="J55" s="282"/>
      <c r="K55" s="283">
        <v>4780</v>
      </c>
      <c r="M55" s="242" t="s">
        <v>3388</v>
      </c>
      <c r="N55" s="242"/>
      <c r="O55" s="243">
        <v>218.7</v>
      </c>
      <c r="Q55" s="224" t="s">
        <v>353</v>
      </c>
      <c r="R55" s="224"/>
      <c r="S55" s="225">
        <v>48165</v>
      </c>
      <c r="U55" s="203" t="s">
        <v>532</v>
      </c>
      <c r="V55" s="203"/>
      <c r="W55" s="204">
        <v>30896</v>
      </c>
      <c r="Y55" s="195" t="s">
        <v>378</v>
      </c>
      <c r="Z55" s="195"/>
      <c r="AA55" s="196">
        <v>202445.42</v>
      </c>
      <c r="AB55" s="113"/>
      <c r="AC55" s="113"/>
      <c r="AD55" s="113"/>
      <c r="AE55" s="113"/>
      <c r="AF55" t="s">
        <v>58967</v>
      </c>
      <c r="AG55" s="284">
        <v>4305.1000000000004</v>
      </c>
      <c r="AI55" s="276" t="s">
        <v>51435</v>
      </c>
      <c r="AJ55" s="277">
        <v>1140</v>
      </c>
      <c r="AL55" s="246" t="s">
        <v>14745</v>
      </c>
      <c r="AM55" s="247">
        <v>159.96</v>
      </c>
      <c r="AO55" s="226" t="s">
        <v>14742</v>
      </c>
      <c r="AP55" s="227">
        <v>4103.9799999999996</v>
      </c>
      <c r="AR55" s="207" t="s">
        <v>12953</v>
      </c>
      <c r="AS55" s="208">
        <v>83255.7</v>
      </c>
      <c r="AT55" s="93"/>
      <c r="AU55" s="199" t="s">
        <v>12970</v>
      </c>
      <c r="AV55" s="200">
        <v>3801.5</v>
      </c>
      <c r="BA55" t="s">
        <v>11879</v>
      </c>
      <c r="BB55" s="284">
        <v>24099.77</v>
      </c>
      <c r="BD55" s="272" t="s">
        <v>9675</v>
      </c>
      <c r="BE55" s="273">
        <v>4780</v>
      </c>
      <c r="BG55" s="244" t="s">
        <v>9298</v>
      </c>
      <c r="BH55" s="245">
        <v>218.7</v>
      </c>
      <c r="BJ55" s="230" t="s">
        <v>7561</v>
      </c>
      <c r="BK55" s="231">
        <v>48165</v>
      </c>
      <c r="BM55" s="209" t="s">
        <v>8486</v>
      </c>
      <c r="BN55" s="210">
        <v>42022</v>
      </c>
      <c r="BP55" s="195" t="s">
        <v>7562</v>
      </c>
      <c r="BQ55" s="196">
        <v>128157.72</v>
      </c>
    </row>
    <row r="56" spans="5:69" x14ac:dyDescent="0.55000000000000004">
      <c r="E56" t="s">
        <v>5744</v>
      </c>
      <c r="G56" s="284">
        <v>334749.51</v>
      </c>
      <c r="I56" s="282" t="s">
        <v>4588</v>
      </c>
      <c r="J56" s="282"/>
      <c r="K56" s="283">
        <v>72406</v>
      </c>
      <c r="M56" s="242" t="s">
        <v>3267</v>
      </c>
      <c r="N56" s="242"/>
      <c r="O56" s="243">
        <v>955.36</v>
      </c>
      <c r="Q56" s="224" t="s">
        <v>370</v>
      </c>
      <c r="R56" s="224"/>
      <c r="S56" s="225">
        <v>4450</v>
      </c>
      <c r="U56" s="203" t="s">
        <v>533</v>
      </c>
      <c r="V56" s="203"/>
      <c r="W56" s="204">
        <v>287208</v>
      </c>
      <c r="Y56" s="195" t="s">
        <v>379</v>
      </c>
      <c r="Z56" s="195"/>
      <c r="AA56" s="196">
        <v>1966774.05</v>
      </c>
      <c r="AB56" s="113"/>
      <c r="AC56" s="113"/>
      <c r="AD56" s="113"/>
      <c r="AE56" s="113"/>
      <c r="AF56" t="s">
        <v>71029</v>
      </c>
      <c r="AG56" s="284">
        <v>1000</v>
      </c>
      <c r="AI56" s="276" t="s">
        <v>63889</v>
      </c>
      <c r="AJ56" s="277">
        <v>5494.68</v>
      </c>
      <c r="AL56" s="246" t="s">
        <v>34422</v>
      </c>
      <c r="AM56" s="247">
        <v>35750</v>
      </c>
      <c r="AO56" s="226" t="s">
        <v>14745</v>
      </c>
      <c r="AP56" s="227">
        <v>5504.1</v>
      </c>
      <c r="AR56" s="207" t="s">
        <v>12954</v>
      </c>
      <c r="AS56" s="208">
        <v>162253.12</v>
      </c>
      <c r="AT56" s="93"/>
      <c r="AU56" s="199" t="s">
        <v>12971</v>
      </c>
      <c r="AV56" s="200">
        <v>10948.32</v>
      </c>
      <c r="BA56" t="s">
        <v>11881</v>
      </c>
      <c r="BB56" s="284">
        <v>15920.44</v>
      </c>
      <c r="BD56" s="272" t="s">
        <v>11163</v>
      </c>
      <c r="BE56" s="273">
        <v>72406</v>
      </c>
      <c r="BG56" s="244" t="s">
        <v>9299</v>
      </c>
      <c r="BH56" s="245">
        <v>955.36</v>
      </c>
      <c r="BJ56" s="230" t="s">
        <v>7585</v>
      </c>
      <c r="BK56" s="231">
        <v>4450</v>
      </c>
      <c r="BM56" s="209" t="s">
        <v>8618</v>
      </c>
      <c r="BN56" s="210">
        <v>2000</v>
      </c>
      <c r="BP56" s="195" t="s">
        <v>10152</v>
      </c>
      <c r="BQ56" s="196">
        <v>372837</v>
      </c>
    </row>
    <row r="57" spans="5:69" x14ac:dyDescent="0.55000000000000004">
      <c r="E57" t="s">
        <v>5745</v>
      </c>
      <c r="G57" s="284">
        <v>130424.21</v>
      </c>
      <c r="I57" s="282" t="s">
        <v>4589</v>
      </c>
      <c r="J57" s="282"/>
      <c r="K57" s="283">
        <v>354905</v>
      </c>
      <c r="M57" s="242" t="s">
        <v>3389</v>
      </c>
      <c r="N57" s="242"/>
      <c r="O57" s="243">
        <v>4659.45</v>
      </c>
      <c r="Q57" s="224" t="s">
        <v>1422</v>
      </c>
      <c r="R57" s="224"/>
      <c r="S57" s="225">
        <v>25509</v>
      </c>
      <c r="U57" s="203" t="s">
        <v>534</v>
      </c>
      <c r="V57" s="203"/>
      <c r="W57" s="204">
        <v>64895.58</v>
      </c>
      <c r="Y57" s="195" t="s">
        <v>380</v>
      </c>
      <c r="Z57" s="195"/>
      <c r="AA57" s="196">
        <v>20595.560000000001</v>
      </c>
      <c r="AB57" s="113"/>
      <c r="AC57" s="113"/>
      <c r="AD57" s="113"/>
      <c r="AE57" s="113"/>
      <c r="AF57" t="s">
        <v>67065</v>
      </c>
      <c r="AG57" s="284">
        <v>42677.08</v>
      </c>
      <c r="AI57" s="276" t="s">
        <v>57179</v>
      </c>
      <c r="AJ57" s="277">
        <v>783.48</v>
      </c>
      <c r="AL57" s="246" t="s">
        <v>46606</v>
      </c>
      <c r="AM57" s="247">
        <v>-4.5</v>
      </c>
      <c r="AO57" s="226" t="s">
        <v>34422</v>
      </c>
      <c r="AP57" s="227">
        <v>360101.37</v>
      </c>
      <c r="AR57" s="207" t="s">
        <v>14711</v>
      </c>
      <c r="AS57" s="208">
        <v>2521.5700000000002</v>
      </c>
      <c r="AT57" s="93"/>
      <c r="AU57" s="199" t="s">
        <v>12972</v>
      </c>
      <c r="AV57" s="200">
        <v>456.18</v>
      </c>
      <c r="BA57" t="s">
        <v>44100</v>
      </c>
      <c r="BB57" s="284">
        <v>1604.24</v>
      </c>
      <c r="BD57" s="272" t="s">
        <v>11164</v>
      </c>
      <c r="BE57" s="273">
        <v>354905</v>
      </c>
      <c r="BG57" s="244" t="s">
        <v>9300</v>
      </c>
      <c r="BH57" s="245">
        <v>4659.45</v>
      </c>
      <c r="BJ57" s="230" t="s">
        <v>7589</v>
      </c>
      <c r="BK57" s="231">
        <v>25509</v>
      </c>
      <c r="BM57" s="209" t="s">
        <v>8855</v>
      </c>
      <c r="BN57" s="210">
        <v>1971.88</v>
      </c>
      <c r="BP57" s="195" t="s">
        <v>9759</v>
      </c>
      <c r="BQ57" s="196">
        <v>500994.72</v>
      </c>
    </row>
    <row r="58" spans="5:69" x14ac:dyDescent="0.55000000000000004">
      <c r="E58" t="s">
        <v>5748</v>
      </c>
      <c r="G58" s="284">
        <v>489940.18</v>
      </c>
      <c r="I58" s="282" t="s">
        <v>3637</v>
      </c>
      <c r="J58" s="282"/>
      <c r="K58" s="283">
        <v>36025</v>
      </c>
      <c r="M58" s="242" t="s">
        <v>4154</v>
      </c>
      <c r="N58" s="242"/>
      <c r="O58" s="243">
        <v>2818</v>
      </c>
      <c r="Q58" s="224" t="s">
        <v>391</v>
      </c>
      <c r="R58" s="224"/>
      <c r="S58" s="225">
        <v>1</v>
      </c>
      <c r="U58" s="203" t="s">
        <v>535</v>
      </c>
      <c r="V58" s="203"/>
      <c r="W58" s="204">
        <v>35767.72</v>
      </c>
      <c r="Y58" s="195" t="s">
        <v>381</v>
      </c>
      <c r="Z58" s="195"/>
      <c r="AA58" s="196">
        <v>29778</v>
      </c>
      <c r="AB58" s="113"/>
      <c r="AC58" s="113"/>
      <c r="AD58" s="113"/>
      <c r="AE58" s="113"/>
      <c r="AF58" t="s">
        <v>67066</v>
      </c>
      <c r="AG58" s="284">
        <v>39970.22</v>
      </c>
      <c r="AI58" s="276" t="s">
        <v>34434</v>
      </c>
      <c r="AJ58" s="277">
        <v>26116.080000000002</v>
      </c>
      <c r="AL58" s="246" t="s">
        <v>14750</v>
      </c>
      <c r="AM58" s="247">
        <v>23832.27</v>
      </c>
      <c r="AO58" s="226" t="s">
        <v>46606</v>
      </c>
      <c r="AP58" s="227">
        <v>-48345.05</v>
      </c>
      <c r="AR58" s="207" t="s">
        <v>14712</v>
      </c>
      <c r="AS58" s="208">
        <v>0.95</v>
      </c>
      <c r="AT58" s="93"/>
      <c r="AU58" s="199" t="s">
        <v>12973</v>
      </c>
      <c r="AV58" s="200">
        <v>173321.86</v>
      </c>
      <c r="BA58" t="s">
        <v>43518</v>
      </c>
      <c r="BB58">
        <v>900</v>
      </c>
      <c r="BD58" s="272" t="s">
        <v>9678</v>
      </c>
      <c r="BE58" s="273">
        <v>36025</v>
      </c>
      <c r="BG58" s="244" t="s">
        <v>10524</v>
      </c>
      <c r="BH58" s="245">
        <v>2818</v>
      </c>
      <c r="BJ58" s="230" t="s">
        <v>7604</v>
      </c>
      <c r="BK58" s="231">
        <v>1</v>
      </c>
      <c r="BM58" s="209" t="s">
        <v>9202</v>
      </c>
      <c r="BN58" s="210">
        <v>1629.98</v>
      </c>
      <c r="BP58" s="195" t="s">
        <v>10153</v>
      </c>
      <c r="BQ58" s="196">
        <v>28000</v>
      </c>
    </row>
    <row r="59" spans="5:69" x14ac:dyDescent="0.55000000000000004">
      <c r="E59" t="s">
        <v>5752</v>
      </c>
      <c r="G59" s="284">
        <v>16258.92</v>
      </c>
      <c r="I59" s="282" t="s">
        <v>4599</v>
      </c>
      <c r="J59" s="282"/>
      <c r="K59" s="283">
        <v>2000</v>
      </c>
      <c r="M59" s="242" t="s">
        <v>3392</v>
      </c>
      <c r="N59" s="242"/>
      <c r="O59" s="243">
        <v>1063.1400000000001</v>
      </c>
      <c r="Q59" s="224" t="s">
        <v>1430</v>
      </c>
      <c r="R59" s="224"/>
      <c r="S59" s="225">
        <v>3643</v>
      </c>
      <c r="U59" s="203" t="s">
        <v>536</v>
      </c>
      <c r="V59" s="203"/>
      <c r="W59" s="204">
        <v>669338.67000000004</v>
      </c>
      <c r="Y59" s="195" t="s">
        <v>382</v>
      </c>
      <c r="Z59" s="195"/>
      <c r="AA59" s="196">
        <v>405744.48</v>
      </c>
      <c r="AB59" s="113"/>
      <c r="AC59" s="113"/>
      <c r="AD59" s="113"/>
      <c r="AE59" s="113"/>
      <c r="AF59" t="s">
        <v>67067</v>
      </c>
      <c r="AG59" s="284">
        <v>34294.449999999997</v>
      </c>
      <c r="AI59" s="276" t="s">
        <v>66814</v>
      </c>
      <c r="AJ59" s="277">
        <v>711441.04</v>
      </c>
      <c r="AL59" s="246" t="s">
        <v>14751</v>
      </c>
      <c r="AM59" s="247">
        <v>1823.1</v>
      </c>
      <c r="AO59" s="226" t="s">
        <v>38797</v>
      </c>
      <c r="AP59" s="227">
        <v>825.82</v>
      </c>
      <c r="AR59" s="207" t="s">
        <v>14713</v>
      </c>
      <c r="AS59" s="208">
        <v>73439</v>
      </c>
      <c r="AT59" s="93"/>
      <c r="AU59" s="199" t="s">
        <v>31588</v>
      </c>
      <c r="AV59" s="200">
        <v>12499.99</v>
      </c>
      <c r="BA59" t="s">
        <v>51164</v>
      </c>
      <c r="BB59" s="284">
        <v>21250.53</v>
      </c>
      <c r="BD59" s="272" t="s">
        <v>9687</v>
      </c>
      <c r="BE59" s="273">
        <v>2000</v>
      </c>
      <c r="BG59" s="244" t="s">
        <v>9304</v>
      </c>
      <c r="BH59" s="245">
        <v>1063.1400000000001</v>
      </c>
      <c r="BJ59" s="230" t="s">
        <v>7607</v>
      </c>
      <c r="BK59" s="231">
        <v>3643</v>
      </c>
      <c r="BM59" s="209" t="s">
        <v>9743</v>
      </c>
      <c r="BN59" s="210">
        <v>91866.47</v>
      </c>
      <c r="BP59" s="195" t="s">
        <v>9760</v>
      </c>
      <c r="BQ59" s="196">
        <v>28000</v>
      </c>
    </row>
    <row r="60" spans="5:69" x14ac:dyDescent="0.55000000000000004">
      <c r="E60" t="s">
        <v>5754</v>
      </c>
      <c r="G60" s="284">
        <v>17497.22</v>
      </c>
      <c r="I60" s="282" t="s">
        <v>4602</v>
      </c>
      <c r="J60" s="282"/>
      <c r="K60" s="283">
        <v>2000</v>
      </c>
      <c r="M60" s="242" t="s">
        <v>3394</v>
      </c>
      <c r="N60" s="242"/>
      <c r="O60" s="243">
        <v>137939.87</v>
      </c>
      <c r="Q60" s="224" t="s">
        <v>426</v>
      </c>
      <c r="R60" s="224"/>
      <c r="S60" s="225">
        <v>20557</v>
      </c>
      <c r="U60" s="203" t="s">
        <v>537</v>
      </c>
      <c r="V60" s="203"/>
      <c r="W60" s="204">
        <v>477567.67</v>
      </c>
      <c r="Y60" s="195" t="s">
        <v>383</v>
      </c>
      <c r="Z60" s="195"/>
      <c r="AA60" s="196">
        <v>68718</v>
      </c>
      <c r="AB60" s="113"/>
      <c r="AC60" s="113"/>
      <c r="AD60" s="113"/>
      <c r="AE60" s="113"/>
      <c r="AF60" t="s">
        <v>59521</v>
      </c>
      <c r="AG60" s="284">
        <v>9085.34</v>
      </c>
      <c r="AI60" s="276" t="s">
        <v>69675</v>
      </c>
      <c r="AJ60" s="277">
        <v>1546994.56</v>
      </c>
      <c r="AL60" s="246" t="s">
        <v>14752</v>
      </c>
      <c r="AM60" s="247">
        <v>5838.91</v>
      </c>
      <c r="AO60" s="226" t="s">
        <v>33036</v>
      </c>
      <c r="AP60" s="227">
        <v>47794.04</v>
      </c>
      <c r="AR60" s="207" t="s">
        <v>14714</v>
      </c>
      <c r="AS60" s="208">
        <v>111958.43</v>
      </c>
      <c r="AT60" s="93"/>
      <c r="AU60" s="199" t="s">
        <v>31589</v>
      </c>
      <c r="AV60" s="200">
        <v>22057.51</v>
      </c>
      <c r="BA60" t="s">
        <v>57105</v>
      </c>
      <c r="BB60" s="284">
        <v>23473.62</v>
      </c>
      <c r="BD60" s="272" t="s">
        <v>11211</v>
      </c>
      <c r="BE60" s="273">
        <v>2000</v>
      </c>
      <c r="BG60" s="244" t="s">
        <v>9306</v>
      </c>
      <c r="BH60" s="245">
        <v>137939.87</v>
      </c>
      <c r="BJ60" s="230" t="s">
        <v>7635</v>
      </c>
      <c r="BK60" s="231">
        <v>20557</v>
      </c>
      <c r="BM60" s="209" t="s">
        <v>6599</v>
      </c>
      <c r="BN60" s="210">
        <v>6075</v>
      </c>
      <c r="BP60" s="195" t="s">
        <v>10154</v>
      </c>
      <c r="BQ60" s="196">
        <v>11521</v>
      </c>
    </row>
    <row r="61" spans="5:69" x14ac:dyDescent="0.55000000000000004">
      <c r="E61" t="s">
        <v>5757</v>
      </c>
      <c r="G61" s="284">
        <v>132455.56</v>
      </c>
      <c r="I61" s="282" t="s">
        <v>3644</v>
      </c>
      <c r="J61" s="282"/>
      <c r="K61" s="283">
        <v>18000</v>
      </c>
      <c r="M61" s="242" t="s">
        <v>3396</v>
      </c>
      <c r="N61" s="242"/>
      <c r="O61" s="243">
        <v>59839.02</v>
      </c>
      <c r="Q61" s="224" t="s">
        <v>437</v>
      </c>
      <c r="R61" s="224"/>
      <c r="S61" s="225">
        <v>385074.75</v>
      </c>
      <c r="U61" s="203" t="s">
        <v>538</v>
      </c>
      <c r="V61" s="203"/>
      <c r="W61" s="204">
        <v>50163</v>
      </c>
      <c r="Y61" s="195" t="s">
        <v>384</v>
      </c>
      <c r="Z61" s="195"/>
      <c r="AA61" s="196">
        <v>36115.26</v>
      </c>
      <c r="AB61" s="113"/>
      <c r="AC61" s="113"/>
      <c r="AD61" s="113"/>
      <c r="AE61" s="113"/>
      <c r="AF61" t="s">
        <v>59522</v>
      </c>
      <c r="AG61">
        <v>695.03</v>
      </c>
      <c r="AI61" s="276" t="s">
        <v>66815</v>
      </c>
      <c r="AJ61" s="277">
        <v>1758424.68</v>
      </c>
      <c r="AL61" s="246" t="s">
        <v>14753</v>
      </c>
      <c r="AM61" s="247">
        <v>3106.01</v>
      </c>
      <c r="AO61" s="226" t="s">
        <v>14750</v>
      </c>
      <c r="AP61" s="227">
        <v>26928.67</v>
      </c>
      <c r="AR61" s="207" t="s">
        <v>14715</v>
      </c>
      <c r="AS61" s="208">
        <v>2000</v>
      </c>
      <c r="AT61" s="93"/>
      <c r="AU61" s="199" t="s">
        <v>31590</v>
      </c>
      <c r="AV61" s="200">
        <v>2517.16</v>
      </c>
      <c r="BA61" t="s">
        <v>12867</v>
      </c>
      <c r="BB61" s="284">
        <v>64238.68</v>
      </c>
      <c r="BD61" s="272" t="s">
        <v>9694</v>
      </c>
      <c r="BE61" s="273">
        <v>18000</v>
      </c>
      <c r="BG61" s="244" t="s">
        <v>9308</v>
      </c>
      <c r="BH61" s="245">
        <v>59839.02</v>
      </c>
      <c r="BJ61" s="230" t="s">
        <v>7650</v>
      </c>
      <c r="BK61" s="231">
        <v>385074.75</v>
      </c>
      <c r="BM61" s="209" t="s">
        <v>7026</v>
      </c>
      <c r="BN61" s="210">
        <v>595</v>
      </c>
      <c r="BP61" s="195" t="s">
        <v>9761</v>
      </c>
      <c r="BQ61" s="196">
        <v>11521</v>
      </c>
    </row>
    <row r="62" spans="5:69" x14ac:dyDescent="0.55000000000000004">
      <c r="E62" t="s">
        <v>5758</v>
      </c>
      <c r="G62" s="284">
        <v>11254.56</v>
      </c>
      <c r="I62" s="282" t="s">
        <v>4757</v>
      </c>
      <c r="J62" s="282"/>
      <c r="K62" s="283">
        <v>14001.9</v>
      </c>
      <c r="M62" s="242" t="s">
        <v>3269</v>
      </c>
      <c r="N62" s="242"/>
      <c r="O62" s="243">
        <v>185435.35</v>
      </c>
      <c r="Q62" s="224" t="s">
        <v>443</v>
      </c>
      <c r="R62" s="224"/>
      <c r="S62" s="225">
        <v>576</v>
      </c>
      <c r="U62" s="203" t="s">
        <v>539</v>
      </c>
      <c r="V62" s="203"/>
      <c r="W62" s="204">
        <v>44294.7</v>
      </c>
      <c r="Y62" s="195" t="s">
        <v>385</v>
      </c>
      <c r="Z62" s="195"/>
      <c r="AA62" s="196">
        <v>36668.300000000003</v>
      </c>
      <c r="AB62" s="113"/>
      <c r="AC62" s="113"/>
      <c r="AD62" s="113"/>
      <c r="AE62" s="113"/>
      <c r="AF62" t="s">
        <v>51882</v>
      </c>
      <c r="AG62" s="284">
        <v>3000</v>
      </c>
      <c r="AI62" s="276" t="s">
        <v>66816</v>
      </c>
      <c r="AJ62" s="277">
        <v>442.5</v>
      </c>
      <c r="AL62" s="246" t="s">
        <v>57174</v>
      </c>
      <c r="AM62" s="247">
        <v>20000.34</v>
      </c>
      <c r="AO62" s="226" t="s">
        <v>14751</v>
      </c>
      <c r="AP62" s="227">
        <v>2060.06</v>
      </c>
      <c r="AR62" s="207" t="s">
        <v>14716</v>
      </c>
      <c r="AS62" s="208">
        <v>153</v>
      </c>
      <c r="AT62" s="93"/>
      <c r="AU62" s="199" t="s">
        <v>31591</v>
      </c>
      <c r="AV62" s="200">
        <v>6068.01</v>
      </c>
      <c r="BA62" t="s">
        <v>71009</v>
      </c>
      <c r="BB62" s="284">
        <v>6865.72</v>
      </c>
      <c r="BD62" s="272" t="s">
        <v>11219</v>
      </c>
      <c r="BE62" s="273">
        <v>14001.9</v>
      </c>
      <c r="BG62" s="244" t="s">
        <v>9309</v>
      </c>
      <c r="BH62" s="245">
        <v>185435.35</v>
      </c>
      <c r="BJ62" s="230" t="s">
        <v>7657</v>
      </c>
      <c r="BK62" s="231">
        <v>576</v>
      </c>
      <c r="BM62" s="209" t="s">
        <v>7266</v>
      </c>
      <c r="BN62" s="210">
        <v>8427</v>
      </c>
      <c r="BP62" s="195" t="s">
        <v>10155</v>
      </c>
      <c r="BQ62" s="196">
        <v>699375</v>
      </c>
    </row>
    <row r="63" spans="5:69" x14ac:dyDescent="0.55000000000000004">
      <c r="E63" t="s">
        <v>5760</v>
      </c>
      <c r="G63" s="284">
        <v>25930.18</v>
      </c>
      <c r="I63" s="282" t="s">
        <v>4760</v>
      </c>
      <c r="J63" s="282"/>
      <c r="K63" s="283">
        <v>7210</v>
      </c>
      <c r="M63" s="242" t="s">
        <v>3397</v>
      </c>
      <c r="N63" s="242"/>
      <c r="O63" s="243">
        <v>87824.22</v>
      </c>
      <c r="Q63" s="224" t="s">
        <v>449</v>
      </c>
      <c r="R63" s="224"/>
      <c r="S63" s="225">
        <v>104941</v>
      </c>
      <c r="U63" s="203" t="s">
        <v>540</v>
      </c>
      <c r="V63" s="203"/>
      <c r="W63" s="204">
        <v>160281.25</v>
      </c>
      <c r="Y63" s="195" t="s">
        <v>386</v>
      </c>
      <c r="Z63" s="195"/>
      <c r="AA63" s="196">
        <v>239315</v>
      </c>
      <c r="AB63" s="113"/>
      <c r="AC63" s="113"/>
      <c r="AD63" s="113"/>
      <c r="AE63" s="113"/>
      <c r="AF63" t="s">
        <v>71030</v>
      </c>
      <c r="AG63" s="284">
        <v>5238.2700000000004</v>
      </c>
      <c r="AI63" s="276" t="s">
        <v>46610</v>
      </c>
      <c r="AJ63" s="277">
        <v>1935</v>
      </c>
      <c r="AL63" s="246" t="s">
        <v>57175</v>
      </c>
      <c r="AM63" s="247">
        <v>45558.87</v>
      </c>
      <c r="AO63" s="226" t="s">
        <v>14752</v>
      </c>
      <c r="AP63" s="227">
        <v>5724.11</v>
      </c>
      <c r="AR63" s="207" t="s">
        <v>14717</v>
      </c>
      <c r="AS63" s="208">
        <v>433.6</v>
      </c>
      <c r="AT63" s="93"/>
      <c r="AU63" s="199" t="s">
        <v>31592</v>
      </c>
      <c r="AV63" s="200">
        <v>6388.32</v>
      </c>
      <c r="BA63" t="s">
        <v>11891</v>
      </c>
      <c r="BB63" s="284">
        <v>25286.27</v>
      </c>
      <c r="BD63" s="272" t="s">
        <v>11222</v>
      </c>
      <c r="BE63" s="273">
        <v>7210</v>
      </c>
      <c r="BG63" s="244" t="s">
        <v>9310</v>
      </c>
      <c r="BH63" s="245">
        <v>87824.22</v>
      </c>
      <c r="BJ63" s="230" t="s">
        <v>7665</v>
      </c>
      <c r="BK63" s="231">
        <v>104941</v>
      </c>
      <c r="BM63" s="209" t="s">
        <v>7680</v>
      </c>
      <c r="BN63" s="210">
        <v>1296</v>
      </c>
      <c r="BP63" s="195" t="s">
        <v>9762</v>
      </c>
      <c r="BQ63" s="196">
        <v>699375</v>
      </c>
    </row>
    <row r="64" spans="5:69" x14ac:dyDescent="0.55000000000000004">
      <c r="E64" t="s">
        <v>5763</v>
      </c>
      <c r="G64" s="284">
        <v>817683.79</v>
      </c>
      <c r="I64" s="282" t="s">
        <v>4765</v>
      </c>
      <c r="J64" s="282"/>
      <c r="K64" s="283">
        <v>40000</v>
      </c>
      <c r="M64" s="242" t="s">
        <v>3398</v>
      </c>
      <c r="N64" s="242"/>
      <c r="O64" s="243">
        <v>29721.919999999998</v>
      </c>
      <c r="Q64" s="224" t="s">
        <v>4042</v>
      </c>
      <c r="R64" s="224"/>
      <c r="S64" s="225">
        <v>483</v>
      </c>
      <c r="U64" s="203" t="s">
        <v>541</v>
      </c>
      <c r="V64" s="203"/>
      <c r="W64" s="204">
        <v>13299</v>
      </c>
      <c r="Y64" s="195" t="s">
        <v>387</v>
      </c>
      <c r="Z64" s="195"/>
      <c r="AA64" s="196">
        <v>4609004</v>
      </c>
      <c r="AB64" s="113"/>
      <c r="AC64" s="113"/>
      <c r="AD64" s="113"/>
      <c r="AE64" s="113"/>
      <c r="AF64" t="s">
        <v>71031</v>
      </c>
      <c r="AG64" s="284">
        <v>6364.14</v>
      </c>
      <c r="AI64" s="276" t="s">
        <v>61255</v>
      </c>
      <c r="AJ64" s="277">
        <v>2289.35</v>
      </c>
      <c r="AL64" s="246" t="s">
        <v>55734</v>
      </c>
      <c r="AM64" s="247">
        <v>4510</v>
      </c>
      <c r="AO64" s="226" t="s">
        <v>14753</v>
      </c>
      <c r="AP64" s="227">
        <v>502.41</v>
      </c>
      <c r="AR64" s="207" t="s">
        <v>14718</v>
      </c>
      <c r="AS64" s="208">
        <v>131181.4</v>
      </c>
      <c r="AT64" s="93"/>
      <c r="AU64" s="199" t="s">
        <v>31593</v>
      </c>
      <c r="AV64" s="200">
        <v>20483.64</v>
      </c>
      <c r="BA64" t="s">
        <v>51314</v>
      </c>
      <c r="BB64" s="284">
        <v>4243.45</v>
      </c>
      <c r="BD64" s="272" t="s">
        <v>11234</v>
      </c>
      <c r="BE64" s="273">
        <v>40000</v>
      </c>
      <c r="BG64" s="244" t="s">
        <v>9311</v>
      </c>
      <c r="BH64" s="245">
        <v>29721.919999999998</v>
      </c>
      <c r="BJ64" s="230" t="s">
        <v>10467</v>
      </c>
      <c r="BK64" s="231">
        <v>483</v>
      </c>
      <c r="BM64" s="209" t="s">
        <v>8487</v>
      </c>
      <c r="BN64" s="210">
        <v>5051</v>
      </c>
      <c r="BP64" s="195" t="s">
        <v>7564</v>
      </c>
      <c r="BQ64" s="196">
        <v>132046.69</v>
      </c>
    </row>
    <row r="65" spans="5:69" x14ac:dyDescent="0.55000000000000004">
      <c r="E65" t="s">
        <v>5768</v>
      </c>
      <c r="G65" s="284">
        <v>7710.51</v>
      </c>
      <c r="I65" s="282" t="s">
        <v>4774</v>
      </c>
      <c r="J65" s="282"/>
      <c r="K65" s="283">
        <v>4699</v>
      </c>
      <c r="M65" s="242" t="s">
        <v>3270</v>
      </c>
      <c r="N65" s="242"/>
      <c r="O65" s="243">
        <v>84231.61</v>
      </c>
      <c r="Q65" s="224" t="s">
        <v>4043</v>
      </c>
      <c r="R65" s="224"/>
      <c r="S65" s="225">
        <v>630</v>
      </c>
      <c r="U65" s="203" t="s">
        <v>542</v>
      </c>
      <c r="V65" s="203"/>
      <c r="W65" s="204">
        <v>124358.58</v>
      </c>
      <c r="Y65" s="195" t="s">
        <v>388</v>
      </c>
      <c r="Z65" s="195"/>
      <c r="AA65" s="196">
        <v>42606</v>
      </c>
      <c r="AB65" s="113"/>
      <c r="AC65" s="113"/>
      <c r="AD65" s="113"/>
      <c r="AE65" s="113"/>
      <c r="AF65" t="s">
        <v>71032</v>
      </c>
      <c r="AG65">
        <v>486.86</v>
      </c>
      <c r="AI65" s="276" t="s">
        <v>35945</v>
      </c>
      <c r="AJ65" s="277">
        <v>204945.07</v>
      </c>
      <c r="AL65" s="246" t="s">
        <v>14755</v>
      </c>
      <c r="AM65" s="247">
        <v>345.03</v>
      </c>
      <c r="AO65" s="226" t="s">
        <v>46607</v>
      </c>
      <c r="AP65" s="227">
        <v>6798.25</v>
      </c>
      <c r="AR65" s="207" t="s">
        <v>14719</v>
      </c>
      <c r="AS65" s="208">
        <v>190000</v>
      </c>
      <c r="AT65" s="93"/>
      <c r="AU65" s="199" t="s">
        <v>31594</v>
      </c>
      <c r="AV65" s="200">
        <v>2575</v>
      </c>
      <c r="BA65" t="s">
        <v>70294</v>
      </c>
      <c r="BB65">
        <v>495</v>
      </c>
      <c r="BD65" s="272" t="s">
        <v>11250</v>
      </c>
      <c r="BE65" s="273">
        <v>4699</v>
      </c>
      <c r="BG65" s="244" t="s">
        <v>9312</v>
      </c>
      <c r="BH65" s="245">
        <v>84231.61</v>
      </c>
      <c r="BJ65" s="230" t="s">
        <v>7707</v>
      </c>
      <c r="BK65" s="231">
        <v>630</v>
      </c>
      <c r="BM65" s="209" t="s">
        <v>8619</v>
      </c>
      <c r="BN65" s="210">
        <v>768</v>
      </c>
      <c r="BP65" s="195" t="s">
        <v>10156</v>
      </c>
      <c r="BQ65" s="196">
        <v>127860</v>
      </c>
    </row>
    <row r="66" spans="5:69" x14ac:dyDescent="0.55000000000000004">
      <c r="E66" t="s">
        <v>5772</v>
      </c>
      <c r="G66" s="284">
        <v>112074.37</v>
      </c>
      <c r="I66" s="282" t="s">
        <v>3656</v>
      </c>
      <c r="J66" s="282"/>
      <c r="K66" s="283">
        <v>8189.44</v>
      </c>
      <c r="M66" s="242" t="s">
        <v>3402</v>
      </c>
      <c r="N66" s="242"/>
      <c r="O66" s="243">
        <v>1459.21</v>
      </c>
      <c r="Q66" s="224" t="s">
        <v>1478</v>
      </c>
      <c r="R66" s="224"/>
      <c r="S66" s="225">
        <v>172</v>
      </c>
      <c r="U66" s="203" t="s">
        <v>543</v>
      </c>
      <c r="V66" s="203"/>
      <c r="W66" s="204">
        <v>409107.17</v>
      </c>
      <c r="Y66" s="195" t="s">
        <v>389</v>
      </c>
      <c r="Z66" s="195"/>
      <c r="AA66" s="196">
        <v>226890</v>
      </c>
      <c r="AB66" s="113"/>
      <c r="AC66" s="113"/>
      <c r="AD66" s="113"/>
      <c r="AE66" s="113"/>
      <c r="AF66" t="s">
        <v>67236</v>
      </c>
      <c r="AG66" s="284">
        <v>5982.28</v>
      </c>
      <c r="AI66" s="276" t="s">
        <v>51436</v>
      </c>
      <c r="AJ66" s="277">
        <v>434638.65</v>
      </c>
      <c r="AL66" s="246" t="s">
        <v>14756</v>
      </c>
      <c r="AM66" s="247">
        <v>1104.95</v>
      </c>
      <c r="AO66" s="226" t="s">
        <v>34423</v>
      </c>
      <c r="AP66" s="227">
        <v>294305.46000000002</v>
      </c>
      <c r="AR66" s="207" t="s">
        <v>14720</v>
      </c>
      <c r="AS66" s="208">
        <v>129920.51</v>
      </c>
      <c r="AT66" s="93"/>
      <c r="AU66" s="199" t="s">
        <v>31595</v>
      </c>
      <c r="AV66" s="200">
        <v>6683.92</v>
      </c>
      <c r="BA66" t="s">
        <v>11892</v>
      </c>
      <c r="BB66" s="284">
        <v>657781.68000000005</v>
      </c>
      <c r="BD66" s="272" t="s">
        <v>9709</v>
      </c>
      <c r="BE66" s="273">
        <v>8189.44</v>
      </c>
      <c r="BG66" s="244" t="s">
        <v>9319</v>
      </c>
      <c r="BH66" s="245">
        <v>1459.21</v>
      </c>
      <c r="BJ66" s="230" t="s">
        <v>7712</v>
      </c>
      <c r="BK66" s="231">
        <v>172</v>
      </c>
      <c r="BM66" s="209" t="s">
        <v>8856</v>
      </c>
      <c r="BN66" s="210">
        <v>17137</v>
      </c>
      <c r="BP66" s="195" t="s">
        <v>9219</v>
      </c>
      <c r="BQ66" s="196">
        <v>24719.22</v>
      </c>
    </row>
    <row r="67" spans="5:69" x14ac:dyDescent="0.55000000000000004">
      <c r="E67" t="s">
        <v>5774</v>
      </c>
      <c r="G67">
        <v>541</v>
      </c>
      <c r="I67" s="282" t="s">
        <v>5005</v>
      </c>
      <c r="J67" s="282"/>
      <c r="K67" s="283">
        <v>40000</v>
      </c>
      <c r="M67" s="242" t="s">
        <v>3404</v>
      </c>
      <c r="N67" s="242"/>
      <c r="O67" s="243">
        <v>56621.74</v>
      </c>
      <c r="Q67" s="224" t="s">
        <v>1559</v>
      </c>
      <c r="R67" s="224"/>
      <c r="S67" s="225">
        <v>7023</v>
      </c>
      <c r="U67" s="203" t="s">
        <v>544</v>
      </c>
      <c r="V67" s="203"/>
      <c r="W67" s="204">
        <v>179631.99</v>
      </c>
      <c r="Y67" s="195" t="s">
        <v>390</v>
      </c>
      <c r="Z67" s="195"/>
      <c r="AA67" s="196">
        <v>33268.519999999997</v>
      </c>
      <c r="AB67" s="113"/>
      <c r="AC67" s="113"/>
      <c r="AD67" s="113"/>
      <c r="AE67" s="113"/>
      <c r="AF67" t="s">
        <v>67238</v>
      </c>
      <c r="AG67" s="284">
        <v>7877.4</v>
      </c>
      <c r="AI67" s="276" t="s">
        <v>35946</v>
      </c>
      <c r="AJ67" s="277">
        <v>335799.09</v>
      </c>
      <c r="AL67" s="246" t="s">
        <v>58174</v>
      </c>
      <c r="AM67" s="247">
        <v>150000</v>
      </c>
      <c r="AO67" s="226" t="s">
        <v>44302</v>
      </c>
      <c r="AP67" s="227">
        <v>46759.26</v>
      </c>
      <c r="AR67" s="207" t="s">
        <v>14721</v>
      </c>
      <c r="AS67" s="208">
        <v>891833.49</v>
      </c>
      <c r="AT67" s="93"/>
      <c r="AU67" s="199" t="s">
        <v>31596</v>
      </c>
      <c r="AV67" s="200">
        <v>109606.45</v>
      </c>
      <c r="BA67" t="s">
        <v>11893</v>
      </c>
      <c r="BB67" s="284">
        <v>155032.28</v>
      </c>
      <c r="BD67" s="272" t="s">
        <v>11279</v>
      </c>
      <c r="BE67" s="273">
        <v>40000</v>
      </c>
      <c r="BG67" s="244" t="s">
        <v>9321</v>
      </c>
      <c r="BH67" s="245">
        <v>56621.74</v>
      </c>
      <c r="BJ67" s="230" t="s">
        <v>7793</v>
      </c>
      <c r="BK67" s="231">
        <v>7023</v>
      </c>
      <c r="BM67" s="209" t="s">
        <v>10534</v>
      </c>
      <c r="BN67" s="210">
        <v>13874</v>
      </c>
      <c r="BP67" s="195" t="s">
        <v>9763</v>
      </c>
      <c r="BQ67" s="196">
        <v>284625.90999999997</v>
      </c>
    </row>
    <row r="68" spans="5:69" x14ac:dyDescent="0.55000000000000004">
      <c r="E68" t="s">
        <v>5776</v>
      </c>
      <c r="G68" s="284">
        <v>31294.22</v>
      </c>
      <c r="I68" s="282" t="s">
        <v>4787</v>
      </c>
      <c r="J68" s="282"/>
      <c r="K68" s="283">
        <v>0.02</v>
      </c>
      <c r="M68" s="242" t="s">
        <v>3405</v>
      </c>
      <c r="N68" s="242"/>
      <c r="O68" s="243">
        <v>743458.81</v>
      </c>
      <c r="Q68" s="224" t="s">
        <v>1569</v>
      </c>
      <c r="R68" s="224"/>
      <c r="S68" s="225">
        <v>2025.92</v>
      </c>
      <c r="U68" s="203" t="s">
        <v>545</v>
      </c>
      <c r="V68" s="203"/>
      <c r="W68" s="204">
        <v>143053</v>
      </c>
      <c r="Y68" s="195" t="s">
        <v>391</v>
      </c>
      <c r="Z68" s="195"/>
      <c r="AA68" s="196">
        <v>43629.9</v>
      </c>
      <c r="AB68" s="113"/>
      <c r="AC68" s="113"/>
      <c r="AD68" s="113"/>
      <c r="AE68" s="113"/>
      <c r="AF68" t="s">
        <v>34761</v>
      </c>
      <c r="AG68" s="284">
        <v>1054.49</v>
      </c>
      <c r="AI68" s="276" t="s">
        <v>35947</v>
      </c>
      <c r="AJ68" s="277">
        <v>1141813.3899999999</v>
      </c>
      <c r="AL68" s="246" t="s">
        <v>14758</v>
      </c>
      <c r="AM68" s="247">
        <v>1077.6400000000001</v>
      </c>
      <c r="AO68" s="226" t="s">
        <v>34424</v>
      </c>
      <c r="AP68" s="227">
        <v>11493.51</v>
      </c>
      <c r="AR68" s="207" t="s">
        <v>14722</v>
      </c>
      <c r="AS68" s="208">
        <v>2.67</v>
      </c>
      <c r="AT68" s="93"/>
      <c r="AU68" s="199" t="s">
        <v>12974</v>
      </c>
      <c r="AV68" s="200">
        <v>24591</v>
      </c>
      <c r="BA68" t="s">
        <v>12868</v>
      </c>
      <c r="BB68" s="284">
        <v>26263.4</v>
      </c>
      <c r="BD68" s="272" t="s">
        <v>9710</v>
      </c>
      <c r="BE68" s="273">
        <v>0.02</v>
      </c>
      <c r="BG68" s="244" t="s">
        <v>9322</v>
      </c>
      <c r="BH68" s="245">
        <v>743458.81</v>
      </c>
      <c r="BJ68" s="230" t="s">
        <v>7803</v>
      </c>
      <c r="BK68" s="231">
        <v>2025.92</v>
      </c>
      <c r="BM68" s="209" t="s">
        <v>10561</v>
      </c>
      <c r="BN68" s="210">
        <v>2196</v>
      </c>
      <c r="BP68" s="195" t="s">
        <v>10157</v>
      </c>
      <c r="BQ68" s="196">
        <v>13088</v>
      </c>
    </row>
    <row r="69" spans="5:69" x14ac:dyDescent="0.55000000000000004">
      <c r="E69" t="s">
        <v>5778</v>
      </c>
      <c r="G69" s="284">
        <v>98786.49</v>
      </c>
      <c r="I69" s="282" t="s">
        <v>4791</v>
      </c>
      <c r="J69" s="282"/>
      <c r="K69" s="283">
        <v>30384</v>
      </c>
      <c r="M69" s="242" t="s">
        <v>3276</v>
      </c>
      <c r="N69" s="242"/>
      <c r="O69" s="243">
        <v>1088.1199999999999</v>
      </c>
      <c r="Q69" s="224" t="s">
        <v>1645</v>
      </c>
      <c r="R69" s="224"/>
      <c r="S69" s="225">
        <v>231</v>
      </c>
      <c r="U69" s="203" t="s">
        <v>546</v>
      </c>
      <c r="V69" s="203"/>
      <c r="W69" s="204">
        <v>9997.23</v>
      </c>
      <c r="Y69" s="195" t="s">
        <v>392</v>
      </c>
      <c r="Z69" s="195"/>
      <c r="AA69" s="196">
        <v>21508.22</v>
      </c>
      <c r="AB69" s="113"/>
      <c r="AC69" s="113"/>
      <c r="AD69" s="113"/>
      <c r="AE69" s="113"/>
      <c r="AF69" t="s">
        <v>40181</v>
      </c>
      <c r="AG69" s="284">
        <v>2018.24</v>
      </c>
      <c r="AI69" s="276" t="s">
        <v>42110</v>
      </c>
      <c r="AJ69" s="277">
        <v>422035.68</v>
      </c>
      <c r="AL69" s="246" t="s">
        <v>51433</v>
      </c>
      <c r="AM69" s="247">
        <v>27759.96</v>
      </c>
      <c r="AO69" s="226" t="s">
        <v>34425</v>
      </c>
      <c r="AP69" s="227">
        <v>24932.25</v>
      </c>
      <c r="AR69" s="207" t="s">
        <v>14723</v>
      </c>
      <c r="AS69" s="208">
        <v>44786.33</v>
      </c>
      <c r="AT69" s="93"/>
      <c r="AU69" s="199" t="s">
        <v>31597</v>
      </c>
      <c r="AV69" s="200">
        <v>12499.99</v>
      </c>
      <c r="BA69" t="s">
        <v>11895</v>
      </c>
      <c r="BB69" s="284">
        <v>-6930.93</v>
      </c>
      <c r="BD69" s="272" t="s">
        <v>9712</v>
      </c>
      <c r="BE69" s="273">
        <v>30384</v>
      </c>
      <c r="BG69" s="244" t="s">
        <v>9326</v>
      </c>
      <c r="BH69" s="245">
        <v>1088.1199999999999</v>
      </c>
      <c r="BJ69" s="230" t="s">
        <v>7883</v>
      </c>
      <c r="BK69" s="231">
        <v>231</v>
      </c>
      <c r="BM69" s="209" t="s">
        <v>9744</v>
      </c>
      <c r="BN69" s="210">
        <v>55419</v>
      </c>
      <c r="BP69" s="195" t="s">
        <v>9764</v>
      </c>
      <c r="BQ69" s="196">
        <v>13088</v>
      </c>
    </row>
    <row r="70" spans="5:69" x14ac:dyDescent="0.55000000000000004">
      <c r="E70" t="s">
        <v>5788</v>
      </c>
      <c r="G70" s="284">
        <v>81054.36</v>
      </c>
      <c r="I70" s="282" t="s">
        <v>4793</v>
      </c>
      <c r="J70" s="282"/>
      <c r="K70" s="283">
        <v>2235.4899999999998</v>
      </c>
      <c r="M70" s="242" t="s">
        <v>3281</v>
      </c>
      <c r="N70" s="242"/>
      <c r="O70" s="243">
        <v>2410670.1</v>
      </c>
      <c r="Q70" s="224" t="s">
        <v>4041</v>
      </c>
      <c r="R70" s="224"/>
      <c r="S70" s="225">
        <v>37401</v>
      </c>
      <c r="U70" s="203" t="s">
        <v>547</v>
      </c>
      <c r="V70" s="203"/>
      <c r="W70" s="204">
        <v>162426.03</v>
      </c>
      <c r="Y70" s="195" t="s">
        <v>393</v>
      </c>
      <c r="Z70" s="195"/>
      <c r="AA70" s="196">
        <v>188404.01</v>
      </c>
      <c r="AB70" s="113"/>
      <c r="AC70" s="113"/>
      <c r="AD70" s="113"/>
      <c r="AE70" s="113"/>
      <c r="AF70" t="s">
        <v>67239</v>
      </c>
      <c r="AG70" s="284">
        <v>1349.08</v>
      </c>
      <c r="AI70" s="276" t="s">
        <v>61743</v>
      </c>
      <c r="AJ70" s="277">
        <v>848.25</v>
      </c>
      <c r="AL70" s="246" t="s">
        <v>34430</v>
      </c>
      <c r="AM70" s="247">
        <v>5225281</v>
      </c>
      <c r="AO70" s="226" t="s">
        <v>34426</v>
      </c>
      <c r="AP70" s="227">
        <v>82227.259999999995</v>
      </c>
      <c r="AR70" s="207" t="s">
        <v>14724</v>
      </c>
      <c r="AS70" s="208">
        <v>42540</v>
      </c>
      <c r="AT70" s="93"/>
      <c r="AU70" s="199" t="s">
        <v>31598</v>
      </c>
      <c r="AV70" s="200">
        <v>22057.51</v>
      </c>
      <c r="BA70" t="s">
        <v>12869</v>
      </c>
      <c r="BB70" s="284">
        <v>47897.53</v>
      </c>
      <c r="BD70" s="272" t="s">
        <v>11297</v>
      </c>
      <c r="BE70" s="273">
        <v>2235.4899999999998</v>
      </c>
      <c r="BG70" s="244" t="s">
        <v>9333</v>
      </c>
      <c r="BH70" s="245">
        <v>2410670.1</v>
      </c>
      <c r="BJ70" s="230" t="s">
        <v>10469</v>
      </c>
      <c r="BK70" s="231">
        <v>37401</v>
      </c>
      <c r="BM70" s="209" t="s">
        <v>6869</v>
      </c>
      <c r="BN70" s="210">
        <v>1000</v>
      </c>
      <c r="BP70" s="195" t="s">
        <v>10158</v>
      </c>
      <c r="BQ70" s="196">
        <v>11780.97</v>
      </c>
    </row>
    <row r="71" spans="5:69" x14ac:dyDescent="0.55000000000000004">
      <c r="E71" t="s">
        <v>5792</v>
      </c>
      <c r="G71" s="284">
        <v>35400</v>
      </c>
      <c r="I71" s="282" t="s">
        <v>4908</v>
      </c>
      <c r="J71" s="282"/>
      <c r="K71" s="283">
        <v>1080</v>
      </c>
      <c r="M71" s="242" t="s">
        <v>3409</v>
      </c>
      <c r="N71" s="242"/>
      <c r="O71" s="243">
        <v>54.99</v>
      </c>
      <c r="Q71" s="224" t="s">
        <v>4052</v>
      </c>
      <c r="R71" s="224"/>
      <c r="S71" s="225">
        <v>2844</v>
      </c>
      <c r="U71" s="203" t="s">
        <v>548</v>
      </c>
      <c r="V71" s="203"/>
      <c r="W71" s="204">
        <v>581000.29</v>
      </c>
      <c r="Y71" s="195" t="s">
        <v>394</v>
      </c>
      <c r="Z71" s="195"/>
      <c r="AA71" s="196">
        <v>678510</v>
      </c>
      <c r="AB71" s="113"/>
      <c r="AC71" s="113"/>
      <c r="AD71" s="113"/>
      <c r="AE71" s="113"/>
      <c r="AF71" t="s">
        <v>42268</v>
      </c>
      <c r="AG71" s="284">
        <v>1304.75</v>
      </c>
      <c r="AI71" s="276" t="s">
        <v>38801</v>
      </c>
      <c r="AJ71" s="277">
        <v>197560.12</v>
      </c>
      <c r="AL71" s="246" t="s">
        <v>14761</v>
      </c>
      <c r="AM71" s="247">
        <v>394475.28</v>
      </c>
      <c r="AO71" s="226" t="s">
        <v>34427</v>
      </c>
      <c r="AP71" s="227">
        <v>40906.980000000003</v>
      </c>
      <c r="AR71" s="207" t="s">
        <v>14725</v>
      </c>
      <c r="AS71" s="208">
        <v>96976.29</v>
      </c>
      <c r="AT71" s="93"/>
      <c r="AU71" s="199" t="s">
        <v>12975</v>
      </c>
      <c r="AV71" s="200">
        <v>4359.2299999999996</v>
      </c>
      <c r="BA71" t="s">
        <v>66264</v>
      </c>
      <c r="BB71" s="284">
        <v>-18165.29</v>
      </c>
      <c r="BD71" s="272" t="s">
        <v>11446</v>
      </c>
      <c r="BE71" s="273">
        <v>1080</v>
      </c>
      <c r="BG71" s="244" t="s">
        <v>9336</v>
      </c>
      <c r="BH71" s="245">
        <v>54.99</v>
      </c>
      <c r="BJ71" s="230" t="s">
        <v>10471</v>
      </c>
      <c r="BK71" s="231">
        <v>2844</v>
      </c>
      <c r="BM71" s="209" t="s">
        <v>7027</v>
      </c>
      <c r="BN71" s="210">
        <v>580</v>
      </c>
      <c r="BP71" s="195" t="s">
        <v>9765</v>
      </c>
      <c r="BQ71" s="196">
        <v>11780.97</v>
      </c>
    </row>
    <row r="72" spans="5:69" x14ac:dyDescent="0.55000000000000004">
      <c r="E72" t="s">
        <v>5794</v>
      </c>
      <c r="G72" s="284">
        <v>56298.14</v>
      </c>
      <c r="I72" s="282" t="s">
        <v>4806</v>
      </c>
      <c r="J72" s="282"/>
      <c r="K72" s="283">
        <v>2917</v>
      </c>
      <c r="M72" s="242" t="s">
        <v>3411</v>
      </c>
      <c r="N72" s="242"/>
      <c r="O72" s="243">
        <v>36474.410000000003</v>
      </c>
      <c r="Q72" s="224" t="s">
        <v>4054</v>
      </c>
      <c r="R72" s="224"/>
      <c r="S72" s="225">
        <v>2664</v>
      </c>
      <c r="U72" s="203" t="s">
        <v>549</v>
      </c>
      <c r="V72" s="203"/>
      <c r="W72" s="204">
        <v>1307429</v>
      </c>
      <c r="Y72" s="195" t="s">
        <v>395</v>
      </c>
      <c r="Z72" s="195"/>
      <c r="AA72" s="196">
        <v>510316.62</v>
      </c>
      <c r="AB72" s="113"/>
      <c r="AC72" s="113"/>
      <c r="AD72" s="113"/>
      <c r="AE72" s="113"/>
      <c r="AF72" t="s">
        <v>36131</v>
      </c>
      <c r="AG72" s="284">
        <v>20301</v>
      </c>
      <c r="AI72" s="276" t="s">
        <v>14766</v>
      </c>
      <c r="AJ72" s="277">
        <v>24056.32</v>
      </c>
      <c r="AL72" s="246" t="s">
        <v>14762</v>
      </c>
      <c r="AM72" s="247">
        <v>212769.04</v>
      </c>
      <c r="AO72" s="226" t="s">
        <v>38798</v>
      </c>
      <c r="AP72" s="227">
        <v>8618.91</v>
      </c>
      <c r="AR72" s="207" t="s">
        <v>14726</v>
      </c>
      <c r="AS72" s="208">
        <v>429250.01</v>
      </c>
      <c r="AT72" s="93"/>
      <c r="AU72" s="199" t="s">
        <v>12976</v>
      </c>
      <c r="AV72" s="200">
        <v>10912.46</v>
      </c>
      <c r="BA72" t="s">
        <v>66217</v>
      </c>
      <c r="BB72" s="284">
        <v>18978</v>
      </c>
      <c r="BD72" s="272" t="s">
        <v>11322</v>
      </c>
      <c r="BE72" s="273">
        <v>2917</v>
      </c>
      <c r="BG72" s="244" t="s">
        <v>9338</v>
      </c>
      <c r="BH72" s="245">
        <v>36474.410000000003</v>
      </c>
      <c r="BJ72" s="230" t="s">
        <v>10472</v>
      </c>
      <c r="BK72" s="231">
        <v>2664</v>
      </c>
      <c r="BM72" s="209" t="s">
        <v>7267</v>
      </c>
      <c r="BN72" s="210">
        <v>7339.47</v>
      </c>
      <c r="BP72" s="195" t="s">
        <v>10159</v>
      </c>
      <c r="BQ72" s="196">
        <v>34387</v>
      </c>
    </row>
    <row r="73" spans="5:69" x14ac:dyDescent="0.55000000000000004">
      <c r="E73" t="s">
        <v>5795</v>
      </c>
      <c r="G73" s="284">
        <v>45006.14</v>
      </c>
      <c r="I73" s="282" t="s">
        <v>4807</v>
      </c>
      <c r="J73" s="282"/>
      <c r="K73" s="283">
        <v>0.06</v>
      </c>
      <c r="M73" s="242" t="s">
        <v>3284</v>
      </c>
      <c r="N73" s="242"/>
      <c r="O73" s="243">
        <v>1925</v>
      </c>
      <c r="Q73" s="224" t="s">
        <v>4053</v>
      </c>
      <c r="R73" s="224"/>
      <c r="S73" s="225">
        <v>2283</v>
      </c>
      <c r="U73" s="203" t="s">
        <v>550</v>
      </c>
      <c r="V73" s="203"/>
      <c r="W73" s="204">
        <v>38643</v>
      </c>
      <c r="Y73" s="195" t="s">
        <v>396</v>
      </c>
      <c r="Z73" s="195"/>
      <c r="AA73" s="196">
        <v>44193.84</v>
      </c>
      <c r="AB73" s="113"/>
      <c r="AC73" s="113"/>
      <c r="AD73" s="113"/>
      <c r="AE73" s="113"/>
      <c r="AF73" t="s">
        <v>42269</v>
      </c>
      <c r="AG73" s="284">
        <v>53875</v>
      </c>
      <c r="AI73" s="276" t="s">
        <v>59394</v>
      </c>
      <c r="AJ73" s="277">
        <v>20016715.449999999</v>
      </c>
      <c r="AL73" s="246" t="s">
        <v>14764</v>
      </c>
      <c r="AM73" s="247">
        <v>1079519</v>
      </c>
      <c r="AO73" s="226" t="s">
        <v>14754</v>
      </c>
      <c r="AP73" s="227">
        <v>44159.360000000001</v>
      </c>
      <c r="AR73" s="207" t="s">
        <v>14727</v>
      </c>
      <c r="AS73" s="208">
        <v>195367.51</v>
      </c>
      <c r="AT73" s="93"/>
      <c r="AU73" s="199" t="s">
        <v>12977</v>
      </c>
      <c r="AV73" s="200">
        <v>7719.22</v>
      </c>
      <c r="BA73" t="s">
        <v>11897</v>
      </c>
      <c r="BB73" s="284">
        <v>427052.14</v>
      </c>
      <c r="BD73" s="272" t="s">
        <v>11323</v>
      </c>
      <c r="BE73" s="273">
        <v>0.06</v>
      </c>
      <c r="BG73" s="244" t="s">
        <v>9340</v>
      </c>
      <c r="BH73" s="245">
        <v>1925</v>
      </c>
      <c r="BJ73" s="230" t="s">
        <v>10473</v>
      </c>
      <c r="BK73" s="231">
        <v>2283</v>
      </c>
      <c r="BM73" s="209" t="s">
        <v>7681</v>
      </c>
      <c r="BN73" s="210">
        <v>1946</v>
      </c>
      <c r="BP73" s="195" t="s">
        <v>9766</v>
      </c>
      <c r="BQ73" s="196">
        <v>34387</v>
      </c>
    </row>
    <row r="74" spans="5:69" x14ac:dyDescent="0.55000000000000004">
      <c r="E74" t="s">
        <v>5808</v>
      </c>
      <c r="G74" s="284">
        <v>1336.58</v>
      </c>
      <c r="I74" s="282" t="s">
        <v>4917</v>
      </c>
      <c r="J74" s="282"/>
      <c r="K74" s="283">
        <v>154</v>
      </c>
      <c r="M74" s="242" t="s">
        <v>3413</v>
      </c>
      <c r="N74" s="242"/>
      <c r="O74" s="243">
        <v>73683.27</v>
      </c>
      <c r="Q74" s="224" t="s">
        <v>4055</v>
      </c>
      <c r="R74" s="224"/>
      <c r="S74" s="225">
        <v>1002.68</v>
      </c>
      <c r="U74" s="203" t="s">
        <v>551</v>
      </c>
      <c r="V74" s="203"/>
      <c r="W74" s="204">
        <v>59272.88</v>
      </c>
      <c r="Y74" s="195" t="s">
        <v>397</v>
      </c>
      <c r="Z74" s="195"/>
      <c r="AA74" s="196">
        <v>592272.39</v>
      </c>
      <c r="AB74" s="113"/>
      <c r="AC74" s="113"/>
      <c r="AD74" s="113"/>
      <c r="AE74" s="113"/>
      <c r="AF74" t="s">
        <v>71033</v>
      </c>
      <c r="AG74">
        <v>955.86</v>
      </c>
      <c r="AI74" s="276" t="s">
        <v>66817</v>
      </c>
      <c r="AJ74" s="277">
        <v>64</v>
      </c>
      <c r="AL74" s="246" t="s">
        <v>46609</v>
      </c>
      <c r="AM74" s="247">
        <v>-41216.39</v>
      </c>
      <c r="AO74" s="226" t="s">
        <v>14755</v>
      </c>
      <c r="AP74" s="227">
        <v>3479.77</v>
      </c>
      <c r="AR74" s="207" t="s">
        <v>14728</v>
      </c>
      <c r="AS74" s="208">
        <v>235866.19</v>
      </c>
      <c r="AT74" s="93"/>
      <c r="AU74" s="199" t="s">
        <v>14968</v>
      </c>
      <c r="AV74" s="200">
        <v>20483.64</v>
      </c>
      <c r="BA74" t="s">
        <v>66421</v>
      </c>
      <c r="BB74" s="284">
        <v>6119.98</v>
      </c>
      <c r="BD74" s="272" t="s">
        <v>11326</v>
      </c>
      <c r="BE74" s="273">
        <v>154</v>
      </c>
      <c r="BG74" s="244" t="s">
        <v>9343</v>
      </c>
      <c r="BH74" s="245">
        <v>73683.27</v>
      </c>
      <c r="BJ74" s="230" t="s">
        <v>10474</v>
      </c>
      <c r="BK74" s="231">
        <v>1002.68</v>
      </c>
      <c r="BM74" s="209" t="s">
        <v>8488</v>
      </c>
      <c r="BN74" s="210">
        <v>21682</v>
      </c>
      <c r="BP74" s="195" t="s">
        <v>10160</v>
      </c>
      <c r="BQ74" s="196">
        <v>16808</v>
      </c>
    </row>
    <row r="75" spans="5:69" x14ac:dyDescent="0.55000000000000004">
      <c r="E75" t="s">
        <v>5824</v>
      </c>
      <c r="G75" s="284">
        <v>37686.99</v>
      </c>
      <c r="I75" s="282" t="s">
        <v>4814</v>
      </c>
      <c r="J75" s="282"/>
      <c r="K75" s="283">
        <v>-51.5</v>
      </c>
      <c r="M75" s="242" t="s">
        <v>3286</v>
      </c>
      <c r="N75" s="242"/>
      <c r="O75" s="243">
        <v>-1208.75</v>
      </c>
      <c r="Q75" s="224" t="s">
        <v>4059</v>
      </c>
      <c r="R75" s="224"/>
      <c r="S75" s="225">
        <v>1486</v>
      </c>
      <c r="U75" s="203" t="s">
        <v>552</v>
      </c>
      <c r="V75" s="203"/>
      <c r="W75" s="204">
        <v>33575</v>
      </c>
      <c r="Y75" s="195" t="s">
        <v>398</v>
      </c>
      <c r="Z75" s="195"/>
      <c r="AA75" s="196">
        <v>191617</v>
      </c>
      <c r="AB75" s="113"/>
      <c r="AC75" s="113"/>
      <c r="AD75" s="113"/>
      <c r="AE75" s="113"/>
      <c r="AF75" t="s">
        <v>47876</v>
      </c>
      <c r="AG75" s="284">
        <v>4147.16</v>
      </c>
      <c r="AI75" s="276" t="s">
        <v>66818</v>
      </c>
      <c r="AJ75" s="277">
        <v>4.9000000000000004</v>
      </c>
      <c r="AL75" s="246" t="s">
        <v>55735</v>
      </c>
      <c r="AM75" s="247">
        <v>15000</v>
      </c>
      <c r="AO75" s="226" t="s">
        <v>14756</v>
      </c>
      <c r="AP75" s="227">
        <v>10738.11</v>
      </c>
      <c r="AR75" s="207" t="s">
        <v>14729</v>
      </c>
      <c r="AS75" s="208">
        <v>207905</v>
      </c>
      <c r="AT75" s="93"/>
      <c r="AU75" s="199" t="s">
        <v>31599</v>
      </c>
      <c r="AV75" s="200">
        <v>2575</v>
      </c>
      <c r="BA75" t="s">
        <v>66266</v>
      </c>
      <c r="BB75" s="284">
        <v>4392</v>
      </c>
      <c r="BD75" s="272" t="s">
        <v>11360</v>
      </c>
      <c r="BE75" s="273">
        <v>-51.5</v>
      </c>
      <c r="BG75" s="244" t="s">
        <v>9345</v>
      </c>
      <c r="BH75" s="245">
        <v>-1208.75</v>
      </c>
      <c r="BJ75" s="230" t="s">
        <v>10475</v>
      </c>
      <c r="BK75" s="231">
        <v>1486</v>
      </c>
      <c r="BM75" s="209" t="s">
        <v>8620</v>
      </c>
      <c r="BN75" s="210">
        <v>1700</v>
      </c>
      <c r="BP75" s="195" t="s">
        <v>9767</v>
      </c>
      <c r="BQ75" s="196">
        <v>16808</v>
      </c>
    </row>
    <row r="76" spans="5:69" x14ac:dyDescent="0.55000000000000004">
      <c r="E76" t="s">
        <v>5825</v>
      </c>
      <c r="G76">
        <v>125.59</v>
      </c>
      <c r="I76" s="282" t="s">
        <v>4817</v>
      </c>
      <c r="J76" s="282"/>
      <c r="K76" s="283">
        <v>0.33</v>
      </c>
      <c r="M76" s="242" t="s">
        <v>3416</v>
      </c>
      <c r="N76" s="242"/>
      <c r="O76" s="243">
        <v>7682.54</v>
      </c>
      <c r="Q76" s="224" t="s">
        <v>4057</v>
      </c>
      <c r="R76" s="224"/>
      <c r="S76" s="225">
        <v>15214</v>
      </c>
      <c r="U76" s="203" t="s">
        <v>553</v>
      </c>
      <c r="V76" s="203"/>
      <c r="W76" s="204">
        <v>35296</v>
      </c>
      <c r="Y76" s="195" t="s">
        <v>399</v>
      </c>
      <c r="Z76" s="195"/>
      <c r="AA76" s="196">
        <v>12162</v>
      </c>
      <c r="AB76" s="113"/>
      <c r="AC76" s="113"/>
      <c r="AD76" s="113"/>
      <c r="AE76" s="113"/>
      <c r="AF76" t="s">
        <v>71034</v>
      </c>
      <c r="AG76" s="284">
        <v>4729.05</v>
      </c>
      <c r="AI76" s="276" t="s">
        <v>66483</v>
      </c>
      <c r="AJ76" s="277">
        <v>1235.3800000000001</v>
      </c>
      <c r="AL76" s="246" t="s">
        <v>55736</v>
      </c>
      <c r="AM76" s="247">
        <v>1147.48</v>
      </c>
      <c r="AO76" s="226" t="s">
        <v>14757</v>
      </c>
      <c r="AP76" s="227">
        <v>726</v>
      </c>
      <c r="AR76" s="207" t="s">
        <v>14730</v>
      </c>
      <c r="AS76" s="208">
        <v>26000</v>
      </c>
      <c r="AT76" s="93"/>
      <c r="AU76" s="199" t="s">
        <v>14971</v>
      </c>
      <c r="AV76" s="200">
        <v>6683.92</v>
      </c>
      <c r="BA76" t="s">
        <v>66338</v>
      </c>
      <c r="BB76" s="284">
        <v>3401</v>
      </c>
      <c r="BD76" s="272" t="s">
        <v>11370</v>
      </c>
      <c r="BE76" s="273">
        <v>0.33</v>
      </c>
      <c r="BG76" s="244" t="s">
        <v>9347</v>
      </c>
      <c r="BH76" s="245">
        <v>7682.54</v>
      </c>
      <c r="BJ76" s="230" t="s">
        <v>10476</v>
      </c>
      <c r="BK76" s="231">
        <v>15214</v>
      </c>
      <c r="BM76" s="209" t="s">
        <v>8857</v>
      </c>
      <c r="BN76" s="210">
        <v>2785.59</v>
      </c>
      <c r="BP76" s="195" t="s">
        <v>10126</v>
      </c>
      <c r="BQ76" s="196">
        <v>580</v>
      </c>
    </row>
    <row r="77" spans="5:69" x14ac:dyDescent="0.55000000000000004">
      <c r="E77" t="s">
        <v>5829</v>
      </c>
      <c r="G77" s="284">
        <v>350000</v>
      </c>
      <c r="I77" s="282" t="s">
        <v>4823</v>
      </c>
      <c r="J77" s="282"/>
      <c r="K77" s="283">
        <v>3771</v>
      </c>
      <c r="M77" s="242" t="s">
        <v>3289</v>
      </c>
      <c r="N77" s="242"/>
      <c r="O77" s="243">
        <v>3441.84</v>
      </c>
      <c r="Q77" s="224" t="s">
        <v>4060</v>
      </c>
      <c r="R77" s="224"/>
      <c r="S77" s="225">
        <v>1954</v>
      </c>
      <c r="U77" s="203" t="s">
        <v>554</v>
      </c>
      <c r="V77" s="203"/>
      <c r="W77" s="204">
        <v>30797.72</v>
      </c>
      <c r="Y77" s="195" t="s">
        <v>400</v>
      </c>
      <c r="Z77" s="195"/>
      <c r="AA77" s="196">
        <v>149956</v>
      </c>
      <c r="AB77" s="113"/>
      <c r="AC77" s="113"/>
      <c r="AD77" s="113"/>
      <c r="AE77" s="113"/>
      <c r="AF77" t="s">
        <v>71035</v>
      </c>
      <c r="AG77" s="284">
        <v>1140</v>
      </c>
      <c r="AI77" s="276" t="s">
        <v>69676</v>
      </c>
      <c r="AJ77" s="277">
        <v>208</v>
      </c>
      <c r="AL77" s="246" t="s">
        <v>55737</v>
      </c>
      <c r="AM77" s="247">
        <v>2817.5</v>
      </c>
      <c r="AO77" s="226" t="s">
        <v>14758</v>
      </c>
      <c r="AP77" s="227">
        <v>1227.31</v>
      </c>
      <c r="AR77" s="207" t="s">
        <v>14731</v>
      </c>
      <c r="AS77" s="208">
        <v>661478.93999999994</v>
      </c>
      <c r="AT77" s="93"/>
      <c r="AU77" s="199" t="s">
        <v>12978</v>
      </c>
      <c r="AV77" s="200">
        <v>3801.5</v>
      </c>
      <c r="BA77" t="s">
        <v>69656</v>
      </c>
      <c r="BB77" s="284">
        <v>66493.600000000006</v>
      </c>
      <c r="BD77" s="272" t="s">
        <v>9719</v>
      </c>
      <c r="BE77" s="273">
        <v>3771</v>
      </c>
      <c r="BG77" s="244" t="s">
        <v>9356</v>
      </c>
      <c r="BH77" s="245">
        <v>3441.84</v>
      </c>
      <c r="BJ77" s="230" t="s">
        <v>10477</v>
      </c>
      <c r="BK77" s="231">
        <v>1954</v>
      </c>
      <c r="BM77" s="209" t="s">
        <v>9485</v>
      </c>
      <c r="BN77" s="210">
        <v>3101</v>
      </c>
      <c r="BP77" s="195" t="s">
        <v>10161</v>
      </c>
      <c r="BQ77" s="196">
        <v>5329</v>
      </c>
    </row>
    <row r="78" spans="5:69" x14ac:dyDescent="0.55000000000000004">
      <c r="E78" t="s">
        <v>5833</v>
      </c>
      <c r="G78" s="284">
        <v>553238.11</v>
      </c>
      <c r="I78" s="282" t="s">
        <v>4829</v>
      </c>
      <c r="J78" s="282"/>
      <c r="K78" s="283">
        <v>4840</v>
      </c>
      <c r="M78" s="242" t="s">
        <v>3426</v>
      </c>
      <c r="N78" s="242"/>
      <c r="O78" s="243">
        <v>250210.77</v>
      </c>
      <c r="Q78" s="224" t="s">
        <v>1782</v>
      </c>
      <c r="R78" s="224"/>
      <c r="S78" s="225">
        <v>185394.85</v>
      </c>
      <c r="U78" s="203" t="s">
        <v>555</v>
      </c>
      <c r="V78" s="203"/>
      <c r="W78" s="204">
        <v>28351.74</v>
      </c>
      <c r="Y78" s="195" t="s">
        <v>401</v>
      </c>
      <c r="Z78" s="195"/>
      <c r="AA78" s="196">
        <v>551349.32999999996</v>
      </c>
      <c r="AB78" s="113"/>
      <c r="AC78" s="113"/>
      <c r="AD78" s="113"/>
      <c r="AE78" s="113"/>
      <c r="AF78" t="s">
        <v>67313</v>
      </c>
      <c r="AG78" s="284">
        <v>48838</v>
      </c>
      <c r="AI78" s="276" t="s">
        <v>63891</v>
      </c>
      <c r="AJ78" s="277">
        <v>1371.42</v>
      </c>
      <c r="AL78" s="246" t="s">
        <v>57176</v>
      </c>
      <c r="AM78" s="247">
        <v>607.30999999999995</v>
      </c>
      <c r="AO78" s="226" t="s">
        <v>51433</v>
      </c>
      <c r="AP78" s="227">
        <v>73.62</v>
      </c>
      <c r="AR78" s="207" t="s">
        <v>14732</v>
      </c>
      <c r="AS78" s="208">
        <v>193468.95</v>
      </c>
      <c r="AT78" s="93"/>
      <c r="AU78" s="199" t="s">
        <v>12979</v>
      </c>
      <c r="AV78" s="200">
        <v>10948.32</v>
      </c>
      <c r="BA78" t="s">
        <v>12870</v>
      </c>
      <c r="BB78" s="284">
        <v>10220.56</v>
      </c>
      <c r="BD78" s="272" t="s">
        <v>11393</v>
      </c>
      <c r="BE78" s="273">
        <v>4840</v>
      </c>
      <c r="BG78" s="244" t="s">
        <v>9360</v>
      </c>
      <c r="BH78" s="245">
        <v>250210.77</v>
      </c>
      <c r="BJ78" s="230" t="s">
        <v>8027</v>
      </c>
      <c r="BK78" s="231">
        <v>185394.85</v>
      </c>
      <c r="BM78" s="209" t="s">
        <v>11009</v>
      </c>
      <c r="BN78" s="210">
        <v>11199</v>
      </c>
      <c r="BP78" s="195" t="s">
        <v>9768</v>
      </c>
      <c r="BQ78" s="196">
        <v>5909</v>
      </c>
    </row>
    <row r="79" spans="5:69" x14ac:dyDescent="0.55000000000000004">
      <c r="E79" t="s">
        <v>5845</v>
      </c>
      <c r="G79" s="284">
        <v>58171.82</v>
      </c>
      <c r="I79" s="282" t="s">
        <v>4830</v>
      </c>
      <c r="J79" s="282"/>
      <c r="K79" s="283">
        <v>243444</v>
      </c>
      <c r="M79" s="242" t="s">
        <v>3291</v>
      </c>
      <c r="N79" s="242"/>
      <c r="O79" s="243">
        <v>24366.45</v>
      </c>
      <c r="Q79" s="224" t="s">
        <v>4063</v>
      </c>
      <c r="R79" s="224"/>
      <c r="S79" s="225">
        <v>9382</v>
      </c>
      <c r="U79" s="203" t="s">
        <v>556</v>
      </c>
      <c r="V79" s="203"/>
      <c r="W79" s="204">
        <v>37291</v>
      </c>
      <c r="Y79" s="195" t="s">
        <v>402</v>
      </c>
      <c r="Z79" s="195"/>
      <c r="AA79" s="196">
        <v>64328.46</v>
      </c>
      <c r="AB79" s="113"/>
      <c r="AC79" s="113"/>
      <c r="AD79" s="113"/>
      <c r="AE79" s="113"/>
      <c r="AF79" t="s">
        <v>71036</v>
      </c>
      <c r="AG79" s="284">
        <v>3360</v>
      </c>
      <c r="AI79" s="276" t="s">
        <v>62434</v>
      </c>
      <c r="AJ79" s="277">
        <v>45255.5</v>
      </c>
      <c r="AL79" s="246" t="s">
        <v>54763</v>
      </c>
      <c r="AM79" s="247">
        <v>926.74</v>
      </c>
      <c r="AO79" s="226" t="s">
        <v>34428</v>
      </c>
      <c r="AP79" s="227">
        <v>1318802.1299999999</v>
      </c>
      <c r="AR79" s="207" t="s">
        <v>14733</v>
      </c>
      <c r="AS79" s="208">
        <v>17757.669999999998</v>
      </c>
      <c r="AT79" s="93"/>
      <c r="AU79" s="199" t="s">
        <v>12980</v>
      </c>
      <c r="AV79" s="200">
        <v>456.18</v>
      </c>
      <c r="BA79" t="s">
        <v>11899</v>
      </c>
      <c r="BB79" s="284">
        <v>394852.86</v>
      </c>
      <c r="BD79" s="272" t="s">
        <v>11394</v>
      </c>
      <c r="BE79" s="273">
        <v>243444</v>
      </c>
      <c r="BG79" s="244" t="s">
        <v>9361</v>
      </c>
      <c r="BH79" s="245">
        <v>24366.45</v>
      </c>
      <c r="BJ79" s="230" t="s">
        <v>10478</v>
      </c>
      <c r="BK79" s="231">
        <v>9382</v>
      </c>
      <c r="BM79" s="209" t="s">
        <v>11216</v>
      </c>
      <c r="BN79" s="210">
        <v>5610</v>
      </c>
      <c r="BP79" s="195" t="s">
        <v>7565</v>
      </c>
      <c r="BQ79" s="196">
        <v>110210.85</v>
      </c>
    </row>
    <row r="80" spans="5:69" x14ac:dyDescent="0.55000000000000004">
      <c r="E80" t="s">
        <v>5843</v>
      </c>
      <c r="G80" s="284">
        <v>24217.759999999998</v>
      </c>
      <c r="I80" s="282" t="s">
        <v>3662</v>
      </c>
      <c r="J80" s="282"/>
      <c r="K80" s="283">
        <v>40000</v>
      </c>
      <c r="M80" s="242" t="s">
        <v>3427</v>
      </c>
      <c r="N80" s="242"/>
      <c r="O80" s="243">
        <v>495717.46</v>
      </c>
      <c r="Q80" s="224" t="s">
        <v>1784</v>
      </c>
      <c r="R80" s="224"/>
      <c r="S80" s="225">
        <v>10893</v>
      </c>
      <c r="U80" s="203" t="s">
        <v>557</v>
      </c>
      <c r="V80" s="203"/>
      <c r="W80" s="204">
        <v>16644</v>
      </c>
      <c r="Y80" s="195" t="s">
        <v>403</v>
      </c>
      <c r="Z80" s="195"/>
      <c r="AA80" s="196">
        <v>169915.03</v>
      </c>
      <c r="AB80" s="113"/>
      <c r="AC80" s="113"/>
      <c r="AD80" s="113"/>
      <c r="AE80" s="113"/>
      <c r="AF80" t="s">
        <v>70460</v>
      </c>
      <c r="AG80" s="284">
        <v>145000</v>
      </c>
      <c r="AI80" s="276" t="s">
        <v>61256</v>
      </c>
      <c r="AJ80" s="277">
        <v>6682.17</v>
      </c>
      <c r="AL80" s="246" t="s">
        <v>54764</v>
      </c>
      <c r="AM80" s="247">
        <v>1680</v>
      </c>
      <c r="AO80" s="226" t="s">
        <v>14759</v>
      </c>
      <c r="AP80" s="227">
        <v>2702640.52</v>
      </c>
      <c r="AR80" s="207" t="s">
        <v>14734</v>
      </c>
      <c r="AS80" s="208">
        <v>276203.78000000003</v>
      </c>
      <c r="AT80" s="93"/>
      <c r="AU80" s="199" t="s">
        <v>12981</v>
      </c>
      <c r="AV80" s="200">
        <v>173321.86</v>
      </c>
      <c r="BA80" t="s">
        <v>65256</v>
      </c>
      <c r="BB80" s="284">
        <v>56223.19</v>
      </c>
      <c r="BD80" s="272" t="s">
        <v>9723</v>
      </c>
      <c r="BE80" s="273">
        <v>40000</v>
      </c>
      <c r="BG80" s="244" t="s">
        <v>9362</v>
      </c>
      <c r="BH80" s="245">
        <v>495717.46</v>
      </c>
      <c r="BJ80" s="230" t="s">
        <v>8030</v>
      </c>
      <c r="BK80" s="231">
        <v>10893</v>
      </c>
      <c r="BM80" s="209" t="s">
        <v>11449</v>
      </c>
      <c r="BN80" s="210">
        <v>5323.85</v>
      </c>
      <c r="BP80" s="195" t="s">
        <v>10162</v>
      </c>
      <c r="BQ80" s="196">
        <v>473581</v>
      </c>
    </row>
    <row r="81" spans="5:69" x14ac:dyDescent="0.55000000000000004">
      <c r="E81" t="s">
        <v>5849</v>
      </c>
      <c r="G81" s="284">
        <v>28824.28</v>
      </c>
      <c r="I81" s="282" t="s">
        <v>4838</v>
      </c>
      <c r="J81" s="282"/>
      <c r="K81" s="283">
        <v>0.04</v>
      </c>
      <c r="M81" s="242" t="s">
        <v>3430</v>
      </c>
      <c r="N81" s="242"/>
      <c r="O81" s="243">
        <v>10937.59</v>
      </c>
      <c r="Q81" s="224" t="s">
        <v>4064</v>
      </c>
      <c r="R81" s="224"/>
      <c r="S81" s="225">
        <v>5736</v>
      </c>
      <c r="U81" s="203" t="s">
        <v>558</v>
      </c>
      <c r="V81" s="203"/>
      <c r="W81" s="204">
        <v>27927</v>
      </c>
      <c r="Y81" s="195" t="s">
        <v>404</v>
      </c>
      <c r="Z81" s="195"/>
      <c r="AA81" s="196">
        <v>100071.35</v>
      </c>
      <c r="AB81" s="113"/>
      <c r="AC81" s="113"/>
      <c r="AD81" s="113"/>
      <c r="AE81" s="113"/>
      <c r="AF81" t="s">
        <v>70461</v>
      </c>
      <c r="AG81" s="284">
        <v>42431.4</v>
      </c>
      <c r="AI81" s="276" t="s">
        <v>61257</v>
      </c>
      <c r="AJ81" s="277">
        <v>511.21</v>
      </c>
      <c r="AL81" s="246" t="s">
        <v>54765</v>
      </c>
      <c r="AM81" s="247">
        <v>365611.51</v>
      </c>
      <c r="AO81" s="226" t="s">
        <v>46608</v>
      </c>
      <c r="AP81" s="227">
        <v>42584.54</v>
      </c>
      <c r="AR81" s="207" t="s">
        <v>14735</v>
      </c>
      <c r="AS81" s="208">
        <v>75161.73</v>
      </c>
      <c r="AT81" s="93"/>
      <c r="AU81" s="199" t="s">
        <v>14974</v>
      </c>
      <c r="AV81" s="200">
        <v>109606.45</v>
      </c>
      <c r="BA81" t="s">
        <v>51322</v>
      </c>
      <c r="BB81" s="284">
        <v>1029.8900000000001</v>
      </c>
      <c r="BD81" s="272" t="s">
        <v>11405</v>
      </c>
      <c r="BE81" s="273">
        <v>0.04</v>
      </c>
      <c r="BG81" s="244" t="s">
        <v>9365</v>
      </c>
      <c r="BH81" s="245">
        <v>10937.59</v>
      </c>
      <c r="BJ81" s="230" t="s">
        <v>10479</v>
      </c>
      <c r="BK81" s="231">
        <v>5736</v>
      </c>
      <c r="BM81" s="209" t="s">
        <v>9745</v>
      </c>
      <c r="BN81" s="210">
        <v>62266.91</v>
      </c>
      <c r="BP81" s="195" t="s">
        <v>9769</v>
      </c>
      <c r="BQ81" s="196">
        <v>583791.85</v>
      </c>
    </row>
    <row r="82" spans="5:69" x14ac:dyDescent="0.55000000000000004">
      <c r="E82" t="s">
        <v>5851</v>
      </c>
      <c r="G82" s="284">
        <v>552824.72</v>
      </c>
      <c r="I82" s="282" t="s">
        <v>4841</v>
      </c>
      <c r="J82" s="282"/>
      <c r="K82" s="283">
        <v>40000</v>
      </c>
      <c r="M82" s="242" t="s">
        <v>3431</v>
      </c>
      <c r="N82" s="242"/>
      <c r="O82" s="243">
        <v>19259.63</v>
      </c>
      <c r="Q82" s="224" t="s">
        <v>4065</v>
      </c>
      <c r="R82" s="224"/>
      <c r="S82" s="225">
        <v>609.28</v>
      </c>
      <c r="U82" s="203" t="s">
        <v>559</v>
      </c>
      <c r="V82" s="203"/>
      <c r="W82" s="204">
        <v>49448</v>
      </c>
      <c r="Y82" s="195" t="s">
        <v>405</v>
      </c>
      <c r="Z82" s="195"/>
      <c r="AA82" s="196">
        <v>20363</v>
      </c>
      <c r="AB82" s="113"/>
      <c r="AC82" s="113"/>
      <c r="AD82" s="113"/>
      <c r="AE82" s="113"/>
      <c r="AF82" t="s">
        <v>64137</v>
      </c>
      <c r="AG82" s="284">
        <v>18284.61</v>
      </c>
      <c r="AI82" s="276" t="s">
        <v>61258</v>
      </c>
      <c r="AJ82" s="277">
        <v>1671.87</v>
      </c>
      <c r="AL82" s="246" t="s">
        <v>54766</v>
      </c>
      <c r="AM82" s="247">
        <v>28168.47</v>
      </c>
      <c r="AO82" s="226" t="s">
        <v>34429</v>
      </c>
      <c r="AP82" s="227">
        <v>71974.58</v>
      </c>
      <c r="AR82" s="207" t="s">
        <v>14736</v>
      </c>
      <c r="AS82" s="208">
        <v>361.59</v>
      </c>
      <c r="AT82" s="93"/>
      <c r="AU82" s="199" t="s">
        <v>31600</v>
      </c>
      <c r="AV82" s="200">
        <v>2200</v>
      </c>
      <c r="BA82" t="s">
        <v>11915</v>
      </c>
      <c r="BB82" s="284">
        <v>24756.55</v>
      </c>
      <c r="BD82" s="272" t="s">
        <v>11445</v>
      </c>
      <c r="BE82" s="273">
        <v>40000</v>
      </c>
      <c r="BG82" s="244" t="s">
        <v>9366</v>
      </c>
      <c r="BH82" s="245">
        <v>19259.63</v>
      </c>
      <c r="BJ82" s="230" t="s">
        <v>8076</v>
      </c>
      <c r="BK82" s="231">
        <v>609.28</v>
      </c>
      <c r="BM82" s="209" t="s">
        <v>6600</v>
      </c>
      <c r="BN82" s="210">
        <v>175692</v>
      </c>
      <c r="BP82" s="195" t="s">
        <v>10163</v>
      </c>
      <c r="BQ82" s="196">
        <v>13411</v>
      </c>
    </row>
    <row r="83" spans="5:69" x14ac:dyDescent="0.55000000000000004">
      <c r="E83" t="s">
        <v>5852</v>
      </c>
      <c r="G83" s="284">
        <v>214165.93</v>
      </c>
      <c r="I83" s="282" t="s">
        <v>5311</v>
      </c>
      <c r="J83" s="282"/>
      <c r="K83" s="283">
        <v>162778.57999999999</v>
      </c>
      <c r="M83" s="242" t="s">
        <v>3292</v>
      </c>
      <c r="N83" s="242"/>
      <c r="O83" s="243">
        <v>27873.03</v>
      </c>
      <c r="Q83" s="224" t="s">
        <v>4058</v>
      </c>
      <c r="R83" s="224"/>
      <c r="S83" s="225">
        <v>4591</v>
      </c>
      <c r="U83" s="203" t="s">
        <v>560</v>
      </c>
      <c r="V83" s="203"/>
      <c r="W83" s="204">
        <v>54374.43</v>
      </c>
      <c r="Y83" s="195" t="s">
        <v>406</v>
      </c>
      <c r="Z83" s="195"/>
      <c r="AA83" s="196">
        <v>69634.09</v>
      </c>
      <c r="AB83" s="113"/>
      <c r="AC83" s="113"/>
      <c r="AD83" s="113"/>
      <c r="AE83" s="113"/>
      <c r="AF83" t="s">
        <v>69953</v>
      </c>
      <c r="AG83" s="284">
        <v>45530.97</v>
      </c>
      <c r="AI83" s="276" t="s">
        <v>66484</v>
      </c>
      <c r="AJ83" s="277">
        <v>145301</v>
      </c>
      <c r="AL83" s="246" t="s">
        <v>54767</v>
      </c>
      <c r="AM83" s="247">
        <v>88545.99</v>
      </c>
      <c r="AO83" s="226" t="s">
        <v>33037</v>
      </c>
      <c r="AP83" s="227">
        <v>2346213.54</v>
      </c>
      <c r="AR83" s="207" t="s">
        <v>14737</v>
      </c>
      <c r="AS83" s="208">
        <v>8605.08</v>
      </c>
      <c r="AT83" s="93"/>
      <c r="AU83" s="199" t="s">
        <v>31601</v>
      </c>
      <c r="AV83" s="200">
        <v>1938.37</v>
      </c>
      <c r="BA83" t="s">
        <v>66269</v>
      </c>
      <c r="BB83" s="284">
        <v>6885</v>
      </c>
      <c r="BD83" s="272" t="s">
        <v>11511</v>
      </c>
      <c r="BE83" s="273">
        <v>162778.57999999999</v>
      </c>
      <c r="BG83" s="244" t="s">
        <v>9367</v>
      </c>
      <c r="BH83" s="245">
        <v>27873.03</v>
      </c>
      <c r="BJ83" s="230" t="s">
        <v>10481</v>
      </c>
      <c r="BK83" s="231">
        <v>4591</v>
      </c>
      <c r="BM83" s="209" t="s">
        <v>7028</v>
      </c>
      <c r="BN83" s="210">
        <v>9296</v>
      </c>
      <c r="BP83" s="195" t="s">
        <v>10431</v>
      </c>
      <c r="BQ83" s="196">
        <v>27070</v>
      </c>
    </row>
    <row r="84" spans="5:69" x14ac:dyDescent="0.55000000000000004">
      <c r="E84" t="s">
        <v>5855</v>
      </c>
      <c r="G84" s="284">
        <v>56094.53</v>
      </c>
      <c r="I84" s="282" t="s">
        <v>5247</v>
      </c>
      <c r="J84" s="282"/>
      <c r="K84" s="283">
        <v>1604064.18</v>
      </c>
      <c r="M84" s="242" t="s">
        <v>3435</v>
      </c>
      <c r="N84" s="242"/>
      <c r="O84" s="243">
        <v>39422.1</v>
      </c>
      <c r="Q84" s="224" t="s">
        <v>1848</v>
      </c>
      <c r="R84" s="224"/>
      <c r="S84" s="225">
        <v>1302</v>
      </c>
      <c r="U84" s="203" t="s">
        <v>561</v>
      </c>
      <c r="V84" s="203"/>
      <c r="W84" s="204">
        <v>281320.5</v>
      </c>
      <c r="Y84" s="195" t="s">
        <v>407</v>
      </c>
      <c r="Z84" s="195"/>
      <c r="AA84" s="196">
        <v>132381.32999999999</v>
      </c>
      <c r="AB84" s="113"/>
      <c r="AC84" s="113"/>
      <c r="AD84" s="113"/>
      <c r="AE84" s="113"/>
      <c r="AF84" t="s">
        <v>71037</v>
      </c>
      <c r="AG84">
        <v>720</v>
      </c>
      <c r="AI84" s="276" t="s">
        <v>62511</v>
      </c>
      <c r="AJ84" s="277">
        <v>265.95999999999998</v>
      </c>
      <c r="AL84" s="246" t="s">
        <v>54768</v>
      </c>
      <c r="AM84" s="247">
        <v>7850.11</v>
      </c>
      <c r="AO84" s="226" t="s">
        <v>33038</v>
      </c>
      <c r="AP84" s="227">
        <v>117453.32</v>
      </c>
      <c r="AR84" s="207" t="s">
        <v>14738</v>
      </c>
      <c r="AS84" s="208">
        <v>257784.18</v>
      </c>
      <c r="AT84" s="93"/>
      <c r="AU84" s="199" t="s">
        <v>31602</v>
      </c>
      <c r="AV84" s="200">
        <v>43135.63</v>
      </c>
      <c r="BA84" t="s">
        <v>69658</v>
      </c>
      <c r="BB84" s="284">
        <v>38472.83</v>
      </c>
      <c r="BD84" s="272" t="s">
        <v>11447</v>
      </c>
      <c r="BE84" s="273">
        <v>1604064.18</v>
      </c>
      <c r="BG84" s="244" t="s">
        <v>9371</v>
      </c>
      <c r="BH84" s="245">
        <v>39422.1</v>
      </c>
      <c r="BJ84" s="230" t="s">
        <v>8097</v>
      </c>
      <c r="BK84" s="231">
        <v>1302</v>
      </c>
      <c r="BM84" s="209" t="s">
        <v>7556</v>
      </c>
      <c r="BN84" s="210">
        <v>32301</v>
      </c>
      <c r="BP84" s="195" t="s">
        <v>9770</v>
      </c>
      <c r="BQ84" s="196">
        <v>40481</v>
      </c>
    </row>
    <row r="85" spans="5:69" x14ac:dyDescent="0.55000000000000004">
      <c r="E85" t="s">
        <v>5591</v>
      </c>
      <c r="G85" s="284">
        <v>6785555.7300000004</v>
      </c>
      <c r="I85" s="282" t="s">
        <v>5250</v>
      </c>
      <c r="J85" s="282"/>
      <c r="K85" s="283">
        <v>1002.93</v>
      </c>
      <c r="M85" s="242" t="s">
        <v>3437</v>
      </c>
      <c r="N85" s="242"/>
      <c r="O85" s="243">
        <v>6623</v>
      </c>
      <c r="Q85" s="224" t="s">
        <v>1869</v>
      </c>
      <c r="R85" s="224"/>
      <c r="S85" s="225">
        <v>5028</v>
      </c>
      <c r="U85" s="203" t="s">
        <v>562</v>
      </c>
      <c r="V85" s="203"/>
      <c r="W85" s="204">
        <v>36358</v>
      </c>
      <c r="Y85" s="195" t="s">
        <v>408</v>
      </c>
      <c r="Z85" s="195"/>
      <c r="AA85" s="196">
        <v>75272.820000000007</v>
      </c>
      <c r="AB85" s="113"/>
      <c r="AC85" s="113"/>
      <c r="AD85" s="113"/>
      <c r="AE85" s="113"/>
      <c r="AF85" t="s">
        <v>64138</v>
      </c>
      <c r="AG85" s="284">
        <v>114827.73</v>
      </c>
      <c r="AI85" s="276" t="s">
        <v>70327</v>
      </c>
      <c r="AJ85" s="277">
        <v>1169.92</v>
      </c>
      <c r="AL85" s="246" t="s">
        <v>57177</v>
      </c>
      <c r="AM85" s="247">
        <v>16539.16</v>
      </c>
      <c r="AO85" s="226" t="s">
        <v>33039</v>
      </c>
      <c r="AP85" s="227">
        <v>169628.04</v>
      </c>
      <c r="AR85" s="207" t="s">
        <v>14739</v>
      </c>
      <c r="AS85" s="208">
        <v>15156.94</v>
      </c>
      <c r="AT85" s="93"/>
      <c r="AU85" s="199" t="s">
        <v>12982</v>
      </c>
      <c r="AV85" s="200">
        <v>6234.2</v>
      </c>
      <c r="BA85" s="289" t="s">
        <v>63587</v>
      </c>
      <c r="BB85" s="284">
        <v>42098.03</v>
      </c>
      <c r="BD85" s="272" t="s">
        <v>11450</v>
      </c>
      <c r="BE85" s="273">
        <v>1002.93</v>
      </c>
      <c r="BG85" s="244" t="s">
        <v>9373</v>
      </c>
      <c r="BH85" s="245">
        <v>6623</v>
      </c>
      <c r="BJ85" s="230" t="s">
        <v>8121</v>
      </c>
      <c r="BK85" s="231">
        <v>5028</v>
      </c>
      <c r="BM85" s="209" t="s">
        <v>7682</v>
      </c>
      <c r="BN85" s="210">
        <v>15320</v>
      </c>
      <c r="BP85" s="195" t="s">
        <v>7290</v>
      </c>
      <c r="BQ85" s="196">
        <v>367625.25</v>
      </c>
    </row>
    <row r="86" spans="5:69" x14ac:dyDescent="0.55000000000000004">
      <c r="E86" t="s">
        <v>5595</v>
      </c>
      <c r="G86" s="284">
        <v>21303.68</v>
      </c>
      <c r="I86" s="282" t="s">
        <v>5253</v>
      </c>
      <c r="J86" s="282"/>
      <c r="K86" s="283">
        <v>239306.88</v>
      </c>
      <c r="M86" s="242" t="s">
        <v>3439</v>
      </c>
      <c r="N86" s="242"/>
      <c r="O86" s="243">
        <v>80515.87</v>
      </c>
      <c r="Q86" s="224" t="s">
        <v>4071</v>
      </c>
      <c r="R86" s="224"/>
      <c r="S86" s="225">
        <v>121.79</v>
      </c>
      <c r="U86" s="203" t="s">
        <v>563</v>
      </c>
      <c r="V86" s="203"/>
      <c r="W86" s="204">
        <v>1303953.8600000001</v>
      </c>
      <c r="Y86" s="195" t="s">
        <v>409</v>
      </c>
      <c r="Z86" s="195"/>
      <c r="AA86" s="196">
        <v>20319.060000000001</v>
      </c>
      <c r="AB86" s="113"/>
      <c r="AC86" s="113"/>
      <c r="AD86" s="113"/>
      <c r="AE86" s="113"/>
      <c r="AF86" t="s">
        <v>71038</v>
      </c>
      <c r="AG86" s="284">
        <v>9252.57</v>
      </c>
      <c r="AI86" s="276" t="s">
        <v>70328</v>
      </c>
      <c r="AJ86" s="277">
        <v>11483.89</v>
      </c>
      <c r="AL86" s="246" t="s">
        <v>51434</v>
      </c>
      <c r="AM86" s="247">
        <v>19383.07</v>
      </c>
      <c r="AO86" s="226" t="s">
        <v>14760</v>
      </c>
      <c r="AP86" s="227">
        <v>14471.82</v>
      </c>
      <c r="AR86" s="207" t="s">
        <v>14740</v>
      </c>
      <c r="AS86" s="208">
        <v>110700.47</v>
      </c>
      <c r="AT86" s="93"/>
      <c r="AU86" s="199" t="s">
        <v>15031</v>
      </c>
      <c r="AV86" s="200">
        <v>2200</v>
      </c>
      <c r="BA86" s="289" t="s">
        <v>63588</v>
      </c>
      <c r="BB86" s="284">
        <v>26288.23</v>
      </c>
      <c r="BD86" s="272" t="s">
        <v>11453</v>
      </c>
      <c r="BE86" s="273">
        <v>239306.88</v>
      </c>
      <c r="BG86" s="244" t="s">
        <v>9375</v>
      </c>
      <c r="BH86" s="245">
        <v>80515.87</v>
      </c>
      <c r="BJ86" s="230" t="s">
        <v>10484</v>
      </c>
      <c r="BK86" s="231">
        <v>121.79</v>
      </c>
      <c r="BM86" s="209" t="s">
        <v>7987</v>
      </c>
      <c r="BN86" s="210">
        <v>41045</v>
      </c>
      <c r="BP86" s="195" t="s">
        <v>7566</v>
      </c>
      <c r="BQ86" s="196">
        <v>702780.49</v>
      </c>
    </row>
    <row r="87" spans="5:69" x14ac:dyDescent="0.55000000000000004">
      <c r="E87" t="s">
        <v>5596</v>
      </c>
      <c r="G87" s="284">
        <v>850133.03</v>
      </c>
      <c r="I87" s="282" t="s">
        <v>5254</v>
      </c>
      <c r="J87" s="282"/>
      <c r="K87" s="283">
        <v>200726.03</v>
      </c>
      <c r="M87" s="242" t="s">
        <v>3440</v>
      </c>
      <c r="N87" s="242"/>
      <c r="O87" s="243">
        <v>179.83</v>
      </c>
      <c r="Q87" s="224" t="s">
        <v>4073</v>
      </c>
      <c r="R87" s="224"/>
      <c r="S87" s="225">
        <v>6921</v>
      </c>
      <c r="U87" s="203" t="s">
        <v>564</v>
      </c>
      <c r="V87" s="203"/>
      <c r="W87" s="204">
        <v>38580.980000000003</v>
      </c>
      <c r="Y87" s="195" t="s">
        <v>410</v>
      </c>
      <c r="Z87" s="195"/>
      <c r="AA87" s="196">
        <v>355733.01</v>
      </c>
      <c r="AB87" s="113"/>
      <c r="AC87" s="113"/>
      <c r="AD87" s="113"/>
      <c r="AE87" s="113"/>
      <c r="AF87" t="s">
        <v>71039</v>
      </c>
      <c r="AG87" s="284">
        <v>230341.36</v>
      </c>
      <c r="AI87" s="276" t="s">
        <v>66485</v>
      </c>
      <c r="AJ87" s="277">
        <v>355779.45</v>
      </c>
      <c r="AL87" s="246" t="s">
        <v>55738</v>
      </c>
      <c r="AM87" s="247">
        <v>495</v>
      </c>
      <c r="AO87" s="226" t="s">
        <v>34430</v>
      </c>
      <c r="AP87" s="227">
        <v>888536.78</v>
      </c>
      <c r="AR87" s="207" t="s">
        <v>14741</v>
      </c>
      <c r="AS87" s="208">
        <v>294618.18</v>
      </c>
      <c r="AT87" s="93"/>
      <c r="AU87" s="199" t="s">
        <v>12983</v>
      </c>
      <c r="AV87" s="200">
        <v>8172.57</v>
      </c>
      <c r="BA87" t="s">
        <v>11917</v>
      </c>
      <c r="BB87" s="284">
        <v>46720.08</v>
      </c>
      <c r="BD87" s="272" t="s">
        <v>11454</v>
      </c>
      <c r="BE87" s="273">
        <v>200726.03</v>
      </c>
      <c r="BG87" s="244" t="s">
        <v>9376</v>
      </c>
      <c r="BH87" s="245">
        <v>179.83</v>
      </c>
      <c r="BJ87" s="230" t="s">
        <v>8151</v>
      </c>
      <c r="BK87" s="231">
        <v>6921</v>
      </c>
      <c r="BM87" s="209" t="s">
        <v>8244</v>
      </c>
      <c r="BN87" s="210">
        <v>132584</v>
      </c>
      <c r="BP87" s="195" t="s">
        <v>7704</v>
      </c>
      <c r="BQ87" s="196">
        <v>12974.08</v>
      </c>
    </row>
    <row r="88" spans="5:69" x14ac:dyDescent="0.55000000000000004">
      <c r="E88" t="s">
        <v>5597</v>
      </c>
      <c r="G88" s="284">
        <v>869045.46</v>
      </c>
      <c r="I88" s="282" t="s">
        <v>5257</v>
      </c>
      <c r="J88" s="282"/>
      <c r="K88" s="283">
        <v>1551640.05</v>
      </c>
      <c r="M88" s="242" t="s">
        <v>3441</v>
      </c>
      <c r="N88" s="242"/>
      <c r="O88" s="243">
        <v>1334</v>
      </c>
      <c r="Q88" s="224" t="s">
        <v>1909</v>
      </c>
      <c r="R88" s="224"/>
      <c r="S88" s="225">
        <v>5343</v>
      </c>
      <c r="U88" s="203" t="s">
        <v>565</v>
      </c>
      <c r="V88" s="203"/>
      <c r="W88" s="204">
        <v>27971</v>
      </c>
      <c r="Y88" s="195" t="s">
        <v>411</v>
      </c>
      <c r="Z88" s="195"/>
      <c r="AA88" s="196">
        <v>3061307.87</v>
      </c>
      <c r="AB88" s="113"/>
      <c r="AC88" s="113"/>
      <c r="AD88" s="113"/>
      <c r="AE88" s="113"/>
      <c r="AF88" t="s">
        <v>71040</v>
      </c>
      <c r="AG88">
        <v>325.38</v>
      </c>
      <c r="AI88" s="276" t="s">
        <v>70329</v>
      </c>
      <c r="AJ88" s="277">
        <v>5617.41</v>
      </c>
      <c r="AL88" s="246" t="s">
        <v>55739</v>
      </c>
      <c r="AM88" s="247">
        <v>3806.41</v>
      </c>
      <c r="AO88" s="226" t="s">
        <v>33040</v>
      </c>
      <c r="AP88" s="227">
        <v>437980.66</v>
      </c>
      <c r="AR88" s="207" t="s">
        <v>14742</v>
      </c>
      <c r="AS88" s="208">
        <v>106880.33</v>
      </c>
      <c r="AT88" s="93"/>
      <c r="AU88" s="199" t="s">
        <v>31603</v>
      </c>
      <c r="AV88" s="200">
        <v>43135.63</v>
      </c>
      <c r="BA88" t="s">
        <v>11918</v>
      </c>
      <c r="BB88" s="284">
        <v>59103.47</v>
      </c>
      <c r="BD88" s="272" t="s">
        <v>11457</v>
      </c>
      <c r="BE88" s="273">
        <v>1551640.05</v>
      </c>
      <c r="BG88" s="244" t="s">
        <v>9377</v>
      </c>
      <c r="BH88" s="245">
        <v>1334</v>
      </c>
      <c r="BJ88" s="230" t="s">
        <v>10486</v>
      </c>
      <c r="BK88" s="231">
        <v>5343</v>
      </c>
      <c r="BM88" s="209" t="s">
        <v>8489</v>
      </c>
      <c r="BN88" s="210">
        <v>237403</v>
      </c>
      <c r="BP88" s="195" t="s">
        <v>8006</v>
      </c>
      <c r="BQ88" s="196">
        <v>3525</v>
      </c>
    </row>
    <row r="89" spans="5:69" x14ac:dyDescent="0.55000000000000004">
      <c r="E89" t="s">
        <v>5598</v>
      </c>
      <c r="G89" s="284">
        <v>72559.69</v>
      </c>
      <c r="I89" s="282" t="s">
        <v>5258</v>
      </c>
      <c r="J89" s="282"/>
      <c r="K89" s="283">
        <v>396.01</v>
      </c>
      <c r="M89" s="242" t="s">
        <v>3444</v>
      </c>
      <c r="N89" s="242"/>
      <c r="O89" s="243">
        <v>169801.42</v>
      </c>
      <c r="Q89" s="224" t="s">
        <v>4074</v>
      </c>
      <c r="R89" s="224"/>
      <c r="S89" s="225">
        <v>2262</v>
      </c>
      <c r="U89" s="203" t="s">
        <v>566</v>
      </c>
      <c r="V89" s="203"/>
      <c r="W89" s="204">
        <v>46346.66</v>
      </c>
      <c r="Y89" s="195" t="s">
        <v>412</v>
      </c>
      <c r="Z89" s="195"/>
      <c r="AA89" s="196">
        <v>12335</v>
      </c>
      <c r="AB89" s="113"/>
      <c r="AC89" s="113"/>
      <c r="AD89" s="113"/>
      <c r="AE89" s="113"/>
      <c r="AF89" t="s">
        <v>64139</v>
      </c>
      <c r="AG89" s="284">
        <v>280201.13</v>
      </c>
      <c r="AI89" s="276" t="s">
        <v>70164</v>
      </c>
      <c r="AJ89" s="277">
        <v>43136.39</v>
      </c>
      <c r="AL89" s="246" t="s">
        <v>61252</v>
      </c>
      <c r="AM89" s="247">
        <v>62410</v>
      </c>
      <c r="AO89" s="226" t="s">
        <v>38799</v>
      </c>
      <c r="AP89" s="227">
        <v>716.67</v>
      </c>
      <c r="AR89" s="207" t="s">
        <v>14743</v>
      </c>
      <c r="AS89" s="208">
        <v>676818.05</v>
      </c>
      <c r="AT89" s="93"/>
      <c r="AU89" s="199" t="s">
        <v>31604</v>
      </c>
      <c r="AV89" s="200">
        <v>49194.79</v>
      </c>
      <c r="BA89" t="s">
        <v>11921</v>
      </c>
      <c r="BB89">
        <v>288.33999999999997</v>
      </c>
      <c r="BD89" s="272" t="s">
        <v>11458</v>
      </c>
      <c r="BE89" s="273">
        <v>396.01</v>
      </c>
      <c r="BG89" s="244" t="s">
        <v>9381</v>
      </c>
      <c r="BH89" s="245">
        <v>169801.42</v>
      </c>
      <c r="BJ89" s="230" t="s">
        <v>10487</v>
      </c>
      <c r="BK89" s="231">
        <v>2262</v>
      </c>
      <c r="BM89" s="209" t="s">
        <v>8621</v>
      </c>
      <c r="BN89" s="210">
        <v>7700</v>
      </c>
      <c r="BP89" s="195" t="s">
        <v>10164</v>
      </c>
      <c r="BQ89" s="196">
        <v>1175010</v>
      </c>
    </row>
    <row r="90" spans="5:69" x14ac:dyDescent="0.55000000000000004">
      <c r="E90" t="s">
        <v>5601</v>
      </c>
      <c r="G90" s="284">
        <v>424179.58</v>
      </c>
      <c r="I90" s="282" t="s">
        <v>5260</v>
      </c>
      <c r="J90" s="282"/>
      <c r="K90" s="283">
        <v>57068.19</v>
      </c>
      <c r="M90" s="242" t="s">
        <v>3447</v>
      </c>
      <c r="N90" s="242"/>
      <c r="O90" s="243">
        <v>18229.580000000002</v>
      </c>
      <c r="Q90" s="224" t="s">
        <v>1919</v>
      </c>
      <c r="R90" s="224"/>
      <c r="S90" s="225">
        <v>46860.39</v>
      </c>
      <c r="U90" s="203" t="s">
        <v>567</v>
      </c>
      <c r="V90" s="203"/>
      <c r="W90" s="204">
        <v>32197</v>
      </c>
      <c r="Y90" s="195" t="s">
        <v>413</v>
      </c>
      <c r="Z90" s="195"/>
      <c r="AA90" s="196">
        <v>55463.31</v>
      </c>
      <c r="AB90" s="113"/>
      <c r="AC90" s="113"/>
      <c r="AD90" s="113"/>
      <c r="AE90" s="113"/>
      <c r="AF90" t="s">
        <v>71041</v>
      </c>
      <c r="AG90" s="284">
        <v>19991</v>
      </c>
      <c r="AI90" s="276" t="s">
        <v>48639</v>
      </c>
      <c r="AJ90" s="277">
        <v>74956</v>
      </c>
      <c r="AL90" s="246" t="s">
        <v>61253</v>
      </c>
      <c r="AM90" s="247">
        <v>4774.38</v>
      </c>
      <c r="AO90" s="226" t="s">
        <v>33041</v>
      </c>
      <c r="AP90" s="227">
        <v>8518.5400000000009</v>
      </c>
      <c r="AR90" s="207" t="s">
        <v>14744</v>
      </c>
      <c r="AS90" s="208">
        <v>7478.66</v>
      </c>
      <c r="AT90" s="93"/>
      <c r="AU90" s="199" t="s">
        <v>31605</v>
      </c>
      <c r="AV90" s="200">
        <v>20882.52</v>
      </c>
      <c r="BA90" t="s">
        <v>51328</v>
      </c>
      <c r="BB90" s="284">
        <v>1919.94</v>
      </c>
      <c r="BD90" s="272" t="s">
        <v>11460</v>
      </c>
      <c r="BE90" s="273">
        <v>57068.19</v>
      </c>
      <c r="BG90" s="244" t="s">
        <v>9384</v>
      </c>
      <c r="BH90" s="245">
        <v>18229.580000000002</v>
      </c>
      <c r="BJ90" s="230" t="s">
        <v>8173</v>
      </c>
      <c r="BK90" s="231">
        <v>46860.39</v>
      </c>
      <c r="BM90" s="209" t="s">
        <v>8858</v>
      </c>
      <c r="BN90" s="210">
        <v>254247</v>
      </c>
      <c r="BP90" s="195" t="s">
        <v>9225</v>
      </c>
      <c r="BQ90" s="196">
        <v>332.11</v>
      </c>
    </row>
    <row r="91" spans="5:69" x14ac:dyDescent="0.55000000000000004">
      <c r="E91" t="s">
        <v>5603</v>
      </c>
      <c r="G91" s="284">
        <v>1238190.57</v>
      </c>
      <c r="I91" s="282" t="s">
        <v>5264</v>
      </c>
      <c r="J91" s="282"/>
      <c r="K91" s="283">
        <v>361866.75</v>
      </c>
      <c r="M91" s="242" t="s">
        <v>3294</v>
      </c>
      <c r="N91" s="242"/>
      <c r="O91" s="243">
        <v>82450.91</v>
      </c>
      <c r="Q91" s="224" t="s">
        <v>1926</v>
      </c>
      <c r="R91" s="224"/>
      <c r="S91" s="225">
        <v>622</v>
      </c>
      <c r="U91" s="203" t="s">
        <v>568</v>
      </c>
      <c r="V91" s="203"/>
      <c r="W91" s="204">
        <v>7075</v>
      </c>
      <c r="Y91" s="195" t="s">
        <v>414</v>
      </c>
      <c r="Z91" s="195"/>
      <c r="AA91" s="196">
        <v>13539.28</v>
      </c>
      <c r="AB91" s="113"/>
      <c r="AC91" s="113"/>
      <c r="AD91" s="113"/>
      <c r="AE91" s="113"/>
      <c r="AF91" t="s">
        <v>71042</v>
      </c>
      <c r="AG91" s="284">
        <v>6300</v>
      </c>
      <c r="AI91" s="276" t="s">
        <v>63598</v>
      </c>
      <c r="AJ91" s="277">
        <v>4450</v>
      </c>
      <c r="AL91" s="246" t="s">
        <v>61254</v>
      </c>
      <c r="AM91" s="247">
        <v>15290.45</v>
      </c>
      <c r="AO91" s="226" t="s">
        <v>35944</v>
      </c>
      <c r="AP91" s="227">
        <v>128927.5</v>
      </c>
      <c r="AR91" s="207" t="s">
        <v>14745</v>
      </c>
      <c r="AS91" s="208">
        <v>80917.710000000006</v>
      </c>
      <c r="AT91" s="93"/>
      <c r="AU91" s="199" t="s">
        <v>31606</v>
      </c>
      <c r="AV91" s="200">
        <v>5360.1</v>
      </c>
      <c r="BA91" t="s">
        <v>12878</v>
      </c>
      <c r="BB91" s="284">
        <v>128322.11</v>
      </c>
      <c r="BD91" s="272" t="s">
        <v>11464</v>
      </c>
      <c r="BE91" s="273">
        <v>361866.75</v>
      </c>
      <c r="BG91" s="244" t="s">
        <v>9385</v>
      </c>
      <c r="BH91" s="245">
        <v>82450.91</v>
      </c>
      <c r="BJ91" s="230" t="s">
        <v>8181</v>
      </c>
      <c r="BK91" s="231">
        <v>622</v>
      </c>
      <c r="BM91" s="209" t="s">
        <v>9203</v>
      </c>
      <c r="BN91" s="210">
        <v>933840.06</v>
      </c>
      <c r="BP91" s="195" t="s">
        <v>9771</v>
      </c>
      <c r="BQ91" s="196">
        <v>2262246.9300000002</v>
      </c>
    </row>
    <row r="92" spans="5:69" x14ac:dyDescent="0.55000000000000004">
      <c r="E92" t="s">
        <v>5606</v>
      </c>
      <c r="G92" s="284">
        <v>58515</v>
      </c>
      <c r="I92" s="282" t="s">
        <v>46388</v>
      </c>
      <c r="J92" s="282"/>
      <c r="K92" s="283">
        <v>28674</v>
      </c>
      <c r="M92" s="242" t="s">
        <v>4164</v>
      </c>
      <c r="N92" s="242"/>
      <c r="O92" s="243">
        <v>482</v>
      </c>
      <c r="Q92" s="224" t="s">
        <v>4075</v>
      </c>
      <c r="R92" s="224"/>
      <c r="S92" s="225">
        <v>610.87</v>
      </c>
      <c r="U92" s="203" t="s">
        <v>569</v>
      </c>
      <c r="V92" s="203"/>
      <c r="W92" s="204">
        <v>330510.52</v>
      </c>
      <c r="Y92" s="195" t="s">
        <v>415</v>
      </c>
      <c r="Z92" s="195"/>
      <c r="AA92" s="196">
        <v>4156</v>
      </c>
      <c r="AB92" s="113"/>
      <c r="AC92" s="113"/>
      <c r="AD92" s="113"/>
      <c r="AE92" s="113"/>
      <c r="AF92" t="s">
        <v>71043</v>
      </c>
      <c r="AG92" s="284">
        <v>1383.2</v>
      </c>
      <c r="AI92" s="276" t="s">
        <v>63599</v>
      </c>
      <c r="AJ92" s="277">
        <v>340.43</v>
      </c>
      <c r="AL92" s="246" t="s">
        <v>63555</v>
      </c>
      <c r="AM92" s="247">
        <v>7860</v>
      </c>
      <c r="AO92" s="226" t="s">
        <v>38800</v>
      </c>
      <c r="AP92" s="227">
        <v>1566.02</v>
      </c>
      <c r="AR92" s="207" t="s">
        <v>14746</v>
      </c>
      <c r="AS92" s="208">
        <v>2485756.98</v>
      </c>
      <c r="AT92" s="93"/>
      <c r="AU92" s="199" t="s">
        <v>31607</v>
      </c>
      <c r="AV92" s="200">
        <v>11185.37</v>
      </c>
      <c r="BA92" t="s">
        <v>66422</v>
      </c>
      <c r="BB92" s="284">
        <v>3586.8</v>
      </c>
      <c r="BD92" s="272" t="s">
        <v>46492</v>
      </c>
      <c r="BE92" s="273">
        <v>28674</v>
      </c>
      <c r="BG92" s="244" t="s">
        <v>9386</v>
      </c>
      <c r="BH92" s="245">
        <v>482</v>
      </c>
      <c r="BJ92" s="230" t="s">
        <v>10488</v>
      </c>
      <c r="BK92" s="231">
        <v>610.87</v>
      </c>
      <c r="BM92" s="209" t="s">
        <v>10747</v>
      </c>
      <c r="BN92" s="210">
        <v>2066</v>
      </c>
      <c r="BP92" s="195" t="s">
        <v>10165</v>
      </c>
      <c r="BQ92" s="196">
        <v>193606</v>
      </c>
    </row>
    <row r="93" spans="5:69" x14ac:dyDescent="0.55000000000000004">
      <c r="E93" t="s">
        <v>5609</v>
      </c>
      <c r="G93" s="284">
        <v>2553785.56</v>
      </c>
      <c r="I93" s="282" t="s">
        <v>5271</v>
      </c>
      <c r="J93" s="282"/>
      <c r="K93" s="283">
        <v>301098.18</v>
      </c>
      <c r="M93" s="242" t="s">
        <v>3449</v>
      </c>
      <c r="N93" s="242"/>
      <c r="O93" s="243">
        <v>274610.31</v>
      </c>
      <c r="Q93" s="224" t="s">
        <v>1932</v>
      </c>
      <c r="R93" s="224"/>
      <c r="S93" s="225">
        <v>145</v>
      </c>
      <c r="U93" s="203" t="s">
        <v>570</v>
      </c>
      <c r="V93" s="203"/>
      <c r="W93" s="204">
        <v>16295.59</v>
      </c>
      <c r="Y93" s="195" t="s">
        <v>416</v>
      </c>
      <c r="Z93" s="195"/>
      <c r="AA93" s="196">
        <v>120898</v>
      </c>
      <c r="AB93" s="113"/>
      <c r="AC93" s="113"/>
      <c r="AD93" s="113"/>
      <c r="AE93" s="113"/>
      <c r="AF93" t="s">
        <v>47894</v>
      </c>
      <c r="AG93">
        <v>138.66999999999999</v>
      </c>
      <c r="AI93" s="276" t="s">
        <v>63600</v>
      </c>
      <c r="AJ93" s="277">
        <v>1117.55</v>
      </c>
      <c r="AL93" s="246" t="s">
        <v>54769</v>
      </c>
      <c r="AM93" s="247">
        <v>11680.07</v>
      </c>
      <c r="AO93" s="226" t="s">
        <v>14761</v>
      </c>
      <c r="AP93" s="227">
        <v>608930.56000000006</v>
      </c>
      <c r="AR93" s="207" t="s">
        <v>14747</v>
      </c>
      <c r="AS93" s="208">
        <v>14055.29</v>
      </c>
      <c r="AT93" s="93"/>
      <c r="AU93" s="199" t="s">
        <v>31608</v>
      </c>
      <c r="AV93" s="200">
        <v>14777.72</v>
      </c>
      <c r="BA93" t="s">
        <v>66273</v>
      </c>
      <c r="BB93">
        <v>160</v>
      </c>
      <c r="BD93" s="272" t="s">
        <v>11471</v>
      </c>
      <c r="BE93" s="273">
        <v>301098.18</v>
      </c>
      <c r="BG93" s="244" t="s">
        <v>9388</v>
      </c>
      <c r="BH93" s="245">
        <v>274610.31</v>
      </c>
      <c r="BJ93" s="230" t="s">
        <v>8187</v>
      </c>
      <c r="BK93" s="231">
        <v>145</v>
      </c>
      <c r="BM93" s="209" t="s">
        <v>9601</v>
      </c>
      <c r="BN93" s="210">
        <v>4802.0600000000004</v>
      </c>
      <c r="BP93" s="195" t="s">
        <v>2904</v>
      </c>
      <c r="BQ93" s="196">
        <v>193606</v>
      </c>
    </row>
    <row r="94" spans="5:69" x14ac:dyDescent="0.55000000000000004">
      <c r="E94" t="s">
        <v>5614</v>
      </c>
      <c r="G94" s="284">
        <v>706798.92</v>
      </c>
      <c r="I94" s="282" t="s">
        <v>5272</v>
      </c>
      <c r="J94" s="282"/>
      <c r="K94" s="283">
        <v>20812.849999999999</v>
      </c>
      <c r="M94" s="242" t="s">
        <v>3450</v>
      </c>
      <c r="N94" s="242"/>
      <c r="O94" s="243">
        <v>4454</v>
      </c>
      <c r="Q94" s="224" t="s">
        <v>4076</v>
      </c>
      <c r="R94" s="224"/>
      <c r="S94" s="225">
        <v>2830</v>
      </c>
      <c r="U94" s="203" t="s">
        <v>571</v>
      </c>
      <c r="V94" s="203"/>
      <c r="W94" s="204">
        <v>1605346</v>
      </c>
      <c r="Y94" s="195" t="s">
        <v>417</v>
      </c>
      <c r="Z94" s="195"/>
      <c r="AA94" s="196">
        <v>260390.36</v>
      </c>
      <c r="AB94" s="113"/>
      <c r="AC94" s="113"/>
      <c r="AD94" s="113"/>
      <c r="AE94" s="113"/>
      <c r="AF94" t="s">
        <v>70471</v>
      </c>
      <c r="AG94" s="284">
        <v>1951.28</v>
      </c>
      <c r="AI94" s="276" t="s">
        <v>62435</v>
      </c>
      <c r="AJ94" s="277">
        <v>89100</v>
      </c>
      <c r="AL94" s="246" t="s">
        <v>57178</v>
      </c>
      <c r="AM94" s="247">
        <v>7201.6</v>
      </c>
      <c r="AO94" s="226" t="s">
        <v>33042</v>
      </c>
      <c r="AP94" s="227">
        <v>1031000.48</v>
      </c>
      <c r="AR94" s="207" t="s">
        <v>14748</v>
      </c>
      <c r="AS94" s="208">
        <v>2831.86</v>
      </c>
      <c r="AT94" s="93"/>
      <c r="AU94" s="199" t="s">
        <v>31609</v>
      </c>
      <c r="AV94" s="200">
        <v>9349.02</v>
      </c>
      <c r="BA94" t="s">
        <v>12880</v>
      </c>
      <c r="BB94" s="284">
        <v>13021.58</v>
      </c>
      <c r="BD94" s="272" t="s">
        <v>11472</v>
      </c>
      <c r="BE94" s="273">
        <v>20812.849999999999</v>
      </c>
      <c r="BG94" s="244" t="s">
        <v>9389</v>
      </c>
      <c r="BH94" s="245">
        <v>4454</v>
      </c>
      <c r="BJ94" s="230" t="s">
        <v>10489</v>
      </c>
      <c r="BK94" s="231">
        <v>2830</v>
      </c>
      <c r="BM94" s="209" t="s">
        <v>9636</v>
      </c>
      <c r="BN94" s="210">
        <v>62479.97</v>
      </c>
      <c r="BP94" s="195" t="s">
        <v>10166</v>
      </c>
      <c r="BQ94" s="196">
        <v>29641.66</v>
      </c>
    </row>
    <row r="95" spans="5:69" x14ac:dyDescent="0.55000000000000004">
      <c r="E95" t="s">
        <v>5618</v>
      </c>
      <c r="G95" s="284">
        <v>544957.5</v>
      </c>
      <c r="I95" s="282" t="s">
        <v>5273</v>
      </c>
      <c r="J95" s="282"/>
      <c r="K95" s="283">
        <v>-0.34</v>
      </c>
      <c r="M95" s="242" t="s">
        <v>3451</v>
      </c>
      <c r="N95" s="242"/>
      <c r="O95" s="243">
        <v>519118.22</v>
      </c>
      <c r="Q95" s="224" t="s">
        <v>1998</v>
      </c>
      <c r="R95" s="224"/>
      <c r="S95" s="225">
        <v>1602</v>
      </c>
      <c r="U95" s="203" t="s">
        <v>572</v>
      </c>
      <c r="V95" s="203"/>
      <c r="W95" s="204">
        <v>27450</v>
      </c>
      <c r="Y95" s="195" t="s">
        <v>418</v>
      </c>
      <c r="Z95" s="195"/>
      <c r="AA95" s="196">
        <v>934913</v>
      </c>
      <c r="AB95" s="113"/>
      <c r="AC95" s="113"/>
      <c r="AD95" s="113"/>
      <c r="AE95" s="113"/>
      <c r="AF95" t="s">
        <v>71044</v>
      </c>
      <c r="AG95">
        <v>547</v>
      </c>
      <c r="AI95" s="276" t="s">
        <v>62513</v>
      </c>
      <c r="AJ95" s="277">
        <v>2850.24</v>
      </c>
      <c r="AL95" s="246" t="s">
        <v>51435</v>
      </c>
      <c r="AM95" s="247">
        <v>98191.13</v>
      </c>
      <c r="AO95" s="226" t="s">
        <v>34431</v>
      </c>
      <c r="AP95" s="227">
        <v>428702.31</v>
      </c>
      <c r="AR95" s="207" t="s">
        <v>14749</v>
      </c>
      <c r="AS95" s="208">
        <v>158026.69</v>
      </c>
      <c r="AT95" s="93"/>
      <c r="AU95" s="199" t="s">
        <v>31610</v>
      </c>
      <c r="AV95" s="200">
        <v>4498.3</v>
      </c>
      <c r="BA95" t="s">
        <v>51188</v>
      </c>
      <c r="BB95" s="284">
        <v>29693.72</v>
      </c>
      <c r="BD95" s="272" t="s">
        <v>11473</v>
      </c>
      <c r="BE95" s="273">
        <v>-0.34</v>
      </c>
      <c r="BG95" s="244" t="s">
        <v>9390</v>
      </c>
      <c r="BH95" s="245">
        <v>519118.22</v>
      </c>
      <c r="BJ95" s="230" t="s">
        <v>8253</v>
      </c>
      <c r="BK95" s="231">
        <v>1602</v>
      </c>
      <c r="BM95" s="209" t="s">
        <v>11217</v>
      </c>
      <c r="BN95" s="210">
        <v>17413.53</v>
      </c>
      <c r="BP95" s="195" t="s">
        <v>9227</v>
      </c>
      <c r="BQ95" s="196">
        <v>24478.92</v>
      </c>
    </row>
    <row r="96" spans="5:69" x14ac:dyDescent="0.55000000000000004">
      <c r="E96" t="s">
        <v>5623</v>
      </c>
      <c r="G96" s="284">
        <v>686541.04</v>
      </c>
      <c r="I96" s="282" t="s">
        <v>5278</v>
      </c>
      <c r="J96" s="282"/>
      <c r="K96" s="283">
        <v>14200.77</v>
      </c>
      <c r="M96" s="242" t="s">
        <v>3452</v>
      </c>
      <c r="N96" s="242"/>
      <c r="O96" s="243">
        <v>15279.04</v>
      </c>
      <c r="Q96" s="224" t="s">
        <v>4077</v>
      </c>
      <c r="R96" s="224"/>
      <c r="S96" s="225">
        <v>164.43</v>
      </c>
      <c r="U96" s="203" t="s">
        <v>573</v>
      </c>
      <c r="V96" s="203"/>
      <c r="W96" s="204">
        <v>31203</v>
      </c>
      <c r="Y96" s="195" t="s">
        <v>419</v>
      </c>
      <c r="Z96" s="195"/>
      <c r="AA96" s="196">
        <v>29375.34</v>
      </c>
      <c r="AB96" s="113"/>
      <c r="AC96" s="113"/>
      <c r="AD96" s="113"/>
      <c r="AE96" s="113"/>
      <c r="AF96" t="s">
        <v>64190</v>
      </c>
      <c r="AG96" s="284">
        <v>4404.24</v>
      </c>
      <c r="AI96" s="276" t="s">
        <v>60173</v>
      </c>
      <c r="AJ96" s="277">
        <v>3855.75</v>
      </c>
      <c r="AL96" s="246" t="s">
        <v>63889</v>
      </c>
      <c r="AM96" s="247">
        <v>8282.93</v>
      </c>
      <c r="AO96" s="226" t="s">
        <v>34432</v>
      </c>
      <c r="AP96" s="227">
        <v>472154</v>
      </c>
      <c r="AR96" s="207" t="s">
        <v>14750</v>
      </c>
      <c r="AS96" s="208">
        <v>1758.33</v>
      </c>
      <c r="AT96" s="93"/>
      <c r="AU96" s="199" t="s">
        <v>31611</v>
      </c>
      <c r="AV96" s="200">
        <v>49194.79</v>
      </c>
      <c r="BA96" t="s">
        <v>11933</v>
      </c>
      <c r="BB96" s="284">
        <v>10661.54</v>
      </c>
      <c r="BD96" s="272" t="s">
        <v>11478</v>
      </c>
      <c r="BE96" s="273">
        <v>14200.77</v>
      </c>
      <c r="BG96" s="244" t="s">
        <v>9392</v>
      </c>
      <c r="BH96" s="245">
        <v>15279.04</v>
      </c>
      <c r="BJ96" s="230" t="s">
        <v>8266</v>
      </c>
      <c r="BK96" s="231">
        <v>164.43</v>
      </c>
      <c r="BM96" s="209" t="s">
        <v>11450</v>
      </c>
      <c r="BN96" s="210">
        <v>227637.52</v>
      </c>
      <c r="BP96" s="195" t="s">
        <v>9772</v>
      </c>
      <c r="BQ96" s="196">
        <v>54120.58</v>
      </c>
    </row>
    <row r="97" spans="5:69" x14ac:dyDescent="0.55000000000000004">
      <c r="E97" t="s">
        <v>5624</v>
      </c>
      <c r="G97" s="284">
        <v>1745820.59</v>
      </c>
      <c r="I97" s="282" t="s">
        <v>5276</v>
      </c>
      <c r="J97" s="282"/>
      <c r="K97" s="283">
        <v>10384.799999999999</v>
      </c>
      <c r="M97" s="242" t="s">
        <v>3454</v>
      </c>
      <c r="N97" s="242"/>
      <c r="O97" s="243">
        <v>110474.85</v>
      </c>
      <c r="Q97" s="224" t="s">
        <v>2026</v>
      </c>
      <c r="R97" s="224"/>
      <c r="S97" s="225">
        <v>1325</v>
      </c>
      <c r="U97" s="203" t="s">
        <v>574</v>
      </c>
      <c r="V97" s="203"/>
      <c r="W97" s="204">
        <v>15997.8</v>
      </c>
      <c r="Y97" s="195" t="s">
        <v>420</v>
      </c>
      <c r="Z97" s="195"/>
      <c r="AA97" s="196">
        <v>410663.57</v>
      </c>
      <c r="AB97" s="113"/>
      <c r="AC97" s="113"/>
      <c r="AD97" s="113"/>
      <c r="AE97" s="113"/>
      <c r="AF97" t="s">
        <v>34938</v>
      </c>
      <c r="AG97" s="284">
        <v>24005.84</v>
      </c>
      <c r="AI97" s="276" t="s">
        <v>60174</v>
      </c>
      <c r="AJ97" s="277">
        <v>294.94</v>
      </c>
      <c r="AL97" s="246" t="s">
        <v>62433</v>
      </c>
      <c r="AM97" s="247">
        <v>63115.41</v>
      </c>
      <c r="AO97" s="226" t="s">
        <v>34433</v>
      </c>
      <c r="AP97" s="227">
        <v>47888.75</v>
      </c>
      <c r="AR97" s="207" t="s">
        <v>14751</v>
      </c>
      <c r="AS97" s="208">
        <v>134.51</v>
      </c>
      <c r="AT97" s="93"/>
      <c r="AU97" s="199" t="s">
        <v>31612</v>
      </c>
      <c r="AV97" s="200">
        <v>20882.52</v>
      </c>
      <c r="BA97" t="s">
        <v>43981</v>
      </c>
      <c r="BB97" s="284">
        <v>1300</v>
      </c>
      <c r="BD97" s="272" t="s">
        <v>11476</v>
      </c>
      <c r="BE97" s="273">
        <v>10384.799999999999</v>
      </c>
      <c r="BG97" s="244" t="s">
        <v>9394</v>
      </c>
      <c r="BH97" s="245">
        <v>110474.85</v>
      </c>
      <c r="BJ97" s="230" t="s">
        <v>8280</v>
      </c>
      <c r="BK97" s="231">
        <v>1325</v>
      </c>
      <c r="BM97" s="209" t="s">
        <v>9746</v>
      </c>
      <c r="BN97" s="210">
        <v>2153827.14</v>
      </c>
      <c r="BP97" s="195" t="s">
        <v>10167</v>
      </c>
      <c r="BQ97" s="196">
        <v>14024</v>
      </c>
    </row>
    <row r="98" spans="5:69" x14ac:dyDescent="0.55000000000000004">
      <c r="E98" t="s">
        <v>5625</v>
      </c>
      <c r="G98" s="284">
        <v>109502.35</v>
      </c>
      <c r="I98" s="282" t="s">
        <v>5277</v>
      </c>
      <c r="J98" s="282"/>
      <c r="K98" s="283">
        <v>68533.649999999994</v>
      </c>
      <c r="M98" s="242" t="s">
        <v>3298</v>
      </c>
      <c r="N98" s="242"/>
      <c r="O98" s="243">
        <v>2563.17</v>
      </c>
      <c r="Q98" s="224" t="s">
        <v>2032</v>
      </c>
      <c r="R98" s="224"/>
      <c r="S98" s="225">
        <v>9025</v>
      </c>
      <c r="U98" s="203" t="s">
        <v>575</v>
      </c>
      <c r="V98" s="203"/>
      <c r="W98" s="204">
        <v>28176</v>
      </c>
      <c r="Y98" s="195" t="s">
        <v>421</v>
      </c>
      <c r="Z98" s="195"/>
      <c r="AA98" s="196">
        <v>17276</v>
      </c>
      <c r="AB98" s="113"/>
      <c r="AC98" s="113"/>
      <c r="AD98" s="113"/>
      <c r="AE98" s="113"/>
      <c r="AF98" t="s">
        <v>71045</v>
      </c>
      <c r="AG98" s="284">
        <v>3150</v>
      </c>
      <c r="AI98" s="276" t="s">
        <v>60175</v>
      </c>
      <c r="AJ98" s="277">
        <v>964.7</v>
      </c>
      <c r="AL98" s="246" t="s">
        <v>63890</v>
      </c>
      <c r="AM98" s="247">
        <v>34859.97</v>
      </c>
      <c r="AO98" s="226" t="s">
        <v>14762</v>
      </c>
      <c r="AP98" s="227">
        <v>249946.76</v>
      </c>
      <c r="AR98" s="207" t="s">
        <v>14752</v>
      </c>
      <c r="AS98" s="208">
        <v>381.22</v>
      </c>
      <c r="AT98" s="93"/>
      <c r="AU98" s="199" t="s">
        <v>15097</v>
      </c>
      <c r="AV98" s="200">
        <v>5360.1</v>
      </c>
      <c r="BA98" t="s">
        <v>12881</v>
      </c>
      <c r="BB98" s="284">
        <v>92467.94</v>
      </c>
      <c r="BD98" s="272" t="s">
        <v>11477</v>
      </c>
      <c r="BE98" s="273">
        <v>68533.649999999994</v>
      </c>
      <c r="BG98" s="244" t="s">
        <v>9399</v>
      </c>
      <c r="BH98" s="245">
        <v>2563.17</v>
      </c>
      <c r="BJ98" s="230" t="s">
        <v>8286</v>
      </c>
      <c r="BK98" s="231">
        <v>9025</v>
      </c>
      <c r="BM98" s="209" t="s">
        <v>6601</v>
      </c>
      <c r="BN98" s="210">
        <v>55821</v>
      </c>
      <c r="BP98" s="195" t="s">
        <v>9774</v>
      </c>
      <c r="BQ98" s="196">
        <v>14024</v>
      </c>
    </row>
    <row r="99" spans="5:69" x14ac:dyDescent="0.55000000000000004">
      <c r="E99" t="s">
        <v>5626</v>
      </c>
      <c r="G99" s="284">
        <v>656473.38</v>
      </c>
      <c r="I99" s="282" t="s">
        <v>5279</v>
      </c>
      <c r="J99" s="282"/>
      <c r="K99" s="283">
        <v>66.17</v>
      </c>
      <c r="M99" s="242" t="s">
        <v>3299</v>
      </c>
      <c r="N99" s="242"/>
      <c r="O99" s="243">
        <v>23.84</v>
      </c>
      <c r="Q99" s="224" t="s">
        <v>2038</v>
      </c>
      <c r="R99" s="224"/>
      <c r="S99" s="225">
        <v>3714.02</v>
      </c>
      <c r="U99" s="203" t="s">
        <v>576</v>
      </c>
      <c r="V99" s="203"/>
      <c r="W99" s="204">
        <v>86365</v>
      </c>
      <c r="Y99" s="195" t="s">
        <v>422</v>
      </c>
      <c r="Z99" s="195"/>
      <c r="AA99" s="196">
        <v>129894</v>
      </c>
      <c r="AB99" s="113"/>
      <c r="AC99" s="113"/>
      <c r="AD99" s="113"/>
      <c r="AE99" s="113"/>
      <c r="AF99" t="s">
        <v>40229</v>
      </c>
      <c r="AG99" s="284">
        <v>6123.76</v>
      </c>
      <c r="AI99" s="276" t="s">
        <v>66819</v>
      </c>
      <c r="AJ99" s="277">
        <v>1514</v>
      </c>
      <c r="AL99" s="246" t="s">
        <v>57179</v>
      </c>
      <c r="AM99" s="247">
        <v>2552.2600000000002</v>
      </c>
      <c r="AO99" s="226" t="s">
        <v>14763</v>
      </c>
      <c r="AP99" s="227">
        <v>2176674.83</v>
      </c>
      <c r="AR99" s="207" t="s">
        <v>14753</v>
      </c>
      <c r="AS99" s="208">
        <v>40.159999999999997</v>
      </c>
      <c r="AT99" s="93"/>
      <c r="AU99" s="199" t="s">
        <v>15098</v>
      </c>
      <c r="AV99" s="200">
        <v>11185.37</v>
      </c>
      <c r="BA99" t="s">
        <v>43984</v>
      </c>
      <c r="BB99" s="284">
        <v>8850</v>
      </c>
      <c r="BD99" s="272" t="s">
        <v>11479</v>
      </c>
      <c r="BE99" s="273">
        <v>66.17</v>
      </c>
      <c r="BG99" s="244" t="s">
        <v>9400</v>
      </c>
      <c r="BH99" s="245">
        <v>23.84</v>
      </c>
      <c r="BJ99" s="230" t="s">
        <v>8292</v>
      </c>
      <c r="BK99" s="231">
        <v>3714.02</v>
      </c>
      <c r="BM99" s="209" t="s">
        <v>7029</v>
      </c>
      <c r="BN99" s="210">
        <v>2602</v>
      </c>
      <c r="BP99" s="195" t="s">
        <v>7571</v>
      </c>
      <c r="BQ99" s="196">
        <v>30455.51</v>
      </c>
    </row>
    <row r="100" spans="5:69" x14ac:dyDescent="0.55000000000000004">
      <c r="E100" t="s">
        <v>5628</v>
      </c>
      <c r="G100" s="284">
        <v>845392.32</v>
      </c>
      <c r="I100" s="282" t="s">
        <v>5280</v>
      </c>
      <c r="J100" s="282"/>
      <c r="K100" s="283">
        <v>397.87</v>
      </c>
      <c r="M100" s="242" t="s">
        <v>3457</v>
      </c>
      <c r="N100" s="242"/>
      <c r="O100" s="243">
        <v>5578.62</v>
      </c>
      <c r="Q100" s="224" t="s">
        <v>2039</v>
      </c>
      <c r="R100" s="224"/>
      <c r="S100" s="225">
        <v>10.68</v>
      </c>
      <c r="U100" s="203" t="s">
        <v>577</v>
      </c>
      <c r="V100" s="203"/>
      <c r="W100" s="204">
        <v>42301.46</v>
      </c>
      <c r="Y100" s="195" t="s">
        <v>423</v>
      </c>
      <c r="Z100" s="195"/>
      <c r="AA100" s="196">
        <v>96872</v>
      </c>
      <c r="AB100" s="113"/>
      <c r="AC100" s="113"/>
      <c r="AD100" s="113"/>
      <c r="AE100" s="113"/>
      <c r="AF100" t="s">
        <v>67426</v>
      </c>
      <c r="AG100" s="284">
        <v>2347.2600000000002</v>
      </c>
      <c r="AI100" s="276" t="s">
        <v>55741</v>
      </c>
      <c r="AJ100" s="277">
        <v>8175</v>
      </c>
      <c r="AL100" s="246" t="s">
        <v>34434</v>
      </c>
      <c r="AM100" s="247">
        <v>79701.42</v>
      </c>
      <c r="AO100" s="226" t="s">
        <v>14764</v>
      </c>
      <c r="AP100" s="227">
        <v>143839.54999999999</v>
      </c>
      <c r="AR100" s="207" t="s">
        <v>14754</v>
      </c>
      <c r="AS100" s="208">
        <v>26978.91</v>
      </c>
      <c r="AT100" s="93"/>
      <c r="AU100" s="199" t="s">
        <v>15099</v>
      </c>
      <c r="AV100" s="200">
        <v>14777.72</v>
      </c>
      <c r="BA100" t="s">
        <v>12882</v>
      </c>
      <c r="BB100" s="284">
        <v>10213.620000000001</v>
      </c>
      <c r="BD100" s="272" t="s">
        <v>11480</v>
      </c>
      <c r="BE100" s="273">
        <v>397.87</v>
      </c>
      <c r="BG100" s="244" t="s">
        <v>9401</v>
      </c>
      <c r="BH100" s="245">
        <v>5578.62</v>
      </c>
      <c r="BJ100" s="230" t="s">
        <v>8293</v>
      </c>
      <c r="BK100" s="231">
        <v>10.68</v>
      </c>
      <c r="BM100" s="209" t="s">
        <v>7268</v>
      </c>
      <c r="BN100" s="210">
        <v>30901</v>
      </c>
      <c r="BP100" s="195" t="s">
        <v>10168</v>
      </c>
      <c r="BQ100" s="196">
        <v>450877</v>
      </c>
    </row>
    <row r="101" spans="5:69" x14ac:dyDescent="0.55000000000000004">
      <c r="E101" t="s">
        <v>5630</v>
      </c>
      <c r="G101" s="284">
        <v>1711525.14</v>
      </c>
      <c r="I101" s="282" t="s">
        <v>5281</v>
      </c>
      <c r="J101" s="282"/>
      <c r="K101" s="283">
        <v>138864.44</v>
      </c>
      <c r="M101" s="242" t="s">
        <v>3458</v>
      </c>
      <c r="N101" s="242"/>
      <c r="O101" s="243">
        <v>5579.67</v>
      </c>
      <c r="Q101" s="224" t="s">
        <v>2042</v>
      </c>
      <c r="R101" s="224"/>
      <c r="S101" s="225">
        <v>47134</v>
      </c>
      <c r="U101" s="203" t="s">
        <v>578</v>
      </c>
      <c r="V101" s="203"/>
      <c r="W101" s="204">
        <v>179690.39</v>
      </c>
      <c r="Y101" s="195" t="s">
        <v>424</v>
      </c>
      <c r="Z101" s="195"/>
      <c r="AA101" s="196">
        <v>756736.48</v>
      </c>
      <c r="AB101" s="113"/>
      <c r="AC101" s="113"/>
      <c r="AD101" s="113"/>
      <c r="AE101" s="113"/>
      <c r="AF101" t="s">
        <v>34939</v>
      </c>
      <c r="AG101" s="284">
        <v>2722.76</v>
      </c>
      <c r="AI101" s="276" t="s">
        <v>58914</v>
      </c>
      <c r="AJ101" s="277">
        <v>19647.310000000001</v>
      </c>
      <c r="AL101" s="246" t="s">
        <v>55740</v>
      </c>
      <c r="AM101" s="247">
        <v>5500</v>
      </c>
      <c r="AO101" s="226" t="s">
        <v>46609</v>
      </c>
      <c r="AP101" s="227">
        <v>-180.37</v>
      </c>
      <c r="AR101" s="207" t="s">
        <v>14755</v>
      </c>
      <c r="AS101" s="208">
        <v>2063.87</v>
      </c>
      <c r="AT101" s="93"/>
      <c r="AU101" s="199" t="s">
        <v>15105</v>
      </c>
      <c r="AV101" s="200">
        <v>9349.02</v>
      </c>
      <c r="BA101" t="s">
        <v>11941</v>
      </c>
      <c r="BB101" s="284">
        <v>106895.03999999999</v>
      </c>
      <c r="BD101" s="272" t="s">
        <v>11481</v>
      </c>
      <c r="BE101" s="273">
        <v>138864.44</v>
      </c>
      <c r="BG101" s="244" t="s">
        <v>9402</v>
      </c>
      <c r="BH101" s="245">
        <v>5579.67</v>
      </c>
      <c r="BJ101" s="230" t="s">
        <v>8296</v>
      </c>
      <c r="BK101" s="231">
        <v>47134</v>
      </c>
      <c r="BM101" s="209" t="s">
        <v>7557</v>
      </c>
      <c r="BN101" s="210">
        <v>68264</v>
      </c>
      <c r="BP101" s="195" t="s">
        <v>9231</v>
      </c>
      <c r="BQ101" s="196">
        <v>11363.82</v>
      </c>
    </row>
    <row r="102" spans="5:69" x14ac:dyDescent="0.55000000000000004">
      <c r="E102" t="s">
        <v>5631</v>
      </c>
      <c r="G102" s="284">
        <v>16250</v>
      </c>
      <c r="I102" s="282" t="s">
        <v>5283</v>
      </c>
      <c r="J102" s="282"/>
      <c r="K102" s="283">
        <v>332681.58</v>
      </c>
      <c r="M102" s="242" t="s">
        <v>3301</v>
      </c>
      <c r="N102" s="242"/>
      <c r="O102" s="243">
        <v>-581.02</v>
      </c>
      <c r="Q102" s="224" t="s">
        <v>4080</v>
      </c>
      <c r="R102" s="224"/>
      <c r="S102" s="225">
        <v>2416</v>
      </c>
      <c r="U102" s="203" t="s">
        <v>579</v>
      </c>
      <c r="V102" s="203"/>
      <c r="W102" s="204">
        <v>43619</v>
      </c>
      <c r="Y102" s="195" t="s">
        <v>425</v>
      </c>
      <c r="Z102" s="195"/>
      <c r="AA102" s="196">
        <v>14064.16</v>
      </c>
      <c r="AB102" s="113"/>
      <c r="AC102" s="113"/>
      <c r="AD102" s="113"/>
      <c r="AE102" s="113"/>
      <c r="AF102" t="s">
        <v>34941</v>
      </c>
      <c r="AG102" s="284">
        <v>2347.42</v>
      </c>
      <c r="AI102" s="276" t="s">
        <v>42113</v>
      </c>
      <c r="AJ102" s="277">
        <v>4805.8900000000003</v>
      </c>
      <c r="AL102" s="246" t="s">
        <v>61255</v>
      </c>
      <c r="AM102" s="247">
        <v>341.96</v>
      </c>
      <c r="AO102" s="226" t="s">
        <v>51434</v>
      </c>
      <c r="AP102" s="227">
        <v>1206.22</v>
      </c>
      <c r="AR102" s="207" t="s">
        <v>14756</v>
      </c>
      <c r="AS102" s="208">
        <v>5805.61</v>
      </c>
      <c r="AT102" s="93"/>
      <c r="AU102" s="199" t="s">
        <v>31613</v>
      </c>
      <c r="AV102" s="200">
        <v>4498.3</v>
      </c>
      <c r="BA102" t="s">
        <v>12883</v>
      </c>
      <c r="BB102" s="284">
        <v>8120.06</v>
      </c>
      <c r="BD102" s="272" t="s">
        <v>11483</v>
      </c>
      <c r="BE102" s="273">
        <v>332681.58</v>
      </c>
      <c r="BG102" s="244" t="s">
        <v>9405</v>
      </c>
      <c r="BH102" s="245">
        <v>-581.02</v>
      </c>
      <c r="BJ102" s="230" t="s">
        <v>10491</v>
      </c>
      <c r="BK102" s="231">
        <v>2416</v>
      </c>
      <c r="BM102" s="209" t="s">
        <v>7683</v>
      </c>
      <c r="BN102" s="210">
        <v>4337</v>
      </c>
      <c r="BP102" s="195" t="s">
        <v>9776</v>
      </c>
      <c r="BQ102" s="196">
        <v>492696.33</v>
      </c>
    </row>
    <row r="103" spans="5:69" x14ac:dyDescent="0.55000000000000004">
      <c r="E103" t="s">
        <v>5633</v>
      </c>
      <c r="G103" s="284">
        <v>961782.41</v>
      </c>
      <c r="I103" s="282" t="s">
        <v>5287</v>
      </c>
      <c r="J103" s="282"/>
      <c r="K103" s="283">
        <v>627050.11</v>
      </c>
      <c r="M103" s="242" t="s">
        <v>3461</v>
      </c>
      <c r="N103" s="242"/>
      <c r="O103" s="243">
        <v>1194.03</v>
      </c>
      <c r="Q103" s="224" t="s">
        <v>2049</v>
      </c>
      <c r="R103" s="224"/>
      <c r="S103" s="225">
        <v>36877</v>
      </c>
      <c r="U103" s="203" t="s">
        <v>580</v>
      </c>
      <c r="V103" s="203"/>
      <c r="W103" s="204">
        <v>186789</v>
      </c>
      <c r="Y103" s="195" t="s">
        <v>426</v>
      </c>
      <c r="Z103" s="195"/>
      <c r="AA103" s="196">
        <v>75135.98</v>
      </c>
      <c r="AB103" s="113"/>
      <c r="AC103" s="113"/>
      <c r="AD103" s="113"/>
      <c r="AE103" s="113"/>
      <c r="AF103" t="s">
        <v>67427</v>
      </c>
      <c r="AG103" s="284">
        <v>15007.87</v>
      </c>
      <c r="AI103" s="276" t="s">
        <v>40084</v>
      </c>
      <c r="AJ103" s="277">
        <v>11085.28</v>
      </c>
      <c r="AL103" s="246" t="s">
        <v>51436</v>
      </c>
      <c r="AM103" s="247">
        <v>121049</v>
      </c>
      <c r="AO103" s="226" t="s">
        <v>51435</v>
      </c>
      <c r="AP103" s="227">
        <v>1645.85</v>
      </c>
      <c r="AR103" s="207" t="s">
        <v>14757</v>
      </c>
      <c r="AS103" s="208">
        <v>1938.51</v>
      </c>
      <c r="AT103" s="93"/>
      <c r="AU103" s="199" t="s">
        <v>12984</v>
      </c>
      <c r="AV103" s="200">
        <v>44863.8</v>
      </c>
      <c r="BA103" t="s">
        <v>12885</v>
      </c>
      <c r="BB103" s="284">
        <v>21918.400000000001</v>
      </c>
      <c r="BD103" s="272" t="s">
        <v>11487</v>
      </c>
      <c r="BE103" s="273">
        <v>627050.11</v>
      </c>
      <c r="BG103" s="244" t="s">
        <v>9407</v>
      </c>
      <c r="BH103" s="245">
        <v>1194.03</v>
      </c>
      <c r="BJ103" s="230" t="s">
        <v>8303</v>
      </c>
      <c r="BK103" s="231">
        <v>36877</v>
      </c>
      <c r="BM103" s="209" t="s">
        <v>7953</v>
      </c>
      <c r="BN103" s="210">
        <v>5581.52</v>
      </c>
      <c r="BP103" s="195" t="s">
        <v>10169</v>
      </c>
      <c r="BQ103" s="196">
        <v>74049</v>
      </c>
    </row>
    <row r="104" spans="5:69" x14ac:dyDescent="0.55000000000000004">
      <c r="E104" t="s">
        <v>5635</v>
      </c>
      <c r="G104" s="284">
        <v>188225.17</v>
      </c>
      <c r="I104" s="282" t="s">
        <v>5288</v>
      </c>
      <c r="J104" s="282"/>
      <c r="K104" s="283">
        <v>392929.77</v>
      </c>
      <c r="M104" s="242" t="s">
        <v>3302</v>
      </c>
      <c r="N104" s="242"/>
      <c r="O104" s="243">
        <v>268819.32</v>
      </c>
      <c r="Q104" s="224" t="s">
        <v>2050</v>
      </c>
      <c r="R104" s="224"/>
      <c r="S104" s="225">
        <v>73033.48</v>
      </c>
      <c r="U104" s="203" t="s">
        <v>581</v>
      </c>
      <c r="V104" s="203"/>
      <c r="W104" s="204">
        <v>3308980</v>
      </c>
      <c r="Y104" s="195" t="s">
        <v>427</v>
      </c>
      <c r="Z104" s="195"/>
      <c r="AA104" s="196">
        <v>197729.29</v>
      </c>
      <c r="AB104" s="113"/>
      <c r="AC104" s="113"/>
      <c r="AD104" s="113"/>
      <c r="AE104" s="113"/>
      <c r="AF104" t="s">
        <v>42377</v>
      </c>
      <c r="AG104" s="284">
        <v>11877.67</v>
      </c>
      <c r="AI104" s="276" t="s">
        <v>48642</v>
      </c>
      <c r="AJ104" s="277">
        <v>25814.93</v>
      </c>
      <c r="AL104" s="246" t="s">
        <v>35946</v>
      </c>
      <c r="AM104" s="247">
        <v>9564.07</v>
      </c>
      <c r="AO104" s="226" t="s">
        <v>34434</v>
      </c>
      <c r="AP104" s="227">
        <v>24243.759999999998</v>
      </c>
      <c r="AR104" s="207" t="s">
        <v>14758</v>
      </c>
      <c r="AS104" s="208">
        <v>655</v>
      </c>
      <c r="AT104" s="93"/>
      <c r="AU104" s="199" t="s">
        <v>12985</v>
      </c>
      <c r="AV104" s="200">
        <v>50599.4</v>
      </c>
      <c r="BA104" t="s">
        <v>66276</v>
      </c>
      <c r="BB104" s="284">
        <v>21862.48</v>
      </c>
      <c r="BD104" s="272" t="s">
        <v>11488</v>
      </c>
      <c r="BE104" s="273">
        <v>392929.77</v>
      </c>
      <c r="BG104" s="244" t="s">
        <v>9410</v>
      </c>
      <c r="BH104" s="245">
        <v>268819.32</v>
      </c>
      <c r="BJ104" s="230" t="s">
        <v>8304</v>
      </c>
      <c r="BK104" s="231">
        <v>73033.48</v>
      </c>
      <c r="BM104" s="209" t="s">
        <v>7988</v>
      </c>
      <c r="BN104" s="210">
        <v>8387</v>
      </c>
      <c r="BP104" s="195" t="s">
        <v>9777</v>
      </c>
      <c r="BQ104" s="196">
        <v>74049</v>
      </c>
    </row>
    <row r="105" spans="5:69" x14ac:dyDescent="0.55000000000000004">
      <c r="E105" t="s">
        <v>5636</v>
      </c>
      <c r="G105" s="284">
        <v>28992</v>
      </c>
      <c r="I105" s="282" t="s">
        <v>5290</v>
      </c>
      <c r="J105" s="282"/>
      <c r="K105" s="283">
        <v>110103.58</v>
      </c>
      <c r="M105" s="242" t="s">
        <v>3303</v>
      </c>
      <c r="N105" s="242"/>
      <c r="O105" s="243">
        <v>3242</v>
      </c>
      <c r="Q105" s="224" t="s">
        <v>2053</v>
      </c>
      <c r="R105" s="224"/>
      <c r="S105" s="225">
        <v>988</v>
      </c>
      <c r="U105" s="203" t="s">
        <v>582</v>
      </c>
      <c r="V105" s="203"/>
      <c r="W105" s="204">
        <v>7268.46</v>
      </c>
      <c r="Y105" s="195" t="s">
        <v>428</v>
      </c>
      <c r="Z105" s="195"/>
      <c r="AA105" s="196">
        <v>32252.32</v>
      </c>
      <c r="AB105" s="113"/>
      <c r="AC105" s="113"/>
      <c r="AD105" s="113"/>
      <c r="AE105" s="113"/>
      <c r="AF105" t="s">
        <v>49846</v>
      </c>
      <c r="AG105" s="284">
        <v>7140</v>
      </c>
      <c r="AI105" s="276" t="s">
        <v>66820</v>
      </c>
      <c r="AJ105" s="277">
        <v>750</v>
      </c>
      <c r="AL105" s="246" t="s">
        <v>35947</v>
      </c>
      <c r="AM105" s="247">
        <v>28748.400000000001</v>
      </c>
      <c r="AO105" s="226" t="s">
        <v>46610</v>
      </c>
      <c r="AP105" s="227">
        <v>1000000</v>
      </c>
      <c r="AR105" s="207" t="s">
        <v>14759</v>
      </c>
      <c r="AS105" s="208">
        <v>4294.57</v>
      </c>
      <c r="AT105" s="93"/>
      <c r="AU105" s="199" t="s">
        <v>12986</v>
      </c>
      <c r="AV105" s="200">
        <v>12750</v>
      </c>
      <c r="BA105" t="s">
        <v>11943</v>
      </c>
      <c r="BB105" s="284">
        <v>4668.8500000000004</v>
      </c>
      <c r="BD105" s="272" t="s">
        <v>11490</v>
      </c>
      <c r="BE105" s="273">
        <v>110103.58</v>
      </c>
      <c r="BG105" s="244" t="s">
        <v>9412</v>
      </c>
      <c r="BH105" s="245">
        <v>3242</v>
      </c>
      <c r="BJ105" s="230" t="s">
        <v>8307</v>
      </c>
      <c r="BK105" s="231">
        <v>988</v>
      </c>
      <c r="BM105" s="209" t="s">
        <v>8245</v>
      </c>
      <c r="BN105" s="210">
        <v>32497</v>
      </c>
      <c r="BP105" s="195" t="s">
        <v>10096</v>
      </c>
      <c r="BQ105" s="196">
        <v>507298</v>
      </c>
    </row>
    <row r="106" spans="5:69" x14ac:dyDescent="0.55000000000000004">
      <c r="E106" t="s">
        <v>5637</v>
      </c>
      <c r="G106" s="284">
        <v>2643744.75</v>
      </c>
      <c r="I106" s="282" t="s">
        <v>5291</v>
      </c>
      <c r="J106" s="282"/>
      <c r="K106" s="283">
        <v>-72.069999999999993</v>
      </c>
      <c r="M106" s="242" t="s">
        <v>3304</v>
      </c>
      <c r="N106" s="242"/>
      <c r="O106" s="243">
        <v>7190.27</v>
      </c>
      <c r="Q106" s="224" t="s">
        <v>2060</v>
      </c>
      <c r="R106" s="224"/>
      <c r="S106" s="225">
        <v>11173.97</v>
      </c>
      <c r="U106" s="203" t="s">
        <v>583</v>
      </c>
      <c r="V106" s="203"/>
      <c r="W106" s="204">
        <v>39404</v>
      </c>
      <c r="Y106" s="195" t="s">
        <v>429</v>
      </c>
      <c r="Z106" s="195"/>
      <c r="AA106" s="196">
        <v>18771.810000000001</v>
      </c>
      <c r="AB106" s="113"/>
      <c r="AC106" s="113"/>
      <c r="AD106" s="113"/>
      <c r="AE106" s="113"/>
      <c r="AF106" t="s">
        <v>49847</v>
      </c>
      <c r="AG106" s="284">
        <v>64009.5</v>
      </c>
      <c r="AI106" s="276" t="s">
        <v>14946</v>
      </c>
      <c r="AJ106" s="277">
        <v>57.36</v>
      </c>
      <c r="AL106" s="246" t="s">
        <v>40082</v>
      </c>
      <c r="AM106" s="247">
        <v>343698.91</v>
      </c>
      <c r="AO106" s="226" t="s">
        <v>42109</v>
      </c>
      <c r="AP106" s="227">
        <v>9608105.6099999994</v>
      </c>
      <c r="AR106" s="207" t="s">
        <v>14760</v>
      </c>
      <c r="AS106" s="208">
        <v>403.17</v>
      </c>
      <c r="AT106" s="93"/>
      <c r="AU106" s="199" t="s">
        <v>12987</v>
      </c>
      <c r="AV106" s="200">
        <v>15520.42</v>
      </c>
      <c r="BA106" t="s">
        <v>11944</v>
      </c>
      <c r="BB106" s="284">
        <v>334749.51</v>
      </c>
      <c r="BD106" s="272" t="s">
        <v>11491</v>
      </c>
      <c r="BE106" s="273">
        <v>-72.069999999999993</v>
      </c>
      <c r="BG106" s="244" t="s">
        <v>9414</v>
      </c>
      <c r="BH106" s="245">
        <v>7190.27</v>
      </c>
      <c r="BJ106" s="230" t="s">
        <v>8314</v>
      </c>
      <c r="BK106" s="231">
        <v>11173.97</v>
      </c>
      <c r="BM106" s="209" t="s">
        <v>8622</v>
      </c>
      <c r="BN106" s="210">
        <v>3464</v>
      </c>
      <c r="BP106" s="195" t="s">
        <v>10170</v>
      </c>
      <c r="BQ106" s="196">
        <v>223913</v>
      </c>
    </row>
    <row r="107" spans="5:69" x14ac:dyDescent="0.55000000000000004">
      <c r="E107" t="s">
        <v>5639</v>
      </c>
      <c r="G107" s="284">
        <v>2904022.54</v>
      </c>
      <c r="I107" s="282" t="s">
        <v>5292</v>
      </c>
      <c r="J107" s="282"/>
      <c r="K107" s="283">
        <v>1625066.85</v>
      </c>
      <c r="M107" s="242" t="s">
        <v>3467</v>
      </c>
      <c r="N107" s="242"/>
      <c r="O107" s="243">
        <v>31755.73</v>
      </c>
      <c r="Q107" s="224" t="s">
        <v>2064</v>
      </c>
      <c r="R107" s="224"/>
      <c r="S107" s="225">
        <v>196377</v>
      </c>
      <c r="U107" s="203" t="s">
        <v>584</v>
      </c>
      <c r="V107" s="203"/>
      <c r="W107" s="204">
        <v>22162.7</v>
      </c>
      <c r="Y107" s="195" t="s">
        <v>430</v>
      </c>
      <c r="Z107" s="195"/>
      <c r="AA107" s="196">
        <v>16892.32</v>
      </c>
      <c r="AB107" s="113"/>
      <c r="AC107" s="113"/>
      <c r="AD107" s="113"/>
      <c r="AE107" s="113"/>
      <c r="AF107" t="s">
        <v>60348</v>
      </c>
      <c r="AG107" s="284">
        <v>361000</v>
      </c>
      <c r="AI107" s="276" t="s">
        <v>34448</v>
      </c>
      <c r="AJ107" s="277">
        <v>187.65</v>
      </c>
      <c r="AL107" s="246" t="s">
        <v>61743</v>
      </c>
      <c r="AM107" s="247">
        <v>289.44</v>
      </c>
      <c r="AO107" s="226" t="s">
        <v>35945</v>
      </c>
      <c r="AP107" s="227">
        <v>164430.49</v>
      </c>
      <c r="AR107" s="207" t="s">
        <v>14761</v>
      </c>
      <c r="AS107" s="208">
        <v>359.4</v>
      </c>
      <c r="AT107" s="93"/>
      <c r="AU107" s="199" t="s">
        <v>12988</v>
      </c>
      <c r="AV107" s="200">
        <v>8895.2099999999991</v>
      </c>
      <c r="BA107" t="s">
        <v>11945</v>
      </c>
      <c r="BB107" s="284">
        <v>130424.21</v>
      </c>
      <c r="BD107" s="272" t="s">
        <v>11492</v>
      </c>
      <c r="BE107" s="273">
        <v>1625066.85</v>
      </c>
      <c r="BG107" s="244" t="s">
        <v>9416</v>
      </c>
      <c r="BH107" s="245">
        <v>31755.73</v>
      </c>
      <c r="BJ107" s="230" t="s">
        <v>8318</v>
      </c>
      <c r="BK107" s="231">
        <v>196377</v>
      </c>
      <c r="BM107" s="209" t="s">
        <v>8859</v>
      </c>
      <c r="BN107" s="210">
        <v>61231</v>
      </c>
      <c r="BP107" s="195" t="s">
        <v>9233</v>
      </c>
      <c r="BQ107" s="196">
        <v>7720.81</v>
      </c>
    </row>
    <row r="108" spans="5:69" x14ac:dyDescent="0.55000000000000004">
      <c r="E108" t="s">
        <v>5641</v>
      </c>
      <c r="G108" s="284">
        <v>695931.83</v>
      </c>
      <c r="I108" s="282" t="s">
        <v>5293</v>
      </c>
      <c r="J108" s="282"/>
      <c r="K108" s="283">
        <v>19630.71</v>
      </c>
      <c r="M108" s="242" t="s">
        <v>3468</v>
      </c>
      <c r="N108" s="242"/>
      <c r="O108" s="243">
        <v>232749.16</v>
      </c>
      <c r="Q108" s="224" t="s">
        <v>2078</v>
      </c>
      <c r="R108" s="224"/>
      <c r="S108" s="225">
        <v>21840</v>
      </c>
      <c r="U108" s="203" t="s">
        <v>585</v>
      </c>
      <c r="V108" s="203"/>
      <c r="W108" s="204">
        <v>20174</v>
      </c>
      <c r="Y108" s="195" t="s">
        <v>431</v>
      </c>
      <c r="Z108" s="195"/>
      <c r="AA108" s="196">
        <v>245353.47</v>
      </c>
      <c r="AB108" s="113"/>
      <c r="AC108" s="113"/>
      <c r="AD108" s="113"/>
      <c r="AE108" s="113"/>
      <c r="AF108" t="s">
        <v>42378</v>
      </c>
      <c r="AG108" s="284">
        <v>33835.65</v>
      </c>
      <c r="AI108" s="276" t="s">
        <v>38807</v>
      </c>
      <c r="AJ108" s="277">
        <v>2.6</v>
      </c>
      <c r="AL108" s="246" t="s">
        <v>38801</v>
      </c>
      <c r="AM108" s="247">
        <v>45124.88</v>
      </c>
      <c r="AO108" s="226" t="s">
        <v>51436</v>
      </c>
      <c r="AP108" s="227">
        <v>24241.17</v>
      </c>
      <c r="AR108" s="207" t="s">
        <v>14762</v>
      </c>
      <c r="AS108" s="208">
        <v>5792.98</v>
      </c>
      <c r="AT108" s="93"/>
      <c r="AU108" s="199" t="s">
        <v>12989</v>
      </c>
      <c r="AV108" s="200">
        <v>18487.03</v>
      </c>
      <c r="BA108" t="s">
        <v>11948</v>
      </c>
      <c r="BB108" s="284">
        <v>489940.18</v>
      </c>
      <c r="BD108" s="272" t="s">
        <v>11493</v>
      </c>
      <c r="BE108" s="273">
        <v>19630.71</v>
      </c>
      <c r="BG108" s="244" t="s">
        <v>9417</v>
      </c>
      <c r="BH108" s="245">
        <v>232749.16</v>
      </c>
      <c r="BJ108" s="230" t="s">
        <v>8332</v>
      </c>
      <c r="BK108" s="231">
        <v>21840</v>
      </c>
      <c r="BM108" s="209" t="s">
        <v>9148</v>
      </c>
      <c r="BN108" s="210">
        <v>5250</v>
      </c>
      <c r="BP108" s="195" t="s">
        <v>9778</v>
      </c>
      <c r="BQ108" s="196">
        <v>738931.81</v>
      </c>
    </row>
    <row r="109" spans="5:69" x14ac:dyDescent="0.55000000000000004">
      <c r="E109" t="s">
        <v>5643</v>
      </c>
      <c r="G109" s="284">
        <v>802891.41</v>
      </c>
      <c r="I109" s="282" t="s">
        <v>5294</v>
      </c>
      <c r="J109" s="282"/>
      <c r="K109" s="283">
        <v>37123.57</v>
      </c>
      <c r="M109" s="242" t="s">
        <v>4166</v>
      </c>
      <c r="N109" s="242"/>
      <c r="O109" s="243">
        <v>12075.58</v>
      </c>
      <c r="Q109" s="224" t="s">
        <v>4081</v>
      </c>
      <c r="R109" s="224"/>
      <c r="S109" s="225">
        <v>6991.28</v>
      </c>
      <c r="U109" s="203" t="s">
        <v>586</v>
      </c>
      <c r="V109" s="203"/>
      <c r="W109" s="204">
        <v>27637</v>
      </c>
      <c r="Y109" s="195" t="s">
        <v>432</v>
      </c>
      <c r="Z109" s="195"/>
      <c r="AA109" s="196">
        <v>3932.14</v>
      </c>
      <c r="AB109" s="113"/>
      <c r="AC109" s="113"/>
      <c r="AD109" s="113"/>
      <c r="AE109" s="113"/>
      <c r="AF109" t="s">
        <v>49849</v>
      </c>
      <c r="AG109" s="284">
        <v>7535.12</v>
      </c>
      <c r="AI109" s="276" t="s">
        <v>61260</v>
      </c>
      <c r="AJ109" s="277">
        <v>34.799999999999997</v>
      </c>
      <c r="AL109" s="246" t="s">
        <v>14766</v>
      </c>
      <c r="AM109" s="247">
        <v>745198.13</v>
      </c>
      <c r="AO109" s="226" t="s">
        <v>35946</v>
      </c>
      <c r="AP109" s="227">
        <v>750335.41</v>
      </c>
      <c r="AR109" s="207" t="s">
        <v>14763</v>
      </c>
      <c r="AS109" s="208">
        <v>317485.90999999997</v>
      </c>
      <c r="AT109" s="93"/>
      <c r="AU109" s="199" t="s">
        <v>12990</v>
      </c>
      <c r="AV109" s="200">
        <v>9861.36</v>
      </c>
      <c r="BA109" t="s">
        <v>11952</v>
      </c>
      <c r="BB109" s="284">
        <v>16258.92</v>
      </c>
      <c r="BD109" s="272" t="s">
        <v>11494</v>
      </c>
      <c r="BE109" s="273">
        <v>37123.57</v>
      </c>
      <c r="BG109" s="244" t="s">
        <v>10532</v>
      </c>
      <c r="BH109" s="245">
        <v>12075.58</v>
      </c>
      <c r="BJ109" s="230" t="s">
        <v>8342</v>
      </c>
      <c r="BK109" s="231">
        <v>6991.28</v>
      </c>
      <c r="BM109" s="209" t="s">
        <v>9204</v>
      </c>
      <c r="BN109" s="210">
        <v>236329.71</v>
      </c>
      <c r="BP109" s="195" t="s">
        <v>10171</v>
      </c>
      <c r="BQ109" s="196">
        <v>5644</v>
      </c>
    </row>
    <row r="110" spans="5:69" x14ac:dyDescent="0.55000000000000004">
      <c r="E110" t="s">
        <v>5644</v>
      </c>
      <c r="G110" s="284">
        <v>15826750.32</v>
      </c>
      <c r="I110" s="282" t="s">
        <v>5296</v>
      </c>
      <c r="J110" s="282"/>
      <c r="K110" s="283">
        <v>4913.66</v>
      </c>
      <c r="M110" s="242" t="s">
        <v>4167</v>
      </c>
      <c r="N110" s="242"/>
      <c r="O110" s="243">
        <v>-600.92999999999995</v>
      </c>
      <c r="Q110" s="224" t="s">
        <v>4082</v>
      </c>
      <c r="R110" s="224"/>
      <c r="S110" s="225">
        <v>1183.42</v>
      </c>
      <c r="U110" s="203" t="s">
        <v>587</v>
      </c>
      <c r="V110" s="203"/>
      <c r="W110" s="204">
        <v>30626.58</v>
      </c>
      <c r="Y110" s="195" t="s">
        <v>433</v>
      </c>
      <c r="Z110" s="195"/>
      <c r="AA110" s="196">
        <v>175678.19</v>
      </c>
      <c r="AB110" s="113"/>
      <c r="AC110" s="113"/>
      <c r="AD110" s="113"/>
      <c r="AE110" s="113"/>
      <c r="AF110" t="s">
        <v>42380</v>
      </c>
      <c r="AG110">
        <v>406.41</v>
      </c>
      <c r="AI110" s="276" t="s">
        <v>59460</v>
      </c>
      <c r="AJ110" s="277">
        <v>-29.48</v>
      </c>
      <c r="AL110" s="246" t="s">
        <v>59394</v>
      </c>
      <c r="AM110" s="247">
        <v>428391</v>
      </c>
      <c r="AO110" s="226" t="s">
        <v>35947</v>
      </c>
      <c r="AP110" s="227">
        <v>40857.919999999998</v>
      </c>
      <c r="AR110" s="207" t="s">
        <v>14764</v>
      </c>
      <c r="AS110" s="208">
        <v>995</v>
      </c>
      <c r="AT110" s="93"/>
      <c r="AU110" s="199" t="s">
        <v>12991</v>
      </c>
      <c r="AV110" s="200">
        <v>6505.78</v>
      </c>
      <c r="BA110" t="s">
        <v>66228</v>
      </c>
      <c r="BB110" s="284">
        <v>15307.7</v>
      </c>
      <c r="BD110" s="272" t="s">
        <v>11496</v>
      </c>
      <c r="BE110" s="273">
        <v>4913.66</v>
      </c>
      <c r="BG110" s="244" t="s">
        <v>10533</v>
      </c>
      <c r="BH110" s="245">
        <v>-600.92999999999995</v>
      </c>
      <c r="BJ110" s="230" t="s">
        <v>8343</v>
      </c>
      <c r="BK110" s="231">
        <v>1183.42</v>
      </c>
      <c r="BM110" s="209" t="s">
        <v>10839</v>
      </c>
      <c r="BN110" s="210">
        <v>2680.12</v>
      </c>
      <c r="BP110" s="195" t="s">
        <v>9779</v>
      </c>
      <c r="BQ110" s="196">
        <v>5644</v>
      </c>
    </row>
    <row r="111" spans="5:69" x14ac:dyDescent="0.55000000000000004">
      <c r="E111" t="s">
        <v>5647</v>
      </c>
      <c r="G111" s="284">
        <v>220276.09</v>
      </c>
      <c r="I111" s="282" t="s">
        <v>5295</v>
      </c>
      <c r="J111" s="282"/>
      <c r="K111" s="283">
        <v>6074.72</v>
      </c>
      <c r="M111" s="242" t="s">
        <v>3307</v>
      </c>
      <c r="N111" s="242"/>
      <c r="O111" s="243">
        <v>4388.47</v>
      </c>
      <c r="Q111" s="224" t="s">
        <v>2096</v>
      </c>
      <c r="R111" s="224"/>
      <c r="S111" s="225">
        <v>0.01</v>
      </c>
      <c r="U111" s="203" t="s">
        <v>588</v>
      </c>
      <c r="V111" s="203"/>
      <c r="W111" s="204">
        <v>10117.64</v>
      </c>
      <c r="Y111" s="195" t="s">
        <v>434</v>
      </c>
      <c r="Z111" s="195"/>
      <c r="AA111" s="196">
        <v>548401.04</v>
      </c>
      <c r="AB111" s="113"/>
      <c r="AC111" s="113"/>
      <c r="AD111" s="113"/>
      <c r="AE111" s="113"/>
      <c r="AF111" t="s">
        <v>49850</v>
      </c>
      <c r="AG111">
        <v>972.13</v>
      </c>
      <c r="AI111" s="276" t="s">
        <v>58398</v>
      </c>
      <c r="AJ111" s="277">
        <v>792</v>
      </c>
      <c r="AL111" s="246" t="s">
        <v>63891</v>
      </c>
      <c r="AM111" s="247">
        <v>525.25</v>
      </c>
      <c r="AO111" s="226" t="s">
        <v>42110</v>
      </c>
      <c r="AP111" s="227">
        <v>1464.7</v>
      </c>
      <c r="AR111" s="207" t="s">
        <v>14765</v>
      </c>
      <c r="AS111" s="208">
        <v>746272.23</v>
      </c>
      <c r="AT111" s="93"/>
      <c r="AU111" s="199" t="s">
        <v>31614</v>
      </c>
      <c r="AV111" s="200">
        <v>10665</v>
      </c>
      <c r="BA111" t="s">
        <v>11954</v>
      </c>
      <c r="BB111" s="284">
        <v>17497.22</v>
      </c>
      <c r="BD111" s="272" t="s">
        <v>11495</v>
      </c>
      <c r="BE111" s="273">
        <v>6074.72</v>
      </c>
      <c r="BG111" s="244" t="s">
        <v>9427</v>
      </c>
      <c r="BH111" s="245">
        <v>4388.47</v>
      </c>
      <c r="BJ111" s="230" t="s">
        <v>8352</v>
      </c>
      <c r="BK111" s="231">
        <v>0.01</v>
      </c>
      <c r="BM111" s="209" t="s">
        <v>9747</v>
      </c>
      <c r="BN111" s="210">
        <v>517345.35</v>
      </c>
      <c r="BP111" s="195" t="s">
        <v>7573</v>
      </c>
      <c r="BQ111" s="196">
        <v>29674.02</v>
      </c>
    </row>
    <row r="112" spans="5:69" x14ac:dyDescent="0.55000000000000004">
      <c r="E112" t="s">
        <v>5648</v>
      </c>
      <c r="G112" s="284">
        <v>174707.63</v>
      </c>
      <c r="I112" s="282" t="s">
        <v>5297</v>
      </c>
      <c r="J112" s="282"/>
      <c r="K112" s="283">
        <v>171582.36</v>
      </c>
      <c r="M112" s="242" t="s">
        <v>3480</v>
      </c>
      <c r="N112" s="242"/>
      <c r="O112" s="243">
        <v>21176.99</v>
      </c>
      <c r="Q112" s="224" t="s">
        <v>4083</v>
      </c>
      <c r="R112" s="224"/>
      <c r="S112" s="225">
        <v>265</v>
      </c>
      <c r="U112" s="203" t="s">
        <v>589</v>
      </c>
      <c r="V112" s="203"/>
      <c r="W112" s="204">
        <v>12648.25</v>
      </c>
      <c r="Y112" s="195" t="s">
        <v>435</v>
      </c>
      <c r="Z112" s="195"/>
      <c r="AA112" s="196">
        <v>34514.06</v>
      </c>
      <c r="AB112" s="113"/>
      <c r="AC112" s="113"/>
      <c r="AD112" s="113"/>
      <c r="AE112" s="113"/>
      <c r="AF112" t="s">
        <v>60351</v>
      </c>
      <c r="AG112">
        <v>21.46</v>
      </c>
      <c r="AI112" s="276" t="s">
        <v>63601</v>
      </c>
      <c r="AJ112" s="277">
        <v>1938.22</v>
      </c>
      <c r="AL112" s="246" t="s">
        <v>62434</v>
      </c>
      <c r="AM112" s="247">
        <v>18370.55</v>
      </c>
      <c r="AO112" s="226" t="s">
        <v>40082</v>
      </c>
      <c r="AP112" s="227">
        <v>1251421</v>
      </c>
      <c r="AR112" s="207" t="s">
        <v>14766</v>
      </c>
      <c r="AS112" s="208">
        <v>382262.52</v>
      </c>
      <c r="AT112" s="93"/>
      <c r="AU112" s="199" t="s">
        <v>31615</v>
      </c>
      <c r="AV112" s="200">
        <v>7624.81</v>
      </c>
      <c r="BA112" t="s">
        <v>66278</v>
      </c>
      <c r="BB112" s="284">
        <v>5740.44</v>
      </c>
      <c r="BD112" s="272" t="s">
        <v>11497</v>
      </c>
      <c r="BE112" s="273">
        <v>171582.36</v>
      </c>
      <c r="BG112" s="244" t="s">
        <v>9432</v>
      </c>
      <c r="BH112" s="245">
        <v>21176.99</v>
      </c>
      <c r="BJ112" s="230" t="s">
        <v>8354</v>
      </c>
      <c r="BK112" s="231">
        <v>265</v>
      </c>
      <c r="BM112" s="209" t="s">
        <v>6602</v>
      </c>
      <c r="BN112" s="210">
        <v>130991.67999999999</v>
      </c>
      <c r="BP112" s="195" t="s">
        <v>10172</v>
      </c>
      <c r="BQ112" s="196">
        <v>97572</v>
      </c>
    </row>
    <row r="113" spans="5:69" x14ac:dyDescent="0.55000000000000004">
      <c r="E113" t="s">
        <v>5649</v>
      </c>
      <c r="G113" s="284">
        <v>3123428.51</v>
      </c>
      <c r="I113" s="282" t="s">
        <v>5298</v>
      </c>
      <c r="J113" s="282"/>
      <c r="K113" s="283">
        <v>1708945.46</v>
      </c>
      <c r="M113" s="242" t="s">
        <v>3309</v>
      </c>
      <c r="N113" s="242"/>
      <c r="O113" s="243">
        <v>6476.69</v>
      </c>
      <c r="Q113" s="224" t="s">
        <v>2103</v>
      </c>
      <c r="R113" s="224"/>
      <c r="S113" s="225">
        <v>363086</v>
      </c>
      <c r="U113" s="203" t="s">
        <v>590</v>
      </c>
      <c r="V113" s="203"/>
      <c r="W113" s="204">
        <v>24040</v>
      </c>
      <c r="Y113" s="195" t="s">
        <v>436</v>
      </c>
      <c r="Z113" s="195"/>
      <c r="AA113" s="196">
        <v>134607.78</v>
      </c>
      <c r="AB113" s="113"/>
      <c r="AC113" s="113"/>
      <c r="AD113" s="113"/>
      <c r="AE113" s="113"/>
      <c r="AF113" t="s">
        <v>69966</v>
      </c>
      <c r="AG113" s="284">
        <v>44127.77</v>
      </c>
      <c r="AI113" s="276" t="s">
        <v>55742</v>
      </c>
      <c r="AJ113" s="277">
        <v>27532.68</v>
      </c>
      <c r="AL113" s="246" t="s">
        <v>61256</v>
      </c>
      <c r="AM113" s="247">
        <v>1110</v>
      </c>
      <c r="AO113" s="226" t="s">
        <v>14765</v>
      </c>
      <c r="AP113" s="227">
        <v>68927.759999999995</v>
      </c>
      <c r="AR113" s="207" t="s">
        <v>14767</v>
      </c>
      <c r="AS113" s="208">
        <v>4294.57</v>
      </c>
      <c r="AT113" s="93"/>
      <c r="AU113" s="199" t="s">
        <v>31616</v>
      </c>
      <c r="AV113" s="200">
        <v>32958.639999999999</v>
      </c>
      <c r="BA113" t="s">
        <v>66423</v>
      </c>
      <c r="BB113">
        <v>600</v>
      </c>
      <c r="BD113" s="272" t="s">
        <v>11498</v>
      </c>
      <c r="BE113" s="273">
        <v>1708945.46</v>
      </c>
      <c r="BG113" s="244" t="s">
        <v>9433</v>
      </c>
      <c r="BH113" s="245">
        <v>6476.69</v>
      </c>
      <c r="BJ113" s="230" t="s">
        <v>8360</v>
      </c>
      <c r="BK113" s="231">
        <v>363086</v>
      </c>
      <c r="BM113" s="209" t="s">
        <v>7269</v>
      </c>
      <c r="BN113" s="210">
        <v>77992</v>
      </c>
      <c r="BP113" s="195" t="s">
        <v>3676</v>
      </c>
      <c r="BQ113" s="196">
        <v>127246.02</v>
      </c>
    </row>
    <row r="114" spans="5:69" x14ac:dyDescent="0.55000000000000004">
      <c r="E114" t="s">
        <v>5651</v>
      </c>
      <c r="G114" s="284">
        <v>1482898.79</v>
      </c>
      <c r="I114" s="282" t="s">
        <v>5299</v>
      </c>
      <c r="J114" s="282"/>
      <c r="K114" s="283">
        <v>8826422.9900000002</v>
      </c>
      <c r="M114" s="242" t="s">
        <v>3311</v>
      </c>
      <c r="N114" s="242"/>
      <c r="O114" s="243">
        <v>25613.81</v>
      </c>
      <c r="Q114" s="224" t="s">
        <v>2108</v>
      </c>
      <c r="R114" s="224"/>
      <c r="S114" s="225">
        <v>896</v>
      </c>
      <c r="U114" s="203" t="s">
        <v>591</v>
      </c>
      <c r="V114" s="203"/>
      <c r="W114" s="204">
        <v>22569</v>
      </c>
      <c r="Y114" s="195" t="s">
        <v>437</v>
      </c>
      <c r="Z114" s="195"/>
      <c r="AA114" s="196">
        <v>87861.54</v>
      </c>
      <c r="AB114" s="113"/>
      <c r="AC114" s="113"/>
      <c r="AD114" s="113"/>
      <c r="AE114" s="113"/>
      <c r="AF114" t="s">
        <v>42381</v>
      </c>
      <c r="AG114" s="284">
        <v>9660.64</v>
      </c>
      <c r="AI114" s="276" t="s">
        <v>55743</v>
      </c>
      <c r="AJ114" s="277">
        <v>1008.94</v>
      </c>
      <c r="AL114" s="246" t="s">
        <v>61257</v>
      </c>
      <c r="AM114" s="247">
        <v>84.92</v>
      </c>
      <c r="AO114" s="226" t="s">
        <v>38801</v>
      </c>
      <c r="AP114" s="227">
        <v>199953.93</v>
      </c>
      <c r="AR114" s="207" t="s">
        <v>14768</v>
      </c>
      <c r="AS114" s="208">
        <v>26000</v>
      </c>
      <c r="AT114" s="93"/>
      <c r="AU114" s="199" t="s">
        <v>31617</v>
      </c>
      <c r="AV114" s="200">
        <v>8175.5</v>
      </c>
      <c r="BA114" t="s">
        <v>11957</v>
      </c>
      <c r="BB114" s="284">
        <v>132455.56</v>
      </c>
      <c r="BD114" s="272" t="s">
        <v>11499</v>
      </c>
      <c r="BE114" s="273">
        <v>8826422.9900000002</v>
      </c>
      <c r="BG114" s="244" t="s">
        <v>9434</v>
      </c>
      <c r="BH114" s="245">
        <v>25613.81</v>
      </c>
      <c r="BJ114" s="230" t="s">
        <v>8365</v>
      </c>
      <c r="BK114" s="231">
        <v>896</v>
      </c>
      <c r="BM114" s="209" t="s">
        <v>7558</v>
      </c>
      <c r="BN114" s="210">
        <v>126092.81</v>
      </c>
      <c r="BP114" s="195" t="s">
        <v>7574</v>
      </c>
      <c r="BQ114" s="196">
        <v>187995.85</v>
      </c>
    </row>
    <row r="115" spans="5:69" x14ac:dyDescent="0.55000000000000004">
      <c r="E115" t="s">
        <v>5652</v>
      </c>
      <c r="G115" s="284">
        <v>2643506.0299999998</v>
      </c>
      <c r="I115" s="282" t="s">
        <v>5300</v>
      </c>
      <c r="J115" s="282"/>
      <c r="K115" s="283">
        <v>59150.12</v>
      </c>
      <c r="M115" s="242" t="s">
        <v>4172</v>
      </c>
      <c r="N115" s="242"/>
      <c r="O115" s="243">
        <v>6858.45</v>
      </c>
      <c r="Q115" s="224" t="s">
        <v>2119</v>
      </c>
      <c r="R115" s="224"/>
      <c r="S115" s="225">
        <v>35</v>
      </c>
      <c r="U115" s="203" t="s">
        <v>592</v>
      </c>
      <c r="V115" s="203"/>
      <c r="W115" s="204">
        <v>71444</v>
      </c>
      <c r="Y115" s="195" t="s">
        <v>438</v>
      </c>
      <c r="Z115" s="195"/>
      <c r="AA115" s="196">
        <v>360889.76</v>
      </c>
      <c r="AB115" s="113"/>
      <c r="AC115" s="113"/>
      <c r="AD115" s="113"/>
      <c r="AE115" s="113"/>
      <c r="AF115" t="s">
        <v>42382</v>
      </c>
      <c r="AG115" s="284">
        <v>1602.4</v>
      </c>
      <c r="AI115" s="276" t="s">
        <v>55745</v>
      </c>
      <c r="AJ115" s="277">
        <v>1270.44</v>
      </c>
      <c r="AL115" s="246" t="s">
        <v>61258</v>
      </c>
      <c r="AM115" s="247">
        <v>95.55</v>
      </c>
      <c r="AO115" s="226" t="s">
        <v>14766</v>
      </c>
      <c r="AP115" s="227">
        <v>115719.08</v>
      </c>
      <c r="AR115" s="207" t="s">
        <v>14769</v>
      </c>
      <c r="AS115" s="208">
        <v>661478.93999999994</v>
      </c>
      <c r="AT115" s="93"/>
      <c r="AU115" s="199" t="s">
        <v>31618</v>
      </c>
      <c r="AV115" s="200">
        <v>5520</v>
      </c>
      <c r="BA115" t="s">
        <v>11958</v>
      </c>
      <c r="BB115" s="284">
        <v>11254.56</v>
      </c>
      <c r="BD115" s="272" t="s">
        <v>11500</v>
      </c>
      <c r="BE115" s="273">
        <v>59150.12</v>
      </c>
      <c r="BG115" s="244" t="s">
        <v>9439</v>
      </c>
      <c r="BH115" s="245">
        <v>6858.45</v>
      </c>
      <c r="BJ115" s="230" t="s">
        <v>8376</v>
      </c>
      <c r="BK115" s="231">
        <v>35</v>
      </c>
      <c r="BM115" s="209" t="s">
        <v>7684</v>
      </c>
      <c r="BN115" s="210">
        <v>10252</v>
      </c>
      <c r="BP115" s="195" t="s">
        <v>10173</v>
      </c>
      <c r="BQ115" s="196">
        <v>551750</v>
      </c>
    </row>
    <row r="116" spans="5:69" x14ac:dyDescent="0.55000000000000004">
      <c r="E116" t="s">
        <v>5653</v>
      </c>
      <c r="G116" s="284">
        <v>411327.89</v>
      </c>
      <c r="I116" s="282" t="s">
        <v>5302</v>
      </c>
      <c r="J116" s="282"/>
      <c r="K116" s="283">
        <v>9794.2099999999991</v>
      </c>
      <c r="M116" s="242" t="s">
        <v>4173</v>
      </c>
      <c r="N116" s="242"/>
      <c r="O116" s="243">
        <v>4746.16</v>
      </c>
      <c r="Q116" s="224" t="s">
        <v>2123</v>
      </c>
      <c r="R116" s="224"/>
      <c r="S116" s="225">
        <v>1380</v>
      </c>
      <c r="U116" s="203" t="s">
        <v>593</v>
      </c>
      <c r="V116" s="203"/>
      <c r="W116" s="204">
        <v>67396.039999999994</v>
      </c>
      <c r="Y116" s="195" t="s">
        <v>439</v>
      </c>
      <c r="Z116" s="195"/>
      <c r="AA116" s="196">
        <v>103770</v>
      </c>
      <c r="AB116" s="113"/>
      <c r="AC116" s="113"/>
      <c r="AD116" s="113"/>
      <c r="AE116" s="113"/>
      <c r="AF116" t="s">
        <v>52229</v>
      </c>
      <c r="AG116" s="284">
        <v>3349.1</v>
      </c>
      <c r="AI116" s="276" t="s">
        <v>66821</v>
      </c>
      <c r="AJ116" s="277">
        <v>1200</v>
      </c>
      <c r="AL116" s="246" t="s">
        <v>62511</v>
      </c>
      <c r="AM116" s="247">
        <v>41.29</v>
      </c>
      <c r="AO116" s="226" t="s">
        <v>51437</v>
      </c>
      <c r="AP116" s="227">
        <v>213210</v>
      </c>
      <c r="AR116" s="207" t="s">
        <v>14770</v>
      </c>
      <c r="AS116" s="208">
        <v>193468.95</v>
      </c>
      <c r="AT116" s="93"/>
      <c r="AU116" s="199" t="s">
        <v>31619</v>
      </c>
      <c r="AV116" s="200">
        <v>3031.8</v>
      </c>
      <c r="BA116" t="s">
        <v>40037</v>
      </c>
      <c r="BB116">
        <v>462.68</v>
      </c>
      <c r="BD116" s="272" t="s">
        <v>11502</v>
      </c>
      <c r="BE116" s="273">
        <v>9794.2099999999991</v>
      </c>
      <c r="BG116" s="244" t="s">
        <v>9440</v>
      </c>
      <c r="BH116" s="245">
        <v>4746.16</v>
      </c>
      <c r="BJ116" s="230" t="s">
        <v>8381</v>
      </c>
      <c r="BK116" s="231">
        <v>1380</v>
      </c>
      <c r="BM116" s="209" t="s">
        <v>7989</v>
      </c>
      <c r="BN116" s="210">
        <v>27707</v>
      </c>
      <c r="BP116" s="195" t="s">
        <v>9780</v>
      </c>
      <c r="BQ116" s="196">
        <v>739745.85</v>
      </c>
    </row>
    <row r="117" spans="5:69" x14ac:dyDescent="0.55000000000000004">
      <c r="E117" t="s">
        <v>5654</v>
      </c>
      <c r="G117" s="284">
        <v>7162308.6900000004</v>
      </c>
      <c r="I117" s="282" t="s">
        <v>5303</v>
      </c>
      <c r="J117" s="282"/>
      <c r="K117" s="283">
        <v>115610.98</v>
      </c>
      <c r="M117" s="242" t="s">
        <v>4175</v>
      </c>
      <c r="N117" s="242"/>
      <c r="O117" s="243">
        <v>7562</v>
      </c>
      <c r="Q117" s="224" t="s">
        <v>2126</v>
      </c>
      <c r="R117" s="224"/>
      <c r="S117" s="225">
        <v>48874</v>
      </c>
      <c r="U117" s="203" t="s">
        <v>594</v>
      </c>
      <c r="V117" s="203"/>
      <c r="W117" s="204">
        <v>55897.78</v>
      </c>
      <c r="Y117" s="195" t="s">
        <v>440</v>
      </c>
      <c r="Z117" s="195"/>
      <c r="AA117" s="196">
        <v>456619</v>
      </c>
      <c r="AB117" s="113"/>
      <c r="AC117" s="113"/>
      <c r="AD117" s="113"/>
      <c r="AE117" s="113"/>
      <c r="AF117" t="s">
        <v>60352</v>
      </c>
      <c r="AG117" s="284">
        <v>143645.29</v>
      </c>
      <c r="AI117" s="276" t="s">
        <v>55746</v>
      </c>
      <c r="AJ117" s="277">
        <v>5800</v>
      </c>
      <c r="AL117" s="246" t="s">
        <v>61744</v>
      </c>
      <c r="AM117" s="247">
        <v>144793.53</v>
      </c>
      <c r="AO117" s="226" t="s">
        <v>51438</v>
      </c>
      <c r="AP117" s="227">
        <v>26355</v>
      </c>
      <c r="AR117" s="207" t="s">
        <v>14771</v>
      </c>
      <c r="AS117" s="208">
        <v>403.17</v>
      </c>
      <c r="AT117" s="93"/>
      <c r="AU117" s="199" t="s">
        <v>31620</v>
      </c>
      <c r="AV117" s="200">
        <v>7645.43</v>
      </c>
      <c r="BA117" t="s">
        <v>11960</v>
      </c>
      <c r="BB117" s="284">
        <v>25930.18</v>
      </c>
      <c r="BD117" s="272" t="s">
        <v>11503</v>
      </c>
      <c r="BE117" s="273">
        <v>115610.98</v>
      </c>
      <c r="BG117" s="244" t="s">
        <v>10536</v>
      </c>
      <c r="BH117" s="245">
        <v>7562</v>
      </c>
      <c r="BJ117" s="230" t="s">
        <v>8384</v>
      </c>
      <c r="BK117" s="231">
        <v>48874</v>
      </c>
      <c r="BM117" s="209" t="s">
        <v>8246</v>
      </c>
      <c r="BN117" s="210">
        <v>33200</v>
      </c>
      <c r="BP117" s="195" t="s">
        <v>7575</v>
      </c>
      <c r="BQ117" s="196">
        <v>70966.58</v>
      </c>
    </row>
    <row r="118" spans="5:69" x14ac:dyDescent="0.55000000000000004">
      <c r="E118" t="s">
        <v>5655</v>
      </c>
      <c r="G118" s="284">
        <v>10325539.710000001</v>
      </c>
      <c r="I118" s="282" t="s">
        <v>5304</v>
      </c>
      <c r="J118" s="282"/>
      <c r="K118" s="283">
        <v>4365.59</v>
      </c>
      <c r="M118" s="242" t="s">
        <v>4177</v>
      </c>
      <c r="N118" s="242"/>
      <c r="O118" s="243">
        <v>351.69</v>
      </c>
      <c r="Q118" s="224" t="s">
        <v>2128</v>
      </c>
      <c r="R118" s="224"/>
      <c r="S118" s="225">
        <v>1494</v>
      </c>
      <c r="U118" s="203" t="s">
        <v>595</v>
      </c>
      <c r="V118" s="203"/>
      <c r="W118" s="204">
        <v>23000</v>
      </c>
      <c r="Y118" s="195" t="s">
        <v>441</v>
      </c>
      <c r="Z118" s="195"/>
      <c r="AA118" s="196">
        <v>311884.51</v>
      </c>
      <c r="AB118" s="113"/>
      <c r="AC118" s="113"/>
      <c r="AD118" s="113"/>
      <c r="AE118" s="113"/>
      <c r="AF118" t="s">
        <v>67433</v>
      </c>
      <c r="AG118" s="284">
        <v>16862.009999999998</v>
      </c>
      <c r="AI118" s="276" t="s">
        <v>55747</v>
      </c>
      <c r="AJ118" s="277">
        <v>2964.44</v>
      </c>
      <c r="AL118" s="246" t="s">
        <v>61745</v>
      </c>
      <c r="AM118" s="247">
        <v>493856.13</v>
      </c>
      <c r="AO118" s="226" t="s">
        <v>44303</v>
      </c>
      <c r="AP118" s="227">
        <v>54890.2</v>
      </c>
      <c r="AR118" s="207" t="s">
        <v>14772</v>
      </c>
      <c r="AS118" s="208">
        <v>17757.669999999998</v>
      </c>
      <c r="AT118" s="93"/>
      <c r="AU118" s="199" t="s">
        <v>31621</v>
      </c>
      <c r="AV118" s="200">
        <v>6111.25</v>
      </c>
      <c r="BA118" t="s">
        <v>11963</v>
      </c>
      <c r="BB118" s="284">
        <v>817683.79</v>
      </c>
      <c r="BD118" s="272" t="s">
        <v>11504</v>
      </c>
      <c r="BE118" s="273">
        <v>4365.59</v>
      </c>
      <c r="BG118" s="244" t="s">
        <v>10538</v>
      </c>
      <c r="BH118" s="245">
        <v>351.69</v>
      </c>
      <c r="BJ118" s="230" t="s">
        <v>8386</v>
      </c>
      <c r="BK118" s="231">
        <v>1494</v>
      </c>
      <c r="BM118" s="209" t="s">
        <v>8490</v>
      </c>
      <c r="BN118" s="210">
        <v>385706</v>
      </c>
      <c r="BP118" s="195" t="s">
        <v>10174</v>
      </c>
      <c r="BQ118" s="196">
        <v>141590</v>
      </c>
    </row>
    <row r="119" spans="5:69" x14ac:dyDescent="0.55000000000000004">
      <c r="E119" t="s">
        <v>5670</v>
      </c>
      <c r="G119" s="284">
        <v>2331215.3199999998</v>
      </c>
      <c r="I119" s="282" t="s">
        <v>5306</v>
      </c>
      <c r="J119" s="282"/>
      <c r="K119" s="283">
        <v>747640.44</v>
      </c>
      <c r="M119" s="242" t="s">
        <v>3489</v>
      </c>
      <c r="N119" s="242"/>
      <c r="O119" s="243">
        <v>2291.3000000000002</v>
      </c>
      <c r="Q119" s="224" t="s">
        <v>2134</v>
      </c>
      <c r="R119" s="224"/>
      <c r="S119" s="225">
        <v>14496</v>
      </c>
      <c r="U119" s="203" t="s">
        <v>596</v>
      </c>
      <c r="V119" s="203"/>
      <c r="W119" s="204">
        <v>15148</v>
      </c>
      <c r="Y119" s="195" t="s">
        <v>442</v>
      </c>
      <c r="Z119" s="195"/>
      <c r="AA119" s="196">
        <v>283155.90000000002</v>
      </c>
      <c r="AB119" s="113"/>
      <c r="AC119" s="113"/>
      <c r="AD119" s="113"/>
      <c r="AE119" s="113"/>
      <c r="AF119" t="s">
        <v>56018</v>
      </c>
      <c r="AG119">
        <v>176.3</v>
      </c>
      <c r="AI119" s="276" t="s">
        <v>55748</v>
      </c>
      <c r="AJ119" s="277">
        <v>9695.32</v>
      </c>
      <c r="AL119" s="246" t="s">
        <v>62993</v>
      </c>
      <c r="AM119" s="247">
        <v>360</v>
      </c>
      <c r="AO119" s="226" t="s">
        <v>48638</v>
      </c>
      <c r="AP119" s="227">
        <v>1222.97</v>
      </c>
      <c r="AR119" s="207" t="s">
        <v>14773</v>
      </c>
      <c r="AS119" s="208">
        <v>276203.78000000003</v>
      </c>
      <c r="AT119" s="93"/>
      <c r="AU119" s="199" t="s">
        <v>31622</v>
      </c>
      <c r="AV119" s="200">
        <v>68.5</v>
      </c>
      <c r="BA119" t="s">
        <v>11968</v>
      </c>
      <c r="BB119" s="284">
        <v>7710.51</v>
      </c>
      <c r="BD119" s="272" t="s">
        <v>11506</v>
      </c>
      <c r="BE119" s="273">
        <v>747640.44</v>
      </c>
      <c r="BG119" s="244" t="s">
        <v>9446</v>
      </c>
      <c r="BH119" s="245">
        <v>2291.3000000000002</v>
      </c>
      <c r="BJ119" s="230" t="s">
        <v>8392</v>
      </c>
      <c r="BK119" s="231">
        <v>14496</v>
      </c>
      <c r="BM119" s="209" t="s">
        <v>8623</v>
      </c>
      <c r="BN119" s="210">
        <v>8562</v>
      </c>
      <c r="BP119" s="195" t="s">
        <v>5862</v>
      </c>
      <c r="BQ119" s="196">
        <v>212556.58</v>
      </c>
    </row>
    <row r="120" spans="5:69" x14ac:dyDescent="0.55000000000000004">
      <c r="E120" t="s">
        <v>5672</v>
      </c>
      <c r="G120" s="284">
        <v>820434.85</v>
      </c>
      <c r="I120" s="282" t="s">
        <v>5307</v>
      </c>
      <c r="J120" s="282"/>
      <c r="K120" s="283">
        <v>1710189.32</v>
      </c>
      <c r="M120" s="242" t="s">
        <v>4185</v>
      </c>
      <c r="N120" s="242"/>
      <c r="O120" s="243">
        <v>4347.92</v>
      </c>
      <c r="Q120" s="224" t="s">
        <v>2138</v>
      </c>
      <c r="R120" s="224"/>
      <c r="S120" s="225">
        <v>85</v>
      </c>
      <c r="U120" s="203" t="s">
        <v>597</v>
      </c>
      <c r="V120" s="203"/>
      <c r="W120" s="204">
        <v>798718</v>
      </c>
      <c r="Y120" s="195" t="s">
        <v>443</v>
      </c>
      <c r="Z120" s="195"/>
      <c r="AA120" s="196">
        <v>576.55999999999995</v>
      </c>
      <c r="AB120" s="113"/>
      <c r="AC120" s="113"/>
      <c r="AD120" s="113"/>
      <c r="AE120" s="113"/>
      <c r="AF120" t="s">
        <v>69967</v>
      </c>
      <c r="AG120" s="284">
        <v>2018.54</v>
      </c>
      <c r="AI120" s="276" t="s">
        <v>66822</v>
      </c>
      <c r="AJ120" s="277">
        <v>1305.28</v>
      </c>
      <c r="AL120" s="246" t="s">
        <v>62512</v>
      </c>
      <c r="AM120" s="247">
        <v>18099.23</v>
      </c>
      <c r="AO120" s="226" t="s">
        <v>47708</v>
      </c>
      <c r="AP120" s="227">
        <v>99038.65</v>
      </c>
      <c r="AR120" s="207" t="s">
        <v>14774</v>
      </c>
      <c r="AS120" s="208">
        <v>75161.73</v>
      </c>
      <c r="AT120" s="93"/>
      <c r="AU120" s="199" t="s">
        <v>31623</v>
      </c>
      <c r="AV120" s="200">
        <v>11530.07</v>
      </c>
      <c r="BA120" t="s">
        <v>66232</v>
      </c>
      <c r="BB120" s="284">
        <v>2581.7399999999998</v>
      </c>
      <c r="BD120" s="272" t="s">
        <v>11507</v>
      </c>
      <c r="BE120" s="273">
        <v>1710189.32</v>
      </c>
      <c r="BG120" s="244" t="s">
        <v>9450</v>
      </c>
      <c r="BH120" s="245">
        <v>4347.92</v>
      </c>
      <c r="BJ120" s="230" t="s">
        <v>8396</v>
      </c>
      <c r="BK120" s="231">
        <v>85</v>
      </c>
      <c r="BM120" s="209" t="s">
        <v>8860</v>
      </c>
      <c r="BN120" s="210">
        <v>29022</v>
      </c>
      <c r="BP120" s="195" t="s">
        <v>7576</v>
      </c>
      <c r="BQ120" s="196">
        <v>88655.52</v>
      </c>
    </row>
    <row r="121" spans="5:69" x14ac:dyDescent="0.55000000000000004">
      <c r="E121" t="s">
        <v>5678</v>
      </c>
      <c r="G121" s="284">
        <v>150958.21</v>
      </c>
      <c r="I121" s="282" t="s">
        <v>5309</v>
      </c>
      <c r="J121" s="282"/>
      <c r="K121" s="283">
        <v>2042620.11</v>
      </c>
      <c r="M121" s="242" t="s">
        <v>4187</v>
      </c>
      <c r="N121" s="242"/>
      <c r="O121" s="243">
        <v>2784.72</v>
      </c>
      <c r="Q121" s="224" t="s">
        <v>2148</v>
      </c>
      <c r="R121" s="224"/>
      <c r="S121" s="225">
        <v>-53.28</v>
      </c>
      <c r="U121" s="203" t="s">
        <v>598</v>
      </c>
      <c r="V121" s="203"/>
      <c r="W121" s="204">
        <v>16500</v>
      </c>
      <c r="Y121" s="195" t="s">
        <v>444</v>
      </c>
      <c r="Z121" s="195"/>
      <c r="AA121" s="196">
        <v>28715.67</v>
      </c>
      <c r="AB121" s="113"/>
      <c r="AC121" s="113"/>
      <c r="AD121" s="113"/>
      <c r="AE121" s="113"/>
      <c r="AF121" t="s">
        <v>71046</v>
      </c>
      <c r="AG121" s="284">
        <v>1126.29</v>
      </c>
      <c r="AI121" s="276" t="s">
        <v>66823</v>
      </c>
      <c r="AJ121" s="277">
        <v>1928.88</v>
      </c>
      <c r="AL121" s="246" t="s">
        <v>61746</v>
      </c>
      <c r="AM121" s="247">
        <v>30823.77</v>
      </c>
      <c r="AO121" s="226" t="s">
        <v>48639</v>
      </c>
      <c r="AP121" s="227">
        <v>163125</v>
      </c>
      <c r="AR121" s="207" t="s">
        <v>14775</v>
      </c>
      <c r="AS121" s="208">
        <v>361.59</v>
      </c>
      <c r="AT121" s="93"/>
      <c r="AU121" s="199" t="s">
        <v>31624</v>
      </c>
      <c r="AV121" s="200">
        <v>10665</v>
      </c>
      <c r="BA121" t="s">
        <v>69663</v>
      </c>
      <c r="BB121" s="284">
        <v>22435.7</v>
      </c>
      <c r="BD121" s="272" t="s">
        <v>11509</v>
      </c>
      <c r="BE121" s="273">
        <v>2042620.11</v>
      </c>
      <c r="BG121" s="244" t="s">
        <v>9454</v>
      </c>
      <c r="BH121" s="245">
        <v>2784.72</v>
      </c>
      <c r="BJ121" s="230" t="s">
        <v>8406</v>
      </c>
      <c r="BK121" s="231">
        <v>-53.28</v>
      </c>
      <c r="BM121" s="209" t="s">
        <v>9149</v>
      </c>
      <c r="BN121" s="210">
        <v>5572</v>
      </c>
      <c r="BP121" s="195" t="s">
        <v>10175</v>
      </c>
      <c r="BQ121" s="196">
        <v>102569</v>
      </c>
    </row>
    <row r="122" spans="5:69" x14ac:dyDescent="0.55000000000000004">
      <c r="E122" t="s">
        <v>5684</v>
      </c>
      <c r="G122" s="284">
        <v>203380.08</v>
      </c>
      <c r="I122" s="282" t="s">
        <v>5310</v>
      </c>
      <c r="J122" s="282"/>
      <c r="K122" s="283">
        <v>7904002.4000000004</v>
      </c>
      <c r="M122" s="242" t="s">
        <v>3498</v>
      </c>
      <c r="N122" s="242"/>
      <c r="O122" s="243">
        <v>6767.43</v>
      </c>
      <c r="Q122" s="224" t="s">
        <v>2153</v>
      </c>
      <c r="R122" s="224"/>
      <c r="S122" s="225">
        <v>92468</v>
      </c>
      <c r="U122" s="203" t="s">
        <v>599</v>
      </c>
      <c r="V122" s="203"/>
      <c r="W122" s="204">
        <v>266052.73</v>
      </c>
      <c r="Y122" s="195" t="s">
        <v>445</v>
      </c>
      <c r="Z122" s="195"/>
      <c r="AA122" s="196">
        <v>152187.01</v>
      </c>
      <c r="AB122" s="113"/>
      <c r="AC122" s="113"/>
      <c r="AD122" s="113"/>
      <c r="AE122" s="113"/>
      <c r="AF122" t="s">
        <v>71047</v>
      </c>
      <c r="AG122" s="284">
        <v>112500</v>
      </c>
      <c r="AI122" s="276" t="s">
        <v>63001</v>
      </c>
      <c r="AJ122" s="277">
        <v>1012.56</v>
      </c>
      <c r="AL122" s="246" t="s">
        <v>61747</v>
      </c>
      <c r="AM122" s="247">
        <v>105711.88</v>
      </c>
      <c r="AO122" s="226" t="s">
        <v>51439</v>
      </c>
      <c r="AP122" s="227">
        <v>52.57</v>
      </c>
      <c r="AR122" s="207" t="s">
        <v>12957</v>
      </c>
      <c r="AS122" s="208">
        <v>1097301.74</v>
      </c>
      <c r="AT122" s="93"/>
      <c r="AU122" s="199" t="s">
        <v>12992</v>
      </c>
      <c r="AV122" s="200">
        <v>52488.61</v>
      </c>
      <c r="BA122" t="s">
        <v>11972</v>
      </c>
      <c r="BB122" s="284">
        <v>112074.37</v>
      </c>
      <c r="BD122" s="272" t="s">
        <v>11510</v>
      </c>
      <c r="BE122" s="273">
        <v>7904002.4000000004</v>
      </c>
      <c r="BG122" s="244" t="s">
        <v>9459</v>
      </c>
      <c r="BH122" s="245">
        <v>6767.43</v>
      </c>
      <c r="BJ122" s="230" t="s">
        <v>8411</v>
      </c>
      <c r="BK122" s="231">
        <v>92468</v>
      </c>
      <c r="BM122" s="209" t="s">
        <v>9205</v>
      </c>
      <c r="BN122" s="210">
        <v>519379.88</v>
      </c>
      <c r="BP122" s="195" t="s">
        <v>9781</v>
      </c>
      <c r="BQ122" s="196">
        <v>191224.52</v>
      </c>
    </row>
    <row r="123" spans="5:69" x14ac:dyDescent="0.55000000000000004">
      <c r="E123" t="s">
        <v>5685</v>
      </c>
      <c r="G123" s="284">
        <v>161632.19</v>
      </c>
      <c r="I123" s="282" t="s">
        <v>5313</v>
      </c>
      <c r="J123" s="282"/>
      <c r="K123" s="283">
        <v>7908.41</v>
      </c>
      <c r="M123" s="242" t="s">
        <v>3505</v>
      </c>
      <c r="N123" s="242"/>
      <c r="O123" s="243">
        <v>7402.74</v>
      </c>
      <c r="Q123" s="224" t="s">
        <v>2169</v>
      </c>
      <c r="R123" s="224"/>
      <c r="S123" s="225">
        <v>227.39</v>
      </c>
      <c r="U123" s="203" t="s">
        <v>600</v>
      </c>
      <c r="V123" s="203"/>
      <c r="W123" s="204">
        <v>10872.75</v>
      </c>
      <c r="Y123" s="195" t="s">
        <v>446</v>
      </c>
      <c r="Z123" s="195"/>
      <c r="AA123" s="196">
        <v>46265.59</v>
      </c>
      <c r="AB123" s="113"/>
      <c r="AC123" s="113"/>
      <c r="AD123" s="113"/>
      <c r="AE123" s="113"/>
      <c r="AF123" t="s">
        <v>71048</v>
      </c>
      <c r="AG123" s="284">
        <v>18500</v>
      </c>
      <c r="AI123" s="276" t="s">
        <v>66824</v>
      </c>
      <c r="AJ123" s="277">
        <v>-1637.34</v>
      </c>
      <c r="AL123" s="246" t="s">
        <v>61748</v>
      </c>
      <c r="AM123" s="247">
        <v>71319.42</v>
      </c>
      <c r="AO123" s="226" t="s">
        <v>51440</v>
      </c>
      <c r="AP123" s="227">
        <v>3136.51</v>
      </c>
      <c r="AR123" s="207" t="s">
        <v>14776</v>
      </c>
      <c r="AS123" s="208">
        <v>261542.51</v>
      </c>
      <c r="AT123" s="93"/>
      <c r="AU123" s="199" t="s">
        <v>15159</v>
      </c>
      <c r="AV123" s="200">
        <v>32958.639999999999</v>
      </c>
      <c r="BA123" t="s">
        <v>11974</v>
      </c>
      <c r="BB123">
        <v>541</v>
      </c>
      <c r="BD123" s="272" t="s">
        <v>11513</v>
      </c>
      <c r="BE123" s="273">
        <v>7908.41</v>
      </c>
      <c r="BG123" s="244" t="s">
        <v>9466</v>
      </c>
      <c r="BH123" s="245">
        <v>7402.74</v>
      </c>
      <c r="BJ123" s="230" t="s">
        <v>8427</v>
      </c>
      <c r="BK123" s="231">
        <v>227.39</v>
      </c>
      <c r="BM123" s="209" t="s">
        <v>10563</v>
      </c>
      <c r="BN123" s="210">
        <v>22698</v>
      </c>
      <c r="BP123" s="195" t="s">
        <v>7577</v>
      </c>
      <c r="BQ123" s="196">
        <v>55821</v>
      </c>
    </row>
    <row r="124" spans="5:69" x14ac:dyDescent="0.55000000000000004">
      <c r="E124" t="s">
        <v>5686</v>
      </c>
      <c r="G124" s="284">
        <v>650411.39</v>
      </c>
      <c r="I124" s="282" t="s">
        <v>5316</v>
      </c>
      <c r="J124" s="282"/>
      <c r="K124" s="283">
        <v>31574.17</v>
      </c>
      <c r="M124" s="242" t="s">
        <v>3510</v>
      </c>
      <c r="N124" s="242"/>
      <c r="O124" s="243">
        <v>14186.33</v>
      </c>
      <c r="Q124" s="224" t="s">
        <v>4085</v>
      </c>
      <c r="R124" s="224"/>
      <c r="S124" s="225">
        <v>9945</v>
      </c>
      <c r="U124" s="203" t="s">
        <v>601</v>
      </c>
      <c r="V124" s="203"/>
      <c r="W124" s="204">
        <v>484011</v>
      </c>
      <c r="Y124" s="195" t="s">
        <v>447</v>
      </c>
      <c r="Z124" s="195"/>
      <c r="AA124" s="196">
        <v>923195.68</v>
      </c>
      <c r="AB124" s="113"/>
      <c r="AC124" s="113"/>
      <c r="AD124" s="113"/>
      <c r="AE124" s="113"/>
      <c r="AF124" t="s">
        <v>69969</v>
      </c>
      <c r="AG124" s="284">
        <v>10021.43</v>
      </c>
      <c r="AI124" s="276" t="s">
        <v>66825</v>
      </c>
      <c r="AJ124" s="277">
        <v>3122.38</v>
      </c>
      <c r="AL124" s="246" t="s">
        <v>58175</v>
      </c>
      <c r="AM124" s="247">
        <v>1208.6099999999999</v>
      </c>
      <c r="AO124" s="226" t="s">
        <v>44304</v>
      </c>
      <c r="AP124" s="227">
        <v>1561465</v>
      </c>
      <c r="AR124" s="207" t="s">
        <v>14777</v>
      </c>
      <c r="AS124" s="208">
        <v>664254.18000000005</v>
      </c>
      <c r="AT124" s="93"/>
      <c r="AU124" s="199" t="s">
        <v>12993</v>
      </c>
      <c r="AV124" s="200">
        <v>58774.9</v>
      </c>
      <c r="BA124" t="s">
        <v>11976</v>
      </c>
      <c r="BB124" s="284">
        <v>31294.22</v>
      </c>
      <c r="BD124" s="272" t="s">
        <v>11516</v>
      </c>
      <c r="BE124" s="273">
        <v>31574.17</v>
      </c>
      <c r="BG124" s="244" t="s">
        <v>9471</v>
      </c>
      <c r="BH124" s="245">
        <v>14186.33</v>
      </c>
      <c r="BJ124" s="230" t="s">
        <v>8433</v>
      </c>
      <c r="BK124" s="231">
        <v>9945</v>
      </c>
      <c r="BM124" s="209" t="s">
        <v>11219</v>
      </c>
      <c r="BN124" s="210">
        <v>5195.4799999999996</v>
      </c>
      <c r="BP124" s="195" t="s">
        <v>10176</v>
      </c>
      <c r="BQ124" s="196">
        <v>290038</v>
      </c>
    </row>
    <row r="125" spans="5:69" x14ac:dyDescent="0.55000000000000004">
      <c r="E125" t="s">
        <v>5688</v>
      </c>
      <c r="G125" s="284">
        <v>457299.21</v>
      </c>
      <c r="I125" s="282" t="s">
        <v>5317</v>
      </c>
      <c r="J125" s="282"/>
      <c r="K125" s="283">
        <v>58156.160000000003</v>
      </c>
      <c r="M125" s="242" t="s">
        <v>4202</v>
      </c>
      <c r="N125" s="242"/>
      <c r="O125" s="243">
        <v>870.38</v>
      </c>
      <c r="Q125" s="224" t="s">
        <v>2177</v>
      </c>
      <c r="R125" s="224"/>
      <c r="S125" s="225">
        <v>600968</v>
      </c>
      <c r="U125" s="203" t="s">
        <v>602</v>
      </c>
      <c r="V125" s="203"/>
      <c r="W125" s="204">
        <v>18838</v>
      </c>
      <c r="Y125" s="195" t="s">
        <v>448</v>
      </c>
      <c r="Z125" s="195"/>
      <c r="AA125" s="196">
        <v>203626.85</v>
      </c>
      <c r="AB125" s="113"/>
      <c r="AC125" s="113"/>
      <c r="AD125" s="113"/>
      <c r="AE125" s="113"/>
      <c r="AF125" t="s">
        <v>64206</v>
      </c>
      <c r="AG125" s="284">
        <v>72802.78</v>
      </c>
      <c r="AI125" s="276" t="s">
        <v>58402</v>
      </c>
      <c r="AJ125" s="277">
        <v>618668.28</v>
      </c>
      <c r="AL125" s="246" t="s">
        <v>44303</v>
      </c>
      <c r="AM125" s="247">
        <v>47580</v>
      </c>
      <c r="AO125" s="226" t="s">
        <v>44305</v>
      </c>
      <c r="AP125" s="227">
        <v>119219.99</v>
      </c>
      <c r="AR125" s="207" t="s">
        <v>14778</v>
      </c>
      <c r="AS125" s="208">
        <v>15156.94</v>
      </c>
      <c r="AT125" s="93"/>
      <c r="AU125" s="199" t="s">
        <v>12994</v>
      </c>
      <c r="AV125" s="200">
        <v>12750</v>
      </c>
      <c r="BA125" t="s">
        <v>39944</v>
      </c>
      <c r="BB125" s="284">
        <v>2124</v>
      </c>
      <c r="BD125" s="272" t="s">
        <v>11517</v>
      </c>
      <c r="BE125" s="273">
        <v>58156.160000000003</v>
      </c>
      <c r="BG125" s="244" t="s">
        <v>10558</v>
      </c>
      <c r="BH125" s="245">
        <v>870.38</v>
      </c>
      <c r="BJ125" s="230" t="s">
        <v>8436</v>
      </c>
      <c r="BK125" s="231">
        <v>600968</v>
      </c>
      <c r="BM125" s="209" t="s">
        <v>11452</v>
      </c>
      <c r="BN125" s="210">
        <v>714984.17</v>
      </c>
      <c r="BP125" s="195" t="s">
        <v>9782</v>
      </c>
      <c r="BQ125" s="196">
        <v>345859</v>
      </c>
    </row>
    <row r="126" spans="5:69" x14ac:dyDescent="0.55000000000000004">
      <c r="E126" t="s">
        <v>5689</v>
      </c>
      <c r="G126" s="284">
        <v>12461613.77</v>
      </c>
      <c r="I126" s="282" t="s">
        <v>5321</v>
      </c>
      <c r="J126" s="282"/>
      <c r="K126" s="283">
        <v>427349.21</v>
      </c>
      <c r="M126" s="242" t="s">
        <v>4205</v>
      </c>
      <c r="N126" s="242"/>
      <c r="O126" s="243">
        <v>314</v>
      </c>
      <c r="Q126" s="224" t="s">
        <v>2183</v>
      </c>
      <c r="R126" s="224"/>
      <c r="S126" s="225">
        <v>1049</v>
      </c>
      <c r="U126" s="203" t="s">
        <v>603</v>
      </c>
      <c r="V126" s="203"/>
      <c r="W126" s="204">
        <v>8539</v>
      </c>
      <c r="Y126" s="195" t="s">
        <v>449</v>
      </c>
      <c r="Z126" s="195"/>
      <c r="AA126" s="196">
        <v>4087201.49</v>
      </c>
      <c r="AB126" s="113"/>
      <c r="AC126" s="113"/>
      <c r="AD126" s="113"/>
      <c r="AE126" s="113"/>
      <c r="AF126" t="s">
        <v>67449</v>
      </c>
      <c r="AG126" s="284">
        <v>29300</v>
      </c>
      <c r="AI126" s="276" t="s">
        <v>51452</v>
      </c>
      <c r="AJ126" s="277">
        <v>33580.25</v>
      </c>
      <c r="AL126" s="246" t="s">
        <v>61259</v>
      </c>
      <c r="AM126" s="247">
        <v>6337.23</v>
      </c>
      <c r="AO126" s="226" t="s">
        <v>49563</v>
      </c>
      <c r="AP126" s="227">
        <v>1500</v>
      </c>
      <c r="AR126" s="207" t="s">
        <v>12958</v>
      </c>
      <c r="AS126" s="208">
        <v>244760.54</v>
      </c>
      <c r="AT126" s="93"/>
      <c r="AU126" s="199" t="s">
        <v>12995</v>
      </c>
      <c r="AV126" s="200">
        <v>21040.42</v>
      </c>
      <c r="BA126" t="s">
        <v>11978</v>
      </c>
      <c r="BB126" s="284">
        <v>98786.49</v>
      </c>
      <c r="BD126" s="272" t="s">
        <v>11521</v>
      </c>
      <c r="BE126" s="273">
        <v>427349.21</v>
      </c>
      <c r="BG126" s="244" t="s">
        <v>10562</v>
      </c>
      <c r="BH126" s="245">
        <v>314</v>
      </c>
      <c r="BJ126" s="230" t="s">
        <v>8442</v>
      </c>
      <c r="BK126" s="231">
        <v>1049</v>
      </c>
      <c r="BM126" s="209" t="s">
        <v>9748</v>
      </c>
      <c r="BN126" s="210">
        <v>2097355.02</v>
      </c>
      <c r="BP126" s="195" t="s">
        <v>10177</v>
      </c>
      <c r="BQ126" s="196">
        <v>18576</v>
      </c>
    </row>
    <row r="127" spans="5:69" x14ac:dyDescent="0.55000000000000004">
      <c r="E127" t="s">
        <v>5700</v>
      </c>
      <c r="G127" s="284">
        <v>5335793.1399999997</v>
      </c>
      <c r="I127" s="282" t="s">
        <v>5322</v>
      </c>
      <c r="J127" s="282"/>
      <c r="K127" s="283">
        <v>15501.27</v>
      </c>
      <c r="M127" s="242" t="s">
        <v>4210</v>
      </c>
      <c r="N127" s="242"/>
      <c r="O127" s="243">
        <v>15049</v>
      </c>
      <c r="Q127" s="224" t="s">
        <v>2184</v>
      </c>
      <c r="R127" s="224"/>
      <c r="S127" s="225">
        <v>10552</v>
      </c>
      <c r="U127" s="203" t="s">
        <v>604</v>
      </c>
      <c r="V127" s="203"/>
      <c r="W127" s="204">
        <v>120908.43</v>
      </c>
      <c r="Y127" s="195" t="s">
        <v>450</v>
      </c>
      <c r="Z127" s="195"/>
      <c r="AA127" s="196">
        <v>44540</v>
      </c>
      <c r="AB127" s="113"/>
      <c r="AC127" s="113"/>
      <c r="AD127" s="113"/>
      <c r="AE127" s="113"/>
      <c r="AF127" t="s">
        <v>67450</v>
      </c>
      <c r="AG127" s="284">
        <v>23082.16</v>
      </c>
      <c r="AI127" s="276" t="s">
        <v>57187</v>
      </c>
      <c r="AJ127" s="277">
        <v>121510</v>
      </c>
      <c r="AL127" s="246" t="s">
        <v>58397</v>
      </c>
      <c r="AM127" s="247">
        <v>1500</v>
      </c>
      <c r="AO127" s="226" t="s">
        <v>49564</v>
      </c>
      <c r="AP127" s="227">
        <v>114.74</v>
      </c>
      <c r="AR127" s="207" t="s">
        <v>12959</v>
      </c>
      <c r="AS127" s="208">
        <v>586022.79</v>
      </c>
      <c r="AT127" s="93"/>
      <c r="AU127" s="199" t="s">
        <v>12996</v>
      </c>
      <c r="AV127" s="200">
        <v>11927.01</v>
      </c>
      <c r="BA127" t="s">
        <v>65971</v>
      </c>
      <c r="BB127" s="284">
        <v>9363</v>
      </c>
      <c r="BD127" s="272" t="s">
        <v>11522</v>
      </c>
      <c r="BE127" s="273">
        <v>15501.27</v>
      </c>
      <c r="BG127" s="244" t="s">
        <v>10566</v>
      </c>
      <c r="BH127" s="245">
        <v>15049</v>
      </c>
      <c r="BJ127" s="230" t="s">
        <v>10493</v>
      </c>
      <c r="BK127" s="231">
        <v>10552</v>
      </c>
      <c r="BM127" s="209" t="s">
        <v>6603</v>
      </c>
      <c r="BN127" s="210">
        <v>65803.78</v>
      </c>
      <c r="BP127" s="195" t="s">
        <v>9783</v>
      </c>
      <c r="BQ127" s="196">
        <v>18576</v>
      </c>
    </row>
    <row r="128" spans="5:69" x14ac:dyDescent="0.55000000000000004">
      <c r="E128" t="s">
        <v>5703</v>
      </c>
      <c r="G128" s="284">
        <v>730607.75</v>
      </c>
      <c r="I128" s="282" t="s">
        <v>5323</v>
      </c>
      <c r="J128" s="282"/>
      <c r="K128" s="283">
        <v>17161.23</v>
      </c>
      <c r="M128" s="242" t="s">
        <v>4287</v>
      </c>
      <c r="N128" s="242"/>
      <c r="O128" s="243">
        <v>3885</v>
      </c>
      <c r="Q128" s="224" t="s">
        <v>2190</v>
      </c>
      <c r="R128" s="224"/>
      <c r="S128" s="225">
        <v>4512</v>
      </c>
      <c r="U128" s="203" t="s">
        <v>605</v>
      </c>
      <c r="V128" s="203"/>
      <c r="W128" s="204">
        <v>420531</v>
      </c>
      <c r="Y128" s="195" t="s">
        <v>451</v>
      </c>
      <c r="Z128" s="195"/>
      <c r="AA128" s="196">
        <v>128474</v>
      </c>
      <c r="AB128" s="113"/>
      <c r="AC128" s="113"/>
      <c r="AD128" s="113"/>
      <c r="AE128" s="113"/>
      <c r="AF128" t="s">
        <v>71049</v>
      </c>
      <c r="AG128" s="284">
        <v>108907.92</v>
      </c>
      <c r="AI128" s="276" t="s">
        <v>63002</v>
      </c>
      <c r="AJ128" s="277">
        <v>316714.26</v>
      </c>
      <c r="AL128" s="246" t="s">
        <v>48638</v>
      </c>
      <c r="AM128" s="247">
        <v>32368.58</v>
      </c>
      <c r="AO128" s="226" t="s">
        <v>49565</v>
      </c>
      <c r="AP128" s="227">
        <v>361.5</v>
      </c>
      <c r="AR128" s="207" t="s">
        <v>12960</v>
      </c>
      <c r="AS128" s="208">
        <v>106880.33</v>
      </c>
      <c r="AT128" s="93"/>
      <c r="AU128" s="199" t="s">
        <v>12997</v>
      </c>
      <c r="AV128" s="200">
        <v>26132.46</v>
      </c>
      <c r="BA128" t="s">
        <v>66352</v>
      </c>
      <c r="BB128" s="284">
        <v>1099</v>
      </c>
      <c r="BD128" s="272" t="s">
        <v>11523</v>
      </c>
      <c r="BE128" s="273">
        <v>17161.23</v>
      </c>
      <c r="BG128" s="244" t="s">
        <v>10569</v>
      </c>
      <c r="BH128" s="245">
        <v>3885</v>
      </c>
      <c r="BJ128" s="230" t="s">
        <v>8448</v>
      </c>
      <c r="BK128" s="231">
        <v>4512</v>
      </c>
      <c r="BM128" s="209" t="s">
        <v>7030</v>
      </c>
      <c r="BN128" s="210">
        <v>5757</v>
      </c>
      <c r="BP128" s="195" t="s">
        <v>10178</v>
      </c>
      <c r="BQ128" s="196">
        <v>15359.34</v>
      </c>
    </row>
    <row r="129" spans="5:69" x14ac:dyDescent="0.55000000000000004">
      <c r="E129" t="s">
        <v>5704</v>
      </c>
      <c r="G129" s="284">
        <v>314322.81</v>
      </c>
      <c r="I129" s="282" t="s">
        <v>5325</v>
      </c>
      <c r="J129" s="282"/>
      <c r="K129" s="283">
        <v>1801468.17</v>
      </c>
      <c r="M129" s="242" t="s">
        <v>4291</v>
      </c>
      <c r="N129" s="242"/>
      <c r="O129" s="243">
        <v>2402</v>
      </c>
      <c r="Q129" s="224" t="s">
        <v>2192</v>
      </c>
      <c r="R129" s="224"/>
      <c r="S129" s="225">
        <v>44</v>
      </c>
      <c r="U129" s="203" t="s">
        <v>606</v>
      </c>
      <c r="V129" s="203"/>
      <c r="W129" s="204">
        <v>8920.43</v>
      </c>
      <c r="Y129" s="195" t="s">
        <v>452</v>
      </c>
      <c r="Z129" s="195"/>
      <c r="AA129" s="196">
        <v>4613.8100000000004</v>
      </c>
      <c r="AB129" s="113"/>
      <c r="AC129" s="113"/>
      <c r="AD129" s="113"/>
      <c r="AE129" s="113"/>
      <c r="AF129" t="s">
        <v>67451</v>
      </c>
      <c r="AG129" s="284">
        <v>56148.62</v>
      </c>
      <c r="AI129" s="276" t="s">
        <v>66826</v>
      </c>
      <c r="AJ129" s="277">
        <v>72914.44</v>
      </c>
      <c r="AL129" s="246" t="s">
        <v>47708</v>
      </c>
      <c r="AM129" s="247">
        <v>116267.77</v>
      </c>
      <c r="AO129" s="226" t="s">
        <v>44306</v>
      </c>
      <c r="AP129" s="227">
        <v>107250</v>
      </c>
      <c r="AR129" s="207" t="s">
        <v>14779</v>
      </c>
      <c r="AS129" s="208">
        <v>909358.05</v>
      </c>
      <c r="AT129" s="93"/>
      <c r="AU129" s="199" t="s">
        <v>12998</v>
      </c>
      <c r="AV129" s="200">
        <v>15972.61</v>
      </c>
      <c r="BA129" t="s">
        <v>51209</v>
      </c>
      <c r="BB129" s="284">
        <v>2074.42</v>
      </c>
      <c r="BD129" s="272" t="s">
        <v>11525</v>
      </c>
      <c r="BE129" s="273">
        <v>1801468.17</v>
      </c>
      <c r="BG129" s="244" t="s">
        <v>10576</v>
      </c>
      <c r="BH129" s="245">
        <v>2402</v>
      </c>
      <c r="BJ129" s="230" t="s">
        <v>8450</v>
      </c>
      <c r="BK129" s="231">
        <v>44</v>
      </c>
      <c r="BM129" s="209" t="s">
        <v>7270</v>
      </c>
      <c r="BN129" s="210">
        <v>244741.2</v>
      </c>
      <c r="BP129" s="195" t="s">
        <v>9784</v>
      </c>
      <c r="BQ129" s="196">
        <v>15359.34</v>
      </c>
    </row>
    <row r="130" spans="5:69" x14ac:dyDescent="0.55000000000000004">
      <c r="E130" t="s">
        <v>5705</v>
      </c>
      <c r="G130" s="284">
        <v>7801107.6500000004</v>
      </c>
      <c r="I130" s="282" t="s">
        <v>5327</v>
      </c>
      <c r="J130" s="282"/>
      <c r="K130" s="283">
        <v>488520.04</v>
      </c>
      <c r="M130" s="242" t="s">
        <v>5244</v>
      </c>
      <c r="N130" s="242"/>
      <c r="O130" s="243">
        <v>8501</v>
      </c>
      <c r="Q130" s="224" t="s">
        <v>2209</v>
      </c>
      <c r="R130" s="224"/>
      <c r="S130" s="225">
        <v>2319</v>
      </c>
      <c r="U130" s="203" t="s">
        <v>607</v>
      </c>
      <c r="V130" s="203"/>
      <c r="W130" s="204">
        <v>700218</v>
      </c>
      <c r="Y130" s="195" t="s">
        <v>453</v>
      </c>
      <c r="Z130" s="195"/>
      <c r="AA130" s="196">
        <v>60000</v>
      </c>
      <c r="AB130" s="113"/>
      <c r="AC130" s="113"/>
      <c r="AD130" s="113"/>
      <c r="AE130" s="113"/>
      <c r="AF130" t="s">
        <v>67452</v>
      </c>
      <c r="AG130" s="284">
        <v>11662.2</v>
      </c>
      <c r="AI130" s="276" t="s">
        <v>44327</v>
      </c>
      <c r="AJ130" s="277">
        <v>60240.42</v>
      </c>
      <c r="AL130" s="246" t="s">
        <v>62994</v>
      </c>
      <c r="AM130" s="247">
        <v>52000</v>
      </c>
      <c r="AO130" s="226" t="s">
        <v>44307</v>
      </c>
      <c r="AP130" s="227">
        <v>8204.6299999999992</v>
      </c>
      <c r="AR130" s="207" t="s">
        <v>14780</v>
      </c>
      <c r="AS130" s="208">
        <v>106401.81</v>
      </c>
      <c r="AT130" s="93"/>
      <c r="AU130" s="199" t="s">
        <v>31625</v>
      </c>
      <c r="AV130" s="200">
        <v>68.5</v>
      </c>
      <c r="BA130" t="s">
        <v>11988</v>
      </c>
      <c r="BB130" s="284">
        <v>81054.36</v>
      </c>
      <c r="BD130" s="272" t="s">
        <v>11527</v>
      </c>
      <c r="BE130" s="273">
        <v>488520.04</v>
      </c>
      <c r="BG130" s="244" t="s">
        <v>10577</v>
      </c>
      <c r="BH130" s="245">
        <v>8501</v>
      </c>
      <c r="BJ130" s="230" t="s">
        <v>8493</v>
      </c>
      <c r="BK130" s="231">
        <v>2319</v>
      </c>
      <c r="BM130" s="209" t="s">
        <v>7685</v>
      </c>
      <c r="BN130" s="210">
        <v>9551.33</v>
      </c>
      <c r="BP130" s="195" t="s">
        <v>10179</v>
      </c>
      <c r="BQ130" s="196">
        <v>6983</v>
      </c>
    </row>
    <row r="131" spans="5:69" x14ac:dyDescent="0.55000000000000004">
      <c r="E131" t="s">
        <v>5707</v>
      </c>
      <c r="G131" s="284">
        <v>3387436.19</v>
      </c>
      <c r="I131" s="282" t="s">
        <v>5328</v>
      </c>
      <c r="J131" s="282"/>
      <c r="K131" s="283">
        <v>157155.99</v>
      </c>
      <c r="M131" s="242" t="s">
        <v>4292</v>
      </c>
      <c r="N131" s="242"/>
      <c r="O131" s="243">
        <v>6245</v>
      </c>
      <c r="Q131" s="224" t="s">
        <v>4116</v>
      </c>
      <c r="R131" s="224"/>
      <c r="S131" s="225">
        <v>7670</v>
      </c>
      <c r="U131" s="203" t="s">
        <v>608</v>
      </c>
      <c r="V131" s="203"/>
      <c r="W131" s="204">
        <v>151236.19</v>
      </c>
      <c r="Y131" s="195" t="s">
        <v>454</v>
      </c>
      <c r="Z131" s="195"/>
      <c r="AA131" s="196">
        <v>30907.33</v>
      </c>
      <c r="AB131" s="113"/>
      <c r="AC131" s="113"/>
      <c r="AD131" s="113"/>
      <c r="AE131" s="113"/>
      <c r="AF131" t="s">
        <v>70501</v>
      </c>
      <c r="AG131" s="284">
        <v>96175.35</v>
      </c>
      <c r="AI131" s="276" t="s">
        <v>57188</v>
      </c>
      <c r="AJ131" s="277">
        <v>244045.12</v>
      </c>
      <c r="AL131" s="246" t="s">
        <v>62995</v>
      </c>
      <c r="AM131" s="247">
        <v>6500</v>
      </c>
      <c r="AO131" s="226" t="s">
        <v>14796</v>
      </c>
      <c r="AP131" s="227">
        <v>5939.76</v>
      </c>
      <c r="AR131" s="207" t="s">
        <v>14781</v>
      </c>
      <c r="AS131" s="208">
        <v>1938.51</v>
      </c>
      <c r="AT131" s="93"/>
      <c r="AU131" s="199" t="s">
        <v>12999</v>
      </c>
      <c r="AV131" s="200">
        <v>18035.849999999999</v>
      </c>
      <c r="BA131" t="s">
        <v>12899</v>
      </c>
      <c r="BB131" s="284">
        <v>15151.4</v>
      </c>
      <c r="BD131" s="272" t="s">
        <v>11528</v>
      </c>
      <c r="BE131" s="273">
        <v>157155.99</v>
      </c>
      <c r="BG131" s="244" t="s">
        <v>10578</v>
      </c>
      <c r="BH131" s="245">
        <v>6245</v>
      </c>
      <c r="BJ131" s="230" t="s">
        <v>10494</v>
      </c>
      <c r="BK131" s="231">
        <v>7670</v>
      </c>
      <c r="BM131" s="209" t="s">
        <v>7990</v>
      </c>
      <c r="BN131" s="210">
        <v>5490.38</v>
      </c>
      <c r="BP131" s="195" t="s">
        <v>9785</v>
      </c>
      <c r="BQ131" s="196">
        <v>6983</v>
      </c>
    </row>
    <row r="132" spans="5:69" x14ac:dyDescent="0.55000000000000004">
      <c r="E132" t="s">
        <v>5709</v>
      </c>
      <c r="G132" s="284">
        <v>7002007.5999999996</v>
      </c>
      <c r="I132" s="282" t="s">
        <v>5329</v>
      </c>
      <c r="J132" s="282"/>
      <c r="K132" s="283">
        <v>82554.679999999993</v>
      </c>
      <c r="M132" s="242" t="s">
        <v>4215</v>
      </c>
      <c r="N132" s="242"/>
      <c r="O132" s="243">
        <v>22857.54</v>
      </c>
      <c r="Q132" s="224" t="s">
        <v>2222</v>
      </c>
      <c r="R132" s="224"/>
      <c r="S132" s="225">
        <v>73.599999999999994</v>
      </c>
      <c r="U132" s="203" t="s">
        <v>609</v>
      </c>
      <c r="V132" s="203"/>
      <c r="W132" s="204">
        <v>19774</v>
      </c>
      <c r="Y132" s="195" t="s">
        <v>455</v>
      </c>
      <c r="Z132" s="195"/>
      <c r="AA132" s="196">
        <v>1140441.67</v>
      </c>
      <c r="AB132" s="113"/>
      <c r="AC132" s="113"/>
      <c r="AD132" s="113"/>
      <c r="AE132" s="113"/>
      <c r="AF132" t="s">
        <v>71050</v>
      </c>
      <c r="AG132" s="284">
        <v>94521</v>
      </c>
      <c r="AI132" s="276" t="s">
        <v>40085</v>
      </c>
      <c r="AJ132" s="277">
        <v>216687.69</v>
      </c>
      <c r="AL132" s="246" t="s">
        <v>62996</v>
      </c>
      <c r="AM132" s="247">
        <v>4403.57</v>
      </c>
      <c r="AO132" s="226" t="s">
        <v>51441</v>
      </c>
      <c r="AP132" s="227">
        <v>316500</v>
      </c>
      <c r="AR132" s="207" t="s">
        <v>14782</v>
      </c>
      <c r="AS132" s="208">
        <v>746272.23</v>
      </c>
      <c r="AT132" s="93"/>
      <c r="AU132" s="199" t="s">
        <v>31626</v>
      </c>
      <c r="AV132" s="200">
        <v>28130.9</v>
      </c>
      <c r="BA132" t="s">
        <v>39950</v>
      </c>
      <c r="BB132" s="284">
        <v>5181.75</v>
      </c>
      <c r="BD132" s="272" t="s">
        <v>11529</v>
      </c>
      <c r="BE132" s="273">
        <v>82554.679999999993</v>
      </c>
      <c r="BG132" s="244" t="s">
        <v>10580</v>
      </c>
      <c r="BH132" s="245">
        <v>22857.54</v>
      </c>
      <c r="BJ132" s="230" t="s">
        <v>8506</v>
      </c>
      <c r="BK132" s="231">
        <v>73.599999999999994</v>
      </c>
      <c r="BM132" s="209" t="s">
        <v>8247</v>
      </c>
      <c r="BN132" s="210">
        <v>20578.169999999998</v>
      </c>
      <c r="BP132" s="195" t="s">
        <v>7578</v>
      </c>
      <c r="BQ132" s="196">
        <v>10071.5</v>
      </c>
    </row>
    <row r="133" spans="5:69" x14ac:dyDescent="0.55000000000000004">
      <c r="E133" t="s">
        <v>5711</v>
      </c>
      <c r="G133" s="284">
        <v>1348124.55</v>
      </c>
      <c r="I133" s="282" t="s">
        <v>5330</v>
      </c>
      <c r="J133" s="282"/>
      <c r="K133" s="283">
        <v>158127.04000000001</v>
      </c>
      <c r="M133" s="242" t="s">
        <v>4298</v>
      </c>
      <c r="N133" s="242"/>
      <c r="O133" s="243">
        <v>1533</v>
      </c>
      <c r="Q133" s="224" t="s">
        <v>2227</v>
      </c>
      <c r="R133" s="224"/>
      <c r="S133" s="225">
        <v>883</v>
      </c>
      <c r="U133" s="203" t="s">
        <v>610</v>
      </c>
      <c r="V133" s="203"/>
      <c r="W133" s="204">
        <v>16352.89</v>
      </c>
      <c r="Y133" s="195" t="s">
        <v>456</v>
      </c>
      <c r="Z133" s="195"/>
      <c r="AA133" s="196">
        <v>43924.41</v>
      </c>
      <c r="AB133" s="113"/>
      <c r="AC133" s="113"/>
      <c r="AD133" s="113"/>
      <c r="AE133" s="113"/>
      <c r="AF133" t="s">
        <v>67454</v>
      </c>
      <c r="AG133" s="284">
        <v>40810</v>
      </c>
      <c r="AI133" s="276" t="s">
        <v>63003</v>
      </c>
      <c r="AJ133" s="277">
        <v>27552</v>
      </c>
      <c r="AL133" s="246" t="s">
        <v>62997</v>
      </c>
      <c r="AM133" s="247">
        <v>14332.5</v>
      </c>
      <c r="AO133" s="226" t="s">
        <v>44308</v>
      </c>
      <c r="AP133" s="227">
        <v>47000</v>
      </c>
      <c r="AR133" s="207" t="s">
        <v>14783</v>
      </c>
      <c r="AS133" s="208">
        <v>90237.71</v>
      </c>
      <c r="AT133" s="93"/>
      <c r="AU133" s="199" t="s">
        <v>31627</v>
      </c>
      <c r="AV133" s="200">
        <v>2152.0100000000002</v>
      </c>
      <c r="BA133" t="s">
        <v>66237</v>
      </c>
      <c r="BB133" s="284">
        <v>16162.76</v>
      </c>
      <c r="BD133" s="272" t="s">
        <v>11530</v>
      </c>
      <c r="BE133" s="273">
        <v>158127.04000000001</v>
      </c>
      <c r="BG133" s="244" t="s">
        <v>10587</v>
      </c>
      <c r="BH133" s="245">
        <v>1533</v>
      </c>
      <c r="BJ133" s="230" t="s">
        <v>8511</v>
      </c>
      <c r="BK133" s="231">
        <v>883</v>
      </c>
      <c r="BM133" s="209" t="s">
        <v>8624</v>
      </c>
      <c r="BN133" s="210">
        <v>6855.14</v>
      </c>
      <c r="BP133" s="195" t="s">
        <v>10180</v>
      </c>
      <c r="BQ133" s="196">
        <v>116739.22</v>
      </c>
    </row>
    <row r="134" spans="5:69" x14ac:dyDescent="0.55000000000000004">
      <c r="E134" t="s">
        <v>5712</v>
      </c>
      <c r="G134" s="284">
        <v>1585717.96</v>
      </c>
      <c r="I134" s="282" t="s">
        <v>5332</v>
      </c>
      <c r="J134" s="282"/>
      <c r="K134" s="283">
        <v>140191.12</v>
      </c>
      <c r="M134" s="242" t="s">
        <v>3533</v>
      </c>
      <c r="N134" s="242"/>
      <c r="O134" s="243">
        <v>946.99</v>
      </c>
      <c r="Q134" s="224" t="s">
        <v>2229</v>
      </c>
      <c r="R134" s="224"/>
      <c r="S134" s="225">
        <v>5017.4399999999996</v>
      </c>
      <c r="U134" s="203" t="s">
        <v>611</v>
      </c>
      <c r="V134" s="203"/>
      <c r="W134" s="204">
        <v>22579</v>
      </c>
      <c r="Y134" s="195" t="s">
        <v>457</v>
      </c>
      <c r="Z134" s="195"/>
      <c r="AA134" s="196">
        <v>9659</v>
      </c>
      <c r="AB134" s="113"/>
      <c r="AC134" s="113"/>
      <c r="AD134" s="113"/>
      <c r="AE134" s="113"/>
      <c r="AF134" t="s">
        <v>67455</v>
      </c>
      <c r="AG134" s="284">
        <v>3124.25</v>
      </c>
      <c r="AI134" s="276" t="s">
        <v>58916</v>
      </c>
      <c r="AJ134" s="277">
        <v>118582.61</v>
      </c>
      <c r="AL134" s="246" t="s">
        <v>62998</v>
      </c>
      <c r="AM134" s="247">
        <v>6101.2</v>
      </c>
      <c r="AO134" s="226" t="s">
        <v>44309</v>
      </c>
      <c r="AP134" s="227">
        <v>3355</v>
      </c>
      <c r="AR134" s="207" t="s">
        <v>14784</v>
      </c>
      <c r="AS134" s="208">
        <v>4290232.12</v>
      </c>
      <c r="AT134" s="93"/>
      <c r="AU134" s="199" t="s">
        <v>31628</v>
      </c>
      <c r="AV134" s="200">
        <v>5541.79</v>
      </c>
      <c r="BA134" t="s">
        <v>69665</v>
      </c>
      <c r="BB134" s="284">
        <v>11796.58</v>
      </c>
      <c r="BD134" s="272" t="s">
        <v>11532</v>
      </c>
      <c r="BE134" s="273">
        <v>140191.12</v>
      </c>
      <c r="BG134" s="244" t="s">
        <v>9499</v>
      </c>
      <c r="BH134" s="245">
        <v>946.99</v>
      </c>
      <c r="BJ134" s="230" t="s">
        <v>8513</v>
      </c>
      <c r="BK134" s="231">
        <v>5017.4399999999996</v>
      </c>
      <c r="BM134" s="209" t="s">
        <v>8861</v>
      </c>
      <c r="BN134" s="210">
        <v>54326</v>
      </c>
      <c r="BP134" s="195" t="s">
        <v>9786</v>
      </c>
      <c r="BQ134" s="196">
        <v>126810.72</v>
      </c>
    </row>
    <row r="135" spans="5:69" x14ac:dyDescent="0.55000000000000004">
      <c r="E135" t="s">
        <v>5713</v>
      </c>
      <c r="G135" s="284">
        <v>108253.3</v>
      </c>
      <c r="I135" s="282" t="s">
        <v>5333</v>
      </c>
      <c r="J135" s="282"/>
      <c r="K135" s="283">
        <v>7640.06</v>
      </c>
      <c r="M135" s="242" t="s">
        <v>4222</v>
      </c>
      <c r="N135" s="242"/>
      <c r="O135" s="243">
        <v>217.54</v>
      </c>
      <c r="Q135" s="224" t="s">
        <v>2233</v>
      </c>
      <c r="R135" s="224"/>
      <c r="S135" s="225">
        <v>289241</v>
      </c>
      <c r="U135" s="203" t="s">
        <v>3991</v>
      </c>
      <c r="V135" s="203"/>
      <c r="W135" s="204">
        <v>43441.88</v>
      </c>
      <c r="Y135" s="195" t="s">
        <v>458</v>
      </c>
      <c r="Z135" s="195"/>
      <c r="AA135" s="196">
        <v>87265.02</v>
      </c>
      <c r="AB135" s="113"/>
      <c r="AC135" s="113"/>
      <c r="AD135" s="113"/>
      <c r="AE135" s="113"/>
      <c r="AF135" t="s">
        <v>71051</v>
      </c>
      <c r="AG135" s="284">
        <v>5165</v>
      </c>
      <c r="AI135" s="276" t="s">
        <v>40086</v>
      </c>
      <c r="AJ135" s="277">
        <v>2281.25</v>
      </c>
      <c r="AL135" s="246" t="s">
        <v>63892</v>
      </c>
      <c r="AM135" s="247">
        <v>2585.96</v>
      </c>
      <c r="AO135" s="226" t="s">
        <v>42111</v>
      </c>
      <c r="AP135" s="227">
        <v>94512.5</v>
      </c>
      <c r="AR135" s="207" t="s">
        <v>12961</v>
      </c>
      <c r="AS135" s="208">
        <v>1252653.68</v>
      </c>
      <c r="AT135" s="93"/>
      <c r="AU135" s="199" t="s">
        <v>31629</v>
      </c>
      <c r="AV135" s="200">
        <v>9265.75</v>
      </c>
      <c r="BA135" t="s">
        <v>11992</v>
      </c>
      <c r="BB135" s="284">
        <v>35400</v>
      </c>
      <c r="BD135" s="272" t="s">
        <v>11533</v>
      </c>
      <c r="BE135" s="273">
        <v>7640.06</v>
      </c>
      <c r="BG135" s="244" t="s">
        <v>10590</v>
      </c>
      <c r="BH135" s="245">
        <v>217.54</v>
      </c>
      <c r="BJ135" s="230" t="s">
        <v>8517</v>
      </c>
      <c r="BK135" s="231">
        <v>289241</v>
      </c>
      <c r="BM135" s="209" t="s">
        <v>9206</v>
      </c>
      <c r="BN135" s="210">
        <v>604789.30000000005</v>
      </c>
      <c r="BP135" s="195" t="s">
        <v>10087</v>
      </c>
      <c r="BQ135" s="196">
        <v>3667</v>
      </c>
    </row>
    <row r="136" spans="5:69" x14ac:dyDescent="0.55000000000000004">
      <c r="E136" t="s">
        <v>5714</v>
      </c>
      <c r="G136" s="284">
        <v>1274340.81</v>
      </c>
      <c r="I136" s="282" t="s">
        <v>5334</v>
      </c>
      <c r="J136" s="282"/>
      <c r="K136" s="283">
        <v>21562.47</v>
      </c>
      <c r="M136" s="242" t="s">
        <v>4223</v>
      </c>
      <c r="N136" s="242"/>
      <c r="O136" s="243">
        <v>39529</v>
      </c>
      <c r="Q136" s="224" t="s">
        <v>2235</v>
      </c>
      <c r="R136" s="224"/>
      <c r="S136" s="225">
        <v>176863</v>
      </c>
      <c r="U136" s="203" t="s">
        <v>3992</v>
      </c>
      <c r="V136" s="203"/>
      <c r="W136" s="204">
        <v>50207.62</v>
      </c>
      <c r="Y136" s="195" t="s">
        <v>459</v>
      </c>
      <c r="Z136" s="195"/>
      <c r="AA136" s="196">
        <v>181747.52</v>
      </c>
      <c r="AB136" s="113"/>
      <c r="AC136" s="113"/>
      <c r="AD136" s="113"/>
      <c r="AE136" s="113"/>
      <c r="AF136" t="s">
        <v>71052</v>
      </c>
      <c r="AG136" s="284">
        <v>11653</v>
      </c>
      <c r="AI136" s="276" t="s">
        <v>59461</v>
      </c>
      <c r="AJ136" s="277">
        <v>1164.96</v>
      </c>
      <c r="AL136" s="246" t="s">
        <v>51439</v>
      </c>
      <c r="AM136" s="247">
        <v>119.75</v>
      </c>
      <c r="AO136" s="226" t="s">
        <v>42112</v>
      </c>
      <c r="AP136" s="227">
        <v>7230.28</v>
      </c>
      <c r="AR136" s="207" t="s">
        <v>14785</v>
      </c>
      <c r="AS136" s="208">
        <v>0.95</v>
      </c>
      <c r="AT136" s="93"/>
      <c r="AU136" s="199" t="s">
        <v>15235</v>
      </c>
      <c r="AV136" s="200">
        <v>28130.9</v>
      </c>
      <c r="BA136" t="s">
        <v>44018</v>
      </c>
      <c r="BB136" s="284">
        <v>1033.75</v>
      </c>
      <c r="BD136" s="272" t="s">
        <v>11534</v>
      </c>
      <c r="BE136" s="273">
        <v>21562.47</v>
      </c>
      <c r="BG136" s="244" t="s">
        <v>10591</v>
      </c>
      <c r="BH136" s="245">
        <v>39529</v>
      </c>
      <c r="BJ136" s="230" t="s">
        <v>8519</v>
      </c>
      <c r="BK136" s="231">
        <v>176863</v>
      </c>
      <c r="BM136" s="209" t="s">
        <v>9623</v>
      </c>
      <c r="BN136" s="210">
        <v>70261.179999999993</v>
      </c>
      <c r="BP136" s="195" t="s">
        <v>10127</v>
      </c>
      <c r="BQ136" s="196">
        <v>612</v>
      </c>
    </row>
    <row r="137" spans="5:69" x14ac:dyDescent="0.55000000000000004">
      <c r="E137" t="s">
        <v>5719</v>
      </c>
      <c r="G137">
        <v>44.16</v>
      </c>
      <c r="I137" s="282" t="s">
        <v>5339</v>
      </c>
      <c r="J137" s="282"/>
      <c r="K137" s="283">
        <v>99264.11</v>
      </c>
      <c r="M137" s="242" t="s">
        <v>3535</v>
      </c>
      <c r="N137" s="242"/>
      <c r="O137" s="243">
        <v>323.14</v>
      </c>
      <c r="Q137" s="224" t="s">
        <v>2252</v>
      </c>
      <c r="R137" s="224"/>
      <c r="S137" s="225">
        <v>10</v>
      </c>
      <c r="U137" s="203" t="s">
        <v>612</v>
      </c>
      <c r="V137" s="203"/>
      <c r="W137" s="204">
        <v>181015</v>
      </c>
      <c r="Y137" s="195" t="s">
        <v>460</v>
      </c>
      <c r="Z137" s="195"/>
      <c r="AA137" s="196">
        <v>52272</v>
      </c>
      <c r="AB137" s="113"/>
      <c r="AC137" s="113"/>
      <c r="AD137" s="113"/>
      <c r="AE137" s="113"/>
      <c r="AF137" t="s">
        <v>67461</v>
      </c>
      <c r="AG137" s="284">
        <v>2790</v>
      </c>
      <c r="AI137" s="276" t="s">
        <v>38812</v>
      </c>
      <c r="AJ137" s="277">
        <v>5397.8</v>
      </c>
      <c r="AL137" s="246" t="s">
        <v>57180</v>
      </c>
      <c r="AM137" s="247">
        <v>1711.14</v>
      </c>
      <c r="AO137" s="226" t="s">
        <v>35949</v>
      </c>
      <c r="AP137" s="227">
        <v>4627</v>
      </c>
      <c r="AR137" s="207" t="s">
        <v>14786</v>
      </c>
      <c r="AS137" s="208">
        <v>14055.29</v>
      </c>
      <c r="AT137" s="93"/>
      <c r="AU137" s="199" t="s">
        <v>15243</v>
      </c>
      <c r="AV137" s="200">
        <v>2152.0100000000002</v>
      </c>
      <c r="BA137" t="s">
        <v>11994</v>
      </c>
      <c r="BB137" s="284">
        <v>56298.14</v>
      </c>
      <c r="BD137" s="272" t="s">
        <v>11539</v>
      </c>
      <c r="BE137" s="273">
        <v>99264.11</v>
      </c>
      <c r="BG137" s="244" t="s">
        <v>9501</v>
      </c>
      <c r="BH137" s="245">
        <v>323.14</v>
      </c>
      <c r="BJ137" s="230" t="s">
        <v>8536</v>
      </c>
      <c r="BK137" s="231">
        <v>10</v>
      </c>
      <c r="BM137" s="209" t="s">
        <v>9637</v>
      </c>
      <c r="BN137" s="210">
        <v>15999.21</v>
      </c>
      <c r="BP137" s="195" t="s">
        <v>8019</v>
      </c>
      <c r="BQ137" s="196">
        <v>1630</v>
      </c>
    </row>
    <row r="138" spans="5:69" x14ac:dyDescent="0.55000000000000004">
      <c r="E138" t="s">
        <v>5720</v>
      </c>
      <c r="G138" s="284">
        <v>97407.56</v>
      </c>
      <c r="I138" s="282" t="s">
        <v>5340</v>
      </c>
      <c r="J138" s="282"/>
      <c r="K138" s="283">
        <v>27567.19</v>
      </c>
      <c r="M138" s="242" t="s">
        <v>3537</v>
      </c>
      <c r="N138" s="242"/>
      <c r="O138" s="243">
        <v>1043.92</v>
      </c>
      <c r="Q138" s="224" t="s">
        <v>2261</v>
      </c>
      <c r="R138" s="224"/>
      <c r="S138" s="225">
        <v>9729</v>
      </c>
      <c r="U138" s="203" t="s">
        <v>613</v>
      </c>
      <c r="V138" s="203"/>
      <c r="W138" s="204">
        <v>16500</v>
      </c>
      <c r="Y138" s="195" t="s">
        <v>264</v>
      </c>
      <c r="Z138" s="195"/>
      <c r="AA138" s="196">
        <v>34996793.630000003</v>
      </c>
      <c r="AB138" s="113"/>
      <c r="AC138" s="113"/>
      <c r="AD138" s="113"/>
      <c r="AE138" s="113"/>
      <c r="AF138" t="s">
        <v>59566</v>
      </c>
      <c r="AG138">
        <v>250</v>
      </c>
      <c r="AI138" s="276" t="s">
        <v>69677</v>
      </c>
      <c r="AJ138" s="277">
        <v>5.66</v>
      </c>
      <c r="AL138" s="246" t="s">
        <v>51440</v>
      </c>
      <c r="AM138" s="247">
        <v>2148.02</v>
      </c>
      <c r="AO138" s="226" t="s">
        <v>46611</v>
      </c>
      <c r="AP138" s="227">
        <v>2294</v>
      </c>
      <c r="AR138" s="207" t="s">
        <v>14787</v>
      </c>
      <c r="AS138" s="208">
        <v>827156.3</v>
      </c>
      <c r="AT138" s="93"/>
      <c r="AU138" s="199" t="s">
        <v>15244</v>
      </c>
      <c r="AV138" s="200">
        <v>5541.79</v>
      </c>
      <c r="BA138" t="s">
        <v>11995</v>
      </c>
      <c r="BB138" s="284">
        <v>45006.14</v>
      </c>
      <c r="BD138" s="272" t="s">
        <v>11540</v>
      </c>
      <c r="BE138" s="273">
        <v>27567.19</v>
      </c>
      <c r="BG138" s="244" t="s">
        <v>9503</v>
      </c>
      <c r="BH138" s="245">
        <v>1043.92</v>
      </c>
      <c r="BJ138" s="230" t="s">
        <v>8545</v>
      </c>
      <c r="BK138" s="231">
        <v>9729</v>
      </c>
      <c r="BM138" s="209" t="s">
        <v>11220</v>
      </c>
      <c r="BN138" s="210">
        <v>2711.7</v>
      </c>
      <c r="BP138" s="195" t="s">
        <v>10181</v>
      </c>
      <c r="BQ138" s="196">
        <v>7070</v>
      </c>
    </row>
    <row r="139" spans="5:69" x14ac:dyDescent="0.55000000000000004">
      <c r="E139" t="s">
        <v>5722</v>
      </c>
      <c r="G139" s="284">
        <v>20827292</v>
      </c>
      <c r="I139" s="282" t="s">
        <v>5341</v>
      </c>
      <c r="J139" s="282"/>
      <c r="K139" s="283">
        <v>249188.76</v>
      </c>
      <c r="M139" s="242" t="s">
        <v>3538</v>
      </c>
      <c r="N139" s="242"/>
      <c r="O139" s="243">
        <v>-1776.99</v>
      </c>
      <c r="Q139" s="224" t="s">
        <v>2270</v>
      </c>
      <c r="R139" s="224"/>
      <c r="S139" s="225">
        <v>188599</v>
      </c>
      <c r="U139" s="203" t="s">
        <v>614</v>
      </c>
      <c r="V139" s="203"/>
      <c r="W139" s="204">
        <v>1701511</v>
      </c>
      <c r="Y139" s="195" t="s">
        <v>461</v>
      </c>
      <c r="Z139" s="195"/>
      <c r="AA139" s="196">
        <v>5557</v>
      </c>
      <c r="AB139" s="113"/>
      <c r="AC139" s="113"/>
      <c r="AD139" s="113"/>
      <c r="AE139" s="113"/>
      <c r="AF139" t="s">
        <v>56043</v>
      </c>
      <c r="AG139">
        <v>18.399999999999999</v>
      </c>
      <c r="AI139" s="276" t="s">
        <v>42118</v>
      </c>
      <c r="AJ139" s="277">
        <v>47200</v>
      </c>
      <c r="AL139" s="246" t="s">
        <v>63598</v>
      </c>
      <c r="AM139" s="247">
        <v>38550</v>
      </c>
      <c r="AO139" s="226" t="s">
        <v>35950</v>
      </c>
      <c r="AP139" s="227">
        <v>16708</v>
      </c>
      <c r="AR139" s="207" t="s">
        <v>14788</v>
      </c>
      <c r="AS139" s="208">
        <v>44786.33</v>
      </c>
      <c r="AT139" s="93"/>
      <c r="AU139" s="199" t="s">
        <v>15250</v>
      </c>
      <c r="AV139" s="200">
        <v>9265.75</v>
      </c>
      <c r="BA139" t="s">
        <v>51215</v>
      </c>
      <c r="BB139" s="284">
        <v>21168.799999999999</v>
      </c>
      <c r="BD139" s="272" t="s">
        <v>11541</v>
      </c>
      <c r="BE139" s="273">
        <v>249188.76</v>
      </c>
      <c r="BG139" s="244" t="s">
        <v>9504</v>
      </c>
      <c r="BH139" s="245">
        <v>-1776.99</v>
      </c>
      <c r="BJ139" s="230" t="s">
        <v>8554</v>
      </c>
      <c r="BK139" s="231">
        <v>188599</v>
      </c>
      <c r="BM139" s="209" t="s">
        <v>11453</v>
      </c>
      <c r="BN139" s="210">
        <v>11706.1</v>
      </c>
      <c r="BP139" s="195" t="s">
        <v>9787</v>
      </c>
      <c r="BQ139" s="196">
        <v>12979</v>
      </c>
    </row>
    <row r="140" spans="5:69" x14ac:dyDescent="0.55000000000000004">
      <c r="E140" t="s">
        <v>5725</v>
      </c>
      <c r="G140" s="284">
        <v>513530.76</v>
      </c>
      <c r="I140" s="282" t="s">
        <v>5344</v>
      </c>
      <c r="J140" s="282"/>
      <c r="K140" s="283">
        <v>1137282.83</v>
      </c>
      <c r="M140" s="242" t="s">
        <v>4226</v>
      </c>
      <c r="N140" s="242"/>
      <c r="O140" s="243">
        <v>18908.62</v>
      </c>
      <c r="Q140" s="224" t="s">
        <v>2274</v>
      </c>
      <c r="R140" s="224"/>
      <c r="S140" s="225">
        <v>1316</v>
      </c>
      <c r="U140" s="203" t="s">
        <v>615</v>
      </c>
      <c r="V140" s="203"/>
      <c r="W140" s="204">
        <v>37537</v>
      </c>
      <c r="Y140" s="195" t="s">
        <v>462</v>
      </c>
      <c r="Z140" s="195"/>
      <c r="AA140" s="196">
        <v>13317</v>
      </c>
      <c r="AB140" s="113"/>
      <c r="AC140" s="113"/>
      <c r="AD140" s="113"/>
      <c r="AE140" s="113"/>
      <c r="AF140" t="s">
        <v>71053</v>
      </c>
      <c r="AG140" s="284">
        <v>179379.96</v>
      </c>
      <c r="AI140" s="276" t="s">
        <v>46631</v>
      </c>
      <c r="AJ140" s="277">
        <v>1245.32</v>
      </c>
      <c r="AL140" s="246" t="s">
        <v>63599</v>
      </c>
      <c r="AM140" s="247">
        <v>2949.06</v>
      </c>
      <c r="AO140" s="226" t="s">
        <v>51442</v>
      </c>
      <c r="AP140" s="227">
        <v>7756.08</v>
      </c>
      <c r="AR140" s="207" t="s">
        <v>14789</v>
      </c>
      <c r="AS140" s="208">
        <v>11526.54</v>
      </c>
      <c r="AT140" s="93"/>
      <c r="AU140" s="199" t="s">
        <v>31630</v>
      </c>
      <c r="AV140" s="200">
        <v>871</v>
      </c>
      <c r="BA140" t="s">
        <v>12901</v>
      </c>
      <c r="BB140" s="284">
        <v>12408.64</v>
      </c>
      <c r="BD140" s="272" t="s">
        <v>11544</v>
      </c>
      <c r="BE140" s="273">
        <v>1137282.83</v>
      </c>
      <c r="BG140" s="244" t="s">
        <v>9507</v>
      </c>
      <c r="BH140" s="245">
        <v>18908.62</v>
      </c>
      <c r="BJ140" s="230" t="s">
        <v>8558</v>
      </c>
      <c r="BK140" s="231">
        <v>1316</v>
      </c>
      <c r="BM140" s="209" t="s">
        <v>9749</v>
      </c>
      <c r="BN140" s="210">
        <v>1118570.49</v>
      </c>
      <c r="BP140" s="195" t="s">
        <v>7581</v>
      </c>
      <c r="BQ140" s="196">
        <v>27098.09</v>
      </c>
    </row>
    <row r="141" spans="5:69" x14ac:dyDescent="0.55000000000000004">
      <c r="E141" t="s">
        <v>5729</v>
      </c>
      <c r="G141" s="284">
        <v>9823826.6500000004</v>
      </c>
      <c r="I141" s="282" t="s">
        <v>5345</v>
      </c>
      <c r="J141" s="282"/>
      <c r="K141" s="283">
        <v>84</v>
      </c>
      <c r="M141" s="242" t="s">
        <v>4227</v>
      </c>
      <c r="N141" s="242"/>
      <c r="O141" s="243">
        <v>-874.42</v>
      </c>
      <c r="Q141" s="224" t="s">
        <v>4114</v>
      </c>
      <c r="R141" s="224"/>
      <c r="S141" s="225">
        <v>2598</v>
      </c>
      <c r="U141" s="203" t="s">
        <v>616</v>
      </c>
      <c r="V141" s="203"/>
      <c r="W141" s="204">
        <v>28075.58</v>
      </c>
      <c r="Y141" s="195" t="s">
        <v>463</v>
      </c>
      <c r="Z141" s="195"/>
      <c r="AA141" s="196">
        <v>580</v>
      </c>
      <c r="AB141" s="113"/>
      <c r="AC141" s="113"/>
      <c r="AD141" s="113"/>
      <c r="AE141" s="113"/>
      <c r="AF141" t="s">
        <v>40255</v>
      </c>
      <c r="AG141" s="284">
        <v>13025.52</v>
      </c>
      <c r="AI141" s="276" t="s">
        <v>38813</v>
      </c>
      <c r="AJ141" s="277">
        <v>16315.7</v>
      </c>
      <c r="AL141" s="246" t="s">
        <v>63600</v>
      </c>
      <c r="AM141" s="247">
        <v>9444.75</v>
      </c>
      <c r="AO141" s="226" t="s">
        <v>51443</v>
      </c>
      <c r="AP141" s="227">
        <v>592.91999999999996</v>
      </c>
      <c r="AR141" s="207" t="s">
        <v>14790</v>
      </c>
      <c r="AS141" s="208">
        <v>26078</v>
      </c>
      <c r="AT141" s="93"/>
      <c r="AU141" s="199" t="s">
        <v>31631</v>
      </c>
      <c r="AV141" s="200">
        <v>871</v>
      </c>
      <c r="BA141" t="s">
        <v>66286</v>
      </c>
      <c r="BB141" s="284">
        <v>2360.64</v>
      </c>
      <c r="BD141" s="272" t="s">
        <v>11545</v>
      </c>
      <c r="BE141" s="273">
        <v>84</v>
      </c>
      <c r="BG141" s="244" t="s">
        <v>10596</v>
      </c>
      <c r="BH141" s="245">
        <v>-874.42</v>
      </c>
      <c r="BJ141" s="230" t="s">
        <v>10497</v>
      </c>
      <c r="BK141" s="231">
        <v>2598</v>
      </c>
      <c r="BM141" s="209" t="s">
        <v>6604</v>
      </c>
      <c r="BN141" s="210">
        <v>57717.38</v>
      </c>
      <c r="BP141" s="195" t="s">
        <v>10182</v>
      </c>
      <c r="BQ141" s="196">
        <v>44297.33</v>
      </c>
    </row>
    <row r="142" spans="5:69" x14ac:dyDescent="0.55000000000000004">
      <c r="E142" t="s">
        <v>5731</v>
      </c>
      <c r="G142" s="284">
        <v>587410.78</v>
      </c>
      <c r="I142" s="282" t="s">
        <v>65369</v>
      </c>
      <c r="J142" s="282"/>
      <c r="K142" s="283">
        <v>298154.2</v>
      </c>
      <c r="M142" s="242" t="s">
        <v>3543</v>
      </c>
      <c r="N142" s="242"/>
      <c r="O142" s="243">
        <v>2800.83</v>
      </c>
      <c r="Q142" s="224" t="s">
        <v>2293</v>
      </c>
      <c r="R142" s="224"/>
      <c r="S142" s="225">
        <v>1021168</v>
      </c>
      <c r="U142" s="203" t="s">
        <v>617</v>
      </c>
      <c r="V142" s="203"/>
      <c r="W142" s="204">
        <v>62901.74</v>
      </c>
      <c r="Y142" s="195" t="s">
        <v>464</v>
      </c>
      <c r="Z142" s="195"/>
      <c r="AA142" s="196">
        <v>12974.08</v>
      </c>
      <c r="AB142" s="113"/>
      <c r="AC142" s="113"/>
      <c r="AD142" s="113"/>
      <c r="AE142" s="113"/>
      <c r="AF142" t="s">
        <v>71054</v>
      </c>
      <c r="AG142" s="284">
        <v>1262.92</v>
      </c>
      <c r="AI142" s="276" t="s">
        <v>60176</v>
      </c>
      <c r="AJ142" s="277">
        <v>24360.37</v>
      </c>
      <c r="AL142" s="246" t="s">
        <v>62435</v>
      </c>
      <c r="AM142" s="247">
        <v>6500</v>
      </c>
      <c r="AO142" s="226" t="s">
        <v>46612</v>
      </c>
      <c r="AP142" s="227">
        <v>13819.18</v>
      </c>
      <c r="AR142" s="207" t="s">
        <v>14791</v>
      </c>
      <c r="AS142" s="208">
        <v>6708</v>
      </c>
      <c r="AT142" s="93"/>
      <c r="AU142" s="199" t="s">
        <v>13000</v>
      </c>
      <c r="AV142" s="200">
        <v>10672</v>
      </c>
      <c r="BA142" t="s">
        <v>12008</v>
      </c>
      <c r="BB142" s="284">
        <v>1336.58</v>
      </c>
      <c r="BD142" s="272" t="s">
        <v>11547</v>
      </c>
      <c r="BE142" s="273">
        <v>298154.2</v>
      </c>
      <c r="BG142" s="244" t="s">
        <v>9510</v>
      </c>
      <c r="BH142" s="245">
        <v>2800.83</v>
      </c>
      <c r="BJ142" s="230" t="s">
        <v>8577</v>
      </c>
      <c r="BK142" s="231">
        <v>1021168</v>
      </c>
      <c r="BM142" s="209" t="s">
        <v>7031</v>
      </c>
      <c r="BN142" s="210">
        <v>3649.48</v>
      </c>
      <c r="BP142" s="195" t="s">
        <v>9243</v>
      </c>
      <c r="BQ142" s="196">
        <v>2723.37</v>
      </c>
    </row>
    <row r="143" spans="5:69" x14ac:dyDescent="0.55000000000000004">
      <c r="E143" t="s">
        <v>5734</v>
      </c>
      <c r="G143">
        <v>-31.06</v>
      </c>
      <c r="I143" s="282" t="s">
        <v>5347</v>
      </c>
      <c r="J143" s="282"/>
      <c r="K143" s="283">
        <v>68923.17</v>
      </c>
      <c r="M143" s="242" t="s">
        <v>4307</v>
      </c>
      <c r="N143" s="242"/>
      <c r="O143" s="243">
        <v>839.85</v>
      </c>
      <c r="Q143" s="224" t="s">
        <v>4115</v>
      </c>
      <c r="R143" s="224"/>
      <c r="S143" s="225">
        <v>437193</v>
      </c>
      <c r="U143" s="203" t="s">
        <v>618</v>
      </c>
      <c r="V143" s="203"/>
      <c r="W143" s="204">
        <v>453793</v>
      </c>
      <c r="Y143" s="195" t="s">
        <v>465</v>
      </c>
      <c r="Z143" s="195"/>
      <c r="AA143" s="196">
        <v>612</v>
      </c>
      <c r="AB143" s="113"/>
      <c r="AC143" s="113"/>
      <c r="AD143" s="113"/>
      <c r="AE143" s="113"/>
      <c r="AF143" t="s">
        <v>57411</v>
      </c>
      <c r="AG143" s="284">
        <v>54471.94</v>
      </c>
      <c r="AI143" s="276" t="s">
        <v>66827</v>
      </c>
      <c r="AJ143" s="277">
        <v>4700</v>
      </c>
      <c r="AL143" s="246" t="s">
        <v>62513</v>
      </c>
      <c r="AM143" s="247">
        <v>3488.45</v>
      </c>
      <c r="AO143" s="226" t="s">
        <v>46613</v>
      </c>
      <c r="AP143" s="227">
        <v>1057.1600000000001</v>
      </c>
      <c r="AR143" s="207" t="s">
        <v>14792</v>
      </c>
      <c r="AS143" s="208">
        <v>8623</v>
      </c>
      <c r="AT143" s="93"/>
      <c r="AU143" s="199" t="s">
        <v>13001</v>
      </c>
      <c r="AV143" s="200">
        <v>1800</v>
      </c>
      <c r="BA143" t="s">
        <v>39960</v>
      </c>
      <c r="BB143" s="284">
        <v>1752</v>
      </c>
      <c r="BD143" s="272" t="s">
        <v>11548</v>
      </c>
      <c r="BE143" s="273">
        <v>68923.17</v>
      </c>
      <c r="BG143" s="244" t="s">
        <v>10603</v>
      </c>
      <c r="BH143" s="245">
        <v>839.85</v>
      </c>
      <c r="BJ143" s="230" t="s">
        <v>10498</v>
      </c>
      <c r="BK143" s="231">
        <v>437193</v>
      </c>
      <c r="BM143" s="209" t="s">
        <v>7271</v>
      </c>
      <c r="BN143" s="210">
        <v>91283.520000000004</v>
      </c>
      <c r="BP143" s="195" t="s">
        <v>9789</v>
      </c>
      <c r="BQ143" s="196">
        <v>74118.789999999994</v>
      </c>
    </row>
    <row r="144" spans="5:69" x14ac:dyDescent="0.55000000000000004">
      <c r="E144" t="s">
        <v>5736</v>
      </c>
      <c r="G144" s="284">
        <v>2367423.75</v>
      </c>
      <c r="I144" s="282" t="s">
        <v>5349</v>
      </c>
      <c r="J144" s="282"/>
      <c r="K144" s="283">
        <v>624.80999999999995</v>
      </c>
      <c r="M144" s="242" t="s">
        <v>4309</v>
      </c>
      <c r="N144" s="242"/>
      <c r="O144" s="243">
        <v>1668</v>
      </c>
      <c r="Q144" s="224" t="s">
        <v>2309</v>
      </c>
      <c r="R144" s="224"/>
      <c r="S144" s="225">
        <v>3</v>
      </c>
      <c r="U144" s="203" t="s">
        <v>619</v>
      </c>
      <c r="V144" s="203"/>
      <c r="W144" s="204">
        <v>289951.64</v>
      </c>
      <c r="Y144" s="195" t="s">
        <v>466</v>
      </c>
      <c r="Z144" s="195"/>
      <c r="AA144" s="196">
        <v>13310</v>
      </c>
      <c r="AB144" s="113"/>
      <c r="AC144" s="113"/>
      <c r="AD144" s="113"/>
      <c r="AE144" s="113"/>
      <c r="AF144" t="s">
        <v>59575</v>
      </c>
      <c r="AG144" s="284">
        <v>53700</v>
      </c>
      <c r="AI144" s="276" t="s">
        <v>66828</v>
      </c>
      <c r="AJ144" s="277">
        <v>903.35</v>
      </c>
      <c r="AL144" s="246" t="s">
        <v>49563</v>
      </c>
      <c r="AM144" s="247">
        <v>4183</v>
      </c>
      <c r="AO144" s="226" t="s">
        <v>35951</v>
      </c>
      <c r="AP144" s="227">
        <v>52528.74</v>
      </c>
      <c r="AR144" s="207" t="s">
        <v>14793</v>
      </c>
      <c r="AS144" s="208">
        <v>7538</v>
      </c>
      <c r="AT144" s="93"/>
      <c r="AU144" s="199" t="s">
        <v>13002</v>
      </c>
      <c r="AV144" s="200">
        <v>1095</v>
      </c>
      <c r="BA144" t="s">
        <v>66241</v>
      </c>
      <c r="BB144" s="284">
        <v>4957.97</v>
      </c>
      <c r="BD144" s="272" t="s">
        <v>11550</v>
      </c>
      <c r="BE144" s="273">
        <v>624.80999999999995</v>
      </c>
      <c r="BG144" s="244" t="s">
        <v>10605</v>
      </c>
      <c r="BH144" s="245">
        <v>1668</v>
      </c>
      <c r="BJ144" s="230" t="s">
        <v>8593</v>
      </c>
      <c r="BK144" s="231">
        <v>3</v>
      </c>
      <c r="BM144" s="209" t="s">
        <v>7559</v>
      </c>
      <c r="BN144" s="210">
        <v>45094.96</v>
      </c>
      <c r="BP144" s="195" t="s">
        <v>10097</v>
      </c>
      <c r="BQ144" s="196">
        <v>822750</v>
      </c>
    </row>
    <row r="145" spans="5:69" x14ac:dyDescent="0.55000000000000004">
      <c r="E145" t="s">
        <v>5738</v>
      </c>
      <c r="G145" s="284">
        <v>3032090.94</v>
      </c>
      <c r="I145" s="282" t="s">
        <v>5351</v>
      </c>
      <c r="J145" s="282"/>
      <c r="K145" s="283">
        <v>21938.46</v>
      </c>
      <c r="M145" s="242" t="s">
        <v>4228</v>
      </c>
      <c r="N145" s="242"/>
      <c r="O145" s="243">
        <v>845.99</v>
      </c>
      <c r="Q145" s="224" t="s">
        <v>2315</v>
      </c>
      <c r="R145" s="224"/>
      <c r="S145" s="225">
        <v>16</v>
      </c>
      <c r="U145" s="203" t="s">
        <v>620</v>
      </c>
      <c r="V145" s="203"/>
      <c r="W145" s="204">
        <v>16652</v>
      </c>
      <c r="Y145" s="195" t="s">
        <v>467</v>
      </c>
      <c r="Z145" s="195"/>
      <c r="AA145" s="196">
        <v>1426</v>
      </c>
      <c r="AB145" s="113"/>
      <c r="AC145" s="113"/>
      <c r="AD145" s="113"/>
      <c r="AE145" s="113"/>
      <c r="AF145" t="s">
        <v>71055</v>
      </c>
      <c r="AG145">
        <v>400</v>
      </c>
      <c r="AI145" s="276" t="s">
        <v>38814</v>
      </c>
      <c r="AJ145" s="277">
        <v>24230.19</v>
      </c>
      <c r="AL145" s="246" t="s">
        <v>49564</v>
      </c>
      <c r="AM145" s="247">
        <v>321</v>
      </c>
      <c r="AO145" s="226" t="s">
        <v>35952</v>
      </c>
      <c r="AP145" s="227">
        <v>6065</v>
      </c>
      <c r="AR145" s="207" t="s">
        <v>14794</v>
      </c>
      <c r="AS145" s="208">
        <v>2000</v>
      </c>
      <c r="AT145" s="93"/>
      <c r="AU145" s="199" t="s">
        <v>13003</v>
      </c>
      <c r="AV145" s="200">
        <v>221.47</v>
      </c>
      <c r="BA145" t="s">
        <v>51386</v>
      </c>
      <c r="BB145">
        <v>31.91</v>
      </c>
      <c r="BD145" s="272" t="s">
        <v>11552</v>
      </c>
      <c r="BE145" s="273">
        <v>21938.46</v>
      </c>
      <c r="BG145" s="244" t="s">
        <v>9515</v>
      </c>
      <c r="BH145" s="245">
        <v>845.99</v>
      </c>
      <c r="BJ145" s="230" t="s">
        <v>8599</v>
      </c>
      <c r="BK145" s="231">
        <v>16</v>
      </c>
      <c r="BM145" s="209" t="s">
        <v>7686</v>
      </c>
      <c r="BN145" s="210">
        <v>33233.43</v>
      </c>
      <c r="BP145" s="195" t="s">
        <v>10183</v>
      </c>
      <c r="BQ145" s="196">
        <v>560223</v>
      </c>
    </row>
    <row r="146" spans="5:69" x14ac:dyDescent="0.55000000000000004">
      <c r="E146" t="s">
        <v>5739</v>
      </c>
      <c r="G146" s="284">
        <v>24237896</v>
      </c>
      <c r="I146" s="282" t="s">
        <v>5353</v>
      </c>
      <c r="J146" s="282"/>
      <c r="K146" s="283">
        <v>44325.5</v>
      </c>
      <c r="M146" s="242" t="s">
        <v>3548</v>
      </c>
      <c r="N146" s="242"/>
      <c r="O146" s="243">
        <v>130319.61</v>
      </c>
      <c r="Q146" s="224" t="s">
        <v>4118</v>
      </c>
      <c r="R146" s="224"/>
      <c r="S146" s="225">
        <v>893.68</v>
      </c>
      <c r="U146" s="203" t="s">
        <v>621</v>
      </c>
      <c r="V146" s="203"/>
      <c r="W146" s="204">
        <v>417940.43</v>
      </c>
      <c r="Y146" s="195" t="s">
        <v>468</v>
      </c>
      <c r="Z146" s="195"/>
      <c r="AA146" s="196">
        <v>683</v>
      </c>
      <c r="AB146" s="113"/>
      <c r="AC146" s="113"/>
      <c r="AD146" s="113"/>
      <c r="AE146" s="113"/>
      <c r="AF146" t="s">
        <v>71056</v>
      </c>
      <c r="AG146" s="284">
        <v>10200</v>
      </c>
      <c r="AI146" s="276" t="s">
        <v>46632</v>
      </c>
      <c r="AJ146" s="277">
        <v>1544.9</v>
      </c>
      <c r="AL146" s="246" t="s">
        <v>60172</v>
      </c>
      <c r="AM146" s="247">
        <v>139.76</v>
      </c>
      <c r="AO146" s="226" t="s">
        <v>48640</v>
      </c>
      <c r="AP146" s="227">
        <v>4664.3</v>
      </c>
      <c r="AR146" s="207" t="s">
        <v>14795</v>
      </c>
      <c r="AS146" s="208">
        <v>7511</v>
      </c>
      <c r="AT146" s="93"/>
      <c r="AU146" s="199" t="s">
        <v>13004</v>
      </c>
      <c r="AV146" s="200">
        <v>5070.66</v>
      </c>
      <c r="BA146" t="s">
        <v>51224</v>
      </c>
      <c r="BB146" s="284">
        <v>23354.15</v>
      </c>
      <c r="BD146" s="272" t="s">
        <v>11554</v>
      </c>
      <c r="BE146" s="273">
        <v>44325.5</v>
      </c>
      <c r="BG146" s="244" t="s">
        <v>9516</v>
      </c>
      <c r="BH146" s="245">
        <v>130319.61</v>
      </c>
      <c r="BJ146" s="230" t="s">
        <v>10499</v>
      </c>
      <c r="BK146" s="231">
        <v>893.68</v>
      </c>
      <c r="BM146" s="209" t="s">
        <v>7991</v>
      </c>
      <c r="BN146" s="210">
        <v>14893.79</v>
      </c>
      <c r="BP146" s="195" t="s">
        <v>9790</v>
      </c>
      <c r="BQ146" s="196">
        <v>1382973</v>
      </c>
    </row>
    <row r="147" spans="5:69" x14ac:dyDescent="0.55000000000000004">
      <c r="E147" t="s">
        <v>5767</v>
      </c>
      <c r="G147" s="284">
        <v>857891.95</v>
      </c>
      <c r="I147" s="282" t="s">
        <v>5354</v>
      </c>
      <c r="J147" s="282"/>
      <c r="K147" s="283">
        <v>22371.31</v>
      </c>
      <c r="M147" s="242" t="s">
        <v>4316</v>
      </c>
      <c r="N147" s="242"/>
      <c r="O147" s="243">
        <v>2780</v>
      </c>
      <c r="Q147" s="224" t="s">
        <v>2320</v>
      </c>
      <c r="R147" s="224"/>
      <c r="S147" s="225">
        <v>723</v>
      </c>
      <c r="U147" s="203" t="s">
        <v>622</v>
      </c>
      <c r="V147" s="203"/>
      <c r="W147" s="204">
        <v>38312</v>
      </c>
      <c r="Y147" s="195" t="s">
        <v>469</v>
      </c>
      <c r="Z147" s="195"/>
      <c r="AA147" s="196">
        <v>399</v>
      </c>
      <c r="AB147" s="113"/>
      <c r="AC147" s="113"/>
      <c r="AD147" s="113"/>
      <c r="AE147" s="113"/>
      <c r="AF147" t="s">
        <v>40257</v>
      </c>
      <c r="AG147" s="284">
        <v>7300</v>
      </c>
      <c r="AI147" s="276" t="s">
        <v>38815</v>
      </c>
      <c r="AJ147" s="277">
        <v>144661.87</v>
      </c>
      <c r="AL147" s="246" t="s">
        <v>60173</v>
      </c>
      <c r="AM147" s="247">
        <v>14660.32</v>
      </c>
      <c r="AO147" s="226" t="s">
        <v>40083</v>
      </c>
      <c r="AP147" s="227">
        <v>4184</v>
      </c>
      <c r="AR147" s="207" t="s">
        <v>14796</v>
      </c>
      <c r="AS147" s="208">
        <v>57853.29</v>
      </c>
      <c r="AT147" s="93"/>
      <c r="AU147" s="199" t="s">
        <v>13005</v>
      </c>
      <c r="AV147" s="200">
        <v>1665.2</v>
      </c>
      <c r="BA147" t="s">
        <v>12904</v>
      </c>
      <c r="BB147" s="284">
        <v>36233.97</v>
      </c>
      <c r="BD147" s="272" t="s">
        <v>11555</v>
      </c>
      <c r="BE147" s="273">
        <v>22371.31</v>
      </c>
      <c r="BG147" s="244" t="s">
        <v>10614</v>
      </c>
      <c r="BH147" s="245">
        <v>2780</v>
      </c>
      <c r="BJ147" s="230" t="s">
        <v>8604</v>
      </c>
      <c r="BK147" s="231">
        <v>723</v>
      </c>
      <c r="BM147" s="209" t="s">
        <v>8248</v>
      </c>
      <c r="BN147" s="210">
        <v>66339.42</v>
      </c>
      <c r="BP147" s="195" t="s">
        <v>10184</v>
      </c>
      <c r="BQ147" s="196">
        <v>38340</v>
      </c>
    </row>
    <row r="148" spans="5:69" x14ac:dyDescent="0.55000000000000004">
      <c r="E148" t="s">
        <v>5769</v>
      </c>
      <c r="G148" s="284">
        <v>4973566.87</v>
      </c>
      <c r="I148" s="282" t="s">
        <v>5357</v>
      </c>
      <c r="J148" s="282"/>
      <c r="K148" s="283">
        <v>69201.789999999994</v>
      </c>
      <c r="M148" s="242" t="s">
        <v>4327</v>
      </c>
      <c r="N148" s="242"/>
      <c r="O148" s="243">
        <v>5503</v>
      </c>
      <c r="Q148" s="224" t="s">
        <v>2321</v>
      </c>
      <c r="R148" s="224"/>
      <c r="S148" s="225">
        <v>7974</v>
      </c>
      <c r="U148" s="203" t="s">
        <v>3993</v>
      </c>
      <c r="V148" s="203"/>
      <c r="W148" s="204">
        <v>16500</v>
      </c>
      <c r="Y148" s="195" t="s">
        <v>470</v>
      </c>
      <c r="Z148" s="195"/>
      <c r="AA148" s="196">
        <v>1562</v>
      </c>
      <c r="AB148" s="113"/>
      <c r="AC148" s="113"/>
      <c r="AD148" s="113"/>
      <c r="AE148" s="113"/>
      <c r="AF148" t="s">
        <v>34979</v>
      </c>
      <c r="AG148" s="284">
        <v>1325.32</v>
      </c>
      <c r="AI148" s="276" t="s">
        <v>38816</v>
      </c>
      <c r="AJ148" s="277">
        <v>393420.92</v>
      </c>
      <c r="AL148" s="246" t="s">
        <v>60174</v>
      </c>
      <c r="AM148" s="247">
        <v>1121.54</v>
      </c>
      <c r="AO148" s="226" t="s">
        <v>51444</v>
      </c>
      <c r="AP148" s="227">
        <v>21599</v>
      </c>
      <c r="AR148" s="207" t="s">
        <v>14797</v>
      </c>
      <c r="AS148" s="208">
        <v>2000</v>
      </c>
      <c r="AT148" s="93"/>
      <c r="AU148" s="199" t="s">
        <v>13006</v>
      </c>
      <c r="AV148" s="200">
        <v>1800</v>
      </c>
      <c r="BA148" t="s">
        <v>69671</v>
      </c>
      <c r="BB148" s="284">
        <v>3360.76</v>
      </c>
      <c r="BD148" s="272" t="s">
        <v>11558</v>
      </c>
      <c r="BE148" s="273">
        <v>69201.789999999994</v>
      </c>
      <c r="BG148" s="244" t="s">
        <v>10625</v>
      </c>
      <c r="BH148" s="245">
        <v>5503</v>
      </c>
      <c r="BJ148" s="230" t="s">
        <v>8605</v>
      </c>
      <c r="BK148" s="231">
        <v>7974</v>
      </c>
      <c r="BM148" s="209" t="s">
        <v>8625</v>
      </c>
      <c r="BN148" s="210">
        <v>4616.3999999999996</v>
      </c>
      <c r="BP148" s="195" t="s">
        <v>9791</v>
      </c>
      <c r="BQ148" s="196">
        <v>38340</v>
      </c>
    </row>
    <row r="149" spans="5:69" x14ac:dyDescent="0.55000000000000004">
      <c r="E149" t="s">
        <v>5771</v>
      </c>
      <c r="G149" s="284">
        <v>818133.09</v>
      </c>
      <c r="I149" s="282" t="s">
        <v>5358</v>
      </c>
      <c r="J149" s="282"/>
      <c r="K149" s="283">
        <v>66276.86</v>
      </c>
      <c r="M149" s="242" t="s">
        <v>4333</v>
      </c>
      <c r="N149" s="242"/>
      <c r="O149" s="243">
        <v>705</v>
      </c>
      <c r="Q149" s="224" t="s">
        <v>2347</v>
      </c>
      <c r="R149" s="224"/>
      <c r="S149" s="225">
        <v>1212</v>
      </c>
      <c r="U149" s="203" t="s">
        <v>623</v>
      </c>
      <c r="V149" s="203"/>
      <c r="W149" s="204">
        <v>163131.35</v>
      </c>
      <c r="Y149" s="195" t="s">
        <v>471</v>
      </c>
      <c r="Z149" s="195"/>
      <c r="AA149" s="196">
        <v>419</v>
      </c>
      <c r="AB149" s="113"/>
      <c r="AC149" s="113"/>
      <c r="AD149" s="113"/>
      <c r="AE149" s="113"/>
      <c r="AF149" t="s">
        <v>40259</v>
      </c>
      <c r="AG149">
        <v>600.53</v>
      </c>
      <c r="AI149" s="276" t="s">
        <v>38817</v>
      </c>
      <c r="AJ149" s="277">
        <v>224891.76</v>
      </c>
      <c r="AL149" s="246" t="s">
        <v>60175</v>
      </c>
      <c r="AM149" s="247">
        <v>3591.79</v>
      </c>
      <c r="AO149" s="226" t="s">
        <v>46614</v>
      </c>
      <c r="AP149" s="227">
        <v>8479.0400000000009</v>
      </c>
      <c r="AR149" s="207" t="s">
        <v>14798</v>
      </c>
      <c r="AS149" s="208">
        <v>19037.54</v>
      </c>
      <c r="AT149" s="93"/>
      <c r="AU149" s="199" t="s">
        <v>13007</v>
      </c>
      <c r="AV149" s="200">
        <v>1095</v>
      </c>
      <c r="BA149" t="s">
        <v>12905</v>
      </c>
      <c r="BB149" s="284">
        <v>3075.03</v>
      </c>
      <c r="BD149" s="272" t="s">
        <v>11559</v>
      </c>
      <c r="BE149" s="273">
        <v>66276.86</v>
      </c>
      <c r="BG149" s="244" t="s">
        <v>10634</v>
      </c>
      <c r="BH149" s="245">
        <v>705</v>
      </c>
      <c r="BJ149" s="230" t="s">
        <v>8631</v>
      </c>
      <c r="BK149" s="231">
        <v>1212</v>
      </c>
      <c r="BM149" s="209" t="s">
        <v>8862</v>
      </c>
      <c r="BN149" s="210">
        <v>80176.240000000005</v>
      </c>
      <c r="BP149" s="195" t="s">
        <v>7582</v>
      </c>
      <c r="BQ149" s="196">
        <v>445639.52</v>
      </c>
    </row>
    <row r="150" spans="5:69" x14ac:dyDescent="0.55000000000000004">
      <c r="E150" t="s">
        <v>5773</v>
      </c>
      <c r="G150" s="284">
        <v>1119272.8500000001</v>
      </c>
      <c r="I150" s="282" t="s">
        <v>5359</v>
      </c>
      <c r="J150" s="282"/>
      <c r="K150" s="283">
        <v>6423746.2800000003</v>
      </c>
      <c r="M150" s="242" t="s">
        <v>4238</v>
      </c>
      <c r="N150" s="242"/>
      <c r="O150" s="243">
        <v>18926.830000000002</v>
      </c>
      <c r="Q150" s="224" t="s">
        <v>4119</v>
      </c>
      <c r="R150" s="224"/>
      <c r="S150" s="225">
        <v>2000</v>
      </c>
      <c r="U150" s="203" t="s">
        <v>624</v>
      </c>
      <c r="V150" s="203"/>
      <c r="W150" s="204">
        <v>27156</v>
      </c>
      <c r="Y150" s="195" t="s">
        <v>4050</v>
      </c>
      <c r="Z150" s="195"/>
      <c r="AA150" s="196">
        <v>357</v>
      </c>
      <c r="AB150" s="113"/>
      <c r="AC150" s="113"/>
      <c r="AD150" s="113"/>
      <c r="AE150" s="113"/>
      <c r="AF150" t="s">
        <v>61384</v>
      </c>
      <c r="AG150">
        <v>75.94</v>
      </c>
      <c r="AI150" s="276" t="s">
        <v>55754</v>
      </c>
      <c r="AJ150" s="277">
        <v>2277.7399999999998</v>
      </c>
      <c r="AL150" s="246" t="s">
        <v>14796</v>
      </c>
      <c r="AM150" s="247">
        <v>5449.95</v>
      </c>
      <c r="AO150" s="226" t="s">
        <v>46615</v>
      </c>
      <c r="AP150" s="227">
        <v>2300.9</v>
      </c>
      <c r="AR150" s="207" t="s">
        <v>14799</v>
      </c>
      <c r="AS150" s="208">
        <v>7538</v>
      </c>
      <c r="AT150" s="93"/>
      <c r="AU150" s="199" t="s">
        <v>13008</v>
      </c>
      <c r="AV150" s="200">
        <v>221.47</v>
      </c>
      <c r="BA150" t="s">
        <v>51232</v>
      </c>
      <c r="BB150" s="284">
        <v>5328.62</v>
      </c>
      <c r="BD150" s="272" t="s">
        <v>11560</v>
      </c>
      <c r="BE150" s="273">
        <v>6423746.2800000003</v>
      </c>
      <c r="BG150" s="244" t="s">
        <v>10635</v>
      </c>
      <c r="BH150" s="245">
        <v>18926.830000000002</v>
      </c>
      <c r="BJ150" s="230" t="s">
        <v>10500</v>
      </c>
      <c r="BK150" s="231">
        <v>2000</v>
      </c>
      <c r="BM150" s="209" t="s">
        <v>9207</v>
      </c>
      <c r="BN150" s="210">
        <v>654336.61</v>
      </c>
      <c r="BP150" s="195" t="s">
        <v>10185</v>
      </c>
      <c r="BQ150" s="196">
        <v>229638</v>
      </c>
    </row>
    <row r="151" spans="5:69" x14ac:dyDescent="0.55000000000000004">
      <c r="E151" t="s">
        <v>5779</v>
      </c>
      <c r="G151" s="284">
        <v>1676934.45</v>
      </c>
      <c r="I151" s="282" t="s">
        <v>5363</v>
      </c>
      <c r="J151" s="282"/>
      <c r="K151" s="283">
        <v>983137.08</v>
      </c>
      <c r="M151" s="242" t="s">
        <v>4241</v>
      </c>
      <c r="N151" s="242"/>
      <c r="O151" s="243">
        <v>144593</v>
      </c>
      <c r="Q151" s="224" t="s">
        <v>2354</v>
      </c>
      <c r="R151" s="224"/>
      <c r="S151" s="225">
        <v>299</v>
      </c>
      <c r="U151" s="203" t="s">
        <v>625</v>
      </c>
      <c r="V151" s="203"/>
      <c r="W151" s="204">
        <v>116788.82</v>
      </c>
      <c r="Y151" s="195" t="s">
        <v>473</v>
      </c>
      <c r="Z151" s="195"/>
      <c r="AA151" s="196">
        <v>554</v>
      </c>
      <c r="AB151" s="113"/>
      <c r="AC151" s="113"/>
      <c r="AD151" s="113"/>
      <c r="AE151" s="113"/>
      <c r="AF151" t="s">
        <v>67529</v>
      </c>
      <c r="AG151">
        <v>33.93</v>
      </c>
      <c r="AI151" s="276" t="s">
        <v>61264</v>
      </c>
      <c r="AJ151" s="277">
        <v>302948.28999999998</v>
      </c>
      <c r="AL151" s="246" t="s">
        <v>62999</v>
      </c>
      <c r="AM151" s="247">
        <v>33742.21</v>
      </c>
      <c r="AO151" s="226" t="s">
        <v>38802</v>
      </c>
      <c r="AP151" s="227">
        <v>16948.86</v>
      </c>
      <c r="AR151" s="207" t="s">
        <v>14800</v>
      </c>
      <c r="AS151" s="208">
        <v>99262.29</v>
      </c>
      <c r="AT151" s="93"/>
      <c r="AU151" s="199" t="s">
        <v>13009</v>
      </c>
      <c r="AV151" s="200">
        <v>5070.66</v>
      </c>
      <c r="BA151" t="s">
        <v>51395</v>
      </c>
      <c r="BB151" s="284">
        <v>3385.32</v>
      </c>
      <c r="BD151" s="272" t="s">
        <v>11564</v>
      </c>
      <c r="BE151" s="273">
        <v>983137.08</v>
      </c>
      <c r="BG151" s="244" t="s">
        <v>10640</v>
      </c>
      <c r="BH151" s="245">
        <v>144593</v>
      </c>
      <c r="BJ151" s="230" t="s">
        <v>8638</v>
      </c>
      <c r="BK151" s="231">
        <v>299</v>
      </c>
      <c r="BM151" s="209" t="s">
        <v>11454</v>
      </c>
      <c r="BN151" s="210">
        <v>146796.29</v>
      </c>
      <c r="BP151" s="195" t="s">
        <v>9792</v>
      </c>
      <c r="BQ151" s="196">
        <v>675277.52</v>
      </c>
    </row>
    <row r="152" spans="5:69" x14ac:dyDescent="0.55000000000000004">
      <c r="E152" t="s">
        <v>5781</v>
      </c>
      <c r="G152" s="284">
        <v>12106839.109999999</v>
      </c>
      <c r="I152" s="282" t="s">
        <v>5365</v>
      </c>
      <c r="J152" s="282"/>
      <c r="K152" s="283">
        <v>9081.52</v>
      </c>
      <c r="M152" s="242" t="s">
        <v>4336</v>
      </c>
      <c r="N152" s="242"/>
      <c r="O152" s="243">
        <v>734</v>
      </c>
      <c r="Q152" s="224" t="s">
        <v>2362</v>
      </c>
      <c r="R152" s="224"/>
      <c r="S152" s="225">
        <v>20</v>
      </c>
      <c r="U152" s="203" t="s">
        <v>626</v>
      </c>
      <c r="V152" s="203"/>
      <c r="W152" s="204">
        <v>292917.94</v>
      </c>
      <c r="Y152" s="195" t="s">
        <v>474</v>
      </c>
      <c r="Z152" s="195"/>
      <c r="AA152" s="196">
        <v>6848</v>
      </c>
      <c r="AB152" s="113"/>
      <c r="AC152" s="113"/>
      <c r="AD152" s="113"/>
      <c r="AE152" s="113"/>
      <c r="AF152" t="s">
        <v>71057</v>
      </c>
      <c r="AG152">
        <v>7.05</v>
      </c>
      <c r="AI152" s="276" t="s">
        <v>40087</v>
      </c>
      <c r="AJ152" s="277">
        <v>95.19</v>
      </c>
      <c r="AL152" s="246" t="s">
        <v>63000</v>
      </c>
      <c r="AM152" s="247">
        <v>2428.79</v>
      </c>
      <c r="AO152" s="226" t="s">
        <v>48641</v>
      </c>
      <c r="AP152" s="227">
        <v>45138.49</v>
      </c>
      <c r="AR152" s="207" t="s">
        <v>14801</v>
      </c>
      <c r="AS152" s="208">
        <v>9762.5</v>
      </c>
      <c r="AT152" s="93"/>
      <c r="AU152" s="199" t="s">
        <v>13010</v>
      </c>
      <c r="AV152" s="200">
        <v>1665.2</v>
      </c>
      <c r="BA152" t="s">
        <v>12906</v>
      </c>
      <c r="BB152" s="284">
        <v>9881.93</v>
      </c>
      <c r="BD152" s="272" t="s">
        <v>11566</v>
      </c>
      <c r="BE152" s="273">
        <v>9081.52</v>
      </c>
      <c r="BG152" s="244" t="s">
        <v>10642</v>
      </c>
      <c r="BH152" s="245">
        <v>734</v>
      </c>
      <c r="BJ152" s="230" t="s">
        <v>8647</v>
      </c>
      <c r="BK152" s="231">
        <v>20</v>
      </c>
      <c r="BM152" s="209" t="s">
        <v>11801</v>
      </c>
      <c r="BN152" s="210">
        <v>156.94</v>
      </c>
      <c r="BP152" s="195" t="s">
        <v>10186</v>
      </c>
      <c r="BQ152" s="196">
        <v>92051.32</v>
      </c>
    </row>
    <row r="153" spans="5:69" x14ac:dyDescent="0.55000000000000004">
      <c r="E153" t="s">
        <v>5783</v>
      </c>
      <c r="G153" s="284">
        <v>1648975.3</v>
      </c>
      <c r="I153" s="282" t="s">
        <v>5366</v>
      </c>
      <c r="J153" s="282"/>
      <c r="K153" s="283">
        <v>1411437.26</v>
      </c>
      <c r="M153" s="242" t="s">
        <v>4337</v>
      </c>
      <c r="N153" s="242"/>
      <c r="O153" s="243">
        <v>13359</v>
      </c>
      <c r="Q153" s="224" t="s">
        <v>4121</v>
      </c>
      <c r="R153" s="224"/>
      <c r="S153" s="225">
        <v>2000</v>
      </c>
      <c r="U153" s="203" t="s">
        <v>627</v>
      </c>
      <c r="V153" s="203"/>
      <c r="W153" s="204">
        <v>6594436</v>
      </c>
      <c r="Y153" s="195" t="s">
        <v>265</v>
      </c>
      <c r="Z153" s="195"/>
      <c r="AA153" s="196">
        <v>58598.080000000002</v>
      </c>
      <c r="AB153" s="113"/>
      <c r="AC153" s="113"/>
      <c r="AD153" s="113"/>
      <c r="AE153" s="113"/>
      <c r="AF153" t="s">
        <v>34980</v>
      </c>
      <c r="AG153" s="284">
        <v>3780</v>
      </c>
      <c r="AI153" s="276" t="s">
        <v>38819</v>
      </c>
      <c r="AJ153" s="277">
        <v>119723.18</v>
      </c>
      <c r="AL153" s="246" t="s">
        <v>58913</v>
      </c>
      <c r="AM153" s="247">
        <v>4759.5600000000004</v>
      </c>
      <c r="AO153" s="226" t="s">
        <v>49566</v>
      </c>
      <c r="AP153" s="227">
        <v>4930.08</v>
      </c>
      <c r="AR153" s="207" t="s">
        <v>14802</v>
      </c>
      <c r="AS153" s="208">
        <v>746.85</v>
      </c>
      <c r="AT153" s="93"/>
      <c r="AU153" s="199" t="s">
        <v>13011</v>
      </c>
      <c r="AV153" s="200">
        <v>10672</v>
      </c>
      <c r="BA153" t="s">
        <v>66243</v>
      </c>
      <c r="BB153" s="284">
        <v>2463.21</v>
      </c>
      <c r="BD153" s="272" t="s">
        <v>11567</v>
      </c>
      <c r="BE153" s="273">
        <v>1411437.26</v>
      </c>
      <c r="BG153" s="244" t="s">
        <v>10643</v>
      </c>
      <c r="BH153" s="245">
        <v>13359</v>
      </c>
      <c r="BJ153" s="230" t="s">
        <v>10501</v>
      </c>
      <c r="BK153" s="231">
        <v>2000</v>
      </c>
      <c r="BM153" s="209" t="s">
        <v>9750</v>
      </c>
      <c r="BN153" s="210">
        <v>1198294.46</v>
      </c>
      <c r="BP153" s="195" t="s">
        <v>9793</v>
      </c>
      <c r="BQ153" s="196">
        <v>92051.32</v>
      </c>
    </row>
    <row r="154" spans="5:69" x14ac:dyDescent="0.55000000000000004">
      <c r="E154" t="s">
        <v>5785</v>
      </c>
      <c r="G154" s="284">
        <v>37685.19</v>
      </c>
      <c r="I154" s="282" t="s">
        <v>5367</v>
      </c>
      <c r="J154" s="282"/>
      <c r="K154" s="283">
        <v>131932.44</v>
      </c>
      <c r="M154" s="242" t="s">
        <v>4245</v>
      </c>
      <c r="N154" s="242"/>
      <c r="O154" s="243">
        <v>358.04</v>
      </c>
      <c r="Q154" s="224" t="s">
        <v>2497</v>
      </c>
      <c r="R154" s="224"/>
      <c r="S154" s="225">
        <v>1463</v>
      </c>
      <c r="U154" s="203" t="s">
        <v>628</v>
      </c>
      <c r="V154" s="203"/>
      <c r="W154" s="204">
        <v>60528.36</v>
      </c>
      <c r="Y154" s="195" t="s">
        <v>475</v>
      </c>
      <c r="Z154" s="195"/>
      <c r="AA154" s="196">
        <v>3525</v>
      </c>
      <c r="AB154" s="113"/>
      <c r="AC154" s="113"/>
      <c r="AD154" s="113"/>
      <c r="AE154" s="113"/>
      <c r="AF154" t="s">
        <v>19659</v>
      </c>
      <c r="AG154" s="284">
        <v>3824.99</v>
      </c>
      <c r="AI154" s="276" t="s">
        <v>66829</v>
      </c>
      <c r="AJ154" s="277">
        <v>9579.36</v>
      </c>
      <c r="AL154" s="246" t="s">
        <v>46613</v>
      </c>
      <c r="AM154" s="247">
        <v>364.1</v>
      </c>
      <c r="AO154" s="226" t="s">
        <v>38803</v>
      </c>
      <c r="AP154" s="227">
        <v>70790</v>
      </c>
      <c r="AR154" s="207" t="s">
        <v>14803</v>
      </c>
      <c r="AS154" s="208">
        <v>2310.3000000000002</v>
      </c>
      <c r="AT154" s="93"/>
      <c r="AU154" s="199" t="s">
        <v>13012</v>
      </c>
      <c r="AV154" s="200">
        <v>178032.51</v>
      </c>
      <c r="BA154" t="s">
        <v>51396</v>
      </c>
      <c r="BB154">
        <v>874.58</v>
      </c>
      <c r="BD154" s="272" t="s">
        <v>11568</v>
      </c>
      <c r="BE154" s="273">
        <v>131932.44</v>
      </c>
      <c r="BG154" s="244" t="s">
        <v>10650</v>
      </c>
      <c r="BH154" s="245">
        <v>358.04</v>
      </c>
      <c r="BJ154" s="230" t="s">
        <v>8785</v>
      </c>
      <c r="BK154" s="231">
        <v>1463</v>
      </c>
      <c r="BM154" s="209" t="s">
        <v>6605</v>
      </c>
      <c r="BN154" s="210">
        <v>16500</v>
      </c>
      <c r="BP154" s="195" t="s">
        <v>10187</v>
      </c>
      <c r="BQ154" s="196">
        <v>3683.84</v>
      </c>
    </row>
    <row r="155" spans="5:69" x14ac:dyDescent="0.55000000000000004">
      <c r="E155" t="s">
        <v>5787</v>
      </c>
      <c r="G155" s="284">
        <v>2569291.52</v>
      </c>
      <c r="I155" s="282" t="s">
        <v>5368</v>
      </c>
      <c r="J155" s="282"/>
      <c r="K155" s="283">
        <v>1750222.28</v>
      </c>
      <c r="M155" s="242" t="s">
        <v>4246</v>
      </c>
      <c r="N155" s="242"/>
      <c r="O155" s="243">
        <v>70347</v>
      </c>
      <c r="Q155" s="224" t="s">
        <v>4126</v>
      </c>
      <c r="R155" s="224"/>
      <c r="S155" s="225">
        <v>3721</v>
      </c>
      <c r="U155" s="203" t="s">
        <v>629</v>
      </c>
      <c r="V155" s="203"/>
      <c r="W155" s="204">
        <v>15851.35</v>
      </c>
      <c r="Y155" s="195" t="s">
        <v>476</v>
      </c>
      <c r="Z155" s="195"/>
      <c r="AA155" s="196">
        <v>1630</v>
      </c>
      <c r="AB155" s="113"/>
      <c r="AC155" s="113"/>
      <c r="AD155" s="113"/>
      <c r="AE155" s="113"/>
      <c r="AF155" t="s">
        <v>71058</v>
      </c>
      <c r="AG155">
        <v>356.9</v>
      </c>
      <c r="AI155" s="276" t="s">
        <v>61071</v>
      </c>
      <c r="AJ155" s="277">
        <v>14990.46</v>
      </c>
      <c r="AL155" s="246" t="s">
        <v>35951</v>
      </c>
      <c r="AM155" s="247">
        <v>41112.92</v>
      </c>
      <c r="AO155" s="226" t="s">
        <v>49567</v>
      </c>
      <c r="AP155" s="227">
        <v>59900</v>
      </c>
      <c r="AR155" s="207" t="s">
        <v>14804</v>
      </c>
      <c r="AS155" s="208">
        <v>8594.9599999999991</v>
      </c>
      <c r="AT155" s="93"/>
      <c r="AU155" s="199" t="s">
        <v>13013</v>
      </c>
      <c r="AV155" s="200">
        <v>68113.960000000006</v>
      </c>
      <c r="BA155" t="s">
        <v>44041</v>
      </c>
      <c r="BB155">
        <v>667</v>
      </c>
      <c r="BD155" s="272" t="s">
        <v>11569</v>
      </c>
      <c r="BE155" s="273">
        <v>1750222.28</v>
      </c>
      <c r="BG155" s="244" t="s">
        <v>10651</v>
      </c>
      <c r="BH155" s="245">
        <v>70347</v>
      </c>
      <c r="BJ155" s="230" t="s">
        <v>10503</v>
      </c>
      <c r="BK155" s="231">
        <v>3721</v>
      </c>
      <c r="BM155" s="209" t="s">
        <v>6870</v>
      </c>
      <c r="BN155" s="210">
        <v>706</v>
      </c>
      <c r="BP155" s="195" t="s">
        <v>9794</v>
      </c>
      <c r="BQ155" s="196">
        <v>3683.84</v>
      </c>
    </row>
    <row r="156" spans="5:69" x14ac:dyDescent="0.55000000000000004">
      <c r="E156" t="s">
        <v>5789</v>
      </c>
      <c r="G156" s="284">
        <v>2242559.5</v>
      </c>
      <c r="I156" s="282" t="s">
        <v>5373</v>
      </c>
      <c r="J156" s="282"/>
      <c r="K156" s="283">
        <v>277738.57</v>
      </c>
      <c r="M156" s="242" t="s">
        <v>4247</v>
      </c>
      <c r="N156" s="242"/>
      <c r="O156" s="243">
        <v>44137.35</v>
      </c>
      <c r="Q156" s="224" t="s">
        <v>2501</v>
      </c>
      <c r="R156" s="224"/>
      <c r="S156" s="225">
        <v>1637.08</v>
      </c>
      <c r="U156" s="203" t="s">
        <v>630</v>
      </c>
      <c r="V156" s="203"/>
      <c r="W156" s="204">
        <v>24649.87</v>
      </c>
      <c r="Y156" s="195" t="s">
        <v>477</v>
      </c>
      <c r="Z156" s="195"/>
      <c r="AA156" s="196">
        <v>5000</v>
      </c>
      <c r="AB156" s="113"/>
      <c r="AC156" s="113"/>
      <c r="AD156" s="113"/>
      <c r="AE156" s="113"/>
      <c r="AF156" t="s">
        <v>67530</v>
      </c>
      <c r="AG156" s="284">
        <v>3000</v>
      </c>
      <c r="AI156" s="276" t="s">
        <v>59462</v>
      </c>
      <c r="AJ156" s="277">
        <v>-13354.04</v>
      </c>
      <c r="AL156" s="246" t="s">
        <v>46614</v>
      </c>
      <c r="AM156" s="247">
        <v>9289.36</v>
      </c>
      <c r="AO156" s="226" t="s">
        <v>51445</v>
      </c>
      <c r="AP156" s="227">
        <v>21748.080000000002</v>
      </c>
      <c r="AR156" s="207" t="s">
        <v>14805</v>
      </c>
      <c r="AS156" s="208">
        <v>4163</v>
      </c>
      <c r="AT156" s="93"/>
      <c r="AU156" s="199" t="s">
        <v>13014</v>
      </c>
      <c r="AV156" s="200">
        <v>18830.21</v>
      </c>
      <c r="BA156" t="s">
        <v>12024</v>
      </c>
      <c r="BB156" s="284">
        <v>37686.99</v>
      </c>
      <c r="BD156" s="272" t="s">
        <v>11574</v>
      </c>
      <c r="BE156" s="273">
        <v>277738.57</v>
      </c>
      <c r="BG156" s="244" t="s">
        <v>10652</v>
      </c>
      <c r="BH156" s="245">
        <v>44137.35</v>
      </c>
      <c r="BJ156" s="230" t="s">
        <v>8789</v>
      </c>
      <c r="BK156" s="231">
        <v>1637.08</v>
      </c>
      <c r="BM156" s="209" t="s">
        <v>7032</v>
      </c>
      <c r="BN156" s="210">
        <v>213</v>
      </c>
      <c r="BP156" s="195" t="s">
        <v>10188</v>
      </c>
      <c r="BQ156" s="196">
        <v>31236</v>
      </c>
    </row>
    <row r="157" spans="5:69" x14ac:dyDescent="0.55000000000000004">
      <c r="E157" t="s">
        <v>5790</v>
      </c>
      <c r="G157" s="284">
        <v>440025.76</v>
      </c>
      <c r="I157" s="282" t="s">
        <v>5372</v>
      </c>
      <c r="J157" s="282"/>
      <c r="K157" s="283">
        <v>3114</v>
      </c>
      <c r="M157" s="242" t="s">
        <v>3558</v>
      </c>
      <c r="N157" s="242"/>
      <c r="O157" s="243">
        <v>1104.5899999999999</v>
      </c>
      <c r="Q157" s="224" t="s">
        <v>4128</v>
      </c>
      <c r="R157" s="224"/>
      <c r="S157" s="225">
        <v>131</v>
      </c>
      <c r="U157" s="203" t="s">
        <v>631</v>
      </c>
      <c r="V157" s="203"/>
      <c r="W157" s="204">
        <v>23539</v>
      </c>
      <c r="Y157" s="195" t="s">
        <v>478</v>
      </c>
      <c r="Z157" s="195"/>
      <c r="AA157" s="196">
        <v>1264</v>
      </c>
      <c r="AB157" s="113"/>
      <c r="AC157" s="113"/>
      <c r="AD157" s="113"/>
      <c r="AE157" s="113"/>
      <c r="AF157" t="s">
        <v>71059</v>
      </c>
      <c r="AG157">
        <v>223.7</v>
      </c>
      <c r="AI157" s="276" t="s">
        <v>69847</v>
      </c>
      <c r="AJ157" s="277">
        <v>302091.19</v>
      </c>
      <c r="AL157" s="246" t="s">
        <v>46615</v>
      </c>
      <c r="AM157" s="247">
        <v>710.64</v>
      </c>
      <c r="AO157" s="226" t="s">
        <v>51446</v>
      </c>
      <c r="AP157" s="227">
        <v>1663.92</v>
      </c>
      <c r="AR157" s="207" t="s">
        <v>14806</v>
      </c>
      <c r="AS157" s="208">
        <v>2031</v>
      </c>
      <c r="AT157" s="93"/>
      <c r="AU157" s="199" t="s">
        <v>13015</v>
      </c>
      <c r="AV157" s="200">
        <v>33027.06</v>
      </c>
      <c r="BA157" t="s">
        <v>12025</v>
      </c>
      <c r="BB157">
        <v>125.59</v>
      </c>
      <c r="BD157" s="272" t="s">
        <v>11573</v>
      </c>
      <c r="BE157" s="273">
        <v>3114</v>
      </c>
      <c r="BG157" s="244" t="s">
        <v>9533</v>
      </c>
      <c r="BH157" s="245">
        <v>1104.5899999999999</v>
      </c>
      <c r="BJ157" s="230" t="s">
        <v>8813</v>
      </c>
      <c r="BK157" s="231">
        <v>131</v>
      </c>
      <c r="BM157" s="209" t="s">
        <v>7272</v>
      </c>
      <c r="BN157" s="210">
        <v>2128</v>
      </c>
      <c r="BP157" s="195" t="s">
        <v>9795</v>
      </c>
      <c r="BQ157" s="196">
        <v>31236</v>
      </c>
    </row>
    <row r="158" spans="5:69" x14ac:dyDescent="0.55000000000000004">
      <c r="E158" t="s">
        <v>5791</v>
      </c>
      <c r="G158" s="284">
        <v>1133138.42</v>
      </c>
      <c r="I158" s="282" t="s">
        <v>5374</v>
      </c>
      <c r="J158" s="282"/>
      <c r="K158" s="283">
        <v>584.98</v>
      </c>
      <c r="M158" s="242" t="s">
        <v>4248</v>
      </c>
      <c r="N158" s="242"/>
      <c r="O158" s="243">
        <v>2129.0700000000002</v>
      </c>
      <c r="Q158" s="224" t="s">
        <v>4129</v>
      </c>
      <c r="R158" s="224"/>
      <c r="S158" s="225">
        <v>583</v>
      </c>
      <c r="U158" s="203" t="s">
        <v>632</v>
      </c>
      <c r="V158" s="203"/>
      <c r="W158" s="204">
        <v>11174.12</v>
      </c>
      <c r="Y158" s="195" t="s">
        <v>479</v>
      </c>
      <c r="Z158" s="195"/>
      <c r="AA158" s="196">
        <v>30754.62</v>
      </c>
      <c r="AB158" s="113"/>
      <c r="AC158" s="113"/>
      <c r="AD158" s="113"/>
      <c r="AE158" s="113"/>
      <c r="AF158" t="s">
        <v>71060</v>
      </c>
      <c r="AG158">
        <v>150.33000000000001</v>
      </c>
      <c r="AI158" s="276" t="s">
        <v>51455</v>
      </c>
      <c r="AJ158" s="277">
        <v>6505.52</v>
      </c>
      <c r="AL158" s="246" t="s">
        <v>49566</v>
      </c>
      <c r="AM158" s="247">
        <v>4513.83</v>
      </c>
      <c r="AO158" s="226" t="s">
        <v>44310</v>
      </c>
      <c r="AP158" s="227">
        <v>74500</v>
      </c>
      <c r="AR158" s="207" t="s">
        <v>14807</v>
      </c>
      <c r="AS158" s="208">
        <v>12530</v>
      </c>
      <c r="AT158" s="93"/>
      <c r="AU158" s="199" t="s">
        <v>13016</v>
      </c>
      <c r="AV158" s="200">
        <v>60689.02</v>
      </c>
      <c r="BA158" t="s">
        <v>12029</v>
      </c>
      <c r="BB158" s="284">
        <v>350000</v>
      </c>
      <c r="BD158" s="272" t="s">
        <v>11575</v>
      </c>
      <c r="BE158" s="273">
        <v>584.98</v>
      </c>
      <c r="BG158" s="244" t="s">
        <v>10654</v>
      </c>
      <c r="BH158" s="245">
        <v>2129.0700000000002</v>
      </c>
      <c r="BJ158" s="230" t="s">
        <v>10505</v>
      </c>
      <c r="BK158" s="231">
        <v>583</v>
      </c>
      <c r="BM158" s="209" t="s">
        <v>7687</v>
      </c>
      <c r="BN158" s="210">
        <v>354</v>
      </c>
      <c r="BP158" s="195" t="s">
        <v>7584</v>
      </c>
      <c r="BQ158" s="196">
        <v>508442.72</v>
      </c>
    </row>
    <row r="159" spans="5:69" x14ac:dyDescent="0.55000000000000004">
      <c r="E159" t="s">
        <v>5793</v>
      </c>
      <c r="G159" s="284">
        <v>4801382.43</v>
      </c>
      <c r="I159" s="282" t="s">
        <v>5375</v>
      </c>
      <c r="J159" s="282"/>
      <c r="K159" s="283">
        <v>530.76</v>
      </c>
      <c r="M159" s="242" t="s">
        <v>4348</v>
      </c>
      <c r="N159" s="242"/>
      <c r="O159" s="243">
        <v>833</v>
      </c>
      <c r="Q159" s="224" t="s">
        <v>4130</v>
      </c>
      <c r="R159" s="224"/>
      <c r="S159" s="225">
        <v>2000</v>
      </c>
      <c r="U159" s="203" t="s">
        <v>633</v>
      </c>
      <c r="V159" s="203"/>
      <c r="W159" s="204">
        <v>63563</v>
      </c>
      <c r="Y159" s="195" t="s">
        <v>480</v>
      </c>
      <c r="Z159" s="195"/>
      <c r="AA159" s="196">
        <v>2831</v>
      </c>
      <c r="AB159" s="113"/>
      <c r="AC159" s="113"/>
      <c r="AD159" s="113"/>
      <c r="AE159" s="113"/>
      <c r="AF159" t="s">
        <v>71061</v>
      </c>
      <c r="AG159">
        <v>1.76</v>
      </c>
      <c r="AI159" s="276" t="s">
        <v>51456</v>
      </c>
      <c r="AJ159" s="277">
        <v>497.69</v>
      </c>
      <c r="AL159" s="246" t="s">
        <v>62514</v>
      </c>
      <c r="AM159" s="247">
        <v>31398.97</v>
      </c>
      <c r="AO159" s="226" t="s">
        <v>44311</v>
      </c>
      <c r="AP159" s="227">
        <v>5699.25</v>
      </c>
      <c r="AR159" s="207" t="s">
        <v>14808</v>
      </c>
      <c r="AS159" s="208">
        <v>2090</v>
      </c>
      <c r="AT159" s="93"/>
      <c r="AU159" s="199" t="s">
        <v>13017</v>
      </c>
      <c r="AV159" s="200">
        <v>96838.24</v>
      </c>
      <c r="BA159" t="s">
        <v>66245</v>
      </c>
      <c r="BB159" s="284">
        <v>31581</v>
      </c>
      <c r="BD159" s="272" t="s">
        <v>11576</v>
      </c>
      <c r="BE159" s="273">
        <v>530.76</v>
      </c>
      <c r="BG159" s="244" t="s">
        <v>10659</v>
      </c>
      <c r="BH159" s="245">
        <v>833</v>
      </c>
      <c r="BJ159" s="230" t="s">
        <v>8828</v>
      </c>
      <c r="BK159" s="231">
        <v>2000</v>
      </c>
      <c r="BM159" s="209" t="s">
        <v>7992</v>
      </c>
      <c r="BN159" s="210">
        <v>1410</v>
      </c>
      <c r="BP159" s="195" t="s">
        <v>10189</v>
      </c>
      <c r="BQ159" s="196">
        <v>506002.55</v>
      </c>
    </row>
    <row r="160" spans="5:69" x14ac:dyDescent="0.55000000000000004">
      <c r="E160" t="s">
        <v>5796</v>
      </c>
      <c r="G160" s="284">
        <v>175503.83</v>
      </c>
      <c r="I160" s="282" t="s">
        <v>5376</v>
      </c>
      <c r="J160" s="282"/>
      <c r="K160" s="283">
        <v>4602239.3600000003</v>
      </c>
      <c r="M160" s="242" t="s">
        <v>4364</v>
      </c>
      <c r="N160" s="242"/>
      <c r="O160" s="243">
        <v>1668</v>
      </c>
      <c r="Q160" s="224" t="s">
        <v>4131</v>
      </c>
      <c r="R160" s="224"/>
      <c r="S160" s="225">
        <v>7059</v>
      </c>
      <c r="U160" s="203" t="s">
        <v>634</v>
      </c>
      <c r="V160" s="203"/>
      <c r="W160" s="204">
        <v>31741</v>
      </c>
      <c r="Y160" s="195" t="s">
        <v>481</v>
      </c>
      <c r="Z160" s="195"/>
      <c r="AA160" s="196">
        <v>2442</v>
      </c>
      <c r="AB160" s="113"/>
      <c r="AC160" s="113"/>
      <c r="AD160" s="113"/>
      <c r="AE160" s="113"/>
      <c r="AF160" t="s">
        <v>71062</v>
      </c>
      <c r="AG160" s="284">
        <v>2872.98</v>
      </c>
      <c r="AI160" s="276" t="s">
        <v>51457</v>
      </c>
      <c r="AJ160" s="277">
        <v>1627.67</v>
      </c>
      <c r="AL160" s="246" t="s">
        <v>55741</v>
      </c>
      <c r="AM160" s="247">
        <v>13685.73</v>
      </c>
      <c r="AO160" s="226" t="s">
        <v>44312</v>
      </c>
      <c r="AP160" s="227">
        <v>4000</v>
      </c>
      <c r="AR160" s="207" t="s">
        <v>14809</v>
      </c>
      <c r="AS160" s="208">
        <v>1960</v>
      </c>
      <c r="AT160" s="93"/>
      <c r="AU160" s="199" t="s">
        <v>31632</v>
      </c>
      <c r="AV160" s="200">
        <v>241961</v>
      </c>
      <c r="BA160" t="s">
        <v>66360</v>
      </c>
      <c r="BB160" s="284">
        <v>6945</v>
      </c>
      <c r="BD160" s="272" t="s">
        <v>11577</v>
      </c>
      <c r="BE160" s="273">
        <v>4602239.3600000003</v>
      </c>
      <c r="BG160" s="244" t="s">
        <v>10674</v>
      </c>
      <c r="BH160" s="245">
        <v>1668</v>
      </c>
      <c r="BJ160" s="230" t="s">
        <v>10507</v>
      </c>
      <c r="BK160" s="231">
        <v>7059</v>
      </c>
      <c r="BM160" s="209" t="s">
        <v>8626</v>
      </c>
      <c r="BN160" s="210">
        <v>2000</v>
      </c>
      <c r="BP160" s="195" t="s">
        <v>9796</v>
      </c>
      <c r="BQ160" s="196">
        <v>1014445.27</v>
      </c>
    </row>
    <row r="161" spans="5:69" x14ac:dyDescent="0.55000000000000004">
      <c r="E161" t="s">
        <v>5797</v>
      </c>
      <c r="G161" s="284">
        <v>4848993.1399999997</v>
      </c>
      <c r="I161" s="282" t="s">
        <v>65370</v>
      </c>
      <c r="J161" s="282"/>
      <c r="K161" s="283">
        <v>72303.88</v>
      </c>
      <c r="M161" s="242" t="s">
        <v>4252</v>
      </c>
      <c r="N161" s="242"/>
      <c r="O161" s="243">
        <v>3048</v>
      </c>
      <c r="Q161" s="224" t="s">
        <v>2572</v>
      </c>
      <c r="R161" s="224"/>
      <c r="S161" s="225">
        <v>386</v>
      </c>
      <c r="U161" s="203" t="s">
        <v>635</v>
      </c>
      <c r="V161" s="203"/>
      <c r="W161" s="204">
        <v>16500</v>
      </c>
      <c r="Y161" s="195" t="s">
        <v>4072</v>
      </c>
      <c r="Z161" s="195"/>
      <c r="AA161" s="196">
        <v>820</v>
      </c>
      <c r="AB161" s="113"/>
      <c r="AC161" s="113"/>
      <c r="AD161" s="113"/>
      <c r="AE161" s="113"/>
      <c r="AF161" t="s">
        <v>48859</v>
      </c>
      <c r="AG161" s="284">
        <v>19029.3</v>
      </c>
      <c r="AI161" s="276" t="s">
        <v>51458</v>
      </c>
      <c r="AJ161" s="277">
        <v>163.29</v>
      </c>
      <c r="AL161" s="246" t="s">
        <v>58914</v>
      </c>
      <c r="AM161" s="247">
        <v>16451.96</v>
      </c>
      <c r="AO161" s="226" t="s">
        <v>44313</v>
      </c>
      <c r="AP161" s="227">
        <v>306</v>
      </c>
      <c r="AR161" s="207" t="s">
        <v>14810</v>
      </c>
      <c r="AS161" s="208">
        <v>54</v>
      </c>
      <c r="AT161" s="93"/>
      <c r="AU161" s="199" t="s">
        <v>13018</v>
      </c>
      <c r="AV161" s="200">
        <v>15192.1</v>
      </c>
      <c r="BA161" t="s">
        <v>69672</v>
      </c>
      <c r="BB161" s="284">
        <v>4036.23</v>
      </c>
      <c r="BD161" s="272" t="s">
        <v>11579</v>
      </c>
      <c r="BE161" s="273">
        <v>72303.88</v>
      </c>
      <c r="BG161" s="244" t="s">
        <v>10677</v>
      </c>
      <c r="BH161" s="245">
        <v>3048</v>
      </c>
      <c r="BJ161" s="230" t="s">
        <v>8862</v>
      </c>
      <c r="BK161" s="231">
        <v>386</v>
      </c>
      <c r="BM161" s="209" t="s">
        <v>8863</v>
      </c>
      <c r="BN161" s="210">
        <v>2507</v>
      </c>
      <c r="BP161" s="195" t="s">
        <v>7585</v>
      </c>
      <c r="BQ161" s="196">
        <v>114399.36</v>
      </c>
    </row>
    <row r="162" spans="5:69" x14ac:dyDescent="0.55000000000000004">
      <c r="E162" t="s">
        <v>5799</v>
      </c>
      <c r="G162" s="284">
        <v>360541.56</v>
      </c>
      <c r="I162" s="282" t="s">
        <v>5379</v>
      </c>
      <c r="J162" s="282"/>
      <c r="K162" s="283">
        <v>14085.67</v>
      </c>
      <c r="M162" s="242" t="s">
        <v>4254</v>
      </c>
      <c r="N162" s="242"/>
      <c r="O162" s="243">
        <v>1219.94</v>
      </c>
      <c r="Q162" s="224" t="s">
        <v>2578</v>
      </c>
      <c r="R162" s="224"/>
      <c r="S162" s="225">
        <v>26234.39</v>
      </c>
      <c r="U162" s="203" t="s">
        <v>636</v>
      </c>
      <c r="V162" s="203"/>
      <c r="W162" s="204">
        <v>22528</v>
      </c>
      <c r="Y162" s="195" t="s">
        <v>482</v>
      </c>
      <c r="Z162" s="195"/>
      <c r="AA162" s="196">
        <v>20721.75</v>
      </c>
      <c r="AB162" s="113"/>
      <c r="AC162" s="113"/>
      <c r="AD162" s="113"/>
      <c r="AE162" s="113"/>
      <c r="AF162" t="s">
        <v>48860</v>
      </c>
      <c r="AG162" s="284">
        <v>1436.29</v>
      </c>
      <c r="AI162" s="276" t="s">
        <v>63895</v>
      </c>
      <c r="AJ162" s="277">
        <v>2413.5</v>
      </c>
      <c r="AL162" s="246" t="s">
        <v>47709</v>
      </c>
      <c r="AM162" s="247">
        <v>1750</v>
      </c>
      <c r="AO162" s="226" t="s">
        <v>47709</v>
      </c>
      <c r="AP162" s="227">
        <v>1850</v>
      </c>
      <c r="AR162" s="207" t="s">
        <v>14811</v>
      </c>
      <c r="AS162" s="208">
        <v>93.22</v>
      </c>
      <c r="AT162" s="93"/>
      <c r="AU162" s="199" t="s">
        <v>34392</v>
      </c>
      <c r="AV162" s="200">
        <v>97.72</v>
      </c>
      <c r="BA162" t="s">
        <v>12910</v>
      </c>
      <c r="BB162" s="284">
        <v>30831.23</v>
      </c>
      <c r="BD162" s="272" t="s">
        <v>11581</v>
      </c>
      <c r="BE162" s="273">
        <v>14085.67</v>
      </c>
      <c r="BG162" s="244" t="s">
        <v>10682</v>
      </c>
      <c r="BH162" s="245">
        <v>1219.94</v>
      </c>
      <c r="BJ162" s="230" t="s">
        <v>8868</v>
      </c>
      <c r="BK162" s="231">
        <v>26234.39</v>
      </c>
      <c r="BM162" s="209" t="s">
        <v>9208</v>
      </c>
      <c r="BN162" s="210">
        <v>199985.78</v>
      </c>
      <c r="BP162" s="195" t="s">
        <v>10190</v>
      </c>
      <c r="BQ162" s="196">
        <v>1924381.91</v>
      </c>
    </row>
    <row r="163" spans="5:69" x14ac:dyDescent="0.55000000000000004">
      <c r="E163" t="s">
        <v>5800</v>
      </c>
      <c r="G163" s="284">
        <v>9918593.4600000009</v>
      </c>
      <c r="I163" s="282" t="s">
        <v>5382</v>
      </c>
      <c r="J163" s="282"/>
      <c r="K163" s="283">
        <v>286039.87</v>
      </c>
      <c r="M163" s="242" t="s">
        <v>4255</v>
      </c>
      <c r="N163" s="242"/>
      <c r="O163" s="243">
        <v>-73.510000000000005</v>
      </c>
      <c r="Q163" s="224" t="s">
        <v>4134</v>
      </c>
      <c r="R163" s="224"/>
      <c r="S163" s="225">
        <v>1367</v>
      </c>
      <c r="U163" s="203" t="s">
        <v>637</v>
      </c>
      <c r="V163" s="203"/>
      <c r="W163" s="204">
        <v>23528.01</v>
      </c>
      <c r="Y163" s="195" t="s">
        <v>483</v>
      </c>
      <c r="Z163" s="195"/>
      <c r="AA163" s="196">
        <v>1429</v>
      </c>
      <c r="AB163" s="113"/>
      <c r="AC163" s="113"/>
      <c r="AD163" s="113"/>
      <c r="AE163" s="113"/>
      <c r="AF163" t="s">
        <v>49879</v>
      </c>
      <c r="AG163" s="284">
        <v>38201.870000000003</v>
      </c>
      <c r="AI163" s="276" t="s">
        <v>63004</v>
      </c>
      <c r="AJ163" s="277">
        <v>977.01</v>
      </c>
      <c r="AL163" s="246" t="s">
        <v>42113</v>
      </c>
      <c r="AM163" s="247">
        <v>19389</v>
      </c>
      <c r="AO163" s="226" t="s">
        <v>42113</v>
      </c>
      <c r="AP163" s="227">
        <v>19410.98</v>
      </c>
      <c r="AR163" s="207" t="s">
        <v>14812</v>
      </c>
      <c r="AS163" s="208">
        <v>14787.05</v>
      </c>
      <c r="AT163" s="93"/>
      <c r="AU163" s="199" t="s">
        <v>13019</v>
      </c>
      <c r="AV163" s="200">
        <v>6589.8</v>
      </c>
      <c r="BA163" t="s">
        <v>44047</v>
      </c>
      <c r="BB163" s="284">
        <v>3716</v>
      </c>
      <c r="BD163" s="272" t="s">
        <v>11584</v>
      </c>
      <c r="BE163" s="273">
        <v>286039.87</v>
      </c>
      <c r="BG163" s="244" t="s">
        <v>9545</v>
      </c>
      <c r="BH163" s="245">
        <v>-73.510000000000005</v>
      </c>
      <c r="BJ163" s="230" t="s">
        <v>10508</v>
      </c>
      <c r="BK163" s="231">
        <v>1367</v>
      </c>
      <c r="BM163" s="209" t="s">
        <v>11455</v>
      </c>
      <c r="BN163" s="210">
        <v>26771</v>
      </c>
      <c r="BP163" s="195" t="s">
        <v>9250</v>
      </c>
      <c r="BQ163" s="196">
        <v>2190.5</v>
      </c>
    </row>
    <row r="164" spans="5:69" x14ac:dyDescent="0.55000000000000004">
      <c r="E164" t="s">
        <v>5801</v>
      </c>
      <c r="G164" s="284">
        <v>26562629.43</v>
      </c>
      <c r="I164" s="282" t="s">
        <v>5384</v>
      </c>
      <c r="J164" s="282"/>
      <c r="K164" s="283">
        <v>181200.55</v>
      </c>
      <c r="M164" s="242" t="s">
        <v>4373</v>
      </c>
      <c r="N164" s="242"/>
      <c r="O164" s="243">
        <v>320</v>
      </c>
      <c r="Q164" s="224" t="s">
        <v>2579</v>
      </c>
      <c r="R164" s="224"/>
      <c r="S164" s="225">
        <v>1091</v>
      </c>
      <c r="U164" s="203" t="s">
        <v>638</v>
      </c>
      <c r="V164" s="203"/>
      <c r="W164" s="204">
        <v>45539</v>
      </c>
      <c r="Y164" s="195" t="s">
        <v>484</v>
      </c>
      <c r="Z164" s="195"/>
      <c r="AA164" s="196">
        <v>27274.9</v>
      </c>
      <c r="AB164" s="113"/>
      <c r="AC164" s="113"/>
      <c r="AD164" s="113"/>
      <c r="AE164" s="113"/>
      <c r="AF164" t="s">
        <v>71063</v>
      </c>
      <c r="AG164" s="284">
        <v>1080</v>
      </c>
      <c r="AI164" s="276" t="s">
        <v>61265</v>
      </c>
      <c r="AJ164" s="277">
        <v>1407.82</v>
      </c>
      <c r="AL164" s="246" t="s">
        <v>46616</v>
      </c>
      <c r="AM164" s="247">
        <v>2134.84</v>
      </c>
      <c r="AO164" s="226" t="s">
        <v>46616</v>
      </c>
      <c r="AP164" s="227">
        <v>49.99</v>
      </c>
      <c r="AR164" s="207" t="s">
        <v>14813</v>
      </c>
      <c r="AS164" s="208">
        <v>4041.73</v>
      </c>
      <c r="AT164" s="93"/>
      <c r="AU164" s="199" t="s">
        <v>13020</v>
      </c>
      <c r="AV164" s="200">
        <v>1673.79</v>
      </c>
      <c r="BA164" t="s">
        <v>66361</v>
      </c>
      <c r="BB164" s="284">
        <v>12581</v>
      </c>
      <c r="BD164" s="272" t="s">
        <v>11586</v>
      </c>
      <c r="BE164" s="273">
        <v>181200.55</v>
      </c>
      <c r="BG164" s="244" t="s">
        <v>10684</v>
      </c>
      <c r="BH164" s="245">
        <v>320</v>
      </c>
      <c r="BJ164" s="230" t="s">
        <v>8869</v>
      </c>
      <c r="BK164" s="231">
        <v>1091</v>
      </c>
      <c r="BM164" s="209" t="s">
        <v>9751</v>
      </c>
      <c r="BN164" s="210">
        <v>252574.78</v>
      </c>
      <c r="BP164" s="195" t="s">
        <v>9797</v>
      </c>
      <c r="BQ164" s="196">
        <v>2040971.77</v>
      </c>
    </row>
    <row r="165" spans="5:69" x14ac:dyDescent="0.55000000000000004">
      <c r="E165" t="s">
        <v>5804</v>
      </c>
      <c r="G165" s="284">
        <v>3199668.63</v>
      </c>
      <c r="I165" s="282" t="s">
        <v>5386</v>
      </c>
      <c r="J165" s="282"/>
      <c r="K165" s="283">
        <v>8526.4</v>
      </c>
      <c r="M165" s="242" t="s">
        <v>4375</v>
      </c>
      <c r="N165" s="242"/>
      <c r="O165" s="243">
        <v>3964</v>
      </c>
      <c r="Q165" s="224" t="s">
        <v>4135</v>
      </c>
      <c r="R165" s="224"/>
      <c r="S165" s="225">
        <v>262.91000000000003</v>
      </c>
      <c r="U165" s="203" t="s">
        <v>639</v>
      </c>
      <c r="V165" s="203"/>
      <c r="W165" s="204">
        <v>22081</v>
      </c>
      <c r="Y165" s="195" t="s">
        <v>266</v>
      </c>
      <c r="Z165" s="195"/>
      <c r="AA165" s="196">
        <v>97692.27</v>
      </c>
      <c r="AB165" s="113"/>
      <c r="AC165" s="113"/>
      <c r="AD165" s="113"/>
      <c r="AE165" s="113"/>
      <c r="AF165" t="s">
        <v>64253</v>
      </c>
      <c r="AG165" s="284">
        <v>192806.82</v>
      </c>
      <c r="AI165" s="276" t="s">
        <v>51460</v>
      </c>
      <c r="AJ165" s="277">
        <v>3401.05</v>
      </c>
      <c r="AL165" s="246" t="s">
        <v>40084</v>
      </c>
      <c r="AM165" s="247">
        <v>10397.19</v>
      </c>
      <c r="AO165" s="226" t="s">
        <v>40084</v>
      </c>
      <c r="AP165" s="227">
        <v>1306.95</v>
      </c>
      <c r="AR165" s="207" t="s">
        <v>14814</v>
      </c>
      <c r="AS165" s="208">
        <v>23100</v>
      </c>
      <c r="AT165" s="93"/>
      <c r="AU165" s="199" t="s">
        <v>13021</v>
      </c>
      <c r="AV165" s="200">
        <v>4310.29</v>
      </c>
      <c r="BA165" t="s">
        <v>66417</v>
      </c>
      <c r="BB165">
        <v>475</v>
      </c>
      <c r="BD165" s="272" t="s">
        <v>11588</v>
      </c>
      <c r="BE165" s="273">
        <v>8526.4</v>
      </c>
      <c r="BG165" s="244" t="s">
        <v>10686</v>
      </c>
      <c r="BH165" s="245">
        <v>3964</v>
      </c>
      <c r="BJ165" s="230" t="s">
        <v>8885</v>
      </c>
      <c r="BK165" s="231">
        <v>262.91000000000003</v>
      </c>
      <c r="BM165" s="209" t="s">
        <v>6606</v>
      </c>
      <c r="BN165" s="210">
        <v>281023</v>
      </c>
      <c r="BP165" s="195" t="s">
        <v>10191</v>
      </c>
      <c r="BQ165" s="196">
        <v>34791</v>
      </c>
    </row>
    <row r="166" spans="5:69" x14ac:dyDescent="0.55000000000000004">
      <c r="E166" t="s">
        <v>5806</v>
      </c>
      <c r="G166" s="284">
        <v>8872052.3800000008</v>
      </c>
      <c r="I166" s="282" t="s">
        <v>5387</v>
      </c>
      <c r="J166" s="282"/>
      <c r="K166" s="283">
        <v>66992.92</v>
      </c>
      <c r="M166" s="242" t="s">
        <v>4256</v>
      </c>
      <c r="N166" s="242"/>
      <c r="O166" s="243">
        <v>10584.42</v>
      </c>
      <c r="Q166" s="224" t="s">
        <v>2613</v>
      </c>
      <c r="R166" s="224"/>
      <c r="S166" s="225">
        <v>658.35</v>
      </c>
      <c r="U166" s="203" t="s">
        <v>640</v>
      </c>
      <c r="V166" s="203"/>
      <c r="W166" s="204">
        <v>75024</v>
      </c>
      <c r="Y166" s="195" t="s">
        <v>3698</v>
      </c>
      <c r="Z166" s="195"/>
      <c r="AA166" s="196">
        <v>861165</v>
      </c>
      <c r="AB166" s="113"/>
      <c r="AC166" s="113"/>
      <c r="AD166" s="113"/>
      <c r="AE166" s="113"/>
      <c r="AF166" t="s">
        <v>71064</v>
      </c>
      <c r="AG166">
        <v>400</v>
      </c>
      <c r="AI166" s="276" t="s">
        <v>51461</v>
      </c>
      <c r="AJ166" s="277">
        <v>283.04000000000002</v>
      </c>
      <c r="AL166" s="246" t="s">
        <v>48642</v>
      </c>
      <c r="AM166" s="247">
        <v>22892.68</v>
      </c>
      <c r="AO166" s="226" t="s">
        <v>48642</v>
      </c>
      <c r="AP166" s="227">
        <v>853.99</v>
      </c>
      <c r="AR166" s="207" t="s">
        <v>14815</v>
      </c>
      <c r="AS166" s="208">
        <v>2000</v>
      </c>
      <c r="AT166" s="93"/>
      <c r="AU166" s="199" t="s">
        <v>13022</v>
      </c>
      <c r="AV166" s="200">
        <v>8275.4500000000007</v>
      </c>
      <c r="BA166" t="s">
        <v>12033</v>
      </c>
      <c r="BB166" s="284">
        <v>553238.11</v>
      </c>
      <c r="BD166" s="272" t="s">
        <v>11589</v>
      </c>
      <c r="BE166" s="273">
        <v>66992.92</v>
      </c>
      <c r="BG166" s="244" t="s">
        <v>10688</v>
      </c>
      <c r="BH166" s="245">
        <v>10584.42</v>
      </c>
      <c r="BJ166" s="230" t="s">
        <v>8905</v>
      </c>
      <c r="BK166" s="231">
        <v>658.35</v>
      </c>
      <c r="BM166" s="209" t="s">
        <v>6871</v>
      </c>
      <c r="BN166" s="210">
        <v>25674.58</v>
      </c>
      <c r="BP166" s="195" t="s">
        <v>9798</v>
      </c>
      <c r="BQ166" s="196">
        <v>34791</v>
      </c>
    </row>
    <row r="167" spans="5:69" x14ac:dyDescent="0.55000000000000004">
      <c r="E167" t="s">
        <v>5807</v>
      </c>
      <c r="G167" s="284">
        <v>2965719.39</v>
      </c>
      <c r="I167" s="282" t="s">
        <v>5389</v>
      </c>
      <c r="J167" s="282"/>
      <c r="K167" s="283">
        <v>122595.24</v>
      </c>
      <c r="M167" s="242" t="s">
        <v>3567</v>
      </c>
      <c r="N167" s="242"/>
      <c r="O167" s="243">
        <v>3546.37</v>
      </c>
      <c r="Q167" s="224" t="s">
        <v>2623</v>
      </c>
      <c r="R167" s="224"/>
      <c r="S167" s="225">
        <v>1120</v>
      </c>
      <c r="U167" s="203" t="s">
        <v>641</v>
      </c>
      <c r="V167" s="203"/>
      <c r="W167" s="204">
        <v>20550</v>
      </c>
      <c r="Y167" s="195" t="s">
        <v>3699</v>
      </c>
      <c r="Z167" s="195"/>
      <c r="AA167" s="196">
        <v>31104</v>
      </c>
      <c r="AB167" s="113"/>
      <c r="AC167" s="113"/>
      <c r="AD167" s="113"/>
      <c r="AE167" s="113"/>
      <c r="AF167" t="s">
        <v>42425</v>
      </c>
      <c r="AG167" s="284">
        <v>31682.83</v>
      </c>
      <c r="AI167" s="276" t="s">
        <v>51462</v>
      </c>
      <c r="AJ167" s="277">
        <v>850.95</v>
      </c>
      <c r="AL167" s="246" t="s">
        <v>51447</v>
      </c>
      <c r="AM167" s="247">
        <v>1388</v>
      </c>
      <c r="AO167" s="226" t="s">
        <v>48643</v>
      </c>
      <c r="AP167" s="227">
        <v>22160</v>
      </c>
      <c r="AR167" s="207" t="s">
        <v>14816</v>
      </c>
      <c r="AS167" s="208">
        <v>1971.88</v>
      </c>
      <c r="AT167" s="93"/>
      <c r="AU167" s="199" t="s">
        <v>13023</v>
      </c>
      <c r="AV167" s="200">
        <v>301966.92</v>
      </c>
      <c r="BA167" t="s">
        <v>66294</v>
      </c>
      <c r="BB167" s="284">
        <v>7121.13</v>
      </c>
      <c r="BD167" s="272" t="s">
        <v>11591</v>
      </c>
      <c r="BE167" s="273">
        <v>122595.24</v>
      </c>
      <c r="BG167" s="244" t="s">
        <v>9551</v>
      </c>
      <c r="BH167" s="245">
        <v>3546.37</v>
      </c>
      <c r="BJ167" s="230" t="s">
        <v>8915</v>
      </c>
      <c r="BK167" s="231">
        <v>1120</v>
      </c>
      <c r="BM167" s="209" t="s">
        <v>7033</v>
      </c>
      <c r="BN167" s="210">
        <v>12560</v>
      </c>
      <c r="BP167" s="195" t="s">
        <v>10098</v>
      </c>
      <c r="BQ167" s="196">
        <v>21223</v>
      </c>
    </row>
    <row r="168" spans="5:69" x14ac:dyDescent="0.55000000000000004">
      <c r="E168" t="s">
        <v>5810</v>
      </c>
      <c r="G168" s="284">
        <v>809048.99</v>
      </c>
      <c r="I168" s="282" t="s">
        <v>5391</v>
      </c>
      <c r="J168" s="282"/>
      <c r="K168" s="283">
        <v>268467.14</v>
      </c>
      <c r="M168" s="242" t="s">
        <v>4377</v>
      </c>
      <c r="N168" s="242"/>
      <c r="O168" s="243">
        <v>5175</v>
      </c>
      <c r="Q168" s="224" t="s">
        <v>2627</v>
      </c>
      <c r="R168" s="224"/>
      <c r="S168" s="225">
        <v>56271</v>
      </c>
      <c r="U168" s="203" t="s">
        <v>642</v>
      </c>
      <c r="V168" s="203"/>
      <c r="W168" s="204">
        <v>16500</v>
      </c>
      <c r="Y168" s="195" t="s">
        <v>3700</v>
      </c>
      <c r="Z168" s="195"/>
      <c r="AA168" s="196">
        <v>24487</v>
      </c>
      <c r="AB168" s="113"/>
      <c r="AC168" s="113"/>
      <c r="AD168" s="113"/>
      <c r="AE168" s="113"/>
      <c r="AF168" t="s">
        <v>48861</v>
      </c>
      <c r="AG168" s="284">
        <v>7222.63</v>
      </c>
      <c r="AI168" s="276" t="s">
        <v>51463</v>
      </c>
      <c r="AJ168" s="277">
        <v>85.37</v>
      </c>
      <c r="AL168" s="246" t="s">
        <v>34438</v>
      </c>
      <c r="AM168" s="247">
        <v>116541.69</v>
      </c>
      <c r="AO168" s="226" t="s">
        <v>44314</v>
      </c>
      <c r="AP168" s="227">
        <v>44000</v>
      </c>
      <c r="AR168" s="207" t="s">
        <v>12962</v>
      </c>
      <c r="AS168" s="208">
        <v>1629.98</v>
      </c>
      <c r="AT168" s="93"/>
      <c r="AU168" s="199" t="s">
        <v>13024</v>
      </c>
      <c r="AV168" s="200">
        <v>15192.1</v>
      </c>
      <c r="BA168" t="s">
        <v>12912</v>
      </c>
      <c r="BB168" s="284">
        <v>14774.11</v>
      </c>
      <c r="BD168" s="272" t="s">
        <v>11593</v>
      </c>
      <c r="BE168" s="273">
        <v>268467.14</v>
      </c>
      <c r="BG168" s="244" t="s">
        <v>10690</v>
      </c>
      <c r="BH168" s="245">
        <v>5175</v>
      </c>
      <c r="BJ168" s="230" t="s">
        <v>8919</v>
      </c>
      <c r="BK168" s="231">
        <v>56271</v>
      </c>
      <c r="BM168" s="209" t="s">
        <v>7273</v>
      </c>
      <c r="BN168" s="210">
        <v>151093</v>
      </c>
      <c r="BP168" s="195" t="s">
        <v>10192</v>
      </c>
      <c r="BQ168" s="196">
        <v>21230</v>
      </c>
    </row>
    <row r="169" spans="5:69" x14ac:dyDescent="0.55000000000000004">
      <c r="E169" t="s">
        <v>5811</v>
      </c>
      <c r="G169" s="284">
        <v>2126140.91</v>
      </c>
      <c r="I169" s="282" t="s">
        <v>5392</v>
      </c>
      <c r="J169" s="282"/>
      <c r="K169" s="283">
        <v>10160193.210000001</v>
      </c>
      <c r="M169" s="242" t="s">
        <v>4379</v>
      </c>
      <c r="N169" s="242"/>
      <c r="O169" s="243">
        <v>5104</v>
      </c>
      <c r="Q169" s="224" t="s">
        <v>2673</v>
      </c>
      <c r="R169" s="224"/>
      <c r="S169" s="225">
        <v>2822</v>
      </c>
      <c r="U169" s="203" t="s">
        <v>643</v>
      </c>
      <c r="V169" s="203"/>
      <c r="W169" s="204">
        <v>22510</v>
      </c>
      <c r="Y169" s="195" t="s">
        <v>3701</v>
      </c>
      <c r="Z169" s="195"/>
      <c r="AA169" s="196">
        <v>11643</v>
      </c>
      <c r="AB169" s="113"/>
      <c r="AC169" s="113"/>
      <c r="AD169" s="113"/>
      <c r="AE169" s="113"/>
      <c r="AF169" t="s">
        <v>49881</v>
      </c>
      <c r="AG169" s="284">
        <v>7758.03</v>
      </c>
      <c r="AI169" s="276" t="s">
        <v>63896</v>
      </c>
      <c r="AJ169" s="277">
        <v>198.92</v>
      </c>
      <c r="AL169" s="246" t="s">
        <v>54770</v>
      </c>
      <c r="AM169" s="247">
        <v>61958.98</v>
      </c>
      <c r="AO169" s="226" t="s">
        <v>44315</v>
      </c>
      <c r="AP169" s="227">
        <v>3366</v>
      </c>
      <c r="AR169" s="207" t="s">
        <v>14817</v>
      </c>
      <c r="AS169" s="208">
        <v>9762.5</v>
      </c>
      <c r="AT169" s="93"/>
      <c r="AU169" s="199" t="s">
        <v>34393</v>
      </c>
      <c r="AV169" s="200">
        <v>97.72</v>
      </c>
      <c r="BA169" t="s">
        <v>12915</v>
      </c>
      <c r="BB169">
        <v>594.79</v>
      </c>
      <c r="BD169" s="272" t="s">
        <v>11594</v>
      </c>
      <c r="BE169" s="273">
        <v>10160193.210000001</v>
      </c>
      <c r="BG169" s="244" t="s">
        <v>10694</v>
      </c>
      <c r="BH169" s="245">
        <v>5104</v>
      </c>
      <c r="BJ169" s="230" t="s">
        <v>8965</v>
      </c>
      <c r="BK169" s="231">
        <v>2822</v>
      </c>
      <c r="BM169" s="209" t="s">
        <v>7688</v>
      </c>
      <c r="BN169" s="210">
        <v>207163.33</v>
      </c>
      <c r="BP169" s="195" t="s">
        <v>9799</v>
      </c>
      <c r="BQ169" s="196">
        <v>42453</v>
      </c>
    </row>
    <row r="170" spans="5:69" x14ac:dyDescent="0.55000000000000004">
      <c r="E170" t="s">
        <v>5812</v>
      </c>
      <c r="G170" s="284">
        <v>4644797.28</v>
      </c>
      <c r="I170" s="282" t="s">
        <v>5393</v>
      </c>
      <c r="J170" s="282"/>
      <c r="K170" s="283">
        <v>2930.22</v>
      </c>
      <c r="M170" s="242" t="s">
        <v>4262</v>
      </c>
      <c r="N170" s="242"/>
      <c r="O170" s="243">
        <v>590.88</v>
      </c>
      <c r="Q170" s="224" t="s">
        <v>2682</v>
      </c>
      <c r="R170" s="224"/>
      <c r="S170" s="225">
        <v>20596</v>
      </c>
      <c r="U170" s="203" t="s">
        <v>644</v>
      </c>
      <c r="V170" s="203"/>
      <c r="W170" s="204">
        <v>15471</v>
      </c>
      <c r="Y170" s="195" t="s">
        <v>3702</v>
      </c>
      <c r="Z170" s="195"/>
      <c r="AA170" s="196">
        <v>188880</v>
      </c>
      <c r="AB170" s="113"/>
      <c r="AC170" s="113"/>
      <c r="AD170" s="113"/>
      <c r="AE170" s="113"/>
      <c r="AF170" t="s">
        <v>42426</v>
      </c>
      <c r="AG170">
        <v>569.98</v>
      </c>
      <c r="AI170" s="276" t="s">
        <v>66830</v>
      </c>
      <c r="AJ170" s="277">
        <v>2011.73</v>
      </c>
      <c r="AL170" s="246" t="s">
        <v>34439</v>
      </c>
      <c r="AM170" s="247">
        <v>45039.56</v>
      </c>
      <c r="AO170" s="226" t="s">
        <v>44316</v>
      </c>
      <c r="AP170" s="227">
        <v>62350</v>
      </c>
      <c r="AR170" s="207" t="s">
        <v>14818</v>
      </c>
      <c r="AS170" s="208">
        <v>746.85</v>
      </c>
      <c r="AT170" s="93"/>
      <c r="AU170" s="199" t="s">
        <v>13025</v>
      </c>
      <c r="AV170" s="200">
        <v>6589.8</v>
      </c>
      <c r="BA170" t="s">
        <v>66295</v>
      </c>
      <c r="BB170" s="284">
        <v>2820.43</v>
      </c>
      <c r="BD170" s="272" t="s">
        <v>11595</v>
      </c>
      <c r="BE170" s="273">
        <v>2930.22</v>
      </c>
      <c r="BG170" s="244" t="s">
        <v>9557</v>
      </c>
      <c r="BH170" s="245">
        <v>590.88</v>
      </c>
      <c r="BJ170" s="230" t="s">
        <v>8974</v>
      </c>
      <c r="BK170" s="231">
        <v>20596</v>
      </c>
      <c r="BM170" s="209" t="s">
        <v>7993</v>
      </c>
      <c r="BN170" s="210">
        <v>79850.820000000007</v>
      </c>
      <c r="BP170" s="195" t="s">
        <v>7320</v>
      </c>
      <c r="BQ170" s="196">
        <v>65615</v>
      </c>
    </row>
    <row r="171" spans="5:69" x14ac:dyDescent="0.55000000000000004">
      <c r="E171" t="s">
        <v>5813</v>
      </c>
      <c r="G171" s="284">
        <v>1764257.19</v>
      </c>
      <c r="I171" s="282" t="s">
        <v>5395</v>
      </c>
      <c r="J171" s="282"/>
      <c r="K171" s="283">
        <v>12716.17</v>
      </c>
      <c r="M171" s="242" t="s">
        <v>4265</v>
      </c>
      <c r="N171" s="242"/>
      <c r="O171" s="243">
        <v>32022</v>
      </c>
      <c r="Q171" s="224" t="s">
        <v>4139</v>
      </c>
      <c r="R171" s="224"/>
      <c r="S171" s="225">
        <v>2527</v>
      </c>
      <c r="U171" s="203" t="s">
        <v>645</v>
      </c>
      <c r="V171" s="203"/>
      <c r="W171" s="204">
        <v>16985</v>
      </c>
      <c r="Y171" s="195" t="s">
        <v>3703</v>
      </c>
      <c r="Z171" s="195"/>
      <c r="AA171" s="196">
        <v>47274</v>
      </c>
      <c r="AB171" s="113"/>
      <c r="AC171" s="113"/>
      <c r="AD171" s="113"/>
      <c r="AE171" s="113"/>
      <c r="AF171" t="s">
        <v>64254</v>
      </c>
      <c r="AG171" s="284">
        <v>1181.3599999999999</v>
      </c>
      <c r="AI171" s="276" t="s">
        <v>61266</v>
      </c>
      <c r="AJ171" s="277">
        <v>789.26</v>
      </c>
      <c r="AL171" s="246" t="s">
        <v>46621</v>
      </c>
      <c r="AM171" s="247">
        <v>116655.47</v>
      </c>
      <c r="AO171" s="226" t="s">
        <v>44317</v>
      </c>
      <c r="AP171" s="227">
        <v>4769.7700000000004</v>
      </c>
      <c r="AR171" s="207" t="s">
        <v>14819</v>
      </c>
      <c r="AS171" s="208">
        <v>6217</v>
      </c>
      <c r="AT171" s="93"/>
      <c r="AU171" s="199" t="s">
        <v>13026</v>
      </c>
      <c r="AV171" s="200">
        <v>178032.51</v>
      </c>
      <c r="BA171" t="s">
        <v>69673</v>
      </c>
      <c r="BB171" s="284">
        <v>37689.43</v>
      </c>
      <c r="BD171" s="272" t="s">
        <v>11597</v>
      </c>
      <c r="BE171" s="273">
        <v>12716.17</v>
      </c>
      <c r="BG171" s="244" t="s">
        <v>10698</v>
      </c>
      <c r="BH171" s="245">
        <v>32022</v>
      </c>
      <c r="BJ171" s="230" t="s">
        <v>8998</v>
      </c>
      <c r="BK171" s="231">
        <v>2527</v>
      </c>
      <c r="BM171" s="209" t="s">
        <v>8249</v>
      </c>
      <c r="BN171" s="210">
        <v>181055</v>
      </c>
      <c r="BP171" s="195" t="s">
        <v>10099</v>
      </c>
      <c r="BQ171" s="196">
        <v>118317</v>
      </c>
    </row>
    <row r="172" spans="5:69" x14ac:dyDescent="0.55000000000000004">
      <c r="E172" t="s">
        <v>5814</v>
      </c>
      <c r="G172" s="284">
        <v>324920.42</v>
      </c>
      <c r="I172" s="282" t="s">
        <v>5396</v>
      </c>
      <c r="J172" s="282"/>
      <c r="K172" s="283">
        <v>43823.48</v>
      </c>
      <c r="M172" s="242" t="s">
        <v>4382</v>
      </c>
      <c r="N172" s="242"/>
      <c r="O172" s="243">
        <v>3579</v>
      </c>
      <c r="Q172" s="224" t="s">
        <v>2719</v>
      </c>
      <c r="R172" s="224"/>
      <c r="S172" s="225">
        <v>225.38</v>
      </c>
      <c r="U172" s="203" t="s">
        <v>646</v>
      </c>
      <c r="V172" s="203"/>
      <c r="W172" s="204">
        <v>11752.66</v>
      </c>
      <c r="Y172" s="195" t="s">
        <v>3704</v>
      </c>
      <c r="Z172" s="195"/>
      <c r="AA172" s="196">
        <v>115247.82</v>
      </c>
      <c r="AB172" s="113"/>
      <c r="AC172" s="113"/>
      <c r="AD172" s="113"/>
      <c r="AE172" s="113"/>
      <c r="AF172" t="s">
        <v>49882</v>
      </c>
      <c r="AG172">
        <v>458.81</v>
      </c>
      <c r="AI172" s="276" t="s">
        <v>55759</v>
      </c>
      <c r="AJ172" s="277">
        <v>54.08</v>
      </c>
      <c r="AL172" s="246" t="s">
        <v>34440</v>
      </c>
      <c r="AM172" s="247">
        <v>25388.22</v>
      </c>
      <c r="AO172" s="226" t="s">
        <v>46617</v>
      </c>
      <c r="AP172" s="227">
        <v>57362.13</v>
      </c>
      <c r="AR172" s="207" t="s">
        <v>14820</v>
      </c>
      <c r="AS172" s="208">
        <v>93.22</v>
      </c>
      <c r="AT172" s="93"/>
      <c r="AU172" s="199" t="s">
        <v>13027</v>
      </c>
      <c r="AV172" s="200">
        <v>68113.960000000006</v>
      </c>
      <c r="BA172" t="s">
        <v>12918</v>
      </c>
      <c r="BB172" s="284">
        <v>136116.72</v>
      </c>
      <c r="BD172" s="272" t="s">
        <v>11598</v>
      </c>
      <c r="BE172" s="273">
        <v>43823.48</v>
      </c>
      <c r="BG172" s="244" t="s">
        <v>10701</v>
      </c>
      <c r="BH172" s="245">
        <v>3579</v>
      </c>
      <c r="BJ172" s="230" t="s">
        <v>9015</v>
      </c>
      <c r="BK172" s="231">
        <v>225.38</v>
      </c>
      <c r="BM172" s="209" t="s">
        <v>8627</v>
      </c>
      <c r="BN172" s="210">
        <v>16477</v>
      </c>
      <c r="BP172" s="195" t="s">
        <v>10128</v>
      </c>
      <c r="BQ172" s="196">
        <v>13310</v>
      </c>
    </row>
    <row r="173" spans="5:69" x14ac:dyDescent="0.55000000000000004">
      <c r="E173" t="s">
        <v>5815</v>
      </c>
      <c r="G173" s="284">
        <v>1543568.68</v>
      </c>
      <c r="I173" s="282" t="s">
        <v>5397</v>
      </c>
      <c r="J173" s="282"/>
      <c r="K173" s="283">
        <v>85912.5</v>
      </c>
      <c r="M173" s="242" t="s">
        <v>4383</v>
      </c>
      <c r="N173" s="242"/>
      <c r="O173" s="243">
        <v>2816.27</v>
      </c>
      <c r="Q173" s="224" t="s">
        <v>2740</v>
      </c>
      <c r="R173" s="224"/>
      <c r="S173" s="225">
        <v>8497</v>
      </c>
      <c r="U173" s="203" t="s">
        <v>647</v>
      </c>
      <c r="V173" s="203"/>
      <c r="W173" s="204">
        <v>17038.8</v>
      </c>
      <c r="Y173" s="195" t="s">
        <v>3705</v>
      </c>
      <c r="Z173" s="195"/>
      <c r="AA173" s="196">
        <v>93331</v>
      </c>
      <c r="AB173" s="113"/>
      <c r="AC173" s="113"/>
      <c r="AD173" s="113"/>
      <c r="AE173" s="113"/>
      <c r="AF173" t="s">
        <v>49883</v>
      </c>
      <c r="AG173">
        <v>34.78</v>
      </c>
      <c r="AI173" s="276" t="s">
        <v>55760</v>
      </c>
      <c r="AJ173" s="277">
        <v>292.48</v>
      </c>
      <c r="AL173" s="246" t="s">
        <v>34441</v>
      </c>
      <c r="AM173" s="247">
        <v>18611.41</v>
      </c>
      <c r="AO173" s="226" t="s">
        <v>46618</v>
      </c>
      <c r="AP173" s="227">
        <v>1800.14</v>
      </c>
      <c r="AR173" s="207" t="s">
        <v>12964</v>
      </c>
      <c r="AS173" s="208">
        <v>22730.21</v>
      </c>
      <c r="AT173" s="93"/>
      <c r="AU173" s="199" t="s">
        <v>13028</v>
      </c>
      <c r="AV173" s="200">
        <v>20504</v>
      </c>
      <c r="BA173" t="s">
        <v>39968</v>
      </c>
      <c r="BB173" s="284">
        <v>2521.71</v>
      </c>
      <c r="BD173" s="272" t="s">
        <v>11599</v>
      </c>
      <c r="BE173" s="273">
        <v>85912.5</v>
      </c>
      <c r="BG173" s="244" t="s">
        <v>10705</v>
      </c>
      <c r="BH173" s="245">
        <v>2816.27</v>
      </c>
      <c r="BJ173" s="230" t="s">
        <v>9036</v>
      </c>
      <c r="BK173" s="231">
        <v>8497</v>
      </c>
      <c r="BM173" s="209" t="s">
        <v>8864</v>
      </c>
      <c r="BN173" s="210">
        <v>118514</v>
      </c>
      <c r="BP173" s="195" t="s">
        <v>8028</v>
      </c>
      <c r="BQ173" s="196">
        <v>5000</v>
      </c>
    </row>
    <row r="174" spans="5:69" x14ac:dyDescent="0.55000000000000004">
      <c r="E174" t="s">
        <v>5817</v>
      </c>
      <c r="G174" s="284">
        <v>148097.73000000001</v>
      </c>
      <c r="I174" s="282" t="s">
        <v>5401</v>
      </c>
      <c r="J174" s="282"/>
      <c r="K174" s="283">
        <v>232752.62</v>
      </c>
      <c r="M174" s="242" t="s">
        <v>4270</v>
      </c>
      <c r="N174" s="242"/>
      <c r="O174" s="243">
        <v>21329</v>
      </c>
      <c r="Q174" s="224" t="s">
        <v>4141</v>
      </c>
      <c r="R174" s="224"/>
      <c r="S174" s="225">
        <v>103</v>
      </c>
      <c r="U174" s="203" t="s">
        <v>648</v>
      </c>
      <c r="V174" s="203"/>
      <c r="W174" s="204">
        <v>21609</v>
      </c>
      <c r="Y174" s="195" t="s">
        <v>3706</v>
      </c>
      <c r="Z174" s="195"/>
      <c r="AA174" s="196">
        <v>45090.45</v>
      </c>
      <c r="AB174" s="113"/>
      <c r="AC174" s="113"/>
      <c r="AD174" s="113"/>
      <c r="AE174" s="113"/>
      <c r="AF174" t="s">
        <v>71065</v>
      </c>
      <c r="AG174" s="284">
        <v>35250</v>
      </c>
      <c r="AI174" s="276" t="s">
        <v>48647</v>
      </c>
      <c r="AJ174" s="277">
        <v>111.55</v>
      </c>
      <c r="AL174" s="246" t="s">
        <v>34442</v>
      </c>
      <c r="AM174" s="247">
        <v>11554.54</v>
      </c>
      <c r="AO174" s="226" t="s">
        <v>46619</v>
      </c>
      <c r="AP174" s="227">
        <v>2527.1</v>
      </c>
      <c r="AR174" s="207" t="s">
        <v>14821</v>
      </c>
      <c r="AS174" s="208">
        <v>4041.73</v>
      </c>
      <c r="AT174" s="93"/>
      <c r="AU174" s="199" t="s">
        <v>13029</v>
      </c>
      <c r="AV174" s="200">
        <v>37337.35</v>
      </c>
      <c r="BA174" t="s">
        <v>51236</v>
      </c>
      <c r="BB174" s="284">
        <v>8935.17</v>
      </c>
      <c r="BD174" s="272" t="s">
        <v>11603</v>
      </c>
      <c r="BE174" s="273">
        <v>232752.62</v>
      </c>
      <c r="BG174" s="244" t="s">
        <v>10707</v>
      </c>
      <c r="BH174" s="245">
        <v>21329</v>
      </c>
      <c r="BJ174" s="230" t="s">
        <v>9037</v>
      </c>
      <c r="BK174" s="231">
        <v>103</v>
      </c>
      <c r="BM174" s="209" t="s">
        <v>9150</v>
      </c>
      <c r="BN174" s="210">
        <v>22354</v>
      </c>
      <c r="BP174" s="195" t="s">
        <v>10193</v>
      </c>
      <c r="BQ174" s="196">
        <v>121114</v>
      </c>
    </row>
    <row r="175" spans="5:69" x14ac:dyDescent="0.55000000000000004">
      <c r="E175" t="s">
        <v>5818</v>
      </c>
      <c r="G175" s="284">
        <v>1732472.29</v>
      </c>
      <c r="I175" s="282" t="s">
        <v>5403</v>
      </c>
      <c r="J175" s="282"/>
      <c r="K175" s="283">
        <v>31367.53</v>
      </c>
      <c r="M175" s="242" t="s">
        <v>4272</v>
      </c>
      <c r="N175" s="242"/>
      <c r="O175" s="243">
        <v>21661.72</v>
      </c>
      <c r="Q175" s="224" t="s">
        <v>2750</v>
      </c>
      <c r="R175" s="224"/>
      <c r="S175" s="225">
        <v>549</v>
      </c>
      <c r="U175" s="203" t="s">
        <v>649</v>
      </c>
      <c r="V175" s="203"/>
      <c r="W175" s="204">
        <v>47904.23</v>
      </c>
      <c r="Y175" s="195" t="s">
        <v>3707</v>
      </c>
      <c r="Z175" s="195"/>
      <c r="AA175" s="196">
        <v>871</v>
      </c>
      <c r="AB175" s="113"/>
      <c r="AC175" s="113"/>
      <c r="AD175" s="113"/>
      <c r="AE175" s="113"/>
      <c r="AF175" t="s">
        <v>60387</v>
      </c>
      <c r="AG175" s="284">
        <v>29400</v>
      </c>
      <c r="AI175" s="276" t="s">
        <v>70330</v>
      </c>
      <c r="AJ175" s="277">
        <v>2961.48</v>
      </c>
      <c r="AL175" s="246" t="s">
        <v>46622</v>
      </c>
      <c r="AM175" s="247">
        <v>2367.64</v>
      </c>
      <c r="AO175" s="226" t="s">
        <v>46620</v>
      </c>
      <c r="AP175" s="227">
        <v>1295.6300000000001</v>
      </c>
      <c r="AR175" s="207" t="s">
        <v>14822</v>
      </c>
      <c r="AS175" s="208">
        <v>25060</v>
      </c>
      <c r="AT175" s="93"/>
      <c r="AU175" s="199" t="s">
        <v>13030</v>
      </c>
      <c r="AV175" s="200">
        <v>60689.02</v>
      </c>
      <c r="BA175" t="s">
        <v>51401</v>
      </c>
      <c r="BB175" s="284">
        <v>2008.6</v>
      </c>
      <c r="BD175" s="272" t="s">
        <v>11605</v>
      </c>
      <c r="BE175" s="273">
        <v>31367.53</v>
      </c>
      <c r="BG175" s="244" t="s">
        <v>10709</v>
      </c>
      <c r="BH175" s="245">
        <v>21661.72</v>
      </c>
      <c r="BJ175" s="230" t="s">
        <v>9047</v>
      </c>
      <c r="BK175" s="231">
        <v>549</v>
      </c>
      <c r="BM175" s="209" t="s">
        <v>9209</v>
      </c>
      <c r="BN175" s="210">
        <v>134967.39000000001</v>
      </c>
      <c r="BP175" s="195" t="s">
        <v>9252</v>
      </c>
      <c r="BQ175" s="196">
        <v>3125.91</v>
      </c>
    </row>
    <row r="176" spans="5:69" x14ac:dyDescent="0.55000000000000004">
      <c r="E176" t="s">
        <v>5820</v>
      </c>
      <c r="G176" s="284">
        <v>182777.91</v>
      </c>
      <c r="I176" s="282" t="s">
        <v>5404</v>
      </c>
      <c r="J176" s="282"/>
      <c r="K176" s="283">
        <v>16601.759999999998</v>
      </c>
      <c r="M176" s="242" t="s">
        <v>4273</v>
      </c>
      <c r="N176" s="242"/>
      <c r="O176" s="243">
        <v>6601.58</v>
      </c>
      <c r="Q176" s="224" t="s">
        <v>2761</v>
      </c>
      <c r="R176" s="224"/>
      <c r="S176" s="225">
        <v>-7.0000000000000007E-2</v>
      </c>
      <c r="U176" s="203" t="s">
        <v>650</v>
      </c>
      <c r="V176" s="203"/>
      <c r="W176" s="204">
        <v>15299</v>
      </c>
      <c r="Y176" s="195" t="s">
        <v>3708</v>
      </c>
      <c r="Z176" s="195"/>
      <c r="AA176" s="196">
        <v>241961</v>
      </c>
      <c r="AB176" s="113"/>
      <c r="AC176" s="113"/>
      <c r="AD176" s="113"/>
      <c r="AE176" s="113"/>
      <c r="AF176" t="s">
        <v>42427</v>
      </c>
      <c r="AG176" s="284">
        <v>5385</v>
      </c>
      <c r="AI176" s="276" t="s">
        <v>66831</v>
      </c>
      <c r="AJ176" s="277">
        <v>9193.69</v>
      </c>
      <c r="AL176" s="246" t="s">
        <v>57181</v>
      </c>
      <c r="AM176" s="247">
        <v>314</v>
      </c>
      <c r="AO176" s="226" t="s">
        <v>38806</v>
      </c>
      <c r="AP176" s="227">
        <v>209347.61</v>
      </c>
      <c r="AR176" s="207" t="s">
        <v>12965</v>
      </c>
      <c r="AS176" s="208">
        <v>23214.959999999999</v>
      </c>
      <c r="AT176" s="93"/>
      <c r="AU176" s="199" t="s">
        <v>13031</v>
      </c>
      <c r="AV176" s="200">
        <v>8275.4500000000007</v>
      </c>
      <c r="BA176" t="s">
        <v>12045</v>
      </c>
      <c r="BB176" s="284">
        <v>58171.82</v>
      </c>
      <c r="BD176" s="272" t="s">
        <v>11606</v>
      </c>
      <c r="BE176" s="273">
        <v>16601.759999999998</v>
      </c>
      <c r="BG176" s="244" t="s">
        <v>10710</v>
      </c>
      <c r="BH176" s="245">
        <v>6601.58</v>
      </c>
      <c r="BJ176" s="230" t="s">
        <v>9058</v>
      </c>
      <c r="BK176" s="231">
        <v>-7.0000000000000007E-2</v>
      </c>
      <c r="BM176" s="209" t="s">
        <v>9486</v>
      </c>
      <c r="BN176" s="210">
        <v>43607.8</v>
      </c>
      <c r="BP176" s="195" t="s">
        <v>9800</v>
      </c>
      <c r="BQ176" s="196">
        <v>326481.90999999997</v>
      </c>
    </row>
    <row r="177" spans="5:69" x14ac:dyDescent="0.55000000000000004">
      <c r="E177" t="s">
        <v>5822</v>
      </c>
      <c r="G177" s="284">
        <v>195403.1</v>
      </c>
      <c r="I177" s="282" t="s">
        <v>5405</v>
      </c>
      <c r="J177" s="282"/>
      <c r="K177" s="283">
        <v>93128.88</v>
      </c>
      <c r="M177" s="242" t="s">
        <v>4275</v>
      </c>
      <c r="N177" s="242"/>
      <c r="O177" s="243">
        <v>322.68</v>
      </c>
      <c r="Q177" s="224" t="s">
        <v>2763</v>
      </c>
      <c r="R177" s="224"/>
      <c r="S177" s="225">
        <v>21543</v>
      </c>
      <c r="U177" s="203" t="s">
        <v>651</v>
      </c>
      <c r="V177" s="203"/>
      <c r="W177" s="204">
        <v>16500</v>
      </c>
      <c r="Y177" s="195" t="s">
        <v>3709</v>
      </c>
      <c r="Z177" s="195"/>
      <c r="AA177" s="196">
        <v>84813</v>
      </c>
      <c r="AB177" s="113"/>
      <c r="AC177" s="113"/>
      <c r="AD177" s="113"/>
      <c r="AE177" s="113"/>
      <c r="AF177" t="s">
        <v>42428</v>
      </c>
      <c r="AG177" s="284">
        <v>12684.88</v>
      </c>
      <c r="AI177" s="276" t="s">
        <v>66832</v>
      </c>
      <c r="AJ177" s="277">
        <v>443.95</v>
      </c>
      <c r="AL177" s="246" t="s">
        <v>14933</v>
      </c>
      <c r="AM177" s="247">
        <v>15438.37</v>
      </c>
      <c r="AO177" s="226" t="s">
        <v>14862</v>
      </c>
      <c r="AP177" s="227">
        <v>100791.29</v>
      </c>
      <c r="AR177" s="207" t="s">
        <v>14823</v>
      </c>
      <c r="AS177" s="208">
        <v>3000</v>
      </c>
      <c r="AT177" s="93"/>
      <c r="AU177" s="199" t="s">
        <v>13032</v>
      </c>
      <c r="AV177" s="200">
        <v>96838.24</v>
      </c>
      <c r="BA177" t="s">
        <v>39969</v>
      </c>
      <c r="BB177" s="284">
        <v>6330.88</v>
      </c>
      <c r="BD177" s="272" t="s">
        <v>11607</v>
      </c>
      <c r="BE177" s="273">
        <v>93128.88</v>
      </c>
      <c r="BG177" s="244" t="s">
        <v>10712</v>
      </c>
      <c r="BH177" s="245">
        <v>322.68</v>
      </c>
      <c r="BJ177" s="230" t="s">
        <v>9060</v>
      </c>
      <c r="BK177" s="231">
        <v>21543</v>
      </c>
      <c r="BM177" s="209" t="s">
        <v>10843</v>
      </c>
      <c r="BN177" s="210">
        <v>187.71</v>
      </c>
      <c r="BP177" s="195" t="s">
        <v>10194</v>
      </c>
      <c r="BQ177" s="196">
        <v>1105</v>
      </c>
    </row>
    <row r="178" spans="5:69" x14ac:dyDescent="0.55000000000000004">
      <c r="E178" t="s">
        <v>5823</v>
      </c>
      <c r="G178" s="284">
        <v>340437.35</v>
      </c>
      <c r="I178" s="282" t="s">
        <v>5406</v>
      </c>
      <c r="J178" s="282"/>
      <c r="K178" s="283">
        <v>6.14</v>
      </c>
      <c r="M178" s="242" t="s">
        <v>4385</v>
      </c>
      <c r="N178" s="242"/>
      <c r="O178" s="243">
        <v>702</v>
      </c>
      <c r="Q178" s="224" t="s">
        <v>2775</v>
      </c>
      <c r="R178" s="224"/>
      <c r="S178" s="225">
        <v>959</v>
      </c>
      <c r="U178" s="203" t="s">
        <v>652</v>
      </c>
      <c r="V178" s="203"/>
      <c r="W178" s="204">
        <v>106846</v>
      </c>
      <c r="Y178" s="195" t="s">
        <v>3710</v>
      </c>
      <c r="Z178" s="195"/>
      <c r="AA178" s="196">
        <v>3120</v>
      </c>
      <c r="AB178" s="113"/>
      <c r="AC178" s="113"/>
      <c r="AD178" s="113"/>
      <c r="AE178" s="113"/>
      <c r="AF178" t="s">
        <v>49885</v>
      </c>
      <c r="AG178" s="284">
        <v>28203.42</v>
      </c>
      <c r="AI178" s="276" t="s">
        <v>66833</v>
      </c>
      <c r="AJ178" s="277">
        <v>2100</v>
      </c>
      <c r="AL178" s="246" t="s">
        <v>14934</v>
      </c>
      <c r="AM178" s="247">
        <v>1056.05</v>
      </c>
      <c r="AO178" s="226" t="s">
        <v>14863</v>
      </c>
      <c r="AP178" s="227">
        <v>3134.31</v>
      </c>
      <c r="AR178" s="207" t="s">
        <v>14824</v>
      </c>
      <c r="AS178" s="208">
        <v>229.5</v>
      </c>
      <c r="AT178" s="93"/>
      <c r="AU178" s="199" t="s">
        <v>13033</v>
      </c>
      <c r="AV178" s="200">
        <v>543927.92000000004</v>
      </c>
      <c r="BA178" t="s">
        <v>12921</v>
      </c>
      <c r="BB178" s="284">
        <v>159456.59</v>
      </c>
      <c r="BD178" s="272" t="s">
        <v>11608</v>
      </c>
      <c r="BE178" s="273">
        <v>6.14</v>
      </c>
      <c r="BG178" s="244" t="s">
        <v>9565</v>
      </c>
      <c r="BH178" s="245">
        <v>702</v>
      </c>
      <c r="BJ178" s="230" t="s">
        <v>9072</v>
      </c>
      <c r="BK178" s="231">
        <v>959</v>
      </c>
      <c r="BM178" s="209" t="s">
        <v>9638</v>
      </c>
      <c r="BN178" s="210">
        <v>54259.99</v>
      </c>
      <c r="BP178" s="195" t="s">
        <v>9801</v>
      </c>
      <c r="BQ178" s="196">
        <v>1105</v>
      </c>
    </row>
    <row r="179" spans="5:69" x14ac:dyDescent="0.55000000000000004">
      <c r="E179" t="s">
        <v>5827</v>
      </c>
      <c r="G179" s="284">
        <v>1139829.8899999999</v>
      </c>
      <c r="I179" s="282" t="s">
        <v>5407</v>
      </c>
      <c r="J179" s="282"/>
      <c r="K179" s="283">
        <v>2372.9899999999998</v>
      </c>
      <c r="M179" s="242" t="s">
        <v>4388</v>
      </c>
      <c r="N179" s="242"/>
      <c r="O179" s="243">
        <v>8003.2</v>
      </c>
      <c r="Q179" s="224" t="s">
        <v>4133</v>
      </c>
      <c r="R179" s="224"/>
      <c r="S179" s="225">
        <v>264701</v>
      </c>
      <c r="U179" s="203" t="s">
        <v>653</v>
      </c>
      <c r="V179" s="203"/>
      <c r="W179" s="204">
        <v>1500</v>
      </c>
      <c r="Y179" s="195" t="s">
        <v>3711</v>
      </c>
      <c r="Z179" s="195"/>
      <c r="AA179" s="196">
        <v>165711</v>
      </c>
      <c r="AB179" s="113"/>
      <c r="AC179" s="113"/>
      <c r="AD179" s="113"/>
      <c r="AE179" s="113"/>
      <c r="AF179" t="s">
        <v>44822</v>
      </c>
      <c r="AG179" s="284">
        <v>8000</v>
      </c>
      <c r="AI179" s="276" t="s">
        <v>66834</v>
      </c>
      <c r="AJ179" s="277">
        <v>1129.1199999999999</v>
      </c>
      <c r="AL179" s="246" t="s">
        <v>14935</v>
      </c>
      <c r="AM179" s="247">
        <v>3267.35</v>
      </c>
      <c r="AO179" s="226" t="s">
        <v>14864</v>
      </c>
      <c r="AP179" s="227">
        <v>568.94000000000005</v>
      </c>
      <c r="AR179" s="207" t="s">
        <v>14825</v>
      </c>
      <c r="AS179" s="208">
        <v>650.4</v>
      </c>
      <c r="AT179" s="93"/>
      <c r="AU179" s="199" t="s">
        <v>13034</v>
      </c>
      <c r="AV179" s="200">
        <v>64018.1</v>
      </c>
      <c r="BA179" t="s">
        <v>43535</v>
      </c>
      <c r="BB179" s="284">
        <v>6829.68</v>
      </c>
      <c r="BD179" s="272" t="s">
        <v>11609</v>
      </c>
      <c r="BE179" s="273">
        <v>2372.9899999999998</v>
      </c>
      <c r="BG179" s="244" t="s">
        <v>10717</v>
      </c>
      <c r="BH179" s="245">
        <v>8003.2</v>
      </c>
      <c r="BJ179" s="230" t="s">
        <v>10510</v>
      </c>
      <c r="BK179" s="231">
        <v>264701</v>
      </c>
      <c r="BM179" s="209" t="s">
        <v>11456</v>
      </c>
      <c r="BN179" s="210">
        <v>2129667.79</v>
      </c>
      <c r="BP179" s="195" t="s">
        <v>7586</v>
      </c>
      <c r="BQ179" s="196">
        <v>106994.26</v>
      </c>
    </row>
    <row r="180" spans="5:69" x14ac:dyDescent="0.55000000000000004">
      <c r="E180" t="s">
        <v>5830</v>
      </c>
      <c r="G180" s="284">
        <v>6358377.4800000004</v>
      </c>
      <c r="I180" s="282" t="s">
        <v>5410</v>
      </c>
      <c r="J180" s="282"/>
      <c r="K180" s="283">
        <v>8162.86</v>
      </c>
      <c r="M180" s="242" t="s">
        <v>4396</v>
      </c>
      <c r="N180" s="242"/>
      <c r="O180" s="243">
        <v>5717</v>
      </c>
      <c r="Q180" s="224" t="s">
        <v>2784</v>
      </c>
      <c r="R180" s="224"/>
      <c r="S180" s="225">
        <v>79314.69</v>
      </c>
      <c r="U180" s="203" t="s">
        <v>654</v>
      </c>
      <c r="V180" s="203"/>
      <c r="W180" s="204">
        <v>8710.94</v>
      </c>
      <c r="Y180" s="195" t="s">
        <v>3712</v>
      </c>
      <c r="Z180" s="195"/>
      <c r="AA180" s="196">
        <v>21825</v>
      </c>
      <c r="AB180" s="113"/>
      <c r="AC180" s="113"/>
      <c r="AD180" s="113"/>
      <c r="AE180" s="113"/>
      <c r="AF180" t="s">
        <v>42432</v>
      </c>
      <c r="AG180" s="284">
        <v>2160</v>
      </c>
      <c r="AI180" s="276" t="s">
        <v>66835</v>
      </c>
      <c r="AJ180" s="277">
        <v>3677.7</v>
      </c>
      <c r="AL180" s="246" t="s">
        <v>14936</v>
      </c>
      <c r="AM180" s="247">
        <v>3563.18</v>
      </c>
      <c r="AO180" s="226" t="s">
        <v>48644</v>
      </c>
      <c r="AP180" s="227">
        <v>2159</v>
      </c>
      <c r="AR180" s="207" t="s">
        <v>14826</v>
      </c>
      <c r="AS180" s="208">
        <v>2195.1</v>
      </c>
      <c r="AT180" s="93"/>
      <c r="AU180" s="199" t="s">
        <v>13035</v>
      </c>
      <c r="AV180" s="200">
        <v>39853.79</v>
      </c>
      <c r="BA180" t="s">
        <v>12923</v>
      </c>
      <c r="BB180" s="284">
        <v>58187.06</v>
      </c>
      <c r="BD180" s="272" t="s">
        <v>11612</v>
      </c>
      <c r="BE180" s="273">
        <v>8162.86</v>
      </c>
      <c r="BG180" s="244" t="s">
        <v>10723</v>
      </c>
      <c r="BH180" s="245">
        <v>5717</v>
      </c>
      <c r="BJ180" s="230" t="s">
        <v>9081</v>
      </c>
      <c r="BK180" s="231">
        <v>79314.69</v>
      </c>
      <c r="BM180" s="209" t="s">
        <v>9752</v>
      </c>
      <c r="BN180" s="210">
        <v>3458455.41</v>
      </c>
      <c r="BP180" s="195" t="s">
        <v>10195</v>
      </c>
      <c r="BQ180" s="196">
        <v>92793</v>
      </c>
    </row>
    <row r="181" spans="5:69" x14ac:dyDescent="0.55000000000000004">
      <c r="E181" t="s">
        <v>5844</v>
      </c>
      <c r="G181" s="284">
        <v>704715.54</v>
      </c>
      <c r="I181" s="282" t="s">
        <v>5411</v>
      </c>
      <c r="J181" s="282"/>
      <c r="K181" s="283">
        <v>928.04</v>
      </c>
      <c r="M181" s="242" t="s">
        <v>4403</v>
      </c>
      <c r="N181" s="242"/>
      <c r="O181" s="243">
        <v>1069</v>
      </c>
      <c r="Q181" s="224" t="s">
        <v>2825</v>
      </c>
      <c r="R181" s="224"/>
      <c r="S181" s="225">
        <v>1790</v>
      </c>
      <c r="U181" s="203" t="s">
        <v>655</v>
      </c>
      <c r="V181" s="203"/>
      <c r="W181" s="204">
        <v>493675.03</v>
      </c>
      <c r="Y181" s="195" t="s">
        <v>3713</v>
      </c>
      <c r="Z181" s="195"/>
      <c r="AA181" s="196">
        <v>372837</v>
      </c>
      <c r="AB181" s="113"/>
      <c r="AC181" s="113"/>
      <c r="AD181" s="113"/>
      <c r="AE181" s="113"/>
      <c r="AF181" t="s">
        <v>33480</v>
      </c>
      <c r="AG181">
        <v>761.19</v>
      </c>
      <c r="AI181" s="276" t="s">
        <v>70331</v>
      </c>
      <c r="AJ181" s="277">
        <v>368.94</v>
      </c>
      <c r="AL181" s="246" t="s">
        <v>14937</v>
      </c>
      <c r="AM181" s="247">
        <v>979.05</v>
      </c>
      <c r="AO181" s="226" t="s">
        <v>51447</v>
      </c>
      <c r="AP181" s="227">
        <v>7200</v>
      </c>
      <c r="AR181" s="207" t="s">
        <v>14827</v>
      </c>
      <c r="AS181" s="208">
        <v>595</v>
      </c>
      <c r="AT181" s="93"/>
      <c r="AU181" s="199" t="s">
        <v>31633</v>
      </c>
      <c r="AV181" s="200">
        <v>5817.88</v>
      </c>
      <c r="BA181" t="s">
        <v>51403</v>
      </c>
      <c r="BB181" s="284">
        <v>3790.03</v>
      </c>
      <c r="BD181" s="272" t="s">
        <v>11613</v>
      </c>
      <c r="BE181" s="273">
        <v>928.04</v>
      </c>
      <c r="BG181" s="244" t="s">
        <v>10730</v>
      </c>
      <c r="BH181" s="245">
        <v>1069</v>
      </c>
      <c r="BJ181" s="230" t="s">
        <v>10511</v>
      </c>
      <c r="BK181" s="231">
        <v>1790</v>
      </c>
      <c r="BM181" s="209" t="s">
        <v>6607</v>
      </c>
      <c r="BN181" s="210">
        <v>16500</v>
      </c>
      <c r="BP181" s="195" t="s">
        <v>9802</v>
      </c>
      <c r="BQ181" s="196">
        <v>199787.26</v>
      </c>
    </row>
    <row r="182" spans="5:69" x14ac:dyDescent="0.55000000000000004">
      <c r="E182" t="s">
        <v>5846</v>
      </c>
      <c r="G182" s="284">
        <v>2237186.08</v>
      </c>
      <c r="I182" s="282" t="s">
        <v>5416</v>
      </c>
      <c r="J182" s="282"/>
      <c r="K182" s="283">
        <v>39167.83</v>
      </c>
      <c r="M182" s="242" t="s">
        <v>4407</v>
      </c>
      <c r="N182" s="242"/>
      <c r="O182" s="243">
        <v>3037</v>
      </c>
      <c r="Q182" s="224" t="s">
        <v>4145</v>
      </c>
      <c r="R182" s="224"/>
      <c r="S182" s="225">
        <v>157</v>
      </c>
      <c r="U182" s="203" t="s">
        <v>656</v>
      </c>
      <c r="V182" s="203"/>
      <c r="W182" s="204">
        <v>18141</v>
      </c>
      <c r="Y182" s="195" t="s">
        <v>3714</v>
      </c>
      <c r="Z182" s="195"/>
      <c r="AA182" s="196">
        <v>28000</v>
      </c>
      <c r="AB182" s="113"/>
      <c r="AC182" s="113"/>
      <c r="AD182" s="113"/>
      <c r="AE182" s="113"/>
      <c r="AF182" t="s">
        <v>33481</v>
      </c>
      <c r="AG182" s="284">
        <v>1923.21</v>
      </c>
      <c r="AI182" s="276" t="s">
        <v>63005</v>
      </c>
      <c r="AJ182" s="277">
        <v>941.88</v>
      </c>
      <c r="AL182" s="246" t="s">
        <v>57182</v>
      </c>
      <c r="AM182" s="247">
        <v>27859.9</v>
      </c>
      <c r="AO182" s="226" t="s">
        <v>34438</v>
      </c>
      <c r="AP182" s="227">
        <v>66082.899999999994</v>
      </c>
      <c r="AR182" s="207" t="s">
        <v>14828</v>
      </c>
      <c r="AS182" s="208">
        <v>692.95</v>
      </c>
      <c r="AT182" s="93"/>
      <c r="AU182" s="199" t="s">
        <v>31634</v>
      </c>
      <c r="AV182" s="200">
        <v>18593.84</v>
      </c>
      <c r="BA182" t="s">
        <v>66301</v>
      </c>
      <c r="BB182" s="284">
        <v>6090</v>
      </c>
      <c r="BD182" s="272" t="s">
        <v>11618</v>
      </c>
      <c r="BE182" s="273">
        <v>39167.83</v>
      </c>
      <c r="BG182" s="244" t="s">
        <v>10733</v>
      </c>
      <c r="BH182" s="245">
        <v>3037</v>
      </c>
      <c r="BJ182" s="230" t="s">
        <v>9132</v>
      </c>
      <c r="BK182" s="231">
        <v>157</v>
      </c>
      <c r="BM182" s="209" t="s">
        <v>7034</v>
      </c>
      <c r="BN182" s="210">
        <v>781</v>
      </c>
      <c r="BP182" s="195" t="s">
        <v>7587</v>
      </c>
      <c r="BQ182" s="196">
        <v>124779.65</v>
      </c>
    </row>
    <row r="183" spans="5:69" x14ac:dyDescent="0.55000000000000004">
      <c r="E183" t="s">
        <v>5850</v>
      </c>
      <c r="G183" s="284">
        <v>17285361.559999999</v>
      </c>
      <c r="I183" s="282" t="s">
        <v>5420</v>
      </c>
      <c r="J183" s="282"/>
      <c r="K183" s="283">
        <v>15495</v>
      </c>
      <c r="M183" s="242" t="s">
        <v>4408</v>
      </c>
      <c r="N183" s="242"/>
      <c r="O183" s="243">
        <v>1968</v>
      </c>
      <c r="Q183" s="224" t="s">
        <v>49546</v>
      </c>
      <c r="R183" s="224"/>
      <c r="S183" s="225">
        <v>2724.55</v>
      </c>
      <c r="U183" s="203" t="s">
        <v>657</v>
      </c>
      <c r="V183" s="203"/>
      <c r="W183" s="204">
        <v>16500</v>
      </c>
      <c r="Y183" s="195" t="s">
        <v>3715</v>
      </c>
      <c r="Z183" s="195"/>
      <c r="AA183" s="196">
        <v>11521</v>
      </c>
      <c r="AB183" s="113"/>
      <c r="AC183" s="113"/>
      <c r="AD183" s="113"/>
      <c r="AE183" s="113"/>
      <c r="AF183" t="s">
        <v>59583</v>
      </c>
      <c r="AG183" s="284">
        <v>44656.97</v>
      </c>
      <c r="AI183" s="276" t="s">
        <v>66836</v>
      </c>
      <c r="AJ183" s="277">
        <v>7726.81</v>
      </c>
      <c r="AL183" s="246" t="s">
        <v>57183</v>
      </c>
      <c r="AM183" s="247">
        <v>2131.2800000000002</v>
      </c>
      <c r="AO183" s="226" t="s">
        <v>47710</v>
      </c>
      <c r="AP183" s="227">
        <v>170000</v>
      </c>
      <c r="AR183" s="207" t="s">
        <v>14829</v>
      </c>
      <c r="AS183" s="208">
        <v>7734.05</v>
      </c>
      <c r="AT183" s="93"/>
      <c r="AU183" s="199" t="s">
        <v>31635</v>
      </c>
      <c r="AV183" s="200">
        <v>24953.62</v>
      </c>
      <c r="BA183" t="s">
        <v>12043</v>
      </c>
      <c r="BB183" s="284">
        <v>24217.759999999998</v>
      </c>
      <c r="BD183" s="272" t="s">
        <v>11622</v>
      </c>
      <c r="BE183" s="273">
        <v>15495</v>
      </c>
      <c r="BG183" s="244" t="s">
        <v>10734</v>
      </c>
      <c r="BH183" s="245">
        <v>1968</v>
      </c>
      <c r="BJ183" s="230" t="s">
        <v>49557</v>
      </c>
      <c r="BK183" s="231">
        <v>2724.55</v>
      </c>
      <c r="BM183" s="209" t="s">
        <v>7274</v>
      </c>
      <c r="BN183" s="210">
        <v>19715.73</v>
      </c>
      <c r="BP183" s="195" t="s">
        <v>10196</v>
      </c>
      <c r="BQ183" s="196">
        <v>721087.05</v>
      </c>
    </row>
    <row r="184" spans="5:69" x14ac:dyDescent="0.55000000000000004">
      <c r="E184" t="s">
        <v>5853</v>
      </c>
      <c r="G184" s="284">
        <v>5495580.8300000001</v>
      </c>
      <c r="I184" s="282" t="s">
        <v>5421</v>
      </c>
      <c r="J184" s="282"/>
      <c r="K184" s="283">
        <v>27326.32</v>
      </c>
      <c r="M184" s="242" t="s">
        <v>3585</v>
      </c>
      <c r="N184" s="242"/>
      <c r="O184" s="243">
        <v>9022</v>
      </c>
      <c r="Q184" s="224" t="s">
        <v>49548</v>
      </c>
      <c r="R184" s="224"/>
      <c r="S184" s="225">
        <v>8540</v>
      </c>
      <c r="U184" s="203" t="s">
        <v>658</v>
      </c>
      <c r="V184" s="203"/>
      <c r="W184" s="204">
        <v>16657.84</v>
      </c>
      <c r="Y184" s="195" t="s">
        <v>3716</v>
      </c>
      <c r="Z184" s="195"/>
      <c r="AA184" s="196">
        <v>699375</v>
      </c>
      <c r="AB184" s="113"/>
      <c r="AC184" s="113"/>
      <c r="AD184" s="113"/>
      <c r="AE184" s="113"/>
      <c r="AF184" t="s">
        <v>69723</v>
      </c>
      <c r="AG184">
        <v>386.89</v>
      </c>
      <c r="AI184" s="276" t="s">
        <v>62942</v>
      </c>
      <c r="AJ184" s="277">
        <v>34497.019999999997</v>
      </c>
      <c r="AL184" s="246" t="s">
        <v>57184</v>
      </c>
      <c r="AM184" s="247">
        <v>6825.68</v>
      </c>
      <c r="AO184" s="226" t="s">
        <v>34439</v>
      </c>
      <c r="AP184" s="227">
        <v>24826.25</v>
      </c>
      <c r="AR184" s="207" t="s">
        <v>14830</v>
      </c>
      <c r="AS184" s="208">
        <v>564.76</v>
      </c>
      <c r="AT184" s="93"/>
      <c r="AU184" s="199" t="s">
        <v>31636</v>
      </c>
      <c r="AV184" s="200">
        <v>35447.660000000003</v>
      </c>
      <c r="BA184" t="s">
        <v>66249</v>
      </c>
      <c r="BB184">
        <v>269.24</v>
      </c>
      <c r="BD184" s="272" t="s">
        <v>11623</v>
      </c>
      <c r="BE184" s="273">
        <v>27326.32</v>
      </c>
      <c r="BG184" s="244" t="s">
        <v>9580</v>
      </c>
      <c r="BH184" s="245">
        <v>9022</v>
      </c>
      <c r="BJ184" s="230" t="s">
        <v>49559</v>
      </c>
      <c r="BK184" s="231">
        <v>8540</v>
      </c>
      <c r="BM184" s="209" t="s">
        <v>7689</v>
      </c>
      <c r="BN184" s="210">
        <v>8660</v>
      </c>
      <c r="BP184" s="195" t="s">
        <v>9803</v>
      </c>
      <c r="BQ184" s="196">
        <v>845866.7</v>
      </c>
    </row>
    <row r="185" spans="5:69" x14ac:dyDescent="0.55000000000000004">
      <c r="E185" t="s">
        <v>5854</v>
      </c>
      <c r="G185" s="284">
        <v>8873212.8499999996</v>
      </c>
      <c r="I185" s="282" t="s">
        <v>5418</v>
      </c>
      <c r="J185" s="282"/>
      <c r="K185" s="283">
        <v>497.97</v>
      </c>
      <c r="M185" s="242" t="s">
        <v>4281</v>
      </c>
      <c r="N185" s="242"/>
      <c r="O185" s="243">
        <v>-1135.67</v>
      </c>
      <c r="Q185" s="224" t="s">
        <v>49549</v>
      </c>
      <c r="R185" s="224"/>
      <c r="S185" s="225">
        <v>428691.99</v>
      </c>
      <c r="U185" s="203" t="s">
        <v>659</v>
      </c>
      <c r="V185" s="203"/>
      <c r="W185" s="204">
        <v>962396.57</v>
      </c>
      <c r="Y185" s="195" t="s">
        <v>3717</v>
      </c>
      <c r="Z185" s="195"/>
      <c r="AA185" s="196">
        <v>127860</v>
      </c>
      <c r="AB185" s="113"/>
      <c r="AC185" s="113"/>
      <c r="AD185" s="113"/>
      <c r="AE185" s="113"/>
      <c r="AF185" t="s">
        <v>60388</v>
      </c>
      <c r="AG185" s="284">
        <v>16620.2</v>
      </c>
      <c r="AI185" s="276" t="s">
        <v>66837</v>
      </c>
      <c r="AJ185" s="277">
        <v>13092.27</v>
      </c>
      <c r="AL185" s="246" t="s">
        <v>14938</v>
      </c>
      <c r="AM185" s="247">
        <v>1545.61</v>
      </c>
      <c r="AO185" s="226" t="s">
        <v>46621</v>
      </c>
      <c r="AP185" s="227">
        <v>19733.28</v>
      </c>
      <c r="AR185" s="207" t="s">
        <v>14831</v>
      </c>
      <c r="AS185" s="208">
        <v>731.24</v>
      </c>
      <c r="AT185" s="93"/>
      <c r="AU185" s="199" t="s">
        <v>13036</v>
      </c>
      <c r="AV185" s="200">
        <v>6109.86</v>
      </c>
      <c r="BA185" t="s">
        <v>12049</v>
      </c>
      <c r="BB185" s="284">
        <v>28824.28</v>
      </c>
      <c r="BD185" s="272" t="s">
        <v>11620</v>
      </c>
      <c r="BE185" s="273">
        <v>497.97</v>
      </c>
      <c r="BG185" s="244" t="s">
        <v>10740</v>
      </c>
      <c r="BH185" s="245">
        <v>-1135.67</v>
      </c>
      <c r="BJ185" s="230" t="s">
        <v>49560</v>
      </c>
      <c r="BK185" s="231">
        <v>428691.99</v>
      </c>
      <c r="BM185" s="209" t="s">
        <v>8250</v>
      </c>
      <c r="BN185" s="210">
        <v>5276</v>
      </c>
      <c r="BP185" s="195" t="s">
        <v>7588</v>
      </c>
      <c r="BQ185" s="196">
        <v>161300.46</v>
      </c>
    </row>
    <row r="186" spans="5:69" x14ac:dyDescent="0.55000000000000004">
      <c r="E186" t="s">
        <v>5857</v>
      </c>
      <c r="G186" s="284">
        <v>966052.63</v>
      </c>
      <c r="I186" s="282" t="s">
        <v>5422</v>
      </c>
      <c r="J186" s="282"/>
      <c r="K186" s="283">
        <v>1773680.19</v>
      </c>
      <c r="M186" s="242" t="s">
        <v>4489</v>
      </c>
      <c r="N186" s="242"/>
      <c r="O186" s="243">
        <v>2767</v>
      </c>
      <c r="Q186" s="224" t="s">
        <v>49551</v>
      </c>
      <c r="R186" s="224"/>
      <c r="S186" s="225">
        <v>7257.79</v>
      </c>
      <c r="U186" s="203" t="s">
        <v>660</v>
      </c>
      <c r="V186" s="203"/>
      <c r="W186" s="204">
        <v>20049</v>
      </c>
      <c r="Y186" s="195" t="s">
        <v>3718</v>
      </c>
      <c r="Z186" s="195"/>
      <c r="AA186" s="196">
        <v>13088</v>
      </c>
      <c r="AB186" s="113"/>
      <c r="AC186" s="113"/>
      <c r="AD186" s="113"/>
      <c r="AE186" s="113"/>
      <c r="AF186" t="s">
        <v>71066</v>
      </c>
      <c r="AG186" s="284">
        <v>19625.75</v>
      </c>
      <c r="AI186" s="276" t="s">
        <v>66486</v>
      </c>
      <c r="AJ186" s="277">
        <v>7607.71</v>
      </c>
      <c r="AL186" s="246" t="s">
        <v>34446</v>
      </c>
      <c r="AM186" s="247">
        <v>291493</v>
      </c>
      <c r="AO186" s="226" t="s">
        <v>34440</v>
      </c>
      <c r="AP186" s="227">
        <v>6550.69</v>
      </c>
      <c r="AR186" s="207" t="s">
        <v>14832</v>
      </c>
      <c r="AS186" s="208">
        <v>35.049999999999997</v>
      </c>
      <c r="AT186" s="93"/>
      <c r="AU186" s="199" t="s">
        <v>13037</v>
      </c>
      <c r="AV186" s="200">
        <v>2500</v>
      </c>
      <c r="BA186" t="s">
        <v>12051</v>
      </c>
      <c r="BB186" s="284">
        <v>552824.72</v>
      </c>
      <c r="BD186" s="272" t="s">
        <v>11624</v>
      </c>
      <c r="BE186" s="273">
        <v>1773680.19</v>
      </c>
      <c r="BG186" s="244" t="s">
        <v>10752</v>
      </c>
      <c r="BH186" s="245">
        <v>2767</v>
      </c>
      <c r="BJ186" s="230" t="s">
        <v>49562</v>
      </c>
      <c r="BK186" s="231">
        <v>7257.79</v>
      </c>
      <c r="BM186" s="209" t="s">
        <v>8628</v>
      </c>
      <c r="BN186" s="210">
        <v>2000</v>
      </c>
      <c r="BP186" s="195" t="s">
        <v>10197</v>
      </c>
      <c r="BQ186" s="196">
        <v>116031</v>
      </c>
    </row>
    <row r="187" spans="5:69" x14ac:dyDescent="0.55000000000000004">
      <c r="E187" t="s">
        <v>5858</v>
      </c>
      <c r="G187" s="284">
        <v>383720.61</v>
      </c>
      <c r="I187" s="282" t="s">
        <v>5424</v>
      </c>
      <c r="J187" s="282"/>
      <c r="K187" s="283">
        <v>932196.98</v>
      </c>
      <c r="M187" s="242" t="s">
        <v>5036</v>
      </c>
      <c r="N187" s="242"/>
      <c r="O187" s="243">
        <v>1000</v>
      </c>
      <c r="Q187" s="224" t="s">
        <v>40965</v>
      </c>
      <c r="R187" s="224"/>
      <c r="S187" s="225">
        <v>216376.5</v>
      </c>
      <c r="U187" s="203" t="s">
        <v>661</v>
      </c>
      <c r="V187" s="203"/>
      <c r="W187" s="204">
        <v>873994.16</v>
      </c>
      <c r="Y187" s="195" t="s">
        <v>3719</v>
      </c>
      <c r="Z187" s="195"/>
      <c r="AA187" s="196">
        <v>11780.97</v>
      </c>
      <c r="AB187" s="113"/>
      <c r="AC187" s="113"/>
      <c r="AD187" s="113"/>
      <c r="AE187" s="113"/>
      <c r="AF187" t="s">
        <v>61973</v>
      </c>
      <c r="AG187" s="284">
        <v>16478.98</v>
      </c>
      <c r="AI187" s="276" t="s">
        <v>66838</v>
      </c>
      <c r="AJ187" s="277">
        <v>-44.29</v>
      </c>
      <c r="AL187" s="246" t="s">
        <v>14942</v>
      </c>
      <c r="AM187" s="247">
        <v>209344.61</v>
      </c>
      <c r="AO187" s="226" t="s">
        <v>34441</v>
      </c>
      <c r="AP187" s="227">
        <v>14326.78</v>
      </c>
      <c r="AR187" s="207" t="s">
        <v>14833</v>
      </c>
      <c r="AS187" s="208">
        <v>5015.95</v>
      </c>
      <c r="AT187" s="93"/>
      <c r="AU187" s="199" t="s">
        <v>13038</v>
      </c>
      <c r="AV187" s="200">
        <v>11927.74</v>
      </c>
      <c r="BA187" t="s">
        <v>12052</v>
      </c>
      <c r="BB187" s="284">
        <v>214165.93</v>
      </c>
      <c r="BD187" s="272" t="s">
        <v>11626</v>
      </c>
      <c r="BE187" s="273">
        <v>932196.98</v>
      </c>
      <c r="BG187" s="244" t="s">
        <v>9584</v>
      </c>
      <c r="BH187" s="245">
        <v>1000</v>
      </c>
      <c r="BJ187" s="230" t="s">
        <v>41506</v>
      </c>
      <c r="BK187" s="231">
        <v>216376.5</v>
      </c>
      <c r="BM187" s="209" t="s">
        <v>8865</v>
      </c>
      <c r="BN187" s="210">
        <v>8013</v>
      </c>
      <c r="BP187" s="195" t="s">
        <v>9804</v>
      </c>
      <c r="BQ187" s="196">
        <v>277331.46000000002</v>
      </c>
    </row>
    <row r="188" spans="5:69" x14ac:dyDescent="0.55000000000000004">
      <c r="E188" t="s">
        <v>12778</v>
      </c>
      <c r="G188" s="284">
        <v>18018.64</v>
      </c>
      <c r="I188" s="282" t="s">
        <v>5425</v>
      </c>
      <c r="J188" s="282"/>
      <c r="K188" s="283">
        <v>122653.25</v>
      </c>
      <c r="M188" s="242" t="s">
        <v>4440</v>
      </c>
      <c r="N188" s="242"/>
      <c r="O188" s="243">
        <v>1026</v>
      </c>
      <c r="Q188" s="224" t="s">
        <v>40966</v>
      </c>
      <c r="R188" s="224"/>
      <c r="S188" s="225">
        <v>252171</v>
      </c>
      <c r="U188" s="203" t="s">
        <v>662</v>
      </c>
      <c r="V188" s="203"/>
      <c r="W188" s="204">
        <v>17364</v>
      </c>
      <c r="Y188" s="195" t="s">
        <v>3720</v>
      </c>
      <c r="Z188" s="195"/>
      <c r="AA188" s="196">
        <v>34387</v>
      </c>
      <c r="AB188" s="113"/>
      <c r="AC188" s="113"/>
      <c r="AD188" s="113"/>
      <c r="AE188" s="113"/>
      <c r="AF188" t="s">
        <v>46904</v>
      </c>
      <c r="AG188">
        <v>952.29</v>
      </c>
      <c r="AI188" s="276" t="s">
        <v>58403</v>
      </c>
      <c r="AJ188" s="277">
        <v>9570.39</v>
      </c>
      <c r="AL188" s="246" t="s">
        <v>14943</v>
      </c>
      <c r="AM188" s="247">
        <v>85034.79</v>
      </c>
      <c r="AO188" s="226" t="s">
        <v>34442</v>
      </c>
      <c r="AP188" s="227">
        <v>9251.02</v>
      </c>
      <c r="AR188" s="207" t="s">
        <v>14834</v>
      </c>
      <c r="AS188" s="208">
        <v>768</v>
      </c>
      <c r="AT188" s="93"/>
      <c r="AU188" s="199" t="s">
        <v>13039</v>
      </c>
      <c r="AV188" s="200">
        <v>85111.94</v>
      </c>
      <c r="BA188" t="s">
        <v>66304</v>
      </c>
      <c r="BB188" s="284">
        <v>22124.83</v>
      </c>
      <c r="BD188" s="272" t="s">
        <v>11627</v>
      </c>
      <c r="BE188" s="273">
        <v>122653.25</v>
      </c>
      <c r="BG188" s="244" t="s">
        <v>10765</v>
      </c>
      <c r="BH188" s="245">
        <v>1026</v>
      </c>
      <c r="BJ188" s="230" t="s">
        <v>41507</v>
      </c>
      <c r="BK188" s="231">
        <v>252171</v>
      </c>
      <c r="BM188" s="209" t="s">
        <v>9753</v>
      </c>
      <c r="BN188" s="210">
        <v>60945.73</v>
      </c>
      <c r="BP188" s="195" t="s">
        <v>10198</v>
      </c>
      <c r="BQ188" s="196">
        <v>87433</v>
      </c>
    </row>
    <row r="189" spans="5:69" x14ac:dyDescent="0.55000000000000004">
      <c r="E189" t="s">
        <v>12779</v>
      </c>
      <c r="G189" s="284">
        <v>3473.15</v>
      </c>
      <c r="I189" s="282" t="s">
        <v>5426</v>
      </c>
      <c r="J189" s="282"/>
      <c r="K189" s="283">
        <v>2792.97</v>
      </c>
      <c r="M189" s="242" t="s">
        <v>4446</v>
      </c>
      <c r="N189" s="242"/>
      <c r="O189" s="243">
        <v>17.29</v>
      </c>
      <c r="Q189" s="224" t="s">
        <v>44215</v>
      </c>
      <c r="R189" s="224"/>
      <c r="S189" s="225">
        <v>4421367.1500000004</v>
      </c>
      <c r="U189" s="203" t="s">
        <v>663</v>
      </c>
      <c r="V189" s="203"/>
      <c r="W189" s="204">
        <v>10704.25</v>
      </c>
      <c r="Y189" s="195" t="s">
        <v>3721</v>
      </c>
      <c r="Z189" s="195"/>
      <c r="AA189" s="196">
        <v>16808</v>
      </c>
      <c r="AB189" s="113"/>
      <c r="AC189" s="113"/>
      <c r="AD189" s="113"/>
      <c r="AE189" s="113"/>
      <c r="AF189" t="s">
        <v>46905</v>
      </c>
      <c r="AG189" s="284">
        <v>4089.27</v>
      </c>
      <c r="AI189" s="276" t="s">
        <v>66839</v>
      </c>
      <c r="AJ189" s="277">
        <v>13733.82</v>
      </c>
      <c r="AL189" s="246" t="s">
        <v>14944</v>
      </c>
      <c r="AM189" s="247">
        <v>297744.36</v>
      </c>
      <c r="AO189" s="226" t="s">
        <v>46622</v>
      </c>
      <c r="AP189" s="227">
        <v>117.86</v>
      </c>
      <c r="AR189" s="207" t="s">
        <v>14835</v>
      </c>
      <c r="AS189" s="208">
        <v>8252</v>
      </c>
      <c r="AT189" s="93"/>
      <c r="AU189" s="199" t="s">
        <v>15419</v>
      </c>
      <c r="AV189" s="200">
        <v>24953.62</v>
      </c>
      <c r="BA189" t="s">
        <v>66405</v>
      </c>
      <c r="BB189" s="284">
        <v>2800</v>
      </c>
      <c r="BD189" s="272" t="s">
        <v>11628</v>
      </c>
      <c r="BE189" s="273">
        <v>2792.97</v>
      </c>
      <c r="BG189" s="244" t="s">
        <v>10772</v>
      </c>
      <c r="BH189" s="245">
        <v>17.29</v>
      </c>
      <c r="BJ189" s="230" t="s">
        <v>46301</v>
      </c>
      <c r="BK189" s="231">
        <v>4421367.1500000004</v>
      </c>
      <c r="BM189" s="209" t="s">
        <v>6608</v>
      </c>
      <c r="BN189" s="210">
        <v>128560</v>
      </c>
      <c r="BP189" s="195" t="s">
        <v>9256</v>
      </c>
      <c r="BQ189" s="196">
        <v>230311.78</v>
      </c>
    </row>
    <row r="190" spans="5:69" x14ac:dyDescent="0.55000000000000004">
      <c r="E190" t="s">
        <v>12780</v>
      </c>
      <c r="G190">
        <v>176.3</v>
      </c>
      <c r="I190" s="282" t="s">
        <v>5427</v>
      </c>
      <c r="J190" s="282"/>
      <c r="K190" s="283">
        <v>8149.88</v>
      </c>
      <c r="M190" s="242" t="s">
        <v>4496</v>
      </c>
      <c r="N190" s="242"/>
      <c r="O190" s="243">
        <v>1480</v>
      </c>
      <c r="Q190" s="224" t="s">
        <v>40967</v>
      </c>
      <c r="R190" s="224"/>
      <c r="S190" s="225">
        <v>115454.63</v>
      </c>
      <c r="U190" s="203" t="s">
        <v>664</v>
      </c>
      <c r="V190" s="203"/>
      <c r="W190" s="204">
        <v>11636.06</v>
      </c>
      <c r="Y190" s="195" t="s">
        <v>3722</v>
      </c>
      <c r="Z190" s="195"/>
      <c r="AA190" s="196">
        <v>5329</v>
      </c>
      <c r="AB190" s="113"/>
      <c r="AC190" s="113"/>
      <c r="AD190" s="113"/>
      <c r="AE190" s="113"/>
      <c r="AF190" t="s">
        <v>46906</v>
      </c>
      <c r="AG190" s="284">
        <v>2579.23</v>
      </c>
      <c r="AI190" s="276" t="s">
        <v>58404</v>
      </c>
      <c r="AJ190" s="277">
        <v>1782.74</v>
      </c>
      <c r="AL190" s="246" t="s">
        <v>35954</v>
      </c>
      <c r="AM190" s="247">
        <v>33920</v>
      </c>
      <c r="AO190" s="226" t="s">
        <v>33044</v>
      </c>
      <c r="AP190" s="227">
        <v>8564.5400000000009</v>
      </c>
      <c r="AR190" s="207" t="s">
        <v>14836</v>
      </c>
      <c r="AS190" s="208">
        <v>8885</v>
      </c>
      <c r="AT190" s="93"/>
      <c r="AU190" s="199" t="s">
        <v>13040</v>
      </c>
      <c r="AV190" s="200">
        <v>75301.45</v>
      </c>
      <c r="BA190" t="s">
        <v>49562</v>
      </c>
      <c r="BB190" s="284">
        <v>2401</v>
      </c>
      <c r="BD190" s="272" t="s">
        <v>11629</v>
      </c>
      <c r="BE190" s="273">
        <v>8149.88</v>
      </c>
      <c r="BG190" s="244" t="s">
        <v>10782</v>
      </c>
      <c r="BH190" s="245">
        <v>1480</v>
      </c>
      <c r="BJ190" s="230" t="s">
        <v>41508</v>
      </c>
      <c r="BK190" s="231">
        <v>115454.63</v>
      </c>
      <c r="BM190" s="209" t="s">
        <v>6872</v>
      </c>
      <c r="BN190" s="210">
        <v>2520</v>
      </c>
      <c r="BP190" s="195" t="s">
        <v>9805</v>
      </c>
      <c r="BQ190" s="196">
        <v>317744.78000000003</v>
      </c>
    </row>
    <row r="191" spans="5:69" x14ac:dyDescent="0.55000000000000004">
      <c r="E191" t="s">
        <v>12790</v>
      </c>
      <c r="G191" s="284">
        <v>64238.68</v>
      </c>
      <c r="I191" s="282" t="s">
        <v>5428</v>
      </c>
      <c r="J191" s="282"/>
      <c r="K191" s="283">
        <v>9302.9500000000007</v>
      </c>
      <c r="M191" s="242" t="s">
        <v>4453</v>
      </c>
      <c r="N191" s="242"/>
      <c r="O191" s="243">
        <v>3031.35</v>
      </c>
      <c r="Q191" s="224" t="s">
        <v>40968</v>
      </c>
      <c r="R191" s="224"/>
      <c r="S191" s="225">
        <v>101742.78</v>
      </c>
      <c r="U191" s="203" t="s">
        <v>665</v>
      </c>
      <c r="V191" s="203"/>
      <c r="W191" s="204">
        <v>15411</v>
      </c>
      <c r="Y191" s="195" t="s">
        <v>3723</v>
      </c>
      <c r="Z191" s="195"/>
      <c r="AA191" s="196">
        <v>473581</v>
      </c>
      <c r="AB191" s="113"/>
      <c r="AC191" s="113"/>
      <c r="AD191" s="113"/>
      <c r="AE191" s="113"/>
      <c r="AF191" t="s">
        <v>56089</v>
      </c>
      <c r="AG191" s="284">
        <v>15920.44</v>
      </c>
      <c r="AI191" s="276" t="s">
        <v>61750</v>
      </c>
      <c r="AJ191" s="277">
        <v>3103.3</v>
      </c>
      <c r="AL191" s="246" t="s">
        <v>42116</v>
      </c>
      <c r="AM191" s="247">
        <v>5025</v>
      </c>
      <c r="AO191" s="226" t="s">
        <v>44318</v>
      </c>
      <c r="AP191" s="227">
        <v>18906.080000000002</v>
      </c>
      <c r="AR191" s="207" t="s">
        <v>14837</v>
      </c>
      <c r="AS191" s="208">
        <v>13874</v>
      </c>
      <c r="AT191" s="93"/>
      <c r="AU191" s="199" t="s">
        <v>31637</v>
      </c>
      <c r="AV191" s="200">
        <v>3120</v>
      </c>
      <c r="BA191" t="s">
        <v>12055</v>
      </c>
      <c r="BB191" s="284">
        <v>56094.53</v>
      </c>
      <c r="BD191" s="272" t="s">
        <v>11630</v>
      </c>
      <c r="BE191" s="273">
        <v>9302.9500000000007</v>
      </c>
      <c r="BG191" s="244" t="s">
        <v>10783</v>
      </c>
      <c r="BH191" s="245">
        <v>3031.35</v>
      </c>
      <c r="BJ191" s="230" t="s">
        <v>41509</v>
      </c>
      <c r="BK191" s="231">
        <v>101742.78</v>
      </c>
      <c r="BM191" s="209" t="s">
        <v>7275</v>
      </c>
      <c r="BN191" s="210">
        <v>106275</v>
      </c>
      <c r="BP191" s="195" t="s">
        <v>10199</v>
      </c>
      <c r="BQ191" s="196">
        <v>9143</v>
      </c>
    </row>
    <row r="192" spans="5:69" x14ac:dyDescent="0.55000000000000004">
      <c r="E192" t="s">
        <v>12791</v>
      </c>
      <c r="G192" s="284">
        <v>26263.4</v>
      </c>
      <c r="I192" s="282" t="s">
        <v>5429</v>
      </c>
      <c r="J192" s="282"/>
      <c r="K192" s="283">
        <v>609.08000000000004</v>
      </c>
      <c r="M192" s="242" t="s">
        <v>4461</v>
      </c>
      <c r="N192" s="242"/>
      <c r="O192" s="243">
        <v>207</v>
      </c>
      <c r="Q192" s="224" t="s">
        <v>40969</v>
      </c>
      <c r="R192" s="224"/>
      <c r="S192" s="225">
        <v>80199.25</v>
      </c>
      <c r="U192" s="203" t="s">
        <v>666</v>
      </c>
      <c r="V192" s="203"/>
      <c r="W192" s="204">
        <v>44865.36</v>
      </c>
      <c r="Y192" s="195" t="s">
        <v>3724</v>
      </c>
      <c r="Z192" s="195"/>
      <c r="AA192" s="196">
        <v>13411</v>
      </c>
      <c r="AB192" s="113"/>
      <c r="AC192" s="113"/>
      <c r="AD192" s="113"/>
      <c r="AE192" s="113"/>
      <c r="AF192" t="s">
        <v>57428</v>
      </c>
      <c r="AG192" s="284">
        <v>1604.24</v>
      </c>
      <c r="AI192" s="276" t="s">
        <v>62516</v>
      </c>
      <c r="AJ192" s="277">
        <v>7182.58</v>
      </c>
      <c r="AL192" s="246" t="s">
        <v>58915</v>
      </c>
      <c r="AM192" s="247">
        <v>559.59</v>
      </c>
      <c r="AO192" s="226" t="s">
        <v>46623</v>
      </c>
      <c r="AP192" s="227">
        <v>594.15</v>
      </c>
      <c r="AR192" s="207" t="s">
        <v>14838</v>
      </c>
      <c r="AS192" s="208">
        <v>2196</v>
      </c>
      <c r="AT192" s="93"/>
      <c r="AU192" s="199" t="s">
        <v>15447</v>
      </c>
      <c r="AV192" s="200">
        <v>3120</v>
      </c>
      <c r="BA192" t="s">
        <v>66406</v>
      </c>
      <c r="BB192" s="284">
        <v>3537</v>
      </c>
      <c r="BD192" s="272" t="s">
        <v>11631</v>
      </c>
      <c r="BE192" s="273">
        <v>609.08000000000004</v>
      </c>
      <c r="BG192" s="244" t="s">
        <v>10796</v>
      </c>
      <c r="BH192" s="245">
        <v>207</v>
      </c>
      <c r="BJ192" s="230" t="s">
        <v>41510</v>
      </c>
      <c r="BK192" s="231">
        <v>80199.25</v>
      </c>
      <c r="BM192" s="209" t="s">
        <v>7560</v>
      </c>
      <c r="BN192" s="210">
        <v>70546</v>
      </c>
      <c r="BP192" s="195" t="s">
        <v>9806</v>
      </c>
      <c r="BQ192" s="196">
        <v>9143</v>
      </c>
    </row>
    <row r="193" spans="5:69" x14ac:dyDescent="0.55000000000000004">
      <c r="E193" t="s">
        <v>12792</v>
      </c>
      <c r="G193" s="284">
        <v>47897.53</v>
      </c>
      <c r="I193" s="282" t="s">
        <v>5432</v>
      </c>
      <c r="J193" s="282"/>
      <c r="K193" s="283">
        <v>116952.23</v>
      </c>
      <c r="M193" s="242" t="s">
        <v>4466</v>
      </c>
      <c r="N193" s="242"/>
      <c r="O193" s="243">
        <v>695.75</v>
      </c>
      <c r="Q193" s="224" t="s">
        <v>40970</v>
      </c>
      <c r="R193" s="224"/>
      <c r="S193" s="225">
        <v>67119.77</v>
      </c>
      <c r="U193" s="203" t="s">
        <v>667</v>
      </c>
      <c r="V193" s="203"/>
      <c r="W193" s="204">
        <v>74075.86</v>
      </c>
      <c r="Y193" s="195" t="s">
        <v>3725</v>
      </c>
      <c r="Z193" s="195"/>
      <c r="AA193" s="196">
        <v>1175010</v>
      </c>
      <c r="AB193" s="113"/>
      <c r="AC193" s="113"/>
      <c r="AD193" s="113"/>
      <c r="AE193" s="113"/>
      <c r="AF193" t="s">
        <v>67566</v>
      </c>
      <c r="AG193">
        <v>900</v>
      </c>
      <c r="AI193" s="276" t="s">
        <v>66840</v>
      </c>
      <c r="AJ193" s="277">
        <v>61617.89</v>
      </c>
      <c r="AL193" s="246" t="s">
        <v>48645</v>
      </c>
      <c r="AM193" s="247">
        <v>16276.18</v>
      </c>
      <c r="AO193" s="226" t="s">
        <v>46624</v>
      </c>
      <c r="AP193" s="227">
        <v>94.77</v>
      </c>
      <c r="AR193" s="207" t="s">
        <v>14839</v>
      </c>
      <c r="AS193" s="208">
        <v>3000</v>
      </c>
      <c r="AT193" s="93"/>
      <c r="AU193" s="199" t="s">
        <v>13041</v>
      </c>
      <c r="AV193" s="200">
        <v>97837</v>
      </c>
      <c r="BA193" t="s">
        <v>66250</v>
      </c>
      <c r="BB193" s="284">
        <v>22163</v>
      </c>
      <c r="BD193" s="272" t="s">
        <v>11634</v>
      </c>
      <c r="BE193" s="273">
        <v>116952.23</v>
      </c>
      <c r="BG193" s="244" t="s">
        <v>10805</v>
      </c>
      <c r="BH193" s="245">
        <v>695.75</v>
      </c>
      <c r="BJ193" s="230" t="s">
        <v>41511</v>
      </c>
      <c r="BK193" s="231">
        <v>67119.77</v>
      </c>
      <c r="BM193" s="209" t="s">
        <v>7690</v>
      </c>
      <c r="BN193" s="210">
        <v>6797</v>
      </c>
      <c r="BP193" s="195" t="s">
        <v>10088</v>
      </c>
      <c r="BQ193" s="196">
        <v>8538</v>
      </c>
    </row>
    <row r="194" spans="5:69" x14ac:dyDescent="0.55000000000000004">
      <c r="E194" t="s">
        <v>12793</v>
      </c>
      <c r="G194" s="284">
        <v>10220.56</v>
      </c>
      <c r="I194" s="282" t="s">
        <v>5435</v>
      </c>
      <c r="J194" s="282"/>
      <c r="K194" s="283">
        <v>3345.37</v>
      </c>
      <c r="M194" s="242" t="s">
        <v>4508</v>
      </c>
      <c r="N194" s="242"/>
      <c r="O194" s="243">
        <v>2784</v>
      </c>
      <c r="Q194" s="224" t="s">
        <v>44216</v>
      </c>
      <c r="R194" s="224"/>
      <c r="S194" s="225">
        <v>1083944.69</v>
      </c>
      <c r="U194" s="203" t="s">
        <v>668</v>
      </c>
      <c r="V194" s="203"/>
      <c r="W194" s="204">
        <v>37455</v>
      </c>
      <c r="Y194" s="195" t="s">
        <v>3726</v>
      </c>
      <c r="Z194" s="195"/>
      <c r="AA194" s="196">
        <v>193606</v>
      </c>
      <c r="AB194" s="113"/>
      <c r="AC194" s="113"/>
      <c r="AD194" s="113"/>
      <c r="AE194" s="113"/>
      <c r="AF194" t="s">
        <v>71067</v>
      </c>
      <c r="AG194" s="284">
        <v>3459</v>
      </c>
      <c r="AI194" s="276" t="s">
        <v>58919</v>
      </c>
      <c r="AJ194" s="277">
        <v>3325</v>
      </c>
      <c r="AL194" s="246" t="s">
        <v>57185</v>
      </c>
      <c r="AM194" s="247">
        <v>1199.72</v>
      </c>
      <c r="AO194" s="226" t="s">
        <v>47711</v>
      </c>
      <c r="AP194" s="227">
        <v>3364</v>
      </c>
      <c r="AR194" s="207" t="s">
        <v>14840</v>
      </c>
      <c r="AS194" s="208">
        <v>229.5</v>
      </c>
      <c r="AT194" s="93"/>
      <c r="AU194" s="199" t="s">
        <v>13042</v>
      </c>
      <c r="AV194" s="200">
        <v>217476.25</v>
      </c>
      <c r="BA194" t="s">
        <v>66306</v>
      </c>
      <c r="BB194" s="284">
        <v>16890</v>
      </c>
      <c r="BD194" s="272" t="s">
        <v>11637</v>
      </c>
      <c r="BE194" s="273">
        <v>3345.37</v>
      </c>
      <c r="BG194" s="244" t="s">
        <v>10812</v>
      </c>
      <c r="BH194" s="245">
        <v>2784</v>
      </c>
      <c r="BJ194" s="230" t="s">
        <v>46302</v>
      </c>
      <c r="BK194" s="231">
        <v>1083944.69</v>
      </c>
      <c r="BM194" s="209" t="s">
        <v>7954</v>
      </c>
      <c r="BN194" s="210">
        <v>11005.94</v>
      </c>
      <c r="BP194" s="195" t="s">
        <v>10129</v>
      </c>
      <c r="BQ194" s="196">
        <v>1426</v>
      </c>
    </row>
    <row r="195" spans="5:69" x14ac:dyDescent="0.55000000000000004">
      <c r="E195" t="s">
        <v>65505</v>
      </c>
      <c r="G195" s="284">
        <v>56223.19</v>
      </c>
      <c r="I195" s="282" t="s">
        <v>5437</v>
      </c>
      <c r="J195" s="282"/>
      <c r="K195" s="283">
        <v>4609.34</v>
      </c>
      <c r="M195" s="242" t="s">
        <v>4473</v>
      </c>
      <c r="N195" s="242"/>
      <c r="O195" s="243">
        <v>3303.29</v>
      </c>
      <c r="Q195" s="224" t="s">
        <v>44217</v>
      </c>
      <c r="R195" s="224"/>
      <c r="S195" s="225">
        <v>370959.74</v>
      </c>
      <c r="U195" s="203" t="s">
        <v>669</v>
      </c>
      <c r="V195" s="203"/>
      <c r="W195" s="204">
        <v>939227</v>
      </c>
      <c r="Y195" s="195" t="s">
        <v>3727</v>
      </c>
      <c r="Z195" s="195"/>
      <c r="AA195" s="196">
        <v>29641.66</v>
      </c>
      <c r="AB195" s="113"/>
      <c r="AC195" s="113"/>
      <c r="AD195" s="113"/>
      <c r="AE195" s="113"/>
      <c r="AF195" t="s">
        <v>67568</v>
      </c>
      <c r="AG195" s="284">
        <v>12000</v>
      </c>
      <c r="AI195" s="276" t="s">
        <v>62517</v>
      </c>
      <c r="AJ195" s="277">
        <v>384.17</v>
      </c>
      <c r="AL195" s="246" t="s">
        <v>33046</v>
      </c>
      <c r="AM195" s="247">
        <v>1680.66</v>
      </c>
      <c r="AO195" s="226" t="s">
        <v>47712</v>
      </c>
      <c r="AP195" s="227">
        <v>1415</v>
      </c>
      <c r="AR195" s="207" t="s">
        <v>14841</v>
      </c>
      <c r="AS195" s="208">
        <v>650.4</v>
      </c>
      <c r="AT195" s="93"/>
      <c r="AU195" s="199" t="s">
        <v>13043</v>
      </c>
      <c r="AV195" s="200">
        <v>14863.14</v>
      </c>
      <c r="BA195" t="s">
        <v>11794</v>
      </c>
      <c r="BB195" s="284">
        <v>6785555.7300000004</v>
      </c>
      <c r="BD195" s="272" t="s">
        <v>11639</v>
      </c>
      <c r="BE195" s="273">
        <v>4609.34</v>
      </c>
      <c r="BG195" s="244" t="s">
        <v>10815</v>
      </c>
      <c r="BH195" s="245">
        <v>3303.29</v>
      </c>
      <c r="BJ195" s="230" t="s">
        <v>46303</v>
      </c>
      <c r="BK195" s="231">
        <v>370959.74</v>
      </c>
      <c r="BM195" s="209" t="s">
        <v>7994</v>
      </c>
      <c r="BN195" s="210">
        <v>23180</v>
      </c>
      <c r="BP195" s="195" t="s">
        <v>10200</v>
      </c>
      <c r="BQ195" s="196">
        <v>16948</v>
      </c>
    </row>
    <row r="196" spans="5:69" x14ac:dyDescent="0.55000000000000004">
      <c r="E196" t="s">
        <v>12801</v>
      </c>
      <c r="G196" s="284">
        <v>128322.11</v>
      </c>
      <c r="I196" s="282" t="s">
        <v>5439</v>
      </c>
      <c r="J196" s="282"/>
      <c r="K196" s="283">
        <v>30246.09</v>
      </c>
      <c r="M196" s="242" t="s">
        <v>4512</v>
      </c>
      <c r="N196" s="242"/>
      <c r="O196" s="243">
        <v>1422</v>
      </c>
      <c r="Q196" s="224" t="s">
        <v>42064</v>
      </c>
      <c r="R196" s="224"/>
      <c r="S196" s="225">
        <v>713274.56</v>
      </c>
      <c r="U196" s="203" t="s">
        <v>670</v>
      </c>
      <c r="V196" s="203"/>
      <c r="W196" s="204">
        <v>18997.72</v>
      </c>
      <c r="Y196" s="195" t="s">
        <v>3728</v>
      </c>
      <c r="Z196" s="195"/>
      <c r="AA196" s="196">
        <v>14024</v>
      </c>
      <c r="AB196" s="113"/>
      <c r="AC196" s="113"/>
      <c r="AD196" s="113"/>
      <c r="AE196" s="113"/>
      <c r="AF196" t="s">
        <v>71068</v>
      </c>
      <c r="AG196" s="284">
        <v>2746</v>
      </c>
      <c r="AI196" s="276" t="s">
        <v>70332</v>
      </c>
      <c r="AJ196" s="277">
        <v>5000</v>
      </c>
      <c r="AL196" s="246" t="s">
        <v>14946</v>
      </c>
      <c r="AM196" s="247">
        <v>67042.41</v>
      </c>
      <c r="AO196" s="226" t="s">
        <v>44319</v>
      </c>
      <c r="AP196" s="227">
        <v>28000</v>
      </c>
      <c r="AR196" s="207" t="s">
        <v>14842</v>
      </c>
      <c r="AS196" s="208">
        <v>11077.15</v>
      </c>
      <c r="AT196" s="93"/>
      <c r="AU196" s="199" t="s">
        <v>13044</v>
      </c>
      <c r="AV196" s="200">
        <v>32592.22</v>
      </c>
      <c r="BA196" t="s">
        <v>39875</v>
      </c>
      <c r="BB196" s="284">
        <v>49723.89</v>
      </c>
      <c r="BD196" s="272" t="s">
        <v>11641</v>
      </c>
      <c r="BE196" s="273">
        <v>30246.09</v>
      </c>
      <c r="BG196" s="244" t="s">
        <v>10826</v>
      </c>
      <c r="BH196" s="245">
        <v>1422</v>
      </c>
      <c r="BJ196" s="230" t="s">
        <v>43455</v>
      </c>
      <c r="BK196" s="231">
        <v>713274.56</v>
      </c>
      <c r="BM196" s="209" t="s">
        <v>8251</v>
      </c>
      <c r="BN196" s="210">
        <v>53591.97</v>
      </c>
      <c r="BP196" s="195" t="s">
        <v>9807</v>
      </c>
      <c r="BQ196" s="196">
        <v>26912</v>
      </c>
    </row>
    <row r="197" spans="5:69" x14ac:dyDescent="0.55000000000000004">
      <c r="E197" t="s">
        <v>12803</v>
      </c>
      <c r="G197" s="284">
        <v>13021.58</v>
      </c>
      <c r="I197" s="282" t="s">
        <v>5440</v>
      </c>
      <c r="J197" s="282"/>
      <c r="K197" s="283">
        <v>1367451.96</v>
      </c>
      <c r="M197" s="242" t="s">
        <v>4483</v>
      </c>
      <c r="N197" s="242"/>
      <c r="O197" s="243">
        <v>0.06</v>
      </c>
      <c r="Q197" s="224" t="s">
        <v>44218</v>
      </c>
      <c r="R197" s="224"/>
      <c r="S197" s="225">
        <v>676015.13</v>
      </c>
      <c r="U197" s="203" t="s">
        <v>671</v>
      </c>
      <c r="V197" s="203"/>
      <c r="W197" s="204">
        <v>201412</v>
      </c>
      <c r="Y197" s="195" t="s">
        <v>3729</v>
      </c>
      <c r="Z197" s="195"/>
      <c r="AA197" s="196">
        <v>450877</v>
      </c>
      <c r="AB197" s="113"/>
      <c r="AC197" s="113"/>
      <c r="AD197" s="113"/>
      <c r="AE197" s="113"/>
      <c r="AF197" t="s">
        <v>67570</v>
      </c>
      <c r="AG197" s="284">
        <v>1392.68</v>
      </c>
      <c r="AI197" s="276" t="s">
        <v>66841</v>
      </c>
      <c r="AJ197" s="277">
        <v>5000</v>
      </c>
      <c r="AL197" s="246" t="s">
        <v>34448</v>
      </c>
      <c r="AM197" s="247">
        <v>226740.66</v>
      </c>
      <c r="AO197" s="226" t="s">
        <v>44320</v>
      </c>
      <c r="AP197" s="227">
        <v>1403</v>
      </c>
      <c r="AR197" s="207" t="s">
        <v>14843</v>
      </c>
      <c r="AS197" s="208">
        <v>4221.71</v>
      </c>
      <c r="AT197" s="93"/>
      <c r="AU197" s="199" t="s">
        <v>13045</v>
      </c>
      <c r="AV197" s="200">
        <v>10797.33</v>
      </c>
      <c r="BA197" t="s">
        <v>39976</v>
      </c>
      <c r="BB197" s="284">
        <v>79559.66</v>
      </c>
      <c r="BD197" s="272" t="s">
        <v>11642</v>
      </c>
      <c r="BE197" s="273">
        <v>1367451.96</v>
      </c>
      <c r="BG197" s="244" t="s">
        <v>10830</v>
      </c>
      <c r="BH197" s="245">
        <v>0.06</v>
      </c>
      <c r="BJ197" s="230" t="s">
        <v>46304</v>
      </c>
      <c r="BK197" s="231">
        <v>676015.13</v>
      </c>
      <c r="BM197" s="209" t="s">
        <v>8491</v>
      </c>
      <c r="BN197" s="210">
        <v>87266</v>
      </c>
      <c r="BP197" s="195" t="s">
        <v>7327</v>
      </c>
      <c r="BQ197" s="196">
        <v>30378.92</v>
      </c>
    </row>
    <row r="198" spans="5:69" x14ac:dyDescent="0.55000000000000004">
      <c r="E198" t="s">
        <v>12804</v>
      </c>
      <c r="G198" s="284">
        <v>92467.94</v>
      </c>
      <c r="I198" s="282" t="s">
        <v>5441</v>
      </c>
      <c r="J198" s="282"/>
      <c r="K198" s="283">
        <v>0.3</v>
      </c>
      <c r="M198" s="242" t="s">
        <v>4484</v>
      </c>
      <c r="N198" s="242"/>
      <c r="O198" s="243">
        <v>4675</v>
      </c>
      <c r="Q198" s="224" t="s">
        <v>44219</v>
      </c>
      <c r="R198" s="224"/>
      <c r="S198" s="225">
        <v>504533.3</v>
      </c>
      <c r="U198" s="203" t="s">
        <v>672</v>
      </c>
      <c r="V198" s="203"/>
      <c r="W198" s="204">
        <v>330593</v>
      </c>
      <c r="Y198" s="195" t="s">
        <v>3730</v>
      </c>
      <c r="Z198" s="195"/>
      <c r="AA198" s="196">
        <v>74049</v>
      </c>
      <c r="AB198" s="113"/>
      <c r="AC198" s="113"/>
      <c r="AD198" s="113"/>
      <c r="AE198" s="113"/>
      <c r="AF198" t="s">
        <v>67571</v>
      </c>
      <c r="AG198">
        <v>303.77</v>
      </c>
      <c r="AI198" s="276" t="s">
        <v>66842</v>
      </c>
      <c r="AJ198" s="277">
        <v>765</v>
      </c>
      <c r="AL198" s="246" t="s">
        <v>33047</v>
      </c>
      <c r="AM198" s="247">
        <v>174771.12</v>
      </c>
      <c r="AO198" s="226" t="s">
        <v>44321</v>
      </c>
      <c r="AP198" s="227">
        <v>1006915.5</v>
      </c>
      <c r="AR198" s="207" t="s">
        <v>14844</v>
      </c>
      <c r="AS198" s="208">
        <v>8885</v>
      </c>
      <c r="AT198" s="93"/>
      <c r="AU198" s="199" t="s">
        <v>13046</v>
      </c>
      <c r="AV198" s="200">
        <v>29243.09</v>
      </c>
      <c r="BA198" t="s">
        <v>66198</v>
      </c>
      <c r="BB198" s="284">
        <v>150980.62</v>
      </c>
      <c r="BD198" s="272" t="s">
        <v>11643</v>
      </c>
      <c r="BE198" s="273">
        <v>0.3</v>
      </c>
      <c r="BG198" s="244" t="s">
        <v>10831</v>
      </c>
      <c r="BH198" s="245">
        <v>4675</v>
      </c>
      <c r="BJ198" s="230" t="s">
        <v>46305</v>
      </c>
      <c r="BK198" s="231">
        <v>504533.3</v>
      </c>
      <c r="BM198" s="209" t="s">
        <v>8629</v>
      </c>
      <c r="BN198" s="210">
        <v>6564</v>
      </c>
      <c r="BP198" s="195" t="s">
        <v>7590</v>
      </c>
      <c r="BQ198" s="196">
        <v>2986</v>
      </c>
    </row>
    <row r="199" spans="5:69" x14ac:dyDescent="0.55000000000000004">
      <c r="E199" t="s">
        <v>12805</v>
      </c>
      <c r="G199" s="284">
        <v>10213.620000000001</v>
      </c>
      <c r="I199" s="282" t="s">
        <v>5442</v>
      </c>
      <c r="J199" s="282"/>
      <c r="K199" s="283">
        <v>494650.54</v>
      </c>
      <c r="M199" s="242" t="s">
        <v>4514</v>
      </c>
      <c r="N199" s="242"/>
      <c r="O199" s="243">
        <v>2414</v>
      </c>
      <c r="Q199" s="224" t="s">
        <v>40971</v>
      </c>
      <c r="R199" s="224"/>
      <c r="S199" s="225">
        <v>38696.629999999997</v>
      </c>
      <c r="U199" s="203" t="s">
        <v>673</v>
      </c>
      <c r="V199" s="203"/>
      <c r="W199" s="204">
        <v>11099</v>
      </c>
      <c r="Y199" s="195" t="s">
        <v>3731</v>
      </c>
      <c r="Z199" s="195"/>
      <c r="AA199" s="196">
        <v>223913</v>
      </c>
      <c r="AB199" s="113"/>
      <c r="AC199" s="113"/>
      <c r="AD199" s="113"/>
      <c r="AE199" s="113"/>
      <c r="AF199" t="s">
        <v>67572</v>
      </c>
      <c r="AG199" s="284">
        <v>1349.08</v>
      </c>
      <c r="AI199" s="276" t="s">
        <v>66843</v>
      </c>
      <c r="AJ199" s="277">
        <v>1251</v>
      </c>
      <c r="AL199" s="246" t="s">
        <v>51450</v>
      </c>
      <c r="AM199" s="247">
        <v>15076.44</v>
      </c>
      <c r="AO199" s="226" t="s">
        <v>44322</v>
      </c>
      <c r="AP199" s="227">
        <v>77029.19</v>
      </c>
      <c r="AR199" s="207" t="s">
        <v>14845</v>
      </c>
      <c r="AS199" s="208">
        <v>27355.24</v>
      </c>
      <c r="AT199" s="93"/>
      <c r="AU199" s="199" t="s">
        <v>13047</v>
      </c>
      <c r="AV199" s="200">
        <v>80657.97</v>
      </c>
      <c r="BA199" t="s">
        <v>46568</v>
      </c>
      <c r="BB199" s="284">
        <v>26756</v>
      </c>
      <c r="BD199" s="272" t="s">
        <v>11644</v>
      </c>
      <c r="BE199" s="273">
        <v>494650.54</v>
      </c>
      <c r="BG199" s="244" t="s">
        <v>10832</v>
      </c>
      <c r="BH199" s="245">
        <v>2414</v>
      </c>
      <c r="BJ199" s="230" t="s">
        <v>41512</v>
      </c>
      <c r="BK199" s="231">
        <v>38696.629999999997</v>
      </c>
      <c r="BM199" s="209" t="s">
        <v>8842</v>
      </c>
      <c r="BN199" s="210">
        <v>107212</v>
      </c>
      <c r="BP199" s="195" t="s">
        <v>10201</v>
      </c>
      <c r="BQ199" s="196">
        <v>220996</v>
      </c>
    </row>
    <row r="200" spans="5:69" x14ac:dyDescent="0.55000000000000004">
      <c r="E200" t="s">
        <v>12806</v>
      </c>
      <c r="G200" s="284">
        <v>8120.06</v>
      </c>
      <c r="I200" s="282" t="s">
        <v>5444</v>
      </c>
      <c r="J200" s="282"/>
      <c r="K200" s="283">
        <v>80779.78</v>
      </c>
      <c r="M200" s="242" t="s">
        <v>4486</v>
      </c>
      <c r="N200" s="242"/>
      <c r="O200" s="243">
        <v>672.07</v>
      </c>
      <c r="Q200" s="224" t="s">
        <v>44220</v>
      </c>
      <c r="R200" s="224"/>
      <c r="S200" s="225">
        <v>1412520.92</v>
      </c>
      <c r="U200" s="203" t="s">
        <v>674</v>
      </c>
      <c r="V200" s="203"/>
      <c r="W200" s="204">
        <v>16493</v>
      </c>
      <c r="Y200" s="195" t="s">
        <v>3732</v>
      </c>
      <c r="Z200" s="195"/>
      <c r="AA200" s="196">
        <v>5644</v>
      </c>
      <c r="AB200" s="113"/>
      <c r="AC200" s="113"/>
      <c r="AD200" s="113"/>
      <c r="AE200" s="113"/>
      <c r="AF200" t="s">
        <v>57429</v>
      </c>
      <c r="AG200" s="284">
        <v>23473.62</v>
      </c>
      <c r="AI200" s="276" t="s">
        <v>66844</v>
      </c>
      <c r="AJ200" s="277">
        <v>1384</v>
      </c>
      <c r="AL200" s="246" t="s">
        <v>14947</v>
      </c>
      <c r="AM200" s="247">
        <v>671.2</v>
      </c>
      <c r="AO200" s="226" t="s">
        <v>14925</v>
      </c>
      <c r="AP200" s="227">
        <v>2651.94</v>
      </c>
      <c r="AR200" s="207" t="s">
        <v>14846</v>
      </c>
      <c r="AS200" s="208">
        <v>1000</v>
      </c>
      <c r="AT200" s="93"/>
      <c r="AU200" s="199" t="s">
        <v>13048</v>
      </c>
      <c r="AV200" s="200">
        <v>13317</v>
      </c>
      <c r="BA200" t="s">
        <v>39876</v>
      </c>
      <c r="BB200" s="284">
        <v>2700.21</v>
      </c>
      <c r="BD200" s="272" t="s">
        <v>11646</v>
      </c>
      <c r="BE200" s="273">
        <v>80779.78</v>
      </c>
      <c r="BG200" s="244" t="s">
        <v>10835</v>
      </c>
      <c r="BH200" s="245">
        <v>672.07</v>
      </c>
      <c r="BJ200" s="230" t="s">
        <v>46306</v>
      </c>
      <c r="BK200" s="231">
        <v>1412520.92</v>
      </c>
      <c r="BM200" s="209" t="s">
        <v>8866</v>
      </c>
      <c r="BN200" s="210">
        <v>18178.86</v>
      </c>
      <c r="BP200" s="195" t="s">
        <v>9808</v>
      </c>
      <c r="BQ200" s="196">
        <v>254360.92</v>
      </c>
    </row>
    <row r="201" spans="5:69" x14ac:dyDescent="0.55000000000000004">
      <c r="E201" t="s">
        <v>12808</v>
      </c>
      <c r="G201" s="284">
        <v>21918.400000000001</v>
      </c>
      <c r="I201" s="282" t="s">
        <v>5446</v>
      </c>
      <c r="J201" s="282"/>
      <c r="K201" s="283">
        <v>3872468.48</v>
      </c>
      <c r="M201" s="242" t="s">
        <v>5057</v>
      </c>
      <c r="N201" s="242"/>
      <c r="O201" s="243">
        <v>100159.5</v>
      </c>
      <c r="Q201" s="224" t="s">
        <v>40972</v>
      </c>
      <c r="R201" s="224"/>
      <c r="S201" s="225">
        <v>81812.240000000005</v>
      </c>
      <c r="U201" s="203" t="s">
        <v>675</v>
      </c>
      <c r="V201" s="203"/>
      <c r="W201" s="204">
        <v>40210.39</v>
      </c>
      <c r="Y201" s="195" t="s">
        <v>3733</v>
      </c>
      <c r="Z201" s="195"/>
      <c r="AA201" s="196">
        <v>97572</v>
      </c>
      <c r="AB201" s="113"/>
      <c r="AC201" s="113"/>
      <c r="AD201" s="113"/>
      <c r="AE201" s="113"/>
      <c r="AF201" t="s">
        <v>71069</v>
      </c>
      <c r="AG201" s="284">
        <v>4500</v>
      </c>
      <c r="AI201" s="276" t="s">
        <v>66845</v>
      </c>
      <c r="AJ201" s="277">
        <v>-0.04</v>
      </c>
      <c r="AL201" s="246" t="s">
        <v>38807</v>
      </c>
      <c r="AM201" s="247">
        <v>1426.4</v>
      </c>
      <c r="AO201" s="226" t="s">
        <v>46625</v>
      </c>
      <c r="AP201" s="227">
        <v>991.77</v>
      </c>
      <c r="AR201" s="207" t="s">
        <v>14847</v>
      </c>
      <c r="AS201" s="208">
        <v>580</v>
      </c>
      <c r="AT201" s="93"/>
      <c r="AU201" s="199" t="s">
        <v>31638</v>
      </c>
      <c r="AV201" s="200">
        <v>165711</v>
      </c>
      <c r="BA201" t="s">
        <v>39977</v>
      </c>
      <c r="BB201">
        <v>265.93</v>
      </c>
      <c r="BD201" s="272" t="s">
        <v>11648</v>
      </c>
      <c r="BE201" s="273">
        <v>3872468.48</v>
      </c>
      <c r="BG201" s="244" t="s">
        <v>10838</v>
      </c>
      <c r="BH201" s="245">
        <v>100159.5</v>
      </c>
      <c r="BJ201" s="230" t="s">
        <v>41513</v>
      </c>
      <c r="BK201" s="231">
        <v>81812.240000000005</v>
      </c>
      <c r="BM201" s="209" t="s">
        <v>9210</v>
      </c>
      <c r="BN201" s="210">
        <v>491657.59</v>
      </c>
      <c r="BP201" s="195" t="s">
        <v>10202</v>
      </c>
      <c r="BQ201" s="196">
        <v>390528</v>
      </c>
    </row>
    <row r="202" spans="5:69" x14ac:dyDescent="0.55000000000000004">
      <c r="E202" t="s">
        <v>12822</v>
      </c>
      <c r="G202" s="284">
        <v>15151.4</v>
      </c>
      <c r="I202" s="282" t="s">
        <v>5447</v>
      </c>
      <c r="J202" s="282"/>
      <c r="K202" s="283">
        <v>3739.2</v>
      </c>
      <c r="M202" s="242" t="s">
        <v>5060</v>
      </c>
      <c r="N202" s="242"/>
      <c r="O202" s="243">
        <v>2401.9299999999998</v>
      </c>
      <c r="Q202" s="224" t="s">
        <v>44221</v>
      </c>
      <c r="R202" s="224"/>
      <c r="S202" s="225">
        <v>485924.4</v>
      </c>
      <c r="U202" s="203" t="s">
        <v>3994</v>
      </c>
      <c r="V202" s="203"/>
      <c r="W202" s="204">
        <v>32707</v>
      </c>
      <c r="Y202" s="195" t="s">
        <v>3734</v>
      </c>
      <c r="Z202" s="195"/>
      <c r="AA202" s="196">
        <v>551750</v>
      </c>
      <c r="AB202" s="113"/>
      <c r="AC202" s="113"/>
      <c r="AD202" s="113"/>
      <c r="AE202" s="113"/>
      <c r="AF202" t="s">
        <v>60435</v>
      </c>
      <c r="AG202" s="284">
        <v>50479.8</v>
      </c>
      <c r="AI202" s="276" t="s">
        <v>63556</v>
      </c>
      <c r="AJ202" s="277">
        <v>15743.17</v>
      </c>
      <c r="AL202" s="246" t="s">
        <v>14948</v>
      </c>
      <c r="AM202" s="247">
        <v>40214.9</v>
      </c>
      <c r="AO202" s="226" t="s">
        <v>51448</v>
      </c>
      <c r="AP202" s="227">
        <v>32997.94</v>
      </c>
      <c r="AR202" s="207" t="s">
        <v>14848</v>
      </c>
      <c r="AS202" s="208">
        <v>3400.47</v>
      </c>
      <c r="AT202" s="93"/>
      <c r="AU202" s="199" t="s">
        <v>13049</v>
      </c>
      <c r="AV202" s="200">
        <v>5678.1</v>
      </c>
      <c r="BA202" t="s">
        <v>51122</v>
      </c>
      <c r="BB202" s="284">
        <v>23299.13</v>
      </c>
      <c r="BD202" s="272" t="s">
        <v>11649</v>
      </c>
      <c r="BE202" s="273">
        <v>3739.2</v>
      </c>
      <c r="BG202" s="244" t="s">
        <v>10841</v>
      </c>
      <c r="BH202" s="245">
        <v>2401.9299999999998</v>
      </c>
      <c r="BJ202" s="230" t="s">
        <v>46307</v>
      </c>
      <c r="BK202" s="231">
        <v>485924.4</v>
      </c>
      <c r="BM202" s="209" t="s">
        <v>11457</v>
      </c>
      <c r="BN202" s="210">
        <v>808673.63</v>
      </c>
      <c r="BP202" s="195" t="s">
        <v>9809</v>
      </c>
      <c r="BQ202" s="196">
        <v>390528</v>
      </c>
    </row>
    <row r="203" spans="5:69" x14ac:dyDescent="0.55000000000000004">
      <c r="E203" t="s">
        <v>12824</v>
      </c>
      <c r="G203" s="284">
        <v>12408.64</v>
      </c>
      <c r="I203" s="282" t="s">
        <v>5449</v>
      </c>
      <c r="J203" s="282"/>
      <c r="K203" s="283">
        <v>339613.4</v>
      </c>
      <c r="M203" s="242" t="s">
        <v>5061</v>
      </c>
      <c r="N203" s="242"/>
      <c r="O203" s="243">
        <v>239.51</v>
      </c>
      <c r="Q203" s="224" t="s">
        <v>40973</v>
      </c>
      <c r="R203" s="224"/>
      <c r="S203" s="225">
        <v>10765</v>
      </c>
      <c r="U203" s="203" t="s">
        <v>676</v>
      </c>
      <c r="V203" s="203"/>
      <c r="W203" s="204">
        <v>139770.76999999999</v>
      </c>
      <c r="Y203" s="195" t="s">
        <v>3735</v>
      </c>
      <c r="Z203" s="195"/>
      <c r="AA203" s="196">
        <v>141590</v>
      </c>
      <c r="AB203" s="113"/>
      <c r="AC203" s="113"/>
      <c r="AD203" s="113"/>
      <c r="AE203" s="113"/>
      <c r="AF203" t="s">
        <v>67666</v>
      </c>
      <c r="AG203" s="284">
        <v>4232.38</v>
      </c>
      <c r="AI203" s="276" t="s">
        <v>66846</v>
      </c>
      <c r="AJ203" s="277">
        <v>487.5</v>
      </c>
      <c r="AL203" s="246" t="s">
        <v>61260</v>
      </c>
      <c r="AM203" s="247">
        <v>353509.79</v>
      </c>
      <c r="AO203" s="226" t="s">
        <v>46626</v>
      </c>
      <c r="AP203" s="227">
        <v>0.06</v>
      </c>
      <c r="AR203" s="207" t="s">
        <v>14849</v>
      </c>
      <c r="AS203" s="208">
        <v>3939</v>
      </c>
      <c r="AT203" s="93"/>
      <c r="AU203" s="199" t="s">
        <v>13050</v>
      </c>
      <c r="AV203" s="200">
        <v>2060.7199999999998</v>
      </c>
      <c r="BA203" t="s">
        <v>43885</v>
      </c>
      <c r="BB203" s="284">
        <v>16345</v>
      </c>
      <c r="BD203" s="272" t="s">
        <v>11651</v>
      </c>
      <c r="BE203" s="273">
        <v>339613.4</v>
      </c>
      <c r="BG203" s="244" t="s">
        <v>10842</v>
      </c>
      <c r="BH203" s="245">
        <v>239.51</v>
      </c>
      <c r="BJ203" s="230" t="s">
        <v>41514</v>
      </c>
      <c r="BK203" s="231">
        <v>10765</v>
      </c>
      <c r="BM203" s="209" t="s">
        <v>9754</v>
      </c>
      <c r="BN203" s="210">
        <v>1922027.99</v>
      </c>
      <c r="BP203" s="195" t="s">
        <v>7592</v>
      </c>
      <c r="BQ203" s="196">
        <v>811819.4</v>
      </c>
    </row>
    <row r="204" spans="5:69" x14ac:dyDescent="0.55000000000000004">
      <c r="E204" t="s">
        <v>12827</v>
      </c>
      <c r="G204" s="284">
        <v>36233.97</v>
      </c>
      <c r="I204" s="282" t="s">
        <v>5450</v>
      </c>
      <c r="J204" s="282"/>
      <c r="K204" s="283">
        <v>39141.199999999997</v>
      </c>
      <c r="M204" s="242" t="s">
        <v>5063</v>
      </c>
      <c r="N204" s="242"/>
      <c r="O204" s="243">
        <v>3673.81</v>
      </c>
      <c r="Q204" s="224" t="s">
        <v>42065</v>
      </c>
      <c r="R204" s="224"/>
      <c r="S204" s="225">
        <v>889824.1</v>
      </c>
      <c r="U204" s="203" t="s">
        <v>677</v>
      </c>
      <c r="V204" s="203"/>
      <c r="W204" s="204">
        <v>255045</v>
      </c>
      <c r="Y204" s="195" t="s">
        <v>3736</v>
      </c>
      <c r="Z204" s="195"/>
      <c r="AA204" s="196">
        <v>102569</v>
      </c>
      <c r="AB204" s="113"/>
      <c r="AC204" s="113"/>
      <c r="AD204" s="113"/>
      <c r="AE204" s="113"/>
      <c r="AF204" t="s">
        <v>67667</v>
      </c>
      <c r="AG204" s="284">
        <v>1185.53</v>
      </c>
      <c r="AI204" s="276" t="s">
        <v>34454</v>
      </c>
      <c r="AJ204" s="277">
        <v>108160</v>
      </c>
      <c r="AL204" s="246" t="s">
        <v>34449</v>
      </c>
      <c r="AM204" s="247">
        <v>7526.01</v>
      </c>
      <c r="AO204" s="226" t="s">
        <v>14930</v>
      </c>
      <c r="AP204" s="227">
        <v>13218.93</v>
      </c>
      <c r="AR204" s="207" t="s">
        <v>14850</v>
      </c>
      <c r="AS204" s="208">
        <v>1946</v>
      </c>
      <c r="AT204" s="93"/>
      <c r="AU204" s="199" t="s">
        <v>13051</v>
      </c>
      <c r="AV204" s="200">
        <v>18220.97</v>
      </c>
      <c r="BA204" t="s">
        <v>57068</v>
      </c>
      <c r="BB204" s="284">
        <v>9042.4599999999991</v>
      </c>
      <c r="BD204" s="272" t="s">
        <v>11652</v>
      </c>
      <c r="BE204" s="273">
        <v>39141.199999999997</v>
      </c>
      <c r="BG204" s="244" t="s">
        <v>10844</v>
      </c>
      <c r="BH204" s="245">
        <v>3673.81</v>
      </c>
      <c r="BJ204" s="230" t="s">
        <v>43456</v>
      </c>
      <c r="BK204" s="231">
        <v>889824.1</v>
      </c>
      <c r="BM204" s="209" t="s">
        <v>6609</v>
      </c>
      <c r="BN204" s="210">
        <v>16500</v>
      </c>
      <c r="BP204" s="195" t="s">
        <v>10203</v>
      </c>
      <c r="BQ204" s="196">
        <v>857370.99</v>
      </c>
    </row>
    <row r="205" spans="5:69" x14ac:dyDescent="0.55000000000000004">
      <c r="E205" t="s">
        <v>12828</v>
      </c>
      <c r="G205" s="284">
        <v>3075.03</v>
      </c>
      <c r="I205" s="282" t="s">
        <v>5452</v>
      </c>
      <c r="J205" s="282"/>
      <c r="K205" s="283">
        <v>18220.78</v>
      </c>
      <c r="M205" s="242" t="s">
        <v>5064</v>
      </c>
      <c r="N205" s="242"/>
      <c r="O205" s="243">
        <v>1244.54</v>
      </c>
      <c r="Q205" s="224" t="s">
        <v>40974</v>
      </c>
      <c r="R205" s="224"/>
      <c r="S205" s="225">
        <v>20831</v>
      </c>
      <c r="U205" s="203" t="s">
        <v>678</v>
      </c>
      <c r="V205" s="203"/>
      <c r="W205" s="204">
        <v>72701</v>
      </c>
      <c r="Y205" s="195" t="s">
        <v>3737</v>
      </c>
      <c r="Z205" s="195"/>
      <c r="AA205" s="196">
        <v>290038</v>
      </c>
      <c r="AB205" s="113"/>
      <c r="AC205" s="113"/>
      <c r="AD205" s="113"/>
      <c r="AE205" s="113"/>
      <c r="AF205" t="s">
        <v>71070</v>
      </c>
      <c r="AG205">
        <v>112.5</v>
      </c>
      <c r="AI205" s="276" t="s">
        <v>55765</v>
      </c>
      <c r="AJ205" s="277">
        <v>116278.26</v>
      </c>
      <c r="AL205" s="246" t="s">
        <v>59460</v>
      </c>
      <c r="AM205" s="247">
        <v>-1724.31</v>
      </c>
      <c r="AO205" s="226" t="s">
        <v>46627</v>
      </c>
      <c r="AP205" s="227">
        <v>2.72</v>
      </c>
      <c r="AR205" s="207" t="s">
        <v>14851</v>
      </c>
      <c r="AS205" s="208">
        <v>2300.7399999999998</v>
      </c>
      <c r="AT205" s="93"/>
      <c r="AU205" s="199" t="s">
        <v>13052</v>
      </c>
      <c r="AV205" s="200">
        <v>28232.87</v>
      </c>
      <c r="BA205" t="s">
        <v>11798</v>
      </c>
      <c r="BB205" s="284">
        <v>21303.68</v>
      </c>
      <c r="BD205" s="272" t="s">
        <v>11654</v>
      </c>
      <c r="BE205" s="273">
        <v>18220.78</v>
      </c>
      <c r="BG205" s="244" t="s">
        <v>10845</v>
      </c>
      <c r="BH205" s="245">
        <v>1244.54</v>
      </c>
      <c r="BJ205" s="230" t="s">
        <v>41515</v>
      </c>
      <c r="BK205" s="231">
        <v>20831</v>
      </c>
      <c r="BM205" s="209" t="s">
        <v>6873</v>
      </c>
      <c r="BN205" s="210">
        <v>500</v>
      </c>
      <c r="BP205" s="195" t="s">
        <v>9810</v>
      </c>
      <c r="BQ205" s="196">
        <v>1669190.39</v>
      </c>
    </row>
    <row r="206" spans="5:69" x14ac:dyDescent="0.55000000000000004">
      <c r="E206" t="s">
        <v>12829</v>
      </c>
      <c r="G206" s="284">
        <v>9881.93</v>
      </c>
      <c r="I206" s="282" t="s">
        <v>5453</v>
      </c>
      <c r="J206" s="282"/>
      <c r="K206" s="283">
        <v>2295828.58</v>
      </c>
      <c r="M206" s="242" t="s">
        <v>5144</v>
      </c>
      <c r="N206" s="242"/>
      <c r="O206" s="243">
        <v>1568.31</v>
      </c>
      <c r="Q206" s="224" t="s">
        <v>40975</v>
      </c>
      <c r="R206" s="224"/>
      <c r="S206" s="225">
        <v>109265</v>
      </c>
      <c r="U206" s="203" t="s">
        <v>679</v>
      </c>
      <c r="V206" s="203"/>
      <c r="W206" s="204">
        <v>221444.42</v>
      </c>
      <c r="Y206" s="195" t="s">
        <v>3738</v>
      </c>
      <c r="Z206" s="195"/>
      <c r="AA206" s="196">
        <v>18576</v>
      </c>
      <c r="AB206" s="113"/>
      <c r="AC206" s="113"/>
      <c r="AD206" s="113"/>
      <c r="AE206" s="113"/>
      <c r="AF206" t="s">
        <v>67668</v>
      </c>
      <c r="AG206">
        <v>151.51</v>
      </c>
      <c r="AI206" s="276" t="s">
        <v>34455</v>
      </c>
      <c r="AJ206" s="277">
        <v>129788.86</v>
      </c>
      <c r="AL206" s="246" t="s">
        <v>58398</v>
      </c>
      <c r="AM206" s="247">
        <v>30121.97</v>
      </c>
      <c r="AO206" s="226" t="s">
        <v>14931</v>
      </c>
      <c r="AP206" s="227">
        <v>993.62</v>
      </c>
      <c r="AR206" s="207" t="s">
        <v>14852</v>
      </c>
      <c r="AS206" s="208">
        <v>53.78</v>
      </c>
      <c r="AT206" s="93"/>
      <c r="AU206" s="199" t="s">
        <v>13053</v>
      </c>
      <c r="AV206" s="200">
        <v>2344.52</v>
      </c>
      <c r="BA206" t="s">
        <v>66199</v>
      </c>
      <c r="BB206" s="284">
        <v>6766.71</v>
      </c>
      <c r="BD206" s="272" t="s">
        <v>11655</v>
      </c>
      <c r="BE206" s="273">
        <v>2295828.58</v>
      </c>
      <c r="BG206" s="244" t="s">
        <v>10846</v>
      </c>
      <c r="BH206" s="245">
        <v>1568.31</v>
      </c>
      <c r="BJ206" s="230" t="s">
        <v>41516</v>
      </c>
      <c r="BK206" s="231">
        <v>109265</v>
      </c>
      <c r="BM206" s="209" t="s">
        <v>7035</v>
      </c>
      <c r="BN206" s="210">
        <v>151</v>
      </c>
      <c r="BP206" s="195" t="s">
        <v>10204</v>
      </c>
      <c r="BQ206" s="196">
        <v>16902</v>
      </c>
    </row>
    <row r="207" spans="5:69" x14ac:dyDescent="0.55000000000000004">
      <c r="E207" t="s">
        <v>12833</v>
      </c>
      <c r="G207" s="284">
        <v>30831.23</v>
      </c>
      <c r="I207" s="282" t="s">
        <v>5454</v>
      </c>
      <c r="J207" s="282"/>
      <c r="K207" s="283">
        <v>18602429.25</v>
      </c>
      <c r="M207" s="242" t="s">
        <v>5065</v>
      </c>
      <c r="N207" s="242"/>
      <c r="O207" s="243">
        <v>24403.77</v>
      </c>
      <c r="Q207" s="224" t="s">
        <v>42066</v>
      </c>
      <c r="R207" s="224"/>
      <c r="S207" s="225">
        <v>2668649.94</v>
      </c>
      <c r="U207" s="203" t="s">
        <v>680</v>
      </c>
      <c r="V207" s="203"/>
      <c r="W207" s="204">
        <v>16825.21</v>
      </c>
      <c r="Y207" s="195" t="s">
        <v>3739</v>
      </c>
      <c r="Z207" s="195"/>
      <c r="AA207" s="196">
        <v>15359.34</v>
      </c>
      <c r="AB207" s="113"/>
      <c r="AC207" s="113"/>
      <c r="AD207" s="113"/>
      <c r="AE207" s="113"/>
      <c r="AF207" t="s">
        <v>71071</v>
      </c>
      <c r="AG207">
        <v>1.9</v>
      </c>
      <c r="AI207" s="276" t="s">
        <v>34456</v>
      </c>
      <c r="AJ207" s="277">
        <v>15000</v>
      </c>
      <c r="AL207" s="246" t="s">
        <v>44324</v>
      </c>
      <c r="AM207" s="247">
        <v>3377</v>
      </c>
      <c r="AO207" s="226" t="s">
        <v>42114</v>
      </c>
      <c r="AP207" s="227">
        <v>3141.66</v>
      </c>
      <c r="AR207" s="207" t="s">
        <v>14853</v>
      </c>
      <c r="AS207" s="208">
        <v>5286</v>
      </c>
      <c r="AT207" s="93"/>
      <c r="AU207" s="199" t="s">
        <v>13054</v>
      </c>
      <c r="AV207" s="200">
        <v>455343.12</v>
      </c>
      <c r="BA207" t="s">
        <v>11799</v>
      </c>
      <c r="BB207" s="284">
        <v>850133.03</v>
      </c>
      <c r="BD207" s="272" t="s">
        <v>11656</v>
      </c>
      <c r="BE207" s="273">
        <v>18602429.25</v>
      </c>
      <c r="BG207" s="244" t="s">
        <v>10847</v>
      </c>
      <c r="BH207" s="245">
        <v>24403.77</v>
      </c>
      <c r="BJ207" s="230" t="s">
        <v>43457</v>
      </c>
      <c r="BK207" s="231">
        <v>2668649.94</v>
      </c>
      <c r="BM207" s="209" t="s">
        <v>7276</v>
      </c>
      <c r="BN207" s="210">
        <v>1520</v>
      </c>
      <c r="BP207" s="195" t="s">
        <v>9811</v>
      </c>
      <c r="BQ207" s="196">
        <v>16902</v>
      </c>
    </row>
    <row r="208" spans="5:69" x14ac:dyDescent="0.55000000000000004">
      <c r="E208" t="s">
        <v>12835</v>
      </c>
      <c r="G208" s="284">
        <v>14774.11</v>
      </c>
      <c r="I208" s="282" t="s">
        <v>5455</v>
      </c>
      <c r="J208" s="282"/>
      <c r="K208" s="283">
        <v>2113.79</v>
      </c>
      <c r="M208" s="242" t="s">
        <v>5145</v>
      </c>
      <c r="N208" s="242"/>
      <c r="O208" s="243">
        <v>4153.83</v>
      </c>
      <c r="Q208" s="224" t="s">
        <v>40976</v>
      </c>
      <c r="R208" s="224"/>
      <c r="S208" s="225">
        <v>157555.45000000001</v>
      </c>
      <c r="U208" s="203" t="s">
        <v>681</v>
      </c>
      <c r="V208" s="203"/>
      <c r="W208" s="204">
        <v>966603</v>
      </c>
      <c r="Y208" s="195" t="s">
        <v>3740</v>
      </c>
      <c r="Z208" s="195"/>
      <c r="AA208" s="196">
        <v>6983</v>
      </c>
      <c r="AB208" s="113"/>
      <c r="AC208" s="113"/>
      <c r="AD208" s="113"/>
      <c r="AE208" s="113"/>
      <c r="AF208" t="s">
        <v>49954</v>
      </c>
      <c r="AG208" s="284">
        <v>3575.06</v>
      </c>
      <c r="AI208" s="276" t="s">
        <v>42119</v>
      </c>
      <c r="AJ208" s="277">
        <v>5000</v>
      </c>
      <c r="AL208" s="246" t="s">
        <v>44325</v>
      </c>
      <c r="AM208" s="247">
        <v>258.33</v>
      </c>
      <c r="AO208" s="226" t="s">
        <v>42115</v>
      </c>
      <c r="AP208" s="227">
        <v>4419.5200000000004</v>
      </c>
      <c r="AR208" s="207" t="s">
        <v>14854</v>
      </c>
      <c r="AS208" s="208">
        <v>2250</v>
      </c>
      <c r="AT208" s="93"/>
      <c r="AU208" s="199" t="s">
        <v>13055</v>
      </c>
      <c r="AV208" s="200">
        <v>217476.25</v>
      </c>
      <c r="BA208" t="s">
        <v>51246</v>
      </c>
      <c r="BB208">
        <v>122.12</v>
      </c>
      <c r="BD208" s="272" t="s">
        <v>11657</v>
      </c>
      <c r="BE208" s="273">
        <v>2113.79</v>
      </c>
      <c r="BG208" s="244" t="s">
        <v>10848</v>
      </c>
      <c r="BH208" s="245">
        <v>4153.83</v>
      </c>
      <c r="BJ208" s="230" t="s">
        <v>41517</v>
      </c>
      <c r="BK208" s="231">
        <v>157555.45000000001</v>
      </c>
      <c r="BM208" s="209" t="s">
        <v>7691</v>
      </c>
      <c r="BN208" s="210">
        <v>251</v>
      </c>
      <c r="BP208" s="195" t="s">
        <v>10205</v>
      </c>
      <c r="BQ208" s="196">
        <v>12317</v>
      </c>
    </row>
    <row r="209" spans="5:69" x14ac:dyDescent="0.55000000000000004">
      <c r="E209" t="s">
        <v>12838</v>
      </c>
      <c r="G209">
        <v>594.79</v>
      </c>
      <c r="I209" s="282" t="s">
        <v>5457</v>
      </c>
      <c r="J209" s="282"/>
      <c r="K209" s="283">
        <v>3690379.51</v>
      </c>
      <c r="M209" s="242" t="s">
        <v>5146</v>
      </c>
      <c r="N209" s="242"/>
      <c r="O209" s="243">
        <v>1022.34</v>
      </c>
      <c r="Q209" s="224" t="s">
        <v>40977</v>
      </c>
      <c r="R209" s="224"/>
      <c r="S209" s="225">
        <v>75893.279999999999</v>
      </c>
      <c r="U209" s="203" t="s">
        <v>682</v>
      </c>
      <c r="V209" s="203"/>
      <c r="W209" s="204">
        <v>8852.61</v>
      </c>
      <c r="Y209" s="195" t="s">
        <v>3741</v>
      </c>
      <c r="Z209" s="195"/>
      <c r="AA209" s="196">
        <v>116739.22</v>
      </c>
      <c r="AB209" s="113"/>
      <c r="AC209" s="113"/>
      <c r="AD209" s="113"/>
      <c r="AE209" s="113"/>
      <c r="AF209" t="s">
        <v>71072</v>
      </c>
      <c r="AG209">
        <v>1.9</v>
      </c>
      <c r="AI209" s="276" t="s">
        <v>42120</v>
      </c>
      <c r="AJ209" s="277">
        <v>540</v>
      </c>
      <c r="AL209" s="246" t="s">
        <v>44326</v>
      </c>
      <c r="AM209" s="247">
        <v>752.18</v>
      </c>
      <c r="AO209" s="226" t="s">
        <v>35953</v>
      </c>
      <c r="AP209" s="227">
        <v>12944.58</v>
      </c>
      <c r="AR209" s="207" t="s">
        <v>14855</v>
      </c>
      <c r="AS209" s="208">
        <v>11791.48</v>
      </c>
      <c r="AT209" s="93"/>
      <c r="AU209" s="199" t="s">
        <v>13056</v>
      </c>
      <c r="AV209" s="200">
        <v>14863.14</v>
      </c>
      <c r="BA209" t="s">
        <v>46569</v>
      </c>
      <c r="BB209" s="284">
        <v>1262.26</v>
      </c>
      <c r="BD209" s="272" t="s">
        <v>11659</v>
      </c>
      <c r="BE209" s="273">
        <v>3690379.51</v>
      </c>
      <c r="BG209" s="244" t="s">
        <v>10849</v>
      </c>
      <c r="BH209" s="245">
        <v>1022.34</v>
      </c>
      <c r="BJ209" s="230" t="s">
        <v>41518</v>
      </c>
      <c r="BK209" s="231">
        <v>75893.279999999999</v>
      </c>
      <c r="BM209" s="209" t="s">
        <v>7955</v>
      </c>
      <c r="BN209" s="210">
        <v>1522</v>
      </c>
      <c r="BP209" s="195" t="s">
        <v>9812</v>
      </c>
      <c r="BQ209" s="196">
        <v>12317</v>
      </c>
    </row>
    <row r="210" spans="5:69" x14ac:dyDescent="0.55000000000000004">
      <c r="E210" t="s">
        <v>12841</v>
      </c>
      <c r="G210" s="284">
        <v>136116.72</v>
      </c>
      <c r="I210" s="282" t="s">
        <v>5459</v>
      </c>
      <c r="J210" s="282"/>
      <c r="K210" s="283">
        <v>4093693.35</v>
      </c>
      <c r="M210" s="242" t="s">
        <v>5149</v>
      </c>
      <c r="N210" s="242"/>
      <c r="O210" s="243">
        <v>3357</v>
      </c>
      <c r="Q210" s="224" t="s">
        <v>44222</v>
      </c>
      <c r="R210" s="224"/>
      <c r="S210" s="225">
        <v>5439454.0700000003</v>
      </c>
      <c r="U210" s="203" t="s">
        <v>683</v>
      </c>
      <c r="V210" s="203"/>
      <c r="W210" s="204">
        <v>40743</v>
      </c>
      <c r="Y210" s="195" t="s">
        <v>3742</v>
      </c>
      <c r="Z210" s="195"/>
      <c r="AA210" s="196">
        <v>7070</v>
      </c>
      <c r="AB210" s="113"/>
      <c r="AC210" s="113"/>
      <c r="AD210" s="113"/>
      <c r="AE210" s="113"/>
      <c r="AF210" t="s">
        <v>71073</v>
      </c>
      <c r="AG210" s="284">
        <v>5928.9</v>
      </c>
      <c r="AI210" s="276" t="s">
        <v>66847</v>
      </c>
      <c r="AJ210" s="277">
        <v>2355.98</v>
      </c>
      <c r="AL210" s="246" t="s">
        <v>61261</v>
      </c>
      <c r="AM210" s="247">
        <v>130.29</v>
      </c>
      <c r="AO210" s="226" t="s">
        <v>14932</v>
      </c>
      <c r="AP210" s="227">
        <v>861.91</v>
      </c>
      <c r="AR210" s="207" t="s">
        <v>14856</v>
      </c>
      <c r="AS210" s="208">
        <v>277.91000000000003</v>
      </c>
      <c r="AT210" s="93"/>
      <c r="AU210" s="199" t="s">
        <v>13057</v>
      </c>
      <c r="AV210" s="200">
        <v>32592.22</v>
      </c>
      <c r="BA210" t="s">
        <v>57121</v>
      </c>
      <c r="BB210">
        <v>247.44</v>
      </c>
      <c r="BD210" s="272" t="s">
        <v>11661</v>
      </c>
      <c r="BE210" s="273">
        <v>4093693.35</v>
      </c>
      <c r="BG210" s="244" t="s">
        <v>10854</v>
      </c>
      <c r="BH210" s="245">
        <v>3357</v>
      </c>
      <c r="BJ210" s="230" t="s">
        <v>46308</v>
      </c>
      <c r="BK210" s="231">
        <v>5439454.0700000003</v>
      </c>
      <c r="BM210" s="209" t="s">
        <v>7995</v>
      </c>
      <c r="BN210" s="210">
        <v>1144</v>
      </c>
      <c r="BP210" s="195" t="s">
        <v>10206</v>
      </c>
      <c r="BQ210" s="196">
        <v>5984</v>
      </c>
    </row>
    <row r="211" spans="5:69" x14ac:dyDescent="0.55000000000000004">
      <c r="E211" t="s">
        <v>12844</v>
      </c>
      <c r="G211" s="284">
        <v>159456.59</v>
      </c>
      <c r="I211" s="282" t="s">
        <v>5461</v>
      </c>
      <c r="J211" s="282"/>
      <c r="K211" s="283">
        <v>612.4</v>
      </c>
      <c r="M211" s="242" t="s">
        <v>5150</v>
      </c>
      <c r="N211" s="242"/>
      <c r="O211" s="243">
        <v>523</v>
      </c>
      <c r="Q211" s="224" t="s">
        <v>42067</v>
      </c>
      <c r="R211" s="224"/>
      <c r="S211" s="225">
        <v>1080925.74</v>
      </c>
      <c r="U211" s="203" t="s">
        <v>684</v>
      </c>
      <c r="V211" s="203"/>
      <c r="W211" s="204">
        <v>473912.84</v>
      </c>
      <c r="Y211" s="195" t="s">
        <v>3743</v>
      </c>
      <c r="Z211" s="195"/>
      <c r="AA211" s="196">
        <v>44297.33</v>
      </c>
      <c r="AB211" s="113"/>
      <c r="AC211" s="113"/>
      <c r="AD211" s="113"/>
      <c r="AE211" s="113"/>
      <c r="AF211" t="s">
        <v>71074</v>
      </c>
      <c r="AG211">
        <v>934.92</v>
      </c>
      <c r="AI211" s="276" t="s">
        <v>35956</v>
      </c>
      <c r="AJ211" s="277">
        <v>18657.97</v>
      </c>
      <c r="AL211" s="246" t="s">
        <v>63601</v>
      </c>
      <c r="AM211" s="247">
        <v>7999.44</v>
      </c>
      <c r="AO211" s="226" t="s">
        <v>46628</v>
      </c>
      <c r="AP211" s="227">
        <v>571.76</v>
      </c>
      <c r="AR211" s="207" t="s">
        <v>14857</v>
      </c>
      <c r="AS211" s="208">
        <v>1422.09</v>
      </c>
      <c r="AT211" s="93"/>
      <c r="AU211" s="199" t="s">
        <v>13058</v>
      </c>
      <c r="AV211" s="200">
        <v>5678.1</v>
      </c>
      <c r="BA211" t="s">
        <v>11800</v>
      </c>
      <c r="BB211" s="284">
        <v>869045.46</v>
      </c>
      <c r="BD211" s="272" t="s">
        <v>11663</v>
      </c>
      <c r="BE211" s="273">
        <v>612.4</v>
      </c>
      <c r="BG211" s="244" t="s">
        <v>10855</v>
      </c>
      <c r="BH211" s="245">
        <v>523</v>
      </c>
      <c r="BJ211" s="230" t="s">
        <v>43458</v>
      </c>
      <c r="BK211" s="231">
        <v>1080925.74</v>
      </c>
      <c r="BM211" s="209" t="s">
        <v>8180</v>
      </c>
      <c r="BN211" s="210">
        <v>5400</v>
      </c>
      <c r="BP211" s="195" t="s">
        <v>9813</v>
      </c>
      <c r="BQ211" s="196">
        <v>5984</v>
      </c>
    </row>
    <row r="212" spans="5:69" x14ac:dyDescent="0.55000000000000004">
      <c r="E212" t="s">
        <v>12846</v>
      </c>
      <c r="G212" s="284">
        <v>58187.06</v>
      </c>
      <c r="I212" s="282" t="s">
        <v>5462</v>
      </c>
      <c r="J212" s="282"/>
      <c r="K212" s="283">
        <v>7367.22</v>
      </c>
      <c r="M212" s="242" t="s">
        <v>5151</v>
      </c>
      <c r="N212" s="242"/>
      <c r="O212" s="243">
        <v>2049</v>
      </c>
      <c r="Q212" s="224" t="s">
        <v>40978</v>
      </c>
      <c r="R212" s="224"/>
      <c r="S212" s="225">
        <v>99657.03</v>
      </c>
      <c r="U212" s="203" t="s">
        <v>685</v>
      </c>
      <c r="V212" s="203"/>
      <c r="W212" s="204">
        <v>251935</v>
      </c>
      <c r="Y212" s="195" t="s">
        <v>3744</v>
      </c>
      <c r="Z212" s="195"/>
      <c r="AA212" s="196">
        <v>560223</v>
      </c>
      <c r="AB212" s="113"/>
      <c r="AC212" s="113"/>
      <c r="AD212" s="113"/>
      <c r="AE212" s="113"/>
      <c r="AF212" t="s">
        <v>59613</v>
      </c>
      <c r="AG212" s="284">
        <v>25000</v>
      </c>
      <c r="AI212" s="276" t="s">
        <v>34457</v>
      </c>
      <c r="AJ212" s="277">
        <v>29037.75</v>
      </c>
      <c r="AL212" s="246" t="s">
        <v>55742</v>
      </c>
      <c r="AM212" s="247">
        <v>37465.39</v>
      </c>
      <c r="AO212" s="226" t="s">
        <v>14933</v>
      </c>
      <c r="AP212" s="227">
        <v>38000.83</v>
      </c>
      <c r="AR212" s="207" t="s">
        <v>14858</v>
      </c>
      <c r="AS212" s="208">
        <v>2785.59</v>
      </c>
      <c r="AT212" s="93"/>
      <c r="AU212" s="199" t="s">
        <v>13059</v>
      </c>
      <c r="AV212" s="200">
        <v>2060.7199999999998</v>
      </c>
      <c r="BA212" t="s">
        <v>39979</v>
      </c>
      <c r="BB212" s="284">
        <v>14645.23</v>
      </c>
      <c r="BD212" s="272" t="s">
        <v>11664</v>
      </c>
      <c r="BE212" s="273">
        <v>7367.22</v>
      </c>
      <c r="BG212" s="244" t="s">
        <v>10857</v>
      </c>
      <c r="BH212" s="245">
        <v>2049</v>
      </c>
      <c r="BJ212" s="230" t="s">
        <v>41519</v>
      </c>
      <c r="BK212" s="231">
        <v>99657.03</v>
      </c>
      <c r="BM212" s="209" t="s">
        <v>8492</v>
      </c>
      <c r="BN212" s="210">
        <v>3889</v>
      </c>
      <c r="BP212" s="195" t="s">
        <v>10207</v>
      </c>
      <c r="BQ212" s="196">
        <v>11561.46</v>
      </c>
    </row>
    <row r="213" spans="5:69" x14ac:dyDescent="0.55000000000000004">
      <c r="E213" t="s">
        <v>39676</v>
      </c>
      <c r="G213" s="284">
        <v>6365.4</v>
      </c>
      <c r="I213" s="282" t="s">
        <v>5463</v>
      </c>
      <c r="J213" s="282"/>
      <c r="K213" s="283">
        <v>2713051.95</v>
      </c>
      <c r="M213" s="242" t="s">
        <v>5070</v>
      </c>
      <c r="N213" s="242"/>
      <c r="O213" s="243">
        <v>32263.96</v>
      </c>
      <c r="Q213" s="224" t="s">
        <v>40979</v>
      </c>
      <c r="R213" s="224"/>
      <c r="S213" s="225">
        <v>96346.73</v>
      </c>
      <c r="U213" s="203" t="s">
        <v>686</v>
      </c>
      <c r="V213" s="203"/>
      <c r="W213" s="204">
        <v>43608</v>
      </c>
      <c r="Y213" s="195" t="s">
        <v>3745</v>
      </c>
      <c r="Z213" s="195"/>
      <c r="AA213" s="196">
        <v>38340</v>
      </c>
      <c r="AB213" s="113"/>
      <c r="AC213" s="113"/>
      <c r="AD213" s="113"/>
      <c r="AE213" s="113"/>
      <c r="AF213" t="s">
        <v>52514</v>
      </c>
      <c r="AG213">
        <v>286.27</v>
      </c>
      <c r="AI213" s="276" t="s">
        <v>34458</v>
      </c>
      <c r="AJ213" s="277">
        <v>63580.55</v>
      </c>
      <c r="AL213" s="246" t="s">
        <v>55743</v>
      </c>
      <c r="AM213" s="247">
        <v>3942.71</v>
      </c>
      <c r="AO213" s="226" t="s">
        <v>14934</v>
      </c>
      <c r="AP213" s="227">
        <v>2436.65</v>
      </c>
      <c r="AR213" s="207" t="s">
        <v>14859</v>
      </c>
      <c r="AS213" s="208">
        <v>3101</v>
      </c>
      <c r="AT213" s="93"/>
      <c r="AU213" s="199" t="s">
        <v>13060</v>
      </c>
      <c r="AV213" s="200">
        <v>18220.97</v>
      </c>
      <c r="BA213" t="s">
        <v>51247</v>
      </c>
      <c r="BB213" s="284">
        <v>14178.16</v>
      </c>
      <c r="BD213" s="272" t="s">
        <v>11665</v>
      </c>
      <c r="BE213" s="273">
        <v>2713051.95</v>
      </c>
      <c r="BG213" s="244" t="s">
        <v>10859</v>
      </c>
      <c r="BH213" s="245">
        <v>32263.96</v>
      </c>
      <c r="BJ213" s="230" t="s">
        <v>41520</v>
      </c>
      <c r="BK213" s="231">
        <v>96346.73</v>
      </c>
      <c r="BM213" s="209" t="s">
        <v>8630</v>
      </c>
      <c r="BN213" s="210">
        <v>2000</v>
      </c>
      <c r="BP213" s="195" t="s">
        <v>9814</v>
      </c>
      <c r="BQ213" s="196">
        <v>11561.46</v>
      </c>
    </row>
    <row r="214" spans="5:69" x14ac:dyDescent="0.55000000000000004">
      <c r="E214" t="s">
        <v>39677</v>
      </c>
      <c r="G214">
        <v>659.49</v>
      </c>
      <c r="I214" s="282" t="s">
        <v>5464</v>
      </c>
      <c r="J214" s="282"/>
      <c r="K214" s="283">
        <v>1981478.59</v>
      </c>
      <c r="M214" s="242" t="s">
        <v>5071</v>
      </c>
      <c r="N214" s="242"/>
      <c r="O214" s="243">
        <v>6476.62</v>
      </c>
      <c r="Q214" s="224" t="s">
        <v>40980</v>
      </c>
      <c r="R214" s="224"/>
      <c r="S214" s="225">
        <v>224988.57</v>
      </c>
      <c r="U214" s="203" t="s">
        <v>687</v>
      </c>
      <c r="V214" s="203"/>
      <c r="W214" s="204">
        <v>347957</v>
      </c>
      <c r="Y214" s="195" t="s">
        <v>3746</v>
      </c>
      <c r="Z214" s="195"/>
      <c r="AA214" s="196">
        <v>229638</v>
      </c>
      <c r="AB214" s="113"/>
      <c r="AC214" s="113"/>
      <c r="AD214" s="113"/>
      <c r="AE214" s="113"/>
      <c r="AF214" t="s">
        <v>71075</v>
      </c>
      <c r="AG214" s="284">
        <v>4243.45</v>
      </c>
      <c r="AI214" s="276" t="s">
        <v>34459</v>
      </c>
      <c r="AJ214" s="277">
        <v>31935.4</v>
      </c>
      <c r="AL214" s="246" t="s">
        <v>55744</v>
      </c>
      <c r="AM214" s="247">
        <v>4878.84</v>
      </c>
      <c r="AO214" s="226" t="s">
        <v>14935</v>
      </c>
      <c r="AP214" s="227">
        <v>8786.1299999999992</v>
      </c>
      <c r="AR214" s="207" t="s">
        <v>14860</v>
      </c>
      <c r="AS214" s="208">
        <v>11199</v>
      </c>
      <c r="AT214" s="93"/>
      <c r="AU214" s="199" t="s">
        <v>13061</v>
      </c>
      <c r="AV214" s="200">
        <v>39030.199999999997</v>
      </c>
      <c r="BA214" t="s">
        <v>43888</v>
      </c>
      <c r="BB214" s="284">
        <v>23000</v>
      </c>
      <c r="BD214" s="272" t="s">
        <v>11666</v>
      </c>
      <c r="BE214" s="273">
        <v>1981478.59</v>
      </c>
      <c r="BG214" s="244" t="s">
        <v>10861</v>
      </c>
      <c r="BH214" s="245">
        <v>6476.62</v>
      </c>
      <c r="BJ214" s="230" t="s">
        <v>41521</v>
      </c>
      <c r="BK214" s="231">
        <v>224988.57</v>
      </c>
      <c r="BM214" s="209" t="s">
        <v>8843</v>
      </c>
      <c r="BN214" s="210">
        <v>3961</v>
      </c>
      <c r="BP214" s="195" t="s">
        <v>10208</v>
      </c>
      <c r="BQ214" s="196">
        <v>19201</v>
      </c>
    </row>
    <row r="215" spans="5:69" x14ac:dyDescent="0.55000000000000004">
      <c r="E215" t="s">
        <v>65510</v>
      </c>
      <c r="G215" s="284">
        <v>8000</v>
      </c>
      <c r="I215" s="282" t="s">
        <v>5465</v>
      </c>
      <c r="J215" s="282"/>
      <c r="K215" s="283">
        <v>34728.959999999999</v>
      </c>
      <c r="M215" s="242" t="s">
        <v>5072</v>
      </c>
      <c r="N215" s="242"/>
      <c r="O215" s="243">
        <v>11993.14</v>
      </c>
      <c r="Q215" s="224" t="s">
        <v>40981</v>
      </c>
      <c r="R215" s="224"/>
      <c r="S215" s="225">
        <v>138733.92000000001</v>
      </c>
      <c r="U215" s="203" t="s">
        <v>688</v>
      </c>
      <c r="V215" s="203"/>
      <c r="W215" s="204">
        <v>1208850</v>
      </c>
      <c r="Y215" s="195" t="s">
        <v>3747</v>
      </c>
      <c r="Z215" s="195"/>
      <c r="AA215" s="196">
        <v>92051.32</v>
      </c>
      <c r="AB215" s="113"/>
      <c r="AC215" s="113"/>
      <c r="AD215" s="113"/>
      <c r="AE215" s="113"/>
      <c r="AF215" t="s">
        <v>71076</v>
      </c>
      <c r="AG215">
        <v>495</v>
      </c>
      <c r="AI215" s="276" t="s">
        <v>38825</v>
      </c>
      <c r="AJ215" s="277">
        <v>84800</v>
      </c>
      <c r="AL215" s="246" t="s">
        <v>55745</v>
      </c>
      <c r="AM215" s="247">
        <v>4613.37</v>
      </c>
      <c r="AO215" s="226" t="s">
        <v>14936</v>
      </c>
      <c r="AP215" s="227">
        <v>7144.82</v>
      </c>
      <c r="AR215" s="207" t="s">
        <v>14861</v>
      </c>
      <c r="AS215" s="208">
        <v>5610</v>
      </c>
      <c r="AT215" s="93"/>
      <c r="AU215" s="199" t="s">
        <v>13062</v>
      </c>
      <c r="AV215" s="200">
        <v>2344.52</v>
      </c>
      <c r="BA215" t="s">
        <v>11801</v>
      </c>
      <c r="BB215" s="284">
        <v>72559.69</v>
      </c>
      <c r="BD215" s="272" t="s">
        <v>11667</v>
      </c>
      <c r="BE215" s="273">
        <v>34728.959999999999</v>
      </c>
      <c r="BG215" s="244" t="s">
        <v>10862</v>
      </c>
      <c r="BH215" s="245">
        <v>11993.14</v>
      </c>
      <c r="BJ215" s="230" t="s">
        <v>41522</v>
      </c>
      <c r="BK215" s="231">
        <v>138733.92000000001</v>
      </c>
      <c r="BM215" s="209" t="s">
        <v>8867</v>
      </c>
      <c r="BN215" s="210">
        <v>711</v>
      </c>
      <c r="BP215" s="195" t="s">
        <v>9815</v>
      </c>
      <c r="BQ215" s="196">
        <v>19201</v>
      </c>
    </row>
    <row r="216" spans="5:69" x14ac:dyDescent="0.55000000000000004">
      <c r="E216" t="s">
        <v>39697</v>
      </c>
      <c r="G216" s="284">
        <v>5103.0200000000004</v>
      </c>
      <c r="I216" s="282" t="s">
        <v>5466</v>
      </c>
      <c r="J216" s="282"/>
      <c r="K216" s="283">
        <v>1033024.42</v>
      </c>
      <c r="M216" s="242" t="s">
        <v>5073</v>
      </c>
      <c r="N216" s="242"/>
      <c r="O216" s="243">
        <v>25603.61</v>
      </c>
      <c r="Q216" s="224" t="s">
        <v>40982</v>
      </c>
      <c r="R216" s="224"/>
      <c r="S216" s="225">
        <v>25655.119999999999</v>
      </c>
      <c r="U216" s="203" t="s">
        <v>689</v>
      </c>
      <c r="V216" s="203"/>
      <c r="W216" s="204">
        <v>11303.25</v>
      </c>
      <c r="Y216" s="195" t="s">
        <v>3748</v>
      </c>
      <c r="Z216" s="195"/>
      <c r="AA216" s="196">
        <v>3683.84</v>
      </c>
      <c r="AB216" s="113"/>
      <c r="AC216" s="113"/>
      <c r="AD216" s="113"/>
      <c r="AE216" s="113"/>
      <c r="AF216" t="s">
        <v>71077</v>
      </c>
      <c r="AG216">
        <v>225</v>
      </c>
      <c r="AI216" s="276" t="s">
        <v>42121</v>
      </c>
      <c r="AJ216" s="277">
        <v>8781.26</v>
      </c>
      <c r="AL216" s="246" t="s">
        <v>55746</v>
      </c>
      <c r="AM216" s="247">
        <v>300</v>
      </c>
      <c r="AO216" s="226" t="s">
        <v>51449</v>
      </c>
      <c r="AP216" s="227">
        <v>424.3</v>
      </c>
      <c r="AR216" s="207" t="s">
        <v>14862</v>
      </c>
      <c r="AS216" s="208">
        <v>4900</v>
      </c>
      <c r="AT216" s="93"/>
      <c r="AU216" s="199" t="s">
        <v>13063</v>
      </c>
      <c r="AV216" s="200">
        <v>595740.21</v>
      </c>
      <c r="BA216" t="s">
        <v>39980</v>
      </c>
      <c r="BB216" s="284">
        <v>8707.2099999999991</v>
      </c>
      <c r="BD216" s="272" t="s">
        <v>11668</v>
      </c>
      <c r="BE216" s="273">
        <v>1033024.42</v>
      </c>
      <c r="BG216" s="244" t="s">
        <v>10863</v>
      </c>
      <c r="BH216" s="245">
        <v>25603.61</v>
      </c>
      <c r="BJ216" s="230" t="s">
        <v>41523</v>
      </c>
      <c r="BK216" s="231">
        <v>25655.119999999999</v>
      </c>
      <c r="BM216" s="209" t="s">
        <v>9151</v>
      </c>
      <c r="BN216" s="210">
        <v>216</v>
      </c>
      <c r="BP216" s="195" t="s">
        <v>10209</v>
      </c>
      <c r="BQ216" s="196">
        <v>16201</v>
      </c>
    </row>
    <row r="217" spans="5:69" x14ac:dyDescent="0.55000000000000004">
      <c r="E217" t="s">
        <v>39744</v>
      </c>
      <c r="G217" s="284">
        <v>2124</v>
      </c>
      <c r="I217" s="282" t="s">
        <v>5467</v>
      </c>
      <c r="J217" s="282"/>
      <c r="K217" s="283">
        <v>50591.57</v>
      </c>
      <c r="M217" s="242" t="s">
        <v>5075</v>
      </c>
      <c r="N217" s="242"/>
      <c r="O217" s="243">
        <v>35993.230000000003</v>
      </c>
      <c r="Q217" s="224" t="s">
        <v>40983</v>
      </c>
      <c r="R217" s="224"/>
      <c r="S217" s="225">
        <v>44542</v>
      </c>
      <c r="U217" s="203" t="s">
        <v>690</v>
      </c>
      <c r="V217" s="203"/>
      <c r="W217" s="204">
        <v>317425.53999999998</v>
      </c>
      <c r="Y217" s="195" t="s">
        <v>3749</v>
      </c>
      <c r="Z217" s="195"/>
      <c r="AA217" s="196">
        <v>31236</v>
      </c>
      <c r="AB217" s="113"/>
      <c r="AC217" s="113"/>
      <c r="AD217" s="113"/>
      <c r="AE217" s="113"/>
      <c r="AF217" t="s">
        <v>71078</v>
      </c>
      <c r="AG217" s="284">
        <v>1300</v>
      </c>
      <c r="AI217" s="276" t="s">
        <v>66848</v>
      </c>
      <c r="AJ217" s="277">
        <v>417040.32</v>
      </c>
      <c r="AL217" s="246" t="s">
        <v>55747</v>
      </c>
      <c r="AM217" s="247">
        <v>4528.8500000000004</v>
      </c>
      <c r="AO217" s="226" t="s">
        <v>14937</v>
      </c>
      <c r="AP217" s="227">
        <v>2270.4899999999998</v>
      </c>
      <c r="AR217" s="207" t="s">
        <v>14863</v>
      </c>
      <c r="AS217" s="208">
        <v>374.85</v>
      </c>
      <c r="AT217" s="93"/>
      <c r="AU217" s="199" t="s">
        <v>13064</v>
      </c>
      <c r="AV217" s="200">
        <v>80657.97</v>
      </c>
      <c r="BA217" t="s">
        <v>51125</v>
      </c>
      <c r="BB217" s="284">
        <v>4090.21</v>
      </c>
      <c r="BD217" s="272" t="s">
        <v>11669</v>
      </c>
      <c r="BE217" s="273">
        <v>50591.57</v>
      </c>
      <c r="BG217" s="244" t="s">
        <v>10865</v>
      </c>
      <c r="BH217" s="245">
        <v>35993.230000000003</v>
      </c>
      <c r="BJ217" s="230" t="s">
        <v>41524</v>
      </c>
      <c r="BK217" s="231">
        <v>44542</v>
      </c>
      <c r="BM217" s="209" t="s">
        <v>9211</v>
      </c>
      <c r="BN217" s="210">
        <v>137156</v>
      </c>
      <c r="BP217" s="195" t="s">
        <v>9816</v>
      </c>
      <c r="BQ217" s="196">
        <v>16201</v>
      </c>
    </row>
    <row r="218" spans="5:69" x14ac:dyDescent="0.55000000000000004">
      <c r="E218" t="s">
        <v>39750</v>
      </c>
      <c r="G218" s="284">
        <v>5181.75</v>
      </c>
      <c r="I218" s="282" t="s">
        <v>5468</v>
      </c>
      <c r="J218" s="282"/>
      <c r="K218" s="283">
        <v>91341.41</v>
      </c>
      <c r="M218" s="242" t="s">
        <v>5076</v>
      </c>
      <c r="N218" s="242"/>
      <c r="O218" s="243">
        <v>8.48</v>
      </c>
      <c r="Q218" s="224" t="s">
        <v>42068</v>
      </c>
      <c r="R218" s="224"/>
      <c r="S218" s="225">
        <v>2340592.7400000002</v>
      </c>
      <c r="U218" s="203" t="s">
        <v>691</v>
      </c>
      <c r="V218" s="203"/>
      <c r="W218" s="204">
        <v>1004709.89</v>
      </c>
      <c r="Y218" s="195" t="s">
        <v>3750</v>
      </c>
      <c r="Z218" s="195"/>
      <c r="AA218" s="196">
        <v>506002.55</v>
      </c>
      <c r="AB218" s="113"/>
      <c r="AC218" s="113"/>
      <c r="AD218" s="113"/>
      <c r="AE218" s="113"/>
      <c r="AF218" t="s">
        <v>71079</v>
      </c>
      <c r="AG218" s="284">
        <v>59921.99</v>
      </c>
      <c r="AI218" s="276" t="s">
        <v>44332</v>
      </c>
      <c r="AJ218" s="277">
        <v>40044.75</v>
      </c>
      <c r="AL218" s="246" t="s">
        <v>55748</v>
      </c>
      <c r="AM218" s="247">
        <v>14210.06</v>
      </c>
      <c r="AO218" s="226" t="s">
        <v>34446</v>
      </c>
      <c r="AP218" s="227">
        <v>171455.21</v>
      </c>
      <c r="AR218" s="207" t="s">
        <v>14864</v>
      </c>
      <c r="AS218" s="208">
        <v>49</v>
      </c>
      <c r="AT218" s="93"/>
      <c r="AU218" s="199" t="s">
        <v>31639</v>
      </c>
      <c r="AV218" s="200">
        <v>165711</v>
      </c>
      <c r="BA218" t="s">
        <v>66433</v>
      </c>
      <c r="BB218" s="284">
        <v>5679.34</v>
      </c>
      <c r="BD218" s="272" t="s">
        <v>11670</v>
      </c>
      <c r="BE218" s="273">
        <v>91341.41</v>
      </c>
      <c r="BG218" s="244" t="s">
        <v>10866</v>
      </c>
      <c r="BH218" s="245">
        <v>8.48</v>
      </c>
      <c r="BJ218" s="230" t="s">
        <v>43459</v>
      </c>
      <c r="BK218" s="231">
        <v>2340592.7400000002</v>
      </c>
      <c r="BM218" s="209" t="s">
        <v>10567</v>
      </c>
      <c r="BN218" s="210">
        <v>556</v>
      </c>
      <c r="BP218" s="195" t="s">
        <v>10210</v>
      </c>
      <c r="BQ218" s="196">
        <v>35670</v>
      </c>
    </row>
    <row r="219" spans="5:69" x14ac:dyDescent="0.55000000000000004">
      <c r="E219" t="s">
        <v>39760</v>
      </c>
      <c r="G219" s="284">
        <v>1752</v>
      </c>
      <c r="I219" s="282" t="s">
        <v>5470</v>
      </c>
      <c r="J219" s="282"/>
      <c r="K219" s="283">
        <v>489081.25</v>
      </c>
      <c r="M219" s="242" t="s">
        <v>5153</v>
      </c>
      <c r="N219" s="242"/>
      <c r="O219" s="243">
        <v>500</v>
      </c>
      <c r="Q219" s="224" t="s">
        <v>40984</v>
      </c>
      <c r="R219" s="224"/>
      <c r="S219" s="225">
        <v>104420.5</v>
      </c>
      <c r="U219" s="203" t="s">
        <v>692</v>
      </c>
      <c r="V219" s="203"/>
      <c r="W219" s="204">
        <v>24294</v>
      </c>
      <c r="Y219" s="195" t="s">
        <v>3751</v>
      </c>
      <c r="Z219" s="195"/>
      <c r="AA219" s="196">
        <v>1924381.91</v>
      </c>
      <c r="AB219" s="113"/>
      <c r="AC219" s="113"/>
      <c r="AD219" s="113"/>
      <c r="AE219" s="113"/>
      <c r="AF219" t="s">
        <v>71080</v>
      </c>
      <c r="AG219" s="284">
        <v>1125</v>
      </c>
      <c r="AI219" s="276" t="s">
        <v>62519</v>
      </c>
      <c r="AJ219" s="277">
        <v>-834.9</v>
      </c>
      <c r="AL219" s="246" t="s">
        <v>63893</v>
      </c>
      <c r="AM219" s="247">
        <v>947.19</v>
      </c>
      <c r="AO219" s="226" t="s">
        <v>14940</v>
      </c>
      <c r="AP219" s="227">
        <v>122567.36</v>
      </c>
      <c r="AR219" s="207" t="s">
        <v>14865</v>
      </c>
      <c r="AS219" s="208">
        <v>5610</v>
      </c>
      <c r="AT219" s="93"/>
      <c r="AU219" s="199" t="s">
        <v>31640</v>
      </c>
      <c r="AV219" s="200">
        <v>21825</v>
      </c>
      <c r="BA219" t="s">
        <v>51126</v>
      </c>
      <c r="BB219">
        <v>916.11</v>
      </c>
      <c r="BD219" s="272" t="s">
        <v>11672</v>
      </c>
      <c r="BE219" s="273">
        <v>489081.25</v>
      </c>
      <c r="BG219" s="244" t="s">
        <v>10869</v>
      </c>
      <c r="BH219" s="245">
        <v>500</v>
      </c>
      <c r="BJ219" s="230" t="s">
        <v>41525</v>
      </c>
      <c r="BK219" s="231">
        <v>104420.5</v>
      </c>
      <c r="BM219" s="209" t="s">
        <v>11014</v>
      </c>
      <c r="BN219" s="210">
        <v>9666</v>
      </c>
      <c r="BP219" s="195" t="s">
        <v>9817</v>
      </c>
      <c r="BQ219" s="196">
        <v>35670</v>
      </c>
    </row>
    <row r="220" spans="5:69" x14ac:dyDescent="0.55000000000000004">
      <c r="E220" t="s">
        <v>65521</v>
      </c>
      <c r="G220" s="284">
        <v>2521.71</v>
      </c>
      <c r="I220" s="282" t="s">
        <v>5471</v>
      </c>
      <c r="J220" s="282"/>
      <c r="K220" s="283">
        <v>123015.59</v>
      </c>
      <c r="M220" s="242" t="s">
        <v>5154</v>
      </c>
      <c r="N220" s="242"/>
      <c r="O220" s="243">
        <v>2550</v>
      </c>
      <c r="Q220" s="224" t="s">
        <v>44223</v>
      </c>
      <c r="R220" s="224"/>
      <c r="S220" s="225">
        <v>6483373.7599999998</v>
      </c>
      <c r="U220" s="203" t="s">
        <v>693</v>
      </c>
      <c r="V220" s="203"/>
      <c r="W220" s="204">
        <v>228249</v>
      </c>
      <c r="Y220" s="195" t="s">
        <v>3752</v>
      </c>
      <c r="Z220" s="195"/>
      <c r="AA220" s="196">
        <v>34791</v>
      </c>
      <c r="AB220" s="113"/>
      <c r="AC220" s="113"/>
      <c r="AD220" s="113"/>
      <c r="AE220" s="113"/>
      <c r="AF220" t="s">
        <v>46944</v>
      </c>
      <c r="AG220" s="284">
        <v>20000</v>
      </c>
      <c r="AI220" s="276" t="s">
        <v>63006</v>
      </c>
      <c r="AJ220" s="277">
        <v>28.3</v>
      </c>
      <c r="AL220" s="246" t="s">
        <v>58399</v>
      </c>
      <c r="AM220" s="247">
        <v>2828.08</v>
      </c>
      <c r="AO220" s="226" t="s">
        <v>14941</v>
      </c>
      <c r="AP220" s="227">
        <v>96.77</v>
      </c>
      <c r="AR220" s="207" t="s">
        <v>14866</v>
      </c>
      <c r="AS220" s="208">
        <v>11199</v>
      </c>
      <c r="AT220" s="93"/>
      <c r="AU220" s="199" t="s">
        <v>15563</v>
      </c>
      <c r="AV220" s="200">
        <v>21825</v>
      </c>
      <c r="BA220" t="s">
        <v>51249</v>
      </c>
      <c r="BB220" s="284">
        <v>52592.43</v>
      </c>
      <c r="BD220" s="272" t="s">
        <v>11673</v>
      </c>
      <c r="BE220" s="273">
        <v>123015.59</v>
      </c>
      <c r="BG220" s="244" t="s">
        <v>10870</v>
      </c>
      <c r="BH220" s="245">
        <v>2550</v>
      </c>
      <c r="BJ220" s="230" t="s">
        <v>46309</v>
      </c>
      <c r="BK220" s="231">
        <v>6483373.7599999998</v>
      </c>
      <c r="BM220" s="209" t="s">
        <v>11224</v>
      </c>
      <c r="BN220" s="210">
        <v>1013</v>
      </c>
      <c r="BP220" s="195" t="s">
        <v>7337</v>
      </c>
      <c r="BQ220" s="196">
        <v>3633.28</v>
      </c>
    </row>
    <row r="221" spans="5:69" x14ac:dyDescent="0.55000000000000004">
      <c r="E221" t="s">
        <v>39768</v>
      </c>
      <c r="G221" s="284">
        <v>6330.88</v>
      </c>
      <c r="I221" s="282" t="s">
        <v>5473</v>
      </c>
      <c r="J221" s="282"/>
      <c r="K221" s="283">
        <v>2460733.66</v>
      </c>
      <c r="M221" s="242" t="s">
        <v>5080</v>
      </c>
      <c r="N221" s="242"/>
      <c r="O221" s="243">
        <v>40493.370000000003</v>
      </c>
      <c r="Q221" s="224" t="s">
        <v>42069</v>
      </c>
      <c r="R221" s="224"/>
      <c r="S221" s="225">
        <v>1149421.29</v>
      </c>
      <c r="U221" s="203" t="s">
        <v>694</v>
      </c>
      <c r="V221" s="203"/>
      <c r="W221" s="204">
        <v>10960</v>
      </c>
      <c r="Y221" s="195" t="s">
        <v>3753</v>
      </c>
      <c r="Z221" s="195"/>
      <c r="AA221" s="196">
        <v>21230</v>
      </c>
      <c r="AB221" s="113"/>
      <c r="AC221" s="113"/>
      <c r="AD221" s="113"/>
      <c r="AE221" s="113"/>
      <c r="AF221" t="s">
        <v>46945</v>
      </c>
      <c r="AG221" s="284">
        <v>9252.76</v>
      </c>
      <c r="AI221" s="276" t="s">
        <v>57190</v>
      </c>
      <c r="AJ221" s="277">
        <v>6186.98</v>
      </c>
      <c r="AL221" s="246" t="s">
        <v>61262</v>
      </c>
      <c r="AM221" s="247">
        <v>6797.57</v>
      </c>
      <c r="AO221" s="226" t="s">
        <v>46629</v>
      </c>
      <c r="AP221" s="227">
        <v>3272.47</v>
      </c>
      <c r="AR221" s="207" t="s">
        <v>14867</v>
      </c>
      <c r="AS221" s="208">
        <v>4900</v>
      </c>
      <c r="AT221" s="93"/>
      <c r="AU221" s="199" t="s">
        <v>13065</v>
      </c>
      <c r="AV221" s="200">
        <v>97641.5</v>
      </c>
      <c r="BA221" t="s">
        <v>66434</v>
      </c>
      <c r="BB221" s="284">
        <v>5000</v>
      </c>
      <c r="BD221" s="272" t="s">
        <v>11675</v>
      </c>
      <c r="BE221" s="273">
        <v>2460733.66</v>
      </c>
      <c r="BG221" s="244" t="s">
        <v>10873</v>
      </c>
      <c r="BH221" s="245">
        <v>40493.370000000003</v>
      </c>
      <c r="BJ221" s="230" t="s">
        <v>43460</v>
      </c>
      <c r="BK221" s="231">
        <v>1149421.29</v>
      </c>
      <c r="BM221" s="209" t="s">
        <v>9755</v>
      </c>
      <c r="BN221" s="210">
        <v>186156</v>
      </c>
      <c r="BP221" s="195" t="s">
        <v>10130</v>
      </c>
      <c r="BQ221" s="196">
        <v>683</v>
      </c>
    </row>
    <row r="222" spans="5:69" x14ac:dyDescent="0.55000000000000004">
      <c r="E222" t="s">
        <v>39678</v>
      </c>
      <c r="G222" s="284">
        <v>49723.89</v>
      </c>
      <c r="I222" s="282" t="s">
        <v>5476</v>
      </c>
      <c r="J222" s="282"/>
      <c r="K222" s="283">
        <v>-15613.84</v>
      </c>
      <c r="M222" s="242" t="s">
        <v>5156</v>
      </c>
      <c r="N222" s="242"/>
      <c r="O222" s="243">
        <v>916</v>
      </c>
      <c r="Q222" s="224" t="s">
        <v>40985</v>
      </c>
      <c r="R222" s="224"/>
      <c r="S222" s="225">
        <v>124336</v>
      </c>
      <c r="U222" s="203" t="s">
        <v>695</v>
      </c>
      <c r="V222" s="203"/>
      <c r="W222" s="204">
        <v>16500</v>
      </c>
      <c r="Y222" s="195" t="s">
        <v>3754</v>
      </c>
      <c r="Z222" s="195"/>
      <c r="AA222" s="196">
        <v>121114</v>
      </c>
      <c r="AB222" s="113"/>
      <c r="AC222" s="113"/>
      <c r="AD222" s="113"/>
      <c r="AE222" s="113"/>
      <c r="AF222" t="s">
        <v>71081</v>
      </c>
      <c r="AG222" s="284">
        <v>2253.58</v>
      </c>
      <c r="AI222" s="276" t="s">
        <v>70333</v>
      </c>
      <c r="AJ222" s="277">
        <v>-175.93</v>
      </c>
      <c r="AL222" s="246" t="s">
        <v>55749</v>
      </c>
      <c r="AM222" s="247">
        <v>10469.51</v>
      </c>
      <c r="AO222" s="226" t="s">
        <v>14942</v>
      </c>
      <c r="AP222" s="227">
        <v>160715.35999999999</v>
      </c>
      <c r="AR222" s="207" t="s">
        <v>14868</v>
      </c>
      <c r="AS222" s="208">
        <v>2300.7399999999998</v>
      </c>
      <c r="AT222" s="93"/>
      <c r="AU222" s="199" t="s">
        <v>13066</v>
      </c>
      <c r="AV222" s="200">
        <v>7089.38</v>
      </c>
      <c r="BA222" t="s">
        <v>11804</v>
      </c>
      <c r="BB222" s="284">
        <v>424179.58</v>
      </c>
      <c r="BD222" s="272" t="s">
        <v>11678</v>
      </c>
      <c r="BE222" s="273">
        <v>-15613.84</v>
      </c>
      <c r="BG222" s="244" t="s">
        <v>10875</v>
      </c>
      <c r="BH222" s="245">
        <v>916</v>
      </c>
      <c r="BJ222" s="230" t="s">
        <v>41526</v>
      </c>
      <c r="BK222" s="231">
        <v>124336</v>
      </c>
      <c r="BM222" s="209" t="s">
        <v>6610</v>
      </c>
      <c r="BN222" s="210">
        <v>217295.66</v>
      </c>
      <c r="BP222" s="195" t="s">
        <v>10136</v>
      </c>
      <c r="BQ222" s="196">
        <v>1264</v>
      </c>
    </row>
    <row r="223" spans="5:69" x14ac:dyDescent="0.55000000000000004">
      <c r="E223" t="s">
        <v>39679</v>
      </c>
      <c r="G223" s="284">
        <v>2700.21</v>
      </c>
      <c r="I223" s="282" t="s">
        <v>5477</v>
      </c>
      <c r="J223" s="282"/>
      <c r="K223" s="283">
        <v>16177.88</v>
      </c>
      <c r="M223" s="242" t="s">
        <v>5157</v>
      </c>
      <c r="N223" s="242"/>
      <c r="O223" s="243">
        <v>2587.06</v>
      </c>
      <c r="Q223" s="224" t="s">
        <v>40986</v>
      </c>
      <c r="R223" s="224"/>
      <c r="S223" s="225">
        <v>128641.75</v>
      </c>
      <c r="U223" s="203" t="s">
        <v>696</v>
      </c>
      <c r="V223" s="203"/>
      <c r="W223" s="204">
        <v>337436.43</v>
      </c>
      <c r="Y223" s="195" t="s">
        <v>3755</v>
      </c>
      <c r="Z223" s="195"/>
      <c r="AA223" s="196">
        <v>1105</v>
      </c>
      <c r="AB223" s="113"/>
      <c r="AC223" s="113"/>
      <c r="AD223" s="113"/>
      <c r="AE223" s="113"/>
      <c r="AF223" t="s">
        <v>71082</v>
      </c>
      <c r="AG223">
        <v>111.94</v>
      </c>
      <c r="AI223" s="276" t="s">
        <v>61072</v>
      </c>
      <c r="AJ223" s="277">
        <v>6559.04</v>
      </c>
      <c r="AL223" s="246" t="s">
        <v>55750</v>
      </c>
      <c r="AM223" s="247">
        <v>192.56</v>
      </c>
      <c r="AO223" s="226" t="s">
        <v>14943</v>
      </c>
      <c r="AP223" s="227">
        <v>89636.07</v>
      </c>
      <c r="AR223" s="207" t="s">
        <v>14869</v>
      </c>
      <c r="AS223" s="208">
        <v>428.63</v>
      </c>
      <c r="AT223" s="93"/>
      <c r="AU223" s="199" t="s">
        <v>13067</v>
      </c>
      <c r="AV223" s="200">
        <v>16949.439999999999</v>
      </c>
      <c r="BA223" t="s">
        <v>39982</v>
      </c>
      <c r="BB223" s="284">
        <v>3276.54</v>
      </c>
      <c r="BD223" s="272" t="s">
        <v>11679</v>
      </c>
      <c r="BE223" s="273">
        <v>16177.88</v>
      </c>
      <c r="BG223" s="244" t="s">
        <v>10876</v>
      </c>
      <c r="BH223" s="245">
        <v>2587.06</v>
      </c>
      <c r="BJ223" s="230" t="s">
        <v>41527</v>
      </c>
      <c r="BK223" s="231">
        <v>128641.75</v>
      </c>
      <c r="BM223" s="209" t="s">
        <v>6874</v>
      </c>
      <c r="BN223" s="210">
        <v>27005</v>
      </c>
      <c r="BP223" s="195" t="s">
        <v>10211</v>
      </c>
      <c r="BQ223" s="196">
        <v>5601</v>
      </c>
    </row>
    <row r="224" spans="5:69" x14ac:dyDescent="0.55000000000000004">
      <c r="E224" t="s">
        <v>39683</v>
      </c>
      <c r="G224" s="284">
        <v>11605.51</v>
      </c>
      <c r="I224" s="282" t="s">
        <v>5478</v>
      </c>
      <c r="J224" s="282"/>
      <c r="K224" s="283">
        <v>12254.6</v>
      </c>
      <c r="M224" s="242" t="s">
        <v>5083</v>
      </c>
      <c r="N224" s="242"/>
      <c r="O224" s="243">
        <v>-0.26</v>
      </c>
      <c r="Q224" s="224" t="s">
        <v>40987</v>
      </c>
      <c r="R224" s="224"/>
      <c r="S224" s="225">
        <v>88152</v>
      </c>
      <c r="U224" s="203" t="s">
        <v>697</v>
      </c>
      <c r="V224" s="203"/>
      <c r="W224" s="204">
        <v>125578.99</v>
      </c>
      <c r="Y224" s="195" t="s">
        <v>3756</v>
      </c>
      <c r="Z224" s="195"/>
      <c r="AA224" s="196">
        <v>92793</v>
      </c>
      <c r="AB224" s="113"/>
      <c r="AC224" s="113"/>
      <c r="AD224" s="113"/>
      <c r="AE224" s="113"/>
      <c r="AF224" t="s">
        <v>71083</v>
      </c>
      <c r="AG224">
        <v>353.79</v>
      </c>
      <c r="AI224" s="276" t="s">
        <v>70334</v>
      </c>
      <c r="AJ224" s="277">
        <v>-1448.6</v>
      </c>
      <c r="AL224" s="246" t="s">
        <v>55751</v>
      </c>
      <c r="AM224" s="247">
        <v>815.61</v>
      </c>
      <c r="AO224" s="226" t="s">
        <v>14944</v>
      </c>
      <c r="AP224" s="227">
        <v>289446.33</v>
      </c>
      <c r="AR224" s="207" t="s">
        <v>14870</v>
      </c>
      <c r="AS224" s="208">
        <v>49</v>
      </c>
      <c r="AT224" s="93"/>
      <c r="AU224" s="199" t="s">
        <v>13068</v>
      </c>
      <c r="AV224" s="200">
        <v>5140.21</v>
      </c>
      <c r="BA224" t="s">
        <v>51127</v>
      </c>
      <c r="BB224" s="284">
        <v>12395.29</v>
      </c>
      <c r="BD224" s="272" t="s">
        <v>11680</v>
      </c>
      <c r="BE224" s="273">
        <v>12254.6</v>
      </c>
      <c r="BG224" s="244" t="s">
        <v>10878</v>
      </c>
      <c r="BH224" s="245">
        <v>-0.26</v>
      </c>
      <c r="BJ224" s="230" t="s">
        <v>41528</v>
      </c>
      <c r="BK224" s="231">
        <v>88152</v>
      </c>
      <c r="BM224" s="209" t="s">
        <v>7036</v>
      </c>
      <c r="BN224" s="210">
        <v>7990</v>
      </c>
      <c r="BP224" s="195" t="s">
        <v>9818</v>
      </c>
      <c r="BQ224" s="196">
        <v>11181.28</v>
      </c>
    </row>
    <row r="225" spans="5:69" x14ac:dyDescent="0.55000000000000004">
      <c r="E225" t="s">
        <v>39687</v>
      </c>
      <c r="G225" s="284">
        <v>11334.83</v>
      </c>
      <c r="I225" s="282" t="s">
        <v>5480</v>
      </c>
      <c r="J225" s="282"/>
      <c r="K225" s="283">
        <v>83893.36</v>
      </c>
      <c r="M225" s="242" t="s">
        <v>5085</v>
      </c>
      <c r="N225" s="242"/>
      <c r="O225" s="243">
        <v>17789</v>
      </c>
      <c r="Q225" s="224" t="s">
        <v>40988</v>
      </c>
      <c r="R225" s="224"/>
      <c r="S225" s="225">
        <v>87829</v>
      </c>
      <c r="U225" s="203" t="s">
        <v>698</v>
      </c>
      <c r="V225" s="203"/>
      <c r="W225" s="204">
        <v>375427</v>
      </c>
      <c r="Y225" s="195" t="s">
        <v>3757</v>
      </c>
      <c r="Z225" s="195"/>
      <c r="AA225" s="196">
        <v>721087.05</v>
      </c>
      <c r="AB225" s="113"/>
      <c r="AC225" s="113"/>
      <c r="AD225" s="113"/>
      <c r="AE225" s="113"/>
      <c r="AF225" t="s">
        <v>71084</v>
      </c>
      <c r="AG225">
        <v>38.72</v>
      </c>
      <c r="AI225" s="276" t="s">
        <v>58405</v>
      </c>
      <c r="AJ225" s="277">
        <v>2662.92</v>
      </c>
      <c r="AL225" s="246" t="s">
        <v>55752</v>
      </c>
      <c r="AM225" s="247">
        <v>2612.21</v>
      </c>
      <c r="AO225" s="226" t="s">
        <v>35954</v>
      </c>
      <c r="AP225" s="227">
        <v>36540</v>
      </c>
      <c r="AR225" s="207" t="s">
        <v>14871</v>
      </c>
      <c r="AS225" s="208">
        <v>5286</v>
      </c>
      <c r="AT225" s="93"/>
      <c r="AU225" s="199" t="s">
        <v>13069</v>
      </c>
      <c r="AV225" s="200">
        <v>1315.9</v>
      </c>
      <c r="BA225" t="s">
        <v>11806</v>
      </c>
      <c r="BB225" s="284">
        <v>1238190.57</v>
      </c>
      <c r="BD225" s="272" t="s">
        <v>11682</v>
      </c>
      <c r="BE225" s="273">
        <v>83893.36</v>
      </c>
      <c r="BG225" s="244" t="s">
        <v>10880</v>
      </c>
      <c r="BH225" s="245">
        <v>17789</v>
      </c>
      <c r="BJ225" s="230" t="s">
        <v>41529</v>
      </c>
      <c r="BK225" s="231">
        <v>87829</v>
      </c>
      <c r="BM225" s="209" t="s">
        <v>7561</v>
      </c>
      <c r="BN225" s="210">
        <v>-48165.599999999999</v>
      </c>
      <c r="BP225" s="195" t="s">
        <v>10212</v>
      </c>
      <c r="BQ225" s="196">
        <v>14868</v>
      </c>
    </row>
    <row r="226" spans="5:69" x14ac:dyDescent="0.55000000000000004">
      <c r="E226" t="s">
        <v>39688</v>
      </c>
      <c r="G226">
        <v>129.78</v>
      </c>
      <c r="I226" s="282" t="s">
        <v>5481</v>
      </c>
      <c r="J226" s="282"/>
      <c r="K226" s="283">
        <v>31301.22</v>
      </c>
      <c r="M226" s="242" t="s">
        <v>5087</v>
      </c>
      <c r="N226" s="242"/>
      <c r="O226" s="243">
        <v>11271.51</v>
      </c>
      <c r="Q226" s="224" t="s">
        <v>44224</v>
      </c>
      <c r="R226" s="224"/>
      <c r="S226" s="225">
        <v>2306567.4300000002</v>
      </c>
      <c r="U226" s="203" t="s">
        <v>699</v>
      </c>
      <c r="V226" s="203"/>
      <c r="W226" s="204">
        <v>431527</v>
      </c>
      <c r="Y226" s="195" t="s">
        <v>3758</v>
      </c>
      <c r="Z226" s="195"/>
      <c r="AA226" s="196">
        <v>116031</v>
      </c>
      <c r="AB226" s="113"/>
      <c r="AC226" s="113"/>
      <c r="AD226" s="113"/>
      <c r="AE226" s="113"/>
      <c r="AF226" t="s">
        <v>36298</v>
      </c>
      <c r="AG226" s="284">
        <v>563198.9</v>
      </c>
      <c r="AI226" s="276" t="s">
        <v>58406</v>
      </c>
      <c r="AJ226" s="277">
        <v>203.72</v>
      </c>
      <c r="AL226" s="246" t="s">
        <v>57186</v>
      </c>
      <c r="AM226" s="247">
        <v>85.6</v>
      </c>
      <c r="AO226" s="226" t="s">
        <v>42116</v>
      </c>
      <c r="AP226" s="227">
        <v>239.25</v>
      </c>
      <c r="AR226" s="207" t="s">
        <v>14872</v>
      </c>
      <c r="AS226" s="208">
        <v>1000</v>
      </c>
      <c r="AT226" s="93"/>
      <c r="AU226" s="199" t="s">
        <v>13070</v>
      </c>
      <c r="AV226" s="200">
        <v>21.29</v>
      </c>
      <c r="BA226" t="s">
        <v>66327</v>
      </c>
      <c r="BB226" s="284">
        <v>33961.839999999997</v>
      </c>
      <c r="BD226" s="272" t="s">
        <v>11683</v>
      </c>
      <c r="BE226" s="273">
        <v>31301.22</v>
      </c>
      <c r="BG226" s="244" t="s">
        <v>10883</v>
      </c>
      <c r="BH226" s="245">
        <v>11271.51</v>
      </c>
      <c r="BJ226" s="230" t="s">
        <v>46310</v>
      </c>
      <c r="BK226" s="231">
        <v>2306567.4300000002</v>
      </c>
      <c r="BM226" s="209" t="s">
        <v>8181</v>
      </c>
      <c r="BN226" s="210">
        <v>17440.400000000001</v>
      </c>
      <c r="BP226" s="195" t="s">
        <v>10432</v>
      </c>
      <c r="BQ226" s="196">
        <v>6452.77</v>
      </c>
    </row>
    <row r="227" spans="5:69" x14ac:dyDescent="0.55000000000000004">
      <c r="E227" t="s">
        <v>39690</v>
      </c>
      <c r="G227" s="284">
        <v>9216.5</v>
      </c>
      <c r="I227" s="282" t="s">
        <v>5482</v>
      </c>
      <c r="J227" s="282"/>
      <c r="K227" s="283">
        <v>244984.59</v>
      </c>
      <c r="M227" s="242" t="s">
        <v>5088</v>
      </c>
      <c r="N227" s="242"/>
      <c r="O227" s="243">
        <v>11543.2</v>
      </c>
      <c r="Q227" s="224" t="s">
        <v>44225</v>
      </c>
      <c r="R227" s="224"/>
      <c r="S227" s="225">
        <v>394129.4</v>
      </c>
      <c r="U227" s="203" t="s">
        <v>700</v>
      </c>
      <c r="V227" s="203"/>
      <c r="W227" s="204">
        <v>255394</v>
      </c>
      <c r="Y227" s="195" t="s">
        <v>3759</v>
      </c>
      <c r="Z227" s="195"/>
      <c r="AA227" s="196">
        <v>87433</v>
      </c>
      <c r="AB227" s="113"/>
      <c r="AC227" s="113"/>
      <c r="AD227" s="113"/>
      <c r="AE227" s="113"/>
      <c r="AF227" t="s">
        <v>59079</v>
      </c>
      <c r="AG227" s="284">
        <v>47820.09</v>
      </c>
      <c r="AI227" s="276" t="s">
        <v>58407</v>
      </c>
      <c r="AJ227" s="277">
        <v>666.28</v>
      </c>
      <c r="AL227" s="246" t="s">
        <v>58400</v>
      </c>
      <c r="AM227" s="247">
        <v>142.4</v>
      </c>
      <c r="AO227" s="226" t="s">
        <v>48645</v>
      </c>
      <c r="AP227" s="227">
        <v>8246.5</v>
      </c>
      <c r="AR227" s="207" t="s">
        <v>14873</v>
      </c>
      <c r="AS227" s="208">
        <v>5615.59</v>
      </c>
      <c r="AT227" s="93"/>
      <c r="AU227" s="199" t="s">
        <v>31641</v>
      </c>
      <c r="AV227" s="200">
        <v>80500</v>
      </c>
      <c r="BA227" t="s">
        <v>11809</v>
      </c>
      <c r="BB227" s="284">
        <v>58515</v>
      </c>
      <c r="BD227" s="272" t="s">
        <v>11684</v>
      </c>
      <c r="BE227" s="273">
        <v>244984.59</v>
      </c>
      <c r="BG227" s="244" t="s">
        <v>10884</v>
      </c>
      <c r="BH227" s="245">
        <v>11543.2</v>
      </c>
      <c r="BJ227" s="230" t="s">
        <v>46311</v>
      </c>
      <c r="BK227" s="231">
        <v>394129.4</v>
      </c>
      <c r="BM227" s="209" t="s">
        <v>8252</v>
      </c>
      <c r="BN227" s="210">
        <v>104098</v>
      </c>
      <c r="BP227" s="195" t="s">
        <v>9819</v>
      </c>
      <c r="BQ227" s="196">
        <v>21320.77</v>
      </c>
    </row>
    <row r="228" spans="5:69" x14ac:dyDescent="0.55000000000000004">
      <c r="E228" t="s">
        <v>39691</v>
      </c>
      <c r="G228" s="284">
        <v>22602.48</v>
      </c>
      <c r="I228" s="282" t="s">
        <v>5483</v>
      </c>
      <c r="J228" s="282"/>
      <c r="K228" s="283">
        <v>330820.78999999998</v>
      </c>
      <c r="M228" s="242" t="s">
        <v>5089</v>
      </c>
      <c r="N228" s="242"/>
      <c r="O228" s="243">
        <v>179716.16</v>
      </c>
      <c r="Q228" s="224" t="s">
        <v>44226</v>
      </c>
      <c r="R228" s="224"/>
      <c r="S228" s="225">
        <v>1678474.53</v>
      </c>
      <c r="U228" s="203" t="s">
        <v>701</v>
      </c>
      <c r="V228" s="203"/>
      <c r="W228" s="204">
        <v>266365.98</v>
      </c>
      <c r="Y228" s="195" t="s">
        <v>3760</v>
      </c>
      <c r="Z228" s="195"/>
      <c r="AA228" s="196">
        <v>9143</v>
      </c>
      <c r="AB228" s="113"/>
      <c r="AC228" s="113"/>
      <c r="AD228" s="113"/>
      <c r="AE228" s="113"/>
      <c r="AF228" t="s">
        <v>56170</v>
      </c>
      <c r="AG228" s="284">
        <v>9641.92</v>
      </c>
      <c r="AI228" s="276" t="s">
        <v>70335</v>
      </c>
      <c r="AJ228" s="277">
        <v>-60.33</v>
      </c>
      <c r="AL228" s="246" t="s">
        <v>58401</v>
      </c>
      <c r="AM228" s="247">
        <v>1218.8699999999999</v>
      </c>
      <c r="AO228" s="226" t="s">
        <v>14945</v>
      </c>
      <c r="AP228" s="227">
        <v>9497.2800000000007</v>
      </c>
      <c r="AR228" s="207" t="s">
        <v>14874</v>
      </c>
      <c r="AS228" s="208">
        <v>20516.86</v>
      </c>
      <c r="AT228" s="93"/>
      <c r="AU228" s="199" t="s">
        <v>31642</v>
      </c>
      <c r="AV228" s="200">
        <v>2675</v>
      </c>
      <c r="BA228" t="s">
        <v>39881</v>
      </c>
      <c r="BB228" s="284">
        <v>11605.51</v>
      </c>
      <c r="BD228" s="272" t="s">
        <v>11685</v>
      </c>
      <c r="BE228" s="273">
        <v>330820.78999999998</v>
      </c>
      <c r="BG228" s="244" t="s">
        <v>10885</v>
      </c>
      <c r="BH228" s="245">
        <v>179716.16</v>
      </c>
      <c r="BJ228" s="230" t="s">
        <v>46312</v>
      </c>
      <c r="BK228" s="231">
        <v>1678474.53</v>
      </c>
      <c r="BM228" s="209" t="s">
        <v>8493</v>
      </c>
      <c r="BN228" s="210">
        <v>182835.51</v>
      </c>
      <c r="BP228" s="195" t="s">
        <v>10213</v>
      </c>
      <c r="BQ228" s="196">
        <v>9301</v>
      </c>
    </row>
    <row r="229" spans="5:69" x14ac:dyDescent="0.55000000000000004">
      <c r="E229" t="s">
        <v>39692</v>
      </c>
      <c r="G229" s="284">
        <v>1196.0999999999999</v>
      </c>
      <c r="I229" s="282" t="s">
        <v>5486</v>
      </c>
      <c r="J229" s="282"/>
      <c r="K229" s="283">
        <v>169225.86</v>
      </c>
      <c r="M229" s="242" t="s">
        <v>5160</v>
      </c>
      <c r="N229" s="242"/>
      <c r="O229" s="243">
        <v>959</v>
      </c>
      <c r="Q229" s="224" t="s">
        <v>40989</v>
      </c>
      <c r="R229" s="224"/>
      <c r="S229" s="225">
        <v>50528.22</v>
      </c>
      <c r="U229" s="203" t="s">
        <v>702</v>
      </c>
      <c r="V229" s="203"/>
      <c r="W229" s="204">
        <v>32627</v>
      </c>
      <c r="Y229" s="195" t="s">
        <v>3761</v>
      </c>
      <c r="Z229" s="195"/>
      <c r="AA229" s="196">
        <v>16948</v>
      </c>
      <c r="AB229" s="113"/>
      <c r="AC229" s="113"/>
      <c r="AD229" s="113"/>
      <c r="AE229" s="113"/>
      <c r="AF229" t="s">
        <v>35071</v>
      </c>
      <c r="AG229" s="284">
        <v>15850.04</v>
      </c>
      <c r="AI229" s="276" t="s">
        <v>66849</v>
      </c>
      <c r="AJ229" s="277">
        <v>8932.14</v>
      </c>
      <c r="AL229" s="246" t="s">
        <v>61263</v>
      </c>
      <c r="AM229" s="247">
        <v>8483.8799999999992</v>
      </c>
      <c r="AO229" s="226" t="s">
        <v>34447</v>
      </c>
      <c r="AP229" s="227">
        <v>91650</v>
      </c>
      <c r="AR229" s="207" t="s">
        <v>14875</v>
      </c>
      <c r="AS229" s="208">
        <v>3939</v>
      </c>
      <c r="AT229" s="93"/>
      <c r="AU229" s="199" t="s">
        <v>31643</v>
      </c>
      <c r="AV229" s="200">
        <v>289662</v>
      </c>
      <c r="BA229" t="s">
        <v>39984</v>
      </c>
      <c r="BB229" s="284">
        <v>139251.6</v>
      </c>
      <c r="BD229" s="272" t="s">
        <v>11688</v>
      </c>
      <c r="BE229" s="273">
        <v>169225.86</v>
      </c>
      <c r="BG229" s="244" t="s">
        <v>10887</v>
      </c>
      <c r="BH229" s="245">
        <v>959</v>
      </c>
      <c r="BJ229" s="230" t="s">
        <v>41530</v>
      </c>
      <c r="BK229" s="231">
        <v>50528.22</v>
      </c>
      <c r="BM229" s="209" t="s">
        <v>8631</v>
      </c>
      <c r="BN229" s="210">
        <v>9498.68</v>
      </c>
      <c r="BP229" s="195" t="s">
        <v>9820</v>
      </c>
      <c r="BQ229" s="196">
        <v>9301</v>
      </c>
    </row>
    <row r="230" spans="5:69" x14ac:dyDescent="0.55000000000000004">
      <c r="E230" t="s">
        <v>39696</v>
      </c>
      <c r="G230" s="284">
        <v>8017.36</v>
      </c>
      <c r="I230" s="282" t="s">
        <v>5490</v>
      </c>
      <c r="J230" s="282"/>
      <c r="K230" s="283">
        <v>6829.15</v>
      </c>
      <c r="M230" s="242" t="s">
        <v>5161</v>
      </c>
      <c r="N230" s="242"/>
      <c r="O230" s="243">
        <v>2660</v>
      </c>
      <c r="Q230" s="224" t="s">
        <v>44227</v>
      </c>
      <c r="R230" s="224"/>
      <c r="S230" s="225">
        <v>531836.51</v>
      </c>
      <c r="U230" s="203" t="s">
        <v>703</v>
      </c>
      <c r="V230" s="203"/>
      <c r="W230" s="204">
        <v>77724.75</v>
      </c>
      <c r="Y230" s="195" t="s">
        <v>3762</v>
      </c>
      <c r="Z230" s="195"/>
      <c r="AA230" s="196">
        <v>220996</v>
      </c>
      <c r="AB230" s="113"/>
      <c r="AC230" s="113"/>
      <c r="AD230" s="113"/>
      <c r="AE230" s="113"/>
      <c r="AF230" t="s">
        <v>39179</v>
      </c>
      <c r="AG230" s="284">
        <v>13000.16</v>
      </c>
      <c r="AI230" s="276" t="s">
        <v>66850</v>
      </c>
      <c r="AJ230" s="277">
        <v>14001.9</v>
      </c>
      <c r="AL230" s="246" t="s">
        <v>55753</v>
      </c>
      <c r="AM230" s="247">
        <v>10877.46</v>
      </c>
      <c r="AO230" s="226" t="s">
        <v>33046</v>
      </c>
      <c r="AP230" s="227">
        <v>2610.35</v>
      </c>
      <c r="AR230" s="207" t="s">
        <v>14876</v>
      </c>
      <c r="AS230" s="208">
        <v>1422.09</v>
      </c>
      <c r="AT230" s="93"/>
      <c r="AU230" s="199" t="s">
        <v>13071</v>
      </c>
      <c r="AV230" s="200">
        <v>97641.5</v>
      </c>
      <c r="BA230" t="s">
        <v>66201</v>
      </c>
      <c r="BB230" s="284">
        <v>227926.32</v>
      </c>
      <c r="BD230" s="272" t="s">
        <v>11692</v>
      </c>
      <c r="BE230" s="273">
        <v>6829.15</v>
      </c>
      <c r="BG230" s="244" t="s">
        <v>10888</v>
      </c>
      <c r="BH230" s="245">
        <v>2660</v>
      </c>
      <c r="BJ230" s="230" t="s">
        <v>46313</v>
      </c>
      <c r="BK230" s="231">
        <v>531836.51</v>
      </c>
      <c r="BM230" s="209" t="s">
        <v>8868</v>
      </c>
      <c r="BN230" s="210">
        <v>87974.080000000002</v>
      </c>
      <c r="BP230" s="195" t="s">
        <v>10214</v>
      </c>
      <c r="BQ230" s="196">
        <v>8967</v>
      </c>
    </row>
    <row r="231" spans="5:69" x14ac:dyDescent="0.55000000000000004">
      <c r="E231" t="s">
        <v>39700</v>
      </c>
      <c r="G231" s="284">
        <v>29325.05</v>
      </c>
      <c r="I231" s="282" t="s">
        <v>5497</v>
      </c>
      <c r="J231" s="282"/>
      <c r="K231" s="283">
        <v>12191.5</v>
      </c>
      <c r="M231" s="242" t="s">
        <v>5090</v>
      </c>
      <c r="N231" s="242"/>
      <c r="O231" s="243">
        <v>33462.47</v>
      </c>
      <c r="Q231" s="224" t="s">
        <v>44228</v>
      </c>
      <c r="R231" s="224"/>
      <c r="S231" s="225">
        <v>2990725.42</v>
      </c>
      <c r="U231" s="203" t="s">
        <v>704</v>
      </c>
      <c r="V231" s="203"/>
      <c r="W231" s="204">
        <v>30591</v>
      </c>
      <c r="Y231" s="195" t="s">
        <v>3763</v>
      </c>
      <c r="Z231" s="195"/>
      <c r="AA231" s="196">
        <v>390528</v>
      </c>
      <c r="AB231" s="113"/>
      <c r="AC231" s="113"/>
      <c r="AD231" s="113"/>
      <c r="AE231" s="113"/>
      <c r="AF231" t="s">
        <v>35072</v>
      </c>
      <c r="AG231" s="284">
        <v>6486.42</v>
      </c>
      <c r="AI231" s="276" t="s">
        <v>66851</v>
      </c>
      <c r="AJ231" s="277">
        <v>3500</v>
      </c>
      <c r="AL231" s="246" t="s">
        <v>61179</v>
      </c>
      <c r="AM231" s="247">
        <v>6172.34</v>
      </c>
      <c r="AO231" s="226" t="s">
        <v>14946</v>
      </c>
      <c r="AP231" s="227">
        <v>72924.66</v>
      </c>
      <c r="AR231" s="207" t="s">
        <v>14877</v>
      </c>
      <c r="AS231" s="208">
        <v>22100</v>
      </c>
      <c r="AT231" s="93"/>
      <c r="AU231" s="199" t="s">
        <v>31644</v>
      </c>
      <c r="AV231" s="200">
        <v>80500</v>
      </c>
      <c r="BA231" t="s">
        <v>51253</v>
      </c>
      <c r="BB231" s="284">
        <v>24120.47</v>
      </c>
      <c r="BD231" s="272" t="s">
        <v>11699</v>
      </c>
      <c r="BE231" s="273">
        <v>12191.5</v>
      </c>
      <c r="BG231" s="244" t="s">
        <v>10893</v>
      </c>
      <c r="BH231" s="245">
        <v>33462.47</v>
      </c>
      <c r="BJ231" s="230" t="s">
        <v>46314</v>
      </c>
      <c r="BK231" s="231">
        <v>2990725.42</v>
      </c>
      <c r="BM231" s="209" t="s">
        <v>9152</v>
      </c>
      <c r="BN231" s="210">
        <v>7304</v>
      </c>
      <c r="BP231" s="195" t="s">
        <v>9821</v>
      </c>
      <c r="BQ231" s="196">
        <v>8967</v>
      </c>
    </row>
    <row r="232" spans="5:69" x14ac:dyDescent="0.55000000000000004">
      <c r="E232" t="s">
        <v>39704</v>
      </c>
      <c r="G232">
        <v>238.54</v>
      </c>
      <c r="I232" s="282" t="s">
        <v>5498</v>
      </c>
      <c r="J232" s="282"/>
      <c r="K232" s="283">
        <v>242028.06</v>
      </c>
      <c r="M232" s="242" t="s">
        <v>5038</v>
      </c>
      <c r="N232" s="242"/>
      <c r="O232" s="243">
        <v>99658.43</v>
      </c>
      <c r="Q232" s="224" t="s">
        <v>42070</v>
      </c>
      <c r="R232" s="224"/>
      <c r="S232" s="225">
        <v>772315.37</v>
      </c>
      <c r="U232" s="203" t="s">
        <v>705</v>
      </c>
      <c r="V232" s="203"/>
      <c r="W232" s="204">
        <v>71515.070000000007</v>
      </c>
      <c r="Y232" s="195" t="s">
        <v>3764</v>
      </c>
      <c r="Z232" s="195"/>
      <c r="AA232" s="196">
        <v>857370.99</v>
      </c>
      <c r="AB232" s="113"/>
      <c r="AC232" s="113"/>
      <c r="AD232" s="113"/>
      <c r="AE232" s="113"/>
      <c r="AF232" t="s">
        <v>57459</v>
      </c>
      <c r="AG232">
        <v>605.19000000000005</v>
      </c>
      <c r="AI232" s="276" t="s">
        <v>51482</v>
      </c>
      <c r="AJ232" s="277">
        <v>267.75</v>
      </c>
      <c r="AL232" s="246" t="s">
        <v>63001</v>
      </c>
      <c r="AM232" s="247">
        <v>48150</v>
      </c>
      <c r="AO232" s="226" t="s">
        <v>34448</v>
      </c>
      <c r="AP232" s="227">
        <v>164642.81</v>
      </c>
      <c r="AR232" s="207" t="s">
        <v>14878</v>
      </c>
      <c r="AS232" s="208">
        <v>1690.65</v>
      </c>
      <c r="AT232" s="93"/>
      <c r="AU232" s="199" t="s">
        <v>13072</v>
      </c>
      <c r="AV232" s="200">
        <v>7089.38</v>
      </c>
      <c r="BA232" t="s">
        <v>57101</v>
      </c>
      <c r="BB232" s="284">
        <v>10059.36</v>
      </c>
      <c r="BD232" s="272" t="s">
        <v>11700</v>
      </c>
      <c r="BE232" s="273">
        <v>242028.06</v>
      </c>
      <c r="BG232" s="244" t="s">
        <v>9604</v>
      </c>
      <c r="BH232" s="245">
        <v>99658.43</v>
      </c>
      <c r="BJ232" s="230" t="s">
        <v>43461</v>
      </c>
      <c r="BK232" s="231">
        <v>772315.37</v>
      </c>
      <c r="BM232" s="209" t="s">
        <v>9212</v>
      </c>
      <c r="BN232" s="210">
        <v>1068755.97</v>
      </c>
      <c r="BP232" s="195" t="s">
        <v>10215</v>
      </c>
      <c r="BQ232" s="196">
        <v>18536</v>
      </c>
    </row>
    <row r="233" spans="5:69" x14ac:dyDescent="0.55000000000000004">
      <c r="E233" t="s">
        <v>39705</v>
      </c>
      <c r="G233">
        <v>182</v>
      </c>
      <c r="I233" s="282" t="s">
        <v>5492</v>
      </c>
      <c r="J233" s="282"/>
      <c r="K233" s="283">
        <v>12504.86</v>
      </c>
      <c r="M233" s="242" t="s">
        <v>5091</v>
      </c>
      <c r="N233" s="242"/>
      <c r="O233" s="243">
        <v>65619.69</v>
      </c>
      <c r="Q233" s="224" t="s">
        <v>42071</v>
      </c>
      <c r="R233" s="224"/>
      <c r="S233" s="225">
        <v>607070.93000000005</v>
      </c>
      <c r="U233" s="203" t="s">
        <v>706</v>
      </c>
      <c r="V233" s="203"/>
      <c r="W233" s="204">
        <v>16500</v>
      </c>
      <c r="Y233" s="195" t="s">
        <v>3765</v>
      </c>
      <c r="Z233" s="195"/>
      <c r="AA233" s="196">
        <v>16902</v>
      </c>
      <c r="AB233" s="113"/>
      <c r="AC233" s="113"/>
      <c r="AD233" s="113"/>
      <c r="AE233" s="113"/>
      <c r="AF233" t="s">
        <v>35073</v>
      </c>
      <c r="AG233" s="284">
        <v>8091.8</v>
      </c>
      <c r="AI233" s="276" t="s">
        <v>51483</v>
      </c>
      <c r="AJ233" s="277">
        <v>802.9</v>
      </c>
      <c r="AL233" s="246" t="s">
        <v>58402</v>
      </c>
      <c r="AM233" s="247">
        <v>200593.27</v>
      </c>
      <c r="AO233" s="226" t="s">
        <v>33047</v>
      </c>
      <c r="AP233" s="227">
        <v>109018.74</v>
      </c>
      <c r="AR233" s="207" t="s">
        <v>14879</v>
      </c>
      <c r="AS233" s="208">
        <v>4791.28</v>
      </c>
      <c r="AT233" s="93"/>
      <c r="AU233" s="199" t="s">
        <v>13073</v>
      </c>
      <c r="AV233" s="200">
        <v>16949.439999999999</v>
      </c>
      <c r="BA233" t="s">
        <v>61160</v>
      </c>
      <c r="BB233" s="284">
        <v>303734.43</v>
      </c>
      <c r="BD233" s="272" t="s">
        <v>11694</v>
      </c>
      <c r="BE233" s="273">
        <v>12504.86</v>
      </c>
      <c r="BG233" s="244" t="s">
        <v>10899</v>
      </c>
      <c r="BH233" s="245">
        <v>65619.69</v>
      </c>
      <c r="BJ233" s="230" t="s">
        <v>43462</v>
      </c>
      <c r="BK233" s="231">
        <v>607070.93000000005</v>
      </c>
      <c r="BM233" s="209" t="s">
        <v>11206</v>
      </c>
      <c r="BN233" s="210">
        <v>48968.75</v>
      </c>
      <c r="BP233" s="195" t="s">
        <v>9822</v>
      </c>
      <c r="BQ233" s="196">
        <v>18536</v>
      </c>
    </row>
    <row r="234" spans="5:69" x14ac:dyDescent="0.55000000000000004">
      <c r="E234" t="s">
        <v>39706</v>
      </c>
      <c r="G234" s="284">
        <v>13519.08</v>
      </c>
      <c r="I234" s="282" t="s">
        <v>5493</v>
      </c>
      <c r="J234" s="282"/>
      <c r="K234" s="283">
        <v>2978.34</v>
      </c>
      <c r="M234" s="242" t="s">
        <v>5095</v>
      </c>
      <c r="N234" s="242"/>
      <c r="O234" s="243">
        <v>13946.32</v>
      </c>
      <c r="Q234" s="224" t="s">
        <v>42072</v>
      </c>
      <c r="R234" s="224"/>
      <c r="S234" s="225">
        <v>1927845.4</v>
      </c>
      <c r="U234" s="203" t="s">
        <v>707</v>
      </c>
      <c r="V234" s="203"/>
      <c r="W234" s="204">
        <v>139824.28</v>
      </c>
      <c r="Y234" s="195" t="s">
        <v>3766</v>
      </c>
      <c r="Z234" s="195"/>
      <c r="AA234" s="196">
        <v>12317</v>
      </c>
      <c r="AB234" s="113"/>
      <c r="AC234" s="113"/>
      <c r="AD234" s="113"/>
      <c r="AE234" s="113"/>
      <c r="AF234" t="s">
        <v>67676</v>
      </c>
      <c r="AG234">
        <v>347.21</v>
      </c>
      <c r="AI234" s="276" t="s">
        <v>66487</v>
      </c>
      <c r="AJ234" s="277">
        <v>3774.92</v>
      </c>
      <c r="AL234" s="246" t="s">
        <v>51452</v>
      </c>
      <c r="AM234" s="247">
        <v>61155.82</v>
      </c>
      <c r="AO234" s="226" t="s">
        <v>51450</v>
      </c>
      <c r="AP234" s="227">
        <v>10845.7</v>
      </c>
      <c r="AR234" s="207" t="s">
        <v>14880</v>
      </c>
      <c r="AS234" s="208">
        <v>26775</v>
      </c>
      <c r="AT234" s="93"/>
      <c r="AU234" s="199" t="s">
        <v>13074</v>
      </c>
      <c r="AV234" s="200">
        <v>5140.21</v>
      </c>
      <c r="BA234" t="s">
        <v>11812</v>
      </c>
      <c r="BB234" s="284">
        <v>2553785.56</v>
      </c>
      <c r="BD234" s="272" t="s">
        <v>11695</v>
      </c>
      <c r="BE234" s="273">
        <v>2978.34</v>
      </c>
      <c r="BG234" s="244" t="s">
        <v>10905</v>
      </c>
      <c r="BH234" s="245">
        <v>13946.32</v>
      </c>
      <c r="BJ234" s="230" t="s">
        <v>43463</v>
      </c>
      <c r="BK234" s="231">
        <v>1927845.4</v>
      </c>
      <c r="BM234" s="209" t="s">
        <v>11458</v>
      </c>
      <c r="BN234" s="210">
        <v>550649.78</v>
      </c>
      <c r="BP234" s="195" t="s">
        <v>10216</v>
      </c>
      <c r="BQ234" s="196">
        <v>9752</v>
      </c>
    </row>
    <row r="235" spans="5:69" x14ac:dyDescent="0.55000000000000004">
      <c r="E235" t="s">
        <v>39711</v>
      </c>
      <c r="G235" s="284">
        <v>35309.01</v>
      </c>
      <c r="I235" s="282" t="s">
        <v>5496</v>
      </c>
      <c r="J235" s="282"/>
      <c r="K235" s="283">
        <v>15478.2</v>
      </c>
      <c r="M235" s="242" t="s">
        <v>5173</v>
      </c>
      <c r="N235" s="242"/>
      <c r="O235" s="243">
        <v>539.91999999999996</v>
      </c>
      <c r="Q235" s="224" t="s">
        <v>40990</v>
      </c>
      <c r="R235" s="224"/>
      <c r="S235" s="225">
        <v>114540</v>
      </c>
      <c r="U235" s="203" t="s">
        <v>708</v>
      </c>
      <c r="V235" s="203"/>
      <c r="W235" s="204">
        <v>22831</v>
      </c>
      <c r="Y235" s="195" t="s">
        <v>3767</v>
      </c>
      <c r="Z235" s="195"/>
      <c r="AA235" s="196">
        <v>5984</v>
      </c>
      <c r="AB235" s="113"/>
      <c r="AC235" s="113"/>
      <c r="AD235" s="113"/>
      <c r="AE235" s="113"/>
      <c r="AF235" t="s">
        <v>35074</v>
      </c>
      <c r="AG235" s="284">
        <v>16413.45</v>
      </c>
      <c r="AI235" s="276" t="s">
        <v>54776</v>
      </c>
      <c r="AJ235" s="277">
        <v>1725.07</v>
      </c>
      <c r="AL235" s="246" t="s">
        <v>57187</v>
      </c>
      <c r="AM235" s="247">
        <v>121330</v>
      </c>
      <c r="AO235" s="226" t="s">
        <v>35955</v>
      </c>
      <c r="AP235" s="227">
        <v>108525.5</v>
      </c>
      <c r="AR235" s="207" t="s">
        <v>14881</v>
      </c>
      <c r="AS235" s="208">
        <v>120335.07</v>
      </c>
      <c r="AT235" s="93"/>
      <c r="AU235" s="199" t="s">
        <v>13075</v>
      </c>
      <c r="AV235" s="200">
        <v>1315.9</v>
      </c>
      <c r="BA235" t="s">
        <v>39985</v>
      </c>
      <c r="BB235" s="284">
        <v>27629.67</v>
      </c>
      <c r="BD235" s="272" t="s">
        <v>11698</v>
      </c>
      <c r="BE235" s="273">
        <v>15478.2</v>
      </c>
      <c r="BG235" s="244" t="s">
        <v>10907</v>
      </c>
      <c r="BH235" s="245">
        <v>539.91999999999996</v>
      </c>
      <c r="BJ235" s="230" t="s">
        <v>41531</v>
      </c>
      <c r="BK235" s="231">
        <v>114540</v>
      </c>
      <c r="BM235" s="209" t="s">
        <v>11806</v>
      </c>
      <c r="BN235" s="210">
        <v>1522085.57</v>
      </c>
      <c r="BP235" s="195" t="s">
        <v>9823</v>
      </c>
      <c r="BQ235" s="196">
        <v>9752</v>
      </c>
    </row>
    <row r="236" spans="5:69" x14ac:dyDescent="0.55000000000000004">
      <c r="E236" t="s">
        <v>39712</v>
      </c>
      <c r="G236" s="284">
        <v>3371.54</v>
      </c>
      <c r="I236" s="282" t="s">
        <v>46391</v>
      </c>
      <c r="J236" s="282"/>
      <c r="K236" s="283">
        <v>113.17</v>
      </c>
      <c r="M236" s="242" t="s">
        <v>5098</v>
      </c>
      <c r="N236" s="242"/>
      <c r="O236" s="243">
        <v>28238.77</v>
      </c>
      <c r="Q236" s="224" t="s">
        <v>40991</v>
      </c>
      <c r="R236" s="224"/>
      <c r="S236" s="225">
        <v>116968</v>
      </c>
      <c r="U236" s="203" t="s">
        <v>709</v>
      </c>
      <c r="V236" s="203"/>
      <c r="W236" s="204">
        <v>30974</v>
      </c>
      <c r="Y236" s="195" t="s">
        <v>3768</v>
      </c>
      <c r="Z236" s="195"/>
      <c r="AA236" s="196">
        <v>11561.46</v>
      </c>
      <c r="AB236" s="113"/>
      <c r="AC236" s="113"/>
      <c r="AD236" s="113"/>
      <c r="AE236" s="113"/>
      <c r="AF236" t="s">
        <v>20756</v>
      </c>
      <c r="AG236" s="284">
        <v>36776</v>
      </c>
      <c r="AI236" s="276" t="s">
        <v>51485</v>
      </c>
      <c r="AJ236" s="277">
        <v>16532.89</v>
      </c>
      <c r="AL236" s="246" t="s">
        <v>63002</v>
      </c>
      <c r="AM236" s="247">
        <v>33421.300000000003</v>
      </c>
      <c r="AO236" s="226" t="s">
        <v>44323</v>
      </c>
      <c r="AP236" s="227">
        <v>4088.65</v>
      </c>
      <c r="AR236" s="207" t="s">
        <v>14882</v>
      </c>
      <c r="AS236" s="208">
        <v>9296</v>
      </c>
      <c r="AT236" s="93"/>
      <c r="AU236" s="199" t="s">
        <v>13076</v>
      </c>
      <c r="AV236" s="200">
        <v>21.29</v>
      </c>
      <c r="BA236" t="s">
        <v>51129</v>
      </c>
      <c r="BB236" s="284">
        <v>124764.54</v>
      </c>
      <c r="BD236" s="272" t="s">
        <v>46495</v>
      </c>
      <c r="BE236" s="273">
        <v>113.17</v>
      </c>
      <c r="BG236" s="244" t="s">
        <v>10910</v>
      </c>
      <c r="BH236" s="245">
        <v>28238.77</v>
      </c>
      <c r="BJ236" s="230" t="s">
        <v>41532</v>
      </c>
      <c r="BK236" s="231">
        <v>116968</v>
      </c>
      <c r="BM236" s="209" t="s">
        <v>9756</v>
      </c>
      <c r="BN236" s="210">
        <v>3803735.8</v>
      </c>
      <c r="BP236" s="195" t="s">
        <v>10217</v>
      </c>
      <c r="BQ236" s="196">
        <v>3027.2</v>
      </c>
    </row>
    <row r="237" spans="5:69" x14ac:dyDescent="0.55000000000000004">
      <c r="E237" t="s">
        <v>39713</v>
      </c>
      <c r="G237" s="284">
        <v>8225.58</v>
      </c>
      <c r="I237" s="282" t="s">
        <v>5499</v>
      </c>
      <c r="J237" s="282"/>
      <c r="K237" s="283">
        <v>311183.83</v>
      </c>
      <c r="M237" s="242" t="s">
        <v>5099</v>
      </c>
      <c r="N237" s="242"/>
      <c r="O237" s="243">
        <v>2932.14</v>
      </c>
      <c r="Q237" s="224" t="s">
        <v>40992</v>
      </c>
      <c r="R237" s="224"/>
      <c r="S237" s="225">
        <v>50986</v>
      </c>
      <c r="U237" s="203" t="s">
        <v>710</v>
      </c>
      <c r="V237" s="203"/>
      <c r="W237" s="204">
        <v>759172</v>
      </c>
      <c r="Y237" s="195" t="s">
        <v>3769</v>
      </c>
      <c r="Z237" s="195"/>
      <c r="AA237" s="196">
        <v>19201</v>
      </c>
      <c r="AB237" s="113"/>
      <c r="AC237" s="113"/>
      <c r="AD237" s="113"/>
      <c r="AE237" s="113"/>
      <c r="AF237" t="s">
        <v>52519</v>
      </c>
      <c r="AG237" s="284">
        <v>2746.9</v>
      </c>
      <c r="AI237" s="276" t="s">
        <v>66488</v>
      </c>
      <c r="AJ237" s="277">
        <v>6581.59</v>
      </c>
      <c r="AL237" s="246" t="s">
        <v>38810</v>
      </c>
      <c r="AM237" s="247">
        <v>23760</v>
      </c>
      <c r="AO237" s="226" t="s">
        <v>14947</v>
      </c>
      <c r="AP237" s="227">
        <v>1787.41</v>
      </c>
      <c r="AR237" s="207" t="s">
        <v>14883</v>
      </c>
      <c r="AS237" s="208">
        <v>24164.74</v>
      </c>
      <c r="AT237" s="93"/>
      <c r="AU237" s="199" t="s">
        <v>15666</v>
      </c>
      <c r="AV237" s="200">
        <v>2675</v>
      </c>
      <c r="BA237" t="s">
        <v>43892</v>
      </c>
      <c r="BB237" s="284">
        <v>9379.7999999999993</v>
      </c>
      <c r="BD237" s="272" t="s">
        <v>11701</v>
      </c>
      <c r="BE237" s="273">
        <v>311183.83</v>
      </c>
      <c r="BG237" s="244" t="s">
        <v>10911</v>
      </c>
      <c r="BH237" s="245">
        <v>2932.14</v>
      </c>
      <c r="BJ237" s="230" t="s">
        <v>41533</v>
      </c>
      <c r="BK237" s="231">
        <v>50986</v>
      </c>
      <c r="BM237" s="209" t="s">
        <v>9213</v>
      </c>
      <c r="BN237" s="210">
        <v>69784</v>
      </c>
      <c r="BP237" s="195" t="s">
        <v>9271</v>
      </c>
      <c r="BQ237" s="196">
        <v>6500</v>
      </c>
    </row>
    <row r="238" spans="5:69" x14ac:dyDescent="0.55000000000000004">
      <c r="E238" t="s">
        <v>39715</v>
      </c>
      <c r="G238" s="284">
        <v>2123.2800000000002</v>
      </c>
      <c r="I238" s="282" t="s">
        <v>5502</v>
      </c>
      <c r="J238" s="282"/>
      <c r="K238" s="283">
        <v>11716.27</v>
      </c>
      <c r="M238" s="242" t="s">
        <v>5100</v>
      </c>
      <c r="N238" s="242"/>
      <c r="O238" s="243">
        <v>96213.64</v>
      </c>
      <c r="Q238" s="224" t="s">
        <v>44229</v>
      </c>
      <c r="R238" s="224"/>
      <c r="S238" s="225">
        <v>726449.17</v>
      </c>
      <c r="U238" s="203" t="s">
        <v>711</v>
      </c>
      <c r="V238" s="203"/>
      <c r="W238" s="204">
        <v>55368.959999999999</v>
      </c>
      <c r="Y238" s="195" t="s">
        <v>3770</v>
      </c>
      <c r="Z238" s="195"/>
      <c r="AA238" s="196">
        <v>16201</v>
      </c>
      <c r="AB238" s="113"/>
      <c r="AC238" s="113"/>
      <c r="AD238" s="113"/>
      <c r="AE238" s="113"/>
      <c r="AF238" t="s">
        <v>52520</v>
      </c>
      <c r="AG238" s="284">
        <v>17820.509999999998</v>
      </c>
      <c r="AI238" s="276" t="s">
        <v>55766</v>
      </c>
      <c r="AJ238" s="277">
        <v>110970.95</v>
      </c>
      <c r="AL238" s="246" t="s">
        <v>44327</v>
      </c>
      <c r="AM238" s="247">
        <v>48823.01</v>
      </c>
      <c r="AO238" s="226" t="s">
        <v>38807</v>
      </c>
      <c r="AP238" s="227">
        <v>1481.24</v>
      </c>
      <c r="AR238" s="207" t="s">
        <v>12970</v>
      </c>
      <c r="AS238" s="208">
        <v>102.2</v>
      </c>
      <c r="AT238" s="93"/>
      <c r="AU238" s="199" t="s">
        <v>15671</v>
      </c>
      <c r="AV238" s="200">
        <v>289662</v>
      </c>
      <c r="BA238" t="s">
        <v>57102</v>
      </c>
      <c r="BB238" s="284">
        <v>18458.05</v>
      </c>
      <c r="BD238" s="272" t="s">
        <v>11704</v>
      </c>
      <c r="BE238" s="273">
        <v>11716.27</v>
      </c>
      <c r="BG238" s="244" t="s">
        <v>10912</v>
      </c>
      <c r="BH238" s="245">
        <v>96213.64</v>
      </c>
      <c r="BJ238" s="230" t="s">
        <v>46315</v>
      </c>
      <c r="BK238" s="231">
        <v>726449.17</v>
      </c>
      <c r="BM238" s="209" t="s">
        <v>11459</v>
      </c>
      <c r="BN238" s="210">
        <v>31012.66</v>
      </c>
      <c r="BP238" s="195" t="s">
        <v>9824</v>
      </c>
      <c r="BQ238" s="196">
        <v>9527.2000000000007</v>
      </c>
    </row>
    <row r="239" spans="5:69" x14ac:dyDescent="0.55000000000000004">
      <c r="E239" t="s">
        <v>65515</v>
      </c>
      <c r="G239" s="284">
        <v>13611</v>
      </c>
      <c r="I239" s="282" t="s">
        <v>5507</v>
      </c>
      <c r="J239" s="282"/>
      <c r="K239" s="283">
        <v>6074058.9000000004</v>
      </c>
      <c r="M239" s="242" t="s">
        <v>5101</v>
      </c>
      <c r="N239" s="242"/>
      <c r="O239" s="243">
        <v>1594.52</v>
      </c>
      <c r="Q239" s="224" t="s">
        <v>40993</v>
      </c>
      <c r="R239" s="224"/>
      <c r="S239" s="225">
        <v>60822.25</v>
      </c>
      <c r="U239" s="203" t="s">
        <v>712</v>
      </c>
      <c r="V239" s="203"/>
      <c r="W239" s="204">
        <v>30721.96</v>
      </c>
      <c r="Y239" s="195" t="s">
        <v>3771</v>
      </c>
      <c r="Z239" s="195"/>
      <c r="AA239" s="196">
        <v>35670</v>
      </c>
      <c r="AB239" s="113"/>
      <c r="AC239" s="113"/>
      <c r="AD239" s="113"/>
      <c r="AE239" s="113"/>
      <c r="AF239" t="s">
        <v>52521</v>
      </c>
      <c r="AG239" s="284">
        <v>1537.8</v>
      </c>
      <c r="AI239" s="276" t="s">
        <v>55767</v>
      </c>
      <c r="AJ239" s="277">
        <v>483015.79</v>
      </c>
      <c r="AL239" s="246" t="s">
        <v>57188</v>
      </c>
      <c r="AM239" s="247">
        <v>225290.08</v>
      </c>
      <c r="AO239" s="226" t="s">
        <v>14948</v>
      </c>
      <c r="AP239" s="227">
        <v>57082.47</v>
      </c>
      <c r="AR239" s="207" t="s">
        <v>12971</v>
      </c>
      <c r="AS239" s="208">
        <v>19.760000000000002</v>
      </c>
      <c r="AT239" s="93"/>
      <c r="AU239" s="199" t="s">
        <v>31645</v>
      </c>
      <c r="AV239" s="200">
        <v>1391.81</v>
      </c>
      <c r="BA239" t="s">
        <v>61161</v>
      </c>
      <c r="BB239" s="284">
        <v>36711</v>
      </c>
      <c r="BD239" s="272" t="s">
        <v>11709</v>
      </c>
      <c r="BE239" s="273">
        <v>6074058.9000000004</v>
      </c>
      <c r="BG239" s="244" t="s">
        <v>10913</v>
      </c>
      <c r="BH239" s="245">
        <v>1594.52</v>
      </c>
      <c r="BJ239" s="230" t="s">
        <v>41534</v>
      </c>
      <c r="BK239" s="231">
        <v>60822.25</v>
      </c>
      <c r="BM239" s="209" t="s">
        <v>9757</v>
      </c>
      <c r="BN239" s="210">
        <v>100796.66</v>
      </c>
      <c r="BP239" s="195" t="s">
        <v>7598</v>
      </c>
      <c r="BQ239" s="196">
        <v>202445.42</v>
      </c>
    </row>
    <row r="240" spans="5:69" x14ac:dyDescent="0.55000000000000004">
      <c r="E240" t="s">
        <v>65517</v>
      </c>
      <c r="G240" s="284">
        <v>20000</v>
      </c>
      <c r="I240" s="282" t="s">
        <v>5508</v>
      </c>
      <c r="J240" s="282"/>
      <c r="K240" s="283">
        <v>16000</v>
      </c>
      <c r="M240" s="242" t="s">
        <v>5177</v>
      </c>
      <c r="N240" s="242"/>
      <c r="O240" s="243">
        <v>519.87</v>
      </c>
      <c r="Q240" s="224" t="s">
        <v>44230</v>
      </c>
      <c r="R240" s="224"/>
      <c r="S240" s="225">
        <v>458222.14</v>
      </c>
      <c r="U240" s="203" t="s">
        <v>3995</v>
      </c>
      <c r="V240" s="203"/>
      <c r="W240" s="204">
        <v>58698.32</v>
      </c>
      <c r="Y240" s="195" t="s">
        <v>3772</v>
      </c>
      <c r="Z240" s="195"/>
      <c r="AA240" s="196">
        <v>5601</v>
      </c>
      <c r="AB240" s="113"/>
      <c r="AC240" s="113"/>
      <c r="AD240" s="113"/>
      <c r="AE240" s="113"/>
      <c r="AF240" t="s">
        <v>52522</v>
      </c>
      <c r="AG240" s="284">
        <v>4158.1899999999996</v>
      </c>
      <c r="AI240" s="276" t="s">
        <v>66852</v>
      </c>
      <c r="AJ240" s="277">
        <v>544.19000000000005</v>
      </c>
      <c r="AL240" s="246" t="s">
        <v>40085</v>
      </c>
      <c r="AM240" s="247">
        <v>34696.17</v>
      </c>
      <c r="AO240" s="226" t="s">
        <v>33048</v>
      </c>
      <c r="AP240" s="227">
        <v>41131.089999999997</v>
      </c>
      <c r="AR240" s="207" t="s">
        <v>14884</v>
      </c>
      <c r="AS240" s="208">
        <v>8014.3</v>
      </c>
      <c r="AT240" s="93"/>
      <c r="AU240" s="199" t="s">
        <v>31646</v>
      </c>
      <c r="AV240" s="200">
        <v>1547.26</v>
      </c>
      <c r="BA240" t="s">
        <v>11817</v>
      </c>
      <c r="BB240" s="284">
        <v>706798.92</v>
      </c>
      <c r="BD240" s="272" t="s">
        <v>11710</v>
      </c>
      <c r="BE240" s="273">
        <v>16000</v>
      </c>
      <c r="BG240" s="244" t="s">
        <v>10917</v>
      </c>
      <c r="BH240" s="245">
        <v>519.87</v>
      </c>
      <c r="BJ240" s="230" t="s">
        <v>46316</v>
      </c>
      <c r="BK240" s="231">
        <v>458222.14</v>
      </c>
      <c r="BM240" s="209" t="s">
        <v>6611</v>
      </c>
      <c r="BN240" s="210">
        <v>5334.78</v>
      </c>
      <c r="BP240" s="195" t="s">
        <v>10218</v>
      </c>
      <c r="BQ240" s="196">
        <v>239112</v>
      </c>
    </row>
    <row r="241" spans="5:69" x14ac:dyDescent="0.55000000000000004">
      <c r="E241" t="s">
        <v>39718</v>
      </c>
      <c r="G241" s="284">
        <v>11211.19</v>
      </c>
      <c r="I241" s="282" t="s">
        <v>5510</v>
      </c>
      <c r="J241" s="282"/>
      <c r="K241" s="283">
        <v>25232.92</v>
      </c>
      <c r="M241" s="242" t="s">
        <v>5103</v>
      </c>
      <c r="N241" s="242"/>
      <c r="O241" s="243">
        <v>286913.91999999998</v>
      </c>
      <c r="Q241" s="224" t="s">
        <v>44231</v>
      </c>
      <c r="R241" s="224"/>
      <c r="S241" s="225">
        <v>306043.63</v>
      </c>
      <c r="U241" s="203" t="s">
        <v>713</v>
      </c>
      <c r="V241" s="203"/>
      <c r="W241" s="204">
        <v>5382</v>
      </c>
      <c r="Y241" s="195" t="s">
        <v>3773</v>
      </c>
      <c r="Z241" s="195"/>
      <c r="AA241" s="196">
        <v>14868</v>
      </c>
      <c r="AB241" s="113"/>
      <c r="AC241" s="113"/>
      <c r="AD241" s="113"/>
      <c r="AE241" s="113"/>
      <c r="AF241" t="s">
        <v>42535</v>
      </c>
      <c r="AG241">
        <v>-51.73</v>
      </c>
      <c r="AI241" s="276" t="s">
        <v>55768</v>
      </c>
      <c r="AJ241" s="277">
        <v>606710.85</v>
      </c>
      <c r="AL241" s="246" t="s">
        <v>63003</v>
      </c>
      <c r="AM241" s="247">
        <v>45449</v>
      </c>
      <c r="AO241" s="226" t="s">
        <v>34449</v>
      </c>
      <c r="AP241" s="227">
        <v>36248.39</v>
      </c>
      <c r="AR241" s="207" t="s">
        <v>14885</v>
      </c>
      <c r="AS241" s="208">
        <v>15320</v>
      </c>
      <c r="AT241" s="93"/>
      <c r="AU241" s="199" t="s">
        <v>31647</v>
      </c>
      <c r="AV241" s="200">
        <v>2484.62</v>
      </c>
      <c r="BA241" t="s">
        <v>51130</v>
      </c>
      <c r="BB241" s="284">
        <v>8550.17</v>
      </c>
      <c r="BD241" s="272" t="s">
        <v>11712</v>
      </c>
      <c r="BE241" s="273">
        <v>25232.92</v>
      </c>
      <c r="BG241" s="244" t="s">
        <v>10918</v>
      </c>
      <c r="BH241" s="245">
        <v>286913.91999999998</v>
      </c>
      <c r="BJ241" s="230" t="s">
        <v>46317</v>
      </c>
      <c r="BK241" s="231">
        <v>306043.63</v>
      </c>
      <c r="BM241" s="209" t="s">
        <v>7037</v>
      </c>
      <c r="BN241" s="210">
        <v>1053</v>
      </c>
      <c r="BP241" s="195" t="s">
        <v>9272</v>
      </c>
      <c r="BQ241" s="196">
        <v>6796.75</v>
      </c>
    </row>
    <row r="242" spans="5:69" x14ac:dyDescent="0.55000000000000004">
      <c r="E242" t="s">
        <v>39719</v>
      </c>
      <c r="G242">
        <v>642.03</v>
      </c>
      <c r="I242" s="282" t="s">
        <v>5514</v>
      </c>
      <c r="J242" s="282"/>
      <c r="K242" s="283">
        <v>27822.31</v>
      </c>
      <c r="M242" s="242" t="s">
        <v>5178</v>
      </c>
      <c r="N242" s="242"/>
      <c r="O242" s="243">
        <v>4229</v>
      </c>
      <c r="Q242" s="224" t="s">
        <v>44232</v>
      </c>
      <c r="R242" s="224"/>
      <c r="S242" s="225">
        <v>3053356.72</v>
      </c>
      <c r="U242" s="203" t="s">
        <v>714</v>
      </c>
      <c r="V242" s="203"/>
      <c r="W242" s="204">
        <v>295649</v>
      </c>
      <c r="Y242" s="195" t="s">
        <v>3774</v>
      </c>
      <c r="Z242" s="195"/>
      <c r="AA242" s="196">
        <v>9301</v>
      </c>
      <c r="AB242" s="113"/>
      <c r="AC242" s="113"/>
      <c r="AD242" s="113"/>
      <c r="AE242" s="113"/>
      <c r="AF242" t="s">
        <v>60455</v>
      </c>
      <c r="AG242" s="284">
        <v>-6879.2</v>
      </c>
      <c r="AI242" s="276" t="s">
        <v>55769</v>
      </c>
      <c r="AJ242" s="277">
        <v>380504.17</v>
      </c>
      <c r="AL242" s="246" t="s">
        <v>58916</v>
      </c>
      <c r="AM242" s="247">
        <v>793.75</v>
      </c>
      <c r="AO242" s="226" t="s">
        <v>34450</v>
      </c>
      <c r="AP242" s="227">
        <v>14063.38</v>
      </c>
      <c r="AR242" s="207" t="s">
        <v>14886</v>
      </c>
      <c r="AS242" s="208">
        <v>41045</v>
      </c>
      <c r="AT242" s="93"/>
      <c r="AU242" s="199" t="s">
        <v>31648</v>
      </c>
      <c r="AV242" s="200">
        <v>6311.99</v>
      </c>
      <c r="BA242" t="s">
        <v>66472</v>
      </c>
      <c r="BB242" s="284">
        <v>6395.54</v>
      </c>
      <c r="BD242" s="272" t="s">
        <v>11716</v>
      </c>
      <c r="BE242" s="273">
        <v>27822.31</v>
      </c>
      <c r="BG242" s="244" t="s">
        <v>10919</v>
      </c>
      <c r="BH242" s="245">
        <v>4229</v>
      </c>
      <c r="BJ242" s="230" t="s">
        <v>46318</v>
      </c>
      <c r="BK242" s="231">
        <v>3053356.72</v>
      </c>
      <c r="BM242" s="209" t="s">
        <v>7277</v>
      </c>
      <c r="BN242" s="210">
        <v>20786</v>
      </c>
      <c r="BP242" s="195" t="s">
        <v>9825</v>
      </c>
      <c r="BQ242" s="196">
        <v>448354.17</v>
      </c>
    </row>
    <row r="243" spans="5:69" x14ac:dyDescent="0.55000000000000004">
      <c r="E243" t="s">
        <v>39720</v>
      </c>
      <c r="G243" s="284">
        <v>1076.8499999999999</v>
      </c>
      <c r="I243" s="282" t="s">
        <v>5523</v>
      </c>
      <c r="J243" s="282"/>
      <c r="K243" s="283">
        <v>10244.92</v>
      </c>
      <c r="M243" s="242" t="s">
        <v>5105</v>
      </c>
      <c r="N243" s="242"/>
      <c r="O243" s="243">
        <v>48782.400000000001</v>
      </c>
      <c r="Q243" s="224" t="s">
        <v>40994</v>
      </c>
      <c r="R243" s="224"/>
      <c r="S243" s="225">
        <v>162134.38</v>
      </c>
      <c r="U243" s="203" t="s">
        <v>715</v>
      </c>
      <c r="V243" s="203"/>
      <c r="W243" s="204">
        <v>32582.91</v>
      </c>
      <c r="Y243" s="195" t="s">
        <v>3775</v>
      </c>
      <c r="Z243" s="195"/>
      <c r="AA243" s="196">
        <v>8967</v>
      </c>
      <c r="AB243" s="113"/>
      <c r="AC243" s="113"/>
      <c r="AD243" s="113"/>
      <c r="AE243" s="113"/>
      <c r="AF243" t="s">
        <v>60457</v>
      </c>
      <c r="AG243" s="284">
        <v>25144.28</v>
      </c>
      <c r="AI243" s="276" t="s">
        <v>55770</v>
      </c>
      <c r="AJ243" s="277">
        <v>259602.63</v>
      </c>
      <c r="AL243" s="246" t="s">
        <v>40086</v>
      </c>
      <c r="AM243" s="247">
        <v>1265.8399999999999</v>
      </c>
      <c r="AO243" s="226" t="s">
        <v>44324</v>
      </c>
      <c r="AP243" s="227">
        <v>21800</v>
      </c>
      <c r="AR243" s="207" t="s">
        <v>14887</v>
      </c>
      <c r="AS243" s="208">
        <v>14333.32</v>
      </c>
      <c r="AT243" s="93"/>
      <c r="AU243" s="199" t="s">
        <v>31649</v>
      </c>
      <c r="AV243" s="200">
        <v>16264.32</v>
      </c>
      <c r="BA243" t="s">
        <v>51132</v>
      </c>
      <c r="BB243" s="284">
        <v>129004.66</v>
      </c>
      <c r="BD243" s="272" t="s">
        <v>11725</v>
      </c>
      <c r="BE243" s="273">
        <v>10244.92</v>
      </c>
      <c r="BG243" s="244" t="s">
        <v>10921</v>
      </c>
      <c r="BH243" s="245">
        <v>48782.400000000001</v>
      </c>
      <c r="BJ243" s="230" t="s">
        <v>41535</v>
      </c>
      <c r="BK243" s="231">
        <v>162134.38</v>
      </c>
      <c r="BM243" s="209" t="s">
        <v>7692</v>
      </c>
      <c r="BN243" s="210">
        <v>1455.98</v>
      </c>
      <c r="BP243" s="195" t="s">
        <v>10219</v>
      </c>
      <c r="BQ243" s="196">
        <v>39405</v>
      </c>
    </row>
    <row r="244" spans="5:69" x14ac:dyDescent="0.55000000000000004">
      <c r="E244" t="s">
        <v>39722</v>
      </c>
      <c r="G244" s="284">
        <v>34502.230000000003</v>
      </c>
      <c r="I244" s="282" t="s">
        <v>5526</v>
      </c>
      <c r="J244" s="282"/>
      <c r="K244" s="283">
        <v>23278.66</v>
      </c>
      <c r="M244" s="242" t="s">
        <v>5106</v>
      </c>
      <c r="N244" s="242"/>
      <c r="O244" s="243">
        <v>58800.23</v>
      </c>
      <c r="Q244" s="224" t="s">
        <v>42073</v>
      </c>
      <c r="R244" s="224"/>
      <c r="S244" s="225">
        <v>1076037.43</v>
      </c>
      <c r="U244" s="203" t="s">
        <v>716</v>
      </c>
      <c r="V244" s="203"/>
      <c r="W244" s="204">
        <v>65996.539999999994</v>
      </c>
      <c r="Y244" s="195" t="s">
        <v>3776</v>
      </c>
      <c r="Z244" s="195"/>
      <c r="AA244" s="196">
        <v>18536</v>
      </c>
      <c r="AB244" s="113"/>
      <c r="AC244" s="113"/>
      <c r="AD244" s="113"/>
      <c r="AE244" s="113"/>
      <c r="AF244" t="s">
        <v>60458</v>
      </c>
      <c r="AG244">
        <v>301.13</v>
      </c>
      <c r="AI244" s="276" t="s">
        <v>63007</v>
      </c>
      <c r="AJ244" s="277">
        <v>198593.2</v>
      </c>
      <c r="AL244" s="246" t="s">
        <v>59461</v>
      </c>
      <c r="AM244" s="247">
        <v>3355.82</v>
      </c>
      <c r="AO244" s="226" t="s">
        <v>44325</v>
      </c>
      <c r="AP244" s="227">
        <v>1667.72</v>
      </c>
      <c r="AR244" s="207" t="s">
        <v>14888</v>
      </c>
      <c r="AS244" s="208">
        <v>283.52999999999997</v>
      </c>
      <c r="AT244" s="93"/>
      <c r="AU244" s="199" t="s">
        <v>31650</v>
      </c>
      <c r="AV244" s="200">
        <v>1391.81</v>
      </c>
      <c r="BA244" t="s">
        <v>11821</v>
      </c>
      <c r="BB244" s="284">
        <v>544957.5</v>
      </c>
      <c r="BD244" s="272" t="s">
        <v>11728</v>
      </c>
      <c r="BE244" s="273">
        <v>23278.66</v>
      </c>
      <c r="BG244" s="244" t="s">
        <v>10922</v>
      </c>
      <c r="BH244" s="245">
        <v>58800.23</v>
      </c>
      <c r="BJ244" s="230" t="s">
        <v>43464</v>
      </c>
      <c r="BK244" s="231">
        <v>1076037.43</v>
      </c>
      <c r="BM244" s="209" t="s">
        <v>8253</v>
      </c>
      <c r="BN244" s="210">
        <v>11534.02</v>
      </c>
      <c r="BP244" s="195" t="s">
        <v>9826</v>
      </c>
      <c r="BQ244" s="196">
        <v>39405</v>
      </c>
    </row>
    <row r="245" spans="5:69" x14ac:dyDescent="0.55000000000000004">
      <c r="E245" t="s">
        <v>39724</v>
      </c>
      <c r="G245">
        <v>2.2000000000000002</v>
      </c>
      <c r="I245" s="282" t="s">
        <v>5528</v>
      </c>
      <c r="J245" s="282"/>
      <c r="K245" s="283">
        <v>448.45</v>
      </c>
      <c r="M245" s="242" t="s">
        <v>5107</v>
      </c>
      <c r="N245" s="242"/>
      <c r="O245" s="243">
        <v>8911.91</v>
      </c>
      <c r="Q245" s="224" t="s">
        <v>44233</v>
      </c>
      <c r="R245" s="224"/>
      <c r="S245" s="225">
        <v>519157.24</v>
      </c>
      <c r="U245" s="203" t="s">
        <v>717</v>
      </c>
      <c r="V245" s="203"/>
      <c r="W245" s="204">
        <v>5599192</v>
      </c>
      <c r="Y245" s="195" t="s">
        <v>3777</v>
      </c>
      <c r="Z245" s="195"/>
      <c r="AA245" s="196">
        <v>9752</v>
      </c>
      <c r="AB245" s="113"/>
      <c r="AC245" s="113"/>
      <c r="AD245" s="113"/>
      <c r="AE245" s="113"/>
      <c r="AF245" t="s">
        <v>67679</v>
      </c>
      <c r="AG245">
        <v>577.85</v>
      </c>
      <c r="AI245" s="276" t="s">
        <v>57191</v>
      </c>
      <c r="AJ245" s="277">
        <v>44564.4</v>
      </c>
      <c r="AL245" s="246" t="s">
        <v>38812</v>
      </c>
      <c r="AM245" s="247">
        <v>1891.82</v>
      </c>
      <c r="AO245" s="226" t="s">
        <v>44326</v>
      </c>
      <c r="AP245" s="227">
        <v>4043.58</v>
      </c>
      <c r="AR245" s="207" t="s">
        <v>14889</v>
      </c>
      <c r="AS245" s="208">
        <v>1793.17</v>
      </c>
      <c r="AT245" s="93"/>
      <c r="AU245" s="199" t="s">
        <v>31651</v>
      </c>
      <c r="AV245" s="200">
        <v>1547.26</v>
      </c>
      <c r="BA245" t="s">
        <v>39885</v>
      </c>
      <c r="BB245" s="284">
        <v>11334.83</v>
      </c>
      <c r="BD245" s="272" t="s">
        <v>11730</v>
      </c>
      <c r="BE245" s="273">
        <v>448.45</v>
      </c>
      <c r="BG245" s="244" t="s">
        <v>10923</v>
      </c>
      <c r="BH245" s="245">
        <v>8911.91</v>
      </c>
      <c r="BJ245" s="230" t="s">
        <v>46319</v>
      </c>
      <c r="BK245" s="231">
        <v>519157.24</v>
      </c>
      <c r="BM245" s="209" t="s">
        <v>8494</v>
      </c>
      <c r="BN245" s="210">
        <v>25031</v>
      </c>
      <c r="BP245" s="195" t="s">
        <v>7599</v>
      </c>
      <c r="BQ245" s="196">
        <v>1966774.05</v>
      </c>
    </row>
    <row r="246" spans="5:69" x14ac:dyDescent="0.55000000000000004">
      <c r="E246" t="s">
        <v>65518</v>
      </c>
      <c r="G246" s="284">
        <v>3341.24</v>
      </c>
      <c r="I246" s="282" t="s">
        <v>5531</v>
      </c>
      <c r="J246" s="282"/>
      <c r="K246" s="283">
        <v>7770.68</v>
      </c>
      <c r="M246" s="242" t="s">
        <v>5110</v>
      </c>
      <c r="N246" s="242"/>
      <c r="O246" s="243">
        <v>11215.76</v>
      </c>
      <c r="Q246" s="224" t="s">
        <v>40995</v>
      </c>
      <c r="R246" s="224"/>
      <c r="S246" s="225">
        <v>29872.89</v>
      </c>
      <c r="U246" s="203" t="s">
        <v>718</v>
      </c>
      <c r="V246" s="203"/>
      <c r="W246" s="204">
        <v>16126.36</v>
      </c>
      <c r="Y246" s="195" t="s">
        <v>3778</v>
      </c>
      <c r="Z246" s="195"/>
      <c r="AA246" s="196">
        <v>3027.2</v>
      </c>
      <c r="AB246" s="113"/>
      <c r="AC246" s="113"/>
      <c r="AD246" s="113"/>
      <c r="AE246" s="113"/>
      <c r="AF246" t="s">
        <v>60460</v>
      </c>
      <c r="AG246" s="284">
        <v>8908.2999999999993</v>
      </c>
      <c r="AI246" s="276" t="s">
        <v>66853</v>
      </c>
      <c r="AJ246" s="277">
        <v>107503.99</v>
      </c>
      <c r="AL246" s="246" t="s">
        <v>42117</v>
      </c>
      <c r="AM246" s="247">
        <v>30540.1</v>
      </c>
      <c r="AO246" s="226" t="s">
        <v>51451</v>
      </c>
      <c r="AP246" s="227">
        <v>1088.9000000000001</v>
      </c>
      <c r="AR246" s="207" t="s">
        <v>14890</v>
      </c>
      <c r="AS246" s="208">
        <v>1000</v>
      </c>
      <c r="AT246" s="93"/>
      <c r="AU246" s="199" t="s">
        <v>15700</v>
      </c>
      <c r="AV246" s="200">
        <v>2484.62</v>
      </c>
      <c r="BA246" t="s">
        <v>39987</v>
      </c>
      <c r="BB246">
        <v>-29.29</v>
      </c>
      <c r="BD246" s="272" t="s">
        <v>11733</v>
      </c>
      <c r="BE246" s="273">
        <v>7770.68</v>
      </c>
      <c r="BG246" s="244" t="s">
        <v>10928</v>
      </c>
      <c r="BH246" s="245">
        <v>11215.76</v>
      </c>
      <c r="BJ246" s="230" t="s">
        <v>41536</v>
      </c>
      <c r="BK246" s="231">
        <v>29872.89</v>
      </c>
      <c r="BM246" s="209" t="s">
        <v>8869</v>
      </c>
      <c r="BN246" s="210">
        <v>11327.29</v>
      </c>
      <c r="BP246" s="195" t="s">
        <v>10220</v>
      </c>
      <c r="BQ246" s="196">
        <v>1749399</v>
      </c>
    </row>
    <row r="247" spans="5:69" x14ac:dyDescent="0.55000000000000004">
      <c r="E247" t="s">
        <v>39726</v>
      </c>
      <c r="G247">
        <v>285.22000000000003</v>
      </c>
      <c r="I247" s="282" t="s">
        <v>5535</v>
      </c>
      <c r="J247" s="282"/>
      <c r="K247" s="283">
        <v>14623.13</v>
      </c>
      <c r="M247" s="242" t="s">
        <v>5181</v>
      </c>
      <c r="N247" s="242"/>
      <c r="O247" s="243">
        <v>881.47</v>
      </c>
      <c r="Q247" s="224" t="s">
        <v>40996</v>
      </c>
      <c r="R247" s="224"/>
      <c r="S247" s="225">
        <v>137778.57</v>
      </c>
      <c r="U247" s="203" t="s">
        <v>719</v>
      </c>
      <c r="V247" s="203"/>
      <c r="W247" s="204">
        <v>16434</v>
      </c>
      <c r="Y247" s="195" t="s">
        <v>3779</v>
      </c>
      <c r="Z247" s="195"/>
      <c r="AA247" s="196">
        <v>239112</v>
      </c>
      <c r="AB247" s="113"/>
      <c r="AC247" s="113"/>
      <c r="AD247" s="113"/>
      <c r="AE247" s="113"/>
      <c r="AF247" t="s">
        <v>60461</v>
      </c>
      <c r="AG247">
        <v>72.89</v>
      </c>
      <c r="AI247" s="276" t="s">
        <v>63602</v>
      </c>
      <c r="AJ247" s="277">
        <v>37649.47</v>
      </c>
      <c r="AL247" s="246" t="s">
        <v>42118</v>
      </c>
      <c r="AM247" s="247">
        <v>1000</v>
      </c>
      <c r="AO247" s="226" t="s">
        <v>38808</v>
      </c>
      <c r="AP247" s="227">
        <v>27636</v>
      </c>
      <c r="AR247" s="207" t="s">
        <v>14891</v>
      </c>
      <c r="AS247" s="208">
        <v>1264.05</v>
      </c>
      <c r="AT247" s="93"/>
      <c r="AU247" s="199" t="s">
        <v>15701</v>
      </c>
      <c r="AV247" s="200">
        <v>6311.99</v>
      </c>
      <c r="BA247" t="s">
        <v>37933</v>
      </c>
      <c r="BB247" s="284">
        <v>-2413.19</v>
      </c>
      <c r="BD247" s="272" t="s">
        <v>11737</v>
      </c>
      <c r="BE247" s="273">
        <v>14623.13</v>
      </c>
      <c r="BG247" s="244" t="s">
        <v>10929</v>
      </c>
      <c r="BH247" s="245">
        <v>881.47</v>
      </c>
      <c r="BJ247" s="230" t="s">
        <v>41537</v>
      </c>
      <c r="BK247" s="231">
        <v>137778.57</v>
      </c>
      <c r="BM247" s="209" t="s">
        <v>9214</v>
      </c>
      <c r="BN247" s="210">
        <v>92963</v>
      </c>
      <c r="BP247" s="195" t="s">
        <v>9827</v>
      </c>
      <c r="BQ247" s="196">
        <v>3716173.05</v>
      </c>
    </row>
    <row r="248" spans="5:69" x14ac:dyDescent="0.55000000000000004">
      <c r="E248" t="s">
        <v>39729</v>
      </c>
      <c r="G248" s="284">
        <v>9978</v>
      </c>
      <c r="I248" s="282" t="s">
        <v>5536</v>
      </c>
      <c r="J248" s="282"/>
      <c r="K248" s="283">
        <v>4141.33</v>
      </c>
      <c r="M248" s="242" t="s">
        <v>5184</v>
      </c>
      <c r="N248" s="242"/>
      <c r="O248" s="243">
        <v>2703</v>
      </c>
      <c r="Q248" s="224" t="s">
        <v>44234</v>
      </c>
      <c r="R248" s="224"/>
      <c r="S248" s="225">
        <v>2453462.7599999998</v>
      </c>
      <c r="U248" s="203" t="s">
        <v>720</v>
      </c>
      <c r="V248" s="203"/>
      <c r="W248" s="204">
        <v>13834.69</v>
      </c>
      <c r="Y248" s="195" t="s">
        <v>3780</v>
      </c>
      <c r="Z248" s="195"/>
      <c r="AA248" s="196">
        <v>39405</v>
      </c>
      <c r="AB248" s="113"/>
      <c r="AC248" s="113"/>
      <c r="AD248" s="113"/>
      <c r="AE248" s="113"/>
      <c r="AF248" t="s">
        <v>60462</v>
      </c>
      <c r="AG248">
        <v>490.96</v>
      </c>
      <c r="AI248" s="276" t="s">
        <v>63906</v>
      </c>
      <c r="AJ248" s="277">
        <v>26990.77</v>
      </c>
      <c r="AL248" s="246" t="s">
        <v>46631</v>
      </c>
      <c r="AM248" s="247">
        <v>606.6</v>
      </c>
      <c r="AO248" s="226" t="s">
        <v>51452</v>
      </c>
      <c r="AP248" s="227">
        <v>25002.400000000001</v>
      </c>
      <c r="AR248" s="207" t="s">
        <v>14892</v>
      </c>
      <c r="AS248" s="208">
        <v>3324.28</v>
      </c>
      <c r="AT248" s="93"/>
      <c r="AU248" s="199" t="s">
        <v>15703</v>
      </c>
      <c r="AV248" s="200">
        <v>16264.32</v>
      </c>
      <c r="BA248" t="s">
        <v>37934</v>
      </c>
      <c r="BB248">
        <v>-36.97</v>
      </c>
      <c r="BD248" s="272" t="s">
        <v>11738</v>
      </c>
      <c r="BE248" s="273">
        <v>4141.33</v>
      </c>
      <c r="BG248" s="244" t="s">
        <v>10932</v>
      </c>
      <c r="BH248" s="245">
        <v>2703</v>
      </c>
      <c r="BJ248" s="230" t="s">
        <v>46320</v>
      </c>
      <c r="BK248" s="231">
        <v>2453462.7599999998</v>
      </c>
      <c r="BM248" s="209" t="s">
        <v>10846</v>
      </c>
      <c r="BN248" s="210">
        <v>1745.69</v>
      </c>
      <c r="BP248" s="195" t="s">
        <v>10100</v>
      </c>
      <c r="BQ248" s="196">
        <v>20595.560000000001</v>
      </c>
    </row>
    <row r="249" spans="5:69" x14ac:dyDescent="0.55000000000000004">
      <c r="E249" t="s">
        <v>39731</v>
      </c>
      <c r="G249" s="284">
        <v>6304.54</v>
      </c>
      <c r="I249" s="282" t="s">
        <v>5540</v>
      </c>
      <c r="J249" s="282"/>
      <c r="K249" s="283">
        <v>49240.81</v>
      </c>
      <c r="M249" s="242" t="s">
        <v>5187</v>
      </c>
      <c r="N249" s="242"/>
      <c r="O249" s="243">
        <v>218</v>
      </c>
      <c r="Q249" s="224" t="s">
        <v>44235</v>
      </c>
      <c r="R249" s="224"/>
      <c r="S249" s="225">
        <v>10691048.68</v>
      </c>
      <c r="U249" s="203" t="s">
        <v>721</v>
      </c>
      <c r="V249" s="203"/>
      <c r="W249" s="204">
        <v>19429</v>
      </c>
      <c r="Y249" s="195" t="s">
        <v>3781</v>
      </c>
      <c r="Z249" s="195"/>
      <c r="AA249" s="196">
        <v>1749399</v>
      </c>
      <c r="AB249" s="113"/>
      <c r="AC249" s="113"/>
      <c r="AD249" s="113"/>
      <c r="AE249" s="113"/>
      <c r="AF249" t="s">
        <v>60463</v>
      </c>
      <c r="AG249">
        <v>13.6</v>
      </c>
      <c r="AI249" s="276" t="s">
        <v>58924</v>
      </c>
      <c r="AJ249" s="277">
        <v>46770.5</v>
      </c>
      <c r="AL249" s="246" t="s">
        <v>38813</v>
      </c>
      <c r="AM249" s="247">
        <v>15559.9</v>
      </c>
      <c r="AO249" s="226" t="s">
        <v>46630</v>
      </c>
      <c r="AP249" s="227">
        <v>2940.91</v>
      </c>
      <c r="AR249" s="207" t="s">
        <v>14893</v>
      </c>
      <c r="AS249" s="208">
        <v>2129.44</v>
      </c>
      <c r="AT249" s="93"/>
      <c r="AU249" s="199" t="s">
        <v>31652</v>
      </c>
      <c r="AV249" s="200">
        <v>210.3</v>
      </c>
      <c r="BA249" t="s">
        <v>51133</v>
      </c>
      <c r="BB249" s="284">
        <v>166321.12</v>
      </c>
      <c r="BD249" s="272" t="s">
        <v>11742</v>
      </c>
      <c r="BE249" s="273">
        <v>49240.81</v>
      </c>
      <c r="BG249" s="244" t="s">
        <v>10935</v>
      </c>
      <c r="BH249" s="245">
        <v>218</v>
      </c>
      <c r="BJ249" s="230" t="s">
        <v>46321</v>
      </c>
      <c r="BK249" s="231">
        <v>10691048.68</v>
      </c>
      <c r="BM249" s="209" t="s">
        <v>9758</v>
      </c>
      <c r="BN249" s="210">
        <v>171230.76</v>
      </c>
      <c r="BP249" s="195" t="s">
        <v>10221</v>
      </c>
      <c r="BQ249" s="196">
        <v>14552.08</v>
      </c>
    </row>
    <row r="250" spans="5:69" x14ac:dyDescent="0.55000000000000004">
      <c r="E250" t="s">
        <v>39732</v>
      </c>
      <c r="G250" s="284">
        <v>30082.49</v>
      </c>
      <c r="I250" s="282" t="s">
        <v>5542</v>
      </c>
      <c r="J250" s="282"/>
      <c r="K250" s="283">
        <v>419.12</v>
      </c>
      <c r="M250" s="242" t="s">
        <v>5111</v>
      </c>
      <c r="N250" s="242"/>
      <c r="O250" s="243">
        <v>5236.6899999999996</v>
      </c>
      <c r="Q250" s="224" t="s">
        <v>40997</v>
      </c>
      <c r="R250" s="224"/>
      <c r="S250" s="225">
        <v>172293.86</v>
      </c>
      <c r="U250" s="203" t="s">
        <v>722</v>
      </c>
      <c r="V250" s="203"/>
      <c r="W250" s="204">
        <v>2500</v>
      </c>
      <c r="Y250" s="195" t="s">
        <v>3782</v>
      </c>
      <c r="Z250" s="195"/>
      <c r="AA250" s="196">
        <v>14552.08</v>
      </c>
      <c r="AB250" s="113"/>
      <c r="AC250" s="113"/>
      <c r="AD250" s="113"/>
      <c r="AE250" s="113"/>
      <c r="AF250" t="s">
        <v>42536</v>
      </c>
      <c r="AG250" s="284">
        <v>2675.2</v>
      </c>
      <c r="AI250" s="276" t="s">
        <v>70336</v>
      </c>
      <c r="AJ250" s="277">
        <v>732.42</v>
      </c>
      <c r="AL250" s="246" t="s">
        <v>60176</v>
      </c>
      <c r="AM250" s="247">
        <v>9353.73</v>
      </c>
      <c r="AO250" s="226" t="s">
        <v>38809</v>
      </c>
      <c r="AP250" s="227">
        <v>41928.75</v>
      </c>
      <c r="AR250" s="207" t="s">
        <v>14894</v>
      </c>
      <c r="AS250" s="208">
        <v>88090.75</v>
      </c>
      <c r="AT250" s="93"/>
      <c r="AU250" s="199" t="s">
        <v>31653</v>
      </c>
      <c r="AV250" s="200">
        <v>698.95</v>
      </c>
      <c r="BA250" t="s">
        <v>51264</v>
      </c>
      <c r="BB250" s="284">
        <v>404465.48</v>
      </c>
      <c r="BD250" s="272" t="s">
        <v>11744</v>
      </c>
      <c r="BE250" s="273">
        <v>419.12</v>
      </c>
      <c r="BG250" s="244" t="s">
        <v>10937</v>
      </c>
      <c r="BH250" s="245">
        <v>5236.6899999999996</v>
      </c>
      <c r="BJ250" s="230" t="s">
        <v>41538</v>
      </c>
      <c r="BK250" s="231">
        <v>172293.86</v>
      </c>
      <c r="BM250" s="209" t="s">
        <v>6612</v>
      </c>
      <c r="BN250" s="210">
        <v>514699</v>
      </c>
      <c r="BP250" s="195" t="s">
        <v>9828</v>
      </c>
      <c r="BQ250" s="196">
        <v>35147.64</v>
      </c>
    </row>
    <row r="251" spans="5:69" x14ac:dyDescent="0.55000000000000004">
      <c r="E251" t="s">
        <v>39733</v>
      </c>
      <c r="G251" s="284">
        <v>17015.84</v>
      </c>
      <c r="I251" s="282" t="s">
        <v>65372</v>
      </c>
      <c r="J251" s="282"/>
      <c r="K251" s="283">
        <v>3640</v>
      </c>
      <c r="M251" s="242" t="s">
        <v>5191</v>
      </c>
      <c r="N251" s="242"/>
      <c r="O251" s="243">
        <v>523</v>
      </c>
      <c r="Q251" s="224" t="s">
        <v>40998</v>
      </c>
      <c r="R251" s="224"/>
      <c r="S251" s="225">
        <v>88811.24</v>
      </c>
      <c r="U251" s="203" t="s">
        <v>723</v>
      </c>
      <c r="V251" s="203"/>
      <c r="W251" s="204">
        <v>46577</v>
      </c>
      <c r="Y251" s="195" t="s">
        <v>3783</v>
      </c>
      <c r="Z251" s="195"/>
      <c r="AA251" s="196">
        <v>11674</v>
      </c>
      <c r="AB251" s="113"/>
      <c r="AC251" s="113"/>
      <c r="AD251" s="113"/>
      <c r="AE251" s="113"/>
      <c r="AF251" t="s">
        <v>42537</v>
      </c>
      <c r="AG251" s="284">
        <v>9713.32</v>
      </c>
      <c r="AI251" s="276" t="s">
        <v>63603</v>
      </c>
      <c r="AJ251" s="277">
        <v>7644</v>
      </c>
      <c r="AL251" s="246" t="s">
        <v>38814</v>
      </c>
      <c r="AM251" s="247">
        <v>17764.11</v>
      </c>
      <c r="AO251" s="226" t="s">
        <v>38810</v>
      </c>
      <c r="AP251" s="227">
        <v>63370</v>
      </c>
      <c r="AR251" s="207" t="s">
        <v>14895</v>
      </c>
      <c r="AS251" s="208">
        <v>3738.39</v>
      </c>
      <c r="AT251" s="93"/>
      <c r="AU251" s="199" t="s">
        <v>31654</v>
      </c>
      <c r="AV251" s="200">
        <v>968.47</v>
      </c>
      <c r="BA251" t="s">
        <v>46542</v>
      </c>
      <c r="BB251">
        <v>725.27</v>
      </c>
      <c r="BD251" s="272" t="s">
        <v>11748</v>
      </c>
      <c r="BE251" s="273">
        <v>3640</v>
      </c>
      <c r="BG251" s="244" t="s">
        <v>10940</v>
      </c>
      <c r="BH251" s="245">
        <v>523</v>
      </c>
      <c r="BJ251" s="230" t="s">
        <v>41539</v>
      </c>
      <c r="BK251" s="231">
        <v>88811.24</v>
      </c>
      <c r="BM251" s="209" t="s">
        <v>6875</v>
      </c>
      <c r="BN251" s="210">
        <v>18531</v>
      </c>
      <c r="BP251" s="195" t="s">
        <v>10101</v>
      </c>
      <c r="BQ251" s="196">
        <v>29778</v>
      </c>
    </row>
    <row r="252" spans="5:69" x14ac:dyDescent="0.55000000000000004">
      <c r="E252" t="s">
        <v>39739</v>
      </c>
      <c r="G252">
        <v>123.18</v>
      </c>
      <c r="I252" s="282" t="s">
        <v>5546</v>
      </c>
      <c r="J252" s="282"/>
      <c r="K252" s="283">
        <v>62026.41</v>
      </c>
      <c r="M252" s="242" t="s">
        <v>5112</v>
      </c>
      <c r="N252" s="242"/>
      <c r="O252" s="243">
        <v>31064.43</v>
      </c>
      <c r="Q252" s="224" t="s">
        <v>44236</v>
      </c>
      <c r="R252" s="224"/>
      <c r="S252" s="225">
        <v>922000.35</v>
      </c>
      <c r="U252" s="203" t="s">
        <v>724</v>
      </c>
      <c r="V252" s="203"/>
      <c r="W252" s="204">
        <v>5469</v>
      </c>
      <c r="Y252" s="195" t="s">
        <v>3784</v>
      </c>
      <c r="Z252" s="195"/>
      <c r="AA252" s="196">
        <v>23331</v>
      </c>
      <c r="AB252" s="113"/>
      <c r="AC252" s="113"/>
      <c r="AD252" s="113"/>
      <c r="AE252" s="113"/>
      <c r="AF252" t="s">
        <v>70553</v>
      </c>
      <c r="AG252" s="284">
        <v>-18165.29</v>
      </c>
      <c r="AI252" s="276" t="s">
        <v>63604</v>
      </c>
      <c r="AJ252" s="277">
        <v>145734.18</v>
      </c>
      <c r="AL252" s="246" t="s">
        <v>46632</v>
      </c>
      <c r="AM252" s="247">
        <v>200.09</v>
      </c>
      <c r="AO252" s="226" t="s">
        <v>44327</v>
      </c>
      <c r="AP252" s="227">
        <v>16247.04</v>
      </c>
      <c r="AR252" s="207" t="s">
        <v>14896</v>
      </c>
      <c r="AS252" s="208">
        <v>15449.59</v>
      </c>
      <c r="AT252" s="93"/>
      <c r="AU252" s="199" t="s">
        <v>31655</v>
      </c>
      <c r="AV252" s="200">
        <v>2025</v>
      </c>
      <c r="BA252" t="s">
        <v>57070</v>
      </c>
      <c r="BB252">
        <v>61.78</v>
      </c>
      <c r="BD252" s="272" t="s">
        <v>11749</v>
      </c>
      <c r="BE252" s="273">
        <v>62026.41</v>
      </c>
      <c r="BG252" s="244" t="s">
        <v>10946</v>
      </c>
      <c r="BH252" s="245">
        <v>31064.43</v>
      </c>
      <c r="BJ252" s="230" t="s">
        <v>46322</v>
      </c>
      <c r="BK252" s="231">
        <v>922000.35</v>
      </c>
      <c r="BM252" s="209" t="s">
        <v>7038</v>
      </c>
      <c r="BN252" s="210">
        <v>18983</v>
      </c>
      <c r="BP252" s="195" t="s">
        <v>10222</v>
      </c>
      <c r="BQ252" s="196">
        <v>11674</v>
      </c>
    </row>
    <row r="253" spans="5:69" x14ac:dyDescent="0.55000000000000004">
      <c r="E253" t="s">
        <v>39740</v>
      </c>
      <c r="G253" s="284">
        <v>19966.580000000002</v>
      </c>
      <c r="I253" s="282" t="s">
        <v>5548</v>
      </c>
      <c r="J253" s="282"/>
      <c r="K253" s="283">
        <v>7344.5</v>
      </c>
      <c r="M253" s="242" t="s">
        <v>5113</v>
      </c>
      <c r="N253" s="242"/>
      <c r="O253" s="243">
        <v>8131.06</v>
      </c>
      <c r="Q253" s="224" t="s">
        <v>40999</v>
      </c>
      <c r="R253" s="224"/>
      <c r="S253" s="225">
        <v>11303.25</v>
      </c>
      <c r="U253" s="203" t="s">
        <v>725</v>
      </c>
      <c r="V253" s="203"/>
      <c r="W253" s="204">
        <v>6717.35</v>
      </c>
      <c r="Y253" s="195" t="s">
        <v>3785</v>
      </c>
      <c r="Z253" s="195"/>
      <c r="AA253" s="196">
        <v>16840</v>
      </c>
      <c r="AB253" s="113"/>
      <c r="AC253" s="113"/>
      <c r="AD253" s="113"/>
      <c r="AE253" s="113"/>
      <c r="AF253" t="s">
        <v>71085</v>
      </c>
      <c r="AG253" s="284">
        <v>13445.16</v>
      </c>
      <c r="AI253" s="276" t="s">
        <v>55771</v>
      </c>
      <c r="AJ253" s="277">
        <v>164196.5</v>
      </c>
      <c r="AL253" s="246" t="s">
        <v>38815</v>
      </c>
      <c r="AM253" s="247">
        <v>64807.6</v>
      </c>
      <c r="AO253" s="226" t="s">
        <v>40085</v>
      </c>
      <c r="AP253" s="227">
        <v>17220</v>
      </c>
      <c r="AR253" s="207" t="s">
        <v>14897</v>
      </c>
      <c r="AS253" s="208">
        <v>1177.48</v>
      </c>
      <c r="AT253" s="93"/>
      <c r="AU253" s="199" t="s">
        <v>31656</v>
      </c>
      <c r="AV253" s="200">
        <v>7618.28</v>
      </c>
      <c r="BA253" t="s">
        <v>69650</v>
      </c>
      <c r="BB253" s="284">
        <v>69263.88</v>
      </c>
      <c r="BD253" s="272" t="s">
        <v>11751</v>
      </c>
      <c r="BE253" s="273">
        <v>7344.5</v>
      </c>
      <c r="BG253" s="244" t="s">
        <v>10948</v>
      </c>
      <c r="BH253" s="245">
        <v>8131.06</v>
      </c>
      <c r="BJ253" s="230" t="s">
        <v>41540</v>
      </c>
      <c r="BK253" s="231">
        <v>11303.25</v>
      </c>
      <c r="BM253" s="209" t="s">
        <v>7278</v>
      </c>
      <c r="BN253" s="210">
        <v>250101</v>
      </c>
      <c r="BP253" s="195" t="s">
        <v>9829</v>
      </c>
      <c r="BQ253" s="196">
        <v>41452</v>
      </c>
    </row>
    <row r="254" spans="5:69" x14ac:dyDescent="0.55000000000000004">
      <c r="E254" t="s">
        <v>39741</v>
      </c>
      <c r="G254" s="284">
        <v>22495.7</v>
      </c>
      <c r="I254" s="282" t="s">
        <v>5550</v>
      </c>
      <c r="J254" s="282"/>
      <c r="K254" s="283">
        <v>10429.200000000001</v>
      </c>
      <c r="M254" s="242" t="s">
        <v>5198</v>
      </c>
      <c r="N254" s="242"/>
      <c r="O254" s="243">
        <v>3847.77</v>
      </c>
      <c r="Q254" s="224" t="s">
        <v>42074</v>
      </c>
      <c r="R254" s="224"/>
      <c r="S254" s="225">
        <v>1235500.3899999999</v>
      </c>
      <c r="U254" s="203" t="s">
        <v>726</v>
      </c>
      <c r="V254" s="203"/>
      <c r="W254" s="204">
        <v>11588</v>
      </c>
      <c r="Y254" s="195" t="s">
        <v>3786</v>
      </c>
      <c r="Z254" s="195"/>
      <c r="AA254" s="196">
        <v>8567.9500000000007</v>
      </c>
      <c r="AB254" s="113"/>
      <c r="AC254" s="113"/>
      <c r="AD254" s="113"/>
      <c r="AE254" s="113"/>
      <c r="AF254" t="s">
        <v>71086</v>
      </c>
      <c r="AG254" s="284">
        <v>1028.52</v>
      </c>
      <c r="AI254" s="276" t="s">
        <v>55772</v>
      </c>
      <c r="AJ254" s="277">
        <v>481884.33</v>
      </c>
      <c r="AL254" s="246" t="s">
        <v>38816</v>
      </c>
      <c r="AM254" s="247">
        <v>155534.09</v>
      </c>
      <c r="AO254" s="226" t="s">
        <v>38811</v>
      </c>
      <c r="AP254" s="227">
        <v>17323.84</v>
      </c>
      <c r="AR254" s="207" t="s">
        <v>14898</v>
      </c>
      <c r="AS254" s="208">
        <v>88469.22</v>
      </c>
      <c r="AT254" s="93"/>
      <c r="AU254" s="199" t="s">
        <v>31657</v>
      </c>
      <c r="AV254" s="200">
        <v>210.3</v>
      </c>
      <c r="BA254" t="s">
        <v>57123</v>
      </c>
      <c r="BB254" s="284">
        <v>12675.9</v>
      </c>
      <c r="BD254" s="272" t="s">
        <v>11753</v>
      </c>
      <c r="BE254" s="273">
        <v>10429.200000000001</v>
      </c>
      <c r="BG254" s="244" t="s">
        <v>10949</v>
      </c>
      <c r="BH254" s="245">
        <v>3847.77</v>
      </c>
      <c r="BJ254" s="230" t="s">
        <v>43465</v>
      </c>
      <c r="BK254" s="231">
        <v>1235500.3899999999</v>
      </c>
      <c r="BM254" s="209" t="s">
        <v>7562</v>
      </c>
      <c r="BN254" s="210">
        <v>663589</v>
      </c>
      <c r="BP254" s="195" t="s">
        <v>10223</v>
      </c>
      <c r="BQ254" s="196">
        <v>23331</v>
      </c>
    </row>
    <row r="255" spans="5:69" x14ac:dyDescent="0.55000000000000004">
      <c r="E255" t="s">
        <v>39747</v>
      </c>
      <c r="G255">
        <v>378.42</v>
      </c>
      <c r="I255" s="282" t="s">
        <v>5554</v>
      </c>
      <c r="J255" s="282"/>
      <c r="K255" s="283">
        <v>1391.19</v>
      </c>
      <c r="M255" s="242" t="s">
        <v>5114</v>
      </c>
      <c r="N255" s="242"/>
      <c r="O255" s="243">
        <v>6375</v>
      </c>
      <c r="Q255" s="224" t="s">
        <v>42075</v>
      </c>
      <c r="R255" s="224"/>
      <c r="S255" s="225">
        <v>3477633.52</v>
      </c>
      <c r="U255" s="203" t="s">
        <v>727</v>
      </c>
      <c r="V255" s="203"/>
      <c r="W255" s="204">
        <v>16500</v>
      </c>
      <c r="Y255" s="195" t="s">
        <v>3787</v>
      </c>
      <c r="Z255" s="195"/>
      <c r="AA255" s="196">
        <v>322920</v>
      </c>
      <c r="AB255" s="113"/>
      <c r="AC255" s="113"/>
      <c r="AD255" s="113"/>
      <c r="AE255" s="113"/>
      <c r="AF255" t="s">
        <v>71087</v>
      </c>
      <c r="AG255" s="284">
        <v>4504.32</v>
      </c>
      <c r="AI255" s="276" t="s">
        <v>55773</v>
      </c>
      <c r="AJ255" s="277">
        <v>272463.39</v>
      </c>
      <c r="AL255" s="246" t="s">
        <v>38817</v>
      </c>
      <c r="AM255" s="247">
        <v>70289.600000000006</v>
      </c>
      <c r="AO255" s="226" t="s">
        <v>40086</v>
      </c>
      <c r="AP255" s="227">
        <v>2440.5</v>
      </c>
      <c r="AR255" s="207" t="s">
        <v>14899</v>
      </c>
      <c r="AS255" s="208">
        <v>325.58</v>
      </c>
      <c r="AT255" s="93"/>
      <c r="AU255" s="199" t="s">
        <v>31658</v>
      </c>
      <c r="AV255" s="200">
        <v>698.95</v>
      </c>
      <c r="BA255" t="s">
        <v>2019</v>
      </c>
      <c r="BB255" s="284">
        <v>686541.04</v>
      </c>
      <c r="BD255" s="272" t="s">
        <v>11757</v>
      </c>
      <c r="BE255" s="273">
        <v>1391.19</v>
      </c>
      <c r="BG255" s="244" t="s">
        <v>10952</v>
      </c>
      <c r="BH255" s="245">
        <v>6375</v>
      </c>
      <c r="BJ255" s="230" t="s">
        <v>43466</v>
      </c>
      <c r="BK255" s="231">
        <v>3477633.52</v>
      </c>
      <c r="BM255" s="209" t="s">
        <v>7693</v>
      </c>
      <c r="BN255" s="210">
        <v>41222</v>
      </c>
      <c r="BP255" s="195" t="s">
        <v>9830</v>
      </c>
      <c r="BQ255" s="196">
        <v>23331</v>
      </c>
    </row>
    <row r="256" spans="5:69" x14ac:dyDescent="0.55000000000000004">
      <c r="E256" t="s">
        <v>39749</v>
      </c>
      <c r="G256">
        <v>978.2</v>
      </c>
      <c r="I256" s="282" t="s">
        <v>5562</v>
      </c>
      <c r="J256" s="282"/>
      <c r="K256" s="283">
        <v>25777.759999999998</v>
      </c>
      <c r="M256" s="242" t="s">
        <v>5116</v>
      </c>
      <c r="N256" s="242"/>
      <c r="O256" s="243">
        <v>14438.65</v>
      </c>
      <c r="Q256" s="224" t="s">
        <v>42076</v>
      </c>
      <c r="R256" s="224"/>
      <c r="S256" s="225">
        <v>659894.59</v>
      </c>
      <c r="U256" s="203" t="s">
        <v>728</v>
      </c>
      <c r="V256" s="203"/>
      <c r="W256" s="204">
        <v>29844.19</v>
      </c>
      <c r="Y256" s="195" t="s">
        <v>3788</v>
      </c>
      <c r="Z256" s="195"/>
      <c r="AA256" s="196">
        <v>13086.34</v>
      </c>
      <c r="AB256" s="113"/>
      <c r="AC256" s="113"/>
      <c r="AD256" s="113"/>
      <c r="AE256" s="113"/>
      <c r="AF256" t="s">
        <v>60473</v>
      </c>
      <c r="AG256" s="284">
        <v>64534.720000000001</v>
      </c>
      <c r="AI256" s="276" t="s">
        <v>66854</v>
      </c>
      <c r="AJ256" s="277">
        <v>744971.81</v>
      </c>
      <c r="AL256" s="246" t="s">
        <v>51454</v>
      </c>
      <c r="AM256" s="247">
        <v>13409.96</v>
      </c>
      <c r="AO256" s="226" t="s">
        <v>38812</v>
      </c>
      <c r="AP256" s="227">
        <v>10480.34</v>
      </c>
      <c r="AR256" s="207" t="s">
        <v>14900</v>
      </c>
      <c r="AS256" s="208">
        <v>1212.5</v>
      </c>
      <c r="AT256" s="93"/>
      <c r="AU256" s="199" t="s">
        <v>15728</v>
      </c>
      <c r="AV256" s="200">
        <v>968.47</v>
      </c>
      <c r="BA256" t="s">
        <v>39886</v>
      </c>
      <c r="BB256">
        <v>129.78</v>
      </c>
      <c r="BD256" s="272" t="s">
        <v>11765</v>
      </c>
      <c r="BE256" s="273">
        <v>25777.759999999998</v>
      </c>
      <c r="BG256" s="244" t="s">
        <v>10954</v>
      </c>
      <c r="BH256" s="245">
        <v>14438.65</v>
      </c>
      <c r="BJ256" s="230" t="s">
        <v>43467</v>
      </c>
      <c r="BK256" s="231">
        <v>659894.59</v>
      </c>
      <c r="BM256" s="209" t="s">
        <v>7996</v>
      </c>
      <c r="BN256" s="210">
        <v>85500</v>
      </c>
      <c r="BP256" s="195" t="s">
        <v>10224</v>
      </c>
      <c r="BQ256" s="196">
        <v>16840</v>
      </c>
    </row>
    <row r="257" spans="5:69" x14ac:dyDescent="0.55000000000000004">
      <c r="E257" t="s">
        <v>39751</v>
      </c>
      <c r="G257" s="284">
        <v>13716.88</v>
      </c>
      <c r="I257" s="282" t="s">
        <v>5565</v>
      </c>
      <c r="J257" s="282"/>
      <c r="K257" s="283">
        <v>10369.09</v>
      </c>
      <c r="M257" s="242" t="s">
        <v>5117</v>
      </c>
      <c r="N257" s="242"/>
      <c r="O257" s="243">
        <v>52500</v>
      </c>
      <c r="Q257" s="224" t="s">
        <v>42077</v>
      </c>
      <c r="R257" s="224"/>
      <c r="S257" s="225">
        <v>461632.08</v>
      </c>
      <c r="U257" s="203" t="s">
        <v>3996</v>
      </c>
      <c r="V257" s="203"/>
      <c r="W257" s="204">
        <v>27649.35</v>
      </c>
      <c r="Y257" s="195" t="s">
        <v>3789</v>
      </c>
      <c r="Z257" s="195"/>
      <c r="AA257" s="196">
        <v>15390</v>
      </c>
      <c r="AB257" s="113"/>
      <c r="AC257" s="113"/>
      <c r="AD257" s="113"/>
      <c r="AE257" s="113"/>
      <c r="AF257" t="s">
        <v>49977</v>
      </c>
      <c r="AG257" s="284">
        <v>16957.75</v>
      </c>
      <c r="AI257" s="276" t="s">
        <v>40088</v>
      </c>
      <c r="AJ257" s="277">
        <v>887034.3</v>
      </c>
      <c r="AL257" s="246" t="s">
        <v>63894</v>
      </c>
      <c r="AM257" s="247">
        <v>23132.5</v>
      </c>
      <c r="AO257" s="226" t="s">
        <v>51453</v>
      </c>
      <c r="AP257" s="227">
        <v>5200</v>
      </c>
      <c r="AR257" s="207" t="s">
        <v>14901</v>
      </c>
      <c r="AS257" s="208">
        <v>6765.2</v>
      </c>
      <c r="AT257" s="93"/>
      <c r="AU257" s="199" t="s">
        <v>15729</v>
      </c>
      <c r="AV257" s="200">
        <v>2025</v>
      </c>
      <c r="BA257" t="s">
        <v>39988</v>
      </c>
      <c r="BB257" s="284">
        <v>18898.63</v>
      </c>
      <c r="BD257" s="272" t="s">
        <v>11768</v>
      </c>
      <c r="BE257" s="273">
        <v>10369.09</v>
      </c>
      <c r="BG257" s="244" t="s">
        <v>10955</v>
      </c>
      <c r="BH257" s="245">
        <v>52500</v>
      </c>
      <c r="BJ257" s="230" t="s">
        <v>43468</v>
      </c>
      <c r="BK257" s="231">
        <v>461632.08</v>
      </c>
      <c r="BM257" s="209" t="s">
        <v>8182</v>
      </c>
      <c r="BN257" s="210">
        <v>18700</v>
      </c>
      <c r="BP257" s="195" t="s">
        <v>9831</v>
      </c>
      <c r="BQ257" s="196">
        <v>16840</v>
      </c>
    </row>
    <row r="258" spans="5:69" x14ac:dyDescent="0.55000000000000004">
      <c r="E258" t="s">
        <v>39752</v>
      </c>
      <c r="G258" s="284">
        <v>12686.89</v>
      </c>
      <c r="I258" s="282" t="s">
        <v>5570</v>
      </c>
      <c r="J258" s="282"/>
      <c r="K258" s="283">
        <v>28875.79</v>
      </c>
      <c r="M258" s="242" t="s">
        <v>5201</v>
      </c>
      <c r="N258" s="242"/>
      <c r="O258" s="243">
        <v>3837</v>
      </c>
      <c r="Q258" s="224" t="s">
        <v>41000</v>
      </c>
      <c r="R258" s="224"/>
      <c r="S258" s="225">
        <v>42990.42</v>
      </c>
      <c r="U258" s="203" t="s">
        <v>729</v>
      </c>
      <c r="V258" s="203"/>
      <c r="W258" s="204">
        <v>14072</v>
      </c>
      <c r="Y258" s="195" t="s">
        <v>3692</v>
      </c>
      <c r="Z258" s="195"/>
      <c r="AA258" s="196">
        <v>1152623</v>
      </c>
      <c r="AB258" s="113"/>
      <c r="AC258" s="113"/>
      <c r="AD258" s="113"/>
      <c r="AE258" s="113"/>
      <c r="AF258" t="s">
        <v>67683</v>
      </c>
      <c r="AG258" s="284">
        <v>18808</v>
      </c>
      <c r="AI258" s="276" t="s">
        <v>63907</v>
      </c>
      <c r="AJ258" s="277">
        <v>5853.43</v>
      </c>
      <c r="AL258" s="246" t="s">
        <v>55754</v>
      </c>
      <c r="AM258" s="247">
        <v>16441.400000000001</v>
      </c>
      <c r="AO258" s="226" t="s">
        <v>42117</v>
      </c>
      <c r="AP258" s="227">
        <v>21250</v>
      </c>
      <c r="AR258" s="207" t="s">
        <v>14902</v>
      </c>
      <c r="AS258" s="208">
        <v>19442.97</v>
      </c>
      <c r="AT258" s="93"/>
      <c r="AU258" s="199" t="s">
        <v>15731</v>
      </c>
      <c r="AV258" s="200">
        <v>7618.28</v>
      </c>
      <c r="BA258" t="s">
        <v>51134</v>
      </c>
      <c r="BB258" s="284">
        <v>29237.09</v>
      </c>
      <c r="BD258" s="272" t="s">
        <v>11773</v>
      </c>
      <c r="BE258" s="273">
        <v>28875.79</v>
      </c>
      <c r="BG258" s="244" t="s">
        <v>10956</v>
      </c>
      <c r="BH258" s="245">
        <v>3837</v>
      </c>
      <c r="BJ258" s="230" t="s">
        <v>41541</v>
      </c>
      <c r="BK258" s="231">
        <v>42990.42</v>
      </c>
      <c r="BM258" s="209" t="s">
        <v>8254</v>
      </c>
      <c r="BN258" s="210">
        <v>309254</v>
      </c>
      <c r="BP258" s="195" t="s">
        <v>10225</v>
      </c>
      <c r="BQ258" s="196">
        <v>8567.9500000000007</v>
      </c>
    </row>
    <row r="259" spans="5:69" x14ac:dyDescent="0.55000000000000004">
      <c r="E259" t="s">
        <v>39753</v>
      </c>
      <c r="G259" s="284">
        <v>1071.05</v>
      </c>
      <c r="I259" s="282" t="s">
        <v>5571</v>
      </c>
      <c r="J259" s="282"/>
      <c r="K259" s="283">
        <v>15294.08</v>
      </c>
      <c r="M259" s="242" t="s">
        <v>5202</v>
      </c>
      <c r="N259" s="242"/>
      <c r="O259" s="243">
        <v>149</v>
      </c>
      <c r="Q259" s="224" t="s">
        <v>41001</v>
      </c>
      <c r="R259" s="224"/>
      <c r="S259" s="225">
        <v>76095.09</v>
      </c>
      <c r="U259" s="203" t="s">
        <v>730</v>
      </c>
      <c r="V259" s="203"/>
      <c r="W259" s="204">
        <v>60657.66</v>
      </c>
      <c r="Y259" s="195" t="s">
        <v>3790</v>
      </c>
      <c r="Z259" s="195"/>
      <c r="AA259" s="196">
        <v>50141</v>
      </c>
      <c r="AB259" s="113"/>
      <c r="AC259" s="113"/>
      <c r="AD259" s="113"/>
      <c r="AE259" s="113"/>
      <c r="AF259" t="s">
        <v>71088</v>
      </c>
      <c r="AG259" s="284">
        <v>6165</v>
      </c>
      <c r="AI259" s="276" t="s">
        <v>63908</v>
      </c>
      <c r="AJ259" s="277">
        <v>10154.620000000001</v>
      </c>
      <c r="AL259" s="246" t="s">
        <v>38818</v>
      </c>
      <c r="AM259" s="247">
        <v>1065.1300000000001</v>
      </c>
      <c r="AO259" s="226" t="s">
        <v>42118</v>
      </c>
      <c r="AP259" s="227">
        <v>1429310.48</v>
      </c>
      <c r="AR259" s="207" t="s">
        <v>14903</v>
      </c>
      <c r="AS259" s="208">
        <v>12171.33</v>
      </c>
      <c r="AT259" s="93"/>
      <c r="AU259" s="199" t="s">
        <v>31659</v>
      </c>
      <c r="AV259" s="200">
        <v>483032.16</v>
      </c>
      <c r="BA259" t="s">
        <v>51265</v>
      </c>
      <c r="BB259" s="284">
        <v>6083.05</v>
      </c>
      <c r="BD259" s="272" t="s">
        <v>11774</v>
      </c>
      <c r="BE259" s="273">
        <v>15294.08</v>
      </c>
      <c r="BG259" s="244" t="s">
        <v>10957</v>
      </c>
      <c r="BH259" s="245">
        <v>149</v>
      </c>
      <c r="BJ259" s="230" t="s">
        <v>41542</v>
      </c>
      <c r="BK259" s="231">
        <v>76095.09</v>
      </c>
      <c r="BM259" s="209" t="s">
        <v>8632</v>
      </c>
      <c r="BN259" s="210">
        <v>25147</v>
      </c>
      <c r="BP259" s="195" t="s">
        <v>9833</v>
      </c>
      <c r="BQ259" s="196">
        <v>8567.9500000000007</v>
      </c>
    </row>
    <row r="260" spans="5:69" x14ac:dyDescent="0.55000000000000004">
      <c r="E260" t="s">
        <v>39758</v>
      </c>
      <c r="G260" s="284">
        <v>23189.95</v>
      </c>
      <c r="I260" s="282" t="s">
        <v>5580</v>
      </c>
      <c r="J260" s="282"/>
      <c r="K260" s="283">
        <v>21947.9</v>
      </c>
      <c r="M260" s="242" t="s">
        <v>5118</v>
      </c>
      <c r="N260" s="242"/>
      <c r="O260" s="243">
        <v>9242.26</v>
      </c>
      <c r="Q260" s="224" t="s">
        <v>42078</v>
      </c>
      <c r="R260" s="224"/>
      <c r="S260" s="225">
        <v>1247457.6200000001</v>
      </c>
      <c r="U260" s="203" t="s">
        <v>731</v>
      </c>
      <c r="V260" s="203"/>
      <c r="W260" s="204">
        <v>12369.29</v>
      </c>
      <c r="Y260" s="195" t="s">
        <v>3791</v>
      </c>
      <c r="Z260" s="195"/>
      <c r="AA260" s="196">
        <v>57378</v>
      </c>
      <c r="AB260" s="113"/>
      <c r="AC260" s="113"/>
      <c r="AD260" s="113"/>
      <c r="AE260" s="113"/>
      <c r="AF260" t="s">
        <v>49979</v>
      </c>
      <c r="AG260" s="284">
        <v>242885</v>
      </c>
      <c r="AI260" s="276" t="s">
        <v>63909</v>
      </c>
      <c r="AJ260" s="277">
        <v>142.88999999999999</v>
      </c>
      <c r="AL260" s="246" t="s">
        <v>46633</v>
      </c>
      <c r="AM260" s="247">
        <v>25981.26</v>
      </c>
      <c r="AO260" s="226" t="s">
        <v>46631</v>
      </c>
      <c r="AP260" s="227">
        <v>54.93</v>
      </c>
      <c r="AR260" s="207" t="s">
        <v>14904</v>
      </c>
      <c r="AS260" s="208">
        <v>32197.75</v>
      </c>
      <c r="AT260" s="93"/>
      <c r="AU260" s="199" t="s">
        <v>31660</v>
      </c>
      <c r="AV260" s="200">
        <v>34763.29</v>
      </c>
      <c r="BA260" t="s">
        <v>43902</v>
      </c>
      <c r="BB260" s="284">
        <v>17750</v>
      </c>
      <c r="BD260" s="272" t="s">
        <v>11783</v>
      </c>
      <c r="BE260" s="273">
        <v>21947.9</v>
      </c>
      <c r="BG260" s="244" t="s">
        <v>10958</v>
      </c>
      <c r="BH260" s="245">
        <v>9242.26</v>
      </c>
      <c r="BJ260" s="230" t="s">
        <v>43469</v>
      </c>
      <c r="BK260" s="231">
        <v>1247457.6200000001</v>
      </c>
      <c r="BM260" s="209" t="s">
        <v>8870</v>
      </c>
      <c r="BN260" s="210">
        <v>533881</v>
      </c>
      <c r="BP260" s="195" t="s">
        <v>10102</v>
      </c>
      <c r="BQ260" s="196">
        <v>405744.48</v>
      </c>
    </row>
    <row r="261" spans="5:69" x14ac:dyDescent="0.55000000000000004">
      <c r="E261" t="s">
        <v>39759</v>
      </c>
      <c r="G261" s="284">
        <v>13851.69</v>
      </c>
      <c r="I261" s="282" t="s">
        <v>5583</v>
      </c>
      <c r="J261" s="282"/>
      <c r="K261" s="283">
        <v>63876.51</v>
      </c>
      <c r="M261" s="242" t="s">
        <v>5119</v>
      </c>
      <c r="N261" s="242"/>
      <c r="O261" s="243">
        <v>2116.1799999999998</v>
      </c>
      <c r="Q261" s="224" t="s">
        <v>44237</v>
      </c>
      <c r="R261" s="224"/>
      <c r="S261" s="225">
        <v>1867970.64</v>
      </c>
      <c r="U261" s="203" t="s">
        <v>732</v>
      </c>
      <c r="V261" s="203"/>
      <c r="W261" s="204">
        <v>57722</v>
      </c>
      <c r="Y261" s="195" t="s">
        <v>3792</v>
      </c>
      <c r="Z261" s="195"/>
      <c r="AA261" s="196">
        <v>6156</v>
      </c>
      <c r="AB261" s="113"/>
      <c r="AC261" s="113"/>
      <c r="AD261" s="113"/>
      <c r="AE261" s="113"/>
      <c r="AF261" t="s">
        <v>42546</v>
      </c>
      <c r="AG261" s="284">
        <v>26474.67</v>
      </c>
      <c r="AI261" s="276" t="s">
        <v>63910</v>
      </c>
      <c r="AJ261" s="277">
        <v>698.19</v>
      </c>
      <c r="AL261" s="246" t="s">
        <v>61264</v>
      </c>
      <c r="AM261" s="247">
        <v>273289.53000000003</v>
      </c>
      <c r="AO261" s="226" t="s">
        <v>38813</v>
      </c>
      <c r="AP261" s="227">
        <v>6944</v>
      </c>
      <c r="AR261" s="207" t="s">
        <v>14905</v>
      </c>
      <c r="AS261" s="208">
        <v>76818.45</v>
      </c>
      <c r="AT261" s="93"/>
      <c r="AU261" s="199" t="s">
        <v>31661</v>
      </c>
      <c r="AV261" s="200">
        <v>90694.98</v>
      </c>
      <c r="BA261" t="s">
        <v>66473</v>
      </c>
      <c r="BB261" s="284">
        <v>3264.79</v>
      </c>
      <c r="BD261" s="272" t="s">
        <v>11786</v>
      </c>
      <c r="BE261" s="273">
        <v>63876.51</v>
      </c>
      <c r="BG261" s="244" t="s">
        <v>10960</v>
      </c>
      <c r="BH261" s="245">
        <v>2116.1799999999998</v>
      </c>
      <c r="BJ261" s="230" t="s">
        <v>46323</v>
      </c>
      <c r="BK261" s="231">
        <v>1867970.64</v>
      </c>
      <c r="BM261" s="209" t="s">
        <v>9153</v>
      </c>
      <c r="BN261" s="210">
        <v>37285</v>
      </c>
      <c r="BP261" s="195" t="s">
        <v>10226</v>
      </c>
      <c r="BQ261" s="196">
        <v>322920</v>
      </c>
    </row>
    <row r="262" spans="5:69" x14ac:dyDescent="0.55000000000000004">
      <c r="E262" t="s">
        <v>39761</v>
      </c>
      <c r="G262" s="284">
        <v>26858.32</v>
      </c>
      <c r="I262" s="282" t="s">
        <v>5584</v>
      </c>
      <c r="J262" s="282"/>
      <c r="K262" s="283">
        <v>13000</v>
      </c>
      <c r="M262" s="242" t="s">
        <v>5048</v>
      </c>
      <c r="N262" s="242"/>
      <c r="O262" s="243">
        <v>1672.44</v>
      </c>
      <c r="Q262" s="224" t="s">
        <v>42079</v>
      </c>
      <c r="R262" s="224"/>
      <c r="S262" s="225">
        <v>7831574.9299999997</v>
      </c>
      <c r="U262" s="203" t="s">
        <v>733</v>
      </c>
      <c r="V262" s="203"/>
      <c r="W262" s="204">
        <v>10028.44</v>
      </c>
      <c r="Y262" s="195" t="s">
        <v>3793</v>
      </c>
      <c r="Z262" s="195"/>
      <c r="AA262" s="196">
        <v>8777</v>
      </c>
      <c r="AB262" s="113"/>
      <c r="AC262" s="113"/>
      <c r="AD262" s="113"/>
      <c r="AE262" s="113"/>
      <c r="AF262" t="s">
        <v>49980</v>
      </c>
      <c r="AG262" s="284">
        <v>6274.87</v>
      </c>
      <c r="AI262" s="276" t="s">
        <v>63911</v>
      </c>
      <c r="AJ262" s="277">
        <v>490509</v>
      </c>
      <c r="AL262" s="246" t="s">
        <v>40087</v>
      </c>
      <c r="AM262" s="247">
        <v>5441.48</v>
      </c>
      <c r="AO262" s="226" t="s">
        <v>38814</v>
      </c>
      <c r="AP262" s="227">
        <v>104044.36</v>
      </c>
      <c r="AR262" s="207" t="s">
        <v>14906</v>
      </c>
      <c r="AS262" s="208">
        <v>7700</v>
      </c>
      <c r="AT262" s="93"/>
      <c r="AU262" s="199" t="s">
        <v>31662</v>
      </c>
      <c r="AV262" s="200">
        <v>90884.57</v>
      </c>
      <c r="BA262" t="s">
        <v>11826</v>
      </c>
      <c r="BB262" s="284">
        <v>1745820.59</v>
      </c>
      <c r="BD262" s="272" t="s">
        <v>11787</v>
      </c>
      <c r="BE262" s="273">
        <v>13000</v>
      </c>
      <c r="BG262" s="244" t="s">
        <v>9615</v>
      </c>
      <c r="BH262" s="245">
        <v>1672.44</v>
      </c>
      <c r="BJ262" s="230" t="s">
        <v>43470</v>
      </c>
      <c r="BK262" s="231">
        <v>7831574.9299999997</v>
      </c>
      <c r="BM262" s="209" t="s">
        <v>9215</v>
      </c>
      <c r="BN262" s="210">
        <v>2764137.63</v>
      </c>
      <c r="BP262" s="195" t="s">
        <v>9834</v>
      </c>
      <c r="BQ262" s="196">
        <v>728664.48</v>
      </c>
    </row>
    <row r="263" spans="5:69" x14ac:dyDescent="0.55000000000000004">
      <c r="E263" t="s">
        <v>39762</v>
      </c>
      <c r="G263" s="284">
        <v>8057.75</v>
      </c>
      <c r="I263" s="282" t="s">
        <v>5586</v>
      </c>
      <c r="J263" s="282"/>
      <c r="K263" s="283">
        <v>2759.74</v>
      </c>
      <c r="M263" s="242" t="s">
        <v>5123</v>
      </c>
      <c r="N263" s="242"/>
      <c r="O263" s="243">
        <v>142124.46</v>
      </c>
      <c r="Q263" s="224" t="s">
        <v>41002</v>
      </c>
      <c r="R263" s="224"/>
      <c r="S263" s="225">
        <v>168473</v>
      </c>
      <c r="U263" s="203" t="s">
        <v>734</v>
      </c>
      <c r="V263" s="203"/>
      <c r="W263" s="204">
        <v>23655</v>
      </c>
      <c r="Y263" s="195" t="s">
        <v>3794</v>
      </c>
      <c r="Z263" s="195"/>
      <c r="AA263" s="196">
        <v>68585</v>
      </c>
      <c r="AB263" s="113"/>
      <c r="AC263" s="113"/>
      <c r="AD263" s="113"/>
      <c r="AE263" s="113"/>
      <c r="AF263" t="s">
        <v>49981</v>
      </c>
      <c r="AG263" s="284">
        <v>8371.08</v>
      </c>
      <c r="AI263" s="276" t="s">
        <v>61752</v>
      </c>
      <c r="AJ263" s="277">
        <v>12405.72</v>
      </c>
      <c r="AL263" s="246" t="s">
        <v>38819</v>
      </c>
      <c r="AM263" s="247">
        <v>120830.49</v>
      </c>
      <c r="AO263" s="226" t="s">
        <v>46632</v>
      </c>
      <c r="AP263" s="227">
        <v>8.85</v>
      </c>
      <c r="AR263" s="207" t="s">
        <v>14907</v>
      </c>
      <c r="AS263" s="208">
        <v>94435.24</v>
      </c>
      <c r="AT263" s="93"/>
      <c r="AU263" s="199" t="s">
        <v>15858</v>
      </c>
      <c r="AV263" s="200">
        <v>483032.16</v>
      </c>
      <c r="BA263" t="s">
        <v>39888</v>
      </c>
      <c r="BB263" s="284">
        <v>9216.5</v>
      </c>
      <c r="BD263" s="272" t="s">
        <v>11789</v>
      </c>
      <c r="BE263" s="273">
        <v>2759.74</v>
      </c>
      <c r="BG263" s="244" t="s">
        <v>10965</v>
      </c>
      <c r="BH263" s="245">
        <v>142124.46</v>
      </c>
      <c r="BJ263" s="230" t="s">
        <v>41543</v>
      </c>
      <c r="BK263" s="231">
        <v>168473</v>
      </c>
      <c r="BM263" s="209" t="s">
        <v>10847</v>
      </c>
      <c r="BN263" s="210">
        <v>14707.43</v>
      </c>
      <c r="BP263" s="195" t="s">
        <v>10227</v>
      </c>
      <c r="BQ263" s="196">
        <v>13086.34</v>
      </c>
    </row>
    <row r="264" spans="5:69" x14ac:dyDescent="0.55000000000000004">
      <c r="E264" t="s">
        <v>39765</v>
      </c>
      <c r="G264" s="284">
        <v>8604.67</v>
      </c>
      <c r="I264" s="282" t="s">
        <v>5588</v>
      </c>
      <c r="J264" s="282"/>
      <c r="K264" s="283">
        <v>4563.0200000000004</v>
      </c>
      <c r="M264" s="242" t="s">
        <v>5124</v>
      </c>
      <c r="N264" s="242"/>
      <c r="O264" s="243">
        <v>28283.7</v>
      </c>
      <c r="Q264" s="224" t="s">
        <v>41003</v>
      </c>
      <c r="R264" s="224"/>
      <c r="S264" s="225">
        <v>96374</v>
      </c>
      <c r="U264" s="203" t="s">
        <v>735</v>
      </c>
      <c r="V264" s="203"/>
      <c r="W264" s="204">
        <v>19854</v>
      </c>
      <c r="Y264" s="195" t="s">
        <v>3795</v>
      </c>
      <c r="Z264" s="195"/>
      <c r="AA264" s="196">
        <v>41460.800000000003</v>
      </c>
      <c r="AB264" s="113"/>
      <c r="AC264" s="113"/>
      <c r="AD264" s="113"/>
      <c r="AE264" s="113"/>
      <c r="AF264" t="s">
        <v>42547</v>
      </c>
      <c r="AG264">
        <v>389.81</v>
      </c>
      <c r="AI264" s="276" t="s">
        <v>61753</v>
      </c>
      <c r="AJ264" s="277">
        <v>949.01</v>
      </c>
      <c r="AL264" s="246" t="s">
        <v>58917</v>
      </c>
      <c r="AM264" s="247">
        <v>760.86</v>
      </c>
      <c r="AO264" s="226" t="s">
        <v>38815</v>
      </c>
      <c r="AP264" s="227">
        <v>133541.84</v>
      </c>
      <c r="AR264" s="207" t="s">
        <v>14908</v>
      </c>
      <c r="AS264" s="208">
        <v>127211.76</v>
      </c>
      <c r="AT264" s="93"/>
      <c r="AU264" s="199" t="s">
        <v>15868</v>
      </c>
      <c r="AV264" s="200">
        <v>34763.29</v>
      </c>
      <c r="BA264" t="s">
        <v>51137</v>
      </c>
      <c r="BB264" s="284">
        <v>65110.21</v>
      </c>
      <c r="BD264" s="272" t="s">
        <v>11791</v>
      </c>
      <c r="BE264" s="273">
        <v>4563.0200000000004</v>
      </c>
      <c r="BG264" s="244" t="s">
        <v>10966</v>
      </c>
      <c r="BH264" s="245">
        <v>28283.7</v>
      </c>
      <c r="BJ264" s="230" t="s">
        <v>41544</v>
      </c>
      <c r="BK264" s="231">
        <v>96374</v>
      </c>
      <c r="BM264" s="209" t="s">
        <v>9639</v>
      </c>
      <c r="BN264" s="210">
        <v>6865.43</v>
      </c>
      <c r="BP264" s="195" t="s">
        <v>9280</v>
      </c>
      <c r="BQ264" s="196">
        <v>2994.69</v>
      </c>
    </row>
    <row r="265" spans="5:69" x14ac:dyDescent="0.55000000000000004">
      <c r="E265" t="s">
        <v>39769</v>
      </c>
      <c r="G265" s="284">
        <v>7965.4</v>
      </c>
      <c r="I265" s="282" t="s">
        <v>65374</v>
      </c>
      <c r="J265" s="282"/>
      <c r="K265" s="283">
        <v>8054.44</v>
      </c>
      <c r="M265" s="242" t="s">
        <v>5205</v>
      </c>
      <c r="N265" s="242"/>
      <c r="O265" s="243">
        <v>1072</v>
      </c>
      <c r="Q265" s="224" t="s">
        <v>41004</v>
      </c>
      <c r="R265" s="224"/>
      <c r="S265" s="225">
        <v>48120</v>
      </c>
      <c r="U265" s="203" t="s">
        <v>736</v>
      </c>
      <c r="V265" s="203"/>
      <c r="W265" s="204">
        <v>21061.88</v>
      </c>
      <c r="Y265" s="195" t="s">
        <v>3796</v>
      </c>
      <c r="Z265" s="195"/>
      <c r="AA265" s="196">
        <v>298533</v>
      </c>
      <c r="AB265" s="113"/>
      <c r="AC265" s="113"/>
      <c r="AD265" s="113"/>
      <c r="AE265" s="113"/>
      <c r="AF265" t="s">
        <v>49982</v>
      </c>
      <c r="AG265">
        <v>737.43</v>
      </c>
      <c r="AI265" s="276" t="s">
        <v>66855</v>
      </c>
      <c r="AJ265" s="277">
        <v>135.26</v>
      </c>
      <c r="AL265" s="246" t="s">
        <v>61071</v>
      </c>
      <c r="AM265" s="247">
        <v>619990.12</v>
      </c>
      <c r="AO265" s="226" t="s">
        <v>38816</v>
      </c>
      <c r="AP265" s="227">
        <v>371027.37</v>
      </c>
      <c r="AR265" s="207" t="s">
        <v>14909</v>
      </c>
      <c r="AS265" s="208">
        <v>32600</v>
      </c>
      <c r="AT265" s="93"/>
      <c r="AU265" s="199" t="s">
        <v>15869</v>
      </c>
      <c r="AV265" s="200">
        <v>90694.98</v>
      </c>
      <c r="BA265" t="s">
        <v>49543</v>
      </c>
      <c r="BB265" s="284">
        <v>138440.24</v>
      </c>
      <c r="BD265" s="272" t="s">
        <v>12637</v>
      </c>
      <c r="BE265" s="273">
        <v>8054.44</v>
      </c>
      <c r="BG265" s="244" t="s">
        <v>10967</v>
      </c>
      <c r="BH265" s="245">
        <v>1072</v>
      </c>
      <c r="BJ265" s="230" t="s">
        <v>41545</v>
      </c>
      <c r="BK265" s="231">
        <v>48120</v>
      </c>
      <c r="BM265" s="209" t="s">
        <v>9696</v>
      </c>
      <c r="BN265" s="210">
        <v>58256.63</v>
      </c>
      <c r="BP265" s="195" t="s">
        <v>9835</v>
      </c>
      <c r="BQ265" s="196">
        <v>16081.03</v>
      </c>
    </row>
    <row r="266" spans="5:69" x14ac:dyDescent="0.55000000000000004">
      <c r="E266" t="s">
        <v>39773</v>
      </c>
      <c r="G266" s="284">
        <v>3141.95</v>
      </c>
      <c r="I266" s="282" t="s">
        <v>65375</v>
      </c>
      <c r="J266" s="282"/>
      <c r="K266" s="283">
        <v>59223</v>
      </c>
      <c r="M266" s="242" t="s">
        <v>5206</v>
      </c>
      <c r="N266" s="242"/>
      <c r="O266" s="243">
        <v>2980.5</v>
      </c>
      <c r="Q266" s="224" t="s">
        <v>41005</v>
      </c>
      <c r="R266" s="224"/>
      <c r="S266" s="225">
        <v>83206.34</v>
      </c>
      <c r="U266" s="203" t="s">
        <v>737</v>
      </c>
      <c r="V266" s="203"/>
      <c r="W266" s="204">
        <v>4312</v>
      </c>
      <c r="Y266" s="195" t="s">
        <v>3797</v>
      </c>
      <c r="Z266" s="195"/>
      <c r="AA266" s="196">
        <v>44121</v>
      </c>
      <c r="AB266" s="113"/>
      <c r="AC266" s="113"/>
      <c r="AD266" s="113"/>
      <c r="AE266" s="113"/>
      <c r="AF266" t="s">
        <v>49983</v>
      </c>
      <c r="AG266" s="284">
        <v>1045.45</v>
      </c>
      <c r="AI266" s="276" t="s">
        <v>58409</v>
      </c>
      <c r="AJ266" s="277">
        <v>9750.2000000000007</v>
      </c>
      <c r="AL266" s="246" t="s">
        <v>59462</v>
      </c>
      <c r="AM266" s="247">
        <v>-745.82</v>
      </c>
      <c r="AO266" s="226" t="s">
        <v>38817</v>
      </c>
      <c r="AP266" s="227">
        <v>18201.71</v>
      </c>
      <c r="AR266" s="207" t="s">
        <v>14910</v>
      </c>
      <c r="AS266" s="208">
        <v>48939</v>
      </c>
      <c r="AT266" s="93"/>
      <c r="AU266" s="199" t="s">
        <v>15870</v>
      </c>
      <c r="AV266" s="200">
        <v>90884.57</v>
      </c>
      <c r="BA266" t="s">
        <v>57071</v>
      </c>
      <c r="BB266" s="284">
        <v>17575</v>
      </c>
      <c r="BD266" s="272" t="s">
        <v>12533</v>
      </c>
      <c r="BE266" s="273">
        <v>59223</v>
      </c>
      <c r="BG266" s="244" t="s">
        <v>10968</v>
      </c>
      <c r="BH266" s="245">
        <v>2980.5</v>
      </c>
      <c r="BJ266" s="230" t="s">
        <v>41546</v>
      </c>
      <c r="BK266" s="231">
        <v>83206.34</v>
      </c>
      <c r="BM266" s="209" t="s">
        <v>11461</v>
      </c>
      <c r="BN266" s="210">
        <v>413595.71</v>
      </c>
      <c r="BP266" s="195" t="s">
        <v>10228</v>
      </c>
      <c r="BQ266" s="196">
        <v>15390</v>
      </c>
    </row>
    <row r="267" spans="5:69" x14ac:dyDescent="0.55000000000000004">
      <c r="E267" t="s">
        <v>39774</v>
      </c>
      <c r="G267" s="284">
        <v>9738.32</v>
      </c>
      <c r="I267" s="282" t="s">
        <v>12321</v>
      </c>
      <c r="J267" s="282"/>
      <c r="K267" s="283">
        <v>792</v>
      </c>
      <c r="M267" s="242" t="s">
        <v>5125</v>
      </c>
      <c r="N267" s="242"/>
      <c r="O267" s="243">
        <v>64152.45</v>
      </c>
      <c r="Q267" s="224" t="s">
        <v>41006</v>
      </c>
      <c r="R267" s="224"/>
      <c r="S267" s="225">
        <v>81006.63</v>
      </c>
      <c r="U267" s="203" t="s">
        <v>738</v>
      </c>
      <c r="V267" s="203"/>
      <c r="W267" s="204">
        <v>91717.52</v>
      </c>
      <c r="Y267" s="195" t="s">
        <v>3798</v>
      </c>
      <c r="Z267" s="195"/>
      <c r="AA267" s="196">
        <v>20560</v>
      </c>
      <c r="AB267" s="113"/>
      <c r="AC267" s="113"/>
      <c r="AD267" s="113"/>
      <c r="AE267" s="113"/>
      <c r="AF267" t="s">
        <v>49984</v>
      </c>
      <c r="AG267">
        <v>50.05</v>
      </c>
      <c r="AI267" s="276" t="s">
        <v>48654</v>
      </c>
      <c r="AJ267" s="277">
        <v>787.47</v>
      </c>
      <c r="AL267" s="246" t="s">
        <v>51455</v>
      </c>
      <c r="AM267" s="247">
        <v>4676.32</v>
      </c>
      <c r="AO267" s="226" t="s">
        <v>51454</v>
      </c>
      <c r="AP267" s="227">
        <v>18532.43</v>
      </c>
      <c r="AR267" s="207" t="s">
        <v>14911</v>
      </c>
      <c r="AS267" s="208">
        <v>61456.800000000003</v>
      </c>
      <c r="AT267" s="93"/>
      <c r="AU267" s="199" t="s">
        <v>13077</v>
      </c>
      <c r="AV267" s="200">
        <v>5770.14</v>
      </c>
      <c r="BA267" t="s">
        <v>69651</v>
      </c>
      <c r="BB267" s="284">
        <v>28734.53</v>
      </c>
      <c r="BD267" s="272" t="s">
        <v>12534</v>
      </c>
      <c r="BE267" s="273">
        <v>792</v>
      </c>
      <c r="BG267" s="244" t="s">
        <v>10969</v>
      </c>
      <c r="BH267" s="245">
        <v>64152.45</v>
      </c>
      <c r="BJ267" s="230" t="s">
        <v>41547</v>
      </c>
      <c r="BK267" s="231">
        <v>81006.63</v>
      </c>
      <c r="BM267" s="209" t="s">
        <v>11809</v>
      </c>
      <c r="BN267" s="210">
        <v>19550.580000000002</v>
      </c>
      <c r="BP267" s="195" t="s">
        <v>9836</v>
      </c>
      <c r="BQ267" s="196">
        <v>15390</v>
      </c>
    </row>
    <row r="268" spans="5:69" x14ac:dyDescent="0.55000000000000004">
      <c r="E268" t="s">
        <v>39834</v>
      </c>
      <c r="G268">
        <v>462.68</v>
      </c>
      <c r="I268" s="282" t="s">
        <v>65376</v>
      </c>
      <c r="J268" s="282"/>
      <c r="K268" s="283">
        <v>12000</v>
      </c>
      <c r="M268" s="242" t="s">
        <v>5208</v>
      </c>
      <c r="N268" s="242"/>
      <c r="O268" s="243">
        <v>2401.27</v>
      </c>
      <c r="Q268" s="224" t="s">
        <v>41007</v>
      </c>
      <c r="R268" s="224"/>
      <c r="S268" s="225">
        <v>129150.25</v>
      </c>
      <c r="U268" s="203" t="s">
        <v>739</v>
      </c>
      <c r="V268" s="203"/>
      <c r="W268" s="204">
        <v>12129.63</v>
      </c>
      <c r="Y268" s="195" t="s">
        <v>3799</v>
      </c>
      <c r="Z268" s="195"/>
      <c r="AA268" s="196">
        <v>122917</v>
      </c>
      <c r="AB268" s="113"/>
      <c r="AC268" s="113"/>
      <c r="AD268" s="113"/>
      <c r="AE268" s="113"/>
      <c r="AF268" t="s">
        <v>60474</v>
      </c>
      <c r="AG268" s="284">
        <v>8400</v>
      </c>
      <c r="AI268" s="276" t="s">
        <v>58411</v>
      </c>
      <c r="AJ268" s="277">
        <v>2533.98</v>
      </c>
      <c r="AL268" s="246" t="s">
        <v>51456</v>
      </c>
      <c r="AM268" s="247">
        <v>357.71</v>
      </c>
      <c r="AO268" s="226" t="s">
        <v>38818</v>
      </c>
      <c r="AP268" s="227">
        <v>1289.46</v>
      </c>
      <c r="AR268" s="207" t="s">
        <v>14912</v>
      </c>
      <c r="AS268" s="208">
        <v>17423.400000000001</v>
      </c>
      <c r="AT268" s="93"/>
      <c r="AU268" s="199" t="s">
        <v>13078</v>
      </c>
      <c r="AV268" s="200">
        <v>16714.939999999999</v>
      </c>
      <c r="BA268" t="s">
        <v>57125</v>
      </c>
      <c r="BB268" s="284">
        <v>8898.7199999999993</v>
      </c>
      <c r="BD268" s="272" t="s">
        <v>12537</v>
      </c>
      <c r="BE268" s="273">
        <v>12000</v>
      </c>
      <c r="BG268" s="244" t="s">
        <v>10972</v>
      </c>
      <c r="BH268" s="245">
        <v>2401.27</v>
      </c>
      <c r="BJ268" s="230" t="s">
        <v>41548</v>
      </c>
      <c r="BK268" s="231">
        <v>129150.25</v>
      </c>
      <c r="BM268" s="209" t="s">
        <v>9759</v>
      </c>
      <c r="BN268" s="210">
        <v>5794005.4100000001</v>
      </c>
      <c r="BP268" s="195" t="s">
        <v>10229</v>
      </c>
      <c r="BQ268" s="196">
        <v>1152623</v>
      </c>
    </row>
    <row r="269" spans="5:69" x14ac:dyDescent="0.55000000000000004">
      <c r="E269" t="s">
        <v>39775</v>
      </c>
      <c r="G269" s="284">
        <v>79559.66</v>
      </c>
      <c r="I269" s="282" t="s">
        <v>12328</v>
      </c>
      <c r="J269" s="282"/>
      <c r="K269" s="283">
        <v>25415.74</v>
      </c>
      <c r="M269" s="242" t="s">
        <v>3605</v>
      </c>
      <c r="N269" s="242"/>
      <c r="O269" s="243">
        <v>1091.24</v>
      </c>
      <c r="Q269" s="224" t="s">
        <v>41008</v>
      </c>
      <c r="R269" s="224"/>
      <c r="S269" s="225">
        <v>212641.67</v>
      </c>
      <c r="U269" s="203" t="s">
        <v>740</v>
      </c>
      <c r="V269" s="203"/>
      <c r="W269" s="204">
        <v>965280</v>
      </c>
      <c r="Y269" s="195" t="s">
        <v>3800</v>
      </c>
      <c r="Z269" s="195"/>
      <c r="AA269" s="196">
        <v>2378529</v>
      </c>
      <c r="AB269" s="113"/>
      <c r="AC269" s="113"/>
      <c r="AD269" s="113"/>
      <c r="AE269" s="113"/>
      <c r="AF269" t="s">
        <v>42548</v>
      </c>
      <c r="AG269" s="284">
        <v>1396.08</v>
      </c>
      <c r="AI269" s="276" t="s">
        <v>58412</v>
      </c>
      <c r="AJ269" s="277">
        <v>2118.13</v>
      </c>
      <c r="AL269" s="246" t="s">
        <v>51457</v>
      </c>
      <c r="AM269" s="247">
        <v>1140.18</v>
      </c>
      <c r="AO269" s="226" t="s">
        <v>46633</v>
      </c>
      <c r="AP269" s="227">
        <v>95037.37</v>
      </c>
      <c r="AR269" s="207" t="s">
        <v>14913</v>
      </c>
      <c r="AS269" s="208">
        <v>166400.39000000001</v>
      </c>
      <c r="AT269" s="93"/>
      <c r="AU269" s="199" t="s">
        <v>13079</v>
      </c>
      <c r="AV269" s="200">
        <v>38895.56</v>
      </c>
      <c r="BA269" t="s">
        <v>11827</v>
      </c>
      <c r="BB269" s="284">
        <v>109502.35</v>
      </c>
      <c r="BD269" s="272" t="s">
        <v>12542</v>
      </c>
      <c r="BE269" s="273">
        <v>25415.74</v>
      </c>
      <c r="BG269" s="244" t="s">
        <v>9616</v>
      </c>
      <c r="BH269" s="245">
        <v>1091.24</v>
      </c>
      <c r="BJ269" s="230" t="s">
        <v>41549</v>
      </c>
      <c r="BK269" s="231">
        <v>212641.67</v>
      </c>
      <c r="BM269" s="209" t="s">
        <v>6613</v>
      </c>
      <c r="BN269" s="210">
        <v>34780.1</v>
      </c>
      <c r="BP269" s="195" t="s">
        <v>9837</v>
      </c>
      <c r="BQ269" s="196">
        <v>1152623</v>
      </c>
    </row>
    <row r="270" spans="5:69" x14ac:dyDescent="0.55000000000000004">
      <c r="E270" t="s">
        <v>39776</v>
      </c>
      <c r="G270">
        <v>265.93</v>
      </c>
      <c r="I270" s="282" t="s">
        <v>65378</v>
      </c>
      <c r="J270" s="282"/>
      <c r="K270" s="283">
        <v>366.69</v>
      </c>
      <c r="M270" s="242" t="s">
        <v>5128</v>
      </c>
      <c r="N270" s="242"/>
      <c r="O270" s="243">
        <v>66691.44</v>
      </c>
      <c r="Q270" s="224" t="s">
        <v>41009</v>
      </c>
      <c r="R270" s="224"/>
      <c r="S270" s="225">
        <v>55911</v>
      </c>
      <c r="U270" s="203" t="s">
        <v>741</v>
      </c>
      <c r="V270" s="203"/>
      <c r="W270" s="204">
        <v>35062</v>
      </c>
      <c r="Y270" s="195" t="s">
        <v>3801</v>
      </c>
      <c r="Z270" s="195"/>
      <c r="AA270" s="196">
        <v>25039</v>
      </c>
      <c r="AB270" s="113"/>
      <c r="AC270" s="113"/>
      <c r="AD270" s="113"/>
      <c r="AE270" s="113"/>
      <c r="AF270" t="s">
        <v>42549</v>
      </c>
      <c r="AG270" s="284">
        <v>14992.08</v>
      </c>
      <c r="AI270" s="276" t="s">
        <v>47719</v>
      </c>
      <c r="AJ270" s="277">
        <v>3437.45</v>
      </c>
      <c r="AL270" s="246" t="s">
        <v>51458</v>
      </c>
      <c r="AM270" s="247">
        <v>37.36</v>
      </c>
      <c r="AO270" s="226" t="s">
        <v>40087</v>
      </c>
      <c r="AP270" s="227">
        <v>34965.4</v>
      </c>
      <c r="AR270" s="207" t="s">
        <v>14914</v>
      </c>
      <c r="AS270" s="208">
        <v>27827.87</v>
      </c>
      <c r="AT270" s="93"/>
      <c r="AU270" s="199" t="s">
        <v>13080</v>
      </c>
      <c r="AV270" s="200">
        <v>26865.13</v>
      </c>
      <c r="BA270" t="s">
        <v>37961</v>
      </c>
      <c r="BB270">
        <v>-0.52</v>
      </c>
      <c r="BD270" s="272" t="s">
        <v>12647</v>
      </c>
      <c r="BE270" s="273">
        <v>366.69</v>
      </c>
      <c r="BG270" s="244" t="s">
        <v>10974</v>
      </c>
      <c r="BH270" s="245">
        <v>66691.44</v>
      </c>
      <c r="BJ270" s="230" t="s">
        <v>41550</v>
      </c>
      <c r="BK270" s="231">
        <v>55911</v>
      </c>
      <c r="BM270" s="209" t="s">
        <v>7039</v>
      </c>
      <c r="BN270" s="210">
        <v>1859</v>
      </c>
      <c r="BP270" s="195" t="s">
        <v>10230</v>
      </c>
      <c r="BQ270" s="196">
        <v>50141</v>
      </c>
    </row>
    <row r="271" spans="5:69" x14ac:dyDescent="0.55000000000000004">
      <c r="E271" t="s">
        <v>39778</v>
      </c>
      <c r="G271" s="284">
        <v>14645.23</v>
      </c>
      <c r="I271" s="282" t="s">
        <v>12331</v>
      </c>
      <c r="J271" s="282"/>
      <c r="K271" s="283">
        <v>33730</v>
      </c>
      <c r="M271" s="242" t="s">
        <v>5130</v>
      </c>
      <c r="N271" s="242"/>
      <c r="O271" s="243">
        <v>45571.28</v>
      </c>
      <c r="Q271" s="224" t="s">
        <v>41010</v>
      </c>
      <c r="R271" s="224"/>
      <c r="S271" s="225">
        <v>86389.22</v>
      </c>
      <c r="U271" s="203" t="s">
        <v>742</v>
      </c>
      <c r="V271" s="203"/>
      <c r="W271" s="204">
        <v>63825.94</v>
      </c>
      <c r="Y271" s="195" t="s">
        <v>3802</v>
      </c>
      <c r="Z271" s="195"/>
      <c r="AA271" s="196">
        <v>11265</v>
      </c>
      <c r="AB271" s="113"/>
      <c r="AC271" s="113"/>
      <c r="AD271" s="113"/>
      <c r="AE271" s="113"/>
      <c r="AF271" t="s">
        <v>64340</v>
      </c>
      <c r="AG271" s="284">
        <v>9570.15</v>
      </c>
      <c r="AI271" s="276" t="s">
        <v>61754</v>
      </c>
      <c r="AJ271" s="277">
        <v>4032.05</v>
      </c>
      <c r="AL271" s="246" t="s">
        <v>63895</v>
      </c>
      <c r="AM271" s="247">
        <v>234.49</v>
      </c>
      <c r="AO271" s="226" t="s">
        <v>38819</v>
      </c>
      <c r="AP271" s="227">
        <v>59821.8</v>
      </c>
      <c r="AR271" s="207" t="s">
        <v>14915</v>
      </c>
      <c r="AS271" s="208">
        <v>19588.240000000002</v>
      </c>
      <c r="AT271" s="93"/>
      <c r="AU271" s="199" t="s">
        <v>13081</v>
      </c>
      <c r="AV271" s="200">
        <v>348.08</v>
      </c>
      <c r="BA271" t="s">
        <v>66206</v>
      </c>
      <c r="BB271" s="284">
        <v>20673.39</v>
      </c>
      <c r="BD271" s="272" t="s">
        <v>12545</v>
      </c>
      <c r="BE271" s="273">
        <v>33730</v>
      </c>
      <c r="BG271" s="244" t="s">
        <v>10977</v>
      </c>
      <c r="BH271" s="245">
        <v>45571.28</v>
      </c>
      <c r="BJ271" s="230" t="s">
        <v>41551</v>
      </c>
      <c r="BK271" s="231">
        <v>86389.22</v>
      </c>
      <c r="BM271" s="209" t="s">
        <v>7279</v>
      </c>
      <c r="BN271" s="210">
        <v>21013</v>
      </c>
      <c r="BP271" s="195" t="s">
        <v>9838</v>
      </c>
      <c r="BQ271" s="196">
        <v>50141</v>
      </c>
    </row>
    <row r="272" spans="5:69" x14ac:dyDescent="0.55000000000000004">
      <c r="E272" t="s">
        <v>39779</v>
      </c>
      <c r="G272" s="284">
        <v>8707.2099999999991</v>
      </c>
      <c r="I272" s="282" t="s">
        <v>65379</v>
      </c>
      <c r="J272" s="282"/>
      <c r="K272" s="283">
        <v>52.5</v>
      </c>
      <c r="M272" s="242" t="s">
        <v>5131</v>
      </c>
      <c r="N272" s="242"/>
      <c r="O272" s="243">
        <v>0.4</v>
      </c>
      <c r="Q272" s="224" t="s">
        <v>41011</v>
      </c>
      <c r="R272" s="224"/>
      <c r="S272" s="225">
        <v>50058</v>
      </c>
      <c r="U272" s="203" t="s">
        <v>743</v>
      </c>
      <c r="V272" s="203"/>
      <c r="W272" s="204">
        <v>250468.66</v>
      </c>
      <c r="Y272" s="195" t="s">
        <v>3803</v>
      </c>
      <c r="Z272" s="195"/>
      <c r="AA272" s="196">
        <v>33004</v>
      </c>
      <c r="AB272" s="113"/>
      <c r="AC272" s="113"/>
      <c r="AD272" s="113"/>
      <c r="AE272" s="113"/>
      <c r="AF272" t="s">
        <v>71089</v>
      </c>
      <c r="AG272" s="284">
        <v>6119.98</v>
      </c>
      <c r="AI272" s="276" t="s">
        <v>61755</v>
      </c>
      <c r="AJ272" s="277">
        <v>263.45999999999998</v>
      </c>
      <c r="AL272" s="246" t="s">
        <v>63004</v>
      </c>
      <c r="AM272" s="247">
        <v>394.13</v>
      </c>
      <c r="AO272" s="226" t="s">
        <v>51455</v>
      </c>
      <c r="AP272" s="227">
        <v>4042.95</v>
      </c>
      <c r="AR272" s="207" t="s">
        <v>14916</v>
      </c>
      <c r="AS272" s="208">
        <v>7093.88</v>
      </c>
      <c r="AT272" s="93"/>
      <c r="AU272" s="199" t="s">
        <v>13082</v>
      </c>
      <c r="AV272" s="200">
        <v>6505.68</v>
      </c>
      <c r="BA272" t="s">
        <v>65260</v>
      </c>
      <c r="BB272" s="284">
        <v>9783.68</v>
      </c>
      <c r="BD272" s="272" t="s">
        <v>12653</v>
      </c>
      <c r="BE272" s="273">
        <v>52.5</v>
      </c>
      <c r="BG272" s="244" t="s">
        <v>10978</v>
      </c>
      <c r="BH272" s="245">
        <v>0.4</v>
      </c>
      <c r="BJ272" s="230" t="s">
        <v>41552</v>
      </c>
      <c r="BK272" s="231">
        <v>50058</v>
      </c>
      <c r="BM272" s="209" t="s">
        <v>7694</v>
      </c>
      <c r="BN272" s="210">
        <v>14158.19</v>
      </c>
      <c r="BP272" s="195" t="s">
        <v>10231</v>
      </c>
      <c r="BQ272" s="196">
        <v>57378</v>
      </c>
    </row>
    <row r="273" spans="5:69" x14ac:dyDescent="0.55000000000000004">
      <c r="E273" t="s">
        <v>39781</v>
      </c>
      <c r="G273" s="284">
        <v>3276.54</v>
      </c>
      <c r="I273" s="282" t="s">
        <v>12335</v>
      </c>
      <c r="J273" s="282"/>
      <c r="K273" s="283">
        <v>13785</v>
      </c>
      <c r="M273" s="242" t="s">
        <v>5132</v>
      </c>
      <c r="N273" s="242"/>
      <c r="O273" s="243">
        <v>6245.43</v>
      </c>
      <c r="Q273" s="224" t="s">
        <v>41012</v>
      </c>
      <c r="R273" s="224"/>
      <c r="S273" s="225">
        <v>71588</v>
      </c>
      <c r="U273" s="203" t="s">
        <v>744</v>
      </c>
      <c r="V273" s="203"/>
      <c r="W273" s="204">
        <v>20622</v>
      </c>
      <c r="Y273" s="195" t="s">
        <v>3804</v>
      </c>
      <c r="Z273" s="195"/>
      <c r="AA273" s="196">
        <v>1794.13</v>
      </c>
      <c r="AB273" s="113"/>
      <c r="AC273" s="113"/>
      <c r="AD273" s="113"/>
      <c r="AE273" s="113"/>
      <c r="AF273" t="s">
        <v>71090</v>
      </c>
      <c r="AG273" s="284">
        <v>4050</v>
      </c>
      <c r="AI273" s="276" t="s">
        <v>61756</v>
      </c>
      <c r="AJ273" s="277">
        <v>824.52</v>
      </c>
      <c r="AL273" s="246" t="s">
        <v>51459</v>
      </c>
      <c r="AM273" s="247">
        <v>76.400000000000006</v>
      </c>
      <c r="AO273" s="226" t="s">
        <v>51456</v>
      </c>
      <c r="AP273" s="227">
        <v>309.29000000000002</v>
      </c>
      <c r="AR273" s="207" t="s">
        <v>14917</v>
      </c>
      <c r="AS273" s="208">
        <v>6715.36</v>
      </c>
      <c r="AT273" s="93"/>
      <c r="AU273" s="199" t="s">
        <v>13083</v>
      </c>
      <c r="AV273" s="200">
        <v>12333.01</v>
      </c>
      <c r="BA273" t="s">
        <v>11828</v>
      </c>
      <c r="BB273" s="284">
        <v>656473.38</v>
      </c>
      <c r="BD273" s="272" t="s">
        <v>12549</v>
      </c>
      <c r="BE273" s="273">
        <v>13785</v>
      </c>
      <c r="BG273" s="244" t="s">
        <v>10979</v>
      </c>
      <c r="BH273" s="245">
        <v>6245.43</v>
      </c>
      <c r="BJ273" s="230" t="s">
        <v>41553</v>
      </c>
      <c r="BK273" s="231">
        <v>71588</v>
      </c>
      <c r="BM273" s="209" t="s">
        <v>7997</v>
      </c>
      <c r="BN273" s="210">
        <v>1276.3699999999999</v>
      </c>
      <c r="BP273" s="195" t="s">
        <v>9839</v>
      </c>
      <c r="BQ273" s="196">
        <v>57378</v>
      </c>
    </row>
    <row r="274" spans="5:69" x14ac:dyDescent="0.55000000000000004">
      <c r="E274" t="s">
        <v>39783</v>
      </c>
      <c r="G274" s="284">
        <v>139251.6</v>
      </c>
      <c r="I274" s="282" t="s">
        <v>65380</v>
      </c>
      <c r="J274" s="282"/>
      <c r="K274" s="283">
        <v>100806</v>
      </c>
      <c r="M274" s="242" t="s">
        <v>5133</v>
      </c>
      <c r="N274" s="242"/>
      <c r="O274" s="243">
        <v>8620.36</v>
      </c>
      <c r="Q274" s="224" t="s">
        <v>41013</v>
      </c>
      <c r="R274" s="224"/>
      <c r="S274" s="225">
        <v>163844</v>
      </c>
      <c r="U274" s="203" t="s">
        <v>745</v>
      </c>
      <c r="V274" s="203"/>
      <c r="W274" s="204">
        <v>390983.62</v>
      </c>
      <c r="Y274" s="195" t="s">
        <v>3805</v>
      </c>
      <c r="Z274" s="195"/>
      <c r="AA274" s="196">
        <v>40734.58</v>
      </c>
      <c r="AB274" s="113"/>
      <c r="AC274" s="113"/>
      <c r="AD274" s="113"/>
      <c r="AE274" s="113"/>
      <c r="AF274" t="s">
        <v>71091</v>
      </c>
      <c r="AG274">
        <v>303.23</v>
      </c>
      <c r="AI274" s="276" t="s">
        <v>61757</v>
      </c>
      <c r="AJ274" s="277">
        <v>1636.64</v>
      </c>
      <c r="AL274" s="246" t="s">
        <v>61265</v>
      </c>
      <c r="AM274" s="247">
        <v>1207.05</v>
      </c>
      <c r="AO274" s="226" t="s">
        <v>51457</v>
      </c>
      <c r="AP274" s="227">
        <v>974.35</v>
      </c>
      <c r="AR274" s="207" t="s">
        <v>14918</v>
      </c>
      <c r="AS274" s="208">
        <v>37500</v>
      </c>
      <c r="AT274" s="93"/>
      <c r="AU274" s="199" t="s">
        <v>13084</v>
      </c>
      <c r="AV274" s="200">
        <v>5855.96</v>
      </c>
      <c r="BA274" t="s">
        <v>39889</v>
      </c>
      <c r="BB274" s="284">
        <v>22602.48</v>
      </c>
      <c r="BD274" s="272" t="s">
        <v>12550</v>
      </c>
      <c r="BE274" s="273">
        <v>100806</v>
      </c>
      <c r="BG274" s="244" t="s">
        <v>10981</v>
      </c>
      <c r="BH274" s="245">
        <v>8620.36</v>
      </c>
      <c r="BJ274" s="230" t="s">
        <v>41554</v>
      </c>
      <c r="BK274" s="231">
        <v>163844</v>
      </c>
      <c r="BM274" s="209" t="s">
        <v>8633</v>
      </c>
      <c r="BN274" s="210">
        <v>2132</v>
      </c>
      <c r="BP274" s="195" t="s">
        <v>10232</v>
      </c>
      <c r="BQ274" s="196">
        <v>6156</v>
      </c>
    </row>
    <row r="275" spans="5:69" x14ac:dyDescent="0.55000000000000004">
      <c r="E275" t="s">
        <v>39784</v>
      </c>
      <c r="G275" s="284">
        <v>27629.67</v>
      </c>
      <c r="I275" s="282" t="s">
        <v>12336</v>
      </c>
      <c r="J275" s="282"/>
      <c r="K275" s="283">
        <v>882</v>
      </c>
      <c r="M275" s="242" t="s">
        <v>5135</v>
      </c>
      <c r="N275" s="242"/>
      <c r="O275" s="243">
        <v>18114.419999999998</v>
      </c>
      <c r="Q275" s="224" t="s">
        <v>41014</v>
      </c>
      <c r="R275" s="224"/>
      <c r="S275" s="225">
        <v>67231</v>
      </c>
      <c r="U275" s="203" t="s">
        <v>746</v>
      </c>
      <c r="V275" s="203"/>
      <c r="W275" s="204">
        <v>79168</v>
      </c>
      <c r="Y275" s="195" t="s">
        <v>3806</v>
      </c>
      <c r="Z275" s="195"/>
      <c r="AA275" s="196">
        <v>25527</v>
      </c>
      <c r="AB275" s="113"/>
      <c r="AC275" s="113"/>
      <c r="AD275" s="113"/>
      <c r="AE275" s="113"/>
      <c r="AF275" t="s">
        <v>71092</v>
      </c>
      <c r="AG275">
        <v>38.770000000000003</v>
      </c>
      <c r="AI275" s="276" t="s">
        <v>48655</v>
      </c>
      <c r="AJ275" s="277">
        <v>1499.47</v>
      </c>
      <c r="AL275" s="246" t="s">
        <v>51460</v>
      </c>
      <c r="AM275" s="247">
        <v>10701.85</v>
      </c>
      <c r="AO275" s="226" t="s">
        <v>51458</v>
      </c>
      <c r="AP275" s="227">
        <v>44.47</v>
      </c>
      <c r="AR275" s="207" t="s">
        <v>14919</v>
      </c>
      <c r="AS275" s="208">
        <v>225.29</v>
      </c>
      <c r="AT275" s="93"/>
      <c r="AU275" s="199" t="s">
        <v>13085</v>
      </c>
      <c r="AV275" s="200">
        <v>18758.189999999999</v>
      </c>
      <c r="BA275" t="s">
        <v>39990</v>
      </c>
      <c r="BB275" s="284">
        <v>7818.93</v>
      </c>
      <c r="BD275" s="272" t="s">
        <v>12551</v>
      </c>
      <c r="BE275" s="273">
        <v>882</v>
      </c>
      <c r="BG275" s="244" t="s">
        <v>10984</v>
      </c>
      <c r="BH275" s="245">
        <v>18114.419999999998</v>
      </c>
      <c r="BJ275" s="230" t="s">
        <v>41555</v>
      </c>
      <c r="BK275" s="231">
        <v>67231</v>
      </c>
      <c r="BM275" s="209" t="s">
        <v>8871</v>
      </c>
      <c r="BN275" s="210">
        <v>29845</v>
      </c>
      <c r="BP275" s="195" t="s">
        <v>10433</v>
      </c>
      <c r="BQ275" s="196">
        <v>38111</v>
      </c>
    </row>
    <row r="276" spans="5:69" x14ac:dyDescent="0.55000000000000004">
      <c r="E276" t="s">
        <v>39786</v>
      </c>
      <c r="G276">
        <v>-29.29</v>
      </c>
      <c r="I276" s="282" t="s">
        <v>12339</v>
      </c>
      <c r="J276" s="282"/>
      <c r="K276" s="283">
        <v>6194.5</v>
      </c>
      <c r="M276" s="242" t="s">
        <v>5136</v>
      </c>
      <c r="N276" s="242"/>
      <c r="O276" s="243">
        <v>3496.15</v>
      </c>
      <c r="Q276" s="224" t="s">
        <v>41015</v>
      </c>
      <c r="R276" s="224"/>
      <c r="S276" s="225">
        <v>40234.18</v>
      </c>
      <c r="U276" s="203" t="s">
        <v>747</v>
      </c>
      <c r="V276" s="203"/>
      <c r="W276" s="204">
        <v>10537</v>
      </c>
      <c r="Y276" s="195" t="s">
        <v>3807</v>
      </c>
      <c r="Z276" s="195"/>
      <c r="AA276" s="196">
        <v>25947</v>
      </c>
      <c r="AB276" s="113"/>
      <c r="AC276" s="113"/>
      <c r="AD276" s="113"/>
      <c r="AE276" s="113"/>
      <c r="AF276" t="s">
        <v>71093</v>
      </c>
      <c r="AG276" s="284">
        <v>3401</v>
      </c>
      <c r="AI276" s="276" t="s">
        <v>70337</v>
      </c>
      <c r="AJ276" s="277">
        <v>1500</v>
      </c>
      <c r="AL276" s="246" t="s">
        <v>51461</v>
      </c>
      <c r="AM276" s="247">
        <v>800.43</v>
      </c>
      <c r="AO276" s="226" t="s">
        <v>51459</v>
      </c>
      <c r="AP276" s="227">
        <v>212.59</v>
      </c>
      <c r="AR276" s="207" t="s">
        <v>14920</v>
      </c>
      <c r="AS276" s="208">
        <v>29065.35</v>
      </c>
      <c r="AT276" s="93"/>
      <c r="AU276" s="199" t="s">
        <v>31663</v>
      </c>
      <c r="AV276" s="200">
        <v>3192</v>
      </c>
      <c r="BA276" t="s">
        <v>51138</v>
      </c>
      <c r="BB276" s="284">
        <v>264963.03000000003</v>
      </c>
      <c r="BD276" s="272" t="s">
        <v>12554</v>
      </c>
      <c r="BE276" s="273">
        <v>6194.5</v>
      </c>
      <c r="BG276" s="244" t="s">
        <v>10988</v>
      </c>
      <c r="BH276" s="245">
        <v>3496.15</v>
      </c>
      <c r="BJ276" s="230" t="s">
        <v>41556</v>
      </c>
      <c r="BK276" s="231">
        <v>40234.18</v>
      </c>
      <c r="BM276" s="209" t="s">
        <v>9216</v>
      </c>
      <c r="BN276" s="210">
        <v>132457.48000000001</v>
      </c>
      <c r="BP276" s="195" t="s">
        <v>9840</v>
      </c>
      <c r="BQ276" s="196">
        <v>44267</v>
      </c>
    </row>
    <row r="277" spans="5:69" x14ac:dyDescent="0.55000000000000004">
      <c r="E277" t="s">
        <v>39787</v>
      </c>
      <c r="G277" s="284">
        <v>18898.63</v>
      </c>
      <c r="I277" s="282" t="s">
        <v>12340</v>
      </c>
      <c r="J277" s="282"/>
      <c r="K277" s="283">
        <v>20674</v>
      </c>
      <c r="M277" s="242" t="s">
        <v>5137</v>
      </c>
      <c r="N277" s="242"/>
      <c r="O277" s="243">
        <v>496234.45</v>
      </c>
      <c r="Q277" s="224" t="s">
        <v>42080</v>
      </c>
      <c r="R277" s="224"/>
      <c r="S277" s="225">
        <v>1208654.3999999999</v>
      </c>
      <c r="U277" s="203" t="s">
        <v>748</v>
      </c>
      <c r="V277" s="203"/>
      <c r="W277" s="204">
        <v>110382.1</v>
      </c>
      <c r="Y277" s="195" t="s">
        <v>3808</v>
      </c>
      <c r="Z277" s="195"/>
      <c r="AA277" s="196">
        <v>14346</v>
      </c>
      <c r="AB277" s="113"/>
      <c r="AC277" s="113"/>
      <c r="AD277" s="113"/>
      <c r="AE277" s="113"/>
      <c r="AF277" t="s">
        <v>71094</v>
      </c>
      <c r="AG277" s="284">
        <v>22000</v>
      </c>
      <c r="AI277" s="276" t="s">
        <v>70338</v>
      </c>
      <c r="AJ277" s="277">
        <v>6187.16</v>
      </c>
      <c r="AL277" s="246" t="s">
        <v>51462</v>
      </c>
      <c r="AM277" s="247">
        <v>2607.52</v>
      </c>
      <c r="AO277" s="226" t="s">
        <v>51460</v>
      </c>
      <c r="AP277" s="227">
        <v>6086.35</v>
      </c>
      <c r="AR277" s="207" t="s">
        <v>14921</v>
      </c>
      <c r="AS277" s="208">
        <v>65628.98</v>
      </c>
      <c r="AT277" s="93"/>
      <c r="AU277" s="199" t="s">
        <v>31664</v>
      </c>
      <c r="AV277" s="200">
        <v>244.18</v>
      </c>
      <c r="BA277" t="s">
        <v>51269</v>
      </c>
      <c r="BB277" s="284">
        <v>19996.310000000001</v>
      </c>
      <c r="BD277" s="272" t="s">
        <v>12555</v>
      </c>
      <c r="BE277" s="273">
        <v>20674</v>
      </c>
      <c r="BG277" s="244" t="s">
        <v>10990</v>
      </c>
      <c r="BH277" s="245">
        <v>496234.45</v>
      </c>
      <c r="BJ277" s="230" t="s">
        <v>43471</v>
      </c>
      <c r="BK277" s="231">
        <v>1208654.3999999999</v>
      </c>
      <c r="BM277" s="209" t="s">
        <v>9487</v>
      </c>
      <c r="BN277" s="210">
        <v>6858</v>
      </c>
      <c r="BP277" s="195" t="s">
        <v>10233</v>
      </c>
      <c r="BQ277" s="196">
        <v>8777</v>
      </c>
    </row>
    <row r="278" spans="5:69" x14ac:dyDescent="0.55000000000000004">
      <c r="E278" t="s">
        <v>39789</v>
      </c>
      <c r="G278" s="284">
        <v>7818.93</v>
      </c>
      <c r="I278" s="282" t="s">
        <v>65385</v>
      </c>
      <c r="J278" s="282"/>
      <c r="K278" s="283">
        <v>33601</v>
      </c>
      <c r="M278" s="242" t="s">
        <v>3607</v>
      </c>
      <c r="N278" s="242"/>
      <c r="O278" s="243">
        <v>880.41</v>
      </c>
      <c r="Q278" s="224" t="s">
        <v>41016</v>
      </c>
      <c r="R278" s="224"/>
      <c r="S278" s="225">
        <v>176007.52</v>
      </c>
      <c r="U278" s="203" t="s">
        <v>749</v>
      </c>
      <c r="V278" s="203"/>
      <c r="W278" s="204">
        <v>89077</v>
      </c>
      <c r="Y278" s="195" t="s">
        <v>3809</v>
      </c>
      <c r="Z278" s="195"/>
      <c r="AA278" s="196">
        <v>22025</v>
      </c>
      <c r="AB278" s="113"/>
      <c r="AC278" s="113"/>
      <c r="AD278" s="113"/>
      <c r="AE278" s="113"/>
      <c r="AF278" t="s">
        <v>71095</v>
      </c>
      <c r="AG278" s="284">
        <v>1632.54</v>
      </c>
      <c r="AI278" s="276" t="s">
        <v>70339</v>
      </c>
      <c r="AJ278" s="277">
        <v>588.09</v>
      </c>
      <c r="AL278" s="246" t="s">
        <v>51463</v>
      </c>
      <c r="AM278" s="247">
        <v>171.23</v>
      </c>
      <c r="AO278" s="226" t="s">
        <v>51461</v>
      </c>
      <c r="AP278" s="227">
        <v>465.62</v>
      </c>
      <c r="AR278" s="207" t="s">
        <v>14922</v>
      </c>
      <c r="AS278" s="208">
        <v>33740.620000000003</v>
      </c>
      <c r="AT278" s="93"/>
      <c r="AU278" s="199" t="s">
        <v>31665</v>
      </c>
      <c r="AV278" s="200">
        <v>38422.68</v>
      </c>
      <c r="BA278" t="s">
        <v>66371</v>
      </c>
      <c r="BB278" s="284">
        <v>25958</v>
      </c>
      <c r="BD278" s="272" t="s">
        <v>12559</v>
      </c>
      <c r="BE278" s="273">
        <v>33601</v>
      </c>
      <c r="BG278" s="244" t="s">
        <v>9618</v>
      </c>
      <c r="BH278" s="245">
        <v>880.41</v>
      </c>
      <c r="BJ278" s="230" t="s">
        <v>41557</v>
      </c>
      <c r="BK278" s="231">
        <v>176007.52</v>
      </c>
      <c r="BM278" s="209" t="s">
        <v>10848</v>
      </c>
      <c r="BN278" s="210">
        <v>549.67999999999995</v>
      </c>
      <c r="BP278" s="195" t="s">
        <v>9841</v>
      </c>
      <c r="BQ278" s="196">
        <v>8777</v>
      </c>
    </row>
    <row r="279" spans="5:69" x14ac:dyDescent="0.55000000000000004">
      <c r="E279" t="s">
        <v>39790</v>
      </c>
      <c r="G279" s="284">
        <v>2872.67</v>
      </c>
      <c r="I279" s="282" t="s">
        <v>12344</v>
      </c>
      <c r="J279" s="282"/>
      <c r="K279" s="283">
        <v>46719.5</v>
      </c>
      <c r="M279" s="242" t="s">
        <v>5216</v>
      </c>
      <c r="N279" s="242"/>
      <c r="O279" s="243">
        <v>2935</v>
      </c>
      <c r="Q279" s="224" t="s">
        <v>42081</v>
      </c>
      <c r="R279" s="224"/>
      <c r="S279" s="225">
        <v>10842001.550000001</v>
      </c>
      <c r="U279" s="203" t="s">
        <v>325</v>
      </c>
      <c r="V279" s="203"/>
      <c r="W279" s="204">
        <v>58601104.770000003</v>
      </c>
      <c r="Y279" s="195" t="s">
        <v>3810</v>
      </c>
      <c r="Z279" s="195"/>
      <c r="AA279" s="196">
        <v>8638</v>
      </c>
      <c r="AB279" s="113"/>
      <c r="AC279" s="113"/>
      <c r="AD279" s="113"/>
      <c r="AE279" s="113"/>
      <c r="AF279" t="s">
        <v>71096</v>
      </c>
      <c r="AG279" s="284">
        <v>20215.54</v>
      </c>
      <c r="AI279" s="276" t="s">
        <v>70340</v>
      </c>
      <c r="AJ279" s="277">
        <v>1923.33</v>
      </c>
      <c r="AL279" s="246" t="s">
        <v>63896</v>
      </c>
      <c r="AM279" s="247">
        <v>244.15</v>
      </c>
      <c r="AO279" s="226" t="s">
        <v>51462</v>
      </c>
      <c r="AP279" s="227">
        <v>1466.81</v>
      </c>
      <c r="AR279" s="207" t="s">
        <v>14923</v>
      </c>
      <c r="AS279" s="208">
        <v>75142.66</v>
      </c>
      <c r="AT279" s="93"/>
      <c r="AU279" s="199" t="s">
        <v>31666</v>
      </c>
      <c r="AV279" s="200">
        <v>4298.04</v>
      </c>
      <c r="BA279" t="s">
        <v>46543</v>
      </c>
      <c r="BB279">
        <v>729.88</v>
      </c>
      <c r="BD279" s="272" t="s">
        <v>12560</v>
      </c>
      <c r="BE279" s="273">
        <v>46719.5</v>
      </c>
      <c r="BG279" s="244" t="s">
        <v>10991</v>
      </c>
      <c r="BH279" s="245">
        <v>2935</v>
      </c>
      <c r="BJ279" s="230" t="s">
        <v>43472</v>
      </c>
      <c r="BK279" s="231">
        <v>10842001.550000001</v>
      </c>
      <c r="BM279" s="209" t="s">
        <v>11017</v>
      </c>
      <c r="BN279" s="210">
        <v>1050</v>
      </c>
      <c r="BP279" s="195" t="s">
        <v>10103</v>
      </c>
      <c r="BQ279" s="196">
        <v>68718</v>
      </c>
    </row>
    <row r="280" spans="5:69" x14ac:dyDescent="0.55000000000000004">
      <c r="E280" t="s">
        <v>39791</v>
      </c>
      <c r="G280">
        <v>23.61</v>
      </c>
      <c r="I280" s="282" t="s">
        <v>12345</v>
      </c>
      <c r="J280" s="282"/>
      <c r="K280" s="283">
        <v>5161</v>
      </c>
      <c r="M280" s="242" t="s">
        <v>5218</v>
      </c>
      <c r="N280" s="242"/>
      <c r="O280" s="243">
        <v>9854</v>
      </c>
      <c r="Q280" s="224" t="s">
        <v>41017</v>
      </c>
      <c r="R280" s="224"/>
      <c r="S280" s="225">
        <v>156000</v>
      </c>
      <c r="U280" s="203" t="s">
        <v>750</v>
      </c>
      <c r="V280" s="203"/>
      <c r="W280" s="204">
        <v>4163</v>
      </c>
      <c r="Y280" s="195" t="s">
        <v>3811</v>
      </c>
      <c r="Z280" s="195"/>
      <c r="AA280" s="196">
        <v>10625</v>
      </c>
      <c r="AB280" s="113"/>
      <c r="AC280" s="113"/>
      <c r="AD280" s="113"/>
      <c r="AE280" s="113"/>
      <c r="AF280" t="s">
        <v>71097</v>
      </c>
      <c r="AG280" s="284">
        <v>19252.7</v>
      </c>
      <c r="AI280" s="276" t="s">
        <v>70165</v>
      </c>
      <c r="AJ280" s="277">
        <v>2579.4</v>
      </c>
      <c r="AL280" s="246" t="s">
        <v>51464</v>
      </c>
      <c r="AM280" s="247">
        <v>199.58</v>
      </c>
      <c r="AO280" s="226" t="s">
        <v>51463</v>
      </c>
      <c r="AP280" s="227">
        <v>111.42</v>
      </c>
      <c r="AR280" s="207" t="s">
        <v>14924</v>
      </c>
      <c r="AS280" s="208">
        <v>28628.98</v>
      </c>
      <c r="AT280" s="93"/>
      <c r="AU280" s="199" t="s">
        <v>31667</v>
      </c>
      <c r="AV280" s="200">
        <v>80005.279999999999</v>
      </c>
      <c r="BA280" t="s">
        <v>57126</v>
      </c>
      <c r="BB280" s="284">
        <v>4950.8500000000004</v>
      </c>
      <c r="BD280" s="272" t="s">
        <v>12561</v>
      </c>
      <c r="BE280" s="273">
        <v>5161</v>
      </c>
      <c r="BG280" s="244" t="s">
        <v>10993</v>
      </c>
      <c r="BH280" s="245">
        <v>9854</v>
      </c>
      <c r="BJ280" s="230" t="s">
        <v>41558</v>
      </c>
      <c r="BK280" s="231">
        <v>156000</v>
      </c>
      <c r="BM280" s="209" t="s">
        <v>11462</v>
      </c>
      <c r="BN280" s="210">
        <v>62021.75</v>
      </c>
      <c r="BP280" s="195" t="s">
        <v>10234</v>
      </c>
      <c r="BQ280" s="196">
        <v>68585</v>
      </c>
    </row>
    <row r="281" spans="5:69" x14ac:dyDescent="0.55000000000000004">
      <c r="E281" t="s">
        <v>39793</v>
      </c>
      <c r="G281" s="284">
        <v>29741.61</v>
      </c>
      <c r="I281" s="282" t="s">
        <v>12346</v>
      </c>
      <c r="J281" s="282"/>
      <c r="K281" s="283">
        <v>106.8</v>
      </c>
      <c r="M281" s="242" t="s">
        <v>5219</v>
      </c>
      <c r="N281" s="242"/>
      <c r="O281" s="243">
        <v>1700</v>
      </c>
      <c r="Q281" s="224" t="s">
        <v>41018</v>
      </c>
      <c r="R281" s="224"/>
      <c r="S281" s="225">
        <v>89747.79</v>
      </c>
      <c r="U281" s="203" t="s">
        <v>751</v>
      </c>
      <c r="V281" s="203"/>
      <c r="W281" s="204">
        <v>1000</v>
      </c>
      <c r="Y281" s="195" t="s">
        <v>3812</v>
      </c>
      <c r="Z281" s="195"/>
      <c r="AA281" s="196">
        <v>51856.87</v>
      </c>
      <c r="AB281" s="113"/>
      <c r="AC281" s="113"/>
      <c r="AD281" s="113"/>
      <c r="AE281" s="113"/>
      <c r="AF281" t="s">
        <v>71098</v>
      </c>
      <c r="AG281" s="284">
        <v>3392.82</v>
      </c>
      <c r="AI281" s="276" t="s">
        <v>63912</v>
      </c>
      <c r="AJ281" s="277">
        <v>7200.52</v>
      </c>
      <c r="AL281" s="246" t="s">
        <v>61266</v>
      </c>
      <c r="AM281" s="247">
        <v>2252.73</v>
      </c>
      <c r="AO281" s="226" t="s">
        <v>51464</v>
      </c>
      <c r="AP281" s="227">
        <v>321.79000000000002</v>
      </c>
      <c r="AR281" s="207" t="s">
        <v>14925</v>
      </c>
      <c r="AS281" s="208">
        <v>51903.85</v>
      </c>
      <c r="AT281" s="93"/>
      <c r="AU281" s="199" t="s">
        <v>31668</v>
      </c>
      <c r="AV281" s="200">
        <v>1355.43</v>
      </c>
      <c r="BA281" t="s">
        <v>3651</v>
      </c>
      <c r="BB281" s="284">
        <v>845392.32</v>
      </c>
      <c r="BD281" s="272" t="s">
        <v>12562</v>
      </c>
      <c r="BE281" s="273">
        <v>106.8</v>
      </c>
      <c r="BG281" s="244" t="s">
        <v>10995</v>
      </c>
      <c r="BH281" s="245">
        <v>1700</v>
      </c>
      <c r="BJ281" s="230" t="s">
        <v>41559</v>
      </c>
      <c r="BK281" s="231">
        <v>89747.79</v>
      </c>
      <c r="BM281" s="209" t="s">
        <v>9760</v>
      </c>
      <c r="BN281" s="210">
        <v>308000.57</v>
      </c>
      <c r="BP281" s="195" t="s">
        <v>9842</v>
      </c>
      <c r="BQ281" s="196">
        <v>137303</v>
      </c>
    </row>
    <row r="282" spans="5:69" x14ac:dyDescent="0.55000000000000004">
      <c r="E282" t="s">
        <v>39795</v>
      </c>
      <c r="G282" s="284">
        <v>30447.16</v>
      </c>
      <c r="I282" s="282" t="s">
        <v>65387</v>
      </c>
      <c r="J282" s="282"/>
      <c r="K282" s="283">
        <v>61828</v>
      </c>
      <c r="M282" s="242" t="s">
        <v>5139</v>
      </c>
      <c r="N282" s="242"/>
      <c r="O282" s="243">
        <v>9483</v>
      </c>
      <c r="Q282" s="224" t="s">
        <v>41019</v>
      </c>
      <c r="R282" s="224"/>
      <c r="S282" s="225">
        <v>89887.75</v>
      </c>
      <c r="U282" s="203" t="s">
        <v>752</v>
      </c>
      <c r="V282" s="203"/>
      <c r="W282" s="204">
        <v>706</v>
      </c>
      <c r="Y282" s="195" t="s">
        <v>3813</v>
      </c>
      <c r="Z282" s="195"/>
      <c r="AA282" s="196">
        <v>112139</v>
      </c>
      <c r="AB282" s="113"/>
      <c r="AC282" s="113"/>
      <c r="AD282" s="113"/>
      <c r="AE282" s="113"/>
      <c r="AF282" t="s">
        <v>47992</v>
      </c>
      <c r="AG282" s="284">
        <v>10220.56</v>
      </c>
      <c r="AI282" s="276" t="s">
        <v>63913</v>
      </c>
      <c r="AJ282" s="277">
        <v>27224.91</v>
      </c>
      <c r="AL282" s="246" t="s">
        <v>63897</v>
      </c>
      <c r="AM282" s="247">
        <v>53802</v>
      </c>
      <c r="AO282" s="226" t="s">
        <v>47713</v>
      </c>
      <c r="AP282" s="227">
        <v>5037.04</v>
      </c>
      <c r="AR282" s="207" t="s">
        <v>14926</v>
      </c>
      <c r="AS282" s="208">
        <v>173004.82</v>
      </c>
      <c r="AT282" s="93"/>
      <c r="AU282" s="199" t="s">
        <v>31669</v>
      </c>
      <c r="AV282" s="200">
        <v>342.39</v>
      </c>
      <c r="BA282" t="s">
        <v>51139</v>
      </c>
      <c r="BB282" s="284">
        <v>4821.8500000000004</v>
      </c>
      <c r="BD282" s="272" t="s">
        <v>12564</v>
      </c>
      <c r="BE282" s="273">
        <v>61828</v>
      </c>
      <c r="BG282" s="244" t="s">
        <v>10998</v>
      </c>
      <c r="BH282" s="245">
        <v>9483</v>
      </c>
      <c r="BJ282" s="230" t="s">
        <v>41560</v>
      </c>
      <c r="BK282" s="231">
        <v>89887.75</v>
      </c>
      <c r="BM282" s="209" t="s">
        <v>6614</v>
      </c>
      <c r="BN282" s="210">
        <v>12579.15</v>
      </c>
      <c r="BP282" s="195" t="s">
        <v>7601</v>
      </c>
      <c r="BQ282" s="196">
        <v>36115.26</v>
      </c>
    </row>
    <row r="283" spans="5:69" x14ac:dyDescent="0.55000000000000004">
      <c r="E283" t="s">
        <v>65522</v>
      </c>
      <c r="G283" s="284">
        <v>20212.830000000002</v>
      </c>
      <c r="I283" s="282" t="s">
        <v>12348</v>
      </c>
      <c r="J283" s="282"/>
      <c r="K283" s="283">
        <v>92384</v>
      </c>
      <c r="M283" s="242" t="s">
        <v>5050</v>
      </c>
      <c r="N283" s="242"/>
      <c r="O283" s="243">
        <v>6223.75</v>
      </c>
      <c r="Q283" s="224" t="s">
        <v>41020</v>
      </c>
      <c r="R283" s="224"/>
      <c r="S283" s="225">
        <v>85048.88</v>
      </c>
      <c r="U283" s="203" t="s">
        <v>753</v>
      </c>
      <c r="V283" s="203"/>
      <c r="W283" s="204">
        <v>25674.58</v>
      </c>
      <c r="Y283" s="195" t="s">
        <v>3814</v>
      </c>
      <c r="Z283" s="195"/>
      <c r="AA283" s="196">
        <v>32095</v>
      </c>
      <c r="AB283" s="113"/>
      <c r="AD283" s="113"/>
      <c r="AE283" s="113"/>
      <c r="AF283" t="s">
        <v>67689</v>
      </c>
      <c r="AG283" s="284">
        <v>52686.71</v>
      </c>
      <c r="AI283" s="276" t="s">
        <v>69924</v>
      </c>
      <c r="AJ283" s="277">
        <v>31117.73</v>
      </c>
      <c r="AL283" s="246" t="s">
        <v>47713</v>
      </c>
      <c r="AM283" s="247">
        <v>87985.84</v>
      </c>
      <c r="AO283" s="226" t="s">
        <v>48646</v>
      </c>
      <c r="AP283" s="227">
        <v>16.93</v>
      </c>
      <c r="AR283" s="207" t="s">
        <v>14927</v>
      </c>
      <c r="AS283" s="208">
        <v>56868.77</v>
      </c>
      <c r="AT283" s="93"/>
      <c r="AU283" s="199" t="s">
        <v>13086</v>
      </c>
      <c r="AV283" s="200">
        <v>2494.9899999999998</v>
      </c>
      <c r="BA283" t="s">
        <v>39890</v>
      </c>
      <c r="BB283" s="284">
        <v>1196.0999999999999</v>
      </c>
      <c r="BD283" s="272" t="s">
        <v>12565</v>
      </c>
      <c r="BE283" s="273">
        <v>92384</v>
      </c>
      <c r="BG283" s="244" t="s">
        <v>9620</v>
      </c>
      <c r="BH283" s="245">
        <v>6223.75</v>
      </c>
      <c r="BJ283" s="230" t="s">
        <v>41561</v>
      </c>
      <c r="BK283" s="231">
        <v>85048.88</v>
      </c>
      <c r="BM283" s="209" t="s">
        <v>7040</v>
      </c>
      <c r="BN283" s="210">
        <v>765</v>
      </c>
      <c r="BP283" s="195" t="s">
        <v>10235</v>
      </c>
      <c r="BQ283" s="196">
        <v>41460.800000000003</v>
      </c>
    </row>
    <row r="284" spans="5:69" x14ac:dyDescent="0.55000000000000004">
      <c r="E284" t="s">
        <v>39800</v>
      </c>
      <c r="G284">
        <v>9.9</v>
      </c>
      <c r="I284" s="282" t="s">
        <v>12441</v>
      </c>
      <c r="J284" s="282"/>
      <c r="K284" s="283">
        <v>8415</v>
      </c>
      <c r="M284" s="242" t="s">
        <v>5140</v>
      </c>
      <c r="N284" s="242"/>
      <c r="O284" s="243">
        <v>28071.24</v>
      </c>
      <c r="Q284" s="224" t="s">
        <v>41021</v>
      </c>
      <c r="R284" s="224"/>
      <c r="S284" s="225">
        <v>124803</v>
      </c>
      <c r="U284" s="203" t="s">
        <v>754</v>
      </c>
      <c r="V284" s="203"/>
      <c r="W284" s="204">
        <v>2520</v>
      </c>
      <c r="Y284" s="195" t="s">
        <v>3815</v>
      </c>
      <c r="Z284" s="195"/>
      <c r="AA284" s="196">
        <v>20600</v>
      </c>
      <c r="AB284" s="113"/>
      <c r="AC284" s="113"/>
      <c r="AD284" s="113"/>
      <c r="AE284" s="113"/>
      <c r="AF284" t="s">
        <v>60482</v>
      </c>
      <c r="AG284" s="284">
        <v>8245</v>
      </c>
      <c r="AI284" s="276" t="s">
        <v>62522</v>
      </c>
      <c r="AJ284" s="277">
        <v>2074.61</v>
      </c>
      <c r="AL284" s="246" t="s">
        <v>57189</v>
      </c>
      <c r="AM284" s="247">
        <v>283.01</v>
      </c>
      <c r="AO284" s="226" t="s">
        <v>47714</v>
      </c>
      <c r="AP284" s="227">
        <v>380.42</v>
      </c>
      <c r="AR284" s="207" t="s">
        <v>14928</v>
      </c>
      <c r="AS284" s="208">
        <v>26685.8</v>
      </c>
      <c r="AT284" s="93"/>
      <c r="AU284" s="199" t="s">
        <v>13087</v>
      </c>
      <c r="AV284" s="200">
        <v>6135</v>
      </c>
      <c r="BA284" t="s">
        <v>39991</v>
      </c>
      <c r="BB284" s="284">
        <v>2872.67</v>
      </c>
      <c r="BD284" s="272" t="s">
        <v>12665</v>
      </c>
      <c r="BE284" s="273">
        <v>8415</v>
      </c>
      <c r="BG284" s="244" t="s">
        <v>11002</v>
      </c>
      <c r="BH284" s="245">
        <v>28071.24</v>
      </c>
      <c r="BJ284" s="230" t="s">
        <v>41562</v>
      </c>
      <c r="BK284" s="231">
        <v>124803</v>
      </c>
      <c r="BM284" s="209" t="s">
        <v>7280</v>
      </c>
      <c r="BN284" s="210">
        <v>11906</v>
      </c>
      <c r="BP284" s="195" t="s">
        <v>9284</v>
      </c>
      <c r="BQ284" s="196">
        <v>15070.91</v>
      </c>
    </row>
    <row r="285" spans="5:69" x14ac:dyDescent="0.55000000000000004">
      <c r="E285" t="s">
        <v>39801</v>
      </c>
      <c r="G285" s="284">
        <v>21442.12</v>
      </c>
      <c r="I285" s="282" t="s">
        <v>65390</v>
      </c>
      <c r="J285" s="282"/>
      <c r="K285" s="283">
        <v>1437</v>
      </c>
      <c r="M285" s="242" t="s">
        <v>5225</v>
      </c>
      <c r="N285" s="242"/>
      <c r="O285" s="243">
        <v>4360</v>
      </c>
      <c r="Q285" s="224" t="s">
        <v>42082</v>
      </c>
      <c r="R285" s="224"/>
      <c r="S285" s="225">
        <v>1600179.84</v>
      </c>
      <c r="U285" s="203" t="s">
        <v>755</v>
      </c>
      <c r="V285" s="203"/>
      <c r="W285" s="204">
        <v>500</v>
      </c>
      <c r="Y285" s="195" t="s">
        <v>3816</v>
      </c>
      <c r="Z285" s="195"/>
      <c r="AA285" s="196">
        <v>6960.65</v>
      </c>
      <c r="AB285" s="113"/>
      <c r="AC285" s="113"/>
      <c r="AD285" s="113"/>
      <c r="AE285" s="113"/>
      <c r="AF285" t="s">
        <v>60483</v>
      </c>
      <c r="AG285" s="284">
        <v>33510</v>
      </c>
      <c r="AI285" s="276" t="s">
        <v>62523</v>
      </c>
      <c r="AJ285" s="277">
        <v>7785.64</v>
      </c>
      <c r="AL285" s="246" t="s">
        <v>48646</v>
      </c>
      <c r="AM285" s="247">
        <v>5158.8900000000003</v>
      </c>
      <c r="AO285" s="226" t="s">
        <v>51465</v>
      </c>
      <c r="AP285" s="227">
        <v>55.59</v>
      </c>
      <c r="AR285" s="207" t="s">
        <v>14929</v>
      </c>
      <c r="AS285" s="208">
        <v>2066</v>
      </c>
      <c r="AT285" s="93"/>
      <c r="AU285" s="199" t="s">
        <v>13088</v>
      </c>
      <c r="AV285" s="200">
        <v>9781.76</v>
      </c>
      <c r="BA285" t="s">
        <v>51140</v>
      </c>
      <c r="BB285" s="284">
        <v>97549.94</v>
      </c>
      <c r="BD285" s="272" t="s">
        <v>12666</v>
      </c>
      <c r="BE285" s="273">
        <v>1437</v>
      </c>
      <c r="BG285" s="244" t="s">
        <v>11003</v>
      </c>
      <c r="BH285" s="245">
        <v>4360</v>
      </c>
      <c r="BJ285" s="230" t="s">
        <v>43473</v>
      </c>
      <c r="BK285" s="231">
        <v>1600179.84</v>
      </c>
      <c r="BM285" s="209" t="s">
        <v>7695</v>
      </c>
      <c r="BN285" s="210">
        <v>11526</v>
      </c>
      <c r="BP285" s="195" t="s">
        <v>9843</v>
      </c>
      <c r="BQ285" s="196">
        <v>92646.97</v>
      </c>
    </row>
    <row r="286" spans="5:69" x14ac:dyDescent="0.55000000000000004">
      <c r="E286" t="s">
        <v>39802</v>
      </c>
      <c r="G286" s="284">
        <v>12122.95</v>
      </c>
      <c r="I286" s="282" t="s">
        <v>65391</v>
      </c>
      <c r="J286" s="282"/>
      <c r="K286" s="283">
        <v>2428</v>
      </c>
      <c r="M286" s="242" t="s">
        <v>5141</v>
      </c>
      <c r="N286" s="242"/>
      <c r="O286" s="243">
        <v>11854.8</v>
      </c>
      <c r="Q286" s="224" t="s">
        <v>41022</v>
      </c>
      <c r="R286" s="224"/>
      <c r="S286" s="225">
        <v>69056.12</v>
      </c>
      <c r="U286" s="203" t="s">
        <v>756</v>
      </c>
      <c r="V286" s="203"/>
      <c r="W286" s="204">
        <v>27005</v>
      </c>
      <c r="Y286" s="195" t="s">
        <v>3817</v>
      </c>
      <c r="Z286" s="195"/>
      <c r="AA286" s="196">
        <v>836441</v>
      </c>
      <c r="AB286" s="113"/>
      <c r="AC286" s="113"/>
      <c r="AD286" s="113"/>
      <c r="AE286" s="113"/>
      <c r="AF286" t="s">
        <v>71099</v>
      </c>
      <c r="AG286" s="284">
        <v>2520</v>
      </c>
      <c r="AI286" s="276" t="s">
        <v>69925</v>
      </c>
      <c r="AJ286" s="277">
        <v>3737.8</v>
      </c>
      <c r="AL286" s="246" t="s">
        <v>47714</v>
      </c>
      <c r="AM286" s="247">
        <v>9561.7999999999993</v>
      </c>
      <c r="AO286" s="226" t="s">
        <v>51466</v>
      </c>
      <c r="AP286" s="227">
        <v>217.29</v>
      </c>
      <c r="AR286" s="207" t="s">
        <v>14930</v>
      </c>
      <c r="AS286" s="208">
        <v>4322.57</v>
      </c>
      <c r="AT286" s="93"/>
      <c r="AU286" s="199" t="s">
        <v>13089</v>
      </c>
      <c r="AV286" s="200">
        <v>1408.48</v>
      </c>
      <c r="BA286" t="s">
        <v>51272</v>
      </c>
      <c r="BB286" s="284">
        <v>5148.3900000000003</v>
      </c>
      <c r="BD286" s="272" t="s">
        <v>12668</v>
      </c>
      <c r="BE286" s="273">
        <v>2428</v>
      </c>
      <c r="BG286" s="244" t="s">
        <v>11004</v>
      </c>
      <c r="BH286" s="245">
        <v>11854.8</v>
      </c>
      <c r="BJ286" s="230" t="s">
        <v>41563</v>
      </c>
      <c r="BK286" s="231">
        <v>69056.12</v>
      </c>
      <c r="BM286" s="209" t="s">
        <v>8634</v>
      </c>
      <c r="BN286" s="210">
        <v>2000</v>
      </c>
      <c r="BP286" s="195" t="s">
        <v>7602</v>
      </c>
      <c r="BQ286" s="196">
        <v>36668.300000000003</v>
      </c>
    </row>
    <row r="287" spans="5:69" x14ac:dyDescent="0.55000000000000004">
      <c r="E287" t="s">
        <v>39803</v>
      </c>
      <c r="G287" s="284">
        <v>8999.58</v>
      </c>
      <c r="I287" s="282" t="s">
        <v>12443</v>
      </c>
      <c r="J287" s="282"/>
      <c r="K287" s="283">
        <v>700</v>
      </c>
      <c r="M287" s="242" t="s">
        <v>5142</v>
      </c>
      <c r="N287" s="242"/>
      <c r="O287" s="243">
        <v>13378.48</v>
      </c>
      <c r="Q287" s="224" t="s">
        <v>41023</v>
      </c>
      <c r="R287" s="224"/>
      <c r="S287" s="225">
        <v>65666.5</v>
      </c>
      <c r="U287" s="203" t="s">
        <v>757</v>
      </c>
      <c r="V287" s="203"/>
      <c r="W287" s="204">
        <v>18531</v>
      </c>
      <c r="Y287" s="195" t="s">
        <v>3818</v>
      </c>
      <c r="Z287" s="195"/>
      <c r="AA287" s="196">
        <v>10706</v>
      </c>
      <c r="AB287" s="113"/>
      <c r="AC287" s="113"/>
      <c r="AD287" s="113"/>
      <c r="AE287" s="113"/>
      <c r="AF287" t="s">
        <v>69990</v>
      </c>
      <c r="AG287" s="284">
        <v>216487.5</v>
      </c>
      <c r="AI287" s="276" t="s">
        <v>63010</v>
      </c>
      <c r="AJ287" s="277">
        <v>9945.9699999999993</v>
      </c>
      <c r="AL287" s="246" t="s">
        <v>55755</v>
      </c>
      <c r="AM287" s="247">
        <v>34755.120000000003</v>
      </c>
      <c r="AO287" s="226" t="s">
        <v>48647</v>
      </c>
      <c r="AP287" s="227">
        <v>570.26</v>
      </c>
      <c r="AR287" s="207" t="s">
        <v>14931</v>
      </c>
      <c r="AS287" s="208">
        <v>330.68</v>
      </c>
      <c r="AT287" s="93"/>
      <c r="AU287" s="199" t="s">
        <v>13090</v>
      </c>
      <c r="AV287" s="200">
        <v>3479.4</v>
      </c>
      <c r="BA287" t="s">
        <v>43909</v>
      </c>
      <c r="BB287">
        <v>9.4499999999999993</v>
      </c>
      <c r="BD287" s="272" t="s">
        <v>12669</v>
      </c>
      <c r="BE287" s="273">
        <v>700</v>
      </c>
      <c r="BG287" s="244" t="s">
        <v>11005</v>
      </c>
      <c r="BH287" s="245">
        <v>13378.48</v>
      </c>
      <c r="BJ287" s="230" t="s">
        <v>41564</v>
      </c>
      <c r="BK287" s="231">
        <v>65666.5</v>
      </c>
      <c r="BM287" s="209" t="s">
        <v>8872</v>
      </c>
      <c r="BN287" s="210">
        <v>11632</v>
      </c>
      <c r="BP287" s="195" t="s">
        <v>10236</v>
      </c>
      <c r="BQ287" s="196">
        <v>298533</v>
      </c>
    </row>
    <row r="288" spans="5:69" x14ac:dyDescent="0.55000000000000004">
      <c r="E288" t="s">
        <v>39804</v>
      </c>
      <c r="G288" s="284">
        <v>46034.5</v>
      </c>
      <c r="I288" s="282" t="s">
        <v>12350</v>
      </c>
      <c r="J288" s="282"/>
      <c r="K288" s="283">
        <v>282040.09999999998</v>
      </c>
      <c r="M288" s="242" t="s">
        <v>5053</v>
      </c>
      <c r="N288" s="242"/>
      <c r="O288" s="243">
        <v>32484.12</v>
      </c>
      <c r="Q288" s="224" t="s">
        <v>44238</v>
      </c>
      <c r="R288" s="224"/>
      <c r="S288" s="225">
        <v>5961513.2599999998</v>
      </c>
      <c r="U288" s="203" t="s">
        <v>758</v>
      </c>
      <c r="V288" s="203"/>
      <c r="W288" s="204">
        <v>370893</v>
      </c>
      <c r="Y288" s="195" t="s">
        <v>3819</v>
      </c>
      <c r="Z288" s="195"/>
      <c r="AA288" s="196">
        <v>252376</v>
      </c>
      <c r="AB288" s="113"/>
      <c r="AC288" s="113"/>
      <c r="AD288" s="113"/>
      <c r="AE288" s="113"/>
      <c r="AF288" t="s">
        <v>60484</v>
      </c>
      <c r="AG288" s="284">
        <v>23749.279999999999</v>
      </c>
      <c r="AI288" s="276" t="s">
        <v>58413</v>
      </c>
      <c r="AJ288" s="277">
        <v>54340.77</v>
      </c>
      <c r="AL288" s="246" t="s">
        <v>55756</v>
      </c>
      <c r="AM288" s="247">
        <v>29106.71</v>
      </c>
      <c r="AO288" s="226" t="s">
        <v>49568</v>
      </c>
      <c r="AP288" s="227">
        <v>22.57</v>
      </c>
      <c r="AR288" s="207" t="s">
        <v>14932</v>
      </c>
      <c r="AS288" s="208">
        <v>148.81</v>
      </c>
      <c r="AT288" s="93"/>
      <c r="AU288" s="199" t="s">
        <v>13091</v>
      </c>
      <c r="AV288" s="200">
        <v>881.91</v>
      </c>
      <c r="BA288" t="s">
        <v>57103</v>
      </c>
      <c r="BB288" s="284">
        <v>26649.37</v>
      </c>
      <c r="BD288" s="272" t="s">
        <v>12567</v>
      </c>
      <c r="BE288" s="273">
        <v>282040.09999999998</v>
      </c>
      <c r="BG288" s="244" t="s">
        <v>9623</v>
      </c>
      <c r="BH288" s="245">
        <v>32484.12</v>
      </c>
      <c r="BJ288" s="230" t="s">
        <v>46324</v>
      </c>
      <c r="BK288" s="231">
        <v>5961513.2599999998</v>
      </c>
      <c r="BM288" s="209" t="s">
        <v>9217</v>
      </c>
      <c r="BN288" s="210">
        <v>24851.4</v>
      </c>
      <c r="BP288" s="195" t="s">
        <v>9844</v>
      </c>
      <c r="BQ288" s="196">
        <v>335201.3</v>
      </c>
    </row>
    <row r="289" spans="5:69" x14ac:dyDescent="0.55000000000000004">
      <c r="E289" t="s">
        <v>39805</v>
      </c>
      <c r="G289" s="284">
        <v>64607.82</v>
      </c>
      <c r="I289" s="282" t="s">
        <v>12357</v>
      </c>
      <c r="J289" s="282"/>
      <c r="K289" s="283">
        <v>17312</v>
      </c>
      <c r="M289" s="242" t="s">
        <v>3608</v>
      </c>
      <c r="N289" s="242"/>
      <c r="O289" s="243">
        <v>-2949.66</v>
      </c>
      <c r="Q289" s="224" t="s">
        <v>41024</v>
      </c>
      <c r="R289" s="224"/>
      <c r="S289" s="225">
        <v>306776.96000000002</v>
      </c>
      <c r="U289" s="203" t="s">
        <v>759</v>
      </c>
      <c r="V289" s="203"/>
      <c r="W289" s="204">
        <v>15416.65</v>
      </c>
      <c r="Y289" s="195" t="s">
        <v>3820</v>
      </c>
      <c r="Z289" s="195"/>
      <c r="AA289" s="196">
        <v>11125</v>
      </c>
      <c r="AB289" s="113"/>
      <c r="AC289" s="113"/>
      <c r="AD289" s="113"/>
      <c r="AE289" s="113"/>
      <c r="AF289" t="s">
        <v>60485</v>
      </c>
      <c r="AG289" s="284">
        <v>5700.57</v>
      </c>
      <c r="AI289" s="276" t="s">
        <v>58414</v>
      </c>
      <c r="AJ289" s="277">
        <v>3443.96</v>
      </c>
      <c r="AL289" s="246" t="s">
        <v>51465</v>
      </c>
      <c r="AM289" s="247">
        <v>2355.6799999999998</v>
      </c>
      <c r="AO289" s="226" t="s">
        <v>44328</v>
      </c>
      <c r="AP289" s="227">
        <v>319918.57</v>
      </c>
      <c r="AR289" s="207" t="s">
        <v>14933</v>
      </c>
      <c r="AS289" s="208">
        <v>43777.04</v>
      </c>
      <c r="AT289" s="93"/>
      <c r="AU289" s="199" t="s">
        <v>13092</v>
      </c>
      <c r="AV289" s="200">
        <v>537.67999999999995</v>
      </c>
      <c r="BA289" t="s">
        <v>57128</v>
      </c>
      <c r="BB289" s="284">
        <v>4744.18</v>
      </c>
      <c r="BD289" s="272" t="s">
        <v>12574</v>
      </c>
      <c r="BE289" s="273">
        <v>17312</v>
      </c>
      <c r="BG289" s="244" t="s">
        <v>9624</v>
      </c>
      <c r="BH289" s="245">
        <v>-2949.66</v>
      </c>
      <c r="BJ289" s="230" t="s">
        <v>41565</v>
      </c>
      <c r="BK289" s="231">
        <v>306776.96000000002</v>
      </c>
      <c r="BM289" s="209" t="s">
        <v>9488</v>
      </c>
      <c r="BN289" s="210">
        <v>2823</v>
      </c>
      <c r="BP289" s="195" t="s">
        <v>7361</v>
      </c>
      <c r="BQ289" s="196">
        <v>6246.72</v>
      </c>
    </row>
    <row r="290" spans="5:69" x14ac:dyDescent="0.55000000000000004">
      <c r="E290" t="s">
        <v>39806</v>
      </c>
      <c r="G290">
        <v>674.54</v>
      </c>
      <c r="I290" s="282" t="s">
        <v>65395</v>
      </c>
      <c r="J290" s="282"/>
      <c r="K290" s="283">
        <v>14785</v>
      </c>
      <c r="M290" s="242" t="s">
        <v>3610</v>
      </c>
      <c r="N290" s="242"/>
      <c r="O290" s="243">
        <v>4310</v>
      </c>
      <c r="Q290" s="224" t="s">
        <v>41025</v>
      </c>
      <c r="R290" s="224"/>
      <c r="S290" s="225">
        <v>269017.36</v>
      </c>
      <c r="U290" s="203" t="s">
        <v>760</v>
      </c>
      <c r="V290" s="203"/>
      <c r="W290" s="204">
        <v>2560</v>
      </c>
      <c r="Y290" s="195" t="s">
        <v>3821</v>
      </c>
      <c r="Z290" s="195"/>
      <c r="AA290" s="196">
        <v>442135</v>
      </c>
      <c r="AB290" s="113"/>
      <c r="AC290" s="113"/>
      <c r="AD290" s="113"/>
      <c r="AE290" s="113"/>
      <c r="AF290" t="s">
        <v>60486</v>
      </c>
      <c r="AG290" s="284">
        <v>6619.76</v>
      </c>
      <c r="AI290" s="276" t="s">
        <v>61267</v>
      </c>
      <c r="AJ290" s="277">
        <v>8851.66</v>
      </c>
      <c r="AL290" s="246" t="s">
        <v>62515</v>
      </c>
      <c r="AM290" s="247">
        <v>14877.19</v>
      </c>
      <c r="AO290" s="226" t="s">
        <v>44329</v>
      </c>
      <c r="AP290" s="227">
        <v>24473.93</v>
      </c>
      <c r="AR290" s="207" t="s">
        <v>14934</v>
      </c>
      <c r="AS290" s="208">
        <v>3329.8</v>
      </c>
      <c r="AT290" s="93"/>
      <c r="AU290" s="199" t="s">
        <v>13093</v>
      </c>
      <c r="AV290" s="200">
        <v>2494.9899999999998</v>
      </c>
      <c r="BA290" t="s">
        <v>5630</v>
      </c>
      <c r="BB290" s="284">
        <v>1711525.14</v>
      </c>
      <c r="BD290" s="272" t="s">
        <v>12575</v>
      </c>
      <c r="BE290" s="273">
        <v>14785</v>
      </c>
      <c r="BG290" s="244" t="s">
        <v>9626</v>
      </c>
      <c r="BH290" s="245">
        <v>4310</v>
      </c>
      <c r="BJ290" s="230" t="s">
        <v>41566</v>
      </c>
      <c r="BK290" s="231">
        <v>269017.36</v>
      </c>
      <c r="BM290" s="209" t="s">
        <v>11018</v>
      </c>
      <c r="BN290" s="210">
        <v>225</v>
      </c>
      <c r="BP290" s="195" t="s">
        <v>10237</v>
      </c>
      <c r="BQ290" s="196">
        <v>44121</v>
      </c>
    </row>
    <row r="291" spans="5:69" x14ac:dyDescent="0.55000000000000004">
      <c r="E291" t="s">
        <v>39807</v>
      </c>
      <c r="G291" s="284">
        <v>167857.74</v>
      </c>
      <c r="I291" s="282" t="s">
        <v>65396</v>
      </c>
      <c r="J291" s="282"/>
      <c r="K291" s="283">
        <v>5376</v>
      </c>
      <c r="M291" s="242" t="s">
        <v>3611</v>
      </c>
      <c r="N291" s="242"/>
      <c r="O291" s="243">
        <v>167063.97</v>
      </c>
      <c r="Q291" s="224" t="s">
        <v>41026</v>
      </c>
      <c r="R291" s="224"/>
      <c r="S291" s="225">
        <v>33318</v>
      </c>
      <c r="U291" s="203" t="s">
        <v>761</v>
      </c>
      <c r="V291" s="203"/>
      <c r="W291" s="204">
        <v>600</v>
      </c>
      <c r="Y291" s="195" t="s">
        <v>3822</v>
      </c>
      <c r="Z291" s="195"/>
      <c r="AA291" s="196">
        <v>6600</v>
      </c>
      <c r="AB291" s="113"/>
      <c r="AC291" s="113"/>
      <c r="AD291" s="113"/>
      <c r="AE291" s="113"/>
      <c r="AF291" t="s">
        <v>60487</v>
      </c>
      <c r="AG291">
        <v>418.17</v>
      </c>
      <c r="AI291" s="276" t="s">
        <v>61268</v>
      </c>
      <c r="AJ291" s="277">
        <v>4858.84</v>
      </c>
      <c r="AL291" s="246" t="s">
        <v>51466</v>
      </c>
      <c r="AM291" s="247">
        <v>9033.11</v>
      </c>
      <c r="AO291" s="226" t="s">
        <v>44330</v>
      </c>
      <c r="AP291" s="227">
        <v>344598.04</v>
      </c>
      <c r="AR291" s="207" t="s">
        <v>14935</v>
      </c>
      <c r="AS291" s="208">
        <v>9490.86</v>
      </c>
      <c r="AT291" s="93"/>
      <c r="AU291" s="199" t="s">
        <v>13094</v>
      </c>
      <c r="AV291" s="200">
        <v>5770.14</v>
      </c>
      <c r="BA291" t="s">
        <v>39992</v>
      </c>
      <c r="BB291">
        <v>23.61</v>
      </c>
      <c r="BD291" s="272" t="s">
        <v>12577</v>
      </c>
      <c r="BE291" s="273">
        <v>5376</v>
      </c>
      <c r="BG291" s="244" t="s">
        <v>9627</v>
      </c>
      <c r="BH291" s="245">
        <v>167063.97</v>
      </c>
      <c r="BJ291" s="230" t="s">
        <v>41567</v>
      </c>
      <c r="BK291" s="231">
        <v>33318</v>
      </c>
      <c r="BM291" s="209" t="s">
        <v>11463</v>
      </c>
      <c r="BN291" s="210">
        <v>29000</v>
      </c>
      <c r="BP291" s="195" t="s">
        <v>9845</v>
      </c>
      <c r="BQ291" s="196">
        <v>50367.72</v>
      </c>
    </row>
    <row r="292" spans="5:69" x14ac:dyDescent="0.55000000000000004">
      <c r="E292" t="s">
        <v>39808</v>
      </c>
      <c r="G292" s="284">
        <v>34386.97</v>
      </c>
      <c r="I292" s="282" t="s">
        <v>65399</v>
      </c>
      <c r="J292" s="282"/>
      <c r="K292" s="283">
        <v>17000</v>
      </c>
      <c r="M292" s="242" t="s">
        <v>3612</v>
      </c>
      <c r="N292" s="242"/>
      <c r="O292" s="243">
        <v>70309.81</v>
      </c>
      <c r="Q292" s="224" t="s">
        <v>41027</v>
      </c>
      <c r="R292" s="224"/>
      <c r="S292" s="225">
        <v>78047</v>
      </c>
      <c r="U292" s="203" t="s">
        <v>762</v>
      </c>
      <c r="V292" s="203"/>
      <c r="W292" s="204">
        <v>1155</v>
      </c>
      <c r="Y292" s="195" t="s">
        <v>3823</v>
      </c>
      <c r="Z292" s="195"/>
      <c r="AA292" s="196">
        <v>10792</v>
      </c>
      <c r="AB292" s="113"/>
      <c r="AC292" s="113"/>
      <c r="AD292" s="113"/>
      <c r="AE292" s="113"/>
      <c r="AF292" t="s">
        <v>60488</v>
      </c>
      <c r="AG292">
        <v>874.28</v>
      </c>
      <c r="AI292" s="276" t="s">
        <v>51489</v>
      </c>
      <c r="AJ292" s="277">
        <v>8530.2199999999993</v>
      </c>
      <c r="AL292" s="246" t="s">
        <v>63898</v>
      </c>
      <c r="AM292" s="247">
        <v>-7832.62</v>
      </c>
      <c r="AO292" s="226" t="s">
        <v>44331</v>
      </c>
      <c r="AP292" s="227">
        <v>26361.7</v>
      </c>
      <c r="AR292" s="207" t="s">
        <v>14936</v>
      </c>
      <c r="AS292" s="208">
        <v>4196.4799999999996</v>
      </c>
      <c r="AT292" s="93"/>
      <c r="AU292" s="199" t="s">
        <v>13095</v>
      </c>
      <c r="AV292" s="200">
        <v>16714.939999999999</v>
      </c>
      <c r="BA292" t="s">
        <v>51141</v>
      </c>
      <c r="BB292" s="284">
        <v>7988.31</v>
      </c>
      <c r="BD292" s="272" t="s">
        <v>12581</v>
      </c>
      <c r="BE292" s="273">
        <v>17000</v>
      </c>
      <c r="BG292" s="244" t="s">
        <v>9628</v>
      </c>
      <c r="BH292" s="245">
        <v>70309.81</v>
      </c>
      <c r="BJ292" s="230" t="s">
        <v>41568</v>
      </c>
      <c r="BK292" s="231">
        <v>78047</v>
      </c>
      <c r="BM292" s="209" t="s">
        <v>9761</v>
      </c>
      <c r="BN292" s="210">
        <v>107307.55</v>
      </c>
      <c r="BP292" s="195" t="s">
        <v>10238</v>
      </c>
      <c r="BQ292" s="196">
        <v>20560</v>
      </c>
    </row>
    <row r="293" spans="5:69" x14ac:dyDescent="0.55000000000000004">
      <c r="E293" t="s">
        <v>39809</v>
      </c>
      <c r="G293" s="284">
        <v>7542.14</v>
      </c>
      <c r="I293" s="282" t="s">
        <v>12362</v>
      </c>
      <c r="J293" s="282"/>
      <c r="K293" s="283">
        <v>1560</v>
      </c>
      <c r="M293" s="242" t="s">
        <v>3613</v>
      </c>
      <c r="N293" s="242"/>
      <c r="O293" s="243">
        <v>68607.95</v>
      </c>
      <c r="Q293" s="224" t="s">
        <v>44239</v>
      </c>
      <c r="R293" s="224"/>
      <c r="S293" s="225">
        <v>451204.29</v>
      </c>
      <c r="U293" s="203" t="s">
        <v>763</v>
      </c>
      <c r="V293" s="203"/>
      <c r="W293" s="204">
        <v>37210</v>
      </c>
      <c r="Y293" s="195" t="s">
        <v>3824</v>
      </c>
      <c r="Z293" s="195"/>
      <c r="AA293" s="196">
        <v>380502</v>
      </c>
      <c r="AB293" s="113"/>
      <c r="AC293" s="113"/>
      <c r="AD293" s="113"/>
      <c r="AE293" s="113"/>
      <c r="AF293" t="s">
        <v>60489</v>
      </c>
      <c r="AG293">
        <v>393.18</v>
      </c>
      <c r="AI293" s="276" t="s">
        <v>44342</v>
      </c>
      <c r="AJ293" s="277">
        <v>11111.68</v>
      </c>
      <c r="AL293" s="246" t="s">
        <v>55757</v>
      </c>
      <c r="AM293" s="247">
        <v>11700</v>
      </c>
      <c r="AO293" s="226" t="s">
        <v>15006</v>
      </c>
      <c r="AP293" s="227">
        <v>37726.22</v>
      </c>
      <c r="AR293" s="207" t="s">
        <v>14937</v>
      </c>
      <c r="AS293" s="208">
        <v>1685.79</v>
      </c>
      <c r="AT293" s="93"/>
      <c r="AU293" s="199" t="s">
        <v>15937</v>
      </c>
      <c r="AV293" s="200">
        <v>3192</v>
      </c>
      <c r="BA293" t="s">
        <v>51273</v>
      </c>
      <c r="BB293" s="284">
        <v>25803.5</v>
      </c>
      <c r="BD293" s="272" t="s">
        <v>12582</v>
      </c>
      <c r="BE293" s="273">
        <v>1560</v>
      </c>
      <c r="BG293" s="244" t="s">
        <v>9629</v>
      </c>
      <c r="BH293" s="245">
        <v>68607.95</v>
      </c>
      <c r="BJ293" s="230" t="s">
        <v>46325</v>
      </c>
      <c r="BK293" s="231">
        <v>451204.29</v>
      </c>
      <c r="BM293" s="209" t="s">
        <v>6615</v>
      </c>
      <c r="BN293" s="210">
        <v>1070767.8799999999</v>
      </c>
      <c r="BP293" s="195" t="s">
        <v>9846</v>
      </c>
      <c r="BQ293" s="196">
        <v>20560</v>
      </c>
    </row>
    <row r="294" spans="5:69" x14ac:dyDescent="0.55000000000000004">
      <c r="E294" t="s">
        <v>39810</v>
      </c>
      <c r="G294" s="284">
        <v>8313.01</v>
      </c>
      <c r="I294" s="282" t="s">
        <v>12364</v>
      </c>
      <c r="J294" s="282"/>
      <c r="K294" s="283">
        <v>1003.33</v>
      </c>
      <c r="M294" s="242" t="s">
        <v>5054</v>
      </c>
      <c r="N294" s="242"/>
      <c r="O294" s="243">
        <v>126375</v>
      </c>
      <c r="Q294" s="224" t="s">
        <v>44240</v>
      </c>
      <c r="R294" s="224"/>
      <c r="S294" s="225">
        <v>332240.2</v>
      </c>
      <c r="U294" s="203" t="s">
        <v>764</v>
      </c>
      <c r="V294" s="203"/>
      <c r="W294" s="204">
        <v>2162</v>
      </c>
      <c r="Y294" s="195" t="s">
        <v>3825</v>
      </c>
      <c r="Z294" s="195"/>
      <c r="AA294" s="196">
        <v>31138.400000000001</v>
      </c>
      <c r="AB294" s="113"/>
      <c r="AC294" s="113"/>
      <c r="AD294" s="113"/>
      <c r="AE294" s="113"/>
      <c r="AF294" t="s">
        <v>60490</v>
      </c>
      <c r="AG294">
        <v>45.12</v>
      </c>
      <c r="AI294" s="276" t="s">
        <v>51490</v>
      </c>
      <c r="AJ294" s="277">
        <v>508.46</v>
      </c>
      <c r="AL294" s="246" t="s">
        <v>55758</v>
      </c>
      <c r="AM294" s="247">
        <v>814.95</v>
      </c>
      <c r="AO294" s="226" t="s">
        <v>15007</v>
      </c>
      <c r="AP294" s="227">
        <v>40268.39</v>
      </c>
      <c r="AR294" s="207" t="s">
        <v>14938</v>
      </c>
      <c r="AS294" s="208">
        <v>539.63</v>
      </c>
      <c r="AT294" s="93"/>
      <c r="AU294" s="199" t="s">
        <v>13096</v>
      </c>
      <c r="AV294" s="200">
        <v>38895.56</v>
      </c>
      <c r="BA294" t="s">
        <v>43910</v>
      </c>
      <c r="BB294" s="284">
        <v>2714.75</v>
      </c>
      <c r="BD294" s="272" t="s">
        <v>12584</v>
      </c>
      <c r="BE294" s="273">
        <v>1003.33</v>
      </c>
      <c r="BG294" s="244" t="s">
        <v>9631</v>
      </c>
      <c r="BH294" s="245">
        <v>126375</v>
      </c>
      <c r="BJ294" s="230" t="s">
        <v>46326</v>
      </c>
      <c r="BK294" s="231">
        <v>332240.2</v>
      </c>
      <c r="BM294" s="209" t="s">
        <v>6876</v>
      </c>
      <c r="BN294" s="210">
        <v>370893</v>
      </c>
      <c r="BP294" s="195" t="s">
        <v>10104</v>
      </c>
      <c r="BQ294" s="196">
        <v>239315</v>
      </c>
    </row>
    <row r="295" spans="5:69" x14ac:dyDescent="0.55000000000000004">
      <c r="E295" t="s">
        <v>39811</v>
      </c>
      <c r="G295" s="284">
        <v>23670.87</v>
      </c>
      <c r="I295" s="282" t="s">
        <v>12466</v>
      </c>
      <c r="J295" s="282"/>
      <c r="K295" s="283">
        <v>1100</v>
      </c>
      <c r="M295" s="242" t="s">
        <v>3616</v>
      </c>
      <c r="N295" s="242"/>
      <c r="O295" s="243">
        <v>155462.09</v>
      </c>
      <c r="Q295" s="224" t="s">
        <v>42083</v>
      </c>
      <c r="R295" s="224"/>
      <c r="S295" s="225">
        <v>1352727.63</v>
      </c>
      <c r="U295" s="203" t="s">
        <v>765</v>
      </c>
      <c r="V295" s="203"/>
      <c r="W295" s="204">
        <v>216000</v>
      </c>
      <c r="Y295" s="195" t="s">
        <v>3826</v>
      </c>
      <c r="Z295" s="195"/>
      <c r="AA295" s="196">
        <v>696832</v>
      </c>
      <c r="AB295" s="113"/>
      <c r="AC295" s="113"/>
      <c r="AD295" s="113"/>
      <c r="AE295" s="113"/>
      <c r="AF295" t="s">
        <v>60491</v>
      </c>
      <c r="AG295" s="284">
        <v>12659.66</v>
      </c>
      <c r="AI295" s="276" t="s">
        <v>44343</v>
      </c>
      <c r="AJ295" s="277">
        <v>3300</v>
      </c>
      <c r="AL295" s="246" t="s">
        <v>55759</v>
      </c>
      <c r="AM295" s="247">
        <v>2866.5</v>
      </c>
      <c r="AO295" s="226" t="s">
        <v>46634</v>
      </c>
      <c r="AP295" s="227">
        <v>245.74</v>
      </c>
      <c r="AR295" s="207" t="s">
        <v>14939</v>
      </c>
      <c r="AS295" s="208">
        <v>16873.900000000001</v>
      </c>
      <c r="AT295" s="93"/>
      <c r="AU295" s="199" t="s">
        <v>13097</v>
      </c>
      <c r="AV295" s="200">
        <v>26865.13</v>
      </c>
      <c r="BA295" t="s">
        <v>66407</v>
      </c>
      <c r="BB295" s="284">
        <v>1291</v>
      </c>
      <c r="BD295" s="272" t="s">
        <v>12692</v>
      </c>
      <c r="BE295" s="273">
        <v>1100</v>
      </c>
      <c r="BG295" s="244" t="s">
        <v>9634</v>
      </c>
      <c r="BH295" s="245">
        <v>155462.09</v>
      </c>
      <c r="BJ295" s="230" t="s">
        <v>43474</v>
      </c>
      <c r="BK295" s="231">
        <v>1352727.63</v>
      </c>
      <c r="BM295" s="209" t="s">
        <v>7041</v>
      </c>
      <c r="BN295" s="210">
        <v>45754</v>
      </c>
      <c r="BP295" s="195" t="s">
        <v>10239</v>
      </c>
      <c r="BQ295" s="196">
        <v>122917</v>
      </c>
    </row>
    <row r="296" spans="5:69" x14ac:dyDescent="0.55000000000000004">
      <c r="E296" t="s">
        <v>39812</v>
      </c>
      <c r="G296" s="284">
        <v>358367.99</v>
      </c>
      <c r="I296" s="282" t="s">
        <v>12468</v>
      </c>
      <c r="J296" s="282"/>
      <c r="K296" s="283">
        <v>7</v>
      </c>
      <c r="M296" s="242" t="s">
        <v>4606</v>
      </c>
      <c r="N296" s="242"/>
      <c r="O296" s="243">
        <v>8252.7000000000007</v>
      </c>
      <c r="Q296" s="224" t="s">
        <v>41028</v>
      </c>
      <c r="R296" s="224"/>
      <c r="S296" s="225">
        <v>198075.99</v>
      </c>
      <c r="U296" s="203" t="s">
        <v>766</v>
      </c>
      <c r="V296" s="203"/>
      <c r="W296" s="204">
        <v>36457</v>
      </c>
      <c r="Y296" s="195" t="s">
        <v>3827</v>
      </c>
      <c r="Z296" s="195"/>
      <c r="AA296" s="196">
        <v>205823</v>
      </c>
      <c r="AB296" s="113"/>
      <c r="AC296" s="113"/>
      <c r="AD296" s="113"/>
      <c r="AE296" s="113"/>
      <c r="AF296" t="s">
        <v>60492</v>
      </c>
      <c r="AG296" s="284">
        <v>30943.63</v>
      </c>
      <c r="AI296" s="276" t="s">
        <v>51491</v>
      </c>
      <c r="AJ296" s="277">
        <v>8616.19</v>
      </c>
      <c r="AL296" s="246" t="s">
        <v>55760</v>
      </c>
      <c r="AM296" s="247">
        <v>1379.08</v>
      </c>
      <c r="AO296" s="226" t="s">
        <v>51467</v>
      </c>
      <c r="AP296" s="227">
        <v>656.64</v>
      </c>
      <c r="AR296" s="207" t="s">
        <v>14940</v>
      </c>
      <c r="AS296" s="208">
        <v>161092.76</v>
      </c>
      <c r="AT296" s="93"/>
      <c r="AU296" s="199" t="s">
        <v>13098</v>
      </c>
      <c r="AV296" s="200">
        <v>6135</v>
      </c>
      <c r="BA296" t="s">
        <v>11831</v>
      </c>
      <c r="BB296" s="284">
        <v>16250</v>
      </c>
      <c r="BD296" s="272" t="s">
        <v>12694</v>
      </c>
      <c r="BE296" s="273">
        <v>7</v>
      </c>
      <c r="BG296" s="244" t="s">
        <v>11006</v>
      </c>
      <c r="BH296" s="245">
        <v>8252.7000000000007</v>
      </c>
      <c r="BJ296" s="230" t="s">
        <v>41569</v>
      </c>
      <c r="BK296" s="231">
        <v>198075.99</v>
      </c>
      <c r="BM296" s="209" t="s">
        <v>7281</v>
      </c>
      <c r="BN296" s="210">
        <v>549822.55000000005</v>
      </c>
      <c r="BP296" s="195" t="s">
        <v>9287</v>
      </c>
      <c r="BQ296" s="196">
        <v>314929.76</v>
      </c>
    </row>
    <row r="297" spans="5:69" x14ac:dyDescent="0.55000000000000004">
      <c r="E297" t="s">
        <v>39813</v>
      </c>
      <c r="G297" s="284">
        <v>32902.269999999997</v>
      </c>
      <c r="I297" s="282" t="s">
        <v>65400</v>
      </c>
      <c r="J297" s="282"/>
      <c r="K297" s="283">
        <v>918.75</v>
      </c>
      <c r="M297" s="242" t="s">
        <v>12319</v>
      </c>
      <c r="N297" s="242"/>
      <c r="O297" s="243">
        <v>11521.45</v>
      </c>
      <c r="Q297" s="224" t="s">
        <v>41029</v>
      </c>
      <c r="R297" s="224"/>
      <c r="S297" s="225">
        <v>125951</v>
      </c>
      <c r="U297" s="203" t="s">
        <v>4001</v>
      </c>
      <c r="V297" s="203"/>
      <c r="W297" s="204">
        <v>2490</v>
      </c>
      <c r="Y297" s="195" t="s">
        <v>3828</v>
      </c>
      <c r="Z297" s="195"/>
      <c r="AA297" s="196">
        <v>20069</v>
      </c>
      <c r="AB297" s="113"/>
      <c r="AC297" s="113"/>
      <c r="AD297" s="113"/>
      <c r="AE297" s="113"/>
      <c r="AF297" t="s">
        <v>67779</v>
      </c>
      <c r="AG297" s="284">
        <v>56223.19</v>
      </c>
      <c r="AI297" s="276" t="s">
        <v>63605</v>
      </c>
      <c r="AJ297" s="277">
        <v>1737.34</v>
      </c>
      <c r="AL297" s="246" t="s">
        <v>49568</v>
      </c>
      <c r="AM297" s="247">
        <v>703.61</v>
      </c>
      <c r="AO297" s="226" t="s">
        <v>33049</v>
      </c>
      <c r="AP297" s="227">
        <v>12687</v>
      </c>
      <c r="AR297" s="207" t="s">
        <v>14941</v>
      </c>
      <c r="AS297" s="208">
        <v>2302.3000000000002</v>
      </c>
      <c r="AT297" s="93"/>
      <c r="AU297" s="199" t="s">
        <v>13099</v>
      </c>
      <c r="AV297" s="200">
        <v>9781.76</v>
      </c>
      <c r="BA297" t="s">
        <v>49552</v>
      </c>
      <c r="BB297" s="284">
        <v>82466</v>
      </c>
      <c r="BD297" s="272" t="s">
        <v>12695</v>
      </c>
      <c r="BE297" s="273">
        <v>918.75</v>
      </c>
      <c r="BG297" s="244" t="s">
        <v>12320</v>
      </c>
      <c r="BH297" s="245">
        <v>11521.45</v>
      </c>
      <c r="BJ297" s="230" t="s">
        <v>41570</v>
      </c>
      <c r="BK297" s="231">
        <v>125951</v>
      </c>
      <c r="BM297" s="209" t="s">
        <v>7563</v>
      </c>
      <c r="BN297" s="210">
        <v>680076</v>
      </c>
      <c r="BP297" s="195" t="s">
        <v>9847</v>
      </c>
      <c r="BQ297" s="196">
        <v>677161.76</v>
      </c>
    </row>
    <row r="298" spans="5:69" x14ac:dyDescent="0.55000000000000004">
      <c r="E298" t="s">
        <v>39814</v>
      </c>
      <c r="G298" s="284">
        <v>1453.96</v>
      </c>
      <c r="I298" s="282" t="s">
        <v>12367</v>
      </c>
      <c r="J298" s="282"/>
      <c r="K298" s="283">
        <v>22804.2</v>
      </c>
      <c r="M298" s="242" t="s">
        <v>3618</v>
      </c>
      <c r="N298" s="242"/>
      <c r="O298" s="243">
        <v>24304</v>
      </c>
      <c r="Q298" s="224" t="s">
        <v>42084</v>
      </c>
      <c r="R298" s="224"/>
      <c r="S298" s="225">
        <v>670279</v>
      </c>
      <c r="U298" s="203" t="s">
        <v>4002</v>
      </c>
      <c r="V298" s="203"/>
      <c r="W298" s="204">
        <v>2989</v>
      </c>
      <c r="Y298" s="195" t="s">
        <v>3829</v>
      </c>
      <c r="Z298" s="195"/>
      <c r="AA298" s="196">
        <v>2246.85</v>
      </c>
      <c r="AB298" s="113"/>
      <c r="AC298" s="113"/>
      <c r="AD298" s="113"/>
      <c r="AE298" s="113"/>
      <c r="AF298" t="s">
        <v>63201</v>
      </c>
      <c r="AG298" s="284">
        <v>1029.8900000000001</v>
      </c>
      <c r="AI298" s="276" t="s">
        <v>15152</v>
      </c>
      <c r="AJ298" s="277">
        <v>2522.16</v>
      </c>
      <c r="AL298" s="246" t="s">
        <v>63005</v>
      </c>
      <c r="AM298" s="247">
        <v>1369.18</v>
      </c>
      <c r="AO298" s="226" t="s">
        <v>15010</v>
      </c>
      <c r="AP298" s="227">
        <v>7006.13</v>
      </c>
      <c r="AR298" s="207" t="s">
        <v>14942</v>
      </c>
      <c r="AS298" s="208">
        <v>12579.82</v>
      </c>
      <c r="AT298" s="93"/>
      <c r="AU298" s="199" t="s">
        <v>13100</v>
      </c>
      <c r="AV298" s="200">
        <v>348.08</v>
      </c>
      <c r="BA298" t="s">
        <v>39994</v>
      </c>
      <c r="BB298" s="284">
        <v>29741.61</v>
      </c>
      <c r="BD298" s="272" t="s">
        <v>12587</v>
      </c>
      <c r="BE298" s="273">
        <v>22804.2</v>
      </c>
      <c r="BG298" s="244" t="s">
        <v>9636</v>
      </c>
      <c r="BH298" s="245">
        <v>24304</v>
      </c>
      <c r="BJ298" s="230" t="s">
        <v>43475</v>
      </c>
      <c r="BK298" s="231">
        <v>670279</v>
      </c>
      <c r="BM298" s="209" t="s">
        <v>7696</v>
      </c>
      <c r="BN298" s="210">
        <v>127035.5</v>
      </c>
      <c r="BP298" s="195" t="s">
        <v>10105</v>
      </c>
      <c r="BQ298" s="196">
        <v>4609004</v>
      </c>
    </row>
    <row r="299" spans="5:69" x14ac:dyDescent="0.55000000000000004">
      <c r="E299" t="s">
        <v>39815</v>
      </c>
      <c r="G299" s="284">
        <v>3260.5</v>
      </c>
      <c r="I299" s="282" t="s">
        <v>65402</v>
      </c>
      <c r="J299" s="282"/>
      <c r="K299" s="283">
        <v>4804</v>
      </c>
      <c r="M299" s="242" t="s">
        <v>4517</v>
      </c>
      <c r="N299" s="242"/>
      <c r="O299" s="243">
        <v>796</v>
      </c>
      <c r="Q299" s="224" t="s">
        <v>42085</v>
      </c>
      <c r="R299" s="224"/>
      <c r="S299" s="225">
        <v>15036166.26</v>
      </c>
      <c r="U299" s="203" t="s">
        <v>767</v>
      </c>
      <c r="V299" s="203"/>
      <c r="W299" s="204">
        <v>53035</v>
      </c>
      <c r="Y299" s="195" t="s">
        <v>3830</v>
      </c>
      <c r="Z299" s="195"/>
      <c r="AA299" s="196">
        <v>64386</v>
      </c>
      <c r="AB299" s="113"/>
      <c r="AC299" s="113"/>
      <c r="AD299" s="113"/>
      <c r="AE299" s="113"/>
      <c r="AF299" t="s">
        <v>69747</v>
      </c>
      <c r="AG299" s="284">
        <v>6173.38</v>
      </c>
      <c r="AI299" s="276" t="s">
        <v>15153</v>
      </c>
      <c r="AJ299" s="277">
        <v>6738.32</v>
      </c>
      <c r="AL299" s="246" t="s">
        <v>62942</v>
      </c>
      <c r="AM299" s="247">
        <v>11220.94</v>
      </c>
      <c r="AO299" s="226" t="s">
        <v>12982</v>
      </c>
      <c r="AP299" s="227">
        <v>7197.03</v>
      </c>
      <c r="AR299" s="207" t="s">
        <v>14943</v>
      </c>
      <c r="AS299" s="208">
        <v>20024.23</v>
      </c>
      <c r="AT299" s="93"/>
      <c r="AU299" s="199" t="s">
        <v>13101</v>
      </c>
      <c r="AV299" s="200">
        <v>8158.34</v>
      </c>
      <c r="BA299" t="s">
        <v>66207</v>
      </c>
      <c r="BB299" s="284">
        <v>166512.21</v>
      </c>
      <c r="BD299" s="272" t="s">
        <v>12698</v>
      </c>
      <c r="BE299" s="273">
        <v>4804</v>
      </c>
      <c r="BG299" s="244" t="s">
        <v>11010</v>
      </c>
      <c r="BH299" s="245">
        <v>796</v>
      </c>
      <c r="BJ299" s="230" t="s">
        <v>43476</v>
      </c>
      <c r="BK299" s="231">
        <v>15036166.26</v>
      </c>
      <c r="BM299" s="209" t="s">
        <v>7998</v>
      </c>
      <c r="BN299" s="210">
        <v>172368.46</v>
      </c>
      <c r="BP299" s="195" t="s">
        <v>10240</v>
      </c>
      <c r="BQ299" s="196">
        <v>2378529</v>
      </c>
    </row>
    <row r="300" spans="5:69" x14ac:dyDescent="0.55000000000000004">
      <c r="E300" t="s">
        <v>39816</v>
      </c>
      <c r="G300" s="284">
        <v>46445.8</v>
      </c>
      <c r="I300" s="282" t="s">
        <v>12369</v>
      </c>
      <c r="J300" s="282"/>
      <c r="K300" s="283">
        <v>-14</v>
      </c>
      <c r="M300" s="242" t="s">
        <v>4518</v>
      </c>
      <c r="N300" s="242"/>
      <c r="O300" s="243">
        <v>13163.84</v>
      </c>
      <c r="Q300" s="224" t="s">
        <v>41030</v>
      </c>
      <c r="R300" s="224"/>
      <c r="S300" s="225">
        <v>76700.759999999995</v>
      </c>
      <c r="U300" s="203" t="s">
        <v>768</v>
      </c>
      <c r="V300" s="203"/>
      <c r="W300" s="204">
        <v>52512.79</v>
      </c>
      <c r="Y300" s="195" t="s">
        <v>3831</v>
      </c>
      <c r="Z300" s="195"/>
      <c r="AA300" s="196">
        <v>95217</v>
      </c>
      <c r="AB300" s="113"/>
      <c r="AC300" s="113"/>
      <c r="AD300" s="113"/>
      <c r="AE300" s="113"/>
      <c r="AF300" t="s">
        <v>36373</v>
      </c>
      <c r="AG300" s="284">
        <v>5993.21</v>
      </c>
      <c r="AI300" s="276" t="s">
        <v>44344</v>
      </c>
      <c r="AJ300" s="277">
        <v>2339.84</v>
      </c>
      <c r="AL300" s="246" t="s">
        <v>58403</v>
      </c>
      <c r="AM300" s="247">
        <v>7865.21</v>
      </c>
      <c r="AO300" s="226" t="s">
        <v>15012</v>
      </c>
      <c r="AP300" s="227">
        <v>1476</v>
      </c>
      <c r="AR300" s="207" t="s">
        <v>14944</v>
      </c>
      <c r="AS300" s="208">
        <v>967.44</v>
      </c>
      <c r="AT300" s="93"/>
      <c r="AU300" s="199" t="s">
        <v>13102</v>
      </c>
      <c r="AV300" s="200">
        <v>15812.41</v>
      </c>
      <c r="BA300" t="s">
        <v>51275</v>
      </c>
      <c r="BB300" s="284">
        <v>56272.2</v>
      </c>
      <c r="BD300" s="272" t="s">
        <v>12589</v>
      </c>
      <c r="BE300" s="273">
        <v>-14</v>
      </c>
      <c r="BG300" s="244" t="s">
        <v>11011</v>
      </c>
      <c r="BH300" s="245">
        <v>13163.84</v>
      </c>
      <c r="BJ300" s="230" t="s">
        <v>41571</v>
      </c>
      <c r="BK300" s="231">
        <v>76700.759999999995</v>
      </c>
      <c r="BM300" s="209" t="s">
        <v>8255</v>
      </c>
      <c r="BN300" s="210">
        <v>532150.01</v>
      </c>
      <c r="BP300" s="195" t="s">
        <v>9848</v>
      </c>
      <c r="BQ300" s="196">
        <v>6987533</v>
      </c>
    </row>
    <row r="301" spans="5:69" x14ac:dyDescent="0.55000000000000004">
      <c r="E301" t="s">
        <v>39817</v>
      </c>
      <c r="G301" s="284">
        <v>7158.29</v>
      </c>
      <c r="I301" s="282" t="s">
        <v>12480</v>
      </c>
      <c r="J301" s="282"/>
      <c r="K301" s="283">
        <v>475</v>
      </c>
      <c r="M301" s="242" t="s">
        <v>4519</v>
      </c>
      <c r="N301" s="242"/>
      <c r="O301" s="243">
        <v>13745.98</v>
      </c>
      <c r="Q301" s="224" t="s">
        <v>41031</v>
      </c>
      <c r="R301" s="224"/>
      <c r="S301" s="225">
        <v>80737.53</v>
      </c>
      <c r="U301" s="203" t="s">
        <v>769</v>
      </c>
      <c r="V301" s="203"/>
      <c r="W301" s="204">
        <v>3336</v>
      </c>
      <c r="Y301" s="195" t="s">
        <v>3832</v>
      </c>
      <c r="Z301" s="195"/>
      <c r="AA301" s="196">
        <v>6167</v>
      </c>
      <c r="AB301" s="113"/>
      <c r="AC301" s="113"/>
      <c r="AD301" s="113"/>
      <c r="AE301" s="113"/>
      <c r="AF301" t="s">
        <v>36374</v>
      </c>
      <c r="AG301">
        <v>899.2</v>
      </c>
      <c r="AI301" s="276" t="s">
        <v>15154</v>
      </c>
      <c r="AJ301" s="277">
        <v>3103.19</v>
      </c>
      <c r="AL301" s="246" t="s">
        <v>61749</v>
      </c>
      <c r="AM301" s="247">
        <v>365.34</v>
      </c>
      <c r="AO301" s="226" t="s">
        <v>34452</v>
      </c>
      <c r="AP301" s="227">
        <v>5191.0600000000004</v>
      </c>
      <c r="AR301" s="207" t="s">
        <v>14945</v>
      </c>
      <c r="AS301" s="208">
        <v>7918.37</v>
      </c>
      <c r="AT301" s="93"/>
      <c r="AU301" s="199" t="s">
        <v>13103</v>
      </c>
      <c r="AV301" s="200">
        <v>5855.96</v>
      </c>
      <c r="BA301" t="s">
        <v>56927</v>
      </c>
      <c r="BB301" s="284">
        <v>57933.61</v>
      </c>
      <c r="BD301" s="272" t="s">
        <v>12708</v>
      </c>
      <c r="BE301" s="273">
        <v>475</v>
      </c>
      <c r="BG301" s="244" t="s">
        <v>9637</v>
      </c>
      <c r="BH301" s="245">
        <v>13745.98</v>
      </c>
      <c r="BJ301" s="230" t="s">
        <v>41572</v>
      </c>
      <c r="BK301" s="231">
        <v>80737.53</v>
      </c>
      <c r="BM301" s="209" t="s">
        <v>8635</v>
      </c>
      <c r="BN301" s="210">
        <v>47882.49</v>
      </c>
      <c r="BP301" s="195" t="s">
        <v>10241</v>
      </c>
      <c r="BQ301" s="196">
        <v>25039</v>
      </c>
    </row>
    <row r="302" spans="5:69" x14ac:dyDescent="0.55000000000000004">
      <c r="E302" t="s">
        <v>39818</v>
      </c>
      <c r="G302" s="284">
        <v>51891.63</v>
      </c>
      <c r="I302" s="282" t="s">
        <v>65406</v>
      </c>
      <c r="J302" s="282"/>
      <c r="K302" s="283">
        <v>1200</v>
      </c>
      <c r="M302" s="242" t="s">
        <v>4520</v>
      </c>
      <c r="N302" s="242"/>
      <c r="O302" s="243">
        <v>1600.76</v>
      </c>
      <c r="Q302" s="224" t="s">
        <v>41032</v>
      </c>
      <c r="R302" s="224"/>
      <c r="S302" s="225">
        <v>134723.97</v>
      </c>
      <c r="U302" s="203" t="s">
        <v>770</v>
      </c>
      <c r="V302" s="203"/>
      <c r="W302" s="204">
        <v>9638.83</v>
      </c>
      <c r="Y302" s="195" t="s">
        <v>3833</v>
      </c>
      <c r="Z302" s="195"/>
      <c r="AA302" s="196">
        <v>1472408.92</v>
      </c>
      <c r="AB302" s="113"/>
      <c r="AC302" s="113"/>
      <c r="AD302" s="113"/>
      <c r="AE302" s="113"/>
      <c r="AF302" t="s">
        <v>36375</v>
      </c>
      <c r="AG302" s="284">
        <v>2993.94</v>
      </c>
      <c r="AI302" s="276" t="s">
        <v>35969</v>
      </c>
      <c r="AJ302" s="277">
        <v>67071.08</v>
      </c>
      <c r="AL302" s="246" t="s">
        <v>58404</v>
      </c>
      <c r="AM302" s="247">
        <v>629.65</v>
      </c>
      <c r="AO302" s="226" t="s">
        <v>38822</v>
      </c>
      <c r="AP302" s="227">
        <v>45336.73</v>
      </c>
      <c r="AR302" s="207" t="s">
        <v>14946</v>
      </c>
      <c r="AS302" s="208">
        <v>15662.97</v>
      </c>
      <c r="AT302" s="93"/>
      <c r="AU302" s="199" t="s">
        <v>15939</v>
      </c>
      <c r="AV302" s="200">
        <v>38422.68</v>
      </c>
      <c r="BA302" t="s">
        <v>46506</v>
      </c>
      <c r="BB302" s="284">
        <v>4031</v>
      </c>
      <c r="BD302" s="272" t="s">
        <v>12710</v>
      </c>
      <c r="BE302" s="273">
        <v>1200</v>
      </c>
      <c r="BG302" s="244" t="s">
        <v>11012</v>
      </c>
      <c r="BH302" s="245">
        <v>1600.76</v>
      </c>
      <c r="BJ302" s="230" t="s">
        <v>41573</v>
      </c>
      <c r="BK302" s="231">
        <v>134723.97</v>
      </c>
      <c r="BM302" s="209" t="s">
        <v>8873</v>
      </c>
      <c r="BN302" s="210">
        <v>644855</v>
      </c>
      <c r="BP302" s="195" t="s">
        <v>9849</v>
      </c>
      <c r="BQ302" s="196">
        <v>25039</v>
      </c>
    </row>
    <row r="303" spans="5:69" x14ac:dyDescent="0.55000000000000004">
      <c r="E303" t="s">
        <v>39819</v>
      </c>
      <c r="G303" s="284">
        <v>48481.760000000002</v>
      </c>
      <c r="I303" s="282" t="s">
        <v>65411</v>
      </c>
      <c r="J303" s="282"/>
      <c r="K303" s="283">
        <v>933</v>
      </c>
      <c r="M303" s="242" t="s">
        <v>4522</v>
      </c>
      <c r="N303" s="242"/>
      <c r="O303" s="243">
        <v>85935.15</v>
      </c>
      <c r="Q303" s="224" t="s">
        <v>41033</v>
      </c>
      <c r="R303" s="224"/>
      <c r="S303" s="225">
        <v>202383</v>
      </c>
      <c r="U303" s="203" t="s">
        <v>771</v>
      </c>
      <c r="V303" s="203"/>
      <c r="W303" s="204">
        <v>102000</v>
      </c>
      <c r="Y303" s="195" t="s">
        <v>3834</v>
      </c>
      <c r="Z303" s="195"/>
      <c r="AA303" s="196">
        <v>37152</v>
      </c>
      <c r="AB303" s="113"/>
      <c r="AC303" s="113"/>
      <c r="AD303" s="113"/>
      <c r="AE303" s="113"/>
      <c r="AF303" t="s">
        <v>36376</v>
      </c>
      <c r="AG303" s="284">
        <v>3691.12</v>
      </c>
      <c r="AI303" s="276" t="s">
        <v>48657</v>
      </c>
      <c r="AJ303" s="277">
        <v>123728.4</v>
      </c>
      <c r="AL303" s="246" t="s">
        <v>61750</v>
      </c>
      <c r="AM303" s="247">
        <v>642.77</v>
      </c>
      <c r="AO303" s="226" t="s">
        <v>15013</v>
      </c>
      <c r="AP303" s="227">
        <v>-552.35</v>
      </c>
      <c r="AR303" s="207" t="s">
        <v>14947</v>
      </c>
      <c r="AS303" s="208">
        <v>36.51</v>
      </c>
      <c r="AT303" s="93"/>
      <c r="AU303" s="199" t="s">
        <v>31670</v>
      </c>
      <c r="AV303" s="200">
        <v>4298.04</v>
      </c>
      <c r="BA303" t="s">
        <v>69652</v>
      </c>
      <c r="BB303" s="284">
        <v>27287.53</v>
      </c>
      <c r="BD303" s="272" t="s">
        <v>12722</v>
      </c>
      <c r="BE303" s="273">
        <v>933</v>
      </c>
      <c r="BG303" s="244" t="s">
        <v>11013</v>
      </c>
      <c r="BH303" s="245">
        <v>85935.15</v>
      </c>
      <c r="BJ303" s="230" t="s">
        <v>41574</v>
      </c>
      <c r="BK303" s="231">
        <v>202383</v>
      </c>
      <c r="BM303" s="209" t="s">
        <v>9218</v>
      </c>
      <c r="BN303" s="210">
        <v>3991667.94</v>
      </c>
      <c r="BP303" s="195" t="s">
        <v>10242</v>
      </c>
      <c r="BQ303" s="196">
        <v>11265</v>
      </c>
    </row>
    <row r="304" spans="5:69" x14ac:dyDescent="0.55000000000000004">
      <c r="E304" t="s">
        <v>39820</v>
      </c>
      <c r="G304">
        <v>454.96</v>
      </c>
      <c r="I304" s="282" t="s">
        <v>65413</v>
      </c>
      <c r="J304" s="282"/>
      <c r="K304" s="283">
        <v>1150</v>
      </c>
      <c r="M304" s="242" t="s">
        <v>4610</v>
      </c>
      <c r="N304" s="242"/>
      <c r="O304" s="243">
        <v>9660</v>
      </c>
      <c r="Q304" s="224" t="s">
        <v>41034</v>
      </c>
      <c r="R304" s="224"/>
      <c r="S304" s="225">
        <v>164569.94</v>
      </c>
      <c r="U304" s="203" t="s">
        <v>772</v>
      </c>
      <c r="V304" s="203"/>
      <c r="W304" s="204">
        <v>47060</v>
      </c>
      <c r="Y304" s="195" t="s">
        <v>3835</v>
      </c>
      <c r="Z304" s="195"/>
      <c r="AA304" s="196">
        <v>28051</v>
      </c>
      <c r="AB304" s="113"/>
      <c r="AC304" s="113"/>
      <c r="AD304" s="113"/>
      <c r="AE304" s="113"/>
      <c r="AF304" t="s">
        <v>36377</v>
      </c>
      <c r="AG304">
        <v>5.7</v>
      </c>
      <c r="AI304" s="276" t="s">
        <v>63606</v>
      </c>
      <c r="AJ304" s="277">
        <v>2558.85</v>
      </c>
      <c r="AL304" s="246" t="s">
        <v>63899</v>
      </c>
      <c r="AM304" s="247">
        <v>131.69</v>
      </c>
      <c r="AO304" s="226" t="s">
        <v>49569</v>
      </c>
      <c r="AP304" s="227">
        <v>5800</v>
      </c>
      <c r="AR304" s="207" t="s">
        <v>14948</v>
      </c>
      <c r="AS304" s="208">
        <v>7053.12</v>
      </c>
      <c r="AT304" s="93"/>
      <c r="AU304" s="199" t="s">
        <v>13104</v>
      </c>
      <c r="AV304" s="200">
        <v>881.91</v>
      </c>
      <c r="BA304" t="s">
        <v>11833</v>
      </c>
      <c r="BB304" s="284">
        <v>961782.41</v>
      </c>
      <c r="BD304" s="272" t="s">
        <v>12724</v>
      </c>
      <c r="BE304" s="273">
        <v>1150</v>
      </c>
      <c r="BG304" s="244" t="s">
        <v>11015</v>
      </c>
      <c r="BH304" s="245">
        <v>9660</v>
      </c>
      <c r="BJ304" s="230" t="s">
        <v>41575</v>
      </c>
      <c r="BK304" s="231">
        <v>164569.94</v>
      </c>
      <c r="BM304" s="209" t="s">
        <v>9489</v>
      </c>
      <c r="BN304" s="210">
        <v>168831</v>
      </c>
      <c r="BP304" s="195" t="s">
        <v>9290</v>
      </c>
      <c r="BQ304" s="196">
        <v>30000</v>
      </c>
    </row>
    <row r="305" spans="5:69" x14ac:dyDescent="0.55000000000000004">
      <c r="E305" t="s">
        <v>39822</v>
      </c>
      <c r="G305">
        <v>372.56</v>
      </c>
      <c r="I305" s="282" t="s">
        <v>12378</v>
      </c>
      <c r="J305" s="282"/>
      <c r="K305" s="283">
        <v>40000</v>
      </c>
      <c r="M305" s="242" t="s">
        <v>4611</v>
      </c>
      <c r="N305" s="242"/>
      <c r="O305" s="243">
        <v>12807</v>
      </c>
      <c r="Q305" s="224" t="s">
        <v>41035</v>
      </c>
      <c r="R305" s="224"/>
      <c r="S305" s="225">
        <v>147480.5</v>
      </c>
      <c r="U305" s="203" t="s">
        <v>773</v>
      </c>
      <c r="V305" s="203"/>
      <c r="W305" s="204">
        <v>1170</v>
      </c>
      <c r="Y305" s="195" t="s">
        <v>3836</v>
      </c>
      <c r="Z305" s="195"/>
      <c r="AA305" s="196">
        <v>38833.919999999998</v>
      </c>
      <c r="AB305" s="113"/>
      <c r="AC305" s="113"/>
      <c r="AD305" s="113"/>
      <c r="AE305" s="113"/>
      <c r="AF305" t="s">
        <v>35173</v>
      </c>
      <c r="AG305" s="284">
        <v>5000</v>
      </c>
      <c r="AI305" s="276" t="s">
        <v>51494</v>
      </c>
      <c r="AJ305" s="277">
        <v>192.55</v>
      </c>
      <c r="AL305" s="246" t="s">
        <v>58918</v>
      </c>
      <c r="AM305" s="247">
        <v>253.39</v>
      </c>
      <c r="AO305" s="226" t="s">
        <v>15014</v>
      </c>
      <c r="AP305" s="227">
        <v>2677.54</v>
      </c>
      <c r="AR305" s="207" t="s">
        <v>14949</v>
      </c>
      <c r="AS305" s="208">
        <v>102802.54</v>
      </c>
      <c r="AT305" s="93"/>
      <c r="AU305" s="199" t="s">
        <v>13105</v>
      </c>
      <c r="AV305" s="200">
        <v>99301.15</v>
      </c>
      <c r="BA305" t="s">
        <v>51143</v>
      </c>
      <c r="BB305" s="284">
        <v>52622.8</v>
      </c>
      <c r="BD305" s="272" t="s">
        <v>12598</v>
      </c>
      <c r="BE305" s="273">
        <v>40000</v>
      </c>
      <c r="BG305" s="244" t="s">
        <v>11016</v>
      </c>
      <c r="BH305" s="245">
        <v>12807</v>
      </c>
      <c r="BJ305" s="230" t="s">
        <v>41576</v>
      </c>
      <c r="BK305" s="231">
        <v>147480.5</v>
      </c>
      <c r="BM305" s="209" t="s">
        <v>9582</v>
      </c>
      <c r="BN305" s="210">
        <v>74800</v>
      </c>
      <c r="BP305" s="195" t="s">
        <v>9850</v>
      </c>
      <c r="BQ305" s="196">
        <v>41265</v>
      </c>
    </row>
    <row r="306" spans="5:69" x14ac:dyDescent="0.55000000000000004">
      <c r="E306" t="s">
        <v>39823</v>
      </c>
      <c r="G306" s="284">
        <v>22768.799999999999</v>
      </c>
      <c r="I306" s="282" t="s">
        <v>65415</v>
      </c>
      <c r="J306" s="282"/>
      <c r="K306" s="283">
        <v>9000</v>
      </c>
      <c r="M306" s="242" t="s">
        <v>4612</v>
      </c>
      <c r="N306" s="242"/>
      <c r="O306" s="243">
        <v>375</v>
      </c>
      <c r="Q306" s="224" t="s">
        <v>41036</v>
      </c>
      <c r="R306" s="224"/>
      <c r="S306" s="225">
        <v>76162.38</v>
      </c>
      <c r="U306" s="203" t="s">
        <v>774</v>
      </c>
      <c r="V306" s="203"/>
      <c r="W306" s="204">
        <v>1219</v>
      </c>
      <c r="Y306" s="195" t="s">
        <v>3693</v>
      </c>
      <c r="Z306" s="195"/>
      <c r="AA306" s="196">
        <v>378685</v>
      </c>
      <c r="AB306" s="113"/>
      <c r="AC306" s="113"/>
      <c r="AD306" s="113"/>
      <c r="AE306" s="113"/>
      <c r="AF306" t="s">
        <v>71100</v>
      </c>
      <c r="AG306" s="284">
        <v>6885</v>
      </c>
      <c r="AI306" s="276" t="s">
        <v>51495</v>
      </c>
      <c r="AJ306" s="277">
        <v>587</v>
      </c>
      <c r="AL306" s="246" t="s">
        <v>62516</v>
      </c>
      <c r="AM306" s="247">
        <v>922.23</v>
      </c>
      <c r="AO306" s="226" t="s">
        <v>15015</v>
      </c>
      <c r="AP306" s="227">
        <v>204.83</v>
      </c>
      <c r="AR306" s="207" t="s">
        <v>14950</v>
      </c>
      <c r="AS306" s="208">
        <v>161092.76</v>
      </c>
      <c r="AT306" s="93"/>
      <c r="AU306" s="199" t="s">
        <v>31671</v>
      </c>
      <c r="AV306" s="200">
        <v>1355.43</v>
      </c>
      <c r="BA306" t="s">
        <v>66067</v>
      </c>
      <c r="BB306" s="284">
        <v>12064</v>
      </c>
      <c r="BD306" s="272" t="s">
        <v>12600</v>
      </c>
      <c r="BE306" s="273">
        <v>9000</v>
      </c>
      <c r="BG306" s="244" t="s">
        <v>11017</v>
      </c>
      <c r="BH306" s="245">
        <v>375</v>
      </c>
      <c r="BJ306" s="230" t="s">
        <v>41577</v>
      </c>
      <c r="BK306" s="231">
        <v>76162.38</v>
      </c>
      <c r="BM306" s="209" t="s">
        <v>11229</v>
      </c>
      <c r="BN306" s="210">
        <v>34036.879999999997</v>
      </c>
      <c r="BP306" s="195" t="s">
        <v>10243</v>
      </c>
      <c r="BQ306" s="196">
        <v>33004</v>
      </c>
    </row>
    <row r="307" spans="5:69" x14ac:dyDescent="0.55000000000000004">
      <c r="E307" t="s">
        <v>39826</v>
      </c>
      <c r="G307" s="284">
        <v>37615.07</v>
      </c>
      <c r="I307" s="282" t="s">
        <v>12385</v>
      </c>
      <c r="J307" s="282"/>
      <c r="K307" s="283">
        <v>9074</v>
      </c>
      <c r="M307" s="242" t="s">
        <v>4525</v>
      </c>
      <c r="N307" s="242"/>
      <c r="O307" s="243">
        <v>88691.67</v>
      </c>
      <c r="Q307" s="224" t="s">
        <v>41037</v>
      </c>
      <c r="R307" s="224"/>
      <c r="S307" s="225">
        <v>63190.39</v>
      </c>
      <c r="U307" s="203" t="s">
        <v>775</v>
      </c>
      <c r="V307" s="203"/>
      <c r="W307" s="204">
        <v>4875</v>
      </c>
      <c r="Y307" s="195" t="s">
        <v>3837</v>
      </c>
      <c r="Z307" s="195"/>
      <c r="AA307" s="196">
        <v>12293</v>
      </c>
      <c r="AB307" s="113"/>
      <c r="AC307" s="113"/>
      <c r="AD307" s="113"/>
      <c r="AE307" s="113"/>
      <c r="AF307" t="s">
        <v>69748</v>
      </c>
      <c r="AG307" s="284">
        <v>12000</v>
      </c>
      <c r="AI307" s="276" t="s">
        <v>63607</v>
      </c>
      <c r="AJ307" s="277">
        <v>62.5</v>
      </c>
      <c r="AL307" s="246" t="s">
        <v>61180</v>
      </c>
      <c r="AM307" s="247">
        <v>19875</v>
      </c>
      <c r="AO307" s="226" t="s">
        <v>15016</v>
      </c>
      <c r="AP307" s="227">
        <v>580.49</v>
      </c>
      <c r="AR307" s="207" t="s">
        <v>14951</v>
      </c>
      <c r="AS307" s="208">
        <v>2302.3000000000002</v>
      </c>
      <c r="AT307" s="93"/>
      <c r="AU307" s="199" t="s">
        <v>15945</v>
      </c>
      <c r="AV307" s="200">
        <v>342.39</v>
      </c>
      <c r="BA307" t="s">
        <v>11835</v>
      </c>
      <c r="BB307" s="284">
        <v>188225.17</v>
      </c>
      <c r="BD307" s="272" t="s">
        <v>12606</v>
      </c>
      <c r="BE307" s="273">
        <v>9074</v>
      </c>
      <c r="BG307" s="244" t="s">
        <v>11019</v>
      </c>
      <c r="BH307" s="245">
        <v>88691.67</v>
      </c>
      <c r="BJ307" s="230" t="s">
        <v>41578</v>
      </c>
      <c r="BK307" s="231">
        <v>63190.39</v>
      </c>
      <c r="BM307" s="209" t="s">
        <v>11464</v>
      </c>
      <c r="BN307" s="210">
        <v>1084714.92</v>
      </c>
      <c r="BP307" s="195" t="s">
        <v>9851</v>
      </c>
      <c r="BQ307" s="196">
        <v>33004</v>
      </c>
    </row>
    <row r="308" spans="5:69" x14ac:dyDescent="0.55000000000000004">
      <c r="E308" t="s">
        <v>39828</v>
      </c>
      <c r="G308" s="284">
        <v>12767.68</v>
      </c>
      <c r="I308" s="282" t="s">
        <v>12386</v>
      </c>
      <c r="J308" s="282"/>
      <c r="K308" s="283">
        <v>4332.93</v>
      </c>
      <c r="M308" s="242" t="s">
        <v>4614</v>
      </c>
      <c r="N308" s="242"/>
      <c r="O308" s="243">
        <v>4745</v>
      </c>
      <c r="Q308" s="224" t="s">
        <v>41038</v>
      </c>
      <c r="R308" s="224"/>
      <c r="S308" s="225">
        <v>87728.02</v>
      </c>
      <c r="U308" s="203" t="s">
        <v>776</v>
      </c>
      <c r="V308" s="203"/>
      <c r="W308" s="204">
        <v>18850</v>
      </c>
      <c r="Y308" s="195" t="s">
        <v>3838</v>
      </c>
      <c r="Z308" s="195"/>
      <c r="AA308" s="196">
        <v>335449</v>
      </c>
      <c r="AB308" s="113"/>
      <c r="AC308" s="113"/>
      <c r="AD308" s="113"/>
      <c r="AE308" s="113"/>
      <c r="AF308" t="s">
        <v>69749</v>
      </c>
      <c r="AG308">
        <v>900.3</v>
      </c>
      <c r="AI308" s="276" t="s">
        <v>63915</v>
      </c>
      <c r="AJ308" s="277">
        <v>726.11</v>
      </c>
      <c r="AL308" s="246" t="s">
        <v>55761</v>
      </c>
      <c r="AM308" s="247">
        <v>30707.5</v>
      </c>
      <c r="AO308" s="226" t="s">
        <v>38823</v>
      </c>
      <c r="AP308" s="227">
        <v>68031</v>
      </c>
      <c r="AR308" s="207" t="s">
        <v>14952</v>
      </c>
      <c r="AS308" s="208">
        <v>56356.86</v>
      </c>
      <c r="AT308" s="93"/>
      <c r="AU308" s="199" t="s">
        <v>31672</v>
      </c>
      <c r="AV308" s="200">
        <v>1537.92</v>
      </c>
      <c r="BA308" t="s">
        <v>51144</v>
      </c>
      <c r="BB308" s="284">
        <v>5724.24</v>
      </c>
      <c r="BD308" s="272" t="s">
        <v>12607</v>
      </c>
      <c r="BE308" s="273">
        <v>4332.93</v>
      </c>
      <c r="BG308" s="244" t="s">
        <v>11021</v>
      </c>
      <c r="BH308" s="245">
        <v>4745</v>
      </c>
      <c r="BJ308" s="230" t="s">
        <v>41579</v>
      </c>
      <c r="BK308" s="231">
        <v>87728.02</v>
      </c>
      <c r="BM308" s="209" t="s">
        <v>12192</v>
      </c>
      <c r="BN308" s="210">
        <v>8021.79</v>
      </c>
      <c r="BP308" s="195" t="s">
        <v>10106</v>
      </c>
      <c r="BQ308" s="196">
        <v>42606</v>
      </c>
    </row>
    <row r="309" spans="5:69" x14ac:dyDescent="0.55000000000000004">
      <c r="E309" t="s">
        <v>39829</v>
      </c>
      <c r="G309" s="284">
        <v>23832.49</v>
      </c>
      <c r="I309" s="282" t="s">
        <v>12504</v>
      </c>
      <c r="J309" s="282"/>
      <c r="K309" s="283">
        <v>995</v>
      </c>
      <c r="M309" s="242" t="s">
        <v>4529</v>
      </c>
      <c r="N309" s="242"/>
      <c r="O309" s="243">
        <v>18600</v>
      </c>
      <c r="Q309" s="224" t="s">
        <v>41039</v>
      </c>
      <c r="R309" s="224"/>
      <c r="S309" s="225">
        <v>94733</v>
      </c>
      <c r="U309" s="203" t="s">
        <v>777</v>
      </c>
      <c r="V309" s="203"/>
      <c r="W309" s="204">
        <v>6306</v>
      </c>
      <c r="Y309" s="195" t="s">
        <v>3839</v>
      </c>
      <c r="Z309" s="195"/>
      <c r="AA309" s="196">
        <v>6575.43</v>
      </c>
      <c r="AB309" s="113"/>
      <c r="AC309" s="113"/>
      <c r="AD309" s="113"/>
      <c r="AE309" s="113"/>
      <c r="AF309" t="s">
        <v>69750</v>
      </c>
      <c r="AG309" s="284">
        <v>2884.8</v>
      </c>
      <c r="AI309" s="276" t="s">
        <v>66856</v>
      </c>
      <c r="AJ309" s="277">
        <v>22916.99</v>
      </c>
      <c r="AL309" s="246" t="s">
        <v>58919</v>
      </c>
      <c r="AM309" s="247">
        <v>2850</v>
      </c>
      <c r="AO309" s="226" t="s">
        <v>49570</v>
      </c>
      <c r="AP309" s="227">
        <v>2084.6999999999998</v>
      </c>
      <c r="AR309" s="207" t="s">
        <v>14953</v>
      </c>
      <c r="AS309" s="208">
        <v>48939</v>
      </c>
      <c r="AT309" s="93"/>
      <c r="AU309" s="199" t="s">
        <v>31673</v>
      </c>
      <c r="AV309" s="200">
        <v>5637.79</v>
      </c>
      <c r="BA309" t="s">
        <v>51277</v>
      </c>
      <c r="BB309" s="284">
        <v>6006.11</v>
      </c>
      <c r="BD309" s="272" t="s">
        <v>12735</v>
      </c>
      <c r="BE309" s="273">
        <v>995</v>
      </c>
      <c r="BG309" s="244" t="s">
        <v>11032</v>
      </c>
      <c r="BH309" s="245">
        <v>18600</v>
      </c>
      <c r="BJ309" s="230" t="s">
        <v>41580</v>
      </c>
      <c r="BK309" s="231">
        <v>94733</v>
      </c>
      <c r="BM309" s="209" t="s">
        <v>9762</v>
      </c>
      <c r="BN309" s="210">
        <v>9603677.4199999999</v>
      </c>
      <c r="BP309" s="195" t="s">
        <v>10244</v>
      </c>
      <c r="BQ309" s="196">
        <v>1794.13</v>
      </c>
    </row>
    <row r="310" spans="5:69" x14ac:dyDescent="0.55000000000000004">
      <c r="E310" t="s">
        <v>39830</v>
      </c>
      <c r="G310" s="284">
        <v>187006.4</v>
      </c>
      <c r="I310" s="282" t="s">
        <v>12389</v>
      </c>
      <c r="J310" s="282"/>
      <c r="K310" s="283">
        <v>676</v>
      </c>
      <c r="M310" s="242" t="s">
        <v>4531</v>
      </c>
      <c r="N310" s="242"/>
      <c r="O310" s="243">
        <v>13773.48</v>
      </c>
      <c r="Q310" s="224" t="s">
        <v>41040</v>
      </c>
      <c r="R310" s="224"/>
      <c r="S310" s="225">
        <v>60216.69</v>
      </c>
      <c r="U310" s="203" t="s">
        <v>778</v>
      </c>
      <c r="V310" s="203"/>
      <c r="W310" s="204">
        <v>15991</v>
      </c>
      <c r="Y310" s="195" t="s">
        <v>3840</v>
      </c>
      <c r="Z310" s="195"/>
      <c r="AA310" s="196">
        <v>412203</v>
      </c>
      <c r="AB310" s="113"/>
      <c r="AC310" s="113"/>
      <c r="AD310" s="113"/>
      <c r="AE310" s="113"/>
      <c r="AF310" t="s">
        <v>71101</v>
      </c>
      <c r="AG310" s="284">
        <v>19985</v>
      </c>
      <c r="AI310" s="276" t="s">
        <v>66857</v>
      </c>
      <c r="AJ310" s="277">
        <v>22464</v>
      </c>
      <c r="AL310" s="246" t="s">
        <v>58920</v>
      </c>
      <c r="AM310" s="247">
        <v>119.64</v>
      </c>
      <c r="AO310" s="226" t="s">
        <v>49571</v>
      </c>
      <c r="AP310" s="227">
        <v>159.46</v>
      </c>
      <c r="AR310" s="207" t="s">
        <v>14954</v>
      </c>
      <c r="AS310" s="208">
        <v>61456.800000000003</v>
      </c>
      <c r="AT310" s="93"/>
      <c r="AU310" s="199" t="s">
        <v>31674</v>
      </c>
      <c r="AV310" s="200">
        <v>3626.74</v>
      </c>
      <c r="BA310" t="s">
        <v>57073</v>
      </c>
      <c r="BB310">
        <v>75</v>
      </c>
      <c r="BD310" s="272" t="s">
        <v>12610</v>
      </c>
      <c r="BE310" s="273">
        <v>676</v>
      </c>
      <c r="BG310" s="244" t="s">
        <v>11035</v>
      </c>
      <c r="BH310" s="245">
        <v>13773.48</v>
      </c>
      <c r="BJ310" s="230" t="s">
        <v>41581</v>
      </c>
      <c r="BK310" s="231">
        <v>60216.69</v>
      </c>
      <c r="BM310" s="209" t="s">
        <v>6616</v>
      </c>
      <c r="BN310" s="210">
        <v>156366</v>
      </c>
      <c r="BP310" s="195" t="s">
        <v>9852</v>
      </c>
      <c r="BQ310" s="196">
        <v>44400.13</v>
      </c>
    </row>
    <row r="311" spans="5:69" x14ac:dyDescent="0.55000000000000004">
      <c r="E311" t="s">
        <v>39836</v>
      </c>
      <c r="G311" s="284">
        <v>37043.230000000003</v>
      </c>
      <c r="I311" s="282" t="s">
        <v>12393</v>
      </c>
      <c r="J311" s="282"/>
      <c r="K311" s="283">
        <v>65729</v>
      </c>
      <c r="M311" s="242" t="s">
        <v>4532</v>
      </c>
      <c r="N311" s="242"/>
      <c r="O311" s="243">
        <v>103085.99</v>
      </c>
      <c r="Q311" s="224" t="s">
        <v>41041</v>
      </c>
      <c r="R311" s="224"/>
      <c r="S311" s="225">
        <v>67171.520000000004</v>
      </c>
      <c r="U311" s="203" t="s">
        <v>779</v>
      </c>
      <c r="V311" s="203"/>
      <c r="W311" s="204">
        <v>14850</v>
      </c>
      <c r="Y311" s="195" t="s">
        <v>3841</v>
      </c>
      <c r="Z311" s="195"/>
      <c r="AA311" s="196">
        <v>77680</v>
      </c>
      <c r="AB311" s="113"/>
      <c r="AC311" s="113"/>
      <c r="AD311" s="113"/>
      <c r="AE311" s="113"/>
      <c r="AF311" t="s">
        <v>70595</v>
      </c>
      <c r="AG311" s="284">
        <v>1440.68</v>
      </c>
      <c r="AI311" s="276" t="s">
        <v>34473</v>
      </c>
      <c r="AJ311" s="277">
        <v>271665.17</v>
      </c>
      <c r="AL311" s="246" t="s">
        <v>62517</v>
      </c>
      <c r="AM311" s="247">
        <v>228.12</v>
      </c>
      <c r="AO311" s="226" t="s">
        <v>49572</v>
      </c>
      <c r="AP311" s="227">
        <v>502.41</v>
      </c>
      <c r="AR311" s="207" t="s">
        <v>14955</v>
      </c>
      <c r="AS311" s="208">
        <v>42053.73</v>
      </c>
      <c r="AT311" s="93"/>
      <c r="AU311" s="199" t="s">
        <v>31675</v>
      </c>
      <c r="AV311" s="200">
        <v>2285.5500000000002</v>
      </c>
      <c r="BA311" t="s">
        <v>69653</v>
      </c>
      <c r="BB311" s="284">
        <v>27043.42</v>
      </c>
      <c r="BD311" s="272" t="s">
        <v>12614</v>
      </c>
      <c r="BE311" s="273">
        <v>65729</v>
      </c>
      <c r="BG311" s="244" t="s">
        <v>11036</v>
      </c>
      <c r="BH311" s="245">
        <v>103085.99</v>
      </c>
      <c r="BJ311" s="230" t="s">
        <v>41582</v>
      </c>
      <c r="BK311" s="231">
        <v>67171.520000000004</v>
      </c>
      <c r="BM311" s="209" t="s">
        <v>6877</v>
      </c>
      <c r="BN311" s="210">
        <v>15416.65</v>
      </c>
      <c r="BP311" s="195" t="s">
        <v>10245</v>
      </c>
      <c r="BQ311" s="196">
        <v>40734.58</v>
      </c>
    </row>
    <row r="312" spans="5:69" x14ac:dyDescent="0.55000000000000004">
      <c r="E312" t="s">
        <v>39837</v>
      </c>
      <c r="G312" s="284">
        <v>54863.27</v>
      </c>
      <c r="I312" s="282" t="s">
        <v>65419</v>
      </c>
      <c r="J312" s="282"/>
      <c r="K312" s="283">
        <v>3316</v>
      </c>
      <c r="M312" s="242" t="s">
        <v>4533</v>
      </c>
      <c r="N312" s="242"/>
      <c r="O312" s="243">
        <v>33904</v>
      </c>
      <c r="Q312" s="224" t="s">
        <v>41042</v>
      </c>
      <c r="R312" s="224"/>
      <c r="S312" s="225">
        <v>45683.97</v>
      </c>
      <c r="U312" s="203" t="s">
        <v>780</v>
      </c>
      <c r="V312" s="203"/>
      <c r="W312" s="204">
        <v>55753.5</v>
      </c>
      <c r="Y312" s="195" t="s">
        <v>3842</v>
      </c>
      <c r="Z312" s="195"/>
      <c r="AA312" s="196">
        <v>134198</v>
      </c>
      <c r="AB312" s="113"/>
      <c r="AC312" s="113"/>
      <c r="AD312" s="113"/>
      <c r="AE312" s="113"/>
      <c r="AF312" t="s">
        <v>71102</v>
      </c>
      <c r="AG312" s="284">
        <v>1262.05</v>
      </c>
      <c r="AI312" s="276" t="s">
        <v>34474</v>
      </c>
      <c r="AJ312" s="277">
        <v>117562.37</v>
      </c>
      <c r="AL312" s="246" t="s">
        <v>58921</v>
      </c>
      <c r="AM312" s="247">
        <v>1078.79</v>
      </c>
      <c r="AO312" s="226" t="s">
        <v>48648</v>
      </c>
      <c r="AP312" s="227">
        <v>2231.0700000000002</v>
      </c>
      <c r="AR312" s="207" t="s">
        <v>14956</v>
      </c>
      <c r="AS312" s="208">
        <v>167367.82999999999</v>
      </c>
      <c r="AT312" s="93"/>
      <c r="AU312" s="199" t="s">
        <v>15985</v>
      </c>
      <c r="AV312" s="200">
        <v>1537.92</v>
      </c>
      <c r="BA312" t="s">
        <v>11836</v>
      </c>
      <c r="BB312" s="284">
        <v>28992</v>
      </c>
      <c r="BD312" s="272" t="s">
        <v>12738</v>
      </c>
      <c r="BE312" s="273">
        <v>3316</v>
      </c>
      <c r="BG312" s="244" t="s">
        <v>11037</v>
      </c>
      <c r="BH312" s="245">
        <v>33904</v>
      </c>
      <c r="BJ312" s="230" t="s">
        <v>41583</v>
      </c>
      <c r="BK312" s="231">
        <v>45683.97</v>
      </c>
      <c r="BM312" s="209" t="s">
        <v>7042</v>
      </c>
      <c r="BN312" s="210">
        <v>8365</v>
      </c>
      <c r="BP312" s="195" t="s">
        <v>9853</v>
      </c>
      <c r="BQ312" s="196">
        <v>40734.58</v>
      </c>
    </row>
    <row r="313" spans="5:69" x14ac:dyDescent="0.55000000000000004">
      <c r="E313" t="s">
        <v>39838</v>
      </c>
      <c r="G313" s="284">
        <v>35840.61</v>
      </c>
      <c r="I313" s="282" t="s">
        <v>12395</v>
      </c>
      <c r="J313" s="282"/>
      <c r="K313" s="283">
        <v>6195.24</v>
      </c>
      <c r="M313" s="242" t="s">
        <v>3622</v>
      </c>
      <c r="N313" s="242"/>
      <c r="O313" s="243">
        <v>15737.55</v>
      </c>
      <c r="Q313" s="224" t="s">
        <v>44241</v>
      </c>
      <c r="R313" s="224"/>
      <c r="S313" s="225">
        <v>580464.05000000005</v>
      </c>
      <c r="U313" s="203" t="s">
        <v>781</v>
      </c>
      <c r="V313" s="203"/>
      <c r="W313" s="204">
        <v>42789.1</v>
      </c>
      <c r="Y313" s="195" t="s">
        <v>3843</v>
      </c>
      <c r="Z313" s="195"/>
      <c r="AA313" s="196">
        <v>83887</v>
      </c>
      <c r="AB313" s="113"/>
      <c r="AC313" s="113"/>
      <c r="AD313" s="113"/>
      <c r="AE313" s="113"/>
      <c r="AF313" t="s">
        <v>67900</v>
      </c>
      <c r="AG313" s="284">
        <v>24250</v>
      </c>
      <c r="AI313" s="276" t="s">
        <v>34475</v>
      </c>
      <c r="AJ313" s="277">
        <v>98370.14</v>
      </c>
      <c r="AL313" s="246" t="s">
        <v>58922</v>
      </c>
      <c r="AM313" s="247">
        <v>82.25</v>
      </c>
      <c r="AO313" s="226" t="s">
        <v>51468</v>
      </c>
      <c r="AP313" s="227">
        <v>1387.2</v>
      </c>
      <c r="AR313" s="207" t="s">
        <v>14957</v>
      </c>
      <c r="AS313" s="208">
        <v>27827.87</v>
      </c>
      <c r="AT313" s="93"/>
      <c r="AU313" s="199" t="s">
        <v>15986</v>
      </c>
      <c r="AV313" s="200">
        <v>5637.79</v>
      </c>
      <c r="BA313" t="s">
        <v>51278</v>
      </c>
      <c r="BB313" s="284">
        <v>9749.86</v>
      </c>
      <c r="BD313" s="272" t="s">
        <v>12616</v>
      </c>
      <c r="BE313" s="273">
        <v>6195.24</v>
      </c>
      <c r="BG313" s="244" t="s">
        <v>9643</v>
      </c>
      <c r="BH313" s="245">
        <v>15737.55</v>
      </c>
      <c r="BJ313" s="230" t="s">
        <v>46327</v>
      </c>
      <c r="BK313" s="231">
        <v>580464.05000000005</v>
      </c>
      <c r="BM313" s="209" t="s">
        <v>7282</v>
      </c>
      <c r="BN313" s="210">
        <v>134957</v>
      </c>
      <c r="BP313" s="195" t="s">
        <v>10246</v>
      </c>
      <c r="BQ313" s="196">
        <v>25527</v>
      </c>
    </row>
    <row r="314" spans="5:69" x14ac:dyDescent="0.55000000000000004">
      <c r="E314" t="s">
        <v>65526</v>
      </c>
      <c r="G314" s="284">
        <v>4900.58</v>
      </c>
      <c r="I314" s="282" t="s">
        <v>65420</v>
      </c>
      <c r="J314" s="282"/>
      <c r="K314" s="283">
        <v>5258</v>
      </c>
      <c r="M314" s="242" t="s">
        <v>4535</v>
      </c>
      <c r="N314" s="242"/>
      <c r="O314" s="243">
        <v>21749.5</v>
      </c>
      <c r="Q314" s="224" t="s">
        <v>42086</v>
      </c>
      <c r="R314" s="224"/>
      <c r="S314" s="225">
        <v>567667.31999999995</v>
      </c>
      <c r="U314" s="203" t="s">
        <v>782</v>
      </c>
      <c r="V314" s="203"/>
      <c r="W314" s="204">
        <v>20254</v>
      </c>
      <c r="Y314" s="195" t="s">
        <v>3844</v>
      </c>
      <c r="Z314" s="195"/>
      <c r="AA314" s="196">
        <v>117085</v>
      </c>
      <c r="AB314" s="113"/>
      <c r="AC314" s="113"/>
      <c r="AD314" s="113"/>
      <c r="AE314" s="113"/>
      <c r="AF314" t="s">
        <v>67901</v>
      </c>
      <c r="AG314" s="284">
        <v>1855.15</v>
      </c>
      <c r="AI314" s="276" t="s">
        <v>66858</v>
      </c>
      <c r="AJ314" s="277">
        <v>140254.26</v>
      </c>
      <c r="AL314" s="246" t="s">
        <v>60177</v>
      </c>
      <c r="AM314" s="247">
        <v>5221.51</v>
      </c>
      <c r="AO314" s="226" t="s">
        <v>51469</v>
      </c>
      <c r="AP314" s="227">
        <v>13200</v>
      </c>
      <c r="AR314" s="207" t="s">
        <v>14958</v>
      </c>
      <c r="AS314" s="208">
        <v>21381.41</v>
      </c>
      <c r="AT314" s="93"/>
      <c r="AU314" s="199" t="s">
        <v>15987</v>
      </c>
      <c r="AV314" s="200">
        <v>3626.74</v>
      </c>
      <c r="BA314" t="s">
        <v>11837</v>
      </c>
      <c r="BB314" s="284">
        <v>2643744.75</v>
      </c>
      <c r="BD314" s="272" t="s">
        <v>12739</v>
      </c>
      <c r="BE314" s="273">
        <v>5258</v>
      </c>
      <c r="BG314" s="244" t="s">
        <v>11041</v>
      </c>
      <c r="BH314" s="245">
        <v>21749.5</v>
      </c>
      <c r="BJ314" s="230" t="s">
        <v>43477</v>
      </c>
      <c r="BK314" s="231">
        <v>567667.31999999995</v>
      </c>
      <c r="BM314" s="209" t="s">
        <v>7564</v>
      </c>
      <c r="BN314" s="210">
        <v>39402.980000000003</v>
      </c>
      <c r="BP314" s="195" t="s">
        <v>9854</v>
      </c>
      <c r="BQ314" s="196">
        <v>25527</v>
      </c>
    </row>
    <row r="315" spans="5:69" x14ac:dyDescent="0.55000000000000004">
      <c r="E315" t="s">
        <v>39842</v>
      </c>
      <c r="G315" s="284">
        <v>15375.15</v>
      </c>
      <c r="I315" s="282" t="s">
        <v>12399</v>
      </c>
      <c r="J315" s="282"/>
      <c r="K315" s="283">
        <v>11934</v>
      </c>
      <c r="M315" s="242" t="s">
        <v>4536</v>
      </c>
      <c r="N315" s="242"/>
      <c r="O315" s="243">
        <v>4632.26</v>
      </c>
      <c r="Q315" s="224" t="s">
        <v>44242</v>
      </c>
      <c r="R315" s="224"/>
      <c r="S315" s="225">
        <v>234677.02</v>
      </c>
      <c r="U315" s="203" t="s">
        <v>783</v>
      </c>
      <c r="V315" s="203"/>
      <c r="W315" s="204">
        <v>14853</v>
      </c>
      <c r="Y315" s="195" t="s">
        <v>3845</v>
      </c>
      <c r="Z315" s="195"/>
      <c r="AA315" s="196">
        <v>16509</v>
      </c>
      <c r="AB315" s="113"/>
      <c r="AC315" s="113"/>
      <c r="AD315" s="113"/>
      <c r="AE315" s="113"/>
      <c r="AF315" t="s">
        <v>67902</v>
      </c>
      <c r="AG315" s="284">
        <v>5601.32</v>
      </c>
      <c r="AI315" s="276" t="s">
        <v>70341</v>
      </c>
      <c r="AJ315" s="277">
        <v>13114.5</v>
      </c>
      <c r="AL315" s="246" t="s">
        <v>60178</v>
      </c>
      <c r="AM315" s="247">
        <v>399.45</v>
      </c>
      <c r="AO315" s="226" t="s">
        <v>51470</v>
      </c>
      <c r="AP315" s="227">
        <v>11484.55</v>
      </c>
      <c r="AR315" s="207" t="s">
        <v>14959</v>
      </c>
      <c r="AS315" s="208">
        <v>7419.46</v>
      </c>
      <c r="AT315" s="93"/>
      <c r="AU315" s="199" t="s">
        <v>15990</v>
      </c>
      <c r="AV315" s="200">
        <v>2285.5500000000002</v>
      </c>
      <c r="BA315" t="s">
        <v>39894</v>
      </c>
      <c r="BB315" s="284">
        <v>8017.36</v>
      </c>
      <c r="BD315" s="272" t="s">
        <v>12620</v>
      </c>
      <c r="BE315" s="273">
        <v>11934</v>
      </c>
      <c r="BG315" s="244" t="s">
        <v>11043</v>
      </c>
      <c r="BH315" s="245">
        <v>4632.26</v>
      </c>
      <c r="BJ315" s="230" t="s">
        <v>46328</v>
      </c>
      <c r="BK315" s="231">
        <v>234677.02</v>
      </c>
      <c r="BM315" s="209" t="s">
        <v>7697</v>
      </c>
      <c r="BN315" s="210">
        <v>13941</v>
      </c>
      <c r="BP315" s="195" t="s">
        <v>10247</v>
      </c>
      <c r="BQ315" s="196">
        <v>25947</v>
      </c>
    </row>
    <row r="316" spans="5:69" x14ac:dyDescent="0.55000000000000004">
      <c r="E316" t="s">
        <v>39843</v>
      </c>
      <c r="G316" s="284">
        <v>166759.66</v>
      </c>
      <c r="I316" s="282" t="s">
        <v>12401</v>
      </c>
      <c r="J316" s="282"/>
      <c r="K316" s="283">
        <v>329.16</v>
      </c>
      <c r="M316" s="242" t="s">
        <v>4537</v>
      </c>
      <c r="N316" s="242"/>
      <c r="O316" s="243">
        <v>11700.25</v>
      </c>
      <c r="Q316" s="224" t="s">
        <v>41043</v>
      </c>
      <c r="R316" s="224"/>
      <c r="S316" s="225">
        <v>132562</v>
      </c>
      <c r="U316" s="203" t="s">
        <v>784</v>
      </c>
      <c r="V316" s="203"/>
      <c r="W316" s="204">
        <v>1373</v>
      </c>
      <c r="Y316" s="195" t="s">
        <v>3846</v>
      </c>
      <c r="Z316" s="195"/>
      <c r="AA316" s="196">
        <v>233750</v>
      </c>
      <c r="AB316" s="113"/>
      <c r="AC316" s="113"/>
      <c r="AD316" s="113"/>
      <c r="AE316" s="113"/>
      <c r="AF316" t="s">
        <v>70596</v>
      </c>
      <c r="AG316" s="284">
        <v>1140.03</v>
      </c>
      <c r="AI316" s="276" t="s">
        <v>66859</v>
      </c>
      <c r="AJ316" s="277">
        <v>11672.5</v>
      </c>
      <c r="AL316" s="246" t="s">
        <v>60179</v>
      </c>
      <c r="AM316" s="247">
        <v>1279.29</v>
      </c>
      <c r="AO316" s="226" t="s">
        <v>51471</v>
      </c>
      <c r="AP316" s="227">
        <v>1994.56</v>
      </c>
      <c r="AR316" s="207" t="s">
        <v>14960</v>
      </c>
      <c r="AS316" s="208">
        <v>7918.37</v>
      </c>
      <c r="AT316" s="93"/>
      <c r="AU316" s="199" t="s">
        <v>31676</v>
      </c>
      <c r="AV316" s="200">
        <v>6270.74</v>
      </c>
      <c r="BA316" t="s">
        <v>39996</v>
      </c>
      <c r="BB316" s="284">
        <v>30447.16</v>
      </c>
      <c r="BD316" s="272" t="s">
        <v>12622</v>
      </c>
      <c r="BE316" s="273">
        <v>329.16</v>
      </c>
      <c r="BG316" s="244" t="s">
        <v>11044</v>
      </c>
      <c r="BH316" s="245">
        <v>11700.25</v>
      </c>
      <c r="BJ316" s="230" t="s">
        <v>41584</v>
      </c>
      <c r="BK316" s="231">
        <v>132562</v>
      </c>
      <c r="BM316" s="209" t="s">
        <v>8256</v>
      </c>
      <c r="BN316" s="210">
        <v>107026</v>
      </c>
      <c r="BP316" s="195" t="s">
        <v>9855</v>
      </c>
      <c r="BQ316" s="196">
        <v>25947</v>
      </c>
    </row>
    <row r="317" spans="5:69" x14ac:dyDescent="0.55000000000000004">
      <c r="E317" t="s">
        <v>39845</v>
      </c>
      <c r="G317" s="284">
        <v>6031.25</v>
      </c>
      <c r="I317" s="282" t="s">
        <v>12402</v>
      </c>
      <c r="J317" s="282"/>
      <c r="K317" s="283">
        <v>700</v>
      </c>
      <c r="M317" s="242" t="s">
        <v>4538</v>
      </c>
      <c r="N317" s="242"/>
      <c r="O317" s="243">
        <v>22209.47</v>
      </c>
      <c r="Q317" s="224" t="s">
        <v>41044</v>
      </c>
      <c r="R317" s="224"/>
      <c r="S317" s="225">
        <v>73740.28</v>
      </c>
      <c r="U317" s="203" t="s">
        <v>785</v>
      </c>
      <c r="V317" s="203"/>
      <c r="W317" s="204">
        <v>90607</v>
      </c>
      <c r="Y317" s="195" t="s">
        <v>3847</v>
      </c>
      <c r="Z317" s="195"/>
      <c r="AA317" s="196">
        <v>2418418.89</v>
      </c>
      <c r="AB317" s="113"/>
      <c r="AC317" s="113"/>
      <c r="AD317" s="113"/>
      <c r="AE317" s="113"/>
      <c r="AF317" t="s">
        <v>71103</v>
      </c>
      <c r="AG317" s="284">
        <v>9251.5300000000007</v>
      </c>
      <c r="AI317" s="276" t="s">
        <v>38832</v>
      </c>
      <c r="AJ317" s="277">
        <v>8271.5</v>
      </c>
      <c r="AL317" s="246" t="s">
        <v>12982</v>
      </c>
      <c r="AM317" s="247">
        <v>216.61</v>
      </c>
      <c r="AO317" s="226" t="s">
        <v>51472</v>
      </c>
      <c r="AP317" s="227">
        <v>6283.31</v>
      </c>
      <c r="AR317" s="207" t="s">
        <v>14961</v>
      </c>
      <c r="AS317" s="208">
        <v>6715.36</v>
      </c>
      <c r="AT317" s="93"/>
      <c r="AU317" s="199" t="s">
        <v>31677</v>
      </c>
      <c r="AV317" s="200">
        <v>5510.23</v>
      </c>
      <c r="BA317" t="s">
        <v>51145</v>
      </c>
      <c r="BB317" s="284">
        <v>174096.91</v>
      </c>
      <c r="BD317" s="272" t="s">
        <v>12623</v>
      </c>
      <c r="BE317" s="273">
        <v>700</v>
      </c>
      <c r="BG317" s="244" t="s">
        <v>11045</v>
      </c>
      <c r="BH317" s="245">
        <v>22209.47</v>
      </c>
      <c r="BJ317" s="230" t="s">
        <v>41585</v>
      </c>
      <c r="BK317" s="231">
        <v>73740.28</v>
      </c>
      <c r="BM317" s="209" t="s">
        <v>8636</v>
      </c>
      <c r="BN317" s="210">
        <v>8437</v>
      </c>
      <c r="BP317" s="195" t="s">
        <v>10248</v>
      </c>
      <c r="BQ317" s="196">
        <v>14346</v>
      </c>
    </row>
    <row r="318" spans="5:69" x14ac:dyDescent="0.55000000000000004">
      <c r="E318" t="s">
        <v>39846</v>
      </c>
      <c r="G318" s="284">
        <v>69270.41</v>
      </c>
      <c r="I318" s="282" t="s">
        <v>12405</v>
      </c>
      <c r="J318" s="282"/>
      <c r="K318" s="283">
        <v>66103.990000000005</v>
      </c>
      <c r="M318" s="242" t="s">
        <v>4540</v>
      </c>
      <c r="N318" s="242"/>
      <c r="O318" s="243">
        <v>6943.61</v>
      </c>
      <c r="Q318" s="224" t="s">
        <v>44243</v>
      </c>
      <c r="R318" s="224"/>
      <c r="S318" s="225">
        <v>3764262.14</v>
      </c>
      <c r="U318" s="203" t="s">
        <v>786</v>
      </c>
      <c r="V318" s="203"/>
      <c r="W318" s="204">
        <v>4106</v>
      </c>
      <c r="Y318" s="195" t="s">
        <v>3848</v>
      </c>
      <c r="Z318" s="195"/>
      <c r="AA318" s="196">
        <v>9197.98</v>
      </c>
      <c r="AB318" s="113"/>
      <c r="AC318" s="113"/>
      <c r="AD318" s="113"/>
      <c r="AE318" s="113"/>
      <c r="AF318" t="s">
        <v>71104</v>
      </c>
      <c r="AG318" s="284">
        <v>26288.23</v>
      </c>
      <c r="AI318" s="276" t="s">
        <v>58416</v>
      </c>
      <c r="AJ318" s="277">
        <v>140105.78</v>
      </c>
      <c r="AL318" s="246" t="s">
        <v>38822</v>
      </c>
      <c r="AM318" s="247">
        <v>25465.89</v>
      </c>
      <c r="AO318" s="226" t="s">
        <v>34453</v>
      </c>
      <c r="AP318" s="227">
        <v>34437.5</v>
      </c>
      <c r="AR318" s="207" t="s">
        <v>14962</v>
      </c>
      <c r="AS318" s="208">
        <v>38500</v>
      </c>
      <c r="AT318" s="93"/>
      <c r="AU318" s="199" t="s">
        <v>16033</v>
      </c>
      <c r="AV318" s="200">
        <v>6270.74</v>
      </c>
      <c r="BA318" t="s">
        <v>51279</v>
      </c>
      <c r="BB318" s="284">
        <v>70192.05</v>
      </c>
      <c r="BD318" s="272" t="s">
        <v>12626</v>
      </c>
      <c r="BE318" s="273">
        <v>66103.990000000005</v>
      </c>
      <c r="BG318" s="244" t="s">
        <v>11047</v>
      </c>
      <c r="BH318" s="245">
        <v>6943.61</v>
      </c>
      <c r="BJ318" s="230" t="s">
        <v>46329</v>
      </c>
      <c r="BK318" s="231">
        <v>3764262.14</v>
      </c>
      <c r="BM318" s="209" t="s">
        <v>8874</v>
      </c>
      <c r="BN318" s="210">
        <v>39468</v>
      </c>
      <c r="BP318" s="195" t="s">
        <v>9856</v>
      </c>
      <c r="BQ318" s="196">
        <v>14346</v>
      </c>
    </row>
    <row r="319" spans="5:69" x14ac:dyDescent="0.55000000000000004">
      <c r="E319" t="s">
        <v>39847</v>
      </c>
      <c r="G319" s="284">
        <v>3503.8</v>
      </c>
      <c r="I319" s="282" t="s">
        <v>65422</v>
      </c>
      <c r="J319" s="282"/>
      <c r="K319" s="283">
        <v>761.25</v>
      </c>
      <c r="M319" s="242" t="s">
        <v>4627</v>
      </c>
      <c r="N319" s="242"/>
      <c r="O319" s="243">
        <v>675</v>
      </c>
      <c r="Q319" s="224" t="s">
        <v>41045</v>
      </c>
      <c r="R319" s="224"/>
      <c r="S319" s="225">
        <v>57592.76</v>
      </c>
      <c r="U319" s="203" t="s">
        <v>787</v>
      </c>
      <c r="V319" s="203"/>
      <c r="W319" s="204">
        <v>546</v>
      </c>
      <c r="Y319" s="195" t="s">
        <v>3849</v>
      </c>
      <c r="Z319" s="195"/>
      <c r="AA319" s="196">
        <v>33913</v>
      </c>
      <c r="AB319" s="113"/>
      <c r="AC319" s="113"/>
      <c r="AD319" s="113"/>
      <c r="AE319" s="113"/>
      <c r="AF319" t="s">
        <v>67907</v>
      </c>
      <c r="AG319" s="284">
        <v>10806.21</v>
      </c>
      <c r="AI319" s="276" t="s">
        <v>54784</v>
      </c>
      <c r="AJ319" s="277">
        <v>24597.62</v>
      </c>
      <c r="AL319" s="246" t="s">
        <v>38823</v>
      </c>
      <c r="AM319" s="247">
        <v>796</v>
      </c>
      <c r="AO319" s="226" t="s">
        <v>46635</v>
      </c>
      <c r="AP319" s="227">
        <v>27370.47</v>
      </c>
      <c r="AR319" s="207" t="s">
        <v>14963</v>
      </c>
      <c r="AS319" s="208">
        <v>22100</v>
      </c>
      <c r="AT319" s="93"/>
      <c r="AU319" s="199" t="s">
        <v>16037</v>
      </c>
      <c r="AV319" s="200">
        <v>5510.23</v>
      </c>
      <c r="BA319" t="s">
        <v>46507</v>
      </c>
      <c r="BB319" s="284">
        <v>33393.03</v>
      </c>
      <c r="BD319" s="272" t="s">
        <v>12744</v>
      </c>
      <c r="BE319" s="273">
        <v>761.25</v>
      </c>
      <c r="BG319" s="244" t="s">
        <v>11049</v>
      </c>
      <c r="BH319" s="245">
        <v>675</v>
      </c>
      <c r="BJ319" s="230" t="s">
        <v>41586</v>
      </c>
      <c r="BK319" s="231">
        <v>57592.76</v>
      </c>
      <c r="BM319" s="209" t="s">
        <v>9154</v>
      </c>
      <c r="BN319" s="210">
        <v>3149</v>
      </c>
      <c r="BP319" s="195" t="s">
        <v>10249</v>
      </c>
      <c r="BQ319" s="196">
        <v>22025</v>
      </c>
    </row>
    <row r="320" spans="5:69" x14ac:dyDescent="0.55000000000000004">
      <c r="E320" t="s">
        <v>65527</v>
      </c>
      <c r="G320" s="284">
        <v>28938.21</v>
      </c>
      <c r="I320" s="282" t="s">
        <v>12406</v>
      </c>
      <c r="J320" s="282"/>
      <c r="K320" s="283">
        <v>7718.71</v>
      </c>
      <c r="M320" s="242" t="s">
        <v>4541</v>
      </c>
      <c r="N320" s="242"/>
      <c r="O320" s="243">
        <v>-293.47000000000003</v>
      </c>
      <c r="Q320" s="224" t="s">
        <v>41046</v>
      </c>
      <c r="R320" s="224"/>
      <c r="S320" s="225">
        <v>44029</v>
      </c>
      <c r="U320" s="203" t="s">
        <v>788</v>
      </c>
      <c r="V320" s="203"/>
      <c r="W320" s="204">
        <v>1600</v>
      </c>
      <c r="Y320" s="195" t="s">
        <v>3850</v>
      </c>
      <c r="Z320" s="195"/>
      <c r="AA320" s="196">
        <v>6027</v>
      </c>
      <c r="AB320" s="113"/>
      <c r="AC320" s="113"/>
      <c r="AD320" s="113"/>
      <c r="AE320" s="113"/>
      <c r="AF320" t="s">
        <v>67908</v>
      </c>
      <c r="AG320" s="284">
        <v>35913.870000000003</v>
      </c>
      <c r="AI320" s="276" t="s">
        <v>66860</v>
      </c>
      <c r="AJ320" s="277">
        <v>34335.050000000003</v>
      </c>
      <c r="AL320" s="246" t="s">
        <v>47715</v>
      </c>
      <c r="AM320" s="247">
        <v>1783.83</v>
      </c>
      <c r="AO320" s="226" t="s">
        <v>47715</v>
      </c>
      <c r="AP320" s="227">
        <v>40159.629999999997</v>
      </c>
      <c r="AR320" s="207" t="s">
        <v>14964</v>
      </c>
      <c r="AS320" s="208">
        <v>1212.5</v>
      </c>
      <c r="AT320" s="93"/>
      <c r="AU320" s="199" t="s">
        <v>31678</v>
      </c>
      <c r="AV320" s="200">
        <v>19314.03</v>
      </c>
      <c r="BA320" t="s">
        <v>43916</v>
      </c>
      <c r="BB320" s="284">
        <v>65666</v>
      </c>
      <c r="BD320" s="272" t="s">
        <v>12627</v>
      </c>
      <c r="BE320" s="273">
        <v>7718.71</v>
      </c>
      <c r="BG320" s="244" t="s">
        <v>9645</v>
      </c>
      <c r="BH320" s="245">
        <v>-293.47000000000003</v>
      </c>
      <c r="BJ320" s="230" t="s">
        <v>41587</v>
      </c>
      <c r="BK320" s="231">
        <v>44029</v>
      </c>
      <c r="BM320" s="209" t="s">
        <v>9219</v>
      </c>
      <c r="BN320" s="210">
        <v>499079.59</v>
      </c>
      <c r="BP320" s="195" t="s">
        <v>9857</v>
      </c>
      <c r="BQ320" s="196">
        <v>22025</v>
      </c>
    </row>
    <row r="321" spans="5:69" x14ac:dyDescent="0.55000000000000004">
      <c r="E321" t="s">
        <v>39849</v>
      </c>
      <c r="G321" s="284">
        <v>3182.01</v>
      </c>
      <c r="I321" s="282" t="s">
        <v>65424</v>
      </c>
      <c r="J321" s="282"/>
      <c r="K321" s="283">
        <v>8509</v>
      </c>
      <c r="M321" s="242" t="s">
        <v>4543</v>
      </c>
      <c r="N321" s="242"/>
      <c r="O321" s="243">
        <v>6282.53</v>
      </c>
      <c r="Q321" s="224" t="s">
        <v>44244</v>
      </c>
      <c r="R321" s="224"/>
      <c r="S321" s="225">
        <v>1524996.94</v>
      </c>
      <c r="U321" s="203" t="s">
        <v>789</v>
      </c>
      <c r="V321" s="203"/>
      <c r="W321" s="204">
        <v>5150</v>
      </c>
      <c r="Y321" s="195" t="s">
        <v>3851</v>
      </c>
      <c r="Z321" s="195"/>
      <c r="AA321" s="196">
        <v>19873</v>
      </c>
      <c r="AB321" s="113"/>
      <c r="AC321" s="113"/>
      <c r="AD321" s="113"/>
      <c r="AE321" s="113"/>
      <c r="AF321" t="s">
        <v>62053</v>
      </c>
      <c r="AG321" s="284">
        <v>59103.47</v>
      </c>
      <c r="AI321" s="276" t="s">
        <v>70342</v>
      </c>
      <c r="AJ321" s="277">
        <v>740.37</v>
      </c>
      <c r="AL321" s="246" t="s">
        <v>62518</v>
      </c>
      <c r="AM321" s="247">
        <v>-13583.56</v>
      </c>
      <c r="AO321" s="226" t="s">
        <v>38824</v>
      </c>
      <c r="AP321" s="227">
        <v>657643.89</v>
      </c>
      <c r="AR321" s="207" t="s">
        <v>14965</v>
      </c>
      <c r="AS321" s="208">
        <v>225.29</v>
      </c>
      <c r="AT321" s="93"/>
      <c r="AU321" s="199" t="s">
        <v>31679</v>
      </c>
      <c r="AV321" s="200">
        <v>15072.97</v>
      </c>
      <c r="BA321" t="s">
        <v>57074</v>
      </c>
      <c r="BB321">
        <v>2.16</v>
      </c>
      <c r="BD321" s="272" t="s">
        <v>12746</v>
      </c>
      <c r="BE321" s="273">
        <v>8509</v>
      </c>
      <c r="BG321" s="244" t="s">
        <v>11052</v>
      </c>
      <c r="BH321" s="245">
        <v>6282.53</v>
      </c>
      <c r="BJ321" s="230" t="s">
        <v>46330</v>
      </c>
      <c r="BK321" s="231">
        <v>1524996.94</v>
      </c>
      <c r="BM321" s="209" t="s">
        <v>11469</v>
      </c>
      <c r="BN321" s="210">
        <v>764986.63</v>
      </c>
      <c r="BP321" s="195" t="s">
        <v>10250</v>
      </c>
      <c r="BQ321" s="196">
        <v>8638</v>
      </c>
    </row>
    <row r="322" spans="5:69" x14ac:dyDescent="0.55000000000000004">
      <c r="E322" t="s">
        <v>39850</v>
      </c>
      <c r="G322" s="284">
        <v>94034.31</v>
      </c>
      <c r="I322" s="282" t="s">
        <v>12407</v>
      </c>
      <c r="J322" s="282"/>
      <c r="K322" s="283">
        <v>315109.64</v>
      </c>
      <c r="M322" s="242" t="s">
        <v>4544</v>
      </c>
      <c r="N322" s="242"/>
      <c r="O322" s="243">
        <v>5593.76</v>
      </c>
      <c r="Q322" s="224" t="s">
        <v>41047</v>
      </c>
      <c r="R322" s="224"/>
      <c r="S322" s="225">
        <v>89282.240000000005</v>
      </c>
      <c r="U322" s="203" t="s">
        <v>790</v>
      </c>
      <c r="V322" s="203"/>
      <c r="W322" s="204">
        <v>900</v>
      </c>
      <c r="Y322" s="195" t="s">
        <v>3852</v>
      </c>
      <c r="Z322" s="195"/>
      <c r="AA322" s="196">
        <v>22554.57</v>
      </c>
      <c r="AB322" s="113"/>
      <c r="AC322" s="113"/>
      <c r="AD322" s="113"/>
      <c r="AE322" s="113"/>
      <c r="AF322" t="s">
        <v>52803</v>
      </c>
      <c r="AG322">
        <v>220</v>
      </c>
      <c r="AI322" s="276" t="s">
        <v>38833</v>
      </c>
      <c r="AJ322" s="277">
        <v>145846.28</v>
      </c>
      <c r="AL322" s="246" t="s">
        <v>47716</v>
      </c>
      <c r="AM322" s="247">
        <v>119941.25</v>
      </c>
      <c r="AO322" s="226" t="s">
        <v>47716</v>
      </c>
      <c r="AP322" s="227">
        <v>764021</v>
      </c>
      <c r="AR322" s="207" t="s">
        <v>12975</v>
      </c>
      <c r="AS322" s="208">
        <v>58108.7</v>
      </c>
      <c r="AT322" s="93"/>
      <c r="AU322" s="199" t="s">
        <v>31680</v>
      </c>
      <c r="AV322" s="200">
        <v>19314.03</v>
      </c>
      <c r="BA322" t="s">
        <v>57130</v>
      </c>
      <c r="BB322">
        <v>735</v>
      </c>
      <c r="BD322" s="272" t="s">
        <v>12628</v>
      </c>
      <c r="BE322" s="273">
        <v>315109.64</v>
      </c>
      <c r="BG322" s="244" t="s">
        <v>11054</v>
      </c>
      <c r="BH322" s="245">
        <v>5593.76</v>
      </c>
      <c r="BJ322" s="230" t="s">
        <v>41588</v>
      </c>
      <c r="BK322" s="231">
        <v>89282.240000000005</v>
      </c>
      <c r="BM322" s="209" t="s">
        <v>9763</v>
      </c>
      <c r="BN322" s="210">
        <v>1790594.85</v>
      </c>
      <c r="BP322" s="195" t="s">
        <v>9858</v>
      </c>
      <c r="BQ322" s="196">
        <v>8638</v>
      </c>
    </row>
    <row r="323" spans="5:69" x14ac:dyDescent="0.55000000000000004">
      <c r="E323" t="s">
        <v>39851</v>
      </c>
      <c r="G323" s="284">
        <v>15603.91</v>
      </c>
      <c r="I323" s="282" t="s">
        <v>65429</v>
      </c>
      <c r="J323" s="282"/>
      <c r="K323" s="283">
        <v>971</v>
      </c>
      <c r="M323" s="242" t="s">
        <v>4545</v>
      </c>
      <c r="N323" s="242"/>
      <c r="O323" s="243">
        <v>7672.87</v>
      </c>
      <c r="Q323" s="224" t="s">
        <v>44245</v>
      </c>
      <c r="R323" s="224"/>
      <c r="S323" s="225">
        <v>2616581.37</v>
      </c>
      <c r="U323" s="203" t="s">
        <v>791</v>
      </c>
      <c r="V323" s="203"/>
      <c r="W323" s="204">
        <v>2181</v>
      </c>
      <c r="Y323" s="195" t="s">
        <v>3853</v>
      </c>
      <c r="Z323" s="195"/>
      <c r="AA323" s="196">
        <v>11888.33</v>
      </c>
      <c r="AB323" s="113"/>
      <c r="AC323" s="113"/>
      <c r="AD323" s="113"/>
      <c r="AE323" s="113"/>
      <c r="AF323" t="s">
        <v>48041</v>
      </c>
      <c r="AG323">
        <v>16.34</v>
      </c>
      <c r="AI323" s="276" t="s">
        <v>33057</v>
      </c>
      <c r="AJ323" s="277">
        <v>75002.539999999994</v>
      </c>
      <c r="AL323" s="246" t="s">
        <v>63556</v>
      </c>
      <c r="AM323" s="247">
        <v>5798.98</v>
      </c>
      <c r="AO323" s="226" t="s">
        <v>49573</v>
      </c>
      <c r="AP323" s="227">
        <v>8038.8</v>
      </c>
      <c r="AR323" s="207" t="s">
        <v>12976</v>
      </c>
      <c r="AS323" s="208">
        <v>102678.37</v>
      </c>
      <c r="AT323" s="93"/>
      <c r="AU323" s="199" t="s">
        <v>31681</v>
      </c>
      <c r="AV323" s="200">
        <v>15072.97</v>
      </c>
      <c r="BA323" t="s">
        <v>61163</v>
      </c>
      <c r="BB323" s="284">
        <v>181142</v>
      </c>
      <c r="BD323" s="272" t="s">
        <v>12755</v>
      </c>
      <c r="BE323" s="273">
        <v>971</v>
      </c>
      <c r="BG323" s="244" t="s">
        <v>9647</v>
      </c>
      <c r="BH323" s="245">
        <v>7672.87</v>
      </c>
      <c r="BJ323" s="230" t="s">
        <v>46331</v>
      </c>
      <c r="BK323" s="231">
        <v>2616581.37</v>
      </c>
      <c r="BM323" s="209" t="s">
        <v>6617</v>
      </c>
      <c r="BN323" s="210">
        <v>10597.49</v>
      </c>
      <c r="BP323" s="195" t="s">
        <v>10251</v>
      </c>
      <c r="BQ323" s="196">
        <v>10625</v>
      </c>
    </row>
    <row r="324" spans="5:69" x14ac:dyDescent="0.55000000000000004">
      <c r="E324" t="s">
        <v>39853</v>
      </c>
      <c r="G324" s="284">
        <v>63433.68</v>
      </c>
      <c r="I324" s="282" t="s">
        <v>65430</v>
      </c>
      <c r="J324" s="282"/>
      <c r="K324" s="283">
        <v>4708</v>
      </c>
      <c r="M324" s="242" t="s">
        <v>4547</v>
      </c>
      <c r="N324" s="242"/>
      <c r="O324" s="243">
        <v>85788.82</v>
      </c>
      <c r="Q324" s="224" t="s">
        <v>41048</v>
      </c>
      <c r="R324" s="224"/>
      <c r="S324" s="225">
        <v>34912.81</v>
      </c>
      <c r="U324" s="203" t="s">
        <v>792</v>
      </c>
      <c r="V324" s="203"/>
      <c r="W324" s="204">
        <v>8585</v>
      </c>
      <c r="Y324" s="195" t="s">
        <v>3854</v>
      </c>
      <c r="Z324" s="195"/>
      <c r="AA324" s="196">
        <v>4426.8999999999996</v>
      </c>
      <c r="AB324" s="113"/>
      <c r="AC324" s="113"/>
      <c r="AD324" s="113"/>
      <c r="AE324" s="113"/>
      <c r="AF324" t="s">
        <v>67927</v>
      </c>
      <c r="AG324">
        <v>52</v>
      </c>
      <c r="AI324" s="276" t="s">
        <v>33058</v>
      </c>
      <c r="AJ324" s="277">
        <v>207656.05</v>
      </c>
      <c r="AL324" s="246" t="s">
        <v>55762</v>
      </c>
      <c r="AM324" s="247">
        <v>2923.26</v>
      </c>
      <c r="AO324" s="226" t="s">
        <v>49574</v>
      </c>
      <c r="AP324" s="227">
        <v>614.75</v>
      </c>
      <c r="AR324" s="207" t="s">
        <v>12977</v>
      </c>
      <c r="AS324" s="208">
        <v>52237.87</v>
      </c>
      <c r="AT324" s="93"/>
      <c r="AU324" s="199" t="s">
        <v>31682</v>
      </c>
      <c r="AV324" s="200">
        <v>1130.06</v>
      </c>
      <c r="BA324" t="s">
        <v>11839</v>
      </c>
      <c r="BB324" s="284">
        <v>2904022.54</v>
      </c>
      <c r="BD324" s="272" t="s">
        <v>12758</v>
      </c>
      <c r="BE324" s="273">
        <v>4708</v>
      </c>
      <c r="BG324" s="244" t="s">
        <v>11056</v>
      </c>
      <c r="BH324" s="245">
        <v>85788.82</v>
      </c>
      <c r="BJ324" s="230" t="s">
        <v>41589</v>
      </c>
      <c r="BK324" s="231">
        <v>34912.81</v>
      </c>
      <c r="BM324" s="209" t="s">
        <v>7283</v>
      </c>
      <c r="BN324" s="210">
        <v>12399.89</v>
      </c>
      <c r="BP324" s="195" t="s">
        <v>9859</v>
      </c>
      <c r="BQ324" s="196">
        <v>10625</v>
      </c>
    </row>
    <row r="325" spans="5:69" x14ac:dyDescent="0.55000000000000004">
      <c r="E325" t="s">
        <v>39855</v>
      </c>
      <c r="G325">
        <v>958.78</v>
      </c>
      <c r="I325" s="282" t="s">
        <v>65431</v>
      </c>
      <c r="J325" s="282"/>
      <c r="K325" s="283">
        <v>262.5</v>
      </c>
      <c r="M325" s="242" t="s">
        <v>4548</v>
      </c>
      <c r="N325" s="242"/>
      <c r="O325" s="243">
        <v>166842.25</v>
      </c>
      <c r="Q325" s="224" t="s">
        <v>41049</v>
      </c>
      <c r="R325" s="224"/>
      <c r="S325" s="225">
        <v>90049.25</v>
      </c>
      <c r="U325" s="203" t="s">
        <v>793</v>
      </c>
      <c r="V325" s="203"/>
      <c r="W325" s="204">
        <v>35400</v>
      </c>
      <c r="Y325" s="195" t="s">
        <v>3855</v>
      </c>
      <c r="Z325" s="195"/>
      <c r="AA325" s="196">
        <v>13846</v>
      </c>
      <c r="AB325" s="113"/>
      <c r="AC325" s="113"/>
      <c r="AD325" s="113"/>
      <c r="AE325" s="113"/>
      <c r="AF325" t="s">
        <v>67929</v>
      </c>
      <c r="AG325" s="284">
        <v>1460</v>
      </c>
      <c r="AI325" s="276" t="s">
        <v>34476</v>
      </c>
      <c r="AJ325" s="277">
        <v>92168.87</v>
      </c>
      <c r="AL325" s="246" t="s">
        <v>63900</v>
      </c>
      <c r="AM325" s="247">
        <v>3066.9</v>
      </c>
      <c r="AO325" s="226" t="s">
        <v>49575</v>
      </c>
      <c r="AP325" s="227">
        <v>1162.45</v>
      </c>
      <c r="AR325" s="207" t="s">
        <v>14966</v>
      </c>
      <c r="AS325" s="208">
        <v>297566.40000000002</v>
      </c>
      <c r="AT325" s="93"/>
      <c r="AU325" s="199" t="s">
        <v>31683</v>
      </c>
      <c r="AV325" s="200">
        <v>86.47</v>
      </c>
      <c r="BA325" t="s">
        <v>51146</v>
      </c>
      <c r="BB325" s="284">
        <v>9944.19</v>
      </c>
      <c r="BD325" s="272" t="s">
        <v>12761</v>
      </c>
      <c r="BE325" s="273">
        <v>262.5</v>
      </c>
      <c r="BG325" s="244" t="s">
        <v>11057</v>
      </c>
      <c r="BH325" s="245">
        <v>166842.25</v>
      </c>
      <c r="BJ325" s="230" t="s">
        <v>41590</v>
      </c>
      <c r="BK325" s="231">
        <v>90049.25</v>
      </c>
      <c r="BM325" s="209" t="s">
        <v>7698</v>
      </c>
      <c r="BN325" s="210">
        <v>2658</v>
      </c>
      <c r="BP325" s="195" t="s">
        <v>10107</v>
      </c>
      <c r="BQ325" s="196">
        <v>226890</v>
      </c>
    </row>
    <row r="326" spans="5:69" x14ac:dyDescent="0.55000000000000004">
      <c r="E326" t="s">
        <v>39856</v>
      </c>
      <c r="G326" s="284">
        <v>23923.64</v>
      </c>
      <c r="I326" s="282" t="s">
        <v>12409</v>
      </c>
      <c r="J326" s="282"/>
      <c r="K326" s="283">
        <v>3976.32</v>
      </c>
      <c r="M326" s="242" t="s">
        <v>4634</v>
      </c>
      <c r="N326" s="242"/>
      <c r="O326" s="243">
        <v>398</v>
      </c>
      <c r="Q326" s="224" t="s">
        <v>44246</v>
      </c>
      <c r="R326" s="224"/>
      <c r="S326" s="225">
        <v>645191.97</v>
      </c>
      <c r="U326" s="203" t="s">
        <v>794</v>
      </c>
      <c r="V326" s="203"/>
      <c r="W326" s="204">
        <v>157348.95000000001</v>
      </c>
      <c r="Y326" s="195" t="s">
        <v>3856</v>
      </c>
      <c r="Z326" s="195"/>
      <c r="AA326" s="196">
        <v>16886</v>
      </c>
      <c r="AB326" s="113"/>
      <c r="AC326" s="113"/>
      <c r="AD326" s="113"/>
      <c r="AE326" s="113"/>
      <c r="AF326" t="s">
        <v>67930</v>
      </c>
      <c r="AG326">
        <v>108.95</v>
      </c>
      <c r="AI326" s="276" t="s">
        <v>40090</v>
      </c>
      <c r="AJ326" s="277">
        <v>74460</v>
      </c>
      <c r="AL326" s="246" t="s">
        <v>55763</v>
      </c>
      <c r="AM326" s="247">
        <v>458.26</v>
      </c>
      <c r="AO326" s="226" t="s">
        <v>46636</v>
      </c>
      <c r="AP326" s="227">
        <v>325</v>
      </c>
      <c r="AR326" s="207" t="s">
        <v>14967</v>
      </c>
      <c r="AS326" s="208">
        <v>26775</v>
      </c>
      <c r="AT326" s="93"/>
      <c r="AU326" s="199" t="s">
        <v>31684</v>
      </c>
      <c r="AV326" s="200">
        <v>58.8</v>
      </c>
      <c r="BA326" t="s">
        <v>11841</v>
      </c>
      <c r="BB326" s="284">
        <v>695931.83</v>
      </c>
      <c r="BD326" s="272" t="s">
        <v>12630</v>
      </c>
      <c r="BE326" s="273">
        <v>3976.32</v>
      </c>
      <c r="BG326" s="244" t="s">
        <v>11061</v>
      </c>
      <c r="BH326" s="245">
        <v>398</v>
      </c>
      <c r="BJ326" s="230" t="s">
        <v>46332</v>
      </c>
      <c r="BK326" s="231">
        <v>645191.97</v>
      </c>
      <c r="BM326" s="209" t="s">
        <v>7999</v>
      </c>
      <c r="BN326" s="210">
        <v>4302</v>
      </c>
      <c r="BP326" s="195" t="s">
        <v>10252</v>
      </c>
      <c r="BQ326" s="196">
        <v>51856.87</v>
      </c>
    </row>
    <row r="327" spans="5:69" x14ac:dyDescent="0.55000000000000004">
      <c r="E327" t="s">
        <v>39857</v>
      </c>
      <c r="G327" s="284">
        <v>6000.87</v>
      </c>
      <c r="I327" s="282" t="s">
        <v>12411</v>
      </c>
      <c r="J327" s="282"/>
      <c r="K327" s="283">
        <v>35296</v>
      </c>
      <c r="M327" s="242" t="s">
        <v>4638</v>
      </c>
      <c r="N327" s="242"/>
      <c r="O327" s="243">
        <v>3011.4</v>
      </c>
      <c r="Q327" s="224" t="s">
        <v>44247</v>
      </c>
      <c r="R327" s="224"/>
      <c r="S327" s="225">
        <v>1803137.77</v>
      </c>
      <c r="U327" s="203" t="s">
        <v>795</v>
      </c>
      <c r="V327" s="203"/>
      <c r="W327" s="204">
        <v>1709.5</v>
      </c>
      <c r="Y327" s="195" t="s">
        <v>3857</v>
      </c>
      <c r="Z327" s="195"/>
      <c r="AA327" s="196">
        <v>2197</v>
      </c>
      <c r="AB327" s="113"/>
      <c r="AC327" s="113"/>
      <c r="AD327" s="113"/>
      <c r="AE327" s="113"/>
      <c r="AF327" t="s">
        <v>67931</v>
      </c>
      <c r="AG327">
        <v>350.99</v>
      </c>
      <c r="AI327" s="276" t="s">
        <v>34477</v>
      </c>
      <c r="AJ327" s="277">
        <v>78834.399999999994</v>
      </c>
      <c r="AL327" s="246" t="s">
        <v>55764</v>
      </c>
      <c r="AM327" s="247">
        <v>1467.59</v>
      </c>
      <c r="AO327" s="226" t="s">
        <v>34454</v>
      </c>
      <c r="AP327" s="227">
        <v>50325</v>
      </c>
      <c r="AR327" s="207" t="s">
        <v>14968</v>
      </c>
      <c r="AS327" s="208">
        <v>9296</v>
      </c>
      <c r="AT327" s="93"/>
      <c r="AU327" s="199" t="s">
        <v>31685</v>
      </c>
      <c r="AV327" s="200">
        <v>550.66999999999996</v>
      </c>
      <c r="BA327" t="s">
        <v>66208</v>
      </c>
      <c r="BB327" s="284">
        <v>8525.69</v>
      </c>
      <c r="BD327" s="272" t="s">
        <v>12632</v>
      </c>
      <c r="BE327" s="273">
        <v>35296</v>
      </c>
      <c r="BG327" s="244" t="s">
        <v>11065</v>
      </c>
      <c r="BH327" s="245">
        <v>3011.4</v>
      </c>
      <c r="BJ327" s="230" t="s">
        <v>46333</v>
      </c>
      <c r="BK327" s="231">
        <v>1803137.77</v>
      </c>
      <c r="BM327" s="209" t="s">
        <v>8257</v>
      </c>
      <c r="BN327" s="210">
        <v>12052</v>
      </c>
      <c r="BP327" s="195" t="s">
        <v>9861</v>
      </c>
      <c r="BQ327" s="196">
        <v>278746.87</v>
      </c>
    </row>
    <row r="328" spans="5:69" x14ac:dyDescent="0.55000000000000004">
      <c r="E328" t="s">
        <v>39859</v>
      </c>
      <c r="G328">
        <v>92.94</v>
      </c>
      <c r="I328" s="282" t="s">
        <v>12529</v>
      </c>
      <c r="J328" s="282"/>
      <c r="K328" s="283">
        <v>5229.09</v>
      </c>
      <c r="M328" s="242" t="s">
        <v>4549</v>
      </c>
      <c r="N328" s="242"/>
      <c r="O328" s="243">
        <v>51697.63</v>
      </c>
      <c r="Q328" s="224" t="s">
        <v>42087</v>
      </c>
      <c r="R328" s="224"/>
      <c r="S328" s="225">
        <v>204126.64</v>
      </c>
      <c r="U328" s="203" t="s">
        <v>4014</v>
      </c>
      <c r="V328" s="203"/>
      <c r="W328" s="204">
        <v>1796</v>
      </c>
      <c r="Y328" s="195" t="s">
        <v>3858</v>
      </c>
      <c r="Z328" s="195"/>
      <c r="AA328" s="196">
        <v>125.96</v>
      </c>
      <c r="AB328" s="113"/>
      <c r="AC328" s="113"/>
      <c r="AD328" s="113"/>
      <c r="AE328" s="113"/>
      <c r="AF328" t="s">
        <v>71105</v>
      </c>
      <c r="AG328" s="284">
        <v>17397.95</v>
      </c>
      <c r="AI328" s="276" t="s">
        <v>69678</v>
      </c>
      <c r="AJ328" s="277">
        <v>9530.7800000000007</v>
      </c>
      <c r="AL328" s="246" t="s">
        <v>63901</v>
      </c>
      <c r="AM328" s="247">
        <v>2312.15</v>
      </c>
      <c r="AO328" s="226" t="s">
        <v>34455</v>
      </c>
      <c r="AP328" s="227">
        <v>51188.59</v>
      </c>
      <c r="AR328" s="207" t="s">
        <v>14969</v>
      </c>
      <c r="AS328" s="208">
        <v>3774.9</v>
      </c>
      <c r="AT328" s="93"/>
      <c r="AU328" s="199" t="s">
        <v>31686</v>
      </c>
      <c r="AV328" s="200">
        <v>14982</v>
      </c>
      <c r="BA328" t="s">
        <v>43919</v>
      </c>
      <c r="BB328" s="284">
        <v>8735.07</v>
      </c>
      <c r="BD328" s="272" t="s">
        <v>12767</v>
      </c>
      <c r="BE328" s="273">
        <v>5229.09</v>
      </c>
      <c r="BG328" s="244" t="s">
        <v>11067</v>
      </c>
      <c r="BH328" s="245">
        <v>51697.63</v>
      </c>
      <c r="BJ328" s="230" t="s">
        <v>43478</v>
      </c>
      <c r="BK328" s="231">
        <v>204126.64</v>
      </c>
      <c r="BM328" s="209" t="s">
        <v>8637</v>
      </c>
      <c r="BN328" s="210">
        <v>2000</v>
      </c>
      <c r="BP328" s="195" t="s">
        <v>7603</v>
      </c>
      <c r="BQ328" s="196">
        <v>33268.519999999997</v>
      </c>
    </row>
    <row r="329" spans="5:69" x14ac:dyDescent="0.55000000000000004">
      <c r="E329" t="s">
        <v>65528</v>
      </c>
      <c r="G329" s="284">
        <v>2268.5300000000002</v>
      </c>
      <c r="I329" s="282" t="s">
        <v>12413</v>
      </c>
      <c r="J329" s="282"/>
      <c r="K329" s="283">
        <v>3899</v>
      </c>
      <c r="M329" s="242" t="s">
        <v>3626</v>
      </c>
      <c r="N329" s="242"/>
      <c r="O329" s="243">
        <v>3197.3</v>
      </c>
      <c r="Q329" s="224" t="s">
        <v>44248</v>
      </c>
      <c r="R329" s="224"/>
      <c r="S329" s="225">
        <v>3975534.35</v>
      </c>
      <c r="U329" s="203" t="s">
        <v>796</v>
      </c>
      <c r="V329" s="203"/>
      <c r="W329" s="204">
        <v>9185</v>
      </c>
      <c r="Y329" s="195" t="s">
        <v>3859</v>
      </c>
      <c r="Z329" s="195"/>
      <c r="AA329" s="196">
        <v>5720</v>
      </c>
      <c r="AB329" s="113"/>
      <c r="AC329" s="113"/>
      <c r="AD329" s="113"/>
      <c r="AE329" s="113"/>
      <c r="AF329" t="s">
        <v>71106</v>
      </c>
      <c r="AG329">
        <v>697.5</v>
      </c>
      <c r="AI329" s="276" t="s">
        <v>51499</v>
      </c>
      <c r="AJ329" s="277">
        <v>94122.55</v>
      </c>
      <c r="AL329" s="246" t="s">
        <v>63902</v>
      </c>
      <c r="AM329" s="247">
        <v>5312.16</v>
      </c>
      <c r="AO329" s="226" t="s">
        <v>34456</v>
      </c>
      <c r="AP329" s="227">
        <v>11000</v>
      </c>
      <c r="AR329" s="207" t="s">
        <v>14970</v>
      </c>
      <c r="AS329" s="208">
        <v>38056.33</v>
      </c>
      <c r="AT329" s="93"/>
      <c r="AU329" s="199" t="s">
        <v>31687</v>
      </c>
      <c r="AV329" s="200">
        <v>1130.06</v>
      </c>
      <c r="BA329" t="s">
        <v>11843</v>
      </c>
      <c r="BB329" s="284">
        <v>802891.41</v>
      </c>
      <c r="BD329" s="272" t="s">
        <v>12634</v>
      </c>
      <c r="BE329" s="273">
        <v>3899</v>
      </c>
      <c r="BG329" s="244" t="s">
        <v>9651</v>
      </c>
      <c r="BH329" s="245">
        <v>3197.3</v>
      </c>
      <c r="BJ329" s="230" t="s">
        <v>46334</v>
      </c>
      <c r="BK329" s="231">
        <v>3975534.35</v>
      </c>
      <c r="BM329" s="209" t="s">
        <v>8875</v>
      </c>
      <c r="BN329" s="210">
        <v>11603.99</v>
      </c>
      <c r="BP329" s="195" t="s">
        <v>10253</v>
      </c>
      <c r="BQ329" s="196">
        <v>112139</v>
      </c>
    </row>
    <row r="330" spans="5:69" x14ac:dyDescent="0.55000000000000004">
      <c r="E330" t="s">
        <v>39861</v>
      </c>
      <c r="G330" s="284">
        <v>6433.24</v>
      </c>
      <c r="I330" s="282" t="s">
        <v>36933</v>
      </c>
      <c r="J330" s="282"/>
      <c r="K330" s="283">
        <v>122882.4</v>
      </c>
      <c r="M330" s="242" t="s">
        <v>4642</v>
      </c>
      <c r="N330" s="242"/>
      <c r="O330" s="243">
        <v>14546</v>
      </c>
      <c r="Q330" s="224" t="s">
        <v>44249</v>
      </c>
      <c r="R330" s="224"/>
      <c r="S330" s="225">
        <v>1188469.9099999999</v>
      </c>
      <c r="U330" s="203" t="s">
        <v>797</v>
      </c>
      <c r="V330" s="203"/>
      <c r="W330" s="204">
        <v>1520</v>
      </c>
      <c r="Y330" s="195" t="s">
        <v>3860</v>
      </c>
      <c r="Z330" s="195"/>
      <c r="AA330" s="196">
        <v>23363</v>
      </c>
      <c r="AB330" s="113"/>
      <c r="AC330" s="113"/>
      <c r="AD330" s="113"/>
      <c r="AE330" s="113"/>
      <c r="AF330" t="s">
        <v>71107</v>
      </c>
      <c r="AG330" s="284">
        <v>90174.09</v>
      </c>
      <c r="AI330" s="276" t="s">
        <v>34478</v>
      </c>
      <c r="AJ330" s="277">
        <v>1008372.05</v>
      </c>
      <c r="AL330" s="246" t="s">
        <v>63903</v>
      </c>
      <c r="AM330" s="247">
        <v>8203</v>
      </c>
      <c r="AO330" s="226" t="s">
        <v>42119</v>
      </c>
      <c r="AP330" s="227">
        <v>463750</v>
      </c>
      <c r="AR330" s="207" t="s">
        <v>14971</v>
      </c>
      <c r="AS330" s="208">
        <v>218729.94</v>
      </c>
      <c r="AT330" s="93"/>
      <c r="AU330" s="199" t="s">
        <v>16098</v>
      </c>
      <c r="AV330" s="200">
        <v>86.47</v>
      </c>
      <c r="BA330" t="s">
        <v>51147</v>
      </c>
      <c r="BB330" s="284">
        <v>131843.67000000001</v>
      </c>
      <c r="BD330" s="272" t="s">
        <v>37839</v>
      </c>
      <c r="BE330" s="273">
        <v>122882.4</v>
      </c>
      <c r="BG330" s="244" t="s">
        <v>11069</v>
      </c>
      <c r="BH330" s="245">
        <v>14546</v>
      </c>
      <c r="BJ330" s="230" t="s">
        <v>46335</v>
      </c>
      <c r="BK330" s="231">
        <v>1188469.9099999999</v>
      </c>
      <c r="BM330" s="209" t="s">
        <v>10521</v>
      </c>
      <c r="BN330" s="210">
        <v>13480.8</v>
      </c>
      <c r="BP330" s="195" t="s">
        <v>9299</v>
      </c>
      <c r="BQ330" s="196">
        <v>22505.88</v>
      </c>
    </row>
    <row r="331" spans="5:69" x14ac:dyDescent="0.55000000000000004">
      <c r="E331" t="s">
        <v>65529</v>
      </c>
      <c r="G331" s="284">
        <v>5749</v>
      </c>
      <c r="I331" s="282" t="s">
        <v>36945</v>
      </c>
      <c r="J331" s="282"/>
      <c r="K331" s="283">
        <v>5024</v>
      </c>
      <c r="M331" s="242" t="s">
        <v>4551</v>
      </c>
      <c r="N331" s="242"/>
      <c r="O331" s="243">
        <v>83266.92</v>
      </c>
      <c r="Q331" s="224" t="s">
        <v>41050</v>
      </c>
      <c r="R331" s="224"/>
      <c r="S331" s="225">
        <v>107676.96</v>
      </c>
      <c r="U331" s="203" t="s">
        <v>798</v>
      </c>
      <c r="V331" s="203"/>
      <c r="W331" s="204">
        <v>10802</v>
      </c>
      <c r="Y331" s="195" t="s">
        <v>3861</v>
      </c>
      <c r="Z331" s="195"/>
      <c r="AA331" s="196">
        <v>5946</v>
      </c>
      <c r="AB331" s="113"/>
      <c r="AC331" s="113"/>
      <c r="AD331" s="113"/>
      <c r="AE331" s="113"/>
      <c r="AF331" t="s">
        <v>71108</v>
      </c>
      <c r="AG331" s="284">
        <v>7995.4</v>
      </c>
      <c r="AI331" s="276" t="s">
        <v>34479</v>
      </c>
      <c r="AJ331" s="277">
        <v>91428.23</v>
      </c>
      <c r="AL331" s="246" t="s">
        <v>34454</v>
      </c>
      <c r="AM331" s="247">
        <v>54000</v>
      </c>
      <c r="AO331" s="226" t="s">
        <v>42120</v>
      </c>
      <c r="AP331" s="227">
        <v>540</v>
      </c>
      <c r="AR331" s="207" t="s">
        <v>14972</v>
      </c>
      <c r="AS331" s="208">
        <v>191944.72</v>
      </c>
      <c r="AT331" s="93"/>
      <c r="AU331" s="199" t="s">
        <v>31688</v>
      </c>
      <c r="AV331" s="200">
        <v>58.8</v>
      </c>
      <c r="BA331" t="s">
        <v>43921</v>
      </c>
      <c r="BB331" s="284">
        <v>25237.4</v>
      </c>
      <c r="BD331" s="272" t="s">
        <v>37930</v>
      </c>
      <c r="BE331" s="273">
        <v>5024</v>
      </c>
      <c r="BG331" s="244" t="s">
        <v>9653</v>
      </c>
      <c r="BH331" s="245">
        <v>83266.92</v>
      </c>
      <c r="BJ331" s="230" t="s">
        <v>41591</v>
      </c>
      <c r="BK331" s="231">
        <v>107676.96</v>
      </c>
      <c r="BM331" s="209" t="s">
        <v>9490</v>
      </c>
      <c r="BN331" s="210">
        <v>1623.1</v>
      </c>
      <c r="BP331" s="195" t="s">
        <v>9862</v>
      </c>
      <c r="BQ331" s="196">
        <v>167913.4</v>
      </c>
    </row>
    <row r="332" spans="5:69" x14ac:dyDescent="0.55000000000000004">
      <c r="E332" t="s">
        <v>39865</v>
      </c>
      <c r="G332" s="284">
        <v>155283.81</v>
      </c>
      <c r="I332" s="282" t="s">
        <v>36965</v>
      </c>
      <c r="J332" s="282"/>
      <c r="K332" s="283">
        <v>-0.11</v>
      </c>
      <c r="M332" s="242" t="s">
        <v>4646</v>
      </c>
      <c r="N332" s="242"/>
      <c r="O332" s="243">
        <v>1550</v>
      </c>
      <c r="Q332" s="224" t="s">
        <v>41051</v>
      </c>
      <c r="R332" s="224"/>
      <c r="S332" s="225">
        <v>16239.2</v>
      </c>
      <c r="U332" s="203" t="s">
        <v>799</v>
      </c>
      <c r="V332" s="203"/>
      <c r="W332" s="204">
        <v>47000</v>
      </c>
      <c r="Y332" s="195" t="s">
        <v>3862</v>
      </c>
      <c r="Z332" s="195"/>
      <c r="AA332" s="196">
        <v>69873.990000000005</v>
      </c>
      <c r="AB332" s="113"/>
      <c r="AC332" s="113"/>
      <c r="AD332" s="113"/>
      <c r="AE332" s="113"/>
      <c r="AF332" t="s">
        <v>71109</v>
      </c>
      <c r="AG332">
        <v>962.59</v>
      </c>
      <c r="AI332" s="276" t="s">
        <v>66489</v>
      </c>
      <c r="AJ332" s="277">
        <v>843167.02</v>
      </c>
      <c r="AL332" s="246" t="s">
        <v>55765</v>
      </c>
      <c r="AM332" s="247">
        <v>68986.559999999998</v>
      </c>
      <c r="AO332" s="226" t="s">
        <v>35956</v>
      </c>
      <c r="AP332" s="227">
        <v>1878.5</v>
      </c>
      <c r="AR332" s="207" t="s">
        <v>12978</v>
      </c>
      <c r="AS332" s="208">
        <v>102.2</v>
      </c>
      <c r="AT332" s="93"/>
      <c r="AU332" s="199" t="s">
        <v>16103</v>
      </c>
      <c r="AV332" s="200">
        <v>550.66999999999996</v>
      </c>
      <c r="BA332" t="s">
        <v>46571</v>
      </c>
      <c r="BB332" s="284">
        <v>6280.78</v>
      </c>
      <c r="BD332" s="272" t="s">
        <v>38038</v>
      </c>
      <c r="BE332" s="273">
        <v>-0.11</v>
      </c>
      <c r="BG332" s="244" t="s">
        <v>11074</v>
      </c>
      <c r="BH332" s="245">
        <v>1550</v>
      </c>
      <c r="BJ332" s="230" t="s">
        <v>41592</v>
      </c>
      <c r="BK332" s="231">
        <v>16239.2</v>
      </c>
      <c r="BM332" s="209" t="s">
        <v>11231</v>
      </c>
      <c r="BN332" s="210">
        <v>5688</v>
      </c>
      <c r="BP332" s="195" t="s">
        <v>7604</v>
      </c>
      <c r="BQ332" s="196">
        <v>43629.9</v>
      </c>
    </row>
    <row r="333" spans="5:69" x14ac:dyDescent="0.55000000000000004">
      <c r="E333" t="s">
        <v>39866</v>
      </c>
      <c r="G333" s="284">
        <v>4668.87</v>
      </c>
      <c r="I333" s="282" t="s">
        <v>36972</v>
      </c>
      <c r="J333" s="282"/>
      <c r="K333" s="283">
        <v>1355.59</v>
      </c>
      <c r="M333" s="242" t="s">
        <v>4553</v>
      </c>
      <c r="N333" s="242"/>
      <c r="O333" s="243">
        <v>129793.64</v>
      </c>
      <c r="Q333" s="224" t="s">
        <v>41052</v>
      </c>
      <c r="R333" s="224"/>
      <c r="S333" s="225">
        <v>284262</v>
      </c>
      <c r="U333" s="203" t="s">
        <v>800</v>
      </c>
      <c r="V333" s="203"/>
      <c r="W333" s="204">
        <v>3259</v>
      </c>
      <c r="Y333" s="195" t="s">
        <v>3863</v>
      </c>
      <c r="Z333" s="195"/>
      <c r="AA333" s="196">
        <v>2477.7800000000002</v>
      </c>
      <c r="AB333" s="113"/>
      <c r="AC333" s="113"/>
      <c r="AD333" s="113"/>
      <c r="AE333" s="113"/>
      <c r="AF333" t="s">
        <v>71110</v>
      </c>
      <c r="AG333">
        <v>5.31</v>
      </c>
      <c r="AI333" s="276" t="s">
        <v>61762</v>
      </c>
      <c r="AJ333" s="277">
        <v>-1222.21</v>
      </c>
      <c r="AL333" s="246" t="s">
        <v>34455</v>
      </c>
      <c r="AM333" s="247">
        <v>81563.25</v>
      </c>
      <c r="AO333" s="226" t="s">
        <v>34457</v>
      </c>
      <c r="AP333" s="227">
        <v>44019.38</v>
      </c>
      <c r="AR333" s="207" t="s">
        <v>12979</v>
      </c>
      <c r="AS333" s="208">
        <v>19.760000000000002</v>
      </c>
      <c r="AT333" s="93"/>
      <c r="AU333" s="199" t="s">
        <v>16105</v>
      </c>
      <c r="AV333" s="200">
        <v>14982</v>
      </c>
      <c r="BA333" t="s">
        <v>57132</v>
      </c>
      <c r="BB333" s="284">
        <v>8668.52</v>
      </c>
      <c r="BD333" s="272" t="s">
        <v>38083</v>
      </c>
      <c r="BE333" s="273">
        <v>1355.59</v>
      </c>
      <c r="BG333" s="244" t="s">
        <v>9656</v>
      </c>
      <c r="BH333" s="245">
        <v>129793.64</v>
      </c>
      <c r="BJ333" s="230" t="s">
        <v>41593</v>
      </c>
      <c r="BK333" s="231">
        <v>284262</v>
      </c>
      <c r="BM333" s="209" t="s">
        <v>11465</v>
      </c>
      <c r="BN333" s="210">
        <v>52038.32</v>
      </c>
      <c r="BP333" s="195" t="s">
        <v>10254</v>
      </c>
      <c r="BQ333" s="196">
        <v>32095</v>
      </c>
    </row>
    <row r="334" spans="5:69" x14ac:dyDescent="0.55000000000000004">
      <c r="E334" t="s">
        <v>39867</v>
      </c>
      <c r="G334" s="284">
        <v>14511.66</v>
      </c>
      <c r="I334" s="282" t="s">
        <v>36992</v>
      </c>
      <c r="J334" s="282"/>
      <c r="K334" s="283">
        <v>2148.16</v>
      </c>
      <c r="M334" s="242" t="s">
        <v>4555</v>
      </c>
      <c r="N334" s="242"/>
      <c r="O334" s="243">
        <v>756659.71</v>
      </c>
      <c r="Q334" s="224" t="s">
        <v>41053</v>
      </c>
      <c r="R334" s="224"/>
      <c r="S334" s="225">
        <v>206602.56</v>
      </c>
      <c r="U334" s="203" t="s">
        <v>801</v>
      </c>
      <c r="V334" s="203"/>
      <c r="W334" s="204">
        <v>16274</v>
      </c>
      <c r="Y334" s="195" t="s">
        <v>3864</v>
      </c>
      <c r="Z334" s="195"/>
      <c r="AA334" s="196">
        <v>3926</v>
      </c>
      <c r="AB334" s="113"/>
      <c r="AC334" s="113"/>
      <c r="AD334" s="113"/>
      <c r="AE334" s="113"/>
      <c r="AF334" t="s">
        <v>71111</v>
      </c>
      <c r="AG334">
        <v>322.8</v>
      </c>
      <c r="AI334" s="276" t="s">
        <v>58926</v>
      </c>
      <c r="AJ334" s="277">
        <v>469545.84</v>
      </c>
      <c r="AL334" s="246" t="s">
        <v>63904</v>
      </c>
      <c r="AM334" s="247">
        <v>900</v>
      </c>
      <c r="AO334" s="226" t="s">
        <v>34458</v>
      </c>
      <c r="AP334" s="227">
        <v>120541.39</v>
      </c>
      <c r="AR334" s="207" t="s">
        <v>14973</v>
      </c>
      <c r="AS334" s="208">
        <v>32600</v>
      </c>
      <c r="AT334" s="93"/>
      <c r="AU334" s="199" t="s">
        <v>13106</v>
      </c>
      <c r="AV334" s="200">
        <v>580</v>
      </c>
      <c r="BA334" t="s">
        <v>11844</v>
      </c>
      <c r="BB334" s="284">
        <v>15826750.32</v>
      </c>
      <c r="BD334" s="272" t="s">
        <v>38220</v>
      </c>
      <c r="BE334" s="273">
        <v>2148.16</v>
      </c>
      <c r="BG334" s="244" t="s">
        <v>11079</v>
      </c>
      <c r="BH334" s="245">
        <v>756659.71</v>
      </c>
      <c r="BJ334" s="230" t="s">
        <v>41594</v>
      </c>
      <c r="BK334" s="231">
        <v>206602.56</v>
      </c>
      <c r="BM334" s="209" t="s">
        <v>11813</v>
      </c>
      <c r="BN334" s="210">
        <v>40908.46</v>
      </c>
      <c r="BP334" s="195" t="s">
        <v>9863</v>
      </c>
      <c r="BQ334" s="196">
        <v>75724.899999999994</v>
      </c>
    </row>
    <row r="335" spans="5:69" x14ac:dyDescent="0.55000000000000004">
      <c r="E335" t="s">
        <v>39868</v>
      </c>
      <c r="G335" s="284">
        <v>81399.08</v>
      </c>
      <c r="I335" s="282" t="s">
        <v>36999</v>
      </c>
      <c r="J335" s="282"/>
      <c r="K335" s="283">
        <v>680.58</v>
      </c>
      <c r="M335" s="242" t="s">
        <v>4655</v>
      </c>
      <c r="N335" s="242"/>
      <c r="O335" s="243">
        <v>3568.73</v>
      </c>
      <c r="Q335" s="224" t="s">
        <v>41054</v>
      </c>
      <c r="R335" s="224"/>
      <c r="S335" s="225">
        <v>102267.5</v>
      </c>
      <c r="U335" s="203" t="s">
        <v>802</v>
      </c>
      <c r="V335" s="203"/>
      <c r="W335" s="204">
        <v>4897</v>
      </c>
      <c r="Y335" s="195" t="s">
        <v>3865</v>
      </c>
      <c r="Z335" s="195"/>
      <c r="AA335" s="196">
        <v>3606.25</v>
      </c>
      <c r="AB335" s="113"/>
      <c r="AC335" s="113"/>
      <c r="AD335" s="113"/>
      <c r="AE335" s="113"/>
      <c r="AF335" t="s">
        <v>71112</v>
      </c>
      <c r="AG335">
        <v>68.48</v>
      </c>
      <c r="AI335" s="276" t="s">
        <v>66861</v>
      </c>
      <c r="AJ335" s="277">
        <v>30000</v>
      </c>
      <c r="AL335" s="246" t="s">
        <v>61751</v>
      </c>
      <c r="AM335" s="247">
        <v>2074</v>
      </c>
      <c r="AO335" s="226" t="s">
        <v>34459</v>
      </c>
      <c r="AP335" s="227">
        <v>12471.96</v>
      </c>
      <c r="AR335" s="207" t="s">
        <v>14974</v>
      </c>
      <c r="AS335" s="208">
        <v>319579.07</v>
      </c>
      <c r="AT335" s="93"/>
      <c r="AU335" s="199" t="s">
        <v>31689</v>
      </c>
      <c r="AV335" s="200">
        <v>5329</v>
      </c>
      <c r="BA335" t="s">
        <v>39898</v>
      </c>
      <c r="BB335" s="284">
        <v>29325.05</v>
      </c>
      <c r="BD335" s="272" t="s">
        <v>38263</v>
      </c>
      <c r="BE335" s="273">
        <v>680.58</v>
      </c>
      <c r="BG335" s="244" t="s">
        <v>11084</v>
      </c>
      <c r="BH335" s="245">
        <v>3568.73</v>
      </c>
      <c r="BJ335" s="230" t="s">
        <v>41595</v>
      </c>
      <c r="BK335" s="231">
        <v>102267.5</v>
      </c>
      <c r="BM335" s="209" t="s">
        <v>9764</v>
      </c>
      <c r="BN335" s="210">
        <v>169352.05</v>
      </c>
      <c r="BP335" s="195" t="s">
        <v>7605</v>
      </c>
      <c r="BQ335" s="196">
        <v>21508.22</v>
      </c>
    </row>
    <row r="336" spans="5:69" x14ac:dyDescent="0.55000000000000004">
      <c r="E336" t="s">
        <v>39869</v>
      </c>
      <c r="G336">
        <v>-207.38</v>
      </c>
      <c r="I336" s="282" t="s">
        <v>37000</v>
      </c>
      <c r="J336" s="282"/>
      <c r="K336" s="283">
        <v>-0.4</v>
      </c>
      <c r="M336" s="242" t="s">
        <v>4556</v>
      </c>
      <c r="N336" s="242"/>
      <c r="O336" s="243">
        <v>8692</v>
      </c>
      <c r="Q336" s="224" t="s">
        <v>44250</v>
      </c>
      <c r="R336" s="224"/>
      <c r="S336" s="225">
        <v>860950.98</v>
      </c>
      <c r="U336" s="203" t="s">
        <v>803</v>
      </c>
      <c r="V336" s="203"/>
      <c r="W336" s="204">
        <v>1028</v>
      </c>
      <c r="Y336" s="195" t="s">
        <v>3866</v>
      </c>
      <c r="Z336" s="195"/>
      <c r="AA336" s="196">
        <v>2051.1</v>
      </c>
      <c r="AB336" s="113"/>
      <c r="AC336" s="113"/>
      <c r="AD336" s="113"/>
      <c r="AE336" s="113"/>
      <c r="AF336" t="s">
        <v>71113</v>
      </c>
      <c r="AG336">
        <v>41.34</v>
      </c>
      <c r="AI336" s="276" t="s">
        <v>51500</v>
      </c>
      <c r="AJ336" s="277">
        <v>11633.56</v>
      </c>
      <c r="AL336" s="246" t="s">
        <v>58923</v>
      </c>
      <c r="AM336" s="247">
        <v>2725</v>
      </c>
      <c r="AO336" s="226" t="s">
        <v>38825</v>
      </c>
      <c r="AP336" s="227">
        <v>183000</v>
      </c>
      <c r="AR336" s="207" t="s">
        <v>14975</v>
      </c>
      <c r="AS336" s="208">
        <v>26685.8</v>
      </c>
      <c r="AT336" s="93"/>
      <c r="AU336" s="199" t="s">
        <v>16128</v>
      </c>
      <c r="AV336" s="200">
        <v>5329</v>
      </c>
      <c r="BA336" t="s">
        <v>51148</v>
      </c>
      <c r="BB336" s="284">
        <v>829002.04</v>
      </c>
      <c r="BD336" s="272" t="s">
        <v>38268</v>
      </c>
      <c r="BE336" s="273">
        <v>-0.4</v>
      </c>
      <c r="BG336" s="244" t="s">
        <v>11085</v>
      </c>
      <c r="BH336" s="245">
        <v>8692</v>
      </c>
      <c r="BJ336" s="230" t="s">
        <v>46336</v>
      </c>
      <c r="BK336" s="231">
        <v>860950.98</v>
      </c>
      <c r="BM336" s="209" t="s">
        <v>6618</v>
      </c>
      <c r="BN336" s="210">
        <v>16447</v>
      </c>
      <c r="BP336" s="195" t="s">
        <v>10255</v>
      </c>
      <c r="BQ336" s="196">
        <v>20600</v>
      </c>
    </row>
    <row r="337" spans="5:69" x14ac:dyDescent="0.55000000000000004">
      <c r="E337" t="s">
        <v>37422</v>
      </c>
      <c r="G337" s="284">
        <v>-2413.19</v>
      </c>
      <c r="I337" s="282" t="s">
        <v>37003</v>
      </c>
      <c r="J337" s="282"/>
      <c r="K337" s="283">
        <v>700.73</v>
      </c>
      <c r="M337" s="242" t="s">
        <v>4557</v>
      </c>
      <c r="N337" s="242"/>
      <c r="O337" s="243">
        <v>2721.69</v>
      </c>
      <c r="Q337" s="224" t="s">
        <v>41055</v>
      </c>
      <c r="R337" s="224"/>
      <c r="S337" s="225">
        <v>64483</v>
      </c>
      <c r="U337" s="203" t="s">
        <v>804</v>
      </c>
      <c r="V337" s="203"/>
      <c r="W337" s="204">
        <v>15150</v>
      </c>
      <c r="Y337" s="195" t="s">
        <v>3867</v>
      </c>
      <c r="Z337" s="195"/>
      <c r="AA337" s="196">
        <v>2003</v>
      </c>
      <c r="AB337" s="113"/>
      <c r="AC337" s="113"/>
      <c r="AD337" s="113"/>
      <c r="AE337" s="113"/>
      <c r="AF337" t="s">
        <v>71114</v>
      </c>
      <c r="AG337">
        <v>7.6</v>
      </c>
      <c r="AI337" s="276" t="s">
        <v>51501</v>
      </c>
      <c r="AJ337" s="277">
        <v>647.80999999999995</v>
      </c>
      <c r="AL337" s="246" t="s">
        <v>34456</v>
      </c>
      <c r="AM337" s="247">
        <v>12000</v>
      </c>
      <c r="AO337" s="226" t="s">
        <v>38826</v>
      </c>
      <c r="AP337" s="227">
        <v>3500</v>
      </c>
      <c r="AR337" s="207" t="s">
        <v>14976</v>
      </c>
      <c r="AS337" s="208">
        <v>10632.51</v>
      </c>
      <c r="AT337" s="93"/>
      <c r="AU337" s="199" t="s">
        <v>13107</v>
      </c>
      <c r="AV337" s="200">
        <v>580</v>
      </c>
      <c r="BA337" t="s">
        <v>46510</v>
      </c>
      <c r="BB337" s="284">
        <v>68363.98</v>
      </c>
      <c r="BD337" s="272" t="s">
        <v>38283</v>
      </c>
      <c r="BE337" s="273">
        <v>700.73</v>
      </c>
      <c r="BG337" s="244" t="s">
        <v>11086</v>
      </c>
      <c r="BH337" s="245">
        <v>2721.69</v>
      </c>
      <c r="BJ337" s="230" t="s">
        <v>41596</v>
      </c>
      <c r="BK337" s="231">
        <v>64483</v>
      </c>
      <c r="BM337" s="209" t="s">
        <v>6878</v>
      </c>
      <c r="BN337" s="210">
        <v>2560</v>
      </c>
      <c r="BP337" s="195" t="s">
        <v>9301</v>
      </c>
      <c r="BQ337" s="196">
        <v>7525.45</v>
      </c>
    </row>
    <row r="338" spans="5:69" x14ac:dyDescent="0.55000000000000004">
      <c r="E338" t="s">
        <v>37686</v>
      </c>
      <c r="G338" s="284">
        <v>-6178.6</v>
      </c>
      <c r="I338" s="282" t="s">
        <v>37007</v>
      </c>
      <c r="J338" s="282"/>
      <c r="K338" s="283">
        <v>17518.43</v>
      </c>
      <c r="M338" s="242" t="s">
        <v>4558</v>
      </c>
      <c r="N338" s="242"/>
      <c r="O338" s="243">
        <v>2500</v>
      </c>
      <c r="Q338" s="224" t="s">
        <v>44251</v>
      </c>
      <c r="R338" s="224"/>
      <c r="S338" s="225">
        <v>6653640.9299999997</v>
      </c>
      <c r="U338" s="203" t="s">
        <v>805</v>
      </c>
      <c r="V338" s="203"/>
      <c r="W338" s="204">
        <v>5401</v>
      </c>
      <c r="Y338" s="195" t="s">
        <v>3868</v>
      </c>
      <c r="Z338" s="195"/>
      <c r="AA338" s="196">
        <v>14493</v>
      </c>
      <c r="AB338" s="113"/>
      <c r="AC338" s="113"/>
      <c r="AD338" s="113"/>
      <c r="AE338" s="113"/>
      <c r="AF338" t="s">
        <v>50089</v>
      </c>
      <c r="AG338" s="284">
        <v>7383.5</v>
      </c>
      <c r="AI338" s="276" t="s">
        <v>51502</v>
      </c>
      <c r="AJ338" s="277">
        <v>937.99</v>
      </c>
      <c r="AL338" s="246" t="s">
        <v>42120</v>
      </c>
      <c r="AM338" s="247">
        <v>540</v>
      </c>
      <c r="AO338" s="226" t="s">
        <v>42121</v>
      </c>
      <c r="AP338" s="227">
        <v>173560.28</v>
      </c>
      <c r="AR338" s="207" t="s">
        <v>14977</v>
      </c>
      <c r="AS338" s="208">
        <v>1023.24</v>
      </c>
      <c r="AT338" s="93"/>
      <c r="AU338" s="199" t="s">
        <v>13108</v>
      </c>
      <c r="AV338" s="200">
        <v>2442.33</v>
      </c>
      <c r="BA338" t="s">
        <v>43922</v>
      </c>
      <c r="BB338" s="284">
        <v>41619.480000000003</v>
      </c>
      <c r="BD338" s="272" t="s">
        <v>38309</v>
      </c>
      <c r="BE338" s="273">
        <v>17518.43</v>
      </c>
      <c r="BG338" s="244" t="s">
        <v>9658</v>
      </c>
      <c r="BH338" s="245">
        <v>2500</v>
      </c>
      <c r="BJ338" s="230" t="s">
        <v>46337</v>
      </c>
      <c r="BK338" s="231">
        <v>6653640.9299999997</v>
      </c>
      <c r="BM338" s="209" t="s">
        <v>7043</v>
      </c>
      <c r="BN338" s="210">
        <v>771</v>
      </c>
      <c r="BP338" s="195" t="s">
        <v>9864</v>
      </c>
      <c r="BQ338" s="196">
        <v>49633.67</v>
      </c>
    </row>
    <row r="339" spans="5:69" x14ac:dyDescent="0.55000000000000004">
      <c r="E339" t="s">
        <v>37709</v>
      </c>
      <c r="G339">
        <v>-36.97</v>
      </c>
      <c r="I339" s="282" t="s">
        <v>37009</v>
      </c>
      <c r="J339" s="282"/>
      <c r="K339" s="283">
        <v>25571.45</v>
      </c>
      <c r="M339" s="242" t="s">
        <v>4559</v>
      </c>
      <c r="N339" s="242"/>
      <c r="O339" s="243">
        <v>47930.65</v>
      </c>
      <c r="Q339" s="224" t="s">
        <v>41056</v>
      </c>
      <c r="R339" s="224"/>
      <c r="S339" s="225">
        <v>132234.56</v>
      </c>
      <c r="U339" s="203" t="s">
        <v>806</v>
      </c>
      <c r="V339" s="203"/>
      <c r="W339" s="204">
        <v>101114</v>
      </c>
      <c r="Y339" s="195" t="s">
        <v>3869</v>
      </c>
      <c r="Z339" s="195"/>
      <c r="AA339" s="196">
        <v>11730</v>
      </c>
      <c r="AB339" s="113"/>
      <c r="AC339" s="113"/>
      <c r="AD339" s="113"/>
      <c r="AE339" s="113"/>
      <c r="AF339" t="s">
        <v>71115</v>
      </c>
      <c r="AG339" s="284">
        <v>2450.6799999999998</v>
      </c>
      <c r="AI339" s="276" t="s">
        <v>51503</v>
      </c>
      <c r="AJ339" s="277">
        <v>3072.79</v>
      </c>
      <c r="AL339" s="246" t="s">
        <v>35956</v>
      </c>
      <c r="AM339" s="247">
        <v>8821.2800000000007</v>
      </c>
      <c r="AO339" s="226" t="s">
        <v>44332</v>
      </c>
      <c r="AP339" s="227">
        <v>6202.34</v>
      </c>
      <c r="AR339" s="207" t="s">
        <v>14978</v>
      </c>
      <c r="AS339" s="208">
        <v>897.21</v>
      </c>
      <c r="AT339" s="93"/>
      <c r="AU339" s="199" t="s">
        <v>13109</v>
      </c>
      <c r="AV339" s="200">
        <v>107768.52</v>
      </c>
      <c r="BA339" t="s">
        <v>69655</v>
      </c>
      <c r="BB339" s="284">
        <v>23365.67</v>
      </c>
      <c r="BD339" s="272" t="s">
        <v>38322</v>
      </c>
      <c r="BE339" s="273">
        <v>25571.45</v>
      </c>
      <c r="BG339" s="244" t="s">
        <v>11087</v>
      </c>
      <c r="BH339" s="245">
        <v>47930.65</v>
      </c>
      <c r="BJ339" s="230" t="s">
        <v>41597</v>
      </c>
      <c r="BK339" s="231">
        <v>132234.56</v>
      </c>
      <c r="BM339" s="209" t="s">
        <v>7284</v>
      </c>
      <c r="BN339" s="210">
        <v>9255.07</v>
      </c>
      <c r="BP339" s="195" t="s">
        <v>10256</v>
      </c>
      <c r="BQ339" s="196">
        <v>6960.65</v>
      </c>
    </row>
    <row r="340" spans="5:69" x14ac:dyDescent="0.55000000000000004">
      <c r="E340" t="s">
        <v>65560</v>
      </c>
      <c r="G340">
        <v>-0.52</v>
      </c>
      <c r="I340" s="282" t="s">
        <v>37011</v>
      </c>
      <c r="J340" s="282"/>
      <c r="K340" s="283">
        <v>5144.4399999999996</v>
      </c>
      <c r="M340" s="242" t="s">
        <v>4560</v>
      </c>
      <c r="N340" s="242"/>
      <c r="O340" s="243">
        <v>828.86</v>
      </c>
      <c r="Q340" s="224" t="s">
        <v>41057</v>
      </c>
      <c r="R340" s="224"/>
      <c r="S340" s="225">
        <v>78079.89</v>
      </c>
      <c r="U340" s="203" t="s">
        <v>807</v>
      </c>
      <c r="V340" s="203"/>
      <c r="W340" s="204">
        <v>41500</v>
      </c>
      <c r="Y340" s="195" t="s">
        <v>3870</v>
      </c>
      <c r="Z340" s="195"/>
      <c r="AA340" s="196">
        <v>3231</v>
      </c>
      <c r="AB340" s="113"/>
      <c r="AC340" s="113"/>
      <c r="AD340" s="113"/>
      <c r="AE340" s="113"/>
      <c r="AF340" t="s">
        <v>50090</v>
      </c>
      <c r="AG340">
        <v>814.87</v>
      </c>
      <c r="AI340" s="276" t="s">
        <v>51504</v>
      </c>
      <c r="AJ340" s="277">
        <v>487.03</v>
      </c>
      <c r="AL340" s="246" t="s">
        <v>63905</v>
      </c>
      <c r="AM340" s="247">
        <v>6204.84</v>
      </c>
      <c r="AO340" s="226" t="s">
        <v>47717</v>
      </c>
      <c r="AP340" s="227">
        <v>350967.31</v>
      </c>
      <c r="AR340" s="207" t="s">
        <v>14979</v>
      </c>
      <c r="AS340" s="208">
        <v>960.28</v>
      </c>
      <c r="AT340" s="93"/>
      <c r="AU340" s="199" t="s">
        <v>31690</v>
      </c>
      <c r="AV340" s="200">
        <v>56402.16</v>
      </c>
      <c r="BA340" t="s">
        <v>65970</v>
      </c>
      <c r="BB340" s="284">
        <v>137648.47</v>
      </c>
      <c r="BD340" s="272" t="s">
        <v>38333</v>
      </c>
      <c r="BE340" s="273">
        <v>5144.4399999999996</v>
      </c>
      <c r="BG340" s="244" t="s">
        <v>11088</v>
      </c>
      <c r="BH340" s="245">
        <v>828.86</v>
      </c>
      <c r="BJ340" s="230" t="s">
        <v>41598</v>
      </c>
      <c r="BK340" s="231">
        <v>78079.89</v>
      </c>
      <c r="BM340" s="209" t="s">
        <v>7699</v>
      </c>
      <c r="BN340" s="210">
        <v>1285</v>
      </c>
      <c r="BP340" s="195" t="s">
        <v>9865</v>
      </c>
      <c r="BQ340" s="196">
        <v>6960.65</v>
      </c>
    </row>
    <row r="341" spans="5:69" x14ac:dyDescent="0.55000000000000004">
      <c r="E341" t="s">
        <v>37779</v>
      </c>
      <c r="G341">
        <v>-94.11</v>
      </c>
      <c r="I341" s="282" t="s">
        <v>37018</v>
      </c>
      <c r="J341" s="282"/>
      <c r="K341" s="283">
        <v>29523.61</v>
      </c>
      <c r="M341" s="242" t="s">
        <v>4561</v>
      </c>
      <c r="N341" s="242"/>
      <c r="O341" s="243">
        <v>22593.94</v>
      </c>
      <c r="Q341" s="224" t="s">
        <v>44252</v>
      </c>
      <c r="R341" s="224"/>
      <c r="S341" s="225">
        <v>298357.45</v>
      </c>
      <c r="U341" s="203" t="s">
        <v>808</v>
      </c>
      <c r="V341" s="203"/>
      <c r="W341" s="204">
        <v>70100</v>
      </c>
      <c r="Y341" s="195" t="s">
        <v>3871</v>
      </c>
      <c r="Z341" s="195"/>
      <c r="AA341" s="196">
        <v>7836</v>
      </c>
      <c r="AB341" s="113"/>
      <c r="AC341" s="113"/>
      <c r="AD341" s="113"/>
      <c r="AE341" s="113"/>
      <c r="AF341" t="s">
        <v>71116</v>
      </c>
      <c r="AG341" s="284">
        <v>3586.8</v>
      </c>
      <c r="AI341" s="276" t="s">
        <v>70343</v>
      </c>
      <c r="AJ341" s="277">
        <v>1360.15</v>
      </c>
      <c r="AL341" s="246" t="s">
        <v>34457</v>
      </c>
      <c r="AM341" s="247">
        <v>17731.61</v>
      </c>
      <c r="AO341" s="226" t="s">
        <v>48649</v>
      </c>
      <c r="AP341" s="227">
        <v>113074.48</v>
      </c>
      <c r="AR341" s="207" t="s">
        <v>14980</v>
      </c>
      <c r="AS341" s="208">
        <v>2596.4299999999998</v>
      </c>
      <c r="AT341" s="93"/>
      <c r="AU341" s="199" t="s">
        <v>31691</v>
      </c>
      <c r="AV341" s="200">
        <v>70781</v>
      </c>
      <c r="BA341" t="s">
        <v>11847</v>
      </c>
      <c r="BB341" s="284">
        <v>220276.09</v>
      </c>
      <c r="BD341" s="272" t="s">
        <v>38370</v>
      </c>
      <c r="BE341" s="273">
        <v>29523.61</v>
      </c>
      <c r="BG341" s="244" t="s">
        <v>9659</v>
      </c>
      <c r="BH341" s="245">
        <v>22593.94</v>
      </c>
      <c r="BJ341" s="230" t="s">
        <v>46338</v>
      </c>
      <c r="BK341" s="231">
        <v>298357.45</v>
      </c>
      <c r="BM341" s="209" t="s">
        <v>8000</v>
      </c>
      <c r="BN341" s="210">
        <v>2960</v>
      </c>
      <c r="BP341" s="195" t="s">
        <v>7606</v>
      </c>
      <c r="BQ341" s="196">
        <v>188404.01</v>
      </c>
    </row>
    <row r="342" spans="5:69" x14ac:dyDescent="0.55000000000000004">
      <c r="E342" t="s">
        <v>37807</v>
      </c>
      <c r="G342">
        <v>230.23</v>
      </c>
      <c r="I342" s="282" t="s">
        <v>37019</v>
      </c>
      <c r="J342" s="282"/>
      <c r="K342" s="283">
        <v>37996.559999999998</v>
      </c>
      <c r="M342" s="242" t="s">
        <v>4562</v>
      </c>
      <c r="N342" s="242"/>
      <c r="O342" s="243">
        <v>46920.03</v>
      </c>
      <c r="Q342" s="224" t="s">
        <v>44253</v>
      </c>
      <c r="R342" s="224"/>
      <c r="S342" s="225">
        <v>1866046.01</v>
      </c>
      <c r="U342" s="203" t="s">
        <v>809</v>
      </c>
      <c r="V342" s="203"/>
      <c r="W342" s="204">
        <v>1283</v>
      </c>
      <c r="Y342" s="195" t="s">
        <v>3872</v>
      </c>
      <c r="Z342" s="195"/>
      <c r="AA342" s="196">
        <v>1939</v>
      </c>
      <c r="AB342" s="113"/>
      <c r="AC342" s="113"/>
      <c r="AD342" s="113"/>
      <c r="AE342" s="113"/>
      <c r="AF342" t="s">
        <v>71117</v>
      </c>
      <c r="AG342">
        <v>160</v>
      </c>
      <c r="AI342" s="276" t="s">
        <v>61271</v>
      </c>
      <c r="AJ342" s="277">
        <v>27900</v>
      </c>
      <c r="AL342" s="246" t="s">
        <v>34458</v>
      </c>
      <c r="AM342" s="247">
        <v>30104.97</v>
      </c>
      <c r="AO342" s="226" t="s">
        <v>48650</v>
      </c>
      <c r="AP342" s="227">
        <v>86.4</v>
      </c>
      <c r="AR342" s="207" t="s">
        <v>14981</v>
      </c>
      <c r="AS342" s="208">
        <v>1856.52</v>
      </c>
      <c r="AT342" s="93"/>
      <c r="AU342" s="199" t="s">
        <v>31692</v>
      </c>
      <c r="AV342" s="200">
        <v>2156.36</v>
      </c>
      <c r="BA342" t="s">
        <v>66210</v>
      </c>
      <c r="BB342" s="284">
        <v>13590.43</v>
      </c>
      <c r="BD342" s="272" t="s">
        <v>38375</v>
      </c>
      <c r="BE342" s="273">
        <v>37996.559999999998</v>
      </c>
      <c r="BG342" s="244" t="s">
        <v>11090</v>
      </c>
      <c r="BH342" s="245">
        <v>46920.03</v>
      </c>
      <c r="BJ342" s="230" t="s">
        <v>46339</v>
      </c>
      <c r="BK342" s="231">
        <v>1866046.01</v>
      </c>
      <c r="BM342" s="209" t="s">
        <v>8258</v>
      </c>
      <c r="BN342" s="210">
        <v>5397</v>
      </c>
      <c r="BP342" s="195" t="s">
        <v>10257</v>
      </c>
      <c r="BQ342" s="196">
        <v>836441</v>
      </c>
    </row>
    <row r="343" spans="5:69" x14ac:dyDescent="0.55000000000000004">
      <c r="E343" t="s">
        <v>65609</v>
      </c>
      <c r="G343" s="284">
        <v>16449.78</v>
      </c>
      <c r="I343" s="282" t="s">
        <v>37026</v>
      </c>
      <c r="J343" s="282"/>
      <c r="K343" s="283">
        <v>251</v>
      </c>
      <c r="M343" s="242" t="s">
        <v>4564</v>
      </c>
      <c r="N343" s="242"/>
      <c r="O343" s="243">
        <v>38734.800000000003</v>
      </c>
      <c r="Q343" s="224" t="s">
        <v>41058</v>
      </c>
      <c r="R343" s="224"/>
      <c r="S343" s="225">
        <v>73780.62</v>
      </c>
      <c r="U343" s="203" t="s">
        <v>810</v>
      </c>
      <c r="V343" s="203"/>
      <c r="W343" s="204">
        <v>23877</v>
      </c>
      <c r="Y343" s="195" t="s">
        <v>3873</v>
      </c>
      <c r="Z343" s="195"/>
      <c r="AA343" s="196">
        <v>2822.13</v>
      </c>
      <c r="AB343" s="113"/>
      <c r="AC343" s="113"/>
      <c r="AD343" s="113"/>
      <c r="AE343" s="113"/>
      <c r="AF343" t="s">
        <v>55243</v>
      </c>
      <c r="AG343" s="284">
        <v>13021.58</v>
      </c>
      <c r="AI343" s="276" t="s">
        <v>51506</v>
      </c>
      <c r="AJ343" s="277">
        <v>1873.14</v>
      </c>
      <c r="AL343" s="246" t="s">
        <v>34459</v>
      </c>
      <c r="AM343" s="247">
        <v>15146.69</v>
      </c>
      <c r="AO343" s="226" t="s">
        <v>44333</v>
      </c>
      <c r="AP343" s="227">
        <v>114799.13</v>
      </c>
      <c r="AR343" s="207" t="s">
        <v>14982</v>
      </c>
      <c r="AS343" s="208">
        <v>37854.81</v>
      </c>
      <c r="AT343" s="93"/>
      <c r="AU343" s="199" t="s">
        <v>31693</v>
      </c>
      <c r="AV343" s="200">
        <v>344241.48</v>
      </c>
      <c r="BA343" t="s">
        <v>43923</v>
      </c>
      <c r="BB343" s="284">
        <v>9642.6200000000008</v>
      </c>
      <c r="BD343" s="272" t="s">
        <v>38440</v>
      </c>
      <c r="BE343" s="273">
        <v>251</v>
      </c>
      <c r="BG343" s="244" t="s">
        <v>11092</v>
      </c>
      <c r="BH343" s="245">
        <v>38734.800000000003</v>
      </c>
      <c r="BJ343" s="230" t="s">
        <v>41599</v>
      </c>
      <c r="BK343" s="231">
        <v>73780.62</v>
      </c>
      <c r="BM343" s="209" t="s">
        <v>8638</v>
      </c>
      <c r="BN343" s="210">
        <v>1234.98</v>
      </c>
      <c r="BP343" s="195" t="s">
        <v>9866</v>
      </c>
      <c r="BQ343" s="196">
        <v>1024845.01</v>
      </c>
    </row>
    <row r="344" spans="5:69" x14ac:dyDescent="0.55000000000000004">
      <c r="E344" t="s">
        <v>65625</v>
      </c>
      <c r="G344" s="284">
        <v>4729.05</v>
      </c>
      <c r="I344" s="282" t="s">
        <v>37029</v>
      </c>
      <c r="J344" s="282"/>
      <c r="K344" s="283">
        <v>6221.04</v>
      </c>
      <c r="M344" s="242" t="s">
        <v>4565</v>
      </c>
      <c r="N344" s="242"/>
      <c r="O344" s="243">
        <v>145621.34</v>
      </c>
      <c r="Q344" s="224" t="s">
        <v>41059</v>
      </c>
      <c r="R344" s="224"/>
      <c r="S344" s="225">
        <v>71655</v>
      </c>
      <c r="U344" s="203" t="s">
        <v>811</v>
      </c>
      <c r="V344" s="203"/>
      <c r="W344" s="204">
        <v>130974.99</v>
      </c>
      <c r="Y344" s="195" t="s">
        <v>3874</v>
      </c>
      <c r="Z344" s="195"/>
      <c r="AA344" s="196">
        <v>2359</v>
      </c>
      <c r="AB344" s="113"/>
      <c r="AC344" s="113"/>
      <c r="AD344" s="113"/>
      <c r="AE344" s="113"/>
      <c r="AF344" t="s">
        <v>71118</v>
      </c>
      <c r="AG344" s="284">
        <v>1000</v>
      </c>
      <c r="AI344" s="276" t="s">
        <v>51507</v>
      </c>
      <c r="AJ344" s="277">
        <v>6400.25</v>
      </c>
      <c r="AL344" s="246" t="s">
        <v>38825</v>
      </c>
      <c r="AM344" s="247">
        <v>125950</v>
      </c>
      <c r="AO344" s="226" t="s">
        <v>44334</v>
      </c>
      <c r="AP344" s="227">
        <v>8780.8700000000008</v>
      </c>
      <c r="AR344" s="207" t="s">
        <v>14983</v>
      </c>
      <c r="AS344" s="208">
        <v>2195</v>
      </c>
      <c r="AT344" s="93"/>
      <c r="AU344" s="199" t="s">
        <v>13110</v>
      </c>
      <c r="AV344" s="200">
        <v>58844.49</v>
      </c>
      <c r="BA344" t="s">
        <v>11848</v>
      </c>
      <c r="BB344" s="284">
        <v>174707.63</v>
      </c>
      <c r="BD344" s="272" t="s">
        <v>38463</v>
      </c>
      <c r="BE344" s="273">
        <v>6221.04</v>
      </c>
      <c r="BG344" s="244" t="s">
        <v>11093</v>
      </c>
      <c r="BH344" s="245">
        <v>145621.34</v>
      </c>
      <c r="BJ344" s="230" t="s">
        <v>41600</v>
      </c>
      <c r="BK344" s="231">
        <v>71655</v>
      </c>
      <c r="BM344" s="209" t="s">
        <v>8876</v>
      </c>
      <c r="BN344" s="210">
        <v>10338</v>
      </c>
      <c r="BP344" s="195" t="s">
        <v>10258</v>
      </c>
      <c r="BQ344" s="196">
        <v>10706</v>
      </c>
    </row>
    <row r="345" spans="5:69" x14ac:dyDescent="0.55000000000000004">
      <c r="E345" t="s">
        <v>50903</v>
      </c>
      <c r="G345">
        <v>547</v>
      </c>
      <c r="I345" s="282" t="s">
        <v>37031</v>
      </c>
      <c r="J345" s="282"/>
      <c r="K345" s="283">
        <v>229.03</v>
      </c>
      <c r="M345" s="242" t="s">
        <v>4566</v>
      </c>
      <c r="N345" s="242"/>
      <c r="O345" s="243">
        <v>25554.36</v>
      </c>
      <c r="Q345" s="224" t="s">
        <v>44254</v>
      </c>
      <c r="R345" s="224"/>
      <c r="S345" s="225">
        <v>1649035.5</v>
      </c>
      <c r="U345" s="203" t="s">
        <v>812</v>
      </c>
      <c r="V345" s="203"/>
      <c r="W345" s="204">
        <v>19521.38</v>
      </c>
      <c r="Y345" s="195" t="s">
        <v>3875</v>
      </c>
      <c r="Z345" s="195"/>
      <c r="AA345" s="196">
        <v>8030</v>
      </c>
      <c r="AB345" s="113"/>
      <c r="AC345" s="113"/>
      <c r="AD345" s="113"/>
      <c r="AE345" s="113"/>
      <c r="AF345" t="s">
        <v>71119</v>
      </c>
      <c r="AG345">
        <v>900</v>
      </c>
      <c r="AI345" s="276" t="s">
        <v>61272</v>
      </c>
      <c r="AJ345" s="277">
        <v>11847.69</v>
      </c>
      <c r="AL345" s="246" t="s">
        <v>38826</v>
      </c>
      <c r="AM345" s="247">
        <v>79400</v>
      </c>
      <c r="AO345" s="226" t="s">
        <v>42122</v>
      </c>
      <c r="AP345" s="227">
        <v>662643.9</v>
      </c>
      <c r="AR345" s="207" t="s">
        <v>14984</v>
      </c>
      <c r="AS345" s="208">
        <v>407</v>
      </c>
      <c r="AT345" s="93"/>
      <c r="AU345" s="199" t="s">
        <v>13111</v>
      </c>
      <c r="AV345" s="200">
        <v>178549.52</v>
      </c>
      <c r="BA345" t="s">
        <v>40001</v>
      </c>
      <c r="BB345" s="284">
        <v>20212.830000000002</v>
      </c>
      <c r="BD345" s="272" t="s">
        <v>38482</v>
      </c>
      <c r="BE345" s="273">
        <v>229.03</v>
      </c>
      <c r="BG345" s="244" t="s">
        <v>11094</v>
      </c>
      <c r="BH345" s="245">
        <v>25554.36</v>
      </c>
      <c r="BJ345" s="230" t="s">
        <v>46340</v>
      </c>
      <c r="BK345" s="231">
        <v>1649035.5</v>
      </c>
      <c r="BM345" s="209" t="s">
        <v>9220</v>
      </c>
      <c r="BN345" s="210">
        <v>25982.5</v>
      </c>
      <c r="BP345" s="195" t="s">
        <v>9867</v>
      </c>
      <c r="BQ345" s="196">
        <v>10706</v>
      </c>
    </row>
    <row r="346" spans="5:69" x14ac:dyDescent="0.55000000000000004">
      <c r="E346" t="s">
        <v>65630</v>
      </c>
      <c r="G346" s="284">
        <v>5165</v>
      </c>
      <c r="I346" s="282" t="s">
        <v>37067</v>
      </c>
      <c r="J346" s="282"/>
      <c r="K346" s="283">
        <v>176.57</v>
      </c>
      <c r="M346" s="242" t="s">
        <v>4659</v>
      </c>
      <c r="N346" s="242"/>
      <c r="O346" s="243">
        <v>4000</v>
      </c>
      <c r="Q346" s="224" t="s">
        <v>41060</v>
      </c>
      <c r="R346" s="224"/>
      <c r="S346" s="225">
        <v>64791.9</v>
      </c>
      <c r="U346" s="203" t="s">
        <v>813</v>
      </c>
      <c r="V346" s="203"/>
      <c r="W346" s="204">
        <v>149</v>
      </c>
      <c r="Y346" s="195" t="s">
        <v>3876</v>
      </c>
      <c r="Z346" s="195"/>
      <c r="AA346" s="196">
        <v>144696</v>
      </c>
      <c r="AB346" s="113"/>
      <c r="AC346" s="113"/>
      <c r="AD346" s="113"/>
      <c r="AE346" s="113"/>
      <c r="AF346" t="s">
        <v>68085</v>
      </c>
      <c r="AG346" s="284">
        <v>3806.45</v>
      </c>
      <c r="AI346" s="276" t="s">
        <v>51508</v>
      </c>
      <c r="AJ346" s="277">
        <v>1430.7</v>
      </c>
      <c r="AL346" s="246" t="s">
        <v>42121</v>
      </c>
      <c r="AM346" s="247">
        <v>26362.01</v>
      </c>
      <c r="AO346" s="226" t="s">
        <v>42123</v>
      </c>
      <c r="AP346" s="227">
        <v>50630.66</v>
      </c>
      <c r="AR346" s="207" t="s">
        <v>14985</v>
      </c>
      <c r="AS346" s="208">
        <v>30901</v>
      </c>
      <c r="AT346" s="93"/>
      <c r="AU346" s="199" t="s">
        <v>16223</v>
      </c>
      <c r="AV346" s="200">
        <v>2156.36</v>
      </c>
      <c r="BA346" t="s">
        <v>51150</v>
      </c>
      <c r="BB346" s="284">
        <v>65101.99</v>
      </c>
      <c r="BD346" s="272" t="s">
        <v>38692</v>
      </c>
      <c r="BE346" s="273">
        <v>176.57</v>
      </c>
      <c r="BG346" s="244" t="s">
        <v>11212</v>
      </c>
      <c r="BH346" s="245">
        <v>4000</v>
      </c>
      <c r="BJ346" s="230" t="s">
        <v>41601</v>
      </c>
      <c r="BK346" s="231">
        <v>64791.9</v>
      </c>
      <c r="BM346" s="209" t="s">
        <v>9491</v>
      </c>
      <c r="BN346" s="210">
        <v>2844</v>
      </c>
      <c r="BP346" s="195" t="s">
        <v>10259</v>
      </c>
      <c r="BQ346" s="196">
        <v>252376</v>
      </c>
    </row>
    <row r="347" spans="5:69" x14ac:dyDescent="0.55000000000000004">
      <c r="E347" t="s">
        <v>65632</v>
      </c>
      <c r="G347" s="284">
        <v>6248.77</v>
      </c>
      <c r="I347" s="282" t="s">
        <v>65441</v>
      </c>
      <c r="J347" s="282"/>
      <c r="K347" s="283">
        <v>1059</v>
      </c>
      <c r="M347" s="242" t="s">
        <v>4568</v>
      </c>
      <c r="N347" s="242"/>
      <c r="O347" s="243">
        <v>170337.38</v>
      </c>
      <c r="Q347" s="224" t="s">
        <v>44255</v>
      </c>
      <c r="R347" s="224"/>
      <c r="S347" s="225">
        <v>2239199.89</v>
      </c>
      <c r="U347" s="203" t="s">
        <v>814</v>
      </c>
      <c r="V347" s="203"/>
      <c r="W347" s="204">
        <v>660</v>
      </c>
      <c r="Y347" s="195" t="s">
        <v>3877</v>
      </c>
      <c r="Z347" s="195"/>
      <c r="AA347" s="196">
        <v>2267</v>
      </c>
      <c r="AB347" s="113"/>
      <c r="AC347" s="113"/>
      <c r="AD347" s="113"/>
      <c r="AE347" s="113"/>
      <c r="AF347" t="s">
        <v>71120</v>
      </c>
      <c r="AG347" s="284">
        <v>14321.29</v>
      </c>
      <c r="AI347" s="276" t="s">
        <v>58417</v>
      </c>
      <c r="AJ347" s="277">
        <v>3834.5</v>
      </c>
      <c r="AL347" s="246" t="s">
        <v>44332</v>
      </c>
      <c r="AM347" s="247">
        <v>27524.42</v>
      </c>
      <c r="AO347" s="226" t="s">
        <v>46637</v>
      </c>
      <c r="AP347" s="227">
        <v>841</v>
      </c>
      <c r="AR347" s="207" t="s">
        <v>14986</v>
      </c>
      <c r="AS347" s="208">
        <v>13312.65</v>
      </c>
      <c r="AT347" s="93"/>
      <c r="AU347" s="199" t="s">
        <v>16227</v>
      </c>
      <c r="AV347" s="200">
        <v>344241.48</v>
      </c>
      <c r="BA347" t="s">
        <v>46547</v>
      </c>
      <c r="BB347" s="284">
        <v>2065.5700000000002</v>
      </c>
      <c r="BD347" s="272" t="s">
        <v>38727</v>
      </c>
      <c r="BE347" s="273">
        <v>1059</v>
      </c>
      <c r="BG347" s="244" t="s">
        <v>11100</v>
      </c>
      <c r="BH347" s="245">
        <v>170337.38</v>
      </c>
      <c r="BJ347" s="230" t="s">
        <v>46341</v>
      </c>
      <c r="BK347" s="231">
        <v>2239199.89</v>
      </c>
      <c r="BM347" s="209" t="s">
        <v>9640</v>
      </c>
      <c r="BN347" s="210">
        <v>10272</v>
      </c>
      <c r="BP347" s="195" t="s">
        <v>9869</v>
      </c>
      <c r="BQ347" s="196">
        <v>252376</v>
      </c>
    </row>
    <row r="348" spans="5:69" x14ac:dyDescent="0.55000000000000004">
      <c r="E348" t="s">
        <v>65634</v>
      </c>
      <c r="G348" s="284">
        <v>21250.53</v>
      </c>
      <c r="I348" s="282" t="s">
        <v>37072</v>
      </c>
      <c r="J348" s="282"/>
      <c r="K348" s="283">
        <v>4683.3999999999996</v>
      </c>
      <c r="M348" s="242" t="s">
        <v>4664</v>
      </c>
      <c r="N348" s="242"/>
      <c r="O348" s="243">
        <v>13434.32</v>
      </c>
      <c r="Q348" s="224" t="s">
        <v>41061</v>
      </c>
      <c r="R348" s="224"/>
      <c r="S348" s="225">
        <v>344162.43</v>
      </c>
      <c r="U348" s="203" t="s">
        <v>815</v>
      </c>
      <c r="V348" s="203"/>
      <c r="W348" s="204">
        <v>9400</v>
      </c>
      <c r="Y348" s="195" t="s">
        <v>3878</v>
      </c>
      <c r="Z348" s="195"/>
      <c r="AA348" s="196">
        <v>6899</v>
      </c>
      <c r="AB348" s="113"/>
      <c r="AC348" s="113"/>
      <c r="AD348" s="113"/>
      <c r="AE348" s="113"/>
      <c r="AF348" t="s">
        <v>71121</v>
      </c>
      <c r="AG348" s="284">
        <v>9665.98</v>
      </c>
      <c r="AI348" s="276" t="s">
        <v>66862</v>
      </c>
      <c r="AJ348" s="277">
        <v>326.19</v>
      </c>
      <c r="AL348" s="246" t="s">
        <v>62519</v>
      </c>
      <c r="AM348" s="247">
        <v>-10915.01</v>
      </c>
      <c r="AO348" s="226" t="s">
        <v>15061</v>
      </c>
      <c r="AP348" s="227">
        <v>52542</v>
      </c>
      <c r="AR348" s="207" t="s">
        <v>14987</v>
      </c>
      <c r="AS348" s="208">
        <v>41256.53</v>
      </c>
      <c r="AT348" s="93"/>
      <c r="AU348" s="199" t="s">
        <v>31694</v>
      </c>
      <c r="AV348" s="200">
        <v>10732.82</v>
      </c>
      <c r="BA348" t="s">
        <v>57135</v>
      </c>
      <c r="BB348" s="284">
        <v>3193.8</v>
      </c>
      <c r="BD348" s="272" t="s">
        <v>38741</v>
      </c>
      <c r="BE348" s="273">
        <v>4683.3999999999996</v>
      </c>
      <c r="BG348" s="244" t="s">
        <v>11101</v>
      </c>
      <c r="BH348" s="245">
        <v>13434.32</v>
      </c>
      <c r="BJ348" s="230" t="s">
        <v>41602</v>
      </c>
      <c r="BK348" s="231">
        <v>344162.43</v>
      </c>
      <c r="BM348" s="209" t="s">
        <v>11466</v>
      </c>
      <c r="BN348" s="210">
        <v>11540.31</v>
      </c>
      <c r="BP348" s="195" t="s">
        <v>10260</v>
      </c>
      <c r="BQ348" s="196">
        <v>11125</v>
      </c>
    </row>
    <row r="349" spans="5:69" x14ac:dyDescent="0.55000000000000004">
      <c r="E349" t="s">
        <v>65638</v>
      </c>
      <c r="G349" s="284">
        <v>18978</v>
      </c>
      <c r="I349" s="282" t="s">
        <v>37077</v>
      </c>
      <c r="J349" s="282"/>
      <c r="K349" s="283">
        <v>1037.2</v>
      </c>
      <c r="M349" s="242" t="s">
        <v>4569</v>
      </c>
      <c r="N349" s="242"/>
      <c r="O349" s="243">
        <v>26270.78</v>
      </c>
      <c r="Q349" s="224" t="s">
        <v>41062</v>
      </c>
      <c r="R349" s="224"/>
      <c r="S349" s="225">
        <v>71319</v>
      </c>
      <c r="U349" s="203" t="s">
        <v>4004</v>
      </c>
      <c r="V349" s="203"/>
      <c r="W349" s="204">
        <v>2430</v>
      </c>
      <c r="Y349" s="195" t="s">
        <v>3879</v>
      </c>
      <c r="Z349" s="195"/>
      <c r="AA349" s="196">
        <v>498759.22</v>
      </c>
      <c r="AB349" s="113"/>
      <c r="AC349" s="113"/>
      <c r="AD349" s="113"/>
      <c r="AE349" s="113"/>
      <c r="AF349" t="s">
        <v>71122</v>
      </c>
      <c r="AG349" s="284">
        <v>10661.54</v>
      </c>
      <c r="AI349" s="276" t="s">
        <v>66863</v>
      </c>
      <c r="AJ349" s="277">
        <v>11822.81</v>
      </c>
      <c r="AL349" s="246" t="s">
        <v>59463</v>
      </c>
      <c r="AM349" s="247">
        <v>513459.75</v>
      </c>
      <c r="AO349" s="226" t="s">
        <v>15062</v>
      </c>
      <c r="AP349" s="227">
        <v>43872.01</v>
      </c>
      <c r="AR349" s="207" t="s">
        <v>14988</v>
      </c>
      <c r="AS349" s="208">
        <v>27.36</v>
      </c>
      <c r="AT349" s="93"/>
      <c r="AU349" s="199" t="s">
        <v>31695</v>
      </c>
      <c r="AV349" s="200">
        <v>821.06</v>
      </c>
      <c r="BA349" t="s">
        <v>11849</v>
      </c>
      <c r="BB349" s="284">
        <v>3123428.51</v>
      </c>
      <c r="BD349" s="272" t="s">
        <v>38768</v>
      </c>
      <c r="BE349" s="273">
        <v>1037.2</v>
      </c>
      <c r="BG349" s="244" t="s">
        <v>11103</v>
      </c>
      <c r="BH349" s="245">
        <v>26270.78</v>
      </c>
      <c r="BJ349" s="230" t="s">
        <v>41603</v>
      </c>
      <c r="BK349" s="231">
        <v>71319</v>
      </c>
      <c r="BM349" s="209" t="s">
        <v>9765</v>
      </c>
      <c r="BN349" s="210">
        <v>100886.86</v>
      </c>
      <c r="BP349" s="195" t="s">
        <v>9870</v>
      </c>
      <c r="BQ349" s="196">
        <v>11125</v>
      </c>
    </row>
    <row r="350" spans="5:69" x14ac:dyDescent="0.55000000000000004">
      <c r="E350" t="s">
        <v>65646</v>
      </c>
      <c r="G350" s="284">
        <v>42098.03</v>
      </c>
      <c r="I350" s="282" t="s">
        <v>41171</v>
      </c>
      <c r="J350" s="282"/>
      <c r="K350" s="283">
        <v>124374.23</v>
      </c>
      <c r="M350" s="242" t="s">
        <v>4570</v>
      </c>
      <c r="N350" s="242"/>
      <c r="O350" s="243">
        <v>123412.8</v>
      </c>
      <c r="Q350" s="224" t="s">
        <v>44256</v>
      </c>
      <c r="R350" s="224"/>
      <c r="S350" s="225">
        <v>1105565.72</v>
      </c>
      <c r="U350" s="203" t="s">
        <v>816</v>
      </c>
      <c r="V350" s="203"/>
      <c r="W350" s="204">
        <v>22954</v>
      </c>
      <c r="Y350" s="195" t="s">
        <v>3880</v>
      </c>
      <c r="Z350" s="195"/>
      <c r="AA350" s="196">
        <v>15523</v>
      </c>
      <c r="AB350" s="113"/>
      <c r="AC350" s="113"/>
      <c r="AD350" s="113"/>
      <c r="AE350" s="113"/>
      <c r="AF350" t="s">
        <v>57585</v>
      </c>
      <c r="AG350" s="284">
        <v>1300</v>
      </c>
      <c r="AI350" s="276" t="s">
        <v>63608</v>
      </c>
      <c r="AJ350" s="277">
        <v>10850</v>
      </c>
      <c r="AL350" s="246" t="s">
        <v>63006</v>
      </c>
      <c r="AM350" s="247">
        <v>5189.6000000000004</v>
      </c>
      <c r="AO350" s="226" t="s">
        <v>15063</v>
      </c>
      <c r="AP350" s="227">
        <v>1337.1</v>
      </c>
      <c r="AR350" s="207" t="s">
        <v>14989</v>
      </c>
      <c r="AS350" s="208">
        <v>4176.6400000000003</v>
      </c>
      <c r="AT350" s="93"/>
      <c r="AU350" s="199" t="s">
        <v>31696</v>
      </c>
      <c r="AV350" s="200">
        <v>1857.12</v>
      </c>
      <c r="BA350" t="s">
        <v>40002</v>
      </c>
      <c r="BB350">
        <v>9.9</v>
      </c>
      <c r="BD350" s="272" t="s">
        <v>41712</v>
      </c>
      <c r="BE350" s="273">
        <v>124374.23</v>
      </c>
      <c r="BG350" s="244" t="s">
        <v>11105</v>
      </c>
      <c r="BH350" s="245">
        <v>123412.8</v>
      </c>
      <c r="BJ350" s="230" t="s">
        <v>46342</v>
      </c>
      <c r="BK350" s="231">
        <v>1105565.72</v>
      </c>
      <c r="BM350" s="209" t="s">
        <v>6619</v>
      </c>
      <c r="BN350" s="210">
        <v>36130.769999999997</v>
      </c>
      <c r="BP350" s="195" t="s">
        <v>10108</v>
      </c>
      <c r="BQ350" s="196">
        <v>678510</v>
      </c>
    </row>
    <row r="351" spans="5:69" x14ac:dyDescent="0.55000000000000004">
      <c r="E351" t="s">
        <v>65651</v>
      </c>
      <c r="G351" s="284">
        <v>29693.72</v>
      </c>
      <c r="I351" s="282" t="s">
        <v>41172</v>
      </c>
      <c r="J351" s="282"/>
      <c r="K351" s="283">
        <v>315563.24</v>
      </c>
      <c r="M351" s="242" t="s">
        <v>3630</v>
      </c>
      <c r="N351" s="242"/>
      <c r="O351" s="243">
        <v>-37105.49</v>
      </c>
      <c r="Q351" s="224" t="s">
        <v>44257</v>
      </c>
      <c r="R351" s="224"/>
      <c r="S351" s="225">
        <v>620742.25</v>
      </c>
      <c r="U351" s="203" t="s">
        <v>817</v>
      </c>
      <c r="V351" s="203"/>
      <c r="W351" s="204">
        <v>2687.52</v>
      </c>
      <c r="Y351" s="195" t="s">
        <v>3881</v>
      </c>
      <c r="Z351" s="195"/>
      <c r="AA351" s="196">
        <v>19756</v>
      </c>
      <c r="AB351" s="113"/>
      <c r="AC351" s="113"/>
      <c r="AD351" s="113"/>
      <c r="AE351" s="113"/>
      <c r="AF351" t="s">
        <v>71123</v>
      </c>
      <c r="AG351" s="284">
        <v>15660</v>
      </c>
      <c r="AI351" s="276" t="s">
        <v>63609</v>
      </c>
      <c r="AJ351" s="277">
        <v>830.02</v>
      </c>
      <c r="AL351" s="246" t="s">
        <v>57190</v>
      </c>
      <c r="AM351" s="247">
        <v>8395.2999999999993</v>
      </c>
      <c r="AO351" s="226" t="s">
        <v>51473</v>
      </c>
      <c r="AP351" s="227">
        <v>34645.760000000002</v>
      </c>
      <c r="AR351" s="207" t="s">
        <v>14990</v>
      </c>
      <c r="AS351" s="208">
        <v>5157.6000000000004</v>
      </c>
      <c r="AT351" s="93"/>
      <c r="AU351" s="199" t="s">
        <v>13112</v>
      </c>
      <c r="AV351" s="200">
        <v>10940.67</v>
      </c>
      <c r="BA351" t="s">
        <v>51151</v>
      </c>
      <c r="BB351" s="284">
        <v>401486.85</v>
      </c>
      <c r="BD351" s="272" t="s">
        <v>41713</v>
      </c>
      <c r="BE351" s="273">
        <v>315563.24</v>
      </c>
      <c r="BG351" s="244" t="s">
        <v>9666</v>
      </c>
      <c r="BH351" s="245">
        <v>-37105.49</v>
      </c>
      <c r="BJ351" s="230" t="s">
        <v>46343</v>
      </c>
      <c r="BK351" s="231">
        <v>620742.25</v>
      </c>
      <c r="BM351" s="209" t="s">
        <v>7285</v>
      </c>
      <c r="BN351" s="210">
        <v>45285</v>
      </c>
      <c r="BP351" s="195" t="s">
        <v>10261</v>
      </c>
      <c r="BQ351" s="196">
        <v>442135</v>
      </c>
    </row>
    <row r="352" spans="5:69" x14ac:dyDescent="0.55000000000000004">
      <c r="E352" t="s">
        <v>65657</v>
      </c>
      <c r="G352" s="284">
        <v>15307.7</v>
      </c>
      <c r="I352" s="282" t="s">
        <v>41173</v>
      </c>
      <c r="J352" s="282"/>
      <c r="K352" s="283">
        <v>134780.57999999999</v>
      </c>
      <c r="M352" s="242" t="s">
        <v>4673</v>
      </c>
      <c r="N352" s="242"/>
      <c r="O352" s="243">
        <v>12000</v>
      </c>
      <c r="Q352" s="224" t="s">
        <v>42088</v>
      </c>
      <c r="R352" s="224"/>
      <c r="S352" s="225">
        <v>668585.32999999996</v>
      </c>
      <c r="U352" s="203" t="s">
        <v>818</v>
      </c>
      <c r="V352" s="203"/>
      <c r="W352" s="204">
        <v>1735</v>
      </c>
      <c r="Y352" s="195" t="s">
        <v>3882</v>
      </c>
      <c r="Z352" s="195"/>
      <c r="AA352" s="196">
        <v>4066</v>
      </c>
      <c r="AB352" s="113"/>
      <c r="AC352" s="113"/>
      <c r="AD352" s="113"/>
      <c r="AE352" s="113"/>
      <c r="AF352" t="s">
        <v>68212</v>
      </c>
      <c r="AG352" s="284">
        <v>9235.68</v>
      </c>
      <c r="AI352" s="276" t="s">
        <v>63610</v>
      </c>
      <c r="AJ352" s="277">
        <v>2714.67</v>
      </c>
      <c r="AL352" s="246" t="s">
        <v>61072</v>
      </c>
      <c r="AM352" s="247">
        <v>71043.87</v>
      </c>
      <c r="AO352" s="226" t="s">
        <v>15064</v>
      </c>
      <c r="AP352" s="227">
        <v>9890.5499999999993</v>
      </c>
      <c r="AR352" s="207" t="s">
        <v>14991</v>
      </c>
      <c r="AS352" s="208">
        <v>2058.37</v>
      </c>
      <c r="AT352" s="93"/>
      <c r="AU352" s="199" t="s">
        <v>13113</v>
      </c>
      <c r="AV352" s="200">
        <v>16129.33</v>
      </c>
      <c r="BA352" t="s">
        <v>51288</v>
      </c>
      <c r="BB352" s="284">
        <v>119547.19</v>
      </c>
      <c r="BD352" s="272" t="s">
        <v>41714</v>
      </c>
      <c r="BE352" s="273">
        <v>134780.57999999999</v>
      </c>
      <c r="BG352" s="244" t="s">
        <v>11114</v>
      </c>
      <c r="BH352" s="245">
        <v>12000</v>
      </c>
      <c r="BJ352" s="230" t="s">
        <v>43479</v>
      </c>
      <c r="BK352" s="231">
        <v>668585.32999999996</v>
      </c>
      <c r="BM352" s="209" t="s">
        <v>7700</v>
      </c>
      <c r="BN352" s="210">
        <v>31899</v>
      </c>
      <c r="BP352" s="195" t="s">
        <v>9871</v>
      </c>
      <c r="BQ352" s="196">
        <v>1120645</v>
      </c>
    </row>
    <row r="353" spans="5:69" x14ac:dyDescent="0.55000000000000004">
      <c r="E353" t="s">
        <v>65661</v>
      </c>
      <c r="G353" s="284">
        <v>2581.7399999999998</v>
      </c>
      <c r="I353" s="282" t="s">
        <v>41174</v>
      </c>
      <c r="J353" s="282"/>
      <c r="K353" s="283">
        <v>121853.08</v>
      </c>
      <c r="M353" s="242" t="s">
        <v>4678</v>
      </c>
      <c r="N353" s="242"/>
      <c r="O353" s="243">
        <v>5084.5</v>
      </c>
      <c r="Q353" s="224" t="s">
        <v>41063</v>
      </c>
      <c r="R353" s="224"/>
      <c r="S353" s="225">
        <v>65492</v>
      </c>
      <c r="U353" s="203" t="s">
        <v>4005</v>
      </c>
      <c r="V353" s="203"/>
      <c r="W353" s="204">
        <v>1636</v>
      </c>
      <c r="Y353" s="195" t="s">
        <v>3883</v>
      </c>
      <c r="Z353" s="195"/>
      <c r="AA353" s="196">
        <v>582022</v>
      </c>
      <c r="AB353" s="113"/>
      <c r="AC353" s="113"/>
      <c r="AD353" s="113"/>
      <c r="AE353" s="113"/>
      <c r="AF353" t="s">
        <v>42699</v>
      </c>
      <c r="AG353" s="284">
        <v>1817.47</v>
      </c>
      <c r="AI353" s="276" t="s">
        <v>70344</v>
      </c>
      <c r="AJ353" s="277">
        <v>229.84</v>
      </c>
      <c r="AL353" s="246" t="s">
        <v>61073</v>
      </c>
      <c r="AM353" s="247">
        <v>10141</v>
      </c>
      <c r="AO353" s="226" t="s">
        <v>15065</v>
      </c>
      <c r="AP353" s="227">
        <v>26179.78</v>
      </c>
      <c r="AR353" s="207" t="s">
        <v>14992</v>
      </c>
      <c r="AS353" s="208">
        <v>2274.85</v>
      </c>
      <c r="AT353" s="93"/>
      <c r="AU353" s="199" t="s">
        <v>31697</v>
      </c>
      <c r="AV353" s="200">
        <v>10732.82</v>
      </c>
      <c r="BA353" t="s">
        <v>11851</v>
      </c>
      <c r="BB353" s="284">
        <v>1482898.79</v>
      </c>
      <c r="BD353" s="272" t="s">
        <v>41715</v>
      </c>
      <c r="BE353" s="273">
        <v>121853.08</v>
      </c>
      <c r="BG353" s="244" t="s">
        <v>11119</v>
      </c>
      <c r="BH353" s="245">
        <v>5084.5</v>
      </c>
      <c r="BJ353" s="230" t="s">
        <v>41604</v>
      </c>
      <c r="BK353" s="231">
        <v>65492</v>
      </c>
      <c r="BM353" s="209" t="s">
        <v>8001</v>
      </c>
      <c r="BN353" s="210">
        <v>12828</v>
      </c>
      <c r="BP353" s="195" t="s">
        <v>10262</v>
      </c>
      <c r="BQ353" s="196">
        <v>6600</v>
      </c>
    </row>
    <row r="354" spans="5:69" x14ac:dyDescent="0.55000000000000004">
      <c r="E354" t="s">
        <v>65669</v>
      </c>
      <c r="G354" s="284">
        <v>2074.42</v>
      </c>
      <c r="I354" s="282" t="s">
        <v>41175</v>
      </c>
      <c r="J354" s="282"/>
      <c r="K354" s="283">
        <v>311396.53000000003</v>
      </c>
      <c r="M354" s="242" t="s">
        <v>4750</v>
      </c>
      <c r="N354" s="242"/>
      <c r="O354" s="243">
        <v>9360.64</v>
      </c>
      <c r="Q354" s="224" t="s">
        <v>44258</v>
      </c>
      <c r="R354" s="224"/>
      <c r="S354" s="225">
        <v>1401590.27</v>
      </c>
      <c r="U354" s="203" t="s">
        <v>819</v>
      </c>
      <c r="V354" s="203"/>
      <c r="W354" s="204">
        <v>42887.25</v>
      </c>
      <c r="Y354" s="195" t="s">
        <v>3884</v>
      </c>
      <c r="Z354" s="195"/>
      <c r="AA354" s="196">
        <v>41941</v>
      </c>
      <c r="AB354" s="113"/>
      <c r="AC354" s="113"/>
      <c r="AD354" s="113"/>
      <c r="AE354" s="113"/>
      <c r="AF354" t="s">
        <v>49005</v>
      </c>
      <c r="AG354" s="284">
        <v>5249.24</v>
      </c>
      <c r="AI354" s="276" t="s">
        <v>66864</v>
      </c>
      <c r="AJ354" s="277">
        <v>-169.33</v>
      </c>
      <c r="AL354" s="246" t="s">
        <v>58405</v>
      </c>
      <c r="AM354" s="247">
        <v>6098.85</v>
      </c>
      <c r="AO354" s="226" t="s">
        <v>15066</v>
      </c>
      <c r="AP354" s="227">
        <v>7018.92</v>
      </c>
      <c r="AR354" s="207" t="s">
        <v>14993</v>
      </c>
      <c r="AS354" s="208">
        <v>4337</v>
      </c>
      <c r="AT354" s="93"/>
      <c r="AU354" s="199" t="s">
        <v>16248</v>
      </c>
      <c r="AV354" s="200">
        <v>821.06</v>
      </c>
      <c r="BA354" t="s">
        <v>39902</v>
      </c>
      <c r="BB354">
        <v>238.54</v>
      </c>
      <c r="BD354" s="272" t="s">
        <v>41716</v>
      </c>
      <c r="BE354" s="273">
        <v>311396.53000000003</v>
      </c>
      <c r="BG354" s="244" t="s">
        <v>11125</v>
      </c>
      <c r="BH354" s="245">
        <v>9360.64</v>
      </c>
      <c r="BJ354" s="230" t="s">
        <v>46344</v>
      </c>
      <c r="BK354" s="231">
        <v>1401590.27</v>
      </c>
      <c r="BM354" s="209" t="s">
        <v>8259</v>
      </c>
      <c r="BN354" s="210">
        <v>2591.79</v>
      </c>
      <c r="BP354" s="195" t="s">
        <v>9872</v>
      </c>
      <c r="BQ354" s="196">
        <v>6600</v>
      </c>
    </row>
    <row r="355" spans="5:69" x14ac:dyDescent="0.55000000000000004">
      <c r="E355" t="s">
        <v>65670</v>
      </c>
      <c r="G355" s="284">
        <v>16162.76</v>
      </c>
      <c r="I355" s="282" t="s">
        <v>41176</v>
      </c>
      <c r="J355" s="282"/>
      <c r="K355" s="283">
        <v>217456</v>
      </c>
      <c r="M355" s="242" t="s">
        <v>4575</v>
      </c>
      <c r="N355" s="242"/>
      <c r="O355" s="243">
        <v>2700</v>
      </c>
      <c r="Q355" s="224" t="s">
        <v>44259</v>
      </c>
      <c r="R355" s="224"/>
      <c r="S355" s="225">
        <v>28426604.609999999</v>
      </c>
      <c r="U355" s="203" t="s">
        <v>820</v>
      </c>
      <c r="V355" s="203"/>
      <c r="W355" s="204">
        <v>74264</v>
      </c>
      <c r="Y355" s="195" t="s">
        <v>3885</v>
      </c>
      <c r="Z355" s="195"/>
      <c r="AA355" s="196">
        <v>560880</v>
      </c>
      <c r="AB355" s="113"/>
      <c r="AC355" s="113"/>
      <c r="AD355" s="113"/>
      <c r="AE355" s="113"/>
      <c r="AF355" t="s">
        <v>56326</v>
      </c>
      <c r="AG355">
        <v>25.68</v>
      </c>
      <c r="AI355" s="276" t="s">
        <v>66865</v>
      </c>
      <c r="AJ355" s="277">
        <v>6350.84</v>
      </c>
      <c r="AL355" s="246" t="s">
        <v>58406</v>
      </c>
      <c r="AM355" s="247">
        <v>466.59</v>
      </c>
      <c r="AO355" s="226" t="s">
        <v>15068</v>
      </c>
      <c r="AP355" s="227">
        <v>22597.13</v>
      </c>
      <c r="AR355" s="207" t="s">
        <v>14994</v>
      </c>
      <c r="AS355" s="208">
        <v>5581.52</v>
      </c>
      <c r="AT355" s="93"/>
      <c r="AU355" s="199" t="s">
        <v>31698</v>
      </c>
      <c r="AV355" s="200">
        <v>1857.12</v>
      </c>
      <c r="BA355" t="s">
        <v>40003</v>
      </c>
      <c r="BB355" s="284">
        <v>21442.12</v>
      </c>
      <c r="BD355" s="272" t="s">
        <v>41717</v>
      </c>
      <c r="BE355" s="273">
        <v>217456</v>
      </c>
      <c r="BG355" s="244" t="s">
        <v>9668</v>
      </c>
      <c r="BH355" s="245">
        <v>2700</v>
      </c>
      <c r="BJ355" s="230" t="s">
        <v>46345</v>
      </c>
      <c r="BK355" s="231">
        <v>28426604.609999999</v>
      </c>
      <c r="BM355" s="209" t="s">
        <v>8877</v>
      </c>
      <c r="BN355" s="210">
        <v>505.68</v>
      </c>
      <c r="BP355" s="195" t="s">
        <v>10263</v>
      </c>
      <c r="BQ355" s="196">
        <v>10792</v>
      </c>
    </row>
    <row r="356" spans="5:69" x14ac:dyDescent="0.55000000000000004">
      <c r="E356" t="s">
        <v>50944</v>
      </c>
      <c r="G356" s="284">
        <v>21168.799999999999</v>
      </c>
      <c r="I356" s="282" t="s">
        <v>43563</v>
      </c>
      <c r="J356" s="282"/>
      <c r="K356" s="283">
        <v>84242.09</v>
      </c>
      <c r="M356" s="242" t="s">
        <v>4688</v>
      </c>
      <c r="N356" s="242"/>
      <c r="O356" s="243">
        <v>4666</v>
      </c>
      <c r="Q356" s="224" t="s">
        <v>41064</v>
      </c>
      <c r="R356" s="224"/>
      <c r="S356" s="225">
        <v>378579</v>
      </c>
      <c r="U356" s="203" t="s">
        <v>821</v>
      </c>
      <c r="V356" s="203"/>
      <c r="W356" s="204">
        <v>13831</v>
      </c>
      <c r="Y356" s="195" t="s">
        <v>3886</v>
      </c>
      <c r="Z356" s="195"/>
      <c r="AA356" s="196">
        <v>8632</v>
      </c>
      <c r="AB356" s="113"/>
      <c r="AC356" s="113"/>
      <c r="AD356" s="113"/>
      <c r="AE356" s="113"/>
      <c r="AF356" t="s">
        <v>56327</v>
      </c>
      <c r="AG356">
        <v>86.4</v>
      </c>
      <c r="AI356" s="276" t="s">
        <v>66866</v>
      </c>
      <c r="AJ356" s="277">
        <v>10592.36</v>
      </c>
      <c r="AL356" s="246" t="s">
        <v>58407</v>
      </c>
      <c r="AM356" s="247">
        <v>1494.21</v>
      </c>
      <c r="AO356" s="226" t="s">
        <v>15069</v>
      </c>
      <c r="AP356" s="227">
        <v>55753.17</v>
      </c>
      <c r="AR356" s="207" t="s">
        <v>14995</v>
      </c>
      <c r="AS356" s="208">
        <v>8387</v>
      </c>
      <c r="AT356" s="93"/>
      <c r="AU356" s="199" t="s">
        <v>13114</v>
      </c>
      <c r="AV356" s="200">
        <v>10940.67</v>
      </c>
      <c r="BA356" t="s">
        <v>51152</v>
      </c>
      <c r="BB356" s="284">
        <v>14493.72</v>
      </c>
      <c r="BD356" s="272" t="s">
        <v>43877</v>
      </c>
      <c r="BE356" s="273">
        <v>84242.09</v>
      </c>
      <c r="BG356" s="244" t="s">
        <v>11130</v>
      </c>
      <c r="BH356" s="245">
        <v>4666</v>
      </c>
      <c r="BJ356" s="230" t="s">
        <v>41605</v>
      </c>
      <c r="BK356" s="231">
        <v>378579</v>
      </c>
      <c r="BM356" s="209" t="s">
        <v>9221</v>
      </c>
      <c r="BN356" s="210">
        <v>56898</v>
      </c>
      <c r="BP356" s="195" t="s">
        <v>9873</v>
      </c>
      <c r="BQ356" s="196">
        <v>10792</v>
      </c>
    </row>
    <row r="357" spans="5:69" x14ac:dyDescent="0.55000000000000004">
      <c r="E357" t="s">
        <v>65679</v>
      </c>
      <c r="G357" s="284">
        <v>4957.97</v>
      </c>
      <c r="I357" s="282" t="s">
        <v>41177</v>
      </c>
      <c r="J357" s="282"/>
      <c r="K357" s="283">
        <v>18646.41</v>
      </c>
      <c r="M357" s="242" t="s">
        <v>4693</v>
      </c>
      <c r="N357" s="242"/>
      <c r="O357" s="243">
        <v>8270.6299999999992</v>
      </c>
      <c r="Q357" s="224" t="s">
        <v>41065</v>
      </c>
      <c r="R357" s="224"/>
      <c r="S357" s="225">
        <v>276236.63</v>
      </c>
      <c r="U357" s="203" t="s">
        <v>822</v>
      </c>
      <c r="V357" s="203"/>
      <c r="W357" s="204">
        <v>8314.6299999999992</v>
      </c>
      <c r="Y357" s="195" t="s">
        <v>3887</v>
      </c>
      <c r="Z357" s="195"/>
      <c r="AA357" s="196">
        <v>2381.75</v>
      </c>
      <c r="AB357" s="113"/>
      <c r="AC357" s="113"/>
      <c r="AD357" s="113"/>
      <c r="AE357" s="113"/>
      <c r="AF357" t="s">
        <v>68215</v>
      </c>
      <c r="AG357" s="284">
        <v>17920</v>
      </c>
      <c r="AI357" s="276" t="s">
        <v>66867</v>
      </c>
      <c r="AJ357" s="277">
        <v>779.89</v>
      </c>
      <c r="AL357" s="246" t="s">
        <v>58408</v>
      </c>
      <c r="AM357" s="247">
        <v>310</v>
      </c>
      <c r="AO357" s="226" t="s">
        <v>49576</v>
      </c>
      <c r="AP357" s="227">
        <v>221784.25</v>
      </c>
      <c r="AR357" s="207" t="s">
        <v>14996</v>
      </c>
      <c r="AS357" s="208">
        <v>2985.63</v>
      </c>
      <c r="AT357" s="93"/>
      <c r="AU357" s="199" t="s">
        <v>13115</v>
      </c>
      <c r="AV357" s="200">
        <v>16129.33</v>
      </c>
      <c r="BA357" t="s">
        <v>51289</v>
      </c>
      <c r="BB357" s="284">
        <v>42291.64</v>
      </c>
      <c r="BD357" s="272" t="s">
        <v>41718</v>
      </c>
      <c r="BE357" s="273">
        <v>18646.41</v>
      </c>
      <c r="BG357" s="244" t="s">
        <v>11135</v>
      </c>
      <c r="BH357" s="245">
        <v>8270.6299999999992</v>
      </c>
      <c r="BJ357" s="230" t="s">
        <v>41606</v>
      </c>
      <c r="BK357" s="231">
        <v>276236.63</v>
      </c>
      <c r="BM357" s="209" t="s">
        <v>10572</v>
      </c>
      <c r="BN357" s="210">
        <v>8298</v>
      </c>
      <c r="BP357" s="195" t="s">
        <v>7609</v>
      </c>
      <c r="BQ357" s="196">
        <v>510316.62</v>
      </c>
    </row>
    <row r="358" spans="5:69" x14ac:dyDescent="0.55000000000000004">
      <c r="E358" t="s">
        <v>50950</v>
      </c>
      <c r="G358" s="284">
        <v>23354.15</v>
      </c>
      <c r="I358" s="282" t="s">
        <v>43564</v>
      </c>
      <c r="J358" s="282"/>
      <c r="K358" s="283">
        <v>200304.15</v>
      </c>
      <c r="M358" s="242" t="s">
        <v>4576</v>
      </c>
      <c r="N358" s="242"/>
      <c r="O358" s="243">
        <v>173.28</v>
      </c>
      <c r="Q358" s="224" t="s">
        <v>41066</v>
      </c>
      <c r="R358" s="224"/>
      <c r="S358" s="225">
        <v>69864.789999999994</v>
      </c>
      <c r="U358" s="203" t="s">
        <v>823</v>
      </c>
      <c r="V358" s="203"/>
      <c r="W358" s="204">
        <v>12200</v>
      </c>
      <c r="Y358" s="195" t="s">
        <v>3888</v>
      </c>
      <c r="Z358" s="195"/>
      <c r="AA358" s="196">
        <v>2703</v>
      </c>
      <c r="AB358" s="113"/>
      <c r="AC358" s="113"/>
      <c r="AD358" s="113"/>
      <c r="AE358" s="113"/>
      <c r="AF358" t="s">
        <v>68216</v>
      </c>
      <c r="AG358" s="284">
        <v>10148.36</v>
      </c>
      <c r="AI358" s="276" t="s">
        <v>66868</v>
      </c>
      <c r="AJ358" s="277">
        <v>2650.26</v>
      </c>
      <c r="AL358" s="246" t="s">
        <v>61074</v>
      </c>
      <c r="AM358" s="247">
        <v>2872.17</v>
      </c>
      <c r="AO358" s="226" t="s">
        <v>35957</v>
      </c>
      <c r="AP358" s="227">
        <v>-10957.53</v>
      </c>
      <c r="AR358" s="207" t="s">
        <v>14997</v>
      </c>
      <c r="AS358" s="208">
        <v>228.41</v>
      </c>
      <c r="AT358" s="93"/>
      <c r="AU358" s="199" t="s">
        <v>13116</v>
      </c>
      <c r="AV358" s="200">
        <v>367625.25</v>
      </c>
      <c r="BA358" t="s">
        <v>43926</v>
      </c>
      <c r="BB358">
        <v>853</v>
      </c>
      <c r="BD358" s="272" t="s">
        <v>43878</v>
      </c>
      <c r="BE358" s="273">
        <v>200304.15</v>
      </c>
      <c r="BG358" s="244" t="s">
        <v>9669</v>
      </c>
      <c r="BH358" s="245">
        <v>173.28</v>
      </c>
      <c r="BJ358" s="230" t="s">
        <v>41607</v>
      </c>
      <c r="BK358" s="231">
        <v>69864.789999999994</v>
      </c>
      <c r="BM358" s="209" t="s">
        <v>11022</v>
      </c>
      <c r="BN358" s="210">
        <v>29967</v>
      </c>
      <c r="BP358" s="195" t="s">
        <v>10264</v>
      </c>
      <c r="BQ358" s="196">
        <v>380502</v>
      </c>
    </row>
    <row r="359" spans="5:69" x14ac:dyDescent="0.55000000000000004">
      <c r="E359" t="s">
        <v>50957</v>
      </c>
      <c r="G359" s="284">
        <v>5328.62</v>
      </c>
      <c r="I359" s="282" t="s">
        <v>43565</v>
      </c>
      <c r="J359" s="282"/>
      <c r="K359" s="283">
        <v>231375.04</v>
      </c>
      <c r="M359" s="242" t="s">
        <v>4696</v>
      </c>
      <c r="N359" s="242"/>
      <c r="O359" s="243">
        <v>9547.06</v>
      </c>
      <c r="Q359" s="224" t="s">
        <v>41067</v>
      </c>
      <c r="R359" s="224"/>
      <c r="S359" s="225">
        <v>155742.66</v>
      </c>
      <c r="U359" s="203" t="s">
        <v>824</v>
      </c>
      <c r="V359" s="203"/>
      <c r="W359" s="204">
        <v>37807</v>
      </c>
      <c r="Y359" s="195" t="s">
        <v>3889</v>
      </c>
      <c r="Z359" s="195"/>
      <c r="AA359" s="196">
        <v>4678</v>
      </c>
      <c r="AB359" s="113"/>
      <c r="AC359" s="113"/>
      <c r="AD359" s="113"/>
      <c r="AE359" s="113"/>
      <c r="AF359" t="s">
        <v>40444</v>
      </c>
      <c r="AG359" s="284">
        <v>32325.11</v>
      </c>
      <c r="AI359" s="276" t="s">
        <v>63920</v>
      </c>
      <c r="AJ359" s="277">
        <v>363.87</v>
      </c>
      <c r="AL359" s="246" t="s">
        <v>54771</v>
      </c>
      <c r="AM359" s="247">
        <v>13832</v>
      </c>
      <c r="AO359" s="226" t="s">
        <v>51474</v>
      </c>
      <c r="AP359" s="227">
        <v>7849</v>
      </c>
      <c r="AR359" s="207" t="s">
        <v>14998</v>
      </c>
      <c r="AS359" s="208">
        <v>647.29</v>
      </c>
      <c r="AT359" s="93"/>
      <c r="AU359" s="199" t="s">
        <v>13117</v>
      </c>
      <c r="AV359" s="200">
        <v>399659.73</v>
      </c>
      <c r="BA359" t="s">
        <v>11852</v>
      </c>
      <c r="BB359" s="284">
        <v>2643506.0299999998</v>
      </c>
      <c r="BD359" s="272" t="s">
        <v>43879</v>
      </c>
      <c r="BE359" s="273">
        <v>231375.04</v>
      </c>
      <c r="BG359" s="244" t="s">
        <v>11138</v>
      </c>
      <c r="BH359" s="245">
        <v>9547.06</v>
      </c>
      <c r="BJ359" s="230" t="s">
        <v>41608</v>
      </c>
      <c r="BK359" s="231">
        <v>155742.66</v>
      </c>
      <c r="BM359" s="209" t="s">
        <v>11233</v>
      </c>
      <c r="BN359" s="210">
        <v>14985</v>
      </c>
      <c r="BP359" s="195" t="s">
        <v>9309</v>
      </c>
      <c r="BQ359" s="196">
        <v>214794.04</v>
      </c>
    </row>
    <row r="360" spans="5:69" x14ac:dyDescent="0.55000000000000004">
      <c r="E360" t="s">
        <v>65683</v>
      </c>
      <c r="G360" s="284">
        <v>2463.21</v>
      </c>
      <c r="I360" s="282" t="s">
        <v>41178</v>
      </c>
      <c r="J360" s="282"/>
      <c r="K360" s="283">
        <v>122851.78</v>
      </c>
      <c r="M360" s="242" t="s">
        <v>4701</v>
      </c>
      <c r="N360" s="242"/>
      <c r="O360" s="243">
        <v>1019</v>
      </c>
      <c r="Q360" s="224" t="s">
        <v>41068</v>
      </c>
      <c r="R360" s="224"/>
      <c r="S360" s="225">
        <v>288501.98</v>
      </c>
      <c r="U360" s="203" t="s">
        <v>825</v>
      </c>
      <c r="V360" s="203"/>
      <c r="W360" s="204">
        <v>727500</v>
      </c>
      <c r="Y360" s="195" t="s">
        <v>3890</v>
      </c>
      <c r="Z360" s="195"/>
      <c r="AA360" s="196">
        <v>10227.68</v>
      </c>
      <c r="AB360" s="113"/>
      <c r="AC360" s="113"/>
      <c r="AD360" s="113"/>
      <c r="AE360" s="113"/>
      <c r="AF360" t="s">
        <v>57610</v>
      </c>
      <c r="AG360" s="284">
        <v>8850</v>
      </c>
      <c r="AI360" s="276" t="s">
        <v>66869</v>
      </c>
      <c r="AJ360" s="277">
        <v>-834.1</v>
      </c>
      <c r="AL360" s="246" t="s">
        <v>54772</v>
      </c>
      <c r="AM360" s="247">
        <v>4323</v>
      </c>
      <c r="AO360" s="226" t="s">
        <v>35958</v>
      </c>
      <c r="AP360" s="227">
        <v>1628.63</v>
      </c>
      <c r="AR360" s="207" t="s">
        <v>14999</v>
      </c>
      <c r="AS360" s="208">
        <v>133.19999999999999</v>
      </c>
      <c r="AT360" s="93"/>
      <c r="AU360" s="199" t="s">
        <v>13118</v>
      </c>
      <c r="AV360" s="200">
        <v>30573.97</v>
      </c>
      <c r="BA360" t="s">
        <v>39903</v>
      </c>
      <c r="BB360">
        <v>182</v>
      </c>
      <c r="BD360" s="272" t="s">
        <v>41719</v>
      </c>
      <c r="BE360" s="273">
        <v>122851.78</v>
      </c>
      <c r="BG360" s="244" t="s">
        <v>11143</v>
      </c>
      <c r="BH360" s="245">
        <v>1019</v>
      </c>
      <c r="BJ360" s="230" t="s">
        <v>41609</v>
      </c>
      <c r="BK360" s="231">
        <v>288501.98</v>
      </c>
      <c r="BM360" s="209" t="s">
        <v>9766</v>
      </c>
      <c r="BN360" s="210">
        <v>239388.24</v>
      </c>
      <c r="BP360" s="195" t="s">
        <v>9875</v>
      </c>
      <c r="BQ360" s="196">
        <v>1105612.6599999999</v>
      </c>
    </row>
    <row r="361" spans="5:69" x14ac:dyDescent="0.55000000000000004">
      <c r="E361" t="s">
        <v>65685</v>
      </c>
      <c r="G361" s="284">
        <v>31581</v>
      </c>
      <c r="I361" s="282" t="s">
        <v>41179</v>
      </c>
      <c r="J361" s="282"/>
      <c r="K361" s="283">
        <v>18589.419999999998</v>
      </c>
      <c r="M361" s="242" t="s">
        <v>4578</v>
      </c>
      <c r="N361" s="242"/>
      <c r="O361" s="243">
        <v>101549.34</v>
      </c>
      <c r="Q361" s="224" t="s">
        <v>41069</v>
      </c>
      <c r="R361" s="224"/>
      <c r="S361" s="225">
        <v>135053.67000000001</v>
      </c>
      <c r="U361" s="203" t="s">
        <v>826</v>
      </c>
      <c r="V361" s="203"/>
      <c r="W361" s="204">
        <v>7999</v>
      </c>
      <c r="Y361" s="195" t="s">
        <v>3891</v>
      </c>
      <c r="Z361" s="195"/>
      <c r="AA361" s="196">
        <v>6259</v>
      </c>
      <c r="AB361" s="113"/>
      <c r="AC361" s="113"/>
      <c r="AD361" s="113"/>
      <c r="AE361" s="113"/>
      <c r="AF361" t="s">
        <v>68219</v>
      </c>
      <c r="AG361" s="284">
        <v>10213.620000000001</v>
      </c>
      <c r="AI361" s="276" t="s">
        <v>66870</v>
      </c>
      <c r="AJ361" s="277">
        <v>3527.5</v>
      </c>
      <c r="AL361" s="246" t="s">
        <v>15062</v>
      </c>
      <c r="AM361" s="247">
        <v>3869.2</v>
      </c>
      <c r="AO361" s="226" t="s">
        <v>34465</v>
      </c>
      <c r="AP361" s="227">
        <v>31921.37</v>
      </c>
      <c r="AR361" s="207" t="s">
        <v>15000</v>
      </c>
      <c r="AS361" s="208">
        <v>25742.47</v>
      </c>
      <c r="AT361" s="93"/>
      <c r="AU361" s="199" t="s">
        <v>13119</v>
      </c>
      <c r="AV361" s="200">
        <v>78732.97</v>
      </c>
      <c r="BA361" t="s">
        <v>40004</v>
      </c>
      <c r="BB361" s="284">
        <v>12122.95</v>
      </c>
      <c r="BD361" s="272" t="s">
        <v>41720</v>
      </c>
      <c r="BE361" s="273">
        <v>18589.419999999998</v>
      </c>
      <c r="BG361" s="244" t="s">
        <v>11144</v>
      </c>
      <c r="BH361" s="245">
        <v>101549.34</v>
      </c>
      <c r="BJ361" s="230" t="s">
        <v>41610</v>
      </c>
      <c r="BK361" s="231">
        <v>135053.67000000001</v>
      </c>
      <c r="BM361" s="209" t="s">
        <v>6879</v>
      </c>
      <c r="BN361" s="210">
        <v>600</v>
      </c>
      <c r="BP361" s="195" t="s">
        <v>10109</v>
      </c>
      <c r="BQ361" s="196">
        <v>44193.84</v>
      </c>
    </row>
    <row r="362" spans="5:69" x14ac:dyDescent="0.55000000000000004">
      <c r="E362" t="s">
        <v>50961</v>
      </c>
      <c r="G362" s="284">
        <v>8935.17</v>
      </c>
      <c r="I362" s="282" t="s">
        <v>41180</v>
      </c>
      <c r="J362" s="282"/>
      <c r="K362" s="283">
        <v>197668.83</v>
      </c>
      <c r="M362" s="242" t="s">
        <v>4579</v>
      </c>
      <c r="N362" s="242"/>
      <c r="O362" s="243">
        <v>30131.279999999999</v>
      </c>
      <c r="Q362" s="224" t="s">
        <v>41070</v>
      </c>
      <c r="R362" s="224"/>
      <c r="S362" s="225">
        <v>40907</v>
      </c>
      <c r="U362" s="203" t="s">
        <v>827</v>
      </c>
      <c r="V362" s="203"/>
      <c r="W362" s="204">
        <v>3187</v>
      </c>
      <c r="Y362" s="195" t="s">
        <v>3892</v>
      </c>
      <c r="Z362" s="195"/>
      <c r="AA362" s="196">
        <v>4597</v>
      </c>
      <c r="AB362" s="113"/>
      <c r="AC362" s="113"/>
      <c r="AD362" s="113"/>
      <c r="AE362" s="113"/>
      <c r="AF362" t="s">
        <v>71124</v>
      </c>
      <c r="AG362" s="284">
        <v>44000</v>
      </c>
      <c r="AI362" s="276" t="s">
        <v>70345</v>
      </c>
      <c r="AJ362" s="277">
        <v>21850</v>
      </c>
      <c r="AL362" s="246" t="s">
        <v>51473</v>
      </c>
      <c r="AM362" s="247">
        <v>13.44</v>
      </c>
      <c r="AO362" s="226" t="s">
        <v>44335</v>
      </c>
      <c r="AP362" s="227">
        <v>26217.49</v>
      </c>
      <c r="AR362" s="207" t="s">
        <v>15001</v>
      </c>
      <c r="AS362" s="208">
        <v>2760</v>
      </c>
      <c r="AT362" s="93"/>
      <c r="AU362" s="199" t="s">
        <v>13120</v>
      </c>
      <c r="AV362" s="200">
        <v>63006.36</v>
      </c>
      <c r="BA362" t="s">
        <v>51153</v>
      </c>
      <c r="BB362" s="284">
        <v>23114.98</v>
      </c>
      <c r="BD362" s="272" t="s">
        <v>41721</v>
      </c>
      <c r="BE362" s="273">
        <v>197668.83</v>
      </c>
      <c r="BG362" s="244" t="s">
        <v>9671</v>
      </c>
      <c r="BH362" s="245">
        <v>30131.279999999999</v>
      </c>
      <c r="BJ362" s="230" t="s">
        <v>41611</v>
      </c>
      <c r="BK362" s="231">
        <v>40907</v>
      </c>
      <c r="BM362" s="209" t="s">
        <v>7044</v>
      </c>
      <c r="BN362" s="210">
        <v>908</v>
      </c>
      <c r="BP362" s="195" t="s">
        <v>10265</v>
      </c>
      <c r="BQ362" s="196">
        <v>31138.400000000001</v>
      </c>
    </row>
    <row r="363" spans="5:69" x14ac:dyDescent="0.55000000000000004">
      <c r="E363" t="s">
        <v>65689</v>
      </c>
      <c r="G363">
        <v>269.24</v>
      </c>
      <c r="I363" s="282" t="s">
        <v>43566</v>
      </c>
      <c r="J363" s="282"/>
      <c r="K363" s="283">
        <v>152907.17000000001</v>
      </c>
      <c r="M363" s="242" t="s">
        <v>4751</v>
      </c>
      <c r="N363" s="242"/>
      <c r="O363" s="243">
        <v>1500</v>
      </c>
      <c r="Q363" s="224" t="s">
        <v>41071</v>
      </c>
      <c r="R363" s="224"/>
      <c r="S363" s="225">
        <v>152392</v>
      </c>
      <c r="U363" s="203" t="s">
        <v>828</v>
      </c>
      <c r="V363" s="203"/>
      <c r="W363" s="204">
        <v>8962</v>
      </c>
      <c r="Y363" s="195" t="s">
        <v>3694</v>
      </c>
      <c r="Z363" s="195"/>
      <c r="AA363" s="196">
        <v>60772</v>
      </c>
      <c r="AB363" s="113"/>
      <c r="AC363" s="113"/>
      <c r="AD363" s="113"/>
      <c r="AE363" s="113"/>
      <c r="AF363" t="s">
        <v>42709</v>
      </c>
      <c r="AG363" s="284">
        <v>3363.31</v>
      </c>
      <c r="AI363" s="276" t="s">
        <v>60180</v>
      </c>
      <c r="AJ363" s="277">
        <v>3998</v>
      </c>
      <c r="AL363" s="246" t="s">
        <v>15064</v>
      </c>
      <c r="AM363" s="247">
        <v>451.11</v>
      </c>
      <c r="AO363" s="226" t="s">
        <v>49577</v>
      </c>
      <c r="AP363" s="227">
        <v>633.12</v>
      </c>
      <c r="AR363" s="207" t="s">
        <v>15002</v>
      </c>
      <c r="AS363" s="208">
        <v>3464</v>
      </c>
      <c r="AT363" s="93"/>
      <c r="AU363" s="199" t="s">
        <v>13121</v>
      </c>
      <c r="AV363" s="200">
        <v>16178.24</v>
      </c>
      <c r="BA363" t="s">
        <v>46511</v>
      </c>
      <c r="BB363">
        <v>939</v>
      </c>
      <c r="BD363" s="272" t="s">
        <v>43880</v>
      </c>
      <c r="BE363" s="273">
        <v>152907.17000000001</v>
      </c>
      <c r="BG363" s="244" t="s">
        <v>11150</v>
      </c>
      <c r="BH363" s="245">
        <v>1500</v>
      </c>
      <c r="BJ363" s="230" t="s">
        <v>41612</v>
      </c>
      <c r="BK363" s="231">
        <v>152392</v>
      </c>
      <c r="BM363" s="209" t="s">
        <v>7286</v>
      </c>
      <c r="BN363" s="210">
        <v>20480.330000000002</v>
      </c>
      <c r="BP363" s="195" t="s">
        <v>9876</v>
      </c>
      <c r="BQ363" s="196">
        <v>75332.240000000005</v>
      </c>
    </row>
    <row r="364" spans="5:69" x14ac:dyDescent="0.55000000000000004">
      <c r="E364" t="s">
        <v>65692</v>
      </c>
      <c r="G364" s="284">
        <v>22163</v>
      </c>
      <c r="I364" s="282" t="s">
        <v>41181</v>
      </c>
      <c r="J364" s="282"/>
      <c r="K364" s="283">
        <v>113903.63</v>
      </c>
      <c r="M364" s="242" t="s">
        <v>3632</v>
      </c>
      <c r="N364" s="242"/>
      <c r="O364" s="243">
        <v>112.53</v>
      </c>
      <c r="Q364" s="224" t="s">
        <v>41072</v>
      </c>
      <c r="R364" s="224"/>
      <c r="S364" s="225">
        <v>220029.89</v>
      </c>
      <c r="U364" s="203" t="s">
        <v>829</v>
      </c>
      <c r="V364" s="203"/>
      <c r="W364" s="204">
        <v>2512.5</v>
      </c>
      <c r="Y364" s="195" t="s">
        <v>3893</v>
      </c>
      <c r="Z364" s="195"/>
      <c r="AA364" s="196">
        <v>50956</v>
      </c>
      <c r="AB364" s="113"/>
      <c r="AC364" s="113"/>
      <c r="AD364" s="113"/>
      <c r="AE364" s="113"/>
      <c r="AF364" t="s">
        <v>50164</v>
      </c>
      <c r="AG364">
        <v>957.07</v>
      </c>
      <c r="AI364" s="276" t="s">
        <v>60181</v>
      </c>
      <c r="AJ364" s="277">
        <v>294.33</v>
      </c>
      <c r="AL364" s="246" t="s">
        <v>15065</v>
      </c>
      <c r="AM364" s="247">
        <v>951.25</v>
      </c>
      <c r="AO364" s="226" t="s">
        <v>44336</v>
      </c>
      <c r="AP364" s="227">
        <v>2054</v>
      </c>
      <c r="AR364" s="207" t="s">
        <v>15003</v>
      </c>
      <c r="AS364" s="208">
        <v>47583.7</v>
      </c>
      <c r="AT364" s="93"/>
      <c r="AU364" s="199" t="s">
        <v>13122</v>
      </c>
      <c r="AV364" s="200">
        <v>41896.47</v>
      </c>
      <c r="BA364" t="s">
        <v>43927</v>
      </c>
      <c r="BB364" s="284">
        <v>6407</v>
      </c>
      <c r="BD364" s="272" t="s">
        <v>41722</v>
      </c>
      <c r="BE364" s="273">
        <v>113903.63</v>
      </c>
      <c r="BG364" s="244" t="s">
        <v>9673</v>
      </c>
      <c r="BH364" s="245">
        <v>112.53</v>
      </c>
      <c r="BJ364" s="230" t="s">
        <v>41613</v>
      </c>
      <c r="BK364" s="231">
        <v>220029.89</v>
      </c>
      <c r="BM364" s="209" t="s">
        <v>7701</v>
      </c>
      <c r="BN364" s="210">
        <v>1841.07</v>
      </c>
      <c r="BP364" s="195" t="s">
        <v>7610</v>
      </c>
      <c r="BQ364" s="196">
        <v>592272.39</v>
      </c>
    </row>
    <row r="365" spans="5:69" x14ac:dyDescent="0.55000000000000004">
      <c r="E365" t="s">
        <v>65603</v>
      </c>
      <c r="G365" s="284">
        <v>150980.62</v>
      </c>
      <c r="I365" s="282" t="s">
        <v>41182</v>
      </c>
      <c r="J365" s="282"/>
      <c r="K365" s="283">
        <v>148767.62</v>
      </c>
      <c r="M365" s="242" t="s">
        <v>4582</v>
      </c>
      <c r="N365" s="242"/>
      <c r="O365" s="243">
        <v>91513.279999999999</v>
      </c>
      <c r="Q365" s="224" t="s">
        <v>41073</v>
      </c>
      <c r="R365" s="224"/>
      <c r="S365" s="225">
        <v>38500</v>
      </c>
      <c r="U365" s="203" t="s">
        <v>830</v>
      </c>
      <c r="V365" s="203"/>
      <c r="W365" s="204">
        <v>1431.98</v>
      </c>
      <c r="Y365" s="195" t="s">
        <v>3894</v>
      </c>
      <c r="Z365" s="195"/>
      <c r="AA365" s="196">
        <v>1024056</v>
      </c>
      <c r="AB365" s="113"/>
      <c r="AC365" s="113"/>
      <c r="AD365" s="113"/>
      <c r="AE365" s="113"/>
      <c r="AF365" t="s">
        <v>42710</v>
      </c>
      <c r="AG365">
        <v>122.56</v>
      </c>
      <c r="AI365" s="276" t="s">
        <v>60182</v>
      </c>
      <c r="AJ365" s="277">
        <v>1000.29</v>
      </c>
      <c r="AL365" s="246" t="s">
        <v>15066</v>
      </c>
      <c r="AM365" s="247">
        <v>1295.72</v>
      </c>
      <c r="AO365" s="226" t="s">
        <v>44337</v>
      </c>
      <c r="AP365" s="227">
        <v>6471.03</v>
      </c>
      <c r="AR365" s="207" t="s">
        <v>15004</v>
      </c>
      <c r="AS365" s="208">
        <v>13647.3</v>
      </c>
      <c r="AT365" s="93"/>
      <c r="AU365" s="199" t="s">
        <v>13123</v>
      </c>
      <c r="AV365" s="200">
        <v>19872.25</v>
      </c>
      <c r="BA365" t="s">
        <v>11853</v>
      </c>
      <c r="BB365" s="284">
        <v>411327.89</v>
      </c>
      <c r="BD365" s="272" t="s">
        <v>41723</v>
      </c>
      <c r="BE365" s="273">
        <v>148767.62</v>
      </c>
      <c r="BG365" s="244" t="s">
        <v>11208</v>
      </c>
      <c r="BH365" s="245">
        <v>91513.279999999999</v>
      </c>
      <c r="BJ365" s="230" t="s">
        <v>41614</v>
      </c>
      <c r="BK365" s="231">
        <v>38500</v>
      </c>
      <c r="BM365" s="209" t="s">
        <v>8002</v>
      </c>
      <c r="BN365" s="210">
        <v>937</v>
      </c>
      <c r="BP365" s="195" t="s">
        <v>10266</v>
      </c>
      <c r="BQ365" s="196">
        <v>696832</v>
      </c>
    </row>
    <row r="366" spans="5:69" x14ac:dyDescent="0.55000000000000004">
      <c r="E366" t="s">
        <v>50881</v>
      </c>
      <c r="G366" s="284">
        <v>23299.13</v>
      </c>
      <c r="I366" s="282" t="s">
        <v>43567</v>
      </c>
      <c r="J366" s="282"/>
      <c r="K366" s="283">
        <v>27984.66</v>
      </c>
      <c r="M366" s="242" t="s">
        <v>4584</v>
      </c>
      <c r="N366" s="242"/>
      <c r="O366" s="243">
        <v>78829.820000000007</v>
      </c>
      <c r="Q366" s="224" t="s">
        <v>41074</v>
      </c>
      <c r="R366" s="224"/>
      <c r="S366" s="225">
        <v>55306</v>
      </c>
      <c r="U366" s="203" t="s">
        <v>4007</v>
      </c>
      <c r="V366" s="203"/>
      <c r="W366" s="204">
        <v>7018</v>
      </c>
      <c r="Y366" s="195" t="s">
        <v>3895</v>
      </c>
      <c r="Z366" s="195"/>
      <c r="AA366" s="196">
        <v>6275</v>
      </c>
      <c r="AB366" s="113"/>
      <c r="AC366" s="113"/>
      <c r="AD366" s="113"/>
      <c r="AE366" s="113"/>
      <c r="AF366" t="s">
        <v>50166</v>
      </c>
      <c r="AG366">
        <v>35.49</v>
      </c>
      <c r="AI366" s="276" t="s">
        <v>34485</v>
      </c>
      <c r="AJ366" s="277">
        <v>14000</v>
      </c>
      <c r="AL366" s="246" t="s">
        <v>58176</v>
      </c>
      <c r="AM366" s="247">
        <v>19260</v>
      </c>
      <c r="AO366" s="226" t="s">
        <v>46638</v>
      </c>
      <c r="AP366" s="227">
        <v>1804.87</v>
      </c>
      <c r="AR366" s="207" t="s">
        <v>15005</v>
      </c>
      <c r="AS366" s="208">
        <v>5250</v>
      </c>
      <c r="AT366" s="93"/>
      <c r="AU366" s="199" t="s">
        <v>13124</v>
      </c>
      <c r="AV366" s="200">
        <v>601.82000000000005</v>
      </c>
      <c r="BA366" t="s">
        <v>40005</v>
      </c>
      <c r="BB366" s="284">
        <v>8999.58</v>
      </c>
      <c r="BD366" s="272" t="s">
        <v>43881</v>
      </c>
      <c r="BE366" s="273">
        <v>27984.66</v>
      </c>
      <c r="BG366" s="244" t="s">
        <v>11157</v>
      </c>
      <c r="BH366" s="245">
        <v>78829.820000000007</v>
      </c>
      <c r="BJ366" s="230" t="s">
        <v>41615</v>
      </c>
      <c r="BK366" s="231">
        <v>55306</v>
      </c>
      <c r="BM366" s="209" t="s">
        <v>8183</v>
      </c>
      <c r="BN366" s="210">
        <v>299</v>
      </c>
      <c r="BP366" s="195" t="s">
        <v>9877</v>
      </c>
      <c r="BQ366" s="196">
        <v>1289104.3899999999</v>
      </c>
    </row>
    <row r="367" spans="5:69" x14ac:dyDescent="0.55000000000000004">
      <c r="E367" t="s">
        <v>65604</v>
      </c>
      <c r="G367" s="284">
        <v>6766.71</v>
      </c>
      <c r="I367" s="282" t="s">
        <v>43568</v>
      </c>
      <c r="J367" s="282"/>
      <c r="K367" s="283">
        <v>139725.6</v>
      </c>
      <c r="M367" s="242" t="s">
        <v>3636</v>
      </c>
      <c r="N367" s="242"/>
      <c r="O367" s="243">
        <v>25945.51</v>
      </c>
      <c r="Q367" s="224" t="s">
        <v>41075</v>
      </c>
      <c r="R367" s="224"/>
      <c r="S367" s="225">
        <v>59746</v>
      </c>
      <c r="U367" s="203" t="s">
        <v>831</v>
      </c>
      <c r="V367" s="203"/>
      <c r="W367" s="204">
        <v>872</v>
      </c>
      <c r="Y367" s="195" t="s">
        <v>3896</v>
      </c>
      <c r="Z367" s="195"/>
      <c r="AA367" s="196">
        <v>226956</v>
      </c>
      <c r="AB367" s="113"/>
      <c r="AC367" s="113"/>
      <c r="AD367" s="113"/>
      <c r="AE367" s="113"/>
      <c r="AF367" t="s">
        <v>71125</v>
      </c>
      <c r="AG367" s="284">
        <v>3879.54</v>
      </c>
      <c r="AI367" s="276" t="s">
        <v>63921</v>
      </c>
      <c r="AJ367" s="277">
        <v>86113.13</v>
      </c>
      <c r="AL367" s="246" t="s">
        <v>15068</v>
      </c>
      <c r="AM367" s="247">
        <v>3097.31</v>
      </c>
      <c r="AO367" s="226" t="s">
        <v>34466</v>
      </c>
      <c r="AP367" s="227">
        <v>41267</v>
      </c>
      <c r="AR367" s="207" t="s">
        <v>15006</v>
      </c>
      <c r="AS367" s="208">
        <v>25801.35</v>
      </c>
      <c r="AT367" s="93"/>
      <c r="AU367" s="199" t="s">
        <v>13125</v>
      </c>
      <c r="AV367" s="200">
        <v>17013.18</v>
      </c>
      <c r="BA367" t="s">
        <v>51154</v>
      </c>
      <c r="BB367" s="284">
        <v>111465.06</v>
      </c>
      <c r="BD367" s="272" t="s">
        <v>43882</v>
      </c>
      <c r="BE367" s="273">
        <v>139725.6</v>
      </c>
      <c r="BG367" s="244" t="s">
        <v>9677</v>
      </c>
      <c r="BH367" s="245">
        <v>25945.51</v>
      </c>
      <c r="BJ367" s="230" t="s">
        <v>41616</v>
      </c>
      <c r="BK367" s="231">
        <v>59746</v>
      </c>
      <c r="BM367" s="209" t="s">
        <v>8260</v>
      </c>
      <c r="BN367" s="210">
        <v>12934.32</v>
      </c>
      <c r="BP367" s="195" t="s">
        <v>7611</v>
      </c>
      <c r="BQ367" s="196">
        <v>191617</v>
      </c>
    </row>
    <row r="368" spans="5:69" x14ac:dyDescent="0.55000000000000004">
      <c r="E368" t="s">
        <v>65605</v>
      </c>
      <c r="G368" s="284">
        <v>4090.21</v>
      </c>
      <c r="I368" s="282" t="s">
        <v>41183</v>
      </c>
      <c r="J368" s="282"/>
      <c r="K368" s="283">
        <v>11111.03</v>
      </c>
      <c r="M368" s="242" t="s">
        <v>4585</v>
      </c>
      <c r="N368" s="242"/>
      <c r="O368" s="243">
        <v>1148.02</v>
      </c>
      <c r="Q368" s="224" t="s">
        <v>41076</v>
      </c>
      <c r="R368" s="224"/>
      <c r="S368" s="225">
        <v>255376.19</v>
      </c>
      <c r="U368" s="203" t="s">
        <v>832</v>
      </c>
      <c r="V368" s="203"/>
      <c r="W368" s="204">
        <v>2271</v>
      </c>
      <c r="Y368" s="195" t="s">
        <v>3897</v>
      </c>
      <c r="Z368" s="195"/>
      <c r="AA368" s="196">
        <v>379530</v>
      </c>
      <c r="AB368" s="113"/>
      <c r="AC368" s="113"/>
      <c r="AD368" s="113"/>
      <c r="AE368" s="113"/>
      <c r="AF368" t="s">
        <v>42712</v>
      </c>
      <c r="AG368">
        <v>981.84</v>
      </c>
      <c r="AI368" s="276" t="s">
        <v>15209</v>
      </c>
      <c r="AJ368" s="277">
        <v>10320</v>
      </c>
      <c r="AL368" s="246" t="s">
        <v>15069</v>
      </c>
      <c r="AM368" s="247">
        <v>48543.29</v>
      </c>
      <c r="AO368" s="226" t="s">
        <v>34467</v>
      </c>
      <c r="AP368" s="227">
        <v>3156.93</v>
      </c>
      <c r="AR368" s="207" t="s">
        <v>15007</v>
      </c>
      <c r="AS368" s="208">
        <v>167673.25</v>
      </c>
      <c r="AT368" s="93"/>
      <c r="AU368" s="199" t="s">
        <v>13126</v>
      </c>
      <c r="AV368" s="200">
        <v>35245.5</v>
      </c>
      <c r="BA368" t="s">
        <v>46512</v>
      </c>
      <c r="BB368" s="284">
        <v>1112.92</v>
      </c>
      <c r="BD368" s="272" t="s">
        <v>41724</v>
      </c>
      <c r="BE368" s="273">
        <v>11111.03</v>
      </c>
      <c r="BG368" s="244" t="s">
        <v>11159</v>
      </c>
      <c r="BH368" s="245">
        <v>1148.02</v>
      </c>
      <c r="BJ368" s="230" t="s">
        <v>41617</v>
      </c>
      <c r="BK368" s="231">
        <v>255376.19</v>
      </c>
      <c r="BM368" s="209" t="s">
        <v>8639</v>
      </c>
      <c r="BN368" s="210">
        <v>2000</v>
      </c>
      <c r="BP368" s="195" t="s">
        <v>10267</v>
      </c>
      <c r="BQ368" s="196">
        <v>205823</v>
      </c>
    </row>
    <row r="369" spans="5:69" x14ac:dyDescent="0.55000000000000004">
      <c r="E369" t="s">
        <v>50884</v>
      </c>
      <c r="G369">
        <v>916.11</v>
      </c>
      <c r="I369" s="282" t="s">
        <v>37081</v>
      </c>
      <c r="J369" s="282"/>
      <c r="K369" s="283">
        <v>17007.849999999999</v>
      </c>
      <c r="M369" s="242" t="s">
        <v>4586</v>
      </c>
      <c r="N369" s="242"/>
      <c r="O369" s="243">
        <v>29114.7</v>
      </c>
      <c r="Q369" s="224" t="s">
        <v>41077</v>
      </c>
      <c r="R369" s="224"/>
      <c r="S369" s="225">
        <v>28528</v>
      </c>
      <c r="U369" s="203" t="s">
        <v>833</v>
      </c>
      <c r="V369" s="203"/>
      <c r="W369" s="204">
        <v>775</v>
      </c>
      <c r="Y369" s="195" t="s">
        <v>3898</v>
      </c>
      <c r="Z369" s="195"/>
      <c r="AA369" s="196">
        <v>22292</v>
      </c>
      <c r="AB369" s="113"/>
      <c r="AC369" s="113"/>
      <c r="AD369" s="113"/>
      <c r="AE369" s="113"/>
      <c r="AF369" t="s">
        <v>42713</v>
      </c>
      <c r="AG369" s="284">
        <v>32368.639999999999</v>
      </c>
      <c r="AI369" s="276" t="s">
        <v>51518</v>
      </c>
      <c r="AJ369" s="277">
        <v>2370.96</v>
      </c>
      <c r="AL369" s="246" t="s">
        <v>49576</v>
      </c>
      <c r="AM369" s="247">
        <v>12814.32</v>
      </c>
      <c r="AO369" s="226" t="s">
        <v>15073</v>
      </c>
      <c r="AP369" s="227">
        <v>2266.5100000000002</v>
      </c>
      <c r="AR369" s="207" t="s">
        <v>15008</v>
      </c>
      <c r="AS369" s="208">
        <v>8027.32</v>
      </c>
      <c r="AT369" s="93"/>
      <c r="AU369" s="199" t="s">
        <v>13127</v>
      </c>
      <c r="AV369" s="200">
        <v>12974.08</v>
      </c>
      <c r="BA369" t="s">
        <v>57136</v>
      </c>
      <c r="BB369">
        <v>298.76</v>
      </c>
      <c r="BD369" s="272" t="s">
        <v>37840</v>
      </c>
      <c r="BE369" s="273">
        <v>17007.849999999999</v>
      </c>
      <c r="BG369" s="244" t="s">
        <v>11160</v>
      </c>
      <c r="BH369" s="245">
        <v>29114.7</v>
      </c>
      <c r="BJ369" s="230" t="s">
        <v>41618</v>
      </c>
      <c r="BK369" s="231">
        <v>28528</v>
      </c>
      <c r="BM369" s="209" t="s">
        <v>8878</v>
      </c>
      <c r="BN369" s="210">
        <v>5186</v>
      </c>
      <c r="BP369" s="195" t="s">
        <v>9312</v>
      </c>
      <c r="BQ369" s="196">
        <v>657.57</v>
      </c>
    </row>
    <row r="370" spans="5:69" x14ac:dyDescent="0.55000000000000004">
      <c r="E370" t="s">
        <v>50885</v>
      </c>
      <c r="G370" s="284">
        <v>12395.29</v>
      </c>
      <c r="I370" s="282" t="s">
        <v>37083</v>
      </c>
      <c r="J370" s="282"/>
      <c r="K370" s="283">
        <v>54644.2</v>
      </c>
      <c r="M370" s="242" t="s">
        <v>4587</v>
      </c>
      <c r="N370" s="242"/>
      <c r="O370" s="243">
        <v>56165.96</v>
      </c>
      <c r="Q370" s="224" t="s">
        <v>41078</v>
      </c>
      <c r="R370" s="224"/>
      <c r="S370" s="225">
        <v>99192.74</v>
      </c>
      <c r="U370" s="203" t="s">
        <v>834</v>
      </c>
      <c r="V370" s="203"/>
      <c r="W370" s="204">
        <v>2361</v>
      </c>
      <c r="Y370" s="195" t="s">
        <v>3899</v>
      </c>
      <c r="Z370" s="195"/>
      <c r="AA370" s="196">
        <v>11045</v>
      </c>
      <c r="AB370" s="113"/>
      <c r="AC370" s="113"/>
      <c r="AD370" s="113"/>
      <c r="AE370" s="113"/>
      <c r="AF370" t="s">
        <v>42714</v>
      </c>
      <c r="AG370" s="284">
        <v>21186.59</v>
      </c>
      <c r="AI370" s="276" t="s">
        <v>15218</v>
      </c>
      <c r="AJ370" s="277">
        <v>8354.2199999999993</v>
      </c>
      <c r="AL370" s="246" t="s">
        <v>44335</v>
      </c>
      <c r="AM370" s="247">
        <v>10184.879999999999</v>
      </c>
      <c r="AO370" s="226" t="s">
        <v>15075</v>
      </c>
      <c r="AP370" s="227">
        <v>99867.38</v>
      </c>
      <c r="AR370" s="207" t="s">
        <v>15009</v>
      </c>
      <c r="AS370" s="208">
        <v>813.95</v>
      </c>
      <c r="AT370" s="93"/>
      <c r="AU370" s="199" t="s">
        <v>13128</v>
      </c>
      <c r="AV370" s="200">
        <v>3525</v>
      </c>
      <c r="BA370" t="s">
        <v>11854</v>
      </c>
      <c r="BB370" s="284">
        <v>7162308.6900000004</v>
      </c>
      <c r="BD370" s="272" t="s">
        <v>37851</v>
      </c>
      <c r="BE370" s="273">
        <v>54644.2</v>
      </c>
      <c r="BG370" s="244" t="s">
        <v>11161</v>
      </c>
      <c r="BH370" s="245">
        <v>56165.96</v>
      </c>
      <c r="BJ370" s="230" t="s">
        <v>41619</v>
      </c>
      <c r="BK370" s="231">
        <v>99192.74</v>
      </c>
      <c r="BM370" s="209" t="s">
        <v>9155</v>
      </c>
      <c r="BN370" s="210">
        <v>2077</v>
      </c>
      <c r="BP370" s="195" t="s">
        <v>9878</v>
      </c>
      <c r="BQ370" s="196">
        <v>398097.57</v>
      </c>
    </row>
    <row r="371" spans="5:69" x14ac:dyDescent="0.55000000000000004">
      <c r="E371" t="s">
        <v>65607</v>
      </c>
      <c r="G371" s="284">
        <v>227926.32</v>
      </c>
      <c r="I371" s="282" t="s">
        <v>37084</v>
      </c>
      <c r="J371" s="282"/>
      <c r="K371" s="283">
        <v>15743.17</v>
      </c>
      <c r="M371" s="242" t="s">
        <v>4589</v>
      </c>
      <c r="N371" s="242"/>
      <c r="O371" s="243">
        <v>18219.07</v>
      </c>
      <c r="Q371" s="224" t="s">
        <v>42089</v>
      </c>
      <c r="R371" s="224"/>
      <c r="S371" s="225">
        <v>454241.35</v>
      </c>
      <c r="U371" s="203" t="s">
        <v>835</v>
      </c>
      <c r="V371" s="203"/>
      <c r="W371" s="204">
        <v>8402.08</v>
      </c>
      <c r="Y371" s="195" t="s">
        <v>3900</v>
      </c>
      <c r="Z371" s="195"/>
      <c r="AA371" s="196">
        <v>49879</v>
      </c>
      <c r="AB371" s="113"/>
      <c r="AC371" s="113"/>
      <c r="AD371" s="113"/>
      <c r="AE371" s="113"/>
      <c r="AF371" t="s">
        <v>71126</v>
      </c>
      <c r="AG371">
        <v>540</v>
      </c>
      <c r="AI371" s="276" t="s">
        <v>15219</v>
      </c>
      <c r="AJ371" s="277">
        <v>26023.45</v>
      </c>
      <c r="AL371" s="246" t="s">
        <v>44336</v>
      </c>
      <c r="AM371" s="247">
        <v>779.14</v>
      </c>
      <c r="AO371" s="226" t="s">
        <v>15076</v>
      </c>
      <c r="AP371" s="227">
        <v>308638.52</v>
      </c>
      <c r="AR371" s="207" t="s">
        <v>15010</v>
      </c>
      <c r="AS371" s="208">
        <v>15477.21</v>
      </c>
      <c r="AT371" s="93"/>
      <c r="AU371" s="199" t="s">
        <v>31699</v>
      </c>
      <c r="AV371" s="200">
        <v>654825.63</v>
      </c>
      <c r="BA371" t="s">
        <v>39904</v>
      </c>
      <c r="BB371" s="284">
        <v>13519.08</v>
      </c>
      <c r="BD371" s="272" t="s">
        <v>37856</v>
      </c>
      <c r="BE371" s="273">
        <v>15743.17</v>
      </c>
      <c r="BG371" s="244" t="s">
        <v>11164</v>
      </c>
      <c r="BH371" s="245">
        <v>18219.07</v>
      </c>
      <c r="BJ371" s="230" t="s">
        <v>43480</v>
      </c>
      <c r="BK371" s="231">
        <v>454241.35</v>
      </c>
      <c r="BM371" s="209" t="s">
        <v>9222</v>
      </c>
      <c r="BN371" s="210">
        <v>32926</v>
      </c>
      <c r="BP371" s="195" t="s">
        <v>10268</v>
      </c>
      <c r="BQ371" s="196">
        <v>20069</v>
      </c>
    </row>
    <row r="372" spans="5:69" x14ac:dyDescent="0.55000000000000004">
      <c r="E372" t="s">
        <v>50887</v>
      </c>
      <c r="G372" s="284">
        <v>124764.54</v>
      </c>
      <c r="I372" s="282" t="s">
        <v>37086</v>
      </c>
      <c r="J372" s="282"/>
      <c r="K372" s="283">
        <v>27044</v>
      </c>
      <c r="M372" s="242" t="s">
        <v>4590</v>
      </c>
      <c r="N372" s="242"/>
      <c r="O372" s="243">
        <v>48095.48</v>
      </c>
      <c r="Q372" s="224" t="s">
        <v>41079</v>
      </c>
      <c r="R372" s="224"/>
      <c r="S372" s="225">
        <v>42434.27</v>
      </c>
      <c r="U372" s="203" t="s">
        <v>836</v>
      </c>
      <c r="V372" s="203"/>
      <c r="W372" s="204">
        <v>750</v>
      </c>
      <c r="Y372" s="195" t="s">
        <v>3901</v>
      </c>
      <c r="Z372" s="195"/>
      <c r="AA372" s="196">
        <v>19843</v>
      </c>
      <c r="AB372" s="113"/>
      <c r="AC372" s="113"/>
      <c r="AD372" s="113"/>
      <c r="AE372" s="113"/>
      <c r="AF372" t="s">
        <v>71127</v>
      </c>
      <c r="AG372" s="284">
        <v>1330</v>
      </c>
      <c r="AI372" s="276" t="s">
        <v>55777</v>
      </c>
      <c r="AJ372" s="277">
        <v>17665.8</v>
      </c>
      <c r="AL372" s="246" t="s">
        <v>44337</v>
      </c>
      <c r="AM372" s="247">
        <v>1625.87</v>
      </c>
      <c r="AO372" s="226" t="s">
        <v>47718</v>
      </c>
      <c r="AP372" s="227">
        <v>26533.19</v>
      </c>
      <c r="AR372" s="207" t="s">
        <v>15011</v>
      </c>
      <c r="AS372" s="208">
        <v>458.78</v>
      </c>
      <c r="AT372" s="93"/>
      <c r="AU372" s="199" t="s">
        <v>31700</v>
      </c>
      <c r="AV372" s="200">
        <v>39067.85</v>
      </c>
      <c r="BA372" t="s">
        <v>40006</v>
      </c>
      <c r="BB372" s="284">
        <v>46034.5</v>
      </c>
      <c r="BD372" s="272" t="s">
        <v>37866</v>
      </c>
      <c r="BE372" s="273">
        <v>27044</v>
      </c>
      <c r="BG372" s="244" t="s">
        <v>11209</v>
      </c>
      <c r="BH372" s="245">
        <v>48095.48</v>
      </c>
      <c r="BJ372" s="230" t="s">
        <v>41620</v>
      </c>
      <c r="BK372" s="231">
        <v>42434.27</v>
      </c>
      <c r="BM372" s="209" t="s">
        <v>10754</v>
      </c>
      <c r="BN372" s="210">
        <v>1814.1</v>
      </c>
      <c r="BP372" s="195" t="s">
        <v>9313</v>
      </c>
      <c r="BQ372" s="196">
        <v>3307.03</v>
      </c>
    </row>
    <row r="373" spans="5:69" x14ac:dyDescent="0.55000000000000004">
      <c r="E373" t="s">
        <v>50888</v>
      </c>
      <c r="G373" s="284">
        <v>8550.17</v>
      </c>
      <c r="I373" s="282" t="s">
        <v>37087</v>
      </c>
      <c r="J373" s="282"/>
      <c r="K373" s="283">
        <v>949.94</v>
      </c>
      <c r="M373" s="242" t="s">
        <v>4753</v>
      </c>
      <c r="N373" s="242"/>
      <c r="O373" s="243">
        <v>7121.84</v>
      </c>
      <c r="Q373" s="224" t="s">
        <v>41080</v>
      </c>
      <c r="R373" s="224"/>
      <c r="S373" s="225">
        <v>63164</v>
      </c>
      <c r="U373" s="203" t="s">
        <v>837</v>
      </c>
      <c r="V373" s="203"/>
      <c r="W373" s="204">
        <v>795</v>
      </c>
      <c r="Y373" s="195" t="s">
        <v>3902</v>
      </c>
      <c r="Z373" s="195"/>
      <c r="AA373" s="196">
        <v>210075</v>
      </c>
      <c r="AB373" s="113"/>
      <c r="AC373" s="113"/>
      <c r="AD373" s="113"/>
      <c r="AE373" s="113"/>
      <c r="AF373" t="s">
        <v>71128</v>
      </c>
      <c r="AG373">
        <v>0.97</v>
      </c>
      <c r="AI373" s="276" t="s">
        <v>15221</v>
      </c>
      <c r="AJ373" s="277">
        <v>29473.47</v>
      </c>
      <c r="AL373" s="246" t="s">
        <v>46638</v>
      </c>
      <c r="AM373" s="247">
        <v>573.95000000000005</v>
      </c>
      <c r="AO373" s="226" t="s">
        <v>15077</v>
      </c>
      <c r="AP373" s="227">
        <v>322327.98</v>
      </c>
      <c r="AR373" s="207" t="s">
        <v>12982</v>
      </c>
      <c r="AS373" s="208">
        <v>13077.66</v>
      </c>
      <c r="AT373" s="93"/>
      <c r="AU373" s="199" t="s">
        <v>31701</v>
      </c>
      <c r="AV373" s="200">
        <v>100606.1</v>
      </c>
      <c r="BA373" t="s">
        <v>51155</v>
      </c>
      <c r="BB373" s="284">
        <v>108417.37</v>
      </c>
      <c r="BD373" s="272" t="s">
        <v>37871</v>
      </c>
      <c r="BE373" s="273">
        <v>949.94</v>
      </c>
      <c r="BG373" s="244" t="s">
        <v>11165</v>
      </c>
      <c r="BH373" s="245">
        <v>7121.84</v>
      </c>
      <c r="BJ373" s="230" t="s">
        <v>41621</v>
      </c>
      <c r="BK373" s="231">
        <v>63164</v>
      </c>
      <c r="BM373" s="209" t="s">
        <v>9641</v>
      </c>
      <c r="BN373" s="210">
        <v>6284.08</v>
      </c>
      <c r="BP373" s="195" t="s">
        <v>9879</v>
      </c>
      <c r="BQ373" s="196">
        <v>23376.03</v>
      </c>
    </row>
    <row r="374" spans="5:69" x14ac:dyDescent="0.55000000000000004">
      <c r="E374" t="s">
        <v>65610</v>
      </c>
      <c r="G374" s="284">
        <v>129004.66</v>
      </c>
      <c r="I374" s="282" t="s">
        <v>37088</v>
      </c>
      <c r="J374" s="282"/>
      <c r="K374" s="283">
        <v>16453.88</v>
      </c>
      <c r="M374" s="242" t="s">
        <v>4714</v>
      </c>
      <c r="N374" s="242"/>
      <c r="O374" s="243">
        <v>16526.23</v>
      </c>
      <c r="Q374" s="224" t="s">
        <v>41081</v>
      </c>
      <c r="R374" s="224"/>
      <c r="S374" s="225">
        <v>22069</v>
      </c>
      <c r="U374" s="203" t="s">
        <v>838</v>
      </c>
      <c r="V374" s="203"/>
      <c r="W374" s="204">
        <v>4940</v>
      </c>
      <c r="Y374" s="195" t="s">
        <v>3903</v>
      </c>
      <c r="Z374" s="195"/>
      <c r="AA374" s="196">
        <v>22799</v>
      </c>
      <c r="AB374" s="113"/>
      <c r="AC374" s="113"/>
      <c r="AD374" s="113"/>
      <c r="AE374" s="113"/>
      <c r="AF374" t="s">
        <v>71129</v>
      </c>
      <c r="AG374">
        <v>136.16</v>
      </c>
      <c r="AI374" s="276" t="s">
        <v>40093</v>
      </c>
      <c r="AJ374" s="277">
        <v>6405</v>
      </c>
      <c r="AL374" s="246" t="s">
        <v>15075</v>
      </c>
      <c r="AM374" s="247">
        <v>17969</v>
      </c>
      <c r="AO374" s="226" t="s">
        <v>46639</v>
      </c>
      <c r="AP374" s="227">
        <v>462</v>
      </c>
      <c r="AR374" s="207" t="s">
        <v>15012</v>
      </c>
      <c r="AS374" s="208">
        <v>5117</v>
      </c>
      <c r="AT374" s="93"/>
      <c r="AU374" s="199" t="s">
        <v>31702</v>
      </c>
      <c r="AV374" s="200">
        <v>80510.42</v>
      </c>
      <c r="BA374" t="s">
        <v>51292</v>
      </c>
      <c r="BB374" s="284">
        <v>2183.6799999999998</v>
      </c>
      <c r="BD374" s="272" t="s">
        <v>37877</v>
      </c>
      <c r="BE374" s="273">
        <v>16453.88</v>
      </c>
      <c r="BG374" s="244" t="s">
        <v>9679</v>
      </c>
      <c r="BH374" s="245">
        <v>16526.23</v>
      </c>
      <c r="BJ374" s="230" t="s">
        <v>41622</v>
      </c>
      <c r="BK374" s="231">
        <v>22069</v>
      </c>
      <c r="BM374" s="209" t="s">
        <v>9697</v>
      </c>
      <c r="BN374" s="210">
        <v>7323</v>
      </c>
      <c r="BP374" s="195" t="s">
        <v>10110</v>
      </c>
      <c r="BQ374" s="196">
        <v>12162</v>
      </c>
    </row>
    <row r="375" spans="5:69" x14ac:dyDescent="0.55000000000000004">
      <c r="E375" t="s">
        <v>50889</v>
      </c>
      <c r="G375" s="284">
        <v>166321.12</v>
      </c>
      <c r="I375" s="282" t="s">
        <v>37091</v>
      </c>
      <c r="J375" s="282"/>
      <c r="K375" s="283">
        <v>85486.13</v>
      </c>
      <c r="M375" s="242" t="s">
        <v>4592</v>
      </c>
      <c r="N375" s="242"/>
      <c r="O375" s="243">
        <v>1925.44</v>
      </c>
      <c r="Q375" s="224" t="s">
        <v>41082</v>
      </c>
      <c r="R375" s="224"/>
      <c r="S375" s="225">
        <v>167988</v>
      </c>
      <c r="U375" s="203" t="s">
        <v>839</v>
      </c>
      <c r="V375" s="203"/>
      <c r="W375" s="204">
        <v>1283</v>
      </c>
      <c r="Y375" s="195" t="s">
        <v>3904</v>
      </c>
      <c r="Z375" s="195"/>
      <c r="AA375" s="196">
        <v>360045</v>
      </c>
      <c r="AB375" s="113"/>
      <c r="AC375" s="113"/>
      <c r="AD375" s="113"/>
      <c r="AE375" s="113"/>
      <c r="AF375" t="s">
        <v>71130</v>
      </c>
      <c r="AG375">
        <v>34.28</v>
      </c>
      <c r="AI375" s="276" t="s">
        <v>66871</v>
      </c>
      <c r="AJ375" s="277">
        <v>12000</v>
      </c>
      <c r="AL375" s="246" t="s">
        <v>15076</v>
      </c>
      <c r="AM375" s="247">
        <v>10650.52</v>
      </c>
      <c r="AO375" s="226" t="s">
        <v>46640</v>
      </c>
      <c r="AP375" s="227">
        <v>1524.78</v>
      </c>
      <c r="AR375" s="207" t="s">
        <v>15013</v>
      </c>
      <c r="AS375" s="208">
        <v>-116.81</v>
      </c>
      <c r="AT375" s="93"/>
      <c r="AU375" s="199" t="s">
        <v>31703</v>
      </c>
      <c r="AV375" s="200">
        <v>300000</v>
      </c>
      <c r="BA375" t="s">
        <v>11855</v>
      </c>
      <c r="BB375" s="284">
        <v>10325539.710000001</v>
      </c>
      <c r="BD375" s="272" t="s">
        <v>37895</v>
      </c>
      <c r="BE375" s="273">
        <v>85486.13</v>
      </c>
      <c r="BG375" s="244" t="s">
        <v>9680</v>
      </c>
      <c r="BH375" s="245">
        <v>1925.44</v>
      </c>
      <c r="BJ375" s="230" t="s">
        <v>41623</v>
      </c>
      <c r="BK375" s="231">
        <v>167988</v>
      </c>
      <c r="BM375" s="209" t="s">
        <v>11816</v>
      </c>
      <c r="BN375" s="210">
        <v>7818.24</v>
      </c>
      <c r="BP375" s="195" t="s">
        <v>10269</v>
      </c>
      <c r="BQ375" s="196">
        <v>2246.85</v>
      </c>
    </row>
    <row r="376" spans="5:69" x14ac:dyDescent="0.55000000000000004">
      <c r="E376" t="s">
        <v>65612</v>
      </c>
      <c r="G376" s="284">
        <v>29237.09</v>
      </c>
      <c r="I376" s="282" t="s">
        <v>37092</v>
      </c>
      <c r="J376" s="282"/>
      <c r="K376" s="283">
        <v>314028.34999999998</v>
      </c>
      <c r="M376" s="242" t="s">
        <v>4593</v>
      </c>
      <c r="N376" s="242"/>
      <c r="O376" s="243">
        <v>59609.32</v>
      </c>
      <c r="Q376" s="224" t="s">
        <v>41083</v>
      </c>
      <c r="R376" s="224"/>
      <c r="S376" s="225">
        <v>125601.1</v>
      </c>
      <c r="U376" s="203" t="s">
        <v>840</v>
      </c>
      <c r="V376" s="203"/>
      <c r="W376" s="204">
        <v>3111</v>
      </c>
      <c r="Y376" s="195" t="s">
        <v>3905</v>
      </c>
      <c r="Z376" s="195"/>
      <c r="AA376" s="196">
        <v>57486</v>
      </c>
      <c r="AB376" s="113"/>
      <c r="AC376" s="113"/>
      <c r="AD376" s="113"/>
      <c r="AE376" s="113"/>
      <c r="AF376" t="s">
        <v>71131</v>
      </c>
      <c r="AG376">
        <v>2.7</v>
      </c>
      <c r="AI376" s="276" t="s">
        <v>66872</v>
      </c>
      <c r="AJ376" s="277">
        <v>900.9</v>
      </c>
      <c r="AL376" s="246" t="s">
        <v>15079</v>
      </c>
      <c r="AM376" s="247">
        <v>13745.63</v>
      </c>
      <c r="AO376" s="226" t="s">
        <v>15078</v>
      </c>
      <c r="AP376" s="227">
        <v>83005</v>
      </c>
      <c r="AR376" s="207" t="s">
        <v>15014</v>
      </c>
      <c r="AS376" s="208">
        <v>2072.33</v>
      </c>
      <c r="AT376" s="93"/>
      <c r="AU376" s="199" t="s">
        <v>13129</v>
      </c>
      <c r="AV376" s="200">
        <v>332.11</v>
      </c>
      <c r="BA376" t="s">
        <v>40007</v>
      </c>
      <c r="BB376" s="284">
        <v>64607.82</v>
      </c>
      <c r="BD376" s="272" t="s">
        <v>37904</v>
      </c>
      <c r="BE376" s="273">
        <v>314028.34999999998</v>
      </c>
      <c r="BG376" s="244" t="s">
        <v>11168</v>
      </c>
      <c r="BH376" s="245">
        <v>59609.32</v>
      </c>
      <c r="BJ376" s="230" t="s">
        <v>41624</v>
      </c>
      <c r="BK376" s="231">
        <v>125601.1</v>
      </c>
      <c r="BM376" s="209" t="s">
        <v>9767</v>
      </c>
      <c r="BN376" s="210">
        <v>103428.14</v>
      </c>
      <c r="BP376" s="195" t="s">
        <v>9880</v>
      </c>
      <c r="BQ376" s="196">
        <v>14408.85</v>
      </c>
    </row>
    <row r="377" spans="5:69" x14ac:dyDescent="0.55000000000000004">
      <c r="E377" t="s">
        <v>65616</v>
      </c>
      <c r="G377" s="284">
        <v>65110.21</v>
      </c>
      <c r="I377" s="282" t="s">
        <v>37094</v>
      </c>
      <c r="J377" s="282"/>
      <c r="K377" s="283">
        <v>1213.52</v>
      </c>
      <c r="M377" s="242" t="s">
        <v>4594</v>
      </c>
      <c r="N377" s="242"/>
      <c r="O377" s="243">
        <v>55926.35</v>
      </c>
      <c r="Q377" s="224" t="s">
        <v>41084</v>
      </c>
      <c r="R377" s="224"/>
      <c r="S377" s="225">
        <v>31111</v>
      </c>
      <c r="U377" s="203" t="s">
        <v>841</v>
      </c>
      <c r="V377" s="203"/>
      <c r="W377" s="204">
        <v>1501</v>
      </c>
      <c r="Y377" s="195" t="s">
        <v>3906</v>
      </c>
      <c r="Z377" s="195"/>
      <c r="AA377" s="196">
        <v>162690</v>
      </c>
      <c r="AB377" s="113"/>
      <c r="AC377" s="113"/>
      <c r="AD377" s="113"/>
      <c r="AE377" s="113"/>
      <c r="AF377" t="s">
        <v>71132</v>
      </c>
      <c r="AG377">
        <v>1.63</v>
      </c>
      <c r="AI377" s="276" t="s">
        <v>63925</v>
      </c>
      <c r="AJ377" s="277">
        <v>49.04</v>
      </c>
      <c r="AL377" s="246" t="s">
        <v>33051</v>
      </c>
      <c r="AM377" s="247">
        <v>482600</v>
      </c>
      <c r="AO377" s="226" t="s">
        <v>15079</v>
      </c>
      <c r="AP377" s="227">
        <v>41603.22</v>
      </c>
      <c r="AR377" s="207" t="s">
        <v>15015</v>
      </c>
      <c r="AS377" s="208">
        <v>158.52000000000001</v>
      </c>
      <c r="AT377" s="93"/>
      <c r="AU377" s="199" t="s">
        <v>13130</v>
      </c>
      <c r="AV377" s="200">
        <v>399659.73</v>
      </c>
      <c r="BA377" t="s">
        <v>66211</v>
      </c>
      <c r="BB377" s="284">
        <v>703637.37</v>
      </c>
      <c r="BD377" s="272" t="s">
        <v>37916</v>
      </c>
      <c r="BE377" s="273">
        <v>1213.52</v>
      </c>
      <c r="BG377" s="244" t="s">
        <v>9682</v>
      </c>
      <c r="BH377" s="245">
        <v>55926.35</v>
      </c>
      <c r="BJ377" s="230" t="s">
        <v>41625</v>
      </c>
      <c r="BK377" s="231">
        <v>31111</v>
      </c>
      <c r="BM377" s="209" t="s">
        <v>6620</v>
      </c>
      <c r="BN377" s="210">
        <v>16500</v>
      </c>
      <c r="BP377" s="195" t="s">
        <v>10270</v>
      </c>
      <c r="BQ377" s="196">
        <v>64386</v>
      </c>
    </row>
    <row r="378" spans="5:69" x14ac:dyDescent="0.55000000000000004">
      <c r="E378" t="s">
        <v>65617</v>
      </c>
      <c r="G378" s="284">
        <v>20673.39</v>
      </c>
      <c r="I378" s="282" t="s">
        <v>37095</v>
      </c>
      <c r="J378" s="282"/>
      <c r="K378" s="283">
        <v>267091.81</v>
      </c>
      <c r="M378" s="242" t="s">
        <v>4716</v>
      </c>
      <c r="N378" s="242"/>
      <c r="O378" s="243">
        <v>17879</v>
      </c>
      <c r="Q378" s="224" t="s">
        <v>41085</v>
      </c>
      <c r="R378" s="224"/>
      <c r="S378" s="225">
        <v>125681.36</v>
      </c>
      <c r="U378" s="203" t="s">
        <v>4008</v>
      </c>
      <c r="V378" s="203"/>
      <c r="W378" s="204">
        <v>3188</v>
      </c>
      <c r="Y378" s="195" t="s">
        <v>3907</v>
      </c>
      <c r="Z378" s="195"/>
      <c r="AA378" s="196">
        <v>14920</v>
      </c>
      <c r="AB378" s="113"/>
      <c r="AC378" s="113"/>
      <c r="AD378" s="113"/>
      <c r="AE378" s="113"/>
      <c r="AF378" t="s">
        <v>71133</v>
      </c>
      <c r="AG378">
        <v>5.12</v>
      </c>
      <c r="AI378" s="276" t="s">
        <v>63611</v>
      </c>
      <c r="AJ378" s="277">
        <v>2514.56</v>
      </c>
      <c r="AL378" s="246" t="s">
        <v>15082</v>
      </c>
      <c r="AM378" s="247">
        <v>40141.51</v>
      </c>
      <c r="AO378" s="226" t="s">
        <v>15080</v>
      </c>
      <c r="AP378" s="227">
        <v>80304.53</v>
      </c>
      <c r="AR378" s="207" t="s">
        <v>15016</v>
      </c>
      <c r="AS378" s="208">
        <v>449.27</v>
      </c>
      <c r="AT378" s="93"/>
      <c r="AU378" s="199" t="s">
        <v>16349</v>
      </c>
      <c r="AV378" s="200">
        <v>654825.63</v>
      </c>
      <c r="BA378" t="s">
        <v>51293</v>
      </c>
      <c r="BB378" s="284">
        <v>31993.59</v>
      </c>
      <c r="BD378" s="272" t="s">
        <v>37924</v>
      </c>
      <c r="BE378" s="273">
        <v>267091.81</v>
      </c>
      <c r="BG378" s="244" t="s">
        <v>11169</v>
      </c>
      <c r="BH378" s="245">
        <v>17879</v>
      </c>
      <c r="BJ378" s="230" t="s">
        <v>41626</v>
      </c>
      <c r="BK378" s="231">
        <v>125681.36</v>
      </c>
      <c r="BM378" s="209" t="s">
        <v>6880</v>
      </c>
      <c r="BN378" s="210">
        <v>1155</v>
      </c>
      <c r="BP378" s="195" t="s">
        <v>9881</v>
      </c>
      <c r="BQ378" s="196">
        <v>64386</v>
      </c>
    </row>
    <row r="379" spans="5:69" x14ac:dyDescent="0.55000000000000004">
      <c r="E379" t="s">
        <v>65618</v>
      </c>
      <c r="G379" s="284">
        <v>264963.03000000003</v>
      </c>
      <c r="I379" s="282" t="s">
        <v>37096</v>
      </c>
      <c r="J379" s="282"/>
      <c r="K379" s="283">
        <v>309808</v>
      </c>
      <c r="M379" s="242" t="s">
        <v>4595</v>
      </c>
      <c r="N379" s="242"/>
      <c r="O379" s="243">
        <v>22729.71</v>
      </c>
      <c r="Q379" s="224" t="s">
        <v>41086</v>
      </c>
      <c r="R379" s="224"/>
      <c r="S379" s="225">
        <v>85043.51</v>
      </c>
      <c r="U379" s="203" t="s">
        <v>842</v>
      </c>
      <c r="V379" s="203"/>
      <c r="W379" s="204">
        <v>24305</v>
      </c>
      <c r="Y379" s="195" t="s">
        <v>3908</v>
      </c>
      <c r="Z379" s="195"/>
      <c r="AA379" s="196">
        <v>26692</v>
      </c>
      <c r="AB379" s="113"/>
      <c r="AC379" s="113"/>
      <c r="AD379" s="113"/>
      <c r="AE379" s="113"/>
      <c r="AF379" t="s">
        <v>71134</v>
      </c>
      <c r="AG379">
        <v>0.93</v>
      </c>
      <c r="AI379" s="276" t="s">
        <v>51521</v>
      </c>
      <c r="AJ379" s="277">
        <v>192.37</v>
      </c>
      <c r="AL379" s="246" t="s">
        <v>15083</v>
      </c>
      <c r="AM379" s="247">
        <v>7770.12</v>
      </c>
      <c r="AO379" s="226" t="s">
        <v>34468</v>
      </c>
      <c r="AP379" s="227">
        <v>500</v>
      </c>
      <c r="AR379" s="207" t="s">
        <v>15017</v>
      </c>
      <c r="AS379" s="208">
        <v>36433.86</v>
      </c>
      <c r="AT379" s="93"/>
      <c r="AU379" s="199" t="s">
        <v>13131</v>
      </c>
      <c r="AV379" s="200">
        <v>69641.820000000007</v>
      </c>
      <c r="BA379" t="s">
        <v>46514</v>
      </c>
      <c r="BB379">
        <v>947.8</v>
      </c>
      <c r="BD379" s="272" t="s">
        <v>37931</v>
      </c>
      <c r="BE379" s="273">
        <v>309808</v>
      </c>
      <c r="BG379" s="244" t="s">
        <v>9683</v>
      </c>
      <c r="BH379" s="245">
        <v>22729.71</v>
      </c>
      <c r="BJ379" s="230" t="s">
        <v>41627</v>
      </c>
      <c r="BK379" s="231">
        <v>85043.51</v>
      </c>
      <c r="BM379" s="209" t="s">
        <v>7045</v>
      </c>
      <c r="BN379" s="210">
        <v>348</v>
      </c>
      <c r="BP379" s="195" t="s">
        <v>7614</v>
      </c>
      <c r="BQ379" s="196">
        <v>149956</v>
      </c>
    </row>
    <row r="380" spans="5:69" x14ac:dyDescent="0.55000000000000004">
      <c r="E380" t="s">
        <v>50891</v>
      </c>
      <c r="G380" s="284">
        <v>4821.8500000000004</v>
      </c>
      <c r="I380" s="282" t="s">
        <v>37097</v>
      </c>
      <c r="J380" s="282"/>
      <c r="K380" s="283">
        <v>29316.2</v>
      </c>
      <c r="M380" s="242" t="s">
        <v>4596</v>
      </c>
      <c r="N380" s="242"/>
      <c r="O380" s="243">
        <v>113712.03</v>
      </c>
      <c r="Q380" s="224" t="s">
        <v>41087</v>
      </c>
      <c r="R380" s="224"/>
      <c r="S380" s="225">
        <v>66661.710000000006</v>
      </c>
      <c r="U380" s="203" t="s">
        <v>843</v>
      </c>
      <c r="V380" s="203"/>
      <c r="W380" s="204">
        <v>385</v>
      </c>
      <c r="Y380" s="195" t="s">
        <v>3909</v>
      </c>
      <c r="Z380" s="195"/>
      <c r="AA380" s="196">
        <v>908038</v>
      </c>
      <c r="AB380" s="113"/>
      <c r="AC380" s="113"/>
      <c r="AD380" s="113"/>
      <c r="AE380" s="113"/>
      <c r="AF380" t="s">
        <v>50170</v>
      </c>
      <c r="AG380" s="284">
        <v>6068.27</v>
      </c>
      <c r="AI380" s="276" t="s">
        <v>51522</v>
      </c>
      <c r="AJ380" s="277">
        <v>616.05999999999995</v>
      </c>
      <c r="AL380" s="246" t="s">
        <v>15085</v>
      </c>
      <c r="AM380" s="247">
        <v>25976.94</v>
      </c>
      <c r="AO380" s="226" t="s">
        <v>35959</v>
      </c>
      <c r="AP380" s="227">
        <v>11257</v>
      </c>
      <c r="AR380" s="207" t="s">
        <v>15018</v>
      </c>
      <c r="AS380" s="208">
        <v>167673.25</v>
      </c>
      <c r="AT380" s="93"/>
      <c r="AU380" s="199" t="s">
        <v>13132</v>
      </c>
      <c r="AV380" s="200">
        <v>179339.07</v>
      </c>
      <c r="BA380" t="s">
        <v>46548</v>
      </c>
      <c r="BB380" s="284">
        <v>6985.58</v>
      </c>
      <c r="BD380" s="272" t="s">
        <v>37936</v>
      </c>
      <c r="BE380" s="273">
        <v>29316.2</v>
      </c>
      <c r="BG380" s="244" t="s">
        <v>9684</v>
      </c>
      <c r="BH380" s="245">
        <v>113712.03</v>
      </c>
      <c r="BJ380" s="230" t="s">
        <v>41628</v>
      </c>
      <c r="BK380" s="231">
        <v>66661.710000000006</v>
      </c>
      <c r="BM380" s="209" t="s">
        <v>7287</v>
      </c>
      <c r="BN380" s="210">
        <v>3485</v>
      </c>
      <c r="BP380" s="195" t="s">
        <v>10271</v>
      </c>
      <c r="BQ380" s="196">
        <v>95217</v>
      </c>
    </row>
    <row r="381" spans="5:69" x14ac:dyDescent="0.55000000000000004">
      <c r="E381" t="s">
        <v>50892</v>
      </c>
      <c r="G381" s="284">
        <v>97549.94</v>
      </c>
      <c r="I381" s="282" t="s">
        <v>65444</v>
      </c>
      <c r="J381" s="282"/>
      <c r="K381" s="283">
        <v>11793</v>
      </c>
      <c r="M381" s="242" t="s">
        <v>4597</v>
      </c>
      <c r="N381" s="242"/>
      <c r="O381" s="243">
        <v>3400.37</v>
      </c>
      <c r="Q381" s="224" t="s">
        <v>41088</v>
      </c>
      <c r="R381" s="224"/>
      <c r="S381" s="225">
        <v>112495</v>
      </c>
      <c r="U381" s="203" t="s">
        <v>844</v>
      </c>
      <c r="V381" s="203"/>
      <c r="W381" s="204">
        <v>1219</v>
      </c>
      <c r="Y381" s="195" t="s">
        <v>3910</v>
      </c>
      <c r="Z381" s="195"/>
      <c r="AA381" s="196">
        <v>25979</v>
      </c>
      <c r="AB381" s="113"/>
      <c r="AC381" s="113"/>
      <c r="AD381" s="113"/>
      <c r="AE381" s="113"/>
      <c r="AF381" t="s">
        <v>68225</v>
      </c>
      <c r="AG381" s="284">
        <v>9930.6</v>
      </c>
      <c r="AI381" s="276" t="s">
        <v>63927</v>
      </c>
      <c r="AJ381" s="277">
        <v>253.6</v>
      </c>
      <c r="AL381" s="246" t="s">
        <v>48651</v>
      </c>
      <c r="AM381" s="247">
        <v>12094.75</v>
      </c>
      <c r="AO381" s="226" t="s">
        <v>46641</v>
      </c>
      <c r="AP381" s="227">
        <v>247.4</v>
      </c>
      <c r="AR381" s="207" t="s">
        <v>15019</v>
      </c>
      <c r="AS381" s="208">
        <v>1023.24</v>
      </c>
      <c r="AT381" s="93"/>
      <c r="AU381" s="199" t="s">
        <v>13133</v>
      </c>
      <c r="AV381" s="200">
        <v>143516.78</v>
      </c>
      <c r="BA381" t="s">
        <v>46572</v>
      </c>
      <c r="BB381" s="284">
        <v>26300.83</v>
      </c>
      <c r="BD381" s="272" t="s">
        <v>37945</v>
      </c>
      <c r="BE381" s="273">
        <v>11793</v>
      </c>
      <c r="BG381" s="244" t="s">
        <v>11170</v>
      </c>
      <c r="BH381" s="245">
        <v>3400.37</v>
      </c>
      <c r="BJ381" s="230" t="s">
        <v>41629</v>
      </c>
      <c r="BK381" s="231">
        <v>112495</v>
      </c>
      <c r="BM381" s="209" t="s">
        <v>8003</v>
      </c>
      <c r="BN381" s="210">
        <v>1881</v>
      </c>
      <c r="BP381" s="195" t="s">
        <v>9317</v>
      </c>
      <c r="BQ381" s="196">
        <v>11663.24</v>
      </c>
    </row>
    <row r="382" spans="5:69" x14ac:dyDescent="0.55000000000000004">
      <c r="E382" t="s">
        <v>65619</v>
      </c>
      <c r="G382" s="284">
        <v>7988.31</v>
      </c>
      <c r="I382" s="282" t="s">
        <v>37100</v>
      </c>
      <c r="J382" s="282"/>
      <c r="K382" s="283">
        <v>37163.53</v>
      </c>
      <c r="M382" s="242" t="s">
        <v>3639</v>
      </c>
      <c r="N382" s="242"/>
      <c r="O382" s="243">
        <v>1182.6600000000001</v>
      </c>
      <c r="Q382" s="224" t="s">
        <v>41089</v>
      </c>
      <c r="R382" s="224"/>
      <c r="S382" s="225">
        <v>39830.51</v>
      </c>
      <c r="U382" s="203" t="s">
        <v>845</v>
      </c>
      <c r="V382" s="203"/>
      <c r="W382" s="204">
        <v>38837.75</v>
      </c>
      <c r="Y382" s="195" t="s">
        <v>3695</v>
      </c>
      <c r="Z382" s="195"/>
      <c r="AA382" s="196">
        <v>4349.26</v>
      </c>
      <c r="AB382" s="113"/>
      <c r="AC382" s="113"/>
      <c r="AD382" s="113"/>
      <c r="AE382" s="113"/>
      <c r="AF382" t="s">
        <v>53055</v>
      </c>
      <c r="AG382" s="284">
        <v>10430.200000000001</v>
      </c>
      <c r="AI382" s="276" t="s">
        <v>51525</v>
      </c>
      <c r="AJ382" s="277">
        <v>1336.18</v>
      </c>
      <c r="AL382" s="246" t="s">
        <v>54773</v>
      </c>
      <c r="AM382" s="247">
        <v>17404.38</v>
      </c>
      <c r="AO382" s="226" t="s">
        <v>34469</v>
      </c>
      <c r="AP382" s="227">
        <v>86315.37</v>
      </c>
      <c r="AR382" s="207" t="s">
        <v>15020</v>
      </c>
      <c r="AS382" s="208">
        <v>8027.32</v>
      </c>
      <c r="AT382" s="93"/>
      <c r="AU382" s="199" t="s">
        <v>13134</v>
      </c>
      <c r="AV382" s="200">
        <v>332.11</v>
      </c>
      <c r="BA382" t="s">
        <v>70288</v>
      </c>
      <c r="BB382">
        <v>950</v>
      </c>
      <c r="BD382" s="272" t="s">
        <v>37953</v>
      </c>
      <c r="BE382" s="273">
        <v>37163.53</v>
      </c>
      <c r="BG382" s="244" t="s">
        <v>9685</v>
      </c>
      <c r="BH382" s="245">
        <v>1182.6600000000001</v>
      </c>
      <c r="BJ382" s="230" t="s">
        <v>41630</v>
      </c>
      <c r="BK382" s="231">
        <v>39830.51</v>
      </c>
      <c r="BM382" s="209" t="s">
        <v>8261</v>
      </c>
      <c r="BN382" s="210">
        <v>4354</v>
      </c>
      <c r="BP382" s="195" t="s">
        <v>9884</v>
      </c>
      <c r="BQ382" s="196">
        <v>256836.24</v>
      </c>
    </row>
    <row r="383" spans="5:69" x14ac:dyDescent="0.55000000000000004">
      <c r="E383" t="s">
        <v>65621</v>
      </c>
      <c r="G383" s="284">
        <v>166512.21</v>
      </c>
      <c r="I383" s="282" t="s">
        <v>37105</v>
      </c>
      <c r="J383" s="282"/>
      <c r="K383" s="283">
        <v>6340.68</v>
      </c>
      <c r="M383" s="242" t="s">
        <v>4600</v>
      </c>
      <c r="N383" s="242"/>
      <c r="O383" s="243">
        <v>1216.75</v>
      </c>
      <c r="Q383" s="224" t="s">
        <v>41090</v>
      </c>
      <c r="R383" s="224"/>
      <c r="S383" s="225">
        <v>91000</v>
      </c>
      <c r="U383" s="203" t="s">
        <v>846</v>
      </c>
      <c r="V383" s="203"/>
      <c r="W383" s="204">
        <v>64050</v>
      </c>
      <c r="Y383" s="195" t="s">
        <v>3911</v>
      </c>
      <c r="Z383" s="195"/>
      <c r="AA383" s="196">
        <v>68455</v>
      </c>
      <c r="AB383" s="113"/>
      <c r="AC383" s="113"/>
      <c r="AD383" s="113"/>
      <c r="AE383" s="113"/>
      <c r="AF383" t="s">
        <v>53057</v>
      </c>
      <c r="AG383" s="284">
        <v>1557.6</v>
      </c>
      <c r="AI383" s="276" t="s">
        <v>66873</v>
      </c>
      <c r="AJ383" s="277">
        <v>66360</v>
      </c>
      <c r="AL383" s="246" t="s">
        <v>54774</v>
      </c>
      <c r="AM383" s="247">
        <v>1331.5</v>
      </c>
      <c r="AO383" s="226" t="s">
        <v>33051</v>
      </c>
      <c r="AP383" s="227">
        <v>1093675.6499999999</v>
      </c>
      <c r="AR383" s="207" t="s">
        <v>15021</v>
      </c>
      <c r="AS383" s="208">
        <v>813.95</v>
      </c>
      <c r="AT383" s="93"/>
      <c r="AU383" s="199" t="s">
        <v>13135</v>
      </c>
      <c r="AV383" s="200">
        <v>16178.24</v>
      </c>
      <c r="BA383" t="s">
        <v>11870</v>
      </c>
      <c r="BB383" s="284">
        <v>2331215.3199999998</v>
      </c>
      <c r="BD383" s="272" t="s">
        <v>37979</v>
      </c>
      <c r="BE383" s="273">
        <v>6340.68</v>
      </c>
      <c r="BG383" s="244" t="s">
        <v>11173</v>
      </c>
      <c r="BH383" s="245">
        <v>1216.75</v>
      </c>
      <c r="BJ383" s="230" t="s">
        <v>41631</v>
      </c>
      <c r="BK383" s="231">
        <v>91000</v>
      </c>
      <c r="BM383" s="209" t="s">
        <v>8640</v>
      </c>
      <c r="BN383" s="210">
        <v>2000</v>
      </c>
      <c r="BP383" s="195" t="s">
        <v>10272</v>
      </c>
      <c r="BQ383" s="196">
        <v>6167</v>
      </c>
    </row>
    <row r="384" spans="5:69" x14ac:dyDescent="0.55000000000000004">
      <c r="E384" t="s">
        <v>50893</v>
      </c>
      <c r="G384" s="284">
        <v>52622.8</v>
      </c>
      <c r="I384" s="282" t="s">
        <v>37107</v>
      </c>
      <c r="J384" s="282"/>
      <c r="K384" s="283">
        <v>189866.63</v>
      </c>
      <c r="M384" s="242" t="s">
        <v>4718</v>
      </c>
      <c r="N384" s="242"/>
      <c r="O384" s="243">
        <v>8391.26</v>
      </c>
      <c r="Q384" s="224" t="s">
        <v>41091</v>
      </c>
      <c r="R384" s="224"/>
      <c r="S384" s="225">
        <v>31426.79</v>
      </c>
      <c r="U384" s="203" t="s">
        <v>847</v>
      </c>
      <c r="V384" s="203"/>
      <c r="W384" s="204">
        <v>7650</v>
      </c>
      <c r="Y384" s="195" t="s">
        <v>3912</v>
      </c>
      <c r="Z384" s="195"/>
      <c r="AA384" s="196">
        <v>633698.99</v>
      </c>
      <c r="AB384" s="113"/>
      <c r="AC384" s="113"/>
      <c r="AD384" s="113"/>
      <c r="AE384" s="113"/>
      <c r="AF384" t="s">
        <v>71135</v>
      </c>
      <c r="AG384" s="284">
        <v>21862.48</v>
      </c>
      <c r="AI384" s="276" t="s">
        <v>34486</v>
      </c>
      <c r="AJ384" s="277">
        <v>893460.39</v>
      </c>
      <c r="AL384" s="246" t="s">
        <v>54775</v>
      </c>
      <c r="AM384" s="247">
        <v>3174.12</v>
      </c>
      <c r="AO384" s="226" t="s">
        <v>49578</v>
      </c>
      <c r="AP384" s="227">
        <v>7845.45</v>
      </c>
      <c r="AR384" s="207" t="s">
        <v>15022</v>
      </c>
      <c r="AS384" s="208">
        <v>14209.86</v>
      </c>
      <c r="AT384" s="93"/>
      <c r="AU384" s="199" t="s">
        <v>13136</v>
      </c>
      <c r="AV384" s="200">
        <v>41896.47</v>
      </c>
      <c r="BA384" t="s">
        <v>40008</v>
      </c>
      <c r="BB384">
        <v>674.54</v>
      </c>
      <c r="BD384" s="272" t="s">
        <v>37989</v>
      </c>
      <c r="BE384" s="273">
        <v>189866.63</v>
      </c>
      <c r="BG384" s="244" t="s">
        <v>11174</v>
      </c>
      <c r="BH384" s="245">
        <v>8391.26</v>
      </c>
      <c r="BJ384" s="230" t="s">
        <v>41632</v>
      </c>
      <c r="BK384" s="231">
        <v>31426.79</v>
      </c>
      <c r="BM384" s="209" t="s">
        <v>8879</v>
      </c>
      <c r="BN384" s="210">
        <v>1641</v>
      </c>
      <c r="BP384" s="195" t="s">
        <v>9885</v>
      </c>
      <c r="BQ384" s="196">
        <v>6167</v>
      </c>
    </row>
    <row r="385" spans="5:69" x14ac:dyDescent="0.55000000000000004">
      <c r="E385" t="s">
        <v>65622</v>
      </c>
      <c r="G385" s="284">
        <v>5724.24</v>
      </c>
      <c r="I385" s="282" t="s">
        <v>37108</v>
      </c>
      <c r="J385" s="282"/>
      <c r="K385" s="283">
        <v>27865.41</v>
      </c>
      <c r="M385" s="242" t="s">
        <v>4601</v>
      </c>
      <c r="N385" s="242"/>
      <c r="O385" s="243">
        <v>131440.26999999999</v>
      </c>
      <c r="Q385" s="224" t="s">
        <v>41092</v>
      </c>
      <c r="R385" s="224"/>
      <c r="S385" s="225">
        <v>97301.14</v>
      </c>
      <c r="U385" s="203" t="s">
        <v>848</v>
      </c>
      <c r="V385" s="203"/>
      <c r="W385" s="204">
        <v>3976</v>
      </c>
      <c r="Y385" s="195" t="s">
        <v>3913</v>
      </c>
      <c r="Z385" s="195"/>
      <c r="AA385" s="196">
        <v>178446</v>
      </c>
      <c r="AB385" s="113"/>
      <c r="AC385" s="113"/>
      <c r="AD385" s="113"/>
      <c r="AE385" s="113"/>
      <c r="AF385" t="s">
        <v>40466</v>
      </c>
      <c r="AG385" s="284">
        <v>4500</v>
      </c>
      <c r="AI385" s="276" t="s">
        <v>55779</v>
      </c>
      <c r="AJ385" s="277">
        <v>1876.05</v>
      </c>
      <c r="AL385" s="246" t="s">
        <v>51475</v>
      </c>
      <c r="AM385" s="247">
        <v>1847.04</v>
      </c>
      <c r="AO385" s="226" t="s">
        <v>15081</v>
      </c>
      <c r="AP385" s="227">
        <v>1000</v>
      </c>
      <c r="AR385" s="207" t="s">
        <v>15023</v>
      </c>
      <c r="AS385" s="208">
        <v>41256.53</v>
      </c>
      <c r="AT385" s="93"/>
      <c r="AU385" s="199" t="s">
        <v>13137</v>
      </c>
      <c r="AV385" s="200">
        <v>19872.25</v>
      </c>
      <c r="BA385" t="s">
        <v>51158</v>
      </c>
      <c r="BB385" s="284">
        <v>19537.47</v>
      </c>
      <c r="BD385" s="272" t="s">
        <v>37997</v>
      </c>
      <c r="BE385" s="273">
        <v>27865.41</v>
      </c>
      <c r="BG385" s="244" t="s">
        <v>11178</v>
      </c>
      <c r="BH385" s="245">
        <v>131440.26999999999</v>
      </c>
      <c r="BJ385" s="230" t="s">
        <v>41633</v>
      </c>
      <c r="BK385" s="231">
        <v>97301.14</v>
      </c>
      <c r="BM385" s="209" t="s">
        <v>9223</v>
      </c>
      <c r="BN385" s="210">
        <v>17361.25</v>
      </c>
      <c r="BP385" s="195" t="s">
        <v>7615</v>
      </c>
      <c r="BQ385" s="196">
        <v>551349.32999999996</v>
      </c>
    </row>
    <row r="386" spans="5:69" x14ac:dyDescent="0.55000000000000004">
      <c r="E386" t="s">
        <v>65623</v>
      </c>
      <c r="G386" s="284">
        <v>174096.91</v>
      </c>
      <c r="I386" s="282" t="s">
        <v>37109</v>
      </c>
      <c r="J386" s="282"/>
      <c r="K386" s="283">
        <v>3532.76</v>
      </c>
      <c r="M386" s="242" t="s">
        <v>4732</v>
      </c>
      <c r="N386" s="242"/>
      <c r="O386" s="243">
        <v>5460.86</v>
      </c>
      <c r="Q386" s="224" t="s">
        <v>41093</v>
      </c>
      <c r="R386" s="224"/>
      <c r="S386" s="225">
        <v>47000</v>
      </c>
      <c r="U386" s="203" t="s">
        <v>849</v>
      </c>
      <c r="V386" s="203"/>
      <c r="W386" s="204">
        <v>3996</v>
      </c>
      <c r="Y386" s="195" t="s">
        <v>3914</v>
      </c>
      <c r="Z386" s="195"/>
      <c r="AA386" s="196">
        <v>68422</v>
      </c>
      <c r="AB386" s="113"/>
      <c r="AC386" s="113"/>
      <c r="AD386" s="113"/>
      <c r="AE386" s="113"/>
      <c r="AF386" t="s">
        <v>40467</v>
      </c>
      <c r="AG386">
        <v>168.85</v>
      </c>
      <c r="AI386" s="276" t="s">
        <v>55780</v>
      </c>
      <c r="AJ386" s="277">
        <v>142434.28</v>
      </c>
      <c r="AL386" s="246" t="s">
        <v>51476</v>
      </c>
      <c r="AM386" s="247">
        <v>141.30000000000001</v>
      </c>
      <c r="AO386" s="226" t="s">
        <v>33052</v>
      </c>
      <c r="AP386" s="227">
        <v>197200</v>
      </c>
      <c r="AR386" s="207" t="s">
        <v>15024</v>
      </c>
      <c r="AS386" s="208">
        <v>5057.96</v>
      </c>
      <c r="AT386" s="93"/>
      <c r="AU386" s="199" t="s">
        <v>13138</v>
      </c>
      <c r="AV386" s="200">
        <v>601.82000000000005</v>
      </c>
      <c r="BA386" t="s">
        <v>66311</v>
      </c>
      <c r="BB386" s="284">
        <v>28493</v>
      </c>
      <c r="BD386" s="272" t="s">
        <v>38004</v>
      </c>
      <c r="BE386" s="273">
        <v>3532.76</v>
      </c>
      <c r="BG386" s="244" t="s">
        <v>11187</v>
      </c>
      <c r="BH386" s="245">
        <v>5460.86</v>
      </c>
      <c r="BJ386" s="230" t="s">
        <v>41634</v>
      </c>
      <c r="BK386" s="231">
        <v>47000</v>
      </c>
      <c r="BM386" s="209" t="s">
        <v>9698</v>
      </c>
      <c r="BN386" s="210">
        <v>2323</v>
      </c>
      <c r="BP386" s="195" t="s">
        <v>10273</v>
      </c>
      <c r="BQ386" s="196">
        <v>1472408.92</v>
      </c>
    </row>
    <row r="387" spans="5:69" x14ac:dyDescent="0.55000000000000004">
      <c r="E387" t="s">
        <v>50894</v>
      </c>
      <c r="G387" s="284">
        <v>9944.19</v>
      </c>
      <c r="I387" s="282" t="s">
        <v>37110</v>
      </c>
      <c r="J387" s="282"/>
      <c r="K387" s="283">
        <v>117066.26</v>
      </c>
      <c r="M387" s="242" t="s">
        <v>4734</v>
      </c>
      <c r="N387" s="242"/>
      <c r="O387" s="243">
        <v>959.5</v>
      </c>
      <c r="Q387" s="224" t="s">
        <v>42090</v>
      </c>
      <c r="R387" s="224"/>
      <c r="S387" s="225">
        <v>823804.12</v>
      </c>
      <c r="U387" s="203" t="s">
        <v>850</v>
      </c>
      <c r="V387" s="203"/>
      <c r="W387" s="204">
        <v>1379</v>
      </c>
      <c r="Y387" s="195" t="s">
        <v>3915</v>
      </c>
      <c r="Z387" s="195"/>
      <c r="AA387" s="196">
        <v>290519</v>
      </c>
      <c r="AB387" s="113"/>
      <c r="AC387" s="113"/>
      <c r="AD387" s="113"/>
      <c r="AE387" s="113"/>
      <c r="AF387" t="s">
        <v>56338</v>
      </c>
      <c r="AG387" s="284">
        <v>78712.38</v>
      </c>
      <c r="AI387" s="276" t="s">
        <v>66874</v>
      </c>
      <c r="AJ387" s="277">
        <v>1310.4000000000001</v>
      </c>
      <c r="AL387" s="246" t="s">
        <v>51477</v>
      </c>
      <c r="AM387" s="247">
        <v>452.52</v>
      </c>
      <c r="AO387" s="226" t="s">
        <v>15082</v>
      </c>
      <c r="AP387" s="227">
        <v>175998.06</v>
      </c>
      <c r="AR387" s="207" t="s">
        <v>15025</v>
      </c>
      <c r="AS387" s="208">
        <v>27.36</v>
      </c>
      <c r="AT387" s="93"/>
      <c r="AU387" s="199" t="s">
        <v>13139</v>
      </c>
      <c r="AV387" s="200">
        <v>17013.18</v>
      </c>
      <c r="BA387" t="s">
        <v>46573</v>
      </c>
      <c r="BB387">
        <v>345.64</v>
      </c>
      <c r="BD387" s="272" t="s">
        <v>38014</v>
      </c>
      <c r="BE387" s="273">
        <v>117066.26</v>
      </c>
      <c r="BG387" s="244" t="s">
        <v>11189</v>
      </c>
      <c r="BH387" s="245">
        <v>959.5</v>
      </c>
      <c r="BJ387" s="230" t="s">
        <v>43481</v>
      </c>
      <c r="BK387" s="231">
        <v>823804.12</v>
      </c>
      <c r="BM387" s="209" t="s">
        <v>9768</v>
      </c>
      <c r="BN387" s="210">
        <v>51048.25</v>
      </c>
      <c r="BP387" s="195" t="s">
        <v>9887</v>
      </c>
      <c r="BQ387" s="196">
        <v>2023758.25</v>
      </c>
    </row>
    <row r="388" spans="5:69" x14ac:dyDescent="0.55000000000000004">
      <c r="E388" t="s">
        <v>65624</v>
      </c>
      <c r="G388" s="284">
        <v>8525.69</v>
      </c>
      <c r="I388" s="282" t="s">
        <v>37111</v>
      </c>
      <c r="J388" s="282"/>
      <c r="K388" s="283">
        <v>219.69</v>
      </c>
      <c r="M388" s="242" t="s">
        <v>4602</v>
      </c>
      <c r="N388" s="242"/>
      <c r="O388" s="243">
        <v>8314.17</v>
      </c>
      <c r="Q388" s="224" t="s">
        <v>41094</v>
      </c>
      <c r="R388" s="224"/>
      <c r="S388" s="225">
        <v>18286.7</v>
      </c>
      <c r="U388" s="203" t="s">
        <v>851</v>
      </c>
      <c r="V388" s="203"/>
      <c r="W388" s="204">
        <v>10464.719999999999</v>
      </c>
      <c r="Y388" s="195" t="s">
        <v>3916</v>
      </c>
      <c r="Z388" s="195"/>
      <c r="AA388" s="196">
        <v>928919.47</v>
      </c>
      <c r="AB388" s="113"/>
      <c r="AC388" s="113"/>
      <c r="AD388" s="113"/>
      <c r="AE388" s="113"/>
      <c r="AF388" t="s">
        <v>56339</v>
      </c>
      <c r="AG388" s="284">
        <v>48427.93</v>
      </c>
      <c r="AI388" s="276" t="s">
        <v>63929</v>
      </c>
      <c r="AJ388" s="277">
        <v>125.29</v>
      </c>
      <c r="AL388" s="246" t="s">
        <v>51478</v>
      </c>
      <c r="AM388" s="247">
        <v>2421.02</v>
      </c>
      <c r="AO388" s="226" t="s">
        <v>15083</v>
      </c>
      <c r="AP388" s="227">
        <v>105583.32</v>
      </c>
      <c r="AR388" s="207" t="s">
        <v>15026</v>
      </c>
      <c r="AS388" s="208">
        <v>21001.06</v>
      </c>
      <c r="AT388" s="93"/>
      <c r="AU388" s="199" t="s">
        <v>13140</v>
      </c>
      <c r="AV388" s="200">
        <v>419369.83</v>
      </c>
      <c r="BA388" t="s">
        <v>57104</v>
      </c>
      <c r="BB388" s="284">
        <v>57374.87</v>
      </c>
      <c r="BD388" s="272" t="s">
        <v>38021</v>
      </c>
      <c r="BE388" s="273">
        <v>219.69</v>
      </c>
      <c r="BG388" s="244" t="s">
        <v>11211</v>
      </c>
      <c r="BH388" s="245">
        <v>8314.17</v>
      </c>
      <c r="BJ388" s="230" t="s">
        <v>41635</v>
      </c>
      <c r="BK388" s="231">
        <v>18286.7</v>
      </c>
      <c r="BM388" s="209" t="s">
        <v>6621</v>
      </c>
      <c r="BN388" s="210">
        <v>481554</v>
      </c>
      <c r="BP388" s="195" t="s">
        <v>10274</v>
      </c>
      <c r="BQ388" s="196">
        <v>37152</v>
      </c>
    </row>
    <row r="389" spans="5:69" x14ac:dyDescent="0.55000000000000004">
      <c r="E389" t="s">
        <v>50895</v>
      </c>
      <c r="G389" s="284">
        <v>131843.67000000001</v>
      </c>
      <c r="I389" s="282" t="s">
        <v>37112</v>
      </c>
      <c r="J389" s="282"/>
      <c r="K389" s="283">
        <v>23855.52</v>
      </c>
      <c r="M389" s="242" t="s">
        <v>4736</v>
      </c>
      <c r="N389" s="242"/>
      <c r="O389" s="243">
        <v>5916.6</v>
      </c>
      <c r="Q389" s="224" t="s">
        <v>41095</v>
      </c>
      <c r="R389" s="224"/>
      <c r="S389" s="225">
        <v>87734.75</v>
      </c>
      <c r="U389" s="203" t="s">
        <v>852</v>
      </c>
      <c r="V389" s="203"/>
      <c r="W389" s="204">
        <v>124764</v>
      </c>
      <c r="Y389" s="195" t="s">
        <v>3917</v>
      </c>
      <c r="Z389" s="195"/>
      <c r="AA389" s="196">
        <v>5132</v>
      </c>
      <c r="AB389" s="113"/>
      <c r="AC389" s="113"/>
      <c r="AD389" s="113"/>
      <c r="AE389" s="113"/>
      <c r="AF389" t="s">
        <v>68233</v>
      </c>
      <c r="AG389" s="284">
        <v>5037.5</v>
      </c>
      <c r="AI389" s="276" t="s">
        <v>55781</v>
      </c>
      <c r="AJ389" s="277">
        <v>18976.900000000001</v>
      </c>
      <c r="AL389" s="246" t="s">
        <v>51479</v>
      </c>
      <c r="AM389" s="247">
        <v>225.73</v>
      </c>
      <c r="AO389" s="226" t="s">
        <v>33053</v>
      </c>
      <c r="AP389" s="227">
        <v>36832.400000000001</v>
      </c>
      <c r="AR389" s="207" t="s">
        <v>15027</v>
      </c>
      <c r="AS389" s="208">
        <v>9309.3700000000008</v>
      </c>
      <c r="AT389" s="93"/>
      <c r="AU389" s="199" t="s">
        <v>31704</v>
      </c>
      <c r="AV389" s="200">
        <v>300000</v>
      </c>
      <c r="BA389" t="s">
        <v>49553</v>
      </c>
      <c r="BB389" s="284">
        <v>1339503.54</v>
      </c>
      <c r="BD389" s="272" t="s">
        <v>38026</v>
      </c>
      <c r="BE389" s="273">
        <v>23855.52</v>
      </c>
      <c r="BG389" s="244" t="s">
        <v>11191</v>
      </c>
      <c r="BH389" s="245">
        <v>5916.6</v>
      </c>
      <c r="BJ389" s="230" t="s">
        <v>41636</v>
      </c>
      <c r="BK389" s="231">
        <v>87734.75</v>
      </c>
      <c r="BM389" s="209" t="s">
        <v>6881</v>
      </c>
      <c r="BN389" s="210">
        <v>37210</v>
      </c>
      <c r="BP389" s="195" t="s">
        <v>9888</v>
      </c>
      <c r="BQ389" s="196">
        <v>37152</v>
      </c>
    </row>
    <row r="390" spans="5:69" x14ac:dyDescent="0.55000000000000004">
      <c r="E390" t="s">
        <v>50896</v>
      </c>
      <c r="G390" s="284">
        <v>829002.04</v>
      </c>
      <c r="I390" s="282" t="s">
        <v>37113</v>
      </c>
      <c r="J390" s="282"/>
      <c r="K390" s="283">
        <v>211543.9</v>
      </c>
      <c r="M390" s="242" t="s">
        <v>3642</v>
      </c>
      <c r="N390" s="242"/>
      <c r="O390" s="243">
        <v>54473.86</v>
      </c>
      <c r="Q390" s="224" t="s">
        <v>41096</v>
      </c>
      <c r="R390" s="224"/>
      <c r="S390" s="225">
        <v>57324</v>
      </c>
      <c r="U390" s="203" t="s">
        <v>853</v>
      </c>
      <c r="V390" s="203"/>
      <c r="W390" s="204">
        <v>13590</v>
      </c>
      <c r="Y390" s="195" t="s">
        <v>3918</v>
      </c>
      <c r="Z390" s="195"/>
      <c r="AA390" s="196">
        <v>9245</v>
      </c>
      <c r="AB390" s="113"/>
      <c r="AC390" s="113"/>
      <c r="AD390" s="113"/>
      <c r="AE390" s="113"/>
      <c r="AF390" t="s">
        <v>56340</v>
      </c>
      <c r="AG390" s="284">
        <v>11226.02</v>
      </c>
      <c r="AI390" s="276" t="s">
        <v>70346</v>
      </c>
      <c r="AJ390" s="277">
        <v>9387.16</v>
      </c>
      <c r="AL390" s="246" t="s">
        <v>51480</v>
      </c>
      <c r="AM390" s="247">
        <v>89.49</v>
      </c>
      <c r="AO390" s="226" t="s">
        <v>15085</v>
      </c>
      <c r="AP390" s="227">
        <v>148264.85999999999</v>
      </c>
      <c r="AR390" s="207" t="s">
        <v>15028</v>
      </c>
      <c r="AS390" s="208">
        <v>2195</v>
      </c>
      <c r="AT390" s="93"/>
      <c r="AU390" s="199" t="s">
        <v>31705</v>
      </c>
      <c r="AV390" s="200">
        <v>89952.18</v>
      </c>
      <c r="BA390" t="s">
        <v>11872</v>
      </c>
      <c r="BB390" s="284">
        <v>820434.85</v>
      </c>
      <c r="BD390" s="272" t="s">
        <v>38034</v>
      </c>
      <c r="BE390" s="273">
        <v>211543.9</v>
      </c>
      <c r="BG390" s="244" t="s">
        <v>9692</v>
      </c>
      <c r="BH390" s="245">
        <v>54473.86</v>
      </c>
      <c r="BJ390" s="230" t="s">
        <v>41637</v>
      </c>
      <c r="BK390" s="231">
        <v>57324</v>
      </c>
      <c r="BM390" s="209" t="s">
        <v>7046</v>
      </c>
      <c r="BN390" s="210">
        <v>21572</v>
      </c>
      <c r="BP390" s="195" t="s">
        <v>10275</v>
      </c>
      <c r="BQ390" s="196">
        <v>28051</v>
      </c>
    </row>
    <row r="391" spans="5:69" x14ac:dyDescent="0.55000000000000004">
      <c r="E391" t="s">
        <v>65626</v>
      </c>
      <c r="G391" s="284">
        <v>13590.43</v>
      </c>
      <c r="I391" s="282" t="s">
        <v>37114</v>
      </c>
      <c r="J391" s="282"/>
      <c r="K391" s="283">
        <v>11573.23</v>
      </c>
      <c r="M391" s="242" t="s">
        <v>4748</v>
      </c>
      <c r="N391" s="242"/>
      <c r="O391" s="243">
        <v>4376.25</v>
      </c>
      <c r="Q391" s="224" t="s">
        <v>41097</v>
      </c>
      <c r="R391" s="224"/>
      <c r="S391" s="225">
        <v>42623</v>
      </c>
      <c r="U391" s="203" t="s">
        <v>854</v>
      </c>
      <c r="V391" s="203"/>
      <c r="W391" s="204">
        <v>79665</v>
      </c>
      <c r="Y391" s="195" t="s">
        <v>3919</v>
      </c>
      <c r="Z391" s="195"/>
      <c r="AA391" s="196">
        <v>457808</v>
      </c>
      <c r="AB391" s="113"/>
      <c r="AC391" s="113"/>
      <c r="AD391" s="113"/>
      <c r="AE391" s="113"/>
      <c r="AF391" t="s">
        <v>56341</v>
      </c>
      <c r="AG391" s="284">
        <v>1436.23</v>
      </c>
      <c r="AI391" s="276" t="s">
        <v>34487</v>
      </c>
      <c r="AJ391" s="277">
        <v>83454.06</v>
      </c>
      <c r="AL391" s="246" t="s">
        <v>54776</v>
      </c>
      <c r="AM391" s="247">
        <v>51</v>
      </c>
      <c r="AO391" s="226" t="s">
        <v>15086</v>
      </c>
      <c r="AP391" s="227">
        <v>388.2</v>
      </c>
      <c r="AR391" s="207" t="s">
        <v>15029</v>
      </c>
      <c r="AS391" s="208">
        <v>1856.52</v>
      </c>
      <c r="AT391" s="93"/>
      <c r="AU391" s="199" t="s">
        <v>31706</v>
      </c>
      <c r="AV391" s="200">
        <v>6605.98</v>
      </c>
      <c r="BA391" t="s">
        <v>39909</v>
      </c>
      <c r="BB391" s="284">
        <v>35309.01</v>
      </c>
      <c r="BD391" s="272" t="s">
        <v>38039</v>
      </c>
      <c r="BE391" s="273">
        <v>11573.23</v>
      </c>
      <c r="BG391" s="244" t="s">
        <v>11197</v>
      </c>
      <c r="BH391" s="245">
        <v>4376.25</v>
      </c>
      <c r="BJ391" s="230" t="s">
        <v>41638</v>
      </c>
      <c r="BK391" s="231">
        <v>42623</v>
      </c>
      <c r="BM391" s="209" t="s">
        <v>7288</v>
      </c>
      <c r="BN391" s="210">
        <v>220214</v>
      </c>
      <c r="BP391" s="195" t="s">
        <v>9889</v>
      </c>
      <c r="BQ391" s="196">
        <v>28051</v>
      </c>
    </row>
    <row r="392" spans="5:69" x14ac:dyDescent="0.55000000000000004">
      <c r="E392" t="s">
        <v>50898</v>
      </c>
      <c r="G392" s="284">
        <v>65101.99</v>
      </c>
      <c r="I392" s="282" t="s">
        <v>37118</v>
      </c>
      <c r="J392" s="282"/>
      <c r="K392" s="283">
        <v>0.5</v>
      </c>
      <c r="M392" s="242" t="s">
        <v>4743</v>
      </c>
      <c r="N392" s="242"/>
      <c r="O392" s="243">
        <v>120</v>
      </c>
      <c r="Q392" s="224" t="s">
        <v>44260</v>
      </c>
      <c r="R392" s="224"/>
      <c r="S392" s="225">
        <v>2600671.21</v>
      </c>
      <c r="U392" s="203" t="s">
        <v>855</v>
      </c>
      <c r="V392" s="203"/>
      <c r="W392" s="204">
        <v>550</v>
      </c>
      <c r="Y392" s="195" t="s">
        <v>3920</v>
      </c>
      <c r="Z392" s="195"/>
      <c r="AA392" s="196">
        <v>19796</v>
      </c>
      <c r="AB392" s="113"/>
      <c r="AC392" s="113"/>
      <c r="AD392" s="113"/>
      <c r="AE392" s="113"/>
      <c r="AF392" t="s">
        <v>56342</v>
      </c>
      <c r="AG392" s="284">
        <v>20807.89</v>
      </c>
      <c r="AI392" s="276" t="s">
        <v>34488</v>
      </c>
      <c r="AJ392" s="277">
        <v>285647</v>
      </c>
      <c r="AL392" s="246" t="s">
        <v>51484</v>
      </c>
      <c r="AM392" s="247">
        <v>2.33</v>
      </c>
      <c r="AO392" s="226" t="s">
        <v>35960</v>
      </c>
      <c r="AP392" s="227">
        <v>14753.26</v>
      </c>
      <c r="AR392" s="207" t="s">
        <v>15030</v>
      </c>
      <c r="AS392" s="208">
        <v>133.19999999999999</v>
      </c>
      <c r="AT392" s="93"/>
      <c r="AU392" s="199" t="s">
        <v>31707</v>
      </c>
      <c r="AV392" s="200">
        <v>22740</v>
      </c>
      <c r="BA392" t="s">
        <v>40009</v>
      </c>
      <c r="BB392" s="284">
        <v>167857.74</v>
      </c>
      <c r="BD392" s="272" t="s">
        <v>38058</v>
      </c>
      <c r="BE392" s="273">
        <v>0.5</v>
      </c>
      <c r="BG392" s="244" t="s">
        <v>11198</v>
      </c>
      <c r="BH392" s="245">
        <v>120</v>
      </c>
      <c r="BJ392" s="230" t="s">
        <v>46346</v>
      </c>
      <c r="BK392" s="231">
        <v>2600671.21</v>
      </c>
      <c r="BM392" s="209" t="s">
        <v>7565</v>
      </c>
      <c r="BN392" s="210">
        <v>272216</v>
      </c>
      <c r="BP392" s="195" t="s">
        <v>7616</v>
      </c>
      <c r="BQ392" s="196">
        <v>64328.46</v>
      </c>
    </row>
    <row r="393" spans="5:69" x14ac:dyDescent="0.55000000000000004">
      <c r="E393" t="s">
        <v>50899</v>
      </c>
      <c r="G393" s="284">
        <v>401486.85</v>
      </c>
      <c r="I393" s="282" t="s">
        <v>37119</v>
      </c>
      <c r="J393" s="282"/>
      <c r="K393" s="283">
        <v>15897.86</v>
      </c>
      <c r="M393" s="242" t="s">
        <v>3645</v>
      </c>
      <c r="N393" s="242"/>
      <c r="O393" s="243">
        <v>5302.17</v>
      </c>
      <c r="Q393" s="224" t="s">
        <v>41098</v>
      </c>
      <c r="R393" s="224"/>
      <c r="S393" s="225">
        <v>81613</v>
      </c>
      <c r="U393" s="203" t="s">
        <v>3997</v>
      </c>
      <c r="V393" s="203"/>
      <c r="W393" s="204">
        <v>9451.31</v>
      </c>
      <c r="Y393" s="195" t="s">
        <v>3921</v>
      </c>
      <c r="Z393" s="195"/>
      <c r="AA393" s="196">
        <v>14812.99</v>
      </c>
      <c r="AB393" s="113"/>
      <c r="AC393" s="113"/>
      <c r="AD393" s="113"/>
      <c r="AE393" s="113"/>
      <c r="AF393" t="s">
        <v>56343</v>
      </c>
      <c r="AG393">
        <v>269.52</v>
      </c>
      <c r="AI393" s="276" t="s">
        <v>35975</v>
      </c>
      <c r="AJ393" s="277">
        <v>164171.49</v>
      </c>
      <c r="AL393" s="246" t="s">
        <v>55766</v>
      </c>
      <c r="AM393" s="247">
        <v>78675.23</v>
      </c>
      <c r="AO393" s="226" t="s">
        <v>35961</v>
      </c>
      <c r="AP393" s="227">
        <v>79661.09</v>
      </c>
      <c r="AR393" s="207" t="s">
        <v>15031</v>
      </c>
      <c r="AS393" s="208">
        <v>407</v>
      </c>
      <c r="AT393" s="93"/>
      <c r="AU393" s="199" t="s">
        <v>31708</v>
      </c>
      <c r="AV393" s="200">
        <v>12493.28</v>
      </c>
      <c r="BA393" t="s">
        <v>51160</v>
      </c>
      <c r="BB393" s="284">
        <v>637782.21</v>
      </c>
      <c r="BD393" s="272" t="s">
        <v>38063</v>
      </c>
      <c r="BE393" s="273">
        <v>15897.86</v>
      </c>
      <c r="BG393" s="244" t="s">
        <v>9695</v>
      </c>
      <c r="BH393" s="245">
        <v>5302.17</v>
      </c>
      <c r="BJ393" s="230" t="s">
        <v>41639</v>
      </c>
      <c r="BK393" s="231">
        <v>81613</v>
      </c>
      <c r="BM393" s="209" t="s">
        <v>7702</v>
      </c>
      <c r="BN393" s="210">
        <v>38298.97</v>
      </c>
      <c r="BP393" s="195" t="s">
        <v>10276</v>
      </c>
      <c r="BQ393" s="196">
        <v>38833.919999999998</v>
      </c>
    </row>
    <row r="394" spans="5:69" x14ac:dyDescent="0.55000000000000004">
      <c r="E394" t="s">
        <v>50900</v>
      </c>
      <c r="G394" s="284">
        <v>14493.72</v>
      </c>
      <c r="I394" s="282" t="s">
        <v>37120</v>
      </c>
      <c r="J394" s="282"/>
      <c r="K394" s="283">
        <v>24548.47</v>
      </c>
      <c r="M394" s="242" t="s">
        <v>4603</v>
      </c>
      <c r="N394" s="242"/>
      <c r="O394" s="243">
        <v>28007.25</v>
      </c>
      <c r="Q394" s="224" t="s">
        <v>41099</v>
      </c>
      <c r="R394" s="224"/>
      <c r="S394" s="225">
        <v>110314.28</v>
      </c>
      <c r="U394" s="203" t="s">
        <v>856</v>
      </c>
      <c r="V394" s="203"/>
      <c r="W394" s="204">
        <v>3490</v>
      </c>
      <c r="Y394" s="195" t="s">
        <v>3922</v>
      </c>
      <c r="Z394" s="195"/>
      <c r="AA394" s="196">
        <v>715951</v>
      </c>
      <c r="AB394" s="113"/>
      <c r="AC394" s="113"/>
      <c r="AD394" s="113"/>
      <c r="AE394" s="113"/>
      <c r="AF394" t="s">
        <v>62705</v>
      </c>
      <c r="AG394" s="284">
        <v>1006.44</v>
      </c>
      <c r="AI394" s="276" t="s">
        <v>51527</v>
      </c>
      <c r="AJ394" s="277">
        <v>11339.3</v>
      </c>
      <c r="AL394" s="246" t="s">
        <v>55767</v>
      </c>
      <c r="AM394" s="247">
        <v>182051.75</v>
      </c>
      <c r="AO394" s="226" t="s">
        <v>35962</v>
      </c>
      <c r="AP394" s="227">
        <v>243.17</v>
      </c>
      <c r="AR394" s="207" t="s">
        <v>12983</v>
      </c>
      <c r="AS394" s="208">
        <v>124258.64</v>
      </c>
      <c r="AT394" s="93"/>
      <c r="AU394" s="199" t="s">
        <v>31709</v>
      </c>
      <c r="AV394" s="200">
        <v>55700.52</v>
      </c>
      <c r="BA394" t="s">
        <v>51302</v>
      </c>
      <c r="BB394" s="284">
        <v>20074.59</v>
      </c>
      <c r="BD394" s="272" t="s">
        <v>38067</v>
      </c>
      <c r="BE394" s="273">
        <v>24548.47</v>
      </c>
      <c r="BG394" s="244" t="s">
        <v>11201</v>
      </c>
      <c r="BH394" s="245">
        <v>28007.25</v>
      </c>
      <c r="BJ394" s="230" t="s">
        <v>41640</v>
      </c>
      <c r="BK394" s="231">
        <v>110314.28</v>
      </c>
      <c r="BM394" s="209" t="s">
        <v>7956</v>
      </c>
      <c r="BN394" s="210">
        <v>9513</v>
      </c>
      <c r="BP394" s="195" t="s">
        <v>9890</v>
      </c>
      <c r="BQ394" s="196">
        <v>103162.38</v>
      </c>
    </row>
    <row r="395" spans="5:69" x14ac:dyDescent="0.55000000000000004">
      <c r="E395" t="s">
        <v>50901</v>
      </c>
      <c r="G395" s="284">
        <v>23114.98</v>
      </c>
      <c r="I395" s="282" t="s">
        <v>37121</v>
      </c>
      <c r="J395" s="282"/>
      <c r="K395" s="283">
        <v>105579.97</v>
      </c>
      <c r="M395" s="242" t="s">
        <v>4754</v>
      </c>
      <c r="N395" s="242"/>
      <c r="O395" s="243">
        <v>184797.58</v>
      </c>
      <c r="Q395" s="224" t="s">
        <v>41100</v>
      </c>
      <c r="R395" s="224"/>
      <c r="S395" s="225">
        <v>46208.76</v>
      </c>
      <c r="U395" s="203" t="s">
        <v>857</v>
      </c>
      <c r="V395" s="203"/>
      <c r="W395" s="204">
        <v>59226.5</v>
      </c>
      <c r="Y395" s="195" t="s">
        <v>5056</v>
      </c>
      <c r="Z395" s="195"/>
      <c r="AA395" s="196">
        <v>4249</v>
      </c>
      <c r="AB395" s="113"/>
      <c r="AC395" s="113"/>
      <c r="AD395" s="113"/>
      <c r="AE395" s="113"/>
      <c r="AF395" t="s">
        <v>62706</v>
      </c>
      <c r="AG395">
        <v>58.47</v>
      </c>
      <c r="AI395" s="276" t="s">
        <v>51528</v>
      </c>
      <c r="AJ395" s="277">
        <v>3832.25</v>
      </c>
      <c r="AL395" s="246" t="s">
        <v>55768</v>
      </c>
      <c r="AM395" s="247">
        <v>267921.06</v>
      </c>
      <c r="AO395" s="226" t="s">
        <v>35963</v>
      </c>
      <c r="AP395" s="227">
        <v>1188.22</v>
      </c>
      <c r="AR395" s="207" t="s">
        <v>15032</v>
      </c>
      <c r="AS395" s="208">
        <v>18649.37</v>
      </c>
      <c r="AT395" s="93"/>
      <c r="AU395" s="199" t="s">
        <v>31710</v>
      </c>
      <c r="AV395" s="200">
        <v>618.5</v>
      </c>
      <c r="BA395" t="s">
        <v>46515</v>
      </c>
      <c r="BB395" s="284">
        <v>31000</v>
      </c>
      <c r="BD395" s="272" t="s">
        <v>38074</v>
      </c>
      <c r="BE395" s="273">
        <v>105579.97</v>
      </c>
      <c r="BG395" s="244" t="s">
        <v>11214</v>
      </c>
      <c r="BH395" s="245">
        <v>184797.58</v>
      </c>
      <c r="BJ395" s="230" t="s">
        <v>41641</v>
      </c>
      <c r="BK395" s="231">
        <v>46208.76</v>
      </c>
      <c r="BM395" s="209" t="s">
        <v>8004</v>
      </c>
      <c r="BN395" s="210">
        <v>148362</v>
      </c>
      <c r="BP395" s="195" t="s">
        <v>7617</v>
      </c>
      <c r="BQ395" s="196">
        <v>169915.03</v>
      </c>
    </row>
    <row r="396" spans="5:69" x14ac:dyDescent="0.55000000000000004">
      <c r="E396" t="s">
        <v>65627</v>
      </c>
      <c r="G396" s="284">
        <v>111465.06</v>
      </c>
      <c r="I396" s="282" t="s">
        <v>37122</v>
      </c>
      <c r="J396" s="282"/>
      <c r="K396" s="283">
        <v>30756</v>
      </c>
      <c r="M396" s="242" t="s">
        <v>4755</v>
      </c>
      <c r="N396" s="242"/>
      <c r="O396" s="243">
        <v>38362.47</v>
      </c>
      <c r="Q396" s="224" t="s">
        <v>44261</v>
      </c>
      <c r="R396" s="224"/>
      <c r="S396" s="225">
        <v>2917030.71</v>
      </c>
      <c r="U396" s="203" t="s">
        <v>858</v>
      </c>
      <c r="V396" s="203"/>
      <c r="W396" s="204">
        <v>60762</v>
      </c>
      <c r="Y396" s="195" t="s">
        <v>3923</v>
      </c>
      <c r="Z396" s="195"/>
      <c r="AA396" s="196">
        <v>311607</v>
      </c>
      <c r="AB396" s="113"/>
      <c r="AC396" s="113"/>
      <c r="AD396" s="113"/>
      <c r="AE396" s="113"/>
      <c r="AF396" t="s">
        <v>56344</v>
      </c>
      <c r="AG396" s="284">
        <v>167767.13</v>
      </c>
      <c r="AI396" s="276" t="s">
        <v>15222</v>
      </c>
      <c r="AJ396" s="277">
        <v>50.16</v>
      </c>
      <c r="AL396" s="246" t="s">
        <v>55769</v>
      </c>
      <c r="AM396" s="247">
        <v>153509.13</v>
      </c>
      <c r="AO396" s="226" t="s">
        <v>35964</v>
      </c>
      <c r="AP396" s="227">
        <v>-166.68</v>
      </c>
      <c r="AR396" s="207" t="s">
        <v>15033</v>
      </c>
      <c r="AS396" s="208">
        <v>15922.15</v>
      </c>
      <c r="AT396" s="93"/>
      <c r="AU396" s="199" t="s">
        <v>31711</v>
      </c>
      <c r="AV396" s="200">
        <v>5495.54</v>
      </c>
      <c r="BA396" t="s">
        <v>43940</v>
      </c>
      <c r="BB396" s="284">
        <v>327999</v>
      </c>
      <c r="BD396" s="272" t="s">
        <v>38079</v>
      </c>
      <c r="BE396" s="273">
        <v>30756</v>
      </c>
      <c r="BG396" s="244" t="s">
        <v>11217</v>
      </c>
      <c r="BH396" s="245">
        <v>38362.47</v>
      </c>
      <c r="BJ396" s="230" t="s">
        <v>46347</v>
      </c>
      <c r="BK396" s="231">
        <v>2917030.71</v>
      </c>
      <c r="BM396" s="209" t="s">
        <v>8262</v>
      </c>
      <c r="BN396" s="210">
        <v>338255</v>
      </c>
      <c r="BP396" s="195" t="s">
        <v>10277</v>
      </c>
      <c r="BQ396" s="196">
        <v>378685</v>
      </c>
    </row>
    <row r="397" spans="5:69" x14ac:dyDescent="0.55000000000000004">
      <c r="E397" t="s">
        <v>50902</v>
      </c>
      <c r="G397" s="284">
        <v>108417.37</v>
      </c>
      <c r="I397" s="282" t="s">
        <v>37123</v>
      </c>
      <c r="J397" s="282"/>
      <c r="K397" s="283">
        <v>11288.1</v>
      </c>
      <c r="M397" s="242" t="s">
        <v>4759</v>
      </c>
      <c r="N397" s="242"/>
      <c r="O397" s="243">
        <v>11601.97</v>
      </c>
      <c r="Q397" s="224" t="s">
        <v>41101</v>
      </c>
      <c r="R397" s="224"/>
      <c r="S397" s="225">
        <v>170731.72</v>
      </c>
      <c r="U397" s="203" t="s">
        <v>859</v>
      </c>
      <c r="V397" s="203"/>
      <c r="W397" s="204">
        <v>17703</v>
      </c>
      <c r="Y397" s="195" t="s">
        <v>3924</v>
      </c>
      <c r="Z397" s="195"/>
      <c r="AA397" s="196">
        <v>54130</v>
      </c>
      <c r="AB397" s="113"/>
      <c r="AC397" s="113"/>
      <c r="AD397" s="113"/>
      <c r="AE397" s="113"/>
      <c r="AF397" t="s">
        <v>49009</v>
      </c>
      <c r="AG397" s="284">
        <v>40715.879999999997</v>
      </c>
      <c r="AI397" s="276" t="s">
        <v>15223</v>
      </c>
      <c r="AJ397" s="277">
        <v>307202.27</v>
      </c>
      <c r="AL397" s="246" t="s">
        <v>55770</v>
      </c>
      <c r="AM397" s="247">
        <v>96283.06</v>
      </c>
      <c r="AO397" s="226" t="s">
        <v>48651</v>
      </c>
      <c r="AP397" s="227">
        <v>8066.25</v>
      </c>
      <c r="AR397" s="207" t="s">
        <v>15034</v>
      </c>
      <c r="AS397" s="208">
        <v>49206.52</v>
      </c>
      <c r="AT397" s="93"/>
      <c r="AU397" s="199" t="s">
        <v>31712</v>
      </c>
      <c r="AV397" s="200">
        <v>89952.18</v>
      </c>
      <c r="BA397" t="s">
        <v>46574</v>
      </c>
      <c r="BB397" s="284">
        <v>3696.48</v>
      </c>
      <c r="BD397" s="272" t="s">
        <v>38084</v>
      </c>
      <c r="BE397" s="273">
        <v>11288.1</v>
      </c>
      <c r="BG397" s="244" t="s">
        <v>11221</v>
      </c>
      <c r="BH397" s="245">
        <v>11601.97</v>
      </c>
      <c r="BJ397" s="230" t="s">
        <v>41642</v>
      </c>
      <c r="BK397" s="231">
        <v>170731.72</v>
      </c>
      <c r="BM397" s="209" t="s">
        <v>8495</v>
      </c>
      <c r="BN397" s="210">
        <v>487571</v>
      </c>
      <c r="BP397" s="195" t="s">
        <v>9891</v>
      </c>
      <c r="BQ397" s="196">
        <v>548600.03</v>
      </c>
    </row>
    <row r="398" spans="5:69" x14ac:dyDescent="0.55000000000000004">
      <c r="E398" t="s">
        <v>65628</v>
      </c>
      <c r="G398" s="284">
        <v>703637.37</v>
      </c>
      <c r="I398" s="282" t="s">
        <v>37127</v>
      </c>
      <c r="J398" s="282"/>
      <c r="K398" s="283">
        <v>9083.8700000000008</v>
      </c>
      <c r="M398" s="242" t="s">
        <v>4761</v>
      </c>
      <c r="N398" s="242"/>
      <c r="O398" s="243">
        <v>16039.65</v>
      </c>
      <c r="Q398" s="224" t="s">
        <v>44262</v>
      </c>
      <c r="R398" s="224"/>
      <c r="S398" s="225">
        <v>5797088</v>
      </c>
      <c r="U398" s="203" t="s">
        <v>860</v>
      </c>
      <c r="V398" s="203"/>
      <c r="W398" s="204">
        <v>90168</v>
      </c>
      <c r="Y398" s="195" t="s">
        <v>3925</v>
      </c>
      <c r="Z398" s="195"/>
      <c r="AA398" s="196">
        <v>20597</v>
      </c>
      <c r="AB398" s="113"/>
      <c r="AC398" s="113"/>
      <c r="AD398" s="113"/>
      <c r="AE398" s="113"/>
      <c r="AF398" t="s">
        <v>59714</v>
      </c>
      <c r="AG398" s="284">
        <v>9708.33</v>
      </c>
      <c r="AI398" s="276" t="s">
        <v>55782</v>
      </c>
      <c r="AJ398" s="277">
        <v>9122.7000000000007</v>
      </c>
      <c r="AL398" s="246" t="s">
        <v>59464</v>
      </c>
      <c r="AM398" s="247">
        <v>198.57</v>
      </c>
      <c r="AO398" s="226" t="s">
        <v>51475</v>
      </c>
      <c r="AP398" s="227">
        <v>42770.76</v>
      </c>
      <c r="AR398" s="207" t="s">
        <v>15035</v>
      </c>
      <c r="AS398" s="208">
        <v>-116.81</v>
      </c>
      <c r="AT398" s="93"/>
      <c r="AU398" s="199" t="s">
        <v>16461</v>
      </c>
      <c r="AV398" s="200">
        <v>6605.98</v>
      </c>
      <c r="BA398" t="s">
        <v>57079</v>
      </c>
      <c r="BB398" s="284">
        <v>70537.53</v>
      </c>
      <c r="BD398" s="272" t="s">
        <v>38109</v>
      </c>
      <c r="BE398" s="273">
        <v>9083.8700000000008</v>
      </c>
      <c r="BG398" s="244" t="s">
        <v>11223</v>
      </c>
      <c r="BH398" s="245">
        <v>16039.65</v>
      </c>
      <c r="BJ398" s="230" t="s">
        <v>46348</v>
      </c>
      <c r="BK398" s="231">
        <v>5797088</v>
      </c>
      <c r="BM398" s="209" t="s">
        <v>8641</v>
      </c>
      <c r="BN398" s="210">
        <v>22642</v>
      </c>
      <c r="BP398" s="195" t="s">
        <v>10278</v>
      </c>
      <c r="BQ398" s="196">
        <v>12293</v>
      </c>
    </row>
    <row r="399" spans="5:69" x14ac:dyDescent="0.55000000000000004">
      <c r="E399" t="s">
        <v>50905</v>
      </c>
      <c r="G399" s="284">
        <v>19537.47</v>
      </c>
      <c r="I399" s="282" t="s">
        <v>37129</v>
      </c>
      <c r="J399" s="282"/>
      <c r="K399" s="283">
        <v>-3250.84</v>
      </c>
      <c r="M399" s="242" t="s">
        <v>4762</v>
      </c>
      <c r="N399" s="242"/>
      <c r="O399" s="243">
        <v>1883.12</v>
      </c>
      <c r="Q399" s="224" t="s">
        <v>41102</v>
      </c>
      <c r="R399" s="224"/>
      <c r="S399" s="225">
        <v>83268</v>
      </c>
      <c r="U399" s="203" t="s">
        <v>861</v>
      </c>
      <c r="V399" s="203"/>
      <c r="W399" s="204">
        <v>6442</v>
      </c>
      <c r="Y399" s="195" t="s">
        <v>3926</v>
      </c>
      <c r="Z399" s="195"/>
      <c r="AA399" s="196">
        <v>325517</v>
      </c>
      <c r="AB399" s="113"/>
      <c r="AC399" s="113"/>
      <c r="AD399" s="113"/>
      <c r="AE399" s="113"/>
      <c r="AF399" t="s">
        <v>71136</v>
      </c>
      <c r="AG399" s="284">
        <v>80000</v>
      </c>
      <c r="AI399" s="276" t="s">
        <v>70166</v>
      </c>
      <c r="AJ399" s="277">
        <v>19817.87</v>
      </c>
      <c r="AL399" s="246" t="s">
        <v>63007</v>
      </c>
      <c r="AM399" s="247">
        <v>90067.11</v>
      </c>
      <c r="AO399" s="226" t="s">
        <v>51476</v>
      </c>
      <c r="AP399" s="227">
        <v>3271.97</v>
      </c>
      <c r="AR399" s="207" t="s">
        <v>15036</v>
      </c>
      <c r="AS399" s="208">
        <v>13514.86</v>
      </c>
      <c r="AT399" s="93"/>
      <c r="AU399" s="199" t="s">
        <v>16462</v>
      </c>
      <c r="AV399" s="200">
        <v>22740</v>
      </c>
      <c r="BA399" t="s">
        <v>66474</v>
      </c>
      <c r="BB399" s="284">
        <v>3134.85</v>
      </c>
      <c r="BD399" s="272" t="s">
        <v>38119</v>
      </c>
      <c r="BE399" s="273">
        <v>-3250.84</v>
      </c>
      <c r="BG399" s="244" t="s">
        <v>11440</v>
      </c>
      <c r="BH399" s="245">
        <v>1883.12</v>
      </c>
      <c r="BJ399" s="230" t="s">
        <v>41643</v>
      </c>
      <c r="BK399" s="231">
        <v>83268</v>
      </c>
      <c r="BM399" s="209" t="s">
        <v>8880</v>
      </c>
      <c r="BN399" s="210">
        <v>798020</v>
      </c>
      <c r="BP399" s="195" t="s">
        <v>9323</v>
      </c>
      <c r="BQ399" s="196">
        <v>4490</v>
      </c>
    </row>
    <row r="400" spans="5:69" x14ac:dyDescent="0.55000000000000004">
      <c r="E400" t="s">
        <v>65631</v>
      </c>
      <c r="G400" s="284">
        <v>637782.21</v>
      </c>
      <c r="I400" s="282" t="s">
        <v>37130</v>
      </c>
      <c r="J400" s="282"/>
      <c r="K400" s="283">
        <v>504539.57</v>
      </c>
      <c r="M400" s="242" t="s">
        <v>4852</v>
      </c>
      <c r="N400" s="242"/>
      <c r="O400" s="243">
        <v>1470.58</v>
      </c>
      <c r="Q400" s="224" t="s">
        <v>41103</v>
      </c>
      <c r="R400" s="224"/>
      <c r="S400" s="225">
        <v>22069</v>
      </c>
      <c r="U400" s="203" t="s">
        <v>862</v>
      </c>
      <c r="V400" s="203"/>
      <c r="W400" s="204">
        <v>27150</v>
      </c>
      <c r="Y400" s="195" t="s">
        <v>3927</v>
      </c>
      <c r="Z400" s="195"/>
      <c r="AA400" s="196">
        <v>120945</v>
      </c>
      <c r="AB400" s="113"/>
      <c r="AC400" s="113"/>
      <c r="AD400" s="113"/>
      <c r="AE400" s="113"/>
      <c r="AF400" t="s">
        <v>60607</v>
      </c>
      <c r="AG400" s="284">
        <v>18273.75</v>
      </c>
      <c r="AI400" s="276" t="s">
        <v>57205</v>
      </c>
      <c r="AJ400" s="277">
        <v>2390.48</v>
      </c>
      <c r="AL400" s="246" t="s">
        <v>57191</v>
      </c>
      <c r="AM400" s="247">
        <v>8268</v>
      </c>
      <c r="AO400" s="226" t="s">
        <v>51477</v>
      </c>
      <c r="AP400" s="227">
        <v>10307.77</v>
      </c>
      <c r="AR400" s="207" t="s">
        <v>15037</v>
      </c>
      <c r="AS400" s="208">
        <v>17800</v>
      </c>
      <c r="AT400" s="93"/>
      <c r="AU400" s="199" t="s">
        <v>16463</v>
      </c>
      <c r="AV400" s="200">
        <v>12493.28</v>
      </c>
      <c r="BA400" t="s">
        <v>11878</v>
      </c>
      <c r="BB400" s="284">
        <v>150958.21</v>
      </c>
      <c r="BD400" s="272" t="s">
        <v>38126</v>
      </c>
      <c r="BE400" s="273">
        <v>504539.57</v>
      </c>
      <c r="BG400" s="244" t="s">
        <v>11225</v>
      </c>
      <c r="BH400" s="245">
        <v>1470.58</v>
      </c>
      <c r="BJ400" s="230" t="s">
        <v>41644</v>
      </c>
      <c r="BK400" s="231">
        <v>22069</v>
      </c>
      <c r="BM400" s="209" t="s">
        <v>9156</v>
      </c>
      <c r="BN400" s="210">
        <v>21676</v>
      </c>
      <c r="BP400" s="195" t="s">
        <v>9892</v>
      </c>
      <c r="BQ400" s="196">
        <v>16783</v>
      </c>
    </row>
    <row r="401" spans="5:69" x14ac:dyDescent="0.55000000000000004">
      <c r="E401" t="s">
        <v>50907</v>
      </c>
      <c r="G401" s="284">
        <v>47287.66</v>
      </c>
      <c r="I401" s="282" t="s">
        <v>37131</v>
      </c>
      <c r="J401" s="282"/>
      <c r="K401" s="283">
        <v>6038.66</v>
      </c>
      <c r="M401" s="242" t="s">
        <v>4853</v>
      </c>
      <c r="N401" s="242"/>
      <c r="O401" s="243">
        <v>7027</v>
      </c>
      <c r="Q401" s="224" t="s">
        <v>41104</v>
      </c>
      <c r="R401" s="224"/>
      <c r="S401" s="225">
        <v>27450.799999999999</v>
      </c>
      <c r="U401" s="203" t="s">
        <v>863</v>
      </c>
      <c r="V401" s="203"/>
      <c r="W401" s="204">
        <v>45909</v>
      </c>
      <c r="Y401" s="195" t="s">
        <v>3928</v>
      </c>
      <c r="Z401" s="195"/>
      <c r="AA401" s="196">
        <v>231564</v>
      </c>
      <c r="AB401" s="113"/>
      <c r="AC401" s="113"/>
      <c r="AD401" s="113"/>
      <c r="AE401" s="113"/>
      <c r="AF401" t="s">
        <v>68243</v>
      </c>
      <c r="AG401" s="284">
        <v>36866.42</v>
      </c>
      <c r="AI401" s="276" t="s">
        <v>59466</v>
      </c>
      <c r="AJ401" s="277">
        <v>232.79</v>
      </c>
      <c r="AL401" s="246" t="s">
        <v>63602</v>
      </c>
      <c r="AM401" s="247">
        <v>9523.77</v>
      </c>
      <c r="AO401" s="226" t="s">
        <v>51478</v>
      </c>
      <c r="AP401" s="227">
        <v>7140</v>
      </c>
      <c r="AR401" s="207" t="s">
        <v>15038</v>
      </c>
      <c r="AS401" s="208">
        <v>2395.5700000000002</v>
      </c>
      <c r="AT401" s="93"/>
      <c r="AU401" s="199" t="s">
        <v>31713</v>
      </c>
      <c r="AV401" s="200">
        <v>55700.52</v>
      </c>
      <c r="BA401" t="s">
        <v>39910</v>
      </c>
      <c r="BB401" s="284">
        <v>3371.54</v>
      </c>
      <c r="BD401" s="272" t="s">
        <v>38134</v>
      </c>
      <c r="BE401" s="273">
        <v>6038.66</v>
      </c>
      <c r="BG401" s="244" t="s">
        <v>11226</v>
      </c>
      <c r="BH401" s="245">
        <v>7027</v>
      </c>
      <c r="BJ401" s="230" t="s">
        <v>41645</v>
      </c>
      <c r="BK401" s="231">
        <v>27450.799999999999</v>
      </c>
      <c r="BM401" s="209" t="s">
        <v>9224</v>
      </c>
      <c r="BN401" s="210">
        <v>1990076.74</v>
      </c>
      <c r="BP401" s="195" t="s">
        <v>7618</v>
      </c>
      <c r="BQ401" s="196">
        <v>100071.35</v>
      </c>
    </row>
    <row r="402" spans="5:69" x14ac:dyDescent="0.55000000000000004">
      <c r="E402" t="s">
        <v>65636</v>
      </c>
      <c r="G402" s="284">
        <v>14720.74</v>
      </c>
      <c r="I402" s="282" t="s">
        <v>65449</v>
      </c>
      <c r="J402" s="282"/>
      <c r="K402" s="283">
        <v>7453.22</v>
      </c>
      <c r="M402" s="242" t="s">
        <v>3646</v>
      </c>
      <c r="N402" s="242"/>
      <c r="O402" s="243">
        <v>33026.410000000003</v>
      </c>
      <c r="Q402" s="224" t="s">
        <v>41105</v>
      </c>
      <c r="R402" s="224"/>
      <c r="S402" s="225">
        <v>58400.14</v>
      </c>
      <c r="U402" s="203" t="s">
        <v>864</v>
      </c>
      <c r="V402" s="203"/>
      <c r="W402" s="204">
        <v>9000</v>
      </c>
      <c r="Y402" s="195" t="s">
        <v>3929</v>
      </c>
      <c r="Z402" s="195"/>
      <c r="AA402" s="196">
        <v>294846.07</v>
      </c>
      <c r="AB402" s="113"/>
      <c r="AC402" s="113"/>
      <c r="AD402" s="113"/>
      <c r="AE402" s="113"/>
      <c r="AF402" t="s">
        <v>40474</v>
      </c>
      <c r="AG402" s="284">
        <v>33102.480000000003</v>
      </c>
      <c r="AI402" s="276" t="s">
        <v>63930</v>
      </c>
      <c r="AJ402" s="277">
        <v>152.19999999999999</v>
      </c>
      <c r="AL402" s="246" t="s">
        <v>63906</v>
      </c>
      <c r="AM402" s="247">
        <v>45956.42</v>
      </c>
      <c r="AO402" s="226" t="s">
        <v>51479</v>
      </c>
      <c r="AP402" s="227">
        <v>3274.81</v>
      </c>
      <c r="AR402" s="207" t="s">
        <v>15039</v>
      </c>
      <c r="AS402" s="208">
        <v>6789.05</v>
      </c>
      <c r="AT402" s="93"/>
      <c r="AU402" s="199" t="s">
        <v>31714</v>
      </c>
      <c r="AV402" s="200">
        <v>618.5</v>
      </c>
      <c r="BA402" t="s">
        <v>40010</v>
      </c>
      <c r="BB402" s="284">
        <v>34386.97</v>
      </c>
      <c r="BD402" s="272" t="s">
        <v>38143</v>
      </c>
      <c r="BE402" s="273">
        <v>7453.22</v>
      </c>
      <c r="BG402" s="244" t="s">
        <v>9696</v>
      </c>
      <c r="BH402" s="245">
        <v>33026.410000000003</v>
      </c>
      <c r="BJ402" s="230" t="s">
        <v>41646</v>
      </c>
      <c r="BK402" s="231">
        <v>58400.14</v>
      </c>
      <c r="BM402" s="209" t="s">
        <v>10755</v>
      </c>
      <c r="BN402" s="210">
        <v>29842.47</v>
      </c>
      <c r="BP402" s="195" t="s">
        <v>10279</v>
      </c>
      <c r="BQ402" s="196">
        <v>335449</v>
      </c>
    </row>
    <row r="403" spans="5:69" x14ac:dyDescent="0.55000000000000004">
      <c r="E403" t="s">
        <v>50909</v>
      </c>
      <c r="G403" s="284">
        <v>86909.21</v>
      </c>
      <c r="I403" s="282" t="s">
        <v>37138</v>
      </c>
      <c r="J403" s="282"/>
      <c r="K403" s="283">
        <v>4000</v>
      </c>
      <c r="M403" s="242" t="s">
        <v>4854</v>
      </c>
      <c r="N403" s="242"/>
      <c r="O403" s="243">
        <v>3759.85</v>
      </c>
      <c r="Q403" s="224" t="s">
        <v>41106</v>
      </c>
      <c r="R403" s="224"/>
      <c r="S403" s="225">
        <v>95400</v>
      </c>
      <c r="U403" s="203" t="s">
        <v>3998</v>
      </c>
      <c r="V403" s="203"/>
      <c r="W403" s="204">
        <v>7550.13</v>
      </c>
      <c r="Y403" s="195" t="s">
        <v>3930</v>
      </c>
      <c r="Z403" s="195"/>
      <c r="AA403" s="196">
        <v>32192</v>
      </c>
      <c r="AB403" s="113"/>
      <c r="AC403" s="113"/>
      <c r="AD403" s="113"/>
      <c r="AE403" s="113"/>
      <c r="AF403" t="s">
        <v>40475</v>
      </c>
      <c r="AG403" s="284">
        <v>10733.83</v>
      </c>
      <c r="AI403" s="276" t="s">
        <v>57206</v>
      </c>
      <c r="AJ403" s="277">
        <v>173.05</v>
      </c>
      <c r="AL403" s="246" t="s">
        <v>57192</v>
      </c>
      <c r="AM403" s="247">
        <v>912100</v>
      </c>
      <c r="AO403" s="226" t="s">
        <v>51480</v>
      </c>
      <c r="AP403" s="227">
        <v>696.35</v>
      </c>
      <c r="AR403" s="207" t="s">
        <v>15040</v>
      </c>
      <c r="AS403" s="208">
        <v>39808.15</v>
      </c>
      <c r="AT403" s="93"/>
      <c r="AU403" s="199" t="s">
        <v>31715</v>
      </c>
      <c r="AV403" s="200">
        <v>5495.54</v>
      </c>
      <c r="BA403" t="s">
        <v>51162</v>
      </c>
      <c r="BB403" s="284">
        <v>47287.66</v>
      </c>
      <c r="BD403" s="272" t="s">
        <v>38167</v>
      </c>
      <c r="BE403" s="273">
        <v>4000</v>
      </c>
      <c r="BG403" s="244" t="s">
        <v>11227</v>
      </c>
      <c r="BH403" s="245">
        <v>3759.85</v>
      </c>
      <c r="BJ403" s="230" t="s">
        <v>41647</v>
      </c>
      <c r="BK403" s="231">
        <v>95400</v>
      </c>
      <c r="BM403" s="209" t="s">
        <v>10856</v>
      </c>
      <c r="BN403" s="210">
        <v>54709.45</v>
      </c>
      <c r="BP403" s="195" t="s">
        <v>9324</v>
      </c>
      <c r="BQ403" s="196">
        <v>59523.41</v>
      </c>
    </row>
    <row r="404" spans="5:69" x14ac:dyDescent="0.55000000000000004">
      <c r="E404" t="s">
        <v>50910</v>
      </c>
      <c r="G404" s="284">
        <v>18221.37</v>
      </c>
      <c r="I404" s="282" t="s">
        <v>37139</v>
      </c>
      <c r="J404" s="282"/>
      <c r="K404" s="283">
        <v>6741.74</v>
      </c>
      <c r="M404" s="242" t="s">
        <v>4855</v>
      </c>
      <c r="N404" s="242"/>
      <c r="O404" s="243">
        <v>3979</v>
      </c>
      <c r="Q404" s="224" t="s">
        <v>41107</v>
      </c>
      <c r="R404" s="224"/>
      <c r="S404" s="225">
        <v>89619</v>
      </c>
      <c r="U404" s="203" t="s">
        <v>865</v>
      </c>
      <c r="V404" s="203"/>
      <c r="W404" s="204">
        <v>712</v>
      </c>
      <c r="Y404" s="195" t="s">
        <v>3931</v>
      </c>
      <c r="Z404" s="195"/>
      <c r="AA404" s="196">
        <v>226064</v>
      </c>
      <c r="AB404" s="113"/>
      <c r="AC404" s="113"/>
      <c r="AD404" s="113"/>
      <c r="AE404" s="113"/>
      <c r="AF404" t="s">
        <v>68244</v>
      </c>
      <c r="AG404" s="284">
        <v>15552.83</v>
      </c>
      <c r="AI404" s="276" t="s">
        <v>70347</v>
      </c>
      <c r="AJ404" s="277">
        <v>2955.9</v>
      </c>
      <c r="AL404" s="246" t="s">
        <v>58924</v>
      </c>
      <c r="AM404" s="247">
        <v>99535.5</v>
      </c>
      <c r="AO404" s="226" t="s">
        <v>51481</v>
      </c>
      <c r="AP404" s="227">
        <v>3864</v>
      </c>
      <c r="AR404" s="207" t="s">
        <v>15041</v>
      </c>
      <c r="AS404" s="208">
        <v>495.5</v>
      </c>
      <c r="AT404" s="93"/>
      <c r="AU404" s="199" t="s">
        <v>31716</v>
      </c>
      <c r="AV404" s="200">
        <v>842.86</v>
      </c>
      <c r="BA404" t="s">
        <v>51305</v>
      </c>
      <c r="BB404" s="284">
        <v>80549.960000000006</v>
      </c>
      <c r="BD404" s="272" t="s">
        <v>38170</v>
      </c>
      <c r="BE404" s="273">
        <v>6741.74</v>
      </c>
      <c r="BG404" s="244" t="s">
        <v>11228</v>
      </c>
      <c r="BH404" s="245">
        <v>3979</v>
      </c>
      <c r="BJ404" s="230" t="s">
        <v>41648</v>
      </c>
      <c r="BK404" s="231">
        <v>89619</v>
      </c>
      <c r="BM404" s="209" t="s">
        <v>11024</v>
      </c>
      <c r="BN404" s="210">
        <v>304159.75</v>
      </c>
      <c r="BP404" s="195" t="s">
        <v>9894</v>
      </c>
      <c r="BQ404" s="196">
        <v>495043.76</v>
      </c>
    </row>
    <row r="405" spans="5:69" x14ac:dyDescent="0.55000000000000004">
      <c r="E405" t="s">
        <v>50911</v>
      </c>
      <c r="G405" s="284">
        <v>243690.23</v>
      </c>
      <c r="I405" s="282" t="s">
        <v>37141</v>
      </c>
      <c r="J405" s="282"/>
      <c r="K405" s="283">
        <v>37175.910000000003</v>
      </c>
      <c r="M405" s="242" t="s">
        <v>4766</v>
      </c>
      <c r="N405" s="242"/>
      <c r="O405" s="243">
        <v>47912.63</v>
      </c>
      <c r="Q405" s="224" t="s">
        <v>41108</v>
      </c>
      <c r="R405" s="224"/>
      <c r="S405" s="225">
        <v>51030.62</v>
      </c>
      <c r="U405" s="203" t="s">
        <v>866</v>
      </c>
      <c r="V405" s="203"/>
      <c r="W405" s="204">
        <v>1419</v>
      </c>
      <c r="Y405" s="195" t="s">
        <v>3932</v>
      </c>
      <c r="Z405" s="195"/>
      <c r="AA405" s="196">
        <v>300238</v>
      </c>
      <c r="AB405" s="113"/>
      <c r="AC405" s="113"/>
      <c r="AD405" s="113"/>
      <c r="AE405" s="113"/>
      <c r="AF405" t="s">
        <v>45251</v>
      </c>
      <c r="AG405" s="284">
        <v>61305</v>
      </c>
      <c r="AI405" s="276" t="s">
        <v>70348</v>
      </c>
      <c r="AJ405" s="277">
        <v>226.13</v>
      </c>
      <c r="AL405" s="246" t="s">
        <v>63603</v>
      </c>
      <c r="AM405" s="247">
        <v>5832</v>
      </c>
      <c r="AO405" s="226" t="s">
        <v>51482</v>
      </c>
      <c r="AP405" s="227">
        <v>295.58999999999997</v>
      </c>
      <c r="AR405" s="207" t="s">
        <v>15042</v>
      </c>
      <c r="AS405" s="208">
        <v>47620.55</v>
      </c>
      <c r="AT405" s="93"/>
      <c r="AU405" s="199" t="s">
        <v>31717</v>
      </c>
      <c r="AV405" s="200">
        <v>28798.799999999999</v>
      </c>
      <c r="BA405" t="s">
        <v>46516</v>
      </c>
      <c r="BB405">
        <v>928</v>
      </c>
      <c r="BD405" s="272" t="s">
        <v>38180</v>
      </c>
      <c r="BE405" s="273">
        <v>37175.910000000003</v>
      </c>
      <c r="BG405" s="244" t="s">
        <v>11240</v>
      </c>
      <c r="BH405" s="245">
        <v>47912.63</v>
      </c>
      <c r="BJ405" s="230" t="s">
        <v>41649</v>
      </c>
      <c r="BK405" s="231">
        <v>51030.62</v>
      </c>
      <c r="BM405" s="209" t="s">
        <v>11234</v>
      </c>
      <c r="BN405" s="210">
        <v>391.27</v>
      </c>
      <c r="BP405" s="195" t="s">
        <v>10111</v>
      </c>
      <c r="BQ405" s="196">
        <v>20363</v>
      </c>
    </row>
    <row r="406" spans="5:69" x14ac:dyDescent="0.55000000000000004">
      <c r="E406" t="s">
        <v>50915</v>
      </c>
      <c r="G406" s="284">
        <v>12142.09</v>
      </c>
      <c r="I406" s="282" t="s">
        <v>37144</v>
      </c>
      <c r="J406" s="282"/>
      <c r="K406" s="283">
        <v>11076.34</v>
      </c>
      <c r="M406" s="242" t="s">
        <v>4767</v>
      </c>
      <c r="N406" s="242"/>
      <c r="O406" s="243">
        <v>-6.05</v>
      </c>
      <c r="Q406" s="224" t="s">
        <v>42091</v>
      </c>
      <c r="R406" s="224"/>
      <c r="S406" s="225">
        <v>392521.39</v>
      </c>
      <c r="U406" s="203" t="s">
        <v>867</v>
      </c>
      <c r="V406" s="203"/>
      <c r="W406" s="204">
        <v>99</v>
      </c>
      <c r="Y406" s="195" t="s">
        <v>3933</v>
      </c>
      <c r="Z406" s="195"/>
      <c r="AA406" s="196">
        <v>46805</v>
      </c>
      <c r="AB406" s="113"/>
      <c r="AC406" s="113"/>
      <c r="AD406" s="113"/>
      <c r="AE406" s="113"/>
      <c r="AF406" t="s">
        <v>57621</v>
      </c>
      <c r="AG406" s="284">
        <v>5899.97</v>
      </c>
      <c r="AI406" s="276" t="s">
        <v>70349</v>
      </c>
      <c r="AJ406" s="277">
        <v>739.56</v>
      </c>
      <c r="AL406" s="246" t="s">
        <v>63604</v>
      </c>
      <c r="AM406" s="247">
        <v>55375</v>
      </c>
      <c r="AO406" s="226" t="s">
        <v>51483</v>
      </c>
      <c r="AP406" s="227">
        <v>931.23</v>
      </c>
      <c r="AR406" s="207" t="s">
        <v>15043</v>
      </c>
      <c r="AS406" s="208">
        <v>2568</v>
      </c>
      <c r="AT406" s="93"/>
      <c r="AU406" s="199" t="s">
        <v>13141</v>
      </c>
      <c r="AV406" s="200">
        <v>479.92</v>
      </c>
      <c r="BA406" t="s">
        <v>43942</v>
      </c>
      <c r="BB406" s="284">
        <v>24956.84</v>
      </c>
      <c r="BD406" s="272" t="s">
        <v>38191</v>
      </c>
      <c r="BE406" s="273">
        <v>11076.34</v>
      </c>
      <c r="BG406" s="244" t="s">
        <v>11241</v>
      </c>
      <c r="BH406" s="245">
        <v>-6.05</v>
      </c>
      <c r="BJ406" s="230" t="s">
        <v>43482</v>
      </c>
      <c r="BK406" s="231">
        <v>392521.39</v>
      </c>
      <c r="BM406" s="209" t="s">
        <v>11471</v>
      </c>
      <c r="BN406" s="210">
        <v>33621.14</v>
      </c>
      <c r="BP406" s="195" t="s">
        <v>10280</v>
      </c>
      <c r="BQ406" s="196">
        <v>6575.43</v>
      </c>
    </row>
    <row r="407" spans="5:69" x14ac:dyDescent="0.55000000000000004">
      <c r="E407" t="s">
        <v>65639</v>
      </c>
      <c r="G407" s="284">
        <v>193635.33</v>
      </c>
      <c r="I407" s="282" t="s">
        <v>37145</v>
      </c>
      <c r="J407" s="282"/>
      <c r="K407" s="283">
        <v>1030475.55</v>
      </c>
      <c r="M407" s="242" t="s">
        <v>3650</v>
      </c>
      <c r="N407" s="242"/>
      <c r="O407" s="243">
        <v>12792.27</v>
      </c>
      <c r="Q407" s="224" t="s">
        <v>41109</v>
      </c>
      <c r="R407" s="224"/>
      <c r="S407" s="225">
        <v>250812</v>
      </c>
      <c r="U407" s="203" t="s">
        <v>868</v>
      </c>
      <c r="V407" s="203"/>
      <c r="W407" s="204">
        <v>607.5</v>
      </c>
      <c r="Y407" s="195" t="s">
        <v>3934</v>
      </c>
      <c r="Z407" s="195"/>
      <c r="AA407" s="196">
        <v>64317.29</v>
      </c>
      <c r="AB407" s="113"/>
      <c r="AC407" s="113"/>
      <c r="AD407" s="113"/>
      <c r="AE407" s="113"/>
      <c r="AF407" t="s">
        <v>63262</v>
      </c>
      <c r="AG407" s="284">
        <v>108205.9</v>
      </c>
      <c r="AI407" s="276" t="s">
        <v>70350</v>
      </c>
      <c r="AJ407" s="277">
        <v>29.56</v>
      </c>
      <c r="AL407" s="246" t="s">
        <v>55771</v>
      </c>
      <c r="AM407" s="247">
        <v>147485.28</v>
      </c>
      <c r="AO407" s="226" t="s">
        <v>51484</v>
      </c>
      <c r="AP407" s="227">
        <v>718.07</v>
      </c>
      <c r="AR407" s="207" t="s">
        <v>15044</v>
      </c>
      <c r="AS407" s="208">
        <v>77992</v>
      </c>
      <c r="AT407" s="93"/>
      <c r="AU407" s="199" t="s">
        <v>13142</v>
      </c>
      <c r="AV407" s="200">
        <v>23999</v>
      </c>
      <c r="BA407" t="s">
        <v>46550</v>
      </c>
      <c r="BB407" s="284">
        <v>3034.58</v>
      </c>
      <c r="BD407" s="272" t="s">
        <v>38196</v>
      </c>
      <c r="BE407" s="273">
        <v>1030475.55</v>
      </c>
      <c r="BG407" s="244" t="s">
        <v>9700</v>
      </c>
      <c r="BH407" s="245">
        <v>12792.27</v>
      </c>
      <c r="BJ407" s="230" t="s">
        <v>41650</v>
      </c>
      <c r="BK407" s="231">
        <v>250812</v>
      </c>
      <c r="BM407" s="209" t="s">
        <v>11819</v>
      </c>
      <c r="BN407" s="210">
        <v>1673619.41</v>
      </c>
      <c r="BP407" s="195" t="s">
        <v>9325</v>
      </c>
      <c r="BQ407" s="196">
        <v>786.09</v>
      </c>
    </row>
    <row r="408" spans="5:69" x14ac:dyDescent="0.55000000000000004">
      <c r="E408" t="s">
        <v>65640</v>
      </c>
      <c r="G408" s="284">
        <v>146465.41</v>
      </c>
      <c r="I408" s="282" t="s">
        <v>65451</v>
      </c>
      <c r="J408" s="282"/>
      <c r="K408" s="283">
        <v>5745.96</v>
      </c>
      <c r="M408" s="242" t="s">
        <v>4866</v>
      </c>
      <c r="N408" s="242"/>
      <c r="O408" s="243">
        <v>7371</v>
      </c>
      <c r="Q408" s="224" t="s">
        <v>44263</v>
      </c>
      <c r="R408" s="224"/>
      <c r="S408" s="225">
        <v>5310086.49</v>
      </c>
      <c r="U408" s="203" t="s">
        <v>869</v>
      </c>
      <c r="V408" s="203"/>
      <c r="W408" s="204">
        <v>34084.980000000003</v>
      </c>
      <c r="Y408" s="195" t="s">
        <v>3935</v>
      </c>
      <c r="Z408" s="195"/>
      <c r="AA408" s="196">
        <v>32316</v>
      </c>
      <c r="AB408" s="113"/>
      <c r="AC408" s="113"/>
      <c r="AD408" s="113"/>
      <c r="AE408" s="113"/>
      <c r="AF408" t="s">
        <v>53078</v>
      </c>
      <c r="AG408" s="284">
        <v>100000</v>
      </c>
      <c r="AI408" s="276" t="s">
        <v>70351</v>
      </c>
      <c r="AJ408" s="277">
        <v>33.5</v>
      </c>
      <c r="AL408" s="246" t="s">
        <v>55772</v>
      </c>
      <c r="AM408" s="247">
        <v>218286.26</v>
      </c>
      <c r="AO408" s="226" t="s">
        <v>51485</v>
      </c>
      <c r="AP408" s="227">
        <v>2017.4</v>
      </c>
      <c r="AR408" s="207" t="s">
        <v>15045</v>
      </c>
      <c r="AS408" s="208">
        <v>98774.14</v>
      </c>
      <c r="AT408" s="93"/>
      <c r="AU408" s="199" t="s">
        <v>13143</v>
      </c>
      <c r="AV408" s="200">
        <v>1322.78</v>
      </c>
      <c r="BA408" t="s">
        <v>57080</v>
      </c>
      <c r="BB408" s="284">
        <v>1583.16</v>
      </c>
      <c r="BD408" s="272" t="s">
        <v>38231</v>
      </c>
      <c r="BE408" s="273">
        <v>5745.96</v>
      </c>
      <c r="BG408" s="244" t="s">
        <v>11245</v>
      </c>
      <c r="BH408" s="245">
        <v>7371</v>
      </c>
      <c r="BJ408" s="230" t="s">
        <v>46349</v>
      </c>
      <c r="BK408" s="231">
        <v>5310086.49</v>
      </c>
      <c r="BM408" s="209" t="s">
        <v>9769</v>
      </c>
      <c r="BN408" s="210">
        <v>6983524.2000000002</v>
      </c>
      <c r="BP408" s="195" t="s">
        <v>9895</v>
      </c>
      <c r="BQ408" s="196">
        <v>27724.52</v>
      </c>
    </row>
    <row r="409" spans="5:69" x14ac:dyDescent="0.55000000000000004">
      <c r="E409" t="s">
        <v>65641</v>
      </c>
      <c r="G409" s="284">
        <v>60899.38</v>
      </c>
      <c r="I409" s="282" t="s">
        <v>37152</v>
      </c>
      <c r="J409" s="282"/>
      <c r="K409" s="283">
        <v>232845.8</v>
      </c>
      <c r="M409" s="242" t="s">
        <v>4770</v>
      </c>
      <c r="N409" s="242"/>
      <c r="O409" s="243">
        <v>1366.47</v>
      </c>
      <c r="Q409" s="224" t="s">
        <v>41110</v>
      </c>
      <c r="R409" s="224"/>
      <c r="S409" s="225">
        <v>32725.599999999999</v>
      </c>
      <c r="U409" s="203" t="s">
        <v>870</v>
      </c>
      <c r="V409" s="203"/>
      <c r="W409" s="204">
        <v>1300</v>
      </c>
      <c r="Y409" s="195" t="s">
        <v>3936</v>
      </c>
      <c r="Z409" s="195"/>
      <c r="AA409" s="196">
        <v>76023</v>
      </c>
      <c r="AB409" s="113"/>
      <c r="AC409" s="113"/>
      <c r="AD409" s="113"/>
      <c r="AE409" s="113"/>
      <c r="AF409" t="s">
        <v>71137</v>
      </c>
      <c r="AG409" s="284">
        <v>100000</v>
      </c>
      <c r="AI409" s="276" t="s">
        <v>66875</v>
      </c>
      <c r="AJ409" s="277">
        <v>3581.99</v>
      </c>
      <c r="AL409" s="246" t="s">
        <v>55773</v>
      </c>
      <c r="AM409" s="247">
        <v>84266.25</v>
      </c>
      <c r="AO409" s="226" t="s">
        <v>49579</v>
      </c>
      <c r="AP409" s="227">
        <v>18427</v>
      </c>
      <c r="AR409" s="207" t="s">
        <v>15046</v>
      </c>
      <c r="AS409" s="208">
        <v>16018.53</v>
      </c>
      <c r="AT409" s="93"/>
      <c r="AU409" s="199" t="s">
        <v>13144</v>
      </c>
      <c r="AV409" s="200">
        <v>52797.8</v>
      </c>
      <c r="BA409" t="s">
        <v>49554</v>
      </c>
      <c r="BB409" s="284">
        <v>626711.05000000005</v>
      </c>
      <c r="BD409" s="272" t="s">
        <v>38241</v>
      </c>
      <c r="BE409" s="273">
        <v>232845.8</v>
      </c>
      <c r="BG409" s="244" t="s">
        <v>11247</v>
      </c>
      <c r="BH409" s="245">
        <v>1366.47</v>
      </c>
      <c r="BJ409" s="230" t="s">
        <v>41651</v>
      </c>
      <c r="BK409" s="231">
        <v>32725.599999999999</v>
      </c>
      <c r="BM409" s="209" t="s">
        <v>6622</v>
      </c>
      <c r="BN409" s="210">
        <v>18245</v>
      </c>
      <c r="BP409" s="195" t="s">
        <v>7619</v>
      </c>
      <c r="BQ409" s="196">
        <v>69634.09</v>
      </c>
    </row>
    <row r="410" spans="5:69" x14ac:dyDescent="0.55000000000000004">
      <c r="E410" t="s">
        <v>65644</v>
      </c>
      <c r="G410" s="284">
        <v>4575.12</v>
      </c>
      <c r="I410" s="282" t="s">
        <v>37153</v>
      </c>
      <c r="J410" s="282"/>
      <c r="K410" s="283">
        <v>167599.28</v>
      </c>
      <c r="M410" s="242" t="s">
        <v>4771</v>
      </c>
      <c r="N410" s="242"/>
      <c r="O410" s="243">
        <v>103.42</v>
      </c>
      <c r="Q410" s="224" t="s">
        <v>42092</v>
      </c>
      <c r="R410" s="224"/>
      <c r="S410" s="225">
        <v>1611580.23</v>
      </c>
      <c r="U410" s="203" t="s">
        <v>871</v>
      </c>
      <c r="V410" s="203"/>
      <c r="W410" s="204">
        <v>30390</v>
      </c>
      <c r="Y410" s="195" t="s">
        <v>3937</v>
      </c>
      <c r="Z410" s="195"/>
      <c r="AA410" s="196">
        <v>7029.99</v>
      </c>
      <c r="AB410" s="113"/>
      <c r="AC410" s="113"/>
      <c r="AD410" s="113"/>
      <c r="AE410" s="113"/>
      <c r="AF410" t="s">
        <v>40495</v>
      </c>
      <c r="AG410" s="284">
        <v>3487.98</v>
      </c>
      <c r="AI410" s="276" t="s">
        <v>66876</v>
      </c>
      <c r="AJ410" s="277">
        <v>1440</v>
      </c>
      <c r="AL410" s="246" t="s">
        <v>40088</v>
      </c>
      <c r="AM410" s="247">
        <v>466128.93</v>
      </c>
      <c r="AO410" s="226" t="s">
        <v>40088</v>
      </c>
      <c r="AP410" s="227">
        <v>4513.95</v>
      </c>
      <c r="AR410" s="207" t="s">
        <v>15047</v>
      </c>
      <c r="AS410" s="208">
        <v>10837.16</v>
      </c>
      <c r="AT410" s="93"/>
      <c r="AU410" s="199" t="s">
        <v>31718</v>
      </c>
      <c r="AV410" s="200">
        <v>3208.9</v>
      </c>
      <c r="BA410" t="s">
        <v>39911</v>
      </c>
      <c r="BB410" s="284">
        <v>8225.58</v>
      </c>
      <c r="BD410" s="272" t="s">
        <v>38249</v>
      </c>
      <c r="BE410" s="273">
        <v>167599.28</v>
      </c>
      <c r="BG410" s="244" t="s">
        <v>9702</v>
      </c>
      <c r="BH410" s="245">
        <v>103.42</v>
      </c>
      <c r="BJ410" s="230" t="s">
        <v>43483</v>
      </c>
      <c r="BK410" s="231">
        <v>1611580.23</v>
      </c>
      <c r="BM410" s="209" t="s">
        <v>6882</v>
      </c>
      <c r="BN410" s="210">
        <v>2162</v>
      </c>
      <c r="BP410" s="195" t="s">
        <v>8086</v>
      </c>
      <c r="BQ410" s="196">
        <v>30754.62</v>
      </c>
    </row>
    <row r="411" spans="5:69" x14ac:dyDescent="0.55000000000000004">
      <c r="E411" t="s">
        <v>50917</v>
      </c>
      <c r="G411" s="284">
        <v>13592.48</v>
      </c>
      <c r="I411" s="282" t="s">
        <v>37155</v>
      </c>
      <c r="J411" s="282"/>
      <c r="K411" s="283">
        <v>3371.61</v>
      </c>
      <c r="M411" s="242" t="s">
        <v>4772</v>
      </c>
      <c r="N411" s="242"/>
      <c r="O411" s="243">
        <v>1135.43</v>
      </c>
      <c r="Q411" s="224" t="s">
        <v>44264</v>
      </c>
      <c r="R411" s="224"/>
      <c r="S411" s="225">
        <v>2902196.78</v>
      </c>
      <c r="U411" s="203" t="s">
        <v>872</v>
      </c>
      <c r="V411" s="203"/>
      <c r="W411" s="204">
        <v>13985</v>
      </c>
      <c r="Y411" s="195" t="s">
        <v>3696</v>
      </c>
      <c r="Z411" s="195"/>
      <c r="AA411" s="196">
        <v>105152.96000000001</v>
      </c>
      <c r="AB411" s="113"/>
      <c r="AC411" s="113"/>
      <c r="AD411" s="113"/>
      <c r="AE411" s="113"/>
      <c r="AF411" t="s">
        <v>40496</v>
      </c>
      <c r="AG411">
        <v>298.54000000000002</v>
      </c>
      <c r="AI411" s="276" t="s">
        <v>66877</v>
      </c>
      <c r="AJ411" s="277">
        <v>1217.1400000000001</v>
      </c>
      <c r="AL411" s="246" t="s">
        <v>38828</v>
      </c>
      <c r="AM411" s="247">
        <v>21956.59</v>
      </c>
      <c r="AO411" s="226" t="s">
        <v>38828</v>
      </c>
      <c r="AP411" s="227">
        <v>88474.14</v>
      </c>
      <c r="AR411" s="207" t="s">
        <v>15048</v>
      </c>
      <c r="AS411" s="208">
        <v>462.98</v>
      </c>
      <c r="AT411" s="93"/>
      <c r="AU411" s="199" t="s">
        <v>31719</v>
      </c>
      <c r="AV411" s="200">
        <v>10815.1</v>
      </c>
      <c r="BA411" t="s">
        <v>40011</v>
      </c>
      <c r="BB411" s="284">
        <v>7542.14</v>
      </c>
      <c r="BD411" s="272" t="s">
        <v>38264</v>
      </c>
      <c r="BE411" s="273">
        <v>3371.61</v>
      </c>
      <c r="BG411" s="244" t="s">
        <v>11248</v>
      </c>
      <c r="BH411" s="245">
        <v>1135.43</v>
      </c>
      <c r="BJ411" s="230" t="s">
        <v>46350</v>
      </c>
      <c r="BK411" s="231">
        <v>2902196.78</v>
      </c>
      <c r="BM411" s="209" t="s">
        <v>7047</v>
      </c>
      <c r="BN411" s="210">
        <v>651</v>
      </c>
      <c r="BP411" s="195" t="s">
        <v>10281</v>
      </c>
      <c r="BQ411" s="196">
        <v>412203</v>
      </c>
    </row>
    <row r="412" spans="5:69" x14ac:dyDescent="0.55000000000000004">
      <c r="E412" t="s">
        <v>50918</v>
      </c>
      <c r="G412" s="284">
        <v>11820.22</v>
      </c>
      <c r="I412" s="282" t="s">
        <v>37157</v>
      </c>
      <c r="J412" s="282"/>
      <c r="K412" s="283">
        <v>3225.92</v>
      </c>
      <c r="M412" s="242" t="s">
        <v>4773</v>
      </c>
      <c r="N412" s="242"/>
      <c r="O412" s="243">
        <v>63260.76</v>
      </c>
      <c r="Q412" s="224" t="s">
        <v>41111</v>
      </c>
      <c r="R412" s="224"/>
      <c r="S412" s="225">
        <v>121510</v>
      </c>
      <c r="U412" s="203" t="s">
        <v>873</v>
      </c>
      <c r="V412" s="203"/>
      <c r="W412" s="204">
        <v>8673</v>
      </c>
      <c r="Y412" s="195" t="s">
        <v>3938</v>
      </c>
      <c r="Z412" s="195"/>
      <c r="AA412" s="196">
        <v>13359</v>
      </c>
      <c r="AB412" s="113"/>
      <c r="AC412" s="113"/>
      <c r="AD412" s="113"/>
      <c r="AE412" s="113"/>
      <c r="AF412" t="s">
        <v>68263</v>
      </c>
      <c r="AG412">
        <v>772.4</v>
      </c>
      <c r="AI412" s="276" t="s">
        <v>69848</v>
      </c>
      <c r="AJ412" s="277">
        <v>14128.58</v>
      </c>
      <c r="AL412" s="246" t="s">
        <v>63907</v>
      </c>
      <c r="AM412" s="247">
        <v>12737.23</v>
      </c>
      <c r="AO412" s="226" t="s">
        <v>48652</v>
      </c>
      <c r="AP412" s="227">
        <v>4800</v>
      </c>
      <c r="AR412" s="207" t="s">
        <v>15049</v>
      </c>
      <c r="AS412" s="208">
        <v>10252</v>
      </c>
      <c r="AT412" s="93"/>
      <c r="AU412" s="199" t="s">
        <v>16565</v>
      </c>
      <c r="AV412" s="200">
        <v>3208.9</v>
      </c>
      <c r="BA412" t="s">
        <v>51307</v>
      </c>
      <c r="BB412" s="284">
        <v>234654.46</v>
      </c>
      <c r="BD412" s="272" t="s">
        <v>38274</v>
      </c>
      <c r="BE412" s="273">
        <v>3225.92</v>
      </c>
      <c r="BG412" s="244" t="s">
        <v>11249</v>
      </c>
      <c r="BH412" s="245">
        <v>63260.76</v>
      </c>
      <c r="BJ412" s="230" t="s">
        <v>41652</v>
      </c>
      <c r="BK412" s="231">
        <v>121510</v>
      </c>
      <c r="BM412" s="209" t="s">
        <v>7289</v>
      </c>
      <c r="BN412" s="210">
        <v>6492</v>
      </c>
      <c r="BP412" s="195" t="s">
        <v>9326</v>
      </c>
      <c r="BQ412" s="196">
        <v>42255.38</v>
      </c>
    </row>
    <row r="413" spans="5:69" x14ac:dyDescent="0.55000000000000004">
      <c r="E413" t="s">
        <v>50919</v>
      </c>
      <c r="G413" s="284">
        <v>179644.57</v>
      </c>
      <c r="I413" s="282" t="s">
        <v>37158</v>
      </c>
      <c r="J413" s="282"/>
      <c r="K413" s="283">
        <v>344091.5</v>
      </c>
      <c r="M413" s="242" t="s">
        <v>4775</v>
      </c>
      <c r="N413" s="242"/>
      <c r="O413" s="243">
        <v>175.53</v>
      </c>
      <c r="Q413" s="224" t="s">
        <v>41112</v>
      </c>
      <c r="R413" s="224"/>
      <c r="S413" s="225">
        <v>83549.8</v>
      </c>
      <c r="U413" s="203" t="s">
        <v>874</v>
      </c>
      <c r="V413" s="203"/>
      <c r="W413" s="204">
        <v>10802</v>
      </c>
      <c r="Y413" s="195" t="s">
        <v>3939</v>
      </c>
      <c r="Z413" s="195"/>
      <c r="AA413" s="196">
        <v>27072</v>
      </c>
      <c r="AB413" s="113"/>
      <c r="AC413" s="113"/>
      <c r="AD413" s="113"/>
      <c r="AE413" s="113"/>
      <c r="AF413" t="s">
        <v>45272</v>
      </c>
      <c r="AG413" s="284">
        <v>11700</v>
      </c>
      <c r="AI413" s="276" t="s">
        <v>61274</v>
      </c>
      <c r="AJ413" s="277">
        <v>5269.68</v>
      </c>
      <c r="AL413" s="246" t="s">
        <v>63908</v>
      </c>
      <c r="AM413" s="247">
        <v>16853.189999999999</v>
      </c>
      <c r="AO413" s="226" t="s">
        <v>48653</v>
      </c>
      <c r="AP413" s="227">
        <v>294</v>
      </c>
      <c r="AR413" s="207" t="s">
        <v>15050</v>
      </c>
      <c r="AS413" s="208">
        <v>27707</v>
      </c>
      <c r="AT413" s="93"/>
      <c r="AU413" s="199" t="s">
        <v>16568</v>
      </c>
      <c r="AV413" s="200">
        <v>10815.1</v>
      </c>
      <c r="BA413" t="s">
        <v>11884</v>
      </c>
      <c r="BB413" s="284">
        <v>203380.08</v>
      </c>
      <c r="BD413" s="272" t="s">
        <v>38279</v>
      </c>
      <c r="BE413" s="273">
        <v>344091.5</v>
      </c>
      <c r="BG413" s="244" t="s">
        <v>9704</v>
      </c>
      <c r="BH413" s="245">
        <v>175.53</v>
      </c>
      <c r="BJ413" s="230" t="s">
        <v>41653</v>
      </c>
      <c r="BK413" s="231">
        <v>83549.8</v>
      </c>
      <c r="BM413" s="209" t="s">
        <v>7703</v>
      </c>
      <c r="BN413" s="210">
        <v>1085</v>
      </c>
      <c r="BP413" s="195" t="s">
        <v>9896</v>
      </c>
      <c r="BQ413" s="196">
        <v>554847.09</v>
      </c>
    </row>
    <row r="414" spans="5:69" x14ac:dyDescent="0.55000000000000004">
      <c r="E414" t="s">
        <v>50920</v>
      </c>
      <c r="G414" s="284">
        <v>7560.91</v>
      </c>
      <c r="I414" s="282" t="s">
        <v>37159</v>
      </c>
      <c r="J414" s="282"/>
      <c r="K414" s="283">
        <v>10203.31</v>
      </c>
      <c r="M414" s="242" t="s">
        <v>4868</v>
      </c>
      <c r="N414" s="242"/>
      <c r="O414" s="243">
        <v>1189.44</v>
      </c>
      <c r="Q414" s="224" t="s">
        <v>44265</v>
      </c>
      <c r="R414" s="224"/>
      <c r="S414" s="225">
        <v>366192.97</v>
      </c>
      <c r="U414" s="203" t="s">
        <v>875</v>
      </c>
      <c r="V414" s="203"/>
      <c r="W414" s="204">
        <v>1140</v>
      </c>
      <c r="Y414" s="195" t="s">
        <v>3940</v>
      </c>
      <c r="Z414" s="195"/>
      <c r="AA414" s="196">
        <v>1462483</v>
      </c>
      <c r="AB414" s="113"/>
      <c r="AC414" s="113"/>
      <c r="AD414" s="113"/>
      <c r="AE414" s="113"/>
      <c r="AF414" t="s">
        <v>71138</v>
      </c>
      <c r="AG414" s="284">
        <v>2300</v>
      </c>
      <c r="AI414" s="276" t="s">
        <v>58419</v>
      </c>
      <c r="AJ414" s="277">
        <v>403.13</v>
      </c>
      <c r="AL414" s="246" t="s">
        <v>63909</v>
      </c>
      <c r="AM414" s="247">
        <v>216.24</v>
      </c>
      <c r="AO414" s="226" t="s">
        <v>48654</v>
      </c>
      <c r="AP414" s="227">
        <v>22.5</v>
      </c>
      <c r="AR414" s="207" t="s">
        <v>15051</v>
      </c>
      <c r="AS414" s="208">
        <v>4715.51</v>
      </c>
      <c r="AT414" s="93"/>
      <c r="AU414" s="199" t="s">
        <v>13145</v>
      </c>
      <c r="AV414" s="200">
        <v>13675.14</v>
      </c>
      <c r="BA414" t="s">
        <v>51165</v>
      </c>
      <c r="BB414" s="284">
        <v>14720.74</v>
      </c>
      <c r="BD414" s="272" t="s">
        <v>38284</v>
      </c>
      <c r="BE414" s="273">
        <v>10203.31</v>
      </c>
      <c r="BG414" s="244" t="s">
        <v>11251</v>
      </c>
      <c r="BH414" s="245">
        <v>1189.44</v>
      </c>
      <c r="BJ414" s="230" t="s">
        <v>46351</v>
      </c>
      <c r="BK414" s="231">
        <v>366192.97</v>
      </c>
      <c r="BM414" s="209" t="s">
        <v>8005</v>
      </c>
      <c r="BN414" s="210">
        <v>4510</v>
      </c>
      <c r="BP414" s="195" t="s">
        <v>10282</v>
      </c>
      <c r="BQ414" s="196">
        <v>77680</v>
      </c>
    </row>
    <row r="415" spans="5:69" x14ac:dyDescent="0.55000000000000004">
      <c r="E415" t="s">
        <v>50921</v>
      </c>
      <c r="G415" s="284">
        <v>6068.25</v>
      </c>
      <c r="I415" s="282" t="s">
        <v>37160</v>
      </c>
      <c r="J415" s="282"/>
      <c r="K415" s="283">
        <v>81.67</v>
      </c>
      <c r="M415" s="242" t="s">
        <v>4777</v>
      </c>
      <c r="N415" s="242"/>
      <c r="O415" s="243">
        <v>-0.72</v>
      </c>
      <c r="Q415" s="224" t="s">
        <v>41113</v>
      </c>
      <c r="R415" s="224"/>
      <c r="S415" s="225">
        <v>122586.45</v>
      </c>
      <c r="U415" s="203" t="s">
        <v>876</v>
      </c>
      <c r="V415" s="203"/>
      <c r="W415" s="204">
        <v>21604</v>
      </c>
      <c r="Y415" s="195" t="s">
        <v>3941</v>
      </c>
      <c r="Z415" s="195"/>
      <c r="AA415" s="196">
        <v>70049</v>
      </c>
      <c r="AB415" s="113"/>
      <c r="AC415" s="113"/>
      <c r="AD415" s="113"/>
      <c r="AE415" s="113"/>
      <c r="AF415" t="s">
        <v>71139</v>
      </c>
      <c r="AG415">
        <v>900</v>
      </c>
      <c r="AI415" s="276" t="s">
        <v>63931</v>
      </c>
      <c r="AJ415" s="277">
        <v>52.7</v>
      </c>
      <c r="AL415" s="246" t="s">
        <v>63910</v>
      </c>
      <c r="AM415" s="247">
        <v>1025.8499999999999</v>
      </c>
      <c r="AO415" s="226" t="s">
        <v>46642</v>
      </c>
      <c r="AP415" s="227">
        <v>380</v>
      </c>
      <c r="AR415" s="207" t="s">
        <v>15052</v>
      </c>
      <c r="AS415" s="208">
        <v>28484.49</v>
      </c>
      <c r="AT415" s="93"/>
      <c r="AU415" s="199" t="s">
        <v>13146</v>
      </c>
      <c r="AV415" s="200">
        <v>987.3</v>
      </c>
      <c r="BA415" t="s">
        <v>51310</v>
      </c>
      <c r="BB415" s="284">
        <v>22698.51</v>
      </c>
      <c r="BD415" s="272" t="s">
        <v>38288</v>
      </c>
      <c r="BE415" s="273">
        <v>81.67</v>
      </c>
      <c r="BG415" s="244" t="s">
        <v>9707</v>
      </c>
      <c r="BH415" s="245">
        <v>-0.72</v>
      </c>
      <c r="BJ415" s="230" t="s">
        <v>41654</v>
      </c>
      <c r="BK415" s="231">
        <v>122586.45</v>
      </c>
      <c r="BM415" s="209" t="s">
        <v>8263</v>
      </c>
      <c r="BN415" s="210">
        <v>7580</v>
      </c>
      <c r="BP415" s="195" t="s">
        <v>9897</v>
      </c>
      <c r="BQ415" s="196">
        <v>77680</v>
      </c>
    </row>
    <row r="416" spans="5:69" x14ac:dyDescent="0.55000000000000004">
      <c r="E416" t="s">
        <v>65649</v>
      </c>
      <c r="G416" s="284">
        <v>304880.34999999998</v>
      </c>
      <c r="I416" s="282" t="s">
        <v>37161</v>
      </c>
      <c r="J416" s="282"/>
      <c r="K416" s="283">
        <v>17184.919999999998</v>
      </c>
      <c r="M416" s="242" t="s">
        <v>4778</v>
      </c>
      <c r="N416" s="242"/>
      <c r="O416" s="243">
        <v>1606.95</v>
      </c>
      <c r="Q416" s="224" t="s">
        <v>44266</v>
      </c>
      <c r="R416" s="224"/>
      <c r="S416" s="225">
        <v>1126265.43</v>
      </c>
      <c r="U416" s="203" t="s">
        <v>877</v>
      </c>
      <c r="V416" s="203"/>
      <c r="W416" s="204">
        <v>460</v>
      </c>
      <c r="Y416" s="195" t="s">
        <v>3942</v>
      </c>
      <c r="Z416" s="195"/>
      <c r="AA416" s="196">
        <v>15886</v>
      </c>
      <c r="AB416" s="113"/>
      <c r="AC416" s="113"/>
      <c r="AD416" s="113"/>
      <c r="AE416" s="113"/>
      <c r="AF416" t="s">
        <v>71140</v>
      </c>
      <c r="AG416">
        <v>250</v>
      </c>
      <c r="AI416" s="276" t="s">
        <v>63932</v>
      </c>
      <c r="AJ416" s="277">
        <v>669.27</v>
      </c>
      <c r="AL416" s="246" t="s">
        <v>63911</v>
      </c>
      <c r="AM416" s="247">
        <v>80500</v>
      </c>
      <c r="AO416" s="226" t="s">
        <v>47719</v>
      </c>
      <c r="AP416" s="227">
        <v>64.14</v>
      </c>
      <c r="AR416" s="207" t="s">
        <v>15053</v>
      </c>
      <c r="AS416" s="208">
        <v>24159.49</v>
      </c>
      <c r="AT416" s="93"/>
      <c r="AU416" s="199" t="s">
        <v>13147</v>
      </c>
      <c r="AV416" s="200">
        <v>964.25</v>
      </c>
      <c r="BA416" t="s">
        <v>57106</v>
      </c>
      <c r="BB416" s="284">
        <v>1788.04</v>
      </c>
      <c r="BD416" s="272" t="s">
        <v>38294</v>
      </c>
      <c r="BE416" s="273">
        <v>17184.919999999998</v>
      </c>
      <c r="BG416" s="244" t="s">
        <v>11253</v>
      </c>
      <c r="BH416" s="245">
        <v>1606.95</v>
      </c>
      <c r="BJ416" s="230" t="s">
        <v>46352</v>
      </c>
      <c r="BK416" s="231">
        <v>1126265.43</v>
      </c>
      <c r="BM416" s="209" t="s">
        <v>8496</v>
      </c>
      <c r="BN416" s="210">
        <v>15861</v>
      </c>
      <c r="BP416" s="195" t="s">
        <v>7620</v>
      </c>
      <c r="BQ416" s="196">
        <v>132381.32999999999</v>
      </c>
    </row>
    <row r="417" spans="5:69" x14ac:dyDescent="0.55000000000000004">
      <c r="E417" t="s">
        <v>50925</v>
      </c>
      <c r="G417" s="284">
        <v>121493.84</v>
      </c>
      <c r="I417" s="282" t="s">
        <v>37164</v>
      </c>
      <c r="J417" s="282"/>
      <c r="K417" s="283">
        <v>490022.14</v>
      </c>
      <c r="M417" s="242" t="s">
        <v>3655</v>
      </c>
      <c r="N417" s="242"/>
      <c r="O417" s="243">
        <v>4294.88</v>
      </c>
      <c r="Q417" s="224" t="s">
        <v>41114</v>
      </c>
      <c r="R417" s="224"/>
      <c r="S417" s="225">
        <v>107381</v>
      </c>
      <c r="U417" s="203" t="s">
        <v>878</v>
      </c>
      <c r="V417" s="203"/>
      <c r="W417" s="204">
        <v>4051</v>
      </c>
      <c r="Y417" s="195" t="s">
        <v>3943</v>
      </c>
      <c r="Z417" s="195"/>
      <c r="AA417" s="196">
        <v>2769</v>
      </c>
      <c r="AB417" s="113"/>
      <c r="AC417" s="113"/>
      <c r="AD417" s="113"/>
      <c r="AE417" s="113"/>
      <c r="AF417" t="s">
        <v>71141</v>
      </c>
      <c r="AG417">
        <v>107.7</v>
      </c>
      <c r="AI417" s="276" t="s">
        <v>66490</v>
      </c>
      <c r="AJ417" s="277">
        <v>6532.73</v>
      </c>
      <c r="AL417" s="246" t="s">
        <v>61752</v>
      </c>
      <c r="AM417" s="247">
        <v>3633.7</v>
      </c>
      <c r="AO417" s="226" t="s">
        <v>46643</v>
      </c>
      <c r="AP417" s="227">
        <v>560.49</v>
      </c>
      <c r="AR417" s="207" t="s">
        <v>15054</v>
      </c>
      <c r="AS417" s="208">
        <v>7794.99</v>
      </c>
      <c r="AT417" s="93"/>
      <c r="AU417" s="199" t="s">
        <v>13148</v>
      </c>
      <c r="AV417" s="200">
        <v>3552.42</v>
      </c>
      <c r="BA417" t="s">
        <v>11885</v>
      </c>
      <c r="BB417" s="284">
        <v>161632.19</v>
      </c>
      <c r="BD417" s="272" t="s">
        <v>38310</v>
      </c>
      <c r="BE417" s="273">
        <v>490022.14</v>
      </c>
      <c r="BG417" s="244" t="s">
        <v>9708</v>
      </c>
      <c r="BH417" s="245">
        <v>4294.88</v>
      </c>
      <c r="BJ417" s="230" t="s">
        <v>41655</v>
      </c>
      <c r="BK417" s="231">
        <v>107381</v>
      </c>
      <c r="BM417" s="209" t="s">
        <v>8642</v>
      </c>
      <c r="BN417" s="210">
        <v>2000</v>
      </c>
      <c r="BP417" s="195" t="s">
        <v>10283</v>
      </c>
      <c r="BQ417" s="196">
        <v>134198</v>
      </c>
    </row>
    <row r="418" spans="5:69" x14ac:dyDescent="0.55000000000000004">
      <c r="E418" t="s">
        <v>50927</v>
      </c>
      <c r="G418">
        <v>127.26</v>
      </c>
      <c r="I418" s="282" t="s">
        <v>37166</v>
      </c>
      <c r="J418" s="282"/>
      <c r="K418" s="283">
        <v>2083.2399999999998</v>
      </c>
      <c r="M418" s="242" t="s">
        <v>4781</v>
      </c>
      <c r="N418" s="242"/>
      <c r="O418" s="243">
        <v>40442</v>
      </c>
      <c r="Q418" s="224" t="s">
        <v>42093</v>
      </c>
      <c r="R418" s="224"/>
      <c r="S418" s="225">
        <v>1751135.5</v>
      </c>
      <c r="U418" s="203" t="s">
        <v>879</v>
      </c>
      <c r="V418" s="203"/>
      <c r="W418" s="204">
        <v>224650</v>
      </c>
      <c r="Y418" s="195" t="s">
        <v>3944</v>
      </c>
      <c r="Z418" s="195"/>
      <c r="AA418" s="196">
        <v>8070</v>
      </c>
      <c r="AB418" s="113"/>
      <c r="AC418" s="113"/>
      <c r="AD418" s="113"/>
      <c r="AE418" s="113"/>
      <c r="AF418" t="s">
        <v>66680</v>
      </c>
      <c r="AG418" s="284">
        <v>11750</v>
      </c>
      <c r="AI418" s="276" t="s">
        <v>58420</v>
      </c>
      <c r="AJ418" s="277">
        <v>90.41</v>
      </c>
      <c r="AL418" s="246" t="s">
        <v>61753</v>
      </c>
      <c r="AM418" s="247">
        <v>277.98</v>
      </c>
      <c r="AO418" s="226" t="s">
        <v>48655</v>
      </c>
      <c r="AP418" s="227">
        <v>8.84</v>
      </c>
      <c r="AR418" s="207" t="s">
        <v>15055</v>
      </c>
      <c r="AS418" s="208">
        <v>13885.95</v>
      </c>
      <c r="AT418" s="93"/>
      <c r="AU418" s="199" t="s">
        <v>13149</v>
      </c>
      <c r="AV418" s="200">
        <v>11276.4</v>
      </c>
      <c r="BA418" t="s">
        <v>11886</v>
      </c>
      <c r="BB418" s="284">
        <v>650411.39</v>
      </c>
      <c r="BD418" s="272" t="s">
        <v>38323</v>
      </c>
      <c r="BE418" s="273">
        <v>2083.2399999999998</v>
      </c>
      <c r="BG418" s="244" t="s">
        <v>11256</v>
      </c>
      <c r="BH418" s="245">
        <v>40442</v>
      </c>
      <c r="BJ418" s="230" t="s">
        <v>43484</v>
      </c>
      <c r="BK418" s="231">
        <v>1751135.5</v>
      </c>
      <c r="BM418" s="209" t="s">
        <v>8881</v>
      </c>
      <c r="BN418" s="210">
        <v>9215</v>
      </c>
      <c r="BP418" s="195" t="s">
        <v>9328</v>
      </c>
      <c r="BQ418" s="196">
        <v>161.80000000000001</v>
      </c>
    </row>
    <row r="419" spans="5:69" x14ac:dyDescent="0.55000000000000004">
      <c r="E419" t="s">
        <v>50928</v>
      </c>
      <c r="G419">
        <v>-2.77</v>
      </c>
      <c r="I419" s="282" t="s">
        <v>37168</v>
      </c>
      <c r="J419" s="282"/>
      <c r="K419" s="283">
        <v>77063.75</v>
      </c>
      <c r="M419" s="242" t="s">
        <v>4784</v>
      </c>
      <c r="N419" s="242"/>
      <c r="O419" s="243">
        <v>333514.84999999998</v>
      </c>
      <c r="Q419" s="224" t="s">
        <v>44267</v>
      </c>
      <c r="R419" s="224"/>
      <c r="S419" s="225">
        <v>410836.42</v>
      </c>
      <c r="U419" s="203" t="s">
        <v>880</v>
      </c>
      <c r="V419" s="203"/>
      <c r="W419" s="204">
        <v>9325.6</v>
      </c>
      <c r="Y419" s="195" t="s">
        <v>3945</v>
      </c>
      <c r="Z419" s="195"/>
      <c r="AA419" s="196">
        <v>228839</v>
      </c>
      <c r="AB419" s="113"/>
      <c r="AC419" s="113"/>
      <c r="AD419" s="113"/>
      <c r="AE419" s="113"/>
      <c r="AF419" t="s">
        <v>57634</v>
      </c>
      <c r="AG419" s="284">
        <v>17497.22</v>
      </c>
      <c r="AI419" s="276" t="s">
        <v>58421</v>
      </c>
      <c r="AJ419" s="277">
        <v>2030</v>
      </c>
      <c r="AL419" s="246" t="s">
        <v>48652</v>
      </c>
      <c r="AM419" s="247">
        <v>13975</v>
      </c>
      <c r="AO419" s="226" t="s">
        <v>47720</v>
      </c>
      <c r="AP419" s="227">
        <v>173.17</v>
      </c>
      <c r="AR419" s="207" t="s">
        <v>15056</v>
      </c>
      <c r="AS419" s="208">
        <v>30435.33</v>
      </c>
      <c r="AT419" s="93"/>
      <c r="AU419" s="199" t="s">
        <v>31720</v>
      </c>
      <c r="AV419" s="200">
        <v>69206.37</v>
      </c>
      <c r="BA419" t="s">
        <v>39913</v>
      </c>
      <c r="BB419" s="284">
        <v>2123.2800000000002</v>
      </c>
      <c r="BD419" s="272" t="s">
        <v>38334</v>
      </c>
      <c r="BE419" s="273">
        <v>77063.75</v>
      </c>
      <c r="BG419" s="244" t="s">
        <v>11260</v>
      </c>
      <c r="BH419" s="245">
        <v>333514.84999999998</v>
      </c>
      <c r="BJ419" s="230" t="s">
        <v>46353</v>
      </c>
      <c r="BK419" s="231">
        <v>410836.42</v>
      </c>
      <c r="BM419" s="209" t="s">
        <v>9770</v>
      </c>
      <c r="BN419" s="210">
        <v>67801</v>
      </c>
      <c r="BP419" s="195" t="s">
        <v>9899</v>
      </c>
      <c r="BQ419" s="196">
        <v>266741.13</v>
      </c>
    </row>
    <row r="420" spans="5:69" x14ac:dyDescent="0.55000000000000004">
      <c r="E420" t="s">
        <v>65653</v>
      </c>
      <c r="G420" s="284">
        <v>36835</v>
      </c>
      <c r="I420" s="282" t="s">
        <v>37169</v>
      </c>
      <c r="J420" s="282"/>
      <c r="K420" s="283">
        <v>54675.6</v>
      </c>
      <c r="M420" s="242" t="s">
        <v>4876</v>
      </c>
      <c r="N420" s="242"/>
      <c r="O420" s="243">
        <v>6889.8</v>
      </c>
      <c r="Q420" s="224" t="s">
        <v>42094</v>
      </c>
      <c r="R420" s="224"/>
      <c r="S420" s="225">
        <v>925483.41</v>
      </c>
      <c r="U420" s="203" t="s">
        <v>881</v>
      </c>
      <c r="V420" s="203"/>
      <c r="W420" s="204">
        <v>2880</v>
      </c>
      <c r="Y420" s="195" t="s">
        <v>3946</v>
      </c>
      <c r="Z420" s="195"/>
      <c r="AA420" s="196">
        <v>38550</v>
      </c>
      <c r="AB420" s="113"/>
      <c r="AC420" s="113"/>
      <c r="AD420" s="113"/>
      <c r="AE420" s="113"/>
      <c r="AF420" t="s">
        <v>71142</v>
      </c>
      <c r="AG420" s="284">
        <v>5332.5</v>
      </c>
      <c r="AI420" s="276" t="s">
        <v>47724</v>
      </c>
      <c r="AJ420" s="277">
        <v>9844</v>
      </c>
      <c r="AL420" s="246" t="s">
        <v>62520</v>
      </c>
      <c r="AM420" s="247">
        <v>12.75</v>
      </c>
      <c r="AO420" s="226" t="s">
        <v>48656</v>
      </c>
      <c r="AP420" s="227">
        <v>31706</v>
      </c>
      <c r="AR420" s="207" t="s">
        <v>15057</v>
      </c>
      <c r="AS420" s="208">
        <v>309430.24</v>
      </c>
      <c r="AT420" s="93"/>
      <c r="AU420" s="199" t="s">
        <v>31721</v>
      </c>
      <c r="AV420" s="200">
        <v>5055.45</v>
      </c>
      <c r="BA420" t="s">
        <v>40013</v>
      </c>
      <c r="BB420" s="284">
        <v>8313.01</v>
      </c>
      <c r="BD420" s="272" t="s">
        <v>38341</v>
      </c>
      <c r="BE420" s="273">
        <v>54675.6</v>
      </c>
      <c r="BG420" s="244" t="s">
        <v>11266</v>
      </c>
      <c r="BH420" s="245">
        <v>6889.8</v>
      </c>
      <c r="BJ420" s="230" t="s">
        <v>43485</v>
      </c>
      <c r="BK420" s="231">
        <v>925483.41</v>
      </c>
      <c r="BM420" s="209" t="s">
        <v>6623</v>
      </c>
      <c r="BN420" s="210">
        <v>1287031.49</v>
      </c>
      <c r="BP420" s="195" t="s">
        <v>7621</v>
      </c>
      <c r="BQ420" s="196">
        <v>75272.820000000007</v>
      </c>
    </row>
    <row r="421" spans="5:69" x14ac:dyDescent="0.55000000000000004">
      <c r="E421" t="s">
        <v>50929</v>
      </c>
      <c r="G421" s="284">
        <v>6691.63</v>
      </c>
      <c r="I421" s="282" t="s">
        <v>37170</v>
      </c>
      <c r="J421" s="282"/>
      <c r="K421" s="283">
        <v>5770.55</v>
      </c>
      <c r="M421" s="242" t="s">
        <v>4877</v>
      </c>
      <c r="N421" s="242"/>
      <c r="O421" s="243">
        <v>2019.62</v>
      </c>
      <c r="Q421" s="224" t="s">
        <v>41115</v>
      </c>
      <c r="R421" s="224"/>
      <c r="S421" s="225">
        <v>87196.46</v>
      </c>
      <c r="U421" s="203" t="s">
        <v>882</v>
      </c>
      <c r="V421" s="203"/>
      <c r="W421" s="204">
        <v>2243.1799999999998</v>
      </c>
      <c r="Y421" s="195" t="s">
        <v>3947</v>
      </c>
      <c r="Z421" s="195"/>
      <c r="AA421" s="196">
        <v>54982</v>
      </c>
      <c r="AB421" s="113"/>
      <c r="AC421" s="113"/>
      <c r="AD421" s="113"/>
      <c r="AE421" s="113"/>
      <c r="AF421" t="s">
        <v>68267</v>
      </c>
      <c r="AG421">
        <v>407.94</v>
      </c>
      <c r="AI421" s="276" t="s">
        <v>69926</v>
      </c>
      <c r="AJ421" s="277">
        <v>1900</v>
      </c>
      <c r="AL421" s="246" t="s">
        <v>58409</v>
      </c>
      <c r="AM421" s="247">
        <v>54945</v>
      </c>
      <c r="AO421" s="226" t="s">
        <v>44338</v>
      </c>
      <c r="AP421" s="227">
        <v>204989.4</v>
      </c>
      <c r="AR421" s="207" t="s">
        <v>15058</v>
      </c>
      <c r="AS421" s="208">
        <v>8562</v>
      </c>
      <c r="AT421" s="93"/>
      <c r="AU421" s="199" t="s">
        <v>31722</v>
      </c>
      <c r="AV421" s="200">
        <v>12786.02</v>
      </c>
      <c r="BA421" t="s">
        <v>51166</v>
      </c>
      <c r="BB421" s="284">
        <v>86909.21</v>
      </c>
      <c r="BD421" s="272" t="s">
        <v>38345</v>
      </c>
      <c r="BE421" s="273">
        <v>5770.55</v>
      </c>
      <c r="BG421" s="244" t="s">
        <v>11267</v>
      </c>
      <c r="BH421" s="245">
        <v>2019.62</v>
      </c>
      <c r="BJ421" s="230" t="s">
        <v>41656</v>
      </c>
      <c r="BK421" s="231">
        <v>87196.46</v>
      </c>
      <c r="BM421" s="209" t="s">
        <v>6883</v>
      </c>
      <c r="BN421" s="210">
        <v>216000</v>
      </c>
      <c r="BP421" s="195" t="s">
        <v>10284</v>
      </c>
      <c r="BQ421" s="196">
        <v>83887</v>
      </c>
    </row>
    <row r="422" spans="5:69" x14ac:dyDescent="0.55000000000000004">
      <c r="E422" t="s">
        <v>65654</v>
      </c>
      <c r="G422" s="284">
        <v>53271.79</v>
      </c>
      <c r="I422" s="282" t="s">
        <v>37172</v>
      </c>
      <c r="J422" s="282"/>
      <c r="K422" s="283">
        <v>30965.45</v>
      </c>
      <c r="M422" s="242" t="s">
        <v>12312</v>
      </c>
      <c r="N422" s="242"/>
      <c r="O422" s="243">
        <v>903</v>
      </c>
      <c r="Q422" s="224" t="s">
        <v>41116</v>
      </c>
      <c r="R422" s="224"/>
      <c r="S422" s="225">
        <v>109333</v>
      </c>
      <c r="U422" s="203" t="s">
        <v>883</v>
      </c>
      <c r="V422" s="203"/>
      <c r="W422" s="204">
        <v>1462</v>
      </c>
      <c r="Y422" s="195" t="s">
        <v>3948</v>
      </c>
      <c r="Z422" s="195"/>
      <c r="AA422" s="196">
        <v>3829817</v>
      </c>
      <c r="AB422" s="113"/>
      <c r="AC422" s="113"/>
      <c r="AD422" s="113"/>
      <c r="AE422" s="113"/>
      <c r="AF422" t="s">
        <v>71143</v>
      </c>
      <c r="AG422">
        <v>600</v>
      </c>
      <c r="AI422" s="276" t="s">
        <v>60183</v>
      </c>
      <c r="AJ422" s="277">
        <v>3171.3</v>
      </c>
      <c r="AL422" s="246" t="s">
        <v>63008</v>
      </c>
      <c r="AM422" s="247">
        <v>1633.5</v>
      </c>
      <c r="AO422" s="226" t="s">
        <v>44339</v>
      </c>
      <c r="AP422" s="227">
        <v>15681.69</v>
      </c>
      <c r="AR422" s="207" t="s">
        <v>15059</v>
      </c>
      <c r="AS422" s="208">
        <v>29022</v>
      </c>
      <c r="AT422" s="93"/>
      <c r="AU422" s="199" t="s">
        <v>31723</v>
      </c>
      <c r="AV422" s="200">
        <v>13841.36</v>
      </c>
      <c r="BA422" t="s">
        <v>43949</v>
      </c>
      <c r="BB422" s="284">
        <v>11031</v>
      </c>
      <c r="BD422" s="272" t="s">
        <v>38355</v>
      </c>
      <c r="BE422" s="273">
        <v>30965.45</v>
      </c>
      <c r="BG422" s="244" t="s">
        <v>12066</v>
      </c>
      <c r="BH422" s="245">
        <v>903</v>
      </c>
      <c r="BJ422" s="230" t="s">
        <v>41657</v>
      </c>
      <c r="BK422" s="231">
        <v>109333</v>
      </c>
      <c r="BM422" s="209" t="s">
        <v>7048</v>
      </c>
      <c r="BN422" s="210">
        <v>64254.09</v>
      </c>
      <c r="BP422" s="195" t="s">
        <v>9329</v>
      </c>
      <c r="BQ422" s="196">
        <v>3228.38</v>
      </c>
    </row>
    <row r="423" spans="5:69" x14ac:dyDescent="0.55000000000000004">
      <c r="E423" t="s">
        <v>65655</v>
      </c>
      <c r="G423" s="284">
        <v>2290535</v>
      </c>
      <c r="I423" s="282" t="s">
        <v>37174</v>
      </c>
      <c r="J423" s="282"/>
      <c r="K423" s="283">
        <v>119.77</v>
      </c>
      <c r="M423" s="242" t="s">
        <v>4785</v>
      </c>
      <c r="N423" s="242"/>
      <c r="O423" s="243">
        <v>26536.400000000001</v>
      </c>
      <c r="Q423" s="224" t="s">
        <v>42095</v>
      </c>
      <c r="R423" s="224"/>
      <c r="S423" s="225">
        <v>4844204.24</v>
      </c>
      <c r="U423" s="203" t="s">
        <v>884</v>
      </c>
      <c r="V423" s="203"/>
      <c r="W423" s="204">
        <v>548690.67000000004</v>
      </c>
      <c r="Y423" s="195" t="s">
        <v>3949</v>
      </c>
      <c r="Z423" s="195"/>
      <c r="AA423" s="196">
        <v>10737</v>
      </c>
      <c r="AB423" s="113"/>
      <c r="AC423" s="113"/>
      <c r="AD423" s="113"/>
      <c r="AE423" s="113"/>
      <c r="AF423" t="s">
        <v>53124</v>
      </c>
      <c r="AG423" s="284">
        <v>4275</v>
      </c>
      <c r="AI423" s="276" t="s">
        <v>60184</v>
      </c>
      <c r="AJ423" s="277">
        <v>242.57</v>
      </c>
      <c r="AL423" s="246" t="s">
        <v>58410</v>
      </c>
      <c r="AM423" s="247">
        <v>5334</v>
      </c>
      <c r="AO423" s="226" t="s">
        <v>44340</v>
      </c>
      <c r="AP423" s="227">
        <v>627975.01</v>
      </c>
      <c r="AR423" s="207" t="s">
        <v>15060</v>
      </c>
      <c r="AS423" s="208">
        <v>5572</v>
      </c>
      <c r="AT423" s="93"/>
      <c r="AU423" s="199" t="s">
        <v>31724</v>
      </c>
      <c r="AV423" s="200">
        <v>24980</v>
      </c>
      <c r="BA423" t="s">
        <v>46575</v>
      </c>
      <c r="BB423">
        <v>994.58</v>
      </c>
      <c r="BD423" s="272" t="s">
        <v>38365</v>
      </c>
      <c r="BE423" s="273">
        <v>119.77</v>
      </c>
      <c r="BG423" s="244" t="s">
        <v>11273</v>
      </c>
      <c r="BH423" s="245">
        <v>26536.400000000001</v>
      </c>
      <c r="BJ423" s="230" t="s">
        <v>43486</v>
      </c>
      <c r="BK423" s="231">
        <v>4844204.24</v>
      </c>
      <c r="BM423" s="209" t="s">
        <v>7290</v>
      </c>
      <c r="BN423" s="210">
        <v>270977.76</v>
      </c>
      <c r="BP423" s="195" t="s">
        <v>9900</v>
      </c>
      <c r="BQ423" s="196">
        <v>162388.20000000001</v>
      </c>
    </row>
    <row r="424" spans="5:69" x14ac:dyDescent="0.55000000000000004">
      <c r="E424" t="s">
        <v>50936</v>
      </c>
      <c r="G424" s="284">
        <v>37603.919999999998</v>
      </c>
      <c r="I424" s="282" t="s">
        <v>37175</v>
      </c>
      <c r="J424" s="282"/>
      <c r="K424" s="283">
        <v>61654.04</v>
      </c>
      <c r="M424" s="242" t="s">
        <v>3656</v>
      </c>
      <c r="N424" s="242"/>
      <c r="O424" s="243">
        <v>109734.89</v>
      </c>
      <c r="Q424" s="224" t="s">
        <v>41117</v>
      </c>
      <c r="R424" s="224"/>
      <c r="S424" s="225">
        <v>76969.75</v>
      </c>
      <c r="U424" s="203" t="s">
        <v>4011</v>
      </c>
      <c r="V424" s="203"/>
      <c r="W424" s="204">
        <v>2045</v>
      </c>
      <c r="Y424" s="195" t="s">
        <v>3950</v>
      </c>
      <c r="Z424" s="195"/>
      <c r="AA424" s="196">
        <v>3922.98</v>
      </c>
      <c r="AB424" s="113"/>
      <c r="AC424" s="113"/>
      <c r="AD424" s="113"/>
      <c r="AE424" s="113"/>
      <c r="AF424" t="s">
        <v>50208</v>
      </c>
      <c r="AG424" s="284">
        <v>3760.41</v>
      </c>
      <c r="AI424" s="276" t="s">
        <v>60185</v>
      </c>
      <c r="AJ424" s="277">
        <v>806.06</v>
      </c>
      <c r="AL424" s="246" t="s">
        <v>48654</v>
      </c>
      <c r="AM424" s="247">
        <v>4411.09</v>
      </c>
      <c r="AO424" s="226" t="s">
        <v>44341</v>
      </c>
      <c r="AP424" s="227">
        <v>48040.12</v>
      </c>
      <c r="AR424" s="207" t="s">
        <v>15061</v>
      </c>
      <c r="AS424" s="208">
        <v>47300</v>
      </c>
      <c r="AT424" s="93"/>
      <c r="AU424" s="199" t="s">
        <v>31725</v>
      </c>
      <c r="AV424" s="200">
        <v>22416.17</v>
      </c>
      <c r="BA424" t="s">
        <v>57081</v>
      </c>
      <c r="BB424" s="284">
        <v>25949.97</v>
      </c>
      <c r="BD424" s="272" t="s">
        <v>38371</v>
      </c>
      <c r="BE424" s="273">
        <v>61654.04</v>
      </c>
      <c r="BG424" s="244" t="s">
        <v>9709</v>
      </c>
      <c r="BH424" s="245">
        <v>109734.89</v>
      </c>
      <c r="BJ424" s="230" t="s">
        <v>41658</v>
      </c>
      <c r="BK424" s="231">
        <v>76969.75</v>
      </c>
      <c r="BM424" s="209" t="s">
        <v>7566</v>
      </c>
      <c r="BN424" s="210">
        <v>842779</v>
      </c>
      <c r="BP424" s="195" t="s">
        <v>7622</v>
      </c>
      <c r="BQ424" s="196">
        <v>20319.060000000001</v>
      </c>
    </row>
    <row r="425" spans="5:69" x14ac:dyDescent="0.55000000000000004">
      <c r="E425" t="s">
        <v>65663</v>
      </c>
      <c r="G425" s="284">
        <v>133570.1</v>
      </c>
      <c r="I425" s="282" t="s">
        <v>37176</v>
      </c>
      <c r="J425" s="282"/>
      <c r="K425" s="283">
        <v>2182501.7400000002</v>
      </c>
      <c r="M425" s="242" t="s">
        <v>4884</v>
      </c>
      <c r="N425" s="242"/>
      <c r="O425" s="243">
        <v>7269</v>
      </c>
      <c r="Q425" s="224" t="s">
        <v>44268</v>
      </c>
      <c r="R425" s="224"/>
      <c r="S425" s="225">
        <v>590344.53</v>
      </c>
      <c r="U425" s="203" t="s">
        <v>885</v>
      </c>
      <c r="V425" s="203"/>
      <c r="W425" s="204">
        <v>3592</v>
      </c>
      <c r="Y425" s="195" t="s">
        <v>3951</v>
      </c>
      <c r="Z425" s="195"/>
      <c r="AA425" s="196">
        <v>14232</v>
      </c>
      <c r="AB425" s="113"/>
      <c r="AC425" s="113"/>
      <c r="AD425" s="113"/>
      <c r="AE425" s="113"/>
      <c r="AF425" t="s">
        <v>71144</v>
      </c>
      <c r="AG425" s="284">
        <v>14328</v>
      </c>
      <c r="AI425" s="276" t="s">
        <v>34495</v>
      </c>
      <c r="AJ425" s="277">
        <v>44000</v>
      </c>
      <c r="AL425" s="246" t="s">
        <v>58411</v>
      </c>
      <c r="AM425" s="247">
        <v>15168.6</v>
      </c>
      <c r="AO425" s="226" t="s">
        <v>15130</v>
      </c>
      <c r="AP425" s="227">
        <v>17246.97</v>
      </c>
      <c r="AR425" s="207" t="s">
        <v>15062</v>
      </c>
      <c r="AS425" s="208">
        <v>17846.919999999998</v>
      </c>
      <c r="AT425" s="93"/>
      <c r="AU425" s="199" t="s">
        <v>31726</v>
      </c>
      <c r="AV425" s="200">
        <v>83107.320000000007</v>
      </c>
      <c r="BA425" t="s">
        <v>11888</v>
      </c>
      <c r="BB425" s="284">
        <v>457299.21</v>
      </c>
      <c r="BD425" s="272" t="s">
        <v>38376</v>
      </c>
      <c r="BE425" s="273">
        <v>2182501.7400000002</v>
      </c>
      <c r="BG425" s="244" t="s">
        <v>11275</v>
      </c>
      <c r="BH425" s="245">
        <v>7269</v>
      </c>
      <c r="BJ425" s="230" t="s">
        <v>46354</v>
      </c>
      <c r="BK425" s="231">
        <v>590344.53</v>
      </c>
      <c r="BM425" s="209" t="s">
        <v>7704</v>
      </c>
      <c r="BN425" s="210">
        <v>92287.83</v>
      </c>
      <c r="BP425" s="195" t="s">
        <v>10285</v>
      </c>
      <c r="BQ425" s="196">
        <v>117085</v>
      </c>
    </row>
    <row r="426" spans="5:69" x14ac:dyDescent="0.55000000000000004">
      <c r="E426" t="s">
        <v>50937</v>
      </c>
      <c r="G426" s="284">
        <v>220722.83</v>
      </c>
      <c r="I426" s="282" t="s">
        <v>37184</v>
      </c>
      <c r="J426" s="282"/>
      <c r="K426" s="283">
        <v>1954.5</v>
      </c>
      <c r="M426" s="242" t="s">
        <v>4887</v>
      </c>
      <c r="N426" s="242"/>
      <c r="O426" s="243">
        <v>5591.07</v>
      </c>
      <c r="Q426" s="224" t="s">
        <v>44269</v>
      </c>
      <c r="R426" s="224"/>
      <c r="S426" s="225">
        <v>3091457.25</v>
      </c>
      <c r="U426" s="203" t="s">
        <v>886</v>
      </c>
      <c r="V426" s="203"/>
      <c r="W426" s="204">
        <v>5145</v>
      </c>
      <c r="Y426" s="195" t="s">
        <v>3952</v>
      </c>
      <c r="Z426" s="195"/>
      <c r="AA426" s="196">
        <v>38820</v>
      </c>
      <c r="AB426" s="113"/>
      <c r="AC426" s="113"/>
      <c r="AD426" s="113"/>
      <c r="AE426" s="113"/>
      <c r="AF426" t="s">
        <v>42742</v>
      </c>
      <c r="AG426" s="284">
        <v>1736.02</v>
      </c>
      <c r="AI426" s="276" t="s">
        <v>34496</v>
      </c>
      <c r="AJ426" s="277">
        <v>3365.98</v>
      </c>
      <c r="AL426" s="246" t="s">
        <v>58412</v>
      </c>
      <c r="AM426" s="247">
        <v>4977.9399999999996</v>
      </c>
      <c r="AO426" s="226" t="s">
        <v>34471</v>
      </c>
      <c r="AP426" s="227">
        <v>61421.5</v>
      </c>
      <c r="AR426" s="207" t="s">
        <v>15063</v>
      </c>
      <c r="AS426" s="208">
        <v>2203.59</v>
      </c>
      <c r="AT426" s="93"/>
      <c r="AU426" s="199" t="s">
        <v>31727</v>
      </c>
      <c r="AV426" s="200">
        <v>169946.86</v>
      </c>
      <c r="BA426" t="s">
        <v>66159</v>
      </c>
      <c r="BB426" s="284">
        <v>13611</v>
      </c>
      <c r="BD426" s="272" t="s">
        <v>38412</v>
      </c>
      <c r="BE426" s="273">
        <v>1954.5</v>
      </c>
      <c r="BG426" s="244" t="s">
        <v>11278</v>
      </c>
      <c r="BH426" s="245">
        <v>5591.07</v>
      </c>
      <c r="BJ426" s="230" t="s">
        <v>46355</v>
      </c>
      <c r="BK426" s="231">
        <v>3091457.25</v>
      </c>
      <c r="BM426" s="209" t="s">
        <v>7957</v>
      </c>
      <c r="BN426" s="210">
        <v>19860.8</v>
      </c>
      <c r="BP426" s="195" t="s">
        <v>9901</v>
      </c>
      <c r="BQ426" s="196">
        <v>137404.06</v>
      </c>
    </row>
    <row r="427" spans="5:69" x14ac:dyDescent="0.55000000000000004">
      <c r="E427" t="s">
        <v>65666</v>
      </c>
      <c r="G427">
        <v>365.17</v>
      </c>
      <c r="I427" s="282" t="s">
        <v>37187</v>
      </c>
      <c r="J427" s="282"/>
      <c r="K427" s="283">
        <v>545.76</v>
      </c>
      <c r="M427" s="242" t="s">
        <v>4787</v>
      </c>
      <c r="N427" s="242"/>
      <c r="O427" s="243">
        <v>14270.76</v>
      </c>
      <c r="Q427" s="224" t="s">
        <v>44270</v>
      </c>
      <c r="R427" s="224"/>
      <c r="S427" s="225">
        <v>889796.06</v>
      </c>
      <c r="U427" s="203" t="s">
        <v>887</v>
      </c>
      <c r="V427" s="203"/>
      <c r="W427" s="204">
        <v>3291</v>
      </c>
      <c r="Y427" s="195" t="s">
        <v>3953</v>
      </c>
      <c r="Z427" s="195"/>
      <c r="AA427" s="196">
        <v>28299</v>
      </c>
      <c r="AB427" s="113"/>
      <c r="AC427" s="113"/>
      <c r="AD427" s="113"/>
      <c r="AE427" s="113"/>
      <c r="AF427" t="s">
        <v>50209</v>
      </c>
      <c r="AG427">
        <v>343.77</v>
      </c>
      <c r="AI427" s="276" t="s">
        <v>66878</v>
      </c>
      <c r="AJ427" s="277">
        <v>1861.31</v>
      </c>
      <c r="AL427" s="246" t="s">
        <v>47719</v>
      </c>
      <c r="AM427" s="247">
        <v>8310.6</v>
      </c>
      <c r="AO427" s="226" t="s">
        <v>40089</v>
      </c>
      <c r="AP427" s="227">
        <v>22338.48</v>
      </c>
      <c r="AR427" s="207" t="s">
        <v>15064</v>
      </c>
      <c r="AS427" s="208">
        <v>4845.8500000000004</v>
      </c>
      <c r="AT427" s="93"/>
      <c r="AU427" s="199" t="s">
        <v>31728</v>
      </c>
      <c r="AV427" s="200">
        <v>49537.45</v>
      </c>
      <c r="BA427" t="s">
        <v>40014</v>
      </c>
      <c r="BB427" s="284">
        <v>23670.87</v>
      </c>
      <c r="BD427" s="272" t="s">
        <v>38431</v>
      </c>
      <c r="BE427" s="273">
        <v>545.76</v>
      </c>
      <c r="BG427" s="244" t="s">
        <v>9710</v>
      </c>
      <c r="BH427" s="245">
        <v>14270.76</v>
      </c>
      <c r="BJ427" s="230" t="s">
        <v>46356</v>
      </c>
      <c r="BK427" s="231">
        <v>889796.06</v>
      </c>
      <c r="BM427" s="209" t="s">
        <v>8006</v>
      </c>
      <c r="BN427" s="210">
        <v>27927</v>
      </c>
      <c r="BP427" s="195" t="s">
        <v>10286</v>
      </c>
      <c r="BQ427" s="196">
        <v>16509</v>
      </c>
    </row>
    <row r="428" spans="5:69" x14ac:dyDescent="0.55000000000000004">
      <c r="E428" t="s">
        <v>50938</v>
      </c>
      <c r="G428" s="284">
        <v>127224.12</v>
      </c>
      <c r="I428" s="282" t="s">
        <v>37189</v>
      </c>
      <c r="J428" s="282"/>
      <c r="K428" s="283">
        <v>32179.33</v>
      </c>
      <c r="M428" s="242" t="s">
        <v>4790</v>
      </c>
      <c r="N428" s="242"/>
      <c r="O428" s="243">
        <v>12495.15</v>
      </c>
      <c r="Q428" s="224" t="s">
        <v>41118</v>
      </c>
      <c r="R428" s="224"/>
      <c r="S428" s="225">
        <v>272614.75</v>
      </c>
      <c r="U428" s="203" t="s">
        <v>888</v>
      </c>
      <c r="V428" s="203"/>
      <c r="W428" s="204">
        <v>2252</v>
      </c>
      <c r="Y428" s="195" t="s">
        <v>3954</v>
      </c>
      <c r="Z428" s="195"/>
      <c r="AA428" s="196">
        <v>13189</v>
      </c>
      <c r="AB428" s="113"/>
      <c r="AC428" s="113"/>
      <c r="AD428" s="113"/>
      <c r="AE428" s="113"/>
      <c r="AF428" t="s">
        <v>71145</v>
      </c>
      <c r="AG428">
        <v>416.22</v>
      </c>
      <c r="AI428" s="276" t="s">
        <v>66879</v>
      </c>
      <c r="AJ428" s="277">
        <v>26509</v>
      </c>
      <c r="AL428" s="246" t="s">
        <v>46643</v>
      </c>
      <c r="AM428" s="247">
        <v>26654.47</v>
      </c>
      <c r="AO428" s="226" t="s">
        <v>15134</v>
      </c>
      <c r="AP428" s="227">
        <v>7634.64</v>
      </c>
      <c r="AR428" s="207" t="s">
        <v>15065</v>
      </c>
      <c r="AS428" s="208">
        <v>10534.31</v>
      </c>
      <c r="AT428" s="93"/>
      <c r="AU428" s="199" t="s">
        <v>13150</v>
      </c>
      <c r="AV428" s="200">
        <v>288.51</v>
      </c>
      <c r="BA428" t="s">
        <v>51167</v>
      </c>
      <c r="BB428" s="284">
        <v>18221.37</v>
      </c>
      <c r="BD428" s="272" t="s">
        <v>38441</v>
      </c>
      <c r="BE428" s="273">
        <v>32179.33</v>
      </c>
      <c r="BG428" s="244" t="s">
        <v>11286</v>
      </c>
      <c r="BH428" s="245">
        <v>12495.15</v>
      </c>
      <c r="BJ428" s="230" t="s">
        <v>41659</v>
      </c>
      <c r="BK428" s="231">
        <v>272614.75</v>
      </c>
      <c r="BM428" s="209" t="s">
        <v>8184</v>
      </c>
      <c r="BN428" s="210">
        <v>19598.759999999998</v>
      </c>
      <c r="BP428" s="195" t="s">
        <v>9331</v>
      </c>
      <c r="BQ428" s="196">
        <v>11591.37</v>
      </c>
    </row>
    <row r="429" spans="5:69" x14ac:dyDescent="0.55000000000000004">
      <c r="E429" t="s">
        <v>50939</v>
      </c>
      <c r="G429" s="284">
        <v>61741.72</v>
      </c>
      <c r="I429" s="282" t="s">
        <v>37192</v>
      </c>
      <c r="J429" s="282"/>
      <c r="K429" s="283">
        <v>232327.57</v>
      </c>
      <c r="M429" s="242" t="s">
        <v>4792</v>
      </c>
      <c r="N429" s="242"/>
      <c r="O429" s="243">
        <v>1854.98</v>
      </c>
      <c r="Q429" s="224" t="s">
        <v>44271</v>
      </c>
      <c r="R429" s="224"/>
      <c r="S429" s="225">
        <v>1529025.02</v>
      </c>
      <c r="U429" s="203" t="s">
        <v>4012</v>
      </c>
      <c r="V429" s="203"/>
      <c r="W429" s="204">
        <v>2430</v>
      </c>
      <c r="Y429" s="195" t="s">
        <v>3955</v>
      </c>
      <c r="Z429" s="195"/>
      <c r="AA429" s="196">
        <v>16037</v>
      </c>
      <c r="AB429" s="113"/>
      <c r="AC429" s="113"/>
      <c r="AD429" s="113"/>
      <c r="AE429" s="113"/>
      <c r="AF429" t="s">
        <v>53125</v>
      </c>
      <c r="AG429" s="284">
        <v>2917.89</v>
      </c>
      <c r="AI429" s="276" t="s">
        <v>66880</v>
      </c>
      <c r="AJ429" s="277">
        <v>7210</v>
      </c>
      <c r="AL429" s="246" t="s">
        <v>61181</v>
      </c>
      <c r="AM429" s="247">
        <v>69165.570000000007</v>
      </c>
      <c r="AO429" s="226" t="s">
        <v>15135</v>
      </c>
      <c r="AP429" s="227">
        <v>5321.67</v>
      </c>
      <c r="AR429" s="207" t="s">
        <v>15066</v>
      </c>
      <c r="AS429" s="208">
        <v>6325.92</v>
      </c>
      <c r="AT429" s="93"/>
      <c r="AU429" s="199" t="s">
        <v>13151</v>
      </c>
      <c r="AV429" s="200">
        <v>11075.31</v>
      </c>
      <c r="BA429" t="s">
        <v>51312</v>
      </c>
      <c r="BB429" s="284">
        <v>36313.85</v>
      </c>
      <c r="BD429" s="272" t="s">
        <v>38464</v>
      </c>
      <c r="BE429" s="273">
        <v>232327.57</v>
      </c>
      <c r="BG429" s="244" t="s">
        <v>11288</v>
      </c>
      <c r="BH429" s="245">
        <v>1854.98</v>
      </c>
      <c r="BJ429" s="230" t="s">
        <v>46357</v>
      </c>
      <c r="BK429" s="231">
        <v>1529025.02</v>
      </c>
      <c r="BM429" s="209" t="s">
        <v>8264</v>
      </c>
      <c r="BN429" s="210">
        <v>731637.28</v>
      </c>
      <c r="BP429" s="195" t="s">
        <v>9902</v>
      </c>
      <c r="BQ429" s="196">
        <v>28100.37</v>
      </c>
    </row>
    <row r="430" spans="5:69" x14ac:dyDescent="0.55000000000000004">
      <c r="E430" t="s">
        <v>50940</v>
      </c>
      <c r="G430" s="284">
        <v>23579.33</v>
      </c>
      <c r="I430" s="282" t="s">
        <v>37193</v>
      </c>
      <c r="J430" s="282"/>
      <c r="K430" s="283">
        <v>82548.97</v>
      </c>
      <c r="M430" s="242" t="s">
        <v>4796</v>
      </c>
      <c r="N430" s="242"/>
      <c r="O430" s="243">
        <v>175449.87</v>
      </c>
      <c r="Q430" s="224" t="s">
        <v>44272</v>
      </c>
      <c r="R430" s="224"/>
      <c r="S430" s="225">
        <v>4487138.28</v>
      </c>
      <c r="U430" s="203" t="s">
        <v>889</v>
      </c>
      <c r="V430" s="203"/>
      <c r="W430" s="204">
        <v>4901</v>
      </c>
      <c r="Y430" s="195" t="s">
        <v>3956</v>
      </c>
      <c r="Z430" s="195"/>
      <c r="AA430" s="196">
        <v>3363</v>
      </c>
      <c r="AB430" s="113"/>
      <c r="AC430" s="113"/>
      <c r="AD430" s="113"/>
      <c r="AE430" s="113"/>
      <c r="AF430" t="s">
        <v>42743</v>
      </c>
      <c r="AG430">
        <v>44</v>
      </c>
      <c r="AI430" s="276" t="s">
        <v>63934</v>
      </c>
      <c r="AJ430" s="277">
        <v>1811.83</v>
      </c>
      <c r="AL430" s="246" t="s">
        <v>61754</v>
      </c>
      <c r="AM430" s="247">
        <v>10593.64</v>
      </c>
      <c r="AO430" s="226" t="s">
        <v>42124</v>
      </c>
      <c r="AP430" s="227">
        <v>58174</v>
      </c>
      <c r="AR430" s="207" t="s">
        <v>15067</v>
      </c>
      <c r="AS430" s="208">
        <v>648.21</v>
      </c>
      <c r="AT430" s="93"/>
      <c r="AU430" s="199" t="s">
        <v>13152</v>
      </c>
      <c r="AV430" s="200">
        <v>13675.14</v>
      </c>
      <c r="BA430" t="s">
        <v>66314</v>
      </c>
      <c r="BB430" s="284">
        <v>6209</v>
      </c>
      <c r="BD430" s="272" t="s">
        <v>38470</v>
      </c>
      <c r="BE430" s="273">
        <v>82548.97</v>
      </c>
      <c r="BG430" s="244" t="s">
        <v>11301</v>
      </c>
      <c r="BH430" s="245">
        <v>175449.87</v>
      </c>
      <c r="BJ430" s="230" t="s">
        <v>46358</v>
      </c>
      <c r="BK430" s="231">
        <v>4487138.28</v>
      </c>
      <c r="BM430" s="209" t="s">
        <v>8643</v>
      </c>
      <c r="BN430" s="210">
        <v>52697.5</v>
      </c>
      <c r="BP430" s="195" t="s">
        <v>10112</v>
      </c>
      <c r="BQ430" s="196">
        <v>355733.01</v>
      </c>
    </row>
    <row r="431" spans="5:69" x14ac:dyDescent="0.55000000000000004">
      <c r="E431" t="s">
        <v>65668</v>
      </c>
      <c r="G431" s="284">
        <v>28863.57</v>
      </c>
      <c r="I431" s="282" t="s">
        <v>37196</v>
      </c>
      <c r="J431" s="282"/>
      <c r="K431" s="283">
        <v>16557.37</v>
      </c>
      <c r="M431" s="242" t="s">
        <v>4797</v>
      </c>
      <c r="N431" s="242"/>
      <c r="O431" s="243">
        <v>94321.98</v>
      </c>
      <c r="Q431" s="224" t="s">
        <v>41119</v>
      </c>
      <c r="R431" s="224"/>
      <c r="S431" s="225">
        <v>28849.119999999999</v>
      </c>
      <c r="U431" s="203" t="s">
        <v>890</v>
      </c>
      <c r="V431" s="203"/>
      <c r="W431" s="204">
        <v>5340</v>
      </c>
      <c r="Y431" s="195" t="s">
        <v>3957</v>
      </c>
      <c r="Z431" s="195"/>
      <c r="AA431" s="196">
        <v>18888</v>
      </c>
      <c r="AB431" s="113"/>
      <c r="AC431" s="113"/>
      <c r="AD431" s="113"/>
      <c r="AE431" s="113"/>
      <c r="AF431" t="s">
        <v>53126</v>
      </c>
      <c r="AG431">
        <v>82</v>
      </c>
      <c r="AI431" s="276" t="s">
        <v>49600</v>
      </c>
      <c r="AJ431" s="277">
        <v>14642.05</v>
      </c>
      <c r="AL431" s="246" t="s">
        <v>63009</v>
      </c>
      <c r="AM431" s="247">
        <v>322.5</v>
      </c>
      <c r="AO431" s="226" t="s">
        <v>15136</v>
      </c>
      <c r="AP431" s="227">
        <v>3604.2</v>
      </c>
      <c r="AR431" s="207" t="s">
        <v>15068</v>
      </c>
      <c r="AS431" s="208">
        <v>23324.560000000001</v>
      </c>
      <c r="AT431" s="93"/>
      <c r="AU431" s="199" t="s">
        <v>16661</v>
      </c>
      <c r="AV431" s="200">
        <v>69206.37</v>
      </c>
      <c r="BA431" t="s">
        <v>43951</v>
      </c>
      <c r="BB431" s="284">
        <v>25139</v>
      </c>
      <c r="BD431" s="272" t="s">
        <v>38488</v>
      </c>
      <c r="BE431" s="273">
        <v>16557.37</v>
      </c>
      <c r="BG431" s="244" t="s">
        <v>11303</v>
      </c>
      <c r="BH431" s="245">
        <v>94321.98</v>
      </c>
      <c r="BJ431" s="230" t="s">
        <v>41660</v>
      </c>
      <c r="BK431" s="231">
        <v>28849.119999999999</v>
      </c>
      <c r="BM431" s="209" t="s">
        <v>8882</v>
      </c>
      <c r="BN431" s="210">
        <v>757762.29</v>
      </c>
      <c r="BP431" s="195" t="s">
        <v>10287</v>
      </c>
      <c r="BQ431" s="196">
        <v>233750</v>
      </c>
    </row>
    <row r="432" spans="5:69" x14ac:dyDescent="0.55000000000000004">
      <c r="E432" t="s">
        <v>50942</v>
      </c>
      <c r="G432" s="284">
        <v>19352</v>
      </c>
      <c r="I432" s="282" t="s">
        <v>37198</v>
      </c>
      <c r="J432" s="282"/>
      <c r="K432" s="283">
        <v>274501.78999999998</v>
      </c>
      <c r="M432" s="242" t="s">
        <v>4798</v>
      </c>
      <c r="N432" s="242"/>
      <c r="O432" s="243">
        <v>25518.77</v>
      </c>
      <c r="Q432" s="224" t="s">
        <v>41120</v>
      </c>
      <c r="R432" s="224"/>
      <c r="S432" s="225">
        <v>38216</v>
      </c>
      <c r="U432" s="203" t="s">
        <v>891</v>
      </c>
      <c r="V432" s="203"/>
      <c r="W432" s="204">
        <v>9452</v>
      </c>
      <c r="Y432" s="195" t="s">
        <v>3958</v>
      </c>
      <c r="Z432" s="195"/>
      <c r="AA432" s="196">
        <v>13353</v>
      </c>
      <c r="AB432" s="113"/>
      <c r="AC432" s="113"/>
      <c r="AD432" s="113"/>
      <c r="AE432" s="113"/>
      <c r="AF432" t="s">
        <v>53127</v>
      </c>
      <c r="AG432">
        <v>149.31</v>
      </c>
      <c r="AI432" s="276" t="s">
        <v>40097</v>
      </c>
      <c r="AJ432" s="277">
        <v>66518.399999999994</v>
      </c>
      <c r="AL432" s="246" t="s">
        <v>61755</v>
      </c>
      <c r="AM432" s="247">
        <v>794.46</v>
      </c>
      <c r="AO432" s="226" t="s">
        <v>15138</v>
      </c>
      <c r="AP432" s="227">
        <v>4607.8500000000004</v>
      </c>
      <c r="AR432" s="207" t="s">
        <v>15069</v>
      </c>
      <c r="AS432" s="208">
        <v>244808.89</v>
      </c>
      <c r="AT432" s="93"/>
      <c r="AU432" s="199" t="s">
        <v>13153</v>
      </c>
      <c r="AV432" s="200">
        <v>6042.75</v>
      </c>
      <c r="BA432" t="s">
        <v>57139</v>
      </c>
      <c r="BB432">
        <v>253.41</v>
      </c>
      <c r="BD432" s="272" t="s">
        <v>38496</v>
      </c>
      <c r="BE432" s="273">
        <v>274501.78999999998</v>
      </c>
      <c r="BG432" s="244" t="s">
        <v>11305</v>
      </c>
      <c r="BH432" s="245">
        <v>25518.77</v>
      </c>
      <c r="BJ432" s="230" t="s">
        <v>41661</v>
      </c>
      <c r="BK432" s="231">
        <v>38216</v>
      </c>
      <c r="BM432" s="209" t="s">
        <v>9157</v>
      </c>
      <c r="BN432" s="210">
        <v>91595</v>
      </c>
      <c r="BP432" s="195" t="s">
        <v>9332</v>
      </c>
      <c r="BQ432" s="196">
        <v>15386.46</v>
      </c>
    </row>
    <row r="433" spans="5:69" x14ac:dyDescent="0.55000000000000004">
      <c r="E433" t="s">
        <v>50943</v>
      </c>
      <c r="G433" s="284">
        <v>137166.16</v>
      </c>
      <c r="I433" s="282" t="s">
        <v>37199</v>
      </c>
      <c r="J433" s="282"/>
      <c r="K433" s="283">
        <v>1980.73</v>
      </c>
      <c r="M433" s="242" t="s">
        <v>4800</v>
      </c>
      <c r="N433" s="242"/>
      <c r="O433" s="243">
        <v>1409.07</v>
      </c>
      <c r="Q433" s="224" t="s">
        <v>41121</v>
      </c>
      <c r="R433" s="224"/>
      <c r="S433" s="225">
        <v>39056.76</v>
      </c>
      <c r="U433" s="203" t="s">
        <v>892</v>
      </c>
      <c r="V433" s="203"/>
      <c r="W433" s="204">
        <v>1238</v>
      </c>
      <c r="Y433" s="195" t="s">
        <v>3959</v>
      </c>
      <c r="Z433" s="195"/>
      <c r="AA433" s="196">
        <v>12079</v>
      </c>
      <c r="AB433" s="113"/>
      <c r="AC433" s="113"/>
      <c r="AD433" s="113"/>
      <c r="AE433" s="113"/>
      <c r="AF433" t="s">
        <v>53128</v>
      </c>
      <c r="AG433">
        <v>14.33</v>
      </c>
      <c r="AI433" s="276" t="s">
        <v>46654</v>
      </c>
      <c r="AJ433" s="277">
        <v>914534.97</v>
      </c>
      <c r="AL433" s="246" t="s">
        <v>61756</v>
      </c>
      <c r="AM433" s="247">
        <v>2674.45</v>
      </c>
      <c r="AO433" s="226" t="s">
        <v>46644</v>
      </c>
      <c r="AP433" s="227">
        <v>-12952.91</v>
      </c>
      <c r="AR433" s="207" t="s">
        <v>15070</v>
      </c>
      <c r="AS433" s="208">
        <v>13008.36</v>
      </c>
      <c r="AT433" s="93"/>
      <c r="AU433" s="199" t="s">
        <v>13154</v>
      </c>
      <c r="AV433" s="200">
        <v>13750.27</v>
      </c>
      <c r="BA433" t="s">
        <v>11889</v>
      </c>
      <c r="BB433" s="284">
        <v>12461613.77</v>
      </c>
      <c r="BD433" s="272" t="s">
        <v>38503</v>
      </c>
      <c r="BE433" s="273">
        <v>1980.73</v>
      </c>
      <c r="BG433" s="244" t="s">
        <v>11309</v>
      </c>
      <c r="BH433" s="245">
        <v>1409.07</v>
      </c>
      <c r="BJ433" s="230" t="s">
        <v>41662</v>
      </c>
      <c r="BK433" s="231">
        <v>39056.76</v>
      </c>
      <c r="BM433" s="209" t="s">
        <v>9225</v>
      </c>
      <c r="BN433" s="210">
        <v>3471990.77</v>
      </c>
      <c r="BP433" s="195" t="s">
        <v>9903</v>
      </c>
      <c r="BQ433" s="196">
        <v>604869.47</v>
      </c>
    </row>
    <row r="434" spans="5:69" x14ac:dyDescent="0.55000000000000004">
      <c r="E434" t="s">
        <v>65671</v>
      </c>
      <c r="G434" s="284">
        <v>19546.759999999998</v>
      </c>
      <c r="I434" s="282" t="s">
        <v>37200</v>
      </c>
      <c r="J434" s="282"/>
      <c r="K434" s="283">
        <v>183249.79</v>
      </c>
      <c r="M434" s="242" t="s">
        <v>4801</v>
      </c>
      <c r="N434" s="242"/>
      <c r="O434" s="243">
        <v>7162.67</v>
      </c>
      <c r="Q434" s="224" t="s">
        <v>44273</v>
      </c>
      <c r="R434" s="224"/>
      <c r="S434" s="225">
        <v>2356111.8199999998</v>
      </c>
      <c r="U434" s="203" t="s">
        <v>893</v>
      </c>
      <c r="V434" s="203"/>
      <c r="W434" s="204">
        <v>5521</v>
      </c>
      <c r="Y434" s="195" t="s">
        <v>3960</v>
      </c>
      <c r="Z434" s="195"/>
      <c r="AA434" s="196">
        <v>2383.88</v>
      </c>
      <c r="AB434" s="113"/>
      <c r="AC434" s="113"/>
      <c r="AD434" s="113"/>
      <c r="AE434" s="113"/>
      <c r="AF434" t="s">
        <v>71146</v>
      </c>
      <c r="AG434" s="284">
        <v>24268.49</v>
      </c>
      <c r="AI434" s="276" t="s">
        <v>35986</v>
      </c>
      <c r="AJ434" s="277">
        <v>49526</v>
      </c>
      <c r="AL434" s="246" t="s">
        <v>61757</v>
      </c>
      <c r="AM434" s="247">
        <v>1247.3</v>
      </c>
      <c r="AO434" s="226" t="s">
        <v>38829</v>
      </c>
      <c r="AP434" s="227">
        <v>21244</v>
      </c>
      <c r="AR434" s="207" t="s">
        <v>15071</v>
      </c>
      <c r="AS434" s="208">
        <v>148533.26999999999</v>
      </c>
      <c r="AT434" s="93"/>
      <c r="AU434" s="199" t="s">
        <v>16667</v>
      </c>
      <c r="AV434" s="200">
        <v>13841.36</v>
      </c>
      <c r="BA434" t="s">
        <v>40015</v>
      </c>
      <c r="BB434" s="284">
        <v>358367.99</v>
      </c>
      <c r="BD434" s="272" t="s">
        <v>38508</v>
      </c>
      <c r="BE434" s="273">
        <v>183249.79</v>
      </c>
      <c r="BG434" s="244" t="s">
        <v>11310</v>
      </c>
      <c r="BH434" s="245">
        <v>7162.67</v>
      </c>
      <c r="BJ434" s="230" t="s">
        <v>46359</v>
      </c>
      <c r="BK434" s="231">
        <v>2356111.8199999998</v>
      </c>
      <c r="BM434" s="209" t="s">
        <v>10858</v>
      </c>
      <c r="BN434" s="210">
        <v>14988.74</v>
      </c>
      <c r="BP434" s="195" t="s">
        <v>7623</v>
      </c>
      <c r="BQ434" s="196">
        <v>3061307.87</v>
      </c>
    </row>
    <row r="435" spans="5:69" x14ac:dyDescent="0.55000000000000004">
      <c r="E435" t="s">
        <v>65672</v>
      </c>
      <c r="G435" s="284">
        <v>33849.99</v>
      </c>
      <c r="I435" s="282" t="s">
        <v>37201</v>
      </c>
      <c r="J435" s="282"/>
      <c r="K435" s="283">
        <v>624.49</v>
      </c>
      <c r="M435" s="242" t="s">
        <v>4802</v>
      </c>
      <c r="N435" s="242"/>
      <c r="O435" s="243">
        <v>44798.34</v>
      </c>
      <c r="Q435" s="224" t="s">
        <v>41122</v>
      </c>
      <c r="R435" s="224"/>
      <c r="S435" s="225">
        <v>71102.84</v>
      </c>
      <c r="U435" s="203" t="s">
        <v>894</v>
      </c>
      <c r="V435" s="203"/>
      <c r="W435" s="204">
        <v>118823</v>
      </c>
      <c r="Y435" s="195" t="s">
        <v>3961</v>
      </c>
      <c r="Z435" s="195"/>
      <c r="AA435" s="196">
        <v>8268</v>
      </c>
      <c r="AB435" s="113"/>
      <c r="AC435" s="113"/>
      <c r="AD435" s="113"/>
      <c r="AE435" s="113"/>
      <c r="AF435" t="s">
        <v>60638</v>
      </c>
      <c r="AG435" s="284">
        <v>34500</v>
      </c>
      <c r="AI435" s="276" t="s">
        <v>54788</v>
      </c>
      <c r="AJ435" s="277">
        <v>6061</v>
      </c>
      <c r="AL435" s="246" t="s">
        <v>48655</v>
      </c>
      <c r="AM435" s="247">
        <v>712.67</v>
      </c>
      <c r="AO435" s="226" t="s">
        <v>38830</v>
      </c>
      <c r="AP435" s="227">
        <v>7480</v>
      </c>
      <c r="AR435" s="207" t="s">
        <v>15072</v>
      </c>
      <c r="AS435" s="208">
        <v>22698</v>
      </c>
      <c r="AT435" s="93"/>
      <c r="AU435" s="199" t="s">
        <v>16669</v>
      </c>
      <c r="AV435" s="200">
        <v>24980</v>
      </c>
      <c r="BA435" t="s">
        <v>51168</v>
      </c>
      <c r="BB435" s="284">
        <v>243690.23</v>
      </c>
      <c r="BD435" s="272" t="s">
        <v>38514</v>
      </c>
      <c r="BE435" s="273">
        <v>624.49</v>
      </c>
      <c r="BG435" s="244" t="s">
        <v>11311</v>
      </c>
      <c r="BH435" s="245">
        <v>44798.34</v>
      </c>
      <c r="BJ435" s="230" t="s">
        <v>41663</v>
      </c>
      <c r="BK435" s="231">
        <v>71102.84</v>
      </c>
      <c r="BM435" s="209" t="s">
        <v>9624</v>
      </c>
      <c r="BN435" s="210">
        <v>160937.67000000001</v>
      </c>
      <c r="BP435" s="195" t="s">
        <v>10288</v>
      </c>
      <c r="BQ435" s="196">
        <v>2418418.89</v>
      </c>
    </row>
    <row r="436" spans="5:69" x14ac:dyDescent="0.55000000000000004">
      <c r="E436" t="s">
        <v>65673</v>
      </c>
      <c r="G436" s="284">
        <v>96296.79</v>
      </c>
      <c r="I436" s="282" t="s">
        <v>37205</v>
      </c>
      <c r="J436" s="282"/>
      <c r="K436" s="283">
        <v>10088.129999999999</v>
      </c>
      <c r="M436" s="242" t="s">
        <v>4803</v>
      </c>
      <c r="N436" s="242"/>
      <c r="O436" s="243">
        <v>46852.800000000003</v>
      </c>
      <c r="Q436" s="224" t="s">
        <v>44274</v>
      </c>
      <c r="R436" s="224"/>
      <c r="S436" s="225">
        <v>3761814.73</v>
      </c>
      <c r="U436" s="203" t="s">
        <v>895</v>
      </c>
      <c r="V436" s="203"/>
      <c r="W436" s="204">
        <v>1103</v>
      </c>
      <c r="Y436" s="195" t="s">
        <v>3962</v>
      </c>
      <c r="Z436" s="195"/>
      <c r="AA436" s="196">
        <v>17927</v>
      </c>
      <c r="AB436" s="113"/>
      <c r="AC436" s="113"/>
      <c r="AD436" s="113"/>
      <c r="AE436" s="113"/>
      <c r="AF436" t="s">
        <v>42744</v>
      </c>
      <c r="AG436">
        <v>922.94</v>
      </c>
      <c r="AI436" s="276" t="s">
        <v>47730</v>
      </c>
      <c r="AJ436" s="277">
        <v>272394.15999999997</v>
      </c>
      <c r="AL436" s="246" t="s">
        <v>63912</v>
      </c>
      <c r="AM436" s="247">
        <v>731.72</v>
      </c>
      <c r="AO436" s="226" t="s">
        <v>51486</v>
      </c>
      <c r="AP436" s="227">
        <v>13399.68</v>
      </c>
      <c r="AR436" s="207" t="s">
        <v>15073</v>
      </c>
      <c r="AS436" s="208">
        <v>233.32</v>
      </c>
      <c r="AT436" s="93"/>
      <c r="AU436" s="199" t="s">
        <v>31729</v>
      </c>
      <c r="AV436" s="200">
        <v>22416.17</v>
      </c>
      <c r="BA436" t="s">
        <v>51313</v>
      </c>
      <c r="BB436">
        <v>86.32</v>
      </c>
      <c r="BD436" s="272" t="s">
        <v>38530</v>
      </c>
      <c r="BE436" s="273">
        <v>10088.129999999999</v>
      </c>
      <c r="BG436" s="244" t="s">
        <v>11312</v>
      </c>
      <c r="BH436" s="245">
        <v>46852.800000000003</v>
      </c>
      <c r="BJ436" s="230" t="s">
        <v>46360</v>
      </c>
      <c r="BK436" s="231">
        <v>3761814.73</v>
      </c>
      <c r="BM436" s="209" t="s">
        <v>9642</v>
      </c>
      <c r="BN436" s="210">
        <v>713770.08</v>
      </c>
      <c r="BP436" s="195" t="s">
        <v>9904</v>
      </c>
      <c r="BQ436" s="196">
        <v>5479726.7599999998</v>
      </c>
    </row>
    <row r="437" spans="5:69" x14ac:dyDescent="0.55000000000000004">
      <c r="E437" t="s">
        <v>65675</v>
      </c>
      <c r="G437" s="284">
        <v>37370.54</v>
      </c>
      <c r="I437" s="282" t="s">
        <v>37206</v>
      </c>
      <c r="J437" s="282"/>
      <c r="K437" s="283">
        <v>6279.81</v>
      </c>
      <c r="M437" s="242" t="s">
        <v>4907</v>
      </c>
      <c r="N437" s="242"/>
      <c r="O437" s="243">
        <v>2603.6999999999998</v>
      </c>
      <c r="Q437" s="224" t="s">
        <v>41123</v>
      </c>
      <c r="R437" s="224"/>
      <c r="S437" s="225">
        <v>79714.84</v>
      </c>
      <c r="U437" s="203" t="s">
        <v>896</v>
      </c>
      <c r="V437" s="203"/>
      <c r="W437" s="204">
        <v>3966</v>
      </c>
      <c r="Y437" s="195" t="s">
        <v>3963</v>
      </c>
      <c r="Z437" s="195"/>
      <c r="AA437" s="196">
        <v>16999</v>
      </c>
      <c r="AB437" s="113"/>
      <c r="AC437" s="113"/>
      <c r="AD437" s="113"/>
      <c r="AE437" s="113"/>
      <c r="AF437" t="s">
        <v>60639</v>
      </c>
      <c r="AG437" s="284">
        <v>16215.06</v>
      </c>
      <c r="AI437" s="276" t="s">
        <v>42133</v>
      </c>
      <c r="AJ437" s="277">
        <v>2020.78</v>
      </c>
      <c r="AL437" s="246" t="s">
        <v>63913</v>
      </c>
      <c r="AM437" s="247">
        <v>16050</v>
      </c>
      <c r="AO437" s="226" t="s">
        <v>51487</v>
      </c>
      <c r="AP437" s="227">
        <v>1025.07</v>
      </c>
      <c r="AR437" s="207" t="s">
        <v>15074</v>
      </c>
      <c r="AS437" s="208">
        <v>4962.16</v>
      </c>
      <c r="AT437" s="93"/>
      <c r="AU437" s="199" t="s">
        <v>13155</v>
      </c>
      <c r="AV437" s="200">
        <v>288.51</v>
      </c>
      <c r="BA437" t="s">
        <v>46517</v>
      </c>
      <c r="BB437" s="284">
        <v>37422.57</v>
      </c>
      <c r="BD437" s="272" t="s">
        <v>38534</v>
      </c>
      <c r="BE437" s="273">
        <v>6279.81</v>
      </c>
      <c r="BG437" s="244" t="s">
        <v>11313</v>
      </c>
      <c r="BH437" s="245">
        <v>2603.6999999999998</v>
      </c>
      <c r="BJ437" s="230" t="s">
        <v>41664</v>
      </c>
      <c r="BK437" s="231">
        <v>79714.84</v>
      </c>
      <c r="BM437" s="209" t="s">
        <v>9699</v>
      </c>
      <c r="BN437" s="210">
        <v>287878.74</v>
      </c>
      <c r="BP437" s="195" t="s">
        <v>10289</v>
      </c>
      <c r="BQ437" s="196">
        <v>9197.98</v>
      </c>
    </row>
    <row r="438" spans="5:69" x14ac:dyDescent="0.55000000000000004">
      <c r="E438" t="s">
        <v>65677</v>
      </c>
      <c r="G438" s="284">
        <v>354567.67</v>
      </c>
      <c r="I438" s="282" t="s">
        <v>37208</v>
      </c>
      <c r="J438" s="282"/>
      <c r="K438" s="283">
        <v>10733.05</v>
      </c>
      <c r="M438" s="242" t="s">
        <v>4908</v>
      </c>
      <c r="N438" s="242"/>
      <c r="O438" s="243">
        <v>1316</v>
      </c>
      <c r="Q438" s="224" t="s">
        <v>44275</v>
      </c>
      <c r="R438" s="224"/>
      <c r="S438" s="225">
        <v>2015282.65</v>
      </c>
      <c r="U438" s="203" t="s">
        <v>897</v>
      </c>
      <c r="V438" s="203"/>
      <c r="W438" s="204">
        <v>9095</v>
      </c>
      <c r="Y438" s="195" t="s">
        <v>3964</v>
      </c>
      <c r="Z438" s="195"/>
      <c r="AA438" s="196">
        <v>69425</v>
      </c>
      <c r="AB438" s="113"/>
      <c r="AC438" s="113"/>
      <c r="AD438" s="113"/>
      <c r="AE438" s="113"/>
      <c r="AF438" t="s">
        <v>60640</v>
      </c>
      <c r="AG438" s="284">
        <v>6850.61</v>
      </c>
      <c r="AI438" s="276" t="s">
        <v>63612</v>
      </c>
      <c r="AJ438" s="277">
        <v>412.84</v>
      </c>
      <c r="AL438" s="246" t="s">
        <v>62521</v>
      </c>
      <c r="AM438" s="247">
        <v>5940.36</v>
      </c>
      <c r="AO438" s="226" t="s">
        <v>51488</v>
      </c>
      <c r="AP438" s="227">
        <v>3229.32</v>
      </c>
      <c r="AR438" s="207" t="s">
        <v>15075</v>
      </c>
      <c r="AS438" s="208">
        <v>17612</v>
      </c>
      <c r="AT438" s="93"/>
      <c r="AU438" s="199" t="s">
        <v>13156</v>
      </c>
      <c r="AV438" s="200">
        <v>94182.63</v>
      </c>
      <c r="BA438" t="s">
        <v>57082</v>
      </c>
      <c r="BB438" s="284">
        <v>54191.46</v>
      </c>
      <c r="BD438" s="272" t="s">
        <v>38545</v>
      </c>
      <c r="BE438" s="273">
        <v>10733.05</v>
      </c>
      <c r="BG438" s="244" t="s">
        <v>11446</v>
      </c>
      <c r="BH438" s="245">
        <v>1316</v>
      </c>
      <c r="BJ438" s="230" t="s">
        <v>46361</v>
      </c>
      <c r="BK438" s="231">
        <v>2015282.65</v>
      </c>
      <c r="BM438" s="209" t="s">
        <v>11473</v>
      </c>
      <c r="BN438" s="210">
        <v>3948067.1</v>
      </c>
      <c r="BP438" s="195" t="s">
        <v>9334</v>
      </c>
      <c r="BQ438" s="196">
        <v>46180</v>
      </c>
    </row>
    <row r="439" spans="5:69" x14ac:dyDescent="0.55000000000000004">
      <c r="E439" t="s">
        <v>50945</v>
      </c>
      <c r="G439">
        <v>213.82</v>
      </c>
      <c r="I439" s="282" t="s">
        <v>37210</v>
      </c>
      <c r="J439" s="282"/>
      <c r="K439" s="283">
        <v>14812.66</v>
      </c>
      <c r="M439" s="242" t="s">
        <v>4913</v>
      </c>
      <c r="N439" s="242"/>
      <c r="O439" s="243">
        <v>5508.09</v>
      </c>
      <c r="Q439" s="224" t="s">
        <v>41124</v>
      </c>
      <c r="R439" s="224"/>
      <c r="S439" s="225">
        <v>239922.31</v>
      </c>
      <c r="U439" s="203" t="s">
        <v>898</v>
      </c>
      <c r="V439" s="203"/>
      <c r="W439" s="204">
        <v>13503</v>
      </c>
      <c r="Y439" s="195" t="s">
        <v>3965</v>
      </c>
      <c r="Z439" s="195"/>
      <c r="AA439" s="196">
        <v>2083.4699999999998</v>
      </c>
      <c r="AB439" s="113"/>
      <c r="AC439" s="113"/>
      <c r="AD439" s="113"/>
      <c r="AE439" s="113"/>
      <c r="AF439" t="s">
        <v>64647</v>
      </c>
      <c r="AG439" s="284">
        <v>21631.51</v>
      </c>
      <c r="AI439" s="276" t="s">
        <v>48666</v>
      </c>
      <c r="AJ439" s="277">
        <v>1190.93</v>
      </c>
      <c r="AL439" s="246" t="s">
        <v>62522</v>
      </c>
      <c r="AM439" s="247">
        <v>454.42</v>
      </c>
      <c r="AO439" s="226" t="s">
        <v>15140</v>
      </c>
      <c r="AP439" s="227">
        <v>3010.8</v>
      </c>
      <c r="AR439" s="207" t="s">
        <v>15076</v>
      </c>
      <c r="AS439" s="208">
        <v>5093.04</v>
      </c>
      <c r="AT439" s="93"/>
      <c r="AU439" s="199" t="s">
        <v>13157</v>
      </c>
      <c r="AV439" s="200">
        <v>3552.42</v>
      </c>
      <c r="BA439" t="s">
        <v>57107</v>
      </c>
      <c r="BB439" s="284">
        <v>134710.51999999999</v>
      </c>
      <c r="BD439" s="272" t="s">
        <v>38561</v>
      </c>
      <c r="BE439" s="273">
        <v>14812.66</v>
      </c>
      <c r="BG439" s="244" t="s">
        <v>11320</v>
      </c>
      <c r="BH439" s="245">
        <v>5508.09</v>
      </c>
      <c r="BJ439" s="230" t="s">
        <v>41665</v>
      </c>
      <c r="BK439" s="231">
        <v>239922.31</v>
      </c>
      <c r="BM439" s="209" t="s">
        <v>12195</v>
      </c>
      <c r="BN439" s="210">
        <v>24679</v>
      </c>
      <c r="BP439" s="195" t="s">
        <v>9905</v>
      </c>
      <c r="BQ439" s="196">
        <v>55377.98</v>
      </c>
    </row>
    <row r="440" spans="5:69" x14ac:dyDescent="0.55000000000000004">
      <c r="E440" t="s">
        <v>50946</v>
      </c>
      <c r="G440" s="284">
        <v>156645.51</v>
      </c>
      <c r="I440" s="282" t="s">
        <v>37212</v>
      </c>
      <c r="J440" s="282"/>
      <c r="K440" s="283">
        <v>72256.479999999996</v>
      </c>
      <c r="M440" s="242" t="s">
        <v>4806</v>
      </c>
      <c r="N440" s="242"/>
      <c r="O440" s="243">
        <v>11973.5</v>
      </c>
      <c r="Q440" s="224" t="s">
        <v>41125</v>
      </c>
      <c r="R440" s="224"/>
      <c r="S440" s="225">
        <v>105592</v>
      </c>
      <c r="U440" s="203" t="s">
        <v>2900</v>
      </c>
      <c r="V440" s="203"/>
      <c r="W440" s="204">
        <v>4888488.57</v>
      </c>
      <c r="Y440" s="195" t="s">
        <v>3966</v>
      </c>
      <c r="Z440" s="195"/>
      <c r="AA440" s="196">
        <v>9610</v>
      </c>
      <c r="AB440" s="113"/>
      <c r="AC440" s="113"/>
      <c r="AD440" s="113"/>
      <c r="AE440" s="113"/>
      <c r="AF440" t="s">
        <v>36504</v>
      </c>
      <c r="AG440" s="284">
        <v>11254.56</v>
      </c>
      <c r="AI440" s="276" t="s">
        <v>35988</v>
      </c>
      <c r="AJ440" s="277">
        <v>97225</v>
      </c>
      <c r="AL440" s="246" t="s">
        <v>62523</v>
      </c>
      <c r="AM440" s="247">
        <v>1455.4</v>
      </c>
      <c r="AO440" s="226" t="s">
        <v>15141</v>
      </c>
      <c r="AP440" s="227">
        <v>226.35</v>
      </c>
      <c r="AR440" s="207" t="s">
        <v>15077</v>
      </c>
      <c r="AS440" s="208">
        <v>444800</v>
      </c>
      <c r="AT440" s="93"/>
      <c r="AU440" s="199" t="s">
        <v>13158</v>
      </c>
      <c r="AV440" s="200">
        <v>11276.4</v>
      </c>
      <c r="BA440" t="s">
        <v>57140</v>
      </c>
      <c r="BB440" s="284">
        <v>7400.91</v>
      </c>
      <c r="BD440" s="272" t="s">
        <v>38571</v>
      </c>
      <c r="BE440" s="273">
        <v>72256.479999999996</v>
      </c>
      <c r="BG440" s="244" t="s">
        <v>11322</v>
      </c>
      <c r="BH440" s="245">
        <v>11973.5</v>
      </c>
      <c r="BJ440" s="230" t="s">
        <v>41666</v>
      </c>
      <c r="BK440" s="231">
        <v>105592</v>
      </c>
      <c r="BM440" s="209" t="s">
        <v>11821</v>
      </c>
      <c r="BN440" s="210">
        <v>1425000.2</v>
      </c>
      <c r="BP440" s="195" t="s">
        <v>10290</v>
      </c>
      <c r="BQ440" s="196">
        <v>33913</v>
      </c>
    </row>
    <row r="441" spans="5:69" x14ac:dyDescent="0.55000000000000004">
      <c r="E441" t="s">
        <v>65678</v>
      </c>
      <c r="G441" s="284">
        <v>37842.730000000003</v>
      </c>
      <c r="I441" s="282" t="s">
        <v>37214</v>
      </c>
      <c r="J441" s="282"/>
      <c r="K441" s="283">
        <v>14413.35</v>
      </c>
      <c r="M441" s="242" t="s">
        <v>4807</v>
      </c>
      <c r="N441" s="242"/>
      <c r="O441" s="243">
        <v>129839.06</v>
      </c>
      <c r="Q441" s="224" t="s">
        <v>44276</v>
      </c>
      <c r="R441" s="224"/>
      <c r="S441" s="225">
        <v>1668559.2</v>
      </c>
      <c r="U441" s="203" t="s">
        <v>899</v>
      </c>
      <c r="V441" s="203"/>
      <c r="W441" s="204">
        <v>3335</v>
      </c>
      <c r="Y441" s="195" t="s">
        <v>3967</v>
      </c>
      <c r="Z441" s="195"/>
      <c r="AA441" s="196">
        <v>17446</v>
      </c>
      <c r="AB441" s="113"/>
      <c r="AC441" s="113"/>
      <c r="AD441" s="113"/>
      <c r="AE441" s="113"/>
      <c r="AF441" t="s">
        <v>62715</v>
      </c>
      <c r="AG441">
        <v>462.68</v>
      </c>
      <c r="AI441" s="276" t="s">
        <v>35989</v>
      </c>
      <c r="AJ441" s="277">
        <v>321596.88</v>
      </c>
      <c r="AL441" s="246" t="s">
        <v>63914</v>
      </c>
      <c r="AM441" s="247">
        <v>7135.17</v>
      </c>
      <c r="AO441" s="226" t="s">
        <v>15142</v>
      </c>
      <c r="AP441" s="227">
        <v>695.35</v>
      </c>
      <c r="AR441" s="207" t="s">
        <v>15078</v>
      </c>
      <c r="AS441" s="208">
        <v>93200</v>
      </c>
      <c r="AT441" s="93"/>
      <c r="AU441" s="199" t="s">
        <v>16673</v>
      </c>
      <c r="AV441" s="200">
        <v>169946.86</v>
      </c>
      <c r="BA441" t="s">
        <v>11900</v>
      </c>
      <c r="BB441" s="284">
        <v>5335793.1399999997</v>
      </c>
      <c r="BD441" s="272" t="s">
        <v>38582</v>
      </c>
      <c r="BE441" s="273">
        <v>14413.35</v>
      </c>
      <c r="BG441" s="244" t="s">
        <v>11323</v>
      </c>
      <c r="BH441" s="245">
        <v>129839.06</v>
      </c>
      <c r="BJ441" s="230" t="s">
        <v>46362</v>
      </c>
      <c r="BK441" s="231">
        <v>1668559.2</v>
      </c>
      <c r="BM441" s="209" t="s">
        <v>9771</v>
      </c>
      <c r="BN441" s="210">
        <v>14521721.1</v>
      </c>
      <c r="BP441" s="195" t="s">
        <v>9906</v>
      </c>
      <c r="BQ441" s="196">
        <v>33913</v>
      </c>
    </row>
    <row r="442" spans="5:69" x14ac:dyDescent="0.55000000000000004">
      <c r="E442" t="s">
        <v>50947</v>
      </c>
      <c r="G442" s="284">
        <v>68301.19</v>
      </c>
      <c r="I442" s="282" t="s">
        <v>37217</v>
      </c>
      <c r="J442" s="282"/>
      <c r="K442" s="283">
        <v>24490.32</v>
      </c>
      <c r="M442" s="242" t="s">
        <v>4808</v>
      </c>
      <c r="N442" s="242"/>
      <c r="O442" s="243">
        <v>143807</v>
      </c>
      <c r="Q442" s="224" t="s">
        <v>44277</v>
      </c>
      <c r="R442" s="224"/>
      <c r="S442" s="225">
        <v>606803.59</v>
      </c>
      <c r="U442" s="203" t="s">
        <v>900</v>
      </c>
      <c r="V442" s="203"/>
      <c r="W442" s="204">
        <v>44980</v>
      </c>
      <c r="Y442" s="195" t="s">
        <v>3968</v>
      </c>
      <c r="Z442" s="195"/>
      <c r="AA442" s="196">
        <v>17994</v>
      </c>
      <c r="AB442" s="113"/>
      <c r="AC442" s="113"/>
      <c r="AD442" s="113"/>
      <c r="AE442" s="113"/>
      <c r="AF442" t="s">
        <v>71147</v>
      </c>
      <c r="AG442" s="284">
        <v>16730.18</v>
      </c>
      <c r="AI442" s="276" t="s">
        <v>35990</v>
      </c>
      <c r="AJ442" s="277">
        <v>237260.1</v>
      </c>
      <c r="AL442" s="246" t="s">
        <v>63010</v>
      </c>
      <c r="AM442" s="247">
        <v>848.78</v>
      </c>
      <c r="AO442" s="226" t="s">
        <v>15143</v>
      </c>
      <c r="AP442" s="227">
        <v>86942</v>
      </c>
      <c r="AR442" s="207" t="s">
        <v>15079</v>
      </c>
      <c r="AS442" s="208">
        <v>1430.24</v>
      </c>
      <c r="AT442" s="93"/>
      <c r="AU442" s="199" t="s">
        <v>31730</v>
      </c>
      <c r="AV442" s="200">
        <v>49537.45</v>
      </c>
      <c r="BA442" t="s">
        <v>66160</v>
      </c>
      <c r="BB442" s="284">
        <v>20000</v>
      </c>
      <c r="BD442" s="272" t="s">
        <v>38596</v>
      </c>
      <c r="BE442" s="273">
        <v>24490.32</v>
      </c>
      <c r="BG442" s="244" t="s">
        <v>11325</v>
      </c>
      <c r="BH442" s="245">
        <v>143807</v>
      </c>
      <c r="BJ442" s="230" t="s">
        <v>46363</v>
      </c>
      <c r="BK442" s="231">
        <v>606803.59</v>
      </c>
      <c r="BM442" s="209" t="s">
        <v>6624</v>
      </c>
      <c r="BN442" s="210">
        <v>301472.07</v>
      </c>
      <c r="BP442" s="195" t="s">
        <v>10291</v>
      </c>
      <c r="BQ442" s="196">
        <v>6027</v>
      </c>
    </row>
    <row r="443" spans="5:69" x14ac:dyDescent="0.55000000000000004">
      <c r="E443" t="s">
        <v>50949</v>
      </c>
      <c r="G443" s="284">
        <v>29906.01</v>
      </c>
      <c r="I443" s="282" t="s">
        <v>37219</v>
      </c>
      <c r="J443" s="282"/>
      <c r="K443" s="283">
        <v>73776.13</v>
      </c>
      <c r="M443" s="242" t="s">
        <v>4812</v>
      </c>
      <c r="N443" s="242"/>
      <c r="O443" s="243">
        <v>881421.7</v>
      </c>
      <c r="Q443" s="224" t="s">
        <v>44278</v>
      </c>
      <c r="R443" s="224"/>
      <c r="S443" s="225">
        <v>1367589.95</v>
      </c>
      <c r="U443" s="203" t="s">
        <v>901</v>
      </c>
      <c r="V443" s="203"/>
      <c r="W443" s="204">
        <v>52402</v>
      </c>
      <c r="Y443" s="195" t="s">
        <v>3969</v>
      </c>
      <c r="Z443" s="195"/>
      <c r="AA443" s="196">
        <v>15442</v>
      </c>
      <c r="AB443" s="113"/>
      <c r="AC443" s="113"/>
      <c r="AD443" s="113"/>
      <c r="AE443" s="113"/>
      <c r="AF443" t="s">
        <v>59732</v>
      </c>
      <c r="AG443" s="284">
        <v>9200</v>
      </c>
      <c r="AI443" s="276" t="s">
        <v>61276</v>
      </c>
      <c r="AJ443" s="277">
        <v>17586.63</v>
      </c>
      <c r="AL443" s="246" t="s">
        <v>58413</v>
      </c>
      <c r="AM443" s="247">
        <v>55444.19</v>
      </c>
      <c r="AO443" s="226" t="s">
        <v>15144</v>
      </c>
      <c r="AP443" s="227">
        <v>33686.800000000003</v>
      </c>
      <c r="AR443" s="207" t="s">
        <v>15080</v>
      </c>
      <c r="AS443" s="208">
        <v>31250</v>
      </c>
      <c r="AT443" s="93"/>
      <c r="AU443" s="199" t="s">
        <v>31731</v>
      </c>
      <c r="AV443" s="200">
        <v>74049</v>
      </c>
      <c r="BA443" t="s">
        <v>40016</v>
      </c>
      <c r="BB443" s="284">
        <v>32902.269999999997</v>
      </c>
      <c r="BD443" s="272" t="s">
        <v>38611</v>
      </c>
      <c r="BE443" s="273">
        <v>73776.13</v>
      </c>
      <c r="BG443" s="244" t="s">
        <v>11333</v>
      </c>
      <c r="BH443" s="245">
        <v>881421.7</v>
      </c>
      <c r="BJ443" s="230" t="s">
        <v>46364</v>
      </c>
      <c r="BK443" s="231">
        <v>1367589.95</v>
      </c>
      <c r="BM443" s="209" t="s">
        <v>6884</v>
      </c>
      <c r="BN443" s="210">
        <v>36457</v>
      </c>
      <c r="BP443" s="195" t="s">
        <v>9907</v>
      </c>
      <c r="BQ443" s="196">
        <v>6027</v>
      </c>
    </row>
    <row r="444" spans="5:69" x14ac:dyDescent="0.55000000000000004">
      <c r="E444" t="s">
        <v>65680</v>
      </c>
      <c r="G444" s="284">
        <v>63433.64</v>
      </c>
      <c r="I444" s="282" t="s">
        <v>37220</v>
      </c>
      <c r="J444" s="282"/>
      <c r="K444" s="283">
        <v>15528.41</v>
      </c>
      <c r="M444" s="242" t="s">
        <v>4925</v>
      </c>
      <c r="N444" s="242"/>
      <c r="O444" s="243">
        <v>4563.63</v>
      </c>
      <c r="Q444" s="224" t="s">
        <v>44279</v>
      </c>
      <c r="R444" s="224"/>
      <c r="S444" s="225">
        <v>1619487.54</v>
      </c>
      <c r="U444" s="203" t="s">
        <v>902</v>
      </c>
      <c r="V444" s="203"/>
      <c r="W444" s="204">
        <v>11526.54</v>
      </c>
      <c r="Y444" s="195" t="s">
        <v>3970</v>
      </c>
      <c r="Z444" s="195"/>
      <c r="AA444" s="196">
        <v>10041</v>
      </c>
      <c r="AB444" s="113"/>
      <c r="AC444" s="113"/>
      <c r="AD444" s="113"/>
      <c r="AE444" s="113"/>
      <c r="AF444" t="s">
        <v>68274</v>
      </c>
      <c r="AG444" s="284">
        <v>63441.52</v>
      </c>
      <c r="AI444" s="276" t="s">
        <v>49602</v>
      </c>
      <c r="AJ444" s="277">
        <v>47100</v>
      </c>
      <c r="AL444" s="246" t="s">
        <v>63011</v>
      </c>
      <c r="AM444" s="247">
        <v>1485</v>
      </c>
      <c r="AO444" s="226" t="s">
        <v>15145</v>
      </c>
      <c r="AP444" s="227">
        <v>2372.62</v>
      </c>
      <c r="AR444" s="207" t="s">
        <v>15081</v>
      </c>
      <c r="AS444" s="208">
        <v>19500</v>
      </c>
      <c r="AT444" s="93"/>
      <c r="AU444" s="199" t="s">
        <v>31732</v>
      </c>
      <c r="AV444" s="200">
        <v>74049</v>
      </c>
      <c r="BA444" t="s">
        <v>43958</v>
      </c>
      <c r="BB444" s="284">
        <v>1848</v>
      </c>
      <c r="BD444" s="272" t="s">
        <v>38616</v>
      </c>
      <c r="BE444" s="273">
        <v>15528.41</v>
      </c>
      <c r="BG444" s="244" t="s">
        <v>11338</v>
      </c>
      <c r="BH444" s="245">
        <v>4563.63</v>
      </c>
      <c r="BJ444" s="230" t="s">
        <v>46365</v>
      </c>
      <c r="BK444" s="231">
        <v>1619487.54</v>
      </c>
      <c r="BM444" s="209" t="s">
        <v>7049</v>
      </c>
      <c r="BN444" s="210">
        <v>11344.16</v>
      </c>
      <c r="BP444" s="195" t="s">
        <v>10292</v>
      </c>
      <c r="BQ444" s="196">
        <v>19873</v>
      </c>
    </row>
    <row r="445" spans="5:69" x14ac:dyDescent="0.55000000000000004">
      <c r="E445" t="s">
        <v>50952</v>
      </c>
      <c r="G445">
        <v>660.03</v>
      </c>
      <c r="I445" s="282" t="s">
        <v>37222</v>
      </c>
      <c r="J445" s="282"/>
      <c r="K445" s="283">
        <v>59186.7</v>
      </c>
      <c r="M445" s="242" t="s">
        <v>4932</v>
      </c>
      <c r="N445" s="242"/>
      <c r="O445" s="243">
        <v>1814.9</v>
      </c>
      <c r="Q445" s="224" t="s">
        <v>41126</v>
      </c>
      <c r="R445" s="224"/>
      <c r="S445" s="225">
        <v>96548.6</v>
      </c>
      <c r="U445" s="203" t="s">
        <v>903</v>
      </c>
      <c r="V445" s="203"/>
      <c r="W445" s="204">
        <v>2031</v>
      </c>
      <c r="Y445" s="195" t="s">
        <v>3971</v>
      </c>
      <c r="Z445" s="195"/>
      <c r="AA445" s="196">
        <v>6494</v>
      </c>
      <c r="AB445" s="113"/>
      <c r="AC445" s="113"/>
      <c r="AD445" s="113"/>
      <c r="AE445" s="113"/>
      <c r="AF445" t="s">
        <v>70052</v>
      </c>
      <c r="AG445" s="284">
        <v>6469.12</v>
      </c>
      <c r="AI445" s="276" t="s">
        <v>51553</v>
      </c>
      <c r="AJ445" s="277">
        <v>23550.18</v>
      </c>
      <c r="AL445" s="246" t="s">
        <v>58414</v>
      </c>
      <c r="AM445" s="247">
        <v>3888.14</v>
      </c>
      <c r="AO445" s="226" t="s">
        <v>35968</v>
      </c>
      <c r="AP445" s="227">
        <v>7371.93</v>
      </c>
      <c r="AR445" s="207" t="s">
        <v>15082</v>
      </c>
      <c r="AS445" s="208">
        <v>46885.75</v>
      </c>
      <c r="AT445" s="93"/>
      <c r="AU445" s="199" t="s">
        <v>13159</v>
      </c>
      <c r="AV445" s="200">
        <v>82237.86</v>
      </c>
      <c r="BA445" t="s">
        <v>46577</v>
      </c>
      <c r="BB445" s="284">
        <v>68464.14</v>
      </c>
      <c r="BD445" s="272" t="s">
        <v>38624</v>
      </c>
      <c r="BE445" s="273">
        <v>59186.7</v>
      </c>
      <c r="BG445" s="244" t="s">
        <v>11344</v>
      </c>
      <c r="BH445" s="245">
        <v>1814.9</v>
      </c>
      <c r="BJ445" s="230" t="s">
        <v>41667</v>
      </c>
      <c r="BK445" s="231">
        <v>96548.6</v>
      </c>
      <c r="BM445" s="209" t="s">
        <v>7291</v>
      </c>
      <c r="BN445" s="210">
        <v>148692.75</v>
      </c>
      <c r="BP445" s="195" t="s">
        <v>9908</v>
      </c>
      <c r="BQ445" s="196">
        <v>19873</v>
      </c>
    </row>
    <row r="446" spans="5:69" x14ac:dyDescent="0.55000000000000004">
      <c r="E446" t="s">
        <v>50953</v>
      </c>
      <c r="G446" s="284">
        <v>1302.5</v>
      </c>
      <c r="I446" s="282" t="s">
        <v>37223</v>
      </c>
      <c r="J446" s="282"/>
      <c r="K446" s="283">
        <v>-58.32</v>
      </c>
      <c r="M446" s="242" t="s">
        <v>5006</v>
      </c>
      <c r="N446" s="242"/>
      <c r="O446" s="243">
        <v>1928.13</v>
      </c>
      <c r="Q446" s="224" t="s">
        <v>42096</v>
      </c>
      <c r="R446" s="224"/>
      <c r="S446" s="225">
        <v>1310373.7</v>
      </c>
      <c r="U446" s="203" t="s">
        <v>904</v>
      </c>
      <c r="V446" s="203"/>
      <c r="W446" s="204">
        <v>595</v>
      </c>
      <c r="Y446" s="195" t="s">
        <v>3972</v>
      </c>
      <c r="Z446" s="195"/>
      <c r="AA446" s="196">
        <v>52384</v>
      </c>
      <c r="AB446" s="113"/>
      <c r="AC446" s="113"/>
      <c r="AD446" s="113"/>
      <c r="AE446" s="113"/>
      <c r="AF446" t="s">
        <v>70053</v>
      </c>
      <c r="AG446" s="284">
        <v>34917.910000000003</v>
      </c>
      <c r="AI446" s="276" t="s">
        <v>66881</v>
      </c>
      <c r="AJ446" s="277">
        <v>800</v>
      </c>
      <c r="AL446" s="246" t="s">
        <v>61267</v>
      </c>
      <c r="AM446" s="247">
        <v>6185.03</v>
      </c>
      <c r="AO446" s="226" t="s">
        <v>46645</v>
      </c>
      <c r="AP446" s="227">
        <v>2591.44</v>
      </c>
      <c r="AR446" s="207" t="s">
        <v>15083</v>
      </c>
      <c r="AS446" s="208">
        <v>9460.1299999999992</v>
      </c>
      <c r="AT446" s="93"/>
      <c r="AU446" s="199" t="s">
        <v>13160</v>
      </c>
      <c r="AV446" s="200">
        <v>46062.400000000001</v>
      </c>
      <c r="BA446" t="s">
        <v>11903</v>
      </c>
      <c r="BB446" s="284">
        <v>730607.75</v>
      </c>
      <c r="BD446" s="272" t="s">
        <v>38630</v>
      </c>
      <c r="BE446" s="273">
        <v>-58.32</v>
      </c>
      <c r="BG446" s="244" t="s">
        <v>11346</v>
      </c>
      <c r="BH446" s="245">
        <v>1928.13</v>
      </c>
      <c r="BJ446" s="230" t="s">
        <v>43487</v>
      </c>
      <c r="BK446" s="231">
        <v>1310373.7</v>
      </c>
      <c r="BM446" s="209" t="s">
        <v>7567</v>
      </c>
      <c r="BN446" s="210">
        <v>361809.88</v>
      </c>
      <c r="BP446" s="195" t="s">
        <v>10293</v>
      </c>
      <c r="BQ446" s="196">
        <v>22554.57</v>
      </c>
    </row>
    <row r="447" spans="5:69" x14ac:dyDescent="0.55000000000000004">
      <c r="E447" t="s">
        <v>65681</v>
      </c>
      <c r="G447" s="284">
        <v>22112.92</v>
      </c>
      <c r="I447" s="282" t="s">
        <v>37224</v>
      </c>
      <c r="J447" s="282"/>
      <c r="K447" s="283">
        <v>11618.57</v>
      </c>
      <c r="M447" s="242" t="s">
        <v>4936</v>
      </c>
      <c r="N447" s="242"/>
      <c r="O447" s="243">
        <v>2220</v>
      </c>
      <c r="Q447" s="224" t="s">
        <v>44280</v>
      </c>
      <c r="R447" s="224"/>
      <c r="S447" s="225">
        <v>1687854.46</v>
      </c>
      <c r="U447" s="203" t="s">
        <v>905</v>
      </c>
      <c r="V447" s="203"/>
      <c r="W447" s="204">
        <v>580</v>
      </c>
      <c r="Y447" s="195" t="s">
        <v>3973</v>
      </c>
      <c r="Z447" s="195"/>
      <c r="AA447" s="196">
        <v>5404</v>
      </c>
      <c r="AB447" s="113"/>
      <c r="AC447" s="113"/>
      <c r="AD447" s="113"/>
      <c r="AE447" s="113"/>
      <c r="AF447" t="s">
        <v>71148</v>
      </c>
      <c r="AG447" s="284">
        <v>17890.25</v>
      </c>
      <c r="AI447" s="276" t="s">
        <v>63936</v>
      </c>
      <c r="AJ447" s="277">
        <v>245867.31</v>
      </c>
      <c r="AL447" s="246" t="s">
        <v>61268</v>
      </c>
      <c r="AM447" s="247">
        <v>2339.84</v>
      </c>
      <c r="AO447" s="226" t="s">
        <v>15147</v>
      </c>
      <c r="AP447" s="227">
        <v>1281.73</v>
      </c>
      <c r="AR447" s="207" t="s">
        <v>15084</v>
      </c>
      <c r="AS447" s="208">
        <v>5898.76</v>
      </c>
      <c r="AT447" s="93"/>
      <c r="AU447" s="199" t="s">
        <v>13161</v>
      </c>
      <c r="AV447" s="200">
        <v>9814.9699999999993</v>
      </c>
      <c r="BA447" t="s">
        <v>39917</v>
      </c>
      <c r="BB447" s="284">
        <v>11211.19</v>
      </c>
      <c r="BD447" s="272" t="s">
        <v>38635</v>
      </c>
      <c r="BE447" s="273">
        <v>11618.57</v>
      </c>
      <c r="BG447" s="244" t="s">
        <v>11350</v>
      </c>
      <c r="BH447" s="245">
        <v>2220</v>
      </c>
      <c r="BJ447" s="230" t="s">
        <v>46366</v>
      </c>
      <c r="BK447" s="231">
        <v>1687854.46</v>
      </c>
      <c r="BM447" s="209" t="s">
        <v>7705</v>
      </c>
      <c r="BN447" s="210">
        <v>17804.12</v>
      </c>
      <c r="BP447" s="195" t="s">
        <v>9909</v>
      </c>
      <c r="BQ447" s="196">
        <v>22554.57</v>
      </c>
    </row>
    <row r="448" spans="5:69" x14ac:dyDescent="0.55000000000000004">
      <c r="E448" t="s">
        <v>50954</v>
      </c>
      <c r="G448" s="284">
        <v>28861.83</v>
      </c>
      <c r="I448" s="282" t="s">
        <v>37225</v>
      </c>
      <c r="J448" s="282"/>
      <c r="K448" s="283">
        <v>11757.61</v>
      </c>
      <c r="M448" s="242" t="s">
        <v>4943</v>
      </c>
      <c r="N448" s="242"/>
      <c r="O448" s="243">
        <v>1600</v>
      </c>
      <c r="Q448" s="224" t="s">
        <v>44281</v>
      </c>
      <c r="R448" s="224"/>
      <c r="S448" s="225">
        <v>295693.03000000003</v>
      </c>
      <c r="U448" s="203" t="s">
        <v>906</v>
      </c>
      <c r="V448" s="203"/>
      <c r="W448" s="204">
        <v>9296</v>
      </c>
      <c r="Y448" s="195" t="s">
        <v>3974</v>
      </c>
      <c r="Z448" s="195"/>
      <c r="AA448" s="196">
        <v>7504</v>
      </c>
      <c r="AB448" s="113"/>
      <c r="AC448" s="113"/>
      <c r="AD448" s="113"/>
      <c r="AE448" s="113"/>
      <c r="AF448" t="s">
        <v>59736</v>
      </c>
      <c r="AG448" s="284">
        <v>9388</v>
      </c>
      <c r="AI448" s="276" t="s">
        <v>60188</v>
      </c>
      <c r="AJ448" s="277">
        <v>-23599.83</v>
      </c>
      <c r="AL448" s="246" t="s">
        <v>58925</v>
      </c>
      <c r="AM448" s="247">
        <v>3161.31</v>
      </c>
      <c r="AO448" s="226" t="s">
        <v>15148</v>
      </c>
      <c r="AP448" s="227">
        <v>23206.26</v>
      </c>
      <c r="AR448" s="207" t="s">
        <v>15085</v>
      </c>
      <c r="AS448" s="208">
        <v>32108.799999999999</v>
      </c>
      <c r="AT448" s="93"/>
      <c r="AU448" s="199" t="s">
        <v>13162</v>
      </c>
      <c r="AV448" s="200">
        <v>24986.49</v>
      </c>
      <c r="BA448" t="s">
        <v>40017</v>
      </c>
      <c r="BB448" s="284">
        <v>1453.96</v>
      </c>
      <c r="BD448" s="272" t="s">
        <v>38640</v>
      </c>
      <c r="BE448" s="273">
        <v>11757.61</v>
      </c>
      <c r="BG448" s="244" t="s">
        <v>11357</v>
      </c>
      <c r="BH448" s="245">
        <v>1600</v>
      </c>
      <c r="BJ448" s="230" t="s">
        <v>46367</v>
      </c>
      <c r="BK448" s="231">
        <v>295693.03000000003</v>
      </c>
      <c r="BM448" s="209" t="s">
        <v>2010</v>
      </c>
      <c r="BN448" s="210">
        <v>116752.8</v>
      </c>
      <c r="BP448" s="195" t="s">
        <v>10294</v>
      </c>
      <c r="BQ448" s="196">
        <v>11888.33</v>
      </c>
    </row>
    <row r="449" spans="5:69" x14ac:dyDescent="0.55000000000000004">
      <c r="E449" t="s">
        <v>50955</v>
      </c>
      <c r="G449" s="284">
        <v>46330.1</v>
      </c>
      <c r="I449" s="282" t="s">
        <v>37226</v>
      </c>
      <c r="J449" s="282"/>
      <c r="K449" s="283">
        <v>10423.36</v>
      </c>
      <c r="M449" s="242" t="s">
        <v>4814</v>
      </c>
      <c r="N449" s="242"/>
      <c r="O449" s="243">
        <v>22933.46</v>
      </c>
      <c r="Q449" s="224" t="s">
        <v>44282</v>
      </c>
      <c r="R449" s="224"/>
      <c r="S449" s="225">
        <v>357938.85</v>
      </c>
      <c r="U449" s="203" t="s">
        <v>907</v>
      </c>
      <c r="V449" s="203"/>
      <c r="W449" s="204">
        <v>2602</v>
      </c>
      <c r="Y449" s="195" t="s">
        <v>3975</v>
      </c>
      <c r="Z449" s="195"/>
      <c r="AA449" s="196">
        <v>133881</v>
      </c>
      <c r="AB449" s="113"/>
      <c r="AC449" s="113"/>
      <c r="AD449" s="113"/>
      <c r="AE449" s="113"/>
      <c r="AF449" t="s">
        <v>70054</v>
      </c>
      <c r="AG449" s="284">
        <v>28635.48</v>
      </c>
      <c r="AI449" s="276" t="s">
        <v>58177</v>
      </c>
      <c r="AJ449" s="277">
        <v>4002509.84</v>
      </c>
      <c r="AL449" s="246" t="s">
        <v>61269</v>
      </c>
      <c r="AM449" s="247">
        <v>1904.75</v>
      </c>
      <c r="AO449" s="226" t="s">
        <v>15149</v>
      </c>
      <c r="AP449" s="227">
        <v>1775.29</v>
      </c>
      <c r="AR449" s="207" t="s">
        <v>15086</v>
      </c>
      <c r="AS449" s="208">
        <v>7745.45</v>
      </c>
      <c r="AT449" s="93"/>
      <c r="AU449" s="199" t="s">
        <v>13163</v>
      </c>
      <c r="AV449" s="200">
        <v>344196.28</v>
      </c>
      <c r="BA449" t="s">
        <v>51172</v>
      </c>
      <c r="BB449" s="284">
        <v>12142.09</v>
      </c>
      <c r="BD449" s="272" t="s">
        <v>38645</v>
      </c>
      <c r="BE449" s="273">
        <v>10423.36</v>
      </c>
      <c r="BG449" s="244" t="s">
        <v>11360</v>
      </c>
      <c r="BH449" s="245">
        <v>22933.46</v>
      </c>
      <c r="BJ449" s="230" t="s">
        <v>46368</v>
      </c>
      <c r="BK449" s="231">
        <v>357938.85</v>
      </c>
      <c r="BM449" s="209" t="s">
        <v>8497</v>
      </c>
      <c r="BN449" s="210">
        <v>30535.4</v>
      </c>
      <c r="BP449" s="195" t="s">
        <v>9910</v>
      </c>
      <c r="BQ449" s="196">
        <v>11888.33</v>
      </c>
    </row>
    <row r="450" spans="5:69" x14ac:dyDescent="0.55000000000000004">
      <c r="E450" t="s">
        <v>50956</v>
      </c>
      <c r="G450" s="284">
        <v>4740.84</v>
      </c>
      <c r="I450" s="282" t="s">
        <v>37227</v>
      </c>
      <c r="J450" s="282"/>
      <c r="K450" s="283">
        <v>28332.58</v>
      </c>
      <c r="M450" s="242" t="s">
        <v>4947</v>
      </c>
      <c r="N450" s="242"/>
      <c r="O450" s="243">
        <v>5501</v>
      </c>
      <c r="Q450" s="224" t="s">
        <v>41127</v>
      </c>
      <c r="R450" s="224"/>
      <c r="S450" s="225">
        <v>131203.64000000001</v>
      </c>
      <c r="U450" s="203" t="s">
        <v>908</v>
      </c>
      <c r="V450" s="203"/>
      <c r="W450" s="204">
        <v>5757</v>
      </c>
      <c r="Y450" s="195" t="s">
        <v>3976</v>
      </c>
      <c r="Z450" s="195"/>
      <c r="AA450" s="196">
        <v>4378.1099999999997</v>
      </c>
      <c r="AB450" s="113"/>
      <c r="AC450" s="113"/>
      <c r="AD450" s="113"/>
      <c r="AE450" s="113"/>
      <c r="AF450" t="s">
        <v>68275</v>
      </c>
      <c r="AG450" s="284">
        <v>2640</v>
      </c>
      <c r="AI450" s="276" t="s">
        <v>54790</v>
      </c>
      <c r="AJ450" s="277">
        <v>13914.86</v>
      </c>
      <c r="AL450" s="246" t="s">
        <v>61270</v>
      </c>
      <c r="AM450" s="247">
        <v>574.77</v>
      </c>
      <c r="AO450" s="226" t="s">
        <v>15150</v>
      </c>
      <c r="AP450" s="227">
        <v>669.09</v>
      </c>
      <c r="AR450" s="207" t="s">
        <v>15087</v>
      </c>
      <c r="AS450" s="208">
        <v>17612</v>
      </c>
      <c r="AT450" s="93"/>
      <c r="AU450" s="199" t="s">
        <v>31733</v>
      </c>
      <c r="AV450" s="200">
        <v>37961.71</v>
      </c>
      <c r="BA450" t="s">
        <v>51317</v>
      </c>
      <c r="BB450" s="284">
        <v>16818.88</v>
      </c>
      <c r="BD450" s="272" t="s">
        <v>38651</v>
      </c>
      <c r="BE450" s="273">
        <v>28332.58</v>
      </c>
      <c r="BG450" s="244" t="s">
        <v>11362</v>
      </c>
      <c r="BH450" s="245">
        <v>5501</v>
      </c>
      <c r="BJ450" s="230" t="s">
        <v>41668</v>
      </c>
      <c r="BK450" s="231">
        <v>131203.64000000001</v>
      </c>
      <c r="BM450" s="209" t="s">
        <v>8644</v>
      </c>
      <c r="BN450" s="210">
        <v>10298.25</v>
      </c>
      <c r="BP450" s="195" t="s">
        <v>10295</v>
      </c>
      <c r="BQ450" s="196">
        <v>4426.8999999999996</v>
      </c>
    </row>
    <row r="451" spans="5:69" x14ac:dyDescent="0.55000000000000004">
      <c r="E451" t="s">
        <v>65682</v>
      </c>
      <c r="G451" s="284">
        <v>144131.41</v>
      </c>
      <c r="I451" s="282" t="s">
        <v>37228</v>
      </c>
      <c r="J451" s="282"/>
      <c r="K451" s="283">
        <v>17380.28</v>
      </c>
      <c r="M451" s="242" t="s">
        <v>4815</v>
      </c>
      <c r="N451" s="242"/>
      <c r="O451" s="243">
        <v>36354.83</v>
      </c>
      <c r="Q451" s="224" t="s">
        <v>42097</v>
      </c>
      <c r="R451" s="224"/>
      <c r="S451" s="225">
        <v>493426.67</v>
      </c>
      <c r="U451" s="203" t="s">
        <v>909</v>
      </c>
      <c r="V451" s="203"/>
      <c r="W451" s="204">
        <v>3649.48</v>
      </c>
      <c r="Y451" s="195" t="s">
        <v>3977</v>
      </c>
      <c r="Z451" s="195"/>
      <c r="AA451" s="196">
        <v>737783</v>
      </c>
      <c r="AB451" s="113"/>
      <c r="AC451" s="113"/>
      <c r="AD451" s="113"/>
      <c r="AE451" s="113"/>
      <c r="AF451" t="s">
        <v>63274</v>
      </c>
      <c r="AG451" s="284">
        <v>161152.04</v>
      </c>
      <c r="AI451" s="276" t="s">
        <v>66882</v>
      </c>
      <c r="AJ451" s="277">
        <v>5404.7</v>
      </c>
      <c r="AL451" s="246" t="s">
        <v>61758</v>
      </c>
      <c r="AM451" s="247">
        <v>113.04</v>
      </c>
      <c r="AO451" s="226" t="s">
        <v>51489</v>
      </c>
      <c r="AP451" s="227">
        <v>198814.64</v>
      </c>
      <c r="AR451" s="207" t="s">
        <v>15088</v>
      </c>
      <c r="AS451" s="208">
        <v>18607.900000000001</v>
      </c>
      <c r="AT451" s="93"/>
      <c r="AU451" s="199" t="s">
        <v>31734</v>
      </c>
      <c r="AV451" s="200">
        <v>64647.56</v>
      </c>
      <c r="BA451" t="s">
        <v>66339</v>
      </c>
      <c r="BB451" s="284">
        <v>23200</v>
      </c>
      <c r="BD451" s="272" t="s">
        <v>38658</v>
      </c>
      <c r="BE451" s="273">
        <v>17380.28</v>
      </c>
      <c r="BG451" s="244" t="s">
        <v>11364</v>
      </c>
      <c r="BH451" s="245">
        <v>36354.83</v>
      </c>
      <c r="BJ451" s="230" t="s">
        <v>43488</v>
      </c>
      <c r="BK451" s="231">
        <v>493426.67</v>
      </c>
      <c r="BM451" s="209" t="s">
        <v>8883</v>
      </c>
      <c r="BN451" s="210">
        <v>184367.76</v>
      </c>
      <c r="BP451" s="195" t="s">
        <v>9911</v>
      </c>
      <c r="BQ451" s="196">
        <v>4426.8999999999996</v>
      </c>
    </row>
    <row r="452" spans="5:69" x14ac:dyDescent="0.55000000000000004">
      <c r="E452" t="s">
        <v>50959</v>
      </c>
      <c r="G452" s="284">
        <v>90617.86</v>
      </c>
      <c r="I452" s="282" t="s">
        <v>37229</v>
      </c>
      <c r="J452" s="282"/>
      <c r="K452" s="283">
        <v>2881.58</v>
      </c>
      <c r="M452" s="242" t="s">
        <v>4951</v>
      </c>
      <c r="N452" s="242"/>
      <c r="O452" s="243">
        <v>528.62</v>
      </c>
      <c r="Q452" s="224" t="s">
        <v>41128</v>
      </c>
      <c r="R452" s="224"/>
      <c r="S452" s="225">
        <v>37920</v>
      </c>
      <c r="U452" s="203" t="s">
        <v>910</v>
      </c>
      <c r="V452" s="203"/>
      <c r="W452" s="204">
        <v>213</v>
      </c>
      <c r="Y452" s="195" t="s">
        <v>3978</v>
      </c>
      <c r="Z452" s="195"/>
      <c r="AA452" s="196">
        <v>11765</v>
      </c>
      <c r="AB452" s="113"/>
      <c r="AC452" s="113"/>
      <c r="AD452" s="113"/>
      <c r="AE452" s="113"/>
      <c r="AF452" t="s">
        <v>68276</v>
      </c>
      <c r="AG452" s="284">
        <v>145248.07</v>
      </c>
      <c r="AI452" s="276" t="s">
        <v>51556</v>
      </c>
      <c r="AJ452" s="277">
        <v>399.78</v>
      </c>
      <c r="AL452" s="246" t="s">
        <v>54777</v>
      </c>
      <c r="AM452" s="247">
        <v>9600</v>
      </c>
      <c r="AO452" s="226" t="s">
        <v>44342</v>
      </c>
      <c r="AP452" s="227">
        <v>25893.26</v>
      </c>
      <c r="AR452" s="207" t="s">
        <v>15089</v>
      </c>
      <c r="AS452" s="208">
        <v>444800</v>
      </c>
      <c r="AT452" s="93"/>
      <c r="AU452" s="199" t="s">
        <v>31735</v>
      </c>
      <c r="AV452" s="200">
        <v>7653.79</v>
      </c>
      <c r="BA452" t="s">
        <v>66383</v>
      </c>
      <c r="BB452" s="284">
        <v>8939</v>
      </c>
      <c r="BD452" s="272" t="s">
        <v>38665</v>
      </c>
      <c r="BE452" s="273">
        <v>2881.58</v>
      </c>
      <c r="BG452" s="244" t="s">
        <v>11367</v>
      </c>
      <c r="BH452" s="245">
        <v>528.62</v>
      </c>
      <c r="BJ452" s="230" t="s">
        <v>41669</v>
      </c>
      <c r="BK452" s="231">
        <v>37920</v>
      </c>
      <c r="BM452" s="209" t="s">
        <v>9158</v>
      </c>
      <c r="BN452" s="210">
        <v>7750</v>
      </c>
      <c r="BP452" s="195" t="s">
        <v>10296</v>
      </c>
      <c r="BQ452" s="196">
        <v>13846</v>
      </c>
    </row>
    <row r="453" spans="5:69" x14ac:dyDescent="0.55000000000000004">
      <c r="E453" t="s">
        <v>50960</v>
      </c>
      <c r="G453" s="284">
        <v>1652861.61</v>
      </c>
      <c r="I453" s="282" t="s">
        <v>37230</v>
      </c>
      <c r="J453" s="282"/>
      <c r="K453" s="283">
        <v>180375.96</v>
      </c>
      <c r="M453" s="242" t="s">
        <v>4816</v>
      </c>
      <c r="N453" s="242"/>
      <c r="O453" s="243">
        <v>94562.04</v>
      </c>
      <c r="Q453" s="224" t="s">
        <v>42098</v>
      </c>
      <c r="R453" s="224"/>
      <c r="S453" s="225">
        <v>834585.03</v>
      </c>
      <c r="U453" s="203" t="s">
        <v>911</v>
      </c>
      <c r="V453" s="203"/>
      <c r="W453" s="204">
        <v>12560</v>
      </c>
      <c r="Y453" s="195" t="s">
        <v>3979</v>
      </c>
      <c r="Z453" s="195"/>
      <c r="AA453" s="196">
        <v>34415</v>
      </c>
      <c r="AB453" s="113"/>
      <c r="AC453" s="113"/>
      <c r="AD453" s="113"/>
      <c r="AE453" s="113"/>
      <c r="AF453" t="s">
        <v>68277</v>
      </c>
      <c r="AG453" s="284">
        <v>263532.95</v>
      </c>
      <c r="AI453" s="276" t="s">
        <v>58427</v>
      </c>
      <c r="AJ453" s="277">
        <v>367.86</v>
      </c>
      <c r="AL453" s="246" t="s">
        <v>15134</v>
      </c>
      <c r="AM453" s="247">
        <v>734.44</v>
      </c>
      <c r="AO453" s="226" t="s">
        <v>15151</v>
      </c>
      <c r="AP453" s="227">
        <v>72994.19</v>
      </c>
      <c r="AR453" s="207" t="s">
        <v>15090</v>
      </c>
      <c r="AS453" s="208">
        <v>140500</v>
      </c>
      <c r="AT453" s="93"/>
      <c r="AU453" s="199" t="s">
        <v>31736</v>
      </c>
      <c r="AV453" s="200">
        <v>15733.22</v>
      </c>
      <c r="BA453" t="s">
        <v>69621</v>
      </c>
      <c r="BB453" s="284">
        <v>12306.23</v>
      </c>
      <c r="BD453" s="272" t="s">
        <v>38670</v>
      </c>
      <c r="BE453" s="273">
        <v>180375.96</v>
      </c>
      <c r="BG453" s="244" t="s">
        <v>11368</v>
      </c>
      <c r="BH453" s="245">
        <v>94562.04</v>
      </c>
      <c r="BJ453" s="230" t="s">
        <v>43489</v>
      </c>
      <c r="BK453" s="231">
        <v>834585.03</v>
      </c>
      <c r="BM453" s="209" t="s">
        <v>9226</v>
      </c>
      <c r="BN453" s="210">
        <v>1324863.44</v>
      </c>
      <c r="BP453" s="195" t="s">
        <v>9912</v>
      </c>
      <c r="BQ453" s="196">
        <v>13846</v>
      </c>
    </row>
    <row r="454" spans="5:69" x14ac:dyDescent="0.55000000000000004">
      <c r="E454" t="s">
        <v>50962</v>
      </c>
      <c r="G454" s="284">
        <v>50203.44</v>
      </c>
      <c r="I454" s="282" t="s">
        <v>37231</v>
      </c>
      <c r="J454" s="282"/>
      <c r="K454" s="283">
        <v>22466.09</v>
      </c>
      <c r="M454" s="242" t="s">
        <v>4952</v>
      </c>
      <c r="N454" s="242"/>
      <c r="O454" s="243">
        <v>563.01</v>
      </c>
      <c r="Q454" s="224" t="s">
        <v>41129</v>
      </c>
      <c r="R454" s="224"/>
      <c r="S454" s="225">
        <v>90143.42</v>
      </c>
      <c r="U454" s="203" t="s">
        <v>912</v>
      </c>
      <c r="V454" s="203"/>
      <c r="W454" s="204">
        <v>781</v>
      </c>
      <c r="Y454" s="195" t="s">
        <v>3980</v>
      </c>
      <c r="Z454" s="195"/>
      <c r="AA454" s="196">
        <v>354997.85</v>
      </c>
      <c r="AB454" s="113"/>
      <c r="AC454" s="113"/>
      <c r="AD454" s="113"/>
      <c r="AE454" s="113"/>
      <c r="AF454" t="s">
        <v>71149</v>
      </c>
      <c r="AG454" s="284">
        <v>84368.45</v>
      </c>
      <c r="AI454" s="276" t="s">
        <v>66883</v>
      </c>
      <c r="AJ454" s="277">
        <v>13437</v>
      </c>
      <c r="AL454" s="246" t="s">
        <v>15135</v>
      </c>
      <c r="AM454" s="247">
        <v>2244.86</v>
      </c>
      <c r="AO454" s="226" t="s">
        <v>51490</v>
      </c>
      <c r="AP454" s="227">
        <v>5184</v>
      </c>
      <c r="AR454" s="207" t="s">
        <v>15091</v>
      </c>
      <c r="AS454" s="208">
        <v>19230.240000000002</v>
      </c>
      <c r="AT454" s="93"/>
      <c r="AU454" s="199" t="s">
        <v>31737</v>
      </c>
      <c r="AV454" s="200">
        <v>5744.35</v>
      </c>
      <c r="BA454" t="s">
        <v>11904</v>
      </c>
      <c r="BB454" s="284">
        <v>314322.81</v>
      </c>
      <c r="BD454" s="272" t="s">
        <v>38673</v>
      </c>
      <c r="BE454" s="273">
        <v>22466.09</v>
      </c>
      <c r="BG454" s="244" t="s">
        <v>11369</v>
      </c>
      <c r="BH454" s="245">
        <v>563.01</v>
      </c>
      <c r="BJ454" s="230" t="s">
        <v>41670</v>
      </c>
      <c r="BK454" s="231">
        <v>90143.42</v>
      </c>
      <c r="BM454" s="209" t="s">
        <v>9584</v>
      </c>
      <c r="BN454" s="210">
        <v>11454</v>
      </c>
      <c r="BP454" s="195" t="s">
        <v>10297</v>
      </c>
      <c r="BQ454" s="196">
        <v>16886</v>
      </c>
    </row>
    <row r="455" spans="5:69" x14ac:dyDescent="0.55000000000000004">
      <c r="E455" t="s">
        <v>50963</v>
      </c>
      <c r="G455" s="284">
        <v>16137.24</v>
      </c>
      <c r="I455" s="282" t="s">
        <v>37234</v>
      </c>
      <c r="J455" s="282"/>
      <c r="K455" s="283">
        <v>70183.98</v>
      </c>
      <c r="M455" s="242" t="s">
        <v>4817</v>
      </c>
      <c r="N455" s="242"/>
      <c r="O455" s="243">
        <v>9040.4599999999991</v>
      </c>
      <c r="Q455" s="224" t="s">
        <v>42099</v>
      </c>
      <c r="R455" s="224"/>
      <c r="S455" s="225">
        <v>204333.07</v>
      </c>
      <c r="U455" s="203" t="s">
        <v>913</v>
      </c>
      <c r="V455" s="203"/>
      <c r="W455" s="204">
        <v>151</v>
      </c>
      <c r="Y455" s="195" t="s">
        <v>3981</v>
      </c>
      <c r="Z455" s="195"/>
      <c r="AA455" s="196">
        <v>6709</v>
      </c>
      <c r="AB455" s="113"/>
      <c r="AC455" s="113"/>
      <c r="AD455" s="113"/>
      <c r="AE455" s="113"/>
      <c r="AF455" t="s">
        <v>39329</v>
      </c>
      <c r="AG455" s="284">
        <v>7710.51</v>
      </c>
      <c r="AI455" s="276" t="s">
        <v>66884</v>
      </c>
      <c r="AJ455" s="277">
        <v>2720.36</v>
      </c>
      <c r="AL455" s="246" t="s">
        <v>57193</v>
      </c>
      <c r="AM455" s="247">
        <v>65.599999999999994</v>
      </c>
      <c r="AO455" s="226" t="s">
        <v>44343</v>
      </c>
      <c r="AP455" s="227">
        <v>232040.1</v>
      </c>
      <c r="AR455" s="207" t="s">
        <v>15092</v>
      </c>
      <c r="AS455" s="208">
        <v>31250</v>
      </c>
      <c r="AT455" s="93"/>
      <c r="AU455" s="199" t="s">
        <v>31738</v>
      </c>
      <c r="AV455" s="200">
        <v>924.3</v>
      </c>
      <c r="BA455" t="s">
        <v>39918</v>
      </c>
      <c r="BB455">
        <v>642.03</v>
      </c>
      <c r="BD455" s="272" t="s">
        <v>38686</v>
      </c>
      <c r="BE455" s="273">
        <v>70183.98</v>
      </c>
      <c r="BG455" s="244" t="s">
        <v>11370</v>
      </c>
      <c r="BH455" s="245">
        <v>9040.4599999999991</v>
      </c>
      <c r="BJ455" s="230" t="s">
        <v>43490</v>
      </c>
      <c r="BK455" s="231">
        <v>204333.07</v>
      </c>
      <c r="BM455" s="209" t="s">
        <v>11026</v>
      </c>
      <c r="BN455" s="210">
        <v>70816.56</v>
      </c>
      <c r="BP455" s="195" t="s">
        <v>9913</v>
      </c>
      <c r="BQ455" s="196">
        <v>16886</v>
      </c>
    </row>
    <row r="456" spans="5:69" x14ac:dyDescent="0.55000000000000004">
      <c r="E456" t="s">
        <v>50964</v>
      </c>
      <c r="G456" s="284">
        <v>537818.35</v>
      </c>
      <c r="I456" s="282" t="s">
        <v>65456</v>
      </c>
      <c r="J456" s="282"/>
      <c r="K456" s="283">
        <v>33845</v>
      </c>
      <c r="M456" s="242" t="s">
        <v>4954</v>
      </c>
      <c r="N456" s="242"/>
      <c r="O456" s="243">
        <v>534</v>
      </c>
      <c r="Q456" s="224" t="s">
        <v>44283</v>
      </c>
      <c r="R456" s="224"/>
      <c r="S456" s="225">
        <v>7923399.2699999996</v>
      </c>
      <c r="U456" s="203" t="s">
        <v>914</v>
      </c>
      <c r="V456" s="203"/>
      <c r="W456" s="204">
        <v>7990</v>
      </c>
      <c r="Y456" s="195" t="s">
        <v>3982</v>
      </c>
      <c r="Z456" s="195"/>
      <c r="AA456" s="196">
        <v>432086</v>
      </c>
      <c r="AB456" s="113"/>
      <c r="AC456" s="113"/>
      <c r="AD456" s="113"/>
      <c r="AE456" s="113"/>
      <c r="AF456" t="s">
        <v>70665</v>
      </c>
      <c r="AG456" s="284">
        <v>2244.4699999999998</v>
      </c>
      <c r="AI456" s="276" t="s">
        <v>66885</v>
      </c>
      <c r="AJ456" s="277">
        <v>1236.03</v>
      </c>
      <c r="AL456" s="246" t="s">
        <v>57194</v>
      </c>
      <c r="AM456" s="247">
        <v>2336.33</v>
      </c>
      <c r="AO456" s="226" t="s">
        <v>51491</v>
      </c>
      <c r="AP456" s="227">
        <v>4000</v>
      </c>
      <c r="AR456" s="207" t="s">
        <v>15093</v>
      </c>
      <c r="AS456" s="208">
        <v>17846.919999999998</v>
      </c>
      <c r="AT456" s="93"/>
      <c r="AU456" s="199" t="s">
        <v>31739</v>
      </c>
      <c r="AV456" s="200">
        <v>22886.97</v>
      </c>
      <c r="BA456" t="s">
        <v>40018</v>
      </c>
      <c r="BB456" s="284">
        <v>3260.5</v>
      </c>
      <c r="BD456" s="272" t="s">
        <v>38693</v>
      </c>
      <c r="BE456" s="273">
        <v>33845</v>
      </c>
      <c r="BG456" s="244" t="s">
        <v>11372</v>
      </c>
      <c r="BH456" s="245">
        <v>534</v>
      </c>
      <c r="BJ456" s="230" t="s">
        <v>46369</v>
      </c>
      <c r="BK456" s="231">
        <v>7923399.2699999996</v>
      </c>
      <c r="BM456" s="209" t="s">
        <v>11478</v>
      </c>
      <c r="BN456" s="210">
        <v>1953919.21</v>
      </c>
      <c r="BP456" s="195" t="s">
        <v>10113</v>
      </c>
      <c r="BQ456" s="196">
        <v>12335</v>
      </c>
    </row>
    <row r="457" spans="5:69" x14ac:dyDescent="0.55000000000000004">
      <c r="E457" t="s">
        <v>65690</v>
      </c>
      <c r="G457" s="284">
        <v>77902.509999999995</v>
      </c>
      <c r="I457" s="282" t="s">
        <v>37235</v>
      </c>
      <c r="J457" s="282"/>
      <c r="K457" s="283">
        <v>1562116.23</v>
      </c>
      <c r="M457" s="242" t="s">
        <v>4956</v>
      </c>
      <c r="N457" s="242"/>
      <c r="O457" s="243">
        <v>715.4</v>
      </c>
      <c r="Q457" s="224" t="s">
        <v>41130</v>
      </c>
      <c r="R457" s="224"/>
      <c r="S457" s="225">
        <v>339546.47</v>
      </c>
      <c r="U457" s="203" t="s">
        <v>915</v>
      </c>
      <c r="V457" s="203"/>
      <c r="W457" s="204">
        <v>1053</v>
      </c>
      <c r="Y457" s="195" t="s">
        <v>3983</v>
      </c>
      <c r="Z457" s="195"/>
      <c r="AA457" s="196">
        <v>40600</v>
      </c>
      <c r="AB457" s="113"/>
      <c r="AC457" s="113"/>
      <c r="AD457" s="113"/>
      <c r="AE457" s="113"/>
      <c r="AF457" t="s">
        <v>71150</v>
      </c>
      <c r="AG457">
        <v>337.27</v>
      </c>
      <c r="AI457" s="276" t="s">
        <v>66886</v>
      </c>
      <c r="AJ457" s="277">
        <v>3897.82</v>
      </c>
      <c r="AL457" s="246" t="s">
        <v>15143</v>
      </c>
      <c r="AM457" s="247">
        <v>32304.959999999999</v>
      </c>
      <c r="AO457" s="226" t="s">
        <v>15152</v>
      </c>
      <c r="AP457" s="227">
        <v>40840.69</v>
      </c>
      <c r="AR457" s="207" t="s">
        <v>15094</v>
      </c>
      <c r="AS457" s="208">
        <v>98774.14</v>
      </c>
      <c r="AT457" s="93"/>
      <c r="AU457" s="199" t="s">
        <v>31740</v>
      </c>
      <c r="AV457" s="200">
        <v>55999.45</v>
      </c>
      <c r="BA457" t="s">
        <v>51318</v>
      </c>
      <c r="BB457" s="284">
        <v>2377.23</v>
      </c>
      <c r="BD457" s="272" t="s">
        <v>38698</v>
      </c>
      <c r="BE457" s="273">
        <v>1562116.23</v>
      </c>
      <c r="BG457" s="244" t="s">
        <v>11374</v>
      </c>
      <c r="BH457" s="245">
        <v>715.4</v>
      </c>
      <c r="BJ457" s="230" t="s">
        <v>41671</v>
      </c>
      <c r="BK457" s="231">
        <v>339546.47</v>
      </c>
      <c r="BM457" s="209" t="s">
        <v>2904</v>
      </c>
      <c r="BN457" s="210">
        <v>4588337.4000000004</v>
      </c>
      <c r="BP457" s="195" t="s">
        <v>10298</v>
      </c>
      <c r="BQ457" s="196">
        <v>2197</v>
      </c>
    </row>
    <row r="458" spans="5:69" x14ac:dyDescent="0.55000000000000004">
      <c r="E458" t="s">
        <v>65691</v>
      </c>
      <c r="G458" s="284">
        <v>187183.4</v>
      </c>
      <c r="I458" s="282" t="s">
        <v>37237</v>
      </c>
      <c r="J458" s="282"/>
      <c r="K458" s="283">
        <v>7042.5</v>
      </c>
      <c r="M458" s="242" t="s">
        <v>4818</v>
      </c>
      <c r="N458" s="242"/>
      <c r="O458" s="243">
        <v>35840.699999999997</v>
      </c>
      <c r="Q458" s="224" t="s">
        <v>41131</v>
      </c>
      <c r="R458" s="224"/>
      <c r="S458" s="225">
        <v>110342</v>
      </c>
      <c r="U458" s="203" t="s">
        <v>916</v>
      </c>
      <c r="V458" s="203"/>
      <c r="W458" s="204">
        <v>18983</v>
      </c>
      <c r="Y458" s="195" t="s">
        <v>3984</v>
      </c>
      <c r="Z458" s="195"/>
      <c r="AA458" s="196">
        <v>34927</v>
      </c>
      <c r="AB458" s="113"/>
      <c r="AC458" s="113"/>
      <c r="AD458" s="113"/>
      <c r="AE458" s="113"/>
      <c r="AF458" t="s">
        <v>71151</v>
      </c>
      <c r="AG458" s="284">
        <v>1150</v>
      </c>
      <c r="AI458" s="276" t="s">
        <v>66887</v>
      </c>
      <c r="AJ458" s="277">
        <v>22561.86</v>
      </c>
      <c r="AL458" s="246" t="s">
        <v>57195</v>
      </c>
      <c r="AM458" s="247">
        <v>179.16</v>
      </c>
      <c r="AO458" s="226" t="s">
        <v>15153</v>
      </c>
      <c r="AP458" s="227">
        <v>40556.620000000003</v>
      </c>
      <c r="AR458" s="207" t="s">
        <v>15095</v>
      </c>
      <c r="AS458" s="208">
        <v>2203.59</v>
      </c>
      <c r="AT458" s="93"/>
      <c r="AU458" s="199" t="s">
        <v>31741</v>
      </c>
      <c r="AV458" s="200">
        <v>12361.65</v>
      </c>
      <c r="BA458" t="s">
        <v>46578</v>
      </c>
      <c r="BB458" s="284">
        <v>8407.65</v>
      </c>
      <c r="BD458" s="272" t="s">
        <v>38719</v>
      </c>
      <c r="BE458" s="273">
        <v>7042.5</v>
      </c>
      <c r="BG458" s="244" t="s">
        <v>11441</v>
      </c>
      <c r="BH458" s="245">
        <v>35840.699999999997</v>
      </c>
      <c r="BJ458" s="230" t="s">
        <v>41672</v>
      </c>
      <c r="BK458" s="231">
        <v>110342</v>
      </c>
      <c r="BM458" s="209" t="s">
        <v>6625</v>
      </c>
      <c r="BN458" s="210">
        <v>12076</v>
      </c>
      <c r="BP458" s="195" t="s">
        <v>9339</v>
      </c>
      <c r="BQ458" s="196">
        <v>6605.06</v>
      </c>
    </row>
    <row r="459" spans="5:69" x14ac:dyDescent="0.55000000000000004">
      <c r="E459" t="s">
        <v>65693</v>
      </c>
      <c r="G459" s="284">
        <v>106902.27</v>
      </c>
      <c r="I459" s="282" t="s">
        <v>65460</v>
      </c>
      <c r="J459" s="282"/>
      <c r="K459" s="283">
        <v>7826</v>
      </c>
      <c r="M459" s="242" t="s">
        <v>4960</v>
      </c>
      <c r="N459" s="242"/>
      <c r="O459" s="243">
        <v>2166</v>
      </c>
      <c r="Q459" s="224" t="s">
        <v>41132</v>
      </c>
      <c r="R459" s="224"/>
      <c r="S459" s="225">
        <v>151688.04999999999</v>
      </c>
      <c r="U459" s="203" t="s">
        <v>917</v>
      </c>
      <c r="V459" s="203"/>
      <c r="W459" s="204">
        <v>1859</v>
      </c>
      <c r="Y459" s="195" t="s">
        <v>3985</v>
      </c>
      <c r="Z459" s="195"/>
      <c r="AA459" s="196">
        <v>204016</v>
      </c>
      <c r="AB459" s="113"/>
      <c r="AC459" s="113"/>
      <c r="AD459" s="113"/>
      <c r="AE459" s="113"/>
      <c r="AF459" t="s">
        <v>71152</v>
      </c>
      <c r="AG459" s="284">
        <v>5200</v>
      </c>
      <c r="AI459" s="276" t="s">
        <v>66888</v>
      </c>
      <c r="AJ459" s="277">
        <v>23793.75</v>
      </c>
      <c r="AL459" s="246" t="s">
        <v>15144</v>
      </c>
      <c r="AM459" s="247">
        <v>9250</v>
      </c>
      <c r="AO459" s="226" t="s">
        <v>44344</v>
      </c>
      <c r="AP459" s="227">
        <v>6709.6</v>
      </c>
      <c r="AR459" s="207" t="s">
        <v>15096</v>
      </c>
      <c r="AS459" s="208">
        <v>19500</v>
      </c>
      <c r="AT459" s="93"/>
      <c r="AU459" s="199" t="s">
        <v>13164</v>
      </c>
      <c r="AV459" s="200">
        <v>6097.68</v>
      </c>
      <c r="BA459" t="s">
        <v>69657</v>
      </c>
      <c r="BB459" s="284">
        <v>63180.5</v>
      </c>
      <c r="BD459" s="272" t="s">
        <v>38735</v>
      </c>
      <c r="BE459" s="273">
        <v>7826</v>
      </c>
      <c r="BG459" s="244" t="s">
        <v>11380</v>
      </c>
      <c r="BH459" s="245">
        <v>2166</v>
      </c>
      <c r="BJ459" s="230" t="s">
        <v>41673</v>
      </c>
      <c r="BK459" s="231">
        <v>151688.04999999999</v>
      </c>
      <c r="BM459" s="209" t="s">
        <v>7050</v>
      </c>
      <c r="BN459" s="210">
        <v>1692</v>
      </c>
      <c r="BP459" s="195" t="s">
        <v>9914</v>
      </c>
      <c r="BQ459" s="196">
        <v>21137.06</v>
      </c>
    </row>
    <row r="460" spans="5:69" x14ac:dyDescent="0.55000000000000004">
      <c r="E460" t="s">
        <v>50965</v>
      </c>
      <c r="G460" s="284">
        <v>9676.01</v>
      </c>
      <c r="I460" s="282" t="s">
        <v>37243</v>
      </c>
      <c r="J460" s="282"/>
      <c r="K460" s="283">
        <v>1146.78</v>
      </c>
      <c r="M460" s="242" t="s">
        <v>4823</v>
      </c>
      <c r="N460" s="242"/>
      <c r="O460" s="243">
        <v>62709.46</v>
      </c>
      <c r="Q460" s="224" t="s">
        <v>41133</v>
      </c>
      <c r="R460" s="224"/>
      <c r="S460" s="225">
        <v>18772</v>
      </c>
      <c r="U460" s="203" t="s">
        <v>918</v>
      </c>
      <c r="V460" s="203"/>
      <c r="W460" s="204">
        <v>765</v>
      </c>
      <c r="Y460" s="195" t="s">
        <v>3986</v>
      </c>
      <c r="Z460" s="195"/>
      <c r="AA460" s="196">
        <v>76580</v>
      </c>
      <c r="AB460" s="113"/>
      <c r="AC460" s="113"/>
      <c r="AD460" s="113"/>
      <c r="AE460" s="113"/>
      <c r="AF460" t="s">
        <v>70669</v>
      </c>
      <c r="AG460" s="284">
        <v>1704.79</v>
      </c>
      <c r="AI460" s="276" t="s">
        <v>63943</v>
      </c>
      <c r="AJ460" s="277">
        <v>11876.96</v>
      </c>
      <c r="AL460" s="246" t="s">
        <v>15145</v>
      </c>
      <c r="AM460" s="247">
        <v>600.03</v>
      </c>
      <c r="AO460" s="226" t="s">
        <v>51492</v>
      </c>
      <c r="AP460" s="227">
        <v>10587.11</v>
      </c>
      <c r="AR460" s="207" t="s">
        <v>15097</v>
      </c>
      <c r="AS460" s="208">
        <v>54127.17</v>
      </c>
      <c r="AT460" s="93"/>
      <c r="AU460" s="199" t="s">
        <v>13165</v>
      </c>
      <c r="AV460" s="200">
        <v>451.77</v>
      </c>
      <c r="BA460" t="s">
        <v>66471</v>
      </c>
      <c r="BB460" s="284">
        <v>69993.41</v>
      </c>
      <c r="BD460" s="272" t="s">
        <v>38756</v>
      </c>
      <c r="BE460" s="273">
        <v>1146.78</v>
      </c>
      <c r="BG460" s="244" t="s">
        <v>9719</v>
      </c>
      <c r="BH460" s="245">
        <v>62709.46</v>
      </c>
      <c r="BJ460" s="230" t="s">
        <v>41674</v>
      </c>
      <c r="BK460" s="231">
        <v>18772</v>
      </c>
      <c r="BM460" s="209" t="s">
        <v>7292</v>
      </c>
      <c r="BN460" s="210">
        <v>41878.339999999997</v>
      </c>
      <c r="BP460" s="195" t="s">
        <v>10299</v>
      </c>
      <c r="BQ460" s="196">
        <v>125.96</v>
      </c>
    </row>
    <row r="461" spans="5:69" x14ac:dyDescent="0.55000000000000004">
      <c r="E461" t="s">
        <v>50976</v>
      </c>
      <c r="G461" s="284">
        <v>1730.79</v>
      </c>
      <c r="I461" s="282" t="s">
        <v>37244</v>
      </c>
      <c r="J461" s="282"/>
      <c r="K461" s="283">
        <v>40137.21</v>
      </c>
      <c r="M461" s="242" t="s">
        <v>4824</v>
      </c>
      <c r="N461" s="242"/>
      <c r="O461" s="243">
        <v>3257.36</v>
      </c>
      <c r="Q461" s="224" t="s">
        <v>41134</v>
      </c>
      <c r="R461" s="224"/>
      <c r="S461" s="225">
        <v>48712</v>
      </c>
      <c r="U461" s="203" t="s">
        <v>919</v>
      </c>
      <c r="V461" s="203"/>
      <c r="W461" s="204">
        <v>45754</v>
      </c>
      <c r="Y461" s="195" t="s">
        <v>3697</v>
      </c>
      <c r="Z461" s="195"/>
      <c r="AA461" s="196">
        <v>49364660.869999997</v>
      </c>
      <c r="AB461" s="113"/>
      <c r="AC461" s="113"/>
      <c r="AD461" s="113"/>
      <c r="AE461" s="113"/>
      <c r="AF461" t="s">
        <v>71153</v>
      </c>
      <c r="AG461" s="284">
        <v>14380.91</v>
      </c>
      <c r="AI461" s="276" t="s">
        <v>61183</v>
      </c>
      <c r="AJ461" s="277">
        <v>27990.65</v>
      </c>
      <c r="AL461" s="246" t="s">
        <v>35968</v>
      </c>
      <c r="AM461" s="247">
        <v>2266.2600000000002</v>
      </c>
      <c r="AO461" s="226" t="s">
        <v>47721</v>
      </c>
      <c r="AP461" s="227">
        <v>1500</v>
      </c>
      <c r="AR461" s="207" t="s">
        <v>15098</v>
      </c>
      <c r="AS461" s="208">
        <v>26783.49</v>
      </c>
      <c r="AT461" s="93"/>
      <c r="AU461" s="199" t="s">
        <v>13166</v>
      </c>
      <c r="AV461" s="200">
        <v>1019.97</v>
      </c>
      <c r="BA461" t="s">
        <v>11905</v>
      </c>
      <c r="BB461" s="284">
        <v>7801107.6500000004</v>
      </c>
      <c r="BD461" s="272" t="s">
        <v>38764</v>
      </c>
      <c r="BE461" s="273">
        <v>40137.21</v>
      </c>
      <c r="BG461" s="244" t="s">
        <v>11385</v>
      </c>
      <c r="BH461" s="245">
        <v>3257.36</v>
      </c>
      <c r="BJ461" s="230" t="s">
        <v>41675</v>
      </c>
      <c r="BK461" s="231">
        <v>48712</v>
      </c>
      <c r="BM461" s="209" t="s">
        <v>7706</v>
      </c>
      <c r="BN461" s="210">
        <v>4757</v>
      </c>
      <c r="BP461" s="195" t="s">
        <v>9340</v>
      </c>
      <c r="BQ461" s="196">
        <v>4500</v>
      </c>
    </row>
    <row r="462" spans="5:69" x14ac:dyDescent="0.55000000000000004">
      <c r="E462" t="s">
        <v>50980</v>
      </c>
      <c r="G462" s="284">
        <v>4070.13</v>
      </c>
      <c r="I462" s="282" t="s">
        <v>37245</v>
      </c>
      <c r="J462" s="282"/>
      <c r="K462" s="283">
        <v>130549.9</v>
      </c>
      <c r="M462" s="242" t="s">
        <v>3661</v>
      </c>
      <c r="N462" s="242"/>
      <c r="O462" s="243">
        <v>3872.22</v>
      </c>
      <c r="Q462" s="224" t="s">
        <v>42100</v>
      </c>
      <c r="R462" s="224"/>
      <c r="S462" s="225">
        <v>1162469.5900000001</v>
      </c>
      <c r="U462" s="203" t="s">
        <v>920</v>
      </c>
      <c r="V462" s="203"/>
      <c r="W462" s="204">
        <v>8365</v>
      </c>
      <c r="Y462" s="195" t="s">
        <v>3241</v>
      </c>
      <c r="Z462" s="195"/>
      <c r="AA462" s="196">
        <v>1794.94</v>
      </c>
      <c r="AB462" s="113"/>
      <c r="AC462" s="113"/>
      <c r="AD462" s="113"/>
      <c r="AE462" s="113"/>
      <c r="AF462" t="s">
        <v>24899</v>
      </c>
      <c r="AG462" s="284">
        <v>69682.78</v>
      </c>
      <c r="AI462" s="276" t="s">
        <v>66889</v>
      </c>
      <c r="AJ462" s="277">
        <v>353.46</v>
      </c>
      <c r="AL462" s="246" t="s">
        <v>46645</v>
      </c>
      <c r="AM462" s="247">
        <v>1295.72</v>
      </c>
      <c r="AO462" s="226" t="s">
        <v>15154</v>
      </c>
      <c r="AP462" s="227">
        <v>26514.35</v>
      </c>
      <c r="AR462" s="207" t="s">
        <v>15099</v>
      </c>
      <c r="AS462" s="208">
        <v>6325.92</v>
      </c>
      <c r="AT462" s="93"/>
      <c r="AU462" s="199" t="s">
        <v>13167</v>
      </c>
      <c r="AV462" s="200">
        <v>151.38999999999999</v>
      </c>
      <c r="BA462" t="s">
        <v>39919</v>
      </c>
      <c r="BB462" s="284">
        <v>1076.8499999999999</v>
      </c>
      <c r="BD462" s="272" t="s">
        <v>38769</v>
      </c>
      <c r="BE462" s="273">
        <v>130549.9</v>
      </c>
      <c r="BG462" s="244" t="s">
        <v>9721</v>
      </c>
      <c r="BH462" s="245">
        <v>3872.22</v>
      </c>
      <c r="BJ462" s="230" t="s">
        <v>43491</v>
      </c>
      <c r="BK462" s="231">
        <v>1162469.5900000001</v>
      </c>
      <c r="BM462" s="209" t="s">
        <v>8007</v>
      </c>
      <c r="BN462" s="210">
        <v>499.95</v>
      </c>
      <c r="BP462" s="195" t="s">
        <v>9915</v>
      </c>
      <c r="BQ462" s="196">
        <v>4625.96</v>
      </c>
    </row>
    <row r="463" spans="5:69" x14ac:dyDescent="0.55000000000000004">
      <c r="E463" t="s">
        <v>50982</v>
      </c>
      <c r="G463" s="284">
        <v>2223.23</v>
      </c>
      <c r="I463" s="282" t="s">
        <v>37247</v>
      </c>
      <c r="J463" s="282"/>
      <c r="K463" s="283">
        <v>35262.78</v>
      </c>
      <c r="M463" s="242" t="s">
        <v>4825</v>
      </c>
      <c r="N463" s="242"/>
      <c r="O463" s="243">
        <v>1408.17</v>
      </c>
      <c r="Q463" s="224" t="s">
        <v>41135</v>
      </c>
      <c r="R463" s="224"/>
      <c r="S463" s="225">
        <v>151728</v>
      </c>
      <c r="U463" s="203" t="s">
        <v>921</v>
      </c>
      <c r="V463" s="203"/>
      <c r="W463" s="204">
        <v>771</v>
      </c>
      <c r="Y463" s="195" t="s">
        <v>3242</v>
      </c>
      <c r="Z463" s="195"/>
      <c r="AA463" s="196">
        <v>35232.019999999997</v>
      </c>
      <c r="AB463" s="113"/>
      <c r="AC463" s="113"/>
      <c r="AD463" s="113"/>
      <c r="AE463" s="113"/>
      <c r="AF463" t="s">
        <v>47139</v>
      </c>
      <c r="AG463" s="284">
        <v>29675.62</v>
      </c>
      <c r="AI463" s="276" t="s">
        <v>69679</v>
      </c>
      <c r="AJ463" s="277">
        <v>-916.11</v>
      </c>
      <c r="AL463" s="246" t="s">
        <v>15147</v>
      </c>
      <c r="AM463" s="247">
        <v>333.97</v>
      </c>
      <c r="AO463" s="226" t="s">
        <v>35969</v>
      </c>
      <c r="AP463" s="227">
        <v>23295.63</v>
      </c>
      <c r="AR463" s="207" t="s">
        <v>15100</v>
      </c>
      <c r="AS463" s="208">
        <v>6546.97</v>
      </c>
      <c r="AT463" s="93"/>
      <c r="AU463" s="199" t="s">
        <v>16786</v>
      </c>
      <c r="AV463" s="200">
        <v>37961.71</v>
      </c>
      <c r="BA463" t="s">
        <v>40019</v>
      </c>
      <c r="BB463" s="284">
        <v>46445.8</v>
      </c>
      <c r="BD463" s="272" t="s">
        <v>38778</v>
      </c>
      <c r="BE463" s="273">
        <v>35262.78</v>
      </c>
      <c r="BG463" s="244" t="s">
        <v>9722</v>
      </c>
      <c r="BH463" s="245">
        <v>1408.17</v>
      </c>
      <c r="BJ463" s="230" t="s">
        <v>41676</v>
      </c>
      <c r="BK463" s="231">
        <v>151728</v>
      </c>
      <c r="BM463" s="209" t="s">
        <v>8265</v>
      </c>
      <c r="BN463" s="210">
        <v>9767</v>
      </c>
      <c r="BP463" s="195" t="s">
        <v>10300</v>
      </c>
      <c r="BQ463" s="196">
        <v>5720</v>
      </c>
    </row>
    <row r="464" spans="5:69" x14ac:dyDescent="0.55000000000000004">
      <c r="E464" t="s">
        <v>50986</v>
      </c>
      <c r="G464" s="284">
        <v>4300.6899999999996</v>
      </c>
      <c r="I464" s="282" t="s">
        <v>37248</v>
      </c>
      <c r="J464" s="282"/>
      <c r="K464" s="283">
        <v>405.26</v>
      </c>
      <c r="M464" s="242" t="s">
        <v>4826</v>
      </c>
      <c r="N464" s="242"/>
      <c r="O464" s="243">
        <v>22083.81</v>
      </c>
      <c r="Q464" s="224" t="s">
        <v>41136</v>
      </c>
      <c r="R464" s="224"/>
      <c r="S464" s="225">
        <v>218194</v>
      </c>
      <c r="U464" s="203" t="s">
        <v>922</v>
      </c>
      <c r="V464" s="203"/>
      <c r="W464" s="204">
        <v>908</v>
      </c>
      <c r="Y464" s="195" t="s">
        <v>3243</v>
      </c>
      <c r="Z464" s="195"/>
      <c r="AA464" s="196">
        <v>6234.2</v>
      </c>
      <c r="AB464" s="113"/>
      <c r="AC464" s="113"/>
      <c r="AD464" s="113"/>
      <c r="AE464" s="113"/>
      <c r="AF464" t="s">
        <v>48153</v>
      </c>
      <c r="AG464" s="284">
        <v>4339.13</v>
      </c>
      <c r="AI464" s="276" t="s">
        <v>61766</v>
      </c>
      <c r="AJ464" s="277">
        <v>33308.449999999997</v>
      </c>
      <c r="AL464" s="246" t="s">
        <v>54778</v>
      </c>
      <c r="AM464" s="247">
        <v>5831</v>
      </c>
      <c r="AO464" s="226" t="s">
        <v>44345</v>
      </c>
      <c r="AP464" s="227">
        <v>14724.28</v>
      </c>
      <c r="AR464" s="207" t="s">
        <v>15101</v>
      </c>
      <c r="AS464" s="208">
        <v>28875</v>
      </c>
      <c r="AT464" s="93"/>
      <c r="AU464" s="199" t="s">
        <v>13168</v>
      </c>
      <c r="AV464" s="200">
        <v>146885.42000000001</v>
      </c>
      <c r="BA464" t="s">
        <v>51174</v>
      </c>
      <c r="BB464" s="284">
        <v>193635.33</v>
      </c>
      <c r="BD464" s="272" t="s">
        <v>38783</v>
      </c>
      <c r="BE464" s="273">
        <v>405.26</v>
      </c>
      <c r="BG464" s="244" t="s">
        <v>11389</v>
      </c>
      <c r="BH464" s="245">
        <v>22083.81</v>
      </c>
      <c r="BJ464" s="230" t="s">
        <v>41677</v>
      </c>
      <c r="BK464" s="231">
        <v>218194</v>
      </c>
      <c r="BM464" s="209" t="s">
        <v>8645</v>
      </c>
      <c r="BN464" s="210">
        <v>4730</v>
      </c>
      <c r="BP464" s="195" t="s">
        <v>9916</v>
      </c>
      <c r="BQ464" s="196">
        <v>5720</v>
      </c>
    </row>
    <row r="465" spans="5:69" x14ac:dyDescent="0.55000000000000004">
      <c r="E465" t="s">
        <v>50987</v>
      </c>
      <c r="G465" s="284">
        <v>4305.1000000000004</v>
      </c>
      <c r="I465" s="282" t="s">
        <v>37249</v>
      </c>
      <c r="J465" s="282"/>
      <c r="K465" s="283">
        <v>85046.8</v>
      </c>
      <c r="M465" s="242" t="s">
        <v>4827</v>
      </c>
      <c r="N465" s="242"/>
      <c r="O465" s="243">
        <v>6609.77</v>
      </c>
      <c r="Q465" s="224" t="s">
        <v>44284</v>
      </c>
      <c r="R465" s="224"/>
      <c r="S465" s="225">
        <v>30911932.239999998</v>
      </c>
      <c r="U465" s="203" t="s">
        <v>923</v>
      </c>
      <c r="V465" s="203"/>
      <c r="W465" s="204">
        <v>348</v>
      </c>
      <c r="Y465" s="195" t="s">
        <v>3244</v>
      </c>
      <c r="Z465" s="195"/>
      <c r="AA465" s="196">
        <v>9852.33</v>
      </c>
      <c r="AB465" s="113"/>
      <c r="AC465" s="113"/>
      <c r="AD465" s="113"/>
      <c r="AE465" s="113"/>
      <c r="AF465" t="s">
        <v>59158</v>
      </c>
      <c r="AG465">
        <v>171.03</v>
      </c>
      <c r="AI465" s="276" t="s">
        <v>69927</v>
      </c>
      <c r="AJ465" s="277">
        <v>101.51</v>
      </c>
      <c r="AL465" s="246" t="s">
        <v>51489</v>
      </c>
      <c r="AM465" s="247">
        <v>90931.88</v>
      </c>
      <c r="AO465" s="226" t="s">
        <v>34472</v>
      </c>
      <c r="AP465" s="227">
        <v>274901.18</v>
      </c>
      <c r="AR465" s="207" t="s">
        <v>15102</v>
      </c>
      <c r="AS465" s="208">
        <v>39808.15</v>
      </c>
      <c r="AT465" s="93"/>
      <c r="AU465" s="199" t="s">
        <v>13169</v>
      </c>
      <c r="AV465" s="200">
        <v>46062.400000000001</v>
      </c>
      <c r="BA465" t="s">
        <v>51319</v>
      </c>
      <c r="BB465" s="284">
        <v>305222.59000000003</v>
      </c>
      <c r="BD465" s="272" t="s">
        <v>37841</v>
      </c>
      <c r="BE465" s="273">
        <v>85046.8</v>
      </c>
      <c r="BG465" s="244" t="s">
        <v>11390</v>
      </c>
      <c r="BH465" s="245">
        <v>6609.77</v>
      </c>
      <c r="BJ465" s="230" t="s">
        <v>46370</v>
      </c>
      <c r="BK465" s="231">
        <v>30911932.239999998</v>
      </c>
      <c r="BM465" s="209" t="s">
        <v>8884</v>
      </c>
      <c r="BN465" s="210">
        <v>12845.79</v>
      </c>
      <c r="BP465" s="195" t="s">
        <v>10301</v>
      </c>
      <c r="BQ465" s="196">
        <v>23363</v>
      </c>
    </row>
    <row r="466" spans="5:69" x14ac:dyDescent="0.55000000000000004">
      <c r="E466" t="s">
        <v>65700</v>
      </c>
      <c r="G466" s="284">
        <v>6851</v>
      </c>
      <c r="I466" s="282" t="s">
        <v>37250</v>
      </c>
      <c r="J466" s="282"/>
      <c r="K466" s="283">
        <v>-624.78</v>
      </c>
      <c r="M466" s="242" t="s">
        <v>4966</v>
      </c>
      <c r="N466" s="242"/>
      <c r="O466" s="243">
        <v>2138.62</v>
      </c>
      <c r="Q466" s="224" t="s">
        <v>41137</v>
      </c>
      <c r="R466" s="224"/>
      <c r="S466" s="225">
        <v>89349.5</v>
      </c>
      <c r="U466" s="203" t="s">
        <v>924</v>
      </c>
      <c r="V466" s="203"/>
      <c r="W466" s="204">
        <v>21572</v>
      </c>
      <c r="Y466" s="195" t="s">
        <v>3245</v>
      </c>
      <c r="Z466" s="195"/>
      <c r="AA466" s="196">
        <v>338106.07</v>
      </c>
      <c r="AB466" s="113"/>
      <c r="AC466" s="113"/>
      <c r="AD466" s="113"/>
      <c r="AE466" s="113"/>
      <c r="AF466" t="s">
        <v>24900</v>
      </c>
      <c r="AG466" s="284">
        <v>8205.81</v>
      </c>
      <c r="AI466" s="276" t="s">
        <v>61767</v>
      </c>
      <c r="AJ466" s="277">
        <v>2553</v>
      </c>
      <c r="AL466" s="246" t="s">
        <v>44342</v>
      </c>
      <c r="AM466" s="247">
        <v>55242.05</v>
      </c>
      <c r="AO466" s="226" t="s">
        <v>48657</v>
      </c>
      <c r="AP466" s="227">
        <v>157050</v>
      </c>
      <c r="AR466" s="207" t="s">
        <v>15103</v>
      </c>
      <c r="AS466" s="208">
        <v>495.5</v>
      </c>
      <c r="AT466" s="93"/>
      <c r="AU466" s="199" t="s">
        <v>13170</v>
      </c>
      <c r="AV466" s="200">
        <v>6097.68</v>
      </c>
      <c r="BA466" t="s">
        <v>43959</v>
      </c>
      <c r="BB466" s="284">
        <v>11614</v>
      </c>
      <c r="BD466" s="272" t="s">
        <v>37852</v>
      </c>
      <c r="BE466" s="273">
        <v>-624.78</v>
      </c>
      <c r="BG466" s="244" t="s">
        <v>11392</v>
      </c>
      <c r="BH466" s="245">
        <v>2138.62</v>
      </c>
      <c r="BJ466" s="230" t="s">
        <v>41678</v>
      </c>
      <c r="BK466" s="231">
        <v>89349.5</v>
      </c>
      <c r="BM466" s="209" t="s">
        <v>9227</v>
      </c>
      <c r="BN466" s="210">
        <v>15341.4</v>
      </c>
      <c r="BP466" s="195" t="s">
        <v>9342</v>
      </c>
      <c r="BQ466" s="196">
        <v>342.7</v>
      </c>
    </row>
    <row r="467" spans="5:69" x14ac:dyDescent="0.55000000000000004">
      <c r="E467" t="s">
        <v>65703</v>
      </c>
      <c r="G467" s="284">
        <v>26291</v>
      </c>
      <c r="I467" s="282" t="s">
        <v>37251</v>
      </c>
      <c r="J467" s="282"/>
      <c r="K467" s="283">
        <v>487.5</v>
      </c>
      <c r="M467" s="242" t="s">
        <v>4831</v>
      </c>
      <c r="N467" s="242"/>
      <c r="O467" s="243">
        <v>250.74</v>
      </c>
      <c r="Q467" s="224" t="s">
        <v>41138</v>
      </c>
      <c r="R467" s="224"/>
      <c r="S467" s="225">
        <v>65639.58</v>
      </c>
      <c r="U467" s="203" t="s">
        <v>925</v>
      </c>
      <c r="V467" s="203"/>
      <c r="W467" s="204">
        <v>651</v>
      </c>
      <c r="Y467" s="195" t="s">
        <v>3246</v>
      </c>
      <c r="Z467" s="195"/>
      <c r="AA467" s="196">
        <v>8609.86</v>
      </c>
      <c r="AB467" s="113"/>
      <c r="AC467" s="113"/>
      <c r="AD467" s="113"/>
      <c r="AE467" s="113"/>
      <c r="AF467" t="s">
        <v>39368</v>
      </c>
      <c r="AG467">
        <v>541</v>
      </c>
      <c r="AI467" s="276" t="s">
        <v>61768</v>
      </c>
      <c r="AJ467" s="277">
        <v>8165.59</v>
      </c>
      <c r="AL467" s="246" t="s">
        <v>15151</v>
      </c>
      <c r="AM467" s="247">
        <v>89523.3</v>
      </c>
      <c r="AO467" s="226" t="s">
        <v>38831</v>
      </c>
      <c r="AP467" s="227">
        <v>18817</v>
      </c>
      <c r="AR467" s="207" t="s">
        <v>15104</v>
      </c>
      <c r="AS467" s="208">
        <v>55666.68</v>
      </c>
      <c r="AT467" s="93"/>
      <c r="AU467" s="199" t="s">
        <v>13171</v>
      </c>
      <c r="AV467" s="200">
        <v>17920.53</v>
      </c>
      <c r="BA467" t="s">
        <v>66475</v>
      </c>
      <c r="BB467" s="284">
        <v>12022.33</v>
      </c>
      <c r="BD467" s="272" t="s">
        <v>37857</v>
      </c>
      <c r="BE467" s="273">
        <v>487.5</v>
      </c>
      <c r="BG467" s="244" t="s">
        <v>11443</v>
      </c>
      <c r="BH467" s="245">
        <v>250.74</v>
      </c>
      <c r="BJ467" s="230" t="s">
        <v>41679</v>
      </c>
      <c r="BK467" s="231">
        <v>65639.58</v>
      </c>
      <c r="BM467" s="209" t="s">
        <v>11474</v>
      </c>
      <c r="BN467" s="210">
        <v>19569.68</v>
      </c>
      <c r="BP467" s="195" t="s">
        <v>9917</v>
      </c>
      <c r="BQ467" s="196">
        <v>23705.7</v>
      </c>
    </row>
    <row r="468" spans="5:69" x14ac:dyDescent="0.55000000000000004">
      <c r="E468" t="s">
        <v>51012</v>
      </c>
      <c r="G468" s="284">
        <v>4404.24</v>
      </c>
      <c r="I468" s="282" t="s">
        <v>37252</v>
      </c>
      <c r="J468" s="282"/>
      <c r="K468" s="283">
        <v>33185.120000000003</v>
      </c>
      <c r="M468" s="242" t="s">
        <v>4967</v>
      </c>
      <c r="N468" s="242"/>
      <c r="O468" s="243">
        <v>1291.8</v>
      </c>
      <c r="Q468" s="224" t="s">
        <v>41139</v>
      </c>
      <c r="R468" s="224"/>
      <c r="S468" s="225">
        <v>138802</v>
      </c>
      <c r="U468" s="203" t="s">
        <v>926</v>
      </c>
      <c r="V468" s="203"/>
      <c r="W468" s="204">
        <v>64254.09</v>
      </c>
      <c r="Y468" s="195" t="s">
        <v>3247</v>
      </c>
      <c r="Z468" s="195"/>
      <c r="AA468" s="196">
        <v>511880.3</v>
      </c>
      <c r="AB468" s="113"/>
      <c r="AC468" s="113"/>
      <c r="AD468" s="113"/>
      <c r="AE468" s="113"/>
      <c r="AF468" t="s">
        <v>53229</v>
      </c>
      <c r="AG468" s="284">
        <v>1388.86</v>
      </c>
      <c r="AI468" s="276" t="s">
        <v>63945</v>
      </c>
      <c r="AJ468" s="277">
        <v>5460.03</v>
      </c>
      <c r="AL468" s="246" t="s">
        <v>51490</v>
      </c>
      <c r="AM468" s="247">
        <v>24194.79</v>
      </c>
      <c r="AO468" s="226" t="s">
        <v>49580</v>
      </c>
      <c r="AP468" s="227">
        <v>15900</v>
      </c>
      <c r="AR468" s="207" t="s">
        <v>15105</v>
      </c>
      <c r="AS468" s="208">
        <v>370438.53</v>
      </c>
      <c r="AT468" s="93"/>
      <c r="AU468" s="199" t="s">
        <v>13172</v>
      </c>
      <c r="AV468" s="200">
        <v>41739.68</v>
      </c>
      <c r="BA468" t="s">
        <v>57141</v>
      </c>
      <c r="BB468" s="284">
        <v>10275.6</v>
      </c>
      <c r="BD468" s="272" t="s">
        <v>37862</v>
      </c>
      <c r="BE468" s="273">
        <v>33185.120000000003</v>
      </c>
      <c r="BG468" s="244" t="s">
        <v>11395</v>
      </c>
      <c r="BH468" s="245">
        <v>1291.8</v>
      </c>
      <c r="BJ468" s="230" t="s">
        <v>41680</v>
      </c>
      <c r="BK468" s="231">
        <v>138802</v>
      </c>
      <c r="BM468" s="209" t="s">
        <v>9772</v>
      </c>
      <c r="BN468" s="210">
        <v>123157.16</v>
      </c>
      <c r="BP468" s="195" t="s">
        <v>10302</v>
      </c>
      <c r="BQ468" s="196">
        <v>5946</v>
      </c>
    </row>
    <row r="469" spans="5:69" x14ac:dyDescent="0.55000000000000004">
      <c r="E469" t="s">
        <v>51015</v>
      </c>
      <c r="G469" s="284">
        <v>2018.54</v>
      </c>
      <c r="I469" s="282" t="s">
        <v>37253</v>
      </c>
      <c r="J469" s="282"/>
      <c r="K469" s="283">
        <v>22464</v>
      </c>
      <c r="M469" s="242" t="s">
        <v>4832</v>
      </c>
      <c r="N469" s="242"/>
      <c r="O469" s="243">
        <v>562.44000000000005</v>
      </c>
      <c r="Q469" s="224" t="s">
        <v>41140</v>
      </c>
      <c r="R469" s="224"/>
      <c r="S469" s="225">
        <v>231829.66</v>
      </c>
      <c r="U469" s="203" t="s">
        <v>927</v>
      </c>
      <c r="V469" s="203"/>
      <c r="W469" s="204">
        <v>11344.16</v>
      </c>
      <c r="Y469" s="195" t="s">
        <v>3248</v>
      </c>
      <c r="Z469" s="195"/>
      <c r="AA469" s="196">
        <v>24719.22</v>
      </c>
      <c r="AB469" s="113"/>
      <c r="AC469" s="113"/>
      <c r="AD469" s="113"/>
      <c r="AE469" s="113"/>
      <c r="AF469" t="s">
        <v>48167</v>
      </c>
      <c r="AG469" s="284">
        <v>29905.360000000001</v>
      </c>
      <c r="AI469" s="276" t="s">
        <v>58178</v>
      </c>
      <c r="AJ469" s="277">
        <v>12203</v>
      </c>
      <c r="AL469" s="246" t="s">
        <v>62524</v>
      </c>
      <c r="AM469" s="247">
        <v>678</v>
      </c>
      <c r="AO469" s="226" t="s">
        <v>49581</v>
      </c>
      <c r="AP469" s="227">
        <v>1216.47</v>
      </c>
      <c r="AR469" s="207" t="s">
        <v>15106</v>
      </c>
      <c r="AS469" s="208">
        <v>53285.95</v>
      </c>
      <c r="AT469" s="93"/>
      <c r="AU469" s="199" t="s">
        <v>16789</v>
      </c>
      <c r="AV469" s="200">
        <v>5744.35</v>
      </c>
      <c r="BA469" t="s">
        <v>11907</v>
      </c>
      <c r="BB469" s="284">
        <v>3387436.19</v>
      </c>
      <c r="BD469" s="272" t="s">
        <v>37867</v>
      </c>
      <c r="BE469" s="273">
        <v>22464</v>
      </c>
      <c r="BG469" s="244" t="s">
        <v>11444</v>
      </c>
      <c r="BH469" s="245">
        <v>562.44000000000005</v>
      </c>
      <c r="BJ469" s="230" t="s">
        <v>41681</v>
      </c>
      <c r="BK469" s="231">
        <v>231829.66</v>
      </c>
      <c r="BM469" s="209" t="s">
        <v>6626</v>
      </c>
      <c r="BN469" s="210">
        <v>5432.24</v>
      </c>
      <c r="BP469" s="195" t="s">
        <v>9919</v>
      </c>
      <c r="BQ469" s="196">
        <v>5946</v>
      </c>
    </row>
    <row r="470" spans="5:69" x14ac:dyDescent="0.55000000000000004">
      <c r="E470" t="s">
        <v>51016</v>
      </c>
      <c r="G470" s="284">
        <v>1126.29</v>
      </c>
      <c r="I470" s="282" t="s">
        <v>37254</v>
      </c>
      <c r="J470" s="282"/>
      <c r="K470" s="283">
        <v>4912.7700000000004</v>
      </c>
      <c r="M470" s="242" t="s">
        <v>4969</v>
      </c>
      <c r="N470" s="242"/>
      <c r="O470" s="243">
        <v>952.24</v>
      </c>
      <c r="Q470" s="224" t="s">
        <v>41141</v>
      </c>
      <c r="R470" s="224"/>
      <c r="S470" s="225">
        <v>190540.49</v>
      </c>
      <c r="U470" s="203" t="s">
        <v>928</v>
      </c>
      <c r="V470" s="203"/>
      <c r="W470" s="204">
        <v>1692</v>
      </c>
      <c r="Y470" s="195" t="s">
        <v>3249</v>
      </c>
      <c r="Z470" s="195"/>
      <c r="AA470" s="196">
        <v>27070</v>
      </c>
      <c r="AB470" s="113"/>
      <c r="AC470" s="113"/>
      <c r="AD470" s="113"/>
      <c r="AE470" s="113"/>
      <c r="AF470" t="s">
        <v>48168</v>
      </c>
      <c r="AG470" s="284">
        <v>2124</v>
      </c>
      <c r="AI470" s="276" t="s">
        <v>70352</v>
      </c>
      <c r="AJ470" s="277">
        <v>3325</v>
      </c>
      <c r="AL470" s="246" t="s">
        <v>44343</v>
      </c>
      <c r="AM470" s="247">
        <v>1350</v>
      </c>
      <c r="AO470" s="226" t="s">
        <v>49582</v>
      </c>
      <c r="AP470" s="227">
        <v>3323.53</v>
      </c>
      <c r="AR470" s="207" t="s">
        <v>15107</v>
      </c>
      <c r="AS470" s="208">
        <v>29026.89</v>
      </c>
      <c r="AT470" s="93"/>
      <c r="AU470" s="199" t="s">
        <v>31742</v>
      </c>
      <c r="AV470" s="200">
        <v>924.3</v>
      </c>
      <c r="BA470" t="s">
        <v>40020</v>
      </c>
      <c r="BB470" s="284">
        <v>7158.29</v>
      </c>
      <c r="BD470" s="272" t="s">
        <v>37872</v>
      </c>
      <c r="BE470" s="273">
        <v>4912.7700000000004</v>
      </c>
      <c r="BG470" s="244" t="s">
        <v>9724</v>
      </c>
      <c r="BH470" s="245">
        <v>952.24</v>
      </c>
      <c r="BJ470" s="230" t="s">
        <v>41682</v>
      </c>
      <c r="BK470" s="231">
        <v>190540.49</v>
      </c>
      <c r="BM470" s="209" t="s">
        <v>6885</v>
      </c>
      <c r="BN470" s="210">
        <v>2490</v>
      </c>
      <c r="BP470" s="195" t="s">
        <v>7625</v>
      </c>
      <c r="BQ470" s="196">
        <v>55463.31</v>
      </c>
    </row>
    <row r="471" spans="5:69" x14ac:dyDescent="0.55000000000000004">
      <c r="E471" t="s">
        <v>65706</v>
      </c>
      <c r="G471" s="284">
        <v>11653</v>
      </c>
      <c r="I471" s="282" t="s">
        <v>37256</v>
      </c>
      <c r="J471" s="282"/>
      <c r="K471" s="283">
        <v>4939.99</v>
      </c>
      <c r="M471" s="242" t="s">
        <v>3663</v>
      </c>
      <c r="N471" s="242"/>
      <c r="O471" s="243">
        <v>5035.29</v>
      </c>
      <c r="Q471" s="224" t="s">
        <v>41142</v>
      </c>
      <c r="R471" s="224"/>
      <c r="S471" s="225">
        <v>86120</v>
      </c>
      <c r="U471" s="203" t="s">
        <v>4016</v>
      </c>
      <c r="V471" s="203"/>
      <c r="W471" s="204">
        <v>711.4</v>
      </c>
      <c r="Y471" s="195" t="s">
        <v>3250</v>
      </c>
      <c r="Z471" s="195"/>
      <c r="AA471" s="196">
        <v>332.11</v>
      </c>
      <c r="AB471" s="113"/>
      <c r="AC471" s="113"/>
      <c r="AD471" s="113"/>
      <c r="AE471" s="113"/>
      <c r="AF471" t="s">
        <v>59759</v>
      </c>
      <c r="AG471" s="284">
        <v>16068.16</v>
      </c>
      <c r="AI471" s="276" t="s">
        <v>66890</v>
      </c>
      <c r="AJ471" s="277">
        <v>7959</v>
      </c>
      <c r="AL471" s="246" t="s">
        <v>54779</v>
      </c>
      <c r="AM471" s="247">
        <v>62400</v>
      </c>
      <c r="AO471" s="226" t="s">
        <v>51493</v>
      </c>
      <c r="AP471" s="227">
        <v>20396.96</v>
      </c>
      <c r="AR471" s="207" t="s">
        <v>15108</v>
      </c>
      <c r="AS471" s="208">
        <v>10837.16</v>
      </c>
      <c r="AT471" s="93"/>
      <c r="AU471" s="199" t="s">
        <v>13173</v>
      </c>
      <c r="AV471" s="200">
        <v>151.38999999999999</v>
      </c>
      <c r="BA471" t="s">
        <v>66218</v>
      </c>
      <c r="BB471" s="284">
        <v>146465.41</v>
      </c>
      <c r="BD471" s="272" t="s">
        <v>37885</v>
      </c>
      <c r="BE471" s="273">
        <v>4939.99</v>
      </c>
      <c r="BG471" s="244" t="s">
        <v>9726</v>
      </c>
      <c r="BH471" s="245">
        <v>5035.29</v>
      </c>
      <c r="BJ471" s="230" t="s">
        <v>41683</v>
      </c>
      <c r="BK471" s="231">
        <v>86120</v>
      </c>
      <c r="BM471" s="209" t="s">
        <v>7051</v>
      </c>
      <c r="BN471" s="210">
        <v>711.4</v>
      </c>
      <c r="BP471" s="195" t="s">
        <v>10303</v>
      </c>
      <c r="BQ471" s="196">
        <v>69873.990000000005</v>
      </c>
    </row>
    <row r="472" spans="5:69" x14ac:dyDescent="0.55000000000000004">
      <c r="E472" t="s">
        <v>51018</v>
      </c>
      <c r="G472">
        <v>250</v>
      </c>
      <c r="I472" s="282" t="s">
        <v>37258</v>
      </c>
      <c r="J472" s="282"/>
      <c r="K472" s="283">
        <v>141704.25</v>
      </c>
      <c r="M472" s="242" t="s">
        <v>4834</v>
      </c>
      <c r="N472" s="242"/>
      <c r="O472" s="243">
        <v>21506.55</v>
      </c>
      <c r="Q472" s="224" t="s">
        <v>41143</v>
      </c>
      <c r="R472" s="224"/>
      <c r="S472" s="225">
        <v>43060</v>
      </c>
      <c r="U472" s="203" t="s">
        <v>929</v>
      </c>
      <c r="V472" s="203"/>
      <c r="W472" s="204">
        <v>775</v>
      </c>
      <c r="Y472" s="195" t="s">
        <v>3251</v>
      </c>
      <c r="Z472" s="195"/>
      <c r="AA472" s="196">
        <v>24478.92</v>
      </c>
      <c r="AB472" s="113"/>
      <c r="AC472" s="113"/>
      <c r="AD472" s="113"/>
      <c r="AE472" s="113"/>
      <c r="AF472" t="s">
        <v>71154</v>
      </c>
      <c r="AG472" s="284">
        <v>1500</v>
      </c>
      <c r="AI472" s="276" t="s">
        <v>15406</v>
      </c>
      <c r="AJ472" s="277">
        <v>572</v>
      </c>
      <c r="AL472" s="246" t="s">
        <v>51491</v>
      </c>
      <c r="AM472" s="247">
        <v>22340.41</v>
      </c>
      <c r="AO472" s="226" t="s">
        <v>51494</v>
      </c>
      <c r="AP472" s="227">
        <v>1560.38</v>
      </c>
      <c r="AR472" s="207" t="s">
        <v>15109</v>
      </c>
      <c r="AS472" s="208">
        <v>462.98</v>
      </c>
      <c r="AT472" s="93"/>
      <c r="AU472" s="199" t="s">
        <v>16794</v>
      </c>
      <c r="AV472" s="200">
        <v>22886.97</v>
      </c>
      <c r="BA472" t="s">
        <v>66476</v>
      </c>
      <c r="BB472" s="284">
        <v>24909.67</v>
      </c>
      <c r="BD472" s="272" t="s">
        <v>37896</v>
      </c>
      <c r="BE472" s="273">
        <v>141704.25</v>
      </c>
      <c r="BG472" s="244" t="s">
        <v>11399</v>
      </c>
      <c r="BH472" s="245">
        <v>21506.55</v>
      </c>
      <c r="BJ472" s="230" t="s">
        <v>41684</v>
      </c>
      <c r="BK472" s="231">
        <v>43060</v>
      </c>
      <c r="BM472" s="209" t="s">
        <v>7293</v>
      </c>
      <c r="BN472" s="210">
        <v>15509.29</v>
      </c>
      <c r="BP472" s="195" t="s">
        <v>9345</v>
      </c>
      <c r="BQ472" s="196">
        <v>97158.13</v>
      </c>
    </row>
    <row r="473" spans="5:69" x14ac:dyDescent="0.55000000000000004">
      <c r="E473" t="s">
        <v>51031</v>
      </c>
      <c r="G473" s="284">
        <v>4243.45</v>
      </c>
      <c r="I473" s="282" t="s">
        <v>37259</v>
      </c>
      <c r="J473" s="282"/>
      <c r="K473" s="283">
        <v>95830.8</v>
      </c>
      <c r="M473" s="242" t="s">
        <v>4971</v>
      </c>
      <c r="N473" s="242"/>
      <c r="O473" s="243">
        <v>6263.04</v>
      </c>
      <c r="Q473" s="224" t="s">
        <v>41144</v>
      </c>
      <c r="R473" s="224"/>
      <c r="S473" s="225">
        <v>93117.25</v>
      </c>
      <c r="U473" s="203" t="s">
        <v>930</v>
      </c>
      <c r="V473" s="203"/>
      <c r="W473" s="204">
        <v>22003</v>
      </c>
      <c r="Y473" s="195" t="s">
        <v>3252</v>
      </c>
      <c r="Z473" s="195"/>
      <c r="AA473" s="196">
        <v>11363.82</v>
      </c>
      <c r="AB473" s="113"/>
      <c r="AC473" s="113"/>
      <c r="AD473" s="113"/>
      <c r="AE473" s="113"/>
      <c r="AF473" t="s">
        <v>66687</v>
      </c>
      <c r="AG473" s="284">
        <v>16201.78</v>
      </c>
      <c r="AI473" s="276" t="s">
        <v>15407</v>
      </c>
      <c r="AJ473" s="277">
        <v>1991.34</v>
      </c>
      <c r="AL473" s="246" t="s">
        <v>63605</v>
      </c>
      <c r="AM473" s="247">
        <v>28720.03</v>
      </c>
      <c r="AO473" s="226" t="s">
        <v>51495</v>
      </c>
      <c r="AP473" s="227">
        <v>4915.67</v>
      </c>
      <c r="AR473" s="207" t="s">
        <v>15110</v>
      </c>
      <c r="AS473" s="208">
        <v>178968.6</v>
      </c>
      <c r="AT473" s="93"/>
      <c r="AU473" s="199" t="s">
        <v>13174</v>
      </c>
      <c r="AV473" s="200">
        <v>344196.28</v>
      </c>
      <c r="BA473" t="s">
        <v>11909</v>
      </c>
      <c r="BB473" s="284">
        <v>7002007.5999999996</v>
      </c>
      <c r="BD473" s="272" t="s">
        <v>37905</v>
      </c>
      <c r="BE473" s="273">
        <v>95830.8</v>
      </c>
      <c r="BG473" s="244" t="s">
        <v>11400</v>
      </c>
      <c r="BH473" s="245">
        <v>6263.04</v>
      </c>
      <c r="BJ473" s="230" t="s">
        <v>41685</v>
      </c>
      <c r="BK473" s="231">
        <v>93117.25</v>
      </c>
      <c r="BM473" s="209" t="s">
        <v>7568</v>
      </c>
      <c r="BN473" s="210">
        <v>22943</v>
      </c>
      <c r="BP473" s="195" t="s">
        <v>9921</v>
      </c>
      <c r="BQ473" s="196">
        <v>222495.43</v>
      </c>
    </row>
    <row r="474" spans="5:69" x14ac:dyDescent="0.55000000000000004">
      <c r="E474" t="s">
        <v>65714</v>
      </c>
      <c r="G474" s="284">
        <v>-18165.29</v>
      </c>
      <c r="I474" s="282" t="s">
        <v>37260</v>
      </c>
      <c r="J474" s="282"/>
      <c r="K474" s="283">
        <v>355.49</v>
      </c>
      <c r="M474" s="242" t="s">
        <v>4836</v>
      </c>
      <c r="N474" s="242"/>
      <c r="O474" s="243">
        <v>27058.42</v>
      </c>
      <c r="Q474" s="224" t="s">
        <v>41145</v>
      </c>
      <c r="R474" s="224"/>
      <c r="S474" s="225">
        <v>23038</v>
      </c>
      <c r="U474" s="203" t="s">
        <v>931</v>
      </c>
      <c r="V474" s="203"/>
      <c r="W474" s="204">
        <v>3794.2</v>
      </c>
      <c r="Y474" s="195" t="s">
        <v>3253</v>
      </c>
      <c r="Z474" s="195"/>
      <c r="AA474" s="196">
        <v>7720.81</v>
      </c>
      <c r="AB474" s="113"/>
      <c r="AC474" s="113"/>
      <c r="AD474" s="113"/>
      <c r="AE474" s="113"/>
      <c r="AF474" t="s">
        <v>60663</v>
      </c>
      <c r="AG474" s="284">
        <v>13725.25</v>
      </c>
      <c r="AI474" s="276" t="s">
        <v>66891</v>
      </c>
      <c r="AJ474" s="277">
        <v>797.66</v>
      </c>
      <c r="AL474" s="246" t="s">
        <v>15152</v>
      </c>
      <c r="AM474" s="247">
        <v>28882.84</v>
      </c>
      <c r="AO474" s="226" t="s">
        <v>51496</v>
      </c>
      <c r="AP474" s="227">
        <v>256.66000000000003</v>
      </c>
      <c r="AR474" s="207" t="s">
        <v>15111</v>
      </c>
      <c r="AS474" s="208">
        <v>425381.24</v>
      </c>
      <c r="AT474" s="93"/>
      <c r="AU474" s="199" t="s">
        <v>16796</v>
      </c>
      <c r="AV474" s="200">
        <v>55999.45</v>
      </c>
      <c r="BA474" t="s">
        <v>39921</v>
      </c>
      <c r="BB474" s="284">
        <v>34502.230000000003</v>
      </c>
      <c r="BD474" s="272" t="s">
        <v>37910</v>
      </c>
      <c r="BE474" s="273">
        <v>355.49</v>
      </c>
      <c r="BG474" s="244" t="s">
        <v>11402</v>
      </c>
      <c r="BH474" s="245">
        <v>27058.42</v>
      </c>
      <c r="BJ474" s="230" t="s">
        <v>41686</v>
      </c>
      <c r="BK474" s="231">
        <v>23038</v>
      </c>
      <c r="BM474" s="209" t="s">
        <v>7707</v>
      </c>
      <c r="BN474" s="210">
        <v>2270.16</v>
      </c>
      <c r="BP474" s="195" t="s">
        <v>10304</v>
      </c>
      <c r="BQ474" s="196">
        <v>2477.7800000000002</v>
      </c>
    </row>
    <row r="475" spans="5:69" x14ac:dyDescent="0.55000000000000004">
      <c r="E475" t="s">
        <v>65716</v>
      </c>
      <c r="G475" s="284">
        <v>4392</v>
      </c>
      <c r="I475" s="282" t="s">
        <v>37261</v>
      </c>
      <c r="J475" s="282"/>
      <c r="K475" s="283">
        <v>2729.25</v>
      </c>
      <c r="M475" s="242" t="s">
        <v>4837</v>
      </c>
      <c r="N475" s="242"/>
      <c r="O475" s="243">
        <v>7096.32</v>
      </c>
      <c r="Q475" s="224" t="s">
        <v>41146</v>
      </c>
      <c r="R475" s="224"/>
      <c r="S475" s="225">
        <v>132410</v>
      </c>
      <c r="U475" s="203" t="s">
        <v>932</v>
      </c>
      <c r="V475" s="203"/>
      <c r="W475" s="204">
        <v>4788.3100000000004</v>
      </c>
      <c r="Y475" s="195" t="s">
        <v>3254</v>
      </c>
      <c r="Z475" s="195"/>
      <c r="AA475" s="196">
        <v>2723.37</v>
      </c>
      <c r="AB475" s="113"/>
      <c r="AC475" s="113"/>
      <c r="AD475" s="113"/>
      <c r="AE475" s="113"/>
      <c r="AF475" t="s">
        <v>59761</v>
      </c>
      <c r="AG475" s="284">
        <v>3555.18</v>
      </c>
      <c r="AI475" s="276" t="s">
        <v>34516</v>
      </c>
      <c r="AJ475" s="277">
        <v>1479292.97</v>
      </c>
      <c r="AL475" s="246" t="s">
        <v>15153</v>
      </c>
      <c r="AM475" s="247">
        <v>67379.92</v>
      </c>
      <c r="AO475" s="226" t="s">
        <v>51497</v>
      </c>
      <c r="AP475" s="227">
        <v>9215.8700000000008</v>
      </c>
      <c r="AR475" s="207" t="s">
        <v>15112</v>
      </c>
      <c r="AS475" s="208">
        <v>41566.5</v>
      </c>
      <c r="AT475" s="93"/>
      <c r="AU475" s="199" t="s">
        <v>16797</v>
      </c>
      <c r="AV475" s="200">
        <v>12361.65</v>
      </c>
      <c r="BA475" t="s">
        <v>40021</v>
      </c>
      <c r="BB475" s="284">
        <v>51891.63</v>
      </c>
      <c r="BD475" s="272" t="s">
        <v>37917</v>
      </c>
      <c r="BE475" s="273">
        <v>2729.25</v>
      </c>
      <c r="BG475" s="244" t="s">
        <v>11403</v>
      </c>
      <c r="BH475" s="245">
        <v>7096.32</v>
      </c>
      <c r="BJ475" s="230" t="s">
        <v>41687</v>
      </c>
      <c r="BK475" s="231">
        <v>132410</v>
      </c>
      <c r="BM475" s="209" t="s">
        <v>8008</v>
      </c>
      <c r="BN475" s="210">
        <v>1406.6</v>
      </c>
      <c r="BP475" s="195" t="s">
        <v>9922</v>
      </c>
      <c r="BQ475" s="196">
        <v>2477.7800000000002</v>
      </c>
    </row>
    <row r="476" spans="5:69" x14ac:dyDescent="0.55000000000000004">
      <c r="E476" t="s">
        <v>51037</v>
      </c>
      <c r="G476" s="284">
        <v>1029.8900000000001</v>
      </c>
      <c r="I476" s="282" t="s">
        <v>37262</v>
      </c>
      <c r="J476" s="282"/>
      <c r="K476" s="283">
        <v>4763.05</v>
      </c>
      <c r="M476" s="242" t="s">
        <v>3665</v>
      </c>
      <c r="N476" s="242"/>
      <c r="O476" s="243">
        <v>2218.2199999999998</v>
      </c>
      <c r="Q476" s="224" t="s">
        <v>41147</v>
      </c>
      <c r="R476" s="224"/>
      <c r="S476" s="225">
        <v>100048</v>
      </c>
      <c r="U476" s="203" t="s">
        <v>933</v>
      </c>
      <c r="V476" s="203"/>
      <c r="W476" s="204">
        <v>398</v>
      </c>
      <c r="Y476" s="195" t="s">
        <v>3255</v>
      </c>
      <c r="Z476" s="195"/>
      <c r="AA476" s="196">
        <v>2190.5</v>
      </c>
      <c r="AB476" s="113"/>
      <c r="AC476" s="113"/>
      <c r="AD476" s="113"/>
      <c r="AE476" s="113"/>
      <c r="AF476" t="s">
        <v>59762</v>
      </c>
      <c r="AG476" s="284">
        <v>7967.08</v>
      </c>
      <c r="AI476" s="276" t="s">
        <v>40099</v>
      </c>
      <c r="AJ476" s="277">
        <v>632.96</v>
      </c>
      <c r="AL476" s="246" t="s">
        <v>44344</v>
      </c>
      <c r="AM476" s="247">
        <v>9340.5</v>
      </c>
      <c r="AO476" s="226" t="s">
        <v>34473</v>
      </c>
      <c r="AP476" s="227">
        <v>102165</v>
      </c>
      <c r="AR476" s="207" t="s">
        <v>15113</v>
      </c>
      <c r="AS476" s="208">
        <v>6968.75</v>
      </c>
      <c r="AT476" s="93"/>
      <c r="AU476" s="199" t="s">
        <v>31743</v>
      </c>
      <c r="AV476" s="200">
        <v>165</v>
      </c>
      <c r="BA476" t="s">
        <v>51175</v>
      </c>
      <c r="BB476" s="284">
        <v>60899.38</v>
      </c>
      <c r="BD476" s="272" t="s">
        <v>37925</v>
      </c>
      <c r="BE476" s="273">
        <v>4763.05</v>
      </c>
      <c r="BG476" s="244" t="s">
        <v>9728</v>
      </c>
      <c r="BH476" s="245">
        <v>2218.2199999999998</v>
      </c>
      <c r="BJ476" s="230" t="s">
        <v>41688</v>
      </c>
      <c r="BK476" s="231">
        <v>100048</v>
      </c>
      <c r="BM476" s="209" t="s">
        <v>8266</v>
      </c>
      <c r="BN476" s="210">
        <v>6629.12</v>
      </c>
      <c r="BP476" s="195" t="s">
        <v>10305</v>
      </c>
      <c r="BQ476" s="196">
        <v>3926</v>
      </c>
    </row>
    <row r="477" spans="5:69" x14ac:dyDescent="0.55000000000000004">
      <c r="E477" t="s">
        <v>65722</v>
      </c>
      <c r="G477" s="284">
        <v>6885</v>
      </c>
      <c r="I477" s="282" t="s">
        <v>37263</v>
      </c>
      <c r="J477" s="282"/>
      <c r="K477" s="283">
        <v>75498</v>
      </c>
      <c r="M477" s="242" t="s">
        <v>3666</v>
      </c>
      <c r="N477" s="242"/>
      <c r="O477" s="243">
        <v>14482.25</v>
      </c>
      <c r="Q477" s="224" t="s">
        <v>41148</v>
      </c>
      <c r="R477" s="224"/>
      <c r="S477" s="225">
        <v>112763.38</v>
      </c>
      <c r="U477" s="203" t="s">
        <v>934</v>
      </c>
      <c r="V477" s="203"/>
      <c r="W477" s="204">
        <v>4782</v>
      </c>
      <c r="Y477" s="195" t="s">
        <v>3256</v>
      </c>
      <c r="Z477" s="195"/>
      <c r="AA477" s="196">
        <v>3125.91</v>
      </c>
      <c r="AB477" s="113"/>
      <c r="AC477" s="113"/>
      <c r="AD477" s="113"/>
      <c r="AE477" s="113"/>
      <c r="AF477" t="s">
        <v>59763</v>
      </c>
      <c r="AG477" s="284">
        <v>6745.4</v>
      </c>
      <c r="AI477" s="276" t="s">
        <v>15408</v>
      </c>
      <c r="AJ477" s="277">
        <v>12435.41</v>
      </c>
      <c r="AL477" s="246" t="s">
        <v>61759</v>
      </c>
      <c r="AM477" s="247">
        <v>18616.52</v>
      </c>
      <c r="AO477" s="226" t="s">
        <v>44346</v>
      </c>
      <c r="AP477" s="227">
        <v>2217.56</v>
      </c>
      <c r="AR477" s="207" t="s">
        <v>15114</v>
      </c>
      <c r="AS477" s="208">
        <v>3712.95</v>
      </c>
      <c r="AT477" s="93"/>
      <c r="AU477" s="199" t="s">
        <v>31744</v>
      </c>
      <c r="AV477" s="200">
        <v>4530.92</v>
      </c>
      <c r="BA477" t="s">
        <v>43962</v>
      </c>
      <c r="BB477" s="284">
        <v>36990</v>
      </c>
      <c r="BD477" s="272" t="s">
        <v>37932</v>
      </c>
      <c r="BE477" s="273">
        <v>75498</v>
      </c>
      <c r="BG477" s="244" t="s">
        <v>9729</v>
      </c>
      <c r="BH477" s="245">
        <v>14482.25</v>
      </c>
      <c r="BJ477" s="230" t="s">
        <v>41689</v>
      </c>
      <c r="BK477" s="231">
        <v>112763.38</v>
      </c>
      <c r="BM477" s="209" t="s">
        <v>8646</v>
      </c>
      <c r="BN477" s="210">
        <v>1089.5999999999999</v>
      </c>
      <c r="BP477" s="195" t="s">
        <v>9923</v>
      </c>
      <c r="BQ477" s="196">
        <v>3926</v>
      </c>
    </row>
    <row r="478" spans="5:69" x14ac:dyDescent="0.55000000000000004">
      <c r="E478" t="s">
        <v>65723</v>
      </c>
      <c r="G478" s="284">
        <v>26288.23</v>
      </c>
      <c r="I478" s="282" t="s">
        <v>37267</v>
      </c>
      <c r="J478" s="282"/>
      <c r="K478" s="283">
        <v>40618.75</v>
      </c>
      <c r="M478" s="242" t="s">
        <v>4838</v>
      </c>
      <c r="N478" s="242"/>
      <c r="O478" s="243">
        <v>42240.35</v>
      </c>
      <c r="Q478" s="224" t="s">
        <v>41149</v>
      </c>
      <c r="R478" s="224"/>
      <c r="S478" s="225">
        <v>142241.29999999999</v>
      </c>
      <c r="U478" s="203" t="s">
        <v>935</v>
      </c>
      <c r="V478" s="203"/>
      <c r="W478" s="204">
        <v>30737</v>
      </c>
      <c r="Y478" s="195" t="s">
        <v>3257</v>
      </c>
      <c r="Z478" s="195"/>
      <c r="AA478" s="196">
        <v>230311.78</v>
      </c>
      <c r="AB478" s="113"/>
      <c r="AC478" s="113"/>
      <c r="AD478" s="113"/>
      <c r="AE478" s="113"/>
      <c r="AF478" t="s">
        <v>62746</v>
      </c>
      <c r="AG478" s="284">
        <v>21170.39</v>
      </c>
      <c r="AI478" s="276" t="s">
        <v>38849</v>
      </c>
      <c r="AJ478" s="277">
        <v>27324.11</v>
      </c>
      <c r="AL478" s="246" t="s">
        <v>47721</v>
      </c>
      <c r="AM478" s="247">
        <v>1500</v>
      </c>
      <c r="AO478" s="226" t="s">
        <v>34474</v>
      </c>
      <c r="AP478" s="227">
        <v>89853.64</v>
      </c>
      <c r="AR478" s="207" t="s">
        <v>15115</v>
      </c>
      <c r="AS478" s="208">
        <v>10223</v>
      </c>
      <c r="AT478" s="93"/>
      <c r="AU478" s="199" t="s">
        <v>31745</v>
      </c>
      <c r="AV478" s="200">
        <v>948.08</v>
      </c>
      <c r="BA478" t="s">
        <v>57108</v>
      </c>
      <c r="BB478" s="284">
        <v>61769.29</v>
      </c>
      <c r="BD478" s="272" t="s">
        <v>37954</v>
      </c>
      <c r="BE478" s="273">
        <v>40618.75</v>
      </c>
      <c r="BG478" s="244" t="s">
        <v>11405</v>
      </c>
      <c r="BH478" s="245">
        <v>42240.35</v>
      </c>
      <c r="BJ478" s="230" t="s">
        <v>41690</v>
      </c>
      <c r="BK478" s="231">
        <v>142241.29999999999</v>
      </c>
      <c r="BM478" s="209" t="s">
        <v>8885</v>
      </c>
      <c r="BN478" s="210">
        <v>20088.57</v>
      </c>
      <c r="BP478" s="195" t="s">
        <v>10306</v>
      </c>
      <c r="BQ478" s="196">
        <v>3606.25</v>
      </c>
    </row>
    <row r="479" spans="5:69" x14ac:dyDescent="0.55000000000000004">
      <c r="E479" t="s">
        <v>51043</v>
      </c>
      <c r="G479" s="284">
        <v>1919.94</v>
      </c>
      <c r="I479" s="282" t="s">
        <v>37268</v>
      </c>
      <c r="J479" s="282"/>
      <c r="K479" s="283">
        <v>14133.38</v>
      </c>
      <c r="M479" s="242" t="s">
        <v>4975</v>
      </c>
      <c r="N479" s="242"/>
      <c r="O479" s="243">
        <v>2814.59</v>
      </c>
      <c r="Q479" s="224" t="s">
        <v>41150</v>
      </c>
      <c r="R479" s="224"/>
      <c r="S479" s="225">
        <v>64416</v>
      </c>
      <c r="U479" s="203" t="s">
        <v>936</v>
      </c>
      <c r="V479" s="203"/>
      <c r="W479" s="204">
        <v>7875</v>
      </c>
      <c r="Y479" s="195" t="s">
        <v>3258</v>
      </c>
      <c r="Z479" s="195"/>
      <c r="AA479" s="196">
        <v>6452.77</v>
      </c>
      <c r="AB479" s="113"/>
      <c r="AC479" s="113"/>
      <c r="AD479" s="113"/>
      <c r="AE479" s="113"/>
      <c r="AF479" t="s">
        <v>68395</v>
      </c>
      <c r="AG479" s="284">
        <v>3736.5</v>
      </c>
      <c r="AI479" s="276" t="s">
        <v>66892</v>
      </c>
      <c r="AJ479" s="277">
        <v>20634.599999999999</v>
      </c>
      <c r="AL479" s="246" t="s">
        <v>58415</v>
      </c>
      <c r="AM479" s="247">
        <v>47809.74</v>
      </c>
      <c r="AO479" s="226" t="s">
        <v>34475</v>
      </c>
      <c r="AP479" s="227">
        <v>42535.040000000001</v>
      </c>
      <c r="AR479" s="207" t="s">
        <v>15116</v>
      </c>
      <c r="AS479" s="208">
        <v>3332.58</v>
      </c>
      <c r="AT479" s="93"/>
      <c r="AU479" s="199" t="s">
        <v>31746</v>
      </c>
      <c r="AV479" s="200">
        <v>165</v>
      </c>
      <c r="BA479" t="s">
        <v>11911</v>
      </c>
      <c r="BB479" s="284">
        <v>1348124.55</v>
      </c>
      <c r="BD479" s="272" t="s">
        <v>37959</v>
      </c>
      <c r="BE479" s="273">
        <v>14133.38</v>
      </c>
      <c r="BG479" s="244" t="s">
        <v>11408</v>
      </c>
      <c r="BH479" s="245">
        <v>2814.59</v>
      </c>
      <c r="BJ479" s="230" t="s">
        <v>41691</v>
      </c>
      <c r="BK479" s="231">
        <v>64416</v>
      </c>
      <c r="BM479" s="209" t="s">
        <v>9228</v>
      </c>
      <c r="BN479" s="210">
        <v>46750.22</v>
      </c>
      <c r="BP479" s="195" t="s">
        <v>9925</v>
      </c>
      <c r="BQ479" s="196">
        <v>3606.25</v>
      </c>
    </row>
    <row r="480" spans="5:69" x14ac:dyDescent="0.55000000000000004">
      <c r="E480" t="s">
        <v>65728</v>
      </c>
      <c r="G480">
        <v>160</v>
      </c>
      <c r="I480" s="282" t="s">
        <v>37269</v>
      </c>
      <c r="J480" s="282"/>
      <c r="K480" s="283">
        <v>53382.76</v>
      </c>
      <c r="M480" s="242" t="s">
        <v>3668</v>
      </c>
      <c r="N480" s="242"/>
      <c r="O480" s="243">
        <v>269780.11</v>
      </c>
      <c r="Q480" s="224" t="s">
        <v>41151</v>
      </c>
      <c r="R480" s="224"/>
      <c r="S480" s="225">
        <v>79512.98</v>
      </c>
      <c r="U480" s="203" t="s">
        <v>937</v>
      </c>
      <c r="V480" s="203"/>
      <c r="W480" s="204">
        <v>3395.84</v>
      </c>
      <c r="Y480" s="195" t="s">
        <v>3259</v>
      </c>
      <c r="Z480" s="195"/>
      <c r="AA480" s="196">
        <v>6500</v>
      </c>
      <c r="AB480" s="113"/>
      <c r="AC480" s="113"/>
      <c r="AD480" s="113"/>
      <c r="AE480" s="113"/>
      <c r="AF480" t="s">
        <v>68396</v>
      </c>
      <c r="AG480" s="284">
        <v>8116.75</v>
      </c>
      <c r="AI480" s="276" t="s">
        <v>51574</v>
      </c>
      <c r="AJ480" s="277">
        <v>1435.94</v>
      </c>
      <c r="AL480" s="246" t="s">
        <v>15154</v>
      </c>
      <c r="AM480" s="247">
        <v>22739.68</v>
      </c>
      <c r="AO480" s="226" t="s">
        <v>51498</v>
      </c>
      <c r="AP480" s="227">
        <v>2863.62</v>
      </c>
      <c r="AR480" s="207" t="s">
        <v>15117</v>
      </c>
      <c r="AS480" s="208">
        <v>5757</v>
      </c>
      <c r="AT480" s="93"/>
      <c r="AU480" s="199" t="s">
        <v>16817</v>
      </c>
      <c r="AV480" s="200">
        <v>4530.92</v>
      </c>
      <c r="BA480" t="s">
        <v>66221</v>
      </c>
      <c r="BB480" s="284">
        <v>4575.12</v>
      </c>
      <c r="BD480" s="272" t="s">
        <v>37964</v>
      </c>
      <c r="BE480" s="273">
        <v>53382.76</v>
      </c>
      <c r="BG480" s="244" t="s">
        <v>9734</v>
      </c>
      <c r="BH480" s="245">
        <v>269780.11</v>
      </c>
      <c r="BJ480" s="230" t="s">
        <v>41692</v>
      </c>
      <c r="BK480" s="231">
        <v>79512.98</v>
      </c>
      <c r="BM480" s="209" t="s">
        <v>9493</v>
      </c>
      <c r="BN480" s="210">
        <v>6423</v>
      </c>
      <c r="BP480" s="195" t="s">
        <v>10307</v>
      </c>
      <c r="BQ480" s="196">
        <v>2051.1</v>
      </c>
    </row>
    <row r="481" spans="5:69" x14ac:dyDescent="0.55000000000000004">
      <c r="E481" t="s">
        <v>65732</v>
      </c>
      <c r="G481" s="284">
        <v>21862.48</v>
      </c>
      <c r="I481" s="282" t="s">
        <v>37272</v>
      </c>
      <c r="J481" s="282"/>
      <c r="K481" s="283">
        <v>9910.98</v>
      </c>
      <c r="M481" s="242" t="s">
        <v>4981</v>
      </c>
      <c r="N481" s="242"/>
      <c r="O481" s="243">
        <v>1484.45</v>
      </c>
      <c r="Q481" s="224" t="s">
        <v>41152</v>
      </c>
      <c r="R481" s="224"/>
      <c r="S481" s="225">
        <v>66743</v>
      </c>
      <c r="U481" s="203" t="s">
        <v>938</v>
      </c>
      <c r="V481" s="203"/>
      <c r="W481" s="204">
        <v>17257.34</v>
      </c>
      <c r="Y481" s="195" t="s">
        <v>3260</v>
      </c>
      <c r="Z481" s="195"/>
      <c r="AA481" s="196">
        <v>6796.75</v>
      </c>
      <c r="AB481" s="113"/>
      <c r="AC481" s="113"/>
      <c r="AD481" s="113"/>
      <c r="AE481" s="113"/>
      <c r="AF481" t="s">
        <v>70683</v>
      </c>
      <c r="AG481" s="284">
        <v>9363</v>
      </c>
      <c r="AI481" s="276" t="s">
        <v>63613</v>
      </c>
      <c r="AJ481" s="277">
        <v>2522</v>
      </c>
      <c r="AL481" s="246" t="s">
        <v>35969</v>
      </c>
      <c r="AM481" s="247">
        <v>213285.55</v>
      </c>
      <c r="AO481" s="226" t="s">
        <v>33056</v>
      </c>
      <c r="AP481" s="227">
        <v>3837.15</v>
      </c>
      <c r="AR481" s="207" t="s">
        <v>15118</v>
      </c>
      <c r="AS481" s="208">
        <v>14493</v>
      </c>
      <c r="AT481" s="93"/>
      <c r="AU481" s="199" t="s">
        <v>16820</v>
      </c>
      <c r="AV481" s="200">
        <v>948.08</v>
      </c>
      <c r="BA481" t="s">
        <v>11912</v>
      </c>
      <c r="BB481" s="284">
        <v>1585717.96</v>
      </c>
      <c r="BD481" s="272" t="s">
        <v>37980</v>
      </c>
      <c r="BE481" s="273">
        <v>9910.98</v>
      </c>
      <c r="BG481" s="244" t="s">
        <v>11413</v>
      </c>
      <c r="BH481" s="245">
        <v>1484.45</v>
      </c>
      <c r="BJ481" s="230" t="s">
        <v>41693</v>
      </c>
      <c r="BK481" s="231">
        <v>66743</v>
      </c>
      <c r="BM481" s="209" t="s">
        <v>11237</v>
      </c>
      <c r="BN481" s="210">
        <v>3218.25</v>
      </c>
      <c r="BP481" s="195" t="s">
        <v>9926</v>
      </c>
      <c r="BQ481" s="196">
        <v>2051.1</v>
      </c>
    </row>
    <row r="482" spans="5:69" x14ac:dyDescent="0.55000000000000004">
      <c r="E482" t="s">
        <v>65734</v>
      </c>
      <c r="G482" s="284">
        <v>5740.44</v>
      </c>
      <c r="I482" s="282" t="s">
        <v>37274</v>
      </c>
      <c r="J482" s="282"/>
      <c r="K482" s="283">
        <v>81700.070000000007</v>
      </c>
      <c r="M482" s="242" t="s">
        <v>4991</v>
      </c>
      <c r="N482" s="242"/>
      <c r="O482" s="243">
        <v>8372</v>
      </c>
      <c r="Q482" s="224" t="s">
        <v>41153</v>
      </c>
      <c r="R482" s="224"/>
      <c r="S482" s="225">
        <v>121644.53</v>
      </c>
      <c r="U482" s="203" t="s">
        <v>939</v>
      </c>
      <c r="V482" s="203"/>
      <c r="W482" s="204">
        <v>4086</v>
      </c>
      <c r="Y482" s="195" t="s">
        <v>3262</v>
      </c>
      <c r="Z482" s="195"/>
      <c r="AA482" s="196">
        <v>2994.69</v>
      </c>
      <c r="AB482" s="113"/>
      <c r="AC482" s="113"/>
      <c r="AD482" s="113"/>
      <c r="AE482" s="113"/>
      <c r="AF482" t="s">
        <v>71155</v>
      </c>
      <c r="AG482" s="284">
        <v>1099</v>
      </c>
      <c r="AI482" s="276" t="s">
        <v>51575</v>
      </c>
      <c r="AJ482" s="277">
        <v>302.77</v>
      </c>
      <c r="AL482" s="246" t="s">
        <v>44345</v>
      </c>
      <c r="AM482" s="247">
        <v>9639.5400000000009</v>
      </c>
      <c r="AO482" s="226" t="s">
        <v>38832</v>
      </c>
      <c r="AP482" s="227">
        <v>6921.58</v>
      </c>
      <c r="AR482" s="207" t="s">
        <v>15119</v>
      </c>
      <c r="AS482" s="208">
        <v>1242.08</v>
      </c>
      <c r="AT482" s="93"/>
      <c r="AU482" s="199" t="s">
        <v>13175</v>
      </c>
      <c r="AV482" s="200">
        <v>21989.82</v>
      </c>
      <c r="BA482" t="s">
        <v>40022</v>
      </c>
      <c r="BB482" s="284">
        <v>48481.760000000002</v>
      </c>
      <c r="BD482" s="272" t="s">
        <v>37990</v>
      </c>
      <c r="BE482" s="273">
        <v>81700.070000000007</v>
      </c>
      <c r="BG482" s="244" t="s">
        <v>11422</v>
      </c>
      <c r="BH482" s="245">
        <v>8372</v>
      </c>
      <c r="BJ482" s="230" t="s">
        <v>41694</v>
      </c>
      <c r="BK482" s="231">
        <v>121644.53</v>
      </c>
      <c r="BM482" s="209" t="s">
        <v>9773</v>
      </c>
      <c r="BN482" s="210">
        <v>134961.45000000001</v>
      </c>
      <c r="BP482" s="195" t="s">
        <v>10131</v>
      </c>
      <c r="BQ482" s="196">
        <v>399</v>
      </c>
    </row>
    <row r="483" spans="5:69" x14ac:dyDescent="0.55000000000000004">
      <c r="E483" t="s">
        <v>65746</v>
      </c>
      <c r="G483" s="284">
        <v>2360.64</v>
      </c>
      <c r="I483" s="282" t="s">
        <v>37275</v>
      </c>
      <c r="J483" s="282"/>
      <c r="K483" s="283">
        <v>21919.119999999999</v>
      </c>
      <c r="M483" s="242" t="s">
        <v>4841</v>
      </c>
      <c r="N483" s="242"/>
      <c r="O483" s="243">
        <v>8391.09</v>
      </c>
      <c r="Q483" s="224" t="s">
        <v>44285</v>
      </c>
      <c r="R483" s="224"/>
      <c r="S483" s="225">
        <v>481711.76</v>
      </c>
      <c r="U483" s="203" t="s">
        <v>940</v>
      </c>
      <c r="V483" s="203"/>
      <c r="W483" s="204">
        <v>17046</v>
      </c>
      <c r="Y483" s="195" t="s">
        <v>3263</v>
      </c>
      <c r="Z483" s="195"/>
      <c r="AA483" s="196">
        <v>38111</v>
      </c>
      <c r="AB483" s="113"/>
      <c r="AC483" s="113"/>
      <c r="AD483" s="113"/>
      <c r="AE483" s="113"/>
      <c r="AF483" t="s">
        <v>68483</v>
      </c>
      <c r="AG483">
        <v>602.54999999999995</v>
      </c>
      <c r="AI483" s="276" t="s">
        <v>51576</v>
      </c>
      <c r="AJ483" s="277">
        <v>679.28</v>
      </c>
      <c r="AL483" s="246" t="s">
        <v>34472</v>
      </c>
      <c r="AM483" s="247">
        <v>39437.42</v>
      </c>
      <c r="AO483" s="226" t="s">
        <v>38833</v>
      </c>
      <c r="AP483" s="227">
        <v>23108.25</v>
      </c>
      <c r="AR483" s="207" t="s">
        <v>15120</v>
      </c>
      <c r="AS483" s="208">
        <v>229006.12</v>
      </c>
      <c r="AT483" s="93"/>
      <c r="AU483" s="199" t="s">
        <v>13176</v>
      </c>
      <c r="AV483" s="200">
        <v>1679.96</v>
      </c>
      <c r="BA483" t="s">
        <v>51176</v>
      </c>
      <c r="BB483" s="284">
        <v>13592.48</v>
      </c>
      <c r="BD483" s="272" t="s">
        <v>37998</v>
      </c>
      <c r="BE483" s="273">
        <v>21919.119999999999</v>
      </c>
      <c r="BG483" s="244" t="s">
        <v>11445</v>
      </c>
      <c r="BH483" s="245">
        <v>8391.09</v>
      </c>
      <c r="BJ483" s="230" t="s">
        <v>46371</v>
      </c>
      <c r="BK483" s="231">
        <v>481711.76</v>
      </c>
      <c r="BM483" s="209" t="s">
        <v>6627</v>
      </c>
      <c r="BN483" s="210">
        <v>36294</v>
      </c>
      <c r="BP483" s="195" t="s">
        <v>10308</v>
      </c>
      <c r="BQ483" s="196">
        <v>2003</v>
      </c>
    </row>
    <row r="484" spans="5:69" x14ac:dyDescent="0.55000000000000004">
      <c r="E484" t="s">
        <v>51096</v>
      </c>
      <c r="G484">
        <v>31.91</v>
      </c>
      <c r="I484" s="282" t="s">
        <v>37276</v>
      </c>
      <c r="J484" s="282"/>
      <c r="K484" s="283">
        <v>16043.88</v>
      </c>
      <c r="M484" s="242" t="s">
        <v>4992</v>
      </c>
      <c r="N484" s="242"/>
      <c r="O484" s="243">
        <v>2323</v>
      </c>
      <c r="Q484" s="224" t="s">
        <v>41154</v>
      </c>
      <c r="R484" s="224"/>
      <c r="S484" s="225">
        <v>42892</v>
      </c>
      <c r="U484" s="203" t="s">
        <v>941</v>
      </c>
      <c r="V484" s="203"/>
      <c r="W484" s="204">
        <v>943</v>
      </c>
      <c r="Y484" s="195" t="s">
        <v>3264</v>
      </c>
      <c r="Z484" s="195"/>
      <c r="AA484" s="196">
        <v>15070.91</v>
      </c>
      <c r="AB484" s="113"/>
      <c r="AC484" s="113"/>
      <c r="AD484" s="113"/>
      <c r="AE484" s="113"/>
      <c r="AF484" t="s">
        <v>71156</v>
      </c>
      <c r="AG484" s="284">
        <v>1117.1500000000001</v>
      </c>
      <c r="AI484" s="276" t="s">
        <v>34518</v>
      </c>
      <c r="AJ484" s="277">
        <v>419106.53</v>
      </c>
      <c r="AL484" s="246" t="s">
        <v>61760</v>
      </c>
      <c r="AM484" s="247">
        <v>-7876.13</v>
      </c>
      <c r="AO484" s="226" t="s">
        <v>33057</v>
      </c>
      <c r="AP484" s="227">
        <v>19907.47</v>
      </c>
      <c r="AR484" s="207" t="s">
        <v>15121</v>
      </c>
      <c r="AS484" s="208">
        <v>1187.1199999999999</v>
      </c>
      <c r="AT484" s="93"/>
      <c r="AU484" s="199" t="s">
        <v>13177</v>
      </c>
      <c r="AV484" s="200">
        <v>1339.23</v>
      </c>
      <c r="BA484" t="s">
        <v>51323</v>
      </c>
      <c r="BB484" s="284">
        <v>88436.49</v>
      </c>
      <c r="BD484" s="272" t="s">
        <v>38005</v>
      </c>
      <c r="BE484" s="273">
        <v>16043.88</v>
      </c>
      <c r="BG484" s="244" t="s">
        <v>11423</v>
      </c>
      <c r="BH484" s="245">
        <v>2323</v>
      </c>
      <c r="BJ484" s="230" t="s">
        <v>41695</v>
      </c>
      <c r="BK484" s="231">
        <v>42892</v>
      </c>
      <c r="BM484" s="209" t="s">
        <v>7052</v>
      </c>
      <c r="BN484" s="210">
        <v>775</v>
      </c>
      <c r="BP484" s="195" t="s">
        <v>9350</v>
      </c>
      <c r="BQ484" s="196">
        <v>7883.17</v>
      </c>
    </row>
    <row r="485" spans="5:69" x14ac:dyDescent="0.55000000000000004">
      <c r="E485" t="s">
        <v>51105</v>
      </c>
      <c r="G485" s="284">
        <v>3385.32</v>
      </c>
      <c r="I485" s="282" t="s">
        <v>37277</v>
      </c>
      <c r="J485" s="282"/>
      <c r="K485" s="283">
        <v>-7063.33</v>
      </c>
      <c r="M485" s="242" t="s">
        <v>4842</v>
      </c>
      <c r="N485" s="242"/>
      <c r="O485" s="243">
        <v>13438.21</v>
      </c>
      <c r="Q485" s="224" t="s">
        <v>41155</v>
      </c>
      <c r="R485" s="224"/>
      <c r="S485" s="225">
        <v>88812</v>
      </c>
      <c r="U485" s="203" t="s">
        <v>942</v>
      </c>
      <c r="V485" s="203"/>
      <c r="W485" s="204">
        <v>6074</v>
      </c>
      <c r="Y485" s="195" t="s">
        <v>3265</v>
      </c>
      <c r="Z485" s="195"/>
      <c r="AA485" s="196">
        <v>314929.76</v>
      </c>
      <c r="AB485" s="113"/>
      <c r="AC485" s="113"/>
      <c r="AD485" s="113"/>
      <c r="AE485" s="113"/>
      <c r="AF485" t="s">
        <v>71157</v>
      </c>
      <c r="AG485">
        <v>354.72</v>
      </c>
      <c r="AI485" s="276" t="s">
        <v>35993</v>
      </c>
      <c r="AJ485" s="277">
        <v>24853.53</v>
      </c>
      <c r="AL485" s="246" t="s">
        <v>48657</v>
      </c>
      <c r="AM485" s="247">
        <v>843553.6</v>
      </c>
      <c r="AO485" s="226" t="s">
        <v>33058</v>
      </c>
      <c r="AP485" s="227">
        <v>61576.32</v>
      </c>
      <c r="AR485" s="207" t="s">
        <v>15122</v>
      </c>
      <c r="AS485" s="208">
        <v>8364.2099999999991</v>
      </c>
      <c r="AT485" s="93"/>
      <c r="AU485" s="199" t="s">
        <v>13178</v>
      </c>
      <c r="AV485" s="200">
        <v>4665.01</v>
      </c>
      <c r="BA485" t="s">
        <v>11913</v>
      </c>
      <c r="BB485" s="284">
        <v>108253.3</v>
      </c>
      <c r="BD485" s="272" t="s">
        <v>38010</v>
      </c>
      <c r="BE485" s="273">
        <v>-7063.33</v>
      </c>
      <c r="BG485" s="244" t="s">
        <v>11429</v>
      </c>
      <c r="BH485" s="245">
        <v>13438.21</v>
      </c>
      <c r="BJ485" s="230" t="s">
        <v>41696</v>
      </c>
      <c r="BK485" s="231">
        <v>88812</v>
      </c>
      <c r="BM485" s="209" t="s">
        <v>7294</v>
      </c>
      <c r="BN485" s="210">
        <v>7749</v>
      </c>
      <c r="BP485" s="195" t="s">
        <v>9927</v>
      </c>
      <c r="BQ485" s="196">
        <v>10285.17</v>
      </c>
    </row>
    <row r="486" spans="5:69" x14ac:dyDescent="0.55000000000000004">
      <c r="E486" t="s">
        <v>51106</v>
      </c>
      <c r="G486">
        <v>874.58</v>
      </c>
      <c r="I486" s="282" t="s">
        <v>37278</v>
      </c>
      <c r="J486" s="282"/>
      <c r="K486" s="283">
        <v>51794.69</v>
      </c>
      <c r="M486" s="242" t="s">
        <v>5004</v>
      </c>
      <c r="N486" s="242"/>
      <c r="O486" s="243">
        <v>1134.5999999999999</v>
      </c>
      <c r="Q486" s="224" t="s">
        <v>41156</v>
      </c>
      <c r="R486" s="224"/>
      <c r="S486" s="225">
        <v>23683</v>
      </c>
      <c r="U486" s="203" t="s">
        <v>943</v>
      </c>
      <c r="V486" s="203"/>
      <c r="W486" s="204">
        <v>367</v>
      </c>
      <c r="Y486" s="195" t="s">
        <v>3266</v>
      </c>
      <c r="Z486" s="195"/>
      <c r="AA486" s="196">
        <v>30000</v>
      </c>
      <c r="AB486" s="113"/>
      <c r="AC486" s="113"/>
      <c r="AD486" s="113"/>
      <c r="AE486" s="113"/>
      <c r="AF486" t="s">
        <v>63775</v>
      </c>
      <c r="AG486" s="284">
        <v>8233.65</v>
      </c>
      <c r="AI486" s="276" t="s">
        <v>69928</v>
      </c>
      <c r="AJ486" s="277">
        <v>23223</v>
      </c>
      <c r="AL486" s="246" t="s">
        <v>58833</v>
      </c>
      <c r="AM486" s="247">
        <v>9784.6</v>
      </c>
      <c r="AO486" s="226" t="s">
        <v>34476</v>
      </c>
      <c r="AP486" s="227">
        <v>23378.04</v>
      </c>
      <c r="AR486" s="207" t="s">
        <v>15123</v>
      </c>
      <c r="AS486" s="208">
        <v>5490.38</v>
      </c>
      <c r="AT486" s="93"/>
      <c r="AU486" s="199" t="s">
        <v>31747</v>
      </c>
      <c r="AV486" s="200">
        <v>1820.06</v>
      </c>
      <c r="BA486" t="s">
        <v>51177</v>
      </c>
      <c r="BB486" s="284">
        <v>11820.22</v>
      </c>
      <c r="BD486" s="272" t="s">
        <v>38015</v>
      </c>
      <c r="BE486" s="273">
        <v>51794.69</v>
      </c>
      <c r="BG486" s="244" t="s">
        <v>11431</v>
      </c>
      <c r="BH486" s="245">
        <v>1134.5999999999999</v>
      </c>
      <c r="BJ486" s="230" t="s">
        <v>41697</v>
      </c>
      <c r="BK486" s="231">
        <v>23683</v>
      </c>
      <c r="BM486" s="209" t="s">
        <v>7569</v>
      </c>
      <c r="BN486" s="210">
        <v>14300</v>
      </c>
      <c r="BP486" s="195" t="s">
        <v>10114</v>
      </c>
      <c r="BQ486" s="196">
        <v>13539.28</v>
      </c>
    </row>
    <row r="487" spans="5:69" x14ac:dyDescent="0.55000000000000004">
      <c r="E487" t="s">
        <v>65755</v>
      </c>
      <c r="G487" s="284">
        <v>7121.13</v>
      </c>
      <c r="I487" s="282" t="s">
        <v>37279</v>
      </c>
      <c r="J487" s="282"/>
      <c r="K487" s="283">
        <v>368.56</v>
      </c>
      <c r="M487" s="242" t="s">
        <v>4844</v>
      </c>
      <c r="N487" s="242"/>
      <c r="O487" s="243">
        <v>2315.0100000000002</v>
      </c>
      <c r="Q487" s="224" t="s">
        <v>41157</v>
      </c>
      <c r="R487" s="224"/>
      <c r="S487" s="225">
        <v>76243.11</v>
      </c>
      <c r="U487" s="203" t="s">
        <v>944</v>
      </c>
      <c r="V487" s="203"/>
      <c r="W487" s="204">
        <v>2463.46</v>
      </c>
      <c r="Y487" s="195" t="s">
        <v>3267</v>
      </c>
      <c r="Z487" s="195"/>
      <c r="AA487" s="196">
        <v>22505.88</v>
      </c>
      <c r="AB487" s="113"/>
      <c r="AC487" s="113"/>
      <c r="AD487" s="113"/>
      <c r="AE487" s="113"/>
      <c r="AF487" t="s">
        <v>63776</v>
      </c>
      <c r="AG487" s="284">
        <v>1892.8</v>
      </c>
      <c r="AI487" s="276" t="s">
        <v>51577</v>
      </c>
      <c r="AJ487" s="277">
        <v>22951.200000000001</v>
      </c>
      <c r="AL487" s="246" t="s">
        <v>63606</v>
      </c>
      <c r="AM487" s="247">
        <v>19355</v>
      </c>
      <c r="AO487" s="226" t="s">
        <v>40090</v>
      </c>
      <c r="AP487" s="227">
        <v>9181</v>
      </c>
      <c r="AR487" s="207" t="s">
        <v>15124</v>
      </c>
      <c r="AS487" s="208">
        <v>212</v>
      </c>
      <c r="AT487" s="93"/>
      <c r="AU487" s="199" t="s">
        <v>31748</v>
      </c>
      <c r="AV487" s="200">
        <v>25566.16</v>
      </c>
      <c r="BA487" t="s">
        <v>51324</v>
      </c>
      <c r="BB487" s="284">
        <v>12079.57</v>
      </c>
      <c r="BD487" s="272" t="s">
        <v>38022</v>
      </c>
      <c r="BE487" s="273">
        <v>368.56</v>
      </c>
      <c r="BG487" s="244" t="s">
        <v>11436</v>
      </c>
      <c r="BH487" s="245">
        <v>2315.0100000000002</v>
      </c>
      <c r="BJ487" s="230" t="s">
        <v>41698</v>
      </c>
      <c r="BK487" s="231">
        <v>76243.11</v>
      </c>
      <c r="BM487" s="209" t="s">
        <v>7708</v>
      </c>
      <c r="BN487" s="210">
        <v>2446</v>
      </c>
      <c r="BP487" s="195" t="s">
        <v>10309</v>
      </c>
      <c r="BQ487" s="196">
        <v>14493</v>
      </c>
    </row>
    <row r="488" spans="5:69" x14ac:dyDescent="0.55000000000000004">
      <c r="E488" t="s">
        <v>65756</v>
      </c>
      <c r="G488" s="284">
        <v>2820.43</v>
      </c>
      <c r="I488" s="282" t="s">
        <v>37280</v>
      </c>
      <c r="J488" s="282"/>
      <c r="K488" s="283">
        <v>11753.11</v>
      </c>
      <c r="M488" s="242" t="s">
        <v>4845</v>
      </c>
      <c r="N488" s="242"/>
      <c r="O488" s="243">
        <v>325.63</v>
      </c>
      <c r="Q488" s="224" t="s">
        <v>41158</v>
      </c>
      <c r="R488" s="224"/>
      <c r="S488" s="225">
        <v>138061.31</v>
      </c>
      <c r="U488" s="203" t="s">
        <v>945</v>
      </c>
      <c r="V488" s="203"/>
      <c r="W488" s="204">
        <v>27757.83</v>
      </c>
      <c r="Y488" s="195" t="s">
        <v>3268</v>
      </c>
      <c r="Z488" s="195"/>
      <c r="AA488" s="196">
        <v>7525.45</v>
      </c>
      <c r="AB488" s="113"/>
      <c r="AC488" s="113"/>
      <c r="AD488" s="113"/>
      <c r="AE488" s="113"/>
      <c r="AF488" t="s">
        <v>68501</v>
      </c>
      <c r="AG488" s="284">
        <v>39558.980000000003</v>
      </c>
      <c r="AI488" s="276" t="s">
        <v>51578</v>
      </c>
      <c r="AJ488" s="277">
        <v>13754.25</v>
      </c>
      <c r="AL488" s="246" t="s">
        <v>51494</v>
      </c>
      <c r="AM488" s="247">
        <v>1480.72</v>
      </c>
      <c r="AO488" s="226" t="s">
        <v>34477</v>
      </c>
      <c r="AP488" s="227">
        <v>94906.37</v>
      </c>
      <c r="AR488" s="207" t="s">
        <v>15125</v>
      </c>
      <c r="AS488" s="208">
        <v>19992.02</v>
      </c>
      <c r="AT488" s="93"/>
      <c r="AU488" s="199" t="s">
        <v>31749</v>
      </c>
      <c r="AV488" s="200">
        <v>22136.21</v>
      </c>
      <c r="BA488" t="s">
        <v>43965</v>
      </c>
      <c r="BB488">
        <v>493.72</v>
      </c>
      <c r="BD488" s="272" t="s">
        <v>38027</v>
      </c>
      <c r="BE488" s="273">
        <v>11753.11</v>
      </c>
      <c r="BG488" s="244" t="s">
        <v>11437</v>
      </c>
      <c r="BH488" s="245">
        <v>325.63</v>
      </c>
      <c r="BJ488" s="230" t="s">
        <v>41699</v>
      </c>
      <c r="BK488" s="231">
        <v>138061.31</v>
      </c>
      <c r="BM488" s="209" t="s">
        <v>8009</v>
      </c>
      <c r="BN488" s="210">
        <v>1069.9000000000001</v>
      </c>
      <c r="BP488" s="195" t="s">
        <v>10434</v>
      </c>
      <c r="BQ488" s="196">
        <v>39892</v>
      </c>
    </row>
    <row r="489" spans="5:69" x14ac:dyDescent="0.55000000000000004">
      <c r="E489" t="s">
        <v>51111</v>
      </c>
      <c r="G489" s="284">
        <v>2008.6</v>
      </c>
      <c r="I489" s="282" t="s">
        <v>37284</v>
      </c>
      <c r="J489" s="282"/>
      <c r="K489" s="283">
        <v>1104.25</v>
      </c>
      <c r="M489" s="242" t="s">
        <v>5003</v>
      </c>
      <c r="N489" s="242"/>
      <c r="O489" s="243">
        <v>2494.7199999999998</v>
      </c>
      <c r="Q489" s="224" t="s">
        <v>41159</v>
      </c>
      <c r="R489" s="224"/>
      <c r="S489" s="225">
        <v>87465.63</v>
      </c>
      <c r="U489" s="203" t="s">
        <v>946</v>
      </c>
      <c r="V489" s="203"/>
      <c r="W489" s="204">
        <v>1899</v>
      </c>
      <c r="Y489" s="195" t="s">
        <v>3269</v>
      </c>
      <c r="Z489" s="195"/>
      <c r="AA489" s="196">
        <v>214794.04</v>
      </c>
      <c r="AB489" s="113"/>
      <c r="AC489" s="113"/>
      <c r="AD489" s="113"/>
      <c r="AE489" s="113"/>
      <c r="AF489" t="s">
        <v>62191</v>
      </c>
      <c r="AG489" s="284">
        <v>4485.16</v>
      </c>
      <c r="AI489" s="276" t="s">
        <v>63614</v>
      </c>
      <c r="AJ489" s="277">
        <v>76305.8</v>
      </c>
      <c r="AL489" s="246" t="s">
        <v>51495</v>
      </c>
      <c r="AM489" s="247">
        <v>4741.97</v>
      </c>
      <c r="AO489" s="226" t="s">
        <v>51499</v>
      </c>
      <c r="AP489" s="227">
        <v>18954.560000000001</v>
      </c>
      <c r="AR489" s="207" t="s">
        <v>15126</v>
      </c>
      <c r="AS489" s="208">
        <v>374.15</v>
      </c>
      <c r="AT489" s="93"/>
      <c r="AU489" s="199" t="s">
        <v>31750</v>
      </c>
      <c r="AV489" s="200">
        <v>48049.57</v>
      </c>
      <c r="BA489" t="s">
        <v>57110</v>
      </c>
      <c r="BB489">
        <v>760.22</v>
      </c>
      <c r="BD489" s="272" t="s">
        <v>38048</v>
      </c>
      <c r="BE489" s="273">
        <v>1104.25</v>
      </c>
      <c r="BG489" s="244" t="s">
        <v>11438</v>
      </c>
      <c r="BH489" s="245">
        <v>2494.7199999999998</v>
      </c>
      <c r="BJ489" s="230" t="s">
        <v>41700</v>
      </c>
      <c r="BK489" s="231">
        <v>87465.63</v>
      </c>
      <c r="BM489" s="209" t="s">
        <v>8267</v>
      </c>
      <c r="BN489" s="210">
        <v>2005</v>
      </c>
      <c r="BP489" s="195" t="s">
        <v>9928</v>
      </c>
      <c r="BQ489" s="196">
        <v>67924.28</v>
      </c>
    </row>
    <row r="490" spans="5:69" x14ac:dyDescent="0.55000000000000004">
      <c r="E490" t="s">
        <v>51113</v>
      </c>
      <c r="G490" s="284">
        <v>3790.03</v>
      </c>
      <c r="I490" s="282" t="s">
        <v>65464</v>
      </c>
      <c r="J490" s="282"/>
      <c r="K490" s="283">
        <v>21184.84</v>
      </c>
      <c r="M490" s="242" t="s">
        <v>4846</v>
      </c>
      <c r="N490" s="242"/>
      <c r="O490" s="243">
        <v>6735.71</v>
      </c>
      <c r="Q490" s="224" t="s">
        <v>41160</v>
      </c>
      <c r="R490" s="224"/>
      <c r="S490" s="225">
        <v>96346.78</v>
      </c>
      <c r="U490" s="203" t="s">
        <v>947</v>
      </c>
      <c r="V490" s="203"/>
      <c r="W490" s="204">
        <v>4196.95</v>
      </c>
      <c r="Y490" s="195" t="s">
        <v>3270</v>
      </c>
      <c r="Z490" s="195"/>
      <c r="AA490" s="196">
        <v>657.57</v>
      </c>
      <c r="AB490" s="113"/>
      <c r="AC490" s="113"/>
      <c r="AD490" s="113"/>
      <c r="AE490" s="113"/>
      <c r="AF490" t="s">
        <v>68502</v>
      </c>
      <c r="AG490" s="284">
        <v>1216.3</v>
      </c>
      <c r="AI490" s="276" t="s">
        <v>34519</v>
      </c>
      <c r="AJ490" s="277">
        <v>42872.02</v>
      </c>
      <c r="AL490" s="246" t="s">
        <v>63607</v>
      </c>
      <c r="AM490" s="247">
        <v>252</v>
      </c>
      <c r="AO490" s="226" t="s">
        <v>34478</v>
      </c>
      <c r="AP490" s="227">
        <v>27959.62</v>
      </c>
      <c r="AR490" s="207" t="s">
        <v>15127</v>
      </c>
      <c r="AS490" s="208">
        <v>3810.99</v>
      </c>
      <c r="AT490" s="93"/>
      <c r="AU490" s="199" t="s">
        <v>13179</v>
      </c>
      <c r="AV490" s="200">
        <v>21989.82</v>
      </c>
      <c r="BA490" t="s">
        <v>49555</v>
      </c>
      <c r="BB490" s="284">
        <v>107591</v>
      </c>
      <c r="BD490" s="272" t="s">
        <v>38054</v>
      </c>
      <c r="BE490" s="273">
        <v>21184.84</v>
      </c>
      <c r="BG490" s="244" t="s">
        <v>11439</v>
      </c>
      <c r="BH490" s="245">
        <v>6735.71</v>
      </c>
      <c r="BJ490" s="230" t="s">
        <v>41701</v>
      </c>
      <c r="BK490" s="231">
        <v>96346.78</v>
      </c>
      <c r="BM490" s="209" t="s">
        <v>8647</v>
      </c>
      <c r="BN490" s="210">
        <v>10106</v>
      </c>
      <c r="BP490" s="195" t="s">
        <v>10310</v>
      </c>
      <c r="BQ490" s="196">
        <v>11730</v>
      </c>
    </row>
    <row r="491" spans="5:69" x14ac:dyDescent="0.55000000000000004">
      <c r="E491" t="s">
        <v>65762</v>
      </c>
      <c r="G491" s="284">
        <v>6090</v>
      </c>
      <c r="I491" s="282" t="s">
        <v>37285</v>
      </c>
      <c r="J491" s="282"/>
      <c r="K491" s="283">
        <v>55321.52</v>
      </c>
      <c r="M491" s="242" t="s">
        <v>5311</v>
      </c>
      <c r="N491" s="242"/>
      <c r="O491" s="243">
        <v>453139.56</v>
      </c>
      <c r="Q491" s="224" t="s">
        <v>41161</v>
      </c>
      <c r="R491" s="224"/>
      <c r="S491" s="225">
        <v>66204.75</v>
      </c>
      <c r="U491" s="203" t="s">
        <v>948</v>
      </c>
      <c r="V491" s="203"/>
      <c r="W491" s="204">
        <v>172</v>
      </c>
      <c r="Y491" s="195" t="s">
        <v>3271</v>
      </c>
      <c r="Z491" s="195"/>
      <c r="AA491" s="196">
        <v>3307.03</v>
      </c>
      <c r="AB491" s="113"/>
      <c r="AC491" s="113"/>
      <c r="AD491" s="113"/>
      <c r="AE491" s="113"/>
      <c r="AF491" t="s">
        <v>68503</v>
      </c>
      <c r="AG491">
        <v>188.54</v>
      </c>
      <c r="AI491" s="276" t="s">
        <v>34520</v>
      </c>
      <c r="AJ491" s="277">
        <v>101552.91</v>
      </c>
      <c r="AL491" s="246" t="s">
        <v>63915</v>
      </c>
      <c r="AM491" s="247">
        <v>725.3</v>
      </c>
      <c r="AO491" s="226" t="s">
        <v>34479</v>
      </c>
      <c r="AP491" s="227">
        <v>170183.88</v>
      </c>
      <c r="AR491" s="207" t="s">
        <v>15128</v>
      </c>
      <c r="AS491" s="208">
        <v>3044.15</v>
      </c>
      <c r="AT491" s="93"/>
      <c r="AU491" s="199" t="s">
        <v>13180</v>
      </c>
      <c r="AV491" s="200">
        <v>1679.96</v>
      </c>
      <c r="BA491" t="s">
        <v>11914</v>
      </c>
      <c r="BB491" s="284">
        <v>1274340.81</v>
      </c>
      <c r="BD491" s="272" t="s">
        <v>38059</v>
      </c>
      <c r="BE491" s="273">
        <v>55321.52</v>
      </c>
      <c r="BG491" s="244" t="s">
        <v>11511</v>
      </c>
      <c r="BH491" s="245">
        <v>453139.56</v>
      </c>
      <c r="BJ491" s="230" t="s">
        <v>41702</v>
      </c>
      <c r="BK491" s="231">
        <v>66204.75</v>
      </c>
      <c r="BM491" s="209" t="s">
        <v>8886</v>
      </c>
      <c r="BN491" s="210">
        <v>8510</v>
      </c>
      <c r="BP491" s="195" t="s">
        <v>9929</v>
      </c>
      <c r="BQ491" s="196">
        <v>11730</v>
      </c>
    </row>
    <row r="492" spans="5:69" x14ac:dyDescent="0.55000000000000004">
      <c r="E492" t="s">
        <v>65766</v>
      </c>
      <c r="G492" s="284">
        <v>22124.83</v>
      </c>
      <c r="I492" s="282" t="s">
        <v>37287</v>
      </c>
      <c r="J492" s="282"/>
      <c r="K492" s="283">
        <v>22172.07</v>
      </c>
      <c r="M492" s="242" t="s">
        <v>5312</v>
      </c>
      <c r="N492" s="242"/>
      <c r="O492" s="243">
        <v>635863.01</v>
      </c>
      <c r="Q492" s="224" t="s">
        <v>41162</v>
      </c>
      <c r="R492" s="224"/>
      <c r="S492" s="225">
        <v>56000</v>
      </c>
      <c r="U492" s="203" t="s">
        <v>949</v>
      </c>
      <c r="V492" s="203"/>
      <c r="W492" s="204">
        <v>5480</v>
      </c>
      <c r="Y492" s="195" t="s">
        <v>3272</v>
      </c>
      <c r="Z492" s="195"/>
      <c r="AA492" s="196">
        <v>11663.24</v>
      </c>
      <c r="AB492" s="113"/>
      <c r="AC492" s="113"/>
      <c r="AD492" s="113"/>
      <c r="AE492" s="113"/>
      <c r="AF492" t="s">
        <v>57731</v>
      </c>
      <c r="AG492" s="284">
        <v>1949</v>
      </c>
      <c r="AI492" s="276" t="s">
        <v>34521</v>
      </c>
      <c r="AJ492" s="277">
        <v>53397.45</v>
      </c>
      <c r="AL492" s="246" t="s">
        <v>55774</v>
      </c>
      <c r="AM492" s="247">
        <v>7050</v>
      </c>
      <c r="AO492" s="226" t="s">
        <v>51500</v>
      </c>
      <c r="AP492" s="227">
        <v>791.43</v>
      </c>
      <c r="AR492" s="207" t="s">
        <v>15129</v>
      </c>
      <c r="AS492" s="208">
        <v>54326</v>
      </c>
      <c r="AT492" s="93"/>
      <c r="AU492" s="199" t="s">
        <v>13181</v>
      </c>
      <c r="AV492" s="200">
        <v>1339.23</v>
      </c>
      <c r="BA492" t="s">
        <v>39923</v>
      </c>
      <c r="BB492">
        <v>2.2000000000000002</v>
      </c>
      <c r="BD492" s="272" t="s">
        <v>38068</v>
      </c>
      <c r="BE492" s="273">
        <v>22172.07</v>
      </c>
      <c r="BG492" s="244" t="s">
        <v>11512</v>
      </c>
      <c r="BH492" s="245">
        <v>635863.01</v>
      </c>
      <c r="BJ492" s="230" t="s">
        <v>41703</v>
      </c>
      <c r="BK492" s="231">
        <v>56000</v>
      </c>
      <c r="BM492" s="209" t="s">
        <v>9229</v>
      </c>
      <c r="BN492" s="210">
        <v>61196</v>
      </c>
      <c r="BP492" s="195" t="s">
        <v>10311</v>
      </c>
      <c r="BQ492" s="196">
        <v>3231</v>
      </c>
    </row>
    <row r="493" spans="5:69" x14ac:dyDescent="0.55000000000000004">
      <c r="E493" t="s">
        <v>65768</v>
      </c>
      <c r="G493" s="284">
        <v>16890</v>
      </c>
      <c r="I493" s="282" t="s">
        <v>37288</v>
      </c>
      <c r="J493" s="282"/>
      <c r="K493" s="283">
        <v>66294.789999999994</v>
      </c>
      <c r="M493" s="242" t="s">
        <v>5247</v>
      </c>
      <c r="N493" s="242"/>
      <c r="O493" s="243">
        <v>6870827.9299999997</v>
      </c>
      <c r="Q493" s="224" t="s">
        <v>41163</v>
      </c>
      <c r="R493" s="224"/>
      <c r="S493" s="225">
        <v>29604</v>
      </c>
      <c r="U493" s="203" t="s">
        <v>950</v>
      </c>
      <c r="V493" s="203"/>
      <c r="W493" s="204">
        <v>26313.88</v>
      </c>
      <c r="Y493" s="195" t="s">
        <v>3273</v>
      </c>
      <c r="Z493" s="195"/>
      <c r="AA493" s="196">
        <v>4490</v>
      </c>
      <c r="AB493" s="113"/>
      <c r="AC493" s="113"/>
      <c r="AD493" s="113"/>
      <c r="AE493" s="113"/>
      <c r="AF493" t="s">
        <v>68504</v>
      </c>
      <c r="AG493">
        <v>555.22</v>
      </c>
      <c r="AI493" s="276" t="s">
        <v>66893</v>
      </c>
      <c r="AJ493" s="277">
        <v>1068800.78</v>
      </c>
      <c r="AL493" s="246" t="s">
        <v>54780</v>
      </c>
      <c r="AM493" s="247">
        <v>7500</v>
      </c>
      <c r="AO493" s="226" t="s">
        <v>51501</v>
      </c>
      <c r="AP493" s="227">
        <v>1764</v>
      </c>
      <c r="AR493" s="207" t="s">
        <v>15130</v>
      </c>
      <c r="AS493" s="208">
        <v>117634.65</v>
      </c>
      <c r="AT493" s="93"/>
      <c r="AU493" s="199" t="s">
        <v>31751</v>
      </c>
      <c r="AV493" s="200">
        <v>1820.06</v>
      </c>
      <c r="BA493" t="s">
        <v>40023</v>
      </c>
      <c r="BB493">
        <v>454.96</v>
      </c>
      <c r="BD493" s="272" t="s">
        <v>38075</v>
      </c>
      <c r="BE493" s="273">
        <v>66294.789999999994</v>
      </c>
      <c r="BG493" s="244" t="s">
        <v>11447</v>
      </c>
      <c r="BH493" s="245">
        <v>6870827.9299999997</v>
      </c>
      <c r="BJ493" s="230" t="s">
        <v>41704</v>
      </c>
      <c r="BK493" s="231">
        <v>29604</v>
      </c>
      <c r="BM493" s="209" t="s">
        <v>9494</v>
      </c>
      <c r="BN493" s="210">
        <v>2859</v>
      </c>
      <c r="BP493" s="195" t="s">
        <v>9930</v>
      </c>
      <c r="BQ493" s="196">
        <v>3231</v>
      </c>
    </row>
    <row r="494" spans="5:69" x14ac:dyDescent="0.55000000000000004">
      <c r="E494" t="s">
        <v>50968</v>
      </c>
      <c r="G494">
        <v>122.12</v>
      </c>
      <c r="I494" s="282" t="s">
        <v>37290</v>
      </c>
      <c r="J494" s="282"/>
      <c r="K494" s="283">
        <v>419922.34</v>
      </c>
      <c r="M494" s="242" t="s">
        <v>5248</v>
      </c>
      <c r="N494" s="242"/>
      <c r="O494" s="243">
        <v>46236.58</v>
      </c>
      <c r="Q494" s="224" t="s">
        <v>42101</v>
      </c>
      <c r="R494" s="224"/>
      <c r="S494" s="225">
        <v>309441.48</v>
      </c>
      <c r="U494" s="203" t="s">
        <v>951</v>
      </c>
      <c r="V494" s="203"/>
      <c r="W494" s="204">
        <v>201028</v>
      </c>
      <c r="Y494" s="195" t="s">
        <v>3274</v>
      </c>
      <c r="Z494" s="195"/>
      <c r="AA494" s="196">
        <v>59523.41</v>
      </c>
      <c r="AB494" s="113"/>
      <c r="AC494" s="113"/>
      <c r="AD494" s="113"/>
      <c r="AE494" s="113"/>
      <c r="AF494" t="s">
        <v>55334</v>
      </c>
      <c r="AG494" s="284">
        <v>22974.71</v>
      </c>
      <c r="AI494" s="276" t="s">
        <v>61075</v>
      </c>
      <c r="AJ494" s="277">
        <v>41442.910000000003</v>
      </c>
      <c r="AL494" s="246" t="s">
        <v>54781</v>
      </c>
      <c r="AM494" s="247">
        <v>1087.5899999999999</v>
      </c>
      <c r="AO494" s="226" t="s">
        <v>51502</v>
      </c>
      <c r="AP494" s="227">
        <v>195.5</v>
      </c>
      <c r="AR494" s="207" t="s">
        <v>15131</v>
      </c>
      <c r="AS494" s="208">
        <v>10530.3</v>
      </c>
      <c r="AT494" s="93"/>
      <c r="AU494" s="199" t="s">
        <v>13182</v>
      </c>
      <c r="AV494" s="200">
        <v>30231.17</v>
      </c>
      <c r="BA494" t="s">
        <v>51178</v>
      </c>
      <c r="BB494" s="284">
        <v>179644.57</v>
      </c>
      <c r="BD494" s="272" t="s">
        <v>38085</v>
      </c>
      <c r="BE494" s="273">
        <v>419922.34</v>
      </c>
      <c r="BG494" s="244" t="s">
        <v>11448</v>
      </c>
      <c r="BH494" s="245">
        <v>46236.58</v>
      </c>
      <c r="BJ494" s="230" t="s">
        <v>43492</v>
      </c>
      <c r="BK494" s="231">
        <v>309441.48</v>
      </c>
      <c r="BM494" s="209" t="s">
        <v>10860</v>
      </c>
      <c r="BN494" s="210">
        <v>2180</v>
      </c>
      <c r="BP494" s="195" t="s">
        <v>7440</v>
      </c>
      <c r="BQ494" s="196">
        <v>9370</v>
      </c>
    </row>
    <row r="495" spans="5:69" x14ac:dyDescent="0.55000000000000004">
      <c r="E495" t="s">
        <v>50969</v>
      </c>
      <c r="G495" s="284">
        <v>14178.16</v>
      </c>
      <c r="I495" s="282" t="s">
        <v>37291</v>
      </c>
      <c r="J495" s="282"/>
      <c r="K495" s="283">
        <v>3757</v>
      </c>
      <c r="M495" s="242" t="s">
        <v>5250</v>
      </c>
      <c r="N495" s="242"/>
      <c r="O495" s="243">
        <v>1827532.53</v>
      </c>
      <c r="Q495" s="224" t="s">
        <v>41164</v>
      </c>
      <c r="R495" s="224"/>
      <c r="S495" s="225">
        <v>41041.58</v>
      </c>
      <c r="U495" s="203" t="s">
        <v>952</v>
      </c>
      <c r="V495" s="203"/>
      <c r="W495" s="204">
        <v>73</v>
      </c>
      <c r="Y495" s="195" t="s">
        <v>3275</v>
      </c>
      <c r="Z495" s="195"/>
      <c r="AA495" s="196">
        <v>786.09</v>
      </c>
      <c r="AB495" s="113"/>
      <c r="AC495" s="113"/>
      <c r="AD495" s="113"/>
      <c r="AE495" s="113"/>
      <c r="AF495" t="s">
        <v>63327</v>
      </c>
      <c r="AG495">
        <v>528.67999999999995</v>
      </c>
      <c r="AI495" s="276" t="s">
        <v>63947</v>
      </c>
      <c r="AJ495" s="277">
        <v>132296.89000000001</v>
      </c>
      <c r="AL495" s="246" t="s">
        <v>54782</v>
      </c>
      <c r="AM495" s="247">
        <v>3564.75</v>
      </c>
      <c r="AO495" s="226" t="s">
        <v>51503</v>
      </c>
      <c r="AP495" s="227">
        <v>615.85</v>
      </c>
      <c r="AR495" s="207" t="s">
        <v>15132</v>
      </c>
      <c r="AS495" s="208">
        <v>368.66</v>
      </c>
      <c r="AT495" s="93"/>
      <c r="AU495" s="199" t="s">
        <v>16897</v>
      </c>
      <c r="AV495" s="200">
        <v>22136.21</v>
      </c>
      <c r="BA495" t="s">
        <v>51325</v>
      </c>
      <c r="BB495" s="284">
        <v>22298.58</v>
      </c>
      <c r="BD495" s="272" t="s">
        <v>38110</v>
      </c>
      <c r="BE495" s="273">
        <v>3757</v>
      </c>
      <c r="BG495" s="244" t="s">
        <v>11450</v>
      </c>
      <c r="BH495" s="245">
        <v>1827532.53</v>
      </c>
      <c r="BJ495" s="230" t="s">
        <v>41705</v>
      </c>
      <c r="BK495" s="231">
        <v>41041.58</v>
      </c>
      <c r="BM495" s="209" t="s">
        <v>9625</v>
      </c>
      <c r="BN495" s="210">
        <v>94144.57</v>
      </c>
      <c r="BP495" s="195" t="s">
        <v>10132</v>
      </c>
      <c r="BQ495" s="196">
        <v>1562</v>
      </c>
    </row>
    <row r="496" spans="5:69" x14ac:dyDescent="0.55000000000000004">
      <c r="E496" t="s">
        <v>50971</v>
      </c>
      <c r="G496" s="284">
        <v>52592.43</v>
      </c>
      <c r="I496" s="282" t="s">
        <v>37293</v>
      </c>
      <c r="J496" s="282"/>
      <c r="K496" s="283">
        <v>49857.89</v>
      </c>
      <c r="M496" s="242" t="s">
        <v>5251</v>
      </c>
      <c r="N496" s="242"/>
      <c r="O496" s="243">
        <v>108141.52</v>
      </c>
      <c r="Q496" s="224" t="s">
        <v>41165</v>
      </c>
      <c r="R496" s="224"/>
      <c r="S496" s="225">
        <v>26912.5</v>
      </c>
      <c r="U496" s="203" t="s">
        <v>953</v>
      </c>
      <c r="V496" s="203"/>
      <c r="W496" s="204">
        <v>9189.98</v>
      </c>
      <c r="Y496" s="195" t="s">
        <v>3276</v>
      </c>
      <c r="Z496" s="195"/>
      <c r="AA496" s="196">
        <v>42255.38</v>
      </c>
      <c r="AB496" s="113"/>
      <c r="AC496" s="113"/>
      <c r="AD496" s="113"/>
      <c r="AE496" s="113"/>
      <c r="AF496" t="s">
        <v>70074</v>
      </c>
      <c r="AG496" s="284">
        <v>4001.98</v>
      </c>
      <c r="AI496" s="276" t="s">
        <v>59396</v>
      </c>
      <c r="AJ496" s="277">
        <v>22.69</v>
      </c>
      <c r="AL496" s="246" t="s">
        <v>55775</v>
      </c>
      <c r="AM496" s="247">
        <v>1400</v>
      </c>
      <c r="AO496" s="226" t="s">
        <v>51504</v>
      </c>
      <c r="AP496" s="227">
        <v>93.76</v>
      </c>
      <c r="AR496" s="207" t="s">
        <v>15133</v>
      </c>
      <c r="AS496" s="208">
        <v>11305.2</v>
      </c>
      <c r="AT496" s="93"/>
      <c r="AU496" s="199" t="s">
        <v>31752</v>
      </c>
      <c r="AV496" s="200">
        <v>48049.57</v>
      </c>
      <c r="BA496" t="s">
        <v>46580</v>
      </c>
      <c r="BB496" s="284">
        <v>16016.53</v>
      </c>
      <c r="BD496" s="272" t="s">
        <v>38120</v>
      </c>
      <c r="BE496" s="273">
        <v>49857.89</v>
      </c>
      <c r="BG496" s="244" t="s">
        <v>11451</v>
      </c>
      <c r="BH496" s="245">
        <v>108141.52</v>
      </c>
      <c r="BJ496" s="230" t="s">
        <v>41706</v>
      </c>
      <c r="BK496" s="231">
        <v>26912.5</v>
      </c>
      <c r="BM496" s="209" t="s">
        <v>11238</v>
      </c>
      <c r="BN496" s="210">
        <v>246.1</v>
      </c>
      <c r="BP496" s="195" t="s">
        <v>8103</v>
      </c>
      <c r="BQ496" s="196">
        <v>2831</v>
      </c>
    </row>
    <row r="497" spans="5:69" x14ac:dyDescent="0.55000000000000004">
      <c r="E497" t="s">
        <v>50975</v>
      </c>
      <c r="G497" s="284">
        <v>24120.47</v>
      </c>
      <c r="I497" s="282" t="s">
        <v>37294</v>
      </c>
      <c r="J497" s="282"/>
      <c r="K497" s="283">
        <v>521985.71</v>
      </c>
      <c r="M497" s="242" t="s">
        <v>5252</v>
      </c>
      <c r="N497" s="242"/>
      <c r="O497" s="243">
        <v>598853.72</v>
      </c>
      <c r="Q497" s="224" t="s">
        <v>44286</v>
      </c>
      <c r="R497" s="224"/>
      <c r="S497" s="225">
        <v>1135656.52</v>
      </c>
      <c r="U497" s="203" t="s">
        <v>954</v>
      </c>
      <c r="V497" s="203"/>
      <c r="W497" s="204">
        <v>5811.59</v>
      </c>
      <c r="Y497" s="195" t="s">
        <v>3277</v>
      </c>
      <c r="Z497" s="195"/>
      <c r="AA497" s="196">
        <v>161.80000000000001</v>
      </c>
      <c r="AB497" s="113"/>
      <c r="AC497" s="113"/>
      <c r="AD497" s="113"/>
      <c r="AE497" s="113"/>
      <c r="AF497" t="s">
        <v>69778</v>
      </c>
      <c r="AG497" s="284">
        <v>10620.74</v>
      </c>
      <c r="AI497" s="276" t="s">
        <v>55814</v>
      </c>
      <c r="AJ497" s="277">
        <v>64328.24</v>
      </c>
      <c r="AL497" s="246" t="s">
        <v>54783</v>
      </c>
      <c r="AM497" s="247">
        <v>1534.5</v>
      </c>
      <c r="AO497" s="226" t="s">
        <v>51505</v>
      </c>
      <c r="AP497" s="227">
        <v>6880</v>
      </c>
      <c r="AR497" s="207" t="s">
        <v>15134</v>
      </c>
      <c r="AS497" s="208">
        <v>11788.38</v>
      </c>
      <c r="AT497" s="93"/>
      <c r="AU497" s="199" t="s">
        <v>13183</v>
      </c>
      <c r="AV497" s="200">
        <v>17793.77</v>
      </c>
      <c r="BA497" t="s">
        <v>70300</v>
      </c>
      <c r="BB497" s="284">
        <v>18050</v>
      </c>
      <c r="BD497" s="272" t="s">
        <v>38127</v>
      </c>
      <c r="BE497" s="273">
        <v>521985.71</v>
      </c>
      <c r="BG497" s="244" t="s">
        <v>11452</v>
      </c>
      <c r="BH497" s="245">
        <v>598853.72</v>
      </c>
      <c r="BJ497" s="230" t="s">
        <v>46372</v>
      </c>
      <c r="BK497" s="231">
        <v>1135656.52</v>
      </c>
      <c r="BM497" s="209" t="s">
        <v>11824</v>
      </c>
      <c r="BN497" s="210">
        <v>7455.64</v>
      </c>
      <c r="BP497" s="195" t="s">
        <v>10312</v>
      </c>
      <c r="BQ497" s="196">
        <v>7836</v>
      </c>
    </row>
    <row r="498" spans="5:69" x14ac:dyDescent="0.55000000000000004">
      <c r="E498" t="s">
        <v>50984</v>
      </c>
      <c r="G498" s="284">
        <v>404465.48</v>
      </c>
      <c r="I498" s="282" t="s">
        <v>37298</v>
      </c>
      <c r="J498" s="282"/>
      <c r="K498" s="283">
        <v>-0.06</v>
      </c>
      <c r="M498" s="242" t="s">
        <v>5253</v>
      </c>
      <c r="N498" s="242"/>
      <c r="O498" s="243">
        <v>1685305.24</v>
      </c>
      <c r="Q498" s="224" t="s">
        <v>41166</v>
      </c>
      <c r="R498" s="224"/>
      <c r="S498" s="225">
        <v>36251.15</v>
      </c>
      <c r="U498" s="203" t="s">
        <v>955</v>
      </c>
      <c r="V498" s="203"/>
      <c r="W498" s="204">
        <v>4413</v>
      </c>
      <c r="Y498" s="195" t="s">
        <v>3278</v>
      </c>
      <c r="Z498" s="195"/>
      <c r="AA498" s="196">
        <v>3228.38</v>
      </c>
      <c r="AB498" s="113"/>
      <c r="AC498" s="113"/>
      <c r="AD498" s="113"/>
      <c r="AE498" s="113"/>
      <c r="AF498" t="s">
        <v>68505</v>
      </c>
      <c r="AG498" s="284">
        <v>5000</v>
      </c>
      <c r="AI498" s="276" t="s">
        <v>47735</v>
      </c>
      <c r="AJ498" s="277">
        <v>2424233.5299999998</v>
      </c>
      <c r="AL498" s="246" t="s">
        <v>51497</v>
      </c>
      <c r="AM498" s="247">
        <v>817.44</v>
      </c>
      <c r="AO498" s="226" t="s">
        <v>51506</v>
      </c>
      <c r="AP498" s="227">
        <v>526.29999999999995</v>
      </c>
      <c r="AR498" s="207" t="s">
        <v>15135</v>
      </c>
      <c r="AS498" s="208">
        <v>2268.0500000000002</v>
      </c>
      <c r="AT498" s="93"/>
      <c r="AU498" s="199" t="s">
        <v>13184</v>
      </c>
      <c r="AV498" s="200">
        <v>85512</v>
      </c>
      <c r="BA498" t="s">
        <v>11919</v>
      </c>
      <c r="BB498">
        <v>44.16</v>
      </c>
      <c r="BD498" s="272" t="s">
        <v>38154</v>
      </c>
      <c r="BE498" s="273">
        <v>-0.06</v>
      </c>
      <c r="BG498" s="244" t="s">
        <v>11453</v>
      </c>
      <c r="BH498" s="245">
        <v>1685305.24</v>
      </c>
      <c r="BJ498" s="230" t="s">
        <v>41707</v>
      </c>
      <c r="BK498" s="231">
        <v>36251.15</v>
      </c>
      <c r="BM498" s="209" t="s">
        <v>9774</v>
      </c>
      <c r="BN498" s="210">
        <v>251336.21</v>
      </c>
      <c r="BP498" s="195" t="s">
        <v>9931</v>
      </c>
      <c r="BQ498" s="196">
        <v>21599</v>
      </c>
    </row>
    <row r="499" spans="5:69" x14ac:dyDescent="0.55000000000000004">
      <c r="E499" t="s">
        <v>50985</v>
      </c>
      <c r="G499" s="284">
        <v>6083.05</v>
      </c>
      <c r="I499" s="282" t="s">
        <v>37300</v>
      </c>
      <c r="J499" s="282"/>
      <c r="K499" s="283">
        <v>25548.48</v>
      </c>
      <c r="M499" s="242" t="s">
        <v>5254</v>
      </c>
      <c r="N499" s="242"/>
      <c r="O499" s="243">
        <v>445374.43</v>
      </c>
      <c r="Q499" s="224" t="s">
        <v>42102</v>
      </c>
      <c r="R499" s="224"/>
      <c r="S499" s="225">
        <v>3629271</v>
      </c>
      <c r="U499" s="203" t="s">
        <v>956</v>
      </c>
      <c r="V499" s="203"/>
      <c r="W499" s="204">
        <v>413</v>
      </c>
      <c r="Y499" s="195" t="s">
        <v>3279</v>
      </c>
      <c r="Z499" s="195"/>
      <c r="AA499" s="196">
        <v>11591.37</v>
      </c>
      <c r="AB499" s="113"/>
      <c r="AC499" s="113"/>
      <c r="AD499" s="113"/>
      <c r="AE499" s="113"/>
      <c r="AF499" t="s">
        <v>71158</v>
      </c>
      <c r="AG499">
        <v>181.75</v>
      </c>
      <c r="AI499" s="276" t="s">
        <v>66894</v>
      </c>
      <c r="AJ499" s="277">
        <v>8673.75</v>
      </c>
      <c r="AL499" s="246" t="s">
        <v>61761</v>
      </c>
      <c r="AM499" s="247">
        <v>-193.81</v>
      </c>
      <c r="AO499" s="226" t="s">
        <v>51507</v>
      </c>
      <c r="AP499" s="227">
        <v>1658.08</v>
      </c>
      <c r="AR499" s="207" t="s">
        <v>15136</v>
      </c>
      <c r="AS499" s="208">
        <v>16661.66</v>
      </c>
      <c r="AT499" s="93"/>
      <c r="AU499" s="199" t="s">
        <v>13185</v>
      </c>
      <c r="AV499" s="200">
        <v>7872.1</v>
      </c>
      <c r="BA499" t="s">
        <v>39924</v>
      </c>
      <c r="BB499" s="284">
        <v>3341.24</v>
      </c>
      <c r="BD499" s="272" t="s">
        <v>38171</v>
      </c>
      <c r="BE499" s="273">
        <v>25548.48</v>
      </c>
      <c r="BG499" s="244" t="s">
        <v>11454</v>
      </c>
      <c r="BH499" s="245">
        <v>445374.43</v>
      </c>
      <c r="BJ499" s="230" t="s">
        <v>43493</v>
      </c>
      <c r="BK499" s="231">
        <v>3629271</v>
      </c>
      <c r="BM499" s="209" t="s">
        <v>6628</v>
      </c>
      <c r="BN499" s="210">
        <v>51823</v>
      </c>
      <c r="BP499" s="195" t="s">
        <v>10115</v>
      </c>
      <c r="BQ499" s="196">
        <v>4156</v>
      </c>
    </row>
    <row r="500" spans="5:69" x14ac:dyDescent="0.55000000000000004">
      <c r="E500" t="s">
        <v>65698</v>
      </c>
      <c r="G500" s="284">
        <v>9783.68</v>
      </c>
      <c r="I500" s="282" t="s">
        <v>37301</v>
      </c>
      <c r="J500" s="282"/>
      <c r="K500" s="283">
        <v>8077.21</v>
      </c>
      <c r="M500" s="242" t="s">
        <v>5255</v>
      </c>
      <c r="N500" s="242"/>
      <c r="O500" s="243">
        <v>400519.74</v>
      </c>
      <c r="Q500" s="224" t="s">
        <v>41167</v>
      </c>
      <c r="R500" s="224"/>
      <c r="S500" s="225">
        <v>68007.899999999994</v>
      </c>
      <c r="U500" s="203" t="s">
        <v>957</v>
      </c>
      <c r="V500" s="203"/>
      <c r="W500" s="204">
        <v>459</v>
      </c>
      <c r="Y500" s="195" t="s">
        <v>3280</v>
      </c>
      <c r="Z500" s="195"/>
      <c r="AA500" s="196">
        <v>15386.46</v>
      </c>
      <c r="AB500" s="113"/>
      <c r="AC500" s="113"/>
      <c r="AD500" s="113"/>
      <c r="AE500" s="113"/>
      <c r="AF500" t="s">
        <v>70704</v>
      </c>
      <c r="AG500" s="284">
        <v>15069.02</v>
      </c>
      <c r="AI500" s="276" t="s">
        <v>58835</v>
      </c>
      <c r="AJ500" s="277">
        <v>820.76</v>
      </c>
      <c r="AL500" s="246" t="s">
        <v>63916</v>
      </c>
      <c r="AM500" s="247">
        <v>16888</v>
      </c>
      <c r="AO500" s="226" t="s">
        <v>51508</v>
      </c>
      <c r="AP500" s="227">
        <v>296.12</v>
      </c>
      <c r="AR500" s="207" t="s">
        <v>15137</v>
      </c>
      <c r="AS500" s="208">
        <v>97598.63</v>
      </c>
      <c r="AT500" s="93"/>
      <c r="AU500" s="199" t="s">
        <v>13186</v>
      </c>
      <c r="AV500" s="200">
        <v>31450</v>
      </c>
      <c r="BA500" t="s">
        <v>51179</v>
      </c>
      <c r="BB500" s="284">
        <v>7560.91</v>
      </c>
      <c r="BD500" s="272" t="s">
        <v>38176</v>
      </c>
      <c r="BE500" s="273">
        <v>8077.21</v>
      </c>
      <c r="BG500" s="244" t="s">
        <v>11455</v>
      </c>
      <c r="BH500" s="245">
        <v>400519.74</v>
      </c>
      <c r="BJ500" s="230" t="s">
        <v>41708</v>
      </c>
      <c r="BK500" s="231">
        <v>68007.899999999994</v>
      </c>
      <c r="BM500" s="209" t="s">
        <v>6886</v>
      </c>
      <c r="BN500" s="210">
        <v>2989</v>
      </c>
      <c r="BP500" s="195" t="s">
        <v>10313</v>
      </c>
      <c r="BQ500" s="196">
        <v>1939</v>
      </c>
    </row>
    <row r="501" spans="5:69" x14ac:dyDescent="0.55000000000000004">
      <c r="E501" t="s">
        <v>50989</v>
      </c>
      <c r="G501" s="284">
        <v>19996.310000000001</v>
      </c>
      <c r="I501" s="282" t="s">
        <v>37302</v>
      </c>
      <c r="J501" s="282"/>
      <c r="K501" s="283">
        <v>79597.649999999994</v>
      </c>
      <c r="M501" s="242" t="s">
        <v>5256</v>
      </c>
      <c r="N501" s="242"/>
      <c r="O501" s="243">
        <v>10903.98</v>
      </c>
      <c r="Q501" s="224" t="s">
        <v>41168</v>
      </c>
      <c r="R501" s="224"/>
      <c r="S501" s="225">
        <v>174998.31</v>
      </c>
      <c r="U501" s="203" t="s">
        <v>958</v>
      </c>
      <c r="V501" s="203"/>
      <c r="W501" s="204">
        <v>10916.78</v>
      </c>
      <c r="Y501" s="195" t="s">
        <v>3282</v>
      </c>
      <c r="Z501" s="195"/>
      <c r="AA501" s="196">
        <v>46180</v>
      </c>
      <c r="AB501" s="113"/>
      <c r="AC501" s="113"/>
      <c r="AD501" s="113"/>
      <c r="AE501" s="113"/>
      <c r="AF501" t="s">
        <v>70705</v>
      </c>
      <c r="AG501" s="284">
        <v>1093.74</v>
      </c>
      <c r="AI501" s="276" t="s">
        <v>62525</v>
      </c>
      <c r="AJ501" s="277">
        <v>2443.27</v>
      </c>
      <c r="AL501" s="246" t="s">
        <v>34473</v>
      </c>
      <c r="AM501" s="247">
        <v>122258.78</v>
      </c>
      <c r="AO501" s="226" t="s">
        <v>51509</v>
      </c>
      <c r="AP501" s="227">
        <v>1568.2</v>
      </c>
      <c r="AR501" s="207" t="s">
        <v>15138</v>
      </c>
      <c r="AS501" s="208">
        <v>59841.08</v>
      </c>
      <c r="AT501" s="93"/>
      <c r="AU501" s="199" t="s">
        <v>13187</v>
      </c>
      <c r="AV501" s="200">
        <v>11891.46</v>
      </c>
      <c r="BA501" t="s">
        <v>11920</v>
      </c>
      <c r="BB501" s="284">
        <v>97407.56</v>
      </c>
      <c r="BD501" s="272" t="s">
        <v>38181</v>
      </c>
      <c r="BE501" s="273">
        <v>79597.649999999994</v>
      </c>
      <c r="BG501" s="244" t="s">
        <v>11456</v>
      </c>
      <c r="BH501" s="245">
        <v>10903.98</v>
      </c>
      <c r="BJ501" s="230" t="s">
        <v>41709</v>
      </c>
      <c r="BK501" s="231">
        <v>174998.31</v>
      </c>
      <c r="BM501" s="209" t="s">
        <v>7570</v>
      </c>
      <c r="BN501" s="210">
        <v>11820.5</v>
      </c>
      <c r="BP501" s="195" t="s">
        <v>9932</v>
      </c>
      <c r="BQ501" s="196">
        <v>6095</v>
      </c>
    </row>
    <row r="502" spans="5:69" x14ac:dyDescent="0.55000000000000004">
      <c r="E502" t="s">
        <v>50992</v>
      </c>
      <c r="G502" s="284">
        <v>5148.3900000000003</v>
      </c>
      <c r="I502" s="282" t="s">
        <v>37306</v>
      </c>
      <c r="J502" s="282"/>
      <c r="K502" s="283">
        <v>52328.59</v>
      </c>
      <c r="M502" s="242" t="s">
        <v>5257</v>
      </c>
      <c r="N502" s="242"/>
      <c r="O502" s="243">
        <v>1199766.78</v>
      </c>
      <c r="Q502" s="224" t="s">
        <v>44287</v>
      </c>
      <c r="R502" s="224"/>
      <c r="S502" s="225">
        <v>2015835.8</v>
      </c>
      <c r="U502" s="203" t="s">
        <v>959</v>
      </c>
      <c r="V502" s="203"/>
      <c r="W502" s="204">
        <v>61641.67</v>
      </c>
      <c r="Y502" s="195" t="s">
        <v>3283</v>
      </c>
      <c r="Z502" s="195"/>
      <c r="AA502" s="196">
        <v>6605.06</v>
      </c>
      <c r="AB502" s="113"/>
      <c r="AC502" s="113"/>
      <c r="AD502" s="113"/>
      <c r="AE502" s="113"/>
      <c r="AF502" t="s">
        <v>70076</v>
      </c>
      <c r="AG502" s="284">
        <v>11796.58</v>
      </c>
      <c r="AI502" s="276" t="s">
        <v>62526</v>
      </c>
      <c r="AJ502" s="277">
        <v>158.16</v>
      </c>
      <c r="AL502" s="246" t="s">
        <v>34474</v>
      </c>
      <c r="AM502" s="247">
        <v>167188.66</v>
      </c>
      <c r="AO502" s="226" t="s">
        <v>51510</v>
      </c>
      <c r="AP502" s="227">
        <v>250.58</v>
      </c>
      <c r="AR502" s="207" t="s">
        <v>15139</v>
      </c>
      <c r="AS502" s="208">
        <v>276792.69</v>
      </c>
      <c r="AT502" s="93"/>
      <c r="AU502" s="199" t="s">
        <v>13188</v>
      </c>
      <c r="AV502" s="200">
        <v>33476.519999999997</v>
      </c>
      <c r="BA502" t="s">
        <v>39926</v>
      </c>
      <c r="BB502">
        <v>285.22000000000003</v>
      </c>
      <c r="BD502" s="272" t="s">
        <v>38197</v>
      </c>
      <c r="BE502" s="273">
        <v>52328.59</v>
      </c>
      <c r="BG502" s="244" t="s">
        <v>11457</v>
      </c>
      <c r="BH502" s="245">
        <v>1199766.78</v>
      </c>
      <c r="BJ502" s="230" t="s">
        <v>46373</v>
      </c>
      <c r="BK502" s="231">
        <v>2015835.8</v>
      </c>
      <c r="BM502" s="209" t="s">
        <v>7709</v>
      </c>
      <c r="BN502" s="210">
        <v>1477.56</v>
      </c>
      <c r="BP502" s="195" t="s">
        <v>10314</v>
      </c>
      <c r="BQ502" s="196">
        <v>2822.13</v>
      </c>
    </row>
    <row r="503" spans="5:69" x14ac:dyDescent="0.55000000000000004">
      <c r="E503" t="s">
        <v>65699</v>
      </c>
      <c r="G503" s="284">
        <v>25803.5</v>
      </c>
      <c r="I503" s="282" t="s">
        <v>37309</v>
      </c>
      <c r="J503" s="282"/>
      <c r="K503" s="283">
        <v>4904.12</v>
      </c>
      <c r="M503" s="242" t="s">
        <v>5258</v>
      </c>
      <c r="N503" s="242"/>
      <c r="O503" s="243">
        <v>4174827.12</v>
      </c>
      <c r="Q503" s="224" t="s">
        <v>44288</v>
      </c>
      <c r="R503" s="224"/>
      <c r="S503" s="225">
        <v>2047775.9</v>
      </c>
      <c r="U503" s="203" t="s">
        <v>960</v>
      </c>
      <c r="V503" s="203"/>
      <c r="W503" s="204">
        <v>1236</v>
      </c>
      <c r="Y503" s="195" t="s">
        <v>3284</v>
      </c>
      <c r="Z503" s="195"/>
      <c r="AA503" s="196">
        <v>4500</v>
      </c>
      <c r="AB503" s="113"/>
      <c r="AC503" s="113"/>
      <c r="AD503" s="113"/>
      <c r="AE503" s="113"/>
      <c r="AF503" t="s">
        <v>39414</v>
      </c>
      <c r="AG503" s="284">
        <v>8177.41</v>
      </c>
      <c r="AI503" s="276" t="s">
        <v>62527</v>
      </c>
      <c r="AJ503" s="277">
        <v>611.29999999999995</v>
      </c>
      <c r="AL503" s="246" t="s">
        <v>34475</v>
      </c>
      <c r="AM503" s="247">
        <v>48737.68</v>
      </c>
      <c r="AO503" s="226" t="s">
        <v>49583</v>
      </c>
      <c r="AP503" s="227">
        <v>9085.42</v>
      </c>
      <c r="AR503" s="207" t="s">
        <v>15140</v>
      </c>
      <c r="AS503" s="208">
        <v>574.4</v>
      </c>
      <c r="AT503" s="93"/>
      <c r="AU503" s="199" t="s">
        <v>31753</v>
      </c>
      <c r="AV503" s="200">
        <v>0.44</v>
      </c>
      <c r="BA503" t="s">
        <v>40025</v>
      </c>
      <c r="BB503">
        <v>372.56</v>
      </c>
      <c r="BD503" s="272" t="s">
        <v>38212</v>
      </c>
      <c r="BE503" s="273">
        <v>4904.12</v>
      </c>
      <c r="BG503" s="244" t="s">
        <v>11458</v>
      </c>
      <c r="BH503" s="245">
        <v>4174827.12</v>
      </c>
      <c r="BJ503" s="230" t="s">
        <v>46374</v>
      </c>
      <c r="BK503" s="231">
        <v>2047775.9</v>
      </c>
      <c r="BM503" s="209" t="s">
        <v>8010</v>
      </c>
      <c r="BN503" s="210">
        <v>1237.73</v>
      </c>
      <c r="BP503" s="195" t="s">
        <v>9933</v>
      </c>
      <c r="BQ503" s="196">
        <v>2822.13</v>
      </c>
    </row>
    <row r="504" spans="5:69" x14ac:dyDescent="0.55000000000000004">
      <c r="E504" t="s">
        <v>50994</v>
      </c>
      <c r="G504" s="284">
        <v>56272.2</v>
      </c>
      <c r="I504" s="282" t="s">
        <v>37313</v>
      </c>
      <c r="J504" s="282"/>
      <c r="K504" s="283">
        <v>221753.17</v>
      </c>
      <c r="M504" s="242" t="s">
        <v>5259</v>
      </c>
      <c r="N504" s="242"/>
      <c r="O504" s="243">
        <v>75227.570000000007</v>
      </c>
      <c r="Q504" s="224" t="s">
        <v>41169</v>
      </c>
      <c r="R504" s="224"/>
      <c r="S504" s="225">
        <v>237772</v>
      </c>
      <c r="U504" s="203" t="s">
        <v>961</v>
      </c>
      <c r="V504" s="203"/>
      <c r="W504" s="204">
        <v>6106</v>
      </c>
      <c r="Y504" s="195" t="s">
        <v>3285</v>
      </c>
      <c r="Z504" s="195"/>
      <c r="AA504" s="196">
        <v>342.7</v>
      </c>
      <c r="AB504" s="113"/>
      <c r="AC504" s="113"/>
      <c r="AD504" s="113"/>
      <c r="AE504" s="113"/>
      <c r="AF504" t="s">
        <v>47188</v>
      </c>
      <c r="AG504" s="284">
        <v>1589.95</v>
      </c>
      <c r="AI504" s="276" t="s">
        <v>62528</v>
      </c>
      <c r="AJ504" s="277">
        <v>584.96</v>
      </c>
      <c r="AL504" s="246" t="s">
        <v>51498</v>
      </c>
      <c r="AM504" s="247">
        <v>86431.76</v>
      </c>
      <c r="AO504" s="226" t="s">
        <v>44347</v>
      </c>
      <c r="AP504" s="227">
        <v>199700</v>
      </c>
      <c r="AR504" s="207" t="s">
        <v>15141</v>
      </c>
      <c r="AS504" s="208">
        <v>43.95</v>
      </c>
      <c r="AT504" s="93"/>
      <c r="AU504" s="199" t="s">
        <v>31754</v>
      </c>
      <c r="AV504" s="200">
        <v>497112.08</v>
      </c>
      <c r="BA504" t="s">
        <v>51180</v>
      </c>
      <c r="BB504" s="284">
        <v>6068.25</v>
      </c>
      <c r="BD504" s="272" t="s">
        <v>38242</v>
      </c>
      <c r="BE504" s="273">
        <v>221753.17</v>
      </c>
      <c r="BG504" s="244" t="s">
        <v>11459</v>
      </c>
      <c r="BH504" s="245">
        <v>75227.570000000007</v>
      </c>
      <c r="BJ504" s="230" t="s">
        <v>41710</v>
      </c>
      <c r="BK504" s="231">
        <v>237772</v>
      </c>
      <c r="BM504" s="209" t="s">
        <v>8268</v>
      </c>
      <c r="BN504" s="210">
        <v>6829.26</v>
      </c>
      <c r="BP504" s="195" t="s">
        <v>10315</v>
      </c>
      <c r="BQ504" s="196">
        <v>2359</v>
      </c>
    </row>
    <row r="505" spans="5:69" x14ac:dyDescent="0.55000000000000004">
      <c r="E505" t="s">
        <v>50995</v>
      </c>
      <c r="G505" s="284">
        <v>6006.11</v>
      </c>
      <c r="I505" s="282" t="s">
        <v>37314</v>
      </c>
      <c r="J505" s="282"/>
      <c r="K505" s="283">
        <v>71567.399999999994</v>
      </c>
      <c r="M505" s="242" t="s">
        <v>5260</v>
      </c>
      <c r="N505" s="242"/>
      <c r="O505" s="243">
        <v>147193.70000000001</v>
      </c>
      <c r="Q505" s="224" t="s">
        <v>41170</v>
      </c>
      <c r="R505" s="224"/>
      <c r="S505" s="225">
        <v>110072.14</v>
      </c>
      <c r="U505" s="203" t="s">
        <v>962</v>
      </c>
      <c r="V505" s="203"/>
      <c r="W505" s="204">
        <v>991</v>
      </c>
      <c r="Y505" s="195" t="s">
        <v>3286</v>
      </c>
      <c r="Z505" s="195"/>
      <c r="AA505" s="196">
        <v>97158.13</v>
      </c>
      <c r="AB505" s="113"/>
      <c r="AC505" s="113"/>
      <c r="AD505" s="113"/>
      <c r="AE505" s="113"/>
      <c r="AF505" t="s">
        <v>48199</v>
      </c>
      <c r="AG505" s="284">
        <v>25632.639999999999</v>
      </c>
      <c r="AI505" s="276" t="s">
        <v>59398</v>
      </c>
      <c r="AJ505" s="277">
        <v>10056.26</v>
      </c>
      <c r="AL505" s="246" t="s">
        <v>38832</v>
      </c>
      <c r="AM505" s="247">
        <v>22200.94</v>
      </c>
      <c r="AO505" s="226" t="s">
        <v>44348</v>
      </c>
      <c r="AP505" s="227">
        <v>15277.04</v>
      </c>
      <c r="AR505" s="207" t="s">
        <v>15142</v>
      </c>
      <c r="AS505" s="208">
        <v>92.15</v>
      </c>
      <c r="AT505" s="93"/>
      <c r="AU505" s="199" t="s">
        <v>31755</v>
      </c>
      <c r="AV505" s="200">
        <v>45934.09</v>
      </c>
      <c r="BA505" t="s">
        <v>69660</v>
      </c>
      <c r="BB505" s="284">
        <v>2145.6</v>
      </c>
      <c r="BD505" s="272" t="s">
        <v>38250</v>
      </c>
      <c r="BE505" s="273">
        <v>71567.399999999994</v>
      </c>
      <c r="BG505" s="244" t="s">
        <v>11460</v>
      </c>
      <c r="BH505" s="245">
        <v>147193.70000000001</v>
      </c>
      <c r="BJ505" s="230" t="s">
        <v>41711</v>
      </c>
      <c r="BK505" s="231">
        <v>110072.14</v>
      </c>
      <c r="BM505" s="209" t="s">
        <v>8887</v>
      </c>
      <c r="BN505" s="210">
        <v>8644.76</v>
      </c>
      <c r="BP505" s="195" t="s">
        <v>9934</v>
      </c>
      <c r="BQ505" s="196">
        <v>2359</v>
      </c>
    </row>
    <row r="506" spans="5:69" x14ac:dyDescent="0.55000000000000004">
      <c r="E506" t="s">
        <v>50996</v>
      </c>
      <c r="G506" s="284">
        <v>9749.86</v>
      </c>
      <c r="I506" s="282" t="s">
        <v>37315</v>
      </c>
      <c r="J506" s="282"/>
      <c r="K506" s="283">
        <v>24481.81</v>
      </c>
      <c r="M506" s="242" t="s">
        <v>5261</v>
      </c>
      <c r="N506" s="242"/>
      <c r="O506" s="243">
        <v>4893166.99</v>
      </c>
      <c r="Q506" s="224" t="s">
        <v>44289</v>
      </c>
      <c r="R506" s="224"/>
      <c r="S506" s="225">
        <v>1177191.24</v>
      </c>
      <c r="U506" s="203" t="s">
        <v>963</v>
      </c>
      <c r="V506" s="203"/>
      <c r="W506" s="204">
        <v>898.7</v>
      </c>
      <c r="Y506" s="195" t="s">
        <v>3287</v>
      </c>
      <c r="Z506" s="195"/>
      <c r="AA506" s="196">
        <v>7883.17</v>
      </c>
      <c r="AB506" s="113"/>
      <c r="AC506" s="113"/>
      <c r="AD506" s="113"/>
      <c r="AE506" s="113"/>
      <c r="AF506" t="s">
        <v>63340</v>
      </c>
      <c r="AG506" s="284">
        <v>1033.75</v>
      </c>
      <c r="AI506" s="276" t="s">
        <v>63615</v>
      </c>
      <c r="AJ506" s="277">
        <v>16985.599999999999</v>
      </c>
      <c r="AL506" s="246" t="s">
        <v>58416</v>
      </c>
      <c r="AM506" s="247">
        <v>171656.45</v>
      </c>
      <c r="AO506" s="226" t="s">
        <v>15178</v>
      </c>
      <c r="AP506" s="227">
        <v>198.99</v>
      </c>
      <c r="AR506" s="207" t="s">
        <v>15143</v>
      </c>
      <c r="AS506" s="208">
        <v>69550.679999999993</v>
      </c>
      <c r="AT506" s="93"/>
      <c r="AU506" s="199" t="s">
        <v>31756</v>
      </c>
      <c r="AV506" s="200">
        <v>8703.39</v>
      </c>
      <c r="BA506" t="s">
        <v>57144</v>
      </c>
      <c r="BB506" s="284">
        <v>3291.25</v>
      </c>
      <c r="BD506" s="272" t="s">
        <v>38257</v>
      </c>
      <c r="BE506" s="273">
        <v>24481.81</v>
      </c>
      <c r="BG506" s="244" t="s">
        <v>11461</v>
      </c>
      <c r="BH506" s="245">
        <v>4893166.99</v>
      </c>
      <c r="BJ506" s="230" t="s">
        <v>46375</v>
      </c>
      <c r="BK506" s="231">
        <v>1177191.24</v>
      </c>
      <c r="BM506" s="209" t="s">
        <v>9230</v>
      </c>
      <c r="BN506" s="210">
        <v>21409.84</v>
      </c>
      <c r="BP506" s="195" t="s">
        <v>10316</v>
      </c>
      <c r="BQ506" s="196">
        <v>8030</v>
      </c>
    </row>
    <row r="507" spans="5:69" x14ac:dyDescent="0.55000000000000004">
      <c r="E507" t="s">
        <v>50997</v>
      </c>
      <c r="G507" s="284">
        <v>70192.05</v>
      </c>
      <c r="I507" s="282" t="s">
        <v>37316</v>
      </c>
      <c r="J507" s="282"/>
      <c r="K507" s="283">
        <v>11540.47</v>
      </c>
      <c r="M507" s="242" t="s">
        <v>5262</v>
      </c>
      <c r="N507" s="242"/>
      <c r="O507" s="243">
        <v>119318.11</v>
      </c>
      <c r="Q507" s="224" t="s">
        <v>42103</v>
      </c>
      <c r="R507" s="224"/>
      <c r="S507" s="225">
        <v>511245</v>
      </c>
      <c r="U507" s="203" t="s">
        <v>964</v>
      </c>
      <c r="V507" s="203"/>
      <c r="W507" s="204">
        <v>1186</v>
      </c>
      <c r="Y507" s="195" t="s">
        <v>3288</v>
      </c>
      <c r="Z507" s="195"/>
      <c r="AA507" s="196">
        <v>39892</v>
      </c>
      <c r="AB507" s="113"/>
      <c r="AC507" s="113"/>
      <c r="AD507" s="113"/>
      <c r="AE507" s="113"/>
      <c r="AF507" t="s">
        <v>50338</v>
      </c>
      <c r="AG507" s="284">
        <v>5310.85</v>
      </c>
      <c r="AI507" s="276" t="s">
        <v>63616</v>
      </c>
      <c r="AJ507" s="277">
        <v>1299.46</v>
      </c>
      <c r="AL507" s="246" t="s">
        <v>59465</v>
      </c>
      <c r="AM507" s="247">
        <v>3581</v>
      </c>
      <c r="AO507" s="226" t="s">
        <v>15193</v>
      </c>
      <c r="AP507" s="227">
        <v>386</v>
      </c>
      <c r="AR507" s="207" t="s">
        <v>15144</v>
      </c>
      <c r="AS507" s="208">
        <v>10607</v>
      </c>
      <c r="AT507" s="93"/>
      <c r="AU507" s="199" t="s">
        <v>13189</v>
      </c>
      <c r="AV507" s="200">
        <v>17793.77</v>
      </c>
      <c r="BA507" t="s">
        <v>11922</v>
      </c>
      <c r="BB507" s="284">
        <v>20827292</v>
      </c>
      <c r="BD507" s="272" t="s">
        <v>38265</v>
      </c>
      <c r="BE507" s="273">
        <v>11540.47</v>
      </c>
      <c r="BG507" s="244" t="s">
        <v>11462</v>
      </c>
      <c r="BH507" s="245">
        <v>119318.11</v>
      </c>
      <c r="BJ507" s="230" t="s">
        <v>43494</v>
      </c>
      <c r="BK507" s="231">
        <v>511245</v>
      </c>
      <c r="BM507" s="209" t="s">
        <v>10579</v>
      </c>
      <c r="BN507" s="210">
        <v>3132</v>
      </c>
      <c r="BP507" s="195" t="s">
        <v>9935</v>
      </c>
      <c r="BQ507" s="196">
        <v>8030</v>
      </c>
    </row>
    <row r="508" spans="5:69" x14ac:dyDescent="0.55000000000000004">
      <c r="E508" t="s">
        <v>51006</v>
      </c>
      <c r="G508" s="284">
        <v>119547.19</v>
      </c>
      <c r="I508" s="282" t="s">
        <v>37318</v>
      </c>
      <c r="J508" s="282"/>
      <c r="K508" s="283">
        <v>600.75</v>
      </c>
      <c r="M508" s="242" t="s">
        <v>5263</v>
      </c>
      <c r="N508" s="242"/>
      <c r="O508" s="243">
        <v>127.57</v>
      </c>
      <c r="Q508" s="224" t="s">
        <v>3241</v>
      </c>
      <c r="R508" s="224"/>
      <c r="S508" s="225">
        <v>104045.75999999999</v>
      </c>
      <c r="U508" s="203" t="s">
        <v>965</v>
      </c>
      <c r="V508" s="203"/>
      <c r="W508" s="204">
        <v>2955</v>
      </c>
      <c r="Y508" s="195" t="s">
        <v>3289</v>
      </c>
      <c r="Z508" s="195"/>
      <c r="AA508" s="196">
        <v>56336.41</v>
      </c>
      <c r="AB508" s="113"/>
      <c r="AC508" s="113"/>
      <c r="AD508" s="113"/>
      <c r="AE508" s="113"/>
      <c r="AF508" t="s">
        <v>50339</v>
      </c>
      <c r="AG508" s="284">
        <v>36656.230000000003</v>
      </c>
      <c r="AI508" s="276" t="s">
        <v>63617</v>
      </c>
      <c r="AJ508" s="277">
        <v>2245.83</v>
      </c>
      <c r="AL508" s="246" t="s">
        <v>54784</v>
      </c>
      <c r="AM508" s="247">
        <v>15004.45</v>
      </c>
      <c r="AO508" s="226" t="s">
        <v>44349</v>
      </c>
      <c r="AP508" s="227">
        <v>468679.45</v>
      </c>
      <c r="AR508" s="207" t="s">
        <v>15145</v>
      </c>
      <c r="AS508" s="208">
        <v>811.44</v>
      </c>
      <c r="AT508" s="93"/>
      <c r="AU508" s="199" t="s">
        <v>13190</v>
      </c>
      <c r="AV508" s="200">
        <v>85512</v>
      </c>
      <c r="BA508" t="s">
        <v>40026</v>
      </c>
      <c r="BB508" s="284">
        <v>22768.799999999999</v>
      </c>
      <c r="BD508" s="272" t="s">
        <v>38275</v>
      </c>
      <c r="BE508" s="273">
        <v>600.75</v>
      </c>
      <c r="BG508" s="244" t="s">
        <v>11463</v>
      </c>
      <c r="BH508" s="245">
        <v>127.57</v>
      </c>
      <c r="BJ508" s="230" t="s">
        <v>9199</v>
      </c>
      <c r="BK508" s="231">
        <v>104045.75999999999</v>
      </c>
      <c r="BM508" s="209" t="s">
        <v>11239</v>
      </c>
      <c r="BN508" s="210">
        <v>6000</v>
      </c>
      <c r="BP508" s="195" t="s">
        <v>7628</v>
      </c>
      <c r="BQ508" s="196">
        <v>120898</v>
      </c>
    </row>
    <row r="509" spans="5:69" x14ac:dyDescent="0.55000000000000004">
      <c r="E509" t="s">
        <v>51007</v>
      </c>
      <c r="G509" s="284">
        <v>42291.64</v>
      </c>
      <c r="I509" s="282" t="s">
        <v>37319</v>
      </c>
      <c r="J509" s="282"/>
      <c r="K509" s="283">
        <v>57889.87</v>
      </c>
      <c r="M509" s="242" t="s">
        <v>5264</v>
      </c>
      <c r="N509" s="242"/>
      <c r="O509" s="243">
        <v>4840025.59</v>
      </c>
      <c r="Q509" s="224" t="s">
        <v>3314</v>
      </c>
      <c r="R509" s="224"/>
      <c r="S509" s="225">
        <v>142823</v>
      </c>
      <c r="U509" s="203" t="s">
        <v>966</v>
      </c>
      <c r="V509" s="203"/>
      <c r="W509" s="204">
        <v>680</v>
      </c>
      <c r="Y509" s="195" t="s">
        <v>3290</v>
      </c>
      <c r="Z509" s="195"/>
      <c r="AA509" s="196">
        <v>57210</v>
      </c>
      <c r="AB509" s="113"/>
      <c r="AC509" s="113"/>
      <c r="AD509" s="113"/>
      <c r="AE509" s="113"/>
      <c r="AF509" t="s">
        <v>42865</v>
      </c>
      <c r="AG509" s="284">
        <v>3225.68</v>
      </c>
      <c r="AI509" s="276" t="s">
        <v>66895</v>
      </c>
      <c r="AJ509" s="277">
        <v>656.59</v>
      </c>
      <c r="AL509" s="246" t="s">
        <v>38833</v>
      </c>
      <c r="AM509" s="247">
        <v>22319.93</v>
      </c>
      <c r="AO509" s="226" t="s">
        <v>44350</v>
      </c>
      <c r="AP509" s="227">
        <v>35853.85</v>
      </c>
      <c r="AR509" s="207" t="s">
        <v>15146</v>
      </c>
      <c r="AS509" s="208">
        <v>4140</v>
      </c>
      <c r="AT509" s="93"/>
      <c r="AU509" s="199" t="s">
        <v>13191</v>
      </c>
      <c r="AV509" s="200">
        <v>7872.54</v>
      </c>
      <c r="BA509" t="s">
        <v>51182</v>
      </c>
      <c r="BB509" s="284">
        <v>304880.34999999998</v>
      </c>
      <c r="BD509" s="272" t="s">
        <v>38280</v>
      </c>
      <c r="BE509" s="273">
        <v>57889.87</v>
      </c>
      <c r="BG509" s="244" t="s">
        <v>11464</v>
      </c>
      <c r="BH509" s="245">
        <v>4840025.59</v>
      </c>
      <c r="BJ509" s="230" t="s">
        <v>9200</v>
      </c>
      <c r="BK509" s="231">
        <v>142823</v>
      </c>
      <c r="BM509" s="209" t="s">
        <v>9775</v>
      </c>
      <c r="BN509" s="210">
        <v>115363.65</v>
      </c>
      <c r="BP509" s="195" t="s">
        <v>8105</v>
      </c>
      <c r="BQ509" s="196">
        <v>2442</v>
      </c>
    </row>
    <row r="510" spans="5:69" x14ac:dyDescent="0.55000000000000004">
      <c r="E510" t="s">
        <v>51010</v>
      </c>
      <c r="G510" s="284">
        <v>2183.6799999999998</v>
      </c>
      <c r="I510" s="282" t="s">
        <v>37320</v>
      </c>
      <c r="J510" s="282"/>
      <c r="K510" s="283">
        <v>76140.990000000005</v>
      </c>
      <c r="M510" s="242" t="s">
        <v>5269</v>
      </c>
      <c r="N510" s="242"/>
      <c r="O510" s="243">
        <v>1377932.64</v>
      </c>
      <c r="Q510" s="224" t="s">
        <v>3315</v>
      </c>
      <c r="R510" s="224"/>
      <c r="S510" s="225">
        <v>328491.73</v>
      </c>
      <c r="U510" s="203" t="s">
        <v>967</v>
      </c>
      <c r="V510" s="203"/>
      <c r="W510" s="204">
        <v>657</v>
      </c>
      <c r="Y510" s="195" t="s">
        <v>3291</v>
      </c>
      <c r="Z510" s="195"/>
      <c r="AA510" s="196">
        <v>435</v>
      </c>
      <c r="AB510" s="113"/>
      <c r="AC510" s="113"/>
      <c r="AD510" s="113"/>
      <c r="AE510" s="113"/>
      <c r="AF510" t="s">
        <v>50341</v>
      </c>
      <c r="AG510">
        <v>804.35</v>
      </c>
      <c r="AI510" s="276" t="s">
        <v>70353</v>
      </c>
      <c r="AJ510" s="277">
        <v>530.41</v>
      </c>
      <c r="AL510" s="246" t="s">
        <v>33057</v>
      </c>
      <c r="AM510" s="247">
        <v>48069.43</v>
      </c>
      <c r="AO510" s="226" t="s">
        <v>15205</v>
      </c>
      <c r="AP510" s="227">
        <v>3034.39</v>
      </c>
      <c r="AR510" s="207" t="s">
        <v>15147</v>
      </c>
      <c r="AS510" s="208">
        <v>440.77</v>
      </c>
      <c r="AT510" s="93"/>
      <c r="AU510" s="199" t="s">
        <v>13192</v>
      </c>
      <c r="AV510" s="200">
        <v>528562.07999999996</v>
      </c>
      <c r="BA510" t="s">
        <v>51329</v>
      </c>
      <c r="BB510" s="284">
        <v>5000</v>
      </c>
      <c r="BD510" s="272" t="s">
        <v>38285</v>
      </c>
      <c r="BE510" s="273">
        <v>76140.990000000005</v>
      </c>
      <c r="BG510" s="244" t="s">
        <v>11469</v>
      </c>
      <c r="BH510" s="245">
        <v>1377932.64</v>
      </c>
      <c r="BJ510" s="230" t="s">
        <v>9201</v>
      </c>
      <c r="BK510" s="231">
        <v>328491.73</v>
      </c>
      <c r="BM510" s="209" t="s">
        <v>6629</v>
      </c>
      <c r="BN510" s="210">
        <v>477725</v>
      </c>
      <c r="BP510" s="195" t="s">
        <v>10317</v>
      </c>
      <c r="BQ510" s="196">
        <v>144696</v>
      </c>
    </row>
    <row r="511" spans="5:69" x14ac:dyDescent="0.55000000000000004">
      <c r="E511" t="s">
        <v>51011</v>
      </c>
      <c r="G511" s="284">
        <v>31993.59</v>
      </c>
      <c r="I511" s="282" t="s">
        <v>37322</v>
      </c>
      <c r="J511" s="282"/>
      <c r="K511" s="283">
        <v>1405.99</v>
      </c>
      <c r="M511" s="242" t="s">
        <v>5265</v>
      </c>
      <c r="N511" s="242"/>
      <c r="O511" s="243">
        <v>131.69</v>
      </c>
      <c r="Q511" s="224" t="s">
        <v>4146</v>
      </c>
      <c r="R511" s="224"/>
      <c r="S511" s="225">
        <v>62985</v>
      </c>
      <c r="U511" s="203" t="s">
        <v>968</v>
      </c>
      <c r="V511" s="203"/>
      <c r="W511" s="204">
        <v>622</v>
      </c>
      <c r="Y511" s="195" t="s">
        <v>3292</v>
      </c>
      <c r="Z511" s="195"/>
      <c r="AA511" s="196">
        <v>60850</v>
      </c>
      <c r="AB511" s="113"/>
      <c r="AC511" s="113"/>
      <c r="AD511" s="113"/>
      <c r="AE511" s="113"/>
      <c r="AF511" t="s">
        <v>50343</v>
      </c>
      <c r="AG511">
        <v>58.03</v>
      </c>
      <c r="AI511" s="276" t="s">
        <v>66896</v>
      </c>
      <c r="AJ511" s="277">
        <v>106.96</v>
      </c>
      <c r="AL511" s="246" t="s">
        <v>33058</v>
      </c>
      <c r="AM511" s="247">
        <v>156481.19</v>
      </c>
      <c r="AO511" s="226" t="s">
        <v>34484</v>
      </c>
      <c r="AP511" s="227">
        <v>13730</v>
      </c>
      <c r="AR511" s="207" t="s">
        <v>15148</v>
      </c>
      <c r="AS511" s="208">
        <v>2449.6</v>
      </c>
      <c r="AT511" s="93"/>
      <c r="AU511" s="199" t="s">
        <v>13193</v>
      </c>
      <c r="AV511" s="200">
        <v>57825.55</v>
      </c>
      <c r="BA511" t="s">
        <v>57044</v>
      </c>
      <c r="BB511" s="284">
        <v>19859.45</v>
      </c>
      <c r="BD511" s="272" t="s">
        <v>38304</v>
      </c>
      <c r="BE511" s="273">
        <v>1405.99</v>
      </c>
      <c r="BG511" s="244" t="s">
        <v>11465</v>
      </c>
      <c r="BH511" s="245">
        <v>131.69</v>
      </c>
      <c r="BJ511" s="230" t="s">
        <v>10520</v>
      </c>
      <c r="BK511" s="231">
        <v>62985</v>
      </c>
      <c r="BM511" s="209" t="s">
        <v>6887</v>
      </c>
      <c r="BN511" s="210">
        <v>53035</v>
      </c>
      <c r="BP511" s="195" t="s">
        <v>9356</v>
      </c>
      <c r="BQ511" s="196">
        <v>56336.41</v>
      </c>
    </row>
    <row r="512" spans="5:69" x14ac:dyDescent="0.55000000000000004">
      <c r="E512" t="s">
        <v>51020</v>
      </c>
      <c r="G512" s="284">
        <v>20074.59</v>
      </c>
      <c r="I512" s="282" t="s">
        <v>37323</v>
      </c>
      <c r="J512" s="282"/>
      <c r="K512" s="283">
        <v>47636.5</v>
      </c>
      <c r="M512" s="242" t="s">
        <v>5266</v>
      </c>
      <c r="N512" s="242"/>
      <c r="O512" s="243">
        <v>18404.849999999999</v>
      </c>
      <c r="Q512" s="224" t="s">
        <v>3316</v>
      </c>
      <c r="R512" s="224"/>
      <c r="S512" s="225">
        <v>2651.94</v>
      </c>
      <c r="U512" s="203" t="s">
        <v>969</v>
      </c>
      <c r="V512" s="203"/>
      <c r="W512" s="204">
        <v>222</v>
      </c>
      <c r="Y512" s="195" t="s">
        <v>3293</v>
      </c>
      <c r="Z512" s="195"/>
      <c r="AA512" s="196">
        <v>2976.82</v>
      </c>
      <c r="AB512" s="113"/>
      <c r="AC512" s="113"/>
      <c r="AD512" s="113"/>
      <c r="AE512" s="113"/>
      <c r="AF512" t="s">
        <v>50345</v>
      </c>
      <c r="AG512">
        <v>3.44</v>
      </c>
      <c r="AI512" s="276" t="s">
        <v>61773</v>
      </c>
      <c r="AJ512" s="277">
        <v>140</v>
      </c>
      <c r="AL512" s="246" t="s">
        <v>34476</v>
      </c>
      <c r="AM512" s="247">
        <v>82320.960000000006</v>
      </c>
      <c r="AO512" s="226" t="s">
        <v>51511</v>
      </c>
      <c r="AP512" s="227">
        <v>10155.31</v>
      </c>
      <c r="AR512" s="207" t="s">
        <v>15149</v>
      </c>
      <c r="AS512" s="208">
        <v>187.39</v>
      </c>
      <c r="AT512" s="93"/>
      <c r="AU512" s="199" t="s">
        <v>13194</v>
      </c>
      <c r="AV512" s="200">
        <v>33476.519999999997</v>
      </c>
      <c r="BA512" t="s">
        <v>66477</v>
      </c>
      <c r="BB512" s="284">
        <v>16719.04</v>
      </c>
      <c r="BD512" s="272" t="s">
        <v>38311</v>
      </c>
      <c r="BE512" s="273">
        <v>47636.5</v>
      </c>
      <c r="BG512" s="244" t="s">
        <v>11466</v>
      </c>
      <c r="BH512" s="245">
        <v>18404.849999999999</v>
      </c>
      <c r="BJ512" s="230" t="s">
        <v>9203</v>
      </c>
      <c r="BK512" s="231">
        <v>2651.94</v>
      </c>
      <c r="BM512" s="209" t="s">
        <v>7053</v>
      </c>
      <c r="BN512" s="210">
        <v>22003</v>
      </c>
      <c r="BP512" s="195" t="s">
        <v>9937</v>
      </c>
      <c r="BQ512" s="196">
        <v>324372.40999999997</v>
      </c>
    </row>
    <row r="513" spans="5:69" x14ac:dyDescent="0.55000000000000004">
      <c r="E513" t="s">
        <v>51023</v>
      </c>
      <c r="G513" s="284">
        <v>80549.960000000006</v>
      </c>
      <c r="I513" s="282" t="s">
        <v>37324</v>
      </c>
      <c r="J513" s="282"/>
      <c r="K513" s="283">
        <v>197.72</v>
      </c>
      <c r="M513" s="242" t="s">
        <v>5267</v>
      </c>
      <c r="N513" s="242"/>
      <c r="O513" s="243">
        <v>586.73</v>
      </c>
      <c r="Q513" s="224" t="s">
        <v>3243</v>
      </c>
      <c r="R513" s="224"/>
      <c r="S513" s="225">
        <v>157238.59</v>
      </c>
      <c r="U513" s="203" t="s">
        <v>970</v>
      </c>
      <c r="V513" s="203"/>
      <c r="W513" s="204">
        <v>2649</v>
      </c>
      <c r="Y513" s="195" t="s">
        <v>3294</v>
      </c>
      <c r="Z513" s="195"/>
      <c r="AA513" s="196">
        <v>44127.87</v>
      </c>
      <c r="AB513" s="113"/>
      <c r="AC513" s="113"/>
      <c r="AD513" s="113"/>
      <c r="AE513" s="113"/>
      <c r="AF513" t="s">
        <v>42868</v>
      </c>
      <c r="AG513">
        <v>461.86</v>
      </c>
      <c r="AI513" s="276" t="s">
        <v>61774</v>
      </c>
      <c r="AJ513" s="277">
        <v>10.71</v>
      </c>
      <c r="AL513" s="246" t="s">
        <v>40090</v>
      </c>
      <c r="AM513" s="247">
        <v>70244</v>
      </c>
      <c r="AO513" s="226" t="s">
        <v>51512</v>
      </c>
      <c r="AP513" s="227">
        <v>1306.2</v>
      </c>
      <c r="AR513" s="207" t="s">
        <v>15150</v>
      </c>
      <c r="AS513" s="208">
        <v>74.709999999999994</v>
      </c>
      <c r="AT513" s="93"/>
      <c r="AU513" s="199" t="s">
        <v>17000</v>
      </c>
      <c r="AV513" s="200">
        <v>8703.39</v>
      </c>
      <c r="BA513" t="s">
        <v>57145</v>
      </c>
      <c r="BB513">
        <v>750.75</v>
      </c>
      <c r="BD513" s="272" t="s">
        <v>38319</v>
      </c>
      <c r="BE513" s="273">
        <v>197.72</v>
      </c>
      <c r="BG513" s="244" t="s">
        <v>11467</v>
      </c>
      <c r="BH513" s="245">
        <v>586.73</v>
      </c>
      <c r="BJ513" s="230" t="s">
        <v>9204</v>
      </c>
      <c r="BK513" s="231">
        <v>157238.59</v>
      </c>
      <c r="BM513" s="209" t="s">
        <v>7295</v>
      </c>
      <c r="BN513" s="210">
        <v>222778</v>
      </c>
      <c r="BP513" s="195" t="s">
        <v>10318</v>
      </c>
      <c r="BQ513" s="196">
        <v>2267</v>
      </c>
    </row>
    <row r="514" spans="5:69" x14ac:dyDescent="0.55000000000000004">
      <c r="E514" t="s">
        <v>51025</v>
      </c>
      <c r="G514" s="284">
        <v>234654.46</v>
      </c>
      <c r="I514" s="282" t="s">
        <v>37325</v>
      </c>
      <c r="J514" s="282"/>
      <c r="K514" s="283">
        <v>11073.28</v>
      </c>
      <c r="M514" s="242" t="s">
        <v>5268</v>
      </c>
      <c r="N514" s="242"/>
      <c r="O514" s="243">
        <v>71755.039999999994</v>
      </c>
      <c r="Q514" s="224" t="s">
        <v>3317</v>
      </c>
      <c r="R514" s="224"/>
      <c r="S514" s="225">
        <v>465504.14</v>
      </c>
      <c r="U514" s="203" t="s">
        <v>971</v>
      </c>
      <c r="V514" s="203"/>
      <c r="W514" s="204">
        <v>7548.67</v>
      </c>
      <c r="Y514" s="195" t="s">
        <v>3295</v>
      </c>
      <c r="Z514" s="195"/>
      <c r="AA514" s="196">
        <v>1135.73</v>
      </c>
      <c r="AB514" s="113"/>
      <c r="AC514" s="113"/>
      <c r="AD514" s="113"/>
      <c r="AE514" s="113"/>
      <c r="AF514" t="s">
        <v>42870</v>
      </c>
      <c r="AG514" s="284">
        <v>9777.7000000000007</v>
      </c>
      <c r="AI514" s="276" t="s">
        <v>61775</v>
      </c>
      <c r="AJ514" s="277">
        <v>35.18</v>
      </c>
      <c r="AL514" s="246" t="s">
        <v>34477</v>
      </c>
      <c r="AM514" s="247">
        <v>99459.74</v>
      </c>
      <c r="AO514" s="226" t="s">
        <v>51513</v>
      </c>
      <c r="AP514" s="227">
        <v>876.82</v>
      </c>
      <c r="AR514" s="207" t="s">
        <v>15151</v>
      </c>
      <c r="AS514" s="208">
        <v>9671.59</v>
      </c>
      <c r="AT514" s="93"/>
      <c r="AU514" s="199" t="s">
        <v>13195</v>
      </c>
      <c r="AV514" s="200">
        <v>28982.38</v>
      </c>
      <c r="BA514" t="s">
        <v>11925</v>
      </c>
      <c r="BB514" s="284">
        <v>513530.76</v>
      </c>
      <c r="BD514" s="272" t="s">
        <v>38324</v>
      </c>
      <c r="BE514" s="273">
        <v>11073.28</v>
      </c>
      <c r="BG514" s="244" t="s">
        <v>11468</v>
      </c>
      <c r="BH514" s="245">
        <v>71755.039999999994</v>
      </c>
      <c r="BJ514" s="230" t="s">
        <v>9205</v>
      </c>
      <c r="BK514" s="231">
        <v>465504.14</v>
      </c>
      <c r="BM514" s="209" t="s">
        <v>7571</v>
      </c>
      <c r="BN514" s="210">
        <v>219257</v>
      </c>
      <c r="BP514" s="195" t="s">
        <v>9938</v>
      </c>
      <c r="BQ514" s="196">
        <v>2267</v>
      </c>
    </row>
    <row r="515" spans="5:69" x14ac:dyDescent="0.55000000000000004">
      <c r="E515" t="s">
        <v>51028</v>
      </c>
      <c r="G515" s="284">
        <v>22698.51</v>
      </c>
      <c r="I515" s="282" t="s">
        <v>37326</v>
      </c>
      <c r="J515" s="282"/>
      <c r="K515" s="283">
        <v>9870.92</v>
      </c>
      <c r="M515" s="242" t="s">
        <v>46388</v>
      </c>
      <c r="N515" s="242"/>
      <c r="O515" s="243">
        <v>83713.240000000005</v>
      </c>
      <c r="Q515" s="224" t="s">
        <v>3318</v>
      </c>
      <c r="R515" s="224"/>
      <c r="S515" s="225">
        <v>167396.4</v>
      </c>
      <c r="U515" s="203" t="s">
        <v>972</v>
      </c>
      <c r="V515" s="203"/>
      <c r="W515" s="204">
        <v>3418.51</v>
      </c>
      <c r="Y515" s="195" t="s">
        <v>3296</v>
      </c>
      <c r="Z515" s="195"/>
      <c r="AA515" s="196">
        <v>5900</v>
      </c>
      <c r="AB515" s="113"/>
      <c r="AC515" s="113"/>
      <c r="AD515" s="113"/>
      <c r="AE515" s="113"/>
      <c r="AF515" t="s">
        <v>71159</v>
      </c>
      <c r="AG515" s="284">
        <v>1602</v>
      </c>
      <c r="AI515" s="276" t="s">
        <v>63954</v>
      </c>
      <c r="AJ515" s="277">
        <v>82.58</v>
      </c>
      <c r="AL515" s="246" t="s">
        <v>51499</v>
      </c>
      <c r="AM515" s="247">
        <v>32754.3</v>
      </c>
      <c r="AO515" s="226" t="s">
        <v>51514</v>
      </c>
      <c r="AP515" s="227">
        <v>2762.23</v>
      </c>
      <c r="AR515" s="207" t="s">
        <v>15152</v>
      </c>
      <c r="AS515" s="208">
        <v>739.9</v>
      </c>
      <c r="AT515" s="93"/>
      <c r="AU515" s="199" t="s">
        <v>13196</v>
      </c>
      <c r="AV515" s="200">
        <v>27950</v>
      </c>
      <c r="BA515" t="s">
        <v>43974</v>
      </c>
      <c r="BB515">
        <v>615</v>
      </c>
      <c r="BD515" s="272" t="s">
        <v>38328</v>
      </c>
      <c r="BE515" s="273">
        <v>9870.92</v>
      </c>
      <c r="BG515" s="244" t="s">
        <v>46492</v>
      </c>
      <c r="BH515" s="245">
        <v>83713.240000000005</v>
      </c>
      <c r="BJ515" s="230" t="s">
        <v>9206</v>
      </c>
      <c r="BK515" s="231">
        <v>167396.4</v>
      </c>
      <c r="BM515" s="209" t="s">
        <v>7710</v>
      </c>
      <c r="BN515" s="210">
        <v>177419</v>
      </c>
      <c r="BP515" s="195" t="s">
        <v>10319</v>
      </c>
      <c r="BQ515" s="196">
        <v>6899</v>
      </c>
    </row>
    <row r="516" spans="5:69" x14ac:dyDescent="0.55000000000000004">
      <c r="E516" t="s">
        <v>65710</v>
      </c>
      <c r="G516" s="284">
        <v>36313.85</v>
      </c>
      <c r="I516" s="282" t="s">
        <v>37327</v>
      </c>
      <c r="J516" s="282"/>
      <c r="K516" s="283">
        <v>39319.58</v>
      </c>
      <c r="M516" s="242" t="s">
        <v>5270</v>
      </c>
      <c r="N516" s="242"/>
      <c r="O516" s="243">
        <v>18621.39</v>
      </c>
      <c r="Q516" s="224" t="s">
        <v>3319</v>
      </c>
      <c r="R516" s="224"/>
      <c r="S516" s="225">
        <v>3034.39</v>
      </c>
      <c r="U516" s="203" t="s">
        <v>973</v>
      </c>
      <c r="V516" s="203"/>
      <c r="W516" s="204">
        <v>258</v>
      </c>
      <c r="Y516" s="195" t="s">
        <v>3297</v>
      </c>
      <c r="Z516" s="195"/>
      <c r="AA516" s="196">
        <v>29510.6</v>
      </c>
      <c r="AB516" s="113"/>
      <c r="AC516" s="113"/>
      <c r="AD516" s="113"/>
      <c r="AE516" s="113"/>
      <c r="AF516" t="s">
        <v>59791</v>
      </c>
      <c r="AG516" s="284">
        <v>12816</v>
      </c>
      <c r="AI516" s="276" t="s">
        <v>61184</v>
      </c>
      <c r="AJ516" s="277">
        <v>3707.58</v>
      </c>
      <c r="AL516" s="246" t="s">
        <v>34478</v>
      </c>
      <c r="AM516" s="247">
        <v>34612.269999999997</v>
      </c>
      <c r="AO516" s="226" t="s">
        <v>51515</v>
      </c>
      <c r="AP516" s="227">
        <v>747.93</v>
      </c>
      <c r="AR516" s="207" t="s">
        <v>15153</v>
      </c>
      <c r="AS516" s="208">
        <v>972.11</v>
      </c>
      <c r="AT516" s="93"/>
      <c r="AU516" s="199" t="s">
        <v>13197</v>
      </c>
      <c r="AV516" s="200">
        <v>4294.05</v>
      </c>
      <c r="BA516" t="s">
        <v>57146</v>
      </c>
      <c r="BB516" s="284">
        <v>2802.35</v>
      </c>
      <c r="BD516" s="272" t="s">
        <v>38335</v>
      </c>
      <c r="BE516" s="273">
        <v>39319.58</v>
      </c>
      <c r="BG516" s="244" t="s">
        <v>11470</v>
      </c>
      <c r="BH516" s="245">
        <v>18621.39</v>
      </c>
      <c r="BJ516" s="230" t="s">
        <v>9207</v>
      </c>
      <c r="BK516" s="231">
        <v>3034.39</v>
      </c>
      <c r="BM516" s="209" t="s">
        <v>8011</v>
      </c>
      <c r="BN516" s="210">
        <v>82165</v>
      </c>
      <c r="BP516" s="195" t="s">
        <v>9939</v>
      </c>
      <c r="BQ516" s="196">
        <v>6899</v>
      </c>
    </row>
    <row r="517" spans="5:69" x14ac:dyDescent="0.55000000000000004">
      <c r="E517" t="s">
        <v>51030</v>
      </c>
      <c r="G517">
        <v>86.32</v>
      </c>
      <c r="I517" s="282" t="s">
        <v>37328</v>
      </c>
      <c r="J517" s="282"/>
      <c r="K517" s="283">
        <v>76075.990000000005</v>
      </c>
      <c r="M517" s="242" t="s">
        <v>5271</v>
      </c>
      <c r="N517" s="242"/>
      <c r="O517" s="243">
        <v>2289466.21</v>
      </c>
      <c r="Q517" s="224" t="s">
        <v>3244</v>
      </c>
      <c r="R517" s="224"/>
      <c r="S517" s="225">
        <v>4516.8900000000003</v>
      </c>
      <c r="U517" s="203" t="s">
        <v>974</v>
      </c>
      <c r="V517" s="203"/>
      <c r="W517" s="204">
        <v>13771.33</v>
      </c>
      <c r="Y517" s="195" t="s">
        <v>3298</v>
      </c>
      <c r="Z517" s="195"/>
      <c r="AA517" s="196">
        <v>321498.08</v>
      </c>
      <c r="AB517" s="113"/>
      <c r="AC517" s="267"/>
      <c r="AD517" s="267"/>
      <c r="AE517" s="113"/>
      <c r="AF517" t="s">
        <v>71160</v>
      </c>
      <c r="AG517" s="284">
        <v>3204</v>
      </c>
      <c r="AI517" s="276" t="s">
        <v>70354</v>
      </c>
      <c r="AJ517" s="277">
        <v>475</v>
      </c>
      <c r="AL517" s="246" t="s">
        <v>34479</v>
      </c>
      <c r="AM517" s="247">
        <v>87074.34</v>
      </c>
      <c r="AO517" s="226" t="s">
        <v>46646</v>
      </c>
      <c r="AP517" s="227">
        <v>1360</v>
      </c>
      <c r="AR517" s="207" t="s">
        <v>15154</v>
      </c>
      <c r="AS517" s="208">
        <v>322.5</v>
      </c>
      <c r="AT517" s="93"/>
      <c r="AU517" s="199" t="s">
        <v>13198</v>
      </c>
      <c r="AV517" s="200">
        <v>6534.63</v>
      </c>
      <c r="BA517" t="s">
        <v>61164</v>
      </c>
      <c r="BB517" s="284">
        <v>200815.66</v>
      </c>
      <c r="BD517" s="272" t="s">
        <v>38342</v>
      </c>
      <c r="BE517" s="273">
        <v>76075.990000000005</v>
      </c>
      <c r="BG517" s="244" t="s">
        <v>11471</v>
      </c>
      <c r="BH517" s="245">
        <v>2289466.21</v>
      </c>
      <c r="BJ517" s="230" t="s">
        <v>9208</v>
      </c>
      <c r="BK517" s="231">
        <v>4516.8900000000003</v>
      </c>
      <c r="BM517" s="209" t="s">
        <v>8269</v>
      </c>
      <c r="BN517" s="210">
        <v>253230</v>
      </c>
      <c r="BP517" s="195" t="s">
        <v>7629</v>
      </c>
      <c r="BQ517" s="196">
        <v>260390.36</v>
      </c>
    </row>
    <row r="518" spans="5:69" x14ac:dyDescent="0.55000000000000004">
      <c r="E518" t="s">
        <v>51034</v>
      </c>
      <c r="G518" s="284">
        <v>16818.88</v>
      </c>
      <c r="I518" s="282" t="s">
        <v>37329</v>
      </c>
      <c r="J518" s="282"/>
      <c r="K518" s="283">
        <v>35244.22</v>
      </c>
      <c r="M518" s="242" t="s">
        <v>5273</v>
      </c>
      <c r="N518" s="242"/>
      <c r="O518" s="243">
        <v>232680.67</v>
      </c>
      <c r="Q518" s="224" t="s">
        <v>3245</v>
      </c>
      <c r="R518" s="224"/>
      <c r="S518" s="225">
        <v>1480781.54</v>
      </c>
      <c r="U518" s="203" t="s">
        <v>975</v>
      </c>
      <c r="V518" s="203"/>
      <c r="W518" s="204">
        <v>753</v>
      </c>
      <c r="Y518" s="195" t="s">
        <v>3299</v>
      </c>
      <c r="Z518" s="195"/>
      <c r="AA518" s="196">
        <v>29625.07</v>
      </c>
      <c r="AB518" s="113"/>
      <c r="AC518" s="267"/>
      <c r="AD518" s="267"/>
      <c r="AE518" s="113"/>
      <c r="AF518" t="s">
        <v>71161</v>
      </c>
      <c r="AG518" s="284">
        <v>8010</v>
      </c>
      <c r="AI518" s="276" t="s">
        <v>63955</v>
      </c>
      <c r="AJ518" s="277">
        <v>222445.94</v>
      </c>
      <c r="AL518" s="246" t="s">
        <v>61762</v>
      </c>
      <c r="AM518" s="247">
        <v>-934.08</v>
      </c>
      <c r="AO518" s="226" t="s">
        <v>35970</v>
      </c>
      <c r="AP518" s="227">
        <v>52452</v>
      </c>
      <c r="AR518" s="207" t="s">
        <v>15155</v>
      </c>
      <c r="AS518" s="208">
        <v>41566.5</v>
      </c>
      <c r="AT518" s="93"/>
      <c r="AU518" s="199" t="s">
        <v>13199</v>
      </c>
      <c r="AV518" s="200">
        <v>1967.32</v>
      </c>
      <c r="BA518" t="s">
        <v>11929</v>
      </c>
      <c r="BB518" s="284">
        <v>9823826.6500000004</v>
      </c>
      <c r="BD518" s="272" t="s">
        <v>38346</v>
      </c>
      <c r="BE518" s="273">
        <v>35244.22</v>
      </c>
      <c r="BG518" s="244" t="s">
        <v>11473</v>
      </c>
      <c r="BH518" s="245">
        <v>232680.67</v>
      </c>
      <c r="BJ518" s="230" t="s">
        <v>9209</v>
      </c>
      <c r="BK518" s="231">
        <v>1480781.54</v>
      </c>
      <c r="BM518" s="209" t="s">
        <v>8498</v>
      </c>
      <c r="BN518" s="210">
        <v>482185</v>
      </c>
      <c r="BP518" s="195" t="s">
        <v>10320</v>
      </c>
      <c r="BQ518" s="196">
        <v>498759.22</v>
      </c>
    </row>
    <row r="519" spans="5:69" x14ac:dyDescent="0.55000000000000004">
      <c r="E519" t="s">
        <v>65718</v>
      </c>
      <c r="G519" s="284">
        <v>2377.23</v>
      </c>
      <c r="I519" s="282" t="s">
        <v>65468</v>
      </c>
      <c r="J519" s="282"/>
      <c r="K519" s="283">
        <v>735.79</v>
      </c>
      <c r="M519" s="242" t="s">
        <v>5278</v>
      </c>
      <c r="N519" s="242"/>
      <c r="O519" s="243">
        <v>352740.26</v>
      </c>
      <c r="Q519" s="224" t="s">
        <v>3246</v>
      </c>
      <c r="R519" s="224"/>
      <c r="S519" s="225">
        <v>395298.55</v>
      </c>
      <c r="U519" s="203" t="s">
        <v>976</v>
      </c>
      <c r="V519" s="203"/>
      <c r="W519" s="204">
        <v>59993</v>
      </c>
      <c r="Y519" s="195" t="s">
        <v>3300</v>
      </c>
      <c r="Z519" s="195"/>
      <c r="AA519" s="196">
        <v>40923.1</v>
      </c>
      <c r="AB519" s="113"/>
      <c r="AE519" s="113"/>
      <c r="AF519" t="s">
        <v>40582</v>
      </c>
      <c r="AG519" s="284">
        <v>1915.21</v>
      </c>
      <c r="AI519" s="276" t="s">
        <v>15499</v>
      </c>
      <c r="AJ519" s="277">
        <v>396.01</v>
      </c>
      <c r="AL519" s="246" t="s">
        <v>58926</v>
      </c>
      <c r="AM519" s="247">
        <v>5441.52</v>
      </c>
      <c r="AO519" s="226" t="s">
        <v>35971</v>
      </c>
      <c r="AP519" s="227">
        <v>4085.19</v>
      </c>
      <c r="AR519" s="207" t="s">
        <v>15156</v>
      </c>
      <c r="AS519" s="208">
        <v>117634.65</v>
      </c>
      <c r="AT519" s="93"/>
      <c r="AU519" s="199" t="s">
        <v>13200</v>
      </c>
      <c r="AV519" s="200">
        <v>1238.2</v>
      </c>
      <c r="BA519" t="s">
        <v>39929</v>
      </c>
      <c r="BB519" s="284">
        <v>9978</v>
      </c>
      <c r="BD519" s="272" t="s">
        <v>38351</v>
      </c>
      <c r="BE519" s="273">
        <v>735.79</v>
      </c>
      <c r="BG519" s="244" t="s">
        <v>11478</v>
      </c>
      <c r="BH519" s="245">
        <v>352740.26</v>
      </c>
      <c r="BJ519" s="230" t="s">
        <v>9210</v>
      </c>
      <c r="BK519" s="231">
        <v>395298.55</v>
      </c>
      <c r="BM519" s="209" t="s">
        <v>8648</v>
      </c>
      <c r="BN519" s="210">
        <v>22806</v>
      </c>
      <c r="BP519" s="195" t="s">
        <v>9941</v>
      </c>
      <c r="BQ519" s="196">
        <v>759149.58</v>
      </c>
    </row>
    <row r="520" spans="5:69" x14ac:dyDescent="0.55000000000000004">
      <c r="E520" t="s">
        <v>51035</v>
      </c>
      <c r="G520" s="284">
        <v>305222.59000000003</v>
      </c>
      <c r="I520" s="282" t="s">
        <v>37332</v>
      </c>
      <c r="J520" s="282"/>
      <c r="K520" s="283">
        <v>24.44</v>
      </c>
      <c r="M520" s="242" t="s">
        <v>5274</v>
      </c>
      <c r="N520" s="242"/>
      <c r="O520" s="243">
        <v>57409.73</v>
      </c>
      <c r="Q520" s="224" t="s">
        <v>3247</v>
      </c>
      <c r="R520" s="224"/>
      <c r="S520" s="225">
        <v>11662.13</v>
      </c>
      <c r="U520" s="203" t="s">
        <v>977</v>
      </c>
      <c r="V520" s="203"/>
      <c r="W520" s="204">
        <v>4211</v>
      </c>
      <c r="Y520" s="195" t="s">
        <v>3301</v>
      </c>
      <c r="Z520" s="195"/>
      <c r="AA520" s="196">
        <v>1737.75</v>
      </c>
      <c r="AB520" s="113"/>
      <c r="AE520" s="113"/>
      <c r="AF520" t="s">
        <v>40583</v>
      </c>
      <c r="AG520" s="284">
        <v>6161.93</v>
      </c>
      <c r="AI520" s="276" t="s">
        <v>66897</v>
      </c>
      <c r="AJ520" s="277">
        <v>20637.98</v>
      </c>
      <c r="AL520" s="246" t="s">
        <v>51500</v>
      </c>
      <c r="AM520" s="247">
        <v>7171.15</v>
      </c>
      <c r="AO520" s="226" t="s">
        <v>35972</v>
      </c>
      <c r="AP520" s="227">
        <v>12409.68</v>
      </c>
      <c r="AR520" s="207" t="s">
        <v>15157</v>
      </c>
      <c r="AS520" s="208">
        <v>22651.49</v>
      </c>
      <c r="AT520" s="93"/>
      <c r="AU520" s="199" t="s">
        <v>31757</v>
      </c>
      <c r="AV520" s="200">
        <v>17945.169999999998</v>
      </c>
      <c r="BA520" t="s">
        <v>40029</v>
      </c>
      <c r="BB520" s="284">
        <v>37615.07</v>
      </c>
      <c r="BD520" s="272" t="s">
        <v>38366</v>
      </c>
      <c r="BE520" s="273">
        <v>24.44</v>
      </c>
      <c r="BG520" s="244" t="s">
        <v>11474</v>
      </c>
      <c r="BH520" s="245">
        <v>57409.73</v>
      </c>
      <c r="BJ520" s="230" t="s">
        <v>9212</v>
      </c>
      <c r="BK520" s="231">
        <v>11662.13</v>
      </c>
      <c r="BM520" s="209" t="s">
        <v>8888</v>
      </c>
      <c r="BN520" s="210">
        <v>464669</v>
      </c>
      <c r="BP520" s="195" t="s">
        <v>10321</v>
      </c>
      <c r="BQ520" s="196">
        <v>15523</v>
      </c>
    </row>
    <row r="521" spans="5:69" x14ac:dyDescent="0.55000000000000004">
      <c r="E521" t="s">
        <v>51038</v>
      </c>
      <c r="G521" s="284">
        <v>88436.49</v>
      </c>
      <c r="I521" s="282" t="s">
        <v>37333</v>
      </c>
      <c r="J521" s="282"/>
      <c r="K521" s="283">
        <v>36662.31</v>
      </c>
      <c r="M521" s="242" t="s">
        <v>5275</v>
      </c>
      <c r="N521" s="242"/>
      <c r="O521" s="243">
        <v>58070.05</v>
      </c>
      <c r="Q521" s="224" t="s">
        <v>3323</v>
      </c>
      <c r="R521" s="224"/>
      <c r="S521" s="225">
        <v>217097.86</v>
      </c>
      <c r="U521" s="203" t="s">
        <v>978</v>
      </c>
      <c r="V521" s="203"/>
      <c r="W521" s="204">
        <v>458</v>
      </c>
      <c r="Y521" s="195" t="s">
        <v>3302</v>
      </c>
      <c r="Z521" s="195"/>
      <c r="AA521" s="196">
        <v>270</v>
      </c>
      <c r="AB521" s="113"/>
      <c r="AE521" s="113"/>
      <c r="AF521" t="s">
        <v>70991</v>
      </c>
      <c r="AG521" s="284">
        <v>11297</v>
      </c>
      <c r="AI521" s="276" t="s">
        <v>63017</v>
      </c>
      <c r="AJ521" s="277">
        <v>57648.7</v>
      </c>
      <c r="AL521" s="246" t="s">
        <v>51501</v>
      </c>
      <c r="AM521" s="247">
        <v>1306.02</v>
      </c>
      <c r="AO521" s="226" t="s">
        <v>35973</v>
      </c>
      <c r="AP521" s="227">
        <v>6100.9</v>
      </c>
      <c r="AR521" s="207" t="s">
        <v>15158</v>
      </c>
      <c r="AS521" s="208">
        <v>10607</v>
      </c>
      <c r="AT521" s="93"/>
      <c r="AU521" s="199" t="s">
        <v>31758</v>
      </c>
      <c r="AV521" s="200">
        <v>2212.6999999999998</v>
      </c>
      <c r="BA521" t="s">
        <v>51185</v>
      </c>
      <c r="BB521" s="284">
        <v>121493.84</v>
      </c>
      <c r="BD521" s="272" t="s">
        <v>38372</v>
      </c>
      <c r="BE521" s="273">
        <v>36662.31</v>
      </c>
      <c r="BG521" s="244" t="s">
        <v>11475</v>
      </c>
      <c r="BH521" s="245">
        <v>58070.05</v>
      </c>
      <c r="BJ521" s="230" t="s">
        <v>9215</v>
      </c>
      <c r="BK521" s="231">
        <v>217097.86</v>
      </c>
      <c r="BM521" s="209" t="s">
        <v>9231</v>
      </c>
      <c r="BN521" s="210">
        <v>1233351.04</v>
      </c>
      <c r="BP521" s="195" t="s">
        <v>9942</v>
      </c>
      <c r="BQ521" s="196">
        <v>15523</v>
      </c>
    </row>
    <row r="522" spans="5:69" x14ac:dyDescent="0.55000000000000004">
      <c r="E522" t="s">
        <v>51039</v>
      </c>
      <c r="G522" s="284">
        <v>12079.57</v>
      </c>
      <c r="I522" s="282" t="s">
        <v>37334</v>
      </c>
      <c r="J522" s="282"/>
      <c r="K522" s="283">
        <v>1471985.16</v>
      </c>
      <c r="M522" s="242" t="s">
        <v>5276</v>
      </c>
      <c r="N522" s="242"/>
      <c r="O522" s="243">
        <v>159309.18</v>
      </c>
      <c r="Q522" s="224" t="s">
        <v>3324</v>
      </c>
      <c r="R522" s="224"/>
      <c r="S522" s="225">
        <v>18791.310000000001</v>
      </c>
      <c r="U522" s="203" t="s">
        <v>979</v>
      </c>
      <c r="V522" s="203"/>
      <c r="W522" s="204">
        <v>3296</v>
      </c>
      <c r="Y522" s="195" t="s">
        <v>3303</v>
      </c>
      <c r="Z522" s="195"/>
      <c r="AA522" s="196">
        <v>1771.57</v>
      </c>
      <c r="AB522" s="113"/>
      <c r="AE522" s="113"/>
      <c r="AF522" t="s">
        <v>63782</v>
      </c>
      <c r="AG522" s="284">
        <v>21168.799999999999</v>
      </c>
      <c r="AI522" s="276" t="s">
        <v>66898</v>
      </c>
      <c r="AJ522" s="277">
        <v>3834.48</v>
      </c>
      <c r="AL522" s="246" t="s">
        <v>51502</v>
      </c>
      <c r="AM522" s="247">
        <v>646.32000000000005</v>
      </c>
      <c r="AO522" s="226" t="s">
        <v>49584</v>
      </c>
      <c r="AP522" s="227">
        <v>3784.47</v>
      </c>
      <c r="AR522" s="207" t="s">
        <v>12992</v>
      </c>
      <c r="AS522" s="208">
        <v>574.4</v>
      </c>
      <c r="AT522" s="93"/>
      <c r="AU522" s="199" t="s">
        <v>31759</v>
      </c>
      <c r="AV522" s="200">
        <v>52581.7</v>
      </c>
      <c r="BA522" t="s">
        <v>51333</v>
      </c>
      <c r="BB522" s="284">
        <v>33873.11</v>
      </c>
      <c r="BD522" s="272" t="s">
        <v>38377</v>
      </c>
      <c r="BE522" s="273">
        <v>1471985.16</v>
      </c>
      <c r="BG522" s="244" t="s">
        <v>11476</v>
      </c>
      <c r="BH522" s="245">
        <v>159309.18</v>
      </c>
      <c r="BJ522" s="230" t="s">
        <v>9216</v>
      </c>
      <c r="BK522" s="231">
        <v>18791.310000000001</v>
      </c>
      <c r="BM522" s="209" t="s">
        <v>9495</v>
      </c>
      <c r="BN522" s="210">
        <v>9442.1200000000008</v>
      </c>
      <c r="BP522" s="195" t="s">
        <v>10322</v>
      </c>
      <c r="BQ522" s="196">
        <v>19756</v>
      </c>
    </row>
    <row r="523" spans="5:69" x14ac:dyDescent="0.55000000000000004">
      <c r="E523" t="s">
        <v>51040</v>
      </c>
      <c r="G523" s="284">
        <v>22298.58</v>
      </c>
      <c r="I523" s="282" t="s">
        <v>37341</v>
      </c>
      <c r="J523" s="282"/>
      <c r="K523" s="283">
        <v>91.64</v>
      </c>
      <c r="M523" s="242" t="s">
        <v>5277</v>
      </c>
      <c r="N523" s="242"/>
      <c r="O523" s="243">
        <v>113004.57</v>
      </c>
      <c r="Q523" s="224" t="s">
        <v>3325</v>
      </c>
      <c r="R523" s="224"/>
      <c r="S523" s="225">
        <v>201.6</v>
      </c>
      <c r="U523" s="203" t="s">
        <v>980</v>
      </c>
      <c r="V523" s="203"/>
      <c r="W523" s="204">
        <v>12745.98</v>
      </c>
      <c r="Y523" s="195" t="s">
        <v>3304</v>
      </c>
      <c r="Z523" s="195"/>
      <c r="AA523" s="196">
        <v>97356</v>
      </c>
      <c r="AB523" s="113"/>
      <c r="AE523" s="113"/>
      <c r="AF523" t="s">
        <v>70771</v>
      </c>
      <c r="AG523" s="284">
        <v>12408.64</v>
      </c>
      <c r="AI523" s="276" t="s">
        <v>15502</v>
      </c>
      <c r="AJ523" s="277">
        <v>64108.19</v>
      </c>
      <c r="AL523" s="246" t="s">
        <v>51503</v>
      </c>
      <c r="AM523" s="247">
        <v>2076.91</v>
      </c>
      <c r="AO523" s="226" t="s">
        <v>40091</v>
      </c>
      <c r="AP523" s="227">
        <v>13761.23</v>
      </c>
      <c r="AR523" s="207" t="s">
        <v>15159</v>
      </c>
      <c r="AS523" s="208">
        <v>368.66</v>
      </c>
      <c r="AT523" s="93"/>
      <c r="AU523" s="199" t="s">
        <v>31760</v>
      </c>
      <c r="AV523" s="200">
        <v>7571.83</v>
      </c>
      <c r="BA523" t="s">
        <v>43977</v>
      </c>
      <c r="BB523" s="284">
        <v>59047.5</v>
      </c>
      <c r="BD523" s="272" t="s">
        <v>38442</v>
      </c>
      <c r="BE523" s="273">
        <v>91.64</v>
      </c>
      <c r="BG523" s="244" t="s">
        <v>11477</v>
      </c>
      <c r="BH523" s="245">
        <v>113004.57</v>
      </c>
      <c r="BJ523" s="230" t="s">
        <v>9217</v>
      </c>
      <c r="BK523" s="231">
        <v>201.6</v>
      </c>
      <c r="BM523" s="209" t="s">
        <v>10756</v>
      </c>
      <c r="BN523" s="210">
        <v>14586</v>
      </c>
      <c r="BP523" s="195" t="s">
        <v>9359</v>
      </c>
      <c r="BQ523" s="196">
        <v>57210</v>
      </c>
    </row>
    <row r="524" spans="5:69" x14ac:dyDescent="0.55000000000000004">
      <c r="E524" t="s">
        <v>65726</v>
      </c>
      <c r="G524" s="284">
        <v>5000</v>
      </c>
      <c r="I524" s="282" t="s">
        <v>37344</v>
      </c>
      <c r="J524" s="282"/>
      <c r="K524" s="283">
        <v>115878.62</v>
      </c>
      <c r="M524" s="242" t="s">
        <v>5279</v>
      </c>
      <c r="N524" s="242"/>
      <c r="O524" s="243">
        <v>3012443.57</v>
      </c>
      <c r="Q524" s="224" t="s">
        <v>3326</v>
      </c>
      <c r="R524" s="224"/>
      <c r="S524" s="225">
        <v>1625966.45</v>
      </c>
      <c r="U524" s="203" t="s">
        <v>981</v>
      </c>
      <c r="V524" s="203"/>
      <c r="W524" s="204">
        <v>981</v>
      </c>
      <c r="Y524" s="195" t="s">
        <v>3305</v>
      </c>
      <c r="Z524" s="195"/>
      <c r="AA524" s="196">
        <v>109368.78</v>
      </c>
      <c r="AB524" s="113"/>
      <c r="AE524" s="113"/>
      <c r="AF524" t="s">
        <v>71162</v>
      </c>
      <c r="AG524" s="284">
        <v>2360.64</v>
      </c>
      <c r="AI524" s="276" t="s">
        <v>60191</v>
      </c>
      <c r="AJ524" s="277">
        <v>58152.69</v>
      </c>
      <c r="AL524" s="246" t="s">
        <v>51504</v>
      </c>
      <c r="AM524" s="247">
        <v>314.5</v>
      </c>
      <c r="AO524" s="226" t="s">
        <v>40092</v>
      </c>
      <c r="AP524" s="227">
        <v>1052.8</v>
      </c>
      <c r="AR524" s="207" t="s">
        <v>15160</v>
      </c>
      <c r="AS524" s="208">
        <v>18273.95</v>
      </c>
      <c r="AT524" s="93"/>
      <c r="AU524" s="199" t="s">
        <v>31761</v>
      </c>
      <c r="AV524" s="200">
        <v>61278.6</v>
      </c>
      <c r="BA524" t="s">
        <v>46582</v>
      </c>
      <c r="BB524" s="284">
        <v>14063.02</v>
      </c>
      <c r="BD524" s="272" t="s">
        <v>38465</v>
      </c>
      <c r="BE524" s="273">
        <v>115878.62</v>
      </c>
      <c r="BG524" s="244" t="s">
        <v>11479</v>
      </c>
      <c r="BH524" s="245">
        <v>3012443.57</v>
      </c>
      <c r="BJ524" s="230" t="s">
        <v>9218</v>
      </c>
      <c r="BK524" s="231">
        <v>1625966.45</v>
      </c>
      <c r="BM524" s="209" t="s">
        <v>11826</v>
      </c>
      <c r="BN524" s="210">
        <v>575025.57999999996</v>
      </c>
      <c r="BP524" s="195" t="s">
        <v>9943</v>
      </c>
      <c r="BQ524" s="196">
        <v>76966</v>
      </c>
    </row>
    <row r="525" spans="5:69" x14ac:dyDescent="0.55000000000000004">
      <c r="E525" t="s">
        <v>51047</v>
      </c>
      <c r="G525" s="284">
        <v>33873.11</v>
      </c>
      <c r="I525" s="282" t="s">
        <v>37345</v>
      </c>
      <c r="J525" s="282"/>
      <c r="K525" s="283">
        <v>27846.35</v>
      </c>
      <c r="M525" s="242" t="s">
        <v>5280</v>
      </c>
      <c r="N525" s="242"/>
      <c r="O525" s="243">
        <v>3451.15</v>
      </c>
      <c r="Q525" s="224" t="s">
        <v>3248</v>
      </c>
      <c r="R525" s="224"/>
      <c r="S525" s="225">
        <v>356869.19</v>
      </c>
      <c r="U525" s="203" t="s">
        <v>982</v>
      </c>
      <c r="V525" s="203"/>
      <c r="W525" s="204">
        <v>5672</v>
      </c>
      <c r="Y525" s="195" t="s">
        <v>3306</v>
      </c>
      <c r="Z525" s="195"/>
      <c r="AA525" s="196">
        <v>23508</v>
      </c>
      <c r="AB525" s="113"/>
      <c r="AE525" s="113"/>
      <c r="AF525" t="s">
        <v>27284</v>
      </c>
      <c r="AG525" s="284">
        <v>1336.58</v>
      </c>
      <c r="AI525" s="276" t="s">
        <v>15503</v>
      </c>
      <c r="AJ525" s="277">
        <v>26315.27</v>
      </c>
      <c r="AL525" s="246" t="s">
        <v>61271</v>
      </c>
      <c r="AM525" s="247">
        <v>51100.01</v>
      </c>
      <c r="AO525" s="226" t="s">
        <v>34485</v>
      </c>
      <c r="AP525" s="227">
        <v>71448.800000000003</v>
      </c>
      <c r="AR525" s="207" t="s">
        <v>12996</v>
      </c>
      <c r="AS525" s="208">
        <v>17284.009999999998</v>
      </c>
      <c r="AT525" s="93"/>
      <c r="AU525" s="199" t="s">
        <v>13201</v>
      </c>
      <c r="AV525" s="200">
        <v>28982.38</v>
      </c>
      <c r="BA525" t="s">
        <v>66478</v>
      </c>
      <c r="BB525" s="284">
        <v>27639.71</v>
      </c>
      <c r="BD525" s="272" t="s">
        <v>38471</v>
      </c>
      <c r="BE525" s="273">
        <v>27846.35</v>
      </c>
      <c r="BG525" s="244" t="s">
        <v>11480</v>
      </c>
      <c r="BH525" s="245">
        <v>3451.15</v>
      </c>
      <c r="BJ525" s="230" t="s">
        <v>9219</v>
      </c>
      <c r="BK525" s="231">
        <v>356869.19</v>
      </c>
      <c r="BM525" s="209" t="s">
        <v>9776</v>
      </c>
      <c r="BN525" s="210">
        <v>4309676.74</v>
      </c>
      <c r="BP525" s="195" t="s">
        <v>10323</v>
      </c>
      <c r="BQ525" s="196">
        <v>4066</v>
      </c>
    </row>
    <row r="526" spans="5:69" x14ac:dyDescent="0.55000000000000004">
      <c r="E526" t="s">
        <v>51052</v>
      </c>
      <c r="G526" s="284">
        <v>26215.06</v>
      </c>
      <c r="I526" s="282" t="s">
        <v>37346</v>
      </c>
      <c r="J526" s="282"/>
      <c r="K526" s="283">
        <v>36.43</v>
      </c>
      <c r="M526" s="242" t="s">
        <v>5281</v>
      </c>
      <c r="N526" s="242"/>
      <c r="O526" s="243">
        <v>2765.15</v>
      </c>
      <c r="Q526" s="224" t="s">
        <v>4147</v>
      </c>
      <c r="R526" s="224"/>
      <c r="S526" s="225">
        <v>11930.2</v>
      </c>
      <c r="U526" s="203" t="s">
        <v>983</v>
      </c>
      <c r="V526" s="203"/>
      <c r="W526" s="204">
        <v>177382</v>
      </c>
      <c r="Y526" s="195" t="s">
        <v>3307</v>
      </c>
      <c r="Z526" s="195"/>
      <c r="AA526" s="196">
        <v>156981.56</v>
      </c>
      <c r="AB526" s="113"/>
      <c r="AE526" s="113"/>
      <c r="AF526" t="s">
        <v>64876</v>
      </c>
      <c r="AG526">
        <v>707.85</v>
      </c>
      <c r="AI526" s="276" t="s">
        <v>54791</v>
      </c>
      <c r="AJ526" s="277">
        <v>3462</v>
      </c>
      <c r="AL526" s="246" t="s">
        <v>51505</v>
      </c>
      <c r="AM526" s="247">
        <v>107.4</v>
      </c>
      <c r="AO526" s="226" t="s">
        <v>15208</v>
      </c>
      <c r="AP526" s="227">
        <v>138625.60999999999</v>
      </c>
      <c r="AR526" s="207" t="s">
        <v>12997</v>
      </c>
      <c r="AS526" s="208">
        <v>13555.31</v>
      </c>
      <c r="AT526" s="93"/>
      <c r="AU526" s="199" t="s">
        <v>13202</v>
      </c>
      <c r="AV526" s="200">
        <v>27950</v>
      </c>
      <c r="BA526" t="s">
        <v>11931</v>
      </c>
      <c r="BB526" s="284">
        <v>587410.78</v>
      </c>
      <c r="BD526" s="272" t="s">
        <v>38489</v>
      </c>
      <c r="BE526" s="273">
        <v>36.43</v>
      </c>
      <c r="BG526" s="244" t="s">
        <v>11481</v>
      </c>
      <c r="BH526" s="245">
        <v>2765.15</v>
      </c>
      <c r="BJ526" s="230" t="s">
        <v>10521</v>
      </c>
      <c r="BK526" s="231">
        <v>11930.2</v>
      </c>
      <c r="BM526" s="209" t="s">
        <v>6630</v>
      </c>
      <c r="BN526" s="210">
        <v>32774.03</v>
      </c>
      <c r="BP526" s="195" t="s">
        <v>9944</v>
      </c>
      <c r="BQ526" s="196">
        <v>4066</v>
      </c>
    </row>
    <row r="527" spans="5:69" x14ac:dyDescent="0.55000000000000004">
      <c r="E527" t="s">
        <v>51054</v>
      </c>
      <c r="G527" s="284">
        <v>794299.36</v>
      </c>
      <c r="I527" s="282" t="s">
        <v>37347</v>
      </c>
      <c r="J527" s="282"/>
      <c r="K527" s="283">
        <v>45832.35</v>
      </c>
      <c r="M527" s="242" t="s">
        <v>5282</v>
      </c>
      <c r="N527" s="242"/>
      <c r="O527" s="243">
        <v>5879.17</v>
      </c>
      <c r="Q527" s="224" t="s">
        <v>3327</v>
      </c>
      <c r="R527" s="224"/>
      <c r="S527" s="225">
        <v>10879.5</v>
      </c>
      <c r="U527" s="203" t="s">
        <v>984</v>
      </c>
      <c r="V527" s="203"/>
      <c r="W527" s="204">
        <v>659</v>
      </c>
      <c r="Y527" s="195" t="s">
        <v>3308</v>
      </c>
      <c r="Z527" s="195"/>
      <c r="AA527" s="196">
        <v>232224.46</v>
      </c>
      <c r="AB527" s="113"/>
      <c r="AE527" s="113"/>
      <c r="AF527" t="s">
        <v>71163</v>
      </c>
      <c r="AG527" s="284">
        <v>1044.1500000000001</v>
      </c>
      <c r="AI527" s="276" t="s">
        <v>69929</v>
      </c>
      <c r="AJ527" s="277">
        <v>502.5</v>
      </c>
      <c r="AL527" s="246" t="s">
        <v>51506</v>
      </c>
      <c r="AM527" s="247">
        <v>3569.1</v>
      </c>
      <c r="AO527" s="226" t="s">
        <v>15209</v>
      </c>
      <c r="AP527" s="227">
        <v>3773.02</v>
      </c>
      <c r="AR527" s="207" t="s">
        <v>15161</v>
      </c>
      <c r="AS527" s="208">
        <v>77501.67</v>
      </c>
      <c r="AT527" s="93"/>
      <c r="AU527" s="199" t="s">
        <v>13203</v>
      </c>
      <c r="AV527" s="200">
        <v>4294.05</v>
      </c>
      <c r="BA527" t="s">
        <v>51187</v>
      </c>
      <c r="BB527">
        <v>127.26</v>
      </c>
      <c r="BD527" s="272" t="s">
        <v>38497</v>
      </c>
      <c r="BE527" s="273">
        <v>45832.35</v>
      </c>
      <c r="BG527" s="244" t="s">
        <v>11482</v>
      </c>
      <c r="BH527" s="245">
        <v>5879.17</v>
      </c>
      <c r="BJ527" s="230" t="s">
        <v>9220</v>
      </c>
      <c r="BK527" s="231">
        <v>10879.5</v>
      </c>
      <c r="BM527" s="209" t="s">
        <v>7054</v>
      </c>
      <c r="BN527" s="210">
        <v>3794.2</v>
      </c>
      <c r="BP527" s="195" t="s">
        <v>10116</v>
      </c>
      <c r="BQ527" s="196">
        <v>934913</v>
      </c>
    </row>
    <row r="528" spans="5:69" x14ac:dyDescent="0.55000000000000004">
      <c r="E528" t="s">
        <v>51067</v>
      </c>
      <c r="G528" s="284">
        <v>7666.75</v>
      </c>
      <c r="I528" s="282" t="s">
        <v>37348</v>
      </c>
      <c r="J528" s="282"/>
      <c r="K528" s="283">
        <v>39314.370000000003</v>
      </c>
      <c r="M528" s="242" t="s">
        <v>5283</v>
      </c>
      <c r="N528" s="242"/>
      <c r="O528" s="243">
        <v>682284.14</v>
      </c>
      <c r="Q528" s="224" t="s">
        <v>3328</v>
      </c>
      <c r="R528" s="224"/>
      <c r="S528" s="225">
        <v>4</v>
      </c>
      <c r="U528" s="203" t="s">
        <v>985</v>
      </c>
      <c r="V528" s="203"/>
      <c r="W528" s="204">
        <v>5599</v>
      </c>
      <c r="Y528" s="195" t="s">
        <v>3309</v>
      </c>
      <c r="Z528" s="195"/>
      <c r="AA528" s="196">
        <v>74326.42</v>
      </c>
      <c r="AB528" s="113"/>
      <c r="AE528" s="113"/>
      <c r="AF528" t="s">
        <v>70785</v>
      </c>
      <c r="AG528" s="284">
        <v>3585.36</v>
      </c>
      <c r="AI528" s="276" t="s">
        <v>15504</v>
      </c>
      <c r="AJ528" s="277">
        <v>295</v>
      </c>
      <c r="AL528" s="246" t="s">
        <v>51507</v>
      </c>
      <c r="AM528" s="247">
        <v>12545.81</v>
      </c>
      <c r="AO528" s="226" t="s">
        <v>15210</v>
      </c>
      <c r="AP528" s="227">
        <v>3062.87</v>
      </c>
      <c r="AR528" s="207" t="s">
        <v>15162</v>
      </c>
      <c r="AS528" s="208">
        <v>5757</v>
      </c>
      <c r="AT528" s="93"/>
      <c r="AU528" s="199" t="s">
        <v>13204</v>
      </c>
      <c r="AV528" s="200">
        <v>6534.63</v>
      </c>
      <c r="BA528" t="s">
        <v>70302</v>
      </c>
      <c r="BB528" s="284">
        <v>16150</v>
      </c>
      <c r="BD528" s="272" t="s">
        <v>38504</v>
      </c>
      <c r="BE528" s="273">
        <v>39314.370000000003</v>
      </c>
      <c r="BG528" s="244" t="s">
        <v>11483</v>
      </c>
      <c r="BH528" s="245">
        <v>682284.14</v>
      </c>
      <c r="BJ528" s="230" t="s">
        <v>9221</v>
      </c>
      <c r="BK528" s="231">
        <v>4</v>
      </c>
      <c r="BM528" s="209" t="s">
        <v>7296</v>
      </c>
      <c r="BN528" s="210">
        <v>123194.68</v>
      </c>
      <c r="BP528" s="195" t="s">
        <v>10324</v>
      </c>
      <c r="BQ528" s="196">
        <v>582022</v>
      </c>
    </row>
    <row r="529" spans="5:69" x14ac:dyDescent="0.55000000000000004">
      <c r="E529" t="s">
        <v>51070</v>
      </c>
      <c r="G529" s="284">
        <v>141250.31</v>
      </c>
      <c r="I529" s="282" t="s">
        <v>37349</v>
      </c>
      <c r="J529" s="282"/>
      <c r="K529" s="283">
        <v>108662.21</v>
      </c>
      <c r="M529" s="242" t="s">
        <v>5284</v>
      </c>
      <c r="N529" s="242"/>
      <c r="O529" s="243">
        <v>8797319.2100000009</v>
      </c>
      <c r="Q529" s="224" t="s">
        <v>4148</v>
      </c>
      <c r="R529" s="224"/>
      <c r="S529" s="225">
        <v>177.75</v>
      </c>
      <c r="U529" s="203" t="s">
        <v>986</v>
      </c>
      <c r="V529" s="203"/>
      <c r="W529" s="204">
        <v>2261</v>
      </c>
      <c r="Y529" s="195" t="s">
        <v>3310</v>
      </c>
      <c r="Z529" s="195"/>
      <c r="AA529" s="196">
        <v>50578</v>
      </c>
      <c r="AB529" s="113"/>
      <c r="AE529" s="113"/>
      <c r="AF529" t="s">
        <v>71164</v>
      </c>
      <c r="AG529" s="284">
        <v>1020.24</v>
      </c>
      <c r="AI529" s="276" t="s">
        <v>15505</v>
      </c>
      <c r="AJ529" s="277">
        <v>42920.38</v>
      </c>
      <c r="AL529" s="246" t="s">
        <v>61272</v>
      </c>
      <c r="AM529" s="247">
        <v>5849.6</v>
      </c>
      <c r="AO529" s="226" t="s">
        <v>15211</v>
      </c>
      <c r="AP529" s="227">
        <v>41591.129999999997</v>
      </c>
      <c r="AR529" s="207" t="s">
        <v>15163</v>
      </c>
      <c r="AS529" s="208">
        <v>212</v>
      </c>
      <c r="AT529" s="93"/>
      <c r="AU529" s="199" t="s">
        <v>13205</v>
      </c>
      <c r="AV529" s="200">
        <v>1967.32</v>
      </c>
      <c r="BA529" t="s">
        <v>57147</v>
      </c>
      <c r="BB529" s="284">
        <v>3367.91</v>
      </c>
      <c r="BD529" s="272" t="s">
        <v>38509</v>
      </c>
      <c r="BE529" s="273">
        <v>108662.21</v>
      </c>
      <c r="BG529" s="244" t="s">
        <v>11484</v>
      </c>
      <c r="BH529" s="245">
        <v>8797319.2100000009</v>
      </c>
      <c r="BJ529" s="230" t="s">
        <v>9223</v>
      </c>
      <c r="BK529" s="231">
        <v>177.75</v>
      </c>
      <c r="BM529" s="209" t="s">
        <v>7572</v>
      </c>
      <c r="BN529" s="210">
        <v>20625.310000000001</v>
      </c>
      <c r="BP529" s="195" t="s">
        <v>9945</v>
      </c>
      <c r="BQ529" s="196">
        <v>1516935</v>
      </c>
    </row>
    <row r="530" spans="5:69" x14ac:dyDescent="0.55000000000000004">
      <c r="E530" t="s">
        <v>65739</v>
      </c>
      <c r="G530" s="284">
        <v>117021.95</v>
      </c>
      <c r="I530" s="282" t="s">
        <v>37353</v>
      </c>
      <c r="J530" s="282"/>
      <c r="K530" s="283">
        <v>18369.099999999999</v>
      </c>
      <c r="M530" s="242" t="s">
        <v>5285</v>
      </c>
      <c r="N530" s="242"/>
      <c r="O530" s="243">
        <v>1316479.3600000001</v>
      </c>
      <c r="Q530" s="224" t="s">
        <v>3330</v>
      </c>
      <c r="R530" s="224"/>
      <c r="S530" s="225">
        <v>628301.26</v>
      </c>
      <c r="U530" s="203" t="s">
        <v>987</v>
      </c>
      <c r="V530" s="203"/>
      <c r="W530" s="204">
        <v>3269.99</v>
      </c>
      <c r="Y530" s="195" t="s">
        <v>3311</v>
      </c>
      <c r="Z530" s="195"/>
      <c r="AA530" s="196">
        <v>7069.44</v>
      </c>
      <c r="AB530" s="113"/>
      <c r="AE530" s="113"/>
      <c r="AF530" t="s">
        <v>70786</v>
      </c>
      <c r="AG530">
        <v>352.37</v>
      </c>
      <c r="AI530" s="276" t="s">
        <v>15506</v>
      </c>
      <c r="AJ530" s="277">
        <v>765.89</v>
      </c>
      <c r="AL530" s="246" t="s">
        <v>51508</v>
      </c>
      <c r="AM530" s="247">
        <v>2558.66</v>
      </c>
      <c r="AO530" s="226" t="s">
        <v>15212</v>
      </c>
      <c r="AP530" s="227">
        <v>1671.18</v>
      </c>
      <c r="AR530" s="207" t="s">
        <v>15164</v>
      </c>
      <c r="AS530" s="208">
        <v>17499.64</v>
      </c>
      <c r="AT530" s="93"/>
      <c r="AU530" s="199" t="s">
        <v>17072</v>
      </c>
      <c r="AV530" s="200">
        <v>17945.169999999998</v>
      </c>
      <c r="BA530" t="s">
        <v>11934</v>
      </c>
      <c r="BB530">
        <v>-31.06</v>
      </c>
      <c r="BD530" s="272" t="s">
        <v>38527</v>
      </c>
      <c r="BE530" s="273">
        <v>18369.099999999999</v>
      </c>
      <c r="BG530" s="244" t="s">
        <v>11485</v>
      </c>
      <c r="BH530" s="245">
        <v>1316479.3600000001</v>
      </c>
      <c r="BJ530" s="230" t="s">
        <v>9224</v>
      </c>
      <c r="BK530" s="231">
        <v>628301.26</v>
      </c>
      <c r="BM530" s="209" t="s">
        <v>7711</v>
      </c>
      <c r="BN530" s="210">
        <v>13123.53</v>
      </c>
      <c r="BP530" s="195" t="s">
        <v>7630</v>
      </c>
      <c r="BQ530" s="196">
        <v>29375.34</v>
      </c>
    </row>
    <row r="531" spans="5:69" x14ac:dyDescent="0.55000000000000004">
      <c r="E531" t="s">
        <v>51077</v>
      </c>
      <c r="G531" s="284">
        <v>18812.5</v>
      </c>
      <c r="I531" s="282" t="s">
        <v>37354</v>
      </c>
      <c r="J531" s="282"/>
      <c r="K531" s="283">
        <v>10611.53</v>
      </c>
      <c r="M531" s="242" t="s">
        <v>5286</v>
      </c>
      <c r="N531" s="242"/>
      <c r="O531" s="243">
        <v>1197055.8500000001</v>
      </c>
      <c r="Q531" s="224" t="s">
        <v>3250</v>
      </c>
      <c r="R531" s="224"/>
      <c r="S531" s="225">
        <v>8468.7999999999993</v>
      </c>
      <c r="U531" s="203" t="s">
        <v>988</v>
      </c>
      <c r="V531" s="203"/>
      <c r="W531" s="204">
        <v>1842</v>
      </c>
      <c r="Y531" s="195" t="s">
        <v>3312</v>
      </c>
      <c r="Z531" s="195"/>
      <c r="AA531" s="196">
        <v>70674.460000000006</v>
      </c>
      <c r="AB531" s="113"/>
      <c r="AE531" s="113"/>
      <c r="AF531" t="s">
        <v>59820</v>
      </c>
      <c r="AG531">
        <v>31.8</v>
      </c>
      <c r="AI531" s="276" t="s">
        <v>58430</v>
      </c>
      <c r="AJ531" s="277">
        <v>17782.38</v>
      </c>
      <c r="AL531" s="246" t="s">
        <v>58417</v>
      </c>
      <c r="AM531" s="247">
        <v>8246.6299999999992</v>
      </c>
      <c r="AO531" s="226" t="s">
        <v>33060</v>
      </c>
      <c r="AP531" s="227">
        <v>2113.4299999999998</v>
      </c>
      <c r="AR531" s="207" t="s">
        <v>12999</v>
      </c>
      <c r="AS531" s="208">
        <v>175249.23</v>
      </c>
      <c r="AT531" s="93"/>
      <c r="AU531" s="199" t="s">
        <v>31762</v>
      </c>
      <c r="AV531" s="200">
        <v>2212.6999999999998</v>
      </c>
      <c r="BA531" t="s">
        <v>39931</v>
      </c>
      <c r="BB531" s="284">
        <v>6304.54</v>
      </c>
      <c r="BD531" s="272" t="s">
        <v>38531</v>
      </c>
      <c r="BE531" s="273">
        <v>10611.53</v>
      </c>
      <c r="BG531" s="244" t="s">
        <v>11486</v>
      </c>
      <c r="BH531" s="245">
        <v>1197055.8500000001</v>
      </c>
      <c r="BJ531" s="230" t="s">
        <v>9225</v>
      </c>
      <c r="BK531" s="231">
        <v>8468.7999999999993</v>
      </c>
      <c r="BM531" s="209" t="s">
        <v>8270</v>
      </c>
      <c r="BN531" s="210">
        <v>7535.84</v>
      </c>
      <c r="BP531" s="195" t="s">
        <v>10325</v>
      </c>
      <c r="BQ531" s="196">
        <v>41941</v>
      </c>
    </row>
    <row r="532" spans="5:69" x14ac:dyDescent="0.55000000000000004">
      <c r="E532" t="s">
        <v>51080</v>
      </c>
      <c r="G532" s="284">
        <v>2926.67</v>
      </c>
      <c r="I532" s="282" t="s">
        <v>37355</v>
      </c>
      <c r="J532" s="282"/>
      <c r="K532" s="283">
        <v>4046.11</v>
      </c>
      <c r="M532" s="242" t="s">
        <v>5287</v>
      </c>
      <c r="N532" s="242"/>
      <c r="O532" s="243">
        <v>2010564.37</v>
      </c>
      <c r="Q532" s="224" t="s">
        <v>3331</v>
      </c>
      <c r="R532" s="224"/>
      <c r="S532" s="225">
        <v>35077.96</v>
      </c>
      <c r="U532" s="203" t="s">
        <v>989</v>
      </c>
      <c r="V532" s="203"/>
      <c r="W532" s="204">
        <v>4196</v>
      </c>
      <c r="Y532" s="195" t="s">
        <v>3313</v>
      </c>
      <c r="Z532" s="195"/>
      <c r="AA532" s="196">
        <v>3743434.32</v>
      </c>
      <c r="AB532" s="113"/>
      <c r="AE532" s="113"/>
      <c r="AF532" t="s">
        <v>59821</v>
      </c>
      <c r="AG532">
        <v>0.11</v>
      </c>
      <c r="AI532" s="276" t="s">
        <v>60192</v>
      </c>
      <c r="AJ532" s="277">
        <v>3489434.62</v>
      </c>
      <c r="AL532" s="246" t="s">
        <v>57196</v>
      </c>
      <c r="AM532" s="247">
        <v>55.62</v>
      </c>
      <c r="AO532" s="226" t="s">
        <v>15213</v>
      </c>
      <c r="AP532" s="227">
        <v>10342.719999999999</v>
      </c>
      <c r="AR532" s="207" t="s">
        <v>15165</v>
      </c>
      <c r="AS532" s="208">
        <v>84429.88</v>
      </c>
      <c r="AT532" s="93"/>
      <c r="AU532" s="199" t="s">
        <v>13206</v>
      </c>
      <c r="AV532" s="200">
        <v>53819.9</v>
      </c>
      <c r="BA532" t="s">
        <v>51189</v>
      </c>
      <c r="BB532">
        <v>-2.77</v>
      </c>
      <c r="BD532" s="272" t="s">
        <v>38535</v>
      </c>
      <c r="BE532" s="273">
        <v>4046.11</v>
      </c>
      <c r="BG532" s="244" t="s">
        <v>11487</v>
      </c>
      <c r="BH532" s="245">
        <v>2010564.37</v>
      </c>
      <c r="BJ532" s="230" t="s">
        <v>9226</v>
      </c>
      <c r="BK532" s="231">
        <v>35077.96</v>
      </c>
      <c r="BM532" s="209" t="s">
        <v>8499</v>
      </c>
      <c r="BN532" s="210">
        <v>46599.46</v>
      </c>
      <c r="BP532" s="195" t="s">
        <v>9361</v>
      </c>
      <c r="BQ532" s="196">
        <v>435</v>
      </c>
    </row>
    <row r="533" spans="5:69" x14ac:dyDescent="0.55000000000000004">
      <c r="E533" t="s">
        <v>65743</v>
      </c>
      <c r="G533" s="284">
        <v>26953.83</v>
      </c>
      <c r="I533" s="282" t="s">
        <v>37356</v>
      </c>
      <c r="J533" s="282"/>
      <c r="K533" s="283">
        <v>15099.78</v>
      </c>
      <c r="M533" s="242" t="s">
        <v>5288</v>
      </c>
      <c r="N533" s="242"/>
      <c r="O533" s="243">
        <v>1063093.19</v>
      </c>
      <c r="Q533" s="224" t="s">
        <v>3251</v>
      </c>
      <c r="R533" s="224"/>
      <c r="S533" s="225">
        <v>2433.84</v>
      </c>
      <c r="U533" s="203" t="s">
        <v>990</v>
      </c>
      <c r="V533" s="203"/>
      <c r="W533" s="204">
        <v>769</v>
      </c>
      <c r="Y533" s="177"/>
      <c r="Z533" s="177"/>
      <c r="AA533" s="178"/>
      <c r="AB533" s="267"/>
      <c r="AE533" s="267"/>
      <c r="AF533" t="s">
        <v>64917</v>
      </c>
      <c r="AG533" s="284">
        <v>17000</v>
      </c>
      <c r="AI533" s="276" t="s">
        <v>66899</v>
      </c>
      <c r="AJ533" s="277">
        <v>527.78</v>
      </c>
      <c r="AL533" s="246" t="s">
        <v>55776</v>
      </c>
      <c r="AM533" s="247">
        <v>9745.1299999999992</v>
      </c>
      <c r="AO533" s="226" t="s">
        <v>15214</v>
      </c>
      <c r="AP533" s="227">
        <v>17673.47</v>
      </c>
      <c r="AR533" s="207" t="s">
        <v>15166</v>
      </c>
      <c r="AS533" s="208">
        <v>1242.08</v>
      </c>
      <c r="AT533" s="93"/>
      <c r="AU533" s="199" t="s">
        <v>17077</v>
      </c>
      <c r="AV533" s="200">
        <v>7571.83</v>
      </c>
      <c r="BA533" t="s">
        <v>46521</v>
      </c>
      <c r="BB533" s="284">
        <v>8940</v>
      </c>
      <c r="BD533" s="272" t="s">
        <v>38541</v>
      </c>
      <c r="BE533" s="273">
        <v>15099.78</v>
      </c>
      <c r="BG533" s="244" t="s">
        <v>11488</v>
      </c>
      <c r="BH533" s="245">
        <v>1063093.19</v>
      </c>
      <c r="BJ533" s="230" t="s">
        <v>9227</v>
      </c>
      <c r="BK533" s="231">
        <v>2433.84</v>
      </c>
      <c r="BM533" s="209" t="s">
        <v>8649</v>
      </c>
      <c r="BN533" s="210">
        <v>2957</v>
      </c>
      <c r="BP533" s="195" t="s">
        <v>9946</v>
      </c>
      <c r="BQ533" s="196">
        <v>71751.34</v>
      </c>
    </row>
    <row r="534" spans="5:69" x14ac:dyDescent="0.55000000000000004">
      <c r="E534" t="s">
        <v>51084</v>
      </c>
      <c r="G534" s="284">
        <v>11506.64</v>
      </c>
      <c r="I534" s="282" t="s">
        <v>37357</v>
      </c>
      <c r="J534" s="282"/>
      <c r="K534" s="283">
        <v>22575.040000000001</v>
      </c>
      <c r="M534" s="242" t="s">
        <v>5290</v>
      </c>
      <c r="N534" s="242"/>
      <c r="O534" s="243">
        <v>902627.21</v>
      </c>
      <c r="Q534" s="224" t="s">
        <v>3332</v>
      </c>
      <c r="R534" s="224"/>
      <c r="S534" s="225">
        <v>20528.78</v>
      </c>
      <c r="U534" s="203" t="s">
        <v>991</v>
      </c>
      <c r="V534" s="203"/>
      <c r="W534" s="204">
        <v>4555</v>
      </c>
      <c r="Y534" s="177"/>
      <c r="Z534" s="177"/>
      <c r="AA534" s="178"/>
      <c r="AB534" s="267"/>
      <c r="AE534" s="267"/>
      <c r="AF534" t="s">
        <v>64918</v>
      </c>
      <c r="AG534" s="284">
        <v>1300.48</v>
      </c>
      <c r="AI534" s="276" t="s">
        <v>66900</v>
      </c>
      <c r="AJ534" s="277">
        <v>384.74</v>
      </c>
      <c r="AL534" s="246" t="s">
        <v>61763</v>
      </c>
      <c r="AM534" s="247">
        <v>-98.94</v>
      </c>
      <c r="AO534" s="226" t="s">
        <v>15215</v>
      </c>
      <c r="AP534" s="227">
        <v>7903.09</v>
      </c>
      <c r="AR534" s="207" t="s">
        <v>15167</v>
      </c>
      <c r="AS534" s="208">
        <v>514163.02</v>
      </c>
      <c r="AT534" s="93"/>
      <c r="AU534" s="199" t="s">
        <v>31763</v>
      </c>
      <c r="AV534" s="200">
        <v>61278.6</v>
      </c>
      <c r="BA534" t="s">
        <v>57148</v>
      </c>
      <c r="BB534">
        <v>23.72</v>
      </c>
      <c r="BD534" s="272" t="s">
        <v>38546</v>
      </c>
      <c r="BE534" s="273">
        <v>22575.040000000001</v>
      </c>
      <c r="BG534" s="244" t="s">
        <v>11490</v>
      </c>
      <c r="BH534" s="245">
        <v>902627.21</v>
      </c>
      <c r="BJ534" s="230" t="s">
        <v>9228</v>
      </c>
      <c r="BK534" s="231">
        <v>20528.78</v>
      </c>
      <c r="BM534" s="209" t="s">
        <v>8844</v>
      </c>
      <c r="BN534" s="210">
        <v>97308</v>
      </c>
      <c r="BP534" s="195" t="s">
        <v>7631</v>
      </c>
      <c r="BQ534" s="196">
        <v>410663.57</v>
      </c>
    </row>
    <row r="535" spans="5:69" x14ac:dyDescent="0.55000000000000004">
      <c r="E535" t="s">
        <v>51091</v>
      </c>
      <c r="G535" s="284">
        <v>45389</v>
      </c>
      <c r="I535" s="282" t="s">
        <v>37358</v>
      </c>
      <c r="J535" s="282"/>
      <c r="K535" s="283">
        <v>70837.73</v>
      </c>
      <c r="M535" s="242" t="s">
        <v>5291</v>
      </c>
      <c r="N535" s="242"/>
      <c r="O535" s="243">
        <v>102910.16</v>
      </c>
      <c r="Q535" s="224" t="s">
        <v>3334</v>
      </c>
      <c r="R535" s="224"/>
      <c r="S535" s="225">
        <v>50730.85</v>
      </c>
      <c r="U535" s="203" t="s">
        <v>992</v>
      </c>
      <c r="V535" s="203"/>
      <c r="W535" s="204">
        <v>1502.12</v>
      </c>
      <c r="AF535" t="s">
        <v>64919</v>
      </c>
      <c r="AG535" s="284">
        <v>4086.8</v>
      </c>
      <c r="AI535" s="276" t="s">
        <v>51595</v>
      </c>
      <c r="AJ535" s="277">
        <v>28157.279999999999</v>
      </c>
      <c r="AL535" s="246" t="s">
        <v>63917</v>
      </c>
      <c r="AM535" s="247">
        <v>12000</v>
      </c>
      <c r="AO535" s="226" t="s">
        <v>15216</v>
      </c>
      <c r="AP535" s="227">
        <v>4609.58</v>
      </c>
      <c r="AR535" s="207" t="s">
        <v>15168</v>
      </c>
      <c r="AS535" s="208">
        <v>118.3</v>
      </c>
      <c r="AT535" s="93"/>
      <c r="AU535" s="199" t="s">
        <v>13207</v>
      </c>
      <c r="AV535" s="200">
        <v>65176.04</v>
      </c>
      <c r="BA535" t="s">
        <v>51190</v>
      </c>
      <c r="BB535" s="284">
        <v>36835</v>
      </c>
      <c r="BD535" s="272" t="s">
        <v>38555</v>
      </c>
      <c r="BE535" s="273">
        <v>70837.73</v>
      </c>
      <c r="BG535" s="244" t="s">
        <v>11491</v>
      </c>
      <c r="BH535" s="245">
        <v>102910.16</v>
      </c>
      <c r="BJ535" s="230" t="s">
        <v>9230</v>
      </c>
      <c r="BK535" s="231">
        <v>50730.85</v>
      </c>
      <c r="BM535" s="209" t="s">
        <v>8889</v>
      </c>
      <c r="BN535" s="210">
        <v>34912.949999999997</v>
      </c>
      <c r="BP535" s="195" t="s">
        <v>10326</v>
      </c>
      <c r="BQ535" s="196">
        <v>560880</v>
      </c>
    </row>
    <row r="536" spans="5:69" x14ac:dyDescent="0.55000000000000004">
      <c r="E536" t="s">
        <v>51092</v>
      </c>
      <c r="G536" s="284">
        <v>100489.27</v>
      </c>
      <c r="I536" s="282" t="s">
        <v>37359</v>
      </c>
      <c r="J536" s="282"/>
      <c r="K536" s="283">
        <v>13242.07</v>
      </c>
      <c r="M536" s="242" t="s">
        <v>5292</v>
      </c>
      <c r="N536" s="242"/>
      <c r="O536" s="243">
        <v>10232429.01</v>
      </c>
      <c r="Q536" s="224" t="s">
        <v>3252</v>
      </c>
      <c r="R536" s="224"/>
      <c r="S536" s="225">
        <v>1067346.1399999999</v>
      </c>
      <c r="U536" s="203" t="s">
        <v>993</v>
      </c>
      <c r="V536" s="203"/>
      <c r="W536" s="204">
        <v>429</v>
      </c>
      <c r="AF536" t="s">
        <v>63382</v>
      </c>
      <c r="AG536">
        <v>966.87</v>
      </c>
      <c r="AI536" s="276" t="s">
        <v>51596</v>
      </c>
      <c r="AJ536" s="277">
        <v>27732.5</v>
      </c>
      <c r="AL536" s="246" t="s">
        <v>63608</v>
      </c>
      <c r="AM536" s="247">
        <v>21848.75</v>
      </c>
      <c r="AO536" s="226" t="s">
        <v>51516</v>
      </c>
      <c r="AP536" s="227">
        <v>2728.5</v>
      </c>
      <c r="AR536" s="207" t="s">
        <v>15169</v>
      </c>
      <c r="AS536" s="208">
        <v>16489.91</v>
      </c>
      <c r="AT536" s="93"/>
      <c r="AU536" s="199" t="s">
        <v>13208</v>
      </c>
      <c r="AV536" s="200">
        <v>21250</v>
      </c>
      <c r="BA536" t="s">
        <v>11936</v>
      </c>
      <c r="BB536" s="284">
        <v>2367423.75</v>
      </c>
      <c r="BD536" s="272" t="s">
        <v>38562</v>
      </c>
      <c r="BE536" s="273">
        <v>13242.07</v>
      </c>
      <c r="BG536" s="244" t="s">
        <v>11492</v>
      </c>
      <c r="BH536" s="245">
        <v>10232429.01</v>
      </c>
      <c r="BJ536" s="230" t="s">
        <v>9231</v>
      </c>
      <c r="BK536" s="231">
        <v>1067346.1399999999</v>
      </c>
      <c r="BM536" s="209" t="s">
        <v>9232</v>
      </c>
      <c r="BN536" s="210">
        <v>34543.07</v>
      </c>
      <c r="BP536" s="195" t="s">
        <v>9947</v>
      </c>
      <c r="BQ536" s="196">
        <v>971543.57</v>
      </c>
    </row>
    <row r="537" spans="5:69" x14ac:dyDescent="0.55000000000000004">
      <c r="E537" t="s">
        <v>51095</v>
      </c>
      <c r="G537" s="284">
        <v>2377.27</v>
      </c>
      <c r="I537" s="282" t="s">
        <v>37360</v>
      </c>
      <c r="J537" s="282"/>
      <c r="K537" s="283">
        <v>66312.490000000005</v>
      </c>
      <c r="M537" s="242" t="s">
        <v>5293</v>
      </c>
      <c r="N537" s="242"/>
      <c r="O537" s="243">
        <v>165021.82</v>
      </c>
      <c r="Q537" s="224" t="s">
        <v>3335</v>
      </c>
      <c r="R537" s="224"/>
      <c r="S537" s="225">
        <v>93212.93</v>
      </c>
      <c r="U537" s="203" t="s">
        <v>994</v>
      </c>
      <c r="V537" s="203"/>
      <c r="W537" s="204">
        <v>39791</v>
      </c>
      <c r="AF537" t="s">
        <v>42960</v>
      </c>
      <c r="AG537" s="284">
        <v>36233.97</v>
      </c>
      <c r="AI537" s="276" t="s">
        <v>66901</v>
      </c>
      <c r="AJ537" s="277">
        <v>2750</v>
      </c>
      <c r="AL537" s="246" t="s">
        <v>63609</v>
      </c>
      <c r="AM537" s="247">
        <v>2589.4299999999998</v>
      </c>
      <c r="AO537" s="226" t="s">
        <v>33061</v>
      </c>
      <c r="AP537" s="227">
        <v>45974.19</v>
      </c>
      <c r="AR537" s="207" t="s">
        <v>15170</v>
      </c>
      <c r="AS537" s="208">
        <v>158.09</v>
      </c>
      <c r="AT537" s="93"/>
      <c r="AU537" s="199" t="s">
        <v>13209</v>
      </c>
      <c r="AV537" s="200">
        <v>1625.68</v>
      </c>
      <c r="BA537" t="s">
        <v>40031</v>
      </c>
      <c r="BB537" s="284">
        <v>12767.68</v>
      </c>
      <c r="BD537" s="272" t="s">
        <v>38567</v>
      </c>
      <c r="BE537" s="273">
        <v>66312.490000000005</v>
      </c>
      <c r="BG537" s="244" t="s">
        <v>11493</v>
      </c>
      <c r="BH537" s="245">
        <v>165021.82</v>
      </c>
      <c r="BJ537" s="230" t="s">
        <v>9232</v>
      </c>
      <c r="BK537" s="231">
        <v>93212.93</v>
      </c>
      <c r="BM537" s="209" t="s">
        <v>11827</v>
      </c>
      <c r="BN537" s="210">
        <v>262.92</v>
      </c>
      <c r="BP537" s="195" t="s">
        <v>10327</v>
      </c>
      <c r="BQ537" s="196">
        <v>8632</v>
      </c>
    </row>
    <row r="538" spans="5:69" x14ac:dyDescent="0.55000000000000004">
      <c r="E538" t="s">
        <v>65747</v>
      </c>
      <c r="G538" s="284">
        <v>70300.77</v>
      </c>
      <c r="I538" s="282" t="s">
        <v>37361</v>
      </c>
      <c r="J538" s="282"/>
      <c r="K538" s="283">
        <v>2505.98</v>
      </c>
      <c r="M538" s="242" t="s">
        <v>5294</v>
      </c>
      <c r="N538" s="242"/>
      <c r="O538" s="243">
        <v>2990913.45</v>
      </c>
      <c r="Q538" s="224" t="s">
        <v>3253</v>
      </c>
      <c r="R538" s="224"/>
      <c r="S538" s="225">
        <v>309012.40999999997</v>
      </c>
      <c r="U538" s="203" t="s">
        <v>995</v>
      </c>
      <c r="V538" s="203"/>
      <c r="W538" s="204">
        <v>482.17</v>
      </c>
      <c r="AF538" t="s">
        <v>69808</v>
      </c>
      <c r="AG538" s="284">
        <v>3360.76</v>
      </c>
      <c r="AI538" s="276" t="s">
        <v>62531</v>
      </c>
      <c r="AJ538" s="277">
        <v>38279.19</v>
      </c>
      <c r="AL538" s="246" t="s">
        <v>63610</v>
      </c>
      <c r="AM538" s="247">
        <v>8292.9599999999991</v>
      </c>
      <c r="AO538" s="226" t="s">
        <v>51517</v>
      </c>
      <c r="AP538" s="227">
        <v>3000</v>
      </c>
      <c r="AR538" s="207" t="s">
        <v>15171</v>
      </c>
      <c r="AS538" s="208">
        <v>3154.92</v>
      </c>
      <c r="AT538" s="93"/>
      <c r="AU538" s="199" t="s">
        <v>13210</v>
      </c>
      <c r="AV538" s="200">
        <v>603.79999999999995</v>
      </c>
      <c r="BA538" t="s">
        <v>51191</v>
      </c>
      <c r="BB538" s="284">
        <v>6691.63</v>
      </c>
      <c r="BD538" s="272" t="s">
        <v>38572</v>
      </c>
      <c r="BE538" s="273">
        <v>2505.98</v>
      </c>
      <c r="BG538" s="244" t="s">
        <v>11494</v>
      </c>
      <c r="BH538" s="245">
        <v>2990913.45</v>
      </c>
      <c r="BJ538" s="230" t="s">
        <v>9233</v>
      </c>
      <c r="BK538" s="231">
        <v>309012.40999999997</v>
      </c>
      <c r="BM538" s="209" t="s">
        <v>9777</v>
      </c>
      <c r="BN538" s="210">
        <v>417630.99</v>
      </c>
      <c r="BP538" s="195" t="s">
        <v>9948</v>
      </c>
      <c r="BQ538" s="196">
        <v>8632</v>
      </c>
    </row>
    <row r="539" spans="5:69" x14ac:dyDescent="0.55000000000000004">
      <c r="E539" t="s">
        <v>65748</v>
      </c>
      <c r="G539" s="284">
        <v>48223.199999999997</v>
      </c>
      <c r="I539" s="282" t="s">
        <v>37362</v>
      </c>
      <c r="J539" s="282"/>
      <c r="K539" s="283">
        <v>64550.559999999998</v>
      </c>
      <c r="M539" s="242" t="s">
        <v>5296</v>
      </c>
      <c r="N539" s="242"/>
      <c r="O539" s="243">
        <v>448109.99</v>
      </c>
      <c r="Q539" s="224" t="s">
        <v>3336</v>
      </c>
      <c r="R539" s="224"/>
      <c r="S539" s="225">
        <v>16849.09</v>
      </c>
      <c r="U539" s="203" t="s">
        <v>996</v>
      </c>
      <c r="V539" s="203"/>
      <c r="W539" s="204">
        <v>12876.65</v>
      </c>
      <c r="AF539" t="s">
        <v>63407</v>
      </c>
      <c r="AG539" s="284">
        <v>3075.03</v>
      </c>
      <c r="AI539" s="276" t="s">
        <v>61777</v>
      </c>
      <c r="AJ539" s="277">
        <v>2224.89</v>
      </c>
      <c r="AL539" s="246" t="s">
        <v>63918</v>
      </c>
      <c r="AM539" s="247">
        <v>2362.56</v>
      </c>
      <c r="AO539" s="226" t="s">
        <v>15217</v>
      </c>
      <c r="AP539" s="227">
        <v>50190.47</v>
      </c>
      <c r="AR539" s="207" t="s">
        <v>15172</v>
      </c>
      <c r="AS539" s="208">
        <v>1523.8</v>
      </c>
      <c r="AT539" s="93"/>
      <c r="AU539" s="199" t="s">
        <v>31764</v>
      </c>
      <c r="AV539" s="200">
        <v>10183.299999999999</v>
      </c>
      <c r="BA539" t="s">
        <v>51339</v>
      </c>
      <c r="BB539" s="284">
        <v>26215.06</v>
      </c>
      <c r="BD539" s="272" t="s">
        <v>38578</v>
      </c>
      <c r="BE539" s="273">
        <v>64550.559999999998</v>
      </c>
      <c r="BG539" s="244" t="s">
        <v>11496</v>
      </c>
      <c r="BH539" s="245">
        <v>448109.99</v>
      </c>
      <c r="BJ539" s="230" t="s">
        <v>9234</v>
      </c>
      <c r="BK539" s="231">
        <v>16849.09</v>
      </c>
      <c r="BM539" s="209" t="s">
        <v>6631</v>
      </c>
      <c r="BN539" s="210">
        <v>217966</v>
      </c>
      <c r="BP539" s="195" t="s">
        <v>10089</v>
      </c>
      <c r="BQ539" s="196">
        <v>2491</v>
      </c>
    </row>
    <row r="540" spans="5:69" x14ac:dyDescent="0.55000000000000004">
      <c r="E540" t="s">
        <v>51101</v>
      </c>
      <c r="G540" s="284">
        <v>54506.75</v>
      </c>
      <c r="I540" s="282" t="s">
        <v>37363</v>
      </c>
      <c r="J540" s="282"/>
      <c r="K540" s="283">
        <v>34760.36</v>
      </c>
      <c r="M540" s="242" t="s">
        <v>5295</v>
      </c>
      <c r="N540" s="242"/>
      <c r="O540" s="243">
        <v>30024.53</v>
      </c>
      <c r="Q540" s="224" t="s">
        <v>3337</v>
      </c>
      <c r="R540" s="224"/>
      <c r="S540" s="225">
        <v>228056.48</v>
      </c>
      <c r="U540" s="203" t="s">
        <v>997</v>
      </c>
      <c r="V540" s="203"/>
      <c r="W540" s="204">
        <v>609</v>
      </c>
      <c r="AF540" t="s">
        <v>68869</v>
      </c>
      <c r="AG540" s="284">
        <v>4860</v>
      </c>
      <c r="AI540" s="276" t="s">
        <v>15508</v>
      </c>
      <c r="AJ540" s="277">
        <v>296955.53999999998</v>
      </c>
      <c r="AL540" s="246" t="s">
        <v>63919</v>
      </c>
      <c r="AM540" s="247">
        <v>5886.26</v>
      </c>
      <c r="AO540" s="226" t="s">
        <v>51518</v>
      </c>
      <c r="AP540" s="227">
        <v>8666.7000000000007</v>
      </c>
      <c r="AR540" s="207" t="s">
        <v>15173</v>
      </c>
      <c r="AS540" s="208">
        <v>4290.22</v>
      </c>
      <c r="AT540" s="93"/>
      <c r="AU540" s="199" t="s">
        <v>31765</v>
      </c>
      <c r="AV540" s="200">
        <v>2114.3200000000002</v>
      </c>
      <c r="BA540" t="s">
        <v>46583</v>
      </c>
      <c r="BB540" s="284">
        <v>31825.279999999999</v>
      </c>
      <c r="BD540" s="272" t="s">
        <v>38583</v>
      </c>
      <c r="BE540" s="273">
        <v>34760.36</v>
      </c>
      <c r="BG540" s="244" t="s">
        <v>11495</v>
      </c>
      <c r="BH540" s="245">
        <v>30024.53</v>
      </c>
      <c r="BJ540" s="230" t="s">
        <v>9235</v>
      </c>
      <c r="BK540" s="231">
        <v>228056.48</v>
      </c>
      <c r="BM540" s="209" t="s">
        <v>6888</v>
      </c>
      <c r="BN540" s="210">
        <v>52512.79</v>
      </c>
      <c r="BP540" s="195" t="s">
        <v>10133</v>
      </c>
      <c r="BQ540" s="196">
        <v>419</v>
      </c>
    </row>
    <row r="541" spans="5:69" x14ac:dyDescent="0.55000000000000004">
      <c r="E541" t="s">
        <v>65749</v>
      </c>
      <c r="G541" s="284">
        <v>27626.91</v>
      </c>
      <c r="I541" s="282" t="s">
        <v>37364</v>
      </c>
      <c r="J541" s="282"/>
      <c r="K541" s="283">
        <v>9332.27</v>
      </c>
      <c r="M541" s="242" t="s">
        <v>5297</v>
      </c>
      <c r="N541" s="242"/>
      <c r="O541" s="243">
        <v>559443.09</v>
      </c>
      <c r="Q541" s="224" t="s">
        <v>3338</v>
      </c>
      <c r="R541" s="224"/>
      <c r="S541" s="225">
        <v>1504809.43</v>
      </c>
      <c r="U541" s="203" t="s">
        <v>998</v>
      </c>
      <c r="V541" s="203"/>
      <c r="W541" s="204">
        <v>26043.95</v>
      </c>
      <c r="AF541" t="s">
        <v>63806</v>
      </c>
      <c r="AG541">
        <v>371.82</v>
      </c>
      <c r="AI541" s="276" t="s">
        <v>51597</v>
      </c>
      <c r="AJ541" s="277">
        <v>887698.07</v>
      </c>
      <c r="AL541" s="246" t="s">
        <v>63920</v>
      </c>
      <c r="AM541" s="247">
        <v>1113.81</v>
      </c>
      <c r="AO541" s="226" t="s">
        <v>35974</v>
      </c>
      <c r="AP541" s="227">
        <v>33.99</v>
      </c>
      <c r="AR541" s="207" t="s">
        <v>15174</v>
      </c>
      <c r="AS541" s="208">
        <v>12582.31</v>
      </c>
      <c r="AT541" s="93"/>
      <c r="AU541" s="199" t="s">
        <v>31766</v>
      </c>
      <c r="AV541" s="200">
        <v>90271.38</v>
      </c>
      <c r="BA541" t="s">
        <v>66479</v>
      </c>
      <c r="BB541" s="284">
        <v>2530.15</v>
      </c>
      <c r="BD541" s="272" t="s">
        <v>38589</v>
      </c>
      <c r="BE541" s="273">
        <v>9332.27</v>
      </c>
      <c r="BG541" s="244" t="s">
        <v>11497</v>
      </c>
      <c r="BH541" s="245">
        <v>559443.09</v>
      </c>
      <c r="BJ541" s="230" t="s">
        <v>9236</v>
      </c>
      <c r="BK541" s="231">
        <v>1504809.43</v>
      </c>
      <c r="BM541" s="209" t="s">
        <v>7055</v>
      </c>
      <c r="BN541" s="210">
        <v>4788.3100000000004</v>
      </c>
      <c r="BP541" s="195" t="s">
        <v>10328</v>
      </c>
      <c r="BQ541" s="196">
        <v>2381.75</v>
      </c>
    </row>
    <row r="542" spans="5:69" x14ac:dyDescent="0.55000000000000004">
      <c r="E542" t="s">
        <v>51102</v>
      </c>
      <c r="G542" s="284">
        <v>8342.07</v>
      </c>
      <c r="I542" s="282" t="s">
        <v>37365</v>
      </c>
      <c r="J542" s="282"/>
      <c r="K542" s="283">
        <v>99496.15</v>
      </c>
      <c r="M542" s="242" t="s">
        <v>5298</v>
      </c>
      <c r="N542" s="242"/>
      <c r="O542" s="243">
        <v>6216343.8700000001</v>
      </c>
      <c r="Q542" s="224" t="s">
        <v>3339</v>
      </c>
      <c r="R542" s="224"/>
      <c r="S542" s="225">
        <v>701594.52</v>
      </c>
      <c r="U542" s="203" t="s">
        <v>999</v>
      </c>
      <c r="V542" s="203"/>
      <c r="W542" s="204">
        <v>386</v>
      </c>
      <c r="AF542" t="s">
        <v>63807</v>
      </c>
      <c r="AG542">
        <v>96.8</v>
      </c>
      <c r="AI542" s="276" t="s">
        <v>55816</v>
      </c>
      <c r="AJ542" s="277">
        <v>59158.46</v>
      </c>
      <c r="AL542" s="246" t="s">
        <v>59395</v>
      </c>
      <c r="AM542" s="247">
        <v>39665.75</v>
      </c>
      <c r="AO542" s="226" t="s">
        <v>15218</v>
      </c>
      <c r="AP542" s="227">
        <v>31625.91</v>
      </c>
      <c r="AR542" s="207" t="s">
        <v>15175</v>
      </c>
      <c r="AS542" s="208">
        <v>9555.83</v>
      </c>
      <c r="AT542" s="93"/>
      <c r="AU542" s="199" t="s">
        <v>13211</v>
      </c>
      <c r="AV542" s="200">
        <v>65176.04</v>
      </c>
      <c r="BA542" t="s">
        <v>11938</v>
      </c>
      <c r="BB542" s="284">
        <v>3032090.94</v>
      </c>
      <c r="BD542" s="272" t="s">
        <v>38597</v>
      </c>
      <c r="BE542" s="273">
        <v>99496.15</v>
      </c>
      <c r="BG542" s="244" t="s">
        <v>11498</v>
      </c>
      <c r="BH542" s="245">
        <v>6216343.8700000001</v>
      </c>
      <c r="BJ542" s="230" t="s">
        <v>9237</v>
      </c>
      <c r="BK542" s="231">
        <v>701594.52</v>
      </c>
      <c r="BM542" s="209" t="s">
        <v>7297</v>
      </c>
      <c r="BN542" s="210">
        <v>153748.93</v>
      </c>
      <c r="BP542" s="195" t="s">
        <v>9949</v>
      </c>
      <c r="BQ542" s="196">
        <v>5291.75</v>
      </c>
    </row>
    <row r="543" spans="5:69" x14ac:dyDescent="0.55000000000000004">
      <c r="E543" t="s">
        <v>51103</v>
      </c>
      <c r="G543" s="284">
        <v>61787.91</v>
      </c>
      <c r="I543" s="282" t="s">
        <v>37366</v>
      </c>
      <c r="J543" s="282"/>
      <c r="K543" s="283">
        <v>4927.79</v>
      </c>
      <c r="M543" s="242" t="s">
        <v>5299</v>
      </c>
      <c r="N543" s="242"/>
      <c r="O543" s="243">
        <v>30857724.73</v>
      </c>
      <c r="Q543" s="224" t="s">
        <v>3340</v>
      </c>
      <c r="R543" s="224"/>
      <c r="S543" s="225">
        <v>165176.15</v>
      </c>
      <c r="U543" s="203" t="s">
        <v>1000</v>
      </c>
      <c r="V543" s="203"/>
      <c r="W543" s="204">
        <v>632</v>
      </c>
      <c r="AF543" t="s">
        <v>59884</v>
      </c>
      <c r="AG543" s="284">
        <v>2912.14</v>
      </c>
      <c r="AI543" s="276" t="s">
        <v>57219</v>
      </c>
      <c r="AJ543" s="277">
        <v>40290</v>
      </c>
      <c r="AL543" s="246" t="s">
        <v>60180</v>
      </c>
      <c r="AM543" s="247">
        <v>3994.5</v>
      </c>
      <c r="AO543" s="226" t="s">
        <v>15219</v>
      </c>
      <c r="AP543" s="227">
        <v>56181.279999999999</v>
      </c>
      <c r="AR543" s="207" t="s">
        <v>15176</v>
      </c>
      <c r="AS543" s="208">
        <v>9844</v>
      </c>
      <c r="AT543" s="93"/>
      <c r="AU543" s="199" t="s">
        <v>13212</v>
      </c>
      <c r="AV543" s="200">
        <v>21250</v>
      </c>
      <c r="BA543" t="s">
        <v>39932</v>
      </c>
      <c r="BB543" s="284">
        <v>30082.49</v>
      </c>
      <c r="BD543" s="272" t="s">
        <v>38603</v>
      </c>
      <c r="BE543" s="273">
        <v>4927.79</v>
      </c>
      <c r="BG543" s="244" t="s">
        <v>11499</v>
      </c>
      <c r="BH543" s="245">
        <v>30857724.73</v>
      </c>
      <c r="BJ543" s="230" t="s">
        <v>9238</v>
      </c>
      <c r="BK543" s="231">
        <v>165176.15</v>
      </c>
      <c r="BM543" s="209" t="s">
        <v>7712</v>
      </c>
      <c r="BN543" s="210">
        <v>124152.13</v>
      </c>
      <c r="BP543" s="195" t="s">
        <v>10329</v>
      </c>
      <c r="BQ543" s="196">
        <v>2703</v>
      </c>
    </row>
    <row r="544" spans="5:69" x14ac:dyDescent="0.55000000000000004">
      <c r="E544" t="s">
        <v>51104</v>
      </c>
      <c r="G544">
        <v>247</v>
      </c>
      <c r="I544" s="282" t="s">
        <v>37368</v>
      </c>
      <c r="J544" s="282"/>
      <c r="K544" s="283">
        <v>23.82</v>
      </c>
      <c r="M544" s="242" t="s">
        <v>5300</v>
      </c>
      <c r="N544" s="242"/>
      <c r="O544" s="243">
        <v>639353.65</v>
      </c>
      <c r="Q544" s="224" t="s">
        <v>3341</v>
      </c>
      <c r="R544" s="224"/>
      <c r="S544" s="225">
        <v>49890.45</v>
      </c>
      <c r="U544" s="203" t="s">
        <v>1001</v>
      </c>
      <c r="V544" s="203"/>
      <c r="W544" s="204">
        <v>3441.46</v>
      </c>
      <c r="AF544" t="s">
        <v>59885</v>
      </c>
      <c r="AG544">
        <v>222.79</v>
      </c>
      <c r="AI544" s="276" t="s">
        <v>63018</v>
      </c>
      <c r="AJ544" s="277">
        <v>5567.95</v>
      </c>
      <c r="AL544" s="246" t="s">
        <v>60181</v>
      </c>
      <c r="AM544" s="247">
        <v>292.16000000000003</v>
      </c>
      <c r="AO544" s="226" t="s">
        <v>15220</v>
      </c>
      <c r="AP544" s="227">
        <v>3039.01</v>
      </c>
      <c r="AR544" s="207" t="s">
        <v>15177</v>
      </c>
      <c r="AS544" s="208">
        <v>3649.48</v>
      </c>
      <c r="AT544" s="93"/>
      <c r="AU544" s="199" t="s">
        <v>13213</v>
      </c>
      <c r="AV544" s="200">
        <v>1625.68</v>
      </c>
      <c r="BA544" t="s">
        <v>40032</v>
      </c>
      <c r="BB544" s="284">
        <v>23832.49</v>
      </c>
      <c r="BD544" s="272" t="s">
        <v>38617</v>
      </c>
      <c r="BE544" s="273">
        <v>23.82</v>
      </c>
      <c r="BG544" s="244" t="s">
        <v>11500</v>
      </c>
      <c r="BH544" s="245">
        <v>639353.65</v>
      </c>
      <c r="BJ544" s="230" t="s">
        <v>9239</v>
      </c>
      <c r="BK544" s="231">
        <v>49890.45</v>
      </c>
      <c r="BM544" s="209" t="s">
        <v>8012</v>
      </c>
      <c r="BN544" s="210">
        <v>53040</v>
      </c>
      <c r="BP544" s="195" t="s">
        <v>9950</v>
      </c>
      <c r="BQ544" s="196">
        <v>2703</v>
      </c>
    </row>
    <row r="545" spans="5:69" x14ac:dyDescent="0.55000000000000004">
      <c r="E545" t="s">
        <v>51107</v>
      </c>
      <c r="G545">
        <v>381.24</v>
      </c>
      <c r="I545" s="282" t="s">
        <v>37370</v>
      </c>
      <c r="J545" s="282"/>
      <c r="K545" s="283">
        <v>48318.64</v>
      </c>
      <c r="M545" s="242" t="s">
        <v>5302</v>
      </c>
      <c r="N545" s="242"/>
      <c r="O545" s="243">
        <v>141102.76999999999</v>
      </c>
      <c r="Q545" s="224" t="s">
        <v>3342</v>
      </c>
      <c r="R545" s="224"/>
      <c r="S545" s="225">
        <v>194917.25</v>
      </c>
      <c r="U545" s="203" t="s">
        <v>1002</v>
      </c>
      <c r="V545" s="203"/>
      <c r="W545" s="204">
        <v>17166</v>
      </c>
      <c r="AF545" t="s">
        <v>59886</v>
      </c>
      <c r="AG545">
        <v>250.39</v>
      </c>
      <c r="AI545" s="276" t="s">
        <v>15509</v>
      </c>
      <c r="AJ545" s="277">
        <v>1019786.78</v>
      </c>
      <c r="AL545" s="246" t="s">
        <v>60182</v>
      </c>
      <c r="AM545" s="247">
        <v>978.66</v>
      </c>
      <c r="AO545" s="226" t="s">
        <v>33062</v>
      </c>
      <c r="AP545" s="227">
        <v>2748.81</v>
      </c>
      <c r="AR545" s="207" t="s">
        <v>15178</v>
      </c>
      <c r="AS545" s="208">
        <v>91283.520000000004</v>
      </c>
      <c r="AT545" s="93"/>
      <c r="AU545" s="199" t="s">
        <v>13214</v>
      </c>
      <c r="AV545" s="200">
        <v>10787.1</v>
      </c>
      <c r="BA545" t="s">
        <v>51192</v>
      </c>
      <c r="BB545" s="284">
        <v>53271.79</v>
      </c>
      <c r="BD545" s="272" t="s">
        <v>38625</v>
      </c>
      <c r="BE545" s="273">
        <v>48318.64</v>
      </c>
      <c r="BG545" s="244" t="s">
        <v>11502</v>
      </c>
      <c r="BH545" s="245">
        <v>141102.76999999999</v>
      </c>
      <c r="BJ545" s="230" t="s">
        <v>9240</v>
      </c>
      <c r="BK545" s="231">
        <v>194917.25</v>
      </c>
      <c r="BM545" s="209" t="s">
        <v>8271</v>
      </c>
      <c r="BN545" s="210">
        <v>171682</v>
      </c>
      <c r="BP545" s="195" t="s">
        <v>10090</v>
      </c>
      <c r="BQ545" s="196">
        <v>4255</v>
      </c>
    </row>
    <row r="546" spans="5:69" x14ac:dyDescent="0.55000000000000004">
      <c r="E546" t="s">
        <v>51108</v>
      </c>
      <c r="G546" s="284">
        <v>1931072.95</v>
      </c>
      <c r="I546" s="282" t="s">
        <v>37371</v>
      </c>
      <c r="J546" s="282"/>
      <c r="K546" s="283">
        <v>-1076.77</v>
      </c>
      <c r="M546" s="242" t="s">
        <v>5303</v>
      </c>
      <c r="N546" s="242"/>
      <c r="O546" s="243">
        <v>1174062.96</v>
      </c>
      <c r="Q546" s="224" t="s">
        <v>3344</v>
      </c>
      <c r="R546" s="224"/>
      <c r="S546" s="225">
        <v>205631.66</v>
      </c>
      <c r="U546" s="203" t="s">
        <v>1003</v>
      </c>
      <c r="V546" s="203"/>
      <c r="W546" s="204">
        <v>39184.79</v>
      </c>
      <c r="AF546" t="s">
        <v>55470</v>
      </c>
      <c r="AG546" s="284">
        <v>9881.93</v>
      </c>
      <c r="AI546" s="276" t="s">
        <v>15510</v>
      </c>
      <c r="AJ546" s="277">
        <v>35671.75</v>
      </c>
      <c r="AL546" s="246" t="s">
        <v>51511</v>
      </c>
      <c r="AM546" s="247">
        <v>181.24</v>
      </c>
      <c r="AO546" s="226" t="s">
        <v>51519</v>
      </c>
      <c r="AP546" s="227">
        <v>103584.01</v>
      </c>
      <c r="AR546" s="207" t="s">
        <v>15179</v>
      </c>
      <c r="AS546" s="208">
        <v>524.11</v>
      </c>
      <c r="AT546" s="93"/>
      <c r="AU546" s="199" t="s">
        <v>17173</v>
      </c>
      <c r="AV546" s="200">
        <v>2114.3200000000002</v>
      </c>
      <c r="BA546" t="s">
        <v>66346</v>
      </c>
      <c r="BB546" s="284">
        <v>60208</v>
      </c>
      <c r="BD546" s="272" t="s">
        <v>38631</v>
      </c>
      <c r="BE546" s="273">
        <v>-1076.77</v>
      </c>
      <c r="BG546" s="244" t="s">
        <v>11503</v>
      </c>
      <c r="BH546" s="245">
        <v>1174062.96</v>
      </c>
      <c r="BJ546" s="230" t="s">
        <v>9242</v>
      </c>
      <c r="BK546" s="231">
        <v>205631.66</v>
      </c>
      <c r="BM546" s="209" t="s">
        <v>8650</v>
      </c>
      <c r="BN546" s="210">
        <v>16674</v>
      </c>
      <c r="BP546" s="195" t="s">
        <v>10330</v>
      </c>
      <c r="BQ546" s="196">
        <v>4678</v>
      </c>
    </row>
    <row r="547" spans="5:69" x14ac:dyDescent="0.55000000000000004">
      <c r="E547" t="s">
        <v>65764</v>
      </c>
      <c r="G547" s="284">
        <v>13752.31</v>
      </c>
      <c r="I547" s="282" t="s">
        <v>37372</v>
      </c>
      <c r="J547" s="282"/>
      <c r="K547" s="283">
        <v>30011.73</v>
      </c>
      <c r="M547" s="242" t="s">
        <v>5304</v>
      </c>
      <c r="N547" s="242"/>
      <c r="O547" s="243">
        <v>2248720.94</v>
      </c>
      <c r="Q547" s="224" t="s">
        <v>3254</v>
      </c>
      <c r="R547" s="224"/>
      <c r="S547" s="225">
        <v>340.74</v>
      </c>
      <c r="U547" s="203" t="s">
        <v>1004</v>
      </c>
      <c r="V547" s="203"/>
      <c r="W547" s="204">
        <v>12297.08</v>
      </c>
      <c r="AF547" t="s">
        <v>71165</v>
      </c>
      <c r="AG547" s="284">
        <v>1231.9000000000001</v>
      </c>
      <c r="AI547" s="276" t="s">
        <v>60193</v>
      </c>
      <c r="AJ547" s="277">
        <v>103955.8</v>
      </c>
      <c r="AL547" s="246" t="s">
        <v>51513</v>
      </c>
      <c r="AM547" s="247">
        <v>13.87</v>
      </c>
      <c r="AO547" s="226" t="s">
        <v>40093</v>
      </c>
      <c r="AP547" s="227">
        <v>131793.01999999999</v>
      </c>
      <c r="AR547" s="207" t="s">
        <v>15180</v>
      </c>
      <c r="AS547" s="208">
        <v>3584.92</v>
      </c>
      <c r="AT547" s="93"/>
      <c r="AU547" s="199" t="s">
        <v>31767</v>
      </c>
      <c r="AV547" s="200">
        <v>90271.38</v>
      </c>
      <c r="BA547" t="s">
        <v>11939</v>
      </c>
      <c r="BB547" s="284">
        <v>24237896</v>
      </c>
      <c r="BD547" s="272" t="s">
        <v>38636</v>
      </c>
      <c r="BE547" s="273">
        <v>30011.73</v>
      </c>
      <c r="BG547" s="244" t="s">
        <v>11504</v>
      </c>
      <c r="BH547" s="245">
        <v>2248720.94</v>
      </c>
      <c r="BJ547" s="230" t="s">
        <v>9243</v>
      </c>
      <c r="BK547" s="231">
        <v>340.74</v>
      </c>
      <c r="BM547" s="209" t="s">
        <v>8890</v>
      </c>
      <c r="BN547" s="210">
        <v>148831</v>
      </c>
      <c r="BP547" s="195" t="s">
        <v>9951</v>
      </c>
      <c r="BQ547" s="196">
        <v>8933</v>
      </c>
    </row>
    <row r="548" spans="5:69" x14ac:dyDescent="0.55000000000000004">
      <c r="E548" t="s">
        <v>65765</v>
      </c>
      <c r="G548" s="284">
        <v>41453.360000000001</v>
      </c>
      <c r="I548" s="282" t="s">
        <v>37373</v>
      </c>
      <c r="J548" s="282"/>
      <c r="K548" s="283">
        <v>12701.95</v>
      </c>
      <c r="M548" s="242" t="s">
        <v>5306</v>
      </c>
      <c r="N548" s="242"/>
      <c r="O548" s="243">
        <v>1231140.8500000001</v>
      </c>
      <c r="Q548" s="224" t="s">
        <v>3345</v>
      </c>
      <c r="R548" s="224"/>
      <c r="S548" s="225">
        <v>542833.37</v>
      </c>
      <c r="U548" s="203" t="s">
        <v>1005</v>
      </c>
      <c r="V548" s="203"/>
      <c r="W548" s="204">
        <v>1128</v>
      </c>
      <c r="AF548" t="s">
        <v>70108</v>
      </c>
      <c r="AG548" s="284">
        <v>1231.31</v>
      </c>
      <c r="AI548" s="276" t="s">
        <v>63019</v>
      </c>
      <c r="AJ548" s="277">
        <v>19982.59</v>
      </c>
      <c r="AL548" s="246" t="s">
        <v>51514</v>
      </c>
      <c r="AM548" s="247">
        <v>44.4</v>
      </c>
      <c r="AO548" s="226" t="s">
        <v>33063</v>
      </c>
      <c r="AP548" s="227">
        <v>1032266.72</v>
      </c>
      <c r="AR548" s="207" t="s">
        <v>15181</v>
      </c>
      <c r="AS548" s="208">
        <v>888.67</v>
      </c>
      <c r="AT548" s="93"/>
      <c r="AU548" s="199" t="s">
        <v>13215</v>
      </c>
      <c r="AV548" s="200">
        <v>651.71</v>
      </c>
      <c r="BA548" t="s">
        <v>39933</v>
      </c>
      <c r="BB548" s="284">
        <v>17015.84</v>
      </c>
      <c r="BD548" s="272" t="s">
        <v>38641</v>
      </c>
      <c r="BE548" s="273">
        <v>12701.95</v>
      </c>
      <c r="BG548" s="244" t="s">
        <v>11506</v>
      </c>
      <c r="BH548" s="245">
        <v>1231140.8500000001</v>
      </c>
      <c r="BJ548" s="230" t="s">
        <v>9244</v>
      </c>
      <c r="BK548" s="231">
        <v>542833.37</v>
      </c>
      <c r="BM548" s="209" t="s">
        <v>9233</v>
      </c>
      <c r="BN548" s="210">
        <v>1258348.47</v>
      </c>
      <c r="BP548" s="195" t="s">
        <v>7459</v>
      </c>
      <c r="BQ548" s="196">
        <v>10622.22</v>
      </c>
    </row>
    <row r="549" spans="5:69" x14ac:dyDescent="0.55000000000000004">
      <c r="E549" t="s">
        <v>51116</v>
      </c>
      <c r="G549" s="284">
        <v>49726.15</v>
      </c>
      <c r="I549" s="282" t="s">
        <v>37374</v>
      </c>
      <c r="J549" s="282"/>
      <c r="K549" s="283">
        <v>12061.93</v>
      </c>
      <c r="M549" s="242" t="s">
        <v>5307</v>
      </c>
      <c r="N549" s="242"/>
      <c r="O549" s="243">
        <v>907193.6</v>
      </c>
      <c r="Q549" s="224" t="s">
        <v>3346</v>
      </c>
      <c r="R549" s="224"/>
      <c r="S549" s="225">
        <v>1190492.02</v>
      </c>
      <c r="U549" s="203" t="s">
        <v>4017</v>
      </c>
      <c r="V549" s="203"/>
      <c r="W549" s="204">
        <v>1248.8800000000001</v>
      </c>
      <c r="AF549" t="s">
        <v>68871</v>
      </c>
      <c r="AG549">
        <v>874.58</v>
      </c>
      <c r="AI549" s="276" t="s">
        <v>66902</v>
      </c>
      <c r="AJ549" s="277">
        <v>130.77000000000001</v>
      </c>
      <c r="AL549" s="246" t="s">
        <v>35973</v>
      </c>
      <c r="AM549" s="247">
        <v>1600.76</v>
      </c>
      <c r="AO549" s="226" t="s">
        <v>42125</v>
      </c>
      <c r="AP549" s="227">
        <v>10217</v>
      </c>
      <c r="AR549" s="207" t="s">
        <v>15182</v>
      </c>
      <c r="AS549" s="208">
        <v>72.47</v>
      </c>
      <c r="AT549" s="93"/>
      <c r="AU549" s="199" t="s">
        <v>13216</v>
      </c>
      <c r="AV549" s="200">
        <v>34996.199999999997</v>
      </c>
      <c r="BA549" t="s">
        <v>40033</v>
      </c>
      <c r="BB549" s="284">
        <v>187006.4</v>
      </c>
      <c r="BD549" s="272" t="s">
        <v>38646</v>
      </c>
      <c r="BE549" s="273">
        <v>12061.93</v>
      </c>
      <c r="BG549" s="244" t="s">
        <v>11507</v>
      </c>
      <c r="BH549" s="245">
        <v>907193.6</v>
      </c>
      <c r="BJ549" s="230" t="s">
        <v>9245</v>
      </c>
      <c r="BK549" s="231">
        <v>1190492.02</v>
      </c>
      <c r="BM549" s="209" t="s">
        <v>11242</v>
      </c>
      <c r="BN549" s="210">
        <v>441.44</v>
      </c>
      <c r="BP549" s="195" t="s">
        <v>10331</v>
      </c>
      <c r="BQ549" s="196">
        <v>10227.68</v>
      </c>
    </row>
    <row r="550" spans="5:69" x14ac:dyDescent="0.55000000000000004">
      <c r="E550" t="s">
        <v>51117</v>
      </c>
      <c r="G550" s="284">
        <v>103078.12</v>
      </c>
      <c r="I550" s="282" t="s">
        <v>37375</v>
      </c>
      <c r="J550" s="282"/>
      <c r="K550" s="283">
        <v>1779.38</v>
      </c>
      <c r="M550" s="242" t="s">
        <v>5305</v>
      </c>
      <c r="N550" s="242"/>
      <c r="O550" s="243">
        <v>234.57</v>
      </c>
      <c r="Q550" s="224" t="s">
        <v>3347</v>
      </c>
      <c r="R550" s="224"/>
      <c r="S550" s="225">
        <v>287378.57</v>
      </c>
      <c r="U550" s="203" t="s">
        <v>1006</v>
      </c>
      <c r="V550" s="203"/>
      <c r="W550" s="204">
        <v>6378.4</v>
      </c>
      <c r="AF550" t="s">
        <v>57907</v>
      </c>
      <c r="AG550">
        <v>667</v>
      </c>
      <c r="AI550" s="276" t="s">
        <v>61778</v>
      </c>
      <c r="AJ550" s="277">
        <v>25286.62</v>
      </c>
      <c r="AL550" s="246" t="s">
        <v>57197</v>
      </c>
      <c r="AM550" s="247">
        <v>7409</v>
      </c>
      <c r="AO550" s="226" t="s">
        <v>42126</v>
      </c>
      <c r="AP550" s="227">
        <v>781.6</v>
      </c>
      <c r="AR550" s="207" t="s">
        <v>15183</v>
      </c>
      <c r="AS550" s="208">
        <v>1083.52</v>
      </c>
      <c r="AT550" s="93"/>
      <c r="AU550" s="199" t="s">
        <v>13217</v>
      </c>
      <c r="AV550" s="200">
        <v>20173.09</v>
      </c>
      <c r="BA550" t="s">
        <v>66227</v>
      </c>
      <c r="BB550" s="284">
        <v>2290535</v>
      </c>
      <c r="BD550" s="272" t="s">
        <v>38652</v>
      </c>
      <c r="BE550" s="273">
        <v>1779.38</v>
      </c>
      <c r="BG550" s="244" t="s">
        <v>11505</v>
      </c>
      <c r="BH550" s="245">
        <v>234.57</v>
      </c>
      <c r="BJ550" s="230" t="s">
        <v>9246</v>
      </c>
      <c r="BK550" s="231">
        <v>287378.57</v>
      </c>
      <c r="BM550" s="209" t="s">
        <v>11481</v>
      </c>
      <c r="BN550" s="210">
        <v>1082803.8</v>
      </c>
      <c r="BP550" s="195" t="s">
        <v>9952</v>
      </c>
      <c r="BQ550" s="196">
        <v>20849.900000000001</v>
      </c>
    </row>
    <row r="551" spans="5:69" x14ac:dyDescent="0.55000000000000004">
      <c r="E551" t="s">
        <v>49552</v>
      </c>
      <c r="G551" s="284">
        <v>138440.24</v>
      </c>
      <c r="I551" s="282" t="s">
        <v>37376</v>
      </c>
      <c r="J551" s="282"/>
      <c r="K551" s="283">
        <v>5380.16</v>
      </c>
      <c r="M551" s="242" t="s">
        <v>5308</v>
      </c>
      <c r="N551" s="242"/>
      <c r="O551" s="243">
        <v>1795302.14</v>
      </c>
      <c r="Q551" s="224" t="s">
        <v>3348</v>
      </c>
      <c r="R551" s="224"/>
      <c r="S551" s="225">
        <v>6628.44</v>
      </c>
      <c r="U551" s="203" t="s">
        <v>1007</v>
      </c>
      <c r="V551" s="203"/>
      <c r="W551" s="204">
        <v>2672</v>
      </c>
      <c r="AF551" t="s">
        <v>71166</v>
      </c>
      <c r="AG551" s="284">
        <v>37686.99</v>
      </c>
      <c r="AI551" s="276" t="s">
        <v>66491</v>
      </c>
      <c r="AJ551" s="277">
        <v>264867.14</v>
      </c>
      <c r="AL551" s="246" t="s">
        <v>40092</v>
      </c>
      <c r="AM551" s="247">
        <v>509.4</v>
      </c>
      <c r="AO551" s="226" t="s">
        <v>42127</v>
      </c>
      <c r="AP551" s="227">
        <v>2215.0500000000002</v>
      </c>
      <c r="AR551" s="207" t="s">
        <v>15184</v>
      </c>
      <c r="AS551" s="208">
        <v>2732.8</v>
      </c>
      <c r="AT551" s="93"/>
      <c r="AU551" s="199" t="s">
        <v>31768</v>
      </c>
      <c r="AV551" s="200">
        <v>1843.84</v>
      </c>
      <c r="BA551" t="s">
        <v>51341</v>
      </c>
      <c r="BB551" s="284">
        <v>794299.36</v>
      </c>
      <c r="BD551" s="272" t="s">
        <v>38659</v>
      </c>
      <c r="BE551" s="273">
        <v>5380.16</v>
      </c>
      <c r="BG551" s="244" t="s">
        <v>11508</v>
      </c>
      <c r="BH551" s="245">
        <v>1795302.14</v>
      </c>
      <c r="BJ551" s="230" t="s">
        <v>9247</v>
      </c>
      <c r="BK551" s="231">
        <v>6628.44</v>
      </c>
      <c r="BM551" s="209" t="s">
        <v>9778</v>
      </c>
      <c r="BN551" s="210">
        <v>3284988.87</v>
      </c>
      <c r="BP551" s="195" t="s">
        <v>10117</v>
      </c>
      <c r="BQ551" s="196">
        <v>17276</v>
      </c>
    </row>
    <row r="552" spans="5:69" x14ac:dyDescent="0.55000000000000004">
      <c r="E552" t="s">
        <v>56927</v>
      </c>
      <c r="G552" s="284">
        <v>57933.61</v>
      </c>
      <c r="I552" s="282" t="s">
        <v>37377</v>
      </c>
      <c r="J552" s="282"/>
      <c r="K552" s="283">
        <v>1447.44</v>
      </c>
      <c r="M552" s="242" t="s">
        <v>5309</v>
      </c>
      <c r="N552" s="242"/>
      <c r="O552" s="243">
        <v>7242383.5999999996</v>
      </c>
      <c r="Q552" s="224" t="s">
        <v>3349</v>
      </c>
      <c r="R552" s="224"/>
      <c r="S552" s="225">
        <v>15931.45</v>
      </c>
      <c r="U552" s="203" t="s">
        <v>1008</v>
      </c>
      <c r="V552" s="203"/>
      <c r="W552" s="204">
        <v>72071</v>
      </c>
      <c r="AF552" t="s">
        <v>28652</v>
      </c>
      <c r="AG552">
        <v>125.59</v>
      </c>
      <c r="AI552" s="276" t="s">
        <v>66492</v>
      </c>
      <c r="AJ552" s="277">
        <v>845134.41</v>
      </c>
      <c r="AL552" s="246" t="s">
        <v>57198</v>
      </c>
      <c r="AM552" s="247">
        <v>1815.21</v>
      </c>
      <c r="AO552" s="226" t="s">
        <v>47722</v>
      </c>
      <c r="AP552" s="227">
        <v>7042.3</v>
      </c>
      <c r="AR552" s="207" t="s">
        <v>15185</v>
      </c>
      <c r="AS552" s="208">
        <v>9508.2000000000007</v>
      </c>
      <c r="AT552" s="93"/>
      <c r="AU552" s="199" t="s">
        <v>31769</v>
      </c>
      <c r="AV552" s="200">
        <v>914.22</v>
      </c>
      <c r="BA552" t="s">
        <v>43982</v>
      </c>
      <c r="BB552" s="284">
        <v>187281.85</v>
      </c>
      <c r="BD552" s="272" t="s">
        <v>38666</v>
      </c>
      <c r="BE552" s="273">
        <v>1447.44</v>
      </c>
      <c r="BG552" s="244" t="s">
        <v>11509</v>
      </c>
      <c r="BH552" s="245">
        <v>7242383.5999999996</v>
      </c>
      <c r="BJ552" s="230" t="s">
        <v>9248</v>
      </c>
      <c r="BK552" s="231">
        <v>15931.45</v>
      </c>
      <c r="BM552" s="209" t="s">
        <v>6632</v>
      </c>
      <c r="BN552" s="210">
        <v>21812.9</v>
      </c>
      <c r="BP552" s="195" t="s">
        <v>10332</v>
      </c>
      <c r="BQ552" s="196">
        <v>6259</v>
      </c>
    </row>
    <row r="553" spans="5:69" x14ac:dyDescent="0.55000000000000004">
      <c r="E553" t="s">
        <v>56928</v>
      </c>
      <c r="G553" s="284">
        <v>19859.45</v>
      </c>
      <c r="I553" s="282" t="s">
        <v>37378</v>
      </c>
      <c r="J553" s="282"/>
      <c r="K553" s="283">
        <v>72923.899999999994</v>
      </c>
      <c r="M553" s="242" t="s">
        <v>5310</v>
      </c>
      <c r="N553" s="242"/>
      <c r="O553" s="243">
        <v>13018998.220000001</v>
      </c>
      <c r="Q553" s="224" t="s">
        <v>3350</v>
      </c>
      <c r="R553" s="224"/>
      <c r="S553" s="225">
        <v>1881339.79</v>
      </c>
      <c r="U553" s="203" t="s">
        <v>1009</v>
      </c>
      <c r="V553" s="203"/>
      <c r="W553" s="204">
        <v>1820</v>
      </c>
      <c r="AF553" t="s">
        <v>68893</v>
      </c>
      <c r="AG553" s="284">
        <v>29429.84</v>
      </c>
      <c r="AI553" s="276" t="s">
        <v>55817</v>
      </c>
      <c r="AJ553" s="277">
        <v>-9448</v>
      </c>
      <c r="AL553" s="246" t="s">
        <v>57199</v>
      </c>
      <c r="AM553" s="247">
        <v>1795.12</v>
      </c>
      <c r="AO553" s="226" t="s">
        <v>51520</v>
      </c>
      <c r="AP553" s="227">
        <v>1767.8</v>
      </c>
      <c r="AR553" s="207" t="s">
        <v>15186</v>
      </c>
      <c r="AS553" s="208">
        <v>26700.27</v>
      </c>
      <c r="AT553" s="93"/>
      <c r="AU553" s="199" t="s">
        <v>31770</v>
      </c>
      <c r="AV553" s="200">
        <v>2411.7199999999998</v>
      </c>
      <c r="BA553" t="s">
        <v>46584</v>
      </c>
      <c r="BB553" s="284">
        <v>211338.08</v>
      </c>
      <c r="BD553" s="272" t="s">
        <v>38671</v>
      </c>
      <c r="BE553" s="273">
        <v>72923.899999999994</v>
      </c>
      <c r="BG553" s="244" t="s">
        <v>11510</v>
      </c>
      <c r="BH553" s="245">
        <v>13018998.220000001</v>
      </c>
      <c r="BJ553" s="230" t="s">
        <v>9249</v>
      </c>
      <c r="BK553" s="231">
        <v>1881339.79</v>
      </c>
      <c r="BM553" s="209" t="s">
        <v>6889</v>
      </c>
      <c r="BN553" s="210">
        <v>3336</v>
      </c>
      <c r="BP553" s="195" t="s">
        <v>9953</v>
      </c>
      <c r="BQ553" s="196">
        <v>23535</v>
      </c>
    </row>
    <row r="554" spans="5:69" x14ac:dyDescent="0.55000000000000004">
      <c r="E554" t="s">
        <v>56930</v>
      </c>
      <c r="G554" s="284">
        <v>46747.58</v>
      </c>
      <c r="I554" s="282" t="s">
        <v>37379</v>
      </c>
      <c r="J554" s="282"/>
      <c r="K554" s="283">
        <v>2802.59</v>
      </c>
      <c r="M554" s="242" t="s">
        <v>5313</v>
      </c>
      <c r="N554" s="242"/>
      <c r="O554" s="243">
        <v>418514.35</v>
      </c>
      <c r="Q554" s="224" t="s">
        <v>3255</v>
      </c>
      <c r="R554" s="224"/>
      <c r="S554" s="225">
        <v>3192067.36</v>
      </c>
      <c r="U554" s="203" t="s">
        <v>1010</v>
      </c>
      <c r="V554" s="203"/>
      <c r="W554" s="204">
        <v>2083.9299999999998</v>
      </c>
      <c r="AF554" t="s">
        <v>68894</v>
      </c>
      <c r="AG554" s="284">
        <v>28806.31</v>
      </c>
      <c r="AI554" s="276" t="s">
        <v>58930</v>
      </c>
      <c r="AJ554" s="277">
        <v>-1274.8599999999999</v>
      </c>
      <c r="AL554" s="246" t="s">
        <v>57200</v>
      </c>
      <c r="AM554" s="247">
        <v>73.239999999999995</v>
      </c>
      <c r="AO554" s="226" t="s">
        <v>51521</v>
      </c>
      <c r="AP554" s="227">
        <v>135.22999999999999</v>
      </c>
      <c r="AR554" s="207" t="s">
        <v>15187</v>
      </c>
      <c r="AS554" s="208">
        <v>33233.43</v>
      </c>
      <c r="AT554" s="93"/>
      <c r="AU554" s="199" t="s">
        <v>31771</v>
      </c>
      <c r="AV554" s="200">
        <v>35098.07</v>
      </c>
      <c r="BA554" t="s">
        <v>57090</v>
      </c>
      <c r="BB554" s="284">
        <v>4074.75</v>
      </c>
      <c r="BD554" s="272" t="s">
        <v>38683</v>
      </c>
      <c r="BE554" s="273">
        <v>2802.59</v>
      </c>
      <c r="BG554" s="244" t="s">
        <v>11513</v>
      </c>
      <c r="BH554" s="245">
        <v>418514.35</v>
      </c>
      <c r="BJ554" s="230" t="s">
        <v>9250</v>
      </c>
      <c r="BK554" s="231">
        <v>3192067.36</v>
      </c>
      <c r="BM554" s="209" t="s">
        <v>7056</v>
      </c>
      <c r="BN554" s="210">
        <v>398</v>
      </c>
      <c r="BP554" s="195" t="s">
        <v>10333</v>
      </c>
      <c r="BQ554" s="196">
        <v>4597</v>
      </c>
    </row>
    <row r="555" spans="5:69" x14ac:dyDescent="0.55000000000000004">
      <c r="E555" t="s">
        <v>46401</v>
      </c>
      <c r="G555" s="284">
        <v>4031</v>
      </c>
      <c r="I555" s="282" t="s">
        <v>37380</v>
      </c>
      <c r="J555" s="282"/>
      <c r="K555" s="283">
        <v>19278.37</v>
      </c>
      <c r="M555" s="242" t="s">
        <v>5314</v>
      </c>
      <c r="N555" s="242"/>
      <c r="O555" s="243">
        <v>1078.25</v>
      </c>
      <c r="Q555" s="224" t="s">
        <v>3256</v>
      </c>
      <c r="R555" s="224"/>
      <c r="S555" s="225">
        <v>63605.39</v>
      </c>
      <c r="U555" s="203" t="s">
        <v>1011</v>
      </c>
      <c r="V555" s="203"/>
      <c r="W555" s="204">
        <v>19064</v>
      </c>
      <c r="AF555" t="s">
        <v>71167</v>
      </c>
      <c r="AG555" s="284">
        <v>163750</v>
      </c>
      <c r="AI555" s="276" t="s">
        <v>69930</v>
      </c>
      <c r="AJ555" s="277">
        <v>3100</v>
      </c>
      <c r="AL555" s="246" t="s">
        <v>34485</v>
      </c>
      <c r="AM555" s="247">
        <v>77000</v>
      </c>
      <c r="AO555" s="226" t="s">
        <v>51522</v>
      </c>
      <c r="AP555" s="227">
        <v>426.04</v>
      </c>
      <c r="AR555" s="207" t="s">
        <v>15188</v>
      </c>
      <c r="AS555" s="208">
        <v>14893.79</v>
      </c>
      <c r="AT555" s="93"/>
      <c r="AU555" s="199" t="s">
        <v>31772</v>
      </c>
      <c r="AV555" s="200">
        <v>15487.29</v>
      </c>
      <c r="BA555" t="s">
        <v>69661</v>
      </c>
      <c r="BB555" s="284">
        <v>48967.92</v>
      </c>
      <c r="BD555" s="272" t="s">
        <v>38687</v>
      </c>
      <c r="BE555" s="273">
        <v>19278.37</v>
      </c>
      <c r="BG555" s="244" t="s">
        <v>11514</v>
      </c>
      <c r="BH555" s="245">
        <v>1078.25</v>
      </c>
      <c r="BJ555" s="230" t="s">
        <v>9252</v>
      </c>
      <c r="BK555" s="231">
        <v>63605.39</v>
      </c>
      <c r="BM555" s="209" t="s">
        <v>7298</v>
      </c>
      <c r="BN555" s="210">
        <v>3992</v>
      </c>
      <c r="BP555" s="195" t="s">
        <v>9955</v>
      </c>
      <c r="BQ555" s="196">
        <v>4597</v>
      </c>
    </row>
    <row r="556" spans="5:69" x14ac:dyDescent="0.55000000000000004">
      <c r="E556" t="s">
        <v>65773</v>
      </c>
      <c r="G556" s="284">
        <v>33393.03</v>
      </c>
      <c r="I556" s="282" t="s">
        <v>65478</v>
      </c>
      <c r="J556" s="282"/>
      <c r="K556" s="283">
        <v>21846</v>
      </c>
      <c r="M556" s="242" t="s">
        <v>5315</v>
      </c>
      <c r="N556" s="242"/>
      <c r="O556" s="243">
        <v>11810.29</v>
      </c>
      <c r="Q556" s="224" t="s">
        <v>3352</v>
      </c>
      <c r="R556" s="224"/>
      <c r="S556" s="225">
        <v>511665.19</v>
      </c>
      <c r="U556" s="203" t="s">
        <v>1012</v>
      </c>
      <c r="V556" s="203"/>
      <c r="W556" s="204">
        <v>614</v>
      </c>
      <c r="AF556" t="s">
        <v>53944</v>
      </c>
      <c r="AG556" s="284">
        <v>13484.65</v>
      </c>
      <c r="AI556" s="276" t="s">
        <v>51599</v>
      </c>
      <c r="AJ556" s="277">
        <v>-582.29</v>
      </c>
      <c r="AL556" s="246" t="s">
        <v>63921</v>
      </c>
      <c r="AM556" s="247">
        <v>43000</v>
      </c>
      <c r="AO556" s="226" t="s">
        <v>51523</v>
      </c>
      <c r="AP556" s="227">
        <v>17.670000000000002</v>
      </c>
      <c r="AR556" s="207" t="s">
        <v>15189</v>
      </c>
      <c r="AS556" s="208">
        <v>320</v>
      </c>
      <c r="AT556" s="93"/>
      <c r="AU556" s="199" t="s">
        <v>31773</v>
      </c>
      <c r="AV556" s="200">
        <v>4249.55</v>
      </c>
      <c r="BA556" t="s">
        <v>57091</v>
      </c>
      <c r="BB556" s="284">
        <v>5700</v>
      </c>
      <c r="BD556" s="272" t="s">
        <v>38694</v>
      </c>
      <c r="BE556" s="273">
        <v>21846</v>
      </c>
      <c r="BG556" s="244" t="s">
        <v>11515</v>
      </c>
      <c r="BH556" s="245">
        <v>11810.29</v>
      </c>
      <c r="BJ556" s="230" t="s">
        <v>9253</v>
      </c>
      <c r="BK556" s="231">
        <v>511665.19</v>
      </c>
      <c r="BM556" s="209" t="s">
        <v>7713</v>
      </c>
      <c r="BN556" s="210">
        <v>837</v>
      </c>
      <c r="BP556" s="195" t="s">
        <v>10118</v>
      </c>
      <c r="BQ556" s="196">
        <v>129894</v>
      </c>
    </row>
    <row r="557" spans="5:69" x14ac:dyDescent="0.55000000000000004">
      <c r="E557" t="s">
        <v>65775</v>
      </c>
      <c r="G557" s="284">
        <v>68363.98</v>
      </c>
      <c r="I557" s="282" t="s">
        <v>37381</v>
      </c>
      <c r="J557" s="282"/>
      <c r="K557" s="283">
        <v>1021172.65</v>
      </c>
      <c r="M557" s="242" t="s">
        <v>5316</v>
      </c>
      <c r="N557" s="242"/>
      <c r="O557" s="243">
        <v>122517.51</v>
      </c>
      <c r="Q557" s="224" t="s">
        <v>3353</v>
      </c>
      <c r="R557" s="224"/>
      <c r="S557" s="225">
        <v>850271.61</v>
      </c>
      <c r="U557" s="203" t="s">
        <v>1013</v>
      </c>
      <c r="V557" s="203"/>
      <c r="W557" s="204">
        <v>493</v>
      </c>
      <c r="AF557" t="s">
        <v>59896</v>
      </c>
      <c r="AG557" s="284">
        <v>33148.79</v>
      </c>
      <c r="AI557" s="276" t="s">
        <v>55818</v>
      </c>
      <c r="AJ557" s="277">
        <v>-1784.09</v>
      </c>
      <c r="AL557" s="246" t="s">
        <v>15209</v>
      </c>
      <c r="AM557" s="247">
        <v>56760</v>
      </c>
      <c r="AO557" s="226" t="s">
        <v>51524</v>
      </c>
      <c r="AP557" s="227">
        <v>560</v>
      </c>
      <c r="AR557" s="207" t="s">
        <v>15190</v>
      </c>
      <c r="AS557" s="208">
        <v>33676.300000000003</v>
      </c>
      <c r="AT557" s="93"/>
      <c r="AU557" s="199" t="s">
        <v>31774</v>
      </c>
      <c r="AV557" s="200">
        <v>9472.42</v>
      </c>
      <c r="BA557" t="s">
        <v>11967</v>
      </c>
      <c r="BB557" s="284">
        <v>857891.95</v>
      </c>
      <c r="BD557" s="272" t="s">
        <v>38699</v>
      </c>
      <c r="BE557" s="273">
        <v>1021172.65</v>
      </c>
      <c r="BG557" s="244" t="s">
        <v>11516</v>
      </c>
      <c r="BH557" s="245">
        <v>122517.51</v>
      </c>
      <c r="BJ557" s="230" t="s">
        <v>9254</v>
      </c>
      <c r="BK557" s="231">
        <v>850271.61</v>
      </c>
      <c r="BM557" s="209" t="s">
        <v>8272</v>
      </c>
      <c r="BN557" s="210">
        <v>3972</v>
      </c>
      <c r="BP557" s="195" t="s">
        <v>10334</v>
      </c>
      <c r="BQ557" s="196">
        <v>60772</v>
      </c>
    </row>
    <row r="558" spans="5:69" x14ac:dyDescent="0.55000000000000004">
      <c r="E558" t="s">
        <v>46404</v>
      </c>
      <c r="G558">
        <v>939</v>
      </c>
      <c r="I558" s="282" t="s">
        <v>37383</v>
      </c>
      <c r="J558" s="282"/>
      <c r="K558" s="283">
        <v>4196.72</v>
      </c>
      <c r="M558" s="242" t="s">
        <v>5317</v>
      </c>
      <c r="N558" s="242"/>
      <c r="O558" s="243">
        <v>123898.06</v>
      </c>
      <c r="Q558" s="224" t="s">
        <v>3354</v>
      </c>
      <c r="R558" s="224"/>
      <c r="S558" s="225">
        <v>229585.82</v>
      </c>
      <c r="U558" s="203" t="s">
        <v>1014</v>
      </c>
      <c r="V558" s="203"/>
      <c r="W558" s="204">
        <v>323</v>
      </c>
      <c r="AF558" t="s">
        <v>59898</v>
      </c>
      <c r="AG558" s="284">
        <v>69799.789999999994</v>
      </c>
      <c r="AI558" s="276" t="s">
        <v>66903</v>
      </c>
      <c r="AJ558" s="277">
        <v>-539.64</v>
      </c>
      <c r="AL558" s="246" t="s">
        <v>15211</v>
      </c>
      <c r="AM558" s="247">
        <v>14942.25</v>
      </c>
      <c r="AO558" s="226" t="s">
        <v>51525</v>
      </c>
      <c r="AP558" s="227">
        <v>1162.18</v>
      </c>
      <c r="AR558" s="207" t="s">
        <v>15191</v>
      </c>
      <c r="AS558" s="208">
        <v>32343.119999999999</v>
      </c>
      <c r="AT558" s="93"/>
      <c r="AU558" s="199" t="s">
        <v>31775</v>
      </c>
      <c r="AV558" s="200">
        <v>35646.5</v>
      </c>
      <c r="BA558" t="s">
        <v>39939</v>
      </c>
      <c r="BB558">
        <v>123.18</v>
      </c>
      <c r="BD558" s="272" t="s">
        <v>38724</v>
      </c>
      <c r="BE558" s="273">
        <v>4196.72</v>
      </c>
      <c r="BG558" s="244" t="s">
        <v>11517</v>
      </c>
      <c r="BH558" s="245">
        <v>123898.06</v>
      </c>
      <c r="BJ558" s="230" t="s">
        <v>9255</v>
      </c>
      <c r="BK558" s="231">
        <v>229585.82</v>
      </c>
      <c r="BM558" s="209" t="s">
        <v>8651</v>
      </c>
      <c r="BN558" s="210">
        <v>74.989999999999995</v>
      </c>
      <c r="BP558" s="195" t="s">
        <v>9367</v>
      </c>
      <c r="BQ558" s="196">
        <v>60850</v>
      </c>
    </row>
    <row r="559" spans="5:69" x14ac:dyDescent="0.55000000000000004">
      <c r="E559" t="s">
        <v>46405</v>
      </c>
      <c r="G559" s="284">
        <v>1112.92</v>
      </c>
      <c r="I559" s="282" t="s">
        <v>37384</v>
      </c>
      <c r="J559" s="282"/>
      <c r="K559" s="283">
        <v>7899.04</v>
      </c>
      <c r="M559" s="242" t="s">
        <v>5318</v>
      </c>
      <c r="N559" s="242"/>
      <c r="O559" s="243">
        <v>47408.37</v>
      </c>
      <c r="Q559" s="224" t="s">
        <v>3257</v>
      </c>
      <c r="R559" s="224"/>
      <c r="S559" s="225">
        <v>210762.5</v>
      </c>
      <c r="U559" s="203" t="s">
        <v>1015</v>
      </c>
      <c r="V559" s="203"/>
      <c r="W559" s="204">
        <v>114788</v>
      </c>
      <c r="AF559" t="s">
        <v>43003</v>
      </c>
      <c r="AG559" s="284">
        <v>11580.62</v>
      </c>
      <c r="AI559" s="276" t="s">
        <v>48671</v>
      </c>
      <c r="AJ559" s="277">
        <v>2925.77</v>
      </c>
      <c r="AL559" s="246" t="s">
        <v>15214</v>
      </c>
      <c r="AM559" s="247">
        <v>5727.8</v>
      </c>
      <c r="AO559" s="226" t="s">
        <v>34486</v>
      </c>
      <c r="AP559" s="227">
        <v>506949.86</v>
      </c>
      <c r="AR559" s="207" t="s">
        <v>15192</v>
      </c>
      <c r="AS559" s="208">
        <v>4616.3999999999996</v>
      </c>
      <c r="AT559" s="93"/>
      <c r="AU559" s="199" t="s">
        <v>31776</v>
      </c>
      <c r="AV559" s="200">
        <v>3446.79</v>
      </c>
      <c r="BA559" t="s">
        <v>38444</v>
      </c>
      <c r="BB559">
        <v>-94.11</v>
      </c>
      <c r="BD559" s="272" t="s">
        <v>38743</v>
      </c>
      <c r="BE559" s="273">
        <v>7899.04</v>
      </c>
      <c r="BG559" s="244" t="s">
        <v>11518</v>
      </c>
      <c r="BH559" s="245">
        <v>47408.37</v>
      </c>
      <c r="BJ559" s="230" t="s">
        <v>9256</v>
      </c>
      <c r="BK559" s="231">
        <v>210762.5</v>
      </c>
      <c r="BM559" s="209" t="s">
        <v>8891</v>
      </c>
      <c r="BN559" s="210">
        <v>2966.66</v>
      </c>
      <c r="BP559" s="195" t="s">
        <v>9956</v>
      </c>
      <c r="BQ559" s="196">
        <v>251516</v>
      </c>
    </row>
    <row r="560" spans="5:69" x14ac:dyDescent="0.55000000000000004">
      <c r="E560" t="s">
        <v>65777</v>
      </c>
      <c r="G560">
        <v>947.8</v>
      </c>
      <c r="I560" s="282" t="s">
        <v>37386</v>
      </c>
      <c r="J560" s="282"/>
      <c r="K560" s="283">
        <v>123445.66</v>
      </c>
      <c r="M560" s="242" t="s">
        <v>5319</v>
      </c>
      <c r="N560" s="242"/>
      <c r="O560" s="243">
        <v>66476.929999999993</v>
      </c>
      <c r="Q560" s="224" t="s">
        <v>3355</v>
      </c>
      <c r="R560" s="224"/>
      <c r="S560" s="225">
        <v>30328.55</v>
      </c>
      <c r="U560" s="203" t="s">
        <v>4018</v>
      </c>
      <c r="V560" s="203"/>
      <c r="W560" s="204">
        <v>210</v>
      </c>
      <c r="AF560" t="s">
        <v>71168</v>
      </c>
      <c r="AG560" s="284">
        <v>29336.720000000001</v>
      </c>
      <c r="AI560" s="276" t="s">
        <v>48672</v>
      </c>
      <c r="AJ560" s="277">
        <v>140.65</v>
      </c>
      <c r="AL560" s="246" t="s">
        <v>15215</v>
      </c>
      <c r="AM560" s="247">
        <v>3399.9</v>
      </c>
      <c r="AO560" s="226" t="s">
        <v>46647</v>
      </c>
      <c r="AP560" s="227">
        <v>11111.55</v>
      </c>
      <c r="AR560" s="207" t="s">
        <v>15193</v>
      </c>
      <c r="AS560" s="208">
        <v>80176.240000000005</v>
      </c>
      <c r="AT560" s="93"/>
      <c r="AU560" s="199" t="s">
        <v>31777</v>
      </c>
      <c r="AV560" s="200">
        <v>78641.960000000006</v>
      </c>
      <c r="BA560" t="s">
        <v>51200</v>
      </c>
      <c r="BB560" s="284">
        <v>37603.919999999998</v>
      </c>
      <c r="BD560" s="272" t="s">
        <v>38757</v>
      </c>
      <c r="BE560" s="273">
        <v>123445.66</v>
      </c>
      <c r="BG560" s="244" t="s">
        <v>11519</v>
      </c>
      <c r="BH560" s="245">
        <v>66476.929999999993</v>
      </c>
      <c r="BJ560" s="230" t="s">
        <v>9257</v>
      </c>
      <c r="BK560" s="231">
        <v>30328.55</v>
      </c>
      <c r="BM560" s="209" t="s">
        <v>9234</v>
      </c>
      <c r="BN560" s="210">
        <v>11782.91</v>
      </c>
      <c r="BP560" s="195" t="s">
        <v>7632</v>
      </c>
      <c r="BQ560" s="196">
        <v>96872</v>
      </c>
    </row>
    <row r="561" spans="5:69" x14ac:dyDescent="0.55000000000000004">
      <c r="E561" t="s">
        <v>65778</v>
      </c>
      <c r="G561" s="284">
        <v>28493</v>
      </c>
      <c r="I561" s="282" t="s">
        <v>37387</v>
      </c>
      <c r="J561" s="282"/>
      <c r="K561" s="283">
        <v>148983.73000000001</v>
      </c>
      <c r="M561" s="242" t="s">
        <v>5320</v>
      </c>
      <c r="N561" s="242"/>
      <c r="O561" s="243">
        <v>237467.32</v>
      </c>
      <c r="Q561" s="224" t="s">
        <v>3357</v>
      </c>
      <c r="R561" s="224"/>
      <c r="S561" s="225">
        <v>154464.21</v>
      </c>
      <c r="U561" s="203" t="s">
        <v>1016</v>
      </c>
      <c r="V561" s="203"/>
      <c r="W561" s="204">
        <v>5816</v>
      </c>
      <c r="AF561" t="s">
        <v>71169</v>
      </c>
      <c r="AG561" s="284">
        <v>2244.2800000000002</v>
      </c>
      <c r="AI561" s="276" t="s">
        <v>47739</v>
      </c>
      <c r="AJ561" s="277">
        <v>3332.94</v>
      </c>
      <c r="AL561" s="246" t="s">
        <v>15216</v>
      </c>
      <c r="AM561" s="247">
        <v>4224.92</v>
      </c>
      <c r="AO561" s="226" t="s">
        <v>48658</v>
      </c>
      <c r="AP561" s="227">
        <v>2350</v>
      </c>
      <c r="AR561" s="207" t="s">
        <v>15194</v>
      </c>
      <c r="AS561" s="208">
        <v>73450.69</v>
      </c>
      <c r="AT561" s="93"/>
      <c r="AU561" s="199" t="s">
        <v>31778</v>
      </c>
      <c r="AV561" s="200">
        <v>1021.58</v>
      </c>
      <c r="BA561" t="s">
        <v>51354</v>
      </c>
      <c r="BB561" s="284">
        <v>7666.75</v>
      </c>
      <c r="BD561" s="272" t="s">
        <v>38765</v>
      </c>
      <c r="BE561" s="273">
        <v>148983.73000000001</v>
      </c>
      <c r="BG561" s="244" t="s">
        <v>11520</v>
      </c>
      <c r="BH561" s="245">
        <v>237467.32</v>
      </c>
      <c r="BJ561" s="230" t="s">
        <v>9259</v>
      </c>
      <c r="BK561" s="231">
        <v>154464.21</v>
      </c>
      <c r="BM561" s="209" t="s">
        <v>9779</v>
      </c>
      <c r="BN561" s="210">
        <v>49172.46</v>
      </c>
      <c r="BP561" s="195" t="s">
        <v>10335</v>
      </c>
      <c r="BQ561" s="196">
        <v>50956</v>
      </c>
    </row>
    <row r="562" spans="5:69" x14ac:dyDescent="0.55000000000000004">
      <c r="E562" t="s">
        <v>46407</v>
      </c>
      <c r="G562" s="284">
        <v>31000</v>
      </c>
      <c r="I562" s="282" t="s">
        <v>37388</v>
      </c>
      <c r="J562" s="282"/>
      <c r="K562" s="283">
        <v>51569.96</v>
      </c>
      <c r="M562" s="242" t="s">
        <v>5321</v>
      </c>
      <c r="N562" s="242"/>
      <c r="O562" s="243">
        <v>18560.150000000001</v>
      </c>
      <c r="Q562" s="224" t="s">
        <v>3358</v>
      </c>
      <c r="R562" s="224"/>
      <c r="S562" s="225">
        <v>1912651.31</v>
      </c>
      <c r="U562" s="203" t="s">
        <v>1017</v>
      </c>
      <c r="V562" s="203"/>
      <c r="W562" s="204">
        <v>5730</v>
      </c>
      <c r="AF562" t="s">
        <v>70830</v>
      </c>
      <c r="AG562" s="284">
        <v>6945</v>
      </c>
      <c r="AI562" s="276" t="s">
        <v>58836</v>
      </c>
      <c r="AJ562" s="277">
        <v>3724.8</v>
      </c>
      <c r="AL562" s="246" t="s">
        <v>33061</v>
      </c>
      <c r="AM562" s="247">
        <v>49.4</v>
      </c>
      <c r="AO562" s="226" t="s">
        <v>51526</v>
      </c>
      <c r="AP562" s="227">
        <v>190</v>
      </c>
      <c r="AR562" s="207" t="s">
        <v>15195</v>
      </c>
      <c r="AS562" s="208">
        <v>42996.24</v>
      </c>
      <c r="AT562" s="93"/>
      <c r="AU562" s="199" t="s">
        <v>31779</v>
      </c>
      <c r="AV562" s="200">
        <v>101804.06</v>
      </c>
      <c r="BA562" t="s">
        <v>11969</v>
      </c>
      <c r="BB562" s="284">
        <v>4973566.87</v>
      </c>
      <c r="BD562" s="272" t="s">
        <v>38770</v>
      </c>
      <c r="BE562" s="273">
        <v>51569.96</v>
      </c>
      <c r="BG562" s="244" t="s">
        <v>11521</v>
      </c>
      <c r="BH562" s="245">
        <v>18560.150000000001</v>
      </c>
      <c r="BJ562" s="230" t="s">
        <v>9260</v>
      </c>
      <c r="BK562" s="231">
        <v>1912651.31</v>
      </c>
      <c r="BM562" s="209" t="s">
        <v>6633</v>
      </c>
      <c r="BN562" s="210">
        <v>112785</v>
      </c>
      <c r="BP562" s="195" t="s">
        <v>9957</v>
      </c>
      <c r="BQ562" s="196">
        <v>147828</v>
      </c>
    </row>
    <row r="563" spans="5:69" x14ac:dyDescent="0.55000000000000004">
      <c r="E563" t="s">
        <v>46408</v>
      </c>
      <c r="G563">
        <v>928</v>
      </c>
      <c r="I563" s="282" t="s">
        <v>37389</v>
      </c>
      <c r="J563" s="282"/>
      <c r="K563" s="283">
        <v>12006.37</v>
      </c>
      <c r="M563" s="242" t="s">
        <v>5322</v>
      </c>
      <c r="N563" s="242"/>
      <c r="O563" s="243">
        <v>98745.279999999999</v>
      </c>
      <c r="Q563" s="224" t="s">
        <v>3359</v>
      </c>
      <c r="R563" s="224"/>
      <c r="S563" s="225">
        <v>3124370.11</v>
      </c>
      <c r="U563" s="203" t="s">
        <v>1018</v>
      </c>
      <c r="V563" s="203"/>
      <c r="W563" s="204">
        <v>808</v>
      </c>
      <c r="AF563" t="s">
        <v>70834</v>
      </c>
      <c r="AG563" s="284">
        <v>1703.39</v>
      </c>
      <c r="AI563" s="276" t="s">
        <v>66904</v>
      </c>
      <c r="AJ563" s="277">
        <v>1279.93</v>
      </c>
      <c r="AL563" s="246" t="s">
        <v>63012</v>
      </c>
      <c r="AM563" s="247">
        <v>1260</v>
      </c>
      <c r="AO563" s="226" t="s">
        <v>49585</v>
      </c>
      <c r="AP563" s="227">
        <v>208500</v>
      </c>
      <c r="AR563" s="207" t="s">
        <v>15196</v>
      </c>
      <c r="AS563" s="208">
        <v>25625.94</v>
      </c>
      <c r="AT563" s="93"/>
      <c r="AU563" s="199" t="s">
        <v>31780</v>
      </c>
      <c r="AV563" s="200">
        <v>1843.84</v>
      </c>
      <c r="BA563" t="s">
        <v>39940</v>
      </c>
      <c r="BB563" s="284">
        <v>19966.580000000002</v>
      </c>
      <c r="BD563" s="272" t="s">
        <v>38779</v>
      </c>
      <c r="BE563" s="273">
        <v>12006.37</v>
      </c>
      <c r="BG563" s="244" t="s">
        <v>11522</v>
      </c>
      <c r="BH563" s="245">
        <v>98745.279999999999</v>
      </c>
      <c r="BJ563" s="230" t="s">
        <v>9261</v>
      </c>
      <c r="BK563" s="231">
        <v>3124370.11</v>
      </c>
      <c r="BM563" s="209" t="s">
        <v>6890</v>
      </c>
      <c r="BN563" s="210">
        <v>9638.83</v>
      </c>
      <c r="BP563" s="195" t="s">
        <v>7633</v>
      </c>
      <c r="BQ563" s="196">
        <v>756736.48</v>
      </c>
    </row>
    <row r="564" spans="5:69" x14ac:dyDescent="0.55000000000000004">
      <c r="E564" t="s">
        <v>65781</v>
      </c>
      <c r="G564" s="284">
        <v>6209</v>
      </c>
      <c r="I564" s="282" t="s">
        <v>37390</v>
      </c>
      <c r="J564" s="282"/>
      <c r="K564" s="283">
        <v>7228.41</v>
      </c>
      <c r="M564" s="242" t="s">
        <v>5323</v>
      </c>
      <c r="N564" s="242"/>
      <c r="O564" s="243">
        <v>135411.47</v>
      </c>
      <c r="Q564" s="224" t="s">
        <v>3363</v>
      </c>
      <c r="R564" s="224"/>
      <c r="S564" s="225">
        <v>51412.95</v>
      </c>
      <c r="U564" s="203" t="s">
        <v>1019</v>
      </c>
      <c r="V564" s="203"/>
      <c r="W564" s="204">
        <v>12179.23</v>
      </c>
      <c r="AF564" t="s">
        <v>70835</v>
      </c>
      <c r="AG564" s="284">
        <v>2332.84</v>
      </c>
      <c r="AI564" s="276" t="s">
        <v>70355</v>
      </c>
      <c r="AJ564" s="277">
        <v>7355</v>
      </c>
      <c r="AL564" s="246" t="s">
        <v>15217</v>
      </c>
      <c r="AM564" s="247">
        <v>600</v>
      </c>
      <c r="AO564" s="226" t="s">
        <v>34487</v>
      </c>
      <c r="AP564" s="227">
        <v>53861.29</v>
      </c>
      <c r="AR564" s="207" t="s">
        <v>15197</v>
      </c>
      <c r="AS564" s="208">
        <v>86669.24</v>
      </c>
      <c r="AT564" s="93"/>
      <c r="AU564" s="199" t="s">
        <v>17230</v>
      </c>
      <c r="AV564" s="200">
        <v>914.22</v>
      </c>
      <c r="BA564" t="s">
        <v>40039</v>
      </c>
      <c r="BB564" s="284">
        <v>37043.230000000003</v>
      </c>
      <c r="BD564" s="272" t="s">
        <v>38784</v>
      </c>
      <c r="BE564" s="273">
        <v>7228.41</v>
      </c>
      <c r="BG564" s="244" t="s">
        <v>11523</v>
      </c>
      <c r="BH564" s="245">
        <v>135411.47</v>
      </c>
      <c r="BJ564" s="230" t="s">
        <v>9265</v>
      </c>
      <c r="BK564" s="231">
        <v>51412.95</v>
      </c>
      <c r="BM564" s="209" t="s">
        <v>7057</v>
      </c>
      <c r="BN564" s="210">
        <v>4782</v>
      </c>
      <c r="BP564" s="195" t="s">
        <v>10336</v>
      </c>
      <c r="BQ564" s="196">
        <v>1024056</v>
      </c>
    </row>
    <row r="565" spans="5:69" x14ac:dyDescent="0.55000000000000004">
      <c r="E565" t="s">
        <v>46409</v>
      </c>
      <c r="G565" s="284">
        <v>37422.57</v>
      </c>
      <c r="I565" s="282" t="s">
        <v>12086</v>
      </c>
      <c r="J565" s="282"/>
      <c r="K565" s="283">
        <v>26899.56</v>
      </c>
      <c r="M565" s="242" t="s">
        <v>5324</v>
      </c>
      <c r="N565" s="242"/>
      <c r="O565" s="243">
        <v>29495.41</v>
      </c>
      <c r="Q565" s="224" t="s">
        <v>3366</v>
      </c>
      <c r="R565" s="224"/>
      <c r="S565" s="225">
        <v>348</v>
      </c>
      <c r="U565" s="203" t="s">
        <v>1020</v>
      </c>
      <c r="V565" s="203"/>
      <c r="W565" s="204">
        <v>285311</v>
      </c>
      <c r="AF565" t="s">
        <v>71170</v>
      </c>
      <c r="AG565" s="284">
        <v>30831.23</v>
      </c>
      <c r="AI565" s="276" t="s">
        <v>57220</v>
      </c>
      <c r="AJ565" s="277">
        <v>61495.88</v>
      </c>
      <c r="AL565" s="246" t="s">
        <v>51518</v>
      </c>
      <c r="AM565" s="247">
        <v>38222.94</v>
      </c>
      <c r="AO565" s="226" t="s">
        <v>34488</v>
      </c>
      <c r="AP565" s="227">
        <v>118083.19</v>
      </c>
      <c r="AR565" s="207" t="s">
        <v>15198</v>
      </c>
      <c r="AS565" s="208">
        <v>24576.14</v>
      </c>
      <c r="AT565" s="93"/>
      <c r="AU565" s="199" t="s">
        <v>31781</v>
      </c>
      <c r="AV565" s="200">
        <v>2411.7199999999998</v>
      </c>
      <c r="BA565" t="s">
        <v>51357</v>
      </c>
      <c r="BB565" s="284">
        <v>141250.31</v>
      </c>
      <c r="BD565" s="272" t="s">
        <v>12182</v>
      </c>
      <c r="BE565" s="273">
        <v>26899.56</v>
      </c>
      <c r="BG565" s="244" t="s">
        <v>11524</v>
      </c>
      <c r="BH565" s="245">
        <v>29495.41</v>
      </c>
      <c r="BJ565" s="230" t="s">
        <v>9268</v>
      </c>
      <c r="BK565" s="231">
        <v>348</v>
      </c>
      <c r="BM565" s="209" t="s">
        <v>7299</v>
      </c>
      <c r="BN565" s="210">
        <v>59764.79</v>
      </c>
      <c r="BP565" s="195" t="s">
        <v>9958</v>
      </c>
      <c r="BQ565" s="196">
        <v>1780792.48</v>
      </c>
    </row>
    <row r="566" spans="5:69" x14ac:dyDescent="0.55000000000000004">
      <c r="E566" t="s">
        <v>46413</v>
      </c>
      <c r="G566" s="284">
        <v>8940</v>
      </c>
      <c r="I566" s="282" t="s">
        <v>12098</v>
      </c>
      <c r="J566" s="282"/>
      <c r="K566" s="283">
        <v>62950</v>
      </c>
      <c r="M566" s="242" t="s">
        <v>5325</v>
      </c>
      <c r="N566" s="242"/>
      <c r="O566" s="243">
        <v>3962933.79</v>
      </c>
      <c r="Q566" s="224" t="s">
        <v>3258</v>
      </c>
      <c r="R566" s="224"/>
      <c r="S566" s="225">
        <v>708.23</v>
      </c>
      <c r="U566" s="203" t="s">
        <v>1021</v>
      </c>
      <c r="V566" s="203"/>
      <c r="W566" s="204">
        <v>2851.68</v>
      </c>
      <c r="AF566" t="s">
        <v>68964</v>
      </c>
      <c r="AG566" s="284">
        <v>3716</v>
      </c>
      <c r="AI566" s="276" t="s">
        <v>48673</v>
      </c>
      <c r="AJ566" s="277">
        <v>1086.17</v>
      </c>
      <c r="AL566" s="246" t="s">
        <v>35974</v>
      </c>
      <c r="AM566" s="247">
        <v>32</v>
      </c>
      <c r="AO566" s="226" t="s">
        <v>35975</v>
      </c>
      <c r="AP566" s="227">
        <v>92818.87</v>
      </c>
      <c r="AR566" s="207" t="s">
        <v>15199</v>
      </c>
      <c r="AS566" s="208">
        <v>61568.13</v>
      </c>
      <c r="AT566" s="93"/>
      <c r="AU566" s="199" t="s">
        <v>17231</v>
      </c>
      <c r="AV566" s="200">
        <v>35098.07</v>
      </c>
      <c r="BA566" t="s">
        <v>46523</v>
      </c>
      <c r="BB566" s="284">
        <v>2842</v>
      </c>
      <c r="BD566" s="272" t="s">
        <v>12194</v>
      </c>
      <c r="BE566" s="273">
        <v>62950</v>
      </c>
      <c r="BG566" s="244" t="s">
        <v>11525</v>
      </c>
      <c r="BH566" s="245">
        <v>3962933.79</v>
      </c>
      <c r="BJ566" s="230" t="s">
        <v>10432</v>
      </c>
      <c r="BK566" s="231">
        <v>708.23</v>
      </c>
      <c r="BM566" s="209" t="s">
        <v>7573</v>
      </c>
      <c r="BN566" s="210">
        <v>109041</v>
      </c>
      <c r="BP566" s="195" t="s">
        <v>7634</v>
      </c>
      <c r="BQ566" s="196">
        <v>14064.16</v>
      </c>
    </row>
    <row r="567" spans="5:69" x14ac:dyDescent="0.55000000000000004">
      <c r="E567" t="s">
        <v>46415</v>
      </c>
      <c r="G567" s="284">
        <v>2842</v>
      </c>
      <c r="I567" s="282" t="s">
        <v>12099</v>
      </c>
      <c r="J567" s="282"/>
      <c r="K567" s="283">
        <v>-6000</v>
      </c>
      <c r="M567" s="242" t="s">
        <v>5326</v>
      </c>
      <c r="N567" s="242"/>
      <c r="O567" s="243">
        <v>1080.31</v>
      </c>
      <c r="Q567" s="224" t="s">
        <v>4150</v>
      </c>
      <c r="R567" s="224"/>
      <c r="S567" s="225">
        <v>2800.07</v>
      </c>
      <c r="U567" s="203" t="s">
        <v>1022</v>
      </c>
      <c r="V567" s="203"/>
      <c r="W567" s="204">
        <v>112.94</v>
      </c>
      <c r="AF567" t="s">
        <v>71171</v>
      </c>
      <c r="AG567" s="284">
        <v>12581</v>
      </c>
      <c r="AI567" s="276" t="s">
        <v>48674</v>
      </c>
      <c r="AJ567" s="277">
        <v>218</v>
      </c>
      <c r="AL567" s="246" t="s">
        <v>15218</v>
      </c>
      <c r="AM567" s="247">
        <v>19759.04</v>
      </c>
      <c r="AO567" s="226" t="s">
        <v>51527</v>
      </c>
      <c r="AP567" s="227">
        <v>5182.51</v>
      </c>
      <c r="AR567" s="207" t="s">
        <v>15200</v>
      </c>
      <c r="AS567" s="208">
        <v>162185.26</v>
      </c>
      <c r="AT567" s="93"/>
      <c r="AU567" s="199" t="s">
        <v>31782</v>
      </c>
      <c r="AV567" s="200">
        <v>15487.29</v>
      </c>
      <c r="BA567" t="s">
        <v>44000</v>
      </c>
      <c r="BB567" s="284">
        <v>25761</v>
      </c>
      <c r="BD567" s="272" t="s">
        <v>12195</v>
      </c>
      <c r="BE567" s="273">
        <v>-6000</v>
      </c>
      <c r="BG567" s="244" t="s">
        <v>11526</v>
      </c>
      <c r="BH567" s="245">
        <v>1080.31</v>
      </c>
      <c r="BJ567" s="230" t="s">
        <v>9269</v>
      </c>
      <c r="BK567" s="231">
        <v>2800.07</v>
      </c>
      <c r="BM567" s="209" t="s">
        <v>7714</v>
      </c>
      <c r="BN567" s="210">
        <v>7932.05</v>
      </c>
      <c r="BP567" s="195" t="s">
        <v>10337</v>
      </c>
      <c r="BQ567" s="196">
        <v>6275</v>
      </c>
    </row>
    <row r="568" spans="5:69" x14ac:dyDescent="0.55000000000000004">
      <c r="E568" t="s">
        <v>46417</v>
      </c>
      <c r="G568" s="284">
        <v>30247</v>
      </c>
      <c r="I568" s="282" t="s">
        <v>12102</v>
      </c>
      <c r="J568" s="282"/>
      <c r="K568" s="283">
        <v>250.56</v>
      </c>
      <c r="M568" s="242" t="s">
        <v>5327</v>
      </c>
      <c r="N568" s="242"/>
      <c r="O568" s="243">
        <v>41221572.619999997</v>
      </c>
      <c r="Q568" s="224" t="s">
        <v>3367</v>
      </c>
      <c r="R568" s="224"/>
      <c r="S568" s="225">
        <v>31749.83</v>
      </c>
      <c r="U568" s="203" t="s">
        <v>1023</v>
      </c>
      <c r="V568" s="203"/>
      <c r="W568" s="204">
        <v>911.87</v>
      </c>
      <c r="AF568" t="s">
        <v>71172</v>
      </c>
      <c r="AG568">
        <v>475</v>
      </c>
      <c r="AI568" s="276" t="s">
        <v>70356</v>
      </c>
      <c r="AJ568" s="277">
        <v>939.94</v>
      </c>
      <c r="AL568" s="246" t="s">
        <v>15219</v>
      </c>
      <c r="AM568" s="247">
        <v>56007.22</v>
      </c>
      <c r="AO568" s="226" t="s">
        <v>51528</v>
      </c>
      <c r="AP568" s="227">
        <v>26525</v>
      </c>
      <c r="AR568" s="207" t="s">
        <v>15201</v>
      </c>
      <c r="AS568" s="208">
        <v>6454.6</v>
      </c>
      <c r="AT568" s="93"/>
      <c r="AU568" s="199" t="s">
        <v>13218</v>
      </c>
      <c r="AV568" s="200">
        <v>4901.26</v>
      </c>
      <c r="BA568" t="s">
        <v>11971</v>
      </c>
      <c r="BB568" s="284">
        <v>818133.09</v>
      </c>
      <c r="BD568" s="272" t="s">
        <v>12198</v>
      </c>
      <c r="BE568" s="273">
        <v>250.56</v>
      </c>
      <c r="BG568" s="244" t="s">
        <v>11527</v>
      </c>
      <c r="BH568" s="245">
        <v>41221572.619999997</v>
      </c>
      <c r="BJ568" s="230" t="s">
        <v>9270</v>
      </c>
      <c r="BK568" s="231">
        <v>31749.83</v>
      </c>
      <c r="BM568" s="209" t="s">
        <v>8013</v>
      </c>
      <c r="BN568" s="210">
        <v>23978</v>
      </c>
      <c r="BP568" s="195" t="s">
        <v>9959</v>
      </c>
      <c r="BQ568" s="196">
        <v>20339.16</v>
      </c>
    </row>
    <row r="569" spans="5:69" x14ac:dyDescent="0.55000000000000004">
      <c r="E569" t="s">
        <v>65787</v>
      </c>
      <c r="G569" s="284">
        <v>25899.84</v>
      </c>
      <c r="I569" s="282" t="s">
        <v>65487</v>
      </c>
      <c r="J569" s="282"/>
      <c r="K569" s="283">
        <v>12472.77</v>
      </c>
      <c r="M569" s="242" t="s">
        <v>5328</v>
      </c>
      <c r="N569" s="242"/>
      <c r="O569" s="243">
        <v>170578.14</v>
      </c>
      <c r="Q569" s="224" t="s">
        <v>3259</v>
      </c>
      <c r="R569" s="224"/>
      <c r="S569" s="225">
        <v>8969.68</v>
      </c>
      <c r="U569" s="203" t="s">
        <v>1024</v>
      </c>
      <c r="V569" s="203"/>
      <c r="W569" s="204">
        <v>2699</v>
      </c>
      <c r="AF569" t="s">
        <v>43017</v>
      </c>
      <c r="AG569" s="284">
        <v>7615</v>
      </c>
      <c r="AI569" s="276" t="s">
        <v>57222</v>
      </c>
      <c r="AJ569" s="277">
        <v>3314.7</v>
      </c>
      <c r="AL569" s="246" t="s">
        <v>55777</v>
      </c>
      <c r="AM569" s="247">
        <v>12202.4</v>
      </c>
      <c r="AO569" s="226" t="s">
        <v>15222</v>
      </c>
      <c r="AP569" s="227">
        <v>19176.61</v>
      </c>
      <c r="AR569" s="207" t="s">
        <v>15202</v>
      </c>
      <c r="AS569" s="208">
        <v>4155.12</v>
      </c>
      <c r="AT569" s="93"/>
      <c r="AU569" s="199" t="s">
        <v>17235</v>
      </c>
      <c r="AV569" s="200">
        <v>9472.42</v>
      </c>
      <c r="BA569" t="s">
        <v>39941</v>
      </c>
      <c r="BB569" s="284">
        <v>22495.7</v>
      </c>
      <c r="BD569" s="272" t="s">
        <v>12199</v>
      </c>
      <c r="BE569" s="273">
        <v>12472.77</v>
      </c>
      <c r="BG569" s="244" t="s">
        <v>11528</v>
      </c>
      <c r="BH569" s="245">
        <v>170578.14</v>
      </c>
      <c r="BJ569" s="230" t="s">
        <v>9271</v>
      </c>
      <c r="BK569" s="231">
        <v>8969.68</v>
      </c>
      <c r="BM569" s="209" t="s">
        <v>5246</v>
      </c>
      <c r="BN569" s="210">
        <v>78610</v>
      </c>
      <c r="BP569" s="195" t="s">
        <v>7635</v>
      </c>
      <c r="BQ569" s="196">
        <v>75135.98</v>
      </c>
    </row>
    <row r="570" spans="5:69" x14ac:dyDescent="0.55000000000000004">
      <c r="E570" t="s">
        <v>46419</v>
      </c>
      <c r="G570" s="284">
        <v>17400</v>
      </c>
      <c r="I570" s="282" t="s">
        <v>12109</v>
      </c>
      <c r="J570" s="282"/>
      <c r="K570" s="283">
        <v>-0.01</v>
      </c>
      <c r="M570" s="242" t="s">
        <v>5329</v>
      </c>
      <c r="N570" s="242"/>
      <c r="O570" s="243">
        <v>371002.9</v>
      </c>
      <c r="Q570" s="224" t="s">
        <v>3260</v>
      </c>
      <c r="R570" s="224"/>
      <c r="S570" s="225">
        <v>469823.11</v>
      </c>
      <c r="U570" s="203" t="s">
        <v>1025</v>
      </c>
      <c r="V570" s="203"/>
      <c r="W570" s="204">
        <v>1375.05</v>
      </c>
      <c r="AF570" t="s">
        <v>50492</v>
      </c>
      <c r="AG570" s="284">
        <v>1750</v>
      </c>
      <c r="AI570" s="276" t="s">
        <v>42144</v>
      </c>
      <c r="AJ570" s="277">
        <v>5113.55</v>
      </c>
      <c r="AL570" s="246" t="s">
        <v>15220</v>
      </c>
      <c r="AM570" s="247">
        <v>2018.85</v>
      </c>
      <c r="AO570" s="226" t="s">
        <v>51529</v>
      </c>
      <c r="AP570" s="227">
        <v>1677.5</v>
      </c>
      <c r="AR570" s="207" t="s">
        <v>15203</v>
      </c>
      <c r="AS570" s="208">
        <v>36942.18</v>
      </c>
      <c r="AT570" s="93"/>
      <c r="AU570" s="199" t="s">
        <v>31783</v>
      </c>
      <c r="AV570" s="200">
        <v>35646.5</v>
      </c>
      <c r="BA570" t="s">
        <v>40040</v>
      </c>
      <c r="BB570" s="284">
        <v>54863.27</v>
      </c>
      <c r="BD570" s="272" t="s">
        <v>12206</v>
      </c>
      <c r="BE570" s="273">
        <v>-0.01</v>
      </c>
      <c r="BG570" s="244" t="s">
        <v>11529</v>
      </c>
      <c r="BH570" s="245">
        <v>371002.9</v>
      </c>
      <c r="BJ570" s="230" t="s">
        <v>9272</v>
      </c>
      <c r="BK570" s="231">
        <v>469823.11</v>
      </c>
      <c r="BM570" s="209" t="s">
        <v>8500</v>
      </c>
      <c r="BN570" s="210">
        <v>72697.42</v>
      </c>
      <c r="BP570" s="195" t="s">
        <v>10338</v>
      </c>
      <c r="BQ570" s="196">
        <v>226956</v>
      </c>
    </row>
    <row r="571" spans="5:69" x14ac:dyDescent="0.55000000000000004">
      <c r="E571" t="s">
        <v>46420</v>
      </c>
      <c r="G571" s="284">
        <v>1365</v>
      </c>
      <c r="I571" s="282" t="s">
        <v>12110</v>
      </c>
      <c r="J571" s="282"/>
      <c r="K571" s="283">
        <v>16124.78</v>
      </c>
      <c r="M571" s="242" t="s">
        <v>5330</v>
      </c>
      <c r="N571" s="242"/>
      <c r="O571" s="243">
        <v>58000.3</v>
      </c>
      <c r="Q571" s="224" t="s">
        <v>3368</v>
      </c>
      <c r="R571" s="224"/>
      <c r="S571" s="225">
        <v>1975.02</v>
      </c>
      <c r="U571" s="203" t="s">
        <v>1026</v>
      </c>
      <c r="V571" s="203"/>
      <c r="W571" s="204">
        <v>830</v>
      </c>
      <c r="AF571" t="s">
        <v>50493</v>
      </c>
      <c r="AG571" s="284">
        <v>29455</v>
      </c>
      <c r="AI571" s="276" t="s">
        <v>51601</v>
      </c>
      <c r="AJ571" s="277">
        <v>19967.990000000002</v>
      </c>
      <c r="AL571" s="246" t="s">
        <v>15221</v>
      </c>
      <c r="AM571" s="247">
        <v>65437.17</v>
      </c>
      <c r="AO571" s="226" t="s">
        <v>51530</v>
      </c>
      <c r="AP571" s="227">
        <v>165079.45000000001</v>
      </c>
      <c r="AR571" s="207" t="s">
        <v>15204</v>
      </c>
      <c r="AS571" s="208">
        <v>63029.04</v>
      </c>
      <c r="AT571" s="93"/>
      <c r="AU571" s="199" t="s">
        <v>31784</v>
      </c>
      <c r="AV571" s="200">
        <v>3446.79</v>
      </c>
      <c r="BA571" t="s">
        <v>66234</v>
      </c>
      <c r="BB571" s="284">
        <v>133570.1</v>
      </c>
      <c r="BD571" s="272" t="s">
        <v>12207</v>
      </c>
      <c r="BE571" s="273">
        <v>16124.78</v>
      </c>
      <c r="BG571" s="244" t="s">
        <v>11530</v>
      </c>
      <c r="BH571" s="245">
        <v>58000.3</v>
      </c>
      <c r="BJ571" s="230" t="s">
        <v>9273</v>
      </c>
      <c r="BK571" s="231">
        <v>1975.02</v>
      </c>
      <c r="BM571" s="209" t="s">
        <v>8652</v>
      </c>
      <c r="BN571" s="210">
        <v>6565</v>
      </c>
      <c r="BP571" s="195" t="s">
        <v>9960</v>
      </c>
      <c r="BQ571" s="196">
        <v>302091.98</v>
      </c>
    </row>
    <row r="572" spans="5:69" x14ac:dyDescent="0.55000000000000004">
      <c r="E572" t="s">
        <v>65788</v>
      </c>
      <c r="G572" s="284">
        <v>22069</v>
      </c>
      <c r="I572" s="282" t="s">
        <v>12115</v>
      </c>
      <c r="J572" s="282"/>
      <c r="K572" s="283">
        <v>5328.95</v>
      </c>
      <c r="M572" s="242" t="s">
        <v>5331</v>
      </c>
      <c r="N572" s="242"/>
      <c r="O572" s="243">
        <v>1019.79</v>
      </c>
      <c r="Q572" s="224" t="s">
        <v>3261</v>
      </c>
      <c r="R572" s="224"/>
      <c r="S572" s="225">
        <v>5491363.7599999998</v>
      </c>
      <c r="U572" s="203" t="s">
        <v>1027</v>
      </c>
      <c r="V572" s="203"/>
      <c r="W572" s="204">
        <v>1656</v>
      </c>
      <c r="AF572" t="s">
        <v>71173</v>
      </c>
      <c r="AG572" s="284">
        <v>2139.75</v>
      </c>
      <c r="AI572" s="276" t="s">
        <v>57223</v>
      </c>
      <c r="AJ572" s="277">
        <v>11606.02</v>
      </c>
      <c r="AL572" s="246" t="s">
        <v>51519</v>
      </c>
      <c r="AM572" s="247">
        <v>15977.93</v>
      </c>
      <c r="AO572" s="226" t="s">
        <v>51531</v>
      </c>
      <c r="AP572" s="227">
        <v>564.44000000000005</v>
      </c>
      <c r="AR572" s="207" t="s">
        <v>15205</v>
      </c>
      <c r="AS572" s="208">
        <v>36363.65</v>
      </c>
      <c r="AT572" s="93"/>
      <c r="AU572" s="199" t="s">
        <v>13219</v>
      </c>
      <c r="AV572" s="200">
        <v>113638.16</v>
      </c>
      <c r="BA572" t="s">
        <v>46556</v>
      </c>
      <c r="BB572" s="284">
        <v>8144.88</v>
      </c>
      <c r="BD572" s="272" t="s">
        <v>12212</v>
      </c>
      <c r="BE572" s="273">
        <v>5328.95</v>
      </c>
      <c r="BG572" s="244" t="s">
        <v>11531</v>
      </c>
      <c r="BH572" s="245">
        <v>1019.79</v>
      </c>
      <c r="BJ572" s="230" t="s">
        <v>9274</v>
      </c>
      <c r="BK572" s="231">
        <v>5491363.7599999998</v>
      </c>
      <c r="BM572" s="209" t="s">
        <v>8892</v>
      </c>
      <c r="BN572" s="210">
        <v>38531</v>
      </c>
      <c r="BP572" s="195" t="s">
        <v>7636</v>
      </c>
      <c r="BQ572" s="196">
        <v>197729.29</v>
      </c>
    </row>
    <row r="573" spans="5:69" x14ac:dyDescent="0.55000000000000004">
      <c r="E573" t="s">
        <v>46425</v>
      </c>
      <c r="G573" s="284">
        <v>63488</v>
      </c>
      <c r="I573" s="282" t="s">
        <v>12121</v>
      </c>
      <c r="J573" s="282"/>
      <c r="K573" s="283">
        <v>105110.55</v>
      </c>
      <c r="M573" s="242" t="s">
        <v>5332</v>
      </c>
      <c r="N573" s="242"/>
      <c r="O573" s="243">
        <v>173719.14</v>
      </c>
      <c r="Q573" s="224" t="s">
        <v>3369</v>
      </c>
      <c r="R573" s="224"/>
      <c r="S573" s="225">
        <v>29637.43</v>
      </c>
      <c r="U573" s="203" t="s">
        <v>4019</v>
      </c>
      <c r="V573" s="203"/>
      <c r="W573" s="204">
        <v>309.8</v>
      </c>
      <c r="AF573" t="s">
        <v>60788</v>
      </c>
      <c r="AG573" s="284">
        <v>387600</v>
      </c>
      <c r="AI573" s="276" t="s">
        <v>47740</v>
      </c>
      <c r="AJ573" s="277">
        <v>2626.77</v>
      </c>
      <c r="AL573" s="246" t="s">
        <v>40093</v>
      </c>
      <c r="AM573" s="247">
        <v>3127.95</v>
      </c>
      <c r="AO573" s="226" t="s">
        <v>51532</v>
      </c>
      <c r="AP573" s="227">
        <v>-2.95</v>
      </c>
      <c r="AR573" s="207" t="s">
        <v>15206</v>
      </c>
      <c r="AS573" s="208">
        <v>4391.5600000000004</v>
      </c>
      <c r="AT573" s="93"/>
      <c r="AU573" s="199" t="s">
        <v>17242</v>
      </c>
      <c r="AV573" s="200">
        <v>1021.58</v>
      </c>
      <c r="BA573" t="s">
        <v>46585</v>
      </c>
      <c r="BB573" s="284">
        <v>2579.04</v>
      </c>
      <c r="BD573" s="272" t="s">
        <v>12218</v>
      </c>
      <c r="BE573" s="273">
        <v>105110.55</v>
      </c>
      <c r="BG573" s="244" t="s">
        <v>11532</v>
      </c>
      <c r="BH573" s="245">
        <v>173719.14</v>
      </c>
      <c r="BJ573" s="230" t="s">
        <v>9275</v>
      </c>
      <c r="BK573" s="231">
        <v>29637.43</v>
      </c>
      <c r="BM573" s="209" t="s">
        <v>9235</v>
      </c>
      <c r="BN573" s="210">
        <v>547404.52</v>
      </c>
      <c r="BP573" s="195" t="s">
        <v>10339</v>
      </c>
      <c r="BQ573" s="196">
        <v>379530</v>
      </c>
    </row>
    <row r="574" spans="5:69" x14ac:dyDescent="0.55000000000000004">
      <c r="E574" t="s">
        <v>46427</v>
      </c>
      <c r="G574" s="284">
        <v>2030</v>
      </c>
      <c r="I574" s="282" t="s">
        <v>12122</v>
      </c>
      <c r="J574" s="282"/>
      <c r="K574" s="283">
        <v>-909.97</v>
      </c>
      <c r="M574" s="242" t="s">
        <v>5333</v>
      </c>
      <c r="N574" s="242"/>
      <c r="O574" s="243">
        <v>5224454.32</v>
      </c>
      <c r="Q574" s="224" t="s">
        <v>3370</v>
      </c>
      <c r="R574" s="224"/>
      <c r="S574" s="225">
        <v>38108.07</v>
      </c>
      <c r="U574" s="203" t="s">
        <v>1028</v>
      </c>
      <c r="V574" s="203"/>
      <c r="W574" s="204">
        <v>263</v>
      </c>
      <c r="AF574" t="s">
        <v>43018</v>
      </c>
      <c r="AG574" s="284">
        <v>32708.94</v>
      </c>
      <c r="AI574" s="276" t="s">
        <v>48678</v>
      </c>
      <c r="AJ574" s="277">
        <v>1905.18</v>
      </c>
      <c r="AL574" s="246" t="s">
        <v>57201</v>
      </c>
      <c r="AM574" s="247">
        <v>55133.72</v>
      </c>
      <c r="AO574" s="226" t="s">
        <v>47723</v>
      </c>
      <c r="AP574" s="227">
        <v>86215.78</v>
      </c>
      <c r="AR574" s="207" t="s">
        <v>15207</v>
      </c>
      <c r="AS574" s="208">
        <v>25928.82</v>
      </c>
      <c r="AT574" s="93"/>
      <c r="AU574" s="199" t="s">
        <v>13220</v>
      </c>
      <c r="AV574" s="200">
        <v>121977.15</v>
      </c>
      <c r="BA574" t="s">
        <v>66450</v>
      </c>
      <c r="BB574" s="284">
        <v>3914</v>
      </c>
      <c r="BD574" s="272" t="s">
        <v>12219</v>
      </c>
      <c r="BE574" s="273">
        <v>-909.97</v>
      </c>
      <c r="BG574" s="244" t="s">
        <v>11533</v>
      </c>
      <c r="BH574" s="245">
        <v>5224454.32</v>
      </c>
      <c r="BJ574" s="230" t="s">
        <v>9276</v>
      </c>
      <c r="BK574" s="231">
        <v>38108.07</v>
      </c>
      <c r="BM574" s="209" t="s">
        <v>3649</v>
      </c>
      <c r="BN574" s="210">
        <v>37726.93</v>
      </c>
      <c r="BP574" s="195" t="s">
        <v>9961</v>
      </c>
      <c r="BQ574" s="196">
        <v>577259.29</v>
      </c>
    </row>
    <row r="575" spans="5:69" x14ac:dyDescent="0.55000000000000004">
      <c r="E575" t="s">
        <v>46429</v>
      </c>
      <c r="G575" s="284">
        <v>33747</v>
      </c>
      <c r="I575" s="282" t="s">
        <v>65489</v>
      </c>
      <c r="J575" s="282"/>
      <c r="K575" s="283">
        <v>13535</v>
      </c>
      <c r="M575" s="242" t="s">
        <v>5335</v>
      </c>
      <c r="N575" s="242"/>
      <c r="O575" s="243">
        <v>16807113.289999999</v>
      </c>
      <c r="Q575" s="224" t="s">
        <v>3371</v>
      </c>
      <c r="R575" s="224"/>
      <c r="S575" s="225">
        <v>80519.61</v>
      </c>
      <c r="U575" s="203" t="s">
        <v>1029</v>
      </c>
      <c r="V575" s="203"/>
      <c r="W575" s="204">
        <v>213</v>
      </c>
      <c r="AF575" t="s">
        <v>50495</v>
      </c>
      <c r="AG575" s="284">
        <v>6786.12</v>
      </c>
      <c r="AI575" s="276" t="s">
        <v>47743</v>
      </c>
      <c r="AJ575" s="277">
        <v>44.68</v>
      </c>
      <c r="AL575" s="246" t="s">
        <v>63922</v>
      </c>
      <c r="AM575" s="247">
        <v>-29509.06</v>
      </c>
      <c r="AO575" s="226" t="s">
        <v>49586</v>
      </c>
      <c r="AP575" s="227">
        <v>49475.46</v>
      </c>
      <c r="AR575" s="207" t="s">
        <v>15208</v>
      </c>
      <c r="AS575" s="208">
        <v>78791.61</v>
      </c>
      <c r="AT575" s="93"/>
      <c r="AU575" s="199" t="s">
        <v>31785</v>
      </c>
      <c r="AV575" s="200">
        <v>5155.2</v>
      </c>
      <c r="BA575" t="s">
        <v>11973</v>
      </c>
      <c r="BB575" s="284">
        <v>1119272.8500000001</v>
      </c>
      <c r="BD575" s="272" t="s">
        <v>12228</v>
      </c>
      <c r="BE575" s="273">
        <v>13535</v>
      </c>
      <c r="BG575" s="244" t="s">
        <v>11535</v>
      </c>
      <c r="BH575" s="245">
        <v>16807113.289999999</v>
      </c>
      <c r="BJ575" s="230" t="s">
        <v>9277</v>
      </c>
      <c r="BK575" s="231">
        <v>80519.61</v>
      </c>
      <c r="BM575" s="209" t="s">
        <v>11483</v>
      </c>
      <c r="BN575" s="210">
        <v>119298.13</v>
      </c>
      <c r="BP575" s="195" t="s">
        <v>10340</v>
      </c>
      <c r="BQ575" s="196">
        <v>22292</v>
      </c>
    </row>
    <row r="576" spans="5:69" x14ac:dyDescent="0.55000000000000004">
      <c r="E576" t="s">
        <v>43579</v>
      </c>
      <c r="G576" s="284">
        <v>2490</v>
      </c>
      <c r="I576" s="282" t="s">
        <v>12131</v>
      </c>
      <c r="J576" s="282"/>
      <c r="K576" s="283">
        <v>509.43</v>
      </c>
      <c r="M576" s="242" t="s">
        <v>5336</v>
      </c>
      <c r="N576" s="242"/>
      <c r="O576" s="243">
        <v>65798.039999999994</v>
      </c>
      <c r="Q576" s="224" t="s">
        <v>3373</v>
      </c>
      <c r="R576" s="224"/>
      <c r="S576" s="225">
        <v>655274.93999999994</v>
      </c>
      <c r="U576" s="203" t="s">
        <v>1030</v>
      </c>
      <c r="V576" s="203"/>
      <c r="W576" s="204">
        <v>684</v>
      </c>
      <c r="AF576" t="s">
        <v>43019</v>
      </c>
      <c r="AG576">
        <v>371.43</v>
      </c>
      <c r="AI576" s="276" t="s">
        <v>63961</v>
      </c>
      <c r="AJ576" s="277">
        <v>4691.07</v>
      </c>
      <c r="AL576" s="246" t="s">
        <v>57202</v>
      </c>
      <c r="AM576" s="247">
        <v>1400</v>
      </c>
      <c r="AO576" s="226" t="s">
        <v>49587</v>
      </c>
      <c r="AP576" s="227">
        <v>30449.75</v>
      </c>
      <c r="AR576" s="207" t="s">
        <v>15209</v>
      </c>
      <c r="AS576" s="208">
        <v>4603.09</v>
      </c>
      <c r="AT576" s="93"/>
      <c r="AU576" s="199" t="s">
        <v>31786</v>
      </c>
      <c r="AV576" s="200">
        <v>2167.9</v>
      </c>
      <c r="BA576" t="s">
        <v>40041</v>
      </c>
      <c r="BB576" s="284">
        <v>35840.61</v>
      </c>
      <c r="BD576" s="272" t="s">
        <v>12229</v>
      </c>
      <c r="BE576" s="273">
        <v>509.43</v>
      </c>
      <c r="BG576" s="244" t="s">
        <v>11536</v>
      </c>
      <c r="BH576" s="245">
        <v>65798.039999999994</v>
      </c>
      <c r="BJ576" s="230" t="s">
        <v>9279</v>
      </c>
      <c r="BK576" s="231">
        <v>655274.93999999994</v>
      </c>
      <c r="BM576" s="209" t="s">
        <v>3676</v>
      </c>
      <c r="BN576" s="210">
        <v>1228754.67</v>
      </c>
      <c r="BP576" s="195" t="s">
        <v>9962</v>
      </c>
      <c r="BQ576" s="196">
        <v>22292</v>
      </c>
    </row>
    <row r="577" spans="5:69" x14ac:dyDescent="0.55000000000000004">
      <c r="E577" t="s">
        <v>65806</v>
      </c>
      <c r="G577" s="284">
        <v>2790</v>
      </c>
      <c r="I577" s="282" t="s">
        <v>65491</v>
      </c>
      <c r="J577" s="282"/>
      <c r="K577" s="283">
        <v>8980.2999999999993</v>
      </c>
      <c r="M577" s="242" t="s">
        <v>5337</v>
      </c>
      <c r="N577" s="242"/>
      <c r="O577" s="243">
        <v>150.21</v>
      </c>
      <c r="Q577" s="224" t="s">
        <v>3262</v>
      </c>
      <c r="R577" s="224"/>
      <c r="S577" s="225">
        <v>14591.77</v>
      </c>
      <c r="U577" s="203" t="s">
        <v>1031</v>
      </c>
      <c r="V577" s="203"/>
      <c r="W577" s="204">
        <v>2841</v>
      </c>
      <c r="AF577" t="s">
        <v>60790</v>
      </c>
      <c r="AG577">
        <v>812</v>
      </c>
      <c r="AI577" s="276" t="s">
        <v>63962</v>
      </c>
      <c r="AJ577" s="277">
        <v>29525.86</v>
      </c>
      <c r="AL577" s="246" t="s">
        <v>63923</v>
      </c>
      <c r="AM577" s="247">
        <v>10787.76</v>
      </c>
      <c r="AO577" s="226" t="s">
        <v>49588</v>
      </c>
      <c r="AP577" s="227">
        <v>5059.76</v>
      </c>
      <c r="AR577" s="207" t="s">
        <v>15210</v>
      </c>
      <c r="AS577" s="208">
        <v>2884.94</v>
      </c>
      <c r="AT577" s="93"/>
      <c r="AU577" s="199" t="s">
        <v>31787</v>
      </c>
      <c r="AV577" s="200">
        <v>793.22</v>
      </c>
      <c r="BA577" t="s">
        <v>51201</v>
      </c>
      <c r="BB577" s="284">
        <v>220722.83</v>
      </c>
      <c r="BD577" s="272" t="s">
        <v>12233</v>
      </c>
      <c r="BE577" s="273">
        <v>8980.2999999999993</v>
      </c>
      <c r="BG577" s="244" t="s">
        <v>11537</v>
      </c>
      <c r="BH577" s="245">
        <v>150.21</v>
      </c>
      <c r="BJ577" s="230" t="s">
        <v>9280</v>
      </c>
      <c r="BK577" s="231">
        <v>14591.77</v>
      </c>
      <c r="BM577" s="209" t="s">
        <v>6634</v>
      </c>
      <c r="BN577" s="210">
        <v>680556</v>
      </c>
      <c r="BP577" s="195" t="s">
        <v>10341</v>
      </c>
      <c r="BQ577" s="196">
        <v>11045</v>
      </c>
    </row>
    <row r="578" spans="5:69" x14ac:dyDescent="0.55000000000000004">
      <c r="E578" t="s">
        <v>43621</v>
      </c>
      <c r="G578">
        <v>18.399999999999999</v>
      </c>
      <c r="I578" s="282" t="s">
        <v>12135</v>
      </c>
      <c r="J578" s="282"/>
      <c r="K578" s="283">
        <v>12927.7</v>
      </c>
      <c r="M578" s="242" t="s">
        <v>5338</v>
      </c>
      <c r="N578" s="242"/>
      <c r="O578" s="243">
        <v>381111.52</v>
      </c>
      <c r="Q578" s="224" t="s">
        <v>3374</v>
      </c>
      <c r="R578" s="224"/>
      <c r="S578" s="225">
        <v>775339.64</v>
      </c>
      <c r="U578" s="203" t="s">
        <v>1032</v>
      </c>
      <c r="V578" s="203"/>
      <c r="W578" s="204">
        <v>711</v>
      </c>
      <c r="AF578" t="s">
        <v>60792</v>
      </c>
      <c r="AG578">
        <v>13.09</v>
      </c>
      <c r="AI578" s="276" t="s">
        <v>70357</v>
      </c>
      <c r="AJ578" s="277">
        <v>3800</v>
      </c>
      <c r="AL578" s="246" t="s">
        <v>57203</v>
      </c>
      <c r="AM578" s="247">
        <v>932.35</v>
      </c>
      <c r="AO578" s="226" t="s">
        <v>49589</v>
      </c>
      <c r="AP578" s="227">
        <v>18307.96</v>
      </c>
      <c r="AR578" s="207" t="s">
        <v>15211</v>
      </c>
      <c r="AS578" s="208">
        <v>2460.96</v>
      </c>
      <c r="AT578" s="93"/>
      <c r="AU578" s="199" t="s">
        <v>31788</v>
      </c>
      <c r="AV578" s="200">
        <v>10459.68</v>
      </c>
      <c r="BA578" t="s">
        <v>51360</v>
      </c>
      <c r="BB578" s="284">
        <v>117021.95</v>
      </c>
      <c r="BD578" s="272" t="s">
        <v>12234</v>
      </c>
      <c r="BE578" s="273">
        <v>12927.7</v>
      </c>
      <c r="BG578" s="244" t="s">
        <v>11538</v>
      </c>
      <c r="BH578" s="245">
        <v>381111.52</v>
      </c>
      <c r="BJ578" s="230" t="s">
        <v>9281</v>
      </c>
      <c r="BK578" s="231">
        <v>775339.64</v>
      </c>
      <c r="BM578" s="209" t="s">
        <v>6891</v>
      </c>
      <c r="BN578" s="210">
        <v>102000</v>
      </c>
      <c r="BP578" s="195" t="s">
        <v>9963</v>
      </c>
      <c r="BQ578" s="196">
        <v>11045</v>
      </c>
    </row>
    <row r="579" spans="5:69" x14ac:dyDescent="0.55000000000000004">
      <c r="E579" t="s">
        <v>65809</v>
      </c>
      <c r="G579" s="284">
        <v>3401</v>
      </c>
      <c r="I579" s="282" t="s">
        <v>65492</v>
      </c>
      <c r="J579" s="282"/>
      <c r="K579" s="283">
        <v>3311</v>
      </c>
      <c r="M579" s="242" t="s">
        <v>5339</v>
      </c>
      <c r="N579" s="242"/>
      <c r="O579" s="243">
        <v>85376.3</v>
      </c>
      <c r="Q579" s="224" t="s">
        <v>3375</v>
      </c>
      <c r="R579" s="224"/>
      <c r="S579" s="225">
        <v>32357</v>
      </c>
      <c r="U579" s="203" t="s">
        <v>1033</v>
      </c>
      <c r="V579" s="203"/>
      <c r="W579" s="204">
        <v>3626</v>
      </c>
      <c r="AF579" t="s">
        <v>71174</v>
      </c>
      <c r="AG579" s="284">
        <v>50504</v>
      </c>
      <c r="AI579" s="276" t="s">
        <v>60194</v>
      </c>
      <c r="AJ579" s="277">
        <v>11800.98</v>
      </c>
      <c r="AL579" s="246" t="s">
        <v>57204</v>
      </c>
      <c r="AM579" s="247">
        <v>2986.01</v>
      </c>
      <c r="AO579" s="226" t="s">
        <v>49590</v>
      </c>
      <c r="AP579" s="227">
        <v>12201.8</v>
      </c>
      <c r="AR579" s="207" t="s">
        <v>15212</v>
      </c>
      <c r="AS579" s="208">
        <v>1934.25</v>
      </c>
      <c r="AT579" s="93"/>
      <c r="AU579" s="199" t="s">
        <v>31789</v>
      </c>
      <c r="AV579" s="200">
        <v>5155.2</v>
      </c>
      <c r="BA579" t="s">
        <v>57093</v>
      </c>
      <c r="BB579" s="284">
        <v>3159</v>
      </c>
      <c r="BD579" s="272" t="s">
        <v>12235</v>
      </c>
      <c r="BE579" s="273">
        <v>3311</v>
      </c>
      <c r="BG579" s="244" t="s">
        <v>11539</v>
      </c>
      <c r="BH579" s="245">
        <v>85376.3</v>
      </c>
      <c r="BJ579" s="230" t="s">
        <v>9282</v>
      </c>
      <c r="BK579" s="231">
        <v>32357</v>
      </c>
      <c r="BM579" s="209" t="s">
        <v>7058</v>
      </c>
      <c r="BN579" s="210">
        <v>30737</v>
      </c>
      <c r="BP579" s="195" t="s">
        <v>7637</v>
      </c>
      <c r="BQ579" s="196">
        <v>32252.32</v>
      </c>
    </row>
    <row r="580" spans="5:69" x14ac:dyDescent="0.55000000000000004">
      <c r="E580" t="s">
        <v>43661</v>
      </c>
      <c r="G580" s="284">
        <v>1300</v>
      </c>
      <c r="I580" s="282" t="s">
        <v>12141</v>
      </c>
      <c r="J580" s="282"/>
      <c r="K580" s="283">
        <v>675.89</v>
      </c>
      <c r="M580" s="242" t="s">
        <v>5340</v>
      </c>
      <c r="N580" s="242"/>
      <c r="O580" s="243">
        <v>112242.71</v>
      </c>
      <c r="Q580" s="224" t="s">
        <v>3376</v>
      </c>
      <c r="R580" s="224"/>
      <c r="S580" s="225">
        <v>62977.69</v>
      </c>
      <c r="U580" s="203" t="s">
        <v>1034</v>
      </c>
      <c r="V580" s="203"/>
      <c r="W580" s="204">
        <v>303</v>
      </c>
      <c r="AF580" t="s">
        <v>43020</v>
      </c>
      <c r="AG580" s="284">
        <v>4591.97</v>
      </c>
      <c r="AI580" s="276" t="s">
        <v>60195</v>
      </c>
      <c r="AJ580" s="277">
        <v>869.85</v>
      </c>
      <c r="AL580" s="246" t="s">
        <v>63924</v>
      </c>
      <c r="AM580" s="247">
        <v>121.88</v>
      </c>
      <c r="AO580" s="226" t="s">
        <v>51533</v>
      </c>
      <c r="AP580" s="227">
        <v>799.25</v>
      </c>
      <c r="AR580" s="207" t="s">
        <v>15213</v>
      </c>
      <c r="AS580" s="208">
        <v>8528.7800000000007</v>
      </c>
      <c r="AT580" s="93"/>
      <c r="AU580" s="199" t="s">
        <v>17257</v>
      </c>
      <c r="AV580" s="200">
        <v>2167.9</v>
      </c>
      <c r="BA580" t="s">
        <v>11979</v>
      </c>
      <c r="BB580" s="284">
        <v>1676934.45</v>
      </c>
      <c r="BD580" s="272" t="s">
        <v>12241</v>
      </c>
      <c r="BE580" s="273">
        <v>675.89</v>
      </c>
      <c r="BG580" s="244" t="s">
        <v>11540</v>
      </c>
      <c r="BH580" s="245">
        <v>112242.71</v>
      </c>
      <c r="BJ580" s="230" t="s">
        <v>9283</v>
      </c>
      <c r="BK580" s="231">
        <v>62977.69</v>
      </c>
      <c r="BM580" s="209" t="s">
        <v>7300</v>
      </c>
      <c r="BN580" s="210">
        <v>237810</v>
      </c>
      <c r="BP580" s="195" t="s">
        <v>10342</v>
      </c>
      <c r="BQ580" s="196">
        <v>49879</v>
      </c>
    </row>
    <row r="581" spans="5:69" x14ac:dyDescent="0.55000000000000004">
      <c r="E581" t="s">
        <v>43664</v>
      </c>
      <c r="G581" s="284">
        <v>8850</v>
      </c>
      <c r="I581" s="282" t="s">
        <v>12150</v>
      </c>
      <c r="J581" s="282"/>
      <c r="K581" s="283">
        <v>1684.8</v>
      </c>
      <c r="M581" s="242" t="s">
        <v>5341</v>
      </c>
      <c r="N581" s="242"/>
      <c r="O581" s="243">
        <v>3452157.11</v>
      </c>
      <c r="Q581" s="224" t="s">
        <v>3264</v>
      </c>
      <c r="R581" s="224"/>
      <c r="S581" s="225">
        <v>52.36</v>
      </c>
      <c r="U581" s="203" t="s">
        <v>1035</v>
      </c>
      <c r="V581" s="203"/>
      <c r="W581" s="204">
        <v>469</v>
      </c>
      <c r="AF581" t="s">
        <v>43021</v>
      </c>
      <c r="AG581" s="284">
        <v>3506.81</v>
      </c>
      <c r="AI581" s="276" t="s">
        <v>60196</v>
      </c>
      <c r="AJ581" s="277">
        <v>2952.61</v>
      </c>
      <c r="AL581" s="246" t="s">
        <v>63925</v>
      </c>
      <c r="AM581" s="247">
        <v>2198.7399999999998</v>
      </c>
      <c r="AO581" s="226" t="s">
        <v>49591</v>
      </c>
      <c r="AP581" s="227">
        <v>8879.64</v>
      </c>
      <c r="AR581" s="207" t="s">
        <v>15214</v>
      </c>
      <c r="AS581" s="208">
        <v>13321.43</v>
      </c>
      <c r="AT581" s="93"/>
      <c r="AU581" s="199" t="s">
        <v>17258</v>
      </c>
      <c r="AV581" s="200">
        <v>793.22</v>
      </c>
      <c r="BA581" t="s">
        <v>51203</v>
      </c>
      <c r="BB581">
        <v>365.17</v>
      </c>
      <c r="BD581" s="272" t="s">
        <v>12250</v>
      </c>
      <c r="BE581" s="273">
        <v>1684.8</v>
      </c>
      <c r="BG581" s="244" t="s">
        <v>11541</v>
      </c>
      <c r="BH581" s="245">
        <v>3452157.11</v>
      </c>
      <c r="BJ581" s="230" t="s">
        <v>9284</v>
      </c>
      <c r="BK581" s="231">
        <v>52.36</v>
      </c>
      <c r="BM581" s="209" t="s">
        <v>7574</v>
      </c>
      <c r="BN581" s="210">
        <v>676211.47</v>
      </c>
      <c r="BP581" s="195" t="s">
        <v>9964</v>
      </c>
      <c r="BQ581" s="196">
        <v>82131.320000000007</v>
      </c>
    </row>
    <row r="582" spans="5:69" x14ac:dyDescent="0.55000000000000004">
      <c r="E582" t="s">
        <v>65828</v>
      </c>
      <c r="G582" s="284">
        <v>1099</v>
      </c>
      <c r="I582" s="282" t="s">
        <v>65496</v>
      </c>
      <c r="J582" s="282"/>
      <c r="K582" s="283">
        <v>69755.69</v>
      </c>
      <c r="M582" s="242" t="s">
        <v>5342</v>
      </c>
      <c r="N582" s="242"/>
      <c r="O582" s="243">
        <v>26535.52</v>
      </c>
      <c r="Q582" s="224" t="s">
        <v>3377</v>
      </c>
      <c r="R582" s="224"/>
      <c r="S582" s="225">
        <v>728847.37</v>
      </c>
      <c r="U582" s="203" t="s">
        <v>1036</v>
      </c>
      <c r="V582" s="203"/>
      <c r="W582" s="204">
        <v>1167</v>
      </c>
      <c r="AF582" t="s">
        <v>50496</v>
      </c>
      <c r="AG582" s="284">
        <v>15230.41</v>
      </c>
      <c r="AI582" s="276" t="s">
        <v>60197</v>
      </c>
      <c r="AJ582" s="277">
        <v>1061.97</v>
      </c>
      <c r="AL582" s="246" t="s">
        <v>47722</v>
      </c>
      <c r="AM582" s="247">
        <v>21970.799999999999</v>
      </c>
      <c r="AO582" s="226" t="s">
        <v>49592</v>
      </c>
      <c r="AP582" s="227">
        <v>664.55</v>
      </c>
      <c r="AR582" s="207" t="s">
        <v>15215</v>
      </c>
      <c r="AS582" s="208">
        <v>784.7</v>
      </c>
      <c r="AT582" s="93"/>
      <c r="AU582" s="199" t="s">
        <v>17259</v>
      </c>
      <c r="AV582" s="200">
        <v>10459.68</v>
      </c>
      <c r="BA582" t="s">
        <v>66394</v>
      </c>
      <c r="BB582" s="284">
        <v>2550</v>
      </c>
      <c r="BD582" s="272" t="s">
        <v>12253</v>
      </c>
      <c r="BE582" s="273">
        <v>69755.69</v>
      </c>
      <c r="BG582" s="244" t="s">
        <v>11542</v>
      </c>
      <c r="BH582" s="245">
        <v>26535.52</v>
      </c>
      <c r="BJ582" s="230" t="s">
        <v>9285</v>
      </c>
      <c r="BK582" s="231">
        <v>728847.37</v>
      </c>
      <c r="BM582" s="209" t="s">
        <v>7715</v>
      </c>
      <c r="BN582" s="210">
        <v>51150.28</v>
      </c>
      <c r="BP582" s="195" t="s">
        <v>7638</v>
      </c>
      <c r="BQ582" s="196">
        <v>18771.810000000001</v>
      </c>
    </row>
    <row r="583" spans="5:69" x14ac:dyDescent="0.55000000000000004">
      <c r="E583" t="s">
        <v>43694</v>
      </c>
      <c r="G583" s="284">
        <v>1033.75</v>
      </c>
      <c r="I583" s="282" t="s">
        <v>65497</v>
      </c>
      <c r="J583" s="282"/>
      <c r="K583" s="283">
        <v>57577</v>
      </c>
      <c r="M583" s="242" t="s">
        <v>5343</v>
      </c>
      <c r="N583" s="242"/>
      <c r="O583" s="243">
        <v>389779.51</v>
      </c>
      <c r="Q583" s="224" t="s">
        <v>3265</v>
      </c>
      <c r="R583" s="224"/>
      <c r="S583" s="225">
        <v>183850.64</v>
      </c>
      <c r="U583" s="203" t="s">
        <v>1037</v>
      </c>
      <c r="V583" s="203"/>
      <c r="W583" s="204">
        <v>1356</v>
      </c>
      <c r="AF583" t="s">
        <v>43022</v>
      </c>
      <c r="AG583" s="284">
        <v>10153.59</v>
      </c>
      <c r="AI583" s="276" t="s">
        <v>66905</v>
      </c>
      <c r="AJ583" s="277">
        <v>9660</v>
      </c>
      <c r="AL583" s="246" t="s">
        <v>63926</v>
      </c>
      <c r="AM583" s="247">
        <v>-131.94</v>
      </c>
      <c r="AO583" s="226" t="s">
        <v>49593</v>
      </c>
      <c r="AP583" s="227">
        <v>2140</v>
      </c>
      <c r="AR583" s="207" t="s">
        <v>15216</v>
      </c>
      <c r="AS583" s="208">
        <v>598.70000000000005</v>
      </c>
      <c r="AT583" s="93"/>
      <c r="AU583" s="199" t="s">
        <v>31790</v>
      </c>
      <c r="AV583" s="200">
        <v>10483.43</v>
      </c>
      <c r="BA583" t="s">
        <v>46587</v>
      </c>
      <c r="BB583" s="284">
        <v>16688.61</v>
      </c>
      <c r="BD583" s="272" t="s">
        <v>12256</v>
      </c>
      <c r="BE583" s="273">
        <v>57577</v>
      </c>
      <c r="BG583" s="244" t="s">
        <v>11543</v>
      </c>
      <c r="BH583" s="245">
        <v>389779.51</v>
      </c>
      <c r="BJ583" s="230" t="s">
        <v>9287</v>
      </c>
      <c r="BK583" s="231">
        <v>183850.64</v>
      </c>
      <c r="BM583" s="209" t="s">
        <v>8014</v>
      </c>
      <c r="BN583" s="210">
        <v>174062.25</v>
      </c>
      <c r="BP583" s="195" t="s">
        <v>10343</v>
      </c>
      <c r="BQ583" s="196">
        <v>19843</v>
      </c>
    </row>
    <row r="584" spans="5:69" x14ac:dyDescent="0.55000000000000004">
      <c r="E584" t="s">
        <v>43714</v>
      </c>
      <c r="G584">
        <v>667</v>
      </c>
      <c r="I584" s="282" t="s">
        <v>12155</v>
      </c>
      <c r="J584" s="282"/>
      <c r="K584" s="283">
        <v>199.95</v>
      </c>
      <c r="M584" s="242" t="s">
        <v>5344</v>
      </c>
      <c r="N584" s="242"/>
      <c r="O584" s="243">
        <v>20476880.34</v>
      </c>
      <c r="Q584" s="224" t="s">
        <v>3379</v>
      </c>
      <c r="R584" s="224"/>
      <c r="S584" s="225">
        <v>1379670.27</v>
      </c>
      <c r="U584" s="203" t="s">
        <v>1038</v>
      </c>
      <c r="V584" s="203"/>
      <c r="W584" s="204">
        <v>1733</v>
      </c>
      <c r="AF584" t="s">
        <v>71175</v>
      </c>
      <c r="AG584">
        <v>185.13</v>
      </c>
      <c r="AI584" s="276" t="s">
        <v>49623</v>
      </c>
      <c r="AJ584" s="277">
        <v>2000</v>
      </c>
      <c r="AL584" s="246" t="s">
        <v>63611</v>
      </c>
      <c r="AM584" s="247">
        <v>6474.44</v>
      </c>
      <c r="AO584" s="226" t="s">
        <v>49594</v>
      </c>
      <c r="AP584" s="227">
        <v>2142.4699999999998</v>
      </c>
      <c r="AR584" s="207" t="s">
        <v>15217</v>
      </c>
      <c r="AS584" s="208">
        <v>13475</v>
      </c>
      <c r="AT584" s="93"/>
      <c r="AU584" s="199" t="s">
        <v>31791</v>
      </c>
      <c r="AV584" s="200">
        <v>4875.91</v>
      </c>
      <c r="BA584" t="s">
        <v>57112</v>
      </c>
      <c r="BB584" s="284">
        <v>34165.35</v>
      </c>
      <c r="BD584" s="272" t="s">
        <v>12257</v>
      </c>
      <c r="BE584" s="273">
        <v>199.95</v>
      </c>
      <c r="BG584" s="244" t="s">
        <v>11544</v>
      </c>
      <c r="BH584" s="245">
        <v>20476880.34</v>
      </c>
      <c r="BJ584" s="230" t="s">
        <v>9288</v>
      </c>
      <c r="BK584" s="231">
        <v>1379670.27</v>
      </c>
      <c r="BM584" s="209" t="s">
        <v>8273</v>
      </c>
      <c r="BN584" s="210">
        <v>430348</v>
      </c>
      <c r="BP584" s="195" t="s">
        <v>9965</v>
      </c>
      <c r="BQ584" s="196">
        <v>38614.81</v>
      </c>
    </row>
    <row r="585" spans="5:69" x14ac:dyDescent="0.55000000000000004">
      <c r="E585" t="s">
        <v>65841</v>
      </c>
      <c r="G585" s="284">
        <v>6945</v>
      </c>
      <c r="I585" s="282" t="s">
        <v>65500</v>
      </c>
      <c r="J585" s="282"/>
      <c r="K585" s="283">
        <v>7038</v>
      </c>
      <c r="M585" s="242" t="s">
        <v>5345</v>
      </c>
      <c r="N585" s="242"/>
      <c r="O585" s="243">
        <v>548.91</v>
      </c>
      <c r="Q585" s="224" t="s">
        <v>3383</v>
      </c>
      <c r="R585" s="224"/>
      <c r="S585" s="225">
        <v>32437.91</v>
      </c>
      <c r="U585" s="203" t="s">
        <v>1039</v>
      </c>
      <c r="V585" s="203"/>
      <c r="W585" s="204">
        <v>386</v>
      </c>
      <c r="AF585" t="s">
        <v>71176</v>
      </c>
      <c r="AG585" s="284">
        <v>6936</v>
      </c>
      <c r="AI585" s="276" t="s">
        <v>66906</v>
      </c>
      <c r="AJ585" s="277">
        <v>8136.52</v>
      </c>
      <c r="AL585" s="246" t="s">
        <v>51521</v>
      </c>
      <c r="AM585" s="247">
        <v>495.31</v>
      </c>
      <c r="AO585" s="226" t="s">
        <v>51534</v>
      </c>
      <c r="AP585" s="227">
        <v>88.8</v>
      </c>
      <c r="AR585" s="207" t="s">
        <v>15218</v>
      </c>
      <c r="AS585" s="208">
        <v>9744.7999999999993</v>
      </c>
      <c r="AT585" s="93"/>
      <c r="AU585" s="199" t="s">
        <v>17283</v>
      </c>
      <c r="AV585" s="200">
        <v>10483.43</v>
      </c>
      <c r="BA585" t="s">
        <v>11981</v>
      </c>
      <c r="BB585" s="284">
        <v>12106839.109999999</v>
      </c>
      <c r="BD585" s="272" t="s">
        <v>12272</v>
      </c>
      <c r="BE585" s="273">
        <v>7038</v>
      </c>
      <c r="BG585" s="244" t="s">
        <v>11545</v>
      </c>
      <c r="BH585" s="245">
        <v>548.91</v>
      </c>
      <c r="BJ585" s="230" t="s">
        <v>9293</v>
      </c>
      <c r="BK585" s="231">
        <v>32437.91</v>
      </c>
      <c r="BM585" s="209" t="s">
        <v>8653</v>
      </c>
      <c r="BN585" s="210">
        <v>26790.28</v>
      </c>
      <c r="BP585" s="195" t="s">
        <v>7639</v>
      </c>
      <c r="BQ585" s="196">
        <v>16892.32</v>
      </c>
    </row>
    <row r="586" spans="5:69" x14ac:dyDescent="0.55000000000000004">
      <c r="E586" t="s">
        <v>65842</v>
      </c>
      <c r="G586" s="284">
        <v>3716</v>
      </c>
      <c r="I586" s="282" t="s">
        <v>12173</v>
      </c>
      <c r="J586" s="282"/>
      <c r="K586" s="283">
        <v>120.05</v>
      </c>
      <c r="M586" s="242" t="s">
        <v>5346</v>
      </c>
      <c r="N586" s="242"/>
      <c r="O586" s="243">
        <v>322421.24</v>
      </c>
      <c r="Q586" s="224" t="s">
        <v>3384</v>
      </c>
      <c r="R586" s="224"/>
      <c r="S586" s="225">
        <v>1690.92</v>
      </c>
      <c r="U586" s="203" t="s">
        <v>1040</v>
      </c>
      <c r="V586" s="203"/>
      <c r="W586" s="204">
        <v>937</v>
      </c>
      <c r="AF586" t="s">
        <v>47322</v>
      </c>
      <c r="AG586">
        <v>640</v>
      </c>
      <c r="AI586" s="276" t="s">
        <v>66907</v>
      </c>
      <c r="AJ586" s="277">
        <v>27369.95</v>
      </c>
      <c r="AL586" s="246" t="s">
        <v>51522</v>
      </c>
      <c r="AM586" s="247">
        <v>1586.24</v>
      </c>
      <c r="AO586" s="226" t="s">
        <v>47724</v>
      </c>
      <c r="AP586" s="227">
        <v>7500</v>
      </c>
      <c r="AR586" s="207" t="s">
        <v>15219</v>
      </c>
      <c r="AS586" s="208">
        <v>2428.16</v>
      </c>
      <c r="AT586" s="93"/>
      <c r="AU586" s="199" t="s">
        <v>17285</v>
      </c>
      <c r="AV586" s="200">
        <v>4875.91</v>
      </c>
      <c r="BA586" t="s">
        <v>51204</v>
      </c>
      <c r="BB586" s="284">
        <v>127224.12</v>
      </c>
      <c r="BD586" s="272" t="s">
        <v>12276</v>
      </c>
      <c r="BE586" s="273">
        <v>120.05</v>
      </c>
      <c r="BG586" s="244" t="s">
        <v>11546</v>
      </c>
      <c r="BH586" s="245">
        <v>322421.24</v>
      </c>
      <c r="BJ586" s="230" t="s">
        <v>9294</v>
      </c>
      <c r="BK586" s="231">
        <v>1690.92</v>
      </c>
      <c r="BM586" s="209" t="s">
        <v>8893</v>
      </c>
      <c r="BN586" s="210">
        <v>428495.5</v>
      </c>
      <c r="BP586" s="195" t="s">
        <v>10344</v>
      </c>
      <c r="BQ586" s="196">
        <v>210075</v>
      </c>
    </row>
    <row r="587" spans="5:69" x14ac:dyDescent="0.55000000000000004">
      <c r="E587" t="s">
        <v>65843</v>
      </c>
      <c r="G587" s="284">
        <v>12581</v>
      </c>
      <c r="I587" s="282" t="s">
        <v>65503</v>
      </c>
      <c r="J587" s="282"/>
      <c r="K587" s="283">
        <v>5365.87</v>
      </c>
      <c r="M587" s="242" t="s">
        <v>5347</v>
      </c>
      <c r="N587" s="242"/>
      <c r="O587" s="243">
        <v>209153.91</v>
      </c>
      <c r="Q587" s="224" t="s">
        <v>3386</v>
      </c>
      <c r="R587" s="224"/>
      <c r="S587" s="225">
        <v>14406.67</v>
      </c>
      <c r="U587" s="203" t="s">
        <v>1041</v>
      </c>
      <c r="V587" s="203"/>
      <c r="W587" s="204">
        <v>219</v>
      </c>
      <c r="AF587" t="s">
        <v>47323</v>
      </c>
      <c r="AG587" s="284">
        <v>4427.67</v>
      </c>
      <c r="AI587" s="276" t="s">
        <v>66908</v>
      </c>
      <c r="AJ587" s="277">
        <v>1600</v>
      </c>
      <c r="AL587" s="246" t="s">
        <v>51523</v>
      </c>
      <c r="AM587" s="247">
        <v>64.739999999999995</v>
      </c>
      <c r="AO587" s="226" t="s">
        <v>48659</v>
      </c>
      <c r="AP587" s="227">
        <v>5967</v>
      </c>
      <c r="AR587" s="207" t="s">
        <v>15220</v>
      </c>
      <c r="AS587" s="208">
        <v>1273.83</v>
      </c>
      <c r="AT587" s="93"/>
      <c r="AU587" s="199" t="s">
        <v>31792</v>
      </c>
      <c r="AV587" s="200">
        <v>2636.75</v>
      </c>
      <c r="BA587" t="s">
        <v>44009</v>
      </c>
      <c r="BB587" s="284">
        <v>84196</v>
      </c>
      <c r="BD587" s="272" t="s">
        <v>12278</v>
      </c>
      <c r="BE587" s="273">
        <v>5365.87</v>
      </c>
      <c r="BG587" s="244" t="s">
        <v>11548</v>
      </c>
      <c r="BH587" s="245">
        <v>209153.91</v>
      </c>
      <c r="BJ587" s="230" t="s">
        <v>9296</v>
      </c>
      <c r="BK587" s="231">
        <v>14406.67</v>
      </c>
      <c r="BM587" s="209" t="s">
        <v>9236</v>
      </c>
      <c r="BN587" s="210">
        <v>1148272.92</v>
      </c>
      <c r="BP587" s="195" t="s">
        <v>9966</v>
      </c>
      <c r="BQ587" s="196">
        <v>226967.32</v>
      </c>
    </row>
    <row r="588" spans="5:69" x14ac:dyDescent="0.55000000000000004">
      <c r="E588" t="s">
        <v>43571</v>
      </c>
      <c r="G588" s="284">
        <v>16345</v>
      </c>
      <c r="I588" s="282" t="s">
        <v>12176</v>
      </c>
      <c r="J588" s="282"/>
      <c r="K588" s="283">
        <v>8361.69</v>
      </c>
      <c r="M588" s="242" t="s">
        <v>5348</v>
      </c>
      <c r="N588" s="242"/>
      <c r="O588" s="243">
        <v>726359.8</v>
      </c>
      <c r="Q588" s="224" t="s">
        <v>3387</v>
      </c>
      <c r="R588" s="224"/>
      <c r="S588" s="225">
        <v>6594.67</v>
      </c>
      <c r="U588" s="203" t="s">
        <v>1042</v>
      </c>
      <c r="V588" s="203"/>
      <c r="W588" s="204">
        <v>452</v>
      </c>
      <c r="AF588" t="s">
        <v>43027</v>
      </c>
      <c r="AG588" s="284">
        <v>9706.44</v>
      </c>
      <c r="AI588" s="276" t="s">
        <v>57229</v>
      </c>
      <c r="AJ588" s="277">
        <v>73584.899999999994</v>
      </c>
      <c r="AL588" s="246" t="s">
        <v>51524</v>
      </c>
      <c r="AM588" s="247">
        <v>65</v>
      </c>
      <c r="AO588" s="226" t="s">
        <v>44351</v>
      </c>
      <c r="AP588" s="227">
        <v>107975.8</v>
      </c>
      <c r="AR588" s="207" t="s">
        <v>15221</v>
      </c>
      <c r="AS588" s="208">
        <v>5966.04</v>
      </c>
      <c r="AT588" s="93"/>
      <c r="AU588" s="199" t="s">
        <v>31793</v>
      </c>
      <c r="AV588" s="200">
        <v>4346.25</v>
      </c>
      <c r="BA588" t="s">
        <v>69664</v>
      </c>
      <c r="BB588" s="284">
        <v>47152.38</v>
      </c>
      <c r="BD588" s="272" t="s">
        <v>12280</v>
      </c>
      <c r="BE588" s="273">
        <v>8361.69</v>
      </c>
      <c r="BG588" s="244" t="s">
        <v>11549</v>
      </c>
      <c r="BH588" s="245">
        <v>726359.8</v>
      </c>
      <c r="BJ588" s="230" t="s">
        <v>9297</v>
      </c>
      <c r="BK588" s="231">
        <v>6594.67</v>
      </c>
      <c r="BM588" s="209" t="s">
        <v>10583</v>
      </c>
      <c r="BN588" s="210">
        <v>113419</v>
      </c>
      <c r="BP588" s="195" t="s">
        <v>10345</v>
      </c>
      <c r="BQ588" s="196">
        <v>22799</v>
      </c>
    </row>
    <row r="589" spans="5:69" x14ac:dyDescent="0.55000000000000004">
      <c r="E589" t="s">
        <v>65793</v>
      </c>
      <c r="G589" s="284">
        <v>23000</v>
      </c>
      <c r="I589" s="282" t="s">
        <v>5656</v>
      </c>
      <c r="J589" s="282"/>
      <c r="K589" s="283">
        <v>1567830.78</v>
      </c>
      <c r="M589" s="242" t="s">
        <v>5350</v>
      </c>
      <c r="N589" s="242"/>
      <c r="O589" s="243">
        <v>74579.839999999997</v>
      </c>
      <c r="Q589" s="224" t="s">
        <v>3388</v>
      </c>
      <c r="R589" s="224"/>
      <c r="S589" s="225">
        <v>36362.65</v>
      </c>
      <c r="U589" s="203" t="s">
        <v>1043</v>
      </c>
      <c r="V589" s="203"/>
      <c r="W589" s="204">
        <v>2007</v>
      </c>
      <c r="AF589" t="s">
        <v>40667</v>
      </c>
      <c r="AG589">
        <v>594.79</v>
      </c>
      <c r="AI589" s="276" t="s">
        <v>44383</v>
      </c>
      <c r="AJ589" s="277">
        <v>5275</v>
      </c>
      <c r="AL589" s="246" t="s">
        <v>63927</v>
      </c>
      <c r="AM589" s="247">
        <v>1180.53</v>
      </c>
      <c r="AO589" s="226" t="s">
        <v>44352</v>
      </c>
      <c r="AP589" s="227">
        <v>8260.2099999999991</v>
      </c>
      <c r="AR589" s="207" t="s">
        <v>15222</v>
      </c>
      <c r="AS589" s="208">
        <v>150.51</v>
      </c>
      <c r="AT589" s="93"/>
      <c r="AU589" s="199" t="s">
        <v>17304</v>
      </c>
      <c r="AV589" s="200">
        <v>2636.75</v>
      </c>
      <c r="BA589" t="s">
        <v>11983</v>
      </c>
      <c r="BB589" s="284">
        <v>1648975.3</v>
      </c>
      <c r="BD589" s="272" t="s">
        <v>11856</v>
      </c>
      <c r="BE589" s="273">
        <v>1567830.78</v>
      </c>
      <c r="BG589" s="244" t="s">
        <v>11551</v>
      </c>
      <c r="BH589" s="245">
        <v>74579.839999999997</v>
      </c>
      <c r="BJ589" s="230" t="s">
        <v>9298</v>
      </c>
      <c r="BK589" s="231">
        <v>36362.65</v>
      </c>
      <c r="BM589" s="209" t="s">
        <v>11036</v>
      </c>
      <c r="BN589" s="210">
        <v>16602.439999999999</v>
      </c>
      <c r="BP589" s="195" t="s">
        <v>9967</v>
      </c>
      <c r="BQ589" s="196">
        <v>22799</v>
      </c>
    </row>
    <row r="590" spans="5:69" x14ac:dyDescent="0.55000000000000004">
      <c r="E590" t="s">
        <v>65795</v>
      </c>
      <c r="G590" s="284">
        <v>33961.839999999997</v>
      </c>
      <c r="I590" s="282" t="s">
        <v>5657</v>
      </c>
      <c r="J590" s="282"/>
      <c r="K590" s="283">
        <v>1641532.88</v>
      </c>
      <c r="M590" s="242" t="s">
        <v>5351</v>
      </c>
      <c r="N590" s="242"/>
      <c r="O590" s="243">
        <v>53806.43</v>
      </c>
      <c r="Q590" s="224" t="s">
        <v>3267</v>
      </c>
      <c r="R590" s="224"/>
      <c r="S590" s="225">
        <v>412767.97</v>
      </c>
      <c r="U590" s="203" t="s">
        <v>1044</v>
      </c>
      <c r="V590" s="203"/>
      <c r="W590" s="204">
        <v>867.91</v>
      </c>
      <c r="AF590" t="s">
        <v>71177</v>
      </c>
      <c r="AG590" s="284">
        <v>2620</v>
      </c>
      <c r="AI590" s="276" t="s">
        <v>44384</v>
      </c>
      <c r="AJ590" s="277">
        <v>8872.15</v>
      </c>
      <c r="AL590" s="246" t="s">
        <v>51525</v>
      </c>
      <c r="AM590" s="247">
        <v>11768.31</v>
      </c>
      <c r="AO590" s="226" t="s">
        <v>51535</v>
      </c>
      <c r="AP590" s="227">
        <v>472.83</v>
      </c>
      <c r="AR590" s="207" t="s">
        <v>15223</v>
      </c>
      <c r="AS590" s="208">
        <v>6.43</v>
      </c>
      <c r="AT590" s="93"/>
      <c r="AU590" s="199" t="s">
        <v>17306</v>
      </c>
      <c r="AV590" s="200">
        <v>4346.25</v>
      </c>
      <c r="BA590" t="s">
        <v>51205</v>
      </c>
      <c r="BB590" s="284">
        <v>61741.72</v>
      </c>
      <c r="BD590" s="272" t="s">
        <v>11857</v>
      </c>
      <c r="BE590" s="273">
        <v>1641532.88</v>
      </c>
      <c r="BG590" s="244" t="s">
        <v>11552</v>
      </c>
      <c r="BH590" s="245">
        <v>53806.43</v>
      </c>
      <c r="BJ590" s="230" t="s">
        <v>9299</v>
      </c>
      <c r="BK590" s="231">
        <v>412767.97</v>
      </c>
      <c r="BM590" s="209" t="s">
        <v>9700</v>
      </c>
      <c r="BN590" s="210">
        <v>53948.21</v>
      </c>
      <c r="BP590" s="195" t="s">
        <v>7640</v>
      </c>
      <c r="BQ590" s="196">
        <v>245353.47</v>
      </c>
    </row>
    <row r="591" spans="5:69" x14ac:dyDescent="0.55000000000000004">
      <c r="E591" t="s">
        <v>43577</v>
      </c>
      <c r="G591" s="284">
        <v>9379.7999999999993</v>
      </c>
      <c r="I591" s="282" t="s">
        <v>5591</v>
      </c>
      <c r="J591" s="282"/>
      <c r="K591" s="283">
        <v>26799939.149999999</v>
      </c>
      <c r="M591" s="242" t="s">
        <v>5353</v>
      </c>
      <c r="N591" s="242"/>
      <c r="O591" s="243">
        <v>249465.34</v>
      </c>
      <c r="Q591" s="224" t="s">
        <v>3389</v>
      </c>
      <c r="R591" s="224"/>
      <c r="S591" s="225">
        <v>213018.39</v>
      </c>
      <c r="U591" s="203" t="s">
        <v>4020</v>
      </c>
      <c r="V591" s="203"/>
      <c r="W591" s="204">
        <v>1179</v>
      </c>
      <c r="AF591" t="s">
        <v>70114</v>
      </c>
      <c r="AG591">
        <v>200.43</v>
      </c>
      <c r="AI591" s="276" t="s">
        <v>66909</v>
      </c>
      <c r="AJ591" s="277">
        <v>4900</v>
      </c>
      <c r="AL591" s="246" t="s">
        <v>63928</v>
      </c>
      <c r="AM591" s="247">
        <v>-15.43</v>
      </c>
      <c r="AO591" s="226" t="s">
        <v>51536</v>
      </c>
      <c r="AP591" s="227">
        <v>36.17</v>
      </c>
      <c r="AR591" s="207" t="s">
        <v>15224</v>
      </c>
      <c r="AS591" s="208">
        <v>73450.69</v>
      </c>
      <c r="AT591" s="93"/>
      <c r="AU591" s="199" t="s">
        <v>13221</v>
      </c>
      <c r="AV591" s="200">
        <v>193.12</v>
      </c>
      <c r="BA591" t="s">
        <v>51366</v>
      </c>
      <c r="BB591" s="284">
        <v>18812.5</v>
      </c>
      <c r="BD591" s="272" t="s">
        <v>11794</v>
      </c>
      <c r="BE591" s="273">
        <v>26799939.149999999</v>
      </c>
      <c r="BG591" s="244" t="s">
        <v>11554</v>
      </c>
      <c r="BH591" s="245">
        <v>249465.34</v>
      </c>
      <c r="BJ591" s="230" t="s">
        <v>9300</v>
      </c>
      <c r="BK591" s="231">
        <v>213018.39</v>
      </c>
      <c r="BM591" s="209" t="s">
        <v>11484</v>
      </c>
      <c r="BN591" s="210">
        <v>39677.49</v>
      </c>
      <c r="BP591" s="195" t="s">
        <v>10346</v>
      </c>
      <c r="BQ591" s="196">
        <v>360045</v>
      </c>
    </row>
    <row r="592" spans="5:69" x14ac:dyDescent="0.55000000000000004">
      <c r="E592" t="s">
        <v>43587</v>
      </c>
      <c r="G592" s="284">
        <v>17750</v>
      </c>
      <c r="I592" s="282" t="s">
        <v>5594</v>
      </c>
      <c r="J592" s="282"/>
      <c r="K592" s="283">
        <v>3464292.87</v>
      </c>
      <c r="M592" s="242" t="s">
        <v>5354</v>
      </c>
      <c r="N592" s="242"/>
      <c r="O592" s="243">
        <v>1793495.28</v>
      </c>
      <c r="Q592" s="224" t="s">
        <v>3268</v>
      </c>
      <c r="R592" s="224"/>
      <c r="S592" s="225">
        <v>49447.46</v>
      </c>
      <c r="U592" s="203" t="s">
        <v>1045</v>
      </c>
      <c r="V592" s="203"/>
      <c r="W592" s="204">
        <v>7374</v>
      </c>
      <c r="AF592" t="s">
        <v>71178</v>
      </c>
      <c r="AG592" s="284">
        <v>6000</v>
      </c>
      <c r="AI592" s="276" t="s">
        <v>66910</v>
      </c>
      <c r="AJ592" s="277">
        <v>-7521.29</v>
      </c>
      <c r="AL592" s="246" t="s">
        <v>61273</v>
      </c>
      <c r="AM592" s="247">
        <v>610.54999999999995</v>
      </c>
      <c r="AO592" s="226" t="s">
        <v>44353</v>
      </c>
      <c r="AP592" s="227">
        <v>36437.5</v>
      </c>
      <c r="AR592" s="207" t="s">
        <v>15225</v>
      </c>
      <c r="AS592" s="208">
        <v>42996.24</v>
      </c>
      <c r="AT592" s="93"/>
      <c r="AU592" s="199" t="s">
        <v>13222</v>
      </c>
      <c r="AV592" s="200">
        <v>14.76</v>
      </c>
      <c r="BA592" t="s">
        <v>46525</v>
      </c>
      <c r="BB592" s="284">
        <v>30247</v>
      </c>
      <c r="BD592" s="272" t="s">
        <v>11797</v>
      </c>
      <c r="BE592" s="273">
        <v>3464292.87</v>
      </c>
      <c r="BG592" s="244" t="s">
        <v>11555</v>
      </c>
      <c r="BH592" s="245">
        <v>1793495.28</v>
      </c>
      <c r="BJ592" s="230" t="s">
        <v>9301</v>
      </c>
      <c r="BK592" s="231">
        <v>49447.46</v>
      </c>
      <c r="BM592" s="209" t="s">
        <v>12200</v>
      </c>
      <c r="BN592" s="210">
        <v>62862.02</v>
      </c>
      <c r="BP592" s="195" t="s">
        <v>9968</v>
      </c>
      <c r="BQ592" s="196">
        <v>605398.47</v>
      </c>
    </row>
    <row r="593" spans="5:69" x14ac:dyDescent="0.55000000000000004">
      <c r="E593" t="s">
        <v>43594</v>
      </c>
      <c r="G593">
        <v>9.4499999999999993</v>
      </c>
      <c r="I593" s="282" t="s">
        <v>5595</v>
      </c>
      <c r="J593" s="282"/>
      <c r="K593" s="283">
        <v>1070166.2</v>
      </c>
      <c r="M593" s="242" t="s">
        <v>5357</v>
      </c>
      <c r="N593" s="242"/>
      <c r="O593" s="243">
        <v>265907.40000000002</v>
      </c>
      <c r="Q593" s="224" t="s">
        <v>3391</v>
      </c>
      <c r="R593" s="224"/>
      <c r="S593" s="225">
        <v>1836876.39</v>
      </c>
      <c r="U593" s="203" t="s">
        <v>1046</v>
      </c>
      <c r="V593" s="203"/>
      <c r="W593" s="204">
        <v>116</v>
      </c>
      <c r="AF593" t="s">
        <v>71179</v>
      </c>
      <c r="AG593">
        <v>455.87</v>
      </c>
      <c r="AI593" s="276" t="s">
        <v>66911</v>
      </c>
      <c r="AJ593" s="277">
        <v>68414.86</v>
      </c>
      <c r="AL593" s="246" t="s">
        <v>55778</v>
      </c>
      <c r="AM593" s="247">
        <v>10570.45</v>
      </c>
      <c r="AO593" s="226" t="s">
        <v>44354</v>
      </c>
      <c r="AP593" s="227">
        <v>2259.13</v>
      </c>
      <c r="AR593" s="207" t="s">
        <v>15226</v>
      </c>
      <c r="AS593" s="208">
        <v>78791.61</v>
      </c>
      <c r="AT593" s="93"/>
      <c r="AU593" s="199" t="s">
        <v>13223</v>
      </c>
      <c r="AV593" s="200">
        <v>41.87</v>
      </c>
      <c r="BA593" t="s">
        <v>66353</v>
      </c>
      <c r="BB593" s="284">
        <v>75456</v>
      </c>
      <c r="BD593" s="272" t="s">
        <v>11798</v>
      </c>
      <c r="BE593" s="273">
        <v>1070166.2</v>
      </c>
      <c r="BG593" s="244" t="s">
        <v>11558</v>
      </c>
      <c r="BH593" s="245">
        <v>265907.40000000002</v>
      </c>
      <c r="BJ593" s="230" t="s">
        <v>9303</v>
      </c>
      <c r="BK593" s="231">
        <v>1836876.39</v>
      </c>
      <c r="BM593" s="209" t="s">
        <v>11830</v>
      </c>
      <c r="BN593" s="210">
        <v>34298.81</v>
      </c>
      <c r="BP593" s="195" t="s">
        <v>7641</v>
      </c>
      <c r="BQ593" s="196">
        <v>3932.14</v>
      </c>
    </row>
    <row r="594" spans="5:69" x14ac:dyDescent="0.55000000000000004">
      <c r="E594" t="s">
        <v>43595</v>
      </c>
      <c r="G594" s="284">
        <v>2714.75</v>
      </c>
      <c r="I594" s="282" t="s">
        <v>5596</v>
      </c>
      <c r="J594" s="282"/>
      <c r="K594" s="283">
        <v>5515439.9699999997</v>
      </c>
      <c r="M594" s="242" t="s">
        <v>5358</v>
      </c>
      <c r="N594" s="242"/>
      <c r="O594" s="243">
        <v>2406731.39</v>
      </c>
      <c r="Q594" s="224" t="s">
        <v>4154</v>
      </c>
      <c r="R594" s="224"/>
      <c r="S594" s="225">
        <v>6848</v>
      </c>
      <c r="U594" s="203" t="s">
        <v>1047</v>
      </c>
      <c r="V594" s="203"/>
      <c r="W594" s="204">
        <v>607.9</v>
      </c>
      <c r="AF594" t="s">
        <v>71180</v>
      </c>
      <c r="AG594" s="284">
        <v>6435</v>
      </c>
      <c r="AI594" s="276" t="s">
        <v>61779</v>
      </c>
      <c r="AJ594" s="277">
        <v>4357.45</v>
      </c>
      <c r="AL594" s="246" t="s">
        <v>34486</v>
      </c>
      <c r="AM594" s="247">
        <v>852643.32</v>
      </c>
      <c r="AO594" s="226" t="s">
        <v>13002</v>
      </c>
      <c r="AP594" s="227">
        <v>4195.8999999999996</v>
      </c>
      <c r="AR594" s="207" t="s">
        <v>15227</v>
      </c>
      <c r="AS594" s="208">
        <v>4603.09</v>
      </c>
      <c r="AT594" s="93"/>
      <c r="AU594" s="199" t="s">
        <v>13224</v>
      </c>
      <c r="AV594" s="200">
        <v>9821.75</v>
      </c>
      <c r="BA594" t="s">
        <v>70307</v>
      </c>
      <c r="BB594" s="284">
        <v>13762.97</v>
      </c>
      <c r="BD594" s="272" t="s">
        <v>11799</v>
      </c>
      <c r="BE594" s="273">
        <v>5515439.9699999997</v>
      </c>
      <c r="BG594" s="244" t="s">
        <v>11559</v>
      </c>
      <c r="BH594" s="245">
        <v>2406731.39</v>
      </c>
      <c r="BJ594" s="230" t="s">
        <v>10524</v>
      </c>
      <c r="BK594" s="231">
        <v>6848</v>
      </c>
      <c r="BM594" s="209" t="s">
        <v>9780</v>
      </c>
      <c r="BN594" s="210">
        <v>4307241.67</v>
      </c>
      <c r="BP594" s="195" t="s">
        <v>10347</v>
      </c>
      <c r="BQ594" s="196">
        <v>57486</v>
      </c>
    </row>
    <row r="595" spans="5:69" x14ac:dyDescent="0.55000000000000004">
      <c r="E595" t="s">
        <v>43600</v>
      </c>
      <c r="G595" s="284">
        <v>65666</v>
      </c>
      <c r="I595" s="282" t="s">
        <v>5597</v>
      </c>
      <c r="J595" s="282"/>
      <c r="K595" s="283">
        <v>4049601.66</v>
      </c>
      <c r="M595" s="242" t="s">
        <v>5355</v>
      </c>
      <c r="N595" s="242"/>
      <c r="O595" s="243">
        <v>159149.96</v>
      </c>
      <c r="Q595" s="224" t="s">
        <v>3392</v>
      </c>
      <c r="R595" s="224"/>
      <c r="S595" s="225">
        <v>1116175.6499999999</v>
      </c>
      <c r="U595" s="203" t="s">
        <v>1048</v>
      </c>
      <c r="V595" s="203"/>
      <c r="W595" s="204">
        <v>1009</v>
      </c>
      <c r="AF595" t="s">
        <v>71181</v>
      </c>
      <c r="AG595" s="284">
        <v>5112.01</v>
      </c>
      <c r="AI595" s="276" t="s">
        <v>70358</v>
      </c>
      <c r="AJ595" s="277">
        <v>7265.63</v>
      </c>
      <c r="AL595" s="246" t="s">
        <v>55779</v>
      </c>
      <c r="AM595" s="247">
        <v>1225</v>
      </c>
      <c r="AO595" s="226" t="s">
        <v>13003</v>
      </c>
      <c r="AP595" s="227">
        <v>320.99</v>
      </c>
      <c r="AR595" s="207" t="s">
        <v>15228</v>
      </c>
      <c r="AS595" s="208">
        <v>2884.94</v>
      </c>
      <c r="AT595" s="93"/>
      <c r="AU595" s="199" t="s">
        <v>31794</v>
      </c>
      <c r="AV595" s="200">
        <v>930</v>
      </c>
      <c r="BA595" t="s">
        <v>39947</v>
      </c>
      <c r="BB595">
        <v>378.42</v>
      </c>
      <c r="BD595" s="272" t="s">
        <v>11800</v>
      </c>
      <c r="BE595" s="273">
        <v>4049601.66</v>
      </c>
      <c r="BG595" s="244" t="s">
        <v>11556</v>
      </c>
      <c r="BH595" s="245">
        <v>159149.96</v>
      </c>
      <c r="BJ595" s="230" t="s">
        <v>9304</v>
      </c>
      <c r="BK595" s="231">
        <v>1116175.6499999999</v>
      </c>
      <c r="BM595" s="209" t="s">
        <v>6635</v>
      </c>
      <c r="BN595" s="210">
        <v>158014</v>
      </c>
      <c r="BP595" s="195" t="s">
        <v>9969</v>
      </c>
      <c r="BQ595" s="196">
        <v>61418.14</v>
      </c>
    </row>
    <row r="596" spans="5:69" x14ac:dyDescent="0.55000000000000004">
      <c r="E596" t="s">
        <v>43603</v>
      </c>
      <c r="G596" s="284">
        <v>8735.07</v>
      </c>
      <c r="I596" s="282" t="s">
        <v>5598</v>
      </c>
      <c r="J596" s="282"/>
      <c r="K596" s="283">
        <v>2018567.57</v>
      </c>
      <c r="M596" s="242" t="s">
        <v>5356</v>
      </c>
      <c r="N596" s="242"/>
      <c r="O596" s="243">
        <v>7804.59</v>
      </c>
      <c r="Q596" s="224" t="s">
        <v>3394</v>
      </c>
      <c r="R596" s="224"/>
      <c r="S596" s="225">
        <v>441544.73</v>
      </c>
      <c r="U596" s="203" t="s">
        <v>1049</v>
      </c>
      <c r="V596" s="203"/>
      <c r="W596" s="204">
        <v>924.48</v>
      </c>
      <c r="AF596" t="s">
        <v>71182</v>
      </c>
      <c r="AG596" s="284">
        <v>19012.47</v>
      </c>
      <c r="AI596" s="276" t="s">
        <v>70359</v>
      </c>
      <c r="AJ596" s="277">
        <v>564.69000000000005</v>
      </c>
      <c r="AL596" s="246" t="s">
        <v>55780</v>
      </c>
      <c r="AM596" s="247">
        <v>40326.730000000003</v>
      </c>
      <c r="AO596" s="226" t="s">
        <v>33067</v>
      </c>
      <c r="AP596" s="227">
        <v>20666.669999999998</v>
      </c>
      <c r="AR596" s="207" t="s">
        <v>15229</v>
      </c>
      <c r="AS596" s="208">
        <v>28086.9</v>
      </c>
      <c r="AT596" s="93"/>
      <c r="AU596" s="199" t="s">
        <v>31795</v>
      </c>
      <c r="AV596" s="200">
        <v>326.39</v>
      </c>
      <c r="BA596" t="s">
        <v>51206</v>
      </c>
      <c r="BB596" s="284">
        <v>23579.33</v>
      </c>
      <c r="BD596" s="272" t="s">
        <v>11801</v>
      </c>
      <c r="BE596" s="273">
        <v>2018567.57</v>
      </c>
      <c r="BG596" s="244" t="s">
        <v>11557</v>
      </c>
      <c r="BH596" s="245">
        <v>7804.59</v>
      </c>
      <c r="BJ596" s="230" t="s">
        <v>9306</v>
      </c>
      <c r="BK596" s="231">
        <v>441544.73</v>
      </c>
      <c r="BM596" s="209" t="s">
        <v>7059</v>
      </c>
      <c r="BN596" s="210">
        <v>7875</v>
      </c>
      <c r="BP596" s="195" t="s">
        <v>7642</v>
      </c>
      <c r="BQ596" s="196">
        <v>175678.19</v>
      </c>
    </row>
    <row r="597" spans="5:69" x14ac:dyDescent="0.55000000000000004">
      <c r="E597" t="s">
        <v>43605</v>
      </c>
      <c r="G597" s="284">
        <v>25237.4</v>
      </c>
      <c r="I597" s="282" t="s">
        <v>5599</v>
      </c>
      <c r="J597" s="282"/>
      <c r="K597" s="283">
        <v>49227.29</v>
      </c>
      <c r="M597" s="242" t="s">
        <v>5359</v>
      </c>
      <c r="N597" s="242"/>
      <c r="O597" s="243">
        <v>5257748.03</v>
      </c>
      <c r="Q597" s="224" t="s">
        <v>3396</v>
      </c>
      <c r="R597" s="224"/>
      <c r="S597" s="225">
        <v>123235.43</v>
      </c>
      <c r="U597" s="203" t="s">
        <v>1050</v>
      </c>
      <c r="V597" s="203"/>
      <c r="W597" s="204">
        <v>1488.99</v>
      </c>
      <c r="AF597" t="s">
        <v>71183</v>
      </c>
      <c r="AG597">
        <v>674.08</v>
      </c>
      <c r="AI597" s="276" t="s">
        <v>70360</v>
      </c>
      <c r="AJ597" s="277">
        <v>-2665.32</v>
      </c>
      <c r="AL597" s="246" t="s">
        <v>48658</v>
      </c>
      <c r="AM597" s="247">
        <v>150</v>
      </c>
      <c r="AO597" s="226" t="s">
        <v>38835</v>
      </c>
      <c r="AP597" s="227">
        <v>900</v>
      </c>
      <c r="AR597" s="207" t="s">
        <v>15230</v>
      </c>
      <c r="AS597" s="208">
        <v>118.3</v>
      </c>
      <c r="AT597" s="93"/>
      <c r="AU597" s="199" t="s">
        <v>31796</v>
      </c>
      <c r="AV597" s="200">
        <v>350.96</v>
      </c>
      <c r="BA597" t="s">
        <v>11985</v>
      </c>
      <c r="BB597" s="284">
        <v>37685.19</v>
      </c>
      <c r="BD597" s="272" t="s">
        <v>11802</v>
      </c>
      <c r="BE597" s="273">
        <v>49227.29</v>
      </c>
      <c r="BG597" s="244" t="s">
        <v>11560</v>
      </c>
      <c r="BH597" s="245">
        <v>5257748.03</v>
      </c>
      <c r="BJ597" s="230" t="s">
        <v>9308</v>
      </c>
      <c r="BK597" s="231">
        <v>123235.43</v>
      </c>
      <c r="BM597" s="209" t="s">
        <v>7301</v>
      </c>
      <c r="BN597" s="210">
        <v>82829</v>
      </c>
      <c r="BP597" s="195" t="s">
        <v>10348</v>
      </c>
      <c r="BQ597" s="196">
        <v>162690</v>
      </c>
    </row>
    <row r="598" spans="5:69" x14ac:dyDescent="0.55000000000000004">
      <c r="E598" t="s">
        <v>65802</v>
      </c>
      <c r="G598" s="284">
        <v>41619.480000000003</v>
      </c>
      <c r="I598" s="282" t="s">
        <v>5600</v>
      </c>
      <c r="J598" s="282"/>
      <c r="K598" s="283">
        <v>6302274.5300000003</v>
      </c>
      <c r="M598" s="242" t="s">
        <v>5360</v>
      </c>
      <c r="N598" s="242"/>
      <c r="O598" s="243">
        <v>5327.74</v>
      </c>
      <c r="Q598" s="224" t="s">
        <v>3269</v>
      </c>
      <c r="R598" s="224"/>
      <c r="S598" s="225">
        <v>509957.42</v>
      </c>
      <c r="U598" s="203" t="s">
        <v>1051</v>
      </c>
      <c r="V598" s="203"/>
      <c r="W598" s="204">
        <v>1111</v>
      </c>
      <c r="AF598" t="s">
        <v>60801</v>
      </c>
      <c r="AG598" s="284">
        <v>21508</v>
      </c>
      <c r="AI598" s="276" t="s">
        <v>70361</v>
      </c>
      <c r="AJ598" s="277">
        <v>7201.35</v>
      </c>
      <c r="AL598" s="246" t="s">
        <v>63929</v>
      </c>
      <c r="AM598" s="247">
        <v>633.38</v>
      </c>
      <c r="AO598" s="226" t="s">
        <v>33068</v>
      </c>
      <c r="AP598" s="227">
        <v>3166.67</v>
      </c>
      <c r="AR598" s="207" t="s">
        <v>15231</v>
      </c>
      <c r="AS598" s="208">
        <v>16489.91</v>
      </c>
      <c r="AT598" s="93"/>
      <c r="AU598" s="199" t="s">
        <v>31797</v>
      </c>
      <c r="AV598" s="200">
        <v>24960.880000000001</v>
      </c>
      <c r="BA598" t="s">
        <v>65259</v>
      </c>
      <c r="BB598" s="284">
        <v>4900.58</v>
      </c>
      <c r="BD598" s="272" t="s">
        <v>11803</v>
      </c>
      <c r="BE598" s="273">
        <v>6302274.5300000003</v>
      </c>
      <c r="BG598" s="244" t="s">
        <v>11561</v>
      </c>
      <c r="BH598" s="245">
        <v>5327.74</v>
      </c>
      <c r="BJ598" s="230" t="s">
        <v>9309</v>
      </c>
      <c r="BK598" s="231">
        <v>509957.42</v>
      </c>
      <c r="BM598" s="209" t="s">
        <v>7575</v>
      </c>
      <c r="BN598" s="210">
        <v>174509.03</v>
      </c>
      <c r="BP598" s="195" t="s">
        <v>9379</v>
      </c>
      <c r="BQ598" s="196">
        <v>2976.82</v>
      </c>
    </row>
    <row r="599" spans="5:69" x14ac:dyDescent="0.55000000000000004">
      <c r="E599" t="s">
        <v>43606</v>
      </c>
      <c r="G599" s="284">
        <v>9642.6200000000008</v>
      </c>
      <c r="I599" s="282" t="s">
        <v>5601</v>
      </c>
      <c r="J599" s="282"/>
      <c r="K599" s="283">
        <v>4509141.7300000004</v>
      </c>
      <c r="M599" s="242" t="s">
        <v>5361</v>
      </c>
      <c r="N599" s="242"/>
      <c r="O599" s="243">
        <v>1602852.57</v>
      </c>
      <c r="Q599" s="224" t="s">
        <v>3397</v>
      </c>
      <c r="R599" s="224"/>
      <c r="S599" s="225">
        <v>4044.75</v>
      </c>
      <c r="U599" s="203" t="s">
        <v>1052</v>
      </c>
      <c r="V599" s="203"/>
      <c r="W599" s="204">
        <v>718</v>
      </c>
      <c r="AF599" t="s">
        <v>71184</v>
      </c>
      <c r="AG599" s="284">
        <v>2060</v>
      </c>
      <c r="AI599" s="276" t="s">
        <v>61278</v>
      </c>
      <c r="AJ599" s="277">
        <v>550.9</v>
      </c>
      <c r="AL599" s="246" t="s">
        <v>55781</v>
      </c>
      <c r="AM599" s="247">
        <v>32375</v>
      </c>
      <c r="AO599" s="226" t="s">
        <v>33069</v>
      </c>
      <c r="AP599" s="227">
        <v>3166.67</v>
      </c>
      <c r="AR599" s="207" t="s">
        <v>15232</v>
      </c>
      <c r="AS599" s="208">
        <v>88603.49</v>
      </c>
      <c r="AT599" s="93"/>
      <c r="AU599" s="199" t="s">
        <v>31798</v>
      </c>
      <c r="AV599" s="200">
        <v>90170.99</v>
      </c>
      <c r="BA599" t="s">
        <v>51208</v>
      </c>
      <c r="BB599" s="284">
        <v>28863.57</v>
      </c>
      <c r="BD599" s="272" t="s">
        <v>11804</v>
      </c>
      <c r="BE599" s="273">
        <v>4509141.7300000004</v>
      </c>
      <c r="BG599" s="244" t="s">
        <v>11562</v>
      </c>
      <c r="BH599" s="245">
        <v>1602852.57</v>
      </c>
      <c r="BJ599" s="230" t="s">
        <v>9310</v>
      </c>
      <c r="BK599" s="231">
        <v>4044.75</v>
      </c>
      <c r="BM599" s="209" t="s">
        <v>7716</v>
      </c>
      <c r="BN599" s="210">
        <v>12982.15</v>
      </c>
      <c r="BP599" s="195" t="s">
        <v>9970</v>
      </c>
      <c r="BQ599" s="196">
        <v>341345.01</v>
      </c>
    </row>
    <row r="600" spans="5:69" x14ac:dyDescent="0.55000000000000004">
      <c r="E600" t="s">
        <v>43609</v>
      </c>
      <c r="G600">
        <v>853</v>
      </c>
      <c r="I600" s="282" t="s">
        <v>5603</v>
      </c>
      <c r="J600" s="282"/>
      <c r="K600" s="283">
        <v>7490402.3399999999</v>
      </c>
      <c r="M600" s="242" t="s">
        <v>5362</v>
      </c>
      <c r="N600" s="242"/>
      <c r="O600" s="243">
        <v>13409.9</v>
      </c>
      <c r="Q600" s="224" t="s">
        <v>3398</v>
      </c>
      <c r="R600" s="224"/>
      <c r="S600" s="225">
        <v>1819293.64</v>
      </c>
      <c r="U600" s="203" t="s">
        <v>1053</v>
      </c>
      <c r="V600" s="203"/>
      <c r="W600" s="204">
        <v>21943.53</v>
      </c>
      <c r="AF600" t="s">
        <v>60802</v>
      </c>
      <c r="AG600" s="284">
        <v>72515.55</v>
      </c>
      <c r="AI600" s="276" t="s">
        <v>70362</v>
      </c>
      <c r="AJ600" s="277">
        <v>-6019.1</v>
      </c>
      <c r="AL600" s="246" t="s">
        <v>34487</v>
      </c>
      <c r="AM600" s="247">
        <v>67814.73</v>
      </c>
      <c r="AO600" s="226" t="s">
        <v>44355</v>
      </c>
      <c r="AP600" s="227">
        <v>440</v>
      </c>
      <c r="AR600" s="207" t="s">
        <v>15233</v>
      </c>
      <c r="AS600" s="208">
        <v>25258.34</v>
      </c>
      <c r="AT600" s="93"/>
      <c r="AU600" s="199" t="s">
        <v>13225</v>
      </c>
      <c r="AV600" s="200">
        <v>193.12</v>
      </c>
      <c r="BA600" t="s">
        <v>51369</v>
      </c>
      <c r="BB600" s="284">
        <v>2926.67</v>
      </c>
      <c r="BD600" s="272" t="s">
        <v>11806</v>
      </c>
      <c r="BE600" s="273">
        <v>7490402.3399999999</v>
      </c>
      <c r="BG600" s="244" t="s">
        <v>11563</v>
      </c>
      <c r="BH600" s="245">
        <v>13409.9</v>
      </c>
      <c r="BJ600" s="230" t="s">
        <v>9311</v>
      </c>
      <c r="BK600" s="231">
        <v>1819293.64</v>
      </c>
      <c r="BM600" s="209" t="s">
        <v>5623</v>
      </c>
      <c r="BN600" s="210">
        <v>38913.949999999997</v>
      </c>
      <c r="BP600" s="195" t="s">
        <v>10349</v>
      </c>
      <c r="BQ600" s="196">
        <v>14920</v>
      </c>
    </row>
    <row r="601" spans="5:69" x14ac:dyDescent="0.55000000000000004">
      <c r="E601" t="s">
        <v>43610</v>
      </c>
      <c r="G601" s="284">
        <v>6407</v>
      </c>
      <c r="I601" s="282" t="s">
        <v>5604</v>
      </c>
      <c r="J601" s="282"/>
      <c r="K601" s="283">
        <v>192632.09</v>
      </c>
      <c r="M601" s="242" t="s">
        <v>5363</v>
      </c>
      <c r="N601" s="242"/>
      <c r="O601" s="243">
        <v>1414320.4</v>
      </c>
      <c r="Q601" s="224" t="s">
        <v>3270</v>
      </c>
      <c r="R601" s="224"/>
      <c r="S601" s="225">
        <v>297266.95</v>
      </c>
      <c r="U601" s="203" t="s">
        <v>1054</v>
      </c>
      <c r="V601" s="203"/>
      <c r="W601" s="204">
        <v>25155</v>
      </c>
      <c r="AF601" t="s">
        <v>60803</v>
      </c>
      <c r="AG601" s="284">
        <v>10820.72</v>
      </c>
      <c r="AI601" s="276" t="s">
        <v>48679</v>
      </c>
      <c r="AJ601" s="277">
        <v>24506.25</v>
      </c>
      <c r="AL601" s="246" t="s">
        <v>34488</v>
      </c>
      <c r="AM601" s="247">
        <v>226984.02</v>
      </c>
      <c r="AO601" s="226" t="s">
        <v>44356</v>
      </c>
      <c r="AP601" s="227">
        <v>36300</v>
      </c>
      <c r="AR601" s="207" t="s">
        <v>15234</v>
      </c>
      <c r="AS601" s="208">
        <v>70096.91</v>
      </c>
      <c r="AT601" s="93"/>
      <c r="AU601" s="199" t="s">
        <v>13226</v>
      </c>
      <c r="AV601" s="200">
        <v>14.76</v>
      </c>
      <c r="BA601" t="s">
        <v>11987</v>
      </c>
      <c r="BB601" s="284">
        <v>2569291.52</v>
      </c>
      <c r="BD601" s="272" t="s">
        <v>11807</v>
      </c>
      <c r="BE601" s="273">
        <v>192632.09</v>
      </c>
      <c r="BG601" s="244" t="s">
        <v>11564</v>
      </c>
      <c r="BH601" s="245">
        <v>1414320.4</v>
      </c>
      <c r="BJ601" s="230" t="s">
        <v>9312</v>
      </c>
      <c r="BK601" s="231">
        <v>297266.95</v>
      </c>
      <c r="BM601" s="209" t="s">
        <v>8654</v>
      </c>
      <c r="BN601" s="210">
        <v>9102</v>
      </c>
      <c r="BP601" s="195" t="s">
        <v>9971</v>
      </c>
      <c r="BQ601" s="196">
        <v>14920</v>
      </c>
    </row>
    <row r="602" spans="5:69" x14ac:dyDescent="0.55000000000000004">
      <c r="E602" t="s">
        <v>43622</v>
      </c>
      <c r="G602" s="284">
        <v>327999</v>
      </c>
      <c r="I602" s="282" t="s">
        <v>5605</v>
      </c>
      <c r="J602" s="282"/>
      <c r="K602" s="283">
        <v>168025.52</v>
      </c>
      <c r="M602" s="242" t="s">
        <v>5365</v>
      </c>
      <c r="N602" s="242"/>
      <c r="O602" s="243">
        <v>2335696.08</v>
      </c>
      <c r="Q602" s="224" t="s">
        <v>3271</v>
      </c>
      <c r="R602" s="224"/>
      <c r="S602" s="225">
        <v>1780.25</v>
      </c>
      <c r="U602" s="203" t="s">
        <v>1055</v>
      </c>
      <c r="V602" s="203"/>
      <c r="W602" s="204">
        <v>781</v>
      </c>
      <c r="AF602" t="s">
        <v>60804</v>
      </c>
      <c r="AG602" s="284">
        <v>2433.59</v>
      </c>
      <c r="AI602" s="276" t="s">
        <v>60198</v>
      </c>
      <c r="AJ602" s="277">
        <v>32561.94</v>
      </c>
      <c r="AL602" s="246" t="s">
        <v>35975</v>
      </c>
      <c r="AM602" s="247">
        <v>132095.53</v>
      </c>
      <c r="AO602" s="226" t="s">
        <v>38836</v>
      </c>
      <c r="AP602" s="227">
        <v>1250.01</v>
      </c>
      <c r="AR602" s="207" t="s">
        <v>15235</v>
      </c>
      <c r="AS602" s="208">
        <v>13321.43</v>
      </c>
      <c r="AT602" s="93"/>
      <c r="AU602" s="199" t="s">
        <v>13227</v>
      </c>
      <c r="AV602" s="200">
        <v>41.87</v>
      </c>
      <c r="BA602" t="s">
        <v>39949</v>
      </c>
      <c r="BB602">
        <v>978.2</v>
      </c>
      <c r="BD602" s="272" t="s">
        <v>11808</v>
      </c>
      <c r="BE602" s="273">
        <v>168025.52</v>
      </c>
      <c r="BG602" s="244" t="s">
        <v>11566</v>
      </c>
      <c r="BH602" s="245">
        <v>2335696.08</v>
      </c>
      <c r="BJ602" s="230" t="s">
        <v>9313</v>
      </c>
      <c r="BK602" s="231">
        <v>1780.25</v>
      </c>
      <c r="BM602" s="209" t="s">
        <v>8894</v>
      </c>
      <c r="BN602" s="210">
        <v>236480</v>
      </c>
      <c r="BP602" s="195" t="s">
        <v>10350</v>
      </c>
      <c r="BQ602" s="196">
        <v>26692</v>
      </c>
    </row>
    <row r="603" spans="5:69" x14ac:dyDescent="0.55000000000000004">
      <c r="E603" t="s">
        <v>43624</v>
      </c>
      <c r="G603" s="284">
        <v>24956.84</v>
      </c>
      <c r="I603" s="282" t="s">
        <v>5606</v>
      </c>
      <c r="J603" s="282"/>
      <c r="K603" s="283">
        <v>12400843.560000001</v>
      </c>
      <c r="M603" s="242" t="s">
        <v>5366</v>
      </c>
      <c r="N603" s="242"/>
      <c r="O603" s="243">
        <v>401595.44</v>
      </c>
      <c r="Q603" s="224" t="s">
        <v>3400</v>
      </c>
      <c r="R603" s="224"/>
      <c r="S603" s="225">
        <v>1205.18</v>
      </c>
      <c r="U603" s="203" t="s">
        <v>1056</v>
      </c>
      <c r="V603" s="203"/>
      <c r="W603" s="204">
        <v>243</v>
      </c>
      <c r="AF603" t="s">
        <v>71185</v>
      </c>
      <c r="AG603">
        <v>274.54000000000002</v>
      </c>
      <c r="AI603" s="276" t="s">
        <v>58931</v>
      </c>
      <c r="AJ603" s="277">
        <v>103646.96</v>
      </c>
      <c r="AL603" s="246" t="s">
        <v>51527</v>
      </c>
      <c r="AM603" s="247">
        <v>9700.94</v>
      </c>
      <c r="AO603" s="226" t="s">
        <v>33070</v>
      </c>
      <c r="AP603" s="227">
        <v>4901.71</v>
      </c>
      <c r="AR603" s="207" t="s">
        <v>15236</v>
      </c>
      <c r="AS603" s="208">
        <v>162185.26</v>
      </c>
      <c r="AT603" s="93"/>
      <c r="AU603" s="199" t="s">
        <v>17392</v>
      </c>
      <c r="AV603" s="200">
        <v>930</v>
      </c>
      <c r="BA603" t="s">
        <v>40045</v>
      </c>
      <c r="BB603" s="284">
        <v>15375.15</v>
      </c>
      <c r="BD603" s="272" t="s">
        <v>11809</v>
      </c>
      <c r="BE603" s="273">
        <v>12400843.560000001</v>
      </c>
      <c r="BG603" s="244" t="s">
        <v>11567</v>
      </c>
      <c r="BH603" s="245">
        <v>401595.44</v>
      </c>
      <c r="BJ603" s="230" t="s">
        <v>9315</v>
      </c>
      <c r="BK603" s="231">
        <v>1205.18</v>
      </c>
      <c r="BM603" s="209" t="s">
        <v>9237</v>
      </c>
      <c r="BN603" s="210">
        <v>173391.06</v>
      </c>
      <c r="BP603" s="195" t="s">
        <v>9972</v>
      </c>
      <c r="BQ603" s="196">
        <v>26692</v>
      </c>
    </row>
    <row r="604" spans="5:69" x14ac:dyDescent="0.55000000000000004">
      <c r="E604" t="s">
        <v>43631</v>
      </c>
      <c r="G604" s="284">
        <v>11031</v>
      </c>
      <c r="I604" s="282" t="s">
        <v>5607</v>
      </c>
      <c r="J604" s="282"/>
      <c r="K604" s="283">
        <v>696667.34</v>
      </c>
      <c r="M604" s="242" t="s">
        <v>5367</v>
      </c>
      <c r="N604" s="242"/>
      <c r="O604" s="243">
        <v>75166.759999999995</v>
      </c>
      <c r="Q604" s="224" t="s">
        <v>4155</v>
      </c>
      <c r="R604" s="224"/>
      <c r="S604" s="225">
        <v>47025.35</v>
      </c>
      <c r="U604" s="203" t="s">
        <v>1057</v>
      </c>
      <c r="V604" s="203"/>
      <c r="W604" s="204">
        <v>425</v>
      </c>
      <c r="AF604" t="s">
        <v>60806</v>
      </c>
      <c r="AG604">
        <v>84.93</v>
      </c>
      <c r="AI604" s="276" t="s">
        <v>58932</v>
      </c>
      <c r="AJ604" s="277">
        <v>27203.3</v>
      </c>
      <c r="AL604" s="246" t="s">
        <v>51528</v>
      </c>
      <c r="AM604" s="247">
        <v>41106.550000000003</v>
      </c>
      <c r="AO604" s="226" t="s">
        <v>33071</v>
      </c>
      <c r="AP604" s="227">
        <v>1080.01</v>
      </c>
      <c r="AR604" s="207" t="s">
        <v>15237</v>
      </c>
      <c r="AS604" s="208">
        <v>4369.62</v>
      </c>
      <c r="AT604" s="93"/>
      <c r="AU604" s="199" t="s">
        <v>31799</v>
      </c>
      <c r="AV604" s="200">
        <v>326.39</v>
      </c>
      <c r="BA604" t="s">
        <v>51210</v>
      </c>
      <c r="BB604" s="284">
        <v>19352</v>
      </c>
      <c r="BD604" s="272" t="s">
        <v>11810</v>
      </c>
      <c r="BE604" s="273">
        <v>696667.34</v>
      </c>
      <c r="BG604" s="244" t="s">
        <v>11568</v>
      </c>
      <c r="BH604" s="245">
        <v>75166.759999999995</v>
      </c>
      <c r="BJ604" s="230" t="s">
        <v>9316</v>
      </c>
      <c r="BK604" s="231">
        <v>47025.35</v>
      </c>
      <c r="BM604" s="209" t="s">
        <v>10866</v>
      </c>
      <c r="BN604" s="210">
        <v>357.93</v>
      </c>
      <c r="BP604" s="195" t="s">
        <v>7644</v>
      </c>
      <c r="BQ604" s="196">
        <v>548401.04</v>
      </c>
    </row>
    <row r="605" spans="5:69" x14ac:dyDescent="0.55000000000000004">
      <c r="E605" t="s">
        <v>43633</v>
      </c>
      <c r="G605" s="284">
        <v>25139</v>
      </c>
      <c r="I605" s="282" t="s">
        <v>5609</v>
      </c>
      <c r="J605" s="282"/>
      <c r="K605" s="283">
        <v>18828768.030000001</v>
      </c>
      <c r="M605" s="242" t="s">
        <v>5368</v>
      </c>
      <c r="N605" s="242"/>
      <c r="O605" s="243">
        <v>5203630.8099999996</v>
      </c>
      <c r="Q605" s="224" t="s">
        <v>3272</v>
      </c>
      <c r="R605" s="224"/>
      <c r="S605" s="225">
        <v>35606.660000000003</v>
      </c>
      <c r="U605" s="203" t="s">
        <v>1058</v>
      </c>
      <c r="V605" s="203"/>
      <c r="W605" s="204">
        <v>270</v>
      </c>
      <c r="AF605" t="s">
        <v>60807</v>
      </c>
      <c r="AG605">
        <v>61.27</v>
      </c>
      <c r="AI605" s="276" t="s">
        <v>36009</v>
      </c>
      <c r="AJ605" s="277">
        <v>42.26</v>
      </c>
      <c r="AL605" s="246" t="s">
        <v>15222</v>
      </c>
      <c r="AM605" s="247">
        <v>38683.65</v>
      </c>
      <c r="AO605" s="226" t="s">
        <v>33072</v>
      </c>
      <c r="AP605" s="227">
        <v>4393.62</v>
      </c>
      <c r="AR605" s="207" t="s">
        <v>15238</v>
      </c>
      <c r="AS605" s="208">
        <v>1487.37</v>
      </c>
      <c r="AT605" s="93"/>
      <c r="AU605" s="199" t="s">
        <v>31800</v>
      </c>
      <c r="AV605" s="200">
        <v>350.96</v>
      </c>
      <c r="BA605" t="s">
        <v>57113</v>
      </c>
      <c r="BB605" s="284">
        <v>30555.48</v>
      </c>
      <c r="BD605" s="272" t="s">
        <v>11812</v>
      </c>
      <c r="BE605" s="273">
        <v>18828768.030000001</v>
      </c>
      <c r="BG605" s="244" t="s">
        <v>11569</v>
      </c>
      <c r="BH605" s="245">
        <v>5203630.8099999996</v>
      </c>
      <c r="BJ605" s="230" t="s">
        <v>9317</v>
      </c>
      <c r="BK605" s="231">
        <v>35606.660000000003</v>
      </c>
      <c r="BM605" s="209" t="s">
        <v>11037</v>
      </c>
      <c r="BN605" s="210">
        <v>26696</v>
      </c>
      <c r="BP605" s="195" t="s">
        <v>10351</v>
      </c>
      <c r="BQ605" s="196">
        <v>908038</v>
      </c>
    </row>
    <row r="606" spans="5:69" x14ac:dyDescent="0.55000000000000004">
      <c r="E606" t="s">
        <v>65810</v>
      </c>
      <c r="G606" s="284">
        <v>1848</v>
      </c>
      <c r="I606" s="282" t="s">
        <v>5614</v>
      </c>
      <c r="J606" s="282"/>
      <c r="K606" s="283">
        <v>1749236.23</v>
      </c>
      <c r="M606" s="242" t="s">
        <v>5373</v>
      </c>
      <c r="N606" s="242"/>
      <c r="O606" s="243">
        <v>976403.89</v>
      </c>
      <c r="Q606" s="224" t="s">
        <v>4169</v>
      </c>
      <c r="R606" s="224"/>
      <c r="S606" s="225">
        <v>720</v>
      </c>
      <c r="U606" s="203" t="s">
        <v>1059</v>
      </c>
      <c r="V606" s="203"/>
      <c r="W606" s="204">
        <v>2962</v>
      </c>
      <c r="AF606" t="s">
        <v>60809</v>
      </c>
      <c r="AG606">
        <v>15.71</v>
      </c>
      <c r="AI606" s="276" t="s">
        <v>36010</v>
      </c>
      <c r="AJ606" s="277">
        <v>27088</v>
      </c>
      <c r="AL606" s="246" t="s">
        <v>15223</v>
      </c>
      <c r="AM606" s="247">
        <v>265847.01</v>
      </c>
      <c r="AO606" s="226" t="s">
        <v>35976</v>
      </c>
      <c r="AP606" s="227">
        <v>10973.83</v>
      </c>
      <c r="AR606" s="207" t="s">
        <v>15239</v>
      </c>
      <c r="AS606" s="208">
        <v>6454.6</v>
      </c>
      <c r="AT606" s="93"/>
      <c r="AU606" s="199" t="s">
        <v>17396</v>
      </c>
      <c r="AV606" s="200">
        <v>24960.880000000001</v>
      </c>
      <c r="BA606" t="s">
        <v>11989</v>
      </c>
      <c r="BB606" s="284">
        <v>2242559.5</v>
      </c>
      <c r="BD606" s="272" t="s">
        <v>11817</v>
      </c>
      <c r="BE606" s="273">
        <v>1749236.23</v>
      </c>
      <c r="BG606" s="244" t="s">
        <v>11574</v>
      </c>
      <c r="BH606" s="245">
        <v>976403.89</v>
      </c>
      <c r="BJ606" s="230" t="s">
        <v>10515</v>
      </c>
      <c r="BK606" s="231">
        <v>720</v>
      </c>
      <c r="BM606" s="209" t="s">
        <v>5628</v>
      </c>
      <c r="BN606" s="210">
        <v>10926.79</v>
      </c>
      <c r="BP606" s="195" t="s">
        <v>9973</v>
      </c>
      <c r="BQ606" s="196">
        <v>1456439.04</v>
      </c>
    </row>
    <row r="607" spans="5:69" x14ac:dyDescent="0.55000000000000004">
      <c r="E607" t="s">
        <v>65811</v>
      </c>
      <c r="G607" s="284">
        <v>23200</v>
      </c>
      <c r="I607" s="282" t="s">
        <v>5610</v>
      </c>
      <c r="J607" s="282"/>
      <c r="K607" s="283">
        <v>21946.21</v>
      </c>
      <c r="M607" s="242" t="s">
        <v>5369</v>
      </c>
      <c r="N607" s="242"/>
      <c r="O607" s="243">
        <v>65797.429999999993</v>
      </c>
      <c r="Q607" s="224" t="s">
        <v>3401</v>
      </c>
      <c r="R607" s="224"/>
      <c r="S607" s="225">
        <v>3930860.74</v>
      </c>
      <c r="U607" s="203" t="s">
        <v>1060</v>
      </c>
      <c r="V607" s="203"/>
      <c r="W607" s="204">
        <v>59585</v>
      </c>
      <c r="AF607" t="s">
        <v>43045</v>
      </c>
      <c r="AG607" s="284">
        <v>11309.89</v>
      </c>
      <c r="AI607" s="276" t="s">
        <v>36011</v>
      </c>
      <c r="AJ607" s="277">
        <v>10045</v>
      </c>
      <c r="AL607" s="246" t="s">
        <v>55782</v>
      </c>
      <c r="AM607" s="247">
        <v>79850.7</v>
      </c>
      <c r="AO607" s="226" t="s">
        <v>15273</v>
      </c>
      <c r="AP607" s="227">
        <v>13882.62</v>
      </c>
      <c r="AR607" s="207" t="s">
        <v>15240</v>
      </c>
      <c r="AS607" s="208">
        <v>13475</v>
      </c>
      <c r="AT607" s="93"/>
      <c r="AU607" s="199" t="s">
        <v>13228</v>
      </c>
      <c r="AV607" s="200">
        <v>9821.75</v>
      </c>
      <c r="BA607" t="s">
        <v>39951</v>
      </c>
      <c r="BB607" s="284">
        <v>13716.88</v>
      </c>
      <c r="BD607" s="272" t="s">
        <v>11813</v>
      </c>
      <c r="BE607" s="273">
        <v>21946.21</v>
      </c>
      <c r="BG607" s="244" t="s">
        <v>11570</v>
      </c>
      <c r="BH607" s="245">
        <v>65797.429999999993</v>
      </c>
      <c r="BJ607" s="230" t="s">
        <v>9318</v>
      </c>
      <c r="BK607" s="231">
        <v>3930860.74</v>
      </c>
      <c r="BM607" s="209" t="s">
        <v>11485</v>
      </c>
      <c r="BN607" s="210">
        <v>111842.63</v>
      </c>
      <c r="BP607" s="195" t="s">
        <v>10352</v>
      </c>
      <c r="BQ607" s="196">
        <v>25979</v>
      </c>
    </row>
    <row r="608" spans="5:69" x14ac:dyDescent="0.55000000000000004">
      <c r="E608" t="s">
        <v>43640</v>
      </c>
      <c r="G608" s="284">
        <v>11614</v>
      </c>
      <c r="I608" s="282" t="s">
        <v>5611</v>
      </c>
      <c r="J608" s="282"/>
      <c r="K608" s="283">
        <v>41976.15</v>
      </c>
      <c r="M608" s="242" t="s">
        <v>5370</v>
      </c>
      <c r="N608" s="242"/>
      <c r="O608" s="243">
        <v>6669.53</v>
      </c>
      <c r="Q608" s="224" t="s">
        <v>3402</v>
      </c>
      <c r="R608" s="224"/>
      <c r="S608" s="225">
        <v>63318.37</v>
      </c>
      <c r="U608" s="203" t="s">
        <v>1061</v>
      </c>
      <c r="V608" s="203"/>
      <c r="W608" s="204">
        <v>13375</v>
      </c>
      <c r="AF608" t="s">
        <v>71186</v>
      </c>
      <c r="AG608" s="284">
        <v>2118.1999999999998</v>
      </c>
      <c r="AI608" s="276" t="s">
        <v>54794</v>
      </c>
      <c r="AJ608" s="277">
        <v>59756.25</v>
      </c>
      <c r="AL608" s="246" t="s">
        <v>62436</v>
      </c>
      <c r="AM608" s="247">
        <v>581842</v>
      </c>
      <c r="AO608" s="226" t="s">
        <v>38837</v>
      </c>
      <c r="AP608" s="227">
        <v>1974.13</v>
      </c>
      <c r="AR608" s="207" t="s">
        <v>15241</v>
      </c>
      <c r="AS608" s="208">
        <v>3154.92</v>
      </c>
      <c r="AT608" s="93"/>
      <c r="AU608" s="199" t="s">
        <v>17399</v>
      </c>
      <c r="AV608" s="200">
        <v>90170.99</v>
      </c>
      <c r="BA608" t="s">
        <v>40046</v>
      </c>
      <c r="BB608" s="284">
        <v>166759.66</v>
      </c>
      <c r="BD608" s="272" t="s">
        <v>11814</v>
      </c>
      <c r="BE608" s="273">
        <v>41976.15</v>
      </c>
      <c r="BG608" s="244" t="s">
        <v>11571</v>
      </c>
      <c r="BH608" s="245">
        <v>6669.53</v>
      </c>
      <c r="BJ608" s="230" t="s">
        <v>9319</v>
      </c>
      <c r="BK608" s="231">
        <v>63318.37</v>
      </c>
      <c r="BM608" s="209" t="s">
        <v>5862</v>
      </c>
      <c r="BN608" s="210">
        <v>1043919.54</v>
      </c>
      <c r="BP608" s="195" t="s">
        <v>9974</v>
      </c>
      <c r="BQ608" s="196">
        <v>25979</v>
      </c>
    </row>
    <row r="609" spans="5:69" x14ac:dyDescent="0.55000000000000004">
      <c r="E609" t="s">
        <v>43643</v>
      </c>
      <c r="G609" s="284">
        <v>36990</v>
      </c>
      <c r="I609" s="282" t="s">
        <v>5613</v>
      </c>
      <c r="J609" s="282"/>
      <c r="K609" s="283">
        <v>173012.59</v>
      </c>
      <c r="M609" s="242" t="s">
        <v>5371</v>
      </c>
      <c r="N609" s="242"/>
      <c r="O609" s="243">
        <v>39796.879999999997</v>
      </c>
      <c r="Q609" s="224" t="s">
        <v>3403</v>
      </c>
      <c r="R609" s="224"/>
      <c r="S609" s="225">
        <v>4078.3</v>
      </c>
      <c r="U609" s="203" t="s">
        <v>1062</v>
      </c>
      <c r="V609" s="203"/>
      <c r="W609" s="204">
        <v>23869</v>
      </c>
      <c r="AF609" t="s">
        <v>43046</v>
      </c>
      <c r="AG609" s="284">
        <v>12914.32</v>
      </c>
      <c r="AI609" s="276" t="s">
        <v>51620</v>
      </c>
      <c r="AJ609" s="277">
        <v>2869.15</v>
      </c>
      <c r="AL609" s="246" t="s">
        <v>57205</v>
      </c>
      <c r="AM609" s="247">
        <v>1076.0999999999999</v>
      </c>
      <c r="AO609" s="226" t="s">
        <v>15274</v>
      </c>
      <c r="AP609" s="227">
        <v>150734.76999999999</v>
      </c>
      <c r="AR609" s="207" t="s">
        <v>15242</v>
      </c>
      <c r="AS609" s="208">
        <v>4155.12</v>
      </c>
      <c r="AT609" s="93"/>
      <c r="AU609" s="199" t="s">
        <v>13229</v>
      </c>
      <c r="AV609" s="200">
        <v>3667</v>
      </c>
      <c r="BA609" t="s">
        <v>51211</v>
      </c>
      <c r="BB609" s="284">
        <v>137166.16</v>
      </c>
      <c r="BD609" s="272" t="s">
        <v>11816</v>
      </c>
      <c r="BE609" s="273">
        <v>173012.59</v>
      </c>
      <c r="BG609" s="244" t="s">
        <v>11572</v>
      </c>
      <c r="BH609" s="245">
        <v>39796.879999999997</v>
      </c>
      <c r="BJ609" s="230" t="s">
        <v>9320</v>
      </c>
      <c r="BK609" s="231">
        <v>4078.3</v>
      </c>
      <c r="BM609" s="209" t="s">
        <v>6636</v>
      </c>
      <c r="BN609" s="210">
        <v>133345.82</v>
      </c>
      <c r="BP609" s="195" t="s">
        <v>10353</v>
      </c>
      <c r="BQ609" s="196">
        <v>4349.26</v>
      </c>
    </row>
    <row r="610" spans="5:69" x14ac:dyDescent="0.55000000000000004">
      <c r="E610" t="s">
        <v>43646</v>
      </c>
      <c r="G610">
        <v>493.72</v>
      </c>
      <c r="I610" s="282" t="s">
        <v>46392</v>
      </c>
      <c r="J610" s="282"/>
      <c r="K610" s="283">
        <v>20441</v>
      </c>
      <c r="M610" s="242" t="s">
        <v>5372</v>
      </c>
      <c r="N610" s="242"/>
      <c r="O610" s="243">
        <v>12205.3</v>
      </c>
      <c r="Q610" s="224" t="s">
        <v>3404</v>
      </c>
      <c r="R610" s="224"/>
      <c r="S610" s="225">
        <v>47270.21</v>
      </c>
      <c r="U610" s="203" t="s">
        <v>1063</v>
      </c>
      <c r="V610" s="203"/>
      <c r="W610" s="204">
        <v>1884</v>
      </c>
      <c r="AF610" t="s">
        <v>71187</v>
      </c>
      <c r="AG610" s="284">
        <v>2521.71</v>
      </c>
      <c r="AI610" s="276" t="s">
        <v>55821</v>
      </c>
      <c r="AJ610" s="277">
        <v>4640.16</v>
      </c>
      <c r="AL610" s="246" t="s">
        <v>59466</v>
      </c>
      <c r="AM610" s="247">
        <v>65.5</v>
      </c>
      <c r="AO610" s="226" t="s">
        <v>38838</v>
      </c>
      <c r="AP610" s="227">
        <v>795.27</v>
      </c>
      <c r="AR610" s="207" t="s">
        <v>15243</v>
      </c>
      <c r="AS610" s="208">
        <v>48283.25</v>
      </c>
      <c r="AT610" s="93"/>
      <c r="AU610" s="199" t="s">
        <v>13230</v>
      </c>
      <c r="AV610" s="200">
        <v>612</v>
      </c>
      <c r="BA610" t="s">
        <v>51373</v>
      </c>
      <c r="BB610" s="284">
        <v>26953.83</v>
      </c>
      <c r="BD610" s="272" t="s">
        <v>46496</v>
      </c>
      <c r="BE610" s="273">
        <v>20441</v>
      </c>
      <c r="BG610" s="244" t="s">
        <v>11573</v>
      </c>
      <c r="BH610" s="245">
        <v>12205.3</v>
      </c>
      <c r="BJ610" s="230" t="s">
        <v>9321</v>
      </c>
      <c r="BK610" s="231">
        <v>47270.21</v>
      </c>
      <c r="BM610" s="209" t="s">
        <v>7060</v>
      </c>
      <c r="BN610" s="210">
        <v>3395.84</v>
      </c>
      <c r="BP610" s="195" t="s">
        <v>9975</v>
      </c>
      <c r="BQ610" s="196">
        <v>4349.26</v>
      </c>
    </row>
    <row r="611" spans="5:69" x14ac:dyDescent="0.55000000000000004">
      <c r="E611" t="s">
        <v>43654</v>
      </c>
      <c r="G611">
        <v>615</v>
      </c>
      <c r="I611" s="282" t="s">
        <v>5616</v>
      </c>
      <c r="J611" s="282"/>
      <c r="K611" s="283">
        <v>4546078.17</v>
      </c>
      <c r="M611" s="242" t="s">
        <v>5374</v>
      </c>
      <c r="N611" s="242"/>
      <c r="O611" s="243">
        <v>642779.30000000005</v>
      </c>
      <c r="Q611" s="224" t="s">
        <v>3405</v>
      </c>
      <c r="R611" s="224"/>
      <c r="S611" s="225">
        <v>370003.58</v>
      </c>
      <c r="U611" s="203" t="s">
        <v>1064</v>
      </c>
      <c r="V611" s="203"/>
      <c r="W611" s="204">
        <v>695</v>
      </c>
      <c r="AF611" t="s">
        <v>71188</v>
      </c>
      <c r="AG611" s="284">
        <v>8935.17</v>
      </c>
      <c r="AI611" s="276" t="s">
        <v>51621</v>
      </c>
      <c r="AJ611" s="277">
        <v>4166.07</v>
      </c>
      <c r="AL611" s="246" t="s">
        <v>63930</v>
      </c>
      <c r="AM611" s="247">
        <v>148.13</v>
      </c>
      <c r="AO611" s="226" t="s">
        <v>33073</v>
      </c>
      <c r="AP611" s="227">
        <v>969.29</v>
      </c>
      <c r="AR611" s="207" t="s">
        <v>15244</v>
      </c>
      <c r="AS611" s="208">
        <v>70830.94</v>
      </c>
      <c r="AT611" s="93"/>
      <c r="AU611" s="199" t="s">
        <v>13231</v>
      </c>
      <c r="AV611" s="200">
        <v>1630</v>
      </c>
      <c r="BA611" t="s">
        <v>57114</v>
      </c>
      <c r="BB611" s="284">
        <v>47203</v>
      </c>
      <c r="BD611" s="272" t="s">
        <v>11819</v>
      </c>
      <c r="BE611" s="273">
        <v>4546078.17</v>
      </c>
      <c r="BG611" s="244" t="s">
        <v>11575</v>
      </c>
      <c r="BH611" s="245">
        <v>642779.30000000005</v>
      </c>
      <c r="BJ611" s="230" t="s">
        <v>9322</v>
      </c>
      <c r="BK611" s="231">
        <v>370003.58</v>
      </c>
      <c r="BM611" s="209" t="s">
        <v>7302</v>
      </c>
      <c r="BN611" s="210">
        <v>56045</v>
      </c>
      <c r="BP611" s="195" t="s">
        <v>7645</v>
      </c>
      <c r="BQ611" s="196">
        <v>34514.06</v>
      </c>
    </row>
    <row r="612" spans="5:69" x14ac:dyDescent="0.55000000000000004">
      <c r="E612" t="s">
        <v>43657</v>
      </c>
      <c r="G612" s="284">
        <v>59047.5</v>
      </c>
      <c r="I612" s="282" t="s">
        <v>5618</v>
      </c>
      <c r="J612" s="282"/>
      <c r="K612" s="283">
        <v>6681579.5899999999</v>
      </c>
      <c r="M612" s="242" t="s">
        <v>5375</v>
      </c>
      <c r="N612" s="242"/>
      <c r="O612" s="243">
        <v>2325.35</v>
      </c>
      <c r="Q612" s="224" t="s">
        <v>4156</v>
      </c>
      <c r="R612" s="224"/>
      <c r="S612" s="225">
        <v>60047.23</v>
      </c>
      <c r="U612" s="203" t="s">
        <v>1065</v>
      </c>
      <c r="V612" s="203"/>
      <c r="W612" s="204">
        <v>2641</v>
      </c>
      <c r="AF612" t="s">
        <v>62292</v>
      </c>
      <c r="AG612" s="284">
        <v>2008.6</v>
      </c>
      <c r="AI612" s="276" t="s">
        <v>51622</v>
      </c>
      <c r="AJ612" s="277">
        <v>14031.61</v>
      </c>
      <c r="AL612" s="246" t="s">
        <v>57206</v>
      </c>
      <c r="AM612" s="247">
        <v>1423.03</v>
      </c>
      <c r="AO612" s="226" t="s">
        <v>33074</v>
      </c>
      <c r="AP612" s="227">
        <v>15349.73</v>
      </c>
      <c r="AR612" s="207" t="s">
        <v>15245</v>
      </c>
      <c r="AS612" s="208">
        <v>36363.65</v>
      </c>
      <c r="AT612" s="93"/>
      <c r="AU612" s="199" t="s">
        <v>31801</v>
      </c>
      <c r="AV612" s="200">
        <v>6881.07</v>
      </c>
      <c r="BA612" t="s">
        <v>11990</v>
      </c>
      <c r="BB612" s="284">
        <v>440025.76</v>
      </c>
      <c r="BD612" s="272" t="s">
        <v>11821</v>
      </c>
      <c r="BE612" s="273">
        <v>6681579.5899999999</v>
      </c>
      <c r="BG612" s="244" t="s">
        <v>11576</v>
      </c>
      <c r="BH612" s="245">
        <v>2325.35</v>
      </c>
      <c r="BJ612" s="230" t="s">
        <v>10525</v>
      </c>
      <c r="BK612" s="231">
        <v>60047.23</v>
      </c>
      <c r="BM612" s="209" t="s">
        <v>7576</v>
      </c>
      <c r="BN612" s="210">
        <v>70992</v>
      </c>
      <c r="BP612" s="195" t="s">
        <v>10354</v>
      </c>
      <c r="BQ612" s="196">
        <v>68455</v>
      </c>
    </row>
    <row r="613" spans="5:69" x14ac:dyDescent="0.55000000000000004">
      <c r="E613" t="s">
        <v>65819</v>
      </c>
      <c r="G613" s="284">
        <v>60208</v>
      </c>
      <c r="I613" s="282" t="s">
        <v>5623</v>
      </c>
      <c r="J613" s="282"/>
      <c r="K613" s="283">
        <v>4234172.28</v>
      </c>
      <c r="M613" s="242" t="s">
        <v>5376</v>
      </c>
      <c r="N613" s="242"/>
      <c r="O613" s="243">
        <v>3011571.18</v>
      </c>
      <c r="Q613" s="224" t="s">
        <v>3274</v>
      </c>
      <c r="R613" s="224"/>
      <c r="S613" s="225">
        <v>2030562.85</v>
      </c>
      <c r="U613" s="203" t="s">
        <v>1066</v>
      </c>
      <c r="V613" s="203"/>
      <c r="W613" s="204">
        <v>1051</v>
      </c>
      <c r="AF613" t="s">
        <v>69009</v>
      </c>
      <c r="AG613" s="284">
        <v>15681.83</v>
      </c>
      <c r="AI613" s="276" t="s">
        <v>47750</v>
      </c>
      <c r="AJ613" s="277">
        <v>22.89</v>
      </c>
      <c r="AL613" s="246" t="s">
        <v>49587</v>
      </c>
      <c r="AM613" s="247">
        <v>3205.87</v>
      </c>
      <c r="AO613" s="226" t="s">
        <v>33075</v>
      </c>
      <c r="AP613" s="227">
        <v>39612.980000000003</v>
      </c>
      <c r="AR613" s="207" t="s">
        <v>15246</v>
      </c>
      <c r="AS613" s="208">
        <v>5665.39</v>
      </c>
      <c r="AT613" s="93"/>
      <c r="AU613" s="199" t="s">
        <v>31802</v>
      </c>
      <c r="AV613" s="200">
        <v>188.93</v>
      </c>
      <c r="BA613" t="s">
        <v>39952</v>
      </c>
      <c r="BB613" s="284">
        <v>12686.89</v>
      </c>
      <c r="BD613" s="272" t="s">
        <v>2019</v>
      </c>
      <c r="BE613" s="273">
        <v>4234172.28</v>
      </c>
      <c r="BG613" s="244" t="s">
        <v>11577</v>
      </c>
      <c r="BH613" s="245">
        <v>3011571.18</v>
      </c>
      <c r="BJ613" s="230" t="s">
        <v>9324</v>
      </c>
      <c r="BK613" s="231">
        <v>2030562.85</v>
      </c>
      <c r="BM613" s="209" t="s">
        <v>7717</v>
      </c>
      <c r="BN613" s="210">
        <v>9524</v>
      </c>
      <c r="BP613" s="195" t="s">
        <v>9976</v>
      </c>
      <c r="BQ613" s="196">
        <v>102969.06</v>
      </c>
    </row>
    <row r="614" spans="5:69" x14ac:dyDescent="0.55000000000000004">
      <c r="E614" t="s">
        <v>43662</v>
      </c>
      <c r="G614" s="284">
        <v>187281.85</v>
      </c>
      <c r="I614" s="282" t="s">
        <v>5619</v>
      </c>
      <c r="J614" s="282"/>
      <c r="K614" s="283">
        <v>43540.44</v>
      </c>
      <c r="M614" s="242" t="s">
        <v>5377</v>
      </c>
      <c r="N614" s="242"/>
      <c r="O614" s="243">
        <v>78249.72</v>
      </c>
      <c r="Q614" s="224" t="s">
        <v>3276</v>
      </c>
      <c r="R614" s="224"/>
      <c r="S614" s="225">
        <v>201719.19</v>
      </c>
      <c r="U614" s="203" t="s">
        <v>1067</v>
      </c>
      <c r="V614" s="203"/>
      <c r="W614" s="204">
        <v>10454.33</v>
      </c>
      <c r="AF614" t="s">
        <v>69012</v>
      </c>
      <c r="AG614" s="284">
        <v>1165.71</v>
      </c>
      <c r="AI614" s="276" t="s">
        <v>55823</v>
      </c>
      <c r="AJ614" s="277">
        <v>16837.919999999998</v>
      </c>
      <c r="AL614" s="246" t="s">
        <v>49588</v>
      </c>
      <c r="AM614" s="247">
        <v>189.05</v>
      </c>
      <c r="AO614" s="226" t="s">
        <v>44357</v>
      </c>
      <c r="AP614" s="227">
        <v>10416.19</v>
      </c>
      <c r="AR614" s="207" t="s">
        <v>15247</v>
      </c>
      <c r="AS614" s="208">
        <v>320</v>
      </c>
      <c r="AT614" s="93"/>
      <c r="AU614" s="199" t="s">
        <v>17431</v>
      </c>
      <c r="AV614" s="200">
        <v>6881.07</v>
      </c>
      <c r="BA614" t="s">
        <v>66238</v>
      </c>
      <c r="BB614" s="284">
        <v>19546.759999999998</v>
      </c>
      <c r="BD614" s="272" t="s">
        <v>11822</v>
      </c>
      <c r="BE614" s="273">
        <v>43540.44</v>
      </c>
      <c r="BG614" s="244" t="s">
        <v>11578</v>
      </c>
      <c r="BH614" s="245">
        <v>78249.72</v>
      </c>
      <c r="BJ614" s="230" t="s">
        <v>9326</v>
      </c>
      <c r="BK614" s="231">
        <v>201719.19</v>
      </c>
      <c r="BM614" s="209" t="s">
        <v>8015</v>
      </c>
      <c r="BN614" s="210">
        <v>19924.32</v>
      </c>
      <c r="BP614" s="195" t="s">
        <v>10355</v>
      </c>
      <c r="BQ614" s="196">
        <v>633698.99</v>
      </c>
    </row>
    <row r="615" spans="5:69" x14ac:dyDescent="0.55000000000000004">
      <c r="E615" t="s">
        <v>43678</v>
      </c>
      <c r="G615" s="284">
        <v>25761</v>
      </c>
      <c r="I615" s="282" t="s">
        <v>5620</v>
      </c>
      <c r="J615" s="282"/>
      <c r="K615" s="283">
        <v>248074.46</v>
      </c>
      <c r="M615" s="242" t="s">
        <v>5378</v>
      </c>
      <c r="N615" s="242"/>
      <c r="O615" s="243">
        <v>695212.81</v>
      </c>
      <c r="Q615" s="224" t="s">
        <v>3277</v>
      </c>
      <c r="R615" s="224"/>
      <c r="S615" s="225">
        <v>59.01</v>
      </c>
      <c r="U615" s="203" t="s">
        <v>1068</v>
      </c>
      <c r="V615" s="203"/>
      <c r="W615" s="204">
        <v>1130</v>
      </c>
      <c r="AF615" t="s">
        <v>69013</v>
      </c>
      <c r="AG615" s="284">
        <v>3769.91</v>
      </c>
      <c r="AI615" s="276" t="s">
        <v>63618</v>
      </c>
      <c r="AJ615" s="277">
        <v>-613.66999999999996</v>
      </c>
      <c r="AL615" s="246" t="s">
        <v>49589</v>
      </c>
      <c r="AM615" s="247">
        <v>785.44</v>
      </c>
      <c r="AO615" s="226" t="s">
        <v>33076</v>
      </c>
      <c r="AP615" s="227">
        <v>66591.19</v>
      </c>
      <c r="AR615" s="207" t="s">
        <v>15248</v>
      </c>
      <c r="AS615" s="208">
        <v>12732.82</v>
      </c>
      <c r="AT615" s="93"/>
      <c r="AU615" s="199" t="s">
        <v>17433</v>
      </c>
      <c r="AV615" s="200">
        <v>188.93</v>
      </c>
      <c r="BA615" t="s">
        <v>51374</v>
      </c>
      <c r="BB615" s="284">
        <v>11506.64</v>
      </c>
      <c r="BD615" s="272" t="s">
        <v>11823</v>
      </c>
      <c r="BE615" s="273">
        <v>248074.46</v>
      </c>
      <c r="BG615" s="244" t="s">
        <v>11580</v>
      </c>
      <c r="BH615" s="245">
        <v>695212.81</v>
      </c>
      <c r="BJ615" s="230" t="s">
        <v>9328</v>
      </c>
      <c r="BK615" s="231">
        <v>59.01</v>
      </c>
      <c r="BM615" s="209" t="s">
        <v>8274</v>
      </c>
      <c r="BN615" s="210">
        <v>75623.72</v>
      </c>
      <c r="BP615" s="195" t="s">
        <v>9977</v>
      </c>
      <c r="BQ615" s="196">
        <v>633698.99</v>
      </c>
    </row>
    <row r="616" spans="5:69" x14ac:dyDescent="0.55000000000000004">
      <c r="E616" t="s">
        <v>43686</v>
      </c>
      <c r="G616" s="284">
        <v>84196</v>
      </c>
      <c r="I616" s="282" t="s">
        <v>5621</v>
      </c>
      <c r="J616" s="282"/>
      <c r="K616" s="283">
        <v>70881.33</v>
      </c>
      <c r="M616" s="242" t="s">
        <v>5379</v>
      </c>
      <c r="N616" s="242"/>
      <c r="O616" s="243">
        <v>3836807.45</v>
      </c>
      <c r="Q616" s="224" t="s">
        <v>3407</v>
      </c>
      <c r="R616" s="224"/>
      <c r="S616" s="225">
        <v>467298.75</v>
      </c>
      <c r="U616" s="203" t="s">
        <v>1069</v>
      </c>
      <c r="V616" s="203"/>
      <c r="W616" s="204">
        <v>18170</v>
      </c>
      <c r="AF616" t="s">
        <v>69014</v>
      </c>
      <c r="AG616" s="284">
        <v>2023.62</v>
      </c>
      <c r="AI616" s="276" t="s">
        <v>51625</v>
      </c>
      <c r="AJ616" s="277">
        <v>1241.1300000000001</v>
      </c>
      <c r="AL616" s="246" t="s">
        <v>49590</v>
      </c>
      <c r="AM616" s="247">
        <v>696.6</v>
      </c>
      <c r="AO616" s="226" t="s">
        <v>34489</v>
      </c>
      <c r="AP616" s="227">
        <v>23985.439999999999</v>
      </c>
      <c r="AR616" s="207" t="s">
        <v>15249</v>
      </c>
      <c r="AS616" s="208">
        <v>31901.29</v>
      </c>
      <c r="AT616" s="93"/>
      <c r="AU616" s="199" t="s">
        <v>13232</v>
      </c>
      <c r="AV616" s="200">
        <v>5909</v>
      </c>
      <c r="BA616" t="s">
        <v>44016</v>
      </c>
      <c r="BB616">
        <v>184</v>
      </c>
      <c r="BD616" s="272" t="s">
        <v>11824</v>
      </c>
      <c r="BE616" s="273">
        <v>70881.33</v>
      </c>
      <c r="BG616" s="244" t="s">
        <v>11581</v>
      </c>
      <c r="BH616" s="245">
        <v>3836807.45</v>
      </c>
      <c r="BJ616" s="230" t="s">
        <v>9330</v>
      </c>
      <c r="BK616" s="231">
        <v>467298.75</v>
      </c>
      <c r="BM616" s="209" t="s">
        <v>8655</v>
      </c>
      <c r="BN616" s="210">
        <v>16031.81</v>
      </c>
      <c r="BP616" s="195" t="s">
        <v>10356</v>
      </c>
      <c r="BQ616" s="196">
        <v>178446</v>
      </c>
    </row>
    <row r="617" spans="5:69" x14ac:dyDescent="0.55000000000000004">
      <c r="E617" t="s">
        <v>65829</v>
      </c>
      <c r="G617" s="284">
        <v>75456</v>
      </c>
      <c r="I617" s="282" t="s">
        <v>5622</v>
      </c>
      <c r="J617" s="282"/>
      <c r="K617" s="283">
        <v>389279.61</v>
      </c>
      <c r="M617" s="242" t="s">
        <v>5381</v>
      </c>
      <c r="N617" s="242"/>
      <c r="O617" s="243">
        <v>197568.57</v>
      </c>
      <c r="Q617" s="224" t="s">
        <v>3280</v>
      </c>
      <c r="R617" s="224"/>
      <c r="S617" s="225">
        <v>789563.7</v>
      </c>
      <c r="U617" s="203" t="s">
        <v>1070</v>
      </c>
      <c r="V617" s="203"/>
      <c r="W617" s="204">
        <v>3139</v>
      </c>
      <c r="AF617" t="s">
        <v>71189</v>
      </c>
      <c r="AG617" s="284">
        <v>16084.52</v>
      </c>
      <c r="AI617" s="276" t="s">
        <v>51626</v>
      </c>
      <c r="AJ617" s="277">
        <v>3384.5</v>
      </c>
      <c r="AL617" s="246" t="s">
        <v>51533</v>
      </c>
      <c r="AM617" s="247">
        <v>32.06</v>
      </c>
      <c r="AO617" s="226" t="s">
        <v>34490</v>
      </c>
      <c r="AP617" s="227">
        <v>91964.98</v>
      </c>
      <c r="AR617" s="207" t="s">
        <v>15250</v>
      </c>
      <c r="AS617" s="208">
        <v>129790.65</v>
      </c>
      <c r="AT617" s="93"/>
      <c r="AU617" s="199" t="s">
        <v>13233</v>
      </c>
      <c r="AV617" s="200">
        <v>8845.26</v>
      </c>
      <c r="BA617" t="s">
        <v>57152</v>
      </c>
      <c r="BB617" s="284">
        <v>1289.48</v>
      </c>
      <c r="BD617" s="272" t="s">
        <v>11825</v>
      </c>
      <c r="BE617" s="273">
        <v>389279.61</v>
      </c>
      <c r="BG617" s="244" t="s">
        <v>11583</v>
      </c>
      <c r="BH617" s="245">
        <v>197568.57</v>
      </c>
      <c r="BJ617" s="230" t="s">
        <v>9332</v>
      </c>
      <c r="BK617" s="231">
        <v>789563.7</v>
      </c>
      <c r="BM617" s="209" t="s">
        <v>8895</v>
      </c>
      <c r="BN617" s="210">
        <v>110318.64</v>
      </c>
      <c r="BP617" s="195" t="s">
        <v>9385</v>
      </c>
      <c r="BQ617" s="196">
        <v>44127.87</v>
      </c>
    </row>
    <row r="618" spans="5:69" x14ac:dyDescent="0.55000000000000004">
      <c r="E618" t="s">
        <v>65831</v>
      </c>
      <c r="G618">
        <v>184</v>
      </c>
      <c r="I618" s="282" t="s">
        <v>5624</v>
      </c>
      <c r="J618" s="282"/>
      <c r="K618" s="283">
        <v>10807294.689999999</v>
      </c>
      <c r="M618" s="242" t="s">
        <v>5382</v>
      </c>
      <c r="N618" s="242"/>
      <c r="O618" s="243">
        <v>5109331.6500000004</v>
      </c>
      <c r="Q618" s="224" t="s">
        <v>3281</v>
      </c>
      <c r="R618" s="224"/>
      <c r="S618" s="225">
        <v>4797636.6399999997</v>
      </c>
      <c r="U618" s="203" t="s">
        <v>1071</v>
      </c>
      <c r="V618" s="203"/>
      <c r="W618" s="204">
        <v>773</v>
      </c>
      <c r="AF618" t="s">
        <v>71190</v>
      </c>
      <c r="AG618">
        <v>132.22999999999999</v>
      </c>
      <c r="AI618" s="276" t="s">
        <v>57244</v>
      </c>
      <c r="AJ618" s="277">
        <v>30417.599999999999</v>
      </c>
      <c r="AL618" s="246" t="s">
        <v>49591</v>
      </c>
      <c r="AM618" s="247">
        <v>5658</v>
      </c>
      <c r="AO618" s="226" t="s">
        <v>49595</v>
      </c>
      <c r="AP618" s="227">
        <v>84375</v>
      </c>
      <c r="AR618" s="207" t="s">
        <v>15251</v>
      </c>
      <c r="AS618" s="208">
        <v>14460.4</v>
      </c>
      <c r="AT618" s="93"/>
      <c r="AU618" s="199" t="s">
        <v>13234</v>
      </c>
      <c r="AV618" s="200">
        <v>5356.2</v>
      </c>
      <c r="BA618" t="s">
        <v>11991</v>
      </c>
      <c r="BB618" s="284">
        <v>1133138.42</v>
      </c>
      <c r="BD618" s="272" t="s">
        <v>11826</v>
      </c>
      <c r="BE618" s="273">
        <v>10807294.689999999</v>
      </c>
      <c r="BG618" s="244" t="s">
        <v>11584</v>
      </c>
      <c r="BH618" s="245">
        <v>5109331.6500000004</v>
      </c>
      <c r="BJ618" s="230" t="s">
        <v>9333</v>
      </c>
      <c r="BK618" s="231">
        <v>4797636.6399999997</v>
      </c>
      <c r="BM618" s="209" t="s">
        <v>9238</v>
      </c>
      <c r="BN618" s="210">
        <v>508297.85</v>
      </c>
      <c r="BP618" s="195" t="s">
        <v>9978</v>
      </c>
      <c r="BQ618" s="196">
        <v>222573.87</v>
      </c>
    </row>
    <row r="619" spans="5:69" x14ac:dyDescent="0.55000000000000004">
      <c r="E619" t="s">
        <v>43697</v>
      </c>
      <c r="G619" s="284">
        <v>9940</v>
      </c>
      <c r="I619" s="282" t="s">
        <v>5625</v>
      </c>
      <c r="J619" s="282"/>
      <c r="K619" s="283">
        <v>179944.29</v>
      </c>
      <c r="M619" s="242" t="s">
        <v>5383</v>
      </c>
      <c r="N619" s="242"/>
      <c r="O619" s="243">
        <v>440.35</v>
      </c>
      <c r="Q619" s="224" t="s">
        <v>3282</v>
      </c>
      <c r="R619" s="224"/>
      <c r="S619" s="225">
        <v>269791.40999999997</v>
      </c>
      <c r="U619" s="203" t="s">
        <v>1072</v>
      </c>
      <c r="V619" s="203"/>
      <c r="W619" s="204">
        <v>342.71</v>
      </c>
      <c r="AF619" t="s">
        <v>71191</v>
      </c>
      <c r="AG619" s="284">
        <v>19314</v>
      </c>
      <c r="AI619" s="276" t="s">
        <v>66912</v>
      </c>
      <c r="AJ619" s="277">
        <v>390</v>
      </c>
      <c r="AL619" s="246" t="s">
        <v>49592</v>
      </c>
      <c r="AM619" s="247">
        <v>414.38</v>
      </c>
      <c r="AO619" s="226" t="s">
        <v>34491</v>
      </c>
      <c r="AP619" s="227">
        <v>67611.600000000006</v>
      </c>
      <c r="AR619" s="207" t="s">
        <v>15252</v>
      </c>
      <c r="AS619" s="208">
        <v>9508.2000000000007</v>
      </c>
      <c r="AT619" s="93"/>
      <c r="AU619" s="199" t="s">
        <v>13235</v>
      </c>
      <c r="AV619" s="200">
        <v>278.04000000000002</v>
      </c>
      <c r="BA619" t="s">
        <v>39953</v>
      </c>
      <c r="BB619" s="284">
        <v>1071.05</v>
      </c>
      <c r="BD619" s="272" t="s">
        <v>11827</v>
      </c>
      <c r="BE619" s="273">
        <v>179944.29</v>
      </c>
      <c r="BG619" s="244" t="s">
        <v>11585</v>
      </c>
      <c r="BH619" s="245">
        <v>440.35</v>
      </c>
      <c r="BJ619" s="230" t="s">
        <v>9334</v>
      </c>
      <c r="BK619" s="231">
        <v>269791.40999999997</v>
      </c>
      <c r="BM619" s="209" t="s">
        <v>9496</v>
      </c>
      <c r="BN619" s="210">
        <v>21087</v>
      </c>
      <c r="BP619" s="195" t="s">
        <v>10357</v>
      </c>
      <c r="BQ619" s="196">
        <v>68422</v>
      </c>
    </row>
    <row r="620" spans="5:69" x14ac:dyDescent="0.55000000000000004">
      <c r="E620" t="s">
        <v>65832</v>
      </c>
      <c r="G620" s="284">
        <v>19566</v>
      </c>
      <c r="I620" s="282" t="s">
        <v>5626</v>
      </c>
      <c r="J620" s="282"/>
      <c r="K620" s="283">
        <v>5132092.6399999997</v>
      </c>
      <c r="M620" s="242" t="s">
        <v>5384</v>
      </c>
      <c r="N620" s="242"/>
      <c r="O620" s="243">
        <v>1978256.68</v>
      </c>
      <c r="Q620" s="224" t="s">
        <v>3410</v>
      </c>
      <c r="R620" s="224"/>
      <c r="S620" s="225">
        <v>1083</v>
      </c>
      <c r="U620" s="203" t="s">
        <v>1073</v>
      </c>
      <c r="V620" s="203"/>
      <c r="W620" s="204">
        <v>31075</v>
      </c>
      <c r="AF620" t="s">
        <v>65018</v>
      </c>
      <c r="AG620" s="284">
        <v>6330.88</v>
      </c>
      <c r="AI620" s="276" t="s">
        <v>63969</v>
      </c>
      <c r="AJ620" s="277">
        <v>8313.67</v>
      </c>
      <c r="AL620" s="246" t="s">
        <v>49593</v>
      </c>
      <c r="AM620" s="247">
        <v>1386.21</v>
      </c>
      <c r="AO620" s="226" t="s">
        <v>34492</v>
      </c>
      <c r="AP620" s="227">
        <v>26283.7</v>
      </c>
      <c r="AR620" s="207" t="s">
        <v>15253</v>
      </c>
      <c r="AS620" s="208">
        <v>171753.86</v>
      </c>
      <c r="AT620" s="93"/>
      <c r="AU620" s="199" t="s">
        <v>13236</v>
      </c>
      <c r="AV620" s="200">
        <v>1060.78</v>
      </c>
      <c r="BA620" t="s">
        <v>40048</v>
      </c>
      <c r="BB620" s="284">
        <v>6031.25</v>
      </c>
      <c r="BD620" s="272" t="s">
        <v>11828</v>
      </c>
      <c r="BE620" s="273">
        <v>5132092.6399999997</v>
      </c>
      <c r="BG620" s="244" t="s">
        <v>11586</v>
      </c>
      <c r="BH620" s="245">
        <v>1978256.68</v>
      </c>
      <c r="BJ620" s="230" t="s">
        <v>9337</v>
      </c>
      <c r="BK620" s="231">
        <v>1083</v>
      </c>
      <c r="BM620" s="209" t="s">
        <v>9585</v>
      </c>
      <c r="BN620" s="210">
        <v>9724</v>
      </c>
      <c r="BP620" s="195" t="s">
        <v>9979</v>
      </c>
      <c r="BQ620" s="196">
        <v>68422</v>
      </c>
    </row>
    <row r="621" spans="5:69" x14ac:dyDescent="0.55000000000000004">
      <c r="E621" t="s">
        <v>65833</v>
      </c>
      <c r="G621" s="284">
        <v>58600</v>
      </c>
      <c r="I621" s="282" t="s">
        <v>5628</v>
      </c>
      <c r="J621" s="282"/>
      <c r="K621" s="283">
        <v>1835091.77</v>
      </c>
      <c r="M621" s="242" t="s">
        <v>5385</v>
      </c>
      <c r="N621" s="242"/>
      <c r="O621" s="243">
        <v>627.76</v>
      </c>
      <c r="Q621" s="224" t="s">
        <v>3411</v>
      </c>
      <c r="R621" s="224"/>
      <c r="S621" s="225">
        <v>68866.740000000005</v>
      </c>
      <c r="U621" s="203" t="s">
        <v>1074</v>
      </c>
      <c r="V621" s="203"/>
      <c r="W621" s="204">
        <v>406</v>
      </c>
      <c r="AF621" t="s">
        <v>50514</v>
      </c>
      <c r="AG621" s="284">
        <v>12532.5</v>
      </c>
      <c r="AI621" s="276" t="s">
        <v>47751</v>
      </c>
      <c r="AJ621" s="277">
        <v>44846.35</v>
      </c>
      <c r="AL621" s="246" t="s">
        <v>49594</v>
      </c>
      <c r="AM621" s="247">
        <v>869.12</v>
      </c>
      <c r="AO621" s="226" t="s">
        <v>34493</v>
      </c>
      <c r="AP621" s="227">
        <v>31458.1</v>
      </c>
      <c r="AR621" s="207" t="s">
        <v>15254</v>
      </c>
      <c r="AS621" s="208">
        <v>26700.27</v>
      </c>
      <c r="AT621" s="93"/>
      <c r="AU621" s="199" t="s">
        <v>13237</v>
      </c>
      <c r="AV621" s="200">
        <v>1795.48</v>
      </c>
      <c r="BA621" t="s">
        <v>51212</v>
      </c>
      <c r="BB621" s="284">
        <v>33849.99</v>
      </c>
      <c r="BD621" s="272" t="s">
        <v>3651</v>
      </c>
      <c r="BE621" s="273">
        <v>1835091.77</v>
      </c>
      <c r="BG621" s="244" t="s">
        <v>11587</v>
      </c>
      <c r="BH621" s="245">
        <v>627.76</v>
      </c>
      <c r="BJ621" s="230" t="s">
        <v>9338</v>
      </c>
      <c r="BK621" s="231">
        <v>68866.740000000005</v>
      </c>
      <c r="BM621" s="209" t="s">
        <v>10867</v>
      </c>
      <c r="BN621" s="210">
        <v>17745</v>
      </c>
      <c r="BP621" s="195" t="s">
        <v>7648</v>
      </c>
      <c r="BQ621" s="196">
        <v>134607.78</v>
      </c>
    </row>
    <row r="622" spans="5:69" x14ac:dyDescent="0.55000000000000004">
      <c r="E622" t="s">
        <v>65834</v>
      </c>
      <c r="G622" s="284">
        <v>87529.600000000006</v>
      </c>
      <c r="I622" s="282" t="s">
        <v>5629</v>
      </c>
      <c r="J622" s="282"/>
      <c r="K622" s="283">
        <v>6606807.7000000002</v>
      </c>
      <c r="M622" s="242" t="s">
        <v>5386</v>
      </c>
      <c r="N622" s="242"/>
      <c r="O622" s="243">
        <v>8351.14</v>
      </c>
      <c r="Q622" s="224" t="s">
        <v>3283</v>
      </c>
      <c r="R622" s="224"/>
      <c r="S622" s="225">
        <v>261</v>
      </c>
      <c r="U622" s="203" t="s">
        <v>1075</v>
      </c>
      <c r="V622" s="203"/>
      <c r="W622" s="204">
        <v>28246.62</v>
      </c>
      <c r="AF622" t="s">
        <v>50515</v>
      </c>
      <c r="AG622" s="284">
        <v>103948</v>
      </c>
      <c r="AI622" s="276" t="s">
        <v>66913</v>
      </c>
      <c r="AJ622" s="277">
        <v>8670.75</v>
      </c>
      <c r="AL622" s="246" t="s">
        <v>51534</v>
      </c>
      <c r="AM622" s="247">
        <v>16.829999999999998</v>
      </c>
      <c r="AO622" s="226" t="s">
        <v>34494</v>
      </c>
      <c r="AP622" s="227">
        <v>58322.05</v>
      </c>
      <c r="AR622" s="207" t="s">
        <v>15255</v>
      </c>
      <c r="AS622" s="208">
        <v>7980</v>
      </c>
      <c r="AT622" s="93"/>
      <c r="AU622" s="199" t="s">
        <v>13238</v>
      </c>
      <c r="AV622" s="200">
        <v>331.65</v>
      </c>
      <c r="BA622" t="s">
        <v>69666</v>
      </c>
      <c r="BB622" s="284">
        <v>2308.36</v>
      </c>
      <c r="BD622" s="272" t="s">
        <v>11830</v>
      </c>
      <c r="BE622" s="273">
        <v>6606807.7000000002</v>
      </c>
      <c r="BG622" s="244" t="s">
        <v>11588</v>
      </c>
      <c r="BH622" s="245">
        <v>8351.14</v>
      </c>
      <c r="BJ622" s="230" t="s">
        <v>9339</v>
      </c>
      <c r="BK622" s="231">
        <v>261</v>
      </c>
      <c r="BM622" s="209" t="s">
        <v>9643</v>
      </c>
      <c r="BN622" s="210">
        <v>26225.45</v>
      </c>
      <c r="BP622" s="195" t="s">
        <v>10358</v>
      </c>
      <c r="BQ622" s="196">
        <v>290519</v>
      </c>
    </row>
    <row r="623" spans="5:69" x14ac:dyDescent="0.55000000000000004">
      <c r="E623" t="s">
        <v>43711</v>
      </c>
      <c r="G623" s="284">
        <v>2250</v>
      </c>
      <c r="I623" s="282" t="s">
        <v>5630</v>
      </c>
      <c r="J623" s="282"/>
      <c r="K623" s="283">
        <v>3640906.89</v>
      </c>
      <c r="M623" s="242" t="s">
        <v>5387</v>
      </c>
      <c r="N623" s="242"/>
      <c r="O623" s="243">
        <v>2712762.7</v>
      </c>
      <c r="Q623" s="224" t="s">
        <v>3412</v>
      </c>
      <c r="R623" s="224"/>
      <c r="S623" s="225">
        <v>27404.62</v>
      </c>
      <c r="U623" s="203" t="s">
        <v>1076</v>
      </c>
      <c r="V623" s="203"/>
      <c r="W623" s="204">
        <v>8678</v>
      </c>
      <c r="AF623" t="s">
        <v>50516</v>
      </c>
      <c r="AG623" s="284">
        <v>9375.74</v>
      </c>
      <c r="AI623" s="276" t="s">
        <v>48680</v>
      </c>
      <c r="AJ623" s="277">
        <v>8428.7000000000007</v>
      </c>
      <c r="AL623" s="246" t="s">
        <v>61274</v>
      </c>
      <c r="AM623" s="247">
        <v>1007.09</v>
      </c>
      <c r="AO623" s="226" t="s">
        <v>34495</v>
      </c>
      <c r="AP623" s="227">
        <v>187450</v>
      </c>
      <c r="AR623" s="207" t="s">
        <v>15256</v>
      </c>
      <c r="AS623" s="208">
        <v>6200</v>
      </c>
      <c r="AT623" s="93"/>
      <c r="AU623" s="199" t="s">
        <v>13239</v>
      </c>
      <c r="AV623" s="200">
        <v>4730.68</v>
      </c>
      <c r="BA623" t="s">
        <v>11993</v>
      </c>
      <c r="BB623" s="284">
        <v>4801382.43</v>
      </c>
      <c r="BD623" s="272" t="s">
        <v>5630</v>
      </c>
      <c r="BE623" s="273">
        <v>3640906.89</v>
      </c>
      <c r="BG623" s="244" t="s">
        <v>11589</v>
      </c>
      <c r="BH623" s="245">
        <v>2712762.7</v>
      </c>
      <c r="BJ623" s="230" t="s">
        <v>9341</v>
      </c>
      <c r="BK623" s="231">
        <v>27404.62</v>
      </c>
      <c r="BM623" s="209" t="s">
        <v>9701</v>
      </c>
      <c r="BN623" s="210">
        <v>24301.55</v>
      </c>
      <c r="BP623" s="195" t="s">
        <v>9980</v>
      </c>
      <c r="BQ623" s="196">
        <v>425126.78</v>
      </c>
    </row>
    <row r="624" spans="5:69" x14ac:dyDescent="0.55000000000000004">
      <c r="E624" t="s">
        <v>43732</v>
      </c>
      <c r="G624" s="284">
        <v>54146</v>
      </c>
      <c r="I624" s="282" t="s">
        <v>5631</v>
      </c>
      <c r="J624" s="282"/>
      <c r="K624" s="283">
        <v>2888014.19</v>
      </c>
      <c r="M624" s="242" t="s">
        <v>5388</v>
      </c>
      <c r="N624" s="242"/>
      <c r="O624" s="243">
        <v>194553.01</v>
      </c>
      <c r="Q624" s="224" t="s">
        <v>3413</v>
      </c>
      <c r="R624" s="224"/>
      <c r="S624" s="225">
        <v>15412.58</v>
      </c>
      <c r="U624" s="203" t="s">
        <v>4022</v>
      </c>
      <c r="V624" s="203"/>
      <c r="W624" s="204">
        <v>3181.48</v>
      </c>
      <c r="AF624" t="s">
        <v>50517</v>
      </c>
      <c r="AG624" s="284">
        <v>2454.84</v>
      </c>
      <c r="AI624" s="276" t="s">
        <v>66914</v>
      </c>
      <c r="AJ624" s="277">
        <v>19787.3</v>
      </c>
      <c r="AL624" s="246" t="s">
        <v>58418</v>
      </c>
      <c r="AM624" s="247">
        <v>405</v>
      </c>
      <c r="AO624" s="226" t="s">
        <v>34496</v>
      </c>
      <c r="AP624" s="227">
        <v>39482.32</v>
      </c>
      <c r="AR624" s="207" t="s">
        <v>15257</v>
      </c>
      <c r="AS624" s="208">
        <v>1084.77</v>
      </c>
      <c r="AT624" s="93"/>
      <c r="AU624" s="199" t="s">
        <v>13240</v>
      </c>
      <c r="AV624" s="200">
        <v>4700</v>
      </c>
      <c r="BA624" t="s">
        <v>40049</v>
      </c>
      <c r="BB624" s="284">
        <v>69270.41</v>
      </c>
      <c r="BD624" s="272" t="s">
        <v>11831</v>
      </c>
      <c r="BE624" s="273">
        <v>2888014.19</v>
      </c>
      <c r="BG624" s="244" t="s">
        <v>11590</v>
      </c>
      <c r="BH624" s="245">
        <v>194553.01</v>
      </c>
      <c r="BJ624" s="230" t="s">
        <v>9343</v>
      </c>
      <c r="BK624" s="231">
        <v>15412.58</v>
      </c>
      <c r="BM624" s="209" t="s">
        <v>12202</v>
      </c>
      <c r="BN624" s="210">
        <v>10658.32</v>
      </c>
      <c r="BP624" s="195" t="s">
        <v>10359</v>
      </c>
      <c r="BQ624" s="196">
        <v>928919.47</v>
      </c>
    </row>
    <row r="625" spans="5:69" x14ac:dyDescent="0.55000000000000004">
      <c r="E625" t="s">
        <v>43733</v>
      </c>
      <c r="G625" s="284">
        <v>32945</v>
      </c>
      <c r="I625" s="282" t="s">
        <v>5633</v>
      </c>
      <c r="J625" s="282"/>
      <c r="K625" s="283">
        <v>919876.02</v>
      </c>
      <c r="M625" s="242" t="s">
        <v>5389</v>
      </c>
      <c r="N625" s="242"/>
      <c r="O625" s="243">
        <v>1813893.75</v>
      </c>
      <c r="Q625" s="224" t="s">
        <v>4170</v>
      </c>
      <c r="R625" s="224"/>
      <c r="S625" s="225">
        <v>36862</v>
      </c>
      <c r="U625" s="203" t="s">
        <v>1077</v>
      </c>
      <c r="V625" s="203"/>
      <c r="W625" s="204">
        <v>13717</v>
      </c>
      <c r="AF625" t="s">
        <v>71192</v>
      </c>
      <c r="AG625">
        <v>12</v>
      </c>
      <c r="AI625" s="276" t="s">
        <v>34546</v>
      </c>
      <c r="AJ625" s="277">
        <v>1006965.47</v>
      </c>
      <c r="AL625" s="246" t="s">
        <v>59467</v>
      </c>
      <c r="AM625" s="247">
        <v>1966.23</v>
      </c>
      <c r="AO625" s="226" t="s">
        <v>35977</v>
      </c>
      <c r="AP625" s="227">
        <v>11150.43</v>
      </c>
      <c r="AR625" s="207" t="s">
        <v>15258</v>
      </c>
      <c r="AS625" s="208">
        <v>1235.23</v>
      </c>
      <c r="AT625" s="93"/>
      <c r="AU625" s="199" t="s">
        <v>31803</v>
      </c>
      <c r="AV625" s="200">
        <v>11589.87</v>
      </c>
      <c r="BA625" t="s">
        <v>66239</v>
      </c>
      <c r="BB625" s="284">
        <v>96296.79</v>
      </c>
      <c r="BD625" s="272" t="s">
        <v>11833</v>
      </c>
      <c r="BE625" s="273">
        <v>919876.02</v>
      </c>
      <c r="BG625" s="244" t="s">
        <v>11591</v>
      </c>
      <c r="BH625" s="245">
        <v>1813893.75</v>
      </c>
      <c r="BJ625" s="230" t="s">
        <v>10527</v>
      </c>
      <c r="BK625" s="231">
        <v>36862</v>
      </c>
      <c r="BM625" s="209" t="s">
        <v>11831</v>
      </c>
      <c r="BN625" s="210">
        <v>290440.11</v>
      </c>
      <c r="BP625" s="195" t="s">
        <v>9981</v>
      </c>
      <c r="BQ625" s="196">
        <v>928919.47</v>
      </c>
    </row>
    <row r="626" spans="5:69" x14ac:dyDescent="0.55000000000000004">
      <c r="E626" t="s">
        <v>43771</v>
      </c>
      <c r="G626" s="284">
        <v>1604.24</v>
      </c>
      <c r="I626" s="282" t="s">
        <v>5635</v>
      </c>
      <c r="J626" s="282"/>
      <c r="K626" s="283">
        <v>2471841.98</v>
      </c>
      <c r="M626" s="242" t="s">
        <v>5390</v>
      </c>
      <c r="N626" s="242"/>
      <c r="O626" s="243">
        <v>4016.33</v>
      </c>
      <c r="Q626" s="224" t="s">
        <v>3286</v>
      </c>
      <c r="R626" s="224"/>
      <c r="S626" s="225">
        <v>67900.33</v>
      </c>
      <c r="U626" s="203" t="s">
        <v>1078</v>
      </c>
      <c r="V626" s="203"/>
      <c r="W626" s="204">
        <v>20462</v>
      </c>
      <c r="AF626" t="s">
        <v>50519</v>
      </c>
      <c r="AG626">
        <v>233.1</v>
      </c>
      <c r="AI626" s="276" t="s">
        <v>63970</v>
      </c>
      <c r="AJ626" s="277">
        <v>91260.91</v>
      </c>
      <c r="AL626" s="246" t="s">
        <v>58419</v>
      </c>
      <c r="AM626" s="247">
        <v>258.5</v>
      </c>
      <c r="AO626" s="226" t="s">
        <v>35978</v>
      </c>
      <c r="AP626" s="227">
        <v>3393.99</v>
      </c>
      <c r="AR626" s="207" t="s">
        <v>15259</v>
      </c>
      <c r="AS626" s="208">
        <v>706</v>
      </c>
      <c r="AT626" s="93"/>
      <c r="AU626" s="199" t="s">
        <v>31804</v>
      </c>
      <c r="AV626" s="200">
        <v>5017.72</v>
      </c>
      <c r="BA626" t="s">
        <v>69667</v>
      </c>
      <c r="BB626" s="284">
        <v>24574.16</v>
      </c>
      <c r="BD626" s="272" t="s">
        <v>11835</v>
      </c>
      <c r="BE626" s="273">
        <v>2471841.98</v>
      </c>
      <c r="BG626" s="244" t="s">
        <v>11592</v>
      </c>
      <c r="BH626" s="245">
        <v>4016.33</v>
      </c>
      <c r="BJ626" s="230" t="s">
        <v>9345</v>
      </c>
      <c r="BK626" s="231">
        <v>67900.33</v>
      </c>
      <c r="BM626" s="209" t="s">
        <v>9781</v>
      </c>
      <c r="BN626" s="210">
        <v>1403680.43</v>
      </c>
      <c r="BP626" s="195" t="s">
        <v>10360</v>
      </c>
      <c r="BQ626" s="196">
        <v>5132</v>
      </c>
    </row>
    <row r="627" spans="5:69" x14ac:dyDescent="0.55000000000000004">
      <c r="E627" t="s">
        <v>65894</v>
      </c>
      <c r="G627" s="284">
        <v>2800</v>
      </c>
      <c r="I627" s="282" t="s">
        <v>5636</v>
      </c>
      <c r="J627" s="282"/>
      <c r="K627" s="283">
        <v>1024322.24</v>
      </c>
      <c r="M627" s="242" t="s">
        <v>5391</v>
      </c>
      <c r="N627" s="242"/>
      <c r="O627" s="243">
        <v>3227401.44</v>
      </c>
      <c r="Q627" s="224" t="s">
        <v>3416</v>
      </c>
      <c r="R627" s="224"/>
      <c r="S627" s="225">
        <v>11289.67</v>
      </c>
      <c r="U627" s="203" t="s">
        <v>1079</v>
      </c>
      <c r="V627" s="203"/>
      <c r="W627" s="204">
        <v>484</v>
      </c>
      <c r="AF627" t="s">
        <v>50520</v>
      </c>
      <c r="AG627">
        <v>60.93</v>
      </c>
      <c r="AI627" s="276" t="s">
        <v>34547</v>
      </c>
      <c r="AJ627" s="277">
        <v>383074.55</v>
      </c>
      <c r="AL627" s="246" t="s">
        <v>59468</v>
      </c>
      <c r="AM627" s="247">
        <v>288.86</v>
      </c>
      <c r="AO627" s="226" t="s">
        <v>35979</v>
      </c>
      <c r="AP627" s="227">
        <v>32616.67</v>
      </c>
      <c r="AR627" s="207" t="s">
        <v>15260</v>
      </c>
      <c r="AS627" s="208">
        <v>213</v>
      </c>
      <c r="AT627" s="93"/>
      <c r="AU627" s="199" t="s">
        <v>31805</v>
      </c>
      <c r="AV627" s="200">
        <v>799.83</v>
      </c>
      <c r="BA627" t="s">
        <v>57154</v>
      </c>
      <c r="BB627" s="284">
        <v>10119.86</v>
      </c>
      <c r="BD627" s="272" t="s">
        <v>11836</v>
      </c>
      <c r="BE627" s="273">
        <v>1024322.24</v>
      </c>
      <c r="BG627" s="244" t="s">
        <v>11593</v>
      </c>
      <c r="BH627" s="245">
        <v>3227401.44</v>
      </c>
      <c r="BJ627" s="230" t="s">
        <v>9347</v>
      </c>
      <c r="BK627" s="231">
        <v>11289.67</v>
      </c>
      <c r="BM627" s="209" t="s">
        <v>6637</v>
      </c>
      <c r="BN627" s="210">
        <v>263915</v>
      </c>
      <c r="BP627" s="195" t="s">
        <v>9982</v>
      </c>
      <c r="BQ627" s="196">
        <v>5132</v>
      </c>
    </row>
    <row r="628" spans="5:69" x14ac:dyDescent="0.55000000000000004">
      <c r="E628" t="s">
        <v>65895</v>
      </c>
      <c r="G628" s="284">
        <v>3537</v>
      </c>
      <c r="I628" s="282" t="s">
        <v>5637</v>
      </c>
      <c r="J628" s="282"/>
      <c r="K628" s="283">
        <v>22491783.98</v>
      </c>
      <c r="M628" s="242" t="s">
        <v>5392</v>
      </c>
      <c r="N628" s="242"/>
      <c r="O628" s="243">
        <v>64793200.079999998</v>
      </c>
      <c r="Q628" s="224" t="s">
        <v>3417</v>
      </c>
      <c r="R628" s="224"/>
      <c r="S628" s="225">
        <v>3525.6</v>
      </c>
      <c r="U628" s="203" t="s">
        <v>1080</v>
      </c>
      <c r="V628" s="203"/>
      <c r="W628" s="204">
        <v>21988.89</v>
      </c>
      <c r="AF628" t="s">
        <v>50522</v>
      </c>
      <c r="AG628">
        <v>5.7</v>
      </c>
      <c r="AI628" s="276" t="s">
        <v>63971</v>
      </c>
      <c r="AJ628" s="277">
        <v>7232.76</v>
      </c>
      <c r="AL628" s="246" t="s">
        <v>63931</v>
      </c>
      <c r="AM628" s="247">
        <v>33.78</v>
      </c>
      <c r="AO628" s="226" t="s">
        <v>35980</v>
      </c>
      <c r="AP628" s="227">
        <v>7981</v>
      </c>
      <c r="AR628" s="207" t="s">
        <v>15261</v>
      </c>
      <c r="AS628" s="208">
        <v>2128</v>
      </c>
      <c r="AT628" s="93"/>
      <c r="AU628" s="199" t="s">
        <v>31806</v>
      </c>
      <c r="AV628" s="200">
        <v>1348.88</v>
      </c>
      <c r="BA628" t="s">
        <v>11996</v>
      </c>
      <c r="BB628" s="284">
        <v>175503.83</v>
      </c>
      <c r="BD628" s="272" t="s">
        <v>11837</v>
      </c>
      <c r="BE628" s="273">
        <v>22491783.98</v>
      </c>
      <c r="BG628" s="244" t="s">
        <v>11594</v>
      </c>
      <c r="BH628" s="245">
        <v>64793200.079999998</v>
      </c>
      <c r="BJ628" s="230" t="s">
        <v>9348</v>
      </c>
      <c r="BK628" s="231">
        <v>3525.6</v>
      </c>
      <c r="BM628" s="209" t="s">
        <v>6892</v>
      </c>
      <c r="BN628" s="210">
        <v>47060</v>
      </c>
      <c r="BP628" s="195" t="s">
        <v>10361</v>
      </c>
      <c r="BQ628" s="196">
        <v>9245</v>
      </c>
    </row>
    <row r="629" spans="5:69" x14ac:dyDescent="0.55000000000000004">
      <c r="E629" t="s">
        <v>65853</v>
      </c>
      <c r="G629" s="284">
        <v>25958</v>
      </c>
      <c r="I629" s="282" t="s">
        <v>5638</v>
      </c>
      <c r="J629" s="282"/>
      <c r="K629" s="283">
        <v>416831.4</v>
      </c>
      <c r="M629" s="242" t="s">
        <v>5393</v>
      </c>
      <c r="N629" s="242"/>
      <c r="O629" s="243">
        <v>56769.96</v>
      </c>
      <c r="Q629" s="224" t="s">
        <v>3418</v>
      </c>
      <c r="R629" s="224"/>
      <c r="S629" s="225">
        <v>194</v>
      </c>
      <c r="U629" s="203" t="s">
        <v>1081</v>
      </c>
      <c r="V629" s="203"/>
      <c r="W629" s="204">
        <v>970</v>
      </c>
      <c r="AF629" t="s">
        <v>71193</v>
      </c>
      <c r="AG629" s="284">
        <v>23205.5</v>
      </c>
      <c r="AI629" s="276" t="s">
        <v>34548</v>
      </c>
      <c r="AJ629" s="277">
        <v>110193.83</v>
      </c>
      <c r="AL629" s="246" t="s">
        <v>63932</v>
      </c>
      <c r="AM629" s="247">
        <v>232.53</v>
      </c>
      <c r="AO629" s="226" t="s">
        <v>33077</v>
      </c>
      <c r="AP629" s="227">
        <v>35540</v>
      </c>
      <c r="AR629" s="207" t="s">
        <v>15262</v>
      </c>
      <c r="AS629" s="208">
        <v>354</v>
      </c>
      <c r="AT629" s="93"/>
      <c r="AU629" s="199" t="s">
        <v>31807</v>
      </c>
      <c r="AV629" s="200">
        <v>2427.75</v>
      </c>
      <c r="BA629" t="s">
        <v>40050</v>
      </c>
      <c r="BB629" s="284">
        <v>3503.8</v>
      </c>
      <c r="BD629" s="272" t="s">
        <v>11838</v>
      </c>
      <c r="BE629" s="273">
        <v>416831.4</v>
      </c>
      <c r="BG629" s="244" t="s">
        <v>11595</v>
      </c>
      <c r="BH629" s="245">
        <v>56769.96</v>
      </c>
      <c r="BJ629" s="230" t="s">
        <v>9349</v>
      </c>
      <c r="BK629" s="231">
        <v>194</v>
      </c>
      <c r="BM629" s="209" t="s">
        <v>7061</v>
      </c>
      <c r="BN629" s="210">
        <v>17257.34</v>
      </c>
      <c r="BP629" s="195" t="s">
        <v>9983</v>
      </c>
      <c r="BQ629" s="196">
        <v>9245</v>
      </c>
    </row>
    <row r="630" spans="5:69" x14ac:dyDescent="0.55000000000000004">
      <c r="E630" t="s">
        <v>65865</v>
      </c>
      <c r="G630" s="284">
        <v>8939</v>
      </c>
      <c r="I630" s="282" t="s">
        <v>5639</v>
      </c>
      <c r="J630" s="282"/>
      <c r="K630" s="283">
        <v>6539572.46</v>
      </c>
      <c r="M630" s="242" t="s">
        <v>5394</v>
      </c>
      <c r="N630" s="242"/>
      <c r="O630" s="243">
        <v>1546.56</v>
      </c>
      <c r="Q630" s="224" t="s">
        <v>3419</v>
      </c>
      <c r="R630" s="224"/>
      <c r="S630" s="225">
        <v>11635.28</v>
      </c>
      <c r="U630" s="203" t="s">
        <v>1082</v>
      </c>
      <c r="V630" s="203"/>
      <c r="W630" s="204">
        <v>36264</v>
      </c>
      <c r="AF630" t="s">
        <v>43065</v>
      </c>
      <c r="AG630" s="284">
        <v>3613.64</v>
      </c>
      <c r="AI630" s="276" t="s">
        <v>60200</v>
      </c>
      <c r="AJ630" s="277">
        <v>80636.710000000006</v>
      </c>
      <c r="AL630" s="246" t="s">
        <v>58420</v>
      </c>
      <c r="AM630" s="247">
        <v>66.41</v>
      </c>
      <c r="AO630" s="226" t="s">
        <v>33078</v>
      </c>
      <c r="AP630" s="227">
        <v>75000</v>
      </c>
      <c r="AR630" s="207" t="s">
        <v>15263</v>
      </c>
      <c r="AS630" s="208">
        <v>1410</v>
      </c>
      <c r="AT630" s="93"/>
      <c r="AU630" s="199" t="s">
        <v>31808</v>
      </c>
      <c r="AV630" s="200">
        <v>248.7</v>
      </c>
      <c r="BA630" t="s">
        <v>11997</v>
      </c>
      <c r="BB630" s="284">
        <v>4848993.1399999997</v>
      </c>
      <c r="BD630" s="272" t="s">
        <v>11839</v>
      </c>
      <c r="BE630" s="273">
        <v>6539572.46</v>
      </c>
      <c r="BG630" s="244" t="s">
        <v>11596</v>
      </c>
      <c r="BH630" s="245">
        <v>1546.56</v>
      </c>
      <c r="BJ630" s="230" t="s">
        <v>9351</v>
      </c>
      <c r="BK630" s="231">
        <v>11635.28</v>
      </c>
      <c r="BM630" s="209" t="s">
        <v>7303</v>
      </c>
      <c r="BN630" s="210">
        <v>151573.14000000001</v>
      </c>
      <c r="BP630" s="195" t="s">
        <v>7650</v>
      </c>
      <c r="BQ630" s="196">
        <v>87861.54</v>
      </c>
    </row>
    <row r="631" spans="5:69" x14ac:dyDescent="0.55000000000000004">
      <c r="E631" t="s">
        <v>65879</v>
      </c>
      <c r="G631" s="284">
        <v>2550</v>
      </c>
      <c r="I631" s="282" t="s">
        <v>5641</v>
      </c>
      <c r="J631" s="282"/>
      <c r="K631" s="283">
        <v>3395472.19</v>
      </c>
      <c r="M631" s="242" t="s">
        <v>5395</v>
      </c>
      <c r="N631" s="242"/>
      <c r="O631" s="243">
        <v>5613.32</v>
      </c>
      <c r="Q631" s="224" t="s">
        <v>3420</v>
      </c>
      <c r="R631" s="224"/>
      <c r="S631" s="225">
        <v>4021.49</v>
      </c>
      <c r="U631" s="203" t="s">
        <v>1083</v>
      </c>
      <c r="V631" s="203"/>
      <c r="W631" s="204">
        <v>121611</v>
      </c>
      <c r="AF631" t="s">
        <v>50523</v>
      </c>
      <c r="AG631" s="284">
        <v>4014.64</v>
      </c>
      <c r="AI631" s="276" t="s">
        <v>66915</v>
      </c>
      <c r="AJ631" s="277">
        <v>54.06</v>
      </c>
      <c r="AL631" s="246" t="s">
        <v>58421</v>
      </c>
      <c r="AM631" s="247">
        <v>4292</v>
      </c>
      <c r="AO631" s="226" t="s">
        <v>34497</v>
      </c>
      <c r="AP631" s="227">
        <v>3227.54</v>
      </c>
      <c r="AR631" s="207" t="s">
        <v>15264</v>
      </c>
      <c r="AS631" s="208">
        <v>2000</v>
      </c>
      <c r="AT631" s="93"/>
      <c r="AU631" s="199" t="s">
        <v>31809</v>
      </c>
      <c r="AV631" s="200">
        <v>2600.9299999999998</v>
      </c>
      <c r="BA631" t="s">
        <v>44021</v>
      </c>
      <c r="BB631" s="284">
        <v>9940</v>
      </c>
      <c r="BD631" s="272" t="s">
        <v>11841</v>
      </c>
      <c r="BE631" s="273">
        <v>3395472.19</v>
      </c>
      <c r="BG631" s="244" t="s">
        <v>11597</v>
      </c>
      <c r="BH631" s="245">
        <v>5613.32</v>
      </c>
      <c r="BJ631" s="230" t="s">
        <v>9352</v>
      </c>
      <c r="BK631" s="231">
        <v>4021.49</v>
      </c>
      <c r="BM631" s="209" t="s">
        <v>7577</v>
      </c>
      <c r="BN631" s="210">
        <v>467289</v>
      </c>
      <c r="BP631" s="195" t="s">
        <v>10362</v>
      </c>
      <c r="BQ631" s="196">
        <v>457808</v>
      </c>
    </row>
    <row r="632" spans="5:69" x14ac:dyDescent="0.55000000000000004">
      <c r="E632" t="s">
        <v>46433</v>
      </c>
      <c r="G632">
        <v>725.27</v>
      </c>
      <c r="I632" s="282" t="s">
        <v>5640</v>
      </c>
      <c r="J632" s="282"/>
      <c r="K632" s="283">
        <v>29946.33</v>
      </c>
      <c r="M632" s="242" t="s">
        <v>5396</v>
      </c>
      <c r="N632" s="242"/>
      <c r="O632" s="243">
        <v>7479.66</v>
      </c>
      <c r="Q632" s="224" t="s">
        <v>3421</v>
      </c>
      <c r="R632" s="224"/>
      <c r="S632" s="225">
        <v>11917.92</v>
      </c>
      <c r="U632" s="203" t="s">
        <v>1084</v>
      </c>
      <c r="V632" s="203"/>
      <c r="W632" s="204">
        <v>1003</v>
      </c>
      <c r="AF632" t="s">
        <v>70116</v>
      </c>
      <c r="AG632" s="284">
        <v>6829.68</v>
      </c>
      <c r="AI632" s="276" t="s">
        <v>36014</v>
      </c>
      <c r="AJ632" s="277">
        <v>36230.04</v>
      </c>
      <c r="AL632" s="246" t="s">
        <v>47724</v>
      </c>
      <c r="AM632" s="247">
        <v>1750</v>
      </c>
      <c r="AO632" s="226" t="s">
        <v>47725</v>
      </c>
      <c r="AP632" s="227">
        <v>6239</v>
      </c>
      <c r="AR632" s="207" t="s">
        <v>15265</v>
      </c>
      <c r="AS632" s="208">
        <v>2507</v>
      </c>
      <c r="AT632" s="93"/>
      <c r="AU632" s="199" t="s">
        <v>31810</v>
      </c>
      <c r="AV632" s="200">
        <v>2849.4</v>
      </c>
      <c r="BA632" t="s">
        <v>57156</v>
      </c>
      <c r="BB632" s="284">
        <v>9299.51</v>
      </c>
      <c r="BD632" s="272" t="s">
        <v>11840</v>
      </c>
      <c r="BE632" s="273">
        <v>29946.33</v>
      </c>
      <c r="BG632" s="244" t="s">
        <v>11598</v>
      </c>
      <c r="BH632" s="245">
        <v>7479.66</v>
      </c>
      <c r="BJ632" s="230" t="s">
        <v>9353</v>
      </c>
      <c r="BK632" s="231">
        <v>11917.92</v>
      </c>
      <c r="BM632" s="209" t="s">
        <v>7718</v>
      </c>
      <c r="BN632" s="210">
        <v>28760.59</v>
      </c>
      <c r="BP632" s="195" t="s">
        <v>9984</v>
      </c>
      <c r="BQ632" s="196">
        <v>545669.54</v>
      </c>
    </row>
    <row r="633" spans="5:69" x14ac:dyDescent="0.55000000000000004">
      <c r="E633" t="s">
        <v>46434</v>
      </c>
      <c r="G633">
        <v>729.88</v>
      </c>
      <c r="I633" s="282" t="s">
        <v>5642</v>
      </c>
      <c r="J633" s="282"/>
      <c r="K633" s="283">
        <v>1368984.13</v>
      </c>
      <c r="M633" s="242" t="s">
        <v>5397</v>
      </c>
      <c r="N633" s="242"/>
      <c r="O633" s="243">
        <v>415057.04</v>
      </c>
      <c r="Q633" s="224" t="s">
        <v>3422</v>
      </c>
      <c r="R633" s="224"/>
      <c r="S633" s="225">
        <v>34429</v>
      </c>
      <c r="U633" s="203" t="s">
        <v>1085</v>
      </c>
      <c r="V633" s="203"/>
      <c r="W633" s="204">
        <v>15556</v>
      </c>
      <c r="AF633" t="s">
        <v>60826</v>
      </c>
      <c r="AG633" s="284">
        <v>23734.83</v>
      </c>
      <c r="AI633" s="276" t="s">
        <v>66916</v>
      </c>
      <c r="AJ633" s="277">
        <v>7821.84</v>
      </c>
      <c r="AL633" s="246" t="s">
        <v>63933</v>
      </c>
      <c r="AM633" s="247">
        <v>143.88999999999999</v>
      </c>
      <c r="AO633" s="226" t="s">
        <v>44358</v>
      </c>
      <c r="AP633" s="227">
        <v>3000</v>
      </c>
      <c r="AR633" s="207" t="s">
        <v>13001</v>
      </c>
      <c r="AS633" s="208">
        <v>40297.5</v>
      </c>
      <c r="AT633" s="93"/>
      <c r="AU633" s="199" t="s">
        <v>31811</v>
      </c>
      <c r="AV633" s="200">
        <v>17414.25</v>
      </c>
      <c r="BA633" t="s">
        <v>11999</v>
      </c>
      <c r="BB633" s="284">
        <v>360541.56</v>
      </c>
      <c r="BD633" s="272" t="s">
        <v>11842</v>
      </c>
      <c r="BE633" s="273">
        <v>1368984.13</v>
      </c>
      <c r="BG633" s="244" t="s">
        <v>11599</v>
      </c>
      <c r="BH633" s="245">
        <v>415057.04</v>
      </c>
      <c r="BJ633" s="230" t="s">
        <v>9354</v>
      </c>
      <c r="BK633" s="231">
        <v>34429</v>
      </c>
      <c r="BM633" s="209" t="s">
        <v>7958</v>
      </c>
      <c r="BN633" s="210">
        <v>54033</v>
      </c>
      <c r="BP633" s="195" t="s">
        <v>10363</v>
      </c>
      <c r="BQ633" s="196">
        <v>19796</v>
      </c>
    </row>
    <row r="634" spans="5:69" x14ac:dyDescent="0.55000000000000004">
      <c r="E634" t="s">
        <v>65897</v>
      </c>
      <c r="G634" s="284">
        <v>1291</v>
      </c>
      <c r="I634" s="282" t="s">
        <v>5643</v>
      </c>
      <c r="J634" s="282"/>
      <c r="K634" s="283">
        <v>12938740.1</v>
      </c>
      <c r="M634" s="242" t="s">
        <v>5398</v>
      </c>
      <c r="N634" s="242"/>
      <c r="O634" s="243">
        <v>4562.92</v>
      </c>
      <c r="Q634" s="224" t="s">
        <v>3423</v>
      </c>
      <c r="R634" s="224"/>
      <c r="S634" s="225">
        <v>9590.1</v>
      </c>
      <c r="U634" s="203" t="s">
        <v>1086</v>
      </c>
      <c r="V634" s="203"/>
      <c r="W634" s="204">
        <v>1815</v>
      </c>
      <c r="AF634" t="s">
        <v>43080</v>
      </c>
      <c r="AG634">
        <v>832.7</v>
      </c>
      <c r="AI634" s="276" t="s">
        <v>34549</v>
      </c>
      <c r="AJ634" s="277">
        <v>242122.59</v>
      </c>
      <c r="AL634" s="246" t="s">
        <v>55783</v>
      </c>
      <c r="AM634" s="247">
        <v>2491.11</v>
      </c>
      <c r="AO634" s="226" t="s">
        <v>44359</v>
      </c>
      <c r="AP634" s="227">
        <v>229.5</v>
      </c>
      <c r="AR634" s="207" t="s">
        <v>15266</v>
      </c>
      <c r="AS634" s="208">
        <v>65250.03</v>
      </c>
      <c r="AT634" s="93"/>
      <c r="AU634" s="199" t="s">
        <v>13241</v>
      </c>
      <c r="AV634" s="200">
        <v>16.079999999999998</v>
      </c>
      <c r="BA634" t="s">
        <v>66164</v>
      </c>
      <c r="BB634" s="284">
        <v>28938.21</v>
      </c>
      <c r="BD634" s="272" t="s">
        <v>11843</v>
      </c>
      <c r="BE634" s="273">
        <v>12938740.1</v>
      </c>
      <c r="BG634" s="244" t="s">
        <v>11600</v>
      </c>
      <c r="BH634" s="245">
        <v>4562.92</v>
      </c>
      <c r="BJ634" s="230" t="s">
        <v>9355</v>
      </c>
      <c r="BK634" s="231">
        <v>9590.1</v>
      </c>
      <c r="BM634" s="209" t="s">
        <v>8016</v>
      </c>
      <c r="BN634" s="210">
        <v>65821.86</v>
      </c>
      <c r="BP634" s="195" t="s">
        <v>9985</v>
      </c>
      <c r="BQ634" s="196">
        <v>19796</v>
      </c>
    </row>
    <row r="635" spans="5:69" x14ac:dyDescent="0.55000000000000004">
      <c r="E635" t="s">
        <v>46438</v>
      </c>
      <c r="G635" s="284">
        <v>2065.5700000000002</v>
      </c>
      <c r="I635" s="282" t="s">
        <v>5644</v>
      </c>
      <c r="J635" s="282"/>
      <c r="K635" s="283">
        <v>33982754.82</v>
      </c>
      <c r="M635" s="242" t="s">
        <v>5399</v>
      </c>
      <c r="N635" s="242"/>
      <c r="O635" s="243">
        <v>49135</v>
      </c>
      <c r="Q635" s="224" t="s">
        <v>4158</v>
      </c>
      <c r="R635" s="224"/>
      <c r="S635" s="225">
        <v>65.349999999999994</v>
      </c>
      <c r="U635" s="203" t="s">
        <v>1087</v>
      </c>
      <c r="V635" s="203"/>
      <c r="W635" s="204">
        <v>18255.47</v>
      </c>
      <c r="AF635" t="s">
        <v>50534</v>
      </c>
      <c r="AG635">
        <v>629.85</v>
      </c>
      <c r="AI635" s="276" t="s">
        <v>33111</v>
      </c>
      <c r="AJ635" s="277">
        <v>26740.560000000001</v>
      </c>
      <c r="AL635" s="246" t="s">
        <v>60183</v>
      </c>
      <c r="AM635" s="247">
        <v>10409.049999999999</v>
      </c>
      <c r="AO635" s="226" t="s">
        <v>44360</v>
      </c>
      <c r="AP635" s="227">
        <v>1312478.6000000001</v>
      </c>
      <c r="AR635" s="207" t="s">
        <v>15267</v>
      </c>
      <c r="AS635" s="208">
        <v>26300</v>
      </c>
      <c r="AT635" s="93"/>
      <c r="AU635" s="199" t="s">
        <v>13242</v>
      </c>
      <c r="AV635" s="200">
        <v>2707.29</v>
      </c>
      <c r="BA635" t="s">
        <v>51214</v>
      </c>
      <c r="BB635" s="284">
        <v>37370.54</v>
      </c>
      <c r="BD635" s="272" t="s">
        <v>11844</v>
      </c>
      <c r="BE635" s="273">
        <v>33982754.82</v>
      </c>
      <c r="BG635" s="244" t="s">
        <v>11601</v>
      </c>
      <c r="BH635" s="245">
        <v>49135</v>
      </c>
      <c r="BJ635" s="230" t="s">
        <v>10516</v>
      </c>
      <c r="BK635" s="231">
        <v>65.349999999999994</v>
      </c>
      <c r="BM635" s="209" t="s">
        <v>8185</v>
      </c>
      <c r="BN635" s="210">
        <v>11968</v>
      </c>
      <c r="BP635" s="195" t="s">
        <v>10364</v>
      </c>
      <c r="BQ635" s="196">
        <v>14812.99</v>
      </c>
    </row>
    <row r="636" spans="5:69" x14ac:dyDescent="0.55000000000000004">
      <c r="E636" t="s">
        <v>46439</v>
      </c>
      <c r="G636" s="284">
        <v>6985.58</v>
      </c>
      <c r="I636" s="282" t="s">
        <v>5645</v>
      </c>
      <c r="J636" s="282"/>
      <c r="K636" s="283">
        <v>832138.95</v>
      </c>
      <c r="M636" s="242" t="s">
        <v>5400</v>
      </c>
      <c r="N636" s="242"/>
      <c r="O636" s="243">
        <v>123502.1</v>
      </c>
      <c r="Q636" s="224" t="s">
        <v>3289</v>
      </c>
      <c r="R636" s="224"/>
      <c r="S636" s="225">
        <v>117624.34</v>
      </c>
      <c r="U636" s="203" t="s">
        <v>1088</v>
      </c>
      <c r="V636" s="203"/>
      <c r="W636" s="204">
        <v>11212</v>
      </c>
      <c r="AF636" t="s">
        <v>43082</v>
      </c>
      <c r="AG636">
        <v>42.98</v>
      </c>
      <c r="AI636" s="276" t="s">
        <v>36015</v>
      </c>
      <c r="AJ636" s="277">
        <v>385175.58</v>
      </c>
      <c r="AL636" s="246" t="s">
        <v>60184</v>
      </c>
      <c r="AM636" s="247">
        <v>796.29</v>
      </c>
      <c r="AO636" s="226" t="s">
        <v>44361</v>
      </c>
      <c r="AP636" s="227">
        <v>100042.32</v>
      </c>
      <c r="AR636" s="207" t="s">
        <v>13003</v>
      </c>
      <c r="AS636" s="208">
        <v>9624.2900000000009</v>
      </c>
      <c r="AT636" s="93"/>
      <c r="AU636" s="199" t="s">
        <v>13243</v>
      </c>
      <c r="AV636" s="200">
        <v>20435.13</v>
      </c>
      <c r="BA636" t="s">
        <v>66320</v>
      </c>
      <c r="BB636" s="284">
        <v>25899.84</v>
      </c>
      <c r="BD636" s="272" t="s">
        <v>11845</v>
      </c>
      <c r="BE636" s="273">
        <v>832138.95</v>
      </c>
      <c r="BG636" s="244" t="s">
        <v>11602</v>
      </c>
      <c r="BH636" s="245">
        <v>123502.1</v>
      </c>
      <c r="BJ636" s="230" t="s">
        <v>9356</v>
      </c>
      <c r="BK636" s="231">
        <v>117624.34</v>
      </c>
      <c r="BM636" s="209" t="s">
        <v>8275</v>
      </c>
      <c r="BN636" s="210">
        <v>76500</v>
      </c>
      <c r="BP636" s="195" t="s">
        <v>9391</v>
      </c>
      <c r="BQ636" s="196">
        <v>1135.73</v>
      </c>
    </row>
    <row r="637" spans="5:69" x14ac:dyDescent="0.55000000000000004">
      <c r="E637" t="s">
        <v>46440</v>
      </c>
      <c r="G637" s="284">
        <v>3034.58</v>
      </c>
      <c r="I637" s="282" t="s">
        <v>5647</v>
      </c>
      <c r="J637" s="282"/>
      <c r="K637" s="283">
        <v>1770026.54</v>
      </c>
      <c r="M637" s="242" t="s">
        <v>5401</v>
      </c>
      <c r="N637" s="242"/>
      <c r="O637" s="243">
        <v>53282.66</v>
      </c>
      <c r="Q637" s="224" t="s">
        <v>3424</v>
      </c>
      <c r="R637" s="224"/>
      <c r="S637" s="225">
        <v>482</v>
      </c>
      <c r="U637" s="203" t="s">
        <v>1089</v>
      </c>
      <c r="V637" s="203"/>
      <c r="W637" s="204">
        <v>14770</v>
      </c>
      <c r="AF637" t="s">
        <v>43084</v>
      </c>
      <c r="AG637">
        <v>199.51</v>
      </c>
      <c r="AI637" s="276" t="s">
        <v>59469</v>
      </c>
      <c r="AJ637" s="277">
        <v>54380.5</v>
      </c>
      <c r="AL637" s="246" t="s">
        <v>60185</v>
      </c>
      <c r="AM637" s="247">
        <v>2550.21</v>
      </c>
      <c r="AO637" s="226" t="s">
        <v>15310</v>
      </c>
      <c r="AP637" s="227">
        <v>106343</v>
      </c>
      <c r="AR637" s="207" t="s">
        <v>15268</v>
      </c>
      <c r="AS637" s="208">
        <v>2585.0100000000002</v>
      </c>
      <c r="AT637" s="93"/>
      <c r="AU637" s="199" t="s">
        <v>13244</v>
      </c>
      <c r="AV637" s="200">
        <v>10373.92</v>
      </c>
      <c r="BA637" t="s">
        <v>66355</v>
      </c>
      <c r="BB637" s="284">
        <v>19566</v>
      </c>
      <c r="BD637" s="272" t="s">
        <v>11847</v>
      </c>
      <c r="BE637" s="273">
        <v>1770026.54</v>
      </c>
      <c r="BG637" s="244" t="s">
        <v>11603</v>
      </c>
      <c r="BH637" s="245">
        <v>53282.66</v>
      </c>
      <c r="BJ637" s="230" t="s">
        <v>9357</v>
      </c>
      <c r="BK637" s="231">
        <v>482</v>
      </c>
      <c r="BM637" s="209" t="s">
        <v>8656</v>
      </c>
      <c r="BN637" s="210">
        <v>15592.4</v>
      </c>
      <c r="BP637" s="195" t="s">
        <v>9986</v>
      </c>
      <c r="BQ637" s="196">
        <v>15948.72</v>
      </c>
    </row>
    <row r="638" spans="5:69" x14ac:dyDescent="0.55000000000000004">
      <c r="E638" t="s">
        <v>65901</v>
      </c>
      <c r="G638" s="284">
        <v>8144.88</v>
      </c>
      <c r="I638" s="282" t="s">
        <v>5648</v>
      </c>
      <c r="J638" s="282"/>
      <c r="K638" s="283">
        <v>2153064.87</v>
      </c>
      <c r="M638" s="242" t="s">
        <v>5402</v>
      </c>
      <c r="N638" s="242"/>
      <c r="O638" s="243">
        <v>37.03</v>
      </c>
      <c r="Q638" s="224" t="s">
        <v>4159</v>
      </c>
      <c r="R638" s="224"/>
      <c r="S638" s="225">
        <v>22232.19</v>
      </c>
      <c r="U638" s="203" t="s">
        <v>1090</v>
      </c>
      <c r="V638" s="203"/>
      <c r="W638" s="204">
        <v>2303</v>
      </c>
      <c r="AF638" t="s">
        <v>71194</v>
      </c>
      <c r="AG638" s="284">
        <v>32747.19</v>
      </c>
      <c r="AI638" s="276" t="s">
        <v>66917</v>
      </c>
      <c r="AJ638" s="277">
        <v>32375.040000000001</v>
      </c>
      <c r="AL638" s="246" t="s">
        <v>33068</v>
      </c>
      <c r="AM638" s="247">
        <v>4800</v>
      </c>
      <c r="AO638" s="226" t="s">
        <v>34392</v>
      </c>
      <c r="AP638" s="227">
        <v>1137</v>
      </c>
      <c r="AR638" s="207" t="s">
        <v>15269</v>
      </c>
      <c r="AS638" s="208">
        <v>17250</v>
      </c>
      <c r="AT638" s="93"/>
      <c r="AU638" s="199" t="s">
        <v>31812</v>
      </c>
      <c r="AV638" s="200">
        <v>799.83</v>
      </c>
      <c r="BA638" t="s">
        <v>70312</v>
      </c>
      <c r="BB638" s="284">
        <v>1927.27</v>
      </c>
      <c r="BD638" s="272" t="s">
        <v>11848</v>
      </c>
      <c r="BE638" s="273">
        <v>2153064.87</v>
      </c>
      <c r="BG638" s="244" t="s">
        <v>11604</v>
      </c>
      <c r="BH638" s="245">
        <v>37.03</v>
      </c>
      <c r="BJ638" s="230" t="s">
        <v>10517</v>
      </c>
      <c r="BK638" s="231">
        <v>22232.19</v>
      </c>
      <c r="BM638" s="209" t="s">
        <v>8896</v>
      </c>
      <c r="BN638" s="210">
        <v>232601.60000000001</v>
      </c>
      <c r="BP638" s="195" t="s">
        <v>7651</v>
      </c>
      <c r="BQ638" s="196">
        <v>360889.76</v>
      </c>
    </row>
    <row r="639" spans="5:69" x14ac:dyDescent="0.55000000000000004">
      <c r="E639" t="s">
        <v>46449</v>
      </c>
      <c r="G639">
        <v>598.66</v>
      </c>
      <c r="I639" s="282" t="s">
        <v>5649</v>
      </c>
      <c r="J639" s="282"/>
      <c r="K639" s="283">
        <v>5185578.87</v>
      </c>
      <c r="M639" s="242" t="s">
        <v>5403</v>
      </c>
      <c r="N639" s="242"/>
      <c r="O639" s="243">
        <v>75789.509999999995</v>
      </c>
      <c r="Q639" s="224" t="s">
        <v>4160</v>
      </c>
      <c r="R639" s="224"/>
      <c r="S639" s="225">
        <v>24064.67</v>
      </c>
      <c r="U639" s="203" t="s">
        <v>1091</v>
      </c>
      <c r="V639" s="203"/>
      <c r="W639" s="204">
        <v>3159.11</v>
      </c>
      <c r="AF639" t="s">
        <v>65033</v>
      </c>
      <c r="AG639" s="284">
        <v>3790.03</v>
      </c>
      <c r="AI639" s="276" t="s">
        <v>42165</v>
      </c>
      <c r="AJ639" s="277">
        <v>272290.58</v>
      </c>
      <c r="AL639" s="246" t="s">
        <v>58927</v>
      </c>
      <c r="AM639" s="247">
        <v>147000</v>
      </c>
      <c r="AO639" s="226" t="s">
        <v>46648</v>
      </c>
      <c r="AP639" s="227">
        <v>12393.05</v>
      </c>
      <c r="AR639" s="207" t="s">
        <v>15270</v>
      </c>
      <c r="AS639" s="208">
        <v>311.27</v>
      </c>
      <c r="AT639" s="93"/>
      <c r="AU639" s="199" t="s">
        <v>13245</v>
      </c>
      <c r="AV639" s="200">
        <v>278.04000000000002</v>
      </c>
      <c r="BA639" t="s">
        <v>12000</v>
      </c>
      <c r="BB639" s="284">
        <v>9918593.4600000009</v>
      </c>
      <c r="BD639" s="272" t="s">
        <v>11849</v>
      </c>
      <c r="BE639" s="273">
        <v>5185578.87</v>
      </c>
      <c r="BG639" s="244" t="s">
        <v>11605</v>
      </c>
      <c r="BH639" s="245">
        <v>75789.509999999995</v>
      </c>
      <c r="BJ639" s="230" t="s">
        <v>10528</v>
      </c>
      <c r="BK639" s="231">
        <v>24064.67</v>
      </c>
      <c r="BM639" s="209" t="s">
        <v>9239</v>
      </c>
      <c r="BN639" s="210">
        <v>1326397.55</v>
      </c>
      <c r="BP639" s="195" t="s">
        <v>10365</v>
      </c>
      <c r="BQ639" s="196">
        <v>715951</v>
      </c>
    </row>
    <row r="640" spans="5:69" x14ac:dyDescent="0.55000000000000004">
      <c r="E640" t="s">
        <v>46450</v>
      </c>
      <c r="G640" s="284">
        <v>5880.93</v>
      </c>
      <c r="I640" s="282" t="s">
        <v>5651</v>
      </c>
      <c r="J640" s="282"/>
      <c r="K640" s="283">
        <v>1903620.16</v>
      </c>
      <c r="M640" s="242" t="s">
        <v>5419</v>
      </c>
      <c r="N640" s="242"/>
      <c r="O640" s="243">
        <v>314234.55</v>
      </c>
      <c r="Q640" s="224" t="s">
        <v>3425</v>
      </c>
      <c r="R640" s="224"/>
      <c r="S640" s="225">
        <v>1261328.8799999999</v>
      </c>
      <c r="U640" s="203" t="s">
        <v>1092</v>
      </c>
      <c r="V640" s="203"/>
      <c r="W640" s="204">
        <v>3495.63</v>
      </c>
      <c r="AF640" t="s">
        <v>71195</v>
      </c>
      <c r="AG640" s="284">
        <v>5657.22</v>
      </c>
      <c r="AI640" s="276" t="s">
        <v>34551</v>
      </c>
      <c r="AJ640" s="277">
        <v>197451.91</v>
      </c>
      <c r="AL640" s="246" t="s">
        <v>54785</v>
      </c>
      <c r="AM640" s="247">
        <v>128500</v>
      </c>
      <c r="AO640" s="226" t="s">
        <v>13020</v>
      </c>
      <c r="AP640" s="227">
        <v>8151.19</v>
      </c>
      <c r="AR640" s="207" t="s">
        <v>15271</v>
      </c>
      <c r="AS640" s="208">
        <v>1200</v>
      </c>
      <c r="AT640" s="93"/>
      <c r="AU640" s="199" t="s">
        <v>13246</v>
      </c>
      <c r="AV640" s="200">
        <v>2409.66</v>
      </c>
      <c r="BA640" t="s">
        <v>40052</v>
      </c>
      <c r="BB640" s="284">
        <v>3182.01</v>
      </c>
      <c r="BD640" s="272" t="s">
        <v>11851</v>
      </c>
      <c r="BE640" s="273">
        <v>1903620.16</v>
      </c>
      <c r="BG640" s="244" t="s">
        <v>11621</v>
      </c>
      <c r="BH640" s="245">
        <v>314234.55</v>
      </c>
      <c r="BJ640" s="230" t="s">
        <v>9358</v>
      </c>
      <c r="BK640" s="231">
        <v>1261328.8799999999</v>
      </c>
      <c r="BM640" s="209" t="s">
        <v>10868</v>
      </c>
      <c r="BN640" s="210">
        <v>1318.37</v>
      </c>
      <c r="BP640" s="195" t="s">
        <v>9987</v>
      </c>
      <c r="BQ640" s="196">
        <v>1076840.76</v>
      </c>
    </row>
    <row r="641" spans="5:69" x14ac:dyDescent="0.55000000000000004">
      <c r="E641" t="s">
        <v>46455</v>
      </c>
      <c r="G641" s="284">
        <v>26756</v>
      </c>
      <c r="I641" s="282" t="s">
        <v>5652</v>
      </c>
      <c r="J641" s="282"/>
      <c r="K641" s="283">
        <v>2269470.08</v>
      </c>
      <c r="M641" s="242" t="s">
        <v>5404</v>
      </c>
      <c r="N641" s="242"/>
      <c r="O641" s="243">
        <v>44221.81</v>
      </c>
      <c r="Q641" s="224" t="s">
        <v>3426</v>
      </c>
      <c r="R641" s="224"/>
      <c r="S641" s="225">
        <v>1482358.53</v>
      </c>
      <c r="U641" s="203" t="s">
        <v>1093</v>
      </c>
      <c r="V641" s="203"/>
      <c r="W641" s="204">
        <v>350</v>
      </c>
      <c r="AF641" t="s">
        <v>71196</v>
      </c>
      <c r="AG641">
        <v>432.78</v>
      </c>
      <c r="AI641" s="276" t="s">
        <v>33113</v>
      </c>
      <c r="AJ641" s="277">
        <v>1329.18</v>
      </c>
      <c r="AL641" s="246" t="s">
        <v>33070</v>
      </c>
      <c r="AM641" s="247">
        <v>21443</v>
      </c>
      <c r="AO641" s="226" t="s">
        <v>13021</v>
      </c>
      <c r="AP641" s="227">
        <v>28255.85</v>
      </c>
      <c r="AR641" s="207" t="s">
        <v>13004</v>
      </c>
      <c r="AS641" s="208">
        <v>8077.81</v>
      </c>
      <c r="AT641" s="93"/>
      <c r="AU641" s="199" t="s">
        <v>13247</v>
      </c>
      <c r="AV641" s="200">
        <v>4223.2299999999996</v>
      </c>
      <c r="BA641" t="s">
        <v>70313</v>
      </c>
      <c r="BB641" s="284">
        <v>1077.8499999999999</v>
      </c>
      <c r="BD641" s="272" t="s">
        <v>11852</v>
      </c>
      <c r="BE641" s="273">
        <v>2269470.08</v>
      </c>
      <c r="BG641" s="244" t="s">
        <v>11606</v>
      </c>
      <c r="BH641" s="245">
        <v>44221.81</v>
      </c>
      <c r="BJ641" s="230" t="s">
        <v>9360</v>
      </c>
      <c r="BK641" s="231">
        <v>1482358.53</v>
      </c>
      <c r="BM641" s="209" t="s">
        <v>11487</v>
      </c>
      <c r="BN641" s="210">
        <v>59430</v>
      </c>
      <c r="BP641" s="195" t="s">
        <v>10463</v>
      </c>
      <c r="BQ641" s="196">
        <v>2137</v>
      </c>
    </row>
    <row r="642" spans="5:69" x14ac:dyDescent="0.55000000000000004">
      <c r="E642" t="s">
        <v>46456</v>
      </c>
      <c r="G642" s="284">
        <v>1262.26</v>
      </c>
      <c r="I642" s="282" t="s">
        <v>5653</v>
      </c>
      <c r="J642" s="282"/>
      <c r="K642" s="283">
        <v>2475497.29</v>
      </c>
      <c r="M642" s="242" t="s">
        <v>5405</v>
      </c>
      <c r="N642" s="242"/>
      <c r="O642" s="243">
        <v>4350</v>
      </c>
      <c r="Q642" s="224" t="s">
        <v>3291</v>
      </c>
      <c r="R642" s="224"/>
      <c r="S642" s="225">
        <v>19940.060000000001</v>
      </c>
      <c r="U642" s="203" t="s">
        <v>1094</v>
      </c>
      <c r="V642" s="203"/>
      <c r="W642" s="204">
        <v>100</v>
      </c>
      <c r="AF642" t="s">
        <v>62316</v>
      </c>
      <c r="AG642" s="284">
        <v>24217.759999999998</v>
      </c>
      <c r="AI642" s="276" t="s">
        <v>70363</v>
      </c>
      <c r="AJ642" s="277">
        <v>44684.82</v>
      </c>
      <c r="AL642" s="246" t="s">
        <v>15273</v>
      </c>
      <c r="AM642" s="247">
        <v>17482.12</v>
      </c>
      <c r="AO642" s="226" t="s">
        <v>46649</v>
      </c>
      <c r="AP642" s="227">
        <v>14628.18</v>
      </c>
      <c r="AR642" s="207" t="s">
        <v>13005</v>
      </c>
      <c r="AS642" s="208">
        <v>6431.81</v>
      </c>
      <c r="AT642" s="93"/>
      <c r="AU642" s="199" t="s">
        <v>17581</v>
      </c>
      <c r="AV642" s="200">
        <v>248.7</v>
      </c>
      <c r="BA642" t="s">
        <v>69668</v>
      </c>
      <c r="BB642" s="284">
        <v>36193.24</v>
      </c>
      <c r="BD642" s="272" t="s">
        <v>11853</v>
      </c>
      <c r="BE642" s="273">
        <v>2475497.29</v>
      </c>
      <c r="BG642" s="244" t="s">
        <v>11607</v>
      </c>
      <c r="BH642" s="245">
        <v>4350</v>
      </c>
      <c r="BJ642" s="230" t="s">
        <v>9361</v>
      </c>
      <c r="BK642" s="231">
        <v>19940.060000000001</v>
      </c>
      <c r="BM642" s="209" t="s">
        <v>9782</v>
      </c>
      <c r="BN642" s="210">
        <v>2819517.85</v>
      </c>
      <c r="BP642" s="195" t="s">
        <v>10470</v>
      </c>
      <c r="BQ642" s="196">
        <v>357</v>
      </c>
    </row>
    <row r="643" spans="5:69" x14ac:dyDescent="0.55000000000000004">
      <c r="E643" t="s">
        <v>46458</v>
      </c>
      <c r="G643" s="284">
        <v>6280.78</v>
      </c>
      <c r="I643" s="282" t="s">
        <v>5654</v>
      </c>
      <c r="J643" s="282"/>
      <c r="K643" s="283">
        <v>5991051.6399999997</v>
      </c>
      <c r="M643" s="242" t="s">
        <v>5406</v>
      </c>
      <c r="N643" s="242"/>
      <c r="O643" s="243">
        <v>295.57</v>
      </c>
      <c r="Q643" s="224" t="s">
        <v>3427</v>
      </c>
      <c r="R643" s="224"/>
      <c r="S643" s="225">
        <v>3812930.54</v>
      </c>
      <c r="U643" s="203" t="s">
        <v>1095</v>
      </c>
      <c r="V643" s="203"/>
      <c r="W643" s="204">
        <v>821</v>
      </c>
      <c r="AF643" t="s">
        <v>71197</v>
      </c>
      <c r="AG643">
        <v>269.24</v>
      </c>
      <c r="AI643" s="276" t="s">
        <v>66918</v>
      </c>
      <c r="AJ643" s="277">
        <v>139500</v>
      </c>
      <c r="AL643" s="246" t="s">
        <v>54786</v>
      </c>
      <c r="AM643" s="247">
        <v>14599.59</v>
      </c>
      <c r="AO643" s="226" t="s">
        <v>15311</v>
      </c>
      <c r="AP643" s="227">
        <v>40499.839999999997</v>
      </c>
      <c r="AR643" s="207" t="s">
        <v>15272</v>
      </c>
      <c r="AS643" s="208">
        <v>22658.06</v>
      </c>
      <c r="AT643" s="93"/>
      <c r="AU643" s="199" t="s">
        <v>13248</v>
      </c>
      <c r="AV643" s="200">
        <v>16.079999999999998</v>
      </c>
      <c r="BA643" t="s">
        <v>12001</v>
      </c>
      <c r="BB643" s="284">
        <v>26562629.43</v>
      </c>
      <c r="BD643" s="272" t="s">
        <v>11854</v>
      </c>
      <c r="BE643" s="273">
        <v>5991051.6399999997</v>
      </c>
      <c r="BG643" s="244" t="s">
        <v>11608</v>
      </c>
      <c r="BH643" s="245">
        <v>295.57</v>
      </c>
      <c r="BJ643" s="230" t="s">
        <v>9362</v>
      </c>
      <c r="BK643" s="231">
        <v>3812930.54</v>
      </c>
      <c r="BM643" s="209" t="s">
        <v>6638</v>
      </c>
      <c r="BN643" s="210">
        <v>19225</v>
      </c>
      <c r="BP643" s="195" t="s">
        <v>10485</v>
      </c>
      <c r="BQ643" s="196">
        <v>820</v>
      </c>
    </row>
    <row r="644" spans="5:69" x14ac:dyDescent="0.55000000000000004">
      <c r="E644" t="s">
        <v>46459</v>
      </c>
      <c r="G644" s="284">
        <v>26300.83</v>
      </c>
      <c r="I644" s="282" t="s">
        <v>5655</v>
      </c>
      <c r="J644" s="282"/>
      <c r="K644" s="283">
        <v>51602936.299999997</v>
      </c>
      <c r="M644" s="242" t="s">
        <v>5407</v>
      </c>
      <c r="N644" s="242"/>
      <c r="O644" s="243">
        <v>40267.29</v>
      </c>
      <c r="Q644" s="224" t="s">
        <v>3428</v>
      </c>
      <c r="R644" s="224"/>
      <c r="S644" s="225">
        <v>4393.42</v>
      </c>
      <c r="U644" s="203" t="s">
        <v>1096</v>
      </c>
      <c r="V644" s="203"/>
      <c r="W644" s="204">
        <v>1294</v>
      </c>
      <c r="AF644" t="s">
        <v>69059</v>
      </c>
      <c r="AG644">
        <v>827.2</v>
      </c>
      <c r="AI644" s="276" t="s">
        <v>33114</v>
      </c>
      <c r="AJ644" s="277">
        <v>808.27</v>
      </c>
      <c r="AL644" s="246" t="s">
        <v>33073</v>
      </c>
      <c r="AM644" s="247">
        <v>1283.08</v>
      </c>
      <c r="AO644" s="226" t="s">
        <v>40094</v>
      </c>
      <c r="AP644" s="227">
        <v>1250</v>
      </c>
      <c r="AR644" s="207" t="s">
        <v>15273</v>
      </c>
      <c r="AS644" s="208">
        <v>4350</v>
      </c>
      <c r="AT644" s="93"/>
      <c r="AU644" s="199" t="s">
        <v>13249</v>
      </c>
      <c r="AV644" s="200">
        <v>5639.87</v>
      </c>
      <c r="BA644" t="s">
        <v>40053</v>
      </c>
      <c r="BB644" s="284">
        <v>94034.31</v>
      </c>
      <c r="BD644" s="272" t="s">
        <v>11855</v>
      </c>
      <c r="BE644" s="273">
        <v>51602936.299999997</v>
      </c>
      <c r="BG644" s="244" t="s">
        <v>11609</v>
      </c>
      <c r="BH644" s="245">
        <v>40267.29</v>
      </c>
      <c r="BJ644" s="230" t="s">
        <v>9363</v>
      </c>
      <c r="BK644" s="231">
        <v>4393.42</v>
      </c>
      <c r="BM644" s="209" t="s">
        <v>7062</v>
      </c>
      <c r="BN644" s="210">
        <v>4086</v>
      </c>
      <c r="BP644" s="195" t="s">
        <v>10512</v>
      </c>
      <c r="BQ644" s="196">
        <v>4249</v>
      </c>
    </row>
    <row r="645" spans="5:69" x14ac:dyDescent="0.55000000000000004">
      <c r="E645" t="s">
        <v>46460</v>
      </c>
      <c r="G645">
        <v>345.64</v>
      </c>
      <c r="I645" s="282" t="s">
        <v>5658</v>
      </c>
      <c r="J645" s="282"/>
      <c r="K645" s="283">
        <v>617077.77</v>
      </c>
      <c r="M645" s="242" t="s">
        <v>5408</v>
      </c>
      <c r="N645" s="242"/>
      <c r="O645" s="243">
        <v>16475.23</v>
      </c>
      <c r="Q645" s="224" t="s">
        <v>3429</v>
      </c>
      <c r="R645" s="224"/>
      <c r="S645" s="225">
        <v>16820.400000000001</v>
      </c>
      <c r="U645" s="203" t="s">
        <v>1097</v>
      </c>
      <c r="V645" s="203"/>
      <c r="W645" s="204">
        <v>79831</v>
      </c>
      <c r="AF645" t="s">
        <v>69060</v>
      </c>
      <c r="AG645">
        <v>85.05</v>
      </c>
      <c r="AI645" s="276" t="s">
        <v>33115</v>
      </c>
      <c r="AJ645" s="277">
        <v>232983.39</v>
      </c>
      <c r="AL645" s="246" t="s">
        <v>33075</v>
      </c>
      <c r="AM645" s="247">
        <v>8238.8700000000008</v>
      </c>
      <c r="AO645" s="226" t="s">
        <v>47726</v>
      </c>
      <c r="AP645" s="227">
        <v>18156.16</v>
      </c>
      <c r="AR645" s="207" t="s">
        <v>15274</v>
      </c>
      <c r="AS645" s="208">
        <v>22421</v>
      </c>
      <c r="AT645" s="93"/>
      <c r="AU645" s="199" t="s">
        <v>17584</v>
      </c>
      <c r="AV645" s="200">
        <v>2849.4</v>
      </c>
      <c r="BA645" t="s">
        <v>51217</v>
      </c>
      <c r="BB645" s="284">
        <v>354567.67</v>
      </c>
      <c r="BD645" s="272" t="s">
        <v>11858</v>
      </c>
      <c r="BE645" s="273">
        <v>617077.77</v>
      </c>
      <c r="BG645" s="244" t="s">
        <v>11610</v>
      </c>
      <c r="BH645" s="245">
        <v>16475.23</v>
      </c>
      <c r="BJ645" s="230" t="s">
        <v>9364</v>
      </c>
      <c r="BK645" s="231">
        <v>16820.400000000001</v>
      </c>
      <c r="BM645" s="209" t="s">
        <v>7304</v>
      </c>
      <c r="BN645" s="210">
        <v>32547.200000000001</v>
      </c>
      <c r="BP645" s="195" t="s">
        <v>9988</v>
      </c>
      <c r="BQ645" s="196">
        <v>7563</v>
      </c>
    </row>
    <row r="646" spans="5:69" x14ac:dyDescent="0.55000000000000004">
      <c r="E646" t="s">
        <v>46461</v>
      </c>
      <c r="G646" s="284">
        <v>3696.48</v>
      </c>
      <c r="I646" s="282" t="s">
        <v>5659</v>
      </c>
      <c r="J646" s="282"/>
      <c r="K646" s="283">
        <v>72884.27</v>
      </c>
      <c r="M646" s="242" t="s">
        <v>5409</v>
      </c>
      <c r="N646" s="242"/>
      <c r="O646" s="243">
        <v>53474.09</v>
      </c>
      <c r="Q646" s="224" t="s">
        <v>3430</v>
      </c>
      <c r="R646" s="224"/>
      <c r="S646" s="225">
        <v>27445.4</v>
      </c>
      <c r="U646" s="203" t="s">
        <v>1098</v>
      </c>
      <c r="V646" s="203"/>
      <c r="W646" s="204">
        <v>3823</v>
      </c>
      <c r="AF646" t="s">
        <v>69061</v>
      </c>
      <c r="AG646" s="284">
        <v>10560.86</v>
      </c>
      <c r="AI646" s="276" t="s">
        <v>33116</v>
      </c>
      <c r="AJ646" s="277">
        <v>576224.1</v>
      </c>
      <c r="AL646" s="246" t="s">
        <v>44357</v>
      </c>
      <c r="AM646" s="247">
        <v>6719.39</v>
      </c>
      <c r="AO646" s="226" t="s">
        <v>51537</v>
      </c>
      <c r="AP646" s="227">
        <v>195252.64</v>
      </c>
      <c r="AR646" s="207" t="s">
        <v>13006</v>
      </c>
      <c r="AS646" s="208">
        <v>48277.5</v>
      </c>
      <c r="AT646" s="93"/>
      <c r="AU646" s="199" t="s">
        <v>13250</v>
      </c>
      <c r="AV646" s="200">
        <v>4730.68</v>
      </c>
      <c r="BA646" t="s">
        <v>51381</v>
      </c>
      <c r="BB646" s="284">
        <v>45389</v>
      </c>
      <c r="BD646" s="272" t="s">
        <v>11859</v>
      </c>
      <c r="BE646" s="273">
        <v>72884.27</v>
      </c>
      <c r="BG646" s="244" t="s">
        <v>11611</v>
      </c>
      <c r="BH646" s="245">
        <v>53474.09</v>
      </c>
      <c r="BJ646" s="230" t="s">
        <v>9365</v>
      </c>
      <c r="BK646" s="231">
        <v>27445.4</v>
      </c>
      <c r="BM646" s="209" t="s">
        <v>7719</v>
      </c>
      <c r="BN646" s="210">
        <v>1410.99</v>
      </c>
      <c r="BP646" s="195" t="s">
        <v>7652</v>
      </c>
      <c r="BQ646" s="196">
        <v>103770</v>
      </c>
    </row>
    <row r="647" spans="5:69" x14ac:dyDescent="0.55000000000000004">
      <c r="E647" t="s">
        <v>46462</v>
      </c>
      <c r="G647">
        <v>994.58</v>
      </c>
      <c r="I647" s="282" t="s">
        <v>5660</v>
      </c>
      <c r="J647" s="282"/>
      <c r="K647" s="283">
        <v>301157.59999999998</v>
      </c>
      <c r="M647" s="242" t="s">
        <v>5410</v>
      </c>
      <c r="N647" s="242"/>
      <c r="O647" s="243">
        <v>2681.39</v>
      </c>
      <c r="Q647" s="224" t="s">
        <v>4162</v>
      </c>
      <c r="R647" s="224"/>
      <c r="S647" s="225">
        <v>96</v>
      </c>
      <c r="U647" s="203" t="s">
        <v>1099</v>
      </c>
      <c r="V647" s="203"/>
      <c r="W647" s="204">
        <v>872</v>
      </c>
      <c r="AF647" t="s">
        <v>71198</v>
      </c>
      <c r="AG647" s="284">
        <v>8556.8799999999992</v>
      </c>
      <c r="AI647" s="276" t="s">
        <v>33117</v>
      </c>
      <c r="AJ647" s="277">
        <v>256295.3</v>
      </c>
      <c r="AL647" s="246" t="s">
        <v>33076</v>
      </c>
      <c r="AM647" s="247">
        <v>50453.69</v>
      </c>
      <c r="AO647" s="226" t="s">
        <v>15312</v>
      </c>
      <c r="AP647" s="227">
        <v>241293.12</v>
      </c>
      <c r="AR647" s="207" t="s">
        <v>15275</v>
      </c>
      <c r="AS647" s="208">
        <v>65250.03</v>
      </c>
      <c r="AT647" s="93"/>
      <c r="AU647" s="199" t="s">
        <v>13251</v>
      </c>
      <c r="AV647" s="200">
        <v>4700</v>
      </c>
      <c r="BA647" t="s">
        <v>46590</v>
      </c>
      <c r="BB647" s="284">
        <v>62544.6</v>
      </c>
      <c r="BD647" s="272" t="s">
        <v>11860</v>
      </c>
      <c r="BE647" s="273">
        <v>301157.59999999998</v>
      </c>
      <c r="BG647" s="244" t="s">
        <v>11612</v>
      </c>
      <c r="BH647" s="245">
        <v>2681.39</v>
      </c>
      <c r="BJ647" s="230" t="s">
        <v>10529</v>
      </c>
      <c r="BK647" s="231">
        <v>96</v>
      </c>
      <c r="BM647" s="209" t="s">
        <v>8897</v>
      </c>
      <c r="BN647" s="210">
        <v>986</v>
      </c>
      <c r="BP647" s="195" t="s">
        <v>10366</v>
      </c>
      <c r="BQ647" s="196">
        <v>311607</v>
      </c>
    </row>
    <row r="648" spans="5:69" x14ac:dyDescent="0.55000000000000004">
      <c r="E648" t="s">
        <v>46464</v>
      </c>
      <c r="G648" s="284">
        <v>68464.14</v>
      </c>
      <c r="I648" s="282" t="s">
        <v>5661</v>
      </c>
      <c r="J648" s="282"/>
      <c r="K648" s="283">
        <v>346675.09</v>
      </c>
      <c r="M648" s="242" t="s">
        <v>5413</v>
      </c>
      <c r="N648" s="242"/>
      <c r="O648" s="243">
        <v>30184.9</v>
      </c>
      <c r="Q648" s="224" t="s">
        <v>3431</v>
      </c>
      <c r="R648" s="224"/>
      <c r="S648" s="225">
        <v>34796.54</v>
      </c>
      <c r="U648" s="203" t="s">
        <v>1100</v>
      </c>
      <c r="V648" s="203"/>
      <c r="W648" s="204">
        <v>1354</v>
      </c>
      <c r="AF648" t="s">
        <v>71199</v>
      </c>
      <c r="AG648" s="284">
        <v>1700</v>
      </c>
      <c r="AI648" s="276" t="s">
        <v>44392</v>
      </c>
      <c r="AJ648" s="277">
        <v>7202.19</v>
      </c>
      <c r="AL648" s="246" t="s">
        <v>55784</v>
      </c>
      <c r="AM648" s="247">
        <v>59583.37</v>
      </c>
      <c r="AO648" s="226" t="s">
        <v>40095</v>
      </c>
      <c r="AP648" s="227">
        <v>111108.11</v>
      </c>
      <c r="AR648" s="207" t="s">
        <v>15276</v>
      </c>
      <c r="AS648" s="208">
        <v>26300</v>
      </c>
      <c r="AT648" s="93"/>
      <c r="AU648" s="199" t="s">
        <v>17586</v>
      </c>
      <c r="AV648" s="200">
        <v>17414.25</v>
      </c>
      <c r="BA648" t="s">
        <v>70314</v>
      </c>
      <c r="BB648" s="284">
        <v>6175</v>
      </c>
      <c r="BD648" s="272" t="s">
        <v>11861</v>
      </c>
      <c r="BE648" s="273">
        <v>346675.09</v>
      </c>
      <c r="BG648" s="244" t="s">
        <v>11615</v>
      </c>
      <c r="BH648" s="245">
        <v>30184.9</v>
      </c>
      <c r="BJ648" s="230" t="s">
        <v>9366</v>
      </c>
      <c r="BK648" s="231">
        <v>34796.54</v>
      </c>
      <c r="BM648" s="209" t="s">
        <v>9439</v>
      </c>
      <c r="BN648" s="210">
        <v>20975</v>
      </c>
      <c r="BP648" s="195" t="s">
        <v>9989</v>
      </c>
      <c r="BQ648" s="196">
        <v>415377</v>
      </c>
    </row>
    <row r="649" spans="5:69" x14ac:dyDescent="0.55000000000000004">
      <c r="E649" t="s">
        <v>46465</v>
      </c>
      <c r="G649" s="284">
        <v>8407.65</v>
      </c>
      <c r="I649" s="282" t="s">
        <v>5662</v>
      </c>
      <c r="J649" s="282"/>
      <c r="K649" s="283">
        <v>203848.97</v>
      </c>
      <c r="M649" s="242" t="s">
        <v>5414</v>
      </c>
      <c r="N649" s="242"/>
      <c r="O649" s="243">
        <v>9438.4599999999991</v>
      </c>
      <c r="Q649" s="224" t="s">
        <v>3292</v>
      </c>
      <c r="R649" s="224"/>
      <c r="S649" s="225">
        <v>86350.35</v>
      </c>
      <c r="U649" s="203" t="s">
        <v>1101</v>
      </c>
      <c r="V649" s="203"/>
      <c r="W649" s="204">
        <v>10522.97</v>
      </c>
      <c r="AF649" t="s">
        <v>69062</v>
      </c>
      <c r="AG649" s="284">
        <v>1212.08</v>
      </c>
      <c r="AI649" s="276" t="s">
        <v>44393</v>
      </c>
      <c r="AJ649" s="277">
        <v>122.67</v>
      </c>
      <c r="AL649" s="246" t="s">
        <v>34490</v>
      </c>
      <c r="AM649" s="247">
        <v>216163.88</v>
      </c>
      <c r="AO649" s="226" t="s">
        <v>34503</v>
      </c>
      <c r="AP649" s="227">
        <v>99068.95</v>
      </c>
      <c r="AR649" s="207" t="s">
        <v>15277</v>
      </c>
      <c r="AS649" s="208">
        <v>6200</v>
      </c>
      <c r="AT649" s="93"/>
      <c r="AU649" s="199" t="s">
        <v>13252</v>
      </c>
      <c r="AV649" s="200">
        <v>15359.25</v>
      </c>
      <c r="BA649" t="s">
        <v>66480</v>
      </c>
      <c r="BB649" s="284">
        <v>20049.849999999999</v>
      </c>
      <c r="BD649" s="272" t="s">
        <v>11862</v>
      </c>
      <c r="BE649" s="273">
        <v>203848.97</v>
      </c>
      <c r="BG649" s="244" t="s">
        <v>11616</v>
      </c>
      <c r="BH649" s="245">
        <v>9438.4599999999991</v>
      </c>
      <c r="BJ649" s="230" t="s">
        <v>9367</v>
      </c>
      <c r="BK649" s="231">
        <v>86350.35</v>
      </c>
      <c r="BM649" s="209" t="s">
        <v>9497</v>
      </c>
      <c r="BN649" s="210">
        <v>4078</v>
      </c>
      <c r="BP649" s="195" t="s">
        <v>10367</v>
      </c>
      <c r="BQ649" s="196">
        <v>54130</v>
      </c>
    </row>
    <row r="650" spans="5:69" x14ac:dyDescent="0.55000000000000004">
      <c r="E650" t="s">
        <v>46467</v>
      </c>
      <c r="G650" s="284">
        <v>16016.53</v>
      </c>
      <c r="I650" s="282" t="s">
        <v>5664</v>
      </c>
      <c r="J650" s="282"/>
      <c r="K650" s="283">
        <v>288968.37</v>
      </c>
      <c r="M650" s="242" t="s">
        <v>5415</v>
      </c>
      <c r="N650" s="242"/>
      <c r="O650" s="243">
        <v>12929.13</v>
      </c>
      <c r="Q650" s="224" t="s">
        <v>3432</v>
      </c>
      <c r="R650" s="224"/>
      <c r="S650" s="225">
        <v>64123.47</v>
      </c>
      <c r="U650" s="203" t="s">
        <v>1102</v>
      </c>
      <c r="V650" s="203"/>
      <c r="W650" s="204">
        <v>6325</v>
      </c>
      <c r="AF650" t="s">
        <v>70849</v>
      </c>
      <c r="AG650" s="284">
        <v>5882.21</v>
      </c>
      <c r="AI650" s="276" t="s">
        <v>40111</v>
      </c>
      <c r="AJ650" s="277">
        <v>405945</v>
      </c>
      <c r="AL650" s="246" t="s">
        <v>49595</v>
      </c>
      <c r="AM650" s="247">
        <v>127500</v>
      </c>
      <c r="AO650" s="226" t="s">
        <v>13023</v>
      </c>
      <c r="AP650" s="227">
        <v>605920.48</v>
      </c>
      <c r="AR650" s="207" t="s">
        <v>13008</v>
      </c>
      <c r="AS650" s="208">
        <v>10709.06</v>
      </c>
      <c r="AT650" s="93"/>
      <c r="AU650" s="199" t="s">
        <v>13253</v>
      </c>
      <c r="AV650" s="200">
        <v>271962.53000000003</v>
      </c>
      <c r="BA650" t="s">
        <v>61165</v>
      </c>
      <c r="BB650" s="284">
        <v>203145</v>
      </c>
      <c r="BD650" s="272" t="s">
        <v>11864</v>
      </c>
      <c r="BE650" s="273">
        <v>288968.37</v>
      </c>
      <c r="BG650" s="244" t="s">
        <v>11617</v>
      </c>
      <c r="BH650" s="245">
        <v>12929.13</v>
      </c>
      <c r="BJ650" s="230" t="s">
        <v>9368</v>
      </c>
      <c r="BK650" s="231">
        <v>64123.47</v>
      </c>
      <c r="BM650" s="209" t="s">
        <v>9783</v>
      </c>
      <c r="BN650" s="210">
        <v>83308.19</v>
      </c>
      <c r="BP650" s="195" t="s">
        <v>9395</v>
      </c>
      <c r="BQ650" s="196">
        <v>5900</v>
      </c>
    </row>
    <row r="651" spans="5:69" x14ac:dyDescent="0.55000000000000004">
      <c r="E651" t="s">
        <v>46468</v>
      </c>
      <c r="G651" s="284">
        <v>14063.02</v>
      </c>
      <c r="I651" s="282" t="s">
        <v>5665</v>
      </c>
      <c r="J651" s="282"/>
      <c r="K651" s="283">
        <v>272074.64</v>
      </c>
      <c r="M651" s="242" t="s">
        <v>5416</v>
      </c>
      <c r="N651" s="242"/>
      <c r="O651" s="243">
        <v>325670.87</v>
      </c>
      <c r="Q651" s="224" t="s">
        <v>3433</v>
      </c>
      <c r="R651" s="224"/>
      <c r="S651" s="225">
        <v>17888.38</v>
      </c>
      <c r="U651" s="203" t="s">
        <v>1103</v>
      </c>
      <c r="V651" s="203"/>
      <c r="W651" s="204">
        <v>2571</v>
      </c>
      <c r="AF651" t="s">
        <v>71200</v>
      </c>
      <c r="AG651" s="284">
        <v>151144.26</v>
      </c>
      <c r="AI651" s="276" t="s">
        <v>58181</v>
      </c>
      <c r="AJ651" s="277">
        <v>6980266.4000000004</v>
      </c>
      <c r="AL651" s="246" t="s">
        <v>55785</v>
      </c>
      <c r="AM651" s="247">
        <v>25249.98</v>
      </c>
      <c r="AO651" s="226" t="s">
        <v>15313</v>
      </c>
      <c r="AP651" s="227">
        <v>-2676.03</v>
      </c>
      <c r="AR651" s="207" t="s">
        <v>15278</v>
      </c>
      <c r="AS651" s="208">
        <v>2585.0100000000002</v>
      </c>
      <c r="AT651" s="93"/>
      <c r="AU651" s="199" t="s">
        <v>13254</v>
      </c>
      <c r="AV651" s="200">
        <v>155044.48000000001</v>
      </c>
      <c r="BA651" t="s">
        <v>12004</v>
      </c>
      <c r="BB651" s="284">
        <v>3199668.63</v>
      </c>
      <c r="BD651" s="272" t="s">
        <v>11865</v>
      </c>
      <c r="BE651" s="273">
        <v>272074.64</v>
      </c>
      <c r="BG651" s="244" t="s">
        <v>11618</v>
      </c>
      <c r="BH651" s="245">
        <v>325670.87</v>
      </c>
      <c r="BJ651" s="230" t="s">
        <v>9369</v>
      </c>
      <c r="BK651" s="231">
        <v>17888.38</v>
      </c>
      <c r="BM651" s="209" t="s">
        <v>6639</v>
      </c>
      <c r="BN651" s="210">
        <v>12704.8</v>
      </c>
      <c r="BP651" s="195" t="s">
        <v>9990</v>
      </c>
      <c r="BQ651" s="196">
        <v>60030</v>
      </c>
    </row>
    <row r="652" spans="5:69" x14ac:dyDescent="0.55000000000000004">
      <c r="E652" t="s">
        <v>46469</v>
      </c>
      <c r="G652" s="284">
        <v>31825.279999999999</v>
      </c>
      <c r="I652" s="282" t="s">
        <v>5666</v>
      </c>
      <c r="J652" s="282"/>
      <c r="K652" s="283">
        <v>472878.2</v>
      </c>
      <c r="M652" s="242" t="s">
        <v>5420</v>
      </c>
      <c r="N652" s="242"/>
      <c r="O652" s="243">
        <v>574758.66</v>
      </c>
      <c r="Q652" s="224" t="s">
        <v>3435</v>
      </c>
      <c r="R652" s="224"/>
      <c r="S652" s="225">
        <v>332324.40000000002</v>
      </c>
      <c r="U652" s="203" t="s">
        <v>1104</v>
      </c>
      <c r="V652" s="203"/>
      <c r="W652" s="204">
        <v>314409</v>
      </c>
      <c r="AF652" t="s">
        <v>48369</v>
      </c>
      <c r="AG652" s="284">
        <v>11562.49</v>
      </c>
      <c r="AI652" s="276" t="s">
        <v>63972</v>
      </c>
      <c r="AJ652" s="277">
        <v>172707.63</v>
      </c>
      <c r="AL652" s="246" t="s">
        <v>34491</v>
      </c>
      <c r="AM652" s="247">
        <v>75500.039999999994</v>
      </c>
      <c r="AO652" s="226" t="s">
        <v>51538</v>
      </c>
      <c r="AP652" s="227">
        <v>371.07</v>
      </c>
      <c r="AR652" s="207" t="s">
        <v>15279</v>
      </c>
      <c r="AS652" s="208">
        <v>17250</v>
      </c>
      <c r="AT652" s="93"/>
      <c r="AU652" s="199" t="s">
        <v>13255</v>
      </c>
      <c r="AV652" s="200">
        <v>1674.16</v>
      </c>
      <c r="BA652" t="s">
        <v>40054</v>
      </c>
      <c r="BB652" s="284">
        <v>15603.91</v>
      </c>
      <c r="BD652" s="272" t="s">
        <v>11866</v>
      </c>
      <c r="BE652" s="273">
        <v>472878.2</v>
      </c>
      <c r="BG652" s="244" t="s">
        <v>11622</v>
      </c>
      <c r="BH652" s="245">
        <v>574758.66</v>
      </c>
      <c r="BJ652" s="230" t="s">
        <v>9371</v>
      </c>
      <c r="BK652" s="231">
        <v>332324.40000000002</v>
      </c>
      <c r="BM652" s="209" t="s">
        <v>7063</v>
      </c>
      <c r="BN652" s="210">
        <v>17046</v>
      </c>
      <c r="BP652" s="195" t="s">
        <v>10368</v>
      </c>
      <c r="BQ652" s="196">
        <v>20597</v>
      </c>
    </row>
    <row r="653" spans="5:69" x14ac:dyDescent="0.55000000000000004">
      <c r="E653" t="s">
        <v>46470</v>
      </c>
      <c r="G653" s="284">
        <v>211338.08</v>
      </c>
      <c r="I653" s="282" t="s">
        <v>5667</v>
      </c>
      <c r="J653" s="282"/>
      <c r="K653" s="283">
        <v>190578.18</v>
      </c>
      <c r="M653" s="242" t="s">
        <v>5421</v>
      </c>
      <c r="N653" s="242"/>
      <c r="O653" s="243">
        <v>51434.74</v>
      </c>
      <c r="Q653" s="224" t="s">
        <v>3436</v>
      </c>
      <c r="R653" s="224"/>
      <c r="S653" s="225">
        <v>2622</v>
      </c>
      <c r="U653" s="203" t="s">
        <v>1105</v>
      </c>
      <c r="V653" s="203"/>
      <c r="W653" s="204">
        <v>1332</v>
      </c>
      <c r="AF653" t="s">
        <v>71201</v>
      </c>
      <c r="AG653" s="284">
        <v>94390.25</v>
      </c>
      <c r="AI653" s="276" t="s">
        <v>15641</v>
      </c>
      <c r="AJ653" s="277">
        <v>602909.48</v>
      </c>
      <c r="AL653" s="246" t="s">
        <v>34492</v>
      </c>
      <c r="AM653" s="247">
        <v>77031.63</v>
      </c>
      <c r="AO653" s="226" t="s">
        <v>15315</v>
      </c>
      <c r="AP653" s="227">
        <v>2365.13</v>
      </c>
      <c r="AR653" s="207" t="s">
        <v>15280</v>
      </c>
      <c r="AS653" s="208">
        <v>6350</v>
      </c>
      <c r="AT653" s="93"/>
      <c r="AU653" s="199" t="s">
        <v>13256</v>
      </c>
      <c r="AV653" s="200">
        <v>167313.18</v>
      </c>
      <c r="BA653" t="s">
        <v>51218</v>
      </c>
      <c r="BB653">
        <v>213.82</v>
      </c>
      <c r="BD653" s="272" t="s">
        <v>11867</v>
      </c>
      <c r="BE653" s="273">
        <v>190578.18</v>
      </c>
      <c r="BG653" s="244" t="s">
        <v>11623</v>
      </c>
      <c r="BH653" s="245">
        <v>51434.74</v>
      </c>
      <c r="BJ653" s="230" t="s">
        <v>9372</v>
      </c>
      <c r="BK653" s="231">
        <v>2622</v>
      </c>
      <c r="BM653" s="209" t="s">
        <v>7305</v>
      </c>
      <c r="BN653" s="210">
        <v>18923</v>
      </c>
      <c r="BP653" s="195" t="s">
        <v>9991</v>
      </c>
      <c r="BQ653" s="196">
        <v>20597</v>
      </c>
    </row>
    <row r="654" spans="5:69" x14ac:dyDescent="0.55000000000000004">
      <c r="E654" t="s">
        <v>46471</v>
      </c>
      <c r="G654" s="284">
        <v>2579.04</v>
      </c>
      <c r="I654" s="282" t="s">
        <v>5668</v>
      </c>
      <c r="J654" s="282"/>
      <c r="K654" s="283">
        <v>539888.80000000005</v>
      </c>
      <c r="M654" s="242" t="s">
        <v>5417</v>
      </c>
      <c r="N654" s="242"/>
      <c r="O654" s="243">
        <v>188355.92</v>
      </c>
      <c r="Q654" s="224" t="s">
        <v>3437</v>
      </c>
      <c r="R654" s="224"/>
      <c r="S654" s="225">
        <v>26544.47</v>
      </c>
      <c r="U654" s="203" t="s">
        <v>1106</v>
      </c>
      <c r="V654" s="203"/>
      <c r="W654" s="204">
        <v>7575</v>
      </c>
      <c r="AF654" t="s">
        <v>48370</v>
      </c>
      <c r="AG654" s="284">
        <v>52690.9</v>
      </c>
      <c r="AI654" s="276" t="s">
        <v>34552</v>
      </c>
      <c r="AJ654" s="277">
        <v>45858.2</v>
      </c>
      <c r="AL654" s="246" t="s">
        <v>34493</v>
      </c>
      <c r="AM654" s="247">
        <v>3333.33</v>
      </c>
      <c r="AO654" s="226" t="s">
        <v>33085</v>
      </c>
      <c r="AP654" s="227">
        <v>13090</v>
      </c>
      <c r="AR654" s="207" t="s">
        <v>15281</v>
      </c>
      <c r="AS654" s="208">
        <v>311.27</v>
      </c>
      <c r="AT654" s="93"/>
      <c r="AU654" s="199" t="s">
        <v>13257</v>
      </c>
      <c r="AV654" s="200">
        <v>43615.9</v>
      </c>
      <c r="BA654" t="s">
        <v>51382</v>
      </c>
      <c r="BB654" s="284">
        <v>100489.27</v>
      </c>
      <c r="BD654" s="272" t="s">
        <v>11868</v>
      </c>
      <c r="BE654" s="273">
        <v>539888.80000000005</v>
      </c>
      <c r="BG654" s="244" t="s">
        <v>11619</v>
      </c>
      <c r="BH654" s="245">
        <v>188355.92</v>
      </c>
      <c r="BJ654" s="230" t="s">
        <v>9373</v>
      </c>
      <c r="BK654" s="231">
        <v>26544.47</v>
      </c>
      <c r="BM654" s="209" t="s">
        <v>7720</v>
      </c>
      <c r="BN654" s="210">
        <v>1652</v>
      </c>
      <c r="BP654" s="195" t="s">
        <v>10369</v>
      </c>
      <c r="BQ654" s="196">
        <v>325517</v>
      </c>
    </row>
    <row r="655" spans="5:69" x14ac:dyDescent="0.55000000000000004">
      <c r="E655" t="s">
        <v>46473</v>
      </c>
      <c r="G655" s="284">
        <v>16688.61</v>
      </c>
      <c r="I655" s="282" t="s">
        <v>5669</v>
      </c>
      <c r="J655" s="282"/>
      <c r="K655" s="283">
        <v>19452.990000000002</v>
      </c>
      <c r="M655" s="242" t="s">
        <v>5422</v>
      </c>
      <c r="N655" s="242"/>
      <c r="O655" s="243">
        <v>3376795.41</v>
      </c>
      <c r="Q655" s="224" t="s">
        <v>3438</v>
      </c>
      <c r="R655" s="224"/>
      <c r="S655" s="225">
        <v>5031</v>
      </c>
      <c r="U655" s="203" t="s">
        <v>1107</v>
      </c>
      <c r="V655" s="203"/>
      <c r="W655" s="204">
        <v>42292</v>
      </c>
      <c r="AF655" t="s">
        <v>69091</v>
      </c>
      <c r="AG655" s="284">
        <v>11902.53</v>
      </c>
      <c r="AI655" s="276" t="s">
        <v>57245</v>
      </c>
      <c r="AJ655" s="277">
        <v>3490</v>
      </c>
      <c r="AL655" s="246" t="s">
        <v>34494</v>
      </c>
      <c r="AM655" s="247">
        <v>65000.04</v>
      </c>
      <c r="AO655" s="226" t="s">
        <v>15316</v>
      </c>
      <c r="AP655" s="227">
        <v>268.27</v>
      </c>
      <c r="AR655" s="207" t="s">
        <v>15282</v>
      </c>
      <c r="AS655" s="208">
        <v>706</v>
      </c>
      <c r="AT655" s="93"/>
      <c r="AU655" s="199" t="s">
        <v>13258</v>
      </c>
      <c r="AV655" s="200">
        <v>117967.49</v>
      </c>
      <c r="BA655" t="s">
        <v>44025</v>
      </c>
      <c r="BB655" s="284">
        <v>58600</v>
      </c>
      <c r="BD655" s="272" t="s">
        <v>11869</v>
      </c>
      <c r="BE655" s="273">
        <v>19452.990000000002</v>
      </c>
      <c r="BG655" s="244" t="s">
        <v>11624</v>
      </c>
      <c r="BH655" s="245">
        <v>3376795.41</v>
      </c>
      <c r="BJ655" s="230" t="s">
        <v>9374</v>
      </c>
      <c r="BK655" s="231">
        <v>5031</v>
      </c>
      <c r="BM655" s="209" t="s">
        <v>8017</v>
      </c>
      <c r="BN655" s="210">
        <v>2293.9</v>
      </c>
      <c r="BP655" s="195" t="s">
        <v>9397</v>
      </c>
      <c r="BQ655" s="196">
        <v>29510.6</v>
      </c>
    </row>
    <row r="656" spans="5:69" x14ac:dyDescent="0.55000000000000004">
      <c r="E656" t="s">
        <v>46476</v>
      </c>
      <c r="G656" s="284">
        <v>62544.6</v>
      </c>
      <c r="I656" s="282" t="s">
        <v>5670</v>
      </c>
      <c r="J656" s="282"/>
      <c r="K656" s="283">
        <v>6306792.3899999997</v>
      </c>
      <c r="M656" s="242" t="s">
        <v>5423</v>
      </c>
      <c r="N656" s="242"/>
      <c r="O656" s="243">
        <v>94818.34</v>
      </c>
      <c r="Q656" s="224" t="s">
        <v>3439</v>
      </c>
      <c r="R656" s="224"/>
      <c r="S656" s="225">
        <v>763702.88</v>
      </c>
      <c r="U656" s="203" t="s">
        <v>1108</v>
      </c>
      <c r="V656" s="203"/>
      <c r="W656" s="204">
        <v>46797.64</v>
      </c>
      <c r="AF656" t="s">
        <v>69092</v>
      </c>
      <c r="AG656" s="284">
        <v>56271.86</v>
      </c>
      <c r="AI656" s="276" t="s">
        <v>63973</v>
      </c>
      <c r="AJ656" s="277">
        <v>628.20000000000005</v>
      </c>
      <c r="AL656" s="246" t="s">
        <v>34495</v>
      </c>
      <c r="AM656" s="247">
        <v>256100</v>
      </c>
      <c r="AO656" s="226" t="s">
        <v>15317</v>
      </c>
      <c r="AP656" s="227">
        <v>20.51</v>
      </c>
      <c r="AR656" s="207" t="s">
        <v>15283</v>
      </c>
      <c r="AS656" s="208">
        <v>22421</v>
      </c>
      <c r="AT656" s="93"/>
      <c r="AU656" s="199" t="s">
        <v>13259</v>
      </c>
      <c r="AV656" s="200">
        <v>15437.67</v>
      </c>
      <c r="BA656" t="s">
        <v>57095</v>
      </c>
      <c r="BB656" s="284">
        <v>2936.84</v>
      </c>
      <c r="BD656" s="272" t="s">
        <v>11870</v>
      </c>
      <c r="BE656" s="273">
        <v>6306792.3899999997</v>
      </c>
      <c r="BG656" s="244" t="s">
        <v>11625</v>
      </c>
      <c r="BH656" s="245">
        <v>94818.34</v>
      </c>
      <c r="BJ656" s="230" t="s">
        <v>9375</v>
      </c>
      <c r="BK656" s="231">
        <v>763702.88</v>
      </c>
      <c r="BM656" s="209" t="s">
        <v>8276</v>
      </c>
      <c r="BN656" s="210">
        <v>2252.67</v>
      </c>
      <c r="BP656" s="195" t="s">
        <v>9992</v>
      </c>
      <c r="BQ656" s="196">
        <v>355027.6</v>
      </c>
    </row>
    <row r="657" spans="5:69" x14ac:dyDescent="0.55000000000000004">
      <c r="E657" t="s">
        <v>46477</v>
      </c>
      <c r="G657" s="284">
        <v>7942</v>
      </c>
      <c r="I657" s="282" t="s">
        <v>5671</v>
      </c>
      <c r="J657" s="282"/>
      <c r="K657" s="283">
        <v>529859.56000000006</v>
      </c>
      <c r="M657" s="242" t="s">
        <v>5424</v>
      </c>
      <c r="N657" s="242"/>
      <c r="O657" s="243">
        <v>5038258.8600000003</v>
      </c>
      <c r="Q657" s="224" t="s">
        <v>3440</v>
      </c>
      <c r="R657" s="224"/>
      <c r="S657" s="225">
        <v>5866.94</v>
      </c>
      <c r="U657" s="203" t="s">
        <v>1109</v>
      </c>
      <c r="V657" s="203"/>
      <c r="W657" s="204">
        <v>1084</v>
      </c>
      <c r="AF657" t="s">
        <v>71202</v>
      </c>
      <c r="AG657" s="284">
        <v>22759.01</v>
      </c>
      <c r="AI657" s="276" t="s">
        <v>47752</v>
      </c>
      <c r="AJ657" s="277">
        <v>1356.46</v>
      </c>
      <c r="AL657" s="246" t="s">
        <v>34496</v>
      </c>
      <c r="AM657" s="247">
        <v>67492.710000000006</v>
      </c>
      <c r="AO657" s="226" t="s">
        <v>15318</v>
      </c>
      <c r="AP657" s="227">
        <v>58.36</v>
      </c>
      <c r="AR657" s="207" t="s">
        <v>15284</v>
      </c>
      <c r="AS657" s="208">
        <v>1200</v>
      </c>
      <c r="AT657" s="93"/>
      <c r="AU657" s="199" t="s">
        <v>13260</v>
      </c>
      <c r="AV657" s="200">
        <v>14514.07</v>
      </c>
      <c r="BA657" t="s">
        <v>66481</v>
      </c>
      <c r="BB657" s="284">
        <v>5564.51</v>
      </c>
      <c r="BD657" s="272" t="s">
        <v>11871</v>
      </c>
      <c r="BE657" s="273">
        <v>529859.56000000006</v>
      </c>
      <c r="BG657" s="244" t="s">
        <v>11626</v>
      </c>
      <c r="BH657" s="245">
        <v>5038258.8600000003</v>
      </c>
      <c r="BJ657" s="230" t="s">
        <v>9376</v>
      </c>
      <c r="BK657" s="231">
        <v>5866.94</v>
      </c>
      <c r="BM657" s="209" t="s">
        <v>8898</v>
      </c>
      <c r="BN657" s="210">
        <v>1779.78</v>
      </c>
      <c r="BP657" s="195" t="s">
        <v>10370</v>
      </c>
      <c r="BQ657" s="196">
        <v>120945</v>
      </c>
    </row>
    <row r="658" spans="5:69" x14ac:dyDescent="0.55000000000000004">
      <c r="E658" t="s">
        <v>46479</v>
      </c>
      <c r="G658">
        <v>-131.18</v>
      </c>
      <c r="I658" s="282" t="s">
        <v>5672</v>
      </c>
      <c r="J658" s="282"/>
      <c r="K658" s="283">
        <v>45120568.390000001</v>
      </c>
      <c r="M658" s="242" t="s">
        <v>5425</v>
      </c>
      <c r="N658" s="242"/>
      <c r="O658" s="243">
        <v>424480.81</v>
      </c>
      <c r="Q658" s="224" t="s">
        <v>3441</v>
      </c>
      <c r="R658" s="224"/>
      <c r="S658" s="225">
        <v>594422.87</v>
      </c>
      <c r="U658" s="203" t="s">
        <v>1110</v>
      </c>
      <c r="V658" s="203"/>
      <c r="W658" s="204">
        <v>1082</v>
      </c>
      <c r="AF658" t="s">
        <v>71203</v>
      </c>
      <c r="AG658" s="284">
        <v>78135.86</v>
      </c>
      <c r="AI658" s="276" t="s">
        <v>63974</v>
      </c>
      <c r="AJ658" s="277">
        <v>244.16</v>
      </c>
      <c r="AL658" s="246" t="s">
        <v>35977</v>
      </c>
      <c r="AM658" s="247">
        <v>22802.36</v>
      </c>
      <c r="AO658" s="226" t="s">
        <v>35983</v>
      </c>
      <c r="AP658" s="227">
        <v>25595.97</v>
      </c>
      <c r="AR658" s="207" t="s">
        <v>13009</v>
      </c>
      <c r="AS658" s="208">
        <v>12033.04</v>
      </c>
      <c r="AT658" s="93"/>
      <c r="AU658" s="199" t="s">
        <v>13261</v>
      </c>
      <c r="AV658" s="200">
        <v>19861.27</v>
      </c>
      <c r="BA658" t="s">
        <v>66441</v>
      </c>
      <c r="BB658" s="284">
        <v>5546.52</v>
      </c>
      <c r="BD658" s="272" t="s">
        <v>11872</v>
      </c>
      <c r="BE658" s="273">
        <v>45120568.390000001</v>
      </c>
      <c r="BG658" s="244" t="s">
        <v>11627</v>
      </c>
      <c r="BH658" s="245">
        <v>424480.81</v>
      </c>
      <c r="BJ658" s="230" t="s">
        <v>9377</v>
      </c>
      <c r="BK658" s="231">
        <v>594422.87</v>
      </c>
      <c r="BM658" s="209" t="s">
        <v>9440</v>
      </c>
      <c r="BN658" s="210">
        <v>17556.900000000001</v>
      </c>
      <c r="BP658" s="195" t="s">
        <v>9993</v>
      </c>
      <c r="BQ658" s="196">
        <v>120945</v>
      </c>
    </row>
    <row r="659" spans="5:69" x14ac:dyDescent="0.55000000000000004">
      <c r="E659" t="s">
        <v>70237</v>
      </c>
      <c r="G659">
        <v>400</v>
      </c>
      <c r="I659" s="282" t="s">
        <v>5673</v>
      </c>
      <c r="J659" s="282"/>
      <c r="K659" s="283">
        <v>753689.92</v>
      </c>
      <c r="M659" s="242" t="s">
        <v>5426</v>
      </c>
      <c r="N659" s="242"/>
      <c r="O659" s="243">
        <v>6589314.1500000004</v>
      </c>
      <c r="Q659" s="224" t="s">
        <v>3442</v>
      </c>
      <c r="R659" s="224"/>
      <c r="S659" s="225">
        <v>292975.18</v>
      </c>
      <c r="U659" s="203" t="s">
        <v>1111</v>
      </c>
      <c r="V659" s="203"/>
      <c r="W659" s="204">
        <v>2374</v>
      </c>
      <c r="AF659" t="s">
        <v>71204</v>
      </c>
      <c r="AG659" s="284">
        <v>8303.56</v>
      </c>
      <c r="AI659" s="276" t="s">
        <v>70364</v>
      </c>
      <c r="AJ659" s="277">
        <v>3561.31</v>
      </c>
      <c r="AL659" s="246" t="s">
        <v>35978</v>
      </c>
      <c r="AM659" s="247">
        <v>-1503.99</v>
      </c>
      <c r="AO659" s="226" t="s">
        <v>51539</v>
      </c>
      <c r="AP659" s="227">
        <v>2185.59</v>
      </c>
      <c r="AR659" s="207" t="s">
        <v>13010</v>
      </c>
      <c r="AS659" s="208">
        <v>10323.81</v>
      </c>
      <c r="AT659" s="93"/>
      <c r="AU659" s="199" t="s">
        <v>31813</v>
      </c>
      <c r="AV659" s="200">
        <v>7679.63</v>
      </c>
      <c r="BA659" t="s">
        <v>12006</v>
      </c>
      <c r="BB659" s="284">
        <v>8872052.3800000008</v>
      </c>
      <c r="BD659" s="272" t="s">
        <v>11873</v>
      </c>
      <c r="BE659" s="273">
        <v>753689.92</v>
      </c>
      <c r="BG659" s="244" t="s">
        <v>11628</v>
      </c>
      <c r="BH659" s="245">
        <v>6589314.1500000004</v>
      </c>
      <c r="BJ659" s="230" t="s">
        <v>9378</v>
      </c>
      <c r="BK659" s="231">
        <v>292975.18</v>
      </c>
      <c r="BM659" s="209" t="s">
        <v>10586</v>
      </c>
      <c r="BN659" s="210">
        <v>3657</v>
      </c>
      <c r="BP659" s="195" t="s">
        <v>10119</v>
      </c>
      <c r="BQ659" s="196">
        <v>456619</v>
      </c>
    </row>
    <row r="660" spans="5:69" x14ac:dyDescent="0.55000000000000004">
      <c r="E660" t="s">
        <v>70241</v>
      </c>
      <c r="G660">
        <v>495</v>
      </c>
      <c r="I660" s="282" t="s">
        <v>5674</v>
      </c>
      <c r="J660" s="282"/>
      <c r="K660" s="283">
        <v>1633.3</v>
      </c>
      <c r="M660" s="242" t="s">
        <v>5427</v>
      </c>
      <c r="N660" s="242"/>
      <c r="O660" s="243">
        <v>24178.84</v>
      </c>
      <c r="Q660" s="224" t="s">
        <v>3293</v>
      </c>
      <c r="R660" s="224"/>
      <c r="S660" s="225">
        <v>192806.09</v>
      </c>
      <c r="U660" s="203" t="s">
        <v>1112</v>
      </c>
      <c r="V660" s="203"/>
      <c r="W660" s="204">
        <v>1549</v>
      </c>
      <c r="AF660" t="s">
        <v>71205</v>
      </c>
      <c r="AG660" s="284">
        <v>65664</v>
      </c>
      <c r="AI660" s="276" t="s">
        <v>70365</v>
      </c>
      <c r="AJ660" s="277">
        <v>272.45</v>
      </c>
      <c r="AL660" s="246" t="s">
        <v>35979</v>
      </c>
      <c r="AM660" s="247">
        <v>55970.82</v>
      </c>
      <c r="AO660" s="226" t="s">
        <v>34504</v>
      </c>
      <c r="AP660" s="227">
        <v>7429.76</v>
      </c>
      <c r="AR660" s="207" t="s">
        <v>15285</v>
      </c>
      <c r="AS660" s="208">
        <v>22658.06</v>
      </c>
      <c r="AT660" s="93"/>
      <c r="AU660" s="199" t="s">
        <v>31814</v>
      </c>
      <c r="AV660" s="200">
        <v>207355.51</v>
      </c>
      <c r="BA660" t="s">
        <v>39958</v>
      </c>
      <c r="BB660" s="284">
        <v>23189.95</v>
      </c>
      <c r="BD660" s="272" t="s">
        <v>11874</v>
      </c>
      <c r="BE660" s="273">
        <v>1633.3</v>
      </c>
      <c r="BG660" s="244" t="s">
        <v>11629</v>
      </c>
      <c r="BH660" s="245">
        <v>24178.84</v>
      </c>
      <c r="BJ660" s="230" t="s">
        <v>9379</v>
      </c>
      <c r="BK660" s="231">
        <v>192806.09</v>
      </c>
      <c r="BM660" s="209" t="s">
        <v>9784</v>
      </c>
      <c r="BN660" s="210">
        <v>77866.05</v>
      </c>
      <c r="BP660" s="195" t="s">
        <v>10371</v>
      </c>
      <c r="BQ660" s="196">
        <v>231564</v>
      </c>
    </row>
    <row r="661" spans="5:69" x14ac:dyDescent="0.55000000000000004">
      <c r="E661" t="s">
        <v>65915</v>
      </c>
      <c r="G661">
        <v>475</v>
      </c>
      <c r="I661" s="282" t="s">
        <v>5675</v>
      </c>
      <c r="J661" s="282"/>
      <c r="K661" s="283">
        <v>435091.12</v>
      </c>
      <c r="M661" s="242" t="s">
        <v>5428</v>
      </c>
      <c r="N661" s="242"/>
      <c r="O661" s="243">
        <v>170942.12</v>
      </c>
      <c r="Q661" s="224" t="s">
        <v>3444</v>
      </c>
      <c r="R661" s="224"/>
      <c r="S661" s="225">
        <v>1881251.05</v>
      </c>
      <c r="U661" s="203" t="s">
        <v>1113</v>
      </c>
      <c r="V661" s="203"/>
      <c r="W661" s="204">
        <v>752</v>
      </c>
      <c r="AF661" t="s">
        <v>71206</v>
      </c>
      <c r="AG661" s="284">
        <v>6765.12</v>
      </c>
      <c r="AI661" s="276" t="s">
        <v>70366</v>
      </c>
      <c r="AJ661" s="277">
        <v>891.03</v>
      </c>
      <c r="AL661" s="246" t="s">
        <v>35980</v>
      </c>
      <c r="AM661" s="247">
        <v>10327.1</v>
      </c>
      <c r="AO661" s="226" t="s">
        <v>38843</v>
      </c>
      <c r="AP661" s="227">
        <v>6153.83</v>
      </c>
      <c r="AR661" s="207" t="s">
        <v>15286</v>
      </c>
      <c r="AS661" s="208">
        <v>2320</v>
      </c>
      <c r="AT661" s="93"/>
      <c r="AU661" s="199" t="s">
        <v>31815</v>
      </c>
      <c r="AV661" s="200">
        <v>62082.47</v>
      </c>
      <c r="BA661" t="s">
        <v>40056</v>
      </c>
      <c r="BB661" s="284">
        <v>63433.68</v>
      </c>
      <c r="BD661" s="272" t="s">
        <v>11875</v>
      </c>
      <c r="BE661" s="273">
        <v>435091.12</v>
      </c>
      <c r="BG661" s="244" t="s">
        <v>11630</v>
      </c>
      <c r="BH661" s="245">
        <v>170942.12</v>
      </c>
      <c r="BJ661" s="230" t="s">
        <v>9381</v>
      </c>
      <c r="BK661" s="231">
        <v>1881251.05</v>
      </c>
      <c r="BM661" s="209" t="s">
        <v>6640</v>
      </c>
      <c r="BN661" s="210">
        <v>3995</v>
      </c>
      <c r="BP661" s="195" t="s">
        <v>9399</v>
      </c>
      <c r="BQ661" s="196">
        <v>321498.08</v>
      </c>
    </row>
    <row r="662" spans="5:69" x14ac:dyDescent="0.55000000000000004">
      <c r="E662" t="s">
        <v>56952</v>
      </c>
      <c r="G662" s="284">
        <v>9042.4599999999991</v>
      </c>
      <c r="I662" s="282" t="s">
        <v>5677</v>
      </c>
      <c r="J662" s="282"/>
      <c r="K662" s="283">
        <v>476657.51</v>
      </c>
      <c r="M662" s="242" t="s">
        <v>5430</v>
      </c>
      <c r="N662" s="242"/>
      <c r="O662" s="243">
        <v>63886.98</v>
      </c>
      <c r="Q662" s="224" t="s">
        <v>4163</v>
      </c>
      <c r="R662" s="224"/>
      <c r="S662" s="225">
        <v>2846.88</v>
      </c>
      <c r="U662" s="203" t="s">
        <v>1114</v>
      </c>
      <c r="V662" s="203"/>
      <c r="W662" s="204">
        <v>27442.99</v>
      </c>
      <c r="AF662" t="s">
        <v>34311</v>
      </c>
      <c r="AG662" s="284">
        <v>118559.26</v>
      </c>
      <c r="AI662" s="276" t="s">
        <v>70367</v>
      </c>
      <c r="AJ662" s="277">
        <v>12885.38</v>
      </c>
      <c r="AL662" s="246" t="s">
        <v>55786</v>
      </c>
      <c r="AM662" s="247">
        <v>6937.59</v>
      </c>
      <c r="AO662" s="226" t="s">
        <v>46650</v>
      </c>
      <c r="AP662" s="227">
        <v>1187</v>
      </c>
      <c r="AR662" s="207" t="s">
        <v>15287</v>
      </c>
      <c r="AS662" s="208">
        <v>177.48</v>
      </c>
      <c r="AT662" s="93"/>
      <c r="AU662" s="199" t="s">
        <v>31816</v>
      </c>
      <c r="AV662" s="200">
        <v>17394.439999999999</v>
      </c>
      <c r="BA662" t="s">
        <v>51219</v>
      </c>
      <c r="BB662" s="284">
        <v>156645.51</v>
      </c>
      <c r="BD662" s="272" t="s">
        <v>11877</v>
      </c>
      <c r="BE662" s="273">
        <v>476657.51</v>
      </c>
      <c r="BG662" s="244" t="s">
        <v>11632</v>
      </c>
      <c r="BH662" s="245">
        <v>63886.98</v>
      </c>
      <c r="BJ662" s="230" t="s">
        <v>10530</v>
      </c>
      <c r="BK662" s="231">
        <v>2846.88</v>
      </c>
      <c r="BM662" s="209" t="s">
        <v>6893</v>
      </c>
      <c r="BN662" s="210">
        <v>1170</v>
      </c>
      <c r="BP662" s="195" t="s">
        <v>9994</v>
      </c>
      <c r="BQ662" s="196">
        <v>1009681.08</v>
      </c>
    </row>
    <row r="663" spans="5:69" x14ac:dyDescent="0.55000000000000004">
      <c r="E663" t="s">
        <v>56954</v>
      </c>
      <c r="G663">
        <v>61.78</v>
      </c>
      <c r="I663" s="282" t="s">
        <v>5678</v>
      </c>
      <c r="J663" s="282"/>
      <c r="K663" s="283">
        <v>9297442.4800000004</v>
      </c>
      <c r="M663" s="242" t="s">
        <v>5431</v>
      </c>
      <c r="N663" s="242"/>
      <c r="O663" s="243">
        <v>182935.61</v>
      </c>
      <c r="Q663" s="224" t="s">
        <v>3445</v>
      </c>
      <c r="R663" s="224"/>
      <c r="S663" s="225">
        <v>9024</v>
      </c>
      <c r="U663" s="203" t="s">
        <v>1115</v>
      </c>
      <c r="V663" s="203"/>
      <c r="W663" s="204">
        <v>2255</v>
      </c>
      <c r="AF663" t="s">
        <v>35826</v>
      </c>
      <c r="AG663" s="284">
        <v>88841.55</v>
      </c>
      <c r="AI663" s="276" t="s">
        <v>70368</v>
      </c>
      <c r="AJ663" s="277">
        <v>49201.85</v>
      </c>
      <c r="AL663" s="246" t="s">
        <v>34497</v>
      </c>
      <c r="AM663" s="247">
        <v>3637.4</v>
      </c>
      <c r="AO663" s="226" t="s">
        <v>15319</v>
      </c>
      <c r="AP663" s="227">
        <v>80682.210000000006</v>
      </c>
      <c r="AR663" s="207" t="s">
        <v>15288</v>
      </c>
      <c r="AS663" s="208">
        <v>502.98</v>
      </c>
      <c r="AT663" s="93"/>
      <c r="AU663" s="199" t="s">
        <v>31817</v>
      </c>
      <c r="AV663" s="200">
        <v>42496.81</v>
      </c>
      <c r="BA663" t="s">
        <v>46527</v>
      </c>
      <c r="BB663" s="284">
        <v>17400</v>
      </c>
      <c r="BD663" s="272" t="s">
        <v>11878</v>
      </c>
      <c r="BE663" s="273">
        <v>9297442.4800000004</v>
      </c>
      <c r="BG663" s="244" t="s">
        <v>11633</v>
      </c>
      <c r="BH663" s="245">
        <v>182935.61</v>
      </c>
      <c r="BJ663" s="230" t="s">
        <v>9382</v>
      </c>
      <c r="BK663" s="231">
        <v>9024</v>
      </c>
      <c r="BM663" s="209" t="s">
        <v>7064</v>
      </c>
      <c r="BN663" s="210">
        <v>943</v>
      </c>
      <c r="BP663" s="195" t="s">
        <v>7654</v>
      </c>
      <c r="BQ663" s="196">
        <v>311884.51</v>
      </c>
    </row>
    <row r="664" spans="5:69" x14ac:dyDescent="0.55000000000000004">
      <c r="E664" t="s">
        <v>56955</v>
      </c>
      <c r="G664" s="284">
        <v>17575</v>
      </c>
      <c r="I664" s="282" t="s">
        <v>5679</v>
      </c>
      <c r="J664" s="282"/>
      <c r="K664" s="283">
        <v>96538.18</v>
      </c>
      <c r="M664" s="242" t="s">
        <v>5432</v>
      </c>
      <c r="N664" s="242"/>
      <c r="O664" s="243">
        <v>1600793.76</v>
      </c>
      <c r="Q664" s="224" t="s">
        <v>3446</v>
      </c>
      <c r="R664" s="224"/>
      <c r="S664" s="225">
        <v>133012.44</v>
      </c>
      <c r="U664" s="203" t="s">
        <v>1117</v>
      </c>
      <c r="V664" s="203"/>
      <c r="W664" s="204">
        <v>2200</v>
      </c>
      <c r="AF664" t="s">
        <v>71207</v>
      </c>
      <c r="AG664" s="284">
        <v>22124.83</v>
      </c>
      <c r="AI664" s="276" t="s">
        <v>70167</v>
      </c>
      <c r="AJ664" s="277">
        <v>17658.830000000002</v>
      </c>
      <c r="AL664" s="246" t="s">
        <v>58928</v>
      </c>
      <c r="AM664" s="247">
        <v>6978.74</v>
      </c>
      <c r="AO664" s="226" t="s">
        <v>15320</v>
      </c>
      <c r="AP664" s="227">
        <v>5511.02</v>
      </c>
      <c r="AR664" s="207" t="s">
        <v>15289</v>
      </c>
      <c r="AS664" s="208">
        <v>6832</v>
      </c>
      <c r="AT664" s="93"/>
      <c r="AU664" s="199" t="s">
        <v>31818</v>
      </c>
      <c r="AV664" s="200">
        <v>23988.47</v>
      </c>
      <c r="BA664" t="s">
        <v>66356</v>
      </c>
      <c r="BB664" s="284">
        <v>87529.600000000006</v>
      </c>
      <c r="BD664" s="272" t="s">
        <v>11879</v>
      </c>
      <c r="BE664" s="273">
        <v>96538.18</v>
      </c>
      <c r="BG664" s="244" t="s">
        <v>11634</v>
      </c>
      <c r="BH664" s="245">
        <v>1600793.76</v>
      </c>
      <c r="BJ664" s="230" t="s">
        <v>9383</v>
      </c>
      <c r="BK664" s="231">
        <v>133012.44</v>
      </c>
      <c r="BM664" s="209" t="s">
        <v>7306</v>
      </c>
      <c r="BN664" s="210">
        <v>11522</v>
      </c>
      <c r="BP664" s="195" t="s">
        <v>10372</v>
      </c>
      <c r="BQ664" s="196">
        <v>294846.07</v>
      </c>
    </row>
    <row r="665" spans="5:69" x14ac:dyDescent="0.55000000000000004">
      <c r="E665" t="s">
        <v>56957</v>
      </c>
      <c r="G665">
        <v>75</v>
      </c>
      <c r="I665" s="282" t="s">
        <v>5680</v>
      </c>
      <c r="J665" s="282"/>
      <c r="K665" s="283">
        <v>24986175.510000002</v>
      </c>
      <c r="M665" s="242" t="s">
        <v>5433</v>
      </c>
      <c r="N665" s="242"/>
      <c r="O665" s="243">
        <v>419294.23</v>
      </c>
      <c r="Q665" s="224" t="s">
        <v>3447</v>
      </c>
      <c r="R665" s="224"/>
      <c r="S665" s="225">
        <v>1493015.32</v>
      </c>
      <c r="U665" s="203" t="s">
        <v>1118</v>
      </c>
      <c r="V665" s="203"/>
      <c r="W665" s="204">
        <v>788</v>
      </c>
      <c r="AF665" t="s">
        <v>71208</v>
      </c>
      <c r="AG665" s="284">
        <v>2800</v>
      </c>
      <c r="AI665" s="276" t="s">
        <v>61077</v>
      </c>
      <c r="AJ665" s="277">
        <v>65832.42</v>
      </c>
      <c r="AL665" s="246" t="s">
        <v>42130</v>
      </c>
      <c r="AM665" s="247">
        <v>531.6</v>
      </c>
      <c r="AO665" s="226" t="s">
        <v>15321</v>
      </c>
      <c r="AP665" s="227">
        <v>18472.080000000002</v>
      </c>
      <c r="AR665" s="207" t="s">
        <v>15290</v>
      </c>
      <c r="AS665" s="208">
        <v>60251.76</v>
      </c>
      <c r="AT665" s="93"/>
      <c r="AU665" s="199" t="s">
        <v>31819</v>
      </c>
      <c r="AV665" s="200">
        <v>56468.15</v>
      </c>
      <c r="BA665" t="s">
        <v>46562</v>
      </c>
      <c r="BB665">
        <v>598.66</v>
      </c>
      <c r="BD665" s="272" t="s">
        <v>11880</v>
      </c>
      <c r="BE665" s="273">
        <v>24986175.510000002</v>
      </c>
      <c r="BG665" s="244" t="s">
        <v>11635</v>
      </c>
      <c r="BH665" s="245">
        <v>419294.23</v>
      </c>
      <c r="BJ665" s="230" t="s">
        <v>9384</v>
      </c>
      <c r="BK665" s="231">
        <v>1493015.32</v>
      </c>
      <c r="BM665" s="209" t="s">
        <v>7721</v>
      </c>
      <c r="BN665" s="210">
        <v>9738</v>
      </c>
      <c r="BP665" s="195" t="s">
        <v>9400</v>
      </c>
      <c r="BQ665" s="196">
        <v>29625.07</v>
      </c>
    </row>
    <row r="666" spans="5:69" x14ac:dyDescent="0.55000000000000004">
      <c r="E666" t="s">
        <v>56958</v>
      </c>
      <c r="G666">
        <v>2.16</v>
      </c>
      <c r="I666" s="282" t="s">
        <v>5681</v>
      </c>
      <c r="J666" s="282"/>
      <c r="K666" s="283">
        <v>581138.25</v>
      </c>
      <c r="M666" s="242" t="s">
        <v>5434</v>
      </c>
      <c r="N666" s="242"/>
      <c r="O666" s="243">
        <v>6493513.8200000003</v>
      </c>
      <c r="Q666" s="224" t="s">
        <v>3294</v>
      </c>
      <c r="R666" s="224"/>
      <c r="S666" s="225">
        <v>546966.6</v>
      </c>
      <c r="U666" s="203" t="s">
        <v>1119</v>
      </c>
      <c r="V666" s="203"/>
      <c r="W666" s="204">
        <v>1476</v>
      </c>
      <c r="AF666" t="s">
        <v>54111</v>
      </c>
      <c r="AG666" s="284">
        <v>2401</v>
      </c>
      <c r="AI666" s="276" t="s">
        <v>61284</v>
      </c>
      <c r="AJ666" s="277">
        <v>5036.33</v>
      </c>
      <c r="AL666" s="246" t="s">
        <v>15329</v>
      </c>
      <c r="AM666" s="247">
        <v>40.67</v>
      </c>
      <c r="AO666" s="226" t="s">
        <v>15322</v>
      </c>
      <c r="AP666" s="227">
        <v>6245.16</v>
      </c>
      <c r="AR666" s="207" t="s">
        <v>15291</v>
      </c>
      <c r="AS666" s="208">
        <v>210938.78</v>
      </c>
      <c r="AT666" s="93"/>
      <c r="AU666" s="199" t="s">
        <v>31820</v>
      </c>
      <c r="AV666" s="200">
        <v>63555.69</v>
      </c>
      <c r="BA666" t="s">
        <v>69669</v>
      </c>
      <c r="BB666" s="284">
        <v>48212.07</v>
      </c>
      <c r="BD666" s="272" t="s">
        <v>11881</v>
      </c>
      <c r="BE666" s="273">
        <v>581138.25</v>
      </c>
      <c r="BG666" s="244" t="s">
        <v>11636</v>
      </c>
      <c r="BH666" s="245">
        <v>6493513.8200000003</v>
      </c>
      <c r="BJ666" s="230" t="s">
        <v>9385</v>
      </c>
      <c r="BK666" s="231">
        <v>546966.6</v>
      </c>
      <c r="BM666" s="209" t="s">
        <v>10490</v>
      </c>
      <c r="BN666" s="210">
        <v>1726</v>
      </c>
      <c r="BP666" s="195" t="s">
        <v>9995</v>
      </c>
      <c r="BQ666" s="196">
        <v>636355.65</v>
      </c>
    </row>
    <row r="667" spans="5:69" x14ac:dyDescent="0.55000000000000004">
      <c r="E667" t="s">
        <v>70235</v>
      </c>
      <c r="G667">
        <v>950</v>
      </c>
      <c r="I667" s="282" t="s">
        <v>5682</v>
      </c>
      <c r="J667" s="282"/>
      <c r="K667" s="283">
        <v>80818.14</v>
      </c>
      <c r="M667" s="242" t="s">
        <v>5435</v>
      </c>
      <c r="N667" s="242"/>
      <c r="O667" s="243">
        <v>111107</v>
      </c>
      <c r="Q667" s="224" t="s">
        <v>3448</v>
      </c>
      <c r="R667" s="224"/>
      <c r="S667" s="225">
        <v>1634422.99</v>
      </c>
      <c r="U667" s="203" t="s">
        <v>1120</v>
      </c>
      <c r="V667" s="203"/>
      <c r="W667" s="204">
        <v>3311</v>
      </c>
      <c r="AF667" t="s">
        <v>47375</v>
      </c>
      <c r="AG667" s="284">
        <v>31007.360000000001</v>
      </c>
      <c r="AI667" s="276" t="s">
        <v>61285</v>
      </c>
      <c r="AJ667" s="277">
        <v>15916.26</v>
      </c>
      <c r="AL667" s="246" t="s">
        <v>15330</v>
      </c>
      <c r="AM667" s="247">
        <v>130.24</v>
      </c>
      <c r="AO667" s="226" t="s">
        <v>46651</v>
      </c>
      <c r="AP667" s="227">
        <v>274.18</v>
      </c>
      <c r="AR667" s="207" t="s">
        <v>15292</v>
      </c>
      <c r="AS667" s="208">
        <v>19739.580000000002</v>
      </c>
      <c r="AT667" s="93"/>
      <c r="AU667" s="199" t="s">
        <v>31821</v>
      </c>
      <c r="AV667" s="200">
        <v>32765.279999999999</v>
      </c>
      <c r="BA667" t="s">
        <v>66452</v>
      </c>
      <c r="BB667" s="284">
        <v>2498.09</v>
      </c>
      <c r="BD667" s="272" t="s">
        <v>11882</v>
      </c>
      <c r="BE667" s="273">
        <v>80818.14</v>
      </c>
      <c r="BG667" s="244" t="s">
        <v>11637</v>
      </c>
      <c r="BH667" s="245">
        <v>111107</v>
      </c>
      <c r="BJ667" s="230" t="s">
        <v>9387</v>
      </c>
      <c r="BK667" s="231">
        <v>1634422.99</v>
      </c>
      <c r="BM667" s="209" t="s">
        <v>8657</v>
      </c>
      <c r="BN667" s="210">
        <v>499.98</v>
      </c>
      <c r="BP667" s="195" t="s">
        <v>10091</v>
      </c>
      <c r="BQ667" s="196">
        <v>15671</v>
      </c>
    </row>
    <row r="668" spans="5:69" x14ac:dyDescent="0.55000000000000004">
      <c r="E668" t="s">
        <v>56962</v>
      </c>
      <c r="G668" s="284">
        <v>70537.53</v>
      </c>
      <c r="I668" s="282" t="s">
        <v>5683</v>
      </c>
      <c r="J668" s="282"/>
      <c r="K668" s="283">
        <v>365148.88</v>
      </c>
      <c r="M668" s="242" t="s">
        <v>5436</v>
      </c>
      <c r="N668" s="242"/>
      <c r="O668" s="243">
        <v>208285.77</v>
      </c>
      <c r="Q668" s="224" t="s">
        <v>3449</v>
      </c>
      <c r="R668" s="224"/>
      <c r="S668" s="225">
        <v>4156230.21</v>
      </c>
      <c r="U668" s="203" t="s">
        <v>4023</v>
      </c>
      <c r="V668" s="203"/>
      <c r="W668" s="204">
        <v>1106.0999999999999</v>
      </c>
      <c r="AF668" t="s">
        <v>47376</v>
      </c>
      <c r="AG668" s="284">
        <v>3570.35</v>
      </c>
      <c r="AI668" s="276" t="s">
        <v>66919</v>
      </c>
      <c r="AJ668" s="277">
        <v>2060.52</v>
      </c>
      <c r="AL668" s="246" t="s">
        <v>33093</v>
      </c>
      <c r="AM668" s="247">
        <v>11663.99</v>
      </c>
      <c r="AO668" s="226" t="s">
        <v>51540</v>
      </c>
      <c r="AP668" s="227">
        <v>17609.36</v>
      </c>
      <c r="AR668" s="207" t="s">
        <v>15293</v>
      </c>
      <c r="AS668" s="208">
        <v>5935</v>
      </c>
      <c r="AT668" s="93"/>
      <c r="AU668" s="199" t="s">
        <v>31822</v>
      </c>
      <c r="AV668" s="200">
        <v>46436.55</v>
      </c>
      <c r="BA668" t="s">
        <v>12007</v>
      </c>
      <c r="BB668" s="284">
        <v>2965719.39</v>
      </c>
      <c r="BD668" s="272" t="s">
        <v>11883</v>
      </c>
      <c r="BE668" s="273">
        <v>365148.88</v>
      </c>
      <c r="BG668" s="244" t="s">
        <v>11638</v>
      </c>
      <c r="BH668" s="245">
        <v>208285.77</v>
      </c>
      <c r="BJ668" s="230" t="s">
        <v>9388</v>
      </c>
      <c r="BK668" s="231">
        <v>4156230.21</v>
      </c>
      <c r="BM668" s="209" t="s">
        <v>8899</v>
      </c>
      <c r="BN668" s="210">
        <v>6802</v>
      </c>
      <c r="BP668" s="195" t="s">
        <v>10373</v>
      </c>
      <c r="BQ668" s="196">
        <v>32192</v>
      </c>
    </row>
    <row r="669" spans="5:69" x14ac:dyDescent="0.55000000000000004">
      <c r="E669" t="s">
        <v>56963</v>
      </c>
      <c r="G669" s="284">
        <v>1583.16</v>
      </c>
      <c r="I669" s="282" t="s">
        <v>5684</v>
      </c>
      <c r="J669" s="282"/>
      <c r="K669" s="283">
        <v>783976.76</v>
      </c>
      <c r="M669" s="242" t="s">
        <v>5437</v>
      </c>
      <c r="N669" s="242"/>
      <c r="O669" s="243">
        <v>524575.37</v>
      </c>
      <c r="Q669" s="224" t="s">
        <v>3451</v>
      </c>
      <c r="R669" s="224"/>
      <c r="S669" s="225">
        <v>731618.74</v>
      </c>
      <c r="U669" s="203" t="s">
        <v>1121</v>
      </c>
      <c r="V669" s="203"/>
      <c r="W669" s="204">
        <v>2642.12</v>
      </c>
      <c r="AF669" t="s">
        <v>36882</v>
      </c>
      <c r="AG669" s="284">
        <v>21516.82</v>
      </c>
      <c r="AI669" s="276" t="s">
        <v>63976</v>
      </c>
      <c r="AJ669" s="277">
        <v>15992.2</v>
      </c>
      <c r="AL669" s="246" t="s">
        <v>35984</v>
      </c>
      <c r="AM669" s="247">
        <v>35.75</v>
      </c>
      <c r="AO669" s="226" t="s">
        <v>49596</v>
      </c>
      <c r="AP669" s="227">
        <v>66664.27</v>
      </c>
      <c r="AR669" s="207" t="s">
        <v>15294</v>
      </c>
      <c r="AS669" s="208">
        <v>12560</v>
      </c>
      <c r="AT669" s="93"/>
      <c r="AU669" s="199" t="s">
        <v>13262</v>
      </c>
      <c r="AV669" s="200">
        <v>23038.880000000001</v>
      </c>
      <c r="BA669" t="s">
        <v>39959</v>
      </c>
      <c r="BB669" s="284">
        <v>13851.69</v>
      </c>
      <c r="BD669" s="272" t="s">
        <v>11884</v>
      </c>
      <c r="BE669" s="273">
        <v>783976.76</v>
      </c>
      <c r="BG669" s="244" t="s">
        <v>11639</v>
      </c>
      <c r="BH669" s="245">
        <v>524575.37</v>
      </c>
      <c r="BJ669" s="230" t="s">
        <v>9390</v>
      </c>
      <c r="BK669" s="231">
        <v>731618.74</v>
      </c>
      <c r="BM669" s="209" t="s">
        <v>9785</v>
      </c>
      <c r="BN669" s="210">
        <v>36395.980000000003</v>
      </c>
      <c r="BP669" s="195" t="s">
        <v>9996</v>
      </c>
      <c r="BQ669" s="196">
        <v>47863</v>
      </c>
    </row>
    <row r="670" spans="5:69" x14ac:dyDescent="0.55000000000000004">
      <c r="E670" t="s">
        <v>56964</v>
      </c>
      <c r="G670" s="284">
        <v>25949.97</v>
      </c>
      <c r="I670" s="282" t="s">
        <v>5685</v>
      </c>
      <c r="J670" s="282"/>
      <c r="K670" s="283">
        <v>820169.25</v>
      </c>
      <c r="M670" s="242" t="s">
        <v>5438</v>
      </c>
      <c r="N670" s="242"/>
      <c r="O670" s="243">
        <v>88786.7</v>
      </c>
      <c r="Q670" s="224" t="s">
        <v>3295</v>
      </c>
      <c r="R670" s="224"/>
      <c r="S670" s="225">
        <v>29539.49</v>
      </c>
      <c r="U670" s="203" t="s">
        <v>1122</v>
      </c>
      <c r="V670" s="203"/>
      <c r="W670" s="204">
        <v>219.9</v>
      </c>
      <c r="AF670" t="s">
        <v>71209</v>
      </c>
      <c r="AG670" s="284">
        <v>3537</v>
      </c>
      <c r="AI670" s="276" t="s">
        <v>66920</v>
      </c>
      <c r="AJ670" s="277">
        <v>-76.819999999999993</v>
      </c>
      <c r="AL670" s="246" t="s">
        <v>15331</v>
      </c>
      <c r="AM670" s="247">
        <v>1140.93</v>
      </c>
      <c r="AO670" s="226" t="s">
        <v>49597</v>
      </c>
      <c r="AP670" s="227">
        <v>5099.3500000000004</v>
      </c>
      <c r="AR670" s="207" t="s">
        <v>15295</v>
      </c>
      <c r="AS670" s="208">
        <v>151093</v>
      </c>
      <c r="AT670" s="93"/>
      <c r="AU670" s="199" t="s">
        <v>31823</v>
      </c>
      <c r="AV670" s="200">
        <v>207355.51</v>
      </c>
      <c r="BA670" t="s">
        <v>66240</v>
      </c>
      <c r="BB670" s="284">
        <v>37842.730000000003</v>
      </c>
      <c r="BD670" s="272" t="s">
        <v>11885</v>
      </c>
      <c r="BE670" s="273">
        <v>820169.25</v>
      </c>
      <c r="BG670" s="244" t="s">
        <v>11640</v>
      </c>
      <c r="BH670" s="245">
        <v>88786.7</v>
      </c>
      <c r="BJ670" s="230" t="s">
        <v>9391</v>
      </c>
      <c r="BK670" s="231">
        <v>29539.49</v>
      </c>
      <c r="BM670" s="209" t="s">
        <v>6641</v>
      </c>
      <c r="BN670" s="210">
        <v>123566.92</v>
      </c>
      <c r="BP670" s="195" t="s">
        <v>7655</v>
      </c>
      <c r="BQ670" s="196">
        <v>283155.90000000002</v>
      </c>
    </row>
    <row r="671" spans="5:69" x14ac:dyDescent="0.55000000000000004">
      <c r="E671" t="s">
        <v>56965</v>
      </c>
      <c r="G671" s="284">
        <v>54191.46</v>
      </c>
      <c r="I671" s="282" t="s">
        <v>5686</v>
      </c>
      <c r="J671" s="282"/>
      <c r="K671" s="283">
        <v>7215387.4199999999</v>
      </c>
      <c r="M671" s="242" t="s">
        <v>5439</v>
      </c>
      <c r="N671" s="242"/>
      <c r="O671" s="243">
        <v>182390.72</v>
      </c>
      <c r="Q671" s="224" t="s">
        <v>3452</v>
      </c>
      <c r="R671" s="224"/>
      <c r="S671" s="225">
        <v>637333.24</v>
      </c>
      <c r="U671" s="203" t="s">
        <v>1123</v>
      </c>
      <c r="V671" s="203"/>
      <c r="W671" s="204">
        <v>63322.97</v>
      </c>
      <c r="AF671" t="s">
        <v>71210</v>
      </c>
      <c r="AG671" s="284">
        <v>21133.01</v>
      </c>
      <c r="AI671" s="276" t="s">
        <v>70369</v>
      </c>
      <c r="AJ671" s="277">
        <v>29.79</v>
      </c>
      <c r="AL671" s="246" t="s">
        <v>34511</v>
      </c>
      <c r="AM671" s="247">
        <v>7136.23</v>
      </c>
      <c r="AO671" s="226" t="s">
        <v>49598</v>
      </c>
      <c r="AP671" s="227">
        <v>15259.34</v>
      </c>
      <c r="AR671" s="207" t="s">
        <v>15296</v>
      </c>
      <c r="AS671" s="208">
        <v>195315.86</v>
      </c>
      <c r="AT671" s="93"/>
      <c r="AU671" s="199" t="s">
        <v>13263</v>
      </c>
      <c r="AV671" s="200">
        <v>334045</v>
      </c>
      <c r="BA671" t="s">
        <v>51385</v>
      </c>
      <c r="BB671" s="284">
        <v>2377.27</v>
      </c>
      <c r="BD671" s="272" t="s">
        <v>11886</v>
      </c>
      <c r="BE671" s="273">
        <v>7215387.4199999999</v>
      </c>
      <c r="BG671" s="244" t="s">
        <v>11641</v>
      </c>
      <c r="BH671" s="245">
        <v>182390.72</v>
      </c>
      <c r="BJ671" s="230" t="s">
        <v>9392</v>
      </c>
      <c r="BK671" s="231">
        <v>637333.24</v>
      </c>
      <c r="BM671" s="209" t="s">
        <v>7065</v>
      </c>
      <c r="BN671" s="210">
        <v>6074</v>
      </c>
      <c r="BP671" s="195" t="s">
        <v>10374</v>
      </c>
      <c r="BQ671" s="196">
        <v>226064</v>
      </c>
    </row>
    <row r="672" spans="5:69" x14ac:dyDescent="0.55000000000000004">
      <c r="E672" t="s">
        <v>70247</v>
      </c>
      <c r="G672" s="284">
        <v>18050</v>
      </c>
      <c r="I672" s="282" t="s">
        <v>5688</v>
      </c>
      <c r="J672" s="282"/>
      <c r="K672" s="283">
        <v>6337620.0499999998</v>
      </c>
      <c r="M672" s="242" t="s">
        <v>5440</v>
      </c>
      <c r="N672" s="242"/>
      <c r="O672" s="243">
        <v>3931588.87</v>
      </c>
      <c r="Q672" s="224" t="s">
        <v>3454</v>
      </c>
      <c r="R672" s="224"/>
      <c r="S672" s="225">
        <v>1343945.38</v>
      </c>
      <c r="U672" s="203" t="s">
        <v>1124</v>
      </c>
      <c r="V672" s="203"/>
      <c r="W672" s="204">
        <v>671.21</v>
      </c>
      <c r="AF672" t="s">
        <v>71211</v>
      </c>
      <c r="AG672" s="284">
        <v>1029.99</v>
      </c>
      <c r="AI672" s="276" t="s">
        <v>66921</v>
      </c>
      <c r="AJ672" s="277">
        <v>3712.21</v>
      </c>
      <c r="AL672" s="246" t="s">
        <v>49599</v>
      </c>
      <c r="AM672" s="247">
        <v>-9775.43</v>
      </c>
      <c r="AO672" s="226" t="s">
        <v>51541</v>
      </c>
      <c r="AP672" s="227">
        <v>13653.03</v>
      </c>
      <c r="AR672" s="207" t="s">
        <v>15297</v>
      </c>
      <c r="AS672" s="208">
        <v>11847.47</v>
      </c>
      <c r="AT672" s="93"/>
      <c r="AU672" s="199" t="s">
        <v>13264</v>
      </c>
      <c r="AV672" s="200">
        <v>172438.92</v>
      </c>
      <c r="BA672" t="s">
        <v>12010</v>
      </c>
      <c r="BB672" s="284">
        <v>809048.99</v>
      </c>
      <c r="BD672" s="272" t="s">
        <v>11888</v>
      </c>
      <c r="BE672" s="273">
        <v>6337620.0499999998</v>
      </c>
      <c r="BG672" s="244" t="s">
        <v>11642</v>
      </c>
      <c r="BH672" s="245">
        <v>3931588.87</v>
      </c>
      <c r="BJ672" s="230" t="s">
        <v>9394</v>
      </c>
      <c r="BK672" s="231">
        <v>1343945.38</v>
      </c>
      <c r="BM672" s="209" t="s">
        <v>7307</v>
      </c>
      <c r="BN672" s="210">
        <v>71868.69</v>
      </c>
      <c r="BP672" s="195" t="s">
        <v>9997</v>
      </c>
      <c r="BQ672" s="196">
        <v>509219.9</v>
      </c>
    </row>
    <row r="673" spans="5:69" x14ac:dyDescent="0.55000000000000004">
      <c r="E673" t="s">
        <v>70249</v>
      </c>
      <c r="G673" s="284">
        <v>16150</v>
      </c>
      <c r="I673" s="282" t="s">
        <v>5689</v>
      </c>
      <c r="J673" s="282"/>
      <c r="K673" s="283">
        <v>109425079.69</v>
      </c>
      <c r="M673" s="242" t="s">
        <v>5441</v>
      </c>
      <c r="N673" s="242"/>
      <c r="O673" s="243">
        <v>44535.199999999997</v>
      </c>
      <c r="Q673" s="224" t="s">
        <v>3455</v>
      </c>
      <c r="R673" s="224"/>
      <c r="S673" s="225">
        <v>21919.759999999998</v>
      </c>
      <c r="U673" s="203" t="s">
        <v>1125</v>
      </c>
      <c r="V673" s="203"/>
      <c r="W673" s="204">
        <v>35866</v>
      </c>
      <c r="AF673" t="s">
        <v>71212</v>
      </c>
      <c r="AG673" s="284">
        <v>13466.91</v>
      </c>
      <c r="AI673" s="276" t="s">
        <v>62533</v>
      </c>
      <c r="AJ673" s="277">
        <v>65137.47</v>
      </c>
      <c r="AL673" s="246" t="s">
        <v>58422</v>
      </c>
      <c r="AM673" s="247">
        <v>40323</v>
      </c>
      <c r="AO673" s="226" t="s">
        <v>15324</v>
      </c>
      <c r="AP673" s="227">
        <v>84467.9</v>
      </c>
      <c r="AR673" s="207" t="s">
        <v>15298</v>
      </c>
      <c r="AS673" s="208">
        <v>79850.820000000007</v>
      </c>
      <c r="AT673" s="93"/>
      <c r="AU673" s="199" t="s">
        <v>31824</v>
      </c>
      <c r="AV673" s="200">
        <v>42496.81</v>
      </c>
      <c r="BA673" t="s">
        <v>40058</v>
      </c>
      <c r="BB673">
        <v>958.78</v>
      </c>
      <c r="BD673" s="272" t="s">
        <v>11889</v>
      </c>
      <c r="BE673" s="273">
        <v>109425079.69</v>
      </c>
      <c r="BG673" s="244" t="s">
        <v>11643</v>
      </c>
      <c r="BH673" s="245">
        <v>44535.199999999997</v>
      </c>
      <c r="BJ673" s="230" t="s">
        <v>9396</v>
      </c>
      <c r="BK673" s="231">
        <v>21919.759999999998</v>
      </c>
      <c r="BM673" s="209" t="s">
        <v>7578</v>
      </c>
      <c r="BN673" s="210">
        <v>147769.22</v>
      </c>
      <c r="BP673" s="195" t="s">
        <v>10375</v>
      </c>
      <c r="BQ673" s="196">
        <v>300238</v>
      </c>
    </row>
    <row r="674" spans="5:69" x14ac:dyDescent="0.55000000000000004">
      <c r="E674" t="s">
        <v>56972</v>
      </c>
      <c r="G674" s="284">
        <v>4074.75</v>
      </c>
      <c r="I674" s="282" t="s">
        <v>5690</v>
      </c>
      <c r="J674" s="282"/>
      <c r="K674" s="283">
        <v>215.03</v>
      </c>
      <c r="M674" s="242" t="s">
        <v>5442</v>
      </c>
      <c r="N674" s="242"/>
      <c r="O674" s="243">
        <v>3839004.18</v>
      </c>
      <c r="Q674" s="224" t="s">
        <v>3297</v>
      </c>
      <c r="R674" s="224"/>
      <c r="S674" s="225">
        <v>522941.48</v>
      </c>
      <c r="U674" s="203" t="s">
        <v>1126</v>
      </c>
      <c r="V674" s="203"/>
      <c r="W674" s="204">
        <v>1313</v>
      </c>
      <c r="AF674" t="s">
        <v>71213</v>
      </c>
      <c r="AG674">
        <v>423.09</v>
      </c>
      <c r="AI674" s="276" t="s">
        <v>63977</v>
      </c>
      <c r="AJ674" s="277">
        <v>10019.1</v>
      </c>
      <c r="AL674" s="246" t="s">
        <v>51543</v>
      </c>
      <c r="AM674" s="247">
        <v>18428.59</v>
      </c>
      <c r="AO674" s="226" t="s">
        <v>34505</v>
      </c>
      <c r="AP674" s="227">
        <v>1260594.47</v>
      </c>
      <c r="AR674" s="207" t="s">
        <v>15299</v>
      </c>
      <c r="AS674" s="208">
        <v>21000</v>
      </c>
      <c r="AT674" s="93"/>
      <c r="AU674" s="199" t="s">
        <v>13265</v>
      </c>
      <c r="AV674" s="200">
        <v>1674.16</v>
      </c>
      <c r="BA674" t="s">
        <v>51220</v>
      </c>
      <c r="BB674" s="284">
        <v>68301.19</v>
      </c>
      <c r="BD674" s="272" t="s">
        <v>11890</v>
      </c>
      <c r="BE674" s="273">
        <v>215.03</v>
      </c>
      <c r="BG674" s="244" t="s">
        <v>11644</v>
      </c>
      <c r="BH674" s="245">
        <v>3839004.18</v>
      </c>
      <c r="BJ674" s="230" t="s">
        <v>9397</v>
      </c>
      <c r="BK674" s="231">
        <v>522941.48</v>
      </c>
      <c r="BM674" s="209" t="s">
        <v>7722</v>
      </c>
      <c r="BN674" s="210">
        <v>164071</v>
      </c>
      <c r="BP674" s="195" t="s">
        <v>9998</v>
      </c>
      <c r="BQ674" s="196">
        <v>300238</v>
      </c>
    </row>
    <row r="675" spans="5:69" x14ac:dyDescent="0.55000000000000004">
      <c r="E675" t="s">
        <v>56973</v>
      </c>
      <c r="G675" s="284">
        <v>5700</v>
      </c>
      <c r="I675" s="282" t="s">
        <v>5691</v>
      </c>
      <c r="J675" s="282"/>
      <c r="K675" s="283">
        <v>376008.01</v>
      </c>
      <c r="M675" s="242" t="s">
        <v>5443</v>
      </c>
      <c r="N675" s="242"/>
      <c r="O675" s="243">
        <v>590582.81000000006</v>
      </c>
      <c r="Q675" s="224" t="s">
        <v>3456</v>
      </c>
      <c r="R675" s="224"/>
      <c r="S675" s="225">
        <v>297097.86</v>
      </c>
      <c r="U675" s="203" t="s">
        <v>1127</v>
      </c>
      <c r="V675" s="203"/>
      <c r="W675" s="204">
        <v>1492.58</v>
      </c>
      <c r="AF675" t="s">
        <v>69818</v>
      </c>
      <c r="AG675" s="284">
        <v>3000</v>
      </c>
      <c r="AI675" s="276" t="s">
        <v>66922</v>
      </c>
      <c r="AJ675" s="277">
        <v>-600.04999999999995</v>
      </c>
      <c r="AL675" s="246" t="s">
        <v>51544</v>
      </c>
      <c r="AM675" s="247">
        <v>1410.57</v>
      </c>
      <c r="AO675" s="226" t="s">
        <v>15325</v>
      </c>
      <c r="AP675" s="227">
        <v>464183.98</v>
      </c>
      <c r="AR675" s="207" t="s">
        <v>15300</v>
      </c>
      <c r="AS675" s="208">
        <v>1282.8</v>
      </c>
      <c r="AT675" s="93"/>
      <c r="AU675" s="199" t="s">
        <v>13266</v>
      </c>
      <c r="AV675" s="200">
        <v>167313.18</v>
      </c>
      <c r="BA675" t="s">
        <v>46528</v>
      </c>
      <c r="BB675" s="284">
        <v>1365</v>
      </c>
      <c r="BD675" s="272" t="s">
        <v>11891</v>
      </c>
      <c r="BE675" s="273">
        <v>376008.01</v>
      </c>
      <c r="BG675" s="244" t="s">
        <v>11645</v>
      </c>
      <c r="BH675" s="245">
        <v>590582.81000000006</v>
      </c>
      <c r="BJ675" s="230" t="s">
        <v>9398</v>
      </c>
      <c r="BK675" s="231">
        <v>297097.86</v>
      </c>
      <c r="BM675" s="209" t="s">
        <v>8018</v>
      </c>
      <c r="BN675" s="210">
        <v>26902.880000000001</v>
      </c>
      <c r="BP675" s="195" t="s">
        <v>7657</v>
      </c>
      <c r="BQ675" s="196">
        <v>576.55999999999995</v>
      </c>
    </row>
    <row r="676" spans="5:69" x14ac:dyDescent="0.55000000000000004">
      <c r="E676" t="s">
        <v>56975</v>
      </c>
      <c r="G676" s="284">
        <v>3159</v>
      </c>
      <c r="I676" s="282" t="s">
        <v>5692</v>
      </c>
      <c r="J676" s="282"/>
      <c r="K676" s="283">
        <v>57.29</v>
      </c>
      <c r="M676" s="242" t="s">
        <v>5444</v>
      </c>
      <c r="N676" s="242"/>
      <c r="O676" s="243">
        <v>2851322.19</v>
      </c>
      <c r="Q676" s="224" t="s">
        <v>3298</v>
      </c>
      <c r="R676" s="224"/>
      <c r="S676" s="225">
        <v>12929.31</v>
      </c>
      <c r="U676" s="203" t="s">
        <v>1128</v>
      </c>
      <c r="V676" s="203"/>
      <c r="W676" s="204">
        <v>8289.58</v>
      </c>
      <c r="AF676" t="s">
        <v>51436</v>
      </c>
      <c r="AG676" s="284">
        <v>247673.4</v>
      </c>
      <c r="AI676" s="276" t="s">
        <v>60201</v>
      </c>
      <c r="AJ676" s="277">
        <v>4099.93</v>
      </c>
      <c r="AL676" s="246" t="s">
        <v>51545</v>
      </c>
      <c r="AM676" s="247">
        <v>3997.06</v>
      </c>
      <c r="AO676" s="226" t="s">
        <v>34506</v>
      </c>
      <c r="AP676" s="227">
        <v>57575</v>
      </c>
      <c r="AR676" s="207" t="s">
        <v>15301</v>
      </c>
      <c r="AS676" s="208">
        <v>4552.8</v>
      </c>
      <c r="AT676" s="93"/>
      <c r="AU676" s="199" t="s">
        <v>13267</v>
      </c>
      <c r="AV676" s="200">
        <v>67604.37</v>
      </c>
      <c r="BA676" t="s">
        <v>11666</v>
      </c>
      <c r="BB676" s="284">
        <v>142503</v>
      </c>
      <c r="BD676" s="272" t="s">
        <v>11892</v>
      </c>
      <c r="BE676" s="273">
        <v>57.29</v>
      </c>
      <c r="BG676" s="244" t="s">
        <v>11646</v>
      </c>
      <c r="BH676" s="245">
        <v>2851322.19</v>
      </c>
      <c r="BJ676" s="230" t="s">
        <v>9399</v>
      </c>
      <c r="BK676" s="231">
        <v>12929.31</v>
      </c>
      <c r="BM676" s="209" t="s">
        <v>8277</v>
      </c>
      <c r="BN676" s="210">
        <v>89696.9</v>
      </c>
      <c r="BP676" s="195" t="s">
        <v>10376</v>
      </c>
      <c r="BQ676" s="196">
        <v>46805</v>
      </c>
    </row>
    <row r="677" spans="5:69" x14ac:dyDescent="0.55000000000000004">
      <c r="E677" t="s">
        <v>70254</v>
      </c>
      <c r="G677" s="284">
        <v>13762.97</v>
      </c>
      <c r="I677" s="282" t="s">
        <v>5693</v>
      </c>
      <c r="J677" s="282"/>
      <c r="K677" s="283">
        <v>1051220.96</v>
      </c>
      <c r="M677" s="242" t="s">
        <v>5445</v>
      </c>
      <c r="N677" s="242"/>
      <c r="O677" s="243">
        <v>5195.71</v>
      </c>
      <c r="Q677" s="224" t="s">
        <v>3299</v>
      </c>
      <c r="R677" s="224"/>
      <c r="S677" s="225">
        <v>-23.84</v>
      </c>
      <c r="U677" s="203" t="s">
        <v>1129</v>
      </c>
      <c r="V677" s="203"/>
      <c r="W677" s="204">
        <v>332</v>
      </c>
      <c r="AF677" t="s">
        <v>35946</v>
      </c>
      <c r="AG677" s="284">
        <v>18947.02</v>
      </c>
      <c r="AI677" s="276" t="s">
        <v>60202</v>
      </c>
      <c r="AJ677" s="277">
        <v>313.66000000000003</v>
      </c>
      <c r="AL677" s="246" t="s">
        <v>55787</v>
      </c>
      <c r="AM677" s="247">
        <v>67900</v>
      </c>
      <c r="AO677" s="226" t="s">
        <v>46652</v>
      </c>
      <c r="AP677" s="227">
        <v>768</v>
      </c>
      <c r="AR677" s="207" t="s">
        <v>15302</v>
      </c>
      <c r="AS677" s="208">
        <v>2651.4</v>
      </c>
      <c r="AT677" s="93"/>
      <c r="AU677" s="199" t="s">
        <v>13268</v>
      </c>
      <c r="AV677" s="200">
        <v>174435.64</v>
      </c>
      <c r="BA677" t="s">
        <v>12011</v>
      </c>
      <c r="BB677" s="284">
        <v>2126140.91</v>
      </c>
      <c r="BD677" s="272" t="s">
        <v>11893</v>
      </c>
      <c r="BE677" s="273">
        <v>1051220.96</v>
      </c>
      <c r="BG677" s="244" t="s">
        <v>11647</v>
      </c>
      <c r="BH677" s="245">
        <v>5195.71</v>
      </c>
      <c r="BJ677" s="230" t="s">
        <v>9400</v>
      </c>
      <c r="BK677" s="231">
        <v>-23.84</v>
      </c>
      <c r="BM677" s="209" t="s">
        <v>8658</v>
      </c>
      <c r="BN677" s="210">
        <v>7903</v>
      </c>
      <c r="BP677" s="195" t="s">
        <v>9999</v>
      </c>
      <c r="BQ677" s="196">
        <v>47381.56</v>
      </c>
    </row>
    <row r="678" spans="5:69" x14ac:dyDescent="0.55000000000000004">
      <c r="E678" t="s">
        <v>70259</v>
      </c>
      <c r="G678" s="284">
        <v>1927.27</v>
      </c>
      <c r="I678" s="282" t="s">
        <v>5694</v>
      </c>
      <c r="J678" s="282"/>
      <c r="K678" s="283">
        <v>585833.9</v>
      </c>
      <c r="M678" s="242" t="s">
        <v>5446</v>
      </c>
      <c r="N678" s="242"/>
      <c r="O678" s="243">
        <v>19552534.010000002</v>
      </c>
      <c r="Q678" s="224" t="s">
        <v>3457</v>
      </c>
      <c r="R678" s="224"/>
      <c r="S678" s="225">
        <v>26373.87</v>
      </c>
      <c r="U678" s="203" t="s">
        <v>1130</v>
      </c>
      <c r="V678" s="203"/>
      <c r="W678" s="204">
        <v>17878.79</v>
      </c>
      <c r="AF678" t="s">
        <v>35947</v>
      </c>
      <c r="AG678" s="284">
        <v>59540.69</v>
      </c>
      <c r="AI678" s="276" t="s">
        <v>60203</v>
      </c>
      <c r="AJ678" s="277">
        <v>1025.99</v>
      </c>
      <c r="AL678" s="246" t="s">
        <v>55788</v>
      </c>
      <c r="AM678" s="247">
        <v>12375</v>
      </c>
      <c r="AO678" s="226" t="s">
        <v>38844</v>
      </c>
      <c r="AP678" s="227">
        <v>22903.21</v>
      </c>
      <c r="AR678" s="207" t="s">
        <v>15303</v>
      </c>
      <c r="AS678" s="208">
        <v>26600</v>
      </c>
      <c r="AT678" s="93"/>
      <c r="AU678" s="199" t="s">
        <v>17688</v>
      </c>
      <c r="AV678" s="200">
        <v>63555.69</v>
      </c>
      <c r="BA678" t="s">
        <v>66321</v>
      </c>
      <c r="BB678" s="284">
        <v>22069</v>
      </c>
      <c r="BD678" s="272" t="s">
        <v>11894</v>
      </c>
      <c r="BE678" s="273">
        <v>585833.9</v>
      </c>
      <c r="BG678" s="244" t="s">
        <v>11648</v>
      </c>
      <c r="BH678" s="245">
        <v>19552534.010000002</v>
      </c>
      <c r="BJ678" s="230" t="s">
        <v>9401</v>
      </c>
      <c r="BK678" s="231">
        <v>26373.87</v>
      </c>
      <c r="BM678" s="209" t="s">
        <v>9240</v>
      </c>
      <c r="BN678" s="210">
        <v>721893.75</v>
      </c>
      <c r="BP678" s="195" t="s">
        <v>10377</v>
      </c>
      <c r="BQ678" s="196">
        <v>64317.29</v>
      </c>
    </row>
    <row r="679" spans="5:69" x14ac:dyDescent="0.55000000000000004">
      <c r="E679" t="s">
        <v>70260</v>
      </c>
      <c r="G679" s="284">
        <v>1077.8499999999999</v>
      </c>
      <c r="I679" s="282" t="s">
        <v>5696</v>
      </c>
      <c r="J679" s="282"/>
      <c r="K679" s="283">
        <v>90671.43</v>
      </c>
      <c r="M679" s="242" t="s">
        <v>5447</v>
      </c>
      <c r="N679" s="242"/>
      <c r="O679" s="243">
        <v>5024.75</v>
      </c>
      <c r="Q679" s="224" t="s">
        <v>3458</v>
      </c>
      <c r="R679" s="224"/>
      <c r="S679" s="225">
        <v>482946.31</v>
      </c>
      <c r="U679" s="203" t="s">
        <v>1131</v>
      </c>
      <c r="V679" s="203"/>
      <c r="W679" s="204">
        <v>2072.98</v>
      </c>
      <c r="AF679" t="s">
        <v>14766</v>
      </c>
      <c r="AG679" s="284">
        <v>524765.68999999994</v>
      </c>
      <c r="AI679" s="276" t="s">
        <v>34555</v>
      </c>
      <c r="AJ679" s="277">
        <v>541175.39</v>
      </c>
      <c r="AL679" s="246" t="s">
        <v>55789</v>
      </c>
      <c r="AM679" s="247">
        <v>2230.77</v>
      </c>
      <c r="AO679" s="226" t="s">
        <v>15326</v>
      </c>
      <c r="AP679" s="227">
        <v>366261.63</v>
      </c>
      <c r="AR679" s="207" t="s">
        <v>15304</v>
      </c>
      <c r="AS679" s="208">
        <v>86188.01</v>
      </c>
      <c r="AT679" s="93"/>
      <c r="AU679" s="199" t="s">
        <v>13269</v>
      </c>
      <c r="AV679" s="200">
        <v>48202.95</v>
      </c>
      <c r="BA679" t="s">
        <v>12012</v>
      </c>
      <c r="BB679" s="284">
        <v>4644797.28</v>
      </c>
      <c r="BD679" s="272" t="s">
        <v>11896</v>
      </c>
      <c r="BE679" s="273">
        <v>90671.43</v>
      </c>
      <c r="BG679" s="244" t="s">
        <v>11649</v>
      </c>
      <c r="BH679" s="245">
        <v>5024.75</v>
      </c>
      <c r="BJ679" s="230" t="s">
        <v>9402</v>
      </c>
      <c r="BK679" s="231">
        <v>482946.31</v>
      </c>
      <c r="BM679" s="209" t="s">
        <v>10762</v>
      </c>
      <c r="BN679" s="210">
        <v>7102</v>
      </c>
      <c r="BP679" s="195" t="s">
        <v>9404</v>
      </c>
      <c r="BQ679" s="196">
        <v>40923.1</v>
      </c>
    </row>
    <row r="680" spans="5:69" x14ac:dyDescent="0.55000000000000004">
      <c r="E680" t="s">
        <v>70261</v>
      </c>
      <c r="G680" s="284">
        <v>6175</v>
      </c>
      <c r="I680" s="282" t="s">
        <v>5697</v>
      </c>
      <c r="J680" s="282"/>
      <c r="K680" s="283">
        <v>21126.49</v>
      </c>
      <c r="M680" s="242" t="s">
        <v>5448</v>
      </c>
      <c r="N680" s="242"/>
      <c r="O680" s="243">
        <v>197868.82</v>
      </c>
      <c r="Q680" s="224" t="s">
        <v>3459</v>
      </c>
      <c r="R680" s="224"/>
      <c r="S680" s="225">
        <v>58936.55</v>
      </c>
      <c r="U680" s="203" t="s">
        <v>1132</v>
      </c>
      <c r="V680" s="203"/>
      <c r="W680" s="204">
        <v>1743</v>
      </c>
      <c r="AF680" t="s">
        <v>59394</v>
      </c>
      <c r="AG680" s="284">
        <v>5934628.9299999997</v>
      </c>
      <c r="AI680" s="276" t="s">
        <v>66923</v>
      </c>
      <c r="AJ680" s="277">
        <v>34129.03</v>
      </c>
      <c r="AL680" s="246" t="s">
        <v>48660</v>
      </c>
      <c r="AM680" s="247">
        <v>700</v>
      </c>
      <c r="AO680" s="226" t="s">
        <v>33086</v>
      </c>
      <c r="AP680" s="227">
        <v>69090</v>
      </c>
      <c r="AR680" s="207" t="s">
        <v>15305</v>
      </c>
      <c r="AS680" s="208">
        <v>706.62</v>
      </c>
      <c r="AT680" s="93"/>
      <c r="AU680" s="199" t="s">
        <v>13270</v>
      </c>
      <c r="AV680" s="200">
        <v>14514.07</v>
      </c>
      <c r="BA680" t="s">
        <v>39961</v>
      </c>
      <c r="BB680" s="284">
        <v>26858.32</v>
      </c>
      <c r="BD680" s="272" t="s">
        <v>11897</v>
      </c>
      <c r="BE680" s="273">
        <v>21126.49</v>
      </c>
      <c r="BG680" s="244" t="s">
        <v>11650</v>
      </c>
      <c r="BH680" s="245">
        <v>197868.82</v>
      </c>
      <c r="BJ680" s="230" t="s">
        <v>9403</v>
      </c>
      <c r="BK680" s="231">
        <v>58936.55</v>
      </c>
      <c r="BM680" s="209" t="s">
        <v>10871</v>
      </c>
      <c r="BN680" s="210">
        <v>1901.2</v>
      </c>
      <c r="BP680" s="195" t="s">
        <v>10000</v>
      </c>
      <c r="BQ680" s="196">
        <v>105240.39</v>
      </c>
    </row>
    <row r="681" spans="5:69" x14ac:dyDescent="0.55000000000000004">
      <c r="E681" t="s">
        <v>56977</v>
      </c>
      <c r="G681" s="284">
        <v>2936.84</v>
      </c>
      <c r="I681" s="282" t="s">
        <v>5699</v>
      </c>
      <c r="J681" s="282"/>
      <c r="K681" s="283">
        <v>225741.26</v>
      </c>
      <c r="M681" s="242" t="s">
        <v>5449</v>
      </c>
      <c r="N681" s="242"/>
      <c r="O681" s="243">
        <v>422058.21</v>
      </c>
      <c r="Q681" s="224" t="s">
        <v>3300</v>
      </c>
      <c r="R681" s="224"/>
      <c r="S681" s="225">
        <v>711.47</v>
      </c>
      <c r="U681" s="203" t="s">
        <v>1133</v>
      </c>
      <c r="V681" s="203"/>
      <c r="W681" s="204">
        <v>2546.9499999999998</v>
      </c>
      <c r="AF681" t="s">
        <v>66483</v>
      </c>
      <c r="AG681" s="284">
        <v>5845.35</v>
      </c>
      <c r="AI681" s="276" t="s">
        <v>66924</v>
      </c>
      <c r="AJ681" s="277">
        <v>11179.04</v>
      </c>
      <c r="AL681" s="246" t="s">
        <v>55790</v>
      </c>
      <c r="AM681" s="247">
        <v>160</v>
      </c>
      <c r="AO681" s="226" t="s">
        <v>15327</v>
      </c>
      <c r="AP681" s="227">
        <v>414627.89</v>
      </c>
      <c r="AR681" s="207" t="s">
        <v>15306</v>
      </c>
      <c r="AS681" s="208">
        <v>38073.370000000003</v>
      </c>
      <c r="AT681" s="93"/>
      <c r="AU681" s="199" t="s">
        <v>13271</v>
      </c>
      <c r="AV681" s="200">
        <v>66297.820000000007</v>
      </c>
      <c r="BA681" t="s">
        <v>40059</v>
      </c>
      <c r="BB681" s="284">
        <v>23923.64</v>
      </c>
      <c r="BD681" s="272" t="s">
        <v>11899</v>
      </c>
      <c r="BE681" s="273">
        <v>225741.26</v>
      </c>
      <c r="BG681" s="244" t="s">
        <v>11651</v>
      </c>
      <c r="BH681" s="245">
        <v>422058.21</v>
      </c>
      <c r="BJ681" s="230" t="s">
        <v>9404</v>
      </c>
      <c r="BK681" s="231">
        <v>711.47</v>
      </c>
      <c r="BM681" s="209" t="s">
        <v>11488</v>
      </c>
      <c r="BN681" s="210">
        <v>132996.5</v>
      </c>
      <c r="BP681" s="195" t="s">
        <v>10378</v>
      </c>
      <c r="BQ681" s="196">
        <v>32316</v>
      </c>
    </row>
    <row r="682" spans="5:69" x14ac:dyDescent="0.55000000000000004">
      <c r="E682" t="s">
        <v>70263</v>
      </c>
      <c r="G682" s="284">
        <v>5216.68</v>
      </c>
      <c r="I682" s="282" t="s">
        <v>5700</v>
      </c>
      <c r="J682" s="282"/>
      <c r="K682" s="283">
        <v>6776420.0199999996</v>
      </c>
      <c r="M682" s="242" t="s">
        <v>5450</v>
      </c>
      <c r="N682" s="242"/>
      <c r="O682" s="243">
        <v>-18917.939999999999</v>
      </c>
      <c r="Q682" s="224" t="s">
        <v>3301</v>
      </c>
      <c r="R682" s="224"/>
      <c r="S682" s="225">
        <v>113284.15</v>
      </c>
      <c r="U682" s="203" t="s">
        <v>1134</v>
      </c>
      <c r="V682" s="203"/>
      <c r="W682" s="204">
        <v>4106</v>
      </c>
      <c r="AF682" t="s">
        <v>62434</v>
      </c>
      <c r="AG682" s="284">
        <v>43878.54</v>
      </c>
      <c r="AI682" s="276" t="s">
        <v>66925</v>
      </c>
      <c r="AJ682" s="277">
        <v>49882.19</v>
      </c>
      <c r="AL682" s="246" t="s">
        <v>47728</v>
      </c>
      <c r="AM682" s="247">
        <v>6377.56</v>
      </c>
      <c r="AO682" s="226" t="s">
        <v>33087</v>
      </c>
      <c r="AP682" s="227">
        <v>2320</v>
      </c>
      <c r="AR682" s="207" t="s">
        <v>15307</v>
      </c>
      <c r="AS682" s="208">
        <v>16477</v>
      </c>
      <c r="AT682" s="93"/>
      <c r="AU682" s="199" t="s">
        <v>31825</v>
      </c>
      <c r="AV682" s="200">
        <v>16540</v>
      </c>
      <c r="BA682" t="s">
        <v>51222</v>
      </c>
      <c r="BB682" s="284">
        <v>29906.01</v>
      </c>
      <c r="BD682" s="272" t="s">
        <v>11900</v>
      </c>
      <c r="BE682" s="273">
        <v>6776420.0199999996</v>
      </c>
      <c r="BG682" s="244" t="s">
        <v>11652</v>
      </c>
      <c r="BH682" s="245">
        <v>-18917.939999999999</v>
      </c>
      <c r="BJ682" s="230" t="s">
        <v>9405</v>
      </c>
      <c r="BK682" s="231">
        <v>113284.15</v>
      </c>
      <c r="BM682" s="209" t="s">
        <v>12204</v>
      </c>
      <c r="BN682" s="210">
        <v>48000</v>
      </c>
      <c r="BP682" s="195" t="s">
        <v>10001</v>
      </c>
      <c r="BQ682" s="196">
        <v>32316</v>
      </c>
    </row>
    <row r="683" spans="5:69" x14ac:dyDescent="0.55000000000000004">
      <c r="E683" t="s">
        <v>69913</v>
      </c>
      <c r="G683" s="284">
        <v>1425</v>
      </c>
      <c r="I683" s="282" t="s">
        <v>5703</v>
      </c>
      <c r="J683" s="282"/>
      <c r="K683" s="283">
        <v>1801943.01</v>
      </c>
      <c r="M683" s="242" t="s">
        <v>5452</v>
      </c>
      <c r="N683" s="242"/>
      <c r="O683" s="243">
        <v>2241650.7799999998</v>
      </c>
      <c r="Q683" s="224" t="s">
        <v>3461</v>
      </c>
      <c r="R683" s="224"/>
      <c r="S683" s="225">
        <v>191317.06</v>
      </c>
      <c r="U683" s="203" t="s">
        <v>2901</v>
      </c>
      <c r="V683" s="203"/>
      <c r="W683" s="204">
        <v>3142690.51</v>
      </c>
      <c r="AF683" t="s">
        <v>61256</v>
      </c>
      <c r="AG683" s="284">
        <v>12271</v>
      </c>
      <c r="AI683" s="276" t="s">
        <v>69931</v>
      </c>
      <c r="AJ683" s="277">
        <v>1136.8900000000001</v>
      </c>
      <c r="AL683" s="246" t="s">
        <v>47729</v>
      </c>
      <c r="AM683" s="247">
        <v>19939.64</v>
      </c>
      <c r="AO683" s="226" t="s">
        <v>38845</v>
      </c>
      <c r="AP683" s="227">
        <v>22201.55</v>
      </c>
      <c r="AR683" s="207" t="s">
        <v>15308</v>
      </c>
      <c r="AS683" s="208">
        <v>118514</v>
      </c>
      <c r="AT683" s="93"/>
      <c r="AU683" s="199" t="s">
        <v>31826</v>
      </c>
      <c r="AV683" s="200">
        <v>1126.68</v>
      </c>
      <c r="BA683" t="s">
        <v>65264</v>
      </c>
      <c r="BB683" s="284">
        <v>70300.77</v>
      </c>
      <c r="BD683" s="272" t="s">
        <v>11903</v>
      </c>
      <c r="BE683" s="273">
        <v>1801943.01</v>
      </c>
      <c r="BG683" s="244" t="s">
        <v>11654</v>
      </c>
      <c r="BH683" s="245">
        <v>2241650.7799999998</v>
      </c>
      <c r="BJ683" s="230" t="s">
        <v>9407</v>
      </c>
      <c r="BK683" s="231">
        <v>191317.06</v>
      </c>
      <c r="BM683" s="209" t="s">
        <v>11833</v>
      </c>
      <c r="BN683" s="210">
        <v>16015.99</v>
      </c>
      <c r="BP683" s="195" t="s">
        <v>7659</v>
      </c>
      <c r="BQ683" s="196">
        <v>28715.67</v>
      </c>
    </row>
    <row r="684" spans="5:69" x14ac:dyDescent="0.55000000000000004">
      <c r="E684" t="s">
        <v>65913</v>
      </c>
      <c r="G684">
        <v>570</v>
      </c>
      <c r="I684" s="282" t="s">
        <v>5704</v>
      </c>
      <c r="J684" s="282"/>
      <c r="K684" s="283">
        <v>2221551.6</v>
      </c>
      <c r="M684" s="242" t="s">
        <v>5451</v>
      </c>
      <c r="N684" s="242"/>
      <c r="O684" s="243">
        <v>615.26</v>
      </c>
      <c r="Q684" s="224" t="s">
        <v>3463</v>
      </c>
      <c r="R684" s="224"/>
      <c r="S684" s="225">
        <v>8280.24</v>
      </c>
      <c r="U684" s="203" t="s">
        <v>328</v>
      </c>
      <c r="V684" s="203"/>
      <c r="W684" s="204">
        <v>48744</v>
      </c>
      <c r="AF684" t="s">
        <v>61257</v>
      </c>
      <c r="AG684">
        <v>938.71</v>
      </c>
      <c r="AI684" s="276" t="s">
        <v>69680</v>
      </c>
      <c r="AJ684" s="277">
        <v>59164.800000000003</v>
      </c>
      <c r="AL684" s="246" t="s">
        <v>63934</v>
      </c>
      <c r="AM684" s="247">
        <v>15891.97</v>
      </c>
      <c r="AO684" s="226" t="s">
        <v>42128</v>
      </c>
      <c r="AP684" s="227">
        <v>11394.23</v>
      </c>
      <c r="AR684" s="207" t="s">
        <v>15309</v>
      </c>
      <c r="AS684" s="208">
        <v>22354</v>
      </c>
      <c r="AT684" s="93"/>
      <c r="AU684" s="199" t="s">
        <v>31827</v>
      </c>
      <c r="AV684" s="200">
        <v>568</v>
      </c>
      <c r="BA684" t="s">
        <v>46563</v>
      </c>
      <c r="BB684" s="284">
        <v>5880.93</v>
      </c>
      <c r="BD684" s="272" t="s">
        <v>11904</v>
      </c>
      <c r="BE684" s="273">
        <v>2221551.6</v>
      </c>
      <c r="BG684" s="244" t="s">
        <v>11653</v>
      </c>
      <c r="BH684" s="245">
        <v>615.26</v>
      </c>
      <c r="BJ684" s="230" t="s">
        <v>9409</v>
      </c>
      <c r="BK684" s="231">
        <v>8280.24</v>
      </c>
      <c r="BM684" s="209" t="s">
        <v>9786</v>
      </c>
      <c r="BN684" s="210">
        <v>1565762.05</v>
      </c>
      <c r="BP684" s="195" t="s">
        <v>10379</v>
      </c>
      <c r="BQ684" s="196">
        <v>76023</v>
      </c>
    </row>
    <row r="685" spans="5:69" x14ac:dyDescent="0.55000000000000004">
      <c r="E685" t="s">
        <v>65914</v>
      </c>
      <c r="G685" s="284">
        <v>32300</v>
      </c>
      <c r="I685" s="282" t="s">
        <v>5701</v>
      </c>
      <c r="J685" s="282"/>
      <c r="K685" s="283">
        <v>869309.83</v>
      </c>
      <c r="M685" s="242" t="s">
        <v>5453</v>
      </c>
      <c r="N685" s="242"/>
      <c r="O685" s="243">
        <v>1351281.17</v>
      </c>
      <c r="Q685" s="224" t="s">
        <v>3302</v>
      </c>
      <c r="R685" s="224"/>
      <c r="S685" s="225">
        <v>3169682.35</v>
      </c>
      <c r="U685" s="203" t="s">
        <v>1135</v>
      </c>
      <c r="V685" s="203"/>
      <c r="W685" s="204">
        <v>30273</v>
      </c>
      <c r="AF685" t="s">
        <v>61258</v>
      </c>
      <c r="AG685" s="284">
        <v>2949.95</v>
      </c>
      <c r="AI685" s="276" t="s">
        <v>61782</v>
      </c>
      <c r="AJ685" s="277">
        <v>1512.19</v>
      </c>
      <c r="AL685" s="246" t="s">
        <v>60186</v>
      </c>
      <c r="AM685" s="247">
        <v>-95.68</v>
      </c>
      <c r="AO685" s="226" t="s">
        <v>40096</v>
      </c>
      <c r="AP685" s="227">
        <v>24666.04</v>
      </c>
      <c r="AR685" s="207" t="s">
        <v>13018</v>
      </c>
      <c r="AS685" s="208">
        <v>-3874.36</v>
      </c>
      <c r="AT685" s="93"/>
      <c r="AU685" s="199" t="s">
        <v>31828</v>
      </c>
      <c r="AV685" s="200">
        <v>10656.05</v>
      </c>
      <c r="BA685" t="s">
        <v>70316</v>
      </c>
      <c r="BB685" s="284">
        <v>5216.68</v>
      </c>
      <c r="BD685" s="272" t="s">
        <v>11901</v>
      </c>
      <c r="BE685" s="273">
        <v>869309.83</v>
      </c>
      <c r="BG685" s="244" t="s">
        <v>11655</v>
      </c>
      <c r="BH685" s="245">
        <v>1351281.17</v>
      </c>
      <c r="BJ685" s="230" t="s">
        <v>9410</v>
      </c>
      <c r="BK685" s="231">
        <v>3169682.35</v>
      </c>
      <c r="BM685" s="209" t="s">
        <v>6642</v>
      </c>
      <c r="BN685" s="210">
        <v>13411</v>
      </c>
      <c r="BP685" s="195" t="s">
        <v>9405</v>
      </c>
      <c r="BQ685" s="196">
        <v>1737.75</v>
      </c>
    </row>
    <row r="686" spans="5:69" x14ac:dyDescent="0.55000000000000004">
      <c r="E686" t="s">
        <v>70267</v>
      </c>
      <c r="G686">
        <v>475</v>
      </c>
      <c r="I686" s="282" t="s">
        <v>5705</v>
      </c>
      <c r="J686" s="282"/>
      <c r="K686" s="283">
        <v>18812556.120000001</v>
      </c>
      <c r="M686" s="242" t="s">
        <v>5454</v>
      </c>
      <c r="N686" s="242"/>
      <c r="O686" s="243">
        <v>6890467.1399999997</v>
      </c>
      <c r="Q686" s="224" t="s">
        <v>3464</v>
      </c>
      <c r="R686" s="224"/>
      <c r="S686" s="225">
        <v>59765</v>
      </c>
      <c r="U686" s="203" t="s">
        <v>329</v>
      </c>
      <c r="V686" s="203"/>
      <c r="W686" s="204">
        <v>412321</v>
      </c>
      <c r="AF686" t="s">
        <v>66484</v>
      </c>
      <c r="AG686" s="284">
        <v>63400</v>
      </c>
      <c r="AI686" s="276" t="s">
        <v>61783</v>
      </c>
      <c r="AJ686" s="277">
        <v>115.68</v>
      </c>
      <c r="AL686" s="246" t="s">
        <v>55791</v>
      </c>
      <c r="AM686" s="247">
        <v>16160</v>
      </c>
      <c r="AO686" s="226" t="s">
        <v>33088</v>
      </c>
      <c r="AP686" s="227">
        <v>215914.04</v>
      </c>
      <c r="AR686" s="207" t="s">
        <v>15310</v>
      </c>
      <c r="AS686" s="208">
        <v>2014.67</v>
      </c>
      <c r="AT686" s="93"/>
      <c r="AU686" s="199" t="s">
        <v>31829</v>
      </c>
      <c r="AV686" s="200">
        <v>7200</v>
      </c>
      <c r="BA686" t="s">
        <v>12013</v>
      </c>
      <c r="BB686" s="284">
        <v>1764257.19</v>
      </c>
      <c r="BD686" s="272" t="s">
        <v>11905</v>
      </c>
      <c r="BE686" s="273">
        <v>18812556.120000001</v>
      </c>
      <c r="BG686" s="244" t="s">
        <v>11656</v>
      </c>
      <c r="BH686" s="245">
        <v>6890467.1399999997</v>
      </c>
      <c r="BJ686" s="230" t="s">
        <v>9411</v>
      </c>
      <c r="BK686" s="231">
        <v>59765</v>
      </c>
      <c r="BM686" s="209" t="s">
        <v>6894</v>
      </c>
      <c r="BN686" s="210">
        <v>1219</v>
      </c>
      <c r="BP686" s="195" t="s">
        <v>10002</v>
      </c>
      <c r="BQ686" s="196">
        <v>106476.42</v>
      </c>
    </row>
    <row r="687" spans="5:69" x14ac:dyDescent="0.55000000000000004">
      <c r="E687" t="s">
        <v>56980</v>
      </c>
      <c r="G687" s="284">
        <v>110462.03</v>
      </c>
      <c r="I687" s="282" t="s">
        <v>5707</v>
      </c>
      <c r="J687" s="282"/>
      <c r="K687" s="283">
        <v>6423516.8600000003</v>
      </c>
      <c r="M687" s="242" t="s">
        <v>5455</v>
      </c>
      <c r="N687" s="242"/>
      <c r="O687" s="243">
        <v>51232.84</v>
      </c>
      <c r="Q687" s="224" t="s">
        <v>3465</v>
      </c>
      <c r="R687" s="224"/>
      <c r="S687" s="225">
        <v>732.96</v>
      </c>
      <c r="U687" s="203" t="s">
        <v>1136</v>
      </c>
      <c r="V687" s="203"/>
      <c r="W687" s="204">
        <v>26078</v>
      </c>
      <c r="AF687" t="s">
        <v>71214</v>
      </c>
      <c r="AG687" s="284">
        <v>91400</v>
      </c>
      <c r="AI687" s="276" t="s">
        <v>62439</v>
      </c>
      <c r="AJ687" s="277">
        <v>186583.26</v>
      </c>
      <c r="AL687" s="246" t="s">
        <v>55792</v>
      </c>
      <c r="AM687" s="247">
        <v>3200</v>
      </c>
      <c r="AO687" s="226" t="s">
        <v>42129</v>
      </c>
      <c r="AP687" s="227">
        <v>22180</v>
      </c>
      <c r="AR687" s="207" t="s">
        <v>13019</v>
      </c>
      <c r="AS687" s="208">
        <v>3847.44</v>
      </c>
      <c r="AT687" s="93"/>
      <c r="AU687" s="199" t="s">
        <v>31830</v>
      </c>
      <c r="AV687" s="200">
        <v>2249.27</v>
      </c>
      <c r="BA687" t="s">
        <v>39962</v>
      </c>
      <c r="BB687" s="284">
        <v>8057.75</v>
      </c>
      <c r="BD687" s="272" t="s">
        <v>11907</v>
      </c>
      <c r="BE687" s="273">
        <v>6423516.8600000003</v>
      </c>
      <c r="BG687" s="244" t="s">
        <v>11657</v>
      </c>
      <c r="BH687" s="245">
        <v>51232.84</v>
      </c>
      <c r="BJ687" s="230" t="s">
        <v>9413</v>
      </c>
      <c r="BK687" s="231">
        <v>732.96</v>
      </c>
      <c r="BM687" s="209" t="s">
        <v>7066</v>
      </c>
      <c r="BN687" s="210">
        <v>367</v>
      </c>
      <c r="BP687" s="195" t="s">
        <v>10380</v>
      </c>
      <c r="BQ687" s="196">
        <v>7029.99</v>
      </c>
    </row>
    <row r="688" spans="5:69" x14ac:dyDescent="0.55000000000000004">
      <c r="E688" t="s">
        <v>70268</v>
      </c>
      <c r="G688" s="284">
        <v>5700</v>
      </c>
      <c r="I688" s="282" t="s">
        <v>5708</v>
      </c>
      <c r="J688" s="282"/>
      <c r="K688" s="283">
        <v>64539.199999999997</v>
      </c>
      <c r="M688" s="242" t="s">
        <v>46389</v>
      </c>
      <c r="N688" s="242"/>
      <c r="O688" s="243">
        <v>52165.82</v>
      </c>
      <c r="Q688" s="224" t="s">
        <v>3304</v>
      </c>
      <c r="R688" s="224"/>
      <c r="S688" s="225">
        <v>363962.79</v>
      </c>
      <c r="U688" s="203" t="s">
        <v>1137</v>
      </c>
      <c r="V688" s="203"/>
      <c r="W688" s="204">
        <v>12530</v>
      </c>
      <c r="AF688" t="s">
        <v>71215</v>
      </c>
      <c r="AG688" s="284">
        <v>6992.16</v>
      </c>
      <c r="AI688" s="276" t="s">
        <v>63557</v>
      </c>
      <c r="AJ688" s="277">
        <v>858.18</v>
      </c>
      <c r="AL688" s="246" t="s">
        <v>55793</v>
      </c>
      <c r="AM688" s="247">
        <v>3143.57</v>
      </c>
      <c r="AO688" s="226" t="s">
        <v>47727</v>
      </c>
      <c r="AP688" s="227">
        <v>967.91</v>
      </c>
      <c r="AR688" s="207" t="s">
        <v>13020</v>
      </c>
      <c r="AS688" s="208">
        <v>152.07</v>
      </c>
      <c r="AT688" s="93"/>
      <c r="AU688" s="199" t="s">
        <v>17739</v>
      </c>
      <c r="AV688" s="200">
        <v>16540</v>
      </c>
      <c r="BA688" t="s">
        <v>40060</v>
      </c>
      <c r="BB688" s="284">
        <v>6000.87</v>
      </c>
      <c r="BD688" s="272" t="s">
        <v>11908</v>
      </c>
      <c r="BE688" s="273">
        <v>64539.199999999997</v>
      </c>
      <c r="BG688" s="244" t="s">
        <v>46493</v>
      </c>
      <c r="BH688" s="245">
        <v>52165.82</v>
      </c>
      <c r="BJ688" s="230" t="s">
        <v>9414</v>
      </c>
      <c r="BK688" s="231">
        <v>363962.79</v>
      </c>
      <c r="BM688" s="209" t="s">
        <v>7579</v>
      </c>
      <c r="BN688" s="210">
        <v>7715</v>
      </c>
      <c r="BP688" s="195" t="s">
        <v>10003</v>
      </c>
      <c r="BQ688" s="196">
        <v>7029.99</v>
      </c>
    </row>
    <row r="689" spans="5:69" x14ac:dyDescent="0.55000000000000004">
      <c r="E689" t="s">
        <v>56981</v>
      </c>
      <c r="G689">
        <v>655.29</v>
      </c>
      <c r="I689" s="282" t="s">
        <v>5709</v>
      </c>
      <c r="J689" s="282"/>
      <c r="K689" s="283">
        <v>6981813.75</v>
      </c>
      <c r="M689" s="242" t="s">
        <v>5457</v>
      </c>
      <c r="N689" s="242"/>
      <c r="O689" s="243">
        <v>2283828.33</v>
      </c>
      <c r="Q689" s="224" t="s">
        <v>3467</v>
      </c>
      <c r="R689" s="224"/>
      <c r="S689" s="225">
        <v>178667.53</v>
      </c>
      <c r="U689" s="203" t="s">
        <v>1138</v>
      </c>
      <c r="V689" s="203"/>
      <c r="W689" s="204">
        <v>8427</v>
      </c>
      <c r="AF689" t="s">
        <v>71216</v>
      </c>
      <c r="AG689" s="284">
        <v>21972.560000000001</v>
      </c>
      <c r="AI689" s="276" t="s">
        <v>62440</v>
      </c>
      <c r="AJ689" s="277">
        <v>57898.879999999997</v>
      </c>
      <c r="AL689" s="246" t="s">
        <v>55794</v>
      </c>
      <c r="AM689" s="247">
        <v>1721.54</v>
      </c>
      <c r="AO689" s="226" t="s">
        <v>33089</v>
      </c>
      <c r="AP689" s="227">
        <v>129516.96</v>
      </c>
      <c r="AR689" s="207" t="s">
        <v>13021</v>
      </c>
      <c r="AS689" s="208">
        <v>507.65</v>
      </c>
      <c r="AT689" s="93"/>
      <c r="AU689" s="199" t="s">
        <v>17740</v>
      </c>
      <c r="AV689" s="200">
        <v>1126.68</v>
      </c>
      <c r="BA689" t="s">
        <v>51223</v>
      </c>
      <c r="BB689" s="284">
        <v>63433.64</v>
      </c>
      <c r="BD689" s="272" t="s">
        <v>11909</v>
      </c>
      <c r="BE689" s="273">
        <v>6981813.75</v>
      </c>
      <c r="BG689" s="244" t="s">
        <v>11659</v>
      </c>
      <c r="BH689" s="245">
        <v>2283828.33</v>
      </c>
      <c r="BJ689" s="230" t="s">
        <v>9416</v>
      </c>
      <c r="BK689" s="231">
        <v>178667.53</v>
      </c>
      <c r="BM689" s="209" t="s">
        <v>8019</v>
      </c>
      <c r="BN689" s="210">
        <v>3990</v>
      </c>
      <c r="BP689" s="195" t="s">
        <v>10120</v>
      </c>
      <c r="BQ689" s="196">
        <v>152187.01</v>
      </c>
    </row>
    <row r="690" spans="5:69" x14ac:dyDescent="0.55000000000000004">
      <c r="E690" t="s">
        <v>56987</v>
      </c>
      <c r="G690" s="284">
        <v>23473.62</v>
      </c>
      <c r="I690" s="282" t="s">
        <v>5711</v>
      </c>
      <c r="J690" s="282"/>
      <c r="K690" s="283">
        <v>4491884.1399999997</v>
      </c>
      <c r="M690" s="242" t="s">
        <v>5458</v>
      </c>
      <c r="N690" s="242"/>
      <c r="O690" s="243">
        <v>409742.24</v>
      </c>
      <c r="Q690" s="224" t="s">
        <v>3468</v>
      </c>
      <c r="R690" s="224"/>
      <c r="S690" s="225">
        <v>21483488.66</v>
      </c>
      <c r="U690" s="203" t="s">
        <v>1139</v>
      </c>
      <c r="V690" s="203"/>
      <c r="W690" s="204">
        <v>7339.47</v>
      </c>
      <c r="AF690" t="s">
        <v>66485</v>
      </c>
      <c r="AG690" s="284">
        <v>25678.7</v>
      </c>
      <c r="AI690" s="276" t="s">
        <v>63558</v>
      </c>
      <c r="AJ690" s="277">
        <v>134263.35</v>
      </c>
      <c r="AL690" s="246" t="s">
        <v>55795</v>
      </c>
      <c r="AM690" s="247">
        <v>4759.2</v>
      </c>
      <c r="AO690" s="226" t="s">
        <v>33090</v>
      </c>
      <c r="AP690" s="227">
        <v>2945.35</v>
      </c>
      <c r="AR690" s="207" t="s">
        <v>15311</v>
      </c>
      <c r="AS690" s="208">
        <v>42020.62</v>
      </c>
      <c r="AT690" s="93"/>
      <c r="AU690" s="199" t="s">
        <v>31831</v>
      </c>
      <c r="AV690" s="200">
        <v>568</v>
      </c>
      <c r="BA690" t="s">
        <v>66287</v>
      </c>
      <c r="BB690" s="284">
        <v>48223.199999999997</v>
      </c>
      <c r="BD690" s="272" t="s">
        <v>11911</v>
      </c>
      <c r="BE690" s="273">
        <v>4491884.1399999997</v>
      </c>
      <c r="BG690" s="244" t="s">
        <v>11660</v>
      </c>
      <c r="BH690" s="245">
        <v>409742.24</v>
      </c>
      <c r="BJ690" s="230" t="s">
        <v>9417</v>
      </c>
      <c r="BK690" s="231">
        <v>21483488.66</v>
      </c>
      <c r="BM690" s="209" t="s">
        <v>8278</v>
      </c>
      <c r="BN690" s="210">
        <v>7476</v>
      </c>
      <c r="BP690" s="195" t="s">
        <v>10381</v>
      </c>
      <c r="BQ690" s="196">
        <v>105152.96000000001</v>
      </c>
    </row>
    <row r="691" spans="5:69" x14ac:dyDescent="0.55000000000000004">
      <c r="E691" t="s">
        <v>69631</v>
      </c>
      <c r="G691" s="284">
        <v>66493.600000000006</v>
      </c>
      <c r="I691" s="282" t="s">
        <v>5712</v>
      </c>
      <c r="J691" s="282"/>
      <c r="K691" s="283">
        <v>2995000.68</v>
      </c>
      <c r="M691" s="242" t="s">
        <v>5459</v>
      </c>
      <c r="N691" s="242"/>
      <c r="O691" s="243">
        <v>10748274.449999999</v>
      </c>
      <c r="Q691" s="224" t="s">
        <v>4165</v>
      </c>
      <c r="R691" s="224"/>
      <c r="S691" s="225">
        <v>147198</v>
      </c>
      <c r="U691" s="203" t="s">
        <v>1140</v>
      </c>
      <c r="V691" s="203"/>
      <c r="W691" s="204">
        <v>30901</v>
      </c>
      <c r="AF691" t="s">
        <v>70329</v>
      </c>
      <c r="AG691" s="284">
        <v>4937.2</v>
      </c>
      <c r="AI691" s="276" t="s">
        <v>40124</v>
      </c>
      <c r="AJ691" s="277">
        <v>361866.75</v>
      </c>
      <c r="AL691" s="246" t="s">
        <v>61275</v>
      </c>
      <c r="AM691" s="247">
        <v>2970.54</v>
      </c>
      <c r="AO691" s="226" t="s">
        <v>34507</v>
      </c>
      <c r="AP691" s="227">
        <v>173471.8</v>
      </c>
      <c r="AR691" s="207" t="s">
        <v>13022</v>
      </c>
      <c r="AS691" s="208">
        <v>2887.77</v>
      </c>
      <c r="AT691" s="93"/>
      <c r="AU691" s="199" t="s">
        <v>17742</v>
      </c>
      <c r="AV691" s="200">
        <v>10656.05</v>
      </c>
      <c r="BA691" t="s">
        <v>12014</v>
      </c>
      <c r="BB691" s="284">
        <v>324920.42</v>
      </c>
      <c r="BD691" s="272" t="s">
        <v>11912</v>
      </c>
      <c r="BE691" s="273">
        <v>2995000.68</v>
      </c>
      <c r="BG691" s="244" t="s">
        <v>11661</v>
      </c>
      <c r="BH691" s="245">
        <v>10748274.449999999</v>
      </c>
      <c r="BJ691" s="230" t="s">
        <v>10531</v>
      </c>
      <c r="BK691" s="231">
        <v>147198</v>
      </c>
      <c r="BM691" s="209" t="s">
        <v>8501</v>
      </c>
      <c r="BN691" s="210">
        <v>1852</v>
      </c>
      <c r="BP691" s="195" t="s">
        <v>10004</v>
      </c>
      <c r="BQ691" s="196">
        <v>257339.97</v>
      </c>
    </row>
    <row r="692" spans="5:69" x14ac:dyDescent="0.55000000000000004">
      <c r="E692" t="s">
        <v>69633</v>
      </c>
      <c r="G692" s="284">
        <v>38472.83</v>
      </c>
      <c r="I692" s="282" t="s">
        <v>5713</v>
      </c>
      <c r="J692" s="282"/>
      <c r="K692" s="283">
        <v>779329.98</v>
      </c>
      <c r="M692" s="242" t="s">
        <v>46390</v>
      </c>
      <c r="N692" s="242"/>
      <c r="O692" s="243">
        <v>234289.35</v>
      </c>
      <c r="Q692" s="224" t="s">
        <v>3470</v>
      </c>
      <c r="R692" s="224"/>
      <c r="S692" s="225">
        <v>53620.28</v>
      </c>
      <c r="U692" s="203" t="s">
        <v>1141</v>
      </c>
      <c r="V692" s="203"/>
      <c r="W692" s="204">
        <v>77992</v>
      </c>
      <c r="AF692" t="s">
        <v>62513</v>
      </c>
      <c r="AG692">
        <v>557.29999999999995</v>
      </c>
      <c r="AI692" s="276" t="s">
        <v>38865</v>
      </c>
      <c r="AJ692" s="277">
        <v>15012.64</v>
      </c>
      <c r="AL692" s="246" t="s">
        <v>63935</v>
      </c>
      <c r="AM692" s="247">
        <v>13756.87</v>
      </c>
      <c r="AO692" s="226" t="s">
        <v>15328</v>
      </c>
      <c r="AP692" s="227">
        <v>216</v>
      </c>
      <c r="AR692" s="207" t="s">
        <v>15312</v>
      </c>
      <c r="AS692" s="208">
        <v>3980.64</v>
      </c>
      <c r="AT692" s="93"/>
      <c r="AU692" s="199" t="s">
        <v>17743</v>
      </c>
      <c r="AV692" s="200">
        <v>7200</v>
      </c>
      <c r="BA692" t="s">
        <v>38633</v>
      </c>
      <c r="BB692">
        <v>230.23</v>
      </c>
      <c r="BD692" s="272" t="s">
        <v>11913</v>
      </c>
      <c r="BE692" s="273">
        <v>779329.98</v>
      </c>
      <c r="BG692" s="244" t="s">
        <v>46494</v>
      </c>
      <c r="BH692" s="245">
        <v>234289.35</v>
      </c>
      <c r="BJ692" s="230" t="s">
        <v>9419</v>
      </c>
      <c r="BK692" s="231">
        <v>53620.28</v>
      </c>
      <c r="BM692" s="209" t="s">
        <v>8659</v>
      </c>
      <c r="BN692" s="210">
        <v>5787.52</v>
      </c>
      <c r="BP692" s="195" t="s">
        <v>10382</v>
      </c>
      <c r="BQ692" s="196">
        <v>13359</v>
      </c>
    </row>
    <row r="693" spans="5:69" x14ac:dyDescent="0.55000000000000004">
      <c r="E693" t="s">
        <v>69638</v>
      </c>
      <c r="G693" s="284">
        <v>22435.7</v>
      </c>
      <c r="I693" s="282" t="s">
        <v>5714</v>
      </c>
      <c r="J693" s="282"/>
      <c r="K693" s="283">
        <v>7300449.5599999996</v>
      </c>
      <c r="M693" s="242" t="s">
        <v>5460</v>
      </c>
      <c r="N693" s="242"/>
      <c r="O693" s="243">
        <v>704864.93</v>
      </c>
      <c r="Q693" s="224" t="s">
        <v>3305</v>
      </c>
      <c r="R693" s="224"/>
      <c r="S693" s="225">
        <v>56616.49</v>
      </c>
      <c r="U693" s="203" t="s">
        <v>1142</v>
      </c>
      <c r="V693" s="203"/>
      <c r="W693" s="204">
        <v>244741.2</v>
      </c>
      <c r="AF693" t="s">
        <v>71217</v>
      </c>
      <c r="AG693" s="284">
        <v>26198.7</v>
      </c>
      <c r="AI693" s="276" t="s">
        <v>63559</v>
      </c>
      <c r="AJ693" s="277">
        <v>10403.1</v>
      </c>
      <c r="AL693" s="246" t="s">
        <v>62437</v>
      </c>
      <c r="AM693" s="247">
        <v>28424.26</v>
      </c>
      <c r="AO693" s="226" t="s">
        <v>42130</v>
      </c>
      <c r="AP693" s="227">
        <v>851.96</v>
      </c>
      <c r="AR693" s="207" t="s">
        <v>13023</v>
      </c>
      <c r="AS693" s="208">
        <v>89088.35</v>
      </c>
      <c r="AT693" s="93"/>
      <c r="AU693" s="199" t="s">
        <v>17744</v>
      </c>
      <c r="AV693" s="200">
        <v>2249.27</v>
      </c>
      <c r="BA693" t="s">
        <v>57160</v>
      </c>
      <c r="BB693" s="284">
        <v>1228</v>
      </c>
      <c r="BD693" s="272" t="s">
        <v>11914</v>
      </c>
      <c r="BE693" s="273">
        <v>7300449.5599999996</v>
      </c>
      <c r="BG693" s="244" t="s">
        <v>11662</v>
      </c>
      <c r="BH693" s="245">
        <v>704864.93</v>
      </c>
      <c r="BJ693" s="230" t="s">
        <v>9423</v>
      </c>
      <c r="BK693" s="231">
        <v>56616.49</v>
      </c>
      <c r="BM693" s="209" t="s">
        <v>8900</v>
      </c>
      <c r="BN693" s="210">
        <v>4330</v>
      </c>
      <c r="BP693" s="195" t="s">
        <v>10005</v>
      </c>
      <c r="BQ693" s="196">
        <v>13359</v>
      </c>
    </row>
    <row r="694" spans="5:69" x14ac:dyDescent="0.55000000000000004">
      <c r="E694" t="s">
        <v>69640</v>
      </c>
      <c r="G694" s="284">
        <v>11796.58</v>
      </c>
      <c r="I694" s="282" t="s">
        <v>5719</v>
      </c>
      <c r="J694" s="282"/>
      <c r="K694" s="283">
        <v>632022.91</v>
      </c>
      <c r="M694" s="242" t="s">
        <v>5461</v>
      </c>
      <c r="N694" s="242"/>
      <c r="O694" s="243">
        <v>71055.75</v>
      </c>
      <c r="Q694" s="224" t="s">
        <v>4166</v>
      </c>
      <c r="R694" s="224"/>
      <c r="S694" s="225">
        <v>14901.01</v>
      </c>
      <c r="U694" s="203" t="s">
        <v>1143</v>
      </c>
      <c r="V694" s="203"/>
      <c r="W694" s="204">
        <v>91283.520000000004</v>
      </c>
      <c r="AF694" t="s">
        <v>63895</v>
      </c>
      <c r="AG694" s="284">
        <v>2202.16</v>
      </c>
      <c r="AI694" s="276" t="s">
        <v>55825</v>
      </c>
      <c r="AJ694" s="277">
        <v>116675.62</v>
      </c>
      <c r="AL694" s="246" t="s">
        <v>61182</v>
      </c>
      <c r="AM694" s="247">
        <v>34568.019999999997</v>
      </c>
      <c r="AO694" s="226" t="s">
        <v>44362</v>
      </c>
      <c r="AP694" s="227">
        <v>836.27</v>
      </c>
      <c r="AR694" s="207" t="s">
        <v>15313</v>
      </c>
      <c r="AS694" s="208">
        <v>-5657.46</v>
      </c>
      <c r="AT694" s="93"/>
      <c r="AU694" s="199" t="s">
        <v>13272</v>
      </c>
      <c r="AV694" s="200">
        <v>24105.83</v>
      </c>
      <c r="BA694" t="s">
        <v>57171</v>
      </c>
      <c r="BB694" s="284">
        <v>82209.919999999998</v>
      </c>
      <c r="BD694" s="272" t="s">
        <v>11919</v>
      </c>
      <c r="BE694" s="273">
        <v>632022.91</v>
      </c>
      <c r="BG694" s="244" t="s">
        <v>11663</v>
      </c>
      <c r="BH694" s="245">
        <v>71055.75</v>
      </c>
      <c r="BJ694" s="230" t="s">
        <v>10532</v>
      </c>
      <c r="BK694" s="231">
        <v>14901.01</v>
      </c>
      <c r="BM694" s="209" t="s">
        <v>9241</v>
      </c>
      <c r="BN694" s="210">
        <v>39104.839999999997</v>
      </c>
      <c r="BP694" s="195" t="s">
        <v>7660</v>
      </c>
      <c r="BQ694" s="196">
        <v>46265.59</v>
      </c>
    </row>
    <row r="695" spans="5:69" x14ac:dyDescent="0.55000000000000004">
      <c r="E695" t="s">
        <v>69646</v>
      </c>
      <c r="G695" s="284">
        <v>3360.76</v>
      </c>
      <c r="I695" s="282" t="s">
        <v>5715</v>
      </c>
      <c r="J695" s="282"/>
      <c r="K695" s="283">
        <v>61686.92</v>
      </c>
      <c r="M695" s="242" t="s">
        <v>5462</v>
      </c>
      <c r="N695" s="242"/>
      <c r="O695" s="243">
        <v>124831.2</v>
      </c>
      <c r="Q695" s="224" t="s">
        <v>3475</v>
      </c>
      <c r="R695" s="224"/>
      <c r="S695" s="225">
        <v>10155.32</v>
      </c>
      <c r="U695" s="203" t="s">
        <v>1144</v>
      </c>
      <c r="V695" s="203"/>
      <c r="W695" s="204">
        <v>2128</v>
      </c>
      <c r="AF695" t="s">
        <v>63004</v>
      </c>
      <c r="AG695">
        <v>110.62</v>
      </c>
      <c r="AI695" s="276" t="s">
        <v>55826</v>
      </c>
      <c r="AJ695" s="277">
        <v>102143.03</v>
      </c>
      <c r="AL695" s="246" t="s">
        <v>63013</v>
      </c>
      <c r="AM695" s="247">
        <v>247.75</v>
      </c>
      <c r="AO695" s="226" t="s">
        <v>34508</v>
      </c>
      <c r="AP695" s="227">
        <v>17267.900000000001</v>
      </c>
      <c r="AR695" s="207" t="s">
        <v>15314</v>
      </c>
      <c r="AS695" s="208">
        <v>1277.1199999999999</v>
      </c>
      <c r="AT695" s="93"/>
      <c r="AU695" s="199" t="s">
        <v>13273</v>
      </c>
      <c r="AV695" s="200">
        <v>5000</v>
      </c>
      <c r="BA695" t="s">
        <v>12015</v>
      </c>
      <c r="BB695" s="284">
        <v>1543568.68</v>
      </c>
      <c r="BD695" s="272" t="s">
        <v>11915</v>
      </c>
      <c r="BE695" s="273">
        <v>61686.92</v>
      </c>
      <c r="BG695" s="244" t="s">
        <v>11664</v>
      </c>
      <c r="BH695" s="245">
        <v>124831.2</v>
      </c>
      <c r="BJ695" s="230" t="s">
        <v>9425</v>
      </c>
      <c r="BK695" s="231">
        <v>10155.32</v>
      </c>
      <c r="BM695" s="209" t="s">
        <v>9498</v>
      </c>
      <c r="BN695" s="210">
        <v>1000</v>
      </c>
      <c r="BP695" s="195" t="s">
        <v>10383</v>
      </c>
      <c r="BQ695" s="196">
        <v>27072</v>
      </c>
    </row>
    <row r="696" spans="5:69" x14ac:dyDescent="0.55000000000000004">
      <c r="E696" t="s">
        <v>69647</v>
      </c>
      <c r="G696" s="284">
        <v>4036.23</v>
      </c>
      <c r="I696" s="282" t="s">
        <v>5716</v>
      </c>
      <c r="J696" s="282"/>
      <c r="K696" s="283">
        <v>17345.240000000002</v>
      </c>
      <c r="M696" s="242" t="s">
        <v>5463</v>
      </c>
      <c r="N696" s="242"/>
      <c r="O696" s="243">
        <v>743374.1</v>
      </c>
      <c r="Q696" s="224" t="s">
        <v>4167</v>
      </c>
      <c r="R696" s="224"/>
      <c r="S696" s="225">
        <v>19100.849999999999</v>
      </c>
      <c r="U696" s="203" t="s">
        <v>1145</v>
      </c>
      <c r="V696" s="203"/>
      <c r="W696" s="204">
        <v>151093</v>
      </c>
      <c r="AF696" t="s">
        <v>61265</v>
      </c>
      <c r="AG696">
        <v>372.6</v>
      </c>
      <c r="AI696" s="276" t="s">
        <v>54798</v>
      </c>
      <c r="AJ696" s="277">
        <v>16684.38</v>
      </c>
      <c r="AL696" s="246" t="s">
        <v>51549</v>
      </c>
      <c r="AM696" s="247">
        <v>1710.05</v>
      </c>
      <c r="AO696" s="226" t="s">
        <v>33091</v>
      </c>
      <c r="AP696" s="227">
        <v>38486.68</v>
      </c>
      <c r="AR696" s="207" t="s">
        <v>15315</v>
      </c>
      <c r="AS696" s="208">
        <v>42330.68</v>
      </c>
      <c r="AT696" s="93"/>
      <c r="AU696" s="199" t="s">
        <v>13274</v>
      </c>
      <c r="AV696" s="200">
        <v>166884.15</v>
      </c>
      <c r="BA696" t="s">
        <v>40062</v>
      </c>
      <c r="BB696">
        <v>92.94</v>
      </c>
      <c r="BD696" s="272" t="s">
        <v>11916</v>
      </c>
      <c r="BE696" s="273">
        <v>17345.240000000002</v>
      </c>
      <c r="BG696" s="244" t="s">
        <v>11665</v>
      </c>
      <c r="BH696" s="245">
        <v>743374.1</v>
      </c>
      <c r="BJ696" s="230" t="s">
        <v>10533</v>
      </c>
      <c r="BK696" s="231">
        <v>19100.849999999999</v>
      </c>
      <c r="BM696" s="209" t="s">
        <v>10872</v>
      </c>
      <c r="BN696" s="210">
        <v>839</v>
      </c>
      <c r="BP696" s="195" t="s">
        <v>10006</v>
      </c>
      <c r="BQ696" s="196">
        <v>73337.59</v>
      </c>
    </row>
    <row r="697" spans="5:69" x14ac:dyDescent="0.55000000000000004">
      <c r="E697" t="s">
        <v>69648</v>
      </c>
      <c r="G697" s="284">
        <v>37689.43</v>
      </c>
      <c r="I697" s="282" t="s">
        <v>5717</v>
      </c>
      <c r="J697" s="282"/>
      <c r="K697" s="283">
        <v>94163.28</v>
      </c>
      <c r="M697" s="242" t="s">
        <v>5464</v>
      </c>
      <c r="N697" s="242"/>
      <c r="O697" s="243">
        <v>193696.77</v>
      </c>
      <c r="Q697" s="224" t="s">
        <v>3307</v>
      </c>
      <c r="R697" s="224"/>
      <c r="S697" s="225">
        <v>146800.69</v>
      </c>
      <c r="U697" s="203" t="s">
        <v>1146</v>
      </c>
      <c r="V697" s="203"/>
      <c r="W697" s="204">
        <v>19715.73</v>
      </c>
      <c r="AF697" t="s">
        <v>71218</v>
      </c>
      <c r="AG697">
        <v>14.83</v>
      </c>
      <c r="AI697" s="276" t="s">
        <v>54799</v>
      </c>
      <c r="AJ697" s="277">
        <v>49306.69</v>
      </c>
      <c r="AL697" s="246" t="s">
        <v>40097</v>
      </c>
      <c r="AM697" s="247">
        <v>63960</v>
      </c>
      <c r="AO697" s="226" t="s">
        <v>15329</v>
      </c>
      <c r="AP697" s="227">
        <v>252082.21</v>
      </c>
      <c r="AR697" s="207" t="s">
        <v>15316</v>
      </c>
      <c r="AS697" s="208">
        <v>145.13999999999999</v>
      </c>
      <c r="AT697" s="93"/>
      <c r="AU697" s="199" t="s">
        <v>13275</v>
      </c>
      <c r="AV697" s="200">
        <v>97840.15</v>
      </c>
      <c r="BA697" t="s">
        <v>51226</v>
      </c>
      <c r="BB697">
        <v>660.03</v>
      </c>
      <c r="BD697" s="272" t="s">
        <v>11917</v>
      </c>
      <c r="BE697" s="273">
        <v>94163.28</v>
      </c>
      <c r="BG697" s="244" t="s">
        <v>11666</v>
      </c>
      <c r="BH697" s="245">
        <v>193696.77</v>
      </c>
      <c r="BJ697" s="230" t="s">
        <v>9427</v>
      </c>
      <c r="BK697" s="231">
        <v>146800.69</v>
      </c>
      <c r="BM697" s="209" t="s">
        <v>11489</v>
      </c>
      <c r="BN697" s="210">
        <v>10226.74</v>
      </c>
      <c r="BP697" s="195" t="s">
        <v>7661</v>
      </c>
      <c r="BQ697" s="196">
        <v>923195.68</v>
      </c>
    </row>
    <row r="698" spans="5:69" x14ac:dyDescent="0.55000000000000004">
      <c r="E698" t="s">
        <v>56983</v>
      </c>
      <c r="G698" s="284">
        <v>10059.36</v>
      </c>
      <c r="I698" s="282" t="s">
        <v>5718</v>
      </c>
      <c r="J698" s="282"/>
      <c r="K698" s="283">
        <v>334295.05</v>
      </c>
      <c r="M698" s="242" t="s">
        <v>5465</v>
      </c>
      <c r="N698" s="242"/>
      <c r="O698" s="243">
        <v>299210.71000000002</v>
      </c>
      <c r="Q698" s="224" t="s">
        <v>3477</v>
      </c>
      <c r="R698" s="224"/>
      <c r="S698" s="225">
        <v>305827.99</v>
      </c>
      <c r="U698" s="203" t="s">
        <v>1147</v>
      </c>
      <c r="V698" s="203"/>
      <c r="W698" s="204">
        <v>106275</v>
      </c>
      <c r="AF698" t="s">
        <v>66830</v>
      </c>
      <c r="AG698">
        <v>237.57</v>
      </c>
      <c r="AI698" s="276" t="s">
        <v>61787</v>
      </c>
      <c r="AJ698" s="277">
        <v>29218.63</v>
      </c>
      <c r="AL698" s="246" t="s">
        <v>54787</v>
      </c>
      <c r="AM698" s="247">
        <v>154763.4</v>
      </c>
      <c r="AO698" s="226" t="s">
        <v>15330</v>
      </c>
      <c r="AP698" s="227">
        <v>508302.81</v>
      </c>
      <c r="AR698" s="207" t="s">
        <v>15317</v>
      </c>
      <c r="AS698" s="208">
        <v>11.1</v>
      </c>
      <c r="AT698" s="93"/>
      <c r="AU698" s="199" t="s">
        <v>13276</v>
      </c>
      <c r="AV698" s="200">
        <v>32050</v>
      </c>
      <c r="BA698" t="s">
        <v>51391</v>
      </c>
      <c r="BB698" s="284">
        <v>54506.75</v>
      </c>
      <c r="BD698" s="272" t="s">
        <v>11918</v>
      </c>
      <c r="BE698" s="273">
        <v>334295.05</v>
      </c>
      <c r="BG698" s="244" t="s">
        <v>11667</v>
      </c>
      <c r="BH698" s="245">
        <v>299210.71000000002</v>
      </c>
      <c r="BJ698" s="230" t="s">
        <v>9428</v>
      </c>
      <c r="BK698" s="231">
        <v>305827.99</v>
      </c>
      <c r="BM698" s="209" t="s">
        <v>9787</v>
      </c>
      <c r="BN698" s="210">
        <v>97318.1</v>
      </c>
      <c r="BP698" s="195" t="s">
        <v>10384</v>
      </c>
      <c r="BQ698" s="196">
        <v>1462483</v>
      </c>
    </row>
    <row r="699" spans="5:69" x14ac:dyDescent="0.55000000000000004">
      <c r="E699" t="s">
        <v>56984</v>
      </c>
      <c r="G699" s="284">
        <v>18458.05</v>
      </c>
      <c r="I699" s="282" t="s">
        <v>5720</v>
      </c>
      <c r="J699" s="282"/>
      <c r="K699" s="283">
        <v>2221490.35</v>
      </c>
      <c r="M699" s="242" t="s">
        <v>5466</v>
      </c>
      <c r="N699" s="242"/>
      <c r="O699" s="243">
        <v>1476525.33</v>
      </c>
      <c r="Q699" s="224" t="s">
        <v>3308</v>
      </c>
      <c r="R699" s="224"/>
      <c r="S699" s="225">
        <v>865044.82</v>
      </c>
      <c r="U699" s="203" t="s">
        <v>1148</v>
      </c>
      <c r="V699" s="203"/>
      <c r="W699" s="204">
        <v>1520</v>
      </c>
      <c r="AF699" t="s">
        <v>61266</v>
      </c>
      <c r="AG699">
        <v>28.36</v>
      </c>
      <c r="AI699" s="276" t="s">
        <v>54800</v>
      </c>
      <c r="AJ699" s="277">
        <v>3338.01</v>
      </c>
      <c r="AL699" s="246" t="s">
        <v>60187</v>
      </c>
      <c r="AM699" s="247">
        <v>61880</v>
      </c>
      <c r="AO699" s="226" t="s">
        <v>33092</v>
      </c>
      <c r="AP699" s="227">
        <v>276256.08</v>
      </c>
      <c r="AR699" s="207" t="s">
        <v>15318</v>
      </c>
      <c r="AS699" s="208">
        <v>31.47</v>
      </c>
      <c r="AT699" s="93"/>
      <c r="AU699" s="199" t="s">
        <v>13277</v>
      </c>
      <c r="AV699" s="200">
        <v>24929.84</v>
      </c>
      <c r="BA699" t="s">
        <v>57115</v>
      </c>
      <c r="BB699" s="284">
        <v>56849.96</v>
      </c>
      <c r="BD699" s="272" t="s">
        <v>11920</v>
      </c>
      <c r="BE699" s="273">
        <v>2221490.35</v>
      </c>
      <c r="BG699" s="244" t="s">
        <v>11668</v>
      </c>
      <c r="BH699" s="245">
        <v>1476525.33</v>
      </c>
      <c r="BJ699" s="230" t="s">
        <v>9430</v>
      </c>
      <c r="BK699" s="231">
        <v>865044.82</v>
      </c>
      <c r="BM699" s="209" t="s">
        <v>6643</v>
      </c>
      <c r="BN699" s="210">
        <v>79844.36</v>
      </c>
      <c r="BP699" s="195" t="s">
        <v>9410</v>
      </c>
      <c r="BQ699" s="196">
        <v>270</v>
      </c>
    </row>
    <row r="700" spans="5:69" x14ac:dyDescent="0.55000000000000004">
      <c r="E700" t="s">
        <v>66461</v>
      </c>
      <c r="G700" s="284">
        <v>6395.54</v>
      </c>
      <c r="I700" s="282" t="s">
        <v>5721</v>
      </c>
      <c r="J700" s="282"/>
      <c r="K700" s="283">
        <v>1910.96</v>
      </c>
      <c r="M700" s="242" t="s">
        <v>5467</v>
      </c>
      <c r="N700" s="242"/>
      <c r="O700" s="243">
        <v>741181.06</v>
      </c>
      <c r="Q700" s="224" t="s">
        <v>3479</v>
      </c>
      <c r="R700" s="224"/>
      <c r="S700" s="225">
        <v>123462</v>
      </c>
      <c r="U700" s="203" t="s">
        <v>1149</v>
      </c>
      <c r="V700" s="203"/>
      <c r="W700" s="204">
        <v>20786</v>
      </c>
      <c r="AF700" t="s">
        <v>66831</v>
      </c>
      <c r="AG700" s="284">
        <v>8236.26</v>
      </c>
      <c r="AI700" s="276" t="s">
        <v>66926</v>
      </c>
      <c r="AJ700" s="277">
        <v>605.88</v>
      </c>
      <c r="AL700" s="246" t="s">
        <v>46654</v>
      </c>
      <c r="AM700" s="247">
        <v>1261348.29</v>
      </c>
      <c r="AO700" s="226" t="s">
        <v>46653</v>
      </c>
      <c r="AP700" s="227">
        <v>9870.6299999999992</v>
      </c>
      <c r="AR700" s="207" t="s">
        <v>15319</v>
      </c>
      <c r="AS700" s="208">
        <v>38659.51</v>
      </c>
      <c r="AT700" s="93"/>
      <c r="AU700" s="199" t="s">
        <v>13278</v>
      </c>
      <c r="AV700" s="200">
        <v>32767.66</v>
      </c>
      <c r="BA700" t="s">
        <v>44204</v>
      </c>
      <c r="BB700">
        <v>769.92</v>
      </c>
      <c r="BD700" s="272" t="s">
        <v>11921</v>
      </c>
      <c r="BE700" s="273">
        <v>1910.96</v>
      </c>
      <c r="BG700" s="244" t="s">
        <v>11669</v>
      </c>
      <c r="BH700" s="245">
        <v>741181.06</v>
      </c>
      <c r="BJ700" s="230" t="s">
        <v>9431</v>
      </c>
      <c r="BK700" s="231">
        <v>123462</v>
      </c>
      <c r="BM700" s="209" t="s">
        <v>7308</v>
      </c>
      <c r="BN700" s="210">
        <v>206684.21</v>
      </c>
      <c r="BP700" s="195" t="s">
        <v>10007</v>
      </c>
      <c r="BQ700" s="196">
        <v>2385948.6800000002</v>
      </c>
    </row>
    <row r="701" spans="5:69" x14ac:dyDescent="0.55000000000000004">
      <c r="E701" t="s">
        <v>69625</v>
      </c>
      <c r="G701" s="284">
        <v>69263.88</v>
      </c>
      <c r="I701" s="282" t="s">
        <v>5722</v>
      </c>
      <c r="J701" s="282"/>
      <c r="K701" s="283">
        <v>32136469.460000001</v>
      </c>
      <c r="M701" s="242" t="s">
        <v>5468</v>
      </c>
      <c r="N701" s="242"/>
      <c r="O701" s="243">
        <v>1184411.08</v>
      </c>
      <c r="Q701" s="224" t="s">
        <v>3480</v>
      </c>
      <c r="R701" s="224"/>
      <c r="S701" s="225">
        <v>96455.679999999993</v>
      </c>
      <c r="U701" s="203" t="s">
        <v>1150</v>
      </c>
      <c r="V701" s="203"/>
      <c r="W701" s="204">
        <v>250101</v>
      </c>
      <c r="AF701" t="s">
        <v>66832</v>
      </c>
      <c r="AG701">
        <v>241.57</v>
      </c>
      <c r="AI701" s="276" t="s">
        <v>54805</v>
      </c>
      <c r="AJ701" s="277">
        <v>301.74</v>
      </c>
      <c r="AL701" s="246" t="s">
        <v>51550</v>
      </c>
      <c r="AM701" s="247">
        <v>51302.83</v>
      </c>
      <c r="AO701" s="226" t="s">
        <v>33093</v>
      </c>
      <c r="AP701" s="227">
        <v>2810</v>
      </c>
      <c r="AR701" s="207" t="s">
        <v>15320</v>
      </c>
      <c r="AS701" s="208">
        <v>2498.25</v>
      </c>
      <c r="AT701" s="93"/>
      <c r="AU701" s="199" t="s">
        <v>13279</v>
      </c>
      <c r="AV701" s="200">
        <v>37525.19</v>
      </c>
      <c r="BA701" t="s">
        <v>40063</v>
      </c>
      <c r="BB701" s="284">
        <v>2268.5300000000002</v>
      </c>
      <c r="BD701" s="272" t="s">
        <v>11922</v>
      </c>
      <c r="BE701" s="273">
        <v>32136469.460000001</v>
      </c>
      <c r="BG701" s="244" t="s">
        <v>11670</v>
      </c>
      <c r="BH701" s="245">
        <v>1184411.08</v>
      </c>
      <c r="BJ701" s="230" t="s">
        <v>9432</v>
      </c>
      <c r="BK701" s="231">
        <v>96455.679999999993</v>
      </c>
      <c r="BM701" s="209" t="s">
        <v>7580</v>
      </c>
      <c r="BN701" s="210">
        <v>63212.89</v>
      </c>
      <c r="BP701" s="195" t="s">
        <v>10385</v>
      </c>
      <c r="BQ701" s="196">
        <v>70049</v>
      </c>
    </row>
    <row r="702" spans="5:69" x14ac:dyDescent="0.55000000000000004">
      <c r="E702" t="s">
        <v>66462</v>
      </c>
      <c r="G702" s="284">
        <v>3264.79</v>
      </c>
      <c r="I702" s="282" t="s">
        <v>5723</v>
      </c>
      <c r="J702" s="282"/>
      <c r="K702" s="283">
        <v>470184.66</v>
      </c>
      <c r="M702" s="242" t="s">
        <v>5469</v>
      </c>
      <c r="N702" s="242"/>
      <c r="O702" s="243">
        <v>355275.09</v>
      </c>
      <c r="Q702" s="224" t="s">
        <v>3309</v>
      </c>
      <c r="R702" s="224"/>
      <c r="S702" s="225">
        <v>1467980.97</v>
      </c>
      <c r="U702" s="203" t="s">
        <v>1151</v>
      </c>
      <c r="V702" s="203"/>
      <c r="W702" s="204">
        <v>21013</v>
      </c>
      <c r="AF702" t="s">
        <v>66833</v>
      </c>
      <c r="AG702" s="284">
        <v>1400</v>
      </c>
      <c r="AI702" s="276" t="s">
        <v>54806</v>
      </c>
      <c r="AJ702" s="277">
        <v>942.18</v>
      </c>
      <c r="AL702" s="246" t="s">
        <v>58929</v>
      </c>
      <c r="AM702" s="247">
        <v>1560</v>
      </c>
      <c r="AO702" s="226" t="s">
        <v>42131</v>
      </c>
      <c r="AP702" s="227">
        <v>1663.82</v>
      </c>
      <c r="AR702" s="207" t="s">
        <v>15321</v>
      </c>
      <c r="AS702" s="208">
        <v>8381.39</v>
      </c>
      <c r="AT702" s="93"/>
      <c r="AU702" s="199" t="s">
        <v>13280</v>
      </c>
      <c r="AV702" s="200">
        <v>24536.7</v>
      </c>
      <c r="BA702" t="s">
        <v>51227</v>
      </c>
      <c r="BB702" s="284">
        <v>1302.5</v>
      </c>
      <c r="BD702" s="272" t="s">
        <v>11923</v>
      </c>
      <c r="BE702" s="273">
        <v>470184.66</v>
      </c>
      <c r="BG702" s="244" t="s">
        <v>11671</v>
      </c>
      <c r="BH702" s="245">
        <v>355275.09</v>
      </c>
      <c r="BJ702" s="230" t="s">
        <v>9433</v>
      </c>
      <c r="BK702" s="231">
        <v>1467980.97</v>
      </c>
      <c r="BM702" s="209" t="s">
        <v>7723</v>
      </c>
      <c r="BN702" s="210">
        <v>6317</v>
      </c>
      <c r="BP702" s="195" t="s">
        <v>10008</v>
      </c>
      <c r="BQ702" s="196">
        <v>70049</v>
      </c>
    </row>
    <row r="703" spans="5:69" x14ac:dyDescent="0.55000000000000004">
      <c r="E703" t="s">
        <v>69626</v>
      </c>
      <c r="G703" s="284">
        <v>28734.53</v>
      </c>
      <c r="I703" s="282" t="s">
        <v>5725</v>
      </c>
      <c r="J703" s="282"/>
      <c r="K703" s="283">
        <v>1071301.5900000001</v>
      </c>
      <c r="M703" s="242" t="s">
        <v>5470</v>
      </c>
      <c r="N703" s="242"/>
      <c r="O703" s="243">
        <v>447244.47</v>
      </c>
      <c r="Q703" s="224" t="s">
        <v>3311</v>
      </c>
      <c r="R703" s="224"/>
      <c r="S703" s="225">
        <v>1667114.2</v>
      </c>
      <c r="U703" s="203" t="s">
        <v>1152</v>
      </c>
      <c r="V703" s="203"/>
      <c r="W703" s="204">
        <v>11906</v>
      </c>
      <c r="AF703" t="s">
        <v>66834</v>
      </c>
      <c r="AG703">
        <v>755.62</v>
      </c>
      <c r="AI703" s="276" t="s">
        <v>57251</v>
      </c>
      <c r="AJ703" s="277">
        <v>19468.14</v>
      </c>
      <c r="AL703" s="246" t="s">
        <v>35986</v>
      </c>
      <c r="AM703" s="247">
        <v>286318.39</v>
      </c>
      <c r="AO703" s="226" t="s">
        <v>34509</v>
      </c>
      <c r="AP703" s="227">
        <v>427.46</v>
      </c>
      <c r="AR703" s="207" t="s">
        <v>15322</v>
      </c>
      <c r="AS703" s="208">
        <v>3131.76</v>
      </c>
      <c r="AT703" s="93"/>
      <c r="AU703" s="199" t="s">
        <v>31832</v>
      </c>
      <c r="AV703" s="200">
        <v>90939.18</v>
      </c>
      <c r="BA703" t="s">
        <v>66288</v>
      </c>
      <c r="BB703" s="284">
        <v>27626.91</v>
      </c>
      <c r="BD703" s="272" t="s">
        <v>11925</v>
      </c>
      <c r="BE703" s="273">
        <v>1071301.5900000001</v>
      </c>
      <c r="BG703" s="244" t="s">
        <v>11672</v>
      </c>
      <c r="BH703" s="245">
        <v>447244.47</v>
      </c>
      <c r="BJ703" s="230" t="s">
        <v>9434</v>
      </c>
      <c r="BK703" s="231">
        <v>1667114.2</v>
      </c>
      <c r="BM703" s="209" t="s">
        <v>8279</v>
      </c>
      <c r="BN703" s="210">
        <v>24334.65</v>
      </c>
      <c r="BP703" s="195" t="s">
        <v>7509</v>
      </c>
      <c r="BQ703" s="196">
        <v>1349.91</v>
      </c>
    </row>
    <row r="704" spans="5:69" x14ac:dyDescent="0.55000000000000004">
      <c r="E704" t="s">
        <v>56985</v>
      </c>
      <c r="G704" s="284">
        <v>26649.37</v>
      </c>
      <c r="I704" s="282" t="s">
        <v>5726</v>
      </c>
      <c r="J704" s="282"/>
      <c r="K704" s="283">
        <v>3966283.83</v>
      </c>
      <c r="M704" s="242" t="s">
        <v>5471</v>
      </c>
      <c r="N704" s="242"/>
      <c r="O704" s="243">
        <v>351981.38</v>
      </c>
      <c r="Q704" s="224" t="s">
        <v>3482</v>
      </c>
      <c r="R704" s="224"/>
      <c r="S704" s="225">
        <v>5460.33</v>
      </c>
      <c r="U704" s="203" t="s">
        <v>1153</v>
      </c>
      <c r="V704" s="203"/>
      <c r="W704" s="204">
        <v>549822.55000000005</v>
      </c>
      <c r="AF704" t="s">
        <v>66835</v>
      </c>
      <c r="AG704" s="284">
        <v>2319.52</v>
      </c>
      <c r="AI704" s="276" t="s">
        <v>51650</v>
      </c>
      <c r="AJ704" s="277">
        <v>1221.0899999999999</v>
      </c>
      <c r="AL704" s="246" t="s">
        <v>54788</v>
      </c>
      <c r="AM704" s="247">
        <v>139920</v>
      </c>
      <c r="AO704" s="226" t="s">
        <v>35984</v>
      </c>
      <c r="AP704" s="227">
        <v>987.67</v>
      </c>
      <c r="AR704" s="207" t="s">
        <v>15323</v>
      </c>
      <c r="AS704" s="208">
        <v>1589.08</v>
      </c>
      <c r="AT704" s="93"/>
      <c r="AU704" s="199" t="s">
        <v>31833</v>
      </c>
      <c r="AV704" s="200">
        <v>6520.83</v>
      </c>
      <c r="BA704" t="s">
        <v>12017</v>
      </c>
      <c r="BB704" s="284">
        <v>148097.73000000001</v>
      </c>
      <c r="BD704" s="272" t="s">
        <v>11926</v>
      </c>
      <c r="BE704" s="273">
        <v>3966283.83</v>
      </c>
      <c r="BG704" s="244" t="s">
        <v>11673</v>
      </c>
      <c r="BH704" s="245">
        <v>351981.38</v>
      </c>
      <c r="BJ704" s="230" t="s">
        <v>9436</v>
      </c>
      <c r="BK704" s="231">
        <v>5460.33</v>
      </c>
      <c r="BM704" s="209" t="s">
        <v>8502</v>
      </c>
      <c r="BN704" s="210">
        <v>56266.89</v>
      </c>
      <c r="BP704" s="195" t="s">
        <v>10386</v>
      </c>
      <c r="BQ704" s="196">
        <v>15886</v>
      </c>
    </row>
    <row r="705" spans="5:69" x14ac:dyDescent="0.55000000000000004">
      <c r="E705" t="s">
        <v>69627</v>
      </c>
      <c r="G705" s="284">
        <v>27287.53</v>
      </c>
      <c r="I705" s="282" t="s">
        <v>5729</v>
      </c>
      <c r="J705" s="282"/>
      <c r="K705" s="283">
        <v>16162862.6</v>
      </c>
      <c r="M705" s="242" t="s">
        <v>5472</v>
      </c>
      <c r="N705" s="242"/>
      <c r="O705" s="243">
        <v>4790.28</v>
      </c>
      <c r="Q705" s="224" t="s">
        <v>3312</v>
      </c>
      <c r="R705" s="224"/>
      <c r="S705" s="225">
        <v>48287.39</v>
      </c>
      <c r="U705" s="203" t="s">
        <v>1154</v>
      </c>
      <c r="V705" s="203"/>
      <c r="W705" s="204">
        <v>134957</v>
      </c>
      <c r="AF705" t="s">
        <v>70331</v>
      </c>
      <c r="AG705">
        <v>232.13</v>
      </c>
      <c r="AI705" s="276" t="s">
        <v>61789</v>
      </c>
      <c r="AJ705" s="277">
        <v>7067.68</v>
      </c>
      <c r="AL705" s="246" t="s">
        <v>47730</v>
      </c>
      <c r="AM705" s="247">
        <v>476098.43</v>
      </c>
      <c r="AO705" s="226" t="s">
        <v>51542</v>
      </c>
      <c r="AP705" s="227">
        <v>746502.23</v>
      </c>
      <c r="AR705" s="207" t="s">
        <v>15324</v>
      </c>
      <c r="AS705" s="208">
        <v>27251.599999999999</v>
      </c>
      <c r="AT705" s="93"/>
      <c r="AU705" s="199" t="s">
        <v>31834</v>
      </c>
      <c r="AV705" s="200">
        <v>17469.32</v>
      </c>
      <c r="BA705" t="s">
        <v>51228</v>
      </c>
      <c r="BB705" s="284">
        <v>22112.92</v>
      </c>
      <c r="BD705" s="272" t="s">
        <v>11929</v>
      </c>
      <c r="BE705" s="273">
        <v>16162862.6</v>
      </c>
      <c r="BG705" s="244" t="s">
        <v>11674</v>
      </c>
      <c r="BH705" s="245">
        <v>4790.28</v>
      </c>
      <c r="BJ705" s="230" t="s">
        <v>9437</v>
      </c>
      <c r="BK705" s="231">
        <v>48287.39</v>
      </c>
      <c r="BM705" s="209" t="s">
        <v>8660</v>
      </c>
      <c r="BN705" s="210">
        <v>4918</v>
      </c>
      <c r="BP705" s="195" t="s">
        <v>10009</v>
      </c>
      <c r="BQ705" s="196">
        <v>17235.91</v>
      </c>
    </row>
    <row r="706" spans="5:69" x14ac:dyDescent="0.55000000000000004">
      <c r="E706" t="s">
        <v>69628</v>
      </c>
      <c r="G706" s="284">
        <v>27043.42</v>
      </c>
      <c r="I706" s="282" t="s">
        <v>5731</v>
      </c>
      <c r="J706" s="282"/>
      <c r="K706" s="283">
        <v>4426376.46</v>
      </c>
      <c r="M706" s="242" t="s">
        <v>5473</v>
      </c>
      <c r="N706" s="242"/>
      <c r="O706" s="243">
        <v>317928.15000000002</v>
      </c>
      <c r="Q706" s="224" t="s">
        <v>4172</v>
      </c>
      <c r="R706" s="224"/>
      <c r="S706" s="225">
        <v>8141.55</v>
      </c>
      <c r="U706" s="203" t="s">
        <v>1155</v>
      </c>
      <c r="V706" s="203"/>
      <c r="W706" s="204">
        <v>12399.89</v>
      </c>
      <c r="AF706" t="s">
        <v>71219</v>
      </c>
      <c r="AG706" s="284">
        <v>3637.4</v>
      </c>
      <c r="AI706" s="276" t="s">
        <v>47758</v>
      </c>
      <c r="AJ706" s="277">
        <v>651.66999999999996</v>
      </c>
      <c r="AL706" s="246" t="s">
        <v>35987</v>
      </c>
      <c r="AM706" s="247">
        <v>2524.54</v>
      </c>
      <c r="AO706" s="226" t="s">
        <v>34510</v>
      </c>
      <c r="AP706" s="227">
        <v>132673.37</v>
      </c>
      <c r="AR706" s="207" t="s">
        <v>15325</v>
      </c>
      <c r="AS706" s="208">
        <v>314000</v>
      </c>
      <c r="AT706" s="93"/>
      <c r="AU706" s="199" t="s">
        <v>31835</v>
      </c>
      <c r="AV706" s="200">
        <v>19961.61</v>
      </c>
      <c r="BA706" t="s">
        <v>51392</v>
      </c>
      <c r="BB706" s="284">
        <v>8342.07</v>
      </c>
      <c r="BD706" s="272" t="s">
        <v>11931</v>
      </c>
      <c r="BE706" s="273">
        <v>4426376.46</v>
      </c>
      <c r="BG706" s="244" t="s">
        <v>11675</v>
      </c>
      <c r="BH706" s="245">
        <v>317928.15000000002</v>
      </c>
      <c r="BJ706" s="230" t="s">
        <v>9439</v>
      </c>
      <c r="BK706" s="231">
        <v>8141.55</v>
      </c>
      <c r="BM706" s="209" t="s">
        <v>8845</v>
      </c>
      <c r="BN706" s="210">
        <v>99645</v>
      </c>
      <c r="BP706" s="195" t="s">
        <v>10387</v>
      </c>
      <c r="BQ706" s="196">
        <v>2769</v>
      </c>
    </row>
    <row r="707" spans="5:69" x14ac:dyDescent="0.55000000000000004">
      <c r="E707" t="s">
        <v>69630</v>
      </c>
      <c r="G707" s="284">
        <v>23365.67</v>
      </c>
      <c r="I707" s="282" t="s">
        <v>5732</v>
      </c>
      <c r="J707" s="282"/>
      <c r="K707" s="283">
        <v>156102.22</v>
      </c>
      <c r="M707" s="242" t="s">
        <v>5474</v>
      </c>
      <c r="N707" s="242"/>
      <c r="O707" s="243">
        <v>103730.28</v>
      </c>
      <c r="Q707" s="224" t="s">
        <v>4173</v>
      </c>
      <c r="R707" s="224"/>
      <c r="S707" s="225">
        <v>803.94</v>
      </c>
      <c r="U707" s="203" t="s">
        <v>1156</v>
      </c>
      <c r="V707" s="203"/>
      <c r="W707" s="204">
        <v>9255.07</v>
      </c>
      <c r="AF707" t="s">
        <v>63005</v>
      </c>
      <c r="AG707">
        <v>214.22</v>
      </c>
      <c r="AI707" s="276" t="s">
        <v>48687</v>
      </c>
      <c r="AJ707" s="277">
        <v>62234.41</v>
      </c>
      <c r="AL707" s="246" t="s">
        <v>57207</v>
      </c>
      <c r="AM707" s="247">
        <v>23400</v>
      </c>
      <c r="AO707" s="226" t="s">
        <v>34511</v>
      </c>
      <c r="AP707" s="227">
        <v>22002.12</v>
      </c>
      <c r="AR707" s="207" t="s">
        <v>15326</v>
      </c>
      <c r="AS707" s="208">
        <v>31633.200000000001</v>
      </c>
      <c r="AT707" s="93"/>
      <c r="AU707" s="199" t="s">
        <v>31836</v>
      </c>
      <c r="AV707" s="200">
        <v>8106.41</v>
      </c>
      <c r="BA707" t="s">
        <v>69670</v>
      </c>
      <c r="BB707" s="284">
        <v>12742.72</v>
      </c>
      <c r="BD707" s="272" t="s">
        <v>11932</v>
      </c>
      <c r="BE707" s="273">
        <v>156102.22</v>
      </c>
      <c r="BG707" s="244" t="s">
        <v>11676</v>
      </c>
      <c r="BH707" s="245">
        <v>103730.28</v>
      </c>
      <c r="BJ707" s="230" t="s">
        <v>9440</v>
      </c>
      <c r="BK707" s="231">
        <v>803.94</v>
      </c>
      <c r="BM707" s="209" t="s">
        <v>9242</v>
      </c>
      <c r="BN707" s="210">
        <v>371939.34</v>
      </c>
      <c r="BP707" s="195" t="s">
        <v>9412</v>
      </c>
      <c r="BQ707" s="196">
        <v>1771.57</v>
      </c>
    </row>
    <row r="708" spans="5:69" x14ac:dyDescent="0.55000000000000004">
      <c r="E708" t="s">
        <v>56986</v>
      </c>
      <c r="G708" s="284">
        <v>57374.87</v>
      </c>
      <c r="I708" s="282" t="s">
        <v>5733</v>
      </c>
      <c r="J708" s="282"/>
      <c r="K708" s="283">
        <v>86525.48</v>
      </c>
      <c r="M708" s="242" t="s">
        <v>5475</v>
      </c>
      <c r="N708" s="242"/>
      <c r="O708" s="243">
        <v>371691.77</v>
      </c>
      <c r="Q708" s="224" t="s">
        <v>4174</v>
      </c>
      <c r="R708" s="224"/>
      <c r="S708" s="225">
        <v>9684</v>
      </c>
      <c r="U708" s="203" t="s">
        <v>1157</v>
      </c>
      <c r="V708" s="203"/>
      <c r="W708" s="204">
        <v>45285</v>
      </c>
      <c r="AF708" t="s">
        <v>62942</v>
      </c>
      <c r="AG708" s="284">
        <v>6262.41</v>
      </c>
      <c r="AI708" s="276" t="s">
        <v>55831</v>
      </c>
      <c r="AJ708" s="277">
        <v>82839</v>
      </c>
      <c r="AL708" s="246" t="s">
        <v>48661</v>
      </c>
      <c r="AM708" s="247">
        <v>30846.15</v>
      </c>
      <c r="AO708" s="226" t="s">
        <v>33094</v>
      </c>
      <c r="AP708" s="227">
        <v>123182.67</v>
      </c>
      <c r="AR708" s="207" t="s">
        <v>15327</v>
      </c>
      <c r="AS708" s="208">
        <v>66560</v>
      </c>
      <c r="AT708" s="93"/>
      <c r="AU708" s="199" t="s">
        <v>31837</v>
      </c>
      <c r="AV708" s="200">
        <v>350.99</v>
      </c>
      <c r="BA708" t="s">
        <v>43533</v>
      </c>
      <c r="BB708" s="284">
        <v>47669.4</v>
      </c>
      <c r="BD708" s="272" t="s">
        <v>11933</v>
      </c>
      <c r="BE708" s="273">
        <v>86525.48</v>
      </c>
      <c r="BG708" s="244" t="s">
        <v>11677</v>
      </c>
      <c r="BH708" s="245">
        <v>371691.77</v>
      </c>
      <c r="BJ708" s="230" t="s">
        <v>10535</v>
      </c>
      <c r="BK708" s="231">
        <v>9684</v>
      </c>
      <c r="BM708" s="209" t="s">
        <v>9702</v>
      </c>
      <c r="BN708" s="210">
        <v>10213.879999999999</v>
      </c>
      <c r="BP708" s="195" t="s">
        <v>10011</v>
      </c>
      <c r="BQ708" s="196">
        <v>4540.57</v>
      </c>
    </row>
    <row r="709" spans="5:69" x14ac:dyDescent="0.55000000000000004">
      <c r="E709" t="s">
        <v>66463</v>
      </c>
      <c r="G709" s="284">
        <v>3134.85</v>
      </c>
      <c r="I709" s="282" t="s">
        <v>5734</v>
      </c>
      <c r="J709" s="282"/>
      <c r="K709" s="283">
        <v>4936507.66</v>
      </c>
      <c r="M709" s="242" t="s">
        <v>5476</v>
      </c>
      <c r="N709" s="242"/>
      <c r="O709" s="243">
        <v>23028.799999999999</v>
      </c>
      <c r="Q709" s="224" t="s">
        <v>3484</v>
      </c>
      <c r="R709" s="224"/>
      <c r="S709" s="225">
        <v>41772.9</v>
      </c>
      <c r="U709" s="203" t="s">
        <v>1158</v>
      </c>
      <c r="V709" s="203"/>
      <c r="W709" s="204">
        <v>20480.330000000002</v>
      </c>
      <c r="AF709" t="s">
        <v>55761</v>
      </c>
      <c r="AG709" s="284">
        <v>16345</v>
      </c>
      <c r="AI709" s="276" t="s">
        <v>66927</v>
      </c>
      <c r="AJ709" s="277">
        <v>997029.39</v>
      </c>
      <c r="AL709" s="246" t="s">
        <v>54789</v>
      </c>
      <c r="AM709" s="247">
        <v>91442.3</v>
      </c>
      <c r="AO709" s="226" t="s">
        <v>35985</v>
      </c>
      <c r="AP709" s="227">
        <v>27558.7</v>
      </c>
      <c r="AR709" s="207" t="s">
        <v>15328</v>
      </c>
      <c r="AS709" s="208">
        <v>1238408.8999999999</v>
      </c>
      <c r="AT709" s="93"/>
      <c r="AU709" s="199" t="s">
        <v>31838</v>
      </c>
      <c r="AV709" s="200">
        <v>86289.66</v>
      </c>
      <c r="BA709" t="s">
        <v>57162</v>
      </c>
      <c r="BB709" s="284">
        <v>1434</v>
      </c>
      <c r="BD709" s="272" t="s">
        <v>11934</v>
      </c>
      <c r="BE709" s="273">
        <v>4936507.66</v>
      </c>
      <c r="BG709" s="244" t="s">
        <v>11678</v>
      </c>
      <c r="BH709" s="245">
        <v>23028.799999999999</v>
      </c>
      <c r="BJ709" s="230" t="s">
        <v>9441</v>
      </c>
      <c r="BK709" s="231">
        <v>41772.9</v>
      </c>
      <c r="BM709" s="209" t="s">
        <v>11490</v>
      </c>
      <c r="BN709" s="210">
        <v>380712.3</v>
      </c>
      <c r="BP709" s="195" t="s">
        <v>10388</v>
      </c>
      <c r="BQ709" s="196">
        <v>8070</v>
      </c>
    </row>
    <row r="710" spans="5:69" x14ac:dyDescent="0.55000000000000004">
      <c r="E710" t="s">
        <v>56988</v>
      </c>
      <c r="G710" s="284">
        <v>1788.04</v>
      </c>
      <c r="I710" s="282" t="s">
        <v>5735</v>
      </c>
      <c r="J710" s="282"/>
      <c r="K710" s="283">
        <v>887746.6</v>
      </c>
      <c r="M710" s="242" t="s">
        <v>5477</v>
      </c>
      <c r="N710" s="242"/>
      <c r="O710" s="243">
        <v>171592.5</v>
      </c>
      <c r="Q710" s="224" t="s">
        <v>4175</v>
      </c>
      <c r="R710" s="224"/>
      <c r="S710" s="225">
        <v>30341.8</v>
      </c>
      <c r="U710" s="203" t="s">
        <v>1159</v>
      </c>
      <c r="V710" s="203"/>
      <c r="W710" s="204">
        <v>3485</v>
      </c>
      <c r="AF710" t="s">
        <v>58919</v>
      </c>
      <c r="AG710" s="284">
        <v>7963</v>
      </c>
      <c r="AI710" s="276" t="s">
        <v>49641</v>
      </c>
      <c r="AJ710" s="277">
        <v>2779613.07</v>
      </c>
      <c r="AL710" s="246" t="s">
        <v>38846</v>
      </c>
      <c r="AM710" s="247">
        <v>950</v>
      </c>
      <c r="AO710" s="226" t="s">
        <v>49599</v>
      </c>
      <c r="AP710" s="227">
        <v>-591.33000000000004</v>
      </c>
      <c r="AR710" s="207" t="s">
        <v>15329</v>
      </c>
      <c r="AS710" s="208">
        <v>128355.75</v>
      </c>
      <c r="AT710" s="93"/>
      <c r="AU710" s="199" t="s">
        <v>13281</v>
      </c>
      <c r="AV710" s="200">
        <v>24105.83</v>
      </c>
      <c r="BA710" t="s">
        <v>66453</v>
      </c>
      <c r="BB710">
        <v>571.79999999999995</v>
      </c>
      <c r="BD710" s="272" t="s">
        <v>11935</v>
      </c>
      <c r="BE710" s="273">
        <v>887746.6</v>
      </c>
      <c r="BG710" s="244" t="s">
        <v>11679</v>
      </c>
      <c r="BH710" s="245">
        <v>171592.5</v>
      </c>
      <c r="BJ710" s="230" t="s">
        <v>10536</v>
      </c>
      <c r="BK710" s="231">
        <v>30341.8</v>
      </c>
      <c r="BM710" s="209" t="s">
        <v>12205</v>
      </c>
      <c r="BN710" s="210">
        <v>3062.98</v>
      </c>
      <c r="BP710" s="195" t="s">
        <v>10012</v>
      </c>
      <c r="BQ710" s="196">
        <v>8070</v>
      </c>
    </row>
    <row r="711" spans="5:69" x14ac:dyDescent="0.55000000000000004">
      <c r="E711" t="s">
        <v>56989</v>
      </c>
      <c r="G711" s="284">
        <v>134710.51999999999</v>
      </c>
      <c r="I711" s="282" t="s">
        <v>5736</v>
      </c>
      <c r="J711" s="282"/>
      <c r="K711" s="283">
        <v>3907945.88</v>
      </c>
      <c r="M711" s="242" t="s">
        <v>5478</v>
      </c>
      <c r="N711" s="242"/>
      <c r="O711" s="243">
        <v>27454.2</v>
      </c>
      <c r="Q711" s="224" t="s">
        <v>4177</v>
      </c>
      <c r="R711" s="224"/>
      <c r="S711" s="225">
        <v>31271.31</v>
      </c>
      <c r="U711" s="203" t="s">
        <v>1160</v>
      </c>
      <c r="V711" s="203"/>
      <c r="W711" s="204">
        <v>220214</v>
      </c>
      <c r="AF711" t="s">
        <v>58920</v>
      </c>
      <c r="AG711" s="284">
        <v>1079.46</v>
      </c>
      <c r="AI711" s="276" t="s">
        <v>66928</v>
      </c>
      <c r="AJ711" s="277">
        <v>1088.3800000000001</v>
      </c>
      <c r="AL711" s="246" t="s">
        <v>48663</v>
      </c>
      <c r="AM711" s="247">
        <v>290081.21000000002</v>
      </c>
      <c r="AO711" s="226" t="s">
        <v>51543</v>
      </c>
      <c r="AP711" s="227">
        <v>13750</v>
      </c>
      <c r="AR711" s="207" t="s">
        <v>15330</v>
      </c>
      <c r="AS711" s="208">
        <v>261087.98</v>
      </c>
      <c r="AT711" s="93"/>
      <c r="AU711" s="199" t="s">
        <v>13282</v>
      </c>
      <c r="AV711" s="200">
        <v>5000</v>
      </c>
      <c r="BA711" t="s">
        <v>12018</v>
      </c>
      <c r="BB711" s="284">
        <v>1732472.29</v>
      </c>
      <c r="BD711" s="272" t="s">
        <v>11936</v>
      </c>
      <c r="BE711" s="273">
        <v>3907945.88</v>
      </c>
      <c r="BG711" s="244" t="s">
        <v>11680</v>
      </c>
      <c r="BH711" s="245">
        <v>27454.2</v>
      </c>
      <c r="BJ711" s="230" t="s">
        <v>10538</v>
      </c>
      <c r="BK711" s="231">
        <v>31271.31</v>
      </c>
      <c r="BM711" s="209" t="s">
        <v>9788</v>
      </c>
      <c r="BN711" s="210">
        <v>1307151.5</v>
      </c>
      <c r="BP711" s="195" t="s">
        <v>7512</v>
      </c>
      <c r="BQ711" s="196">
        <v>18208.5</v>
      </c>
    </row>
    <row r="712" spans="5:69" x14ac:dyDescent="0.55000000000000004">
      <c r="E712" t="s">
        <v>69623</v>
      </c>
      <c r="G712" s="284">
        <v>12306.23</v>
      </c>
      <c r="I712" s="282" t="s">
        <v>5737</v>
      </c>
      <c r="J712" s="282"/>
      <c r="K712" s="283">
        <v>33202.33</v>
      </c>
      <c r="M712" s="242" t="s">
        <v>5480</v>
      </c>
      <c r="N712" s="242"/>
      <c r="O712" s="243">
        <v>7306773.7800000003</v>
      </c>
      <c r="Q712" s="224" t="s">
        <v>3486</v>
      </c>
      <c r="R712" s="224"/>
      <c r="S712" s="225">
        <v>10324.16</v>
      </c>
      <c r="U712" s="203" t="s">
        <v>1161</v>
      </c>
      <c r="V712" s="203"/>
      <c r="W712" s="204">
        <v>6492</v>
      </c>
      <c r="AF712" t="s">
        <v>35956</v>
      </c>
      <c r="AG712" s="284">
        <v>5000</v>
      </c>
      <c r="AI712" s="276" t="s">
        <v>54807</v>
      </c>
      <c r="AJ712" s="277">
        <v>859673.66</v>
      </c>
      <c r="AL712" s="246" t="s">
        <v>42133</v>
      </c>
      <c r="AM712" s="247">
        <v>6912.14</v>
      </c>
      <c r="AO712" s="226" t="s">
        <v>51544</v>
      </c>
      <c r="AP712" s="227">
        <v>973.1</v>
      </c>
      <c r="AR712" s="207" t="s">
        <v>15331</v>
      </c>
      <c r="AS712" s="208">
        <v>62370.36</v>
      </c>
      <c r="AT712" s="93"/>
      <c r="AU712" s="199" t="s">
        <v>31839</v>
      </c>
      <c r="AV712" s="200">
        <v>90939.18</v>
      </c>
      <c r="BA712" t="s">
        <v>40065</v>
      </c>
      <c r="BB712" s="284">
        <v>6433.24</v>
      </c>
      <c r="BD712" s="272" t="s">
        <v>11937</v>
      </c>
      <c r="BE712" s="273">
        <v>33202.33</v>
      </c>
      <c r="BG712" s="244" t="s">
        <v>11682</v>
      </c>
      <c r="BH712" s="245">
        <v>7306773.7800000003</v>
      </c>
      <c r="BJ712" s="230" t="s">
        <v>9443</v>
      </c>
      <c r="BK712" s="231">
        <v>10324.16</v>
      </c>
      <c r="BM712" s="209" t="s">
        <v>6644</v>
      </c>
      <c r="BN712" s="210">
        <v>48393</v>
      </c>
      <c r="BP712" s="195" t="s">
        <v>7663</v>
      </c>
      <c r="BQ712" s="196">
        <v>203626.85</v>
      </c>
    </row>
    <row r="713" spans="5:69" x14ac:dyDescent="0.55000000000000004">
      <c r="E713" t="s">
        <v>69632</v>
      </c>
      <c r="G713" s="284">
        <v>63180.5</v>
      </c>
      <c r="I713" s="282" t="s">
        <v>5738</v>
      </c>
      <c r="J713" s="282"/>
      <c r="K713" s="283">
        <v>3743429.64</v>
      </c>
      <c r="M713" s="242" t="s">
        <v>5481</v>
      </c>
      <c r="N713" s="242"/>
      <c r="O713" s="243">
        <v>99679.83</v>
      </c>
      <c r="Q713" s="224" t="s">
        <v>3488</v>
      </c>
      <c r="R713" s="224"/>
      <c r="S713" s="225">
        <v>19361.580000000002</v>
      </c>
      <c r="U713" s="203" t="s">
        <v>331</v>
      </c>
      <c r="V713" s="203"/>
      <c r="W713" s="204">
        <v>270977.76</v>
      </c>
      <c r="AF713" t="s">
        <v>34457</v>
      </c>
      <c r="AG713">
        <v>382.49</v>
      </c>
      <c r="AI713" s="276" t="s">
        <v>34567</v>
      </c>
      <c r="AJ713" s="277">
        <v>1308815.6499999999</v>
      </c>
      <c r="AL713" s="246" t="s">
        <v>63612</v>
      </c>
      <c r="AM713" s="247">
        <v>1010.97</v>
      </c>
      <c r="AO713" s="226" t="s">
        <v>51545</v>
      </c>
      <c r="AP713" s="227">
        <v>2892</v>
      </c>
      <c r="AR713" s="207" t="s">
        <v>15332</v>
      </c>
      <c r="AS713" s="208">
        <v>27251.599999999999</v>
      </c>
      <c r="AT713" s="93"/>
      <c r="AU713" s="199" t="s">
        <v>13283</v>
      </c>
      <c r="AV713" s="200">
        <v>166884.15</v>
      </c>
      <c r="BA713" t="s">
        <v>51229</v>
      </c>
      <c r="BB713" s="284">
        <v>28861.83</v>
      </c>
      <c r="BD713" s="272" t="s">
        <v>11938</v>
      </c>
      <c r="BE713" s="273">
        <v>3743429.64</v>
      </c>
      <c r="BG713" s="244" t="s">
        <v>11683</v>
      </c>
      <c r="BH713" s="245">
        <v>99679.83</v>
      </c>
      <c r="BJ713" s="230" t="s">
        <v>9445</v>
      </c>
      <c r="BK713" s="231">
        <v>19361.580000000002</v>
      </c>
      <c r="BM713" s="209" t="s">
        <v>6895</v>
      </c>
      <c r="BN713" s="210">
        <v>4875</v>
      </c>
      <c r="BP713" s="195" t="s">
        <v>8152</v>
      </c>
      <c r="BQ713" s="196">
        <v>20721.75</v>
      </c>
    </row>
    <row r="714" spans="5:69" x14ac:dyDescent="0.55000000000000004">
      <c r="E714" t="s">
        <v>66464</v>
      </c>
      <c r="G714" s="284">
        <v>12022.33</v>
      </c>
      <c r="I714" s="282" t="s">
        <v>5739</v>
      </c>
      <c r="J714" s="282"/>
      <c r="K714" s="283">
        <v>138305878.22999999</v>
      </c>
      <c r="M714" s="242" t="s">
        <v>5482</v>
      </c>
      <c r="N714" s="242"/>
      <c r="O714" s="243">
        <v>1525400.08</v>
      </c>
      <c r="Q714" s="224" t="s">
        <v>4179</v>
      </c>
      <c r="R714" s="224"/>
      <c r="S714" s="225">
        <v>22532</v>
      </c>
      <c r="U714" s="203" t="s">
        <v>1162</v>
      </c>
      <c r="V714" s="203"/>
      <c r="W714" s="204">
        <v>148692.75</v>
      </c>
      <c r="AF714" t="s">
        <v>34458</v>
      </c>
      <c r="AG714" s="284">
        <v>1202</v>
      </c>
      <c r="AI714" s="276" t="s">
        <v>34568</v>
      </c>
      <c r="AJ714" s="277">
        <v>545114.74</v>
      </c>
      <c r="AL714" s="246" t="s">
        <v>48665</v>
      </c>
      <c r="AM714" s="247">
        <v>37320.92</v>
      </c>
      <c r="AO714" s="226" t="s">
        <v>51546</v>
      </c>
      <c r="AP714" s="227">
        <v>2763.68</v>
      </c>
      <c r="AR714" s="207" t="s">
        <v>13024</v>
      </c>
      <c r="AS714" s="208">
        <v>-3874.36</v>
      </c>
      <c r="AT714" s="93"/>
      <c r="AU714" s="199" t="s">
        <v>13284</v>
      </c>
      <c r="AV714" s="200">
        <v>97840.15</v>
      </c>
      <c r="BA714" t="s">
        <v>69922</v>
      </c>
      <c r="BB714" s="284">
        <v>1425</v>
      </c>
      <c r="BD714" s="272" t="s">
        <v>11939</v>
      </c>
      <c r="BE714" s="273">
        <v>138305878.22999999</v>
      </c>
      <c r="BG714" s="244" t="s">
        <v>11684</v>
      </c>
      <c r="BH714" s="245">
        <v>1525400.08</v>
      </c>
      <c r="BJ714" s="230" t="s">
        <v>10540</v>
      </c>
      <c r="BK714" s="231">
        <v>22532</v>
      </c>
      <c r="BM714" s="209" t="s">
        <v>7067</v>
      </c>
      <c r="BN714" s="210">
        <v>2463.46</v>
      </c>
      <c r="BP714" s="195" t="s">
        <v>10389</v>
      </c>
      <c r="BQ714" s="196">
        <v>228839</v>
      </c>
    </row>
    <row r="715" spans="5:69" x14ac:dyDescent="0.55000000000000004">
      <c r="E715" t="s">
        <v>66465</v>
      </c>
      <c r="G715" s="284">
        <v>24909.67</v>
      </c>
      <c r="I715" s="282" t="s">
        <v>5740</v>
      </c>
      <c r="J715" s="282"/>
      <c r="K715" s="283">
        <v>1443215.12</v>
      </c>
      <c r="M715" s="242" t="s">
        <v>5483</v>
      </c>
      <c r="N715" s="242"/>
      <c r="O715" s="243">
        <v>35224908.880000003</v>
      </c>
      <c r="Q715" s="224" t="s">
        <v>3490</v>
      </c>
      <c r="R715" s="224"/>
      <c r="S715" s="225">
        <v>7350.12</v>
      </c>
      <c r="U715" s="203" t="s">
        <v>1163</v>
      </c>
      <c r="V715" s="203"/>
      <c r="W715" s="204">
        <v>41878.339999999997</v>
      </c>
      <c r="AF715" t="s">
        <v>38826</v>
      </c>
      <c r="AG715" s="284">
        <v>1000</v>
      </c>
      <c r="AI715" s="276" t="s">
        <v>36023</v>
      </c>
      <c r="AJ715" s="277">
        <v>392481.04</v>
      </c>
      <c r="AL715" s="246" t="s">
        <v>51552</v>
      </c>
      <c r="AM715" s="247">
        <v>2320</v>
      </c>
      <c r="AO715" s="226" t="s">
        <v>48660</v>
      </c>
      <c r="AP715" s="227">
        <v>3797.9</v>
      </c>
      <c r="AR715" s="207" t="s">
        <v>15333</v>
      </c>
      <c r="AS715" s="208">
        <v>2014.67</v>
      </c>
      <c r="AT715" s="93"/>
      <c r="AU715" s="199" t="s">
        <v>13285</v>
      </c>
      <c r="AV715" s="200">
        <v>32050</v>
      </c>
      <c r="BA715" t="s">
        <v>66442</v>
      </c>
      <c r="BB715" s="284">
        <v>7977.07</v>
      </c>
      <c r="BD715" s="272" t="s">
        <v>11940</v>
      </c>
      <c r="BE715" s="273">
        <v>1443215.12</v>
      </c>
      <c r="BG715" s="244" t="s">
        <v>11685</v>
      </c>
      <c r="BH715" s="245">
        <v>35224908.880000003</v>
      </c>
      <c r="BJ715" s="230" t="s">
        <v>9447</v>
      </c>
      <c r="BK715" s="231">
        <v>7350.12</v>
      </c>
      <c r="BM715" s="209" t="s">
        <v>7309</v>
      </c>
      <c r="BN715" s="210">
        <v>27954</v>
      </c>
      <c r="BP715" s="195" t="s">
        <v>9414</v>
      </c>
      <c r="BQ715" s="196">
        <v>97356</v>
      </c>
    </row>
    <row r="716" spans="5:69" x14ac:dyDescent="0.55000000000000004">
      <c r="E716" t="s">
        <v>56990</v>
      </c>
      <c r="G716" s="284">
        <v>61769.29</v>
      </c>
      <c r="I716" s="282" t="s">
        <v>5742</v>
      </c>
      <c r="J716" s="282"/>
      <c r="K716" s="283">
        <v>4969.1400000000003</v>
      </c>
      <c r="M716" s="242" t="s">
        <v>5484</v>
      </c>
      <c r="N716" s="242"/>
      <c r="O716" s="243">
        <v>39.090000000000003</v>
      </c>
      <c r="Q716" s="224" t="s">
        <v>4203</v>
      </c>
      <c r="R716" s="224"/>
      <c r="S716" s="225">
        <v>56</v>
      </c>
      <c r="U716" s="203" t="s">
        <v>4025</v>
      </c>
      <c r="V716" s="203"/>
      <c r="W716" s="204">
        <v>15509.29</v>
      </c>
      <c r="AF716" t="s">
        <v>42121</v>
      </c>
      <c r="AG716" s="284">
        <v>13719.19</v>
      </c>
      <c r="AI716" s="276" t="s">
        <v>38866</v>
      </c>
      <c r="AJ716" s="277">
        <v>123118.81</v>
      </c>
      <c r="AL716" s="246" t="s">
        <v>48666</v>
      </c>
      <c r="AM716" s="247">
        <v>4643.83</v>
      </c>
      <c r="AO716" s="226" t="s">
        <v>47728</v>
      </c>
      <c r="AP716" s="227">
        <v>290.57</v>
      </c>
      <c r="AR716" s="207" t="s">
        <v>15334</v>
      </c>
      <c r="AS716" s="208">
        <v>21000</v>
      </c>
      <c r="AT716" s="93"/>
      <c r="AU716" s="199" t="s">
        <v>13286</v>
      </c>
      <c r="AV716" s="200">
        <v>31450.67</v>
      </c>
      <c r="BA716" t="s">
        <v>12020</v>
      </c>
      <c r="BB716" s="284">
        <v>182777.91</v>
      </c>
      <c r="BD716" s="272" t="s">
        <v>11942</v>
      </c>
      <c r="BE716" s="273">
        <v>4969.1400000000003</v>
      </c>
      <c r="BG716" s="244" t="s">
        <v>11686</v>
      </c>
      <c r="BH716" s="245">
        <v>39.090000000000003</v>
      </c>
      <c r="BJ716" s="230" t="s">
        <v>10542</v>
      </c>
      <c r="BK716" s="231">
        <v>56</v>
      </c>
      <c r="BM716" s="209" t="s">
        <v>7581</v>
      </c>
      <c r="BN716" s="210">
        <v>23543</v>
      </c>
      <c r="BP716" s="195" t="s">
        <v>10013</v>
      </c>
      <c r="BQ716" s="196">
        <v>568752.1</v>
      </c>
    </row>
    <row r="717" spans="5:69" x14ac:dyDescent="0.55000000000000004">
      <c r="E717" t="s">
        <v>56992</v>
      </c>
      <c r="G717">
        <v>760.22</v>
      </c>
      <c r="I717" s="282" t="s">
        <v>5743</v>
      </c>
      <c r="J717" s="282"/>
      <c r="K717" s="283">
        <v>28682.92</v>
      </c>
      <c r="M717" s="242" t="s">
        <v>5486</v>
      </c>
      <c r="N717" s="242"/>
      <c r="O717" s="243">
        <v>28045.83</v>
      </c>
      <c r="Q717" s="224" t="s">
        <v>4181</v>
      </c>
      <c r="R717" s="224"/>
      <c r="S717" s="225">
        <v>4247</v>
      </c>
      <c r="U717" s="203" t="s">
        <v>1164</v>
      </c>
      <c r="V717" s="203"/>
      <c r="W717" s="204">
        <v>7749</v>
      </c>
      <c r="AF717" t="s">
        <v>71220</v>
      </c>
      <c r="AG717">
        <v>500</v>
      </c>
      <c r="AI717" s="276" t="s">
        <v>44417</v>
      </c>
      <c r="AJ717" s="277">
        <v>17461.7</v>
      </c>
      <c r="AL717" s="246" t="s">
        <v>35988</v>
      </c>
      <c r="AM717" s="247">
        <v>219041.93</v>
      </c>
      <c r="AO717" s="226" t="s">
        <v>47729</v>
      </c>
      <c r="AP717" s="227">
        <v>915.3</v>
      </c>
      <c r="AR717" s="207" t="s">
        <v>15335</v>
      </c>
      <c r="AS717" s="208">
        <v>314145.14</v>
      </c>
      <c r="AT717" s="93"/>
      <c r="AU717" s="199" t="s">
        <v>13287</v>
      </c>
      <c r="AV717" s="200">
        <v>50236.98</v>
      </c>
      <c r="BA717" t="s">
        <v>51230</v>
      </c>
      <c r="BB717" s="284">
        <v>46330.1</v>
      </c>
      <c r="BD717" s="272" t="s">
        <v>11943</v>
      </c>
      <c r="BE717" s="273">
        <v>28682.92</v>
      </c>
      <c r="BG717" s="244" t="s">
        <v>11688</v>
      </c>
      <c r="BH717" s="245">
        <v>28045.83</v>
      </c>
      <c r="BJ717" s="230" t="s">
        <v>10543</v>
      </c>
      <c r="BK717" s="231">
        <v>4247</v>
      </c>
      <c r="BM717" s="209" t="s">
        <v>7724</v>
      </c>
      <c r="BN717" s="210">
        <v>4119.99</v>
      </c>
      <c r="BP717" s="195" t="s">
        <v>10390</v>
      </c>
      <c r="BQ717" s="196">
        <v>38550</v>
      </c>
    </row>
    <row r="718" spans="5:69" x14ac:dyDescent="0.55000000000000004">
      <c r="E718" t="s">
        <v>69635</v>
      </c>
      <c r="G718" s="284">
        <v>2145.6</v>
      </c>
      <c r="I718" s="282" t="s">
        <v>5744</v>
      </c>
      <c r="J718" s="282"/>
      <c r="K718" s="283">
        <v>1487630.54</v>
      </c>
      <c r="M718" s="242" t="s">
        <v>5487</v>
      </c>
      <c r="N718" s="242"/>
      <c r="O718" s="243">
        <v>69.959999999999994</v>
      </c>
      <c r="Q718" s="224" t="s">
        <v>4183</v>
      </c>
      <c r="R718" s="224"/>
      <c r="S718" s="225">
        <v>56149</v>
      </c>
      <c r="U718" s="203" t="s">
        <v>1165</v>
      </c>
      <c r="V718" s="203"/>
      <c r="W718" s="204">
        <v>222778</v>
      </c>
      <c r="AF718" t="s">
        <v>71221</v>
      </c>
      <c r="AG718">
        <v>38.25</v>
      </c>
      <c r="AI718" s="276" t="s">
        <v>54808</v>
      </c>
      <c r="AJ718" s="277">
        <v>126882.14</v>
      </c>
      <c r="AL718" s="246" t="s">
        <v>35989</v>
      </c>
      <c r="AM718" s="247">
        <v>663583.6</v>
      </c>
      <c r="AO718" s="226" t="s">
        <v>51547</v>
      </c>
      <c r="AP718" s="227">
        <v>2635.71</v>
      </c>
      <c r="AR718" s="207" t="s">
        <v>15336</v>
      </c>
      <c r="AS718" s="208">
        <v>70292.710000000006</v>
      </c>
      <c r="AT718" s="93"/>
      <c r="AU718" s="199" t="s">
        <v>13288</v>
      </c>
      <c r="AV718" s="200">
        <v>57486.8</v>
      </c>
      <c r="BA718" t="s">
        <v>51393</v>
      </c>
      <c r="BB718" s="284">
        <v>61787.91</v>
      </c>
      <c r="BD718" s="272" t="s">
        <v>11944</v>
      </c>
      <c r="BE718" s="273">
        <v>1487630.54</v>
      </c>
      <c r="BG718" s="244" t="s">
        <v>11689</v>
      </c>
      <c r="BH718" s="245">
        <v>69.959999999999994</v>
      </c>
      <c r="BJ718" s="230" t="s">
        <v>10545</v>
      </c>
      <c r="BK718" s="231">
        <v>56149</v>
      </c>
      <c r="BM718" s="209" t="s">
        <v>8020</v>
      </c>
      <c r="BN718" s="210">
        <v>3209.79</v>
      </c>
      <c r="BP718" s="195" t="s">
        <v>10014</v>
      </c>
      <c r="BQ718" s="196">
        <v>38550</v>
      </c>
    </row>
    <row r="719" spans="5:69" x14ac:dyDescent="0.55000000000000004">
      <c r="E719" t="s">
        <v>66466</v>
      </c>
      <c r="G719" s="284">
        <v>16719.04</v>
      </c>
      <c r="I719" s="282" t="s">
        <v>5745</v>
      </c>
      <c r="J719" s="282"/>
      <c r="K719" s="283">
        <v>141460.24</v>
      </c>
      <c r="M719" s="242" t="s">
        <v>5488</v>
      </c>
      <c r="N719" s="242"/>
      <c r="O719" s="243">
        <v>17609.36</v>
      </c>
      <c r="Q719" s="224" t="s">
        <v>4185</v>
      </c>
      <c r="R719" s="224"/>
      <c r="S719" s="225">
        <v>50715.21</v>
      </c>
      <c r="U719" s="203" t="s">
        <v>1166</v>
      </c>
      <c r="V719" s="203"/>
      <c r="W719" s="204">
        <v>123194.68</v>
      </c>
      <c r="AF719" t="s">
        <v>71222</v>
      </c>
      <c r="AG719">
        <v>120.2</v>
      </c>
      <c r="AI719" s="276" t="s">
        <v>54809</v>
      </c>
      <c r="AJ719" s="277">
        <v>17463.919999999998</v>
      </c>
      <c r="AL719" s="246" t="s">
        <v>35990</v>
      </c>
      <c r="AM719" s="247">
        <v>375855.68</v>
      </c>
      <c r="AO719" s="226" t="s">
        <v>49600</v>
      </c>
      <c r="AP719" s="227">
        <v>11795.98</v>
      </c>
      <c r="AR719" s="207" t="s">
        <v>13025</v>
      </c>
      <c r="AS719" s="208">
        <v>3847.44</v>
      </c>
      <c r="AT719" s="93"/>
      <c r="AU719" s="199" t="s">
        <v>31840</v>
      </c>
      <c r="AV719" s="200">
        <v>8106.41</v>
      </c>
      <c r="BA719" t="s">
        <v>44038</v>
      </c>
      <c r="BB719" s="284">
        <v>2250</v>
      </c>
      <c r="BD719" s="272" t="s">
        <v>11945</v>
      </c>
      <c r="BE719" s="273">
        <v>141460.24</v>
      </c>
      <c r="BG719" s="244" t="s">
        <v>11690</v>
      </c>
      <c r="BH719" s="245">
        <v>17609.36</v>
      </c>
      <c r="BJ719" s="230" t="s">
        <v>9450</v>
      </c>
      <c r="BK719" s="231">
        <v>50715.21</v>
      </c>
      <c r="BM719" s="209" t="s">
        <v>8280</v>
      </c>
      <c r="BN719" s="210">
        <v>35302.120000000003</v>
      </c>
      <c r="BP719" s="195" t="s">
        <v>10391</v>
      </c>
      <c r="BQ719" s="196">
        <v>54982</v>
      </c>
    </row>
    <row r="720" spans="5:69" x14ac:dyDescent="0.55000000000000004">
      <c r="E720" t="s">
        <v>66467</v>
      </c>
      <c r="G720" s="284">
        <v>27639.71</v>
      </c>
      <c r="I720" s="282" t="s">
        <v>5748</v>
      </c>
      <c r="J720" s="282"/>
      <c r="K720" s="283">
        <v>415990.48</v>
      </c>
      <c r="M720" s="242" t="s">
        <v>5489</v>
      </c>
      <c r="N720" s="242"/>
      <c r="O720" s="243">
        <v>57.61</v>
      </c>
      <c r="Q720" s="224" t="s">
        <v>4186</v>
      </c>
      <c r="R720" s="224"/>
      <c r="S720" s="225">
        <v>5797.72</v>
      </c>
      <c r="U720" s="203" t="s">
        <v>1167</v>
      </c>
      <c r="V720" s="203"/>
      <c r="W720" s="204">
        <v>153748.93</v>
      </c>
      <c r="AF720" t="s">
        <v>71223</v>
      </c>
      <c r="AG720" s="284">
        <v>6108.26</v>
      </c>
      <c r="AI720" s="276" t="s">
        <v>54810</v>
      </c>
      <c r="AJ720" s="277">
        <v>17865.98</v>
      </c>
      <c r="AL720" s="246" t="s">
        <v>61276</v>
      </c>
      <c r="AM720" s="247">
        <v>37471.39</v>
      </c>
      <c r="AO720" s="226" t="s">
        <v>51548</v>
      </c>
      <c r="AP720" s="227">
        <v>4608.3100000000004</v>
      </c>
      <c r="AR720" s="207" t="s">
        <v>15337</v>
      </c>
      <c r="AS720" s="208">
        <v>66560</v>
      </c>
      <c r="AT720" s="93"/>
      <c r="AU720" s="199" t="s">
        <v>13289</v>
      </c>
      <c r="AV720" s="200">
        <v>24887.69</v>
      </c>
      <c r="BA720" t="s">
        <v>12022</v>
      </c>
      <c r="BB720" s="284">
        <v>195403.1</v>
      </c>
      <c r="BD720" s="272" t="s">
        <v>11948</v>
      </c>
      <c r="BE720" s="273">
        <v>415990.48</v>
      </c>
      <c r="BG720" s="244" t="s">
        <v>11691</v>
      </c>
      <c r="BH720" s="245">
        <v>57.61</v>
      </c>
      <c r="BJ720" s="230" t="s">
        <v>9451</v>
      </c>
      <c r="BK720" s="231">
        <v>5797.72</v>
      </c>
      <c r="BM720" s="209" t="s">
        <v>8661</v>
      </c>
      <c r="BN720" s="210">
        <v>3100.86</v>
      </c>
      <c r="BP720" s="195" t="s">
        <v>10015</v>
      </c>
      <c r="BQ720" s="196">
        <v>54982</v>
      </c>
    </row>
    <row r="721" spans="5:69" x14ac:dyDescent="0.55000000000000004">
      <c r="E721" t="s">
        <v>66468</v>
      </c>
      <c r="G721" s="284">
        <v>2530.15</v>
      </c>
      <c r="I721" s="282" t="s">
        <v>5750</v>
      </c>
      <c r="J721" s="282"/>
      <c r="K721" s="283">
        <v>5241.1099999999997</v>
      </c>
      <c r="M721" s="242" t="s">
        <v>5490</v>
      </c>
      <c r="N721" s="242"/>
      <c r="O721" s="243">
        <v>15272.92</v>
      </c>
      <c r="Q721" s="224" t="s">
        <v>4187</v>
      </c>
      <c r="R721" s="224"/>
      <c r="S721" s="225">
        <v>8762.15</v>
      </c>
      <c r="U721" s="203" t="s">
        <v>1168</v>
      </c>
      <c r="V721" s="203"/>
      <c r="W721" s="204">
        <v>3992</v>
      </c>
      <c r="AF721" t="s">
        <v>40088</v>
      </c>
      <c r="AG721" s="284">
        <v>137419.98000000001</v>
      </c>
      <c r="AI721" s="276" t="s">
        <v>54811</v>
      </c>
      <c r="AJ721" s="277">
        <v>82283.37</v>
      </c>
      <c r="AL721" s="246" t="s">
        <v>49602</v>
      </c>
      <c r="AM721" s="247">
        <v>961505.5</v>
      </c>
      <c r="AO721" s="226" t="s">
        <v>51549</v>
      </c>
      <c r="AP721" s="227">
        <v>29372.880000000001</v>
      </c>
      <c r="AR721" s="207" t="s">
        <v>15338</v>
      </c>
      <c r="AS721" s="208">
        <v>1238408.8999999999</v>
      </c>
      <c r="AT721" s="93"/>
      <c r="AU721" s="199" t="s">
        <v>17811</v>
      </c>
      <c r="AV721" s="200">
        <v>86289.66</v>
      </c>
      <c r="BA721" t="s">
        <v>39965</v>
      </c>
      <c r="BB721" s="284">
        <v>8604.67</v>
      </c>
      <c r="BD721" s="272" t="s">
        <v>11950</v>
      </c>
      <c r="BE721" s="273">
        <v>5241.1099999999997</v>
      </c>
      <c r="BG721" s="244" t="s">
        <v>11692</v>
      </c>
      <c r="BH721" s="245">
        <v>15272.92</v>
      </c>
      <c r="BJ721" s="230" t="s">
        <v>9454</v>
      </c>
      <c r="BK721" s="231">
        <v>8762.15</v>
      </c>
      <c r="BM721" s="209" t="s">
        <v>8901</v>
      </c>
      <c r="BN721" s="210">
        <v>54443</v>
      </c>
      <c r="BP721" s="195" t="s">
        <v>7665</v>
      </c>
      <c r="BQ721" s="196">
        <v>4087201.49</v>
      </c>
    </row>
    <row r="722" spans="5:69" x14ac:dyDescent="0.55000000000000004">
      <c r="E722" t="s">
        <v>69636</v>
      </c>
      <c r="G722" s="284">
        <v>48967.92</v>
      </c>
      <c r="I722" s="282" t="s">
        <v>5766</v>
      </c>
      <c r="J722" s="282"/>
      <c r="K722" s="283">
        <v>3294136.52</v>
      </c>
      <c r="M722" s="242" t="s">
        <v>5497</v>
      </c>
      <c r="N722" s="242"/>
      <c r="O722" s="243">
        <v>755517.92</v>
      </c>
      <c r="Q722" s="224" t="s">
        <v>3497</v>
      </c>
      <c r="R722" s="224"/>
      <c r="S722" s="225">
        <v>2762.09</v>
      </c>
      <c r="U722" s="203" t="s">
        <v>1169</v>
      </c>
      <c r="V722" s="203"/>
      <c r="W722" s="204">
        <v>59764.79</v>
      </c>
      <c r="AF722" t="s">
        <v>63911</v>
      </c>
      <c r="AG722" s="284">
        <v>712713.05</v>
      </c>
      <c r="AI722" s="276" t="s">
        <v>54812</v>
      </c>
      <c r="AJ722" s="277">
        <v>19122.509999999998</v>
      </c>
      <c r="AL722" s="246" t="s">
        <v>49603</v>
      </c>
      <c r="AM722" s="247">
        <v>20334.830000000002</v>
      </c>
      <c r="AO722" s="226" t="s">
        <v>40097</v>
      </c>
      <c r="AP722" s="227">
        <v>38670.42</v>
      </c>
      <c r="AR722" s="207" t="s">
        <v>15339</v>
      </c>
      <c r="AS722" s="208">
        <v>2320</v>
      </c>
      <c r="AT722" s="93"/>
      <c r="AU722" s="199" t="s">
        <v>31841</v>
      </c>
      <c r="AV722" s="200">
        <v>675</v>
      </c>
      <c r="BA722" t="s">
        <v>66165</v>
      </c>
      <c r="BB722" s="284">
        <v>5749</v>
      </c>
      <c r="BD722" s="272" t="s">
        <v>11966</v>
      </c>
      <c r="BE722" s="273">
        <v>3294136.52</v>
      </c>
      <c r="BG722" s="244" t="s">
        <v>11699</v>
      </c>
      <c r="BH722" s="245">
        <v>755517.92</v>
      </c>
      <c r="BJ722" s="230" t="s">
        <v>9457</v>
      </c>
      <c r="BK722" s="231">
        <v>2762.09</v>
      </c>
      <c r="BM722" s="209" t="s">
        <v>9243</v>
      </c>
      <c r="BN722" s="210">
        <v>333657.63</v>
      </c>
      <c r="BP722" s="195" t="s">
        <v>10392</v>
      </c>
      <c r="BQ722" s="196">
        <v>3829817</v>
      </c>
    </row>
    <row r="723" spans="5:69" x14ac:dyDescent="0.55000000000000004">
      <c r="E723" t="s">
        <v>56994</v>
      </c>
      <c r="G723" s="284">
        <v>34165.35</v>
      </c>
      <c r="I723" s="282" t="s">
        <v>5752</v>
      </c>
      <c r="J723" s="282"/>
      <c r="K723" s="283">
        <v>216119.72</v>
      </c>
      <c r="M723" s="242" t="s">
        <v>5498</v>
      </c>
      <c r="N723" s="242"/>
      <c r="O723" s="243">
        <v>11853.17</v>
      </c>
      <c r="Q723" s="224" t="s">
        <v>4192</v>
      </c>
      <c r="R723" s="224"/>
      <c r="S723" s="225">
        <v>126.24</v>
      </c>
      <c r="U723" s="203" t="s">
        <v>1170</v>
      </c>
      <c r="V723" s="203"/>
      <c r="W723" s="204">
        <v>237810</v>
      </c>
      <c r="AF723" t="s">
        <v>71224</v>
      </c>
      <c r="AG723">
        <v>122.12</v>
      </c>
      <c r="AI723" s="276" t="s">
        <v>54813</v>
      </c>
      <c r="AJ723" s="277">
        <v>120372.49</v>
      </c>
      <c r="AL723" s="246" t="s">
        <v>51553</v>
      </c>
      <c r="AM723" s="247">
        <v>9000</v>
      </c>
      <c r="AO723" s="226" t="s">
        <v>46654</v>
      </c>
      <c r="AP723" s="227">
        <v>10842.28</v>
      </c>
      <c r="AR723" s="207" t="s">
        <v>13028</v>
      </c>
      <c r="AS723" s="208">
        <v>132477.45000000001</v>
      </c>
      <c r="AT723" s="93"/>
      <c r="AU723" s="199" t="s">
        <v>31842</v>
      </c>
      <c r="AV723" s="200">
        <v>39751.32</v>
      </c>
      <c r="BA723" t="s">
        <v>51231</v>
      </c>
      <c r="BB723" s="284">
        <v>4740.84</v>
      </c>
      <c r="BD723" s="272" t="s">
        <v>11952</v>
      </c>
      <c r="BE723" s="273">
        <v>216119.72</v>
      </c>
      <c r="BG723" s="244" t="s">
        <v>11700</v>
      </c>
      <c r="BH723" s="245">
        <v>11853.17</v>
      </c>
      <c r="BJ723" s="230" t="s">
        <v>10550</v>
      </c>
      <c r="BK723" s="231">
        <v>126.24</v>
      </c>
      <c r="BM723" s="209" t="s">
        <v>9499</v>
      </c>
      <c r="BN723" s="210">
        <v>8178.01</v>
      </c>
      <c r="BP723" s="195" t="s">
        <v>10016</v>
      </c>
      <c r="BQ723" s="196">
        <v>7917018.4900000002</v>
      </c>
    </row>
    <row r="724" spans="5:69" x14ac:dyDescent="0.55000000000000004">
      <c r="E724" t="s">
        <v>69639</v>
      </c>
      <c r="G724" s="284">
        <v>47152.38</v>
      </c>
      <c r="I724" s="282" t="s">
        <v>5754</v>
      </c>
      <c r="J724" s="282"/>
      <c r="K724" s="283">
        <v>15599.51</v>
      </c>
      <c r="M724" s="242" t="s">
        <v>5491</v>
      </c>
      <c r="N724" s="242"/>
      <c r="O724" s="243">
        <v>137544.95000000001</v>
      </c>
      <c r="Q724" s="224" t="s">
        <v>3504</v>
      </c>
      <c r="R724" s="224"/>
      <c r="S724" s="225">
        <v>11666.84</v>
      </c>
      <c r="U724" s="203" t="s">
        <v>1171</v>
      </c>
      <c r="V724" s="203"/>
      <c r="W724" s="204">
        <v>82829</v>
      </c>
      <c r="AF724" t="s">
        <v>71225</v>
      </c>
      <c r="AG724" s="284">
        <v>1262.26</v>
      </c>
      <c r="AI724" s="276" t="s">
        <v>42166</v>
      </c>
      <c r="AJ724" s="277">
        <v>64952.27</v>
      </c>
      <c r="AL724" s="246" t="s">
        <v>40098</v>
      </c>
      <c r="AM724" s="247">
        <v>1311.97</v>
      </c>
      <c r="AO724" s="226" t="s">
        <v>51550</v>
      </c>
      <c r="AP724" s="227">
        <v>3693.34</v>
      </c>
      <c r="AR724" s="207" t="s">
        <v>13029</v>
      </c>
      <c r="AS724" s="208">
        <v>275064.27</v>
      </c>
      <c r="AT724" s="93"/>
      <c r="AU724" s="199" t="s">
        <v>31843</v>
      </c>
      <c r="AV724" s="200">
        <v>51625</v>
      </c>
      <c r="BA724" t="s">
        <v>51394</v>
      </c>
      <c r="BB724">
        <v>247</v>
      </c>
      <c r="BD724" s="272" t="s">
        <v>11954</v>
      </c>
      <c r="BE724" s="273">
        <v>15599.51</v>
      </c>
      <c r="BG724" s="244" t="s">
        <v>11693</v>
      </c>
      <c r="BH724" s="245">
        <v>137544.95000000001</v>
      </c>
      <c r="BJ724" s="230" t="s">
        <v>9465</v>
      </c>
      <c r="BK724" s="231">
        <v>11666.84</v>
      </c>
      <c r="BM724" s="209" t="s">
        <v>11044</v>
      </c>
      <c r="BN724" s="210">
        <v>6800.02</v>
      </c>
      <c r="BP724" s="195" t="s">
        <v>10393</v>
      </c>
      <c r="BQ724" s="196">
        <v>10737</v>
      </c>
    </row>
    <row r="725" spans="5:69" x14ac:dyDescent="0.55000000000000004">
      <c r="E725" t="s">
        <v>56995</v>
      </c>
      <c r="G725" s="284">
        <v>30555.48</v>
      </c>
      <c r="I725" s="282" t="s">
        <v>5755</v>
      </c>
      <c r="J725" s="282"/>
      <c r="K725" s="283">
        <v>9067.73</v>
      </c>
      <c r="M725" s="242" t="s">
        <v>5492</v>
      </c>
      <c r="N725" s="242"/>
      <c r="O725" s="243">
        <v>44074.080000000002</v>
      </c>
      <c r="Q725" s="224" t="s">
        <v>3505</v>
      </c>
      <c r="R725" s="224"/>
      <c r="S725" s="225">
        <v>21593.83</v>
      </c>
      <c r="U725" s="203" t="s">
        <v>1172</v>
      </c>
      <c r="V725" s="203"/>
      <c r="W725" s="204">
        <v>56045</v>
      </c>
      <c r="AF725" t="s">
        <v>61269</v>
      </c>
      <c r="AG725">
        <v>247.44</v>
      </c>
      <c r="AI725" s="276" t="s">
        <v>36024</v>
      </c>
      <c r="AJ725" s="277">
        <v>92262.5</v>
      </c>
      <c r="AL725" s="246" t="s">
        <v>62438</v>
      </c>
      <c r="AM725" s="247">
        <v>925</v>
      </c>
      <c r="AO725" s="226" t="s">
        <v>51551</v>
      </c>
      <c r="AP725" s="227">
        <v>3545.78</v>
      </c>
      <c r="AR725" s="207" t="s">
        <v>13030</v>
      </c>
      <c r="AS725" s="208">
        <v>5783.16</v>
      </c>
      <c r="AT725" s="93"/>
      <c r="AU725" s="199" t="s">
        <v>17927</v>
      </c>
      <c r="AV725" s="200">
        <v>675</v>
      </c>
      <c r="BA725" t="s">
        <v>66415</v>
      </c>
      <c r="BB725">
        <v>570</v>
      </c>
      <c r="BD725" s="272" t="s">
        <v>11955</v>
      </c>
      <c r="BE725" s="273">
        <v>9067.73</v>
      </c>
      <c r="BG725" s="244" t="s">
        <v>11694</v>
      </c>
      <c r="BH725" s="245">
        <v>44074.080000000002</v>
      </c>
      <c r="BJ725" s="230" t="s">
        <v>9466</v>
      </c>
      <c r="BK725" s="231">
        <v>21593.83</v>
      </c>
      <c r="BM725" s="209" t="s">
        <v>11491</v>
      </c>
      <c r="BN725" s="210">
        <v>99086.59</v>
      </c>
      <c r="BP725" s="195" t="s">
        <v>10017</v>
      </c>
      <c r="BQ725" s="196">
        <v>10737</v>
      </c>
    </row>
    <row r="726" spans="5:69" x14ac:dyDescent="0.55000000000000004">
      <c r="E726" t="s">
        <v>56996</v>
      </c>
      <c r="G726" s="284">
        <v>47203</v>
      </c>
      <c r="I726" s="282" t="s">
        <v>5756</v>
      </c>
      <c r="J726" s="282"/>
      <c r="K726" s="283">
        <v>21826.29</v>
      </c>
      <c r="M726" s="242" t="s">
        <v>5493</v>
      </c>
      <c r="N726" s="242"/>
      <c r="O726" s="243">
        <v>293.87</v>
      </c>
      <c r="Q726" s="224" t="s">
        <v>3506</v>
      </c>
      <c r="R726" s="224"/>
      <c r="S726" s="225">
        <v>10756.73</v>
      </c>
      <c r="U726" s="203" t="s">
        <v>1173</v>
      </c>
      <c r="V726" s="203"/>
      <c r="W726" s="204">
        <v>151573.14000000001</v>
      </c>
      <c r="AF726" t="s">
        <v>34473</v>
      </c>
      <c r="AG726" s="284">
        <v>25350</v>
      </c>
      <c r="AI726" s="276" t="s">
        <v>36025</v>
      </c>
      <c r="AJ726" s="277">
        <v>2040</v>
      </c>
      <c r="AL726" s="246" t="s">
        <v>63936</v>
      </c>
      <c r="AM726" s="247">
        <v>738168.51</v>
      </c>
      <c r="AO726" s="226" t="s">
        <v>46655</v>
      </c>
      <c r="AP726" s="227">
        <v>300.95999999999998</v>
      </c>
      <c r="AR726" s="207" t="s">
        <v>15340</v>
      </c>
      <c r="AS726" s="208">
        <v>110714.2</v>
      </c>
      <c r="AT726" s="93"/>
      <c r="AU726" s="199" t="s">
        <v>17944</v>
      </c>
      <c r="AV726" s="200">
        <v>39751.32</v>
      </c>
      <c r="BA726" t="s">
        <v>57116</v>
      </c>
      <c r="BB726" s="284">
        <v>67234.73</v>
      </c>
      <c r="BD726" s="272" t="s">
        <v>11956</v>
      </c>
      <c r="BE726" s="273">
        <v>21826.29</v>
      </c>
      <c r="BG726" s="244" t="s">
        <v>11695</v>
      </c>
      <c r="BH726" s="245">
        <v>293.87</v>
      </c>
      <c r="BJ726" s="230" t="s">
        <v>9467</v>
      </c>
      <c r="BK726" s="231">
        <v>10756.73</v>
      </c>
      <c r="BM726" s="209" t="s">
        <v>11836</v>
      </c>
      <c r="BN726" s="210">
        <v>152317.9</v>
      </c>
      <c r="BP726" s="195" t="s">
        <v>10394</v>
      </c>
      <c r="BQ726" s="196">
        <v>3922.98</v>
      </c>
    </row>
    <row r="727" spans="5:69" x14ac:dyDescent="0.55000000000000004">
      <c r="E727" t="s">
        <v>69641</v>
      </c>
      <c r="G727" s="284">
        <v>2308.36</v>
      </c>
      <c r="I727" s="282" t="s">
        <v>5757</v>
      </c>
      <c r="J727" s="282"/>
      <c r="K727" s="283">
        <v>22512.18</v>
      </c>
      <c r="M727" s="242" t="s">
        <v>5494</v>
      </c>
      <c r="N727" s="242"/>
      <c r="O727" s="243">
        <v>22742.66</v>
      </c>
      <c r="Q727" s="224" t="s">
        <v>3508</v>
      </c>
      <c r="R727" s="224"/>
      <c r="S727" s="225">
        <v>383.32</v>
      </c>
      <c r="U727" s="203" t="s">
        <v>1174</v>
      </c>
      <c r="V727" s="203"/>
      <c r="W727" s="204">
        <v>32547.200000000001</v>
      </c>
      <c r="AF727" t="s">
        <v>34475</v>
      </c>
      <c r="AG727" s="284">
        <v>9852.5300000000007</v>
      </c>
      <c r="AI727" s="276" t="s">
        <v>58937</v>
      </c>
      <c r="AJ727" s="277">
        <v>6167.6</v>
      </c>
      <c r="AL727" s="246" t="s">
        <v>49605</v>
      </c>
      <c r="AM727" s="247">
        <v>420141.87</v>
      </c>
      <c r="AO727" s="226" t="s">
        <v>35986</v>
      </c>
      <c r="AP727" s="227">
        <v>92835.47</v>
      </c>
      <c r="AR727" s="207" t="s">
        <v>15341</v>
      </c>
      <c r="AS727" s="208">
        <v>6832</v>
      </c>
      <c r="AT727" s="93"/>
      <c r="AU727" s="199" t="s">
        <v>31844</v>
      </c>
      <c r="AV727" s="200">
        <v>51625</v>
      </c>
      <c r="BA727" t="s">
        <v>66444</v>
      </c>
      <c r="BB727" s="284">
        <v>5000</v>
      </c>
      <c r="BD727" s="272" t="s">
        <v>11957</v>
      </c>
      <c r="BE727" s="273">
        <v>22512.18</v>
      </c>
      <c r="BG727" s="244" t="s">
        <v>11696</v>
      </c>
      <c r="BH727" s="245">
        <v>22742.66</v>
      </c>
      <c r="BJ727" s="230" t="s">
        <v>9469</v>
      </c>
      <c r="BK727" s="231">
        <v>383.32</v>
      </c>
      <c r="BM727" s="209" t="s">
        <v>9789</v>
      </c>
      <c r="BN727" s="210">
        <v>807444.37</v>
      </c>
      <c r="BP727" s="195" t="s">
        <v>10018</v>
      </c>
      <c r="BQ727" s="196">
        <v>3922.98</v>
      </c>
    </row>
    <row r="728" spans="5:69" x14ac:dyDescent="0.55000000000000004">
      <c r="E728" t="s">
        <v>69642</v>
      </c>
      <c r="G728" s="284">
        <v>24574.16</v>
      </c>
      <c r="I728" s="282" t="s">
        <v>5758</v>
      </c>
      <c r="J728" s="282"/>
      <c r="K728" s="283">
        <v>354681.21</v>
      </c>
      <c r="M728" s="242" t="s">
        <v>5495</v>
      </c>
      <c r="N728" s="242"/>
      <c r="O728" s="243">
        <v>23129.919999999998</v>
      </c>
      <c r="Q728" s="224" t="s">
        <v>3509</v>
      </c>
      <c r="R728" s="224"/>
      <c r="S728" s="225">
        <v>2817.19</v>
      </c>
      <c r="U728" s="203" t="s">
        <v>1175</v>
      </c>
      <c r="V728" s="203"/>
      <c r="W728" s="204">
        <v>18923</v>
      </c>
      <c r="AF728" t="s">
        <v>58416</v>
      </c>
      <c r="AG728" s="284">
        <v>5686</v>
      </c>
      <c r="AI728" s="276" t="s">
        <v>60204</v>
      </c>
      <c r="AJ728" s="277">
        <v>3776.82</v>
      </c>
      <c r="AL728" s="246" t="s">
        <v>49606</v>
      </c>
      <c r="AM728" s="247">
        <v>31878.84</v>
      </c>
      <c r="AO728" s="226" t="s">
        <v>47730</v>
      </c>
      <c r="AP728" s="227">
        <v>56668.82</v>
      </c>
      <c r="AR728" s="207" t="s">
        <v>15342</v>
      </c>
      <c r="AS728" s="208">
        <v>5935</v>
      </c>
      <c r="AT728" s="93"/>
      <c r="AU728" s="199" t="s">
        <v>31845</v>
      </c>
      <c r="AV728" s="200">
        <v>5.92</v>
      </c>
      <c r="BA728" t="s">
        <v>49560</v>
      </c>
      <c r="BB728" s="284">
        <v>113266</v>
      </c>
      <c r="BD728" s="272" t="s">
        <v>11958</v>
      </c>
      <c r="BE728" s="273">
        <v>354681.21</v>
      </c>
      <c r="BG728" s="244" t="s">
        <v>11697</v>
      </c>
      <c r="BH728" s="245">
        <v>23129.919999999998</v>
      </c>
      <c r="BJ728" s="230" t="s">
        <v>9470</v>
      </c>
      <c r="BK728" s="231">
        <v>2817.19</v>
      </c>
      <c r="BM728" s="209" t="s">
        <v>6645</v>
      </c>
      <c r="BN728" s="210">
        <v>584447.62</v>
      </c>
      <c r="BP728" s="195" t="s">
        <v>10395</v>
      </c>
      <c r="BQ728" s="196">
        <v>14232</v>
      </c>
    </row>
    <row r="729" spans="5:69" x14ac:dyDescent="0.55000000000000004">
      <c r="E729" t="s">
        <v>69643</v>
      </c>
      <c r="G729" s="284">
        <v>36193.24</v>
      </c>
      <c r="I729" s="282" t="s">
        <v>5760</v>
      </c>
      <c r="J729" s="282"/>
      <c r="K729" s="283">
        <v>152268.79</v>
      </c>
      <c r="M729" s="242" t="s">
        <v>5496</v>
      </c>
      <c r="N729" s="242"/>
      <c r="O729" s="243">
        <v>66936.06</v>
      </c>
      <c r="Q729" s="224" t="s">
        <v>3510</v>
      </c>
      <c r="R729" s="224"/>
      <c r="S729" s="225">
        <v>1038.8699999999999</v>
      </c>
      <c r="U729" s="203" t="s">
        <v>1176</v>
      </c>
      <c r="V729" s="203"/>
      <c r="W729" s="204">
        <v>11522</v>
      </c>
      <c r="AF729" t="s">
        <v>71226</v>
      </c>
      <c r="AG729">
        <v>630.98</v>
      </c>
      <c r="AI729" s="276" t="s">
        <v>40125</v>
      </c>
      <c r="AJ729" s="277">
        <v>59471.96</v>
      </c>
      <c r="AL729" s="246" t="s">
        <v>49607</v>
      </c>
      <c r="AM729" s="247">
        <v>68321.33</v>
      </c>
      <c r="AO729" s="226" t="s">
        <v>49601</v>
      </c>
      <c r="AP729" s="227">
        <v>4367.09</v>
      </c>
      <c r="AR729" s="207" t="s">
        <v>15343</v>
      </c>
      <c r="AS729" s="208">
        <v>86188.01</v>
      </c>
      <c r="AT729" s="93"/>
      <c r="AU729" s="199" t="s">
        <v>31846</v>
      </c>
      <c r="AV729" s="200">
        <v>3516.02</v>
      </c>
      <c r="BA729" t="s">
        <v>12023</v>
      </c>
      <c r="BB729" s="284">
        <v>340437.35</v>
      </c>
      <c r="BD729" s="272" t="s">
        <v>11960</v>
      </c>
      <c r="BE729" s="273">
        <v>152268.79</v>
      </c>
      <c r="BG729" s="244" t="s">
        <v>11698</v>
      </c>
      <c r="BH729" s="245">
        <v>66936.06</v>
      </c>
      <c r="BJ729" s="230" t="s">
        <v>9471</v>
      </c>
      <c r="BK729" s="231">
        <v>1038.8699999999999</v>
      </c>
      <c r="BM729" s="209" t="s">
        <v>6896</v>
      </c>
      <c r="BN729" s="210">
        <v>18850</v>
      </c>
      <c r="BP729" s="195" t="s">
        <v>10019</v>
      </c>
      <c r="BQ729" s="196">
        <v>14232</v>
      </c>
    </row>
    <row r="730" spans="5:69" x14ac:dyDescent="0.55000000000000004">
      <c r="E730" t="s">
        <v>66469</v>
      </c>
      <c r="G730" s="284">
        <v>20049.849999999999</v>
      </c>
      <c r="I730" s="282" t="s">
        <v>5763</v>
      </c>
      <c r="J730" s="282"/>
      <c r="K730" s="283">
        <v>803361.22</v>
      </c>
      <c r="M730" s="242" t="s">
        <v>5499</v>
      </c>
      <c r="N730" s="242"/>
      <c r="O730" s="243">
        <v>1896111.29</v>
      </c>
      <c r="Q730" s="224" t="s">
        <v>4194</v>
      </c>
      <c r="R730" s="224"/>
      <c r="S730" s="225">
        <v>2667.7</v>
      </c>
      <c r="U730" s="203" t="s">
        <v>1177</v>
      </c>
      <c r="V730" s="203"/>
      <c r="W730" s="204">
        <v>71868.69</v>
      </c>
      <c r="AF730" t="s">
        <v>54784</v>
      </c>
      <c r="AG730" s="284">
        <v>25885.14</v>
      </c>
      <c r="AI730" s="276" t="s">
        <v>54814</v>
      </c>
      <c r="AJ730" s="277">
        <v>977.09</v>
      </c>
      <c r="AL730" s="246" t="s">
        <v>49611</v>
      </c>
      <c r="AM730" s="247">
        <v>164201.15</v>
      </c>
      <c r="AO730" s="226" t="s">
        <v>35987</v>
      </c>
      <c r="AP730" s="227">
        <v>18751.32</v>
      </c>
      <c r="AR730" s="207" t="s">
        <v>15344</v>
      </c>
      <c r="AS730" s="208">
        <v>706.62</v>
      </c>
      <c r="AT730" s="93"/>
      <c r="AU730" s="199" t="s">
        <v>31847</v>
      </c>
      <c r="AV730" s="200">
        <v>161.9</v>
      </c>
      <c r="BA730" t="s">
        <v>66242</v>
      </c>
      <c r="BB730" s="284">
        <v>144131.41</v>
      </c>
      <c r="BD730" s="272" t="s">
        <v>11963</v>
      </c>
      <c r="BE730" s="273">
        <v>803361.22</v>
      </c>
      <c r="BG730" s="244" t="s">
        <v>11701</v>
      </c>
      <c r="BH730" s="245">
        <v>1896111.29</v>
      </c>
      <c r="BJ730" s="230" t="s">
        <v>9472</v>
      </c>
      <c r="BK730" s="231">
        <v>2667.7</v>
      </c>
      <c r="BM730" s="209" t="s">
        <v>7068</v>
      </c>
      <c r="BN730" s="210">
        <v>27757.83</v>
      </c>
      <c r="BP730" s="195" t="s">
        <v>10396</v>
      </c>
      <c r="BQ730" s="196">
        <v>38820</v>
      </c>
    </row>
    <row r="731" spans="5:69" x14ac:dyDescent="0.55000000000000004">
      <c r="E731" t="s">
        <v>66470</v>
      </c>
      <c r="G731" s="284">
        <v>5564.51</v>
      </c>
      <c r="I731" s="282" t="s">
        <v>5767</v>
      </c>
      <c r="J731" s="282"/>
      <c r="K731" s="283">
        <v>2802978.67</v>
      </c>
      <c r="M731" s="242" t="s">
        <v>5500</v>
      </c>
      <c r="N731" s="242"/>
      <c r="O731" s="243">
        <v>26949.19</v>
      </c>
      <c r="Q731" s="224" t="s">
        <v>3515</v>
      </c>
      <c r="R731" s="224"/>
      <c r="S731" s="225">
        <v>2985.88</v>
      </c>
      <c r="U731" s="203" t="s">
        <v>1178</v>
      </c>
      <c r="V731" s="203"/>
      <c r="W731" s="204">
        <v>206684.21</v>
      </c>
      <c r="AF731" t="s">
        <v>71227</v>
      </c>
      <c r="AG731">
        <v>600</v>
      </c>
      <c r="AI731" s="276" t="s">
        <v>54815</v>
      </c>
      <c r="AJ731" s="277">
        <v>30122.25</v>
      </c>
      <c r="AL731" s="246" t="s">
        <v>35991</v>
      </c>
      <c r="AM731" s="247">
        <v>103487.93</v>
      </c>
      <c r="AO731" s="226" t="s">
        <v>48661</v>
      </c>
      <c r="AP731" s="227">
        <v>8509.2999999999993</v>
      </c>
      <c r="AR731" s="207" t="s">
        <v>13031</v>
      </c>
      <c r="AS731" s="208">
        <v>68124.33</v>
      </c>
      <c r="AT731" s="93"/>
      <c r="AU731" s="199" t="s">
        <v>31848</v>
      </c>
      <c r="AV731" s="200">
        <v>5.92</v>
      </c>
      <c r="BA731" t="s">
        <v>66416</v>
      </c>
      <c r="BB731" s="284">
        <v>32300</v>
      </c>
      <c r="BD731" s="272" t="s">
        <v>11967</v>
      </c>
      <c r="BE731" s="273">
        <v>2802978.67</v>
      </c>
      <c r="BG731" s="244" t="s">
        <v>11702</v>
      </c>
      <c r="BH731" s="245">
        <v>26949.19</v>
      </c>
      <c r="BJ731" s="230" t="s">
        <v>9477</v>
      </c>
      <c r="BK731" s="231">
        <v>2985.88</v>
      </c>
      <c r="BM731" s="209" t="s">
        <v>7310</v>
      </c>
      <c r="BN731" s="210">
        <v>305802.19</v>
      </c>
      <c r="BP731" s="195" t="s">
        <v>10020</v>
      </c>
      <c r="BQ731" s="196">
        <v>38820</v>
      </c>
    </row>
    <row r="732" spans="5:69" x14ac:dyDescent="0.55000000000000004">
      <c r="E732" t="s">
        <v>69644</v>
      </c>
      <c r="G732" s="284">
        <v>48212.07</v>
      </c>
      <c r="I732" s="282" t="s">
        <v>5768</v>
      </c>
      <c r="J732" s="282"/>
      <c r="K732" s="283">
        <v>87851.95</v>
      </c>
      <c r="M732" s="242" t="s">
        <v>5512</v>
      </c>
      <c r="N732" s="242"/>
      <c r="O732" s="243">
        <v>25237.05</v>
      </c>
      <c r="Q732" s="224" t="s">
        <v>4195</v>
      </c>
      <c r="R732" s="224"/>
      <c r="S732" s="225">
        <v>10981</v>
      </c>
      <c r="U732" s="203" t="s">
        <v>1179</v>
      </c>
      <c r="V732" s="203"/>
      <c r="W732" s="204">
        <v>27954</v>
      </c>
      <c r="AF732" t="s">
        <v>66860</v>
      </c>
      <c r="AG732" s="284">
        <v>3655.97</v>
      </c>
      <c r="AI732" s="276" t="s">
        <v>34569</v>
      </c>
      <c r="AJ732" s="277">
        <v>49488.24</v>
      </c>
      <c r="AL732" s="246" t="s">
        <v>60188</v>
      </c>
      <c r="AM732" s="247">
        <v>-9476.7000000000007</v>
      </c>
      <c r="AO732" s="226" t="s">
        <v>38846</v>
      </c>
      <c r="AP732" s="227">
        <v>118012</v>
      </c>
      <c r="AR732" s="207" t="s">
        <v>15345</v>
      </c>
      <c r="AS732" s="208">
        <v>233379.77</v>
      </c>
      <c r="AT732" s="93"/>
      <c r="AU732" s="199" t="s">
        <v>17973</v>
      </c>
      <c r="AV732" s="200">
        <v>3516.02</v>
      </c>
      <c r="BA732" t="s">
        <v>12027</v>
      </c>
      <c r="BB732" s="284">
        <v>1139829.8899999999</v>
      </c>
      <c r="BD732" s="272" t="s">
        <v>11968</v>
      </c>
      <c r="BE732" s="273">
        <v>87851.95</v>
      </c>
      <c r="BG732" s="244" t="s">
        <v>11714</v>
      </c>
      <c r="BH732" s="245">
        <v>25237.05</v>
      </c>
      <c r="BJ732" s="230" t="s">
        <v>10552</v>
      </c>
      <c r="BK732" s="231">
        <v>10981</v>
      </c>
      <c r="BM732" s="209" t="s">
        <v>7725</v>
      </c>
      <c r="BN732" s="210">
        <v>46349.16</v>
      </c>
      <c r="BP732" s="195" t="s">
        <v>10397</v>
      </c>
      <c r="BQ732" s="196">
        <v>28299</v>
      </c>
    </row>
    <row r="733" spans="5:69" x14ac:dyDescent="0.55000000000000004">
      <c r="E733" t="s">
        <v>56997</v>
      </c>
      <c r="G733" s="284">
        <v>56849.96</v>
      </c>
      <c r="I733" s="282" t="s">
        <v>5764</v>
      </c>
      <c r="J733" s="282"/>
      <c r="K733" s="283">
        <v>276765.59000000003</v>
      </c>
      <c r="M733" s="242" t="s">
        <v>5501</v>
      </c>
      <c r="N733" s="242"/>
      <c r="O733" s="243">
        <v>283886.98</v>
      </c>
      <c r="Q733" s="224" t="s">
        <v>4196</v>
      </c>
      <c r="R733" s="224"/>
      <c r="S733" s="225">
        <v>4587.8</v>
      </c>
      <c r="U733" s="203" t="s">
        <v>1180</v>
      </c>
      <c r="V733" s="203"/>
      <c r="W733" s="204">
        <v>305802.19</v>
      </c>
      <c r="AF733" t="s">
        <v>70342</v>
      </c>
      <c r="AG733" s="284">
        <v>6511.63</v>
      </c>
      <c r="AI733" s="276" t="s">
        <v>34570</v>
      </c>
      <c r="AJ733" s="277">
        <v>771336.08</v>
      </c>
      <c r="AL733" s="246" t="s">
        <v>58177</v>
      </c>
      <c r="AM733" s="247">
        <v>787717.44</v>
      </c>
      <c r="AO733" s="226" t="s">
        <v>48662</v>
      </c>
      <c r="AP733" s="227">
        <v>19900</v>
      </c>
      <c r="AR733" s="207" t="s">
        <v>15346</v>
      </c>
      <c r="AS733" s="208">
        <v>269746.46000000002</v>
      </c>
      <c r="AT733" s="93"/>
      <c r="AU733" s="199" t="s">
        <v>17974</v>
      </c>
      <c r="AV733" s="200">
        <v>161.9</v>
      </c>
      <c r="BA733" t="s">
        <v>51234</v>
      </c>
      <c r="BB733" s="284">
        <v>90617.86</v>
      </c>
      <c r="BD733" s="272" t="s">
        <v>11964</v>
      </c>
      <c r="BE733" s="273">
        <v>276765.59000000003</v>
      </c>
      <c r="BG733" s="244" t="s">
        <v>11703</v>
      </c>
      <c r="BH733" s="245">
        <v>283886.98</v>
      </c>
      <c r="BJ733" s="230" t="s">
        <v>10553</v>
      </c>
      <c r="BK733" s="231">
        <v>4587.8</v>
      </c>
      <c r="BM733" s="209" t="s">
        <v>8021</v>
      </c>
      <c r="BN733" s="210">
        <v>139427.99</v>
      </c>
      <c r="BP733" s="195" t="s">
        <v>10021</v>
      </c>
      <c r="BQ733" s="196">
        <v>28299</v>
      </c>
    </row>
    <row r="734" spans="5:69" x14ac:dyDescent="0.55000000000000004">
      <c r="E734" t="s">
        <v>69645</v>
      </c>
      <c r="G734" s="284">
        <v>12742.72</v>
      </c>
      <c r="I734" s="282" t="s">
        <v>5765</v>
      </c>
      <c r="J734" s="282"/>
      <c r="K734" s="283">
        <v>21236.39</v>
      </c>
      <c r="M734" s="242" t="s">
        <v>5502</v>
      </c>
      <c r="N734" s="242"/>
      <c r="O734" s="243">
        <v>23604.61</v>
      </c>
      <c r="Q734" s="224" t="s">
        <v>4197</v>
      </c>
      <c r="R734" s="224"/>
      <c r="S734" s="225">
        <v>529.74</v>
      </c>
      <c r="U734" s="203" t="s">
        <v>1181</v>
      </c>
      <c r="V734" s="203"/>
      <c r="W734" s="204">
        <v>18994</v>
      </c>
      <c r="AF734" t="s">
        <v>38833</v>
      </c>
      <c r="AG734" s="284">
        <v>4640.66</v>
      </c>
      <c r="AI734" s="276" t="s">
        <v>55833</v>
      </c>
      <c r="AJ734" s="277">
        <v>5725.34</v>
      </c>
      <c r="AL734" s="246" t="s">
        <v>54790</v>
      </c>
      <c r="AM734" s="247">
        <v>53378.28</v>
      </c>
      <c r="AO734" s="226" t="s">
        <v>48663</v>
      </c>
      <c r="AP734" s="227">
        <v>86111.360000000001</v>
      </c>
      <c r="AR734" s="207" t="s">
        <v>13033</v>
      </c>
      <c r="AS734" s="208">
        <v>515348.03</v>
      </c>
      <c r="AT734" s="93"/>
      <c r="AU734" s="199" t="s">
        <v>31849</v>
      </c>
      <c r="AV734" s="200">
        <v>7426.64</v>
      </c>
      <c r="BA734" t="s">
        <v>51397</v>
      </c>
      <c r="BB734">
        <v>381.24</v>
      </c>
      <c r="BD734" s="272" t="s">
        <v>11965</v>
      </c>
      <c r="BE734" s="273">
        <v>21236.39</v>
      </c>
      <c r="BG734" s="244" t="s">
        <v>11704</v>
      </c>
      <c r="BH734" s="245">
        <v>23604.61</v>
      </c>
      <c r="BJ734" s="230" t="s">
        <v>10554</v>
      </c>
      <c r="BK734" s="231">
        <v>529.74</v>
      </c>
      <c r="BM734" s="209" t="s">
        <v>8281</v>
      </c>
      <c r="BN734" s="210">
        <v>411692.05</v>
      </c>
      <c r="BP734" s="195" t="s">
        <v>10121</v>
      </c>
      <c r="BQ734" s="196">
        <v>44540</v>
      </c>
    </row>
    <row r="735" spans="5:69" x14ac:dyDescent="0.55000000000000004">
      <c r="E735" t="s">
        <v>56998</v>
      </c>
      <c r="G735" s="284">
        <v>67234.73</v>
      </c>
      <c r="I735" s="282" t="s">
        <v>5769</v>
      </c>
      <c r="J735" s="282"/>
      <c r="K735" s="283">
        <v>1751027.75</v>
      </c>
      <c r="M735" s="242" t="s">
        <v>5503</v>
      </c>
      <c r="N735" s="242"/>
      <c r="O735" s="243">
        <v>6666829.4299999997</v>
      </c>
      <c r="Q735" s="224" t="s">
        <v>3519</v>
      </c>
      <c r="R735" s="224"/>
      <c r="S735" s="225">
        <v>5817.98</v>
      </c>
      <c r="U735" s="203" t="s">
        <v>1182</v>
      </c>
      <c r="V735" s="203"/>
      <c r="W735" s="204">
        <v>298666</v>
      </c>
      <c r="AF735" t="s">
        <v>33057</v>
      </c>
      <c r="AG735" s="284">
        <v>6256.47</v>
      </c>
      <c r="AI735" s="276" t="s">
        <v>63619</v>
      </c>
      <c r="AJ735" s="277">
        <v>18032.57</v>
      </c>
      <c r="AL735" s="246" t="s">
        <v>51556</v>
      </c>
      <c r="AM735" s="247">
        <v>357063.22</v>
      </c>
      <c r="AO735" s="226" t="s">
        <v>48664</v>
      </c>
      <c r="AP735" s="227">
        <v>424.11</v>
      </c>
      <c r="AR735" s="207" t="s">
        <v>15347</v>
      </c>
      <c r="AS735" s="208">
        <v>11847.47</v>
      </c>
      <c r="AT735" s="93"/>
      <c r="AU735" s="199" t="s">
        <v>31850</v>
      </c>
      <c r="AV735" s="200">
        <v>568.14</v>
      </c>
      <c r="BA735" t="s">
        <v>57046</v>
      </c>
      <c r="BB735" s="284">
        <v>46747.58</v>
      </c>
      <c r="BD735" s="272" t="s">
        <v>11969</v>
      </c>
      <c r="BE735" s="273">
        <v>1751027.75</v>
      </c>
      <c r="BG735" s="244" t="s">
        <v>11705</v>
      </c>
      <c r="BH735" s="245">
        <v>6666829.4299999997</v>
      </c>
      <c r="BJ735" s="230" t="s">
        <v>9481</v>
      </c>
      <c r="BK735" s="231">
        <v>5817.98</v>
      </c>
      <c r="BM735" s="209" t="s">
        <v>8503</v>
      </c>
      <c r="BN735" s="210">
        <v>543213</v>
      </c>
      <c r="BP735" s="195" t="s">
        <v>10398</v>
      </c>
      <c r="BQ735" s="196">
        <v>13189</v>
      </c>
    </row>
    <row r="736" spans="5:69" x14ac:dyDescent="0.55000000000000004">
      <c r="E736" t="s">
        <v>56999</v>
      </c>
      <c r="G736" s="284">
        <v>1088.51</v>
      </c>
      <c r="I736" s="282" t="s">
        <v>5771</v>
      </c>
      <c r="J736" s="282"/>
      <c r="K736" s="283">
        <v>13936617.619999999</v>
      </c>
      <c r="M736" s="242" t="s">
        <v>5504</v>
      </c>
      <c r="N736" s="242"/>
      <c r="O736" s="243">
        <v>421672.01</v>
      </c>
      <c r="Q736" s="224" t="s">
        <v>4198</v>
      </c>
      <c r="R736" s="224"/>
      <c r="S736" s="225">
        <v>609.17999999999995</v>
      </c>
      <c r="U736" s="203" t="s">
        <v>1183</v>
      </c>
      <c r="V736" s="203"/>
      <c r="W736" s="204">
        <v>146386.26999999999</v>
      </c>
      <c r="AF736" t="s">
        <v>33058</v>
      </c>
      <c r="AG736" s="284">
        <v>17116.11</v>
      </c>
      <c r="AI736" s="276" t="s">
        <v>66929</v>
      </c>
      <c r="AJ736" s="277">
        <v>4000</v>
      </c>
      <c r="AL736" s="246" t="s">
        <v>44363</v>
      </c>
      <c r="AM736" s="247">
        <v>2170.1999999999998</v>
      </c>
      <c r="AO736" s="226" t="s">
        <v>42132</v>
      </c>
      <c r="AP736" s="227">
        <v>330948.21999999997</v>
      </c>
      <c r="AR736" s="207" t="s">
        <v>15348</v>
      </c>
      <c r="AS736" s="208">
        <v>-5657.46</v>
      </c>
      <c r="AT736" s="93"/>
      <c r="AU736" s="199" t="s">
        <v>31851</v>
      </c>
      <c r="AV736" s="200">
        <v>210.3</v>
      </c>
      <c r="BA736" t="s">
        <v>46591</v>
      </c>
      <c r="BB736" s="284">
        <v>7942</v>
      </c>
      <c r="BD736" s="272" t="s">
        <v>11971</v>
      </c>
      <c r="BE736" s="273">
        <v>13936617.619999999</v>
      </c>
      <c r="BG736" s="244" t="s">
        <v>11706</v>
      </c>
      <c r="BH736" s="245">
        <v>421672.01</v>
      </c>
      <c r="BJ736" s="230" t="s">
        <v>10555</v>
      </c>
      <c r="BK736" s="231">
        <v>609.17999999999995</v>
      </c>
      <c r="BM736" s="209" t="s">
        <v>8662</v>
      </c>
      <c r="BN736" s="210">
        <v>33429</v>
      </c>
      <c r="BP736" s="195" t="s">
        <v>10023</v>
      </c>
      <c r="BQ736" s="196">
        <v>57729</v>
      </c>
    </row>
    <row r="737" spans="5:69" x14ac:dyDescent="0.55000000000000004">
      <c r="E737" t="s">
        <v>57000</v>
      </c>
      <c r="G737">
        <v>754.66</v>
      </c>
      <c r="I737" s="282" t="s">
        <v>5772</v>
      </c>
      <c r="J737" s="282"/>
      <c r="K737" s="283">
        <v>1112570.3700000001</v>
      </c>
      <c r="M737" s="242" t="s">
        <v>5505</v>
      </c>
      <c r="N737" s="242"/>
      <c r="O737" s="243">
        <v>176294.55</v>
      </c>
      <c r="Q737" s="224" t="s">
        <v>4199</v>
      </c>
      <c r="R737" s="224"/>
      <c r="S737" s="225">
        <v>2629.56</v>
      </c>
      <c r="U737" s="203" t="s">
        <v>1184</v>
      </c>
      <c r="V737" s="203"/>
      <c r="W737" s="204">
        <v>1712</v>
      </c>
      <c r="AF737" t="s">
        <v>34476</v>
      </c>
      <c r="AG737" s="284">
        <v>14165.34</v>
      </c>
      <c r="AI737" s="276" t="s">
        <v>46676</v>
      </c>
      <c r="AJ737" s="277">
        <v>205834.57</v>
      </c>
      <c r="AL737" s="246" t="s">
        <v>63014</v>
      </c>
      <c r="AM737" s="247">
        <v>314.44</v>
      </c>
      <c r="AO737" s="226" t="s">
        <v>42133</v>
      </c>
      <c r="AP737" s="227">
        <v>302.92</v>
      </c>
      <c r="AR737" s="207" t="s">
        <v>15349</v>
      </c>
      <c r="AS737" s="208">
        <v>5190.6899999999996</v>
      </c>
      <c r="AT737" s="93"/>
      <c r="AU737" s="199" t="s">
        <v>31852</v>
      </c>
      <c r="AV737" s="200">
        <v>1903</v>
      </c>
      <c r="BA737" t="s">
        <v>70320</v>
      </c>
      <c r="BB737">
        <v>475</v>
      </c>
      <c r="BD737" s="272" t="s">
        <v>11972</v>
      </c>
      <c r="BE737" s="273">
        <v>1112570.3700000001</v>
      </c>
      <c r="BG737" s="244" t="s">
        <v>11707</v>
      </c>
      <c r="BH737" s="245">
        <v>176294.55</v>
      </c>
      <c r="BJ737" s="230" t="s">
        <v>10556</v>
      </c>
      <c r="BK737" s="231">
        <v>2629.56</v>
      </c>
      <c r="BM737" s="209" t="s">
        <v>8902</v>
      </c>
      <c r="BN737" s="210">
        <v>410534</v>
      </c>
      <c r="BP737" s="195" t="s">
        <v>10399</v>
      </c>
      <c r="BQ737" s="196">
        <v>16037</v>
      </c>
    </row>
    <row r="738" spans="5:69" x14ac:dyDescent="0.55000000000000004">
      <c r="E738" t="s">
        <v>69649</v>
      </c>
      <c r="G738" s="284">
        <v>55000.13</v>
      </c>
      <c r="I738" s="282" t="s">
        <v>5773</v>
      </c>
      <c r="J738" s="282"/>
      <c r="K738" s="283">
        <v>30652198.699999999</v>
      </c>
      <c r="M738" s="242" t="s">
        <v>5506</v>
      </c>
      <c r="N738" s="242"/>
      <c r="O738" s="243">
        <v>5789232.8099999996</v>
      </c>
      <c r="Q738" s="224" t="s">
        <v>4200</v>
      </c>
      <c r="R738" s="224"/>
      <c r="S738" s="225">
        <v>12431</v>
      </c>
      <c r="U738" s="203" t="s">
        <v>1185</v>
      </c>
      <c r="V738" s="203"/>
      <c r="W738" s="204">
        <v>29846</v>
      </c>
      <c r="AF738" t="s">
        <v>34477</v>
      </c>
      <c r="AG738" s="284">
        <v>34248.94</v>
      </c>
      <c r="AI738" s="276" t="s">
        <v>47759</v>
      </c>
      <c r="AJ738" s="277">
        <v>7800</v>
      </c>
      <c r="AL738" s="246" t="s">
        <v>51558</v>
      </c>
      <c r="AM738" s="247">
        <v>37702.699999999997</v>
      </c>
      <c r="AO738" s="226" t="s">
        <v>48665</v>
      </c>
      <c r="AP738" s="227">
        <v>271421.5</v>
      </c>
      <c r="AR738" s="207" t="s">
        <v>15350</v>
      </c>
      <c r="AS738" s="208">
        <v>6264.18</v>
      </c>
      <c r="AT738" s="93"/>
      <c r="AU738" s="199" t="s">
        <v>31853</v>
      </c>
      <c r="AV738" s="200">
        <v>858.77</v>
      </c>
      <c r="BA738" t="s">
        <v>66454</v>
      </c>
      <c r="BB738" s="284">
        <v>1708</v>
      </c>
      <c r="BD738" s="272" t="s">
        <v>11973</v>
      </c>
      <c r="BE738" s="273">
        <v>30652198.699999999</v>
      </c>
      <c r="BG738" s="244" t="s">
        <v>11708</v>
      </c>
      <c r="BH738" s="245">
        <v>5789232.8099999996</v>
      </c>
      <c r="BJ738" s="230" t="s">
        <v>10557</v>
      </c>
      <c r="BK738" s="231">
        <v>12431</v>
      </c>
      <c r="BM738" s="209" t="s">
        <v>9159</v>
      </c>
      <c r="BN738" s="210">
        <v>12744</v>
      </c>
      <c r="BP738" s="195" t="s">
        <v>10024</v>
      </c>
      <c r="BQ738" s="196">
        <v>16037</v>
      </c>
    </row>
    <row r="739" spans="5:69" x14ac:dyDescent="0.55000000000000004">
      <c r="E739" t="s">
        <v>57001</v>
      </c>
      <c r="G739" s="284">
        <v>55670.33</v>
      </c>
      <c r="I739" s="282" t="s">
        <v>5774</v>
      </c>
      <c r="J739" s="282"/>
      <c r="K739" s="283">
        <v>82818.83</v>
      </c>
      <c r="M739" s="242" t="s">
        <v>5507</v>
      </c>
      <c r="N739" s="242"/>
      <c r="O739" s="243">
        <v>3500821.72</v>
      </c>
      <c r="Q739" s="224" t="s">
        <v>4202</v>
      </c>
      <c r="R739" s="224"/>
      <c r="S739" s="225">
        <v>8743.7199999999993</v>
      </c>
      <c r="U739" s="203" t="s">
        <v>1186</v>
      </c>
      <c r="V739" s="203"/>
      <c r="W739" s="204">
        <v>302968.89</v>
      </c>
      <c r="AF739" t="s">
        <v>69678</v>
      </c>
      <c r="AG739" s="284">
        <v>3672.74</v>
      </c>
      <c r="AI739" s="276" t="s">
        <v>38867</v>
      </c>
      <c r="AJ739" s="277">
        <v>8840.9599999999991</v>
      </c>
      <c r="AL739" s="246" t="s">
        <v>63937</v>
      </c>
      <c r="AM739" s="247">
        <v>5784.54</v>
      </c>
      <c r="AO739" s="226" t="s">
        <v>51552</v>
      </c>
      <c r="AP739" s="227">
        <v>8250</v>
      </c>
      <c r="AR739" s="207" t="s">
        <v>15351</v>
      </c>
      <c r="AS739" s="208">
        <v>1500</v>
      </c>
      <c r="AT739" s="93"/>
      <c r="AU739" s="199" t="s">
        <v>31854</v>
      </c>
      <c r="AV739" s="200">
        <v>1342.37</v>
      </c>
      <c r="BA739" t="s">
        <v>12030</v>
      </c>
      <c r="BB739" s="284">
        <v>6358377.4800000004</v>
      </c>
      <c r="BD739" s="272" t="s">
        <v>11974</v>
      </c>
      <c r="BE739" s="273">
        <v>82818.83</v>
      </c>
      <c r="BG739" s="244" t="s">
        <v>11709</v>
      </c>
      <c r="BH739" s="245">
        <v>3500821.72</v>
      </c>
      <c r="BJ739" s="230" t="s">
        <v>10558</v>
      </c>
      <c r="BK739" s="231">
        <v>8743.7199999999993</v>
      </c>
      <c r="BM739" s="209" t="s">
        <v>9244</v>
      </c>
      <c r="BN739" s="210">
        <v>3365945.63</v>
      </c>
      <c r="BP739" s="195" t="s">
        <v>10400</v>
      </c>
      <c r="BQ739" s="196">
        <v>3363</v>
      </c>
    </row>
    <row r="740" spans="5:69" x14ac:dyDescent="0.55000000000000004">
      <c r="E740" t="s">
        <v>65917</v>
      </c>
      <c r="G740" s="284">
        <v>16862.009999999998</v>
      </c>
      <c r="I740" s="282" t="s">
        <v>5775</v>
      </c>
      <c r="J740" s="282"/>
      <c r="K740" s="283">
        <v>379411.43</v>
      </c>
      <c r="M740" s="242" t="s">
        <v>5508</v>
      </c>
      <c r="N740" s="242"/>
      <c r="O740" s="243">
        <v>448690.02</v>
      </c>
      <c r="Q740" s="224" t="s">
        <v>4201</v>
      </c>
      <c r="R740" s="224"/>
      <c r="S740" s="225">
        <v>6682.22</v>
      </c>
      <c r="U740" s="203" t="s">
        <v>1187</v>
      </c>
      <c r="V740" s="203"/>
      <c r="W740" s="204">
        <v>1031894.03</v>
      </c>
      <c r="AF740" t="s">
        <v>51499</v>
      </c>
      <c r="AG740" s="284">
        <v>17957.03</v>
      </c>
      <c r="AI740" s="276" t="s">
        <v>36026</v>
      </c>
      <c r="AJ740" s="277">
        <v>6433.05</v>
      </c>
      <c r="AL740" s="246" t="s">
        <v>60189</v>
      </c>
      <c r="AM740" s="247">
        <v>2221</v>
      </c>
      <c r="AO740" s="226" t="s">
        <v>48666</v>
      </c>
      <c r="AP740" s="227">
        <v>299.8</v>
      </c>
      <c r="AR740" s="207" t="s">
        <v>15352</v>
      </c>
      <c r="AS740" s="208">
        <v>944.18</v>
      </c>
      <c r="AT740" s="93"/>
      <c r="AU740" s="199" t="s">
        <v>31855</v>
      </c>
      <c r="AV740" s="200">
        <v>18926.78</v>
      </c>
      <c r="BA740" t="s">
        <v>40069</v>
      </c>
      <c r="BB740" s="284">
        <v>155283.81</v>
      </c>
      <c r="BD740" s="272" t="s">
        <v>11975</v>
      </c>
      <c r="BE740" s="273">
        <v>379411.43</v>
      </c>
      <c r="BG740" s="244" t="s">
        <v>11710</v>
      </c>
      <c r="BH740" s="245">
        <v>448690.02</v>
      </c>
      <c r="BJ740" s="230" t="s">
        <v>10559</v>
      </c>
      <c r="BK740" s="231">
        <v>6682.22</v>
      </c>
      <c r="BM740" s="209" t="s">
        <v>10590</v>
      </c>
      <c r="BN740" s="210">
        <v>95843.21</v>
      </c>
      <c r="BP740" s="195" t="s">
        <v>10025</v>
      </c>
      <c r="BQ740" s="196">
        <v>3363</v>
      </c>
    </row>
    <row r="741" spans="5:69" x14ac:dyDescent="0.55000000000000004">
      <c r="E741" t="s">
        <v>65919</v>
      </c>
      <c r="G741">
        <v>900</v>
      </c>
      <c r="I741" s="282" t="s">
        <v>5776</v>
      </c>
      <c r="J741" s="282"/>
      <c r="K741" s="283">
        <v>441639.5</v>
      </c>
      <c r="M741" s="242" t="s">
        <v>5509</v>
      </c>
      <c r="N741" s="242"/>
      <c r="O741" s="243">
        <v>39201.32</v>
      </c>
      <c r="Q741" s="224" t="s">
        <v>4284</v>
      </c>
      <c r="R741" s="224"/>
      <c r="S741" s="225">
        <v>4627</v>
      </c>
      <c r="U741" s="203" t="s">
        <v>1188</v>
      </c>
      <c r="V741" s="203"/>
      <c r="W741" s="204">
        <v>17617</v>
      </c>
      <c r="AF741" t="s">
        <v>34478</v>
      </c>
      <c r="AG741" s="284">
        <v>115729.16</v>
      </c>
      <c r="AI741" s="276" t="s">
        <v>34571</v>
      </c>
      <c r="AJ741" s="277">
        <v>653279.06999999995</v>
      </c>
      <c r="AL741" s="246" t="s">
        <v>58423</v>
      </c>
      <c r="AM741" s="247">
        <v>206917.15</v>
      </c>
      <c r="AO741" s="226" t="s">
        <v>35988</v>
      </c>
      <c r="AP741" s="227">
        <v>80919.44</v>
      </c>
      <c r="AR741" s="207" t="s">
        <v>15353</v>
      </c>
      <c r="AS741" s="208">
        <v>500</v>
      </c>
      <c r="AT741" s="93"/>
      <c r="AU741" s="199" t="s">
        <v>31856</v>
      </c>
      <c r="AV741" s="200">
        <v>7426.64</v>
      </c>
      <c r="BA741" t="s">
        <v>51235</v>
      </c>
      <c r="BB741" s="284">
        <v>1652861.61</v>
      </c>
      <c r="BD741" s="272" t="s">
        <v>11976</v>
      </c>
      <c r="BE741" s="273">
        <v>441639.5</v>
      </c>
      <c r="BG741" s="244" t="s">
        <v>11711</v>
      </c>
      <c r="BH741" s="245">
        <v>39201.32</v>
      </c>
      <c r="BJ741" s="230" t="s">
        <v>10560</v>
      </c>
      <c r="BK741" s="231">
        <v>4627</v>
      </c>
      <c r="BM741" s="209" t="s">
        <v>10873</v>
      </c>
      <c r="BN741" s="210">
        <v>3973.28</v>
      </c>
      <c r="BP741" s="195" t="s">
        <v>10401</v>
      </c>
      <c r="BQ741" s="196">
        <v>18888</v>
      </c>
    </row>
    <row r="742" spans="5:69" x14ac:dyDescent="0.55000000000000004">
      <c r="E742" t="s">
        <v>71002</v>
      </c>
      <c r="G742" s="284">
        <v>6865.72</v>
      </c>
      <c r="I742" s="282" t="s">
        <v>5778</v>
      </c>
      <c r="J742" s="282"/>
      <c r="K742" s="283">
        <v>625560.63</v>
      </c>
      <c r="M742" s="242" t="s">
        <v>5510</v>
      </c>
      <c r="N742" s="242"/>
      <c r="O742" s="243">
        <v>409321.01</v>
      </c>
      <c r="Q742" s="224" t="s">
        <v>4205</v>
      </c>
      <c r="R742" s="224"/>
      <c r="S742" s="225">
        <v>33989.769999999997</v>
      </c>
      <c r="U742" s="203" t="s">
        <v>1189</v>
      </c>
      <c r="V742" s="203"/>
      <c r="W742" s="204">
        <v>43052</v>
      </c>
      <c r="AF742" t="s">
        <v>34479</v>
      </c>
      <c r="AG742" s="284">
        <v>173392.54</v>
      </c>
      <c r="AI742" s="276" t="s">
        <v>34572</v>
      </c>
      <c r="AJ742" s="277">
        <v>2069846.51</v>
      </c>
      <c r="AL742" s="246" t="s">
        <v>63938</v>
      </c>
      <c r="AM742" s="247">
        <v>611.05999999999995</v>
      </c>
      <c r="AO742" s="226" t="s">
        <v>35989</v>
      </c>
      <c r="AP742" s="227">
        <v>111774.94</v>
      </c>
      <c r="AR742" s="207" t="s">
        <v>15354</v>
      </c>
      <c r="AS742" s="208">
        <v>2100.9499999999998</v>
      </c>
      <c r="AT742" s="93"/>
      <c r="AU742" s="199" t="s">
        <v>18002</v>
      </c>
      <c r="AV742" s="200">
        <v>568.14</v>
      </c>
      <c r="BA742" t="s">
        <v>51398</v>
      </c>
      <c r="BB742" s="284">
        <v>1931072.95</v>
      </c>
      <c r="BD742" s="272" t="s">
        <v>11978</v>
      </c>
      <c r="BE742" s="273">
        <v>625560.63</v>
      </c>
      <c r="BG742" s="244" t="s">
        <v>11712</v>
      </c>
      <c r="BH742" s="245">
        <v>409321.01</v>
      </c>
      <c r="BJ742" s="230" t="s">
        <v>10562</v>
      </c>
      <c r="BK742" s="231">
        <v>33989.769999999997</v>
      </c>
      <c r="BM742" s="209" t="s">
        <v>11492</v>
      </c>
      <c r="BN742" s="210">
        <v>452513.64</v>
      </c>
      <c r="BP742" s="195" t="s">
        <v>10026</v>
      </c>
      <c r="BQ742" s="196">
        <v>18888</v>
      </c>
    </row>
    <row r="743" spans="5:69" x14ac:dyDescent="0.55000000000000004">
      <c r="E743" t="s">
        <v>65921</v>
      </c>
      <c r="G743" s="284">
        <v>6119.98</v>
      </c>
      <c r="I743" s="282" t="s">
        <v>5779</v>
      </c>
      <c r="J743" s="282"/>
      <c r="K743" s="283">
        <v>4351665.3499999996</v>
      </c>
      <c r="M743" s="242" t="s">
        <v>5511</v>
      </c>
      <c r="N743" s="242"/>
      <c r="O743" s="243">
        <v>527074.72</v>
      </c>
      <c r="Q743" s="224" t="s">
        <v>4207</v>
      </c>
      <c r="R743" s="224"/>
      <c r="S743" s="225">
        <v>21244</v>
      </c>
      <c r="U743" s="203" t="s">
        <v>333</v>
      </c>
      <c r="V743" s="203"/>
      <c r="W743" s="204">
        <v>194081</v>
      </c>
      <c r="AF743" t="s">
        <v>66489</v>
      </c>
      <c r="AG743" s="284">
        <v>13633.37</v>
      </c>
      <c r="AI743" s="276" t="s">
        <v>34573</v>
      </c>
      <c r="AJ743" s="277">
        <v>835499</v>
      </c>
      <c r="AL743" s="246" t="s">
        <v>58424</v>
      </c>
      <c r="AM743" s="247">
        <v>14486.04</v>
      </c>
      <c r="AO743" s="226" t="s">
        <v>35990</v>
      </c>
      <c r="AP743" s="227">
        <v>14833.56</v>
      </c>
      <c r="AR743" s="207" t="s">
        <v>15355</v>
      </c>
      <c r="AS743" s="208">
        <v>781</v>
      </c>
      <c r="AT743" s="93"/>
      <c r="AU743" s="199" t="s">
        <v>31857</v>
      </c>
      <c r="AV743" s="200">
        <v>210.3</v>
      </c>
      <c r="BA743" t="s">
        <v>46533</v>
      </c>
      <c r="BB743" s="284">
        <v>63488</v>
      </c>
      <c r="BD743" s="272" t="s">
        <v>11979</v>
      </c>
      <c r="BE743" s="273">
        <v>4351665.3499999996</v>
      </c>
      <c r="BG743" s="244" t="s">
        <v>11713</v>
      </c>
      <c r="BH743" s="245">
        <v>527074.72</v>
      </c>
      <c r="BJ743" s="230" t="s">
        <v>10564</v>
      </c>
      <c r="BK743" s="231">
        <v>21244</v>
      </c>
      <c r="BM743" s="209" t="s">
        <v>12206</v>
      </c>
      <c r="BN743" s="210">
        <v>11800</v>
      </c>
      <c r="BP743" s="195" t="s">
        <v>10402</v>
      </c>
      <c r="BQ743" s="196">
        <v>13353</v>
      </c>
    </row>
    <row r="744" spans="5:69" x14ac:dyDescent="0.55000000000000004">
      <c r="E744" t="s">
        <v>65922</v>
      </c>
      <c r="G744" s="284">
        <v>3586.8</v>
      </c>
      <c r="I744" s="282" t="s">
        <v>5780</v>
      </c>
      <c r="J744" s="282"/>
      <c r="K744" s="283">
        <v>1407974.76</v>
      </c>
      <c r="M744" s="242" t="s">
        <v>5513</v>
      </c>
      <c r="N744" s="242"/>
      <c r="O744" s="243">
        <v>5449.95</v>
      </c>
      <c r="Q744" s="224" t="s">
        <v>4208</v>
      </c>
      <c r="R744" s="224"/>
      <c r="S744" s="225">
        <v>13730</v>
      </c>
      <c r="U744" s="203" t="s">
        <v>1190</v>
      </c>
      <c r="V744" s="203"/>
      <c r="W744" s="204">
        <v>4078</v>
      </c>
      <c r="AF744" t="s">
        <v>58926</v>
      </c>
      <c r="AG744" s="284">
        <v>390060.85</v>
      </c>
      <c r="AI744" s="276" t="s">
        <v>49643</v>
      </c>
      <c r="AJ744" s="277">
        <v>50108.36</v>
      </c>
      <c r="AL744" s="246" t="s">
        <v>58425</v>
      </c>
      <c r="AM744" s="247">
        <v>50844.42</v>
      </c>
      <c r="AO744" s="226" t="s">
        <v>49602</v>
      </c>
      <c r="AP744" s="227">
        <v>3144.44</v>
      </c>
      <c r="AR744" s="207" t="s">
        <v>15356</v>
      </c>
      <c r="AS744" s="208">
        <v>19715.73</v>
      </c>
      <c r="AT744" s="93"/>
      <c r="AU744" s="199" t="s">
        <v>31858</v>
      </c>
      <c r="AV744" s="200">
        <v>1903</v>
      </c>
      <c r="BA744" t="s">
        <v>57098</v>
      </c>
      <c r="BB744" s="284">
        <v>110462.03</v>
      </c>
      <c r="BD744" s="272" t="s">
        <v>11980</v>
      </c>
      <c r="BE744" s="273">
        <v>1407974.76</v>
      </c>
      <c r="BG744" s="244" t="s">
        <v>11715</v>
      </c>
      <c r="BH744" s="245">
        <v>5449.95</v>
      </c>
      <c r="BJ744" s="230" t="s">
        <v>10565</v>
      </c>
      <c r="BK744" s="231">
        <v>13730</v>
      </c>
      <c r="BM744" s="209" t="s">
        <v>9790</v>
      </c>
      <c r="BN744" s="210">
        <v>6464322.5999999996</v>
      </c>
      <c r="BP744" s="195" t="s">
        <v>10027</v>
      </c>
      <c r="BQ744" s="196">
        <v>13353</v>
      </c>
    </row>
    <row r="745" spans="5:69" x14ac:dyDescent="0.55000000000000004">
      <c r="E745" t="s">
        <v>65923</v>
      </c>
      <c r="G745">
        <v>600</v>
      </c>
      <c r="I745" s="282" t="s">
        <v>5781</v>
      </c>
      <c r="J745" s="282"/>
      <c r="K745" s="283">
        <v>19373076.059999999</v>
      </c>
      <c r="M745" s="242" t="s">
        <v>5514</v>
      </c>
      <c r="N745" s="242"/>
      <c r="O745" s="243">
        <v>30137.69</v>
      </c>
      <c r="Q745" s="224" t="s">
        <v>4209</v>
      </c>
      <c r="R745" s="224"/>
      <c r="S745" s="225">
        <v>2736.2</v>
      </c>
      <c r="U745" s="203" t="s">
        <v>1191</v>
      </c>
      <c r="V745" s="203"/>
      <c r="W745" s="204">
        <v>187363.29</v>
      </c>
      <c r="AF745" t="s">
        <v>51500</v>
      </c>
      <c r="AG745" s="284">
        <v>8091.47</v>
      </c>
      <c r="AI745" s="276" t="s">
        <v>51652</v>
      </c>
      <c r="AJ745" s="277">
        <v>86428.07</v>
      </c>
      <c r="AL745" s="246" t="s">
        <v>58426</v>
      </c>
      <c r="AM745" s="247">
        <v>24547.59</v>
      </c>
      <c r="AO745" s="226" t="s">
        <v>49603</v>
      </c>
      <c r="AP745" s="227">
        <v>3677.02</v>
      </c>
      <c r="AR745" s="207" t="s">
        <v>15357</v>
      </c>
      <c r="AS745" s="208">
        <v>8660</v>
      </c>
      <c r="AT745" s="93"/>
      <c r="AU745" s="199" t="s">
        <v>18006</v>
      </c>
      <c r="AV745" s="200">
        <v>858.77</v>
      </c>
      <c r="BA745" t="s">
        <v>57117</v>
      </c>
      <c r="BB745" s="284">
        <v>1088.51</v>
      </c>
      <c r="BD745" s="272" t="s">
        <v>11981</v>
      </c>
      <c r="BE745" s="273">
        <v>19373076.059999999</v>
      </c>
      <c r="BG745" s="244" t="s">
        <v>11716</v>
      </c>
      <c r="BH745" s="245">
        <v>30137.69</v>
      </c>
      <c r="BJ745" s="230" t="s">
        <v>9486</v>
      </c>
      <c r="BK745" s="231">
        <v>2736.2</v>
      </c>
      <c r="BM745" s="209" t="s">
        <v>6646</v>
      </c>
      <c r="BN745" s="210">
        <v>30896</v>
      </c>
      <c r="BP745" s="195" t="s">
        <v>10403</v>
      </c>
      <c r="BQ745" s="196">
        <v>12079</v>
      </c>
    </row>
    <row r="746" spans="5:69" x14ac:dyDescent="0.55000000000000004">
      <c r="E746" t="s">
        <v>43511</v>
      </c>
      <c r="G746" s="284">
        <v>6829.68</v>
      </c>
      <c r="I746" s="282" t="s">
        <v>5782</v>
      </c>
      <c r="J746" s="282"/>
      <c r="K746" s="283">
        <v>19158.34</v>
      </c>
      <c r="M746" s="242" t="s">
        <v>5515</v>
      </c>
      <c r="N746" s="242"/>
      <c r="O746" s="243">
        <v>48591.4</v>
      </c>
      <c r="Q746" s="224" t="s">
        <v>4211</v>
      </c>
      <c r="R746" s="224"/>
      <c r="S746" s="225">
        <v>28979.87</v>
      </c>
      <c r="U746" s="203" t="s">
        <v>1192</v>
      </c>
      <c r="V746" s="203"/>
      <c r="W746" s="204">
        <v>1587535.58</v>
      </c>
      <c r="AF746" t="s">
        <v>51501</v>
      </c>
      <c r="AG746">
        <v>369.39</v>
      </c>
      <c r="AI746" s="276" t="s">
        <v>36027</v>
      </c>
      <c r="AJ746" s="277">
        <v>371597.01</v>
      </c>
      <c r="AL746" s="246" t="s">
        <v>49612</v>
      </c>
      <c r="AM746" s="247">
        <v>17759.14</v>
      </c>
      <c r="AO746" s="226" t="s">
        <v>51553</v>
      </c>
      <c r="AP746" s="227">
        <v>800</v>
      </c>
      <c r="AR746" s="207" t="s">
        <v>15358</v>
      </c>
      <c r="AS746" s="208">
        <v>869.33</v>
      </c>
      <c r="AT746" s="93"/>
      <c r="AU746" s="199" t="s">
        <v>18007</v>
      </c>
      <c r="AV746" s="200">
        <v>1342.37</v>
      </c>
      <c r="BA746" t="s">
        <v>57164</v>
      </c>
      <c r="BB746" s="284">
        <v>2187.38</v>
      </c>
      <c r="BD746" s="272" t="s">
        <v>11982</v>
      </c>
      <c r="BE746" s="273">
        <v>19158.34</v>
      </c>
      <c r="BG746" s="244" t="s">
        <v>11717</v>
      </c>
      <c r="BH746" s="245">
        <v>48591.4</v>
      </c>
      <c r="BJ746" s="230" t="s">
        <v>10568</v>
      </c>
      <c r="BK746" s="231">
        <v>28979.87</v>
      </c>
      <c r="BM746" s="209" t="s">
        <v>6897</v>
      </c>
      <c r="BN746" s="210">
        <v>6306</v>
      </c>
      <c r="BP746" s="195" t="s">
        <v>10028</v>
      </c>
      <c r="BQ746" s="196">
        <v>12079</v>
      </c>
    </row>
    <row r="747" spans="5:69" x14ac:dyDescent="0.55000000000000004">
      <c r="E747" t="s">
        <v>65927</v>
      </c>
      <c r="G747" s="284">
        <v>47669.4</v>
      </c>
      <c r="I747" s="282" t="s">
        <v>5783</v>
      </c>
      <c r="J747" s="282"/>
      <c r="K747" s="283">
        <v>2048661.88</v>
      </c>
      <c r="M747" s="242" t="s">
        <v>5517</v>
      </c>
      <c r="N747" s="242"/>
      <c r="O747" s="243">
        <v>33630.949999999997</v>
      </c>
      <c r="Q747" s="224" t="s">
        <v>4212</v>
      </c>
      <c r="R747" s="224"/>
      <c r="S747" s="225">
        <v>91270</v>
      </c>
      <c r="U747" s="203" t="s">
        <v>1193</v>
      </c>
      <c r="V747" s="203"/>
      <c r="W747" s="204">
        <v>71949.740000000005</v>
      </c>
      <c r="AF747" t="s">
        <v>51502</v>
      </c>
      <c r="AG747">
        <v>648.66</v>
      </c>
      <c r="AI747" s="276" t="s">
        <v>66930</v>
      </c>
      <c r="AJ747" s="277">
        <v>30997.9</v>
      </c>
      <c r="AL747" s="246" t="s">
        <v>63939</v>
      </c>
      <c r="AM747" s="247">
        <v>9217.52</v>
      </c>
      <c r="AO747" s="226" t="s">
        <v>49604</v>
      </c>
      <c r="AP747" s="227">
        <v>4000</v>
      </c>
      <c r="AR747" s="207" t="s">
        <v>15359</v>
      </c>
      <c r="AS747" s="208">
        <v>66.45</v>
      </c>
      <c r="AT747" s="93"/>
      <c r="AU747" s="199" t="s">
        <v>18010</v>
      </c>
      <c r="AV747" s="200">
        <v>18926.78</v>
      </c>
      <c r="BA747" t="s">
        <v>12044</v>
      </c>
      <c r="BB747" s="284">
        <v>704715.54</v>
      </c>
      <c r="BD747" s="272" t="s">
        <v>11983</v>
      </c>
      <c r="BE747" s="273">
        <v>2048661.88</v>
      </c>
      <c r="BG747" s="244" t="s">
        <v>11719</v>
      </c>
      <c r="BH747" s="245">
        <v>33630.949999999997</v>
      </c>
      <c r="BJ747" s="230" t="s">
        <v>10570</v>
      </c>
      <c r="BK747" s="231">
        <v>91270</v>
      </c>
      <c r="BM747" s="209" t="s">
        <v>7069</v>
      </c>
      <c r="BN747" s="210">
        <v>1899</v>
      </c>
      <c r="BP747" s="195" t="s">
        <v>10404</v>
      </c>
      <c r="BQ747" s="196">
        <v>2383.88</v>
      </c>
    </row>
    <row r="748" spans="5:69" x14ac:dyDescent="0.55000000000000004">
      <c r="E748" t="s">
        <v>57002</v>
      </c>
      <c r="G748">
        <v>247.44</v>
      </c>
      <c r="I748" s="282" t="s">
        <v>5784</v>
      </c>
      <c r="J748" s="282"/>
      <c r="K748" s="283">
        <v>851000</v>
      </c>
      <c r="M748" s="242" t="s">
        <v>5518</v>
      </c>
      <c r="N748" s="242"/>
      <c r="O748" s="243">
        <v>33166.18</v>
      </c>
      <c r="Q748" s="224" t="s">
        <v>4213</v>
      </c>
      <c r="R748" s="224"/>
      <c r="S748" s="225">
        <v>30868</v>
      </c>
      <c r="U748" s="203" t="s">
        <v>1194</v>
      </c>
      <c r="V748" s="203"/>
      <c r="W748" s="204">
        <v>60646.720000000001</v>
      </c>
      <c r="AF748" t="s">
        <v>51503</v>
      </c>
      <c r="AG748" s="284">
        <v>2033.99</v>
      </c>
      <c r="AI748" s="276" t="s">
        <v>51653</v>
      </c>
      <c r="AJ748" s="277">
        <v>76986.289999999994</v>
      </c>
      <c r="AL748" s="246" t="s">
        <v>55796</v>
      </c>
      <c r="AM748" s="247">
        <v>2660.47</v>
      </c>
      <c r="AO748" s="226" t="s">
        <v>51554</v>
      </c>
      <c r="AP748" s="227">
        <v>2147.6799999999998</v>
      </c>
      <c r="AR748" s="207" t="s">
        <v>15360</v>
      </c>
      <c r="AS748" s="208">
        <v>3839.43</v>
      </c>
      <c r="AT748" s="93"/>
      <c r="AU748" s="199" t="s">
        <v>13290</v>
      </c>
      <c r="AV748" s="200">
        <v>26844.39</v>
      </c>
      <c r="BA748" t="s">
        <v>40070</v>
      </c>
      <c r="BB748" s="284">
        <v>4668.87</v>
      </c>
      <c r="BD748" s="272" t="s">
        <v>11984</v>
      </c>
      <c r="BE748" s="273">
        <v>851000</v>
      </c>
      <c r="BG748" s="244" t="s">
        <v>11720</v>
      </c>
      <c r="BH748" s="245">
        <v>33166.18</v>
      </c>
      <c r="BJ748" s="230" t="s">
        <v>10571</v>
      </c>
      <c r="BK748" s="231">
        <v>30868</v>
      </c>
      <c r="BM748" s="209" t="s">
        <v>7311</v>
      </c>
      <c r="BN748" s="210">
        <v>18994</v>
      </c>
      <c r="BP748" s="195" t="s">
        <v>10029</v>
      </c>
      <c r="BQ748" s="196">
        <v>2383.88</v>
      </c>
    </row>
    <row r="749" spans="5:69" x14ac:dyDescent="0.55000000000000004">
      <c r="E749" t="s">
        <v>65937</v>
      </c>
      <c r="G749" s="284">
        <v>5679.34</v>
      </c>
      <c r="I749" s="282" t="s">
        <v>5785</v>
      </c>
      <c r="J749" s="282"/>
      <c r="K749" s="283">
        <v>1055043.8899999999</v>
      </c>
      <c r="M749" s="242" t="s">
        <v>5519</v>
      </c>
      <c r="N749" s="242"/>
      <c r="O749" s="243">
        <v>49860</v>
      </c>
      <c r="Q749" s="224" t="s">
        <v>3526</v>
      </c>
      <c r="R749" s="224"/>
      <c r="S749" s="225">
        <v>1534.9</v>
      </c>
      <c r="U749" s="203" t="s">
        <v>1195</v>
      </c>
      <c r="V749" s="203"/>
      <c r="W749" s="204">
        <v>4154</v>
      </c>
      <c r="AF749" t="s">
        <v>51504</v>
      </c>
      <c r="AG749">
        <v>549.04999999999995</v>
      </c>
      <c r="AI749" s="276" t="s">
        <v>40126</v>
      </c>
      <c r="AJ749" s="277">
        <v>4597.04</v>
      </c>
      <c r="AL749" s="246" t="s">
        <v>57208</v>
      </c>
      <c r="AM749" s="247">
        <v>390</v>
      </c>
      <c r="AO749" s="226" t="s">
        <v>40098</v>
      </c>
      <c r="AP749" s="227">
        <v>1838.26</v>
      </c>
      <c r="AR749" s="207" t="s">
        <v>15361</v>
      </c>
      <c r="AS749" s="208">
        <v>500.79</v>
      </c>
      <c r="AT749" s="93"/>
      <c r="AU749" s="199" t="s">
        <v>13291</v>
      </c>
      <c r="AV749" s="200">
        <v>55321.279999999999</v>
      </c>
      <c r="BA749" t="s">
        <v>51237</v>
      </c>
      <c r="BB749" s="284">
        <v>50203.44</v>
      </c>
      <c r="BD749" s="272" t="s">
        <v>11985</v>
      </c>
      <c r="BE749" s="273">
        <v>1055043.8899999999</v>
      </c>
      <c r="BG749" s="244" t="s">
        <v>11721</v>
      </c>
      <c r="BH749" s="245">
        <v>49860</v>
      </c>
      <c r="BJ749" s="230" t="s">
        <v>9490</v>
      </c>
      <c r="BK749" s="231">
        <v>1534.9</v>
      </c>
      <c r="BM749" s="209" t="s">
        <v>7726</v>
      </c>
      <c r="BN749" s="210">
        <v>3165</v>
      </c>
      <c r="BP749" s="195" t="s">
        <v>10405</v>
      </c>
      <c r="BQ749" s="196">
        <v>8268</v>
      </c>
    </row>
    <row r="750" spans="5:69" x14ac:dyDescent="0.55000000000000004">
      <c r="E750" t="s">
        <v>65938</v>
      </c>
      <c r="G750" s="284">
        <v>5000</v>
      </c>
      <c r="I750" s="282" t="s">
        <v>5786</v>
      </c>
      <c r="J750" s="282"/>
      <c r="K750" s="283">
        <v>375466.62</v>
      </c>
      <c r="M750" s="242" t="s">
        <v>5520</v>
      </c>
      <c r="N750" s="242"/>
      <c r="O750" s="243">
        <v>5439.25</v>
      </c>
      <c r="Q750" s="224" t="s">
        <v>4289</v>
      </c>
      <c r="R750" s="224"/>
      <c r="S750" s="225">
        <v>4056</v>
      </c>
      <c r="U750" s="203" t="s">
        <v>335</v>
      </c>
      <c r="V750" s="203"/>
      <c r="W750" s="204">
        <v>276354</v>
      </c>
      <c r="AF750" t="s">
        <v>70343</v>
      </c>
      <c r="AG750" s="284">
        <v>2952.67</v>
      </c>
      <c r="AI750" s="276" t="s">
        <v>66931</v>
      </c>
      <c r="AJ750" s="277">
        <v>1517.86</v>
      </c>
      <c r="AL750" s="246" t="s">
        <v>58427</v>
      </c>
      <c r="AM750" s="247">
        <v>9186.81</v>
      </c>
      <c r="AO750" s="226" t="s">
        <v>51555</v>
      </c>
      <c r="AP750" s="227">
        <v>389289.91</v>
      </c>
      <c r="AR750" s="207" t="s">
        <v>15362</v>
      </c>
      <c r="AS750" s="208">
        <v>2000</v>
      </c>
      <c r="AT750" s="93"/>
      <c r="AU750" s="199" t="s">
        <v>13292</v>
      </c>
      <c r="AV750" s="200">
        <v>112958.41</v>
      </c>
      <c r="BA750" t="s">
        <v>57118</v>
      </c>
      <c r="BB750">
        <v>754.66</v>
      </c>
      <c r="BD750" s="272" t="s">
        <v>11986</v>
      </c>
      <c r="BE750" s="273">
        <v>375466.62</v>
      </c>
      <c r="BG750" s="244" t="s">
        <v>11722</v>
      </c>
      <c r="BH750" s="245">
        <v>5439.25</v>
      </c>
      <c r="BJ750" s="230" t="s">
        <v>10573</v>
      </c>
      <c r="BK750" s="231">
        <v>4056</v>
      </c>
      <c r="BM750" s="209" t="s">
        <v>8022</v>
      </c>
      <c r="BN750" s="210">
        <v>5050</v>
      </c>
      <c r="BP750" s="195" t="s">
        <v>10030</v>
      </c>
      <c r="BQ750" s="196">
        <v>8268</v>
      </c>
    </row>
    <row r="751" spans="5:69" x14ac:dyDescent="0.55000000000000004">
      <c r="E751" t="s">
        <v>57004</v>
      </c>
      <c r="G751" s="284">
        <v>12675.9</v>
      </c>
      <c r="I751" s="282" t="s">
        <v>5787</v>
      </c>
      <c r="J751" s="282"/>
      <c r="K751" s="283">
        <v>10473200.279999999</v>
      </c>
      <c r="M751" s="242" t="s">
        <v>5521</v>
      </c>
      <c r="N751" s="242"/>
      <c r="O751" s="243">
        <v>19444.650000000001</v>
      </c>
      <c r="Q751" s="224" t="s">
        <v>4290</v>
      </c>
      <c r="R751" s="224"/>
      <c r="S751" s="225">
        <v>1283</v>
      </c>
      <c r="U751" s="203" t="s">
        <v>1196</v>
      </c>
      <c r="V751" s="203"/>
      <c r="W751" s="204">
        <v>127478.61</v>
      </c>
      <c r="AF751" t="s">
        <v>63920</v>
      </c>
      <c r="AG751">
        <v>531.57000000000005</v>
      </c>
      <c r="AI751" s="276" t="s">
        <v>66932</v>
      </c>
      <c r="AJ751" s="277">
        <v>245</v>
      </c>
      <c r="AL751" s="246" t="s">
        <v>55797</v>
      </c>
      <c r="AM751" s="247">
        <v>294.99</v>
      </c>
      <c r="AO751" s="226" t="s">
        <v>49605</v>
      </c>
      <c r="AP751" s="227">
        <v>311760.27</v>
      </c>
      <c r="AR751" s="207" t="s">
        <v>15363</v>
      </c>
      <c r="AS751" s="208">
        <v>8013</v>
      </c>
      <c r="AT751" s="93"/>
      <c r="AU751" s="199" t="s">
        <v>13293</v>
      </c>
      <c r="AV751" s="200">
        <v>13357.56</v>
      </c>
      <c r="BA751" t="s">
        <v>66455</v>
      </c>
      <c r="BB751">
        <v>509</v>
      </c>
      <c r="BD751" s="272" t="s">
        <v>11987</v>
      </c>
      <c r="BE751" s="273">
        <v>10473200.279999999</v>
      </c>
      <c r="BG751" s="244" t="s">
        <v>11723</v>
      </c>
      <c r="BH751" s="245">
        <v>19444.650000000001</v>
      </c>
      <c r="BJ751" s="230" t="s">
        <v>10574</v>
      </c>
      <c r="BK751" s="231">
        <v>1283</v>
      </c>
      <c r="BM751" s="209" t="s">
        <v>8282</v>
      </c>
      <c r="BN751" s="210">
        <v>11940</v>
      </c>
      <c r="BP751" s="195" t="s">
        <v>10406</v>
      </c>
      <c r="BQ751" s="196">
        <v>17927</v>
      </c>
    </row>
    <row r="752" spans="5:69" x14ac:dyDescent="0.55000000000000004">
      <c r="E752" t="s">
        <v>57006</v>
      </c>
      <c r="G752" s="284">
        <v>8898.7199999999993</v>
      </c>
      <c r="I752" s="282" t="s">
        <v>5788</v>
      </c>
      <c r="J752" s="282"/>
      <c r="K752" s="283">
        <v>122707.86</v>
      </c>
      <c r="M752" s="242" t="s">
        <v>5523</v>
      </c>
      <c r="N752" s="242"/>
      <c r="O752" s="243">
        <v>141500.93</v>
      </c>
      <c r="Q752" s="224" t="s">
        <v>4214</v>
      </c>
      <c r="R752" s="224"/>
      <c r="S752" s="225">
        <v>84797</v>
      </c>
      <c r="U752" s="203" t="s">
        <v>1197</v>
      </c>
      <c r="V752" s="203"/>
      <c r="W752" s="204">
        <v>2224577</v>
      </c>
      <c r="AF752" t="s">
        <v>59395</v>
      </c>
      <c r="AG752" s="284">
        <v>13646.59</v>
      </c>
      <c r="AI752" s="276" t="s">
        <v>61790</v>
      </c>
      <c r="AJ752" s="277">
        <v>1450173.69</v>
      </c>
      <c r="AL752" s="246" t="s">
        <v>55798</v>
      </c>
      <c r="AM752" s="247">
        <v>747.37</v>
      </c>
      <c r="AO752" s="226" t="s">
        <v>49606</v>
      </c>
      <c r="AP752" s="227">
        <v>29408.35</v>
      </c>
      <c r="AR752" s="207" t="s">
        <v>15364</v>
      </c>
      <c r="AS752" s="208">
        <v>869.33</v>
      </c>
      <c r="AT752" s="93"/>
      <c r="AU752" s="199" t="s">
        <v>13294</v>
      </c>
      <c r="AV752" s="200">
        <v>52769.4</v>
      </c>
      <c r="BA752" t="s">
        <v>12046</v>
      </c>
      <c r="BB752" s="284">
        <v>2237186.08</v>
      </c>
      <c r="BD752" s="272" t="s">
        <v>11988</v>
      </c>
      <c r="BE752" s="273">
        <v>122707.86</v>
      </c>
      <c r="BG752" s="244" t="s">
        <v>11725</v>
      </c>
      <c r="BH752" s="245">
        <v>141500.93</v>
      </c>
      <c r="BJ752" s="230" t="s">
        <v>10575</v>
      </c>
      <c r="BK752" s="231">
        <v>84797</v>
      </c>
      <c r="BM752" s="209" t="s">
        <v>8504</v>
      </c>
      <c r="BN752" s="210">
        <v>65703</v>
      </c>
      <c r="BP752" s="195" t="s">
        <v>10031</v>
      </c>
      <c r="BQ752" s="196">
        <v>17927</v>
      </c>
    </row>
    <row r="753" spans="5:69" x14ac:dyDescent="0.55000000000000004">
      <c r="E753" t="s">
        <v>57007</v>
      </c>
      <c r="G753" s="284">
        <v>4950.8500000000004</v>
      </c>
      <c r="I753" s="282" t="s">
        <v>5789</v>
      </c>
      <c r="J753" s="282"/>
      <c r="K753" s="283">
        <v>9286075.0999999996</v>
      </c>
      <c r="M753" s="242" t="s">
        <v>5524</v>
      </c>
      <c r="N753" s="242"/>
      <c r="O753" s="243">
        <v>791</v>
      </c>
      <c r="Q753" s="224" t="s">
        <v>3528</v>
      </c>
      <c r="R753" s="224"/>
      <c r="S753" s="225">
        <v>239748</v>
      </c>
      <c r="U753" s="203" t="s">
        <v>1198</v>
      </c>
      <c r="V753" s="203"/>
      <c r="W753" s="204">
        <v>50633.82</v>
      </c>
      <c r="AF753" t="s">
        <v>66870</v>
      </c>
      <c r="AG753" s="284">
        <v>23000</v>
      </c>
      <c r="AI753" s="276" t="s">
        <v>38868</v>
      </c>
      <c r="AJ753" s="277">
        <v>1074883.31</v>
      </c>
      <c r="AL753" s="246" t="s">
        <v>55799</v>
      </c>
      <c r="AM753" s="247">
        <v>6101.2</v>
      </c>
      <c r="AO753" s="226" t="s">
        <v>49607</v>
      </c>
      <c r="AP753" s="227">
        <v>135780.15</v>
      </c>
      <c r="AR753" s="207" t="s">
        <v>15365</v>
      </c>
      <c r="AS753" s="208">
        <v>5190.6899999999996</v>
      </c>
      <c r="AT753" s="93"/>
      <c r="AU753" s="199" t="s">
        <v>13295</v>
      </c>
      <c r="AV753" s="200">
        <v>19311.98</v>
      </c>
      <c r="BA753" t="s">
        <v>39970</v>
      </c>
      <c r="BB753" s="284">
        <v>7965.4</v>
      </c>
      <c r="BD753" s="272" t="s">
        <v>11989</v>
      </c>
      <c r="BE753" s="273">
        <v>9286075.0999999996</v>
      </c>
      <c r="BG753" s="244" t="s">
        <v>11726</v>
      </c>
      <c r="BH753" s="245">
        <v>791</v>
      </c>
      <c r="BJ753" s="230" t="s">
        <v>9492</v>
      </c>
      <c r="BK753" s="231">
        <v>239748</v>
      </c>
      <c r="BM753" s="209" t="s">
        <v>8663</v>
      </c>
      <c r="BN753" s="210">
        <v>2175</v>
      </c>
      <c r="BP753" s="195" t="s">
        <v>10407</v>
      </c>
      <c r="BQ753" s="196">
        <v>16999</v>
      </c>
    </row>
    <row r="754" spans="5:69" x14ac:dyDescent="0.55000000000000004">
      <c r="E754" t="s">
        <v>57009</v>
      </c>
      <c r="G754" s="284">
        <v>4744.18</v>
      </c>
      <c r="I754" s="282" t="s">
        <v>5790</v>
      </c>
      <c r="J754" s="282"/>
      <c r="K754" s="283">
        <v>1819686.33</v>
      </c>
      <c r="M754" s="242" t="s">
        <v>5525</v>
      </c>
      <c r="N754" s="242"/>
      <c r="O754" s="243">
        <v>45353.68</v>
      </c>
      <c r="Q754" s="224" t="s">
        <v>5244</v>
      </c>
      <c r="R754" s="224"/>
      <c r="S754" s="225">
        <v>31000</v>
      </c>
      <c r="U754" s="203" t="s">
        <v>1199</v>
      </c>
      <c r="V754" s="203"/>
      <c r="W754" s="204">
        <v>23076</v>
      </c>
      <c r="AF754" t="s">
        <v>34486</v>
      </c>
      <c r="AG754" s="284">
        <v>34387.800000000003</v>
      </c>
      <c r="AI754" s="276" t="s">
        <v>33128</v>
      </c>
      <c r="AJ754" s="277">
        <v>124248.72</v>
      </c>
      <c r="AL754" s="246" t="s">
        <v>57209</v>
      </c>
      <c r="AM754" s="247">
        <v>22694.23</v>
      </c>
      <c r="AO754" s="226" t="s">
        <v>49608</v>
      </c>
      <c r="AP754" s="227">
        <v>187733.24</v>
      </c>
      <c r="AR754" s="207" t="s">
        <v>15366</v>
      </c>
      <c r="AS754" s="208">
        <v>6264.18</v>
      </c>
      <c r="AT754" s="93"/>
      <c r="AU754" s="199" t="s">
        <v>13296</v>
      </c>
      <c r="AV754" s="200">
        <v>36701.81</v>
      </c>
      <c r="BA754" t="s">
        <v>40071</v>
      </c>
      <c r="BB754" s="284">
        <v>14511.66</v>
      </c>
      <c r="BD754" s="272" t="s">
        <v>11990</v>
      </c>
      <c r="BE754" s="273">
        <v>1819686.33</v>
      </c>
      <c r="BG754" s="244" t="s">
        <v>11727</v>
      </c>
      <c r="BH754" s="245">
        <v>45353.68</v>
      </c>
      <c r="BJ754" s="230" t="s">
        <v>10577</v>
      </c>
      <c r="BK754" s="231">
        <v>31000</v>
      </c>
      <c r="BM754" s="209" t="s">
        <v>8903</v>
      </c>
      <c r="BN754" s="210">
        <v>12554.83</v>
      </c>
      <c r="BP754" s="195" t="s">
        <v>10033</v>
      </c>
      <c r="BQ754" s="196">
        <v>16999</v>
      </c>
    </row>
    <row r="755" spans="5:69" x14ac:dyDescent="0.55000000000000004">
      <c r="E755" t="s">
        <v>57011</v>
      </c>
      <c r="G755">
        <v>735</v>
      </c>
      <c r="I755" s="282" t="s">
        <v>5791</v>
      </c>
      <c r="J755" s="282"/>
      <c r="K755" s="283">
        <v>5263578.5599999996</v>
      </c>
      <c r="M755" s="242" t="s">
        <v>5526</v>
      </c>
      <c r="N755" s="242"/>
      <c r="O755" s="243">
        <v>32362.28</v>
      </c>
      <c r="Q755" s="224" t="s">
        <v>4295</v>
      </c>
      <c r="R755" s="224"/>
      <c r="S755" s="225">
        <v>28.45</v>
      </c>
      <c r="U755" s="203" t="s">
        <v>1200</v>
      </c>
      <c r="V755" s="203"/>
      <c r="W755" s="204">
        <v>6660</v>
      </c>
      <c r="AF755" t="s">
        <v>71901</v>
      </c>
      <c r="AG755" s="284">
        <v>4250</v>
      </c>
      <c r="AI755" s="276" t="s">
        <v>54816</v>
      </c>
      <c r="AJ755" s="277">
        <v>13331</v>
      </c>
      <c r="AL755" s="246" t="s">
        <v>63940</v>
      </c>
      <c r="AM755" s="247">
        <v>655.07000000000005</v>
      </c>
      <c r="AO755" s="226" t="s">
        <v>49609</v>
      </c>
      <c r="AP755" s="227">
        <v>7208.98</v>
      </c>
      <c r="AR755" s="207" t="s">
        <v>15367</v>
      </c>
      <c r="AS755" s="208">
        <v>1500</v>
      </c>
      <c r="AT755" s="93"/>
      <c r="AU755" s="199" t="s">
        <v>13297</v>
      </c>
      <c r="AV755" s="200">
        <v>26679.759999999998</v>
      </c>
      <c r="BA755" t="s">
        <v>51238</v>
      </c>
      <c r="BB755" s="284">
        <v>16137.24</v>
      </c>
      <c r="BD755" s="272" t="s">
        <v>11991</v>
      </c>
      <c r="BE755" s="273">
        <v>5263578.5599999996</v>
      </c>
      <c r="BG755" s="244" t="s">
        <v>11728</v>
      </c>
      <c r="BH755" s="245">
        <v>32362.28</v>
      </c>
      <c r="BJ755" s="230" t="s">
        <v>10579</v>
      </c>
      <c r="BK755" s="231">
        <v>28.45</v>
      </c>
      <c r="BM755" s="209" t="s">
        <v>9441</v>
      </c>
      <c r="BN755" s="210">
        <v>32670.1</v>
      </c>
      <c r="BP755" s="195" t="s">
        <v>10122</v>
      </c>
      <c r="BQ755" s="196">
        <v>128474</v>
      </c>
    </row>
    <row r="756" spans="5:69" x14ac:dyDescent="0.55000000000000004">
      <c r="E756" t="s">
        <v>57013</v>
      </c>
      <c r="G756" s="284">
        <v>8668.52</v>
      </c>
      <c r="I756" s="282" t="s">
        <v>5792</v>
      </c>
      <c r="J756" s="282"/>
      <c r="K756" s="283">
        <v>60601.13</v>
      </c>
      <c r="M756" s="242" t="s">
        <v>5527</v>
      </c>
      <c r="N756" s="242"/>
      <c r="O756" s="243">
        <v>85134.720000000001</v>
      </c>
      <c r="Q756" s="224" t="s">
        <v>3529</v>
      </c>
      <c r="R756" s="224"/>
      <c r="S756" s="225">
        <v>71747.88</v>
      </c>
      <c r="U756" s="203" t="s">
        <v>1201</v>
      </c>
      <c r="V756" s="203"/>
      <c r="W756" s="204">
        <v>17768</v>
      </c>
      <c r="AF756" t="s">
        <v>55780</v>
      </c>
      <c r="AG756" s="284">
        <v>4324.9399999999996</v>
      </c>
      <c r="AI756" s="276" t="s">
        <v>63029</v>
      </c>
      <c r="AJ756" s="277">
        <v>-31548.81</v>
      </c>
      <c r="AL756" s="246" t="s">
        <v>55800</v>
      </c>
      <c r="AM756" s="247">
        <v>38000</v>
      </c>
      <c r="AO756" s="226" t="s">
        <v>49610</v>
      </c>
      <c r="AP756" s="227">
        <v>14318.03</v>
      </c>
      <c r="AR756" s="207" t="s">
        <v>15368</v>
      </c>
      <c r="AS756" s="208">
        <v>1010.63</v>
      </c>
      <c r="AT756" s="93"/>
      <c r="AU756" s="199" t="s">
        <v>13298</v>
      </c>
      <c r="AV756" s="200">
        <v>175</v>
      </c>
      <c r="BA756" t="s">
        <v>66303</v>
      </c>
      <c r="BB756" s="284">
        <v>13752.31</v>
      </c>
      <c r="BD756" s="272" t="s">
        <v>11992</v>
      </c>
      <c r="BE756" s="273">
        <v>60601.13</v>
      </c>
      <c r="BG756" s="244" t="s">
        <v>11729</v>
      </c>
      <c r="BH756" s="245">
        <v>85134.720000000001</v>
      </c>
      <c r="BJ756" s="230" t="s">
        <v>9495</v>
      </c>
      <c r="BK756" s="231">
        <v>71747.88</v>
      </c>
      <c r="BM756" s="209" t="s">
        <v>9500</v>
      </c>
      <c r="BN756" s="210">
        <v>7008</v>
      </c>
      <c r="BP756" s="195" t="s">
        <v>10408</v>
      </c>
      <c r="BQ756" s="196">
        <v>69425</v>
      </c>
    </row>
    <row r="757" spans="5:69" x14ac:dyDescent="0.55000000000000004">
      <c r="E757" t="s">
        <v>57016</v>
      </c>
      <c r="G757" s="284">
        <v>3193.8</v>
      </c>
      <c r="I757" s="282" t="s">
        <v>5793</v>
      </c>
      <c r="J757" s="282"/>
      <c r="K757" s="283">
        <v>34658545.960000001</v>
      </c>
      <c r="M757" s="242" t="s">
        <v>5528</v>
      </c>
      <c r="N757" s="242"/>
      <c r="O757" s="243">
        <v>29999.97</v>
      </c>
      <c r="Q757" s="224" t="s">
        <v>4215</v>
      </c>
      <c r="R757" s="224"/>
      <c r="S757" s="225">
        <v>34650.019999999997</v>
      </c>
      <c r="U757" s="203" t="s">
        <v>1202</v>
      </c>
      <c r="V757" s="203"/>
      <c r="W757" s="204">
        <v>88888.99</v>
      </c>
      <c r="AF757" t="s">
        <v>34487</v>
      </c>
      <c r="AG757" s="284">
        <v>3185.92</v>
      </c>
      <c r="AI757" s="276" t="s">
        <v>58185</v>
      </c>
      <c r="AJ757" s="277">
        <v>742885.45</v>
      </c>
      <c r="AL757" s="246" t="s">
        <v>55801</v>
      </c>
      <c r="AM757" s="247">
        <v>2709.81</v>
      </c>
      <c r="AO757" s="226" t="s">
        <v>49611</v>
      </c>
      <c r="AP757" s="227">
        <v>269049.96999999997</v>
      </c>
      <c r="AR757" s="207" t="s">
        <v>15369</v>
      </c>
      <c r="AS757" s="208">
        <v>6339.43</v>
      </c>
      <c r="AT757" s="93"/>
      <c r="AU757" s="199" t="s">
        <v>13299</v>
      </c>
      <c r="AV757" s="200">
        <v>89.41</v>
      </c>
      <c r="BA757" t="s">
        <v>70321</v>
      </c>
      <c r="BB757" s="284">
        <v>5700</v>
      </c>
      <c r="BD757" s="272" t="s">
        <v>11993</v>
      </c>
      <c r="BE757" s="273">
        <v>34658545.960000001</v>
      </c>
      <c r="BG757" s="244" t="s">
        <v>11730</v>
      </c>
      <c r="BH757" s="245">
        <v>29999.97</v>
      </c>
      <c r="BJ757" s="230" t="s">
        <v>10580</v>
      </c>
      <c r="BK757" s="231">
        <v>34650.019999999997</v>
      </c>
      <c r="BM757" s="209" t="s">
        <v>9602</v>
      </c>
      <c r="BN757" s="210">
        <v>2965</v>
      </c>
      <c r="BP757" s="195" t="s">
        <v>9423</v>
      </c>
      <c r="BQ757" s="196">
        <v>109368.78</v>
      </c>
    </row>
    <row r="758" spans="5:69" x14ac:dyDescent="0.55000000000000004">
      <c r="E758" t="s">
        <v>57017</v>
      </c>
      <c r="G758">
        <v>298.76</v>
      </c>
      <c r="I758" s="282" t="s">
        <v>5794</v>
      </c>
      <c r="J758" s="282"/>
      <c r="K758" s="283">
        <v>158216.1</v>
      </c>
      <c r="M758" s="242" t="s">
        <v>5532</v>
      </c>
      <c r="N758" s="242"/>
      <c r="O758" s="243">
        <v>9689.16</v>
      </c>
      <c r="Q758" s="224" t="s">
        <v>4296</v>
      </c>
      <c r="R758" s="224"/>
      <c r="S758" s="225">
        <v>1469</v>
      </c>
      <c r="U758" s="203" t="s">
        <v>1203</v>
      </c>
      <c r="V758" s="203"/>
      <c r="W758" s="204">
        <v>11852</v>
      </c>
      <c r="AF758" t="s">
        <v>34488</v>
      </c>
      <c r="AG758" s="284">
        <v>10328.24</v>
      </c>
      <c r="AI758" s="276" t="s">
        <v>36028</v>
      </c>
      <c r="AJ758" s="277">
        <v>2445205.41</v>
      </c>
      <c r="AL758" s="246" t="s">
        <v>55802</v>
      </c>
      <c r="AM758" s="247">
        <v>9310</v>
      </c>
      <c r="AO758" s="226" t="s">
        <v>35991</v>
      </c>
      <c r="AP758" s="227">
        <v>229740.45</v>
      </c>
      <c r="AR758" s="207" t="s">
        <v>15370</v>
      </c>
      <c r="AS758" s="208">
        <v>11395.74</v>
      </c>
      <c r="AT758" s="93"/>
      <c r="AU758" s="199" t="s">
        <v>13300</v>
      </c>
      <c r="AV758" s="200">
        <v>42130</v>
      </c>
      <c r="BA758" t="s">
        <v>49561</v>
      </c>
      <c r="BB758" s="284">
        <v>186714.61</v>
      </c>
      <c r="BD758" s="272" t="s">
        <v>11994</v>
      </c>
      <c r="BE758" s="273">
        <v>158216.1</v>
      </c>
      <c r="BG758" s="244" t="s">
        <v>11734</v>
      </c>
      <c r="BH758" s="245">
        <v>9689.16</v>
      </c>
      <c r="BJ758" s="230" t="s">
        <v>10581</v>
      </c>
      <c r="BK758" s="231">
        <v>1469</v>
      </c>
      <c r="BM758" s="209" t="s">
        <v>9644</v>
      </c>
      <c r="BN758" s="210">
        <v>24693.47</v>
      </c>
      <c r="BP758" s="195" t="s">
        <v>10034</v>
      </c>
      <c r="BQ758" s="196">
        <v>307267.78000000003</v>
      </c>
    </row>
    <row r="759" spans="5:69" x14ac:dyDescent="0.55000000000000004">
      <c r="E759" t="s">
        <v>65939</v>
      </c>
      <c r="G759">
        <v>253.41</v>
      </c>
      <c r="I759" s="282" t="s">
        <v>5795</v>
      </c>
      <c r="J759" s="282"/>
      <c r="K759" s="283">
        <v>163283.16</v>
      </c>
      <c r="M759" s="242" t="s">
        <v>5534</v>
      </c>
      <c r="N759" s="242"/>
      <c r="O759" s="243">
        <v>259.25</v>
      </c>
      <c r="Q759" s="224" t="s">
        <v>4216</v>
      </c>
      <c r="R759" s="224"/>
      <c r="S759" s="225">
        <v>17644</v>
      </c>
      <c r="U759" s="203" t="s">
        <v>1204</v>
      </c>
      <c r="V759" s="203"/>
      <c r="W759" s="204">
        <v>36773</v>
      </c>
      <c r="AF759" t="s">
        <v>35975</v>
      </c>
      <c r="AG759" s="284">
        <v>2675.53</v>
      </c>
      <c r="AI759" s="276" t="s">
        <v>46677</v>
      </c>
      <c r="AJ759" s="277">
        <v>13666.54</v>
      </c>
      <c r="AL759" s="246" t="s">
        <v>55803</v>
      </c>
      <c r="AM759" s="247">
        <v>6101.2</v>
      </c>
      <c r="AO759" s="226" t="s">
        <v>51556</v>
      </c>
      <c r="AP759" s="227">
        <v>95</v>
      </c>
      <c r="AR759" s="207" t="s">
        <v>15371</v>
      </c>
      <c r="AS759" s="208">
        <v>28375.73</v>
      </c>
      <c r="AT759" s="93"/>
      <c r="AU759" s="199" t="s">
        <v>13301</v>
      </c>
      <c r="AV759" s="200">
        <v>104489.08</v>
      </c>
      <c r="BA759" t="s">
        <v>12050</v>
      </c>
      <c r="BB759" s="284">
        <v>17285361.559999999</v>
      </c>
      <c r="BD759" s="272" t="s">
        <v>11995</v>
      </c>
      <c r="BE759" s="273">
        <v>163283.16</v>
      </c>
      <c r="BG759" s="244" t="s">
        <v>11736</v>
      </c>
      <c r="BH759" s="245">
        <v>259.25</v>
      </c>
      <c r="BJ759" s="230" t="s">
        <v>10582</v>
      </c>
      <c r="BK759" s="231">
        <v>17644</v>
      </c>
      <c r="BM759" s="209" t="s">
        <v>9703</v>
      </c>
      <c r="BN759" s="210">
        <v>7670.36</v>
      </c>
      <c r="BP759" s="195" t="s">
        <v>7666</v>
      </c>
      <c r="BQ759" s="196">
        <v>4613.8100000000004</v>
      </c>
    </row>
    <row r="760" spans="5:69" x14ac:dyDescent="0.55000000000000004">
      <c r="E760" t="s">
        <v>57020</v>
      </c>
      <c r="G760" s="284">
        <v>7400.91</v>
      </c>
      <c r="I760" s="282" t="s">
        <v>5796</v>
      </c>
      <c r="J760" s="282"/>
      <c r="K760" s="283">
        <v>964068.23</v>
      </c>
      <c r="M760" s="242" t="s">
        <v>5535</v>
      </c>
      <c r="N760" s="242"/>
      <c r="O760" s="243">
        <v>50143.19</v>
      </c>
      <c r="Q760" s="224" t="s">
        <v>4218</v>
      </c>
      <c r="R760" s="224"/>
      <c r="S760" s="225">
        <v>29107</v>
      </c>
      <c r="U760" s="203" t="s">
        <v>336</v>
      </c>
      <c r="V760" s="203"/>
      <c r="W760" s="204">
        <v>11314</v>
      </c>
      <c r="AF760" t="s">
        <v>15223</v>
      </c>
      <c r="AG760" s="284">
        <v>13407.26</v>
      </c>
      <c r="AI760" s="276" t="s">
        <v>46678</v>
      </c>
      <c r="AJ760" s="277">
        <v>1527.17</v>
      </c>
      <c r="AL760" s="246" t="s">
        <v>63941</v>
      </c>
      <c r="AM760" s="247">
        <v>2129.52</v>
      </c>
      <c r="AO760" s="226" t="s">
        <v>44363</v>
      </c>
      <c r="AP760" s="227">
        <v>15140.04</v>
      </c>
      <c r="AR760" s="207" t="s">
        <v>15372</v>
      </c>
      <c r="AS760" s="208">
        <v>47580</v>
      </c>
      <c r="AT760" s="93"/>
      <c r="AU760" s="199" t="s">
        <v>13302</v>
      </c>
      <c r="AV760" s="200">
        <v>17614.64</v>
      </c>
      <c r="BA760" t="s">
        <v>51239</v>
      </c>
      <c r="BB760" s="284">
        <v>537818.35</v>
      </c>
      <c r="BD760" s="272" t="s">
        <v>11996</v>
      </c>
      <c r="BE760" s="273">
        <v>964068.23</v>
      </c>
      <c r="BG760" s="244" t="s">
        <v>11737</v>
      </c>
      <c r="BH760" s="245">
        <v>50143.19</v>
      </c>
      <c r="BJ760" s="230" t="s">
        <v>10584</v>
      </c>
      <c r="BK760" s="231">
        <v>29107</v>
      </c>
      <c r="BM760" s="209" t="s">
        <v>9791</v>
      </c>
      <c r="BN760" s="210">
        <v>233689.76</v>
      </c>
      <c r="BP760" s="195" t="s">
        <v>10409</v>
      </c>
      <c r="BQ760" s="196">
        <v>2083.4699999999998</v>
      </c>
    </row>
    <row r="761" spans="5:69" x14ac:dyDescent="0.55000000000000004">
      <c r="E761" t="s">
        <v>57021</v>
      </c>
      <c r="G761" s="284">
        <v>10275.6</v>
      </c>
      <c r="I761" s="282" t="s">
        <v>5797</v>
      </c>
      <c r="J761" s="282"/>
      <c r="K761" s="283">
        <v>10527646.369999999</v>
      </c>
      <c r="M761" s="242" t="s">
        <v>5536</v>
      </c>
      <c r="N761" s="242"/>
      <c r="O761" s="243">
        <v>8375.84</v>
      </c>
      <c r="Q761" s="224" t="s">
        <v>4219</v>
      </c>
      <c r="R761" s="224"/>
      <c r="S761" s="225">
        <v>63717</v>
      </c>
      <c r="U761" s="203" t="s">
        <v>1205</v>
      </c>
      <c r="V761" s="203"/>
      <c r="W761" s="204">
        <v>11230</v>
      </c>
      <c r="AF761" t="s">
        <v>63930</v>
      </c>
      <c r="AG761">
        <v>458.27</v>
      </c>
      <c r="AI761" s="276" t="s">
        <v>46679</v>
      </c>
      <c r="AJ761" s="277">
        <v>1132.49</v>
      </c>
      <c r="AL761" s="246" t="s">
        <v>63942</v>
      </c>
      <c r="AM761" s="247">
        <v>6882.47</v>
      </c>
      <c r="AO761" s="226" t="s">
        <v>51557</v>
      </c>
      <c r="AP761" s="227">
        <v>2375.3200000000002</v>
      </c>
      <c r="AR761" s="207" t="s">
        <v>15373</v>
      </c>
      <c r="AS761" s="208">
        <v>3615.94</v>
      </c>
      <c r="AT761" s="93"/>
      <c r="AU761" s="199" t="s">
        <v>31859</v>
      </c>
      <c r="AV761" s="200">
        <v>7000</v>
      </c>
      <c r="BA761" t="s">
        <v>51405</v>
      </c>
      <c r="BB761" s="284">
        <v>41453.360000000001</v>
      </c>
      <c r="BD761" s="272" t="s">
        <v>11997</v>
      </c>
      <c r="BE761" s="273">
        <v>10527646.369999999</v>
      </c>
      <c r="BG761" s="244" t="s">
        <v>11738</v>
      </c>
      <c r="BH761" s="245">
        <v>8375.84</v>
      </c>
      <c r="BJ761" s="230" t="s">
        <v>10585</v>
      </c>
      <c r="BK761" s="231">
        <v>63717</v>
      </c>
      <c r="BM761" s="209" t="s">
        <v>6647</v>
      </c>
      <c r="BN761" s="210">
        <v>287208</v>
      </c>
      <c r="BP761" s="195" t="s">
        <v>10035</v>
      </c>
      <c r="BQ761" s="196">
        <v>6697.28</v>
      </c>
    </row>
    <row r="762" spans="5:69" x14ac:dyDescent="0.55000000000000004">
      <c r="E762" t="s">
        <v>57024</v>
      </c>
      <c r="G762" s="284">
        <v>3291.25</v>
      </c>
      <c r="I762" s="282" t="s">
        <v>5799</v>
      </c>
      <c r="J762" s="282"/>
      <c r="K762" s="283">
        <v>4053311.69</v>
      </c>
      <c r="M762" s="242" t="s">
        <v>5537</v>
      </c>
      <c r="N762" s="242"/>
      <c r="O762" s="243">
        <v>2264.6799999999998</v>
      </c>
      <c r="Q762" s="224" t="s">
        <v>4220</v>
      </c>
      <c r="R762" s="224"/>
      <c r="S762" s="225">
        <v>22413</v>
      </c>
      <c r="U762" s="203" t="s">
        <v>1206</v>
      </c>
      <c r="V762" s="203"/>
      <c r="W762" s="204">
        <v>38114</v>
      </c>
      <c r="AF762" t="s">
        <v>57206</v>
      </c>
      <c r="AG762" s="284">
        <v>8248.94</v>
      </c>
      <c r="AI762" s="276" t="s">
        <v>46680</v>
      </c>
      <c r="AJ762" s="277">
        <v>3801.43</v>
      </c>
      <c r="AL762" s="246" t="s">
        <v>63943</v>
      </c>
      <c r="AM762" s="247">
        <v>1652.73</v>
      </c>
      <c r="AO762" s="226" t="s">
        <v>51558</v>
      </c>
      <c r="AP762" s="227">
        <v>9621.2800000000007</v>
      </c>
      <c r="AR762" s="207" t="s">
        <v>15374</v>
      </c>
      <c r="AS762" s="208">
        <v>9383.11</v>
      </c>
      <c r="AT762" s="93"/>
      <c r="AU762" s="199" t="s">
        <v>31860</v>
      </c>
      <c r="AV762" s="200">
        <v>535.52</v>
      </c>
      <c r="BA762" t="s">
        <v>46535</v>
      </c>
      <c r="BB762" s="284">
        <v>2030</v>
      </c>
      <c r="BD762" s="272" t="s">
        <v>11999</v>
      </c>
      <c r="BE762" s="273">
        <v>4053311.69</v>
      </c>
      <c r="BG762" s="244" t="s">
        <v>11739</v>
      </c>
      <c r="BH762" s="245">
        <v>2264.6799999999998</v>
      </c>
      <c r="BJ762" s="230" t="s">
        <v>10588</v>
      </c>
      <c r="BK762" s="231">
        <v>22413</v>
      </c>
      <c r="BM762" s="209" t="s">
        <v>6898</v>
      </c>
      <c r="BN762" s="210">
        <v>15991</v>
      </c>
      <c r="BP762" s="195" t="s">
        <v>10410</v>
      </c>
      <c r="BQ762" s="196">
        <v>9610</v>
      </c>
    </row>
    <row r="763" spans="5:69" x14ac:dyDescent="0.55000000000000004">
      <c r="E763" t="s">
        <v>65941</v>
      </c>
      <c r="G763">
        <v>750.75</v>
      </c>
      <c r="I763" s="282" t="s">
        <v>5800</v>
      </c>
      <c r="J763" s="282"/>
      <c r="K763" s="283">
        <v>7789294.0800000001</v>
      </c>
      <c r="M763" s="242" t="s">
        <v>5540</v>
      </c>
      <c r="N763" s="242"/>
      <c r="O763" s="243">
        <v>65333.03</v>
      </c>
      <c r="Q763" s="224" t="s">
        <v>3532</v>
      </c>
      <c r="R763" s="224"/>
      <c r="S763" s="225">
        <v>354</v>
      </c>
      <c r="U763" s="203" t="s">
        <v>1207</v>
      </c>
      <c r="V763" s="203"/>
      <c r="W763" s="204">
        <v>6603</v>
      </c>
      <c r="AF763" t="s">
        <v>70351</v>
      </c>
      <c r="AG763" s="284">
        <v>1280.0999999999999</v>
      </c>
      <c r="AI763" s="276" t="s">
        <v>46681</v>
      </c>
      <c r="AJ763" s="277">
        <v>5718.64</v>
      </c>
      <c r="AL763" s="246" t="s">
        <v>61183</v>
      </c>
      <c r="AM763" s="247">
        <v>48897.38</v>
      </c>
      <c r="AO763" s="226" t="s">
        <v>51559</v>
      </c>
      <c r="AP763" s="227">
        <v>1509.48</v>
      </c>
      <c r="AR763" s="207" t="s">
        <v>15375</v>
      </c>
      <c r="AS763" s="208">
        <v>13200</v>
      </c>
      <c r="AT763" s="93"/>
      <c r="AU763" s="199" t="s">
        <v>31861</v>
      </c>
      <c r="AV763" s="200">
        <v>191400.28</v>
      </c>
      <c r="BA763" t="s">
        <v>69674</v>
      </c>
      <c r="BB763" s="284">
        <v>55000.13</v>
      </c>
      <c r="BD763" s="272" t="s">
        <v>12000</v>
      </c>
      <c r="BE763" s="273">
        <v>7789294.0800000001</v>
      </c>
      <c r="BG763" s="244" t="s">
        <v>11742</v>
      </c>
      <c r="BH763" s="245">
        <v>65333.03</v>
      </c>
      <c r="BJ763" s="230" t="s">
        <v>9498</v>
      </c>
      <c r="BK763" s="231">
        <v>354</v>
      </c>
      <c r="BM763" s="209" t="s">
        <v>7312</v>
      </c>
      <c r="BN763" s="210">
        <v>298666</v>
      </c>
      <c r="BP763" s="195" t="s">
        <v>10036</v>
      </c>
      <c r="BQ763" s="196">
        <v>9610</v>
      </c>
    </row>
    <row r="764" spans="5:69" x14ac:dyDescent="0.55000000000000004">
      <c r="E764" t="s">
        <v>57025</v>
      </c>
      <c r="G764" s="284">
        <v>2802.35</v>
      </c>
      <c r="I764" s="282" t="s">
        <v>5801</v>
      </c>
      <c r="J764" s="282"/>
      <c r="K764" s="283">
        <v>28420886.039999999</v>
      </c>
      <c r="M764" s="242" t="s">
        <v>5541</v>
      </c>
      <c r="N764" s="242"/>
      <c r="O764" s="243">
        <v>3924.1</v>
      </c>
      <c r="Q764" s="224" t="s">
        <v>4221</v>
      </c>
      <c r="R764" s="224"/>
      <c r="S764" s="225">
        <v>13987</v>
      </c>
      <c r="U764" s="203" t="s">
        <v>1208</v>
      </c>
      <c r="V764" s="203"/>
      <c r="W764" s="204">
        <v>3658</v>
      </c>
      <c r="AF764" t="s">
        <v>66875</v>
      </c>
      <c r="AG764" s="284">
        <v>2186.1799999999998</v>
      </c>
      <c r="AI764" s="276" t="s">
        <v>49645</v>
      </c>
      <c r="AJ764" s="277">
        <v>78.239999999999995</v>
      </c>
      <c r="AL764" s="246" t="s">
        <v>61764</v>
      </c>
      <c r="AM764" s="247">
        <v>4200.55</v>
      </c>
      <c r="AO764" s="226" t="s">
        <v>49612</v>
      </c>
      <c r="AP764" s="227">
        <v>24039.08</v>
      </c>
      <c r="AR764" s="207" t="s">
        <v>15376</v>
      </c>
      <c r="AS764" s="208">
        <v>54780.95</v>
      </c>
      <c r="AT764" s="93"/>
      <c r="AU764" s="199" t="s">
        <v>31862</v>
      </c>
      <c r="AV764" s="200">
        <v>121022.75</v>
      </c>
      <c r="BA764" t="s">
        <v>12053</v>
      </c>
      <c r="BB764" s="284">
        <v>5495580.8300000001</v>
      </c>
      <c r="BD764" s="272" t="s">
        <v>12001</v>
      </c>
      <c r="BE764" s="273">
        <v>28420886.039999999</v>
      </c>
      <c r="BG764" s="244" t="s">
        <v>11743</v>
      </c>
      <c r="BH764" s="245">
        <v>3924.1</v>
      </c>
      <c r="BJ764" s="230" t="s">
        <v>10589</v>
      </c>
      <c r="BK764" s="231">
        <v>13987</v>
      </c>
      <c r="BM764" s="209" t="s">
        <v>7582</v>
      </c>
      <c r="BN764" s="210">
        <v>64396</v>
      </c>
      <c r="BP764" s="195" t="s">
        <v>10411</v>
      </c>
      <c r="BQ764" s="196">
        <v>17446</v>
      </c>
    </row>
    <row r="765" spans="5:69" x14ac:dyDescent="0.55000000000000004">
      <c r="E765" t="s">
        <v>57026</v>
      </c>
      <c r="G765" s="284">
        <v>3367.91</v>
      </c>
      <c r="I765" s="282" t="s">
        <v>5802</v>
      </c>
      <c r="J765" s="282"/>
      <c r="K765" s="283">
        <v>15085.89</v>
      </c>
      <c r="M765" s="242" t="s">
        <v>5542</v>
      </c>
      <c r="N765" s="242"/>
      <c r="O765" s="243">
        <v>2964.19</v>
      </c>
      <c r="Q765" s="224" t="s">
        <v>4222</v>
      </c>
      <c r="R765" s="224"/>
      <c r="S765" s="225">
        <v>6372.25</v>
      </c>
      <c r="U765" s="203" t="s">
        <v>1209</v>
      </c>
      <c r="V765" s="203"/>
      <c r="W765" s="204">
        <v>8955</v>
      </c>
      <c r="AF765" t="s">
        <v>66877</v>
      </c>
      <c r="AG765">
        <v>623.92999999999995</v>
      </c>
      <c r="AI765" s="276" t="s">
        <v>61791</v>
      </c>
      <c r="AJ765" s="277">
        <v>2659.6</v>
      </c>
      <c r="AL765" s="246" t="s">
        <v>61765</v>
      </c>
      <c r="AM765" s="247">
        <v>922.71</v>
      </c>
      <c r="AO765" s="226" t="s">
        <v>47731</v>
      </c>
      <c r="AP765" s="227">
        <v>25124</v>
      </c>
      <c r="AR765" s="207" t="s">
        <v>15377</v>
      </c>
      <c r="AS765" s="208">
        <v>2520</v>
      </c>
      <c r="AT765" s="93"/>
      <c r="AU765" s="199" t="s">
        <v>31863</v>
      </c>
      <c r="AV765" s="200">
        <v>186044</v>
      </c>
      <c r="BA765" t="s">
        <v>40072</v>
      </c>
      <c r="BB765" s="284">
        <v>81399.08</v>
      </c>
      <c r="BD765" s="272" t="s">
        <v>12002</v>
      </c>
      <c r="BE765" s="273">
        <v>15085.89</v>
      </c>
      <c r="BG765" s="244" t="s">
        <v>11744</v>
      </c>
      <c r="BH765" s="245">
        <v>2964.19</v>
      </c>
      <c r="BJ765" s="230" t="s">
        <v>10590</v>
      </c>
      <c r="BK765" s="231">
        <v>6372.25</v>
      </c>
      <c r="BM765" s="209" t="s">
        <v>7727</v>
      </c>
      <c r="BN765" s="210">
        <v>17853</v>
      </c>
      <c r="BP765" s="195" t="s">
        <v>10038</v>
      </c>
      <c r="BQ765" s="196">
        <v>17446</v>
      </c>
    </row>
    <row r="766" spans="5:69" x14ac:dyDescent="0.55000000000000004">
      <c r="E766" t="s">
        <v>57027</v>
      </c>
      <c r="G766">
        <v>23.72</v>
      </c>
      <c r="I766" s="282" t="s">
        <v>46393</v>
      </c>
      <c r="J766" s="282"/>
      <c r="K766" s="283">
        <v>66347.789999999994</v>
      </c>
      <c r="M766" s="242" t="s">
        <v>5543</v>
      </c>
      <c r="N766" s="242"/>
      <c r="O766" s="243">
        <v>63424</v>
      </c>
      <c r="Q766" s="224" t="s">
        <v>3535</v>
      </c>
      <c r="R766" s="224"/>
      <c r="S766" s="225">
        <v>-297</v>
      </c>
      <c r="U766" s="203" t="s">
        <v>1210</v>
      </c>
      <c r="V766" s="203"/>
      <c r="W766" s="204">
        <v>62066.1</v>
      </c>
      <c r="AF766" t="s">
        <v>71228</v>
      </c>
      <c r="AG766" s="284">
        <v>5000</v>
      </c>
      <c r="AI766" s="276" t="s">
        <v>46682</v>
      </c>
      <c r="AJ766" s="277">
        <v>23138.18</v>
      </c>
      <c r="AL766" s="246" t="s">
        <v>61766</v>
      </c>
      <c r="AM766" s="247">
        <v>23141.73</v>
      </c>
      <c r="AO766" s="226" t="s">
        <v>51560</v>
      </c>
      <c r="AP766" s="227">
        <v>565.33000000000004</v>
      </c>
      <c r="AR766" s="207" t="s">
        <v>15378</v>
      </c>
      <c r="AS766" s="208">
        <v>120.57</v>
      </c>
      <c r="AT766" s="93"/>
      <c r="AU766" s="199" t="s">
        <v>13303</v>
      </c>
      <c r="AV766" s="200">
        <v>26844.39</v>
      </c>
      <c r="BA766" t="s">
        <v>51240</v>
      </c>
      <c r="BB766" s="284">
        <v>77902.509999999995</v>
      </c>
      <c r="BD766" s="272" t="s">
        <v>46497</v>
      </c>
      <c r="BE766" s="273">
        <v>66347.789999999994</v>
      </c>
      <c r="BG766" s="244" t="s">
        <v>11745</v>
      </c>
      <c r="BH766" s="245">
        <v>63424</v>
      </c>
      <c r="BJ766" s="230" t="s">
        <v>9501</v>
      </c>
      <c r="BK766" s="231">
        <v>-297</v>
      </c>
      <c r="BM766" s="209" t="s">
        <v>8023</v>
      </c>
      <c r="BN766" s="210">
        <v>68470</v>
      </c>
      <c r="BP766" s="195" t="s">
        <v>10412</v>
      </c>
      <c r="BQ766" s="196">
        <v>17994</v>
      </c>
    </row>
    <row r="767" spans="5:69" x14ac:dyDescent="0.55000000000000004">
      <c r="E767" t="s">
        <v>65947</v>
      </c>
      <c r="G767" s="284">
        <v>1289.48</v>
      </c>
      <c r="I767" s="282" t="s">
        <v>5804</v>
      </c>
      <c r="J767" s="282"/>
      <c r="K767" s="283">
        <v>6595105.0599999996</v>
      </c>
      <c r="M767" s="242" t="s">
        <v>5545</v>
      </c>
      <c r="N767" s="242"/>
      <c r="O767" s="243">
        <v>212729.4</v>
      </c>
      <c r="Q767" s="224" t="s">
        <v>3537</v>
      </c>
      <c r="R767" s="224"/>
      <c r="S767" s="225">
        <v>15036.87</v>
      </c>
      <c r="U767" s="203" t="s">
        <v>1211</v>
      </c>
      <c r="V767" s="203"/>
      <c r="W767" s="204">
        <v>18578</v>
      </c>
      <c r="AF767" t="s">
        <v>71229</v>
      </c>
      <c r="AG767">
        <v>382.5</v>
      </c>
      <c r="AI767" s="276" t="s">
        <v>47760</v>
      </c>
      <c r="AJ767" s="277">
        <v>22138.12</v>
      </c>
      <c r="AL767" s="246" t="s">
        <v>61767</v>
      </c>
      <c r="AM767" s="247">
        <v>2162.34</v>
      </c>
      <c r="AO767" s="226" t="s">
        <v>47732</v>
      </c>
      <c r="AP767" s="227">
        <v>19460.669999999998</v>
      </c>
      <c r="AR767" s="207" t="s">
        <v>15379</v>
      </c>
      <c r="AS767" s="208">
        <v>106154.43</v>
      </c>
      <c r="AT767" s="93"/>
      <c r="AU767" s="199" t="s">
        <v>13304</v>
      </c>
      <c r="AV767" s="200">
        <v>55321.279999999999</v>
      </c>
      <c r="BA767" t="s">
        <v>51407</v>
      </c>
      <c r="BB767" s="284">
        <v>49726.15</v>
      </c>
      <c r="BD767" s="272" t="s">
        <v>12004</v>
      </c>
      <c r="BE767" s="273">
        <v>6595105.0599999996</v>
      </c>
      <c r="BG767" s="244" t="s">
        <v>11747</v>
      </c>
      <c r="BH767" s="245">
        <v>212729.4</v>
      </c>
      <c r="BJ767" s="230" t="s">
        <v>9503</v>
      </c>
      <c r="BK767" s="231">
        <v>15036.87</v>
      </c>
      <c r="BM767" s="209" t="s">
        <v>8283</v>
      </c>
      <c r="BN767" s="210">
        <v>60728</v>
      </c>
      <c r="BP767" s="195" t="s">
        <v>10039</v>
      </c>
      <c r="BQ767" s="196">
        <v>17994</v>
      </c>
    </row>
    <row r="768" spans="5:69" x14ac:dyDescent="0.55000000000000004">
      <c r="E768" t="s">
        <v>57032</v>
      </c>
      <c r="G768" s="284">
        <v>10119.86</v>
      </c>
      <c r="I768" s="282" t="s">
        <v>5806</v>
      </c>
      <c r="J768" s="282"/>
      <c r="K768" s="283">
        <v>27206329.469999999</v>
      </c>
      <c r="M768" s="242" t="s">
        <v>5546</v>
      </c>
      <c r="N768" s="242"/>
      <c r="O768" s="243">
        <v>204974.45</v>
      </c>
      <c r="Q768" s="224" t="s">
        <v>3538</v>
      </c>
      <c r="R768" s="224"/>
      <c r="S768" s="225">
        <v>360067.69</v>
      </c>
      <c r="U768" s="203" t="s">
        <v>1212</v>
      </c>
      <c r="V768" s="203"/>
      <c r="W768" s="204">
        <v>2397823.7999999998</v>
      </c>
      <c r="AF768" t="s">
        <v>71230</v>
      </c>
      <c r="AG768">
        <v>296.83999999999997</v>
      </c>
      <c r="AI768" s="276" t="s">
        <v>47761</v>
      </c>
      <c r="AJ768" s="277">
        <v>824.81</v>
      </c>
      <c r="AL768" s="246" t="s">
        <v>61768</v>
      </c>
      <c r="AM768" s="247">
        <v>5034.28</v>
      </c>
      <c r="AO768" s="226" t="s">
        <v>44364</v>
      </c>
      <c r="AP768" s="227">
        <v>394656.89</v>
      </c>
      <c r="AR768" s="207" t="s">
        <v>15380</v>
      </c>
      <c r="AS768" s="208">
        <v>50013.75</v>
      </c>
      <c r="AT768" s="93"/>
      <c r="AU768" s="199" t="s">
        <v>13305</v>
      </c>
      <c r="AV768" s="200">
        <v>112958.41</v>
      </c>
      <c r="BA768" t="s">
        <v>44061</v>
      </c>
      <c r="BB768" s="284">
        <v>54146</v>
      </c>
      <c r="BD768" s="272" t="s">
        <v>12006</v>
      </c>
      <c r="BE768" s="273">
        <v>27206329.469999999</v>
      </c>
      <c r="BG768" s="244" t="s">
        <v>11749</v>
      </c>
      <c r="BH768" s="245">
        <v>204974.45</v>
      </c>
      <c r="BJ768" s="230" t="s">
        <v>9504</v>
      </c>
      <c r="BK768" s="231">
        <v>360067.69</v>
      </c>
      <c r="BM768" s="209" t="s">
        <v>8505</v>
      </c>
      <c r="BN768" s="210">
        <v>378164</v>
      </c>
      <c r="BP768" s="195" t="s">
        <v>10413</v>
      </c>
      <c r="BQ768" s="196">
        <v>15442</v>
      </c>
    </row>
    <row r="769" spans="5:69" x14ac:dyDescent="0.55000000000000004">
      <c r="E769" t="s">
        <v>57034</v>
      </c>
      <c r="G769" s="284">
        <v>9299.51</v>
      </c>
      <c r="I769" s="282" t="s">
        <v>46394</v>
      </c>
      <c r="J769" s="282"/>
      <c r="K769" s="283">
        <v>424361.75</v>
      </c>
      <c r="M769" s="242" t="s">
        <v>5549</v>
      </c>
      <c r="N769" s="242"/>
      <c r="O769" s="243">
        <v>33612.36</v>
      </c>
      <c r="Q769" s="224" t="s">
        <v>3540</v>
      </c>
      <c r="R769" s="224"/>
      <c r="S769" s="225">
        <v>220</v>
      </c>
      <c r="U769" s="203" t="s">
        <v>1213</v>
      </c>
      <c r="V769" s="203"/>
      <c r="W769" s="204">
        <v>55807.25</v>
      </c>
      <c r="AF769" t="s">
        <v>63943</v>
      </c>
      <c r="AG769">
        <v>178.76</v>
      </c>
      <c r="AI769" s="276" t="s">
        <v>51656</v>
      </c>
      <c r="AJ769" s="277">
        <v>738.26</v>
      </c>
      <c r="AL769" s="246" t="s">
        <v>63944</v>
      </c>
      <c r="AM769" s="247">
        <v>4773.07</v>
      </c>
      <c r="AO769" s="226" t="s">
        <v>44365</v>
      </c>
      <c r="AP769" s="227">
        <v>30191.11</v>
      </c>
      <c r="AR769" s="207" t="s">
        <v>15381</v>
      </c>
      <c r="AS769" s="208">
        <v>3826.07</v>
      </c>
      <c r="AT769" s="93"/>
      <c r="AU769" s="199" t="s">
        <v>13306</v>
      </c>
      <c r="AV769" s="200">
        <v>13357.56</v>
      </c>
      <c r="BA769" t="s">
        <v>57099</v>
      </c>
      <c r="BB769">
        <v>655.29</v>
      </c>
      <c r="BD769" s="272" t="s">
        <v>46498</v>
      </c>
      <c r="BE769" s="273">
        <v>424361.75</v>
      </c>
      <c r="BG769" s="244" t="s">
        <v>11752</v>
      </c>
      <c r="BH769" s="245">
        <v>33612.36</v>
      </c>
      <c r="BJ769" s="230" t="s">
        <v>9506</v>
      </c>
      <c r="BK769" s="231">
        <v>220</v>
      </c>
      <c r="BM769" s="209" t="s">
        <v>8664</v>
      </c>
      <c r="BN769" s="210">
        <v>15491</v>
      </c>
      <c r="BP769" s="195" t="s">
        <v>10040</v>
      </c>
      <c r="BQ769" s="196">
        <v>15442</v>
      </c>
    </row>
    <row r="770" spans="5:69" x14ac:dyDescent="0.55000000000000004">
      <c r="E770" t="s">
        <v>65948</v>
      </c>
      <c r="G770" s="284">
        <v>5546.52</v>
      </c>
      <c r="I770" s="282" t="s">
        <v>5807</v>
      </c>
      <c r="J770" s="282"/>
      <c r="K770" s="283">
        <v>7732981.1799999997</v>
      </c>
      <c r="M770" s="242" t="s">
        <v>5550</v>
      </c>
      <c r="N770" s="242"/>
      <c r="O770" s="243">
        <v>7701.44</v>
      </c>
      <c r="Q770" s="224" t="s">
        <v>4224</v>
      </c>
      <c r="R770" s="224"/>
      <c r="S770" s="225">
        <v>36870</v>
      </c>
      <c r="U770" s="203" t="s">
        <v>1214</v>
      </c>
      <c r="V770" s="203"/>
      <c r="W770" s="204">
        <v>6990</v>
      </c>
      <c r="AF770" t="s">
        <v>61183</v>
      </c>
      <c r="AG770" s="284">
        <v>1153.97</v>
      </c>
      <c r="AI770" s="276" t="s">
        <v>62535</v>
      </c>
      <c r="AJ770" s="277">
        <v>20336.13</v>
      </c>
      <c r="AL770" s="246" t="s">
        <v>63945</v>
      </c>
      <c r="AM770" s="247">
        <v>1359.93</v>
      </c>
      <c r="AO770" s="226" t="s">
        <v>42134</v>
      </c>
      <c r="AP770" s="227">
        <v>1486</v>
      </c>
      <c r="AR770" s="207" t="s">
        <v>15382</v>
      </c>
      <c r="AS770" s="208">
        <v>16706.18</v>
      </c>
      <c r="AT770" s="93"/>
      <c r="AU770" s="199" t="s">
        <v>13307</v>
      </c>
      <c r="AV770" s="200">
        <v>52769.4</v>
      </c>
      <c r="BA770" t="s">
        <v>12054</v>
      </c>
      <c r="BB770" s="284">
        <v>8873212.8499999996</v>
      </c>
      <c r="BD770" s="272" t="s">
        <v>12007</v>
      </c>
      <c r="BE770" s="273">
        <v>7732981.1799999997</v>
      </c>
      <c r="BG770" s="244" t="s">
        <v>11753</v>
      </c>
      <c r="BH770" s="245">
        <v>7701.44</v>
      </c>
      <c r="BJ770" s="230" t="s">
        <v>10593</v>
      </c>
      <c r="BK770" s="231">
        <v>36870</v>
      </c>
      <c r="BM770" s="209" t="s">
        <v>8904</v>
      </c>
      <c r="BN770" s="210">
        <v>38205</v>
      </c>
      <c r="BP770" s="195" t="s">
        <v>10414</v>
      </c>
      <c r="BQ770" s="196">
        <v>10041</v>
      </c>
    </row>
    <row r="771" spans="5:69" x14ac:dyDescent="0.55000000000000004">
      <c r="E771" t="s">
        <v>57038</v>
      </c>
      <c r="G771" s="284">
        <v>1228</v>
      </c>
      <c r="I771" s="282" t="s">
        <v>5808</v>
      </c>
      <c r="J771" s="282"/>
      <c r="K771" s="283">
        <v>195068.2</v>
      </c>
      <c r="M771" s="242" t="s">
        <v>5551</v>
      </c>
      <c r="N771" s="242"/>
      <c r="O771" s="243">
        <v>74567.55</v>
      </c>
      <c r="Q771" s="224" t="s">
        <v>4225</v>
      </c>
      <c r="R771" s="224"/>
      <c r="S771" s="225">
        <v>134285</v>
      </c>
      <c r="U771" s="203" t="s">
        <v>1215</v>
      </c>
      <c r="V771" s="203"/>
      <c r="W771" s="204">
        <v>77084</v>
      </c>
      <c r="AF771" t="s">
        <v>69679</v>
      </c>
      <c r="AG771">
        <v>-416.62</v>
      </c>
      <c r="AI771" s="276" t="s">
        <v>46683</v>
      </c>
      <c r="AJ771" s="277">
        <v>5122.8999999999996</v>
      </c>
      <c r="AL771" s="246" t="s">
        <v>58178</v>
      </c>
      <c r="AM771" s="247">
        <v>25955</v>
      </c>
      <c r="AO771" s="226" t="s">
        <v>42135</v>
      </c>
      <c r="AP771" s="227">
        <v>76192.28</v>
      </c>
      <c r="AR771" s="207" t="s">
        <v>15383</v>
      </c>
      <c r="AS771" s="208">
        <v>6797</v>
      </c>
      <c r="AT771" s="93"/>
      <c r="AU771" s="199" t="s">
        <v>31864</v>
      </c>
      <c r="AV771" s="200">
        <v>7000</v>
      </c>
      <c r="BA771" t="s">
        <v>40073</v>
      </c>
      <c r="BB771">
        <v>-207.38</v>
      </c>
      <c r="BD771" s="272" t="s">
        <v>12008</v>
      </c>
      <c r="BE771" s="273">
        <v>195068.2</v>
      </c>
      <c r="BG771" s="244" t="s">
        <v>11754</v>
      </c>
      <c r="BH771" s="245">
        <v>74567.55</v>
      </c>
      <c r="BJ771" s="230" t="s">
        <v>10594</v>
      </c>
      <c r="BK771" s="231">
        <v>134285</v>
      </c>
      <c r="BM771" s="209" t="s">
        <v>9245</v>
      </c>
      <c r="BN771" s="210">
        <v>680518.28</v>
      </c>
      <c r="BP771" s="195" t="s">
        <v>10435</v>
      </c>
      <c r="BQ771" s="196">
        <v>23508</v>
      </c>
    </row>
    <row r="772" spans="5:69" x14ac:dyDescent="0.55000000000000004">
      <c r="E772" t="s">
        <v>65949</v>
      </c>
      <c r="G772" s="284">
        <v>1434</v>
      </c>
      <c r="I772" s="282" t="s">
        <v>5810</v>
      </c>
      <c r="J772" s="282"/>
      <c r="K772" s="283">
        <v>12357312.08</v>
      </c>
      <c r="M772" s="242" t="s">
        <v>5554</v>
      </c>
      <c r="N772" s="242"/>
      <c r="O772" s="243">
        <v>12865.36</v>
      </c>
      <c r="Q772" s="224" t="s">
        <v>3541</v>
      </c>
      <c r="R772" s="224"/>
      <c r="S772" s="225">
        <v>3782</v>
      </c>
      <c r="U772" s="203" t="s">
        <v>1216</v>
      </c>
      <c r="V772" s="203"/>
      <c r="W772" s="204">
        <v>22378</v>
      </c>
      <c r="AF772" t="s">
        <v>61768</v>
      </c>
      <c r="AG772">
        <v>-250.2</v>
      </c>
      <c r="AI772" s="276" t="s">
        <v>62537</v>
      </c>
      <c r="AJ772" s="277">
        <v>7337.56</v>
      </c>
      <c r="AL772" s="246" t="s">
        <v>47731</v>
      </c>
      <c r="AM772" s="247">
        <v>38960</v>
      </c>
      <c r="AO772" s="226" t="s">
        <v>42136</v>
      </c>
      <c r="AP772" s="227">
        <v>5619.96</v>
      </c>
      <c r="AR772" s="207" t="s">
        <v>15384</v>
      </c>
      <c r="AS772" s="208">
        <v>11005.94</v>
      </c>
      <c r="AT772" s="93"/>
      <c r="AU772" s="199" t="s">
        <v>13308</v>
      </c>
      <c r="AV772" s="200">
        <v>19847.5</v>
      </c>
      <c r="BA772" t="s">
        <v>38771</v>
      </c>
      <c r="BB772" s="284">
        <v>-6178.6</v>
      </c>
      <c r="BD772" s="272" t="s">
        <v>12010</v>
      </c>
      <c r="BE772" s="273">
        <v>12357312.08</v>
      </c>
      <c r="BG772" s="244" t="s">
        <v>11757</v>
      </c>
      <c r="BH772" s="245">
        <v>12865.36</v>
      </c>
      <c r="BJ772" s="230" t="s">
        <v>9508</v>
      </c>
      <c r="BK772" s="231">
        <v>3782</v>
      </c>
      <c r="BM772" s="209" t="s">
        <v>10874</v>
      </c>
      <c r="BN772" s="210">
        <v>43146.41</v>
      </c>
      <c r="BP772" s="195" t="s">
        <v>10041</v>
      </c>
      <c r="BQ772" s="196">
        <v>33549</v>
      </c>
    </row>
    <row r="773" spans="5:69" x14ac:dyDescent="0.55000000000000004">
      <c r="E773" t="s">
        <v>65950</v>
      </c>
      <c r="G773" s="284">
        <v>7977.07</v>
      </c>
      <c r="I773" s="282" t="s">
        <v>5811</v>
      </c>
      <c r="J773" s="282"/>
      <c r="K773" s="283">
        <v>2368977.08</v>
      </c>
      <c r="M773" s="242" t="s">
        <v>5557</v>
      </c>
      <c r="N773" s="242"/>
      <c r="O773" s="243">
        <v>12402</v>
      </c>
      <c r="Q773" s="224" t="s">
        <v>4227</v>
      </c>
      <c r="R773" s="224"/>
      <c r="S773" s="225">
        <v>43721</v>
      </c>
      <c r="U773" s="203" t="s">
        <v>1217</v>
      </c>
      <c r="V773" s="203"/>
      <c r="W773" s="204">
        <v>35406</v>
      </c>
      <c r="AF773" t="s">
        <v>63945</v>
      </c>
      <c r="AG773" s="284">
        <v>7054.31</v>
      </c>
      <c r="AI773" s="276" t="s">
        <v>66933</v>
      </c>
      <c r="AJ773" s="277">
        <v>1838.36</v>
      </c>
      <c r="AL773" s="246" t="s">
        <v>63015</v>
      </c>
      <c r="AM773" s="247">
        <v>7593.22</v>
      </c>
      <c r="AO773" s="226" t="s">
        <v>51561</v>
      </c>
      <c r="AP773" s="227">
        <v>6650.6</v>
      </c>
      <c r="AR773" s="207" t="s">
        <v>15385</v>
      </c>
      <c r="AS773" s="208">
        <v>23180</v>
      </c>
      <c r="AT773" s="93"/>
      <c r="AU773" s="199" t="s">
        <v>13309</v>
      </c>
      <c r="AV773" s="200">
        <v>36701.81</v>
      </c>
      <c r="BA773" t="s">
        <v>51241</v>
      </c>
      <c r="BB773" s="284">
        <v>187183.4</v>
      </c>
      <c r="BD773" s="272" t="s">
        <v>12011</v>
      </c>
      <c r="BE773" s="273">
        <v>2368977.08</v>
      </c>
      <c r="BG773" s="244" t="s">
        <v>11760</v>
      </c>
      <c r="BH773" s="245">
        <v>12402</v>
      </c>
      <c r="BJ773" s="230" t="s">
        <v>10596</v>
      </c>
      <c r="BK773" s="231">
        <v>43721</v>
      </c>
      <c r="BM773" s="209" t="s">
        <v>11046</v>
      </c>
      <c r="BN773" s="210">
        <v>28783.67</v>
      </c>
      <c r="BP773" s="195" t="s">
        <v>10415</v>
      </c>
      <c r="BQ773" s="196">
        <v>6494</v>
      </c>
    </row>
    <row r="774" spans="5:69" x14ac:dyDescent="0.55000000000000004">
      <c r="E774" t="s">
        <v>65952</v>
      </c>
      <c r="G774" s="284">
        <v>5000</v>
      </c>
      <c r="I774" s="282" t="s">
        <v>5812</v>
      </c>
      <c r="J774" s="282"/>
      <c r="K774" s="283">
        <v>8756534.8399999999</v>
      </c>
      <c r="M774" s="242" t="s">
        <v>5559</v>
      </c>
      <c r="N774" s="242"/>
      <c r="O774" s="243">
        <v>9113.74</v>
      </c>
      <c r="Q774" s="224" t="s">
        <v>3542</v>
      </c>
      <c r="R774" s="224"/>
      <c r="S774" s="225">
        <v>49681.68</v>
      </c>
      <c r="U774" s="203" t="s">
        <v>1218</v>
      </c>
      <c r="V774" s="203"/>
      <c r="W774" s="204">
        <v>186584.19</v>
      </c>
      <c r="AF774" t="s">
        <v>71231</v>
      </c>
      <c r="AG774" s="284">
        <v>45788.32</v>
      </c>
      <c r="AI774" s="276" t="s">
        <v>49646</v>
      </c>
      <c r="AJ774" s="277">
        <v>973.99</v>
      </c>
      <c r="AL774" s="246" t="s">
        <v>58834</v>
      </c>
      <c r="AM774" s="247">
        <v>52406.78</v>
      </c>
      <c r="AO774" s="226" t="s">
        <v>47733</v>
      </c>
      <c r="AP774" s="227">
        <v>720</v>
      </c>
      <c r="AR774" s="207" t="s">
        <v>15386</v>
      </c>
      <c r="AS774" s="208">
        <v>375</v>
      </c>
      <c r="AT774" s="93"/>
      <c r="AU774" s="199" t="s">
        <v>13310</v>
      </c>
      <c r="AV774" s="200">
        <v>26679.759999999998</v>
      </c>
      <c r="BA774" t="s">
        <v>51408</v>
      </c>
      <c r="BB774" s="284">
        <v>103078.12</v>
      </c>
      <c r="BD774" s="272" t="s">
        <v>12012</v>
      </c>
      <c r="BE774" s="273">
        <v>8756534.8399999999</v>
      </c>
      <c r="BG774" s="244" t="s">
        <v>11762</v>
      </c>
      <c r="BH774" s="245">
        <v>9113.74</v>
      </c>
      <c r="BJ774" s="230" t="s">
        <v>9509</v>
      </c>
      <c r="BK774" s="231">
        <v>49681.68</v>
      </c>
      <c r="BM774" s="209" t="s">
        <v>11250</v>
      </c>
      <c r="BN774" s="210">
        <v>758.31</v>
      </c>
      <c r="BP774" s="195" t="s">
        <v>10042</v>
      </c>
      <c r="BQ774" s="196">
        <v>6494</v>
      </c>
    </row>
    <row r="775" spans="5:69" x14ac:dyDescent="0.55000000000000004">
      <c r="E775" t="s">
        <v>57040</v>
      </c>
      <c r="G775" s="284">
        <v>2187.38</v>
      </c>
      <c r="I775" s="282" t="s">
        <v>5813</v>
      </c>
      <c r="J775" s="282"/>
      <c r="K775" s="283">
        <v>4949237.5999999996</v>
      </c>
      <c r="M775" s="242" t="s">
        <v>5561</v>
      </c>
      <c r="N775" s="242"/>
      <c r="O775" s="243">
        <v>22424.33</v>
      </c>
      <c r="Q775" s="224" t="s">
        <v>3543</v>
      </c>
      <c r="R775" s="224"/>
      <c r="S775" s="225">
        <v>116365.97</v>
      </c>
      <c r="U775" s="203" t="s">
        <v>1219</v>
      </c>
      <c r="V775" s="203"/>
      <c r="W775" s="204">
        <v>6654</v>
      </c>
      <c r="AF775" t="s">
        <v>71232</v>
      </c>
      <c r="AG775" s="284">
        <v>4021.68</v>
      </c>
      <c r="AI775" s="276" t="s">
        <v>58186</v>
      </c>
      <c r="AJ775" s="277">
        <v>20000</v>
      </c>
      <c r="AL775" s="246" t="s">
        <v>57210</v>
      </c>
      <c r="AM775" s="247">
        <v>1701</v>
      </c>
      <c r="AO775" s="226" t="s">
        <v>47734</v>
      </c>
      <c r="AP775" s="227">
        <v>42477.99</v>
      </c>
      <c r="AR775" s="207" t="s">
        <v>15387</v>
      </c>
      <c r="AS775" s="208">
        <v>27.77</v>
      </c>
      <c r="AT775" s="93"/>
      <c r="AU775" s="199" t="s">
        <v>13311</v>
      </c>
      <c r="AV775" s="200">
        <v>191575.28</v>
      </c>
      <c r="BA775" t="s">
        <v>46537</v>
      </c>
      <c r="BB775" s="284">
        <v>33747</v>
      </c>
      <c r="BD775" s="272" t="s">
        <v>12013</v>
      </c>
      <c r="BE775" s="273">
        <v>4949237.5999999996</v>
      </c>
      <c r="BG775" s="244" t="s">
        <v>11764</v>
      </c>
      <c r="BH775" s="245">
        <v>22424.33</v>
      </c>
      <c r="BJ775" s="230" t="s">
        <v>9510</v>
      </c>
      <c r="BK775" s="231">
        <v>116365.97</v>
      </c>
      <c r="BM775" s="209" t="s">
        <v>11494</v>
      </c>
      <c r="BN775" s="210">
        <v>655445.22</v>
      </c>
      <c r="BP775" s="195" t="s">
        <v>7667</v>
      </c>
      <c r="BQ775" s="196">
        <v>60000</v>
      </c>
    </row>
    <row r="776" spans="5:69" x14ac:dyDescent="0.55000000000000004">
      <c r="E776" t="s">
        <v>65954</v>
      </c>
      <c r="G776" s="284">
        <v>2499.9899999999998</v>
      </c>
      <c r="I776" s="282" t="s">
        <v>5814</v>
      </c>
      <c r="J776" s="282"/>
      <c r="K776" s="283">
        <v>5373545.8499999996</v>
      </c>
      <c r="M776" s="242" t="s">
        <v>5562</v>
      </c>
      <c r="N776" s="242"/>
      <c r="O776" s="243">
        <v>109073.24</v>
      </c>
      <c r="Q776" s="224" t="s">
        <v>4301</v>
      </c>
      <c r="R776" s="224"/>
      <c r="S776" s="225">
        <v>4562</v>
      </c>
      <c r="U776" s="203" t="s">
        <v>1220</v>
      </c>
      <c r="V776" s="203"/>
      <c r="W776" s="204">
        <v>7515</v>
      </c>
      <c r="AF776" t="s">
        <v>71233</v>
      </c>
      <c r="AG776">
        <v>307.66000000000003</v>
      </c>
      <c r="AI776" s="276" t="s">
        <v>61792</v>
      </c>
      <c r="AJ776" s="277">
        <v>10635.41</v>
      </c>
      <c r="AL776" s="246" t="s">
        <v>61769</v>
      </c>
      <c r="AM776" s="247">
        <v>4538.82</v>
      </c>
      <c r="AO776" s="226" t="s">
        <v>49613</v>
      </c>
      <c r="AP776" s="227">
        <v>2397.27</v>
      </c>
      <c r="AR776" s="207" t="s">
        <v>15388</v>
      </c>
      <c r="AS776" s="208">
        <v>81.3</v>
      </c>
      <c r="AT776" s="93"/>
      <c r="AU776" s="199" t="s">
        <v>13312</v>
      </c>
      <c r="AV776" s="200">
        <v>89.41</v>
      </c>
      <c r="BA776" t="s">
        <v>44062</v>
      </c>
      <c r="BB776" s="284">
        <v>32945</v>
      </c>
      <c r="BD776" s="272" t="s">
        <v>12014</v>
      </c>
      <c r="BE776" s="273">
        <v>5373545.8499999996</v>
      </c>
      <c r="BG776" s="244" t="s">
        <v>11765</v>
      </c>
      <c r="BH776" s="245">
        <v>109073.24</v>
      </c>
      <c r="BJ776" s="230" t="s">
        <v>10597</v>
      </c>
      <c r="BK776" s="231">
        <v>4562</v>
      </c>
      <c r="BM776" s="209" t="s">
        <v>12207</v>
      </c>
      <c r="BN776" s="210">
        <v>13250.22</v>
      </c>
      <c r="BP776" s="195" t="s">
        <v>10416</v>
      </c>
      <c r="BQ776" s="196">
        <v>52384</v>
      </c>
    </row>
    <row r="777" spans="5:69" x14ac:dyDescent="0.55000000000000004">
      <c r="E777" t="s">
        <v>65961</v>
      </c>
      <c r="G777" s="284">
        <v>3914</v>
      </c>
      <c r="I777" s="282" t="s">
        <v>5815</v>
      </c>
      <c r="J777" s="282"/>
      <c r="K777" s="283">
        <v>5974076.5800000001</v>
      </c>
      <c r="M777" s="242" t="s">
        <v>5564</v>
      </c>
      <c r="N777" s="242"/>
      <c r="O777" s="243">
        <v>434.77</v>
      </c>
      <c r="Q777" s="224" t="s">
        <v>4302</v>
      </c>
      <c r="R777" s="224"/>
      <c r="S777" s="225">
        <v>3329</v>
      </c>
      <c r="U777" s="203" t="s">
        <v>1221</v>
      </c>
      <c r="V777" s="203"/>
      <c r="W777" s="204">
        <v>626565</v>
      </c>
      <c r="AF777" t="s">
        <v>71234</v>
      </c>
      <c r="AG777">
        <v>670.66</v>
      </c>
      <c r="AI777" s="276" t="s">
        <v>51658</v>
      </c>
      <c r="AJ777" s="277">
        <v>1220.74</v>
      </c>
      <c r="AL777" s="246" t="s">
        <v>61770</v>
      </c>
      <c r="AM777" s="247">
        <v>347.19</v>
      </c>
      <c r="AO777" s="226" t="s">
        <v>51562</v>
      </c>
      <c r="AP777" s="227">
        <v>15765</v>
      </c>
      <c r="AR777" s="207" t="s">
        <v>15389</v>
      </c>
      <c r="AS777" s="208">
        <v>27768.52</v>
      </c>
      <c r="AT777" s="93"/>
      <c r="AU777" s="199" t="s">
        <v>18138</v>
      </c>
      <c r="AV777" s="200">
        <v>121022.75</v>
      </c>
      <c r="BA777" t="s">
        <v>46593</v>
      </c>
      <c r="BB777">
        <v>-131.18</v>
      </c>
      <c r="BD777" s="272" t="s">
        <v>12015</v>
      </c>
      <c r="BE777" s="273">
        <v>5974076.5800000001</v>
      </c>
      <c r="BG777" s="244" t="s">
        <v>11767</v>
      </c>
      <c r="BH777" s="245">
        <v>434.77</v>
      </c>
      <c r="BJ777" s="230" t="s">
        <v>10598</v>
      </c>
      <c r="BK777" s="231">
        <v>3329</v>
      </c>
      <c r="BM777" s="209" t="s">
        <v>9792</v>
      </c>
      <c r="BN777" s="210">
        <v>2667074.11</v>
      </c>
      <c r="BP777" s="195" t="s">
        <v>9427</v>
      </c>
      <c r="BQ777" s="196">
        <v>156981.56</v>
      </c>
    </row>
    <row r="778" spans="5:69" x14ac:dyDescent="0.55000000000000004">
      <c r="E778" t="s">
        <v>65964</v>
      </c>
      <c r="G778" s="284">
        <v>2498.09</v>
      </c>
      <c r="I778" s="282" t="s">
        <v>5816</v>
      </c>
      <c r="J778" s="282"/>
      <c r="K778" s="283">
        <v>404784.16</v>
      </c>
      <c r="M778" s="242" t="s">
        <v>5565</v>
      </c>
      <c r="N778" s="242"/>
      <c r="O778" s="243">
        <v>93283.78</v>
      </c>
      <c r="Q778" s="224" t="s">
        <v>3544</v>
      </c>
      <c r="R778" s="224"/>
      <c r="S778" s="225">
        <v>118</v>
      </c>
      <c r="U778" s="203" t="s">
        <v>1222</v>
      </c>
      <c r="V778" s="203"/>
      <c r="W778" s="204">
        <v>26164</v>
      </c>
      <c r="AF778" t="s">
        <v>34518</v>
      </c>
      <c r="AG778" s="284">
        <v>16189</v>
      </c>
      <c r="AI778" s="276" t="s">
        <v>63031</v>
      </c>
      <c r="AJ778" s="277">
        <v>-318.22000000000003</v>
      </c>
      <c r="AL778" s="246" t="s">
        <v>61771</v>
      </c>
      <c r="AM778" s="247">
        <v>1112.03</v>
      </c>
      <c r="AO778" s="226" t="s">
        <v>44366</v>
      </c>
      <c r="AP778" s="227">
        <v>38573.83</v>
      </c>
      <c r="AR778" s="207" t="s">
        <v>15390</v>
      </c>
      <c r="AS778" s="208">
        <v>258.26</v>
      </c>
      <c r="AT778" s="93"/>
      <c r="AU778" s="199" t="s">
        <v>13313</v>
      </c>
      <c r="AV778" s="200">
        <v>42130</v>
      </c>
      <c r="BA778" t="s">
        <v>57119</v>
      </c>
      <c r="BB778" s="284">
        <v>55670.33</v>
      </c>
      <c r="BD778" s="272" t="s">
        <v>12016</v>
      </c>
      <c r="BE778" s="273">
        <v>404784.16</v>
      </c>
      <c r="BG778" s="244" t="s">
        <v>11768</v>
      </c>
      <c r="BH778" s="245">
        <v>93283.78</v>
      </c>
      <c r="BJ778" s="230" t="s">
        <v>9511</v>
      </c>
      <c r="BK778" s="231">
        <v>118</v>
      </c>
      <c r="BM778" s="209" t="s">
        <v>6648</v>
      </c>
      <c r="BN778" s="210">
        <v>64895.58</v>
      </c>
      <c r="BP778" s="195" t="s">
        <v>10044</v>
      </c>
      <c r="BQ778" s="196">
        <v>269365.56</v>
      </c>
    </row>
    <row r="779" spans="5:69" x14ac:dyDescent="0.55000000000000004">
      <c r="E779" t="s">
        <v>43867</v>
      </c>
      <c r="G779">
        <v>769.92</v>
      </c>
      <c r="I779" s="282" t="s">
        <v>5817</v>
      </c>
      <c r="J779" s="282"/>
      <c r="K779" s="283">
        <v>1201133.6200000001</v>
      </c>
      <c r="M779" s="242" t="s">
        <v>5566</v>
      </c>
      <c r="N779" s="242"/>
      <c r="O779" s="243">
        <v>15757</v>
      </c>
      <c r="Q779" s="224" t="s">
        <v>4303</v>
      </c>
      <c r="R779" s="224"/>
      <c r="S779" s="225">
        <v>3572</v>
      </c>
      <c r="U779" s="203" t="s">
        <v>1223</v>
      </c>
      <c r="V779" s="203"/>
      <c r="W779" s="204">
        <v>80795</v>
      </c>
      <c r="AF779" t="s">
        <v>34519</v>
      </c>
      <c r="AG779" s="284">
        <v>1158.07</v>
      </c>
      <c r="AI779" s="276" t="s">
        <v>47762</v>
      </c>
      <c r="AJ779" s="277">
        <v>5297.6</v>
      </c>
      <c r="AL779" s="246" t="s">
        <v>60190</v>
      </c>
      <c r="AM779" s="247">
        <v>46512.4</v>
      </c>
      <c r="AO779" s="226" t="s">
        <v>44367</v>
      </c>
      <c r="AP779" s="227">
        <v>2961.42</v>
      </c>
      <c r="AR779" s="207" t="s">
        <v>15391</v>
      </c>
      <c r="AS779" s="208">
        <v>25081.119999999999</v>
      </c>
      <c r="AT779" s="93"/>
      <c r="AU779" s="199" t="s">
        <v>13314</v>
      </c>
      <c r="AV779" s="200">
        <v>104489.08</v>
      </c>
      <c r="BA779" t="s">
        <v>12057</v>
      </c>
      <c r="BB779" s="284">
        <v>966052.63</v>
      </c>
      <c r="BD779" s="272" t="s">
        <v>12017</v>
      </c>
      <c r="BE779" s="273">
        <v>1201133.6200000001</v>
      </c>
      <c r="BG779" s="244" t="s">
        <v>11769</v>
      </c>
      <c r="BH779" s="245">
        <v>15757</v>
      </c>
      <c r="BJ779" s="230" t="s">
        <v>10599</v>
      </c>
      <c r="BK779" s="231">
        <v>3572</v>
      </c>
      <c r="BM779" s="209" t="s">
        <v>6899</v>
      </c>
      <c r="BN779" s="210">
        <v>14850</v>
      </c>
      <c r="BP779" s="195" t="s">
        <v>10417</v>
      </c>
      <c r="BQ779" s="196">
        <v>5404</v>
      </c>
    </row>
    <row r="780" spans="5:69" x14ac:dyDescent="0.55000000000000004">
      <c r="E780" t="s">
        <v>65966</v>
      </c>
      <c r="G780">
        <v>571.79999999999995</v>
      </c>
      <c r="I780" s="282" t="s">
        <v>5818</v>
      </c>
      <c r="J780" s="282"/>
      <c r="K780" s="283">
        <v>787312.25</v>
      </c>
      <c r="M780" s="242" t="s">
        <v>5567</v>
      </c>
      <c r="N780" s="242"/>
      <c r="O780" s="243">
        <v>77784.649999999994</v>
      </c>
      <c r="Q780" s="224" t="s">
        <v>3545</v>
      </c>
      <c r="R780" s="224"/>
      <c r="S780" s="225">
        <v>240</v>
      </c>
      <c r="U780" s="203" t="s">
        <v>1224</v>
      </c>
      <c r="V780" s="203"/>
      <c r="W780" s="204">
        <v>10197</v>
      </c>
      <c r="AF780" t="s">
        <v>34520</v>
      </c>
      <c r="AG780" s="284">
        <v>3891.84</v>
      </c>
      <c r="AI780" s="276" t="s">
        <v>47767</v>
      </c>
      <c r="AJ780" s="277">
        <v>503.27</v>
      </c>
      <c r="AL780" s="246" t="s">
        <v>51561</v>
      </c>
      <c r="AM780" s="247">
        <v>2079</v>
      </c>
      <c r="AO780" s="226" t="s">
        <v>51563</v>
      </c>
      <c r="AP780" s="227">
        <v>-952.25</v>
      </c>
      <c r="AR780" s="207" t="s">
        <v>15392</v>
      </c>
      <c r="AS780" s="208">
        <v>7604.58</v>
      </c>
      <c r="AT780" s="93"/>
      <c r="AU780" s="199" t="s">
        <v>13315</v>
      </c>
      <c r="AV780" s="200">
        <v>17614.64</v>
      </c>
      <c r="BA780" t="s">
        <v>51242</v>
      </c>
      <c r="BB780" s="284">
        <v>106902.27</v>
      </c>
      <c r="BD780" s="272" t="s">
        <v>12018</v>
      </c>
      <c r="BE780" s="273">
        <v>787312.25</v>
      </c>
      <c r="BG780" s="244" t="s">
        <v>11770</v>
      </c>
      <c r="BH780" s="245">
        <v>77784.649999999994</v>
      </c>
      <c r="BJ780" s="230" t="s">
        <v>9512</v>
      </c>
      <c r="BK780" s="231">
        <v>240</v>
      </c>
      <c r="BM780" s="209" t="s">
        <v>7070</v>
      </c>
      <c r="BN780" s="210">
        <v>4196.95</v>
      </c>
      <c r="BP780" s="195" t="s">
        <v>10045</v>
      </c>
      <c r="BQ780" s="196">
        <v>5404</v>
      </c>
    </row>
    <row r="781" spans="5:69" x14ac:dyDescent="0.55000000000000004">
      <c r="E781" t="s">
        <v>65967</v>
      </c>
      <c r="G781" s="284">
        <v>1708</v>
      </c>
      <c r="I781" s="282" t="s">
        <v>5819</v>
      </c>
      <c r="J781" s="282"/>
      <c r="K781" s="283">
        <v>13671.14</v>
      </c>
      <c r="M781" s="242" t="s">
        <v>5568</v>
      </c>
      <c r="N781" s="242"/>
      <c r="O781" s="243">
        <v>81599.13</v>
      </c>
      <c r="Q781" s="224" t="s">
        <v>4306</v>
      </c>
      <c r="R781" s="224"/>
      <c r="S781" s="225">
        <v>1511</v>
      </c>
      <c r="U781" s="203" t="s">
        <v>1225</v>
      </c>
      <c r="V781" s="203"/>
      <c r="W781" s="204">
        <v>11127.26</v>
      </c>
      <c r="AF781" t="s">
        <v>34521</v>
      </c>
      <c r="AG781" s="284">
        <v>8696.7900000000009</v>
      </c>
      <c r="AI781" s="276" t="s">
        <v>47768</v>
      </c>
      <c r="AJ781" s="277">
        <v>436.73</v>
      </c>
      <c r="AL781" s="246" t="s">
        <v>47734</v>
      </c>
      <c r="AM781" s="247">
        <v>26522.01</v>
      </c>
      <c r="AO781" s="226" t="s">
        <v>44368</v>
      </c>
      <c r="AP781" s="227">
        <v>451480.25</v>
      </c>
      <c r="AR781" s="207" t="s">
        <v>15393</v>
      </c>
      <c r="AS781" s="208">
        <v>79661.42</v>
      </c>
      <c r="AT781" s="93"/>
      <c r="AU781" s="199" t="s">
        <v>31865</v>
      </c>
      <c r="AV781" s="200">
        <v>186044</v>
      </c>
      <c r="BA781" t="s">
        <v>66445</v>
      </c>
      <c r="BB781" s="284">
        <v>2499.9899999999998</v>
      </c>
      <c r="BD781" s="272" t="s">
        <v>12019</v>
      </c>
      <c r="BE781" s="273">
        <v>13671.14</v>
      </c>
      <c r="BG781" s="244" t="s">
        <v>11771</v>
      </c>
      <c r="BH781" s="245">
        <v>81599.13</v>
      </c>
      <c r="BJ781" s="230" t="s">
        <v>10602</v>
      </c>
      <c r="BK781" s="231">
        <v>1511</v>
      </c>
      <c r="BM781" s="209" t="s">
        <v>7313</v>
      </c>
      <c r="BN781" s="210">
        <v>146386.26999999999</v>
      </c>
      <c r="BP781" s="195" t="s">
        <v>10418</v>
      </c>
      <c r="BQ781" s="196">
        <v>7504</v>
      </c>
    </row>
    <row r="782" spans="5:69" x14ac:dyDescent="0.55000000000000004">
      <c r="E782" t="s">
        <v>65968</v>
      </c>
      <c r="G782">
        <v>509</v>
      </c>
      <c r="I782" s="282" t="s">
        <v>5820</v>
      </c>
      <c r="J782" s="282"/>
      <c r="K782" s="283">
        <v>2180580.02</v>
      </c>
      <c r="M782" s="242" t="s">
        <v>5570</v>
      </c>
      <c r="N782" s="242"/>
      <c r="O782" s="243">
        <v>140259.35999999999</v>
      </c>
      <c r="Q782" s="224" t="s">
        <v>4307</v>
      </c>
      <c r="R782" s="224"/>
      <c r="S782" s="225">
        <v>1669.15</v>
      </c>
      <c r="U782" s="203" t="s">
        <v>1226</v>
      </c>
      <c r="V782" s="203"/>
      <c r="W782" s="204">
        <v>24609.96</v>
      </c>
      <c r="AF782" t="s">
        <v>66893</v>
      </c>
      <c r="AG782" s="284">
        <v>25000</v>
      </c>
      <c r="AI782" s="276" t="s">
        <v>47769</v>
      </c>
      <c r="AJ782" s="277">
        <v>1330.72</v>
      </c>
      <c r="AL782" s="246" t="s">
        <v>57211</v>
      </c>
      <c r="AM782" s="247">
        <v>95000</v>
      </c>
      <c r="AO782" s="226" t="s">
        <v>44369</v>
      </c>
      <c r="AP782" s="227">
        <v>34444.15</v>
      </c>
      <c r="AR782" s="207" t="s">
        <v>15394</v>
      </c>
      <c r="AS782" s="208">
        <v>6564</v>
      </c>
      <c r="AT782" s="93"/>
      <c r="AU782" s="199" t="s">
        <v>13316</v>
      </c>
      <c r="AV782" s="200">
        <v>37533.97</v>
      </c>
      <c r="BA782" t="s">
        <v>12058</v>
      </c>
      <c r="BB782" s="284">
        <v>383720.61</v>
      </c>
      <c r="BD782" s="272" t="s">
        <v>12020</v>
      </c>
      <c r="BE782" s="273">
        <v>2180580.02</v>
      </c>
      <c r="BG782" s="244" t="s">
        <v>11773</v>
      </c>
      <c r="BH782" s="245">
        <v>140259.35999999999</v>
      </c>
      <c r="BJ782" s="230" t="s">
        <v>10603</v>
      </c>
      <c r="BK782" s="231">
        <v>1669.15</v>
      </c>
      <c r="BM782" s="209" t="s">
        <v>7583</v>
      </c>
      <c r="BN782" s="210">
        <v>176732.46</v>
      </c>
      <c r="BP782" s="195" t="s">
        <v>10046</v>
      </c>
      <c r="BQ782" s="196">
        <v>7504</v>
      </c>
    </row>
    <row r="783" spans="5:69" x14ac:dyDescent="0.55000000000000004">
      <c r="E783" t="s">
        <v>9776</v>
      </c>
      <c r="G783" s="284">
        <v>3683416.09</v>
      </c>
      <c r="I783" s="282" t="s">
        <v>5822</v>
      </c>
      <c r="J783" s="282"/>
      <c r="K783" s="283">
        <v>806914.22</v>
      </c>
      <c r="M783" s="242" t="s">
        <v>5571</v>
      </c>
      <c r="N783" s="242"/>
      <c r="O783" s="243">
        <v>13290.22</v>
      </c>
      <c r="Q783" s="224" t="s">
        <v>4308</v>
      </c>
      <c r="R783" s="224"/>
      <c r="S783" s="225">
        <v>1750</v>
      </c>
      <c r="U783" s="203" t="s">
        <v>1227</v>
      </c>
      <c r="V783" s="203"/>
      <c r="W783" s="204">
        <v>581946</v>
      </c>
      <c r="AF783" t="s">
        <v>61075</v>
      </c>
      <c r="AG783" s="284">
        <v>27142.16</v>
      </c>
      <c r="AI783" s="276" t="s">
        <v>47770</v>
      </c>
      <c r="AJ783" s="277">
        <v>1825.08</v>
      </c>
      <c r="AL783" s="246" t="s">
        <v>49613</v>
      </c>
      <c r="AM783" s="247">
        <v>1764.25</v>
      </c>
      <c r="AO783" s="226" t="s">
        <v>15397</v>
      </c>
      <c r="AP783" s="227">
        <v>44312.5</v>
      </c>
      <c r="AR783" s="207" t="s">
        <v>15395</v>
      </c>
      <c r="AS783" s="208">
        <v>107212</v>
      </c>
      <c r="AT783" s="93"/>
      <c r="AU783" s="199" t="s">
        <v>13317</v>
      </c>
      <c r="AV783" s="200">
        <v>47537.279999999999</v>
      </c>
      <c r="BA783" t="s">
        <v>9739</v>
      </c>
      <c r="BB783" s="284">
        <v>19183.36</v>
      </c>
      <c r="BD783" s="272" t="s">
        <v>12022</v>
      </c>
      <c r="BE783" s="273">
        <v>806914.22</v>
      </c>
      <c r="BG783" s="244" t="s">
        <v>11774</v>
      </c>
      <c r="BH783" s="245">
        <v>13290.22</v>
      </c>
      <c r="BJ783" s="230" t="s">
        <v>10604</v>
      </c>
      <c r="BK783" s="231">
        <v>1750</v>
      </c>
      <c r="BM783" s="209" t="s">
        <v>7728</v>
      </c>
      <c r="BN783" s="210">
        <v>6904.61</v>
      </c>
      <c r="BP783" s="195" t="s">
        <v>7668</v>
      </c>
      <c r="BQ783" s="196">
        <v>30907.33</v>
      </c>
    </row>
    <row r="784" spans="5:69" x14ac:dyDescent="0.55000000000000004">
      <c r="E784" t="s">
        <v>5860</v>
      </c>
      <c r="G784" s="284">
        <v>142503</v>
      </c>
      <c r="I784" s="282" t="s">
        <v>5823</v>
      </c>
      <c r="J784" s="282"/>
      <c r="K784" s="283">
        <v>16000281.210000001</v>
      </c>
      <c r="M784" s="242" t="s">
        <v>5572</v>
      </c>
      <c r="N784" s="242"/>
      <c r="O784" s="243">
        <v>16634.16</v>
      </c>
      <c r="Q784" s="224" t="s">
        <v>4309</v>
      </c>
      <c r="R784" s="224"/>
      <c r="S784" s="225">
        <v>3336</v>
      </c>
      <c r="U784" s="203" t="s">
        <v>337</v>
      </c>
      <c r="V784" s="203"/>
      <c r="W784" s="204">
        <v>11949.52</v>
      </c>
      <c r="AF784" t="s">
        <v>63947</v>
      </c>
      <c r="AG784" s="284">
        <v>33493.089999999997</v>
      </c>
      <c r="AI784" s="276" t="s">
        <v>47771</v>
      </c>
      <c r="AJ784" s="277">
        <v>158.63999999999999</v>
      </c>
      <c r="AL784" s="246" t="s">
        <v>13036</v>
      </c>
      <c r="AM784" s="247">
        <v>1831.63</v>
      </c>
      <c r="AO784" s="226" t="s">
        <v>15399</v>
      </c>
      <c r="AP784" s="227">
        <v>3366.72</v>
      </c>
      <c r="AR784" s="207" t="s">
        <v>15396</v>
      </c>
      <c r="AS784" s="208">
        <v>18178.86</v>
      </c>
      <c r="AT784" s="93"/>
      <c r="AU784" s="199" t="s">
        <v>13318</v>
      </c>
      <c r="AV784" s="200">
        <v>6507.95</v>
      </c>
      <c r="BA784" t="s">
        <v>9740</v>
      </c>
      <c r="BB784" s="284">
        <v>149535.47</v>
      </c>
      <c r="BD784" s="272" t="s">
        <v>12023</v>
      </c>
      <c r="BE784" s="273">
        <v>16000281.210000001</v>
      </c>
      <c r="BG784" s="244" t="s">
        <v>11775</v>
      </c>
      <c r="BH784" s="245">
        <v>16634.16</v>
      </c>
      <c r="BJ784" s="230" t="s">
        <v>10605</v>
      </c>
      <c r="BK784" s="231">
        <v>3336</v>
      </c>
      <c r="BM784" s="209" t="s">
        <v>8284</v>
      </c>
      <c r="BN784" s="210">
        <v>54006.99</v>
      </c>
      <c r="BP784" s="195" t="s">
        <v>10419</v>
      </c>
      <c r="BQ784" s="196">
        <v>133881</v>
      </c>
    </row>
    <row r="785" spans="5:69" x14ac:dyDescent="0.55000000000000004">
      <c r="E785" t="s">
        <v>12771</v>
      </c>
      <c r="G785" s="284">
        <v>12064</v>
      </c>
      <c r="I785" s="282" t="s">
        <v>5824</v>
      </c>
      <c r="J785" s="282"/>
      <c r="K785" s="283">
        <v>154875.65</v>
      </c>
      <c r="M785" s="242" t="s">
        <v>5574</v>
      </c>
      <c r="N785" s="242"/>
      <c r="O785" s="243">
        <v>13536.75</v>
      </c>
      <c r="Q785" s="224" t="s">
        <v>4310</v>
      </c>
      <c r="R785" s="224"/>
      <c r="S785" s="225">
        <v>820</v>
      </c>
      <c r="U785" s="203" t="s">
        <v>1228</v>
      </c>
      <c r="V785" s="203"/>
      <c r="W785" s="204">
        <v>9805</v>
      </c>
      <c r="AF785" t="s">
        <v>59396</v>
      </c>
      <c r="AG785" s="284">
        <v>24227.14</v>
      </c>
      <c r="AI785" s="276" t="s">
        <v>66934</v>
      </c>
      <c r="AJ785" s="277">
        <v>10032.1</v>
      </c>
      <c r="AL785" s="246" t="s">
        <v>13037</v>
      </c>
      <c r="AM785" s="247">
        <v>3169.9</v>
      </c>
      <c r="AO785" s="226" t="s">
        <v>15400</v>
      </c>
      <c r="AP785" s="227">
        <v>1076.75</v>
      </c>
      <c r="AR785" s="207" t="s">
        <v>15397</v>
      </c>
      <c r="AS785" s="208">
        <v>19650</v>
      </c>
      <c r="AT785" s="93"/>
      <c r="AU785" s="199" t="s">
        <v>13319</v>
      </c>
      <c r="AV785" s="200">
        <v>16759.03</v>
      </c>
      <c r="BA785" t="s">
        <v>9758</v>
      </c>
      <c r="BB785" s="284">
        <v>151301.82</v>
      </c>
      <c r="BD785" s="272" t="s">
        <v>12024</v>
      </c>
      <c r="BE785" s="273">
        <v>154875.65</v>
      </c>
      <c r="BG785" s="244" t="s">
        <v>11777</v>
      </c>
      <c r="BH785" s="245">
        <v>13536.75</v>
      </c>
      <c r="BJ785" s="230" t="s">
        <v>10606</v>
      </c>
      <c r="BK785" s="231">
        <v>820</v>
      </c>
      <c r="BM785" s="209" t="s">
        <v>8506</v>
      </c>
      <c r="BN785" s="210">
        <v>128120.49</v>
      </c>
      <c r="BP785" s="195" t="s">
        <v>10047</v>
      </c>
      <c r="BQ785" s="196">
        <v>164788.32999999999</v>
      </c>
    </row>
    <row r="786" spans="5:69" x14ac:dyDescent="0.55000000000000004">
      <c r="E786" t="s">
        <v>5862</v>
      </c>
      <c r="G786" s="284">
        <v>335898419.63999999</v>
      </c>
      <c r="I786" s="282" t="s">
        <v>5825</v>
      </c>
      <c r="J786" s="282"/>
      <c r="K786" s="283">
        <v>92507.81</v>
      </c>
      <c r="M786" s="242" t="s">
        <v>5577</v>
      </c>
      <c r="N786" s="242"/>
      <c r="O786" s="243">
        <v>12577.04</v>
      </c>
      <c r="Q786" s="224" t="s">
        <v>4228</v>
      </c>
      <c r="R786" s="224"/>
      <c r="S786" s="225">
        <v>-845.97</v>
      </c>
      <c r="U786" s="203" t="s">
        <v>1229</v>
      </c>
      <c r="V786" s="203"/>
      <c r="W786" s="204">
        <v>85180</v>
      </c>
      <c r="AF786" t="s">
        <v>55814</v>
      </c>
      <c r="AG786" s="284">
        <v>97201.75</v>
      </c>
      <c r="AI786" s="276" t="s">
        <v>59476</v>
      </c>
      <c r="AJ786" s="277">
        <v>5410</v>
      </c>
      <c r="AL786" s="246" t="s">
        <v>15403</v>
      </c>
      <c r="AM786" s="247">
        <v>21626.47</v>
      </c>
      <c r="AO786" s="226" t="s">
        <v>13036</v>
      </c>
      <c r="AP786" s="227">
        <v>53100</v>
      </c>
      <c r="AR786" s="207" t="s">
        <v>15398</v>
      </c>
      <c r="AS786" s="208">
        <v>9646</v>
      </c>
      <c r="AT786" s="93"/>
      <c r="AU786" s="199" t="s">
        <v>13320</v>
      </c>
      <c r="AV786" s="200">
        <v>6061.13</v>
      </c>
      <c r="BA786" t="s">
        <v>9760</v>
      </c>
      <c r="BB786" s="284">
        <v>1730.79</v>
      </c>
      <c r="BD786" s="272" t="s">
        <v>12025</v>
      </c>
      <c r="BE786" s="273">
        <v>92507.81</v>
      </c>
      <c r="BG786" s="244" t="s">
        <v>11780</v>
      </c>
      <c r="BH786" s="245">
        <v>12577.04</v>
      </c>
      <c r="BJ786" s="230" t="s">
        <v>9515</v>
      </c>
      <c r="BK786" s="231">
        <v>-845.97</v>
      </c>
      <c r="BM786" s="209" t="s">
        <v>8665</v>
      </c>
      <c r="BN786" s="210">
        <v>6310</v>
      </c>
      <c r="BP786" s="195" t="s">
        <v>10420</v>
      </c>
      <c r="BQ786" s="196">
        <v>4378.1099999999997</v>
      </c>
    </row>
    <row r="787" spans="5:69" x14ac:dyDescent="0.55000000000000004">
      <c r="E787" t="s">
        <v>9781</v>
      </c>
      <c r="G787" s="284">
        <v>977286.63</v>
      </c>
      <c r="I787" s="282" t="s">
        <v>5827</v>
      </c>
      <c r="J787" s="282"/>
      <c r="K787" s="283">
        <v>13005695.560000001</v>
      </c>
      <c r="M787" s="242" t="s">
        <v>5578</v>
      </c>
      <c r="N787" s="242"/>
      <c r="O787" s="243">
        <v>25443.13</v>
      </c>
      <c r="Q787" s="224" t="s">
        <v>3548</v>
      </c>
      <c r="R787" s="224"/>
      <c r="S787" s="225">
        <v>215149.96</v>
      </c>
      <c r="U787" s="203" t="s">
        <v>1230</v>
      </c>
      <c r="V787" s="203"/>
      <c r="W787" s="204">
        <v>2740831.65</v>
      </c>
      <c r="AF787" t="s">
        <v>71235</v>
      </c>
      <c r="AG787" s="284">
        <v>32868.28</v>
      </c>
      <c r="AI787" s="276" t="s">
        <v>59477</v>
      </c>
      <c r="AJ787" s="277">
        <v>459.86</v>
      </c>
      <c r="AL787" s="246" t="s">
        <v>57212</v>
      </c>
      <c r="AM787" s="247">
        <v>15372</v>
      </c>
      <c r="AO787" s="226" t="s">
        <v>13037</v>
      </c>
      <c r="AP787" s="227">
        <v>52580.28</v>
      </c>
      <c r="AR787" s="207" t="s">
        <v>15399</v>
      </c>
      <c r="AS787" s="208">
        <v>1718.76</v>
      </c>
      <c r="AT787" s="93"/>
      <c r="AU787" s="199" t="s">
        <v>31866</v>
      </c>
      <c r="AV787" s="200">
        <v>7301.44</v>
      </c>
      <c r="BA787" t="s">
        <v>9764</v>
      </c>
      <c r="BB787" s="284">
        <v>12601.47</v>
      </c>
      <c r="BD787" s="272" t="s">
        <v>12027</v>
      </c>
      <c r="BE787" s="273">
        <v>13005695.560000001</v>
      </c>
      <c r="BG787" s="244" t="s">
        <v>11781</v>
      </c>
      <c r="BH787" s="245">
        <v>25443.13</v>
      </c>
      <c r="BJ787" s="230" t="s">
        <v>9516</v>
      </c>
      <c r="BK787" s="231">
        <v>215149.96</v>
      </c>
      <c r="BM787" s="209" t="s">
        <v>8905</v>
      </c>
      <c r="BN787" s="210">
        <v>63290.03</v>
      </c>
      <c r="BP787" s="195" t="s">
        <v>10048</v>
      </c>
      <c r="BQ787" s="196">
        <v>4378.1099999999997</v>
      </c>
    </row>
    <row r="788" spans="5:69" x14ac:dyDescent="0.55000000000000004">
      <c r="E788" t="s">
        <v>39871</v>
      </c>
      <c r="G788" s="284">
        <v>554856.5</v>
      </c>
      <c r="I788" s="282" t="s">
        <v>5828</v>
      </c>
      <c r="J788" s="282"/>
      <c r="K788" s="283">
        <v>238631.36</v>
      </c>
      <c r="M788" s="242" t="s">
        <v>5579</v>
      </c>
      <c r="N788" s="242"/>
      <c r="O788" s="243">
        <v>8327.98</v>
      </c>
      <c r="Q788" s="224" t="s">
        <v>4313</v>
      </c>
      <c r="R788" s="224"/>
      <c r="S788" s="225">
        <v>3714</v>
      </c>
      <c r="U788" s="203" t="s">
        <v>1231</v>
      </c>
      <c r="V788" s="203"/>
      <c r="W788" s="204">
        <v>39524</v>
      </c>
      <c r="AF788" t="s">
        <v>71236</v>
      </c>
      <c r="AG788" s="284">
        <v>108521.71</v>
      </c>
      <c r="AI788" s="276" t="s">
        <v>59478</v>
      </c>
      <c r="AJ788" s="277">
        <v>1142.47</v>
      </c>
      <c r="AL788" s="246" t="s">
        <v>57213</v>
      </c>
      <c r="AM788" s="247">
        <v>15049</v>
      </c>
      <c r="AO788" s="226" t="s">
        <v>15402</v>
      </c>
      <c r="AP788" s="227">
        <v>84428.63</v>
      </c>
      <c r="AR788" s="207" t="s">
        <v>15400</v>
      </c>
      <c r="AS788" s="208">
        <v>4768.7299999999996</v>
      </c>
      <c r="AT788" s="93"/>
      <c r="AU788" s="199" t="s">
        <v>31867</v>
      </c>
      <c r="AV788" s="200">
        <v>19249.86</v>
      </c>
      <c r="BA788" t="s">
        <v>9765</v>
      </c>
      <c r="BB788" s="284">
        <v>8086.64</v>
      </c>
      <c r="BD788" s="272" t="s">
        <v>12028</v>
      </c>
      <c r="BE788" s="273">
        <v>238631.36</v>
      </c>
      <c r="BG788" s="244" t="s">
        <v>11782</v>
      </c>
      <c r="BH788" s="245">
        <v>8327.98</v>
      </c>
      <c r="BJ788" s="230" t="s">
        <v>10609</v>
      </c>
      <c r="BK788" s="231">
        <v>3714</v>
      </c>
      <c r="BM788" s="209" t="s">
        <v>9246</v>
      </c>
      <c r="BN788" s="210">
        <v>577374.81000000006</v>
      </c>
      <c r="BP788" s="195" t="s">
        <v>7669</v>
      </c>
      <c r="BQ788" s="196">
        <v>1140441.67</v>
      </c>
    </row>
    <row r="789" spans="5:69" x14ac:dyDescent="0.55000000000000004">
      <c r="E789" t="s">
        <v>39872</v>
      </c>
      <c r="G789" s="284">
        <v>2526970.36</v>
      </c>
      <c r="I789" s="282" t="s">
        <v>5829</v>
      </c>
      <c r="J789" s="282"/>
      <c r="K789" s="283">
        <v>3952133.14</v>
      </c>
      <c r="M789" s="242" t="s">
        <v>5580</v>
      </c>
      <c r="N789" s="242"/>
      <c r="O789" s="243">
        <v>43155.93</v>
      </c>
      <c r="Q789" s="224" t="s">
        <v>4314</v>
      </c>
      <c r="R789" s="224"/>
      <c r="S789" s="225">
        <v>6611.53</v>
      </c>
      <c r="U789" s="203" t="s">
        <v>1232</v>
      </c>
      <c r="V789" s="203"/>
      <c r="W789" s="204">
        <v>31795.83</v>
      </c>
      <c r="AF789" t="s">
        <v>71237</v>
      </c>
      <c r="AG789" s="284">
        <v>9038.2900000000009</v>
      </c>
      <c r="AI789" s="276" t="s">
        <v>61286</v>
      </c>
      <c r="AJ789" s="277">
        <v>3647.92</v>
      </c>
      <c r="AL789" s="246" t="s">
        <v>51564</v>
      </c>
      <c r="AM789" s="247">
        <v>2780.03</v>
      </c>
      <c r="AO789" s="226" t="s">
        <v>15403</v>
      </c>
      <c r="AP789" s="227">
        <v>3281.88</v>
      </c>
      <c r="AR789" s="207" t="s">
        <v>13036</v>
      </c>
      <c r="AS789" s="208">
        <v>38076.18</v>
      </c>
      <c r="AT789" s="93"/>
      <c r="AU789" s="199" t="s">
        <v>31868</v>
      </c>
      <c r="AV789" s="200">
        <v>281484.59000000003</v>
      </c>
      <c r="BA789" t="s">
        <v>9766</v>
      </c>
      <c r="BB789" s="284">
        <v>16449.78</v>
      </c>
      <c r="BD789" s="272" t="s">
        <v>12029</v>
      </c>
      <c r="BE789" s="273">
        <v>3952133.14</v>
      </c>
      <c r="BG789" s="244" t="s">
        <v>11783</v>
      </c>
      <c r="BH789" s="245">
        <v>43155.93</v>
      </c>
      <c r="BJ789" s="230" t="s">
        <v>10610</v>
      </c>
      <c r="BK789" s="231">
        <v>6611.53</v>
      </c>
      <c r="BM789" s="209" t="s">
        <v>9501</v>
      </c>
      <c r="BN789" s="210">
        <v>15852.38</v>
      </c>
      <c r="BP789" s="195" t="s">
        <v>10421</v>
      </c>
      <c r="BQ789" s="196">
        <v>737783</v>
      </c>
    </row>
    <row r="790" spans="5:69" x14ac:dyDescent="0.55000000000000004">
      <c r="E790" t="s">
        <v>38793</v>
      </c>
      <c r="G790" s="284">
        <v>-8591.7900000000009</v>
      </c>
      <c r="I790" s="282" t="s">
        <v>5830</v>
      </c>
      <c r="J790" s="282"/>
      <c r="K790" s="283">
        <v>70839838.450000003</v>
      </c>
      <c r="M790" s="242" t="s">
        <v>5583</v>
      </c>
      <c r="N790" s="242"/>
      <c r="O790" s="243">
        <v>32000</v>
      </c>
      <c r="Q790" s="224" t="s">
        <v>4418</v>
      </c>
      <c r="R790" s="224"/>
      <c r="S790" s="225">
        <v>1996</v>
      </c>
      <c r="U790" s="203" t="s">
        <v>1233</v>
      </c>
      <c r="V790" s="203"/>
      <c r="W790" s="204">
        <v>74227</v>
      </c>
      <c r="AF790" t="s">
        <v>71238</v>
      </c>
      <c r="AG790" s="284">
        <v>36751.46</v>
      </c>
      <c r="AI790" s="276" t="s">
        <v>61287</v>
      </c>
      <c r="AJ790" s="277">
        <v>1169.92</v>
      </c>
      <c r="AL790" s="246" t="s">
        <v>51565</v>
      </c>
      <c r="AM790" s="247">
        <v>212.68</v>
      </c>
      <c r="AO790" s="226" t="s">
        <v>15404</v>
      </c>
      <c r="AP790" s="227">
        <v>153151.79</v>
      </c>
      <c r="AR790" s="207" t="s">
        <v>15401</v>
      </c>
      <c r="AS790" s="208">
        <v>8251.9500000000007</v>
      </c>
      <c r="AT790" s="93"/>
      <c r="AU790" s="199" t="s">
        <v>31869</v>
      </c>
      <c r="AV790" s="200">
        <v>197989.02</v>
      </c>
      <c r="BA790" t="s">
        <v>9767</v>
      </c>
      <c r="BB790" s="284">
        <v>59649.77</v>
      </c>
      <c r="BD790" s="272" t="s">
        <v>12030</v>
      </c>
      <c r="BE790" s="273">
        <v>70839838.450000003</v>
      </c>
      <c r="BG790" s="244" t="s">
        <v>11786</v>
      </c>
      <c r="BH790" s="245">
        <v>32000</v>
      </c>
      <c r="BJ790" s="230" t="s">
        <v>10611</v>
      </c>
      <c r="BK790" s="231">
        <v>1996</v>
      </c>
      <c r="BM790" s="209" t="s">
        <v>9626</v>
      </c>
      <c r="BN790" s="210">
        <v>159830.09</v>
      </c>
      <c r="BP790" s="195" t="s">
        <v>9430</v>
      </c>
      <c r="BQ790" s="196">
        <v>232224.46</v>
      </c>
    </row>
    <row r="791" spans="5:69" x14ac:dyDescent="0.55000000000000004">
      <c r="E791" t="s">
        <v>38794</v>
      </c>
      <c r="G791">
        <v>98.63</v>
      </c>
      <c r="I791" s="282" t="s">
        <v>5831</v>
      </c>
      <c r="J791" s="282"/>
      <c r="K791" s="283">
        <v>16217.41</v>
      </c>
      <c r="M791" s="242" t="s">
        <v>5585</v>
      </c>
      <c r="N791" s="242"/>
      <c r="O791" s="243">
        <v>18231.86</v>
      </c>
      <c r="Q791" s="224" t="s">
        <v>4229</v>
      </c>
      <c r="R791" s="224"/>
      <c r="S791" s="225">
        <v>58299</v>
      </c>
      <c r="U791" s="203" t="s">
        <v>1234</v>
      </c>
      <c r="V791" s="203"/>
      <c r="W791" s="204">
        <v>24200</v>
      </c>
      <c r="AF791" t="s">
        <v>66894</v>
      </c>
      <c r="AG791" s="284">
        <v>2300</v>
      </c>
      <c r="AI791" s="276" t="s">
        <v>47772</v>
      </c>
      <c r="AJ791" s="277">
        <v>476.6</v>
      </c>
      <c r="AL791" s="246" t="s">
        <v>51566</v>
      </c>
      <c r="AM791" s="247">
        <v>681.1</v>
      </c>
      <c r="AO791" s="226" t="s">
        <v>51564</v>
      </c>
      <c r="AP791" s="227">
        <v>11606.97</v>
      </c>
      <c r="AR791" s="207" t="s">
        <v>13037</v>
      </c>
      <c r="AS791" s="208">
        <v>60457.39</v>
      </c>
      <c r="AT791" s="93"/>
      <c r="AU791" s="199" t="s">
        <v>31870</v>
      </c>
      <c r="AV791" s="200">
        <v>73222.62</v>
      </c>
      <c r="BA791" t="s">
        <v>38787</v>
      </c>
      <c r="BB791">
        <v>0.9</v>
      </c>
      <c r="BD791" s="272" t="s">
        <v>12031</v>
      </c>
      <c r="BE791" s="273">
        <v>16217.41</v>
      </c>
      <c r="BG791" s="244" t="s">
        <v>11788</v>
      </c>
      <c r="BH791" s="245">
        <v>18231.86</v>
      </c>
      <c r="BJ791" s="230" t="s">
        <v>10612</v>
      </c>
      <c r="BK791" s="231">
        <v>58299</v>
      </c>
      <c r="BM791" s="209" t="s">
        <v>9704</v>
      </c>
      <c r="BN791" s="210">
        <v>31895.360000000001</v>
      </c>
      <c r="BP791" s="195" t="s">
        <v>10049</v>
      </c>
      <c r="BQ791" s="196">
        <v>2110449.13</v>
      </c>
    </row>
    <row r="792" spans="5:69" x14ac:dyDescent="0.55000000000000004">
      <c r="E792" t="s">
        <v>51119</v>
      </c>
      <c r="G792" s="284">
        <v>13640760.51</v>
      </c>
      <c r="I792" s="282" t="s">
        <v>5833</v>
      </c>
      <c r="J792" s="282"/>
      <c r="K792" s="283">
        <v>204033.71</v>
      </c>
      <c r="M792" s="242" t="s">
        <v>5587</v>
      </c>
      <c r="N792" s="242"/>
      <c r="O792" s="243">
        <v>48610.02</v>
      </c>
      <c r="Q792" s="224" t="s">
        <v>4230</v>
      </c>
      <c r="R792" s="224"/>
      <c r="S792" s="225">
        <v>13181.18</v>
      </c>
      <c r="U792" s="203" t="s">
        <v>1235</v>
      </c>
      <c r="V792" s="203"/>
      <c r="W792" s="204">
        <v>23946</v>
      </c>
      <c r="AF792" t="s">
        <v>63948</v>
      </c>
      <c r="AG792">
        <v>69.36</v>
      </c>
      <c r="AI792" s="276" t="s">
        <v>47773</v>
      </c>
      <c r="AJ792" s="277">
        <v>2616.29</v>
      </c>
      <c r="AL792" s="246" t="s">
        <v>55804</v>
      </c>
      <c r="AM792" s="247">
        <v>37261.199999999997</v>
      </c>
      <c r="AO792" s="226" t="s">
        <v>51565</v>
      </c>
      <c r="AP792" s="227">
        <v>887.95</v>
      </c>
      <c r="AR792" s="207" t="s">
        <v>15402</v>
      </c>
      <c r="AS792" s="208">
        <v>211808.94</v>
      </c>
      <c r="AT792" s="93"/>
      <c r="AU792" s="199" t="s">
        <v>31871</v>
      </c>
      <c r="AV792" s="200">
        <v>93.1</v>
      </c>
      <c r="BA792" t="s">
        <v>9772</v>
      </c>
      <c r="BB792" s="284">
        <v>57150.76</v>
      </c>
      <c r="BD792" s="272" t="s">
        <v>12033</v>
      </c>
      <c r="BE792" s="273">
        <v>204033.71</v>
      </c>
      <c r="BG792" s="244" t="s">
        <v>11790</v>
      </c>
      <c r="BH792" s="245">
        <v>48610.02</v>
      </c>
      <c r="BJ792" s="230" t="s">
        <v>10615</v>
      </c>
      <c r="BK792" s="231">
        <v>13181.18</v>
      </c>
      <c r="BM792" s="209" t="s">
        <v>11496</v>
      </c>
      <c r="BN792" s="210">
        <v>619702.16</v>
      </c>
      <c r="BP792" s="195" t="s">
        <v>10422</v>
      </c>
      <c r="BQ792" s="196">
        <v>11765</v>
      </c>
    </row>
    <row r="793" spans="5:69" x14ac:dyDescent="0.55000000000000004">
      <c r="E793" t="s">
        <v>51120</v>
      </c>
      <c r="G793" s="284">
        <v>5687175.0300000003</v>
      </c>
      <c r="I793" s="282" t="s">
        <v>5834</v>
      </c>
      <c r="J793" s="282"/>
      <c r="K793" s="283">
        <v>12997.13</v>
      </c>
      <c r="M793" s="242" t="s">
        <v>5588</v>
      </c>
      <c r="N793" s="242"/>
      <c r="O793" s="243">
        <v>15413.98</v>
      </c>
      <c r="Q793" s="224" t="s">
        <v>4319</v>
      </c>
      <c r="R793" s="224"/>
      <c r="S793" s="225">
        <v>1690</v>
      </c>
      <c r="U793" s="203" t="s">
        <v>1236</v>
      </c>
      <c r="V793" s="203"/>
      <c r="W793" s="204">
        <v>84550.38</v>
      </c>
      <c r="AF793" t="s">
        <v>61076</v>
      </c>
      <c r="AG793">
        <v>907.18</v>
      </c>
      <c r="AI793" s="276" t="s">
        <v>66935</v>
      </c>
      <c r="AJ793" s="277">
        <v>52018.99</v>
      </c>
      <c r="AL793" s="246" t="s">
        <v>55805</v>
      </c>
      <c r="AM793" s="247">
        <v>12190.53</v>
      </c>
      <c r="AO793" s="226" t="s">
        <v>51566</v>
      </c>
      <c r="AP793" s="227">
        <v>2797.27</v>
      </c>
      <c r="AR793" s="207" t="s">
        <v>15403</v>
      </c>
      <c r="AS793" s="208">
        <v>7300</v>
      </c>
      <c r="AT793" s="93"/>
      <c r="AU793" s="199" t="s">
        <v>31872</v>
      </c>
      <c r="AV793" s="200">
        <v>44319.21</v>
      </c>
      <c r="BA793" t="s">
        <v>9773</v>
      </c>
      <c r="BB793" s="284">
        <v>123905.3</v>
      </c>
      <c r="BD793" s="272" t="s">
        <v>12034</v>
      </c>
      <c r="BE793" s="273">
        <v>12997.13</v>
      </c>
      <c r="BG793" s="244" t="s">
        <v>11791</v>
      </c>
      <c r="BH793" s="245">
        <v>15413.98</v>
      </c>
      <c r="BJ793" s="230" t="s">
        <v>10617</v>
      </c>
      <c r="BK793" s="231">
        <v>1690</v>
      </c>
      <c r="BM793" s="209" t="s">
        <v>12208</v>
      </c>
      <c r="BN793" s="210">
        <v>12276.25</v>
      </c>
      <c r="BP793" s="195" t="s">
        <v>10050</v>
      </c>
      <c r="BQ793" s="196">
        <v>11765</v>
      </c>
    </row>
    <row r="794" spans="5:69" x14ac:dyDescent="0.55000000000000004">
      <c r="E794" t="s">
        <v>9782</v>
      </c>
      <c r="G794" s="284">
        <v>262980.88</v>
      </c>
      <c r="I794" s="282" t="s">
        <v>5837</v>
      </c>
      <c r="J794" s="282"/>
      <c r="K794" s="283">
        <v>60269.25</v>
      </c>
      <c r="M794" s="242" t="s">
        <v>5589</v>
      </c>
      <c r="N794" s="242"/>
      <c r="O794" s="243">
        <v>32435</v>
      </c>
      <c r="Q794" s="224" t="s">
        <v>4231</v>
      </c>
      <c r="R794" s="224"/>
      <c r="S794" s="225">
        <v>7991</v>
      </c>
      <c r="U794" s="203" t="s">
        <v>1237</v>
      </c>
      <c r="V794" s="203"/>
      <c r="W794" s="204">
        <v>47132.26</v>
      </c>
      <c r="AF794" t="s">
        <v>71239</v>
      </c>
      <c r="AG794">
        <v>44.55</v>
      </c>
      <c r="AI794" s="276" t="s">
        <v>66936</v>
      </c>
      <c r="AJ794" s="277">
        <v>4718.3900000000003</v>
      </c>
      <c r="AL794" s="246" t="s">
        <v>55806</v>
      </c>
      <c r="AM794" s="247">
        <v>11955.22</v>
      </c>
      <c r="AO794" s="226" t="s">
        <v>42137</v>
      </c>
      <c r="AP794" s="227">
        <v>20425</v>
      </c>
      <c r="AR794" s="207" t="s">
        <v>15404</v>
      </c>
      <c r="AS794" s="208">
        <v>129979.64</v>
      </c>
      <c r="AT794" s="93"/>
      <c r="AU794" s="199" t="s">
        <v>31873</v>
      </c>
      <c r="AV794" s="200">
        <v>95674.06</v>
      </c>
      <c r="BA794" t="s">
        <v>9774</v>
      </c>
      <c r="BB794" s="284">
        <v>4305.1000000000004</v>
      </c>
      <c r="BD794" s="272" t="s">
        <v>12037</v>
      </c>
      <c r="BE794" s="273">
        <v>60269.25</v>
      </c>
      <c r="BG794" s="244" t="s">
        <v>11792</v>
      </c>
      <c r="BH794" s="245">
        <v>32435</v>
      </c>
      <c r="BJ794" s="230" t="s">
        <v>10618</v>
      </c>
      <c r="BK794" s="231">
        <v>7991</v>
      </c>
      <c r="BM794" s="209" t="s">
        <v>9793</v>
      </c>
      <c r="BN794" s="210">
        <v>2082624.43</v>
      </c>
      <c r="BP794" s="195" t="s">
        <v>10423</v>
      </c>
      <c r="BQ794" s="196">
        <v>34415</v>
      </c>
    </row>
    <row r="795" spans="5:69" x14ac:dyDescent="0.55000000000000004">
      <c r="E795" t="s">
        <v>46488</v>
      </c>
      <c r="G795" s="284">
        <v>420868.14</v>
      </c>
      <c r="I795" s="282" t="s">
        <v>5844</v>
      </c>
      <c r="J795" s="282"/>
      <c r="K795" s="283">
        <v>4870082.07</v>
      </c>
      <c r="M795" s="242" t="s">
        <v>5590</v>
      </c>
      <c r="N795" s="242"/>
      <c r="O795" s="243">
        <v>6880</v>
      </c>
      <c r="Q795" s="224" t="s">
        <v>4320</v>
      </c>
      <c r="R795" s="224"/>
      <c r="S795" s="225">
        <v>7778</v>
      </c>
      <c r="U795" s="203" t="s">
        <v>1238</v>
      </c>
      <c r="V795" s="203"/>
      <c r="W795" s="204">
        <v>8561.52</v>
      </c>
      <c r="AF795" t="s">
        <v>70353</v>
      </c>
      <c r="AG795">
        <v>413.29</v>
      </c>
      <c r="AI795" s="276" t="s">
        <v>66937</v>
      </c>
      <c r="AJ795" s="277">
        <v>4340.38</v>
      </c>
      <c r="AL795" s="246" t="s">
        <v>55807</v>
      </c>
      <c r="AM795" s="247">
        <v>4390.76</v>
      </c>
      <c r="AO795" s="226" t="s">
        <v>44370</v>
      </c>
      <c r="AP795" s="227">
        <v>9702.67</v>
      </c>
      <c r="AR795" s="207" t="s">
        <v>15405</v>
      </c>
      <c r="AS795" s="208">
        <v>634018.18000000005</v>
      </c>
      <c r="AT795" s="93"/>
      <c r="AU795" s="199" t="s">
        <v>31874</v>
      </c>
      <c r="AV795" s="200">
        <v>63043.68</v>
      </c>
      <c r="BA795" t="s">
        <v>9775</v>
      </c>
      <c r="BB795" s="284">
        <v>117941.75</v>
      </c>
      <c r="BD795" s="272" t="s">
        <v>12044</v>
      </c>
      <c r="BE795" s="273">
        <v>4870082.07</v>
      </c>
      <c r="BG795" s="244" t="s">
        <v>11793</v>
      </c>
      <c r="BH795" s="245">
        <v>6880</v>
      </c>
      <c r="BJ795" s="230" t="s">
        <v>10619</v>
      </c>
      <c r="BK795" s="231">
        <v>7778</v>
      </c>
      <c r="BM795" s="209" t="s">
        <v>7071</v>
      </c>
      <c r="BN795" s="210">
        <v>172</v>
      </c>
      <c r="BP795" s="195" t="s">
        <v>10051</v>
      </c>
      <c r="BQ795" s="196">
        <v>34415</v>
      </c>
    </row>
    <row r="796" spans="5:69" x14ac:dyDescent="0.55000000000000004">
      <c r="E796" t="s">
        <v>43874</v>
      </c>
      <c r="G796" s="284">
        <v>1527210.07</v>
      </c>
      <c r="I796" s="282" t="s">
        <v>5845</v>
      </c>
      <c r="J796" s="282"/>
      <c r="K796" s="283">
        <v>329969.08</v>
      </c>
      <c r="M796" s="242" t="s">
        <v>12321</v>
      </c>
      <c r="N796" s="242"/>
      <c r="O796" s="243">
        <v>30121.97</v>
      </c>
      <c r="Q796" s="224" t="s">
        <v>4321</v>
      </c>
      <c r="R796" s="224"/>
      <c r="S796" s="225">
        <v>3621</v>
      </c>
      <c r="U796" s="203" t="s">
        <v>1239</v>
      </c>
      <c r="V796" s="203"/>
      <c r="W796" s="204">
        <v>76224.009999999995</v>
      </c>
      <c r="AF796" t="s">
        <v>66896</v>
      </c>
      <c r="AG796" s="284">
        <v>11937.45</v>
      </c>
      <c r="AI796" s="276" t="s">
        <v>66938</v>
      </c>
      <c r="AJ796" s="277">
        <v>14227.64</v>
      </c>
      <c r="AL796" s="246" t="s">
        <v>55808</v>
      </c>
      <c r="AM796" s="247">
        <v>15044.7</v>
      </c>
      <c r="AO796" s="226" t="s">
        <v>15406</v>
      </c>
      <c r="AP796" s="227">
        <v>742.26</v>
      </c>
      <c r="AR796" s="207" t="s">
        <v>15406</v>
      </c>
      <c r="AS796" s="208">
        <v>47256.25</v>
      </c>
      <c r="AT796" s="93"/>
      <c r="AU796" s="199" t="s">
        <v>31875</v>
      </c>
      <c r="AV796" s="200">
        <v>29511.26</v>
      </c>
      <c r="BA796" t="s">
        <v>9785</v>
      </c>
      <c r="BB796" s="284">
        <v>24869.64</v>
      </c>
      <c r="BD796" s="272" t="s">
        <v>12045</v>
      </c>
      <c r="BE796" s="273">
        <v>329969.08</v>
      </c>
      <c r="BG796" s="244" t="s">
        <v>12534</v>
      </c>
      <c r="BH796" s="245">
        <v>30121.97</v>
      </c>
      <c r="BJ796" s="230" t="s">
        <v>10620</v>
      </c>
      <c r="BK796" s="231">
        <v>3621</v>
      </c>
      <c r="BM796" s="209" t="s">
        <v>7314</v>
      </c>
      <c r="BN796" s="210">
        <v>1712</v>
      </c>
      <c r="BP796" s="195" t="s">
        <v>7671</v>
      </c>
      <c r="BQ796" s="196">
        <v>43924.41</v>
      </c>
    </row>
    <row r="797" spans="5:69" x14ac:dyDescent="0.55000000000000004">
      <c r="E797" t="s">
        <v>43875</v>
      </c>
      <c r="G797" s="284">
        <v>45388.24</v>
      </c>
      <c r="I797" s="282" t="s">
        <v>5838</v>
      </c>
      <c r="J797" s="282"/>
      <c r="K797" s="283">
        <v>290591.76</v>
      </c>
      <c r="M797" s="242" t="s">
        <v>12322</v>
      </c>
      <c r="N797" s="242"/>
      <c r="O797" s="243">
        <v>12094.75</v>
      </c>
      <c r="Q797" s="224" t="s">
        <v>3550</v>
      </c>
      <c r="R797" s="224"/>
      <c r="S797" s="225">
        <v>3674.53</v>
      </c>
      <c r="U797" s="203" t="s">
        <v>1240</v>
      </c>
      <c r="V797" s="203"/>
      <c r="W797" s="204">
        <v>10778</v>
      </c>
      <c r="AF797" t="s">
        <v>60192</v>
      </c>
      <c r="AG797" s="284">
        <v>937563.85</v>
      </c>
      <c r="AI797" s="276" t="s">
        <v>66939</v>
      </c>
      <c r="AJ797" s="277">
        <v>426.04</v>
      </c>
      <c r="AL797" s="246" t="s">
        <v>55809</v>
      </c>
      <c r="AM797" s="247">
        <v>5092.74</v>
      </c>
      <c r="AO797" s="226" t="s">
        <v>34516</v>
      </c>
      <c r="AP797" s="227">
        <v>42257</v>
      </c>
      <c r="AR797" s="207" t="s">
        <v>15407</v>
      </c>
      <c r="AS797" s="208">
        <v>112679.2</v>
      </c>
      <c r="AT797" s="93"/>
      <c r="AU797" s="199" t="s">
        <v>31876</v>
      </c>
      <c r="AV797" s="200">
        <v>104717.74</v>
      </c>
      <c r="BA797" t="s">
        <v>9791</v>
      </c>
      <c r="BB797" s="284">
        <v>98865.26</v>
      </c>
      <c r="BD797" s="272" t="s">
        <v>12038</v>
      </c>
      <c r="BE797" s="273">
        <v>290591.76</v>
      </c>
      <c r="BG797" s="244" t="s">
        <v>12535</v>
      </c>
      <c r="BH797" s="245">
        <v>12094.75</v>
      </c>
      <c r="BJ797" s="230" t="s">
        <v>9520</v>
      </c>
      <c r="BK797" s="231">
        <v>3674.53</v>
      </c>
      <c r="BM797" s="209" t="s">
        <v>7729</v>
      </c>
      <c r="BN797" s="210">
        <v>287</v>
      </c>
      <c r="BP797" s="195" t="s">
        <v>10424</v>
      </c>
      <c r="BQ797" s="196">
        <v>354997.85</v>
      </c>
    </row>
    <row r="798" spans="5:69" x14ac:dyDescent="0.55000000000000004">
      <c r="E798" t="s">
        <v>46489</v>
      </c>
      <c r="G798" s="284">
        <v>29456.35</v>
      </c>
      <c r="I798" s="282" t="s">
        <v>5839</v>
      </c>
      <c r="J798" s="282"/>
      <c r="K798" s="283">
        <v>182271.88</v>
      </c>
      <c r="M798" s="242" t="s">
        <v>12324</v>
      </c>
      <c r="N798" s="242"/>
      <c r="O798" s="243">
        <v>40323</v>
      </c>
      <c r="Q798" s="224" t="s">
        <v>4233</v>
      </c>
      <c r="R798" s="224"/>
      <c r="S798" s="225">
        <v>1932.96</v>
      </c>
      <c r="U798" s="203" t="s">
        <v>1241</v>
      </c>
      <c r="V798" s="203"/>
      <c r="W798" s="204">
        <v>7677</v>
      </c>
      <c r="AF798" t="s">
        <v>15508</v>
      </c>
      <c r="AG798" s="284">
        <v>71873.240000000005</v>
      </c>
      <c r="AI798" s="276" t="s">
        <v>62943</v>
      </c>
      <c r="AJ798" s="277">
        <v>197181.86</v>
      </c>
      <c r="AL798" s="246" t="s">
        <v>57214</v>
      </c>
      <c r="AM798" s="247">
        <v>4300</v>
      </c>
      <c r="AO798" s="226" t="s">
        <v>40099</v>
      </c>
      <c r="AP798" s="227">
        <v>1755.72</v>
      </c>
      <c r="AR798" s="207" t="s">
        <v>15408</v>
      </c>
      <c r="AS798" s="208">
        <v>14720</v>
      </c>
      <c r="AT798" s="93"/>
      <c r="AU798" s="199" t="s">
        <v>31877</v>
      </c>
      <c r="AV798" s="200">
        <v>61924</v>
      </c>
      <c r="BA798" t="s">
        <v>9794</v>
      </c>
      <c r="BB798" s="284">
        <v>4729.05</v>
      </c>
      <c r="BD798" s="272" t="s">
        <v>12039</v>
      </c>
      <c r="BE798" s="273">
        <v>182271.88</v>
      </c>
      <c r="BG798" s="244" t="s">
        <v>12538</v>
      </c>
      <c r="BH798" s="245">
        <v>40323</v>
      </c>
      <c r="BJ798" s="230" t="s">
        <v>9521</v>
      </c>
      <c r="BK798" s="231">
        <v>1932.96</v>
      </c>
      <c r="BM798" s="209" t="s">
        <v>8024</v>
      </c>
      <c r="BN798" s="210">
        <v>1223</v>
      </c>
      <c r="BP798" s="195" t="s">
        <v>9433</v>
      </c>
      <c r="BQ798" s="196">
        <v>74326.42</v>
      </c>
    </row>
    <row r="799" spans="5:69" x14ac:dyDescent="0.55000000000000004">
      <c r="E799" t="s">
        <v>46490</v>
      </c>
      <c r="G799" s="284">
        <v>505374.34</v>
      </c>
      <c r="I799" s="282" t="s">
        <v>5841</v>
      </c>
      <c r="J799" s="282"/>
      <c r="K799" s="283">
        <v>93619.68</v>
      </c>
      <c r="M799" s="242" t="s">
        <v>12325</v>
      </c>
      <c r="N799" s="242"/>
      <c r="O799" s="243">
        <v>13441</v>
      </c>
      <c r="Q799" s="224" t="s">
        <v>4323</v>
      </c>
      <c r="R799" s="224"/>
      <c r="S799" s="225">
        <v>2431</v>
      </c>
      <c r="U799" s="203" t="s">
        <v>1242</v>
      </c>
      <c r="V799" s="203"/>
      <c r="W799" s="204">
        <v>81856</v>
      </c>
      <c r="AF799" t="s">
        <v>51597</v>
      </c>
      <c r="AG799" s="284">
        <v>213724.32</v>
      </c>
      <c r="AI799" s="276" t="s">
        <v>66940</v>
      </c>
      <c r="AJ799" s="277">
        <v>7125.4</v>
      </c>
      <c r="AL799" s="246" t="s">
        <v>55810</v>
      </c>
      <c r="AM799" s="247">
        <v>1893.06</v>
      </c>
      <c r="AO799" s="226" t="s">
        <v>44371</v>
      </c>
      <c r="AP799" s="227">
        <v>165.88</v>
      </c>
      <c r="AR799" s="207" t="s">
        <v>15409</v>
      </c>
      <c r="AS799" s="208">
        <v>50013.75</v>
      </c>
      <c r="AT799" s="93"/>
      <c r="AU799" s="199" t="s">
        <v>31878</v>
      </c>
      <c r="AV799" s="200">
        <v>945851.33</v>
      </c>
      <c r="BA799" t="s">
        <v>9798</v>
      </c>
      <c r="BB799" s="284">
        <v>966544.15</v>
      </c>
      <c r="BD799" s="272" t="s">
        <v>12041</v>
      </c>
      <c r="BE799" s="273">
        <v>93619.68</v>
      </c>
      <c r="BG799" s="244" t="s">
        <v>12539</v>
      </c>
      <c r="BH799" s="245">
        <v>13441</v>
      </c>
      <c r="BJ799" s="230" t="s">
        <v>10622</v>
      </c>
      <c r="BK799" s="231">
        <v>2431</v>
      </c>
      <c r="BM799" s="209" t="s">
        <v>8285</v>
      </c>
      <c r="BN799" s="210">
        <v>156</v>
      </c>
      <c r="BP799" s="195" t="s">
        <v>10052</v>
      </c>
      <c r="BQ799" s="196">
        <v>473248.68</v>
      </c>
    </row>
    <row r="800" spans="5:69" x14ac:dyDescent="0.55000000000000004">
      <c r="E800" t="s">
        <v>57041</v>
      </c>
      <c r="G800" s="284">
        <v>411156.2</v>
      </c>
      <c r="I800" s="282" t="s">
        <v>5843</v>
      </c>
      <c r="J800" s="282"/>
      <c r="K800" s="283">
        <v>106322.66</v>
      </c>
      <c r="M800" s="242" t="s">
        <v>12419</v>
      </c>
      <c r="N800" s="242"/>
      <c r="O800" s="243">
        <v>4057</v>
      </c>
      <c r="Q800" s="224" t="s">
        <v>4326</v>
      </c>
      <c r="R800" s="224"/>
      <c r="S800" s="225">
        <v>8840</v>
      </c>
      <c r="U800" s="203" t="s">
        <v>1243</v>
      </c>
      <c r="V800" s="203"/>
      <c r="W800" s="204">
        <v>366181</v>
      </c>
      <c r="AF800" t="s">
        <v>55816</v>
      </c>
      <c r="AG800" s="284">
        <v>9341.6200000000008</v>
      </c>
      <c r="AI800" s="276" t="s">
        <v>70370</v>
      </c>
      <c r="AJ800" s="277">
        <v>13335.66</v>
      </c>
      <c r="AL800" s="246" t="s">
        <v>55811</v>
      </c>
      <c r="AM800" s="247">
        <v>469.94</v>
      </c>
      <c r="AO800" s="226" t="s">
        <v>51567</v>
      </c>
      <c r="AP800" s="227">
        <v>9658.9500000000007</v>
      </c>
      <c r="AR800" s="207" t="s">
        <v>15410</v>
      </c>
      <c r="AS800" s="208">
        <v>653668.18000000005</v>
      </c>
      <c r="AT800" s="93"/>
      <c r="AU800" s="199" t="s">
        <v>13321</v>
      </c>
      <c r="AV800" s="200">
        <v>2157</v>
      </c>
      <c r="BA800" t="s">
        <v>9801</v>
      </c>
      <c r="BB800" s="284">
        <v>3473.15</v>
      </c>
      <c r="BD800" s="272" t="s">
        <v>12043</v>
      </c>
      <c r="BE800" s="273">
        <v>106322.66</v>
      </c>
      <c r="BG800" s="244" t="s">
        <v>12641</v>
      </c>
      <c r="BH800" s="245">
        <v>4057</v>
      </c>
      <c r="BJ800" s="230" t="s">
        <v>10624</v>
      </c>
      <c r="BK800" s="231">
        <v>8840</v>
      </c>
      <c r="BM800" s="209" t="s">
        <v>8507</v>
      </c>
      <c r="BN800" s="210">
        <v>8361</v>
      </c>
      <c r="BP800" s="195" t="s">
        <v>10092</v>
      </c>
      <c r="BQ800" s="196">
        <v>3322</v>
      </c>
    </row>
    <row r="801" spans="5:69" x14ac:dyDescent="0.55000000000000004">
      <c r="E801" t="s">
        <v>57042</v>
      </c>
      <c r="G801" s="284">
        <v>1463559.27</v>
      </c>
      <c r="I801" s="282" t="s">
        <v>46395</v>
      </c>
      <c r="J801" s="282"/>
      <c r="K801" s="283">
        <v>64096.15</v>
      </c>
      <c r="M801" s="242" t="s">
        <v>12420</v>
      </c>
      <c r="N801" s="242"/>
      <c r="O801" s="243">
        <v>6631</v>
      </c>
      <c r="Q801" s="224" t="s">
        <v>4329</v>
      </c>
      <c r="R801" s="224"/>
      <c r="S801" s="225">
        <v>3094</v>
      </c>
      <c r="U801" s="203" t="s">
        <v>1244</v>
      </c>
      <c r="V801" s="203"/>
      <c r="W801" s="204">
        <v>30340.87</v>
      </c>
      <c r="AF801" t="s">
        <v>15510</v>
      </c>
      <c r="AG801" s="284">
        <v>5687.54</v>
      </c>
      <c r="AI801" s="276" t="s">
        <v>70168</v>
      </c>
      <c r="AJ801" s="277">
        <v>44676.04</v>
      </c>
      <c r="AL801" s="246" t="s">
        <v>55812</v>
      </c>
      <c r="AM801" s="247">
        <v>1517.31</v>
      </c>
      <c r="AO801" s="226" t="s">
        <v>38849</v>
      </c>
      <c r="AP801" s="227">
        <v>43435.78</v>
      </c>
      <c r="AR801" s="207" t="s">
        <v>15411</v>
      </c>
      <c r="AS801" s="208">
        <v>57226</v>
      </c>
      <c r="AT801" s="93"/>
      <c r="AU801" s="199" t="s">
        <v>13322</v>
      </c>
      <c r="AV801" s="200">
        <v>33.5</v>
      </c>
      <c r="BA801" t="s">
        <v>9811</v>
      </c>
      <c r="BB801" s="284">
        <v>4951.24</v>
      </c>
      <c r="BD801" s="272" t="s">
        <v>46499</v>
      </c>
      <c r="BE801" s="273">
        <v>64096.15</v>
      </c>
      <c r="BG801" s="244" t="s">
        <v>12642</v>
      </c>
      <c r="BH801" s="245">
        <v>6631</v>
      </c>
      <c r="BJ801" s="230" t="s">
        <v>10627</v>
      </c>
      <c r="BK801" s="231">
        <v>3094</v>
      </c>
      <c r="BM801" s="209" t="s">
        <v>8666</v>
      </c>
      <c r="BN801" s="210">
        <v>2000</v>
      </c>
      <c r="BP801" s="195" t="s">
        <v>10123</v>
      </c>
      <c r="BQ801" s="196">
        <v>9659</v>
      </c>
    </row>
    <row r="802" spans="5:69" x14ac:dyDescent="0.55000000000000004">
      <c r="E802" t="s">
        <v>43513</v>
      </c>
      <c r="G802" s="284">
        <v>89433.59</v>
      </c>
      <c r="I802" s="282" t="s">
        <v>5846</v>
      </c>
      <c r="J802" s="282"/>
      <c r="K802" s="283">
        <v>1146990.0900000001</v>
      </c>
      <c r="M802" s="242" t="s">
        <v>12421</v>
      </c>
      <c r="N802" s="242"/>
      <c r="O802" s="243">
        <v>3079</v>
      </c>
      <c r="Q802" s="224" t="s">
        <v>4331</v>
      </c>
      <c r="R802" s="224"/>
      <c r="S802" s="225">
        <v>1861</v>
      </c>
      <c r="U802" s="203" t="s">
        <v>1245</v>
      </c>
      <c r="V802" s="203"/>
      <c r="W802" s="204">
        <v>4274</v>
      </c>
      <c r="AF802" t="s">
        <v>71240</v>
      </c>
      <c r="AG802" s="284">
        <v>33961.839999999997</v>
      </c>
      <c r="AI802" s="276" t="s">
        <v>70169</v>
      </c>
      <c r="AJ802" s="277">
        <v>2457.02</v>
      </c>
      <c r="AL802" s="246" t="s">
        <v>57215</v>
      </c>
      <c r="AM802" s="247">
        <v>647.86</v>
      </c>
      <c r="AO802" s="226" t="s">
        <v>40100</v>
      </c>
      <c r="AP802" s="227">
        <v>10571.27</v>
      </c>
      <c r="AR802" s="207" t="s">
        <v>15412</v>
      </c>
      <c r="AS802" s="208">
        <v>375</v>
      </c>
      <c r="AT802" s="93"/>
      <c r="AU802" s="199" t="s">
        <v>18231</v>
      </c>
      <c r="AV802" s="200">
        <v>7301.44</v>
      </c>
      <c r="BA802" t="s">
        <v>9814</v>
      </c>
      <c r="BB802" s="284">
        <v>55704.91</v>
      </c>
      <c r="BD802" s="272" t="s">
        <v>12046</v>
      </c>
      <c r="BE802" s="273">
        <v>1146990.0900000001</v>
      </c>
      <c r="BG802" s="244" t="s">
        <v>12643</v>
      </c>
      <c r="BH802" s="245">
        <v>3079</v>
      </c>
      <c r="BJ802" s="230" t="s">
        <v>10629</v>
      </c>
      <c r="BK802" s="231">
        <v>1861</v>
      </c>
      <c r="BM802" s="209" t="s">
        <v>8906</v>
      </c>
      <c r="BN802" s="210">
        <v>2434</v>
      </c>
      <c r="BP802" s="195" t="s">
        <v>10134</v>
      </c>
      <c r="BQ802" s="196">
        <v>554</v>
      </c>
    </row>
    <row r="803" spans="5:69" x14ac:dyDescent="0.55000000000000004">
      <c r="E803" t="s">
        <v>57043</v>
      </c>
      <c r="G803" s="284">
        <v>129840.22</v>
      </c>
      <c r="I803" s="282" t="s">
        <v>5847</v>
      </c>
      <c r="J803" s="282"/>
      <c r="K803" s="283">
        <v>22411.49</v>
      </c>
      <c r="M803" s="242" t="s">
        <v>12328</v>
      </c>
      <c r="N803" s="242"/>
      <c r="O803" s="243">
        <v>91527.71</v>
      </c>
      <c r="Q803" s="224" t="s">
        <v>4235</v>
      </c>
      <c r="R803" s="224"/>
      <c r="S803" s="225">
        <v>20060</v>
      </c>
      <c r="U803" s="203" t="s">
        <v>1246</v>
      </c>
      <c r="V803" s="203"/>
      <c r="W803" s="204">
        <v>431568</v>
      </c>
      <c r="AF803" t="s">
        <v>34547</v>
      </c>
      <c r="AG803" s="284">
        <v>1288.56</v>
      </c>
      <c r="AI803" s="276" t="s">
        <v>69681</v>
      </c>
      <c r="AJ803" s="277">
        <v>3425.54</v>
      </c>
      <c r="AL803" s="246" t="s">
        <v>55813</v>
      </c>
      <c r="AM803" s="247">
        <v>7211.48</v>
      </c>
      <c r="AO803" s="226" t="s">
        <v>40101</v>
      </c>
      <c r="AP803" s="227">
        <v>775.13</v>
      </c>
      <c r="AR803" s="207" t="s">
        <v>15413</v>
      </c>
      <c r="AS803" s="208">
        <v>56444.79</v>
      </c>
      <c r="AT803" s="93"/>
      <c r="AU803" s="199" t="s">
        <v>13323</v>
      </c>
      <c r="AV803" s="200">
        <v>56783.83</v>
      </c>
      <c r="BA803" t="s">
        <v>9815</v>
      </c>
      <c r="BB803" s="284">
        <v>706045.15</v>
      </c>
      <c r="BD803" s="272" t="s">
        <v>12047</v>
      </c>
      <c r="BE803" s="273">
        <v>22411.49</v>
      </c>
      <c r="BG803" s="244" t="s">
        <v>12542</v>
      </c>
      <c r="BH803" s="245">
        <v>91527.71</v>
      </c>
      <c r="BJ803" s="230" t="s">
        <v>10632</v>
      </c>
      <c r="BK803" s="231">
        <v>20060</v>
      </c>
      <c r="BM803" s="209" t="s">
        <v>9247</v>
      </c>
      <c r="BN803" s="210">
        <v>24766.6</v>
      </c>
      <c r="BP803" s="195" t="s">
        <v>8172</v>
      </c>
      <c r="BQ803" s="196">
        <v>1429</v>
      </c>
    </row>
    <row r="804" spans="5:69" x14ac:dyDescent="0.55000000000000004">
      <c r="E804" t="s">
        <v>43876</v>
      </c>
      <c r="G804" s="284">
        <v>9970.81</v>
      </c>
      <c r="I804" s="282" t="s">
        <v>5859</v>
      </c>
      <c r="J804" s="282"/>
      <c r="K804" s="283">
        <v>25237.22</v>
      </c>
      <c r="M804" s="242" t="s">
        <v>12329</v>
      </c>
      <c r="N804" s="242"/>
      <c r="O804" s="243">
        <v>28226</v>
      </c>
      <c r="Q804" s="224" t="s">
        <v>4236</v>
      </c>
      <c r="R804" s="224"/>
      <c r="S804" s="225">
        <v>977.04</v>
      </c>
      <c r="U804" s="203" t="s">
        <v>1247</v>
      </c>
      <c r="V804" s="203"/>
      <c r="W804" s="204">
        <v>21254</v>
      </c>
      <c r="AF804" t="s">
        <v>70363</v>
      </c>
      <c r="AG804" s="284">
        <v>11235.45</v>
      </c>
      <c r="AI804" s="276" t="s">
        <v>69682</v>
      </c>
      <c r="AJ804" s="277">
        <v>1092.51</v>
      </c>
      <c r="AL804" s="246" t="s">
        <v>34516</v>
      </c>
      <c r="AM804" s="247">
        <v>1157059.25</v>
      </c>
      <c r="AO804" s="226" t="s">
        <v>40102</v>
      </c>
      <c r="AP804" s="227">
        <v>2180.25</v>
      </c>
      <c r="AR804" s="207" t="s">
        <v>15414</v>
      </c>
      <c r="AS804" s="208">
        <v>126912.34</v>
      </c>
      <c r="AT804" s="93"/>
      <c r="AU804" s="199" t="s">
        <v>13324</v>
      </c>
      <c r="AV804" s="200">
        <v>329021.87</v>
      </c>
      <c r="BA804" t="s">
        <v>9817</v>
      </c>
      <c r="BB804" s="284">
        <v>2194.84</v>
      </c>
      <c r="BD804" s="272" t="s">
        <v>12059</v>
      </c>
      <c r="BE804" s="273">
        <v>25237.22</v>
      </c>
      <c r="BG804" s="244" t="s">
        <v>12543</v>
      </c>
      <c r="BH804" s="245">
        <v>28226</v>
      </c>
      <c r="BJ804" s="230" t="s">
        <v>9523</v>
      </c>
      <c r="BK804" s="231">
        <v>977.04</v>
      </c>
      <c r="BM804" s="209" t="s">
        <v>10592</v>
      </c>
      <c r="BN804" s="210">
        <v>625.77</v>
      </c>
      <c r="BP804" s="195" t="s">
        <v>10425</v>
      </c>
      <c r="BQ804" s="196">
        <v>6709</v>
      </c>
    </row>
    <row r="805" spans="5:69" x14ac:dyDescent="0.55000000000000004">
      <c r="G805" s="284"/>
      <c r="I805" s="282" t="s">
        <v>5848</v>
      </c>
      <c r="J805" s="282"/>
      <c r="K805" s="283">
        <v>1053227.19</v>
      </c>
      <c r="M805" s="242" t="s">
        <v>12425</v>
      </c>
      <c r="N805" s="242"/>
      <c r="O805" s="243">
        <v>1116</v>
      </c>
      <c r="Q805" s="224" t="s">
        <v>4237</v>
      </c>
      <c r="R805" s="224"/>
      <c r="S805" s="225">
        <v>146304</v>
      </c>
      <c r="U805" s="203" t="s">
        <v>1248</v>
      </c>
      <c r="V805" s="203"/>
      <c r="W805" s="204">
        <v>134363.10999999999</v>
      </c>
      <c r="AF805" t="s">
        <v>33115</v>
      </c>
      <c r="AG805">
        <v>958.09</v>
      </c>
      <c r="AI805" s="276" t="s">
        <v>61288</v>
      </c>
      <c r="AJ805" s="277">
        <v>115468.35</v>
      </c>
      <c r="AL805" s="246" t="s">
        <v>40099</v>
      </c>
      <c r="AM805" s="247">
        <v>16195.23</v>
      </c>
      <c r="AO805" s="226" t="s">
        <v>51568</v>
      </c>
      <c r="AP805" s="227">
        <v>307.35000000000002</v>
      </c>
      <c r="AR805" s="207" t="s">
        <v>13038</v>
      </c>
      <c r="AS805" s="208">
        <v>74928.7</v>
      </c>
      <c r="AT805" s="93"/>
      <c r="AU805" s="199" t="s">
        <v>18235</v>
      </c>
      <c r="AV805" s="200">
        <v>197989.02</v>
      </c>
      <c r="BA805" t="s">
        <v>9818</v>
      </c>
      <c r="BB805" s="284">
        <v>1126.29</v>
      </c>
      <c r="BD805" s="272" t="s">
        <v>12048</v>
      </c>
      <c r="BE805" s="273">
        <v>1053227.19</v>
      </c>
      <c r="BG805" s="244" t="s">
        <v>12648</v>
      </c>
      <c r="BH805" s="245">
        <v>1116</v>
      </c>
      <c r="BJ805" s="230" t="s">
        <v>10633</v>
      </c>
      <c r="BK805" s="231">
        <v>146304</v>
      </c>
      <c r="BM805" s="209" t="s">
        <v>11048</v>
      </c>
      <c r="BN805" s="210">
        <v>9666</v>
      </c>
      <c r="BP805" s="195" t="s">
        <v>10436</v>
      </c>
      <c r="BQ805" s="196">
        <v>50578</v>
      </c>
    </row>
    <row r="806" spans="5:69" x14ac:dyDescent="0.55000000000000004">
      <c r="G806" s="284"/>
      <c r="I806" s="282" t="s">
        <v>5849</v>
      </c>
      <c r="J806" s="282"/>
      <c r="K806" s="283">
        <v>67718.820000000007</v>
      </c>
      <c r="M806" s="242" t="s">
        <v>12330</v>
      </c>
      <c r="N806" s="242"/>
      <c r="O806" s="243">
        <v>27343</v>
      </c>
      <c r="Q806" s="224" t="s">
        <v>4333</v>
      </c>
      <c r="R806" s="224"/>
      <c r="S806" s="225">
        <v>450</v>
      </c>
      <c r="U806" s="203" t="s">
        <v>1249</v>
      </c>
      <c r="V806" s="203"/>
      <c r="W806" s="204">
        <v>25638</v>
      </c>
      <c r="AF806" t="s">
        <v>33116</v>
      </c>
      <c r="AG806" s="284">
        <v>2968.3</v>
      </c>
      <c r="AI806" s="276" t="s">
        <v>69683</v>
      </c>
      <c r="AJ806" s="277">
        <v>181.4</v>
      </c>
      <c r="AL806" s="246" t="s">
        <v>15408</v>
      </c>
      <c r="AM806" s="247">
        <v>5586.69</v>
      </c>
      <c r="AO806" s="226" t="s">
        <v>51569</v>
      </c>
      <c r="AP806" s="227">
        <v>10204.68</v>
      </c>
      <c r="AR806" s="207" t="s">
        <v>15415</v>
      </c>
      <c r="AS806" s="208">
        <v>13200</v>
      </c>
      <c r="AT806" s="93"/>
      <c r="AU806" s="199" t="s">
        <v>31879</v>
      </c>
      <c r="AV806" s="200">
        <v>73222.62</v>
      </c>
      <c r="BA806" t="s">
        <v>9820</v>
      </c>
      <c r="BB806" s="284">
        <v>633621.46</v>
      </c>
      <c r="BD806" s="272" t="s">
        <v>12049</v>
      </c>
      <c r="BE806" s="273">
        <v>67718.820000000007</v>
      </c>
      <c r="BG806" s="244" t="s">
        <v>12544</v>
      </c>
      <c r="BH806" s="245">
        <v>27343</v>
      </c>
      <c r="BJ806" s="230" t="s">
        <v>10634</v>
      </c>
      <c r="BK806" s="231">
        <v>450</v>
      </c>
      <c r="BM806" s="209" t="s">
        <v>9705</v>
      </c>
      <c r="BN806" s="210">
        <v>1141</v>
      </c>
      <c r="BP806" s="195" t="s">
        <v>10053</v>
      </c>
      <c r="BQ806" s="196">
        <v>72251</v>
      </c>
    </row>
    <row r="807" spans="5:69" x14ac:dyDescent="0.55000000000000004">
      <c r="G807" s="284"/>
      <c r="I807" s="282" t="s">
        <v>5850</v>
      </c>
      <c r="J807" s="282"/>
      <c r="K807" s="283">
        <v>13960746.9</v>
      </c>
      <c r="M807" s="242" t="s">
        <v>12331</v>
      </c>
      <c r="N807" s="242"/>
      <c r="O807" s="243">
        <v>118930</v>
      </c>
      <c r="Q807" s="224" t="s">
        <v>4238</v>
      </c>
      <c r="R807" s="224"/>
      <c r="S807" s="225">
        <v>21344.17</v>
      </c>
      <c r="U807" s="203" t="s">
        <v>1250</v>
      </c>
      <c r="V807" s="203"/>
      <c r="W807" s="204">
        <v>467508</v>
      </c>
      <c r="AF807" t="s">
        <v>33117</v>
      </c>
      <c r="AG807" s="284">
        <v>40525.43</v>
      </c>
      <c r="AI807" s="276" t="s">
        <v>58433</v>
      </c>
      <c r="AJ807" s="277">
        <v>9192.2199999999993</v>
      </c>
      <c r="AL807" s="246" t="s">
        <v>38849</v>
      </c>
      <c r="AM807" s="247">
        <v>20925.61</v>
      </c>
      <c r="AO807" s="226" t="s">
        <v>51570</v>
      </c>
      <c r="AP807" s="227">
        <v>758.37</v>
      </c>
      <c r="AR807" s="207" t="s">
        <v>15416</v>
      </c>
      <c r="AS807" s="208">
        <v>258.26</v>
      </c>
      <c r="AT807" s="93"/>
      <c r="AU807" s="199" t="s">
        <v>18238</v>
      </c>
      <c r="AV807" s="200">
        <v>93.1</v>
      </c>
      <c r="BA807" t="s">
        <v>9821</v>
      </c>
      <c r="BB807" s="284">
        <v>63542.25</v>
      </c>
      <c r="BD807" s="272" t="s">
        <v>12050</v>
      </c>
      <c r="BE807" s="273">
        <v>13960746.9</v>
      </c>
      <c r="BG807" s="244" t="s">
        <v>12545</v>
      </c>
      <c r="BH807" s="245">
        <v>118930</v>
      </c>
      <c r="BJ807" s="230" t="s">
        <v>10635</v>
      </c>
      <c r="BK807" s="231">
        <v>21344.17</v>
      </c>
      <c r="BM807" s="209" t="s">
        <v>11495</v>
      </c>
      <c r="BN807" s="210">
        <v>61619.76</v>
      </c>
      <c r="BP807" s="195" t="s">
        <v>7672</v>
      </c>
      <c r="BQ807" s="196">
        <v>87265.02</v>
      </c>
    </row>
    <row r="808" spans="5:69" x14ac:dyDescent="0.55000000000000004">
      <c r="G808" s="284"/>
      <c r="I808" s="282" t="s">
        <v>5851</v>
      </c>
      <c r="J808" s="282"/>
      <c r="K808" s="283">
        <v>451638.82</v>
      </c>
      <c r="M808" s="242" t="s">
        <v>12427</v>
      </c>
      <c r="N808" s="242"/>
      <c r="O808" s="243">
        <v>5596</v>
      </c>
      <c r="Q808" s="224" t="s">
        <v>4334</v>
      </c>
      <c r="R808" s="224"/>
      <c r="S808" s="225">
        <v>2246</v>
      </c>
      <c r="U808" s="203" t="s">
        <v>1251</v>
      </c>
      <c r="V808" s="203"/>
      <c r="W808" s="204">
        <v>3849</v>
      </c>
      <c r="AF808" t="s">
        <v>34552</v>
      </c>
      <c r="AG808" s="284">
        <v>1539.17</v>
      </c>
      <c r="AI808" s="276" t="s">
        <v>61289</v>
      </c>
      <c r="AJ808" s="277">
        <v>29082.54</v>
      </c>
      <c r="AL808" s="246" t="s">
        <v>63946</v>
      </c>
      <c r="AM808" s="247">
        <v>13441</v>
      </c>
      <c r="AO808" s="226" t="s">
        <v>51571</v>
      </c>
      <c r="AP808" s="227">
        <v>2025.75</v>
      </c>
      <c r="AR808" s="207" t="s">
        <v>15417</v>
      </c>
      <c r="AS808" s="208">
        <v>22971.95</v>
      </c>
      <c r="AT808" s="93"/>
      <c r="AU808" s="199" t="s">
        <v>13325</v>
      </c>
      <c r="AV808" s="200">
        <v>50827.16</v>
      </c>
      <c r="BA808" t="s">
        <v>9824</v>
      </c>
      <c r="BB808">
        <v>250</v>
      </c>
      <c r="BD808" s="272" t="s">
        <v>12051</v>
      </c>
      <c r="BE808" s="273">
        <v>451638.82</v>
      </c>
      <c r="BG808" s="244" t="s">
        <v>12650</v>
      </c>
      <c r="BH808" s="245">
        <v>5596</v>
      </c>
      <c r="BJ808" s="230" t="s">
        <v>10636</v>
      </c>
      <c r="BK808" s="231">
        <v>2246</v>
      </c>
      <c r="BM808" s="209" t="s">
        <v>9794</v>
      </c>
      <c r="BN808" s="210">
        <v>114164.13</v>
      </c>
      <c r="BP808" s="195" t="s">
        <v>10426</v>
      </c>
      <c r="BQ808" s="196">
        <v>432086</v>
      </c>
    </row>
    <row r="809" spans="5:69" x14ac:dyDescent="0.55000000000000004">
      <c r="G809" s="284"/>
      <c r="I809" s="282" t="s">
        <v>5852</v>
      </c>
      <c r="J809" s="282"/>
      <c r="K809" s="283">
        <v>391355.47</v>
      </c>
      <c r="M809" s="242" t="s">
        <v>12333</v>
      </c>
      <c r="N809" s="242"/>
      <c r="O809" s="243">
        <v>6441.5</v>
      </c>
      <c r="Q809" s="224" t="s">
        <v>3552</v>
      </c>
      <c r="R809" s="224"/>
      <c r="S809" s="225">
        <v>1420.54</v>
      </c>
      <c r="U809" s="203" t="s">
        <v>1252</v>
      </c>
      <c r="V809" s="203"/>
      <c r="W809" s="204">
        <v>10695</v>
      </c>
      <c r="AF809" t="s">
        <v>57245</v>
      </c>
      <c r="AG809" s="284">
        <v>5600</v>
      </c>
      <c r="AI809" s="276" t="s">
        <v>61794</v>
      </c>
      <c r="AJ809" s="277">
        <v>752.14</v>
      </c>
      <c r="AL809" s="246" t="s">
        <v>51569</v>
      </c>
      <c r="AM809" s="247">
        <v>1561.4</v>
      </c>
      <c r="AO809" s="226" t="s">
        <v>51572</v>
      </c>
      <c r="AP809" s="227">
        <v>653.77</v>
      </c>
      <c r="AR809" s="207" t="s">
        <v>13039</v>
      </c>
      <c r="AS809" s="208">
        <v>166102.9</v>
      </c>
      <c r="AT809" s="93"/>
      <c r="AU809" s="199" t="s">
        <v>13326</v>
      </c>
      <c r="AV809" s="200">
        <v>112433.09</v>
      </c>
      <c r="BA809" t="s">
        <v>9826</v>
      </c>
      <c r="BB809">
        <v>18.399999999999999</v>
      </c>
      <c r="BD809" s="272" t="s">
        <v>12052</v>
      </c>
      <c r="BE809" s="273">
        <v>391355.47</v>
      </c>
      <c r="BG809" s="244" t="s">
        <v>12547</v>
      </c>
      <c r="BH809" s="245">
        <v>6441.5</v>
      </c>
      <c r="BJ809" s="230" t="s">
        <v>9525</v>
      </c>
      <c r="BK809" s="231">
        <v>1420.54</v>
      </c>
      <c r="BM809" s="209" t="s">
        <v>6649</v>
      </c>
      <c r="BN809" s="210">
        <v>35767.72</v>
      </c>
      <c r="BP809" s="195" t="s">
        <v>9434</v>
      </c>
      <c r="BQ809" s="196">
        <v>7069.44</v>
      </c>
    </row>
    <row r="810" spans="5:69" x14ac:dyDescent="0.55000000000000004">
      <c r="G810" s="284"/>
      <c r="I810" s="282" t="s">
        <v>5853</v>
      </c>
      <c r="J810" s="282"/>
      <c r="K810" s="283">
        <v>14024606.24</v>
      </c>
      <c r="M810" s="242" t="s">
        <v>12334</v>
      </c>
      <c r="N810" s="242"/>
      <c r="O810" s="243">
        <v>52419</v>
      </c>
      <c r="Q810" s="224" t="s">
        <v>4335</v>
      </c>
      <c r="R810" s="224"/>
      <c r="S810" s="225">
        <v>1426</v>
      </c>
      <c r="U810" s="203" t="s">
        <v>1253</v>
      </c>
      <c r="V810" s="203"/>
      <c r="W810" s="204">
        <v>72917</v>
      </c>
      <c r="AF810" t="s">
        <v>71241</v>
      </c>
      <c r="AG810" s="284">
        <v>6005.51</v>
      </c>
      <c r="AI810" s="276" t="s">
        <v>66493</v>
      </c>
      <c r="AJ810" s="277">
        <v>88518</v>
      </c>
      <c r="AL810" s="246" t="s">
        <v>51570</v>
      </c>
      <c r="AM810" s="247">
        <v>87.27</v>
      </c>
      <c r="AO810" s="226" t="s">
        <v>51573</v>
      </c>
      <c r="AP810" s="227">
        <v>34916.26</v>
      </c>
      <c r="AR810" s="207" t="s">
        <v>15418</v>
      </c>
      <c r="AS810" s="208">
        <v>211808.94</v>
      </c>
      <c r="AT810" s="93"/>
      <c r="AU810" s="199" t="s">
        <v>13327</v>
      </c>
      <c r="AV810" s="200">
        <v>2157</v>
      </c>
      <c r="BA810" t="s">
        <v>9828</v>
      </c>
      <c r="BB810" s="284">
        <v>302240.34000000003</v>
      </c>
      <c r="BD810" s="272" t="s">
        <v>12053</v>
      </c>
      <c r="BE810" s="273">
        <v>14024606.24</v>
      </c>
      <c r="BG810" s="244" t="s">
        <v>12548</v>
      </c>
      <c r="BH810" s="245">
        <v>52419</v>
      </c>
      <c r="BJ810" s="230" t="s">
        <v>10637</v>
      </c>
      <c r="BK810" s="231">
        <v>1426</v>
      </c>
      <c r="BM810" s="209" t="s">
        <v>7072</v>
      </c>
      <c r="BN810" s="210">
        <v>5480</v>
      </c>
      <c r="BP810" s="195" t="s">
        <v>10054</v>
      </c>
      <c r="BQ810" s="196">
        <v>526420.46</v>
      </c>
    </row>
    <row r="811" spans="5:69" x14ac:dyDescent="0.55000000000000004">
      <c r="G811" s="284"/>
      <c r="I811" s="282" t="s">
        <v>5854</v>
      </c>
      <c r="J811" s="282"/>
      <c r="K811" s="283">
        <v>16756911.720000001</v>
      </c>
      <c r="M811" s="242" t="s">
        <v>12335</v>
      </c>
      <c r="N811" s="242"/>
      <c r="O811" s="243">
        <v>1000</v>
      </c>
      <c r="Q811" s="224" t="s">
        <v>3554</v>
      </c>
      <c r="R811" s="224"/>
      <c r="S811" s="225">
        <v>15026</v>
      </c>
      <c r="U811" s="203" t="s">
        <v>1254</v>
      </c>
      <c r="V811" s="203"/>
      <c r="W811" s="204">
        <v>187403</v>
      </c>
      <c r="AF811" t="s">
        <v>71242</v>
      </c>
      <c r="AG811" s="284">
        <v>1643.77</v>
      </c>
      <c r="AI811" s="276" t="s">
        <v>70371</v>
      </c>
      <c r="AJ811" s="277">
        <v>132.81</v>
      </c>
      <c r="AL811" s="246" t="s">
        <v>51571</v>
      </c>
      <c r="AM811" s="247">
        <v>279.5</v>
      </c>
      <c r="AO811" s="226" t="s">
        <v>51574</v>
      </c>
      <c r="AP811" s="227">
        <v>15899.32</v>
      </c>
      <c r="AR811" s="207" t="s">
        <v>15419</v>
      </c>
      <c r="AS811" s="208">
        <v>7420.57</v>
      </c>
      <c r="AT811" s="93"/>
      <c r="AU811" s="199" t="s">
        <v>31880</v>
      </c>
      <c r="AV811" s="200">
        <v>63043.68</v>
      </c>
      <c r="BA811" t="s">
        <v>9829</v>
      </c>
      <c r="BB811" s="284">
        <v>33753.43</v>
      </c>
      <c r="BD811" s="272" t="s">
        <v>12054</v>
      </c>
      <c r="BE811" s="273">
        <v>16756911.720000001</v>
      </c>
      <c r="BG811" s="244" t="s">
        <v>12549</v>
      </c>
      <c r="BH811" s="245">
        <v>1000</v>
      </c>
      <c r="BJ811" s="230" t="s">
        <v>9527</v>
      </c>
      <c r="BK811" s="231">
        <v>15026</v>
      </c>
      <c r="BM811" s="209" t="s">
        <v>7315</v>
      </c>
      <c r="BN811" s="210">
        <v>29846</v>
      </c>
      <c r="BP811" s="195" t="s">
        <v>10427</v>
      </c>
      <c r="BQ811" s="196">
        <v>40600</v>
      </c>
    </row>
    <row r="812" spans="5:69" x14ac:dyDescent="0.55000000000000004">
      <c r="G812" s="284"/>
      <c r="I812" s="282" t="s">
        <v>5855</v>
      </c>
      <c r="J812" s="282"/>
      <c r="K812" s="283">
        <v>1065531.9099999999</v>
      </c>
      <c r="M812" s="242" t="s">
        <v>12337</v>
      </c>
      <c r="N812" s="242"/>
      <c r="O812" s="243">
        <v>8317</v>
      </c>
      <c r="Q812" s="224" t="s">
        <v>4239</v>
      </c>
      <c r="R812" s="224"/>
      <c r="S812" s="225">
        <v>28600.28</v>
      </c>
      <c r="U812" s="203" t="s">
        <v>1255</v>
      </c>
      <c r="V812" s="203"/>
      <c r="W812" s="204">
        <v>7024.15</v>
      </c>
      <c r="AF812" t="s">
        <v>71243</v>
      </c>
      <c r="AG812">
        <v>125.74</v>
      </c>
      <c r="AI812" s="276" t="s">
        <v>61795</v>
      </c>
      <c r="AJ812" s="277">
        <v>22714.66</v>
      </c>
      <c r="AL812" s="246" t="s">
        <v>51574</v>
      </c>
      <c r="AM812" s="247">
        <v>3814.44</v>
      </c>
      <c r="AO812" s="226" t="s">
        <v>51575</v>
      </c>
      <c r="AP812" s="227">
        <v>1070.4000000000001</v>
      </c>
      <c r="AR812" s="207" t="s">
        <v>15420</v>
      </c>
      <c r="AS812" s="208">
        <v>16706.18</v>
      </c>
      <c r="AT812" s="93"/>
      <c r="AU812" s="199" t="s">
        <v>18249</v>
      </c>
      <c r="AV812" s="200">
        <v>29511.26</v>
      </c>
      <c r="BA812" t="s">
        <v>9830</v>
      </c>
      <c r="BB812" s="284">
        <v>412786</v>
      </c>
      <c r="BD812" s="272" t="s">
        <v>12055</v>
      </c>
      <c r="BE812" s="273">
        <v>1065531.9099999999</v>
      </c>
      <c r="BG812" s="244" t="s">
        <v>12552</v>
      </c>
      <c r="BH812" s="245">
        <v>8317</v>
      </c>
      <c r="BJ812" s="230" t="s">
        <v>10638</v>
      </c>
      <c r="BK812" s="231">
        <v>28600.28</v>
      </c>
      <c r="BM812" s="209" t="s">
        <v>7730</v>
      </c>
      <c r="BN812" s="210">
        <v>45410</v>
      </c>
      <c r="BP812" s="195" t="s">
        <v>10055</v>
      </c>
      <c r="BQ812" s="196">
        <v>40600</v>
      </c>
    </row>
    <row r="813" spans="5:69" x14ac:dyDescent="0.55000000000000004">
      <c r="G813" s="284"/>
      <c r="I813" s="282" t="s">
        <v>5857</v>
      </c>
      <c r="J813" s="282"/>
      <c r="K813" s="283">
        <v>3583979.26</v>
      </c>
      <c r="M813" s="242" t="s">
        <v>12432</v>
      </c>
      <c r="N813" s="242"/>
      <c r="O813" s="243">
        <v>2</v>
      </c>
      <c r="Q813" s="224" t="s">
        <v>4240</v>
      </c>
      <c r="R813" s="224"/>
      <c r="S813" s="225">
        <v>4213</v>
      </c>
      <c r="U813" s="203" t="s">
        <v>1256</v>
      </c>
      <c r="V813" s="203"/>
      <c r="W813" s="204">
        <v>348771.52</v>
      </c>
      <c r="AF813" t="s">
        <v>71244</v>
      </c>
      <c r="AG813">
        <v>395.16</v>
      </c>
      <c r="AI813" s="276" t="s">
        <v>58837</v>
      </c>
      <c r="AJ813" s="277">
        <v>62084.53</v>
      </c>
      <c r="AL813" s="246" t="s">
        <v>63613</v>
      </c>
      <c r="AM813" s="247">
        <v>5700.48</v>
      </c>
      <c r="AO813" s="226" t="s">
        <v>51576</v>
      </c>
      <c r="AP813" s="227">
        <v>3017.76</v>
      </c>
      <c r="AR813" s="207" t="s">
        <v>13040</v>
      </c>
      <c r="AS813" s="208">
        <v>463990.43</v>
      </c>
      <c r="AT813" s="93"/>
      <c r="AU813" s="199" t="s">
        <v>13328</v>
      </c>
      <c r="AV813" s="200">
        <v>33.5</v>
      </c>
      <c r="BA813" t="s">
        <v>9833</v>
      </c>
      <c r="BB813" s="284">
        <v>94134.21</v>
      </c>
      <c r="BD813" s="272" t="s">
        <v>12057</v>
      </c>
      <c r="BE813" s="273">
        <v>3583979.26</v>
      </c>
      <c r="BG813" s="244" t="s">
        <v>12656</v>
      </c>
      <c r="BH813" s="245">
        <v>2</v>
      </c>
      <c r="BJ813" s="230" t="s">
        <v>10639</v>
      </c>
      <c r="BK813" s="231">
        <v>4213</v>
      </c>
      <c r="BM813" s="209" t="s">
        <v>8025</v>
      </c>
      <c r="BN813" s="210">
        <v>409.8</v>
      </c>
      <c r="BP813" s="195" t="s">
        <v>10428</v>
      </c>
      <c r="BQ813" s="196">
        <v>34927</v>
      </c>
    </row>
    <row r="814" spans="5:69" x14ac:dyDescent="0.55000000000000004">
      <c r="G814" s="284"/>
      <c r="I814" s="282" t="s">
        <v>5858</v>
      </c>
      <c r="J814" s="282"/>
      <c r="K814" s="283">
        <v>1776549.44</v>
      </c>
      <c r="M814" s="242" t="s">
        <v>12339</v>
      </c>
      <c r="N814" s="242"/>
      <c r="O814" s="243">
        <v>67139.25</v>
      </c>
      <c r="Q814" s="224" t="s">
        <v>3555</v>
      </c>
      <c r="R814" s="224"/>
      <c r="S814" s="225">
        <v>1212.1400000000001</v>
      </c>
      <c r="U814" s="203" t="s">
        <v>1257</v>
      </c>
      <c r="V814" s="203"/>
      <c r="W814" s="204">
        <v>90666</v>
      </c>
      <c r="AF814" t="s">
        <v>71245</v>
      </c>
      <c r="AG814" s="284">
        <v>1078.23</v>
      </c>
      <c r="AI814" s="276" t="s">
        <v>69932</v>
      </c>
      <c r="AJ814" s="277">
        <v>-1985.57</v>
      </c>
      <c r="AL814" s="246" t="s">
        <v>51575</v>
      </c>
      <c r="AM814" s="247">
        <v>727.85</v>
      </c>
      <c r="AO814" s="226" t="s">
        <v>44372</v>
      </c>
      <c r="AP814" s="227">
        <v>3209</v>
      </c>
      <c r="AR814" s="207" t="s">
        <v>15421</v>
      </c>
      <c r="AS814" s="208">
        <v>11500</v>
      </c>
      <c r="AT814" s="93"/>
      <c r="AU814" s="199" t="s">
        <v>18251</v>
      </c>
      <c r="AV814" s="200">
        <v>104717.74</v>
      </c>
      <c r="BA814" t="s">
        <v>9835</v>
      </c>
      <c r="BB814" s="284">
        <v>24099.77</v>
      </c>
      <c r="BD814" s="272" t="s">
        <v>12058</v>
      </c>
      <c r="BE814" s="273">
        <v>1776549.44</v>
      </c>
      <c r="BG814" s="244" t="s">
        <v>12554</v>
      </c>
      <c r="BH814" s="245">
        <v>67139.25</v>
      </c>
      <c r="BJ814" s="230" t="s">
        <v>9528</v>
      </c>
      <c r="BK814" s="231">
        <v>1212.1400000000001</v>
      </c>
      <c r="BM814" s="209" t="s">
        <v>8508</v>
      </c>
      <c r="BN814" s="210">
        <v>70684</v>
      </c>
      <c r="BP814" s="195" t="s">
        <v>10056</v>
      </c>
      <c r="BQ814" s="196">
        <v>34927</v>
      </c>
    </row>
    <row r="815" spans="5:69" x14ac:dyDescent="0.55000000000000004">
      <c r="G815" s="284"/>
      <c r="I815" s="282" t="s">
        <v>12773</v>
      </c>
      <c r="J815" s="282"/>
      <c r="K815" s="283">
        <v>41706.1</v>
      </c>
      <c r="M815" s="242" t="s">
        <v>12340</v>
      </c>
      <c r="N815" s="242"/>
      <c r="O815" s="243">
        <v>-17970.72</v>
      </c>
      <c r="Q815" s="224" t="s">
        <v>4338</v>
      </c>
      <c r="R815" s="224"/>
      <c r="S815" s="225">
        <v>278</v>
      </c>
      <c r="U815" s="203" t="s">
        <v>1258</v>
      </c>
      <c r="V815" s="203"/>
      <c r="W815" s="204">
        <v>11243</v>
      </c>
      <c r="AF815" t="s">
        <v>49628</v>
      </c>
      <c r="AG815" s="284">
        <v>72246.33</v>
      </c>
      <c r="AI815" s="276" t="s">
        <v>47774</v>
      </c>
      <c r="AJ815" s="277">
        <v>55426</v>
      </c>
      <c r="AL815" s="246" t="s">
        <v>51576</v>
      </c>
      <c r="AM815" s="247">
        <v>1948.27</v>
      </c>
      <c r="AO815" s="226" t="s">
        <v>34517</v>
      </c>
      <c r="AP815" s="227">
        <v>52340</v>
      </c>
      <c r="AR815" s="207" t="s">
        <v>15422</v>
      </c>
      <c r="AS815" s="208">
        <v>1000</v>
      </c>
      <c r="AT815" s="93"/>
      <c r="AU815" s="199" t="s">
        <v>13329</v>
      </c>
      <c r="AV815" s="200">
        <v>6061.13</v>
      </c>
      <c r="BA815" t="s">
        <v>9838</v>
      </c>
      <c r="BB815" s="284">
        <v>18424.68</v>
      </c>
      <c r="BD815" s="272" t="s">
        <v>12850</v>
      </c>
      <c r="BE815" s="273">
        <v>41706.1</v>
      </c>
      <c r="BG815" s="244" t="s">
        <v>12555</v>
      </c>
      <c r="BH815" s="245">
        <v>-17970.72</v>
      </c>
      <c r="BJ815" s="230" t="s">
        <v>10644</v>
      </c>
      <c r="BK815" s="231">
        <v>278</v>
      </c>
      <c r="BM815" s="209" t="s">
        <v>8667</v>
      </c>
      <c r="BN815" s="210">
        <v>2000</v>
      </c>
      <c r="BP815" s="195" t="s">
        <v>7674</v>
      </c>
      <c r="BQ815" s="196">
        <v>181747.52</v>
      </c>
    </row>
    <row r="816" spans="5:69" x14ac:dyDescent="0.55000000000000004">
      <c r="I816" s="282" t="s">
        <v>12776</v>
      </c>
      <c r="J816" s="282"/>
      <c r="K816" s="283">
        <v>215967.82</v>
      </c>
      <c r="M816" s="242" t="s">
        <v>12341</v>
      </c>
      <c r="N816" s="242"/>
      <c r="O816" s="243">
        <v>3445</v>
      </c>
      <c r="Q816" s="224" t="s">
        <v>4243</v>
      </c>
      <c r="R816" s="224"/>
      <c r="S816" s="225">
        <v>25771</v>
      </c>
      <c r="U816" s="203" t="s">
        <v>1259</v>
      </c>
      <c r="V816" s="203"/>
      <c r="W816" s="204">
        <v>4380</v>
      </c>
      <c r="AF816" t="s">
        <v>71246</v>
      </c>
      <c r="AG816" s="284">
        <v>38510.730000000003</v>
      </c>
      <c r="AI816" s="276" t="s">
        <v>63980</v>
      </c>
      <c r="AJ816" s="277">
        <v>-1712.81</v>
      </c>
      <c r="AL816" s="246" t="s">
        <v>58428</v>
      </c>
      <c r="AM816" s="247">
        <v>11347</v>
      </c>
      <c r="AO816" s="226" t="s">
        <v>34518</v>
      </c>
      <c r="AP816" s="227">
        <v>321677.96000000002</v>
      </c>
      <c r="AR816" s="207" t="s">
        <v>15423</v>
      </c>
      <c r="AS816" s="208">
        <v>4000</v>
      </c>
      <c r="AT816" s="93"/>
      <c r="AU816" s="199" t="s">
        <v>18256</v>
      </c>
      <c r="AV816" s="200">
        <v>61924</v>
      </c>
      <c r="BA816" t="s">
        <v>9839</v>
      </c>
      <c r="BB816" s="284">
        <v>44724.15</v>
      </c>
      <c r="BD816" s="272" t="s">
        <v>12853</v>
      </c>
      <c r="BE816" s="273">
        <v>215967.82</v>
      </c>
      <c r="BG816" s="244" t="s">
        <v>12556</v>
      </c>
      <c r="BH816" s="245">
        <v>3445</v>
      </c>
      <c r="BJ816" s="230" t="s">
        <v>10645</v>
      </c>
      <c r="BK816" s="231">
        <v>25771</v>
      </c>
      <c r="BM816" s="209" t="s">
        <v>8907</v>
      </c>
      <c r="BN816" s="210">
        <v>28261</v>
      </c>
      <c r="BP816" s="195" t="s">
        <v>8176</v>
      </c>
      <c r="BQ816" s="196">
        <v>27274.9</v>
      </c>
    </row>
    <row r="817" spans="9:69" x14ac:dyDescent="0.55000000000000004">
      <c r="I817" s="282" t="s">
        <v>12777</v>
      </c>
      <c r="J817" s="282"/>
      <c r="K817" s="283">
        <v>102410.61</v>
      </c>
      <c r="M817" s="242" t="s">
        <v>12435</v>
      </c>
      <c r="N817" s="242"/>
      <c r="O817" s="243">
        <v>1575</v>
      </c>
      <c r="Q817" s="224" t="s">
        <v>4244</v>
      </c>
      <c r="R817" s="224"/>
      <c r="S817" s="225">
        <v>265973.40999999997</v>
      </c>
      <c r="U817" s="203" t="s">
        <v>1260</v>
      </c>
      <c r="V817" s="203"/>
      <c r="W817" s="204">
        <v>36204</v>
      </c>
      <c r="AF817" t="s">
        <v>71247</v>
      </c>
      <c r="AG817" s="284">
        <v>7045.07</v>
      </c>
      <c r="AI817" s="276" t="s">
        <v>57252</v>
      </c>
      <c r="AJ817" s="277">
        <v>145</v>
      </c>
      <c r="AL817" s="246" t="s">
        <v>34518</v>
      </c>
      <c r="AM817" s="247">
        <v>532658.46</v>
      </c>
      <c r="AO817" s="226" t="s">
        <v>35993</v>
      </c>
      <c r="AP817" s="227">
        <v>39259</v>
      </c>
      <c r="AR817" s="207" t="s">
        <v>15424</v>
      </c>
      <c r="AS817" s="208">
        <v>500</v>
      </c>
      <c r="AT817" s="93"/>
      <c r="AU817" s="199" t="s">
        <v>31881</v>
      </c>
      <c r="AV817" s="200">
        <v>945851.33</v>
      </c>
      <c r="BA817" t="s">
        <v>9849</v>
      </c>
      <c r="BB817" s="284">
        <v>71104.399999999994</v>
      </c>
      <c r="BD817" s="272" t="s">
        <v>12854</v>
      </c>
      <c r="BE817" s="273">
        <v>102410.61</v>
      </c>
      <c r="BG817" s="244" t="s">
        <v>12659</v>
      </c>
      <c r="BH817" s="245">
        <v>1575</v>
      </c>
      <c r="BJ817" s="230" t="s">
        <v>10647</v>
      </c>
      <c r="BK817" s="231">
        <v>265973.40999999997</v>
      </c>
      <c r="BM817" s="209" t="s">
        <v>9248</v>
      </c>
      <c r="BN817" s="210">
        <v>136801.87</v>
      </c>
      <c r="BP817" s="195" t="s">
        <v>10429</v>
      </c>
      <c r="BQ817" s="196">
        <v>204016</v>
      </c>
    </row>
    <row r="818" spans="9:69" x14ac:dyDescent="0.55000000000000004">
      <c r="I818" s="282" t="s">
        <v>12778</v>
      </c>
      <c r="J818" s="282"/>
      <c r="K818" s="283">
        <v>40000</v>
      </c>
      <c r="M818" s="242" t="s">
        <v>12343</v>
      </c>
      <c r="N818" s="242"/>
      <c r="O818" s="243">
        <v>321237</v>
      </c>
      <c r="Q818" s="224" t="s">
        <v>4341</v>
      </c>
      <c r="R818" s="224"/>
      <c r="S818" s="225">
        <v>6715</v>
      </c>
      <c r="U818" s="203" t="s">
        <v>4026</v>
      </c>
      <c r="V818" s="203"/>
      <c r="W818" s="204">
        <v>30616.61</v>
      </c>
      <c r="AF818" t="s">
        <v>71248</v>
      </c>
      <c r="AG818" s="284">
        <v>18206.57</v>
      </c>
      <c r="AI818" s="276" t="s">
        <v>55834</v>
      </c>
      <c r="AJ818" s="277">
        <v>7742.87</v>
      </c>
      <c r="AL818" s="246" t="s">
        <v>35993</v>
      </c>
      <c r="AM818" s="247">
        <v>36741.699999999997</v>
      </c>
      <c r="AO818" s="226" t="s">
        <v>51577</v>
      </c>
      <c r="AP818" s="227">
        <v>12637.37</v>
      </c>
      <c r="AR818" s="207" t="s">
        <v>15425</v>
      </c>
      <c r="AS818" s="208">
        <v>151</v>
      </c>
      <c r="AT818" s="93"/>
      <c r="AU818" s="199" t="s">
        <v>31882</v>
      </c>
      <c r="AV818" s="200">
        <v>18092</v>
      </c>
      <c r="BA818" t="s">
        <v>9850</v>
      </c>
      <c r="BB818" s="284">
        <v>30024.720000000001</v>
      </c>
      <c r="BD818" s="272" t="s">
        <v>12855</v>
      </c>
      <c r="BE818" s="273">
        <v>40000</v>
      </c>
      <c r="BG818" s="244" t="s">
        <v>12558</v>
      </c>
      <c r="BH818" s="245">
        <v>321237</v>
      </c>
      <c r="BJ818" s="230" t="s">
        <v>10648</v>
      </c>
      <c r="BK818" s="231">
        <v>6715</v>
      </c>
      <c r="BM818" s="209" t="s">
        <v>9502</v>
      </c>
      <c r="BN818" s="210">
        <v>5375</v>
      </c>
      <c r="BP818" s="195" t="s">
        <v>9437</v>
      </c>
      <c r="BQ818" s="196">
        <v>70674.460000000006</v>
      </c>
    </row>
    <row r="819" spans="9:69" x14ac:dyDescent="0.55000000000000004">
      <c r="I819" s="282" t="s">
        <v>12779</v>
      </c>
      <c r="J819" s="282"/>
      <c r="K819" s="283">
        <v>821.69</v>
      </c>
      <c r="M819" s="242" t="s">
        <v>12436</v>
      </c>
      <c r="N819" s="242"/>
      <c r="O819" s="243">
        <v>5896</v>
      </c>
      <c r="Q819" s="224" t="s">
        <v>4245</v>
      </c>
      <c r="R819" s="224"/>
      <c r="S819" s="225">
        <v>7262.96</v>
      </c>
      <c r="U819" s="203" t="s">
        <v>4027</v>
      </c>
      <c r="V819" s="203"/>
      <c r="W819" s="204">
        <v>2675.33</v>
      </c>
      <c r="AF819" t="s">
        <v>70364</v>
      </c>
      <c r="AG819" s="284">
        <v>13247.31</v>
      </c>
      <c r="AI819" s="276" t="s">
        <v>55835</v>
      </c>
      <c r="AJ819" s="277">
        <v>603.23</v>
      </c>
      <c r="AL819" s="246" t="s">
        <v>51577</v>
      </c>
      <c r="AM819" s="247">
        <v>13386.11</v>
      </c>
      <c r="AO819" s="226" t="s">
        <v>38850</v>
      </c>
      <c r="AP819" s="227">
        <v>922.06</v>
      </c>
      <c r="AR819" s="207" t="s">
        <v>15426</v>
      </c>
      <c r="AS819" s="208">
        <v>1520</v>
      </c>
      <c r="AT819" s="93"/>
      <c r="AU819" s="199" t="s">
        <v>31883</v>
      </c>
      <c r="AV819" s="200">
        <v>1383.47</v>
      </c>
      <c r="BA819" t="s">
        <v>9851</v>
      </c>
      <c r="BB819" s="284">
        <v>657781.68000000005</v>
      </c>
      <c r="BD819" s="272" t="s">
        <v>12856</v>
      </c>
      <c r="BE819" s="273">
        <v>821.69</v>
      </c>
      <c r="BG819" s="244" t="s">
        <v>12660</v>
      </c>
      <c r="BH819" s="245">
        <v>5896</v>
      </c>
      <c r="BJ819" s="230" t="s">
        <v>10650</v>
      </c>
      <c r="BK819" s="231">
        <v>7262.96</v>
      </c>
      <c r="BM819" s="209" t="s">
        <v>10876</v>
      </c>
      <c r="BN819" s="210">
        <v>52.05</v>
      </c>
      <c r="BP819" s="195" t="s">
        <v>10057</v>
      </c>
      <c r="BQ819" s="196">
        <v>483712.88</v>
      </c>
    </row>
    <row r="820" spans="9:69" x14ac:dyDescent="0.55000000000000004">
      <c r="I820" s="282" t="s">
        <v>12780</v>
      </c>
      <c r="J820" s="282"/>
      <c r="K820" s="283">
        <v>34878</v>
      </c>
      <c r="M820" s="242" t="s">
        <v>12437</v>
      </c>
      <c r="N820" s="242"/>
      <c r="O820" s="243">
        <v>262</v>
      </c>
      <c r="Q820" s="224" t="s">
        <v>4247</v>
      </c>
      <c r="R820" s="224"/>
      <c r="S820" s="225">
        <v>16499.650000000001</v>
      </c>
      <c r="U820" s="203" t="s">
        <v>1261</v>
      </c>
      <c r="V820" s="203"/>
      <c r="W820" s="204">
        <v>75553</v>
      </c>
      <c r="AF820" t="s">
        <v>70365</v>
      </c>
      <c r="AG820" s="284">
        <v>1013.42</v>
      </c>
      <c r="AI820" s="276" t="s">
        <v>55836</v>
      </c>
      <c r="AJ820" s="277">
        <v>1939.28</v>
      </c>
      <c r="AL820" s="246" t="s">
        <v>51578</v>
      </c>
      <c r="AM820" s="247">
        <v>99848.95</v>
      </c>
      <c r="AO820" s="226" t="s">
        <v>51578</v>
      </c>
      <c r="AP820" s="227">
        <v>102131.87</v>
      </c>
      <c r="AR820" s="207" t="s">
        <v>15427</v>
      </c>
      <c r="AS820" s="208">
        <v>251</v>
      </c>
      <c r="AT820" s="93"/>
      <c r="AU820" s="199" t="s">
        <v>31884</v>
      </c>
      <c r="AV820" s="200">
        <v>15315.53</v>
      </c>
      <c r="BA820" t="s">
        <v>9852</v>
      </c>
      <c r="BB820" s="284">
        <v>155032.28</v>
      </c>
      <c r="BD820" s="272" t="s">
        <v>12857</v>
      </c>
      <c r="BE820" s="273">
        <v>34878</v>
      </c>
      <c r="BG820" s="244" t="s">
        <v>12661</v>
      </c>
      <c r="BH820" s="245">
        <v>262</v>
      </c>
      <c r="BJ820" s="230" t="s">
        <v>10652</v>
      </c>
      <c r="BK820" s="231">
        <v>16499.650000000001</v>
      </c>
      <c r="BM820" s="209" t="s">
        <v>11049</v>
      </c>
      <c r="BN820" s="210">
        <v>637.5</v>
      </c>
      <c r="BP820" s="195" t="s">
        <v>7675</v>
      </c>
      <c r="BQ820" s="196">
        <v>52272</v>
      </c>
    </row>
    <row r="821" spans="9:69" x14ac:dyDescent="0.55000000000000004">
      <c r="I821" s="282" t="s">
        <v>12782</v>
      </c>
      <c r="J821" s="282"/>
      <c r="K821" s="283">
        <v>94676.79</v>
      </c>
      <c r="M821" s="242" t="s">
        <v>12344</v>
      </c>
      <c r="N821" s="242"/>
      <c r="O821" s="243">
        <v>72904.5</v>
      </c>
      <c r="Q821" s="224" t="s">
        <v>3558</v>
      </c>
      <c r="R821" s="224"/>
      <c r="S821" s="225">
        <v>1995.19</v>
      </c>
      <c r="U821" s="203" t="s">
        <v>1262</v>
      </c>
      <c r="V821" s="203"/>
      <c r="W821" s="204">
        <v>4518</v>
      </c>
      <c r="AF821" t="s">
        <v>70366</v>
      </c>
      <c r="AG821" s="284">
        <v>3184.64</v>
      </c>
      <c r="AI821" s="276" t="s">
        <v>61796</v>
      </c>
      <c r="AJ821" s="277">
        <v>40.61</v>
      </c>
      <c r="AL821" s="246" t="s">
        <v>63614</v>
      </c>
      <c r="AM821" s="247">
        <v>71838.78</v>
      </c>
      <c r="AO821" s="226" t="s">
        <v>34519</v>
      </c>
      <c r="AP821" s="227">
        <v>38558.75</v>
      </c>
      <c r="AR821" s="207" t="s">
        <v>15428</v>
      </c>
      <c r="AS821" s="208">
        <v>1522</v>
      </c>
      <c r="AT821" s="93"/>
      <c r="AU821" s="199" t="s">
        <v>31885</v>
      </c>
      <c r="AV821" s="200">
        <v>18092</v>
      </c>
      <c r="BA821" t="s">
        <v>9853</v>
      </c>
      <c r="BB821" s="284">
        <v>26263.4</v>
      </c>
      <c r="BD821" s="272" t="s">
        <v>12859</v>
      </c>
      <c r="BE821" s="273">
        <v>94676.79</v>
      </c>
      <c r="BG821" s="244" t="s">
        <v>12560</v>
      </c>
      <c r="BH821" s="245">
        <v>72904.5</v>
      </c>
      <c r="BJ821" s="230" t="s">
        <v>9533</v>
      </c>
      <c r="BK821" s="231">
        <v>1995.19</v>
      </c>
      <c r="BM821" s="209" t="s">
        <v>9795</v>
      </c>
      <c r="BN821" s="210">
        <v>360724.94</v>
      </c>
      <c r="BP821" s="195" t="s">
        <v>10135</v>
      </c>
      <c r="BQ821" s="196">
        <v>6848</v>
      </c>
    </row>
    <row r="822" spans="9:69" x14ac:dyDescent="0.55000000000000004">
      <c r="I822" s="282" t="s">
        <v>12784</v>
      </c>
      <c r="J822" s="282"/>
      <c r="K822" s="283">
        <v>113166.27</v>
      </c>
      <c r="M822" s="242" t="s">
        <v>12345</v>
      </c>
      <c r="N822" s="242"/>
      <c r="O822" s="243">
        <v>15000</v>
      </c>
      <c r="Q822" s="224" t="s">
        <v>4344</v>
      </c>
      <c r="R822" s="224"/>
      <c r="S822" s="225">
        <v>15370</v>
      </c>
      <c r="U822" s="203" t="s">
        <v>1263</v>
      </c>
      <c r="V822" s="203"/>
      <c r="W822" s="204">
        <v>671563</v>
      </c>
      <c r="AF822" t="s">
        <v>71249</v>
      </c>
      <c r="AG822" s="284">
        <v>20627.25</v>
      </c>
      <c r="AI822" s="276" t="s">
        <v>58938</v>
      </c>
      <c r="AJ822" s="277">
        <v>1596.79</v>
      </c>
      <c r="AL822" s="246" t="s">
        <v>34519</v>
      </c>
      <c r="AM822" s="247">
        <v>50971.31</v>
      </c>
      <c r="AO822" s="226" t="s">
        <v>34520</v>
      </c>
      <c r="AP822" s="227">
        <v>115925.9</v>
      </c>
      <c r="AR822" s="207" t="s">
        <v>15429</v>
      </c>
      <c r="AS822" s="208">
        <v>1144</v>
      </c>
      <c r="AT822" s="93"/>
      <c r="AU822" s="199" t="s">
        <v>18276</v>
      </c>
      <c r="AV822" s="200">
        <v>1383.47</v>
      </c>
      <c r="BA822" t="s">
        <v>9855</v>
      </c>
      <c r="BB822" s="284">
        <v>22801.31</v>
      </c>
      <c r="BD822" s="272" t="s">
        <v>12861</v>
      </c>
      <c r="BE822" s="273">
        <v>113166.27</v>
      </c>
      <c r="BG822" s="244" t="s">
        <v>12561</v>
      </c>
      <c r="BH822" s="245">
        <v>15000</v>
      </c>
      <c r="BJ822" s="230" t="s">
        <v>10653</v>
      </c>
      <c r="BK822" s="231">
        <v>15370</v>
      </c>
      <c r="BM822" s="209" t="s">
        <v>6650</v>
      </c>
      <c r="BN822" s="210">
        <v>669338.67000000004</v>
      </c>
      <c r="BP822" s="195" t="s">
        <v>10430</v>
      </c>
      <c r="BQ822" s="196">
        <v>76580</v>
      </c>
    </row>
    <row r="823" spans="9:69" x14ac:dyDescent="0.55000000000000004">
      <c r="I823" s="282" t="s">
        <v>12785</v>
      </c>
      <c r="J823" s="282"/>
      <c r="K823" s="283">
        <v>24768.400000000001</v>
      </c>
      <c r="M823" s="242" t="s">
        <v>12347</v>
      </c>
      <c r="N823" s="242"/>
      <c r="O823" s="243">
        <v>360</v>
      </c>
      <c r="Q823" s="224" t="s">
        <v>4248</v>
      </c>
      <c r="R823" s="224"/>
      <c r="S823" s="225">
        <v>14166.93</v>
      </c>
      <c r="U823" s="203" t="s">
        <v>1264</v>
      </c>
      <c r="V823" s="203"/>
      <c r="W823" s="204">
        <v>18214</v>
      </c>
      <c r="AF823" t="s">
        <v>71250</v>
      </c>
      <c r="AG823" s="284">
        <v>5100</v>
      </c>
      <c r="AI823" s="276" t="s">
        <v>61797</v>
      </c>
      <c r="AJ823" s="277">
        <v>1238.03</v>
      </c>
      <c r="AL823" s="246" t="s">
        <v>34520</v>
      </c>
      <c r="AM823" s="247">
        <v>157257.31</v>
      </c>
      <c r="AO823" s="226" t="s">
        <v>34521</v>
      </c>
      <c r="AP823" s="227">
        <v>44698.42</v>
      </c>
      <c r="AR823" s="207" t="s">
        <v>15430</v>
      </c>
      <c r="AS823" s="208">
        <v>5400</v>
      </c>
      <c r="AT823" s="93"/>
      <c r="AU823" s="199" t="s">
        <v>18277</v>
      </c>
      <c r="AV823" s="200">
        <v>15315.53</v>
      </c>
      <c r="BA823" t="s">
        <v>9856</v>
      </c>
      <c r="BB823" s="284">
        <v>18978</v>
      </c>
      <c r="BD823" s="272" t="s">
        <v>12862</v>
      </c>
      <c r="BE823" s="273">
        <v>24768.400000000001</v>
      </c>
      <c r="BG823" s="244" t="s">
        <v>12563</v>
      </c>
      <c r="BH823" s="245">
        <v>360</v>
      </c>
      <c r="BJ823" s="230" t="s">
        <v>10654</v>
      </c>
      <c r="BK823" s="231">
        <v>14166.93</v>
      </c>
      <c r="BM823" s="209" t="s">
        <v>6900</v>
      </c>
      <c r="BN823" s="210">
        <v>55753.5</v>
      </c>
      <c r="BP823" s="195" t="s">
        <v>10058</v>
      </c>
      <c r="BQ823" s="196">
        <v>135700</v>
      </c>
    </row>
    <row r="824" spans="9:69" x14ac:dyDescent="0.55000000000000004">
      <c r="I824" s="282" t="s">
        <v>12787</v>
      </c>
      <c r="J824" s="282"/>
      <c r="K824" s="283">
        <v>18358.759999999998</v>
      </c>
      <c r="M824" s="242" t="s">
        <v>12348</v>
      </c>
      <c r="N824" s="242"/>
      <c r="O824" s="243">
        <v>119295.88</v>
      </c>
      <c r="Q824" s="224" t="s">
        <v>4346</v>
      </c>
      <c r="R824" s="224"/>
      <c r="S824" s="225">
        <v>2980</v>
      </c>
      <c r="U824" s="203" t="s">
        <v>1265</v>
      </c>
      <c r="V824" s="203"/>
      <c r="W824" s="204">
        <v>42708</v>
      </c>
      <c r="AF824" t="s">
        <v>70367</v>
      </c>
      <c r="AG824" s="284">
        <v>30208.43</v>
      </c>
      <c r="AI824" s="276" t="s">
        <v>70372</v>
      </c>
      <c r="AJ824" s="277">
        <v>47500</v>
      </c>
      <c r="AL824" s="246" t="s">
        <v>34521</v>
      </c>
      <c r="AM824" s="247">
        <v>58077.760000000002</v>
      </c>
      <c r="AO824" s="226" t="s">
        <v>51579</v>
      </c>
      <c r="AP824" s="227">
        <v>105252.76</v>
      </c>
      <c r="AR824" s="207" t="s">
        <v>15431</v>
      </c>
      <c r="AS824" s="208">
        <v>3889</v>
      </c>
      <c r="AT824" s="93"/>
      <c r="AU824" s="199" t="s">
        <v>13330</v>
      </c>
      <c r="AV824" s="200">
        <v>19250</v>
      </c>
      <c r="BA824" t="s">
        <v>9857</v>
      </c>
      <c r="BB824" s="284">
        <v>433172.12</v>
      </c>
      <c r="BD824" s="272" t="s">
        <v>12864</v>
      </c>
      <c r="BE824" s="273">
        <v>18358.759999999998</v>
      </c>
      <c r="BG824" s="244" t="s">
        <v>12565</v>
      </c>
      <c r="BH824" s="245">
        <v>119295.88</v>
      </c>
      <c r="BJ824" s="230" t="s">
        <v>10656</v>
      </c>
      <c r="BK824" s="231">
        <v>2980</v>
      </c>
      <c r="BM824" s="209" t="s">
        <v>7073</v>
      </c>
      <c r="BN824" s="210">
        <v>26313.88</v>
      </c>
      <c r="BP824" s="177"/>
      <c r="BQ824" s="178"/>
    </row>
    <row r="825" spans="9:69" x14ac:dyDescent="0.55000000000000004">
      <c r="I825" s="282" t="s">
        <v>12788</v>
      </c>
      <c r="J825" s="282"/>
      <c r="K825" s="283">
        <v>62946.82</v>
      </c>
      <c r="M825" s="242" t="s">
        <v>12440</v>
      </c>
      <c r="N825" s="242"/>
      <c r="O825" s="243">
        <v>1602</v>
      </c>
      <c r="Q825" s="224" t="s">
        <v>3560</v>
      </c>
      <c r="R825" s="224"/>
      <c r="S825" s="225">
        <v>1056.99</v>
      </c>
      <c r="U825" s="203" t="s">
        <v>1266</v>
      </c>
      <c r="V825" s="203"/>
      <c r="W825" s="204">
        <v>27917</v>
      </c>
      <c r="AF825" t="s">
        <v>70368</v>
      </c>
      <c r="AG825" s="284">
        <v>12467.11</v>
      </c>
      <c r="AI825" s="276" t="s">
        <v>70373</v>
      </c>
      <c r="AJ825" s="277">
        <v>475</v>
      </c>
      <c r="AL825" s="246" t="s">
        <v>61075</v>
      </c>
      <c r="AM825" s="247">
        <v>144317.48000000001</v>
      </c>
      <c r="AO825" s="226" t="s">
        <v>47735</v>
      </c>
      <c r="AP825" s="227">
        <v>549674.38</v>
      </c>
      <c r="AR825" s="207" t="s">
        <v>15432</v>
      </c>
      <c r="AS825" s="208">
        <v>2000</v>
      </c>
      <c r="AT825" s="93"/>
      <c r="AU825" s="199" t="s">
        <v>13331</v>
      </c>
      <c r="AV825" s="200">
        <v>500</v>
      </c>
      <c r="BA825" t="s">
        <v>9858</v>
      </c>
      <c r="BB825" s="284">
        <v>74286.600000000006</v>
      </c>
      <c r="BD825" s="272" t="s">
        <v>12865</v>
      </c>
      <c r="BE825" s="273">
        <v>62946.82</v>
      </c>
      <c r="BG825" s="244" t="s">
        <v>12664</v>
      </c>
      <c r="BH825" s="245">
        <v>1602</v>
      </c>
      <c r="BJ825" s="230" t="s">
        <v>9536</v>
      </c>
      <c r="BK825" s="231">
        <v>1056.99</v>
      </c>
      <c r="BM825" s="209" t="s">
        <v>7316</v>
      </c>
      <c r="BN825" s="210">
        <v>302968.89</v>
      </c>
      <c r="BP825" s="161"/>
      <c r="BQ825" s="162"/>
    </row>
    <row r="826" spans="9:69" x14ac:dyDescent="0.55000000000000004">
      <c r="I826" s="282" t="s">
        <v>12790</v>
      </c>
      <c r="J826" s="282"/>
      <c r="K826" s="283">
        <v>56195.43</v>
      </c>
      <c r="M826" s="242" t="s">
        <v>12442</v>
      </c>
      <c r="N826" s="242"/>
      <c r="O826" s="243">
        <v>3756</v>
      </c>
      <c r="Q826" s="224" t="s">
        <v>4250</v>
      </c>
      <c r="R826" s="224"/>
      <c r="S826" s="225">
        <v>1067057</v>
      </c>
      <c r="U826" s="203" t="s">
        <v>1267</v>
      </c>
      <c r="V826" s="203"/>
      <c r="W826" s="204">
        <v>194419</v>
      </c>
      <c r="AF826" t="s">
        <v>70167</v>
      </c>
      <c r="AG826" s="284">
        <v>142078.16</v>
      </c>
      <c r="AI826" s="276" t="s">
        <v>63981</v>
      </c>
      <c r="AJ826" s="277">
        <v>19300</v>
      </c>
      <c r="AL826" s="246" t="s">
        <v>63947</v>
      </c>
      <c r="AM826" s="247">
        <v>71605.25</v>
      </c>
      <c r="AO826" s="226" t="s">
        <v>48667</v>
      </c>
      <c r="AP826" s="227">
        <v>16500</v>
      </c>
      <c r="AR826" s="207" t="s">
        <v>15433</v>
      </c>
      <c r="AS826" s="208">
        <v>1961</v>
      </c>
      <c r="AT826" s="93"/>
      <c r="AU826" s="199" t="s">
        <v>13332</v>
      </c>
      <c r="AV826" s="200">
        <v>1473</v>
      </c>
      <c r="BA826" t="s">
        <v>9859</v>
      </c>
      <c r="BB826" s="284">
        <v>10220.56</v>
      </c>
      <c r="BD826" s="272" t="s">
        <v>12867</v>
      </c>
      <c r="BE826" s="273">
        <v>56195.43</v>
      </c>
      <c r="BG826" s="244" t="s">
        <v>12667</v>
      </c>
      <c r="BH826" s="245">
        <v>3756</v>
      </c>
      <c r="BJ826" s="230" t="s">
        <v>10657</v>
      </c>
      <c r="BK826" s="231">
        <v>1067057</v>
      </c>
      <c r="BM826" s="209" t="s">
        <v>7584</v>
      </c>
      <c r="BN826" s="210">
        <v>282006.39</v>
      </c>
      <c r="BP826" s="161"/>
      <c r="BQ826" s="162"/>
    </row>
    <row r="827" spans="9:69" x14ac:dyDescent="0.55000000000000004">
      <c r="I827" s="282" t="s">
        <v>12791</v>
      </c>
      <c r="J827" s="282"/>
      <c r="K827" s="283">
        <v>239976.16</v>
      </c>
      <c r="M827" s="242" t="s">
        <v>12443</v>
      </c>
      <c r="N827" s="242"/>
      <c r="O827" s="243">
        <v>1150</v>
      </c>
      <c r="Q827" s="224" t="s">
        <v>4347</v>
      </c>
      <c r="R827" s="224"/>
      <c r="S827" s="225">
        <v>12319</v>
      </c>
      <c r="U827" s="203" t="s">
        <v>1268</v>
      </c>
      <c r="V827" s="203"/>
      <c r="W827" s="204">
        <v>5976</v>
      </c>
      <c r="AF827" t="s">
        <v>66919</v>
      </c>
      <c r="AG827" s="284">
        <v>24120.47</v>
      </c>
      <c r="AI827" s="276" t="s">
        <v>63982</v>
      </c>
      <c r="AJ827" s="277">
        <v>1476.45</v>
      </c>
      <c r="AL827" s="246" t="s">
        <v>59396</v>
      </c>
      <c r="AM827" s="247">
        <v>5625.72</v>
      </c>
      <c r="AO827" s="226" t="s">
        <v>48668</v>
      </c>
      <c r="AP827" s="227">
        <v>1215.95</v>
      </c>
      <c r="AR827" s="207" t="s">
        <v>15434</v>
      </c>
      <c r="AS827" s="208">
        <v>2000</v>
      </c>
      <c r="AT827" s="93"/>
      <c r="AU827" s="199" t="s">
        <v>31886</v>
      </c>
      <c r="AV827" s="200">
        <v>15618.35</v>
      </c>
      <c r="BA827" t="s">
        <v>12060</v>
      </c>
      <c r="BB827" s="284">
        <v>394852.86</v>
      </c>
      <c r="BD827" s="272" t="s">
        <v>12868</v>
      </c>
      <c r="BE827" s="273">
        <v>239976.16</v>
      </c>
      <c r="BG827" s="244" t="s">
        <v>12669</v>
      </c>
      <c r="BH827" s="245">
        <v>1150</v>
      </c>
      <c r="BJ827" s="230" t="s">
        <v>10658</v>
      </c>
      <c r="BK827" s="231">
        <v>12319</v>
      </c>
      <c r="BM827" s="209" t="s">
        <v>7731</v>
      </c>
      <c r="BN827" s="210">
        <v>43618.559999999998</v>
      </c>
      <c r="BP827" s="161"/>
      <c r="BQ827" s="162"/>
    </row>
    <row r="828" spans="9:69" x14ac:dyDescent="0.55000000000000004">
      <c r="I828" s="282" t="s">
        <v>12792</v>
      </c>
      <c r="J828" s="282"/>
      <c r="K828" s="283">
        <v>36357.160000000003</v>
      </c>
      <c r="M828" s="242" t="s">
        <v>12349</v>
      </c>
      <c r="N828" s="242"/>
      <c r="O828" s="243">
        <v>14850</v>
      </c>
      <c r="Q828" s="224" t="s">
        <v>4348</v>
      </c>
      <c r="R828" s="224"/>
      <c r="S828" s="225">
        <v>6480</v>
      </c>
      <c r="U828" s="203" t="s">
        <v>1269</v>
      </c>
      <c r="V828" s="203"/>
      <c r="W828" s="204">
        <v>4933</v>
      </c>
      <c r="AF828" t="s">
        <v>58182</v>
      </c>
      <c r="AG828" s="284">
        <v>10059.36</v>
      </c>
      <c r="AI828" s="276" t="s">
        <v>63983</v>
      </c>
      <c r="AJ828" s="277">
        <v>4578.66</v>
      </c>
      <c r="AL828" s="246" t="s">
        <v>55814</v>
      </c>
      <c r="AM828" s="247">
        <v>29171.99</v>
      </c>
      <c r="AO828" s="226" t="s">
        <v>48669</v>
      </c>
      <c r="AP828" s="227">
        <v>3976.5</v>
      </c>
      <c r="AR828" s="207" t="s">
        <v>15435</v>
      </c>
      <c r="AS828" s="208">
        <v>711</v>
      </c>
      <c r="AT828" s="93"/>
      <c r="AU828" s="199" t="s">
        <v>31887</v>
      </c>
      <c r="AV828" s="200">
        <v>1242.6500000000001</v>
      </c>
      <c r="BA828" t="s">
        <v>9867</v>
      </c>
      <c r="BB828" s="284">
        <v>56223.19</v>
      </c>
      <c r="BD828" s="272" t="s">
        <v>12869</v>
      </c>
      <c r="BE828" s="273">
        <v>36357.160000000003</v>
      </c>
      <c r="BG828" s="244" t="s">
        <v>12566</v>
      </c>
      <c r="BH828" s="245">
        <v>14850</v>
      </c>
      <c r="BJ828" s="230" t="s">
        <v>10659</v>
      </c>
      <c r="BK828" s="231">
        <v>6480</v>
      </c>
      <c r="BM828" s="209" t="s">
        <v>7959</v>
      </c>
      <c r="BN828" s="210">
        <v>57638.38</v>
      </c>
    </row>
    <row r="829" spans="9:69" x14ac:dyDescent="0.55000000000000004">
      <c r="I829" s="282" t="s">
        <v>12793</v>
      </c>
      <c r="J829" s="282"/>
      <c r="K829" s="283">
        <v>10624</v>
      </c>
      <c r="M829" s="242" t="s">
        <v>12445</v>
      </c>
      <c r="N829" s="242"/>
      <c r="O829" s="243">
        <v>846</v>
      </c>
      <c r="Q829" s="224" t="s">
        <v>4349</v>
      </c>
      <c r="R829" s="224"/>
      <c r="S829" s="225">
        <v>2659</v>
      </c>
      <c r="U829" s="203" t="s">
        <v>1270</v>
      </c>
      <c r="V829" s="203"/>
      <c r="W829" s="204">
        <v>299192</v>
      </c>
      <c r="AF829" t="s">
        <v>62439</v>
      </c>
      <c r="AG829" s="284">
        <v>303734.43</v>
      </c>
      <c r="AI829" s="276" t="s">
        <v>61798</v>
      </c>
      <c r="AJ829" s="277">
        <v>99.39</v>
      </c>
      <c r="AL829" s="246" t="s">
        <v>47735</v>
      </c>
      <c r="AM829" s="247">
        <v>642564.62</v>
      </c>
      <c r="AO829" s="226" t="s">
        <v>44373</v>
      </c>
      <c r="AP829" s="227">
        <v>151581.51</v>
      </c>
      <c r="AR829" s="207" t="s">
        <v>15436</v>
      </c>
      <c r="AS829" s="208">
        <v>216</v>
      </c>
      <c r="AT829" s="93"/>
      <c r="AU829" s="199" t="s">
        <v>31888</v>
      </c>
      <c r="AV829" s="200">
        <v>4369</v>
      </c>
      <c r="BA829" t="s">
        <v>9872</v>
      </c>
      <c r="BB829" s="284">
        <v>1029.8900000000001</v>
      </c>
      <c r="BD829" s="272" t="s">
        <v>12870</v>
      </c>
      <c r="BE829" s="273">
        <v>10624</v>
      </c>
      <c r="BG829" s="244" t="s">
        <v>12671</v>
      </c>
      <c r="BH829" s="245">
        <v>846</v>
      </c>
      <c r="BJ829" s="230" t="s">
        <v>10660</v>
      </c>
      <c r="BK829" s="231">
        <v>2659</v>
      </c>
      <c r="BM829" s="209" t="s">
        <v>8026</v>
      </c>
      <c r="BN829" s="210">
        <v>141620</v>
      </c>
    </row>
    <row r="830" spans="9:69" x14ac:dyDescent="0.55000000000000004">
      <c r="I830" s="282" t="s">
        <v>12794</v>
      </c>
      <c r="J830" s="282"/>
      <c r="K830" s="283">
        <v>44640.03</v>
      </c>
      <c r="M830" s="242" t="s">
        <v>12350</v>
      </c>
      <c r="N830" s="242"/>
      <c r="O830" s="243">
        <v>693.75</v>
      </c>
      <c r="Q830" s="224" t="s">
        <v>4350</v>
      </c>
      <c r="R830" s="224"/>
      <c r="S830" s="225">
        <v>2129.0100000000002</v>
      </c>
      <c r="U830" s="203" t="s">
        <v>1271</v>
      </c>
      <c r="V830" s="203"/>
      <c r="W830" s="204">
        <v>3232</v>
      </c>
      <c r="AF830" t="s">
        <v>66927</v>
      </c>
      <c r="AG830" s="284">
        <v>51962.7</v>
      </c>
      <c r="AI830" s="276" t="s">
        <v>58187</v>
      </c>
      <c r="AJ830" s="277">
        <v>2549.79</v>
      </c>
      <c r="AL830" s="246" t="s">
        <v>63948</v>
      </c>
      <c r="AM830" s="247">
        <v>484.2</v>
      </c>
      <c r="AO830" s="226" t="s">
        <v>44374</v>
      </c>
      <c r="AP830" s="227">
        <v>10754.49</v>
      </c>
      <c r="AR830" s="207" t="s">
        <v>15437</v>
      </c>
      <c r="AS830" s="208">
        <v>62155</v>
      </c>
      <c r="AT830" s="93"/>
      <c r="AU830" s="199" t="s">
        <v>13333</v>
      </c>
      <c r="AV830" s="200">
        <v>19250</v>
      </c>
      <c r="BA830" t="s">
        <v>9879</v>
      </c>
      <c r="BB830" s="284">
        <v>70114.38</v>
      </c>
      <c r="BD830" s="272" t="s">
        <v>12871</v>
      </c>
      <c r="BE830" s="273">
        <v>44640.03</v>
      </c>
      <c r="BG830" s="244" t="s">
        <v>12567</v>
      </c>
      <c r="BH830" s="245">
        <v>693.75</v>
      </c>
      <c r="BJ830" s="230" t="s">
        <v>10661</v>
      </c>
      <c r="BK830" s="231">
        <v>2129.0100000000002</v>
      </c>
      <c r="BM830" s="209" t="s">
        <v>8286</v>
      </c>
      <c r="BN830" s="210">
        <v>330160.33</v>
      </c>
    </row>
    <row r="831" spans="9:69" x14ac:dyDescent="0.55000000000000004">
      <c r="I831" s="282" t="s">
        <v>65505</v>
      </c>
      <c r="J831" s="282"/>
      <c r="K831" s="283">
        <v>65749.09</v>
      </c>
      <c r="M831" s="242" t="s">
        <v>12446</v>
      </c>
      <c r="N831" s="242"/>
      <c r="O831" s="243">
        <v>4440</v>
      </c>
      <c r="Q831" s="224" t="s">
        <v>4351</v>
      </c>
      <c r="R831" s="224"/>
      <c r="S831" s="225">
        <v>223</v>
      </c>
      <c r="U831" s="203" t="s">
        <v>1272</v>
      </c>
      <c r="V831" s="203"/>
      <c r="W831" s="204">
        <v>233981.14</v>
      </c>
      <c r="AF831" t="s">
        <v>49641</v>
      </c>
      <c r="AG831" s="284">
        <v>228732.15</v>
      </c>
      <c r="AI831" s="276" t="s">
        <v>61799</v>
      </c>
      <c r="AJ831" s="277">
        <v>3089.88</v>
      </c>
      <c r="AL831" s="246" t="s">
        <v>61076</v>
      </c>
      <c r="AM831" s="247">
        <v>7255.12</v>
      </c>
      <c r="AO831" s="226" t="s">
        <v>44375</v>
      </c>
      <c r="AP831" s="227">
        <v>10138.450000000001</v>
      </c>
      <c r="AR831" s="207" t="s">
        <v>15438</v>
      </c>
      <c r="AS831" s="208">
        <v>15000</v>
      </c>
      <c r="AT831" s="93"/>
      <c r="AU831" s="199" t="s">
        <v>13334</v>
      </c>
      <c r="AV831" s="200">
        <v>500</v>
      </c>
      <c r="BA831" t="s">
        <v>9881</v>
      </c>
      <c r="BB831" s="284">
        <v>68386.259999999995</v>
      </c>
      <c r="BD831" s="272" t="s">
        <v>65256</v>
      </c>
      <c r="BE831" s="273">
        <v>65749.09</v>
      </c>
      <c r="BG831" s="244" t="s">
        <v>12672</v>
      </c>
      <c r="BH831" s="245">
        <v>4440</v>
      </c>
      <c r="BJ831" s="230" t="s">
        <v>9538</v>
      </c>
      <c r="BK831" s="231">
        <v>223</v>
      </c>
      <c r="BM831" s="209" t="s">
        <v>8509</v>
      </c>
      <c r="BN831" s="210">
        <v>243287.35</v>
      </c>
    </row>
    <row r="832" spans="9:69" x14ac:dyDescent="0.55000000000000004">
      <c r="I832" s="282" t="s">
        <v>12795</v>
      </c>
      <c r="J832" s="282"/>
      <c r="K832" s="283">
        <v>38494.39</v>
      </c>
      <c r="M832" s="242" t="s">
        <v>12448</v>
      </c>
      <c r="N832" s="242"/>
      <c r="O832" s="243">
        <v>3348</v>
      </c>
      <c r="Q832" s="224" t="s">
        <v>4354</v>
      </c>
      <c r="R832" s="224"/>
      <c r="S832" s="225">
        <v>2524</v>
      </c>
      <c r="U832" s="203" t="s">
        <v>1273</v>
      </c>
      <c r="V832" s="203"/>
      <c r="W832" s="204">
        <v>41654</v>
      </c>
      <c r="AF832" t="s">
        <v>54807</v>
      </c>
      <c r="AG832" s="284">
        <v>110610.65</v>
      </c>
      <c r="AI832" s="276" t="s">
        <v>58188</v>
      </c>
      <c r="AJ832" s="277">
        <v>2114.4</v>
      </c>
      <c r="AL832" s="246" t="s">
        <v>48667</v>
      </c>
      <c r="AM832" s="247">
        <v>9449.59</v>
      </c>
      <c r="AO832" s="226" t="s">
        <v>44376</v>
      </c>
      <c r="AP832" s="227">
        <v>626.54999999999995</v>
      </c>
      <c r="AR832" s="207" t="s">
        <v>15439</v>
      </c>
      <c r="AS832" s="208">
        <v>10000</v>
      </c>
      <c r="AT832" s="93"/>
      <c r="AU832" s="199" t="s">
        <v>13335</v>
      </c>
      <c r="AV832" s="200">
        <v>1473</v>
      </c>
      <c r="BA832" t="s">
        <v>9882</v>
      </c>
      <c r="BB832" s="284">
        <v>46720.08</v>
      </c>
      <c r="BD832" s="272" t="s">
        <v>12872</v>
      </c>
      <c r="BE832" s="273">
        <v>38494.39</v>
      </c>
      <c r="BG832" s="244" t="s">
        <v>12674</v>
      </c>
      <c r="BH832" s="245">
        <v>3348</v>
      </c>
      <c r="BJ832" s="230" t="s">
        <v>10664</v>
      </c>
      <c r="BK832" s="231">
        <v>2524</v>
      </c>
      <c r="BM832" s="209" t="s">
        <v>8668</v>
      </c>
      <c r="BN832" s="210">
        <v>33036.32</v>
      </c>
    </row>
    <row r="833" spans="9:66" x14ac:dyDescent="0.55000000000000004">
      <c r="I833" s="282" t="s">
        <v>12797</v>
      </c>
      <c r="J833" s="282"/>
      <c r="K833" s="283">
        <v>88902.98</v>
      </c>
      <c r="M833" s="242" t="s">
        <v>12351</v>
      </c>
      <c r="N833" s="242"/>
      <c r="O833" s="243">
        <v>8025.64</v>
      </c>
      <c r="Q833" s="224" t="s">
        <v>4419</v>
      </c>
      <c r="R833" s="224"/>
      <c r="S833" s="225">
        <v>1069</v>
      </c>
      <c r="U833" s="203" t="s">
        <v>4028</v>
      </c>
      <c r="V833" s="203"/>
      <c r="W833" s="204">
        <v>2111.04</v>
      </c>
      <c r="AF833" t="s">
        <v>34567</v>
      </c>
      <c r="AG833" s="284">
        <v>204049.53</v>
      </c>
      <c r="AI833" s="276" t="s">
        <v>69933</v>
      </c>
      <c r="AJ833" s="277">
        <v>-144.79</v>
      </c>
      <c r="AL833" s="246" t="s">
        <v>63949</v>
      </c>
      <c r="AM833" s="247">
        <v>1800.96</v>
      </c>
      <c r="AO833" s="226" t="s">
        <v>40103</v>
      </c>
      <c r="AP833" s="227">
        <v>71667.16</v>
      </c>
      <c r="AR833" s="207" t="s">
        <v>15440</v>
      </c>
      <c r="AS833" s="208">
        <v>50001</v>
      </c>
      <c r="AT833" s="93"/>
      <c r="AU833" s="199" t="s">
        <v>18302</v>
      </c>
      <c r="AV833" s="200">
        <v>15618.35</v>
      </c>
      <c r="BA833" t="s">
        <v>9883</v>
      </c>
      <c r="BB833" s="284">
        <v>59103.47</v>
      </c>
      <c r="BD833" s="272" t="s">
        <v>12874</v>
      </c>
      <c r="BE833" s="273">
        <v>88902.98</v>
      </c>
      <c r="BG833" s="244" t="s">
        <v>12568</v>
      </c>
      <c r="BH833" s="245">
        <v>8025.64</v>
      </c>
      <c r="BJ833" s="230" t="s">
        <v>10665</v>
      </c>
      <c r="BK833" s="231">
        <v>1069</v>
      </c>
      <c r="BM833" s="209" t="s">
        <v>8908</v>
      </c>
      <c r="BN833" s="210">
        <v>187420.32</v>
      </c>
    </row>
    <row r="834" spans="9:66" x14ac:dyDescent="0.55000000000000004">
      <c r="I834" s="282" t="s">
        <v>12798</v>
      </c>
      <c r="J834" s="282"/>
      <c r="K834" s="283">
        <v>407946.2</v>
      </c>
      <c r="M834" s="242" t="s">
        <v>12352</v>
      </c>
      <c r="N834" s="242"/>
      <c r="O834" s="243">
        <v>197581</v>
      </c>
      <c r="Q834" s="224" t="s">
        <v>4251</v>
      </c>
      <c r="R834" s="224"/>
      <c r="S834" s="225">
        <v>1978</v>
      </c>
      <c r="U834" s="203" t="s">
        <v>1274</v>
      </c>
      <c r="V834" s="203"/>
      <c r="W834" s="204">
        <v>175576</v>
      </c>
      <c r="AF834" t="s">
        <v>44417</v>
      </c>
      <c r="AG834" s="284">
        <v>5146.33</v>
      </c>
      <c r="AI834" s="276" t="s">
        <v>61290</v>
      </c>
      <c r="AJ834" s="277">
        <v>17126.37</v>
      </c>
      <c r="AL834" s="246" t="s">
        <v>48668</v>
      </c>
      <c r="AM834" s="247">
        <v>846.45</v>
      </c>
      <c r="AO834" s="226" t="s">
        <v>15459</v>
      </c>
      <c r="AP834" s="227">
        <v>8583</v>
      </c>
      <c r="AR834" s="207" t="s">
        <v>15441</v>
      </c>
      <c r="AS834" s="208">
        <v>556</v>
      </c>
      <c r="AT834" s="93"/>
      <c r="AU834" s="199" t="s">
        <v>18304</v>
      </c>
      <c r="AV834" s="200">
        <v>1242.6500000000001</v>
      </c>
      <c r="BA834" t="s">
        <v>9886</v>
      </c>
      <c r="BB834" s="284">
        <v>2208.2800000000002</v>
      </c>
      <c r="BD834" s="272" t="s">
        <v>12875</v>
      </c>
      <c r="BE834" s="273">
        <v>407946.2</v>
      </c>
      <c r="BG834" s="244" t="s">
        <v>12569</v>
      </c>
      <c r="BH834" s="245">
        <v>197581</v>
      </c>
      <c r="BJ834" s="230" t="s">
        <v>10666</v>
      </c>
      <c r="BK834" s="231">
        <v>1978</v>
      </c>
      <c r="BM834" s="209" t="s">
        <v>9249</v>
      </c>
      <c r="BN834" s="210">
        <v>2064504.99</v>
      </c>
    </row>
    <row r="835" spans="9:66" x14ac:dyDescent="0.55000000000000004">
      <c r="I835" s="282" t="s">
        <v>12803</v>
      </c>
      <c r="J835" s="282"/>
      <c r="K835" s="283">
        <v>339145.39</v>
      </c>
      <c r="M835" s="242" t="s">
        <v>12450</v>
      </c>
      <c r="N835" s="242"/>
      <c r="O835" s="243">
        <v>11557</v>
      </c>
      <c r="Q835" s="224" t="s">
        <v>4356</v>
      </c>
      <c r="R835" s="224"/>
      <c r="S835" s="225">
        <v>1119</v>
      </c>
      <c r="U835" s="203" t="s">
        <v>1275</v>
      </c>
      <c r="V835" s="203"/>
      <c r="W835" s="204">
        <v>159012.69</v>
      </c>
      <c r="AF835" t="s">
        <v>54809</v>
      </c>
      <c r="AG835" s="284">
        <v>4709.51</v>
      </c>
      <c r="AI835" s="276" t="s">
        <v>61291</v>
      </c>
      <c r="AJ835" s="277">
        <v>1310.21</v>
      </c>
      <c r="AL835" s="246" t="s">
        <v>48669</v>
      </c>
      <c r="AM835" s="247">
        <v>2756.39</v>
      </c>
      <c r="AO835" s="226" t="s">
        <v>15464</v>
      </c>
      <c r="AP835" s="227">
        <v>48165</v>
      </c>
      <c r="AR835" s="207" t="s">
        <v>15442</v>
      </c>
      <c r="AS835" s="208">
        <v>9666</v>
      </c>
      <c r="AT835" s="93"/>
      <c r="AU835" s="199" t="s">
        <v>18306</v>
      </c>
      <c r="AV835" s="200">
        <v>4369</v>
      </c>
      <c r="BA835" t="s">
        <v>9889</v>
      </c>
      <c r="BB835" s="284">
        <v>131908.91</v>
      </c>
      <c r="BD835" s="272" t="s">
        <v>12880</v>
      </c>
      <c r="BE835" s="273">
        <v>339145.39</v>
      </c>
      <c r="BG835" s="244" t="s">
        <v>12676</v>
      </c>
      <c r="BH835" s="245">
        <v>11557</v>
      </c>
      <c r="BJ835" s="230" t="s">
        <v>10667</v>
      </c>
      <c r="BK835" s="231">
        <v>1119</v>
      </c>
      <c r="BM835" s="209" t="s">
        <v>9503</v>
      </c>
      <c r="BN835" s="210">
        <v>78381.33</v>
      </c>
    </row>
    <row r="836" spans="9:66" x14ac:dyDescent="0.55000000000000004">
      <c r="I836" s="282" t="s">
        <v>65506</v>
      </c>
      <c r="J836" s="282"/>
      <c r="K836" s="283">
        <v>7574</v>
      </c>
      <c r="M836" s="242" t="s">
        <v>12451</v>
      </c>
      <c r="N836" s="242"/>
      <c r="O836" s="243">
        <v>5554</v>
      </c>
      <c r="Q836" s="224" t="s">
        <v>4358</v>
      </c>
      <c r="R836" s="224"/>
      <c r="S836" s="225">
        <v>4662</v>
      </c>
      <c r="U836" s="203" t="s">
        <v>1276</v>
      </c>
      <c r="V836" s="203"/>
      <c r="W836" s="204">
        <v>68918.7</v>
      </c>
      <c r="AF836" t="s">
        <v>54812</v>
      </c>
      <c r="AG836" s="284">
        <v>8298.76</v>
      </c>
      <c r="AI836" s="276" t="s">
        <v>61292</v>
      </c>
      <c r="AJ836" s="277">
        <v>4285.0200000000004</v>
      </c>
      <c r="AL836" s="246" t="s">
        <v>61772</v>
      </c>
      <c r="AM836" s="247">
        <v>35073.699999999997</v>
      </c>
      <c r="AO836" s="226" t="s">
        <v>40104</v>
      </c>
      <c r="AP836" s="227">
        <v>15214</v>
      </c>
      <c r="AR836" s="207" t="s">
        <v>15443</v>
      </c>
      <c r="AS836" s="208">
        <v>1013</v>
      </c>
      <c r="AT836" s="93"/>
      <c r="AU836" s="199" t="s">
        <v>13336</v>
      </c>
      <c r="AV836" s="200">
        <v>65615</v>
      </c>
      <c r="BA836" t="s">
        <v>9893</v>
      </c>
      <c r="BB836">
        <v>160</v>
      </c>
      <c r="BD836" s="272" t="s">
        <v>65257</v>
      </c>
      <c r="BE836" s="273">
        <v>7574</v>
      </c>
      <c r="BG836" s="244" t="s">
        <v>12677</v>
      </c>
      <c r="BH836" s="245">
        <v>5554</v>
      </c>
      <c r="BJ836" s="230" t="s">
        <v>10669</v>
      </c>
      <c r="BK836" s="231">
        <v>4662</v>
      </c>
      <c r="BM836" s="209" t="s">
        <v>10877</v>
      </c>
      <c r="BN836" s="210">
        <v>42555.39</v>
      </c>
    </row>
    <row r="837" spans="9:66" x14ac:dyDescent="0.55000000000000004">
      <c r="I837" s="282" t="s">
        <v>12804</v>
      </c>
      <c r="J837" s="282"/>
      <c r="K837" s="283">
        <v>551550.79</v>
      </c>
      <c r="M837" s="242" t="s">
        <v>12353</v>
      </c>
      <c r="N837" s="242"/>
      <c r="O837" s="243">
        <v>1168</v>
      </c>
      <c r="Q837" s="224" t="s">
        <v>4359</v>
      </c>
      <c r="R837" s="224"/>
      <c r="S837" s="225">
        <v>4930.5</v>
      </c>
      <c r="U837" s="203" t="s">
        <v>1277</v>
      </c>
      <c r="V837" s="203"/>
      <c r="W837" s="204">
        <v>8084</v>
      </c>
      <c r="AF837" t="s">
        <v>54813</v>
      </c>
      <c r="AG837" s="284">
        <v>22262.61</v>
      </c>
      <c r="AI837" s="276" t="s">
        <v>66494</v>
      </c>
      <c r="AJ837" s="277">
        <v>98231.95</v>
      </c>
      <c r="AL837" s="246" t="s">
        <v>57216</v>
      </c>
      <c r="AM837" s="247">
        <v>8502.91</v>
      </c>
      <c r="AO837" s="226" t="s">
        <v>15465</v>
      </c>
      <c r="AP837" s="227">
        <v>622</v>
      </c>
      <c r="AR837" s="207" t="s">
        <v>15444</v>
      </c>
      <c r="AS837" s="208">
        <v>15389</v>
      </c>
      <c r="AT837" s="93"/>
      <c r="AU837" s="199" t="s">
        <v>13337</v>
      </c>
      <c r="AV837" s="200">
        <v>21500</v>
      </c>
      <c r="BA837" t="s">
        <v>9897</v>
      </c>
      <c r="BB837" s="284">
        <v>42715.3</v>
      </c>
      <c r="BD837" s="272" t="s">
        <v>12881</v>
      </c>
      <c r="BE837" s="273">
        <v>551550.79</v>
      </c>
      <c r="BG837" s="244" t="s">
        <v>12570</v>
      </c>
      <c r="BH837" s="245">
        <v>1168</v>
      </c>
      <c r="BJ837" s="230" t="s">
        <v>10670</v>
      </c>
      <c r="BK837" s="231">
        <v>4930.5</v>
      </c>
      <c r="BM837" s="209" t="s">
        <v>9645</v>
      </c>
      <c r="BN837" s="210">
        <v>182688.92</v>
      </c>
    </row>
    <row r="838" spans="9:66" x14ac:dyDescent="0.55000000000000004">
      <c r="I838" s="282" t="s">
        <v>12805</v>
      </c>
      <c r="J838" s="282"/>
      <c r="K838" s="283">
        <v>74478.820000000007</v>
      </c>
      <c r="M838" s="242" t="s">
        <v>12355</v>
      </c>
      <c r="N838" s="242"/>
      <c r="O838" s="243">
        <v>47043</v>
      </c>
      <c r="Q838" s="224" t="s">
        <v>4365</v>
      </c>
      <c r="R838" s="224"/>
      <c r="S838" s="225">
        <v>1041</v>
      </c>
      <c r="U838" s="203" t="s">
        <v>1278</v>
      </c>
      <c r="V838" s="203"/>
      <c r="W838" s="204">
        <v>127662</v>
      </c>
      <c r="AF838" t="s">
        <v>42166</v>
      </c>
      <c r="AG838" s="284">
        <v>1132.5</v>
      </c>
      <c r="AI838" s="276" t="s">
        <v>66495</v>
      </c>
      <c r="AJ838" s="277">
        <v>21940.91</v>
      </c>
      <c r="AL838" s="246" t="s">
        <v>58179</v>
      </c>
      <c r="AM838" s="247">
        <v>17122</v>
      </c>
      <c r="AO838" s="226" t="s">
        <v>15474</v>
      </c>
      <c r="AP838" s="227">
        <v>2148.3200000000002</v>
      </c>
      <c r="AR838" s="207" t="s">
        <v>15445</v>
      </c>
      <c r="AS838" s="208">
        <v>73334</v>
      </c>
      <c r="AT838" s="93"/>
      <c r="AU838" s="199" t="s">
        <v>13338</v>
      </c>
      <c r="AV838" s="200">
        <v>1644.89</v>
      </c>
      <c r="BA838" t="s">
        <v>9898</v>
      </c>
      <c r="BB838" s="284">
        <v>10661.54</v>
      </c>
      <c r="BD838" s="272" t="s">
        <v>12882</v>
      </c>
      <c r="BE838" s="273">
        <v>74478.820000000007</v>
      </c>
      <c r="BG838" s="244" t="s">
        <v>12572</v>
      </c>
      <c r="BH838" s="245">
        <v>47043</v>
      </c>
      <c r="BJ838" s="230" t="s">
        <v>10675</v>
      </c>
      <c r="BK838" s="231">
        <v>1041</v>
      </c>
      <c r="BM838" s="209" t="s">
        <v>9706</v>
      </c>
      <c r="BN838" s="210">
        <v>96316.37</v>
      </c>
    </row>
    <row r="839" spans="9:66" x14ac:dyDescent="0.55000000000000004">
      <c r="I839" s="282" t="s">
        <v>12807</v>
      </c>
      <c r="J839" s="282"/>
      <c r="K839" s="283">
        <v>207585.94</v>
      </c>
      <c r="M839" s="242" t="s">
        <v>12455</v>
      </c>
      <c r="N839" s="242"/>
      <c r="O839" s="243">
        <v>4702</v>
      </c>
      <c r="Q839" s="224" t="s">
        <v>4366</v>
      </c>
      <c r="R839" s="224"/>
      <c r="S839" s="225">
        <v>1232.21</v>
      </c>
      <c r="U839" s="203" t="s">
        <v>1279</v>
      </c>
      <c r="V839" s="203"/>
      <c r="W839" s="204">
        <v>2895764</v>
      </c>
      <c r="AF839" t="s">
        <v>36024</v>
      </c>
      <c r="AG839" s="284">
        <v>4272.5</v>
      </c>
      <c r="AI839" s="276" t="s">
        <v>66941</v>
      </c>
      <c r="AJ839" s="277">
        <v>11384.8</v>
      </c>
      <c r="AL839" s="246" t="s">
        <v>59397</v>
      </c>
      <c r="AM839" s="247">
        <v>19968.55</v>
      </c>
      <c r="AO839" s="226" t="s">
        <v>15475</v>
      </c>
      <c r="AP839" s="227">
        <v>33.840000000000003</v>
      </c>
      <c r="AR839" s="207" t="s">
        <v>15446</v>
      </c>
      <c r="AS839" s="208">
        <v>1000</v>
      </c>
      <c r="AT839" s="93"/>
      <c r="AU839" s="199" t="s">
        <v>13339</v>
      </c>
      <c r="AV839" s="200">
        <v>4537.6400000000003</v>
      </c>
      <c r="BA839" t="s">
        <v>9902</v>
      </c>
      <c r="BB839" s="284">
        <v>1300</v>
      </c>
      <c r="BD839" s="272" t="s">
        <v>12884</v>
      </c>
      <c r="BE839" s="273">
        <v>207585.94</v>
      </c>
      <c r="BG839" s="244" t="s">
        <v>12681</v>
      </c>
      <c r="BH839" s="245">
        <v>4702</v>
      </c>
      <c r="BJ839" s="230" t="s">
        <v>10676</v>
      </c>
      <c r="BK839" s="231">
        <v>1232.21</v>
      </c>
      <c r="BM839" s="209" t="s">
        <v>11498</v>
      </c>
      <c r="BN839" s="210">
        <v>3131561.7</v>
      </c>
    </row>
    <row r="840" spans="9:66" x14ac:dyDescent="0.55000000000000004">
      <c r="I840" s="282" t="s">
        <v>12808</v>
      </c>
      <c r="J840" s="282"/>
      <c r="K840" s="283">
        <v>100906.65</v>
      </c>
      <c r="M840" s="242" t="s">
        <v>12356</v>
      </c>
      <c r="N840" s="242"/>
      <c r="O840" s="243">
        <v>6181</v>
      </c>
      <c r="Q840" s="224" t="s">
        <v>4367</v>
      </c>
      <c r="R840" s="224"/>
      <c r="S840" s="225">
        <v>566.94000000000005</v>
      </c>
      <c r="U840" s="203" t="s">
        <v>1280</v>
      </c>
      <c r="V840" s="203"/>
      <c r="W840" s="204">
        <v>283758</v>
      </c>
      <c r="AF840" t="s">
        <v>58937</v>
      </c>
      <c r="AG840">
        <v>190.7</v>
      </c>
      <c r="AI840" s="276" t="s">
        <v>63984</v>
      </c>
      <c r="AJ840" s="277">
        <v>54.23</v>
      </c>
      <c r="AL840" s="246" t="s">
        <v>63950</v>
      </c>
      <c r="AM840" s="247">
        <v>12200</v>
      </c>
      <c r="AO840" s="226" t="s">
        <v>15476</v>
      </c>
      <c r="AP840" s="227">
        <v>96.28</v>
      </c>
      <c r="AR840" s="207" t="s">
        <v>15447</v>
      </c>
      <c r="AS840" s="208">
        <v>1961</v>
      </c>
      <c r="AT840" s="93"/>
      <c r="AU840" s="199" t="s">
        <v>13340</v>
      </c>
      <c r="AV840" s="200">
        <v>46633.74</v>
      </c>
      <c r="BA840" t="s">
        <v>9906</v>
      </c>
      <c r="BB840" s="284">
        <v>101317.94</v>
      </c>
      <c r="BD840" s="272" t="s">
        <v>12885</v>
      </c>
      <c r="BE840" s="273">
        <v>100906.65</v>
      </c>
      <c r="BG840" s="244" t="s">
        <v>12573</v>
      </c>
      <c r="BH840" s="245">
        <v>6181</v>
      </c>
      <c r="BJ840" s="230" t="s">
        <v>9543</v>
      </c>
      <c r="BK840" s="231">
        <v>566.94000000000005</v>
      </c>
      <c r="BM840" s="209" t="s">
        <v>12209</v>
      </c>
      <c r="BN840" s="210">
        <v>2763.22</v>
      </c>
    </row>
    <row r="841" spans="9:66" x14ac:dyDescent="0.55000000000000004">
      <c r="I841" s="282" t="s">
        <v>12809</v>
      </c>
      <c r="J841" s="282"/>
      <c r="K841" s="283">
        <v>282440.46999999997</v>
      </c>
      <c r="M841" s="242" t="s">
        <v>12357</v>
      </c>
      <c r="N841" s="242"/>
      <c r="O841" s="243">
        <v>438333</v>
      </c>
      <c r="Q841" s="224" t="s">
        <v>4252</v>
      </c>
      <c r="R841" s="224"/>
      <c r="S841" s="225">
        <v>24163</v>
      </c>
      <c r="U841" s="203" t="s">
        <v>1281</v>
      </c>
      <c r="V841" s="203"/>
      <c r="W841" s="204">
        <v>36205.4</v>
      </c>
      <c r="AF841" t="s">
        <v>60204</v>
      </c>
      <c r="AG841">
        <v>190.7</v>
      </c>
      <c r="AI841" s="276" t="s">
        <v>51677</v>
      </c>
      <c r="AJ841" s="277">
        <v>301.26</v>
      </c>
      <c r="AL841" s="246" t="s">
        <v>63951</v>
      </c>
      <c r="AM841" s="247">
        <v>924.6</v>
      </c>
      <c r="AO841" s="226" t="s">
        <v>15477</v>
      </c>
      <c r="AP841" s="227">
        <v>40.56</v>
      </c>
      <c r="AR841" s="207" t="s">
        <v>15448</v>
      </c>
      <c r="AS841" s="208">
        <v>17000</v>
      </c>
      <c r="AT841" s="93"/>
      <c r="AU841" s="199" t="s">
        <v>13341</v>
      </c>
      <c r="AV841" s="200">
        <v>44000.73</v>
      </c>
      <c r="BA841" t="s">
        <v>9907</v>
      </c>
      <c r="BB841" s="284">
        <v>10213.620000000001</v>
      </c>
      <c r="BD841" s="272" t="s">
        <v>12886</v>
      </c>
      <c r="BE841" s="273">
        <v>282440.46999999997</v>
      </c>
      <c r="BG841" s="244" t="s">
        <v>12574</v>
      </c>
      <c r="BH841" s="245">
        <v>438333</v>
      </c>
      <c r="BJ841" s="230" t="s">
        <v>10677</v>
      </c>
      <c r="BK841" s="231">
        <v>24163</v>
      </c>
      <c r="BM841" s="209" t="s">
        <v>9796</v>
      </c>
      <c r="BN841" s="210">
        <v>7971934.5099999998</v>
      </c>
    </row>
    <row r="842" spans="9:66" x14ac:dyDescent="0.55000000000000004">
      <c r="I842" s="282" t="s">
        <v>12810</v>
      </c>
      <c r="J842" s="282"/>
      <c r="K842" s="283">
        <v>320886.53000000003</v>
      </c>
      <c r="M842" s="242" t="s">
        <v>12458</v>
      </c>
      <c r="N842" s="242"/>
      <c r="O842" s="243">
        <v>8139</v>
      </c>
      <c r="Q842" s="224" t="s">
        <v>4369</v>
      </c>
      <c r="R842" s="224"/>
      <c r="S842" s="225">
        <v>1354</v>
      </c>
      <c r="U842" s="203" t="s">
        <v>1282</v>
      </c>
      <c r="V842" s="203"/>
      <c r="W842" s="204">
        <v>5457.7</v>
      </c>
      <c r="AF842" t="s">
        <v>40125</v>
      </c>
      <c r="AG842" s="284">
        <v>22400.93</v>
      </c>
      <c r="AI842" s="276" t="s">
        <v>66942</v>
      </c>
      <c r="AJ842" s="277">
        <v>65879.759999999995</v>
      </c>
      <c r="AL842" s="246" t="s">
        <v>63952</v>
      </c>
      <c r="AM842" s="247">
        <v>2989</v>
      </c>
      <c r="AO842" s="226" t="s">
        <v>15478</v>
      </c>
      <c r="AP842" s="227">
        <v>1212</v>
      </c>
      <c r="AR842" s="207" t="s">
        <v>15449</v>
      </c>
      <c r="AS842" s="208">
        <v>4862</v>
      </c>
      <c r="AT842" s="93"/>
      <c r="AU842" s="199" t="s">
        <v>13342</v>
      </c>
      <c r="AV842" s="200">
        <v>13310</v>
      </c>
      <c r="BA842" t="s">
        <v>9908</v>
      </c>
      <c r="BB842" s="284">
        <v>115015.1</v>
      </c>
      <c r="BD842" s="272" t="s">
        <v>12887</v>
      </c>
      <c r="BE842" s="273">
        <v>320886.53000000003</v>
      </c>
      <c r="BG842" s="244" t="s">
        <v>12684</v>
      </c>
      <c r="BH842" s="245">
        <v>8139</v>
      </c>
      <c r="BJ842" s="230" t="s">
        <v>10679</v>
      </c>
      <c r="BK842" s="231">
        <v>1354</v>
      </c>
      <c r="BM842" s="209" t="s">
        <v>6651</v>
      </c>
      <c r="BN842" s="210">
        <v>477567.67</v>
      </c>
    </row>
    <row r="843" spans="9:66" x14ac:dyDescent="0.55000000000000004">
      <c r="I843" s="282" t="s">
        <v>12812</v>
      </c>
      <c r="J843" s="282"/>
      <c r="K843" s="283">
        <v>41102.050000000003</v>
      </c>
      <c r="M843" s="242" t="s">
        <v>12459</v>
      </c>
      <c r="N843" s="242"/>
      <c r="O843" s="243">
        <v>5302</v>
      </c>
      <c r="Q843" s="224" t="s">
        <v>4253</v>
      </c>
      <c r="R843" s="224"/>
      <c r="S843" s="225">
        <v>48314.92</v>
      </c>
      <c r="U843" s="203" t="s">
        <v>1283</v>
      </c>
      <c r="V843" s="203"/>
      <c r="W843" s="204">
        <v>85833.16</v>
      </c>
      <c r="AF843" t="s">
        <v>54814</v>
      </c>
      <c r="AG843">
        <v>258.33</v>
      </c>
      <c r="AI843" s="276" t="s">
        <v>54823</v>
      </c>
      <c r="AJ843" s="277">
        <v>35692.44</v>
      </c>
      <c r="AL843" s="246" t="s">
        <v>58835</v>
      </c>
      <c r="AM843" s="247">
        <v>1930.64</v>
      </c>
      <c r="AO843" s="226" t="s">
        <v>15479</v>
      </c>
      <c r="AP843" s="227">
        <v>26234.39</v>
      </c>
      <c r="AR843" s="207" t="s">
        <v>15450</v>
      </c>
      <c r="AS843" s="208">
        <v>19316</v>
      </c>
      <c r="AT843" s="93"/>
      <c r="AU843" s="199" t="s">
        <v>13343</v>
      </c>
      <c r="AV843" s="200">
        <v>5000</v>
      </c>
      <c r="BA843" t="s">
        <v>9910</v>
      </c>
      <c r="BB843" s="284">
        <v>43780.88</v>
      </c>
      <c r="BD843" s="272" t="s">
        <v>12889</v>
      </c>
      <c r="BE843" s="273">
        <v>41102.050000000003</v>
      </c>
      <c r="BG843" s="244" t="s">
        <v>12685</v>
      </c>
      <c r="BH843" s="245">
        <v>5302</v>
      </c>
      <c r="BJ843" s="230" t="s">
        <v>10680</v>
      </c>
      <c r="BK843" s="231">
        <v>48314.92</v>
      </c>
      <c r="BM843" s="209" t="s">
        <v>7074</v>
      </c>
      <c r="BN843" s="210">
        <v>201028</v>
      </c>
    </row>
    <row r="844" spans="9:66" x14ac:dyDescent="0.55000000000000004">
      <c r="I844" s="282" t="s">
        <v>12813</v>
      </c>
      <c r="J844" s="282"/>
      <c r="K844" s="283">
        <v>4335.3500000000004</v>
      </c>
      <c r="M844" s="242" t="s">
        <v>12358</v>
      </c>
      <c r="N844" s="242"/>
      <c r="O844" s="243">
        <v>10046.25</v>
      </c>
      <c r="Q844" s="224" t="s">
        <v>4254</v>
      </c>
      <c r="R844" s="224"/>
      <c r="S844" s="225">
        <v>52028.25</v>
      </c>
      <c r="U844" s="203" t="s">
        <v>1284</v>
      </c>
      <c r="V844" s="203"/>
      <c r="W844" s="204">
        <v>26996</v>
      </c>
      <c r="AF844" t="s">
        <v>54815</v>
      </c>
      <c r="AG844">
        <v>375.25</v>
      </c>
      <c r="AI844" s="276" t="s">
        <v>34585</v>
      </c>
      <c r="AJ844" s="277">
        <v>356786.47</v>
      </c>
      <c r="AL844" s="246" t="s">
        <v>62525</v>
      </c>
      <c r="AM844" s="247">
        <v>1757.11</v>
      </c>
      <c r="AO844" s="226" t="s">
        <v>42138</v>
      </c>
      <c r="AP844" s="227">
        <v>826590</v>
      </c>
      <c r="AR844" s="207" t="s">
        <v>15451</v>
      </c>
      <c r="AS844" s="208">
        <v>53294</v>
      </c>
      <c r="AT844" s="93"/>
      <c r="AU844" s="199" t="s">
        <v>31889</v>
      </c>
      <c r="AV844" s="200">
        <v>121114</v>
      </c>
      <c r="BA844" t="s">
        <v>9911</v>
      </c>
      <c r="BB844" s="284">
        <v>4668.8500000000004</v>
      </c>
      <c r="BD844" s="272" t="s">
        <v>12890</v>
      </c>
      <c r="BE844" s="273">
        <v>4335.3500000000004</v>
      </c>
      <c r="BG844" s="244" t="s">
        <v>12576</v>
      </c>
      <c r="BH844" s="245">
        <v>10046.25</v>
      </c>
      <c r="BJ844" s="230" t="s">
        <v>10682</v>
      </c>
      <c r="BK844" s="231">
        <v>52028.25</v>
      </c>
      <c r="BM844" s="209" t="s">
        <v>7317</v>
      </c>
      <c r="BN844" s="210">
        <v>1031894.03</v>
      </c>
    </row>
    <row r="845" spans="9:66" x14ac:dyDescent="0.55000000000000004">
      <c r="I845" s="282" t="s">
        <v>12814</v>
      </c>
      <c r="J845" s="282"/>
      <c r="K845" s="283">
        <v>27999.73</v>
      </c>
      <c r="M845" s="242" t="s">
        <v>12360</v>
      </c>
      <c r="N845" s="242"/>
      <c r="O845" s="243">
        <v>45699</v>
      </c>
      <c r="Q845" s="224" t="s">
        <v>4372</v>
      </c>
      <c r="R845" s="224"/>
      <c r="S845" s="225">
        <v>7621</v>
      </c>
      <c r="U845" s="203" t="s">
        <v>1285</v>
      </c>
      <c r="V845" s="203"/>
      <c r="W845" s="204">
        <v>14294</v>
      </c>
      <c r="AF845" t="s">
        <v>34569</v>
      </c>
      <c r="AG845" s="284">
        <v>12836.08</v>
      </c>
      <c r="AI845" s="276" t="s">
        <v>66943</v>
      </c>
      <c r="AJ845" s="277">
        <v>5737.5</v>
      </c>
      <c r="AL845" s="246" t="s">
        <v>62526</v>
      </c>
      <c r="AM845" s="247">
        <v>115.64</v>
      </c>
      <c r="AO845" s="226" t="s">
        <v>42139</v>
      </c>
      <c r="AP845" s="227">
        <v>63234.1</v>
      </c>
      <c r="AR845" s="207" t="s">
        <v>15452</v>
      </c>
      <c r="AS845" s="208">
        <v>31255.68</v>
      </c>
      <c r="AT845" s="93"/>
      <c r="AU845" s="199" t="s">
        <v>13344</v>
      </c>
      <c r="AV845" s="200">
        <v>282.29000000000002</v>
      </c>
      <c r="BA845" t="s">
        <v>9912</v>
      </c>
      <c r="BB845" s="284">
        <v>334749.51</v>
      </c>
      <c r="BD845" s="272" t="s">
        <v>12891</v>
      </c>
      <c r="BE845" s="273">
        <v>27999.73</v>
      </c>
      <c r="BG845" s="244" t="s">
        <v>12579</v>
      </c>
      <c r="BH845" s="245">
        <v>45699</v>
      </c>
      <c r="BJ845" s="230" t="s">
        <v>10683</v>
      </c>
      <c r="BK845" s="231">
        <v>7621</v>
      </c>
      <c r="BM845" s="209" t="s">
        <v>7585</v>
      </c>
      <c r="BN845" s="210">
        <v>1740585.55</v>
      </c>
    </row>
    <row r="846" spans="9:66" x14ac:dyDescent="0.55000000000000004">
      <c r="I846" s="282" t="s">
        <v>12816</v>
      </c>
      <c r="J846" s="282"/>
      <c r="K846" s="283">
        <v>7756.29</v>
      </c>
      <c r="M846" s="242" t="s">
        <v>12361</v>
      </c>
      <c r="N846" s="242"/>
      <c r="O846" s="243">
        <v>86021</v>
      </c>
      <c r="Q846" s="224" t="s">
        <v>4255</v>
      </c>
      <c r="R846" s="224"/>
      <c r="S846" s="225">
        <v>47972.11</v>
      </c>
      <c r="U846" s="203" t="s">
        <v>1286</v>
      </c>
      <c r="V846" s="203"/>
      <c r="W846" s="204">
        <v>8221</v>
      </c>
      <c r="AF846" t="s">
        <v>34570</v>
      </c>
      <c r="AG846" s="284">
        <v>58840.7</v>
      </c>
      <c r="AI846" s="276" t="s">
        <v>66944</v>
      </c>
      <c r="AJ846" s="277">
        <v>26475</v>
      </c>
      <c r="AL846" s="246" t="s">
        <v>62527</v>
      </c>
      <c r="AM846" s="247">
        <v>430.49</v>
      </c>
      <c r="AO846" s="226" t="s">
        <v>44377</v>
      </c>
      <c r="AP846" s="227">
        <v>608</v>
      </c>
      <c r="AR846" s="207" t="s">
        <v>15453</v>
      </c>
      <c r="AS846" s="208">
        <v>16610</v>
      </c>
      <c r="AT846" s="93"/>
      <c r="AU846" s="199" t="s">
        <v>13345</v>
      </c>
      <c r="AV846" s="200">
        <v>2843.62</v>
      </c>
      <c r="BA846" t="s">
        <v>9914</v>
      </c>
      <c r="BB846" s="284">
        <v>130424.21</v>
      </c>
      <c r="BD846" s="272" t="s">
        <v>12893</v>
      </c>
      <c r="BE846" s="273">
        <v>7756.29</v>
      </c>
      <c r="BG846" s="244" t="s">
        <v>12580</v>
      </c>
      <c r="BH846" s="245">
        <v>86021</v>
      </c>
      <c r="BJ846" s="230" t="s">
        <v>9545</v>
      </c>
      <c r="BK846" s="231">
        <v>47972.11</v>
      </c>
      <c r="BM846" s="209" t="s">
        <v>7732</v>
      </c>
      <c r="BN846" s="210">
        <v>161801.72</v>
      </c>
    </row>
    <row r="847" spans="9:66" x14ac:dyDescent="0.55000000000000004">
      <c r="I847" s="282" t="s">
        <v>12819</v>
      </c>
      <c r="J847" s="282"/>
      <c r="K847" s="283">
        <v>18748</v>
      </c>
      <c r="M847" s="242" t="s">
        <v>12362</v>
      </c>
      <c r="N847" s="242"/>
      <c r="O847" s="243">
        <v>12376.4</v>
      </c>
      <c r="Q847" s="224" t="s">
        <v>4373</v>
      </c>
      <c r="R847" s="224"/>
      <c r="S847" s="225">
        <v>2560</v>
      </c>
      <c r="U847" s="203" t="s">
        <v>1287</v>
      </c>
      <c r="V847" s="203"/>
      <c r="W847" s="204">
        <v>45053.56</v>
      </c>
      <c r="AF847" t="s">
        <v>55833</v>
      </c>
      <c r="AG847" s="284">
        <v>3848.69</v>
      </c>
      <c r="AI847" s="276" t="s">
        <v>66945</v>
      </c>
      <c r="AJ847" s="277">
        <v>19830</v>
      </c>
      <c r="AL847" s="246" t="s">
        <v>62528</v>
      </c>
      <c r="AM847" s="247">
        <v>442.08</v>
      </c>
      <c r="AO847" s="226" t="s">
        <v>15482</v>
      </c>
      <c r="AP847" s="227">
        <v>4249</v>
      </c>
      <c r="AR847" s="207" t="s">
        <v>15454</v>
      </c>
      <c r="AS847" s="208">
        <v>12750</v>
      </c>
      <c r="AT847" s="93"/>
      <c r="AU847" s="199" t="s">
        <v>13346</v>
      </c>
      <c r="AV847" s="200">
        <v>21500</v>
      </c>
      <c r="BA847" t="s">
        <v>9918</v>
      </c>
      <c r="BB847" s="284">
        <v>489940.18</v>
      </c>
      <c r="BD847" s="272" t="s">
        <v>12896</v>
      </c>
      <c r="BE847" s="273">
        <v>18748</v>
      </c>
      <c r="BG847" s="244" t="s">
        <v>12582</v>
      </c>
      <c r="BH847" s="245">
        <v>12376.4</v>
      </c>
      <c r="BJ847" s="230" t="s">
        <v>10684</v>
      </c>
      <c r="BK847" s="231">
        <v>2560</v>
      </c>
      <c r="BM847" s="209" t="s">
        <v>7960</v>
      </c>
      <c r="BN847" s="210">
        <v>28692.91</v>
      </c>
    </row>
    <row r="848" spans="9:66" x14ac:dyDescent="0.55000000000000004">
      <c r="I848" s="282" t="s">
        <v>12820</v>
      </c>
      <c r="J848" s="282"/>
      <c r="K848" s="283">
        <v>211258.9</v>
      </c>
      <c r="M848" s="242" t="s">
        <v>12364</v>
      </c>
      <c r="N848" s="242"/>
      <c r="O848" s="243">
        <v>77500</v>
      </c>
      <c r="Q848" s="224" t="s">
        <v>4374</v>
      </c>
      <c r="R848" s="224"/>
      <c r="S848" s="225">
        <v>1568</v>
      </c>
      <c r="U848" s="203" t="s">
        <v>1288</v>
      </c>
      <c r="V848" s="203"/>
      <c r="W848" s="204">
        <v>21130</v>
      </c>
      <c r="AF848" t="s">
        <v>63619</v>
      </c>
      <c r="AG848" s="284">
        <v>34127.11</v>
      </c>
      <c r="AI848" s="276" t="s">
        <v>57254</v>
      </c>
      <c r="AJ848" s="277">
        <v>39237.5</v>
      </c>
      <c r="AL848" s="246" t="s">
        <v>62529</v>
      </c>
      <c r="AM848" s="247">
        <v>1958.21</v>
      </c>
      <c r="AO848" s="226" t="s">
        <v>15484</v>
      </c>
      <c r="AP848" s="227">
        <v>600</v>
      </c>
      <c r="AR848" s="207" t="s">
        <v>15455</v>
      </c>
      <c r="AS848" s="208">
        <v>225</v>
      </c>
      <c r="AT848" s="93"/>
      <c r="AU848" s="199" t="s">
        <v>13347</v>
      </c>
      <c r="AV848" s="200">
        <v>1644.89</v>
      </c>
      <c r="BA848" t="s">
        <v>9924</v>
      </c>
      <c r="BB848" s="284">
        <v>16258.92</v>
      </c>
      <c r="BD848" s="272" t="s">
        <v>12897</v>
      </c>
      <c r="BE848" s="273">
        <v>211258.9</v>
      </c>
      <c r="BG848" s="244" t="s">
        <v>12584</v>
      </c>
      <c r="BH848" s="245">
        <v>77500</v>
      </c>
      <c r="BJ848" s="230" t="s">
        <v>10685</v>
      </c>
      <c r="BK848" s="231">
        <v>1568</v>
      </c>
      <c r="BM848" s="209" t="s">
        <v>8027</v>
      </c>
      <c r="BN848" s="210">
        <v>333679</v>
      </c>
    </row>
    <row r="849" spans="9:66" x14ac:dyDescent="0.55000000000000004">
      <c r="I849" s="282" t="s">
        <v>12821</v>
      </c>
      <c r="J849" s="282"/>
      <c r="K849" s="283">
        <v>77977.11</v>
      </c>
      <c r="M849" s="242" t="s">
        <v>12365</v>
      </c>
      <c r="N849" s="242"/>
      <c r="O849" s="243">
        <v>37550.480000000003</v>
      </c>
      <c r="Q849" s="224" t="s">
        <v>4420</v>
      </c>
      <c r="R849" s="224"/>
      <c r="S849" s="225">
        <v>1533</v>
      </c>
      <c r="U849" s="203" t="s">
        <v>1289</v>
      </c>
      <c r="V849" s="203"/>
      <c r="W849" s="204">
        <v>2634</v>
      </c>
      <c r="AF849" t="s">
        <v>46676</v>
      </c>
      <c r="AG849" s="284">
        <v>34159.01</v>
      </c>
      <c r="AI849" s="276" t="s">
        <v>47782</v>
      </c>
      <c r="AJ849" s="277">
        <v>37519.449999999997</v>
      </c>
      <c r="AL849" s="246" t="s">
        <v>63016</v>
      </c>
      <c r="AM849" s="247">
        <v>34.32</v>
      </c>
      <c r="AO849" s="226" t="s">
        <v>15485</v>
      </c>
      <c r="AP849" s="227">
        <v>1806.26</v>
      </c>
      <c r="AR849" s="207" t="s">
        <v>15456</v>
      </c>
      <c r="AS849" s="208">
        <v>4654.34</v>
      </c>
      <c r="AT849" s="93"/>
      <c r="AU849" s="199" t="s">
        <v>13348</v>
      </c>
      <c r="AV849" s="200">
        <v>282.29000000000002</v>
      </c>
      <c r="BA849" t="s">
        <v>9925</v>
      </c>
      <c r="BB849" s="284">
        <v>15307.7</v>
      </c>
      <c r="BD849" s="272" t="s">
        <v>12898</v>
      </c>
      <c r="BE849" s="273">
        <v>77977.11</v>
      </c>
      <c r="BG849" s="244" t="s">
        <v>12585</v>
      </c>
      <c r="BH849" s="245">
        <v>37550.480000000003</v>
      </c>
      <c r="BJ849" s="230" t="s">
        <v>10687</v>
      </c>
      <c r="BK849" s="231">
        <v>1533</v>
      </c>
      <c r="BM849" s="209" t="s">
        <v>8186</v>
      </c>
      <c r="BN849" s="210">
        <v>223833.44</v>
      </c>
    </row>
    <row r="850" spans="9:66" x14ac:dyDescent="0.55000000000000004">
      <c r="I850" s="282" t="s">
        <v>12822</v>
      </c>
      <c r="J850" s="282"/>
      <c r="K850" s="283">
        <v>47419.89</v>
      </c>
      <c r="M850" s="242" t="s">
        <v>12466</v>
      </c>
      <c r="N850" s="242"/>
      <c r="O850" s="243">
        <v>595.27</v>
      </c>
      <c r="Q850" s="224" t="s">
        <v>4257</v>
      </c>
      <c r="R850" s="224"/>
      <c r="S850" s="225">
        <v>42215.61</v>
      </c>
      <c r="U850" s="203" t="s">
        <v>1290</v>
      </c>
      <c r="V850" s="203"/>
      <c r="W850" s="204">
        <v>21831</v>
      </c>
      <c r="AF850" t="s">
        <v>47759</v>
      </c>
      <c r="AG850" s="284">
        <v>30300</v>
      </c>
      <c r="AI850" s="276" t="s">
        <v>66946</v>
      </c>
      <c r="AJ850" s="277">
        <v>18920</v>
      </c>
      <c r="AL850" s="246" t="s">
        <v>63953</v>
      </c>
      <c r="AM850" s="247">
        <v>496.89</v>
      </c>
      <c r="AO850" s="226" t="s">
        <v>15488</v>
      </c>
      <c r="AP850" s="227">
        <v>595.52</v>
      </c>
      <c r="AR850" s="207" t="s">
        <v>15457</v>
      </c>
      <c r="AS850" s="208">
        <v>13190.25</v>
      </c>
      <c r="AT850" s="93"/>
      <c r="AU850" s="199" t="s">
        <v>13349</v>
      </c>
      <c r="AV850" s="200">
        <v>2843.62</v>
      </c>
      <c r="BA850" t="s">
        <v>9926</v>
      </c>
      <c r="BB850" s="284">
        <v>23837.66</v>
      </c>
      <c r="BD850" s="272" t="s">
        <v>12899</v>
      </c>
      <c r="BE850" s="273">
        <v>47419.89</v>
      </c>
      <c r="BG850" s="244" t="s">
        <v>12692</v>
      </c>
      <c r="BH850" s="245">
        <v>595.27</v>
      </c>
      <c r="BJ850" s="230" t="s">
        <v>9550</v>
      </c>
      <c r="BK850" s="231">
        <v>42215.61</v>
      </c>
      <c r="BM850" s="209" t="s">
        <v>8287</v>
      </c>
      <c r="BN850" s="210">
        <v>1340729</v>
      </c>
    </row>
    <row r="851" spans="9:66" x14ac:dyDescent="0.55000000000000004">
      <c r="I851" s="282" t="s">
        <v>12823</v>
      </c>
      <c r="J851" s="282"/>
      <c r="K851" s="283">
        <v>122141.16</v>
      </c>
      <c r="M851" s="242" t="s">
        <v>12367</v>
      </c>
      <c r="N851" s="242"/>
      <c r="O851" s="243">
        <v>140645.06</v>
      </c>
      <c r="Q851" s="224" t="s">
        <v>3567</v>
      </c>
      <c r="R851" s="224"/>
      <c r="S851" s="225">
        <v>42133.13</v>
      </c>
      <c r="U851" s="203" t="s">
        <v>1291</v>
      </c>
      <c r="V851" s="203"/>
      <c r="W851" s="204">
        <v>18061</v>
      </c>
      <c r="AF851" t="s">
        <v>36026</v>
      </c>
      <c r="AG851" s="284">
        <v>1265.82</v>
      </c>
      <c r="AI851" s="276" t="s">
        <v>63986</v>
      </c>
      <c r="AJ851" s="277">
        <v>1971.9</v>
      </c>
      <c r="AL851" s="246" t="s">
        <v>59398</v>
      </c>
      <c r="AM851" s="247">
        <v>3041.47</v>
      </c>
      <c r="AO851" s="226" t="s">
        <v>15489</v>
      </c>
      <c r="AP851" s="227">
        <v>1970.42</v>
      </c>
      <c r="AR851" s="207" t="s">
        <v>15458</v>
      </c>
      <c r="AS851" s="208">
        <v>26705.49</v>
      </c>
      <c r="AT851" s="93"/>
      <c r="AU851" s="199" t="s">
        <v>13350</v>
      </c>
      <c r="AV851" s="200">
        <v>4537.6400000000003</v>
      </c>
      <c r="BA851" t="s">
        <v>9929</v>
      </c>
      <c r="BB851" s="284">
        <v>132455.56</v>
      </c>
      <c r="BD851" s="272" t="s">
        <v>12900</v>
      </c>
      <c r="BE851" s="273">
        <v>122141.16</v>
      </c>
      <c r="BG851" s="244" t="s">
        <v>12587</v>
      </c>
      <c r="BH851" s="245">
        <v>140645.06</v>
      </c>
      <c r="BJ851" s="230" t="s">
        <v>9551</v>
      </c>
      <c r="BK851" s="231">
        <v>42133.13</v>
      </c>
      <c r="BM851" s="209" t="s">
        <v>8510</v>
      </c>
      <c r="BN851" s="210">
        <v>5233656</v>
      </c>
    </row>
    <row r="852" spans="9:66" x14ac:dyDescent="0.55000000000000004">
      <c r="I852" s="282" t="s">
        <v>12824</v>
      </c>
      <c r="J852" s="282"/>
      <c r="K852" s="283">
        <v>7815</v>
      </c>
      <c r="M852" s="242" t="s">
        <v>12368</v>
      </c>
      <c r="N852" s="242"/>
      <c r="O852" s="243">
        <v>63172</v>
      </c>
      <c r="Q852" s="224" t="s">
        <v>4258</v>
      </c>
      <c r="R852" s="224"/>
      <c r="S852" s="225">
        <v>78917</v>
      </c>
      <c r="U852" s="203" t="s">
        <v>1292</v>
      </c>
      <c r="V852" s="203"/>
      <c r="W852" s="204">
        <v>78279</v>
      </c>
      <c r="AF852" t="s">
        <v>34571</v>
      </c>
      <c r="AG852" s="284">
        <v>62370.54</v>
      </c>
      <c r="AI852" s="276" t="s">
        <v>66947</v>
      </c>
      <c r="AJ852" s="277">
        <v>23640</v>
      </c>
      <c r="AL852" s="246" t="s">
        <v>63615</v>
      </c>
      <c r="AM852" s="247">
        <v>6504.59</v>
      </c>
      <c r="AO852" s="226" t="s">
        <v>15490</v>
      </c>
      <c r="AP852" s="227">
        <v>1832.93</v>
      </c>
      <c r="AR852" s="207" t="s">
        <v>15459</v>
      </c>
      <c r="AS852" s="208">
        <v>111106.94</v>
      </c>
      <c r="AT852" s="93"/>
      <c r="AU852" s="199" t="s">
        <v>13351</v>
      </c>
      <c r="AV852" s="200">
        <v>46633.74</v>
      </c>
      <c r="BA852" t="s">
        <v>9931</v>
      </c>
      <c r="BB852" s="284">
        <v>11717.24</v>
      </c>
      <c r="BD852" s="272" t="s">
        <v>12901</v>
      </c>
      <c r="BE852" s="273">
        <v>7815</v>
      </c>
      <c r="BG852" s="244" t="s">
        <v>12588</v>
      </c>
      <c r="BH852" s="245">
        <v>63172</v>
      </c>
      <c r="BJ852" s="230" t="s">
        <v>10689</v>
      </c>
      <c r="BK852" s="231">
        <v>78917</v>
      </c>
      <c r="BM852" s="209" t="s">
        <v>8669</v>
      </c>
      <c r="BN852" s="210">
        <v>111973.31</v>
      </c>
    </row>
    <row r="853" spans="9:66" x14ac:dyDescent="0.55000000000000004">
      <c r="I853" s="282" t="s">
        <v>12825</v>
      </c>
      <c r="J853" s="282"/>
      <c r="K853" s="283">
        <v>138982.19</v>
      </c>
      <c r="M853" s="242" t="s">
        <v>12472</v>
      </c>
      <c r="N853" s="242"/>
      <c r="O853" s="243">
        <v>829</v>
      </c>
      <c r="Q853" s="224" t="s">
        <v>4378</v>
      </c>
      <c r="R853" s="224"/>
      <c r="S853" s="225">
        <v>2516.0500000000002</v>
      </c>
      <c r="U853" s="203" t="s">
        <v>1293</v>
      </c>
      <c r="V853" s="203"/>
      <c r="W853" s="204">
        <v>8985</v>
      </c>
      <c r="AF853" t="s">
        <v>34572</v>
      </c>
      <c r="AG853" s="284">
        <v>196025.04</v>
      </c>
      <c r="AI853" s="276" t="s">
        <v>54824</v>
      </c>
      <c r="AJ853" s="277">
        <v>154858.93</v>
      </c>
      <c r="AL853" s="246" t="s">
        <v>63616</v>
      </c>
      <c r="AM853" s="247">
        <v>497.58</v>
      </c>
      <c r="AO853" s="226" t="s">
        <v>51580</v>
      </c>
      <c r="AP853" s="227">
        <v>3785.46</v>
      </c>
      <c r="AR853" s="207" t="s">
        <v>15460</v>
      </c>
      <c r="AS853" s="208">
        <v>797.96</v>
      </c>
      <c r="AT853" s="93"/>
      <c r="AU853" s="199" t="s">
        <v>13352</v>
      </c>
      <c r="AV853" s="200">
        <v>249039.73</v>
      </c>
      <c r="BA853" t="s">
        <v>9933</v>
      </c>
      <c r="BB853" s="284">
        <v>25930.18</v>
      </c>
      <c r="BD853" s="272" t="s">
        <v>12902</v>
      </c>
      <c r="BE853" s="273">
        <v>138982.19</v>
      </c>
      <c r="BG853" s="244" t="s">
        <v>12700</v>
      </c>
      <c r="BH853" s="245">
        <v>829</v>
      </c>
      <c r="BJ853" s="230" t="s">
        <v>9553</v>
      </c>
      <c r="BK853" s="231">
        <v>2516.0500000000002</v>
      </c>
      <c r="BM853" s="209" t="s">
        <v>8909</v>
      </c>
      <c r="BN853" s="210">
        <v>603406.67000000004</v>
      </c>
    </row>
    <row r="854" spans="9:66" x14ac:dyDescent="0.55000000000000004">
      <c r="I854" s="282" t="s">
        <v>12826</v>
      </c>
      <c r="J854" s="282"/>
      <c r="K854" s="283">
        <v>12077.15</v>
      </c>
      <c r="M854" s="242" t="s">
        <v>12369</v>
      </c>
      <c r="N854" s="242"/>
      <c r="O854" s="243">
        <v>55122</v>
      </c>
      <c r="Q854" s="224" t="s">
        <v>4259</v>
      </c>
      <c r="R854" s="224"/>
      <c r="S854" s="225">
        <v>38624</v>
      </c>
      <c r="U854" s="203" t="s">
        <v>1294</v>
      </c>
      <c r="V854" s="203"/>
      <c r="W854" s="204">
        <v>7090</v>
      </c>
      <c r="AF854" t="s">
        <v>34573</v>
      </c>
      <c r="AG854" s="284">
        <v>126417.71</v>
      </c>
      <c r="AI854" s="276" t="s">
        <v>47783</v>
      </c>
      <c r="AJ854" s="277">
        <v>6517.25</v>
      </c>
      <c r="AL854" s="246" t="s">
        <v>63617</v>
      </c>
      <c r="AM854" s="247">
        <v>1154.9100000000001</v>
      </c>
      <c r="AO854" s="226" t="s">
        <v>49614</v>
      </c>
      <c r="AP854" s="227">
        <v>25194.41</v>
      </c>
      <c r="AR854" s="207" t="s">
        <v>15461</v>
      </c>
      <c r="AS854" s="208">
        <v>14140.91</v>
      </c>
      <c r="AT854" s="93"/>
      <c r="AU854" s="199" t="s">
        <v>31890</v>
      </c>
      <c r="AV854" s="200">
        <v>215.12</v>
      </c>
      <c r="BA854" t="s">
        <v>9936</v>
      </c>
      <c r="BB854" s="284">
        <v>817683.79</v>
      </c>
      <c r="BD854" s="272" t="s">
        <v>12903</v>
      </c>
      <c r="BE854" s="273">
        <v>12077.15</v>
      </c>
      <c r="BG854" s="244" t="s">
        <v>12589</v>
      </c>
      <c r="BH854" s="245">
        <v>55122</v>
      </c>
      <c r="BJ854" s="230" t="s">
        <v>10691</v>
      </c>
      <c r="BK854" s="231">
        <v>38624</v>
      </c>
      <c r="BM854" s="209" t="s">
        <v>9250</v>
      </c>
      <c r="BN854" s="210">
        <v>11295435.189999999</v>
      </c>
    </row>
    <row r="855" spans="9:66" x14ac:dyDescent="0.55000000000000004">
      <c r="I855" s="282" t="s">
        <v>12827</v>
      </c>
      <c r="J855" s="282"/>
      <c r="K855" s="283">
        <v>51296.22</v>
      </c>
      <c r="M855" s="242" t="s">
        <v>12474</v>
      </c>
      <c r="N855" s="242"/>
      <c r="O855" s="243">
        <v>12144</v>
      </c>
      <c r="Q855" s="224" t="s">
        <v>4260</v>
      </c>
      <c r="R855" s="224"/>
      <c r="S855" s="225">
        <v>75578.69</v>
      </c>
      <c r="U855" s="203" t="s">
        <v>1295</v>
      </c>
      <c r="V855" s="203"/>
      <c r="W855" s="204">
        <v>37936</v>
      </c>
      <c r="AF855" t="s">
        <v>51652</v>
      </c>
      <c r="AG855" s="284">
        <v>4012</v>
      </c>
      <c r="AI855" s="276" t="s">
        <v>34586</v>
      </c>
      <c r="AJ855" s="277">
        <v>58450.94</v>
      </c>
      <c r="AL855" s="246" t="s">
        <v>61773</v>
      </c>
      <c r="AM855" s="247">
        <v>14951.28</v>
      </c>
      <c r="AO855" s="226" t="s">
        <v>34525</v>
      </c>
      <c r="AP855" s="227">
        <v>7000</v>
      </c>
      <c r="AR855" s="207" t="s">
        <v>15462</v>
      </c>
      <c r="AS855" s="208">
        <v>12864.09</v>
      </c>
      <c r="AT855" s="93"/>
      <c r="AU855" s="199" t="s">
        <v>31891</v>
      </c>
      <c r="AV855" s="200">
        <v>190</v>
      </c>
      <c r="BA855" t="s">
        <v>9938</v>
      </c>
      <c r="BB855" s="284">
        <v>7710.51</v>
      </c>
      <c r="BD855" s="272" t="s">
        <v>12904</v>
      </c>
      <c r="BE855" s="273">
        <v>51296.22</v>
      </c>
      <c r="BG855" s="244" t="s">
        <v>12702</v>
      </c>
      <c r="BH855" s="245">
        <v>12144</v>
      </c>
      <c r="BJ855" s="230" t="s">
        <v>10692</v>
      </c>
      <c r="BK855" s="231">
        <v>75578.69</v>
      </c>
      <c r="BM855" s="209" t="s">
        <v>9504</v>
      </c>
      <c r="BN855" s="210">
        <v>1035.3</v>
      </c>
    </row>
    <row r="856" spans="9:66" x14ac:dyDescent="0.55000000000000004">
      <c r="I856" s="282" t="s">
        <v>12828</v>
      </c>
      <c r="J856" s="282"/>
      <c r="K856" s="283">
        <v>201430.5</v>
      </c>
      <c r="M856" s="242" t="s">
        <v>12371</v>
      </c>
      <c r="N856" s="242"/>
      <c r="O856" s="243">
        <v>13510</v>
      </c>
      <c r="Q856" s="224" t="s">
        <v>4261</v>
      </c>
      <c r="R856" s="224"/>
      <c r="S856" s="225">
        <v>31124</v>
      </c>
      <c r="U856" s="203" t="s">
        <v>1296</v>
      </c>
      <c r="V856" s="203"/>
      <c r="W856" s="204">
        <v>6873</v>
      </c>
      <c r="AF856" t="s">
        <v>36027</v>
      </c>
      <c r="AG856" s="284">
        <v>174548.01</v>
      </c>
      <c r="AI856" s="276" t="s">
        <v>34587</v>
      </c>
      <c r="AJ856" s="277">
        <v>182835.84</v>
      </c>
      <c r="AL856" s="246" t="s">
        <v>61774</v>
      </c>
      <c r="AM856" s="247">
        <v>1111.56</v>
      </c>
      <c r="AO856" s="226" t="s">
        <v>33101</v>
      </c>
      <c r="AP856" s="227">
        <v>1795.55</v>
      </c>
      <c r="AR856" s="207" t="s">
        <v>15463</v>
      </c>
      <c r="AS856" s="208">
        <v>7990</v>
      </c>
      <c r="AT856" s="93"/>
      <c r="AU856" s="199" t="s">
        <v>31892</v>
      </c>
      <c r="AV856" s="200">
        <v>699.88</v>
      </c>
      <c r="BA856" t="s">
        <v>9939</v>
      </c>
      <c r="BB856" s="284">
        <v>2581.7399999999998</v>
      </c>
      <c r="BD856" s="272" t="s">
        <v>12905</v>
      </c>
      <c r="BE856" s="273">
        <v>201430.5</v>
      </c>
      <c r="BG856" s="244" t="s">
        <v>12591</v>
      </c>
      <c r="BH856" s="245">
        <v>13510</v>
      </c>
      <c r="BJ856" s="230" t="s">
        <v>10693</v>
      </c>
      <c r="BK856" s="231">
        <v>31124</v>
      </c>
      <c r="BM856" s="209" t="s">
        <v>10878</v>
      </c>
      <c r="BN856" s="210">
        <v>7752.26</v>
      </c>
    </row>
    <row r="857" spans="9:66" x14ac:dyDescent="0.55000000000000004">
      <c r="I857" s="282" t="s">
        <v>12829</v>
      </c>
      <c r="J857" s="282"/>
      <c r="K857" s="283">
        <v>38662.410000000003</v>
      </c>
      <c r="M857" s="242" t="s">
        <v>12372</v>
      </c>
      <c r="N857" s="242"/>
      <c r="O857" s="243">
        <v>-4</v>
      </c>
      <c r="Q857" s="224" t="s">
        <v>4263</v>
      </c>
      <c r="R857" s="224"/>
      <c r="S857" s="225">
        <v>15170</v>
      </c>
      <c r="U857" s="203" t="s">
        <v>1297</v>
      </c>
      <c r="V857" s="203"/>
      <c r="W857" s="204">
        <v>4690</v>
      </c>
      <c r="AF857" t="s">
        <v>71251</v>
      </c>
      <c r="AG857" s="284">
        <v>77629.11</v>
      </c>
      <c r="AI857" s="276" t="s">
        <v>34588</v>
      </c>
      <c r="AJ857" s="277">
        <v>53275.34</v>
      </c>
      <c r="AL857" s="246" t="s">
        <v>61775</v>
      </c>
      <c r="AM857" s="247">
        <v>3394.56</v>
      </c>
      <c r="AO857" s="226" t="s">
        <v>33102</v>
      </c>
      <c r="AP857" s="227">
        <v>49.42</v>
      </c>
      <c r="AR857" s="207" t="s">
        <v>15464</v>
      </c>
      <c r="AS857" s="208">
        <v>-90374.55</v>
      </c>
      <c r="AT857" s="93"/>
      <c r="AU857" s="199" t="s">
        <v>18371</v>
      </c>
      <c r="AV857" s="200">
        <v>215.12</v>
      </c>
      <c r="BA857" t="s">
        <v>9944</v>
      </c>
      <c r="BB857" s="284">
        <v>22435.7</v>
      </c>
      <c r="BD857" s="272" t="s">
        <v>12906</v>
      </c>
      <c r="BE857" s="273">
        <v>38662.410000000003</v>
      </c>
      <c r="BG857" s="244" t="s">
        <v>12592</v>
      </c>
      <c r="BH857" s="245">
        <v>-4</v>
      </c>
      <c r="BJ857" s="230" t="s">
        <v>10696</v>
      </c>
      <c r="BK857" s="231">
        <v>15170</v>
      </c>
      <c r="BM857" s="209" t="s">
        <v>9707</v>
      </c>
      <c r="BN857" s="210">
        <v>46425.36</v>
      </c>
    </row>
    <row r="858" spans="9:66" x14ac:dyDescent="0.55000000000000004">
      <c r="I858" s="282" t="s">
        <v>12830</v>
      </c>
      <c r="J858" s="282"/>
      <c r="K858" s="283">
        <v>52132.24</v>
      </c>
      <c r="M858" s="242" t="s">
        <v>12373</v>
      </c>
      <c r="N858" s="242"/>
      <c r="O858" s="243">
        <v>37634</v>
      </c>
      <c r="Q858" s="224" t="s">
        <v>4264</v>
      </c>
      <c r="R858" s="224"/>
      <c r="S858" s="225">
        <v>67957.89</v>
      </c>
      <c r="U858" s="203" t="s">
        <v>1298</v>
      </c>
      <c r="V858" s="203"/>
      <c r="W858" s="204">
        <v>21344</v>
      </c>
      <c r="AF858" t="s">
        <v>51653</v>
      </c>
      <c r="AG858" s="284">
        <v>43131.62</v>
      </c>
      <c r="AI858" s="276" t="s">
        <v>70374</v>
      </c>
      <c r="AJ858" s="277">
        <v>1000</v>
      </c>
      <c r="AL858" s="246" t="s">
        <v>61776</v>
      </c>
      <c r="AM858" s="247">
        <v>7138.6</v>
      </c>
      <c r="AO858" s="226" t="s">
        <v>34526</v>
      </c>
      <c r="AP858" s="227">
        <v>24049.7</v>
      </c>
      <c r="AR858" s="207" t="s">
        <v>13046</v>
      </c>
      <c r="AS858" s="208">
        <v>42208.95</v>
      </c>
      <c r="AT858" s="93"/>
      <c r="AU858" s="199" t="s">
        <v>18372</v>
      </c>
      <c r="AV858" s="200">
        <v>190</v>
      </c>
      <c r="BA858" t="s">
        <v>9946</v>
      </c>
      <c r="BB858" s="284">
        <v>112074.37</v>
      </c>
      <c r="BD858" s="272" t="s">
        <v>12907</v>
      </c>
      <c r="BE858" s="273">
        <v>52132.24</v>
      </c>
      <c r="BG858" s="244" t="s">
        <v>12593</v>
      </c>
      <c r="BH858" s="245">
        <v>37634</v>
      </c>
      <c r="BJ858" s="230" t="s">
        <v>10697</v>
      </c>
      <c r="BK858" s="231">
        <v>67957.89</v>
      </c>
      <c r="BM858" s="209" t="s">
        <v>9797</v>
      </c>
      <c r="BN858" s="210">
        <v>22839495.41</v>
      </c>
    </row>
    <row r="859" spans="9:66" x14ac:dyDescent="0.55000000000000004">
      <c r="I859" s="282" t="s">
        <v>12833</v>
      </c>
      <c r="J859" s="282"/>
      <c r="K859" s="283">
        <v>51936.04</v>
      </c>
      <c r="M859" s="242" t="s">
        <v>12374</v>
      </c>
      <c r="N859" s="242"/>
      <c r="O859" s="243">
        <v>495077.1</v>
      </c>
      <c r="Q859" s="224" t="s">
        <v>4381</v>
      </c>
      <c r="R859" s="224"/>
      <c r="S859" s="225">
        <v>11665</v>
      </c>
      <c r="U859" s="203" t="s">
        <v>4030</v>
      </c>
      <c r="V859" s="203"/>
      <c r="W859" s="204">
        <v>13554</v>
      </c>
      <c r="AF859" t="s">
        <v>61790</v>
      </c>
      <c r="AG859" s="284">
        <v>288189.98</v>
      </c>
      <c r="AI859" s="276" t="s">
        <v>66496</v>
      </c>
      <c r="AJ859" s="277">
        <v>48022.9</v>
      </c>
      <c r="AL859" s="246" t="s">
        <v>63954</v>
      </c>
      <c r="AM859" s="247">
        <v>1227.0899999999999</v>
      </c>
      <c r="AO859" s="226" t="s">
        <v>35995</v>
      </c>
      <c r="AP859" s="227">
        <v>232.68</v>
      </c>
      <c r="AR859" s="207" t="s">
        <v>15465</v>
      </c>
      <c r="AS859" s="208">
        <v>17440.400000000001</v>
      </c>
      <c r="AT859" s="93"/>
      <c r="AU859" s="199" t="s">
        <v>18373</v>
      </c>
      <c r="AV859" s="200">
        <v>699.88</v>
      </c>
      <c r="BA859" t="s">
        <v>9948</v>
      </c>
      <c r="BB859">
        <v>541</v>
      </c>
      <c r="BD859" s="272" t="s">
        <v>12910</v>
      </c>
      <c r="BE859" s="273">
        <v>51936.04</v>
      </c>
      <c r="BG859" s="244" t="s">
        <v>12594</v>
      </c>
      <c r="BH859" s="245">
        <v>495077.1</v>
      </c>
      <c r="BJ859" s="230" t="s">
        <v>10699</v>
      </c>
      <c r="BK859" s="231">
        <v>11665</v>
      </c>
      <c r="BM859" s="209" t="s">
        <v>6652</v>
      </c>
      <c r="BN859" s="210">
        <v>50163</v>
      </c>
    </row>
    <row r="860" spans="9:66" x14ac:dyDescent="0.55000000000000004">
      <c r="I860" s="282" t="s">
        <v>12834</v>
      </c>
      <c r="J860" s="282"/>
      <c r="K860" s="283">
        <v>15612.75</v>
      </c>
      <c r="M860" s="242" t="s">
        <v>12477</v>
      </c>
      <c r="N860" s="242"/>
      <c r="O860" s="243">
        <v>11180</v>
      </c>
      <c r="Q860" s="224" t="s">
        <v>3572</v>
      </c>
      <c r="R860" s="224"/>
      <c r="S860" s="225">
        <v>42071.15</v>
      </c>
      <c r="U860" s="203" t="s">
        <v>1299</v>
      </c>
      <c r="V860" s="203"/>
      <c r="W860" s="204">
        <v>4317</v>
      </c>
      <c r="AF860" t="s">
        <v>38868</v>
      </c>
      <c r="AG860" s="284">
        <v>532083.29</v>
      </c>
      <c r="AI860" s="276" t="s">
        <v>66948</v>
      </c>
      <c r="AJ860" s="277">
        <v>4847.8500000000004</v>
      </c>
      <c r="AL860" s="246" t="s">
        <v>61184</v>
      </c>
      <c r="AM860" s="247">
        <v>13346.86</v>
      </c>
      <c r="AO860" s="226" t="s">
        <v>47736</v>
      </c>
      <c r="AP860" s="227">
        <v>421.11</v>
      </c>
      <c r="AR860" s="207" t="s">
        <v>15466</v>
      </c>
      <c r="AS860" s="208">
        <v>10945</v>
      </c>
      <c r="AT860" s="93"/>
      <c r="AU860" s="199" t="s">
        <v>13353</v>
      </c>
      <c r="AV860" s="200">
        <v>27291.8</v>
      </c>
      <c r="BA860" t="s">
        <v>9953</v>
      </c>
      <c r="BB860" s="284">
        <v>33418.22</v>
      </c>
      <c r="BD860" s="272" t="s">
        <v>12911</v>
      </c>
      <c r="BE860" s="273">
        <v>15612.75</v>
      </c>
      <c r="BG860" s="244" t="s">
        <v>12705</v>
      </c>
      <c r="BH860" s="245">
        <v>11180</v>
      </c>
      <c r="BJ860" s="230" t="s">
        <v>9558</v>
      </c>
      <c r="BK860" s="231">
        <v>42071.15</v>
      </c>
      <c r="BM860" s="209" t="s">
        <v>7318</v>
      </c>
      <c r="BN860" s="210">
        <v>17617</v>
      </c>
    </row>
    <row r="861" spans="9:66" x14ac:dyDescent="0.55000000000000004">
      <c r="I861" s="282" t="s">
        <v>12835</v>
      </c>
      <c r="J861" s="282"/>
      <c r="K861" s="283">
        <v>25769.11</v>
      </c>
      <c r="M861" s="242" t="s">
        <v>12481</v>
      </c>
      <c r="N861" s="242"/>
      <c r="O861" s="243">
        <v>8195</v>
      </c>
      <c r="Q861" s="224" t="s">
        <v>4266</v>
      </c>
      <c r="R861" s="224"/>
      <c r="S861" s="225">
        <v>82808</v>
      </c>
      <c r="U861" s="203" t="s">
        <v>1300</v>
      </c>
      <c r="V861" s="203"/>
      <c r="W861" s="204">
        <v>71577</v>
      </c>
      <c r="AF861" t="s">
        <v>36028</v>
      </c>
      <c r="AG861" s="284">
        <v>209407.7</v>
      </c>
      <c r="AI861" s="276" t="s">
        <v>63987</v>
      </c>
      <c r="AJ861" s="277">
        <v>268412.69</v>
      </c>
      <c r="AL861" s="246" t="s">
        <v>63955</v>
      </c>
      <c r="AM861" s="247">
        <v>164669.71</v>
      </c>
      <c r="AO861" s="226" t="s">
        <v>15493</v>
      </c>
      <c r="AP861" s="227">
        <v>82313.240000000005</v>
      </c>
      <c r="AR861" s="207" t="s">
        <v>15467</v>
      </c>
      <c r="AS861" s="208">
        <v>1307.8</v>
      </c>
      <c r="AT861" s="93"/>
      <c r="AU861" s="199" t="s">
        <v>13354</v>
      </c>
      <c r="AV861" s="200">
        <v>7627.87</v>
      </c>
      <c r="BA861" t="s">
        <v>9955</v>
      </c>
      <c r="BB861" s="284">
        <v>98786.49</v>
      </c>
      <c r="BD861" s="272" t="s">
        <v>12912</v>
      </c>
      <c r="BE861" s="273">
        <v>25769.11</v>
      </c>
      <c r="BG861" s="244" t="s">
        <v>12709</v>
      </c>
      <c r="BH861" s="245">
        <v>8195</v>
      </c>
      <c r="BJ861" s="230" t="s">
        <v>10700</v>
      </c>
      <c r="BK861" s="231">
        <v>82808</v>
      </c>
      <c r="BM861" s="209" t="s">
        <v>7733</v>
      </c>
      <c r="BN861" s="210">
        <v>2933</v>
      </c>
    </row>
    <row r="862" spans="9:66" x14ac:dyDescent="0.55000000000000004">
      <c r="I862" s="282" t="s">
        <v>12836</v>
      </c>
      <c r="J862" s="282"/>
      <c r="K862" s="283">
        <v>57227.99</v>
      </c>
      <c r="M862" s="242" t="s">
        <v>12483</v>
      </c>
      <c r="N862" s="242"/>
      <c r="O862" s="243">
        <v>1893</v>
      </c>
      <c r="Q862" s="224" t="s">
        <v>4421</v>
      </c>
      <c r="R862" s="224"/>
      <c r="S862" s="225">
        <v>2680</v>
      </c>
      <c r="U862" s="203" t="s">
        <v>1301</v>
      </c>
      <c r="V862" s="203"/>
      <c r="W862" s="204">
        <v>79417</v>
      </c>
      <c r="AF862" t="s">
        <v>46682</v>
      </c>
      <c r="AG862" s="284">
        <v>2965.51</v>
      </c>
      <c r="AI862" s="276" t="s">
        <v>42177</v>
      </c>
      <c r="AJ862" s="277">
        <v>288044.57</v>
      </c>
      <c r="AL862" s="246" t="s">
        <v>15484</v>
      </c>
      <c r="AM862" s="247">
        <v>150</v>
      </c>
      <c r="AO862" s="226" t="s">
        <v>38852</v>
      </c>
      <c r="AP862" s="227">
        <v>35713.870000000003</v>
      </c>
      <c r="AR862" s="207" t="s">
        <v>15468</v>
      </c>
      <c r="AS862" s="208">
        <v>839.34</v>
      </c>
      <c r="AT862" s="93"/>
      <c r="AU862" s="199" t="s">
        <v>13355</v>
      </c>
      <c r="AV862" s="200">
        <v>2671.36</v>
      </c>
      <c r="BA862" t="s">
        <v>9957</v>
      </c>
      <c r="BB862" s="284">
        <v>9363</v>
      </c>
      <c r="BD862" s="272" t="s">
        <v>12913</v>
      </c>
      <c r="BE862" s="273">
        <v>57227.99</v>
      </c>
      <c r="BG862" s="244" t="s">
        <v>12712</v>
      </c>
      <c r="BH862" s="245">
        <v>1893</v>
      </c>
      <c r="BJ862" s="230" t="s">
        <v>10702</v>
      </c>
      <c r="BK862" s="231">
        <v>2680</v>
      </c>
      <c r="BM862" s="209" t="s">
        <v>8187</v>
      </c>
      <c r="BN862" s="210">
        <v>10775</v>
      </c>
    </row>
    <row r="863" spans="9:66" x14ac:dyDescent="0.55000000000000004">
      <c r="I863" s="282" t="s">
        <v>12837</v>
      </c>
      <c r="J863" s="282"/>
      <c r="K863" s="283">
        <v>10813.25</v>
      </c>
      <c r="M863" s="242" t="s">
        <v>12485</v>
      </c>
      <c r="N863" s="242"/>
      <c r="O863" s="243">
        <v>8738</v>
      </c>
      <c r="Q863" s="224" t="s">
        <v>4267</v>
      </c>
      <c r="R863" s="224"/>
      <c r="S863" s="225">
        <v>133814</v>
      </c>
      <c r="U863" s="203" t="s">
        <v>1302</v>
      </c>
      <c r="V863" s="203"/>
      <c r="W863" s="204">
        <v>7755</v>
      </c>
      <c r="AF863" t="s">
        <v>47760</v>
      </c>
      <c r="AG863" s="284">
        <v>1752.98</v>
      </c>
      <c r="AI863" s="276" t="s">
        <v>66949</v>
      </c>
      <c r="AJ863" s="277">
        <v>3223.75</v>
      </c>
      <c r="AL863" s="246" t="s">
        <v>15488</v>
      </c>
      <c r="AM863" s="247">
        <v>11.47</v>
      </c>
      <c r="AO863" s="226" t="s">
        <v>38853</v>
      </c>
      <c r="AP863" s="227">
        <v>3349.3</v>
      </c>
      <c r="AR863" s="207" t="s">
        <v>15469</v>
      </c>
      <c r="AS863" s="208">
        <v>2508.39</v>
      </c>
      <c r="AT863" s="93"/>
      <c r="AU863" s="199" t="s">
        <v>13356</v>
      </c>
      <c r="AV863" s="200">
        <v>3554.27</v>
      </c>
      <c r="BA863" t="s">
        <v>9959</v>
      </c>
      <c r="BB863" s="284">
        <v>1099</v>
      </c>
      <c r="BD863" s="272" t="s">
        <v>12914</v>
      </c>
      <c r="BE863" s="273">
        <v>10813.25</v>
      </c>
      <c r="BG863" s="244" t="s">
        <v>12714</v>
      </c>
      <c r="BH863" s="245">
        <v>8738</v>
      </c>
      <c r="BJ863" s="230" t="s">
        <v>10703</v>
      </c>
      <c r="BK863" s="231">
        <v>133814</v>
      </c>
      <c r="BM863" s="209" t="s">
        <v>8511</v>
      </c>
      <c r="BN863" s="210">
        <v>26603.45</v>
      </c>
    </row>
    <row r="864" spans="9:66" x14ac:dyDescent="0.55000000000000004">
      <c r="I864" s="282" t="s">
        <v>12838</v>
      </c>
      <c r="J864" s="282"/>
      <c r="K864" s="283">
        <v>12652.07</v>
      </c>
      <c r="M864" s="242" t="s">
        <v>12488</v>
      </c>
      <c r="N864" s="242"/>
      <c r="O864" s="243">
        <v>1610</v>
      </c>
      <c r="Q864" s="224" t="s">
        <v>4268</v>
      </c>
      <c r="R864" s="224"/>
      <c r="S864" s="225">
        <v>55940</v>
      </c>
      <c r="U864" s="203" t="s">
        <v>338</v>
      </c>
      <c r="V864" s="203"/>
      <c r="W864" s="204">
        <v>10073</v>
      </c>
      <c r="AF864" t="s">
        <v>71252</v>
      </c>
      <c r="AG864">
        <v>113.87</v>
      </c>
      <c r="AI864" s="276" t="s">
        <v>66950</v>
      </c>
      <c r="AJ864" s="277">
        <v>59414.21</v>
      </c>
      <c r="AL864" s="246" t="s">
        <v>15489</v>
      </c>
      <c r="AM864" s="247">
        <v>36.75</v>
      </c>
      <c r="AO864" s="226" t="s">
        <v>49615</v>
      </c>
      <c r="AP864" s="227">
        <v>9756</v>
      </c>
      <c r="AR864" s="207" t="s">
        <v>15470</v>
      </c>
      <c r="AS864" s="208">
        <v>929.66</v>
      </c>
      <c r="AT864" s="93"/>
      <c r="AU864" s="199" t="s">
        <v>13357</v>
      </c>
      <c r="AV864" s="200">
        <v>383.59</v>
      </c>
      <c r="BA864" t="s">
        <v>9965</v>
      </c>
      <c r="BB864" s="284">
        <v>2074.42</v>
      </c>
      <c r="BD864" s="272" t="s">
        <v>12915</v>
      </c>
      <c r="BE864" s="273">
        <v>12652.07</v>
      </c>
      <c r="BG864" s="244" t="s">
        <v>12717</v>
      </c>
      <c r="BH864" s="245">
        <v>1610</v>
      </c>
      <c r="BJ864" s="230" t="s">
        <v>10704</v>
      </c>
      <c r="BK864" s="231">
        <v>55940</v>
      </c>
      <c r="BM864" s="209" t="s">
        <v>8670</v>
      </c>
      <c r="BN864" s="210">
        <v>2024</v>
      </c>
    </row>
    <row r="865" spans="9:66" x14ac:dyDescent="0.55000000000000004">
      <c r="I865" s="282" t="s">
        <v>12839</v>
      </c>
      <c r="J865" s="282"/>
      <c r="K865" s="283">
        <v>51156.72</v>
      </c>
      <c r="M865" s="242" t="s">
        <v>12489</v>
      </c>
      <c r="N865" s="242"/>
      <c r="O865" s="243">
        <v>5092</v>
      </c>
      <c r="Q865" s="224" t="s">
        <v>4383</v>
      </c>
      <c r="R865" s="224"/>
      <c r="S865" s="225">
        <v>883.73</v>
      </c>
      <c r="U865" s="203" t="s">
        <v>1303</v>
      </c>
      <c r="V865" s="203"/>
      <c r="W865" s="204">
        <v>2309</v>
      </c>
      <c r="AF865" t="s">
        <v>47761</v>
      </c>
      <c r="AG865">
        <v>242.74</v>
      </c>
      <c r="AI865" s="276" t="s">
        <v>59481</v>
      </c>
      <c r="AJ865" s="277">
        <v>-11358.06</v>
      </c>
      <c r="AL865" s="246" t="s">
        <v>15490</v>
      </c>
      <c r="AM865" s="247">
        <v>1295.72</v>
      </c>
      <c r="AO865" s="226" t="s">
        <v>47737</v>
      </c>
      <c r="AP865" s="227">
        <v>8082.09</v>
      </c>
      <c r="AR865" s="207" t="s">
        <v>15471</v>
      </c>
      <c r="AS865" s="208">
        <v>86381.34</v>
      </c>
      <c r="AT865" s="93"/>
      <c r="AU865" s="199" t="s">
        <v>13358</v>
      </c>
      <c r="AV865" s="200">
        <v>41971.57</v>
      </c>
      <c r="BA865" t="s">
        <v>9967</v>
      </c>
      <c r="BB865" s="284">
        <v>129346.85</v>
      </c>
      <c r="BD865" s="272" t="s">
        <v>12916</v>
      </c>
      <c r="BE865" s="273">
        <v>51156.72</v>
      </c>
      <c r="BG865" s="244" t="s">
        <v>12718</v>
      </c>
      <c r="BH865" s="245">
        <v>5092</v>
      </c>
      <c r="BJ865" s="230" t="s">
        <v>10705</v>
      </c>
      <c r="BK865" s="231">
        <v>883.73</v>
      </c>
      <c r="BM865" s="209" t="s">
        <v>8910</v>
      </c>
      <c r="BN865" s="210">
        <v>8304</v>
      </c>
    </row>
    <row r="866" spans="9:66" x14ac:dyDescent="0.55000000000000004">
      <c r="I866" s="282" t="s">
        <v>12840</v>
      </c>
      <c r="J866" s="282"/>
      <c r="K866" s="283">
        <v>53177.16</v>
      </c>
      <c r="M866" s="242" t="s">
        <v>12491</v>
      </c>
      <c r="N866" s="242"/>
      <c r="O866" s="243">
        <v>190</v>
      </c>
      <c r="Q866" s="224" t="s">
        <v>4269</v>
      </c>
      <c r="R866" s="224"/>
      <c r="S866" s="225">
        <v>57401</v>
      </c>
      <c r="U866" s="203" t="s">
        <v>1304</v>
      </c>
      <c r="V866" s="203"/>
      <c r="W866" s="204">
        <v>31246.86</v>
      </c>
      <c r="AF866" t="s">
        <v>62535</v>
      </c>
      <c r="AG866" s="284">
        <v>7982.63</v>
      </c>
      <c r="AI866" s="276" t="s">
        <v>42178</v>
      </c>
      <c r="AJ866" s="277">
        <v>22922.3</v>
      </c>
      <c r="AL866" s="246" t="s">
        <v>13052</v>
      </c>
      <c r="AM866" s="247">
        <v>66.66</v>
      </c>
      <c r="AO866" s="226" t="s">
        <v>49616</v>
      </c>
      <c r="AP866" s="227">
        <v>6405.62</v>
      </c>
      <c r="AR866" s="207" t="s">
        <v>15472</v>
      </c>
      <c r="AS866" s="208">
        <v>840</v>
      </c>
      <c r="AT866" s="93"/>
      <c r="AU866" s="199" t="s">
        <v>13359</v>
      </c>
      <c r="AV866" s="200">
        <v>23493.8</v>
      </c>
      <c r="BA866" t="s">
        <v>9971</v>
      </c>
      <c r="BB866" s="284">
        <v>36433.75</v>
      </c>
      <c r="BD866" s="272" t="s">
        <v>12917</v>
      </c>
      <c r="BE866" s="273">
        <v>53177.16</v>
      </c>
      <c r="BG866" s="244" t="s">
        <v>12720</v>
      </c>
      <c r="BH866" s="245">
        <v>190</v>
      </c>
      <c r="BJ866" s="230" t="s">
        <v>10706</v>
      </c>
      <c r="BK866" s="231">
        <v>57401</v>
      </c>
      <c r="BM866" s="209" t="s">
        <v>9251</v>
      </c>
      <c r="BN866" s="210">
        <v>238641</v>
      </c>
    </row>
    <row r="867" spans="9:66" x14ac:dyDescent="0.55000000000000004">
      <c r="I867" s="282" t="s">
        <v>12842</v>
      </c>
      <c r="J867" s="282"/>
      <c r="K867" s="283">
        <v>134174.78</v>
      </c>
      <c r="M867" s="242" t="s">
        <v>12493</v>
      </c>
      <c r="N867" s="242"/>
      <c r="O867" s="243">
        <v>2589</v>
      </c>
      <c r="Q867" s="224" t="s">
        <v>4271</v>
      </c>
      <c r="R867" s="224"/>
      <c r="S867" s="225">
        <v>39821</v>
      </c>
      <c r="U867" s="203" t="s">
        <v>1305</v>
      </c>
      <c r="V867" s="203"/>
      <c r="W867" s="204">
        <v>1135.45</v>
      </c>
      <c r="AF867" t="s">
        <v>46683</v>
      </c>
      <c r="AG867">
        <v>994.29</v>
      </c>
      <c r="AI867" s="276" t="s">
        <v>42179</v>
      </c>
      <c r="AJ867" s="277">
        <v>1753.56</v>
      </c>
      <c r="AL867" s="246" t="s">
        <v>47736</v>
      </c>
      <c r="AM867" s="247">
        <v>186.99</v>
      </c>
      <c r="AO867" s="226" t="s">
        <v>34527</v>
      </c>
      <c r="AP867" s="227">
        <v>113447.6</v>
      </c>
      <c r="AR867" s="207" t="s">
        <v>15473</v>
      </c>
      <c r="AS867" s="208">
        <v>346.47</v>
      </c>
      <c r="AT867" s="93"/>
      <c r="AU867" s="199" t="s">
        <v>31893</v>
      </c>
      <c r="AV867" s="200">
        <v>92793</v>
      </c>
      <c r="BA867" t="s">
        <v>9974</v>
      </c>
      <c r="BB867" s="284">
        <v>56298.14</v>
      </c>
      <c r="BD867" s="272" t="s">
        <v>12919</v>
      </c>
      <c r="BE867" s="273">
        <v>134174.78</v>
      </c>
      <c r="BG867" s="244" t="s">
        <v>12723</v>
      </c>
      <c r="BH867" s="245">
        <v>2589</v>
      </c>
      <c r="BJ867" s="230" t="s">
        <v>10708</v>
      </c>
      <c r="BK867" s="231">
        <v>39821</v>
      </c>
      <c r="BM867" s="209" t="s">
        <v>9798</v>
      </c>
      <c r="BN867" s="210">
        <v>357060.45</v>
      </c>
    </row>
    <row r="868" spans="9:66" x14ac:dyDescent="0.55000000000000004">
      <c r="I868" s="282" t="s">
        <v>12843</v>
      </c>
      <c r="J868" s="282"/>
      <c r="K868" s="283">
        <v>113628.02</v>
      </c>
      <c r="M868" s="242" t="s">
        <v>12377</v>
      </c>
      <c r="N868" s="242"/>
      <c r="O868" s="243">
        <v>36808</v>
      </c>
      <c r="Q868" s="224" t="s">
        <v>4272</v>
      </c>
      <c r="R868" s="224"/>
      <c r="S868" s="225">
        <v>21651.32</v>
      </c>
      <c r="U868" s="203" t="s">
        <v>1306</v>
      </c>
      <c r="V868" s="203"/>
      <c r="W868" s="204">
        <v>9614</v>
      </c>
      <c r="AF868" t="s">
        <v>62537</v>
      </c>
      <c r="AG868" s="284">
        <v>2554.5100000000002</v>
      </c>
      <c r="AI868" s="276" t="s">
        <v>63035</v>
      </c>
      <c r="AJ868" s="277">
        <v>280.45</v>
      </c>
      <c r="AL868" s="246" t="s">
        <v>58180</v>
      </c>
      <c r="AM868" s="247">
        <v>1057.55</v>
      </c>
      <c r="AO868" s="226" t="s">
        <v>44378</v>
      </c>
      <c r="AP868" s="227">
        <v>821.86</v>
      </c>
      <c r="AR868" s="207" t="s">
        <v>15474</v>
      </c>
      <c r="AS868" s="208">
        <v>137481.98000000001</v>
      </c>
      <c r="AT868" s="93"/>
      <c r="AU868" s="199" t="s">
        <v>13360</v>
      </c>
      <c r="AV868" s="200">
        <v>27291.8</v>
      </c>
      <c r="BA868" t="s">
        <v>9975</v>
      </c>
      <c r="BB868" s="284">
        <v>45006.14</v>
      </c>
      <c r="BD868" s="272" t="s">
        <v>12920</v>
      </c>
      <c r="BE868" s="273">
        <v>113628.02</v>
      </c>
      <c r="BG868" s="244" t="s">
        <v>12597</v>
      </c>
      <c r="BH868" s="245">
        <v>36808</v>
      </c>
      <c r="BJ868" s="230" t="s">
        <v>10709</v>
      </c>
      <c r="BK868" s="231">
        <v>21651.32</v>
      </c>
      <c r="BM868" s="209" t="s">
        <v>6653</v>
      </c>
      <c r="BN868" s="210">
        <v>44294.7</v>
      </c>
    </row>
    <row r="869" spans="9:66" x14ac:dyDescent="0.55000000000000004">
      <c r="I869" s="282" t="s">
        <v>12844</v>
      </c>
      <c r="J869" s="282"/>
      <c r="K869" s="283">
        <v>62815.66</v>
      </c>
      <c r="M869" s="242" t="s">
        <v>12496</v>
      </c>
      <c r="N869" s="242"/>
      <c r="O869" s="243">
        <v>920</v>
      </c>
      <c r="Q869" s="224" t="s">
        <v>3573</v>
      </c>
      <c r="R869" s="224"/>
      <c r="S869" s="225">
        <v>1732.28</v>
      </c>
      <c r="U869" s="203" t="s">
        <v>4031</v>
      </c>
      <c r="V869" s="203"/>
      <c r="W869" s="204">
        <v>7224</v>
      </c>
      <c r="AF869" t="s">
        <v>66933</v>
      </c>
      <c r="AG869" s="284">
        <v>2012.39</v>
      </c>
      <c r="AI869" s="276" t="s">
        <v>63988</v>
      </c>
      <c r="AJ869" s="277">
        <v>4492.1400000000003</v>
      </c>
      <c r="AL869" s="246" t="s">
        <v>38852</v>
      </c>
      <c r="AM869" s="247">
        <v>380</v>
      </c>
      <c r="AO869" s="226" t="s">
        <v>35996</v>
      </c>
      <c r="AP869" s="227">
        <v>780</v>
      </c>
      <c r="AR869" s="207" t="s">
        <v>15475</v>
      </c>
      <c r="AS869" s="208">
        <v>3798.55</v>
      </c>
      <c r="AT869" s="93"/>
      <c r="AU869" s="199" t="s">
        <v>13361</v>
      </c>
      <c r="AV869" s="200">
        <v>7627.87</v>
      </c>
      <c r="BA869" t="s">
        <v>9979</v>
      </c>
      <c r="BB869" s="284">
        <v>21168.799999999999</v>
      </c>
      <c r="BD869" s="272" t="s">
        <v>12921</v>
      </c>
      <c r="BE869" s="273">
        <v>62815.66</v>
      </c>
      <c r="BG869" s="244" t="s">
        <v>12727</v>
      </c>
      <c r="BH869" s="245">
        <v>920</v>
      </c>
      <c r="BJ869" s="230" t="s">
        <v>9559</v>
      </c>
      <c r="BK869" s="231">
        <v>1732.28</v>
      </c>
      <c r="BM869" s="209" t="s">
        <v>7319</v>
      </c>
      <c r="BN869" s="210">
        <v>43052</v>
      </c>
    </row>
    <row r="870" spans="9:66" x14ac:dyDescent="0.55000000000000004">
      <c r="I870" s="282" t="s">
        <v>12845</v>
      </c>
      <c r="J870" s="282"/>
      <c r="K870" s="283">
        <v>33800</v>
      </c>
      <c r="M870" s="242" t="s">
        <v>12379</v>
      </c>
      <c r="N870" s="242"/>
      <c r="O870" s="243">
        <v>68884.899999999994</v>
      </c>
      <c r="Q870" s="224" t="s">
        <v>4273</v>
      </c>
      <c r="R870" s="224"/>
      <c r="S870" s="225">
        <v>34880.42</v>
      </c>
      <c r="U870" s="203" t="s">
        <v>1307</v>
      </c>
      <c r="V870" s="203"/>
      <c r="W870" s="204">
        <v>86704</v>
      </c>
      <c r="AF870" t="s">
        <v>61792</v>
      </c>
      <c r="AG870" s="284">
        <v>3407.78</v>
      </c>
      <c r="AI870" s="276" t="s">
        <v>42180</v>
      </c>
      <c r="AJ870" s="277">
        <v>20602.5</v>
      </c>
      <c r="AL870" s="246" t="s">
        <v>38853</v>
      </c>
      <c r="AM870" s="247">
        <v>29.07</v>
      </c>
      <c r="AO870" s="226" t="s">
        <v>34528</v>
      </c>
      <c r="AP870" s="227">
        <v>46231.47</v>
      </c>
      <c r="AR870" s="207" t="s">
        <v>15476</v>
      </c>
      <c r="AS870" s="208">
        <v>19463.8</v>
      </c>
      <c r="AT870" s="93"/>
      <c r="AU870" s="199" t="s">
        <v>13362</v>
      </c>
      <c r="AV870" s="200">
        <v>2671.36</v>
      </c>
      <c r="BA870" t="s">
        <v>9983</v>
      </c>
      <c r="BB870" s="284">
        <v>12408.64</v>
      </c>
      <c r="BD870" s="272" t="s">
        <v>12922</v>
      </c>
      <c r="BE870" s="273">
        <v>33800</v>
      </c>
      <c r="BG870" s="244" t="s">
        <v>12599</v>
      </c>
      <c r="BH870" s="245">
        <v>68884.899999999994</v>
      </c>
      <c r="BJ870" s="230" t="s">
        <v>10710</v>
      </c>
      <c r="BK870" s="231">
        <v>34880.42</v>
      </c>
      <c r="BM870" s="209" t="s">
        <v>7734</v>
      </c>
      <c r="BN870" s="210">
        <v>4946</v>
      </c>
    </row>
    <row r="871" spans="9:66" x14ac:dyDescent="0.55000000000000004">
      <c r="I871" s="282" t="s">
        <v>12846</v>
      </c>
      <c r="J871" s="282"/>
      <c r="K871" s="283">
        <v>51211.53</v>
      </c>
      <c r="M871" s="242" t="s">
        <v>12497</v>
      </c>
      <c r="N871" s="242"/>
      <c r="O871" s="243">
        <v>1009.15</v>
      </c>
      <c r="Q871" s="224" t="s">
        <v>4274</v>
      </c>
      <c r="R871" s="224"/>
      <c r="S871" s="225">
        <v>54500</v>
      </c>
      <c r="U871" s="203" t="s">
        <v>1308</v>
      </c>
      <c r="V871" s="203"/>
      <c r="W871" s="204">
        <v>2203</v>
      </c>
      <c r="AF871" t="s">
        <v>51658</v>
      </c>
      <c r="AG871" s="284">
        <v>5602.97</v>
      </c>
      <c r="AI871" s="276" t="s">
        <v>42181</v>
      </c>
      <c r="AJ871" s="277">
        <v>1576.1</v>
      </c>
      <c r="AL871" s="246" t="s">
        <v>47737</v>
      </c>
      <c r="AM871" s="247">
        <v>-409.07</v>
      </c>
      <c r="AO871" s="226" t="s">
        <v>34529</v>
      </c>
      <c r="AP871" s="227">
        <v>174905.81</v>
      </c>
      <c r="AR871" s="207" t="s">
        <v>15477</v>
      </c>
      <c r="AS871" s="208">
        <v>22091.18</v>
      </c>
      <c r="AT871" s="93"/>
      <c r="AU871" s="199" t="s">
        <v>13363</v>
      </c>
      <c r="AV871" s="200">
        <v>3554.27</v>
      </c>
      <c r="BA871" t="s">
        <v>36930</v>
      </c>
      <c r="BB871" s="284">
        <v>2360.64</v>
      </c>
      <c r="BD871" s="272" t="s">
        <v>12923</v>
      </c>
      <c r="BE871" s="273">
        <v>51211.53</v>
      </c>
      <c r="BG871" s="244" t="s">
        <v>12728</v>
      </c>
      <c r="BH871" s="245">
        <v>1009.15</v>
      </c>
      <c r="BJ871" s="230" t="s">
        <v>10711</v>
      </c>
      <c r="BK871" s="231">
        <v>54500</v>
      </c>
      <c r="BM871" s="209" t="s">
        <v>8288</v>
      </c>
      <c r="BN871" s="210">
        <v>10195</v>
      </c>
    </row>
    <row r="872" spans="9:66" x14ac:dyDescent="0.55000000000000004">
      <c r="I872" s="282" t="s">
        <v>39677</v>
      </c>
      <c r="J872" s="282"/>
      <c r="K872" s="283">
        <v>5095.29</v>
      </c>
      <c r="M872" s="242" t="s">
        <v>12499</v>
      </c>
      <c r="N872" s="242"/>
      <c r="O872" s="243">
        <v>1161.25</v>
      </c>
      <c r="Q872" s="224" t="s">
        <v>4275</v>
      </c>
      <c r="R872" s="224"/>
      <c r="S872" s="225">
        <v>8175.32</v>
      </c>
      <c r="U872" s="203" t="s">
        <v>1309</v>
      </c>
      <c r="V872" s="203"/>
      <c r="W872" s="204">
        <v>57378</v>
      </c>
      <c r="AF872" t="s">
        <v>66935</v>
      </c>
      <c r="AG872" s="284">
        <v>51403.33</v>
      </c>
      <c r="AI872" s="276" t="s">
        <v>66497</v>
      </c>
      <c r="AJ872" s="277">
        <v>6140</v>
      </c>
      <c r="AL872" s="246" t="s">
        <v>49616</v>
      </c>
      <c r="AM872" s="247">
        <v>1883.12</v>
      </c>
      <c r="AO872" s="226" t="s">
        <v>46656</v>
      </c>
      <c r="AP872" s="227">
        <v>1222.47</v>
      </c>
      <c r="AR872" s="207" t="s">
        <v>15478</v>
      </c>
      <c r="AS872" s="208">
        <v>9498.68</v>
      </c>
      <c r="AT872" s="93"/>
      <c r="AU872" s="199" t="s">
        <v>13364</v>
      </c>
      <c r="AV872" s="200">
        <v>383.59</v>
      </c>
      <c r="BA872" t="s">
        <v>9990</v>
      </c>
      <c r="BB872" s="284">
        <v>1336.58</v>
      </c>
      <c r="BD872" s="272" t="s">
        <v>39874</v>
      </c>
      <c r="BE872" s="273">
        <v>5095.29</v>
      </c>
      <c r="BG872" s="244" t="s">
        <v>12730</v>
      </c>
      <c r="BH872" s="245">
        <v>1161.25</v>
      </c>
      <c r="BJ872" s="230" t="s">
        <v>10712</v>
      </c>
      <c r="BK872" s="231">
        <v>8175.32</v>
      </c>
      <c r="BM872" s="209" t="s">
        <v>8671</v>
      </c>
      <c r="BN872" s="210">
        <v>2000</v>
      </c>
    </row>
    <row r="873" spans="9:66" x14ac:dyDescent="0.55000000000000004">
      <c r="I873" s="282" t="s">
        <v>39678</v>
      </c>
      <c r="J873" s="282"/>
      <c r="K873" s="283">
        <v>48139.199999999997</v>
      </c>
      <c r="M873" s="242" t="s">
        <v>12501</v>
      </c>
      <c r="N873" s="242"/>
      <c r="O873" s="243">
        <v>5883</v>
      </c>
      <c r="Q873" s="224" t="s">
        <v>4384</v>
      </c>
      <c r="R873" s="224"/>
      <c r="S873" s="225">
        <v>3030</v>
      </c>
      <c r="U873" s="203" t="s">
        <v>1310</v>
      </c>
      <c r="V873" s="203"/>
      <c r="W873" s="204">
        <v>4966</v>
      </c>
      <c r="AF873" t="s">
        <v>66936</v>
      </c>
      <c r="AG873">
        <v>220.65</v>
      </c>
      <c r="AI873" s="276" t="s">
        <v>63989</v>
      </c>
      <c r="AJ873" s="277">
        <v>5968.04</v>
      </c>
      <c r="AL873" s="246" t="s">
        <v>34527</v>
      </c>
      <c r="AM873" s="247">
        <v>200295.87</v>
      </c>
      <c r="AO873" s="226" t="s">
        <v>15494</v>
      </c>
      <c r="AP873" s="227">
        <v>547919.88</v>
      </c>
      <c r="AR873" s="207" t="s">
        <v>15479</v>
      </c>
      <c r="AS873" s="208">
        <v>87974.080000000002</v>
      </c>
      <c r="AT873" s="93"/>
      <c r="AU873" s="199" t="s">
        <v>13365</v>
      </c>
      <c r="AV873" s="200">
        <v>41971.57</v>
      </c>
      <c r="BA873" t="s">
        <v>9991</v>
      </c>
      <c r="BB873" s="284">
        <v>6741.88</v>
      </c>
      <c r="BD873" s="272" t="s">
        <v>39875</v>
      </c>
      <c r="BE873" s="273">
        <v>48139.199999999997</v>
      </c>
      <c r="BG873" s="244" t="s">
        <v>12732</v>
      </c>
      <c r="BH873" s="245">
        <v>5883</v>
      </c>
      <c r="BJ873" s="230" t="s">
        <v>10714</v>
      </c>
      <c r="BK873" s="231">
        <v>3030</v>
      </c>
      <c r="BM873" s="209" t="s">
        <v>8911</v>
      </c>
      <c r="BN873" s="210">
        <v>12375</v>
      </c>
    </row>
    <row r="874" spans="9:66" x14ac:dyDescent="0.55000000000000004">
      <c r="I874" s="282" t="s">
        <v>39679</v>
      </c>
      <c r="J874" s="282"/>
      <c r="K874" s="283">
        <v>13592.5</v>
      </c>
      <c r="M874" s="242" t="s">
        <v>12380</v>
      </c>
      <c r="N874" s="242"/>
      <c r="O874" s="243">
        <v>141995</v>
      </c>
      <c r="Q874" s="224" t="s">
        <v>3576</v>
      </c>
      <c r="R874" s="224"/>
      <c r="S874" s="225">
        <v>276</v>
      </c>
      <c r="U874" s="203" t="s">
        <v>1311</v>
      </c>
      <c r="V874" s="203"/>
      <c r="W874" s="204">
        <v>331701</v>
      </c>
      <c r="AF874" t="s">
        <v>71253</v>
      </c>
      <c r="AG874">
        <v>319.31</v>
      </c>
      <c r="AI874" s="276" t="s">
        <v>66951</v>
      </c>
      <c r="AJ874" s="277">
        <v>4837.17</v>
      </c>
      <c r="AL874" s="246" t="s">
        <v>34528</v>
      </c>
      <c r="AM874" s="247">
        <v>103239.21</v>
      </c>
      <c r="AO874" s="226" t="s">
        <v>42140</v>
      </c>
      <c r="AP874" s="227">
        <v>3247</v>
      </c>
      <c r="AR874" s="207" t="s">
        <v>15480</v>
      </c>
      <c r="AS874" s="208">
        <v>7304</v>
      </c>
      <c r="AT874" s="93"/>
      <c r="AU874" s="199" t="s">
        <v>13366</v>
      </c>
      <c r="AV874" s="200">
        <v>23493.8</v>
      </c>
      <c r="BA874" t="s">
        <v>9996</v>
      </c>
      <c r="BB874" s="284">
        <v>23354.15</v>
      </c>
      <c r="BD874" s="272" t="s">
        <v>39876</v>
      </c>
      <c r="BE874" s="273">
        <v>13592.5</v>
      </c>
      <c r="BG874" s="244" t="s">
        <v>12601</v>
      </c>
      <c r="BH874" s="245">
        <v>141995</v>
      </c>
      <c r="BJ874" s="230" t="s">
        <v>9562</v>
      </c>
      <c r="BK874" s="231">
        <v>276</v>
      </c>
      <c r="BM874" s="209" t="s">
        <v>10522</v>
      </c>
      <c r="BN874" s="210">
        <v>86961</v>
      </c>
    </row>
    <row r="875" spans="9:66" x14ac:dyDescent="0.55000000000000004">
      <c r="I875" s="282" t="s">
        <v>39680</v>
      </c>
      <c r="J875" s="282"/>
      <c r="K875" s="283">
        <v>6039.35</v>
      </c>
      <c r="M875" s="242" t="s">
        <v>12381</v>
      </c>
      <c r="N875" s="242"/>
      <c r="O875" s="243">
        <v>36082</v>
      </c>
      <c r="Q875" s="224" t="s">
        <v>3577</v>
      </c>
      <c r="R875" s="224"/>
      <c r="S875" s="225">
        <v>280599.52</v>
      </c>
      <c r="U875" s="203" t="s">
        <v>1312</v>
      </c>
      <c r="V875" s="203"/>
      <c r="W875" s="204">
        <v>13279</v>
      </c>
      <c r="AF875" t="s">
        <v>66937</v>
      </c>
      <c r="AG875" s="284">
        <v>3973.65</v>
      </c>
      <c r="AI875" s="276" t="s">
        <v>66952</v>
      </c>
      <c r="AJ875" s="277">
        <v>960</v>
      </c>
      <c r="AL875" s="246" t="s">
        <v>34529</v>
      </c>
      <c r="AM875" s="247">
        <v>25828.82</v>
      </c>
      <c r="AO875" s="226" t="s">
        <v>51581</v>
      </c>
      <c r="AP875" s="227">
        <v>1080.4000000000001</v>
      </c>
      <c r="AR875" s="207" t="s">
        <v>15481</v>
      </c>
      <c r="AS875" s="208">
        <v>-150</v>
      </c>
      <c r="AT875" s="93"/>
      <c r="AU875" s="199" t="s">
        <v>31894</v>
      </c>
      <c r="AV875" s="200">
        <v>92793</v>
      </c>
      <c r="BA875" t="s">
        <v>10001</v>
      </c>
      <c r="BB875" s="284">
        <v>36233.97</v>
      </c>
      <c r="BD875" s="272" t="s">
        <v>39877</v>
      </c>
      <c r="BE875" s="273">
        <v>6039.35</v>
      </c>
      <c r="BG875" s="244" t="s">
        <v>12602</v>
      </c>
      <c r="BH875" s="245">
        <v>36082</v>
      </c>
      <c r="BJ875" s="230" t="s">
        <v>9563</v>
      </c>
      <c r="BK875" s="231">
        <v>280599.52</v>
      </c>
      <c r="BM875" s="209" t="s">
        <v>9505</v>
      </c>
      <c r="BN875" s="210">
        <v>3964</v>
      </c>
    </row>
    <row r="876" spans="9:66" x14ac:dyDescent="0.55000000000000004">
      <c r="I876" s="282" t="s">
        <v>65507</v>
      </c>
      <c r="J876" s="282"/>
      <c r="K876" s="283">
        <v>30000</v>
      </c>
      <c r="M876" s="242" t="s">
        <v>12382</v>
      </c>
      <c r="N876" s="242"/>
      <c r="O876" s="243">
        <v>79301</v>
      </c>
      <c r="Q876" s="224" t="s">
        <v>4386</v>
      </c>
      <c r="R876" s="224"/>
      <c r="S876" s="225">
        <v>437.94</v>
      </c>
      <c r="U876" s="203" t="s">
        <v>1313</v>
      </c>
      <c r="V876" s="203"/>
      <c r="W876" s="204">
        <v>28064</v>
      </c>
      <c r="AF876" t="s">
        <v>66938</v>
      </c>
      <c r="AG876" s="284">
        <v>12317.43</v>
      </c>
      <c r="AI876" s="276" t="s">
        <v>66953</v>
      </c>
      <c r="AJ876" s="277">
        <v>3787.5</v>
      </c>
      <c r="AL876" s="246" t="s">
        <v>46656</v>
      </c>
      <c r="AM876" s="247">
        <v>386.16</v>
      </c>
      <c r="AO876" s="226" t="s">
        <v>46657</v>
      </c>
      <c r="AP876" s="227">
        <v>97047.72</v>
      </c>
      <c r="AR876" s="207" t="s">
        <v>15482</v>
      </c>
      <c r="AS876" s="208">
        <v>46800</v>
      </c>
      <c r="AT876" s="93"/>
      <c r="AU876" s="199" t="s">
        <v>13367</v>
      </c>
      <c r="AV876" s="200">
        <v>95158.2</v>
      </c>
      <c r="BA876" t="s">
        <v>10005</v>
      </c>
      <c r="BB876" s="284">
        <v>3360.76</v>
      </c>
      <c r="BD876" s="272" t="s">
        <v>39878</v>
      </c>
      <c r="BE876" s="273">
        <v>30000</v>
      </c>
      <c r="BG876" s="244" t="s">
        <v>12603</v>
      </c>
      <c r="BH876" s="245">
        <v>79301</v>
      </c>
      <c r="BJ876" s="230" t="s">
        <v>10715</v>
      </c>
      <c r="BK876" s="231">
        <v>437.94</v>
      </c>
      <c r="BM876" s="209" t="s">
        <v>11051</v>
      </c>
      <c r="BN876" s="210">
        <v>745</v>
      </c>
    </row>
    <row r="877" spans="9:66" x14ac:dyDescent="0.55000000000000004">
      <c r="I877" s="282" t="s">
        <v>39682</v>
      </c>
      <c r="J877" s="282"/>
      <c r="K877" s="283">
        <v>4357.45</v>
      </c>
      <c r="M877" s="242" t="s">
        <v>12383</v>
      </c>
      <c r="N877" s="242"/>
      <c r="O877" s="243">
        <v>8065</v>
      </c>
      <c r="Q877" s="224" t="s">
        <v>4387</v>
      </c>
      <c r="R877" s="224"/>
      <c r="S877" s="225">
        <v>556</v>
      </c>
      <c r="U877" s="203" t="s">
        <v>1314</v>
      </c>
      <c r="V877" s="203"/>
      <c r="W877" s="204">
        <v>6817.88</v>
      </c>
      <c r="AF877" t="s">
        <v>62943</v>
      </c>
      <c r="AG877" s="284">
        <v>6000</v>
      </c>
      <c r="AI877" s="276" t="s">
        <v>66954</v>
      </c>
      <c r="AJ877" s="277">
        <v>45950</v>
      </c>
      <c r="AL877" s="246" t="s">
        <v>15494</v>
      </c>
      <c r="AM877" s="247">
        <v>46342.5</v>
      </c>
      <c r="AO877" s="226" t="s">
        <v>42141</v>
      </c>
      <c r="AP877" s="227">
        <v>1118973.1100000001</v>
      </c>
      <c r="AR877" s="207" t="s">
        <v>15483</v>
      </c>
      <c r="AS877" s="208">
        <v>160</v>
      </c>
      <c r="AT877" s="93"/>
      <c r="AU877" s="199" t="s">
        <v>13368</v>
      </c>
      <c r="AV877" s="200">
        <v>23826.54</v>
      </c>
      <c r="BA877" t="s">
        <v>10008</v>
      </c>
      <c r="BB877" s="284">
        <v>11788.97</v>
      </c>
      <c r="BD877" s="272" t="s">
        <v>39880</v>
      </c>
      <c r="BE877" s="273">
        <v>4357.45</v>
      </c>
      <c r="BG877" s="244" t="s">
        <v>12604</v>
      </c>
      <c r="BH877" s="245">
        <v>8065</v>
      </c>
      <c r="BJ877" s="230" t="s">
        <v>10716</v>
      </c>
      <c r="BK877" s="231">
        <v>556</v>
      </c>
      <c r="BM877" s="209" t="s">
        <v>11252</v>
      </c>
      <c r="BN877" s="210">
        <v>7154</v>
      </c>
    </row>
    <row r="878" spans="9:66" x14ac:dyDescent="0.55000000000000004">
      <c r="I878" s="282" t="s">
        <v>39683</v>
      </c>
      <c r="J878" s="282"/>
      <c r="K878" s="283">
        <v>4118.2</v>
      </c>
      <c r="M878" s="242" t="s">
        <v>12385</v>
      </c>
      <c r="N878" s="242"/>
      <c r="O878" s="243">
        <v>55442</v>
      </c>
      <c r="Q878" s="224" t="s">
        <v>3580</v>
      </c>
      <c r="R878" s="224"/>
      <c r="S878" s="225">
        <v>4586.8999999999996</v>
      </c>
      <c r="U878" s="203" t="s">
        <v>1315</v>
      </c>
      <c r="V878" s="203"/>
      <c r="W878" s="204">
        <v>323792</v>
      </c>
      <c r="AF878" t="s">
        <v>71254</v>
      </c>
      <c r="AG878" s="284">
        <v>5155.38</v>
      </c>
      <c r="AI878" s="276" t="s">
        <v>66955</v>
      </c>
      <c r="AJ878" s="277">
        <v>3878.37</v>
      </c>
      <c r="AL878" s="246" t="s">
        <v>46657</v>
      </c>
      <c r="AM878" s="247">
        <v>56556.85</v>
      </c>
      <c r="AO878" s="226" t="s">
        <v>34530</v>
      </c>
      <c r="AP878" s="227">
        <v>18672.900000000001</v>
      </c>
      <c r="AR878" s="207" t="s">
        <v>15484</v>
      </c>
      <c r="AS878" s="208">
        <v>8421.94</v>
      </c>
      <c r="AT878" s="93"/>
      <c r="AU878" s="199" t="s">
        <v>13369</v>
      </c>
      <c r="AV878" s="200">
        <v>5794.91</v>
      </c>
      <c r="BA878" t="s">
        <v>10009</v>
      </c>
      <c r="BB878" s="284">
        <v>13886.72</v>
      </c>
      <c r="BD878" s="272" t="s">
        <v>39881</v>
      </c>
      <c r="BE878" s="273">
        <v>4118.2</v>
      </c>
      <c r="BG878" s="244" t="s">
        <v>12606</v>
      </c>
      <c r="BH878" s="245">
        <v>55442</v>
      </c>
      <c r="BJ878" s="230" t="s">
        <v>9567</v>
      </c>
      <c r="BK878" s="231">
        <v>4586.8999999999996</v>
      </c>
      <c r="BM878" s="209" t="s">
        <v>9799</v>
      </c>
      <c r="BN878" s="210">
        <v>215686.7</v>
      </c>
    </row>
    <row r="879" spans="9:66" x14ac:dyDescent="0.55000000000000004">
      <c r="I879" s="282" t="s">
        <v>39684</v>
      </c>
      <c r="J879" s="282"/>
      <c r="K879" s="283">
        <v>28584.11</v>
      </c>
      <c r="M879" s="242" t="s">
        <v>12386</v>
      </c>
      <c r="N879" s="242"/>
      <c r="O879" s="243">
        <v>6420.07</v>
      </c>
      <c r="Q879" s="224" t="s">
        <v>4388</v>
      </c>
      <c r="R879" s="224"/>
      <c r="S879" s="225">
        <v>1484.8</v>
      </c>
      <c r="U879" s="203" t="s">
        <v>1316</v>
      </c>
      <c r="V879" s="203"/>
      <c r="W879" s="204">
        <v>20633.8</v>
      </c>
      <c r="AF879" t="s">
        <v>70370</v>
      </c>
      <c r="AG879" s="284">
        <v>14648.14</v>
      </c>
      <c r="AI879" s="276" t="s">
        <v>66956</v>
      </c>
      <c r="AJ879" s="277">
        <v>12493.04</v>
      </c>
      <c r="AL879" s="246" t="s">
        <v>42141</v>
      </c>
      <c r="AM879" s="247">
        <v>150463.5</v>
      </c>
      <c r="AO879" s="226" t="s">
        <v>46658</v>
      </c>
      <c r="AP879" s="227">
        <v>19719.46</v>
      </c>
      <c r="AR879" s="207" t="s">
        <v>15485</v>
      </c>
      <c r="AS879" s="208">
        <v>235769.14</v>
      </c>
      <c r="AT879" s="93"/>
      <c r="AU879" s="199" t="s">
        <v>31895</v>
      </c>
      <c r="AV879" s="200">
        <v>30337.25</v>
      </c>
      <c r="BA879" t="s">
        <v>10010</v>
      </c>
      <c r="BB879" s="284">
        <v>37686.99</v>
      </c>
      <c r="BD879" s="272" t="s">
        <v>39882</v>
      </c>
      <c r="BE879" s="273">
        <v>28584.11</v>
      </c>
      <c r="BG879" s="244" t="s">
        <v>12607</v>
      </c>
      <c r="BH879" s="245">
        <v>6420.07</v>
      </c>
      <c r="BJ879" s="230" t="s">
        <v>10717</v>
      </c>
      <c r="BK879" s="231">
        <v>1484.8</v>
      </c>
      <c r="BM879" s="209" t="s">
        <v>6654</v>
      </c>
      <c r="BN879" s="210">
        <v>160281.25</v>
      </c>
    </row>
    <row r="880" spans="9:66" x14ac:dyDescent="0.55000000000000004">
      <c r="I880" s="282" t="s">
        <v>39685</v>
      </c>
      <c r="J880" s="282"/>
      <c r="K880" s="283">
        <v>29448.45</v>
      </c>
      <c r="M880" s="242" t="s">
        <v>12387</v>
      </c>
      <c r="N880" s="242"/>
      <c r="O880" s="243">
        <v>28226</v>
      </c>
      <c r="Q880" s="224" t="s">
        <v>4277</v>
      </c>
      <c r="R880" s="224"/>
      <c r="S880" s="225">
        <v>1160159</v>
      </c>
      <c r="U880" s="203" t="s">
        <v>1317</v>
      </c>
      <c r="V880" s="203"/>
      <c r="W880" s="204">
        <v>1494785</v>
      </c>
      <c r="AF880" t="s">
        <v>70168</v>
      </c>
      <c r="AG880" s="284">
        <v>23399.01</v>
      </c>
      <c r="AI880" s="276" t="s">
        <v>66957</v>
      </c>
      <c r="AJ880" s="277">
        <v>1037.4100000000001</v>
      </c>
      <c r="AL880" s="246" t="s">
        <v>34530</v>
      </c>
      <c r="AM880" s="247">
        <v>7050</v>
      </c>
      <c r="AO880" s="226" t="s">
        <v>46659</v>
      </c>
      <c r="AP880" s="227">
        <v>7366.8</v>
      </c>
      <c r="AR880" s="207" t="s">
        <v>15486</v>
      </c>
      <c r="AS880" s="208">
        <v>16800</v>
      </c>
      <c r="AT880" s="93"/>
      <c r="AU880" s="199" t="s">
        <v>31896</v>
      </c>
      <c r="AV880" s="200">
        <v>3703.8</v>
      </c>
      <c r="BA880" t="s">
        <v>10011</v>
      </c>
      <c r="BB880">
        <v>125.59</v>
      </c>
      <c r="BD880" s="272" t="s">
        <v>39883</v>
      </c>
      <c r="BE880" s="273">
        <v>29448.45</v>
      </c>
      <c r="BG880" s="244" t="s">
        <v>12608</v>
      </c>
      <c r="BH880" s="245">
        <v>28226</v>
      </c>
      <c r="BJ880" s="230" t="s">
        <v>10718</v>
      </c>
      <c r="BK880" s="231">
        <v>1160159</v>
      </c>
      <c r="BM880" s="209" t="s">
        <v>7320</v>
      </c>
      <c r="BN880" s="210">
        <v>194081</v>
      </c>
    </row>
    <row r="881" spans="9:66" x14ac:dyDescent="0.55000000000000004">
      <c r="I881" s="282" t="s">
        <v>39686</v>
      </c>
      <c r="J881" s="282"/>
      <c r="K881" s="283">
        <v>7440.98</v>
      </c>
      <c r="M881" s="242" t="s">
        <v>12504</v>
      </c>
      <c r="N881" s="242"/>
      <c r="O881" s="243">
        <v>3700</v>
      </c>
      <c r="Q881" s="224" t="s">
        <v>3581</v>
      </c>
      <c r="R881" s="224"/>
      <c r="S881" s="225">
        <v>951</v>
      </c>
      <c r="U881" s="203" t="s">
        <v>1318</v>
      </c>
      <c r="V881" s="203"/>
      <c r="W881" s="204">
        <v>6024.01</v>
      </c>
      <c r="AF881" t="s">
        <v>70169</v>
      </c>
      <c r="AG881" s="284">
        <v>7327.64</v>
      </c>
      <c r="AI881" s="276" t="s">
        <v>70375</v>
      </c>
      <c r="AJ881" s="277">
        <v>156</v>
      </c>
      <c r="AL881" s="246" t="s">
        <v>57217</v>
      </c>
      <c r="AM881" s="247">
        <v>28240</v>
      </c>
      <c r="AO881" s="226" t="s">
        <v>46660</v>
      </c>
      <c r="AP881" s="227">
        <v>25136.560000000001</v>
      </c>
      <c r="AR881" s="207" t="s">
        <v>15487</v>
      </c>
      <c r="AS881" s="208">
        <v>34.5</v>
      </c>
      <c r="AT881" s="93"/>
      <c r="AU881" s="199" t="s">
        <v>31897</v>
      </c>
      <c r="AV881" s="200">
        <v>112770.34</v>
      </c>
      <c r="BA881" t="s">
        <v>10015</v>
      </c>
      <c r="BB881" s="284">
        <v>388526</v>
      </c>
      <c r="BD881" s="272" t="s">
        <v>39884</v>
      </c>
      <c r="BE881" s="273">
        <v>7440.98</v>
      </c>
      <c r="BG881" s="244" t="s">
        <v>12735</v>
      </c>
      <c r="BH881" s="245">
        <v>3700</v>
      </c>
      <c r="BJ881" s="230" t="s">
        <v>9568</v>
      </c>
      <c r="BK881" s="231">
        <v>951</v>
      </c>
      <c r="BM881" s="209" t="s">
        <v>8028</v>
      </c>
      <c r="BN881" s="210">
        <v>13412.65</v>
      </c>
    </row>
    <row r="882" spans="9:66" x14ac:dyDescent="0.55000000000000004">
      <c r="I882" s="282" t="s">
        <v>39687</v>
      </c>
      <c r="J882" s="282"/>
      <c r="K882" s="283">
        <v>37398.949999999997</v>
      </c>
      <c r="M882" s="242" t="s">
        <v>12388</v>
      </c>
      <c r="N882" s="242"/>
      <c r="O882" s="243">
        <v>140217</v>
      </c>
      <c r="Q882" s="224" t="s">
        <v>4389</v>
      </c>
      <c r="R882" s="224"/>
      <c r="S882" s="225">
        <v>2163</v>
      </c>
      <c r="U882" s="203" t="s">
        <v>1319</v>
      </c>
      <c r="V882" s="203"/>
      <c r="W882" s="204">
        <v>13303</v>
      </c>
      <c r="AF882" t="s">
        <v>47774</v>
      </c>
      <c r="AG882" s="284">
        <v>9379.7999999999993</v>
      </c>
      <c r="AI882" s="276" t="s">
        <v>66958</v>
      </c>
      <c r="AJ882" s="277">
        <v>4213.75</v>
      </c>
      <c r="AL882" s="246" t="s">
        <v>46658</v>
      </c>
      <c r="AM882" s="247">
        <v>63123.92</v>
      </c>
      <c r="AO882" s="226" t="s">
        <v>38854</v>
      </c>
      <c r="AP882" s="227">
        <v>5879.73</v>
      </c>
      <c r="AR882" s="207" t="s">
        <v>15488</v>
      </c>
      <c r="AS882" s="208">
        <v>23407.9</v>
      </c>
      <c r="AT882" s="93"/>
      <c r="AU882" s="199" t="s">
        <v>31898</v>
      </c>
      <c r="AV882" s="200">
        <v>574275.66</v>
      </c>
      <c r="BA882" t="s">
        <v>10018</v>
      </c>
      <c r="BB882" s="284">
        <v>4036.23</v>
      </c>
      <c r="BD882" s="272" t="s">
        <v>39885</v>
      </c>
      <c r="BE882" s="273">
        <v>37398.949999999997</v>
      </c>
      <c r="BG882" s="244" t="s">
        <v>12609</v>
      </c>
      <c r="BH882" s="245">
        <v>140217</v>
      </c>
      <c r="BJ882" s="230" t="s">
        <v>9569</v>
      </c>
      <c r="BK882" s="231">
        <v>2163</v>
      </c>
      <c r="BM882" s="209" t="s">
        <v>8289</v>
      </c>
      <c r="BN882" s="210">
        <v>45584.22</v>
      </c>
    </row>
    <row r="883" spans="9:66" x14ac:dyDescent="0.55000000000000004">
      <c r="I883" s="282" t="s">
        <v>39688</v>
      </c>
      <c r="J883" s="282"/>
      <c r="K883" s="283">
        <v>20229.580000000002</v>
      </c>
      <c r="M883" s="242" t="s">
        <v>12389</v>
      </c>
      <c r="N883" s="242"/>
      <c r="O883" s="243">
        <v>10600</v>
      </c>
      <c r="Q883" s="224" t="s">
        <v>4390</v>
      </c>
      <c r="R883" s="224"/>
      <c r="S883" s="225">
        <v>1805.85</v>
      </c>
      <c r="U883" s="203" t="s">
        <v>341</v>
      </c>
      <c r="V883" s="203"/>
      <c r="W883" s="204">
        <v>18579.22</v>
      </c>
      <c r="AF883" t="s">
        <v>71255</v>
      </c>
      <c r="AG883" s="284">
        <v>4470</v>
      </c>
      <c r="AI883" s="276" t="s">
        <v>63990</v>
      </c>
      <c r="AJ883" s="277">
        <v>13924.7</v>
      </c>
      <c r="AL883" s="246" t="s">
        <v>55815</v>
      </c>
      <c r="AM883" s="247">
        <v>2500</v>
      </c>
      <c r="AO883" s="226" t="s">
        <v>15495</v>
      </c>
      <c r="AP883" s="227">
        <v>127986.01</v>
      </c>
      <c r="AR883" s="207" t="s">
        <v>15489</v>
      </c>
      <c r="AS883" s="208">
        <v>61494.83</v>
      </c>
      <c r="AT883" s="93"/>
      <c r="AU883" s="199" t="s">
        <v>13370</v>
      </c>
      <c r="AV883" s="200">
        <v>95158.2</v>
      </c>
      <c r="BA883" t="s">
        <v>10020</v>
      </c>
      <c r="BB883" s="284">
        <v>34547.230000000003</v>
      </c>
      <c r="BD883" s="272" t="s">
        <v>39886</v>
      </c>
      <c r="BE883" s="273">
        <v>20229.580000000002</v>
      </c>
      <c r="BG883" s="244" t="s">
        <v>12610</v>
      </c>
      <c r="BH883" s="245">
        <v>10600</v>
      </c>
      <c r="BJ883" s="230" t="s">
        <v>10719</v>
      </c>
      <c r="BK883" s="231">
        <v>1805.85</v>
      </c>
      <c r="BM883" s="209" t="s">
        <v>8672</v>
      </c>
      <c r="BN883" s="210">
        <v>5530.21</v>
      </c>
    </row>
    <row r="884" spans="9:66" x14ac:dyDescent="0.55000000000000004">
      <c r="I884" s="282" t="s">
        <v>65509</v>
      </c>
      <c r="J884" s="282"/>
      <c r="K884" s="283">
        <v>8000</v>
      </c>
      <c r="M884" s="242" t="s">
        <v>12390</v>
      </c>
      <c r="N884" s="242"/>
      <c r="O884" s="243">
        <v>59506</v>
      </c>
      <c r="Q884" s="224" t="s">
        <v>4393</v>
      </c>
      <c r="R884" s="224"/>
      <c r="S884" s="225">
        <v>3982</v>
      </c>
      <c r="U884" s="203" t="s">
        <v>1320</v>
      </c>
      <c r="V884" s="203"/>
      <c r="W884" s="204">
        <v>15582</v>
      </c>
      <c r="AF884" t="s">
        <v>61799</v>
      </c>
      <c r="AG884" s="284">
        <v>1972.05</v>
      </c>
      <c r="AI884" s="276" t="s">
        <v>62945</v>
      </c>
      <c r="AJ884" s="277">
        <v>4883.3900000000003</v>
      </c>
      <c r="AL884" s="246" t="s">
        <v>46660</v>
      </c>
      <c r="AM884" s="247">
        <v>657.75</v>
      </c>
      <c r="AO884" s="226" t="s">
        <v>34531</v>
      </c>
      <c r="AP884" s="227">
        <v>117085.82</v>
      </c>
      <c r="AR884" s="207" t="s">
        <v>15490</v>
      </c>
      <c r="AS884" s="208">
        <v>5323.6</v>
      </c>
      <c r="AT884" s="93"/>
      <c r="AU884" s="199" t="s">
        <v>13371</v>
      </c>
      <c r="AV884" s="200">
        <v>23826.54</v>
      </c>
      <c r="BA884" t="s">
        <v>10021</v>
      </c>
      <c r="BB884" s="284">
        <v>13056</v>
      </c>
      <c r="BD884" s="272" t="s">
        <v>66153</v>
      </c>
      <c r="BE884" s="273">
        <v>8000</v>
      </c>
      <c r="BG884" s="244" t="s">
        <v>12611</v>
      </c>
      <c r="BH884" s="245">
        <v>59506</v>
      </c>
      <c r="BJ884" s="230" t="s">
        <v>10721</v>
      </c>
      <c r="BK884" s="231">
        <v>3982</v>
      </c>
      <c r="BM884" s="209" t="s">
        <v>9252</v>
      </c>
      <c r="BN884" s="210">
        <v>392391.7</v>
      </c>
    </row>
    <row r="885" spans="9:66" x14ac:dyDescent="0.55000000000000004">
      <c r="I885" s="282" t="s">
        <v>39690</v>
      </c>
      <c r="J885" s="282"/>
      <c r="K885" s="283">
        <v>49550.83</v>
      </c>
      <c r="M885" s="242" t="s">
        <v>12391</v>
      </c>
      <c r="N885" s="242"/>
      <c r="O885" s="243">
        <v>29570</v>
      </c>
      <c r="Q885" s="224" t="s">
        <v>4397</v>
      </c>
      <c r="R885" s="224"/>
      <c r="S885" s="225">
        <v>4049</v>
      </c>
      <c r="U885" s="203" t="s">
        <v>1321</v>
      </c>
      <c r="V885" s="203"/>
      <c r="W885" s="204">
        <v>2715</v>
      </c>
      <c r="AF885" t="s">
        <v>58188</v>
      </c>
      <c r="AG885" s="284">
        <v>12016</v>
      </c>
      <c r="AI885" s="276" t="s">
        <v>66959</v>
      </c>
      <c r="AJ885" s="277">
        <v>-415.98</v>
      </c>
      <c r="AL885" s="246" t="s">
        <v>38854</v>
      </c>
      <c r="AM885" s="247">
        <v>217.38</v>
      </c>
      <c r="AO885" s="226" t="s">
        <v>34532</v>
      </c>
      <c r="AP885" s="227">
        <v>62667.39</v>
      </c>
      <c r="AR885" s="207" t="s">
        <v>15491</v>
      </c>
      <c r="AS885" s="208">
        <v>56988</v>
      </c>
      <c r="AT885" s="93"/>
      <c r="AU885" s="199" t="s">
        <v>13372</v>
      </c>
      <c r="AV885" s="200">
        <v>5794.91</v>
      </c>
      <c r="BA885" t="s">
        <v>10024</v>
      </c>
      <c r="BB885" s="284">
        <v>560359.24</v>
      </c>
      <c r="BD885" s="272" t="s">
        <v>39888</v>
      </c>
      <c r="BE885" s="273">
        <v>49550.83</v>
      </c>
      <c r="BG885" s="244" t="s">
        <v>12612</v>
      </c>
      <c r="BH885" s="245">
        <v>29570</v>
      </c>
      <c r="BJ885" s="230" t="s">
        <v>10724</v>
      </c>
      <c r="BK885" s="231">
        <v>4049</v>
      </c>
      <c r="BM885" s="209" t="s">
        <v>9506</v>
      </c>
      <c r="BN885" s="210">
        <v>29250</v>
      </c>
    </row>
    <row r="886" spans="9:66" x14ac:dyDescent="0.55000000000000004">
      <c r="I886" s="282" t="s">
        <v>39691</v>
      </c>
      <c r="J886" s="282"/>
      <c r="K886" s="283">
        <v>69538.05</v>
      </c>
      <c r="M886" s="242" t="s">
        <v>12505</v>
      </c>
      <c r="N886" s="242"/>
      <c r="O886" s="243">
        <v>11390</v>
      </c>
      <c r="Q886" s="224" t="s">
        <v>4398</v>
      </c>
      <c r="R886" s="224"/>
      <c r="S886" s="225">
        <v>603</v>
      </c>
      <c r="U886" s="203" t="s">
        <v>1322</v>
      </c>
      <c r="V886" s="203"/>
      <c r="W886" s="204">
        <v>58595</v>
      </c>
      <c r="AF886" t="s">
        <v>66494</v>
      </c>
      <c r="AG886" s="284">
        <v>33291.660000000003</v>
      </c>
      <c r="AI886" s="276" t="s">
        <v>66960</v>
      </c>
      <c r="AJ886" s="277">
        <v>1016.85</v>
      </c>
      <c r="AL886" s="246" t="s">
        <v>15495</v>
      </c>
      <c r="AM886" s="247">
        <v>263309.52</v>
      </c>
      <c r="AO886" s="226" t="s">
        <v>51582</v>
      </c>
      <c r="AP886" s="227">
        <v>35349.040000000001</v>
      </c>
      <c r="AR886" s="207" t="s">
        <v>13051</v>
      </c>
      <c r="AS886" s="208">
        <v>35967.980000000003</v>
      </c>
      <c r="AT886" s="93"/>
      <c r="AU886" s="199" t="s">
        <v>31899</v>
      </c>
      <c r="AV886" s="200">
        <v>30337.25</v>
      </c>
      <c r="BA886" t="s">
        <v>10025</v>
      </c>
      <c r="BB886" s="284">
        <v>14774.11</v>
      </c>
      <c r="BD886" s="272" t="s">
        <v>39889</v>
      </c>
      <c r="BE886" s="273">
        <v>69538.05</v>
      </c>
      <c r="BG886" s="244" t="s">
        <v>12736</v>
      </c>
      <c r="BH886" s="245">
        <v>11390</v>
      </c>
      <c r="BJ886" s="230" t="s">
        <v>9573</v>
      </c>
      <c r="BK886" s="231">
        <v>603</v>
      </c>
      <c r="BM886" s="209" t="s">
        <v>9586</v>
      </c>
      <c r="BN886" s="210">
        <v>10098</v>
      </c>
    </row>
    <row r="887" spans="9:66" x14ac:dyDescent="0.55000000000000004">
      <c r="I887" s="282" t="s">
        <v>39692</v>
      </c>
      <c r="J887" s="282"/>
      <c r="K887" s="283">
        <v>35669.93</v>
      </c>
      <c r="M887" s="242" t="s">
        <v>12392</v>
      </c>
      <c r="N887" s="242"/>
      <c r="O887" s="243">
        <v>6140</v>
      </c>
      <c r="Q887" s="224" t="s">
        <v>4399</v>
      </c>
      <c r="R887" s="224"/>
      <c r="S887" s="225">
        <v>2502</v>
      </c>
      <c r="U887" s="203" t="s">
        <v>1323</v>
      </c>
      <c r="V887" s="203"/>
      <c r="W887" s="204">
        <v>464612</v>
      </c>
      <c r="AF887" t="s">
        <v>66495</v>
      </c>
      <c r="AG887" s="284">
        <v>3419.34</v>
      </c>
      <c r="AI887" s="276" t="s">
        <v>69684</v>
      </c>
      <c r="AJ887" s="277">
        <v>560.1</v>
      </c>
      <c r="AL887" s="246" t="s">
        <v>34531</v>
      </c>
      <c r="AM887" s="247">
        <v>712313.39</v>
      </c>
      <c r="AO887" s="226" t="s">
        <v>42142</v>
      </c>
      <c r="AP887" s="227">
        <v>59925.85</v>
      </c>
      <c r="AR887" s="207" t="s">
        <v>13052</v>
      </c>
      <c r="AS887" s="208">
        <v>39991.57</v>
      </c>
      <c r="AT887" s="93"/>
      <c r="AU887" s="199" t="s">
        <v>18498</v>
      </c>
      <c r="AV887" s="200">
        <v>3703.8</v>
      </c>
      <c r="BA887" t="s">
        <v>10028</v>
      </c>
      <c r="BB887">
        <v>594.79</v>
      </c>
      <c r="BD887" s="272" t="s">
        <v>39890</v>
      </c>
      <c r="BE887" s="273">
        <v>35669.93</v>
      </c>
      <c r="BG887" s="244" t="s">
        <v>12613</v>
      </c>
      <c r="BH887" s="245">
        <v>6140</v>
      </c>
      <c r="BJ887" s="230" t="s">
        <v>10725</v>
      </c>
      <c r="BK887" s="231">
        <v>2502</v>
      </c>
      <c r="BM887" s="209" t="s">
        <v>12211</v>
      </c>
      <c r="BN887" s="210">
        <v>6383.65</v>
      </c>
    </row>
    <row r="888" spans="9:66" x14ac:dyDescent="0.55000000000000004">
      <c r="I888" s="282" t="s">
        <v>39693</v>
      </c>
      <c r="J888" s="282"/>
      <c r="K888" s="283">
        <v>413.97</v>
      </c>
      <c r="M888" s="242" t="s">
        <v>12394</v>
      </c>
      <c r="N888" s="242"/>
      <c r="O888" s="243">
        <v>9130</v>
      </c>
      <c r="Q888" s="224" t="s">
        <v>4402</v>
      </c>
      <c r="R888" s="224"/>
      <c r="S888" s="225">
        <v>1913</v>
      </c>
      <c r="U888" s="203" t="s">
        <v>1324</v>
      </c>
      <c r="V888" s="203"/>
      <c r="W888" s="204">
        <v>3209.87</v>
      </c>
      <c r="AF888" t="s">
        <v>66942</v>
      </c>
      <c r="AG888" s="284">
        <v>5654.68</v>
      </c>
      <c r="AI888" s="276" t="s">
        <v>66961</v>
      </c>
      <c r="AJ888" s="277">
        <v>184.72</v>
      </c>
      <c r="AL888" s="246" t="s">
        <v>34532</v>
      </c>
      <c r="AM888" s="247">
        <v>125629.37</v>
      </c>
      <c r="AO888" s="226" t="s">
        <v>51583</v>
      </c>
      <c r="AP888" s="227">
        <v>1784.01</v>
      </c>
      <c r="AR888" s="207" t="s">
        <v>15492</v>
      </c>
      <c r="AS888" s="208">
        <v>10276.5</v>
      </c>
      <c r="AT888" s="93"/>
      <c r="AU888" s="199" t="s">
        <v>18500</v>
      </c>
      <c r="AV888" s="200">
        <v>112770.34</v>
      </c>
      <c r="BA888" t="s">
        <v>10029</v>
      </c>
      <c r="BB888" s="284">
        <v>40509.86</v>
      </c>
      <c r="BD888" s="272" t="s">
        <v>39891</v>
      </c>
      <c r="BE888" s="273">
        <v>413.97</v>
      </c>
      <c r="BG888" s="244" t="s">
        <v>12615</v>
      </c>
      <c r="BH888" s="245">
        <v>9130</v>
      </c>
      <c r="BJ888" s="230" t="s">
        <v>10728</v>
      </c>
      <c r="BK888" s="231">
        <v>1913</v>
      </c>
      <c r="BM888" s="209" t="s">
        <v>9800</v>
      </c>
      <c r="BN888" s="210">
        <v>857012.68</v>
      </c>
    </row>
    <row r="889" spans="9:66" x14ac:dyDescent="0.55000000000000004">
      <c r="I889" s="282" t="s">
        <v>39694</v>
      </c>
      <c r="J889" s="282"/>
      <c r="K889" s="283">
        <v>11934.15</v>
      </c>
      <c r="M889" s="242" t="s">
        <v>12395</v>
      </c>
      <c r="N889" s="242"/>
      <c r="O889" s="243">
        <v>33223.54</v>
      </c>
      <c r="Q889" s="224" t="s">
        <v>4278</v>
      </c>
      <c r="R889" s="224"/>
      <c r="S889" s="225">
        <v>12000</v>
      </c>
      <c r="U889" s="203" t="s">
        <v>1325</v>
      </c>
      <c r="V889" s="203"/>
      <c r="W889" s="204">
        <v>187474</v>
      </c>
      <c r="AF889" t="s">
        <v>54823</v>
      </c>
      <c r="AG889">
        <v>685.03</v>
      </c>
      <c r="AI889" s="276" t="s">
        <v>58939</v>
      </c>
      <c r="AJ889" s="277">
        <v>41029.199999999997</v>
      </c>
      <c r="AL889" s="246" t="s">
        <v>51582</v>
      </c>
      <c r="AM889" s="247">
        <v>1388.05</v>
      </c>
      <c r="AO889" s="226" t="s">
        <v>35997</v>
      </c>
      <c r="AP889" s="227">
        <v>3675</v>
      </c>
      <c r="AR889" s="207" t="s">
        <v>13054</v>
      </c>
      <c r="AS889" s="208">
        <v>527470.01</v>
      </c>
      <c r="AT889" s="93"/>
      <c r="AU889" s="199" t="s">
        <v>31900</v>
      </c>
      <c r="AV889" s="200">
        <v>574275.66</v>
      </c>
      <c r="BA889" t="s">
        <v>10031</v>
      </c>
      <c r="BB889" s="284">
        <v>136116.72</v>
      </c>
      <c r="BD889" s="272" t="s">
        <v>39892</v>
      </c>
      <c r="BE889" s="273">
        <v>11934.15</v>
      </c>
      <c r="BG889" s="244" t="s">
        <v>12616</v>
      </c>
      <c r="BH889" s="245">
        <v>33223.54</v>
      </c>
      <c r="BJ889" s="230" t="s">
        <v>10729</v>
      </c>
      <c r="BK889" s="231">
        <v>12000</v>
      </c>
      <c r="BM889" s="209" t="s">
        <v>6655</v>
      </c>
      <c r="BN889" s="210">
        <v>13299</v>
      </c>
    </row>
    <row r="890" spans="9:66" x14ac:dyDescent="0.55000000000000004">
      <c r="I890" s="282" t="s">
        <v>39695</v>
      </c>
      <c r="J890" s="282"/>
      <c r="K890" s="283">
        <v>35775.379999999997</v>
      </c>
      <c r="M890" s="242" t="s">
        <v>12397</v>
      </c>
      <c r="N890" s="242"/>
      <c r="O890" s="243">
        <v>11826.1</v>
      </c>
      <c r="Q890" s="224" t="s">
        <v>4404</v>
      </c>
      <c r="R890" s="224"/>
      <c r="S890" s="225">
        <v>73</v>
      </c>
      <c r="U890" s="203" t="s">
        <v>1326</v>
      </c>
      <c r="V890" s="203"/>
      <c r="W890" s="204">
        <v>35000</v>
      </c>
      <c r="AF890" t="s">
        <v>34585</v>
      </c>
      <c r="AG890" s="284">
        <v>32171.34</v>
      </c>
      <c r="AI890" s="276" t="s">
        <v>69685</v>
      </c>
      <c r="AJ890" s="277">
        <v>231.18</v>
      </c>
      <c r="AL890" s="246" t="s">
        <v>42142</v>
      </c>
      <c r="AM890" s="247">
        <v>16997.68</v>
      </c>
      <c r="AO890" s="226" t="s">
        <v>38855</v>
      </c>
      <c r="AP890" s="227">
        <v>25024.52</v>
      </c>
      <c r="AR890" s="207" t="s">
        <v>15493</v>
      </c>
      <c r="AS890" s="208">
        <v>48968.75</v>
      </c>
      <c r="AT890" s="93"/>
      <c r="AU890" s="199" t="s">
        <v>13373</v>
      </c>
      <c r="AV890" s="200">
        <v>75000</v>
      </c>
      <c r="BA890" t="s">
        <v>10033</v>
      </c>
      <c r="BB890" s="284">
        <v>13465.48</v>
      </c>
      <c r="BD890" s="272" t="s">
        <v>39893</v>
      </c>
      <c r="BE890" s="273">
        <v>35775.379999999997</v>
      </c>
      <c r="BG890" s="244" t="s">
        <v>12618</v>
      </c>
      <c r="BH890" s="245">
        <v>11826.1</v>
      </c>
      <c r="BJ890" s="230" t="s">
        <v>9574</v>
      </c>
      <c r="BK890" s="231">
        <v>73</v>
      </c>
      <c r="BM890" s="209" t="s">
        <v>7075</v>
      </c>
      <c r="BN890" s="210">
        <v>73</v>
      </c>
    </row>
    <row r="891" spans="9:66" x14ac:dyDescent="0.55000000000000004">
      <c r="I891" s="282" t="s">
        <v>39696</v>
      </c>
      <c r="J891" s="282"/>
      <c r="K891" s="283">
        <v>9980.56</v>
      </c>
      <c r="M891" s="242" t="s">
        <v>12398</v>
      </c>
      <c r="N891" s="242"/>
      <c r="O891" s="243">
        <v>53762</v>
      </c>
      <c r="Q891" s="224" t="s">
        <v>4409</v>
      </c>
      <c r="R891" s="224"/>
      <c r="S891" s="225">
        <v>1799</v>
      </c>
      <c r="U891" s="203" t="s">
        <v>1327</v>
      </c>
      <c r="V891" s="203"/>
      <c r="W891" s="204">
        <v>6970</v>
      </c>
      <c r="AF891" t="s">
        <v>57254</v>
      </c>
      <c r="AG891" s="284">
        <v>10000</v>
      </c>
      <c r="AI891" s="276" t="s">
        <v>58940</v>
      </c>
      <c r="AJ891" s="277">
        <v>3289.89</v>
      </c>
      <c r="AL891" s="246" t="s">
        <v>46661</v>
      </c>
      <c r="AM891" s="247">
        <v>16230.96</v>
      </c>
      <c r="AO891" s="226" t="s">
        <v>46661</v>
      </c>
      <c r="AP891" s="227">
        <v>5010.5</v>
      </c>
      <c r="AR891" s="207" t="s">
        <v>15494</v>
      </c>
      <c r="AS891" s="208">
        <v>86570.59</v>
      </c>
      <c r="AT891" s="93"/>
      <c r="AU891" s="199" t="s">
        <v>13374</v>
      </c>
      <c r="AV891" s="200">
        <v>14779.83</v>
      </c>
      <c r="BA891" t="s">
        <v>10035</v>
      </c>
      <c r="BB891" s="284">
        <v>58171.82</v>
      </c>
      <c r="BD891" s="272" t="s">
        <v>39894</v>
      </c>
      <c r="BE891" s="273">
        <v>9980.56</v>
      </c>
      <c r="BG891" s="244" t="s">
        <v>12619</v>
      </c>
      <c r="BH891" s="245">
        <v>53762</v>
      </c>
      <c r="BJ891" s="230" t="s">
        <v>9576</v>
      </c>
      <c r="BK891" s="231">
        <v>1799</v>
      </c>
      <c r="BM891" s="209" t="s">
        <v>7321</v>
      </c>
      <c r="BN891" s="210">
        <v>4078</v>
      </c>
    </row>
    <row r="892" spans="9:66" x14ac:dyDescent="0.55000000000000004">
      <c r="I892" s="282" t="s">
        <v>39697</v>
      </c>
      <c r="J892" s="282"/>
      <c r="K892" s="283">
        <v>253.86</v>
      </c>
      <c r="M892" s="242" t="s">
        <v>12399</v>
      </c>
      <c r="N892" s="242"/>
      <c r="O892" s="243">
        <v>25700</v>
      </c>
      <c r="Q892" s="224" t="s">
        <v>4417</v>
      </c>
      <c r="R892" s="224"/>
      <c r="S892" s="225">
        <v>495</v>
      </c>
      <c r="U892" s="203" t="s">
        <v>1328</v>
      </c>
      <c r="V892" s="203"/>
      <c r="W892" s="204">
        <v>30615.11</v>
      </c>
      <c r="AF892" t="s">
        <v>47782</v>
      </c>
      <c r="AG892" s="284">
        <v>4907.78</v>
      </c>
      <c r="AI892" s="276" t="s">
        <v>66962</v>
      </c>
      <c r="AJ892" s="277">
        <v>5440.19</v>
      </c>
      <c r="AL892" s="246" t="s">
        <v>15498</v>
      </c>
      <c r="AM892" s="247">
        <v>503103.26</v>
      </c>
      <c r="AO892" s="226" t="s">
        <v>40105</v>
      </c>
      <c r="AP892" s="227">
        <v>8962.0499999999993</v>
      </c>
      <c r="AR892" s="207" t="s">
        <v>15495</v>
      </c>
      <c r="AS892" s="208">
        <v>1303.02</v>
      </c>
      <c r="AT892" s="93"/>
      <c r="AU892" s="199" t="s">
        <v>13375</v>
      </c>
      <c r="AV892" s="200">
        <v>42552.05</v>
      </c>
      <c r="BA892" t="s">
        <v>10037</v>
      </c>
      <c r="BB892" s="284">
        <v>6330.88</v>
      </c>
      <c r="BD892" s="272" t="s">
        <v>39895</v>
      </c>
      <c r="BE892" s="273">
        <v>253.86</v>
      </c>
      <c r="BG892" s="244" t="s">
        <v>12620</v>
      </c>
      <c r="BH892" s="245">
        <v>25700</v>
      </c>
      <c r="BJ892" s="230" t="s">
        <v>10736</v>
      </c>
      <c r="BK892" s="231">
        <v>495</v>
      </c>
      <c r="BM892" s="209" t="s">
        <v>7735</v>
      </c>
      <c r="BN892" s="210">
        <v>1101</v>
      </c>
    </row>
    <row r="893" spans="9:66" x14ac:dyDescent="0.55000000000000004">
      <c r="I893" s="282" t="s">
        <v>39699</v>
      </c>
      <c r="J893" s="282"/>
      <c r="K893" s="283">
        <v>4032.12</v>
      </c>
      <c r="M893" s="242" t="s">
        <v>12400</v>
      </c>
      <c r="N893" s="242"/>
      <c r="O893" s="243">
        <v>10676.6</v>
      </c>
      <c r="Q893" s="224" t="s">
        <v>3584</v>
      </c>
      <c r="R893" s="224"/>
      <c r="S893" s="225">
        <v>130780.4</v>
      </c>
      <c r="U893" s="203" t="s">
        <v>1329</v>
      </c>
      <c r="V893" s="203"/>
      <c r="W893" s="204">
        <v>10493.52</v>
      </c>
      <c r="AF893" t="s">
        <v>66946</v>
      </c>
      <c r="AG893" s="284">
        <v>16560</v>
      </c>
      <c r="AI893" s="276" t="s">
        <v>70376</v>
      </c>
      <c r="AJ893" s="277">
        <v>7636.35</v>
      </c>
      <c r="AL893" s="246" t="s">
        <v>15499</v>
      </c>
      <c r="AM893" s="247">
        <v>997511.99</v>
      </c>
      <c r="AO893" s="226" t="s">
        <v>15498</v>
      </c>
      <c r="AP893" s="227">
        <v>569270.69999999995</v>
      </c>
      <c r="AR893" s="207" t="s">
        <v>15496</v>
      </c>
      <c r="AS893" s="208">
        <v>44563.93</v>
      </c>
      <c r="AT893" s="93"/>
      <c r="AU893" s="199" t="s">
        <v>13376</v>
      </c>
      <c r="AV893" s="200">
        <v>28968.58</v>
      </c>
      <c r="BA893" t="s">
        <v>10038</v>
      </c>
      <c r="BB893" s="284">
        <v>166286.26999999999</v>
      </c>
      <c r="BD893" s="272" t="s">
        <v>39897</v>
      </c>
      <c r="BE893" s="273">
        <v>4032.12</v>
      </c>
      <c r="BG893" s="244" t="s">
        <v>12621</v>
      </c>
      <c r="BH893" s="245">
        <v>10676.6</v>
      </c>
      <c r="BJ893" s="230" t="s">
        <v>9579</v>
      </c>
      <c r="BK893" s="231">
        <v>130780.4</v>
      </c>
      <c r="BM893" s="209" t="s">
        <v>8673</v>
      </c>
      <c r="BN893" s="210">
        <v>567.44000000000005</v>
      </c>
    </row>
    <row r="894" spans="9:66" x14ac:dyDescent="0.55000000000000004">
      <c r="I894" s="282" t="s">
        <v>39700</v>
      </c>
      <c r="J894" s="282"/>
      <c r="K894" s="283">
        <v>86019</v>
      </c>
      <c r="M894" s="242" t="s">
        <v>12401</v>
      </c>
      <c r="N894" s="242"/>
      <c r="O894" s="243">
        <v>7735.84</v>
      </c>
      <c r="Q894" s="224" t="s">
        <v>4412</v>
      </c>
      <c r="R894" s="224"/>
      <c r="S894" s="225">
        <v>2110</v>
      </c>
      <c r="U894" s="203" t="s">
        <v>1330</v>
      </c>
      <c r="V894" s="203"/>
      <c r="W894" s="204">
        <v>130505.05</v>
      </c>
      <c r="AF894" t="s">
        <v>54824</v>
      </c>
      <c r="AG894" s="284">
        <v>472629.53</v>
      </c>
      <c r="AI894" s="276" t="s">
        <v>63992</v>
      </c>
      <c r="AJ894" s="277">
        <v>12153.13</v>
      </c>
      <c r="AL894" s="246" t="s">
        <v>48670</v>
      </c>
      <c r="AM894" s="247">
        <v>1581.25</v>
      </c>
      <c r="AO894" s="226" t="s">
        <v>15499</v>
      </c>
      <c r="AP894" s="227">
        <v>423668.04</v>
      </c>
      <c r="AR894" s="207" t="s">
        <v>15497</v>
      </c>
      <c r="AS894" s="208">
        <v>44191.1</v>
      </c>
      <c r="AT894" s="93"/>
      <c r="AU894" s="199" t="s">
        <v>31901</v>
      </c>
      <c r="AV894" s="200">
        <v>11493.48</v>
      </c>
      <c r="BA894" t="s">
        <v>10040</v>
      </c>
      <c r="BB894" s="284">
        <v>58187.06</v>
      </c>
      <c r="BD894" s="272" t="s">
        <v>39898</v>
      </c>
      <c r="BE894" s="273">
        <v>86019</v>
      </c>
      <c r="BG894" s="244" t="s">
        <v>12622</v>
      </c>
      <c r="BH894" s="245">
        <v>7735.84</v>
      </c>
      <c r="BJ894" s="230" t="s">
        <v>10738</v>
      </c>
      <c r="BK894" s="231">
        <v>2110</v>
      </c>
      <c r="BM894" s="209" t="s">
        <v>8912</v>
      </c>
      <c r="BN894" s="210">
        <v>293.45999999999998</v>
      </c>
    </row>
    <row r="895" spans="9:66" x14ac:dyDescent="0.55000000000000004">
      <c r="I895" s="282" t="s">
        <v>39701</v>
      </c>
      <c r="J895" s="282"/>
      <c r="K895" s="283">
        <v>1124.95</v>
      </c>
      <c r="M895" s="242" t="s">
        <v>12402</v>
      </c>
      <c r="N895" s="242"/>
      <c r="O895" s="243">
        <v>7247.67</v>
      </c>
      <c r="Q895" s="224" t="s">
        <v>4413</v>
      </c>
      <c r="R895" s="224"/>
      <c r="S895" s="225">
        <v>6174</v>
      </c>
      <c r="U895" s="203" t="s">
        <v>1331</v>
      </c>
      <c r="V895" s="203"/>
      <c r="W895" s="204">
        <v>2049</v>
      </c>
      <c r="AF895" t="s">
        <v>47783</v>
      </c>
      <c r="AG895">
        <v>546.88</v>
      </c>
      <c r="AI895" s="276" t="s">
        <v>66498</v>
      </c>
      <c r="AJ895" s="277">
        <v>6394.52</v>
      </c>
      <c r="AL895" s="246" t="s">
        <v>38856</v>
      </c>
      <c r="AM895" s="247">
        <v>30276.21</v>
      </c>
      <c r="AO895" s="226" t="s">
        <v>48670</v>
      </c>
      <c r="AP895" s="227">
        <v>23985.56</v>
      </c>
      <c r="AR895" s="207" t="s">
        <v>15498</v>
      </c>
      <c r="AS895" s="208">
        <v>19575.400000000001</v>
      </c>
      <c r="AT895" s="93"/>
      <c r="AU895" s="199" t="s">
        <v>31902</v>
      </c>
      <c r="AV895" s="200">
        <v>27586.17</v>
      </c>
      <c r="BA895" t="s">
        <v>10041</v>
      </c>
      <c r="BB895" s="284">
        <v>3790.03</v>
      </c>
      <c r="BD895" s="272" t="s">
        <v>39899</v>
      </c>
      <c r="BE895" s="273">
        <v>1124.95</v>
      </c>
      <c r="BG895" s="244" t="s">
        <v>12623</v>
      </c>
      <c r="BH895" s="245">
        <v>7247.67</v>
      </c>
      <c r="BJ895" s="230" t="s">
        <v>10739</v>
      </c>
      <c r="BK895" s="231">
        <v>6174</v>
      </c>
      <c r="BM895" s="209" t="s">
        <v>9801</v>
      </c>
      <c r="BN895" s="210">
        <v>19411.900000000001</v>
      </c>
    </row>
    <row r="896" spans="9:66" x14ac:dyDescent="0.55000000000000004">
      <c r="I896" s="282" t="s">
        <v>39702</v>
      </c>
      <c r="J896" s="282"/>
      <c r="K896" s="283">
        <v>21456.41</v>
      </c>
      <c r="M896" s="242" t="s">
        <v>12403</v>
      </c>
      <c r="N896" s="242"/>
      <c r="O896" s="243">
        <v>12097</v>
      </c>
      <c r="Q896" s="224" t="s">
        <v>3585</v>
      </c>
      <c r="R896" s="224"/>
      <c r="S896" s="225">
        <v>25625</v>
      </c>
      <c r="U896" s="203" t="s">
        <v>1332</v>
      </c>
      <c r="V896" s="203"/>
      <c r="W896" s="204">
        <v>208567</v>
      </c>
      <c r="AF896" t="s">
        <v>34586</v>
      </c>
      <c r="AG896" s="284">
        <v>13910.84</v>
      </c>
      <c r="AI896" s="276" t="s">
        <v>66963</v>
      </c>
      <c r="AJ896" s="277">
        <v>1734.41</v>
      </c>
      <c r="AL896" s="246" t="s">
        <v>47738</v>
      </c>
      <c r="AM896" s="247">
        <v>25015.14</v>
      </c>
      <c r="AO896" s="226" t="s">
        <v>38856</v>
      </c>
      <c r="AP896" s="227">
        <v>10923.9</v>
      </c>
      <c r="AR896" s="207" t="s">
        <v>15499</v>
      </c>
      <c r="AS896" s="208">
        <v>216970.09</v>
      </c>
      <c r="AT896" s="93"/>
      <c r="AU896" s="199" t="s">
        <v>31903</v>
      </c>
      <c r="AV896" s="200">
        <v>2699</v>
      </c>
      <c r="BA896" t="s">
        <v>10042</v>
      </c>
      <c r="BB896" s="284">
        <v>6090</v>
      </c>
      <c r="BD896" s="272" t="s">
        <v>39900</v>
      </c>
      <c r="BE896" s="273">
        <v>21456.41</v>
      </c>
      <c r="BG896" s="244" t="s">
        <v>12624</v>
      </c>
      <c r="BH896" s="245">
        <v>12097</v>
      </c>
      <c r="BJ896" s="230" t="s">
        <v>9580</v>
      </c>
      <c r="BK896" s="231">
        <v>25625</v>
      </c>
      <c r="BM896" s="209" t="s">
        <v>6656</v>
      </c>
      <c r="BN896" s="210">
        <v>124358.58</v>
      </c>
    </row>
    <row r="897" spans="9:66" x14ac:dyDescent="0.55000000000000004">
      <c r="I897" s="282" t="s">
        <v>39704</v>
      </c>
      <c r="J897" s="282"/>
      <c r="K897" s="283">
        <v>5297.04</v>
      </c>
      <c r="M897" s="242" t="s">
        <v>12507</v>
      </c>
      <c r="N897" s="242"/>
      <c r="O897" s="243">
        <v>339</v>
      </c>
      <c r="Q897" s="224" t="s">
        <v>4281</v>
      </c>
      <c r="R897" s="224"/>
      <c r="S897" s="225">
        <v>79571</v>
      </c>
      <c r="U897" s="203" t="s">
        <v>1333</v>
      </c>
      <c r="V897" s="203"/>
      <c r="W897" s="204">
        <v>36907.99</v>
      </c>
      <c r="AF897" t="s">
        <v>34587</v>
      </c>
      <c r="AG897" s="284">
        <v>40693.82</v>
      </c>
      <c r="AI897" s="276" t="s">
        <v>60068</v>
      </c>
      <c r="AJ897" s="277">
        <v>161.58000000000001</v>
      </c>
      <c r="AL897" s="246" t="s">
        <v>35998</v>
      </c>
      <c r="AM897" s="247">
        <v>604889.32999999996</v>
      </c>
      <c r="AO897" s="226" t="s">
        <v>33103</v>
      </c>
      <c r="AP897" s="227">
        <v>8239.15</v>
      </c>
      <c r="AR897" s="207" t="s">
        <v>15500</v>
      </c>
      <c r="AS897" s="208">
        <v>137475.65</v>
      </c>
      <c r="AT897" s="93"/>
      <c r="AU897" s="199" t="s">
        <v>31904</v>
      </c>
      <c r="AV897" s="200">
        <v>6949</v>
      </c>
      <c r="BA897" t="s">
        <v>10043</v>
      </c>
      <c r="BB897" s="284">
        <v>24217.759999999998</v>
      </c>
      <c r="BD897" s="272" t="s">
        <v>39902</v>
      </c>
      <c r="BE897" s="273">
        <v>5297.04</v>
      </c>
      <c r="BG897" s="244" t="s">
        <v>12740</v>
      </c>
      <c r="BH897" s="245">
        <v>339</v>
      </c>
      <c r="BJ897" s="230" t="s">
        <v>10740</v>
      </c>
      <c r="BK897" s="231">
        <v>79571</v>
      </c>
      <c r="BM897" s="209" t="s">
        <v>7076</v>
      </c>
      <c r="BN897" s="210">
        <v>9189.98</v>
      </c>
    </row>
    <row r="898" spans="9:66" x14ac:dyDescent="0.55000000000000004">
      <c r="I898" s="282" t="s">
        <v>39705</v>
      </c>
      <c r="J898" s="282"/>
      <c r="K898" s="283">
        <v>10187.719999999999</v>
      </c>
      <c r="M898" s="242" t="s">
        <v>12404</v>
      </c>
      <c r="N898" s="242"/>
      <c r="O898" s="243">
        <v>1488</v>
      </c>
      <c r="Q898" s="224" t="s">
        <v>4415</v>
      </c>
      <c r="R898" s="224"/>
      <c r="S898" s="225">
        <v>7478</v>
      </c>
      <c r="U898" s="203" t="s">
        <v>1334</v>
      </c>
      <c r="V898" s="203"/>
      <c r="W898" s="204">
        <v>93796</v>
      </c>
      <c r="AF898" t="s">
        <v>34588</v>
      </c>
      <c r="AG898" s="284">
        <v>4721.78</v>
      </c>
      <c r="AI898" s="276" t="s">
        <v>66964</v>
      </c>
      <c r="AJ898" s="277">
        <v>10873.75</v>
      </c>
      <c r="AL898" s="246" t="s">
        <v>35999</v>
      </c>
      <c r="AM898" s="247">
        <v>151572.28</v>
      </c>
      <c r="AO898" s="226" t="s">
        <v>49617</v>
      </c>
      <c r="AP898" s="227">
        <v>90000</v>
      </c>
      <c r="AR898" s="207" t="s">
        <v>15501</v>
      </c>
      <c r="AS898" s="208">
        <v>1098363.75</v>
      </c>
      <c r="AT898" s="93"/>
      <c r="AU898" s="199" t="s">
        <v>31905</v>
      </c>
      <c r="AV898" s="200">
        <v>10937.5</v>
      </c>
      <c r="BA898" t="s">
        <v>10046</v>
      </c>
      <c r="BB898">
        <v>269.24</v>
      </c>
      <c r="BD898" s="272" t="s">
        <v>39903</v>
      </c>
      <c r="BE898" s="273">
        <v>10187.719999999999</v>
      </c>
      <c r="BG898" s="244" t="s">
        <v>12625</v>
      </c>
      <c r="BH898" s="245">
        <v>1488</v>
      </c>
      <c r="BJ898" s="230" t="s">
        <v>10741</v>
      </c>
      <c r="BK898" s="231">
        <v>7478</v>
      </c>
      <c r="BM898" s="209" t="s">
        <v>7322</v>
      </c>
      <c r="BN898" s="210">
        <v>187363.29</v>
      </c>
    </row>
    <row r="899" spans="9:66" x14ac:dyDescent="0.55000000000000004">
      <c r="I899" s="282" t="s">
        <v>39706</v>
      </c>
      <c r="J899" s="282"/>
      <c r="K899" s="283">
        <v>15652.08</v>
      </c>
      <c r="M899" s="242" t="s">
        <v>12405</v>
      </c>
      <c r="N899" s="242"/>
      <c r="O899" s="243">
        <v>113912</v>
      </c>
      <c r="Q899" s="224" t="s">
        <v>4416</v>
      </c>
      <c r="R899" s="224"/>
      <c r="S899" s="225">
        <v>6430</v>
      </c>
      <c r="U899" s="203" t="s">
        <v>1335</v>
      </c>
      <c r="V899" s="203"/>
      <c r="W899" s="204">
        <v>6474</v>
      </c>
      <c r="AF899" t="s">
        <v>70374</v>
      </c>
      <c r="AG899" s="284">
        <v>4312</v>
      </c>
      <c r="AI899" s="276" t="s">
        <v>66965</v>
      </c>
      <c r="AJ899" s="277">
        <v>831.88</v>
      </c>
      <c r="AL899" s="246" t="s">
        <v>57218</v>
      </c>
      <c r="AM899" s="247">
        <v>40106.730000000003</v>
      </c>
      <c r="AO899" s="226" t="s">
        <v>33104</v>
      </c>
      <c r="AP899" s="227">
        <v>6405.8</v>
      </c>
      <c r="AR899" s="207" t="s">
        <v>15502</v>
      </c>
      <c r="AS899" s="208">
        <v>145350</v>
      </c>
      <c r="AT899" s="93"/>
      <c r="AU899" s="199" t="s">
        <v>31906</v>
      </c>
      <c r="AV899" s="200">
        <v>13544.45</v>
      </c>
      <c r="BA899" t="s">
        <v>10048</v>
      </c>
      <c r="BB899" s="284">
        <v>28824.28</v>
      </c>
      <c r="BD899" s="272" t="s">
        <v>39904</v>
      </c>
      <c r="BE899" s="273">
        <v>15652.08</v>
      </c>
      <c r="BG899" s="244" t="s">
        <v>12626</v>
      </c>
      <c r="BH899" s="245">
        <v>113912</v>
      </c>
      <c r="BJ899" s="230" t="s">
        <v>10742</v>
      </c>
      <c r="BK899" s="231">
        <v>6430</v>
      </c>
      <c r="BM899" s="209" t="s">
        <v>7586</v>
      </c>
      <c r="BN899" s="210">
        <v>57145.94</v>
      </c>
    </row>
    <row r="900" spans="9:66" x14ac:dyDescent="0.55000000000000004">
      <c r="I900" s="282" t="s">
        <v>39707</v>
      </c>
      <c r="J900" s="282"/>
      <c r="K900" s="283">
        <v>92394.92</v>
      </c>
      <c r="M900" s="242" t="s">
        <v>12406</v>
      </c>
      <c r="N900" s="242"/>
      <c r="O900" s="243">
        <v>5078.91</v>
      </c>
      <c r="Q900" s="224" t="s">
        <v>4282</v>
      </c>
      <c r="R900" s="224"/>
      <c r="S900" s="225">
        <v>36941</v>
      </c>
      <c r="U900" s="203" t="s">
        <v>1336</v>
      </c>
      <c r="V900" s="203"/>
      <c r="W900" s="204">
        <v>16450</v>
      </c>
      <c r="AF900" t="s">
        <v>63987</v>
      </c>
      <c r="AG900" s="284">
        <v>108446.7</v>
      </c>
      <c r="AI900" s="276" t="s">
        <v>66966</v>
      </c>
      <c r="AJ900" s="277">
        <v>2720.61</v>
      </c>
      <c r="AL900" s="246" t="s">
        <v>63956</v>
      </c>
      <c r="AM900" s="247">
        <v>40400</v>
      </c>
      <c r="AO900" s="226" t="s">
        <v>47738</v>
      </c>
      <c r="AP900" s="227">
        <v>12625</v>
      </c>
      <c r="AR900" s="207" t="s">
        <v>15503</v>
      </c>
      <c r="AS900" s="208">
        <v>2700</v>
      </c>
      <c r="AT900" s="93"/>
      <c r="AU900" s="199" t="s">
        <v>31907</v>
      </c>
      <c r="AV900" s="200">
        <v>1519.4</v>
      </c>
      <c r="BA900" t="s">
        <v>10050</v>
      </c>
      <c r="BB900" s="284">
        <v>552824.72</v>
      </c>
      <c r="BD900" s="272" t="s">
        <v>39905</v>
      </c>
      <c r="BE900" s="273">
        <v>92394.92</v>
      </c>
      <c r="BG900" s="244" t="s">
        <v>12627</v>
      </c>
      <c r="BH900" s="245">
        <v>5078.91</v>
      </c>
      <c r="BJ900" s="230" t="s">
        <v>10743</v>
      </c>
      <c r="BK900" s="231">
        <v>36941</v>
      </c>
      <c r="BM900" s="209" t="s">
        <v>7736</v>
      </c>
      <c r="BN900" s="210">
        <v>111955.15</v>
      </c>
    </row>
    <row r="901" spans="9:66" x14ac:dyDescent="0.55000000000000004">
      <c r="I901" s="282" t="s">
        <v>39708</v>
      </c>
      <c r="J901" s="282"/>
      <c r="K901" s="283">
        <v>6405</v>
      </c>
      <c r="M901" s="242" t="s">
        <v>12407</v>
      </c>
      <c r="N901" s="242"/>
      <c r="O901" s="243">
        <v>699749.29</v>
      </c>
      <c r="Q901" s="224" t="s">
        <v>4422</v>
      </c>
      <c r="R901" s="224"/>
      <c r="S901" s="225">
        <v>48619.86</v>
      </c>
      <c r="U901" s="203" t="s">
        <v>1337</v>
      </c>
      <c r="V901" s="203"/>
      <c r="W901" s="204">
        <v>1152846</v>
      </c>
      <c r="AF901" t="s">
        <v>59481</v>
      </c>
      <c r="AG901" s="284">
        <v>-8441.4599999999991</v>
      </c>
      <c r="AI901" s="276" t="s">
        <v>69686</v>
      </c>
      <c r="AJ901" s="277">
        <v>281.39999999999998</v>
      </c>
      <c r="AL901" s="246" t="s">
        <v>51586</v>
      </c>
      <c r="AM901" s="247">
        <v>3090.58</v>
      </c>
      <c r="AO901" s="226" t="s">
        <v>15500</v>
      </c>
      <c r="AP901" s="227">
        <v>65384.38</v>
      </c>
      <c r="AR901" s="207" t="s">
        <v>15504</v>
      </c>
      <c r="AS901" s="208">
        <v>4323.21</v>
      </c>
      <c r="AT901" s="93"/>
      <c r="AU901" s="199" t="s">
        <v>31908</v>
      </c>
      <c r="AV901" s="200">
        <v>41302</v>
      </c>
      <c r="BA901" t="s">
        <v>10051</v>
      </c>
      <c r="BB901" s="284">
        <v>239090.76</v>
      </c>
      <c r="BD901" s="272" t="s">
        <v>39906</v>
      </c>
      <c r="BE901" s="273">
        <v>6405</v>
      </c>
      <c r="BG901" s="244" t="s">
        <v>12628</v>
      </c>
      <c r="BH901" s="245">
        <v>699749.29</v>
      </c>
      <c r="BJ901" s="230" t="s">
        <v>10745</v>
      </c>
      <c r="BK901" s="231">
        <v>48619.86</v>
      </c>
      <c r="BM901" s="209" t="s">
        <v>8188</v>
      </c>
      <c r="BN901" s="210">
        <v>6750</v>
      </c>
    </row>
    <row r="902" spans="9:66" x14ac:dyDescent="0.55000000000000004">
      <c r="I902" s="282" t="s">
        <v>39709</v>
      </c>
      <c r="J902" s="282"/>
      <c r="K902" s="283">
        <v>2331.31</v>
      </c>
      <c r="M902" s="242" t="s">
        <v>12512</v>
      </c>
      <c r="N902" s="242"/>
      <c r="O902" s="243">
        <v>2951</v>
      </c>
      <c r="Q902" s="224" t="s">
        <v>4488</v>
      </c>
      <c r="R902" s="224"/>
      <c r="S902" s="225">
        <v>2294</v>
      </c>
      <c r="U902" s="203" t="s">
        <v>1338</v>
      </c>
      <c r="V902" s="203"/>
      <c r="W902" s="204">
        <v>76903</v>
      </c>
      <c r="AF902" t="s">
        <v>66952</v>
      </c>
      <c r="AG902" s="284">
        <v>1200</v>
      </c>
      <c r="AI902" s="276" t="s">
        <v>66967</v>
      </c>
      <c r="AJ902" s="277">
        <v>2257.7600000000002</v>
      </c>
      <c r="AL902" s="246" t="s">
        <v>51587</v>
      </c>
      <c r="AM902" s="247">
        <v>9604</v>
      </c>
      <c r="AO902" s="226" t="s">
        <v>35998</v>
      </c>
      <c r="AP902" s="227">
        <v>424053.1</v>
      </c>
      <c r="AR902" s="207" t="s">
        <v>15505</v>
      </c>
      <c r="AS902" s="208">
        <v>9450</v>
      </c>
      <c r="AT902" s="93"/>
      <c r="AU902" s="199" t="s">
        <v>13377</v>
      </c>
      <c r="AV902" s="200">
        <v>86493.48</v>
      </c>
      <c r="BA902" t="s">
        <v>10055</v>
      </c>
      <c r="BB902" s="284">
        <v>62032.53</v>
      </c>
      <c r="BD902" s="272" t="s">
        <v>39907</v>
      </c>
      <c r="BE902" s="273">
        <v>2331.31</v>
      </c>
      <c r="BG902" s="244" t="s">
        <v>12747</v>
      </c>
      <c r="BH902" s="245">
        <v>2951</v>
      </c>
      <c r="BJ902" s="230" t="s">
        <v>10746</v>
      </c>
      <c r="BK902" s="231">
        <v>2294</v>
      </c>
      <c r="BM902" s="209" t="s">
        <v>8290</v>
      </c>
      <c r="BN902" s="210">
        <v>96410.41</v>
      </c>
    </row>
    <row r="903" spans="9:66" x14ac:dyDescent="0.55000000000000004">
      <c r="I903" s="282" t="s">
        <v>65513</v>
      </c>
      <c r="J903" s="282"/>
      <c r="K903" s="283">
        <v>8000</v>
      </c>
      <c r="M903" s="242" t="s">
        <v>12513</v>
      </c>
      <c r="N903" s="242"/>
      <c r="O903" s="243">
        <v>1606</v>
      </c>
      <c r="Q903" s="224" t="s">
        <v>4424</v>
      </c>
      <c r="R903" s="224"/>
      <c r="S903" s="225">
        <v>5800</v>
      </c>
      <c r="U903" s="203" t="s">
        <v>1339</v>
      </c>
      <c r="V903" s="203"/>
      <c r="W903" s="204">
        <v>144737.35</v>
      </c>
      <c r="AF903" t="s">
        <v>66954</v>
      </c>
      <c r="AG903" s="284">
        <v>4050</v>
      </c>
      <c r="AI903" s="276" t="s">
        <v>66499</v>
      </c>
      <c r="AJ903" s="277">
        <v>14838.29</v>
      </c>
      <c r="AL903" s="246" t="s">
        <v>63957</v>
      </c>
      <c r="AM903" s="247">
        <v>8012.98</v>
      </c>
      <c r="AO903" s="226" t="s">
        <v>35999</v>
      </c>
      <c r="AP903" s="227">
        <v>297748.78999999998</v>
      </c>
      <c r="AR903" s="207" t="s">
        <v>15506</v>
      </c>
      <c r="AS903" s="208">
        <v>26465.18</v>
      </c>
      <c r="AT903" s="93"/>
      <c r="AU903" s="199" t="s">
        <v>13378</v>
      </c>
      <c r="AV903" s="200">
        <v>14779.83</v>
      </c>
      <c r="BA903" t="s">
        <v>10056</v>
      </c>
      <c r="BB903" s="284">
        <v>39053</v>
      </c>
      <c r="BD903" s="272" t="s">
        <v>66157</v>
      </c>
      <c r="BE903" s="273">
        <v>8000</v>
      </c>
      <c r="BG903" s="244" t="s">
        <v>12748</v>
      </c>
      <c r="BH903" s="245">
        <v>1606</v>
      </c>
      <c r="BJ903" s="230" t="s">
        <v>10748</v>
      </c>
      <c r="BK903" s="231">
        <v>5800</v>
      </c>
      <c r="BM903" s="209" t="s">
        <v>8674</v>
      </c>
      <c r="BN903" s="210">
        <v>8990</v>
      </c>
    </row>
    <row r="904" spans="9:66" x14ac:dyDescent="0.55000000000000004">
      <c r="I904" s="282" t="s">
        <v>39710</v>
      </c>
      <c r="J904" s="282"/>
      <c r="K904" s="283">
        <v>7037.55</v>
      </c>
      <c r="M904" s="242" t="s">
        <v>12514</v>
      </c>
      <c r="N904" s="242"/>
      <c r="O904" s="243">
        <v>3935</v>
      </c>
      <c r="Q904" s="224" t="s">
        <v>4425</v>
      </c>
      <c r="R904" s="224"/>
      <c r="S904" s="225">
        <v>7849</v>
      </c>
      <c r="U904" s="203" t="s">
        <v>1340</v>
      </c>
      <c r="V904" s="203"/>
      <c r="W904" s="204">
        <v>313302.98</v>
      </c>
      <c r="AF904" t="s">
        <v>66955</v>
      </c>
      <c r="AG904">
        <v>401.63</v>
      </c>
      <c r="AI904" s="276" t="s">
        <v>66500</v>
      </c>
      <c r="AJ904" s="277">
        <v>17750</v>
      </c>
      <c r="AL904" s="246" t="s">
        <v>51592</v>
      </c>
      <c r="AM904" s="247">
        <v>2558.94</v>
      </c>
      <c r="AO904" s="226" t="s">
        <v>44379</v>
      </c>
      <c r="AP904" s="227">
        <v>8775</v>
      </c>
      <c r="AR904" s="207" t="s">
        <v>15507</v>
      </c>
      <c r="AS904" s="208">
        <v>10080.719999999999</v>
      </c>
      <c r="AT904" s="93"/>
      <c r="AU904" s="199" t="s">
        <v>31909</v>
      </c>
      <c r="AV904" s="200">
        <v>27586.17</v>
      </c>
      <c r="BA904" t="s">
        <v>9741</v>
      </c>
      <c r="BB904" s="284">
        <v>7092575.9000000004</v>
      </c>
      <c r="BD904" s="272" t="s">
        <v>39908</v>
      </c>
      <c r="BE904" s="273">
        <v>7037.55</v>
      </c>
      <c r="BG904" s="244" t="s">
        <v>12749</v>
      </c>
      <c r="BH904" s="245">
        <v>3935</v>
      </c>
      <c r="BJ904" s="230" t="s">
        <v>10749</v>
      </c>
      <c r="BK904" s="231">
        <v>7849</v>
      </c>
      <c r="BM904" s="209" t="s">
        <v>8913</v>
      </c>
      <c r="BN904" s="210">
        <v>73748.27</v>
      </c>
    </row>
    <row r="905" spans="9:66" x14ac:dyDescent="0.55000000000000004">
      <c r="I905" s="282" t="s">
        <v>65514</v>
      </c>
      <c r="J905" s="282"/>
      <c r="K905" s="283">
        <v>8000</v>
      </c>
      <c r="M905" s="242" t="s">
        <v>12517</v>
      </c>
      <c r="N905" s="242"/>
      <c r="O905" s="243">
        <v>6069</v>
      </c>
      <c r="Q905" s="224" t="s">
        <v>4426</v>
      </c>
      <c r="R905" s="224"/>
      <c r="S905" s="225">
        <v>7480</v>
      </c>
      <c r="U905" s="203" t="s">
        <v>1341</v>
      </c>
      <c r="V905" s="203"/>
      <c r="W905" s="204">
        <v>96334</v>
      </c>
      <c r="AF905" t="s">
        <v>66956</v>
      </c>
      <c r="AG905" s="284">
        <v>1262.1099999999999</v>
      </c>
      <c r="AI905" s="276" t="s">
        <v>66501</v>
      </c>
      <c r="AJ905" s="277">
        <v>10219.459999999999</v>
      </c>
      <c r="AL905" s="246" t="s">
        <v>58429</v>
      </c>
      <c r="AM905" s="247">
        <v>17483.71</v>
      </c>
      <c r="AO905" s="226" t="s">
        <v>51584</v>
      </c>
      <c r="AP905" s="227">
        <v>4800</v>
      </c>
      <c r="AR905" s="207" t="s">
        <v>15508</v>
      </c>
      <c r="AS905" s="208">
        <v>99309.9</v>
      </c>
      <c r="AT905" s="93"/>
      <c r="AU905" s="199" t="s">
        <v>13379</v>
      </c>
      <c r="AV905" s="200">
        <v>42552.05</v>
      </c>
      <c r="BA905" t="s">
        <v>9746</v>
      </c>
      <c r="BB905" s="284">
        <v>51652.73</v>
      </c>
      <c r="BD905" s="272" t="s">
        <v>66158</v>
      </c>
      <c r="BE905" s="273">
        <v>8000</v>
      </c>
      <c r="BG905" s="244" t="s">
        <v>12752</v>
      </c>
      <c r="BH905" s="245">
        <v>6069</v>
      </c>
      <c r="BJ905" s="230" t="s">
        <v>10750</v>
      </c>
      <c r="BK905" s="231">
        <v>7480</v>
      </c>
      <c r="BM905" s="209" t="s">
        <v>9253</v>
      </c>
      <c r="BN905" s="210">
        <v>88549.07</v>
      </c>
    </row>
    <row r="906" spans="9:66" x14ac:dyDescent="0.55000000000000004">
      <c r="I906" s="282" t="s">
        <v>39711</v>
      </c>
      <c r="J906" s="282"/>
      <c r="K906" s="283">
        <v>54146.68</v>
      </c>
      <c r="M906" s="242" t="s">
        <v>12519</v>
      </c>
      <c r="N906" s="242"/>
      <c r="O906" s="243">
        <v>4727</v>
      </c>
      <c r="Q906" s="224" t="s">
        <v>4427</v>
      </c>
      <c r="R906" s="224"/>
      <c r="S906" s="225">
        <v>13090</v>
      </c>
      <c r="U906" s="203" t="s">
        <v>1342</v>
      </c>
      <c r="V906" s="203"/>
      <c r="W906" s="204">
        <v>33245</v>
      </c>
      <c r="AF906" t="s">
        <v>66957</v>
      </c>
      <c r="AG906">
        <v>558.6</v>
      </c>
      <c r="AI906" s="276" t="s">
        <v>66502</v>
      </c>
      <c r="AJ906" s="277">
        <v>7502.47</v>
      </c>
      <c r="AL906" s="246" t="s">
        <v>63017</v>
      </c>
      <c r="AM906" s="247">
        <v>60184.58</v>
      </c>
      <c r="AO906" s="226" t="s">
        <v>51585</v>
      </c>
      <c r="AP906" s="227">
        <v>38400</v>
      </c>
      <c r="AR906" s="207" t="s">
        <v>15509</v>
      </c>
      <c r="AS906" s="208">
        <v>54151.6</v>
      </c>
      <c r="AT906" s="93"/>
      <c r="AU906" s="199" t="s">
        <v>13380</v>
      </c>
      <c r="AV906" s="200">
        <v>31667.58</v>
      </c>
      <c r="BA906" t="s">
        <v>9747</v>
      </c>
      <c r="BB906" s="284">
        <v>28070.39</v>
      </c>
      <c r="BD906" s="272" t="s">
        <v>39909</v>
      </c>
      <c r="BE906" s="273">
        <v>54146.68</v>
      </c>
      <c r="BG906" s="244" t="s">
        <v>12754</v>
      </c>
      <c r="BH906" s="245">
        <v>4727</v>
      </c>
      <c r="BJ906" s="230" t="s">
        <v>10751</v>
      </c>
      <c r="BK906" s="231">
        <v>13090</v>
      </c>
      <c r="BM906" s="209" t="s">
        <v>11254</v>
      </c>
      <c r="BN906" s="210">
        <v>54602</v>
      </c>
    </row>
    <row r="907" spans="9:66" x14ac:dyDescent="0.55000000000000004">
      <c r="I907" s="282" t="s">
        <v>39712</v>
      </c>
      <c r="J907" s="282"/>
      <c r="K907" s="283">
        <v>43693.97</v>
      </c>
      <c r="M907" s="242" t="s">
        <v>12409</v>
      </c>
      <c r="N907" s="242"/>
      <c r="O907" s="243">
        <v>3315</v>
      </c>
      <c r="Q907" s="224" t="s">
        <v>4429</v>
      </c>
      <c r="R907" s="224"/>
      <c r="S907" s="225">
        <v>11968</v>
      </c>
      <c r="U907" s="203" t="s">
        <v>1343</v>
      </c>
      <c r="V907" s="203"/>
      <c r="W907" s="204">
        <v>174418</v>
      </c>
      <c r="AF907" t="s">
        <v>63990</v>
      </c>
      <c r="AG907" s="284">
        <v>1345.02</v>
      </c>
      <c r="AI907" s="276" t="s">
        <v>54825</v>
      </c>
      <c r="AJ907" s="277">
        <v>10456.23</v>
      </c>
      <c r="AL907" s="246" t="s">
        <v>15501</v>
      </c>
      <c r="AM907" s="247">
        <v>4644</v>
      </c>
      <c r="AO907" s="226" t="s">
        <v>51586</v>
      </c>
      <c r="AP907" s="227">
        <v>3304.79</v>
      </c>
      <c r="AR907" s="207" t="s">
        <v>15510</v>
      </c>
      <c r="AS907" s="208">
        <v>67931.67</v>
      </c>
      <c r="AT907" s="93"/>
      <c r="AU907" s="199" t="s">
        <v>18581</v>
      </c>
      <c r="AV907" s="200">
        <v>6949</v>
      </c>
      <c r="BA907" t="s">
        <v>9748</v>
      </c>
      <c r="BB907" s="284">
        <v>851764.85</v>
      </c>
      <c r="BD907" s="272" t="s">
        <v>39910</v>
      </c>
      <c r="BE907" s="273">
        <v>43693.97</v>
      </c>
      <c r="BG907" s="244" t="s">
        <v>12630</v>
      </c>
      <c r="BH907" s="245">
        <v>3315</v>
      </c>
      <c r="BJ907" s="230" t="s">
        <v>10753</v>
      </c>
      <c r="BK907" s="231">
        <v>11968</v>
      </c>
      <c r="BM907" s="209" t="s">
        <v>11503</v>
      </c>
      <c r="BN907" s="210">
        <v>150495.54999999999</v>
      </c>
    </row>
    <row r="908" spans="9:66" x14ac:dyDescent="0.55000000000000004">
      <c r="I908" s="282" t="s">
        <v>39713</v>
      </c>
      <c r="J908" s="282"/>
      <c r="K908" s="283">
        <v>19243.43</v>
      </c>
      <c r="M908" s="242" t="s">
        <v>12530</v>
      </c>
      <c r="N908" s="242"/>
      <c r="O908" s="243">
        <v>1169</v>
      </c>
      <c r="Q908" s="224" t="s">
        <v>4490</v>
      </c>
      <c r="R908" s="224"/>
      <c r="S908" s="225">
        <v>679.9</v>
      </c>
      <c r="U908" s="203" t="s">
        <v>1344</v>
      </c>
      <c r="V908" s="203"/>
      <c r="W908" s="204">
        <v>646723</v>
      </c>
      <c r="AF908" t="s">
        <v>66959</v>
      </c>
      <c r="AG908">
        <v>-267.19</v>
      </c>
      <c r="AI908" s="276" t="s">
        <v>15974</v>
      </c>
      <c r="AJ908" s="277">
        <v>758.28</v>
      </c>
      <c r="AL908" s="246" t="s">
        <v>15502</v>
      </c>
      <c r="AM908" s="247">
        <v>12317.44</v>
      </c>
      <c r="AO908" s="226" t="s">
        <v>51587</v>
      </c>
      <c r="AP908" s="227">
        <v>10411.200000000001</v>
      </c>
      <c r="AR908" s="207" t="s">
        <v>15511</v>
      </c>
      <c r="AS908" s="208">
        <v>3959.54</v>
      </c>
      <c r="AT908" s="93"/>
      <c r="AU908" s="199" t="s">
        <v>31910</v>
      </c>
      <c r="AV908" s="200">
        <v>10937.5</v>
      </c>
      <c r="BA908" t="s">
        <v>9749</v>
      </c>
      <c r="BB908" s="284">
        <v>920868.85</v>
      </c>
      <c r="BD908" s="272" t="s">
        <v>39911</v>
      </c>
      <c r="BE908" s="273">
        <v>19243.43</v>
      </c>
      <c r="BG908" s="244" t="s">
        <v>12768</v>
      </c>
      <c r="BH908" s="245">
        <v>1169</v>
      </c>
      <c r="BJ908" s="230" t="s">
        <v>10754</v>
      </c>
      <c r="BK908" s="231">
        <v>679.9</v>
      </c>
      <c r="BM908" s="209" t="s">
        <v>12212</v>
      </c>
      <c r="BN908" s="210">
        <v>2295.0100000000002</v>
      </c>
    </row>
    <row r="909" spans="9:66" x14ac:dyDescent="0.55000000000000004">
      <c r="I909" s="282" t="s">
        <v>39714</v>
      </c>
      <c r="J909" s="282"/>
      <c r="K909" s="283">
        <v>7027.16</v>
      </c>
      <c r="M909" s="242" t="s">
        <v>12525</v>
      </c>
      <c r="N909" s="242"/>
      <c r="O909" s="243">
        <v>1144</v>
      </c>
      <c r="Q909" s="224" t="s">
        <v>4430</v>
      </c>
      <c r="R909" s="224"/>
      <c r="S909" s="225">
        <v>77.53</v>
      </c>
      <c r="U909" s="203" t="s">
        <v>1345</v>
      </c>
      <c r="V909" s="203"/>
      <c r="W909" s="204">
        <v>2220.87</v>
      </c>
      <c r="AF909" t="s">
        <v>66501</v>
      </c>
      <c r="AG909" s="284">
        <v>1029.8599999999999</v>
      </c>
      <c r="AI909" s="276" t="s">
        <v>33138</v>
      </c>
      <c r="AJ909" s="277">
        <v>2571.14</v>
      </c>
      <c r="AL909" s="246" t="s">
        <v>60191</v>
      </c>
      <c r="AM909" s="247">
        <v>798904.56</v>
      </c>
      <c r="AO909" s="226" t="s">
        <v>51588</v>
      </c>
      <c r="AP909" s="227">
        <v>2375.4499999999998</v>
      </c>
      <c r="AR909" s="207" t="s">
        <v>15512</v>
      </c>
      <c r="AS909" s="208">
        <v>-150</v>
      </c>
      <c r="AT909" s="93"/>
      <c r="AU909" s="199" t="s">
        <v>18587</v>
      </c>
      <c r="AV909" s="200">
        <v>13544.45</v>
      </c>
      <c r="BA909" t="s">
        <v>9750</v>
      </c>
      <c r="BB909" s="284">
        <v>91036.45</v>
      </c>
      <c r="BD909" s="272" t="s">
        <v>39912</v>
      </c>
      <c r="BE909" s="273">
        <v>7027.16</v>
      </c>
      <c r="BG909" s="244" t="s">
        <v>12763</v>
      </c>
      <c r="BH909" s="245">
        <v>1144</v>
      </c>
      <c r="BJ909" s="230" t="s">
        <v>10755</v>
      </c>
      <c r="BK909" s="231">
        <v>77.53</v>
      </c>
      <c r="BM909" s="209" t="s">
        <v>9802</v>
      </c>
      <c r="BN909" s="210">
        <v>971853.25</v>
      </c>
    </row>
    <row r="910" spans="9:66" x14ac:dyDescent="0.55000000000000004">
      <c r="I910" s="282" t="s">
        <v>39715</v>
      </c>
      <c r="J910" s="282"/>
      <c r="K910" s="283">
        <v>4054.76</v>
      </c>
      <c r="M910" s="242" t="s">
        <v>12526</v>
      </c>
      <c r="N910" s="242"/>
      <c r="O910" s="243">
        <v>717.59</v>
      </c>
      <c r="Q910" s="224" t="s">
        <v>3586</v>
      </c>
      <c r="R910" s="224"/>
      <c r="S910" s="225">
        <v>121280.6</v>
      </c>
      <c r="U910" s="203" t="s">
        <v>1346</v>
      </c>
      <c r="V910" s="203"/>
      <c r="W910" s="204">
        <v>6231</v>
      </c>
      <c r="AF910" t="s">
        <v>66502</v>
      </c>
      <c r="AG910" s="284">
        <v>5721.47</v>
      </c>
      <c r="AI910" s="276" t="s">
        <v>33139</v>
      </c>
      <c r="AJ910" s="277">
        <v>1496.12</v>
      </c>
      <c r="AL910" s="246" t="s">
        <v>15503</v>
      </c>
      <c r="AM910" s="247">
        <v>27988.09</v>
      </c>
      <c r="AO910" s="226" t="s">
        <v>51589</v>
      </c>
      <c r="AP910" s="227">
        <v>47200</v>
      </c>
      <c r="AR910" s="207" t="s">
        <v>15513</v>
      </c>
      <c r="AS910" s="208">
        <v>42200.68</v>
      </c>
      <c r="AT910" s="93"/>
      <c r="AU910" s="199" t="s">
        <v>18589</v>
      </c>
      <c r="AV910" s="200">
        <v>1519.4</v>
      </c>
      <c r="BA910" t="s">
        <v>9752</v>
      </c>
      <c r="BB910" s="284">
        <v>58508.54</v>
      </c>
      <c r="BD910" s="272" t="s">
        <v>39913</v>
      </c>
      <c r="BE910" s="273">
        <v>4054.76</v>
      </c>
      <c r="BG910" s="244" t="s">
        <v>12764</v>
      </c>
      <c r="BH910" s="245">
        <v>717.59</v>
      </c>
      <c r="BJ910" s="230" t="s">
        <v>9583</v>
      </c>
      <c r="BK910" s="231">
        <v>121280.6</v>
      </c>
      <c r="BM910" s="209" t="s">
        <v>6657</v>
      </c>
      <c r="BN910" s="210">
        <v>409107.17</v>
      </c>
    </row>
    <row r="911" spans="9:66" x14ac:dyDescent="0.55000000000000004">
      <c r="I911" s="282" t="s">
        <v>65515</v>
      </c>
      <c r="J911" s="282"/>
      <c r="K911" s="283">
        <v>16388.689999999999</v>
      </c>
      <c r="M911" s="242" t="s">
        <v>12527</v>
      </c>
      <c r="N911" s="242"/>
      <c r="O911" s="243">
        <v>5871.5</v>
      </c>
      <c r="Q911" s="224" t="s">
        <v>4432</v>
      </c>
      <c r="R911" s="224"/>
      <c r="S911" s="225">
        <v>14960</v>
      </c>
      <c r="U911" s="203" t="s">
        <v>1347</v>
      </c>
      <c r="V911" s="203"/>
      <c r="W911" s="204">
        <v>238195</v>
      </c>
      <c r="AF911" t="s">
        <v>71256</v>
      </c>
      <c r="AG911">
        <v>-355.79</v>
      </c>
      <c r="AI911" s="276" t="s">
        <v>15975</v>
      </c>
      <c r="AJ911" s="277">
        <v>4.4400000000000004</v>
      </c>
      <c r="AL911" s="246" t="s">
        <v>54791</v>
      </c>
      <c r="AM911" s="247">
        <v>44603.95</v>
      </c>
      <c r="AO911" s="226" t="s">
        <v>51590</v>
      </c>
      <c r="AP911" s="227">
        <v>3610.8</v>
      </c>
      <c r="AR911" s="207" t="s">
        <v>15514</v>
      </c>
      <c r="AS911" s="208">
        <v>1098363.75</v>
      </c>
      <c r="AT911" s="93"/>
      <c r="AU911" s="199" t="s">
        <v>18590</v>
      </c>
      <c r="AV911" s="200">
        <v>41302</v>
      </c>
      <c r="BA911" t="s">
        <v>9754</v>
      </c>
      <c r="BB911" s="284">
        <v>439851.41</v>
      </c>
      <c r="BD911" s="272" t="s">
        <v>66159</v>
      </c>
      <c r="BE911" s="273">
        <v>16388.689999999999</v>
      </c>
      <c r="BG911" s="244" t="s">
        <v>12765</v>
      </c>
      <c r="BH911" s="245">
        <v>5871.5</v>
      </c>
      <c r="BJ911" s="230" t="s">
        <v>10757</v>
      </c>
      <c r="BK911" s="231">
        <v>14960</v>
      </c>
      <c r="BM911" s="209" t="s">
        <v>6901</v>
      </c>
      <c r="BN911" s="210">
        <v>42789.1</v>
      </c>
    </row>
    <row r="912" spans="9:66" x14ac:dyDescent="0.55000000000000004">
      <c r="I912" s="282" t="s">
        <v>39716</v>
      </c>
      <c r="J912" s="282"/>
      <c r="K912" s="283">
        <v>129083.99</v>
      </c>
      <c r="M912" s="242" t="s">
        <v>12411</v>
      </c>
      <c r="N912" s="242"/>
      <c r="O912" s="243">
        <v>22500</v>
      </c>
      <c r="Q912" s="224" t="s">
        <v>4433</v>
      </c>
      <c r="R912" s="224"/>
      <c r="S912" s="225">
        <v>5955.63</v>
      </c>
      <c r="U912" s="203" t="s">
        <v>1348</v>
      </c>
      <c r="V912" s="203"/>
      <c r="W912" s="204">
        <v>22639</v>
      </c>
      <c r="AF912" t="s">
        <v>66988</v>
      </c>
      <c r="AG912" s="284">
        <v>2423.06</v>
      </c>
      <c r="AI912" s="276" t="s">
        <v>59482</v>
      </c>
      <c r="AJ912" s="277">
        <v>6660</v>
      </c>
      <c r="AL912" s="246" t="s">
        <v>62530</v>
      </c>
      <c r="AM912" s="247">
        <v>112.5</v>
      </c>
      <c r="AO912" s="226" t="s">
        <v>51591</v>
      </c>
      <c r="AP912" s="227">
        <v>9061.6</v>
      </c>
      <c r="AR912" s="207" t="s">
        <v>15515</v>
      </c>
      <c r="AS912" s="208">
        <v>16610</v>
      </c>
      <c r="AT912" s="93"/>
      <c r="AU912" s="199" t="s">
        <v>31911</v>
      </c>
      <c r="AV912" s="200">
        <v>14159.6</v>
      </c>
      <c r="BA912" t="s">
        <v>9756</v>
      </c>
      <c r="BB912" s="284">
        <v>1272152.4099999999</v>
      </c>
      <c r="BD912" s="272" t="s">
        <v>39914</v>
      </c>
      <c r="BE912" s="273">
        <v>129083.99</v>
      </c>
      <c r="BG912" s="244" t="s">
        <v>12632</v>
      </c>
      <c r="BH912" s="245">
        <v>22500</v>
      </c>
      <c r="BJ912" s="230" t="s">
        <v>10758</v>
      </c>
      <c r="BK912" s="231">
        <v>5955.63</v>
      </c>
      <c r="BM912" s="209" t="s">
        <v>7323</v>
      </c>
      <c r="BN912" s="210">
        <v>1587535.58</v>
      </c>
    </row>
    <row r="913" spans="9:66" x14ac:dyDescent="0.55000000000000004">
      <c r="I913" s="282" t="s">
        <v>65516</v>
      </c>
      <c r="J913" s="282"/>
      <c r="K913" s="283">
        <v>8000</v>
      </c>
      <c r="M913" s="242" t="s">
        <v>12412</v>
      </c>
      <c r="N913" s="242"/>
      <c r="O913" s="243">
        <v>69892</v>
      </c>
      <c r="Q913" s="224" t="s">
        <v>4434</v>
      </c>
      <c r="R913" s="224"/>
      <c r="S913" s="225">
        <v>31790</v>
      </c>
      <c r="U913" s="203" t="s">
        <v>1349</v>
      </c>
      <c r="V913" s="203"/>
      <c r="W913" s="204">
        <v>365580</v>
      </c>
      <c r="AF913" t="s">
        <v>66989</v>
      </c>
      <c r="AG913" s="284">
        <v>78000</v>
      </c>
      <c r="AI913" s="276" t="s">
        <v>59483</v>
      </c>
      <c r="AJ913" s="277">
        <v>1640</v>
      </c>
      <c r="AL913" s="246" t="s">
        <v>15504</v>
      </c>
      <c r="AM913" s="247">
        <v>50218.63</v>
      </c>
      <c r="AO913" s="226" t="s">
        <v>51592</v>
      </c>
      <c r="AP913" s="227">
        <v>2136.9499999999998</v>
      </c>
      <c r="AR913" s="207" t="s">
        <v>15516</v>
      </c>
      <c r="AS913" s="208">
        <v>46800</v>
      </c>
      <c r="AT913" s="93"/>
      <c r="AU913" s="199" t="s">
        <v>31912</v>
      </c>
      <c r="AV913" s="200">
        <v>7656.72</v>
      </c>
      <c r="BA913" t="s">
        <v>9759</v>
      </c>
      <c r="BB913" s="284">
        <v>471478.26</v>
      </c>
      <c r="BD913" s="272" t="s">
        <v>39916</v>
      </c>
      <c r="BE913" s="273">
        <v>8000</v>
      </c>
      <c r="BG913" s="244" t="s">
        <v>12633</v>
      </c>
      <c r="BH913" s="245">
        <v>69892</v>
      </c>
      <c r="BJ913" s="230" t="s">
        <v>10759</v>
      </c>
      <c r="BK913" s="231">
        <v>31790</v>
      </c>
      <c r="BM913" s="209" t="s">
        <v>7587</v>
      </c>
      <c r="BN913" s="210">
        <v>325009.94</v>
      </c>
    </row>
    <row r="914" spans="9:66" x14ac:dyDescent="0.55000000000000004">
      <c r="I914" s="282" t="s">
        <v>39718</v>
      </c>
      <c r="J914" s="282"/>
      <c r="K914" s="283">
        <v>18346.939999999999</v>
      </c>
      <c r="M914" s="242" t="s">
        <v>12529</v>
      </c>
      <c r="N914" s="242"/>
      <c r="O914" s="243">
        <v>999.91</v>
      </c>
      <c r="Q914" s="224" t="s">
        <v>4435</v>
      </c>
      <c r="R914" s="224"/>
      <c r="S914" s="225">
        <v>8976</v>
      </c>
      <c r="U914" s="203" t="s">
        <v>1350</v>
      </c>
      <c r="V914" s="203"/>
      <c r="W914" s="204">
        <v>174019</v>
      </c>
      <c r="AF914" t="s">
        <v>66990</v>
      </c>
      <c r="AG914" s="284">
        <v>6152.21</v>
      </c>
      <c r="AI914" s="276" t="s">
        <v>59484</v>
      </c>
      <c r="AJ914" s="277">
        <v>121.39</v>
      </c>
      <c r="AL914" s="246" t="s">
        <v>15505</v>
      </c>
      <c r="AM914" s="247">
        <v>10615.36</v>
      </c>
      <c r="AO914" s="226" t="s">
        <v>49618</v>
      </c>
      <c r="AP914" s="227">
        <v>3011.78</v>
      </c>
      <c r="AR914" s="207" t="s">
        <v>15517</v>
      </c>
      <c r="AS914" s="208">
        <v>145350</v>
      </c>
      <c r="AT914" s="93"/>
      <c r="AU914" s="199" t="s">
        <v>31913</v>
      </c>
      <c r="AV914" s="200">
        <v>1840.4</v>
      </c>
      <c r="BA914" t="s">
        <v>9762</v>
      </c>
      <c r="BB914" s="284">
        <v>3037752.05</v>
      </c>
      <c r="BD914" s="272" t="s">
        <v>39917</v>
      </c>
      <c r="BE914" s="273">
        <v>18346.939999999999</v>
      </c>
      <c r="BG914" s="244" t="s">
        <v>12767</v>
      </c>
      <c r="BH914" s="245">
        <v>999.91</v>
      </c>
      <c r="BJ914" s="230" t="s">
        <v>10760</v>
      </c>
      <c r="BK914" s="231">
        <v>8976</v>
      </c>
      <c r="BM914" s="209" t="s">
        <v>8029</v>
      </c>
      <c r="BN914" s="210">
        <v>97966.06</v>
      </c>
    </row>
    <row r="915" spans="9:66" x14ac:dyDescent="0.55000000000000004">
      <c r="I915" s="282" t="s">
        <v>39719</v>
      </c>
      <c r="J915" s="282"/>
      <c r="K915" s="283">
        <v>19168.349999999999</v>
      </c>
      <c r="M915" s="242" t="s">
        <v>12413</v>
      </c>
      <c r="N915" s="242"/>
      <c r="O915" s="243">
        <v>11695</v>
      </c>
      <c r="Q915" s="224" t="s">
        <v>4436</v>
      </c>
      <c r="R915" s="224"/>
      <c r="S915" s="225">
        <v>24310</v>
      </c>
      <c r="U915" s="203" t="s">
        <v>1351</v>
      </c>
      <c r="V915" s="203"/>
      <c r="W915" s="204">
        <v>75644</v>
      </c>
      <c r="AF915" t="s">
        <v>66991</v>
      </c>
      <c r="AG915" s="284">
        <v>19226.23</v>
      </c>
      <c r="AI915" s="276" t="s">
        <v>59485</v>
      </c>
      <c r="AJ915" s="277">
        <v>0.96</v>
      </c>
      <c r="AL915" s="246" t="s">
        <v>15506</v>
      </c>
      <c r="AM915" s="247">
        <v>13694.67</v>
      </c>
      <c r="AO915" s="226" t="s">
        <v>38857</v>
      </c>
      <c r="AP915" s="227">
        <v>19306.32</v>
      </c>
      <c r="AR915" s="207" t="s">
        <v>15518</v>
      </c>
      <c r="AS915" s="208">
        <v>1307.8</v>
      </c>
      <c r="AT915" s="93"/>
      <c r="AU915" s="199" t="s">
        <v>31914</v>
      </c>
      <c r="AV915" s="200">
        <v>63776.28</v>
      </c>
      <c r="BA915" t="s">
        <v>9763</v>
      </c>
      <c r="BB915" s="284">
        <v>758455.63</v>
      </c>
      <c r="BD915" s="272" t="s">
        <v>39918</v>
      </c>
      <c r="BE915" s="273">
        <v>19168.349999999999</v>
      </c>
      <c r="BG915" s="244" t="s">
        <v>12634</v>
      </c>
      <c r="BH915" s="245">
        <v>11695</v>
      </c>
      <c r="BJ915" s="230" t="s">
        <v>10761</v>
      </c>
      <c r="BK915" s="231">
        <v>24310</v>
      </c>
      <c r="BM915" s="209" t="s">
        <v>8189</v>
      </c>
      <c r="BN915" s="210">
        <v>1980</v>
      </c>
    </row>
    <row r="916" spans="9:66" x14ac:dyDescent="0.55000000000000004">
      <c r="I916" s="282" t="s">
        <v>39720</v>
      </c>
      <c r="J916" s="282"/>
      <c r="K916" s="283">
        <v>2788.62</v>
      </c>
      <c r="M916" s="242" t="s">
        <v>12414</v>
      </c>
      <c r="N916" s="242"/>
      <c r="O916" s="243">
        <v>13441</v>
      </c>
      <c r="Q916" s="224" t="s">
        <v>4438</v>
      </c>
      <c r="R916" s="224"/>
      <c r="S916" s="225">
        <v>24310</v>
      </c>
      <c r="U916" s="203" t="s">
        <v>1352</v>
      </c>
      <c r="V916" s="203"/>
      <c r="W916" s="204">
        <v>30615</v>
      </c>
      <c r="AF916" t="s">
        <v>66992</v>
      </c>
      <c r="AG916" s="284">
        <v>5454.73</v>
      </c>
      <c r="AI916" s="276" t="s">
        <v>55839</v>
      </c>
      <c r="AJ916" s="277">
        <v>507</v>
      </c>
      <c r="AL916" s="246" t="s">
        <v>33105</v>
      </c>
      <c r="AM916" s="247">
        <v>10000</v>
      </c>
      <c r="AO916" s="226" t="s">
        <v>15501</v>
      </c>
      <c r="AP916" s="227">
        <v>713490.06</v>
      </c>
      <c r="AR916" s="207" t="s">
        <v>15519</v>
      </c>
      <c r="AS916" s="208">
        <v>140181.98000000001</v>
      </c>
      <c r="AT916" s="93"/>
      <c r="AU916" s="199" t="s">
        <v>13381</v>
      </c>
      <c r="AV916" s="200">
        <v>10000</v>
      </c>
      <c r="BA916" t="s">
        <v>9769</v>
      </c>
      <c r="BB916" s="284">
        <v>129004.66</v>
      </c>
      <c r="BD916" s="272" t="s">
        <v>39919</v>
      </c>
      <c r="BE916" s="273">
        <v>2788.62</v>
      </c>
      <c r="BG916" s="244" t="s">
        <v>12635</v>
      </c>
      <c r="BH916" s="245">
        <v>13441</v>
      </c>
      <c r="BJ916" s="230" t="s">
        <v>10763</v>
      </c>
      <c r="BK916" s="231">
        <v>24310</v>
      </c>
      <c r="BM916" s="209" t="s">
        <v>8291</v>
      </c>
      <c r="BN916" s="210">
        <v>277844.01</v>
      </c>
    </row>
    <row r="917" spans="9:66" x14ac:dyDescent="0.55000000000000004">
      <c r="I917" s="282" t="s">
        <v>39721</v>
      </c>
      <c r="J917" s="282"/>
      <c r="K917" s="283">
        <v>7179.53</v>
      </c>
      <c r="M917" s="242" t="s">
        <v>36933</v>
      </c>
      <c r="N917" s="242"/>
      <c r="O917" s="243">
        <v>19572.29</v>
      </c>
      <c r="Q917" s="224" t="s">
        <v>4439</v>
      </c>
      <c r="R917" s="224"/>
      <c r="S917" s="225">
        <v>26084.21</v>
      </c>
      <c r="U917" s="203" t="s">
        <v>1353</v>
      </c>
      <c r="V917" s="203"/>
      <c r="W917" s="204">
        <v>254578</v>
      </c>
      <c r="AF917" t="s">
        <v>70377</v>
      </c>
      <c r="AG917" s="284">
        <v>7714.61</v>
      </c>
      <c r="AI917" s="276" t="s">
        <v>55840</v>
      </c>
      <c r="AJ917" s="277">
        <v>34095.730000000003</v>
      </c>
      <c r="AL917" s="246" t="s">
        <v>58430</v>
      </c>
      <c r="AM917" s="247">
        <v>4170</v>
      </c>
      <c r="AO917" s="226" t="s">
        <v>51593</v>
      </c>
      <c r="AP917" s="227">
        <v>22800</v>
      </c>
      <c r="AR917" s="207" t="s">
        <v>15520</v>
      </c>
      <c r="AS917" s="208">
        <v>86730.59</v>
      </c>
      <c r="AT917" s="93"/>
      <c r="AU917" s="199" t="s">
        <v>13382</v>
      </c>
      <c r="AV917" s="200">
        <v>20192</v>
      </c>
      <c r="BA917" t="s">
        <v>9771</v>
      </c>
      <c r="BB917" s="284">
        <v>1207326.31</v>
      </c>
      <c r="BD917" s="272" t="s">
        <v>39920</v>
      </c>
      <c r="BE917" s="273">
        <v>7179.53</v>
      </c>
      <c r="BG917" s="244" t="s">
        <v>37839</v>
      </c>
      <c r="BH917" s="245">
        <v>19572.29</v>
      </c>
      <c r="BJ917" s="230" t="s">
        <v>10764</v>
      </c>
      <c r="BK917" s="231">
        <v>26084.21</v>
      </c>
      <c r="BM917" s="209" t="s">
        <v>8512</v>
      </c>
      <c r="BN917" s="210">
        <v>324135.8</v>
      </c>
    </row>
    <row r="918" spans="9:66" x14ac:dyDescent="0.55000000000000004">
      <c r="I918" s="282" t="s">
        <v>39722</v>
      </c>
      <c r="J918" s="282"/>
      <c r="K918" s="283">
        <v>21974.54</v>
      </c>
      <c r="M918" s="242" t="s">
        <v>36934</v>
      </c>
      <c r="N918" s="242"/>
      <c r="O918" s="243">
        <v>4517.8</v>
      </c>
      <c r="Q918" s="224" t="s">
        <v>4440</v>
      </c>
      <c r="R918" s="224"/>
      <c r="S918" s="225">
        <v>14653.84</v>
      </c>
      <c r="U918" s="203" t="s">
        <v>1354</v>
      </c>
      <c r="V918" s="203"/>
      <c r="W918" s="204">
        <v>297629</v>
      </c>
      <c r="AF918" t="s">
        <v>66503</v>
      </c>
      <c r="AG918" s="284">
        <v>8571.2999999999993</v>
      </c>
      <c r="AI918" s="276" t="s">
        <v>34600</v>
      </c>
      <c r="AJ918" s="277">
        <v>2543.88</v>
      </c>
      <c r="AL918" s="246" t="s">
        <v>60192</v>
      </c>
      <c r="AM918" s="247">
        <v>3420939.56</v>
      </c>
      <c r="AO918" s="226" t="s">
        <v>15502</v>
      </c>
      <c r="AP918" s="227">
        <v>134837.5</v>
      </c>
      <c r="AR918" s="207" t="s">
        <v>15521</v>
      </c>
      <c r="AS918" s="208">
        <v>4323.21</v>
      </c>
      <c r="AT918" s="93"/>
      <c r="AU918" s="199" t="s">
        <v>13383</v>
      </c>
      <c r="AV918" s="200">
        <v>26280</v>
      </c>
      <c r="BA918" t="s">
        <v>2904</v>
      </c>
      <c r="BB918" s="284">
        <v>761904.38</v>
      </c>
      <c r="BD918" s="272" t="s">
        <v>39921</v>
      </c>
      <c r="BE918" s="273">
        <v>21974.54</v>
      </c>
      <c r="BG918" s="244" t="s">
        <v>37850</v>
      </c>
      <c r="BH918" s="245">
        <v>4517.8</v>
      </c>
      <c r="BJ918" s="230" t="s">
        <v>10765</v>
      </c>
      <c r="BK918" s="231">
        <v>14653.84</v>
      </c>
      <c r="BM918" s="209" t="s">
        <v>8675</v>
      </c>
      <c r="BN918" s="210">
        <v>32483.27</v>
      </c>
    </row>
    <row r="919" spans="9:66" x14ac:dyDescent="0.55000000000000004">
      <c r="I919" s="282" t="s">
        <v>39723</v>
      </c>
      <c r="J919" s="282"/>
      <c r="K919" s="283">
        <v>2618.3200000000002</v>
      </c>
      <c r="M919" s="242" t="s">
        <v>36936</v>
      </c>
      <c r="N919" s="242"/>
      <c r="O919" s="243">
        <v>21910</v>
      </c>
      <c r="Q919" s="224" t="s">
        <v>4441</v>
      </c>
      <c r="R919" s="224"/>
      <c r="S919" s="225">
        <v>7915</v>
      </c>
      <c r="U919" s="203" t="s">
        <v>1355</v>
      </c>
      <c r="V919" s="203"/>
      <c r="W919" s="204">
        <v>146130</v>
      </c>
      <c r="AF919" t="s">
        <v>71257</v>
      </c>
      <c r="AG919">
        <v>239</v>
      </c>
      <c r="AI919" s="276" t="s">
        <v>36046</v>
      </c>
      <c r="AJ919" s="277">
        <v>99.4</v>
      </c>
      <c r="AL919" s="246" t="s">
        <v>51595</v>
      </c>
      <c r="AM919" s="247">
        <v>12575</v>
      </c>
      <c r="AO919" s="226" t="s">
        <v>51594</v>
      </c>
      <c r="AP919" s="227">
        <v>17200</v>
      </c>
      <c r="AR919" s="207" t="s">
        <v>15522</v>
      </c>
      <c r="AS919" s="208">
        <v>17871.939999999999</v>
      </c>
      <c r="AT919" s="93"/>
      <c r="AU919" s="199" t="s">
        <v>13384</v>
      </c>
      <c r="AV919" s="200">
        <v>19431.21</v>
      </c>
      <c r="BA919" t="s">
        <v>9776</v>
      </c>
      <c r="BB919" s="284">
        <v>2013795.79</v>
      </c>
      <c r="BD919" s="272" t="s">
        <v>39922</v>
      </c>
      <c r="BE919" s="273">
        <v>2618.3200000000002</v>
      </c>
      <c r="BG919" s="244" t="s">
        <v>37860</v>
      </c>
      <c r="BH919" s="245">
        <v>21910</v>
      </c>
      <c r="BJ919" s="230" t="s">
        <v>10766</v>
      </c>
      <c r="BK919" s="231">
        <v>7915</v>
      </c>
      <c r="BM919" s="209" t="s">
        <v>8914</v>
      </c>
      <c r="BN919" s="210">
        <v>411942.24</v>
      </c>
    </row>
    <row r="920" spans="9:66" x14ac:dyDescent="0.55000000000000004">
      <c r="I920" s="282" t="s">
        <v>39724</v>
      </c>
      <c r="J920" s="282"/>
      <c r="K920" s="283">
        <v>262.18</v>
      </c>
      <c r="M920" s="242" t="s">
        <v>36939</v>
      </c>
      <c r="N920" s="242"/>
      <c r="O920" s="243">
        <v>23836.22</v>
      </c>
      <c r="Q920" s="224" t="s">
        <v>4442</v>
      </c>
      <c r="R920" s="224"/>
      <c r="S920" s="225">
        <v>25058</v>
      </c>
      <c r="U920" s="203" t="s">
        <v>1356</v>
      </c>
      <c r="V920" s="203"/>
      <c r="W920" s="204">
        <v>161748.60999999999</v>
      </c>
      <c r="AF920" t="s">
        <v>66993</v>
      </c>
      <c r="AG920" s="284">
        <v>1215.22</v>
      </c>
      <c r="AI920" s="276" t="s">
        <v>34601</v>
      </c>
      <c r="AJ920" s="277">
        <v>5217.16</v>
      </c>
      <c r="AL920" s="246" t="s">
        <v>51596</v>
      </c>
      <c r="AM920" s="247">
        <v>79737.63</v>
      </c>
      <c r="AO920" s="226" t="s">
        <v>15503</v>
      </c>
      <c r="AP920" s="227">
        <v>8100</v>
      </c>
      <c r="AR920" s="207" t="s">
        <v>15523</v>
      </c>
      <c r="AS920" s="208">
        <v>26465.18</v>
      </c>
      <c r="AT920" s="93"/>
      <c r="AU920" s="199" t="s">
        <v>13385</v>
      </c>
      <c r="AV920" s="200">
        <v>32219.95</v>
      </c>
      <c r="BA920" t="s">
        <v>9777</v>
      </c>
      <c r="BB920" s="284">
        <v>139958.9</v>
      </c>
      <c r="BD920" s="272" t="s">
        <v>39923</v>
      </c>
      <c r="BE920" s="273">
        <v>262.18</v>
      </c>
      <c r="BG920" s="244" t="s">
        <v>37876</v>
      </c>
      <c r="BH920" s="245">
        <v>23836.22</v>
      </c>
      <c r="BJ920" s="230" t="s">
        <v>10767</v>
      </c>
      <c r="BK920" s="231">
        <v>25058</v>
      </c>
      <c r="BM920" s="209" t="s">
        <v>9254</v>
      </c>
      <c r="BN920" s="210">
        <v>2477719.39</v>
      </c>
    </row>
    <row r="921" spans="9:66" x14ac:dyDescent="0.55000000000000004">
      <c r="I921" s="282" t="s">
        <v>65518</v>
      </c>
      <c r="J921" s="282"/>
      <c r="K921" s="283">
        <v>26658.76</v>
      </c>
      <c r="M921" s="242" t="s">
        <v>36941</v>
      </c>
      <c r="N921" s="242"/>
      <c r="O921" s="243">
        <v>1628.5</v>
      </c>
      <c r="Q921" s="224" t="s">
        <v>4443</v>
      </c>
      <c r="R921" s="224"/>
      <c r="S921" s="225">
        <v>8804.4599999999991</v>
      </c>
      <c r="U921" s="203" t="s">
        <v>1357</v>
      </c>
      <c r="V921" s="203"/>
      <c r="W921" s="204">
        <v>106255</v>
      </c>
      <c r="AF921" t="s">
        <v>66504</v>
      </c>
      <c r="AG921">
        <v>8.3000000000000007</v>
      </c>
      <c r="AI921" s="276" t="s">
        <v>34602</v>
      </c>
      <c r="AJ921" s="277">
        <v>19.98</v>
      </c>
      <c r="AL921" s="246" t="s">
        <v>62531</v>
      </c>
      <c r="AM921" s="247">
        <v>265129.62</v>
      </c>
      <c r="AO921" s="226" t="s">
        <v>15504</v>
      </c>
      <c r="AP921" s="227">
        <v>237540.62</v>
      </c>
      <c r="AR921" s="207" t="s">
        <v>15524</v>
      </c>
      <c r="AS921" s="208">
        <v>10080.719999999999</v>
      </c>
      <c r="AT921" s="93"/>
      <c r="AU921" s="199" t="s">
        <v>13386</v>
      </c>
      <c r="AV921" s="200">
        <v>7819.8</v>
      </c>
      <c r="BA921" t="s">
        <v>9778</v>
      </c>
      <c r="BB921" s="284">
        <v>1003492.86</v>
      </c>
      <c r="BD921" s="272" t="s">
        <v>39924</v>
      </c>
      <c r="BE921" s="273">
        <v>26658.76</v>
      </c>
      <c r="BG921" s="244" t="s">
        <v>37894</v>
      </c>
      <c r="BH921" s="245">
        <v>1628.5</v>
      </c>
      <c r="BJ921" s="230" t="s">
        <v>10768</v>
      </c>
      <c r="BK921" s="231">
        <v>8804.4599999999991</v>
      </c>
      <c r="BM921" s="209" t="s">
        <v>9646</v>
      </c>
      <c r="BN921" s="210">
        <v>237140.84</v>
      </c>
    </row>
    <row r="922" spans="9:66" x14ac:dyDescent="0.55000000000000004">
      <c r="I922" s="282" t="s">
        <v>39725</v>
      </c>
      <c r="J922" s="282"/>
      <c r="K922" s="283">
        <v>138</v>
      </c>
      <c r="M922" s="242" t="s">
        <v>36942</v>
      </c>
      <c r="N922" s="242"/>
      <c r="O922" s="243">
        <v>33984.370000000003</v>
      </c>
      <c r="Q922" s="224" t="s">
        <v>4444</v>
      </c>
      <c r="R922" s="224"/>
      <c r="S922" s="225">
        <v>5303</v>
      </c>
      <c r="U922" s="203" t="s">
        <v>1358</v>
      </c>
      <c r="V922" s="203"/>
      <c r="W922" s="204">
        <v>149954.07999999999</v>
      </c>
      <c r="AF922" t="s">
        <v>16329</v>
      </c>
      <c r="AG922">
        <v>-0.03</v>
      </c>
      <c r="AI922" s="276" t="s">
        <v>54827</v>
      </c>
      <c r="AJ922" s="277">
        <v>815</v>
      </c>
      <c r="AL922" s="246" t="s">
        <v>61777</v>
      </c>
      <c r="AM922" s="247">
        <v>146.94</v>
      </c>
      <c r="AO922" s="226" t="s">
        <v>15505</v>
      </c>
      <c r="AP922" s="227">
        <v>4050</v>
      </c>
      <c r="AR922" s="207" t="s">
        <v>15525</v>
      </c>
      <c r="AS922" s="208">
        <v>235769.14</v>
      </c>
      <c r="AT922" s="93"/>
      <c r="AU922" s="199" t="s">
        <v>13387</v>
      </c>
      <c r="AV922" s="200">
        <v>21276.79</v>
      </c>
      <c r="BA922" t="s">
        <v>3676</v>
      </c>
      <c r="BB922" s="284">
        <v>850214.17</v>
      </c>
      <c r="BD922" s="272" t="s">
        <v>39925</v>
      </c>
      <c r="BE922" s="273">
        <v>138</v>
      </c>
      <c r="BG922" s="244" t="s">
        <v>37903</v>
      </c>
      <c r="BH922" s="245">
        <v>33984.370000000003</v>
      </c>
      <c r="BJ922" s="230" t="s">
        <v>10769</v>
      </c>
      <c r="BK922" s="231">
        <v>5303</v>
      </c>
      <c r="BM922" s="209" t="s">
        <v>11504</v>
      </c>
      <c r="BN922" s="210">
        <v>668482.5</v>
      </c>
    </row>
    <row r="923" spans="9:66" x14ac:dyDescent="0.55000000000000004">
      <c r="I923" s="282" t="s">
        <v>39726</v>
      </c>
      <c r="J923" s="282"/>
      <c r="K923" s="283">
        <v>7406.49</v>
      </c>
      <c r="M923" s="242" t="s">
        <v>36945</v>
      </c>
      <c r="N923" s="242"/>
      <c r="O923" s="243">
        <v>143225.54999999999</v>
      </c>
      <c r="Q923" s="224" t="s">
        <v>4445</v>
      </c>
      <c r="R923" s="224"/>
      <c r="S923" s="225">
        <v>9125</v>
      </c>
      <c r="U923" s="203" t="s">
        <v>1359</v>
      </c>
      <c r="V923" s="203"/>
      <c r="W923" s="204">
        <v>63562.45</v>
      </c>
      <c r="AF923" t="s">
        <v>33181</v>
      </c>
      <c r="AG923" s="284">
        <v>56587.19</v>
      </c>
      <c r="AI923" s="276" t="s">
        <v>54828</v>
      </c>
      <c r="AJ923" s="277">
        <v>929.26</v>
      </c>
      <c r="AL923" s="246" t="s">
        <v>15508</v>
      </c>
      <c r="AM923" s="247">
        <v>148103.34</v>
      </c>
      <c r="AO923" s="226" t="s">
        <v>15506</v>
      </c>
      <c r="AP923" s="227">
        <v>32906.82</v>
      </c>
      <c r="AR923" s="207" t="s">
        <v>15526</v>
      </c>
      <c r="AS923" s="208">
        <v>16800</v>
      </c>
      <c r="AT923" s="93"/>
      <c r="AU923" s="199" t="s">
        <v>13388</v>
      </c>
      <c r="AV923" s="200">
        <v>5323.6</v>
      </c>
      <c r="BA923" t="s">
        <v>9780</v>
      </c>
      <c r="BB923" s="284">
        <v>138170.1</v>
      </c>
      <c r="BD923" s="272" t="s">
        <v>39926</v>
      </c>
      <c r="BE923" s="273">
        <v>7406.49</v>
      </c>
      <c r="BG923" s="244" t="s">
        <v>37930</v>
      </c>
      <c r="BH923" s="245">
        <v>143225.54999999999</v>
      </c>
      <c r="BJ923" s="230" t="s">
        <v>10771</v>
      </c>
      <c r="BK923" s="231">
        <v>9125</v>
      </c>
      <c r="BM923" s="209" t="s">
        <v>12213</v>
      </c>
      <c r="BN923" s="210">
        <v>39340</v>
      </c>
    </row>
    <row r="924" spans="9:66" x14ac:dyDescent="0.55000000000000004">
      <c r="I924" s="282" t="s">
        <v>39727</v>
      </c>
      <c r="J924" s="282"/>
      <c r="K924" s="283">
        <v>40858.199999999997</v>
      </c>
      <c r="M924" s="242" t="s">
        <v>36950</v>
      </c>
      <c r="N924" s="242"/>
      <c r="O924" s="243">
        <v>1326.36</v>
      </c>
      <c r="Q924" s="224" t="s">
        <v>4446</v>
      </c>
      <c r="R924" s="224"/>
      <c r="S924" s="225">
        <v>18589.71</v>
      </c>
      <c r="U924" s="203" t="s">
        <v>1360</v>
      </c>
      <c r="V924" s="203"/>
      <c r="W924" s="204">
        <v>32476</v>
      </c>
      <c r="AF924" t="s">
        <v>16333</v>
      </c>
      <c r="AG924" s="284">
        <v>24536.5</v>
      </c>
      <c r="AI924" s="276" t="s">
        <v>54829</v>
      </c>
      <c r="AJ924" s="277">
        <v>71.09</v>
      </c>
      <c r="AL924" s="246" t="s">
        <v>51597</v>
      </c>
      <c r="AM924" s="247">
        <v>422105.82</v>
      </c>
      <c r="AO924" s="226" t="s">
        <v>15507</v>
      </c>
      <c r="AP924" s="227">
        <v>1391.14</v>
      </c>
      <c r="AR924" s="207" t="s">
        <v>15527</v>
      </c>
      <c r="AS924" s="208">
        <v>12750</v>
      </c>
      <c r="AT924" s="93"/>
      <c r="AU924" s="199" t="s">
        <v>13389</v>
      </c>
      <c r="AV924" s="200">
        <v>1500</v>
      </c>
      <c r="BA924" t="s">
        <v>5862</v>
      </c>
      <c r="BB924" s="284">
        <v>1749346.31</v>
      </c>
      <c r="BD924" s="272" t="s">
        <v>39927</v>
      </c>
      <c r="BE924" s="273">
        <v>40858.199999999997</v>
      </c>
      <c r="BG924" s="244" t="s">
        <v>37957</v>
      </c>
      <c r="BH924" s="245">
        <v>1326.36</v>
      </c>
      <c r="BJ924" s="230" t="s">
        <v>10772</v>
      </c>
      <c r="BK924" s="231">
        <v>18589.71</v>
      </c>
      <c r="BM924" s="209" t="s">
        <v>9803</v>
      </c>
      <c r="BN924" s="210">
        <v>6933475.9000000004</v>
      </c>
    </row>
    <row r="925" spans="9:66" x14ac:dyDescent="0.55000000000000004">
      <c r="I925" s="282" t="s">
        <v>39728</v>
      </c>
      <c r="J925" s="282"/>
      <c r="K925" s="283">
        <v>836.42</v>
      </c>
      <c r="M925" s="242" t="s">
        <v>36960</v>
      </c>
      <c r="N925" s="242"/>
      <c r="O925" s="243">
        <v>2490.02</v>
      </c>
      <c r="Q925" s="224" t="s">
        <v>4447</v>
      </c>
      <c r="R925" s="224"/>
      <c r="S925" s="225">
        <v>23188</v>
      </c>
      <c r="U925" s="203" t="s">
        <v>1361</v>
      </c>
      <c r="V925" s="203"/>
      <c r="W925" s="204">
        <v>21650</v>
      </c>
      <c r="AF925" t="s">
        <v>16334</v>
      </c>
      <c r="AG925" s="284">
        <v>367223.81</v>
      </c>
      <c r="AI925" s="276" t="s">
        <v>66968</v>
      </c>
      <c r="AJ925" s="277">
        <v>213.17</v>
      </c>
      <c r="AL925" s="246" t="s">
        <v>55816</v>
      </c>
      <c r="AM925" s="247">
        <v>26322.03</v>
      </c>
      <c r="AO925" s="226" t="s">
        <v>33105</v>
      </c>
      <c r="AP925" s="227">
        <v>87490.45</v>
      </c>
      <c r="AR925" s="207" t="s">
        <v>15528</v>
      </c>
      <c r="AS925" s="208">
        <v>225</v>
      </c>
      <c r="AT925" s="93"/>
      <c r="AU925" s="199" t="s">
        <v>13390</v>
      </c>
      <c r="AV925" s="200">
        <v>25508.1</v>
      </c>
      <c r="BA925" t="s">
        <v>9781</v>
      </c>
      <c r="BB925" s="284">
        <v>16250</v>
      </c>
      <c r="BD925" s="272" t="s">
        <v>39928</v>
      </c>
      <c r="BE925" s="273">
        <v>836.42</v>
      </c>
      <c r="BG925" s="244" t="s">
        <v>38009</v>
      </c>
      <c r="BH925" s="245">
        <v>2490.02</v>
      </c>
      <c r="BJ925" s="230" t="s">
        <v>10773</v>
      </c>
      <c r="BK925" s="231">
        <v>23188</v>
      </c>
      <c r="BM925" s="209" t="s">
        <v>6658</v>
      </c>
      <c r="BN925" s="210">
        <v>179631.99</v>
      </c>
    </row>
    <row r="926" spans="9:66" x14ac:dyDescent="0.55000000000000004">
      <c r="I926" s="282" t="s">
        <v>39729</v>
      </c>
      <c r="J926" s="282"/>
      <c r="K926" s="283">
        <v>14954.18</v>
      </c>
      <c r="M926" s="242" t="s">
        <v>36963</v>
      </c>
      <c r="N926" s="242"/>
      <c r="O926" s="243">
        <v>396.79</v>
      </c>
      <c r="Q926" s="224" t="s">
        <v>4492</v>
      </c>
      <c r="R926" s="224"/>
      <c r="S926" s="225">
        <v>2169</v>
      </c>
      <c r="U926" s="203" t="s">
        <v>1362</v>
      </c>
      <c r="V926" s="203"/>
      <c r="W926" s="204">
        <v>35690.92</v>
      </c>
      <c r="AF926" t="s">
        <v>16335</v>
      </c>
      <c r="AG926" s="284">
        <v>5617.5</v>
      </c>
      <c r="AI926" s="276" t="s">
        <v>54830</v>
      </c>
      <c r="AJ926" s="277">
        <v>2089.94</v>
      </c>
      <c r="AL926" s="246" t="s">
        <v>57219</v>
      </c>
      <c r="AM926" s="247">
        <v>66840.62</v>
      </c>
      <c r="AO926" s="226" t="s">
        <v>51595</v>
      </c>
      <c r="AP926" s="227">
        <v>22800</v>
      </c>
      <c r="AR926" s="207" t="s">
        <v>15529</v>
      </c>
      <c r="AS926" s="208">
        <v>34.5</v>
      </c>
      <c r="AT926" s="93"/>
      <c r="AU926" s="199" t="s">
        <v>13391</v>
      </c>
      <c r="AV926" s="200">
        <v>27938.71</v>
      </c>
      <c r="BA926" t="s">
        <v>9782</v>
      </c>
      <c r="BB926" s="284">
        <v>424244.16</v>
      </c>
      <c r="BD926" s="272" t="s">
        <v>39929</v>
      </c>
      <c r="BE926" s="273">
        <v>14954.18</v>
      </c>
      <c r="BG926" s="244" t="s">
        <v>38025</v>
      </c>
      <c r="BH926" s="245">
        <v>396.79</v>
      </c>
      <c r="BJ926" s="230" t="s">
        <v>10774</v>
      </c>
      <c r="BK926" s="231">
        <v>2169</v>
      </c>
      <c r="BM926" s="209" t="s">
        <v>6902</v>
      </c>
      <c r="BN926" s="210">
        <v>20254</v>
      </c>
    </row>
    <row r="927" spans="9:66" x14ac:dyDescent="0.55000000000000004">
      <c r="I927" s="282" t="s">
        <v>39731</v>
      </c>
      <c r="J927" s="282"/>
      <c r="K927" s="283">
        <v>304.66000000000003</v>
      </c>
      <c r="M927" s="242" t="s">
        <v>36965</v>
      </c>
      <c r="N927" s="242"/>
      <c r="O927" s="243">
        <v>49364</v>
      </c>
      <c r="Q927" s="224" t="s">
        <v>4493</v>
      </c>
      <c r="R927" s="224"/>
      <c r="S927" s="225">
        <v>784</v>
      </c>
      <c r="U927" s="203" t="s">
        <v>1363</v>
      </c>
      <c r="V927" s="203"/>
      <c r="W927" s="204">
        <v>5224</v>
      </c>
      <c r="AF927" t="s">
        <v>64008</v>
      </c>
      <c r="AG927" s="284">
        <v>89645.65</v>
      </c>
      <c r="AI927" s="276" t="s">
        <v>54831</v>
      </c>
      <c r="AJ927" s="277">
        <v>159.88</v>
      </c>
      <c r="AL927" s="246" t="s">
        <v>63018</v>
      </c>
      <c r="AM927" s="247">
        <v>20162.84</v>
      </c>
      <c r="AO927" s="226" t="s">
        <v>51596</v>
      </c>
      <c r="AP927" s="227">
        <v>32987.5</v>
      </c>
      <c r="AR927" s="207" t="s">
        <v>13056</v>
      </c>
      <c r="AS927" s="208">
        <v>133313.04999999999</v>
      </c>
      <c r="AT927" s="93"/>
      <c r="AU927" s="199" t="s">
        <v>13392</v>
      </c>
      <c r="AV927" s="200">
        <v>-14620</v>
      </c>
      <c r="BA927" t="s">
        <v>9786</v>
      </c>
      <c r="BB927" s="284">
        <v>1014405.21</v>
      </c>
      <c r="BD927" s="272" t="s">
        <v>39931</v>
      </c>
      <c r="BE927" s="273">
        <v>304.66000000000003</v>
      </c>
      <c r="BG927" s="244" t="s">
        <v>38038</v>
      </c>
      <c r="BH927" s="245">
        <v>49364</v>
      </c>
      <c r="BJ927" s="230" t="s">
        <v>10775</v>
      </c>
      <c r="BK927" s="231">
        <v>784</v>
      </c>
      <c r="BM927" s="209" t="s">
        <v>7077</v>
      </c>
      <c r="BN927" s="210">
        <v>5811.59</v>
      </c>
    </row>
    <row r="928" spans="9:66" x14ac:dyDescent="0.55000000000000004">
      <c r="I928" s="282" t="s">
        <v>39732</v>
      </c>
      <c r="J928" s="282"/>
      <c r="K928" s="283">
        <v>46630.62</v>
      </c>
      <c r="M928" s="242" t="s">
        <v>36969</v>
      </c>
      <c r="N928" s="242"/>
      <c r="O928" s="243">
        <v>2496.02</v>
      </c>
      <c r="Q928" s="224" t="s">
        <v>4494</v>
      </c>
      <c r="R928" s="224"/>
      <c r="S928" s="225">
        <v>2479</v>
      </c>
      <c r="U928" s="203" t="s">
        <v>1364</v>
      </c>
      <c r="V928" s="203"/>
      <c r="W928" s="204">
        <v>70306.899999999994</v>
      </c>
      <c r="AF928" t="s">
        <v>71258</v>
      </c>
      <c r="AG928" s="284">
        <v>1760.15</v>
      </c>
      <c r="AI928" s="276" t="s">
        <v>66969</v>
      </c>
      <c r="AJ928" s="277">
        <v>479.43</v>
      </c>
      <c r="AL928" s="246" t="s">
        <v>15509</v>
      </c>
      <c r="AM928" s="247">
        <v>1062730.6499999999</v>
      </c>
      <c r="AO928" s="226" t="s">
        <v>15508</v>
      </c>
      <c r="AP928" s="227">
        <v>85561.79</v>
      </c>
      <c r="AR928" s="207" t="s">
        <v>13057</v>
      </c>
      <c r="AS928" s="208">
        <v>96657.27</v>
      </c>
      <c r="AT928" s="93"/>
      <c r="AU928" s="199" t="s">
        <v>13393</v>
      </c>
      <c r="AV928" s="200">
        <v>12973.7</v>
      </c>
      <c r="BA928" t="s">
        <v>9788</v>
      </c>
      <c r="BB928" s="284">
        <v>239137.94</v>
      </c>
      <c r="BD928" s="272" t="s">
        <v>39932</v>
      </c>
      <c r="BE928" s="273">
        <v>46630.62</v>
      </c>
      <c r="BG928" s="244" t="s">
        <v>38062</v>
      </c>
      <c r="BH928" s="245">
        <v>2496.02</v>
      </c>
      <c r="BJ928" s="230" t="s">
        <v>10776</v>
      </c>
      <c r="BK928" s="231">
        <v>2479</v>
      </c>
      <c r="BM928" s="209" t="s">
        <v>7324</v>
      </c>
      <c r="BN928" s="210">
        <v>71949.740000000005</v>
      </c>
    </row>
    <row r="929" spans="9:66" x14ac:dyDescent="0.55000000000000004">
      <c r="I929" s="282" t="s">
        <v>39733</v>
      </c>
      <c r="J929" s="282"/>
      <c r="K929" s="283">
        <v>118077.01</v>
      </c>
      <c r="M929" s="242" t="s">
        <v>36971</v>
      </c>
      <c r="N929" s="242"/>
      <c r="O929" s="243">
        <v>6986.89</v>
      </c>
      <c r="Q929" s="224" t="s">
        <v>4448</v>
      </c>
      <c r="R929" s="224"/>
      <c r="S929" s="225">
        <v>211680</v>
      </c>
      <c r="U929" s="203" t="s">
        <v>1365</v>
      </c>
      <c r="V929" s="203"/>
      <c r="W929" s="204">
        <v>14462.51</v>
      </c>
      <c r="AF929" t="s">
        <v>49675</v>
      </c>
      <c r="AG929">
        <v>-413.27</v>
      </c>
      <c r="AI929" s="276" t="s">
        <v>66970</v>
      </c>
      <c r="AJ929" s="277">
        <v>9634.5</v>
      </c>
      <c r="AL929" s="246" t="s">
        <v>15510</v>
      </c>
      <c r="AM929" s="247">
        <v>341924.71</v>
      </c>
      <c r="AO929" s="226" t="s">
        <v>51597</v>
      </c>
      <c r="AP929" s="227">
        <v>193157.9</v>
      </c>
      <c r="AR929" s="207" t="s">
        <v>15530</v>
      </c>
      <c r="AS929" s="208">
        <v>28344.44</v>
      </c>
      <c r="AT929" s="93"/>
      <c r="AU929" s="199" t="s">
        <v>13394</v>
      </c>
      <c r="AV929" s="200">
        <v>31972.92</v>
      </c>
      <c r="BA929" t="s">
        <v>9789</v>
      </c>
      <c r="BB929" s="284">
        <v>38741.86</v>
      </c>
      <c r="BD929" s="272" t="s">
        <v>39933</v>
      </c>
      <c r="BE929" s="273">
        <v>118077.01</v>
      </c>
      <c r="BG929" s="244" t="s">
        <v>38078</v>
      </c>
      <c r="BH929" s="245">
        <v>6986.89</v>
      </c>
      <c r="BJ929" s="230" t="s">
        <v>10777</v>
      </c>
      <c r="BK929" s="231">
        <v>211680</v>
      </c>
      <c r="BM929" s="209" t="s">
        <v>7588</v>
      </c>
      <c r="BN929" s="210">
        <v>78583.539999999994</v>
      </c>
    </row>
    <row r="930" spans="9:66" x14ac:dyDescent="0.55000000000000004">
      <c r="I930" s="282" t="s">
        <v>39734</v>
      </c>
      <c r="J930" s="282"/>
      <c r="K930" s="283">
        <v>1806.3</v>
      </c>
      <c r="M930" s="242" t="s">
        <v>36973</v>
      </c>
      <c r="N930" s="242"/>
      <c r="O930" s="243">
        <v>460.09</v>
      </c>
      <c r="Q930" s="224" t="s">
        <v>4495</v>
      </c>
      <c r="R930" s="224"/>
      <c r="S930" s="225">
        <v>2830</v>
      </c>
      <c r="U930" s="203" t="s">
        <v>1366</v>
      </c>
      <c r="V930" s="203"/>
      <c r="W930" s="204">
        <v>14693</v>
      </c>
      <c r="AF930" t="s">
        <v>71259</v>
      </c>
      <c r="AG930" s="284">
        <v>11345</v>
      </c>
      <c r="AI930" s="276" t="s">
        <v>66971</v>
      </c>
      <c r="AJ930" s="277">
        <v>733.61</v>
      </c>
      <c r="AL930" s="246" t="s">
        <v>60193</v>
      </c>
      <c r="AM930" s="247">
        <v>128453.08</v>
      </c>
      <c r="AO930" s="226" t="s">
        <v>34533</v>
      </c>
      <c r="AP930" s="227">
        <v>22.06</v>
      </c>
      <c r="AR930" s="207" t="s">
        <v>15531</v>
      </c>
      <c r="AS930" s="208">
        <v>206479</v>
      </c>
      <c r="AT930" s="93"/>
      <c r="AU930" s="199" t="s">
        <v>13395</v>
      </c>
      <c r="AV930" s="200">
        <v>2495</v>
      </c>
      <c r="BA930" t="s">
        <v>9790</v>
      </c>
      <c r="BB930" s="284">
        <v>3026294.42</v>
      </c>
      <c r="BD930" s="272" t="s">
        <v>39934</v>
      </c>
      <c r="BE930" s="273">
        <v>1806.3</v>
      </c>
      <c r="BG930" s="244" t="s">
        <v>38088</v>
      </c>
      <c r="BH930" s="245">
        <v>460.09</v>
      </c>
      <c r="BJ930" s="230" t="s">
        <v>10778</v>
      </c>
      <c r="BK930" s="231">
        <v>2830</v>
      </c>
      <c r="BM930" s="209" t="s">
        <v>7737</v>
      </c>
      <c r="BN930" s="210">
        <v>9249.52</v>
      </c>
    </row>
    <row r="931" spans="9:66" x14ac:dyDescent="0.55000000000000004">
      <c r="I931" s="282" t="s">
        <v>39736</v>
      </c>
      <c r="J931" s="282"/>
      <c r="K931" s="283">
        <v>2000</v>
      </c>
      <c r="M931" s="242" t="s">
        <v>36981</v>
      </c>
      <c r="N931" s="242"/>
      <c r="O931" s="243">
        <v>1442.96</v>
      </c>
      <c r="Q931" s="224" t="s">
        <v>4449</v>
      </c>
      <c r="R931" s="224"/>
      <c r="S931" s="225">
        <v>20196</v>
      </c>
      <c r="U931" s="203" t="s">
        <v>343</v>
      </c>
      <c r="V931" s="203"/>
      <c r="W931" s="204">
        <v>1111295</v>
      </c>
      <c r="AF931" t="s">
        <v>71260</v>
      </c>
      <c r="AG931">
        <v>-10.17</v>
      </c>
      <c r="AI931" s="276" t="s">
        <v>66972</v>
      </c>
      <c r="AJ931" s="277">
        <v>994.11</v>
      </c>
      <c r="AL931" s="246" t="s">
        <v>61185</v>
      </c>
      <c r="AM931" s="247">
        <v>15519</v>
      </c>
      <c r="AO931" s="226" t="s">
        <v>15509</v>
      </c>
      <c r="AP931" s="227">
        <v>138262.79999999999</v>
      </c>
      <c r="AR931" s="207" t="s">
        <v>15532</v>
      </c>
      <c r="AS931" s="208">
        <v>26705.49</v>
      </c>
      <c r="AT931" s="93"/>
      <c r="AU931" s="199" t="s">
        <v>13396</v>
      </c>
      <c r="AV931" s="200">
        <v>10000</v>
      </c>
      <c r="BA931" t="s">
        <v>9792</v>
      </c>
      <c r="BB931" s="284">
        <v>3095108.73</v>
      </c>
      <c r="BD931" s="272" t="s">
        <v>39936</v>
      </c>
      <c r="BE931" s="273">
        <v>2000</v>
      </c>
      <c r="BG931" s="244" t="s">
        <v>38133</v>
      </c>
      <c r="BH931" s="245">
        <v>1442.96</v>
      </c>
      <c r="BJ931" s="230" t="s">
        <v>10779</v>
      </c>
      <c r="BK931" s="231">
        <v>20196</v>
      </c>
      <c r="BM931" s="209" t="s">
        <v>8030</v>
      </c>
      <c r="BN931" s="210">
        <v>38271.31</v>
      </c>
    </row>
    <row r="932" spans="9:66" x14ac:dyDescent="0.55000000000000004">
      <c r="I932" s="282" t="s">
        <v>39738</v>
      </c>
      <c r="J932" s="282"/>
      <c r="K932" s="283">
        <v>3700</v>
      </c>
      <c r="M932" s="242" t="s">
        <v>36982</v>
      </c>
      <c r="N932" s="242"/>
      <c r="O932" s="243">
        <v>11248.04</v>
      </c>
      <c r="Q932" s="224" t="s">
        <v>4452</v>
      </c>
      <c r="R932" s="224"/>
      <c r="S932" s="225">
        <v>220863.11</v>
      </c>
      <c r="U932" s="203" t="s">
        <v>1367</v>
      </c>
      <c r="V932" s="203"/>
      <c r="W932" s="204">
        <v>38241</v>
      </c>
      <c r="AF932" t="s">
        <v>67006</v>
      </c>
      <c r="AG932">
        <v>-29.29</v>
      </c>
      <c r="AI932" s="276" t="s">
        <v>66973</v>
      </c>
      <c r="AJ932" s="277">
        <v>23280</v>
      </c>
      <c r="AL932" s="246" t="s">
        <v>63019</v>
      </c>
      <c r="AM932" s="247">
        <v>116706.21</v>
      </c>
      <c r="AO932" s="226" t="s">
        <v>15510</v>
      </c>
      <c r="AP932" s="227">
        <v>173536.72</v>
      </c>
      <c r="AR932" s="207" t="s">
        <v>15533</v>
      </c>
      <c r="AS932" s="208">
        <v>7990</v>
      </c>
      <c r="AT932" s="93"/>
      <c r="AU932" s="199" t="s">
        <v>13397</v>
      </c>
      <c r="AV932" s="200">
        <v>20192</v>
      </c>
      <c r="BA932" t="s">
        <v>9793</v>
      </c>
      <c r="BB932" s="284">
        <v>713192.59</v>
      </c>
      <c r="BD932" s="272" t="s">
        <v>39938</v>
      </c>
      <c r="BE932" s="273">
        <v>3700</v>
      </c>
      <c r="BG932" s="244" t="s">
        <v>38145</v>
      </c>
      <c r="BH932" s="245">
        <v>11248.04</v>
      </c>
      <c r="BJ932" s="230" t="s">
        <v>9589</v>
      </c>
      <c r="BK932" s="231">
        <v>220863.11</v>
      </c>
      <c r="BM932" s="209" t="s">
        <v>8190</v>
      </c>
      <c r="BN932" s="210">
        <v>1496</v>
      </c>
    </row>
    <row r="933" spans="9:66" x14ac:dyDescent="0.55000000000000004">
      <c r="I933" s="282" t="s">
        <v>39739</v>
      </c>
      <c r="J933" s="282"/>
      <c r="K933" s="283">
        <v>-206.32</v>
      </c>
      <c r="M933" s="242" t="s">
        <v>36983</v>
      </c>
      <c r="N933" s="242"/>
      <c r="O933" s="243">
        <v>215647</v>
      </c>
      <c r="Q933" s="224" t="s">
        <v>4454</v>
      </c>
      <c r="R933" s="224"/>
      <c r="S933" s="225">
        <v>6405</v>
      </c>
      <c r="U933" s="203" t="s">
        <v>344</v>
      </c>
      <c r="V933" s="203"/>
      <c r="W933" s="204">
        <v>7558</v>
      </c>
      <c r="AF933" t="s">
        <v>67013</v>
      </c>
      <c r="AG933" s="284">
        <v>-2413.19</v>
      </c>
      <c r="AI933" s="276" t="s">
        <v>66974</v>
      </c>
      <c r="AJ933" s="277">
        <v>1915.28</v>
      </c>
      <c r="AL933" s="246" t="s">
        <v>61778</v>
      </c>
      <c r="AM933" s="247">
        <v>10316.120000000001</v>
      </c>
      <c r="AO933" s="226" t="s">
        <v>51598</v>
      </c>
      <c r="AP933" s="227">
        <v>1468</v>
      </c>
      <c r="AR933" s="207" t="s">
        <v>15534</v>
      </c>
      <c r="AS933" s="208">
        <v>13704.09</v>
      </c>
      <c r="AT933" s="93"/>
      <c r="AU933" s="199" t="s">
        <v>13398</v>
      </c>
      <c r="AV933" s="200">
        <v>26280</v>
      </c>
      <c r="BA933" t="s">
        <v>9796</v>
      </c>
      <c r="BB933" s="284">
        <v>974921.78</v>
      </c>
      <c r="BD933" s="272" t="s">
        <v>39939</v>
      </c>
      <c r="BE933" s="273">
        <v>-206.32</v>
      </c>
      <c r="BG933" s="244" t="s">
        <v>38152</v>
      </c>
      <c r="BH933" s="245">
        <v>215647</v>
      </c>
      <c r="BJ933" s="230" t="s">
        <v>10784</v>
      </c>
      <c r="BK933" s="231">
        <v>6405</v>
      </c>
      <c r="BM933" s="209" t="s">
        <v>8292</v>
      </c>
      <c r="BN933" s="210">
        <v>33296.959999999999</v>
      </c>
    </row>
    <row r="934" spans="9:66" x14ac:dyDescent="0.55000000000000004">
      <c r="I934" s="282" t="s">
        <v>39740</v>
      </c>
      <c r="J934" s="282"/>
      <c r="K934" s="283">
        <v>5250.66</v>
      </c>
      <c r="M934" s="242" t="s">
        <v>36984</v>
      </c>
      <c r="N934" s="242"/>
      <c r="O934" s="243">
        <v>6462.47</v>
      </c>
      <c r="Q934" s="224" t="s">
        <v>4456</v>
      </c>
      <c r="R934" s="224"/>
      <c r="S934" s="225">
        <v>2281</v>
      </c>
      <c r="U934" s="203" t="s">
        <v>1368</v>
      </c>
      <c r="V934" s="203"/>
      <c r="W934" s="204">
        <v>10336</v>
      </c>
      <c r="AF934" t="s">
        <v>71261</v>
      </c>
      <c r="AG934">
        <v>-36.97</v>
      </c>
      <c r="AI934" s="276" t="s">
        <v>66975</v>
      </c>
      <c r="AJ934" s="277">
        <v>5721.72</v>
      </c>
      <c r="AL934" s="246" t="s">
        <v>15511</v>
      </c>
      <c r="AM934" s="247">
        <v>1498930.63</v>
      </c>
      <c r="AO934" s="226" t="s">
        <v>51599</v>
      </c>
      <c r="AP934" s="227">
        <v>112.3</v>
      </c>
      <c r="AR934" s="207" t="s">
        <v>15535</v>
      </c>
      <c r="AS934" s="208">
        <v>346.47</v>
      </c>
      <c r="AT934" s="93"/>
      <c r="AU934" s="199" t="s">
        <v>13399</v>
      </c>
      <c r="AV934" s="200">
        <v>19431.21</v>
      </c>
      <c r="BA934" t="s">
        <v>9797</v>
      </c>
      <c r="BB934" s="284">
        <v>16818426.539999999</v>
      </c>
      <c r="BD934" s="272" t="s">
        <v>39940</v>
      </c>
      <c r="BE934" s="273">
        <v>5250.66</v>
      </c>
      <c r="BG934" s="244" t="s">
        <v>38159</v>
      </c>
      <c r="BH934" s="245">
        <v>6462.47</v>
      </c>
      <c r="BJ934" s="230" t="s">
        <v>10786</v>
      </c>
      <c r="BK934" s="231">
        <v>2281</v>
      </c>
      <c r="BM934" s="209" t="s">
        <v>8513</v>
      </c>
      <c r="BN934" s="210">
        <v>49293.55</v>
      </c>
    </row>
    <row r="935" spans="9:66" x14ac:dyDescent="0.55000000000000004">
      <c r="I935" s="282" t="s">
        <v>39741</v>
      </c>
      <c r="J935" s="282"/>
      <c r="K935" s="283">
        <v>30833.65</v>
      </c>
      <c r="M935" s="242" t="s">
        <v>36990</v>
      </c>
      <c r="N935" s="242"/>
      <c r="O935" s="243">
        <v>189285.09</v>
      </c>
      <c r="Q935" s="224" t="s">
        <v>4497</v>
      </c>
      <c r="R935" s="224"/>
      <c r="S935" s="225">
        <v>278.25</v>
      </c>
      <c r="U935" s="203" t="s">
        <v>1369</v>
      </c>
      <c r="V935" s="203"/>
      <c r="W935" s="204">
        <v>11028</v>
      </c>
      <c r="AF935" t="s">
        <v>63052</v>
      </c>
      <c r="AG935" s="284">
        <v>86294.24</v>
      </c>
      <c r="AI935" s="276" t="s">
        <v>66976</v>
      </c>
      <c r="AJ935" s="277">
        <v>366.69</v>
      </c>
      <c r="AL935" s="246" t="s">
        <v>55817</v>
      </c>
      <c r="AM935" s="247">
        <v>14800</v>
      </c>
      <c r="AO935" s="226" t="s">
        <v>48671</v>
      </c>
      <c r="AP935" s="227">
        <v>691.42</v>
      </c>
      <c r="AR935" s="207" t="s">
        <v>15536</v>
      </c>
      <c r="AS935" s="208">
        <v>44563.93</v>
      </c>
      <c r="AT935" s="93"/>
      <c r="AU935" s="199" t="s">
        <v>13400</v>
      </c>
      <c r="AV935" s="200">
        <v>32219.95</v>
      </c>
      <c r="BA935" t="s">
        <v>9800</v>
      </c>
      <c r="BB935" s="284">
        <v>381157.61</v>
      </c>
      <c r="BD935" s="272" t="s">
        <v>39941</v>
      </c>
      <c r="BE935" s="273">
        <v>30833.65</v>
      </c>
      <c r="BG935" s="244" t="s">
        <v>38195</v>
      </c>
      <c r="BH935" s="245">
        <v>189285.09</v>
      </c>
      <c r="BJ935" s="230" t="s">
        <v>10788</v>
      </c>
      <c r="BK935" s="231">
        <v>278.25</v>
      </c>
      <c r="BM935" s="209" t="s">
        <v>8676</v>
      </c>
      <c r="BN935" s="210">
        <v>47946</v>
      </c>
    </row>
    <row r="936" spans="9:66" x14ac:dyDescent="0.55000000000000004">
      <c r="I936" s="282" t="s">
        <v>39742</v>
      </c>
      <c r="J936" s="282"/>
      <c r="K936" s="283">
        <v>32252.37</v>
      </c>
      <c r="M936" s="242" t="s">
        <v>36991</v>
      </c>
      <c r="N936" s="242"/>
      <c r="O936" s="243">
        <v>908.5</v>
      </c>
      <c r="Q936" s="224" t="s">
        <v>4498</v>
      </c>
      <c r="R936" s="224"/>
      <c r="S936" s="225">
        <v>6919</v>
      </c>
      <c r="U936" s="203" t="s">
        <v>345</v>
      </c>
      <c r="V936" s="203"/>
      <c r="W936" s="204">
        <v>463001</v>
      </c>
      <c r="AF936" t="s">
        <v>63053</v>
      </c>
      <c r="AG936" s="284">
        <v>6601.57</v>
      </c>
      <c r="AI936" s="276" t="s">
        <v>66977</v>
      </c>
      <c r="AJ936" s="277">
        <v>49090.879999999997</v>
      </c>
      <c r="AL936" s="246" t="s">
        <v>51598</v>
      </c>
      <c r="AM936" s="247">
        <v>616.5</v>
      </c>
      <c r="AO936" s="226" t="s">
        <v>48672</v>
      </c>
      <c r="AP936" s="227">
        <v>111.89</v>
      </c>
      <c r="AR936" s="207" t="s">
        <v>15537</v>
      </c>
      <c r="AS936" s="208">
        <v>44191.1</v>
      </c>
      <c r="AT936" s="93"/>
      <c r="AU936" s="199" t="s">
        <v>13401</v>
      </c>
      <c r="AV936" s="200">
        <v>7819.8</v>
      </c>
      <c r="BA936" t="s">
        <v>9802</v>
      </c>
      <c r="BB936" s="284">
        <v>265281.82</v>
      </c>
      <c r="BD936" s="272" t="s">
        <v>39942</v>
      </c>
      <c r="BE936" s="273">
        <v>32252.37</v>
      </c>
      <c r="BG936" s="244" t="s">
        <v>38215</v>
      </c>
      <c r="BH936" s="245">
        <v>908.5</v>
      </c>
      <c r="BJ936" s="230" t="s">
        <v>10789</v>
      </c>
      <c r="BK936" s="231">
        <v>6919</v>
      </c>
      <c r="BM936" s="209" t="s">
        <v>8915</v>
      </c>
      <c r="BN936" s="210">
        <v>54134.05</v>
      </c>
    </row>
    <row r="937" spans="9:66" x14ac:dyDescent="0.55000000000000004">
      <c r="I937" s="282" t="s">
        <v>39745</v>
      </c>
      <c r="J937" s="282"/>
      <c r="K937" s="283">
        <v>7512.18</v>
      </c>
      <c r="M937" s="242" t="s">
        <v>36999</v>
      </c>
      <c r="N937" s="242"/>
      <c r="O937" s="243">
        <v>10388.01</v>
      </c>
      <c r="Q937" s="224" t="s">
        <v>4458</v>
      </c>
      <c r="R937" s="224"/>
      <c r="S937" s="225">
        <v>4463</v>
      </c>
      <c r="U937" s="203" t="s">
        <v>1370</v>
      </c>
      <c r="V937" s="203"/>
      <c r="W937" s="204">
        <v>37800</v>
      </c>
      <c r="AF937" t="s">
        <v>63054</v>
      </c>
      <c r="AG937" s="284">
        <v>20745.11</v>
      </c>
      <c r="AI937" s="276" t="s">
        <v>55842</v>
      </c>
      <c r="AJ937" s="277">
        <v>48449.97</v>
      </c>
      <c r="AL937" s="246" t="s">
        <v>58930</v>
      </c>
      <c r="AM937" s="247">
        <v>888</v>
      </c>
      <c r="AO937" s="226" t="s">
        <v>47739</v>
      </c>
      <c r="AP937" s="227">
        <v>976.57</v>
      </c>
      <c r="AR937" s="207" t="s">
        <v>13060</v>
      </c>
      <c r="AS937" s="208">
        <v>109694.98</v>
      </c>
      <c r="AT937" s="93"/>
      <c r="AU937" s="199" t="s">
        <v>13402</v>
      </c>
      <c r="AV937" s="200">
        <v>21276.79</v>
      </c>
      <c r="BA937" t="s">
        <v>9803</v>
      </c>
      <c r="BB937" s="284">
        <v>3644472.45</v>
      </c>
      <c r="BD937" s="272" t="s">
        <v>39945</v>
      </c>
      <c r="BE937" s="273">
        <v>7512.18</v>
      </c>
      <c r="BG937" s="244" t="s">
        <v>38263</v>
      </c>
      <c r="BH937" s="245">
        <v>10388.01</v>
      </c>
      <c r="BJ937" s="230" t="s">
        <v>10790</v>
      </c>
      <c r="BK937" s="231">
        <v>4463</v>
      </c>
      <c r="BM937" s="209" t="s">
        <v>9255</v>
      </c>
      <c r="BN937" s="210">
        <v>953866.76</v>
      </c>
    </row>
    <row r="938" spans="9:66" x14ac:dyDescent="0.55000000000000004">
      <c r="I938" s="282" t="s">
        <v>39747</v>
      </c>
      <c r="J938" s="282"/>
      <c r="K938" s="283">
        <v>28598.13</v>
      </c>
      <c r="M938" s="242" t="s">
        <v>37000</v>
      </c>
      <c r="N938" s="242"/>
      <c r="O938" s="243">
        <v>62943.4</v>
      </c>
      <c r="Q938" s="224" t="s">
        <v>4459</v>
      </c>
      <c r="R938" s="224"/>
      <c r="S938" s="225">
        <v>51619</v>
      </c>
      <c r="U938" s="203" t="s">
        <v>1371</v>
      </c>
      <c r="V938" s="203"/>
      <c r="W938" s="204">
        <v>25720</v>
      </c>
      <c r="AF938" t="s">
        <v>64012</v>
      </c>
      <c r="AG938" s="284">
        <v>21800.25</v>
      </c>
      <c r="AI938" s="276" t="s">
        <v>66978</v>
      </c>
      <c r="AJ938" s="277">
        <v>46181.84</v>
      </c>
      <c r="AL938" s="246" t="s">
        <v>51599</v>
      </c>
      <c r="AM938" s="247">
        <v>1247.31</v>
      </c>
      <c r="AO938" s="226" t="s">
        <v>48673</v>
      </c>
      <c r="AP938" s="227">
        <v>448.76</v>
      </c>
      <c r="AR938" s="207" t="s">
        <v>13061</v>
      </c>
      <c r="AS938" s="208">
        <v>523974.35</v>
      </c>
      <c r="AT938" s="93"/>
      <c r="AU938" s="199" t="s">
        <v>13403</v>
      </c>
      <c r="AV938" s="200">
        <v>5323.6</v>
      </c>
      <c r="BA938" t="s">
        <v>9804</v>
      </c>
      <c r="BB938" s="284">
        <v>1562217.81</v>
      </c>
      <c r="BD938" s="272" t="s">
        <v>39947</v>
      </c>
      <c r="BE938" s="273">
        <v>28598.13</v>
      </c>
      <c r="BG938" s="244" t="s">
        <v>38268</v>
      </c>
      <c r="BH938" s="245">
        <v>62943.4</v>
      </c>
      <c r="BJ938" s="230" t="s">
        <v>10791</v>
      </c>
      <c r="BK938" s="231">
        <v>51619</v>
      </c>
      <c r="BM938" s="209" t="s">
        <v>9507</v>
      </c>
      <c r="BN938" s="210">
        <v>2698.38</v>
      </c>
    </row>
    <row r="939" spans="9:66" x14ac:dyDescent="0.55000000000000004">
      <c r="I939" s="282" t="s">
        <v>39749</v>
      </c>
      <c r="J939" s="282"/>
      <c r="K939" s="283">
        <v>363.94</v>
      </c>
      <c r="M939" s="242" t="s">
        <v>37008</v>
      </c>
      <c r="N939" s="242"/>
      <c r="O939" s="243">
        <v>452.58</v>
      </c>
      <c r="Q939" s="224" t="s">
        <v>4499</v>
      </c>
      <c r="R939" s="224"/>
      <c r="S939" s="225">
        <v>3777</v>
      </c>
      <c r="U939" s="203" t="s">
        <v>1372</v>
      </c>
      <c r="V939" s="203"/>
      <c r="W939" s="204">
        <v>3321872</v>
      </c>
      <c r="AF939" t="s">
        <v>62441</v>
      </c>
      <c r="AG939" s="284">
        <v>15243</v>
      </c>
      <c r="AI939" s="276" t="s">
        <v>16094</v>
      </c>
      <c r="AJ939" s="277">
        <v>10708.36</v>
      </c>
      <c r="AL939" s="246" t="s">
        <v>55818</v>
      </c>
      <c r="AM939" s="247">
        <v>3843.56</v>
      </c>
      <c r="AO939" s="226" t="s">
        <v>42143</v>
      </c>
      <c r="AP939" s="227">
        <v>397.5</v>
      </c>
      <c r="AR939" s="207" t="s">
        <v>13062</v>
      </c>
      <c r="AS939" s="208">
        <v>-55333.51</v>
      </c>
      <c r="AT939" s="93"/>
      <c r="AU939" s="199" t="s">
        <v>13404</v>
      </c>
      <c r="AV939" s="200">
        <v>1500</v>
      </c>
      <c r="BA939" t="s">
        <v>9805</v>
      </c>
      <c r="BB939" s="284">
        <v>2686271.96</v>
      </c>
      <c r="BD939" s="272" t="s">
        <v>39949</v>
      </c>
      <c r="BE939" s="273">
        <v>363.94</v>
      </c>
      <c r="BG939" s="244" t="s">
        <v>38317</v>
      </c>
      <c r="BH939" s="245">
        <v>452.58</v>
      </c>
      <c r="BJ939" s="230" t="s">
        <v>10792</v>
      </c>
      <c r="BK939" s="231">
        <v>3777</v>
      </c>
      <c r="BM939" s="209" t="s">
        <v>9647</v>
      </c>
      <c r="BN939" s="210">
        <v>84615.72</v>
      </c>
    </row>
    <row r="940" spans="9:66" x14ac:dyDescent="0.55000000000000004">
      <c r="I940" s="282" t="s">
        <v>39750</v>
      </c>
      <c r="J940" s="282"/>
      <c r="K940" s="283">
        <v>2177.4499999999998</v>
      </c>
      <c r="M940" s="242" t="s">
        <v>37009</v>
      </c>
      <c r="N940" s="242"/>
      <c r="O940" s="243">
        <v>43344.55</v>
      </c>
      <c r="Q940" s="224" t="s">
        <v>4460</v>
      </c>
      <c r="R940" s="224"/>
      <c r="S940" s="225">
        <v>19822</v>
      </c>
      <c r="U940" s="203" t="s">
        <v>1373</v>
      </c>
      <c r="V940" s="203"/>
      <c r="W940" s="204">
        <v>9509</v>
      </c>
      <c r="AF940" t="s">
        <v>62442</v>
      </c>
      <c r="AG940" s="284">
        <v>5314.27</v>
      </c>
      <c r="AI940" s="276" t="s">
        <v>33159</v>
      </c>
      <c r="AJ940" s="277">
        <v>2882.58</v>
      </c>
      <c r="AL940" s="246" t="s">
        <v>48671</v>
      </c>
      <c r="AM940" s="247">
        <v>4312.88</v>
      </c>
      <c r="AO940" s="226" t="s">
        <v>48674</v>
      </c>
      <c r="AP940" s="227">
        <v>97.5</v>
      </c>
      <c r="AR940" s="207" t="s">
        <v>15538</v>
      </c>
      <c r="AS940" s="208">
        <v>10276.5</v>
      </c>
      <c r="AT940" s="93"/>
      <c r="AU940" s="199" t="s">
        <v>13405</v>
      </c>
      <c r="AV940" s="200">
        <v>25508.1</v>
      </c>
      <c r="BA940" t="s">
        <v>9808</v>
      </c>
      <c r="BB940" s="284">
        <v>533204.21</v>
      </c>
      <c r="BD940" s="272" t="s">
        <v>39950</v>
      </c>
      <c r="BE940" s="273">
        <v>2177.4499999999998</v>
      </c>
      <c r="BG940" s="244" t="s">
        <v>38322</v>
      </c>
      <c r="BH940" s="245">
        <v>43344.55</v>
      </c>
      <c r="BJ940" s="230" t="s">
        <v>10794</v>
      </c>
      <c r="BK940" s="231">
        <v>19822</v>
      </c>
      <c r="BM940" s="209" t="s">
        <v>9708</v>
      </c>
      <c r="BN940" s="210">
        <v>12581.37</v>
      </c>
    </row>
    <row r="941" spans="9:66" x14ac:dyDescent="0.55000000000000004">
      <c r="I941" s="282" t="s">
        <v>39751</v>
      </c>
      <c r="J941" s="282"/>
      <c r="K941" s="283">
        <v>125993.28</v>
      </c>
      <c r="M941" s="242" t="s">
        <v>37017</v>
      </c>
      <c r="N941" s="242"/>
      <c r="O941" s="243">
        <v>2039.33</v>
      </c>
      <c r="Q941" s="224" t="s">
        <v>4502</v>
      </c>
      <c r="R941" s="224"/>
      <c r="S941" s="225">
        <v>7179</v>
      </c>
      <c r="U941" s="203" t="s">
        <v>1374</v>
      </c>
      <c r="V941" s="203"/>
      <c r="W941" s="204">
        <v>7841</v>
      </c>
      <c r="AF941" t="s">
        <v>63560</v>
      </c>
      <c r="AG941" s="284">
        <v>8282.26</v>
      </c>
      <c r="AI941" s="276" t="s">
        <v>33160</v>
      </c>
      <c r="AJ941" s="277">
        <v>15698.96</v>
      </c>
      <c r="AL941" s="246" t="s">
        <v>54792</v>
      </c>
      <c r="AM941" s="247">
        <v>1800</v>
      </c>
      <c r="AO941" s="226" t="s">
        <v>51600</v>
      </c>
      <c r="AP941" s="227">
        <v>2474.4499999999998</v>
      </c>
      <c r="AR941" s="207" t="s">
        <v>13063</v>
      </c>
      <c r="AS941" s="208">
        <v>711114.15</v>
      </c>
      <c r="AT941" s="93"/>
      <c r="AU941" s="199" t="s">
        <v>13406</v>
      </c>
      <c r="AV941" s="200">
        <v>27938.71</v>
      </c>
      <c r="BA941" t="s">
        <v>9809</v>
      </c>
      <c r="BB941" s="284">
        <v>7332463.3200000003</v>
      </c>
      <c r="BD941" s="272" t="s">
        <v>39951</v>
      </c>
      <c r="BE941" s="273">
        <v>125993.28</v>
      </c>
      <c r="BG941" s="244" t="s">
        <v>38364</v>
      </c>
      <c r="BH941" s="245">
        <v>2039.33</v>
      </c>
      <c r="BJ941" s="230" t="s">
        <v>10797</v>
      </c>
      <c r="BK941" s="231">
        <v>7179</v>
      </c>
      <c r="BM941" s="209" t="s">
        <v>11506</v>
      </c>
      <c r="BN941" s="210">
        <v>282589.03999999998</v>
      </c>
    </row>
    <row r="942" spans="9:66" x14ac:dyDescent="0.55000000000000004">
      <c r="I942" s="282" t="s">
        <v>39752</v>
      </c>
      <c r="J942" s="282"/>
      <c r="K942" s="283">
        <v>7414.92</v>
      </c>
      <c r="M942" s="242" t="s">
        <v>37018</v>
      </c>
      <c r="N942" s="242"/>
      <c r="O942" s="243">
        <v>11802.31</v>
      </c>
      <c r="Q942" s="224" t="s">
        <v>3594</v>
      </c>
      <c r="R942" s="224"/>
      <c r="S942" s="225">
        <v>3497</v>
      </c>
      <c r="U942" s="203" t="s">
        <v>1375</v>
      </c>
      <c r="V942" s="203"/>
      <c r="W942" s="204">
        <v>11789.68</v>
      </c>
      <c r="AF942" t="s">
        <v>71262</v>
      </c>
      <c r="AG942" s="284">
        <v>7109.3</v>
      </c>
      <c r="AI942" s="276" t="s">
        <v>57255</v>
      </c>
      <c r="AJ942" s="277">
        <v>5689.75</v>
      </c>
      <c r="AL942" s="246" t="s">
        <v>48672</v>
      </c>
      <c r="AM942" s="247">
        <v>862.19</v>
      </c>
      <c r="AO942" s="226" t="s">
        <v>48675</v>
      </c>
      <c r="AP942" s="227">
        <v>105</v>
      </c>
      <c r="AR942" s="207" t="s">
        <v>15539</v>
      </c>
      <c r="AS942" s="208">
        <v>23191.8</v>
      </c>
      <c r="AT942" s="93"/>
      <c r="AU942" s="199" t="s">
        <v>13407</v>
      </c>
      <c r="AV942" s="200">
        <v>-14620</v>
      </c>
      <c r="BA942" t="s">
        <v>9810</v>
      </c>
      <c r="BB942" s="284">
        <v>11160962.699999999</v>
      </c>
      <c r="BD942" s="272" t="s">
        <v>39952</v>
      </c>
      <c r="BE942" s="273">
        <v>7414.92</v>
      </c>
      <c r="BG942" s="244" t="s">
        <v>38370</v>
      </c>
      <c r="BH942" s="245">
        <v>11802.31</v>
      </c>
      <c r="BJ942" s="230" t="s">
        <v>9593</v>
      </c>
      <c r="BK942" s="231">
        <v>3497</v>
      </c>
      <c r="BM942" s="209" t="s">
        <v>12214</v>
      </c>
      <c r="BN942" s="210">
        <v>18468</v>
      </c>
    </row>
    <row r="943" spans="9:66" x14ac:dyDescent="0.55000000000000004">
      <c r="I943" s="282" t="s">
        <v>39753</v>
      </c>
      <c r="J943" s="282"/>
      <c r="K943" s="283">
        <v>466.76</v>
      </c>
      <c r="M943" s="242" t="s">
        <v>37019</v>
      </c>
      <c r="N943" s="242"/>
      <c r="O943" s="243">
        <v>198336.26</v>
      </c>
      <c r="Q943" s="224" t="s">
        <v>4463</v>
      </c>
      <c r="R943" s="224"/>
      <c r="S943" s="225">
        <v>518925</v>
      </c>
      <c r="U943" s="203" t="s">
        <v>1376</v>
      </c>
      <c r="V943" s="203"/>
      <c r="W943" s="204">
        <v>31858</v>
      </c>
      <c r="AF943" t="s">
        <v>67018</v>
      </c>
      <c r="AG943" s="284">
        <v>-5068.88</v>
      </c>
      <c r="AI943" s="276" t="s">
        <v>57256</v>
      </c>
      <c r="AJ943" s="277">
        <v>978.8</v>
      </c>
      <c r="AL943" s="246" t="s">
        <v>47739</v>
      </c>
      <c r="AM943" s="247">
        <v>1996.16</v>
      </c>
      <c r="AO943" s="226" t="s">
        <v>42144</v>
      </c>
      <c r="AP943" s="227">
        <v>269.52999999999997</v>
      </c>
      <c r="AR943" s="207" t="s">
        <v>15540</v>
      </c>
      <c r="AS943" s="208">
        <v>46592.2</v>
      </c>
      <c r="AT943" s="93"/>
      <c r="AU943" s="199" t="s">
        <v>13408</v>
      </c>
      <c r="AV943" s="200">
        <v>12973.7</v>
      </c>
      <c r="BA943" t="s">
        <v>9825</v>
      </c>
      <c r="BB943" s="284">
        <v>2437640.84</v>
      </c>
      <c r="BD943" s="272" t="s">
        <v>39953</v>
      </c>
      <c r="BE943" s="273">
        <v>466.76</v>
      </c>
      <c r="BG943" s="244" t="s">
        <v>38375</v>
      </c>
      <c r="BH943" s="245">
        <v>198336.26</v>
      </c>
      <c r="BJ943" s="230" t="s">
        <v>10799</v>
      </c>
      <c r="BK943" s="231">
        <v>518925</v>
      </c>
      <c r="BM943" s="209" t="s">
        <v>9804</v>
      </c>
      <c r="BN943" s="210">
        <v>1944737.52</v>
      </c>
    </row>
    <row r="944" spans="9:66" x14ac:dyDescent="0.55000000000000004">
      <c r="I944" s="282" t="s">
        <v>39754</v>
      </c>
      <c r="J944" s="282"/>
      <c r="K944" s="283">
        <v>8427.86</v>
      </c>
      <c r="M944" s="242" t="s">
        <v>37022</v>
      </c>
      <c r="N944" s="242"/>
      <c r="O944" s="243">
        <v>919</v>
      </c>
      <c r="Q944" s="224" t="s">
        <v>4503</v>
      </c>
      <c r="R944" s="224"/>
      <c r="S944" s="225">
        <v>4204</v>
      </c>
      <c r="U944" s="203" t="s">
        <v>1377</v>
      </c>
      <c r="V944" s="203"/>
      <c r="W944" s="204">
        <v>23238</v>
      </c>
      <c r="AF944" t="s">
        <v>71263</v>
      </c>
      <c r="AG944" s="284">
        <v>240000</v>
      </c>
      <c r="AI944" s="276" t="s">
        <v>57257</v>
      </c>
      <c r="AJ944" s="277">
        <v>256.31</v>
      </c>
      <c r="AL944" s="246" t="s">
        <v>58836</v>
      </c>
      <c r="AM944" s="247">
        <v>6495</v>
      </c>
      <c r="AO944" s="226" t="s">
        <v>51601</v>
      </c>
      <c r="AP944" s="227">
        <v>517.1</v>
      </c>
      <c r="AR944" s="207" t="s">
        <v>15541</v>
      </c>
      <c r="AS944" s="208">
        <v>28808.78</v>
      </c>
      <c r="AT944" s="93"/>
      <c r="AU944" s="199" t="s">
        <v>13409</v>
      </c>
      <c r="AV944" s="200">
        <v>46132.52</v>
      </c>
      <c r="BA944" t="s">
        <v>9827</v>
      </c>
      <c r="BB944" s="284">
        <v>3457329.8</v>
      </c>
      <c r="BD944" s="272" t="s">
        <v>39954</v>
      </c>
      <c r="BE944" s="273">
        <v>8427.86</v>
      </c>
      <c r="BG944" s="244" t="s">
        <v>38398</v>
      </c>
      <c r="BH944" s="245">
        <v>919</v>
      </c>
      <c r="BJ944" s="230" t="s">
        <v>10800</v>
      </c>
      <c r="BK944" s="231">
        <v>4204</v>
      </c>
      <c r="BM944" s="209" t="s">
        <v>6659</v>
      </c>
      <c r="BN944" s="210">
        <v>143053</v>
      </c>
    </row>
    <row r="945" spans="9:66" x14ac:dyDescent="0.55000000000000004">
      <c r="I945" s="282" t="s">
        <v>39755</v>
      </c>
      <c r="J945" s="282"/>
      <c r="K945" s="283">
        <v>245.09</v>
      </c>
      <c r="M945" s="242" t="s">
        <v>37026</v>
      </c>
      <c r="N945" s="242"/>
      <c r="O945" s="243">
        <v>9284.82</v>
      </c>
      <c r="Q945" s="224" t="s">
        <v>4504</v>
      </c>
      <c r="R945" s="224"/>
      <c r="S945" s="225">
        <v>510</v>
      </c>
      <c r="U945" s="203" t="s">
        <v>1378</v>
      </c>
      <c r="V945" s="203"/>
      <c r="W945" s="204">
        <v>5328.9</v>
      </c>
      <c r="AF945" t="s">
        <v>64013</v>
      </c>
      <c r="AG945" s="284">
        <v>22153.75</v>
      </c>
      <c r="AI945" s="276" t="s">
        <v>57258</v>
      </c>
      <c r="AJ945" s="277">
        <v>1339.45</v>
      </c>
      <c r="AL945" s="246" t="s">
        <v>57220</v>
      </c>
      <c r="AM945" s="247">
        <v>19296.669999999998</v>
      </c>
      <c r="AO945" s="226" t="s">
        <v>49619</v>
      </c>
      <c r="AP945" s="227">
        <v>1690.53</v>
      </c>
      <c r="AR945" s="207" t="s">
        <v>15542</v>
      </c>
      <c r="AS945" s="208">
        <v>2203.88</v>
      </c>
      <c r="AT945" s="93"/>
      <c r="AU945" s="199" t="s">
        <v>18655</v>
      </c>
      <c r="AV945" s="200">
        <v>7656.72</v>
      </c>
      <c r="BA945" t="s">
        <v>9834</v>
      </c>
      <c r="BB945" s="284">
        <v>347056.92</v>
      </c>
      <c r="BD945" s="272" t="s">
        <v>39955</v>
      </c>
      <c r="BE945" s="273">
        <v>245.09</v>
      </c>
      <c r="BG945" s="244" t="s">
        <v>38440</v>
      </c>
      <c r="BH945" s="245">
        <v>9284.82</v>
      </c>
      <c r="BJ945" s="230" t="s">
        <v>10801</v>
      </c>
      <c r="BK945" s="231">
        <v>510</v>
      </c>
      <c r="BM945" s="209" t="s">
        <v>6903</v>
      </c>
      <c r="BN945" s="210">
        <v>14853</v>
      </c>
    </row>
    <row r="946" spans="9:66" x14ac:dyDescent="0.55000000000000004">
      <c r="I946" s="282" t="s">
        <v>39757</v>
      </c>
      <c r="J946" s="282"/>
      <c r="K946" s="283">
        <v>5759.86</v>
      </c>
      <c r="M946" s="242" t="s">
        <v>37029</v>
      </c>
      <c r="N946" s="242"/>
      <c r="O946" s="243">
        <v>30291.02</v>
      </c>
      <c r="Q946" s="224" t="s">
        <v>4505</v>
      </c>
      <c r="R946" s="224"/>
      <c r="S946" s="225">
        <v>3422</v>
      </c>
      <c r="U946" s="203" t="s">
        <v>1379</v>
      </c>
      <c r="V946" s="203"/>
      <c r="W946" s="204">
        <v>10818</v>
      </c>
      <c r="AF946" t="s">
        <v>61816</v>
      </c>
      <c r="AG946" s="284">
        <v>68442.880000000005</v>
      </c>
      <c r="AI946" s="276" t="s">
        <v>57259</v>
      </c>
      <c r="AJ946" s="277">
        <v>1984.6</v>
      </c>
      <c r="AL946" s="246" t="s">
        <v>48673</v>
      </c>
      <c r="AM946" s="247">
        <v>7703.08</v>
      </c>
      <c r="AO946" s="226" t="s">
        <v>48676</v>
      </c>
      <c r="AP946" s="227">
        <v>2745</v>
      </c>
      <c r="AR946" s="207" t="s">
        <v>15543</v>
      </c>
      <c r="AS946" s="208">
        <v>28808.78</v>
      </c>
      <c r="AT946" s="93"/>
      <c r="AU946" s="199" t="s">
        <v>13410</v>
      </c>
      <c r="AV946" s="200">
        <v>2495</v>
      </c>
      <c r="BA946" t="s">
        <v>9837</v>
      </c>
      <c r="BB946" s="284">
        <v>877133.23</v>
      </c>
      <c r="BD946" s="272" t="s">
        <v>39957</v>
      </c>
      <c r="BE946" s="273">
        <v>5759.86</v>
      </c>
      <c r="BG946" s="244" t="s">
        <v>38463</v>
      </c>
      <c r="BH946" s="245">
        <v>30291.02</v>
      </c>
      <c r="BJ946" s="230" t="s">
        <v>10802</v>
      </c>
      <c r="BK946" s="231">
        <v>3422</v>
      </c>
      <c r="BM946" s="209" t="s">
        <v>7078</v>
      </c>
      <c r="BN946" s="210">
        <v>4413</v>
      </c>
    </row>
    <row r="947" spans="9:66" x14ac:dyDescent="0.55000000000000004">
      <c r="I947" s="282" t="s">
        <v>39758</v>
      </c>
      <c r="J947" s="282"/>
      <c r="K947" s="283">
        <v>9823.64</v>
      </c>
      <c r="M947" s="242" t="s">
        <v>37032</v>
      </c>
      <c r="N947" s="242"/>
      <c r="O947" s="243">
        <v>-3.78</v>
      </c>
      <c r="Q947" s="224" t="s">
        <v>4464</v>
      </c>
      <c r="R947" s="224"/>
      <c r="S947" s="225">
        <v>17017</v>
      </c>
      <c r="U947" s="203" t="s">
        <v>1380</v>
      </c>
      <c r="V947" s="203"/>
      <c r="W947" s="204">
        <v>118854</v>
      </c>
      <c r="AF947" t="s">
        <v>71264</v>
      </c>
      <c r="AG947" s="284">
        <v>72496.45</v>
      </c>
      <c r="AI947" s="276" t="s">
        <v>51687</v>
      </c>
      <c r="AJ947" s="277">
        <v>28674</v>
      </c>
      <c r="AL947" s="246" t="s">
        <v>42143</v>
      </c>
      <c r="AM947" s="247">
        <v>2407.5</v>
      </c>
      <c r="AO947" s="226" t="s">
        <v>49620</v>
      </c>
      <c r="AP947" s="227">
        <v>90.68</v>
      </c>
      <c r="AR947" s="207" t="s">
        <v>15544</v>
      </c>
      <c r="AS947" s="208">
        <v>2203.88</v>
      </c>
      <c r="AT947" s="93"/>
      <c r="AU947" s="199" t="s">
        <v>18656</v>
      </c>
      <c r="AV947" s="200">
        <v>1840.4</v>
      </c>
      <c r="BA947" t="s">
        <v>9842</v>
      </c>
      <c r="BB947" s="284">
        <v>242587.37</v>
      </c>
      <c r="BD947" s="272" t="s">
        <v>39958</v>
      </c>
      <c r="BE947" s="273">
        <v>9823.64</v>
      </c>
      <c r="BG947" s="244" t="s">
        <v>38487</v>
      </c>
      <c r="BH947" s="245">
        <v>-3.78</v>
      </c>
      <c r="BJ947" s="230" t="s">
        <v>10803</v>
      </c>
      <c r="BK947" s="231">
        <v>17017</v>
      </c>
      <c r="BM947" s="209" t="s">
        <v>7325</v>
      </c>
      <c r="BN947" s="210">
        <v>60646.720000000001</v>
      </c>
    </row>
    <row r="948" spans="9:66" x14ac:dyDescent="0.55000000000000004">
      <c r="I948" s="282" t="s">
        <v>39759</v>
      </c>
      <c r="J948" s="282"/>
      <c r="K948" s="283">
        <v>36094.93</v>
      </c>
      <c r="M948" s="242" t="s">
        <v>37045</v>
      </c>
      <c r="N948" s="242"/>
      <c r="O948" s="243">
        <v>2056.29</v>
      </c>
      <c r="Q948" s="224" t="s">
        <v>4465</v>
      </c>
      <c r="R948" s="224"/>
      <c r="S948" s="225">
        <v>31300</v>
      </c>
      <c r="U948" s="203" t="s">
        <v>1381</v>
      </c>
      <c r="V948" s="203"/>
      <c r="W948" s="204">
        <v>8766</v>
      </c>
      <c r="AF948" t="s">
        <v>66507</v>
      </c>
      <c r="AG948" s="284">
        <v>2459.9299999999998</v>
      </c>
      <c r="AI948" s="276" t="s">
        <v>66979</v>
      </c>
      <c r="AJ948" s="277">
        <v>20441</v>
      </c>
      <c r="AL948" s="246" t="s">
        <v>48674</v>
      </c>
      <c r="AM948" s="247">
        <v>235.86</v>
      </c>
      <c r="AO948" s="226" t="s">
        <v>42145</v>
      </c>
      <c r="AP948" s="227">
        <v>500</v>
      </c>
      <c r="AR948" s="207" t="s">
        <v>15545</v>
      </c>
      <c r="AS948" s="208">
        <v>23191.8</v>
      </c>
      <c r="AT948" s="93"/>
      <c r="AU948" s="199" t="s">
        <v>18657</v>
      </c>
      <c r="AV948" s="200">
        <v>63776.28</v>
      </c>
      <c r="BA948" t="s">
        <v>9843</v>
      </c>
      <c r="BB948" s="284">
        <v>161632.19</v>
      </c>
      <c r="BD948" s="272" t="s">
        <v>39959</v>
      </c>
      <c r="BE948" s="273">
        <v>36094.93</v>
      </c>
      <c r="BG948" s="244" t="s">
        <v>38553</v>
      </c>
      <c r="BH948" s="245">
        <v>2056.29</v>
      </c>
      <c r="BJ948" s="230" t="s">
        <v>10804</v>
      </c>
      <c r="BK948" s="231">
        <v>31300</v>
      </c>
      <c r="BM948" s="209" t="s">
        <v>7589</v>
      </c>
      <c r="BN948" s="210">
        <v>169261.18</v>
      </c>
    </row>
    <row r="949" spans="9:66" x14ac:dyDescent="0.55000000000000004">
      <c r="I949" s="282" t="s">
        <v>39760</v>
      </c>
      <c r="J949" s="282"/>
      <c r="K949" s="283">
        <v>660.86</v>
      </c>
      <c r="M949" s="242" t="s">
        <v>37055</v>
      </c>
      <c r="N949" s="242"/>
      <c r="O949" s="243">
        <v>38966</v>
      </c>
      <c r="Q949" s="224" t="s">
        <v>4466</v>
      </c>
      <c r="R949" s="224"/>
      <c r="S949" s="225">
        <v>19126.25</v>
      </c>
      <c r="U949" s="203" t="s">
        <v>1382</v>
      </c>
      <c r="V949" s="203"/>
      <c r="W949" s="204">
        <v>13515.98</v>
      </c>
      <c r="AF949" t="s">
        <v>67019</v>
      </c>
      <c r="AG949" s="284">
        <v>-1087.53</v>
      </c>
      <c r="AI949" s="276" t="s">
        <v>66980</v>
      </c>
      <c r="AJ949" s="277">
        <v>40000</v>
      </c>
      <c r="AL949" s="246" t="s">
        <v>51600</v>
      </c>
      <c r="AM949" s="247">
        <v>538.14</v>
      </c>
      <c r="AO949" s="226" t="s">
        <v>47740</v>
      </c>
      <c r="AP949" s="227">
        <v>637.66999999999996</v>
      </c>
      <c r="AR949" s="207" t="s">
        <v>15546</v>
      </c>
      <c r="AS949" s="208">
        <v>46592.2</v>
      </c>
      <c r="AT949" s="93"/>
      <c r="AU949" s="199" t="s">
        <v>31915</v>
      </c>
      <c r="AV949" s="200">
        <v>9143</v>
      </c>
      <c r="BA949" t="s">
        <v>9844</v>
      </c>
      <c r="BB949" s="284">
        <v>785732.44</v>
      </c>
      <c r="BD949" s="272" t="s">
        <v>39960</v>
      </c>
      <c r="BE949" s="273">
        <v>660.86</v>
      </c>
      <c r="BG949" s="244" t="s">
        <v>38618</v>
      </c>
      <c r="BH949" s="245">
        <v>38966</v>
      </c>
      <c r="BJ949" s="230" t="s">
        <v>10805</v>
      </c>
      <c r="BK949" s="231">
        <v>19126.25</v>
      </c>
      <c r="BM949" s="209" t="s">
        <v>7738</v>
      </c>
      <c r="BN949" s="210">
        <v>7489.57</v>
      </c>
    </row>
    <row r="950" spans="9:66" x14ac:dyDescent="0.55000000000000004">
      <c r="I950" s="282" t="s">
        <v>39761</v>
      </c>
      <c r="J950" s="282"/>
      <c r="K950" s="283">
        <v>23021.78</v>
      </c>
      <c r="M950" s="242" t="s">
        <v>37062</v>
      </c>
      <c r="N950" s="242"/>
      <c r="O950" s="243">
        <v>11448.93</v>
      </c>
      <c r="Q950" s="224" t="s">
        <v>4506</v>
      </c>
      <c r="R950" s="224"/>
      <c r="S950" s="225">
        <v>1024</v>
      </c>
      <c r="U950" s="203" t="s">
        <v>1383</v>
      </c>
      <c r="V950" s="203"/>
      <c r="W950" s="204">
        <v>18760</v>
      </c>
      <c r="AF950" t="s">
        <v>70383</v>
      </c>
      <c r="AG950">
        <v>102.22</v>
      </c>
      <c r="AI950" s="276" t="s">
        <v>16188</v>
      </c>
      <c r="AJ950" s="277">
        <v>70899.86</v>
      </c>
      <c r="AL950" s="246" t="s">
        <v>57221</v>
      </c>
      <c r="AM950" s="247">
        <v>562.42999999999995</v>
      </c>
      <c r="AO950" s="226" t="s">
        <v>47741</v>
      </c>
      <c r="AP950" s="227">
        <v>17847.18</v>
      </c>
      <c r="AR950" s="207" t="s">
        <v>15547</v>
      </c>
      <c r="AS950" s="208">
        <v>5250</v>
      </c>
      <c r="AT950" s="93"/>
      <c r="AU950" s="199" t="s">
        <v>18684</v>
      </c>
      <c r="AV950" s="200">
        <v>9143</v>
      </c>
      <c r="BA950" t="s">
        <v>9847</v>
      </c>
      <c r="BB950" s="284">
        <v>580717.71</v>
      </c>
      <c r="BD950" s="272" t="s">
        <v>39961</v>
      </c>
      <c r="BE950" s="273">
        <v>23021.78</v>
      </c>
      <c r="BG950" s="244" t="s">
        <v>38657</v>
      </c>
      <c r="BH950" s="245">
        <v>11448.93</v>
      </c>
      <c r="BJ950" s="230" t="s">
        <v>10806</v>
      </c>
      <c r="BK950" s="231">
        <v>1024</v>
      </c>
      <c r="BM950" s="209" t="s">
        <v>8031</v>
      </c>
      <c r="BN950" s="210">
        <v>17240</v>
      </c>
    </row>
    <row r="951" spans="9:66" x14ac:dyDescent="0.55000000000000004">
      <c r="I951" s="282" t="s">
        <v>39762</v>
      </c>
      <c r="J951" s="282"/>
      <c r="K951" s="283">
        <v>5675.98</v>
      </c>
      <c r="M951" s="242" t="s">
        <v>37064</v>
      </c>
      <c r="N951" s="242"/>
      <c r="O951" s="243">
        <v>37274.78</v>
      </c>
      <c r="Q951" s="224" t="s">
        <v>4467</v>
      </c>
      <c r="R951" s="224"/>
      <c r="S951" s="225">
        <v>26180</v>
      </c>
      <c r="U951" s="203" t="s">
        <v>1384</v>
      </c>
      <c r="V951" s="203"/>
      <c r="W951" s="204">
        <v>9247.92</v>
      </c>
      <c r="AF951" t="s">
        <v>70170</v>
      </c>
      <c r="AG951">
        <v>661.66</v>
      </c>
      <c r="AI951" s="276" t="s">
        <v>58946</v>
      </c>
      <c r="AJ951" s="277">
        <v>14701.39</v>
      </c>
      <c r="AL951" s="246" t="s">
        <v>57222</v>
      </c>
      <c r="AM951" s="247">
        <v>3501.97</v>
      </c>
      <c r="AO951" s="226" t="s">
        <v>44380</v>
      </c>
      <c r="AP951" s="227">
        <v>2115.6999999999998</v>
      </c>
      <c r="AR951" s="207" t="s">
        <v>15548</v>
      </c>
      <c r="AS951" s="208">
        <v>84.78</v>
      </c>
      <c r="AT951" s="93"/>
      <c r="AU951" s="199" t="s">
        <v>13411</v>
      </c>
      <c r="AV951" s="200">
        <v>8538</v>
      </c>
      <c r="BA951" t="s">
        <v>9848</v>
      </c>
      <c r="BB951" s="284">
        <v>13297483.77</v>
      </c>
      <c r="BD951" s="272" t="s">
        <v>39962</v>
      </c>
      <c r="BE951" s="273">
        <v>5675.98</v>
      </c>
      <c r="BG951" s="244" t="s">
        <v>38669</v>
      </c>
      <c r="BH951" s="245">
        <v>37274.78</v>
      </c>
      <c r="BJ951" s="230" t="s">
        <v>10807</v>
      </c>
      <c r="BK951" s="231">
        <v>26180</v>
      </c>
      <c r="BM951" s="209" t="s">
        <v>8293</v>
      </c>
      <c r="BN951" s="210">
        <v>47105.46</v>
      </c>
    </row>
    <row r="952" spans="9:66" x14ac:dyDescent="0.55000000000000004">
      <c r="I952" s="282" t="s">
        <v>39763</v>
      </c>
      <c r="J952" s="282"/>
      <c r="K952" s="283">
        <v>1063.43</v>
      </c>
      <c r="M952" s="242" t="s">
        <v>37067</v>
      </c>
      <c r="N952" s="242"/>
      <c r="O952" s="243">
        <v>2422.12</v>
      </c>
      <c r="Q952" s="224" t="s">
        <v>4468</v>
      </c>
      <c r="R952" s="224"/>
      <c r="S952" s="225">
        <v>29920</v>
      </c>
      <c r="U952" s="203" t="s">
        <v>1385</v>
      </c>
      <c r="V952" s="203"/>
      <c r="W952" s="204">
        <v>25318</v>
      </c>
      <c r="AF952" t="s">
        <v>67020</v>
      </c>
      <c r="AG952">
        <v>-38.61</v>
      </c>
      <c r="AI952" s="276" t="s">
        <v>58434</v>
      </c>
      <c r="AJ952" s="277">
        <v>20488.47</v>
      </c>
      <c r="AL952" s="246" t="s">
        <v>42144</v>
      </c>
      <c r="AM952" s="247">
        <v>2341.64</v>
      </c>
      <c r="AO952" s="226" t="s">
        <v>47742</v>
      </c>
      <c r="AP952" s="227">
        <v>141.93</v>
      </c>
      <c r="AR952" s="207" t="s">
        <v>15549</v>
      </c>
      <c r="AS952" s="208">
        <v>1053</v>
      </c>
      <c r="AT952" s="93"/>
      <c r="AU952" s="199" t="s">
        <v>13412</v>
      </c>
      <c r="AV952" s="200">
        <v>1426</v>
      </c>
      <c r="BA952" t="s">
        <v>9861</v>
      </c>
      <c r="BB952" s="284">
        <v>5459007.5499999998</v>
      </c>
      <c r="BD952" s="272" t="s">
        <v>39963</v>
      </c>
      <c r="BE952" s="273">
        <v>1063.43</v>
      </c>
      <c r="BG952" s="244" t="s">
        <v>38692</v>
      </c>
      <c r="BH952" s="245">
        <v>2422.12</v>
      </c>
      <c r="BJ952" s="230" t="s">
        <v>10808</v>
      </c>
      <c r="BK952" s="231">
        <v>29920</v>
      </c>
      <c r="BM952" s="209" t="s">
        <v>8514</v>
      </c>
      <c r="BN952" s="210">
        <v>88340.43</v>
      </c>
    </row>
    <row r="953" spans="9:66" x14ac:dyDescent="0.55000000000000004">
      <c r="I953" s="282" t="s">
        <v>39764</v>
      </c>
      <c r="J953" s="282"/>
      <c r="K953" s="283">
        <v>359.27</v>
      </c>
      <c r="M953" s="242" t="s">
        <v>37068</v>
      </c>
      <c r="N953" s="242"/>
      <c r="O953" s="243">
        <v>-0.17</v>
      </c>
      <c r="Q953" s="224" t="s">
        <v>4507</v>
      </c>
      <c r="R953" s="224"/>
      <c r="S953" s="225">
        <v>2431</v>
      </c>
      <c r="U953" s="203" t="s">
        <v>1386</v>
      </c>
      <c r="V953" s="203"/>
      <c r="W953" s="204">
        <v>6798</v>
      </c>
      <c r="AF953" t="s">
        <v>59491</v>
      </c>
      <c r="AG953">
        <v>59</v>
      </c>
      <c r="AI953" s="276" t="s">
        <v>16189</v>
      </c>
      <c r="AJ953" s="277">
        <v>8021.69</v>
      </c>
      <c r="AL953" s="246" t="s">
        <v>51601</v>
      </c>
      <c r="AM953" s="247">
        <v>6846.1</v>
      </c>
      <c r="AO953" s="226" t="s">
        <v>49621</v>
      </c>
      <c r="AP953" s="227">
        <v>1230.6099999999999</v>
      </c>
      <c r="AR953" s="207" t="s">
        <v>15550</v>
      </c>
      <c r="AS953" s="208">
        <v>20786</v>
      </c>
      <c r="AT953" s="93"/>
      <c r="AU953" s="199" t="s">
        <v>31916</v>
      </c>
      <c r="AV953" s="200">
        <v>7727.5</v>
      </c>
      <c r="BA953" t="s">
        <v>9862</v>
      </c>
      <c r="BB953" s="284">
        <v>816679.1</v>
      </c>
      <c r="BD953" s="272" t="s">
        <v>39964</v>
      </c>
      <c r="BE953" s="273">
        <v>359.27</v>
      </c>
      <c r="BG953" s="244" t="s">
        <v>38697</v>
      </c>
      <c r="BH953" s="245">
        <v>-0.17</v>
      </c>
      <c r="BJ953" s="230" t="s">
        <v>10809</v>
      </c>
      <c r="BK953" s="231">
        <v>2431</v>
      </c>
      <c r="BM953" s="209" t="s">
        <v>8677</v>
      </c>
      <c r="BN953" s="210">
        <v>6688.43</v>
      </c>
    </row>
    <row r="954" spans="9:66" x14ac:dyDescent="0.55000000000000004">
      <c r="I954" s="282" t="s">
        <v>39765</v>
      </c>
      <c r="J954" s="282"/>
      <c r="K954" s="283">
        <v>6489.72</v>
      </c>
      <c r="M954" s="242" t="s">
        <v>37073</v>
      </c>
      <c r="N954" s="242"/>
      <c r="O954" s="243">
        <v>-0.3</v>
      </c>
      <c r="Q954" s="224" t="s">
        <v>4470</v>
      </c>
      <c r="R954" s="224"/>
      <c r="S954" s="225">
        <v>2244</v>
      </c>
      <c r="U954" s="203" t="s">
        <v>1387</v>
      </c>
      <c r="V954" s="203"/>
      <c r="W954" s="204">
        <v>45117</v>
      </c>
      <c r="AF954" t="s">
        <v>64014</v>
      </c>
      <c r="AG954">
        <v>2.78</v>
      </c>
      <c r="AI954" s="276" t="s">
        <v>16190</v>
      </c>
      <c r="AJ954" s="277">
        <v>18882.419999999998</v>
      </c>
      <c r="AL954" s="246" t="s">
        <v>57223</v>
      </c>
      <c r="AM954" s="247">
        <v>275.61</v>
      </c>
      <c r="AO954" s="226" t="s">
        <v>51602</v>
      </c>
      <c r="AP954" s="227">
        <v>1066.43</v>
      </c>
      <c r="AR954" s="207" t="s">
        <v>15551</v>
      </c>
      <c r="AS954" s="208">
        <v>1455.98</v>
      </c>
      <c r="AT954" s="93"/>
      <c r="AU954" s="199" t="s">
        <v>31917</v>
      </c>
      <c r="AV954" s="200">
        <v>2041.22</v>
      </c>
      <c r="BA954" t="s">
        <v>9863</v>
      </c>
      <c r="BB954" s="284">
        <v>392190.71999999997</v>
      </c>
      <c r="BD954" s="272" t="s">
        <v>39965</v>
      </c>
      <c r="BE954" s="273">
        <v>6489.72</v>
      </c>
      <c r="BG954" s="244" t="s">
        <v>38750</v>
      </c>
      <c r="BH954" s="245">
        <v>-0.3</v>
      </c>
      <c r="BJ954" s="230" t="s">
        <v>10811</v>
      </c>
      <c r="BK954" s="231">
        <v>2244</v>
      </c>
      <c r="BM954" s="209" t="s">
        <v>8916</v>
      </c>
      <c r="BN954" s="210">
        <v>24205.24</v>
      </c>
    </row>
    <row r="955" spans="9:66" x14ac:dyDescent="0.55000000000000004">
      <c r="I955" s="282" t="s">
        <v>39766</v>
      </c>
      <c r="J955" s="282"/>
      <c r="K955" s="283">
        <v>-0.01</v>
      </c>
      <c r="M955" s="242" t="s">
        <v>37076</v>
      </c>
      <c r="N955" s="242"/>
      <c r="O955" s="243">
        <v>1048.3499999999999</v>
      </c>
      <c r="Q955" s="224" t="s">
        <v>4471</v>
      </c>
      <c r="R955" s="224"/>
      <c r="S955" s="225">
        <v>77462</v>
      </c>
      <c r="U955" s="203" t="s">
        <v>1388</v>
      </c>
      <c r="V955" s="203"/>
      <c r="W955" s="204">
        <v>18509</v>
      </c>
      <c r="AF955" t="s">
        <v>71265</v>
      </c>
      <c r="AG955" s="284">
        <v>2300</v>
      </c>
      <c r="AI955" s="276" t="s">
        <v>16191</v>
      </c>
      <c r="AJ955" s="277">
        <v>22813.439999999999</v>
      </c>
      <c r="AL955" s="246" t="s">
        <v>49619</v>
      </c>
      <c r="AM955" s="247">
        <v>17360.080000000002</v>
      </c>
      <c r="AO955" s="226" t="s">
        <v>48677</v>
      </c>
      <c r="AP955" s="227">
        <v>4131.62</v>
      </c>
      <c r="AR955" s="207" t="s">
        <v>15552</v>
      </c>
      <c r="AS955" s="208">
        <v>11534.02</v>
      </c>
      <c r="AT955" s="93"/>
      <c r="AU955" s="199" t="s">
        <v>31918</v>
      </c>
      <c r="AV955" s="200">
        <v>6880.58</v>
      </c>
      <c r="BA955" t="s">
        <v>9866</v>
      </c>
      <c r="BB955" s="284">
        <v>8451393.5600000005</v>
      </c>
      <c r="BD955" s="272" t="s">
        <v>39966</v>
      </c>
      <c r="BE955" s="273">
        <v>-0.01</v>
      </c>
      <c r="BG955" s="244" t="s">
        <v>38763</v>
      </c>
      <c r="BH955" s="245">
        <v>1048.3499999999999</v>
      </c>
      <c r="BJ955" s="230" t="s">
        <v>10813</v>
      </c>
      <c r="BK955" s="231">
        <v>77462</v>
      </c>
      <c r="BM955" s="209" t="s">
        <v>9160</v>
      </c>
      <c r="BN955" s="210">
        <v>900</v>
      </c>
    </row>
    <row r="956" spans="9:66" x14ac:dyDescent="0.55000000000000004">
      <c r="I956" s="282" t="s">
        <v>65521</v>
      </c>
      <c r="J956" s="282"/>
      <c r="K956" s="283">
        <v>3086.08</v>
      </c>
      <c r="M956" s="242" t="s">
        <v>37077</v>
      </c>
      <c r="N956" s="242"/>
      <c r="O956" s="243">
        <v>13768.47</v>
      </c>
      <c r="Q956" s="224" t="s">
        <v>4472</v>
      </c>
      <c r="R956" s="224"/>
      <c r="S956" s="225">
        <v>66362</v>
      </c>
      <c r="U956" s="203" t="s">
        <v>1389</v>
      </c>
      <c r="V956" s="203"/>
      <c r="W956" s="204">
        <v>13066</v>
      </c>
      <c r="AF956" t="s">
        <v>71266</v>
      </c>
      <c r="AG956">
        <v>175.98</v>
      </c>
      <c r="AI956" s="276" t="s">
        <v>34603</v>
      </c>
      <c r="AJ956" s="277">
        <v>5162.68</v>
      </c>
      <c r="AL956" s="246" t="s">
        <v>49620</v>
      </c>
      <c r="AM956" s="247">
        <v>5515.53</v>
      </c>
      <c r="AO956" s="226" t="s">
        <v>42146</v>
      </c>
      <c r="AP956" s="227">
        <v>203.74</v>
      </c>
      <c r="AR956" s="207" t="s">
        <v>15553</v>
      </c>
      <c r="AS956" s="208">
        <v>25031</v>
      </c>
      <c r="AT956" s="93"/>
      <c r="AU956" s="199" t="s">
        <v>31919</v>
      </c>
      <c r="AV956" s="200">
        <v>272.85000000000002</v>
      </c>
      <c r="BA956" t="s">
        <v>9869</v>
      </c>
      <c r="BB956" s="284">
        <v>3565969.56</v>
      </c>
      <c r="BD956" s="272" t="s">
        <v>39968</v>
      </c>
      <c r="BE956" s="273">
        <v>3086.08</v>
      </c>
      <c r="BG956" s="244" t="s">
        <v>38768</v>
      </c>
      <c r="BH956" s="245">
        <v>13768.47</v>
      </c>
      <c r="BJ956" s="230" t="s">
        <v>10814</v>
      </c>
      <c r="BK956" s="231">
        <v>66362</v>
      </c>
      <c r="BM956" s="209" t="s">
        <v>9256</v>
      </c>
      <c r="BN956" s="210">
        <v>646562.52</v>
      </c>
    </row>
    <row r="957" spans="9:66" x14ac:dyDescent="0.55000000000000004">
      <c r="I957" s="282" t="s">
        <v>39769</v>
      </c>
      <c r="J957" s="282"/>
      <c r="K957" s="283">
        <v>1414.11</v>
      </c>
      <c r="M957" s="242" t="s">
        <v>37079</v>
      </c>
      <c r="N957" s="242"/>
      <c r="O957" s="243">
        <v>8.99</v>
      </c>
      <c r="Q957" s="224" t="s">
        <v>4474</v>
      </c>
      <c r="R957" s="224"/>
      <c r="S957" s="225">
        <v>13613</v>
      </c>
      <c r="U957" s="203" t="s">
        <v>1390</v>
      </c>
      <c r="V957" s="203"/>
      <c r="W957" s="204">
        <v>23749</v>
      </c>
      <c r="AF957" t="s">
        <v>71267</v>
      </c>
      <c r="AG957">
        <v>552.91999999999996</v>
      </c>
      <c r="AI957" s="276" t="s">
        <v>61079</v>
      </c>
      <c r="AJ957" s="277">
        <v>112000</v>
      </c>
      <c r="AL957" s="246" t="s">
        <v>42145</v>
      </c>
      <c r="AM957" s="247">
        <v>1315.82</v>
      </c>
      <c r="AO957" s="226" t="s">
        <v>48678</v>
      </c>
      <c r="AP957" s="227">
        <v>1573.87</v>
      </c>
      <c r="AR957" s="207" t="s">
        <v>15554</v>
      </c>
      <c r="AS957" s="208">
        <v>11327.29</v>
      </c>
      <c r="AT957" s="93"/>
      <c r="AU957" s="199" t="s">
        <v>31920</v>
      </c>
      <c r="AV957" s="200">
        <v>25.85</v>
      </c>
      <c r="BA957" t="s">
        <v>9871</v>
      </c>
      <c r="BB957" s="284">
        <v>7248060.1299999999</v>
      </c>
      <c r="BD957" s="272" t="s">
        <v>39970</v>
      </c>
      <c r="BE957" s="273">
        <v>1414.11</v>
      </c>
      <c r="BG957" s="244" t="s">
        <v>38777</v>
      </c>
      <c r="BH957" s="245">
        <v>8.99</v>
      </c>
      <c r="BJ957" s="230" t="s">
        <v>10816</v>
      </c>
      <c r="BK957" s="231">
        <v>13613</v>
      </c>
      <c r="BM957" s="209" t="s">
        <v>9508</v>
      </c>
      <c r="BN957" s="210">
        <v>12500</v>
      </c>
    </row>
    <row r="958" spans="9:66" x14ac:dyDescent="0.55000000000000004">
      <c r="I958" s="282" t="s">
        <v>39770</v>
      </c>
      <c r="J958" s="282"/>
      <c r="K958" s="283">
        <v>58943.94</v>
      </c>
      <c r="M958" s="242" t="s">
        <v>41171</v>
      </c>
      <c r="N958" s="242"/>
      <c r="O958" s="243">
        <v>257270.06</v>
      </c>
      <c r="Q958" s="224" t="s">
        <v>4475</v>
      </c>
      <c r="R958" s="224"/>
      <c r="S958" s="225">
        <v>29545.79</v>
      </c>
      <c r="U958" s="203" t="s">
        <v>1391</v>
      </c>
      <c r="V958" s="203"/>
      <c r="W958" s="204">
        <v>2897</v>
      </c>
      <c r="AF958" t="s">
        <v>71268</v>
      </c>
      <c r="AG958" s="284">
        <v>5446</v>
      </c>
      <c r="AI958" s="276" t="s">
        <v>48696</v>
      </c>
      <c r="AJ958" s="277">
        <v>3842.22</v>
      </c>
      <c r="AL958" s="246" t="s">
        <v>47740</v>
      </c>
      <c r="AM958" s="247">
        <v>2248.48</v>
      </c>
      <c r="AO958" s="226" t="s">
        <v>47743</v>
      </c>
      <c r="AP958" s="227">
        <v>66.08</v>
      </c>
      <c r="AR958" s="207" t="s">
        <v>15555</v>
      </c>
      <c r="AS958" s="208">
        <v>1423.81</v>
      </c>
      <c r="AT958" s="93"/>
      <c r="AU958" s="199" t="s">
        <v>18713</v>
      </c>
      <c r="AV958" s="200">
        <v>7727.5</v>
      </c>
      <c r="BA958" t="s">
        <v>9874</v>
      </c>
      <c r="BB958" s="284">
        <v>1352699.67</v>
      </c>
      <c r="BD958" s="272" t="s">
        <v>39971</v>
      </c>
      <c r="BE958" s="273">
        <v>58943.94</v>
      </c>
      <c r="BG958" s="244" t="s">
        <v>41712</v>
      </c>
      <c r="BH958" s="245">
        <v>257270.06</v>
      </c>
      <c r="BJ958" s="230" t="s">
        <v>10817</v>
      </c>
      <c r="BK958" s="231">
        <v>29545.79</v>
      </c>
      <c r="BM958" s="209" t="s">
        <v>9648</v>
      </c>
      <c r="BN958" s="210">
        <v>37003.199999999997</v>
      </c>
    </row>
    <row r="959" spans="9:66" x14ac:dyDescent="0.55000000000000004">
      <c r="I959" s="282" t="s">
        <v>39772</v>
      </c>
      <c r="J959" s="282"/>
      <c r="K959" s="283">
        <v>19502.25</v>
      </c>
      <c r="M959" s="242" t="s">
        <v>41172</v>
      </c>
      <c r="N959" s="242"/>
      <c r="O959" s="243">
        <v>369081.76</v>
      </c>
      <c r="Q959" s="224" t="s">
        <v>4509</v>
      </c>
      <c r="R959" s="224"/>
      <c r="S959" s="225">
        <v>1348</v>
      </c>
      <c r="U959" s="203" t="s">
        <v>1392</v>
      </c>
      <c r="V959" s="203"/>
      <c r="W959" s="204">
        <v>50370</v>
      </c>
      <c r="AF959" t="s">
        <v>70384</v>
      </c>
      <c r="AG959" s="284">
        <v>3120.04</v>
      </c>
      <c r="AI959" s="276" t="s">
        <v>61186</v>
      </c>
      <c r="AJ959" s="277">
        <v>24286.01</v>
      </c>
      <c r="AL959" s="246" t="s">
        <v>47741</v>
      </c>
      <c r="AM959" s="247">
        <v>8674</v>
      </c>
      <c r="AO959" s="226" t="s">
        <v>47744</v>
      </c>
      <c r="AP959" s="227">
        <v>254.5</v>
      </c>
      <c r="AR959" s="207" t="s">
        <v>15556</v>
      </c>
      <c r="AS959" s="208">
        <v>49867.18</v>
      </c>
      <c r="AT959" s="93"/>
      <c r="AU959" s="199" t="s">
        <v>31921</v>
      </c>
      <c r="AV959" s="200">
        <v>2041.22</v>
      </c>
      <c r="BA959" t="s">
        <v>9875</v>
      </c>
      <c r="BB959" s="284">
        <v>1736228.69</v>
      </c>
      <c r="BD959" s="272" t="s">
        <v>39973</v>
      </c>
      <c r="BE959" s="273">
        <v>19502.25</v>
      </c>
      <c r="BG959" s="244" t="s">
        <v>41713</v>
      </c>
      <c r="BH959" s="245">
        <v>369081.76</v>
      </c>
      <c r="BJ959" s="230" t="s">
        <v>10819</v>
      </c>
      <c r="BK959" s="231">
        <v>1348</v>
      </c>
      <c r="BM959" s="209" t="s">
        <v>11507</v>
      </c>
      <c r="BN959" s="210">
        <v>21295.42</v>
      </c>
    </row>
    <row r="960" spans="9:66" x14ac:dyDescent="0.55000000000000004">
      <c r="I960" s="282" t="s">
        <v>39774</v>
      </c>
      <c r="J960" s="282"/>
      <c r="K960" s="283">
        <v>4599.7700000000004</v>
      </c>
      <c r="M960" s="242" t="s">
        <v>41173</v>
      </c>
      <c r="N960" s="242"/>
      <c r="O960" s="243">
        <v>586649.39</v>
      </c>
      <c r="Q960" s="224" t="s">
        <v>4478</v>
      </c>
      <c r="R960" s="224"/>
      <c r="S960" s="225">
        <v>14672</v>
      </c>
      <c r="U960" s="203" t="s">
        <v>1393</v>
      </c>
      <c r="V960" s="203"/>
      <c r="W960" s="204">
        <v>10817</v>
      </c>
      <c r="AF960" t="s">
        <v>69849</v>
      </c>
      <c r="AG960" s="284">
        <v>51567.1</v>
      </c>
      <c r="AI960" s="276" t="s">
        <v>66981</v>
      </c>
      <c r="AJ960" s="277">
        <v>93275.89</v>
      </c>
      <c r="AL960" s="246" t="s">
        <v>44380</v>
      </c>
      <c r="AM960" s="247">
        <v>4500</v>
      </c>
      <c r="AO960" s="226" t="s">
        <v>44381</v>
      </c>
      <c r="AP960" s="227">
        <v>294000</v>
      </c>
      <c r="AR960" s="207" t="s">
        <v>15557</v>
      </c>
      <c r="AS960" s="208">
        <v>41672.01</v>
      </c>
      <c r="AT960" s="93"/>
      <c r="AU960" s="199" t="s">
        <v>18714</v>
      </c>
      <c r="AV960" s="200">
        <v>6880.58</v>
      </c>
      <c r="BA960" t="s">
        <v>9876</v>
      </c>
      <c r="BB960" s="284">
        <v>133407.03</v>
      </c>
      <c r="BD960" s="272" t="s">
        <v>39975</v>
      </c>
      <c r="BE960" s="273">
        <v>4599.7700000000004</v>
      </c>
      <c r="BG960" s="244" t="s">
        <v>41714</v>
      </c>
      <c r="BH960" s="245">
        <v>586649.39</v>
      </c>
      <c r="BJ960" s="230" t="s">
        <v>10821</v>
      </c>
      <c r="BK960" s="231">
        <v>14672</v>
      </c>
      <c r="BM960" s="209" t="s">
        <v>9805</v>
      </c>
      <c r="BN960" s="210">
        <v>1301557.17</v>
      </c>
    </row>
    <row r="961" spans="9:66" x14ac:dyDescent="0.55000000000000004">
      <c r="I961" s="282" t="s">
        <v>39775</v>
      </c>
      <c r="J961" s="282"/>
      <c r="K961" s="283">
        <v>154432.21</v>
      </c>
      <c r="M961" s="242" t="s">
        <v>41174</v>
      </c>
      <c r="N961" s="242"/>
      <c r="O961" s="243">
        <v>261104.78</v>
      </c>
      <c r="Q961" s="224" t="s">
        <v>3599</v>
      </c>
      <c r="R961" s="224"/>
      <c r="S961" s="225">
        <v>599.85</v>
      </c>
      <c r="U961" s="203" t="s">
        <v>1394</v>
      </c>
      <c r="V961" s="203"/>
      <c r="W961" s="204">
        <v>43765</v>
      </c>
      <c r="AF961" t="s">
        <v>69850</v>
      </c>
      <c r="AG961" s="284">
        <v>6186.86</v>
      </c>
      <c r="AI961" s="276" t="s">
        <v>54839</v>
      </c>
      <c r="AJ961" s="277">
        <v>44238.43</v>
      </c>
      <c r="AL961" s="246" t="s">
        <v>49621</v>
      </c>
      <c r="AM961" s="247">
        <v>4058.75</v>
      </c>
      <c r="AO961" s="226" t="s">
        <v>44382</v>
      </c>
      <c r="AP961" s="227">
        <v>22490.99</v>
      </c>
      <c r="AR961" s="207" t="s">
        <v>15558</v>
      </c>
      <c r="AS961" s="208">
        <v>1745.69</v>
      </c>
      <c r="AT961" s="93"/>
      <c r="AU961" s="199" t="s">
        <v>31922</v>
      </c>
      <c r="AV961" s="200">
        <v>272.85000000000002</v>
      </c>
      <c r="BA961" t="s">
        <v>9877</v>
      </c>
      <c r="BB961" s="284">
        <v>1618398.65</v>
      </c>
      <c r="BD961" s="272" t="s">
        <v>39976</v>
      </c>
      <c r="BE961" s="273">
        <v>154432.21</v>
      </c>
      <c r="BG961" s="244" t="s">
        <v>41715</v>
      </c>
      <c r="BH961" s="245">
        <v>261104.78</v>
      </c>
      <c r="BJ961" s="230" t="s">
        <v>9598</v>
      </c>
      <c r="BK961" s="231">
        <v>599.85</v>
      </c>
      <c r="BM961" s="209" t="s">
        <v>6660</v>
      </c>
      <c r="BN961" s="210">
        <v>9997.23</v>
      </c>
    </row>
    <row r="962" spans="9:66" x14ac:dyDescent="0.55000000000000004">
      <c r="I962" s="282" t="s">
        <v>39776</v>
      </c>
      <c r="J962" s="282"/>
      <c r="K962" s="283">
        <v>7620.32</v>
      </c>
      <c r="M962" s="242" t="s">
        <v>41175</v>
      </c>
      <c r="N962" s="242"/>
      <c r="O962" s="243">
        <v>575872.67000000004</v>
      </c>
      <c r="Q962" s="224" t="s">
        <v>4510</v>
      </c>
      <c r="R962" s="224"/>
      <c r="S962" s="225">
        <v>3268</v>
      </c>
      <c r="U962" s="203" t="s">
        <v>1395</v>
      </c>
      <c r="V962" s="203"/>
      <c r="W962" s="204">
        <v>33775</v>
      </c>
      <c r="AF962" t="s">
        <v>71269</v>
      </c>
      <c r="AG962">
        <v>-85.02</v>
      </c>
      <c r="AI962" s="276" t="s">
        <v>54840</v>
      </c>
      <c r="AJ962" s="277">
        <v>9512.3799999999992</v>
      </c>
      <c r="AL962" s="246" t="s">
        <v>51602</v>
      </c>
      <c r="AM962" s="247">
        <v>8749.23</v>
      </c>
      <c r="AO962" s="226" t="s">
        <v>51603</v>
      </c>
      <c r="AP962" s="227">
        <v>-47552.77</v>
      </c>
      <c r="AR962" s="207" t="s">
        <v>15559</v>
      </c>
      <c r="AS962" s="208">
        <v>5250</v>
      </c>
      <c r="AT962" s="93"/>
      <c r="AU962" s="199" t="s">
        <v>13413</v>
      </c>
      <c r="AV962" s="200">
        <v>9964</v>
      </c>
      <c r="BA962" t="s">
        <v>9878</v>
      </c>
      <c r="BB962" s="284">
        <v>10946.31</v>
      </c>
      <c r="BD962" s="272" t="s">
        <v>39977</v>
      </c>
      <c r="BE962" s="273">
        <v>7620.32</v>
      </c>
      <c r="BG962" s="244" t="s">
        <v>41716</v>
      </c>
      <c r="BH962" s="245">
        <v>575872.67000000004</v>
      </c>
      <c r="BJ962" s="230" t="s">
        <v>10822</v>
      </c>
      <c r="BK962" s="231">
        <v>3268</v>
      </c>
      <c r="BM962" s="209" t="s">
        <v>6904</v>
      </c>
      <c r="BN962" s="210">
        <v>1373</v>
      </c>
    </row>
    <row r="963" spans="9:66" x14ac:dyDescent="0.55000000000000004">
      <c r="I963" s="282" t="s">
        <v>39777</v>
      </c>
      <c r="J963" s="282"/>
      <c r="K963" s="283">
        <v>13489.99</v>
      </c>
      <c r="M963" s="242" t="s">
        <v>41176</v>
      </c>
      <c r="N963" s="242"/>
      <c r="O963" s="243">
        <v>338046.95</v>
      </c>
      <c r="Q963" s="224" t="s">
        <v>4479</v>
      </c>
      <c r="R963" s="224"/>
      <c r="S963" s="225">
        <v>4951</v>
      </c>
      <c r="U963" s="203" t="s">
        <v>1396</v>
      </c>
      <c r="V963" s="203"/>
      <c r="W963" s="204">
        <v>67595</v>
      </c>
      <c r="AF963" t="s">
        <v>58951</v>
      </c>
      <c r="AG963">
        <v>-250</v>
      </c>
      <c r="AI963" s="276" t="s">
        <v>66982</v>
      </c>
      <c r="AJ963" s="277">
        <v>15074.16</v>
      </c>
      <c r="AL963" s="246" t="s">
        <v>63020</v>
      </c>
      <c r="AM963" s="247">
        <v>1612.99</v>
      </c>
      <c r="AO963" s="226" t="s">
        <v>49622</v>
      </c>
      <c r="AP963" s="227">
        <v>1243</v>
      </c>
      <c r="AR963" s="207" t="s">
        <v>15560</v>
      </c>
      <c r="AS963" s="208">
        <v>1053</v>
      </c>
      <c r="AT963" s="93"/>
      <c r="AU963" s="199" t="s">
        <v>31923</v>
      </c>
      <c r="AV963" s="200">
        <v>25.85</v>
      </c>
      <c r="BA963" t="s">
        <v>9884</v>
      </c>
      <c r="BB963" s="284">
        <v>109570.44</v>
      </c>
      <c r="BD963" s="272" t="s">
        <v>39978</v>
      </c>
      <c r="BE963" s="273">
        <v>13489.99</v>
      </c>
      <c r="BG963" s="244" t="s">
        <v>41717</v>
      </c>
      <c r="BH963" s="245">
        <v>338046.95</v>
      </c>
      <c r="BJ963" s="230" t="s">
        <v>10823</v>
      </c>
      <c r="BK963" s="231">
        <v>4951</v>
      </c>
      <c r="BM963" s="209" t="s">
        <v>7079</v>
      </c>
      <c r="BN963" s="210">
        <v>413</v>
      </c>
    </row>
    <row r="964" spans="9:66" x14ac:dyDescent="0.55000000000000004">
      <c r="I964" s="282" t="s">
        <v>39778</v>
      </c>
      <c r="J964" s="282"/>
      <c r="K964" s="283">
        <v>18139.330000000002</v>
      </c>
      <c r="M964" s="242" t="s">
        <v>43563</v>
      </c>
      <c r="N964" s="242"/>
      <c r="O964" s="243">
        <v>151576.38</v>
      </c>
      <c r="Q964" s="224" t="s">
        <v>4480</v>
      </c>
      <c r="R964" s="224"/>
      <c r="S964" s="225">
        <v>134640</v>
      </c>
      <c r="U964" s="203" t="s">
        <v>1397</v>
      </c>
      <c r="V964" s="203"/>
      <c r="W964" s="204">
        <v>9046.98</v>
      </c>
      <c r="AF964" t="s">
        <v>59492</v>
      </c>
      <c r="AG964" s="284">
        <v>11351.61</v>
      </c>
      <c r="AI964" s="276" t="s">
        <v>66983</v>
      </c>
      <c r="AJ964" s="277">
        <v>4347.5200000000004</v>
      </c>
      <c r="AL964" s="246" t="s">
        <v>63021</v>
      </c>
      <c r="AM964" s="247">
        <v>123.41</v>
      </c>
      <c r="AO964" s="226" t="s">
        <v>42147</v>
      </c>
      <c r="AP964" s="227">
        <v>159.78</v>
      </c>
      <c r="AR964" s="207" t="s">
        <v>15561</v>
      </c>
      <c r="AS964" s="208">
        <v>24369.9</v>
      </c>
      <c r="AT964" s="93"/>
      <c r="AU964" s="199" t="s">
        <v>13414</v>
      </c>
      <c r="AV964" s="200">
        <v>30378.92</v>
      </c>
      <c r="BA964" t="s">
        <v>9887</v>
      </c>
      <c r="BB964" s="284">
        <v>21197270.390000001</v>
      </c>
      <c r="BD964" s="272" t="s">
        <v>39979</v>
      </c>
      <c r="BE964" s="273">
        <v>18139.330000000002</v>
      </c>
      <c r="BG964" s="244" t="s">
        <v>43877</v>
      </c>
      <c r="BH964" s="245">
        <v>151576.38</v>
      </c>
      <c r="BJ964" s="230" t="s">
        <v>10824</v>
      </c>
      <c r="BK964" s="231">
        <v>134640</v>
      </c>
      <c r="BM964" s="209" t="s">
        <v>7326</v>
      </c>
      <c r="BN964" s="210">
        <v>4154</v>
      </c>
    </row>
    <row r="965" spans="9:66" x14ac:dyDescent="0.55000000000000004">
      <c r="I965" s="282" t="s">
        <v>39779</v>
      </c>
      <c r="J965" s="282"/>
      <c r="K965" s="283">
        <v>2948.52</v>
      </c>
      <c r="M965" s="242" t="s">
        <v>41177</v>
      </c>
      <c r="N965" s="242"/>
      <c r="O965" s="243">
        <v>568226.79</v>
      </c>
      <c r="Q965" s="224" t="s">
        <v>4481</v>
      </c>
      <c r="R965" s="224"/>
      <c r="S965" s="225">
        <v>545138</v>
      </c>
      <c r="U965" s="203" t="s">
        <v>1398</v>
      </c>
      <c r="V965" s="203"/>
      <c r="W965" s="204">
        <v>16567.98</v>
      </c>
      <c r="AF965" t="s">
        <v>64015</v>
      </c>
      <c r="AG965" s="284">
        <v>1753.71</v>
      </c>
      <c r="AI965" s="276" t="s">
        <v>66984</v>
      </c>
      <c r="AJ965" s="277">
        <v>29325</v>
      </c>
      <c r="AL965" s="246" t="s">
        <v>48678</v>
      </c>
      <c r="AM965" s="247">
        <v>3500</v>
      </c>
      <c r="AO965" s="226" t="s">
        <v>42148</v>
      </c>
      <c r="AP965" s="227">
        <v>12.22</v>
      </c>
      <c r="AR965" s="207" t="s">
        <v>15562</v>
      </c>
      <c r="AS965" s="208">
        <v>49867.18</v>
      </c>
      <c r="AT965" s="93"/>
      <c r="AU965" s="199" t="s">
        <v>13415</v>
      </c>
      <c r="AV965" s="200">
        <v>2986</v>
      </c>
      <c r="BA965" t="s">
        <v>9890</v>
      </c>
      <c r="BB965" s="284">
        <v>516948.11</v>
      </c>
      <c r="BD965" s="272" t="s">
        <v>39980</v>
      </c>
      <c r="BE965" s="273">
        <v>2948.52</v>
      </c>
      <c r="BG965" s="244" t="s">
        <v>41718</v>
      </c>
      <c r="BH965" s="245">
        <v>568226.79</v>
      </c>
      <c r="BJ965" s="230" t="s">
        <v>10827</v>
      </c>
      <c r="BK965" s="231">
        <v>545138</v>
      </c>
      <c r="BM965" s="209" t="s">
        <v>7739</v>
      </c>
      <c r="BN965" s="210">
        <v>689</v>
      </c>
    </row>
    <row r="966" spans="9:66" x14ac:dyDescent="0.55000000000000004">
      <c r="I966" s="282" t="s">
        <v>39781</v>
      </c>
      <c r="J966" s="282"/>
      <c r="K966" s="283">
        <v>8673.75</v>
      </c>
      <c r="M966" s="242" t="s">
        <v>43564</v>
      </c>
      <c r="N966" s="242"/>
      <c r="O966" s="243">
        <v>245710.85</v>
      </c>
      <c r="Q966" s="224" t="s">
        <v>4482</v>
      </c>
      <c r="R966" s="224"/>
      <c r="S966" s="225">
        <v>6803</v>
      </c>
      <c r="U966" s="203" t="s">
        <v>1399</v>
      </c>
      <c r="V966" s="203"/>
      <c r="W966" s="204">
        <v>42746.97</v>
      </c>
      <c r="AF966" t="s">
        <v>67022</v>
      </c>
      <c r="AG966">
        <v>-179.42</v>
      </c>
      <c r="AI966" s="276" t="s">
        <v>54843</v>
      </c>
      <c r="AJ966" s="277">
        <v>14843.17</v>
      </c>
      <c r="AL966" s="246" t="s">
        <v>62532</v>
      </c>
      <c r="AM966" s="247">
        <v>38.46</v>
      </c>
      <c r="AO966" s="226" t="s">
        <v>42149</v>
      </c>
      <c r="AP966" s="227">
        <v>790</v>
      </c>
      <c r="AR966" s="207" t="s">
        <v>15563</v>
      </c>
      <c r="AS966" s="208">
        <v>49018.67</v>
      </c>
      <c r="AT966" s="93"/>
      <c r="AU966" s="199" t="s">
        <v>31924</v>
      </c>
      <c r="AV966" s="200">
        <v>4122.3100000000004</v>
      </c>
      <c r="BA966" t="s">
        <v>9894</v>
      </c>
      <c r="BB966" s="284">
        <v>10328352.560000001</v>
      </c>
      <c r="BD966" s="272" t="s">
        <v>39982</v>
      </c>
      <c r="BE966" s="273">
        <v>8673.75</v>
      </c>
      <c r="BG966" s="244" t="s">
        <v>43878</v>
      </c>
      <c r="BH966" s="245">
        <v>245710.85</v>
      </c>
      <c r="BJ966" s="230" t="s">
        <v>10828</v>
      </c>
      <c r="BK966" s="231">
        <v>6803</v>
      </c>
      <c r="BM966" s="209" t="s">
        <v>8032</v>
      </c>
      <c r="BN966" s="210">
        <v>1100.68</v>
      </c>
    </row>
    <row r="967" spans="9:66" x14ac:dyDescent="0.55000000000000004">
      <c r="I967" s="282" t="s">
        <v>39782</v>
      </c>
      <c r="J967" s="282"/>
      <c r="K967" s="283">
        <v>875.21</v>
      </c>
      <c r="M967" s="242" t="s">
        <v>43565</v>
      </c>
      <c r="N967" s="242"/>
      <c r="O967" s="243">
        <v>302958.69</v>
      </c>
      <c r="Q967" s="224" t="s">
        <v>4513</v>
      </c>
      <c r="R967" s="224"/>
      <c r="S967" s="225">
        <v>780</v>
      </c>
      <c r="U967" s="203" t="s">
        <v>1400</v>
      </c>
      <c r="V967" s="203"/>
      <c r="W967" s="204">
        <v>7683.34</v>
      </c>
      <c r="AF967" t="s">
        <v>48705</v>
      </c>
      <c r="AG967" s="284">
        <v>4325</v>
      </c>
      <c r="AI967" s="276" t="s">
        <v>54844</v>
      </c>
      <c r="AJ967" s="277">
        <v>50687.1</v>
      </c>
      <c r="AL967" s="246" t="s">
        <v>47743</v>
      </c>
      <c r="AM967" s="247">
        <v>155.69999999999999</v>
      </c>
      <c r="AO967" s="226" t="s">
        <v>42150</v>
      </c>
      <c r="AP967" s="227">
        <v>290</v>
      </c>
      <c r="AR967" s="207" t="s">
        <v>15564</v>
      </c>
      <c r="AS967" s="208">
        <v>41672.01</v>
      </c>
      <c r="AT967" s="93"/>
      <c r="AU967" s="199" t="s">
        <v>31925</v>
      </c>
      <c r="AV967" s="200">
        <v>185218.76</v>
      </c>
      <c r="BA967" t="s">
        <v>9896</v>
      </c>
      <c r="BB967" s="284">
        <v>607055.94999999995</v>
      </c>
      <c r="BD967" s="272" t="s">
        <v>39983</v>
      </c>
      <c r="BE967" s="273">
        <v>875.21</v>
      </c>
      <c r="BG967" s="244" t="s">
        <v>43879</v>
      </c>
      <c r="BH967" s="245">
        <v>302958.69</v>
      </c>
      <c r="BJ967" s="230" t="s">
        <v>10829</v>
      </c>
      <c r="BK967" s="231">
        <v>780</v>
      </c>
      <c r="BM967" s="209" t="s">
        <v>8294</v>
      </c>
      <c r="BN967" s="210">
        <v>1463</v>
      </c>
    </row>
    <row r="968" spans="9:66" x14ac:dyDescent="0.55000000000000004">
      <c r="I968" s="282" t="s">
        <v>39783</v>
      </c>
      <c r="J968" s="282"/>
      <c r="K968" s="283">
        <v>1600.62</v>
      </c>
      <c r="M968" s="242" t="s">
        <v>41178</v>
      </c>
      <c r="N968" s="242"/>
      <c r="O968" s="243">
        <v>597859.97</v>
      </c>
      <c r="Q968" s="224" t="s">
        <v>4484</v>
      </c>
      <c r="R968" s="224"/>
      <c r="S968" s="225">
        <v>4675</v>
      </c>
      <c r="U968" s="203" t="s">
        <v>1401</v>
      </c>
      <c r="V968" s="203"/>
      <c r="W968" s="204">
        <v>4732</v>
      </c>
      <c r="AF968" t="s">
        <v>49679</v>
      </c>
      <c r="AG968" s="284">
        <v>4680.18</v>
      </c>
      <c r="AI968" s="276" t="s">
        <v>66985</v>
      </c>
      <c r="AJ968" s="277">
        <v>250.08</v>
      </c>
      <c r="AL968" s="246" t="s">
        <v>47744</v>
      </c>
      <c r="AM968" s="247">
        <v>1226.3</v>
      </c>
      <c r="AO968" s="226" t="s">
        <v>42151</v>
      </c>
      <c r="AP968" s="227">
        <v>2897</v>
      </c>
      <c r="AR968" s="207" t="s">
        <v>15565</v>
      </c>
      <c r="AS968" s="208">
        <v>16191.91</v>
      </c>
      <c r="AT968" s="93"/>
      <c r="AU968" s="199" t="s">
        <v>31926</v>
      </c>
      <c r="AV968" s="200">
        <v>31654.93</v>
      </c>
      <c r="BA968" t="s">
        <v>9899</v>
      </c>
      <c r="BB968" s="284">
        <v>15234.43</v>
      </c>
      <c r="BD968" s="272" t="s">
        <v>39984</v>
      </c>
      <c r="BE968" s="273">
        <v>1600.62</v>
      </c>
      <c r="BG968" s="244" t="s">
        <v>41719</v>
      </c>
      <c r="BH968" s="245">
        <v>597859.97</v>
      </c>
      <c r="BJ968" s="230" t="s">
        <v>10831</v>
      </c>
      <c r="BK968" s="231">
        <v>4675</v>
      </c>
      <c r="BM968" s="209" t="s">
        <v>8515</v>
      </c>
      <c r="BN968" s="210">
        <v>16775</v>
      </c>
    </row>
    <row r="969" spans="9:66" x14ac:dyDescent="0.55000000000000004">
      <c r="I969" s="282" t="s">
        <v>39784</v>
      </c>
      <c r="J969" s="282"/>
      <c r="K969" s="283">
        <v>113986.24000000001</v>
      </c>
      <c r="M969" s="242" t="s">
        <v>41179</v>
      </c>
      <c r="N969" s="242"/>
      <c r="O969" s="243">
        <v>136867.53</v>
      </c>
      <c r="Q969" s="224" t="s">
        <v>4514</v>
      </c>
      <c r="R969" s="224"/>
      <c r="S969" s="225">
        <v>4501</v>
      </c>
      <c r="U969" s="203" t="s">
        <v>1402</v>
      </c>
      <c r="V969" s="203"/>
      <c r="W969" s="204">
        <v>165627</v>
      </c>
      <c r="AF969" t="s">
        <v>61299</v>
      </c>
      <c r="AG969" s="284">
        <v>1548.63</v>
      </c>
      <c r="AI969" s="276" t="s">
        <v>63620</v>
      </c>
      <c r="AJ969" s="277">
        <v>406.51</v>
      </c>
      <c r="AL969" s="246" t="s">
        <v>63958</v>
      </c>
      <c r="AM969" s="247">
        <v>23600</v>
      </c>
      <c r="AO969" s="226" t="s">
        <v>42152</v>
      </c>
      <c r="AP969" s="227">
        <v>483</v>
      </c>
      <c r="AR969" s="207" t="s">
        <v>15566</v>
      </c>
      <c r="AS969" s="208">
        <v>283386.03999999998</v>
      </c>
      <c r="AT969" s="93"/>
      <c r="AU969" s="199" t="s">
        <v>18800</v>
      </c>
      <c r="AV969" s="200">
        <v>4122.3100000000004</v>
      </c>
      <c r="BA969" t="s">
        <v>9900</v>
      </c>
      <c r="BB969" s="284">
        <v>36835</v>
      </c>
      <c r="BD969" s="272" t="s">
        <v>39985</v>
      </c>
      <c r="BE969" s="273">
        <v>113986.24000000001</v>
      </c>
      <c r="BG969" s="244" t="s">
        <v>41720</v>
      </c>
      <c r="BH969" s="245">
        <v>136867.53</v>
      </c>
      <c r="BJ969" s="230" t="s">
        <v>10832</v>
      </c>
      <c r="BK969" s="231">
        <v>4501</v>
      </c>
      <c r="BM969" s="209" t="s">
        <v>8917</v>
      </c>
      <c r="BN969" s="210">
        <v>19344.09</v>
      </c>
    </row>
    <row r="970" spans="9:66" x14ac:dyDescent="0.55000000000000004">
      <c r="I970" s="282" t="s">
        <v>39785</v>
      </c>
      <c r="J970" s="282"/>
      <c r="K970" s="283">
        <v>39123.81</v>
      </c>
      <c r="M970" s="242" t="s">
        <v>41180</v>
      </c>
      <c r="N970" s="242"/>
      <c r="O970" s="243">
        <v>641460.97</v>
      </c>
      <c r="Q970" s="224" t="s">
        <v>4515</v>
      </c>
      <c r="R970" s="224"/>
      <c r="S970" s="225">
        <v>3944</v>
      </c>
      <c r="U970" s="203" t="s">
        <v>1403</v>
      </c>
      <c r="V970" s="203"/>
      <c r="W970" s="204">
        <v>4569</v>
      </c>
      <c r="AF970" t="s">
        <v>49681</v>
      </c>
      <c r="AG970" s="284">
        <v>8281.8799999999992</v>
      </c>
      <c r="AI970" s="276" t="s">
        <v>63046</v>
      </c>
      <c r="AJ970" s="277">
        <v>3601.57</v>
      </c>
      <c r="AL970" s="246" t="s">
        <v>63959</v>
      </c>
      <c r="AM970" s="247">
        <v>1805.39</v>
      </c>
      <c r="AO970" s="226" t="s">
        <v>42153</v>
      </c>
      <c r="AP970" s="227">
        <v>2664</v>
      </c>
      <c r="AR970" s="207" t="s">
        <v>15567</v>
      </c>
      <c r="AS970" s="208">
        <v>19886.25</v>
      </c>
      <c r="AT970" s="93"/>
      <c r="AU970" s="199" t="s">
        <v>13416</v>
      </c>
      <c r="AV970" s="200">
        <v>2986</v>
      </c>
      <c r="BA970" t="s">
        <v>9901</v>
      </c>
      <c r="BB970" s="284">
        <v>2447453.5499999998</v>
      </c>
      <c r="BD970" s="272" t="s">
        <v>39986</v>
      </c>
      <c r="BE970" s="273">
        <v>39123.81</v>
      </c>
      <c r="BG970" s="244" t="s">
        <v>41721</v>
      </c>
      <c r="BH970" s="245">
        <v>641460.97</v>
      </c>
      <c r="BJ970" s="230" t="s">
        <v>10833</v>
      </c>
      <c r="BK970" s="231">
        <v>3944</v>
      </c>
      <c r="BM970" s="209" t="s">
        <v>9257</v>
      </c>
      <c r="BN970" s="210">
        <v>15944.57</v>
      </c>
    </row>
    <row r="971" spans="9:66" x14ac:dyDescent="0.55000000000000004">
      <c r="I971" s="282" t="s">
        <v>39786</v>
      </c>
      <c r="J971" s="282"/>
      <c r="K971" s="283">
        <v>41635</v>
      </c>
      <c r="M971" s="242" t="s">
        <v>43566</v>
      </c>
      <c r="N971" s="242"/>
      <c r="O971" s="243">
        <v>292218.40999999997</v>
      </c>
      <c r="Q971" s="224" t="s">
        <v>4485</v>
      </c>
      <c r="R971" s="224"/>
      <c r="S971" s="225">
        <v>22159</v>
      </c>
      <c r="U971" s="203" t="s">
        <v>1404</v>
      </c>
      <c r="V971" s="203"/>
      <c r="W971" s="204">
        <v>35098.43</v>
      </c>
      <c r="AF971" t="s">
        <v>36070</v>
      </c>
      <c r="AG971" s="284">
        <v>1419.85</v>
      </c>
      <c r="AI971" s="276" t="s">
        <v>66986</v>
      </c>
      <c r="AJ971" s="277">
        <v>25.6</v>
      </c>
      <c r="AL971" s="246" t="s">
        <v>63960</v>
      </c>
      <c r="AM971" s="247">
        <v>4312</v>
      </c>
      <c r="AO971" s="226" t="s">
        <v>42154</v>
      </c>
      <c r="AP971" s="227">
        <v>1954</v>
      </c>
      <c r="AR971" s="207" t="s">
        <v>15568</v>
      </c>
      <c r="AS971" s="208">
        <v>16011.86</v>
      </c>
      <c r="AT971" s="93"/>
      <c r="AU971" s="199" t="s">
        <v>13417</v>
      </c>
      <c r="AV971" s="200">
        <v>215597.68</v>
      </c>
      <c r="BA971" t="s">
        <v>9903</v>
      </c>
      <c r="BB971" s="284">
        <v>3199485.71</v>
      </c>
      <c r="BD971" s="272" t="s">
        <v>39987</v>
      </c>
      <c r="BE971" s="273">
        <v>41635</v>
      </c>
      <c r="BG971" s="244" t="s">
        <v>43880</v>
      </c>
      <c r="BH971" s="245">
        <v>292218.40999999997</v>
      </c>
      <c r="BJ971" s="230" t="s">
        <v>10834</v>
      </c>
      <c r="BK971" s="231">
        <v>22159</v>
      </c>
      <c r="BM971" s="209" t="s">
        <v>9806</v>
      </c>
      <c r="BN971" s="210">
        <v>71253.570000000007</v>
      </c>
    </row>
    <row r="972" spans="9:66" x14ac:dyDescent="0.55000000000000004">
      <c r="I972" s="282" t="s">
        <v>39787</v>
      </c>
      <c r="J972" s="282"/>
      <c r="K972" s="283">
        <v>20289.82</v>
      </c>
      <c r="M972" s="242" t="s">
        <v>41181</v>
      </c>
      <c r="N972" s="242"/>
      <c r="O972" s="243">
        <v>437053.68</v>
      </c>
      <c r="Q972" s="224" t="s">
        <v>4486</v>
      </c>
      <c r="R972" s="224"/>
      <c r="S972" s="225">
        <v>50867.93</v>
      </c>
      <c r="U972" s="203" t="s">
        <v>1405</v>
      </c>
      <c r="V972" s="203"/>
      <c r="W972" s="204">
        <v>16714</v>
      </c>
      <c r="AF972" t="s">
        <v>38894</v>
      </c>
      <c r="AG972" s="284">
        <v>4003.07</v>
      </c>
      <c r="AI972" s="276" t="s">
        <v>63875</v>
      </c>
      <c r="AJ972" s="277">
        <v>1504.4</v>
      </c>
      <c r="AL972" s="246" t="s">
        <v>63961</v>
      </c>
      <c r="AM972" s="247">
        <v>1595.73</v>
      </c>
      <c r="AO972" s="226" t="s">
        <v>36002</v>
      </c>
      <c r="AP972" s="227">
        <v>610.87</v>
      </c>
      <c r="AR972" s="207" t="s">
        <v>15569</v>
      </c>
      <c r="AS972" s="208">
        <v>25664.12</v>
      </c>
      <c r="AT972" s="93"/>
      <c r="AU972" s="199" t="s">
        <v>31927</v>
      </c>
      <c r="AV972" s="200">
        <v>31654.93</v>
      </c>
      <c r="BA972" t="s">
        <v>9904</v>
      </c>
      <c r="BB972" s="284">
        <v>27978415.199999999</v>
      </c>
      <c r="BD972" s="272" t="s">
        <v>39988</v>
      </c>
      <c r="BE972" s="273">
        <v>20289.82</v>
      </c>
      <c r="BG972" s="244" t="s">
        <v>41722</v>
      </c>
      <c r="BH972" s="245">
        <v>437053.68</v>
      </c>
      <c r="BJ972" s="230" t="s">
        <v>10835</v>
      </c>
      <c r="BK972" s="231">
        <v>50867.93</v>
      </c>
      <c r="BM972" s="209" t="s">
        <v>7080</v>
      </c>
      <c r="BN972" s="210">
        <v>459</v>
      </c>
    </row>
    <row r="973" spans="9:66" x14ac:dyDescent="0.55000000000000004">
      <c r="I973" s="282" t="s">
        <v>39788</v>
      </c>
      <c r="J973" s="282"/>
      <c r="K973" s="283">
        <v>49522.87</v>
      </c>
      <c r="M973" s="242" t="s">
        <v>41182</v>
      </c>
      <c r="N973" s="242"/>
      <c r="O973" s="243">
        <v>576297.59</v>
      </c>
      <c r="Q973" s="224" t="s">
        <v>4487</v>
      </c>
      <c r="R973" s="224"/>
      <c r="S973" s="225">
        <v>19074</v>
      </c>
      <c r="U973" s="203" t="s">
        <v>1406</v>
      </c>
      <c r="V973" s="203"/>
      <c r="W973" s="204">
        <v>190835.85</v>
      </c>
      <c r="AF973" t="s">
        <v>46703</v>
      </c>
      <c r="AG973" s="284">
        <v>1912.32</v>
      </c>
      <c r="AI973" s="276" t="s">
        <v>54847</v>
      </c>
      <c r="AJ973" s="277">
        <v>1917.93</v>
      </c>
      <c r="AL973" s="246" t="s">
        <v>63962</v>
      </c>
      <c r="AM973" s="247">
        <v>36910.03</v>
      </c>
      <c r="AO973" s="226" t="s">
        <v>42155</v>
      </c>
      <c r="AP973" s="227">
        <v>2628.89</v>
      </c>
      <c r="AR973" s="207" t="s">
        <v>15570</v>
      </c>
      <c r="AS973" s="208">
        <v>71988.679999999993</v>
      </c>
      <c r="AT973" s="93"/>
      <c r="AU973" s="199" t="s">
        <v>31928</v>
      </c>
      <c r="AV973" s="200">
        <v>725.58</v>
      </c>
      <c r="BA973" t="s">
        <v>9921</v>
      </c>
      <c r="BB973" s="284">
        <v>5700</v>
      </c>
      <c r="BD973" s="272" t="s">
        <v>39989</v>
      </c>
      <c r="BE973" s="273">
        <v>49522.87</v>
      </c>
      <c r="BG973" s="244" t="s">
        <v>41723</v>
      </c>
      <c r="BH973" s="245">
        <v>576297.59</v>
      </c>
      <c r="BJ973" s="230" t="s">
        <v>10836</v>
      </c>
      <c r="BK973" s="231">
        <v>19074</v>
      </c>
      <c r="BM973" s="209" t="s">
        <v>8191</v>
      </c>
      <c r="BN973" s="210">
        <v>3040</v>
      </c>
    </row>
    <row r="974" spans="9:66" x14ac:dyDescent="0.55000000000000004">
      <c r="I974" s="282" t="s">
        <v>39789</v>
      </c>
      <c r="J974" s="282"/>
      <c r="K974" s="283">
        <v>119068.07</v>
      </c>
      <c r="M974" s="242" t="s">
        <v>43567</v>
      </c>
      <c r="N974" s="242"/>
      <c r="O974" s="243">
        <v>46626.92</v>
      </c>
      <c r="Q974" s="224" t="s">
        <v>5143</v>
      </c>
      <c r="R974" s="224"/>
      <c r="S974" s="225">
        <v>12121</v>
      </c>
      <c r="U974" s="203" t="s">
        <v>1407</v>
      </c>
      <c r="V974" s="203"/>
      <c r="W974" s="204">
        <v>264452</v>
      </c>
      <c r="AF974" t="s">
        <v>57270</v>
      </c>
      <c r="AG974" s="284">
        <v>89211.21</v>
      </c>
      <c r="AI974" s="276" t="s">
        <v>54848</v>
      </c>
      <c r="AJ974" s="277">
        <v>146.72999999999999</v>
      </c>
      <c r="AL974" s="246" t="s">
        <v>63963</v>
      </c>
      <c r="AM974" s="247">
        <v>64400</v>
      </c>
      <c r="AO974" s="226" t="s">
        <v>42156</v>
      </c>
      <c r="AP974" s="227">
        <v>201.11</v>
      </c>
      <c r="AR974" s="207" t="s">
        <v>15571</v>
      </c>
      <c r="AS974" s="208">
        <v>76387.070000000007</v>
      </c>
      <c r="AT974" s="93"/>
      <c r="AU974" s="199" t="s">
        <v>31929</v>
      </c>
      <c r="AV974" s="200">
        <v>2615.67</v>
      </c>
      <c r="BA974" t="s">
        <v>9937</v>
      </c>
      <c r="BB974" s="284">
        <v>903191.69</v>
      </c>
      <c r="BD974" s="272" t="s">
        <v>39990</v>
      </c>
      <c r="BE974" s="273">
        <v>119068.07</v>
      </c>
      <c r="BG974" s="244" t="s">
        <v>43881</v>
      </c>
      <c r="BH974" s="245">
        <v>46626.92</v>
      </c>
      <c r="BJ974" s="230" t="s">
        <v>10837</v>
      </c>
      <c r="BK974" s="231">
        <v>12121</v>
      </c>
      <c r="BM974" s="209" t="s">
        <v>8295</v>
      </c>
      <c r="BN974" s="210">
        <v>6456</v>
      </c>
    </row>
    <row r="975" spans="9:66" x14ac:dyDescent="0.55000000000000004">
      <c r="I975" s="282" t="s">
        <v>39790</v>
      </c>
      <c r="J975" s="282"/>
      <c r="K975" s="283">
        <v>49167.87</v>
      </c>
      <c r="M975" s="242" t="s">
        <v>43568</v>
      </c>
      <c r="N975" s="242"/>
      <c r="O975" s="243">
        <v>529807.76</v>
      </c>
      <c r="Q975" s="224" t="s">
        <v>5057</v>
      </c>
      <c r="R975" s="224"/>
      <c r="S975" s="225">
        <v>35215.25</v>
      </c>
      <c r="U975" s="203" t="s">
        <v>1408</v>
      </c>
      <c r="V975" s="203"/>
      <c r="W975" s="204">
        <v>20270</v>
      </c>
      <c r="AF975" t="s">
        <v>51722</v>
      </c>
      <c r="AG975" s="284">
        <v>3951.9</v>
      </c>
      <c r="AI975" s="276" t="s">
        <v>54849</v>
      </c>
      <c r="AJ975" s="277">
        <v>245.73</v>
      </c>
      <c r="AL975" s="246" t="s">
        <v>63964</v>
      </c>
      <c r="AM975" s="247">
        <v>4926.55</v>
      </c>
      <c r="AO975" s="226" t="s">
        <v>40106</v>
      </c>
      <c r="AP975" s="227">
        <v>4670</v>
      </c>
      <c r="AR975" s="207" t="s">
        <v>15572</v>
      </c>
      <c r="AS975" s="208">
        <v>87.8</v>
      </c>
      <c r="AT975" s="93"/>
      <c r="AU975" s="199" t="s">
        <v>31930</v>
      </c>
      <c r="AV975" s="200">
        <v>7941.03</v>
      </c>
      <c r="BA975" t="s">
        <v>9941</v>
      </c>
      <c r="BB975" s="284">
        <v>5200429.99</v>
      </c>
      <c r="BD975" s="272" t="s">
        <v>39991</v>
      </c>
      <c r="BE975" s="273">
        <v>49167.87</v>
      </c>
      <c r="BG975" s="244" t="s">
        <v>43882</v>
      </c>
      <c r="BH975" s="245">
        <v>529807.76</v>
      </c>
      <c r="BJ975" s="230" t="s">
        <v>10838</v>
      </c>
      <c r="BK975" s="231">
        <v>35215.25</v>
      </c>
      <c r="BM975" s="209" t="s">
        <v>8516</v>
      </c>
      <c r="BN975" s="210">
        <v>17272</v>
      </c>
    </row>
    <row r="976" spans="9:66" x14ac:dyDescent="0.55000000000000004">
      <c r="I976" s="282" t="s">
        <v>39791</v>
      </c>
      <c r="J976" s="282"/>
      <c r="K976" s="283">
        <v>33197.56</v>
      </c>
      <c r="M976" s="242" t="s">
        <v>41183</v>
      </c>
      <c r="N976" s="242"/>
      <c r="O976" s="243">
        <v>218027.46</v>
      </c>
      <c r="Q976" s="224" t="s">
        <v>3602</v>
      </c>
      <c r="R976" s="224"/>
      <c r="S976" s="225">
        <v>35582.94</v>
      </c>
      <c r="U976" s="203" t="s">
        <v>1409</v>
      </c>
      <c r="V976" s="203"/>
      <c r="W976" s="204">
        <v>52280.91</v>
      </c>
      <c r="AF976" t="s">
        <v>58839</v>
      </c>
      <c r="AG976" s="284">
        <v>567207</v>
      </c>
      <c r="AI976" s="276" t="s">
        <v>49669</v>
      </c>
      <c r="AJ976" s="277">
        <v>2452.66</v>
      </c>
      <c r="AL976" s="246" t="s">
        <v>63965</v>
      </c>
      <c r="AM976" s="247">
        <v>14840.93</v>
      </c>
      <c r="AO976" s="226" t="s">
        <v>40107</v>
      </c>
      <c r="AP976" s="227">
        <v>3000</v>
      </c>
      <c r="AR976" s="207" t="s">
        <v>15573</v>
      </c>
      <c r="AS976" s="208">
        <v>5095.2700000000004</v>
      </c>
      <c r="AT976" s="93"/>
      <c r="AU976" s="199" t="s">
        <v>31931</v>
      </c>
      <c r="AV976" s="200">
        <v>379245.72</v>
      </c>
      <c r="BA976" t="s">
        <v>9945</v>
      </c>
      <c r="BB976" s="284">
        <v>1043700.08</v>
      </c>
      <c r="BD976" s="272" t="s">
        <v>39992</v>
      </c>
      <c r="BE976" s="273">
        <v>33197.56</v>
      </c>
      <c r="BG976" s="244" t="s">
        <v>41724</v>
      </c>
      <c r="BH976" s="245">
        <v>218027.46</v>
      </c>
      <c r="BJ976" s="230" t="s">
        <v>9601</v>
      </c>
      <c r="BK976" s="231">
        <v>35582.94</v>
      </c>
      <c r="BM976" s="209" t="s">
        <v>8678</v>
      </c>
      <c r="BN976" s="210">
        <v>3300</v>
      </c>
    </row>
    <row r="977" spans="9:66" x14ac:dyDescent="0.55000000000000004">
      <c r="I977" s="282" t="s">
        <v>39792</v>
      </c>
      <c r="J977" s="282"/>
      <c r="K977" s="283">
        <v>17862.48</v>
      </c>
      <c r="M977" s="242" t="s">
        <v>37081</v>
      </c>
      <c r="N977" s="242"/>
      <c r="O977" s="243">
        <v>533006.46</v>
      </c>
      <c r="Q977" s="224" t="s">
        <v>5058</v>
      </c>
      <c r="R977" s="224"/>
      <c r="S977" s="225">
        <v>3462.86</v>
      </c>
      <c r="U977" s="203" t="s">
        <v>1410</v>
      </c>
      <c r="V977" s="203"/>
      <c r="W977" s="204">
        <v>100188</v>
      </c>
      <c r="AF977" t="s">
        <v>64020</v>
      </c>
      <c r="AG977">
        <v>16.86</v>
      </c>
      <c r="AI977" s="276" t="s">
        <v>63621</v>
      </c>
      <c r="AJ977" s="277">
        <v>62950</v>
      </c>
      <c r="AL977" s="246" t="s">
        <v>63966</v>
      </c>
      <c r="AM977" s="247">
        <v>2026.52</v>
      </c>
      <c r="AO977" s="226" t="s">
        <v>42157</v>
      </c>
      <c r="AP977" s="227">
        <v>2000</v>
      </c>
      <c r="AR977" s="207" t="s">
        <v>15574</v>
      </c>
      <c r="AS977" s="208">
        <v>18531</v>
      </c>
      <c r="AT977" s="93"/>
      <c r="AU977" s="199" t="s">
        <v>18914</v>
      </c>
      <c r="AV977" s="200">
        <v>725.58</v>
      </c>
      <c r="BA977" t="s">
        <v>9947</v>
      </c>
      <c r="BB977" s="284">
        <v>1496017.24</v>
      </c>
      <c r="BD977" s="272" t="s">
        <v>39993</v>
      </c>
      <c r="BE977" s="273">
        <v>17862.48</v>
      </c>
      <c r="BG977" s="244" t="s">
        <v>37840</v>
      </c>
      <c r="BH977" s="245">
        <v>533006.46</v>
      </c>
      <c r="BJ977" s="230" t="s">
        <v>10839</v>
      </c>
      <c r="BK977" s="231">
        <v>3462.86</v>
      </c>
      <c r="BM977" s="209" t="s">
        <v>8918</v>
      </c>
      <c r="BN977" s="210">
        <v>11769</v>
      </c>
    </row>
    <row r="978" spans="9:66" x14ac:dyDescent="0.55000000000000004">
      <c r="I978" s="282" t="s">
        <v>39793</v>
      </c>
      <c r="J978" s="282"/>
      <c r="K978" s="283">
        <v>79876.33</v>
      </c>
      <c r="M978" s="242" t="s">
        <v>37082</v>
      </c>
      <c r="N978" s="242"/>
      <c r="O978" s="243">
        <v>1388</v>
      </c>
      <c r="Q978" s="224" t="s">
        <v>5059</v>
      </c>
      <c r="R978" s="224"/>
      <c r="S978" s="225">
        <v>33550</v>
      </c>
      <c r="U978" s="203" t="s">
        <v>1411</v>
      </c>
      <c r="V978" s="203"/>
      <c r="W978" s="204">
        <v>45294</v>
      </c>
      <c r="AF978" t="s">
        <v>44472</v>
      </c>
      <c r="AG978">
        <v>112.92</v>
      </c>
      <c r="AI978" s="276" t="s">
        <v>48697</v>
      </c>
      <c r="AJ978" s="277">
        <v>32598</v>
      </c>
      <c r="AL978" s="246" t="s">
        <v>60194</v>
      </c>
      <c r="AM978" s="247">
        <v>11801.01</v>
      </c>
      <c r="AO978" s="226" t="s">
        <v>40108</v>
      </c>
      <c r="AP978" s="227">
        <v>1367</v>
      </c>
      <c r="AR978" s="207" t="s">
        <v>15575</v>
      </c>
      <c r="AS978" s="208">
        <v>18983</v>
      </c>
      <c r="AT978" s="93"/>
      <c r="AU978" s="199" t="s">
        <v>31932</v>
      </c>
      <c r="AV978" s="200">
        <v>2615.67</v>
      </c>
      <c r="BA978" t="s">
        <v>9956</v>
      </c>
      <c r="BB978" s="284">
        <v>1730703.58</v>
      </c>
      <c r="BD978" s="272" t="s">
        <v>39994</v>
      </c>
      <c r="BE978" s="273">
        <v>79876.33</v>
      </c>
      <c r="BG978" s="244" t="s">
        <v>37848</v>
      </c>
      <c r="BH978" s="245">
        <v>1388</v>
      </c>
      <c r="BJ978" s="230" t="s">
        <v>10840</v>
      </c>
      <c r="BK978" s="231">
        <v>33550</v>
      </c>
      <c r="BM978" s="209" t="s">
        <v>9258</v>
      </c>
      <c r="BN978" s="210">
        <v>42230</v>
      </c>
    </row>
    <row r="979" spans="9:66" x14ac:dyDescent="0.55000000000000004">
      <c r="I979" s="282" t="s">
        <v>39794</v>
      </c>
      <c r="J979" s="282"/>
      <c r="K979" s="283">
        <v>-124.62</v>
      </c>
      <c r="M979" s="242" t="s">
        <v>37083</v>
      </c>
      <c r="N979" s="242"/>
      <c r="O979" s="243">
        <v>88511.5</v>
      </c>
      <c r="Q979" s="224" t="s">
        <v>5060</v>
      </c>
      <c r="R979" s="224"/>
      <c r="S979" s="225">
        <v>17654.07</v>
      </c>
      <c r="U979" s="203" t="s">
        <v>263</v>
      </c>
      <c r="V979" s="203"/>
      <c r="W979" s="204">
        <v>42952784.75</v>
      </c>
      <c r="AF979" t="s">
        <v>48706</v>
      </c>
      <c r="AG979" s="284">
        <v>14239.78</v>
      </c>
      <c r="AI979" s="276" t="s">
        <v>16194</v>
      </c>
      <c r="AJ979" s="277">
        <v>126791.17</v>
      </c>
      <c r="AL979" s="246" t="s">
        <v>60195</v>
      </c>
      <c r="AM979" s="247">
        <v>869.05</v>
      </c>
      <c r="AO979" s="226" t="s">
        <v>42158</v>
      </c>
      <c r="AP979" s="227">
        <v>19121.16</v>
      </c>
      <c r="AR979" s="207" t="s">
        <v>15576</v>
      </c>
      <c r="AS979" s="208">
        <v>250101</v>
      </c>
      <c r="AT979" s="93"/>
      <c r="AU979" s="199" t="s">
        <v>18917</v>
      </c>
      <c r="AV979" s="200">
        <v>7941.03</v>
      </c>
      <c r="BA979" t="s">
        <v>9958</v>
      </c>
      <c r="BB979" s="284">
        <v>12365411.609999999</v>
      </c>
      <c r="BD979" s="272" t="s">
        <v>39995</v>
      </c>
      <c r="BE979" s="273">
        <v>-124.62</v>
      </c>
      <c r="BG979" s="244" t="s">
        <v>37851</v>
      </c>
      <c r="BH979" s="245">
        <v>88511.5</v>
      </c>
      <c r="BJ979" s="230" t="s">
        <v>10841</v>
      </c>
      <c r="BK979" s="231">
        <v>17654.07</v>
      </c>
      <c r="BM979" s="209" t="s">
        <v>10595</v>
      </c>
      <c r="BN979" s="210">
        <v>3158</v>
      </c>
    </row>
    <row r="980" spans="9:66" x14ac:dyDescent="0.55000000000000004">
      <c r="I980" s="282" t="s">
        <v>39795</v>
      </c>
      <c r="J980" s="282"/>
      <c r="K980" s="283">
        <v>30840.68</v>
      </c>
      <c r="M980" s="242" t="s">
        <v>37084</v>
      </c>
      <c r="N980" s="242"/>
      <c r="O980" s="243">
        <v>5798.98</v>
      </c>
      <c r="Q980" s="224" t="s">
        <v>5061</v>
      </c>
      <c r="R980" s="224"/>
      <c r="S980" s="225">
        <v>15848.49</v>
      </c>
      <c r="U980" s="203" t="s">
        <v>347</v>
      </c>
      <c r="V980" s="203"/>
      <c r="W980" s="204">
        <v>1336728</v>
      </c>
      <c r="AF980" t="s">
        <v>48707</v>
      </c>
      <c r="AG980" s="284">
        <v>1089.3399999999999</v>
      </c>
      <c r="AI980" s="276" t="s">
        <v>16195</v>
      </c>
      <c r="AJ980" s="277">
        <v>94940</v>
      </c>
      <c r="AL980" s="246" t="s">
        <v>60196</v>
      </c>
      <c r="AM980" s="247">
        <v>2891.28</v>
      </c>
      <c r="AO980" s="226" t="s">
        <v>42159</v>
      </c>
      <c r="AP980" s="227">
        <v>1709.84</v>
      </c>
      <c r="AR980" s="207" t="s">
        <v>15577</v>
      </c>
      <c r="AS980" s="208">
        <v>150496.79999999999</v>
      </c>
      <c r="AT980" s="93"/>
      <c r="AU980" s="199" t="s">
        <v>18923</v>
      </c>
      <c r="AV980" s="200">
        <v>379245.72</v>
      </c>
      <c r="BA980" t="s">
        <v>9960</v>
      </c>
      <c r="BB980" s="284">
        <v>1848995.49</v>
      </c>
      <c r="BD980" s="272" t="s">
        <v>39996</v>
      </c>
      <c r="BE980" s="273">
        <v>30840.68</v>
      </c>
      <c r="BG980" s="244" t="s">
        <v>37856</v>
      </c>
      <c r="BH980" s="245">
        <v>5798.98</v>
      </c>
      <c r="BJ980" s="230" t="s">
        <v>10842</v>
      </c>
      <c r="BK980" s="231">
        <v>15848.49</v>
      </c>
      <c r="BM980" s="209" t="s">
        <v>10770</v>
      </c>
      <c r="BN980" s="210">
        <v>1960</v>
      </c>
    </row>
    <row r="981" spans="9:66" x14ac:dyDescent="0.55000000000000004">
      <c r="I981" s="282" t="s">
        <v>39797</v>
      </c>
      <c r="J981" s="282"/>
      <c r="K981" s="283">
        <v>11160.77</v>
      </c>
      <c r="M981" s="242" t="s">
        <v>37085</v>
      </c>
      <c r="N981" s="242"/>
      <c r="O981" s="243">
        <v>5177.1000000000004</v>
      </c>
      <c r="Q981" s="224" t="s">
        <v>5062</v>
      </c>
      <c r="R981" s="224"/>
      <c r="S981" s="225">
        <v>41712.29</v>
      </c>
      <c r="U981" s="203" t="s">
        <v>348</v>
      </c>
      <c r="V981" s="203"/>
      <c r="W981" s="204">
        <v>32301</v>
      </c>
      <c r="AF981" t="s">
        <v>48708</v>
      </c>
      <c r="AG981" s="284">
        <v>3423.24</v>
      </c>
      <c r="AI981" s="276" t="s">
        <v>16197</v>
      </c>
      <c r="AJ981" s="277">
        <v>357.62</v>
      </c>
      <c r="AL981" s="246" t="s">
        <v>60197</v>
      </c>
      <c r="AM981" s="247">
        <v>753.35</v>
      </c>
      <c r="AO981" s="226" t="s">
        <v>51604</v>
      </c>
      <c r="AP981" s="227">
        <v>459.42</v>
      </c>
      <c r="AR981" s="207" t="s">
        <v>13066</v>
      </c>
      <c r="AS981" s="208">
        <v>11513.03</v>
      </c>
      <c r="AT981" s="93"/>
      <c r="AU981" s="199" t="s">
        <v>13418</v>
      </c>
      <c r="AV981" s="200">
        <v>129540.94</v>
      </c>
      <c r="BA981" t="s">
        <v>9961</v>
      </c>
      <c r="BB981" s="284">
        <v>23957.75</v>
      </c>
      <c r="BD981" s="272" t="s">
        <v>39998</v>
      </c>
      <c r="BE981" s="273">
        <v>11160.77</v>
      </c>
      <c r="BG981" s="244" t="s">
        <v>37861</v>
      </c>
      <c r="BH981" s="245">
        <v>5177.1000000000004</v>
      </c>
      <c r="BJ981" s="230" t="s">
        <v>10843</v>
      </c>
      <c r="BK981" s="231">
        <v>41712.29</v>
      </c>
      <c r="BM981" s="209" t="s">
        <v>10882</v>
      </c>
      <c r="BN981" s="210">
        <v>1875</v>
      </c>
    </row>
    <row r="982" spans="9:66" x14ac:dyDescent="0.55000000000000004">
      <c r="I982" s="282" t="s">
        <v>39799</v>
      </c>
      <c r="J982" s="282"/>
      <c r="K982" s="283">
        <v>13217.09</v>
      </c>
      <c r="M982" s="242" t="s">
        <v>37086</v>
      </c>
      <c r="N982" s="242"/>
      <c r="O982" s="243">
        <v>26554.99</v>
      </c>
      <c r="Q982" s="224" t="s">
        <v>5063</v>
      </c>
      <c r="R982" s="224"/>
      <c r="S982" s="225">
        <v>15292.19</v>
      </c>
      <c r="U982" s="203" t="s">
        <v>1412</v>
      </c>
      <c r="V982" s="203"/>
      <c r="W982" s="204">
        <v>68264</v>
      </c>
      <c r="AF982" t="s">
        <v>64022</v>
      </c>
      <c r="AG982">
        <v>146.27000000000001</v>
      </c>
      <c r="AI982" s="276" t="s">
        <v>47811</v>
      </c>
      <c r="AJ982" s="277">
        <v>120992</v>
      </c>
      <c r="AL982" s="246" t="s">
        <v>57224</v>
      </c>
      <c r="AM982" s="247">
        <v>9660</v>
      </c>
      <c r="AO982" s="226" t="s">
        <v>34534</v>
      </c>
      <c r="AP982" s="227">
        <v>65500</v>
      </c>
      <c r="AR982" s="207" t="s">
        <v>13067</v>
      </c>
      <c r="AS982" s="208">
        <v>32627.78</v>
      </c>
      <c r="AT982" s="93"/>
      <c r="AU982" s="199" t="s">
        <v>13419</v>
      </c>
      <c r="AV982" s="200">
        <v>278990.8</v>
      </c>
      <c r="BA982" t="s">
        <v>9964</v>
      </c>
      <c r="BB982" s="284">
        <v>74376.009999999995</v>
      </c>
      <c r="BD982" s="272" t="s">
        <v>40000</v>
      </c>
      <c r="BE982" s="273">
        <v>13217.09</v>
      </c>
      <c r="BG982" s="244" t="s">
        <v>37866</v>
      </c>
      <c r="BH982" s="245">
        <v>26554.99</v>
      </c>
      <c r="BJ982" s="230" t="s">
        <v>10844</v>
      </c>
      <c r="BK982" s="231">
        <v>15292.19</v>
      </c>
      <c r="BM982" s="209" t="s">
        <v>11055</v>
      </c>
      <c r="BN982" s="210">
        <v>11405</v>
      </c>
    </row>
    <row r="983" spans="9:66" x14ac:dyDescent="0.55000000000000004">
      <c r="I983" s="282" t="s">
        <v>65522</v>
      </c>
      <c r="J983" s="282"/>
      <c r="K983" s="283">
        <v>32242.07</v>
      </c>
      <c r="M983" s="242" t="s">
        <v>37087</v>
      </c>
      <c r="N983" s="242"/>
      <c r="O983" s="243">
        <v>40265.599999999999</v>
      </c>
      <c r="Q983" s="224" t="s">
        <v>5064</v>
      </c>
      <c r="R983" s="224"/>
      <c r="S983" s="225">
        <v>33548.46</v>
      </c>
      <c r="U983" s="203" t="s">
        <v>1413</v>
      </c>
      <c r="V983" s="203"/>
      <c r="W983" s="204">
        <v>126092.81</v>
      </c>
      <c r="AF983" t="s">
        <v>67039</v>
      </c>
      <c r="AG983" s="284">
        <v>14723.87</v>
      </c>
      <c r="AI983" s="276" t="s">
        <v>55845</v>
      </c>
      <c r="AJ983" s="277">
        <v>97007</v>
      </c>
      <c r="AL983" s="246" t="s">
        <v>57225</v>
      </c>
      <c r="AM983" s="247">
        <v>1470.58</v>
      </c>
      <c r="AO983" s="226" t="s">
        <v>34535</v>
      </c>
      <c r="AP983" s="227">
        <v>6600</v>
      </c>
      <c r="AR983" s="207" t="s">
        <v>13068</v>
      </c>
      <c r="AS983" s="208">
        <v>22499.62</v>
      </c>
      <c r="AT983" s="93"/>
      <c r="AU983" s="199" t="s">
        <v>13420</v>
      </c>
      <c r="AV983" s="200">
        <v>161880.98000000001</v>
      </c>
      <c r="BA983" t="s">
        <v>9966</v>
      </c>
      <c r="BB983" s="284">
        <v>2635552.35</v>
      </c>
      <c r="BD983" s="272" t="s">
        <v>40001</v>
      </c>
      <c r="BE983" s="273">
        <v>32242.07</v>
      </c>
      <c r="BG983" s="244" t="s">
        <v>37871</v>
      </c>
      <c r="BH983" s="245">
        <v>40265.599999999999</v>
      </c>
      <c r="BJ983" s="230" t="s">
        <v>10845</v>
      </c>
      <c r="BK983" s="231">
        <v>33548.46</v>
      </c>
      <c r="BM983" s="209" t="s">
        <v>11257</v>
      </c>
      <c r="BN983" s="210">
        <v>5689</v>
      </c>
    </row>
    <row r="984" spans="9:66" x14ac:dyDescent="0.55000000000000004">
      <c r="I984" s="282" t="s">
        <v>39800</v>
      </c>
      <c r="J984" s="282"/>
      <c r="K984" s="283">
        <v>67693.38</v>
      </c>
      <c r="M984" s="242" t="s">
        <v>37088</v>
      </c>
      <c r="N984" s="242"/>
      <c r="O984" s="243">
        <v>125479.26</v>
      </c>
      <c r="Q984" s="224" t="s">
        <v>5065</v>
      </c>
      <c r="R984" s="224"/>
      <c r="S984" s="225">
        <v>39063.800000000003</v>
      </c>
      <c r="U984" s="203" t="s">
        <v>1414</v>
      </c>
      <c r="V984" s="203"/>
      <c r="W984" s="204">
        <v>45094.96</v>
      </c>
      <c r="AF984" t="s">
        <v>70385</v>
      </c>
      <c r="AG984">
        <v>812.98</v>
      </c>
      <c r="AI984" s="276" t="s">
        <v>49671</v>
      </c>
      <c r="AJ984" s="277">
        <v>4497.13</v>
      </c>
      <c r="AL984" s="246" t="s">
        <v>34536</v>
      </c>
      <c r="AM984" s="247">
        <v>19372.62</v>
      </c>
      <c r="AO984" s="226" t="s">
        <v>34536</v>
      </c>
      <c r="AP984" s="227">
        <v>10020</v>
      </c>
      <c r="AR984" s="207" t="s">
        <v>15578</v>
      </c>
      <c r="AS984" s="208">
        <v>4640.6499999999996</v>
      </c>
      <c r="AT984" s="93"/>
      <c r="AU984" s="199" t="s">
        <v>13421</v>
      </c>
      <c r="AV984" s="200">
        <v>42981.73</v>
      </c>
      <c r="BA984" t="s">
        <v>9968</v>
      </c>
      <c r="BB984" s="284">
        <v>2634359.0299999998</v>
      </c>
      <c r="BD984" s="272" t="s">
        <v>40002</v>
      </c>
      <c r="BE984" s="273">
        <v>67693.38</v>
      </c>
      <c r="BG984" s="244" t="s">
        <v>37877</v>
      </c>
      <c r="BH984" s="245">
        <v>125479.26</v>
      </c>
      <c r="BJ984" s="230" t="s">
        <v>10847</v>
      </c>
      <c r="BK984" s="231">
        <v>39063.800000000003</v>
      </c>
      <c r="BM984" s="209" t="s">
        <v>9807</v>
      </c>
      <c r="BN984" s="210">
        <v>108613</v>
      </c>
    </row>
    <row r="985" spans="9:66" x14ac:dyDescent="0.55000000000000004">
      <c r="I985" s="282" t="s">
        <v>39801</v>
      </c>
      <c r="J985" s="282"/>
      <c r="K985" s="283">
        <v>5911.55</v>
      </c>
      <c r="M985" s="242" t="s">
        <v>37089</v>
      </c>
      <c r="N985" s="242"/>
      <c r="O985" s="243">
        <v>1928.17</v>
      </c>
      <c r="Q985" s="224" t="s">
        <v>5145</v>
      </c>
      <c r="R985" s="224"/>
      <c r="S985" s="225">
        <v>354.49</v>
      </c>
      <c r="U985" s="203" t="s">
        <v>352</v>
      </c>
      <c r="V985" s="203"/>
      <c r="W985" s="204">
        <v>70546</v>
      </c>
      <c r="AF985" t="s">
        <v>67040</v>
      </c>
      <c r="AG985" s="284">
        <v>1188.49</v>
      </c>
      <c r="AI985" s="276" t="s">
        <v>63622</v>
      </c>
      <c r="AJ985" s="277">
        <v>98549.93</v>
      </c>
      <c r="AL985" s="246" t="s">
        <v>15542</v>
      </c>
      <c r="AM985" s="247">
        <v>120.31</v>
      </c>
      <c r="AO985" s="226" t="s">
        <v>15542</v>
      </c>
      <c r="AP985" s="227">
        <v>6282.16</v>
      </c>
      <c r="AR985" s="207" t="s">
        <v>15579</v>
      </c>
      <c r="AS985" s="208">
        <v>439742.41</v>
      </c>
      <c r="AT985" s="93"/>
      <c r="AU985" s="199" t="s">
        <v>13422</v>
      </c>
      <c r="AV985" s="200">
        <v>103541.89</v>
      </c>
      <c r="BA985" t="s">
        <v>9969</v>
      </c>
      <c r="BB985" s="284">
        <v>485239.53</v>
      </c>
      <c r="BD985" s="272" t="s">
        <v>40003</v>
      </c>
      <c r="BE985" s="273">
        <v>5911.55</v>
      </c>
      <c r="BG985" s="244" t="s">
        <v>37884</v>
      </c>
      <c r="BH985" s="245">
        <v>1928.17</v>
      </c>
      <c r="BJ985" s="230" t="s">
        <v>10848</v>
      </c>
      <c r="BK985" s="231">
        <v>354.49</v>
      </c>
      <c r="BM985" s="209" t="s">
        <v>6661</v>
      </c>
      <c r="BN985" s="210">
        <v>162426.03</v>
      </c>
    </row>
    <row r="986" spans="9:66" x14ac:dyDescent="0.55000000000000004">
      <c r="I986" s="282" t="s">
        <v>39802</v>
      </c>
      <c r="J986" s="282"/>
      <c r="K986" s="283">
        <v>7986.59</v>
      </c>
      <c r="M986" s="242" t="s">
        <v>37090</v>
      </c>
      <c r="N986" s="242"/>
      <c r="O986" s="243">
        <v>61107.56</v>
      </c>
      <c r="Q986" s="224" t="s">
        <v>5146</v>
      </c>
      <c r="R986" s="224"/>
      <c r="S986" s="225">
        <v>503.66</v>
      </c>
      <c r="U986" s="203" t="s">
        <v>353</v>
      </c>
      <c r="V986" s="203"/>
      <c r="W986" s="204">
        <v>-48165.599999999999</v>
      </c>
      <c r="AF986" t="s">
        <v>67041</v>
      </c>
      <c r="AG986" s="284">
        <v>3199.5</v>
      </c>
      <c r="AI986" s="276" t="s">
        <v>58947</v>
      </c>
      <c r="AJ986" s="277">
        <v>3140</v>
      </c>
      <c r="AL986" s="246" t="s">
        <v>38859</v>
      </c>
      <c r="AM986" s="247">
        <v>10722.22</v>
      </c>
      <c r="AO986" s="226" t="s">
        <v>42160</v>
      </c>
      <c r="AP986" s="227">
        <v>1600</v>
      </c>
      <c r="AR986" s="207" t="s">
        <v>15580</v>
      </c>
      <c r="AS986" s="208">
        <v>2068.71</v>
      </c>
      <c r="AT986" s="93"/>
      <c r="AU986" s="199" t="s">
        <v>13423</v>
      </c>
      <c r="AV986" s="200">
        <v>94883.06</v>
      </c>
      <c r="BA986" t="s">
        <v>9970</v>
      </c>
      <c r="BB986" s="284">
        <v>1176399.07</v>
      </c>
      <c r="BD986" s="272" t="s">
        <v>40004</v>
      </c>
      <c r="BE986" s="273">
        <v>7986.59</v>
      </c>
      <c r="BG986" s="244" t="s">
        <v>37889</v>
      </c>
      <c r="BH986" s="245">
        <v>61107.56</v>
      </c>
      <c r="BJ986" s="230" t="s">
        <v>10849</v>
      </c>
      <c r="BK986" s="231">
        <v>503.66</v>
      </c>
      <c r="BM986" s="209" t="s">
        <v>7327</v>
      </c>
      <c r="BN986" s="210">
        <v>276354</v>
      </c>
    </row>
    <row r="987" spans="9:66" x14ac:dyDescent="0.55000000000000004">
      <c r="I987" s="282" t="s">
        <v>39803</v>
      </c>
      <c r="J987" s="282"/>
      <c r="K987" s="283">
        <v>14949.86</v>
      </c>
      <c r="M987" s="242" t="s">
        <v>37091</v>
      </c>
      <c r="N987" s="242"/>
      <c r="O987" s="243">
        <v>253599.69</v>
      </c>
      <c r="Q987" s="224" t="s">
        <v>5066</v>
      </c>
      <c r="R987" s="224"/>
      <c r="S987" s="225">
        <v>142921</v>
      </c>
      <c r="U987" s="203" t="s">
        <v>354</v>
      </c>
      <c r="V987" s="203"/>
      <c r="W987" s="204">
        <v>663589</v>
      </c>
      <c r="AF987" t="s">
        <v>71270</v>
      </c>
      <c r="AG987" s="284">
        <v>5360.22</v>
      </c>
      <c r="AI987" s="276" t="s">
        <v>58948</v>
      </c>
      <c r="AJ987" s="277">
        <v>1955.88</v>
      </c>
      <c r="AL987" s="246" t="s">
        <v>36004</v>
      </c>
      <c r="AM987" s="247">
        <v>45012.42</v>
      </c>
      <c r="AO987" s="226" t="s">
        <v>36003</v>
      </c>
      <c r="AP987" s="227">
        <v>546.91</v>
      </c>
      <c r="AR987" s="207" t="s">
        <v>15581</v>
      </c>
      <c r="AS987" s="208">
        <v>41222</v>
      </c>
      <c r="AT987" s="93"/>
      <c r="AU987" s="199" t="s">
        <v>31933</v>
      </c>
      <c r="AV987" s="200">
        <v>469180.74</v>
      </c>
      <c r="BA987" t="s">
        <v>9973</v>
      </c>
      <c r="BB987" s="284">
        <v>5001643.6500000004</v>
      </c>
      <c r="BD987" s="272" t="s">
        <v>40005</v>
      </c>
      <c r="BE987" s="273">
        <v>14949.86</v>
      </c>
      <c r="BG987" s="244" t="s">
        <v>37895</v>
      </c>
      <c r="BH987" s="245">
        <v>253599.69</v>
      </c>
      <c r="BJ987" s="230" t="s">
        <v>10850</v>
      </c>
      <c r="BK987" s="231">
        <v>142921</v>
      </c>
      <c r="BM987" s="209" t="s">
        <v>7590</v>
      </c>
      <c r="BN987" s="210">
        <v>26957.25</v>
      </c>
    </row>
    <row r="988" spans="9:66" x14ac:dyDescent="0.55000000000000004">
      <c r="I988" s="282" t="s">
        <v>39804</v>
      </c>
      <c r="J988" s="282"/>
      <c r="K988" s="283">
        <v>67692.990000000005</v>
      </c>
      <c r="M988" s="242" t="s">
        <v>37092</v>
      </c>
      <c r="N988" s="242"/>
      <c r="O988" s="243">
        <v>301248.92</v>
      </c>
      <c r="Q988" s="224" t="s">
        <v>5067</v>
      </c>
      <c r="R988" s="224"/>
      <c r="S988" s="225">
        <v>23021</v>
      </c>
      <c r="U988" s="203" t="s">
        <v>1415</v>
      </c>
      <c r="V988" s="203"/>
      <c r="W988" s="204">
        <v>680076</v>
      </c>
      <c r="AF988" t="s">
        <v>70386</v>
      </c>
      <c r="AG988" s="284">
        <v>3102.63</v>
      </c>
      <c r="AI988" s="276" t="s">
        <v>58949</v>
      </c>
      <c r="AJ988" s="277">
        <v>195344.33</v>
      </c>
      <c r="AL988" s="246" t="s">
        <v>57226</v>
      </c>
      <c r="AM988" s="247">
        <v>9757.26</v>
      </c>
      <c r="AO988" s="226" t="s">
        <v>38859</v>
      </c>
      <c r="AP988" s="227">
        <v>24966.400000000001</v>
      </c>
      <c r="AR988" s="207" t="s">
        <v>15582</v>
      </c>
      <c r="AS988" s="208">
        <v>85500</v>
      </c>
      <c r="AT988" s="93"/>
      <c r="AU988" s="199" t="s">
        <v>31934</v>
      </c>
      <c r="AV988" s="200">
        <v>157611.63</v>
      </c>
      <c r="BA988" t="s">
        <v>9976</v>
      </c>
      <c r="BB988" s="284">
        <v>179007.63</v>
      </c>
      <c r="BD988" s="272" t="s">
        <v>40006</v>
      </c>
      <c r="BE988" s="273">
        <v>67692.990000000005</v>
      </c>
      <c r="BG988" s="244" t="s">
        <v>37904</v>
      </c>
      <c r="BH988" s="245">
        <v>301248.92</v>
      </c>
      <c r="BJ988" s="230" t="s">
        <v>10851</v>
      </c>
      <c r="BK988" s="231">
        <v>23021</v>
      </c>
      <c r="BM988" s="209" t="s">
        <v>7740</v>
      </c>
      <c r="BN988" s="210">
        <v>19747</v>
      </c>
    </row>
    <row r="989" spans="9:66" x14ac:dyDescent="0.55000000000000004">
      <c r="I989" s="282" t="s">
        <v>39805</v>
      </c>
      <c r="J989" s="282"/>
      <c r="K989" s="283">
        <v>238816.09</v>
      </c>
      <c r="M989" s="242" t="s">
        <v>37093</v>
      </c>
      <c r="N989" s="242"/>
      <c r="O989" s="243">
        <v>103330.88</v>
      </c>
      <c r="Q989" s="224" t="s">
        <v>5147</v>
      </c>
      <c r="R989" s="224"/>
      <c r="S989" s="225">
        <v>2616</v>
      </c>
      <c r="U989" s="203" t="s">
        <v>355</v>
      </c>
      <c r="V989" s="203"/>
      <c r="W989" s="204">
        <v>39402.980000000003</v>
      </c>
      <c r="AF989" t="s">
        <v>69851</v>
      </c>
      <c r="AG989">
        <v>227.48</v>
      </c>
      <c r="AI989" s="276" t="s">
        <v>16200</v>
      </c>
      <c r="AJ989" s="277">
        <v>60763.42</v>
      </c>
      <c r="AL989" s="246" t="s">
        <v>49623</v>
      </c>
      <c r="AM989" s="247">
        <v>38796.629999999997</v>
      </c>
      <c r="AO989" s="226" t="s">
        <v>36004</v>
      </c>
      <c r="AP989" s="227">
        <v>4334.71</v>
      </c>
      <c r="AR989" s="207" t="s">
        <v>15583</v>
      </c>
      <c r="AS989" s="208">
        <v>18700</v>
      </c>
      <c r="AT989" s="93"/>
      <c r="AU989" s="199" t="s">
        <v>31935</v>
      </c>
      <c r="AV989" s="200">
        <v>46004.45</v>
      </c>
      <c r="BA989" t="s">
        <v>9977</v>
      </c>
      <c r="BB989" s="284">
        <v>4868232.6500000004</v>
      </c>
      <c r="BD989" s="272" t="s">
        <v>40007</v>
      </c>
      <c r="BE989" s="273">
        <v>238816.09</v>
      </c>
      <c r="BG989" s="244" t="s">
        <v>37909</v>
      </c>
      <c r="BH989" s="245">
        <v>103330.88</v>
      </c>
      <c r="BJ989" s="230" t="s">
        <v>10852</v>
      </c>
      <c r="BK989" s="231">
        <v>2616</v>
      </c>
      <c r="BM989" s="209" t="s">
        <v>8033</v>
      </c>
      <c r="BN989" s="210">
        <v>6178.2</v>
      </c>
    </row>
    <row r="990" spans="9:66" x14ac:dyDescent="0.55000000000000004">
      <c r="I990" s="282" t="s">
        <v>39806</v>
      </c>
      <c r="J990" s="282"/>
      <c r="K990" s="283">
        <v>57607.8</v>
      </c>
      <c r="M990" s="242" t="s">
        <v>37094</v>
      </c>
      <c r="N990" s="242"/>
      <c r="O990" s="243">
        <v>37017.480000000003</v>
      </c>
      <c r="Q990" s="224" t="s">
        <v>5148</v>
      </c>
      <c r="R990" s="224"/>
      <c r="S990" s="225">
        <v>6060</v>
      </c>
      <c r="U990" s="203" t="s">
        <v>356</v>
      </c>
      <c r="V990" s="203"/>
      <c r="W990" s="204">
        <v>272216</v>
      </c>
      <c r="AF990" t="s">
        <v>71271</v>
      </c>
      <c r="AG990">
        <v>621.91999999999996</v>
      </c>
      <c r="AI990" s="276" t="s">
        <v>47812</v>
      </c>
      <c r="AJ990" s="277">
        <v>199361.94</v>
      </c>
      <c r="AL990" s="246" t="s">
        <v>47745</v>
      </c>
      <c r="AM990" s="247">
        <v>3112.59</v>
      </c>
      <c r="AO990" s="226" t="s">
        <v>36005</v>
      </c>
      <c r="AP990" s="227">
        <v>5407.51</v>
      </c>
      <c r="AR990" s="207" t="s">
        <v>15584</v>
      </c>
      <c r="AS990" s="208">
        <v>255.81</v>
      </c>
      <c r="AT990" s="93"/>
      <c r="AU990" s="199" t="s">
        <v>31936</v>
      </c>
      <c r="AV990" s="200">
        <v>102008.67</v>
      </c>
      <c r="BA990" t="s">
        <v>9978</v>
      </c>
      <c r="BB990" s="284">
        <v>474243.42</v>
      </c>
      <c r="BD990" s="272" t="s">
        <v>40008</v>
      </c>
      <c r="BE990" s="273">
        <v>57607.8</v>
      </c>
      <c r="BG990" s="244" t="s">
        <v>37916</v>
      </c>
      <c r="BH990" s="245">
        <v>37017.480000000003</v>
      </c>
      <c r="BJ990" s="230" t="s">
        <v>10853</v>
      </c>
      <c r="BK990" s="231">
        <v>6060</v>
      </c>
      <c r="BM990" s="209" t="s">
        <v>8192</v>
      </c>
      <c r="BN990" s="210">
        <v>15558</v>
      </c>
    </row>
    <row r="991" spans="9:66" x14ac:dyDescent="0.55000000000000004">
      <c r="I991" s="282" t="s">
        <v>39807</v>
      </c>
      <c r="J991" s="282"/>
      <c r="K991" s="283">
        <v>97316.04</v>
      </c>
      <c r="M991" s="242" t="s">
        <v>37095</v>
      </c>
      <c r="N991" s="242"/>
      <c r="O991" s="243">
        <v>59291.19</v>
      </c>
      <c r="Q991" s="224" t="s">
        <v>5150</v>
      </c>
      <c r="R991" s="224"/>
      <c r="S991" s="225">
        <v>523</v>
      </c>
      <c r="U991" s="203" t="s">
        <v>357</v>
      </c>
      <c r="V991" s="203"/>
      <c r="W991" s="204">
        <v>842779</v>
      </c>
      <c r="AF991" t="s">
        <v>64030</v>
      </c>
      <c r="AG991">
        <v>790.45</v>
      </c>
      <c r="AI991" s="276" t="s">
        <v>47813</v>
      </c>
      <c r="AJ991" s="277">
        <v>61533.8</v>
      </c>
      <c r="AL991" s="246" t="s">
        <v>57227</v>
      </c>
      <c r="AM991" s="247">
        <v>5203.0600000000004</v>
      </c>
      <c r="AO991" s="226" t="s">
        <v>46662</v>
      </c>
      <c r="AP991" s="227">
        <v>15810</v>
      </c>
      <c r="AR991" s="207" t="s">
        <v>15585</v>
      </c>
      <c r="AS991" s="208">
        <v>1893.02</v>
      </c>
      <c r="AT991" s="93"/>
      <c r="AU991" s="199" t="s">
        <v>31937</v>
      </c>
      <c r="AV991" s="200">
        <v>82553.06</v>
      </c>
      <c r="BA991" t="s">
        <v>9980</v>
      </c>
      <c r="BB991" s="284">
        <v>9959046.5600000005</v>
      </c>
      <c r="BD991" s="272" t="s">
        <v>40009</v>
      </c>
      <c r="BE991" s="273">
        <v>97316.04</v>
      </c>
      <c r="BG991" s="244" t="s">
        <v>37924</v>
      </c>
      <c r="BH991" s="245">
        <v>59291.19</v>
      </c>
      <c r="BJ991" s="230" t="s">
        <v>10855</v>
      </c>
      <c r="BK991" s="231">
        <v>523</v>
      </c>
      <c r="BM991" s="209" t="s">
        <v>8296</v>
      </c>
      <c r="BN991" s="210">
        <v>142962.96</v>
      </c>
    </row>
    <row r="992" spans="9:66" x14ac:dyDescent="0.55000000000000004">
      <c r="I992" s="282" t="s">
        <v>39809</v>
      </c>
      <c r="J992" s="282"/>
      <c r="K992" s="283">
        <v>266110.81</v>
      </c>
      <c r="M992" s="242" t="s">
        <v>37096</v>
      </c>
      <c r="N992" s="242"/>
      <c r="O992" s="243">
        <v>623609.54</v>
      </c>
      <c r="Q992" s="224" t="s">
        <v>5068</v>
      </c>
      <c r="R992" s="224"/>
      <c r="S992" s="225">
        <v>71839.55</v>
      </c>
      <c r="U992" s="203" t="s">
        <v>1416</v>
      </c>
      <c r="V992" s="203"/>
      <c r="W992" s="204">
        <v>361809.88</v>
      </c>
      <c r="AF992" t="s">
        <v>58840</v>
      </c>
      <c r="AG992" s="284">
        <v>2801.1</v>
      </c>
      <c r="AI992" s="276" t="s">
        <v>33168</v>
      </c>
      <c r="AJ992" s="277">
        <v>80874.3</v>
      </c>
      <c r="AL992" s="246" t="s">
        <v>57228</v>
      </c>
      <c r="AM992" s="247">
        <v>2812.44</v>
      </c>
      <c r="AO992" s="226" t="s">
        <v>49623</v>
      </c>
      <c r="AP992" s="227">
        <v>30737.79</v>
      </c>
      <c r="AR992" s="207" t="s">
        <v>15586</v>
      </c>
      <c r="AS992" s="208">
        <v>11443.35</v>
      </c>
      <c r="AT992" s="93"/>
      <c r="AU992" s="199" t="s">
        <v>31938</v>
      </c>
      <c r="AV992" s="200">
        <v>12.44</v>
      </c>
      <c r="BA992" t="s">
        <v>9981</v>
      </c>
      <c r="BB992" s="284">
        <v>27145389.859999999</v>
      </c>
      <c r="BD992" s="272" t="s">
        <v>40011</v>
      </c>
      <c r="BE992" s="273">
        <v>266110.81</v>
      </c>
      <c r="BG992" s="244" t="s">
        <v>37931</v>
      </c>
      <c r="BH992" s="245">
        <v>623609.54</v>
      </c>
      <c r="BJ992" s="230" t="s">
        <v>10856</v>
      </c>
      <c r="BK992" s="231">
        <v>71839.55</v>
      </c>
      <c r="BM992" s="209" t="s">
        <v>8517</v>
      </c>
      <c r="BN992" s="210">
        <v>42319.57</v>
      </c>
    </row>
    <row r="993" spans="9:66" x14ac:dyDescent="0.55000000000000004">
      <c r="I993" s="282" t="s">
        <v>65524</v>
      </c>
      <c r="J993" s="282"/>
      <c r="K993" s="283">
        <v>7031.35</v>
      </c>
      <c r="M993" s="242" t="s">
        <v>37097</v>
      </c>
      <c r="N993" s="242"/>
      <c r="O993" s="243">
        <v>120117.28</v>
      </c>
      <c r="Q993" s="224" t="s">
        <v>5069</v>
      </c>
      <c r="R993" s="224"/>
      <c r="S993" s="225">
        <v>151127</v>
      </c>
      <c r="U993" s="203" t="s">
        <v>4035</v>
      </c>
      <c r="V993" s="203"/>
      <c r="W993" s="204">
        <v>22943</v>
      </c>
      <c r="AF993" t="s">
        <v>71272</v>
      </c>
      <c r="AG993" s="284">
        <v>2491.5</v>
      </c>
      <c r="AI993" s="276" t="s">
        <v>61293</v>
      </c>
      <c r="AJ993" s="277">
        <v>7574.94</v>
      </c>
      <c r="AL993" s="246" t="s">
        <v>57229</v>
      </c>
      <c r="AM993" s="247">
        <v>2734.63</v>
      </c>
      <c r="AO993" s="226" t="s">
        <v>47745</v>
      </c>
      <c r="AP993" s="227">
        <v>25051.35</v>
      </c>
      <c r="AR993" s="207" t="s">
        <v>15587</v>
      </c>
      <c r="AS993" s="208">
        <v>16628.3</v>
      </c>
      <c r="AT993" s="93"/>
      <c r="AU993" s="199" t="s">
        <v>13424</v>
      </c>
      <c r="AV993" s="200">
        <v>129540.94</v>
      </c>
      <c r="BA993" t="s">
        <v>9984</v>
      </c>
      <c r="BB993" s="284">
        <v>3591768.5</v>
      </c>
      <c r="BD993" s="272" t="s">
        <v>40012</v>
      </c>
      <c r="BE993" s="273">
        <v>7031.35</v>
      </c>
      <c r="BG993" s="244" t="s">
        <v>37936</v>
      </c>
      <c r="BH993" s="245">
        <v>120117.28</v>
      </c>
      <c r="BJ993" s="230" t="s">
        <v>10858</v>
      </c>
      <c r="BK993" s="231">
        <v>151127</v>
      </c>
      <c r="BM993" s="209" t="s">
        <v>8679</v>
      </c>
      <c r="BN993" s="210">
        <v>15884.4</v>
      </c>
    </row>
    <row r="994" spans="9:66" x14ac:dyDescent="0.55000000000000004">
      <c r="I994" s="282" t="s">
        <v>39810</v>
      </c>
      <c r="J994" s="282"/>
      <c r="K994" s="283">
        <v>9987.5</v>
      </c>
      <c r="M994" s="242" t="s">
        <v>37098</v>
      </c>
      <c r="N994" s="242"/>
      <c r="O994" s="243">
        <v>23620</v>
      </c>
      <c r="Q994" s="224" t="s">
        <v>5071</v>
      </c>
      <c r="R994" s="224"/>
      <c r="S994" s="225">
        <v>102435.53</v>
      </c>
      <c r="U994" s="203" t="s">
        <v>1417</v>
      </c>
      <c r="V994" s="203"/>
      <c r="W994" s="204">
        <v>14300</v>
      </c>
      <c r="AF994" t="s">
        <v>59493</v>
      </c>
      <c r="AG994" s="284">
        <v>17750</v>
      </c>
      <c r="AI994" s="276" t="s">
        <v>44455</v>
      </c>
      <c r="AJ994" s="277">
        <v>41487.72</v>
      </c>
      <c r="AL994" s="246" t="s">
        <v>47746</v>
      </c>
      <c r="AM994" s="247">
        <v>7527.66</v>
      </c>
      <c r="AO994" s="226" t="s">
        <v>47746</v>
      </c>
      <c r="AP994" s="227">
        <v>30633.57</v>
      </c>
      <c r="AR994" s="207" t="s">
        <v>15588</v>
      </c>
      <c r="AS994" s="208">
        <v>1334.9</v>
      </c>
      <c r="AT994" s="93"/>
      <c r="AU994" s="199" t="s">
        <v>13425</v>
      </c>
      <c r="AV994" s="200">
        <v>748171.54</v>
      </c>
      <c r="BA994" t="s">
        <v>9987</v>
      </c>
      <c r="BB994" s="284">
        <v>9271559.9399999995</v>
      </c>
      <c r="BD994" s="272" t="s">
        <v>40013</v>
      </c>
      <c r="BE994" s="273">
        <v>9987.5</v>
      </c>
      <c r="BG994" s="244" t="s">
        <v>37942</v>
      </c>
      <c r="BH994" s="245">
        <v>23620</v>
      </c>
      <c r="BJ994" s="230" t="s">
        <v>10861</v>
      </c>
      <c r="BK994" s="231">
        <v>102435.53</v>
      </c>
      <c r="BM994" s="209" t="s">
        <v>8919</v>
      </c>
      <c r="BN994" s="210">
        <v>111436.94</v>
      </c>
    </row>
    <row r="995" spans="9:66" x14ac:dyDescent="0.55000000000000004">
      <c r="I995" s="282" t="s">
        <v>39811</v>
      </c>
      <c r="J995" s="282"/>
      <c r="K995" s="283">
        <v>147.41999999999999</v>
      </c>
      <c r="M995" s="242" t="s">
        <v>37099</v>
      </c>
      <c r="N995" s="242"/>
      <c r="O995" s="243">
        <v>11841</v>
      </c>
      <c r="Q995" s="224" t="s">
        <v>5072</v>
      </c>
      <c r="R995" s="224"/>
      <c r="S995" s="225">
        <v>652.41</v>
      </c>
      <c r="U995" s="203" t="s">
        <v>4036</v>
      </c>
      <c r="V995" s="203"/>
      <c r="W995" s="204">
        <v>11820.5</v>
      </c>
      <c r="AF995" t="s">
        <v>71273</v>
      </c>
      <c r="AG995" s="284">
        <v>1800</v>
      </c>
      <c r="AI995" s="276" t="s">
        <v>54853</v>
      </c>
      <c r="AJ995" s="277">
        <v>142.5</v>
      </c>
      <c r="AL995" s="246" t="s">
        <v>57230</v>
      </c>
      <c r="AM995" s="247">
        <v>7362.61</v>
      </c>
      <c r="AO995" s="226" t="s">
        <v>44383</v>
      </c>
      <c r="AP995" s="227">
        <v>22674.79</v>
      </c>
      <c r="AR995" s="207" t="s">
        <v>15589</v>
      </c>
      <c r="AS995" s="208">
        <v>8697.17</v>
      </c>
      <c r="AT995" s="93"/>
      <c r="AU995" s="199" t="s">
        <v>13426</v>
      </c>
      <c r="AV995" s="200">
        <v>319492.61</v>
      </c>
      <c r="BA995" t="s">
        <v>9989</v>
      </c>
      <c r="BB995" s="284">
        <v>3019791.08</v>
      </c>
      <c r="BD995" s="272" t="s">
        <v>40014</v>
      </c>
      <c r="BE995" s="273">
        <v>147.41999999999999</v>
      </c>
      <c r="BG995" s="244" t="s">
        <v>37950</v>
      </c>
      <c r="BH995" s="245">
        <v>11841</v>
      </c>
      <c r="BJ995" s="230" t="s">
        <v>10862</v>
      </c>
      <c r="BK995" s="231">
        <v>652.41</v>
      </c>
      <c r="BM995" s="209" t="s">
        <v>9259</v>
      </c>
      <c r="BN995" s="210">
        <v>805687.97</v>
      </c>
    </row>
    <row r="996" spans="9:66" x14ac:dyDescent="0.55000000000000004">
      <c r="I996" s="282" t="s">
        <v>39812</v>
      </c>
      <c r="J996" s="282"/>
      <c r="K996" s="283">
        <v>407083.1</v>
      </c>
      <c r="M996" s="242" t="s">
        <v>37100</v>
      </c>
      <c r="N996" s="242"/>
      <c r="O996" s="243">
        <v>151812.29999999999</v>
      </c>
      <c r="Q996" s="224" t="s">
        <v>5073</v>
      </c>
      <c r="R996" s="224"/>
      <c r="S996" s="225">
        <v>17550.25</v>
      </c>
      <c r="U996" s="203" t="s">
        <v>358</v>
      </c>
      <c r="V996" s="203"/>
      <c r="W996" s="204">
        <v>219257</v>
      </c>
      <c r="AF996" t="s">
        <v>71274</v>
      </c>
      <c r="AG996">
        <v>137.69999999999999</v>
      </c>
      <c r="AI996" s="276" t="s">
        <v>16203</v>
      </c>
      <c r="AJ996" s="277">
        <v>459.43</v>
      </c>
      <c r="AL996" s="246" t="s">
        <v>57231</v>
      </c>
      <c r="AM996" s="247">
        <v>2748.64</v>
      </c>
      <c r="AO996" s="226" t="s">
        <v>44384</v>
      </c>
      <c r="AP996" s="227">
        <v>8345.9500000000007</v>
      </c>
      <c r="AR996" s="207" t="s">
        <v>15590</v>
      </c>
      <c r="AS996" s="208">
        <v>4155.33</v>
      </c>
      <c r="AT996" s="93"/>
      <c r="AU996" s="199" t="s">
        <v>13427</v>
      </c>
      <c r="AV996" s="200">
        <v>88986.18</v>
      </c>
      <c r="BA996" t="s">
        <v>9992</v>
      </c>
      <c r="BB996" s="284">
        <v>879673.96</v>
      </c>
      <c r="BD996" s="272" t="s">
        <v>40015</v>
      </c>
      <c r="BE996" s="273">
        <v>407083.1</v>
      </c>
      <c r="BG996" s="244" t="s">
        <v>37953</v>
      </c>
      <c r="BH996" s="245">
        <v>151812.29999999999</v>
      </c>
      <c r="BJ996" s="230" t="s">
        <v>10863</v>
      </c>
      <c r="BK996" s="231">
        <v>17550.25</v>
      </c>
      <c r="BM996" s="209" t="s">
        <v>9649</v>
      </c>
      <c r="BN996" s="210">
        <v>40473.51</v>
      </c>
    </row>
    <row r="997" spans="9:66" x14ac:dyDescent="0.55000000000000004">
      <c r="I997" s="282" t="s">
        <v>39813</v>
      </c>
      <c r="J997" s="282"/>
      <c r="K997" s="283">
        <v>13691.77</v>
      </c>
      <c r="M997" s="242" t="s">
        <v>37101</v>
      </c>
      <c r="N997" s="242"/>
      <c r="O997" s="243">
        <v>45081.29</v>
      </c>
      <c r="Q997" s="224" t="s">
        <v>5074</v>
      </c>
      <c r="R997" s="224"/>
      <c r="S997" s="225">
        <v>25964</v>
      </c>
      <c r="U997" s="203" t="s">
        <v>1418</v>
      </c>
      <c r="V997" s="203"/>
      <c r="W997" s="204">
        <v>20625.310000000001</v>
      </c>
      <c r="AF997" t="s">
        <v>71275</v>
      </c>
      <c r="AG997">
        <v>432.72</v>
      </c>
      <c r="AI997" s="276" t="s">
        <v>16204</v>
      </c>
      <c r="AJ997" s="277">
        <v>56051.4</v>
      </c>
      <c r="AL997" s="246" t="s">
        <v>57232</v>
      </c>
      <c r="AM997" s="247">
        <v>91764.02</v>
      </c>
      <c r="AO997" s="226" t="s">
        <v>51605</v>
      </c>
      <c r="AP997" s="227">
        <v>325.94</v>
      </c>
      <c r="AR997" s="207" t="s">
        <v>15591</v>
      </c>
      <c r="AS997" s="208">
        <v>38688.35</v>
      </c>
      <c r="AT997" s="93"/>
      <c r="AU997" s="199" t="s">
        <v>13428</v>
      </c>
      <c r="AV997" s="200">
        <v>205550.56</v>
      </c>
      <c r="BA997" t="s">
        <v>9993</v>
      </c>
      <c r="BB997" s="284">
        <v>2290712.91</v>
      </c>
      <c r="BD997" s="272" t="s">
        <v>40016</v>
      </c>
      <c r="BE997" s="273">
        <v>13691.77</v>
      </c>
      <c r="BG997" s="244" t="s">
        <v>37958</v>
      </c>
      <c r="BH997" s="245">
        <v>45081.29</v>
      </c>
      <c r="BJ997" s="230" t="s">
        <v>10864</v>
      </c>
      <c r="BK997" s="231">
        <v>25964</v>
      </c>
      <c r="BM997" s="209" t="s">
        <v>11508</v>
      </c>
      <c r="BN997" s="210">
        <v>307293.23</v>
      </c>
    </row>
    <row r="998" spans="9:66" x14ac:dyDescent="0.55000000000000004">
      <c r="I998" s="282" t="s">
        <v>39814</v>
      </c>
      <c r="J998" s="282"/>
      <c r="K998" s="283">
        <v>15714.85</v>
      </c>
      <c r="M998" s="242" t="s">
        <v>37102</v>
      </c>
      <c r="N998" s="242"/>
      <c r="O998" s="243">
        <v>221763</v>
      </c>
      <c r="Q998" s="224" t="s">
        <v>5075</v>
      </c>
      <c r="R998" s="224"/>
      <c r="S998" s="225">
        <v>50463.49</v>
      </c>
      <c r="U998" s="203" t="s">
        <v>360</v>
      </c>
      <c r="V998" s="203"/>
      <c r="W998" s="204">
        <v>109041</v>
      </c>
      <c r="AF998" t="s">
        <v>70388</v>
      </c>
      <c r="AG998">
        <v>424.24</v>
      </c>
      <c r="AI998" s="276" t="s">
        <v>33169</v>
      </c>
      <c r="AJ998" s="277">
        <v>76.97</v>
      </c>
      <c r="AL998" s="246" t="s">
        <v>44384</v>
      </c>
      <c r="AM998" s="247">
        <v>18.8</v>
      </c>
      <c r="AO998" s="226" t="s">
        <v>49624</v>
      </c>
      <c r="AP998" s="227">
        <v>2672.46</v>
      </c>
      <c r="AR998" s="207" t="s">
        <v>15592</v>
      </c>
      <c r="AS998" s="208">
        <v>6667.1</v>
      </c>
      <c r="AT998" s="93"/>
      <c r="AU998" s="199" t="s">
        <v>13429</v>
      </c>
      <c r="AV998" s="200">
        <v>177436.12</v>
      </c>
      <c r="BA998" t="s">
        <v>9994</v>
      </c>
      <c r="BB998" s="284">
        <v>4806883.63</v>
      </c>
      <c r="BD998" s="272" t="s">
        <v>40017</v>
      </c>
      <c r="BE998" s="273">
        <v>15714.85</v>
      </c>
      <c r="BG998" s="244" t="s">
        <v>37963</v>
      </c>
      <c r="BH998" s="245">
        <v>221763</v>
      </c>
      <c r="BJ998" s="230" t="s">
        <v>10865</v>
      </c>
      <c r="BK998" s="231">
        <v>50463.49</v>
      </c>
      <c r="BM998" s="209" t="s">
        <v>11853</v>
      </c>
      <c r="BN998" s="210">
        <v>66185.740000000005</v>
      </c>
    </row>
    <row r="999" spans="9:66" x14ac:dyDescent="0.55000000000000004">
      <c r="I999" s="282" t="s">
        <v>39815</v>
      </c>
      <c r="J999" s="282"/>
      <c r="K999" s="283">
        <v>8572.52</v>
      </c>
      <c r="M999" s="242" t="s">
        <v>37103</v>
      </c>
      <c r="N999" s="242"/>
      <c r="O999" s="243">
        <v>5693</v>
      </c>
      <c r="Q999" s="224" t="s">
        <v>5076</v>
      </c>
      <c r="R999" s="224"/>
      <c r="S999" s="225">
        <v>23700.240000000002</v>
      </c>
      <c r="U999" s="203" t="s">
        <v>361</v>
      </c>
      <c r="V999" s="203"/>
      <c r="W999" s="204">
        <v>676211.47</v>
      </c>
      <c r="AF999" t="s">
        <v>66508</v>
      </c>
      <c r="AG999">
        <v>470.13</v>
      </c>
      <c r="AI999" s="276" t="s">
        <v>33170</v>
      </c>
      <c r="AJ999" s="277">
        <v>2981795.95</v>
      </c>
      <c r="AL999" s="246" t="s">
        <v>61779</v>
      </c>
      <c r="AM999" s="247">
        <v>3642.55</v>
      </c>
      <c r="AO999" s="226" t="s">
        <v>49625</v>
      </c>
      <c r="AP999" s="227">
        <v>16319.2</v>
      </c>
      <c r="AR999" s="207" t="s">
        <v>15593</v>
      </c>
      <c r="AS999" s="208">
        <v>18769.28</v>
      </c>
      <c r="AT999" s="93"/>
      <c r="AU999" s="199" t="s">
        <v>31939</v>
      </c>
      <c r="AV999" s="200">
        <v>12.44</v>
      </c>
      <c r="BA999" t="s">
        <v>9995</v>
      </c>
      <c r="BB999" s="284">
        <v>1889972.65</v>
      </c>
      <c r="BD999" s="272" t="s">
        <v>40018</v>
      </c>
      <c r="BE999" s="273">
        <v>8572.52</v>
      </c>
      <c r="BG999" s="244" t="s">
        <v>37969</v>
      </c>
      <c r="BH999" s="245">
        <v>5693</v>
      </c>
      <c r="BJ999" s="230" t="s">
        <v>10866</v>
      </c>
      <c r="BK999" s="231">
        <v>23700.240000000002</v>
      </c>
      <c r="BM999" s="209" t="s">
        <v>9808</v>
      </c>
      <c r="BN999" s="210">
        <v>2039464.8</v>
      </c>
    </row>
    <row r="1000" spans="9:66" x14ac:dyDescent="0.55000000000000004">
      <c r="I1000" s="282" t="s">
        <v>39816</v>
      </c>
      <c r="J1000" s="282"/>
      <c r="K1000" s="283">
        <v>474.53</v>
      </c>
      <c r="M1000" s="242" t="s">
        <v>37104</v>
      </c>
      <c r="N1000" s="242"/>
      <c r="O1000" s="243">
        <v>373006.5</v>
      </c>
      <c r="Q1000" s="224" t="s">
        <v>5078</v>
      </c>
      <c r="R1000" s="224"/>
      <c r="S1000" s="225">
        <v>50870.63</v>
      </c>
      <c r="U1000" s="203" t="s">
        <v>362</v>
      </c>
      <c r="V1000" s="203"/>
      <c r="W1000" s="204">
        <v>174509.03</v>
      </c>
      <c r="AF1000" t="s">
        <v>61302</v>
      </c>
      <c r="AG1000" s="284">
        <v>368194.32</v>
      </c>
      <c r="AI1000" s="276" t="s">
        <v>51698</v>
      </c>
      <c r="AJ1000" s="277">
        <v>-124506.8</v>
      </c>
      <c r="AL1000" s="246" t="s">
        <v>61277</v>
      </c>
      <c r="AM1000" s="247">
        <v>565.59</v>
      </c>
      <c r="AO1000" s="226" t="s">
        <v>44385</v>
      </c>
      <c r="AP1000" s="227">
        <v>53996.97</v>
      </c>
      <c r="AR1000" s="207" t="s">
        <v>15594</v>
      </c>
      <c r="AS1000" s="208">
        <v>200721.39</v>
      </c>
      <c r="AT1000" s="93"/>
      <c r="AU1000" s="199" t="s">
        <v>31940</v>
      </c>
      <c r="AV1000" s="200">
        <v>12146.58</v>
      </c>
      <c r="BA1000" t="s">
        <v>9997</v>
      </c>
      <c r="BB1000" s="284">
        <v>326378.65000000002</v>
      </c>
      <c r="BD1000" s="272" t="s">
        <v>40019</v>
      </c>
      <c r="BE1000" s="273">
        <v>474.53</v>
      </c>
      <c r="BG1000" s="244" t="s">
        <v>37974</v>
      </c>
      <c r="BH1000" s="245">
        <v>373006.5</v>
      </c>
      <c r="BJ1000" s="230" t="s">
        <v>10868</v>
      </c>
      <c r="BK1000" s="231">
        <v>50870.63</v>
      </c>
      <c r="BM1000" s="209" t="s">
        <v>6662</v>
      </c>
      <c r="BN1000" s="210">
        <v>581000.29</v>
      </c>
    </row>
    <row r="1001" spans="9:66" x14ac:dyDescent="0.55000000000000004">
      <c r="I1001" s="282" t="s">
        <v>39817</v>
      </c>
      <c r="J1001" s="282"/>
      <c r="K1001" s="283">
        <v>47850.68</v>
      </c>
      <c r="M1001" s="242" t="s">
        <v>37105</v>
      </c>
      <c r="N1001" s="242"/>
      <c r="O1001" s="243">
        <v>115.78</v>
      </c>
      <c r="Q1001" s="224" t="s">
        <v>5153</v>
      </c>
      <c r="R1001" s="224"/>
      <c r="S1001" s="225">
        <v>1593</v>
      </c>
      <c r="U1001" s="203" t="s">
        <v>363</v>
      </c>
      <c r="V1001" s="203"/>
      <c r="W1001" s="204">
        <v>70992</v>
      </c>
      <c r="AF1001" t="s">
        <v>16645</v>
      </c>
      <c r="AG1001" s="284">
        <v>4012.54</v>
      </c>
      <c r="AI1001" s="276" t="s">
        <v>54855</v>
      </c>
      <c r="AJ1001" s="277">
        <v>10923.42</v>
      </c>
      <c r="AL1001" s="246" t="s">
        <v>61278</v>
      </c>
      <c r="AM1001" s="247">
        <v>43.26</v>
      </c>
      <c r="AO1001" s="226" t="s">
        <v>44386</v>
      </c>
      <c r="AP1001" s="227">
        <v>5000</v>
      </c>
      <c r="AR1001" s="207" t="s">
        <v>15595</v>
      </c>
      <c r="AS1001" s="208">
        <v>25147</v>
      </c>
      <c r="AT1001" s="93"/>
      <c r="AU1001" s="199" t="s">
        <v>31941</v>
      </c>
      <c r="AV1001" s="200">
        <v>4755.42</v>
      </c>
      <c r="BA1001" t="s">
        <v>9998</v>
      </c>
      <c r="BB1001" s="284">
        <v>1738658.2</v>
      </c>
      <c r="BD1001" s="272" t="s">
        <v>40020</v>
      </c>
      <c r="BE1001" s="273">
        <v>47850.68</v>
      </c>
      <c r="BG1001" s="244" t="s">
        <v>37979</v>
      </c>
      <c r="BH1001" s="245">
        <v>115.78</v>
      </c>
      <c r="BJ1001" s="230" t="s">
        <v>10869</v>
      </c>
      <c r="BK1001" s="231">
        <v>1593</v>
      </c>
      <c r="BM1001" s="209" t="s">
        <v>7081</v>
      </c>
      <c r="BN1001" s="210">
        <v>10916.78</v>
      </c>
    </row>
    <row r="1002" spans="9:66" x14ac:dyDescent="0.55000000000000004">
      <c r="I1002" s="282" t="s">
        <v>39818</v>
      </c>
      <c r="J1002" s="282"/>
      <c r="K1002" s="283">
        <v>21363.72</v>
      </c>
      <c r="M1002" s="242" t="s">
        <v>37106</v>
      </c>
      <c r="N1002" s="242"/>
      <c r="O1002" s="243">
        <v>29862.06</v>
      </c>
      <c r="Q1002" s="224" t="s">
        <v>5154</v>
      </c>
      <c r="R1002" s="224"/>
      <c r="S1002" s="225">
        <v>807</v>
      </c>
      <c r="U1002" s="203" t="s">
        <v>364</v>
      </c>
      <c r="V1002" s="203"/>
      <c r="W1002" s="204">
        <v>467289</v>
      </c>
      <c r="AF1002" t="s">
        <v>67072</v>
      </c>
      <c r="AG1002" s="284">
        <v>107532</v>
      </c>
      <c r="AI1002" s="276" t="s">
        <v>48698</v>
      </c>
      <c r="AJ1002" s="277">
        <v>4317</v>
      </c>
      <c r="AL1002" s="246" t="s">
        <v>15555</v>
      </c>
      <c r="AM1002" s="247">
        <v>439</v>
      </c>
      <c r="AO1002" s="226" t="s">
        <v>44387</v>
      </c>
      <c r="AP1002" s="227">
        <v>382.5</v>
      </c>
      <c r="AR1002" s="207" t="s">
        <v>15596</v>
      </c>
      <c r="AS1002" s="208">
        <v>470786.23</v>
      </c>
      <c r="AT1002" s="93"/>
      <c r="AU1002" s="199" t="s">
        <v>19017</v>
      </c>
      <c r="AV1002" s="200">
        <v>12146.58</v>
      </c>
      <c r="BA1002" t="s">
        <v>9999</v>
      </c>
      <c r="BB1002" s="284">
        <v>31197.94</v>
      </c>
      <c r="BD1002" s="272" t="s">
        <v>40021</v>
      </c>
      <c r="BE1002" s="273">
        <v>21363.72</v>
      </c>
      <c r="BG1002" s="244" t="s">
        <v>37984</v>
      </c>
      <c r="BH1002" s="245">
        <v>29862.06</v>
      </c>
      <c r="BJ1002" s="230" t="s">
        <v>10870</v>
      </c>
      <c r="BK1002" s="231">
        <v>807</v>
      </c>
      <c r="BM1002" s="209" t="s">
        <v>7328</v>
      </c>
      <c r="BN1002" s="210">
        <v>127478.61</v>
      </c>
    </row>
    <row r="1003" spans="9:66" x14ac:dyDescent="0.55000000000000004">
      <c r="I1003" s="282" t="s">
        <v>39819</v>
      </c>
      <c r="J1003" s="282"/>
      <c r="K1003" s="283">
        <v>31011.439999999999</v>
      </c>
      <c r="M1003" s="242" t="s">
        <v>37107</v>
      </c>
      <c r="N1003" s="242"/>
      <c r="O1003" s="243">
        <v>25237.37</v>
      </c>
      <c r="Q1003" s="224" t="s">
        <v>5079</v>
      </c>
      <c r="R1003" s="224"/>
      <c r="S1003" s="225">
        <v>22252.799999999999</v>
      </c>
      <c r="U1003" s="203" t="s">
        <v>365</v>
      </c>
      <c r="V1003" s="203"/>
      <c r="W1003" s="204">
        <v>147769.22</v>
      </c>
      <c r="AF1003" t="s">
        <v>16646</v>
      </c>
      <c r="AG1003" s="284">
        <v>1281.25</v>
      </c>
      <c r="AI1003" s="276" t="s">
        <v>66987</v>
      </c>
      <c r="AJ1003" s="277">
        <v>389049.12</v>
      </c>
      <c r="AL1003" s="246" t="s">
        <v>57233</v>
      </c>
      <c r="AM1003" s="247">
        <v>3885</v>
      </c>
      <c r="AO1003" s="226" t="s">
        <v>42161</v>
      </c>
      <c r="AP1003" s="227">
        <v>3496</v>
      </c>
      <c r="AR1003" s="207" t="s">
        <v>15597</v>
      </c>
      <c r="AS1003" s="208">
        <v>63094.77</v>
      </c>
      <c r="AT1003" s="93"/>
      <c r="AU1003" s="199" t="s">
        <v>19018</v>
      </c>
      <c r="AV1003" s="200">
        <v>4755.42</v>
      </c>
      <c r="BA1003" t="s">
        <v>10000</v>
      </c>
      <c r="BB1003" s="284">
        <v>240970.64</v>
      </c>
      <c r="BD1003" s="272" t="s">
        <v>40022</v>
      </c>
      <c r="BE1003" s="273">
        <v>31011.439999999999</v>
      </c>
      <c r="BG1003" s="244" t="s">
        <v>37989</v>
      </c>
      <c r="BH1003" s="245">
        <v>25237.37</v>
      </c>
      <c r="BJ1003" s="230" t="s">
        <v>10871</v>
      </c>
      <c r="BK1003" s="231">
        <v>22252.799999999999</v>
      </c>
      <c r="BM1003" s="209" t="s">
        <v>7591</v>
      </c>
      <c r="BN1003" s="210">
        <v>532821.32999999996</v>
      </c>
    </row>
    <row r="1004" spans="9:66" x14ac:dyDescent="0.55000000000000004">
      <c r="I1004" s="282" t="s">
        <v>39820</v>
      </c>
      <c r="J1004" s="282"/>
      <c r="K1004" s="283">
        <v>12234.09</v>
      </c>
      <c r="M1004" s="242" t="s">
        <v>37108</v>
      </c>
      <c r="N1004" s="242"/>
      <c r="O1004" s="243">
        <v>56194.12</v>
      </c>
      <c r="Q1004" s="224" t="s">
        <v>5155</v>
      </c>
      <c r="R1004" s="224"/>
      <c r="S1004" s="225">
        <v>338.09</v>
      </c>
      <c r="U1004" s="203" t="s">
        <v>1419</v>
      </c>
      <c r="V1004" s="203"/>
      <c r="W1004" s="204">
        <v>7715</v>
      </c>
      <c r="AF1004" t="s">
        <v>57282</v>
      </c>
      <c r="AG1004" s="284">
        <v>2693.75</v>
      </c>
      <c r="AI1004" s="276" t="s">
        <v>47814</v>
      </c>
      <c r="AJ1004" s="277">
        <v>7440.98</v>
      </c>
      <c r="AL1004" s="246" t="s">
        <v>57234</v>
      </c>
      <c r="AM1004" s="247">
        <v>2767</v>
      </c>
      <c r="AO1004" s="226" t="s">
        <v>15552</v>
      </c>
      <c r="AP1004" s="227">
        <v>1602</v>
      </c>
      <c r="AR1004" s="207" t="s">
        <v>15598</v>
      </c>
      <c r="AS1004" s="208">
        <v>37285</v>
      </c>
      <c r="AT1004" s="93"/>
      <c r="AU1004" s="199" t="s">
        <v>31942</v>
      </c>
      <c r="AV1004" s="200">
        <v>4095</v>
      </c>
      <c r="BA1004" t="s">
        <v>10002</v>
      </c>
      <c r="BB1004" s="284">
        <v>1777169.43</v>
      </c>
      <c r="BD1004" s="272" t="s">
        <v>40023</v>
      </c>
      <c r="BE1004" s="273">
        <v>12234.09</v>
      </c>
      <c r="BG1004" s="244" t="s">
        <v>37997</v>
      </c>
      <c r="BH1004" s="245">
        <v>56194.12</v>
      </c>
      <c r="BJ1004" s="230" t="s">
        <v>10872</v>
      </c>
      <c r="BK1004" s="231">
        <v>338.09</v>
      </c>
      <c r="BM1004" s="209" t="s">
        <v>7741</v>
      </c>
      <c r="BN1004" s="210">
        <v>153.80000000000001</v>
      </c>
    </row>
    <row r="1005" spans="9:66" x14ac:dyDescent="0.55000000000000004">
      <c r="I1005" s="282" t="s">
        <v>39822</v>
      </c>
      <c r="J1005" s="282"/>
      <c r="K1005" s="283">
        <v>31326.6</v>
      </c>
      <c r="M1005" s="242" t="s">
        <v>37109</v>
      </c>
      <c r="N1005" s="242"/>
      <c r="O1005" s="243">
        <v>51755.24</v>
      </c>
      <c r="Q1005" s="224" t="s">
        <v>5080</v>
      </c>
      <c r="R1005" s="224"/>
      <c r="S1005" s="225">
        <v>78158.350000000006</v>
      </c>
      <c r="U1005" s="203" t="s">
        <v>1420</v>
      </c>
      <c r="V1005" s="203"/>
      <c r="W1005" s="204">
        <v>63212.89</v>
      </c>
      <c r="AF1005" t="s">
        <v>33203</v>
      </c>
      <c r="AG1005">
        <v>500</v>
      </c>
      <c r="AI1005" s="276" t="s">
        <v>66988</v>
      </c>
      <c r="AJ1005" s="277">
        <v>114.99</v>
      </c>
      <c r="AL1005" s="246" t="s">
        <v>57235</v>
      </c>
      <c r="AM1005" s="247">
        <v>1568.31</v>
      </c>
      <c r="AO1005" s="226" t="s">
        <v>15554</v>
      </c>
      <c r="AP1005" s="227">
        <v>1091</v>
      </c>
      <c r="AR1005" s="207" t="s">
        <v>15599</v>
      </c>
      <c r="AS1005" s="208">
        <v>121624.11</v>
      </c>
      <c r="AT1005" s="93"/>
      <c r="AU1005" s="199" t="s">
        <v>31943</v>
      </c>
      <c r="AV1005" s="200">
        <v>4839.58</v>
      </c>
      <c r="BA1005" t="s">
        <v>10004</v>
      </c>
      <c r="BB1005" s="284">
        <v>293145.92</v>
      </c>
      <c r="BD1005" s="272" t="s">
        <v>40025</v>
      </c>
      <c r="BE1005" s="273">
        <v>31326.6</v>
      </c>
      <c r="BG1005" s="244" t="s">
        <v>38004</v>
      </c>
      <c r="BH1005" s="245">
        <v>51755.24</v>
      </c>
      <c r="BJ1005" s="230" t="s">
        <v>10873</v>
      </c>
      <c r="BK1005" s="231">
        <v>78158.350000000006</v>
      </c>
      <c r="BM1005" s="209" t="s">
        <v>7961</v>
      </c>
      <c r="BN1005" s="210">
        <v>7559.72</v>
      </c>
    </row>
    <row r="1006" spans="9:66" x14ac:dyDescent="0.55000000000000004">
      <c r="I1006" s="282" t="s">
        <v>39823</v>
      </c>
      <c r="J1006" s="282"/>
      <c r="K1006" s="283">
        <v>140457.81</v>
      </c>
      <c r="M1006" s="242" t="s">
        <v>37110</v>
      </c>
      <c r="N1006" s="242"/>
      <c r="O1006" s="243">
        <v>298595.74</v>
      </c>
      <c r="Q1006" s="224" t="s">
        <v>5081</v>
      </c>
      <c r="R1006" s="224"/>
      <c r="S1006" s="225">
        <v>8813.59</v>
      </c>
      <c r="U1006" s="203" t="s">
        <v>366</v>
      </c>
      <c r="V1006" s="203"/>
      <c r="W1006" s="204">
        <v>23543</v>
      </c>
      <c r="AF1006" t="s">
        <v>67074</v>
      </c>
      <c r="AG1006" s="284">
        <v>1384.83</v>
      </c>
      <c r="AI1006" s="276" t="s">
        <v>66989</v>
      </c>
      <c r="AJ1006" s="277">
        <v>58500</v>
      </c>
      <c r="AL1006" s="246" t="s">
        <v>57236</v>
      </c>
      <c r="AM1006" s="247">
        <v>11703.04</v>
      </c>
      <c r="AO1006" s="226" t="s">
        <v>42162</v>
      </c>
      <c r="AP1006" s="227">
        <v>101500</v>
      </c>
      <c r="AR1006" s="207" t="s">
        <v>15600</v>
      </c>
      <c r="AS1006" s="208">
        <v>685745.96</v>
      </c>
      <c r="AT1006" s="93"/>
      <c r="AU1006" s="199" t="s">
        <v>31944</v>
      </c>
      <c r="AV1006" s="200">
        <v>51.4</v>
      </c>
      <c r="BA1006" t="s">
        <v>10006</v>
      </c>
      <c r="BB1006" s="284">
        <v>287549.34000000003</v>
      </c>
      <c r="BD1006" s="272" t="s">
        <v>40026</v>
      </c>
      <c r="BE1006" s="273">
        <v>140457.81</v>
      </c>
      <c r="BG1006" s="244" t="s">
        <v>38014</v>
      </c>
      <c r="BH1006" s="245">
        <v>298595.74</v>
      </c>
      <c r="BJ1006" s="230" t="s">
        <v>10874</v>
      </c>
      <c r="BK1006" s="231">
        <v>8813.59</v>
      </c>
      <c r="BM1006" s="209" t="s">
        <v>8034</v>
      </c>
      <c r="BN1006" s="210">
        <v>96643.99</v>
      </c>
    </row>
    <row r="1007" spans="9:66" x14ac:dyDescent="0.55000000000000004">
      <c r="I1007" s="282" t="s">
        <v>39824</v>
      </c>
      <c r="J1007" s="282"/>
      <c r="K1007" s="283">
        <v>16553.84</v>
      </c>
      <c r="M1007" s="242" t="s">
        <v>37111</v>
      </c>
      <c r="N1007" s="242"/>
      <c r="O1007" s="243">
        <v>55.63</v>
      </c>
      <c r="Q1007" s="224" t="s">
        <v>5157</v>
      </c>
      <c r="R1007" s="224"/>
      <c r="S1007" s="225">
        <v>2025.89</v>
      </c>
      <c r="U1007" s="203" t="s">
        <v>368</v>
      </c>
      <c r="V1007" s="203"/>
      <c r="W1007" s="204">
        <v>64396</v>
      </c>
      <c r="AF1007" t="s">
        <v>71276</v>
      </c>
      <c r="AG1007" s="284">
        <v>7050</v>
      </c>
      <c r="AI1007" s="276" t="s">
        <v>66990</v>
      </c>
      <c r="AJ1007" s="277">
        <v>4436.37</v>
      </c>
      <c r="AL1007" s="246" t="s">
        <v>57237</v>
      </c>
      <c r="AM1007" s="247">
        <v>624.24</v>
      </c>
      <c r="AO1007" s="226" t="s">
        <v>44388</v>
      </c>
      <c r="AP1007" s="227">
        <v>7765</v>
      </c>
      <c r="AR1007" s="207" t="s">
        <v>15601</v>
      </c>
      <c r="AS1007" s="208">
        <v>58282.44</v>
      </c>
      <c r="AT1007" s="93"/>
      <c r="AU1007" s="199" t="s">
        <v>31945</v>
      </c>
      <c r="AV1007" s="200">
        <v>1373.89</v>
      </c>
      <c r="BA1007" t="s">
        <v>10007</v>
      </c>
      <c r="BB1007" s="284">
        <v>630134.76</v>
      </c>
      <c r="BD1007" s="272" t="s">
        <v>40027</v>
      </c>
      <c r="BE1007" s="273">
        <v>16553.84</v>
      </c>
      <c r="BG1007" s="244" t="s">
        <v>38021</v>
      </c>
      <c r="BH1007" s="245">
        <v>55.63</v>
      </c>
      <c r="BJ1007" s="230" t="s">
        <v>10876</v>
      </c>
      <c r="BK1007" s="231">
        <v>2025.89</v>
      </c>
      <c r="BM1007" s="209" t="s">
        <v>8193</v>
      </c>
      <c r="BN1007" s="210">
        <v>15390</v>
      </c>
    </row>
    <row r="1008" spans="9:66" x14ac:dyDescent="0.55000000000000004">
      <c r="I1008" s="282" t="s">
        <v>39825</v>
      </c>
      <c r="J1008" s="282"/>
      <c r="K1008" s="283">
        <v>48456.37</v>
      </c>
      <c r="M1008" s="242" t="s">
        <v>37113</v>
      </c>
      <c r="N1008" s="242"/>
      <c r="O1008" s="243">
        <v>70753.22</v>
      </c>
      <c r="Q1008" s="224" t="s">
        <v>5082</v>
      </c>
      <c r="R1008" s="224"/>
      <c r="S1008" s="225">
        <v>35488.31</v>
      </c>
      <c r="U1008" s="203" t="s">
        <v>1421</v>
      </c>
      <c r="V1008" s="203"/>
      <c r="W1008" s="204">
        <v>176732.46</v>
      </c>
      <c r="AF1008" t="s">
        <v>16649</v>
      </c>
      <c r="AG1008" s="284">
        <v>35993.39</v>
      </c>
      <c r="AI1008" s="276" t="s">
        <v>66991</v>
      </c>
      <c r="AJ1008" s="277">
        <v>14675.04</v>
      </c>
      <c r="AL1008" s="246" t="s">
        <v>57238</v>
      </c>
      <c r="AM1008" s="247">
        <v>479.72</v>
      </c>
      <c r="AO1008" s="226" t="s">
        <v>44389</v>
      </c>
      <c r="AP1008" s="227">
        <v>30714.25</v>
      </c>
      <c r="AR1008" s="207" t="s">
        <v>15602</v>
      </c>
      <c r="AS1008" s="208">
        <v>148669.82999999999</v>
      </c>
      <c r="AT1008" s="93"/>
      <c r="AU1008" s="199" t="s">
        <v>31946</v>
      </c>
      <c r="AV1008" s="200">
        <v>59.99</v>
      </c>
      <c r="BA1008" t="s">
        <v>10013</v>
      </c>
      <c r="BB1008" s="284">
        <v>1287701.57</v>
      </c>
      <c r="BD1008" s="272" t="s">
        <v>40028</v>
      </c>
      <c r="BE1008" s="273">
        <v>48456.37</v>
      </c>
      <c r="BG1008" s="244" t="s">
        <v>38034</v>
      </c>
      <c r="BH1008" s="245">
        <v>70753.22</v>
      </c>
      <c r="BJ1008" s="230" t="s">
        <v>10877</v>
      </c>
      <c r="BK1008" s="231">
        <v>35488.31</v>
      </c>
      <c r="BM1008" s="209" t="s">
        <v>8297</v>
      </c>
      <c r="BN1008" s="210">
        <v>43910.32</v>
      </c>
    </row>
    <row r="1009" spans="9:66" x14ac:dyDescent="0.55000000000000004">
      <c r="I1009" s="282" t="s">
        <v>39826</v>
      </c>
      <c r="J1009" s="282"/>
      <c r="K1009" s="283">
        <v>37153.5</v>
      </c>
      <c r="M1009" s="242" t="s">
        <v>37114</v>
      </c>
      <c r="N1009" s="242"/>
      <c r="O1009" s="243">
        <v>1337384.96</v>
      </c>
      <c r="Q1009" s="224" t="s">
        <v>5083</v>
      </c>
      <c r="R1009" s="224"/>
      <c r="S1009" s="225">
        <v>312490</v>
      </c>
      <c r="U1009" s="203" t="s">
        <v>369</v>
      </c>
      <c r="V1009" s="203"/>
      <c r="W1009" s="204">
        <v>282006.39</v>
      </c>
      <c r="AF1009" t="s">
        <v>60226</v>
      </c>
      <c r="AG1009" s="284">
        <v>117477.12</v>
      </c>
      <c r="AI1009" s="276" t="s">
        <v>66992</v>
      </c>
      <c r="AJ1009" s="277">
        <v>5078.71</v>
      </c>
      <c r="AL1009" s="246" t="s">
        <v>57239</v>
      </c>
      <c r="AM1009" s="247">
        <v>6527.62</v>
      </c>
      <c r="AO1009" s="226" t="s">
        <v>48679</v>
      </c>
      <c r="AP1009" s="227">
        <v>11779.4</v>
      </c>
      <c r="AR1009" s="207" t="s">
        <v>15603</v>
      </c>
      <c r="AS1009" s="208">
        <v>135846</v>
      </c>
      <c r="AT1009" s="93"/>
      <c r="AU1009" s="199" t="s">
        <v>31947</v>
      </c>
      <c r="AV1009" s="200">
        <v>1897.14</v>
      </c>
      <c r="BA1009" t="s">
        <v>10016</v>
      </c>
      <c r="BB1009" s="284">
        <v>10274821.77</v>
      </c>
      <c r="BD1009" s="272" t="s">
        <v>40029</v>
      </c>
      <c r="BE1009" s="273">
        <v>37153.5</v>
      </c>
      <c r="BG1009" s="244" t="s">
        <v>38039</v>
      </c>
      <c r="BH1009" s="245">
        <v>1337384.96</v>
      </c>
      <c r="BJ1009" s="230" t="s">
        <v>10878</v>
      </c>
      <c r="BK1009" s="231">
        <v>312490</v>
      </c>
      <c r="BM1009" s="209" t="s">
        <v>8518</v>
      </c>
      <c r="BN1009" s="210">
        <v>1052169.32</v>
      </c>
    </row>
    <row r="1010" spans="9:66" x14ac:dyDescent="0.55000000000000004">
      <c r="I1010" s="282" t="s">
        <v>39827</v>
      </c>
      <c r="J1010" s="282"/>
      <c r="K1010" s="283">
        <v>157.54</v>
      </c>
      <c r="M1010" s="242" t="s">
        <v>37115</v>
      </c>
      <c r="N1010" s="242"/>
      <c r="O1010" s="243">
        <v>16352</v>
      </c>
      <c r="Q1010" s="224" t="s">
        <v>5084</v>
      </c>
      <c r="R1010" s="224"/>
      <c r="S1010" s="225">
        <v>23675</v>
      </c>
      <c r="U1010" s="203" t="s">
        <v>370</v>
      </c>
      <c r="V1010" s="203"/>
      <c r="W1010" s="204">
        <v>1740585.55</v>
      </c>
      <c r="AF1010" t="s">
        <v>61303</v>
      </c>
      <c r="AG1010" s="284">
        <v>131535.29999999999</v>
      </c>
      <c r="AI1010" s="276" t="s">
        <v>70377</v>
      </c>
      <c r="AJ1010" s="277">
        <v>23297.26</v>
      </c>
      <c r="AL1010" s="246" t="s">
        <v>57240</v>
      </c>
      <c r="AM1010" s="247">
        <v>499.38</v>
      </c>
      <c r="AO1010" s="226" t="s">
        <v>47747</v>
      </c>
      <c r="AP1010" s="227">
        <v>11800</v>
      </c>
      <c r="AR1010" s="207" t="s">
        <v>15604</v>
      </c>
      <c r="AS1010" s="208">
        <v>59675.35</v>
      </c>
      <c r="AT1010" s="93"/>
      <c r="AU1010" s="199" t="s">
        <v>19042</v>
      </c>
      <c r="AV1010" s="200">
        <v>4095</v>
      </c>
      <c r="BA1010" t="s">
        <v>10034</v>
      </c>
      <c r="BB1010" s="284">
        <v>760851.51</v>
      </c>
      <c r="BD1010" s="272" t="s">
        <v>40030</v>
      </c>
      <c r="BE1010" s="273">
        <v>157.54</v>
      </c>
      <c r="BG1010" s="244" t="s">
        <v>38043</v>
      </c>
      <c r="BH1010" s="245">
        <v>16352</v>
      </c>
      <c r="BJ1010" s="230" t="s">
        <v>10879</v>
      </c>
      <c r="BK1010" s="231">
        <v>23675</v>
      </c>
      <c r="BM1010" s="209" t="s">
        <v>8680</v>
      </c>
      <c r="BN1010" s="210">
        <v>23395.84</v>
      </c>
    </row>
    <row r="1011" spans="9:66" x14ac:dyDescent="0.55000000000000004">
      <c r="I1011" s="282" t="s">
        <v>39828</v>
      </c>
      <c r="J1011" s="282"/>
      <c r="K1011" s="283">
        <v>437.28</v>
      </c>
      <c r="M1011" s="242" t="s">
        <v>37116</v>
      </c>
      <c r="N1011" s="242"/>
      <c r="O1011" s="243">
        <v>36441.230000000003</v>
      </c>
      <c r="Q1011" s="224" t="s">
        <v>5086</v>
      </c>
      <c r="R1011" s="224"/>
      <c r="S1011" s="225">
        <v>10100.540000000001</v>
      </c>
      <c r="U1011" s="203" t="s">
        <v>373</v>
      </c>
      <c r="V1011" s="203"/>
      <c r="W1011" s="204">
        <v>57145.94</v>
      </c>
      <c r="AF1011" t="s">
        <v>58190</v>
      </c>
      <c r="AG1011" s="284">
        <v>29319.5</v>
      </c>
      <c r="AI1011" s="276" t="s">
        <v>66503</v>
      </c>
      <c r="AJ1011" s="277">
        <v>48636.28</v>
      </c>
      <c r="AL1011" s="246" t="s">
        <v>48679</v>
      </c>
      <c r="AM1011" s="247">
        <v>127517.61</v>
      </c>
      <c r="AO1011" s="226" t="s">
        <v>51606</v>
      </c>
      <c r="AP1011" s="227">
        <v>53568</v>
      </c>
      <c r="AR1011" s="207" t="s">
        <v>15605</v>
      </c>
      <c r="AS1011" s="208">
        <v>25460.3</v>
      </c>
      <c r="AT1011" s="93"/>
      <c r="AU1011" s="199" t="s">
        <v>31948</v>
      </c>
      <c r="AV1011" s="200">
        <v>4839.58</v>
      </c>
      <c r="BA1011" t="s">
        <v>10044</v>
      </c>
      <c r="BB1011" s="284">
        <v>2289552.69</v>
      </c>
      <c r="BD1011" s="272" t="s">
        <v>40031</v>
      </c>
      <c r="BE1011" s="273">
        <v>437.28</v>
      </c>
      <c r="BG1011" s="244" t="s">
        <v>38047</v>
      </c>
      <c r="BH1011" s="245">
        <v>36441.230000000003</v>
      </c>
      <c r="BJ1011" s="230" t="s">
        <v>10881</v>
      </c>
      <c r="BK1011" s="231">
        <v>10100.540000000001</v>
      </c>
      <c r="BM1011" s="209" t="s">
        <v>8920</v>
      </c>
      <c r="BN1011" s="210">
        <v>217371</v>
      </c>
    </row>
    <row r="1012" spans="9:66" x14ac:dyDescent="0.55000000000000004">
      <c r="I1012" s="282" t="s">
        <v>39829</v>
      </c>
      <c r="J1012" s="282"/>
      <c r="K1012" s="283">
        <v>12158.59</v>
      </c>
      <c r="M1012" s="242" t="s">
        <v>37117</v>
      </c>
      <c r="N1012" s="242"/>
      <c r="O1012" s="243">
        <v>9243.93</v>
      </c>
      <c r="Q1012" s="224" t="s">
        <v>5087</v>
      </c>
      <c r="R1012" s="224"/>
      <c r="S1012" s="225">
        <v>32351.67</v>
      </c>
      <c r="U1012" s="203" t="s">
        <v>374</v>
      </c>
      <c r="V1012" s="203"/>
      <c r="W1012" s="204">
        <v>325009.94</v>
      </c>
      <c r="AF1012" t="s">
        <v>34626</v>
      </c>
      <c r="AG1012" s="284">
        <v>19367.7</v>
      </c>
      <c r="AI1012" s="276" t="s">
        <v>66993</v>
      </c>
      <c r="AJ1012" s="277">
        <v>9625.41</v>
      </c>
      <c r="AL1012" s="246" t="s">
        <v>60198</v>
      </c>
      <c r="AM1012" s="247">
        <v>19676.09</v>
      </c>
      <c r="AO1012" s="226" t="s">
        <v>47748</v>
      </c>
      <c r="AP1012" s="227">
        <v>1397.73</v>
      </c>
      <c r="AR1012" s="207" t="s">
        <v>15606</v>
      </c>
      <c r="AS1012" s="208">
        <v>747.32</v>
      </c>
      <c r="AT1012" s="93"/>
      <c r="AU1012" s="199" t="s">
        <v>31949</v>
      </c>
      <c r="AV1012" s="200">
        <v>51.4</v>
      </c>
      <c r="BA1012" t="s">
        <v>10047</v>
      </c>
      <c r="BB1012" s="284">
        <v>5700</v>
      </c>
      <c r="BD1012" s="272" t="s">
        <v>40032</v>
      </c>
      <c r="BE1012" s="273">
        <v>12158.59</v>
      </c>
      <c r="BG1012" s="244" t="s">
        <v>38053</v>
      </c>
      <c r="BH1012" s="245">
        <v>9243.93</v>
      </c>
      <c r="BJ1012" s="230" t="s">
        <v>10883</v>
      </c>
      <c r="BK1012" s="231">
        <v>32351.67</v>
      </c>
      <c r="BM1012" s="209" t="s">
        <v>9161</v>
      </c>
      <c r="BN1012" s="210">
        <v>16405</v>
      </c>
    </row>
    <row r="1013" spans="9:66" x14ac:dyDescent="0.55000000000000004">
      <c r="I1013" s="282" t="s">
        <v>39830</v>
      </c>
      <c r="J1013" s="282"/>
      <c r="K1013" s="283">
        <v>1100207.05</v>
      </c>
      <c r="M1013" s="242" t="s">
        <v>37118</v>
      </c>
      <c r="N1013" s="242"/>
      <c r="O1013" s="243">
        <v>294548.5</v>
      </c>
      <c r="Q1013" s="224" t="s">
        <v>5088</v>
      </c>
      <c r="R1013" s="224"/>
      <c r="S1013" s="225">
        <v>43868.05</v>
      </c>
      <c r="U1013" s="203" t="s">
        <v>375</v>
      </c>
      <c r="V1013" s="203"/>
      <c r="W1013" s="204">
        <v>78583.539999999994</v>
      </c>
      <c r="AF1013" t="s">
        <v>71277</v>
      </c>
      <c r="AG1013" s="284">
        <v>1433.92</v>
      </c>
      <c r="AI1013" s="276" t="s">
        <v>66504</v>
      </c>
      <c r="AJ1013" s="277">
        <v>5475.28</v>
      </c>
      <c r="AL1013" s="246" t="s">
        <v>61279</v>
      </c>
      <c r="AM1013" s="247">
        <v>4057</v>
      </c>
      <c r="AO1013" s="226" t="s">
        <v>47749</v>
      </c>
      <c r="AP1013" s="227">
        <v>314.25</v>
      </c>
      <c r="AR1013" s="207" t="s">
        <v>15607</v>
      </c>
      <c r="AS1013" s="208">
        <v>46048.19</v>
      </c>
      <c r="AT1013" s="93"/>
      <c r="AU1013" s="199" t="s">
        <v>19043</v>
      </c>
      <c r="AV1013" s="200">
        <v>1373.89</v>
      </c>
      <c r="BA1013" t="s">
        <v>10049</v>
      </c>
      <c r="BB1013" s="284">
        <v>18108378.010000002</v>
      </c>
      <c r="BD1013" s="272" t="s">
        <v>40033</v>
      </c>
      <c r="BE1013" s="273">
        <v>1100207.05</v>
      </c>
      <c r="BG1013" s="244" t="s">
        <v>38058</v>
      </c>
      <c r="BH1013" s="245">
        <v>294548.5</v>
      </c>
      <c r="BJ1013" s="230" t="s">
        <v>10884</v>
      </c>
      <c r="BK1013" s="231">
        <v>43868.05</v>
      </c>
      <c r="BM1013" s="209" t="s">
        <v>9260</v>
      </c>
      <c r="BN1013" s="210">
        <v>870433.08</v>
      </c>
    </row>
    <row r="1014" spans="9:66" x14ac:dyDescent="0.55000000000000004">
      <c r="I1014" s="282" t="s">
        <v>39831</v>
      </c>
      <c r="J1014" s="282"/>
      <c r="K1014" s="283">
        <v>8897.36</v>
      </c>
      <c r="M1014" s="242" t="s">
        <v>37119</v>
      </c>
      <c r="N1014" s="242"/>
      <c r="O1014" s="243">
        <v>68288.460000000006</v>
      </c>
      <c r="Q1014" s="224" t="s">
        <v>5089</v>
      </c>
      <c r="R1014" s="224"/>
      <c r="S1014" s="225">
        <v>28560.84</v>
      </c>
      <c r="U1014" s="203" t="s">
        <v>1422</v>
      </c>
      <c r="V1014" s="203"/>
      <c r="W1014" s="204">
        <v>169261.18</v>
      </c>
      <c r="AF1014" t="s">
        <v>51764</v>
      </c>
      <c r="AG1014" s="284">
        <v>127706.68</v>
      </c>
      <c r="AI1014" s="276" t="s">
        <v>69687</v>
      </c>
      <c r="AJ1014" s="277">
        <v>273.81</v>
      </c>
      <c r="AL1014" s="246" t="s">
        <v>58931</v>
      </c>
      <c r="AM1014" s="247">
        <v>48976.19</v>
      </c>
      <c r="AO1014" s="226" t="s">
        <v>36009</v>
      </c>
      <c r="AP1014" s="227">
        <v>3503.22</v>
      </c>
      <c r="AR1014" s="207" t="s">
        <v>15608</v>
      </c>
      <c r="AS1014" s="208">
        <v>32147.37</v>
      </c>
      <c r="AT1014" s="93"/>
      <c r="AU1014" s="199" t="s">
        <v>19044</v>
      </c>
      <c r="AV1014" s="200">
        <v>59.99</v>
      </c>
      <c r="BA1014" t="s">
        <v>10052</v>
      </c>
      <c r="BB1014" s="284">
        <v>5759409.8600000003</v>
      </c>
      <c r="BD1014" s="272" t="s">
        <v>40034</v>
      </c>
      <c r="BE1014" s="273">
        <v>8897.36</v>
      </c>
      <c r="BG1014" s="244" t="s">
        <v>38063</v>
      </c>
      <c r="BH1014" s="245">
        <v>68288.460000000006</v>
      </c>
      <c r="BJ1014" s="230" t="s">
        <v>10885</v>
      </c>
      <c r="BK1014" s="231">
        <v>28560.84</v>
      </c>
      <c r="BM1014" s="209" t="s">
        <v>9509</v>
      </c>
      <c r="BN1014" s="210">
        <v>18319.32</v>
      </c>
    </row>
    <row r="1015" spans="9:66" x14ac:dyDescent="0.55000000000000004">
      <c r="I1015" s="282" t="s">
        <v>39833</v>
      </c>
      <c r="J1015" s="282"/>
      <c r="K1015" s="283">
        <v>2205.19</v>
      </c>
      <c r="M1015" s="242" t="s">
        <v>37120</v>
      </c>
      <c r="N1015" s="242"/>
      <c r="O1015" s="243">
        <v>38898.870000000003</v>
      </c>
      <c r="Q1015" s="224" t="s">
        <v>5159</v>
      </c>
      <c r="R1015" s="224"/>
      <c r="S1015" s="225">
        <v>3314</v>
      </c>
      <c r="U1015" s="203" t="s">
        <v>376</v>
      </c>
      <c r="V1015" s="203"/>
      <c r="W1015" s="204">
        <v>26957.25</v>
      </c>
      <c r="AF1015" t="s">
        <v>34627</v>
      </c>
      <c r="AG1015" s="284">
        <v>286139.78000000003</v>
      </c>
      <c r="AI1015" s="276" t="s">
        <v>66994</v>
      </c>
      <c r="AJ1015" s="277">
        <v>20128.990000000002</v>
      </c>
      <c r="AL1015" s="246" t="s">
        <v>58932</v>
      </c>
      <c r="AM1015" s="247">
        <v>31766.68</v>
      </c>
      <c r="AO1015" s="226" t="s">
        <v>36010</v>
      </c>
      <c r="AP1015" s="227">
        <v>38213</v>
      </c>
      <c r="AR1015" s="207" t="s">
        <v>15609</v>
      </c>
      <c r="AS1015" s="208">
        <v>74108.91</v>
      </c>
      <c r="AT1015" s="93"/>
      <c r="AU1015" s="199" t="s">
        <v>19047</v>
      </c>
      <c r="AV1015" s="200">
        <v>1897.14</v>
      </c>
      <c r="BA1015" t="s">
        <v>10054</v>
      </c>
      <c r="BB1015" s="284">
        <v>9279319.5399999991</v>
      </c>
      <c r="BD1015" s="272" t="s">
        <v>40036</v>
      </c>
      <c r="BE1015" s="273">
        <v>2205.19</v>
      </c>
      <c r="BG1015" s="244" t="s">
        <v>38067</v>
      </c>
      <c r="BH1015" s="245">
        <v>38898.870000000003</v>
      </c>
      <c r="BJ1015" s="230" t="s">
        <v>10886</v>
      </c>
      <c r="BK1015" s="231">
        <v>3314</v>
      </c>
      <c r="BM1015" s="209" t="s">
        <v>10884</v>
      </c>
      <c r="BN1015" s="210">
        <v>3056.75</v>
      </c>
    </row>
    <row r="1016" spans="9:66" x14ac:dyDescent="0.55000000000000004">
      <c r="I1016" s="282" t="s">
        <v>39834</v>
      </c>
      <c r="J1016" s="282"/>
      <c r="K1016" s="283">
        <v>5467.32</v>
      </c>
      <c r="M1016" s="242" t="s">
        <v>37121</v>
      </c>
      <c r="N1016" s="242"/>
      <c r="O1016" s="243">
        <v>56181.67</v>
      </c>
      <c r="Q1016" s="224" t="s">
        <v>5163</v>
      </c>
      <c r="R1016" s="224"/>
      <c r="S1016" s="225">
        <v>8239.99</v>
      </c>
      <c r="U1016" s="203" t="s">
        <v>1423</v>
      </c>
      <c r="V1016" s="203"/>
      <c r="W1016" s="204">
        <v>532821.32999999996</v>
      </c>
      <c r="AF1016" t="s">
        <v>61304</v>
      </c>
      <c r="AG1016" s="284">
        <v>212105.36</v>
      </c>
      <c r="AI1016" s="276" t="s">
        <v>66995</v>
      </c>
      <c r="AJ1016" s="277">
        <v>1560.88</v>
      </c>
      <c r="AL1016" s="246" t="s">
        <v>36009</v>
      </c>
      <c r="AM1016" s="247">
        <v>2315.86</v>
      </c>
      <c r="AO1016" s="226" t="s">
        <v>36011</v>
      </c>
      <c r="AP1016" s="227">
        <v>233345.37</v>
      </c>
      <c r="AR1016" s="207" t="s">
        <v>15610</v>
      </c>
      <c r="AS1016" s="208">
        <v>53028.67</v>
      </c>
      <c r="AT1016" s="93"/>
      <c r="AU1016" s="199" t="s">
        <v>31950</v>
      </c>
      <c r="AV1016" s="200">
        <v>3051.27</v>
      </c>
      <c r="BA1016" t="s">
        <v>10057</v>
      </c>
      <c r="BB1016" s="284">
        <v>1075454.8899999999</v>
      </c>
      <c r="BD1016" s="272" t="s">
        <v>40037</v>
      </c>
      <c r="BE1016" s="273">
        <v>5467.32</v>
      </c>
      <c r="BG1016" s="244" t="s">
        <v>38074</v>
      </c>
      <c r="BH1016" s="245">
        <v>56181.67</v>
      </c>
      <c r="BJ1016" s="230" t="s">
        <v>10890</v>
      </c>
      <c r="BK1016" s="231">
        <v>8239.99</v>
      </c>
      <c r="BM1016" s="209" t="s">
        <v>11509</v>
      </c>
      <c r="BN1016" s="210">
        <v>6960.04</v>
      </c>
    </row>
    <row r="1017" spans="9:66" x14ac:dyDescent="0.55000000000000004">
      <c r="I1017" s="282" t="s">
        <v>39835</v>
      </c>
      <c r="J1017" s="282"/>
      <c r="K1017" s="283">
        <v>2295.75</v>
      </c>
      <c r="M1017" s="242" t="s">
        <v>37122</v>
      </c>
      <c r="N1017" s="242"/>
      <c r="O1017" s="243">
        <v>179846.44</v>
      </c>
      <c r="Q1017" s="224" t="s">
        <v>5165</v>
      </c>
      <c r="R1017" s="224"/>
      <c r="S1017" s="225">
        <v>3226</v>
      </c>
      <c r="U1017" s="203" t="s">
        <v>377</v>
      </c>
      <c r="V1017" s="203"/>
      <c r="W1017" s="204">
        <v>809887</v>
      </c>
      <c r="AF1017" t="s">
        <v>64042</v>
      </c>
      <c r="AG1017" s="284">
        <v>-30211.16</v>
      </c>
      <c r="AI1017" s="276" t="s">
        <v>66996</v>
      </c>
      <c r="AJ1017" s="277">
        <v>5060.72</v>
      </c>
      <c r="AL1017" s="246" t="s">
        <v>36010</v>
      </c>
      <c r="AM1017" s="247">
        <v>27129.93</v>
      </c>
      <c r="AO1017" s="226" t="s">
        <v>44390</v>
      </c>
      <c r="AP1017" s="227">
        <v>44533</v>
      </c>
      <c r="AR1017" s="207" t="s">
        <v>15611</v>
      </c>
      <c r="AS1017" s="208">
        <v>369366.39</v>
      </c>
      <c r="AT1017" s="93"/>
      <c r="AU1017" s="199" t="s">
        <v>31951</v>
      </c>
      <c r="AV1017" s="200">
        <v>371.61</v>
      </c>
      <c r="BA1017" t="s">
        <v>10058</v>
      </c>
      <c r="BB1017" s="284">
        <v>383720.61</v>
      </c>
      <c r="BD1017" s="272" t="s">
        <v>40038</v>
      </c>
      <c r="BE1017" s="273">
        <v>2295.75</v>
      </c>
      <c r="BG1017" s="244" t="s">
        <v>38079</v>
      </c>
      <c r="BH1017" s="245">
        <v>179846.44</v>
      </c>
      <c r="BJ1017" s="230" t="s">
        <v>10892</v>
      </c>
      <c r="BK1017" s="231">
        <v>3226</v>
      </c>
      <c r="BM1017" s="209" t="s">
        <v>11854</v>
      </c>
      <c r="BN1017" s="210">
        <v>1459835.52</v>
      </c>
    </row>
    <row r="1018" spans="9:66" x14ac:dyDescent="0.55000000000000004">
      <c r="I1018" s="282" t="s">
        <v>39836</v>
      </c>
      <c r="J1018" s="282"/>
      <c r="K1018" s="283">
        <v>27899.57</v>
      </c>
      <c r="M1018" s="242" t="s">
        <v>37123</v>
      </c>
      <c r="N1018" s="242"/>
      <c r="O1018" s="243">
        <v>909253.5</v>
      </c>
      <c r="Q1018" s="224" t="s">
        <v>5090</v>
      </c>
      <c r="R1018" s="224"/>
      <c r="S1018" s="225">
        <v>43703.07</v>
      </c>
      <c r="U1018" s="203" t="s">
        <v>1424</v>
      </c>
      <c r="V1018" s="203"/>
      <c r="W1018" s="204">
        <v>6589.68</v>
      </c>
      <c r="AF1018" t="s">
        <v>62546</v>
      </c>
      <c r="AG1018" s="284">
        <v>298162.78999999998</v>
      </c>
      <c r="AI1018" s="276" t="s">
        <v>70378</v>
      </c>
      <c r="AJ1018" s="277">
        <v>5217.97</v>
      </c>
      <c r="AL1018" s="246" t="s">
        <v>61780</v>
      </c>
      <c r="AM1018" s="247">
        <v>36998</v>
      </c>
      <c r="AO1018" s="226" t="s">
        <v>42163</v>
      </c>
      <c r="AP1018" s="227">
        <v>2479112.35</v>
      </c>
      <c r="AR1018" s="207" t="s">
        <v>15612</v>
      </c>
      <c r="AS1018" s="208">
        <v>245768.06</v>
      </c>
      <c r="AT1018" s="93"/>
      <c r="AU1018" s="199" t="s">
        <v>31952</v>
      </c>
      <c r="AV1018" s="200">
        <v>151.76</v>
      </c>
      <c r="BB1018" s="284"/>
      <c r="BD1018" s="272" t="s">
        <v>40039</v>
      </c>
      <c r="BE1018" s="273">
        <v>27899.57</v>
      </c>
      <c r="BG1018" s="244" t="s">
        <v>38084</v>
      </c>
      <c r="BH1018" s="245">
        <v>909253.5</v>
      </c>
      <c r="BJ1018" s="230" t="s">
        <v>10893</v>
      </c>
      <c r="BK1018" s="231">
        <v>43703.07</v>
      </c>
      <c r="BM1018" s="209" t="s">
        <v>9809</v>
      </c>
      <c r="BN1018" s="210">
        <v>5083820.71</v>
      </c>
    </row>
    <row r="1019" spans="9:66" x14ac:dyDescent="0.55000000000000004">
      <c r="I1019" s="282" t="s">
        <v>39837</v>
      </c>
      <c r="J1019" s="282"/>
      <c r="K1019" s="283">
        <v>68007.44</v>
      </c>
      <c r="M1019" s="242" t="s">
        <v>37124</v>
      </c>
      <c r="N1019" s="242"/>
      <c r="O1019" s="243">
        <v>10648.63</v>
      </c>
      <c r="Q1019" s="224" t="s">
        <v>5166</v>
      </c>
      <c r="R1019" s="224"/>
      <c r="S1019" s="225">
        <v>4622</v>
      </c>
      <c r="U1019" s="203" t="s">
        <v>1425</v>
      </c>
      <c r="V1019" s="203"/>
      <c r="W1019" s="204">
        <v>3878.83</v>
      </c>
      <c r="AF1019" t="s">
        <v>58191</v>
      </c>
      <c r="AG1019" s="284">
        <v>24141.52</v>
      </c>
      <c r="AI1019" s="276" t="s">
        <v>70379</v>
      </c>
      <c r="AJ1019" s="277">
        <v>5629.5</v>
      </c>
      <c r="AL1019" s="246" t="s">
        <v>15615</v>
      </c>
      <c r="AM1019" s="247">
        <v>529.20000000000005</v>
      </c>
      <c r="AO1019" s="226" t="s">
        <v>42164</v>
      </c>
      <c r="AP1019" s="227">
        <v>189537.59</v>
      </c>
      <c r="AR1019" s="207" t="s">
        <v>15613</v>
      </c>
      <c r="AS1019" s="208">
        <v>215049.31</v>
      </c>
      <c r="AT1019" s="93"/>
      <c r="AU1019" s="199" t="s">
        <v>31953</v>
      </c>
      <c r="AV1019" s="200">
        <v>2409.36</v>
      </c>
      <c r="BB1019" s="284"/>
      <c r="BD1019" s="272" t="s">
        <v>40040</v>
      </c>
      <c r="BE1019" s="273">
        <v>68007.44</v>
      </c>
      <c r="BG1019" s="244" t="s">
        <v>38098</v>
      </c>
      <c r="BH1019" s="245">
        <v>10648.63</v>
      </c>
      <c r="BJ1019" s="230" t="s">
        <v>10894</v>
      </c>
      <c r="BK1019" s="231">
        <v>4622</v>
      </c>
      <c r="BM1019" s="209" t="s">
        <v>6663</v>
      </c>
      <c r="BN1019" s="210">
        <v>1307429</v>
      </c>
    </row>
    <row r="1020" spans="9:66" x14ac:dyDescent="0.55000000000000004">
      <c r="I1020" s="282" t="s">
        <v>39838</v>
      </c>
      <c r="J1020" s="282"/>
      <c r="K1020" s="283">
        <v>257369.78</v>
      </c>
      <c r="M1020" s="242" t="s">
        <v>37125</v>
      </c>
      <c r="N1020" s="242"/>
      <c r="O1020" s="243">
        <v>104</v>
      </c>
      <c r="Q1020" s="224" t="s">
        <v>5038</v>
      </c>
      <c r="R1020" s="224"/>
      <c r="S1020" s="225">
        <v>205072.51</v>
      </c>
      <c r="U1020" s="203" t="s">
        <v>1426</v>
      </c>
      <c r="V1020" s="203"/>
      <c r="W1020" s="204">
        <v>15019</v>
      </c>
      <c r="AF1020" t="s">
        <v>48720</v>
      </c>
      <c r="AG1020" s="284">
        <v>9216.5</v>
      </c>
      <c r="AI1020" s="276" t="s">
        <v>69934</v>
      </c>
      <c r="AJ1020" s="277">
        <v>167.66</v>
      </c>
      <c r="AL1020" s="246" t="s">
        <v>55819</v>
      </c>
      <c r="AM1020" s="247">
        <v>10120.51</v>
      </c>
      <c r="AO1020" s="226" t="s">
        <v>15599</v>
      </c>
      <c r="AP1020" s="227">
        <v>187604.1</v>
      </c>
      <c r="AR1020" s="207" t="s">
        <v>15614</v>
      </c>
      <c r="AS1020" s="208">
        <v>492569.42</v>
      </c>
      <c r="AT1020" s="93"/>
      <c r="AU1020" s="199" t="s">
        <v>19080</v>
      </c>
      <c r="AV1020" s="200">
        <v>3051.27</v>
      </c>
      <c r="BB1020" s="284"/>
      <c r="BD1020" s="272" t="s">
        <v>40041</v>
      </c>
      <c r="BE1020" s="273">
        <v>257369.78</v>
      </c>
      <c r="BG1020" s="244" t="s">
        <v>38100</v>
      </c>
      <c r="BH1020" s="245">
        <v>104</v>
      </c>
      <c r="BJ1020" s="230" t="s">
        <v>9604</v>
      </c>
      <c r="BK1020" s="231">
        <v>205072.51</v>
      </c>
      <c r="BM1020" s="209" t="s">
        <v>6905</v>
      </c>
      <c r="BN1020" s="210">
        <v>90607</v>
      </c>
    </row>
    <row r="1021" spans="9:66" x14ac:dyDescent="0.55000000000000004">
      <c r="I1021" s="282" t="s">
        <v>39839</v>
      </c>
      <c r="J1021" s="282"/>
      <c r="K1021" s="283">
        <v>9132.67</v>
      </c>
      <c r="M1021" s="242" t="s">
        <v>37126</v>
      </c>
      <c r="N1021" s="242"/>
      <c r="O1021" s="243">
        <v>17292</v>
      </c>
      <c r="Q1021" s="224" t="s">
        <v>5167</v>
      </c>
      <c r="R1021" s="224"/>
      <c r="S1021" s="225">
        <v>3183</v>
      </c>
      <c r="U1021" s="203" t="s">
        <v>1427</v>
      </c>
      <c r="V1021" s="203"/>
      <c r="W1021" s="204">
        <v>13630.08</v>
      </c>
      <c r="AF1021" t="s">
        <v>67081</v>
      </c>
      <c r="AG1021" s="284">
        <v>39366.949999999997</v>
      </c>
      <c r="AI1021" s="276" t="s">
        <v>66997</v>
      </c>
      <c r="AJ1021" s="277">
        <v>53997</v>
      </c>
      <c r="AL1021" s="246" t="s">
        <v>15616</v>
      </c>
      <c r="AM1021" s="247">
        <v>7933.22</v>
      </c>
      <c r="AO1021" s="226" t="s">
        <v>15601</v>
      </c>
      <c r="AP1021" s="227">
        <v>14351.71</v>
      </c>
      <c r="AR1021" s="207" t="s">
        <v>15615</v>
      </c>
      <c r="AS1021" s="208">
        <v>9542.2999999999993</v>
      </c>
      <c r="AT1021" s="93"/>
      <c r="AU1021" s="199" t="s">
        <v>19081</v>
      </c>
      <c r="AV1021" s="200">
        <v>371.61</v>
      </c>
      <c r="BB1021" s="284"/>
      <c r="BD1021" s="272" t="s">
        <v>40042</v>
      </c>
      <c r="BE1021" s="273">
        <v>9132.67</v>
      </c>
      <c r="BG1021" s="244" t="s">
        <v>38105</v>
      </c>
      <c r="BH1021" s="245">
        <v>17292</v>
      </c>
      <c r="BJ1021" s="230" t="s">
        <v>10895</v>
      </c>
      <c r="BK1021" s="231">
        <v>3183</v>
      </c>
      <c r="BM1021" s="209" t="s">
        <v>7082</v>
      </c>
      <c r="BN1021" s="210">
        <v>61641.67</v>
      </c>
    </row>
    <row r="1022" spans="9:66" x14ac:dyDescent="0.55000000000000004">
      <c r="I1022" s="282" t="s">
        <v>39840</v>
      </c>
      <c r="J1022" s="282"/>
      <c r="K1022" s="283">
        <v>266983.7</v>
      </c>
      <c r="M1022" s="242" t="s">
        <v>37127</v>
      </c>
      <c r="N1022" s="242"/>
      <c r="O1022" s="243">
        <v>2091.13</v>
      </c>
      <c r="Q1022" s="224" t="s">
        <v>5168</v>
      </c>
      <c r="R1022" s="224"/>
      <c r="S1022" s="225">
        <v>1221</v>
      </c>
      <c r="U1022" s="203" t="s">
        <v>1428</v>
      </c>
      <c r="V1022" s="203"/>
      <c r="W1022" s="204">
        <v>57397</v>
      </c>
      <c r="AF1022" t="s">
        <v>67082</v>
      </c>
      <c r="AG1022" s="284">
        <v>3011.6</v>
      </c>
      <c r="AI1022" s="276" t="s">
        <v>70380</v>
      </c>
      <c r="AJ1022" s="277">
        <v>20900</v>
      </c>
      <c r="AL1022" s="246" t="s">
        <v>15617</v>
      </c>
      <c r="AM1022" s="247">
        <v>1456.87</v>
      </c>
      <c r="AO1022" s="226" t="s">
        <v>15608</v>
      </c>
      <c r="AP1022" s="227">
        <v>1980.74</v>
      </c>
      <c r="AR1022" s="207" t="s">
        <v>15616</v>
      </c>
      <c r="AS1022" s="208">
        <v>2198.1799999999998</v>
      </c>
      <c r="AT1022" s="93"/>
      <c r="AU1022" s="199" t="s">
        <v>19084</v>
      </c>
      <c r="AV1022" s="200">
        <v>151.76</v>
      </c>
      <c r="BB1022" s="284"/>
      <c r="BD1022" s="272" t="s">
        <v>40043</v>
      </c>
      <c r="BE1022" s="273">
        <v>266983.7</v>
      </c>
      <c r="BG1022" s="244" t="s">
        <v>38109</v>
      </c>
      <c r="BH1022" s="245">
        <v>2091.13</v>
      </c>
      <c r="BJ1022" s="230" t="s">
        <v>10896</v>
      </c>
      <c r="BK1022" s="231">
        <v>1221</v>
      </c>
      <c r="BM1022" s="209" t="s">
        <v>7329</v>
      </c>
      <c r="BN1022" s="210">
        <v>2224577</v>
      </c>
    </row>
    <row r="1023" spans="9:66" x14ac:dyDescent="0.55000000000000004">
      <c r="I1023" s="282" t="s">
        <v>39841</v>
      </c>
      <c r="J1023" s="282"/>
      <c r="K1023" s="283">
        <v>16957.2</v>
      </c>
      <c r="M1023" s="242" t="s">
        <v>37128</v>
      </c>
      <c r="N1023" s="242"/>
      <c r="O1023" s="243">
        <v>2000</v>
      </c>
      <c r="Q1023" s="224" t="s">
        <v>5039</v>
      </c>
      <c r="R1023" s="224"/>
      <c r="S1023" s="225">
        <v>210068.11</v>
      </c>
      <c r="U1023" s="203" t="s">
        <v>378</v>
      </c>
      <c r="V1023" s="203"/>
      <c r="W1023" s="204">
        <v>237581</v>
      </c>
      <c r="AF1023" t="s">
        <v>67083</v>
      </c>
      <c r="AG1023" s="284">
        <v>9463.83</v>
      </c>
      <c r="AI1023" s="276" t="s">
        <v>60206</v>
      </c>
      <c r="AJ1023" s="277">
        <v>12084</v>
      </c>
      <c r="AL1023" s="246" t="s">
        <v>15618</v>
      </c>
      <c r="AM1023" s="247">
        <v>4363.97</v>
      </c>
      <c r="AO1023" s="226" t="s">
        <v>15610</v>
      </c>
      <c r="AP1023" s="227">
        <v>9776.34</v>
      </c>
      <c r="AR1023" s="207" t="s">
        <v>15617</v>
      </c>
      <c r="AS1023" s="208">
        <v>898.17</v>
      </c>
      <c r="AT1023" s="93"/>
      <c r="AU1023" s="199" t="s">
        <v>19087</v>
      </c>
      <c r="AV1023" s="200">
        <v>2409.36</v>
      </c>
      <c r="BB1023" s="284"/>
      <c r="BD1023" s="272" t="s">
        <v>40044</v>
      </c>
      <c r="BE1023" s="273">
        <v>16957.2</v>
      </c>
      <c r="BG1023" s="244" t="s">
        <v>38115</v>
      </c>
      <c r="BH1023" s="245">
        <v>2000</v>
      </c>
      <c r="BJ1023" s="230" t="s">
        <v>9605</v>
      </c>
      <c r="BK1023" s="231">
        <v>210068.11</v>
      </c>
      <c r="BM1023" s="209" t="s">
        <v>7592</v>
      </c>
      <c r="BN1023" s="210">
        <v>809887</v>
      </c>
    </row>
    <row r="1024" spans="9:66" x14ac:dyDescent="0.55000000000000004">
      <c r="I1024" s="282" t="s">
        <v>65525</v>
      </c>
      <c r="J1024" s="282"/>
      <c r="K1024" s="283">
        <v>35969</v>
      </c>
      <c r="M1024" s="242" t="s">
        <v>37129</v>
      </c>
      <c r="N1024" s="242"/>
      <c r="O1024" s="243">
        <v>93794.28</v>
      </c>
      <c r="Q1024" s="224" t="s">
        <v>5040</v>
      </c>
      <c r="R1024" s="224"/>
      <c r="S1024" s="225">
        <v>2575</v>
      </c>
      <c r="U1024" s="203" t="s">
        <v>379</v>
      </c>
      <c r="V1024" s="203"/>
      <c r="W1024" s="204">
        <v>579587.56000000006</v>
      </c>
      <c r="AF1024" t="s">
        <v>67084</v>
      </c>
      <c r="AG1024" s="284">
        <v>1089.4100000000001</v>
      </c>
      <c r="AI1024" s="276" t="s">
        <v>60207</v>
      </c>
      <c r="AJ1024" s="277">
        <v>924.45</v>
      </c>
      <c r="AL1024" s="246" t="s">
        <v>51610</v>
      </c>
      <c r="AM1024" s="247">
        <v>12162.2</v>
      </c>
      <c r="AO1024" s="226" t="s">
        <v>15611</v>
      </c>
      <c r="AP1024" s="227">
        <v>3384.97</v>
      </c>
      <c r="AR1024" s="207" t="s">
        <v>15618</v>
      </c>
      <c r="AS1024" s="208">
        <v>2068.7800000000002</v>
      </c>
      <c r="AT1024" s="93"/>
      <c r="AU1024" s="199" t="s">
        <v>31954</v>
      </c>
      <c r="AV1024" s="200">
        <v>383.92</v>
      </c>
      <c r="BB1024" s="284"/>
      <c r="BD1024" s="272" t="s">
        <v>65258</v>
      </c>
      <c r="BE1024" s="273">
        <v>35969</v>
      </c>
      <c r="BG1024" s="244" t="s">
        <v>38119</v>
      </c>
      <c r="BH1024" s="245">
        <v>93794.28</v>
      </c>
      <c r="BJ1024" s="230" t="s">
        <v>9606</v>
      </c>
      <c r="BK1024" s="231">
        <v>2575</v>
      </c>
      <c r="BM1024" s="209" t="s">
        <v>7742</v>
      </c>
      <c r="BN1024" s="210">
        <v>207604</v>
      </c>
    </row>
    <row r="1025" spans="9:66" x14ac:dyDescent="0.55000000000000004">
      <c r="I1025" s="282" t="s">
        <v>65526</v>
      </c>
      <c r="J1025" s="282"/>
      <c r="K1025" s="283">
        <v>26904.84</v>
      </c>
      <c r="M1025" s="242" t="s">
        <v>37130</v>
      </c>
      <c r="N1025" s="242"/>
      <c r="O1025" s="243">
        <v>217252.25</v>
      </c>
      <c r="Q1025" s="224" t="s">
        <v>5041</v>
      </c>
      <c r="R1025" s="224"/>
      <c r="S1025" s="225">
        <v>6224.43</v>
      </c>
      <c r="U1025" s="203" t="s">
        <v>1429</v>
      </c>
      <c r="V1025" s="203"/>
      <c r="W1025" s="204">
        <v>2083158</v>
      </c>
      <c r="AF1025" t="s">
        <v>69691</v>
      </c>
      <c r="AG1025" s="284">
        <v>5090.63</v>
      </c>
      <c r="AI1025" s="276" t="s">
        <v>60208</v>
      </c>
      <c r="AJ1025" s="277">
        <v>3023.4</v>
      </c>
      <c r="AL1025" s="246" t="s">
        <v>51611</v>
      </c>
      <c r="AM1025" s="247">
        <v>12829.4</v>
      </c>
      <c r="AO1025" s="226" t="s">
        <v>51607</v>
      </c>
      <c r="AP1025" s="227">
        <v>4851.25</v>
      </c>
      <c r="AR1025" s="207" t="s">
        <v>15619</v>
      </c>
      <c r="AS1025" s="208">
        <v>5576.7</v>
      </c>
      <c r="AT1025" s="93"/>
      <c r="AU1025" s="199" t="s">
        <v>31955</v>
      </c>
      <c r="AV1025" s="200">
        <v>11177.54</v>
      </c>
      <c r="BB1025" s="284"/>
      <c r="BD1025" s="272" t="s">
        <v>65259</v>
      </c>
      <c r="BE1025" s="273">
        <v>26904.84</v>
      </c>
      <c r="BG1025" s="244" t="s">
        <v>38126</v>
      </c>
      <c r="BH1025" s="245">
        <v>217252.25</v>
      </c>
      <c r="BJ1025" s="230" t="s">
        <v>9607</v>
      </c>
      <c r="BK1025" s="231">
        <v>6224.43</v>
      </c>
      <c r="BM1025" s="209" t="s">
        <v>7962</v>
      </c>
      <c r="BN1025" s="210">
        <v>41356</v>
      </c>
    </row>
    <row r="1026" spans="9:66" x14ac:dyDescent="0.55000000000000004">
      <c r="I1026" s="282" t="s">
        <v>39842</v>
      </c>
      <c r="J1026" s="282"/>
      <c r="K1026" s="283">
        <v>31623.31</v>
      </c>
      <c r="M1026" s="242" t="s">
        <v>37131</v>
      </c>
      <c r="N1026" s="242"/>
      <c r="O1026" s="243">
        <v>5857.34</v>
      </c>
      <c r="Q1026" s="224" t="s">
        <v>5091</v>
      </c>
      <c r="R1026" s="224"/>
      <c r="S1026" s="225">
        <v>5938.74</v>
      </c>
      <c r="U1026" s="203" t="s">
        <v>384</v>
      </c>
      <c r="V1026" s="203"/>
      <c r="W1026" s="204">
        <v>13029.66</v>
      </c>
      <c r="AF1026" t="s">
        <v>70394</v>
      </c>
      <c r="AG1026" s="284">
        <v>6021.18</v>
      </c>
      <c r="AI1026" s="276" t="s">
        <v>66998</v>
      </c>
      <c r="AJ1026" s="277">
        <v>2848.8</v>
      </c>
      <c r="AL1026" s="246" t="s">
        <v>15624</v>
      </c>
      <c r="AM1026" s="247">
        <v>1911.88</v>
      </c>
      <c r="AO1026" s="226" t="s">
        <v>36013</v>
      </c>
      <c r="AP1026" s="227">
        <v>86418.75</v>
      </c>
      <c r="AR1026" s="207" t="s">
        <v>15620</v>
      </c>
      <c r="AS1026" s="208">
        <v>564</v>
      </c>
      <c r="AT1026" s="93"/>
      <c r="AU1026" s="199" t="s">
        <v>19108</v>
      </c>
      <c r="AV1026" s="200">
        <v>383.92</v>
      </c>
      <c r="BB1026" s="284"/>
      <c r="BD1026" s="272" t="s">
        <v>40045</v>
      </c>
      <c r="BE1026" s="273">
        <v>31623.31</v>
      </c>
      <c r="BG1026" s="244" t="s">
        <v>38134</v>
      </c>
      <c r="BH1026" s="245">
        <v>5857.34</v>
      </c>
      <c r="BJ1026" s="230" t="s">
        <v>10899</v>
      </c>
      <c r="BK1026" s="231">
        <v>5938.74</v>
      </c>
      <c r="BM1026" s="209" t="s">
        <v>8035</v>
      </c>
      <c r="BN1026" s="210">
        <v>9405</v>
      </c>
    </row>
    <row r="1027" spans="9:66" x14ac:dyDescent="0.55000000000000004">
      <c r="I1027" s="282" t="s">
        <v>39843</v>
      </c>
      <c r="J1027" s="282"/>
      <c r="K1027" s="283">
        <v>50327.99</v>
      </c>
      <c r="M1027" s="242" t="s">
        <v>37132</v>
      </c>
      <c r="N1027" s="242"/>
      <c r="O1027" s="243">
        <v>15410</v>
      </c>
      <c r="Q1027" s="224" t="s">
        <v>5171</v>
      </c>
      <c r="R1027" s="224"/>
      <c r="S1027" s="225">
        <v>5361.25</v>
      </c>
      <c r="U1027" s="203" t="s">
        <v>385</v>
      </c>
      <c r="V1027" s="203"/>
      <c r="W1027" s="204">
        <v>156654</v>
      </c>
      <c r="AF1027" t="s">
        <v>66510</v>
      </c>
      <c r="AG1027" s="284">
        <v>1066.6099999999999</v>
      </c>
      <c r="AI1027" s="276" t="s">
        <v>36053</v>
      </c>
      <c r="AJ1027" s="277">
        <v>16485</v>
      </c>
      <c r="AL1027" s="246" t="s">
        <v>15625</v>
      </c>
      <c r="AM1027" s="247">
        <v>6122.93</v>
      </c>
      <c r="AO1027" s="226" t="s">
        <v>15615</v>
      </c>
      <c r="AP1027" s="227">
        <v>21179.040000000001</v>
      </c>
      <c r="AR1027" s="207" t="s">
        <v>15621</v>
      </c>
      <c r="AS1027" s="208">
        <v>469.76</v>
      </c>
      <c r="AT1027" s="93"/>
      <c r="AU1027" s="199" t="s">
        <v>19110</v>
      </c>
      <c r="AV1027" s="200">
        <v>11177.54</v>
      </c>
      <c r="BB1027" s="284"/>
      <c r="BD1027" s="272" t="s">
        <v>40046</v>
      </c>
      <c r="BE1027" s="273">
        <v>50327.99</v>
      </c>
      <c r="BG1027" s="244" t="s">
        <v>38138</v>
      </c>
      <c r="BH1027" s="245">
        <v>15410</v>
      </c>
      <c r="BJ1027" s="230" t="s">
        <v>10900</v>
      </c>
      <c r="BK1027" s="231">
        <v>5361.25</v>
      </c>
      <c r="BM1027" s="209" t="s">
        <v>8194</v>
      </c>
      <c r="BN1027" s="210">
        <v>115192</v>
      </c>
    </row>
    <row r="1028" spans="9:66" x14ac:dyDescent="0.55000000000000004">
      <c r="I1028" s="282" t="s">
        <v>39844</v>
      </c>
      <c r="J1028" s="282"/>
      <c r="K1028" s="283">
        <v>3002.02</v>
      </c>
      <c r="M1028" s="242" t="s">
        <v>37133</v>
      </c>
      <c r="N1028" s="242"/>
      <c r="O1028" s="243">
        <v>28011</v>
      </c>
      <c r="Q1028" s="224" t="s">
        <v>5092</v>
      </c>
      <c r="R1028" s="224"/>
      <c r="S1028" s="225">
        <v>21364</v>
      </c>
      <c r="U1028" s="203" t="s">
        <v>390</v>
      </c>
      <c r="V1028" s="203"/>
      <c r="W1028" s="204">
        <v>22306</v>
      </c>
      <c r="AF1028" t="s">
        <v>71278</v>
      </c>
      <c r="AG1028" s="284">
        <v>1360</v>
      </c>
      <c r="AI1028" s="276" t="s">
        <v>36054</v>
      </c>
      <c r="AJ1028" s="277">
        <v>1479.05</v>
      </c>
      <c r="AL1028" s="246" t="s">
        <v>15628</v>
      </c>
      <c r="AM1028" s="247">
        <v>115767.01</v>
      </c>
      <c r="AO1028" s="226" t="s">
        <v>15616</v>
      </c>
      <c r="AP1028" s="227">
        <v>8463.9</v>
      </c>
      <c r="AR1028" s="207" t="s">
        <v>15622</v>
      </c>
      <c r="AS1028" s="208">
        <v>254.97</v>
      </c>
      <c r="AT1028" s="93"/>
      <c r="AU1028" s="199" t="s">
        <v>31956</v>
      </c>
      <c r="AV1028" s="200">
        <v>19201</v>
      </c>
      <c r="BB1028" s="284"/>
      <c r="BD1028" s="272" t="s">
        <v>40047</v>
      </c>
      <c r="BE1028" s="273">
        <v>3002.02</v>
      </c>
      <c r="BG1028" s="244" t="s">
        <v>38141</v>
      </c>
      <c r="BH1028" s="245">
        <v>28011</v>
      </c>
      <c r="BJ1028" s="230" t="s">
        <v>10901</v>
      </c>
      <c r="BK1028" s="231">
        <v>21364</v>
      </c>
      <c r="BM1028" s="209" t="s">
        <v>8298</v>
      </c>
      <c r="BN1028" s="210">
        <v>357396</v>
      </c>
    </row>
    <row r="1029" spans="9:66" x14ac:dyDescent="0.55000000000000004">
      <c r="I1029" s="282" t="s">
        <v>39845</v>
      </c>
      <c r="J1029" s="282"/>
      <c r="K1029" s="283">
        <v>6140.56</v>
      </c>
      <c r="M1029" s="242" t="s">
        <v>37134</v>
      </c>
      <c r="N1029" s="242"/>
      <c r="O1029" s="243">
        <v>8381.2800000000007</v>
      </c>
      <c r="Q1029" s="224" t="s">
        <v>5093</v>
      </c>
      <c r="R1029" s="224"/>
      <c r="S1029" s="225">
        <v>327504.93</v>
      </c>
      <c r="U1029" s="203" t="s">
        <v>391</v>
      </c>
      <c r="V1029" s="203"/>
      <c r="W1029" s="204">
        <v>27723.32</v>
      </c>
      <c r="AF1029" t="s">
        <v>58969</v>
      </c>
      <c r="AG1029">
        <v>104.04</v>
      </c>
      <c r="AI1029" s="276" t="s">
        <v>61296</v>
      </c>
      <c r="AJ1029" s="277">
        <v>3990</v>
      </c>
      <c r="AL1029" s="246" t="s">
        <v>15629</v>
      </c>
      <c r="AM1029" s="247">
        <v>5039.24</v>
      </c>
      <c r="AO1029" s="226" t="s">
        <v>15617</v>
      </c>
      <c r="AP1029" s="227">
        <v>2267.6999999999998</v>
      </c>
      <c r="AR1029" s="207" t="s">
        <v>15623</v>
      </c>
      <c r="AS1029" s="208">
        <v>43520.09</v>
      </c>
      <c r="AT1029" s="93"/>
      <c r="AU1029" s="199" t="s">
        <v>31957</v>
      </c>
      <c r="AV1029" s="200">
        <v>19201</v>
      </c>
      <c r="BB1029" s="284"/>
      <c r="BD1029" s="272" t="s">
        <v>40048</v>
      </c>
      <c r="BE1029" s="273">
        <v>6140.56</v>
      </c>
      <c r="BG1029" s="244" t="s">
        <v>38146</v>
      </c>
      <c r="BH1029" s="245">
        <v>8381.2800000000007</v>
      </c>
      <c r="BJ1029" s="230" t="s">
        <v>10902</v>
      </c>
      <c r="BK1029" s="231">
        <v>327504.93</v>
      </c>
      <c r="BM1029" s="209" t="s">
        <v>8681</v>
      </c>
      <c r="BN1029" s="210">
        <v>84564</v>
      </c>
    </row>
    <row r="1030" spans="9:66" x14ac:dyDescent="0.55000000000000004">
      <c r="I1030" s="282" t="s">
        <v>39846</v>
      </c>
      <c r="J1030" s="282"/>
      <c r="K1030" s="283">
        <v>141187.23000000001</v>
      </c>
      <c r="M1030" s="242" t="s">
        <v>37135</v>
      </c>
      <c r="N1030" s="242"/>
      <c r="O1030" s="243">
        <v>807170.72</v>
      </c>
      <c r="Q1030" s="224" t="s">
        <v>5172</v>
      </c>
      <c r="R1030" s="224"/>
      <c r="S1030" s="225">
        <v>5319</v>
      </c>
      <c r="U1030" s="203" t="s">
        <v>392</v>
      </c>
      <c r="V1030" s="203"/>
      <c r="W1030" s="204">
        <v>105237</v>
      </c>
      <c r="AF1030" t="s">
        <v>58970</v>
      </c>
      <c r="AG1030">
        <v>326.95999999999998</v>
      </c>
      <c r="AI1030" s="276" t="s">
        <v>61297</v>
      </c>
      <c r="AJ1030" s="277">
        <v>305.25</v>
      </c>
      <c r="AL1030" s="246" t="s">
        <v>15630</v>
      </c>
      <c r="AM1030" s="247">
        <v>1833.03</v>
      </c>
      <c r="AO1030" s="226" t="s">
        <v>15618</v>
      </c>
      <c r="AP1030" s="227">
        <v>2259.34</v>
      </c>
      <c r="AR1030" s="207" t="s">
        <v>15624</v>
      </c>
      <c r="AS1030" s="208">
        <v>3329.25</v>
      </c>
      <c r="AT1030" s="93"/>
      <c r="AU1030" s="199" t="s">
        <v>31958</v>
      </c>
      <c r="AV1030" s="200">
        <v>7639.9</v>
      </c>
      <c r="BB1030" s="284"/>
      <c r="BD1030" s="272" t="s">
        <v>40049</v>
      </c>
      <c r="BE1030" s="273">
        <v>141187.23000000001</v>
      </c>
      <c r="BG1030" s="244" t="s">
        <v>38153</v>
      </c>
      <c r="BH1030" s="245">
        <v>807170.72</v>
      </c>
      <c r="BJ1030" s="230" t="s">
        <v>10903</v>
      </c>
      <c r="BK1030" s="231">
        <v>5319</v>
      </c>
      <c r="BM1030" s="209" t="s">
        <v>8921</v>
      </c>
      <c r="BN1030" s="210">
        <v>296070.63</v>
      </c>
    </row>
    <row r="1031" spans="9:66" x14ac:dyDescent="0.55000000000000004">
      <c r="I1031" s="282" t="s">
        <v>39847</v>
      </c>
      <c r="J1031" s="282"/>
      <c r="K1031" s="283">
        <v>3280.57</v>
      </c>
      <c r="M1031" s="242" t="s">
        <v>37136</v>
      </c>
      <c r="N1031" s="242"/>
      <c r="O1031" s="243">
        <v>47641</v>
      </c>
      <c r="Q1031" s="224" t="s">
        <v>5094</v>
      </c>
      <c r="R1031" s="224"/>
      <c r="S1031" s="225">
        <v>4406</v>
      </c>
      <c r="U1031" s="203" t="s">
        <v>393</v>
      </c>
      <c r="V1031" s="203"/>
      <c r="W1031" s="204">
        <v>856350</v>
      </c>
      <c r="AF1031" t="s">
        <v>63561</v>
      </c>
      <c r="AG1031" s="284">
        <v>43387.5</v>
      </c>
      <c r="AI1031" s="276" t="s">
        <v>66999</v>
      </c>
      <c r="AJ1031" s="277">
        <v>-0.34</v>
      </c>
      <c r="AL1031" s="246" t="s">
        <v>15631</v>
      </c>
      <c r="AM1031" s="247">
        <v>8995.19</v>
      </c>
      <c r="AO1031" s="226" t="s">
        <v>51608</v>
      </c>
      <c r="AP1031" s="227">
        <v>4893.82</v>
      </c>
      <c r="AR1031" s="207" t="s">
        <v>15625</v>
      </c>
      <c r="AS1031" s="208">
        <v>9243.7800000000007</v>
      </c>
      <c r="AT1031" s="93"/>
      <c r="AU1031" s="199" t="s">
        <v>31959</v>
      </c>
      <c r="AV1031" s="200">
        <v>2107.79</v>
      </c>
      <c r="BB1031" s="284"/>
      <c r="BD1031" s="272" t="s">
        <v>40050</v>
      </c>
      <c r="BE1031" s="273">
        <v>3280.57</v>
      </c>
      <c r="BG1031" s="244" t="s">
        <v>38160</v>
      </c>
      <c r="BH1031" s="245">
        <v>47641</v>
      </c>
      <c r="BJ1031" s="230" t="s">
        <v>10904</v>
      </c>
      <c r="BK1031" s="231">
        <v>4406</v>
      </c>
      <c r="BM1031" s="209" t="s">
        <v>9162</v>
      </c>
      <c r="BN1031" s="210">
        <v>143270</v>
      </c>
    </row>
    <row r="1032" spans="9:66" x14ac:dyDescent="0.55000000000000004">
      <c r="I1032" s="282" t="s">
        <v>39848</v>
      </c>
      <c r="J1032" s="282"/>
      <c r="K1032" s="283">
        <v>110086.54</v>
      </c>
      <c r="M1032" s="242" t="s">
        <v>37138</v>
      </c>
      <c r="N1032" s="242"/>
      <c r="O1032" s="243">
        <v>4400</v>
      </c>
      <c r="Q1032" s="224" t="s">
        <v>5095</v>
      </c>
      <c r="R1032" s="224"/>
      <c r="S1032" s="225">
        <v>173522.68</v>
      </c>
      <c r="U1032" s="203" t="s">
        <v>1430</v>
      </c>
      <c r="V1032" s="203"/>
      <c r="W1032" s="204">
        <v>227472.69</v>
      </c>
      <c r="AF1032" t="s">
        <v>60227</v>
      </c>
      <c r="AG1032" s="284">
        <v>47362.36</v>
      </c>
      <c r="AI1032" s="276" t="s">
        <v>46699</v>
      </c>
      <c r="AJ1032" s="277">
        <v>33730</v>
      </c>
      <c r="AL1032" s="246" t="s">
        <v>15632</v>
      </c>
      <c r="AM1032" s="247">
        <v>12198.11</v>
      </c>
      <c r="AO1032" s="226" t="s">
        <v>46663</v>
      </c>
      <c r="AP1032" s="227">
        <v>2532.35</v>
      </c>
      <c r="AR1032" s="207" t="s">
        <v>15626</v>
      </c>
      <c r="AS1032" s="208">
        <v>2163.5100000000002</v>
      </c>
      <c r="AT1032" s="93"/>
      <c r="AU1032" s="199" t="s">
        <v>31960</v>
      </c>
      <c r="AV1032" s="200">
        <v>6039.81</v>
      </c>
      <c r="BD1032" s="272" t="s">
        <v>40051</v>
      </c>
      <c r="BE1032" s="273">
        <v>110086.54</v>
      </c>
      <c r="BG1032" s="244" t="s">
        <v>38167</v>
      </c>
      <c r="BH1032" s="245">
        <v>4400</v>
      </c>
      <c r="BJ1032" s="230" t="s">
        <v>10905</v>
      </c>
      <c r="BK1032" s="231">
        <v>173522.68</v>
      </c>
      <c r="BM1032" s="209" t="s">
        <v>9261</v>
      </c>
      <c r="BN1032" s="210">
        <v>8199368.3600000003</v>
      </c>
    </row>
    <row r="1033" spans="9:66" x14ac:dyDescent="0.55000000000000004">
      <c r="I1033" s="282" t="s">
        <v>65527</v>
      </c>
      <c r="J1033" s="282"/>
      <c r="K1033" s="283">
        <v>3977.79</v>
      </c>
      <c r="M1033" s="242" t="s">
        <v>37139</v>
      </c>
      <c r="N1033" s="242"/>
      <c r="O1033" s="243">
        <v>35192.230000000003</v>
      </c>
      <c r="Q1033" s="224" t="s">
        <v>5096</v>
      </c>
      <c r="R1033" s="224"/>
      <c r="S1033" s="225">
        <v>1445.67</v>
      </c>
      <c r="U1033" s="203" t="s">
        <v>1431</v>
      </c>
      <c r="V1033" s="203"/>
      <c r="W1033" s="204">
        <v>243490.35</v>
      </c>
      <c r="AF1033" t="s">
        <v>70396</v>
      </c>
      <c r="AG1033" s="284">
        <v>6297</v>
      </c>
      <c r="AI1033" s="276" t="s">
        <v>42194</v>
      </c>
      <c r="AJ1033" s="277">
        <v>3685.82</v>
      </c>
      <c r="AL1033" s="246" t="s">
        <v>15633</v>
      </c>
      <c r="AM1033" s="247">
        <v>4009.4</v>
      </c>
      <c r="AO1033" s="226" t="s">
        <v>15619</v>
      </c>
      <c r="AP1033" s="227">
        <v>94617.36</v>
      </c>
      <c r="AR1033" s="207" t="s">
        <v>15627</v>
      </c>
      <c r="AS1033" s="208">
        <v>28076.37</v>
      </c>
      <c r="AT1033" s="93"/>
      <c r="AU1033" s="199" t="s">
        <v>31961</v>
      </c>
      <c r="AV1033" s="200">
        <v>413.5</v>
      </c>
      <c r="BB1033" s="284"/>
      <c r="BD1033" s="272" t="s">
        <v>66164</v>
      </c>
      <c r="BE1033" s="273">
        <v>3977.79</v>
      </c>
      <c r="BG1033" s="244" t="s">
        <v>38170</v>
      </c>
      <c r="BH1033" s="245">
        <v>35192.230000000003</v>
      </c>
      <c r="BJ1033" s="230" t="s">
        <v>10906</v>
      </c>
      <c r="BK1033" s="231">
        <v>1445.67</v>
      </c>
      <c r="BM1033" s="209" t="s">
        <v>9510</v>
      </c>
      <c r="BN1033" s="210">
        <v>112454.2</v>
      </c>
    </row>
    <row r="1034" spans="9:66" x14ac:dyDescent="0.55000000000000004">
      <c r="I1034" s="282" t="s">
        <v>39849</v>
      </c>
      <c r="J1034" s="282"/>
      <c r="K1034" s="283">
        <v>13744.49</v>
      </c>
      <c r="M1034" s="242" t="s">
        <v>37140</v>
      </c>
      <c r="N1034" s="242"/>
      <c r="O1034" s="243">
        <v>27940.71</v>
      </c>
      <c r="Q1034" s="224" t="s">
        <v>5173</v>
      </c>
      <c r="R1034" s="224"/>
      <c r="S1034" s="225">
        <v>1369.96</v>
      </c>
      <c r="U1034" s="203" t="s">
        <v>395</v>
      </c>
      <c r="V1034" s="203"/>
      <c r="W1034" s="204">
        <v>253241</v>
      </c>
      <c r="AF1034" t="s">
        <v>66513</v>
      </c>
      <c r="AG1034" s="284">
        <v>39602.379999999997</v>
      </c>
      <c r="AI1034" s="276" t="s">
        <v>42195</v>
      </c>
      <c r="AJ1034" s="277">
        <v>691.18</v>
      </c>
      <c r="AL1034" s="246" t="s">
        <v>15634</v>
      </c>
      <c r="AM1034" s="247">
        <v>2064.6799999999998</v>
      </c>
      <c r="AO1034" s="226" t="s">
        <v>34540</v>
      </c>
      <c r="AP1034" s="227">
        <v>114249.52</v>
      </c>
      <c r="AR1034" s="207" t="s">
        <v>15628</v>
      </c>
      <c r="AS1034" s="208">
        <v>217061.42</v>
      </c>
      <c r="AT1034" s="93"/>
      <c r="AU1034" s="199" t="s">
        <v>19166</v>
      </c>
      <c r="AV1034" s="200">
        <v>7639.9</v>
      </c>
      <c r="BD1034" s="272" t="s">
        <v>40052</v>
      </c>
      <c r="BE1034" s="273">
        <v>13744.49</v>
      </c>
      <c r="BG1034" s="244" t="s">
        <v>38175</v>
      </c>
      <c r="BH1034" s="245">
        <v>27940.71</v>
      </c>
      <c r="BJ1034" s="230" t="s">
        <v>10907</v>
      </c>
      <c r="BK1034" s="231">
        <v>1369.96</v>
      </c>
      <c r="BM1034" s="209" t="s">
        <v>11057</v>
      </c>
      <c r="BN1034" s="210">
        <v>86688.42</v>
      </c>
    </row>
    <row r="1035" spans="9:66" x14ac:dyDescent="0.55000000000000004">
      <c r="I1035" s="282" t="s">
        <v>39850</v>
      </c>
      <c r="J1035" s="282"/>
      <c r="K1035" s="283">
        <v>133231.67000000001</v>
      </c>
      <c r="M1035" s="242" t="s">
        <v>37141</v>
      </c>
      <c r="N1035" s="242"/>
      <c r="O1035" s="243">
        <v>146425.88</v>
      </c>
      <c r="Q1035" s="224" t="s">
        <v>3604</v>
      </c>
      <c r="R1035" s="224"/>
      <c r="S1035" s="225">
        <v>71437.05</v>
      </c>
      <c r="U1035" s="203" t="s">
        <v>397</v>
      </c>
      <c r="V1035" s="203"/>
      <c r="W1035" s="204">
        <v>424497</v>
      </c>
      <c r="AF1035" t="s">
        <v>58971</v>
      </c>
      <c r="AG1035" s="284">
        <v>17575</v>
      </c>
      <c r="AI1035" s="276" t="s">
        <v>51709</v>
      </c>
      <c r="AJ1035" s="277">
        <v>647</v>
      </c>
      <c r="AL1035" s="246" t="s">
        <v>33109</v>
      </c>
      <c r="AM1035" s="247">
        <v>284980.39</v>
      </c>
      <c r="AO1035" s="226" t="s">
        <v>15620</v>
      </c>
      <c r="AP1035" s="227">
        <v>4850</v>
      </c>
      <c r="AR1035" s="207" t="s">
        <v>15629</v>
      </c>
      <c r="AS1035" s="208">
        <v>18775.12</v>
      </c>
      <c r="AT1035" s="93"/>
      <c r="AU1035" s="199" t="s">
        <v>19168</v>
      </c>
      <c r="AV1035" s="200">
        <v>2107.79</v>
      </c>
      <c r="BB1035" s="284"/>
      <c r="BD1035" s="272" t="s">
        <v>40053</v>
      </c>
      <c r="BE1035" s="273">
        <v>133231.67000000001</v>
      </c>
      <c r="BG1035" s="244" t="s">
        <v>38180</v>
      </c>
      <c r="BH1035" s="245">
        <v>146425.88</v>
      </c>
      <c r="BJ1035" s="230" t="s">
        <v>9608</v>
      </c>
      <c r="BK1035" s="231">
        <v>71437.05</v>
      </c>
      <c r="BM1035" s="209" t="s">
        <v>11260</v>
      </c>
      <c r="BN1035" s="210">
        <v>11064.9</v>
      </c>
    </row>
    <row r="1036" spans="9:66" x14ac:dyDescent="0.55000000000000004">
      <c r="I1036" s="282" t="s">
        <v>39851</v>
      </c>
      <c r="J1036" s="282"/>
      <c r="K1036" s="283">
        <v>59548.87</v>
      </c>
      <c r="M1036" s="242" t="s">
        <v>37142</v>
      </c>
      <c r="N1036" s="242"/>
      <c r="O1036" s="243">
        <v>15156.46</v>
      </c>
      <c r="Q1036" s="224" t="s">
        <v>5174</v>
      </c>
      <c r="R1036" s="224"/>
      <c r="S1036" s="225">
        <v>2006</v>
      </c>
      <c r="U1036" s="203" t="s">
        <v>398</v>
      </c>
      <c r="V1036" s="203"/>
      <c r="W1036" s="204">
        <v>113350</v>
      </c>
      <c r="AF1036" t="s">
        <v>71279</v>
      </c>
      <c r="AG1036" s="284">
        <v>5402</v>
      </c>
      <c r="AI1036" s="276" t="s">
        <v>54860</v>
      </c>
      <c r="AJ1036" s="277">
        <v>78995.789999999994</v>
      </c>
      <c r="AL1036" s="246" t="s">
        <v>55820</v>
      </c>
      <c r="AM1036" s="247">
        <v>4098.2700000000004</v>
      </c>
      <c r="AO1036" s="226" t="s">
        <v>15621</v>
      </c>
      <c r="AP1036" s="227">
        <v>14975.13</v>
      </c>
      <c r="AR1036" s="207" t="s">
        <v>15630</v>
      </c>
      <c r="AS1036" s="208">
        <v>5843.61</v>
      </c>
      <c r="AT1036" s="93"/>
      <c r="AU1036" s="199" t="s">
        <v>31962</v>
      </c>
      <c r="AV1036" s="200">
        <v>6039.81</v>
      </c>
      <c r="BB1036" s="284"/>
      <c r="BD1036" s="272" t="s">
        <v>40054</v>
      </c>
      <c r="BE1036" s="273">
        <v>59548.87</v>
      </c>
      <c r="BG1036" s="244" t="s">
        <v>38184</v>
      </c>
      <c r="BH1036" s="245">
        <v>15156.46</v>
      </c>
      <c r="BJ1036" s="230" t="s">
        <v>10908</v>
      </c>
      <c r="BK1036" s="231">
        <v>2006</v>
      </c>
      <c r="BM1036" s="209" t="s">
        <v>11510</v>
      </c>
      <c r="BN1036" s="210">
        <v>2898666.32</v>
      </c>
    </row>
    <row r="1037" spans="9:66" x14ac:dyDescent="0.55000000000000004">
      <c r="I1037" s="282" t="s">
        <v>39853</v>
      </c>
      <c r="J1037" s="282"/>
      <c r="K1037" s="283">
        <v>86484.17</v>
      </c>
      <c r="M1037" s="242" t="s">
        <v>37144</v>
      </c>
      <c r="N1037" s="242"/>
      <c r="O1037" s="243">
        <v>20012.740000000002</v>
      </c>
      <c r="Q1037" s="224" t="s">
        <v>5097</v>
      </c>
      <c r="R1037" s="224"/>
      <c r="S1037" s="225">
        <v>6162.8</v>
      </c>
      <c r="U1037" s="203" t="s">
        <v>4037</v>
      </c>
      <c r="V1037" s="203"/>
      <c r="W1037" s="204">
        <v>14167</v>
      </c>
      <c r="AF1037" t="s">
        <v>69854</v>
      </c>
      <c r="AG1037" s="284">
        <v>9178.73</v>
      </c>
      <c r="AI1037" s="276" t="s">
        <v>54861</v>
      </c>
      <c r="AJ1037" s="277">
        <v>5516.63</v>
      </c>
      <c r="AL1037" s="246" t="s">
        <v>15638</v>
      </c>
      <c r="AM1037" s="247">
        <v>33547.65</v>
      </c>
      <c r="AO1037" s="226" t="s">
        <v>34541</v>
      </c>
      <c r="AP1037" s="227">
        <v>49100.28</v>
      </c>
      <c r="AR1037" s="207" t="s">
        <v>15631</v>
      </c>
      <c r="AS1037" s="208">
        <v>3978.4</v>
      </c>
      <c r="AT1037" s="93"/>
      <c r="AU1037" s="199" t="s">
        <v>19169</v>
      </c>
      <c r="AV1037" s="200">
        <v>413.5</v>
      </c>
      <c r="BB1037" s="284"/>
      <c r="BD1037" s="272" t="s">
        <v>40056</v>
      </c>
      <c r="BE1037" s="273">
        <v>86484.17</v>
      </c>
      <c r="BG1037" s="244" t="s">
        <v>38191</v>
      </c>
      <c r="BH1037" s="245">
        <v>20012.740000000002</v>
      </c>
      <c r="BJ1037" s="230" t="s">
        <v>10909</v>
      </c>
      <c r="BK1037" s="231">
        <v>6162.8</v>
      </c>
      <c r="BM1037" s="209" t="s">
        <v>9810</v>
      </c>
      <c r="BN1037" s="210">
        <v>17057241.5</v>
      </c>
    </row>
    <row r="1038" spans="9:66" x14ac:dyDescent="0.55000000000000004">
      <c r="I1038" s="282" t="s">
        <v>39854</v>
      </c>
      <c r="J1038" s="282"/>
      <c r="K1038" s="283">
        <v>32598.97</v>
      </c>
      <c r="M1038" s="242" t="s">
        <v>37145</v>
      </c>
      <c r="N1038" s="242"/>
      <c r="O1038" s="243">
        <v>1067273.45</v>
      </c>
      <c r="Q1038" s="224" t="s">
        <v>5098</v>
      </c>
      <c r="R1038" s="224"/>
      <c r="S1038" s="225">
        <v>12251.93</v>
      </c>
      <c r="U1038" s="203" t="s">
        <v>4038</v>
      </c>
      <c r="V1038" s="203"/>
      <c r="W1038" s="204">
        <v>14013</v>
      </c>
      <c r="AF1038" t="s">
        <v>69855</v>
      </c>
      <c r="AG1038" s="284">
        <v>14153.8</v>
      </c>
      <c r="AI1038" s="276" t="s">
        <v>54862</v>
      </c>
      <c r="AJ1038" s="277">
        <v>18894.5</v>
      </c>
      <c r="AL1038" s="246" t="s">
        <v>38861</v>
      </c>
      <c r="AM1038" s="247">
        <v>41242.06</v>
      </c>
      <c r="AO1038" s="226" t="s">
        <v>34542</v>
      </c>
      <c r="AP1038" s="227">
        <v>26558.83</v>
      </c>
      <c r="AR1038" s="207" t="s">
        <v>15632</v>
      </c>
      <c r="AS1038" s="208">
        <v>4097.84</v>
      </c>
      <c r="AT1038" s="93"/>
      <c r="AU1038" s="199" t="s">
        <v>31963</v>
      </c>
      <c r="AV1038" s="200">
        <v>35670</v>
      </c>
      <c r="BB1038" s="284"/>
      <c r="BD1038" s="272" t="s">
        <v>40057</v>
      </c>
      <c r="BE1038" s="273">
        <v>32598.97</v>
      </c>
      <c r="BG1038" s="244" t="s">
        <v>38196</v>
      </c>
      <c r="BH1038" s="245">
        <v>1067273.45</v>
      </c>
      <c r="BJ1038" s="230" t="s">
        <v>10910</v>
      </c>
      <c r="BK1038" s="231">
        <v>12251.93</v>
      </c>
      <c r="BM1038" s="209" t="s">
        <v>6664</v>
      </c>
      <c r="BN1038" s="210">
        <v>38643</v>
      </c>
    </row>
    <row r="1039" spans="9:66" x14ac:dyDescent="0.55000000000000004">
      <c r="I1039" s="282" t="s">
        <v>39855</v>
      </c>
      <c r="J1039" s="282"/>
      <c r="K1039" s="283">
        <v>39869.760000000002</v>
      </c>
      <c r="M1039" s="242" t="s">
        <v>37148</v>
      </c>
      <c r="N1039" s="242"/>
      <c r="O1039" s="243">
        <v>10613.51</v>
      </c>
      <c r="Q1039" s="224" t="s">
        <v>5099</v>
      </c>
      <c r="R1039" s="224"/>
      <c r="S1039" s="225">
        <v>904.86</v>
      </c>
      <c r="U1039" s="203" t="s">
        <v>400</v>
      </c>
      <c r="V1039" s="203"/>
      <c r="W1039" s="204">
        <v>29219.56</v>
      </c>
      <c r="AF1039" t="s">
        <v>64047</v>
      </c>
      <c r="AG1039" s="284">
        <v>5864.72</v>
      </c>
      <c r="AI1039" s="276" t="s">
        <v>51710</v>
      </c>
      <c r="AJ1039" s="277">
        <v>26400</v>
      </c>
      <c r="AL1039" s="246" t="s">
        <v>57241</v>
      </c>
      <c r="AM1039" s="247">
        <v>19500</v>
      </c>
      <c r="AO1039" s="226" t="s">
        <v>51609</v>
      </c>
      <c r="AP1039" s="227">
        <v>11608.58</v>
      </c>
      <c r="AR1039" s="207" t="s">
        <v>15633</v>
      </c>
      <c r="AS1039" s="208">
        <v>23777.24</v>
      </c>
      <c r="AT1039" s="93"/>
      <c r="AU1039" s="199" t="s">
        <v>19214</v>
      </c>
      <c r="AV1039" s="200">
        <v>35670</v>
      </c>
      <c r="BB1039" s="284"/>
      <c r="BD1039" s="272" t="s">
        <v>40058</v>
      </c>
      <c r="BE1039" s="273">
        <v>39869.760000000002</v>
      </c>
      <c r="BG1039" s="244" t="s">
        <v>38211</v>
      </c>
      <c r="BH1039" s="245">
        <v>10613.51</v>
      </c>
      <c r="BJ1039" s="230" t="s">
        <v>10911</v>
      </c>
      <c r="BK1039" s="231">
        <v>904.86</v>
      </c>
      <c r="BM1039" s="209" t="s">
        <v>6906</v>
      </c>
      <c r="BN1039" s="210">
        <v>4106</v>
      </c>
    </row>
    <row r="1040" spans="9:66" x14ac:dyDescent="0.55000000000000004">
      <c r="I1040" s="282" t="s">
        <v>39856</v>
      </c>
      <c r="J1040" s="282"/>
      <c r="K1040" s="283">
        <v>27143.68</v>
      </c>
      <c r="M1040" s="242" t="s">
        <v>37149</v>
      </c>
      <c r="N1040" s="242"/>
      <c r="O1040" s="243">
        <v>64522.98</v>
      </c>
      <c r="Q1040" s="224" t="s">
        <v>5100</v>
      </c>
      <c r="R1040" s="224"/>
      <c r="S1040" s="225">
        <v>883.36</v>
      </c>
      <c r="U1040" s="203" t="s">
        <v>401</v>
      </c>
      <c r="V1040" s="203"/>
      <c r="W1040" s="204">
        <v>328549</v>
      </c>
      <c r="AF1040" t="s">
        <v>64048</v>
      </c>
      <c r="AG1040">
        <v>448.64</v>
      </c>
      <c r="AI1040" s="276" t="s">
        <v>67000</v>
      </c>
      <c r="AJ1040" s="277">
        <v>936.68</v>
      </c>
      <c r="AL1040" s="246" t="s">
        <v>44391</v>
      </c>
      <c r="AM1040" s="247">
        <v>2965746.7</v>
      </c>
      <c r="AO1040" s="226" t="s">
        <v>51610</v>
      </c>
      <c r="AP1040" s="227">
        <v>19869.78</v>
      </c>
      <c r="AR1040" s="207" t="s">
        <v>15634</v>
      </c>
      <c r="AS1040" s="208">
        <v>1835.32</v>
      </c>
      <c r="AT1040" s="93"/>
      <c r="AU1040" s="199" t="s">
        <v>13430</v>
      </c>
      <c r="AV1040" s="200">
        <v>3633.28</v>
      </c>
      <c r="BB1040" s="284"/>
      <c r="BD1040" s="272" t="s">
        <v>40059</v>
      </c>
      <c r="BE1040" s="273">
        <v>27143.68</v>
      </c>
      <c r="BG1040" s="244" t="s">
        <v>38221</v>
      </c>
      <c r="BH1040" s="245">
        <v>64522.98</v>
      </c>
      <c r="BJ1040" s="230" t="s">
        <v>10912</v>
      </c>
      <c r="BK1040" s="231">
        <v>883.36</v>
      </c>
      <c r="BM1040" s="209" t="s">
        <v>7083</v>
      </c>
      <c r="BN1040" s="210">
        <v>1236</v>
      </c>
    </row>
    <row r="1041" spans="9:66" x14ac:dyDescent="0.55000000000000004">
      <c r="I1041" s="282" t="s">
        <v>39857</v>
      </c>
      <c r="J1041" s="282"/>
      <c r="K1041" s="283">
        <v>57741.7</v>
      </c>
      <c r="M1041" s="242" t="s">
        <v>37151</v>
      </c>
      <c r="N1041" s="242"/>
      <c r="O1041" s="243">
        <v>14066</v>
      </c>
      <c r="Q1041" s="224" t="s">
        <v>5101</v>
      </c>
      <c r="R1041" s="224"/>
      <c r="S1041" s="225">
        <v>34637.480000000003</v>
      </c>
      <c r="U1041" s="203" t="s">
        <v>402</v>
      </c>
      <c r="V1041" s="203"/>
      <c r="W1041" s="204">
        <v>23227</v>
      </c>
      <c r="AF1041" t="s">
        <v>64049</v>
      </c>
      <c r="AG1041" s="284">
        <v>1409.88</v>
      </c>
      <c r="AI1041" s="276" t="s">
        <v>51711</v>
      </c>
      <c r="AJ1041" s="277">
        <v>36552</v>
      </c>
      <c r="AL1041" s="246" t="s">
        <v>57242</v>
      </c>
      <c r="AM1041" s="247">
        <v>99092.12</v>
      </c>
      <c r="AO1041" s="226" t="s">
        <v>51611</v>
      </c>
      <c r="AP1041" s="227">
        <v>15624.12</v>
      </c>
      <c r="AR1041" s="207" t="s">
        <v>15635</v>
      </c>
      <c r="AS1041" s="208">
        <v>7109.33</v>
      </c>
      <c r="AT1041" s="93"/>
      <c r="AU1041" s="199" t="s">
        <v>13431</v>
      </c>
      <c r="AV1041" s="200">
        <v>683</v>
      </c>
      <c r="BB1041" s="284"/>
      <c r="BD1041" s="272" t="s">
        <v>40060</v>
      </c>
      <c r="BE1041" s="273">
        <v>57741.7</v>
      </c>
      <c r="BG1041" s="244" t="s">
        <v>38236</v>
      </c>
      <c r="BH1041" s="245">
        <v>14066</v>
      </c>
      <c r="BJ1041" s="230" t="s">
        <v>10913</v>
      </c>
      <c r="BK1041" s="231">
        <v>34637.480000000003</v>
      </c>
      <c r="BM1041" s="209" t="s">
        <v>7330</v>
      </c>
      <c r="BN1041" s="210">
        <v>50633.82</v>
      </c>
    </row>
    <row r="1042" spans="9:66" x14ac:dyDescent="0.55000000000000004">
      <c r="I1042" s="282" t="s">
        <v>39859</v>
      </c>
      <c r="J1042" s="282"/>
      <c r="K1042" s="283">
        <v>22697.16</v>
      </c>
      <c r="M1042" s="242" t="s">
        <v>37152</v>
      </c>
      <c r="N1042" s="242"/>
      <c r="O1042" s="243">
        <v>334072.82</v>
      </c>
      <c r="Q1042" s="224" t="s">
        <v>5175</v>
      </c>
      <c r="R1042" s="224"/>
      <c r="S1042" s="225">
        <v>3575</v>
      </c>
      <c r="U1042" s="203" t="s">
        <v>403</v>
      </c>
      <c r="V1042" s="203"/>
      <c r="W1042" s="204">
        <v>316133</v>
      </c>
      <c r="AF1042" t="s">
        <v>64050</v>
      </c>
      <c r="AG1042">
        <v>352.56</v>
      </c>
      <c r="AI1042" s="276" t="s">
        <v>48701</v>
      </c>
      <c r="AJ1042" s="277">
        <v>143013.20000000001</v>
      </c>
      <c r="AL1042" s="246" t="s">
        <v>15639</v>
      </c>
      <c r="AM1042" s="247">
        <v>294482.76</v>
      </c>
      <c r="AO1042" s="226" t="s">
        <v>15623</v>
      </c>
      <c r="AP1042" s="227">
        <v>9042.65</v>
      </c>
      <c r="AR1042" s="207" t="s">
        <v>15636</v>
      </c>
      <c r="AS1042" s="208">
        <v>547.75</v>
      </c>
      <c r="AT1042" s="93"/>
      <c r="AU1042" s="199" t="s">
        <v>13432</v>
      </c>
      <c r="AV1042" s="200">
        <v>1264</v>
      </c>
      <c r="BB1042" s="284"/>
      <c r="BD1042" s="272" t="s">
        <v>40062</v>
      </c>
      <c r="BE1042" s="273">
        <v>22697.16</v>
      </c>
      <c r="BG1042" s="244" t="s">
        <v>38241</v>
      </c>
      <c r="BH1042" s="245">
        <v>334072.82</v>
      </c>
      <c r="BJ1042" s="230" t="s">
        <v>10914</v>
      </c>
      <c r="BK1042" s="231">
        <v>3575</v>
      </c>
      <c r="BM1042" s="209" t="s">
        <v>7593</v>
      </c>
      <c r="BN1042" s="210">
        <v>6589.68</v>
      </c>
    </row>
    <row r="1043" spans="9:66" x14ac:dyDescent="0.55000000000000004">
      <c r="I1043" s="282" t="s">
        <v>65528</v>
      </c>
      <c r="J1043" s="282"/>
      <c r="K1043" s="283">
        <v>6889.23</v>
      </c>
      <c r="M1043" s="242" t="s">
        <v>37153</v>
      </c>
      <c r="N1043" s="242"/>
      <c r="O1043" s="243">
        <v>13895.72</v>
      </c>
      <c r="Q1043" s="224" t="s">
        <v>5176</v>
      </c>
      <c r="R1043" s="224"/>
      <c r="S1043" s="225">
        <v>6907.02</v>
      </c>
      <c r="U1043" s="203" t="s">
        <v>404</v>
      </c>
      <c r="V1043" s="203"/>
      <c r="W1043" s="204">
        <v>597736</v>
      </c>
      <c r="AF1043" t="s">
        <v>70399</v>
      </c>
      <c r="AG1043">
        <v>822.92</v>
      </c>
      <c r="AI1043" s="276" t="s">
        <v>57264</v>
      </c>
      <c r="AJ1043" s="277">
        <v>1095</v>
      </c>
      <c r="AL1043" s="246" t="s">
        <v>15640</v>
      </c>
      <c r="AM1043" s="247">
        <v>51272.81</v>
      </c>
      <c r="AO1043" s="226" t="s">
        <v>15624</v>
      </c>
      <c r="AP1043" s="227">
        <v>3407.08</v>
      </c>
      <c r="AR1043" s="207" t="s">
        <v>15637</v>
      </c>
      <c r="AS1043" s="208">
        <v>44957.19</v>
      </c>
      <c r="AT1043" s="93"/>
      <c r="AU1043" s="199" t="s">
        <v>31964</v>
      </c>
      <c r="AV1043" s="200">
        <v>5601</v>
      </c>
      <c r="BB1043" s="284"/>
      <c r="BD1043" s="272" t="s">
        <v>40063</v>
      </c>
      <c r="BE1043" s="273">
        <v>6889.23</v>
      </c>
      <c r="BG1043" s="244" t="s">
        <v>38249</v>
      </c>
      <c r="BH1043" s="245">
        <v>13895.72</v>
      </c>
      <c r="BJ1043" s="230" t="s">
        <v>10915</v>
      </c>
      <c r="BK1043" s="231">
        <v>6907.02</v>
      </c>
      <c r="BM1043" s="209" t="s">
        <v>7743</v>
      </c>
      <c r="BN1043" s="210">
        <v>2061</v>
      </c>
    </row>
    <row r="1044" spans="9:66" x14ac:dyDescent="0.55000000000000004">
      <c r="I1044" s="282" t="s">
        <v>39860</v>
      </c>
      <c r="J1044" s="282"/>
      <c r="K1044" s="283">
        <v>2109.0500000000002</v>
      </c>
      <c r="M1044" s="242" t="s">
        <v>37154</v>
      </c>
      <c r="N1044" s="242"/>
      <c r="O1044" s="243">
        <v>244916.55</v>
      </c>
      <c r="Q1044" s="224" t="s">
        <v>5102</v>
      </c>
      <c r="R1044" s="224"/>
      <c r="S1044" s="225">
        <v>25070</v>
      </c>
      <c r="U1044" s="203" t="s">
        <v>406</v>
      </c>
      <c r="V1044" s="203"/>
      <c r="W1044" s="204">
        <v>378686.52</v>
      </c>
      <c r="AF1044" t="s">
        <v>64052</v>
      </c>
      <c r="AG1044" s="284">
        <v>31112.5</v>
      </c>
      <c r="AI1044" s="276" t="s">
        <v>67001</v>
      </c>
      <c r="AJ1044" s="277">
        <v>1463.68</v>
      </c>
      <c r="AL1044" s="246" t="s">
        <v>54793</v>
      </c>
      <c r="AM1044" s="247">
        <v>412369.7</v>
      </c>
      <c r="AO1044" s="226" t="s">
        <v>15625</v>
      </c>
      <c r="AP1044" s="227">
        <v>10003.01</v>
      </c>
      <c r="AR1044" s="207" t="s">
        <v>15638</v>
      </c>
      <c r="AS1044" s="208">
        <v>27238.36</v>
      </c>
      <c r="AT1044" s="93"/>
      <c r="AU1044" s="199" t="s">
        <v>19259</v>
      </c>
      <c r="AV1044" s="200">
        <v>5601</v>
      </c>
      <c r="BB1044" s="284"/>
      <c r="BD1044" s="272" t="s">
        <v>40064</v>
      </c>
      <c r="BE1044" s="273">
        <v>2109.0500000000002</v>
      </c>
      <c r="BG1044" s="244" t="s">
        <v>38256</v>
      </c>
      <c r="BH1044" s="245">
        <v>244916.55</v>
      </c>
      <c r="BJ1044" s="230" t="s">
        <v>10916</v>
      </c>
      <c r="BK1044" s="231">
        <v>25070</v>
      </c>
      <c r="BM1044" s="209" t="s">
        <v>8036</v>
      </c>
      <c r="BN1044" s="210">
        <v>6195</v>
      </c>
    </row>
    <row r="1045" spans="9:66" x14ac:dyDescent="0.55000000000000004">
      <c r="I1045" s="282" t="s">
        <v>39861</v>
      </c>
      <c r="J1045" s="282"/>
      <c r="K1045" s="283">
        <v>10029.120000000001</v>
      </c>
      <c r="M1045" s="242" t="s">
        <v>37155</v>
      </c>
      <c r="N1045" s="242"/>
      <c r="O1045" s="243">
        <v>3097.74</v>
      </c>
      <c r="Q1045" s="224" t="s">
        <v>5103</v>
      </c>
      <c r="R1045" s="224"/>
      <c r="S1045" s="225">
        <v>19945.98</v>
      </c>
      <c r="U1045" s="203" t="s">
        <v>407</v>
      </c>
      <c r="V1045" s="203"/>
      <c r="W1045" s="204">
        <v>109799</v>
      </c>
      <c r="AF1045" t="s">
        <v>61306</v>
      </c>
      <c r="AG1045" s="284">
        <v>1239.5</v>
      </c>
      <c r="AI1045" s="276" t="s">
        <v>64005</v>
      </c>
      <c r="AJ1045" s="277">
        <v>-3059.48</v>
      </c>
      <c r="AL1045" s="246" t="s">
        <v>60199</v>
      </c>
      <c r="AM1045" s="247">
        <v>182758.46</v>
      </c>
      <c r="AO1045" s="226" t="s">
        <v>49626</v>
      </c>
      <c r="AP1045" s="227">
        <v>6328.18</v>
      </c>
      <c r="AR1045" s="207" t="s">
        <v>15639</v>
      </c>
      <c r="AS1045" s="208">
        <v>8109.72</v>
      </c>
      <c r="AT1045" s="93"/>
      <c r="AU1045" s="199" t="s">
        <v>13433</v>
      </c>
      <c r="AV1045" s="200">
        <v>5580.28</v>
      </c>
      <c r="BB1045" s="284"/>
      <c r="BD1045" s="272" t="s">
        <v>40065</v>
      </c>
      <c r="BE1045" s="273">
        <v>10029.120000000001</v>
      </c>
      <c r="BG1045" s="244" t="s">
        <v>38264</v>
      </c>
      <c r="BH1045" s="245">
        <v>3097.74</v>
      </c>
      <c r="BJ1045" s="230" t="s">
        <v>10918</v>
      </c>
      <c r="BK1045" s="231">
        <v>19945.98</v>
      </c>
      <c r="BM1045" s="209" t="s">
        <v>8682</v>
      </c>
      <c r="BN1045" s="210">
        <v>2000</v>
      </c>
    </row>
    <row r="1046" spans="9:66" x14ac:dyDescent="0.55000000000000004">
      <c r="I1046" s="282" t="s">
        <v>39862</v>
      </c>
      <c r="J1046" s="282"/>
      <c r="K1046" s="283">
        <v>-13.94</v>
      </c>
      <c r="M1046" s="242" t="s">
        <v>37157</v>
      </c>
      <c r="N1046" s="242"/>
      <c r="O1046" s="243">
        <v>9441.06</v>
      </c>
      <c r="Q1046" s="224" t="s">
        <v>5104</v>
      </c>
      <c r="R1046" s="224"/>
      <c r="S1046" s="225">
        <v>7773.24</v>
      </c>
      <c r="U1046" s="203" t="s">
        <v>408</v>
      </c>
      <c r="V1046" s="203"/>
      <c r="W1046" s="204">
        <v>12519.31</v>
      </c>
      <c r="AF1046" t="s">
        <v>36081</v>
      </c>
      <c r="AG1046" s="284">
        <v>2474.92</v>
      </c>
      <c r="AI1046" s="276" t="s">
        <v>55849</v>
      </c>
      <c r="AJ1046" s="277">
        <v>17500</v>
      </c>
      <c r="AL1046" s="246" t="s">
        <v>34544</v>
      </c>
      <c r="AM1046" s="247">
        <v>399661.34</v>
      </c>
      <c r="AO1046" s="226" t="s">
        <v>51612</v>
      </c>
      <c r="AP1046" s="227">
        <v>8299.1200000000008</v>
      </c>
      <c r="AR1046" s="207" t="s">
        <v>15640</v>
      </c>
      <c r="AS1046" s="208">
        <v>22188.04</v>
      </c>
      <c r="AT1046" s="93"/>
      <c r="AU1046" s="199" t="s">
        <v>31965</v>
      </c>
      <c r="AV1046" s="200">
        <v>1687.46</v>
      </c>
      <c r="BB1046" s="284"/>
      <c r="BD1046" s="272" t="s">
        <v>40066</v>
      </c>
      <c r="BE1046" s="273">
        <v>-13.94</v>
      </c>
      <c r="BG1046" s="244" t="s">
        <v>38274</v>
      </c>
      <c r="BH1046" s="245">
        <v>9441.06</v>
      </c>
      <c r="BJ1046" s="230" t="s">
        <v>10920</v>
      </c>
      <c r="BK1046" s="231">
        <v>7773.24</v>
      </c>
      <c r="BM1046" s="209" t="s">
        <v>8922</v>
      </c>
      <c r="BN1046" s="210">
        <v>5834</v>
      </c>
    </row>
    <row r="1047" spans="9:66" x14ac:dyDescent="0.55000000000000004">
      <c r="I1047" s="282" t="s">
        <v>39863</v>
      </c>
      <c r="J1047" s="282"/>
      <c r="K1047" s="283">
        <v>86225.600000000006</v>
      </c>
      <c r="M1047" s="242" t="s">
        <v>37158</v>
      </c>
      <c r="N1047" s="242"/>
      <c r="O1047" s="243">
        <v>141483.38</v>
      </c>
      <c r="Q1047" s="224" t="s">
        <v>5105</v>
      </c>
      <c r="R1047" s="224"/>
      <c r="S1047" s="225">
        <v>15391.42</v>
      </c>
      <c r="U1047" s="203" t="s">
        <v>409</v>
      </c>
      <c r="V1047" s="203"/>
      <c r="W1047" s="204">
        <v>179530</v>
      </c>
      <c r="AF1047" t="s">
        <v>46711</v>
      </c>
      <c r="AG1047" s="284">
        <v>74675.429999999993</v>
      </c>
      <c r="AI1047" s="276" t="s">
        <v>64006</v>
      </c>
      <c r="AJ1047" s="277">
        <v>5228.2</v>
      </c>
      <c r="AL1047" s="246" t="s">
        <v>58431</v>
      </c>
      <c r="AM1047" s="247">
        <v>-45491.93</v>
      </c>
      <c r="AO1047" s="226" t="s">
        <v>15627</v>
      </c>
      <c r="AP1047" s="227">
        <v>37938.730000000003</v>
      </c>
      <c r="AR1047" s="207" t="s">
        <v>15641</v>
      </c>
      <c r="AS1047" s="208">
        <v>726.06</v>
      </c>
      <c r="AT1047" s="93"/>
      <c r="AU1047" s="199" t="s">
        <v>31966</v>
      </c>
      <c r="AV1047" s="200">
        <v>180.38</v>
      </c>
      <c r="BB1047" s="284"/>
      <c r="BD1047" s="272" t="s">
        <v>40067</v>
      </c>
      <c r="BE1047" s="273">
        <v>86225.600000000006</v>
      </c>
      <c r="BG1047" s="244" t="s">
        <v>38279</v>
      </c>
      <c r="BH1047" s="245">
        <v>141483.38</v>
      </c>
      <c r="BJ1047" s="230" t="s">
        <v>10921</v>
      </c>
      <c r="BK1047" s="231">
        <v>15391.42</v>
      </c>
      <c r="BM1047" s="209" t="s">
        <v>9163</v>
      </c>
      <c r="BN1047" s="210">
        <v>1607</v>
      </c>
    </row>
    <row r="1048" spans="9:66" x14ac:dyDescent="0.55000000000000004">
      <c r="I1048" s="282" t="s">
        <v>39865</v>
      </c>
      <c r="J1048" s="282"/>
      <c r="K1048" s="283">
        <v>998191.8</v>
      </c>
      <c r="M1048" s="242" t="s">
        <v>37159</v>
      </c>
      <c r="N1048" s="242"/>
      <c r="O1048" s="243">
        <v>63344.15</v>
      </c>
      <c r="Q1048" s="224" t="s">
        <v>5106</v>
      </c>
      <c r="R1048" s="224"/>
      <c r="S1048" s="225">
        <v>12539.31</v>
      </c>
      <c r="U1048" s="203" t="s">
        <v>411</v>
      </c>
      <c r="V1048" s="203"/>
      <c r="W1048" s="204">
        <v>3685053</v>
      </c>
      <c r="AF1048" t="s">
        <v>66514</v>
      </c>
      <c r="AG1048">
        <v>-0.52</v>
      </c>
      <c r="AI1048" s="276" t="s">
        <v>54866</v>
      </c>
      <c r="AJ1048" s="277">
        <v>49891.51</v>
      </c>
      <c r="AL1048" s="246" t="s">
        <v>63022</v>
      </c>
      <c r="AM1048" s="247">
        <v>1200</v>
      </c>
      <c r="AO1048" s="226" t="s">
        <v>15628</v>
      </c>
      <c r="AP1048" s="227">
        <v>543812.47</v>
      </c>
      <c r="AR1048" s="207" t="s">
        <v>15642</v>
      </c>
      <c r="AS1048" s="208">
        <v>18824.52</v>
      </c>
      <c r="AT1048" s="93"/>
      <c r="AU1048" s="199" t="s">
        <v>31967</v>
      </c>
      <c r="AV1048" s="200">
        <v>4227.8500000000004</v>
      </c>
      <c r="BB1048" s="284"/>
      <c r="BD1048" s="272" t="s">
        <v>40069</v>
      </c>
      <c r="BE1048" s="273">
        <v>998191.8</v>
      </c>
      <c r="BG1048" s="244" t="s">
        <v>38284</v>
      </c>
      <c r="BH1048" s="245">
        <v>63344.15</v>
      </c>
      <c r="BJ1048" s="230" t="s">
        <v>10922</v>
      </c>
      <c r="BK1048" s="231">
        <v>12539.31</v>
      </c>
      <c r="BM1048" s="209" t="s">
        <v>9262</v>
      </c>
      <c r="BN1048" s="210">
        <v>201830</v>
      </c>
    </row>
    <row r="1049" spans="9:66" x14ac:dyDescent="0.55000000000000004">
      <c r="I1049" s="282" t="s">
        <v>39866</v>
      </c>
      <c r="J1049" s="282"/>
      <c r="K1049" s="283">
        <v>10100.629999999999</v>
      </c>
      <c r="M1049" s="242" t="s">
        <v>37160</v>
      </c>
      <c r="N1049" s="242"/>
      <c r="O1049" s="243">
        <v>14297.5</v>
      </c>
      <c r="Q1049" s="224" t="s">
        <v>5107</v>
      </c>
      <c r="R1049" s="224"/>
      <c r="S1049" s="225">
        <v>60761.09</v>
      </c>
      <c r="U1049" s="203" t="s">
        <v>1432</v>
      </c>
      <c r="V1049" s="203"/>
      <c r="W1049" s="204">
        <v>2838.77</v>
      </c>
      <c r="AF1049" t="s">
        <v>71280</v>
      </c>
      <c r="AG1049" s="284">
        <v>5800</v>
      </c>
      <c r="AI1049" s="276" t="s">
        <v>55850</v>
      </c>
      <c r="AJ1049" s="277">
        <v>10427.35</v>
      </c>
      <c r="AL1049" s="246" t="s">
        <v>40110</v>
      </c>
      <c r="AM1049" s="247">
        <v>91.8</v>
      </c>
      <c r="AO1049" s="226" t="s">
        <v>15629</v>
      </c>
      <c r="AP1049" s="227">
        <v>49121.54</v>
      </c>
      <c r="AR1049" s="207" t="s">
        <v>15643</v>
      </c>
      <c r="AS1049" s="208">
        <v>44268.28</v>
      </c>
      <c r="AT1049" s="93"/>
      <c r="AU1049" s="199" t="s">
        <v>31968</v>
      </c>
      <c r="AV1049" s="200">
        <v>1352.65</v>
      </c>
      <c r="BB1049" s="284"/>
      <c r="BD1049" s="272" t="s">
        <v>40070</v>
      </c>
      <c r="BE1049" s="273">
        <v>10100.629999999999</v>
      </c>
      <c r="BG1049" s="244" t="s">
        <v>38288</v>
      </c>
      <c r="BH1049" s="245">
        <v>14297.5</v>
      </c>
      <c r="BJ1049" s="230" t="s">
        <v>10923</v>
      </c>
      <c r="BK1049" s="231">
        <v>60761.09</v>
      </c>
      <c r="BM1049" s="209" t="s">
        <v>11058</v>
      </c>
      <c r="BN1049" s="210">
        <v>16476</v>
      </c>
    </row>
    <row r="1050" spans="9:66" x14ac:dyDescent="0.55000000000000004">
      <c r="I1050" s="282" t="s">
        <v>39867</v>
      </c>
      <c r="J1050" s="282"/>
      <c r="K1050" s="283">
        <v>31.95</v>
      </c>
      <c r="M1050" s="242" t="s">
        <v>37161</v>
      </c>
      <c r="N1050" s="242"/>
      <c r="O1050" s="243">
        <v>35658.97</v>
      </c>
      <c r="Q1050" s="224" t="s">
        <v>5179</v>
      </c>
      <c r="R1050" s="224"/>
      <c r="S1050" s="225">
        <v>6540</v>
      </c>
      <c r="U1050" s="203" t="s">
        <v>413</v>
      </c>
      <c r="V1050" s="203"/>
      <c r="W1050" s="204">
        <v>23154</v>
      </c>
      <c r="AF1050" t="s">
        <v>71281</v>
      </c>
      <c r="AG1050">
        <v>443.68</v>
      </c>
      <c r="AI1050" s="276" t="s">
        <v>67002</v>
      </c>
      <c r="AJ1050" s="277">
        <v>-7549.06</v>
      </c>
      <c r="AL1050" s="246" t="s">
        <v>63023</v>
      </c>
      <c r="AM1050" s="247">
        <v>294</v>
      </c>
      <c r="AO1050" s="226" t="s">
        <v>15630</v>
      </c>
      <c r="AP1050" s="227">
        <v>11621.32</v>
      </c>
      <c r="AR1050" s="207" t="s">
        <v>15644</v>
      </c>
      <c r="AS1050" s="208">
        <v>293184.15000000002</v>
      </c>
      <c r="AT1050" s="93"/>
      <c r="AU1050" s="199" t="s">
        <v>31969</v>
      </c>
      <c r="AV1050" s="200">
        <v>7419.66</v>
      </c>
      <c r="BB1050" s="284"/>
      <c r="BD1050" s="272" t="s">
        <v>40071</v>
      </c>
      <c r="BE1050" s="273">
        <v>31.95</v>
      </c>
      <c r="BG1050" s="244" t="s">
        <v>38294</v>
      </c>
      <c r="BH1050" s="245">
        <v>35658.97</v>
      </c>
      <c r="BJ1050" s="230" t="s">
        <v>10924</v>
      </c>
      <c r="BK1050" s="231">
        <v>6540</v>
      </c>
      <c r="BM1050" s="209" t="s">
        <v>11261</v>
      </c>
      <c r="BN1050" s="210">
        <v>4365.46</v>
      </c>
    </row>
    <row r="1051" spans="9:66" x14ac:dyDescent="0.55000000000000004">
      <c r="I1051" s="282" t="s">
        <v>39868</v>
      </c>
      <c r="J1051" s="282"/>
      <c r="K1051" s="283">
        <v>27119.13</v>
      </c>
      <c r="M1051" s="242" t="s">
        <v>37162</v>
      </c>
      <c r="N1051" s="242"/>
      <c r="O1051" s="243">
        <v>16719</v>
      </c>
      <c r="Q1051" s="224" t="s">
        <v>5108</v>
      </c>
      <c r="R1051" s="224"/>
      <c r="S1051" s="225">
        <v>5124.88</v>
      </c>
      <c r="U1051" s="203" t="s">
        <v>1433</v>
      </c>
      <c r="V1051" s="203"/>
      <c r="W1051" s="204">
        <v>46210</v>
      </c>
      <c r="AF1051" t="s">
        <v>71282</v>
      </c>
      <c r="AG1051">
        <v>77.95</v>
      </c>
      <c r="AI1051" s="276" t="s">
        <v>67003</v>
      </c>
      <c r="AJ1051" s="277">
        <v>-6000</v>
      </c>
      <c r="AL1051" s="246" t="s">
        <v>63967</v>
      </c>
      <c r="AM1051" s="247">
        <v>42.7</v>
      </c>
      <c r="AO1051" s="226" t="s">
        <v>15631</v>
      </c>
      <c r="AP1051" s="227">
        <v>6803.54</v>
      </c>
      <c r="AR1051" s="207" t="s">
        <v>15645</v>
      </c>
      <c r="AS1051" s="208">
        <v>217061.42</v>
      </c>
      <c r="AT1051" s="93"/>
      <c r="AU1051" s="199" t="s">
        <v>13434</v>
      </c>
      <c r="AV1051" s="200">
        <v>2400</v>
      </c>
      <c r="BB1051" s="284"/>
      <c r="BD1051" s="272" t="s">
        <v>40072</v>
      </c>
      <c r="BE1051" s="273">
        <v>27119.13</v>
      </c>
      <c r="BG1051" s="244" t="s">
        <v>38300</v>
      </c>
      <c r="BH1051" s="245">
        <v>16719</v>
      </c>
      <c r="BJ1051" s="230" t="s">
        <v>10925</v>
      </c>
      <c r="BK1051" s="231">
        <v>5124.88</v>
      </c>
      <c r="BM1051" s="209" t="s">
        <v>9811</v>
      </c>
      <c r="BN1051" s="210">
        <v>341576.96000000002</v>
      </c>
    </row>
    <row r="1052" spans="9:66" x14ac:dyDescent="0.55000000000000004">
      <c r="I1052" s="282" t="s">
        <v>39869</v>
      </c>
      <c r="J1052" s="282"/>
      <c r="K1052" s="283">
        <v>82497.62</v>
      </c>
      <c r="M1052" s="242" t="s">
        <v>37163</v>
      </c>
      <c r="N1052" s="242"/>
      <c r="O1052" s="243">
        <v>45192.45</v>
      </c>
      <c r="Q1052" s="224" t="s">
        <v>5109</v>
      </c>
      <c r="R1052" s="224"/>
      <c r="S1052" s="225">
        <v>8457.59</v>
      </c>
      <c r="U1052" s="203" t="s">
        <v>4039</v>
      </c>
      <c r="V1052" s="203"/>
      <c r="W1052" s="204">
        <v>10923</v>
      </c>
      <c r="AF1052" t="s">
        <v>71283</v>
      </c>
      <c r="AG1052">
        <v>500</v>
      </c>
      <c r="AI1052" s="276" t="s">
        <v>34609</v>
      </c>
      <c r="AJ1052" s="277">
        <v>2958037.33</v>
      </c>
      <c r="AL1052" s="246" t="s">
        <v>51618</v>
      </c>
      <c r="AM1052" s="247">
        <v>15794.55</v>
      </c>
      <c r="AO1052" s="226" t="s">
        <v>15632</v>
      </c>
      <c r="AP1052" s="227">
        <v>16543.259999999998</v>
      </c>
      <c r="AR1052" s="207" t="s">
        <v>15646</v>
      </c>
      <c r="AS1052" s="208">
        <v>46131.09</v>
      </c>
      <c r="AT1052" s="93"/>
      <c r="AU1052" s="199" t="s">
        <v>13435</v>
      </c>
      <c r="AV1052" s="200">
        <v>750</v>
      </c>
      <c r="BB1052" s="284"/>
      <c r="BD1052" s="272" t="s">
        <v>40073</v>
      </c>
      <c r="BE1052" s="273">
        <v>82497.62</v>
      </c>
      <c r="BG1052" s="244" t="s">
        <v>38303</v>
      </c>
      <c r="BH1052" s="245">
        <v>45192.45</v>
      </c>
      <c r="BJ1052" s="230" t="s">
        <v>10926</v>
      </c>
      <c r="BK1052" s="231">
        <v>8457.59</v>
      </c>
      <c r="BM1052" s="209" t="s">
        <v>6665</v>
      </c>
      <c r="BN1052" s="210">
        <v>59272.88</v>
      </c>
    </row>
    <row r="1053" spans="9:66" x14ac:dyDescent="0.55000000000000004">
      <c r="I1053" s="282" t="s">
        <v>39870</v>
      </c>
      <c r="J1053" s="282"/>
      <c r="K1053" s="283">
        <v>22887.17</v>
      </c>
      <c r="M1053" s="242" t="s">
        <v>37164</v>
      </c>
      <c r="N1053" s="242"/>
      <c r="O1053" s="243">
        <v>310364.33</v>
      </c>
      <c r="Q1053" s="224" t="s">
        <v>5180</v>
      </c>
      <c r="R1053" s="224"/>
      <c r="S1053" s="225">
        <v>1000</v>
      </c>
      <c r="U1053" s="203" t="s">
        <v>416</v>
      </c>
      <c r="V1053" s="203"/>
      <c r="W1053" s="204">
        <v>158718</v>
      </c>
      <c r="AF1053" t="s">
        <v>69692</v>
      </c>
      <c r="AG1053">
        <v>215.29</v>
      </c>
      <c r="AI1053" s="276" t="s">
        <v>16319</v>
      </c>
      <c r="AJ1053" s="277">
        <v>284418.88</v>
      </c>
      <c r="AL1053" s="246" t="s">
        <v>51619</v>
      </c>
      <c r="AM1053" s="247">
        <v>535.07000000000005</v>
      </c>
      <c r="AO1053" s="226" t="s">
        <v>15633</v>
      </c>
      <c r="AP1053" s="227">
        <v>63246.31</v>
      </c>
      <c r="AR1053" s="207" t="s">
        <v>15647</v>
      </c>
      <c r="AS1053" s="208">
        <v>17286.96</v>
      </c>
      <c r="AT1053" s="93"/>
      <c r="AU1053" s="199" t="s">
        <v>13436</v>
      </c>
      <c r="AV1053" s="200">
        <v>3302.77</v>
      </c>
      <c r="BB1053" s="284"/>
      <c r="BD1053" s="272" t="s">
        <v>40074</v>
      </c>
      <c r="BE1053" s="273">
        <v>22887.17</v>
      </c>
      <c r="BG1053" s="244" t="s">
        <v>38310</v>
      </c>
      <c r="BH1053" s="245">
        <v>310364.33</v>
      </c>
      <c r="BJ1053" s="230" t="s">
        <v>10927</v>
      </c>
      <c r="BK1053" s="231">
        <v>1000</v>
      </c>
      <c r="BM1053" s="209" t="s">
        <v>6907</v>
      </c>
      <c r="BN1053" s="210">
        <v>546</v>
      </c>
    </row>
    <row r="1054" spans="9:66" x14ac:dyDescent="0.55000000000000004">
      <c r="I1054" s="282" t="s">
        <v>65531</v>
      </c>
      <c r="J1054" s="282"/>
      <c r="K1054" s="283">
        <v>14007</v>
      </c>
      <c r="M1054" s="242" t="s">
        <v>37165</v>
      </c>
      <c r="N1054" s="242"/>
      <c r="O1054" s="243">
        <v>28259</v>
      </c>
      <c r="Q1054" s="224" t="s">
        <v>5043</v>
      </c>
      <c r="R1054" s="224"/>
      <c r="S1054" s="225">
        <v>53059.360000000001</v>
      </c>
      <c r="U1054" s="203" t="s">
        <v>417</v>
      </c>
      <c r="V1054" s="203"/>
      <c r="W1054" s="204">
        <v>385522.31</v>
      </c>
      <c r="AF1054" t="s">
        <v>66515</v>
      </c>
      <c r="AG1054" s="284">
        <v>13636.47</v>
      </c>
      <c r="AI1054" s="276" t="s">
        <v>16323</v>
      </c>
      <c r="AJ1054" s="277">
        <v>54888</v>
      </c>
      <c r="AL1054" s="246" t="s">
        <v>54794</v>
      </c>
      <c r="AM1054" s="247">
        <v>109434.16</v>
      </c>
      <c r="AO1054" s="226" t="s">
        <v>15634</v>
      </c>
      <c r="AP1054" s="227">
        <v>8068.45</v>
      </c>
      <c r="AR1054" s="207" t="s">
        <v>15648</v>
      </c>
      <c r="AS1054" s="208">
        <v>20606.7</v>
      </c>
      <c r="AT1054" s="93"/>
      <c r="AU1054" s="199" t="s">
        <v>31970</v>
      </c>
      <c r="AV1054" s="200">
        <v>1687.46</v>
      </c>
      <c r="BB1054" s="284"/>
      <c r="BD1054" s="272" t="s">
        <v>40075</v>
      </c>
      <c r="BE1054" s="273">
        <v>14007</v>
      </c>
      <c r="BG1054" s="244" t="s">
        <v>38318</v>
      </c>
      <c r="BH1054" s="245">
        <v>28259</v>
      </c>
      <c r="BJ1054" s="230" t="s">
        <v>9610</v>
      </c>
      <c r="BK1054" s="231">
        <v>53059.360000000001</v>
      </c>
      <c r="BM1054" s="209" t="s">
        <v>7084</v>
      </c>
      <c r="BN1054" s="210">
        <v>6106</v>
      </c>
    </row>
    <row r="1055" spans="9:66" x14ac:dyDescent="0.55000000000000004">
      <c r="I1055" s="282" t="s">
        <v>37391</v>
      </c>
      <c r="J1055" s="282"/>
      <c r="K1055" s="283">
        <v>15533.11</v>
      </c>
      <c r="M1055" s="242" t="s">
        <v>37166</v>
      </c>
      <c r="N1055" s="242"/>
      <c r="O1055" s="243">
        <v>249437.76</v>
      </c>
      <c r="Q1055" s="224" t="s">
        <v>5110</v>
      </c>
      <c r="R1055" s="224"/>
      <c r="S1055" s="225">
        <v>546715.68000000005</v>
      </c>
      <c r="U1055" s="203" t="s">
        <v>419</v>
      </c>
      <c r="V1055" s="203"/>
      <c r="W1055" s="204">
        <v>24668</v>
      </c>
      <c r="AF1055" t="s">
        <v>67094</v>
      </c>
      <c r="AG1055">
        <v>210.51</v>
      </c>
      <c r="AI1055" s="276" t="s">
        <v>36060</v>
      </c>
      <c r="AJ1055" s="277">
        <v>40144.5</v>
      </c>
      <c r="AL1055" s="246" t="s">
        <v>51620</v>
      </c>
      <c r="AM1055" s="247">
        <v>561.86</v>
      </c>
      <c r="AO1055" s="226" t="s">
        <v>15635</v>
      </c>
      <c r="AP1055" s="227">
        <v>14305.1</v>
      </c>
      <c r="AR1055" s="207" t="s">
        <v>15649</v>
      </c>
      <c r="AS1055" s="208">
        <v>20109.7</v>
      </c>
      <c r="AT1055" s="93"/>
      <c r="AU1055" s="199" t="s">
        <v>13437</v>
      </c>
      <c r="AV1055" s="200">
        <v>2580.38</v>
      </c>
      <c r="BB1055" s="284"/>
      <c r="BD1055" s="272" t="s">
        <v>37836</v>
      </c>
      <c r="BE1055" s="273">
        <v>15533.11</v>
      </c>
      <c r="BG1055" s="244" t="s">
        <v>38323</v>
      </c>
      <c r="BH1055" s="245">
        <v>249437.76</v>
      </c>
      <c r="BJ1055" s="230" t="s">
        <v>10928</v>
      </c>
      <c r="BK1055" s="231">
        <v>546715.68000000005</v>
      </c>
      <c r="BM1055" s="209" t="s">
        <v>7331</v>
      </c>
      <c r="BN1055" s="210">
        <v>23076</v>
      </c>
    </row>
    <row r="1056" spans="9:66" x14ac:dyDescent="0.55000000000000004">
      <c r="I1056" s="282" t="s">
        <v>37399</v>
      </c>
      <c r="J1056" s="282"/>
      <c r="K1056" s="283">
        <v>5110.4399999999996</v>
      </c>
      <c r="M1056" s="242" t="s">
        <v>37167</v>
      </c>
      <c r="N1056" s="242"/>
      <c r="O1056" s="243">
        <v>7250</v>
      </c>
      <c r="Q1056" s="224" t="s">
        <v>5044</v>
      </c>
      <c r="R1056" s="224"/>
      <c r="S1056" s="225">
        <v>1765</v>
      </c>
      <c r="U1056" s="203" t="s">
        <v>420</v>
      </c>
      <c r="V1056" s="203"/>
      <c r="W1056" s="204">
        <v>379877.49</v>
      </c>
      <c r="AF1056" t="s">
        <v>67095</v>
      </c>
      <c r="AG1056" s="284">
        <v>9573.17</v>
      </c>
      <c r="AI1056" s="276" t="s">
        <v>16325</v>
      </c>
      <c r="AJ1056" s="277">
        <v>23571.759999999998</v>
      </c>
      <c r="AL1056" s="246" t="s">
        <v>55821</v>
      </c>
      <c r="AM1056" s="247">
        <v>5513.06</v>
      </c>
      <c r="AO1056" s="226" t="s">
        <v>15636</v>
      </c>
      <c r="AP1056" s="227">
        <v>6386.54</v>
      </c>
      <c r="AR1056" s="207" t="s">
        <v>15650</v>
      </c>
      <c r="AS1056" s="208">
        <v>27310.32</v>
      </c>
      <c r="AT1056" s="93"/>
      <c r="AU1056" s="199" t="s">
        <v>31971</v>
      </c>
      <c r="AV1056" s="200">
        <v>4227.8500000000004</v>
      </c>
      <c r="BB1056" s="284"/>
      <c r="BD1056" s="272" t="s">
        <v>37858</v>
      </c>
      <c r="BE1056" s="273">
        <v>5110.4399999999996</v>
      </c>
      <c r="BG1056" s="244" t="s">
        <v>38327</v>
      </c>
      <c r="BH1056" s="245">
        <v>7250</v>
      </c>
      <c r="BJ1056" s="230" t="s">
        <v>9611</v>
      </c>
      <c r="BK1056" s="231">
        <v>1765</v>
      </c>
      <c r="BM1056" s="209" t="s">
        <v>7594</v>
      </c>
      <c r="BN1056" s="210">
        <v>3878.83</v>
      </c>
    </row>
    <row r="1057" spans="9:66" x14ac:dyDescent="0.55000000000000004">
      <c r="I1057" s="282" t="s">
        <v>37400</v>
      </c>
      <c r="J1057" s="282"/>
      <c r="K1057" s="283">
        <v>18627.23</v>
      </c>
      <c r="M1057" s="242" t="s">
        <v>37168</v>
      </c>
      <c r="N1057" s="242"/>
      <c r="O1057" s="243">
        <v>138554.25</v>
      </c>
      <c r="Q1057" s="224" t="s">
        <v>5181</v>
      </c>
      <c r="R1057" s="224"/>
      <c r="S1057" s="225">
        <v>3531.29</v>
      </c>
      <c r="U1057" s="203" t="s">
        <v>423</v>
      </c>
      <c r="V1057" s="203"/>
      <c r="W1057" s="204">
        <v>187456</v>
      </c>
      <c r="AF1057" t="s">
        <v>55872</v>
      </c>
      <c r="AG1057" s="284">
        <v>10200.44</v>
      </c>
      <c r="AI1057" s="276" t="s">
        <v>16327</v>
      </c>
      <c r="AJ1057" s="277">
        <v>452383.03</v>
      </c>
      <c r="AL1057" s="246" t="s">
        <v>51621</v>
      </c>
      <c r="AM1057" s="247">
        <v>10085.67</v>
      </c>
      <c r="AO1057" s="226" t="s">
        <v>15637</v>
      </c>
      <c r="AP1057" s="227">
        <v>149816.37</v>
      </c>
      <c r="AR1057" s="207" t="s">
        <v>15651</v>
      </c>
      <c r="AS1057" s="208">
        <v>10532.49</v>
      </c>
      <c r="AT1057" s="93"/>
      <c r="AU1057" s="199" t="s">
        <v>19273</v>
      </c>
      <c r="AV1057" s="200">
        <v>1352.65</v>
      </c>
      <c r="BB1057" s="284"/>
      <c r="BD1057" s="272" t="s">
        <v>37863</v>
      </c>
      <c r="BE1057" s="273">
        <v>18627.23</v>
      </c>
      <c r="BG1057" s="244" t="s">
        <v>38334</v>
      </c>
      <c r="BH1057" s="245">
        <v>138554.25</v>
      </c>
      <c r="BJ1057" s="230" t="s">
        <v>10929</v>
      </c>
      <c r="BK1057" s="231">
        <v>3531.29</v>
      </c>
      <c r="BM1057" s="209" t="s">
        <v>7744</v>
      </c>
      <c r="BN1057" s="210">
        <v>1798</v>
      </c>
    </row>
    <row r="1058" spans="9:66" x14ac:dyDescent="0.55000000000000004">
      <c r="I1058" s="282" t="s">
        <v>37401</v>
      </c>
      <c r="J1058" s="282"/>
      <c r="K1058" s="283">
        <v>53286.28</v>
      </c>
      <c r="M1058" s="242" t="s">
        <v>37169</v>
      </c>
      <c r="N1058" s="242"/>
      <c r="O1058" s="243">
        <v>238784.02</v>
      </c>
      <c r="Q1058" s="224" t="s">
        <v>5182</v>
      </c>
      <c r="R1058" s="224"/>
      <c r="S1058" s="225">
        <v>349</v>
      </c>
      <c r="U1058" s="203" t="s">
        <v>424</v>
      </c>
      <c r="V1058" s="203"/>
      <c r="W1058" s="204">
        <v>403313</v>
      </c>
      <c r="AF1058" t="s">
        <v>34654</v>
      </c>
      <c r="AG1058" s="284">
        <v>10992.23</v>
      </c>
      <c r="AI1058" s="276" t="s">
        <v>34611</v>
      </c>
      <c r="AJ1058" s="277">
        <v>3908.34</v>
      </c>
      <c r="AL1058" s="246" t="s">
        <v>51622</v>
      </c>
      <c r="AM1058" s="247">
        <v>32177.4</v>
      </c>
      <c r="AO1058" s="226" t="s">
        <v>33109</v>
      </c>
      <c r="AP1058" s="227">
        <v>675604.62</v>
      </c>
      <c r="AR1058" s="207" t="s">
        <v>15652</v>
      </c>
      <c r="AS1058" s="208">
        <v>11264.66</v>
      </c>
      <c r="AT1058" s="93"/>
      <c r="AU1058" s="199" t="s">
        <v>13438</v>
      </c>
      <c r="AV1058" s="200">
        <v>750</v>
      </c>
      <c r="BD1058" s="272" t="s">
        <v>37868</v>
      </c>
      <c r="BE1058" s="273">
        <v>53286.28</v>
      </c>
      <c r="BG1058" s="244" t="s">
        <v>38341</v>
      </c>
      <c r="BH1058" s="245">
        <v>238784.02</v>
      </c>
      <c r="BJ1058" s="230" t="s">
        <v>10930</v>
      </c>
      <c r="BK1058" s="231">
        <v>349</v>
      </c>
      <c r="BM1058" s="209" t="s">
        <v>8037</v>
      </c>
      <c r="BN1058" s="210">
        <v>2801</v>
      </c>
    </row>
    <row r="1059" spans="9:66" x14ac:dyDescent="0.55000000000000004">
      <c r="I1059" s="282" t="s">
        <v>37407</v>
      </c>
      <c r="J1059" s="282"/>
      <c r="K1059" s="283">
        <v>113724.02</v>
      </c>
      <c r="M1059" s="242" t="s">
        <v>37170</v>
      </c>
      <c r="N1059" s="242"/>
      <c r="O1059" s="243">
        <v>44881.47</v>
      </c>
      <c r="Q1059" s="224" t="s">
        <v>5183</v>
      </c>
      <c r="R1059" s="224"/>
      <c r="S1059" s="225">
        <v>5236.6099999999997</v>
      </c>
      <c r="U1059" s="203" t="s">
        <v>425</v>
      </c>
      <c r="V1059" s="203"/>
      <c r="W1059" s="204">
        <v>2372.0100000000002</v>
      </c>
      <c r="AF1059" t="s">
        <v>63623</v>
      </c>
      <c r="AG1059" s="284">
        <v>1929.87</v>
      </c>
      <c r="AI1059" s="276" t="s">
        <v>70381</v>
      </c>
      <c r="AJ1059" s="277">
        <v>89080</v>
      </c>
      <c r="AL1059" s="246" t="s">
        <v>57243</v>
      </c>
      <c r="AM1059" s="247">
        <v>38611.699999999997</v>
      </c>
      <c r="AO1059" s="226" t="s">
        <v>33110</v>
      </c>
      <c r="AP1059" s="227">
        <v>882.32</v>
      </c>
      <c r="AR1059" s="207" t="s">
        <v>15653</v>
      </c>
      <c r="AS1059" s="208">
        <v>547.75</v>
      </c>
      <c r="AT1059" s="93"/>
      <c r="AU1059" s="199" t="s">
        <v>31972</v>
      </c>
      <c r="AV1059" s="200">
        <v>7419.66</v>
      </c>
      <c r="BB1059" s="284"/>
      <c r="BD1059" s="272" t="s">
        <v>37891</v>
      </c>
      <c r="BE1059" s="273">
        <v>113724.02</v>
      </c>
      <c r="BG1059" s="244" t="s">
        <v>38345</v>
      </c>
      <c r="BH1059" s="245">
        <v>44881.47</v>
      </c>
      <c r="BJ1059" s="230" t="s">
        <v>10931</v>
      </c>
      <c r="BK1059" s="231">
        <v>5236.6099999999997</v>
      </c>
      <c r="BM1059" s="209" t="s">
        <v>8923</v>
      </c>
      <c r="BN1059" s="210">
        <v>10942</v>
      </c>
    </row>
    <row r="1060" spans="9:66" x14ac:dyDescent="0.55000000000000004">
      <c r="I1060" s="282" t="s">
        <v>37410</v>
      </c>
      <c r="J1060" s="282"/>
      <c r="K1060" s="283">
        <v>1627.87</v>
      </c>
      <c r="M1060" s="242" t="s">
        <v>37171</v>
      </c>
      <c r="N1060" s="242"/>
      <c r="O1060" s="243">
        <v>5293</v>
      </c>
      <c r="Q1060" s="224" t="s">
        <v>5186</v>
      </c>
      <c r="R1060" s="224"/>
      <c r="S1060" s="225">
        <v>634</v>
      </c>
      <c r="U1060" s="203" t="s">
        <v>426</v>
      </c>
      <c r="V1060" s="203"/>
      <c r="W1060" s="204">
        <v>181257.99</v>
      </c>
      <c r="AF1060" t="s">
        <v>51794</v>
      </c>
      <c r="AG1060" s="284">
        <v>1045.79</v>
      </c>
      <c r="AI1060" s="276" t="s">
        <v>49674</v>
      </c>
      <c r="AJ1060" s="277">
        <v>72360</v>
      </c>
      <c r="AL1060" s="246" t="s">
        <v>55822</v>
      </c>
      <c r="AM1060" s="247">
        <v>654</v>
      </c>
      <c r="AO1060" s="226" t="s">
        <v>15638</v>
      </c>
      <c r="AP1060" s="227">
        <v>121189.66</v>
      </c>
      <c r="AR1060" s="207" t="s">
        <v>15654</v>
      </c>
      <c r="AS1060" s="208">
        <v>121624.11</v>
      </c>
      <c r="AT1060" s="93"/>
      <c r="AU1060" s="199" t="s">
        <v>13439</v>
      </c>
      <c r="AV1060" s="200">
        <v>3302.77</v>
      </c>
      <c r="BB1060" s="284"/>
      <c r="BD1060" s="272" t="s">
        <v>37899</v>
      </c>
      <c r="BE1060" s="273">
        <v>1627.87</v>
      </c>
      <c r="BG1060" s="244" t="s">
        <v>38350</v>
      </c>
      <c r="BH1060" s="245">
        <v>5293</v>
      </c>
      <c r="BJ1060" s="230" t="s">
        <v>10934</v>
      </c>
      <c r="BK1060" s="231">
        <v>634</v>
      </c>
      <c r="BM1060" s="209" t="s">
        <v>9263</v>
      </c>
      <c r="BN1060" s="210">
        <v>166761</v>
      </c>
    </row>
    <row r="1061" spans="9:66" x14ac:dyDescent="0.55000000000000004">
      <c r="I1061" s="282" t="s">
        <v>37412</v>
      </c>
      <c r="J1061" s="282"/>
      <c r="K1061" s="283">
        <v>9552.0400000000009</v>
      </c>
      <c r="M1061" s="242" t="s">
        <v>37172</v>
      </c>
      <c r="N1061" s="242"/>
      <c r="O1061" s="243">
        <v>100207.24</v>
      </c>
      <c r="Q1061" s="224" t="s">
        <v>5187</v>
      </c>
      <c r="R1061" s="224"/>
      <c r="S1061" s="225">
        <v>177.5</v>
      </c>
      <c r="U1061" s="203" t="s">
        <v>427</v>
      </c>
      <c r="V1061" s="203"/>
      <c r="W1061" s="204">
        <v>183566</v>
      </c>
      <c r="AF1061" t="s">
        <v>44504</v>
      </c>
      <c r="AG1061">
        <v>249.25</v>
      </c>
      <c r="AI1061" s="276" t="s">
        <v>16328</v>
      </c>
      <c r="AJ1061" s="277">
        <v>7050.98</v>
      </c>
      <c r="AL1061" s="246" t="s">
        <v>63968</v>
      </c>
      <c r="AM1061" s="247">
        <v>25566.69</v>
      </c>
      <c r="AO1061" s="226" t="s">
        <v>38861</v>
      </c>
      <c r="AP1061" s="227">
        <v>-113.88</v>
      </c>
      <c r="AR1061" s="207" t="s">
        <v>13071</v>
      </c>
      <c r="AS1061" s="208">
        <v>44957.19</v>
      </c>
      <c r="AT1061" s="93"/>
      <c r="AU1061" s="199" t="s">
        <v>31973</v>
      </c>
      <c r="AV1061" s="200">
        <v>9301</v>
      </c>
      <c r="BB1061" s="284"/>
      <c r="BD1061" s="272" t="s">
        <v>37906</v>
      </c>
      <c r="BE1061" s="273">
        <v>9552.0400000000009</v>
      </c>
      <c r="BG1061" s="244" t="s">
        <v>38355</v>
      </c>
      <c r="BH1061" s="245">
        <v>100207.24</v>
      </c>
      <c r="BJ1061" s="230" t="s">
        <v>10935</v>
      </c>
      <c r="BK1061" s="231">
        <v>177.5</v>
      </c>
      <c r="BM1061" s="209" t="s">
        <v>11059</v>
      </c>
      <c r="BN1061" s="210">
        <v>12023</v>
      </c>
    </row>
    <row r="1062" spans="9:66" x14ac:dyDescent="0.55000000000000004">
      <c r="I1062" s="282" t="s">
        <v>37422</v>
      </c>
      <c r="J1062" s="282"/>
      <c r="K1062" s="283">
        <v>515749</v>
      </c>
      <c r="M1062" s="242" t="s">
        <v>37173</v>
      </c>
      <c r="N1062" s="242"/>
      <c r="O1062" s="243">
        <v>43020.86</v>
      </c>
      <c r="Q1062" s="224" t="s">
        <v>5111</v>
      </c>
      <c r="R1062" s="224"/>
      <c r="S1062" s="225">
        <v>8030.42</v>
      </c>
      <c r="U1062" s="203" t="s">
        <v>428</v>
      </c>
      <c r="V1062" s="203"/>
      <c r="W1062" s="204">
        <v>36050</v>
      </c>
      <c r="AF1062" t="s">
        <v>64054</v>
      </c>
      <c r="AG1062" s="284">
        <v>13879.87</v>
      </c>
      <c r="AI1062" s="276" t="s">
        <v>16329</v>
      </c>
      <c r="AJ1062" s="277">
        <v>294065.28000000003</v>
      </c>
      <c r="AL1062" s="246" t="s">
        <v>47750</v>
      </c>
      <c r="AM1062" s="247">
        <v>14874.77</v>
      </c>
      <c r="AO1062" s="226" t="s">
        <v>51613</v>
      </c>
      <c r="AP1062" s="227">
        <v>17036.59</v>
      </c>
      <c r="AR1062" s="207" t="s">
        <v>15655</v>
      </c>
      <c r="AS1062" s="208">
        <v>685745.96</v>
      </c>
      <c r="AT1062" s="93"/>
      <c r="AU1062" s="199" t="s">
        <v>31974</v>
      </c>
      <c r="AV1062" s="200">
        <v>9301</v>
      </c>
      <c r="BB1062" s="284"/>
      <c r="BD1062" s="272" t="s">
        <v>37933</v>
      </c>
      <c r="BE1062" s="273">
        <v>515749</v>
      </c>
      <c r="BG1062" s="244" t="s">
        <v>38360</v>
      </c>
      <c r="BH1062" s="245">
        <v>43020.86</v>
      </c>
      <c r="BJ1062" s="230" t="s">
        <v>10937</v>
      </c>
      <c r="BK1062" s="231">
        <v>8030.42</v>
      </c>
      <c r="BM1062" s="209" t="s">
        <v>9812</v>
      </c>
      <c r="BN1062" s="210">
        <v>287204.71000000002</v>
      </c>
    </row>
    <row r="1063" spans="9:66" x14ac:dyDescent="0.55000000000000004">
      <c r="I1063" s="282" t="s">
        <v>37423</v>
      </c>
      <c r="J1063" s="282"/>
      <c r="K1063" s="283">
        <v>16288.81</v>
      </c>
      <c r="M1063" s="242" t="s">
        <v>37174</v>
      </c>
      <c r="N1063" s="242"/>
      <c r="O1063" s="243">
        <v>62862.92</v>
      </c>
      <c r="Q1063" s="224" t="s">
        <v>5189</v>
      </c>
      <c r="R1063" s="224"/>
      <c r="S1063" s="225">
        <v>459</v>
      </c>
      <c r="U1063" s="203" t="s">
        <v>429</v>
      </c>
      <c r="V1063" s="203"/>
      <c r="W1063" s="204">
        <v>20170</v>
      </c>
      <c r="AF1063" t="s">
        <v>42223</v>
      </c>
      <c r="AG1063" s="284">
        <v>46800</v>
      </c>
      <c r="AI1063" s="276" t="s">
        <v>16330</v>
      </c>
      <c r="AJ1063" s="277">
        <v>981882</v>
      </c>
      <c r="AL1063" s="246" t="s">
        <v>61280</v>
      </c>
      <c r="AM1063" s="247">
        <v>-209.24</v>
      </c>
      <c r="AO1063" s="226" t="s">
        <v>51614</v>
      </c>
      <c r="AP1063" s="227">
        <v>1688.24</v>
      </c>
      <c r="AR1063" s="207" t="s">
        <v>15656</v>
      </c>
      <c r="AS1063" s="208">
        <v>150496.79999999999</v>
      </c>
      <c r="AT1063" s="93"/>
      <c r="AU1063" s="199" t="s">
        <v>31975</v>
      </c>
      <c r="AV1063" s="200">
        <v>8967</v>
      </c>
      <c r="BB1063" s="284"/>
      <c r="BD1063" s="272" t="s">
        <v>37938</v>
      </c>
      <c r="BE1063" s="273">
        <v>16288.81</v>
      </c>
      <c r="BG1063" s="244" t="s">
        <v>38365</v>
      </c>
      <c r="BH1063" s="245">
        <v>62862.92</v>
      </c>
      <c r="BJ1063" s="230" t="s">
        <v>10938</v>
      </c>
      <c r="BK1063" s="231">
        <v>459</v>
      </c>
      <c r="BM1063" s="209" t="s">
        <v>6666</v>
      </c>
      <c r="BN1063" s="210">
        <v>33575</v>
      </c>
    </row>
    <row r="1064" spans="9:66" x14ac:dyDescent="0.55000000000000004">
      <c r="I1064" s="282" t="s">
        <v>65533</v>
      </c>
      <c r="J1064" s="282"/>
      <c r="K1064" s="283">
        <v>12720</v>
      </c>
      <c r="M1064" s="242" t="s">
        <v>37175</v>
      </c>
      <c r="N1064" s="242"/>
      <c r="O1064" s="243">
        <v>89172.96</v>
      </c>
      <c r="Q1064" s="224" t="s">
        <v>5190</v>
      </c>
      <c r="R1064" s="224"/>
      <c r="S1064" s="225">
        <v>2529</v>
      </c>
      <c r="U1064" s="203" t="s">
        <v>430</v>
      </c>
      <c r="V1064" s="203"/>
      <c r="W1064" s="204">
        <v>298314</v>
      </c>
      <c r="AF1064" t="s">
        <v>36087</v>
      </c>
      <c r="AG1064" s="284">
        <v>1730.37</v>
      </c>
      <c r="AI1064" s="276" t="s">
        <v>33181</v>
      </c>
      <c r="AJ1064" s="277">
        <v>545630.02</v>
      </c>
      <c r="AL1064" s="246" t="s">
        <v>51624</v>
      </c>
      <c r="AM1064" s="247">
        <v>3068.37</v>
      </c>
      <c r="AO1064" s="226" t="s">
        <v>51615</v>
      </c>
      <c r="AP1064" s="227">
        <v>20.79</v>
      </c>
      <c r="AR1064" s="207" t="s">
        <v>15657</v>
      </c>
      <c r="AS1064" s="208">
        <v>564</v>
      </c>
      <c r="AT1064" s="93"/>
      <c r="AU1064" s="199" t="s">
        <v>19315</v>
      </c>
      <c r="AV1064" s="200">
        <v>8967</v>
      </c>
      <c r="BB1064" s="284"/>
      <c r="BD1064" s="272" t="s">
        <v>37944</v>
      </c>
      <c r="BE1064" s="273">
        <v>12720</v>
      </c>
      <c r="BG1064" s="244" t="s">
        <v>38371</v>
      </c>
      <c r="BH1064" s="245">
        <v>89172.96</v>
      </c>
      <c r="BJ1064" s="230" t="s">
        <v>10939</v>
      </c>
      <c r="BK1064" s="231">
        <v>2529</v>
      </c>
      <c r="BM1064" s="209" t="s">
        <v>7085</v>
      </c>
      <c r="BN1064" s="210">
        <v>991</v>
      </c>
    </row>
    <row r="1065" spans="9:66" x14ac:dyDescent="0.55000000000000004">
      <c r="I1065" s="282" t="s">
        <v>37425</v>
      </c>
      <c r="J1065" s="282"/>
      <c r="K1065" s="283">
        <v>244.75</v>
      </c>
      <c r="M1065" s="242" t="s">
        <v>37176</v>
      </c>
      <c r="N1065" s="242"/>
      <c r="O1065" s="243">
        <v>1460513.88</v>
      </c>
      <c r="Q1065" s="224" t="s">
        <v>5194</v>
      </c>
      <c r="R1065" s="224"/>
      <c r="S1065" s="225">
        <v>131</v>
      </c>
      <c r="U1065" s="203" t="s">
        <v>431</v>
      </c>
      <c r="V1065" s="203"/>
      <c r="W1065" s="204">
        <v>179128</v>
      </c>
      <c r="AF1065" t="s">
        <v>34655</v>
      </c>
      <c r="AG1065" s="284">
        <v>6447.68</v>
      </c>
      <c r="AI1065" s="276" t="s">
        <v>16331</v>
      </c>
      <c r="AJ1065" s="277">
        <v>215630</v>
      </c>
      <c r="AL1065" s="246" t="s">
        <v>55823</v>
      </c>
      <c r="AM1065" s="247">
        <v>19927.66</v>
      </c>
      <c r="AO1065" s="226" t="s">
        <v>44391</v>
      </c>
      <c r="AP1065" s="227">
        <v>1634253.3</v>
      </c>
      <c r="AR1065" s="207" t="s">
        <v>15658</v>
      </c>
      <c r="AS1065" s="208">
        <v>82208.44</v>
      </c>
      <c r="AT1065" s="93"/>
      <c r="AU1065" s="199" t="s">
        <v>31976</v>
      </c>
      <c r="AV1065" s="200">
        <v>3235.15</v>
      </c>
      <c r="BB1065" s="284"/>
      <c r="BD1065" s="272" t="s">
        <v>37947</v>
      </c>
      <c r="BE1065" s="273">
        <v>244.75</v>
      </c>
      <c r="BG1065" s="244" t="s">
        <v>38376</v>
      </c>
      <c r="BH1065" s="245">
        <v>1460513.88</v>
      </c>
      <c r="BJ1065" s="230" t="s">
        <v>10943</v>
      </c>
      <c r="BK1065" s="231">
        <v>131</v>
      </c>
      <c r="BM1065" s="209" t="s">
        <v>7332</v>
      </c>
      <c r="BN1065" s="210">
        <v>6660</v>
      </c>
    </row>
    <row r="1066" spans="9:66" x14ac:dyDescent="0.55000000000000004">
      <c r="I1066" s="282" t="s">
        <v>37426</v>
      </c>
      <c r="J1066" s="282"/>
      <c r="K1066" s="283">
        <v>11870.82</v>
      </c>
      <c r="M1066" s="242" t="s">
        <v>37178</v>
      </c>
      <c r="N1066" s="242"/>
      <c r="O1066" s="243">
        <v>14390.6</v>
      </c>
      <c r="Q1066" s="224" t="s">
        <v>5195</v>
      </c>
      <c r="R1066" s="224"/>
      <c r="S1066" s="225">
        <v>349</v>
      </c>
      <c r="U1066" s="203" t="s">
        <v>432</v>
      </c>
      <c r="V1066" s="203"/>
      <c r="W1066" s="204">
        <v>102096</v>
      </c>
      <c r="AF1066" t="s">
        <v>34656</v>
      </c>
      <c r="AG1066" s="284">
        <v>18563.18</v>
      </c>
      <c r="AI1066" s="276" t="s">
        <v>67004</v>
      </c>
      <c r="AJ1066" s="277">
        <v>210000</v>
      </c>
      <c r="AL1066" s="246" t="s">
        <v>63618</v>
      </c>
      <c r="AM1066" s="247">
        <v>613.66999999999996</v>
      </c>
      <c r="AO1066" s="226" t="s">
        <v>34543</v>
      </c>
      <c r="AP1066" s="227">
        <v>2107.5700000000002</v>
      </c>
      <c r="AR1066" s="207" t="s">
        <v>13072</v>
      </c>
      <c r="AS1066" s="208">
        <v>134062.23000000001</v>
      </c>
      <c r="AT1066" s="93"/>
      <c r="AU1066" s="199" t="s">
        <v>31977</v>
      </c>
      <c r="AV1066" s="200">
        <v>8497</v>
      </c>
      <c r="BB1066" s="284"/>
      <c r="BD1066" s="272" t="s">
        <v>37951</v>
      </c>
      <c r="BE1066" s="273">
        <v>11870.82</v>
      </c>
      <c r="BG1066" s="244" t="s">
        <v>38387</v>
      </c>
      <c r="BH1066" s="245">
        <v>14390.6</v>
      </c>
      <c r="BJ1066" s="230" t="s">
        <v>10944</v>
      </c>
      <c r="BK1066" s="231">
        <v>349</v>
      </c>
      <c r="BM1066" s="209" t="s">
        <v>7745</v>
      </c>
      <c r="BN1066" s="210">
        <v>11730</v>
      </c>
    </row>
    <row r="1067" spans="9:66" x14ac:dyDescent="0.55000000000000004">
      <c r="I1067" s="282" t="s">
        <v>37427</v>
      </c>
      <c r="J1067" s="282"/>
      <c r="K1067" s="283">
        <v>157794.46</v>
      </c>
      <c r="M1067" s="242" t="s">
        <v>37179</v>
      </c>
      <c r="N1067" s="242"/>
      <c r="O1067" s="243">
        <v>19168</v>
      </c>
      <c r="Q1067" s="224" t="s">
        <v>5112</v>
      </c>
      <c r="R1067" s="224"/>
      <c r="S1067" s="225">
        <v>11078.2</v>
      </c>
      <c r="U1067" s="203" t="s">
        <v>433</v>
      </c>
      <c r="V1067" s="203"/>
      <c r="W1067" s="204">
        <v>56322</v>
      </c>
      <c r="AF1067" t="s">
        <v>34657</v>
      </c>
      <c r="AG1067" s="284">
        <v>27506.18</v>
      </c>
      <c r="AI1067" s="276" t="s">
        <v>16333</v>
      </c>
      <c r="AJ1067" s="277">
        <v>278378.81</v>
      </c>
      <c r="AL1067" s="246" t="s">
        <v>51625</v>
      </c>
      <c r="AM1067" s="247">
        <v>1806.12</v>
      </c>
      <c r="AO1067" s="226" t="s">
        <v>51616</v>
      </c>
      <c r="AP1067" s="227">
        <v>592275.22</v>
      </c>
      <c r="AR1067" s="207" t="s">
        <v>13073</v>
      </c>
      <c r="AS1067" s="208">
        <v>283368.13</v>
      </c>
      <c r="AT1067" s="93"/>
      <c r="AU1067" s="199" t="s">
        <v>31978</v>
      </c>
      <c r="AV1067" s="200">
        <v>6803.85</v>
      </c>
      <c r="BB1067" s="284"/>
      <c r="BD1067" s="272" t="s">
        <v>37955</v>
      </c>
      <c r="BE1067" s="273">
        <v>157794.46</v>
      </c>
      <c r="BG1067" s="244" t="s">
        <v>38391</v>
      </c>
      <c r="BH1067" s="245">
        <v>19168</v>
      </c>
      <c r="BJ1067" s="230" t="s">
        <v>10946</v>
      </c>
      <c r="BK1067" s="231">
        <v>11078.2</v>
      </c>
      <c r="BM1067" s="209" t="s">
        <v>8038</v>
      </c>
      <c r="BN1067" s="210">
        <v>1351</v>
      </c>
    </row>
    <row r="1068" spans="9:66" x14ac:dyDescent="0.55000000000000004">
      <c r="I1068" s="282" t="s">
        <v>37428</v>
      </c>
      <c r="J1068" s="282"/>
      <c r="K1068" s="283">
        <v>25.61</v>
      </c>
      <c r="M1068" s="242" t="s">
        <v>37180</v>
      </c>
      <c r="N1068" s="242"/>
      <c r="O1068" s="243">
        <v>4555.2</v>
      </c>
      <c r="Q1068" s="224" t="s">
        <v>5113</v>
      </c>
      <c r="R1068" s="224"/>
      <c r="S1068" s="225">
        <v>118684.58</v>
      </c>
      <c r="U1068" s="203" t="s">
        <v>1434</v>
      </c>
      <c r="V1068" s="203"/>
      <c r="W1068" s="204">
        <v>13939</v>
      </c>
      <c r="AF1068" t="s">
        <v>36088</v>
      </c>
      <c r="AG1068" s="284">
        <v>12440.06</v>
      </c>
      <c r="AI1068" s="276" t="s">
        <v>16334</v>
      </c>
      <c r="AJ1068" s="277">
        <v>16367.03</v>
      </c>
      <c r="AL1068" s="246" t="s">
        <v>51626</v>
      </c>
      <c r="AM1068" s="247">
        <v>5784.38</v>
      </c>
      <c r="AO1068" s="226" t="s">
        <v>15640</v>
      </c>
      <c r="AP1068" s="227">
        <v>177634.98</v>
      </c>
      <c r="AR1068" s="207" t="s">
        <v>13074</v>
      </c>
      <c r="AS1068" s="208">
        <v>158345.62</v>
      </c>
      <c r="AT1068" s="93"/>
      <c r="AU1068" s="199" t="s">
        <v>31979</v>
      </c>
      <c r="AV1068" s="200">
        <v>3235.15</v>
      </c>
      <c r="BB1068" s="284"/>
      <c r="BD1068" s="272" t="s">
        <v>37960</v>
      </c>
      <c r="BE1068" s="273">
        <v>25.61</v>
      </c>
      <c r="BG1068" s="244" t="s">
        <v>38396</v>
      </c>
      <c r="BH1068" s="245">
        <v>4555.2</v>
      </c>
      <c r="BJ1068" s="230" t="s">
        <v>10948</v>
      </c>
      <c r="BK1068" s="231">
        <v>118684.58</v>
      </c>
      <c r="BM1068" s="209" t="s">
        <v>8924</v>
      </c>
      <c r="BN1068" s="210">
        <v>5865</v>
      </c>
    </row>
    <row r="1069" spans="9:66" x14ac:dyDescent="0.55000000000000004">
      <c r="I1069" s="282" t="s">
        <v>37429</v>
      </c>
      <c r="J1069" s="282"/>
      <c r="K1069" s="283">
        <v>251067.66</v>
      </c>
      <c r="M1069" s="242" t="s">
        <v>37182</v>
      </c>
      <c r="N1069" s="242"/>
      <c r="O1069" s="243">
        <v>12939</v>
      </c>
      <c r="Q1069" s="224" t="s">
        <v>5045</v>
      </c>
      <c r="R1069" s="224"/>
      <c r="S1069" s="225">
        <v>276.36</v>
      </c>
      <c r="U1069" s="203" t="s">
        <v>434</v>
      </c>
      <c r="V1069" s="203"/>
      <c r="W1069" s="204">
        <v>852602</v>
      </c>
      <c r="AF1069" t="s">
        <v>44505</v>
      </c>
      <c r="AG1069" s="284">
        <v>125842.69</v>
      </c>
      <c r="AI1069" s="276" t="s">
        <v>16335</v>
      </c>
      <c r="AJ1069" s="277">
        <v>152406.12</v>
      </c>
      <c r="AL1069" s="246" t="s">
        <v>57244</v>
      </c>
      <c r="AM1069" s="247">
        <v>5663.54</v>
      </c>
      <c r="AO1069" s="226" t="s">
        <v>34544</v>
      </c>
      <c r="AP1069" s="227">
        <v>2231708.06</v>
      </c>
      <c r="AR1069" s="207" t="s">
        <v>15659</v>
      </c>
      <c r="AS1069" s="208">
        <v>78206.350000000006</v>
      </c>
      <c r="AT1069" s="93"/>
      <c r="AU1069" s="199" t="s">
        <v>19352</v>
      </c>
      <c r="AV1069" s="200">
        <v>8497</v>
      </c>
      <c r="BB1069" s="284"/>
      <c r="BD1069" s="272" t="s">
        <v>37965</v>
      </c>
      <c r="BE1069" s="273">
        <v>251067.66</v>
      </c>
      <c r="BG1069" s="244" t="s">
        <v>38403</v>
      </c>
      <c r="BH1069" s="245">
        <v>12939</v>
      </c>
      <c r="BJ1069" s="230" t="s">
        <v>9612</v>
      </c>
      <c r="BK1069" s="231">
        <v>276.36</v>
      </c>
      <c r="BM1069" s="209" t="s">
        <v>9264</v>
      </c>
      <c r="BN1069" s="210">
        <v>105211</v>
      </c>
    </row>
    <row r="1070" spans="9:66" x14ac:dyDescent="0.55000000000000004">
      <c r="I1070" s="282" t="s">
        <v>37431</v>
      </c>
      <c r="J1070" s="282"/>
      <c r="K1070" s="283">
        <v>19113.28</v>
      </c>
      <c r="M1070" s="242" t="s">
        <v>37183</v>
      </c>
      <c r="N1070" s="242"/>
      <c r="O1070" s="243">
        <v>38760.559999999998</v>
      </c>
      <c r="Q1070" s="224" t="s">
        <v>5114</v>
      </c>
      <c r="R1070" s="224"/>
      <c r="S1070" s="225">
        <v>5660</v>
      </c>
      <c r="U1070" s="203" t="s">
        <v>435</v>
      </c>
      <c r="V1070" s="203"/>
      <c r="W1070" s="204">
        <v>19124</v>
      </c>
      <c r="AF1070" t="s">
        <v>51795</v>
      </c>
      <c r="AG1070" s="284">
        <v>5614.49</v>
      </c>
      <c r="AI1070" s="276" t="s">
        <v>64007</v>
      </c>
      <c r="AJ1070" s="277">
        <v>2192.1999999999998</v>
      </c>
      <c r="AL1070" s="246" t="s">
        <v>63969</v>
      </c>
      <c r="AM1070" s="247">
        <v>6882.53</v>
      </c>
      <c r="AO1070" s="226" t="s">
        <v>38862</v>
      </c>
      <c r="AP1070" s="227">
        <v>81989</v>
      </c>
      <c r="AR1070" s="207" t="s">
        <v>15660</v>
      </c>
      <c r="AS1070" s="208">
        <v>25460.3</v>
      </c>
      <c r="AT1070" s="93"/>
      <c r="AU1070" s="199" t="s">
        <v>19355</v>
      </c>
      <c r="AV1070" s="200">
        <v>6803.85</v>
      </c>
      <c r="BB1070" s="284"/>
      <c r="BD1070" s="272" t="s">
        <v>37971</v>
      </c>
      <c r="BE1070" s="273">
        <v>19113.28</v>
      </c>
      <c r="BG1070" s="244" t="s">
        <v>38408</v>
      </c>
      <c r="BH1070" s="245">
        <v>38760.559999999998</v>
      </c>
      <c r="BJ1070" s="230" t="s">
        <v>10952</v>
      </c>
      <c r="BK1070" s="231">
        <v>5660</v>
      </c>
      <c r="BM1070" s="209" t="s">
        <v>9511</v>
      </c>
      <c r="BN1070" s="210">
        <v>1500</v>
      </c>
    </row>
    <row r="1071" spans="9:66" x14ac:dyDescent="0.55000000000000004">
      <c r="I1071" s="282" t="s">
        <v>37433</v>
      </c>
      <c r="J1071" s="282"/>
      <c r="K1071" s="283">
        <v>77356.039999999994</v>
      </c>
      <c r="M1071" s="242" t="s">
        <v>37184</v>
      </c>
      <c r="N1071" s="242"/>
      <c r="O1071" s="243">
        <v>3229.5</v>
      </c>
      <c r="Q1071" s="224" t="s">
        <v>5115</v>
      </c>
      <c r="R1071" s="224"/>
      <c r="S1071" s="225">
        <v>120292.67</v>
      </c>
      <c r="U1071" s="203" t="s">
        <v>1435</v>
      </c>
      <c r="V1071" s="203"/>
      <c r="W1071" s="204">
        <v>690589.14</v>
      </c>
      <c r="AF1071" t="s">
        <v>63064</v>
      </c>
      <c r="AG1071" s="284">
        <v>372927.66</v>
      </c>
      <c r="AI1071" s="276" t="s">
        <v>49675</v>
      </c>
      <c r="AJ1071" s="277">
        <v>-814.69</v>
      </c>
      <c r="AL1071" s="246" t="s">
        <v>47751</v>
      </c>
      <c r="AM1071" s="247">
        <v>1372.52</v>
      </c>
      <c r="AO1071" s="226" t="s">
        <v>40109</v>
      </c>
      <c r="AP1071" s="227">
        <v>71375</v>
      </c>
      <c r="AR1071" s="207" t="s">
        <v>15661</v>
      </c>
      <c r="AS1071" s="208">
        <v>747.32</v>
      </c>
      <c r="AT1071" s="93"/>
      <c r="AU1071" s="199" t="s">
        <v>31980</v>
      </c>
      <c r="AV1071" s="200">
        <v>9752</v>
      </c>
      <c r="BB1071" s="284"/>
      <c r="BD1071" s="272" t="s">
        <v>37981</v>
      </c>
      <c r="BE1071" s="273">
        <v>77356.039999999994</v>
      </c>
      <c r="BG1071" s="244" t="s">
        <v>38412</v>
      </c>
      <c r="BH1071" s="245">
        <v>3229.5</v>
      </c>
      <c r="BJ1071" s="230" t="s">
        <v>10953</v>
      </c>
      <c r="BK1071" s="231">
        <v>120292.67</v>
      </c>
      <c r="BM1071" s="209" t="s">
        <v>11515</v>
      </c>
      <c r="BN1071" s="210">
        <v>33883.58</v>
      </c>
    </row>
    <row r="1072" spans="9:66" x14ac:dyDescent="0.55000000000000004">
      <c r="I1072" s="282" t="s">
        <v>37442</v>
      </c>
      <c r="J1072" s="282"/>
      <c r="K1072" s="283">
        <v>6566.73</v>
      </c>
      <c r="M1072" s="242" t="s">
        <v>37185</v>
      </c>
      <c r="N1072" s="242"/>
      <c r="O1072" s="243">
        <v>19457.03</v>
      </c>
      <c r="Q1072" s="224" t="s">
        <v>5116</v>
      </c>
      <c r="R1072" s="224"/>
      <c r="S1072" s="225">
        <v>18721.45</v>
      </c>
      <c r="U1072" s="203" t="s">
        <v>1436</v>
      </c>
      <c r="V1072" s="203"/>
      <c r="W1072" s="204">
        <v>103775</v>
      </c>
      <c r="AF1072" t="s">
        <v>51796</v>
      </c>
      <c r="AG1072">
        <v>303.62</v>
      </c>
      <c r="AI1072" s="276" t="s">
        <v>46700</v>
      </c>
      <c r="AJ1072" s="277">
        <v>21720.03</v>
      </c>
      <c r="AL1072" s="246" t="s">
        <v>61281</v>
      </c>
      <c r="AM1072" s="247">
        <v>-1008.62</v>
      </c>
      <c r="AO1072" s="226" t="s">
        <v>40110</v>
      </c>
      <c r="AP1072" s="227">
        <v>5460.17</v>
      </c>
      <c r="AR1072" s="207" t="s">
        <v>15662</v>
      </c>
      <c r="AS1072" s="208">
        <v>122435.26</v>
      </c>
      <c r="AT1072" s="93"/>
      <c r="AU1072" s="199" t="s">
        <v>19369</v>
      </c>
      <c r="AV1072" s="200">
        <v>9752</v>
      </c>
      <c r="BB1072" s="284"/>
      <c r="BD1072" s="272" t="s">
        <v>38011</v>
      </c>
      <c r="BE1072" s="273">
        <v>6566.73</v>
      </c>
      <c r="BG1072" s="244" t="s">
        <v>38421</v>
      </c>
      <c r="BH1072" s="245">
        <v>19457.03</v>
      </c>
      <c r="BJ1072" s="230" t="s">
        <v>10954</v>
      </c>
      <c r="BK1072" s="231">
        <v>18721.45</v>
      </c>
      <c r="BM1072" s="209" t="s">
        <v>9813</v>
      </c>
      <c r="BN1072" s="210">
        <v>200766.58</v>
      </c>
    </row>
    <row r="1073" spans="9:66" x14ac:dyDescent="0.55000000000000004">
      <c r="I1073" s="282" t="s">
        <v>37443</v>
      </c>
      <c r="J1073" s="282"/>
      <c r="K1073" s="283">
        <v>25962.33</v>
      </c>
      <c r="M1073" s="242" t="s">
        <v>37186</v>
      </c>
      <c r="N1073" s="242"/>
      <c r="O1073" s="243">
        <v>12177.6</v>
      </c>
      <c r="Q1073" s="224" t="s">
        <v>5117</v>
      </c>
      <c r="R1073" s="224"/>
      <c r="S1073" s="225">
        <v>5607.76</v>
      </c>
      <c r="U1073" s="203" t="s">
        <v>436</v>
      </c>
      <c r="V1073" s="203"/>
      <c r="W1073" s="204">
        <v>369407</v>
      </c>
      <c r="AF1073" t="s">
        <v>57285</v>
      </c>
      <c r="AG1073" s="284">
        <v>22014.9</v>
      </c>
      <c r="AI1073" s="276" t="s">
        <v>46701</v>
      </c>
      <c r="AJ1073" s="277">
        <v>1661.58</v>
      </c>
      <c r="AL1073" s="246" t="s">
        <v>34545</v>
      </c>
      <c r="AM1073" s="247">
        <v>95374.8</v>
      </c>
      <c r="AO1073" s="226" t="s">
        <v>51617</v>
      </c>
      <c r="AP1073" s="227">
        <v>11004.33</v>
      </c>
      <c r="AR1073" s="207" t="s">
        <v>15663</v>
      </c>
      <c r="AS1073" s="208">
        <v>32235.17</v>
      </c>
      <c r="AT1073" s="93"/>
      <c r="AU1073" s="199" t="s">
        <v>31981</v>
      </c>
      <c r="AV1073" s="200">
        <v>1833.42</v>
      </c>
      <c r="BB1073" s="284"/>
      <c r="BD1073" s="272" t="s">
        <v>38016</v>
      </c>
      <c r="BE1073" s="273">
        <v>25962.33</v>
      </c>
      <c r="BG1073" s="244" t="s">
        <v>38429</v>
      </c>
      <c r="BH1073" s="245">
        <v>12177.6</v>
      </c>
      <c r="BJ1073" s="230" t="s">
        <v>10955</v>
      </c>
      <c r="BK1073" s="231">
        <v>5607.76</v>
      </c>
      <c r="BM1073" s="209" t="s">
        <v>6667</v>
      </c>
      <c r="BN1073" s="210">
        <v>35296</v>
      </c>
    </row>
    <row r="1074" spans="9:66" x14ac:dyDescent="0.55000000000000004">
      <c r="I1074" s="282" t="s">
        <v>37446</v>
      </c>
      <c r="J1074" s="282"/>
      <c r="K1074" s="283">
        <v>39120.19</v>
      </c>
      <c r="M1074" s="242" t="s">
        <v>37188</v>
      </c>
      <c r="N1074" s="242"/>
      <c r="O1074" s="243">
        <v>10240</v>
      </c>
      <c r="Q1074" s="224" t="s">
        <v>5202</v>
      </c>
      <c r="R1074" s="224"/>
      <c r="S1074" s="225">
        <v>1290</v>
      </c>
      <c r="U1074" s="203" t="s">
        <v>1437</v>
      </c>
      <c r="V1074" s="203"/>
      <c r="W1074" s="204">
        <v>736325</v>
      </c>
      <c r="AF1074" t="s">
        <v>67099</v>
      </c>
      <c r="AG1074">
        <v>42.99</v>
      </c>
      <c r="AI1074" s="276" t="s">
        <v>66505</v>
      </c>
      <c r="AJ1074" s="277">
        <v>8719.77</v>
      </c>
      <c r="AL1074" s="246" t="s">
        <v>34546</v>
      </c>
      <c r="AM1074" s="247">
        <v>960291.17</v>
      </c>
      <c r="AO1074" s="226" t="s">
        <v>51618</v>
      </c>
      <c r="AP1074" s="227">
        <v>2198.98</v>
      </c>
      <c r="AR1074" s="207" t="s">
        <v>15664</v>
      </c>
      <c r="AS1074" s="208">
        <v>74108.91</v>
      </c>
      <c r="AT1074" s="93"/>
      <c r="AU1074" s="199" t="s">
        <v>31982</v>
      </c>
      <c r="AV1074" s="200">
        <v>886.22</v>
      </c>
      <c r="BB1074" s="284"/>
      <c r="BD1074" s="272" t="s">
        <v>38028</v>
      </c>
      <c r="BE1074" s="273">
        <v>39120.19</v>
      </c>
      <c r="BG1074" s="244" t="s">
        <v>38437</v>
      </c>
      <c r="BH1074" s="245">
        <v>10240</v>
      </c>
      <c r="BJ1074" s="230" t="s">
        <v>10957</v>
      </c>
      <c r="BK1074" s="231">
        <v>1290</v>
      </c>
      <c r="BM1074" s="209" t="s">
        <v>6908</v>
      </c>
      <c r="BN1074" s="210">
        <v>1600</v>
      </c>
    </row>
    <row r="1075" spans="9:66" x14ac:dyDescent="0.55000000000000004">
      <c r="I1075" s="282" t="s">
        <v>37448</v>
      </c>
      <c r="J1075" s="282"/>
      <c r="K1075" s="283">
        <v>2407.37</v>
      </c>
      <c r="M1075" s="242" t="s">
        <v>37189</v>
      </c>
      <c r="N1075" s="242"/>
      <c r="O1075" s="243">
        <v>69521.259999999995</v>
      </c>
      <c r="Q1075" s="224" t="s">
        <v>5046</v>
      </c>
      <c r="R1075" s="224"/>
      <c r="S1075" s="225">
        <v>23598.39</v>
      </c>
      <c r="U1075" s="203" t="s">
        <v>437</v>
      </c>
      <c r="V1075" s="203"/>
      <c r="W1075" s="204">
        <v>126076.01</v>
      </c>
      <c r="AF1075" t="s">
        <v>60069</v>
      </c>
      <c r="AG1075">
        <v>473.28</v>
      </c>
      <c r="AI1075" s="276" t="s">
        <v>51712</v>
      </c>
      <c r="AJ1075" s="277">
        <v>4814.37</v>
      </c>
      <c r="AL1075" s="246" t="s">
        <v>63970</v>
      </c>
      <c r="AM1075" s="247">
        <v>29631.62</v>
      </c>
      <c r="AO1075" s="226" t="s">
        <v>51619</v>
      </c>
      <c r="AP1075" s="227">
        <v>13482.59</v>
      </c>
      <c r="AR1075" s="207" t="s">
        <v>15665</v>
      </c>
      <c r="AS1075" s="208">
        <v>64282.93</v>
      </c>
      <c r="AT1075" s="93"/>
      <c r="AU1075" s="199" t="s">
        <v>31983</v>
      </c>
      <c r="AV1075" s="200">
        <v>307.56</v>
      </c>
      <c r="BB1075" s="284"/>
      <c r="BD1075" s="272" t="s">
        <v>38031</v>
      </c>
      <c r="BE1075" s="273">
        <v>2407.37</v>
      </c>
      <c r="BG1075" s="244" t="s">
        <v>38441</v>
      </c>
      <c r="BH1075" s="245">
        <v>69521.259999999995</v>
      </c>
      <c r="BJ1075" s="230" t="s">
        <v>9613</v>
      </c>
      <c r="BK1075" s="231">
        <v>23598.39</v>
      </c>
      <c r="BM1075" s="209" t="s">
        <v>7086</v>
      </c>
      <c r="BN1075" s="210">
        <v>898.7</v>
      </c>
    </row>
    <row r="1076" spans="9:66" x14ac:dyDescent="0.55000000000000004">
      <c r="I1076" s="282" t="s">
        <v>37449</v>
      </c>
      <c r="J1076" s="282"/>
      <c r="K1076" s="283">
        <v>3207.02</v>
      </c>
      <c r="M1076" s="242" t="s">
        <v>37190</v>
      </c>
      <c r="N1076" s="242"/>
      <c r="O1076" s="243">
        <v>10408.34</v>
      </c>
      <c r="Q1076" s="224" t="s">
        <v>5203</v>
      </c>
      <c r="R1076" s="224"/>
      <c r="S1076" s="225">
        <v>2093</v>
      </c>
      <c r="U1076" s="203" t="s">
        <v>438</v>
      </c>
      <c r="V1076" s="203"/>
      <c r="W1076" s="204">
        <v>532961</v>
      </c>
      <c r="AF1076" t="s">
        <v>67100</v>
      </c>
      <c r="AG1076">
        <v>71.31</v>
      </c>
      <c r="AI1076" s="276" t="s">
        <v>67005</v>
      </c>
      <c r="AJ1076" s="277">
        <v>483.2</v>
      </c>
      <c r="AL1076" s="246" t="s">
        <v>34547</v>
      </c>
      <c r="AM1076" s="247">
        <v>156442.20000000001</v>
      </c>
      <c r="AO1076" s="226" t="s">
        <v>51620</v>
      </c>
      <c r="AP1076" s="227">
        <v>527.63</v>
      </c>
      <c r="AR1076" s="207" t="s">
        <v>15666</v>
      </c>
      <c r="AS1076" s="208">
        <v>1091780.97</v>
      </c>
      <c r="AT1076" s="93"/>
      <c r="AU1076" s="199" t="s">
        <v>13440</v>
      </c>
      <c r="AV1076" s="200">
        <v>6500</v>
      </c>
      <c r="BB1076" s="284"/>
      <c r="BD1076" s="272" t="s">
        <v>38036</v>
      </c>
      <c r="BE1076" s="273">
        <v>3207.02</v>
      </c>
      <c r="BG1076" s="244" t="s">
        <v>38447</v>
      </c>
      <c r="BH1076" s="245">
        <v>10408.34</v>
      </c>
      <c r="BJ1076" s="230" t="s">
        <v>10959</v>
      </c>
      <c r="BK1076" s="231">
        <v>2093</v>
      </c>
      <c r="BM1076" s="209" t="s">
        <v>7333</v>
      </c>
      <c r="BN1076" s="210">
        <v>17768</v>
      </c>
    </row>
    <row r="1077" spans="9:66" x14ac:dyDescent="0.55000000000000004">
      <c r="I1077" s="282" t="s">
        <v>37455</v>
      </c>
      <c r="J1077" s="282"/>
      <c r="K1077" s="283">
        <v>12583.1</v>
      </c>
      <c r="M1077" s="242" t="s">
        <v>37191</v>
      </c>
      <c r="N1077" s="242"/>
      <c r="O1077" s="243">
        <v>330389</v>
      </c>
      <c r="Q1077" s="224" t="s">
        <v>5119</v>
      </c>
      <c r="R1077" s="224"/>
      <c r="S1077" s="225">
        <v>11573.82</v>
      </c>
      <c r="U1077" s="203" t="s">
        <v>439</v>
      </c>
      <c r="V1077" s="203"/>
      <c r="W1077" s="204">
        <v>407646</v>
      </c>
      <c r="AF1077" t="s">
        <v>61082</v>
      </c>
      <c r="AG1077">
        <v>768.96</v>
      </c>
      <c r="AI1077" s="276" t="s">
        <v>46702</v>
      </c>
      <c r="AJ1077" s="277">
        <v>40064</v>
      </c>
      <c r="AL1077" s="246" t="s">
        <v>63971</v>
      </c>
      <c r="AM1077" s="247">
        <v>3247.55</v>
      </c>
      <c r="AO1077" s="226" t="s">
        <v>51621</v>
      </c>
      <c r="AP1077" s="227">
        <v>1240.03</v>
      </c>
      <c r="AR1077" s="207" t="s">
        <v>15667</v>
      </c>
      <c r="AS1077" s="208">
        <v>345724.58</v>
      </c>
      <c r="AT1077" s="93"/>
      <c r="AU1077" s="199" t="s">
        <v>31984</v>
      </c>
      <c r="AV1077" s="200">
        <v>1833.42</v>
      </c>
      <c r="BB1077" s="284"/>
      <c r="BD1077" s="272" t="s">
        <v>38060</v>
      </c>
      <c r="BE1077" s="273">
        <v>12583.1</v>
      </c>
      <c r="BG1077" s="244" t="s">
        <v>38453</v>
      </c>
      <c r="BH1077" s="245">
        <v>330389</v>
      </c>
      <c r="BJ1077" s="230" t="s">
        <v>10960</v>
      </c>
      <c r="BK1077" s="231">
        <v>11573.82</v>
      </c>
      <c r="BM1077" s="209" t="s">
        <v>7746</v>
      </c>
      <c r="BN1077" s="210">
        <v>5300</v>
      </c>
    </row>
    <row r="1078" spans="9:66" x14ac:dyDescent="0.55000000000000004">
      <c r="I1078" s="282" t="s">
        <v>37456</v>
      </c>
      <c r="J1078" s="282"/>
      <c r="K1078" s="283">
        <v>162084.5</v>
      </c>
      <c r="M1078" s="242" t="s">
        <v>37192</v>
      </c>
      <c r="N1078" s="242"/>
      <c r="O1078" s="243">
        <v>17362.71</v>
      </c>
      <c r="Q1078" s="224" t="s">
        <v>5204</v>
      </c>
      <c r="R1078" s="224"/>
      <c r="S1078" s="225">
        <v>1352</v>
      </c>
      <c r="U1078" s="203" t="s">
        <v>1438</v>
      </c>
      <c r="V1078" s="203"/>
      <c r="W1078" s="204">
        <v>633569.48</v>
      </c>
      <c r="AF1078" t="s">
        <v>58973</v>
      </c>
      <c r="AG1078" s="284">
        <v>2036.49</v>
      </c>
      <c r="AI1078" s="276" t="s">
        <v>64009</v>
      </c>
      <c r="AJ1078" s="277">
        <v>204.63</v>
      </c>
      <c r="AL1078" s="246" t="s">
        <v>34548</v>
      </c>
      <c r="AM1078" s="247">
        <v>106278.79</v>
      </c>
      <c r="AO1078" s="226" t="s">
        <v>51622</v>
      </c>
      <c r="AP1078" s="227">
        <v>3906.45</v>
      </c>
      <c r="AR1078" s="207" t="s">
        <v>15668</v>
      </c>
      <c r="AS1078" s="208">
        <v>439742.41</v>
      </c>
      <c r="AT1078" s="93"/>
      <c r="AU1078" s="199" t="s">
        <v>13441</v>
      </c>
      <c r="AV1078" s="200">
        <v>7386.22</v>
      </c>
      <c r="BB1078" s="284"/>
      <c r="BD1078" s="272" t="s">
        <v>38065</v>
      </c>
      <c r="BE1078" s="273">
        <v>162084.5</v>
      </c>
      <c r="BG1078" s="244" t="s">
        <v>38464</v>
      </c>
      <c r="BH1078" s="245">
        <v>17362.71</v>
      </c>
      <c r="BJ1078" s="230" t="s">
        <v>10961</v>
      </c>
      <c r="BK1078" s="231">
        <v>1352</v>
      </c>
      <c r="BM1078" s="209" t="s">
        <v>8039</v>
      </c>
      <c r="BN1078" s="210">
        <v>10471.790000000001</v>
      </c>
    </row>
    <row r="1079" spans="9:66" x14ac:dyDescent="0.55000000000000004">
      <c r="I1079" s="282" t="s">
        <v>37457</v>
      </c>
      <c r="J1079" s="282"/>
      <c r="K1079" s="283">
        <v>34777.83</v>
      </c>
      <c r="M1079" s="242" t="s">
        <v>37193</v>
      </c>
      <c r="N1079" s="242"/>
      <c r="O1079" s="243">
        <v>250901.03</v>
      </c>
      <c r="Q1079" s="224" t="s">
        <v>5120</v>
      </c>
      <c r="R1079" s="224"/>
      <c r="S1079" s="225">
        <v>138392.5</v>
      </c>
      <c r="U1079" s="203" t="s">
        <v>441</v>
      </c>
      <c r="V1079" s="203"/>
      <c r="W1079" s="204">
        <v>105075</v>
      </c>
      <c r="AF1079" t="s">
        <v>61307</v>
      </c>
      <c r="AG1079">
        <v>692.38</v>
      </c>
      <c r="AI1079" s="276" t="s">
        <v>61809</v>
      </c>
      <c r="AJ1079" s="277">
        <v>1392.87</v>
      </c>
      <c r="AL1079" s="246" t="s">
        <v>60200</v>
      </c>
      <c r="AM1079" s="247">
        <v>29838.07</v>
      </c>
      <c r="AO1079" s="226" t="s">
        <v>51623</v>
      </c>
      <c r="AP1079" s="227">
        <v>4691.03</v>
      </c>
      <c r="AR1079" s="207" t="s">
        <v>15669</v>
      </c>
      <c r="AS1079" s="208">
        <v>2068.71</v>
      </c>
      <c r="AT1079" s="93"/>
      <c r="AU1079" s="199" t="s">
        <v>19399</v>
      </c>
      <c r="AV1079" s="200">
        <v>307.56</v>
      </c>
      <c r="BB1079" s="284"/>
      <c r="BD1079" s="272" t="s">
        <v>38069</v>
      </c>
      <c r="BE1079" s="273">
        <v>34777.83</v>
      </c>
      <c r="BG1079" s="244" t="s">
        <v>38470</v>
      </c>
      <c r="BH1079" s="245">
        <v>250901.03</v>
      </c>
      <c r="BJ1079" s="230" t="s">
        <v>10962</v>
      </c>
      <c r="BK1079" s="231">
        <v>138392.5</v>
      </c>
      <c r="BM1079" s="209" t="s">
        <v>8683</v>
      </c>
      <c r="BN1079" s="210">
        <v>2000</v>
      </c>
    </row>
    <row r="1080" spans="9:66" x14ac:dyDescent="0.55000000000000004">
      <c r="I1080" s="282" t="s">
        <v>37460</v>
      </c>
      <c r="J1080" s="282"/>
      <c r="K1080" s="283">
        <v>4202.05</v>
      </c>
      <c r="M1080" s="242" t="s">
        <v>37194</v>
      </c>
      <c r="N1080" s="242"/>
      <c r="O1080" s="243">
        <v>4200</v>
      </c>
      <c r="Q1080" s="224" t="s">
        <v>5047</v>
      </c>
      <c r="R1080" s="224"/>
      <c r="S1080" s="225">
        <v>5585.82</v>
      </c>
      <c r="U1080" s="203" t="s">
        <v>442</v>
      </c>
      <c r="V1080" s="203"/>
      <c r="W1080" s="204">
        <v>180105</v>
      </c>
      <c r="AF1080" t="s">
        <v>64056</v>
      </c>
      <c r="AG1080">
        <v>175.09</v>
      </c>
      <c r="AI1080" s="276" t="s">
        <v>67006</v>
      </c>
      <c r="AJ1080" s="277">
        <v>-26.5</v>
      </c>
      <c r="AL1080" s="246" t="s">
        <v>36014</v>
      </c>
      <c r="AM1080" s="247">
        <v>44015.76</v>
      </c>
      <c r="AO1080" s="226" t="s">
        <v>47750</v>
      </c>
      <c r="AP1080" s="227">
        <v>11398.36</v>
      </c>
      <c r="AR1080" s="207" t="s">
        <v>15670</v>
      </c>
      <c r="AS1080" s="208">
        <v>278144.08</v>
      </c>
      <c r="AT1080" s="93"/>
      <c r="AU1080" s="199" t="s">
        <v>13442</v>
      </c>
      <c r="AV1080" s="200">
        <v>11847.02</v>
      </c>
      <c r="BD1080" s="272" t="s">
        <v>38076</v>
      </c>
      <c r="BE1080" s="273">
        <v>4202.05</v>
      </c>
      <c r="BG1080" s="244" t="s">
        <v>38480</v>
      </c>
      <c r="BH1080" s="245">
        <v>4200</v>
      </c>
      <c r="BJ1080" s="230" t="s">
        <v>9614</v>
      </c>
      <c r="BK1080" s="231">
        <v>5585.82</v>
      </c>
      <c r="BM1080" s="209" t="s">
        <v>8925</v>
      </c>
      <c r="BN1080" s="210">
        <v>4566.12</v>
      </c>
    </row>
    <row r="1081" spans="9:66" x14ac:dyDescent="0.55000000000000004">
      <c r="I1081" s="282" t="s">
        <v>37461</v>
      </c>
      <c r="J1081" s="282"/>
      <c r="K1081" s="283">
        <v>325063.67999999999</v>
      </c>
      <c r="M1081" s="242" t="s">
        <v>37195</v>
      </c>
      <c r="N1081" s="242"/>
      <c r="O1081" s="243">
        <v>1346.6</v>
      </c>
      <c r="Q1081" s="224" t="s">
        <v>5048</v>
      </c>
      <c r="R1081" s="224"/>
      <c r="S1081" s="225">
        <v>21082.79</v>
      </c>
      <c r="U1081" s="203" t="s">
        <v>1439</v>
      </c>
      <c r="V1081" s="203"/>
      <c r="W1081" s="204">
        <v>527312</v>
      </c>
      <c r="AF1081" t="s">
        <v>59503</v>
      </c>
      <c r="AG1081" s="284">
        <v>4146.01</v>
      </c>
      <c r="AI1081" s="276" t="s">
        <v>61298</v>
      </c>
      <c r="AJ1081" s="277">
        <v>1874.4</v>
      </c>
      <c r="AL1081" s="246" t="s">
        <v>34549</v>
      </c>
      <c r="AM1081" s="247">
        <v>187712.68</v>
      </c>
      <c r="AO1081" s="226" t="s">
        <v>51624</v>
      </c>
      <c r="AP1081" s="227">
        <v>3229.96</v>
      </c>
      <c r="AR1081" s="207" t="s">
        <v>15671</v>
      </c>
      <c r="AS1081" s="208">
        <v>869392.42</v>
      </c>
      <c r="AT1081" s="93"/>
      <c r="AU1081" s="199" t="s">
        <v>13443</v>
      </c>
      <c r="AV1081" s="200">
        <v>2092.8000000000002</v>
      </c>
      <c r="BB1081" s="284"/>
      <c r="BD1081" s="272" t="s">
        <v>38081</v>
      </c>
      <c r="BE1081" s="273">
        <v>325063.67999999999</v>
      </c>
      <c r="BG1081" s="244" t="s">
        <v>38483</v>
      </c>
      <c r="BH1081" s="245">
        <v>1346.6</v>
      </c>
      <c r="BJ1081" s="230" t="s">
        <v>9615</v>
      </c>
      <c r="BK1081" s="231">
        <v>21082.79</v>
      </c>
      <c r="BM1081" s="209" t="s">
        <v>10536</v>
      </c>
      <c r="BN1081" s="210">
        <v>39387.599999999999</v>
      </c>
    </row>
    <row r="1082" spans="9:66" x14ac:dyDescent="0.55000000000000004">
      <c r="I1082" s="282" t="s">
        <v>37462</v>
      </c>
      <c r="J1082" s="282"/>
      <c r="K1082" s="283">
        <v>379398.64</v>
      </c>
      <c r="M1082" s="242" t="s">
        <v>37196</v>
      </c>
      <c r="N1082" s="242"/>
      <c r="O1082" s="243">
        <v>-204.58</v>
      </c>
      <c r="Q1082" s="224" t="s">
        <v>5121</v>
      </c>
      <c r="R1082" s="224"/>
      <c r="S1082" s="225">
        <v>28166</v>
      </c>
      <c r="U1082" s="203" t="s">
        <v>443</v>
      </c>
      <c r="V1082" s="203"/>
      <c r="W1082" s="204">
        <v>55463.44</v>
      </c>
      <c r="AF1082" t="s">
        <v>67106</v>
      </c>
      <c r="AG1082" s="284">
        <v>21184.38</v>
      </c>
      <c r="AI1082" s="276" t="s">
        <v>67007</v>
      </c>
      <c r="AJ1082" s="277">
        <v>5067.26</v>
      </c>
      <c r="AL1082" s="246" t="s">
        <v>33111</v>
      </c>
      <c r="AM1082" s="247">
        <v>39034.11</v>
      </c>
      <c r="AO1082" s="226" t="s">
        <v>51625</v>
      </c>
      <c r="AP1082" s="227">
        <v>247.11</v>
      </c>
      <c r="AR1082" s="207" t="s">
        <v>15672</v>
      </c>
      <c r="AS1082" s="208">
        <v>13200</v>
      </c>
      <c r="AT1082" s="93"/>
      <c r="AU1082" s="199" t="s">
        <v>13444</v>
      </c>
      <c r="AV1082" s="200">
        <v>88380</v>
      </c>
      <c r="BB1082" s="284"/>
      <c r="BD1082" s="272" t="s">
        <v>38086</v>
      </c>
      <c r="BE1082" s="273">
        <v>379398.64</v>
      </c>
      <c r="BG1082" s="244" t="s">
        <v>38488</v>
      </c>
      <c r="BH1082" s="245">
        <v>-204.58</v>
      </c>
      <c r="BJ1082" s="230" t="s">
        <v>10963</v>
      </c>
      <c r="BK1082" s="231">
        <v>28166</v>
      </c>
      <c r="BM1082" s="209" t="s">
        <v>9814</v>
      </c>
      <c r="BN1082" s="210">
        <v>117288.21</v>
      </c>
    </row>
    <row r="1083" spans="9:66" x14ac:dyDescent="0.55000000000000004">
      <c r="I1083" s="282" t="s">
        <v>65535</v>
      </c>
      <c r="J1083" s="282"/>
      <c r="K1083" s="283">
        <v>12376</v>
      </c>
      <c r="M1083" s="242" t="s">
        <v>37197</v>
      </c>
      <c r="N1083" s="242"/>
      <c r="O1083" s="243">
        <v>31854</v>
      </c>
      <c r="Q1083" s="224" t="s">
        <v>5122</v>
      </c>
      <c r="R1083" s="224"/>
      <c r="S1083" s="225">
        <v>38845.910000000003</v>
      </c>
      <c r="U1083" s="203" t="s">
        <v>1440</v>
      </c>
      <c r="V1083" s="203"/>
      <c r="W1083" s="204">
        <v>103764.03</v>
      </c>
      <c r="AF1083" t="s">
        <v>71284</v>
      </c>
      <c r="AG1083">
        <v>813.28</v>
      </c>
      <c r="AI1083" s="276" t="s">
        <v>67008</v>
      </c>
      <c r="AJ1083" s="277">
        <v>84435.51</v>
      </c>
      <c r="AL1083" s="246" t="s">
        <v>36015</v>
      </c>
      <c r="AM1083" s="247">
        <v>388272.25</v>
      </c>
      <c r="AO1083" s="226" t="s">
        <v>51626</v>
      </c>
      <c r="AP1083" s="227">
        <v>778.43</v>
      </c>
      <c r="AR1083" s="207" t="s">
        <v>15673</v>
      </c>
      <c r="AS1083" s="208">
        <v>16400</v>
      </c>
      <c r="AT1083" s="93"/>
      <c r="AU1083" s="199" t="s">
        <v>13445</v>
      </c>
      <c r="AV1083" s="200">
        <v>7667.5</v>
      </c>
      <c r="BB1083" s="284"/>
      <c r="BD1083" s="272" t="s">
        <v>38093</v>
      </c>
      <c r="BE1083" s="273">
        <v>12376</v>
      </c>
      <c r="BG1083" s="244" t="s">
        <v>38493</v>
      </c>
      <c r="BH1083" s="245">
        <v>31854</v>
      </c>
      <c r="BJ1083" s="230" t="s">
        <v>10964</v>
      </c>
      <c r="BK1083" s="231">
        <v>38845.910000000003</v>
      </c>
      <c r="BM1083" s="209" t="s">
        <v>6668</v>
      </c>
      <c r="BN1083" s="210">
        <v>30797.72</v>
      </c>
    </row>
    <row r="1084" spans="9:66" x14ac:dyDescent="0.55000000000000004">
      <c r="I1084" s="282" t="s">
        <v>65536</v>
      </c>
      <c r="J1084" s="282"/>
      <c r="K1084" s="283">
        <v>20666.37</v>
      </c>
      <c r="M1084" s="242" t="s">
        <v>37198</v>
      </c>
      <c r="N1084" s="242"/>
      <c r="O1084" s="243">
        <v>516566.13</v>
      </c>
      <c r="Q1084" s="224" t="s">
        <v>5123</v>
      </c>
      <c r="R1084" s="224"/>
      <c r="S1084" s="225">
        <v>136675.54</v>
      </c>
      <c r="U1084" s="203" t="s">
        <v>444</v>
      </c>
      <c r="V1084" s="203"/>
      <c r="W1084" s="204">
        <v>54600.31</v>
      </c>
      <c r="AF1084" t="s">
        <v>70403</v>
      </c>
      <c r="AG1084" s="284">
        <v>13500</v>
      </c>
      <c r="AI1084" s="276" t="s">
        <v>58950</v>
      </c>
      <c r="AJ1084" s="277">
        <v>8149.22</v>
      </c>
      <c r="AL1084" s="246" t="s">
        <v>59469</v>
      </c>
      <c r="AM1084" s="247">
        <v>24765</v>
      </c>
      <c r="AO1084" s="226" t="s">
        <v>51627</v>
      </c>
      <c r="AP1084" s="227">
        <v>8480.77</v>
      </c>
      <c r="AR1084" s="207" t="s">
        <v>15674</v>
      </c>
      <c r="AS1084" s="208">
        <v>2195.85</v>
      </c>
      <c r="AT1084" s="93"/>
      <c r="AU1084" s="199" t="s">
        <v>13446</v>
      </c>
      <c r="AV1084" s="200">
        <v>17287.439999999999</v>
      </c>
      <c r="BB1084" s="284"/>
      <c r="BD1084" s="272" t="s">
        <v>38094</v>
      </c>
      <c r="BE1084" s="273">
        <v>20666.37</v>
      </c>
      <c r="BG1084" s="244" t="s">
        <v>38496</v>
      </c>
      <c r="BH1084" s="245">
        <v>516566.13</v>
      </c>
      <c r="BJ1084" s="230" t="s">
        <v>10965</v>
      </c>
      <c r="BK1084" s="231">
        <v>136675.54</v>
      </c>
      <c r="BM1084" s="209" t="s">
        <v>7334</v>
      </c>
      <c r="BN1084" s="210">
        <v>88888.99</v>
      </c>
    </row>
    <row r="1085" spans="9:66" x14ac:dyDescent="0.55000000000000004">
      <c r="I1085" s="282" t="s">
        <v>65537</v>
      </c>
      <c r="J1085" s="282"/>
      <c r="K1085" s="283">
        <v>10746</v>
      </c>
      <c r="M1085" s="242" t="s">
        <v>37199</v>
      </c>
      <c r="N1085" s="242"/>
      <c r="O1085" s="243">
        <v>168436.56</v>
      </c>
      <c r="Q1085" s="224" t="s">
        <v>5124</v>
      </c>
      <c r="R1085" s="224"/>
      <c r="S1085" s="225">
        <v>73983.91</v>
      </c>
      <c r="U1085" s="203" t="s">
        <v>446</v>
      </c>
      <c r="V1085" s="203"/>
      <c r="W1085" s="204">
        <v>1312</v>
      </c>
      <c r="AF1085" t="s">
        <v>67107</v>
      </c>
      <c r="AG1085" s="284">
        <v>2715.61</v>
      </c>
      <c r="AI1085" s="276" t="s">
        <v>63050</v>
      </c>
      <c r="AJ1085" s="277">
        <v>19361.07</v>
      </c>
      <c r="AL1085" s="246" t="s">
        <v>42165</v>
      </c>
      <c r="AM1085" s="247">
        <v>1623.11</v>
      </c>
      <c r="AO1085" s="226" t="s">
        <v>47751</v>
      </c>
      <c r="AP1085" s="227">
        <v>42873.73</v>
      </c>
      <c r="AR1085" s="207" t="s">
        <v>15675</v>
      </c>
      <c r="AS1085" s="208">
        <v>789</v>
      </c>
      <c r="AT1085" s="93"/>
      <c r="AU1085" s="199" t="s">
        <v>13447</v>
      </c>
      <c r="AV1085" s="200">
        <v>3656.4</v>
      </c>
      <c r="BB1085" s="284"/>
      <c r="BD1085" s="272" t="s">
        <v>38104</v>
      </c>
      <c r="BE1085" s="273">
        <v>10746</v>
      </c>
      <c r="BG1085" s="244" t="s">
        <v>38503</v>
      </c>
      <c r="BH1085" s="245">
        <v>168436.56</v>
      </c>
      <c r="BJ1085" s="230" t="s">
        <v>10966</v>
      </c>
      <c r="BK1085" s="231">
        <v>73983.91</v>
      </c>
      <c r="BM1085" s="209" t="s">
        <v>7747</v>
      </c>
      <c r="BN1085" s="210">
        <v>1608.09</v>
      </c>
    </row>
    <row r="1086" spans="9:66" x14ac:dyDescent="0.55000000000000004">
      <c r="I1086" s="282" t="s">
        <v>37469</v>
      </c>
      <c r="J1086" s="282"/>
      <c r="K1086" s="283">
        <v>10563.04</v>
      </c>
      <c r="M1086" s="242" t="s">
        <v>37200</v>
      </c>
      <c r="N1086" s="242"/>
      <c r="O1086" s="243">
        <v>145801.32999999999</v>
      </c>
      <c r="Q1086" s="224" t="s">
        <v>5205</v>
      </c>
      <c r="R1086" s="224"/>
      <c r="S1086" s="225">
        <v>1500</v>
      </c>
      <c r="U1086" s="203" t="s">
        <v>447</v>
      </c>
      <c r="V1086" s="203"/>
      <c r="W1086" s="204">
        <v>670211</v>
      </c>
      <c r="AF1086" t="s">
        <v>67108</v>
      </c>
      <c r="AG1086" s="284">
        <v>8533.6200000000008</v>
      </c>
      <c r="AI1086" s="276" t="s">
        <v>58838</v>
      </c>
      <c r="AJ1086" s="277">
        <v>131695.06</v>
      </c>
      <c r="AL1086" s="246" t="s">
        <v>34551</v>
      </c>
      <c r="AM1086" s="247">
        <v>141279.76</v>
      </c>
      <c r="AO1086" s="226" t="s">
        <v>48680</v>
      </c>
      <c r="AP1086" s="227">
        <v>12085.73</v>
      </c>
      <c r="AR1086" s="207" t="s">
        <v>15676</v>
      </c>
      <c r="AS1086" s="208">
        <v>1221.3499999999999</v>
      </c>
      <c r="AT1086" s="93"/>
      <c r="AU1086" s="199" t="s">
        <v>13448</v>
      </c>
      <c r="AV1086" s="200">
        <v>1961.4</v>
      </c>
      <c r="BB1086" s="284"/>
      <c r="BD1086" s="272" t="s">
        <v>38107</v>
      </c>
      <c r="BE1086" s="273">
        <v>10563.04</v>
      </c>
      <c r="BG1086" s="244" t="s">
        <v>38508</v>
      </c>
      <c r="BH1086" s="245">
        <v>145801.32999999999</v>
      </c>
      <c r="BJ1086" s="230" t="s">
        <v>10967</v>
      </c>
      <c r="BK1086" s="231">
        <v>1500</v>
      </c>
      <c r="BM1086" s="209" t="s">
        <v>8299</v>
      </c>
      <c r="BN1086" s="210">
        <v>16064.59</v>
      </c>
    </row>
    <row r="1087" spans="9:66" x14ac:dyDescent="0.55000000000000004">
      <c r="I1087" s="282" t="s">
        <v>65538</v>
      </c>
      <c r="J1087" s="282"/>
      <c r="K1087" s="283">
        <v>15083</v>
      </c>
      <c r="M1087" s="242" t="s">
        <v>37201</v>
      </c>
      <c r="N1087" s="242"/>
      <c r="O1087" s="243">
        <v>10402.01</v>
      </c>
      <c r="Q1087" s="224" t="s">
        <v>5125</v>
      </c>
      <c r="R1087" s="224"/>
      <c r="S1087" s="225">
        <v>-16.98</v>
      </c>
      <c r="U1087" s="203" t="s">
        <v>4040</v>
      </c>
      <c r="V1087" s="203"/>
      <c r="W1087" s="204">
        <v>22135</v>
      </c>
      <c r="AF1087" t="s">
        <v>71285</v>
      </c>
      <c r="AG1087" s="284">
        <v>11500</v>
      </c>
      <c r="AI1087" s="276" t="s">
        <v>67009</v>
      </c>
      <c r="AJ1087" s="277">
        <v>12800</v>
      </c>
      <c r="AL1087" s="246" t="s">
        <v>33113</v>
      </c>
      <c r="AM1087" s="247">
        <v>3057.84</v>
      </c>
      <c r="AO1087" s="226" t="s">
        <v>46664</v>
      </c>
      <c r="AP1087" s="227">
        <v>72127</v>
      </c>
      <c r="AR1087" s="207" t="s">
        <v>15677</v>
      </c>
      <c r="AS1087" s="208">
        <v>730.93</v>
      </c>
      <c r="AT1087" s="93"/>
      <c r="AU1087" s="199" t="s">
        <v>13449</v>
      </c>
      <c r="AV1087" s="200">
        <v>70.8</v>
      </c>
      <c r="BB1087" s="284"/>
      <c r="BD1087" s="272" t="s">
        <v>38111</v>
      </c>
      <c r="BE1087" s="273">
        <v>15083</v>
      </c>
      <c r="BG1087" s="244" t="s">
        <v>38514</v>
      </c>
      <c r="BH1087" s="245">
        <v>10402.01</v>
      </c>
      <c r="BJ1087" s="230" t="s">
        <v>10969</v>
      </c>
      <c r="BK1087" s="231">
        <v>-16.98</v>
      </c>
      <c r="BM1087" s="209" t="s">
        <v>8684</v>
      </c>
      <c r="BN1087" s="210">
        <v>2000</v>
      </c>
    </row>
    <row r="1088" spans="9:66" x14ac:dyDescent="0.55000000000000004">
      <c r="I1088" s="282" t="s">
        <v>37473</v>
      </c>
      <c r="J1088" s="282"/>
      <c r="K1088" s="283">
        <v>14272.32</v>
      </c>
      <c r="M1088" s="242" t="s">
        <v>37202</v>
      </c>
      <c r="N1088" s="242"/>
      <c r="O1088" s="243">
        <v>15152.73</v>
      </c>
      <c r="Q1088" s="224" t="s">
        <v>5126</v>
      </c>
      <c r="R1088" s="224"/>
      <c r="S1088" s="225">
        <v>59519.5</v>
      </c>
      <c r="U1088" s="203" t="s">
        <v>448</v>
      </c>
      <c r="V1088" s="203"/>
      <c r="W1088" s="204">
        <v>213621.02</v>
      </c>
      <c r="AF1088" t="s">
        <v>70404</v>
      </c>
      <c r="AG1088" s="284">
        <v>6888.02</v>
      </c>
      <c r="AI1088" s="276" t="s">
        <v>67010</v>
      </c>
      <c r="AJ1088" s="277">
        <v>12258.21</v>
      </c>
      <c r="AL1088" s="246" t="s">
        <v>33114</v>
      </c>
      <c r="AM1088" s="247">
        <v>1766.79</v>
      </c>
      <c r="AO1088" s="226" t="s">
        <v>34545</v>
      </c>
      <c r="AP1088" s="227">
        <v>83223.67</v>
      </c>
      <c r="AR1088" s="207" t="s">
        <v>15678</v>
      </c>
      <c r="AS1088" s="208">
        <v>242.97</v>
      </c>
      <c r="AT1088" s="93"/>
      <c r="AU1088" s="199" t="s">
        <v>13450</v>
      </c>
      <c r="AV1088" s="200">
        <v>69482.06</v>
      </c>
      <c r="BB1088" s="284"/>
      <c r="BD1088" s="272" t="s">
        <v>38121</v>
      </c>
      <c r="BE1088" s="273">
        <v>14272.32</v>
      </c>
      <c r="BG1088" s="244" t="s">
        <v>38518</v>
      </c>
      <c r="BH1088" s="245">
        <v>15152.73</v>
      </c>
      <c r="BJ1088" s="230" t="s">
        <v>10970</v>
      </c>
      <c r="BK1088" s="231">
        <v>59519.5</v>
      </c>
      <c r="BM1088" s="209" t="s">
        <v>8926</v>
      </c>
      <c r="BN1088" s="210">
        <v>12207.08</v>
      </c>
    </row>
    <row r="1089" spans="9:66" x14ac:dyDescent="0.55000000000000004">
      <c r="I1089" s="282" t="s">
        <v>37475</v>
      </c>
      <c r="J1089" s="282"/>
      <c r="K1089" s="283">
        <v>1808033.56</v>
      </c>
      <c r="M1089" s="242" t="s">
        <v>37204</v>
      </c>
      <c r="N1089" s="242"/>
      <c r="O1089" s="243">
        <v>31121.58</v>
      </c>
      <c r="Q1089" s="224" t="s">
        <v>5207</v>
      </c>
      <c r="R1089" s="224"/>
      <c r="S1089" s="225">
        <v>3924</v>
      </c>
      <c r="U1089" s="203" t="s">
        <v>1441</v>
      </c>
      <c r="V1089" s="203"/>
      <c r="W1089" s="204">
        <v>104585</v>
      </c>
      <c r="AF1089" t="s">
        <v>66517</v>
      </c>
      <c r="AG1089" s="284">
        <v>49677.26</v>
      </c>
      <c r="AI1089" s="276" t="s">
        <v>67011</v>
      </c>
      <c r="AJ1089" s="277">
        <v>194.97</v>
      </c>
      <c r="AL1089" s="246" t="s">
        <v>33115</v>
      </c>
      <c r="AM1089" s="247">
        <v>163514.25</v>
      </c>
      <c r="AO1089" s="226" t="s">
        <v>34546</v>
      </c>
      <c r="AP1089" s="227">
        <v>909412.67</v>
      </c>
      <c r="AR1089" s="207" t="s">
        <v>15679</v>
      </c>
      <c r="AS1089" s="208">
        <v>1859</v>
      </c>
      <c r="AT1089" s="93"/>
      <c r="AU1089" s="199" t="s">
        <v>31985</v>
      </c>
      <c r="AV1089" s="200">
        <v>37040</v>
      </c>
      <c r="BB1089" s="284"/>
      <c r="BD1089" s="272" t="s">
        <v>38128</v>
      </c>
      <c r="BE1089" s="273">
        <v>1808033.56</v>
      </c>
      <c r="BG1089" s="244" t="s">
        <v>38526</v>
      </c>
      <c r="BH1089" s="245">
        <v>31121.58</v>
      </c>
      <c r="BJ1089" s="230" t="s">
        <v>10971</v>
      </c>
      <c r="BK1089" s="231">
        <v>3924</v>
      </c>
      <c r="BM1089" s="209" t="s">
        <v>9265</v>
      </c>
      <c r="BN1089" s="210">
        <v>70962.48</v>
      </c>
    </row>
    <row r="1090" spans="9:66" x14ac:dyDescent="0.55000000000000004">
      <c r="I1090" s="282" t="s">
        <v>37482</v>
      </c>
      <c r="J1090" s="282"/>
      <c r="K1090" s="283">
        <v>26992.37</v>
      </c>
      <c r="M1090" s="242" t="s">
        <v>37205</v>
      </c>
      <c r="N1090" s="242"/>
      <c r="O1090" s="243">
        <v>4727.33</v>
      </c>
      <c r="Q1090" s="224" t="s">
        <v>5208</v>
      </c>
      <c r="R1090" s="224"/>
      <c r="S1090" s="225">
        <v>388.73</v>
      </c>
      <c r="U1090" s="203" t="s">
        <v>449</v>
      </c>
      <c r="V1090" s="203"/>
      <c r="W1090" s="204">
        <v>127754.2</v>
      </c>
      <c r="AF1090" t="s">
        <v>69856</v>
      </c>
      <c r="AG1090" s="284">
        <v>150150.85999999999</v>
      </c>
      <c r="AI1090" s="276" t="s">
        <v>64010</v>
      </c>
      <c r="AJ1090" s="277">
        <v>49285.71</v>
      </c>
      <c r="AL1090" s="246" t="s">
        <v>33116</v>
      </c>
      <c r="AM1090" s="247">
        <v>420953.32</v>
      </c>
      <c r="AO1090" s="226" t="s">
        <v>46665</v>
      </c>
      <c r="AP1090" s="227">
        <v>13957.4</v>
      </c>
      <c r="AR1090" s="207" t="s">
        <v>15680</v>
      </c>
      <c r="AS1090" s="208">
        <v>10508.8</v>
      </c>
      <c r="AT1090" s="93"/>
      <c r="AU1090" s="199" t="s">
        <v>31986</v>
      </c>
      <c r="AV1090" s="200">
        <v>45200</v>
      </c>
      <c r="BB1090" s="284"/>
      <c r="BD1090" s="272" t="s">
        <v>38148</v>
      </c>
      <c r="BE1090" s="273">
        <v>26992.37</v>
      </c>
      <c r="BG1090" s="244" t="s">
        <v>38530</v>
      </c>
      <c r="BH1090" s="245">
        <v>4727.33</v>
      </c>
      <c r="BJ1090" s="230" t="s">
        <v>10972</v>
      </c>
      <c r="BK1090" s="231">
        <v>388.73</v>
      </c>
      <c r="BM1090" s="209" t="s">
        <v>10600</v>
      </c>
      <c r="BN1090" s="210">
        <v>5190</v>
      </c>
    </row>
    <row r="1091" spans="9:66" x14ac:dyDescent="0.55000000000000004">
      <c r="I1091" s="282" t="s">
        <v>37486</v>
      </c>
      <c r="J1091" s="282"/>
      <c r="K1091" s="283">
        <v>2236</v>
      </c>
      <c r="M1091" s="242" t="s">
        <v>37206</v>
      </c>
      <c r="N1091" s="242"/>
      <c r="O1091" s="243">
        <v>234590.46</v>
      </c>
      <c r="Q1091" s="224" t="s">
        <v>5127</v>
      </c>
      <c r="R1091" s="224"/>
      <c r="S1091" s="225">
        <v>54347</v>
      </c>
      <c r="U1091" s="203" t="s">
        <v>1442</v>
      </c>
      <c r="V1091" s="203"/>
      <c r="W1091" s="204">
        <v>13556</v>
      </c>
      <c r="AF1091" t="s">
        <v>64057</v>
      </c>
      <c r="AG1091">
        <v>57.29</v>
      </c>
      <c r="AI1091" s="276" t="s">
        <v>61810</v>
      </c>
      <c r="AJ1091" s="277">
        <v>168095.55</v>
      </c>
      <c r="AL1091" s="246" t="s">
        <v>33117</v>
      </c>
      <c r="AM1091" s="247">
        <v>230465.06</v>
      </c>
      <c r="AO1091" s="226" t="s">
        <v>34547</v>
      </c>
      <c r="AP1091" s="227">
        <v>148056.21</v>
      </c>
      <c r="AR1091" s="207" t="s">
        <v>15681</v>
      </c>
      <c r="AS1091" s="208">
        <v>10504.2</v>
      </c>
      <c r="AT1091" s="93"/>
      <c r="AU1091" s="199" t="s">
        <v>31987</v>
      </c>
      <c r="AV1091" s="200">
        <v>10641.74</v>
      </c>
      <c r="BB1091" s="284"/>
      <c r="BD1091" s="272" t="s">
        <v>38157</v>
      </c>
      <c r="BE1091" s="273">
        <v>2236</v>
      </c>
      <c r="BG1091" s="244" t="s">
        <v>38534</v>
      </c>
      <c r="BH1091" s="245">
        <v>234590.46</v>
      </c>
      <c r="BJ1091" s="230" t="s">
        <v>10973</v>
      </c>
      <c r="BK1091" s="231">
        <v>54347</v>
      </c>
      <c r="BM1091" s="209" t="s">
        <v>11265</v>
      </c>
      <c r="BN1091" s="210">
        <v>591.26</v>
      </c>
    </row>
    <row r="1092" spans="9:66" x14ac:dyDescent="0.55000000000000004">
      <c r="I1092" s="282" t="s">
        <v>37491</v>
      </c>
      <c r="J1092" s="282"/>
      <c r="K1092" s="283">
        <v>-833.08</v>
      </c>
      <c r="M1092" s="242" t="s">
        <v>37208</v>
      </c>
      <c r="N1092" s="242"/>
      <c r="O1092" s="243">
        <v>52563.89</v>
      </c>
      <c r="Q1092" s="224" t="s">
        <v>3605</v>
      </c>
      <c r="R1092" s="224"/>
      <c r="S1092" s="225">
        <v>42467.7</v>
      </c>
      <c r="U1092" s="203" t="s">
        <v>452</v>
      </c>
      <c r="V1092" s="203"/>
      <c r="W1092" s="204">
        <v>4448</v>
      </c>
      <c r="AF1092" t="s">
        <v>61190</v>
      </c>
      <c r="AG1092" s="284">
        <v>19939.02</v>
      </c>
      <c r="AI1092" s="276" t="s">
        <v>67012</v>
      </c>
      <c r="AJ1092" s="277">
        <v>24277.68</v>
      </c>
      <c r="AL1092" s="246" t="s">
        <v>51628</v>
      </c>
      <c r="AM1092" s="247">
        <v>11175.05</v>
      </c>
      <c r="AO1092" s="226" t="s">
        <v>34548</v>
      </c>
      <c r="AP1092" s="227">
        <v>96448.1</v>
      </c>
      <c r="AR1092" s="207" t="s">
        <v>15682</v>
      </c>
      <c r="AS1092" s="208">
        <v>3097</v>
      </c>
      <c r="AT1092" s="93"/>
      <c r="AU1092" s="199" t="s">
        <v>31988</v>
      </c>
      <c r="AV1092" s="200">
        <v>7087.05</v>
      </c>
      <c r="BB1092" s="284"/>
      <c r="BD1092" s="272" t="s">
        <v>38177</v>
      </c>
      <c r="BE1092" s="273">
        <v>-833.08</v>
      </c>
      <c r="BG1092" s="244" t="s">
        <v>38545</v>
      </c>
      <c r="BH1092" s="245">
        <v>52563.89</v>
      </c>
      <c r="BJ1092" s="230" t="s">
        <v>9616</v>
      </c>
      <c r="BK1092" s="231">
        <v>42467.7</v>
      </c>
      <c r="BM1092" s="209" t="s">
        <v>9815</v>
      </c>
      <c r="BN1092" s="210">
        <v>228310.21</v>
      </c>
    </row>
    <row r="1093" spans="9:66" x14ac:dyDescent="0.55000000000000004">
      <c r="I1093" s="282" t="s">
        <v>37492</v>
      </c>
      <c r="J1093" s="282"/>
      <c r="K1093" s="283">
        <v>249491.48</v>
      </c>
      <c r="M1093" s="242" t="s">
        <v>37209</v>
      </c>
      <c r="N1093" s="242"/>
      <c r="O1093" s="243">
        <v>653039</v>
      </c>
      <c r="Q1093" s="224" t="s">
        <v>5128</v>
      </c>
      <c r="R1093" s="224"/>
      <c r="S1093" s="225">
        <v>14782.21</v>
      </c>
      <c r="U1093" s="203" t="s">
        <v>453</v>
      </c>
      <c r="V1093" s="203"/>
      <c r="W1093" s="204">
        <v>60124.7</v>
      </c>
      <c r="AF1093" t="s">
        <v>71286</v>
      </c>
      <c r="AG1093">
        <v>3</v>
      </c>
      <c r="AI1093" s="276" t="s">
        <v>67013</v>
      </c>
      <c r="AJ1093" s="277">
        <v>-1745.64</v>
      </c>
      <c r="AL1093" s="246" t="s">
        <v>44392</v>
      </c>
      <c r="AM1093" s="247">
        <v>10236.209999999999</v>
      </c>
      <c r="AO1093" s="226" t="s">
        <v>36014</v>
      </c>
      <c r="AP1093" s="227">
        <v>63050.92</v>
      </c>
      <c r="AR1093" s="207" t="s">
        <v>15683</v>
      </c>
      <c r="AS1093" s="208">
        <v>11061.19</v>
      </c>
      <c r="AT1093" s="93"/>
      <c r="AU1093" s="199" t="s">
        <v>31989</v>
      </c>
      <c r="AV1093" s="200">
        <v>13118.15</v>
      </c>
      <c r="BB1093" s="284"/>
      <c r="BD1093" s="272" t="s">
        <v>38182</v>
      </c>
      <c r="BE1093" s="273">
        <v>249491.48</v>
      </c>
      <c r="BG1093" s="244" t="s">
        <v>38554</v>
      </c>
      <c r="BH1093" s="245">
        <v>653039</v>
      </c>
      <c r="BJ1093" s="230" t="s">
        <v>10974</v>
      </c>
      <c r="BK1093" s="231">
        <v>14782.21</v>
      </c>
      <c r="BM1093" s="209" t="s">
        <v>6669</v>
      </c>
      <c r="BN1093" s="210">
        <v>28351.74</v>
      </c>
    </row>
    <row r="1094" spans="9:66" x14ac:dyDescent="0.55000000000000004">
      <c r="I1094" s="282" t="s">
        <v>37497</v>
      </c>
      <c r="J1094" s="282"/>
      <c r="K1094" s="283">
        <v>1409.8</v>
      </c>
      <c r="M1094" s="242" t="s">
        <v>37210</v>
      </c>
      <c r="N1094" s="242"/>
      <c r="O1094" s="243">
        <v>42451.85</v>
      </c>
      <c r="Q1094" s="224" t="s">
        <v>5209</v>
      </c>
      <c r="R1094" s="224"/>
      <c r="S1094" s="225">
        <v>479.99</v>
      </c>
      <c r="U1094" s="203" t="s">
        <v>454</v>
      </c>
      <c r="V1094" s="203"/>
      <c r="W1094" s="204">
        <v>75228.88</v>
      </c>
      <c r="AF1094" t="s">
        <v>71287</v>
      </c>
      <c r="AG1094" s="284">
        <v>25955</v>
      </c>
      <c r="AI1094" s="276" t="s">
        <v>67014</v>
      </c>
      <c r="AJ1094" s="277">
        <v>14588.61</v>
      </c>
      <c r="AL1094" s="246" t="s">
        <v>44393</v>
      </c>
      <c r="AM1094" s="247">
        <v>168.82</v>
      </c>
      <c r="AO1094" s="226" t="s">
        <v>34549</v>
      </c>
      <c r="AP1094" s="227">
        <v>216119.83</v>
      </c>
      <c r="AR1094" s="207" t="s">
        <v>15684</v>
      </c>
      <c r="AS1094" s="208">
        <v>1276.3699999999999</v>
      </c>
      <c r="AT1094" s="93"/>
      <c r="AU1094" s="199" t="s">
        <v>31990</v>
      </c>
      <c r="AV1094" s="200">
        <v>1064.72</v>
      </c>
      <c r="BD1094" s="272" t="s">
        <v>38200</v>
      </c>
      <c r="BE1094" s="273">
        <v>1409.8</v>
      </c>
      <c r="BG1094" s="244" t="s">
        <v>38561</v>
      </c>
      <c r="BH1094" s="245">
        <v>42451.85</v>
      </c>
      <c r="BJ1094" s="230" t="s">
        <v>10975</v>
      </c>
      <c r="BK1094" s="231">
        <v>479.99</v>
      </c>
      <c r="BM1094" s="209" t="s">
        <v>7087</v>
      </c>
      <c r="BN1094" s="210">
        <v>1186</v>
      </c>
    </row>
    <row r="1095" spans="9:66" x14ac:dyDescent="0.55000000000000004">
      <c r="I1095" s="282" t="s">
        <v>37501</v>
      </c>
      <c r="J1095" s="282"/>
      <c r="K1095" s="283">
        <v>3250</v>
      </c>
      <c r="M1095" s="242" t="s">
        <v>37211</v>
      </c>
      <c r="N1095" s="242"/>
      <c r="O1095" s="243">
        <v>92003.74</v>
      </c>
      <c r="Q1095" s="224" t="s">
        <v>5129</v>
      </c>
      <c r="R1095" s="224"/>
      <c r="S1095" s="225">
        <v>10454.129999999999</v>
      </c>
      <c r="U1095" s="203" t="s">
        <v>455</v>
      </c>
      <c r="V1095" s="203"/>
      <c r="W1095" s="204">
        <v>2508</v>
      </c>
      <c r="AF1095" t="s">
        <v>64058</v>
      </c>
      <c r="AG1095">
        <v>0.3</v>
      </c>
      <c r="AI1095" s="276" t="s">
        <v>67015</v>
      </c>
      <c r="AJ1095" s="277">
        <v>466.93</v>
      </c>
      <c r="AL1095" s="246" t="s">
        <v>40111</v>
      </c>
      <c r="AM1095" s="247">
        <v>48068</v>
      </c>
      <c r="AO1095" s="226" t="s">
        <v>34550</v>
      </c>
      <c r="AP1095" s="227">
        <v>4250.6499999999996</v>
      </c>
      <c r="AR1095" s="207" t="s">
        <v>15685</v>
      </c>
      <c r="AS1095" s="208">
        <v>2132</v>
      </c>
      <c r="AT1095" s="93"/>
      <c r="AU1095" s="199" t="s">
        <v>31991</v>
      </c>
      <c r="AV1095" s="200">
        <v>52040.36</v>
      </c>
      <c r="BD1095" s="272" t="s">
        <v>38209</v>
      </c>
      <c r="BE1095" s="273">
        <v>3250</v>
      </c>
      <c r="BG1095" s="244" t="s">
        <v>38566</v>
      </c>
      <c r="BH1095" s="245">
        <v>92003.74</v>
      </c>
      <c r="BJ1095" s="230" t="s">
        <v>10976</v>
      </c>
      <c r="BK1095" s="231">
        <v>10454.129999999999</v>
      </c>
      <c r="BM1095" s="209" t="s">
        <v>7335</v>
      </c>
      <c r="BN1095" s="210">
        <v>11852</v>
      </c>
    </row>
    <row r="1096" spans="9:66" x14ac:dyDescent="0.55000000000000004">
      <c r="I1096" s="282" t="s">
        <v>37502</v>
      </c>
      <c r="J1096" s="282"/>
      <c r="K1096" s="283">
        <v>-1289.8499999999999</v>
      </c>
      <c r="M1096" s="242" t="s">
        <v>37212</v>
      </c>
      <c r="N1096" s="242"/>
      <c r="O1096" s="243">
        <v>43584.68</v>
      </c>
      <c r="Q1096" s="224" t="s">
        <v>5130</v>
      </c>
      <c r="R1096" s="224"/>
      <c r="S1096" s="225">
        <v>5947.09</v>
      </c>
      <c r="U1096" s="203" t="s">
        <v>1443</v>
      </c>
      <c r="V1096" s="203"/>
      <c r="W1096" s="204">
        <v>601.71</v>
      </c>
      <c r="AF1096" t="s">
        <v>62444</v>
      </c>
      <c r="AG1096">
        <v>729.58</v>
      </c>
      <c r="AI1096" s="276" t="s">
        <v>60212</v>
      </c>
      <c r="AJ1096" s="277">
        <v>1535.79</v>
      </c>
      <c r="AL1096" s="246" t="s">
        <v>58181</v>
      </c>
      <c r="AM1096" s="247">
        <v>582.6</v>
      </c>
      <c r="AO1096" s="226" t="s">
        <v>33111</v>
      </c>
      <c r="AP1096" s="227">
        <v>32819.72</v>
      </c>
      <c r="AR1096" s="207" t="s">
        <v>15686</v>
      </c>
      <c r="AS1096" s="208">
        <v>29845</v>
      </c>
      <c r="AT1096" s="93"/>
      <c r="AU1096" s="199" t="s">
        <v>31992</v>
      </c>
      <c r="AV1096" s="200">
        <v>58588.83</v>
      </c>
      <c r="BB1096" s="284"/>
      <c r="BD1096" s="272" t="s">
        <v>38210</v>
      </c>
      <c r="BE1096" s="273">
        <v>-1289.8499999999999</v>
      </c>
      <c r="BG1096" s="244" t="s">
        <v>38571</v>
      </c>
      <c r="BH1096" s="245">
        <v>43584.68</v>
      </c>
      <c r="BJ1096" s="230" t="s">
        <v>10977</v>
      </c>
      <c r="BK1096" s="231">
        <v>5947.09</v>
      </c>
      <c r="BM1096" s="209" t="s">
        <v>7595</v>
      </c>
      <c r="BN1096" s="210">
        <v>15019</v>
      </c>
    </row>
    <row r="1097" spans="9:66" x14ac:dyDescent="0.55000000000000004">
      <c r="I1097" s="282" t="s">
        <v>37504</v>
      </c>
      <c r="J1097" s="282"/>
      <c r="K1097" s="283">
        <v>113.37</v>
      </c>
      <c r="M1097" s="242" t="s">
        <v>37213</v>
      </c>
      <c r="N1097" s="242"/>
      <c r="O1097" s="243">
        <v>169142.8</v>
      </c>
      <c r="Q1097" s="224" t="s">
        <v>5131</v>
      </c>
      <c r="R1097" s="224"/>
      <c r="S1097" s="225">
        <v>10725.24</v>
      </c>
      <c r="U1097" s="203" t="s">
        <v>456</v>
      </c>
      <c r="V1097" s="203"/>
      <c r="W1097" s="204">
        <v>565201.93000000005</v>
      </c>
      <c r="AF1097" t="s">
        <v>62548</v>
      </c>
      <c r="AG1097">
        <v>500</v>
      </c>
      <c r="AI1097" s="276" t="s">
        <v>60213</v>
      </c>
      <c r="AJ1097" s="277">
        <v>3453.96</v>
      </c>
      <c r="AL1097" s="246" t="s">
        <v>63972</v>
      </c>
      <c r="AM1097" s="247">
        <v>8335.24</v>
      </c>
      <c r="AO1097" s="226" t="s">
        <v>36015</v>
      </c>
      <c r="AP1097" s="227">
        <v>130946.24000000001</v>
      </c>
      <c r="AR1097" s="207" t="s">
        <v>15687</v>
      </c>
      <c r="AS1097" s="208">
        <v>70402.259999999995</v>
      </c>
      <c r="AT1097" s="93"/>
      <c r="AU1097" s="199" t="s">
        <v>31993</v>
      </c>
      <c r="AV1097" s="200">
        <v>11667.47</v>
      </c>
      <c r="BB1097" s="284"/>
      <c r="BD1097" s="272" t="s">
        <v>38214</v>
      </c>
      <c r="BE1097" s="273">
        <v>113.37</v>
      </c>
      <c r="BG1097" s="244" t="s">
        <v>38577</v>
      </c>
      <c r="BH1097" s="245">
        <v>169142.8</v>
      </c>
      <c r="BJ1097" s="230" t="s">
        <v>10978</v>
      </c>
      <c r="BK1097" s="231">
        <v>10725.24</v>
      </c>
      <c r="BM1097" s="209" t="s">
        <v>7748</v>
      </c>
      <c r="BN1097" s="210">
        <v>1977</v>
      </c>
    </row>
    <row r="1098" spans="9:66" x14ac:dyDescent="0.55000000000000004">
      <c r="I1098" s="282" t="s">
        <v>37508</v>
      </c>
      <c r="J1098" s="282"/>
      <c r="K1098" s="283">
        <v>3275</v>
      </c>
      <c r="M1098" s="242" t="s">
        <v>37214</v>
      </c>
      <c r="N1098" s="242"/>
      <c r="O1098" s="243">
        <v>311814.84000000003</v>
      </c>
      <c r="Q1098" s="224" t="s">
        <v>5132</v>
      </c>
      <c r="R1098" s="224"/>
      <c r="S1098" s="225">
        <v>12393.57</v>
      </c>
      <c r="U1098" s="203" t="s">
        <v>458</v>
      </c>
      <c r="V1098" s="203"/>
      <c r="W1098" s="204">
        <v>903426.83</v>
      </c>
      <c r="AF1098" t="s">
        <v>71288</v>
      </c>
      <c r="AG1098" s="284">
        <v>2500</v>
      </c>
      <c r="AI1098" s="276" t="s">
        <v>60214</v>
      </c>
      <c r="AJ1098" s="277">
        <v>1517.88</v>
      </c>
      <c r="AL1098" s="246" t="s">
        <v>15641</v>
      </c>
      <c r="AM1098" s="247">
        <v>673856.94</v>
      </c>
      <c r="AO1098" s="226" t="s">
        <v>33112</v>
      </c>
      <c r="AP1098" s="227">
        <v>776546.15</v>
      </c>
      <c r="AR1098" s="207" t="s">
        <v>15688</v>
      </c>
      <c r="AS1098" s="208">
        <v>62055.22</v>
      </c>
      <c r="AT1098" s="93"/>
      <c r="AU1098" s="199" t="s">
        <v>31994</v>
      </c>
      <c r="AV1098" s="200">
        <v>2663.68</v>
      </c>
      <c r="BB1098" s="284"/>
      <c r="BD1098" s="272" t="s">
        <v>38219</v>
      </c>
      <c r="BE1098" s="273">
        <v>3275</v>
      </c>
      <c r="BG1098" s="244" t="s">
        <v>38582</v>
      </c>
      <c r="BH1098" s="245">
        <v>311814.84000000003</v>
      </c>
      <c r="BJ1098" s="230" t="s">
        <v>10979</v>
      </c>
      <c r="BK1098" s="231">
        <v>12393.57</v>
      </c>
      <c r="BM1098" s="209" t="s">
        <v>8040</v>
      </c>
      <c r="BN1098" s="210">
        <v>5940</v>
      </c>
    </row>
    <row r="1099" spans="9:66" x14ac:dyDescent="0.55000000000000004">
      <c r="I1099" s="282" t="s">
        <v>37509</v>
      </c>
      <c r="J1099" s="282"/>
      <c r="K1099" s="283">
        <v>148832.09</v>
      </c>
      <c r="M1099" s="242" t="s">
        <v>37216</v>
      </c>
      <c r="N1099" s="242"/>
      <c r="O1099" s="243">
        <v>2555.0100000000002</v>
      </c>
      <c r="Q1099" s="224" t="s">
        <v>5133</v>
      </c>
      <c r="R1099" s="224"/>
      <c r="S1099" s="225">
        <v>7626.66</v>
      </c>
      <c r="U1099" s="203" t="s">
        <v>1444</v>
      </c>
      <c r="V1099" s="203"/>
      <c r="W1099" s="204">
        <v>90106.55</v>
      </c>
      <c r="AF1099" t="s">
        <v>62549</v>
      </c>
      <c r="AG1099">
        <v>400</v>
      </c>
      <c r="AI1099" s="276" t="s">
        <v>62947</v>
      </c>
      <c r="AJ1099" s="277">
        <v>10130.17</v>
      </c>
      <c r="AL1099" s="246" t="s">
        <v>15642</v>
      </c>
      <c r="AM1099" s="247">
        <v>686170.24</v>
      </c>
      <c r="AO1099" s="226" t="s">
        <v>42165</v>
      </c>
      <c r="AP1099" s="227">
        <v>2501437.35</v>
      </c>
      <c r="AR1099" s="207" t="s">
        <v>15689</v>
      </c>
      <c r="AS1099" s="208">
        <v>6858</v>
      </c>
      <c r="AT1099" s="93"/>
      <c r="AU1099" s="199" t="s">
        <v>13451</v>
      </c>
      <c r="AV1099" s="200">
        <v>216.36</v>
      </c>
      <c r="BB1099" s="284"/>
      <c r="BD1099" s="272" t="s">
        <v>38223</v>
      </c>
      <c r="BE1099" s="273">
        <v>148832.09</v>
      </c>
      <c r="BG1099" s="244" t="s">
        <v>38593</v>
      </c>
      <c r="BH1099" s="245">
        <v>2555.0100000000002</v>
      </c>
      <c r="BJ1099" s="230" t="s">
        <v>10981</v>
      </c>
      <c r="BK1099" s="231">
        <v>7626.66</v>
      </c>
      <c r="BM1099" s="209" t="s">
        <v>8927</v>
      </c>
      <c r="BN1099" s="210">
        <v>12543</v>
      </c>
    </row>
    <row r="1100" spans="9:66" x14ac:dyDescent="0.55000000000000004">
      <c r="I1100" s="282" t="s">
        <v>37510</v>
      </c>
      <c r="J1100" s="282"/>
      <c r="K1100" s="283">
        <v>71250.929999999993</v>
      </c>
      <c r="M1100" s="242" t="s">
        <v>37217</v>
      </c>
      <c r="N1100" s="242"/>
      <c r="O1100" s="243">
        <v>143092.14000000001</v>
      </c>
      <c r="Q1100" s="224" t="s">
        <v>5134</v>
      </c>
      <c r="R1100" s="224"/>
      <c r="S1100" s="225">
        <v>5690</v>
      </c>
      <c r="U1100" s="203" t="s">
        <v>459</v>
      </c>
      <c r="V1100" s="203"/>
      <c r="W1100" s="204">
        <v>133977.97</v>
      </c>
      <c r="AF1100" t="s">
        <v>62550</v>
      </c>
      <c r="AG1100">
        <v>260.08999999999997</v>
      </c>
      <c r="AI1100" s="276" t="s">
        <v>64011</v>
      </c>
      <c r="AJ1100" s="277">
        <v>4729.7700000000004</v>
      </c>
      <c r="AL1100" s="246" t="s">
        <v>61282</v>
      </c>
      <c r="AM1100" s="247">
        <v>-20892.38</v>
      </c>
      <c r="AO1100" s="226" t="s">
        <v>34551</v>
      </c>
      <c r="AP1100" s="227">
        <v>126671.51</v>
      </c>
      <c r="AR1100" s="207" t="s">
        <v>15690</v>
      </c>
      <c r="AS1100" s="208">
        <v>549.67999999999995</v>
      </c>
      <c r="AT1100" s="93"/>
      <c r="AU1100" s="199" t="s">
        <v>13452</v>
      </c>
      <c r="AV1100" s="200">
        <v>6580.39</v>
      </c>
      <c r="BB1100" s="284"/>
      <c r="BD1100" s="272" t="s">
        <v>38228</v>
      </c>
      <c r="BE1100" s="273">
        <v>71250.929999999993</v>
      </c>
      <c r="BG1100" s="244" t="s">
        <v>38596</v>
      </c>
      <c r="BH1100" s="245">
        <v>143092.14000000001</v>
      </c>
      <c r="BJ1100" s="230" t="s">
        <v>10983</v>
      </c>
      <c r="BK1100" s="231">
        <v>5690</v>
      </c>
      <c r="BM1100" s="209" t="s">
        <v>9266</v>
      </c>
      <c r="BN1100" s="210">
        <v>44377</v>
      </c>
    </row>
    <row r="1101" spans="9:66" x14ac:dyDescent="0.55000000000000004">
      <c r="I1101" s="282" t="s">
        <v>37511</v>
      </c>
      <c r="J1101" s="282"/>
      <c r="K1101" s="283">
        <v>21.68</v>
      </c>
      <c r="M1101" s="242" t="s">
        <v>37218</v>
      </c>
      <c r="N1101" s="242"/>
      <c r="O1101" s="243">
        <v>188377.01</v>
      </c>
      <c r="Q1101" s="224" t="s">
        <v>5135</v>
      </c>
      <c r="R1101" s="224"/>
      <c r="S1101" s="225">
        <v>130493.23</v>
      </c>
      <c r="U1101" s="203" t="s">
        <v>460</v>
      </c>
      <c r="V1101" s="203"/>
      <c r="W1101" s="204">
        <v>33152</v>
      </c>
      <c r="AF1101" t="s">
        <v>62551</v>
      </c>
      <c r="AG1101">
        <v>697.16</v>
      </c>
      <c r="AI1101" s="276" t="s">
        <v>67016</v>
      </c>
      <c r="AJ1101" s="277">
        <v>261.89</v>
      </c>
      <c r="AL1101" s="246" t="s">
        <v>57245</v>
      </c>
      <c r="AM1101" s="247">
        <v>3170.44</v>
      </c>
      <c r="AO1101" s="226" t="s">
        <v>33113</v>
      </c>
      <c r="AP1101" s="227">
        <v>17296.93</v>
      </c>
      <c r="AR1101" s="207" t="s">
        <v>15691</v>
      </c>
      <c r="AS1101" s="208">
        <v>1050</v>
      </c>
      <c r="AT1101" s="93"/>
      <c r="AU1101" s="199" t="s">
        <v>13453</v>
      </c>
      <c r="AV1101" s="200">
        <v>48887.02</v>
      </c>
      <c r="BB1101" s="284"/>
      <c r="BD1101" s="272" t="s">
        <v>38233</v>
      </c>
      <c r="BE1101" s="273">
        <v>21.68</v>
      </c>
      <c r="BG1101" s="244" t="s">
        <v>38602</v>
      </c>
      <c r="BH1101" s="245">
        <v>188377.01</v>
      </c>
      <c r="BJ1101" s="230" t="s">
        <v>10984</v>
      </c>
      <c r="BK1101" s="231">
        <v>130493.23</v>
      </c>
      <c r="BM1101" s="209" t="s">
        <v>10601</v>
      </c>
      <c r="BN1101" s="210">
        <v>4377</v>
      </c>
    </row>
    <row r="1102" spans="9:66" x14ac:dyDescent="0.55000000000000004">
      <c r="I1102" s="282" t="s">
        <v>37512</v>
      </c>
      <c r="J1102" s="282"/>
      <c r="K1102" s="283">
        <v>108.22</v>
      </c>
      <c r="M1102" s="242" t="s">
        <v>37219</v>
      </c>
      <c r="N1102" s="242"/>
      <c r="O1102" s="243">
        <v>145547.87</v>
      </c>
      <c r="Q1102" s="224" t="s">
        <v>5212</v>
      </c>
      <c r="R1102" s="224"/>
      <c r="S1102" s="225">
        <v>7848</v>
      </c>
      <c r="U1102" s="203" t="s">
        <v>264</v>
      </c>
      <c r="V1102" s="203"/>
      <c r="W1102" s="204">
        <v>33128414.359999999</v>
      </c>
      <c r="AF1102" t="s">
        <v>67109</v>
      </c>
      <c r="AG1102">
        <v>464.9</v>
      </c>
      <c r="AI1102" s="276" t="s">
        <v>63052</v>
      </c>
      <c r="AJ1102" s="277">
        <v>175273.58</v>
      </c>
      <c r="AL1102" s="246" t="s">
        <v>63973</v>
      </c>
      <c r="AM1102" s="247">
        <v>570.67999999999995</v>
      </c>
      <c r="AO1102" s="226" t="s">
        <v>33114</v>
      </c>
      <c r="AP1102" s="227">
        <v>3124.02</v>
      </c>
      <c r="AR1102" s="207" t="s">
        <v>15692</v>
      </c>
      <c r="AS1102" s="208">
        <v>62021.75</v>
      </c>
      <c r="AT1102" s="93"/>
      <c r="AU1102" s="199" t="s">
        <v>19476</v>
      </c>
      <c r="AV1102" s="200">
        <v>45200</v>
      </c>
      <c r="BD1102" s="272" t="s">
        <v>38237</v>
      </c>
      <c r="BE1102" s="273">
        <v>108.22</v>
      </c>
      <c r="BG1102" s="244" t="s">
        <v>38611</v>
      </c>
      <c r="BH1102" s="245">
        <v>145547.87</v>
      </c>
      <c r="BJ1102" s="230" t="s">
        <v>10985</v>
      </c>
      <c r="BK1102" s="231">
        <v>7848</v>
      </c>
      <c r="BM1102" s="209" t="s">
        <v>10889</v>
      </c>
      <c r="BN1102" s="210">
        <v>5363</v>
      </c>
    </row>
    <row r="1103" spans="9:66" x14ac:dyDescent="0.55000000000000004">
      <c r="I1103" s="282" t="s">
        <v>37514</v>
      </c>
      <c r="J1103" s="282"/>
      <c r="K1103" s="283">
        <v>673718.81</v>
      </c>
      <c r="M1103" s="242" t="s">
        <v>37220</v>
      </c>
      <c r="N1103" s="242"/>
      <c r="O1103" s="243">
        <v>60572.87</v>
      </c>
      <c r="Q1103" s="224" t="s">
        <v>5213</v>
      </c>
      <c r="R1103" s="224"/>
      <c r="S1103" s="225">
        <v>433.49</v>
      </c>
      <c r="U1103" s="203" t="s">
        <v>1445</v>
      </c>
      <c r="V1103" s="203"/>
      <c r="W1103" s="204">
        <v>13241.98</v>
      </c>
      <c r="AF1103" t="s">
        <v>64059</v>
      </c>
      <c r="AG1103">
        <v>128.69999999999999</v>
      </c>
      <c r="AI1103" s="276" t="s">
        <v>63053</v>
      </c>
      <c r="AJ1103" s="277">
        <v>13400.53</v>
      </c>
      <c r="AL1103" s="246" t="s">
        <v>47752</v>
      </c>
      <c r="AM1103" s="247">
        <v>971.7</v>
      </c>
      <c r="AO1103" s="226" t="s">
        <v>33115</v>
      </c>
      <c r="AP1103" s="227">
        <v>382865.09</v>
      </c>
      <c r="AR1103" s="207" t="s">
        <v>15693</v>
      </c>
      <c r="AS1103" s="208">
        <v>13200</v>
      </c>
      <c r="AT1103" s="93"/>
      <c r="AU1103" s="199" t="s">
        <v>13454</v>
      </c>
      <c r="AV1103" s="200">
        <v>2092.8000000000002</v>
      </c>
      <c r="BB1103" s="284"/>
      <c r="BD1103" s="272" t="s">
        <v>38243</v>
      </c>
      <c r="BE1103" s="273">
        <v>673718.81</v>
      </c>
      <c r="BG1103" s="244" t="s">
        <v>38616</v>
      </c>
      <c r="BH1103" s="245">
        <v>60572.87</v>
      </c>
      <c r="BJ1103" s="230" t="s">
        <v>10986</v>
      </c>
      <c r="BK1103" s="231">
        <v>433.49</v>
      </c>
      <c r="BM1103" s="209" t="s">
        <v>11518</v>
      </c>
      <c r="BN1103" s="210">
        <v>23050.240000000002</v>
      </c>
    </row>
    <row r="1104" spans="9:66" x14ac:dyDescent="0.55000000000000004">
      <c r="I1104" s="282" t="s">
        <v>37519</v>
      </c>
      <c r="J1104" s="282"/>
      <c r="K1104" s="283">
        <v>160770.73000000001</v>
      </c>
      <c r="M1104" s="242" t="s">
        <v>37222</v>
      </c>
      <c r="N1104" s="242"/>
      <c r="O1104" s="243">
        <v>139034.20000000001</v>
      </c>
      <c r="Q1104" s="224" t="s">
        <v>5136</v>
      </c>
      <c r="R1104" s="224"/>
      <c r="S1104" s="225">
        <v>40235.71</v>
      </c>
      <c r="U1104" s="203" t="s">
        <v>1446</v>
      </c>
      <c r="V1104" s="203"/>
      <c r="W1104" s="204">
        <v>73439</v>
      </c>
      <c r="AF1104" t="s">
        <v>59506</v>
      </c>
      <c r="AG1104" s="284">
        <v>214391.95</v>
      </c>
      <c r="AI1104" s="276" t="s">
        <v>63054</v>
      </c>
      <c r="AJ1104" s="277">
        <v>43449.84</v>
      </c>
      <c r="AL1104" s="246" t="s">
        <v>63974</v>
      </c>
      <c r="AM1104" s="247">
        <v>174.91</v>
      </c>
      <c r="AO1104" s="226" t="s">
        <v>33116</v>
      </c>
      <c r="AP1104" s="227">
        <v>539520.32999999996</v>
      </c>
      <c r="AR1104" s="207" t="s">
        <v>15694</v>
      </c>
      <c r="AS1104" s="208">
        <v>70402.259999999995</v>
      </c>
      <c r="AT1104" s="93"/>
      <c r="AU1104" s="199" t="s">
        <v>31995</v>
      </c>
      <c r="AV1104" s="200">
        <v>10641.74</v>
      </c>
      <c r="BB1104" s="284"/>
      <c r="BD1104" s="272" t="s">
        <v>38258</v>
      </c>
      <c r="BE1104" s="273">
        <v>160770.73000000001</v>
      </c>
      <c r="BG1104" s="244" t="s">
        <v>38624</v>
      </c>
      <c r="BH1104" s="245">
        <v>139034.20000000001</v>
      </c>
      <c r="BJ1104" s="230" t="s">
        <v>10988</v>
      </c>
      <c r="BK1104" s="231">
        <v>40235.71</v>
      </c>
      <c r="BM1104" s="209" t="s">
        <v>9816</v>
      </c>
      <c r="BN1104" s="210">
        <v>154035.98000000001</v>
      </c>
    </row>
    <row r="1105" spans="9:66" x14ac:dyDescent="0.55000000000000004">
      <c r="I1105" s="282" t="s">
        <v>37522</v>
      </c>
      <c r="J1105" s="282"/>
      <c r="K1105" s="283">
        <v>13448.59</v>
      </c>
      <c r="M1105" s="242" t="s">
        <v>37223</v>
      </c>
      <c r="N1105" s="242"/>
      <c r="O1105" s="243">
        <v>756.83</v>
      </c>
      <c r="Q1105" s="224" t="s">
        <v>5215</v>
      </c>
      <c r="R1105" s="224"/>
      <c r="S1105" s="225">
        <v>3793</v>
      </c>
      <c r="U1105" s="203" t="s">
        <v>1447</v>
      </c>
      <c r="V1105" s="203"/>
      <c r="W1105" s="204">
        <v>6708</v>
      </c>
      <c r="AF1105" t="s">
        <v>71289</v>
      </c>
      <c r="AG1105" s="284">
        <v>24097.16</v>
      </c>
      <c r="AI1105" s="276" t="s">
        <v>66506</v>
      </c>
      <c r="AJ1105" s="277">
        <v>49585.5</v>
      </c>
      <c r="AL1105" s="246" t="s">
        <v>61283</v>
      </c>
      <c r="AM1105" s="247">
        <v>-3.6</v>
      </c>
      <c r="AO1105" s="226" t="s">
        <v>33117</v>
      </c>
      <c r="AP1105" s="227">
        <v>314045.89</v>
      </c>
      <c r="AR1105" s="207" t="s">
        <v>15695</v>
      </c>
      <c r="AS1105" s="208">
        <v>16400</v>
      </c>
      <c r="AT1105" s="93"/>
      <c r="AU1105" s="199" t="s">
        <v>13455</v>
      </c>
      <c r="AV1105" s="200">
        <v>88380</v>
      </c>
      <c r="BB1105" s="284"/>
      <c r="BD1105" s="272" t="s">
        <v>38266</v>
      </c>
      <c r="BE1105" s="273">
        <v>13448.59</v>
      </c>
      <c r="BG1105" s="244" t="s">
        <v>38630</v>
      </c>
      <c r="BH1105" s="245">
        <v>756.83</v>
      </c>
      <c r="BJ1105" s="230" t="s">
        <v>10989</v>
      </c>
      <c r="BK1105" s="231">
        <v>3793</v>
      </c>
      <c r="BM1105" s="209" t="s">
        <v>6670</v>
      </c>
      <c r="BN1105" s="210">
        <v>37291</v>
      </c>
    </row>
    <row r="1106" spans="9:66" x14ac:dyDescent="0.55000000000000004">
      <c r="I1106" s="282" t="s">
        <v>37523</v>
      </c>
      <c r="J1106" s="282"/>
      <c r="K1106" s="283">
        <v>52979.68</v>
      </c>
      <c r="M1106" s="242" t="s">
        <v>37224</v>
      </c>
      <c r="N1106" s="242"/>
      <c r="O1106" s="243">
        <v>157329.76</v>
      </c>
      <c r="Q1106" s="224" t="s">
        <v>5137</v>
      </c>
      <c r="R1106" s="224"/>
      <c r="S1106" s="225">
        <v>377292.56</v>
      </c>
      <c r="U1106" s="203" t="s">
        <v>1448</v>
      </c>
      <c r="V1106" s="203"/>
      <c r="W1106" s="204">
        <v>2090</v>
      </c>
      <c r="AF1106" t="s">
        <v>71290</v>
      </c>
      <c r="AG1106" s="284">
        <v>11144.5</v>
      </c>
      <c r="AI1106" s="276" t="s">
        <v>67017</v>
      </c>
      <c r="AJ1106" s="277">
        <v>5018.3999999999996</v>
      </c>
      <c r="AL1106" s="246" t="s">
        <v>40112</v>
      </c>
      <c r="AM1106" s="247">
        <v>113240.77</v>
      </c>
      <c r="AO1106" s="226" t="s">
        <v>51628</v>
      </c>
      <c r="AP1106" s="227">
        <v>43482.04</v>
      </c>
      <c r="AR1106" s="207" t="s">
        <v>15696</v>
      </c>
      <c r="AS1106" s="208">
        <v>2195.85</v>
      </c>
      <c r="AT1106" s="93"/>
      <c r="AU1106" s="199" t="s">
        <v>13456</v>
      </c>
      <c r="AV1106" s="200">
        <v>14754.55</v>
      </c>
      <c r="BB1106" s="284"/>
      <c r="BD1106" s="272" t="s">
        <v>38271</v>
      </c>
      <c r="BE1106" s="273">
        <v>52979.68</v>
      </c>
      <c r="BG1106" s="244" t="s">
        <v>38635</v>
      </c>
      <c r="BH1106" s="245">
        <v>157329.76</v>
      </c>
      <c r="BJ1106" s="230" t="s">
        <v>10990</v>
      </c>
      <c r="BK1106" s="231">
        <v>377292.56</v>
      </c>
      <c r="BM1106" s="209" t="s">
        <v>6909</v>
      </c>
      <c r="BN1106" s="210">
        <v>5150</v>
      </c>
    </row>
    <row r="1107" spans="9:66" x14ac:dyDescent="0.55000000000000004">
      <c r="I1107" s="282" t="s">
        <v>37524</v>
      </c>
      <c r="J1107" s="282"/>
      <c r="K1107" s="283">
        <v>4427.8999999999996</v>
      </c>
      <c r="M1107" s="242" t="s">
        <v>37225</v>
      </c>
      <c r="N1107" s="242"/>
      <c r="O1107" s="243">
        <v>15417.08</v>
      </c>
      <c r="Q1107" s="224" t="s">
        <v>3607</v>
      </c>
      <c r="R1107" s="224"/>
      <c r="S1107" s="225">
        <v>1394.75</v>
      </c>
      <c r="U1107" s="203" t="s">
        <v>1449</v>
      </c>
      <c r="V1107" s="203"/>
      <c r="W1107" s="204">
        <v>1296</v>
      </c>
      <c r="AF1107" t="s">
        <v>44514</v>
      </c>
      <c r="AG1107" s="284">
        <v>140040</v>
      </c>
      <c r="AI1107" s="276" t="s">
        <v>70382</v>
      </c>
      <c r="AJ1107" s="277">
        <v>2700</v>
      </c>
      <c r="AL1107" s="246" t="s">
        <v>40113</v>
      </c>
      <c r="AM1107" s="247">
        <v>5859.4</v>
      </c>
      <c r="AO1107" s="226" t="s">
        <v>44392</v>
      </c>
      <c r="AP1107" s="227">
        <v>16511.96</v>
      </c>
      <c r="AR1107" s="207" t="s">
        <v>15697</v>
      </c>
      <c r="AS1107" s="208">
        <v>789</v>
      </c>
      <c r="AT1107" s="93"/>
      <c r="AU1107" s="199" t="s">
        <v>13457</v>
      </c>
      <c r="AV1107" s="200">
        <v>30405.59</v>
      </c>
      <c r="BB1107" s="284"/>
      <c r="BD1107" s="272" t="s">
        <v>38276</v>
      </c>
      <c r="BE1107" s="273">
        <v>4427.8999999999996</v>
      </c>
      <c r="BG1107" s="244" t="s">
        <v>38640</v>
      </c>
      <c r="BH1107" s="245">
        <v>15417.08</v>
      </c>
      <c r="BJ1107" s="230" t="s">
        <v>9618</v>
      </c>
      <c r="BK1107" s="231">
        <v>1394.75</v>
      </c>
      <c r="BM1107" s="209" t="s">
        <v>7088</v>
      </c>
      <c r="BN1107" s="210">
        <v>2955</v>
      </c>
    </row>
    <row r="1108" spans="9:66" x14ac:dyDescent="0.55000000000000004">
      <c r="I1108" s="282" t="s">
        <v>37525</v>
      </c>
      <c r="J1108" s="282"/>
      <c r="K1108" s="283">
        <v>5475.62</v>
      </c>
      <c r="M1108" s="242" t="s">
        <v>37226</v>
      </c>
      <c r="N1108" s="242"/>
      <c r="O1108" s="243">
        <v>15490.99</v>
      </c>
      <c r="Q1108" s="224" t="s">
        <v>5216</v>
      </c>
      <c r="R1108" s="224"/>
      <c r="S1108" s="225">
        <v>248</v>
      </c>
      <c r="U1108" s="203" t="s">
        <v>1450</v>
      </c>
      <c r="V1108" s="203"/>
      <c r="W1108" s="204">
        <v>1946</v>
      </c>
      <c r="AF1108" t="s">
        <v>42224</v>
      </c>
      <c r="AG1108">
        <v>818.9</v>
      </c>
      <c r="AI1108" s="276" t="s">
        <v>64012</v>
      </c>
      <c r="AJ1108" s="277">
        <v>66650.09</v>
      </c>
      <c r="AL1108" s="246" t="s">
        <v>40114</v>
      </c>
      <c r="AM1108" s="247">
        <v>8656.52</v>
      </c>
      <c r="AO1108" s="226" t="s">
        <v>44393</v>
      </c>
      <c r="AP1108" s="227">
        <v>193.21</v>
      </c>
      <c r="AR1108" s="207" t="s">
        <v>15698</v>
      </c>
      <c r="AS1108" s="208">
        <v>1221.3499999999999</v>
      </c>
      <c r="AT1108" s="93"/>
      <c r="AU1108" s="199" t="s">
        <v>31996</v>
      </c>
      <c r="AV1108" s="200">
        <v>1064.72</v>
      </c>
      <c r="BB1108" s="284"/>
      <c r="BD1108" s="272" t="s">
        <v>38281</v>
      </c>
      <c r="BE1108" s="273">
        <v>5475.62</v>
      </c>
      <c r="BG1108" s="244" t="s">
        <v>38645</v>
      </c>
      <c r="BH1108" s="245">
        <v>15490.99</v>
      </c>
      <c r="BJ1108" s="230" t="s">
        <v>10991</v>
      </c>
      <c r="BK1108" s="231">
        <v>248</v>
      </c>
      <c r="BM1108" s="209" t="s">
        <v>7336</v>
      </c>
      <c r="BN1108" s="210">
        <v>36773</v>
      </c>
    </row>
    <row r="1109" spans="9:66" x14ac:dyDescent="0.55000000000000004">
      <c r="I1109" s="282" t="s">
        <v>37526</v>
      </c>
      <c r="J1109" s="282"/>
      <c r="K1109" s="283">
        <v>33075.39</v>
      </c>
      <c r="M1109" s="242" t="s">
        <v>37227</v>
      </c>
      <c r="N1109" s="242"/>
      <c r="O1109" s="243">
        <v>21040.66</v>
      </c>
      <c r="Q1109" s="224" t="s">
        <v>5217</v>
      </c>
      <c r="R1109" s="224"/>
      <c r="S1109" s="225">
        <v>220</v>
      </c>
      <c r="U1109" s="203" t="s">
        <v>1451</v>
      </c>
      <c r="V1109" s="203"/>
      <c r="W1109" s="204">
        <v>15320</v>
      </c>
      <c r="AF1109" t="s">
        <v>55874</v>
      </c>
      <c r="AG1109" s="284">
        <v>30451.09</v>
      </c>
      <c r="AI1109" s="276" t="s">
        <v>62441</v>
      </c>
      <c r="AJ1109" s="277">
        <v>70282.399999999994</v>
      </c>
      <c r="AL1109" s="246" t="s">
        <v>40115</v>
      </c>
      <c r="AM1109" s="247">
        <v>27559.66</v>
      </c>
      <c r="AO1109" s="226" t="s">
        <v>40111</v>
      </c>
      <c r="AP1109" s="227">
        <v>99000</v>
      </c>
      <c r="AR1109" s="207" t="s">
        <v>15699</v>
      </c>
      <c r="AS1109" s="208">
        <v>1050</v>
      </c>
      <c r="AT1109" s="93"/>
      <c r="AU1109" s="199" t="s">
        <v>13458</v>
      </c>
      <c r="AV1109" s="200">
        <v>216.36</v>
      </c>
      <c r="BB1109" s="284"/>
      <c r="BD1109" s="272" t="s">
        <v>38286</v>
      </c>
      <c r="BE1109" s="273">
        <v>33075.39</v>
      </c>
      <c r="BG1109" s="244" t="s">
        <v>38651</v>
      </c>
      <c r="BH1109" s="245">
        <v>21040.66</v>
      </c>
      <c r="BJ1109" s="230" t="s">
        <v>10992</v>
      </c>
      <c r="BK1109" s="231">
        <v>220</v>
      </c>
      <c r="BM1109" s="209" t="s">
        <v>7749</v>
      </c>
      <c r="BN1109" s="210">
        <v>4739</v>
      </c>
    </row>
    <row r="1110" spans="9:66" x14ac:dyDescent="0.55000000000000004">
      <c r="I1110" s="282" t="s">
        <v>37530</v>
      </c>
      <c r="J1110" s="282"/>
      <c r="K1110" s="283">
        <v>29989.919999999998</v>
      </c>
      <c r="M1110" s="242" t="s">
        <v>37228</v>
      </c>
      <c r="N1110" s="242"/>
      <c r="O1110" s="243">
        <v>49552.34</v>
      </c>
      <c r="Q1110" s="224" t="s">
        <v>5138</v>
      </c>
      <c r="R1110" s="224"/>
      <c r="S1110" s="225">
        <v>7779</v>
      </c>
      <c r="U1110" s="203" t="s">
        <v>1452</v>
      </c>
      <c r="V1110" s="203"/>
      <c r="W1110" s="204">
        <v>4337</v>
      </c>
      <c r="AF1110" t="s">
        <v>59507</v>
      </c>
      <c r="AG1110" s="284">
        <v>2052.75</v>
      </c>
      <c r="AI1110" s="276" t="s">
        <v>62442</v>
      </c>
      <c r="AJ1110" s="277">
        <v>100406.66</v>
      </c>
      <c r="AL1110" s="246" t="s">
        <v>40116</v>
      </c>
      <c r="AM1110" s="247">
        <v>27911.98</v>
      </c>
      <c r="AO1110" s="226" t="s">
        <v>51629</v>
      </c>
      <c r="AP1110" s="227">
        <v>1148704.5900000001</v>
      </c>
      <c r="AR1110" s="207" t="s">
        <v>15700</v>
      </c>
      <c r="AS1110" s="208">
        <v>32984.61</v>
      </c>
      <c r="AT1110" s="93"/>
      <c r="AU1110" s="199" t="s">
        <v>13459</v>
      </c>
      <c r="AV1110" s="200">
        <v>58620.75</v>
      </c>
      <c r="BB1110" s="284"/>
      <c r="BD1110" s="272" t="s">
        <v>38298</v>
      </c>
      <c r="BE1110" s="273">
        <v>29989.919999999998</v>
      </c>
      <c r="BG1110" s="244" t="s">
        <v>38658</v>
      </c>
      <c r="BH1110" s="245">
        <v>49552.34</v>
      </c>
      <c r="BJ1110" s="230" t="s">
        <v>10994</v>
      </c>
      <c r="BK1110" s="231">
        <v>7779</v>
      </c>
      <c r="BM1110" s="209" t="s">
        <v>8041</v>
      </c>
      <c r="BN1110" s="210">
        <v>8092</v>
      </c>
    </row>
    <row r="1111" spans="9:66" x14ac:dyDescent="0.55000000000000004">
      <c r="I1111" s="282" t="s">
        <v>37531</v>
      </c>
      <c r="J1111" s="282"/>
      <c r="K1111" s="283">
        <v>11795.7</v>
      </c>
      <c r="M1111" s="242" t="s">
        <v>37229</v>
      </c>
      <c r="N1111" s="242"/>
      <c r="O1111" s="243">
        <v>10933.18</v>
      </c>
      <c r="Q1111" s="224" t="s">
        <v>5220</v>
      </c>
      <c r="R1111" s="224"/>
      <c r="S1111" s="225">
        <v>1209.0899999999999</v>
      </c>
      <c r="U1111" s="203" t="s">
        <v>1453</v>
      </c>
      <c r="V1111" s="203"/>
      <c r="W1111" s="204">
        <v>10252</v>
      </c>
      <c r="AF1111" t="s">
        <v>42225</v>
      </c>
      <c r="AG1111" s="284">
        <v>32449.38</v>
      </c>
      <c r="AI1111" s="276" t="s">
        <v>63560</v>
      </c>
      <c r="AJ1111" s="277">
        <v>42651.21</v>
      </c>
      <c r="AL1111" s="246" t="s">
        <v>44395</v>
      </c>
      <c r="AM1111" s="247">
        <v>107.76</v>
      </c>
      <c r="AO1111" s="226" t="s">
        <v>34552</v>
      </c>
      <c r="AP1111" s="227">
        <v>54764.03</v>
      </c>
      <c r="AR1111" s="207" t="s">
        <v>15701</v>
      </c>
      <c r="AS1111" s="208">
        <v>23872.17</v>
      </c>
      <c r="AT1111" s="93"/>
      <c r="AU1111" s="199" t="s">
        <v>13460</v>
      </c>
      <c r="AV1111" s="200">
        <v>3656.4</v>
      </c>
      <c r="BB1111" s="284"/>
      <c r="BD1111" s="272" t="s">
        <v>38301</v>
      </c>
      <c r="BE1111" s="273">
        <v>11795.7</v>
      </c>
      <c r="BG1111" s="244" t="s">
        <v>38665</v>
      </c>
      <c r="BH1111" s="245">
        <v>10933.18</v>
      </c>
      <c r="BJ1111" s="230" t="s">
        <v>10996</v>
      </c>
      <c r="BK1111" s="231">
        <v>1209.0899999999999</v>
      </c>
      <c r="BM1111" s="209" t="s">
        <v>8195</v>
      </c>
      <c r="BN1111" s="210">
        <v>3975</v>
      </c>
    </row>
    <row r="1112" spans="9:66" x14ac:dyDescent="0.55000000000000004">
      <c r="I1112" s="282" t="s">
        <v>37532</v>
      </c>
      <c r="J1112" s="282"/>
      <c r="K1112" s="283">
        <v>0.01</v>
      </c>
      <c r="M1112" s="242" t="s">
        <v>37230</v>
      </c>
      <c r="N1112" s="242"/>
      <c r="O1112" s="243">
        <v>819243.8</v>
      </c>
      <c r="Q1112" s="224" t="s">
        <v>5221</v>
      </c>
      <c r="R1112" s="224"/>
      <c r="S1112" s="225">
        <v>872</v>
      </c>
      <c r="U1112" s="203" t="s">
        <v>1454</v>
      </c>
      <c r="V1112" s="203"/>
      <c r="W1112" s="204">
        <v>9551.33</v>
      </c>
      <c r="AF1112" t="s">
        <v>42226</v>
      </c>
      <c r="AG1112" s="284">
        <v>88639.95</v>
      </c>
      <c r="AI1112" s="276" t="s">
        <v>67018</v>
      </c>
      <c r="AJ1112" s="277">
        <v>-2078.0300000000002</v>
      </c>
      <c r="AL1112" s="246" t="s">
        <v>44396</v>
      </c>
      <c r="AM1112" s="247">
        <v>2.44</v>
      </c>
      <c r="AO1112" s="226" t="s">
        <v>15642</v>
      </c>
      <c r="AP1112" s="227">
        <v>1545816.01</v>
      </c>
      <c r="AR1112" s="207" t="s">
        <v>15702</v>
      </c>
      <c r="AS1112" s="208">
        <v>242.97</v>
      </c>
      <c r="AT1112" s="93"/>
      <c r="AU1112" s="199" t="s">
        <v>13461</v>
      </c>
      <c r="AV1112" s="200">
        <v>1961.4</v>
      </c>
      <c r="BB1112" s="284"/>
      <c r="BD1112" s="272" t="s">
        <v>38305</v>
      </c>
      <c r="BE1112" s="273">
        <v>0.01</v>
      </c>
      <c r="BG1112" s="244" t="s">
        <v>38670</v>
      </c>
      <c r="BH1112" s="245">
        <v>819243.8</v>
      </c>
      <c r="BJ1112" s="230" t="s">
        <v>10997</v>
      </c>
      <c r="BK1112" s="231">
        <v>872</v>
      </c>
      <c r="BM1112" s="209" t="s">
        <v>8300</v>
      </c>
      <c r="BN1112" s="210">
        <v>23661</v>
      </c>
    </row>
    <row r="1113" spans="9:66" x14ac:dyDescent="0.55000000000000004">
      <c r="I1113" s="282" t="s">
        <v>37534</v>
      </c>
      <c r="J1113" s="282"/>
      <c r="K1113" s="283">
        <v>54.83</v>
      </c>
      <c r="M1113" s="242" t="s">
        <v>37231</v>
      </c>
      <c r="N1113" s="242"/>
      <c r="O1113" s="243">
        <v>31121.39</v>
      </c>
      <c r="Q1113" s="224" t="s">
        <v>5049</v>
      </c>
      <c r="R1113" s="224"/>
      <c r="S1113" s="225">
        <v>2756.31</v>
      </c>
      <c r="U1113" s="203" t="s">
        <v>1455</v>
      </c>
      <c r="V1113" s="203"/>
      <c r="W1113" s="204">
        <v>33233.43</v>
      </c>
      <c r="AF1113" t="s">
        <v>51809</v>
      </c>
      <c r="AG1113" s="284">
        <v>22174.83</v>
      </c>
      <c r="AI1113" s="276" t="s">
        <v>69935</v>
      </c>
      <c r="AJ1113" s="277">
        <v>49290.92</v>
      </c>
      <c r="AL1113" s="246" t="s">
        <v>51633</v>
      </c>
      <c r="AM1113" s="247">
        <v>5570.07</v>
      </c>
      <c r="AO1113" s="226" t="s">
        <v>49627</v>
      </c>
      <c r="AP1113" s="227">
        <v>397.27</v>
      </c>
      <c r="AR1113" s="207" t="s">
        <v>15703</v>
      </c>
      <c r="AS1113" s="208">
        <v>145642.35999999999</v>
      </c>
      <c r="AT1113" s="93"/>
      <c r="AU1113" s="199" t="s">
        <v>13462</v>
      </c>
      <c r="AV1113" s="200">
        <v>70.8</v>
      </c>
      <c r="BB1113" s="284"/>
      <c r="BD1113" s="272" t="s">
        <v>38308</v>
      </c>
      <c r="BE1113" s="273">
        <v>54.83</v>
      </c>
      <c r="BG1113" s="244" t="s">
        <v>38673</v>
      </c>
      <c r="BH1113" s="245">
        <v>31121.39</v>
      </c>
      <c r="BJ1113" s="230" t="s">
        <v>9619</v>
      </c>
      <c r="BK1113" s="231">
        <v>2756.31</v>
      </c>
      <c r="BM1113" s="209" t="s">
        <v>8685</v>
      </c>
      <c r="BN1113" s="210">
        <v>2217</v>
      </c>
    </row>
    <row r="1114" spans="9:66" x14ac:dyDescent="0.55000000000000004">
      <c r="I1114" s="282" t="s">
        <v>37535</v>
      </c>
      <c r="J1114" s="282"/>
      <c r="K1114" s="283">
        <v>306367.37</v>
      </c>
      <c r="M1114" s="242" t="s">
        <v>37232</v>
      </c>
      <c r="N1114" s="242"/>
      <c r="O1114" s="243">
        <v>20054.259999999998</v>
      </c>
      <c r="Q1114" s="224" t="s">
        <v>5050</v>
      </c>
      <c r="R1114" s="224"/>
      <c r="S1114" s="225">
        <v>38053.5</v>
      </c>
      <c r="U1114" s="203" t="s">
        <v>1456</v>
      </c>
      <c r="V1114" s="203"/>
      <c r="W1114" s="204">
        <v>354</v>
      </c>
      <c r="AF1114" t="s">
        <v>55876</v>
      </c>
      <c r="AG1114" s="284">
        <v>21065.599999999999</v>
      </c>
      <c r="AI1114" s="276" t="s">
        <v>61811</v>
      </c>
      <c r="AJ1114" s="277">
        <v>87717.63</v>
      </c>
      <c r="AL1114" s="246" t="s">
        <v>40117</v>
      </c>
      <c r="AM1114" s="247">
        <v>2540.92</v>
      </c>
      <c r="AO1114" s="226" t="s">
        <v>51630</v>
      </c>
      <c r="AP1114" s="227">
        <v>56.9</v>
      </c>
      <c r="AR1114" s="207" t="s">
        <v>15704</v>
      </c>
      <c r="AS1114" s="208">
        <v>2700</v>
      </c>
      <c r="AT1114" s="93"/>
      <c r="AU1114" s="199" t="s">
        <v>13463</v>
      </c>
      <c r="AV1114" s="200">
        <v>128070.89</v>
      </c>
      <c r="BB1114" s="284"/>
      <c r="BD1114" s="272" t="s">
        <v>38312</v>
      </c>
      <c r="BE1114" s="273">
        <v>306367.37</v>
      </c>
      <c r="BG1114" s="244" t="s">
        <v>38679</v>
      </c>
      <c r="BH1114" s="245">
        <v>20054.259999999998</v>
      </c>
      <c r="BJ1114" s="230" t="s">
        <v>9620</v>
      </c>
      <c r="BK1114" s="231">
        <v>38053.5</v>
      </c>
      <c r="BM1114" s="209" t="s">
        <v>8928</v>
      </c>
      <c r="BN1114" s="210">
        <v>12914</v>
      </c>
    </row>
    <row r="1115" spans="9:66" x14ac:dyDescent="0.55000000000000004">
      <c r="I1115" s="282" t="s">
        <v>37537</v>
      </c>
      <c r="J1115" s="282"/>
      <c r="K1115" s="283">
        <v>37.11</v>
      </c>
      <c r="M1115" s="242" t="s">
        <v>37233</v>
      </c>
      <c r="N1115" s="242"/>
      <c r="O1115" s="243">
        <v>667.91</v>
      </c>
      <c r="Q1115" s="224" t="s">
        <v>5051</v>
      </c>
      <c r="R1115" s="224"/>
      <c r="S1115" s="225">
        <v>1406</v>
      </c>
      <c r="U1115" s="203" t="s">
        <v>1457</v>
      </c>
      <c r="V1115" s="203"/>
      <c r="W1115" s="204">
        <v>207163.33</v>
      </c>
      <c r="AF1115" t="s">
        <v>70990</v>
      </c>
      <c r="AG1115" s="284">
        <v>183495.86</v>
      </c>
      <c r="AI1115" s="276" t="s">
        <v>61812</v>
      </c>
      <c r="AJ1115" s="277">
        <v>10266.92</v>
      </c>
      <c r="AL1115" s="246" t="s">
        <v>40118</v>
      </c>
      <c r="AM1115" s="247">
        <v>191.26</v>
      </c>
      <c r="AO1115" s="226" t="s">
        <v>47752</v>
      </c>
      <c r="AP1115" s="227">
        <v>384.19</v>
      </c>
      <c r="AR1115" s="207" t="s">
        <v>15705</v>
      </c>
      <c r="AS1115" s="208">
        <v>7700</v>
      </c>
      <c r="AT1115" s="93"/>
      <c r="AU1115" s="199" t="s">
        <v>19483</v>
      </c>
      <c r="AV1115" s="200">
        <v>11667.47</v>
      </c>
      <c r="BB1115" s="284"/>
      <c r="BD1115" s="272" t="s">
        <v>38316</v>
      </c>
      <c r="BE1115" s="273">
        <v>37.11</v>
      </c>
      <c r="BG1115" s="244" t="s">
        <v>38682</v>
      </c>
      <c r="BH1115" s="245">
        <v>667.91</v>
      </c>
      <c r="BJ1115" s="230" t="s">
        <v>9621</v>
      </c>
      <c r="BK1115" s="231">
        <v>1406</v>
      </c>
      <c r="BM1115" s="209" t="s">
        <v>9164</v>
      </c>
      <c r="BN1115" s="210">
        <v>3903.75</v>
      </c>
    </row>
    <row r="1116" spans="9:66" x14ac:dyDescent="0.55000000000000004">
      <c r="I1116" s="282" t="s">
        <v>37539</v>
      </c>
      <c r="J1116" s="282"/>
      <c r="K1116" s="283">
        <v>266528.49</v>
      </c>
      <c r="M1116" s="242" t="s">
        <v>37234</v>
      </c>
      <c r="N1116" s="242"/>
      <c r="O1116" s="243">
        <v>74781.02</v>
      </c>
      <c r="Q1116" s="224" t="s">
        <v>5224</v>
      </c>
      <c r="R1116" s="224"/>
      <c r="S1116" s="225">
        <v>5276</v>
      </c>
      <c r="U1116" s="203" t="s">
        <v>1458</v>
      </c>
      <c r="V1116" s="203"/>
      <c r="W1116" s="204">
        <v>8660</v>
      </c>
      <c r="AF1116" t="s">
        <v>57289</v>
      </c>
      <c r="AG1116" s="284">
        <v>74570.350000000006</v>
      </c>
      <c r="AI1116" s="276" t="s">
        <v>61813</v>
      </c>
      <c r="AJ1116" s="277">
        <v>20337.78</v>
      </c>
      <c r="AL1116" s="246" t="s">
        <v>40119</v>
      </c>
      <c r="AM1116" s="247">
        <v>622.54</v>
      </c>
      <c r="AO1116" s="226" t="s">
        <v>51631</v>
      </c>
      <c r="AP1116" s="227">
        <v>97.99</v>
      </c>
      <c r="AR1116" s="207" t="s">
        <v>15706</v>
      </c>
      <c r="AS1116" s="208">
        <v>781.38</v>
      </c>
      <c r="AT1116" s="93"/>
      <c r="AU1116" s="199" t="s">
        <v>19484</v>
      </c>
      <c r="AV1116" s="200">
        <v>2663.68</v>
      </c>
      <c r="BD1116" s="272" t="s">
        <v>38325</v>
      </c>
      <c r="BE1116" s="273">
        <v>266528.49</v>
      </c>
      <c r="BG1116" s="244" t="s">
        <v>38686</v>
      </c>
      <c r="BH1116" s="245">
        <v>74781.02</v>
      </c>
      <c r="BJ1116" s="230" t="s">
        <v>11001</v>
      </c>
      <c r="BK1116" s="231">
        <v>5276</v>
      </c>
      <c r="BM1116" s="209" t="s">
        <v>9267</v>
      </c>
      <c r="BN1116" s="210">
        <v>56902</v>
      </c>
    </row>
    <row r="1117" spans="9:66" x14ac:dyDescent="0.55000000000000004">
      <c r="I1117" s="282" t="s">
        <v>37542</v>
      </c>
      <c r="J1117" s="282"/>
      <c r="K1117" s="283">
        <v>265950.26</v>
      </c>
      <c r="M1117" s="242" t="s">
        <v>37235</v>
      </c>
      <c r="N1117" s="242"/>
      <c r="O1117" s="243">
        <v>62603.38</v>
      </c>
      <c r="Q1117" s="224" t="s">
        <v>5140</v>
      </c>
      <c r="R1117" s="224"/>
      <c r="S1117" s="225">
        <v>41097.910000000003</v>
      </c>
      <c r="U1117" s="203" t="s">
        <v>1459</v>
      </c>
      <c r="V1117" s="203"/>
      <c r="W1117" s="204">
        <v>6797</v>
      </c>
      <c r="AF1117" t="s">
        <v>71905</v>
      </c>
      <c r="AG1117" s="284">
        <v>4821.8500000000004</v>
      </c>
      <c r="AI1117" s="276" t="s">
        <v>69936</v>
      </c>
      <c r="AJ1117" s="277">
        <v>17389.23</v>
      </c>
      <c r="AL1117" s="246" t="s">
        <v>40120</v>
      </c>
      <c r="AM1117" s="247">
        <v>1943.58</v>
      </c>
      <c r="AO1117" s="226" t="s">
        <v>49628</v>
      </c>
      <c r="AP1117" s="227">
        <v>300</v>
      </c>
      <c r="AR1117" s="207" t="s">
        <v>15707</v>
      </c>
      <c r="AS1117" s="208">
        <v>243</v>
      </c>
      <c r="AT1117" s="93"/>
      <c r="AU1117" s="199" t="s">
        <v>31997</v>
      </c>
      <c r="AV1117" s="200">
        <v>735.35</v>
      </c>
      <c r="BB1117" s="284"/>
      <c r="BD1117" s="272" t="s">
        <v>38336</v>
      </c>
      <c r="BE1117" s="273">
        <v>265950.26</v>
      </c>
      <c r="BG1117" s="244" t="s">
        <v>38698</v>
      </c>
      <c r="BH1117" s="245">
        <v>62603.38</v>
      </c>
      <c r="BJ1117" s="230" t="s">
        <v>11002</v>
      </c>
      <c r="BK1117" s="231">
        <v>41097.910000000003</v>
      </c>
      <c r="BM1117" s="209" t="s">
        <v>9442</v>
      </c>
      <c r="BN1117" s="210">
        <v>4263</v>
      </c>
    </row>
    <row r="1118" spans="9:66" x14ac:dyDescent="0.55000000000000004">
      <c r="I1118" s="282" t="s">
        <v>37544</v>
      </c>
      <c r="J1118" s="282"/>
      <c r="K1118" s="283">
        <v>83780.61</v>
      </c>
      <c r="M1118" s="242" t="s">
        <v>37236</v>
      </c>
      <c r="N1118" s="242"/>
      <c r="O1118" s="243">
        <v>26939</v>
      </c>
      <c r="Q1118" s="224" t="s">
        <v>5052</v>
      </c>
      <c r="R1118" s="224"/>
      <c r="S1118" s="225">
        <v>23542.63</v>
      </c>
      <c r="U1118" s="203" t="s">
        <v>1460</v>
      </c>
      <c r="V1118" s="203"/>
      <c r="W1118" s="204">
        <v>251</v>
      </c>
      <c r="AF1118" t="s">
        <v>42233</v>
      </c>
      <c r="AG1118" s="284">
        <v>79355.570000000007</v>
      </c>
      <c r="AI1118" s="276" t="s">
        <v>61815</v>
      </c>
      <c r="AJ1118" s="277">
        <v>64.19</v>
      </c>
      <c r="AL1118" s="246" t="s">
        <v>63975</v>
      </c>
      <c r="AM1118" s="247">
        <v>217.39</v>
      </c>
      <c r="AO1118" s="226" t="s">
        <v>40112</v>
      </c>
      <c r="AP1118" s="227">
        <v>323504.96000000002</v>
      </c>
      <c r="AR1118" s="207" t="s">
        <v>15708</v>
      </c>
      <c r="AS1118" s="208">
        <v>156.78</v>
      </c>
      <c r="AT1118" s="93"/>
      <c r="AU1118" s="199" t="s">
        <v>31998</v>
      </c>
      <c r="AV1118" s="200">
        <v>1703.65</v>
      </c>
      <c r="BB1118" s="284"/>
      <c r="BD1118" s="272" t="s">
        <v>38343</v>
      </c>
      <c r="BE1118" s="273">
        <v>83780.61</v>
      </c>
      <c r="BG1118" s="244" t="s">
        <v>38717</v>
      </c>
      <c r="BH1118" s="245">
        <v>26939</v>
      </c>
      <c r="BJ1118" s="230" t="s">
        <v>9622</v>
      </c>
      <c r="BK1118" s="231">
        <v>23542.63</v>
      </c>
      <c r="BM1118" s="209" t="s">
        <v>9512</v>
      </c>
      <c r="BN1118" s="210">
        <v>9398</v>
      </c>
    </row>
    <row r="1119" spans="9:66" x14ac:dyDescent="0.55000000000000004">
      <c r="I1119" s="282" t="s">
        <v>65540</v>
      </c>
      <c r="J1119" s="282"/>
      <c r="K1119" s="283">
        <v>18104</v>
      </c>
      <c r="M1119" s="242" t="s">
        <v>37237</v>
      </c>
      <c r="N1119" s="242"/>
      <c r="O1119" s="243">
        <v>13240.5</v>
      </c>
      <c r="Q1119" s="224" t="s">
        <v>5141</v>
      </c>
      <c r="R1119" s="224"/>
      <c r="S1119" s="225">
        <v>14381.45</v>
      </c>
      <c r="U1119" s="203" t="s">
        <v>1461</v>
      </c>
      <c r="V1119" s="203"/>
      <c r="W1119" s="204">
        <v>1455.98</v>
      </c>
      <c r="AF1119" t="s">
        <v>61313</v>
      </c>
      <c r="AG1119" s="284">
        <v>-79355.570000000007</v>
      </c>
      <c r="AI1119" s="276" t="s">
        <v>64013</v>
      </c>
      <c r="AJ1119" s="277">
        <v>35902.65</v>
      </c>
      <c r="AL1119" s="246" t="s">
        <v>61077</v>
      </c>
      <c r="AM1119" s="247">
        <v>51770.06</v>
      </c>
      <c r="AO1119" s="226" t="s">
        <v>46666</v>
      </c>
      <c r="AP1119" s="227">
        <v>6095.4</v>
      </c>
      <c r="AR1119" s="207" t="s">
        <v>15709</v>
      </c>
      <c r="AS1119" s="208">
        <v>620.12</v>
      </c>
      <c r="AT1119" s="93"/>
      <c r="AU1119" s="199" t="s">
        <v>31999</v>
      </c>
      <c r="AV1119" s="200">
        <v>36966</v>
      </c>
      <c r="BB1119" s="284"/>
      <c r="BD1119" s="272" t="s">
        <v>38352</v>
      </c>
      <c r="BE1119" s="273">
        <v>18104</v>
      </c>
      <c r="BG1119" s="244" t="s">
        <v>38719</v>
      </c>
      <c r="BH1119" s="245">
        <v>13240.5</v>
      </c>
      <c r="BJ1119" s="230" t="s">
        <v>11004</v>
      </c>
      <c r="BK1119" s="231">
        <v>14381.45</v>
      </c>
      <c r="BM1119" s="209" t="s">
        <v>11519</v>
      </c>
      <c r="BN1119" s="210">
        <v>48159.27</v>
      </c>
    </row>
    <row r="1120" spans="9:66" x14ac:dyDescent="0.55000000000000004">
      <c r="I1120" s="282" t="s">
        <v>37548</v>
      </c>
      <c r="J1120" s="282"/>
      <c r="K1120" s="283">
        <v>2105.9299999999998</v>
      </c>
      <c r="M1120" s="242" t="s">
        <v>37239</v>
      </c>
      <c r="N1120" s="242"/>
      <c r="O1120" s="243">
        <v>16846</v>
      </c>
      <c r="Q1120" s="224" t="s">
        <v>5142</v>
      </c>
      <c r="R1120" s="224"/>
      <c r="S1120" s="225">
        <v>399.52</v>
      </c>
      <c r="U1120" s="203" t="s">
        <v>1462</v>
      </c>
      <c r="V1120" s="203"/>
      <c r="W1120" s="204">
        <v>41222</v>
      </c>
      <c r="AF1120" t="s">
        <v>64064</v>
      </c>
      <c r="AG1120" s="284">
        <v>1076.42</v>
      </c>
      <c r="AI1120" s="276" t="s">
        <v>61816</v>
      </c>
      <c r="AJ1120" s="277">
        <v>29414.78</v>
      </c>
      <c r="AL1120" s="246" t="s">
        <v>61284</v>
      </c>
      <c r="AM1120" s="247">
        <v>3960.41</v>
      </c>
      <c r="AO1120" s="226" t="s">
        <v>40113</v>
      </c>
      <c r="AP1120" s="227">
        <v>5662.5</v>
      </c>
      <c r="AR1120" s="207" t="s">
        <v>15710</v>
      </c>
      <c r="AS1120" s="208">
        <v>377.87</v>
      </c>
      <c r="AT1120" s="93"/>
      <c r="AU1120" s="199" t="s">
        <v>19512</v>
      </c>
      <c r="AV1120" s="200">
        <v>735.35</v>
      </c>
      <c r="BB1120" s="284"/>
      <c r="BD1120" s="272" t="s">
        <v>38367</v>
      </c>
      <c r="BE1120" s="273">
        <v>2105.9299999999998</v>
      </c>
      <c r="BG1120" s="244" t="s">
        <v>38738</v>
      </c>
      <c r="BH1120" s="245">
        <v>16846</v>
      </c>
      <c r="BJ1120" s="230" t="s">
        <v>11005</v>
      </c>
      <c r="BK1120" s="231">
        <v>399.52</v>
      </c>
      <c r="BM1120" s="209" t="s">
        <v>11723</v>
      </c>
      <c r="BN1120" s="210">
        <v>554.37</v>
      </c>
    </row>
    <row r="1121" spans="9:66" x14ac:dyDescent="0.55000000000000004">
      <c r="I1121" s="282" t="s">
        <v>37550</v>
      </c>
      <c r="J1121" s="282"/>
      <c r="K1121" s="283">
        <v>155547.54999999999</v>
      </c>
      <c r="M1121" s="242" t="s">
        <v>37240</v>
      </c>
      <c r="N1121" s="242"/>
      <c r="O1121" s="243">
        <v>23171.97</v>
      </c>
      <c r="Q1121" s="224" t="s">
        <v>5053</v>
      </c>
      <c r="R1121" s="224"/>
      <c r="S1121" s="225">
        <v>90874.5</v>
      </c>
      <c r="U1121" s="203" t="s">
        <v>1463</v>
      </c>
      <c r="V1121" s="203"/>
      <c r="W1121" s="204">
        <v>14158.19</v>
      </c>
      <c r="AF1121" t="s">
        <v>61868</v>
      </c>
      <c r="AG1121">
        <v>130.93</v>
      </c>
      <c r="AI1121" s="276" t="s">
        <v>66507</v>
      </c>
      <c r="AJ1121" s="277">
        <v>30236.06</v>
      </c>
      <c r="AL1121" s="246" t="s">
        <v>61285</v>
      </c>
      <c r="AM1121" s="247">
        <v>12311.5</v>
      </c>
      <c r="AO1121" s="226" t="s">
        <v>44394</v>
      </c>
      <c r="AP1121" s="227">
        <v>2700</v>
      </c>
      <c r="AR1121" s="207" t="s">
        <v>15711</v>
      </c>
      <c r="AS1121" s="208">
        <v>765</v>
      </c>
      <c r="AT1121" s="93"/>
      <c r="AU1121" s="199" t="s">
        <v>19514</v>
      </c>
      <c r="AV1121" s="200">
        <v>1703.65</v>
      </c>
      <c r="BB1121" s="284"/>
      <c r="BD1121" s="272" t="s">
        <v>38373</v>
      </c>
      <c r="BE1121" s="273">
        <v>155547.54999999999</v>
      </c>
      <c r="BG1121" s="244" t="s">
        <v>38742</v>
      </c>
      <c r="BH1121" s="245">
        <v>23171.97</v>
      </c>
      <c r="BJ1121" s="230" t="s">
        <v>9623</v>
      </c>
      <c r="BK1121" s="231">
        <v>90874.5</v>
      </c>
      <c r="BM1121" s="209" t="s">
        <v>9817</v>
      </c>
      <c r="BN1121" s="210">
        <v>260947.39</v>
      </c>
    </row>
    <row r="1122" spans="9:66" x14ac:dyDescent="0.55000000000000004">
      <c r="I1122" s="282" t="s">
        <v>37551</v>
      </c>
      <c r="J1122" s="282"/>
      <c r="K1122" s="283">
        <v>2851381.26</v>
      </c>
      <c r="M1122" s="242" t="s">
        <v>37241</v>
      </c>
      <c r="N1122" s="242"/>
      <c r="O1122" s="243">
        <v>5293</v>
      </c>
      <c r="Q1122" s="224" t="s">
        <v>3608</v>
      </c>
      <c r="R1122" s="224"/>
      <c r="S1122" s="225">
        <v>188107.14</v>
      </c>
      <c r="U1122" s="203" t="s">
        <v>1464</v>
      </c>
      <c r="V1122" s="203"/>
      <c r="W1122" s="204">
        <v>11526</v>
      </c>
      <c r="AF1122" t="s">
        <v>67124</v>
      </c>
      <c r="AG1122">
        <v>-11.25</v>
      </c>
      <c r="AI1122" s="276" t="s">
        <v>67019</v>
      </c>
      <c r="AJ1122" s="277">
        <v>-1721.6</v>
      </c>
      <c r="AL1122" s="246" t="s">
        <v>63976</v>
      </c>
      <c r="AM1122" s="247">
        <v>12985.64</v>
      </c>
      <c r="AO1122" s="226" t="s">
        <v>49629</v>
      </c>
      <c r="AP1122" s="227">
        <v>21100</v>
      </c>
      <c r="AR1122" s="207" t="s">
        <v>15712</v>
      </c>
      <c r="AS1122" s="208">
        <v>4771.2</v>
      </c>
      <c r="AT1122" s="93"/>
      <c r="AU1122" s="199" t="s">
        <v>19518</v>
      </c>
      <c r="AV1122" s="200">
        <v>36966</v>
      </c>
      <c r="BB1122" s="284"/>
      <c r="BD1122" s="272" t="s">
        <v>38378</v>
      </c>
      <c r="BE1122" s="273">
        <v>2851381.26</v>
      </c>
      <c r="BG1122" s="244" t="s">
        <v>38746</v>
      </c>
      <c r="BH1122" s="245">
        <v>5293</v>
      </c>
      <c r="BJ1122" s="230" t="s">
        <v>9624</v>
      </c>
      <c r="BK1122" s="231">
        <v>188107.14</v>
      </c>
      <c r="BM1122" s="209" t="s">
        <v>6671</v>
      </c>
      <c r="BN1122" s="210">
        <v>16644</v>
      </c>
    </row>
    <row r="1123" spans="9:66" x14ac:dyDescent="0.55000000000000004">
      <c r="I1123" s="282" t="s">
        <v>37552</v>
      </c>
      <c r="J1123" s="282"/>
      <c r="K1123" s="283">
        <v>21934.639999999999</v>
      </c>
      <c r="M1123" s="242" t="s">
        <v>37242</v>
      </c>
      <c r="N1123" s="242"/>
      <c r="O1123" s="243">
        <v>51063.18</v>
      </c>
      <c r="Q1123" s="224" t="s">
        <v>3609</v>
      </c>
      <c r="R1123" s="224"/>
      <c r="S1123" s="225">
        <v>105855.43</v>
      </c>
      <c r="U1123" s="203" t="s">
        <v>1465</v>
      </c>
      <c r="V1123" s="203"/>
      <c r="W1123" s="204">
        <v>127035.5</v>
      </c>
      <c r="AF1123" t="s">
        <v>49705</v>
      </c>
      <c r="AG1123" s="284">
        <v>2618.4499999999998</v>
      </c>
      <c r="AI1123" s="276" t="s">
        <v>54867</v>
      </c>
      <c r="AJ1123" s="277">
        <v>196890</v>
      </c>
      <c r="AL1123" s="246" t="s">
        <v>61781</v>
      </c>
      <c r="AM1123" s="247">
        <v>4100.4799999999996</v>
      </c>
      <c r="AO1123" s="226" t="s">
        <v>40114</v>
      </c>
      <c r="AP1123" s="227">
        <v>26840.19</v>
      </c>
      <c r="AR1123" s="207" t="s">
        <v>15713</v>
      </c>
      <c r="AS1123" s="208">
        <v>7134.8</v>
      </c>
      <c r="AT1123" s="93"/>
      <c r="AU1123" s="199" t="s">
        <v>13464</v>
      </c>
      <c r="AV1123" s="200">
        <v>1099189.67</v>
      </c>
      <c r="BB1123" s="284"/>
      <c r="BD1123" s="272" t="s">
        <v>38383</v>
      </c>
      <c r="BE1123" s="273">
        <v>21934.639999999999</v>
      </c>
      <c r="BG1123" s="244" t="s">
        <v>38751</v>
      </c>
      <c r="BH1123" s="245">
        <v>51063.18</v>
      </c>
      <c r="BJ1123" s="230" t="s">
        <v>9625</v>
      </c>
      <c r="BK1123" s="231">
        <v>105855.43</v>
      </c>
      <c r="BM1123" s="209" t="s">
        <v>7337</v>
      </c>
      <c r="BN1123" s="210">
        <v>11314</v>
      </c>
    </row>
    <row r="1124" spans="9:66" x14ac:dyDescent="0.55000000000000004">
      <c r="I1124" s="282" t="s">
        <v>37553</v>
      </c>
      <c r="J1124" s="282"/>
      <c r="K1124" s="283">
        <v>9737.0400000000009</v>
      </c>
      <c r="M1124" s="242" t="s">
        <v>37243</v>
      </c>
      <c r="N1124" s="242"/>
      <c r="O1124" s="243">
        <v>464049.67</v>
      </c>
      <c r="Q1124" s="224" t="s">
        <v>3610</v>
      </c>
      <c r="R1124" s="224"/>
      <c r="S1124" s="225">
        <v>122104.72</v>
      </c>
      <c r="U1124" s="203" t="s">
        <v>1466</v>
      </c>
      <c r="V1124" s="203"/>
      <c r="W1124" s="204">
        <v>13941</v>
      </c>
      <c r="AF1124" t="s">
        <v>51817</v>
      </c>
      <c r="AG1124">
        <v>314.45999999999998</v>
      </c>
      <c r="AI1124" s="276" t="s">
        <v>70383</v>
      </c>
      <c r="AJ1124" s="277">
        <v>471.14</v>
      </c>
      <c r="AL1124" s="246" t="s">
        <v>62533</v>
      </c>
      <c r="AM1124" s="247">
        <v>21256.28</v>
      </c>
      <c r="AO1124" s="226" t="s">
        <v>40115</v>
      </c>
      <c r="AP1124" s="227">
        <v>81750.92</v>
      </c>
      <c r="AR1124" s="207" t="s">
        <v>15714</v>
      </c>
      <c r="AS1124" s="208">
        <v>1275</v>
      </c>
      <c r="AT1124" s="93"/>
      <c r="AU1124" s="199" t="s">
        <v>13465</v>
      </c>
      <c r="AV1124" s="200">
        <v>468676.41</v>
      </c>
      <c r="BB1124" s="284"/>
      <c r="BD1124" s="272" t="s">
        <v>38384</v>
      </c>
      <c r="BE1124" s="273">
        <v>9737.0400000000009</v>
      </c>
      <c r="BG1124" s="244" t="s">
        <v>38756</v>
      </c>
      <c r="BH1124" s="245">
        <v>464049.67</v>
      </c>
      <c r="BJ1124" s="230" t="s">
        <v>9626</v>
      </c>
      <c r="BK1124" s="231">
        <v>122104.72</v>
      </c>
      <c r="BM1124" s="209" t="s">
        <v>7596</v>
      </c>
      <c r="BN1124" s="210">
        <v>13630.08</v>
      </c>
    </row>
    <row r="1125" spans="9:66" x14ac:dyDescent="0.55000000000000004">
      <c r="I1125" s="282" t="s">
        <v>37554</v>
      </c>
      <c r="J1125" s="282"/>
      <c r="K1125" s="283">
        <v>325</v>
      </c>
      <c r="M1125" s="242" t="s">
        <v>37244</v>
      </c>
      <c r="N1125" s="242"/>
      <c r="O1125" s="243">
        <v>146475.95000000001</v>
      </c>
      <c r="Q1125" s="224" t="s">
        <v>3611</v>
      </c>
      <c r="R1125" s="224"/>
      <c r="S1125" s="225">
        <v>148541.29999999999</v>
      </c>
      <c r="U1125" s="203" t="s">
        <v>1467</v>
      </c>
      <c r="V1125" s="203"/>
      <c r="W1125" s="204">
        <v>2658</v>
      </c>
      <c r="AF1125" t="s">
        <v>67125</v>
      </c>
      <c r="AG1125">
        <v>-60.24</v>
      </c>
      <c r="AI1125" s="276" t="s">
        <v>70170</v>
      </c>
      <c r="AJ1125" s="277">
        <v>3220.97</v>
      </c>
      <c r="AL1125" s="246" t="s">
        <v>63977</v>
      </c>
      <c r="AM1125" s="247">
        <v>872.15</v>
      </c>
      <c r="AO1125" s="226" t="s">
        <v>40116</v>
      </c>
      <c r="AP1125" s="227">
        <v>39890.15</v>
      </c>
      <c r="AR1125" s="207" t="s">
        <v>15715</v>
      </c>
      <c r="AS1125" s="208">
        <v>10251</v>
      </c>
      <c r="AT1125" s="93"/>
      <c r="AU1125" s="199" t="s">
        <v>13466</v>
      </c>
      <c r="AV1125" s="200">
        <v>119942.91</v>
      </c>
      <c r="BB1125" s="284"/>
      <c r="BD1125" s="272" t="s">
        <v>38385</v>
      </c>
      <c r="BE1125" s="273">
        <v>325</v>
      </c>
      <c r="BG1125" s="244" t="s">
        <v>38764</v>
      </c>
      <c r="BH1125" s="245">
        <v>146475.95000000001</v>
      </c>
      <c r="BJ1125" s="230" t="s">
        <v>9627</v>
      </c>
      <c r="BK1125" s="231">
        <v>148541.29999999999</v>
      </c>
      <c r="BM1125" s="209" t="s">
        <v>8196</v>
      </c>
      <c r="BN1125" s="210">
        <v>5417</v>
      </c>
    </row>
    <row r="1126" spans="9:66" x14ac:dyDescent="0.55000000000000004">
      <c r="I1126" s="282" t="s">
        <v>37561</v>
      </c>
      <c r="J1126" s="282"/>
      <c r="K1126" s="283">
        <v>360</v>
      </c>
      <c r="M1126" s="242" t="s">
        <v>37245</v>
      </c>
      <c r="N1126" s="242"/>
      <c r="O1126" s="243">
        <v>133653.06</v>
      </c>
      <c r="Q1126" s="224" t="s">
        <v>3612</v>
      </c>
      <c r="R1126" s="224"/>
      <c r="S1126" s="225">
        <v>359449.46</v>
      </c>
      <c r="U1126" s="203" t="s">
        <v>1468</v>
      </c>
      <c r="V1126" s="203"/>
      <c r="W1126" s="204">
        <v>1285</v>
      </c>
      <c r="AF1126" t="s">
        <v>67126</v>
      </c>
      <c r="AG1126" s="284">
        <v>26198.39</v>
      </c>
      <c r="AI1126" s="276" t="s">
        <v>67020</v>
      </c>
      <c r="AJ1126" s="277">
        <v>-32.21</v>
      </c>
      <c r="AL1126" s="246" t="s">
        <v>59470</v>
      </c>
      <c r="AM1126" s="247">
        <v>1506</v>
      </c>
      <c r="AO1126" s="226" t="s">
        <v>51632</v>
      </c>
      <c r="AP1126" s="227">
        <v>2363.1999999999998</v>
      </c>
      <c r="AR1126" s="207" t="s">
        <v>15716</v>
      </c>
      <c r="AS1126" s="208">
        <v>2000</v>
      </c>
      <c r="AT1126" s="93"/>
      <c r="AU1126" s="199" t="s">
        <v>13467</v>
      </c>
      <c r="AV1126" s="200">
        <v>278965.06</v>
      </c>
      <c r="BB1126" s="284"/>
      <c r="BD1126" s="272" t="s">
        <v>38397</v>
      </c>
      <c r="BE1126" s="273">
        <v>360</v>
      </c>
      <c r="BG1126" s="244" t="s">
        <v>38769</v>
      </c>
      <c r="BH1126" s="245">
        <v>133653.06</v>
      </c>
      <c r="BJ1126" s="230" t="s">
        <v>9628</v>
      </c>
      <c r="BK1126" s="231">
        <v>359449.46</v>
      </c>
      <c r="BM1126" s="209" t="s">
        <v>8301</v>
      </c>
      <c r="BN1126" s="210">
        <v>1636</v>
      </c>
    </row>
    <row r="1127" spans="9:66" x14ac:dyDescent="0.55000000000000004">
      <c r="I1127" s="282" t="s">
        <v>37566</v>
      </c>
      <c r="J1127" s="282"/>
      <c r="K1127" s="283">
        <v>27398.36</v>
      </c>
      <c r="M1127" s="242" t="s">
        <v>37247</v>
      </c>
      <c r="N1127" s="242"/>
      <c r="O1127" s="243">
        <v>107397.36</v>
      </c>
      <c r="Q1127" s="224" t="s">
        <v>3613</v>
      </c>
      <c r="R1127" s="224"/>
      <c r="S1127" s="225">
        <v>214387.47</v>
      </c>
      <c r="U1127" s="203" t="s">
        <v>1469</v>
      </c>
      <c r="V1127" s="203"/>
      <c r="W1127" s="204">
        <v>31899</v>
      </c>
      <c r="AF1127" t="s">
        <v>64065</v>
      </c>
      <c r="AG1127" s="284">
        <v>4000</v>
      </c>
      <c r="AI1127" s="276" t="s">
        <v>59491</v>
      </c>
      <c r="AJ1127" s="277">
        <v>25650.05</v>
      </c>
      <c r="AL1127" s="246" t="s">
        <v>58933</v>
      </c>
      <c r="AM1127" s="247">
        <v>10000</v>
      </c>
      <c r="AO1127" s="226" t="s">
        <v>44395</v>
      </c>
      <c r="AP1127" s="227">
        <v>1975.6</v>
      </c>
      <c r="AR1127" s="207" t="s">
        <v>15717</v>
      </c>
      <c r="AS1127" s="208">
        <v>11632</v>
      </c>
      <c r="AT1127" s="93"/>
      <c r="AU1127" s="199" t="s">
        <v>32000</v>
      </c>
      <c r="AV1127" s="200">
        <v>30266.02</v>
      </c>
      <c r="BB1127" s="284"/>
      <c r="BD1127" s="272" t="s">
        <v>38410</v>
      </c>
      <c r="BE1127" s="273">
        <v>27398.36</v>
      </c>
      <c r="BG1127" s="244" t="s">
        <v>38778</v>
      </c>
      <c r="BH1127" s="245">
        <v>107397.36</v>
      </c>
      <c r="BJ1127" s="230" t="s">
        <v>9629</v>
      </c>
      <c r="BK1127" s="231">
        <v>214387.47</v>
      </c>
      <c r="BM1127" s="209" t="s">
        <v>8686</v>
      </c>
      <c r="BN1127" s="210">
        <v>2000</v>
      </c>
    </row>
    <row r="1128" spans="9:66" x14ac:dyDescent="0.55000000000000004">
      <c r="I1128" s="282" t="s">
        <v>65542</v>
      </c>
      <c r="J1128" s="282"/>
      <c r="K1128" s="283">
        <v>10562.99</v>
      </c>
      <c r="M1128" s="242" t="s">
        <v>37248</v>
      </c>
      <c r="N1128" s="242"/>
      <c r="O1128" s="243">
        <v>61087.74</v>
      </c>
      <c r="Q1128" s="224" t="s">
        <v>5054</v>
      </c>
      <c r="R1128" s="224"/>
      <c r="S1128" s="225">
        <v>154334.82</v>
      </c>
      <c r="U1128" s="203" t="s">
        <v>1470</v>
      </c>
      <c r="V1128" s="203"/>
      <c r="W1128" s="204">
        <v>1841.07</v>
      </c>
      <c r="AF1128" t="s">
        <v>63625</v>
      </c>
      <c r="AG1128" s="284">
        <v>2310.23</v>
      </c>
      <c r="AI1128" s="276" t="s">
        <v>64014</v>
      </c>
      <c r="AJ1128" s="277">
        <v>3789.79</v>
      </c>
      <c r="AL1128" s="246" t="s">
        <v>58934</v>
      </c>
      <c r="AM1128" s="247">
        <v>880.22</v>
      </c>
      <c r="AO1128" s="226" t="s">
        <v>44396</v>
      </c>
      <c r="AP1128" s="227">
        <v>29.89</v>
      </c>
      <c r="AR1128" s="207" t="s">
        <v>15718</v>
      </c>
      <c r="AS1128" s="208">
        <v>24851.4</v>
      </c>
      <c r="AT1128" s="93"/>
      <c r="AU1128" s="199" t="s">
        <v>32001</v>
      </c>
      <c r="AV1128" s="200">
        <v>1587989.35</v>
      </c>
      <c r="BB1128" s="284"/>
      <c r="BD1128" s="272" t="s">
        <v>38415</v>
      </c>
      <c r="BE1128" s="273">
        <v>10562.99</v>
      </c>
      <c r="BG1128" s="244" t="s">
        <v>38783</v>
      </c>
      <c r="BH1128" s="245">
        <v>61087.74</v>
      </c>
      <c r="BJ1128" s="230" t="s">
        <v>9631</v>
      </c>
      <c r="BK1128" s="231">
        <v>154334.82</v>
      </c>
      <c r="BM1128" s="209" t="s">
        <v>8929</v>
      </c>
      <c r="BN1128" s="210">
        <v>1932</v>
      </c>
    </row>
    <row r="1129" spans="9:66" x14ac:dyDescent="0.55000000000000004">
      <c r="I1129" s="282" t="s">
        <v>37573</v>
      </c>
      <c r="J1129" s="282"/>
      <c r="K1129" s="283">
        <v>169.19</v>
      </c>
      <c r="M1129" s="242" t="s">
        <v>37249</v>
      </c>
      <c r="N1129" s="242"/>
      <c r="O1129" s="243">
        <v>313665.94</v>
      </c>
      <c r="Q1129" s="224" t="s">
        <v>3615</v>
      </c>
      <c r="R1129" s="224"/>
      <c r="S1129" s="225">
        <v>141183</v>
      </c>
      <c r="U1129" s="203" t="s">
        <v>1471</v>
      </c>
      <c r="V1129" s="203"/>
      <c r="W1129" s="204">
        <v>38298.97</v>
      </c>
      <c r="AF1129" t="s">
        <v>63626</v>
      </c>
      <c r="AG1129" s="284">
        <v>6837.61</v>
      </c>
      <c r="AI1129" s="276" t="s">
        <v>70384</v>
      </c>
      <c r="AJ1129" s="277">
        <v>181.9</v>
      </c>
      <c r="AL1129" s="246" t="s">
        <v>58935</v>
      </c>
      <c r="AM1129" s="247">
        <v>2450</v>
      </c>
      <c r="AO1129" s="226" t="s">
        <v>51633</v>
      </c>
      <c r="AP1129" s="227">
        <v>26971.33</v>
      </c>
      <c r="AR1129" s="207" t="s">
        <v>15719</v>
      </c>
      <c r="AS1129" s="208">
        <v>2823</v>
      </c>
      <c r="AT1129" s="93"/>
      <c r="AU1129" s="199" t="s">
        <v>32002</v>
      </c>
      <c r="AV1129" s="200">
        <v>131143.63</v>
      </c>
      <c r="BB1129" s="284"/>
      <c r="BD1129" s="272" t="s">
        <v>38425</v>
      </c>
      <c r="BE1129" s="273">
        <v>169.19</v>
      </c>
      <c r="BG1129" s="244" t="s">
        <v>37841</v>
      </c>
      <c r="BH1129" s="245">
        <v>313665.94</v>
      </c>
      <c r="BJ1129" s="230" t="s">
        <v>9632</v>
      </c>
      <c r="BK1129" s="231">
        <v>141183</v>
      </c>
      <c r="BM1129" s="209" t="s">
        <v>9165</v>
      </c>
      <c r="BN1129" s="210">
        <v>641</v>
      </c>
    </row>
    <row r="1130" spans="9:66" x14ac:dyDescent="0.55000000000000004">
      <c r="I1130" s="282" t="s">
        <v>65543</v>
      </c>
      <c r="J1130" s="282"/>
      <c r="K1130" s="283">
        <v>9110.98</v>
      </c>
      <c r="M1130" s="242" t="s">
        <v>37250</v>
      </c>
      <c r="N1130" s="242"/>
      <c r="O1130" s="243">
        <v>89220.44</v>
      </c>
      <c r="Q1130" s="224" t="s">
        <v>5055</v>
      </c>
      <c r="R1130" s="224"/>
      <c r="S1130" s="225">
        <v>89247.56</v>
      </c>
      <c r="U1130" s="203" t="s">
        <v>1472</v>
      </c>
      <c r="V1130" s="203"/>
      <c r="W1130" s="204">
        <v>1085</v>
      </c>
      <c r="AF1130" t="s">
        <v>64066</v>
      </c>
      <c r="AG1130" s="284">
        <v>10678.27</v>
      </c>
      <c r="AI1130" s="276" t="s">
        <v>69849</v>
      </c>
      <c r="AJ1130" s="277">
        <v>1061.25</v>
      </c>
      <c r="AL1130" s="246" t="s">
        <v>62534</v>
      </c>
      <c r="AM1130" s="247">
        <v>10305.39</v>
      </c>
      <c r="AO1130" s="226" t="s">
        <v>40117</v>
      </c>
      <c r="AP1130" s="227">
        <v>25267.53</v>
      </c>
      <c r="AR1130" s="207" t="s">
        <v>15720</v>
      </c>
      <c r="AS1130" s="208">
        <v>225</v>
      </c>
      <c r="AT1130" s="93"/>
      <c r="AU1130" s="199" t="s">
        <v>32003</v>
      </c>
      <c r="AV1130" s="200">
        <v>30266.02</v>
      </c>
      <c r="BB1130" s="284"/>
      <c r="BD1130" s="272" t="s">
        <v>38438</v>
      </c>
      <c r="BE1130" s="273">
        <v>9110.98</v>
      </c>
      <c r="BG1130" s="244" t="s">
        <v>37852</v>
      </c>
      <c r="BH1130" s="245">
        <v>89220.44</v>
      </c>
      <c r="BJ1130" s="230" t="s">
        <v>9633</v>
      </c>
      <c r="BK1130" s="231">
        <v>89247.56</v>
      </c>
      <c r="BM1130" s="209" t="s">
        <v>9268</v>
      </c>
      <c r="BN1130" s="210">
        <v>61206</v>
      </c>
    </row>
    <row r="1131" spans="9:66" x14ac:dyDescent="0.55000000000000004">
      <c r="I1131" s="282" t="s">
        <v>37579</v>
      </c>
      <c r="J1131" s="282"/>
      <c r="K1131" s="283">
        <v>13249.87</v>
      </c>
      <c r="M1131" s="242" t="s">
        <v>37251</v>
      </c>
      <c r="N1131" s="242"/>
      <c r="O1131" s="243">
        <v>15540.32</v>
      </c>
      <c r="Q1131" s="224" t="s">
        <v>3616</v>
      </c>
      <c r="R1131" s="224"/>
      <c r="S1131" s="225">
        <v>106572.27</v>
      </c>
      <c r="U1131" s="203" t="s">
        <v>464</v>
      </c>
      <c r="V1131" s="203"/>
      <c r="W1131" s="204">
        <v>92287.83</v>
      </c>
      <c r="AF1131" t="s">
        <v>66519</v>
      </c>
      <c r="AG1131" s="284">
        <v>51304.31</v>
      </c>
      <c r="AI1131" s="276" t="s">
        <v>69850</v>
      </c>
      <c r="AJ1131" s="277">
        <v>2981.78</v>
      </c>
      <c r="AL1131" s="246" t="s">
        <v>58182</v>
      </c>
      <c r="AM1131" s="247">
        <v>24117.200000000001</v>
      </c>
      <c r="AO1131" s="226" t="s">
        <v>46667</v>
      </c>
      <c r="AP1131" s="227">
        <v>235</v>
      </c>
      <c r="AR1131" s="207" t="s">
        <v>15721</v>
      </c>
      <c r="AS1131" s="208">
        <v>29000</v>
      </c>
      <c r="AT1131" s="93"/>
      <c r="AU1131" s="199" t="s">
        <v>13468</v>
      </c>
      <c r="AV1131" s="200">
        <v>1099189.67</v>
      </c>
      <c r="BB1131" s="284"/>
      <c r="BD1131" s="272" t="s">
        <v>38443</v>
      </c>
      <c r="BE1131" s="273">
        <v>13249.87</v>
      </c>
      <c r="BG1131" s="244" t="s">
        <v>37857</v>
      </c>
      <c r="BH1131" s="245">
        <v>15540.32</v>
      </c>
      <c r="BJ1131" s="230" t="s">
        <v>9634</v>
      </c>
      <c r="BK1131" s="231">
        <v>106572.27</v>
      </c>
      <c r="BM1131" s="209" t="s">
        <v>9603</v>
      </c>
      <c r="BN1131" s="210">
        <v>1482</v>
      </c>
    </row>
    <row r="1132" spans="9:66" x14ac:dyDescent="0.55000000000000004">
      <c r="I1132" s="282" t="s">
        <v>37584</v>
      </c>
      <c r="J1132" s="282"/>
      <c r="K1132" s="283">
        <v>209359.26</v>
      </c>
      <c r="M1132" s="242" t="s">
        <v>37252</v>
      </c>
      <c r="N1132" s="242"/>
      <c r="O1132" s="243">
        <v>53.33</v>
      </c>
      <c r="Q1132" s="224" t="s">
        <v>3617</v>
      </c>
      <c r="R1132" s="224"/>
      <c r="S1132" s="225">
        <v>232531.76</v>
      </c>
      <c r="U1132" s="203" t="s">
        <v>1473</v>
      </c>
      <c r="V1132" s="203"/>
      <c r="W1132" s="204">
        <v>17804.12</v>
      </c>
      <c r="AF1132" t="s">
        <v>71291</v>
      </c>
      <c r="AG1132" s="284">
        <v>-3778.87</v>
      </c>
      <c r="AI1132" s="276" t="s">
        <v>67021</v>
      </c>
      <c r="AJ1132" s="277">
        <v>15000</v>
      </c>
      <c r="AL1132" s="246" t="s">
        <v>58183</v>
      </c>
      <c r="AM1132" s="247">
        <v>8064.77</v>
      </c>
      <c r="AO1132" s="226" t="s">
        <v>48681</v>
      </c>
      <c r="AP1132" s="227">
        <v>63.5</v>
      </c>
      <c r="AR1132" s="207" t="s">
        <v>15722</v>
      </c>
      <c r="AS1132" s="208">
        <v>2700</v>
      </c>
      <c r="AT1132" s="93"/>
      <c r="AU1132" s="199" t="s">
        <v>13469</v>
      </c>
      <c r="AV1132" s="200">
        <v>468676.41</v>
      </c>
      <c r="BB1132" s="284"/>
      <c r="BD1132" s="272" t="s">
        <v>38455</v>
      </c>
      <c r="BE1132" s="273">
        <v>209359.26</v>
      </c>
      <c r="BG1132" s="244" t="s">
        <v>37862</v>
      </c>
      <c r="BH1132" s="245">
        <v>53.33</v>
      </c>
      <c r="BJ1132" s="230" t="s">
        <v>9635</v>
      </c>
      <c r="BK1132" s="231">
        <v>232531.76</v>
      </c>
      <c r="BM1132" s="209" t="s">
        <v>11064</v>
      </c>
      <c r="BN1132" s="210">
        <v>9666</v>
      </c>
    </row>
    <row r="1133" spans="9:66" x14ac:dyDescent="0.55000000000000004">
      <c r="I1133" s="282" t="s">
        <v>37588</v>
      </c>
      <c r="J1133" s="282"/>
      <c r="K1133" s="283">
        <v>166893.88</v>
      </c>
      <c r="M1133" s="242" t="s">
        <v>37253</v>
      </c>
      <c r="N1133" s="242"/>
      <c r="O1133" s="243">
        <v>22760.47</v>
      </c>
      <c r="Q1133" s="224" t="s">
        <v>4606</v>
      </c>
      <c r="R1133" s="224"/>
      <c r="S1133" s="225">
        <v>36182.300000000003</v>
      </c>
      <c r="U1133" s="203" t="s">
        <v>1474</v>
      </c>
      <c r="V1133" s="203"/>
      <c r="W1133" s="204">
        <v>4757</v>
      </c>
      <c r="AF1133" t="s">
        <v>70408</v>
      </c>
      <c r="AG1133">
        <v>125</v>
      </c>
      <c r="AI1133" s="276" t="s">
        <v>58951</v>
      </c>
      <c r="AJ1133" s="277">
        <v>11977.44</v>
      </c>
      <c r="AL1133" s="246" t="s">
        <v>59471</v>
      </c>
      <c r="AM1133" s="247">
        <v>3647.11</v>
      </c>
      <c r="AO1133" s="226" t="s">
        <v>44397</v>
      </c>
      <c r="AP1133" s="227">
        <v>300</v>
      </c>
      <c r="AR1133" s="207" t="s">
        <v>15723</v>
      </c>
      <c r="AS1133" s="208">
        <v>7700</v>
      </c>
      <c r="AT1133" s="93"/>
      <c r="AU1133" s="199" t="s">
        <v>13470</v>
      </c>
      <c r="AV1133" s="200">
        <v>119942.91</v>
      </c>
      <c r="BB1133" s="284"/>
      <c r="BD1133" s="272" t="s">
        <v>38466</v>
      </c>
      <c r="BE1133" s="273">
        <v>166893.88</v>
      </c>
      <c r="BG1133" s="244" t="s">
        <v>37867</v>
      </c>
      <c r="BH1133" s="245">
        <v>22760.47</v>
      </c>
      <c r="BJ1133" s="230" t="s">
        <v>11006</v>
      </c>
      <c r="BK1133" s="231">
        <v>36182.300000000003</v>
      </c>
      <c r="BM1133" s="209" t="s">
        <v>11268</v>
      </c>
      <c r="BN1133" s="210">
        <v>2708.36</v>
      </c>
    </row>
    <row r="1134" spans="9:66" x14ac:dyDescent="0.55000000000000004">
      <c r="I1134" s="282" t="s">
        <v>65544</v>
      </c>
      <c r="J1134" s="282"/>
      <c r="K1134" s="283">
        <v>19868</v>
      </c>
      <c r="M1134" s="242" t="s">
        <v>37254</v>
      </c>
      <c r="N1134" s="242"/>
      <c r="O1134" s="243">
        <v>21619.14</v>
      </c>
      <c r="Q1134" s="224" t="s">
        <v>12319</v>
      </c>
      <c r="R1134" s="224"/>
      <c r="S1134" s="225">
        <v>49208.52</v>
      </c>
      <c r="U1134" s="203" t="s">
        <v>4043</v>
      </c>
      <c r="V1134" s="203"/>
      <c r="W1134" s="204">
        <v>2270.16</v>
      </c>
      <c r="AF1134" t="s">
        <v>58446</v>
      </c>
      <c r="AG1134">
        <v>9.56</v>
      </c>
      <c r="AI1134" s="276" t="s">
        <v>58952</v>
      </c>
      <c r="AJ1134" s="277">
        <v>2063.81</v>
      </c>
      <c r="AL1134" s="246" t="s">
        <v>60201</v>
      </c>
      <c r="AM1134" s="247">
        <v>9350.27</v>
      </c>
      <c r="AO1134" s="226" t="s">
        <v>49630</v>
      </c>
      <c r="AP1134" s="227">
        <v>1800</v>
      </c>
      <c r="AR1134" s="207" t="s">
        <v>15724</v>
      </c>
      <c r="AS1134" s="208">
        <v>781.38</v>
      </c>
      <c r="AT1134" s="93"/>
      <c r="AU1134" s="199" t="s">
        <v>13471</v>
      </c>
      <c r="AV1134" s="200">
        <v>278965.06</v>
      </c>
      <c r="BB1134" s="284"/>
      <c r="BD1134" s="272" t="s">
        <v>38484</v>
      </c>
      <c r="BE1134" s="273">
        <v>19868</v>
      </c>
      <c r="BG1134" s="244" t="s">
        <v>37872</v>
      </c>
      <c r="BH1134" s="245">
        <v>21619.14</v>
      </c>
      <c r="BJ1134" s="230" t="s">
        <v>12320</v>
      </c>
      <c r="BK1134" s="231">
        <v>49208.52</v>
      </c>
      <c r="BM1134" s="209" t="s">
        <v>9818</v>
      </c>
      <c r="BN1134" s="210">
        <v>128276.44</v>
      </c>
    </row>
    <row r="1135" spans="9:66" x14ac:dyDescent="0.55000000000000004">
      <c r="I1135" s="282" t="s">
        <v>65545</v>
      </c>
      <c r="J1135" s="282"/>
      <c r="K1135" s="283">
        <v>143.28</v>
      </c>
      <c r="M1135" s="242" t="s">
        <v>37255</v>
      </c>
      <c r="N1135" s="242"/>
      <c r="O1135" s="243">
        <v>108704</v>
      </c>
      <c r="Q1135" s="224" t="s">
        <v>4516</v>
      </c>
      <c r="R1135" s="224"/>
      <c r="S1135" s="225">
        <v>516041.88</v>
      </c>
      <c r="U1135" s="203" t="s">
        <v>1475</v>
      </c>
      <c r="V1135" s="203"/>
      <c r="W1135" s="204">
        <v>2446</v>
      </c>
      <c r="AF1135" t="s">
        <v>58447</v>
      </c>
      <c r="AG1135">
        <v>30.05</v>
      </c>
      <c r="AI1135" s="276" t="s">
        <v>58953</v>
      </c>
      <c r="AJ1135" s="277">
        <v>2996.84</v>
      </c>
      <c r="AL1135" s="246" t="s">
        <v>60202</v>
      </c>
      <c r="AM1135" s="247">
        <v>715.29</v>
      </c>
      <c r="AO1135" s="226" t="s">
        <v>40118</v>
      </c>
      <c r="AP1135" s="227">
        <v>2060.27</v>
      </c>
      <c r="AR1135" s="207" t="s">
        <v>15725</v>
      </c>
      <c r="AS1135" s="208">
        <v>243</v>
      </c>
      <c r="AT1135" s="93"/>
      <c r="AU1135" s="199" t="s">
        <v>19611</v>
      </c>
      <c r="AV1135" s="200">
        <v>1587989.35</v>
      </c>
      <c r="BB1135" s="284"/>
      <c r="BD1135" s="272" t="s">
        <v>38486</v>
      </c>
      <c r="BE1135" s="273">
        <v>143.28</v>
      </c>
      <c r="BG1135" s="244" t="s">
        <v>37878</v>
      </c>
      <c r="BH1135" s="245">
        <v>108704</v>
      </c>
      <c r="BJ1135" s="230" t="s">
        <v>11007</v>
      </c>
      <c r="BK1135" s="231">
        <v>516041.88</v>
      </c>
      <c r="BM1135" s="209" t="s">
        <v>7338</v>
      </c>
      <c r="BN1135" s="210">
        <v>11230</v>
      </c>
    </row>
    <row r="1136" spans="9:66" x14ac:dyDescent="0.55000000000000004">
      <c r="I1136" s="282" t="s">
        <v>37597</v>
      </c>
      <c r="J1136" s="282"/>
      <c r="K1136" s="283">
        <v>34117.24</v>
      </c>
      <c r="M1136" s="242" t="s">
        <v>37256</v>
      </c>
      <c r="N1136" s="242"/>
      <c r="O1136" s="243">
        <v>12191.04</v>
      </c>
      <c r="Q1136" s="224" t="s">
        <v>4607</v>
      </c>
      <c r="R1136" s="224"/>
      <c r="S1136" s="225">
        <v>16708</v>
      </c>
      <c r="U1136" s="203" t="s">
        <v>4044</v>
      </c>
      <c r="V1136" s="203"/>
      <c r="W1136" s="204">
        <v>1477.56</v>
      </c>
      <c r="AF1136" t="s">
        <v>70409</v>
      </c>
      <c r="AG1136" s="284">
        <v>5624.41</v>
      </c>
      <c r="AI1136" s="276" t="s">
        <v>59492</v>
      </c>
      <c r="AJ1136" s="277">
        <v>59463.78</v>
      </c>
      <c r="AL1136" s="246" t="s">
        <v>60203</v>
      </c>
      <c r="AM1136" s="247">
        <v>2290.83</v>
      </c>
      <c r="AO1136" s="226" t="s">
        <v>40119</v>
      </c>
      <c r="AP1136" s="227">
        <v>6369.71</v>
      </c>
      <c r="AR1136" s="207" t="s">
        <v>15726</v>
      </c>
      <c r="AS1136" s="208">
        <v>156.78</v>
      </c>
      <c r="AT1136" s="93"/>
      <c r="AU1136" s="199" t="s">
        <v>19615</v>
      </c>
      <c r="AV1136" s="200">
        <v>131143.63</v>
      </c>
      <c r="BB1136" s="284"/>
      <c r="BD1136" s="272" t="s">
        <v>38490</v>
      </c>
      <c r="BE1136" s="273">
        <v>34117.24</v>
      </c>
      <c r="BG1136" s="244" t="s">
        <v>37885</v>
      </c>
      <c r="BH1136" s="245">
        <v>12191.04</v>
      </c>
      <c r="BJ1136" s="230" t="s">
        <v>11008</v>
      </c>
      <c r="BK1136" s="231">
        <v>16708</v>
      </c>
      <c r="BM1136" s="209" t="s">
        <v>7750</v>
      </c>
      <c r="BN1136" s="210">
        <v>4607</v>
      </c>
    </row>
    <row r="1137" spans="9:66" x14ac:dyDescent="0.55000000000000004">
      <c r="I1137" s="282" t="s">
        <v>37600</v>
      </c>
      <c r="J1137" s="282"/>
      <c r="K1137" s="283">
        <v>2706.72</v>
      </c>
      <c r="M1137" s="242" t="s">
        <v>37257</v>
      </c>
      <c r="N1137" s="242"/>
      <c r="O1137" s="243">
        <v>20042.650000000001</v>
      </c>
      <c r="Q1137" s="224" t="s">
        <v>3618</v>
      </c>
      <c r="R1137" s="224"/>
      <c r="S1137" s="225">
        <v>59634.98</v>
      </c>
      <c r="U1137" s="203" t="s">
        <v>1476</v>
      </c>
      <c r="V1137" s="203"/>
      <c r="W1137" s="204">
        <v>177419</v>
      </c>
      <c r="AF1137" t="s">
        <v>61869</v>
      </c>
      <c r="AG1137">
        <v>563.57000000000005</v>
      </c>
      <c r="AI1137" s="276" t="s">
        <v>58954</v>
      </c>
      <c r="AJ1137" s="277">
        <v>6882.5</v>
      </c>
      <c r="AL1137" s="246" t="s">
        <v>15687</v>
      </c>
      <c r="AM1137" s="247">
        <v>10502.21</v>
      </c>
      <c r="AO1137" s="226" t="s">
        <v>40120</v>
      </c>
      <c r="AP1137" s="227">
        <v>4409.12</v>
      </c>
      <c r="AR1137" s="207" t="s">
        <v>15727</v>
      </c>
      <c r="AS1137" s="208">
        <v>225</v>
      </c>
      <c r="AT1137" s="93"/>
      <c r="AU1137" s="199" t="s">
        <v>13472</v>
      </c>
      <c r="AV1137" s="200">
        <v>20595.560000000001</v>
      </c>
      <c r="BB1137" s="284"/>
      <c r="BD1137" s="272" t="s">
        <v>38501</v>
      </c>
      <c r="BE1137" s="273">
        <v>2706.72</v>
      </c>
      <c r="BG1137" s="244" t="s">
        <v>37890</v>
      </c>
      <c r="BH1137" s="245">
        <v>20042.650000000001</v>
      </c>
      <c r="BJ1137" s="230" t="s">
        <v>9636</v>
      </c>
      <c r="BK1137" s="231">
        <v>59634.98</v>
      </c>
      <c r="BM1137" s="209" t="s">
        <v>8042</v>
      </c>
      <c r="BN1137" s="210">
        <v>5780</v>
      </c>
    </row>
    <row r="1138" spans="9:66" x14ac:dyDescent="0.55000000000000004">
      <c r="I1138" s="282" t="s">
        <v>37602</v>
      </c>
      <c r="J1138" s="282"/>
      <c r="K1138" s="283">
        <v>1562.82</v>
      </c>
      <c r="M1138" s="242" t="s">
        <v>37258</v>
      </c>
      <c r="N1138" s="242"/>
      <c r="O1138" s="243">
        <v>44110.17</v>
      </c>
      <c r="Q1138" s="224" t="s">
        <v>4517</v>
      </c>
      <c r="R1138" s="224"/>
      <c r="S1138" s="225">
        <v>68031</v>
      </c>
      <c r="U1138" s="203" t="s">
        <v>1477</v>
      </c>
      <c r="V1138" s="203"/>
      <c r="W1138" s="204">
        <v>13123.53</v>
      </c>
      <c r="AF1138" t="s">
        <v>67128</v>
      </c>
      <c r="AG1138" s="284">
        <v>-1204.2</v>
      </c>
      <c r="AI1138" s="276" t="s">
        <v>64015</v>
      </c>
      <c r="AJ1138" s="277">
        <v>14519.56</v>
      </c>
      <c r="AL1138" s="246" t="s">
        <v>15690</v>
      </c>
      <c r="AM1138" s="247">
        <v>4153.83</v>
      </c>
      <c r="AO1138" s="226" t="s">
        <v>51634</v>
      </c>
      <c r="AP1138" s="227">
        <v>184.27</v>
      </c>
      <c r="AR1138" s="207" t="s">
        <v>15728</v>
      </c>
      <c r="AS1138" s="208">
        <v>13017.12</v>
      </c>
      <c r="AT1138" s="93"/>
      <c r="AU1138" s="199" t="s">
        <v>32004</v>
      </c>
      <c r="AV1138" s="200">
        <v>1012</v>
      </c>
      <c r="BB1138" s="284"/>
      <c r="BD1138" s="272" t="s">
        <v>38510</v>
      </c>
      <c r="BE1138" s="273">
        <v>1562.82</v>
      </c>
      <c r="BG1138" s="244" t="s">
        <v>37896</v>
      </c>
      <c r="BH1138" s="245">
        <v>44110.17</v>
      </c>
      <c r="BJ1138" s="230" t="s">
        <v>11010</v>
      </c>
      <c r="BK1138" s="231">
        <v>68031</v>
      </c>
      <c r="BM1138" s="209" t="s">
        <v>8687</v>
      </c>
      <c r="BN1138" s="210">
        <v>1841</v>
      </c>
    </row>
    <row r="1139" spans="9:66" x14ac:dyDescent="0.55000000000000004">
      <c r="I1139" s="282" t="s">
        <v>37609</v>
      </c>
      <c r="J1139" s="282"/>
      <c r="K1139" s="283">
        <v>9258.7000000000007</v>
      </c>
      <c r="M1139" s="242" t="s">
        <v>37259</v>
      </c>
      <c r="N1139" s="242"/>
      <c r="O1139" s="243">
        <v>300399.3</v>
      </c>
      <c r="Q1139" s="224" t="s">
        <v>4518</v>
      </c>
      <c r="R1139" s="224"/>
      <c r="S1139" s="225">
        <v>37180.51</v>
      </c>
      <c r="U1139" s="203" t="s">
        <v>1478</v>
      </c>
      <c r="V1139" s="203"/>
      <c r="W1139" s="204">
        <v>124152.13</v>
      </c>
      <c r="AF1139" t="s">
        <v>49710</v>
      </c>
      <c r="AG1139">
        <v>9.4499999999999993</v>
      </c>
      <c r="AI1139" s="276" t="s">
        <v>67022</v>
      </c>
      <c r="AJ1139" s="277">
        <v>-113.23</v>
      </c>
      <c r="AL1139" s="246" t="s">
        <v>15691</v>
      </c>
      <c r="AM1139" s="247">
        <v>375</v>
      </c>
      <c r="AO1139" s="226" t="s">
        <v>44398</v>
      </c>
      <c r="AP1139" s="227">
        <v>251.44</v>
      </c>
      <c r="AR1139" s="207" t="s">
        <v>15729</v>
      </c>
      <c r="AS1139" s="208">
        <v>10869.2</v>
      </c>
      <c r="AT1139" s="93"/>
      <c r="AU1139" s="199" t="s">
        <v>32005</v>
      </c>
      <c r="AV1139" s="200">
        <v>2620</v>
      </c>
      <c r="BB1139" s="284"/>
      <c r="BD1139" s="272" t="s">
        <v>38536</v>
      </c>
      <c r="BE1139" s="273">
        <v>9258.7000000000007</v>
      </c>
      <c r="BG1139" s="244" t="s">
        <v>37905</v>
      </c>
      <c r="BH1139" s="245">
        <v>300399.3</v>
      </c>
      <c r="BJ1139" s="230" t="s">
        <v>11011</v>
      </c>
      <c r="BK1139" s="231">
        <v>37180.51</v>
      </c>
      <c r="BM1139" s="209" t="s">
        <v>8930</v>
      </c>
      <c r="BN1139" s="210">
        <v>6566</v>
      </c>
    </row>
    <row r="1140" spans="9:66" x14ac:dyDescent="0.55000000000000004">
      <c r="I1140" s="282" t="s">
        <v>37612</v>
      </c>
      <c r="J1140" s="282"/>
      <c r="K1140" s="283">
        <v>619</v>
      </c>
      <c r="M1140" s="242" t="s">
        <v>37260</v>
      </c>
      <c r="N1140" s="242"/>
      <c r="O1140" s="243">
        <v>63955.46</v>
      </c>
      <c r="Q1140" s="224" t="s">
        <v>4519</v>
      </c>
      <c r="R1140" s="224"/>
      <c r="S1140" s="225">
        <v>47304.52</v>
      </c>
      <c r="U1140" s="203" t="s">
        <v>1479</v>
      </c>
      <c r="V1140" s="203"/>
      <c r="W1140" s="204">
        <v>837</v>
      </c>
      <c r="AF1140" t="s">
        <v>62556</v>
      </c>
      <c r="AG1140">
        <v>17.13</v>
      </c>
      <c r="AI1140" s="276" t="s">
        <v>60216</v>
      </c>
      <c r="AJ1140" s="277">
        <v>21604.5</v>
      </c>
      <c r="AL1140" s="246" t="s">
        <v>49631</v>
      </c>
      <c r="AM1140" s="247">
        <v>3492.66</v>
      </c>
      <c r="AO1140" s="226" t="s">
        <v>48682</v>
      </c>
      <c r="AP1140" s="227">
        <v>131839</v>
      </c>
      <c r="AR1140" s="207" t="s">
        <v>15730</v>
      </c>
      <c r="AS1140" s="208">
        <v>377.87</v>
      </c>
      <c r="AT1140" s="93"/>
      <c r="AU1140" s="199" t="s">
        <v>32006</v>
      </c>
      <c r="AV1140" s="200">
        <v>270.08</v>
      </c>
      <c r="BB1140" s="284"/>
      <c r="BD1140" s="272" t="s">
        <v>38550</v>
      </c>
      <c r="BE1140" s="273">
        <v>619</v>
      </c>
      <c r="BG1140" s="244" t="s">
        <v>37910</v>
      </c>
      <c r="BH1140" s="245">
        <v>63955.46</v>
      </c>
      <c r="BJ1140" s="230" t="s">
        <v>9637</v>
      </c>
      <c r="BK1140" s="231">
        <v>47304.52</v>
      </c>
      <c r="BM1140" s="209" t="s">
        <v>10537</v>
      </c>
      <c r="BN1140" s="210">
        <v>18281</v>
      </c>
    </row>
    <row r="1141" spans="9:66" x14ac:dyDescent="0.55000000000000004">
      <c r="I1141" s="282" t="s">
        <v>65546</v>
      </c>
      <c r="J1141" s="282"/>
      <c r="K1141" s="283">
        <v>20979.37</v>
      </c>
      <c r="M1141" s="242" t="s">
        <v>37261</v>
      </c>
      <c r="N1141" s="242"/>
      <c r="O1141" s="243">
        <v>19098.75</v>
      </c>
      <c r="Q1141" s="224" t="s">
        <v>4520</v>
      </c>
      <c r="R1141" s="224"/>
      <c r="S1141" s="225">
        <v>80192.240000000005</v>
      </c>
      <c r="U1141" s="203" t="s">
        <v>1480</v>
      </c>
      <c r="V1141" s="203"/>
      <c r="W1141" s="204">
        <v>7932.05</v>
      </c>
      <c r="AF1141" t="s">
        <v>67130</v>
      </c>
      <c r="AG1141">
        <v>-17.13</v>
      </c>
      <c r="AI1141" s="276" t="s">
        <v>60217</v>
      </c>
      <c r="AJ1141" s="277">
        <v>1652.73</v>
      </c>
      <c r="AL1141" s="246" t="s">
        <v>51637</v>
      </c>
      <c r="AM1141" s="247">
        <v>267.19</v>
      </c>
      <c r="AO1141" s="226" t="s">
        <v>48683</v>
      </c>
      <c r="AP1141" s="227">
        <v>41200</v>
      </c>
      <c r="AR1141" s="207" t="s">
        <v>15731</v>
      </c>
      <c r="AS1141" s="208">
        <v>71237.2</v>
      </c>
      <c r="AT1141" s="93"/>
      <c r="AU1141" s="199" t="s">
        <v>32007</v>
      </c>
      <c r="AV1141" s="200">
        <v>10650</v>
      </c>
      <c r="BB1141" s="284"/>
      <c r="BD1141" s="272" t="s">
        <v>38558</v>
      </c>
      <c r="BE1141" s="273">
        <v>20979.37</v>
      </c>
      <c r="BG1141" s="244" t="s">
        <v>37917</v>
      </c>
      <c r="BH1141" s="245">
        <v>19098.75</v>
      </c>
      <c r="BJ1141" s="230" t="s">
        <v>11012</v>
      </c>
      <c r="BK1141" s="231">
        <v>80192.240000000005</v>
      </c>
      <c r="BM1141" s="209" t="s">
        <v>9513</v>
      </c>
      <c r="BN1141" s="210">
        <v>4021</v>
      </c>
    </row>
    <row r="1142" spans="9:66" x14ac:dyDescent="0.55000000000000004">
      <c r="I1142" s="282" t="s">
        <v>37618</v>
      </c>
      <c r="J1142" s="282"/>
      <c r="K1142" s="283">
        <v>1242.48</v>
      </c>
      <c r="M1142" s="242" t="s">
        <v>37262</v>
      </c>
      <c r="N1142" s="242"/>
      <c r="O1142" s="243">
        <v>208308.24</v>
      </c>
      <c r="Q1142" s="224" t="s">
        <v>4521</v>
      </c>
      <c r="R1142" s="224"/>
      <c r="S1142" s="225">
        <v>129981.01</v>
      </c>
      <c r="U1142" s="203" t="s">
        <v>1481</v>
      </c>
      <c r="V1142" s="203"/>
      <c r="W1142" s="204">
        <v>51150.28</v>
      </c>
      <c r="AF1142" t="s">
        <v>59513</v>
      </c>
      <c r="AG1142" s="284">
        <v>2451</v>
      </c>
      <c r="AI1142" s="276" t="s">
        <v>60218</v>
      </c>
      <c r="AJ1142" s="277">
        <v>5405.46</v>
      </c>
      <c r="AL1142" s="246" t="s">
        <v>46669</v>
      </c>
      <c r="AM1142" s="247">
        <v>118112.41</v>
      </c>
      <c r="AO1142" s="226" t="s">
        <v>44399</v>
      </c>
      <c r="AP1142" s="227">
        <v>798754.74</v>
      </c>
      <c r="AR1142" s="207" t="s">
        <v>15732</v>
      </c>
      <c r="AS1142" s="208">
        <v>30500</v>
      </c>
      <c r="AT1142" s="93"/>
      <c r="AU1142" s="199" t="s">
        <v>32008</v>
      </c>
      <c r="AV1142" s="200">
        <v>1012</v>
      </c>
      <c r="BB1142" s="284"/>
      <c r="BD1142" s="272" t="s">
        <v>38573</v>
      </c>
      <c r="BE1142" s="273">
        <v>1242.48</v>
      </c>
      <c r="BG1142" s="244" t="s">
        <v>37925</v>
      </c>
      <c r="BH1142" s="245">
        <v>208308.24</v>
      </c>
      <c r="BJ1142" s="230" t="s">
        <v>9638</v>
      </c>
      <c r="BK1142" s="231">
        <v>129981.01</v>
      </c>
      <c r="BM1142" s="209" t="s">
        <v>11269</v>
      </c>
      <c r="BN1142" s="210">
        <v>7263</v>
      </c>
    </row>
    <row r="1143" spans="9:66" x14ac:dyDescent="0.55000000000000004">
      <c r="I1143" s="282" t="s">
        <v>37621</v>
      </c>
      <c r="J1143" s="282"/>
      <c r="K1143" s="283">
        <v>1129580.94</v>
      </c>
      <c r="M1143" s="242" t="s">
        <v>37263</v>
      </c>
      <c r="N1143" s="242"/>
      <c r="O1143" s="243">
        <v>603417.57999999996</v>
      </c>
      <c r="Q1143" s="224" t="s">
        <v>4523</v>
      </c>
      <c r="R1143" s="224"/>
      <c r="S1143" s="225">
        <v>82313.240000000005</v>
      </c>
      <c r="U1143" s="203" t="s">
        <v>1482</v>
      </c>
      <c r="V1143" s="203"/>
      <c r="W1143" s="204">
        <v>12982.15</v>
      </c>
      <c r="AF1143" t="s">
        <v>59514</v>
      </c>
      <c r="AG1143">
        <v>187.5</v>
      </c>
      <c r="AI1143" s="276" t="s">
        <v>67023</v>
      </c>
      <c r="AJ1143" s="277">
        <v>1.8</v>
      </c>
      <c r="AL1143" s="246" t="s">
        <v>63024</v>
      </c>
      <c r="AM1143" s="247">
        <v>1205.7</v>
      </c>
      <c r="AO1143" s="226" t="s">
        <v>44400</v>
      </c>
      <c r="AP1143" s="227">
        <v>61028.26</v>
      </c>
      <c r="AR1143" s="207" t="s">
        <v>15733</v>
      </c>
      <c r="AS1143" s="208">
        <v>267.55</v>
      </c>
      <c r="AT1143" s="93"/>
      <c r="AU1143" s="199" t="s">
        <v>32009</v>
      </c>
      <c r="AV1143" s="200">
        <v>2620</v>
      </c>
      <c r="BB1143" s="284"/>
      <c r="BD1143" s="272" t="s">
        <v>38584</v>
      </c>
      <c r="BE1143" s="273">
        <v>1129580.94</v>
      </c>
      <c r="BG1143" s="244" t="s">
        <v>37932</v>
      </c>
      <c r="BH1143" s="245">
        <v>603417.57999999996</v>
      </c>
      <c r="BJ1143" s="230" t="s">
        <v>11206</v>
      </c>
      <c r="BK1143" s="231">
        <v>82313.240000000005</v>
      </c>
      <c r="BM1143" s="209" t="s">
        <v>9819</v>
      </c>
      <c r="BN1143" s="210">
        <v>59589</v>
      </c>
    </row>
    <row r="1144" spans="9:66" x14ac:dyDescent="0.55000000000000004">
      <c r="I1144" s="282" t="s">
        <v>65547</v>
      </c>
      <c r="J1144" s="282"/>
      <c r="K1144" s="283">
        <v>2242.62</v>
      </c>
      <c r="M1144" s="242" t="s">
        <v>37264</v>
      </c>
      <c r="N1144" s="242"/>
      <c r="O1144" s="243">
        <v>103112.89</v>
      </c>
      <c r="Q1144" s="224" t="s">
        <v>4524</v>
      </c>
      <c r="R1144" s="224"/>
      <c r="S1144" s="225">
        <v>318492.05</v>
      </c>
      <c r="U1144" s="203" t="s">
        <v>1483</v>
      </c>
      <c r="V1144" s="203"/>
      <c r="W1144" s="204">
        <v>9524</v>
      </c>
      <c r="AF1144" t="s">
        <v>59515</v>
      </c>
      <c r="AG1144">
        <v>589.22</v>
      </c>
      <c r="AI1144" s="276" t="s">
        <v>34613</v>
      </c>
      <c r="AJ1144" s="277">
        <v>3594.75</v>
      </c>
      <c r="AL1144" s="246" t="s">
        <v>58936</v>
      </c>
      <c r="AM1144" s="247">
        <v>6631</v>
      </c>
      <c r="AO1144" s="226" t="s">
        <v>44401</v>
      </c>
      <c r="AP1144" s="227">
        <v>146362.5</v>
      </c>
      <c r="AR1144" s="207" t="s">
        <v>15734</v>
      </c>
      <c r="AS1144" s="208">
        <v>41087.31</v>
      </c>
      <c r="AT1144" s="93"/>
      <c r="AU1144" s="199" t="s">
        <v>19641</v>
      </c>
      <c r="AV1144" s="200">
        <v>270.08</v>
      </c>
      <c r="BB1144" s="284"/>
      <c r="BD1144" s="272" t="s">
        <v>38587</v>
      </c>
      <c r="BE1144" s="273">
        <v>2242.62</v>
      </c>
      <c r="BG1144" s="244" t="s">
        <v>37937</v>
      </c>
      <c r="BH1144" s="245">
        <v>103112.89</v>
      </c>
      <c r="BJ1144" s="230" t="s">
        <v>9639</v>
      </c>
      <c r="BK1144" s="231">
        <v>318492.05</v>
      </c>
      <c r="BM1144" s="209" t="s">
        <v>6672</v>
      </c>
      <c r="BN1144" s="210">
        <v>27927</v>
      </c>
    </row>
    <row r="1145" spans="9:66" x14ac:dyDescent="0.55000000000000004">
      <c r="I1145" s="282" t="s">
        <v>37623</v>
      </c>
      <c r="J1145" s="282"/>
      <c r="K1145" s="283">
        <v>91648.22</v>
      </c>
      <c r="M1145" s="242" t="s">
        <v>37265</v>
      </c>
      <c r="N1145" s="242"/>
      <c r="O1145" s="243">
        <v>2080</v>
      </c>
      <c r="Q1145" s="224" t="s">
        <v>4612</v>
      </c>
      <c r="R1145" s="224"/>
      <c r="S1145" s="225">
        <v>4875</v>
      </c>
      <c r="U1145" s="203" t="s">
        <v>1484</v>
      </c>
      <c r="V1145" s="203"/>
      <c r="W1145" s="204">
        <v>28760.59</v>
      </c>
      <c r="AF1145" t="s">
        <v>61870</v>
      </c>
      <c r="AG1145" s="284">
        <v>2917.16</v>
      </c>
      <c r="AI1145" s="276" t="s">
        <v>16423</v>
      </c>
      <c r="AJ1145" s="277">
        <v>1093.5</v>
      </c>
      <c r="AL1145" s="246" t="s">
        <v>54795</v>
      </c>
      <c r="AM1145" s="247">
        <v>5246.68</v>
      </c>
      <c r="AO1145" s="226" t="s">
        <v>44402</v>
      </c>
      <c r="AP1145" s="227">
        <v>11192.95</v>
      </c>
      <c r="AR1145" s="207" t="s">
        <v>15735</v>
      </c>
      <c r="AS1145" s="208">
        <v>8318.77</v>
      </c>
      <c r="AT1145" s="93"/>
      <c r="AU1145" s="199" t="s">
        <v>13473</v>
      </c>
      <c r="AV1145" s="200">
        <v>20595.560000000001</v>
      </c>
      <c r="BB1145" s="284"/>
      <c r="BD1145" s="272" t="s">
        <v>38590</v>
      </c>
      <c r="BE1145" s="273">
        <v>91648.22</v>
      </c>
      <c r="BG1145" s="244" t="s">
        <v>37943</v>
      </c>
      <c r="BH1145" s="245">
        <v>2080</v>
      </c>
      <c r="BJ1145" s="230" t="s">
        <v>11017</v>
      </c>
      <c r="BK1145" s="231">
        <v>4875</v>
      </c>
      <c r="BM1145" s="209" t="s">
        <v>6910</v>
      </c>
      <c r="BN1145" s="210">
        <v>900</v>
      </c>
    </row>
    <row r="1146" spans="9:66" x14ac:dyDescent="0.55000000000000004">
      <c r="I1146" s="282" t="s">
        <v>37626</v>
      </c>
      <c r="J1146" s="282"/>
      <c r="K1146" s="283">
        <v>426042.1</v>
      </c>
      <c r="M1146" s="242" t="s">
        <v>37266</v>
      </c>
      <c r="N1146" s="242"/>
      <c r="O1146" s="243">
        <v>1943</v>
      </c>
      <c r="Q1146" s="224" t="s">
        <v>4613</v>
      </c>
      <c r="R1146" s="224"/>
      <c r="S1146" s="225">
        <v>637.5</v>
      </c>
      <c r="U1146" s="203" t="s">
        <v>1485</v>
      </c>
      <c r="V1146" s="203"/>
      <c r="W1146" s="204">
        <v>1410.99</v>
      </c>
      <c r="AF1146" t="s">
        <v>61083</v>
      </c>
      <c r="AG1146" s="284">
        <v>9636.52</v>
      </c>
      <c r="AI1146" s="276" t="s">
        <v>16429</v>
      </c>
      <c r="AJ1146" s="277">
        <v>2500</v>
      </c>
      <c r="AL1146" s="246" t="s">
        <v>34555</v>
      </c>
      <c r="AM1146" s="247">
        <v>295103.09000000003</v>
      </c>
      <c r="AO1146" s="226" t="s">
        <v>15687</v>
      </c>
      <c r="AP1146" s="227">
        <v>18372.22</v>
      </c>
      <c r="AR1146" s="207" t="s">
        <v>15736</v>
      </c>
      <c r="AS1146" s="208">
        <v>12000</v>
      </c>
      <c r="AT1146" s="93"/>
      <c r="AU1146" s="199" t="s">
        <v>19643</v>
      </c>
      <c r="AV1146" s="200">
        <v>10650</v>
      </c>
      <c r="BB1146" s="284"/>
      <c r="BD1146" s="272" t="s">
        <v>38598</v>
      </c>
      <c r="BE1146" s="273">
        <v>426042.1</v>
      </c>
      <c r="BG1146" s="244" t="s">
        <v>37946</v>
      </c>
      <c r="BH1146" s="245">
        <v>1943</v>
      </c>
      <c r="BJ1146" s="230" t="s">
        <v>11018</v>
      </c>
      <c r="BK1146" s="231">
        <v>637.5</v>
      </c>
      <c r="BM1146" s="209" t="s">
        <v>7089</v>
      </c>
      <c r="BN1146" s="210">
        <v>680</v>
      </c>
    </row>
    <row r="1147" spans="9:66" x14ac:dyDescent="0.55000000000000004">
      <c r="I1147" s="282" t="s">
        <v>65548</v>
      </c>
      <c r="J1147" s="282"/>
      <c r="K1147" s="283">
        <v>22418</v>
      </c>
      <c r="M1147" s="242" t="s">
        <v>37267</v>
      </c>
      <c r="N1147" s="242"/>
      <c r="O1147" s="243">
        <v>142722.76</v>
      </c>
      <c r="Q1147" s="224" t="s">
        <v>4525</v>
      </c>
      <c r="R1147" s="224"/>
      <c r="S1147" s="225">
        <v>479493.76</v>
      </c>
      <c r="U1147" s="203" t="s">
        <v>1486</v>
      </c>
      <c r="V1147" s="203"/>
      <c r="W1147" s="204">
        <v>1652</v>
      </c>
      <c r="AF1147" t="s">
        <v>58198</v>
      </c>
      <c r="AG1147" s="284">
        <v>10869.54</v>
      </c>
      <c r="AI1147" s="276" t="s">
        <v>16430</v>
      </c>
      <c r="AJ1147" s="277">
        <v>440.9</v>
      </c>
      <c r="AL1147" s="246" t="s">
        <v>61782</v>
      </c>
      <c r="AM1147" s="247">
        <v>39247.949999999997</v>
      </c>
      <c r="AO1147" s="226" t="s">
        <v>51635</v>
      </c>
      <c r="AP1147" s="227">
        <v>301.04000000000002</v>
      </c>
      <c r="AR1147" s="207" t="s">
        <v>15737</v>
      </c>
      <c r="AS1147" s="208">
        <v>311531.98</v>
      </c>
      <c r="AT1147" s="93"/>
      <c r="AU1147" s="199" t="s">
        <v>13474</v>
      </c>
      <c r="AV1147" s="200">
        <v>6750</v>
      </c>
      <c r="BB1147" s="284"/>
      <c r="BD1147" s="272" t="s">
        <v>38608</v>
      </c>
      <c r="BE1147" s="273">
        <v>22418</v>
      </c>
      <c r="BG1147" s="244" t="s">
        <v>37954</v>
      </c>
      <c r="BH1147" s="245">
        <v>142722.76</v>
      </c>
      <c r="BJ1147" s="230" t="s">
        <v>11019</v>
      </c>
      <c r="BK1147" s="231">
        <v>479493.76</v>
      </c>
      <c r="BM1147" s="209" t="s">
        <v>7339</v>
      </c>
      <c r="BN1147" s="210">
        <v>38114</v>
      </c>
    </row>
    <row r="1148" spans="9:66" x14ac:dyDescent="0.55000000000000004">
      <c r="I1148" s="282" t="s">
        <v>37630</v>
      </c>
      <c r="J1148" s="282"/>
      <c r="K1148" s="283">
        <v>64106.879999999997</v>
      </c>
      <c r="M1148" s="242" t="s">
        <v>37268</v>
      </c>
      <c r="N1148" s="242"/>
      <c r="O1148" s="243">
        <v>16554.189999999999</v>
      </c>
      <c r="Q1148" s="224" t="s">
        <v>4526</v>
      </c>
      <c r="R1148" s="224"/>
      <c r="S1148" s="225">
        <v>135626</v>
      </c>
      <c r="U1148" s="203" t="s">
        <v>1487</v>
      </c>
      <c r="V1148" s="203"/>
      <c r="W1148" s="204">
        <v>9738</v>
      </c>
      <c r="AF1148" t="s">
        <v>67131</v>
      </c>
      <c r="AG1148">
        <v>-1.57</v>
      </c>
      <c r="AI1148" s="276" t="s">
        <v>34614</v>
      </c>
      <c r="AJ1148" s="277">
        <v>326.14999999999998</v>
      </c>
      <c r="AL1148" s="246" t="s">
        <v>61783</v>
      </c>
      <c r="AM1148" s="247">
        <v>2832.18</v>
      </c>
      <c r="AO1148" s="226" t="s">
        <v>51636</v>
      </c>
      <c r="AP1148" s="227">
        <v>118.05</v>
      </c>
      <c r="AR1148" s="207" t="s">
        <v>15738</v>
      </c>
      <c r="AS1148" s="208">
        <v>30093.5</v>
      </c>
      <c r="AT1148" s="93"/>
      <c r="AU1148" s="199" t="s">
        <v>13475</v>
      </c>
      <c r="AV1148" s="200">
        <v>8749.98</v>
      </c>
      <c r="BB1148" s="284"/>
      <c r="BD1148" s="272" t="s">
        <v>38613</v>
      </c>
      <c r="BE1148" s="273">
        <v>64106.879999999997</v>
      </c>
      <c r="BG1148" s="244" t="s">
        <v>37959</v>
      </c>
      <c r="BH1148" s="245">
        <v>16554.189999999999</v>
      </c>
      <c r="BJ1148" s="230" t="s">
        <v>11020</v>
      </c>
      <c r="BK1148" s="231">
        <v>135626</v>
      </c>
      <c r="BM1148" s="209" t="s">
        <v>8931</v>
      </c>
      <c r="BN1148" s="210">
        <v>2901</v>
      </c>
    </row>
    <row r="1149" spans="9:66" x14ac:dyDescent="0.55000000000000004">
      <c r="I1149" s="282" t="s">
        <v>37631</v>
      </c>
      <c r="J1149" s="282"/>
      <c r="K1149" s="283">
        <v>34042.620000000003</v>
      </c>
      <c r="M1149" s="242" t="s">
        <v>37269</v>
      </c>
      <c r="N1149" s="242"/>
      <c r="O1149" s="243">
        <v>44402.33</v>
      </c>
      <c r="Q1149" s="224" t="s">
        <v>4614</v>
      </c>
      <c r="R1149" s="224"/>
      <c r="S1149" s="225">
        <v>6660</v>
      </c>
      <c r="U1149" s="203" t="s">
        <v>1488</v>
      </c>
      <c r="V1149" s="203"/>
      <c r="W1149" s="204">
        <v>164071</v>
      </c>
      <c r="AF1149" t="s">
        <v>60244</v>
      </c>
      <c r="AG1149" s="284">
        <v>3093.01</v>
      </c>
      <c r="AI1149" s="276" t="s">
        <v>67024</v>
      </c>
      <c r="AJ1149" s="277">
        <v>1440</v>
      </c>
      <c r="AL1149" s="246" t="s">
        <v>63025</v>
      </c>
      <c r="AM1149" s="247">
        <v>1600.68</v>
      </c>
      <c r="AO1149" s="226" t="s">
        <v>15690</v>
      </c>
      <c r="AP1149" s="227">
        <v>354.49</v>
      </c>
      <c r="AR1149" s="207" t="s">
        <v>15739</v>
      </c>
      <c r="AS1149" s="208">
        <v>83258.52</v>
      </c>
      <c r="AT1149" s="93"/>
      <c r="AU1149" s="199" t="s">
        <v>13476</v>
      </c>
      <c r="AV1149" s="200">
        <v>593.02</v>
      </c>
      <c r="BB1149" s="284"/>
      <c r="BD1149" s="272" t="s">
        <v>38621</v>
      </c>
      <c r="BE1149" s="273">
        <v>34042.620000000003</v>
      </c>
      <c r="BG1149" s="244" t="s">
        <v>37964</v>
      </c>
      <c r="BH1149" s="245">
        <v>44402.33</v>
      </c>
      <c r="BJ1149" s="230" t="s">
        <v>11021</v>
      </c>
      <c r="BK1149" s="231">
        <v>6660</v>
      </c>
      <c r="BM1149" s="209" t="s">
        <v>9269</v>
      </c>
      <c r="BN1149" s="210">
        <v>97517.47</v>
      </c>
    </row>
    <row r="1150" spans="9:66" x14ac:dyDescent="0.55000000000000004">
      <c r="I1150" s="282" t="s">
        <v>37632</v>
      </c>
      <c r="J1150" s="282"/>
      <c r="K1150" s="283">
        <v>355409.19</v>
      </c>
      <c r="M1150" s="242" t="s">
        <v>37270</v>
      </c>
      <c r="N1150" s="242"/>
      <c r="O1150" s="243">
        <v>3826.85</v>
      </c>
      <c r="Q1150" s="224" t="s">
        <v>3620</v>
      </c>
      <c r="R1150" s="224"/>
      <c r="S1150" s="225">
        <v>8364.92</v>
      </c>
      <c r="U1150" s="203" t="s">
        <v>1489</v>
      </c>
      <c r="V1150" s="203"/>
      <c r="W1150" s="204">
        <v>6317</v>
      </c>
      <c r="AF1150" t="s">
        <v>60245</v>
      </c>
      <c r="AG1150">
        <v>275.58999999999997</v>
      </c>
      <c r="AI1150" s="276" t="s">
        <v>16433</v>
      </c>
      <c r="AJ1150" s="277">
        <v>689.84</v>
      </c>
      <c r="AL1150" s="246" t="s">
        <v>59472</v>
      </c>
      <c r="AM1150" s="247">
        <v>25100</v>
      </c>
      <c r="AO1150" s="226" t="s">
        <v>15691</v>
      </c>
      <c r="AP1150" s="227">
        <v>4875</v>
      </c>
      <c r="AR1150" s="207" t="s">
        <v>15740</v>
      </c>
      <c r="AS1150" s="208">
        <v>3716.12</v>
      </c>
      <c r="AT1150" s="93"/>
      <c r="AU1150" s="199" t="s">
        <v>13477</v>
      </c>
      <c r="AV1150" s="200">
        <v>13685</v>
      </c>
      <c r="BB1150" s="284"/>
      <c r="BD1150" s="272" t="s">
        <v>38626</v>
      </c>
      <c r="BE1150" s="273">
        <v>355409.19</v>
      </c>
      <c r="BG1150" s="244" t="s">
        <v>37970</v>
      </c>
      <c r="BH1150" s="245">
        <v>3826.85</v>
      </c>
      <c r="BJ1150" s="230" t="s">
        <v>9641</v>
      </c>
      <c r="BK1150" s="231">
        <v>8364.92</v>
      </c>
      <c r="BM1150" s="209" t="s">
        <v>10891</v>
      </c>
      <c r="BN1150" s="210">
        <v>1700</v>
      </c>
    </row>
    <row r="1151" spans="9:66" x14ac:dyDescent="0.55000000000000004">
      <c r="I1151" s="282" t="s">
        <v>37634</v>
      </c>
      <c r="J1151" s="282"/>
      <c r="K1151" s="283">
        <v>44731.72</v>
      </c>
      <c r="M1151" s="242" t="s">
        <v>37271</v>
      </c>
      <c r="N1151" s="242"/>
      <c r="O1151" s="243">
        <v>239793.94</v>
      </c>
      <c r="Q1151" s="224" t="s">
        <v>4616</v>
      </c>
      <c r="R1151" s="224"/>
      <c r="S1151" s="225">
        <v>2880</v>
      </c>
      <c r="U1151" s="203" t="s">
        <v>1490</v>
      </c>
      <c r="V1151" s="203"/>
      <c r="W1151" s="204">
        <v>4119.99</v>
      </c>
      <c r="AF1151" t="s">
        <v>60246</v>
      </c>
      <c r="AG1151">
        <v>866.04</v>
      </c>
      <c r="AI1151" s="276" t="s">
        <v>16434</v>
      </c>
      <c r="AJ1151" s="277">
        <v>1638.29</v>
      </c>
      <c r="AL1151" s="246" t="s">
        <v>59473</v>
      </c>
      <c r="AM1151" s="247">
        <v>1920.21</v>
      </c>
      <c r="AO1151" s="226" t="s">
        <v>49631</v>
      </c>
      <c r="AP1151" s="227">
        <v>8400</v>
      </c>
      <c r="AR1151" s="207" t="s">
        <v>15741</v>
      </c>
      <c r="AS1151" s="208">
        <v>5839.79</v>
      </c>
      <c r="AT1151" s="93"/>
      <c r="AU1151" s="199" t="s">
        <v>32010</v>
      </c>
      <c r="AV1151" s="200">
        <v>11674</v>
      </c>
      <c r="BB1151" s="284"/>
      <c r="BD1151" s="272" t="s">
        <v>38632</v>
      </c>
      <c r="BE1151" s="273">
        <v>44731.72</v>
      </c>
      <c r="BG1151" s="244" t="s">
        <v>37975</v>
      </c>
      <c r="BH1151" s="245">
        <v>239793.94</v>
      </c>
      <c r="BJ1151" s="230" t="s">
        <v>11023</v>
      </c>
      <c r="BK1151" s="231">
        <v>2880</v>
      </c>
      <c r="BM1151" s="209" t="s">
        <v>9820</v>
      </c>
      <c r="BN1151" s="210">
        <v>169739.47</v>
      </c>
    </row>
    <row r="1152" spans="9:66" x14ac:dyDescent="0.55000000000000004">
      <c r="I1152" s="282" t="s">
        <v>37638</v>
      </c>
      <c r="J1152" s="282"/>
      <c r="K1152" s="283">
        <v>1464.24</v>
      </c>
      <c r="M1152" s="242" t="s">
        <v>37272</v>
      </c>
      <c r="N1152" s="242"/>
      <c r="O1152" s="243">
        <v>31795.21</v>
      </c>
      <c r="Q1152" s="224" t="s">
        <v>4617</v>
      </c>
      <c r="R1152" s="224"/>
      <c r="S1152" s="225">
        <v>9666</v>
      </c>
      <c r="U1152" s="203" t="s">
        <v>1491</v>
      </c>
      <c r="V1152" s="203"/>
      <c r="W1152" s="204">
        <v>46349.16</v>
      </c>
      <c r="AF1152" t="s">
        <v>61871</v>
      </c>
      <c r="AG1152">
        <v>519.32000000000005</v>
      </c>
      <c r="AI1152" s="276" t="s">
        <v>16435</v>
      </c>
      <c r="AJ1152" s="277">
        <v>1030.47</v>
      </c>
      <c r="AL1152" s="246" t="s">
        <v>51639</v>
      </c>
      <c r="AM1152" s="247">
        <v>1022.34</v>
      </c>
      <c r="AO1152" s="226" t="s">
        <v>51637</v>
      </c>
      <c r="AP1152" s="227">
        <v>30.6</v>
      </c>
      <c r="AR1152" s="207" t="s">
        <v>15742</v>
      </c>
      <c r="AS1152" s="208">
        <v>13496.56</v>
      </c>
      <c r="AT1152" s="93"/>
      <c r="AU1152" s="199" t="s">
        <v>13478</v>
      </c>
      <c r="AV1152" s="200">
        <v>6750</v>
      </c>
      <c r="BB1152" s="284"/>
      <c r="BD1152" s="272" t="s">
        <v>38649</v>
      </c>
      <c r="BE1152" s="273">
        <v>1464.24</v>
      </c>
      <c r="BG1152" s="244" t="s">
        <v>37980</v>
      </c>
      <c r="BH1152" s="245">
        <v>31795.21</v>
      </c>
      <c r="BJ1152" s="230" t="s">
        <v>11025</v>
      </c>
      <c r="BK1152" s="231">
        <v>9666</v>
      </c>
      <c r="BM1152" s="209" t="s">
        <v>6673</v>
      </c>
      <c r="BN1152" s="210">
        <v>49448</v>
      </c>
    </row>
    <row r="1153" spans="9:66" x14ac:dyDescent="0.55000000000000004">
      <c r="I1153" s="282" t="s">
        <v>37639</v>
      </c>
      <c r="J1153" s="282"/>
      <c r="K1153" s="283">
        <v>4078.37</v>
      </c>
      <c r="M1153" s="242" t="s">
        <v>37273</v>
      </c>
      <c r="N1153" s="242"/>
      <c r="O1153" s="243">
        <v>38981.699999999997</v>
      </c>
      <c r="Q1153" s="224" t="s">
        <v>3621</v>
      </c>
      <c r="R1153" s="224"/>
      <c r="S1153" s="225">
        <v>77993.55</v>
      </c>
      <c r="U1153" s="203" t="s">
        <v>1492</v>
      </c>
      <c r="V1153" s="203"/>
      <c r="W1153" s="204">
        <v>3165</v>
      </c>
      <c r="AF1153" t="s">
        <v>71292</v>
      </c>
      <c r="AG1153">
        <v>-9.7799999999999994</v>
      </c>
      <c r="AI1153" s="276" t="s">
        <v>57268</v>
      </c>
      <c r="AJ1153" s="277">
        <v>1436.92</v>
      </c>
      <c r="AL1153" s="246" t="s">
        <v>49632</v>
      </c>
      <c r="AM1153" s="247">
        <v>3626.66</v>
      </c>
      <c r="AO1153" s="226" t="s">
        <v>51638</v>
      </c>
      <c r="AP1153" s="227">
        <v>12</v>
      </c>
      <c r="AR1153" s="207" t="s">
        <v>15743</v>
      </c>
      <c r="AS1153" s="208">
        <v>140.87</v>
      </c>
      <c r="AT1153" s="93"/>
      <c r="AU1153" s="199" t="s">
        <v>13479</v>
      </c>
      <c r="AV1153" s="200">
        <v>8749.98</v>
      </c>
      <c r="BD1153" s="272" t="s">
        <v>38653</v>
      </c>
      <c r="BE1153" s="273">
        <v>4078.37</v>
      </c>
      <c r="BG1153" s="244" t="s">
        <v>37985</v>
      </c>
      <c r="BH1153" s="245">
        <v>38981.699999999997</v>
      </c>
      <c r="BJ1153" s="230" t="s">
        <v>9642</v>
      </c>
      <c r="BK1153" s="231">
        <v>77993.55</v>
      </c>
      <c r="BM1153" s="209" t="s">
        <v>6911</v>
      </c>
      <c r="BN1153" s="210">
        <v>2181</v>
      </c>
    </row>
    <row r="1154" spans="9:66" x14ac:dyDescent="0.55000000000000004">
      <c r="I1154" s="282" t="s">
        <v>37641</v>
      </c>
      <c r="J1154" s="282"/>
      <c r="K1154" s="283">
        <v>26.08</v>
      </c>
      <c r="M1154" s="242" t="s">
        <v>37274</v>
      </c>
      <c r="N1154" s="242"/>
      <c r="O1154" s="243">
        <v>94939.11</v>
      </c>
      <c r="Q1154" s="224" t="s">
        <v>5245</v>
      </c>
      <c r="R1154" s="224"/>
      <c r="S1154" s="225">
        <v>91927.44</v>
      </c>
      <c r="U1154" s="203" t="s">
        <v>1493</v>
      </c>
      <c r="V1154" s="203"/>
      <c r="W1154" s="204">
        <v>17853</v>
      </c>
      <c r="AF1154" t="s">
        <v>67135</v>
      </c>
      <c r="AG1154" s="284">
        <v>52221.120000000003</v>
      </c>
      <c r="AI1154" s="276" t="s">
        <v>16436</v>
      </c>
      <c r="AJ1154" s="277">
        <v>9.9499999999999993</v>
      </c>
      <c r="AL1154" s="246" t="s">
        <v>55824</v>
      </c>
      <c r="AM1154" s="247">
        <v>260.61</v>
      </c>
      <c r="AO1154" s="226" t="s">
        <v>46668</v>
      </c>
      <c r="AP1154" s="227">
        <v>78420.990000000005</v>
      </c>
      <c r="AR1154" s="207" t="s">
        <v>15744</v>
      </c>
      <c r="AS1154" s="208">
        <v>358</v>
      </c>
      <c r="AT1154" s="93"/>
      <c r="AU1154" s="199" t="s">
        <v>13480</v>
      </c>
      <c r="AV1154" s="200">
        <v>593.02</v>
      </c>
      <c r="BB1154" s="284"/>
      <c r="BD1154" s="272" t="s">
        <v>38660</v>
      </c>
      <c r="BE1154" s="273">
        <v>26.08</v>
      </c>
      <c r="BG1154" s="244" t="s">
        <v>37990</v>
      </c>
      <c r="BH1154" s="245">
        <v>94939.11</v>
      </c>
      <c r="BJ1154" s="230" t="s">
        <v>11026</v>
      </c>
      <c r="BK1154" s="231">
        <v>91927.44</v>
      </c>
      <c r="BM1154" s="209" t="s">
        <v>7090</v>
      </c>
      <c r="BN1154" s="210">
        <v>657</v>
      </c>
    </row>
    <row r="1155" spans="9:66" x14ac:dyDescent="0.55000000000000004">
      <c r="I1155" s="282" t="s">
        <v>37643</v>
      </c>
      <c r="J1155" s="282"/>
      <c r="K1155" s="283">
        <v>535.1</v>
      </c>
      <c r="M1155" s="242" t="s">
        <v>37275</v>
      </c>
      <c r="N1155" s="242"/>
      <c r="O1155" s="243">
        <v>34601.050000000003</v>
      </c>
      <c r="Q1155" s="224" t="s">
        <v>4618</v>
      </c>
      <c r="R1155" s="224"/>
      <c r="S1155" s="225">
        <v>22552</v>
      </c>
      <c r="U1155" s="203" t="s">
        <v>1494</v>
      </c>
      <c r="V1155" s="203"/>
      <c r="W1155" s="204">
        <v>6904.61</v>
      </c>
      <c r="AF1155" t="s">
        <v>67136</v>
      </c>
      <c r="AG1155" s="284">
        <v>29993.61</v>
      </c>
      <c r="AI1155" s="276" t="s">
        <v>54869</v>
      </c>
      <c r="AJ1155" s="277">
        <v>19817.099999999999</v>
      </c>
      <c r="AL1155" s="246" t="s">
        <v>57246</v>
      </c>
      <c r="AM1155" s="247">
        <v>73.7</v>
      </c>
      <c r="AO1155" s="226" t="s">
        <v>46669</v>
      </c>
      <c r="AP1155" s="227">
        <v>78055.66</v>
      </c>
      <c r="AR1155" s="207" t="s">
        <v>15745</v>
      </c>
      <c r="AS1155" s="208">
        <v>415457.28000000003</v>
      </c>
      <c r="AT1155" s="93"/>
      <c r="AU1155" s="199" t="s">
        <v>13481</v>
      </c>
      <c r="AV1155" s="200">
        <v>13685</v>
      </c>
      <c r="BB1155" s="284"/>
      <c r="BD1155" s="272" t="s">
        <v>38667</v>
      </c>
      <c r="BE1155" s="273">
        <v>535.1</v>
      </c>
      <c r="BG1155" s="244" t="s">
        <v>37998</v>
      </c>
      <c r="BH1155" s="245">
        <v>34601.050000000003</v>
      </c>
      <c r="BJ1155" s="230" t="s">
        <v>11027</v>
      </c>
      <c r="BK1155" s="231">
        <v>22552</v>
      </c>
      <c r="BM1155" s="209" t="s">
        <v>7340</v>
      </c>
      <c r="BN1155" s="210">
        <v>6603</v>
      </c>
    </row>
    <row r="1156" spans="9:66" x14ac:dyDescent="0.55000000000000004">
      <c r="I1156" s="282" t="s">
        <v>37644</v>
      </c>
      <c r="J1156" s="282"/>
      <c r="K1156" s="283">
        <v>959688.69</v>
      </c>
      <c r="M1156" s="242" t="s">
        <v>37276</v>
      </c>
      <c r="N1156" s="242"/>
      <c r="O1156" s="243">
        <v>14662.75</v>
      </c>
      <c r="Q1156" s="224" t="s">
        <v>4619</v>
      </c>
      <c r="R1156" s="224"/>
      <c r="S1156" s="225">
        <v>23196</v>
      </c>
      <c r="U1156" s="203" t="s">
        <v>1495</v>
      </c>
      <c r="V1156" s="203"/>
      <c r="W1156" s="204">
        <v>287</v>
      </c>
      <c r="AF1156" t="s">
        <v>67137</v>
      </c>
      <c r="AG1156" s="284">
        <v>89667.55</v>
      </c>
      <c r="AI1156" s="276" t="s">
        <v>54872</v>
      </c>
      <c r="AJ1156" s="277">
        <v>1433.37</v>
      </c>
      <c r="AL1156" s="246" t="s">
        <v>57247</v>
      </c>
      <c r="AM1156" s="247">
        <v>18.03</v>
      </c>
      <c r="AO1156" s="226" t="s">
        <v>44403</v>
      </c>
      <c r="AP1156" s="227">
        <v>25599.45</v>
      </c>
      <c r="AR1156" s="207" t="s">
        <v>15746</v>
      </c>
      <c r="AS1156" s="208">
        <v>114701.63</v>
      </c>
      <c r="AT1156" s="93"/>
      <c r="AU1156" s="199" t="s">
        <v>19664</v>
      </c>
      <c r="AV1156" s="200">
        <v>11674</v>
      </c>
      <c r="BB1156" s="284"/>
      <c r="BD1156" s="272" t="s">
        <v>38672</v>
      </c>
      <c r="BE1156" s="273">
        <v>959688.69</v>
      </c>
      <c r="BG1156" s="244" t="s">
        <v>38005</v>
      </c>
      <c r="BH1156" s="245">
        <v>14662.75</v>
      </c>
      <c r="BJ1156" s="230" t="s">
        <v>11028</v>
      </c>
      <c r="BK1156" s="231">
        <v>23196</v>
      </c>
      <c r="BM1156" s="209" t="s">
        <v>7751</v>
      </c>
      <c r="BN1156" s="210">
        <v>1095</v>
      </c>
    </row>
    <row r="1157" spans="9:66" x14ac:dyDescent="0.55000000000000004">
      <c r="I1157" s="282" t="s">
        <v>37646</v>
      </c>
      <c r="J1157" s="282"/>
      <c r="K1157" s="283">
        <v>1545.79</v>
      </c>
      <c r="M1157" s="242" t="s">
        <v>37277</v>
      </c>
      <c r="N1157" s="242"/>
      <c r="O1157" s="243">
        <v>3185.65</v>
      </c>
      <c r="Q1157" s="224" t="s">
        <v>4620</v>
      </c>
      <c r="R1157" s="224"/>
      <c r="S1157" s="225">
        <v>10324</v>
      </c>
      <c r="U1157" s="203" t="s">
        <v>1496</v>
      </c>
      <c r="V1157" s="203"/>
      <c r="W1157" s="204">
        <v>45410</v>
      </c>
      <c r="AF1157" t="s">
        <v>67138</v>
      </c>
      <c r="AG1157" s="284">
        <v>2007.59</v>
      </c>
      <c r="AI1157" s="276" t="s">
        <v>54873</v>
      </c>
      <c r="AJ1157" s="277">
        <v>4710.6099999999997</v>
      </c>
      <c r="AL1157" s="246" t="s">
        <v>44408</v>
      </c>
      <c r="AM1157" s="247">
        <v>127.57</v>
      </c>
      <c r="AO1157" s="226" t="s">
        <v>36016</v>
      </c>
      <c r="AP1157" s="227">
        <v>76183.240000000005</v>
      </c>
      <c r="AR1157" s="207" t="s">
        <v>15747</v>
      </c>
      <c r="AS1157" s="208">
        <v>370893</v>
      </c>
      <c r="AT1157" s="93"/>
      <c r="AU1157" s="199" t="s">
        <v>32011</v>
      </c>
      <c r="AV1157" s="200">
        <v>23331</v>
      </c>
      <c r="BB1157" s="284"/>
      <c r="BD1157" s="272" t="s">
        <v>38676</v>
      </c>
      <c r="BE1157" s="273">
        <v>1545.79</v>
      </c>
      <c r="BG1157" s="244" t="s">
        <v>38010</v>
      </c>
      <c r="BH1157" s="245">
        <v>3185.65</v>
      </c>
      <c r="BJ1157" s="230" t="s">
        <v>11029</v>
      </c>
      <c r="BK1157" s="231">
        <v>10324</v>
      </c>
      <c r="BM1157" s="209" t="s">
        <v>8043</v>
      </c>
      <c r="BN1157" s="210">
        <v>1294</v>
      </c>
    </row>
    <row r="1158" spans="9:66" x14ac:dyDescent="0.55000000000000004">
      <c r="I1158" s="282" t="s">
        <v>65550</v>
      </c>
      <c r="J1158" s="282"/>
      <c r="K1158" s="283">
        <v>40154</v>
      </c>
      <c r="M1158" s="242" t="s">
        <v>37278</v>
      </c>
      <c r="N1158" s="242"/>
      <c r="O1158" s="243">
        <v>130982.79</v>
      </c>
      <c r="Q1158" s="224" t="s">
        <v>4621</v>
      </c>
      <c r="R1158" s="224"/>
      <c r="S1158" s="225">
        <v>8704.0400000000009</v>
      </c>
      <c r="U1158" s="203" t="s">
        <v>1497</v>
      </c>
      <c r="V1158" s="203"/>
      <c r="W1158" s="204">
        <v>43618.559999999998</v>
      </c>
      <c r="AF1158" t="s">
        <v>70412</v>
      </c>
      <c r="AG1158" s="284">
        <v>7292.18</v>
      </c>
      <c r="AI1158" s="276" t="s">
        <v>64016</v>
      </c>
      <c r="AJ1158" s="277">
        <v>2965.36</v>
      </c>
      <c r="AL1158" s="246" t="s">
        <v>61784</v>
      </c>
      <c r="AM1158" s="247">
        <v>3079</v>
      </c>
      <c r="AO1158" s="226" t="s">
        <v>15692</v>
      </c>
      <c r="AP1158" s="227">
        <v>86467.5</v>
      </c>
      <c r="AR1158" s="207" t="s">
        <v>15748</v>
      </c>
      <c r="AS1158" s="208">
        <v>45754</v>
      </c>
      <c r="AT1158" s="93"/>
      <c r="AU1158" s="199" t="s">
        <v>32012</v>
      </c>
      <c r="AV1158" s="200">
        <v>23331</v>
      </c>
      <c r="BB1158" s="284"/>
      <c r="BD1158" s="272" t="s">
        <v>38680</v>
      </c>
      <c r="BE1158" s="273">
        <v>40154</v>
      </c>
      <c r="BG1158" s="244" t="s">
        <v>38015</v>
      </c>
      <c r="BH1158" s="245">
        <v>130982.79</v>
      </c>
      <c r="BJ1158" s="230" t="s">
        <v>11030</v>
      </c>
      <c r="BK1158" s="231">
        <v>8704.0400000000009</v>
      </c>
      <c r="BM1158" s="209" t="s">
        <v>8932</v>
      </c>
      <c r="BN1158" s="210">
        <v>10143</v>
      </c>
    </row>
    <row r="1159" spans="9:66" x14ac:dyDescent="0.55000000000000004">
      <c r="I1159" s="282" t="s">
        <v>37647</v>
      </c>
      <c r="J1159" s="282"/>
      <c r="K1159" s="283">
        <v>303</v>
      </c>
      <c r="M1159" s="242" t="s">
        <v>37279</v>
      </c>
      <c r="N1159" s="242"/>
      <c r="O1159" s="243">
        <v>60031.19</v>
      </c>
      <c r="Q1159" s="224" t="s">
        <v>4528</v>
      </c>
      <c r="R1159" s="224"/>
      <c r="S1159" s="225">
        <v>216211</v>
      </c>
      <c r="U1159" s="203" t="s">
        <v>1498</v>
      </c>
      <c r="V1159" s="203"/>
      <c r="W1159" s="204">
        <v>161801.72</v>
      </c>
      <c r="AF1159" t="s">
        <v>34675</v>
      </c>
      <c r="AG1159" s="284">
        <v>44716</v>
      </c>
      <c r="AI1159" s="276" t="s">
        <v>49678</v>
      </c>
      <c r="AJ1159" s="277">
        <v>389.76</v>
      </c>
      <c r="AL1159" s="246" t="s">
        <v>48684</v>
      </c>
      <c r="AM1159" s="247">
        <v>156201.35</v>
      </c>
      <c r="AO1159" s="226" t="s">
        <v>38863</v>
      </c>
      <c r="AP1159" s="227">
        <v>17729</v>
      </c>
      <c r="AR1159" s="207" t="s">
        <v>15749</v>
      </c>
      <c r="AS1159" s="208">
        <v>3200</v>
      </c>
      <c r="AT1159" s="93"/>
      <c r="AU1159" s="199" t="s">
        <v>32013</v>
      </c>
      <c r="AV1159" s="200">
        <v>12938.21</v>
      </c>
      <c r="BB1159" s="284"/>
      <c r="BD1159" s="272" t="s">
        <v>38681</v>
      </c>
      <c r="BE1159" s="273">
        <v>303</v>
      </c>
      <c r="BG1159" s="244" t="s">
        <v>38022</v>
      </c>
      <c r="BH1159" s="245">
        <v>60031.19</v>
      </c>
      <c r="BJ1159" s="230" t="s">
        <v>11031</v>
      </c>
      <c r="BK1159" s="231">
        <v>216211</v>
      </c>
      <c r="BM1159" s="209" t="s">
        <v>9166</v>
      </c>
      <c r="BN1159" s="210">
        <v>700</v>
      </c>
    </row>
    <row r="1160" spans="9:66" x14ac:dyDescent="0.55000000000000004">
      <c r="I1160" s="282" t="s">
        <v>37649</v>
      </c>
      <c r="J1160" s="282"/>
      <c r="K1160" s="283">
        <v>58827.17</v>
      </c>
      <c r="M1160" s="242" t="s">
        <v>37280</v>
      </c>
      <c r="N1160" s="242"/>
      <c r="O1160" s="243">
        <v>-202.08</v>
      </c>
      <c r="Q1160" s="224" t="s">
        <v>4529</v>
      </c>
      <c r="R1160" s="224"/>
      <c r="S1160" s="225">
        <v>6800</v>
      </c>
      <c r="U1160" s="203" t="s">
        <v>1499</v>
      </c>
      <c r="V1160" s="203"/>
      <c r="W1160" s="204">
        <v>2933</v>
      </c>
      <c r="AF1160" t="s">
        <v>70413</v>
      </c>
      <c r="AG1160">
        <v>237.08</v>
      </c>
      <c r="AI1160" s="276" t="s">
        <v>54879</v>
      </c>
      <c r="AJ1160" s="277">
        <v>69215.679999999993</v>
      </c>
      <c r="AL1160" s="246" t="s">
        <v>49634</v>
      </c>
      <c r="AM1160" s="247">
        <v>5914.08</v>
      </c>
      <c r="AO1160" s="226" t="s">
        <v>34555</v>
      </c>
      <c r="AP1160" s="227">
        <v>222954.8</v>
      </c>
      <c r="AR1160" s="207" t="s">
        <v>15750</v>
      </c>
      <c r="AS1160" s="208">
        <v>28386.240000000002</v>
      </c>
      <c r="AT1160" s="93"/>
      <c r="AU1160" s="199" t="s">
        <v>32014</v>
      </c>
      <c r="AV1160" s="200">
        <v>3302.09</v>
      </c>
      <c r="BB1160" s="284"/>
      <c r="BD1160" s="272" t="s">
        <v>38688</v>
      </c>
      <c r="BE1160" s="273">
        <v>58827.17</v>
      </c>
      <c r="BG1160" s="244" t="s">
        <v>38027</v>
      </c>
      <c r="BH1160" s="245">
        <v>-202.08</v>
      </c>
      <c r="BJ1160" s="230" t="s">
        <v>11032</v>
      </c>
      <c r="BK1160" s="231">
        <v>6800</v>
      </c>
      <c r="BM1160" s="209" t="s">
        <v>10523</v>
      </c>
      <c r="BN1160" s="210">
        <v>33284</v>
      </c>
    </row>
    <row r="1161" spans="9:66" x14ac:dyDescent="0.55000000000000004">
      <c r="I1161" s="282" t="s">
        <v>37651</v>
      </c>
      <c r="J1161" s="282"/>
      <c r="K1161" s="283">
        <v>24316</v>
      </c>
      <c r="M1161" s="242" t="s">
        <v>37281</v>
      </c>
      <c r="N1161" s="242"/>
      <c r="O1161" s="243">
        <v>165953.47</v>
      </c>
      <c r="Q1161" s="224" t="s">
        <v>4530</v>
      </c>
      <c r="R1161" s="224"/>
      <c r="S1161" s="225">
        <v>221481</v>
      </c>
      <c r="U1161" s="203" t="s">
        <v>1500</v>
      </c>
      <c r="V1161" s="203"/>
      <c r="W1161" s="204">
        <v>4946</v>
      </c>
      <c r="AF1161" t="s">
        <v>67139</v>
      </c>
      <c r="AG1161" s="284">
        <v>23176.55</v>
      </c>
      <c r="AI1161" s="276" t="s">
        <v>48705</v>
      </c>
      <c r="AJ1161" s="277">
        <v>86884.3</v>
      </c>
      <c r="AL1161" s="246" t="s">
        <v>51641</v>
      </c>
      <c r="AM1161" s="247">
        <v>452.31</v>
      </c>
      <c r="AO1161" s="226" t="s">
        <v>46670</v>
      </c>
      <c r="AP1161" s="227">
        <v>855.03</v>
      </c>
      <c r="AR1161" s="207" t="s">
        <v>15751</v>
      </c>
      <c r="AS1161" s="208">
        <v>518236.31</v>
      </c>
      <c r="AT1161" s="93"/>
      <c r="AU1161" s="199" t="s">
        <v>32015</v>
      </c>
      <c r="AV1161" s="200">
        <v>599.70000000000005</v>
      </c>
      <c r="BB1161" s="284"/>
      <c r="BD1161" s="272" t="s">
        <v>38695</v>
      </c>
      <c r="BE1161" s="273">
        <v>24316</v>
      </c>
      <c r="BG1161" s="244" t="s">
        <v>38035</v>
      </c>
      <c r="BH1161" s="245">
        <v>165953.47</v>
      </c>
      <c r="BJ1161" s="230" t="s">
        <v>11033</v>
      </c>
      <c r="BK1161" s="231">
        <v>221481</v>
      </c>
      <c r="BM1161" s="209" t="s">
        <v>9821</v>
      </c>
      <c r="BN1161" s="210">
        <v>105405</v>
      </c>
    </row>
    <row r="1162" spans="9:66" x14ac:dyDescent="0.55000000000000004">
      <c r="I1162" s="282" t="s">
        <v>37652</v>
      </c>
      <c r="J1162" s="282"/>
      <c r="K1162" s="283">
        <v>230180.45</v>
      </c>
      <c r="M1162" s="242" t="s">
        <v>37282</v>
      </c>
      <c r="N1162" s="242"/>
      <c r="O1162" s="243">
        <v>645432.06999999995</v>
      </c>
      <c r="Q1162" s="224" t="s">
        <v>4622</v>
      </c>
      <c r="R1162" s="224"/>
      <c r="S1162" s="225">
        <v>9666</v>
      </c>
      <c r="U1162" s="203" t="s">
        <v>1501</v>
      </c>
      <c r="V1162" s="203"/>
      <c r="W1162" s="204">
        <v>1101</v>
      </c>
      <c r="AF1162" t="s">
        <v>67140</v>
      </c>
      <c r="AG1162" s="284">
        <v>4240.21</v>
      </c>
      <c r="AI1162" s="276" t="s">
        <v>49679</v>
      </c>
      <c r="AJ1162" s="277">
        <v>68222</v>
      </c>
      <c r="AL1162" s="246" t="s">
        <v>63026</v>
      </c>
      <c r="AM1162" s="247">
        <v>279.99</v>
      </c>
      <c r="AO1162" s="226" t="s">
        <v>44404</v>
      </c>
      <c r="AP1162" s="227">
        <v>31300</v>
      </c>
      <c r="AR1162" s="207" t="s">
        <v>15752</v>
      </c>
      <c r="AS1162" s="208">
        <v>176963.03</v>
      </c>
      <c r="AT1162" s="93"/>
      <c r="AU1162" s="199" t="s">
        <v>19712</v>
      </c>
      <c r="AV1162" s="200">
        <v>12938.21</v>
      </c>
      <c r="BB1162" s="284"/>
      <c r="BD1162" s="272" t="s">
        <v>38700</v>
      </c>
      <c r="BE1162" s="273">
        <v>230180.45</v>
      </c>
      <c r="BG1162" s="244" t="s">
        <v>38040</v>
      </c>
      <c r="BH1162" s="245">
        <v>645432.06999999995</v>
      </c>
      <c r="BJ1162" s="230" t="s">
        <v>11034</v>
      </c>
      <c r="BK1162" s="231">
        <v>9666</v>
      </c>
      <c r="BM1162" s="209" t="s">
        <v>6674</v>
      </c>
      <c r="BN1162" s="210">
        <v>54374.43</v>
      </c>
    </row>
    <row r="1163" spans="9:66" x14ac:dyDescent="0.55000000000000004">
      <c r="I1163" s="282" t="s">
        <v>37657</v>
      </c>
      <c r="J1163" s="282"/>
      <c r="K1163" s="283">
        <v>11025.45</v>
      </c>
      <c r="M1163" s="242" t="s">
        <v>37283</v>
      </c>
      <c r="N1163" s="242"/>
      <c r="O1163" s="243">
        <v>4559.5200000000004</v>
      </c>
      <c r="Q1163" s="224" t="s">
        <v>4531</v>
      </c>
      <c r="R1163" s="224"/>
      <c r="S1163" s="225">
        <v>80313.52</v>
      </c>
      <c r="U1163" s="203" t="s">
        <v>1502</v>
      </c>
      <c r="V1163" s="203"/>
      <c r="W1163" s="204">
        <v>111955.15</v>
      </c>
      <c r="AF1163" t="s">
        <v>67141</v>
      </c>
      <c r="AG1163" s="284">
        <v>32286</v>
      </c>
      <c r="AI1163" s="276" t="s">
        <v>61299</v>
      </c>
      <c r="AJ1163" s="277">
        <v>112134.24</v>
      </c>
      <c r="AL1163" s="246" t="s">
        <v>59474</v>
      </c>
      <c r="AM1163" s="247">
        <v>10424.41</v>
      </c>
      <c r="AO1163" s="226" t="s">
        <v>44405</v>
      </c>
      <c r="AP1163" s="227">
        <v>1010</v>
      </c>
      <c r="AR1163" s="207" t="s">
        <v>15753</v>
      </c>
      <c r="AS1163" s="208">
        <v>8.64</v>
      </c>
      <c r="AT1163" s="93"/>
      <c r="AU1163" s="199" t="s">
        <v>19714</v>
      </c>
      <c r="AV1163" s="200">
        <v>3302.09</v>
      </c>
      <c r="BB1163" s="284"/>
      <c r="BD1163" s="272" t="s">
        <v>38706</v>
      </c>
      <c r="BE1163" s="273">
        <v>11025.45</v>
      </c>
      <c r="BG1163" s="244" t="s">
        <v>38044</v>
      </c>
      <c r="BH1163" s="245">
        <v>4559.5200000000004</v>
      </c>
      <c r="BJ1163" s="230" t="s">
        <v>11035</v>
      </c>
      <c r="BK1163" s="231">
        <v>80313.52</v>
      </c>
      <c r="BM1163" s="209" t="s">
        <v>6912</v>
      </c>
      <c r="BN1163" s="210">
        <v>8585</v>
      </c>
    </row>
    <row r="1164" spans="9:66" x14ac:dyDescent="0.55000000000000004">
      <c r="I1164" s="282" t="s">
        <v>37666</v>
      </c>
      <c r="J1164" s="282"/>
      <c r="K1164" s="283">
        <v>4990.88</v>
      </c>
      <c r="M1164" s="242" t="s">
        <v>37284</v>
      </c>
      <c r="N1164" s="242"/>
      <c r="O1164" s="243">
        <v>19452.439999999999</v>
      </c>
      <c r="Q1164" s="224" t="s">
        <v>4532</v>
      </c>
      <c r="R1164" s="224"/>
      <c r="S1164" s="225">
        <v>275248.57</v>
      </c>
      <c r="U1164" s="203" t="s">
        <v>1503</v>
      </c>
      <c r="V1164" s="203"/>
      <c r="W1164" s="204">
        <v>9249.52</v>
      </c>
      <c r="AF1164" t="s">
        <v>71293</v>
      </c>
      <c r="AG1164" s="284">
        <v>8250</v>
      </c>
      <c r="AI1164" s="276" t="s">
        <v>54880</v>
      </c>
      <c r="AJ1164" s="277">
        <v>1825</v>
      </c>
      <c r="AL1164" s="246" t="s">
        <v>59475</v>
      </c>
      <c r="AM1164" s="247">
        <v>818.59</v>
      </c>
      <c r="AO1164" s="226" t="s">
        <v>44406</v>
      </c>
      <c r="AP1164" s="227">
        <v>70500</v>
      </c>
      <c r="AR1164" s="207" t="s">
        <v>15754</v>
      </c>
      <c r="AS1164" s="208">
        <v>12594.89</v>
      </c>
      <c r="AT1164" s="93"/>
      <c r="AU1164" s="199" t="s">
        <v>19715</v>
      </c>
      <c r="AV1164" s="200">
        <v>599.70000000000005</v>
      </c>
      <c r="BB1164" s="284"/>
      <c r="BD1164" s="272" t="s">
        <v>38718</v>
      </c>
      <c r="BE1164" s="273">
        <v>4990.88</v>
      </c>
      <c r="BG1164" s="244" t="s">
        <v>38048</v>
      </c>
      <c r="BH1164" s="245">
        <v>19452.439999999999</v>
      </c>
      <c r="BJ1164" s="230" t="s">
        <v>11036</v>
      </c>
      <c r="BK1164" s="231">
        <v>275248.57</v>
      </c>
      <c r="BM1164" s="209" t="s">
        <v>7091</v>
      </c>
      <c r="BN1164" s="210">
        <v>622</v>
      </c>
    </row>
    <row r="1165" spans="9:66" x14ac:dyDescent="0.55000000000000004">
      <c r="I1165" s="282" t="s">
        <v>37668</v>
      </c>
      <c r="J1165" s="282"/>
      <c r="K1165" s="283">
        <v>-8126.82</v>
      </c>
      <c r="M1165" s="242" t="s">
        <v>37285</v>
      </c>
      <c r="N1165" s="242"/>
      <c r="O1165" s="243">
        <v>281195.8</v>
      </c>
      <c r="Q1165" s="224" t="s">
        <v>4533</v>
      </c>
      <c r="R1165" s="224"/>
      <c r="S1165" s="225">
        <v>69495</v>
      </c>
      <c r="U1165" s="203" t="s">
        <v>1504</v>
      </c>
      <c r="V1165" s="203"/>
      <c r="W1165" s="204">
        <v>7489.57</v>
      </c>
      <c r="AF1165" t="s">
        <v>71294</v>
      </c>
      <c r="AG1165">
        <v>190.7</v>
      </c>
      <c r="AI1165" s="276" t="s">
        <v>49681</v>
      </c>
      <c r="AJ1165" s="277">
        <v>35262</v>
      </c>
      <c r="AL1165" s="246" t="s">
        <v>62439</v>
      </c>
      <c r="AM1165" s="247">
        <v>88532</v>
      </c>
      <c r="AO1165" s="226" t="s">
        <v>44407</v>
      </c>
      <c r="AP1165" s="227">
        <v>5393.28</v>
      </c>
      <c r="AR1165" s="207" t="s">
        <v>15755</v>
      </c>
      <c r="AS1165" s="208">
        <v>29159</v>
      </c>
      <c r="AT1165" s="93"/>
      <c r="AU1165" s="199" t="s">
        <v>32016</v>
      </c>
      <c r="AV1165" s="200">
        <v>5000</v>
      </c>
      <c r="BD1165" s="272" t="s">
        <v>38725</v>
      </c>
      <c r="BE1165" s="273">
        <v>-8126.82</v>
      </c>
      <c r="BG1165" s="244" t="s">
        <v>38059</v>
      </c>
      <c r="BH1165" s="245">
        <v>281195.8</v>
      </c>
      <c r="BJ1165" s="230" t="s">
        <v>11037</v>
      </c>
      <c r="BK1165" s="231">
        <v>69495</v>
      </c>
      <c r="BM1165" s="209" t="s">
        <v>7341</v>
      </c>
      <c r="BN1165" s="210">
        <v>3658</v>
      </c>
    </row>
    <row r="1166" spans="9:66" x14ac:dyDescent="0.55000000000000004">
      <c r="I1166" s="282" t="s">
        <v>65552</v>
      </c>
      <c r="J1166" s="282"/>
      <c r="K1166" s="283">
        <v>33439.089999999997</v>
      </c>
      <c r="M1166" s="242" t="s">
        <v>37286</v>
      </c>
      <c r="N1166" s="242"/>
      <c r="O1166" s="243">
        <v>32967.339999999997</v>
      </c>
      <c r="Q1166" s="224" t="s">
        <v>3622</v>
      </c>
      <c r="R1166" s="224"/>
      <c r="S1166" s="225">
        <v>62940</v>
      </c>
      <c r="U1166" s="203" t="s">
        <v>1505</v>
      </c>
      <c r="V1166" s="203"/>
      <c r="W1166" s="204">
        <v>689</v>
      </c>
      <c r="AF1166" t="s">
        <v>67143</v>
      </c>
      <c r="AG1166" s="284">
        <v>63106.39</v>
      </c>
      <c r="AI1166" s="276" t="s">
        <v>44471</v>
      </c>
      <c r="AJ1166" s="277">
        <v>227737</v>
      </c>
      <c r="AL1166" s="246" t="s">
        <v>63557</v>
      </c>
      <c r="AM1166" s="247">
        <v>9808.73</v>
      </c>
      <c r="AO1166" s="226" t="s">
        <v>15718</v>
      </c>
      <c r="AP1166" s="227">
        <v>201.6</v>
      </c>
      <c r="AR1166" s="207" t="s">
        <v>15756</v>
      </c>
      <c r="AS1166" s="208">
        <v>90588.44</v>
      </c>
      <c r="AT1166" s="93"/>
      <c r="AU1166" s="199" t="s">
        <v>32017</v>
      </c>
      <c r="AV1166" s="200">
        <v>275</v>
      </c>
      <c r="BB1166" s="284"/>
      <c r="BD1166" s="272" t="s">
        <v>38730</v>
      </c>
      <c r="BE1166" s="273">
        <v>33439.089999999997</v>
      </c>
      <c r="BG1166" s="244" t="s">
        <v>38064</v>
      </c>
      <c r="BH1166" s="245">
        <v>32967.339999999997</v>
      </c>
      <c r="BJ1166" s="230" t="s">
        <v>9643</v>
      </c>
      <c r="BK1166" s="231">
        <v>62940</v>
      </c>
      <c r="BM1166" s="209" t="s">
        <v>7752</v>
      </c>
      <c r="BN1166" s="210">
        <v>15709</v>
      </c>
    </row>
    <row r="1167" spans="9:66" x14ac:dyDescent="0.55000000000000004">
      <c r="I1167" s="282" t="s">
        <v>37675</v>
      </c>
      <c r="J1167" s="282"/>
      <c r="K1167" s="283">
        <v>4324.71</v>
      </c>
      <c r="M1167" s="242" t="s">
        <v>37287</v>
      </c>
      <c r="N1167" s="242"/>
      <c r="O1167" s="243">
        <v>14869.75</v>
      </c>
      <c r="Q1167" s="224" t="s">
        <v>4534</v>
      </c>
      <c r="R1167" s="224"/>
      <c r="S1167" s="225">
        <v>238813</v>
      </c>
      <c r="U1167" s="203" t="s">
        <v>1506</v>
      </c>
      <c r="V1167" s="203"/>
      <c r="W1167" s="204">
        <v>19747</v>
      </c>
      <c r="AF1167" t="s">
        <v>40157</v>
      </c>
      <c r="AG1167" s="284">
        <v>3300</v>
      </c>
      <c r="AI1167" s="276" t="s">
        <v>36069</v>
      </c>
      <c r="AJ1167" s="277">
        <v>1992436</v>
      </c>
      <c r="AL1167" s="246" t="s">
        <v>62440</v>
      </c>
      <c r="AM1167" s="247">
        <v>126554.25</v>
      </c>
      <c r="AO1167" s="226" t="s">
        <v>51639</v>
      </c>
      <c r="AP1167" s="227">
        <v>503.66</v>
      </c>
      <c r="AR1167" s="207" t="s">
        <v>15757</v>
      </c>
      <c r="AS1167" s="208">
        <v>30.59</v>
      </c>
      <c r="AT1167" s="93"/>
      <c r="AU1167" s="199" t="s">
        <v>32018</v>
      </c>
      <c r="AV1167" s="200">
        <v>472.32</v>
      </c>
      <c r="BB1167" s="284"/>
      <c r="BD1167" s="272" t="s">
        <v>38739</v>
      </c>
      <c r="BE1167" s="273">
        <v>4324.71</v>
      </c>
      <c r="BG1167" s="244" t="s">
        <v>38068</v>
      </c>
      <c r="BH1167" s="245">
        <v>14869.75</v>
      </c>
      <c r="BJ1167" s="230" t="s">
        <v>11038</v>
      </c>
      <c r="BK1167" s="231">
        <v>238813</v>
      </c>
      <c r="BM1167" s="209" t="s">
        <v>8197</v>
      </c>
      <c r="BN1167" s="210">
        <v>12337</v>
      </c>
    </row>
    <row r="1168" spans="9:66" x14ac:dyDescent="0.55000000000000004">
      <c r="I1168" s="282" t="s">
        <v>37677</v>
      </c>
      <c r="J1168" s="282"/>
      <c r="K1168" s="283">
        <v>26285.73</v>
      </c>
      <c r="M1168" s="242" t="s">
        <v>37288</v>
      </c>
      <c r="N1168" s="242"/>
      <c r="O1168" s="243">
        <v>43304.34</v>
      </c>
      <c r="Q1168" s="224" t="s">
        <v>4623</v>
      </c>
      <c r="R1168" s="224"/>
      <c r="S1168" s="225">
        <v>14726</v>
      </c>
      <c r="U1168" s="203" t="s">
        <v>1507</v>
      </c>
      <c r="V1168" s="203"/>
      <c r="W1168" s="204">
        <v>153.80000000000001</v>
      </c>
      <c r="AF1168" t="s">
        <v>67144</v>
      </c>
      <c r="AG1168" s="284">
        <v>16843.740000000002</v>
      </c>
      <c r="AI1168" s="276" t="s">
        <v>61817</v>
      </c>
      <c r="AJ1168" s="277">
        <v>174795.32</v>
      </c>
      <c r="AL1168" s="246" t="s">
        <v>63558</v>
      </c>
      <c r="AM1168" s="247">
        <v>45878.39</v>
      </c>
      <c r="AO1168" s="226" t="s">
        <v>15720</v>
      </c>
      <c r="AP1168" s="227">
        <v>637.5</v>
      </c>
      <c r="AR1168" s="207" t="s">
        <v>15758</v>
      </c>
      <c r="AS1168" s="208">
        <v>105425.37</v>
      </c>
      <c r="AT1168" s="93"/>
      <c r="AU1168" s="199" t="s">
        <v>32019</v>
      </c>
      <c r="AV1168" s="200">
        <v>2820.63</v>
      </c>
      <c r="BB1168" s="284"/>
      <c r="BD1168" s="272" t="s">
        <v>38744</v>
      </c>
      <c r="BE1168" s="273">
        <v>26285.73</v>
      </c>
      <c r="BG1168" s="244" t="s">
        <v>38075</v>
      </c>
      <c r="BH1168" s="245">
        <v>43304.34</v>
      </c>
      <c r="BJ1168" s="230" t="s">
        <v>11039</v>
      </c>
      <c r="BK1168" s="231">
        <v>14726</v>
      </c>
      <c r="BM1168" s="209" t="s">
        <v>8302</v>
      </c>
      <c r="BN1168" s="210">
        <v>9291.5</v>
      </c>
    </row>
    <row r="1169" spans="9:66" x14ac:dyDescent="0.55000000000000004">
      <c r="I1169" s="282" t="s">
        <v>37682</v>
      </c>
      <c r="J1169" s="282"/>
      <c r="K1169" s="283">
        <v>141878.73000000001</v>
      </c>
      <c r="M1169" s="242" t="s">
        <v>37289</v>
      </c>
      <c r="N1169" s="242"/>
      <c r="O1169" s="243">
        <v>41681.629999999997</v>
      </c>
      <c r="Q1169" s="224" t="s">
        <v>4624</v>
      </c>
      <c r="R1169" s="224"/>
      <c r="S1169" s="225">
        <v>13207</v>
      </c>
      <c r="U1169" s="203" t="s">
        <v>1508</v>
      </c>
      <c r="V1169" s="203"/>
      <c r="W1169" s="204">
        <v>207604</v>
      </c>
      <c r="AF1169" t="s">
        <v>71295</v>
      </c>
      <c r="AG1169" s="284">
        <v>7000</v>
      </c>
      <c r="AI1169" s="276" t="s">
        <v>67025</v>
      </c>
      <c r="AJ1169" s="277">
        <v>799.24</v>
      </c>
      <c r="AL1169" s="246" t="s">
        <v>15785</v>
      </c>
      <c r="AM1169" s="247">
        <v>38981.19</v>
      </c>
      <c r="AO1169" s="226" t="s">
        <v>49632</v>
      </c>
      <c r="AP1169" s="227">
        <v>1124</v>
      </c>
      <c r="AR1169" s="207" t="s">
        <v>15759</v>
      </c>
      <c r="AS1169" s="208">
        <v>36409.519999999997</v>
      </c>
      <c r="AT1169" s="93"/>
      <c r="AU1169" s="199" t="s">
        <v>19776</v>
      </c>
      <c r="AV1169" s="200">
        <v>5000</v>
      </c>
      <c r="BB1169" s="284"/>
      <c r="BD1169" s="272" t="s">
        <v>38758</v>
      </c>
      <c r="BE1169" s="273">
        <v>141878.73000000001</v>
      </c>
      <c r="BG1169" s="244" t="s">
        <v>38080</v>
      </c>
      <c r="BH1169" s="245">
        <v>41681.629999999997</v>
      </c>
      <c r="BJ1169" s="230" t="s">
        <v>11040</v>
      </c>
      <c r="BK1169" s="231">
        <v>13207</v>
      </c>
      <c r="BM1169" s="209" t="s">
        <v>8933</v>
      </c>
      <c r="BN1169" s="210">
        <v>6528</v>
      </c>
    </row>
    <row r="1170" spans="9:66" x14ac:dyDescent="0.55000000000000004">
      <c r="I1170" s="282" t="s">
        <v>37685</v>
      </c>
      <c r="J1170" s="282"/>
      <c r="K1170" s="283">
        <v>182456.31</v>
      </c>
      <c r="M1170" s="242" t="s">
        <v>37290</v>
      </c>
      <c r="N1170" s="242"/>
      <c r="O1170" s="243">
        <v>175345.55</v>
      </c>
      <c r="Q1170" s="224" t="s">
        <v>4535</v>
      </c>
      <c r="R1170" s="224"/>
      <c r="S1170" s="225">
        <v>87318.5</v>
      </c>
      <c r="U1170" s="203" t="s">
        <v>1509</v>
      </c>
      <c r="V1170" s="203"/>
      <c r="W1170" s="204">
        <v>2061</v>
      </c>
      <c r="AF1170" t="s">
        <v>67145</v>
      </c>
      <c r="AG1170">
        <v>149.08000000000001</v>
      </c>
      <c r="AI1170" s="276" t="s">
        <v>58438</v>
      </c>
      <c r="AJ1170" s="277">
        <v>491.2</v>
      </c>
      <c r="AL1170" s="246" t="s">
        <v>15786</v>
      </c>
      <c r="AM1170" s="247">
        <v>-104380.7</v>
      </c>
      <c r="AO1170" s="226" t="s">
        <v>46671</v>
      </c>
      <c r="AP1170" s="227">
        <v>42546.79</v>
      </c>
      <c r="AR1170" s="207" t="s">
        <v>15760</v>
      </c>
      <c r="AS1170" s="208">
        <v>228896.52</v>
      </c>
      <c r="AT1170" s="93"/>
      <c r="AU1170" s="199" t="s">
        <v>32020</v>
      </c>
      <c r="AV1170" s="200">
        <v>275</v>
      </c>
      <c r="BB1170" s="284"/>
      <c r="BD1170" s="272" t="s">
        <v>38766</v>
      </c>
      <c r="BE1170" s="273">
        <v>182456.31</v>
      </c>
      <c r="BG1170" s="244" t="s">
        <v>38085</v>
      </c>
      <c r="BH1170" s="245">
        <v>175345.55</v>
      </c>
      <c r="BJ1170" s="230" t="s">
        <v>11041</v>
      </c>
      <c r="BK1170" s="231">
        <v>87318.5</v>
      </c>
      <c r="BM1170" s="209" t="s">
        <v>9822</v>
      </c>
      <c r="BN1170" s="210">
        <v>111104.93</v>
      </c>
    </row>
    <row r="1171" spans="9:66" x14ac:dyDescent="0.55000000000000004">
      <c r="I1171" s="282" t="s">
        <v>37686</v>
      </c>
      <c r="J1171" s="282"/>
      <c r="K1171" s="283">
        <v>443563.03</v>
      </c>
      <c r="M1171" s="242" t="s">
        <v>37291</v>
      </c>
      <c r="N1171" s="242"/>
      <c r="O1171" s="243">
        <v>525</v>
      </c>
      <c r="Q1171" s="224" t="s">
        <v>4625</v>
      </c>
      <c r="R1171" s="224"/>
      <c r="S1171" s="225">
        <v>9666</v>
      </c>
      <c r="U1171" s="203" t="s">
        <v>1510</v>
      </c>
      <c r="V1171" s="203"/>
      <c r="W1171" s="204">
        <v>1798</v>
      </c>
      <c r="AF1171" t="s">
        <v>34676</v>
      </c>
      <c r="AG1171" s="284">
        <v>28511.85</v>
      </c>
      <c r="AI1171" s="276" t="s">
        <v>67026</v>
      </c>
      <c r="AJ1171" s="277">
        <v>520</v>
      </c>
      <c r="AL1171" s="246" t="s">
        <v>15787</v>
      </c>
      <c r="AM1171" s="247">
        <v>4053.35</v>
      </c>
      <c r="AO1171" s="226" t="s">
        <v>44408</v>
      </c>
      <c r="AP1171" s="227">
        <v>17985.21</v>
      </c>
      <c r="AR1171" s="207" t="s">
        <v>15761</v>
      </c>
      <c r="AS1171" s="208">
        <v>50851.5</v>
      </c>
      <c r="AT1171" s="93"/>
      <c r="AU1171" s="199" t="s">
        <v>19781</v>
      </c>
      <c r="AV1171" s="200">
        <v>472.32</v>
      </c>
      <c r="BB1171" s="284"/>
      <c r="BD1171" s="272" t="s">
        <v>38771</v>
      </c>
      <c r="BE1171" s="273">
        <v>443563.03</v>
      </c>
      <c r="BG1171" s="244" t="s">
        <v>38110</v>
      </c>
      <c r="BH1171" s="245">
        <v>525</v>
      </c>
      <c r="BJ1171" s="230" t="s">
        <v>11042</v>
      </c>
      <c r="BK1171" s="231">
        <v>9666</v>
      </c>
      <c r="BM1171" s="209" t="s">
        <v>7597</v>
      </c>
      <c r="BN1171" s="210">
        <v>57397</v>
      </c>
    </row>
    <row r="1172" spans="9:66" x14ac:dyDescent="0.55000000000000004">
      <c r="I1172" s="282" t="s">
        <v>37689</v>
      </c>
      <c r="J1172" s="282"/>
      <c r="K1172" s="283">
        <v>13278.97</v>
      </c>
      <c r="M1172" s="242" t="s">
        <v>37292</v>
      </c>
      <c r="N1172" s="242"/>
      <c r="O1172" s="243">
        <v>4262</v>
      </c>
      <c r="Q1172" s="224" t="s">
        <v>4536</v>
      </c>
      <c r="R1172" s="224"/>
      <c r="S1172" s="225">
        <v>76671.02</v>
      </c>
      <c r="U1172" s="203" t="s">
        <v>1511</v>
      </c>
      <c r="V1172" s="203"/>
      <c r="W1172" s="204">
        <v>11730</v>
      </c>
      <c r="AF1172" t="s">
        <v>34677</v>
      </c>
      <c r="AG1172" s="284">
        <v>90102.82</v>
      </c>
      <c r="AI1172" s="276" t="s">
        <v>36070</v>
      </c>
      <c r="AJ1172" s="277">
        <v>207793.95</v>
      </c>
      <c r="AL1172" s="246" t="s">
        <v>15790</v>
      </c>
      <c r="AM1172" s="247">
        <v>221.97</v>
      </c>
      <c r="AO1172" s="226" t="s">
        <v>48684</v>
      </c>
      <c r="AP1172" s="227">
        <v>18976.38</v>
      </c>
      <c r="AR1172" s="207" t="s">
        <v>15762</v>
      </c>
      <c r="AS1172" s="208">
        <v>76184</v>
      </c>
      <c r="AT1172" s="93"/>
      <c r="AU1172" s="199" t="s">
        <v>19782</v>
      </c>
      <c r="AV1172" s="200">
        <v>2820.63</v>
      </c>
      <c r="BB1172" s="284"/>
      <c r="BD1172" s="272" t="s">
        <v>38780</v>
      </c>
      <c r="BE1172" s="273">
        <v>13278.97</v>
      </c>
      <c r="BG1172" s="244" t="s">
        <v>38116</v>
      </c>
      <c r="BH1172" s="245">
        <v>4262</v>
      </c>
      <c r="BJ1172" s="230" t="s">
        <v>11043</v>
      </c>
      <c r="BK1172" s="231">
        <v>76671.02</v>
      </c>
      <c r="BM1172" s="209" t="s">
        <v>8688</v>
      </c>
      <c r="BN1172" s="210">
        <v>2000</v>
      </c>
    </row>
    <row r="1173" spans="9:66" x14ac:dyDescent="0.55000000000000004">
      <c r="I1173" s="282" t="s">
        <v>37692</v>
      </c>
      <c r="J1173" s="282"/>
      <c r="K1173" s="283">
        <v>1169.92</v>
      </c>
      <c r="M1173" s="242" t="s">
        <v>37293</v>
      </c>
      <c r="N1173" s="242"/>
      <c r="O1173" s="243">
        <v>27815.64</v>
      </c>
      <c r="Q1173" s="224" t="s">
        <v>4537</v>
      </c>
      <c r="R1173" s="224"/>
      <c r="S1173" s="225">
        <v>12904.76</v>
      </c>
      <c r="U1173" s="203" t="s">
        <v>1512</v>
      </c>
      <c r="V1173" s="203"/>
      <c r="W1173" s="204">
        <v>5300</v>
      </c>
      <c r="AF1173" t="s">
        <v>34678</v>
      </c>
      <c r="AG1173" s="284">
        <v>54871.63</v>
      </c>
      <c r="AI1173" s="276" t="s">
        <v>38894</v>
      </c>
      <c r="AJ1173" s="277">
        <v>628217.97</v>
      </c>
      <c r="AL1173" s="246" t="s">
        <v>15791</v>
      </c>
      <c r="AM1173" s="247">
        <v>-4676.04</v>
      </c>
      <c r="AO1173" s="226" t="s">
        <v>49633</v>
      </c>
      <c r="AP1173" s="227">
        <v>8845</v>
      </c>
      <c r="AR1173" s="207" t="s">
        <v>15763</v>
      </c>
      <c r="AS1173" s="208">
        <v>172368.46</v>
      </c>
      <c r="AT1173" s="93"/>
      <c r="AU1173" s="199" t="s">
        <v>13482</v>
      </c>
      <c r="AV1173" s="200">
        <v>11925</v>
      </c>
      <c r="BD1173" s="272" t="s">
        <v>37843</v>
      </c>
      <c r="BE1173" s="273">
        <v>1169.92</v>
      </c>
      <c r="BG1173" s="244" t="s">
        <v>38120</v>
      </c>
      <c r="BH1173" s="245">
        <v>27815.64</v>
      </c>
      <c r="BJ1173" s="230" t="s">
        <v>11044</v>
      </c>
      <c r="BK1173" s="231">
        <v>12904.76</v>
      </c>
      <c r="BM1173" s="209" t="s">
        <v>9270</v>
      </c>
      <c r="BN1173" s="210">
        <v>105597.72</v>
      </c>
    </row>
    <row r="1174" spans="9:66" x14ac:dyDescent="0.55000000000000004">
      <c r="I1174" s="282" t="s">
        <v>65554</v>
      </c>
      <c r="J1174" s="282"/>
      <c r="K1174" s="283">
        <v>1514</v>
      </c>
      <c r="M1174" s="242" t="s">
        <v>37294</v>
      </c>
      <c r="N1174" s="242"/>
      <c r="O1174" s="243">
        <v>318425.55</v>
      </c>
      <c r="Q1174" s="224" t="s">
        <v>4538</v>
      </c>
      <c r="R1174" s="224"/>
      <c r="S1174" s="225">
        <v>338220.53</v>
      </c>
      <c r="U1174" s="203" t="s">
        <v>1513</v>
      </c>
      <c r="V1174" s="203"/>
      <c r="W1174" s="204">
        <v>1608.09</v>
      </c>
      <c r="AF1174" t="s">
        <v>67146</v>
      </c>
      <c r="AG1174" s="284">
        <v>9551.5</v>
      </c>
      <c r="AI1174" s="276" t="s">
        <v>46703</v>
      </c>
      <c r="AJ1174" s="277">
        <v>40268.43</v>
      </c>
      <c r="AL1174" s="246" t="s">
        <v>15792</v>
      </c>
      <c r="AM1174" s="247">
        <v>-13294.89</v>
      </c>
      <c r="AO1174" s="226" t="s">
        <v>51640</v>
      </c>
      <c r="AP1174" s="227">
        <v>17293.5</v>
      </c>
      <c r="AR1174" s="207" t="s">
        <v>15764</v>
      </c>
      <c r="AS1174" s="208">
        <v>16767.439999999999</v>
      </c>
      <c r="AT1174" s="93"/>
      <c r="AU1174" s="199" t="s">
        <v>13483</v>
      </c>
      <c r="AV1174" s="200">
        <v>150472.84</v>
      </c>
      <c r="BB1174" s="284"/>
      <c r="BD1174" s="272" t="s">
        <v>37846</v>
      </c>
      <c r="BE1174" s="273">
        <v>1514</v>
      </c>
      <c r="BG1174" s="244" t="s">
        <v>38127</v>
      </c>
      <c r="BH1174" s="245">
        <v>318425.55</v>
      </c>
      <c r="BJ1174" s="230" t="s">
        <v>11045</v>
      </c>
      <c r="BK1174" s="231">
        <v>338220.53</v>
      </c>
      <c r="BM1174" s="209" t="s">
        <v>9514</v>
      </c>
      <c r="BN1174" s="210">
        <v>2631</v>
      </c>
    </row>
    <row r="1175" spans="9:66" x14ac:dyDescent="0.55000000000000004">
      <c r="I1175" s="282" t="s">
        <v>37693</v>
      </c>
      <c r="J1175" s="282"/>
      <c r="K1175" s="283">
        <v>458.11</v>
      </c>
      <c r="M1175" s="242" t="s">
        <v>37295</v>
      </c>
      <c r="N1175" s="242"/>
      <c r="O1175" s="243">
        <v>7251</v>
      </c>
      <c r="Q1175" s="224" t="s">
        <v>3623</v>
      </c>
      <c r="R1175" s="224"/>
      <c r="S1175" s="225">
        <v>613.52</v>
      </c>
      <c r="U1175" s="203" t="s">
        <v>1514</v>
      </c>
      <c r="V1175" s="203"/>
      <c r="W1175" s="204">
        <v>1977</v>
      </c>
      <c r="AF1175" t="s">
        <v>66520</v>
      </c>
      <c r="AG1175" s="284">
        <v>87765.03</v>
      </c>
      <c r="AI1175" s="276" t="s">
        <v>49682</v>
      </c>
      <c r="AJ1175" s="277">
        <v>9428.4</v>
      </c>
      <c r="AL1175" s="246" t="s">
        <v>15793</v>
      </c>
      <c r="AM1175" s="247">
        <v>2885.52</v>
      </c>
      <c r="AO1175" s="226" t="s">
        <v>49634</v>
      </c>
      <c r="AP1175" s="227">
        <v>12889.65</v>
      </c>
      <c r="AR1175" s="207" t="s">
        <v>15765</v>
      </c>
      <c r="AS1175" s="208">
        <v>28614.85</v>
      </c>
      <c r="AT1175" s="93"/>
      <c r="AU1175" s="199" t="s">
        <v>13484</v>
      </c>
      <c r="AV1175" s="200">
        <v>131776.18</v>
      </c>
      <c r="BB1175" s="284"/>
      <c r="BD1175" s="272" t="s">
        <v>37854</v>
      </c>
      <c r="BE1175" s="273">
        <v>458.11</v>
      </c>
      <c r="BG1175" s="244" t="s">
        <v>38135</v>
      </c>
      <c r="BH1175" s="245">
        <v>7251</v>
      </c>
      <c r="BJ1175" s="230" t="s">
        <v>9644</v>
      </c>
      <c r="BK1175" s="231">
        <v>613.52</v>
      </c>
      <c r="BM1175" s="209" t="s">
        <v>9823</v>
      </c>
      <c r="BN1175" s="210">
        <v>167625.72</v>
      </c>
    </row>
    <row r="1176" spans="9:66" x14ac:dyDescent="0.55000000000000004">
      <c r="I1176" s="282" t="s">
        <v>37695</v>
      </c>
      <c r="J1176" s="282"/>
      <c r="K1176" s="283">
        <v>8256.14</v>
      </c>
      <c r="M1176" s="242" t="s">
        <v>37296</v>
      </c>
      <c r="N1176" s="242"/>
      <c r="O1176" s="243">
        <v>5000</v>
      </c>
      <c r="Q1176" s="224" t="s">
        <v>4539</v>
      </c>
      <c r="R1176" s="224"/>
      <c r="S1176" s="225">
        <v>134061.45000000001</v>
      </c>
      <c r="U1176" s="203" t="s">
        <v>1515</v>
      </c>
      <c r="V1176" s="203"/>
      <c r="W1176" s="204">
        <v>4739</v>
      </c>
      <c r="AF1176" t="s">
        <v>38927</v>
      </c>
      <c r="AG1176">
        <v>219.5</v>
      </c>
      <c r="AI1176" s="276" t="s">
        <v>51721</v>
      </c>
      <c r="AJ1176" s="277">
        <v>50162.84</v>
      </c>
      <c r="AL1176" s="246" t="s">
        <v>15798</v>
      </c>
      <c r="AM1176" s="247">
        <v>1431.58</v>
      </c>
      <c r="AO1176" s="226" t="s">
        <v>51641</v>
      </c>
      <c r="AP1176" s="227">
        <v>884.96</v>
      </c>
      <c r="AR1176" s="207" t="s">
        <v>15766</v>
      </c>
      <c r="AS1176" s="208">
        <v>28510.94</v>
      </c>
      <c r="AT1176" s="93"/>
      <c r="AU1176" s="199" t="s">
        <v>13485</v>
      </c>
      <c r="AV1176" s="200">
        <v>21451.02</v>
      </c>
      <c r="BB1176" s="284"/>
      <c r="BD1176" s="272" t="s">
        <v>37864</v>
      </c>
      <c r="BE1176" s="273">
        <v>8256.14</v>
      </c>
      <c r="BG1176" s="244" t="s">
        <v>38139</v>
      </c>
      <c r="BH1176" s="245">
        <v>5000</v>
      </c>
      <c r="BJ1176" s="230" t="s">
        <v>11046</v>
      </c>
      <c r="BK1176" s="231">
        <v>134061.45000000001</v>
      </c>
      <c r="BM1176" s="209" t="s">
        <v>7092</v>
      </c>
      <c r="BN1176" s="210">
        <v>222</v>
      </c>
    </row>
    <row r="1177" spans="9:66" x14ac:dyDescent="0.55000000000000004">
      <c r="I1177" s="282" t="s">
        <v>65555</v>
      </c>
      <c r="J1177" s="282"/>
      <c r="K1177" s="283">
        <v>12149</v>
      </c>
      <c r="M1177" s="242" t="s">
        <v>37297</v>
      </c>
      <c r="N1177" s="242"/>
      <c r="O1177" s="243">
        <v>44092.93</v>
      </c>
      <c r="Q1177" s="224" t="s">
        <v>4540</v>
      </c>
      <c r="R1177" s="224"/>
      <c r="S1177" s="225">
        <v>53868.5</v>
      </c>
      <c r="U1177" s="203" t="s">
        <v>1516</v>
      </c>
      <c r="V1177" s="203"/>
      <c r="W1177" s="204">
        <v>4607</v>
      </c>
      <c r="AF1177" t="s">
        <v>67147</v>
      </c>
      <c r="AG1177" s="284">
        <v>18382</v>
      </c>
      <c r="AI1177" s="276" t="s">
        <v>67027</v>
      </c>
      <c r="AJ1177" s="277">
        <v>7182.4</v>
      </c>
      <c r="AL1177" s="246" t="s">
        <v>57248</v>
      </c>
      <c r="AM1177" s="247">
        <v>459563.9</v>
      </c>
      <c r="AO1177" s="226" t="s">
        <v>51642</v>
      </c>
      <c r="AP1177" s="227">
        <v>7800</v>
      </c>
      <c r="AR1177" s="207" t="s">
        <v>15767</v>
      </c>
      <c r="AS1177" s="208">
        <v>12297.92</v>
      </c>
      <c r="AT1177" s="93"/>
      <c r="AU1177" s="199" t="s">
        <v>13486</v>
      </c>
      <c r="AV1177" s="200">
        <v>57952.3</v>
      </c>
      <c r="BB1177" s="284"/>
      <c r="BD1177" s="272" t="s">
        <v>37869</v>
      </c>
      <c r="BE1177" s="273">
        <v>12149</v>
      </c>
      <c r="BG1177" s="244" t="s">
        <v>38147</v>
      </c>
      <c r="BH1177" s="245">
        <v>44092.93</v>
      </c>
      <c r="BJ1177" s="230" t="s">
        <v>11047</v>
      </c>
      <c r="BK1177" s="231">
        <v>53868.5</v>
      </c>
      <c r="BM1177" s="209" t="s">
        <v>7342</v>
      </c>
      <c r="BN1177" s="210">
        <v>8955</v>
      </c>
    </row>
    <row r="1178" spans="9:66" x14ac:dyDescent="0.55000000000000004">
      <c r="I1178" s="282" t="s">
        <v>37697</v>
      </c>
      <c r="J1178" s="282"/>
      <c r="K1178" s="283">
        <v>367.86</v>
      </c>
      <c r="M1178" s="242" t="s">
        <v>37298</v>
      </c>
      <c r="N1178" s="242"/>
      <c r="O1178" s="243">
        <v>563084.06000000006</v>
      </c>
      <c r="Q1178" s="224" t="s">
        <v>4627</v>
      </c>
      <c r="R1178" s="224"/>
      <c r="S1178" s="225">
        <v>1500</v>
      </c>
      <c r="U1178" s="203" t="s">
        <v>1517</v>
      </c>
      <c r="V1178" s="203"/>
      <c r="W1178" s="204">
        <v>1095</v>
      </c>
      <c r="AF1178" t="s">
        <v>40158</v>
      </c>
      <c r="AG1178" s="284">
        <v>58728.160000000003</v>
      </c>
      <c r="AI1178" s="276" t="s">
        <v>57270</v>
      </c>
      <c r="AJ1178" s="277">
        <v>426597.21</v>
      </c>
      <c r="AL1178" s="246" t="s">
        <v>15799</v>
      </c>
      <c r="AM1178" s="247">
        <v>-323250.40000000002</v>
      </c>
      <c r="AO1178" s="226" t="s">
        <v>44409</v>
      </c>
      <c r="AP1178" s="227">
        <v>16000</v>
      </c>
      <c r="AR1178" s="207" t="s">
        <v>15768</v>
      </c>
      <c r="AS1178" s="208">
        <v>750</v>
      </c>
      <c r="AT1178" s="93"/>
      <c r="AU1178" s="199" t="s">
        <v>13487</v>
      </c>
      <c r="AV1178" s="200">
        <v>32167.14</v>
      </c>
      <c r="BB1178" s="284"/>
      <c r="BD1178" s="272" t="s">
        <v>37880</v>
      </c>
      <c r="BE1178" s="273">
        <v>367.86</v>
      </c>
      <c r="BG1178" s="244" t="s">
        <v>38154</v>
      </c>
      <c r="BH1178" s="245">
        <v>563084.06000000006</v>
      </c>
      <c r="BJ1178" s="230" t="s">
        <v>11049</v>
      </c>
      <c r="BK1178" s="231">
        <v>1500</v>
      </c>
      <c r="BM1178" s="209" t="s">
        <v>7753</v>
      </c>
      <c r="BN1178" s="210">
        <v>370</v>
      </c>
    </row>
    <row r="1179" spans="9:66" x14ac:dyDescent="0.55000000000000004">
      <c r="I1179" s="282" t="s">
        <v>37698</v>
      </c>
      <c r="J1179" s="282"/>
      <c r="K1179" s="283">
        <v>820.76</v>
      </c>
      <c r="M1179" s="242" t="s">
        <v>37299</v>
      </c>
      <c r="N1179" s="242"/>
      <c r="O1179" s="243">
        <v>33036</v>
      </c>
      <c r="Q1179" s="224" t="s">
        <v>4541</v>
      </c>
      <c r="R1179" s="224"/>
      <c r="S1179" s="225">
        <v>160889.67000000001</v>
      </c>
      <c r="U1179" s="203" t="s">
        <v>1518</v>
      </c>
      <c r="V1179" s="203"/>
      <c r="W1179" s="204">
        <v>15709</v>
      </c>
      <c r="AF1179" t="s">
        <v>58200</v>
      </c>
      <c r="AG1179" s="284">
        <v>58922.239999999998</v>
      </c>
      <c r="AI1179" s="276" t="s">
        <v>51722</v>
      </c>
      <c r="AJ1179" s="277">
        <v>92554.37</v>
      </c>
      <c r="AL1179" s="246" t="s">
        <v>34559</v>
      </c>
      <c r="AM1179" s="247">
        <v>47160.15</v>
      </c>
      <c r="AO1179" s="226" t="s">
        <v>44410</v>
      </c>
      <c r="AP1179" s="227">
        <v>155</v>
      </c>
      <c r="AR1179" s="207" t="s">
        <v>15769</v>
      </c>
      <c r="AS1179" s="208">
        <v>17941.669999999998</v>
      </c>
      <c r="AT1179" s="93"/>
      <c r="AU1179" s="199" t="s">
        <v>32021</v>
      </c>
      <c r="AV1179" s="200">
        <v>301311.57</v>
      </c>
      <c r="BB1179" s="284"/>
      <c r="BD1179" s="272" t="s">
        <v>37887</v>
      </c>
      <c r="BE1179" s="273">
        <v>820.76</v>
      </c>
      <c r="BG1179" s="244" t="s">
        <v>38161</v>
      </c>
      <c r="BH1179" s="245">
        <v>33036</v>
      </c>
      <c r="BJ1179" s="230" t="s">
        <v>9645</v>
      </c>
      <c r="BK1179" s="231">
        <v>160889.67000000001</v>
      </c>
      <c r="BM1179" s="209" t="s">
        <v>8689</v>
      </c>
      <c r="BN1179" s="210">
        <v>249.99</v>
      </c>
    </row>
    <row r="1180" spans="9:66" x14ac:dyDescent="0.55000000000000004">
      <c r="I1180" s="282" t="s">
        <v>37699</v>
      </c>
      <c r="J1180" s="282"/>
      <c r="K1180" s="283">
        <v>1949.86</v>
      </c>
      <c r="M1180" s="242" t="s">
        <v>37300</v>
      </c>
      <c r="N1180" s="242"/>
      <c r="O1180" s="243">
        <v>5121.5200000000004</v>
      </c>
      <c r="Q1180" s="224" t="s">
        <v>4542</v>
      </c>
      <c r="R1180" s="224"/>
      <c r="S1180" s="225">
        <v>1167385</v>
      </c>
      <c r="U1180" s="203" t="s">
        <v>1519</v>
      </c>
      <c r="V1180" s="203"/>
      <c r="W1180" s="204">
        <v>370</v>
      </c>
      <c r="AF1180" t="s">
        <v>58201</v>
      </c>
      <c r="AG1180" s="284">
        <v>247368.32000000001</v>
      </c>
      <c r="AI1180" s="276" t="s">
        <v>51723</v>
      </c>
      <c r="AJ1180" s="277">
        <v>10600.8</v>
      </c>
      <c r="AL1180" s="246" t="s">
        <v>34560</v>
      </c>
      <c r="AM1180" s="247">
        <v>3864.5</v>
      </c>
      <c r="AO1180" s="226" t="s">
        <v>44411</v>
      </c>
      <c r="AP1180" s="227">
        <v>5052688.55</v>
      </c>
      <c r="AR1180" s="207" t="s">
        <v>15770</v>
      </c>
      <c r="AS1180" s="208">
        <v>7543.3</v>
      </c>
      <c r="AT1180" s="93"/>
      <c r="AU1180" s="199" t="s">
        <v>32022</v>
      </c>
      <c r="AV1180" s="200">
        <v>21608.43</v>
      </c>
      <c r="BB1180" s="284"/>
      <c r="BD1180" s="272" t="s">
        <v>37892</v>
      </c>
      <c r="BE1180" s="273">
        <v>1949.86</v>
      </c>
      <c r="BG1180" s="244" t="s">
        <v>38171</v>
      </c>
      <c r="BH1180" s="245">
        <v>5121.5200000000004</v>
      </c>
      <c r="BJ1180" s="230" t="s">
        <v>11050</v>
      </c>
      <c r="BK1180" s="231">
        <v>1167385</v>
      </c>
      <c r="BM1180" s="209" t="s">
        <v>9271</v>
      </c>
      <c r="BN1180" s="210">
        <v>637.32000000000005</v>
      </c>
    </row>
    <row r="1181" spans="9:66" x14ac:dyDescent="0.55000000000000004">
      <c r="I1181" s="282" t="s">
        <v>37703</v>
      </c>
      <c r="J1181" s="282"/>
      <c r="K1181" s="283">
        <v>24955.16</v>
      </c>
      <c r="M1181" s="242" t="s">
        <v>37301</v>
      </c>
      <c r="N1181" s="242"/>
      <c r="O1181" s="243">
        <v>8154.08</v>
      </c>
      <c r="Q1181" s="224" t="s">
        <v>4628</v>
      </c>
      <c r="R1181" s="224"/>
      <c r="S1181" s="225">
        <v>13569</v>
      </c>
      <c r="U1181" s="203" t="s">
        <v>1520</v>
      </c>
      <c r="V1181" s="203"/>
      <c r="W1181" s="204">
        <v>58661.68</v>
      </c>
      <c r="AF1181" t="s">
        <v>62448</v>
      </c>
      <c r="AG1181" s="284">
        <v>62655.32</v>
      </c>
      <c r="AI1181" s="276" t="s">
        <v>64018</v>
      </c>
      <c r="AJ1181" s="277">
        <v>-8956.07</v>
      </c>
      <c r="AL1181" s="246" t="s">
        <v>34561</v>
      </c>
      <c r="AM1181" s="247">
        <v>3792.6</v>
      </c>
      <c r="AO1181" s="226" t="s">
        <v>44412</v>
      </c>
      <c r="AP1181" s="227">
        <v>386765.52</v>
      </c>
      <c r="AR1181" s="207" t="s">
        <v>15771</v>
      </c>
      <c r="AS1181" s="208">
        <v>17361.830000000002</v>
      </c>
      <c r="AT1181" s="93"/>
      <c r="AU1181" s="199" t="s">
        <v>13488</v>
      </c>
      <c r="AV1181" s="200">
        <v>11925</v>
      </c>
      <c r="BB1181" s="284"/>
      <c r="BD1181" s="272" t="s">
        <v>37907</v>
      </c>
      <c r="BE1181" s="273">
        <v>24955.16</v>
      </c>
      <c r="BG1181" s="244" t="s">
        <v>38176</v>
      </c>
      <c r="BH1181" s="245">
        <v>8154.08</v>
      </c>
      <c r="BJ1181" s="230" t="s">
        <v>11051</v>
      </c>
      <c r="BK1181" s="231">
        <v>13569</v>
      </c>
      <c r="BM1181" s="209" t="s">
        <v>9650</v>
      </c>
      <c r="BN1181" s="210">
        <v>5174.05</v>
      </c>
    </row>
    <row r="1182" spans="9:66" x14ac:dyDescent="0.55000000000000004">
      <c r="I1182" s="282" t="s">
        <v>37709</v>
      </c>
      <c r="J1182" s="282"/>
      <c r="K1182" s="283">
        <v>36685</v>
      </c>
      <c r="M1182" s="242" t="s">
        <v>37302</v>
      </c>
      <c r="N1182" s="242"/>
      <c r="O1182" s="243">
        <v>45877.56</v>
      </c>
      <c r="Q1182" s="224" t="s">
        <v>4543</v>
      </c>
      <c r="R1182" s="224"/>
      <c r="S1182" s="225">
        <v>124954.47</v>
      </c>
      <c r="U1182" s="203" t="s">
        <v>1521</v>
      </c>
      <c r="V1182" s="203"/>
      <c r="W1182" s="204">
        <v>3097</v>
      </c>
      <c r="AF1182" t="s">
        <v>69694</v>
      </c>
      <c r="AG1182" s="284">
        <v>-33280.519999999997</v>
      </c>
      <c r="AI1182" s="276" t="s">
        <v>67028</v>
      </c>
      <c r="AJ1182" s="277">
        <v>1050.06</v>
      </c>
      <c r="AL1182" s="246" t="s">
        <v>34562</v>
      </c>
      <c r="AM1182" s="247">
        <v>12501.03</v>
      </c>
      <c r="AO1182" s="226" t="s">
        <v>15785</v>
      </c>
      <c r="AP1182" s="227">
        <v>756684.39</v>
      </c>
      <c r="AR1182" s="207" t="s">
        <v>15772</v>
      </c>
      <c r="AS1182" s="208">
        <v>11332.17</v>
      </c>
      <c r="AT1182" s="93"/>
      <c r="AU1182" s="199" t="s">
        <v>13489</v>
      </c>
      <c r="AV1182" s="200">
        <v>150472.84</v>
      </c>
      <c r="BB1182" s="284"/>
      <c r="BD1182" s="272" t="s">
        <v>37934</v>
      </c>
      <c r="BE1182" s="273">
        <v>36685</v>
      </c>
      <c r="BG1182" s="244" t="s">
        <v>38181</v>
      </c>
      <c r="BH1182" s="245">
        <v>45877.56</v>
      </c>
      <c r="BJ1182" s="230" t="s">
        <v>11052</v>
      </c>
      <c r="BK1182" s="231">
        <v>124954.47</v>
      </c>
      <c r="BM1182" s="209" t="s">
        <v>11272</v>
      </c>
      <c r="BN1182" s="210">
        <v>1478</v>
      </c>
    </row>
    <row r="1183" spans="9:66" x14ac:dyDescent="0.55000000000000004">
      <c r="I1183" s="282" t="s">
        <v>37710</v>
      </c>
      <c r="J1183" s="282"/>
      <c r="K1183" s="283">
        <v>14148.42</v>
      </c>
      <c r="M1183" s="242" t="s">
        <v>37304</v>
      </c>
      <c r="N1183" s="242"/>
      <c r="O1183" s="243">
        <v>2738.62</v>
      </c>
      <c r="Q1183" s="224" t="s">
        <v>4629</v>
      </c>
      <c r="R1183" s="224"/>
      <c r="S1183" s="225">
        <v>9666</v>
      </c>
      <c r="U1183" s="203" t="s">
        <v>1522</v>
      </c>
      <c r="V1183" s="203"/>
      <c r="W1183" s="204">
        <v>839863.87</v>
      </c>
      <c r="AF1183" t="s">
        <v>60070</v>
      </c>
      <c r="AG1183" s="284">
        <v>643049.49</v>
      </c>
      <c r="AI1183" s="276" t="s">
        <v>67029</v>
      </c>
      <c r="AJ1183" s="277">
        <v>972.5</v>
      </c>
      <c r="AL1183" s="246" t="s">
        <v>34563</v>
      </c>
      <c r="AM1183" s="247">
        <v>12023.79</v>
      </c>
      <c r="AO1183" s="226" t="s">
        <v>46672</v>
      </c>
      <c r="AP1183" s="227">
        <v>1039.4100000000001</v>
      </c>
      <c r="AR1183" s="207" t="s">
        <v>15773</v>
      </c>
      <c r="AS1183" s="208">
        <v>68799.38</v>
      </c>
      <c r="AT1183" s="93"/>
      <c r="AU1183" s="199" t="s">
        <v>13490</v>
      </c>
      <c r="AV1183" s="200">
        <v>131776.18</v>
      </c>
      <c r="BB1183" s="284"/>
      <c r="BD1183" s="272" t="s">
        <v>37939</v>
      </c>
      <c r="BE1183" s="273">
        <v>14148.42</v>
      </c>
      <c r="BG1183" s="244" t="s">
        <v>38188</v>
      </c>
      <c r="BH1183" s="245">
        <v>2738.62</v>
      </c>
      <c r="BJ1183" s="230" t="s">
        <v>11053</v>
      </c>
      <c r="BK1183" s="231">
        <v>9666</v>
      </c>
      <c r="BM1183" s="209" t="s">
        <v>9824</v>
      </c>
      <c r="BN1183" s="210">
        <v>17086.36</v>
      </c>
    </row>
    <row r="1184" spans="9:66" x14ac:dyDescent="0.55000000000000004">
      <c r="I1184" s="282" t="s">
        <v>65558</v>
      </c>
      <c r="J1184" s="282"/>
      <c r="K1184" s="283">
        <v>993</v>
      </c>
      <c r="M1184" s="242" t="s">
        <v>37305</v>
      </c>
      <c r="N1184" s="242"/>
      <c r="O1184" s="243">
        <v>31386.13</v>
      </c>
      <c r="Q1184" s="224" t="s">
        <v>4544</v>
      </c>
      <c r="R1184" s="224"/>
      <c r="S1184" s="225">
        <v>148886.91</v>
      </c>
      <c r="U1184" s="203" t="s">
        <v>1523</v>
      </c>
      <c r="V1184" s="203"/>
      <c r="W1184" s="204">
        <v>1800</v>
      </c>
      <c r="AF1184" t="s">
        <v>51839</v>
      </c>
      <c r="AG1184">
        <v>23.61</v>
      </c>
      <c r="AI1184" s="276" t="s">
        <v>67030</v>
      </c>
      <c r="AJ1184" s="277">
        <v>154.72</v>
      </c>
      <c r="AL1184" s="246" t="s">
        <v>57249</v>
      </c>
      <c r="AM1184" s="247">
        <v>9349.6</v>
      </c>
      <c r="AO1184" s="226" t="s">
        <v>15786</v>
      </c>
      <c r="AP1184" s="227">
        <v>179047.89</v>
      </c>
      <c r="AR1184" s="207" t="s">
        <v>15774</v>
      </c>
      <c r="AS1184" s="208">
        <v>158875.98000000001</v>
      </c>
      <c r="AT1184" s="93"/>
      <c r="AU1184" s="199" t="s">
        <v>13491</v>
      </c>
      <c r="AV1184" s="200">
        <v>21451.02</v>
      </c>
      <c r="BB1184" s="284"/>
      <c r="BD1184" s="272" t="s">
        <v>37948</v>
      </c>
      <c r="BE1184" s="273">
        <v>993</v>
      </c>
      <c r="BG1184" s="244" t="s">
        <v>38192</v>
      </c>
      <c r="BH1184" s="245">
        <v>31386.13</v>
      </c>
      <c r="BJ1184" s="230" t="s">
        <v>11054</v>
      </c>
      <c r="BK1184" s="231">
        <v>148886.91</v>
      </c>
      <c r="BM1184" s="209" t="s">
        <v>6675</v>
      </c>
      <c r="BN1184" s="210">
        <v>281320.5</v>
      </c>
    </row>
    <row r="1185" spans="9:66" x14ac:dyDescent="0.55000000000000004">
      <c r="I1185" s="282" t="s">
        <v>37711</v>
      </c>
      <c r="J1185" s="282"/>
      <c r="K1185" s="283">
        <v>29770.37</v>
      </c>
      <c r="M1185" s="242" t="s">
        <v>37306</v>
      </c>
      <c r="N1185" s="242"/>
      <c r="O1185" s="243">
        <v>1086346.58</v>
      </c>
      <c r="Q1185" s="224" t="s">
        <v>3624</v>
      </c>
      <c r="R1185" s="224"/>
      <c r="S1185" s="225">
        <v>223341.16</v>
      </c>
      <c r="U1185" s="203" t="s">
        <v>1524</v>
      </c>
      <c r="V1185" s="203"/>
      <c r="W1185" s="204">
        <v>13086</v>
      </c>
      <c r="AF1185" t="s">
        <v>67155</v>
      </c>
      <c r="AG1185" s="284">
        <v>5388</v>
      </c>
      <c r="AI1185" s="276" t="s">
        <v>67031</v>
      </c>
      <c r="AJ1185" s="277">
        <v>506.05</v>
      </c>
      <c r="AL1185" s="246" t="s">
        <v>34564</v>
      </c>
      <c r="AM1185" s="247">
        <v>1762423.14</v>
      </c>
      <c r="AO1185" s="226" t="s">
        <v>15787</v>
      </c>
      <c r="AP1185" s="227">
        <v>101565.79</v>
      </c>
      <c r="AR1185" s="207" t="s">
        <v>15775</v>
      </c>
      <c r="AS1185" s="208">
        <v>111840.4</v>
      </c>
      <c r="AT1185" s="93"/>
      <c r="AU1185" s="199" t="s">
        <v>13492</v>
      </c>
      <c r="AV1185" s="200">
        <v>57952.3</v>
      </c>
      <c r="BB1185" s="284"/>
      <c r="BD1185" s="272" t="s">
        <v>37956</v>
      </c>
      <c r="BE1185" s="273">
        <v>29770.37</v>
      </c>
      <c r="BG1185" s="244" t="s">
        <v>38197</v>
      </c>
      <c r="BH1185" s="245">
        <v>1086346.58</v>
      </c>
      <c r="BJ1185" s="230" t="s">
        <v>9646</v>
      </c>
      <c r="BK1185" s="231">
        <v>223341.16</v>
      </c>
      <c r="BM1185" s="209" t="s">
        <v>6913</v>
      </c>
      <c r="BN1185" s="210">
        <v>35400</v>
      </c>
    </row>
    <row r="1186" spans="9:66" x14ac:dyDescent="0.55000000000000004">
      <c r="I1186" s="282" t="s">
        <v>65560</v>
      </c>
      <c r="J1186" s="282"/>
      <c r="K1186" s="283">
        <v>5607.16</v>
      </c>
      <c r="M1186" s="242" t="s">
        <v>37309</v>
      </c>
      <c r="N1186" s="242"/>
      <c r="O1186" s="243">
        <v>10203.879999999999</v>
      </c>
      <c r="Q1186" s="224" t="s">
        <v>4545</v>
      </c>
      <c r="R1186" s="224"/>
      <c r="S1186" s="225">
        <v>14177</v>
      </c>
      <c r="U1186" s="203" t="s">
        <v>1525</v>
      </c>
      <c r="V1186" s="203"/>
      <c r="W1186" s="204">
        <v>2328</v>
      </c>
      <c r="AF1186" t="s">
        <v>67156</v>
      </c>
      <c r="AG1186">
        <v>474</v>
      </c>
      <c r="AI1186" s="276" t="s">
        <v>61301</v>
      </c>
      <c r="AJ1186" s="277">
        <v>10000</v>
      </c>
      <c r="AL1186" s="246" t="s">
        <v>15826</v>
      </c>
      <c r="AM1186" s="247">
        <v>45417.55</v>
      </c>
      <c r="AO1186" s="226" t="s">
        <v>15788</v>
      </c>
      <c r="AP1186" s="227">
        <v>11495.98</v>
      </c>
      <c r="AR1186" s="207" t="s">
        <v>15776</v>
      </c>
      <c r="AS1186" s="208">
        <v>51514.13</v>
      </c>
      <c r="AT1186" s="93"/>
      <c r="AU1186" s="199" t="s">
        <v>13493</v>
      </c>
      <c r="AV1186" s="200">
        <v>32167.14</v>
      </c>
      <c r="BB1186" s="284"/>
      <c r="BD1186" s="272" t="s">
        <v>37961</v>
      </c>
      <c r="BE1186" s="273">
        <v>5607.16</v>
      </c>
      <c r="BG1186" s="244" t="s">
        <v>38212</v>
      </c>
      <c r="BH1186" s="245">
        <v>10203.879999999999</v>
      </c>
      <c r="BJ1186" s="230" t="s">
        <v>9647</v>
      </c>
      <c r="BK1186" s="231">
        <v>14177</v>
      </c>
      <c r="BM1186" s="209" t="s">
        <v>7343</v>
      </c>
      <c r="BN1186" s="210">
        <v>62066.1</v>
      </c>
    </row>
    <row r="1187" spans="9:66" x14ac:dyDescent="0.55000000000000004">
      <c r="I1187" s="282" t="s">
        <v>37712</v>
      </c>
      <c r="J1187" s="282"/>
      <c r="K1187" s="283">
        <v>16278.75</v>
      </c>
      <c r="M1187" s="242" t="s">
        <v>37310</v>
      </c>
      <c r="N1187" s="242"/>
      <c r="O1187" s="243">
        <v>1875</v>
      </c>
      <c r="Q1187" s="224" t="s">
        <v>4546</v>
      </c>
      <c r="R1187" s="224"/>
      <c r="S1187" s="225">
        <v>52806.8</v>
      </c>
      <c r="U1187" s="203" t="s">
        <v>1526</v>
      </c>
      <c r="V1187" s="203"/>
      <c r="W1187" s="204">
        <v>3501</v>
      </c>
      <c r="AF1187" t="s">
        <v>67157</v>
      </c>
      <c r="AG1187">
        <v>33.159999999999997</v>
      </c>
      <c r="AI1187" s="276" t="s">
        <v>47818</v>
      </c>
      <c r="AJ1187" s="277">
        <v>3440.83</v>
      </c>
      <c r="AL1187" s="246" t="s">
        <v>48686</v>
      </c>
      <c r="AM1187" s="247">
        <v>10239.48</v>
      </c>
      <c r="AO1187" s="226" t="s">
        <v>15790</v>
      </c>
      <c r="AP1187" s="227">
        <v>5252.83</v>
      </c>
      <c r="AR1187" s="207" t="s">
        <v>15777</v>
      </c>
      <c r="AS1187" s="208">
        <v>47882.49</v>
      </c>
      <c r="AT1187" s="93"/>
      <c r="AU1187" s="199" t="s">
        <v>32023</v>
      </c>
      <c r="AV1187" s="200">
        <v>301311.57</v>
      </c>
      <c r="BB1187" s="284"/>
      <c r="BD1187" s="272" t="s">
        <v>37966</v>
      </c>
      <c r="BE1187" s="273">
        <v>16278.75</v>
      </c>
      <c r="BG1187" s="244" t="s">
        <v>38222</v>
      </c>
      <c r="BH1187" s="245">
        <v>1875</v>
      </c>
      <c r="BJ1187" s="230" t="s">
        <v>9648</v>
      </c>
      <c r="BK1187" s="231">
        <v>52806.8</v>
      </c>
      <c r="BM1187" s="209" t="s">
        <v>7598</v>
      </c>
      <c r="BN1187" s="210">
        <v>237581</v>
      </c>
    </row>
    <row r="1188" spans="9:66" x14ac:dyDescent="0.55000000000000004">
      <c r="I1188" s="282" t="s">
        <v>65561</v>
      </c>
      <c r="J1188" s="282"/>
      <c r="K1188" s="283">
        <v>27109.93</v>
      </c>
      <c r="M1188" s="242" t="s">
        <v>37311</v>
      </c>
      <c r="N1188" s="242"/>
      <c r="O1188" s="243">
        <v>33036.99</v>
      </c>
      <c r="Q1188" s="224" t="s">
        <v>3625</v>
      </c>
      <c r="R1188" s="224"/>
      <c r="S1188" s="225">
        <v>135526.49</v>
      </c>
      <c r="U1188" s="203" t="s">
        <v>1527</v>
      </c>
      <c r="V1188" s="203"/>
      <c r="W1188" s="204">
        <v>2421.81</v>
      </c>
      <c r="AF1188" t="s">
        <v>67158</v>
      </c>
      <c r="AG1188">
        <v>451</v>
      </c>
      <c r="AI1188" s="276" t="s">
        <v>49684</v>
      </c>
      <c r="AJ1188" s="277">
        <v>737.19</v>
      </c>
      <c r="AL1188" s="246" t="s">
        <v>33123</v>
      </c>
      <c r="AM1188" s="247">
        <v>158139.53</v>
      </c>
      <c r="AO1188" s="226" t="s">
        <v>15791</v>
      </c>
      <c r="AP1188" s="227">
        <v>76924.100000000006</v>
      </c>
      <c r="AR1188" s="207" t="s">
        <v>15778</v>
      </c>
      <c r="AS1188" s="208">
        <v>644855</v>
      </c>
      <c r="AT1188" s="93"/>
      <c r="AU1188" s="199" t="s">
        <v>32024</v>
      </c>
      <c r="AV1188" s="200">
        <v>21608.43</v>
      </c>
      <c r="BB1188" s="284"/>
      <c r="BD1188" s="272" t="s">
        <v>37982</v>
      </c>
      <c r="BE1188" s="273">
        <v>27109.93</v>
      </c>
      <c r="BG1188" s="244" t="s">
        <v>38227</v>
      </c>
      <c r="BH1188" s="245">
        <v>33036.99</v>
      </c>
      <c r="BJ1188" s="230" t="s">
        <v>9649</v>
      </c>
      <c r="BK1188" s="231">
        <v>135526.49</v>
      </c>
      <c r="BM1188" s="209" t="s">
        <v>7754</v>
      </c>
      <c r="BN1188" s="210">
        <v>58661.68</v>
      </c>
    </row>
    <row r="1189" spans="9:66" x14ac:dyDescent="0.55000000000000004">
      <c r="I1189" s="282" t="s">
        <v>37723</v>
      </c>
      <c r="J1189" s="282"/>
      <c r="K1189" s="283">
        <v>985.49</v>
      </c>
      <c r="M1189" s="242" t="s">
        <v>37312</v>
      </c>
      <c r="N1189" s="242"/>
      <c r="O1189" s="243">
        <v>9073.7099999999991</v>
      </c>
      <c r="Q1189" s="224" t="s">
        <v>4547</v>
      </c>
      <c r="R1189" s="224"/>
      <c r="S1189" s="225">
        <v>166482.18</v>
      </c>
      <c r="U1189" s="203" t="s">
        <v>1528</v>
      </c>
      <c r="V1189" s="203"/>
      <c r="W1189" s="204">
        <v>26107.42</v>
      </c>
      <c r="AF1189" t="s">
        <v>67159</v>
      </c>
      <c r="AG1189" s="284">
        <v>1303.24</v>
      </c>
      <c r="AI1189" s="276" t="s">
        <v>64019</v>
      </c>
      <c r="AJ1189" s="277">
        <v>506.44</v>
      </c>
      <c r="AL1189" s="246" t="s">
        <v>63978</v>
      </c>
      <c r="AM1189" s="247">
        <v>541.70000000000005</v>
      </c>
      <c r="AO1189" s="226" t="s">
        <v>15792</v>
      </c>
      <c r="AP1189" s="227">
        <v>242339.93</v>
      </c>
      <c r="AR1189" s="207" t="s">
        <v>15779</v>
      </c>
      <c r="AS1189" s="208">
        <v>61880</v>
      </c>
      <c r="AT1189" s="93"/>
      <c r="AU1189" s="199" t="s">
        <v>32025</v>
      </c>
      <c r="AV1189" s="200">
        <v>13086.34</v>
      </c>
      <c r="BB1189" s="284"/>
      <c r="BD1189" s="272" t="s">
        <v>38029</v>
      </c>
      <c r="BE1189" s="273">
        <v>985.49</v>
      </c>
      <c r="BG1189" s="244" t="s">
        <v>38232</v>
      </c>
      <c r="BH1189" s="245">
        <v>9073.7099999999991</v>
      </c>
      <c r="BJ1189" s="230" t="s">
        <v>11056</v>
      </c>
      <c r="BK1189" s="231">
        <v>166482.18</v>
      </c>
      <c r="BM1189" s="209" t="s">
        <v>8303</v>
      </c>
      <c r="BN1189" s="210">
        <v>93362.07</v>
      </c>
    </row>
    <row r="1190" spans="9:66" x14ac:dyDescent="0.55000000000000004">
      <c r="I1190" s="282" t="s">
        <v>37725</v>
      </c>
      <c r="J1190" s="282"/>
      <c r="K1190" s="283">
        <v>132.25</v>
      </c>
      <c r="M1190" s="242" t="s">
        <v>37313</v>
      </c>
      <c r="N1190" s="242"/>
      <c r="O1190" s="243">
        <v>90015</v>
      </c>
      <c r="Q1190" s="224" t="s">
        <v>4548</v>
      </c>
      <c r="R1190" s="224"/>
      <c r="S1190" s="225">
        <v>512705.33</v>
      </c>
      <c r="U1190" s="203" t="s">
        <v>1529</v>
      </c>
      <c r="V1190" s="203"/>
      <c r="W1190" s="204">
        <v>1111</v>
      </c>
      <c r="AF1190" t="s">
        <v>67160</v>
      </c>
      <c r="AG1190">
        <v>338.91</v>
      </c>
      <c r="AI1190" s="276" t="s">
        <v>64020</v>
      </c>
      <c r="AJ1190" s="277">
        <v>1034.7</v>
      </c>
      <c r="AL1190" s="246" t="s">
        <v>15832</v>
      </c>
      <c r="AM1190" s="247">
        <v>144970.96</v>
      </c>
      <c r="AO1190" s="226" t="s">
        <v>15793</v>
      </c>
      <c r="AP1190" s="227">
        <v>183188.66</v>
      </c>
      <c r="AR1190" s="207" t="s">
        <v>15780</v>
      </c>
      <c r="AS1190" s="208">
        <v>147400</v>
      </c>
      <c r="AT1190" s="93"/>
      <c r="AU1190" s="199" t="s">
        <v>13494</v>
      </c>
      <c r="AV1190" s="200">
        <v>2994.69</v>
      </c>
      <c r="BB1190" s="284"/>
      <c r="BD1190" s="272" t="s">
        <v>38037</v>
      </c>
      <c r="BE1190" s="273">
        <v>132.25</v>
      </c>
      <c r="BG1190" s="244" t="s">
        <v>38242</v>
      </c>
      <c r="BH1190" s="245">
        <v>90015</v>
      </c>
      <c r="BJ1190" s="230" t="s">
        <v>11057</v>
      </c>
      <c r="BK1190" s="231">
        <v>512705.33</v>
      </c>
      <c r="BM1190" s="209" t="s">
        <v>8519</v>
      </c>
      <c r="BN1190" s="210">
        <v>283698.45</v>
      </c>
    </row>
    <row r="1191" spans="9:66" x14ac:dyDescent="0.55000000000000004">
      <c r="I1191" s="282" t="s">
        <v>37729</v>
      </c>
      <c r="J1191" s="282"/>
      <c r="K1191" s="283">
        <v>8171.4</v>
      </c>
      <c r="M1191" s="242" t="s">
        <v>37314</v>
      </c>
      <c r="N1191" s="242"/>
      <c r="O1191" s="243">
        <v>46836.81</v>
      </c>
      <c r="Q1191" s="224" t="s">
        <v>4633</v>
      </c>
      <c r="R1191" s="224"/>
      <c r="S1191" s="225">
        <v>9666</v>
      </c>
      <c r="U1191" s="203" t="s">
        <v>1530</v>
      </c>
      <c r="V1191" s="203"/>
      <c r="W1191" s="204">
        <v>2691</v>
      </c>
      <c r="AF1191" t="s">
        <v>71296</v>
      </c>
      <c r="AG1191" s="284">
        <v>18031</v>
      </c>
      <c r="AI1191" s="276" t="s">
        <v>44472</v>
      </c>
      <c r="AJ1191" s="277">
        <v>212.48</v>
      </c>
      <c r="AL1191" s="246" t="s">
        <v>15833</v>
      </c>
      <c r="AM1191" s="247">
        <v>472056.06</v>
      </c>
      <c r="AO1191" s="226" t="s">
        <v>15794</v>
      </c>
      <c r="AP1191" s="227">
        <v>19091.830000000002</v>
      </c>
      <c r="AR1191" s="207" t="s">
        <v>15781</v>
      </c>
      <c r="AS1191" s="208">
        <v>23422.32</v>
      </c>
      <c r="AT1191" s="93"/>
      <c r="AU1191" s="199" t="s">
        <v>13495</v>
      </c>
      <c r="AV1191" s="200">
        <v>2994.69</v>
      </c>
      <c r="BB1191" s="284"/>
      <c r="BD1191" s="272" t="s">
        <v>38061</v>
      </c>
      <c r="BE1191" s="273">
        <v>8171.4</v>
      </c>
      <c r="BG1191" s="244" t="s">
        <v>38250</v>
      </c>
      <c r="BH1191" s="245">
        <v>46836.81</v>
      </c>
      <c r="BJ1191" s="230" t="s">
        <v>11060</v>
      </c>
      <c r="BK1191" s="231">
        <v>9666</v>
      </c>
      <c r="BM1191" s="209" t="s">
        <v>8690</v>
      </c>
      <c r="BN1191" s="210">
        <v>14280.22</v>
      </c>
    </row>
    <row r="1192" spans="9:66" x14ac:dyDescent="0.55000000000000004">
      <c r="I1192" s="282" t="s">
        <v>37731</v>
      </c>
      <c r="J1192" s="282"/>
      <c r="K1192" s="283">
        <v>210</v>
      </c>
      <c r="M1192" s="242" t="s">
        <v>37315</v>
      </c>
      <c r="N1192" s="242"/>
      <c r="O1192" s="243">
        <v>52121.04</v>
      </c>
      <c r="Q1192" s="224" t="s">
        <v>4634</v>
      </c>
      <c r="R1192" s="224"/>
      <c r="S1192" s="225">
        <v>12500</v>
      </c>
      <c r="U1192" s="203" t="s">
        <v>1531</v>
      </c>
      <c r="V1192" s="203"/>
      <c r="W1192" s="204">
        <v>100302</v>
      </c>
      <c r="AF1192" t="s">
        <v>67162</v>
      </c>
      <c r="AG1192" s="284">
        <v>1293.44</v>
      </c>
      <c r="AI1192" s="276" t="s">
        <v>67032</v>
      </c>
      <c r="AJ1192" s="277">
        <v>1731.26</v>
      </c>
      <c r="AL1192" s="246" t="s">
        <v>33125</v>
      </c>
      <c r="AM1192" s="247">
        <v>288051.21000000002</v>
      </c>
      <c r="AO1192" s="226" t="s">
        <v>15795</v>
      </c>
      <c r="AP1192" s="227">
        <v>903.15</v>
      </c>
      <c r="AR1192" s="207" t="s">
        <v>15782</v>
      </c>
      <c r="AS1192" s="208">
        <v>195149.22</v>
      </c>
      <c r="AT1192" s="93"/>
      <c r="AU1192" s="199" t="s">
        <v>19901</v>
      </c>
      <c r="AV1192" s="200">
        <v>13086.34</v>
      </c>
      <c r="BD1192" s="272" t="s">
        <v>38070</v>
      </c>
      <c r="BE1192" s="273">
        <v>210</v>
      </c>
      <c r="BG1192" s="244" t="s">
        <v>38257</v>
      </c>
      <c r="BH1192" s="245">
        <v>52121.04</v>
      </c>
      <c r="BJ1192" s="230" t="s">
        <v>11061</v>
      </c>
      <c r="BK1192" s="231">
        <v>12500</v>
      </c>
      <c r="BM1192" s="209" t="s">
        <v>8934</v>
      </c>
      <c r="BN1192" s="210">
        <v>135000</v>
      </c>
    </row>
    <row r="1193" spans="9:66" x14ac:dyDescent="0.55000000000000004">
      <c r="I1193" s="282" t="s">
        <v>37732</v>
      </c>
      <c r="J1193" s="282"/>
      <c r="K1193" s="283">
        <v>0.04</v>
      </c>
      <c r="M1193" s="242" t="s">
        <v>37316</v>
      </c>
      <c r="N1193" s="242"/>
      <c r="O1193" s="243">
        <v>6647.46</v>
      </c>
      <c r="Q1193" s="224" t="s">
        <v>4635</v>
      </c>
      <c r="R1193" s="224"/>
      <c r="S1193" s="225">
        <v>11444.52</v>
      </c>
      <c r="U1193" s="203" t="s">
        <v>1532</v>
      </c>
      <c r="V1193" s="203"/>
      <c r="W1193" s="204">
        <v>25515</v>
      </c>
      <c r="AF1193" t="s">
        <v>67163</v>
      </c>
      <c r="AG1193" s="284">
        <v>4334.6499999999996</v>
      </c>
      <c r="AI1193" s="276" t="s">
        <v>64021</v>
      </c>
      <c r="AJ1193" s="277">
        <v>-116.65</v>
      </c>
      <c r="AL1193" s="246" t="s">
        <v>15834</v>
      </c>
      <c r="AM1193" s="247">
        <v>13477.56</v>
      </c>
      <c r="AO1193" s="226" t="s">
        <v>49635</v>
      </c>
      <c r="AP1193" s="227">
        <v>760</v>
      </c>
      <c r="AR1193" s="207" t="s">
        <v>15783</v>
      </c>
      <c r="AS1193" s="208">
        <v>102565.79</v>
      </c>
      <c r="AT1193" s="93"/>
      <c r="AU1193" s="199" t="s">
        <v>32026</v>
      </c>
      <c r="AV1193" s="200">
        <v>1674.98</v>
      </c>
      <c r="BB1193" s="284"/>
      <c r="BD1193" s="272" t="s">
        <v>38077</v>
      </c>
      <c r="BE1193" s="273">
        <v>0.04</v>
      </c>
      <c r="BG1193" s="244" t="s">
        <v>38265</v>
      </c>
      <c r="BH1193" s="245">
        <v>6647.46</v>
      </c>
      <c r="BJ1193" s="230" t="s">
        <v>11062</v>
      </c>
      <c r="BK1193" s="231">
        <v>11444.52</v>
      </c>
      <c r="BM1193" s="209" t="s">
        <v>9272</v>
      </c>
      <c r="BN1193" s="210">
        <v>1410954.69</v>
      </c>
    </row>
    <row r="1194" spans="9:66" x14ac:dyDescent="0.55000000000000004">
      <c r="I1194" s="282" t="s">
        <v>37733</v>
      </c>
      <c r="J1194" s="282"/>
      <c r="K1194" s="283">
        <v>31672.3</v>
      </c>
      <c r="M1194" s="242" t="s">
        <v>37318</v>
      </c>
      <c r="N1194" s="242"/>
      <c r="O1194" s="243">
        <v>1623.74</v>
      </c>
      <c r="Q1194" s="224" t="s">
        <v>4636</v>
      </c>
      <c r="R1194" s="224"/>
      <c r="S1194" s="225">
        <v>34806</v>
      </c>
      <c r="U1194" s="203" t="s">
        <v>1533</v>
      </c>
      <c r="V1194" s="203"/>
      <c r="W1194" s="204">
        <v>285.68</v>
      </c>
      <c r="AF1194" t="s">
        <v>71297</v>
      </c>
      <c r="AG1194" s="284">
        <v>1349.08</v>
      </c>
      <c r="AI1194" s="276" t="s">
        <v>48706</v>
      </c>
      <c r="AJ1194" s="277">
        <v>4739.38</v>
      </c>
      <c r="AL1194" s="246" t="s">
        <v>36020</v>
      </c>
      <c r="AM1194" s="247">
        <v>30964.94</v>
      </c>
      <c r="AO1194" s="226" t="s">
        <v>15798</v>
      </c>
      <c r="AP1194" s="227">
        <v>31455.16</v>
      </c>
      <c r="AR1194" s="207" t="s">
        <v>15784</v>
      </c>
      <c r="AS1194" s="208">
        <v>31570.560000000001</v>
      </c>
      <c r="AT1194" s="93"/>
      <c r="AU1194" s="199" t="s">
        <v>32027</v>
      </c>
      <c r="AV1194" s="200">
        <v>2249.94</v>
      </c>
      <c r="BB1194" s="284"/>
      <c r="BD1194" s="272" t="s">
        <v>38082</v>
      </c>
      <c r="BE1194" s="273">
        <v>31672.3</v>
      </c>
      <c r="BG1194" s="244" t="s">
        <v>38275</v>
      </c>
      <c r="BH1194" s="245">
        <v>1623.74</v>
      </c>
      <c r="BJ1194" s="230" t="s">
        <v>11063</v>
      </c>
      <c r="BK1194" s="231">
        <v>34806</v>
      </c>
      <c r="BM1194" s="209" t="s">
        <v>9515</v>
      </c>
      <c r="BN1194" s="210">
        <v>41603.980000000003</v>
      </c>
    </row>
    <row r="1195" spans="9:66" x14ac:dyDescent="0.55000000000000004">
      <c r="I1195" s="282" t="s">
        <v>37734</v>
      </c>
      <c r="J1195" s="282"/>
      <c r="K1195" s="283">
        <v>110866.18</v>
      </c>
      <c r="M1195" s="242" t="s">
        <v>37319</v>
      </c>
      <c r="N1195" s="242"/>
      <c r="O1195" s="243">
        <v>235744.08</v>
      </c>
      <c r="Q1195" s="224" t="s">
        <v>4638</v>
      </c>
      <c r="R1195" s="224"/>
      <c r="S1195" s="225">
        <v>11508.6</v>
      </c>
      <c r="U1195" s="203" t="s">
        <v>1534</v>
      </c>
      <c r="V1195" s="203"/>
      <c r="W1195" s="204">
        <v>763</v>
      </c>
      <c r="AF1195" t="s">
        <v>67164</v>
      </c>
      <c r="AG1195">
        <v>795.33</v>
      </c>
      <c r="AI1195" s="276" t="s">
        <v>48707</v>
      </c>
      <c r="AJ1195" s="277">
        <v>362.58</v>
      </c>
      <c r="AL1195" s="246" t="s">
        <v>15835</v>
      </c>
      <c r="AM1195" s="247">
        <v>10000</v>
      </c>
      <c r="AO1195" s="226" t="s">
        <v>15799</v>
      </c>
      <c r="AP1195" s="227">
        <v>24018.78</v>
      </c>
      <c r="AR1195" s="207" t="s">
        <v>15785</v>
      </c>
      <c r="AS1195" s="208">
        <v>702540.72</v>
      </c>
      <c r="AT1195" s="93"/>
      <c r="AU1195" s="199" t="s">
        <v>32028</v>
      </c>
      <c r="AV1195" s="200">
        <v>23.51</v>
      </c>
      <c r="BB1195" s="284"/>
      <c r="BD1195" s="272" t="s">
        <v>38087</v>
      </c>
      <c r="BE1195" s="273">
        <v>110866.18</v>
      </c>
      <c r="BG1195" s="244" t="s">
        <v>38280</v>
      </c>
      <c r="BH1195" s="245">
        <v>235744.08</v>
      </c>
      <c r="BJ1195" s="230" t="s">
        <v>11065</v>
      </c>
      <c r="BK1195" s="231">
        <v>11508.6</v>
      </c>
      <c r="BM1195" s="209" t="s">
        <v>10893</v>
      </c>
      <c r="BN1195" s="210">
        <v>21151.93</v>
      </c>
    </row>
    <row r="1196" spans="9:66" x14ac:dyDescent="0.55000000000000004">
      <c r="I1196" s="282" t="s">
        <v>65566</v>
      </c>
      <c r="J1196" s="282"/>
      <c r="K1196" s="283">
        <v>1312</v>
      </c>
      <c r="M1196" s="242" t="s">
        <v>37320</v>
      </c>
      <c r="N1196" s="242"/>
      <c r="O1196" s="243">
        <v>13351.64</v>
      </c>
      <c r="Q1196" s="224" t="s">
        <v>12309</v>
      </c>
      <c r="R1196" s="224"/>
      <c r="S1196" s="225">
        <v>1092.5</v>
      </c>
      <c r="U1196" s="203" t="s">
        <v>1535</v>
      </c>
      <c r="V1196" s="203"/>
      <c r="W1196" s="204">
        <v>29420</v>
      </c>
      <c r="AF1196" t="s">
        <v>48743</v>
      </c>
      <c r="AG1196" s="284">
        <v>2714.75</v>
      </c>
      <c r="AI1196" s="276" t="s">
        <v>48708</v>
      </c>
      <c r="AJ1196" s="277">
        <v>1185.8</v>
      </c>
      <c r="AL1196" s="246" t="s">
        <v>15837</v>
      </c>
      <c r="AM1196" s="247">
        <v>356872.11</v>
      </c>
      <c r="AO1196" s="226" t="s">
        <v>15802</v>
      </c>
      <c r="AP1196" s="227">
        <v>3445.44</v>
      </c>
      <c r="AR1196" s="207" t="s">
        <v>15786</v>
      </c>
      <c r="AS1196" s="208">
        <v>298032.03000000003</v>
      </c>
      <c r="AT1196" s="93"/>
      <c r="AU1196" s="199" t="s">
        <v>32029</v>
      </c>
      <c r="AV1196" s="200">
        <v>11441.57</v>
      </c>
      <c r="BD1196" s="272" t="s">
        <v>38092</v>
      </c>
      <c r="BE1196" s="273">
        <v>1312</v>
      </c>
      <c r="BG1196" s="244" t="s">
        <v>38285</v>
      </c>
      <c r="BH1196" s="245">
        <v>13351.64</v>
      </c>
      <c r="BJ1196" s="230" t="s">
        <v>12065</v>
      </c>
      <c r="BK1196" s="231">
        <v>1092.5</v>
      </c>
      <c r="BM1196" s="209" t="s">
        <v>11067</v>
      </c>
      <c r="BN1196" s="210">
        <v>6097.4</v>
      </c>
    </row>
    <row r="1197" spans="9:66" x14ac:dyDescent="0.55000000000000004">
      <c r="I1197" s="282" t="s">
        <v>65567</v>
      </c>
      <c r="J1197" s="282"/>
      <c r="K1197" s="283">
        <v>1001.96</v>
      </c>
      <c r="M1197" s="242" t="s">
        <v>37322</v>
      </c>
      <c r="N1197" s="242"/>
      <c r="O1197" s="243">
        <v>27267.33</v>
      </c>
      <c r="Q1197" s="224" t="s">
        <v>4639</v>
      </c>
      <c r="R1197" s="224"/>
      <c r="S1197" s="225">
        <v>9666</v>
      </c>
      <c r="U1197" s="203" t="s">
        <v>1536</v>
      </c>
      <c r="V1197" s="203"/>
      <c r="W1197" s="204">
        <v>3325.56</v>
      </c>
      <c r="AF1197" t="s">
        <v>71298</v>
      </c>
      <c r="AG1197" s="284">
        <v>1291</v>
      </c>
      <c r="AI1197" s="276" t="s">
        <v>58955</v>
      </c>
      <c r="AJ1197" s="277">
        <v>5000</v>
      </c>
      <c r="AL1197" s="246" t="s">
        <v>51647</v>
      </c>
      <c r="AM1197" s="247">
        <v>102151.18</v>
      </c>
      <c r="AO1197" s="226" t="s">
        <v>47753</v>
      </c>
      <c r="AP1197" s="227">
        <v>-11246.89</v>
      </c>
      <c r="AR1197" s="207" t="s">
        <v>15787</v>
      </c>
      <c r="AS1197" s="208">
        <v>151321.73000000001</v>
      </c>
      <c r="AT1197" s="93"/>
      <c r="AU1197" s="199" t="s">
        <v>32030</v>
      </c>
      <c r="AV1197" s="200">
        <v>1674.98</v>
      </c>
      <c r="BD1197" s="272" t="s">
        <v>38095</v>
      </c>
      <c r="BE1197" s="273">
        <v>1001.96</v>
      </c>
      <c r="BG1197" s="244" t="s">
        <v>38304</v>
      </c>
      <c r="BH1197" s="245">
        <v>27267.33</v>
      </c>
      <c r="BJ1197" s="230" t="s">
        <v>11066</v>
      </c>
      <c r="BK1197" s="231">
        <v>9666</v>
      </c>
      <c r="BM1197" s="209" t="s">
        <v>11525</v>
      </c>
      <c r="BN1197" s="210">
        <v>542874.93999999994</v>
      </c>
    </row>
    <row r="1198" spans="9:66" x14ac:dyDescent="0.55000000000000004">
      <c r="I1198" s="282" t="s">
        <v>37736</v>
      </c>
      <c r="J1198" s="282"/>
      <c r="K1198" s="283">
        <v>141.4</v>
      </c>
      <c r="M1198" s="242" t="s">
        <v>37323</v>
      </c>
      <c r="N1198" s="242"/>
      <c r="O1198" s="243">
        <v>313317.15999999997</v>
      </c>
      <c r="Q1198" s="224" t="s">
        <v>12310</v>
      </c>
      <c r="R1198" s="224"/>
      <c r="S1198" s="225">
        <v>18073</v>
      </c>
      <c r="U1198" s="203" t="s">
        <v>1537</v>
      </c>
      <c r="V1198" s="203"/>
      <c r="W1198" s="204">
        <v>167213.20000000001</v>
      </c>
      <c r="AF1198" t="s">
        <v>33235</v>
      </c>
      <c r="AG1198" s="284">
        <v>2700</v>
      </c>
      <c r="AI1198" s="276" t="s">
        <v>58956</v>
      </c>
      <c r="AJ1198" s="277">
        <v>2061.5</v>
      </c>
      <c r="AL1198" s="246" t="s">
        <v>15838</v>
      </c>
      <c r="AM1198" s="247">
        <v>122678.43</v>
      </c>
      <c r="AO1198" s="226" t="s">
        <v>47754</v>
      </c>
      <c r="AP1198" s="227">
        <v>73625.13</v>
      </c>
      <c r="AR1198" s="207" t="s">
        <v>15788</v>
      </c>
      <c r="AS1198" s="208">
        <v>11599.95</v>
      </c>
      <c r="AT1198" s="93"/>
      <c r="AU1198" s="199" t="s">
        <v>19907</v>
      </c>
      <c r="AV1198" s="200">
        <v>2249.94</v>
      </c>
      <c r="BB1198" s="284"/>
      <c r="BD1198" s="272" t="s">
        <v>38122</v>
      </c>
      <c r="BE1198" s="273">
        <v>141.4</v>
      </c>
      <c r="BG1198" s="244" t="s">
        <v>38311</v>
      </c>
      <c r="BH1198" s="245">
        <v>313317.15999999997</v>
      </c>
      <c r="BJ1198" s="230" t="s">
        <v>12064</v>
      </c>
      <c r="BK1198" s="231">
        <v>18073</v>
      </c>
      <c r="BM1198" s="209" t="s">
        <v>11870</v>
      </c>
      <c r="BN1198" s="210">
        <v>772326.8</v>
      </c>
    </row>
    <row r="1199" spans="9:66" x14ac:dyDescent="0.55000000000000004">
      <c r="I1199" s="282" t="s">
        <v>37738</v>
      </c>
      <c r="J1199" s="282"/>
      <c r="K1199" s="283">
        <v>1563.86</v>
      </c>
      <c r="M1199" s="242" t="s">
        <v>37325</v>
      </c>
      <c r="N1199" s="242"/>
      <c r="O1199" s="243">
        <v>138986.70000000001</v>
      </c>
      <c r="Q1199" s="224" t="s">
        <v>4640</v>
      </c>
      <c r="R1199" s="224"/>
      <c r="S1199" s="225">
        <v>4491.95</v>
      </c>
      <c r="U1199" s="203" t="s">
        <v>1538</v>
      </c>
      <c r="V1199" s="203"/>
      <c r="W1199" s="204">
        <v>4919.9399999999996</v>
      </c>
      <c r="AF1199" t="s">
        <v>54934</v>
      </c>
      <c r="AG1199" s="284">
        <v>3600</v>
      </c>
      <c r="AI1199" s="276" t="s">
        <v>47819</v>
      </c>
      <c r="AJ1199" s="277">
        <v>1123.52</v>
      </c>
      <c r="AL1199" s="246" t="s">
        <v>40123</v>
      </c>
      <c r="AM1199" s="247">
        <v>1479.04</v>
      </c>
      <c r="AO1199" s="226" t="s">
        <v>34557</v>
      </c>
      <c r="AP1199" s="227">
        <v>11564.78</v>
      </c>
      <c r="AR1199" s="207" t="s">
        <v>15789</v>
      </c>
      <c r="AS1199" s="208">
        <v>69300.62</v>
      </c>
      <c r="AT1199" s="93"/>
      <c r="AU1199" s="199" t="s">
        <v>32031</v>
      </c>
      <c r="AV1199" s="200">
        <v>23.51</v>
      </c>
      <c r="BB1199" s="284"/>
      <c r="BD1199" s="272" t="s">
        <v>38149</v>
      </c>
      <c r="BE1199" s="273">
        <v>1563.86</v>
      </c>
      <c r="BG1199" s="244" t="s">
        <v>38324</v>
      </c>
      <c r="BH1199" s="245">
        <v>138986.70000000001</v>
      </c>
      <c r="BJ1199" s="230" t="s">
        <v>9650</v>
      </c>
      <c r="BK1199" s="231">
        <v>4491.95</v>
      </c>
      <c r="BM1199" s="209" t="s">
        <v>9825</v>
      </c>
      <c r="BN1199" s="210">
        <v>3996379.76</v>
      </c>
    </row>
    <row r="1200" spans="9:66" x14ac:dyDescent="0.55000000000000004">
      <c r="I1200" s="282" t="s">
        <v>65571</v>
      </c>
      <c r="J1200" s="282"/>
      <c r="K1200" s="283">
        <v>98159.19</v>
      </c>
      <c r="M1200" s="242" t="s">
        <v>37326</v>
      </c>
      <c r="N1200" s="242"/>
      <c r="O1200" s="243">
        <v>1000</v>
      </c>
      <c r="Q1200" s="224" t="s">
        <v>4549</v>
      </c>
      <c r="R1200" s="224"/>
      <c r="S1200" s="225">
        <v>110864.13</v>
      </c>
      <c r="U1200" s="203" t="s">
        <v>1539</v>
      </c>
      <c r="V1200" s="203"/>
      <c r="W1200" s="204">
        <v>1636</v>
      </c>
      <c r="AF1200" t="s">
        <v>17144</v>
      </c>
      <c r="AG1200">
        <v>481.95</v>
      </c>
      <c r="AI1200" s="276" t="s">
        <v>67033</v>
      </c>
      <c r="AJ1200" s="277">
        <v>27.29</v>
      </c>
      <c r="AL1200" s="246" t="s">
        <v>47757</v>
      </c>
      <c r="AM1200" s="247">
        <v>-50779.8</v>
      </c>
      <c r="AO1200" s="226" t="s">
        <v>47755</v>
      </c>
      <c r="AP1200" s="227">
        <v>33339.43</v>
      </c>
      <c r="AR1200" s="207" t="s">
        <v>15790</v>
      </c>
      <c r="AS1200" s="208">
        <v>44005.47</v>
      </c>
      <c r="AT1200" s="93"/>
      <c r="AU1200" s="199" t="s">
        <v>32032</v>
      </c>
      <c r="AV1200" s="200">
        <v>11441.57</v>
      </c>
      <c r="BD1200" s="272" t="s">
        <v>38156</v>
      </c>
      <c r="BE1200" s="273">
        <v>98159.19</v>
      </c>
      <c r="BG1200" s="244" t="s">
        <v>38328</v>
      </c>
      <c r="BH1200" s="245">
        <v>1000</v>
      </c>
      <c r="BJ1200" s="230" t="s">
        <v>11067</v>
      </c>
      <c r="BK1200" s="231">
        <v>110864.13</v>
      </c>
      <c r="BM1200" s="209" t="s">
        <v>6676</v>
      </c>
      <c r="BN1200" s="210">
        <v>36358</v>
      </c>
    </row>
    <row r="1201" spans="9:66" x14ac:dyDescent="0.55000000000000004">
      <c r="I1201" s="282" t="s">
        <v>37739</v>
      </c>
      <c r="J1201" s="282"/>
      <c r="K1201" s="283">
        <v>332.93</v>
      </c>
      <c r="M1201" s="242" t="s">
        <v>37327</v>
      </c>
      <c r="N1201" s="242"/>
      <c r="O1201" s="243">
        <v>81344.69</v>
      </c>
      <c r="Q1201" s="224" t="s">
        <v>4641</v>
      </c>
      <c r="R1201" s="224"/>
      <c r="S1201" s="225">
        <v>17701.45</v>
      </c>
      <c r="U1201" s="203" t="s">
        <v>1540</v>
      </c>
      <c r="V1201" s="203"/>
      <c r="W1201" s="204">
        <v>9453</v>
      </c>
      <c r="AF1201" t="s">
        <v>33236</v>
      </c>
      <c r="AG1201">
        <v>865.44</v>
      </c>
      <c r="AI1201" s="276" t="s">
        <v>64022</v>
      </c>
      <c r="AJ1201" s="277">
        <v>1546.54</v>
      </c>
      <c r="AL1201" s="246" t="s">
        <v>40124</v>
      </c>
      <c r="AM1201" s="247">
        <v>1371342.5</v>
      </c>
      <c r="AO1201" s="226" t="s">
        <v>34558</v>
      </c>
      <c r="AP1201" s="227">
        <v>9067.44</v>
      </c>
      <c r="AR1201" s="207" t="s">
        <v>15791</v>
      </c>
      <c r="AS1201" s="208">
        <v>133872.95999999999</v>
      </c>
      <c r="AT1201" s="93"/>
      <c r="AU1201" s="199" t="s">
        <v>32033</v>
      </c>
      <c r="AV1201" s="200">
        <v>9510.35</v>
      </c>
      <c r="BB1201" s="284"/>
      <c r="BD1201" s="272" t="s">
        <v>38158</v>
      </c>
      <c r="BE1201" s="273">
        <v>332.93</v>
      </c>
      <c r="BG1201" s="244" t="s">
        <v>38335</v>
      </c>
      <c r="BH1201" s="245">
        <v>81344.69</v>
      </c>
      <c r="BJ1201" s="230" t="s">
        <v>11068</v>
      </c>
      <c r="BK1201" s="231">
        <v>17701.45</v>
      </c>
      <c r="BM1201" s="209" t="s">
        <v>7093</v>
      </c>
      <c r="BN1201" s="210">
        <v>2649</v>
      </c>
    </row>
    <row r="1202" spans="9:66" x14ac:dyDescent="0.55000000000000004">
      <c r="I1202" s="282" t="s">
        <v>37742</v>
      </c>
      <c r="J1202" s="282"/>
      <c r="K1202" s="283">
        <v>-390.43</v>
      </c>
      <c r="M1202" s="242" t="s">
        <v>37328</v>
      </c>
      <c r="N1202" s="242"/>
      <c r="O1202" s="243">
        <v>97996.54</v>
      </c>
      <c r="Q1202" s="224" t="s">
        <v>3626</v>
      </c>
      <c r="R1202" s="224"/>
      <c r="S1202" s="225">
        <v>764860</v>
      </c>
      <c r="U1202" s="203" t="s">
        <v>1541</v>
      </c>
      <c r="V1202" s="203"/>
      <c r="W1202" s="204">
        <v>872718</v>
      </c>
      <c r="AF1202" t="s">
        <v>38933</v>
      </c>
      <c r="AG1202" s="284">
        <v>8044.83</v>
      </c>
      <c r="AI1202" s="276" t="s">
        <v>48709</v>
      </c>
      <c r="AJ1202" s="277">
        <v>3539.68</v>
      </c>
      <c r="AL1202" s="246" t="s">
        <v>38865</v>
      </c>
      <c r="AM1202" s="247">
        <v>71468.960000000006</v>
      </c>
      <c r="AO1202" s="226" t="s">
        <v>49636</v>
      </c>
      <c r="AP1202" s="227">
        <v>974.73</v>
      </c>
      <c r="AR1202" s="207" t="s">
        <v>15792</v>
      </c>
      <c r="AS1202" s="208">
        <v>394487.25</v>
      </c>
      <c r="AT1202" s="93"/>
      <c r="AU1202" s="199" t="s">
        <v>32034</v>
      </c>
      <c r="AV1202" s="200">
        <v>6956.72</v>
      </c>
      <c r="BB1202" s="284"/>
      <c r="BD1202" s="272" t="s">
        <v>38178</v>
      </c>
      <c r="BE1202" s="273">
        <v>-390.43</v>
      </c>
      <c r="BG1202" s="244" t="s">
        <v>38342</v>
      </c>
      <c r="BH1202" s="245">
        <v>97996.54</v>
      </c>
      <c r="BJ1202" s="230" t="s">
        <v>9651</v>
      </c>
      <c r="BK1202" s="231">
        <v>764860</v>
      </c>
      <c r="BM1202" s="209" t="s">
        <v>7344</v>
      </c>
      <c r="BN1202" s="210">
        <v>18578</v>
      </c>
    </row>
    <row r="1203" spans="9:66" x14ac:dyDescent="0.55000000000000004">
      <c r="I1203" s="282" t="s">
        <v>37743</v>
      </c>
      <c r="J1203" s="282"/>
      <c r="K1203" s="283">
        <v>28789.07</v>
      </c>
      <c r="M1203" s="242" t="s">
        <v>37329</v>
      </c>
      <c r="N1203" s="242"/>
      <c r="O1203" s="243">
        <v>5920.78</v>
      </c>
      <c r="Q1203" s="224" t="s">
        <v>4643</v>
      </c>
      <c r="R1203" s="224"/>
      <c r="S1203" s="225">
        <v>9666</v>
      </c>
      <c r="U1203" s="203" t="s">
        <v>1542</v>
      </c>
      <c r="V1203" s="203"/>
      <c r="W1203" s="204">
        <v>3191.48</v>
      </c>
      <c r="AF1203" t="s">
        <v>34687</v>
      </c>
      <c r="AG1203" s="284">
        <v>6110.6</v>
      </c>
      <c r="AI1203" s="276" t="s">
        <v>47820</v>
      </c>
      <c r="AJ1203" s="277">
        <v>720</v>
      </c>
      <c r="AL1203" s="246" t="s">
        <v>63559</v>
      </c>
      <c r="AM1203" s="247">
        <v>20058.75</v>
      </c>
      <c r="AO1203" s="226" t="s">
        <v>51643</v>
      </c>
      <c r="AP1203" s="227">
        <v>14349.49</v>
      </c>
      <c r="AR1203" s="207" t="s">
        <v>15793</v>
      </c>
      <c r="AS1203" s="208">
        <v>243320.29</v>
      </c>
      <c r="AT1203" s="93"/>
      <c r="AU1203" s="199" t="s">
        <v>32035</v>
      </c>
      <c r="AV1203" s="200">
        <v>82773.27</v>
      </c>
      <c r="BB1203" s="284"/>
      <c r="BD1203" s="272" t="s">
        <v>38183</v>
      </c>
      <c r="BE1203" s="273">
        <v>28789.07</v>
      </c>
      <c r="BG1203" s="244" t="s">
        <v>38346</v>
      </c>
      <c r="BH1203" s="245">
        <v>5920.78</v>
      </c>
      <c r="BJ1203" s="230" t="s">
        <v>11070</v>
      </c>
      <c r="BK1203" s="231">
        <v>9666</v>
      </c>
      <c r="BM1203" s="209" t="s">
        <v>7755</v>
      </c>
      <c r="BN1203" s="210">
        <v>3097</v>
      </c>
    </row>
    <row r="1204" spans="9:66" x14ac:dyDescent="0.55000000000000004">
      <c r="I1204" s="282" t="s">
        <v>65574</v>
      </c>
      <c r="J1204" s="282"/>
      <c r="K1204" s="283">
        <v>2270</v>
      </c>
      <c r="M1204" s="242" t="s">
        <v>37330</v>
      </c>
      <c r="N1204" s="242"/>
      <c r="O1204" s="243">
        <v>47287.15</v>
      </c>
      <c r="Q1204" s="224" t="s">
        <v>4644</v>
      </c>
      <c r="R1204" s="224"/>
      <c r="S1204" s="225">
        <v>163.4</v>
      </c>
      <c r="U1204" s="203" t="s">
        <v>1543</v>
      </c>
      <c r="V1204" s="203"/>
      <c r="W1204" s="204">
        <v>1098</v>
      </c>
      <c r="AF1204" t="s">
        <v>33239</v>
      </c>
      <c r="AG1204" s="284">
        <v>1450.65</v>
      </c>
      <c r="AI1204" s="276" t="s">
        <v>64023</v>
      </c>
      <c r="AJ1204" s="277">
        <v>-16.47</v>
      </c>
      <c r="AL1204" s="246" t="s">
        <v>44414</v>
      </c>
      <c r="AM1204" s="247">
        <v>23474</v>
      </c>
      <c r="AO1204" s="226" t="s">
        <v>46673</v>
      </c>
      <c r="AP1204" s="227">
        <v>4399.6099999999997</v>
      </c>
      <c r="AR1204" s="207" t="s">
        <v>15794</v>
      </c>
      <c r="AS1204" s="208">
        <v>28765.47</v>
      </c>
      <c r="AT1204" s="93"/>
      <c r="AU1204" s="199" t="s">
        <v>32036</v>
      </c>
      <c r="AV1204" s="200">
        <v>96672.44</v>
      </c>
      <c r="BB1204" s="284"/>
      <c r="BD1204" s="272" t="s">
        <v>38206</v>
      </c>
      <c r="BE1204" s="273">
        <v>2270</v>
      </c>
      <c r="BG1204" s="244" t="s">
        <v>38356</v>
      </c>
      <c r="BH1204" s="245">
        <v>47287.15</v>
      </c>
      <c r="BJ1204" s="230" t="s">
        <v>11071</v>
      </c>
      <c r="BK1204" s="231">
        <v>163.4</v>
      </c>
      <c r="BM1204" s="209" t="s">
        <v>8044</v>
      </c>
      <c r="BN1204" s="210">
        <v>6702.79</v>
      </c>
    </row>
    <row r="1205" spans="9:66" x14ac:dyDescent="0.55000000000000004">
      <c r="I1205" s="282" t="s">
        <v>65575</v>
      </c>
      <c r="J1205" s="282"/>
      <c r="K1205" s="283">
        <v>23440</v>
      </c>
      <c r="M1205" s="242" t="s">
        <v>37331</v>
      </c>
      <c r="N1205" s="242"/>
      <c r="O1205" s="243">
        <v>11246.1</v>
      </c>
      <c r="Q1205" s="224" t="s">
        <v>4645</v>
      </c>
      <c r="R1205" s="224"/>
      <c r="S1205" s="225">
        <v>15971.25</v>
      </c>
      <c r="U1205" s="203" t="s">
        <v>1544</v>
      </c>
      <c r="V1205" s="203"/>
      <c r="W1205" s="204">
        <v>3213</v>
      </c>
      <c r="AF1205" t="s">
        <v>60252</v>
      </c>
      <c r="AG1205" s="284">
        <v>-7003.47</v>
      </c>
      <c r="AI1205" s="276" t="s">
        <v>54882</v>
      </c>
      <c r="AJ1205" s="277">
        <v>4579.6000000000004</v>
      </c>
      <c r="AL1205" s="246" t="s">
        <v>44415</v>
      </c>
      <c r="AM1205" s="247">
        <v>1795.66</v>
      </c>
      <c r="AO1205" s="226" t="s">
        <v>34559</v>
      </c>
      <c r="AP1205" s="227">
        <v>277955.12</v>
      </c>
      <c r="AR1205" s="207" t="s">
        <v>15795</v>
      </c>
      <c r="AS1205" s="208">
        <v>89732.94</v>
      </c>
      <c r="AT1205" s="93"/>
      <c r="AU1205" s="199" t="s">
        <v>32037</v>
      </c>
      <c r="AV1205" s="200">
        <v>80329.149999999994</v>
      </c>
      <c r="BB1205" s="284"/>
      <c r="BD1205" s="272" t="s">
        <v>38224</v>
      </c>
      <c r="BE1205" s="273">
        <v>23440</v>
      </c>
      <c r="BG1205" s="244" t="s">
        <v>38361</v>
      </c>
      <c r="BH1205" s="245">
        <v>11246.1</v>
      </c>
      <c r="BJ1205" s="230" t="s">
        <v>11072</v>
      </c>
      <c r="BK1205" s="231">
        <v>15971.25</v>
      </c>
      <c r="BM1205" s="209" t="s">
        <v>8520</v>
      </c>
      <c r="BN1205" s="210">
        <v>127877.67</v>
      </c>
    </row>
    <row r="1206" spans="9:66" x14ac:dyDescent="0.55000000000000004">
      <c r="I1206" s="282" t="s">
        <v>37746</v>
      </c>
      <c r="J1206" s="282"/>
      <c r="K1206" s="283">
        <v>6884.36</v>
      </c>
      <c r="M1206" s="242" t="s">
        <v>37332</v>
      </c>
      <c r="N1206" s="242"/>
      <c r="O1206" s="243">
        <v>34268.239999999998</v>
      </c>
      <c r="Q1206" s="224" t="s">
        <v>4749</v>
      </c>
      <c r="R1206" s="224"/>
      <c r="S1206" s="225">
        <v>9665.02</v>
      </c>
      <c r="U1206" s="203" t="s">
        <v>1545</v>
      </c>
      <c r="V1206" s="203"/>
      <c r="W1206" s="204">
        <v>80883.990000000005</v>
      </c>
      <c r="AF1206" t="s">
        <v>64079</v>
      </c>
      <c r="AG1206" s="284">
        <v>81668.89</v>
      </c>
      <c r="AI1206" s="276" t="s">
        <v>40134</v>
      </c>
      <c r="AJ1206" s="277">
        <v>4137.88</v>
      </c>
      <c r="AL1206" s="246" t="s">
        <v>44416</v>
      </c>
      <c r="AM1206" s="247">
        <v>5133.25</v>
      </c>
      <c r="AO1206" s="226" t="s">
        <v>49637</v>
      </c>
      <c r="AP1206" s="227">
        <v>900</v>
      </c>
      <c r="AR1206" s="207" t="s">
        <v>15796</v>
      </c>
      <c r="AS1206" s="208">
        <v>176800.93</v>
      </c>
      <c r="AT1206" s="93"/>
      <c r="AU1206" s="199" t="s">
        <v>32038</v>
      </c>
      <c r="AV1206" s="200">
        <v>21130.29</v>
      </c>
      <c r="BB1206" s="284"/>
      <c r="BD1206" s="272" t="s">
        <v>38229</v>
      </c>
      <c r="BE1206" s="273">
        <v>6884.36</v>
      </c>
      <c r="BG1206" s="244" t="s">
        <v>38366</v>
      </c>
      <c r="BH1206" s="245">
        <v>34268.239999999998</v>
      </c>
      <c r="BJ1206" s="230" t="s">
        <v>11073</v>
      </c>
      <c r="BK1206" s="231">
        <v>9665.02</v>
      </c>
      <c r="BM1206" s="209" t="s">
        <v>8935</v>
      </c>
      <c r="BN1206" s="210">
        <v>23420</v>
      </c>
    </row>
    <row r="1207" spans="9:66" x14ac:dyDescent="0.55000000000000004">
      <c r="I1207" s="282" t="s">
        <v>37749</v>
      </c>
      <c r="J1207" s="282"/>
      <c r="K1207" s="283">
        <v>14038.22</v>
      </c>
      <c r="M1207" s="242" t="s">
        <v>37333</v>
      </c>
      <c r="N1207" s="242"/>
      <c r="O1207" s="243">
        <v>53671.4</v>
      </c>
      <c r="Q1207" s="224" t="s">
        <v>4550</v>
      </c>
      <c r="R1207" s="224"/>
      <c r="S1207" s="225">
        <v>208289.19</v>
      </c>
      <c r="U1207" s="203" t="s">
        <v>1546</v>
      </c>
      <c r="V1207" s="203"/>
      <c r="W1207" s="204">
        <v>3976</v>
      </c>
      <c r="AF1207" t="s">
        <v>67173</v>
      </c>
      <c r="AG1207">
        <v>797.11</v>
      </c>
      <c r="AI1207" s="276" t="s">
        <v>54885</v>
      </c>
      <c r="AJ1207" s="277">
        <v>71.89</v>
      </c>
      <c r="AL1207" s="246" t="s">
        <v>61785</v>
      </c>
      <c r="AM1207" s="247">
        <v>3581.46</v>
      </c>
      <c r="AO1207" s="226" t="s">
        <v>34560</v>
      </c>
      <c r="AP1207" s="227">
        <v>26325.34</v>
      </c>
      <c r="AR1207" s="207" t="s">
        <v>15797</v>
      </c>
      <c r="AS1207" s="208">
        <v>96000</v>
      </c>
      <c r="AT1207" s="93"/>
      <c r="AU1207" s="199" t="s">
        <v>32039</v>
      </c>
      <c r="AV1207" s="200">
        <v>46290.51</v>
      </c>
      <c r="BB1207" s="284"/>
      <c r="BD1207" s="272" t="s">
        <v>38244</v>
      </c>
      <c r="BE1207" s="273">
        <v>14038.22</v>
      </c>
      <c r="BG1207" s="244" t="s">
        <v>38372</v>
      </c>
      <c r="BH1207" s="245">
        <v>53671.4</v>
      </c>
      <c r="BJ1207" s="230" t="s">
        <v>9652</v>
      </c>
      <c r="BK1207" s="231">
        <v>208289.19</v>
      </c>
      <c r="BM1207" s="209" t="s">
        <v>9273</v>
      </c>
      <c r="BN1207" s="210">
        <v>168364.98</v>
      </c>
    </row>
    <row r="1208" spans="9:66" x14ac:dyDescent="0.55000000000000004">
      <c r="I1208" s="282" t="s">
        <v>37751</v>
      </c>
      <c r="J1208" s="282"/>
      <c r="K1208" s="283">
        <v>2230.79</v>
      </c>
      <c r="M1208" s="242" t="s">
        <v>37334</v>
      </c>
      <c r="N1208" s="242"/>
      <c r="O1208" s="243">
        <v>994072.37</v>
      </c>
      <c r="Q1208" s="224" t="s">
        <v>4551</v>
      </c>
      <c r="R1208" s="224"/>
      <c r="S1208" s="225">
        <v>375827.23</v>
      </c>
      <c r="U1208" s="203" t="s">
        <v>1547</v>
      </c>
      <c r="V1208" s="203"/>
      <c r="W1208" s="204">
        <v>2526.9</v>
      </c>
      <c r="AF1208" t="s">
        <v>67183</v>
      </c>
      <c r="AG1208" s="284">
        <v>11876.64</v>
      </c>
      <c r="AI1208" s="276" t="s">
        <v>40135</v>
      </c>
      <c r="AJ1208" s="277">
        <v>672.4</v>
      </c>
      <c r="AL1208" s="246" t="s">
        <v>55825</v>
      </c>
      <c r="AM1208" s="247">
        <v>163931.89000000001</v>
      </c>
      <c r="AO1208" s="226" t="s">
        <v>34561</v>
      </c>
      <c r="AP1208" s="227">
        <v>23233.58</v>
      </c>
      <c r="AR1208" s="207" t="s">
        <v>15798</v>
      </c>
      <c r="AS1208" s="208">
        <v>67283.399999999994</v>
      </c>
      <c r="AT1208" s="93"/>
      <c r="AU1208" s="199" t="s">
        <v>32040</v>
      </c>
      <c r="AV1208" s="200">
        <v>34.6</v>
      </c>
      <c r="BB1208" s="284"/>
      <c r="BD1208" s="272" t="s">
        <v>38252</v>
      </c>
      <c r="BE1208" s="273">
        <v>2230.79</v>
      </c>
      <c r="BG1208" s="244" t="s">
        <v>38377</v>
      </c>
      <c r="BH1208" s="245">
        <v>994072.37</v>
      </c>
      <c r="BJ1208" s="230" t="s">
        <v>9653</v>
      </c>
      <c r="BK1208" s="231">
        <v>375827.23</v>
      </c>
      <c r="BM1208" s="209" t="s">
        <v>11068</v>
      </c>
      <c r="BN1208" s="210">
        <v>7064.55</v>
      </c>
    </row>
    <row r="1209" spans="9:66" x14ac:dyDescent="0.55000000000000004">
      <c r="I1209" s="282" t="s">
        <v>37753</v>
      </c>
      <c r="J1209" s="282"/>
      <c r="K1209" s="283">
        <v>54.53</v>
      </c>
      <c r="M1209" s="242" t="s">
        <v>37337</v>
      </c>
      <c r="N1209" s="242"/>
      <c r="O1209" s="243">
        <v>4664</v>
      </c>
      <c r="Q1209" s="224" t="s">
        <v>4646</v>
      </c>
      <c r="R1209" s="224"/>
      <c r="S1209" s="225">
        <v>28225</v>
      </c>
      <c r="U1209" s="203" t="s">
        <v>1548</v>
      </c>
      <c r="V1209" s="203"/>
      <c r="W1209" s="204">
        <v>1397</v>
      </c>
      <c r="AF1209" t="s">
        <v>67185</v>
      </c>
      <c r="AG1209">
        <v>747.92</v>
      </c>
      <c r="AI1209" s="276" t="s">
        <v>40136</v>
      </c>
      <c r="AJ1209" s="277">
        <v>2454.27</v>
      </c>
      <c r="AL1209" s="246" t="s">
        <v>55826</v>
      </c>
      <c r="AM1209" s="247">
        <v>13236.89</v>
      </c>
      <c r="AO1209" s="226" t="s">
        <v>34562</v>
      </c>
      <c r="AP1209" s="227">
        <v>62820.3</v>
      </c>
      <c r="AR1209" s="207" t="s">
        <v>15799</v>
      </c>
      <c r="AS1209" s="208">
        <v>614415.63</v>
      </c>
      <c r="AT1209" s="93"/>
      <c r="AU1209" s="199" t="s">
        <v>32041</v>
      </c>
      <c r="AV1209" s="200">
        <v>212640.26</v>
      </c>
      <c r="BB1209" s="284"/>
      <c r="BD1209" s="272" t="s">
        <v>38259</v>
      </c>
      <c r="BE1209" s="273">
        <v>54.53</v>
      </c>
      <c r="BG1209" s="244" t="s">
        <v>38404</v>
      </c>
      <c r="BH1209" s="245">
        <v>4664</v>
      </c>
      <c r="BJ1209" s="230" t="s">
        <v>11074</v>
      </c>
      <c r="BK1209" s="231">
        <v>28225</v>
      </c>
      <c r="BM1209" s="209" t="s">
        <v>11526</v>
      </c>
      <c r="BN1209" s="210">
        <v>51266.63</v>
      </c>
    </row>
    <row r="1210" spans="9:66" x14ac:dyDescent="0.55000000000000004">
      <c r="I1210" s="282" t="s">
        <v>37755</v>
      </c>
      <c r="J1210" s="282"/>
      <c r="K1210" s="283">
        <v>3728.11</v>
      </c>
      <c r="M1210" s="242" t="s">
        <v>37338</v>
      </c>
      <c r="N1210" s="242"/>
      <c r="O1210" s="243">
        <v>3117.62</v>
      </c>
      <c r="Q1210" s="224" t="s">
        <v>4648</v>
      </c>
      <c r="R1210" s="224"/>
      <c r="S1210" s="225">
        <v>5166</v>
      </c>
      <c r="U1210" s="203" t="s">
        <v>1549</v>
      </c>
      <c r="V1210" s="203"/>
      <c r="W1210" s="204">
        <v>3698.17</v>
      </c>
      <c r="AF1210" t="s">
        <v>67186</v>
      </c>
      <c r="AG1210" s="284">
        <v>2855.13</v>
      </c>
      <c r="AI1210" s="276" t="s">
        <v>40137</v>
      </c>
      <c r="AJ1210" s="277">
        <v>4679.68</v>
      </c>
      <c r="AL1210" s="246" t="s">
        <v>55827</v>
      </c>
      <c r="AM1210" s="247">
        <v>250.98</v>
      </c>
      <c r="AO1210" s="226" t="s">
        <v>34563</v>
      </c>
      <c r="AP1210" s="227">
        <v>32322.18</v>
      </c>
      <c r="AR1210" s="207" t="s">
        <v>15800</v>
      </c>
      <c r="AS1210" s="208">
        <v>1861.8</v>
      </c>
      <c r="AT1210" s="93"/>
      <c r="AU1210" s="199" t="s">
        <v>32042</v>
      </c>
      <c r="AV1210" s="200">
        <v>55874.48</v>
      </c>
      <c r="BD1210" s="272" t="s">
        <v>38267</v>
      </c>
      <c r="BE1210" s="273">
        <v>3728.11</v>
      </c>
      <c r="BG1210" s="244" t="s">
        <v>38409</v>
      </c>
      <c r="BH1210" s="245">
        <v>3117.62</v>
      </c>
      <c r="BJ1210" s="230" t="s">
        <v>11076</v>
      </c>
      <c r="BK1210" s="231">
        <v>5166</v>
      </c>
      <c r="BM1210" s="209" t="s">
        <v>9826</v>
      </c>
      <c r="BN1210" s="210">
        <v>445378.62</v>
      </c>
    </row>
    <row r="1211" spans="9:66" x14ac:dyDescent="0.55000000000000004">
      <c r="I1211" s="282" t="s">
        <v>37756</v>
      </c>
      <c r="J1211" s="282"/>
      <c r="K1211" s="283">
        <v>2544.73</v>
      </c>
      <c r="M1211" s="242" t="s">
        <v>37339</v>
      </c>
      <c r="N1211" s="242"/>
      <c r="O1211" s="243">
        <v>4175.17</v>
      </c>
      <c r="Q1211" s="224" t="s">
        <v>4649</v>
      </c>
      <c r="R1211" s="224"/>
      <c r="S1211" s="225">
        <v>9666</v>
      </c>
      <c r="U1211" s="203" t="s">
        <v>1550</v>
      </c>
      <c r="V1211" s="203"/>
      <c r="W1211" s="204">
        <v>1193</v>
      </c>
      <c r="AF1211" t="s">
        <v>69695</v>
      </c>
      <c r="AG1211" s="284">
        <v>2023.74</v>
      </c>
      <c r="AI1211" s="276" t="s">
        <v>64025</v>
      </c>
      <c r="AJ1211" s="277">
        <v>-306.91000000000003</v>
      </c>
      <c r="AL1211" s="246" t="s">
        <v>54796</v>
      </c>
      <c r="AM1211" s="247">
        <v>4145</v>
      </c>
      <c r="AO1211" s="226" t="s">
        <v>49638</v>
      </c>
      <c r="AP1211" s="227">
        <v>2391.89</v>
      </c>
      <c r="AR1211" s="207" t="s">
        <v>15801</v>
      </c>
      <c r="AS1211" s="208">
        <v>144252.56</v>
      </c>
      <c r="AT1211" s="93"/>
      <c r="AU1211" s="199" t="s">
        <v>32043</v>
      </c>
      <c r="AV1211" s="200">
        <v>63553.97</v>
      </c>
      <c r="BB1211" s="284"/>
      <c r="BD1211" s="272" t="s">
        <v>38272</v>
      </c>
      <c r="BE1211" s="273">
        <v>2544.73</v>
      </c>
      <c r="BG1211" s="244" t="s">
        <v>38422</v>
      </c>
      <c r="BH1211" s="245">
        <v>4175.17</v>
      </c>
      <c r="BJ1211" s="230" t="s">
        <v>11077</v>
      </c>
      <c r="BK1211" s="231">
        <v>9666</v>
      </c>
      <c r="BM1211" s="209" t="s">
        <v>6677</v>
      </c>
      <c r="BN1211" s="210">
        <v>1303953.8600000001</v>
      </c>
    </row>
    <row r="1212" spans="9:66" x14ac:dyDescent="0.55000000000000004">
      <c r="I1212" s="282" t="s">
        <v>37757</v>
      </c>
      <c r="J1212" s="282"/>
      <c r="K1212" s="283">
        <v>1319.25</v>
      </c>
      <c r="M1212" s="242" t="s">
        <v>37340</v>
      </c>
      <c r="N1212" s="242"/>
      <c r="O1212" s="243">
        <v>431</v>
      </c>
      <c r="Q1212" s="224" t="s">
        <v>4552</v>
      </c>
      <c r="R1212" s="224"/>
      <c r="S1212" s="225">
        <v>26377.54</v>
      </c>
      <c r="U1212" s="203" t="s">
        <v>1551</v>
      </c>
      <c r="V1212" s="203"/>
      <c r="W1212" s="204">
        <v>14170.54</v>
      </c>
      <c r="AF1212" t="s">
        <v>71299</v>
      </c>
      <c r="AG1212" s="284">
        <v>6870</v>
      </c>
      <c r="AI1212" s="276" t="s">
        <v>67034</v>
      </c>
      <c r="AJ1212" s="277">
        <v>975.75</v>
      </c>
      <c r="AL1212" s="246" t="s">
        <v>55828</v>
      </c>
      <c r="AM1212" s="247">
        <v>4310.58</v>
      </c>
      <c r="AO1212" s="226" t="s">
        <v>51644</v>
      </c>
      <c r="AP1212" s="227">
        <v>49145.74</v>
      </c>
      <c r="AR1212" s="207" t="s">
        <v>15802</v>
      </c>
      <c r="AS1212" s="208">
        <v>759.78</v>
      </c>
      <c r="AT1212" s="93"/>
      <c r="AU1212" s="199" t="s">
        <v>32044</v>
      </c>
      <c r="AV1212" s="200">
        <v>64318.46</v>
      </c>
      <c r="BB1212" s="284"/>
      <c r="BD1212" s="272" t="s">
        <v>38277</v>
      </c>
      <c r="BE1212" s="273">
        <v>1319.25</v>
      </c>
      <c r="BG1212" s="244" t="s">
        <v>38432</v>
      </c>
      <c r="BH1212" s="245">
        <v>431</v>
      </c>
      <c r="BJ1212" s="230" t="s">
        <v>9654</v>
      </c>
      <c r="BK1212" s="231">
        <v>26377.54</v>
      </c>
      <c r="BM1212" s="209" t="s">
        <v>6914</v>
      </c>
      <c r="BN1212" s="210">
        <v>157348.95000000001</v>
      </c>
    </row>
    <row r="1213" spans="9:66" x14ac:dyDescent="0.55000000000000004">
      <c r="I1213" s="282" t="s">
        <v>37758</v>
      </c>
      <c r="J1213" s="282"/>
      <c r="K1213" s="283">
        <v>7318.02</v>
      </c>
      <c r="M1213" s="242" t="s">
        <v>37341</v>
      </c>
      <c r="N1213" s="242"/>
      <c r="O1213" s="243">
        <v>54151.94</v>
      </c>
      <c r="Q1213" s="224" t="s">
        <v>3627</v>
      </c>
      <c r="R1213" s="224"/>
      <c r="S1213" s="225">
        <v>260.98</v>
      </c>
      <c r="U1213" s="203" t="s">
        <v>1552</v>
      </c>
      <c r="V1213" s="203"/>
      <c r="W1213" s="204">
        <v>1281</v>
      </c>
      <c r="AF1213" t="s">
        <v>69696</v>
      </c>
      <c r="AG1213">
        <v>252.95</v>
      </c>
      <c r="AI1213" s="276" t="s">
        <v>67035</v>
      </c>
      <c r="AJ1213" s="277">
        <v>9689.26</v>
      </c>
      <c r="AL1213" s="246" t="s">
        <v>55829</v>
      </c>
      <c r="AM1213" s="247">
        <v>2385</v>
      </c>
      <c r="AO1213" s="226" t="s">
        <v>48685</v>
      </c>
      <c r="AP1213" s="227">
        <v>119769.21</v>
      </c>
      <c r="AR1213" s="207" t="s">
        <v>15803</v>
      </c>
      <c r="AS1213" s="208">
        <v>83425.570000000007</v>
      </c>
      <c r="AT1213" s="93"/>
      <c r="AU1213" s="199" t="s">
        <v>32045</v>
      </c>
      <c r="AV1213" s="200">
        <v>412538.5</v>
      </c>
      <c r="BB1213" s="284"/>
      <c r="BD1213" s="272" t="s">
        <v>38282</v>
      </c>
      <c r="BE1213" s="273">
        <v>7318.02</v>
      </c>
      <c r="BG1213" s="244" t="s">
        <v>38442</v>
      </c>
      <c r="BH1213" s="245">
        <v>54151.94</v>
      </c>
      <c r="BJ1213" s="230" t="s">
        <v>9655</v>
      </c>
      <c r="BK1213" s="231">
        <v>260.98</v>
      </c>
      <c r="BM1213" s="209" t="s">
        <v>7094</v>
      </c>
      <c r="BN1213" s="210">
        <v>7548.67</v>
      </c>
    </row>
    <row r="1214" spans="9:66" x14ac:dyDescent="0.55000000000000004">
      <c r="I1214" s="282" t="s">
        <v>37759</v>
      </c>
      <c r="J1214" s="282"/>
      <c r="K1214" s="283">
        <v>627.47</v>
      </c>
      <c r="M1214" s="242" t="s">
        <v>37342</v>
      </c>
      <c r="N1214" s="242"/>
      <c r="O1214" s="243">
        <v>6008</v>
      </c>
      <c r="Q1214" s="224" t="s">
        <v>4553</v>
      </c>
      <c r="R1214" s="224"/>
      <c r="S1214" s="225">
        <v>70773.55</v>
      </c>
      <c r="U1214" s="203" t="s">
        <v>1553</v>
      </c>
      <c r="V1214" s="203"/>
      <c r="W1214" s="204">
        <v>3730</v>
      </c>
      <c r="AF1214" t="s">
        <v>59518</v>
      </c>
      <c r="AG1214">
        <v>680.79</v>
      </c>
      <c r="AI1214" s="276" t="s">
        <v>67036</v>
      </c>
      <c r="AJ1214" s="277">
        <v>27.42</v>
      </c>
      <c r="AL1214" s="246" t="s">
        <v>54797</v>
      </c>
      <c r="AM1214" s="247">
        <v>7632.74</v>
      </c>
      <c r="AO1214" s="226" t="s">
        <v>15807</v>
      </c>
      <c r="AP1214" s="227">
        <v>40.29</v>
      </c>
      <c r="AR1214" s="207" t="s">
        <v>15804</v>
      </c>
      <c r="AS1214" s="208">
        <v>77900.95</v>
      </c>
      <c r="AT1214" s="93"/>
      <c r="AU1214" s="199" t="s">
        <v>20031</v>
      </c>
      <c r="AV1214" s="200">
        <v>9510.35</v>
      </c>
      <c r="BB1214" s="284"/>
      <c r="BD1214" s="272" t="s">
        <v>38287</v>
      </c>
      <c r="BE1214" s="273">
        <v>627.47</v>
      </c>
      <c r="BG1214" s="244" t="s">
        <v>38448</v>
      </c>
      <c r="BH1214" s="245">
        <v>6008</v>
      </c>
      <c r="BJ1214" s="230" t="s">
        <v>9656</v>
      </c>
      <c r="BK1214" s="231">
        <v>70773.55</v>
      </c>
      <c r="BM1214" s="209" t="s">
        <v>7345</v>
      </c>
      <c r="BN1214" s="210">
        <v>2397823.7999999998</v>
      </c>
    </row>
    <row r="1215" spans="9:66" x14ac:dyDescent="0.55000000000000004">
      <c r="I1215" s="282" t="s">
        <v>65578</v>
      </c>
      <c r="J1215" s="282"/>
      <c r="K1215" s="283">
        <v>426</v>
      </c>
      <c r="M1215" s="242" t="s">
        <v>37343</v>
      </c>
      <c r="N1215" s="242"/>
      <c r="O1215" s="243">
        <v>118734.63</v>
      </c>
      <c r="Q1215" s="224" t="s">
        <v>4554</v>
      </c>
      <c r="R1215" s="224"/>
      <c r="S1215" s="225">
        <v>89553.53</v>
      </c>
      <c r="U1215" s="203" t="s">
        <v>1554</v>
      </c>
      <c r="V1215" s="203"/>
      <c r="W1215" s="204">
        <v>9060</v>
      </c>
      <c r="AF1215" t="s">
        <v>60071</v>
      </c>
      <c r="AG1215" s="284">
        <v>4434.4399999999996</v>
      </c>
      <c r="AI1215" s="276" t="s">
        <v>67037</v>
      </c>
      <c r="AJ1215" s="277">
        <v>817.42</v>
      </c>
      <c r="AL1215" s="246" t="s">
        <v>57250</v>
      </c>
      <c r="AM1215" s="247">
        <v>45.17</v>
      </c>
      <c r="AO1215" s="226" t="s">
        <v>15809</v>
      </c>
      <c r="AP1215" s="227">
        <v>78396.75</v>
      </c>
      <c r="AR1215" s="207" t="s">
        <v>15805</v>
      </c>
      <c r="AS1215" s="208">
        <v>168831</v>
      </c>
      <c r="AT1215" s="93"/>
      <c r="AU1215" s="199" t="s">
        <v>20032</v>
      </c>
      <c r="AV1215" s="200">
        <v>6956.72</v>
      </c>
      <c r="BB1215" s="284"/>
      <c r="BD1215" s="272" t="s">
        <v>38293</v>
      </c>
      <c r="BE1215" s="273">
        <v>426</v>
      </c>
      <c r="BG1215" s="244" t="s">
        <v>38454</v>
      </c>
      <c r="BH1215" s="245">
        <v>118734.63</v>
      </c>
      <c r="BJ1215" s="230" t="s">
        <v>9657</v>
      </c>
      <c r="BK1215" s="231">
        <v>89553.53</v>
      </c>
      <c r="BM1215" s="209" t="s">
        <v>7599</v>
      </c>
      <c r="BN1215" s="210">
        <v>579587.56000000006</v>
      </c>
    </row>
    <row r="1216" spans="9:66" x14ac:dyDescent="0.55000000000000004">
      <c r="I1216" s="282" t="s">
        <v>37763</v>
      </c>
      <c r="J1216" s="282"/>
      <c r="K1216" s="283">
        <v>1420.47</v>
      </c>
      <c r="M1216" s="242" t="s">
        <v>37344</v>
      </c>
      <c r="N1216" s="242"/>
      <c r="O1216" s="243">
        <v>107821.63</v>
      </c>
      <c r="Q1216" s="224" t="s">
        <v>4555</v>
      </c>
      <c r="R1216" s="224"/>
      <c r="S1216" s="225">
        <v>889133.82</v>
      </c>
      <c r="U1216" s="203" t="s">
        <v>1555</v>
      </c>
      <c r="V1216" s="203"/>
      <c r="W1216" s="204">
        <v>2018.23</v>
      </c>
      <c r="AF1216" t="s">
        <v>71300</v>
      </c>
      <c r="AG1216" s="284">
        <v>29382.6</v>
      </c>
      <c r="AI1216" s="276" t="s">
        <v>67038</v>
      </c>
      <c r="AJ1216" s="277">
        <v>2662.23</v>
      </c>
      <c r="AL1216" s="246" t="s">
        <v>54798</v>
      </c>
      <c r="AM1216" s="247">
        <v>14989.29</v>
      </c>
      <c r="AO1216" s="226" t="s">
        <v>49639</v>
      </c>
      <c r="AP1216" s="227">
        <v>11.22</v>
      </c>
      <c r="AR1216" s="207" t="s">
        <v>15806</v>
      </c>
      <c r="AS1216" s="208">
        <v>74800</v>
      </c>
      <c r="AT1216" s="93"/>
      <c r="AU1216" s="199" t="s">
        <v>20035</v>
      </c>
      <c r="AV1216" s="200">
        <v>82773.27</v>
      </c>
      <c r="BB1216" s="284"/>
      <c r="BD1216" s="272" t="s">
        <v>38313</v>
      </c>
      <c r="BE1216" s="273">
        <v>1420.47</v>
      </c>
      <c r="BG1216" s="244" t="s">
        <v>38465</v>
      </c>
      <c r="BH1216" s="245">
        <v>107821.63</v>
      </c>
      <c r="BJ1216" s="230" t="s">
        <v>11079</v>
      </c>
      <c r="BK1216" s="231">
        <v>889133.82</v>
      </c>
      <c r="BM1216" s="209" t="s">
        <v>7756</v>
      </c>
      <c r="BN1216" s="210">
        <v>839863.87</v>
      </c>
    </row>
    <row r="1217" spans="9:66" x14ac:dyDescent="0.55000000000000004">
      <c r="I1217" s="282" t="s">
        <v>65580</v>
      </c>
      <c r="J1217" s="282"/>
      <c r="K1217" s="283">
        <v>2261</v>
      </c>
      <c r="M1217" s="242" t="s">
        <v>37345</v>
      </c>
      <c r="N1217" s="242"/>
      <c r="O1217" s="243">
        <v>77452.62</v>
      </c>
      <c r="Q1217" s="224" t="s">
        <v>4651</v>
      </c>
      <c r="R1217" s="224"/>
      <c r="S1217" s="225">
        <v>9666</v>
      </c>
      <c r="U1217" s="203" t="s">
        <v>1556</v>
      </c>
      <c r="V1217" s="203"/>
      <c r="W1217" s="204">
        <v>715</v>
      </c>
      <c r="AF1217" t="s">
        <v>71301</v>
      </c>
      <c r="AG1217" s="284">
        <v>1662.3</v>
      </c>
      <c r="AI1217" s="276" t="s">
        <v>64027</v>
      </c>
      <c r="AJ1217" s="277">
        <v>-23.66</v>
      </c>
      <c r="AL1217" s="246" t="s">
        <v>54799</v>
      </c>
      <c r="AM1217" s="247">
        <v>47292.89</v>
      </c>
      <c r="AO1217" s="226" t="s">
        <v>15810</v>
      </c>
      <c r="AP1217" s="227">
        <v>15157.99</v>
      </c>
      <c r="AR1217" s="207" t="s">
        <v>15807</v>
      </c>
      <c r="AS1217" s="208">
        <v>2695.53</v>
      </c>
      <c r="AT1217" s="93"/>
      <c r="AU1217" s="199" t="s">
        <v>20036</v>
      </c>
      <c r="AV1217" s="200">
        <v>96672.44</v>
      </c>
      <c r="BB1217" s="284"/>
      <c r="BD1217" s="272" t="s">
        <v>38315</v>
      </c>
      <c r="BE1217" s="273">
        <v>2261</v>
      </c>
      <c r="BG1217" s="244" t="s">
        <v>38471</v>
      </c>
      <c r="BH1217" s="245">
        <v>77452.62</v>
      </c>
      <c r="BJ1217" s="230" t="s">
        <v>11080</v>
      </c>
      <c r="BK1217" s="231">
        <v>9666</v>
      </c>
      <c r="BM1217" s="209" t="s">
        <v>7963</v>
      </c>
      <c r="BN1217" s="210">
        <v>5708</v>
      </c>
    </row>
    <row r="1218" spans="9:66" x14ac:dyDescent="0.55000000000000004">
      <c r="I1218" s="282" t="s">
        <v>37765</v>
      </c>
      <c r="J1218" s="282"/>
      <c r="K1218" s="283">
        <v>36209.08</v>
      </c>
      <c r="M1218" s="242" t="s">
        <v>37346</v>
      </c>
      <c r="N1218" s="242"/>
      <c r="O1218" s="243">
        <v>9870.11</v>
      </c>
      <c r="Q1218" s="224" t="s">
        <v>4652</v>
      </c>
      <c r="R1218" s="224"/>
      <c r="S1218" s="225">
        <v>16685.25</v>
      </c>
      <c r="U1218" s="203" t="s">
        <v>1557</v>
      </c>
      <c r="V1218" s="203"/>
      <c r="W1218" s="204">
        <v>73494</v>
      </c>
      <c r="AF1218" t="s">
        <v>71302</v>
      </c>
      <c r="AG1218" s="284">
        <v>1567.2</v>
      </c>
      <c r="AI1218" s="276" t="s">
        <v>67039</v>
      </c>
      <c r="AJ1218" s="277">
        <v>35001.980000000003</v>
      </c>
      <c r="AL1218" s="246" t="s">
        <v>61786</v>
      </c>
      <c r="AM1218" s="247">
        <v>1596.82</v>
      </c>
      <c r="AO1218" s="226" t="s">
        <v>15811</v>
      </c>
      <c r="AP1218" s="227">
        <v>16963.55</v>
      </c>
      <c r="AR1218" s="207" t="s">
        <v>15808</v>
      </c>
      <c r="AS1218" s="208">
        <v>73.510000000000005</v>
      </c>
      <c r="AT1218" s="93"/>
      <c r="AU1218" s="199" t="s">
        <v>20037</v>
      </c>
      <c r="AV1218" s="200">
        <v>80329.149999999994</v>
      </c>
      <c r="BB1218" s="284"/>
      <c r="BD1218" s="272" t="s">
        <v>38326</v>
      </c>
      <c r="BE1218" s="273">
        <v>36209.08</v>
      </c>
      <c r="BG1218" s="244" t="s">
        <v>38489</v>
      </c>
      <c r="BH1218" s="245">
        <v>9870.11</v>
      </c>
      <c r="BJ1218" s="230" t="s">
        <v>11081</v>
      </c>
      <c r="BK1218" s="231">
        <v>16685.25</v>
      </c>
      <c r="BM1218" s="209" t="s">
        <v>8045</v>
      </c>
      <c r="BN1218" s="210">
        <v>380620.07</v>
      </c>
    </row>
    <row r="1219" spans="9:66" x14ac:dyDescent="0.55000000000000004">
      <c r="I1219" s="282" t="s">
        <v>65581</v>
      </c>
      <c r="J1219" s="282"/>
      <c r="K1219" s="283">
        <v>1237</v>
      </c>
      <c r="M1219" s="242" t="s">
        <v>37347</v>
      </c>
      <c r="N1219" s="242"/>
      <c r="O1219" s="243">
        <v>303901.12</v>
      </c>
      <c r="Q1219" s="224" t="s">
        <v>4653</v>
      </c>
      <c r="R1219" s="224"/>
      <c r="S1219" s="225">
        <v>19875</v>
      </c>
      <c r="U1219" s="203" t="s">
        <v>1558</v>
      </c>
      <c r="V1219" s="203"/>
      <c r="W1219" s="204">
        <v>847</v>
      </c>
      <c r="AF1219" t="s">
        <v>71303</v>
      </c>
      <c r="AG1219">
        <v>600</v>
      </c>
      <c r="AI1219" s="276" t="s">
        <v>70385</v>
      </c>
      <c r="AJ1219" s="277">
        <v>148.75</v>
      </c>
      <c r="AL1219" s="246" t="s">
        <v>58184</v>
      </c>
      <c r="AM1219" s="247">
        <v>1280</v>
      </c>
      <c r="AO1219" s="226" t="s">
        <v>15812</v>
      </c>
      <c r="AP1219" s="227">
        <v>1547.96</v>
      </c>
      <c r="AR1219" s="207" t="s">
        <v>15809</v>
      </c>
      <c r="AS1219" s="208">
        <v>18017.54</v>
      </c>
      <c r="AT1219" s="93"/>
      <c r="AU1219" s="199" t="s">
        <v>20045</v>
      </c>
      <c r="AV1219" s="200">
        <v>21130.29</v>
      </c>
      <c r="BB1219" s="284"/>
      <c r="BD1219" s="272" t="s">
        <v>38332</v>
      </c>
      <c r="BE1219" s="273">
        <v>1237</v>
      </c>
      <c r="BG1219" s="244" t="s">
        <v>38497</v>
      </c>
      <c r="BH1219" s="245">
        <v>303901.12</v>
      </c>
      <c r="BJ1219" s="230" t="s">
        <v>11082</v>
      </c>
      <c r="BK1219" s="231">
        <v>19875</v>
      </c>
      <c r="BM1219" s="209" t="s">
        <v>8198</v>
      </c>
      <c r="BN1219" s="210">
        <v>211680</v>
      </c>
    </row>
    <row r="1220" spans="9:66" x14ac:dyDescent="0.55000000000000004">
      <c r="I1220" s="282" t="s">
        <v>37767</v>
      </c>
      <c r="J1220" s="282"/>
      <c r="K1220" s="283">
        <v>15644.77</v>
      </c>
      <c r="M1220" s="242" t="s">
        <v>37348</v>
      </c>
      <c r="N1220" s="242"/>
      <c r="O1220" s="243">
        <v>84374.37</v>
      </c>
      <c r="Q1220" s="224" t="s">
        <v>4654</v>
      </c>
      <c r="R1220" s="224"/>
      <c r="S1220" s="225">
        <v>8487.35</v>
      </c>
      <c r="U1220" s="203" t="s">
        <v>1559</v>
      </c>
      <c r="V1220" s="203"/>
      <c r="W1220" s="204">
        <v>177806.65</v>
      </c>
      <c r="AF1220" t="s">
        <v>71304</v>
      </c>
      <c r="AG1220" s="284">
        <v>2540.81</v>
      </c>
      <c r="AI1220" s="276" t="s">
        <v>67040</v>
      </c>
      <c r="AJ1220" s="277">
        <v>2689.09</v>
      </c>
      <c r="AL1220" s="246" t="s">
        <v>55830</v>
      </c>
      <c r="AM1220" s="247">
        <v>5411.86</v>
      </c>
      <c r="AO1220" s="226" t="s">
        <v>51645</v>
      </c>
      <c r="AP1220" s="227">
        <v>26677.64</v>
      </c>
      <c r="AR1220" s="207" t="s">
        <v>15810</v>
      </c>
      <c r="AS1220" s="208">
        <v>1593.88</v>
      </c>
      <c r="AT1220" s="93"/>
      <c r="AU1220" s="199" t="s">
        <v>20046</v>
      </c>
      <c r="AV1220" s="200">
        <v>46290.51</v>
      </c>
      <c r="BB1220" s="284"/>
      <c r="BD1220" s="272" t="s">
        <v>38344</v>
      </c>
      <c r="BE1220" s="273">
        <v>15644.77</v>
      </c>
      <c r="BG1220" s="244" t="s">
        <v>38504</v>
      </c>
      <c r="BH1220" s="245">
        <v>84374.37</v>
      </c>
      <c r="BJ1220" s="230" t="s">
        <v>11083</v>
      </c>
      <c r="BK1220" s="231">
        <v>8487.35</v>
      </c>
      <c r="BM1220" s="209" t="s">
        <v>8304</v>
      </c>
      <c r="BN1220" s="210">
        <v>1314157.26</v>
      </c>
    </row>
    <row r="1221" spans="9:66" x14ac:dyDescent="0.55000000000000004">
      <c r="I1221" s="282" t="s">
        <v>65582</v>
      </c>
      <c r="J1221" s="282"/>
      <c r="K1221" s="283">
        <v>934</v>
      </c>
      <c r="M1221" s="242" t="s">
        <v>37349</v>
      </c>
      <c r="N1221" s="242"/>
      <c r="O1221" s="243">
        <v>19376.2</v>
      </c>
      <c r="Q1221" s="224" t="s">
        <v>4655</v>
      </c>
      <c r="R1221" s="224"/>
      <c r="S1221" s="225">
        <v>6097.27</v>
      </c>
      <c r="U1221" s="203" t="s">
        <v>1560</v>
      </c>
      <c r="V1221" s="203"/>
      <c r="W1221" s="204">
        <v>6662</v>
      </c>
      <c r="AF1221" t="s">
        <v>71305</v>
      </c>
      <c r="AG1221" s="284">
        <v>7984.2</v>
      </c>
      <c r="AI1221" s="276" t="s">
        <v>67041</v>
      </c>
      <c r="AJ1221" s="277">
        <v>8704.44</v>
      </c>
      <c r="AL1221" s="246" t="s">
        <v>61787</v>
      </c>
      <c r="AM1221" s="247">
        <v>31689.52</v>
      </c>
      <c r="AO1221" s="226" t="s">
        <v>15814</v>
      </c>
      <c r="AP1221" s="227">
        <v>1717.61</v>
      </c>
      <c r="AR1221" s="207" t="s">
        <v>15811</v>
      </c>
      <c r="AS1221" s="208">
        <v>4251.8999999999996</v>
      </c>
      <c r="AT1221" s="93"/>
      <c r="AU1221" s="199" t="s">
        <v>20047</v>
      </c>
      <c r="AV1221" s="200">
        <v>34.6</v>
      </c>
      <c r="BB1221" s="284"/>
      <c r="BD1221" s="272" t="s">
        <v>38353</v>
      </c>
      <c r="BE1221" s="273">
        <v>934</v>
      </c>
      <c r="BG1221" s="244" t="s">
        <v>38509</v>
      </c>
      <c r="BH1221" s="245">
        <v>19376.2</v>
      </c>
      <c r="BJ1221" s="230" t="s">
        <v>11084</v>
      </c>
      <c r="BK1221" s="231">
        <v>6097.27</v>
      </c>
      <c r="BM1221" s="209" t="s">
        <v>8691</v>
      </c>
      <c r="BN1221" s="210">
        <v>128345.7</v>
      </c>
    </row>
    <row r="1222" spans="9:66" x14ac:dyDescent="0.55000000000000004">
      <c r="I1222" s="282" t="s">
        <v>65583</v>
      </c>
      <c r="J1222" s="282"/>
      <c r="K1222" s="283">
        <v>30761</v>
      </c>
      <c r="M1222" s="242" t="s">
        <v>37350</v>
      </c>
      <c r="N1222" s="242"/>
      <c r="O1222" s="243">
        <v>4158.3</v>
      </c>
      <c r="Q1222" s="224" t="s">
        <v>12311</v>
      </c>
      <c r="R1222" s="224"/>
      <c r="S1222" s="225">
        <v>9666</v>
      </c>
      <c r="U1222" s="203" t="s">
        <v>1561</v>
      </c>
      <c r="V1222" s="203"/>
      <c r="W1222" s="204">
        <v>43382</v>
      </c>
      <c r="AF1222" t="s">
        <v>71306</v>
      </c>
      <c r="AG1222" s="284">
        <v>10000</v>
      </c>
      <c r="AI1222" s="276" t="s">
        <v>70386</v>
      </c>
      <c r="AJ1222" s="277">
        <v>8737.8799999999992</v>
      </c>
      <c r="AL1222" s="246" t="s">
        <v>51649</v>
      </c>
      <c r="AM1222" s="247">
        <v>3782.09</v>
      </c>
      <c r="AO1222" s="226" t="s">
        <v>47756</v>
      </c>
      <c r="AP1222" s="227">
        <v>-137.16999999999999</v>
      </c>
      <c r="AR1222" s="207" t="s">
        <v>15812</v>
      </c>
      <c r="AS1222" s="208">
        <v>280.58</v>
      </c>
      <c r="AT1222" s="93"/>
      <c r="AU1222" s="199" t="s">
        <v>20049</v>
      </c>
      <c r="AV1222" s="200">
        <v>212640.26</v>
      </c>
      <c r="BB1222" s="284"/>
      <c r="BD1222" s="272" t="s">
        <v>38368</v>
      </c>
      <c r="BE1222" s="273">
        <v>30761</v>
      </c>
      <c r="BG1222" s="244" t="s">
        <v>38515</v>
      </c>
      <c r="BH1222" s="245">
        <v>4158.3</v>
      </c>
      <c r="BJ1222" s="230" t="s">
        <v>12063</v>
      </c>
      <c r="BK1222" s="231">
        <v>9666</v>
      </c>
      <c r="BM1222" s="209" t="s">
        <v>8936</v>
      </c>
      <c r="BN1222" s="210">
        <v>1555636</v>
      </c>
    </row>
    <row r="1223" spans="9:66" x14ac:dyDescent="0.55000000000000004">
      <c r="I1223" s="282" t="s">
        <v>37771</v>
      </c>
      <c r="J1223" s="282"/>
      <c r="K1223" s="283">
        <v>17799.23</v>
      </c>
      <c r="M1223" s="242" t="s">
        <v>37351</v>
      </c>
      <c r="N1223" s="242"/>
      <c r="O1223" s="243">
        <v>3217.49</v>
      </c>
      <c r="Q1223" s="224" t="s">
        <v>4556</v>
      </c>
      <c r="R1223" s="224"/>
      <c r="S1223" s="225">
        <v>82775</v>
      </c>
      <c r="U1223" s="203" t="s">
        <v>1562</v>
      </c>
      <c r="V1223" s="203"/>
      <c r="W1223" s="204">
        <v>644</v>
      </c>
      <c r="AF1223" t="s">
        <v>71307</v>
      </c>
      <c r="AG1223" s="284">
        <v>9804.18</v>
      </c>
      <c r="AI1223" s="276" t="s">
        <v>69851</v>
      </c>
      <c r="AJ1223" s="277">
        <v>31105.040000000001</v>
      </c>
      <c r="AL1223" s="246" t="s">
        <v>63027</v>
      </c>
      <c r="AM1223" s="247">
        <v>-731.8</v>
      </c>
      <c r="AO1223" s="226" t="s">
        <v>36018</v>
      </c>
      <c r="AP1223" s="227">
        <v>60114.47</v>
      </c>
      <c r="AR1223" s="207" t="s">
        <v>15813</v>
      </c>
      <c r="AS1223" s="208">
        <v>598.87</v>
      </c>
      <c r="AT1223" s="93"/>
      <c r="AU1223" s="199" t="s">
        <v>20051</v>
      </c>
      <c r="AV1223" s="200">
        <v>55874.48</v>
      </c>
      <c r="BB1223" s="284"/>
      <c r="BD1223" s="272" t="s">
        <v>38374</v>
      </c>
      <c r="BE1223" s="273">
        <v>17799.23</v>
      </c>
      <c r="BG1223" s="244" t="s">
        <v>38519</v>
      </c>
      <c r="BH1223" s="245">
        <v>3217.49</v>
      </c>
      <c r="BJ1223" s="230" t="s">
        <v>11085</v>
      </c>
      <c r="BK1223" s="231">
        <v>82775</v>
      </c>
      <c r="BM1223" s="209" t="s">
        <v>9274</v>
      </c>
      <c r="BN1223" s="210">
        <v>9680948.9299999997</v>
      </c>
    </row>
    <row r="1224" spans="9:66" x14ac:dyDescent="0.55000000000000004">
      <c r="I1224" s="282" t="s">
        <v>37772</v>
      </c>
      <c r="J1224" s="282"/>
      <c r="K1224" s="283">
        <v>189816.12</v>
      </c>
      <c r="M1224" s="242" t="s">
        <v>37352</v>
      </c>
      <c r="N1224" s="242"/>
      <c r="O1224" s="243">
        <v>2642.99</v>
      </c>
      <c r="Q1224" s="224" t="s">
        <v>4557</v>
      </c>
      <c r="R1224" s="224"/>
      <c r="S1224" s="225">
        <v>57072.47</v>
      </c>
      <c r="U1224" s="203" t="s">
        <v>1563</v>
      </c>
      <c r="V1224" s="203"/>
      <c r="W1224" s="204">
        <v>15861</v>
      </c>
      <c r="AF1224" t="s">
        <v>71308</v>
      </c>
      <c r="AG1224" s="284">
        <v>19254.62</v>
      </c>
      <c r="AI1224" s="276" t="s">
        <v>58959</v>
      </c>
      <c r="AJ1224" s="277">
        <v>350</v>
      </c>
      <c r="AL1224" s="246" t="s">
        <v>54800</v>
      </c>
      <c r="AM1224" s="247">
        <v>106030.63</v>
      </c>
      <c r="AO1224" s="226" t="s">
        <v>49640</v>
      </c>
      <c r="AP1224" s="227">
        <v>20739.849999999999</v>
      </c>
      <c r="AR1224" s="207" t="s">
        <v>15814</v>
      </c>
      <c r="AS1224" s="208">
        <v>6525.07</v>
      </c>
      <c r="AT1224" s="93"/>
      <c r="AU1224" s="199" t="s">
        <v>20063</v>
      </c>
      <c r="AV1224" s="200">
        <v>63553.97</v>
      </c>
      <c r="BD1224" s="272" t="s">
        <v>38379</v>
      </c>
      <c r="BE1224" s="273">
        <v>189816.12</v>
      </c>
      <c r="BG1224" s="244" t="s">
        <v>38523</v>
      </c>
      <c r="BH1224" s="245">
        <v>2642.99</v>
      </c>
      <c r="BJ1224" s="230" t="s">
        <v>11086</v>
      </c>
      <c r="BK1224" s="231">
        <v>57072.47</v>
      </c>
      <c r="BM1224" s="209" t="s">
        <v>9516</v>
      </c>
      <c r="BN1224" s="210">
        <v>40725.43</v>
      </c>
    </row>
    <row r="1225" spans="9:66" x14ac:dyDescent="0.55000000000000004">
      <c r="I1225" s="282" t="s">
        <v>37774</v>
      </c>
      <c r="J1225" s="282"/>
      <c r="K1225" s="283">
        <v>8266.2000000000007</v>
      </c>
      <c r="M1225" s="242" t="s">
        <v>37353</v>
      </c>
      <c r="N1225" s="242"/>
      <c r="O1225" s="243">
        <v>-61.41</v>
      </c>
      <c r="Q1225" s="224" t="s">
        <v>4558</v>
      </c>
      <c r="R1225" s="224"/>
      <c r="S1225" s="225">
        <v>39871.22</v>
      </c>
      <c r="U1225" s="203" t="s">
        <v>1564</v>
      </c>
      <c r="V1225" s="203"/>
      <c r="W1225" s="204">
        <v>7511.42</v>
      </c>
      <c r="AF1225" t="s">
        <v>71309</v>
      </c>
      <c r="AG1225" s="284">
        <v>20167.11</v>
      </c>
      <c r="AI1225" s="276" t="s">
        <v>64028</v>
      </c>
      <c r="AJ1225" s="277">
        <v>845</v>
      </c>
      <c r="AL1225" s="246" t="s">
        <v>54801</v>
      </c>
      <c r="AM1225" s="247">
        <v>2654.5</v>
      </c>
      <c r="AO1225" s="226" t="s">
        <v>51646</v>
      </c>
      <c r="AP1225" s="227">
        <v>2735.1</v>
      </c>
      <c r="AR1225" s="207" t="s">
        <v>15815</v>
      </c>
      <c r="AS1225" s="208">
        <v>498301.3</v>
      </c>
      <c r="AT1225" s="93"/>
      <c r="AU1225" s="199" t="s">
        <v>20065</v>
      </c>
      <c r="AV1225" s="200">
        <v>64318.46</v>
      </c>
      <c r="BD1225" s="272" t="s">
        <v>38411</v>
      </c>
      <c r="BE1225" s="273">
        <v>8266.2000000000007</v>
      </c>
      <c r="BG1225" s="244" t="s">
        <v>38527</v>
      </c>
      <c r="BH1225" s="245">
        <v>-61.41</v>
      </c>
      <c r="BJ1225" s="230" t="s">
        <v>9658</v>
      </c>
      <c r="BK1225" s="231">
        <v>39871.22</v>
      </c>
      <c r="BM1225" s="209" t="s">
        <v>9604</v>
      </c>
      <c r="BN1225" s="210">
        <v>18781.060000000001</v>
      </c>
    </row>
    <row r="1226" spans="9:66" x14ac:dyDescent="0.55000000000000004">
      <c r="I1226" s="282" t="s">
        <v>65587</v>
      </c>
      <c r="J1226" s="282"/>
      <c r="K1226" s="283">
        <v>1551</v>
      </c>
      <c r="M1226" s="242" t="s">
        <v>37354</v>
      </c>
      <c r="N1226" s="242"/>
      <c r="O1226" s="243">
        <v>9928.4699999999993</v>
      </c>
      <c r="Q1226" s="224" t="s">
        <v>4559</v>
      </c>
      <c r="R1226" s="224"/>
      <c r="S1226" s="225">
        <v>450305.35</v>
      </c>
      <c r="U1226" s="203" t="s">
        <v>1565</v>
      </c>
      <c r="V1226" s="203"/>
      <c r="W1226" s="204">
        <v>27822</v>
      </c>
      <c r="AF1226" t="s">
        <v>70424</v>
      </c>
      <c r="AG1226" s="284">
        <v>58069.72</v>
      </c>
      <c r="AI1226" s="276" t="s">
        <v>63056</v>
      </c>
      <c r="AJ1226" s="277">
        <v>4635</v>
      </c>
      <c r="AL1226" s="246" t="s">
        <v>54802</v>
      </c>
      <c r="AM1226" s="247">
        <v>569.89</v>
      </c>
      <c r="AO1226" s="226" t="s">
        <v>34564</v>
      </c>
      <c r="AP1226" s="227">
        <v>3046233.39</v>
      </c>
      <c r="AR1226" s="207" t="s">
        <v>15816</v>
      </c>
      <c r="AS1226" s="208">
        <v>23453.06</v>
      </c>
      <c r="AT1226" s="93"/>
      <c r="AU1226" s="199" t="s">
        <v>20071</v>
      </c>
      <c r="AV1226" s="200">
        <v>412538.5</v>
      </c>
      <c r="BB1226" s="284"/>
      <c r="BD1226" s="272" t="s">
        <v>38439</v>
      </c>
      <c r="BE1226" s="273">
        <v>1551</v>
      </c>
      <c r="BG1226" s="244" t="s">
        <v>38531</v>
      </c>
      <c r="BH1226" s="245">
        <v>9928.4699999999993</v>
      </c>
      <c r="BJ1226" s="230" t="s">
        <v>11087</v>
      </c>
      <c r="BK1226" s="231">
        <v>450305.35</v>
      </c>
      <c r="BM1226" s="209" t="s">
        <v>9627</v>
      </c>
      <c r="BN1226" s="210">
        <v>92484.91</v>
      </c>
    </row>
    <row r="1227" spans="9:66" x14ac:dyDescent="0.55000000000000004">
      <c r="I1227" s="282" t="s">
        <v>37779</v>
      </c>
      <c r="J1227" s="282"/>
      <c r="K1227" s="283">
        <v>4475.8900000000003</v>
      </c>
      <c r="M1227" s="242" t="s">
        <v>37355</v>
      </c>
      <c r="N1227" s="242"/>
      <c r="O1227" s="243">
        <v>152219.94</v>
      </c>
      <c r="Q1227" s="224" t="s">
        <v>4560</v>
      </c>
      <c r="R1227" s="224"/>
      <c r="S1227" s="225">
        <v>197944.86</v>
      </c>
      <c r="U1227" s="203" t="s">
        <v>1566</v>
      </c>
      <c r="V1227" s="203"/>
      <c r="W1227" s="204">
        <v>38952</v>
      </c>
      <c r="AF1227" t="s">
        <v>71310</v>
      </c>
      <c r="AG1227" s="284">
        <v>5479.47</v>
      </c>
      <c r="AI1227" s="276" t="s">
        <v>58960</v>
      </c>
      <c r="AJ1227" s="277">
        <v>590.38</v>
      </c>
      <c r="AL1227" s="246" t="s">
        <v>54803</v>
      </c>
      <c r="AM1227" s="247">
        <v>895</v>
      </c>
      <c r="AO1227" s="226" t="s">
        <v>36019</v>
      </c>
      <c r="AP1227" s="227">
        <v>756.99</v>
      </c>
      <c r="AR1227" s="207" t="s">
        <v>15817</v>
      </c>
      <c r="AS1227" s="208">
        <v>1946.28</v>
      </c>
      <c r="AT1227" s="93"/>
      <c r="AU1227" s="199" t="s">
        <v>32046</v>
      </c>
      <c r="AV1227" s="200">
        <v>19674.46</v>
      </c>
      <c r="BB1227" s="284"/>
      <c r="BD1227" s="272" t="s">
        <v>38444</v>
      </c>
      <c r="BE1227" s="273">
        <v>4475.8900000000003</v>
      </c>
      <c r="BG1227" s="244" t="s">
        <v>38535</v>
      </c>
      <c r="BH1227" s="245">
        <v>152219.94</v>
      </c>
      <c r="BJ1227" s="230" t="s">
        <v>11088</v>
      </c>
      <c r="BK1227" s="231">
        <v>197944.86</v>
      </c>
      <c r="BM1227" s="209" t="s">
        <v>9651</v>
      </c>
      <c r="BN1227" s="210">
        <v>479989.67</v>
      </c>
    </row>
    <row r="1228" spans="9:66" x14ac:dyDescent="0.55000000000000004">
      <c r="I1228" s="282" t="s">
        <v>65589</v>
      </c>
      <c r="J1228" s="282"/>
      <c r="K1228" s="283">
        <v>70385.820000000007</v>
      </c>
      <c r="M1228" s="242" t="s">
        <v>37356</v>
      </c>
      <c r="N1228" s="242"/>
      <c r="O1228" s="243">
        <v>11922.22</v>
      </c>
      <c r="Q1228" s="224" t="s">
        <v>4561</v>
      </c>
      <c r="R1228" s="224"/>
      <c r="S1228" s="225">
        <v>251608.71</v>
      </c>
      <c r="U1228" s="203" t="s">
        <v>1567</v>
      </c>
      <c r="V1228" s="203"/>
      <c r="W1228" s="204">
        <v>64769.4</v>
      </c>
      <c r="AF1228" t="s">
        <v>62558</v>
      </c>
      <c r="AG1228" s="284">
        <v>1649.07</v>
      </c>
      <c r="AI1228" s="276" t="s">
        <v>58961</v>
      </c>
      <c r="AJ1228" s="277">
        <v>490.51</v>
      </c>
      <c r="AL1228" s="246" t="s">
        <v>54804</v>
      </c>
      <c r="AM1228" s="247">
        <v>13949.21</v>
      </c>
      <c r="AO1228" s="226" t="s">
        <v>15815</v>
      </c>
      <c r="AP1228" s="227">
        <v>1466118.21</v>
      </c>
      <c r="AR1228" s="207" t="s">
        <v>15818</v>
      </c>
      <c r="AS1228" s="208">
        <v>4167.26</v>
      </c>
      <c r="AT1228" s="93"/>
      <c r="AU1228" s="199" t="s">
        <v>32047</v>
      </c>
      <c r="AV1228" s="200">
        <v>3442.33</v>
      </c>
      <c r="BB1228" s="284"/>
      <c r="BD1228" s="272" t="s">
        <v>38467</v>
      </c>
      <c r="BE1228" s="273">
        <v>70385.820000000007</v>
      </c>
      <c r="BG1228" s="244" t="s">
        <v>38541</v>
      </c>
      <c r="BH1228" s="245">
        <v>11922.22</v>
      </c>
      <c r="BJ1228" s="230" t="s">
        <v>9659</v>
      </c>
      <c r="BK1228" s="231">
        <v>251608.71</v>
      </c>
      <c r="BM1228" s="209" t="s">
        <v>9709</v>
      </c>
      <c r="BN1228" s="210">
        <v>70880.62</v>
      </c>
    </row>
    <row r="1229" spans="9:66" x14ac:dyDescent="0.55000000000000004">
      <c r="I1229" s="282" t="s">
        <v>37783</v>
      </c>
      <c r="J1229" s="282"/>
      <c r="K1229" s="283">
        <v>5809.47</v>
      </c>
      <c r="M1229" s="242" t="s">
        <v>37357</v>
      </c>
      <c r="N1229" s="242"/>
      <c r="O1229" s="243">
        <v>38116.120000000003</v>
      </c>
      <c r="Q1229" s="224" t="s">
        <v>4656</v>
      </c>
      <c r="R1229" s="224"/>
      <c r="S1229" s="225">
        <v>5190.67</v>
      </c>
      <c r="U1229" s="203" t="s">
        <v>1568</v>
      </c>
      <c r="V1229" s="203"/>
      <c r="W1229" s="204">
        <v>19065.55</v>
      </c>
      <c r="AF1229" t="s">
        <v>62559</v>
      </c>
      <c r="AG1229" s="284">
        <v>54623.13</v>
      </c>
      <c r="AI1229" s="276" t="s">
        <v>58962</v>
      </c>
      <c r="AJ1229" s="277">
        <v>1606.35</v>
      </c>
      <c r="AL1229" s="246" t="s">
        <v>54805</v>
      </c>
      <c r="AM1229" s="247">
        <v>9493.59</v>
      </c>
      <c r="AO1229" s="226" t="s">
        <v>46674</v>
      </c>
      <c r="AP1229" s="227">
        <v>44976.73</v>
      </c>
      <c r="AR1229" s="207" t="s">
        <v>15819</v>
      </c>
      <c r="AS1229" s="208">
        <v>67503.09</v>
      </c>
      <c r="AT1229" s="93"/>
      <c r="AU1229" s="199" t="s">
        <v>32048</v>
      </c>
      <c r="AV1229" s="200">
        <v>15000</v>
      </c>
      <c r="BB1229" s="284"/>
      <c r="BD1229" s="272" t="s">
        <v>38473</v>
      </c>
      <c r="BE1229" s="273">
        <v>5809.47</v>
      </c>
      <c r="BG1229" s="244" t="s">
        <v>38546</v>
      </c>
      <c r="BH1229" s="245">
        <v>38116.120000000003</v>
      </c>
      <c r="BJ1229" s="230" t="s">
        <v>11089</v>
      </c>
      <c r="BK1229" s="231">
        <v>5190.67</v>
      </c>
      <c r="BM1229" s="209" t="s">
        <v>11872</v>
      </c>
      <c r="BN1229" s="210">
        <v>990651.01</v>
      </c>
    </row>
    <row r="1230" spans="9:66" x14ac:dyDescent="0.55000000000000004">
      <c r="I1230" s="282" t="s">
        <v>37785</v>
      </c>
      <c r="J1230" s="282"/>
      <c r="K1230" s="283">
        <v>6063.63</v>
      </c>
      <c r="M1230" s="242" t="s">
        <v>37358</v>
      </c>
      <c r="N1230" s="242"/>
      <c r="O1230" s="243">
        <v>205286.82</v>
      </c>
      <c r="Q1230" s="224" t="s">
        <v>4562</v>
      </c>
      <c r="R1230" s="224"/>
      <c r="S1230" s="225">
        <v>53078.97</v>
      </c>
      <c r="U1230" s="203" t="s">
        <v>1569</v>
      </c>
      <c r="V1230" s="203"/>
      <c r="W1230" s="204">
        <v>36918.160000000003</v>
      </c>
      <c r="AF1230" t="s">
        <v>60259</v>
      </c>
      <c r="AG1230" s="284">
        <v>6906.66</v>
      </c>
      <c r="AI1230" s="276" t="s">
        <v>58963</v>
      </c>
      <c r="AJ1230" s="277">
        <v>13.91</v>
      </c>
      <c r="AL1230" s="246" t="s">
        <v>54806</v>
      </c>
      <c r="AM1230" s="247">
        <v>28789.23</v>
      </c>
      <c r="AO1230" s="226" t="s">
        <v>15816</v>
      </c>
      <c r="AP1230" s="227">
        <v>65501.68</v>
      </c>
      <c r="AR1230" s="207" t="s">
        <v>15820</v>
      </c>
      <c r="AS1230" s="208">
        <v>77701.02</v>
      </c>
      <c r="AT1230" s="93"/>
      <c r="AU1230" s="199" t="s">
        <v>32049</v>
      </c>
      <c r="AV1230" s="200">
        <v>12024.21</v>
      </c>
      <c r="BB1230" s="284"/>
      <c r="BD1230" s="272" t="s">
        <v>38491</v>
      </c>
      <c r="BE1230" s="273">
        <v>6063.63</v>
      </c>
      <c r="BG1230" s="244" t="s">
        <v>38555</v>
      </c>
      <c r="BH1230" s="245">
        <v>205286.82</v>
      </c>
      <c r="BJ1230" s="230" t="s">
        <v>11090</v>
      </c>
      <c r="BK1230" s="231">
        <v>53078.97</v>
      </c>
      <c r="BM1230" s="209" t="s">
        <v>9827</v>
      </c>
      <c r="BN1230" s="210">
        <v>20256735.370000001</v>
      </c>
    </row>
    <row r="1231" spans="9:66" x14ac:dyDescent="0.55000000000000004">
      <c r="I1231" s="282" t="s">
        <v>37795</v>
      </c>
      <c r="J1231" s="282"/>
      <c r="K1231" s="283">
        <v>644.17999999999995</v>
      </c>
      <c r="M1231" s="242" t="s">
        <v>37359</v>
      </c>
      <c r="N1231" s="242"/>
      <c r="O1231" s="243">
        <v>25162.080000000002</v>
      </c>
      <c r="Q1231" s="224" t="s">
        <v>4563</v>
      </c>
      <c r="R1231" s="224"/>
      <c r="S1231" s="225">
        <v>231632.7</v>
      </c>
      <c r="U1231" s="203" t="s">
        <v>1570</v>
      </c>
      <c r="V1231" s="203"/>
      <c r="W1231" s="204">
        <v>320</v>
      </c>
      <c r="AF1231" t="s">
        <v>62560</v>
      </c>
      <c r="AG1231" s="284">
        <v>1256.93</v>
      </c>
      <c r="AI1231" s="276" t="s">
        <v>64030</v>
      </c>
      <c r="AJ1231" s="277">
        <v>1891.09</v>
      </c>
      <c r="AL1231" s="246" t="s">
        <v>61788</v>
      </c>
      <c r="AM1231" s="247">
        <v>980.32</v>
      </c>
      <c r="AO1231" s="226" t="s">
        <v>15818</v>
      </c>
      <c r="AP1231" s="227">
        <v>13837.41</v>
      </c>
      <c r="AR1231" s="207" t="s">
        <v>15821</v>
      </c>
      <c r="AS1231" s="208">
        <v>528.54999999999995</v>
      </c>
      <c r="AT1231" s="93"/>
      <c r="AU1231" s="199" t="s">
        <v>32050</v>
      </c>
      <c r="AV1231" s="200">
        <v>19674.46</v>
      </c>
      <c r="BB1231" s="284"/>
      <c r="BD1231" s="272" t="s">
        <v>38564</v>
      </c>
      <c r="BE1231" s="273">
        <v>644.17999999999995</v>
      </c>
      <c r="BG1231" s="244" t="s">
        <v>38562</v>
      </c>
      <c r="BH1231" s="245">
        <v>25162.080000000002</v>
      </c>
      <c r="BJ1231" s="230" t="s">
        <v>11091</v>
      </c>
      <c r="BK1231" s="231">
        <v>231632.7</v>
      </c>
      <c r="BM1231" s="209" t="s">
        <v>6678</v>
      </c>
      <c r="BN1231" s="210">
        <v>38580.980000000003</v>
      </c>
    </row>
    <row r="1232" spans="9:66" x14ac:dyDescent="0.55000000000000004">
      <c r="I1232" s="282" t="s">
        <v>65592</v>
      </c>
      <c r="J1232" s="282"/>
      <c r="K1232" s="283">
        <v>22263.35</v>
      </c>
      <c r="M1232" s="242" t="s">
        <v>37360</v>
      </c>
      <c r="N1232" s="242"/>
      <c r="O1232" s="243">
        <v>189626.31</v>
      </c>
      <c r="Q1232" s="224" t="s">
        <v>4564</v>
      </c>
      <c r="R1232" s="224"/>
      <c r="S1232" s="225">
        <v>13163</v>
      </c>
      <c r="U1232" s="203" t="s">
        <v>1571</v>
      </c>
      <c r="V1232" s="203"/>
      <c r="W1232" s="204">
        <v>5600</v>
      </c>
      <c r="AF1232" t="s">
        <v>66528</v>
      </c>
      <c r="AG1232" s="284">
        <v>49770.02</v>
      </c>
      <c r="AI1232" s="276" t="s">
        <v>58840</v>
      </c>
      <c r="AJ1232" s="277">
        <v>8277.7099999999991</v>
      </c>
      <c r="AL1232" s="246" t="s">
        <v>57251</v>
      </c>
      <c r="AM1232" s="247">
        <v>22030</v>
      </c>
      <c r="AO1232" s="226" t="s">
        <v>15819</v>
      </c>
      <c r="AP1232" s="227">
        <v>574707.53</v>
      </c>
      <c r="AR1232" s="207" t="s">
        <v>15822</v>
      </c>
      <c r="AS1232" s="208">
        <v>2244.8000000000002</v>
      </c>
      <c r="AT1232" s="93"/>
      <c r="AU1232" s="199" t="s">
        <v>32051</v>
      </c>
      <c r="AV1232" s="200">
        <v>3442.33</v>
      </c>
      <c r="BB1232" s="284"/>
      <c r="BD1232" s="272" t="s">
        <v>38574</v>
      </c>
      <c r="BE1232" s="273">
        <v>22263.35</v>
      </c>
      <c r="BG1232" s="244" t="s">
        <v>38567</v>
      </c>
      <c r="BH1232" s="245">
        <v>189626.31</v>
      </c>
      <c r="BJ1232" s="230" t="s">
        <v>11092</v>
      </c>
      <c r="BK1232" s="231">
        <v>13163</v>
      </c>
      <c r="BM1232" s="209" t="s">
        <v>7346</v>
      </c>
      <c r="BN1232" s="210">
        <v>55807.25</v>
      </c>
    </row>
    <row r="1233" spans="9:66" x14ac:dyDescent="0.55000000000000004">
      <c r="I1233" s="282" t="s">
        <v>37798</v>
      </c>
      <c r="J1233" s="282"/>
      <c r="K1233" s="283">
        <v>13964</v>
      </c>
      <c r="M1233" s="242" t="s">
        <v>37361</v>
      </c>
      <c r="N1233" s="242"/>
      <c r="O1233" s="243">
        <v>73345.31</v>
      </c>
      <c r="Q1233" s="224" t="s">
        <v>4565</v>
      </c>
      <c r="R1233" s="224"/>
      <c r="S1233" s="225">
        <v>347240.66</v>
      </c>
      <c r="U1233" s="203" t="s">
        <v>4045</v>
      </c>
      <c r="V1233" s="203"/>
      <c r="W1233" s="204">
        <v>3625.57</v>
      </c>
      <c r="AF1233" t="s">
        <v>61877</v>
      </c>
      <c r="AG1233" s="284">
        <v>4031</v>
      </c>
      <c r="AI1233" s="276" t="s">
        <v>70387</v>
      </c>
      <c r="AJ1233" s="277">
        <v>-3.68</v>
      </c>
      <c r="AL1233" s="246" t="s">
        <v>51650</v>
      </c>
      <c r="AM1233" s="247">
        <v>20324.66</v>
      </c>
      <c r="AO1233" s="226" t="s">
        <v>15820</v>
      </c>
      <c r="AP1233" s="227">
        <v>250795.96</v>
      </c>
      <c r="AR1233" s="207" t="s">
        <v>15823</v>
      </c>
      <c r="AS1233" s="208">
        <v>1824</v>
      </c>
      <c r="AT1233" s="93"/>
      <c r="AU1233" s="199" t="s">
        <v>32052</v>
      </c>
      <c r="AV1233" s="200">
        <v>15000</v>
      </c>
      <c r="BB1233" s="284"/>
      <c r="BD1233" s="272" t="s">
        <v>38585</v>
      </c>
      <c r="BE1233" s="273">
        <v>13964</v>
      </c>
      <c r="BG1233" s="244" t="s">
        <v>38572</v>
      </c>
      <c r="BH1233" s="245">
        <v>73345.31</v>
      </c>
      <c r="BJ1233" s="230" t="s">
        <v>11093</v>
      </c>
      <c r="BK1233" s="231">
        <v>347240.66</v>
      </c>
      <c r="BM1233" s="209" t="s">
        <v>7757</v>
      </c>
      <c r="BN1233" s="210">
        <v>1800</v>
      </c>
    </row>
    <row r="1234" spans="9:66" x14ac:dyDescent="0.55000000000000004">
      <c r="I1234" s="282" t="s">
        <v>37804</v>
      </c>
      <c r="J1234" s="282"/>
      <c r="K1234" s="283">
        <v>14.97</v>
      </c>
      <c r="M1234" s="242" t="s">
        <v>37362</v>
      </c>
      <c r="N1234" s="242"/>
      <c r="O1234" s="243">
        <v>56076.44</v>
      </c>
      <c r="Q1234" s="224" t="s">
        <v>4566</v>
      </c>
      <c r="R1234" s="224"/>
      <c r="S1234" s="225">
        <v>86124.12</v>
      </c>
      <c r="U1234" s="203" t="s">
        <v>4046</v>
      </c>
      <c r="V1234" s="203"/>
      <c r="W1234" s="204">
        <v>1902</v>
      </c>
      <c r="AF1234" t="s">
        <v>70425</v>
      </c>
      <c r="AG1234" s="284">
        <v>2400</v>
      </c>
      <c r="AI1234" s="276" t="s">
        <v>69852</v>
      </c>
      <c r="AJ1234" s="277">
        <v>1975.38</v>
      </c>
      <c r="AL1234" s="246" t="s">
        <v>61789</v>
      </c>
      <c r="AM1234" s="247">
        <v>29374.51</v>
      </c>
      <c r="AO1234" s="226" t="s">
        <v>15821</v>
      </c>
      <c r="AP1234" s="227">
        <v>7014.65</v>
      </c>
      <c r="AR1234" s="207" t="s">
        <v>15824</v>
      </c>
      <c r="AS1234" s="208">
        <v>2570.88</v>
      </c>
      <c r="AT1234" s="93"/>
      <c r="AU1234" s="199" t="s">
        <v>20101</v>
      </c>
      <c r="AV1234" s="200">
        <v>12024.21</v>
      </c>
      <c r="BD1234" s="272" t="s">
        <v>38614</v>
      </c>
      <c r="BE1234" s="273">
        <v>14.97</v>
      </c>
      <c r="BG1234" s="244" t="s">
        <v>38578</v>
      </c>
      <c r="BH1234" s="245">
        <v>56076.44</v>
      </c>
      <c r="BJ1234" s="230" t="s">
        <v>11094</v>
      </c>
      <c r="BK1234" s="231">
        <v>86124.12</v>
      </c>
      <c r="BM1234" s="209" t="s">
        <v>8046</v>
      </c>
      <c r="BN1234" s="210">
        <v>1069.9000000000001</v>
      </c>
    </row>
    <row r="1235" spans="9:66" x14ac:dyDescent="0.55000000000000004">
      <c r="I1235" s="282" t="s">
        <v>37806</v>
      </c>
      <c r="J1235" s="282"/>
      <c r="K1235" s="283">
        <v>2754.09</v>
      </c>
      <c r="M1235" s="242" t="s">
        <v>37363</v>
      </c>
      <c r="N1235" s="242"/>
      <c r="O1235" s="243">
        <v>132424.78</v>
      </c>
      <c r="Q1235" s="224" t="s">
        <v>4658</v>
      </c>
      <c r="R1235" s="224"/>
      <c r="S1235" s="225">
        <v>11805.5</v>
      </c>
      <c r="U1235" s="203" t="s">
        <v>1572</v>
      </c>
      <c r="V1235" s="203"/>
      <c r="W1235" s="204">
        <v>11639</v>
      </c>
      <c r="AF1235" t="s">
        <v>70426</v>
      </c>
      <c r="AG1235">
        <v>183.59</v>
      </c>
      <c r="AI1235" s="276" t="s">
        <v>70388</v>
      </c>
      <c r="AJ1235" s="277">
        <v>1322.89</v>
      </c>
      <c r="AL1235" s="246" t="s">
        <v>47758</v>
      </c>
      <c r="AM1235" s="247">
        <v>40554.660000000003</v>
      </c>
      <c r="AO1235" s="226" t="s">
        <v>15822</v>
      </c>
      <c r="AP1235" s="227">
        <v>175755.95</v>
      </c>
      <c r="AR1235" s="207" t="s">
        <v>15825</v>
      </c>
      <c r="AS1235" s="208">
        <v>11210.96</v>
      </c>
      <c r="AT1235" s="93"/>
      <c r="AU1235" s="199" t="s">
        <v>32053</v>
      </c>
      <c r="AV1235" s="200">
        <v>398</v>
      </c>
      <c r="BB1235" s="284"/>
      <c r="BD1235" s="272" t="s">
        <v>38627</v>
      </c>
      <c r="BE1235" s="273">
        <v>2754.09</v>
      </c>
      <c r="BG1235" s="244" t="s">
        <v>38583</v>
      </c>
      <c r="BH1235" s="245">
        <v>132424.78</v>
      </c>
      <c r="BJ1235" s="230" t="s">
        <v>11095</v>
      </c>
      <c r="BK1235" s="231">
        <v>11805.5</v>
      </c>
      <c r="BM1235" s="209" t="s">
        <v>8199</v>
      </c>
      <c r="BN1235" s="210">
        <v>10000</v>
      </c>
    </row>
    <row r="1236" spans="9:66" x14ac:dyDescent="0.55000000000000004">
      <c r="I1236" s="282" t="s">
        <v>37807</v>
      </c>
      <c r="J1236" s="282"/>
      <c r="K1236" s="283">
        <v>9733.64</v>
      </c>
      <c r="M1236" s="242" t="s">
        <v>37364</v>
      </c>
      <c r="N1236" s="242"/>
      <c r="O1236" s="243">
        <v>97365.8</v>
      </c>
      <c r="Q1236" s="224" t="s">
        <v>4659</v>
      </c>
      <c r="R1236" s="224"/>
      <c r="S1236" s="225">
        <v>5500</v>
      </c>
      <c r="U1236" s="203" t="s">
        <v>1573</v>
      </c>
      <c r="V1236" s="203"/>
      <c r="W1236" s="204">
        <v>1930</v>
      </c>
      <c r="AF1236" t="s">
        <v>70427</v>
      </c>
      <c r="AG1236">
        <v>576.96</v>
      </c>
      <c r="AI1236" s="276" t="s">
        <v>66508</v>
      </c>
      <c r="AJ1236" s="277">
        <v>5995.15</v>
      </c>
      <c r="AL1236" s="246" t="s">
        <v>48687</v>
      </c>
      <c r="AM1236" s="247">
        <v>25117.45</v>
      </c>
      <c r="AO1236" s="226" t="s">
        <v>15823</v>
      </c>
      <c r="AP1236" s="227">
        <v>15209.08</v>
      </c>
      <c r="AR1236" s="207" t="s">
        <v>15826</v>
      </c>
      <c r="AS1236" s="208">
        <v>16579.57</v>
      </c>
      <c r="AT1236" s="93"/>
      <c r="AU1236" s="199" t="s">
        <v>32054</v>
      </c>
      <c r="AV1236" s="200">
        <v>56980</v>
      </c>
      <c r="BB1236" s="284"/>
      <c r="BD1236" s="272" t="s">
        <v>38633</v>
      </c>
      <c r="BE1236" s="273">
        <v>9733.64</v>
      </c>
      <c r="BG1236" s="244" t="s">
        <v>38589</v>
      </c>
      <c r="BH1236" s="245">
        <v>97365.8</v>
      </c>
      <c r="BJ1236" s="230" t="s">
        <v>11212</v>
      </c>
      <c r="BK1236" s="231">
        <v>5500</v>
      </c>
      <c r="BM1236" s="209" t="s">
        <v>8937</v>
      </c>
      <c r="BN1236" s="210">
        <v>7705.79</v>
      </c>
    </row>
    <row r="1237" spans="9:66" x14ac:dyDescent="0.55000000000000004">
      <c r="I1237" s="282" t="s">
        <v>37808</v>
      </c>
      <c r="J1237" s="282"/>
      <c r="K1237" s="283">
        <v>11778.37</v>
      </c>
      <c r="M1237" s="242" t="s">
        <v>37365</v>
      </c>
      <c r="N1237" s="242"/>
      <c r="O1237" s="243">
        <v>232572.74</v>
      </c>
      <c r="Q1237" s="224" t="s">
        <v>4660</v>
      </c>
      <c r="R1237" s="224"/>
      <c r="S1237" s="225">
        <v>25958.31</v>
      </c>
      <c r="U1237" s="203" t="s">
        <v>1574</v>
      </c>
      <c r="V1237" s="203"/>
      <c r="W1237" s="204">
        <v>119841</v>
      </c>
      <c r="AF1237" t="s">
        <v>71001</v>
      </c>
      <c r="AG1237" s="284">
        <v>6370</v>
      </c>
      <c r="AI1237" s="276" t="s">
        <v>69688</v>
      </c>
      <c r="AJ1237" s="277">
        <v>23906.37</v>
      </c>
      <c r="AL1237" s="246" t="s">
        <v>63028</v>
      </c>
      <c r="AM1237" s="247">
        <v>-364.35</v>
      </c>
      <c r="AO1237" s="226" t="s">
        <v>15824</v>
      </c>
      <c r="AP1237" s="227">
        <v>12835.04</v>
      </c>
      <c r="AR1237" s="207" t="s">
        <v>15827</v>
      </c>
      <c r="AS1237" s="208">
        <v>14910.49</v>
      </c>
      <c r="AT1237" s="93"/>
      <c r="AU1237" s="199" t="s">
        <v>20128</v>
      </c>
      <c r="AV1237" s="200">
        <v>398</v>
      </c>
      <c r="BD1237" s="272" t="s">
        <v>38638</v>
      </c>
      <c r="BE1237" s="273">
        <v>11778.37</v>
      </c>
      <c r="BG1237" s="244" t="s">
        <v>38597</v>
      </c>
      <c r="BH1237" s="245">
        <v>232572.74</v>
      </c>
      <c r="BJ1237" s="230" t="s">
        <v>11096</v>
      </c>
      <c r="BK1237" s="231">
        <v>25958.31</v>
      </c>
      <c r="BM1237" s="209" t="s">
        <v>9275</v>
      </c>
      <c r="BN1237" s="210">
        <v>168613.98</v>
      </c>
    </row>
    <row r="1238" spans="9:66" x14ac:dyDescent="0.55000000000000004">
      <c r="I1238" s="282" t="s">
        <v>65595</v>
      </c>
      <c r="J1238" s="282"/>
      <c r="K1238" s="283">
        <v>1255</v>
      </c>
      <c r="M1238" s="242" t="s">
        <v>37366</v>
      </c>
      <c r="N1238" s="242"/>
      <c r="O1238" s="243">
        <v>21386.04</v>
      </c>
      <c r="Q1238" s="224" t="s">
        <v>4661</v>
      </c>
      <c r="R1238" s="224"/>
      <c r="S1238" s="225">
        <v>20795</v>
      </c>
      <c r="U1238" s="203" t="s">
        <v>1575</v>
      </c>
      <c r="V1238" s="203"/>
      <c r="W1238" s="204">
        <v>3747.67</v>
      </c>
      <c r="AF1238" t="s">
        <v>70429</v>
      </c>
      <c r="AG1238" s="284">
        <v>1105.1199999999999</v>
      </c>
      <c r="AI1238" s="276" t="s">
        <v>59399</v>
      </c>
      <c r="AJ1238" s="277">
        <v>3550.27</v>
      </c>
      <c r="AL1238" s="246" t="s">
        <v>55831</v>
      </c>
      <c r="AM1238" s="247">
        <v>82839</v>
      </c>
      <c r="AO1238" s="226" t="s">
        <v>15825</v>
      </c>
      <c r="AP1238" s="227">
        <v>44077.49</v>
      </c>
      <c r="AR1238" s="207" t="s">
        <v>15828</v>
      </c>
      <c r="AS1238" s="208">
        <v>109.37</v>
      </c>
      <c r="AT1238" s="93"/>
      <c r="AU1238" s="199" t="s">
        <v>20130</v>
      </c>
      <c r="AV1238" s="200">
        <v>56980</v>
      </c>
      <c r="BB1238" s="284"/>
      <c r="BD1238" s="272" t="s">
        <v>38677</v>
      </c>
      <c r="BE1238" s="273">
        <v>1255</v>
      </c>
      <c r="BG1238" s="244" t="s">
        <v>38603</v>
      </c>
      <c r="BH1238" s="245">
        <v>21386.04</v>
      </c>
      <c r="BJ1238" s="230" t="s">
        <v>9661</v>
      </c>
      <c r="BK1238" s="231">
        <v>20795</v>
      </c>
      <c r="BM1238" s="209" t="s">
        <v>11528</v>
      </c>
      <c r="BN1238" s="210">
        <v>20833</v>
      </c>
    </row>
    <row r="1239" spans="9:66" x14ac:dyDescent="0.55000000000000004">
      <c r="I1239" s="282" t="s">
        <v>37817</v>
      </c>
      <c r="J1239" s="282"/>
      <c r="K1239" s="283">
        <v>7901.88</v>
      </c>
      <c r="M1239" s="242" t="s">
        <v>37367</v>
      </c>
      <c r="N1239" s="242"/>
      <c r="O1239" s="243">
        <v>142238.99</v>
      </c>
      <c r="Q1239" s="224" t="s">
        <v>4662</v>
      </c>
      <c r="R1239" s="224"/>
      <c r="S1239" s="225">
        <v>16940</v>
      </c>
      <c r="U1239" s="203" t="s">
        <v>1576</v>
      </c>
      <c r="V1239" s="203"/>
      <c r="W1239" s="204">
        <v>2241.17</v>
      </c>
      <c r="AF1239" t="s">
        <v>70171</v>
      </c>
      <c r="AG1239" s="284">
        <v>16651.86</v>
      </c>
      <c r="AI1239" s="276" t="s">
        <v>60220</v>
      </c>
      <c r="AJ1239" s="277">
        <v>4073.97</v>
      </c>
      <c r="AL1239" s="246" t="s">
        <v>49641</v>
      </c>
      <c r="AM1239" s="247">
        <v>570614.28</v>
      </c>
      <c r="AO1239" s="226" t="s">
        <v>40121</v>
      </c>
      <c r="AP1239" s="227">
        <v>19733.84</v>
      </c>
      <c r="AR1239" s="207" t="s">
        <v>15829</v>
      </c>
      <c r="AS1239" s="208">
        <v>11481.59</v>
      </c>
      <c r="AT1239" s="93"/>
      <c r="AU1239" s="199" t="s">
        <v>32055</v>
      </c>
      <c r="AV1239" s="200">
        <v>6156</v>
      </c>
      <c r="BB1239" s="284"/>
      <c r="BD1239" s="272" t="s">
        <v>38689</v>
      </c>
      <c r="BE1239" s="273">
        <v>7901.88</v>
      </c>
      <c r="BG1239" s="244" t="s">
        <v>38612</v>
      </c>
      <c r="BH1239" s="245">
        <v>142238.99</v>
      </c>
      <c r="BJ1239" s="230" t="s">
        <v>11097</v>
      </c>
      <c r="BK1239" s="231">
        <v>16940</v>
      </c>
      <c r="BM1239" s="209" t="s">
        <v>9828</v>
      </c>
      <c r="BN1239" s="210">
        <v>304410.90000000002</v>
      </c>
    </row>
    <row r="1240" spans="9:66" x14ac:dyDescent="0.55000000000000004">
      <c r="I1240" s="282" t="s">
        <v>65597</v>
      </c>
      <c r="J1240" s="282"/>
      <c r="K1240" s="283">
        <v>2341</v>
      </c>
      <c r="M1240" s="242" t="s">
        <v>37368</v>
      </c>
      <c r="N1240" s="242"/>
      <c r="O1240" s="243">
        <v>41514.720000000001</v>
      </c>
      <c r="Q1240" s="224" t="s">
        <v>4567</v>
      </c>
      <c r="R1240" s="224"/>
      <c r="S1240" s="225">
        <v>113010.89</v>
      </c>
      <c r="U1240" s="203" t="s">
        <v>1577</v>
      </c>
      <c r="V1240" s="203"/>
      <c r="W1240" s="204">
        <v>2630</v>
      </c>
      <c r="AF1240" t="s">
        <v>67192</v>
      </c>
      <c r="AG1240" s="284">
        <v>12900</v>
      </c>
      <c r="AI1240" s="276" t="s">
        <v>60221</v>
      </c>
      <c r="AJ1240" s="277">
        <v>311.63</v>
      </c>
      <c r="AL1240" s="246" t="s">
        <v>54807</v>
      </c>
      <c r="AM1240" s="247">
        <v>1487407.81</v>
      </c>
      <c r="AO1240" s="226" t="s">
        <v>33122</v>
      </c>
      <c r="AP1240" s="227">
        <v>91825.4</v>
      </c>
      <c r="AR1240" s="207" t="s">
        <v>15830</v>
      </c>
      <c r="AS1240" s="208">
        <v>3487.5</v>
      </c>
      <c r="AT1240" s="93"/>
      <c r="AU1240" s="199" t="s">
        <v>13496</v>
      </c>
      <c r="AV1240" s="200">
        <v>38111</v>
      </c>
      <c r="BB1240" s="284"/>
      <c r="BD1240" s="272" t="s">
        <v>38691</v>
      </c>
      <c r="BE1240" s="273">
        <v>2341</v>
      </c>
      <c r="BG1240" s="244" t="s">
        <v>38617</v>
      </c>
      <c r="BH1240" s="245">
        <v>41514.720000000001</v>
      </c>
      <c r="BJ1240" s="230" t="s">
        <v>11098</v>
      </c>
      <c r="BK1240" s="231">
        <v>113010.89</v>
      </c>
      <c r="BM1240" s="209" t="s">
        <v>6679</v>
      </c>
      <c r="BN1240" s="210">
        <v>27971</v>
      </c>
    </row>
    <row r="1241" spans="9:66" x14ac:dyDescent="0.55000000000000004">
      <c r="I1241" s="282" t="s">
        <v>65598</v>
      </c>
      <c r="J1241" s="282"/>
      <c r="K1241" s="283">
        <v>4000</v>
      </c>
      <c r="M1241" s="242" t="s">
        <v>37369</v>
      </c>
      <c r="N1241" s="242"/>
      <c r="O1241" s="243">
        <v>39018.75</v>
      </c>
      <c r="Q1241" s="224" t="s">
        <v>4663</v>
      </c>
      <c r="R1241" s="224"/>
      <c r="S1241" s="225">
        <v>9666</v>
      </c>
      <c r="U1241" s="203" t="s">
        <v>1578</v>
      </c>
      <c r="V1241" s="203"/>
      <c r="W1241" s="204">
        <v>31772</v>
      </c>
      <c r="AF1241" t="s">
        <v>54950</v>
      </c>
      <c r="AG1241" s="284">
        <v>174479.94</v>
      </c>
      <c r="AI1241" s="276" t="s">
        <v>60222</v>
      </c>
      <c r="AJ1241" s="277">
        <v>1019.31</v>
      </c>
      <c r="AL1241" s="246" t="s">
        <v>34567</v>
      </c>
      <c r="AM1241" s="247">
        <v>561660.68000000005</v>
      </c>
      <c r="AO1241" s="226" t="s">
        <v>15826</v>
      </c>
      <c r="AP1241" s="227">
        <v>95782.94</v>
      </c>
      <c r="AR1241" s="207" t="s">
        <v>15831</v>
      </c>
      <c r="AS1241" s="208">
        <v>141.18</v>
      </c>
      <c r="AT1241" s="93"/>
      <c r="AU1241" s="199" t="s">
        <v>13497</v>
      </c>
      <c r="AV1241" s="200">
        <v>44267</v>
      </c>
      <c r="BB1241" s="284"/>
      <c r="BD1241" s="272" t="s">
        <v>38696</v>
      </c>
      <c r="BE1241" s="273">
        <v>4000</v>
      </c>
      <c r="BG1241" s="244" t="s">
        <v>38620</v>
      </c>
      <c r="BH1241" s="245">
        <v>39018.75</v>
      </c>
      <c r="BJ1241" s="230" t="s">
        <v>11099</v>
      </c>
      <c r="BK1241" s="231">
        <v>9666</v>
      </c>
      <c r="BM1241" s="209" t="s">
        <v>6915</v>
      </c>
      <c r="BN1241" s="210">
        <v>1709.5</v>
      </c>
    </row>
    <row r="1242" spans="9:66" x14ac:dyDescent="0.55000000000000004">
      <c r="I1242" s="282" t="s">
        <v>37818</v>
      </c>
      <c r="J1242" s="282"/>
      <c r="K1242" s="283">
        <v>51042.77</v>
      </c>
      <c r="M1242" s="242" t="s">
        <v>37370</v>
      </c>
      <c r="N1242" s="242"/>
      <c r="O1242" s="243">
        <v>66249.710000000006</v>
      </c>
      <c r="Q1242" s="224" t="s">
        <v>4568</v>
      </c>
      <c r="R1242" s="224"/>
      <c r="S1242" s="225">
        <v>680729.76</v>
      </c>
      <c r="U1242" s="203" t="s">
        <v>1579</v>
      </c>
      <c r="V1242" s="203"/>
      <c r="W1242" s="204">
        <v>1030</v>
      </c>
      <c r="AF1242" t="s">
        <v>67193</v>
      </c>
      <c r="AG1242" s="284">
        <v>6381</v>
      </c>
      <c r="AI1242" s="276" t="s">
        <v>33190</v>
      </c>
      <c r="AJ1242" s="277">
        <v>21210</v>
      </c>
      <c r="AL1242" s="246" t="s">
        <v>55832</v>
      </c>
      <c r="AM1242" s="247">
        <v>61960</v>
      </c>
      <c r="AO1242" s="226" t="s">
        <v>48686</v>
      </c>
      <c r="AP1242" s="227">
        <v>8658.92</v>
      </c>
      <c r="AR1242" s="207" t="s">
        <v>15832</v>
      </c>
      <c r="AS1242" s="208">
        <v>56467.53</v>
      </c>
      <c r="AT1242" s="93"/>
      <c r="AU1242" s="199" t="s">
        <v>32056</v>
      </c>
      <c r="AV1242" s="200">
        <v>8777</v>
      </c>
      <c r="BB1242" s="284"/>
      <c r="BD1242" s="272" t="s">
        <v>38701</v>
      </c>
      <c r="BE1242" s="273">
        <v>51042.77</v>
      </c>
      <c r="BG1242" s="244" t="s">
        <v>38625</v>
      </c>
      <c r="BH1242" s="245">
        <v>66249.710000000006</v>
      </c>
      <c r="BJ1242" s="230" t="s">
        <v>11100</v>
      </c>
      <c r="BK1242" s="231">
        <v>680729.76</v>
      </c>
      <c r="BM1242" s="209" t="s">
        <v>7347</v>
      </c>
      <c r="BN1242" s="210">
        <v>6990</v>
      </c>
    </row>
    <row r="1243" spans="9:66" x14ac:dyDescent="0.55000000000000004">
      <c r="I1243" s="282" t="s">
        <v>37819</v>
      </c>
      <c r="J1243" s="282"/>
      <c r="K1243" s="283">
        <v>565</v>
      </c>
      <c r="M1243" s="242" t="s">
        <v>37371</v>
      </c>
      <c r="N1243" s="242"/>
      <c r="O1243" s="243">
        <v>96447.35</v>
      </c>
      <c r="Q1243" s="224" t="s">
        <v>4664</v>
      </c>
      <c r="R1243" s="224"/>
      <c r="S1243" s="225">
        <v>10816.68</v>
      </c>
      <c r="U1243" s="203" t="s">
        <v>4047</v>
      </c>
      <c r="V1243" s="203"/>
      <c r="W1243" s="204">
        <v>821</v>
      </c>
      <c r="AF1243" t="s">
        <v>54951</v>
      </c>
      <c r="AG1243" s="284">
        <v>17111</v>
      </c>
      <c r="AI1243" s="276" t="s">
        <v>38895</v>
      </c>
      <c r="AJ1243" s="277">
        <v>5120</v>
      </c>
      <c r="AL1243" s="246" t="s">
        <v>34568</v>
      </c>
      <c r="AM1243" s="247">
        <v>727551.89</v>
      </c>
      <c r="AO1243" s="226" t="s">
        <v>15827</v>
      </c>
      <c r="AP1243" s="227">
        <v>69240.460000000006</v>
      </c>
      <c r="AR1243" s="207" t="s">
        <v>15833</v>
      </c>
      <c r="AS1243" s="208">
        <v>756.4</v>
      </c>
      <c r="AT1243" s="93"/>
      <c r="AU1243" s="199" t="s">
        <v>20170</v>
      </c>
      <c r="AV1243" s="200">
        <v>8777</v>
      </c>
      <c r="BB1243" s="284"/>
      <c r="BD1243" s="272" t="s">
        <v>38707</v>
      </c>
      <c r="BE1243" s="273">
        <v>565</v>
      </c>
      <c r="BG1243" s="244" t="s">
        <v>38631</v>
      </c>
      <c r="BH1243" s="245">
        <v>96447.35</v>
      </c>
      <c r="BJ1243" s="230" t="s">
        <v>11101</v>
      </c>
      <c r="BK1243" s="231">
        <v>10816.68</v>
      </c>
      <c r="BM1243" s="209" t="s">
        <v>7758</v>
      </c>
      <c r="BN1243" s="210">
        <v>13086</v>
      </c>
    </row>
    <row r="1244" spans="9:66" x14ac:dyDescent="0.55000000000000004">
      <c r="I1244" s="282" t="s">
        <v>37821</v>
      </c>
      <c r="J1244" s="282"/>
      <c r="K1244" s="283">
        <v>296.48</v>
      </c>
      <c r="M1244" s="242" t="s">
        <v>37372</v>
      </c>
      <c r="N1244" s="242"/>
      <c r="O1244" s="243">
        <v>79347.08</v>
      </c>
      <c r="Q1244" s="224" t="s">
        <v>3628</v>
      </c>
      <c r="R1244" s="224"/>
      <c r="S1244" s="225">
        <v>37602</v>
      </c>
      <c r="U1244" s="203" t="s">
        <v>1580</v>
      </c>
      <c r="V1244" s="203"/>
      <c r="W1244" s="204">
        <v>27364.31</v>
      </c>
      <c r="AF1244" t="s">
        <v>58457</v>
      </c>
      <c r="AG1244" s="284">
        <v>1815</v>
      </c>
      <c r="AI1244" s="276" t="s">
        <v>33191</v>
      </c>
      <c r="AJ1244" s="277">
        <v>1967.96</v>
      </c>
      <c r="AL1244" s="246" t="s">
        <v>36023</v>
      </c>
      <c r="AM1244" s="247">
        <v>527170.57999999996</v>
      </c>
      <c r="AO1244" s="226" t="s">
        <v>15828</v>
      </c>
      <c r="AP1244" s="227">
        <v>126.72</v>
      </c>
      <c r="AR1244" s="207" t="s">
        <v>15834</v>
      </c>
      <c r="AS1244" s="208">
        <v>5895.11</v>
      </c>
      <c r="AT1244" s="93"/>
      <c r="AU1244" s="199" t="s">
        <v>13498</v>
      </c>
      <c r="AV1244" s="200">
        <v>41615.699999999997</v>
      </c>
      <c r="BB1244" s="284"/>
      <c r="BD1244" s="272" t="s">
        <v>38734</v>
      </c>
      <c r="BE1244" s="273">
        <v>296.48</v>
      </c>
      <c r="BG1244" s="244" t="s">
        <v>38636</v>
      </c>
      <c r="BH1244" s="245">
        <v>79347.08</v>
      </c>
      <c r="BJ1244" s="230" t="s">
        <v>9662</v>
      </c>
      <c r="BK1244" s="231">
        <v>37602</v>
      </c>
      <c r="BM1244" s="209" t="s">
        <v>8047</v>
      </c>
      <c r="BN1244" s="210">
        <v>105</v>
      </c>
    </row>
    <row r="1245" spans="9:66" x14ac:dyDescent="0.55000000000000004">
      <c r="I1245" s="282" t="s">
        <v>37822</v>
      </c>
      <c r="J1245" s="282"/>
      <c r="K1245" s="283">
        <v>19352.439999999999</v>
      </c>
      <c r="M1245" s="242" t="s">
        <v>37373</v>
      </c>
      <c r="N1245" s="242"/>
      <c r="O1245" s="243">
        <v>5161.46</v>
      </c>
      <c r="Q1245" s="224" t="s">
        <v>4569</v>
      </c>
      <c r="R1245" s="224"/>
      <c r="S1245" s="225">
        <v>233367.22</v>
      </c>
      <c r="U1245" s="203" t="s">
        <v>1581</v>
      </c>
      <c r="V1245" s="203"/>
      <c r="W1245" s="204">
        <v>538</v>
      </c>
      <c r="AF1245" t="s">
        <v>17369</v>
      </c>
      <c r="AG1245">
        <v>300</v>
      </c>
      <c r="AI1245" s="276" t="s">
        <v>33192</v>
      </c>
      <c r="AJ1245" s="277">
        <v>5799.24</v>
      </c>
      <c r="AL1245" s="246" t="s">
        <v>38866</v>
      </c>
      <c r="AM1245" s="247">
        <v>170133.02</v>
      </c>
      <c r="AO1245" s="226" t="s">
        <v>15829</v>
      </c>
      <c r="AP1245" s="227">
        <v>104668.7</v>
      </c>
      <c r="AR1245" s="207" t="s">
        <v>15835</v>
      </c>
      <c r="AS1245" s="208">
        <v>1000</v>
      </c>
      <c r="AT1245" s="93"/>
      <c r="AU1245" s="199" t="s">
        <v>13499</v>
      </c>
      <c r="AV1245" s="200">
        <v>3183.7</v>
      </c>
      <c r="BB1245" s="284"/>
      <c r="BD1245" s="272" t="s">
        <v>38745</v>
      </c>
      <c r="BE1245" s="273">
        <v>19352.439999999999</v>
      </c>
      <c r="BG1245" s="244" t="s">
        <v>38641</v>
      </c>
      <c r="BH1245" s="245">
        <v>5161.46</v>
      </c>
      <c r="BJ1245" s="230" t="s">
        <v>11103</v>
      </c>
      <c r="BK1245" s="231">
        <v>233367.22</v>
      </c>
      <c r="BM1245" s="209" t="s">
        <v>8938</v>
      </c>
      <c r="BN1245" s="210">
        <v>14062</v>
      </c>
    </row>
    <row r="1246" spans="9:66" x14ac:dyDescent="0.55000000000000004">
      <c r="I1246" s="282" t="s">
        <v>37825</v>
      </c>
      <c r="J1246" s="282"/>
      <c r="K1246" s="283">
        <v>42572.81</v>
      </c>
      <c r="M1246" s="242" t="s">
        <v>37374</v>
      </c>
      <c r="N1246" s="242"/>
      <c r="O1246" s="243">
        <v>18291.72</v>
      </c>
      <c r="Q1246" s="224" t="s">
        <v>4570</v>
      </c>
      <c r="R1246" s="224"/>
      <c r="S1246" s="225">
        <v>83005.75</v>
      </c>
      <c r="U1246" s="203" t="s">
        <v>1582</v>
      </c>
      <c r="V1246" s="203"/>
      <c r="W1246" s="204">
        <v>36513.65</v>
      </c>
      <c r="AF1246" t="s">
        <v>67194</v>
      </c>
      <c r="AG1246" s="284">
        <v>145807.67999999999</v>
      </c>
      <c r="AI1246" s="276" t="s">
        <v>33193</v>
      </c>
      <c r="AJ1246" s="277">
        <v>1945.27</v>
      </c>
      <c r="AL1246" s="246" t="s">
        <v>44417</v>
      </c>
      <c r="AM1246" s="247">
        <v>33569.07</v>
      </c>
      <c r="AO1246" s="226" t="s">
        <v>34565</v>
      </c>
      <c r="AP1246" s="227">
        <v>518773.44</v>
      </c>
      <c r="AR1246" s="207" t="s">
        <v>15836</v>
      </c>
      <c r="AS1246" s="208">
        <v>4124.1000000000004</v>
      </c>
      <c r="AT1246" s="93"/>
      <c r="AU1246" s="199" t="s">
        <v>13500</v>
      </c>
      <c r="AV1246" s="200">
        <v>23918.6</v>
      </c>
      <c r="BB1246" s="284"/>
      <c r="BD1246" s="272" t="s">
        <v>38767</v>
      </c>
      <c r="BE1246" s="273">
        <v>42572.81</v>
      </c>
      <c r="BG1246" s="244" t="s">
        <v>38646</v>
      </c>
      <c r="BH1246" s="245">
        <v>18291.72</v>
      </c>
      <c r="BJ1246" s="230" t="s">
        <v>11105</v>
      </c>
      <c r="BK1246" s="231">
        <v>83005.75</v>
      </c>
      <c r="BM1246" s="209" t="s">
        <v>9276</v>
      </c>
      <c r="BN1246" s="210">
        <v>127221.93</v>
      </c>
    </row>
    <row r="1247" spans="9:66" x14ac:dyDescent="0.55000000000000004">
      <c r="I1247" s="282" t="s">
        <v>37826</v>
      </c>
      <c r="J1247" s="282"/>
      <c r="K1247" s="283">
        <v>5167.1099999999997</v>
      </c>
      <c r="M1247" s="242" t="s">
        <v>37375</v>
      </c>
      <c r="N1247" s="242"/>
      <c r="O1247" s="243">
        <v>31315.63</v>
      </c>
      <c r="Q1247" s="224" t="s">
        <v>4668</v>
      </c>
      <c r="R1247" s="224"/>
      <c r="S1247" s="225">
        <v>5426</v>
      </c>
      <c r="U1247" s="203" t="s">
        <v>1583</v>
      </c>
      <c r="V1247" s="203"/>
      <c r="W1247" s="204">
        <v>36896</v>
      </c>
      <c r="AF1247" t="s">
        <v>54953</v>
      </c>
      <c r="AG1247">
        <v>464.02</v>
      </c>
      <c r="AI1247" s="276" t="s">
        <v>33194</v>
      </c>
      <c r="AJ1247" s="277">
        <v>57.97</v>
      </c>
      <c r="AL1247" s="246" t="s">
        <v>54808</v>
      </c>
      <c r="AM1247" s="247">
        <v>168016.35</v>
      </c>
      <c r="AO1247" s="226" t="s">
        <v>33123</v>
      </c>
      <c r="AP1247" s="227">
        <v>347132.74</v>
      </c>
      <c r="AR1247" s="207" t="s">
        <v>15837</v>
      </c>
      <c r="AS1247" s="208">
        <v>19075.91</v>
      </c>
      <c r="AT1247" s="93"/>
      <c r="AU1247" s="199" t="s">
        <v>32057</v>
      </c>
      <c r="AV1247" s="200">
        <v>17250</v>
      </c>
      <c r="BB1247" s="284"/>
      <c r="BD1247" s="272" t="s">
        <v>38772</v>
      </c>
      <c r="BE1247" s="273">
        <v>5167.1099999999997</v>
      </c>
      <c r="BG1247" s="244" t="s">
        <v>38652</v>
      </c>
      <c r="BH1247" s="245">
        <v>31315.63</v>
      </c>
      <c r="BJ1247" s="230" t="s">
        <v>11106</v>
      </c>
      <c r="BK1247" s="231">
        <v>5426</v>
      </c>
      <c r="BM1247" s="209" t="s">
        <v>10607</v>
      </c>
      <c r="BN1247" s="210">
        <v>2581</v>
      </c>
    </row>
    <row r="1248" spans="9:66" x14ac:dyDescent="0.55000000000000004">
      <c r="I1248" s="282" t="s">
        <v>37827</v>
      </c>
      <c r="J1248" s="282"/>
      <c r="K1248" s="283">
        <v>2155.87</v>
      </c>
      <c r="M1248" s="242" t="s">
        <v>37376</v>
      </c>
      <c r="N1248" s="242"/>
      <c r="O1248" s="243">
        <v>9441.64</v>
      </c>
      <c r="Q1248" s="224" t="s">
        <v>3629</v>
      </c>
      <c r="R1248" s="224"/>
      <c r="S1248" s="225">
        <v>60562.63</v>
      </c>
      <c r="U1248" s="203" t="s">
        <v>4048</v>
      </c>
      <c r="V1248" s="203"/>
      <c r="W1248" s="204">
        <v>297.60000000000002</v>
      </c>
      <c r="AF1248" t="s">
        <v>17370</v>
      </c>
      <c r="AG1248" s="284">
        <v>27483.200000000001</v>
      </c>
      <c r="AI1248" s="276" t="s">
        <v>67042</v>
      </c>
      <c r="AJ1248" s="277">
        <v>7440</v>
      </c>
      <c r="AL1248" s="246" t="s">
        <v>54809</v>
      </c>
      <c r="AM1248" s="247">
        <v>32557.27</v>
      </c>
      <c r="AO1248" s="226" t="s">
        <v>40122</v>
      </c>
      <c r="AP1248" s="227">
        <v>377500</v>
      </c>
      <c r="AR1248" s="207" t="s">
        <v>15838</v>
      </c>
      <c r="AS1248" s="208">
        <v>259234.97</v>
      </c>
      <c r="AT1248" s="93"/>
      <c r="AU1248" s="199" t="s">
        <v>32058</v>
      </c>
      <c r="AV1248" s="200">
        <v>12500</v>
      </c>
      <c r="BB1248" s="284"/>
      <c r="BD1248" s="272" t="s">
        <v>38781</v>
      </c>
      <c r="BE1248" s="273">
        <v>2155.87</v>
      </c>
      <c r="BG1248" s="244" t="s">
        <v>38659</v>
      </c>
      <c r="BH1248" s="245">
        <v>9441.64</v>
      </c>
      <c r="BJ1248" s="230" t="s">
        <v>9664</v>
      </c>
      <c r="BK1248" s="231">
        <v>60562.63</v>
      </c>
      <c r="BM1248" s="209" t="s">
        <v>11874</v>
      </c>
      <c r="BN1248" s="210">
        <v>172184.4</v>
      </c>
    </row>
    <row r="1249" spans="9:66" x14ac:dyDescent="0.55000000000000004">
      <c r="I1249" s="282" t="s">
        <v>37828</v>
      </c>
      <c r="J1249" s="282"/>
      <c r="K1249" s="283">
        <v>8054.3</v>
      </c>
      <c r="M1249" s="242" t="s">
        <v>37377</v>
      </c>
      <c r="N1249" s="242"/>
      <c r="O1249" s="243">
        <v>4665.22</v>
      </c>
      <c r="Q1249" s="224" t="s">
        <v>4669</v>
      </c>
      <c r="R1249" s="224"/>
      <c r="S1249" s="225">
        <v>55505</v>
      </c>
      <c r="U1249" s="203" t="s">
        <v>1584</v>
      </c>
      <c r="V1249" s="203"/>
      <c r="W1249" s="204">
        <v>23631</v>
      </c>
      <c r="AF1249" t="s">
        <v>17371</v>
      </c>
      <c r="AG1249" s="284">
        <v>79193.83</v>
      </c>
      <c r="AI1249" s="276" t="s">
        <v>69689</v>
      </c>
      <c r="AJ1249" s="277">
        <v>1197.7</v>
      </c>
      <c r="AL1249" s="246" t="s">
        <v>54810</v>
      </c>
      <c r="AM1249" s="247">
        <v>14812.78</v>
      </c>
      <c r="AO1249" s="226" t="s">
        <v>33124</v>
      </c>
      <c r="AP1249" s="227">
        <v>216925.26</v>
      </c>
      <c r="AR1249" s="207" t="s">
        <v>15839</v>
      </c>
      <c r="AS1249" s="208">
        <v>8021.79</v>
      </c>
      <c r="AT1249" s="93"/>
      <c r="AU1249" s="199" t="s">
        <v>32059</v>
      </c>
      <c r="AV1249" s="200">
        <v>-750</v>
      </c>
      <c r="BB1249" s="284"/>
      <c r="BD1249" s="272" t="s">
        <v>38786</v>
      </c>
      <c r="BE1249" s="273">
        <v>8054.3</v>
      </c>
      <c r="BG1249" s="244" t="s">
        <v>38666</v>
      </c>
      <c r="BH1249" s="245">
        <v>4665.22</v>
      </c>
      <c r="BJ1249" s="230" t="s">
        <v>11107</v>
      </c>
      <c r="BK1249" s="231">
        <v>55505</v>
      </c>
      <c r="BM1249" s="209" t="s">
        <v>9829</v>
      </c>
      <c r="BN1249" s="210">
        <v>365910.83</v>
      </c>
    </row>
    <row r="1250" spans="9:66" x14ac:dyDescent="0.55000000000000004">
      <c r="I1250" s="282" t="s">
        <v>37830</v>
      </c>
      <c r="J1250" s="282"/>
      <c r="K1250" s="283">
        <v>13853.95</v>
      </c>
      <c r="M1250" s="242" t="s">
        <v>37378</v>
      </c>
      <c r="N1250" s="242"/>
      <c r="O1250" s="243">
        <v>219995.68</v>
      </c>
      <c r="Q1250" s="224" t="s">
        <v>4670</v>
      </c>
      <c r="R1250" s="224"/>
      <c r="S1250" s="225">
        <v>4444.33</v>
      </c>
      <c r="U1250" s="203" t="s">
        <v>1585</v>
      </c>
      <c r="V1250" s="203"/>
      <c r="W1250" s="204">
        <v>8181.73</v>
      </c>
      <c r="AF1250" t="s">
        <v>17372</v>
      </c>
      <c r="AG1250" s="284">
        <v>1534.32</v>
      </c>
      <c r="AI1250" s="276" t="s">
        <v>69937</v>
      </c>
      <c r="AJ1250" s="277">
        <v>6802.3</v>
      </c>
      <c r="AL1250" s="246" t="s">
        <v>54811</v>
      </c>
      <c r="AM1250" s="247">
        <v>106285.75999999999</v>
      </c>
      <c r="AO1250" s="226" t="s">
        <v>15830</v>
      </c>
      <c r="AP1250" s="227">
        <v>46033.03</v>
      </c>
      <c r="AR1250" s="207" t="s">
        <v>15840</v>
      </c>
      <c r="AS1250" s="208">
        <v>61880</v>
      </c>
      <c r="AT1250" s="93"/>
      <c r="AU1250" s="199" t="s">
        <v>32060</v>
      </c>
      <c r="AV1250" s="200">
        <v>750</v>
      </c>
      <c r="BD1250" s="272" t="s">
        <v>37888</v>
      </c>
      <c r="BE1250" s="273">
        <v>13853.95</v>
      </c>
      <c r="BG1250" s="244" t="s">
        <v>38671</v>
      </c>
      <c r="BH1250" s="245">
        <v>219995.68</v>
      </c>
      <c r="BJ1250" s="230" t="s">
        <v>11108</v>
      </c>
      <c r="BK1250" s="231">
        <v>4444.33</v>
      </c>
      <c r="BM1250" s="209" t="s">
        <v>6680</v>
      </c>
      <c r="BN1250" s="210">
        <v>46346.66</v>
      </c>
    </row>
    <row r="1251" spans="9:66" x14ac:dyDescent="0.55000000000000004">
      <c r="I1251" s="282" t="s">
        <v>37832</v>
      </c>
      <c r="J1251" s="282"/>
      <c r="K1251" s="283">
        <v>442812.56</v>
      </c>
      <c r="M1251" s="242" t="s">
        <v>37379</v>
      </c>
      <c r="N1251" s="242"/>
      <c r="O1251" s="243">
        <v>6325.77</v>
      </c>
      <c r="Q1251" s="224" t="s">
        <v>4571</v>
      </c>
      <c r="R1251" s="224"/>
      <c r="S1251" s="225">
        <v>104043.93</v>
      </c>
      <c r="U1251" s="203" t="s">
        <v>1586</v>
      </c>
      <c r="V1251" s="203"/>
      <c r="W1251" s="204">
        <v>1346</v>
      </c>
      <c r="AF1251" t="s">
        <v>33268</v>
      </c>
      <c r="AG1251">
        <v>288</v>
      </c>
      <c r="AI1251" s="276" t="s">
        <v>67043</v>
      </c>
      <c r="AJ1251" s="277">
        <v>12900.78</v>
      </c>
      <c r="AL1251" s="246" t="s">
        <v>54812</v>
      </c>
      <c r="AM1251" s="247">
        <v>35075.85</v>
      </c>
      <c r="AO1251" s="226" t="s">
        <v>15831</v>
      </c>
      <c r="AP1251" s="227">
        <v>1413.8</v>
      </c>
      <c r="AR1251" s="207" t="s">
        <v>15841</v>
      </c>
      <c r="AS1251" s="208">
        <v>164167.44</v>
      </c>
      <c r="AT1251" s="93"/>
      <c r="AU1251" s="199" t="s">
        <v>32061</v>
      </c>
      <c r="AV1251" s="200">
        <v>12674.63</v>
      </c>
      <c r="BD1251" s="272" t="s">
        <v>38130</v>
      </c>
      <c r="BE1251" s="273">
        <v>442812.56</v>
      </c>
      <c r="BG1251" s="244" t="s">
        <v>38683</v>
      </c>
      <c r="BH1251" s="245">
        <v>6325.77</v>
      </c>
      <c r="BJ1251" s="230" t="s">
        <v>11109</v>
      </c>
      <c r="BK1251" s="231">
        <v>104043.93</v>
      </c>
      <c r="BM1251" s="209" t="s">
        <v>7348</v>
      </c>
      <c r="BN1251" s="210">
        <v>77084</v>
      </c>
    </row>
    <row r="1252" spans="9:66" x14ac:dyDescent="0.55000000000000004">
      <c r="I1252" s="282" t="s">
        <v>65601</v>
      </c>
      <c r="J1252" s="282"/>
      <c r="K1252" s="283">
        <v>13842</v>
      </c>
      <c r="M1252" s="242" t="s">
        <v>37380</v>
      </c>
      <c r="N1252" s="242"/>
      <c r="O1252" s="243">
        <v>50725.72</v>
      </c>
      <c r="Q1252" s="224" t="s">
        <v>4572</v>
      </c>
      <c r="R1252" s="224"/>
      <c r="S1252" s="225">
        <v>89854</v>
      </c>
      <c r="U1252" s="203" t="s">
        <v>1587</v>
      </c>
      <c r="V1252" s="203"/>
      <c r="W1252" s="204">
        <v>5608.65</v>
      </c>
      <c r="AF1252" t="s">
        <v>71311</v>
      </c>
      <c r="AG1252">
        <v>578.21</v>
      </c>
      <c r="AI1252" s="276" t="s">
        <v>67044</v>
      </c>
      <c r="AJ1252" s="277">
        <v>965.16</v>
      </c>
      <c r="AL1252" s="246" t="s">
        <v>54813</v>
      </c>
      <c r="AM1252" s="247">
        <v>104198.18</v>
      </c>
      <c r="AO1252" s="226" t="s">
        <v>15832</v>
      </c>
      <c r="AP1252" s="227">
        <v>578545.32999999996</v>
      </c>
      <c r="AR1252" s="207" t="s">
        <v>15842</v>
      </c>
      <c r="AS1252" s="208">
        <v>498301.3</v>
      </c>
      <c r="AT1252" s="93"/>
      <c r="AU1252" s="199" t="s">
        <v>32062</v>
      </c>
      <c r="AV1252" s="200">
        <v>3230.74</v>
      </c>
      <c r="BB1252" s="284"/>
      <c r="BD1252" s="272" t="s">
        <v>57172</v>
      </c>
      <c r="BE1252" s="273">
        <v>13842</v>
      </c>
      <c r="BG1252" s="244" t="s">
        <v>38687</v>
      </c>
      <c r="BH1252" s="245">
        <v>50725.72</v>
      </c>
      <c r="BJ1252" s="230" t="s">
        <v>11110</v>
      </c>
      <c r="BK1252" s="231">
        <v>89854</v>
      </c>
      <c r="BM1252" s="209" t="s">
        <v>7759</v>
      </c>
      <c r="BN1252" s="210">
        <v>2328</v>
      </c>
    </row>
    <row r="1253" spans="9:66" x14ac:dyDescent="0.55000000000000004">
      <c r="I1253" s="282" t="s">
        <v>37833</v>
      </c>
      <c r="J1253" s="282"/>
      <c r="K1253" s="283">
        <v>74918.66</v>
      </c>
      <c r="M1253" s="242" t="s">
        <v>37381</v>
      </c>
      <c r="N1253" s="242"/>
      <c r="O1253" s="243">
        <v>593146.61</v>
      </c>
      <c r="Q1253" s="224" t="s">
        <v>4573</v>
      </c>
      <c r="R1253" s="224"/>
      <c r="S1253" s="225">
        <v>88147.14</v>
      </c>
      <c r="U1253" s="203" t="s">
        <v>1588</v>
      </c>
      <c r="V1253" s="203"/>
      <c r="W1253" s="204">
        <v>728461</v>
      </c>
      <c r="AF1253" t="s">
        <v>69939</v>
      </c>
      <c r="AG1253" s="284">
        <v>5259.13</v>
      </c>
      <c r="AI1253" s="276" t="s">
        <v>67045</v>
      </c>
      <c r="AJ1253" s="277">
        <v>2959.43</v>
      </c>
      <c r="AL1253" s="246" t="s">
        <v>42166</v>
      </c>
      <c r="AM1253" s="247">
        <v>4397.63</v>
      </c>
      <c r="AO1253" s="226" t="s">
        <v>15833</v>
      </c>
      <c r="AP1253" s="227">
        <v>1065566.23</v>
      </c>
      <c r="AR1253" s="207" t="s">
        <v>15843</v>
      </c>
      <c r="AS1253" s="208">
        <v>75490.23</v>
      </c>
      <c r="AT1253" s="93"/>
      <c r="AU1253" s="199" t="s">
        <v>32063</v>
      </c>
      <c r="AV1253" s="200">
        <v>3729.84</v>
      </c>
      <c r="BB1253" s="284"/>
      <c r="BD1253" s="272" t="s">
        <v>38457</v>
      </c>
      <c r="BE1253" s="273">
        <v>74918.66</v>
      </c>
      <c r="BG1253" s="244" t="s">
        <v>38699</v>
      </c>
      <c r="BH1253" s="245">
        <v>593146.61</v>
      </c>
      <c r="BJ1253" s="230" t="s">
        <v>11111</v>
      </c>
      <c r="BK1253" s="231">
        <v>88147.14</v>
      </c>
      <c r="BM1253" s="209" t="s">
        <v>8305</v>
      </c>
      <c r="BN1253" s="210">
        <v>19104.63</v>
      </c>
    </row>
    <row r="1254" spans="9:66" x14ac:dyDescent="0.55000000000000004">
      <c r="I1254" s="282" t="s">
        <v>65602</v>
      </c>
      <c r="J1254" s="282"/>
      <c r="K1254" s="283">
        <v>87837.96</v>
      </c>
      <c r="M1254" s="242" t="s">
        <v>37382</v>
      </c>
      <c r="N1254" s="242"/>
      <c r="O1254" s="243">
        <v>3035.12</v>
      </c>
      <c r="Q1254" s="224" t="s">
        <v>4574</v>
      </c>
      <c r="R1254" s="224"/>
      <c r="S1254" s="225">
        <v>138446.87</v>
      </c>
      <c r="U1254" s="203" t="s">
        <v>1589</v>
      </c>
      <c r="V1254" s="203"/>
      <c r="W1254" s="204">
        <v>4049.96</v>
      </c>
      <c r="AF1254" t="s">
        <v>17373</v>
      </c>
      <c r="AG1254" s="284">
        <v>146752.4</v>
      </c>
      <c r="AI1254" s="276" t="s">
        <v>67046</v>
      </c>
      <c r="AJ1254" s="277">
        <v>525.67999999999995</v>
      </c>
      <c r="AL1254" s="246" t="s">
        <v>36024</v>
      </c>
      <c r="AM1254" s="247">
        <v>14990.73</v>
      </c>
      <c r="AO1254" s="226" t="s">
        <v>33125</v>
      </c>
      <c r="AP1254" s="227">
        <v>503819.31</v>
      </c>
      <c r="AR1254" s="207" t="s">
        <v>15844</v>
      </c>
      <c r="AS1254" s="208">
        <v>30457.22</v>
      </c>
      <c r="AT1254" s="93"/>
      <c r="AU1254" s="199" t="s">
        <v>32064</v>
      </c>
      <c r="AV1254" s="200">
        <v>1597.08</v>
      </c>
      <c r="BB1254" s="284"/>
      <c r="BD1254" s="272" t="s">
        <v>38512</v>
      </c>
      <c r="BE1254" s="273">
        <v>87837.96</v>
      </c>
      <c r="BG1254" s="244" t="s">
        <v>38720</v>
      </c>
      <c r="BH1254" s="245">
        <v>3035.12</v>
      </c>
      <c r="BJ1254" s="230" t="s">
        <v>9665</v>
      </c>
      <c r="BK1254" s="231">
        <v>138446.87</v>
      </c>
      <c r="BM1254" s="209" t="s">
        <v>8692</v>
      </c>
      <c r="BN1254" s="210">
        <v>2000</v>
      </c>
    </row>
    <row r="1255" spans="9:66" x14ac:dyDescent="0.55000000000000004">
      <c r="I1255" s="282" t="s">
        <v>50880</v>
      </c>
      <c r="J1255" s="282"/>
      <c r="K1255" s="283">
        <v>5721.1</v>
      </c>
      <c r="M1255" s="242" t="s">
        <v>37383</v>
      </c>
      <c r="N1255" s="242"/>
      <c r="O1255" s="243">
        <v>19515.36</v>
      </c>
      <c r="Q1255" s="224" t="s">
        <v>3630</v>
      </c>
      <c r="R1255" s="224"/>
      <c r="S1255" s="225">
        <v>2937826.96</v>
      </c>
      <c r="U1255" s="203" t="s">
        <v>1590</v>
      </c>
      <c r="V1255" s="203"/>
      <c r="W1255" s="204">
        <v>20657.27</v>
      </c>
      <c r="AF1255" t="s">
        <v>62949</v>
      </c>
      <c r="AG1255" s="284">
        <v>52465.36</v>
      </c>
      <c r="AI1255" s="276" t="s">
        <v>67047</v>
      </c>
      <c r="AJ1255" s="277">
        <v>20.03</v>
      </c>
      <c r="AL1255" s="246" t="s">
        <v>36025</v>
      </c>
      <c r="AM1255" s="247">
        <v>12120</v>
      </c>
      <c r="AO1255" s="226" t="s">
        <v>15834</v>
      </c>
      <c r="AP1255" s="227">
        <v>76040.89</v>
      </c>
      <c r="AR1255" s="207" t="s">
        <v>15845</v>
      </c>
      <c r="AS1255" s="208">
        <v>4167.26</v>
      </c>
      <c r="AT1255" s="93"/>
      <c r="AU1255" s="199" t="s">
        <v>32065</v>
      </c>
      <c r="AV1255" s="200">
        <v>1761.37</v>
      </c>
      <c r="BB1255" s="284"/>
      <c r="BD1255" s="272" t="s">
        <v>51121</v>
      </c>
      <c r="BE1255" s="273">
        <v>5721.1</v>
      </c>
      <c r="BG1255" s="244" t="s">
        <v>38724</v>
      </c>
      <c r="BH1255" s="245">
        <v>19515.36</v>
      </c>
      <c r="BJ1255" s="230" t="s">
        <v>9666</v>
      </c>
      <c r="BK1255" s="231">
        <v>2937826.96</v>
      </c>
      <c r="BM1255" s="209" t="s">
        <v>8939</v>
      </c>
      <c r="BN1255" s="210">
        <v>7865.43</v>
      </c>
    </row>
    <row r="1256" spans="9:66" x14ac:dyDescent="0.55000000000000004">
      <c r="I1256" s="282" t="s">
        <v>65603</v>
      </c>
      <c r="J1256" s="282"/>
      <c r="K1256" s="283">
        <v>416017.14</v>
      </c>
      <c r="M1256" s="242" t="s">
        <v>37384</v>
      </c>
      <c r="N1256" s="242"/>
      <c r="O1256" s="243">
        <v>13961.73</v>
      </c>
      <c r="Q1256" s="224" t="s">
        <v>4672</v>
      </c>
      <c r="R1256" s="224"/>
      <c r="S1256" s="225">
        <v>44486</v>
      </c>
      <c r="U1256" s="203" t="s">
        <v>1591</v>
      </c>
      <c r="V1256" s="203"/>
      <c r="W1256" s="204">
        <v>14553.76</v>
      </c>
      <c r="AF1256" t="s">
        <v>71312</v>
      </c>
      <c r="AG1256" s="284">
        <v>61546.46</v>
      </c>
      <c r="AI1256" s="276" t="s">
        <v>67048</v>
      </c>
      <c r="AJ1256" s="277">
        <v>395.92</v>
      </c>
      <c r="AL1256" s="246" t="s">
        <v>58937</v>
      </c>
      <c r="AM1256" s="247">
        <v>2323.2199999999998</v>
      </c>
      <c r="AO1256" s="226" t="s">
        <v>36020</v>
      </c>
      <c r="AP1256" s="227">
        <v>335578.23</v>
      </c>
      <c r="AR1256" s="207" t="s">
        <v>15846</v>
      </c>
      <c r="AS1256" s="208">
        <v>98003.09</v>
      </c>
      <c r="AT1256" s="93"/>
      <c r="AU1256" s="199" t="s">
        <v>32066</v>
      </c>
      <c r="AV1256" s="200">
        <v>4268.9399999999996</v>
      </c>
      <c r="BB1256" s="284"/>
      <c r="BD1256" s="272" t="s">
        <v>66198</v>
      </c>
      <c r="BE1256" s="273">
        <v>416017.14</v>
      </c>
      <c r="BG1256" s="244" t="s">
        <v>38743</v>
      </c>
      <c r="BH1256" s="245">
        <v>13961.73</v>
      </c>
      <c r="BJ1256" s="230" t="s">
        <v>11113</v>
      </c>
      <c r="BK1256" s="231">
        <v>44486</v>
      </c>
      <c r="BM1256" s="209" t="s">
        <v>9277</v>
      </c>
      <c r="BN1256" s="210">
        <v>83526.850000000006</v>
      </c>
    </row>
    <row r="1257" spans="9:66" x14ac:dyDescent="0.55000000000000004">
      <c r="I1257" s="282" t="s">
        <v>50881</v>
      </c>
      <c r="J1257" s="282"/>
      <c r="K1257" s="283">
        <v>83696.28</v>
      </c>
      <c r="M1257" s="242" t="s">
        <v>37385</v>
      </c>
      <c r="N1257" s="242"/>
      <c r="O1257" s="243">
        <v>2020</v>
      </c>
      <c r="Q1257" s="224" t="s">
        <v>4673</v>
      </c>
      <c r="R1257" s="224"/>
      <c r="S1257" s="225">
        <v>37000</v>
      </c>
      <c r="U1257" s="203" t="s">
        <v>1592</v>
      </c>
      <c r="V1257" s="203"/>
      <c r="W1257" s="204">
        <v>2193.2399999999998</v>
      </c>
      <c r="AF1257" t="s">
        <v>36119</v>
      </c>
      <c r="AG1257" s="284">
        <v>227373.66</v>
      </c>
      <c r="AI1257" s="276" t="s">
        <v>58964</v>
      </c>
      <c r="AJ1257" s="277">
        <v>2200</v>
      </c>
      <c r="AL1257" s="246" t="s">
        <v>60204</v>
      </c>
      <c r="AM1257" s="247">
        <v>86.05</v>
      </c>
      <c r="AO1257" s="226" t="s">
        <v>15835</v>
      </c>
      <c r="AP1257" s="227">
        <v>42067</v>
      </c>
      <c r="AR1257" s="207" t="s">
        <v>15847</v>
      </c>
      <c r="AS1257" s="208">
        <v>195149.22</v>
      </c>
      <c r="AT1257" s="93"/>
      <c r="AU1257" s="199" t="s">
        <v>32067</v>
      </c>
      <c r="AV1257" s="200">
        <v>11572.4</v>
      </c>
      <c r="BB1257" s="284"/>
      <c r="BD1257" s="272" t="s">
        <v>51122</v>
      </c>
      <c r="BE1257" s="273">
        <v>83696.28</v>
      </c>
      <c r="BG1257" s="244" t="s">
        <v>38747</v>
      </c>
      <c r="BH1257" s="245">
        <v>2020</v>
      </c>
      <c r="BJ1257" s="230" t="s">
        <v>11114</v>
      </c>
      <c r="BK1257" s="231">
        <v>37000</v>
      </c>
      <c r="BM1257" s="209" t="s">
        <v>10608</v>
      </c>
      <c r="BN1257" s="210">
        <v>5154</v>
      </c>
    </row>
    <row r="1258" spans="9:66" x14ac:dyDescent="0.55000000000000004">
      <c r="I1258" s="282" t="s">
        <v>50882</v>
      </c>
      <c r="J1258" s="282"/>
      <c r="K1258" s="283">
        <v>47203.41</v>
      </c>
      <c r="M1258" s="242" t="s">
        <v>37386</v>
      </c>
      <c r="N1258" s="242"/>
      <c r="O1258" s="243">
        <v>136299.15</v>
      </c>
      <c r="Q1258" s="224" t="s">
        <v>4674</v>
      </c>
      <c r="R1258" s="224"/>
      <c r="S1258" s="225">
        <v>9666</v>
      </c>
      <c r="U1258" s="203" t="s">
        <v>1593</v>
      </c>
      <c r="V1258" s="203"/>
      <c r="W1258" s="204">
        <v>28538.52</v>
      </c>
      <c r="AF1258" t="s">
        <v>70172</v>
      </c>
      <c r="AG1258">
        <v>49.2</v>
      </c>
      <c r="AI1258" s="276" t="s">
        <v>58965</v>
      </c>
      <c r="AJ1258" s="277">
        <v>160</v>
      </c>
      <c r="AL1258" s="246" t="s">
        <v>40125</v>
      </c>
      <c r="AM1258" s="247">
        <v>58458.46</v>
      </c>
      <c r="AO1258" s="226" t="s">
        <v>44413</v>
      </c>
      <c r="AP1258" s="227">
        <v>199.99</v>
      </c>
      <c r="AR1258" s="207" t="s">
        <v>15848</v>
      </c>
      <c r="AS1258" s="208">
        <v>192564.73</v>
      </c>
      <c r="AT1258" s="93"/>
      <c r="AU1258" s="199" t="s">
        <v>13501</v>
      </c>
      <c r="AV1258" s="200">
        <v>58865.7</v>
      </c>
      <c r="BB1258" s="284"/>
      <c r="BD1258" s="272" t="s">
        <v>51123</v>
      </c>
      <c r="BE1258" s="273">
        <v>47203.41</v>
      </c>
      <c r="BG1258" s="244" t="s">
        <v>38757</v>
      </c>
      <c r="BH1258" s="245">
        <v>136299.15</v>
      </c>
      <c r="BJ1258" s="230" t="s">
        <v>11115</v>
      </c>
      <c r="BK1258" s="231">
        <v>9666</v>
      </c>
      <c r="BM1258" s="209" t="s">
        <v>11277</v>
      </c>
      <c r="BN1258" s="210">
        <v>882.81</v>
      </c>
    </row>
    <row r="1259" spans="9:66" x14ac:dyDescent="0.55000000000000004">
      <c r="I1259" s="282" t="s">
        <v>50883</v>
      </c>
      <c r="J1259" s="282"/>
      <c r="K1259" s="283">
        <v>20806.04</v>
      </c>
      <c r="M1259" s="242" t="s">
        <v>37387</v>
      </c>
      <c r="N1259" s="242"/>
      <c r="O1259" s="243">
        <v>6738.27</v>
      </c>
      <c r="Q1259" s="224" t="s">
        <v>3631</v>
      </c>
      <c r="R1259" s="224"/>
      <c r="S1259" s="225">
        <v>17930.72</v>
      </c>
      <c r="U1259" s="203" t="s">
        <v>1594</v>
      </c>
      <c r="V1259" s="203"/>
      <c r="W1259" s="204">
        <v>3834.81</v>
      </c>
      <c r="AF1259" t="s">
        <v>67196</v>
      </c>
      <c r="AG1259" s="284">
        <v>25666.400000000001</v>
      </c>
      <c r="AI1259" s="276" t="s">
        <v>70389</v>
      </c>
      <c r="AJ1259" s="277">
        <v>9612.5</v>
      </c>
      <c r="AL1259" s="246" t="s">
        <v>54814</v>
      </c>
      <c r="AM1259" s="247">
        <v>203.94</v>
      </c>
      <c r="AO1259" s="226" t="s">
        <v>34566</v>
      </c>
      <c r="AP1259" s="227">
        <v>127797.88</v>
      </c>
      <c r="AR1259" s="207" t="s">
        <v>15849</v>
      </c>
      <c r="AS1259" s="208">
        <v>796.1</v>
      </c>
      <c r="AT1259" s="93"/>
      <c r="AU1259" s="199" t="s">
        <v>32068</v>
      </c>
      <c r="AV1259" s="200">
        <v>12500</v>
      </c>
      <c r="BB1259" s="284"/>
      <c r="BD1259" s="272" t="s">
        <v>51124</v>
      </c>
      <c r="BE1259" s="273">
        <v>20806.04</v>
      </c>
      <c r="BG1259" s="244" t="s">
        <v>38765</v>
      </c>
      <c r="BH1259" s="245">
        <v>6738.27</v>
      </c>
      <c r="BJ1259" s="230" t="s">
        <v>9667</v>
      </c>
      <c r="BK1259" s="231">
        <v>17930.72</v>
      </c>
      <c r="BM1259" s="209" t="s">
        <v>9830</v>
      </c>
      <c r="BN1259" s="210">
        <v>244292.38</v>
      </c>
    </row>
    <row r="1260" spans="9:66" x14ac:dyDescent="0.55000000000000004">
      <c r="I1260" s="282" t="s">
        <v>65605</v>
      </c>
      <c r="J1260" s="282"/>
      <c r="K1260" s="283">
        <v>24352.36</v>
      </c>
      <c r="M1260" s="242" t="s">
        <v>37388</v>
      </c>
      <c r="N1260" s="242"/>
      <c r="O1260" s="243">
        <v>128264.09</v>
      </c>
      <c r="Q1260" s="224" t="s">
        <v>4676</v>
      </c>
      <c r="R1260" s="224"/>
      <c r="S1260" s="225">
        <v>19025</v>
      </c>
      <c r="U1260" s="203" t="s">
        <v>1595</v>
      </c>
      <c r="V1260" s="203"/>
      <c r="W1260" s="204">
        <v>4227</v>
      </c>
      <c r="AF1260" t="s">
        <v>71313</v>
      </c>
      <c r="AG1260">
        <v>104</v>
      </c>
      <c r="AI1260" s="276" t="s">
        <v>59497</v>
      </c>
      <c r="AJ1260" s="277">
        <v>735.36</v>
      </c>
      <c r="AL1260" s="246" t="s">
        <v>54815</v>
      </c>
      <c r="AM1260" s="247">
        <v>69726.570000000007</v>
      </c>
      <c r="AO1260" s="226" t="s">
        <v>33126</v>
      </c>
      <c r="AP1260" s="227">
        <v>2074.91</v>
      </c>
      <c r="AR1260" s="207" t="s">
        <v>15850</v>
      </c>
      <c r="AS1260" s="208">
        <v>2244.8000000000002</v>
      </c>
      <c r="AT1260" s="93"/>
      <c r="AU1260" s="199" t="s">
        <v>32069</v>
      </c>
      <c r="AV1260" s="200">
        <v>-750</v>
      </c>
      <c r="BB1260" s="284"/>
      <c r="BD1260" s="272" t="s">
        <v>51125</v>
      </c>
      <c r="BE1260" s="273">
        <v>24352.36</v>
      </c>
      <c r="BG1260" s="244" t="s">
        <v>38770</v>
      </c>
      <c r="BH1260" s="245">
        <v>128264.09</v>
      </c>
      <c r="BJ1260" s="230" t="s">
        <v>11117</v>
      </c>
      <c r="BK1260" s="231">
        <v>19025</v>
      </c>
      <c r="BM1260" s="209" t="s">
        <v>6681</v>
      </c>
      <c r="BN1260" s="210">
        <v>32197</v>
      </c>
    </row>
    <row r="1261" spans="9:66" x14ac:dyDescent="0.55000000000000004">
      <c r="I1261" s="282" t="s">
        <v>50884</v>
      </c>
      <c r="J1261" s="282"/>
      <c r="K1261" s="283">
        <v>106951.78</v>
      </c>
      <c r="M1261" s="242" t="s">
        <v>37389</v>
      </c>
      <c r="N1261" s="242"/>
      <c r="O1261" s="243">
        <v>80604.240000000005</v>
      </c>
      <c r="Q1261" s="224" t="s">
        <v>4677</v>
      </c>
      <c r="R1261" s="224"/>
      <c r="S1261" s="225">
        <v>21784.35</v>
      </c>
      <c r="U1261" s="203" t="s">
        <v>1596</v>
      </c>
      <c r="V1261" s="203"/>
      <c r="W1261" s="204">
        <v>2759</v>
      </c>
      <c r="AF1261" t="s">
        <v>67197</v>
      </c>
      <c r="AG1261" s="284">
        <v>9420</v>
      </c>
      <c r="AI1261" s="276" t="s">
        <v>67049</v>
      </c>
      <c r="AJ1261" s="277">
        <v>160415.04000000001</v>
      </c>
      <c r="AL1261" s="246" t="s">
        <v>34569</v>
      </c>
      <c r="AM1261" s="247">
        <v>149554.94</v>
      </c>
      <c r="AO1261" s="226" t="s">
        <v>15836</v>
      </c>
      <c r="AP1261" s="227">
        <v>107212.63</v>
      </c>
      <c r="AR1261" s="207" t="s">
        <v>15851</v>
      </c>
      <c r="AS1261" s="208">
        <v>1824</v>
      </c>
      <c r="AT1261" s="93"/>
      <c r="AU1261" s="199" t="s">
        <v>32070</v>
      </c>
      <c r="AV1261" s="200">
        <v>750</v>
      </c>
      <c r="BB1261" s="284"/>
      <c r="BD1261" s="272" t="s">
        <v>51126</v>
      </c>
      <c r="BE1261" s="273">
        <v>106951.78</v>
      </c>
      <c r="BG1261" s="244" t="s">
        <v>38779</v>
      </c>
      <c r="BH1261" s="245">
        <v>80604.240000000005</v>
      </c>
      <c r="BJ1261" s="230" t="s">
        <v>11118</v>
      </c>
      <c r="BK1261" s="231">
        <v>21784.35</v>
      </c>
      <c r="BM1261" s="209" t="s">
        <v>7095</v>
      </c>
      <c r="BN1261" s="210">
        <v>3418.51</v>
      </c>
    </row>
    <row r="1262" spans="9:66" x14ac:dyDescent="0.55000000000000004">
      <c r="I1262" s="282" t="s">
        <v>50885</v>
      </c>
      <c r="J1262" s="282"/>
      <c r="K1262" s="283">
        <v>21824.85</v>
      </c>
      <c r="M1262" s="242" t="s">
        <v>37390</v>
      </c>
      <c r="N1262" s="242"/>
      <c r="O1262" s="243">
        <v>32839.589999999997</v>
      </c>
      <c r="Q1262" s="224" t="s">
        <v>4680</v>
      </c>
      <c r="R1262" s="224"/>
      <c r="S1262" s="225">
        <v>9666</v>
      </c>
      <c r="U1262" s="203" t="s">
        <v>1597</v>
      </c>
      <c r="V1262" s="203"/>
      <c r="W1262" s="204">
        <v>3522</v>
      </c>
      <c r="AF1262" t="s">
        <v>67198</v>
      </c>
      <c r="AG1262" s="284">
        <v>2692.08</v>
      </c>
      <c r="AI1262" s="276" t="s">
        <v>67050</v>
      </c>
      <c r="AJ1262" s="277">
        <v>77311.56</v>
      </c>
      <c r="AL1262" s="246" t="s">
        <v>34570</v>
      </c>
      <c r="AM1262" s="247">
        <v>290421.83</v>
      </c>
      <c r="AO1262" s="226" t="s">
        <v>51647</v>
      </c>
      <c r="AP1262" s="227">
        <v>1444866.24</v>
      </c>
      <c r="AR1262" s="207" t="s">
        <v>15852</v>
      </c>
      <c r="AS1262" s="208">
        <v>43658.19</v>
      </c>
      <c r="AT1262" s="93"/>
      <c r="AU1262" s="199" t="s">
        <v>20229</v>
      </c>
      <c r="AV1262" s="200">
        <v>12674.63</v>
      </c>
      <c r="BB1262" s="284"/>
      <c r="BD1262" s="272" t="s">
        <v>51127</v>
      </c>
      <c r="BE1262" s="273">
        <v>21824.85</v>
      </c>
      <c r="BG1262" s="244" t="s">
        <v>38784</v>
      </c>
      <c r="BH1262" s="245">
        <v>32839.589999999997</v>
      </c>
      <c r="BJ1262" s="230" t="s">
        <v>11121</v>
      </c>
      <c r="BK1262" s="231">
        <v>9666</v>
      </c>
      <c r="BM1262" s="209" t="s">
        <v>7349</v>
      </c>
      <c r="BN1262" s="210">
        <v>22378</v>
      </c>
    </row>
    <row r="1263" spans="9:66" x14ac:dyDescent="0.55000000000000004">
      <c r="I1263" s="282" t="s">
        <v>50886</v>
      </c>
      <c r="J1263" s="282"/>
      <c r="K1263" s="283">
        <v>34216.93</v>
      </c>
      <c r="M1263" s="242" t="s">
        <v>12086</v>
      </c>
      <c r="N1263" s="242"/>
      <c r="O1263" s="243">
        <v>82253.679999999993</v>
      </c>
      <c r="Q1263" s="224" t="s">
        <v>4682</v>
      </c>
      <c r="R1263" s="224"/>
      <c r="S1263" s="225">
        <v>9002</v>
      </c>
      <c r="U1263" s="203" t="s">
        <v>1598</v>
      </c>
      <c r="V1263" s="203"/>
      <c r="W1263" s="204">
        <v>438</v>
      </c>
      <c r="AF1263" t="s">
        <v>67199</v>
      </c>
      <c r="AG1263" s="284">
        <v>6170.21</v>
      </c>
      <c r="AI1263" s="276" t="s">
        <v>67051</v>
      </c>
      <c r="AJ1263" s="277">
        <v>12720</v>
      </c>
      <c r="AL1263" s="246" t="s">
        <v>55833</v>
      </c>
      <c r="AM1263" s="247">
        <v>5335.12</v>
      </c>
      <c r="AO1263" s="226" t="s">
        <v>15838</v>
      </c>
      <c r="AP1263" s="227">
        <v>1371201.89</v>
      </c>
      <c r="AR1263" s="207" t="s">
        <v>15853</v>
      </c>
      <c r="AS1263" s="208">
        <v>42781.52</v>
      </c>
      <c r="AT1263" s="93"/>
      <c r="AU1263" s="199" t="s">
        <v>13502</v>
      </c>
      <c r="AV1263" s="200">
        <v>6414.44</v>
      </c>
      <c r="BB1263" s="284"/>
      <c r="BD1263" s="272" t="s">
        <v>51128</v>
      </c>
      <c r="BE1263" s="273">
        <v>34216.93</v>
      </c>
      <c r="BG1263" s="244" t="s">
        <v>12182</v>
      </c>
      <c r="BH1263" s="245">
        <v>82253.679999999993</v>
      </c>
      <c r="BJ1263" s="230" t="s">
        <v>11123</v>
      </c>
      <c r="BK1263" s="231">
        <v>9002</v>
      </c>
      <c r="BM1263" s="209" t="s">
        <v>7760</v>
      </c>
      <c r="BN1263" s="210">
        <v>3501</v>
      </c>
    </row>
    <row r="1264" spans="9:66" x14ac:dyDescent="0.55000000000000004">
      <c r="I1264" s="282" t="s">
        <v>65606</v>
      </c>
      <c r="J1264" s="282"/>
      <c r="K1264" s="283">
        <v>5165</v>
      </c>
      <c r="M1264" s="242" t="s">
        <v>12088</v>
      </c>
      <c r="N1264" s="242"/>
      <c r="O1264" s="243">
        <v>8203</v>
      </c>
      <c r="Q1264" s="224" t="s">
        <v>4575</v>
      </c>
      <c r="R1264" s="224"/>
      <c r="S1264" s="225">
        <v>7627.25</v>
      </c>
      <c r="U1264" s="203" t="s">
        <v>1599</v>
      </c>
      <c r="V1264" s="203"/>
      <c r="W1264" s="204">
        <v>1140</v>
      </c>
      <c r="AF1264" t="s">
        <v>67200</v>
      </c>
      <c r="AG1264">
        <v>155.19999999999999</v>
      </c>
      <c r="AI1264" s="276" t="s">
        <v>55860</v>
      </c>
      <c r="AJ1264" s="277">
        <v>10384.799999999999</v>
      </c>
      <c r="AL1264" s="246" t="s">
        <v>63619</v>
      </c>
      <c r="AM1264" s="247">
        <v>4467.41</v>
      </c>
      <c r="AO1264" s="226" t="s">
        <v>40123</v>
      </c>
      <c r="AP1264" s="227">
        <v>83206.7</v>
      </c>
      <c r="AR1264" s="207" t="s">
        <v>15854</v>
      </c>
      <c r="AS1264" s="208">
        <v>702540.72</v>
      </c>
      <c r="AT1264" s="93"/>
      <c r="AU1264" s="199" t="s">
        <v>20235</v>
      </c>
      <c r="AV1264" s="200">
        <v>3729.84</v>
      </c>
      <c r="BB1264" s="284"/>
      <c r="BD1264" s="272" t="s">
        <v>66200</v>
      </c>
      <c r="BE1264" s="273">
        <v>5165</v>
      </c>
      <c r="BG1264" s="244" t="s">
        <v>12184</v>
      </c>
      <c r="BH1264" s="245">
        <v>8203</v>
      </c>
      <c r="BJ1264" s="230" t="s">
        <v>9668</v>
      </c>
      <c r="BK1264" s="231">
        <v>7627.25</v>
      </c>
      <c r="BM1264" s="209" t="s">
        <v>8306</v>
      </c>
      <c r="BN1264" s="210">
        <v>8369</v>
      </c>
    </row>
    <row r="1265" spans="9:66" x14ac:dyDescent="0.55000000000000004">
      <c r="I1265" s="282" t="s">
        <v>65607</v>
      </c>
      <c r="J1265" s="282"/>
      <c r="K1265" s="283">
        <v>84470.85</v>
      </c>
      <c r="M1265" s="242" t="s">
        <v>12090</v>
      </c>
      <c r="N1265" s="242"/>
      <c r="O1265" s="243">
        <v>16888</v>
      </c>
      <c r="Q1265" s="224" t="s">
        <v>4684</v>
      </c>
      <c r="R1265" s="224"/>
      <c r="S1265" s="225">
        <v>9666</v>
      </c>
      <c r="U1265" s="203" t="s">
        <v>1600</v>
      </c>
      <c r="V1265" s="203"/>
      <c r="W1265" s="204">
        <v>10169</v>
      </c>
      <c r="AF1265" t="s">
        <v>71314</v>
      </c>
      <c r="AG1265">
        <v>411.38</v>
      </c>
      <c r="AI1265" s="276" t="s">
        <v>67052</v>
      </c>
      <c r="AJ1265" s="277">
        <v>9176.01</v>
      </c>
      <c r="AL1265" s="246" t="s">
        <v>46676</v>
      </c>
      <c r="AM1265" s="247">
        <v>226583.04000000001</v>
      </c>
      <c r="AO1265" s="226" t="s">
        <v>33127</v>
      </c>
      <c r="AP1265" s="227">
        <v>256708.57</v>
      </c>
      <c r="AR1265" s="207" t="s">
        <v>15855</v>
      </c>
      <c r="AS1265" s="208">
        <v>16579.57</v>
      </c>
      <c r="AT1265" s="93"/>
      <c r="AU1265" s="199" t="s">
        <v>20236</v>
      </c>
      <c r="AV1265" s="200">
        <v>1597.08</v>
      </c>
      <c r="BB1265" s="284"/>
      <c r="BD1265" s="272" t="s">
        <v>66201</v>
      </c>
      <c r="BE1265" s="273">
        <v>84470.85</v>
      </c>
      <c r="BG1265" s="244" t="s">
        <v>12186</v>
      </c>
      <c r="BH1265" s="245">
        <v>16888</v>
      </c>
      <c r="BJ1265" s="230" t="s">
        <v>11126</v>
      </c>
      <c r="BK1265" s="231">
        <v>9666</v>
      </c>
      <c r="BM1265" s="209" t="s">
        <v>8940</v>
      </c>
      <c r="BN1265" s="210">
        <v>1074.8599999999999</v>
      </c>
    </row>
    <row r="1266" spans="9:66" x14ac:dyDescent="0.55000000000000004">
      <c r="I1266" s="282" t="s">
        <v>50887</v>
      </c>
      <c r="J1266" s="282"/>
      <c r="K1266" s="283">
        <v>340507.42</v>
      </c>
      <c r="M1266" s="242" t="s">
        <v>12091</v>
      </c>
      <c r="N1266" s="242"/>
      <c r="O1266" s="243">
        <v>11181</v>
      </c>
      <c r="Q1266" s="224" t="s">
        <v>4685</v>
      </c>
      <c r="R1266" s="224"/>
      <c r="S1266" s="225">
        <v>9666</v>
      </c>
      <c r="U1266" s="203" t="s">
        <v>1601</v>
      </c>
      <c r="V1266" s="203"/>
      <c r="W1266" s="204">
        <v>1185</v>
      </c>
      <c r="AF1266" t="s">
        <v>67201</v>
      </c>
      <c r="AG1266" s="284">
        <v>8003.53</v>
      </c>
      <c r="AI1266" s="276" t="s">
        <v>67053</v>
      </c>
      <c r="AJ1266" s="277">
        <v>691.73</v>
      </c>
      <c r="AL1266" s="246" t="s">
        <v>47759</v>
      </c>
      <c r="AM1266" s="247">
        <v>23100</v>
      </c>
      <c r="AO1266" s="226" t="s">
        <v>36021</v>
      </c>
      <c r="AP1266" s="227">
        <v>35071</v>
      </c>
      <c r="AR1266" s="207" t="s">
        <v>15856</v>
      </c>
      <c r="AS1266" s="208">
        <v>25924.79</v>
      </c>
      <c r="AT1266" s="93"/>
      <c r="AU1266" s="199" t="s">
        <v>20241</v>
      </c>
      <c r="AV1266" s="200">
        <v>1761.37</v>
      </c>
      <c r="BB1266" s="284"/>
      <c r="BD1266" s="272" t="s">
        <v>51129</v>
      </c>
      <c r="BE1266" s="273">
        <v>340507.42</v>
      </c>
      <c r="BG1266" s="244" t="s">
        <v>12187</v>
      </c>
      <c r="BH1266" s="245">
        <v>11181</v>
      </c>
      <c r="BJ1266" s="230" t="s">
        <v>11127</v>
      </c>
      <c r="BK1266" s="231">
        <v>9666</v>
      </c>
      <c r="BM1266" s="209" t="s">
        <v>10513</v>
      </c>
      <c r="BN1266" s="210">
        <v>23622</v>
      </c>
    </row>
    <row r="1267" spans="9:66" x14ac:dyDescent="0.55000000000000004">
      <c r="I1267" s="282" t="s">
        <v>50888</v>
      </c>
      <c r="J1267" s="282"/>
      <c r="K1267" s="283">
        <v>90868.18</v>
      </c>
      <c r="M1267" s="242" t="s">
        <v>12092</v>
      </c>
      <c r="N1267" s="242"/>
      <c r="O1267" s="243">
        <v>1957.8</v>
      </c>
      <c r="Q1267" s="224" t="s">
        <v>4686</v>
      </c>
      <c r="R1267" s="224"/>
      <c r="S1267" s="225">
        <v>9002</v>
      </c>
      <c r="U1267" s="203" t="s">
        <v>1602</v>
      </c>
      <c r="V1267" s="203"/>
      <c r="W1267" s="204">
        <v>6043</v>
      </c>
      <c r="AF1267" t="s">
        <v>71315</v>
      </c>
      <c r="AG1267" s="284">
        <v>12064</v>
      </c>
      <c r="AI1267" s="276" t="s">
        <v>67054</v>
      </c>
      <c r="AJ1267" s="277">
        <v>1925.26</v>
      </c>
      <c r="AL1267" s="246" t="s">
        <v>38867</v>
      </c>
      <c r="AM1267" s="247">
        <v>114269.43</v>
      </c>
      <c r="AO1267" s="226" t="s">
        <v>36022</v>
      </c>
      <c r="AP1267" s="227">
        <v>836901.57</v>
      </c>
      <c r="AR1267" s="207" t="s">
        <v>15857</v>
      </c>
      <c r="AS1267" s="208">
        <v>182.88</v>
      </c>
      <c r="AT1267" s="93"/>
      <c r="AU1267" s="199" t="s">
        <v>13503</v>
      </c>
      <c r="AV1267" s="200">
        <v>28187.54</v>
      </c>
      <c r="BB1267" s="284"/>
      <c r="BD1267" s="272" t="s">
        <v>51130</v>
      </c>
      <c r="BE1267" s="273">
        <v>90868.18</v>
      </c>
      <c r="BG1267" s="244" t="s">
        <v>12188</v>
      </c>
      <c r="BH1267" s="245">
        <v>1957.8</v>
      </c>
      <c r="BJ1267" s="230" t="s">
        <v>11128</v>
      </c>
      <c r="BK1267" s="231">
        <v>9002</v>
      </c>
      <c r="BM1267" s="209" t="s">
        <v>11071</v>
      </c>
      <c r="BN1267" s="210">
        <v>13249.6</v>
      </c>
    </row>
    <row r="1268" spans="9:66" x14ac:dyDescent="0.55000000000000004">
      <c r="I1268" s="282" t="s">
        <v>65609</v>
      </c>
      <c r="J1268" s="282"/>
      <c r="K1268" s="283">
        <v>11362.22</v>
      </c>
      <c r="M1268" s="242" t="s">
        <v>12093</v>
      </c>
      <c r="N1268" s="242"/>
      <c r="O1268" s="243">
        <v>11347</v>
      </c>
      <c r="Q1268" s="224" t="s">
        <v>4688</v>
      </c>
      <c r="R1268" s="224"/>
      <c r="S1268" s="225">
        <v>5000</v>
      </c>
      <c r="U1268" s="203" t="s">
        <v>1603</v>
      </c>
      <c r="V1268" s="203"/>
      <c r="W1268" s="204">
        <v>2067</v>
      </c>
      <c r="AF1268" t="s">
        <v>42259</v>
      </c>
      <c r="AG1268" s="284">
        <v>2100</v>
      </c>
      <c r="AI1268" s="276" t="s">
        <v>55862</v>
      </c>
      <c r="AJ1268" s="277">
        <v>5458</v>
      </c>
      <c r="AL1268" s="246" t="s">
        <v>36026</v>
      </c>
      <c r="AM1268" s="247">
        <v>2795.69</v>
      </c>
      <c r="AO1268" s="226" t="s">
        <v>47757</v>
      </c>
      <c r="AP1268" s="227">
        <v>-4712.99</v>
      </c>
      <c r="AR1268" s="207" t="s">
        <v>15858</v>
      </c>
      <c r="AS1268" s="208">
        <v>11481.59</v>
      </c>
      <c r="AT1268" s="93"/>
      <c r="AU1268" s="199" t="s">
        <v>32071</v>
      </c>
      <c r="AV1268" s="200">
        <v>11572.4</v>
      </c>
      <c r="BB1268" s="284"/>
      <c r="BD1268" s="272" t="s">
        <v>51131</v>
      </c>
      <c r="BE1268" s="273">
        <v>11362.22</v>
      </c>
      <c r="BG1268" s="244" t="s">
        <v>12189</v>
      </c>
      <c r="BH1268" s="245">
        <v>11347</v>
      </c>
      <c r="BJ1268" s="230" t="s">
        <v>11130</v>
      </c>
      <c r="BK1268" s="231">
        <v>5000</v>
      </c>
      <c r="BM1268" s="209" t="s">
        <v>9831</v>
      </c>
      <c r="BN1268" s="210">
        <v>107809.97</v>
      </c>
    </row>
    <row r="1269" spans="9:66" x14ac:dyDescent="0.55000000000000004">
      <c r="I1269" s="282" t="s">
        <v>65610</v>
      </c>
      <c r="J1269" s="282"/>
      <c r="K1269" s="283">
        <v>169839.34</v>
      </c>
      <c r="M1269" s="242" t="s">
        <v>12097</v>
      </c>
      <c r="N1269" s="242"/>
      <c r="O1269" s="243">
        <v>9266.14</v>
      </c>
      <c r="Q1269" s="224" t="s">
        <v>4690</v>
      </c>
      <c r="R1269" s="224"/>
      <c r="S1269" s="225">
        <v>9666</v>
      </c>
      <c r="U1269" s="203" t="s">
        <v>1604</v>
      </c>
      <c r="V1269" s="203"/>
      <c r="W1269" s="204">
        <v>1780</v>
      </c>
      <c r="AF1269" t="s">
        <v>64090</v>
      </c>
      <c r="AG1269" s="284">
        <v>2530.02</v>
      </c>
      <c r="AI1269" s="276" t="s">
        <v>67055</v>
      </c>
      <c r="AJ1269" s="277">
        <v>25171.200000000001</v>
      </c>
      <c r="AL1269" s="246" t="s">
        <v>34571</v>
      </c>
      <c r="AM1269" s="247">
        <v>424858.89</v>
      </c>
      <c r="AO1269" s="226" t="s">
        <v>40124</v>
      </c>
      <c r="AP1269" s="227">
        <v>1385935.02</v>
      </c>
      <c r="AR1269" s="207" t="s">
        <v>15859</v>
      </c>
      <c r="AS1269" s="208">
        <v>176963.03</v>
      </c>
      <c r="AT1269" s="93"/>
      <c r="AU1269" s="199" t="s">
        <v>13504</v>
      </c>
      <c r="AV1269" s="200">
        <v>22560.11</v>
      </c>
      <c r="BD1269" s="272" t="s">
        <v>51132</v>
      </c>
      <c r="BE1269" s="273">
        <v>169839.34</v>
      </c>
      <c r="BG1269" s="244" t="s">
        <v>12193</v>
      </c>
      <c r="BH1269" s="245">
        <v>9266.14</v>
      </c>
      <c r="BJ1269" s="230" t="s">
        <v>11132</v>
      </c>
      <c r="BK1269" s="231">
        <v>9666</v>
      </c>
      <c r="BM1269" s="209" t="s">
        <v>6682</v>
      </c>
      <c r="BN1269" s="210">
        <v>7075</v>
      </c>
    </row>
    <row r="1270" spans="9:66" x14ac:dyDescent="0.55000000000000004">
      <c r="I1270" s="282" t="s">
        <v>50889</v>
      </c>
      <c r="J1270" s="282"/>
      <c r="K1270" s="283">
        <v>567340.18000000005</v>
      </c>
      <c r="M1270" s="242" t="s">
        <v>12098</v>
      </c>
      <c r="N1270" s="242"/>
      <c r="O1270" s="243">
        <v>1000</v>
      </c>
      <c r="Q1270" s="224" t="s">
        <v>4691</v>
      </c>
      <c r="R1270" s="224"/>
      <c r="S1270" s="225">
        <v>5875.88</v>
      </c>
      <c r="U1270" s="203" t="s">
        <v>1605</v>
      </c>
      <c r="V1270" s="203"/>
      <c r="W1270" s="204">
        <v>6301</v>
      </c>
      <c r="AF1270" t="s">
        <v>71316</v>
      </c>
      <c r="AG1270" s="284">
        <v>54792.800000000003</v>
      </c>
      <c r="AI1270" s="276" t="s">
        <v>55863</v>
      </c>
      <c r="AJ1270" s="277">
        <v>22437.06</v>
      </c>
      <c r="AL1270" s="246" t="s">
        <v>34572</v>
      </c>
      <c r="AM1270" s="247">
        <v>1281209.92</v>
      </c>
      <c r="AO1270" s="226" t="s">
        <v>38865</v>
      </c>
      <c r="AP1270" s="227">
        <v>8024</v>
      </c>
      <c r="AR1270" s="207" t="s">
        <v>15860</v>
      </c>
      <c r="AS1270" s="208">
        <v>298032.03000000003</v>
      </c>
      <c r="AT1270" s="93"/>
      <c r="AU1270" s="199" t="s">
        <v>13505</v>
      </c>
      <c r="AV1270" s="200">
        <v>2752.56</v>
      </c>
      <c r="BB1270" s="284"/>
      <c r="BD1270" s="272" t="s">
        <v>51133</v>
      </c>
      <c r="BE1270" s="273">
        <v>567340.18000000005</v>
      </c>
      <c r="BG1270" s="244" t="s">
        <v>12194</v>
      </c>
      <c r="BH1270" s="245">
        <v>1000</v>
      </c>
      <c r="BJ1270" s="230" t="s">
        <v>11133</v>
      </c>
      <c r="BK1270" s="231">
        <v>5875.88</v>
      </c>
      <c r="BM1270" s="209" t="s">
        <v>7096</v>
      </c>
      <c r="BN1270" s="210">
        <v>258</v>
      </c>
    </row>
    <row r="1271" spans="9:66" x14ac:dyDescent="0.55000000000000004">
      <c r="I1271" s="282" t="s">
        <v>65612</v>
      </c>
      <c r="J1271" s="282"/>
      <c r="K1271" s="283">
        <v>86387.18</v>
      </c>
      <c r="M1271" s="242" t="s">
        <v>12101</v>
      </c>
      <c r="N1271" s="242"/>
      <c r="O1271" s="243">
        <v>63192</v>
      </c>
      <c r="Q1271" s="224" t="s">
        <v>4692</v>
      </c>
      <c r="R1271" s="224"/>
      <c r="S1271" s="225">
        <v>467</v>
      </c>
      <c r="U1271" s="203" t="s">
        <v>1606</v>
      </c>
      <c r="V1271" s="203"/>
      <c r="W1271" s="204">
        <v>26253</v>
      </c>
      <c r="AF1271" t="s">
        <v>60269</v>
      </c>
      <c r="AG1271" s="284">
        <v>103468.66</v>
      </c>
      <c r="AI1271" s="276" t="s">
        <v>38899</v>
      </c>
      <c r="AJ1271" s="277">
        <v>15806.28</v>
      </c>
      <c r="AL1271" s="246" t="s">
        <v>34573</v>
      </c>
      <c r="AM1271" s="247">
        <v>321357</v>
      </c>
      <c r="AO1271" s="226" t="s">
        <v>44414</v>
      </c>
      <c r="AP1271" s="227">
        <v>89700</v>
      </c>
      <c r="AR1271" s="207" t="s">
        <v>15861</v>
      </c>
      <c r="AS1271" s="208">
        <v>151321.73000000001</v>
      </c>
      <c r="AT1271" s="93"/>
      <c r="AU1271" s="199" t="s">
        <v>13506</v>
      </c>
      <c r="AV1271" s="200">
        <v>1908.4</v>
      </c>
      <c r="BD1271" s="272" t="s">
        <v>51134</v>
      </c>
      <c r="BE1271" s="273">
        <v>86387.18</v>
      </c>
      <c r="BG1271" s="244" t="s">
        <v>12197</v>
      </c>
      <c r="BH1271" s="245">
        <v>63192</v>
      </c>
      <c r="BJ1271" s="230" t="s">
        <v>11134</v>
      </c>
      <c r="BK1271" s="231">
        <v>467</v>
      </c>
      <c r="BM1271" s="209" t="s">
        <v>7350</v>
      </c>
      <c r="BN1271" s="210">
        <v>35406</v>
      </c>
    </row>
    <row r="1272" spans="9:66" x14ac:dyDescent="0.55000000000000004">
      <c r="I1272" s="282" t="s">
        <v>65613</v>
      </c>
      <c r="J1272" s="282"/>
      <c r="K1272" s="283">
        <v>17767</v>
      </c>
      <c r="M1272" s="242" t="s">
        <v>12102</v>
      </c>
      <c r="N1272" s="242"/>
      <c r="O1272" s="243">
        <v>10156.44</v>
      </c>
      <c r="Q1272" s="224" t="s">
        <v>4693</v>
      </c>
      <c r="R1272" s="224"/>
      <c r="S1272" s="225">
        <v>65</v>
      </c>
      <c r="U1272" s="203" t="s">
        <v>1607</v>
      </c>
      <c r="V1272" s="203"/>
      <c r="W1272" s="204">
        <v>2338</v>
      </c>
      <c r="AF1272" t="s">
        <v>64091</v>
      </c>
      <c r="AG1272" s="284">
        <v>25333.69</v>
      </c>
      <c r="AI1272" s="276" t="s">
        <v>33195</v>
      </c>
      <c r="AJ1272" s="277">
        <v>2008.79</v>
      </c>
      <c r="AL1272" s="246" t="s">
        <v>49643</v>
      </c>
      <c r="AM1272" s="247">
        <v>45948.65</v>
      </c>
      <c r="AO1272" s="226" t="s">
        <v>44415</v>
      </c>
      <c r="AP1272" s="227">
        <v>6861.99</v>
      </c>
      <c r="AR1272" s="207" t="s">
        <v>15862</v>
      </c>
      <c r="AS1272" s="208">
        <v>11599.95</v>
      </c>
      <c r="AT1272" s="93"/>
      <c r="AU1272" s="199" t="s">
        <v>13507</v>
      </c>
      <c r="AV1272" s="200">
        <v>4679.7</v>
      </c>
      <c r="BB1272" s="284"/>
      <c r="BD1272" s="272" t="s">
        <v>51135</v>
      </c>
      <c r="BE1272" s="273">
        <v>17767</v>
      </c>
      <c r="BG1272" s="244" t="s">
        <v>12198</v>
      </c>
      <c r="BH1272" s="245">
        <v>10156.44</v>
      </c>
      <c r="BJ1272" s="230" t="s">
        <v>11135</v>
      </c>
      <c r="BK1272" s="231">
        <v>65</v>
      </c>
      <c r="BM1272" s="209" t="s">
        <v>7761</v>
      </c>
      <c r="BN1272" s="210">
        <v>2421.81</v>
      </c>
    </row>
    <row r="1273" spans="9:66" x14ac:dyDescent="0.55000000000000004">
      <c r="I1273" s="282" t="s">
        <v>50890</v>
      </c>
      <c r="J1273" s="282"/>
      <c r="K1273" s="283">
        <v>4886</v>
      </c>
      <c r="M1273" s="242" t="s">
        <v>12103</v>
      </c>
      <c r="N1273" s="242"/>
      <c r="O1273" s="243">
        <v>21327.8</v>
      </c>
      <c r="Q1273" s="224" t="s">
        <v>4694</v>
      </c>
      <c r="R1273" s="224"/>
      <c r="S1273" s="225">
        <v>4158</v>
      </c>
      <c r="U1273" s="203" t="s">
        <v>1608</v>
      </c>
      <c r="V1273" s="203"/>
      <c r="W1273" s="204">
        <v>1025</v>
      </c>
      <c r="AF1273" t="s">
        <v>71317</v>
      </c>
      <c r="AG1273" s="284">
        <v>1893.36</v>
      </c>
      <c r="AI1273" s="276" t="s">
        <v>67056</v>
      </c>
      <c r="AJ1273" s="277">
        <v>244.75</v>
      </c>
      <c r="AL1273" s="246" t="s">
        <v>51652</v>
      </c>
      <c r="AM1273" s="247">
        <v>225886.48</v>
      </c>
      <c r="AO1273" s="226" t="s">
        <v>44416</v>
      </c>
      <c r="AP1273" s="227">
        <v>20280.150000000001</v>
      </c>
      <c r="AR1273" s="207" t="s">
        <v>15863</v>
      </c>
      <c r="AS1273" s="208">
        <v>12000</v>
      </c>
      <c r="AT1273" s="93"/>
      <c r="AU1273" s="199" t="s">
        <v>13508</v>
      </c>
      <c r="AV1273" s="200">
        <v>532.36</v>
      </c>
      <c r="BB1273" s="284"/>
      <c r="BD1273" s="272" t="s">
        <v>51136</v>
      </c>
      <c r="BE1273" s="273">
        <v>4886</v>
      </c>
      <c r="BG1273" s="244" t="s">
        <v>12200</v>
      </c>
      <c r="BH1273" s="245">
        <v>21327.8</v>
      </c>
      <c r="BJ1273" s="230" t="s">
        <v>11136</v>
      </c>
      <c r="BK1273" s="231">
        <v>4158</v>
      </c>
      <c r="BM1273" s="209" t="s">
        <v>8693</v>
      </c>
      <c r="BN1273" s="210">
        <v>35569</v>
      </c>
    </row>
    <row r="1274" spans="9:66" x14ac:dyDescent="0.55000000000000004">
      <c r="I1274" s="282" t="s">
        <v>65616</v>
      </c>
      <c r="J1274" s="282"/>
      <c r="K1274" s="283">
        <v>219592.25</v>
      </c>
      <c r="M1274" s="242" t="s">
        <v>12104</v>
      </c>
      <c r="N1274" s="242"/>
      <c r="O1274" s="243">
        <v>24184</v>
      </c>
      <c r="Q1274" s="224" t="s">
        <v>4576</v>
      </c>
      <c r="R1274" s="224"/>
      <c r="S1274" s="225">
        <v>112365.56</v>
      </c>
      <c r="U1274" s="203" t="s">
        <v>1609</v>
      </c>
      <c r="V1274" s="203"/>
      <c r="W1274" s="204">
        <v>386</v>
      </c>
      <c r="AF1274" t="s">
        <v>71318</v>
      </c>
      <c r="AG1274">
        <v>136.41</v>
      </c>
      <c r="AI1274" s="276" t="s">
        <v>67057</v>
      </c>
      <c r="AJ1274" s="277">
        <v>993</v>
      </c>
      <c r="AL1274" s="246" t="s">
        <v>36027</v>
      </c>
      <c r="AM1274" s="247">
        <v>123247.08</v>
      </c>
      <c r="AO1274" s="226" t="s">
        <v>51648</v>
      </c>
      <c r="AP1274" s="227">
        <v>13343.37</v>
      </c>
      <c r="AR1274" s="207" t="s">
        <v>15864</v>
      </c>
      <c r="AS1274" s="208">
        <v>70050.62</v>
      </c>
      <c r="AT1274" s="93"/>
      <c r="AU1274" s="199" t="s">
        <v>13509</v>
      </c>
      <c r="AV1274" s="200">
        <v>3682.13</v>
      </c>
      <c r="BB1274" s="284"/>
      <c r="BD1274" s="272" t="s">
        <v>51137</v>
      </c>
      <c r="BE1274" s="273">
        <v>219592.25</v>
      </c>
      <c r="BG1274" s="244" t="s">
        <v>12201</v>
      </c>
      <c r="BH1274" s="245">
        <v>24184</v>
      </c>
      <c r="BJ1274" s="230" t="s">
        <v>9669</v>
      </c>
      <c r="BK1274" s="231">
        <v>112365.56</v>
      </c>
      <c r="BM1274" s="209" t="s">
        <v>8941</v>
      </c>
      <c r="BN1274" s="210">
        <v>11459</v>
      </c>
    </row>
    <row r="1275" spans="9:66" x14ac:dyDescent="0.55000000000000004">
      <c r="I1275" s="282" t="s">
        <v>65617</v>
      </c>
      <c r="J1275" s="282"/>
      <c r="K1275" s="283">
        <v>26289.42</v>
      </c>
      <c r="M1275" s="242" t="s">
        <v>12108</v>
      </c>
      <c r="N1275" s="242"/>
      <c r="O1275" s="243">
        <v>7973.94</v>
      </c>
      <c r="Q1275" s="224" t="s">
        <v>4698</v>
      </c>
      <c r="R1275" s="224"/>
      <c r="S1275" s="225">
        <v>6473.63</v>
      </c>
      <c r="U1275" s="203" t="s">
        <v>1610</v>
      </c>
      <c r="V1275" s="203"/>
      <c r="W1275" s="204">
        <v>11122</v>
      </c>
      <c r="AF1275" t="s">
        <v>71319</v>
      </c>
      <c r="AG1275">
        <v>455.16</v>
      </c>
      <c r="AI1275" s="276" t="s">
        <v>67058</v>
      </c>
      <c r="AJ1275" s="277">
        <v>4886</v>
      </c>
      <c r="AL1275" s="246" t="s">
        <v>48688</v>
      </c>
      <c r="AM1275" s="247">
        <v>81.319999999999993</v>
      </c>
      <c r="AO1275" s="226" t="s">
        <v>51649</v>
      </c>
      <c r="AP1275" s="227">
        <v>34800.730000000003</v>
      </c>
      <c r="AR1275" s="207" t="s">
        <v>15865</v>
      </c>
      <c r="AS1275" s="208">
        <v>3487.5</v>
      </c>
      <c r="AT1275" s="93"/>
      <c r="AU1275" s="199" t="s">
        <v>32072</v>
      </c>
      <c r="AV1275" s="200">
        <v>5596.27</v>
      </c>
      <c r="BB1275" s="284"/>
      <c r="BD1275" s="272" t="s">
        <v>66206</v>
      </c>
      <c r="BE1275" s="273">
        <v>26289.42</v>
      </c>
      <c r="BG1275" s="244" t="s">
        <v>12205</v>
      </c>
      <c r="BH1275" s="245">
        <v>7973.94</v>
      </c>
      <c r="BJ1275" s="230" t="s">
        <v>11140</v>
      </c>
      <c r="BK1275" s="231">
        <v>6473.63</v>
      </c>
      <c r="BM1275" s="209" t="s">
        <v>9443</v>
      </c>
      <c r="BN1275" s="210">
        <v>31749.84</v>
      </c>
    </row>
    <row r="1276" spans="9:66" x14ac:dyDescent="0.55000000000000004">
      <c r="I1276" s="282" t="s">
        <v>65618</v>
      </c>
      <c r="J1276" s="282"/>
      <c r="K1276" s="283">
        <v>116894.44</v>
      </c>
      <c r="M1276" s="242" t="s">
        <v>12109</v>
      </c>
      <c r="N1276" s="242"/>
      <c r="O1276" s="243">
        <v>69054.009999999995</v>
      </c>
      <c r="Q1276" s="224" t="s">
        <v>4577</v>
      </c>
      <c r="R1276" s="224"/>
      <c r="S1276" s="225">
        <v>27574.66</v>
      </c>
      <c r="U1276" s="203" t="s">
        <v>4049</v>
      </c>
      <c r="V1276" s="203"/>
      <c r="W1276" s="204">
        <v>9503</v>
      </c>
      <c r="AF1276" t="s">
        <v>71320</v>
      </c>
      <c r="AG1276">
        <v>244.62</v>
      </c>
      <c r="AI1276" s="276" t="s">
        <v>67059</v>
      </c>
      <c r="AJ1276" s="277">
        <v>4322.5</v>
      </c>
      <c r="AL1276" s="246" t="s">
        <v>51653</v>
      </c>
      <c r="AM1276" s="247">
        <v>64302.35</v>
      </c>
      <c r="AO1276" s="226" t="s">
        <v>51650</v>
      </c>
      <c r="AP1276" s="227">
        <v>13934.96</v>
      </c>
      <c r="AR1276" s="207" t="s">
        <v>15866</v>
      </c>
      <c r="AS1276" s="208">
        <v>347491.19</v>
      </c>
      <c r="AT1276" s="93"/>
      <c r="AU1276" s="199" t="s">
        <v>32073</v>
      </c>
      <c r="AV1276" s="200">
        <v>18997.28</v>
      </c>
      <c r="BB1276" s="284"/>
      <c r="BD1276" s="272" t="s">
        <v>51138</v>
      </c>
      <c r="BE1276" s="273">
        <v>116894.44</v>
      </c>
      <c r="BG1276" s="244" t="s">
        <v>12206</v>
      </c>
      <c r="BH1276" s="245">
        <v>69054.009999999995</v>
      </c>
      <c r="BJ1276" s="230" t="s">
        <v>9670</v>
      </c>
      <c r="BK1276" s="231">
        <v>27574.66</v>
      </c>
      <c r="BM1276" s="209" t="s">
        <v>11072</v>
      </c>
      <c r="BN1276" s="210">
        <v>8073.75</v>
      </c>
    </row>
    <row r="1277" spans="9:66" x14ac:dyDescent="0.55000000000000004">
      <c r="I1277" s="282" t="s">
        <v>50892</v>
      </c>
      <c r="J1277" s="282"/>
      <c r="K1277" s="283">
        <v>288334.57</v>
      </c>
      <c r="M1277" s="242" t="s">
        <v>12112</v>
      </c>
      <c r="N1277" s="242"/>
      <c r="O1277" s="243">
        <v>33477.01</v>
      </c>
      <c r="Q1277" s="224" t="s">
        <v>4699</v>
      </c>
      <c r="R1277" s="224"/>
      <c r="S1277" s="225">
        <v>2746.2</v>
      </c>
      <c r="U1277" s="203" t="s">
        <v>1611</v>
      </c>
      <c r="V1277" s="203"/>
      <c r="W1277" s="204">
        <v>12290</v>
      </c>
      <c r="AF1277" t="s">
        <v>67210</v>
      </c>
      <c r="AG1277" s="284">
        <v>2527.42</v>
      </c>
      <c r="AI1277" s="276" t="s">
        <v>67060</v>
      </c>
      <c r="AJ1277" s="277">
        <v>25112.58</v>
      </c>
      <c r="AL1277" s="246" t="s">
        <v>40126</v>
      </c>
      <c r="AM1277" s="247">
        <v>3111.31</v>
      </c>
      <c r="AO1277" s="226" t="s">
        <v>51651</v>
      </c>
      <c r="AP1277" s="227">
        <v>3120.37</v>
      </c>
      <c r="AR1277" s="207" t="s">
        <v>15867</v>
      </c>
      <c r="AS1277" s="208">
        <v>44155.29</v>
      </c>
      <c r="AT1277" s="93"/>
      <c r="AU1277" s="199" t="s">
        <v>32074</v>
      </c>
      <c r="AV1277" s="200">
        <v>1854.5</v>
      </c>
      <c r="BD1277" s="272" t="s">
        <v>51140</v>
      </c>
      <c r="BE1277" s="273">
        <v>288334.57</v>
      </c>
      <c r="BG1277" s="244" t="s">
        <v>12209</v>
      </c>
      <c r="BH1277" s="245">
        <v>33477.01</v>
      </c>
      <c r="BJ1277" s="230" t="s">
        <v>11141</v>
      </c>
      <c r="BK1277" s="231">
        <v>2746.2</v>
      </c>
      <c r="BM1277" s="209" t="s">
        <v>11727</v>
      </c>
      <c r="BN1277" s="210">
        <v>46410.33</v>
      </c>
    </row>
    <row r="1278" spans="9:66" x14ac:dyDescent="0.55000000000000004">
      <c r="I1278" s="282" t="s">
        <v>65619</v>
      </c>
      <c r="J1278" s="282"/>
      <c r="K1278" s="283">
        <v>91988.69</v>
      </c>
      <c r="M1278" s="242" t="s">
        <v>12113</v>
      </c>
      <c r="N1278" s="242"/>
      <c r="O1278" s="243">
        <v>292709</v>
      </c>
      <c r="Q1278" s="224" t="s">
        <v>4701</v>
      </c>
      <c r="R1278" s="224"/>
      <c r="S1278" s="225">
        <v>8647</v>
      </c>
      <c r="U1278" s="203" t="s">
        <v>1612</v>
      </c>
      <c r="V1278" s="203"/>
      <c r="W1278" s="204">
        <v>193</v>
      </c>
      <c r="AF1278" t="s">
        <v>71321</v>
      </c>
      <c r="AG1278">
        <v>467.27</v>
      </c>
      <c r="AI1278" s="276" t="s">
        <v>51746</v>
      </c>
      <c r="AJ1278" s="277">
        <v>1921.12</v>
      </c>
      <c r="AL1278" s="246" t="s">
        <v>61790</v>
      </c>
      <c r="AM1278" s="247">
        <v>1089904.68</v>
      </c>
      <c r="AO1278" s="226" t="s">
        <v>47758</v>
      </c>
      <c r="AP1278" s="227">
        <v>7714.54</v>
      </c>
      <c r="AR1278" s="207" t="s">
        <v>15868</v>
      </c>
      <c r="AS1278" s="208">
        <v>242166.06</v>
      </c>
      <c r="AT1278" s="93"/>
      <c r="AU1278" s="199" t="s">
        <v>32075</v>
      </c>
      <c r="AV1278" s="200">
        <v>4134.57</v>
      </c>
      <c r="BB1278" s="284"/>
      <c r="BD1278" s="272" t="s">
        <v>51141</v>
      </c>
      <c r="BE1278" s="273">
        <v>91988.69</v>
      </c>
      <c r="BG1278" s="244" t="s">
        <v>12210</v>
      </c>
      <c r="BH1278" s="245">
        <v>292709</v>
      </c>
      <c r="BJ1278" s="230" t="s">
        <v>11143</v>
      </c>
      <c r="BK1278" s="231">
        <v>8647</v>
      </c>
      <c r="BM1278" s="209" t="s">
        <v>9832</v>
      </c>
      <c r="BN1278" s="210">
        <v>178422.73</v>
      </c>
    </row>
    <row r="1279" spans="9:66" x14ac:dyDescent="0.55000000000000004">
      <c r="I1279" s="282" t="s">
        <v>65620</v>
      </c>
      <c r="J1279" s="282"/>
      <c r="K1279" s="283">
        <v>74189</v>
      </c>
      <c r="M1279" s="242" t="s">
        <v>12115</v>
      </c>
      <c r="N1279" s="242"/>
      <c r="O1279" s="243">
        <v>20992.94</v>
      </c>
      <c r="Q1279" s="224" t="s">
        <v>4578</v>
      </c>
      <c r="R1279" s="224"/>
      <c r="S1279" s="225">
        <v>156451.01</v>
      </c>
      <c r="U1279" s="203" t="s">
        <v>1613</v>
      </c>
      <c r="V1279" s="203"/>
      <c r="W1279" s="204">
        <v>171.56</v>
      </c>
      <c r="AF1279" t="s">
        <v>71322</v>
      </c>
      <c r="AG1279">
        <v>418.07</v>
      </c>
      <c r="AI1279" s="276" t="s">
        <v>67061</v>
      </c>
      <c r="AJ1279" s="277">
        <v>5000</v>
      </c>
      <c r="AL1279" s="246" t="s">
        <v>38868</v>
      </c>
      <c r="AM1279" s="247">
        <v>1078634.8600000001</v>
      </c>
      <c r="AO1279" s="226" t="s">
        <v>48687</v>
      </c>
      <c r="AP1279" s="227">
        <v>6604.03</v>
      </c>
      <c r="AR1279" s="207" t="s">
        <v>15869</v>
      </c>
      <c r="AS1279" s="208">
        <v>529274.9</v>
      </c>
      <c r="AT1279" s="93"/>
      <c r="AU1279" s="199" t="s">
        <v>32076</v>
      </c>
      <c r="AV1279" s="200">
        <v>2661.8</v>
      </c>
      <c r="BB1279" s="284"/>
      <c r="BD1279" s="272" t="s">
        <v>51142</v>
      </c>
      <c r="BE1279" s="273">
        <v>74189</v>
      </c>
      <c r="BG1279" s="244" t="s">
        <v>12212</v>
      </c>
      <c r="BH1279" s="245">
        <v>20992.94</v>
      </c>
      <c r="BJ1279" s="230" t="s">
        <v>11144</v>
      </c>
      <c r="BK1279" s="231">
        <v>156451.01</v>
      </c>
      <c r="BM1279" s="209" t="s">
        <v>10444</v>
      </c>
      <c r="BN1279" s="210">
        <v>1796</v>
      </c>
    </row>
    <row r="1280" spans="9:66" x14ac:dyDescent="0.55000000000000004">
      <c r="I1280" s="282" t="s">
        <v>65621</v>
      </c>
      <c r="J1280" s="282"/>
      <c r="K1280" s="283">
        <v>7983.69</v>
      </c>
      <c r="M1280" s="242" t="s">
        <v>12116</v>
      </c>
      <c r="N1280" s="242"/>
      <c r="O1280" s="243">
        <v>64466</v>
      </c>
      <c r="Q1280" s="224" t="s">
        <v>4702</v>
      </c>
      <c r="R1280" s="224"/>
      <c r="S1280" s="225">
        <v>27521</v>
      </c>
      <c r="U1280" s="203" t="s">
        <v>1614</v>
      </c>
      <c r="V1280" s="203"/>
      <c r="W1280" s="204">
        <v>109151.48</v>
      </c>
      <c r="AF1280" t="s">
        <v>59524</v>
      </c>
      <c r="AG1280" s="284">
        <v>2657.5</v>
      </c>
      <c r="AI1280" s="276" t="s">
        <v>67062</v>
      </c>
      <c r="AJ1280" s="277">
        <v>11581.41</v>
      </c>
      <c r="AL1280" s="246" t="s">
        <v>33128</v>
      </c>
      <c r="AM1280" s="247">
        <v>162364.38</v>
      </c>
      <c r="AO1280" s="226" t="s">
        <v>49641</v>
      </c>
      <c r="AP1280" s="227">
        <v>1526.67</v>
      </c>
      <c r="AR1280" s="207" t="s">
        <v>15870</v>
      </c>
      <c r="AS1280" s="208">
        <v>348957.02</v>
      </c>
      <c r="AT1280" s="93"/>
      <c r="AU1280" s="199" t="s">
        <v>32077</v>
      </c>
      <c r="AV1280" s="200">
        <v>736.2</v>
      </c>
      <c r="BB1280" s="284"/>
      <c r="BD1280" s="272" t="s">
        <v>66207</v>
      </c>
      <c r="BE1280" s="273">
        <v>7983.69</v>
      </c>
      <c r="BG1280" s="244" t="s">
        <v>12213</v>
      </c>
      <c r="BH1280" s="245">
        <v>64466</v>
      </c>
      <c r="BJ1280" s="230" t="s">
        <v>11145</v>
      </c>
      <c r="BK1280" s="231">
        <v>27521</v>
      </c>
      <c r="BM1280" s="209" t="s">
        <v>10492</v>
      </c>
      <c r="BN1280" s="210">
        <v>3897</v>
      </c>
    </row>
    <row r="1281" spans="9:66" x14ac:dyDescent="0.55000000000000004">
      <c r="I1281" s="282" t="s">
        <v>50893</v>
      </c>
      <c r="J1281" s="282"/>
      <c r="K1281" s="283">
        <v>23310.78</v>
      </c>
      <c r="M1281" s="242" t="s">
        <v>12120</v>
      </c>
      <c r="N1281" s="242"/>
      <c r="O1281" s="243">
        <v>57219</v>
      </c>
      <c r="Q1281" s="224" t="s">
        <v>4579</v>
      </c>
      <c r="R1281" s="224"/>
      <c r="S1281" s="225">
        <v>482728.67</v>
      </c>
      <c r="U1281" s="203" t="s">
        <v>1615</v>
      </c>
      <c r="V1281" s="203"/>
      <c r="W1281" s="204">
        <v>1436</v>
      </c>
      <c r="AF1281" t="s">
        <v>59525</v>
      </c>
      <c r="AG1281">
        <v>230.47</v>
      </c>
      <c r="AI1281" s="276" t="s">
        <v>48718</v>
      </c>
      <c r="AJ1281" s="277">
        <v>12918.54</v>
      </c>
      <c r="AL1281" s="246" t="s">
        <v>54816</v>
      </c>
      <c r="AM1281" s="247">
        <v>14338</v>
      </c>
      <c r="AO1281" s="226" t="s">
        <v>46675</v>
      </c>
      <c r="AP1281" s="227">
        <v>1251.8499999999999</v>
      </c>
      <c r="AR1281" s="207" t="s">
        <v>15871</v>
      </c>
      <c r="AS1281" s="208">
        <v>34941.160000000003</v>
      </c>
      <c r="AT1281" s="93"/>
      <c r="AU1281" s="199" t="s">
        <v>32078</v>
      </c>
      <c r="AV1281" s="200">
        <v>7480.18</v>
      </c>
      <c r="BB1281" s="284"/>
      <c r="BD1281" s="272" t="s">
        <v>51143</v>
      </c>
      <c r="BE1281" s="273">
        <v>23310.78</v>
      </c>
      <c r="BG1281" s="244" t="s">
        <v>12217</v>
      </c>
      <c r="BH1281" s="245">
        <v>57219</v>
      </c>
      <c r="BJ1281" s="230" t="s">
        <v>9671</v>
      </c>
      <c r="BK1281" s="231">
        <v>482728.67</v>
      </c>
      <c r="BM1281" s="209" t="s">
        <v>8942</v>
      </c>
      <c r="BN1281" s="210">
        <v>5104</v>
      </c>
    </row>
    <row r="1282" spans="9:66" x14ac:dyDescent="0.55000000000000004">
      <c r="I1282" s="282" t="s">
        <v>65622</v>
      </c>
      <c r="J1282" s="282"/>
      <c r="K1282" s="283">
        <v>9214.9699999999993</v>
      </c>
      <c r="M1282" s="242" t="s">
        <v>12121</v>
      </c>
      <c r="N1282" s="242"/>
      <c r="O1282" s="243">
        <v>85330.45</v>
      </c>
      <c r="Q1282" s="224" t="s">
        <v>4703</v>
      </c>
      <c r="R1282" s="224"/>
      <c r="S1282" s="225">
        <v>3254</v>
      </c>
      <c r="U1282" s="203" t="s">
        <v>1616</v>
      </c>
      <c r="V1282" s="203"/>
      <c r="W1282" s="204">
        <v>1851</v>
      </c>
      <c r="AF1282" t="s">
        <v>59526</v>
      </c>
      <c r="AG1282">
        <v>739.37</v>
      </c>
      <c r="AI1282" s="276" t="s">
        <v>51747</v>
      </c>
      <c r="AJ1282" s="277">
        <v>12000</v>
      </c>
      <c r="AL1282" s="246" t="s">
        <v>49644</v>
      </c>
      <c r="AM1282" s="247">
        <v>134513.76</v>
      </c>
      <c r="AO1282" s="226" t="s">
        <v>34567</v>
      </c>
      <c r="AP1282" s="227">
        <v>57958.67</v>
      </c>
      <c r="AR1282" s="207" t="s">
        <v>15872</v>
      </c>
      <c r="AS1282" s="208">
        <v>535265.11</v>
      </c>
      <c r="AT1282" s="93"/>
      <c r="AU1282" s="199" t="s">
        <v>13510</v>
      </c>
      <c r="AV1282" s="200">
        <v>15070.91</v>
      </c>
      <c r="BB1282" s="284"/>
      <c r="BD1282" s="272" t="s">
        <v>51144</v>
      </c>
      <c r="BE1282" s="273">
        <v>9214.9699999999993</v>
      </c>
      <c r="BG1282" s="244" t="s">
        <v>12218</v>
      </c>
      <c r="BH1282" s="245">
        <v>85330.45</v>
      </c>
      <c r="BJ1282" s="230" t="s">
        <v>9672</v>
      </c>
      <c r="BK1282" s="231">
        <v>3254</v>
      </c>
      <c r="BM1282" s="209" t="s">
        <v>9278</v>
      </c>
      <c r="BN1282" s="210">
        <v>145648</v>
      </c>
    </row>
    <row r="1283" spans="9:66" x14ac:dyDescent="0.55000000000000004">
      <c r="I1283" s="282" t="s">
        <v>65623</v>
      </c>
      <c r="J1283" s="282"/>
      <c r="K1283" s="283">
        <v>180092.09</v>
      </c>
      <c r="M1283" s="242" t="s">
        <v>12122</v>
      </c>
      <c r="N1283" s="242"/>
      <c r="O1283" s="243">
        <v>33262.97</v>
      </c>
      <c r="Q1283" s="224" t="s">
        <v>4704</v>
      </c>
      <c r="R1283" s="224"/>
      <c r="S1283" s="225">
        <v>9292</v>
      </c>
      <c r="U1283" s="203" t="s">
        <v>1617</v>
      </c>
      <c r="V1283" s="203"/>
      <c r="W1283" s="204">
        <v>1653</v>
      </c>
      <c r="AF1283" t="s">
        <v>71323</v>
      </c>
      <c r="AG1283">
        <v>248.44</v>
      </c>
      <c r="AI1283" s="276" t="s">
        <v>67063</v>
      </c>
      <c r="AJ1283" s="277">
        <v>52.5</v>
      </c>
      <c r="AL1283" s="246" t="s">
        <v>63029</v>
      </c>
      <c r="AM1283" s="247">
        <v>-59305.45</v>
      </c>
      <c r="AO1283" s="226" t="s">
        <v>34568</v>
      </c>
      <c r="AP1283" s="227">
        <v>51852</v>
      </c>
      <c r="AR1283" s="207" t="s">
        <v>15873</v>
      </c>
      <c r="AS1283" s="208">
        <v>1000</v>
      </c>
      <c r="AT1283" s="93"/>
      <c r="AU1283" s="199" t="s">
        <v>13511</v>
      </c>
      <c r="AV1283" s="200">
        <v>28156.38</v>
      </c>
      <c r="BB1283" s="284"/>
      <c r="BD1283" s="272" t="s">
        <v>51145</v>
      </c>
      <c r="BE1283" s="273">
        <v>180092.09</v>
      </c>
      <c r="BG1283" s="244" t="s">
        <v>12219</v>
      </c>
      <c r="BH1283" s="245">
        <v>33262.97</v>
      </c>
      <c r="BJ1283" s="230" t="s">
        <v>11146</v>
      </c>
      <c r="BK1283" s="231">
        <v>9292</v>
      </c>
      <c r="BM1283" s="209" t="s">
        <v>9833</v>
      </c>
      <c r="BN1283" s="210">
        <v>156445</v>
      </c>
    </row>
    <row r="1284" spans="9:66" x14ac:dyDescent="0.55000000000000004">
      <c r="I1284" s="282" t="s">
        <v>50894</v>
      </c>
      <c r="J1284" s="282"/>
      <c r="K1284" s="283">
        <v>114318.39</v>
      </c>
      <c r="M1284" s="242" t="s">
        <v>12123</v>
      </c>
      <c r="N1284" s="242"/>
      <c r="O1284" s="243">
        <v>309580</v>
      </c>
      <c r="Q1284" s="224" t="s">
        <v>4705</v>
      </c>
      <c r="R1284" s="224"/>
      <c r="S1284" s="225">
        <v>14314</v>
      </c>
      <c r="U1284" s="203" t="s">
        <v>1618</v>
      </c>
      <c r="V1284" s="203"/>
      <c r="W1284" s="204">
        <v>47082.080000000002</v>
      </c>
      <c r="AF1284" t="s">
        <v>71324</v>
      </c>
      <c r="AG1284" s="284">
        <v>1712.26</v>
      </c>
      <c r="AI1284" s="276" t="s">
        <v>67064</v>
      </c>
      <c r="AJ1284" s="277">
        <v>63334.91</v>
      </c>
      <c r="AL1284" s="246" t="s">
        <v>58185</v>
      </c>
      <c r="AM1284" s="247">
        <v>426280.93</v>
      </c>
      <c r="AO1284" s="226" t="s">
        <v>36023</v>
      </c>
      <c r="AP1284" s="227">
        <v>146706.6</v>
      </c>
      <c r="AR1284" s="207" t="s">
        <v>15874</v>
      </c>
      <c r="AS1284" s="208">
        <v>30.59</v>
      </c>
      <c r="AT1284" s="93"/>
      <c r="AU1284" s="199" t="s">
        <v>13512</v>
      </c>
      <c r="AV1284" s="200">
        <v>21749.84</v>
      </c>
      <c r="BB1284" s="284"/>
      <c r="BD1284" s="272" t="s">
        <v>51146</v>
      </c>
      <c r="BE1284" s="273">
        <v>114318.39</v>
      </c>
      <c r="BG1284" s="244" t="s">
        <v>12220</v>
      </c>
      <c r="BH1284" s="245">
        <v>309580</v>
      </c>
      <c r="BJ1284" s="230" t="s">
        <v>11147</v>
      </c>
      <c r="BK1284" s="231">
        <v>14314</v>
      </c>
      <c r="BM1284" s="209" t="s">
        <v>6683</v>
      </c>
      <c r="BN1284" s="210">
        <v>330510.52</v>
      </c>
    </row>
    <row r="1285" spans="9:66" x14ac:dyDescent="0.55000000000000004">
      <c r="I1285" s="282" t="s">
        <v>50895</v>
      </c>
      <c r="J1285" s="282"/>
      <c r="K1285" s="283">
        <v>180039.67999999999</v>
      </c>
      <c r="M1285" s="242" t="s">
        <v>12126</v>
      </c>
      <c r="N1285" s="242"/>
      <c r="O1285" s="243">
        <v>6740.31</v>
      </c>
      <c r="Q1285" s="224" t="s">
        <v>4751</v>
      </c>
      <c r="R1285" s="224"/>
      <c r="S1285" s="225">
        <v>991</v>
      </c>
      <c r="U1285" s="203" t="s">
        <v>1619</v>
      </c>
      <c r="V1285" s="203"/>
      <c r="W1285" s="204">
        <v>5107.79</v>
      </c>
      <c r="AF1285" t="s">
        <v>58460</v>
      </c>
      <c r="AG1285">
        <v>75</v>
      </c>
      <c r="AI1285" s="276" t="s">
        <v>70390</v>
      </c>
      <c r="AJ1285" s="277">
        <v>104991.07</v>
      </c>
      <c r="AL1285" s="246" t="s">
        <v>36028</v>
      </c>
      <c r="AM1285" s="247">
        <v>4093134.01</v>
      </c>
      <c r="AO1285" s="226" t="s">
        <v>38866</v>
      </c>
      <c r="AP1285" s="227">
        <v>867.2</v>
      </c>
      <c r="AR1285" s="207" t="s">
        <v>15875</v>
      </c>
      <c r="AS1285" s="208">
        <v>176800.93</v>
      </c>
      <c r="AT1285" s="93"/>
      <c r="AU1285" s="199" t="s">
        <v>13513</v>
      </c>
      <c r="AV1285" s="200">
        <v>3762.9</v>
      </c>
      <c r="BB1285" s="284"/>
      <c r="BD1285" s="272" t="s">
        <v>51147</v>
      </c>
      <c r="BE1285" s="273">
        <v>180039.67999999999</v>
      </c>
      <c r="BG1285" s="244" t="s">
        <v>12223</v>
      </c>
      <c r="BH1285" s="245">
        <v>6740.31</v>
      </c>
      <c r="BJ1285" s="230" t="s">
        <v>11150</v>
      </c>
      <c r="BK1285" s="231">
        <v>991</v>
      </c>
      <c r="BM1285" s="209" t="s">
        <v>6916</v>
      </c>
      <c r="BN1285" s="210">
        <v>9185</v>
      </c>
    </row>
    <row r="1286" spans="9:66" x14ac:dyDescent="0.55000000000000004">
      <c r="I1286" s="282" t="s">
        <v>50896</v>
      </c>
      <c r="J1286" s="282"/>
      <c r="K1286" s="283">
        <v>807197.17</v>
      </c>
      <c r="M1286" s="242" t="s">
        <v>12131</v>
      </c>
      <c r="N1286" s="242"/>
      <c r="O1286" s="243">
        <v>15213.57</v>
      </c>
      <c r="Q1286" s="224" t="s">
        <v>4580</v>
      </c>
      <c r="R1286" s="224"/>
      <c r="S1286" s="225">
        <v>60867.839999999997</v>
      </c>
      <c r="U1286" s="203" t="s">
        <v>1620</v>
      </c>
      <c r="V1286" s="203"/>
      <c r="W1286" s="204">
        <v>165938.31</v>
      </c>
      <c r="AF1286" t="s">
        <v>71325</v>
      </c>
      <c r="AG1286">
        <v>129.22999999999999</v>
      </c>
      <c r="AI1286" s="276" t="s">
        <v>59499</v>
      </c>
      <c r="AJ1286" s="277">
        <v>12876.93</v>
      </c>
      <c r="AL1286" s="246" t="s">
        <v>46677</v>
      </c>
      <c r="AM1286" s="247">
        <v>19550.37</v>
      </c>
      <c r="AO1286" s="226" t="s">
        <v>44417</v>
      </c>
      <c r="AP1286" s="227">
        <v>15361.54</v>
      </c>
      <c r="AR1286" s="207" t="s">
        <v>15876</v>
      </c>
      <c r="AS1286" s="208">
        <v>13496.56</v>
      </c>
      <c r="AT1286" s="93"/>
      <c r="AU1286" s="199" t="s">
        <v>13514</v>
      </c>
      <c r="AV1286" s="200">
        <v>8814.27</v>
      </c>
      <c r="BB1286" s="284"/>
      <c r="BD1286" s="272" t="s">
        <v>51148</v>
      </c>
      <c r="BE1286" s="273">
        <v>807197.17</v>
      </c>
      <c r="BG1286" s="244" t="s">
        <v>12229</v>
      </c>
      <c r="BH1286" s="245">
        <v>15213.57</v>
      </c>
      <c r="BJ1286" s="230" t="s">
        <v>11207</v>
      </c>
      <c r="BK1286" s="231">
        <v>60867.839999999997</v>
      </c>
      <c r="BM1286" s="209" t="s">
        <v>7097</v>
      </c>
      <c r="BN1286" s="210">
        <v>13771.33</v>
      </c>
    </row>
    <row r="1287" spans="9:66" x14ac:dyDescent="0.55000000000000004">
      <c r="I1287" s="282" t="s">
        <v>50897</v>
      </c>
      <c r="J1287" s="282"/>
      <c r="K1287" s="283">
        <v>2473.5500000000002</v>
      </c>
      <c r="M1287" s="242" t="s">
        <v>12132</v>
      </c>
      <c r="N1287" s="242"/>
      <c r="O1287" s="243">
        <v>120823.27</v>
      </c>
      <c r="Q1287" s="224" t="s">
        <v>4708</v>
      </c>
      <c r="R1287" s="224"/>
      <c r="S1287" s="225">
        <v>28595.73</v>
      </c>
      <c r="U1287" s="203" t="s">
        <v>1621</v>
      </c>
      <c r="V1287" s="203"/>
      <c r="W1287" s="204">
        <v>2094.62</v>
      </c>
      <c r="AF1287" t="s">
        <v>70433</v>
      </c>
      <c r="AG1287" s="284">
        <v>5265.04</v>
      </c>
      <c r="AI1287" s="276" t="s">
        <v>67065</v>
      </c>
      <c r="AJ1287" s="277">
        <v>35000</v>
      </c>
      <c r="AL1287" s="246" t="s">
        <v>46678</v>
      </c>
      <c r="AM1287" s="247">
        <v>2129.8000000000002</v>
      </c>
      <c r="AO1287" s="226" t="s">
        <v>42166</v>
      </c>
      <c r="AP1287" s="227">
        <v>366693.61</v>
      </c>
      <c r="AR1287" s="207" t="s">
        <v>15877</v>
      </c>
      <c r="AS1287" s="208">
        <v>140.87</v>
      </c>
      <c r="AT1287" s="93"/>
      <c r="AU1287" s="199" t="s">
        <v>13515</v>
      </c>
      <c r="AV1287" s="200">
        <v>3194.16</v>
      </c>
      <c r="BB1287" s="284"/>
      <c r="BD1287" s="272" t="s">
        <v>51149</v>
      </c>
      <c r="BE1287" s="273">
        <v>2473.5500000000002</v>
      </c>
      <c r="BG1287" s="244" t="s">
        <v>12230</v>
      </c>
      <c r="BH1287" s="245">
        <v>120823.27</v>
      </c>
      <c r="BJ1287" s="230" t="s">
        <v>11151</v>
      </c>
      <c r="BK1287" s="231">
        <v>28595.73</v>
      </c>
      <c r="BM1287" s="209" t="s">
        <v>7351</v>
      </c>
      <c r="BN1287" s="210">
        <v>186584.19</v>
      </c>
    </row>
    <row r="1288" spans="9:66" x14ac:dyDescent="0.55000000000000004">
      <c r="I1288" s="282" t="s">
        <v>65626</v>
      </c>
      <c r="J1288" s="282"/>
      <c r="K1288" s="283">
        <v>55227.63</v>
      </c>
      <c r="M1288" s="242" t="s">
        <v>12136</v>
      </c>
      <c r="N1288" s="242"/>
      <c r="O1288" s="243">
        <v>-161.13999999999999</v>
      </c>
      <c r="Q1288" s="224" t="s">
        <v>4581</v>
      </c>
      <c r="R1288" s="224"/>
      <c r="S1288" s="225">
        <v>656667</v>
      </c>
      <c r="U1288" s="203" t="s">
        <v>1622</v>
      </c>
      <c r="V1288" s="203"/>
      <c r="W1288" s="204">
        <v>10274</v>
      </c>
      <c r="AF1288" t="s">
        <v>70434</v>
      </c>
      <c r="AG1288">
        <v>411.52</v>
      </c>
      <c r="AI1288" s="276" t="s">
        <v>67066</v>
      </c>
      <c r="AJ1288" s="277">
        <v>42716.7</v>
      </c>
      <c r="AL1288" s="246" t="s">
        <v>46679</v>
      </c>
      <c r="AM1288" s="247">
        <v>1612.63</v>
      </c>
      <c r="AO1288" s="226" t="s">
        <v>36024</v>
      </c>
      <c r="AP1288" s="227">
        <v>47000.82</v>
      </c>
      <c r="AR1288" s="207" t="s">
        <v>15878</v>
      </c>
      <c r="AS1288" s="208">
        <v>358</v>
      </c>
      <c r="AT1288" s="93"/>
      <c r="AU1288" s="199" t="s">
        <v>32079</v>
      </c>
      <c r="AV1288" s="200">
        <v>736.2</v>
      </c>
      <c r="BB1288" s="284"/>
      <c r="BD1288" s="272" t="s">
        <v>66210</v>
      </c>
      <c r="BE1288" s="273">
        <v>55227.63</v>
      </c>
      <c r="BG1288" s="244" t="s">
        <v>12236</v>
      </c>
      <c r="BH1288" s="245">
        <v>-161.13999999999999</v>
      </c>
      <c r="BJ1288" s="230" t="s">
        <v>11152</v>
      </c>
      <c r="BK1288" s="231">
        <v>656667</v>
      </c>
      <c r="BM1288" s="209" t="s">
        <v>7762</v>
      </c>
      <c r="BN1288" s="210">
        <v>26107.42</v>
      </c>
    </row>
    <row r="1289" spans="9:66" x14ac:dyDescent="0.55000000000000004">
      <c r="I1289" s="282" t="s">
        <v>50898</v>
      </c>
      <c r="J1289" s="282"/>
      <c r="K1289" s="283">
        <v>47954.13</v>
      </c>
      <c r="M1289" s="242" t="s">
        <v>12137</v>
      </c>
      <c r="N1289" s="242"/>
      <c r="O1289" s="243">
        <v>-129.19999999999999</v>
      </c>
      <c r="Q1289" s="224" t="s">
        <v>3632</v>
      </c>
      <c r="R1289" s="224"/>
      <c r="S1289" s="225">
        <v>183606.47</v>
      </c>
      <c r="U1289" s="203" t="s">
        <v>1623</v>
      </c>
      <c r="V1289" s="203"/>
      <c r="W1289" s="204">
        <v>10061</v>
      </c>
      <c r="AF1289" t="s">
        <v>70435</v>
      </c>
      <c r="AG1289" s="284">
        <v>1296.78</v>
      </c>
      <c r="AI1289" s="276" t="s">
        <v>67067</v>
      </c>
      <c r="AJ1289" s="277">
        <v>40000</v>
      </c>
      <c r="AL1289" s="246" t="s">
        <v>46680</v>
      </c>
      <c r="AM1289" s="247">
        <v>5311.64</v>
      </c>
      <c r="AO1289" s="226" t="s">
        <v>36025</v>
      </c>
      <c r="AP1289" s="227">
        <v>5550.17</v>
      </c>
      <c r="AR1289" s="207" t="s">
        <v>15879</v>
      </c>
      <c r="AS1289" s="208">
        <v>100124.1</v>
      </c>
      <c r="AT1289" s="93"/>
      <c r="AU1289" s="199" t="s">
        <v>13516</v>
      </c>
      <c r="AV1289" s="200">
        <v>11162.31</v>
      </c>
      <c r="BB1289" s="284"/>
      <c r="BD1289" s="272" t="s">
        <v>51150</v>
      </c>
      <c r="BE1289" s="273">
        <v>47954.13</v>
      </c>
      <c r="BG1289" s="244" t="s">
        <v>12237</v>
      </c>
      <c r="BH1289" s="245">
        <v>-129.19999999999999</v>
      </c>
      <c r="BJ1289" s="230" t="s">
        <v>9673</v>
      </c>
      <c r="BK1289" s="231">
        <v>183606.47</v>
      </c>
      <c r="BM1289" s="209" t="s">
        <v>8048</v>
      </c>
      <c r="BN1289" s="210">
        <v>62643</v>
      </c>
    </row>
    <row r="1290" spans="9:66" x14ac:dyDescent="0.55000000000000004">
      <c r="I1290" s="282" t="s">
        <v>50899</v>
      </c>
      <c r="J1290" s="282"/>
      <c r="K1290" s="283">
        <v>43994.07</v>
      </c>
      <c r="M1290" s="242" t="s">
        <v>12138</v>
      </c>
      <c r="N1290" s="242"/>
      <c r="O1290" s="243">
        <v>12598.98</v>
      </c>
      <c r="Q1290" s="224" t="s">
        <v>4582</v>
      </c>
      <c r="R1290" s="224"/>
      <c r="S1290" s="225">
        <v>131870.63</v>
      </c>
      <c r="U1290" s="203" t="s">
        <v>1624</v>
      </c>
      <c r="V1290" s="203"/>
      <c r="W1290" s="204">
        <v>8214</v>
      </c>
      <c r="AF1290" t="s">
        <v>71326</v>
      </c>
      <c r="AG1290">
        <v>47.05</v>
      </c>
      <c r="AI1290" s="276" t="s">
        <v>70391</v>
      </c>
      <c r="AJ1290" s="277">
        <v>90360</v>
      </c>
      <c r="AL1290" s="246" t="s">
        <v>46681</v>
      </c>
      <c r="AM1290" s="247">
        <v>7396.95</v>
      </c>
      <c r="AO1290" s="226" t="s">
        <v>40125</v>
      </c>
      <c r="AP1290" s="227">
        <v>756.21</v>
      </c>
      <c r="AR1290" s="207" t="s">
        <v>15880</v>
      </c>
      <c r="AS1290" s="208">
        <v>86958.18</v>
      </c>
      <c r="AT1290" s="93"/>
      <c r="AU1290" s="199" t="s">
        <v>13517</v>
      </c>
      <c r="AV1290" s="200">
        <v>15070.91</v>
      </c>
      <c r="BB1290" s="284"/>
      <c r="BD1290" s="272" t="s">
        <v>51151</v>
      </c>
      <c r="BE1290" s="273">
        <v>43994.07</v>
      </c>
      <c r="BG1290" s="244" t="s">
        <v>12238</v>
      </c>
      <c r="BH1290" s="245">
        <v>12598.98</v>
      </c>
      <c r="BJ1290" s="230" t="s">
        <v>11208</v>
      </c>
      <c r="BK1290" s="231">
        <v>131870.63</v>
      </c>
      <c r="BM1290" s="209" t="s">
        <v>8307</v>
      </c>
      <c r="BN1290" s="210">
        <v>97240.77</v>
      </c>
    </row>
    <row r="1291" spans="9:66" x14ac:dyDescent="0.55000000000000004">
      <c r="I1291" s="282" t="s">
        <v>50900</v>
      </c>
      <c r="J1291" s="282"/>
      <c r="K1291" s="283">
        <v>15408.9</v>
      </c>
      <c r="M1291" s="242" t="s">
        <v>12139</v>
      </c>
      <c r="N1291" s="242"/>
      <c r="O1291" s="243">
        <v>215207.99</v>
      </c>
      <c r="Q1291" s="224" t="s">
        <v>4710</v>
      </c>
      <c r="R1291" s="224"/>
      <c r="S1291" s="225">
        <v>9666</v>
      </c>
      <c r="U1291" s="203" t="s">
        <v>1625</v>
      </c>
      <c r="V1291" s="203"/>
      <c r="W1291" s="204">
        <v>947</v>
      </c>
      <c r="AF1291" t="s">
        <v>70436</v>
      </c>
      <c r="AG1291">
        <v>466.16</v>
      </c>
      <c r="AI1291" s="276" t="s">
        <v>67068</v>
      </c>
      <c r="AJ1291" s="277">
        <v>11027.23</v>
      </c>
      <c r="AL1291" s="246" t="s">
        <v>49645</v>
      </c>
      <c r="AM1291" s="247">
        <v>147.82</v>
      </c>
      <c r="AO1291" s="226" t="s">
        <v>34569</v>
      </c>
      <c r="AP1291" s="227">
        <v>36370.400000000001</v>
      </c>
      <c r="AR1291" s="207" t="s">
        <v>15881</v>
      </c>
      <c r="AS1291" s="208">
        <v>2419374.2999999998</v>
      </c>
      <c r="AT1291" s="93"/>
      <c r="AU1291" s="199" t="s">
        <v>13518</v>
      </c>
      <c r="AV1291" s="200">
        <v>30009.82</v>
      </c>
      <c r="BD1291" s="272" t="s">
        <v>51152</v>
      </c>
      <c r="BE1291" s="273">
        <v>15408.9</v>
      </c>
      <c r="BG1291" s="244" t="s">
        <v>12239</v>
      </c>
      <c r="BH1291" s="245">
        <v>215207.99</v>
      </c>
      <c r="BJ1291" s="230" t="s">
        <v>11154</v>
      </c>
      <c r="BK1291" s="231">
        <v>9666</v>
      </c>
      <c r="BM1291" s="209" t="s">
        <v>8521</v>
      </c>
      <c r="BN1291" s="210">
        <v>479054.48</v>
      </c>
    </row>
    <row r="1292" spans="9:66" x14ac:dyDescent="0.55000000000000004">
      <c r="I1292" s="282" t="s">
        <v>50901</v>
      </c>
      <c r="J1292" s="282"/>
      <c r="K1292" s="283">
        <v>21419.78</v>
      </c>
      <c r="M1292" s="242" t="s">
        <v>12140</v>
      </c>
      <c r="N1292" s="242"/>
      <c r="O1292" s="243">
        <v>4649.16</v>
      </c>
      <c r="Q1292" s="224" t="s">
        <v>4583</v>
      </c>
      <c r="R1292" s="224"/>
      <c r="S1292" s="225">
        <v>69275</v>
      </c>
      <c r="U1292" s="203" t="s">
        <v>1626</v>
      </c>
      <c r="V1292" s="203"/>
      <c r="W1292" s="204">
        <v>451</v>
      </c>
      <c r="AF1292" t="s">
        <v>71010</v>
      </c>
      <c r="AG1292" s="284">
        <v>9342.56</v>
      </c>
      <c r="AI1292" s="276" t="s">
        <v>67069</v>
      </c>
      <c r="AJ1292" s="277">
        <v>843.59</v>
      </c>
      <c r="AL1292" s="246" t="s">
        <v>61791</v>
      </c>
      <c r="AM1292" s="247">
        <v>4258.38</v>
      </c>
      <c r="AO1292" s="226" t="s">
        <v>49642</v>
      </c>
      <c r="AP1292" s="227">
        <v>600</v>
      </c>
      <c r="AR1292" s="207" t="s">
        <v>15882</v>
      </c>
      <c r="AS1292" s="208">
        <v>301319.21000000002</v>
      </c>
      <c r="AT1292" s="93"/>
      <c r="AU1292" s="199" t="s">
        <v>13519</v>
      </c>
      <c r="AV1292" s="200">
        <v>2295.6999999999998</v>
      </c>
      <c r="BB1292" s="284"/>
      <c r="BD1292" s="272" t="s">
        <v>51153</v>
      </c>
      <c r="BE1292" s="273">
        <v>21419.78</v>
      </c>
      <c r="BG1292" s="244" t="s">
        <v>12240</v>
      </c>
      <c r="BH1292" s="245">
        <v>4649.16</v>
      </c>
      <c r="BJ1292" s="230" t="s">
        <v>11155</v>
      </c>
      <c r="BK1292" s="231">
        <v>69275</v>
      </c>
      <c r="BM1292" s="209" t="s">
        <v>8694</v>
      </c>
      <c r="BN1292" s="210">
        <v>20260</v>
      </c>
    </row>
    <row r="1293" spans="9:66" x14ac:dyDescent="0.55000000000000004">
      <c r="I1293" s="282" t="s">
        <v>65627</v>
      </c>
      <c r="J1293" s="282"/>
      <c r="K1293" s="283">
        <v>30017.22</v>
      </c>
      <c r="M1293" s="242" t="s">
        <v>12141</v>
      </c>
      <c r="N1293" s="242"/>
      <c r="O1293" s="243">
        <v>42443.11</v>
      </c>
      <c r="Q1293" s="224" t="s">
        <v>4711</v>
      </c>
      <c r="R1293" s="224"/>
      <c r="S1293" s="225">
        <v>2260</v>
      </c>
      <c r="U1293" s="203" t="s">
        <v>1627</v>
      </c>
      <c r="V1293" s="203"/>
      <c r="W1293" s="204">
        <v>10305.39</v>
      </c>
      <c r="AF1293" t="s">
        <v>70437</v>
      </c>
      <c r="AG1293" s="284">
        <v>10085.08</v>
      </c>
      <c r="AI1293" s="276" t="s">
        <v>55865</v>
      </c>
      <c r="AJ1293" s="277">
        <v>533471.91</v>
      </c>
      <c r="AL1293" s="246" t="s">
        <v>63030</v>
      </c>
      <c r="AM1293" s="247">
        <v>128.41</v>
      </c>
      <c r="AO1293" s="226" t="s">
        <v>34570</v>
      </c>
      <c r="AP1293" s="227">
        <v>31615.68</v>
      </c>
      <c r="AR1293" s="207" t="s">
        <v>15883</v>
      </c>
      <c r="AS1293" s="208">
        <v>172638.8</v>
      </c>
      <c r="AT1293" s="93"/>
      <c r="AU1293" s="199" t="s">
        <v>13520</v>
      </c>
      <c r="AV1293" s="200">
        <v>4362.78</v>
      </c>
      <c r="BB1293" s="284"/>
      <c r="BD1293" s="272" t="s">
        <v>51154</v>
      </c>
      <c r="BE1293" s="273">
        <v>30017.22</v>
      </c>
      <c r="BG1293" s="244" t="s">
        <v>12241</v>
      </c>
      <c r="BH1293" s="245">
        <v>42443.11</v>
      </c>
      <c r="BJ1293" s="230" t="s">
        <v>11156</v>
      </c>
      <c r="BK1293" s="231">
        <v>2260</v>
      </c>
      <c r="BM1293" s="209" t="s">
        <v>8943</v>
      </c>
      <c r="BN1293" s="210">
        <v>149086</v>
      </c>
    </row>
    <row r="1294" spans="9:66" x14ac:dyDescent="0.55000000000000004">
      <c r="I1294" s="282" t="s">
        <v>50902</v>
      </c>
      <c r="J1294" s="282"/>
      <c r="K1294" s="283">
        <v>68534.820000000007</v>
      </c>
      <c r="M1294" s="242" t="s">
        <v>12144</v>
      </c>
      <c r="N1294" s="242"/>
      <c r="O1294" s="243">
        <v>23417.02</v>
      </c>
      <c r="Q1294" s="224" t="s">
        <v>3633</v>
      </c>
      <c r="R1294" s="224"/>
      <c r="S1294" s="225">
        <v>30085.25</v>
      </c>
      <c r="U1294" s="203" t="s">
        <v>1628</v>
      </c>
      <c r="V1294" s="203"/>
      <c r="W1294" s="204">
        <v>88497</v>
      </c>
      <c r="AF1294" t="s">
        <v>55914</v>
      </c>
      <c r="AG1294" s="284">
        <v>4070.95</v>
      </c>
      <c r="AI1294" s="276" t="s">
        <v>34624</v>
      </c>
      <c r="AJ1294" s="277">
        <v>-0.36</v>
      </c>
      <c r="AL1294" s="246" t="s">
        <v>46682</v>
      </c>
      <c r="AM1294" s="247">
        <v>12248.1</v>
      </c>
      <c r="AO1294" s="226" t="s">
        <v>42167</v>
      </c>
      <c r="AP1294" s="227">
        <v>4082100</v>
      </c>
      <c r="AR1294" s="207" t="s">
        <v>15884</v>
      </c>
      <c r="AS1294" s="208">
        <v>759.78</v>
      </c>
      <c r="AT1294" s="93"/>
      <c r="AU1294" s="199" t="s">
        <v>32080</v>
      </c>
      <c r="AV1294" s="200">
        <v>122242.32</v>
      </c>
      <c r="BB1294" s="284"/>
      <c r="BD1294" s="272" t="s">
        <v>51155</v>
      </c>
      <c r="BE1294" s="273">
        <v>68534.820000000007</v>
      </c>
      <c r="BG1294" s="244" t="s">
        <v>12244</v>
      </c>
      <c r="BH1294" s="245">
        <v>23417.02</v>
      </c>
      <c r="BJ1294" s="230" t="s">
        <v>9674</v>
      </c>
      <c r="BK1294" s="231">
        <v>30085.25</v>
      </c>
      <c r="BM1294" s="209" t="s">
        <v>9279</v>
      </c>
      <c r="BN1294" s="210">
        <v>1654638.06</v>
      </c>
    </row>
    <row r="1295" spans="9:66" x14ac:dyDescent="0.55000000000000004">
      <c r="I1295" s="282" t="s">
        <v>65628</v>
      </c>
      <c r="J1295" s="282"/>
      <c r="K1295" s="283">
        <v>95263.69</v>
      </c>
      <c r="M1295" s="242" t="s">
        <v>12146</v>
      </c>
      <c r="N1295" s="242"/>
      <c r="O1295" s="243">
        <v>8007.03</v>
      </c>
      <c r="Q1295" s="224" t="s">
        <v>4584</v>
      </c>
      <c r="R1295" s="224"/>
      <c r="S1295" s="225">
        <v>170441.18</v>
      </c>
      <c r="U1295" s="203" t="s">
        <v>1629</v>
      </c>
      <c r="V1295" s="203"/>
      <c r="W1295" s="204">
        <v>544</v>
      </c>
      <c r="AF1295" t="s">
        <v>17573</v>
      </c>
      <c r="AG1295">
        <v>263.37</v>
      </c>
      <c r="AI1295" s="276" t="s">
        <v>34625</v>
      </c>
      <c r="AJ1295" s="277">
        <v>66.53</v>
      </c>
      <c r="AL1295" s="246" t="s">
        <v>47760</v>
      </c>
      <c r="AM1295" s="247">
        <v>16032.61</v>
      </c>
      <c r="AO1295" s="226" t="s">
        <v>46676</v>
      </c>
      <c r="AP1295" s="227">
        <v>58559.56</v>
      </c>
      <c r="AR1295" s="207" t="s">
        <v>15885</v>
      </c>
      <c r="AS1295" s="208">
        <v>998464.26</v>
      </c>
      <c r="AT1295" s="93"/>
      <c r="AU1295" s="199" t="s">
        <v>32081</v>
      </c>
      <c r="AV1295" s="200">
        <v>22622.799999999999</v>
      </c>
      <c r="BB1295" s="284"/>
      <c r="BD1295" s="272" t="s">
        <v>66211</v>
      </c>
      <c r="BE1295" s="273">
        <v>95263.69</v>
      </c>
      <c r="BG1295" s="244" t="s">
        <v>12246</v>
      </c>
      <c r="BH1295" s="245">
        <v>8007.03</v>
      </c>
      <c r="BJ1295" s="230" t="s">
        <v>11157</v>
      </c>
      <c r="BK1295" s="231">
        <v>170441.18</v>
      </c>
      <c r="BM1295" s="209" t="s">
        <v>9652</v>
      </c>
      <c r="BN1295" s="210">
        <v>13504.81</v>
      </c>
    </row>
    <row r="1296" spans="9:66" x14ac:dyDescent="0.55000000000000004">
      <c r="I1296" s="282" t="s">
        <v>65629</v>
      </c>
      <c r="J1296" s="282"/>
      <c r="K1296" s="283">
        <v>3012</v>
      </c>
      <c r="M1296" s="242" t="s">
        <v>12147</v>
      </c>
      <c r="N1296" s="242"/>
      <c r="O1296" s="243">
        <v>21588</v>
      </c>
      <c r="Q1296" s="224" t="s">
        <v>3634</v>
      </c>
      <c r="R1296" s="224"/>
      <c r="S1296" s="225">
        <v>34782.28</v>
      </c>
      <c r="U1296" s="203" t="s">
        <v>1630</v>
      </c>
      <c r="V1296" s="203"/>
      <c r="W1296" s="204">
        <v>190273</v>
      </c>
      <c r="AF1296" t="s">
        <v>34727</v>
      </c>
      <c r="AG1296">
        <v>978.66</v>
      </c>
      <c r="AI1296" s="276" t="s">
        <v>51758</v>
      </c>
      <c r="AJ1296" s="277">
        <v>1800</v>
      </c>
      <c r="AL1296" s="246" t="s">
        <v>47761</v>
      </c>
      <c r="AM1296" s="247">
        <v>768.94</v>
      </c>
      <c r="AO1296" s="226" t="s">
        <v>47759</v>
      </c>
      <c r="AP1296" s="227">
        <v>1350</v>
      </c>
      <c r="AR1296" s="207" t="s">
        <v>15886</v>
      </c>
      <c r="AS1296" s="208">
        <v>358311.6</v>
      </c>
      <c r="AT1296" s="93"/>
      <c r="AU1296" s="199" t="s">
        <v>32082</v>
      </c>
      <c r="AV1296" s="200">
        <v>153667.88</v>
      </c>
      <c r="BB1296" s="284"/>
      <c r="BD1296" s="272" t="s">
        <v>66212</v>
      </c>
      <c r="BE1296" s="273">
        <v>3012</v>
      </c>
      <c r="BG1296" s="244" t="s">
        <v>12247</v>
      </c>
      <c r="BH1296" s="245">
        <v>21588</v>
      </c>
      <c r="BJ1296" s="230" t="s">
        <v>9675</v>
      </c>
      <c r="BK1296" s="231">
        <v>34782.28</v>
      </c>
      <c r="BM1296" s="209" t="s">
        <v>11533</v>
      </c>
      <c r="BN1296" s="210">
        <v>483958.74</v>
      </c>
    </row>
    <row r="1297" spans="9:66" x14ac:dyDescent="0.55000000000000004">
      <c r="I1297" s="282" t="s">
        <v>50905</v>
      </c>
      <c r="J1297" s="282"/>
      <c r="K1297" s="283">
        <v>92372.64</v>
      </c>
      <c r="M1297" s="242" t="s">
        <v>12148</v>
      </c>
      <c r="N1297" s="242"/>
      <c r="O1297" s="243">
        <v>9482.51</v>
      </c>
      <c r="Q1297" s="224" t="s">
        <v>3635</v>
      </c>
      <c r="R1297" s="224"/>
      <c r="S1297" s="225">
        <v>49568.32</v>
      </c>
      <c r="U1297" s="203" t="s">
        <v>1631</v>
      </c>
      <c r="V1297" s="203"/>
      <c r="W1297" s="204">
        <v>39780</v>
      </c>
      <c r="AF1297" t="s">
        <v>34728</v>
      </c>
      <c r="AG1297" s="284">
        <v>10040.23</v>
      </c>
      <c r="AI1297" s="276" t="s">
        <v>51759</v>
      </c>
      <c r="AJ1297" s="277">
        <v>137.69</v>
      </c>
      <c r="AL1297" s="246" t="s">
        <v>51656</v>
      </c>
      <c r="AM1297" s="247">
        <v>622.55999999999995</v>
      </c>
      <c r="AO1297" s="226" t="s">
        <v>38867</v>
      </c>
      <c r="AP1297" s="227">
        <v>74938.38</v>
      </c>
      <c r="AR1297" s="207" t="s">
        <v>15887</v>
      </c>
      <c r="AS1297" s="208">
        <v>1910.39</v>
      </c>
      <c r="AT1297" s="93"/>
      <c r="AU1297" s="199" t="s">
        <v>13521</v>
      </c>
      <c r="AV1297" s="200">
        <v>30009.82</v>
      </c>
      <c r="BB1297" s="284"/>
      <c r="BD1297" s="272" t="s">
        <v>51158</v>
      </c>
      <c r="BE1297" s="273">
        <v>92372.64</v>
      </c>
      <c r="BG1297" s="244" t="s">
        <v>12248</v>
      </c>
      <c r="BH1297" s="245">
        <v>9482.51</v>
      </c>
      <c r="BJ1297" s="230" t="s">
        <v>9676</v>
      </c>
      <c r="BK1297" s="231">
        <v>49568.32</v>
      </c>
      <c r="BM1297" s="209" t="s">
        <v>9834</v>
      </c>
      <c r="BN1297" s="210">
        <v>3526544.32</v>
      </c>
    </row>
    <row r="1298" spans="9:66" x14ac:dyDescent="0.55000000000000004">
      <c r="I1298" s="282" t="s">
        <v>50906</v>
      </c>
      <c r="J1298" s="282"/>
      <c r="K1298" s="283">
        <v>13541.29</v>
      </c>
      <c r="M1298" s="242" t="s">
        <v>12149</v>
      </c>
      <c r="N1298" s="242"/>
      <c r="O1298" s="243">
        <v>1.05</v>
      </c>
      <c r="Q1298" s="224" t="s">
        <v>3636</v>
      </c>
      <c r="R1298" s="224"/>
      <c r="S1298" s="225">
        <v>475339.4</v>
      </c>
      <c r="U1298" s="203" t="s">
        <v>1632</v>
      </c>
      <c r="V1298" s="203"/>
      <c r="W1298" s="204">
        <v>10738.47</v>
      </c>
      <c r="AF1298" t="s">
        <v>17574</v>
      </c>
      <c r="AG1298" s="284">
        <v>3960.7</v>
      </c>
      <c r="AI1298" s="276" t="s">
        <v>51760</v>
      </c>
      <c r="AJ1298" s="277">
        <v>441</v>
      </c>
      <c r="AL1298" s="246" t="s">
        <v>62535</v>
      </c>
      <c r="AM1298" s="247">
        <v>334.41</v>
      </c>
      <c r="AO1298" s="226" t="s">
        <v>36026</v>
      </c>
      <c r="AP1298" s="227">
        <v>3604.16</v>
      </c>
      <c r="AR1298" s="207" t="s">
        <v>15888</v>
      </c>
      <c r="AS1298" s="208">
        <v>27818.1</v>
      </c>
      <c r="AT1298" s="93"/>
      <c r="AU1298" s="199" t="s">
        <v>13522</v>
      </c>
      <c r="AV1298" s="200">
        <v>2295.6999999999998</v>
      </c>
      <c r="BB1298" s="284"/>
      <c r="BD1298" s="272" t="s">
        <v>51159</v>
      </c>
      <c r="BE1298" s="273">
        <v>13541.29</v>
      </c>
      <c r="BG1298" s="244" t="s">
        <v>12249</v>
      </c>
      <c r="BH1298" s="245">
        <v>1.05</v>
      </c>
      <c r="BJ1298" s="230" t="s">
        <v>9677</v>
      </c>
      <c r="BK1298" s="231">
        <v>475339.4</v>
      </c>
      <c r="BM1298" s="209" t="s">
        <v>6684</v>
      </c>
      <c r="BN1298" s="210">
        <v>16295.59</v>
      </c>
    </row>
    <row r="1299" spans="9:66" x14ac:dyDescent="0.55000000000000004">
      <c r="I1299" s="282" t="s">
        <v>65631</v>
      </c>
      <c r="J1299" s="282"/>
      <c r="K1299" s="283">
        <v>508677.94</v>
      </c>
      <c r="M1299" s="242" t="s">
        <v>12152</v>
      </c>
      <c r="N1299" s="242"/>
      <c r="O1299" s="243">
        <v>17350</v>
      </c>
      <c r="Q1299" s="224" t="s">
        <v>4752</v>
      </c>
      <c r="R1299" s="224"/>
      <c r="S1299" s="225">
        <v>9665.73</v>
      </c>
      <c r="U1299" s="203" t="s">
        <v>1633</v>
      </c>
      <c r="V1299" s="203"/>
      <c r="W1299" s="204">
        <v>1159</v>
      </c>
      <c r="AF1299" t="s">
        <v>34729</v>
      </c>
      <c r="AG1299" s="284">
        <v>9678.09</v>
      </c>
      <c r="AI1299" s="276" t="s">
        <v>54893</v>
      </c>
      <c r="AJ1299" s="277">
        <v>15911.4</v>
      </c>
      <c r="AL1299" s="246" t="s">
        <v>62536</v>
      </c>
      <c r="AM1299" s="247">
        <v>818.46</v>
      </c>
      <c r="AO1299" s="226" t="s">
        <v>34571</v>
      </c>
      <c r="AP1299" s="227">
        <v>377888.73</v>
      </c>
      <c r="AR1299" s="207" t="s">
        <v>15889</v>
      </c>
      <c r="AS1299" s="208">
        <v>2274.27</v>
      </c>
      <c r="AT1299" s="93"/>
      <c r="AU1299" s="199" t="s">
        <v>13523</v>
      </c>
      <c r="AV1299" s="200">
        <v>4362.78</v>
      </c>
      <c r="BB1299" s="284"/>
      <c r="BD1299" s="272" t="s">
        <v>51160</v>
      </c>
      <c r="BE1299" s="273">
        <v>508677.94</v>
      </c>
      <c r="BG1299" s="244" t="s">
        <v>12252</v>
      </c>
      <c r="BH1299" s="245">
        <v>17350</v>
      </c>
      <c r="BJ1299" s="230" t="s">
        <v>11158</v>
      </c>
      <c r="BK1299" s="231">
        <v>9665.73</v>
      </c>
      <c r="BM1299" s="209" t="s">
        <v>7352</v>
      </c>
      <c r="BN1299" s="210">
        <v>6654</v>
      </c>
    </row>
    <row r="1300" spans="9:66" x14ac:dyDescent="0.55000000000000004">
      <c r="I1300" s="282" t="s">
        <v>65632</v>
      </c>
      <c r="J1300" s="282"/>
      <c r="K1300" s="283">
        <v>2961.34</v>
      </c>
      <c r="M1300" s="242" t="s">
        <v>12153</v>
      </c>
      <c r="N1300" s="242"/>
      <c r="O1300" s="243">
        <v>6630</v>
      </c>
      <c r="Q1300" s="224" t="s">
        <v>4585</v>
      </c>
      <c r="R1300" s="224"/>
      <c r="S1300" s="225">
        <v>85167.98</v>
      </c>
      <c r="U1300" s="203" t="s">
        <v>1634</v>
      </c>
      <c r="V1300" s="203"/>
      <c r="W1300" s="204">
        <v>4259.3599999999997</v>
      </c>
      <c r="AF1300" t="s">
        <v>64095</v>
      </c>
      <c r="AG1300">
        <v>359.12</v>
      </c>
      <c r="AI1300" s="276" t="s">
        <v>49697</v>
      </c>
      <c r="AJ1300" s="277">
        <v>18873.439999999999</v>
      </c>
      <c r="AL1300" s="246" t="s">
        <v>46683</v>
      </c>
      <c r="AM1300" s="247">
        <v>2367.92</v>
      </c>
      <c r="AO1300" s="226" t="s">
        <v>34572</v>
      </c>
      <c r="AP1300" s="227">
        <v>1041525.15</v>
      </c>
      <c r="AR1300" s="207" t="s">
        <v>15890</v>
      </c>
      <c r="AS1300" s="208">
        <v>4200.79</v>
      </c>
      <c r="AT1300" s="93"/>
      <c r="AU1300" s="199" t="s">
        <v>20424</v>
      </c>
      <c r="AV1300" s="200">
        <v>122242.32</v>
      </c>
      <c r="BB1300" s="284"/>
      <c r="BD1300" s="272" t="s">
        <v>51161</v>
      </c>
      <c r="BE1300" s="273">
        <v>2961.34</v>
      </c>
      <c r="BG1300" s="244" t="s">
        <v>12254</v>
      </c>
      <c r="BH1300" s="245">
        <v>6630</v>
      </c>
      <c r="BJ1300" s="230" t="s">
        <v>11159</v>
      </c>
      <c r="BK1300" s="231">
        <v>85167.98</v>
      </c>
      <c r="BM1300" s="209" t="s">
        <v>7763</v>
      </c>
      <c r="BN1300" s="210">
        <v>1111</v>
      </c>
    </row>
    <row r="1301" spans="9:66" x14ac:dyDescent="0.55000000000000004">
      <c r="I1301" s="282" t="s">
        <v>50907</v>
      </c>
      <c r="J1301" s="282"/>
      <c r="K1301" s="283">
        <v>96229.11</v>
      </c>
      <c r="M1301" s="242" t="s">
        <v>12154</v>
      </c>
      <c r="N1301" s="242"/>
      <c r="O1301" s="243">
        <v>358.66</v>
      </c>
      <c r="Q1301" s="224" t="s">
        <v>4586</v>
      </c>
      <c r="R1301" s="224"/>
      <c r="S1301" s="225">
        <v>46336.12</v>
      </c>
      <c r="U1301" s="203" t="s">
        <v>1635</v>
      </c>
      <c r="V1301" s="203"/>
      <c r="W1301" s="204">
        <v>1751.76</v>
      </c>
      <c r="AF1301" t="s">
        <v>58208</v>
      </c>
      <c r="AG1301" s="284">
        <v>9390.74</v>
      </c>
      <c r="AI1301" s="276" t="s">
        <v>67070</v>
      </c>
      <c r="AJ1301" s="277">
        <v>916.88</v>
      </c>
      <c r="AL1301" s="246" t="s">
        <v>62537</v>
      </c>
      <c r="AM1301" s="247">
        <v>438.16</v>
      </c>
      <c r="AO1301" s="226" t="s">
        <v>34573</v>
      </c>
      <c r="AP1301" s="227">
        <v>81107.100000000006</v>
      </c>
      <c r="AR1301" s="207" t="s">
        <v>15891</v>
      </c>
      <c r="AS1301" s="208">
        <v>230.46</v>
      </c>
      <c r="AT1301" s="93"/>
      <c r="AU1301" s="199" t="s">
        <v>20425</v>
      </c>
      <c r="AV1301" s="200">
        <v>22622.799999999999</v>
      </c>
      <c r="BB1301" s="284"/>
      <c r="BD1301" s="272" t="s">
        <v>51162</v>
      </c>
      <c r="BE1301" s="273">
        <v>96229.11</v>
      </c>
      <c r="BG1301" s="244" t="s">
        <v>12255</v>
      </c>
      <c r="BH1301" s="245">
        <v>358.66</v>
      </c>
      <c r="BJ1301" s="230" t="s">
        <v>11160</v>
      </c>
      <c r="BK1301" s="231">
        <v>46336.12</v>
      </c>
      <c r="BM1301" s="209" t="s">
        <v>8049</v>
      </c>
      <c r="BN1301" s="210">
        <v>1773.96</v>
      </c>
    </row>
    <row r="1302" spans="9:66" x14ac:dyDescent="0.55000000000000004">
      <c r="I1302" s="282" t="s">
        <v>50908</v>
      </c>
      <c r="J1302" s="282"/>
      <c r="K1302" s="283">
        <v>756062.26</v>
      </c>
      <c r="M1302" s="242" t="s">
        <v>12155</v>
      </c>
      <c r="N1302" s="242"/>
      <c r="O1302" s="243">
        <v>-199.95</v>
      </c>
      <c r="Q1302" s="224" t="s">
        <v>4587</v>
      </c>
      <c r="R1302" s="224"/>
      <c r="S1302" s="225">
        <v>62025.16</v>
      </c>
      <c r="U1302" s="203" t="s">
        <v>1636</v>
      </c>
      <c r="V1302" s="203"/>
      <c r="W1302" s="204">
        <v>17444.259999999998</v>
      </c>
      <c r="AF1302" t="s">
        <v>34746</v>
      </c>
      <c r="AG1302" s="284">
        <v>15514.42</v>
      </c>
      <c r="AI1302" s="276" t="s">
        <v>54894</v>
      </c>
      <c r="AJ1302" s="277">
        <v>26403.360000000001</v>
      </c>
      <c r="AL1302" s="246" t="s">
        <v>49646</v>
      </c>
      <c r="AM1302" s="247">
        <v>842.13</v>
      </c>
      <c r="AO1302" s="226" t="s">
        <v>49643</v>
      </c>
      <c r="AP1302" s="227">
        <v>38968.1</v>
      </c>
      <c r="AR1302" s="207" t="s">
        <v>15892</v>
      </c>
      <c r="AS1302" s="208">
        <v>48.82</v>
      </c>
      <c r="AT1302" s="93"/>
      <c r="AU1302" s="199" t="s">
        <v>20430</v>
      </c>
      <c r="AV1302" s="200">
        <v>153667.88</v>
      </c>
      <c r="BD1302" s="272" t="s">
        <v>51163</v>
      </c>
      <c r="BE1302" s="273">
        <v>756062.26</v>
      </c>
      <c r="BG1302" s="244" t="s">
        <v>12257</v>
      </c>
      <c r="BH1302" s="245">
        <v>-199.95</v>
      </c>
      <c r="BJ1302" s="230" t="s">
        <v>11161</v>
      </c>
      <c r="BK1302" s="231">
        <v>62025.16</v>
      </c>
      <c r="BM1302" s="209" t="s">
        <v>8308</v>
      </c>
      <c r="BN1302" s="210">
        <v>5847</v>
      </c>
    </row>
    <row r="1303" spans="9:66" x14ac:dyDescent="0.55000000000000004">
      <c r="I1303" s="282" t="s">
        <v>65634</v>
      </c>
      <c r="J1303" s="282"/>
      <c r="K1303" s="283">
        <v>12799.34</v>
      </c>
      <c r="M1303" s="242" t="s">
        <v>12156</v>
      </c>
      <c r="N1303" s="242"/>
      <c r="O1303" s="243">
        <v>-202.42</v>
      </c>
      <c r="Q1303" s="224" t="s">
        <v>4712</v>
      </c>
      <c r="R1303" s="224"/>
      <c r="S1303" s="225">
        <v>44332</v>
      </c>
      <c r="U1303" s="203" t="s">
        <v>1637</v>
      </c>
      <c r="V1303" s="203"/>
      <c r="W1303" s="204">
        <v>1709.7</v>
      </c>
      <c r="AF1303" t="s">
        <v>42267</v>
      </c>
      <c r="AG1303" s="284">
        <v>2113.6999999999998</v>
      </c>
      <c r="AI1303" s="276" t="s">
        <v>54895</v>
      </c>
      <c r="AJ1303" s="277">
        <v>2089.92</v>
      </c>
      <c r="AL1303" s="246" t="s">
        <v>58186</v>
      </c>
      <c r="AM1303" s="247">
        <v>12996.81</v>
      </c>
      <c r="AO1303" s="226" t="s">
        <v>51652</v>
      </c>
      <c r="AP1303" s="227">
        <v>6366.5</v>
      </c>
      <c r="AR1303" s="207" t="s">
        <v>15893</v>
      </c>
      <c r="AS1303" s="208">
        <v>47197.25</v>
      </c>
      <c r="AT1303" s="93"/>
      <c r="AU1303" s="199" t="s">
        <v>13524</v>
      </c>
      <c r="AV1303" s="200">
        <v>6246.72</v>
      </c>
      <c r="BB1303" s="284"/>
      <c r="BD1303" s="272" t="s">
        <v>51164</v>
      </c>
      <c r="BE1303" s="273">
        <v>12799.34</v>
      </c>
      <c r="BG1303" s="244" t="s">
        <v>12258</v>
      </c>
      <c r="BH1303" s="245">
        <v>-202.42</v>
      </c>
      <c r="BJ1303" s="230" t="s">
        <v>11162</v>
      </c>
      <c r="BK1303" s="231">
        <v>44332</v>
      </c>
      <c r="BM1303" s="209" t="s">
        <v>8522</v>
      </c>
      <c r="BN1303" s="210">
        <v>4782.22</v>
      </c>
    </row>
    <row r="1304" spans="9:66" x14ac:dyDescent="0.55000000000000004">
      <c r="I1304" s="282" t="s">
        <v>65636</v>
      </c>
      <c r="J1304" s="282"/>
      <c r="K1304" s="283">
        <v>23902.26</v>
      </c>
      <c r="M1304" s="242" t="s">
        <v>12158</v>
      </c>
      <c r="N1304" s="242"/>
      <c r="O1304" s="243">
        <v>6101.56</v>
      </c>
      <c r="Q1304" s="224" t="s">
        <v>4588</v>
      </c>
      <c r="R1304" s="224"/>
      <c r="S1304" s="225">
        <v>123182.78</v>
      </c>
      <c r="U1304" s="203" t="s">
        <v>1638</v>
      </c>
      <c r="V1304" s="203"/>
      <c r="W1304" s="204">
        <v>39511</v>
      </c>
      <c r="AF1304" t="s">
        <v>59402</v>
      </c>
      <c r="AG1304" s="284">
        <v>2626116.63</v>
      </c>
      <c r="AI1304" s="276" t="s">
        <v>54896</v>
      </c>
      <c r="AJ1304" s="277">
        <v>5547.64</v>
      </c>
      <c r="AL1304" s="246" t="s">
        <v>63979</v>
      </c>
      <c r="AM1304" s="247">
        <v>443.9</v>
      </c>
      <c r="AO1304" s="226" t="s">
        <v>36027</v>
      </c>
      <c r="AP1304" s="227">
        <v>242258.85</v>
      </c>
      <c r="AR1304" s="207" t="s">
        <v>15894</v>
      </c>
      <c r="AS1304" s="208">
        <v>72685.919999999998</v>
      </c>
      <c r="AT1304" s="93"/>
      <c r="AU1304" s="199" t="s">
        <v>32083</v>
      </c>
      <c r="AV1304" s="200">
        <v>13382.01</v>
      </c>
      <c r="BB1304" s="284"/>
      <c r="BD1304" s="272" t="s">
        <v>51165</v>
      </c>
      <c r="BE1304" s="273">
        <v>23902.26</v>
      </c>
      <c r="BG1304" s="244" t="s">
        <v>12260</v>
      </c>
      <c r="BH1304" s="245">
        <v>6101.56</v>
      </c>
      <c r="BJ1304" s="230" t="s">
        <v>11163</v>
      </c>
      <c r="BK1304" s="231">
        <v>123182.78</v>
      </c>
      <c r="BM1304" s="209" t="s">
        <v>8695</v>
      </c>
      <c r="BN1304" s="210">
        <v>2000</v>
      </c>
    </row>
    <row r="1305" spans="9:66" x14ac:dyDescent="0.55000000000000004">
      <c r="I1305" s="282" t="s">
        <v>50909</v>
      </c>
      <c r="J1305" s="282"/>
      <c r="K1305" s="283">
        <v>44157.79</v>
      </c>
      <c r="M1305" s="242" t="s">
        <v>12162</v>
      </c>
      <c r="N1305" s="242"/>
      <c r="O1305" s="243">
        <v>106693</v>
      </c>
      <c r="Q1305" s="224" t="s">
        <v>4589</v>
      </c>
      <c r="R1305" s="224"/>
      <c r="S1305" s="225">
        <v>506933.93</v>
      </c>
      <c r="U1305" s="203" t="s">
        <v>1639</v>
      </c>
      <c r="V1305" s="203"/>
      <c r="W1305" s="204">
        <v>5234.0600000000004</v>
      </c>
      <c r="AF1305" t="s">
        <v>49759</v>
      </c>
      <c r="AG1305">
        <v>980.88</v>
      </c>
      <c r="AI1305" s="276" t="s">
        <v>54897</v>
      </c>
      <c r="AJ1305" s="277">
        <v>359.27</v>
      </c>
      <c r="AL1305" s="246" t="s">
        <v>61792</v>
      </c>
      <c r="AM1305" s="247">
        <v>7842.82</v>
      </c>
      <c r="AO1305" s="226" t="s">
        <v>48688</v>
      </c>
      <c r="AP1305" s="227">
        <v>20570.79</v>
      </c>
      <c r="AR1305" s="207" t="s">
        <v>15895</v>
      </c>
      <c r="AS1305" s="208">
        <v>15416.65</v>
      </c>
      <c r="AT1305" s="93"/>
      <c r="AU1305" s="199" t="s">
        <v>32084</v>
      </c>
      <c r="AV1305" s="200">
        <v>247.17</v>
      </c>
      <c r="BB1305" s="284"/>
      <c r="BD1305" s="272" t="s">
        <v>51166</v>
      </c>
      <c r="BE1305" s="273">
        <v>44157.79</v>
      </c>
      <c r="BG1305" s="244" t="s">
        <v>12264</v>
      </c>
      <c r="BH1305" s="245">
        <v>106693</v>
      </c>
      <c r="BJ1305" s="230" t="s">
        <v>11164</v>
      </c>
      <c r="BK1305" s="231">
        <v>506933.93</v>
      </c>
      <c r="BM1305" s="209" t="s">
        <v>8944</v>
      </c>
      <c r="BN1305" s="210">
        <v>5324.89</v>
      </c>
    </row>
    <row r="1306" spans="9:66" x14ac:dyDescent="0.55000000000000004">
      <c r="I1306" s="282" t="s">
        <v>50910</v>
      </c>
      <c r="J1306" s="282"/>
      <c r="K1306" s="283">
        <v>18548.330000000002</v>
      </c>
      <c r="M1306" s="242" t="s">
        <v>12165</v>
      </c>
      <c r="N1306" s="242"/>
      <c r="O1306" s="243">
        <v>222.23</v>
      </c>
      <c r="Q1306" s="224" t="s">
        <v>4590</v>
      </c>
      <c r="R1306" s="224"/>
      <c r="S1306" s="225">
        <v>91119.58</v>
      </c>
      <c r="U1306" s="203" t="s">
        <v>1640</v>
      </c>
      <c r="V1306" s="203"/>
      <c r="W1306" s="204">
        <v>14057</v>
      </c>
      <c r="AF1306" t="s">
        <v>58465</v>
      </c>
      <c r="AG1306">
        <v>961.32</v>
      </c>
      <c r="AI1306" s="276" t="s">
        <v>54898</v>
      </c>
      <c r="AJ1306" s="277">
        <v>4161.03</v>
      </c>
      <c r="AL1306" s="246" t="s">
        <v>51658</v>
      </c>
      <c r="AM1306" s="247">
        <v>18978.95</v>
      </c>
      <c r="AO1306" s="226" t="s">
        <v>51653</v>
      </c>
      <c r="AP1306" s="227">
        <v>545.4</v>
      </c>
      <c r="AR1306" s="207" t="s">
        <v>15896</v>
      </c>
      <c r="AS1306" s="208">
        <v>8365</v>
      </c>
      <c r="AT1306" s="93"/>
      <c r="AU1306" s="199" t="s">
        <v>32085</v>
      </c>
      <c r="AV1306" s="200">
        <v>30491.82</v>
      </c>
      <c r="BB1306" s="284"/>
      <c r="BD1306" s="272" t="s">
        <v>51167</v>
      </c>
      <c r="BE1306" s="273">
        <v>18548.330000000002</v>
      </c>
      <c r="BG1306" s="244" t="s">
        <v>12267</v>
      </c>
      <c r="BH1306" s="245">
        <v>222.23</v>
      </c>
      <c r="BJ1306" s="230" t="s">
        <v>11209</v>
      </c>
      <c r="BK1306" s="231">
        <v>91119.58</v>
      </c>
      <c r="BM1306" s="209" t="s">
        <v>9280</v>
      </c>
      <c r="BN1306" s="210">
        <v>22240.31</v>
      </c>
    </row>
    <row r="1307" spans="9:66" x14ac:dyDescent="0.55000000000000004">
      <c r="I1307" s="282" t="s">
        <v>50911</v>
      </c>
      <c r="J1307" s="282"/>
      <c r="K1307" s="283">
        <v>362811.17</v>
      </c>
      <c r="M1307" s="242" t="s">
        <v>12166</v>
      </c>
      <c r="N1307" s="242"/>
      <c r="O1307" s="243">
        <v>1229.9000000000001</v>
      </c>
      <c r="Q1307" s="224" t="s">
        <v>4591</v>
      </c>
      <c r="R1307" s="224"/>
      <c r="S1307" s="225">
        <v>427028.94</v>
      </c>
      <c r="U1307" s="203" t="s">
        <v>1641</v>
      </c>
      <c r="V1307" s="203"/>
      <c r="W1307" s="204">
        <v>1626.9</v>
      </c>
      <c r="AF1307" t="s">
        <v>57317</v>
      </c>
      <c r="AG1307" s="284">
        <v>4079.46</v>
      </c>
      <c r="AI1307" s="276" t="s">
        <v>67071</v>
      </c>
      <c r="AJ1307" s="277">
        <v>1072.94</v>
      </c>
      <c r="AL1307" s="246" t="s">
        <v>63031</v>
      </c>
      <c r="AM1307" s="247">
        <v>-146.34</v>
      </c>
      <c r="AO1307" s="226" t="s">
        <v>40126</v>
      </c>
      <c r="AP1307" s="227">
        <v>628.08000000000004</v>
      </c>
      <c r="AR1307" s="207" t="s">
        <v>15897</v>
      </c>
      <c r="AS1307" s="208">
        <v>134957</v>
      </c>
      <c r="AT1307" s="93"/>
      <c r="AU1307" s="199" t="s">
        <v>20462</v>
      </c>
      <c r="AV1307" s="200">
        <v>13382.01</v>
      </c>
      <c r="BB1307" s="284"/>
      <c r="BD1307" s="272" t="s">
        <v>51168</v>
      </c>
      <c r="BE1307" s="273">
        <v>362811.17</v>
      </c>
      <c r="BG1307" s="244" t="s">
        <v>12268</v>
      </c>
      <c r="BH1307" s="245">
        <v>1229.9000000000001</v>
      </c>
      <c r="BJ1307" s="230" t="s">
        <v>11210</v>
      </c>
      <c r="BK1307" s="231">
        <v>427028.94</v>
      </c>
      <c r="BM1307" s="209" t="s">
        <v>10613</v>
      </c>
      <c r="BN1307" s="210">
        <v>2459</v>
      </c>
    </row>
    <row r="1308" spans="9:66" x14ac:dyDescent="0.55000000000000004">
      <c r="I1308" s="282" t="s">
        <v>50912</v>
      </c>
      <c r="J1308" s="282"/>
      <c r="K1308" s="283">
        <v>7435</v>
      </c>
      <c r="M1308" s="242" t="s">
        <v>12167</v>
      </c>
      <c r="N1308" s="242"/>
      <c r="O1308" s="243">
        <v>45034.91</v>
      </c>
      <c r="Q1308" s="224" t="s">
        <v>3637</v>
      </c>
      <c r="R1308" s="224"/>
      <c r="S1308" s="225">
        <v>172291.77</v>
      </c>
      <c r="U1308" s="203" t="s">
        <v>1642</v>
      </c>
      <c r="V1308" s="203"/>
      <c r="W1308" s="204">
        <v>2305</v>
      </c>
      <c r="AF1308" t="s">
        <v>67227</v>
      </c>
      <c r="AG1308" s="284">
        <v>1995.7</v>
      </c>
      <c r="AI1308" s="276" t="s">
        <v>55868</v>
      </c>
      <c r="AJ1308" s="277">
        <v>67.709999999999994</v>
      </c>
      <c r="AL1308" s="246" t="s">
        <v>47762</v>
      </c>
      <c r="AM1308" s="247">
        <v>154276.22</v>
      </c>
      <c r="AO1308" s="226" t="s">
        <v>51654</v>
      </c>
      <c r="AP1308" s="227">
        <v>1143165.21</v>
      </c>
      <c r="AR1308" s="207" t="s">
        <v>13079</v>
      </c>
      <c r="AS1308" s="208">
        <v>25706.49</v>
      </c>
      <c r="AT1308" s="93"/>
      <c r="AU1308" s="199" t="s">
        <v>20463</v>
      </c>
      <c r="AV1308" s="200">
        <v>247.17</v>
      </c>
      <c r="BB1308" s="284"/>
      <c r="BD1308" s="272" t="s">
        <v>51169</v>
      </c>
      <c r="BE1308" s="273">
        <v>7435</v>
      </c>
      <c r="BG1308" s="244" t="s">
        <v>12269</v>
      </c>
      <c r="BH1308" s="245">
        <v>45034.91</v>
      </c>
      <c r="BJ1308" s="230" t="s">
        <v>9678</v>
      </c>
      <c r="BK1308" s="231">
        <v>172291.77</v>
      </c>
      <c r="BM1308" s="209" t="s">
        <v>9835</v>
      </c>
      <c r="BN1308" s="210">
        <v>68487.97</v>
      </c>
    </row>
    <row r="1309" spans="9:66" x14ac:dyDescent="0.55000000000000004">
      <c r="I1309" s="282" t="s">
        <v>50913</v>
      </c>
      <c r="J1309" s="282"/>
      <c r="K1309" s="283">
        <v>994</v>
      </c>
      <c r="M1309" s="242" t="s">
        <v>12171</v>
      </c>
      <c r="N1309" s="242"/>
      <c r="O1309" s="243">
        <v>200.12</v>
      </c>
      <c r="Q1309" s="224" t="s">
        <v>4715</v>
      </c>
      <c r="R1309" s="224"/>
      <c r="S1309" s="225">
        <v>4526.83</v>
      </c>
      <c r="U1309" s="203" t="s">
        <v>1643</v>
      </c>
      <c r="V1309" s="203"/>
      <c r="W1309" s="204">
        <v>75815</v>
      </c>
      <c r="AF1309" t="s">
        <v>51966</v>
      </c>
      <c r="AG1309" s="284">
        <v>12694.72</v>
      </c>
      <c r="AI1309" s="276" t="s">
        <v>61302</v>
      </c>
      <c r="AJ1309" s="277">
        <v>1750260.58</v>
      </c>
      <c r="AL1309" s="246" t="s">
        <v>47764</v>
      </c>
      <c r="AM1309" s="247">
        <v>50800</v>
      </c>
      <c r="AO1309" s="226" t="s">
        <v>38868</v>
      </c>
      <c r="AP1309" s="227">
        <v>1985817.52</v>
      </c>
      <c r="AR1309" s="207" t="s">
        <v>13080</v>
      </c>
      <c r="AS1309" s="208">
        <v>2990</v>
      </c>
      <c r="AT1309" s="93"/>
      <c r="AU1309" s="199" t="s">
        <v>13525</v>
      </c>
      <c r="AV1309" s="200">
        <v>36738.54</v>
      </c>
      <c r="BD1309" s="272" t="s">
        <v>51170</v>
      </c>
      <c r="BE1309" s="273">
        <v>994</v>
      </c>
      <c r="BG1309" s="244" t="s">
        <v>12274</v>
      </c>
      <c r="BH1309" s="245">
        <v>200.12</v>
      </c>
      <c r="BJ1309" s="230" t="s">
        <v>11167</v>
      </c>
      <c r="BK1309" s="231">
        <v>4526.83</v>
      </c>
      <c r="BM1309" s="209" t="s">
        <v>7098</v>
      </c>
      <c r="BN1309" s="210">
        <v>753</v>
      </c>
    </row>
    <row r="1310" spans="9:66" x14ac:dyDescent="0.55000000000000004">
      <c r="I1310" s="282" t="s">
        <v>50914</v>
      </c>
      <c r="J1310" s="282"/>
      <c r="K1310" s="283">
        <v>9750</v>
      </c>
      <c r="M1310" s="242" t="s">
        <v>12172</v>
      </c>
      <c r="N1310" s="242"/>
      <c r="O1310" s="243">
        <v>188521.58</v>
      </c>
      <c r="Q1310" s="224" t="s">
        <v>4592</v>
      </c>
      <c r="R1310" s="224"/>
      <c r="S1310" s="225">
        <v>126695.89</v>
      </c>
      <c r="U1310" s="203" t="s">
        <v>1644</v>
      </c>
      <c r="V1310" s="203"/>
      <c r="W1310" s="204">
        <v>2170</v>
      </c>
      <c r="AF1310" t="s">
        <v>49760</v>
      </c>
      <c r="AG1310" s="284">
        <v>3368.7</v>
      </c>
      <c r="AI1310" s="276" t="s">
        <v>16645</v>
      </c>
      <c r="AJ1310" s="277">
        <v>35711.46</v>
      </c>
      <c r="AL1310" s="246" t="s">
        <v>47765</v>
      </c>
      <c r="AM1310" s="247">
        <v>33665.199999999997</v>
      </c>
      <c r="AO1310" s="226" t="s">
        <v>33128</v>
      </c>
      <c r="AP1310" s="227">
        <v>551138.98</v>
      </c>
      <c r="AR1310" s="207" t="s">
        <v>13082</v>
      </c>
      <c r="AS1310" s="208">
        <v>2047.65</v>
      </c>
      <c r="AT1310" s="93"/>
      <c r="AU1310" s="199" t="s">
        <v>32086</v>
      </c>
      <c r="AV1310" s="200">
        <v>18</v>
      </c>
      <c r="BD1310" s="272" t="s">
        <v>51171</v>
      </c>
      <c r="BE1310" s="273">
        <v>9750</v>
      </c>
      <c r="BG1310" s="244" t="s">
        <v>12275</v>
      </c>
      <c r="BH1310" s="245">
        <v>188521.58</v>
      </c>
      <c r="BJ1310" s="230" t="s">
        <v>9680</v>
      </c>
      <c r="BK1310" s="231">
        <v>126695.89</v>
      </c>
      <c r="BM1310" s="209" t="s">
        <v>7353</v>
      </c>
      <c r="BN1310" s="210">
        <v>7515</v>
      </c>
    </row>
    <row r="1311" spans="9:66" x14ac:dyDescent="0.55000000000000004">
      <c r="I1311" s="282" t="s">
        <v>50915</v>
      </c>
      <c r="J1311" s="282"/>
      <c r="K1311" s="283">
        <v>40168.300000000003</v>
      </c>
      <c r="M1311" s="242" t="s">
        <v>12173</v>
      </c>
      <c r="N1311" s="242"/>
      <c r="O1311" s="243">
        <v>1843.29</v>
      </c>
      <c r="Q1311" s="224" t="s">
        <v>3638</v>
      </c>
      <c r="R1311" s="224"/>
      <c r="S1311" s="225">
        <v>62163.19</v>
      </c>
      <c r="U1311" s="203" t="s">
        <v>1645</v>
      </c>
      <c r="V1311" s="203"/>
      <c r="W1311" s="204">
        <v>11177.5</v>
      </c>
      <c r="AF1311" t="s">
        <v>51967</v>
      </c>
      <c r="AG1311" s="284">
        <v>3613.38</v>
      </c>
      <c r="AI1311" s="276" t="s">
        <v>67072</v>
      </c>
      <c r="AJ1311" s="277">
        <v>397690.54</v>
      </c>
      <c r="AL1311" s="246" t="s">
        <v>48689</v>
      </c>
      <c r="AM1311" s="247">
        <v>1660</v>
      </c>
      <c r="AO1311" s="226" t="s">
        <v>49644</v>
      </c>
      <c r="AP1311" s="227">
        <v>687149.65</v>
      </c>
      <c r="AR1311" s="207" t="s">
        <v>13083</v>
      </c>
      <c r="AS1311" s="208">
        <v>3335.24</v>
      </c>
      <c r="AT1311" s="93"/>
      <c r="AU1311" s="199" t="s">
        <v>32087</v>
      </c>
      <c r="AV1311" s="200">
        <v>6662</v>
      </c>
      <c r="BB1311" s="284"/>
      <c r="BD1311" s="272" t="s">
        <v>51172</v>
      </c>
      <c r="BE1311" s="273">
        <v>40168.300000000003</v>
      </c>
      <c r="BG1311" s="244" t="s">
        <v>12276</v>
      </c>
      <c r="BH1311" s="245">
        <v>1843.29</v>
      </c>
      <c r="BJ1311" s="230" t="s">
        <v>9681</v>
      </c>
      <c r="BK1311" s="231">
        <v>62163.19</v>
      </c>
      <c r="BM1311" s="209" t="s">
        <v>7764</v>
      </c>
      <c r="BN1311" s="210">
        <v>2691</v>
      </c>
    </row>
    <row r="1312" spans="9:66" x14ac:dyDescent="0.55000000000000004">
      <c r="I1312" s="282" t="s">
        <v>50916</v>
      </c>
      <c r="J1312" s="282"/>
      <c r="K1312" s="283">
        <v>12000.72</v>
      </c>
      <c r="M1312" s="242" t="s">
        <v>12174</v>
      </c>
      <c r="N1312" s="242"/>
      <c r="O1312" s="243">
        <v>10254.200000000001</v>
      </c>
      <c r="Q1312" s="224" t="s">
        <v>4593</v>
      </c>
      <c r="R1312" s="224"/>
      <c r="S1312" s="225">
        <v>10599.28</v>
      </c>
      <c r="U1312" s="203" t="s">
        <v>1646</v>
      </c>
      <c r="V1312" s="203"/>
      <c r="W1312" s="204">
        <v>51283.43</v>
      </c>
      <c r="AF1312" t="s">
        <v>51968</v>
      </c>
      <c r="AG1312" s="284">
        <v>10770.36</v>
      </c>
      <c r="AI1312" s="276" t="s">
        <v>16646</v>
      </c>
      <c r="AJ1312" s="277">
        <v>43024.89</v>
      </c>
      <c r="AL1312" s="246" t="s">
        <v>47767</v>
      </c>
      <c r="AM1312" s="247">
        <v>25598.2</v>
      </c>
      <c r="AO1312" s="226" t="s">
        <v>36028</v>
      </c>
      <c r="AP1312" s="227">
        <v>2267246.1</v>
      </c>
      <c r="AR1312" s="207" t="s">
        <v>13084</v>
      </c>
      <c r="AS1312" s="208">
        <v>5323.6</v>
      </c>
      <c r="AT1312" s="93"/>
      <c r="AU1312" s="199" t="s">
        <v>32088</v>
      </c>
      <c r="AV1312" s="200">
        <v>1890</v>
      </c>
      <c r="BB1312" s="284"/>
      <c r="BD1312" s="272" t="s">
        <v>51173</v>
      </c>
      <c r="BE1312" s="273">
        <v>12000.72</v>
      </c>
      <c r="BG1312" s="244" t="s">
        <v>12277</v>
      </c>
      <c r="BH1312" s="245">
        <v>10254.200000000001</v>
      </c>
      <c r="BJ1312" s="230" t="s">
        <v>11168</v>
      </c>
      <c r="BK1312" s="231">
        <v>10599.28</v>
      </c>
      <c r="BM1312" s="209" t="s">
        <v>8523</v>
      </c>
      <c r="BN1312" s="210">
        <v>28365.56</v>
      </c>
    </row>
    <row r="1313" spans="9:66" x14ac:dyDescent="0.55000000000000004">
      <c r="I1313" s="282" t="s">
        <v>65639</v>
      </c>
      <c r="J1313" s="282"/>
      <c r="K1313" s="283">
        <v>314201.21999999997</v>
      </c>
      <c r="M1313" s="242" t="s">
        <v>12175</v>
      </c>
      <c r="N1313" s="242"/>
      <c r="O1313" s="243">
        <v>26962</v>
      </c>
      <c r="Q1313" s="224" t="s">
        <v>4594</v>
      </c>
      <c r="R1313" s="224"/>
      <c r="S1313" s="225">
        <v>52503.02</v>
      </c>
      <c r="U1313" s="203" t="s">
        <v>1647</v>
      </c>
      <c r="V1313" s="203"/>
      <c r="W1313" s="204">
        <v>12861</v>
      </c>
      <c r="AF1313" t="s">
        <v>70443</v>
      </c>
      <c r="AG1313" s="284">
        <v>3703.02</v>
      </c>
      <c r="AI1313" s="276" t="s">
        <v>57282</v>
      </c>
      <c r="AJ1313" s="277">
        <v>12220</v>
      </c>
      <c r="AL1313" s="246" t="s">
        <v>47768</v>
      </c>
      <c r="AM1313" s="247">
        <v>18060.37</v>
      </c>
      <c r="AO1313" s="226" t="s">
        <v>46677</v>
      </c>
      <c r="AP1313" s="227">
        <v>10282.120000000001</v>
      </c>
      <c r="AR1313" s="207" t="s">
        <v>15898</v>
      </c>
      <c r="AS1313" s="208">
        <v>13941</v>
      </c>
      <c r="AT1313" s="93"/>
      <c r="AU1313" s="199" t="s">
        <v>32089</v>
      </c>
      <c r="AV1313" s="200">
        <v>11990</v>
      </c>
      <c r="BB1313" s="284"/>
      <c r="BD1313" s="272" t="s">
        <v>51174</v>
      </c>
      <c r="BE1313" s="273">
        <v>314201.21999999997</v>
      </c>
      <c r="BG1313" s="244" t="s">
        <v>12279</v>
      </c>
      <c r="BH1313" s="245">
        <v>26962</v>
      </c>
      <c r="BJ1313" s="230" t="s">
        <v>9682</v>
      </c>
      <c r="BK1313" s="231">
        <v>52503.02</v>
      </c>
      <c r="BM1313" s="209" t="s">
        <v>8945</v>
      </c>
      <c r="BN1313" s="210">
        <v>4074</v>
      </c>
    </row>
    <row r="1314" spans="9:66" x14ac:dyDescent="0.55000000000000004">
      <c r="I1314" s="282" t="s">
        <v>65640</v>
      </c>
      <c r="J1314" s="282"/>
      <c r="K1314" s="283">
        <v>26795.59</v>
      </c>
      <c r="M1314" s="242" t="s">
        <v>12177</v>
      </c>
      <c r="N1314" s="242"/>
      <c r="O1314" s="243">
        <v>51371</v>
      </c>
      <c r="Q1314" s="224" t="s">
        <v>4595</v>
      </c>
      <c r="R1314" s="224"/>
      <c r="S1314" s="225">
        <v>129708.89</v>
      </c>
      <c r="U1314" s="203" t="s">
        <v>1648</v>
      </c>
      <c r="V1314" s="203"/>
      <c r="W1314" s="204">
        <v>5544</v>
      </c>
      <c r="AF1314" t="s">
        <v>70444</v>
      </c>
      <c r="AG1314" s="284">
        <v>5920.84</v>
      </c>
      <c r="AI1314" s="276" t="s">
        <v>67073</v>
      </c>
      <c r="AJ1314" s="277">
        <v>2358.08</v>
      </c>
      <c r="AL1314" s="246" t="s">
        <v>47769</v>
      </c>
      <c r="AM1314" s="247">
        <v>55484.27</v>
      </c>
      <c r="AO1314" s="226" t="s">
        <v>46678</v>
      </c>
      <c r="AP1314" s="227">
        <v>1226.32</v>
      </c>
      <c r="AR1314" s="207" t="s">
        <v>15899</v>
      </c>
      <c r="AS1314" s="208">
        <v>2854.6</v>
      </c>
      <c r="AT1314" s="93"/>
      <c r="AU1314" s="199" t="s">
        <v>32090</v>
      </c>
      <c r="AV1314" s="200">
        <v>18</v>
      </c>
      <c r="BB1314" s="284"/>
      <c r="BD1314" s="272" t="s">
        <v>66218</v>
      </c>
      <c r="BE1314" s="273">
        <v>26795.59</v>
      </c>
      <c r="BG1314" s="244" t="s">
        <v>12281</v>
      </c>
      <c r="BH1314" s="245">
        <v>51371</v>
      </c>
      <c r="BJ1314" s="230" t="s">
        <v>9683</v>
      </c>
      <c r="BK1314" s="231">
        <v>129708.89</v>
      </c>
      <c r="BM1314" s="209" t="s">
        <v>9836</v>
      </c>
      <c r="BN1314" s="210">
        <v>43398.559999999998</v>
      </c>
    </row>
    <row r="1315" spans="9:66" x14ac:dyDescent="0.55000000000000004">
      <c r="I1315" s="282" t="s">
        <v>65641</v>
      </c>
      <c r="J1315" s="282"/>
      <c r="K1315" s="283">
        <v>38907.46</v>
      </c>
      <c r="M1315" s="242" t="s">
        <v>12179</v>
      </c>
      <c r="N1315" s="242"/>
      <c r="O1315" s="243">
        <v>28867</v>
      </c>
      <c r="Q1315" s="224" t="s">
        <v>4596</v>
      </c>
      <c r="R1315" s="224"/>
      <c r="S1315" s="225">
        <v>84870.96</v>
      </c>
      <c r="U1315" s="203" t="s">
        <v>1649</v>
      </c>
      <c r="V1315" s="203"/>
      <c r="W1315" s="204">
        <v>22860</v>
      </c>
      <c r="AF1315" t="s">
        <v>67229</v>
      </c>
      <c r="AG1315">
        <v>199.43</v>
      </c>
      <c r="AI1315" s="276" t="s">
        <v>33203</v>
      </c>
      <c r="AJ1315" s="277">
        <v>705920.85</v>
      </c>
      <c r="AL1315" s="246" t="s">
        <v>47770</v>
      </c>
      <c r="AM1315" s="247">
        <v>34122.699999999997</v>
      </c>
      <c r="AO1315" s="226" t="s">
        <v>46679</v>
      </c>
      <c r="AP1315" s="227">
        <v>843.67</v>
      </c>
      <c r="AR1315" s="207" t="s">
        <v>15900</v>
      </c>
      <c r="AS1315" s="208">
        <v>291.88</v>
      </c>
      <c r="AT1315" s="93"/>
      <c r="AU1315" s="199" t="s">
        <v>20486</v>
      </c>
      <c r="AV1315" s="200">
        <v>6662</v>
      </c>
      <c r="BB1315" s="284"/>
      <c r="BD1315" s="272" t="s">
        <v>51175</v>
      </c>
      <c r="BE1315" s="273">
        <v>38907.46</v>
      </c>
      <c r="BG1315" s="244" t="s">
        <v>12283</v>
      </c>
      <c r="BH1315" s="245">
        <v>28867</v>
      </c>
      <c r="BJ1315" s="230" t="s">
        <v>9684</v>
      </c>
      <c r="BK1315" s="231">
        <v>84870.96</v>
      </c>
      <c r="BM1315" s="209" t="s">
        <v>6685</v>
      </c>
      <c r="BN1315" s="210">
        <v>1605346</v>
      </c>
    </row>
    <row r="1316" spans="9:66" x14ac:dyDescent="0.55000000000000004">
      <c r="I1316" s="282" t="s">
        <v>65644</v>
      </c>
      <c r="J1316" s="282"/>
      <c r="K1316" s="283">
        <v>1046.19</v>
      </c>
      <c r="M1316" s="242" t="s">
        <v>12180</v>
      </c>
      <c r="N1316" s="242"/>
      <c r="O1316" s="243">
        <v>12163</v>
      </c>
      <c r="Q1316" s="224" t="s">
        <v>4597</v>
      </c>
      <c r="R1316" s="224"/>
      <c r="S1316" s="225">
        <v>61954.76</v>
      </c>
      <c r="U1316" s="203" t="s">
        <v>1650</v>
      </c>
      <c r="V1316" s="203"/>
      <c r="W1316" s="204">
        <v>67932</v>
      </c>
      <c r="AF1316" t="s">
        <v>66532</v>
      </c>
      <c r="AG1316" s="284">
        <v>55660.09</v>
      </c>
      <c r="AI1316" s="276" t="s">
        <v>67074</v>
      </c>
      <c r="AJ1316" s="277">
        <v>1349.73</v>
      </c>
      <c r="AL1316" s="246" t="s">
        <v>49647</v>
      </c>
      <c r="AM1316" s="247">
        <v>1813.58</v>
      </c>
      <c r="AO1316" s="226" t="s">
        <v>46680</v>
      </c>
      <c r="AP1316" s="227">
        <v>2652.73</v>
      </c>
      <c r="AR1316" s="207" t="s">
        <v>15901</v>
      </c>
      <c r="AS1316" s="208">
        <v>103.65</v>
      </c>
      <c r="AT1316" s="93"/>
      <c r="AU1316" s="199" t="s">
        <v>20487</v>
      </c>
      <c r="AV1316" s="200">
        <v>1890</v>
      </c>
      <c r="BB1316" s="284"/>
      <c r="BD1316" s="272" t="s">
        <v>66221</v>
      </c>
      <c r="BE1316" s="273">
        <v>1046.19</v>
      </c>
      <c r="BG1316" s="244" t="s">
        <v>12284</v>
      </c>
      <c r="BH1316" s="245">
        <v>12163</v>
      </c>
      <c r="BJ1316" s="230" t="s">
        <v>11170</v>
      </c>
      <c r="BK1316" s="231">
        <v>61954.76</v>
      </c>
      <c r="BM1316" s="209" t="s">
        <v>7099</v>
      </c>
      <c r="BN1316" s="210">
        <v>59993</v>
      </c>
    </row>
    <row r="1317" spans="9:66" x14ac:dyDescent="0.55000000000000004">
      <c r="I1317" s="282" t="s">
        <v>50917</v>
      </c>
      <c r="J1317" s="282"/>
      <c r="K1317" s="283">
        <v>4238.32</v>
      </c>
      <c r="M1317" s="242" t="s">
        <v>5656</v>
      </c>
      <c r="N1317" s="242"/>
      <c r="O1317" s="243">
        <v>1213294.19</v>
      </c>
      <c r="Q1317" s="224" t="s">
        <v>3639</v>
      </c>
      <c r="R1317" s="224"/>
      <c r="S1317" s="225">
        <v>25191.81</v>
      </c>
      <c r="U1317" s="203" t="s">
        <v>1651</v>
      </c>
      <c r="V1317" s="203"/>
      <c r="W1317" s="204">
        <v>386</v>
      </c>
      <c r="AF1317" t="s">
        <v>69858</v>
      </c>
      <c r="AG1317" s="284">
        <v>5340.38</v>
      </c>
      <c r="AI1317" s="276" t="s">
        <v>67075</v>
      </c>
      <c r="AJ1317" s="277">
        <v>1803.14</v>
      </c>
      <c r="AL1317" s="246" t="s">
        <v>47771</v>
      </c>
      <c r="AM1317" s="247">
        <v>8943.9500000000007</v>
      </c>
      <c r="AO1317" s="226" t="s">
        <v>46681</v>
      </c>
      <c r="AP1317" s="227">
        <v>3761.26</v>
      </c>
      <c r="AR1317" s="207" t="s">
        <v>15902</v>
      </c>
      <c r="AS1317" s="208">
        <v>1027.93</v>
      </c>
      <c r="AT1317" s="93"/>
      <c r="AU1317" s="199" t="s">
        <v>20489</v>
      </c>
      <c r="AV1317" s="200">
        <v>11990</v>
      </c>
      <c r="BB1317" s="284"/>
      <c r="BD1317" s="272" t="s">
        <v>51176</v>
      </c>
      <c r="BE1317" s="273">
        <v>4238.32</v>
      </c>
      <c r="BG1317" s="244" t="s">
        <v>11856</v>
      </c>
      <c r="BH1317" s="245">
        <v>1213294.19</v>
      </c>
      <c r="BJ1317" s="230" t="s">
        <v>9685</v>
      </c>
      <c r="BK1317" s="231">
        <v>25191.81</v>
      </c>
      <c r="BM1317" s="209" t="s">
        <v>7354</v>
      </c>
      <c r="BN1317" s="210">
        <v>626565</v>
      </c>
    </row>
    <row r="1318" spans="9:66" x14ac:dyDescent="0.55000000000000004">
      <c r="I1318" s="282" t="s">
        <v>50918</v>
      </c>
      <c r="J1318" s="282"/>
      <c r="K1318" s="283">
        <v>1135.18</v>
      </c>
      <c r="M1318" s="242" t="s">
        <v>5657</v>
      </c>
      <c r="N1318" s="242"/>
      <c r="O1318" s="243">
        <v>1100693.68</v>
      </c>
      <c r="Q1318" s="224" t="s">
        <v>4598</v>
      </c>
      <c r="R1318" s="224"/>
      <c r="S1318" s="225">
        <v>82554</v>
      </c>
      <c r="U1318" s="203" t="s">
        <v>1652</v>
      </c>
      <c r="V1318" s="203"/>
      <c r="W1318" s="204">
        <v>1020</v>
      </c>
      <c r="AF1318" t="s">
        <v>66533</v>
      </c>
      <c r="AG1318" s="284">
        <v>103273.15</v>
      </c>
      <c r="AI1318" s="276" t="s">
        <v>16649</v>
      </c>
      <c r="AJ1318" s="277">
        <v>219017.38</v>
      </c>
      <c r="AL1318" s="246" t="s">
        <v>63032</v>
      </c>
      <c r="AM1318" s="247">
        <v>-89.78</v>
      </c>
      <c r="AO1318" s="226" t="s">
        <v>49645</v>
      </c>
      <c r="AP1318" s="227">
        <v>88.92</v>
      </c>
      <c r="AR1318" s="207" t="s">
        <v>15903</v>
      </c>
      <c r="AS1318" s="208">
        <v>46898.239999999998</v>
      </c>
      <c r="AT1318" s="93"/>
      <c r="AU1318" s="199" t="s">
        <v>13526</v>
      </c>
      <c r="AV1318" s="200">
        <v>6969.98</v>
      </c>
      <c r="BB1318" s="284"/>
      <c r="BD1318" s="272" t="s">
        <v>51177</v>
      </c>
      <c r="BE1318" s="273">
        <v>1135.18</v>
      </c>
      <c r="BG1318" s="244" t="s">
        <v>11857</v>
      </c>
      <c r="BH1318" s="245">
        <v>1100693.68</v>
      </c>
      <c r="BJ1318" s="230" t="s">
        <v>11171</v>
      </c>
      <c r="BK1318" s="231">
        <v>82554</v>
      </c>
      <c r="BM1318" s="209" t="s">
        <v>7600</v>
      </c>
      <c r="BN1318" s="210">
        <v>2083158</v>
      </c>
    </row>
    <row r="1319" spans="9:66" x14ac:dyDescent="0.55000000000000004">
      <c r="I1319" s="282" t="s">
        <v>50919</v>
      </c>
      <c r="J1319" s="282"/>
      <c r="K1319" s="283">
        <v>248673.59</v>
      </c>
      <c r="M1319" s="242" t="s">
        <v>5591</v>
      </c>
      <c r="N1319" s="242"/>
      <c r="O1319" s="243">
        <v>1727905.79</v>
      </c>
      <c r="Q1319" s="224" t="s">
        <v>3640</v>
      </c>
      <c r="R1319" s="224"/>
      <c r="S1319" s="225">
        <v>101219.55</v>
      </c>
      <c r="U1319" s="203" t="s">
        <v>1653</v>
      </c>
      <c r="V1319" s="203"/>
      <c r="W1319" s="204">
        <v>1616</v>
      </c>
      <c r="AF1319" t="s">
        <v>64097</v>
      </c>
      <c r="AG1319" s="284">
        <v>8413.09</v>
      </c>
      <c r="AI1319" s="276" t="s">
        <v>60226</v>
      </c>
      <c r="AJ1319" s="277">
        <v>534439.18000000005</v>
      </c>
      <c r="AL1319" s="246" t="s">
        <v>59476</v>
      </c>
      <c r="AM1319" s="247">
        <v>27301.62</v>
      </c>
      <c r="AO1319" s="226" t="s">
        <v>51655</v>
      </c>
      <c r="AP1319" s="227">
        <v>2153.2399999999998</v>
      </c>
      <c r="AR1319" s="207" t="s">
        <v>15904</v>
      </c>
      <c r="AS1319" s="208">
        <v>3914.97</v>
      </c>
      <c r="AT1319" s="93"/>
      <c r="AU1319" s="199" t="s">
        <v>13527</v>
      </c>
      <c r="AV1319" s="200">
        <v>92497.24</v>
      </c>
      <c r="BB1319" s="284"/>
      <c r="BD1319" s="272" t="s">
        <v>51178</v>
      </c>
      <c r="BE1319" s="273">
        <v>248673.59</v>
      </c>
      <c r="BG1319" s="244" t="s">
        <v>11794</v>
      </c>
      <c r="BH1319" s="245">
        <v>1727905.79</v>
      </c>
      <c r="BJ1319" s="230" t="s">
        <v>9686</v>
      </c>
      <c r="BK1319" s="231">
        <v>101219.55</v>
      </c>
      <c r="BM1319" s="209" t="s">
        <v>7765</v>
      </c>
      <c r="BN1319" s="210">
        <v>100302</v>
      </c>
    </row>
    <row r="1320" spans="9:66" x14ac:dyDescent="0.55000000000000004">
      <c r="I1320" s="282" t="s">
        <v>50920</v>
      </c>
      <c r="J1320" s="282"/>
      <c r="K1320" s="283">
        <v>117327.09</v>
      </c>
      <c r="M1320" s="242" t="s">
        <v>5592</v>
      </c>
      <c r="N1320" s="242"/>
      <c r="O1320" s="243">
        <v>45912.800000000003</v>
      </c>
      <c r="Q1320" s="224" t="s">
        <v>4599</v>
      </c>
      <c r="R1320" s="224"/>
      <c r="S1320" s="225">
        <v>43634.22</v>
      </c>
      <c r="U1320" s="203" t="s">
        <v>1654</v>
      </c>
      <c r="V1320" s="203"/>
      <c r="W1320" s="204">
        <v>91221.24</v>
      </c>
      <c r="AF1320" t="s">
        <v>66534</v>
      </c>
      <c r="AG1320" s="284">
        <v>55677.67</v>
      </c>
      <c r="AI1320" s="276" t="s">
        <v>61303</v>
      </c>
      <c r="AJ1320" s="277">
        <v>328335.99</v>
      </c>
      <c r="AL1320" s="246" t="s">
        <v>59477</v>
      </c>
      <c r="AM1320" s="247">
        <v>2320.6799999999998</v>
      </c>
      <c r="AO1320" s="226" t="s">
        <v>46682</v>
      </c>
      <c r="AP1320" s="227">
        <v>1789.6</v>
      </c>
      <c r="AR1320" s="207" t="s">
        <v>15905</v>
      </c>
      <c r="AS1320" s="208">
        <v>10372.83</v>
      </c>
      <c r="AT1320" s="93"/>
      <c r="AU1320" s="199" t="s">
        <v>13528</v>
      </c>
      <c r="AV1320" s="200">
        <v>80844.179999999993</v>
      </c>
      <c r="BB1320" s="284"/>
      <c r="BD1320" s="272" t="s">
        <v>51179</v>
      </c>
      <c r="BE1320" s="273">
        <v>117327.09</v>
      </c>
      <c r="BG1320" s="244" t="s">
        <v>11795</v>
      </c>
      <c r="BH1320" s="245">
        <v>45912.800000000003</v>
      </c>
      <c r="BJ1320" s="230" t="s">
        <v>9687</v>
      </c>
      <c r="BK1320" s="231">
        <v>43634.22</v>
      </c>
      <c r="BM1320" s="209" t="s">
        <v>8050</v>
      </c>
      <c r="BN1320" s="210">
        <v>227446</v>
      </c>
    </row>
    <row r="1321" spans="9:66" x14ac:dyDescent="0.55000000000000004">
      <c r="I1321" s="282" t="s">
        <v>65645</v>
      </c>
      <c r="J1321" s="282"/>
      <c r="K1321" s="283">
        <v>6205.98</v>
      </c>
      <c r="M1321" s="242" t="s">
        <v>5593</v>
      </c>
      <c r="N1321" s="242"/>
      <c r="O1321" s="243">
        <v>398117.51</v>
      </c>
      <c r="Q1321" s="224" t="s">
        <v>4600</v>
      </c>
      <c r="R1321" s="224"/>
      <c r="S1321" s="225">
        <v>914141.03</v>
      </c>
      <c r="U1321" s="203" t="s">
        <v>1655</v>
      </c>
      <c r="V1321" s="203"/>
      <c r="W1321" s="204">
        <v>25265</v>
      </c>
      <c r="AF1321" t="s">
        <v>71327</v>
      </c>
      <c r="AG1321" s="284">
        <v>2016.62</v>
      </c>
      <c r="AI1321" s="276" t="s">
        <v>16650</v>
      </c>
      <c r="AJ1321" s="277">
        <v>18587.14</v>
      </c>
      <c r="AL1321" s="246" t="s">
        <v>59478</v>
      </c>
      <c r="AM1321" s="247">
        <v>2090.4899999999998</v>
      </c>
      <c r="AO1321" s="226" t="s">
        <v>47760</v>
      </c>
      <c r="AP1321" s="227">
        <v>4678.93</v>
      </c>
      <c r="AR1321" s="207" t="s">
        <v>15906</v>
      </c>
      <c r="AS1321" s="208">
        <v>40482.26</v>
      </c>
      <c r="AT1321" s="93"/>
      <c r="AU1321" s="199" t="s">
        <v>13529</v>
      </c>
      <c r="AV1321" s="200">
        <v>9105.84</v>
      </c>
      <c r="BB1321" s="284"/>
      <c r="BD1321" s="272" t="s">
        <v>66222</v>
      </c>
      <c r="BE1321" s="273">
        <v>6205.98</v>
      </c>
      <c r="BG1321" s="244" t="s">
        <v>11796</v>
      </c>
      <c r="BH1321" s="245">
        <v>398117.51</v>
      </c>
      <c r="BJ1321" s="230" t="s">
        <v>11173</v>
      </c>
      <c r="BK1321" s="231">
        <v>914141.03</v>
      </c>
      <c r="BM1321" s="209" t="s">
        <v>8200</v>
      </c>
      <c r="BN1321" s="210">
        <v>60027</v>
      </c>
    </row>
    <row r="1322" spans="9:66" x14ac:dyDescent="0.55000000000000004">
      <c r="I1322" s="282" t="s">
        <v>65646</v>
      </c>
      <c r="J1322" s="282"/>
      <c r="K1322" s="283">
        <v>10158.969999999999</v>
      </c>
      <c r="M1322" s="242" t="s">
        <v>5594</v>
      </c>
      <c r="N1322" s="242"/>
      <c r="O1322" s="243">
        <v>2267078.61</v>
      </c>
      <c r="Q1322" s="224" t="s">
        <v>4718</v>
      </c>
      <c r="R1322" s="224"/>
      <c r="S1322" s="225">
        <v>40312.230000000003</v>
      </c>
      <c r="U1322" s="203" t="s">
        <v>1656</v>
      </c>
      <c r="V1322" s="203"/>
      <c r="W1322" s="204">
        <v>4128</v>
      </c>
      <c r="AF1322" t="s">
        <v>71328</v>
      </c>
      <c r="AG1322" s="284">
        <v>4084.67</v>
      </c>
      <c r="AI1322" s="276" t="s">
        <v>58190</v>
      </c>
      <c r="AJ1322" s="277">
        <v>129738</v>
      </c>
      <c r="AL1322" s="246" t="s">
        <v>61286</v>
      </c>
      <c r="AM1322" s="247">
        <v>2943.12</v>
      </c>
      <c r="AO1322" s="226" t="s">
        <v>47761</v>
      </c>
      <c r="AP1322" s="227">
        <v>543.36</v>
      </c>
      <c r="AR1322" s="207" t="s">
        <v>15907</v>
      </c>
      <c r="AS1322" s="208">
        <v>1079.6400000000001</v>
      </c>
      <c r="AT1322" s="93"/>
      <c r="AU1322" s="199" t="s">
        <v>13530</v>
      </c>
      <c r="AV1322" s="200">
        <v>14588.26</v>
      </c>
      <c r="BB1322" s="284"/>
      <c r="BD1322" s="272" t="s">
        <v>63587</v>
      </c>
      <c r="BE1322" s="273">
        <v>10158.969999999999</v>
      </c>
      <c r="BG1322" s="244" t="s">
        <v>11797</v>
      </c>
      <c r="BH1322" s="245">
        <v>2267078.61</v>
      </c>
      <c r="BJ1322" s="230" t="s">
        <v>11174</v>
      </c>
      <c r="BK1322" s="231">
        <v>40312.230000000003</v>
      </c>
      <c r="BM1322" s="209" t="s">
        <v>8309</v>
      </c>
      <c r="BN1322" s="210">
        <v>819993</v>
      </c>
    </row>
    <row r="1323" spans="9:66" x14ac:dyDescent="0.55000000000000004">
      <c r="I1323" s="282" t="s">
        <v>50921</v>
      </c>
      <c r="J1323" s="282"/>
      <c r="K1323" s="283">
        <v>39828.74</v>
      </c>
      <c r="M1323" s="242" t="s">
        <v>5595</v>
      </c>
      <c r="N1323" s="242"/>
      <c r="O1323" s="243">
        <v>1062579.3700000001</v>
      </c>
      <c r="Q1323" s="224" t="s">
        <v>4719</v>
      </c>
      <c r="R1323" s="224"/>
      <c r="S1323" s="225">
        <v>11559</v>
      </c>
      <c r="U1323" s="203" t="s">
        <v>1657</v>
      </c>
      <c r="V1323" s="203"/>
      <c r="W1323" s="204">
        <v>42774</v>
      </c>
      <c r="AF1323" t="s">
        <v>66535</v>
      </c>
      <c r="AG1323" s="284">
        <v>33393.03</v>
      </c>
      <c r="AI1323" s="276" t="s">
        <v>34626</v>
      </c>
      <c r="AJ1323" s="277">
        <v>77193.070000000007</v>
      </c>
      <c r="AL1323" s="246" t="s">
        <v>61287</v>
      </c>
      <c r="AM1323" s="247">
        <v>877.44</v>
      </c>
      <c r="AO1323" s="226" t="s">
        <v>51656</v>
      </c>
      <c r="AP1323" s="227">
        <v>185.71</v>
      </c>
      <c r="AR1323" s="207" t="s">
        <v>15908</v>
      </c>
      <c r="AS1323" s="208">
        <v>8437</v>
      </c>
      <c r="AT1323" s="93"/>
      <c r="AU1323" s="199" t="s">
        <v>13531</v>
      </c>
      <c r="AV1323" s="200">
        <v>21223.47</v>
      </c>
      <c r="BB1323" s="284"/>
      <c r="BD1323" s="272" t="s">
        <v>51180</v>
      </c>
      <c r="BE1323" s="273">
        <v>39828.74</v>
      </c>
      <c r="BG1323" s="244" t="s">
        <v>11798</v>
      </c>
      <c r="BH1323" s="245">
        <v>1062579.3700000001</v>
      </c>
      <c r="BJ1323" s="230" t="s">
        <v>11175</v>
      </c>
      <c r="BK1323" s="231">
        <v>11559</v>
      </c>
      <c r="BM1323" s="209" t="s">
        <v>8524</v>
      </c>
      <c r="BN1323" s="210">
        <v>354659</v>
      </c>
    </row>
    <row r="1324" spans="9:66" x14ac:dyDescent="0.55000000000000004">
      <c r="I1324" s="282" t="s">
        <v>50922</v>
      </c>
      <c r="J1324" s="282"/>
      <c r="K1324" s="283">
        <v>314</v>
      </c>
      <c r="M1324" s="242" t="s">
        <v>5596</v>
      </c>
      <c r="N1324" s="242"/>
      <c r="O1324" s="243">
        <v>3054752.42</v>
      </c>
      <c r="Q1324" s="224" t="s">
        <v>4720</v>
      </c>
      <c r="R1324" s="224"/>
      <c r="S1324" s="225">
        <v>21049.79</v>
      </c>
      <c r="U1324" s="203" t="s">
        <v>1658</v>
      </c>
      <c r="V1324" s="203"/>
      <c r="W1324" s="204">
        <v>9285</v>
      </c>
      <c r="AF1324" t="s">
        <v>57320</v>
      </c>
      <c r="AG1324" s="284">
        <v>65666</v>
      </c>
      <c r="AI1324" s="276" t="s">
        <v>51764</v>
      </c>
      <c r="AJ1324" s="277">
        <v>667461</v>
      </c>
      <c r="AL1324" s="246" t="s">
        <v>61793</v>
      </c>
      <c r="AM1324" s="247">
        <v>201.96</v>
      </c>
      <c r="AO1324" s="226" t="s">
        <v>46683</v>
      </c>
      <c r="AP1324" s="227">
        <v>550.6</v>
      </c>
      <c r="AR1324" s="207" t="s">
        <v>15909</v>
      </c>
      <c r="AS1324" s="208">
        <v>39468</v>
      </c>
      <c r="AT1324" s="93"/>
      <c r="AU1324" s="199" t="s">
        <v>13532</v>
      </c>
      <c r="AV1324" s="200">
        <v>9770.1200000000008</v>
      </c>
      <c r="BB1324" s="284"/>
      <c r="BD1324" s="272" t="s">
        <v>51181</v>
      </c>
      <c r="BE1324" s="273">
        <v>314</v>
      </c>
      <c r="BG1324" s="244" t="s">
        <v>11799</v>
      </c>
      <c r="BH1324" s="245">
        <v>3054752.42</v>
      </c>
      <c r="BJ1324" s="230" t="s">
        <v>11176</v>
      </c>
      <c r="BK1324" s="231">
        <v>21049.79</v>
      </c>
      <c r="BM1324" s="209" t="s">
        <v>8696</v>
      </c>
      <c r="BN1324" s="210">
        <v>67956</v>
      </c>
    </row>
    <row r="1325" spans="9:66" x14ac:dyDescent="0.55000000000000004">
      <c r="I1325" s="282" t="s">
        <v>65649</v>
      </c>
      <c r="J1325" s="282"/>
      <c r="K1325" s="283">
        <v>633527.65</v>
      </c>
      <c r="M1325" s="242" t="s">
        <v>5597</v>
      </c>
      <c r="N1325" s="242"/>
      <c r="O1325" s="243">
        <v>1274903.32</v>
      </c>
      <c r="Q1325" s="224" t="s">
        <v>4721</v>
      </c>
      <c r="R1325" s="224"/>
      <c r="S1325" s="225">
        <v>9666</v>
      </c>
      <c r="U1325" s="203" t="s">
        <v>1659</v>
      </c>
      <c r="V1325" s="203"/>
      <c r="W1325" s="204">
        <v>17159</v>
      </c>
      <c r="AF1325" t="s">
        <v>58990</v>
      </c>
      <c r="AG1325">
        <v>2.16</v>
      </c>
      <c r="AI1325" s="276" t="s">
        <v>34627</v>
      </c>
      <c r="AJ1325" s="277">
        <v>908470.36</v>
      </c>
      <c r="AL1325" s="246" t="s">
        <v>47772</v>
      </c>
      <c r="AM1325" s="247">
        <v>1244.24</v>
      </c>
      <c r="AO1325" s="226" t="s">
        <v>49646</v>
      </c>
      <c r="AP1325" s="227">
        <v>265.42</v>
      </c>
      <c r="AR1325" s="207" t="s">
        <v>15910</v>
      </c>
      <c r="AS1325" s="208">
        <v>3149</v>
      </c>
      <c r="AT1325" s="93"/>
      <c r="AU1325" s="199" t="s">
        <v>13533</v>
      </c>
      <c r="AV1325" s="200">
        <v>968.19</v>
      </c>
      <c r="BB1325" s="284"/>
      <c r="BD1325" s="272" t="s">
        <v>51182</v>
      </c>
      <c r="BE1325" s="273">
        <v>633527.65</v>
      </c>
      <c r="BG1325" s="244" t="s">
        <v>11800</v>
      </c>
      <c r="BH1325" s="245">
        <v>1274903.32</v>
      </c>
      <c r="BJ1325" s="230" t="s">
        <v>11177</v>
      </c>
      <c r="BK1325" s="231">
        <v>9666</v>
      </c>
      <c r="BM1325" s="209" t="s">
        <v>8946</v>
      </c>
      <c r="BN1325" s="210">
        <v>937221</v>
      </c>
    </row>
    <row r="1326" spans="9:66" x14ac:dyDescent="0.55000000000000004">
      <c r="I1326" s="282" t="s">
        <v>50923</v>
      </c>
      <c r="J1326" s="282"/>
      <c r="K1326" s="283">
        <v>12932.49</v>
      </c>
      <c r="M1326" s="242" t="s">
        <v>5598</v>
      </c>
      <c r="N1326" s="242"/>
      <c r="O1326" s="243">
        <v>2371278.56</v>
      </c>
      <c r="Q1326" s="224" t="s">
        <v>4601</v>
      </c>
      <c r="R1326" s="224"/>
      <c r="S1326" s="225">
        <v>31258.73</v>
      </c>
      <c r="U1326" s="203" t="s">
        <v>1660</v>
      </c>
      <c r="V1326" s="203"/>
      <c r="W1326" s="204">
        <v>26344.84</v>
      </c>
      <c r="AF1326" t="s">
        <v>58473</v>
      </c>
      <c r="AG1326">
        <v>735</v>
      </c>
      <c r="AI1326" s="276" t="s">
        <v>61304</v>
      </c>
      <c r="AJ1326" s="277">
        <v>1349425.86</v>
      </c>
      <c r="AL1326" s="246" t="s">
        <v>47773</v>
      </c>
      <c r="AM1326" s="247">
        <v>10790.27</v>
      </c>
      <c r="AO1326" s="226" t="s">
        <v>51657</v>
      </c>
      <c r="AP1326" s="227">
        <v>915.16</v>
      </c>
      <c r="AR1326" s="207" t="s">
        <v>15911</v>
      </c>
      <c r="AS1326" s="208">
        <v>2879.17</v>
      </c>
      <c r="AT1326" s="93"/>
      <c r="AU1326" s="199" t="s">
        <v>13534</v>
      </c>
      <c r="AV1326" s="200">
        <v>959.7</v>
      </c>
      <c r="BB1326" s="284"/>
      <c r="BD1326" s="272" t="s">
        <v>51183</v>
      </c>
      <c r="BE1326" s="273">
        <v>12932.49</v>
      </c>
      <c r="BG1326" s="244" t="s">
        <v>11801</v>
      </c>
      <c r="BH1326" s="245">
        <v>2371278.56</v>
      </c>
      <c r="BJ1326" s="230" t="s">
        <v>11178</v>
      </c>
      <c r="BK1326" s="231">
        <v>31258.73</v>
      </c>
      <c r="BM1326" s="209" t="s">
        <v>9281</v>
      </c>
      <c r="BN1326" s="210">
        <v>7058253.3899999997</v>
      </c>
    </row>
    <row r="1327" spans="9:66" x14ac:dyDescent="0.55000000000000004">
      <c r="I1327" s="282" t="s">
        <v>50924</v>
      </c>
      <c r="J1327" s="282"/>
      <c r="K1327" s="283">
        <v>44058.7</v>
      </c>
      <c r="M1327" s="242" t="s">
        <v>5599</v>
      </c>
      <c r="N1327" s="242"/>
      <c r="O1327" s="243">
        <v>1078105</v>
      </c>
      <c r="Q1327" s="224" t="s">
        <v>4723</v>
      </c>
      <c r="R1327" s="224"/>
      <c r="S1327" s="225">
        <v>34266</v>
      </c>
      <c r="U1327" s="203" t="s">
        <v>1661</v>
      </c>
      <c r="V1327" s="203"/>
      <c r="W1327" s="204">
        <v>2611</v>
      </c>
      <c r="AF1327" t="s">
        <v>71329</v>
      </c>
      <c r="AG1327" s="284">
        <v>181142</v>
      </c>
      <c r="AI1327" s="276" t="s">
        <v>64042</v>
      </c>
      <c r="AJ1327" s="277">
        <v>-39308.94</v>
      </c>
      <c r="AL1327" s="246" t="s">
        <v>48691</v>
      </c>
      <c r="AM1327" s="247">
        <v>5709.36</v>
      </c>
      <c r="AO1327" s="226" t="s">
        <v>51658</v>
      </c>
      <c r="AP1327" s="227">
        <v>959.75</v>
      </c>
      <c r="AR1327" s="207" t="s">
        <v>13086</v>
      </c>
      <c r="AS1327" s="208">
        <v>5132.42</v>
      </c>
      <c r="AT1327" s="93"/>
      <c r="AU1327" s="199" t="s">
        <v>13535</v>
      </c>
      <c r="AV1327" s="200">
        <v>2226.11</v>
      </c>
      <c r="BB1327" s="284"/>
      <c r="BD1327" s="272" t="s">
        <v>51184</v>
      </c>
      <c r="BE1327" s="273">
        <v>44058.7</v>
      </c>
      <c r="BG1327" s="244" t="s">
        <v>11802</v>
      </c>
      <c r="BH1327" s="245">
        <v>1078105</v>
      </c>
      <c r="BJ1327" s="230" t="s">
        <v>11179</v>
      </c>
      <c r="BK1327" s="231">
        <v>34266</v>
      </c>
      <c r="BM1327" s="209" t="s">
        <v>10615</v>
      </c>
      <c r="BN1327" s="210">
        <v>208986.77</v>
      </c>
    </row>
    <row r="1328" spans="9:66" x14ac:dyDescent="0.55000000000000004">
      <c r="I1328" s="282" t="s">
        <v>50925</v>
      </c>
      <c r="J1328" s="282"/>
      <c r="K1328" s="283">
        <v>78641.87</v>
      </c>
      <c r="M1328" s="242" t="s">
        <v>5600</v>
      </c>
      <c r="N1328" s="242"/>
      <c r="O1328" s="243">
        <v>7992515.1699999999</v>
      </c>
      <c r="Q1328" s="224" t="s">
        <v>3641</v>
      </c>
      <c r="R1328" s="224"/>
      <c r="S1328" s="225">
        <v>1374635.82</v>
      </c>
      <c r="U1328" s="203" t="s">
        <v>1662</v>
      </c>
      <c r="V1328" s="203"/>
      <c r="W1328" s="204">
        <v>18736</v>
      </c>
      <c r="AF1328" t="s">
        <v>58479</v>
      </c>
      <c r="AG1328" s="284">
        <v>4306</v>
      </c>
      <c r="AI1328" s="276" t="s">
        <v>62546</v>
      </c>
      <c r="AJ1328" s="277">
        <v>3648003.41</v>
      </c>
      <c r="AL1328" s="246" t="s">
        <v>63033</v>
      </c>
      <c r="AM1328" s="247">
        <v>-675.43</v>
      </c>
      <c r="AO1328" s="226" t="s">
        <v>51659</v>
      </c>
      <c r="AP1328" s="227">
        <v>6000</v>
      </c>
      <c r="AR1328" s="207" t="s">
        <v>15912</v>
      </c>
      <c r="AS1328" s="208">
        <v>150</v>
      </c>
      <c r="AT1328" s="93"/>
      <c r="AU1328" s="199" t="s">
        <v>13536</v>
      </c>
      <c r="AV1328" s="200">
        <v>161.91</v>
      </c>
      <c r="BB1328" s="284"/>
      <c r="BD1328" s="272" t="s">
        <v>51185</v>
      </c>
      <c r="BE1328" s="273">
        <v>78641.87</v>
      </c>
      <c r="BG1328" s="244" t="s">
        <v>11803</v>
      </c>
      <c r="BH1328" s="245">
        <v>7992515.1699999999</v>
      </c>
      <c r="BJ1328" s="230" t="s">
        <v>9689</v>
      </c>
      <c r="BK1328" s="231">
        <v>1374635.82</v>
      </c>
      <c r="BM1328" s="209" t="s">
        <v>10780</v>
      </c>
      <c r="BN1328" s="210">
        <v>1870</v>
      </c>
    </row>
    <row r="1329" spans="9:66" x14ac:dyDescent="0.55000000000000004">
      <c r="I1329" s="282" t="s">
        <v>50926</v>
      </c>
      <c r="J1329" s="282"/>
      <c r="K1329" s="283">
        <v>158</v>
      </c>
      <c r="M1329" s="242" t="s">
        <v>5601</v>
      </c>
      <c r="N1329" s="242"/>
      <c r="O1329" s="243">
        <v>1914065.44</v>
      </c>
      <c r="Q1329" s="224" t="s">
        <v>4724</v>
      </c>
      <c r="R1329" s="224"/>
      <c r="S1329" s="225">
        <v>11739</v>
      </c>
      <c r="U1329" s="203" t="s">
        <v>1663</v>
      </c>
      <c r="V1329" s="203"/>
      <c r="W1329" s="204">
        <v>23725.11</v>
      </c>
      <c r="AF1329" t="s">
        <v>38967</v>
      </c>
      <c r="AG1329" s="284">
        <v>116898.16</v>
      </c>
      <c r="AI1329" s="276" t="s">
        <v>58191</v>
      </c>
      <c r="AJ1329" s="277">
        <v>15592.97</v>
      </c>
      <c r="AL1329" s="246" t="s">
        <v>62943</v>
      </c>
      <c r="AM1329" s="247">
        <v>114350</v>
      </c>
      <c r="AO1329" s="226" t="s">
        <v>47762</v>
      </c>
      <c r="AP1329" s="227">
        <v>461009.06</v>
      </c>
      <c r="AR1329" s="207" t="s">
        <v>15913</v>
      </c>
      <c r="AS1329" s="208">
        <v>56164.94</v>
      </c>
      <c r="AT1329" s="93"/>
      <c r="AU1329" s="199" t="s">
        <v>32091</v>
      </c>
      <c r="AV1329" s="200">
        <v>106786.16</v>
      </c>
      <c r="BB1329" s="284"/>
      <c r="BD1329" s="272" t="s">
        <v>51186</v>
      </c>
      <c r="BE1329" s="273">
        <v>158</v>
      </c>
      <c r="BG1329" s="244" t="s">
        <v>11804</v>
      </c>
      <c r="BH1329" s="245">
        <v>1914065.44</v>
      </c>
      <c r="BJ1329" s="230" t="s">
        <v>11180</v>
      </c>
      <c r="BK1329" s="231">
        <v>11739</v>
      </c>
      <c r="BM1329" s="209" t="s">
        <v>9605</v>
      </c>
      <c r="BN1329" s="210">
        <v>7500</v>
      </c>
    </row>
    <row r="1330" spans="9:66" x14ac:dyDescent="0.55000000000000004">
      <c r="I1330" s="282" t="s">
        <v>50927</v>
      </c>
      <c r="J1330" s="282"/>
      <c r="K1330" s="283">
        <v>135400.32000000001</v>
      </c>
      <c r="M1330" s="242" t="s">
        <v>5603</v>
      </c>
      <c r="N1330" s="242"/>
      <c r="O1330" s="243">
        <v>8674097.5800000001</v>
      </c>
      <c r="Q1330" s="224" t="s">
        <v>4727</v>
      </c>
      <c r="R1330" s="224"/>
      <c r="S1330" s="225">
        <v>14866.19</v>
      </c>
      <c r="U1330" s="203" t="s">
        <v>1664</v>
      </c>
      <c r="V1330" s="203"/>
      <c r="W1330" s="204">
        <v>5274</v>
      </c>
      <c r="AF1330" t="s">
        <v>58480</v>
      </c>
      <c r="AG1330" s="284">
        <v>5000</v>
      </c>
      <c r="AI1330" s="276" t="s">
        <v>48719</v>
      </c>
      <c r="AJ1330" s="277">
        <v>18956</v>
      </c>
      <c r="AL1330" s="246" t="s">
        <v>58432</v>
      </c>
      <c r="AM1330" s="247">
        <v>2400</v>
      </c>
      <c r="AO1330" s="226" t="s">
        <v>47763</v>
      </c>
      <c r="AP1330" s="227">
        <v>8571.61</v>
      </c>
      <c r="AR1330" s="207" t="s">
        <v>15914</v>
      </c>
      <c r="AS1330" s="208">
        <v>136.88999999999999</v>
      </c>
      <c r="AT1330" s="93"/>
      <c r="AU1330" s="199" t="s">
        <v>32092</v>
      </c>
      <c r="AV1330" s="200">
        <v>5460.77</v>
      </c>
      <c r="BB1330" s="284"/>
      <c r="BD1330" s="272" t="s">
        <v>51187</v>
      </c>
      <c r="BE1330" s="273">
        <v>135400.32000000001</v>
      </c>
      <c r="BG1330" s="244" t="s">
        <v>11806</v>
      </c>
      <c r="BH1330" s="245">
        <v>8674097.5800000001</v>
      </c>
      <c r="BJ1330" s="230" t="s">
        <v>9690</v>
      </c>
      <c r="BK1330" s="231">
        <v>14866.19</v>
      </c>
      <c r="BM1330" s="209" t="s">
        <v>9653</v>
      </c>
      <c r="BN1330" s="210">
        <v>277179.84999999998</v>
      </c>
    </row>
    <row r="1331" spans="9:66" x14ac:dyDescent="0.55000000000000004">
      <c r="I1331" s="282" t="s">
        <v>65651</v>
      </c>
      <c r="J1331" s="282"/>
      <c r="K1331" s="283">
        <v>29784.28</v>
      </c>
      <c r="M1331" s="242" t="s">
        <v>5604</v>
      </c>
      <c r="N1331" s="242"/>
      <c r="O1331" s="243">
        <v>171838.34</v>
      </c>
      <c r="Q1331" s="224" t="s">
        <v>4729</v>
      </c>
      <c r="R1331" s="224"/>
      <c r="S1331" s="225">
        <v>20647</v>
      </c>
      <c r="U1331" s="203" t="s">
        <v>1665</v>
      </c>
      <c r="V1331" s="203"/>
      <c r="W1331" s="204">
        <v>11648.37</v>
      </c>
      <c r="AF1331" t="s">
        <v>61326</v>
      </c>
      <c r="AG1331" s="284">
        <v>1908.98</v>
      </c>
      <c r="AI1331" s="276" t="s">
        <v>48720</v>
      </c>
      <c r="AJ1331" s="277">
        <v>4699.78</v>
      </c>
      <c r="AL1331" s="246" t="s">
        <v>61288</v>
      </c>
      <c r="AM1331" s="247">
        <v>15363.23</v>
      </c>
      <c r="AO1331" s="226" t="s">
        <v>47764</v>
      </c>
      <c r="AP1331" s="227">
        <v>75485.679999999993</v>
      </c>
      <c r="AR1331" s="207" t="s">
        <v>13087</v>
      </c>
      <c r="AS1331" s="208">
        <v>36945.03</v>
      </c>
      <c r="AT1331" s="93"/>
      <c r="AU1331" s="199" t="s">
        <v>32093</v>
      </c>
      <c r="AV1331" s="200">
        <v>2010</v>
      </c>
      <c r="BB1331" s="284"/>
      <c r="BD1331" s="272" t="s">
        <v>51188</v>
      </c>
      <c r="BE1331" s="273">
        <v>29784.28</v>
      </c>
      <c r="BG1331" s="244" t="s">
        <v>11807</v>
      </c>
      <c r="BH1331" s="245">
        <v>171838.34</v>
      </c>
      <c r="BJ1331" s="230" t="s">
        <v>11184</v>
      </c>
      <c r="BK1331" s="231">
        <v>20647</v>
      </c>
      <c r="BM1331" s="209" t="s">
        <v>9710</v>
      </c>
      <c r="BN1331" s="210">
        <v>403205.99</v>
      </c>
    </row>
    <row r="1332" spans="9:66" x14ac:dyDescent="0.55000000000000004">
      <c r="I1332" s="282" t="s">
        <v>50928</v>
      </c>
      <c r="J1332" s="282"/>
      <c r="K1332" s="283">
        <v>80546.44</v>
      </c>
      <c r="M1332" s="242" t="s">
        <v>5605</v>
      </c>
      <c r="N1332" s="242"/>
      <c r="O1332" s="243">
        <v>110188.66</v>
      </c>
      <c r="Q1332" s="224" t="s">
        <v>4730</v>
      </c>
      <c r="R1332" s="224"/>
      <c r="S1332" s="225">
        <v>14623</v>
      </c>
      <c r="U1332" s="203" t="s">
        <v>1666</v>
      </c>
      <c r="V1332" s="203"/>
      <c r="W1332" s="204">
        <v>6284.91</v>
      </c>
      <c r="AF1332" t="s">
        <v>64106</v>
      </c>
      <c r="AG1332">
        <v>384.08</v>
      </c>
      <c r="AI1332" s="276" t="s">
        <v>66509</v>
      </c>
      <c r="AJ1332" s="277">
        <v>20000</v>
      </c>
      <c r="AL1332" s="246" t="s">
        <v>58433</v>
      </c>
      <c r="AM1332" s="247">
        <v>1358.89</v>
      </c>
      <c r="AO1332" s="226" t="s">
        <v>47765</v>
      </c>
      <c r="AP1332" s="227">
        <v>32216.26</v>
      </c>
      <c r="AR1332" s="207" t="s">
        <v>13088</v>
      </c>
      <c r="AS1332" s="208">
        <v>4952.54</v>
      </c>
      <c r="AT1332" s="93"/>
      <c r="AU1332" s="199" t="s">
        <v>32094</v>
      </c>
      <c r="AV1332" s="200">
        <v>8510.17</v>
      </c>
      <c r="BB1332" s="284"/>
      <c r="BD1332" s="272" t="s">
        <v>51189</v>
      </c>
      <c r="BE1332" s="273">
        <v>80546.44</v>
      </c>
      <c r="BG1332" s="244" t="s">
        <v>11808</v>
      </c>
      <c r="BH1332" s="245">
        <v>110188.66</v>
      </c>
      <c r="BJ1332" s="230" t="s">
        <v>11185</v>
      </c>
      <c r="BK1332" s="231">
        <v>14623</v>
      </c>
      <c r="BM1332" s="209" t="s">
        <v>11535</v>
      </c>
      <c r="BN1332" s="210">
        <v>1356964.63</v>
      </c>
    </row>
    <row r="1333" spans="9:66" x14ac:dyDescent="0.55000000000000004">
      <c r="I1333" s="282" t="s">
        <v>65653</v>
      </c>
      <c r="J1333" s="282"/>
      <c r="K1333" s="283">
        <v>17800</v>
      </c>
      <c r="M1333" s="242" t="s">
        <v>5606</v>
      </c>
      <c r="N1333" s="242"/>
      <c r="O1333" s="243">
        <v>4445264.8499999996</v>
      </c>
      <c r="Q1333" s="224" t="s">
        <v>4731</v>
      </c>
      <c r="R1333" s="224"/>
      <c r="S1333" s="225">
        <v>13207</v>
      </c>
      <c r="U1333" s="203" t="s">
        <v>1667</v>
      </c>
      <c r="V1333" s="203"/>
      <c r="W1333" s="204">
        <v>3787</v>
      </c>
      <c r="AF1333" t="s">
        <v>38968</v>
      </c>
      <c r="AG1333" s="284">
        <v>9616.19</v>
      </c>
      <c r="AI1333" s="276" t="s">
        <v>70392</v>
      </c>
      <c r="AJ1333" s="277">
        <v>2911.46</v>
      </c>
      <c r="AL1333" s="246" t="s">
        <v>61289</v>
      </c>
      <c r="AM1333" s="247">
        <v>3476.64</v>
      </c>
      <c r="AO1333" s="226" t="s">
        <v>48689</v>
      </c>
      <c r="AP1333" s="227">
        <v>4172.5</v>
      </c>
      <c r="AR1333" s="207" t="s">
        <v>15915</v>
      </c>
      <c r="AS1333" s="208">
        <v>19638.18</v>
      </c>
      <c r="AT1333" s="93"/>
      <c r="AU1333" s="199" t="s">
        <v>32095</v>
      </c>
      <c r="AV1333" s="200">
        <v>149.9</v>
      </c>
      <c r="BB1333" s="284"/>
      <c r="BD1333" s="272" t="s">
        <v>51190</v>
      </c>
      <c r="BE1333" s="273">
        <v>17800</v>
      </c>
      <c r="BG1333" s="244" t="s">
        <v>11809</v>
      </c>
      <c r="BH1333" s="245">
        <v>4445264.8499999996</v>
      </c>
      <c r="BJ1333" s="230" t="s">
        <v>11186</v>
      </c>
      <c r="BK1333" s="231">
        <v>13207</v>
      </c>
      <c r="BM1333" s="209" t="s">
        <v>11880</v>
      </c>
      <c r="BN1333" s="210">
        <v>1158337.21</v>
      </c>
    </row>
    <row r="1334" spans="9:66" x14ac:dyDescent="0.55000000000000004">
      <c r="I1334" s="282" t="s">
        <v>50929</v>
      </c>
      <c r="J1334" s="282"/>
      <c r="K1334" s="283">
        <v>18438.900000000001</v>
      </c>
      <c r="M1334" s="242" t="s">
        <v>5607</v>
      </c>
      <c r="N1334" s="242"/>
      <c r="O1334" s="243">
        <v>300349.77</v>
      </c>
      <c r="Q1334" s="224" t="s">
        <v>4732</v>
      </c>
      <c r="R1334" s="224"/>
      <c r="S1334" s="225">
        <v>4205.1400000000003</v>
      </c>
      <c r="U1334" s="203" t="s">
        <v>1668</v>
      </c>
      <c r="V1334" s="203"/>
      <c r="W1334" s="204">
        <v>50813.93</v>
      </c>
      <c r="AF1334" t="s">
        <v>38969</v>
      </c>
      <c r="AG1334" s="284">
        <v>30079.23</v>
      </c>
      <c r="AI1334" s="276" t="s">
        <v>69690</v>
      </c>
      <c r="AJ1334" s="277">
        <v>2983.59</v>
      </c>
      <c r="AL1334" s="246" t="s">
        <v>61794</v>
      </c>
      <c r="AM1334" s="247">
        <v>121.11</v>
      </c>
      <c r="AO1334" s="226" t="s">
        <v>48690</v>
      </c>
      <c r="AP1334" s="227">
        <v>247.4</v>
      </c>
      <c r="AR1334" s="207" t="s">
        <v>15916</v>
      </c>
      <c r="AS1334" s="208">
        <v>5.44</v>
      </c>
      <c r="AT1334" s="93"/>
      <c r="AU1334" s="199" t="s">
        <v>13537</v>
      </c>
      <c r="AV1334" s="200">
        <v>314929.76</v>
      </c>
      <c r="BB1334" s="284"/>
      <c r="BD1334" s="272" t="s">
        <v>51191</v>
      </c>
      <c r="BE1334" s="273">
        <v>18438.900000000001</v>
      </c>
      <c r="BG1334" s="244" t="s">
        <v>11810</v>
      </c>
      <c r="BH1334" s="245">
        <v>300349.77</v>
      </c>
      <c r="BJ1334" s="230" t="s">
        <v>11187</v>
      </c>
      <c r="BK1334" s="231">
        <v>4205.1400000000003</v>
      </c>
      <c r="BM1334" s="209" t="s">
        <v>9837</v>
      </c>
      <c r="BN1334" s="210">
        <v>17414963.84</v>
      </c>
    </row>
    <row r="1335" spans="9:66" x14ac:dyDescent="0.55000000000000004">
      <c r="I1335" s="282" t="s">
        <v>65654</v>
      </c>
      <c r="J1335" s="282"/>
      <c r="K1335" s="283">
        <v>92946.21</v>
      </c>
      <c r="M1335" s="242" t="s">
        <v>5608</v>
      </c>
      <c r="N1335" s="242"/>
      <c r="O1335" s="243">
        <v>156201.35</v>
      </c>
      <c r="Q1335" s="224" t="s">
        <v>4733</v>
      </c>
      <c r="R1335" s="224"/>
      <c r="S1335" s="225">
        <v>14855.7</v>
      </c>
      <c r="U1335" s="203" t="s">
        <v>1669</v>
      </c>
      <c r="V1335" s="203"/>
      <c r="W1335" s="204">
        <v>1368</v>
      </c>
      <c r="AF1335" t="s">
        <v>55926</v>
      </c>
      <c r="AG1335" s="284">
        <v>28598.74</v>
      </c>
      <c r="AI1335" s="276" t="s">
        <v>67076</v>
      </c>
      <c r="AJ1335" s="277">
        <v>4500</v>
      </c>
      <c r="AL1335" s="246" t="s">
        <v>61795</v>
      </c>
      <c r="AM1335" s="247">
        <v>14153.04</v>
      </c>
      <c r="AO1335" s="226" t="s">
        <v>47766</v>
      </c>
      <c r="AP1335" s="227">
        <v>300</v>
      </c>
      <c r="AR1335" s="207" t="s">
        <v>13089</v>
      </c>
      <c r="AS1335" s="208">
        <v>9639.73</v>
      </c>
      <c r="AT1335" s="93"/>
      <c r="AU1335" s="199" t="s">
        <v>13538</v>
      </c>
      <c r="AV1335" s="200">
        <v>6969.98</v>
      </c>
      <c r="BB1335" s="284"/>
      <c r="BD1335" s="272" t="s">
        <v>51192</v>
      </c>
      <c r="BE1335" s="273">
        <v>92946.21</v>
      </c>
      <c r="BG1335" s="244" t="s">
        <v>11811</v>
      </c>
      <c r="BH1335" s="245">
        <v>156201.35</v>
      </c>
      <c r="BJ1335" s="230" t="s">
        <v>11188</v>
      </c>
      <c r="BK1335" s="231">
        <v>14855.7</v>
      </c>
      <c r="BM1335" s="209" t="s">
        <v>6686</v>
      </c>
      <c r="BN1335" s="210">
        <v>27450</v>
      </c>
    </row>
    <row r="1336" spans="9:66" x14ac:dyDescent="0.55000000000000004">
      <c r="I1336" s="282" t="s">
        <v>65655</v>
      </c>
      <c r="J1336" s="282"/>
      <c r="K1336" s="283">
        <v>1126329.3500000001</v>
      </c>
      <c r="M1336" s="242" t="s">
        <v>5609</v>
      </c>
      <c r="N1336" s="242"/>
      <c r="O1336" s="243">
        <v>15092554.75</v>
      </c>
      <c r="Q1336" s="224" t="s">
        <v>4734</v>
      </c>
      <c r="R1336" s="224"/>
      <c r="S1336" s="225">
        <v>17627.5</v>
      </c>
      <c r="U1336" s="203" t="s">
        <v>1670</v>
      </c>
      <c r="V1336" s="203"/>
      <c r="W1336" s="204">
        <v>2157</v>
      </c>
      <c r="AF1336" t="s">
        <v>40193</v>
      </c>
      <c r="AG1336" s="284">
        <v>32695.91</v>
      </c>
      <c r="AI1336" s="276" t="s">
        <v>67077</v>
      </c>
      <c r="AJ1336" s="277">
        <v>344.24</v>
      </c>
      <c r="AL1336" s="246" t="s">
        <v>58837</v>
      </c>
      <c r="AM1336" s="247">
        <v>97424.76</v>
      </c>
      <c r="AO1336" s="226" t="s">
        <v>47767</v>
      </c>
      <c r="AP1336" s="227">
        <v>56360.26</v>
      </c>
      <c r="AR1336" s="207" t="s">
        <v>13090</v>
      </c>
      <c r="AS1336" s="208">
        <v>13120.82</v>
      </c>
      <c r="AT1336" s="93"/>
      <c r="AU1336" s="199" t="s">
        <v>13539</v>
      </c>
      <c r="AV1336" s="200">
        <v>92497.24</v>
      </c>
      <c r="BB1336" s="284"/>
      <c r="BD1336" s="272" t="s">
        <v>66227</v>
      </c>
      <c r="BE1336" s="273">
        <v>1126329.3500000001</v>
      </c>
      <c r="BG1336" s="244" t="s">
        <v>11812</v>
      </c>
      <c r="BH1336" s="245">
        <v>15092554.75</v>
      </c>
      <c r="BJ1336" s="230" t="s">
        <v>11189</v>
      </c>
      <c r="BK1336" s="231">
        <v>17627.5</v>
      </c>
      <c r="BM1336" s="209" t="s">
        <v>7355</v>
      </c>
      <c r="BN1336" s="210">
        <v>26164</v>
      </c>
    </row>
    <row r="1337" spans="9:66" x14ac:dyDescent="0.55000000000000004">
      <c r="I1337" s="282" t="s">
        <v>50933</v>
      </c>
      <c r="J1337" s="282"/>
      <c r="K1337" s="283">
        <v>5869.71</v>
      </c>
      <c r="M1337" s="242" t="s">
        <v>5614</v>
      </c>
      <c r="N1337" s="242"/>
      <c r="O1337" s="243">
        <v>806743.35</v>
      </c>
      <c r="Q1337" s="224" t="s">
        <v>4602</v>
      </c>
      <c r="R1337" s="224"/>
      <c r="S1337" s="225">
        <v>38525.83</v>
      </c>
      <c r="U1337" s="203" t="s">
        <v>472</v>
      </c>
      <c r="V1337" s="203"/>
      <c r="W1337" s="204">
        <v>370040</v>
      </c>
      <c r="AF1337" t="s">
        <v>48761</v>
      </c>
      <c r="AG1337" s="284">
        <v>79049.100000000006</v>
      </c>
      <c r="AI1337" s="276" t="s">
        <v>67078</v>
      </c>
      <c r="AJ1337" s="277">
        <v>1125.9000000000001</v>
      </c>
      <c r="AL1337" s="246" t="s">
        <v>47774</v>
      </c>
      <c r="AM1337" s="247">
        <v>81453.75</v>
      </c>
      <c r="AO1337" s="226" t="s">
        <v>47768</v>
      </c>
      <c r="AP1337" s="227">
        <v>46408.89</v>
      </c>
      <c r="AR1337" s="207" t="s">
        <v>15917</v>
      </c>
      <c r="AS1337" s="208">
        <v>5050</v>
      </c>
      <c r="AT1337" s="93"/>
      <c r="AU1337" s="199" t="s">
        <v>13540</v>
      </c>
      <c r="AV1337" s="200">
        <v>80844.179999999993</v>
      </c>
      <c r="BD1337" s="272" t="s">
        <v>51196</v>
      </c>
      <c r="BE1337" s="273">
        <v>5869.71</v>
      </c>
      <c r="BG1337" s="244" t="s">
        <v>11817</v>
      </c>
      <c r="BH1337" s="245">
        <v>806743.35</v>
      </c>
      <c r="BJ1337" s="230" t="s">
        <v>11211</v>
      </c>
      <c r="BK1337" s="231">
        <v>38525.83</v>
      </c>
      <c r="BM1337" s="209" t="s">
        <v>7766</v>
      </c>
      <c r="BN1337" s="210">
        <v>25515</v>
      </c>
    </row>
    <row r="1338" spans="9:66" x14ac:dyDescent="0.55000000000000004">
      <c r="I1338" s="282" t="s">
        <v>65656</v>
      </c>
      <c r="J1338" s="282"/>
      <c r="K1338" s="283">
        <v>2382</v>
      </c>
      <c r="M1338" s="242" t="s">
        <v>5610</v>
      </c>
      <c r="N1338" s="242"/>
      <c r="O1338" s="243">
        <v>34106.14</v>
      </c>
      <c r="Q1338" s="224" t="s">
        <v>4736</v>
      </c>
      <c r="R1338" s="224"/>
      <c r="S1338" s="225">
        <v>3749.4</v>
      </c>
      <c r="U1338" s="203" t="s">
        <v>1671</v>
      </c>
      <c r="V1338" s="203"/>
      <c r="W1338" s="204">
        <v>52023</v>
      </c>
      <c r="AF1338" t="s">
        <v>58481</v>
      </c>
      <c r="AG1338">
        <v>144</v>
      </c>
      <c r="AI1338" s="276" t="s">
        <v>46708</v>
      </c>
      <c r="AJ1338" s="277">
        <v>17639.27</v>
      </c>
      <c r="AL1338" s="246" t="s">
        <v>63980</v>
      </c>
      <c r="AM1338" s="247">
        <v>-1712.81</v>
      </c>
      <c r="AO1338" s="226" t="s">
        <v>47769</v>
      </c>
      <c r="AP1338" s="227">
        <v>136932.06</v>
      </c>
      <c r="AR1338" s="207" t="s">
        <v>13091</v>
      </c>
      <c r="AS1338" s="208">
        <v>13418.66</v>
      </c>
      <c r="AT1338" s="93"/>
      <c r="AU1338" s="199" t="s">
        <v>13541</v>
      </c>
      <c r="AV1338" s="200">
        <v>9105.84</v>
      </c>
      <c r="BB1338" s="284"/>
      <c r="BD1338" s="272" t="s">
        <v>51197</v>
      </c>
      <c r="BE1338" s="273">
        <v>2382</v>
      </c>
      <c r="BG1338" s="244" t="s">
        <v>11813</v>
      </c>
      <c r="BH1338" s="245">
        <v>34106.14</v>
      </c>
      <c r="BJ1338" s="230" t="s">
        <v>11191</v>
      </c>
      <c r="BK1338" s="231">
        <v>3749.4</v>
      </c>
      <c r="BM1338" s="209" t="s">
        <v>8051</v>
      </c>
      <c r="BN1338" s="210">
        <v>1604</v>
      </c>
    </row>
    <row r="1339" spans="9:66" x14ac:dyDescent="0.55000000000000004">
      <c r="I1339" s="282" t="s">
        <v>65657</v>
      </c>
      <c r="J1339" s="282"/>
      <c r="K1339" s="283">
        <v>3000</v>
      </c>
      <c r="M1339" s="242" t="s">
        <v>5611</v>
      </c>
      <c r="N1339" s="242"/>
      <c r="O1339" s="243">
        <v>147574.04</v>
      </c>
      <c r="Q1339" s="224" t="s">
        <v>4739</v>
      </c>
      <c r="R1339" s="224"/>
      <c r="S1339" s="225">
        <v>8284.3700000000008</v>
      </c>
      <c r="U1339" s="203" t="s">
        <v>1672</v>
      </c>
      <c r="V1339" s="203"/>
      <c r="W1339" s="204">
        <v>2912</v>
      </c>
      <c r="AF1339" t="s">
        <v>51999</v>
      </c>
      <c r="AG1339" s="284">
        <v>232819.72</v>
      </c>
      <c r="AI1339" s="276" t="s">
        <v>62948</v>
      </c>
      <c r="AJ1339" s="277">
        <v>7500</v>
      </c>
      <c r="AL1339" s="246" t="s">
        <v>57252</v>
      </c>
      <c r="AM1339" s="247">
        <v>710</v>
      </c>
      <c r="AO1339" s="226" t="s">
        <v>47770</v>
      </c>
      <c r="AP1339" s="227">
        <v>66527.399999999994</v>
      </c>
      <c r="AR1339" s="207" t="s">
        <v>13092</v>
      </c>
      <c r="AS1339" s="208">
        <v>312635.36</v>
      </c>
      <c r="AT1339" s="93"/>
      <c r="AU1339" s="199" t="s">
        <v>13542</v>
      </c>
      <c r="AV1339" s="200">
        <v>14588.26</v>
      </c>
      <c r="BB1339" s="284"/>
      <c r="BD1339" s="272" t="s">
        <v>66228</v>
      </c>
      <c r="BE1339" s="273">
        <v>3000</v>
      </c>
      <c r="BG1339" s="244" t="s">
        <v>11814</v>
      </c>
      <c r="BH1339" s="245">
        <v>147574.04</v>
      </c>
      <c r="BJ1339" s="230" t="s">
        <v>11193</v>
      </c>
      <c r="BK1339" s="231">
        <v>8284.3700000000008</v>
      </c>
      <c r="BM1339" s="209" t="s">
        <v>8310</v>
      </c>
      <c r="BN1339" s="210">
        <v>9601</v>
      </c>
    </row>
    <row r="1340" spans="9:66" x14ac:dyDescent="0.55000000000000004">
      <c r="I1340" s="282" t="s">
        <v>50934</v>
      </c>
      <c r="J1340" s="282"/>
      <c r="K1340" s="283">
        <v>10343.64</v>
      </c>
      <c r="M1340" s="242" t="s">
        <v>5612</v>
      </c>
      <c r="N1340" s="242"/>
      <c r="O1340" s="243">
        <v>110620.04</v>
      </c>
      <c r="Q1340" s="224" t="s">
        <v>4740</v>
      </c>
      <c r="R1340" s="224"/>
      <c r="S1340" s="225">
        <v>9666</v>
      </c>
      <c r="U1340" s="203" t="s">
        <v>4051</v>
      </c>
      <c r="V1340" s="203"/>
      <c r="W1340" s="204">
        <v>3110</v>
      </c>
      <c r="AF1340" t="s">
        <v>47878</v>
      </c>
      <c r="AG1340" s="284">
        <v>30383.48</v>
      </c>
      <c r="AI1340" s="276" t="s">
        <v>70393</v>
      </c>
      <c r="AJ1340" s="277">
        <v>4307.03</v>
      </c>
      <c r="AL1340" s="246" t="s">
        <v>55834</v>
      </c>
      <c r="AM1340" s="247">
        <v>10000</v>
      </c>
      <c r="AO1340" s="226" t="s">
        <v>49647</v>
      </c>
      <c r="AP1340" s="227">
        <v>4932.1499999999996</v>
      </c>
      <c r="AR1340" s="207" t="s">
        <v>15918</v>
      </c>
      <c r="AS1340" s="208">
        <v>4694.79</v>
      </c>
      <c r="AT1340" s="93"/>
      <c r="AU1340" s="199" t="s">
        <v>13543</v>
      </c>
      <c r="AV1340" s="200">
        <v>21223.47</v>
      </c>
      <c r="BB1340" s="284"/>
      <c r="BD1340" s="272" t="s">
        <v>51198</v>
      </c>
      <c r="BE1340" s="273">
        <v>10343.64</v>
      </c>
      <c r="BG1340" s="244" t="s">
        <v>11815</v>
      </c>
      <c r="BH1340" s="245">
        <v>110620.04</v>
      </c>
      <c r="BJ1340" s="230" t="s">
        <v>11194</v>
      </c>
      <c r="BK1340" s="231">
        <v>9666</v>
      </c>
      <c r="BM1340" s="209" t="s">
        <v>8525</v>
      </c>
      <c r="BN1340" s="210">
        <v>26571</v>
      </c>
    </row>
    <row r="1341" spans="9:66" x14ac:dyDescent="0.55000000000000004">
      <c r="I1341" s="282" t="s">
        <v>50935</v>
      </c>
      <c r="J1341" s="282"/>
      <c r="K1341" s="283">
        <v>45.99</v>
      </c>
      <c r="M1341" s="242" t="s">
        <v>5613</v>
      </c>
      <c r="N1341" s="242"/>
      <c r="O1341" s="243">
        <v>33817.71</v>
      </c>
      <c r="Q1341" s="224" t="s">
        <v>4741</v>
      </c>
      <c r="R1341" s="224"/>
      <c r="S1341" s="225">
        <v>10088.17</v>
      </c>
      <c r="U1341" s="203" t="s">
        <v>1673</v>
      </c>
      <c r="V1341" s="203"/>
      <c r="W1341" s="204">
        <v>336.9</v>
      </c>
      <c r="AF1341" t="s">
        <v>58482</v>
      </c>
      <c r="AG1341" s="284">
        <v>428070.32</v>
      </c>
      <c r="AI1341" s="276" t="s">
        <v>49698</v>
      </c>
      <c r="AJ1341" s="277">
        <v>13681.62</v>
      </c>
      <c r="AL1341" s="246" t="s">
        <v>57253</v>
      </c>
      <c r="AM1341" s="247">
        <v>11550</v>
      </c>
      <c r="AO1341" s="226" t="s">
        <v>47771</v>
      </c>
      <c r="AP1341" s="227">
        <v>17589.68</v>
      </c>
      <c r="AR1341" s="207" t="s">
        <v>15919</v>
      </c>
      <c r="AS1341" s="208">
        <v>14515.62</v>
      </c>
      <c r="AT1341" s="93"/>
      <c r="AU1341" s="199" t="s">
        <v>13544</v>
      </c>
      <c r="AV1341" s="200">
        <v>9770.1200000000008</v>
      </c>
      <c r="BB1341" s="284"/>
      <c r="BD1341" s="272" t="s">
        <v>51199</v>
      </c>
      <c r="BE1341" s="273">
        <v>45.99</v>
      </c>
      <c r="BG1341" s="244" t="s">
        <v>11816</v>
      </c>
      <c r="BH1341" s="245">
        <v>33817.71</v>
      </c>
      <c r="BJ1341" s="230" t="s">
        <v>11195</v>
      </c>
      <c r="BK1341" s="231">
        <v>10088.17</v>
      </c>
      <c r="BM1341" s="209" t="s">
        <v>8697</v>
      </c>
      <c r="BN1341" s="210">
        <v>2954</v>
      </c>
    </row>
    <row r="1342" spans="9:66" x14ac:dyDescent="0.55000000000000004">
      <c r="I1342" s="282" t="s">
        <v>50936</v>
      </c>
      <c r="J1342" s="282"/>
      <c r="K1342" s="283">
        <v>49067.56</v>
      </c>
      <c r="M1342" s="242" t="s">
        <v>46392</v>
      </c>
      <c r="N1342" s="242"/>
      <c r="O1342" s="243">
        <v>288020.49</v>
      </c>
      <c r="Q1342" s="224" t="s">
        <v>4742</v>
      </c>
      <c r="R1342" s="224"/>
      <c r="S1342" s="225">
        <v>9666</v>
      </c>
      <c r="U1342" s="203" t="s">
        <v>1674</v>
      </c>
      <c r="V1342" s="203"/>
      <c r="W1342" s="204">
        <v>734</v>
      </c>
      <c r="AF1342" t="s">
        <v>52000</v>
      </c>
      <c r="AG1342">
        <v>30.96</v>
      </c>
      <c r="AI1342" s="276" t="s">
        <v>67079</v>
      </c>
      <c r="AJ1342" s="277">
        <v>528.41</v>
      </c>
      <c r="AL1342" s="246" t="s">
        <v>55835</v>
      </c>
      <c r="AM1342" s="247">
        <v>1702.97</v>
      </c>
      <c r="AO1342" s="226" t="s">
        <v>51660</v>
      </c>
      <c r="AP1342" s="227">
        <v>4269.3</v>
      </c>
      <c r="AR1342" s="207" t="s">
        <v>15920</v>
      </c>
      <c r="AS1342" s="208">
        <v>363738.66</v>
      </c>
      <c r="AT1342" s="93"/>
      <c r="AU1342" s="199" t="s">
        <v>13545</v>
      </c>
      <c r="AV1342" s="200">
        <v>421715.92</v>
      </c>
      <c r="BB1342" s="284"/>
      <c r="BD1342" s="272" t="s">
        <v>51200</v>
      </c>
      <c r="BE1342" s="273">
        <v>49067.56</v>
      </c>
      <c r="BG1342" s="244" t="s">
        <v>46496</v>
      </c>
      <c r="BH1342" s="245">
        <v>288020.49</v>
      </c>
      <c r="BJ1342" s="230" t="s">
        <v>11196</v>
      </c>
      <c r="BK1342" s="231">
        <v>9666</v>
      </c>
      <c r="BM1342" s="209" t="s">
        <v>8947</v>
      </c>
      <c r="BN1342" s="210">
        <v>63663</v>
      </c>
    </row>
    <row r="1343" spans="9:66" x14ac:dyDescent="0.55000000000000004">
      <c r="I1343" s="282" t="s">
        <v>65661</v>
      </c>
      <c r="J1343" s="282"/>
      <c r="K1343" s="283">
        <v>4476.45</v>
      </c>
      <c r="M1343" s="242" t="s">
        <v>5615</v>
      </c>
      <c r="N1343" s="242"/>
      <c r="O1343" s="243">
        <v>17416.82</v>
      </c>
      <c r="Q1343" s="224" t="s">
        <v>4748</v>
      </c>
      <c r="R1343" s="224"/>
      <c r="S1343" s="225">
        <v>2500</v>
      </c>
      <c r="U1343" s="203" t="s">
        <v>1675</v>
      </c>
      <c r="V1343" s="203"/>
      <c r="W1343" s="204">
        <v>3004</v>
      </c>
      <c r="AF1343" t="s">
        <v>66538</v>
      </c>
      <c r="AG1343" s="284">
        <v>4588.05</v>
      </c>
      <c r="AI1343" s="276" t="s">
        <v>64043</v>
      </c>
      <c r="AJ1343" s="277">
        <v>-103.6</v>
      </c>
      <c r="AL1343" s="246" t="s">
        <v>55836</v>
      </c>
      <c r="AM1343" s="247">
        <v>5243</v>
      </c>
      <c r="AO1343" s="226" t="s">
        <v>47772</v>
      </c>
      <c r="AP1343" s="227">
        <v>670.53</v>
      </c>
      <c r="AR1343" s="207" t="s">
        <v>15921</v>
      </c>
      <c r="AS1343" s="208">
        <v>38614.78</v>
      </c>
      <c r="AT1343" s="93"/>
      <c r="AU1343" s="199" t="s">
        <v>32096</v>
      </c>
      <c r="AV1343" s="200">
        <v>5460.77</v>
      </c>
      <c r="BB1343" s="284"/>
      <c r="BD1343" s="272" t="s">
        <v>66232</v>
      </c>
      <c r="BE1343" s="273">
        <v>4476.45</v>
      </c>
      <c r="BG1343" s="244" t="s">
        <v>11818</v>
      </c>
      <c r="BH1343" s="245">
        <v>17416.82</v>
      </c>
      <c r="BJ1343" s="230" t="s">
        <v>11197</v>
      </c>
      <c r="BK1343" s="231">
        <v>2500</v>
      </c>
      <c r="BM1343" s="209" t="s">
        <v>9282</v>
      </c>
      <c r="BN1343" s="210">
        <v>107566</v>
      </c>
    </row>
    <row r="1344" spans="9:66" x14ac:dyDescent="0.55000000000000004">
      <c r="I1344" s="282" t="s">
        <v>65663</v>
      </c>
      <c r="J1344" s="282"/>
      <c r="K1344" s="283">
        <v>228332.9</v>
      </c>
      <c r="M1344" s="242" t="s">
        <v>5616</v>
      </c>
      <c r="N1344" s="242"/>
      <c r="O1344" s="243">
        <v>10807952.32</v>
      </c>
      <c r="Q1344" s="224" t="s">
        <v>3643</v>
      </c>
      <c r="R1344" s="224"/>
      <c r="S1344" s="225">
        <v>88713.17</v>
      </c>
      <c r="U1344" s="203" t="s">
        <v>1676</v>
      </c>
      <c r="V1344" s="203"/>
      <c r="W1344" s="204">
        <v>4285</v>
      </c>
      <c r="AF1344" t="s">
        <v>52002</v>
      </c>
      <c r="AG1344" s="284">
        <v>1563743.56</v>
      </c>
      <c r="AI1344" s="276" t="s">
        <v>54899</v>
      </c>
      <c r="AJ1344" s="277">
        <v>20361.939999999999</v>
      </c>
      <c r="AL1344" s="246" t="s">
        <v>61796</v>
      </c>
      <c r="AM1344" s="247">
        <v>151.77000000000001</v>
      </c>
      <c r="AO1344" s="226" t="s">
        <v>47773</v>
      </c>
      <c r="AP1344" s="227">
        <v>30772.25</v>
      </c>
      <c r="AR1344" s="207" t="s">
        <v>15922</v>
      </c>
      <c r="AS1344" s="208">
        <v>20912.5</v>
      </c>
      <c r="AT1344" s="93"/>
      <c r="AU1344" s="199" t="s">
        <v>20584</v>
      </c>
      <c r="AV1344" s="200">
        <v>2010</v>
      </c>
      <c r="BB1344" s="284"/>
      <c r="BD1344" s="272" t="s">
        <v>66234</v>
      </c>
      <c r="BE1344" s="273">
        <v>228332.9</v>
      </c>
      <c r="BG1344" s="244" t="s">
        <v>11819</v>
      </c>
      <c r="BH1344" s="245">
        <v>10807952.32</v>
      </c>
      <c r="BJ1344" s="230" t="s">
        <v>9693</v>
      </c>
      <c r="BK1344" s="231">
        <v>88713.17</v>
      </c>
      <c r="BM1344" s="209" t="s">
        <v>9517</v>
      </c>
      <c r="BN1344" s="210">
        <v>9659</v>
      </c>
    </row>
    <row r="1345" spans="9:66" x14ac:dyDescent="0.55000000000000004">
      <c r="I1345" s="282" t="s">
        <v>65664</v>
      </c>
      <c r="J1345" s="282"/>
      <c r="K1345" s="283">
        <v>16763.7</v>
      </c>
      <c r="M1345" s="242" t="s">
        <v>5617</v>
      </c>
      <c r="N1345" s="242"/>
      <c r="O1345" s="243">
        <v>65043.08</v>
      </c>
      <c r="Q1345" s="224" t="s">
        <v>4743</v>
      </c>
      <c r="R1345" s="224"/>
      <c r="S1345" s="225">
        <v>2640</v>
      </c>
      <c r="U1345" s="203" t="s">
        <v>1677</v>
      </c>
      <c r="V1345" s="203"/>
      <c r="W1345" s="204">
        <v>586197</v>
      </c>
      <c r="AF1345" t="s">
        <v>58483</v>
      </c>
      <c r="AG1345" s="284">
        <v>335706.06</v>
      </c>
      <c r="AI1345" s="276" t="s">
        <v>67080</v>
      </c>
      <c r="AJ1345" s="277">
        <v>7787.66</v>
      </c>
      <c r="AL1345" s="246" t="s">
        <v>58938</v>
      </c>
      <c r="AM1345" s="247">
        <v>1545.1</v>
      </c>
      <c r="AO1345" s="226" t="s">
        <v>48691</v>
      </c>
      <c r="AP1345" s="227">
        <v>3438.31</v>
      </c>
      <c r="AR1345" s="207" t="s">
        <v>15923</v>
      </c>
      <c r="AS1345" s="208">
        <v>24235</v>
      </c>
      <c r="AT1345" s="93"/>
      <c r="AU1345" s="199" t="s">
        <v>13546</v>
      </c>
      <c r="AV1345" s="200">
        <v>9478.36</v>
      </c>
      <c r="BB1345" s="284"/>
      <c r="BD1345" s="272" t="s">
        <v>66235</v>
      </c>
      <c r="BE1345" s="273">
        <v>16763.7</v>
      </c>
      <c r="BG1345" s="244" t="s">
        <v>11820</v>
      </c>
      <c r="BH1345" s="245">
        <v>65043.08</v>
      </c>
      <c r="BJ1345" s="230" t="s">
        <v>11198</v>
      </c>
      <c r="BK1345" s="231">
        <v>2640</v>
      </c>
      <c r="BM1345" s="209" t="s">
        <v>9606</v>
      </c>
      <c r="BN1345" s="210">
        <v>3529</v>
      </c>
    </row>
    <row r="1346" spans="9:66" x14ac:dyDescent="0.55000000000000004">
      <c r="I1346" s="282" t="s">
        <v>50937</v>
      </c>
      <c r="J1346" s="282"/>
      <c r="K1346" s="283">
        <v>254702.69</v>
      </c>
      <c r="M1346" s="242" t="s">
        <v>5618</v>
      </c>
      <c r="N1346" s="242"/>
      <c r="O1346" s="243">
        <v>10477990.710000001</v>
      </c>
      <c r="Q1346" s="224" t="s">
        <v>3644</v>
      </c>
      <c r="R1346" s="224"/>
      <c r="S1346" s="225">
        <v>71402.69</v>
      </c>
      <c r="U1346" s="203" t="s">
        <v>1678</v>
      </c>
      <c r="V1346" s="203"/>
      <c r="W1346" s="204">
        <v>719.8</v>
      </c>
      <c r="AF1346" t="s">
        <v>70449</v>
      </c>
      <c r="AG1346">
        <v>930.22</v>
      </c>
      <c r="AI1346" s="276" t="s">
        <v>48722</v>
      </c>
      <c r="AJ1346" s="277">
        <v>2153.41</v>
      </c>
      <c r="AL1346" s="246" t="s">
        <v>61797</v>
      </c>
      <c r="AM1346" s="247">
        <v>3640.35</v>
      </c>
      <c r="AO1346" s="226" t="s">
        <v>47774</v>
      </c>
      <c r="AP1346" s="227">
        <v>98441.07</v>
      </c>
      <c r="AR1346" s="207" t="s">
        <v>15924</v>
      </c>
      <c r="AS1346" s="208">
        <v>27531.25</v>
      </c>
      <c r="AT1346" s="93"/>
      <c r="AU1346" s="199" t="s">
        <v>20587</v>
      </c>
      <c r="AV1346" s="200">
        <v>149.9</v>
      </c>
      <c r="BB1346" s="284"/>
      <c r="BD1346" s="272" t="s">
        <v>51201</v>
      </c>
      <c r="BE1346" s="273">
        <v>254702.69</v>
      </c>
      <c r="BG1346" s="244" t="s">
        <v>11821</v>
      </c>
      <c r="BH1346" s="245">
        <v>10477990.710000001</v>
      </c>
      <c r="BJ1346" s="230" t="s">
        <v>9694</v>
      </c>
      <c r="BK1346" s="231">
        <v>71402.69</v>
      </c>
      <c r="BM1346" s="209" t="s">
        <v>9838</v>
      </c>
      <c r="BN1346" s="210">
        <v>304276</v>
      </c>
    </row>
    <row r="1347" spans="9:66" x14ac:dyDescent="0.55000000000000004">
      <c r="I1347" s="282" t="s">
        <v>65665</v>
      </c>
      <c r="J1347" s="282"/>
      <c r="K1347" s="283">
        <v>6657.61</v>
      </c>
      <c r="M1347" s="242" t="s">
        <v>5623</v>
      </c>
      <c r="N1347" s="242"/>
      <c r="O1347" s="243">
        <v>4608202.67</v>
      </c>
      <c r="Q1347" s="224" t="s">
        <v>4744</v>
      </c>
      <c r="R1347" s="224"/>
      <c r="S1347" s="225">
        <v>4997.7</v>
      </c>
      <c r="U1347" s="203" t="s">
        <v>1679</v>
      </c>
      <c r="V1347" s="203"/>
      <c r="W1347" s="204">
        <v>12659</v>
      </c>
      <c r="AF1347" t="s">
        <v>63636</v>
      </c>
      <c r="AG1347" s="284">
        <v>9013.9699999999993</v>
      </c>
      <c r="AI1347" s="276" t="s">
        <v>54900</v>
      </c>
      <c r="AJ1347" s="277">
        <v>6602.38</v>
      </c>
      <c r="AL1347" s="246" t="s">
        <v>63981</v>
      </c>
      <c r="AM1347" s="247">
        <v>7200</v>
      </c>
      <c r="AO1347" s="226" t="s">
        <v>44418</v>
      </c>
      <c r="AP1347" s="227">
        <v>1605000</v>
      </c>
      <c r="AR1347" s="207" t="s">
        <v>15925</v>
      </c>
      <c r="AS1347" s="208">
        <v>1758.65</v>
      </c>
      <c r="AT1347" s="93"/>
      <c r="AU1347" s="199" t="s">
        <v>13547</v>
      </c>
      <c r="AV1347" s="200">
        <v>959.7</v>
      </c>
      <c r="BB1347" s="284"/>
      <c r="BD1347" s="272" t="s">
        <v>51202</v>
      </c>
      <c r="BE1347" s="273">
        <v>6657.61</v>
      </c>
      <c r="BG1347" s="244" t="s">
        <v>2019</v>
      </c>
      <c r="BH1347" s="245">
        <v>4608202.67</v>
      </c>
      <c r="BJ1347" s="230" t="s">
        <v>11199</v>
      </c>
      <c r="BK1347" s="231">
        <v>4997.7</v>
      </c>
      <c r="BM1347" s="209" t="s">
        <v>6687</v>
      </c>
      <c r="BN1347" s="210">
        <v>31203</v>
      </c>
    </row>
    <row r="1348" spans="9:66" x14ac:dyDescent="0.55000000000000004">
      <c r="I1348" s="282" t="s">
        <v>65666</v>
      </c>
      <c r="J1348" s="282"/>
      <c r="K1348" s="283">
        <v>30273.83</v>
      </c>
      <c r="M1348" s="242" t="s">
        <v>5619</v>
      </c>
      <c r="N1348" s="242"/>
      <c r="O1348" s="243">
        <v>275623.15999999997</v>
      </c>
      <c r="Q1348" s="224" t="s">
        <v>4745</v>
      </c>
      <c r="R1348" s="224"/>
      <c r="S1348" s="225">
        <v>22295</v>
      </c>
      <c r="U1348" s="203" t="s">
        <v>1680</v>
      </c>
      <c r="V1348" s="203"/>
      <c r="W1348" s="204">
        <v>3249</v>
      </c>
      <c r="AF1348" t="s">
        <v>67254</v>
      </c>
      <c r="AG1348" s="284">
        <v>22668.09</v>
      </c>
      <c r="AI1348" s="276" t="s">
        <v>62547</v>
      </c>
      <c r="AJ1348" s="277">
        <v>3870.3</v>
      </c>
      <c r="AL1348" s="246" t="s">
        <v>63982</v>
      </c>
      <c r="AM1348" s="247">
        <v>550.79</v>
      </c>
      <c r="AO1348" s="226" t="s">
        <v>44419</v>
      </c>
      <c r="AP1348" s="227">
        <v>122170.32</v>
      </c>
      <c r="AR1348" s="207" t="s">
        <v>15926</v>
      </c>
      <c r="AS1348" s="208">
        <v>36456.47</v>
      </c>
      <c r="AT1348" s="93"/>
      <c r="AU1348" s="199" t="s">
        <v>13548</v>
      </c>
      <c r="AV1348" s="200">
        <v>2226.11</v>
      </c>
      <c r="BB1348" s="284"/>
      <c r="BD1348" s="272" t="s">
        <v>51203</v>
      </c>
      <c r="BE1348" s="273">
        <v>30273.83</v>
      </c>
      <c r="BG1348" s="244" t="s">
        <v>11822</v>
      </c>
      <c r="BH1348" s="245">
        <v>275623.15999999997</v>
      </c>
      <c r="BJ1348" s="230" t="s">
        <v>11200</v>
      </c>
      <c r="BK1348" s="231">
        <v>22295</v>
      </c>
      <c r="BM1348" s="209" t="s">
        <v>7100</v>
      </c>
      <c r="BN1348" s="210">
        <v>4211</v>
      </c>
    </row>
    <row r="1349" spans="9:66" x14ac:dyDescent="0.55000000000000004">
      <c r="I1349" s="282" t="s">
        <v>50938</v>
      </c>
      <c r="J1349" s="282"/>
      <c r="K1349" s="283">
        <v>510437.88</v>
      </c>
      <c r="M1349" s="242" t="s">
        <v>5620</v>
      </c>
      <c r="N1349" s="242"/>
      <c r="O1349" s="243">
        <v>230210.66</v>
      </c>
      <c r="Q1349" s="224" t="s">
        <v>3645</v>
      </c>
      <c r="R1349" s="224"/>
      <c r="S1349" s="225">
        <v>191599.09</v>
      </c>
      <c r="U1349" s="203" t="s">
        <v>1681</v>
      </c>
      <c r="V1349" s="203"/>
      <c r="W1349" s="204">
        <v>5309</v>
      </c>
      <c r="AF1349" t="s">
        <v>55930</v>
      </c>
      <c r="AG1349" s="284">
        <v>85911.5</v>
      </c>
      <c r="AI1349" s="276" t="s">
        <v>49699</v>
      </c>
      <c r="AJ1349" s="277">
        <v>415</v>
      </c>
      <c r="AL1349" s="246" t="s">
        <v>63983</v>
      </c>
      <c r="AM1349" s="247">
        <v>1396.5</v>
      </c>
      <c r="AO1349" s="226" t="s">
        <v>49648</v>
      </c>
      <c r="AP1349" s="227">
        <v>7018</v>
      </c>
      <c r="AR1349" s="207" t="s">
        <v>15927</v>
      </c>
      <c r="AS1349" s="208">
        <v>7835</v>
      </c>
      <c r="AT1349" s="93"/>
      <c r="AU1349" s="199" t="s">
        <v>13549</v>
      </c>
      <c r="AV1349" s="200">
        <v>161.91</v>
      </c>
      <c r="BB1349" s="284"/>
      <c r="BD1349" s="272" t="s">
        <v>51204</v>
      </c>
      <c r="BE1349" s="273">
        <v>510437.88</v>
      </c>
      <c r="BG1349" s="244" t="s">
        <v>11823</v>
      </c>
      <c r="BH1349" s="245">
        <v>230210.66</v>
      </c>
      <c r="BJ1349" s="230" t="s">
        <v>9695</v>
      </c>
      <c r="BK1349" s="231">
        <v>191599.09</v>
      </c>
      <c r="BM1349" s="209" t="s">
        <v>7356</v>
      </c>
      <c r="BN1349" s="210">
        <v>80795</v>
      </c>
    </row>
    <row r="1350" spans="9:66" x14ac:dyDescent="0.55000000000000004">
      <c r="I1350" s="282" t="s">
        <v>50939</v>
      </c>
      <c r="J1350" s="282"/>
      <c r="K1350" s="283">
        <v>34636.01</v>
      </c>
      <c r="M1350" s="242" t="s">
        <v>5621</v>
      </c>
      <c r="N1350" s="242"/>
      <c r="O1350" s="243">
        <v>205766.14</v>
      </c>
      <c r="Q1350" s="224" t="s">
        <v>4603</v>
      </c>
      <c r="R1350" s="224"/>
      <c r="S1350" s="225">
        <v>258672.31</v>
      </c>
      <c r="U1350" s="203" t="s">
        <v>1682</v>
      </c>
      <c r="V1350" s="203"/>
      <c r="W1350" s="204">
        <v>4772</v>
      </c>
      <c r="AF1350" t="s">
        <v>34779</v>
      </c>
      <c r="AG1350" s="284">
        <v>1688.4</v>
      </c>
      <c r="AI1350" s="276" t="s">
        <v>46709</v>
      </c>
      <c r="AJ1350" s="277">
        <v>114542.43</v>
      </c>
      <c r="AL1350" s="246" t="s">
        <v>61798</v>
      </c>
      <c r="AM1350" s="247">
        <v>49.09</v>
      </c>
      <c r="AO1350" s="226" t="s">
        <v>42168</v>
      </c>
      <c r="AP1350" s="227">
        <v>1004168.75</v>
      </c>
      <c r="AR1350" s="207" t="s">
        <v>15928</v>
      </c>
      <c r="AS1350" s="208">
        <v>14847.76</v>
      </c>
      <c r="AT1350" s="93"/>
      <c r="AU1350" s="199" t="s">
        <v>13550</v>
      </c>
      <c r="AV1350" s="200">
        <v>1509650.29</v>
      </c>
      <c r="BB1350" s="284"/>
      <c r="BD1350" s="272" t="s">
        <v>51205</v>
      </c>
      <c r="BE1350" s="273">
        <v>34636.01</v>
      </c>
      <c r="BG1350" s="244" t="s">
        <v>11824</v>
      </c>
      <c r="BH1350" s="245">
        <v>205766.14</v>
      </c>
      <c r="BJ1350" s="230" t="s">
        <v>11201</v>
      </c>
      <c r="BK1350" s="231">
        <v>258672.31</v>
      </c>
      <c r="BM1350" s="209" t="s">
        <v>8311</v>
      </c>
      <c r="BN1350" s="210">
        <v>48893</v>
      </c>
    </row>
    <row r="1351" spans="9:66" x14ac:dyDescent="0.55000000000000004">
      <c r="I1351" s="282" t="s">
        <v>50940</v>
      </c>
      <c r="J1351" s="282"/>
      <c r="K1351" s="283">
        <v>71399.33</v>
      </c>
      <c r="M1351" s="242" t="s">
        <v>5622</v>
      </c>
      <c r="N1351" s="242"/>
      <c r="O1351" s="243">
        <v>77223.070000000007</v>
      </c>
      <c r="Q1351" s="224" t="s">
        <v>4746</v>
      </c>
      <c r="R1351" s="224"/>
      <c r="S1351" s="225">
        <v>27006</v>
      </c>
      <c r="U1351" s="203" t="s">
        <v>1683</v>
      </c>
      <c r="V1351" s="203"/>
      <c r="W1351" s="204">
        <v>1806</v>
      </c>
      <c r="AF1351" t="s">
        <v>34780</v>
      </c>
      <c r="AG1351" s="284">
        <v>27304</v>
      </c>
      <c r="AI1351" s="276" t="s">
        <v>49700</v>
      </c>
      <c r="AJ1351" s="277">
        <v>2061.34</v>
      </c>
      <c r="AL1351" s="246" t="s">
        <v>58187</v>
      </c>
      <c r="AM1351" s="247">
        <v>1727.39</v>
      </c>
      <c r="AO1351" s="226" t="s">
        <v>42169</v>
      </c>
      <c r="AP1351" s="227">
        <v>76756.990000000005</v>
      </c>
      <c r="AR1351" s="207" t="s">
        <v>15929</v>
      </c>
      <c r="AS1351" s="208">
        <v>229056.56</v>
      </c>
      <c r="AT1351" s="93"/>
      <c r="AU1351" s="199" t="s">
        <v>13551</v>
      </c>
      <c r="AV1351" s="200">
        <v>1014405.94</v>
      </c>
      <c r="BB1351" s="284"/>
      <c r="BD1351" s="272" t="s">
        <v>51206</v>
      </c>
      <c r="BE1351" s="273">
        <v>71399.33</v>
      </c>
      <c r="BG1351" s="244" t="s">
        <v>11825</v>
      </c>
      <c r="BH1351" s="245">
        <v>77223.070000000007</v>
      </c>
      <c r="BJ1351" s="230" t="s">
        <v>11202</v>
      </c>
      <c r="BK1351" s="231">
        <v>27006</v>
      </c>
      <c r="BM1351" s="209" t="s">
        <v>8526</v>
      </c>
      <c r="BN1351" s="210">
        <v>30311.49</v>
      </c>
    </row>
    <row r="1352" spans="9:66" x14ac:dyDescent="0.55000000000000004">
      <c r="I1352" s="282" t="s">
        <v>65668</v>
      </c>
      <c r="J1352" s="282"/>
      <c r="K1352" s="283">
        <v>3735.27</v>
      </c>
      <c r="M1352" s="242" t="s">
        <v>5624</v>
      </c>
      <c r="N1352" s="242"/>
      <c r="O1352" s="243">
        <v>4527076.12</v>
      </c>
      <c r="Q1352" s="224" t="s">
        <v>4747</v>
      </c>
      <c r="R1352" s="224"/>
      <c r="S1352" s="225">
        <v>23221</v>
      </c>
      <c r="U1352" s="203" t="s">
        <v>1684</v>
      </c>
      <c r="V1352" s="203"/>
      <c r="W1352" s="204">
        <v>1803</v>
      </c>
      <c r="AF1352" t="s">
        <v>55931</v>
      </c>
      <c r="AG1352" s="284">
        <v>1001.28</v>
      </c>
      <c r="AI1352" s="276" t="s">
        <v>55869</v>
      </c>
      <c r="AJ1352" s="277">
        <v>29770.37</v>
      </c>
      <c r="AL1352" s="246" t="s">
        <v>61078</v>
      </c>
      <c r="AM1352" s="247">
        <v>2000</v>
      </c>
      <c r="AO1352" s="226" t="s">
        <v>15911</v>
      </c>
      <c r="AP1352" s="227">
        <v>5518.75</v>
      </c>
      <c r="AR1352" s="207" t="s">
        <v>15930</v>
      </c>
      <c r="AS1352" s="208">
        <v>366617.83</v>
      </c>
      <c r="AT1352" s="93"/>
      <c r="AU1352" s="199" t="s">
        <v>13552</v>
      </c>
      <c r="AV1352" s="200">
        <v>21271.5</v>
      </c>
      <c r="BB1352" s="284"/>
      <c r="BD1352" s="272" t="s">
        <v>51208</v>
      </c>
      <c r="BE1352" s="273">
        <v>3735.27</v>
      </c>
      <c r="BG1352" s="244" t="s">
        <v>11826</v>
      </c>
      <c r="BH1352" s="245">
        <v>4527076.12</v>
      </c>
      <c r="BJ1352" s="230" t="s">
        <v>11203</v>
      </c>
      <c r="BK1352" s="231">
        <v>23221</v>
      </c>
      <c r="BM1352" s="209" t="s">
        <v>10514</v>
      </c>
      <c r="BN1352" s="210">
        <v>26843</v>
      </c>
    </row>
    <row r="1353" spans="9:66" x14ac:dyDescent="0.55000000000000004">
      <c r="I1353" s="282" t="s">
        <v>65669</v>
      </c>
      <c r="J1353" s="282"/>
      <c r="K1353" s="283">
        <v>9637.58</v>
      </c>
      <c r="M1353" s="242" t="s">
        <v>5625</v>
      </c>
      <c r="N1353" s="242"/>
      <c r="O1353" s="243">
        <v>339947.54</v>
      </c>
      <c r="Q1353" s="224" t="s">
        <v>4604</v>
      </c>
      <c r="R1353" s="224"/>
      <c r="S1353" s="225">
        <v>154705</v>
      </c>
      <c r="U1353" s="203" t="s">
        <v>1685</v>
      </c>
      <c r="V1353" s="203"/>
      <c r="W1353" s="204">
        <v>2196</v>
      </c>
      <c r="AF1353" t="s">
        <v>58993</v>
      </c>
      <c r="AG1353">
        <v>844.2</v>
      </c>
      <c r="AI1353" s="276" t="s">
        <v>67081</v>
      </c>
      <c r="AJ1353" s="277">
        <v>35511.86</v>
      </c>
      <c r="AL1353" s="246" t="s">
        <v>61799</v>
      </c>
      <c r="AM1353" s="247">
        <v>2246.75</v>
      </c>
      <c r="AO1353" s="226" t="s">
        <v>34575</v>
      </c>
      <c r="AP1353" s="227">
        <v>4387.5</v>
      </c>
      <c r="AR1353" s="207" t="s">
        <v>13093</v>
      </c>
      <c r="AS1353" s="208">
        <v>5132.42</v>
      </c>
      <c r="AT1353" s="93"/>
      <c r="AU1353" s="199" t="s">
        <v>13553</v>
      </c>
      <c r="AV1353" s="200">
        <v>380492.67</v>
      </c>
      <c r="BB1353" s="284"/>
      <c r="BD1353" s="272" t="s">
        <v>51209</v>
      </c>
      <c r="BE1353" s="273">
        <v>9637.58</v>
      </c>
      <c r="BG1353" s="244" t="s">
        <v>11827</v>
      </c>
      <c r="BH1353" s="245">
        <v>339947.54</v>
      </c>
      <c r="BJ1353" s="230" t="s">
        <v>11204</v>
      </c>
      <c r="BK1353" s="231">
        <v>154705</v>
      </c>
      <c r="BM1353" s="209" t="s">
        <v>10539</v>
      </c>
      <c r="BN1353" s="210">
        <v>43154</v>
      </c>
    </row>
    <row r="1354" spans="9:66" x14ac:dyDescent="0.55000000000000004">
      <c r="I1354" s="282" t="s">
        <v>50942</v>
      </c>
      <c r="J1354" s="282"/>
      <c r="K1354" s="283">
        <v>205986.68</v>
      </c>
      <c r="M1354" s="242" t="s">
        <v>5626</v>
      </c>
      <c r="N1354" s="242"/>
      <c r="O1354" s="243">
        <v>5082929.2300000004</v>
      </c>
      <c r="Q1354" s="224" t="s">
        <v>4605</v>
      </c>
      <c r="R1354" s="224"/>
      <c r="S1354" s="225">
        <v>70919</v>
      </c>
      <c r="U1354" s="203" t="s">
        <v>1686</v>
      </c>
      <c r="V1354" s="203"/>
      <c r="W1354" s="204">
        <v>460</v>
      </c>
      <c r="AF1354" t="s">
        <v>55932</v>
      </c>
      <c r="AG1354" s="284">
        <v>10996.59</v>
      </c>
      <c r="AI1354" s="276" t="s">
        <v>67082</v>
      </c>
      <c r="AJ1354" s="277">
        <v>2716.54</v>
      </c>
      <c r="AL1354" s="246" t="s">
        <v>58188</v>
      </c>
      <c r="AM1354" s="247">
        <v>6148.83</v>
      </c>
      <c r="AO1354" s="226" t="s">
        <v>51661</v>
      </c>
      <c r="AP1354" s="227">
        <v>4077.5</v>
      </c>
      <c r="AR1354" s="207" t="s">
        <v>15931</v>
      </c>
      <c r="AS1354" s="208">
        <v>38614.78</v>
      </c>
      <c r="AT1354" s="93"/>
      <c r="AU1354" s="199" t="s">
        <v>13554</v>
      </c>
      <c r="AV1354" s="200">
        <v>588468.81999999995</v>
      </c>
      <c r="BB1354" s="284"/>
      <c r="BD1354" s="272" t="s">
        <v>51210</v>
      </c>
      <c r="BE1354" s="273">
        <v>205986.68</v>
      </c>
      <c r="BG1354" s="244" t="s">
        <v>11828</v>
      </c>
      <c r="BH1354" s="245">
        <v>5082929.2300000004</v>
      </c>
      <c r="BJ1354" s="230" t="s">
        <v>11205</v>
      </c>
      <c r="BK1354" s="231">
        <v>70919</v>
      </c>
      <c r="BM1354" s="209" t="s">
        <v>9518</v>
      </c>
      <c r="BN1354" s="210">
        <v>11057</v>
      </c>
    </row>
    <row r="1355" spans="9:66" x14ac:dyDescent="0.55000000000000004">
      <c r="I1355" s="282" t="s">
        <v>65670</v>
      </c>
      <c r="J1355" s="282"/>
      <c r="K1355" s="283">
        <v>12279.24</v>
      </c>
      <c r="M1355" s="242" t="s">
        <v>5627</v>
      </c>
      <c r="N1355" s="242"/>
      <c r="O1355" s="243">
        <v>97779.76</v>
      </c>
      <c r="Q1355" s="224" t="s">
        <v>4848</v>
      </c>
      <c r="R1355" s="224"/>
      <c r="S1355" s="225">
        <v>22206</v>
      </c>
      <c r="U1355" s="203" t="s">
        <v>1687</v>
      </c>
      <c r="V1355" s="203"/>
      <c r="W1355" s="204">
        <v>2284</v>
      </c>
      <c r="AF1355" t="s">
        <v>57326</v>
      </c>
      <c r="AG1355">
        <v>207</v>
      </c>
      <c r="AI1355" s="276" t="s">
        <v>67083</v>
      </c>
      <c r="AJ1355" s="277">
        <v>8324.65</v>
      </c>
      <c r="AL1355" s="246" t="s">
        <v>49648</v>
      </c>
      <c r="AM1355" s="247">
        <v>90</v>
      </c>
      <c r="AO1355" s="226" t="s">
        <v>15912</v>
      </c>
      <c r="AP1355" s="227">
        <v>150</v>
      </c>
      <c r="AR1355" s="207" t="s">
        <v>15932</v>
      </c>
      <c r="AS1355" s="208">
        <v>2854.6</v>
      </c>
      <c r="AT1355" s="93"/>
      <c r="AU1355" s="199" t="s">
        <v>13555</v>
      </c>
      <c r="AV1355" s="200">
        <v>267647.53000000003</v>
      </c>
      <c r="BB1355" s="284"/>
      <c r="BD1355" s="272" t="s">
        <v>66237</v>
      </c>
      <c r="BE1355" s="273">
        <v>12279.24</v>
      </c>
      <c r="BG1355" s="244" t="s">
        <v>11829</v>
      </c>
      <c r="BH1355" s="245">
        <v>97779.76</v>
      </c>
      <c r="BJ1355" s="230" t="s">
        <v>11213</v>
      </c>
      <c r="BK1355" s="231">
        <v>22206</v>
      </c>
      <c r="BM1355" s="209" t="s">
        <v>10897</v>
      </c>
      <c r="BN1355" s="210">
        <v>4186</v>
      </c>
    </row>
    <row r="1356" spans="9:66" x14ac:dyDescent="0.55000000000000004">
      <c r="I1356" s="282" t="s">
        <v>50943</v>
      </c>
      <c r="J1356" s="282"/>
      <c r="K1356" s="283">
        <v>78727.27</v>
      </c>
      <c r="M1356" s="242" t="s">
        <v>5628</v>
      </c>
      <c r="N1356" s="242"/>
      <c r="O1356" s="243">
        <v>2233292.16</v>
      </c>
      <c r="Q1356" s="224" t="s">
        <v>4754</v>
      </c>
      <c r="R1356" s="224"/>
      <c r="S1356" s="225">
        <v>60404.17</v>
      </c>
      <c r="U1356" s="203" t="s">
        <v>1688</v>
      </c>
      <c r="V1356" s="203"/>
      <c r="W1356" s="204">
        <v>1829</v>
      </c>
      <c r="AF1356" t="s">
        <v>36140</v>
      </c>
      <c r="AG1356" s="284">
        <v>2416.1999999999998</v>
      </c>
      <c r="AI1356" s="276" t="s">
        <v>67084</v>
      </c>
      <c r="AJ1356" s="277">
        <v>11334.95</v>
      </c>
      <c r="AL1356" s="246" t="s">
        <v>61290</v>
      </c>
      <c r="AM1356" s="247">
        <v>21483.4</v>
      </c>
      <c r="AO1356" s="226" t="s">
        <v>38870</v>
      </c>
      <c r="AP1356" s="227">
        <v>43990.94</v>
      </c>
      <c r="AR1356" s="207" t="s">
        <v>15933</v>
      </c>
      <c r="AS1356" s="208">
        <v>441.88</v>
      </c>
      <c r="AT1356" s="93"/>
      <c r="AU1356" s="199" t="s">
        <v>13556</v>
      </c>
      <c r="AV1356" s="200">
        <v>518330.55</v>
      </c>
      <c r="BB1356" s="284"/>
      <c r="BD1356" s="272" t="s">
        <v>51211</v>
      </c>
      <c r="BE1356" s="273">
        <v>78727.27</v>
      </c>
      <c r="BG1356" s="244" t="s">
        <v>3651</v>
      </c>
      <c r="BH1356" s="245">
        <v>2233292.16</v>
      </c>
      <c r="BJ1356" s="230" t="s">
        <v>11214</v>
      </c>
      <c r="BK1356" s="231">
        <v>60404.17</v>
      </c>
      <c r="BM1356" s="209" t="s">
        <v>11075</v>
      </c>
      <c r="BN1356" s="210">
        <v>39930</v>
      </c>
    </row>
    <row r="1357" spans="9:66" x14ac:dyDescent="0.55000000000000004">
      <c r="I1357" s="282" t="s">
        <v>65671</v>
      </c>
      <c r="J1357" s="282"/>
      <c r="K1357" s="283">
        <v>3584.98</v>
      </c>
      <c r="M1357" s="242" t="s">
        <v>5629</v>
      </c>
      <c r="N1357" s="242"/>
      <c r="O1357" s="243">
        <v>7751978.46</v>
      </c>
      <c r="Q1357" s="224" t="s">
        <v>4849</v>
      </c>
      <c r="R1357" s="224"/>
      <c r="S1357" s="225">
        <v>8349</v>
      </c>
      <c r="U1357" s="203" t="s">
        <v>1689</v>
      </c>
      <c r="V1357" s="203"/>
      <c r="W1357" s="204">
        <v>686</v>
      </c>
      <c r="AF1357" t="s">
        <v>34782</v>
      </c>
      <c r="AG1357" s="284">
        <v>9619.99</v>
      </c>
      <c r="AI1357" s="276" t="s">
        <v>67085</v>
      </c>
      <c r="AJ1357" s="277">
        <v>18.34</v>
      </c>
      <c r="AL1357" s="246" t="s">
        <v>61291</v>
      </c>
      <c r="AM1357" s="247">
        <v>1643.48</v>
      </c>
      <c r="AO1357" s="226" t="s">
        <v>15913</v>
      </c>
      <c r="AP1357" s="227">
        <v>11527.75</v>
      </c>
      <c r="AR1357" s="207" t="s">
        <v>15934</v>
      </c>
      <c r="AS1357" s="208">
        <v>103.65</v>
      </c>
      <c r="AT1357" s="93"/>
      <c r="AU1357" s="199" t="s">
        <v>13557</v>
      </c>
      <c r="AV1357" s="200">
        <v>54165.440000000002</v>
      </c>
      <c r="BB1357" s="284"/>
      <c r="BD1357" s="272" t="s">
        <v>66238</v>
      </c>
      <c r="BE1357" s="273">
        <v>3584.98</v>
      </c>
      <c r="BG1357" s="244" t="s">
        <v>11830</v>
      </c>
      <c r="BH1357" s="245">
        <v>7751978.46</v>
      </c>
      <c r="BJ1357" s="230" t="s">
        <v>11215</v>
      </c>
      <c r="BK1357" s="231">
        <v>8349</v>
      </c>
      <c r="BM1357" s="209" t="s">
        <v>9839</v>
      </c>
      <c r="BN1357" s="210">
        <v>320583.49</v>
      </c>
    </row>
    <row r="1358" spans="9:66" x14ac:dyDescent="0.55000000000000004">
      <c r="I1358" s="282" t="s">
        <v>65672</v>
      </c>
      <c r="J1358" s="282"/>
      <c r="K1358" s="283">
        <v>64136.7</v>
      </c>
      <c r="M1358" s="242" t="s">
        <v>5630</v>
      </c>
      <c r="N1358" s="242"/>
      <c r="O1358" s="243">
        <v>3146976.08</v>
      </c>
      <c r="Q1358" s="224" t="s">
        <v>4756</v>
      </c>
      <c r="R1358" s="224"/>
      <c r="S1358" s="225">
        <v>4977.6400000000003</v>
      </c>
      <c r="U1358" s="203" t="s">
        <v>1690</v>
      </c>
      <c r="V1358" s="203"/>
      <c r="W1358" s="204">
        <v>296</v>
      </c>
      <c r="AF1358" t="s">
        <v>59535</v>
      </c>
      <c r="AG1358" s="284">
        <v>4268.92</v>
      </c>
      <c r="AI1358" s="276" t="s">
        <v>69691</v>
      </c>
      <c r="AJ1358" s="277">
        <v>18768.89</v>
      </c>
      <c r="AL1358" s="246" t="s">
        <v>61292</v>
      </c>
      <c r="AM1358" s="247">
        <v>5263.5</v>
      </c>
      <c r="AO1358" s="226" t="s">
        <v>15914</v>
      </c>
      <c r="AP1358" s="227">
        <v>144.5</v>
      </c>
      <c r="AR1358" s="207" t="s">
        <v>15935</v>
      </c>
      <c r="AS1358" s="208">
        <v>56164.94</v>
      </c>
      <c r="AT1358" s="93"/>
      <c r="AU1358" s="199" t="s">
        <v>13558</v>
      </c>
      <c r="AV1358" s="200">
        <v>84849.53</v>
      </c>
      <c r="BB1358" s="284"/>
      <c r="BD1358" s="272" t="s">
        <v>51212</v>
      </c>
      <c r="BE1358" s="273">
        <v>64136.7</v>
      </c>
      <c r="BG1358" s="244" t="s">
        <v>5630</v>
      </c>
      <c r="BH1358" s="245">
        <v>3146976.08</v>
      </c>
      <c r="BJ1358" s="230" t="s">
        <v>11218</v>
      </c>
      <c r="BK1358" s="231">
        <v>4977.6400000000003</v>
      </c>
      <c r="BM1358" s="209" t="s">
        <v>6688</v>
      </c>
      <c r="BN1358" s="210">
        <v>15997.8</v>
      </c>
    </row>
    <row r="1359" spans="9:66" x14ac:dyDescent="0.55000000000000004">
      <c r="I1359" s="282" t="s">
        <v>65673</v>
      </c>
      <c r="J1359" s="282"/>
      <c r="K1359" s="283">
        <v>210560.44</v>
      </c>
      <c r="M1359" s="242" t="s">
        <v>5631</v>
      </c>
      <c r="N1359" s="242"/>
      <c r="O1359" s="243">
        <v>1196503.6499999999</v>
      </c>
      <c r="Q1359" s="224" t="s">
        <v>4757</v>
      </c>
      <c r="R1359" s="224"/>
      <c r="S1359" s="225">
        <v>46690.44</v>
      </c>
      <c r="U1359" s="203" t="s">
        <v>1691</v>
      </c>
      <c r="V1359" s="203"/>
      <c r="W1359" s="204">
        <v>1130</v>
      </c>
      <c r="AF1359" t="s">
        <v>71330</v>
      </c>
      <c r="AG1359">
        <v>783.11</v>
      </c>
      <c r="AI1359" s="276" t="s">
        <v>67086</v>
      </c>
      <c r="AJ1359" s="277">
        <v>272.06</v>
      </c>
      <c r="AL1359" s="246" t="s">
        <v>42171</v>
      </c>
      <c r="AM1359" s="247">
        <v>61911.13</v>
      </c>
      <c r="AO1359" s="226" t="s">
        <v>13087</v>
      </c>
      <c r="AP1359" s="227">
        <v>19012.5</v>
      </c>
      <c r="AR1359" s="207" t="s">
        <v>15936</v>
      </c>
      <c r="AS1359" s="208">
        <v>1027.93</v>
      </c>
      <c r="AT1359" s="93"/>
      <c r="AU1359" s="199" t="s">
        <v>13559</v>
      </c>
      <c r="AV1359" s="200">
        <v>29903.78</v>
      </c>
      <c r="BB1359" s="284"/>
      <c r="BD1359" s="272" t="s">
        <v>66239</v>
      </c>
      <c r="BE1359" s="273">
        <v>210560.44</v>
      </c>
      <c r="BG1359" s="244" t="s">
        <v>11831</v>
      </c>
      <c r="BH1359" s="245">
        <v>1196503.6499999999</v>
      </c>
      <c r="BJ1359" s="230" t="s">
        <v>11219</v>
      </c>
      <c r="BK1359" s="231">
        <v>46690.44</v>
      </c>
      <c r="BM1359" s="209" t="s">
        <v>7357</v>
      </c>
      <c r="BN1359" s="210">
        <v>10197</v>
      </c>
    </row>
    <row r="1360" spans="9:66" x14ac:dyDescent="0.55000000000000004">
      <c r="I1360" s="282" t="s">
        <v>65674</v>
      </c>
      <c r="J1360" s="282"/>
      <c r="K1360" s="283">
        <v>217491.35</v>
      </c>
      <c r="M1360" s="242" t="s">
        <v>5632</v>
      </c>
      <c r="N1360" s="242"/>
      <c r="O1360" s="243">
        <v>6664717.4699999997</v>
      </c>
      <c r="Q1360" s="224" t="s">
        <v>4758</v>
      </c>
      <c r="R1360" s="224"/>
      <c r="S1360" s="225">
        <v>25650.639999999999</v>
      </c>
      <c r="U1360" s="203" t="s">
        <v>1692</v>
      </c>
      <c r="V1360" s="203"/>
      <c r="W1360" s="204">
        <v>2453</v>
      </c>
      <c r="AF1360" t="s">
        <v>58486</v>
      </c>
      <c r="AG1360" s="284">
        <v>16060</v>
      </c>
      <c r="AI1360" s="276" t="s">
        <v>70394</v>
      </c>
      <c r="AJ1360" s="277">
        <v>20896.8</v>
      </c>
      <c r="AL1360" s="246" t="s">
        <v>42172</v>
      </c>
      <c r="AM1360" s="247">
        <v>21500</v>
      </c>
      <c r="AO1360" s="226" t="s">
        <v>34576</v>
      </c>
      <c r="AP1360" s="227">
        <v>9150</v>
      </c>
      <c r="AR1360" s="207" t="s">
        <v>13095</v>
      </c>
      <c r="AS1360" s="208">
        <v>22822.89</v>
      </c>
      <c r="AT1360" s="93"/>
      <c r="AU1360" s="199" t="s">
        <v>13560</v>
      </c>
      <c r="AV1360" s="200">
        <v>139817.95000000001</v>
      </c>
      <c r="BB1360" s="284"/>
      <c r="BD1360" s="272" t="s">
        <v>51213</v>
      </c>
      <c r="BE1360" s="273">
        <v>217491.35</v>
      </c>
      <c r="BG1360" s="244" t="s">
        <v>11832</v>
      </c>
      <c r="BH1360" s="245">
        <v>6664717.4699999997</v>
      </c>
      <c r="BJ1360" s="230" t="s">
        <v>11220</v>
      </c>
      <c r="BK1360" s="231">
        <v>25650.639999999999</v>
      </c>
      <c r="BM1360" s="209" t="s">
        <v>7767</v>
      </c>
      <c r="BN1360" s="210">
        <v>285.68</v>
      </c>
    </row>
    <row r="1361" spans="9:66" x14ac:dyDescent="0.55000000000000004">
      <c r="I1361" s="282" t="s">
        <v>65675</v>
      </c>
      <c r="J1361" s="282"/>
      <c r="K1361" s="283">
        <v>68526.460000000006</v>
      </c>
      <c r="M1361" s="242" t="s">
        <v>5633</v>
      </c>
      <c r="N1361" s="242"/>
      <c r="O1361" s="243">
        <v>1958596.98</v>
      </c>
      <c r="Q1361" s="224" t="s">
        <v>4759</v>
      </c>
      <c r="R1361" s="224"/>
      <c r="S1361" s="225">
        <v>14814.03</v>
      </c>
      <c r="U1361" s="203" t="s">
        <v>4052</v>
      </c>
      <c r="V1361" s="203"/>
      <c r="W1361" s="204">
        <v>89</v>
      </c>
      <c r="AF1361" t="s">
        <v>67257</v>
      </c>
      <c r="AG1361" s="284">
        <v>26984.65</v>
      </c>
      <c r="AI1361" s="276" t="s">
        <v>66510</v>
      </c>
      <c r="AJ1361" s="277">
        <v>51465.88</v>
      </c>
      <c r="AL1361" s="246" t="s">
        <v>15921</v>
      </c>
      <c r="AM1361" s="247">
        <v>28502.5</v>
      </c>
      <c r="AO1361" s="226" t="s">
        <v>34577</v>
      </c>
      <c r="AP1361" s="227">
        <v>150</v>
      </c>
      <c r="AR1361" s="207" t="s">
        <v>15937</v>
      </c>
      <c r="AS1361" s="208">
        <v>136.88999999999999</v>
      </c>
      <c r="AT1361" s="93"/>
      <c r="AU1361" s="199" t="s">
        <v>32097</v>
      </c>
      <c r="AV1361" s="200">
        <v>79675</v>
      </c>
      <c r="BD1361" s="272" t="s">
        <v>51214</v>
      </c>
      <c r="BE1361" s="273">
        <v>68526.460000000006</v>
      </c>
      <c r="BG1361" s="244" t="s">
        <v>11833</v>
      </c>
      <c r="BH1361" s="245">
        <v>1958596.98</v>
      </c>
      <c r="BJ1361" s="230" t="s">
        <v>11221</v>
      </c>
      <c r="BK1361" s="231">
        <v>14814.03</v>
      </c>
      <c r="BM1361" s="209" t="s">
        <v>8052</v>
      </c>
      <c r="BN1361" s="210">
        <v>1233</v>
      </c>
    </row>
    <row r="1362" spans="9:66" x14ac:dyDescent="0.55000000000000004">
      <c r="I1362" s="282" t="s">
        <v>50944</v>
      </c>
      <c r="J1362" s="282"/>
      <c r="K1362" s="283">
        <v>28675.64</v>
      </c>
      <c r="M1362" s="242" t="s">
        <v>5635</v>
      </c>
      <c r="N1362" s="242"/>
      <c r="O1362" s="243">
        <v>1492063.06</v>
      </c>
      <c r="Q1362" s="224" t="s">
        <v>4760</v>
      </c>
      <c r="R1362" s="224"/>
      <c r="S1362" s="225">
        <v>100675.99</v>
      </c>
      <c r="U1362" s="203" t="s">
        <v>1693</v>
      </c>
      <c r="V1362" s="203"/>
      <c r="W1362" s="204">
        <v>20781</v>
      </c>
      <c r="AF1362" t="s">
        <v>71331</v>
      </c>
      <c r="AG1362">
        <v>3.3</v>
      </c>
      <c r="AI1362" s="276" t="s">
        <v>66511</v>
      </c>
      <c r="AJ1362" s="277">
        <v>70282.28</v>
      </c>
      <c r="AL1362" s="246" t="s">
        <v>40127</v>
      </c>
      <c r="AM1362" s="247">
        <v>97745.62</v>
      </c>
      <c r="AO1362" s="226" t="s">
        <v>13089</v>
      </c>
      <c r="AP1362" s="227">
        <v>7463.52</v>
      </c>
      <c r="AR1362" s="207" t="s">
        <v>13096</v>
      </c>
      <c r="AS1362" s="208">
        <v>49941.49</v>
      </c>
      <c r="AT1362" s="93"/>
      <c r="AU1362" s="199" t="s">
        <v>32098</v>
      </c>
      <c r="AV1362" s="200">
        <v>8006.25</v>
      </c>
      <c r="BB1362" s="284"/>
      <c r="BD1362" s="272" t="s">
        <v>51215</v>
      </c>
      <c r="BE1362" s="273">
        <v>28675.64</v>
      </c>
      <c r="BG1362" s="244" t="s">
        <v>11835</v>
      </c>
      <c r="BH1362" s="245">
        <v>1492063.06</v>
      </c>
      <c r="BJ1362" s="230" t="s">
        <v>11222</v>
      </c>
      <c r="BK1362" s="231">
        <v>100675.99</v>
      </c>
      <c r="BM1362" s="209" t="s">
        <v>8948</v>
      </c>
      <c r="BN1362" s="210">
        <v>10523</v>
      </c>
    </row>
    <row r="1363" spans="9:66" x14ac:dyDescent="0.55000000000000004">
      <c r="I1363" s="282" t="s">
        <v>65676</v>
      </c>
      <c r="J1363" s="282"/>
      <c r="K1363" s="283">
        <v>175640</v>
      </c>
      <c r="M1363" s="242" t="s">
        <v>5636</v>
      </c>
      <c r="N1363" s="242"/>
      <c r="O1363" s="243">
        <v>946593.64</v>
      </c>
      <c r="Q1363" s="224" t="s">
        <v>4761</v>
      </c>
      <c r="R1363" s="224"/>
      <c r="S1363" s="225">
        <v>20425</v>
      </c>
      <c r="U1363" s="203" t="s">
        <v>1694</v>
      </c>
      <c r="V1363" s="203"/>
      <c r="W1363" s="204">
        <v>5338</v>
      </c>
      <c r="AF1363" t="s">
        <v>34783</v>
      </c>
      <c r="AG1363" s="284">
        <v>15004.58</v>
      </c>
      <c r="AI1363" s="276" t="s">
        <v>61831</v>
      </c>
      <c r="AJ1363" s="277">
        <v>20240.13</v>
      </c>
      <c r="AL1363" s="246" t="s">
        <v>15923</v>
      </c>
      <c r="AM1363" s="247">
        <v>34356.25</v>
      </c>
      <c r="AO1363" s="226" t="s">
        <v>13090</v>
      </c>
      <c r="AP1363" s="227">
        <v>9716.94</v>
      </c>
      <c r="AR1363" s="207" t="s">
        <v>13097</v>
      </c>
      <c r="AS1363" s="208">
        <v>30521.25</v>
      </c>
      <c r="AT1363" s="93"/>
      <c r="AU1363" s="199" t="s">
        <v>32099</v>
      </c>
      <c r="AV1363" s="200">
        <v>706078.8</v>
      </c>
      <c r="BB1363" s="284"/>
      <c r="BD1363" s="272" t="s">
        <v>51216</v>
      </c>
      <c r="BE1363" s="273">
        <v>175640</v>
      </c>
      <c r="BG1363" s="244" t="s">
        <v>11836</v>
      </c>
      <c r="BH1363" s="245">
        <v>946593.64</v>
      </c>
      <c r="BJ1363" s="230" t="s">
        <v>11223</v>
      </c>
      <c r="BK1363" s="231">
        <v>20425</v>
      </c>
      <c r="BM1363" s="209" t="s">
        <v>10433</v>
      </c>
      <c r="BN1363" s="210">
        <v>183</v>
      </c>
    </row>
    <row r="1364" spans="9:66" x14ac:dyDescent="0.55000000000000004">
      <c r="I1364" s="282" t="s">
        <v>65677</v>
      </c>
      <c r="J1364" s="282"/>
      <c r="K1364" s="283">
        <v>151033.91</v>
      </c>
      <c r="M1364" s="242" t="s">
        <v>5637</v>
      </c>
      <c r="N1364" s="242"/>
      <c r="O1364" s="243">
        <v>10204926.5</v>
      </c>
      <c r="Q1364" s="224" t="s">
        <v>4762</v>
      </c>
      <c r="R1364" s="224"/>
      <c r="S1364" s="225">
        <v>63306.879999999997</v>
      </c>
      <c r="U1364" s="203" t="s">
        <v>1695</v>
      </c>
      <c r="V1364" s="203"/>
      <c r="W1364" s="204">
        <v>4871</v>
      </c>
      <c r="AF1364" t="s">
        <v>34784</v>
      </c>
      <c r="AG1364" s="284">
        <v>47989.64</v>
      </c>
      <c r="AI1364" s="276" t="s">
        <v>61832</v>
      </c>
      <c r="AJ1364" s="277">
        <v>1548.48</v>
      </c>
      <c r="AL1364" s="246" t="s">
        <v>15924</v>
      </c>
      <c r="AM1364" s="247">
        <v>15608.21</v>
      </c>
      <c r="AO1364" s="226" t="s">
        <v>38871</v>
      </c>
      <c r="AP1364" s="227">
        <v>1043.92</v>
      </c>
      <c r="AR1364" s="207" t="s">
        <v>13098</v>
      </c>
      <c r="AS1364" s="208">
        <v>36945.03</v>
      </c>
      <c r="AT1364" s="93"/>
      <c r="AU1364" s="199" t="s">
        <v>32100</v>
      </c>
      <c r="AV1364" s="200">
        <v>1584768.95</v>
      </c>
      <c r="BB1364" s="284"/>
      <c r="BD1364" s="272" t="s">
        <v>51217</v>
      </c>
      <c r="BE1364" s="273">
        <v>151033.91</v>
      </c>
      <c r="BG1364" s="244" t="s">
        <v>11837</v>
      </c>
      <c r="BH1364" s="245">
        <v>10204926.5</v>
      </c>
      <c r="BJ1364" s="230" t="s">
        <v>11440</v>
      </c>
      <c r="BK1364" s="231">
        <v>63306.879999999997</v>
      </c>
      <c r="BM1364" s="209" t="s">
        <v>10616</v>
      </c>
      <c r="BN1364" s="210">
        <v>1183</v>
      </c>
    </row>
    <row r="1365" spans="9:66" x14ac:dyDescent="0.55000000000000004">
      <c r="I1365" s="282" t="s">
        <v>50945</v>
      </c>
      <c r="J1365" s="282"/>
      <c r="K1365" s="283">
        <v>38859.14</v>
      </c>
      <c r="M1365" s="242" t="s">
        <v>5638</v>
      </c>
      <c r="N1365" s="242"/>
      <c r="O1365" s="243">
        <v>41033.949999999997</v>
      </c>
      <c r="Q1365" s="224" t="s">
        <v>4852</v>
      </c>
      <c r="R1365" s="224"/>
      <c r="S1365" s="225">
        <v>459.42</v>
      </c>
      <c r="U1365" s="203" t="s">
        <v>1696</v>
      </c>
      <c r="V1365" s="203"/>
      <c r="W1365" s="204">
        <v>1314</v>
      </c>
      <c r="AF1365" t="s">
        <v>34785</v>
      </c>
      <c r="AG1365" s="284">
        <v>45868.72</v>
      </c>
      <c r="AI1365" s="276" t="s">
        <v>61833</v>
      </c>
      <c r="AJ1365" s="277">
        <v>5064.09</v>
      </c>
      <c r="AL1365" s="246" t="s">
        <v>49649</v>
      </c>
      <c r="AM1365" s="247">
        <v>13983.42</v>
      </c>
      <c r="AO1365" s="226" t="s">
        <v>15917</v>
      </c>
      <c r="AP1365" s="227">
        <v>15935</v>
      </c>
      <c r="AR1365" s="207" t="s">
        <v>13099</v>
      </c>
      <c r="AS1365" s="208">
        <v>51850.78</v>
      </c>
      <c r="AT1365" s="93"/>
      <c r="AU1365" s="199" t="s">
        <v>13561</v>
      </c>
      <c r="AV1365" s="200">
        <v>1509650.29</v>
      </c>
      <c r="BB1365" s="284"/>
      <c r="BD1365" s="272" t="s">
        <v>51218</v>
      </c>
      <c r="BE1365" s="273">
        <v>38859.14</v>
      </c>
      <c r="BG1365" s="244" t="s">
        <v>11838</v>
      </c>
      <c r="BH1365" s="245">
        <v>41033.949999999997</v>
      </c>
      <c r="BJ1365" s="230" t="s">
        <v>11225</v>
      </c>
      <c r="BK1365" s="231">
        <v>459.42</v>
      </c>
      <c r="BM1365" s="209" t="s">
        <v>10898</v>
      </c>
      <c r="BN1365" s="210">
        <v>741</v>
      </c>
    </row>
    <row r="1366" spans="9:66" x14ac:dyDescent="0.55000000000000004">
      <c r="I1366" s="282" t="s">
        <v>50946</v>
      </c>
      <c r="J1366" s="282"/>
      <c r="K1366" s="283">
        <v>299781.83</v>
      </c>
      <c r="M1366" s="242" t="s">
        <v>5639</v>
      </c>
      <c r="N1366" s="242"/>
      <c r="O1366" s="243">
        <v>8168639.29</v>
      </c>
      <c r="Q1366" s="224" t="s">
        <v>3646</v>
      </c>
      <c r="R1366" s="224"/>
      <c r="S1366" s="225">
        <v>72573.94</v>
      </c>
      <c r="U1366" s="203" t="s">
        <v>1697</v>
      </c>
      <c r="V1366" s="203"/>
      <c r="W1366" s="204">
        <v>2386</v>
      </c>
      <c r="AF1366" t="s">
        <v>71332</v>
      </c>
      <c r="AG1366" s="284">
        <v>3500</v>
      </c>
      <c r="AI1366" s="276" t="s">
        <v>66512</v>
      </c>
      <c r="AJ1366" s="277">
        <v>51000</v>
      </c>
      <c r="AL1366" s="246" t="s">
        <v>36036</v>
      </c>
      <c r="AM1366" s="247">
        <v>30925</v>
      </c>
      <c r="AO1366" s="226" t="s">
        <v>34578</v>
      </c>
      <c r="AP1366" s="227">
        <v>29532.91</v>
      </c>
      <c r="AR1366" s="207" t="s">
        <v>15938</v>
      </c>
      <c r="AS1366" s="208">
        <v>47456.28</v>
      </c>
      <c r="AT1366" s="93"/>
      <c r="AU1366" s="199" t="s">
        <v>13562</v>
      </c>
      <c r="AV1366" s="200">
        <v>1014405.94</v>
      </c>
      <c r="BB1366" s="284"/>
      <c r="BD1366" s="272" t="s">
        <v>51219</v>
      </c>
      <c r="BE1366" s="273">
        <v>299781.83</v>
      </c>
      <c r="BG1366" s="244" t="s">
        <v>11839</v>
      </c>
      <c r="BH1366" s="245">
        <v>8168639.29</v>
      </c>
      <c r="BJ1366" s="230" t="s">
        <v>9696</v>
      </c>
      <c r="BK1366" s="231">
        <v>72573.94</v>
      </c>
      <c r="BM1366" s="209" t="s">
        <v>11076</v>
      </c>
      <c r="BN1366" s="210">
        <v>4500</v>
      </c>
    </row>
    <row r="1367" spans="9:66" x14ac:dyDescent="0.55000000000000004">
      <c r="I1367" s="282" t="s">
        <v>65678</v>
      </c>
      <c r="J1367" s="282"/>
      <c r="K1367" s="283">
        <v>54166.29</v>
      </c>
      <c r="M1367" s="242" t="s">
        <v>5641</v>
      </c>
      <c r="N1367" s="242"/>
      <c r="O1367" s="243">
        <v>2944498.99</v>
      </c>
      <c r="Q1367" s="224" t="s">
        <v>4854</v>
      </c>
      <c r="R1367" s="224"/>
      <c r="S1367" s="225">
        <v>8442.6</v>
      </c>
      <c r="U1367" s="203" t="s">
        <v>1698</v>
      </c>
      <c r="V1367" s="203"/>
      <c r="W1367" s="204">
        <v>2460</v>
      </c>
      <c r="AF1367" t="s">
        <v>54981</v>
      </c>
      <c r="AG1367" s="284">
        <v>6992.18</v>
      </c>
      <c r="AI1367" s="276" t="s">
        <v>70395</v>
      </c>
      <c r="AJ1367" s="277">
        <v>10176.1</v>
      </c>
      <c r="AL1367" s="246" t="s">
        <v>51669</v>
      </c>
      <c r="AM1367" s="247">
        <v>19831.669999999998</v>
      </c>
      <c r="AO1367" s="226" t="s">
        <v>51662</v>
      </c>
      <c r="AP1367" s="227">
        <v>45439.11</v>
      </c>
      <c r="AR1367" s="207" t="s">
        <v>13100</v>
      </c>
      <c r="AS1367" s="208">
        <v>1764.09</v>
      </c>
      <c r="AT1367" s="93"/>
      <c r="AU1367" s="199" t="s">
        <v>13563</v>
      </c>
      <c r="AV1367" s="200">
        <v>21271.5</v>
      </c>
      <c r="BB1367" s="284"/>
      <c r="BD1367" s="272" t="s">
        <v>66240</v>
      </c>
      <c r="BE1367" s="273">
        <v>54166.29</v>
      </c>
      <c r="BG1367" s="244" t="s">
        <v>11841</v>
      </c>
      <c r="BH1367" s="245">
        <v>2944498.99</v>
      </c>
      <c r="BJ1367" s="230" t="s">
        <v>11227</v>
      </c>
      <c r="BK1367" s="231">
        <v>8442.6</v>
      </c>
      <c r="BM1367" s="209" t="s">
        <v>11538</v>
      </c>
      <c r="BN1367" s="210">
        <v>4621.1099999999997</v>
      </c>
    </row>
    <row r="1368" spans="9:66" x14ac:dyDescent="0.55000000000000004">
      <c r="I1368" s="282" t="s">
        <v>65679</v>
      </c>
      <c r="J1368" s="282"/>
      <c r="K1368" s="283">
        <v>8144.03</v>
      </c>
      <c r="M1368" s="242" t="s">
        <v>5640</v>
      </c>
      <c r="N1368" s="242"/>
      <c r="O1368" s="243">
        <v>72942.73</v>
      </c>
      <c r="Q1368" s="224" t="s">
        <v>4855</v>
      </c>
      <c r="R1368" s="224"/>
      <c r="S1368" s="225">
        <v>1124</v>
      </c>
      <c r="U1368" s="203" t="s">
        <v>1699</v>
      </c>
      <c r="V1368" s="203"/>
      <c r="W1368" s="204">
        <v>2112</v>
      </c>
      <c r="AF1368" t="s">
        <v>52031</v>
      </c>
      <c r="AG1368" s="284">
        <v>91194.4</v>
      </c>
      <c r="AI1368" s="276" t="s">
        <v>57283</v>
      </c>
      <c r="AJ1368" s="277">
        <v>112015.4</v>
      </c>
      <c r="AL1368" s="246" t="s">
        <v>54817</v>
      </c>
      <c r="AM1368" s="247">
        <v>84800</v>
      </c>
      <c r="AO1368" s="226" t="s">
        <v>13092</v>
      </c>
      <c r="AP1368" s="227">
        <v>88481.53</v>
      </c>
      <c r="AR1368" s="207" t="s">
        <v>13101</v>
      </c>
      <c r="AS1368" s="208">
        <v>54333.09</v>
      </c>
      <c r="AT1368" s="93"/>
      <c r="AU1368" s="199" t="s">
        <v>13564</v>
      </c>
      <c r="AV1368" s="200">
        <v>380492.67</v>
      </c>
      <c r="BB1368" s="284"/>
      <c r="BD1368" s="272" t="s">
        <v>66241</v>
      </c>
      <c r="BE1368" s="273">
        <v>8144.03</v>
      </c>
      <c r="BG1368" s="244" t="s">
        <v>11840</v>
      </c>
      <c r="BH1368" s="245">
        <v>72942.73</v>
      </c>
      <c r="BJ1368" s="230" t="s">
        <v>11228</v>
      </c>
      <c r="BK1368" s="231">
        <v>1124</v>
      </c>
      <c r="BM1368" s="209" t="s">
        <v>9840</v>
      </c>
      <c r="BN1368" s="210">
        <v>49464.59</v>
      </c>
    </row>
    <row r="1369" spans="9:66" x14ac:dyDescent="0.55000000000000004">
      <c r="I1369" s="282" t="s">
        <v>50947</v>
      </c>
      <c r="J1369" s="282"/>
      <c r="K1369" s="283">
        <v>78343.41</v>
      </c>
      <c r="M1369" s="242" t="s">
        <v>5642</v>
      </c>
      <c r="N1369" s="242"/>
      <c r="O1369" s="243">
        <v>1072545.8500000001</v>
      </c>
      <c r="Q1369" s="224" t="s">
        <v>4763</v>
      </c>
      <c r="R1369" s="224"/>
      <c r="S1369" s="225">
        <v>260145.05</v>
      </c>
      <c r="U1369" s="203" t="s">
        <v>1700</v>
      </c>
      <c r="V1369" s="203"/>
      <c r="W1369" s="204">
        <v>12291.62</v>
      </c>
      <c r="AF1369" t="s">
        <v>38973</v>
      </c>
      <c r="AG1369" s="284">
        <v>9281.07</v>
      </c>
      <c r="AI1369" s="276" t="s">
        <v>61834</v>
      </c>
      <c r="AJ1369" s="277">
        <v>2325</v>
      </c>
      <c r="AL1369" s="246" t="s">
        <v>15925</v>
      </c>
      <c r="AM1369" s="247">
        <v>203.67</v>
      </c>
      <c r="AO1369" s="226" t="s">
        <v>34579</v>
      </c>
      <c r="AP1369" s="227">
        <v>67954.399999999994</v>
      </c>
      <c r="AR1369" s="207" t="s">
        <v>13102</v>
      </c>
      <c r="AS1369" s="208">
        <v>31029.68</v>
      </c>
      <c r="AT1369" s="93"/>
      <c r="AU1369" s="199" t="s">
        <v>13565</v>
      </c>
      <c r="AV1369" s="200">
        <v>588468.81999999995</v>
      </c>
      <c r="BB1369" s="284"/>
      <c r="BD1369" s="272" t="s">
        <v>51220</v>
      </c>
      <c r="BE1369" s="273">
        <v>78343.41</v>
      </c>
      <c r="BG1369" s="244" t="s">
        <v>11842</v>
      </c>
      <c r="BH1369" s="245">
        <v>1072545.8500000001</v>
      </c>
      <c r="BJ1369" s="230" t="s">
        <v>11229</v>
      </c>
      <c r="BK1369" s="231">
        <v>260145.05</v>
      </c>
      <c r="BM1369" s="209" t="s">
        <v>6689</v>
      </c>
      <c r="BN1369" s="210">
        <v>28176</v>
      </c>
    </row>
    <row r="1370" spans="9:66" x14ac:dyDescent="0.55000000000000004">
      <c r="I1370" s="282" t="s">
        <v>50948</v>
      </c>
      <c r="J1370" s="282"/>
      <c r="K1370" s="283">
        <v>42727.55</v>
      </c>
      <c r="M1370" s="242" t="s">
        <v>5643</v>
      </c>
      <c r="N1370" s="242"/>
      <c r="O1370" s="243">
        <v>14807712.539999999</v>
      </c>
      <c r="Q1370" s="224" t="s">
        <v>4764</v>
      </c>
      <c r="R1370" s="224"/>
      <c r="S1370" s="225">
        <v>51198</v>
      </c>
      <c r="U1370" s="203" t="s">
        <v>1701</v>
      </c>
      <c r="V1370" s="203"/>
      <c r="W1370" s="204">
        <v>17130.77</v>
      </c>
      <c r="AF1370" t="s">
        <v>54982</v>
      </c>
      <c r="AG1370" s="284">
        <v>75453.39</v>
      </c>
      <c r="AI1370" s="276" t="s">
        <v>58969</v>
      </c>
      <c r="AJ1370" s="277">
        <v>177.84</v>
      </c>
      <c r="AL1370" s="246" t="s">
        <v>15926</v>
      </c>
      <c r="AM1370" s="247">
        <v>30955.26</v>
      </c>
      <c r="AO1370" s="226" t="s">
        <v>44420</v>
      </c>
      <c r="AP1370" s="227">
        <v>-6807.58</v>
      </c>
      <c r="AR1370" s="207" t="s">
        <v>13103</v>
      </c>
      <c r="AS1370" s="208">
        <v>5323.6</v>
      </c>
      <c r="AT1370" s="93"/>
      <c r="AU1370" s="199" t="s">
        <v>13566</v>
      </c>
      <c r="AV1370" s="200">
        <v>267647.53000000003</v>
      </c>
      <c r="BB1370" s="284"/>
      <c r="BD1370" s="272" t="s">
        <v>51221</v>
      </c>
      <c r="BE1370" s="273">
        <v>42727.55</v>
      </c>
      <c r="BG1370" s="244" t="s">
        <v>11843</v>
      </c>
      <c r="BH1370" s="245">
        <v>14807712.539999999</v>
      </c>
      <c r="BJ1370" s="230" t="s">
        <v>11230</v>
      </c>
      <c r="BK1370" s="231">
        <v>51198</v>
      </c>
      <c r="BM1370" s="209" t="s">
        <v>6917</v>
      </c>
      <c r="BN1370" s="210">
        <v>1520</v>
      </c>
    </row>
    <row r="1371" spans="9:66" x14ac:dyDescent="0.55000000000000004">
      <c r="I1371" s="282" t="s">
        <v>50949</v>
      </c>
      <c r="J1371" s="282"/>
      <c r="K1371" s="283">
        <v>21659.919999999998</v>
      </c>
      <c r="M1371" s="242" t="s">
        <v>5644</v>
      </c>
      <c r="N1371" s="242"/>
      <c r="O1371" s="243">
        <v>38697902.990000002</v>
      </c>
      <c r="Q1371" s="224" t="s">
        <v>4856</v>
      </c>
      <c r="R1371" s="224"/>
      <c r="S1371" s="225">
        <v>1</v>
      </c>
      <c r="U1371" s="203" t="s">
        <v>1702</v>
      </c>
      <c r="V1371" s="203"/>
      <c r="W1371" s="204">
        <v>28541.599999999999</v>
      </c>
      <c r="AF1371" t="s">
        <v>58213</v>
      </c>
      <c r="AG1371" s="284">
        <v>189890.62</v>
      </c>
      <c r="AI1371" s="276" t="s">
        <v>63561</v>
      </c>
      <c r="AJ1371" s="277">
        <v>47869.63</v>
      </c>
      <c r="AL1371" s="246" t="s">
        <v>36037</v>
      </c>
      <c r="AM1371" s="247">
        <v>77234.55</v>
      </c>
      <c r="AO1371" s="226" t="s">
        <v>51663</v>
      </c>
      <c r="AP1371" s="227">
        <v>1336</v>
      </c>
      <c r="AR1371" s="207" t="s">
        <v>15939</v>
      </c>
      <c r="AS1371" s="208">
        <v>32052.65</v>
      </c>
      <c r="AT1371" s="93"/>
      <c r="AU1371" s="199" t="s">
        <v>13567</v>
      </c>
      <c r="AV1371" s="200">
        <v>518330.55</v>
      </c>
      <c r="BB1371" s="284"/>
      <c r="BD1371" s="272" t="s">
        <v>51222</v>
      </c>
      <c r="BE1371" s="273">
        <v>21659.919999999998</v>
      </c>
      <c r="BG1371" s="244" t="s">
        <v>11844</v>
      </c>
      <c r="BH1371" s="245">
        <v>38697902.990000002</v>
      </c>
      <c r="BJ1371" s="230" t="s">
        <v>11231</v>
      </c>
      <c r="BK1371" s="231">
        <v>1</v>
      </c>
      <c r="BM1371" s="209" t="s">
        <v>7101</v>
      </c>
      <c r="BN1371" s="210">
        <v>458</v>
      </c>
    </row>
    <row r="1372" spans="9:66" x14ac:dyDescent="0.55000000000000004">
      <c r="I1372" s="282" t="s">
        <v>65680</v>
      </c>
      <c r="J1372" s="282"/>
      <c r="K1372" s="283">
        <v>122467.96</v>
      </c>
      <c r="M1372" s="242" t="s">
        <v>5645</v>
      </c>
      <c r="N1372" s="242"/>
      <c r="O1372" s="243">
        <v>178987.02</v>
      </c>
      <c r="Q1372" s="224" t="s">
        <v>4857</v>
      </c>
      <c r="R1372" s="224"/>
      <c r="S1372" s="225">
        <v>5122</v>
      </c>
      <c r="U1372" s="203" t="s">
        <v>1703</v>
      </c>
      <c r="V1372" s="203"/>
      <c r="W1372" s="204">
        <v>7999.93</v>
      </c>
      <c r="AF1372" t="s">
        <v>71333</v>
      </c>
      <c r="AG1372">
        <v>620</v>
      </c>
      <c r="AI1372" s="276" t="s">
        <v>60227</v>
      </c>
      <c r="AJ1372" s="277">
        <v>6678.68</v>
      </c>
      <c r="AL1372" s="246" t="s">
        <v>40128</v>
      </c>
      <c r="AM1372" s="247">
        <v>17133.68</v>
      </c>
      <c r="AO1372" s="226" t="s">
        <v>36035</v>
      </c>
      <c r="AP1372" s="227">
        <v>29532</v>
      </c>
      <c r="AR1372" s="207" t="s">
        <v>15940</v>
      </c>
      <c r="AS1372" s="208">
        <v>7835</v>
      </c>
      <c r="AT1372" s="93"/>
      <c r="AU1372" s="199" t="s">
        <v>13568</v>
      </c>
      <c r="AV1372" s="200">
        <v>54165.440000000002</v>
      </c>
      <c r="BB1372" s="284"/>
      <c r="BD1372" s="272" t="s">
        <v>51223</v>
      </c>
      <c r="BE1372" s="273">
        <v>122467.96</v>
      </c>
      <c r="BG1372" s="244" t="s">
        <v>11845</v>
      </c>
      <c r="BH1372" s="245">
        <v>178987.02</v>
      </c>
      <c r="BJ1372" s="230" t="s">
        <v>11232</v>
      </c>
      <c r="BK1372" s="231">
        <v>5122</v>
      </c>
      <c r="BM1372" s="209" t="s">
        <v>7358</v>
      </c>
      <c r="BN1372" s="210">
        <v>11127.26</v>
      </c>
    </row>
    <row r="1373" spans="9:66" x14ac:dyDescent="0.55000000000000004">
      <c r="I1373" s="282" t="s">
        <v>50950</v>
      </c>
      <c r="J1373" s="282"/>
      <c r="K1373" s="283">
        <v>7533.76</v>
      </c>
      <c r="M1373" s="242" t="s">
        <v>5646</v>
      </c>
      <c r="N1373" s="242"/>
      <c r="O1373" s="243">
        <v>475023.11</v>
      </c>
      <c r="Q1373" s="224" t="s">
        <v>4765</v>
      </c>
      <c r="R1373" s="224"/>
      <c r="S1373" s="225">
        <v>146978.73000000001</v>
      </c>
      <c r="U1373" s="203" t="s">
        <v>1704</v>
      </c>
      <c r="V1373" s="203"/>
      <c r="W1373" s="204">
        <v>25732.639999999999</v>
      </c>
      <c r="AF1373" t="s">
        <v>71334</v>
      </c>
      <c r="AG1373" s="284">
        <v>5582.5</v>
      </c>
      <c r="AI1373" s="276" t="s">
        <v>70396</v>
      </c>
      <c r="AJ1373" s="277">
        <v>7784.47</v>
      </c>
      <c r="AL1373" s="246" t="s">
        <v>15927</v>
      </c>
      <c r="AM1373" s="247">
        <v>700</v>
      </c>
      <c r="AO1373" s="226" t="s">
        <v>51664</v>
      </c>
      <c r="AP1373" s="227">
        <v>380.64</v>
      </c>
      <c r="AR1373" s="207" t="s">
        <v>15941</v>
      </c>
      <c r="AS1373" s="208">
        <v>230.46</v>
      </c>
      <c r="AT1373" s="93"/>
      <c r="AU1373" s="199" t="s">
        <v>20674</v>
      </c>
      <c r="AV1373" s="200">
        <v>79675</v>
      </c>
      <c r="BB1373" s="284"/>
      <c r="BD1373" s="272" t="s">
        <v>51224</v>
      </c>
      <c r="BE1373" s="273">
        <v>7533.76</v>
      </c>
      <c r="BG1373" s="244" t="s">
        <v>11846</v>
      </c>
      <c r="BH1373" s="245">
        <v>475023.11</v>
      </c>
      <c r="BJ1373" s="230" t="s">
        <v>11234</v>
      </c>
      <c r="BK1373" s="231">
        <v>146978.73000000001</v>
      </c>
      <c r="BM1373" s="209" t="s">
        <v>7768</v>
      </c>
      <c r="BN1373" s="210">
        <v>763</v>
      </c>
    </row>
    <row r="1374" spans="9:66" x14ac:dyDescent="0.55000000000000004">
      <c r="I1374" s="282" t="s">
        <v>50951</v>
      </c>
      <c r="J1374" s="282"/>
      <c r="K1374" s="283">
        <v>67375.7</v>
      </c>
      <c r="M1374" s="242" t="s">
        <v>5647</v>
      </c>
      <c r="N1374" s="242"/>
      <c r="O1374" s="243">
        <v>1015162.87</v>
      </c>
      <c r="Q1374" s="224" t="s">
        <v>4860</v>
      </c>
      <c r="R1374" s="224"/>
      <c r="S1374" s="225">
        <v>4326</v>
      </c>
      <c r="U1374" s="203" t="s">
        <v>1705</v>
      </c>
      <c r="V1374" s="203"/>
      <c r="W1374" s="204">
        <v>4058.22</v>
      </c>
      <c r="AF1374" t="s">
        <v>71335</v>
      </c>
      <c r="AG1374">
        <v>474.51</v>
      </c>
      <c r="AI1374" s="276" t="s">
        <v>66513</v>
      </c>
      <c r="AJ1374" s="277">
        <v>17047.810000000001</v>
      </c>
      <c r="AL1374" s="246" t="s">
        <v>47781</v>
      </c>
      <c r="AM1374" s="247">
        <v>252</v>
      </c>
      <c r="AO1374" s="226" t="s">
        <v>42170</v>
      </c>
      <c r="AP1374" s="227">
        <v>11587.36</v>
      </c>
      <c r="AR1374" s="207" t="s">
        <v>15942</v>
      </c>
      <c r="AS1374" s="208">
        <v>48.82</v>
      </c>
      <c r="AT1374" s="93"/>
      <c r="AU1374" s="199" t="s">
        <v>20675</v>
      </c>
      <c r="AV1374" s="200">
        <v>8006.25</v>
      </c>
      <c r="BB1374" s="284"/>
      <c r="BD1374" s="272" t="s">
        <v>51225</v>
      </c>
      <c r="BE1374" s="273">
        <v>67375.7</v>
      </c>
      <c r="BG1374" s="244" t="s">
        <v>11847</v>
      </c>
      <c r="BH1374" s="245">
        <v>1015162.87</v>
      </c>
      <c r="BJ1374" s="230" t="s">
        <v>11235</v>
      </c>
      <c r="BK1374" s="231">
        <v>4326</v>
      </c>
      <c r="BM1374" s="209" t="s">
        <v>8053</v>
      </c>
      <c r="BN1374" s="210">
        <v>1728</v>
      </c>
    </row>
    <row r="1375" spans="9:66" x14ac:dyDescent="0.55000000000000004">
      <c r="I1375" s="282" t="s">
        <v>50952</v>
      </c>
      <c r="J1375" s="282"/>
      <c r="K1375" s="283">
        <v>108519.51</v>
      </c>
      <c r="M1375" s="242" t="s">
        <v>5648</v>
      </c>
      <c r="N1375" s="242"/>
      <c r="O1375" s="243">
        <v>1485895.66</v>
      </c>
      <c r="Q1375" s="224" t="s">
        <v>3648</v>
      </c>
      <c r="R1375" s="224"/>
      <c r="S1375" s="225">
        <v>35827</v>
      </c>
      <c r="U1375" s="203" t="s">
        <v>1706</v>
      </c>
      <c r="V1375" s="203"/>
      <c r="W1375" s="204">
        <v>953</v>
      </c>
      <c r="AF1375" t="s">
        <v>71336</v>
      </c>
      <c r="AG1375" s="284">
        <v>1491.08</v>
      </c>
      <c r="AI1375" s="276" t="s">
        <v>70397</v>
      </c>
      <c r="AJ1375" s="277">
        <v>-80.97</v>
      </c>
      <c r="AL1375" s="246" t="s">
        <v>15928</v>
      </c>
      <c r="AM1375" s="247">
        <v>197353.09</v>
      </c>
      <c r="AO1375" s="226" t="s">
        <v>51665</v>
      </c>
      <c r="AP1375" s="227">
        <v>18590.689999999999</v>
      </c>
      <c r="AR1375" s="207" t="s">
        <v>13104</v>
      </c>
      <c r="AS1375" s="208">
        <v>28266.42</v>
      </c>
      <c r="AT1375" s="93"/>
      <c r="AU1375" s="199" t="s">
        <v>13569</v>
      </c>
      <c r="AV1375" s="200">
        <v>790928.33</v>
      </c>
      <c r="BB1375" s="284"/>
      <c r="BD1375" s="272" t="s">
        <v>51226</v>
      </c>
      <c r="BE1375" s="273">
        <v>108519.51</v>
      </c>
      <c r="BG1375" s="244" t="s">
        <v>11848</v>
      </c>
      <c r="BH1375" s="245">
        <v>1485895.66</v>
      </c>
      <c r="BJ1375" s="230" t="s">
        <v>9699</v>
      </c>
      <c r="BK1375" s="231">
        <v>35827</v>
      </c>
      <c r="BM1375" s="209" t="s">
        <v>8312</v>
      </c>
      <c r="BN1375" s="210">
        <v>1240.51</v>
      </c>
    </row>
    <row r="1376" spans="9:66" x14ac:dyDescent="0.55000000000000004">
      <c r="I1376" s="282" t="s">
        <v>50953</v>
      </c>
      <c r="J1376" s="282"/>
      <c r="K1376" s="283">
        <v>11489.25</v>
      </c>
      <c r="M1376" s="242" t="s">
        <v>5649</v>
      </c>
      <c r="N1376" s="242"/>
      <c r="O1376" s="243">
        <v>13031321.51</v>
      </c>
      <c r="Q1376" s="224" t="s">
        <v>5246</v>
      </c>
      <c r="R1376" s="224"/>
      <c r="S1376" s="225">
        <v>78489.25</v>
      </c>
      <c r="U1376" s="203" t="s">
        <v>1707</v>
      </c>
      <c r="V1376" s="203"/>
      <c r="W1376" s="204">
        <v>108868.96</v>
      </c>
      <c r="AF1376" t="s">
        <v>71337</v>
      </c>
      <c r="AG1376">
        <v>357.6</v>
      </c>
      <c r="AI1376" s="276" t="s">
        <v>58971</v>
      </c>
      <c r="AJ1376" s="277">
        <v>6644</v>
      </c>
      <c r="AL1376" s="246" t="s">
        <v>15929</v>
      </c>
      <c r="AM1376" s="247">
        <v>83296.320000000007</v>
      </c>
      <c r="AO1376" s="226" t="s">
        <v>51666</v>
      </c>
      <c r="AP1376" s="227">
        <v>1422.18</v>
      </c>
      <c r="AR1376" s="207" t="s">
        <v>13105</v>
      </c>
      <c r="AS1376" s="208">
        <v>677204.43</v>
      </c>
      <c r="AT1376" s="93"/>
      <c r="AU1376" s="199" t="s">
        <v>13570</v>
      </c>
      <c r="AV1376" s="200">
        <v>29903.78</v>
      </c>
      <c r="BB1376" s="284"/>
      <c r="BD1376" s="272" t="s">
        <v>51227</v>
      </c>
      <c r="BE1376" s="273">
        <v>11489.25</v>
      </c>
      <c r="BG1376" s="244" t="s">
        <v>11849</v>
      </c>
      <c r="BH1376" s="245">
        <v>13031321.51</v>
      </c>
      <c r="BJ1376" s="230" t="s">
        <v>2017</v>
      </c>
      <c r="BK1376" s="231">
        <v>78489.25</v>
      </c>
      <c r="BM1376" s="209" t="s">
        <v>8527</v>
      </c>
      <c r="BN1376" s="210">
        <v>2665</v>
      </c>
    </row>
    <row r="1377" spans="9:66" x14ac:dyDescent="0.55000000000000004">
      <c r="I1377" s="282" t="s">
        <v>65681</v>
      </c>
      <c r="J1377" s="282"/>
      <c r="K1377" s="283">
        <v>20724.8</v>
      </c>
      <c r="M1377" s="242" t="s">
        <v>5651</v>
      </c>
      <c r="N1377" s="242"/>
      <c r="O1377" s="243">
        <v>3851137.62</v>
      </c>
      <c r="Q1377" s="224" t="s">
        <v>4861</v>
      </c>
      <c r="R1377" s="224"/>
      <c r="S1377" s="225">
        <v>11286</v>
      </c>
      <c r="U1377" s="203" t="s">
        <v>1708</v>
      </c>
      <c r="V1377" s="203"/>
      <c r="W1377" s="204">
        <v>25430.48</v>
      </c>
      <c r="AF1377" t="s">
        <v>54983</v>
      </c>
      <c r="AG1377" s="284">
        <v>8735.07</v>
      </c>
      <c r="AI1377" s="276" t="s">
        <v>70398</v>
      </c>
      <c r="AJ1377" s="277">
        <v>131</v>
      </c>
      <c r="AL1377" s="246" t="s">
        <v>33130</v>
      </c>
      <c r="AM1377" s="247">
        <v>2745</v>
      </c>
      <c r="AO1377" s="226" t="s">
        <v>51667</v>
      </c>
      <c r="AP1377" s="227">
        <v>3008.13</v>
      </c>
      <c r="AR1377" s="207" t="s">
        <v>15943</v>
      </c>
      <c r="AS1377" s="208">
        <v>72685.919999999998</v>
      </c>
      <c r="AT1377" s="93"/>
      <c r="AU1377" s="199" t="s">
        <v>13571</v>
      </c>
      <c r="AV1377" s="200">
        <v>139817.95000000001</v>
      </c>
      <c r="BB1377" s="284"/>
      <c r="BD1377" s="272" t="s">
        <v>51228</v>
      </c>
      <c r="BE1377" s="273">
        <v>20724.8</v>
      </c>
      <c r="BG1377" s="244" t="s">
        <v>11851</v>
      </c>
      <c r="BH1377" s="245">
        <v>3851137.62</v>
      </c>
      <c r="BJ1377" s="230" t="s">
        <v>11236</v>
      </c>
      <c r="BK1377" s="231">
        <v>11286</v>
      </c>
      <c r="BM1377" s="209" t="s">
        <v>8698</v>
      </c>
      <c r="BN1377" s="210">
        <v>1364.89</v>
      </c>
    </row>
    <row r="1378" spans="9:66" x14ac:dyDescent="0.55000000000000004">
      <c r="I1378" s="282" t="s">
        <v>50954</v>
      </c>
      <c r="J1378" s="282"/>
      <c r="K1378" s="283">
        <v>13749.99</v>
      </c>
      <c r="M1378" s="242" t="s">
        <v>5652</v>
      </c>
      <c r="N1378" s="242"/>
      <c r="O1378" s="243">
        <v>2449353.61</v>
      </c>
      <c r="Q1378" s="224" t="s">
        <v>4862</v>
      </c>
      <c r="R1378" s="224"/>
      <c r="S1378" s="225">
        <v>8370.75</v>
      </c>
      <c r="U1378" s="203" t="s">
        <v>1709</v>
      </c>
      <c r="V1378" s="203"/>
      <c r="W1378" s="204">
        <v>35656.639999999999</v>
      </c>
      <c r="AF1378" t="s">
        <v>47883</v>
      </c>
      <c r="AG1378">
        <v>-425</v>
      </c>
      <c r="AI1378" s="276" t="s">
        <v>69853</v>
      </c>
      <c r="AJ1378" s="277">
        <v>1066.43</v>
      </c>
      <c r="AL1378" s="246" t="s">
        <v>44421</v>
      </c>
      <c r="AM1378" s="247">
        <v>560000</v>
      </c>
      <c r="AO1378" s="226" t="s">
        <v>46684</v>
      </c>
      <c r="AP1378" s="227">
        <v>39810</v>
      </c>
      <c r="AR1378" s="207" t="s">
        <v>15944</v>
      </c>
      <c r="AS1378" s="208">
        <v>4694.79</v>
      </c>
      <c r="AT1378" s="93"/>
      <c r="AU1378" s="199" t="s">
        <v>20681</v>
      </c>
      <c r="AV1378" s="200">
        <v>1584768.95</v>
      </c>
      <c r="BB1378" s="284"/>
      <c r="BD1378" s="272" t="s">
        <v>51229</v>
      </c>
      <c r="BE1378" s="273">
        <v>13749.99</v>
      </c>
      <c r="BG1378" s="244" t="s">
        <v>11852</v>
      </c>
      <c r="BH1378" s="245">
        <v>2449353.61</v>
      </c>
      <c r="BJ1378" s="230" t="s">
        <v>11237</v>
      </c>
      <c r="BK1378" s="231">
        <v>8370.75</v>
      </c>
      <c r="BM1378" s="209" t="s">
        <v>8949</v>
      </c>
      <c r="BN1378" s="210">
        <v>5107</v>
      </c>
    </row>
    <row r="1379" spans="9:66" x14ac:dyDescent="0.55000000000000004">
      <c r="I1379" s="282" t="s">
        <v>50955</v>
      </c>
      <c r="J1379" s="282"/>
      <c r="K1379" s="283">
        <v>4283.24</v>
      </c>
      <c r="M1379" s="242" t="s">
        <v>5650</v>
      </c>
      <c r="N1379" s="242"/>
      <c r="O1379" s="243">
        <v>204327.8</v>
      </c>
      <c r="Q1379" s="224" t="s">
        <v>4863</v>
      </c>
      <c r="R1379" s="224"/>
      <c r="S1379" s="225">
        <v>4917.8999999999996</v>
      </c>
      <c r="U1379" s="203" t="s">
        <v>1710</v>
      </c>
      <c r="V1379" s="203"/>
      <c r="W1379" s="204">
        <v>6095</v>
      </c>
      <c r="AF1379" t="s">
        <v>42296</v>
      </c>
      <c r="AG1379" s="284">
        <v>6600</v>
      </c>
      <c r="AI1379" s="276" t="s">
        <v>69854</v>
      </c>
      <c r="AJ1379" s="277">
        <v>11209.82</v>
      </c>
      <c r="AL1379" s="246" t="s">
        <v>44422</v>
      </c>
      <c r="AM1379" s="247">
        <v>-1104.73</v>
      </c>
      <c r="AO1379" s="226" t="s">
        <v>46685</v>
      </c>
      <c r="AP1379" s="227">
        <v>35052.879999999997</v>
      </c>
      <c r="AR1379" s="207" t="s">
        <v>15945</v>
      </c>
      <c r="AS1379" s="208">
        <v>164493.26</v>
      </c>
      <c r="AT1379" s="93"/>
      <c r="AU1379" s="199" t="s">
        <v>32101</v>
      </c>
      <c r="AV1379" s="200">
        <v>25039</v>
      </c>
      <c r="BB1379" s="284"/>
      <c r="BD1379" s="272" t="s">
        <v>51230</v>
      </c>
      <c r="BE1379" s="273">
        <v>4283.24</v>
      </c>
      <c r="BG1379" s="244" t="s">
        <v>11850</v>
      </c>
      <c r="BH1379" s="245">
        <v>204327.8</v>
      </c>
      <c r="BJ1379" s="230" t="s">
        <v>11238</v>
      </c>
      <c r="BK1379" s="231">
        <v>4917.8999999999996</v>
      </c>
      <c r="BM1379" s="209" t="s">
        <v>9444</v>
      </c>
      <c r="BN1379" s="210">
        <v>12824</v>
      </c>
    </row>
    <row r="1380" spans="9:66" x14ac:dyDescent="0.55000000000000004">
      <c r="I1380" s="282" t="s">
        <v>50956</v>
      </c>
      <c r="J1380" s="282"/>
      <c r="K1380" s="283">
        <v>3876.09</v>
      </c>
      <c r="M1380" s="242" t="s">
        <v>5653</v>
      </c>
      <c r="N1380" s="242"/>
      <c r="O1380" s="243">
        <v>3548423.37</v>
      </c>
      <c r="Q1380" s="224" t="s">
        <v>4766</v>
      </c>
      <c r="R1380" s="224"/>
      <c r="S1380" s="225">
        <v>19687.37</v>
      </c>
      <c r="U1380" s="203" t="s">
        <v>1711</v>
      </c>
      <c r="V1380" s="203"/>
      <c r="W1380" s="204">
        <v>2904</v>
      </c>
      <c r="AF1380" t="s">
        <v>57330</v>
      </c>
      <c r="AG1380" s="284">
        <v>1465.6</v>
      </c>
      <c r="AI1380" s="276" t="s">
        <v>69855</v>
      </c>
      <c r="AJ1380" s="277">
        <v>33928.36</v>
      </c>
      <c r="AL1380" s="246" t="s">
        <v>63034</v>
      </c>
      <c r="AM1380" s="247">
        <v>28226</v>
      </c>
      <c r="AO1380" s="226" t="s">
        <v>47775</v>
      </c>
      <c r="AP1380" s="227">
        <v>7949</v>
      </c>
      <c r="AR1380" s="207" t="s">
        <v>15946</v>
      </c>
      <c r="AS1380" s="208">
        <v>9834.77</v>
      </c>
      <c r="AT1380" s="93"/>
      <c r="AU1380" s="199" t="s">
        <v>32102</v>
      </c>
      <c r="AV1380" s="200">
        <v>25039</v>
      </c>
      <c r="BB1380" s="284"/>
      <c r="BD1380" s="272" t="s">
        <v>51231</v>
      </c>
      <c r="BE1380" s="273">
        <v>3876.09</v>
      </c>
      <c r="BG1380" s="244" t="s">
        <v>11853</v>
      </c>
      <c r="BH1380" s="245">
        <v>3548423.37</v>
      </c>
      <c r="BJ1380" s="230" t="s">
        <v>11240</v>
      </c>
      <c r="BK1380" s="231">
        <v>19687.37</v>
      </c>
      <c r="BM1380" s="209" t="s">
        <v>9841</v>
      </c>
      <c r="BN1380" s="210">
        <v>66973.66</v>
      </c>
    </row>
    <row r="1381" spans="9:66" x14ac:dyDescent="0.55000000000000004">
      <c r="I1381" s="282" t="s">
        <v>65682</v>
      </c>
      <c r="J1381" s="282"/>
      <c r="K1381" s="283">
        <v>195839.29</v>
      </c>
      <c r="M1381" s="242" t="s">
        <v>5654</v>
      </c>
      <c r="N1381" s="242"/>
      <c r="O1381" s="243">
        <v>8127063.8700000001</v>
      </c>
      <c r="Q1381" s="224" t="s">
        <v>4767</v>
      </c>
      <c r="R1381" s="224"/>
      <c r="S1381" s="225">
        <v>255.65</v>
      </c>
      <c r="U1381" s="203" t="s">
        <v>1712</v>
      </c>
      <c r="V1381" s="203"/>
      <c r="W1381" s="204">
        <v>16685</v>
      </c>
      <c r="AF1381" t="s">
        <v>34802</v>
      </c>
      <c r="AG1381">
        <v>587.16999999999996</v>
      </c>
      <c r="AI1381" s="276" t="s">
        <v>64047</v>
      </c>
      <c r="AJ1381" s="277">
        <v>5000</v>
      </c>
      <c r="AL1381" s="246" t="s">
        <v>54818</v>
      </c>
      <c r="AM1381" s="247">
        <v>1680</v>
      </c>
      <c r="AO1381" s="226" t="s">
        <v>34580</v>
      </c>
      <c r="AP1381" s="227">
        <v>7962.5</v>
      </c>
      <c r="AR1381" s="207" t="s">
        <v>15947</v>
      </c>
      <c r="AS1381" s="208">
        <v>635.20000000000005</v>
      </c>
      <c r="AT1381" s="93"/>
      <c r="AU1381" s="199" t="s">
        <v>32103</v>
      </c>
      <c r="AV1381" s="200">
        <v>2200</v>
      </c>
      <c r="BB1381" s="284"/>
      <c r="BD1381" s="272" t="s">
        <v>66242</v>
      </c>
      <c r="BE1381" s="273">
        <v>195839.29</v>
      </c>
      <c r="BG1381" s="244" t="s">
        <v>11854</v>
      </c>
      <c r="BH1381" s="245">
        <v>8127063.8700000001</v>
      </c>
      <c r="BJ1381" s="230" t="s">
        <v>11241</v>
      </c>
      <c r="BK1381" s="231">
        <v>255.65</v>
      </c>
      <c r="BM1381" s="209" t="s">
        <v>6690</v>
      </c>
      <c r="BN1381" s="210">
        <v>86365</v>
      </c>
    </row>
    <row r="1382" spans="9:66" x14ac:dyDescent="0.55000000000000004">
      <c r="I1382" s="282" t="s">
        <v>50957</v>
      </c>
      <c r="J1382" s="282"/>
      <c r="K1382" s="283">
        <v>31969.93</v>
      </c>
      <c r="M1382" s="242" t="s">
        <v>5655</v>
      </c>
      <c r="N1382" s="242"/>
      <c r="O1382" s="243">
        <v>25389107.34</v>
      </c>
      <c r="Q1382" s="224" t="s">
        <v>4768</v>
      </c>
      <c r="R1382" s="224"/>
      <c r="S1382" s="225">
        <v>102507.56</v>
      </c>
      <c r="U1382" s="203" t="s">
        <v>265</v>
      </c>
      <c r="V1382" s="203"/>
      <c r="W1382" s="204">
        <v>8991011.5299999993</v>
      </c>
      <c r="AF1382" t="s">
        <v>34803</v>
      </c>
      <c r="AG1382">
        <v>258.43</v>
      </c>
      <c r="AI1382" s="276" t="s">
        <v>64048</v>
      </c>
      <c r="AJ1382" s="277">
        <v>382.5</v>
      </c>
      <c r="AL1382" s="246" t="s">
        <v>51671</v>
      </c>
      <c r="AM1382" s="247">
        <v>81024.100000000006</v>
      </c>
      <c r="AO1382" s="226" t="s">
        <v>47776</v>
      </c>
      <c r="AP1382" s="227">
        <v>460.5</v>
      </c>
      <c r="AR1382" s="207" t="s">
        <v>15948</v>
      </c>
      <c r="AS1382" s="208">
        <v>127.52</v>
      </c>
      <c r="AT1382" s="93"/>
      <c r="AU1382" s="199" t="s">
        <v>32104</v>
      </c>
      <c r="AV1382" s="200">
        <v>2336.0500000000002</v>
      </c>
      <c r="BD1382" s="272" t="s">
        <v>51232</v>
      </c>
      <c r="BE1382" s="273">
        <v>31969.93</v>
      </c>
      <c r="BG1382" s="244" t="s">
        <v>11855</v>
      </c>
      <c r="BH1382" s="245">
        <v>25389107.34</v>
      </c>
      <c r="BJ1382" s="230" t="s">
        <v>11242</v>
      </c>
      <c r="BK1382" s="231">
        <v>102507.56</v>
      </c>
      <c r="BM1382" s="209" t="s">
        <v>6918</v>
      </c>
      <c r="BN1382" s="210">
        <v>10802</v>
      </c>
    </row>
    <row r="1383" spans="9:66" x14ac:dyDescent="0.55000000000000004">
      <c r="I1383" s="282" t="s">
        <v>65683</v>
      </c>
      <c r="J1383" s="282"/>
      <c r="K1383" s="283">
        <v>2331.4699999999998</v>
      </c>
      <c r="M1383" s="242" t="s">
        <v>5658</v>
      </c>
      <c r="N1383" s="242"/>
      <c r="O1383" s="243">
        <v>522731.72</v>
      </c>
      <c r="Q1383" s="224" t="s">
        <v>4865</v>
      </c>
      <c r="R1383" s="224"/>
      <c r="S1383" s="225">
        <v>2660</v>
      </c>
      <c r="U1383" s="203" t="s">
        <v>1713</v>
      </c>
      <c r="V1383" s="203"/>
      <c r="W1383" s="204">
        <v>5581.52</v>
      </c>
      <c r="AF1383" t="s">
        <v>34804</v>
      </c>
      <c r="AG1383">
        <v>34.4</v>
      </c>
      <c r="AI1383" s="276" t="s">
        <v>64049</v>
      </c>
      <c r="AJ1383" s="277">
        <v>1251</v>
      </c>
      <c r="AL1383" s="246" t="s">
        <v>51672</v>
      </c>
      <c r="AM1383" s="247">
        <v>6326.92</v>
      </c>
      <c r="AO1383" s="226" t="s">
        <v>34581</v>
      </c>
      <c r="AP1383" s="227">
        <v>5996.35</v>
      </c>
      <c r="AR1383" s="207" t="s">
        <v>15949</v>
      </c>
      <c r="AS1383" s="208">
        <v>64.989999999999995</v>
      </c>
      <c r="AT1383" s="93"/>
      <c r="AU1383" s="199" t="s">
        <v>32105</v>
      </c>
      <c r="AV1383" s="200">
        <v>5539.12</v>
      </c>
      <c r="BB1383" s="284"/>
      <c r="BD1383" s="272" t="s">
        <v>66243</v>
      </c>
      <c r="BE1383" s="273">
        <v>2331.4699999999998</v>
      </c>
      <c r="BG1383" s="244" t="s">
        <v>11858</v>
      </c>
      <c r="BH1383" s="245">
        <v>522731.72</v>
      </c>
      <c r="BJ1383" s="230" t="s">
        <v>11243</v>
      </c>
      <c r="BK1383" s="231">
        <v>2660</v>
      </c>
      <c r="BM1383" s="209" t="s">
        <v>7102</v>
      </c>
      <c r="BN1383" s="210">
        <v>3296</v>
      </c>
    </row>
    <row r="1384" spans="9:66" x14ac:dyDescent="0.55000000000000004">
      <c r="I1384" s="282" t="s">
        <v>50959</v>
      </c>
      <c r="J1384" s="282"/>
      <c r="K1384" s="283">
        <v>4345.0200000000004</v>
      </c>
      <c r="M1384" s="242" t="s">
        <v>5659</v>
      </c>
      <c r="N1384" s="242"/>
      <c r="O1384" s="243">
        <v>1103536.3500000001</v>
      </c>
      <c r="Q1384" s="224" t="s">
        <v>3649</v>
      </c>
      <c r="R1384" s="224"/>
      <c r="S1384" s="225">
        <v>2241.0700000000002</v>
      </c>
      <c r="U1384" s="203" t="s">
        <v>1714</v>
      </c>
      <c r="V1384" s="203"/>
      <c r="W1384" s="204">
        <v>11005.94</v>
      </c>
      <c r="AF1384" t="s">
        <v>38987</v>
      </c>
      <c r="AG1384">
        <v>71.06</v>
      </c>
      <c r="AI1384" s="276" t="s">
        <v>70399</v>
      </c>
      <c r="AJ1384" s="277">
        <v>697.64</v>
      </c>
      <c r="AL1384" s="246" t="s">
        <v>51673</v>
      </c>
      <c r="AM1384" s="247">
        <v>12084.43</v>
      </c>
      <c r="AO1384" s="226" t="s">
        <v>34582</v>
      </c>
      <c r="AP1384" s="227">
        <v>21021.84</v>
      </c>
      <c r="AR1384" s="207" t="s">
        <v>15950</v>
      </c>
      <c r="AS1384" s="208">
        <v>12334.9</v>
      </c>
      <c r="AT1384" s="93"/>
      <c r="AU1384" s="199" t="s">
        <v>32106</v>
      </c>
      <c r="AV1384" s="200">
        <v>1189.83</v>
      </c>
      <c r="BB1384" s="284"/>
      <c r="BD1384" s="272" t="s">
        <v>51234</v>
      </c>
      <c r="BE1384" s="273">
        <v>4345.0200000000004</v>
      </c>
      <c r="BG1384" s="244" t="s">
        <v>11859</v>
      </c>
      <c r="BH1384" s="245">
        <v>1103536.3500000001</v>
      </c>
      <c r="BJ1384" s="230" t="s">
        <v>3649</v>
      </c>
      <c r="BK1384" s="231">
        <v>2241.0700000000002</v>
      </c>
      <c r="BM1384" s="209" t="s">
        <v>7769</v>
      </c>
      <c r="BN1384" s="210">
        <v>29420</v>
      </c>
    </row>
    <row r="1385" spans="9:66" x14ac:dyDescent="0.55000000000000004">
      <c r="I1385" s="282" t="s">
        <v>50960</v>
      </c>
      <c r="J1385" s="282"/>
      <c r="K1385" s="283">
        <v>1140050.75</v>
      </c>
      <c r="M1385" s="242" t="s">
        <v>5660</v>
      </c>
      <c r="N1385" s="242"/>
      <c r="O1385" s="243">
        <v>230540.38</v>
      </c>
      <c r="Q1385" s="224" t="s">
        <v>3650</v>
      </c>
      <c r="R1385" s="224"/>
      <c r="S1385" s="225">
        <v>114927.49</v>
      </c>
      <c r="U1385" s="203" t="s">
        <v>1715</v>
      </c>
      <c r="V1385" s="203"/>
      <c r="W1385" s="204">
        <v>1522</v>
      </c>
      <c r="AF1385" t="s">
        <v>55945</v>
      </c>
      <c r="AG1385" s="284">
        <v>258172.25</v>
      </c>
      <c r="AI1385" s="276" t="s">
        <v>60228</v>
      </c>
      <c r="AJ1385" s="277">
        <v>15976.56</v>
      </c>
      <c r="AL1385" s="246" t="s">
        <v>55837</v>
      </c>
      <c r="AM1385" s="247">
        <v>645</v>
      </c>
      <c r="AO1385" s="226" t="s">
        <v>46686</v>
      </c>
      <c r="AP1385" s="227">
        <v>13497.52</v>
      </c>
      <c r="AR1385" s="207" t="s">
        <v>15951</v>
      </c>
      <c r="AS1385" s="208">
        <v>2658</v>
      </c>
      <c r="AT1385" s="93"/>
      <c r="AU1385" s="199" t="s">
        <v>13572</v>
      </c>
      <c r="AV1385" s="200">
        <v>30000</v>
      </c>
      <c r="BB1385" s="284"/>
      <c r="BD1385" s="272" t="s">
        <v>51235</v>
      </c>
      <c r="BE1385" s="273">
        <v>1140050.75</v>
      </c>
      <c r="BG1385" s="244" t="s">
        <v>11860</v>
      </c>
      <c r="BH1385" s="245">
        <v>230540.38</v>
      </c>
      <c r="BJ1385" s="230" t="s">
        <v>9700</v>
      </c>
      <c r="BK1385" s="231">
        <v>114927.49</v>
      </c>
      <c r="BM1385" s="209" t="s">
        <v>8054</v>
      </c>
      <c r="BN1385" s="210">
        <v>31769</v>
      </c>
    </row>
    <row r="1386" spans="9:66" x14ac:dyDescent="0.55000000000000004">
      <c r="I1386" s="282" t="s">
        <v>50962</v>
      </c>
      <c r="J1386" s="282"/>
      <c r="K1386" s="283">
        <v>39678.53</v>
      </c>
      <c r="M1386" s="242" t="s">
        <v>5661</v>
      </c>
      <c r="N1386" s="242"/>
      <c r="O1386" s="243">
        <v>106736.55</v>
      </c>
      <c r="Q1386" s="224" t="s">
        <v>3651</v>
      </c>
      <c r="R1386" s="224"/>
      <c r="S1386" s="225">
        <v>44358.21</v>
      </c>
      <c r="U1386" s="203" t="s">
        <v>1716</v>
      </c>
      <c r="V1386" s="203"/>
      <c r="W1386" s="204">
        <v>9513</v>
      </c>
      <c r="AF1386" t="s">
        <v>60296</v>
      </c>
      <c r="AG1386" s="284">
        <v>39747.58</v>
      </c>
      <c r="AI1386" s="276" t="s">
        <v>60229</v>
      </c>
      <c r="AJ1386" s="277">
        <v>1222.24</v>
      </c>
      <c r="AL1386" s="246" t="s">
        <v>51675</v>
      </c>
      <c r="AM1386" s="247">
        <v>908.03</v>
      </c>
      <c r="AO1386" s="226" t="s">
        <v>51668</v>
      </c>
      <c r="AP1386" s="227">
        <v>3875.41</v>
      </c>
      <c r="AR1386" s="207" t="s">
        <v>15952</v>
      </c>
      <c r="AS1386" s="208">
        <v>4302</v>
      </c>
      <c r="AT1386" s="93"/>
      <c r="AU1386" s="199" t="s">
        <v>32107</v>
      </c>
      <c r="AV1386" s="200">
        <v>2200</v>
      </c>
      <c r="BB1386" s="284"/>
      <c r="BD1386" s="272" t="s">
        <v>51237</v>
      </c>
      <c r="BE1386" s="273">
        <v>39678.53</v>
      </c>
      <c r="BG1386" s="244" t="s">
        <v>11861</v>
      </c>
      <c r="BH1386" s="245">
        <v>106736.55</v>
      </c>
      <c r="BJ1386" s="230" t="s">
        <v>5628</v>
      </c>
      <c r="BK1386" s="231">
        <v>44358.21</v>
      </c>
      <c r="BM1386" s="209" t="s">
        <v>8313</v>
      </c>
      <c r="BN1386" s="210">
        <v>51970</v>
      </c>
    </row>
    <row r="1387" spans="9:66" x14ac:dyDescent="0.55000000000000004">
      <c r="I1387" s="282" t="s">
        <v>50963</v>
      </c>
      <c r="J1387" s="282"/>
      <c r="K1387" s="283">
        <v>6664.02</v>
      </c>
      <c r="M1387" s="242" t="s">
        <v>5662</v>
      </c>
      <c r="N1387" s="242"/>
      <c r="O1387" s="243">
        <v>214745.79</v>
      </c>
      <c r="Q1387" s="224" t="s">
        <v>3652</v>
      </c>
      <c r="R1387" s="224"/>
      <c r="S1387" s="225">
        <v>13042.45</v>
      </c>
      <c r="U1387" s="203" t="s">
        <v>1717</v>
      </c>
      <c r="V1387" s="203"/>
      <c r="W1387" s="204">
        <v>19860.8</v>
      </c>
      <c r="AF1387" t="s">
        <v>38988</v>
      </c>
      <c r="AG1387" s="284">
        <v>9823.69</v>
      </c>
      <c r="AI1387" s="276" t="s">
        <v>60230</v>
      </c>
      <c r="AJ1387" s="277">
        <v>3915.15</v>
      </c>
      <c r="AL1387" s="246" t="s">
        <v>62538</v>
      </c>
      <c r="AM1387" s="247">
        <v>678.82</v>
      </c>
      <c r="AO1387" s="226" t="s">
        <v>47777</v>
      </c>
      <c r="AP1387" s="227">
        <v>9151.99</v>
      </c>
      <c r="AR1387" s="207" t="s">
        <v>15953</v>
      </c>
      <c r="AS1387" s="208">
        <v>5943</v>
      </c>
      <c r="AT1387" s="93"/>
      <c r="AU1387" s="199" t="s">
        <v>20720</v>
      </c>
      <c r="AV1387" s="200">
        <v>2336.0500000000002</v>
      </c>
      <c r="BB1387" s="284"/>
      <c r="BD1387" s="272" t="s">
        <v>51238</v>
      </c>
      <c r="BE1387" s="273">
        <v>6664.02</v>
      </c>
      <c r="BG1387" s="244" t="s">
        <v>11862</v>
      </c>
      <c r="BH1387" s="245">
        <v>214745.79</v>
      </c>
      <c r="BJ1387" s="230" t="s">
        <v>9701</v>
      </c>
      <c r="BK1387" s="231">
        <v>13042.45</v>
      </c>
      <c r="BM1387" s="209" t="s">
        <v>8528</v>
      </c>
      <c r="BN1387" s="210">
        <v>64519</v>
      </c>
    </row>
    <row r="1388" spans="9:66" x14ac:dyDescent="0.55000000000000004">
      <c r="I1388" s="282" t="s">
        <v>65689</v>
      </c>
      <c r="J1388" s="282"/>
      <c r="K1388" s="283">
        <v>3450</v>
      </c>
      <c r="M1388" s="242" t="s">
        <v>5663</v>
      </c>
      <c r="N1388" s="242"/>
      <c r="O1388" s="243">
        <v>200370.61</v>
      </c>
      <c r="Q1388" s="224" t="s">
        <v>4769</v>
      </c>
      <c r="R1388" s="224"/>
      <c r="S1388" s="225">
        <v>101205</v>
      </c>
      <c r="U1388" s="203" t="s">
        <v>1718</v>
      </c>
      <c r="V1388" s="203"/>
      <c r="W1388" s="204">
        <v>54033</v>
      </c>
      <c r="AF1388" t="s">
        <v>34805</v>
      </c>
      <c r="AG1388" s="284">
        <v>56127.9</v>
      </c>
      <c r="AI1388" s="276" t="s">
        <v>67087</v>
      </c>
      <c r="AJ1388" s="277">
        <v>16508</v>
      </c>
      <c r="AL1388" s="246" t="s">
        <v>59479</v>
      </c>
      <c r="AM1388" s="247">
        <v>-16.420000000000002</v>
      </c>
      <c r="AO1388" s="226" t="s">
        <v>47778</v>
      </c>
      <c r="AP1388" s="227">
        <v>38407.71</v>
      </c>
      <c r="AR1388" s="207" t="s">
        <v>15954</v>
      </c>
      <c r="AS1388" s="208">
        <v>454.35</v>
      </c>
      <c r="AT1388" s="93"/>
      <c r="AU1388" s="199" t="s">
        <v>20721</v>
      </c>
      <c r="AV1388" s="200">
        <v>5539.12</v>
      </c>
      <c r="BB1388" s="284"/>
      <c r="BD1388" s="272" t="s">
        <v>66249</v>
      </c>
      <c r="BE1388" s="273">
        <v>3450</v>
      </c>
      <c r="BG1388" s="244" t="s">
        <v>11863</v>
      </c>
      <c r="BH1388" s="245">
        <v>200370.61</v>
      </c>
      <c r="BJ1388" s="230" t="s">
        <v>11244</v>
      </c>
      <c r="BK1388" s="231">
        <v>101205</v>
      </c>
      <c r="BM1388" s="209" t="s">
        <v>8699</v>
      </c>
      <c r="BN1388" s="210">
        <v>3573</v>
      </c>
    </row>
    <row r="1389" spans="9:66" x14ac:dyDescent="0.55000000000000004">
      <c r="I1389" s="282" t="s">
        <v>50964</v>
      </c>
      <c r="J1389" s="282"/>
      <c r="K1389" s="283">
        <v>43544.09</v>
      </c>
      <c r="M1389" s="242" t="s">
        <v>5664</v>
      </c>
      <c r="N1389" s="242"/>
      <c r="O1389" s="243">
        <v>196234.62</v>
      </c>
      <c r="Q1389" s="224" t="s">
        <v>4867</v>
      </c>
      <c r="R1389" s="224"/>
      <c r="S1389" s="225">
        <v>6594</v>
      </c>
      <c r="U1389" s="203" t="s">
        <v>1719</v>
      </c>
      <c r="V1389" s="203"/>
      <c r="W1389" s="204">
        <v>57638.38</v>
      </c>
      <c r="AF1389" t="s">
        <v>36150</v>
      </c>
      <c r="AG1389" s="284">
        <v>175030.74</v>
      </c>
      <c r="AI1389" s="276" t="s">
        <v>40140</v>
      </c>
      <c r="AJ1389" s="277">
        <v>397.87</v>
      </c>
      <c r="AL1389" s="246" t="s">
        <v>54819</v>
      </c>
      <c r="AM1389" s="247">
        <v>16880.009999999998</v>
      </c>
      <c r="AO1389" s="226" t="s">
        <v>47779</v>
      </c>
      <c r="AP1389" s="227">
        <v>3638.3</v>
      </c>
      <c r="AR1389" s="207" t="s">
        <v>15955</v>
      </c>
      <c r="AS1389" s="208">
        <v>5578.63</v>
      </c>
      <c r="AT1389" s="93"/>
      <c r="AU1389" s="199" t="s">
        <v>13573</v>
      </c>
      <c r="AV1389" s="200">
        <v>31189.83</v>
      </c>
      <c r="BD1389" s="272" t="s">
        <v>51239</v>
      </c>
      <c r="BE1389" s="273">
        <v>43544.09</v>
      </c>
      <c r="BG1389" s="244" t="s">
        <v>11864</v>
      </c>
      <c r="BH1389" s="245">
        <v>196234.62</v>
      </c>
      <c r="BJ1389" s="230" t="s">
        <v>11246</v>
      </c>
      <c r="BK1389" s="231">
        <v>6594</v>
      </c>
      <c r="BM1389" s="209" t="s">
        <v>8950</v>
      </c>
      <c r="BN1389" s="210">
        <v>15550</v>
      </c>
    </row>
    <row r="1390" spans="9:66" x14ac:dyDescent="0.55000000000000004">
      <c r="I1390" s="282" t="s">
        <v>65690</v>
      </c>
      <c r="J1390" s="282"/>
      <c r="K1390" s="283">
        <v>147521.49</v>
      </c>
      <c r="M1390" s="242" t="s">
        <v>5665</v>
      </c>
      <c r="N1390" s="242"/>
      <c r="O1390" s="243">
        <v>216237.6</v>
      </c>
      <c r="Q1390" s="224" t="s">
        <v>4770</v>
      </c>
      <c r="R1390" s="224"/>
      <c r="S1390" s="225">
        <v>46540.53</v>
      </c>
      <c r="U1390" s="203" t="s">
        <v>1720</v>
      </c>
      <c r="V1390" s="203"/>
      <c r="W1390" s="204">
        <v>28692.91</v>
      </c>
      <c r="AF1390" t="s">
        <v>57331</v>
      </c>
      <c r="AG1390" s="284">
        <v>255397.59</v>
      </c>
      <c r="AI1390" s="276" t="s">
        <v>54908</v>
      </c>
      <c r="AJ1390" s="277">
        <v>8600</v>
      </c>
      <c r="AL1390" s="246" t="s">
        <v>54820</v>
      </c>
      <c r="AM1390" s="247">
        <v>1291.3399999999999</v>
      </c>
      <c r="AO1390" s="226" t="s">
        <v>42171</v>
      </c>
      <c r="AP1390" s="227">
        <v>39817.64</v>
      </c>
      <c r="AR1390" s="207" t="s">
        <v>15956</v>
      </c>
      <c r="AS1390" s="208">
        <v>76.02</v>
      </c>
      <c r="AT1390" s="93"/>
      <c r="AU1390" s="199" t="s">
        <v>32108</v>
      </c>
      <c r="AV1390" s="200">
        <v>1152.03</v>
      </c>
      <c r="BB1390" s="284"/>
      <c r="BD1390" s="272" t="s">
        <v>51240</v>
      </c>
      <c r="BE1390" s="273">
        <v>147521.49</v>
      </c>
      <c r="BG1390" s="244" t="s">
        <v>11865</v>
      </c>
      <c r="BH1390" s="245">
        <v>216237.6</v>
      </c>
      <c r="BJ1390" s="230" t="s">
        <v>11247</v>
      </c>
      <c r="BK1390" s="231">
        <v>46540.53</v>
      </c>
      <c r="BM1390" s="209" t="s">
        <v>9283</v>
      </c>
      <c r="BN1390" s="210">
        <v>236187.31</v>
      </c>
    </row>
    <row r="1391" spans="9:66" x14ac:dyDescent="0.55000000000000004">
      <c r="I1391" s="282" t="s">
        <v>65691</v>
      </c>
      <c r="J1391" s="282"/>
      <c r="K1391" s="283">
        <v>86004.19</v>
      </c>
      <c r="M1391" s="242" t="s">
        <v>5666</v>
      </c>
      <c r="N1391" s="242"/>
      <c r="O1391" s="243">
        <v>5800</v>
      </c>
      <c r="Q1391" s="224" t="s">
        <v>4771</v>
      </c>
      <c r="R1391" s="224"/>
      <c r="S1391" s="225">
        <v>19225.7</v>
      </c>
      <c r="U1391" s="203" t="s">
        <v>1721</v>
      </c>
      <c r="V1391" s="203"/>
      <c r="W1391" s="204">
        <v>7559.72</v>
      </c>
      <c r="AF1391" t="s">
        <v>67287</v>
      </c>
      <c r="AG1391" s="284">
        <v>16875</v>
      </c>
      <c r="AI1391" s="276" t="s">
        <v>54909</v>
      </c>
      <c r="AJ1391" s="277">
        <v>657.89</v>
      </c>
      <c r="AL1391" s="246" t="s">
        <v>54821</v>
      </c>
      <c r="AM1391" s="247">
        <v>3382.03</v>
      </c>
      <c r="AO1391" s="226" t="s">
        <v>15920</v>
      </c>
      <c r="AP1391" s="227">
        <v>335962.31</v>
      </c>
      <c r="AR1391" s="207" t="s">
        <v>15957</v>
      </c>
      <c r="AS1391" s="208">
        <v>2000</v>
      </c>
      <c r="AT1391" s="93"/>
      <c r="AU1391" s="199" t="s">
        <v>32109</v>
      </c>
      <c r="AV1391" s="200">
        <v>31851.97</v>
      </c>
      <c r="BB1391" s="284"/>
      <c r="BD1391" s="272" t="s">
        <v>51241</v>
      </c>
      <c r="BE1391" s="273">
        <v>86004.19</v>
      </c>
      <c r="BG1391" s="244" t="s">
        <v>11866</v>
      </c>
      <c r="BH1391" s="245">
        <v>5800</v>
      </c>
      <c r="BJ1391" s="230" t="s">
        <v>9702</v>
      </c>
      <c r="BK1391" s="231">
        <v>19225.7</v>
      </c>
      <c r="BM1391" s="209" t="s">
        <v>9587</v>
      </c>
      <c r="BN1391" s="210">
        <v>2618</v>
      </c>
    </row>
    <row r="1392" spans="9:66" x14ac:dyDescent="0.55000000000000004">
      <c r="I1392" s="282" t="s">
        <v>65693</v>
      </c>
      <c r="J1392" s="282"/>
      <c r="K1392" s="283">
        <v>20791.669999999998</v>
      </c>
      <c r="M1392" s="242" t="s">
        <v>5667</v>
      </c>
      <c r="N1392" s="242"/>
      <c r="O1392" s="243">
        <v>22000</v>
      </c>
      <c r="Q1392" s="224" t="s">
        <v>4772</v>
      </c>
      <c r="R1392" s="224"/>
      <c r="S1392" s="225">
        <v>17490.57</v>
      </c>
      <c r="U1392" s="203" t="s">
        <v>1722</v>
      </c>
      <c r="V1392" s="203"/>
      <c r="W1392" s="204">
        <v>41356</v>
      </c>
      <c r="AF1392" t="s">
        <v>67288</v>
      </c>
      <c r="AG1392" s="284">
        <v>1290.99</v>
      </c>
      <c r="AI1392" s="276" t="s">
        <v>51772</v>
      </c>
      <c r="AJ1392" s="277">
        <v>931.21</v>
      </c>
      <c r="AL1392" s="246" t="s">
        <v>55838</v>
      </c>
      <c r="AM1392" s="247">
        <v>1166.44</v>
      </c>
      <c r="AO1392" s="226" t="s">
        <v>47780</v>
      </c>
      <c r="AP1392" s="227">
        <v>540</v>
      </c>
      <c r="AR1392" s="207" t="s">
        <v>15958</v>
      </c>
      <c r="AS1392" s="208">
        <v>10844.92</v>
      </c>
      <c r="AT1392" s="93"/>
      <c r="AU1392" s="199" t="s">
        <v>20737</v>
      </c>
      <c r="AV1392" s="200">
        <v>1152.03</v>
      </c>
      <c r="BB1392" s="284"/>
      <c r="BD1392" s="272" t="s">
        <v>51242</v>
      </c>
      <c r="BE1392" s="273">
        <v>20791.669999999998</v>
      </c>
      <c r="BG1392" s="244" t="s">
        <v>11867</v>
      </c>
      <c r="BH1392" s="245">
        <v>22000</v>
      </c>
      <c r="BJ1392" s="230" t="s">
        <v>11248</v>
      </c>
      <c r="BK1392" s="231">
        <v>17490.57</v>
      </c>
      <c r="BM1392" s="209" t="s">
        <v>9607</v>
      </c>
      <c r="BN1392" s="210">
        <v>12022.57</v>
      </c>
    </row>
    <row r="1393" spans="9:66" x14ac:dyDescent="0.55000000000000004">
      <c r="I1393" s="282" t="s">
        <v>50965</v>
      </c>
      <c r="J1393" s="282"/>
      <c r="K1393" s="283">
        <v>27193.95</v>
      </c>
      <c r="M1393" s="242" t="s">
        <v>5668</v>
      </c>
      <c r="N1393" s="242"/>
      <c r="O1393" s="243">
        <v>739386.84</v>
      </c>
      <c r="Q1393" s="224" t="s">
        <v>4773</v>
      </c>
      <c r="R1393" s="224"/>
      <c r="S1393" s="225">
        <v>141751.23000000001</v>
      </c>
      <c r="U1393" s="203" t="s">
        <v>1723</v>
      </c>
      <c r="V1393" s="203"/>
      <c r="W1393" s="204">
        <v>5708</v>
      </c>
      <c r="AF1393" t="s">
        <v>67289</v>
      </c>
      <c r="AG1393" s="284">
        <v>4056.75</v>
      </c>
      <c r="AI1393" s="276" t="s">
        <v>67088</v>
      </c>
      <c r="AJ1393" s="277">
        <v>2041</v>
      </c>
      <c r="AL1393" s="246" t="s">
        <v>54822</v>
      </c>
      <c r="AM1393" s="247">
        <v>8290</v>
      </c>
      <c r="AO1393" s="226" t="s">
        <v>42172</v>
      </c>
      <c r="AP1393" s="227">
        <v>15840</v>
      </c>
      <c r="AR1393" s="207" t="s">
        <v>15959</v>
      </c>
      <c r="AS1393" s="208">
        <v>759.07</v>
      </c>
      <c r="AT1393" s="93"/>
      <c r="AU1393" s="199" t="s">
        <v>20739</v>
      </c>
      <c r="AV1393" s="200">
        <v>31851.97</v>
      </c>
      <c r="BB1393" s="284"/>
      <c r="BD1393" s="272" t="s">
        <v>51243</v>
      </c>
      <c r="BE1393" s="273">
        <v>27193.95</v>
      </c>
      <c r="BG1393" s="244" t="s">
        <v>11868</v>
      </c>
      <c r="BH1393" s="245">
        <v>739386.84</v>
      </c>
      <c r="BJ1393" s="230" t="s">
        <v>11249</v>
      </c>
      <c r="BK1393" s="231">
        <v>141751.23000000001</v>
      </c>
      <c r="BM1393" s="209" t="s">
        <v>9654</v>
      </c>
      <c r="BN1393" s="210">
        <v>50489.46</v>
      </c>
    </row>
    <row r="1394" spans="9:66" x14ac:dyDescent="0.55000000000000004">
      <c r="I1394" s="282" t="s">
        <v>50966</v>
      </c>
      <c r="J1394" s="282"/>
      <c r="K1394" s="283">
        <v>96990.720000000001</v>
      </c>
      <c r="M1394" s="242" t="s">
        <v>5669</v>
      </c>
      <c r="N1394" s="242"/>
      <c r="O1394" s="243">
        <v>140523.66</v>
      </c>
      <c r="Q1394" s="224" t="s">
        <v>3653</v>
      </c>
      <c r="R1394" s="224"/>
      <c r="S1394" s="225">
        <v>4985.6400000000003</v>
      </c>
      <c r="U1394" s="203" t="s">
        <v>1724</v>
      </c>
      <c r="V1394" s="203"/>
      <c r="W1394" s="204">
        <v>195</v>
      </c>
      <c r="AF1394" t="s">
        <v>67290</v>
      </c>
      <c r="AG1394">
        <v>156.96</v>
      </c>
      <c r="AI1394" s="276" t="s">
        <v>51773</v>
      </c>
      <c r="AJ1394" s="277">
        <v>311.83999999999997</v>
      </c>
      <c r="AL1394" s="246" t="s">
        <v>63984</v>
      </c>
      <c r="AM1394" s="247">
        <v>9164.01</v>
      </c>
      <c r="AO1394" s="226" t="s">
        <v>15921</v>
      </c>
      <c r="AP1394" s="227">
        <v>59037.75</v>
      </c>
      <c r="AR1394" s="207" t="s">
        <v>15960</v>
      </c>
      <c r="AS1394" s="208">
        <v>2040</v>
      </c>
      <c r="AT1394" s="93"/>
      <c r="AU1394" s="199" t="s">
        <v>13574</v>
      </c>
      <c r="AV1394" s="200">
        <v>42606</v>
      </c>
      <c r="BB1394" s="284"/>
      <c r="BD1394" s="272" t="s">
        <v>51244</v>
      </c>
      <c r="BE1394" s="273">
        <v>96990.720000000001</v>
      </c>
      <c r="BG1394" s="244" t="s">
        <v>11869</v>
      </c>
      <c r="BH1394" s="245">
        <v>140523.66</v>
      </c>
      <c r="BJ1394" s="230" t="s">
        <v>9703</v>
      </c>
      <c r="BK1394" s="231">
        <v>4985.6400000000003</v>
      </c>
      <c r="BM1394" s="209" t="s">
        <v>9711</v>
      </c>
      <c r="BN1394" s="210">
        <v>3077.46</v>
      </c>
    </row>
    <row r="1395" spans="9:66" x14ac:dyDescent="0.55000000000000004">
      <c r="I1395" s="282" t="s">
        <v>50967</v>
      </c>
      <c r="J1395" s="282"/>
      <c r="K1395" s="283">
        <v>3472.59</v>
      </c>
      <c r="M1395" s="242" t="s">
        <v>5670</v>
      </c>
      <c r="N1395" s="242"/>
      <c r="O1395" s="243">
        <v>5459989.3499999996</v>
      </c>
      <c r="Q1395" s="224" t="s">
        <v>4774</v>
      </c>
      <c r="R1395" s="224"/>
      <c r="S1395" s="225">
        <v>93849.69</v>
      </c>
      <c r="U1395" s="203" t="s">
        <v>1725</v>
      </c>
      <c r="V1395" s="203"/>
      <c r="W1395" s="204">
        <v>28182</v>
      </c>
      <c r="AF1395" t="s">
        <v>66540</v>
      </c>
      <c r="AG1395" s="284">
        <v>63587.09</v>
      </c>
      <c r="AI1395" s="276" t="s">
        <v>51774</v>
      </c>
      <c r="AJ1395" s="277">
        <v>1751.29</v>
      </c>
      <c r="AL1395" s="246" t="s">
        <v>51677</v>
      </c>
      <c r="AM1395" s="247">
        <v>20155.68</v>
      </c>
      <c r="AO1395" s="226" t="s">
        <v>40127</v>
      </c>
      <c r="AP1395" s="227">
        <v>55040</v>
      </c>
      <c r="AR1395" s="207" t="s">
        <v>15961</v>
      </c>
      <c r="AS1395" s="208">
        <v>4552.3999999999996</v>
      </c>
      <c r="AT1395" s="93"/>
      <c r="AU1395" s="199" t="s">
        <v>32110</v>
      </c>
      <c r="AV1395" s="200">
        <v>266.88</v>
      </c>
      <c r="BB1395" s="284"/>
      <c r="BD1395" s="272" t="s">
        <v>51245</v>
      </c>
      <c r="BE1395" s="273">
        <v>3472.59</v>
      </c>
      <c r="BG1395" s="244" t="s">
        <v>11870</v>
      </c>
      <c r="BH1395" s="245">
        <v>5459989.3499999996</v>
      </c>
      <c r="BJ1395" s="230" t="s">
        <v>11250</v>
      </c>
      <c r="BK1395" s="231">
        <v>93849.69</v>
      </c>
      <c r="BM1395" s="209" t="s">
        <v>11539</v>
      </c>
      <c r="BN1395" s="210">
        <v>384139.44</v>
      </c>
    </row>
    <row r="1396" spans="9:66" x14ac:dyDescent="0.55000000000000004">
      <c r="I1396" s="282" t="s">
        <v>50968</v>
      </c>
      <c r="J1396" s="282"/>
      <c r="K1396" s="283">
        <v>54661.75</v>
      </c>
      <c r="M1396" s="242" t="s">
        <v>5671</v>
      </c>
      <c r="N1396" s="242"/>
      <c r="O1396" s="243">
        <v>344914.98</v>
      </c>
      <c r="Q1396" s="224" t="s">
        <v>4775</v>
      </c>
      <c r="R1396" s="224"/>
      <c r="S1396" s="225">
        <v>5862.33</v>
      </c>
      <c r="U1396" s="203" t="s">
        <v>1726</v>
      </c>
      <c r="V1396" s="203"/>
      <c r="W1396" s="204">
        <v>12916</v>
      </c>
      <c r="AF1396" t="s">
        <v>67291</v>
      </c>
      <c r="AG1396">
        <v>321.39999999999998</v>
      </c>
      <c r="AI1396" s="276" t="s">
        <v>61840</v>
      </c>
      <c r="AJ1396" s="277">
        <v>-159.85</v>
      </c>
      <c r="AL1396" s="246" t="s">
        <v>62944</v>
      </c>
      <c r="AM1396" s="247">
        <v>3705.5</v>
      </c>
      <c r="AO1396" s="226" t="s">
        <v>15922</v>
      </c>
      <c r="AP1396" s="227">
        <v>27800</v>
      </c>
      <c r="AR1396" s="207" t="s">
        <v>15962</v>
      </c>
      <c r="AS1396" s="208">
        <v>6888.4</v>
      </c>
      <c r="AT1396" s="93"/>
      <c r="AU1396" s="199" t="s">
        <v>32111</v>
      </c>
      <c r="AV1396" s="200">
        <v>1527.25</v>
      </c>
      <c r="BB1396" s="284"/>
      <c r="BD1396" s="272" t="s">
        <v>51246</v>
      </c>
      <c r="BE1396" s="273">
        <v>54661.75</v>
      </c>
      <c r="BG1396" s="244" t="s">
        <v>11871</v>
      </c>
      <c r="BH1396" s="245">
        <v>344914.98</v>
      </c>
      <c r="BJ1396" s="230" t="s">
        <v>9704</v>
      </c>
      <c r="BK1396" s="231">
        <v>5862.33</v>
      </c>
      <c r="BM1396" s="209" t="s">
        <v>12223</v>
      </c>
      <c r="BN1396" s="210">
        <v>2490.19</v>
      </c>
    </row>
    <row r="1397" spans="9:66" x14ac:dyDescent="0.55000000000000004">
      <c r="I1397" s="282" t="s">
        <v>50969</v>
      </c>
      <c r="J1397" s="282"/>
      <c r="K1397" s="283">
        <v>13552.28</v>
      </c>
      <c r="M1397" s="242" t="s">
        <v>5672</v>
      </c>
      <c r="N1397" s="242"/>
      <c r="O1397" s="243">
        <v>49694332.020000003</v>
      </c>
      <c r="Q1397" s="224" t="s">
        <v>4868</v>
      </c>
      <c r="R1397" s="224"/>
      <c r="S1397" s="225">
        <v>8516.56</v>
      </c>
      <c r="U1397" s="203" t="s">
        <v>1727</v>
      </c>
      <c r="V1397" s="203"/>
      <c r="W1397" s="204">
        <v>5370.04</v>
      </c>
      <c r="AF1397" t="s">
        <v>64116</v>
      </c>
      <c r="AG1397" s="284">
        <v>1911.65</v>
      </c>
      <c r="AI1397" s="276" t="s">
        <v>67089</v>
      </c>
      <c r="AJ1397" s="277">
        <v>5.39</v>
      </c>
      <c r="AL1397" s="246" t="s">
        <v>59480</v>
      </c>
      <c r="AM1397" s="247">
        <v>-79.55</v>
      </c>
      <c r="AO1397" s="226" t="s">
        <v>15923</v>
      </c>
      <c r="AP1397" s="227">
        <v>35270</v>
      </c>
      <c r="AR1397" s="207" t="s">
        <v>15963</v>
      </c>
      <c r="AS1397" s="208">
        <v>1623.1</v>
      </c>
      <c r="AT1397" s="93"/>
      <c r="AU1397" s="199" t="s">
        <v>13575</v>
      </c>
      <c r="AV1397" s="200">
        <v>42606</v>
      </c>
      <c r="BB1397" s="284"/>
      <c r="BD1397" s="272" t="s">
        <v>51247</v>
      </c>
      <c r="BE1397" s="273">
        <v>13552.28</v>
      </c>
      <c r="BG1397" s="244" t="s">
        <v>11872</v>
      </c>
      <c r="BH1397" s="245">
        <v>49694332.020000003</v>
      </c>
      <c r="BJ1397" s="230" t="s">
        <v>11251</v>
      </c>
      <c r="BK1397" s="231">
        <v>8516.56</v>
      </c>
      <c r="BM1397" s="209" t="s">
        <v>9842</v>
      </c>
      <c r="BN1397" s="210">
        <v>988288.43</v>
      </c>
    </row>
    <row r="1398" spans="9:66" x14ac:dyDescent="0.55000000000000004">
      <c r="I1398" s="282" t="s">
        <v>50970</v>
      </c>
      <c r="J1398" s="282"/>
      <c r="K1398" s="283">
        <v>13017.92</v>
      </c>
      <c r="M1398" s="242" t="s">
        <v>5673</v>
      </c>
      <c r="N1398" s="242"/>
      <c r="O1398" s="243">
        <v>444227.94</v>
      </c>
      <c r="Q1398" s="224" t="s">
        <v>4776</v>
      </c>
      <c r="R1398" s="224"/>
      <c r="S1398" s="225">
        <v>105710.17</v>
      </c>
      <c r="U1398" s="203" t="s">
        <v>1728</v>
      </c>
      <c r="V1398" s="203"/>
      <c r="W1398" s="204">
        <v>1931</v>
      </c>
      <c r="AF1398" t="s">
        <v>63639</v>
      </c>
      <c r="AG1398" s="284">
        <v>9351.57</v>
      </c>
      <c r="AI1398" s="276" t="s">
        <v>61305</v>
      </c>
      <c r="AJ1398" s="277">
        <v>245.17</v>
      </c>
      <c r="AL1398" s="246" t="s">
        <v>63985</v>
      </c>
      <c r="AM1398" s="247">
        <v>1326.07</v>
      </c>
      <c r="AO1398" s="226" t="s">
        <v>15924</v>
      </c>
      <c r="AP1398" s="227">
        <v>39337.5</v>
      </c>
      <c r="AR1398" s="207" t="s">
        <v>15964</v>
      </c>
      <c r="AS1398" s="208">
        <v>3647</v>
      </c>
      <c r="AT1398" s="93"/>
      <c r="AU1398" s="199" t="s">
        <v>20761</v>
      </c>
      <c r="AV1398" s="200">
        <v>266.88</v>
      </c>
      <c r="BB1398" s="284"/>
      <c r="BD1398" s="272" t="s">
        <v>51248</v>
      </c>
      <c r="BE1398" s="273">
        <v>13017.92</v>
      </c>
      <c r="BG1398" s="244" t="s">
        <v>11873</v>
      </c>
      <c r="BH1398" s="245">
        <v>444227.94</v>
      </c>
      <c r="BJ1398" s="230" t="s">
        <v>9706</v>
      </c>
      <c r="BK1398" s="231">
        <v>105710.17</v>
      </c>
      <c r="BM1398" s="209" t="s">
        <v>6691</v>
      </c>
      <c r="BN1398" s="210">
        <v>42301.46</v>
      </c>
    </row>
    <row r="1399" spans="9:66" x14ac:dyDescent="0.55000000000000004">
      <c r="I1399" s="282" t="s">
        <v>50971</v>
      </c>
      <c r="J1399" s="282"/>
      <c r="K1399" s="283">
        <v>49588.58</v>
      </c>
      <c r="M1399" s="242" t="s">
        <v>5674</v>
      </c>
      <c r="N1399" s="242"/>
      <c r="O1399" s="243">
        <v>475258.23</v>
      </c>
      <c r="Q1399" s="224" t="s">
        <v>4777</v>
      </c>
      <c r="R1399" s="224"/>
      <c r="S1399" s="225">
        <v>641184</v>
      </c>
      <c r="U1399" s="203" t="s">
        <v>1729</v>
      </c>
      <c r="V1399" s="203"/>
      <c r="W1399" s="204">
        <v>6449</v>
      </c>
      <c r="AF1399" t="s">
        <v>71338</v>
      </c>
      <c r="AG1399" s="284">
        <v>28422.080000000002</v>
      </c>
      <c r="AI1399" s="276" t="s">
        <v>64052</v>
      </c>
      <c r="AJ1399" s="277">
        <v>17500</v>
      </c>
      <c r="AL1399" s="246" t="s">
        <v>36039</v>
      </c>
      <c r="AM1399" s="247">
        <v>7940.07</v>
      </c>
      <c r="AO1399" s="226" t="s">
        <v>34583</v>
      </c>
      <c r="AP1399" s="227">
        <v>17600</v>
      </c>
      <c r="AR1399" s="207" t="s">
        <v>15965</v>
      </c>
      <c r="AS1399" s="208">
        <v>1638</v>
      </c>
      <c r="AT1399" s="93"/>
      <c r="AU1399" s="199" t="s">
        <v>20762</v>
      </c>
      <c r="AV1399" s="200">
        <v>1527.25</v>
      </c>
      <c r="BB1399" s="284"/>
      <c r="BD1399" s="272" t="s">
        <v>51249</v>
      </c>
      <c r="BE1399" s="273">
        <v>49588.58</v>
      </c>
      <c r="BG1399" s="244" t="s">
        <v>11874</v>
      </c>
      <c r="BH1399" s="245">
        <v>475258.23</v>
      </c>
      <c r="BJ1399" s="230" t="s">
        <v>9707</v>
      </c>
      <c r="BK1399" s="231">
        <v>641184</v>
      </c>
      <c r="BM1399" s="209" t="s">
        <v>7359</v>
      </c>
      <c r="BN1399" s="210">
        <v>24609.96</v>
      </c>
    </row>
    <row r="1400" spans="9:66" x14ac:dyDescent="0.55000000000000004">
      <c r="I1400" s="282" t="s">
        <v>50972</v>
      </c>
      <c r="J1400" s="282"/>
      <c r="K1400" s="283">
        <v>3976.05</v>
      </c>
      <c r="M1400" s="242" t="s">
        <v>5675</v>
      </c>
      <c r="N1400" s="242"/>
      <c r="O1400" s="243">
        <v>500308.52</v>
      </c>
      <c r="Q1400" s="224" t="s">
        <v>4778</v>
      </c>
      <c r="R1400" s="224"/>
      <c r="S1400" s="225">
        <v>42059.12</v>
      </c>
      <c r="U1400" s="203" t="s">
        <v>1730</v>
      </c>
      <c r="V1400" s="203"/>
      <c r="W1400" s="204">
        <v>2283</v>
      </c>
      <c r="AF1400" t="s">
        <v>71339</v>
      </c>
      <c r="AG1400" s="284">
        <v>5870.18</v>
      </c>
      <c r="AI1400" s="276" t="s">
        <v>36080</v>
      </c>
      <c r="AJ1400" s="277">
        <v>1600</v>
      </c>
      <c r="AL1400" s="246" t="s">
        <v>34584</v>
      </c>
      <c r="AM1400" s="247">
        <v>21300</v>
      </c>
      <c r="AO1400" s="226" t="s">
        <v>49649</v>
      </c>
      <c r="AP1400" s="227">
        <v>13797.92</v>
      </c>
      <c r="AR1400" s="207" t="s">
        <v>15966</v>
      </c>
      <c r="AS1400" s="208">
        <v>403</v>
      </c>
      <c r="AT1400" s="93"/>
      <c r="AU1400" s="199" t="s">
        <v>32112</v>
      </c>
      <c r="AV1400" s="200">
        <v>3247.61</v>
      </c>
      <c r="BB1400" s="284"/>
      <c r="BD1400" s="272" t="s">
        <v>51250</v>
      </c>
      <c r="BE1400" s="273">
        <v>3976.05</v>
      </c>
      <c r="BG1400" s="244" t="s">
        <v>11875</v>
      </c>
      <c r="BH1400" s="245">
        <v>500308.52</v>
      </c>
      <c r="BJ1400" s="230" t="s">
        <v>11253</v>
      </c>
      <c r="BK1400" s="231">
        <v>42059.12</v>
      </c>
      <c r="BM1400" s="209" t="s">
        <v>7601</v>
      </c>
      <c r="BN1400" s="210">
        <v>13029.66</v>
      </c>
    </row>
    <row r="1401" spans="9:66" x14ac:dyDescent="0.55000000000000004">
      <c r="I1401" s="282" t="s">
        <v>50974</v>
      </c>
      <c r="J1401" s="282"/>
      <c r="K1401" s="283">
        <v>1733.15</v>
      </c>
      <c r="M1401" s="242" t="s">
        <v>5676</v>
      </c>
      <c r="N1401" s="242"/>
      <c r="O1401" s="243">
        <v>120091.48</v>
      </c>
      <c r="Q1401" s="224" t="s">
        <v>4780</v>
      </c>
      <c r="R1401" s="224"/>
      <c r="S1401" s="225">
        <v>218925.99</v>
      </c>
      <c r="U1401" s="203" t="s">
        <v>1731</v>
      </c>
      <c r="V1401" s="203"/>
      <c r="W1401" s="204">
        <v>1142</v>
      </c>
      <c r="AF1401" t="s">
        <v>48771</v>
      </c>
      <c r="AG1401" s="284">
        <v>25237.4</v>
      </c>
      <c r="AI1401" s="276" t="s">
        <v>67090</v>
      </c>
      <c r="AJ1401" s="277">
        <v>5305</v>
      </c>
      <c r="AL1401" s="246" t="s">
        <v>54823</v>
      </c>
      <c r="AM1401" s="247">
        <v>9277.5</v>
      </c>
      <c r="AO1401" s="226" t="s">
        <v>36036</v>
      </c>
      <c r="AP1401" s="227">
        <v>1875</v>
      </c>
      <c r="AR1401" s="207" t="s">
        <v>15967</v>
      </c>
      <c r="AS1401" s="208">
        <v>930</v>
      </c>
      <c r="AT1401" s="93"/>
      <c r="AU1401" s="199" t="s">
        <v>32113</v>
      </c>
      <c r="AV1401" s="200">
        <v>5707.67</v>
      </c>
      <c r="BD1401" s="272" t="s">
        <v>51252</v>
      </c>
      <c r="BE1401" s="273">
        <v>1733.15</v>
      </c>
      <c r="BG1401" s="244" t="s">
        <v>11876</v>
      </c>
      <c r="BH1401" s="245">
        <v>120091.48</v>
      </c>
      <c r="BJ1401" s="230" t="s">
        <v>11255</v>
      </c>
      <c r="BK1401" s="231">
        <v>218925.99</v>
      </c>
      <c r="BM1401" s="209" t="s">
        <v>7770</v>
      </c>
      <c r="BN1401" s="210">
        <v>3325.56</v>
      </c>
    </row>
    <row r="1402" spans="9:66" x14ac:dyDescent="0.55000000000000004">
      <c r="I1402" s="282" t="s">
        <v>50975</v>
      </c>
      <c r="J1402" s="282"/>
      <c r="K1402" s="283">
        <v>104760.91</v>
      </c>
      <c r="M1402" s="242" t="s">
        <v>5677</v>
      </c>
      <c r="N1402" s="242"/>
      <c r="O1402" s="243">
        <v>332988.78000000003</v>
      </c>
      <c r="Q1402" s="224" t="s">
        <v>3655</v>
      </c>
      <c r="R1402" s="224"/>
      <c r="S1402" s="225">
        <v>31220.63</v>
      </c>
      <c r="U1402" s="203" t="s">
        <v>1732</v>
      </c>
      <c r="V1402" s="203"/>
      <c r="W1402" s="204">
        <v>11415</v>
      </c>
      <c r="AF1402" t="s">
        <v>63086</v>
      </c>
      <c r="AG1402">
        <v>138.58000000000001</v>
      </c>
      <c r="AI1402" s="276" t="s">
        <v>61306</v>
      </c>
      <c r="AJ1402" s="277">
        <v>1641.25</v>
      </c>
      <c r="AL1402" s="246" t="s">
        <v>34585</v>
      </c>
      <c r="AM1402" s="247">
        <v>217803.57</v>
      </c>
      <c r="AO1402" s="226" t="s">
        <v>51669</v>
      </c>
      <c r="AP1402" s="227">
        <v>600</v>
      </c>
      <c r="AR1402" s="207" t="s">
        <v>15968</v>
      </c>
      <c r="AS1402" s="208">
        <v>42089.57</v>
      </c>
      <c r="AT1402" s="93"/>
      <c r="AU1402" s="199" t="s">
        <v>32114</v>
      </c>
      <c r="AV1402" s="200">
        <v>31779.3</v>
      </c>
      <c r="BB1402" s="284"/>
      <c r="BD1402" s="272" t="s">
        <v>51253</v>
      </c>
      <c r="BE1402" s="273">
        <v>104760.91</v>
      </c>
      <c r="BG1402" s="244" t="s">
        <v>11877</v>
      </c>
      <c r="BH1402" s="245">
        <v>332988.78000000003</v>
      </c>
      <c r="BJ1402" s="230" t="s">
        <v>9708</v>
      </c>
      <c r="BK1402" s="231">
        <v>31220.63</v>
      </c>
      <c r="BM1402" s="209" t="s">
        <v>8314</v>
      </c>
      <c r="BN1402" s="210">
        <v>21781.74</v>
      </c>
    </row>
    <row r="1403" spans="9:66" x14ac:dyDescent="0.55000000000000004">
      <c r="I1403" s="282" t="s">
        <v>50978</v>
      </c>
      <c r="J1403" s="282"/>
      <c r="K1403" s="283">
        <v>330659.13</v>
      </c>
      <c r="M1403" s="242" t="s">
        <v>5678</v>
      </c>
      <c r="N1403" s="242"/>
      <c r="O1403" s="243">
        <v>5349367.68</v>
      </c>
      <c r="Q1403" s="224" t="s">
        <v>4782</v>
      </c>
      <c r="R1403" s="224"/>
      <c r="S1403" s="225">
        <v>71374</v>
      </c>
      <c r="U1403" s="203" t="s">
        <v>1733</v>
      </c>
      <c r="V1403" s="203"/>
      <c r="W1403" s="204">
        <v>86765</v>
      </c>
      <c r="AF1403" t="s">
        <v>71340</v>
      </c>
      <c r="AG1403" s="284">
        <v>6142.2</v>
      </c>
      <c r="AI1403" s="276" t="s">
        <v>36081</v>
      </c>
      <c r="AJ1403" s="277">
        <v>1992.55</v>
      </c>
      <c r="AL1403" s="246" t="s">
        <v>57254</v>
      </c>
      <c r="AM1403" s="247">
        <v>155750</v>
      </c>
      <c r="AO1403" s="226" t="s">
        <v>15925</v>
      </c>
      <c r="AP1403" s="227">
        <v>1655.23</v>
      </c>
      <c r="AR1403" s="207" t="s">
        <v>15969</v>
      </c>
      <c r="AS1403" s="208">
        <v>2844.29</v>
      </c>
      <c r="AT1403" s="93"/>
      <c r="AU1403" s="199" t="s">
        <v>20795</v>
      </c>
      <c r="AV1403" s="200">
        <v>3247.61</v>
      </c>
      <c r="BB1403" s="284"/>
      <c r="BD1403" s="272" t="s">
        <v>51256</v>
      </c>
      <c r="BE1403" s="273">
        <v>330659.13</v>
      </c>
      <c r="BG1403" s="244" t="s">
        <v>11878</v>
      </c>
      <c r="BH1403" s="245">
        <v>5349367.68</v>
      </c>
      <c r="BJ1403" s="230" t="s">
        <v>11258</v>
      </c>
      <c r="BK1403" s="231">
        <v>71374</v>
      </c>
      <c r="BM1403" s="209" t="s">
        <v>8529</v>
      </c>
      <c r="BN1403" s="210">
        <v>7448.57</v>
      </c>
    </row>
    <row r="1404" spans="9:66" x14ac:dyDescent="0.55000000000000004">
      <c r="I1404" s="282" t="s">
        <v>50979</v>
      </c>
      <c r="J1404" s="282"/>
      <c r="K1404" s="283">
        <v>79670.539999999994</v>
      </c>
      <c r="M1404" s="242" t="s">
        <v>5679</v>
      </c>
      <c r="N1404" s="242"/>
      <c r="O1404" s="243">
        <v>194728.78</v>
      </c>
      <c r="Q1404" s="224" t="s">
        <v>4783</v>
      </c>
      <c r="R1404" s="224"/>
      <c r="S1404" s="225">
        <v>143388</v>
      </c>
      <c r="U1404" s="203" t="s">
        <v>1734</v>
      </c>
      <c r="V1404" s="203"/>
      <c r="W1404" s="204">
        <v>1522</v>
      </c>
      <c r="AF1404" t="s">
        <v>61900</v>
      </c>
      <c r="AG1404" s="284">
        <v>8040</v>
      </c>
      <c r="AI1404" s="276" t="s">
        <v>40141</v>
      </c>
      <c r="AJ1404" s="277">
        <v>107986.34</v>
      </c>
      <c r="AL1404" s="246" t="s">
        <v>47782</v>
      </c>
      <c r="AM1404" s="247">
        <v>11141.72</v>
      </c>
      <c r="AO1404" s="226" t="s">
        <v>15926</v>
      </c>
      <c r="AP1404" s="227">
        <v>48881.49</v>
      </c>
      <c r="AR1404" s="207" t="s">
        <v>15970</v>
      </c>
      <c r="AS1404" s="208">
        <v>31.31</v>
      </c>
      <c r="AT1404" s="93"/>
      <c r="AU1404" s="199" t="s">
        <v>20796</v>
      </c>
      <c r="AV1404" s="200">
        <v>5707.67</v>
      </c>
      <c r="BB1404" s="284"/>
      <c r="BD1404" s="272" t="s">
        <v>51257</v>
      </c>
      <c r="BE1404" s="273">
        <v>79670.539999999994</v>
      </c>
      <c r="BG1404" s="244" t="s">
        <v>11879</v>
      </c>
      <c r="BH1404" s="245">
        <v>194728.78</v>
      </c>
      <c r="BJ1404" s="230" t="s">
        <v>11259</v>
      </c>
      <c r="BK1404" s="231">
        <v>143388</v>
      </c>
      <c r="BM1404" s="209" t="s">
        <v>8700</v>
      </c>
      <c r="BN1404" s="210">
        <v>2799</v>
      </c>
    </row>
    <row r="1405" spans="9:66" x14ac:dyDescent="0.55000000000000004">
      <c r="I1405" s="282" t="s">
        <v>50980</v>
      </c>
      <c r="J1405" s="282"/>
      <c r="K1405" s="283">
        <v>2269.35</v>
      </c>
      <c r="M1405" s="242" t="s">
        <v>5680</v>
      </c>
      <c r="N1405" s="242"/>
      <c r="O1405" s="243">
        <v>31579898.52</v>
      </c>
      <c r="Q1405" s="224" t="s">
        <v>4784</v>
      </c>
      <c r="R1405" s="224"/>
      <c r="S1405" s="225">
        <v>175710.25</v>
      </c>
      <c r="U1405" s="203" t="s">
        <v>1735</v>
      </c>
      <c r="V1405" s="203"/>
      <c r="W1405" s="204">
        <v>2089</v>
      </c>
      <c r="AF1405" t="s">
        <v>61901</v>
      </c>
      <c r="AG1405">
        <v>615.05999999999995</v>
      </c>
      <c r="AI1405" s="276" t="s">
        <v>16709</v>
      </c>
      <c r="AJ1405" s="277">
        <v>1548.31</v>
      </c>
      <c r="AL1405" s="246" t="s">
        <v>44425</v>
      </c>
      <c r="AM1405" s="247">
        <v>1050</v>
      </c>
      <c r="AO1405" s="226" t="s">
        <v>36037</v>
      </c>
      <c r="AP1405" s="227">
        <v>36644.25</v>
      </c>
      <c r="AR1405" s="207" t="s">
        <v>15971</v>
      </c>
      <c r="AS1405" s="208">
        <v>6143.15</v>
      </c>
      <c r="AT1405" s="93"/>
      <c r="AU1405" s="199" t="s">
        <v>20798</v>
      </c>
      <c r="AV1405" s="200">
        <v>31779.3</v>
      </c>
      <c r="BB1405" s="284"/>
      <c r="BD1405" s="272" t="s">
        <v>51258</v>
      </c>
      <c r="BE1405" s="273">
        <v>2269.35</v>
      </c>
      <c r="BG1405" s="244" t="s">
        <v>11880</v>
      </c>
      <c r="BH1405" s="245">
        <v>31579898.52</v>
      </c>
      <c r="BJ1405" s="230" t="s">
        <v>11260</v>
      </c>
      <c r="BK1405" s="231">
        <v>175710.25</v>
      </c>
      <c r="BM1405" s="209" t="s">
        <v>8951</v>
      </c>
      <c r="BN1405" s="210">
        <v>19837.96</v>
      </c>
    </row>
    <row r="1406" spans="9:66" x14ac:dyDescent="0.55000000000000004">
      <c r="I1406" s="282" t="s">
        <v>65694</v>
      </c>
      <c r="J1406" s="282"/>
      <c r="K1406" s="283">
        <v>30917</v>
      </c>
      <c r="M1406" s="242" t="s">
        <v>5681</v>
      </c>
      <c r="N1406" s="242"/>
      <c r="O1406" s="243">
        <v>499631.41</v>
      </c>
      <c r="Q1406" s="224" t="s">
        <v>4871</v>
      </c>
      <c r="R1406" s="224"/>
      <c r="S1406" s="225">
        <v>3868.54</v>
      </c>
      <c r="U1406" s="203" t="s">
        <v>1736</v>
      </c>
      <c r="V1406" s="203"/>
      <c r="W1406" s="204">
        <v>24.43</v>
      </c>
      <c r="AF1406" t="s">
        <v>63087</v>
      </c>
      <c r="AG1406">
        <v>13.46</v>
      </c>
      <c r="AI1406" s="276" t="s">
        <v>46711</v>
      </c>
      <c r="AJ1406" s="277">
        <v>41814.54</v>
      </c>
      <c r="AL1406" s="246" t="s">
        <v>63986</v>
      </c>
      <c r="AM1406" s="247">
        <v>2400</v>
      </c>
      <c r="AO1406" s="226" t="s">
        <v>40128</v>
      </c>
      <c r="AP1406" s="227">
        <v>20894.14</v>
      </c>
      <c r="AR1406" s="207" t="s">
        <v>15972</v>
      </c>
      <c r="AS1406" s="208">
        <v>1494.12</v>
      </c>
      <c r="AT1406" s="93"/>
      <c r="AU1406" s="199" t="s">
        <v>32115</v>
      </c>
      <c r="AV1406" s="200">
        <v>9500</v>
      </c>
      <c r="BB1406" s="284"/>
      <c r="BD1406" s="272" t="s">
        <v>51260</v>
      </c>
      <c r="BE1406" s="273">
        <v>30917</v>
      </c>
      <c r="BG1406" s="244" t="s">
        <v>11881</v>
      </c>
      <c r="BH1406" s="245">
        <v>499631.41</v>
      </c>
      <c r="BJ1406" s="230" t="s">
        <v>11261</v>
      </c>
      <c r="BK1406" s="231">
        <v>3868.54</v>
      </c>
      <c r="BM1406" s="209" t="s">
        <v>9284</v>
      </c>
      <c r="BN1406" s="210">
        <v>319040.2</v>
      </c>
    </row>
    <row r="1407" spans="9:66" x14ac:dyDescent="0.55000000000000004">
      <c r="I1407" s="282" t="s">
        <v>50982</v>
      </c>
      <c r="J1407" s="282"/>
      <c r="K1407" s="283">
        <v>8264.31</v>
      </c>
      <c r="M1407" s="242" t="s">
        <v>5682</v>
      </c>
      <c r="N1407" s="242"/>
      <c r="O1407" s="243">
        <v>91100.82</v>
      </c>
      <c r="Q1407" s="224" t="s">
        <v>4872</v>
      </c>
      <c r="R1407" s="224"/>
      <c r="S1407" s="225">
        <v>6014</v>
      </c>
      <c r="U1407" s="203" t="s">
        <v>1737</v>
      </c>
      <c r="V1407" s="203"/>
      <c r="W1407" s="204">
        <v>381</v>
      </c>
      <c r="AF1407" t="s">
        <v>55003</v>
      </c>
      <c r="AG1407" s="284">
        <v>32623.74</v>
      </c>
      <c r="AI1407" s="276" t="s">
        <v>70400</v>
      </c>
      <c r="AJ1407" s="277">
        <v>556.29999999999995</v>
      </c>
      <c r="AL1407" s="246" t="s">
        <v>54824</v>
      </c>
      <c r="AM1407" s="247">
        <v>77429.179999999993</v>
      </c>
      <c r="AO1407" s="226" t="s">
        <v>15927</v>
      </c>
      <c r="AP1407" s="227">
        <v>700</v>
      </c>
      <c r="AR1407" s="207" t="s">
        <v>15973</v>
      </c>
      <c r="AS1407" s="208">
        <v>36076.44</v>
      </c>
      <c r="AT1407" s="93"/>
      <c r="AU1407" s="199" t="s">
        <v>32116</v>
      </c>
      <c r="AV1407" s="200">
        <v>2095.12</v>
      </c>
      <c r="BB1407" s="284"/>
      <c r="BD1407" s="272" t="s">
        <v>51261</v>
      </c>
      <c r="BE1407" s="273">
        <v>8264.31</v>
      </c>
      <c r="BG1407" s="244" t="s">
        <v>11882</v>
      </c>
      <c r="BH1407" s="245">
        <v>91100.82</v>
      </c>
      <c r="BJ1407" s="230" t="s">
        <v>11262</v>
      </c>
      <c r="BK1407" s="231">
        <v>6014</v>
      </c>
      <c r="BM1407" s="209" t="s">
        <v>9655</v>
      </c>
      <c r="BN1407" s="210">
        <v>22632.9</v>
      </c>
    </row>
    <row r="1408" spans="9:66" x14ac:dyDescent="0.55000000000000004">
      <c r="I1408" s="282" t="s">
        <v>65695</v>
      </c>
      <c r="J1408" s="282"/>
      <c r="K1408" s="283">
        <v>38039.53</v>
      </c>
      <c r="M1408" s="242" t="s">
        <v>5683</v>
      </c>
      <c r="N1408" s="242"/>
      <c r="O1408" s="243">
        <v>168584.07</v>
      </c>
      <c r="Q1408" s="224" t="s">
        <v>4873</v>
      </c>
      <c r="R1408" s="224"/>
      <c r="S1408" s="225">
        <v>2908</v>
      </c>
      <c r="U1408" s="203" t="s">
        <v>4056</v>
      </c>
      <c r="V1408" s="203"/>
      <c r="W1408" s="204">
        <v>761</v>
      </c>
      <c r="AF1408" t="s">
        <v>33311</v>
      </c>
      <c r="AG1408">
        <v>858.01</v>
      </c>
      <c r="AI1408" s="276" t="s">
        <v>48727</v>
      </c>
      <c r="AJ1408" s="277">
        <v>0.91</v>
      </c>
      <c r="AL1408" s="246" t="s">
        <v>47783</v>
      </c>
      <c r="AM1408" s="247">
        <v>244.95</v>
      </c>
      <c r="AO1408" s="226" t="s">
        <v>36038</v>
      </c>
      <c r="AP1408" s="227">
        <v>12012.84</v>
      </c>
      <c r="AR1408" s="207" t="s">
        <v>15974</v>
      </c>
      <c r="AS1408" s="208">
        <v>3321.15</v>
      </c>
      <c r="AT1408" s="93"/>
      <c r="AU1408" s="199" t="s">
        <v>32117</v>
      </c>
      <c r="AV1408" s="200">
        <v>1163.08</v>
      </c>
      <c r="BB1408" s="284"/>
      <c r="BD1408" s="272" t="s">
        <v>51262</v>
      </c>
      <c r="BE1408" s="273">
        <v>38039.53</v>
      </c>
      <c r="BG1408" s="244" t="s">
        <v>11883</v>
      </c>
      <c r="BH1408" s="245">
        <v>168584.07</v>
      </c>
      <c r="BJ1408" s="230" t="s">
        <v>11263</v>
      </c>
      <c r="BK1408" s="231">
        <v>2908</v>
      </c>
      <c r="BM1408" s="209" t="s">
        <v>11540</v>
      </c>
      <c r="BN1408" s="210">
        <v>194154.28</v>
      </c>
    </row>
    <row r="1409" spans="9:66" x14ac:dyDescent="0.55000000000000004">
      <c r="I1409" s="282" t="s">
        <v>50983</v>
      </c>
      <c r="J1409" s="282"/>
      <c r="K1409" s="283">
        <v>4295.25</v>
      </c>
      <c r="M1409" s="242" t="s">
        <v>5684</v>
      </c>
      <c r="N1409" s="242"/>
      <c r="O1409" s="243">
        <v>817741.59</v>
      </c>
      <c r="Q1409" s="224" t="s">
        <v>4874</v>
      </c>
      <c r="R1409" s="224"/>
      <c r="S1409" s="225">
        <v>6459</v>
      </c>
      <c r="U1409" s="203" t="s">
        <v>1738</v>
      </c>
      <c r="V1409" s="203"/>
      <c r="W1409" s="204">
        <v>9038.86</v>
      </c>
      <c r="AF1409" t="s">
        <v>33314</v>
      </c>
      <c r="AG1409" s="284">
        <v>4933.5200000000004</v>
      </c>
      <c r="AI1409" s="276" t="s">
        <v>46712</v>
      </c>
      <c r="AJ1409" s="277">
        <v>41.32</v>
      </c>
      <c r="AL1409" s="246" t="s">
        <v>34586</v>
      </c>
      <c r="AM1409" s="247">
        <v>37752</v>
      </c>
      <c r="AO1409" s="226" t="s">
        <v>47781</v>
      </c>
      <c r="AP1409" s="227">
        <v>106.29</v>
      </c>
      <c r="AR1409" s="207" t="s">
        <v>15975</v>
      </c>
      <c r="AS1409" s="208">
        <v>16.75</v>
      </c>
      <c r="AT1409" s="93"/>
      <c r="AU1409" s="199" t="s">
        <v>32118</v>
      </c>
      <c r="AV1409" s="200">
        <v>426.99</v>
      </c>
      <c r="BB1409" s="284"/>
      <c r="BD1409" s="272" t="s">
        <v>51263</v>
      </c>
      <c r="BE1409" s="273">
        <v>4295.25</v>
      </c>
      <c r="BG1409" s="244" t="s">
        <v>11884</v>
      </c>
      <c r="BH1409" s="245">
        <v>817741.59</v>
      </c>
      <c r="BJ1409" s="230" t="s">
        <v>11264</v>
      </c>
      <c r="BK1409" s="231">
        <v>6459</v>
      </c>
      <c r="BM1409" s="209" t="s">
        <v>9843</v>
      </c>
      <c r="BN1409" s="210">
        <v>670961.29</v>
      </c>
    </row>
    <row r="1410" spans="9:66" x14ac:dyDescent="0.55000000000000004">
      <c r="I1410" s="282" t="s">
        <v>50984</v>
      </c>
      <c r="J1410" s="282"/>
      <c r="K1410" s="283">
        <v>278898.56</v>
      </c>
      <c r="M1410" s="242" t="s">
        <v>5685</v>
      </c>
      <c r="N1410" s="242"/>
      <c r="O1410" s="243">
        <v>803706.99</v>
      </c>
      <c r="Q1410" s="224" t="s">
        <v>4875</v>
      </c>
      <c r="R1410" s="224"/>
      <c r="S1410" s="225">
        <v>298.37</v>
      </c>
      <c r="U1410" s="203" t="s">
        <v>1739</v>
      </c>
      <c r="V1410" s="203"/>
      <c r="W1410" s="204">
        <v>9513</v>
      </c>
      <c r="AF1410" t="s">
        <v>34814</v>
      </c>
      <c r="AG1410" s="284">
        <v>5927</v>
      </c>
      <c r="AI1410" s="276" t="s">
        <v>61845</v>
      </c>
      <c r="AJ1410" s="277">
        <v>-16.62</v>
      </c>
      <c r="AL1410" s="246" t="s">
        <v>34587</v>
      </c>
      <c r="AM1410" s="247">
        <v>64869.09</v>
      </c>
      <c r="AO1410" s="226" t="s">
        <v>51670</v>
      </c>
      <c r="AP1410" s="227">
        <v>129769.88</v>
      </c>
      <c r="AR1410" s="207" t="s">
        <v>15976</v>
      </c>
      <c r="AS1410" s="208">
        <v>10764.77</v>
      </c>
      <c r="AT1410" s="93"/>
      <c r="AU1410" s="199" t="s">
        <v>32119</v>
      </c>
      <c r="AV1410" s="200">
        <v>2185.98</v>
      </c>
      <c r="BB1410" s="284"/>
      <c r="BD1410" s="272" t="s">
        <v>51264</v>
      </c>
      <c r="BE1410" s="273">
        <v>278898.56</v>
      </c>
      <c r="BG1410" s="244" t="s">
        <v>11885</v>
      </c>
      <c r="BH1410" s="245">
        <v>803706.99</v>
      </c>
      <c r="BJ1410" s="230" t="s">
        <v>11265</v>
      </c>
      <c r="BK1410" s="231">
        <v>298.37</v>
      </c>
      <c r="BM1410" s="209" t="s">
        <v>6692</v>
      </c>
      <c r="BN1410" s="210">
        <v>179690.39</v>
      </c>
    </row>
    <row r="1411" spans="9:66" x14ac:dyDescent="0.55000000000000004">
      <c r="I1411" s="282" t="s">
        <v>50985</v>
      </c>
      <c r="J1411" s="282"/>
      <c r="K1411" s="283">
        <v>18696.27</v>
      </c>
      <c r="M1411" s="242" t="s">
        <v>5686</v>
      </c>
      <c r="N1411" s="242"/>
      <c r="O1411" s="243">
        <v>3405838.12</v>
      </c>
      <c r="Q1411" s="224" t="s">
        <v>4877</v>
      </c>
      <c r="R1411" s="224"/>
      <c r="S1411" s="225">
        <v>15395.38</v>
      </c>
      <c r="U1411" s="203" t="s">
        <v>1740</v>
      </c>
      <c r="V1411" s="203"/>
      <c r="W1411" s="204">
        <v>1522</v>
      </c>
      <c r="AF1411" t="s">
        <v>33315</v>
      </c>
      <c r="AG1411">
        <v>142.26</v>
      </c>
      <c r="AI1411" s="276" t="s">
        <v>67091</v>
      </c>
      <c r="AJ1411" s="277">
        <v>122.01</v>
      </c>
      <c r="AL1411" s="246" t="s">
        <v>34588</v>
      </c>
      <c r="AM1411" s="247">
        <v>26077.919999999998</v>
      </c>
      <c r="AO1411" s="226" t="s">
        <v>15929</v>
      </c>
      <c r="AP1411" s="227">
        <v>71822.8</v>
      </c>
      <c r="AR1411" s="207" t="s">
        <v>15977</v>
      </c>
      <c r="AS1411" s="208">
        <v>1494.12</v>
      </c>
      <c r="AT1411" s="93"/>
      <c r="AU1411" s="199" t="s">
        <v>32120</v>
      </c>
      <c r="AV1411" s="200">
        <v>4436.3599999999997</v>
      </c>
      <c r="BB1411" s="284"/>
      <c r="BD1411" s="272" t="s">
        <v>51265</v>
      </c>
      <c r="BE1411" s="273">
        <v>18696.27</v>
      </c>
      <c r="BG1411" s="244" t="s">
        <v>11886</v>
      </c>
      <c r="BH1411" s="245">
        <v>3405838.12</v>
      </c>
      <c r="BJ1411" s="230" t="s">
        <v>11267</v>
      </c>
      <c r="BK1411" s="231">
        <v>15395.38</v>
      </c>
      <c r="BM1411" s="209" t="s">
        <v>6919</v>
      </c>
      <c r="BN1411" s="210">
        <v>47000</v>
      </c>
    </row>
    <row r="1412" spans="9:66" x14ac:dyDescent="0.55000000000000004">
      <c r="I1412" s="282" t="s">
        <v>50986</v>
      </c>
      <c r="J1412" s="282"/>
      <c r="K1412" s="283">
        <v>2360</v>
      </c>
      <c r="M1412" s="242" t="s">
        <v>5687</v>
      </c>
      <c r="N1412" s="242"/>
      <c r="O1412" s="243">
        <v>87929.52</v>
      </c>
      <c r="Q1412" s="224" t="s">
        <v>4878</v>
      </c>
      <c r="R1412" s="224"/>
      <c r="S1412" s="225">
        <v>17.64</v>
      </c>
      <c r="U1412" s="203" t="s">
        <v>1741</v>
      </c>
      <c r="V1412" s="203"/>
      <c r="W1412" s="204">
        <v>3805</v>
      </c>
      <c r="AF1412" t="s">
        <v>39002</v>
      </c>
      <c r="AG1412" s="284">
        <v>1212.25</v>
      </c>
      <c r="AI1412" s="276" t="s">
        <v>66514</v>
      </c>
      <c r="AJ1412" s="277">
        <v>5485.15</v>
      </c>
      <c r="AL1412" s="246" t="s">
        <v>63987</v>
      </c>
      <c r="AM1412" s="247">
        <v>116084.68</v>
      </c>
      <c r="AO1412" s="226" t="s">
        <v>49650</v>
      </c>
      <c r="AP1412" s="227">
        <v>13037</v>
      </c>
      <c r="AR1412" s="207" t="s">
        <v>15978</v>
      </c>
      <c r="AS1412" s="208">
        <v>3647</v>
      </c>
      <c r="AT1412" s="93"/>
      <c r="AU1412" s="199" t="s">
        <v>32121</v>
      </c>
      <c r="AV1412" s="200">
        <v>5719.47</v>
      </c>
      <c r="BB1412" s="284"/>
      <c r="BD1412" s="272" t="s">
        <v>51266</v>
      </c>
      <c r="BE1412" s="273">
        <v>2360</v>
      </c>
      <c r="BG1412" s="244" t="s">
        <v>11887</v>
      </c>
      <c r="BH1412" s="245">
        <v>87929.52</v>
      </c>
      <c r="BJ1412" s="230" t="s">
        <v>11268</v>
      </c>
      <c r="BK1412" s="231">
        <v>17.64</v>
      </c>
      <c r="BM1412" s="209" t="s">
        <v>7103</v>
      </c>
      <c r="BN1412" s="210">
        <v>12745.98</v>
      </c>
    </row>
    <row r="1413" spans="9:66" x14ac:dyDescent="0.55000000000000004">
      <c r="I1413" s="282" t="s">
        <v>50987</v>
      </c>
      <c r="J1413" s="282"/>
      <c r="K1413" s="283">
        <v>4322.5</v>
      </c>
      <c r="M1413" s="242" t="s">
        <v>5688</v>
      </c>
      <c r="N1413" s="242"/>
      <c r="O1413" s="243">
        <v>4920943.53</v>
      </c>
      <c r="Q1413" s="224" t="s">
        <v>4880</v>
      </c>
      <c r="R1413" s="224"/>
      <c r="S1413" s="225">
        <v>4373</v>
      </c>
      <c r="U1413" s="203" t="s">
        <v>1742</v>
      </c>
      <c r="V1413" s="203"/>
      <c r="W1413" s="204">
        <v>804</v>
      </c>
      <c r="AF1413" t="s">
        <v>33316</v>
      </c>
      <c r="AG1413" s="284">
        <v>2193.9899999999998</v>
      </c>
      <c r="AI1413" s="276" t="s">
        <v>69692</v>
      </c>
      <c r="AJ1413" s="277">
        <v>565.66</v>
      </c>
      <c r="AL1413" s="246" t="s">
        <v>42177</v>
      </c>
      <c r="AM1413" s="247">
        <v>69980.289999999994</v>
      </c>
      <c r="AO1413" s="226" t="s">
        <v>33130</v>
      </c>
      <c r="AP1413" s="227">
        <v>8075</v>
      </c>
      <c r="AR1413" s="207" t="s">
        <v>15979</v>
      </c>
      <c r="AS1413" s="208">
        <v>84109.01</v>
      </c>
      <c r="AT1413" s="93"/>
      <c r="AU1413" s="199" t="s">
        <v>32122</v>
      </c>
      <c r="AV1413" s="200">
        <v>9500</v>
      </c>
      <c r="BB1413" s="284"/>
      <c r="BD1413" s="272" t="s">
        <v>51267</v>
      </c>
      <c r="BE1413" s="273">
        <v>4322.5</v>
      </c>
      <c r="BG1413" s="244" t="s">
        <v>11888</v>
      </c>
      <c r="BH1413" s="245">
        <v>4920943.53</v>
      </c>
      <c r="BJ1413" s="230" t="s">
        <v>11270</v>
      </c>
      <c r="BK1413" s="231">
        <v>4373</v>
      </c>
      <c r="BM1413" s="209" t="s">
        <v>7360</v>
      </c>
      <c r="BN1413" s="210">
        <v>581946</v>
      </c>
    </row>
    <row r="1414" spans="9:66" x14ac:dyDescent="0.55000000000000004">
      <c r="I1414" s="282" t="s">
        <v>50988</v>
      </c>
      <c r="J1414" s="282"/>
      <c r="K1414" s="283">
        <v>200044.2</v>
      </c>
      <c r="M1414" s="242" t="s">
        <v>5689</v>
      </c>
      <c r="N1414" s="242"/>
      <c r="O1414" s="243">
        <v>45004331.600000001</v>
      </c>
      <c r="Q1414" s="224" t="s">
        <v>12312</v>
      </c>
      <c r="R1414" s="224"/>
      <c r="S1414" s="225">
        <v>7806.63</v>
      </c>
      <c r="U1414" s="203" t="s">
        <v>1743</v>
      </c>
      <c r="V1414" s="203"/>
      <c r="W1414" s="204">
        <v>3740.59</v>
      </c>
      <c r="AF1414" t="s">
        <v>33317</v>
      </c>
      <c r="AG1414" s="284">
        <v>24917.91</v>
      </c>
      <c r="AI1414" s="276" t="s">
        <v>66515</v>
      </c>
      <c r="AJ1414" s="277">
        <v>25723.759999999998</v>
      </c>
      <c r="AL1414" s="246" t="s">
        <v>59481</v>
      </c>
      <c r="AM1414" s="247">
        <v>-4417.55</v>
      </c>
      <c r="AO1414" s="226" t="s">
        <v>44421</v>
      </c>
      <c r="AP1414" s="227">
        <v>7001.12</v>
      </c>
      <c r="AR1414" s="207" t="s">
        <v>15980</v>
      </c>
      <c r="AS1414" s="208">
        <v>1638</v>
      </c>
      <c r="AT1414" s="93"/>
      <c r="AU1414" s="199" t="s">
        <v>20820</v>
      </c>
      <c r="AV1414" s="200">
        <v>2095.12</v>
      </c>
      <c r="BB1414" s="284"/>
      <c r="BD1414" s="272" t="s">
        <v>51268</v>
      </c>
      <c r="BE1414" s="273">
        <v>200044.2</v>
      </c>
      <c r="BG1414" s="244" t="s">
        <v>11889</v>
      </c>
      <c r="BH1414" s="245">
        <v>45004331.600000001</v>
      </c>
      <c r="BJ1414" s="230" t="s">
        <v>12066</v>
      </c>
      <c r="BK1414" s="231">
        <v>7806.63</v>
      </c>
      <c r="BM1414" s="209" t="s">
        <v>7602</v>
      </c>
      <c r="BN1414" s="210">
        <v>156654</v>
      </c>
    </row>
    <row r="1415" spans="9:66" x14ac:dyDescent="0.55000000000000004">
      <c r="I1415" s="282" t="s">
        <v>65698</v>
      </c>
      <c r="J1415" s="282"/>
      <c r="K1415" s="283">
        <v>18259.490000000002</v>
      </c>
      <c r="M1415" s="242" t="s">
        <v>5691</v>
      </c>
      <c r="N1415" s="242"/>
      <c r="O1415" s="243">
        <v>338931.74</v>
      </c>
      <c r="Q1415" s="224" t="s">
        <v>4881</v>
      </c>
      <c r="R1415" s="224"/>
      <c r="S1415" s="225">
        <v>3873.79</v>
      </c>
      <c r="U1415" s="203" t="s">
        <v>2902</v>
      </c>
      <c r="V1415" s="203"/>
      <c r="W1415" s="204">
        <v>432320.19</v>
      </c>
      <c r="AF1415" t="s">
        <v>34816</v>
      </c>
      <c r="AG1415">
        <v>35.729999999999997</v>
      </c>
      <c r="AI1415" s="276" t="s">
        <v>67092</v>
      </c>
      <c r="AJ1415" s="277">
        <v>9025</v>
      </c>
      <c r="AL1415" s="246" t="s">
        <v>42178</v>
      </c>
      <c r="AM1415" s="247">
        <v>6608</v>
      </c>
      <c r="AO1415" s="226" t="s">
        <v>44422</v>
      </c>
      <c r="AP1415" s="227">
        <v>-4815.1899999999996</v>
      </c>
      <c r="AR1415" s="207" t="s">
        <v>15981</v>
      </c>
      <c r="AS1415" s="208">
        <v>7657.99</v>
      </c>
      <c r="AT1415" s="93"/>
      <c r="AU1415" s="199" t="s">
        <v>32123</v>
      </c>
      <c r="AV1415" s="200">
        <v>1163.08</v>
      </c>
      <c r="BB1415" s="284"/>
      <c r="BD1415" s="272" t="s">
        <v>65260</v>
      </c>
      <c r="BE1415" s="273">
        <v>18259.490000000002</v>
      </c>
      <c r="BG1415" s="244" t="s">
        <v>11891</v>
      </c>
      <c r="BH1415" s="245">
        <v>338931.74</v>
      </c>
      <c r="BJ1415" s="230" t="s">
        <v>11271</v>
      </c>
      <c r="BK1415" s="231">
        <v>3873.79</v>
      </c>
      <c r="BM1415" s="209" t="s">
        <v>7771</v>
      </c>
      <c r="BN1415" s="210">
        <v>167213.20000000001</v>
      </c>
    </row>
    <row r="1416" spans="9:66" x14ac:dyDescent="0.55000000000000004">
      <c r="I1416" s="282" t="s">
        <v>50989</v>
      </c>
      <c r="J1416" s="282"/>
      <c r="K1416" s="283">
        <v>112837.49</v>
      </c>
      <c r="M1416" s="242" t="s">
        <v>5692</v>
      </c>
      <c r="N1416" s="242"/>
      <c r="O1416" s="243">
        <v>35625.94</v>
      </c>
      <c r="Q1416" s="224" t="s">
        <v>4785</v>
      </c>
      <c r="R1416" s="224"/>
      <c r="S1416" s="225">
        <v>70730.850000000006</v>
      </c>
      <c r="U1416" s="203" t="s">
        <v>1744</v>
      </c>
      <c r="V1416" s="203"/>
      <c r="W1416" s="204">
        <v>111958.43</v>
      </c>
      <c r="AF1416" t="s">
        <v>33318</v>
      </c>
      <c r="AG1416" s="284">
        <v>21372.42</v>
      </c>
      <c r="AI1416" s="276" t="s">
        <v>67093</v>
      </c>
      <c r="AJ1416" s="277">
        <v>690.35</v>
      </c>
      <c r="AL1416" s="246" t="s">
        <v>42179</v>
      </c>
      <c r="AM1416" s="247">
        <v>505.5</v>
      </c>
      <c r="AO1416" s="226" t="s">
        <v>42173</v>
      </c>
      <c r="AP1416" s="227">
        <v>9757.81</v>
      </c>
      <c r="AR1416" s="207" t="s">
        <v>15982</v>
      </c>
      <c r="AS1416" s="208">
        <v>48.06</v>
      </c>
      <c r="AT1416" s="93"/>
      <c r="AU1416" s="199" t="s">
        <v>32124</v>
      </c>
      <c r="AV1416" s="200">
        <v>426.99</v>
      </c>
      <c r="BB1416" s="284"/>
      <c r="BD1416" s="272" t="s">
        <v>51269</v>
      </c>
      <c r="BE1416" s="273">
        <v>112837.49</v>
      </c>
      <c r="BG1416" s="244" t="s">
        <v>11892</v>
      </c>
      <c r="BH1416" s="245">
        <v>35625.94</v>
      </c>
      <c r="BJ1416" s="230" t="s">
        <v>11273</v>
      </c>
      <c r="BK1416" s="231">
        <v>70730.850000000006</v>
      </c>
      <c r="BM1416" s="209" t="s">
        <v>8055</v>
      </c>
      <c r="BN1416" s="210">
        <v>56144.95</v>
      </c>
    </row>
    <row r="1417" spans="9:66" x14ac:dyDescent="0.55000000000000004">
      <c r="I1417" s="282" t="s">
        <v>50991</v>
      </c>
      <c r="J1417" s="282"/>
      <c r="K1417" s="283">
        <v>6118.57</v>
      </c>
      <c r="M1417" s="242" t="s">
        <v>5693</v>
      </c>
      <c r="N1417" s="242"/>
      <c r="O1417" s="243">
        <v>907627.53</v>
      </c>
      <c r="Q1417" s="224" t="s">
        <v>4883</v>
      </c>
      <c r="R1417" s="224"/>
      <c r="S1417" s="225">
        <v>12379</v>
      </c>
      <c r="U1417" s="203" t="s">
        <v>1745</v>
      </c>
      <c r="V1417" s="203"/>
      <c r="W1417" s="204">
        <v>8623</v>
      </c>
      <c r="AF1417" t="s">
        <v>33319</v>
      </c>
      <c r="AG1417" s="284">
        <v>27116.3</v>
      </c>
      <c r="AI1417" s="276" t="s">
        <v>67094</v>
      </c>
      <c r="AJ1417" s="277">
        <v>166.88</v>
      </c>
      <c r="AL1417" s="246" t="s">
        <v>63035</v>
      </c>
      <c r="AM1417" s="247">
        <v>131.91999999999999</v>
      </c>
      <c r="AO1417" s="226" t="s">
        <v>42174</v>
      </c>
      <c r="AP1417" s="227">
        <v>15191.8</v>
      </c>
      <c r="AR1417" s="207" t="s">
        <v>15983</v>
      </c>
      <c r="AS1417" s="208">
        <v>2040</v>
      </c>
      <c r="AT1417" s="93"/>
      <c r="AU1417" s="199" t="s">
        <v>32125</v>
      </c>
      <c r="AV1417" s="200">
        <v>2185.98</v>
      </c>
      <c r="BB1417" s="284"/>
      <c r="BD1417" s="272" t="s">
        <v>51271</v>
      </c>
      <c r="BE1417" s="273">
        <v>6118.57</v>
      </c>
      <c r="BG1417" s="244" t="s">
        <v>11893</v>
      </c>
      <c r="BH1417" s="245">
        <v>907627.53</v>
      </c>
      <c r="BJ1417" s="230" t="s">
        <v>11274</v>
      </c>
      <c r="BK1417" s="231">
        <v>12379</v>
      </c>
      <c r="BM1417" s="209" t="s">
        <v>8201</v>
      </c>
      <c r="BN1417" s="210">
        <v>784</v>
      </c>
    </row>
    <row r="1418" spans="9:66" x14ac:dyDescent="0.55000000000000004">
      <c r="I1418" s="282" t="s">
        <v>50992</v>
      </c>
      <c r="J1418" s="282"/>
      <c r="K1418" s="283">
        <v>252925.14</v>
      </c>
      <c r="M1418" s="242" t="s">
        <v>5694</v>
      </c>
      <c r="N1418" s="242"/>
      <c r="O1418" s="243">
        <v>1398472.29</v>
      </c>
      <c r="Q1418" s="224" t="s">
        <v>3656</v>
      </c>
      <c r="R1418" s="224"/>
      <c r="S1418" s="225">
        <v>326417.64</v>
      </c>
      <c r="U1418" s="203" t="s">
        <v>1746</v>
      </c>
      <c r="V1418" s="203"/>
      <c r="W1418" s="204">
        <v>41045</v>
      </c>
      <c r="AF1418" t="s">
        <v>39004</v>
      </c>
      <c r="AG1418" s="284">
        <v>157550</v>
      </c>
      <c r="AI1418" s="276" t="s">
        <v>67095</v>
      </c>
      <c r="AJ1418" s="277">
        <v>8377.26</v>
      </c>
      <c r="AL1418" s="246" t="s">
        <v>63988</v>
      </c>
      <c r="AM1418" s="247">
        <v>1210.06</v>
      </c>
      <c r="AO1418" s="226" t="s">
        <v>42175</v>
      </c>
      <c r="AP1418" s="227">
        <v>1908.64</v>
      </c>
      <c r="AR1418" s="207" t="s">
        <v>15984</v>
      </c>
      <c r="AS1418" s="208">
        <v>5578.63</v>
      </c>
      <c r="AT1418" s="93"/>
      <c r="AU1418" s="199" t="s">
        <v>32126</v>
      </c>
      <c r="AV1418" s="200">
        <v>4436.3599999999997</v>
      </c>
      <c r="BB1418" s="284"/>
      <c r="BD1418" s="272" t="s">
        <v>51272</v>
      </c>
      <c r="BE1418" s="273">
        <v>252925.14</v>
      </c>
      <c r="BG1418" s="244" t="s">
        <v>11894</v>
      </c>
      <c r="BH1418" s="245">
        <v>1398472.29</v>
      </c>
      <c r="BJ1418" s="230" t="s">
        <v>9709</v>
      </c>
      <c r="BK1418" s="231">
        <v>326417.64</v>
      </c>
      <c r="BM1418" s="209" t="s">
        <v>8315</v>
      </c>
      <c r="BN1418" s="210">
        <v>206938</v>
      </c>
    </row>
    <row r="1419" spans="9:66" x14ac:dyDescent="0.55000000000000004">
      <c r="I1419" s="282" t="s">
        <v>65699</v>
      </c>
      <c r="J1419" s="282"/>
      <c r="K1419" s="283">
        <v>66772.5</v>
      </c>
      <c r="M1419" s="242" t="s">
        <v>5695</v>
      </c>
      <c r="N1419" s="242"/>
      <c r="O1419" s="243">
        <v>861.55</v>
      </c>
      <c r="Q1419" s="224" t="s">
        <v>4885</v>
      </c>
      <c r="R1419" s="224"/>
      <c r="S1419" s="225">
        <v>4657</v>
      </c>
      <c r="U1419" s="203" t="s">
        <v>1747</v>
      </c>
      <c r="V1419" s="203"/>
      <c r="W1419" s="204">
        <v>8387</v>
      </c>
      <c r="AF1419" t="s">
        <v>39005</v>
      </c>
      <c r="AG1419" s="284">
        <v>3456336</v>
      </c>
      <c r="AI1419" s="276" t="s">
        <v>58841</v>
      </c>
      <c r="AJ1419" s="277">
        <v>4462.5</v>
      </c>
      <c r="AL1419" s="246" t="s">
        <v>63036</v>
      </c>
      <c r="AM1419" s="247">
        <v>293.5</v>
      </c>
      <c r="AO1419" s="226" t="s">
        <v>42176</v>
      </c>
      <c r="AP1419" s="227">
        <v>3293.56</v>
      </c>
      <c r="AR1419" s="207" t="s">
        <v>15985</v>
      </c>
      <c r="AS1419" s="208">
        <v>76.02</v>
      </c>
      <c r="AT1419" s="93"/>
      <c r="AU1419" s="199" t="s">
        <v>20822</v>
      </c>
      <c r="AV1419" s="200">
        <v>5719.47</v>
      </c>
      <c r="BB1419" s="284"/>
      <c r="BD1419" s="272" t="s">
        <v>51273</v>
      </c>
      <c r="BE1419" s="273">
        <v>66772.5</v>
      </c>
      <c r="BG1419" s="244" t="s">
        <v>11895</v>
      </c>
      <c r="BH1419" s="245">
        <v>861.55</v>
      </c>
      <c r="BJ1419" s="230" t="s">
        <v>11276</v>
      </c>
      <c r="BK1419" s="231">
        <v>4657</v>
      </c>
      <c r="BM1419" s="209" t="s">
        <v>8530</v>
      </c>
      <c r="BN1419" s="210">
        <v>34027.980000000003</v>
      </c>
    </row>
    <row r="1420" spans="9:66" x14ac:dyDescent="0.55000000000000004">
      <c r="I1420" s="282" t="s">
        <v>50993</v>
      </c>
      <c r="J1420" s="282"/>
      <c r="K1420" s="283">
        <v>52066.36</v>
      </c>
      <c r="M1420" s="242" t="s">
        <v>5696</v>
      </c>
      <c r="N1420" s="242"/>
      <c r="O1420" s="243">
        <v>114317.27</v>
      </c>
      <c r="Q1420" s="224" t="s">
        <v>4887</v>
      </c>
      <c r="R1420" s="224"/>
      <c r="S1420" s="225">
        <v>2926.47</v>
      </c>
      <c r="U1420" s="203" t="s">
        <v>1748</v>
      </c>
      <c r="V1420" s="203"/>
      <c r="W1420" s="204">
        <v>27707</v>
      </c>
      <c r="AF1420" t="s">
        <v>60300</v>
      </c>
      <c r="AG1420" s="284">
        <v>1240.2</v>
      </c>
      <c r="AI1420" s="276" t="s">
        <v>60231</v>
      </c>
      <c r="AJ1420" s="277">
        <v>3994.5</v>
      </c>
      <c r="AL1420" s="246" t="s">
        <v>63989</v>
      </c>
      <c r="AM1420" s="247">
        <v>49.02</v>
      </c>
      <c r="AO1420" s="226" t="s">
        <v>51671</v>
      </c>
      <c r="AP1420" s="227">
        <v>3500</v>
      </c>
      <c r="AR1420" s="207" t="s">
        <v>15986</v>
      </c>
      <c r="AS1420" s="208">
        <v>15524.84</v>
      </c>
      <c r="AT1420" s="93"/>
      <c r="AU1420" s="199" t="s">
        <v>32127</v>
      </c>
      <c r="AV1420" s="200">
        <v>25947</v>
      </c>
      <c r="BB1420" s="284"/>
      <c r="BD1420" s="272" t="s">
        <v>51274</v>
      </c>
      <c r="BE1420" s="273">
        <v>52066.36</v>
      </c>
      <c r="BG1420" s="244" t="s">
        <v>11896</v>
      </c>
      <c r="BH1420" s="245">
        <v>114317.27</v>
      </c>
      <c r="BJ1420" s="230" t="s">
        <v>11278</v>
      </c>
      <c r="BK1420" s="231">
        <v>2926.47</v>
      </c>
      <c r="BM1420" s="209" t="s">
        <v>8701</v>
      </c>
      <c r="BN1420" s="210">
        <v>14550.03</v>
      </c>
    </row>
    <row r="1421" spans="9:66" x14ac:dyDescent="0.55000000000000004">
      <c r="I1421" s="282" t="s">
        <v>50994</v>
      </c>
      <c r="J1421" s="282"/>
      <c r="K1421" s="283">
        <v>58864.959999999999</v>
      </c>
      <c r="M1421" s="242" t="s">
        <v>5697</v>
      </c>
      <c r="N1421" s="242"/>
      <c r="O1421" s="243">
        <v>348708.79</v>
      </c>
      <c r="Q1421" s="224" t="s">
        <v>5005</v>
      </c>
      <c r="R1421" s="224"/>
      <c r="S1421" s="225">
        <v>3590</v>
      </c>
      <c r="U1421" s="203" t="s">
        <v>1749</v>
      </c>
      <c r="V1421" s="203"/>
      <c r="W1421" s="204">
        <v>5490.38</v>
      </c>
      <c r="AF1421" t="s">
        <v>39006</v>
      </c>
      <c r="AG1421" s="284">
        <v>315536.03000000003</v>
      </c>
      <c r="AI1421" s="276" t="s">
        <v>60232</v>
      </c>
      <c r="AJ1421" s="277">
        <v>273.02999999999997</v>
      </c>
      <c r="AL1421" s="246" t="s">
        <v>63990</v>
      </c>
      <c r="AM1421" s="247">
        <v>2011.92</v>
      </c>
      <c r="AO1421" s="226" t="s">
        <v>51672</v>
      </c>
      <c r="AP1421" s="227">
        <v>267.76</v>
      </c>
      <c r="AR1421" s="207" t="s">
        <v>15987</v>
      </c>
      <c r="AS1421" s="208">
        <v>3688.09</v>
      </c>
      <c r="AT1421" s="93"/>
      <c r="AU1421" s="199" t="s">
        <v>32128</v>
      </c>
      <c r="AV1421" s="200">
        <v>25947</v>
      </c>
      <c r="BB1421" s="284"/>
      <c r="BD1421" s="272" t="s">
        <v>51275</v>
      </c>
      <c r="BE1421" s="273">
        <v>58864.959999999999</v>
      </c>
      <c r="BG1421" s="244" t="s">
        <v>11897</v>
      </c>
      <c r="BH1421" s="245">
        <v>348708.79</v>
      </c>
      <c r="BJ1421" s="230" t="s">
        <v>11279</v>
      </c>
      <c r="BK1421" s="231">
        <v>3590</v>
      </c>
      <c r="BM1421" s="209" t="s">
        <v>8952</v>
      </c>
      <c r="BN1421" s="210">
        <v>199202.04</v>
      </c>
    </row>
    <row r="1422" spans="9:66" x14ac:dyDescent="0.55000000000000004">
      <c r="I1422" s="282" t="s">
        <v>65701</v>
      </c>
      <c r="J1422" s="282"/>
      <c r="K1422" s="283">
        <v>70440.94</v>
      </c>
      <c r="M1422" s="242" t="s">
        <v>5698</v>
      </c>
      <c r="N1422" s="242"/>
      <c r="O1422" s="243">
        <v>284963.25</v>
      </c>
      <c r="Q1422" s="224" t="s">
        <v>4786</v>
      </c>
      <c r="R1422" s="224"/>
      <c r="S1422" s="225">
        <v>124327</v>
      </c>
      <c r="U1422" s="203" t="s">
        <v>1750</v>
      </c>
      <c r="V1422" s="203"/>
      <c r="W1422" s="204">
        <v>14893.79</v>
      </c>
      <c r="AF1422" t="s">
        <v>39007</v>
      </c>
      <c r="AG1422" s="284">
        <v>70706.22</v>
      </c>
      <c r="AI1422" s="276" t="s">
        <v>60233</v>
      </c>
      <c r="AJ1422" s="277">
        <v>978.65</v>
      </c>
      <c r="AL1422" s="246" t="s">
        <v>62945</v>
      </c>
      <c r="AM1422" s="247">
        <v>11546.73</v>
      </c>
      <c r="AO1422" s="226" t="s">
        <v>51673</v>
      </c>
      <c r="AP1422" s="227">
        <v>843.5</v>
      </c>
      <c r="AR1422" s="207" t="s">
        <v>15988</v>
      </c>
      <c r="AS1422" s="208">
        <v>6143.15</v>
      </c>
      <c r="AT1422" s="93"/>
      <c r="AU1422" s="199" t="s">
        <v>32129</v>
      </c>
      <c r="AV1422" s="200">
        <v>3882.98</v>
      </c>
      <c r="BB1422" s="284"/>
      <c r="BD1422" s="272" t="s">
        <v>51276</v>
      </c>
      <c r="BE1422" s="273">
        <v>70440.94</v>
      </c>
      <c r="BG1422" s="244" t="s">
        <v>11898</v>
      </c>
      <c r="BH1422" s="245">
        <v>284963.25</v>
      </c>
      <c r="BJ1422" s="230" t="s">
        <v>11280</v>
      </c>
      <c r="BK1422" s="231">
        <v>124327</v>
      </c>
      <c r="BM1422" s="209" t="s">
        <v>9167</v>
      </c>
      <c r="BN1422" s="210">
        <v>5145</v>
      </c>
    </row>
    <row r="1423" spans="9:66" x14ac:dyDescent="0.55000000000000004">
      <c r="I1423" s="282" t="s">
        <v>50995</v>
      </c>
      <c r="J1423" s="282"/>
      <c r="K1423" s="283">
        <v>20849.240000000002</v>
      </c>
      <c r="M1423" s="242" t="s">
        <v>5699</v>
      </c>
      <c r="N1423" s="242"/>
      <c r="O1423" s="243">
        <v>78307.86</v>
      </c>
      <c r="Q1423" s="224" t="s">
        <v>4787</v>
      </c>
      <c r="R1423" s="224"/>
      <c r="S1423" s="225">
        <v>31.27</v>
      </c>
      <c r="U1423" s="203" t="s">
        <v>1751</v>
      </c>
      <c r="V1423" s="203"/>
      <c r="W1423" s="204">
        <v>1410</v>
      </c>
      <c r="AF1423" t="s">
        <v>33320</v>
      </c>
      <c r="AG1423">
        <v>406.04</v>
      </c>
      <c r="AI1423" s="276" t="s">
        <v>67096</v>
      </c>
      <c r="AJ1423" s="277">
        <v>37600</v>
      </c>
      <c r="AL1423" s="246" t="s">
        <v>63991</v>
      </c>
      <c r="AM1423" s="247">
        <v>500</v>
      </c>
      <c r="AO1423" s="226" t="s">
        <v>51674</v>
      </c>
      <c r="AP1423" s="227">
        <v>877.46</v>
      </c>
      <c r="AR1423" s="207" t="s">
        <v>15989</v>
      </c>
      <c r="AS1423" s="208">
        <v>7647.47</v>
      </c>
      <c r="AT1423" s="93"/>
      <c r="AU1423" s="199" t="s">
        <v>32130</v>
      </c>
      <c r="AV1423" s="200">
        <v>1010.8</v>
      </c>
      <c r="BB1423" s="284"/>
      <c r="BD1423" s="272" t="s">
        <v>51277</v>
      </c>
      <c r="BE1423" s="273">
        <v>20849.240000000002</v>
      </c>
      <c r="BG1423" s="244" t="s">
        <v>11899</v>
      </c>
      <c r="BH1423" s="245">
        <v>78307.86</v>
      </c>
      <c r="BJ1423" s="230" t="s">
        <v>9710</v>
      </c>
      <c r="BK1423" s="231">
        <v>31.27</v>
      </c>
      <c r="BM1423" s="209" t="s">
        <v>9285</v>
      </c>
      <c r="BN1423" s="210">
        <v>320305.21999999997</v>
      </c>
    </row>
    <row r="1424" spans="9:66" x14ac:dyDescent="0.55000000000000004">
      <c r="I1424" s="282" t="s">
        <v>50996</v>
      </c>
      <c r="J1424" s="282"/>
      <c r="K1424" s="283">
        <v>7525.96</v>
      </c>
      <c r="M1424" s="242" t="s">
        <v>5700</v>
      </c>
      <c r="N1424" s="242"/>
      <c r="O1424" s="243">
        <v>2495505.3199999998</v>
      </c>
      <c r="Q1424" s="224" t="s">
        <v>4888</v>
      </c>
      <c r="R1424" s="224"/>
      <c r="S1424" s="225">
        <v>17434</v>
      </c>
      <c r="U1424" s="203" t="s">
        <v>1752</v>
      </c>
      <c r="V1424" s="203"/>
      <c r="W1424" s="204">
        <v>79850.820000000007</v>
      </c>
      <c r="AF1424" t="s">
        <v>33321</v>
      </c>
      <c r="AG1424" s="284">
        <v>301334.14</v>
      </c>
      <c r="AI1424" s="276" t="s">
        <v>16774</v>
      </c>
      <c r="AJ1424" s="277">
        <v>2876.64</v>
      </c>
      <c r="AL1424" s="246" t="s">
        <v>58939</v>
      </c>
      <c r="AM1424" s="247">
        <v>13791.8</v>
      </c>
      <c r="AO1424" s="226" t="s">
        <v>51675</v>
      </c>
      <c r="AP1424" s="227">
        <v>1226.4000000000001</v>
      </c>
      <c r="AR1424" s="207" t="s">
        <v>15990</v>
      </c>
      <c r="AS1424" s="208">
        <v>19294.900000000001</v>
      </c>
      <c r="AT1424" s="93"/>
      <c r="AU1424" s="199" t="s">
        <v>32131</v>
      </c>
      <c r="AV1424" s="200">
        <v>412.81</v>
      </c>
      <c r="BB1424" s="284"/>
      <c r="BD1424" s="272" t="s">
        <v>51278</v>
      </c>
      <c r="BE1424" s="273">
        <v>7525.96</v>
      </c>
      <c r="BG1424" s="244" t="s">
        <v>11900</v>
      </c>
      <c r="BH1424" s="245">
        <v>2495505.3199999998</v>
      </c>
      <c r="BJ1424" s="230" t="s">
        <v>11281</v>
      </c>
      <c r="BK1424" s="231">
        <v>17434</v>
      </c>
      <c r="BM1424" s="209" t="s">
        <v>9519</v>
      </c>
      <c r="BN1424" s="210">
        <v>52618</v>
      </c>
    </row>
    <row r="1425" spans="9:66" x14ac:dyDescent="0.55000000000000004">
      <c r="I1425" s="282" t="s">
        <v>50997</v>
      </c>
      <c r="J1425" s="282"/>
      <c r="K1425" s="283">
        <v>213551.06</v>
      </c>
      <c r="M1425" s="242" t="s">
        <v>5703</v>
      </c>
      <c r="N1425" s="242"/>
      <c r="O1425" s="243">
        <v>3717764.72</v>
      </c>
      <c r="Q1425" s="224" t="s">
        <v>4889</v>
      </c>
      <c r="R1425" s="224"/>
      <c r="S1425" s="225">
        <v>19972</v>
      </c>
      <c r="U1425" s="203" t="s">
        <v>1753</v>
      </c>
      <c r="V1425" s="203"/>
      <c r="W1425" s="204">
        <v>23180</v>
      </c>
      <c r="AF1425" t="s">
        <v>33322</v>
      </c>
      <c r="AG1425" s="284">
        <v>813260.95</v>
      </c>
      <c r="AI1425" s="276" t="s">
        <v>16775</v>
      </c>
      <c r="AJ1425" s="277">
        <v>8625.44</v>
      </c>
      <c r="AL1425" s="246" t="s">
        <v>58940</v>
      </c>
      <c r="AM1425" s="247">
        <v>1055.08</v>
      </c>
      <c r="AO1425" s="226" t="s">
        <v>51676</v>
      </c>
      <c r="AP1425" s="227">
        <v>1033.8599999999999</v>
      </c>
      <c r="AR1425" s="207" t="s">
        <v>15991</v>
      </c>
      <c r="AS1425" s="208">
        <v>9450</v>
      </c>
      <c r="AT1425" s="93"/>
      <c r="AU1425" s="199" t="s">
        <v>32132</v>
      </c>
      <c r="AV1425" s="200">
        <v>9039.41</v>
      </c>
      <c r="BB1425" s="284"/>
      <c r="BD1425" s="272" t="s">
        <v>51279</v>
      </c>
      <c r="BE1425" s="273">
        <v>213551.06</v>
      </c>
      <c r="BG1425" s="244" t="s">
        <v>11903</v>
      </c>
      <c r="BH1425" s="245">
        <v>3717764.72</v>
      </c>
      <c r="BJ1425" s="230" t="s">
        <v>11282</v>
      </c>
      <c r="BK1425" s="231">
        <v>19972</v>
      </c>
      <c r="BM1425" s="209" t="s">
        <v>10781</v>
      </c>
      <c r="BN1425" s="210">
        <v>1173.6400000000001</v>
      </c>
    </row>
    <row r="1426" spans="9:66" x14ac:dyDescent="0.55000000000000004">
      <c r="I1426" s="282" t="s">
        <v>50998</v>
      </c>
      <c r="J1426" s="282"/>
      <c r="K1426" s="283">
        <v>2227.4899999999998</v>
      </c>
      <c r="M1426" s="242" t="s">
        <v>5704</v>
      </c>
      <c r="N1426" s="242"/>
      <c r="O1426" s="243">
        <v>1425583.32</v>
      </c>
      <c r="Q1426" s="224" t="s">
        <v>4890</v>
      </c>
      <c r="R1426" s="224"/>
      <c r="S1426" s="225">
        <v>2146</v>
      </c>
      <c r="U1426" s="203" t="s">
        <v>1754</v>
      </c>
      <c r="V1426" s="203"/>
      <c r="W1426" s="204">
        <v>1144</v>
      </c>
      <c r="AF1426" t="s">
        <v>34817</v>
      </c>
      <c r="AG1426" s="284">
        <v>107733.27</v>
      </c>
      <c r="AI1426" s="276" t="s">
        <v>16777</v>
      </c>
      <c r="AJ1426" s="277">
        <v>2665.41</v>
      </c>
      <c r="AL1426" s="246" t="s">
        <v>63037</v>
      </c>
      <c r="AM1426" s="247">
        <v>1200</v>
      </c>
      <c r="AO1426" s="226" t="s">
        <v>51677</v>
      </c>
      <c r="AP1426" s="227">
        <v>6878.19</v>
      </c>
      <c r="AR1426" s="207" t="s">
        <v>15992</v>
      </c>
      <c r="AS1426" s="208">
        <v>695.5</v>
      </c>
      <c r="AT1426" s="93"/>
      <c r="AU1426" s="199" t="s">
        <v>20869</v>
      </c>
      <c r="AV1426" s="200">
        <v>3882.98</v>
      </c>
      <c r="BB1426" s="284"/>
      <c r="BD1426" s="272" t="s">
        <v>51280</v>
      </c>
      <c r="BE1426" s="273">
        <v>2227.4899999999998</v>
      </c>
      <c r="BG1426" s="244" t="s">
        <v>11904</v>
      </c>
      <c r="BH1426" s="245">
        <v>1425583.32</v>
      </c>
      <c r="BJ1426" s="230" t="s">
        <v>11283</v>
      </c>
      <c r="BK1426" s="231">
        <v>2146</v>
      </c>
      <c r="BM1426" s="209" t="s">
        <v>10899</v>
      </c>
      <c r="BN1426" s="210">
        <v>1747.39</v>
      </c>
    </row>
    <row r="1427" spans="9:66" x14ac:dyDescent="0.55000000000000004">
      <c r="I1427" s="282" t="s">
        <v>65702</v>
      </c>
      <c r="J1427" s="282"/>
      <c r="K1427" s="283">
        <v>2025.97</v>
      </c>
      <c r="M1427" s="242" t="s">
        <v>5701</v>
      </c>
      <c r="N1427" s="242"/>
      <c r="O1427" s="243">
        <v>835303.23</v>
      </c>
      <c r="Q1427" s="224" t="s">
        <v>4891</v>
      </c>
      <c r="R1427" s="224"/>
      <c r="S1427" s="225">
        <v>3058</v>
      </c>
      <c r="U1427" s="203" t="s">
        <v>1755</v>
      </c>
      <c r="V1427" s="203"/>
      <c r="W1427" s="204">
        <v>85500</v>
      </c>
      <c r="AF1427" t="s">
        <v>34818</v>
      </c>
      <c r="AG1427" s="284">
        <v>608055.6</v>
      </c>
      <c r="AI1427" s="276" t="s">
        <v>33208</v>
      </c>
      <c r="AJ1427" s="277">
        <v>87096.95</v>
      </c>
      <c r="AL1427" s="246" t="s">
        <v>63992</v>
      </c>
      <c r="AM1427" s="247">
        <v>2479.58</v>
      </c>
      <c r="AO1427" s="226" t="s">
        <v>51678</v>
      </c>
      <c r="AP1427" s="227">
        <v>1146.08</v>
      </c>
      <c r="AR1427" s="207" t="s">
        <v>15993</v>
      </c>
      <c r="AS1427" s="208">
        <v>165.13</v>
      </c>
      <c r="AT1427" s="93"/>
      <c r="AU1427" s="199" t="s">
        <v>20870</v>
      </c>
      <c r="AV1427" s="200">
        <v>1010.8</v>
      </c>
      <c r="BB1427" s="284"/>
      <c r="BD1427" s="272" t="s">
        <v>65261</v>
      </c>
      <c r="BE1427" s="273">
        <v>2025.97</v>
      </c>
      <c r="BG1427" s="244" t="s">
        <v>11901</v>
      </c>
      <c r="BH1427" s="245">
        <v>835303.23</v>
      </c>
      <c r="BJ1427" s="230" t="s">
        <v>11284</v>
      </c>
      <c r="BK1427" s="231">
        <v>3058</v>
      </c>
      <c r="BM1427" s="209" t="s">
        <v>9628</v>
      </c>
      <c r="BN1427" s="210">
        <v>69942.42</v>
      </c>
    </row>
    <row r="1428" spans="9:66" x14ac:dyDescent="0.55000000000000004">
      <c r="I1428" s="282" t="s">
        <v>51000</v>
      </c>
      <c r="J1428" s="282"/>
      <c r="K1428" s="283">
        <v>7105.9</v>
      </c>
      <c r="M1428" s="242" t="s">
        <v>5702</v>
      </c>
      <c r="N1428" s="242"/>
      <c r="O1428" s="243">
        <v>109165.42</v>
      </c>
      <c r="Q1428" s="224" t="s">
        <v>4788</v>
      </c>
      <c r="R1428" s="224"/>
      <c r="S1428" s="225">
        <v>18176.3</v>
      </c>
      <c r="U1428" s="203" t="s">
        <v>1756</v>
      </c>
      <c r="V1428" s="203"/>
      <c r="W1428" s="204">
        <v>1276.3699999999999</v>
      </c>
      <c r="AF1428" t="s">
        <v>34819</v>
      </c>
      <c r="AG1428" s="284">
        <v>381360.88</v>
      </c>
      <c r="AI1428" s="276" t="s">
        <v>51785</v>
      </c>
      <c r="AJ1428" s="277">
        <v>15493.15</v>
      </c>
      <c r="AL1428" s="246" t="s">
        <v>60205</v>
      </c>
      <c r="AM1428" s="247">
        <v>2067.52</v>
      </c>
      <c r="AO1428" s="226" t="s">
        <v>36039</v>
      </c>
      <c r="AP1428" s="227">
        <v>7624.75</v>
      </c>
      <c r="AR1428" s="207" t="s">
        <v>15994</v>
      </c>
      <c r="AS1428" s="208">
        <v>1030.6199999999999</v>
      </c>
      <c r="AT1428" s="93"/>
      <c r="AU1428" s="199" t="s">
        <v>32133</v>
      </c>
      <c r="AV1428" s="200">
        <v>412.81</v>
      </c>
      <c r="BB1428" s="284"/>
      <c r="BD1428" s="272" t="s">
        <v>51282</v>
      </c>
      <c r="BE1428" s="273">
        <v>7105.9</v>
      </c>
      <c r="BG1428" s="244" t="s">
        <v>11902</v>
      </c>
      <c r="BH1428" s="245">
        <v>109165.42</v>
      </c>
      <c r="BJ1428" s="230" t="s">
        <v>9711</v>
      </c>
      <c r="BK1428" s="231">
        <v>18176.3</v>
      </c>
      <c r="BM1428" s="209" t="s">
        <v>9656</v>
      </c>
      <c r="BN1428" s="210">
        <v>3379.81</v>
      </c>
    </row>
    <row r="1429" spans="9:66" x14ac:dyDescent="0.55000000000000004">
      <c r="I1429" s="282" t="s">
        <v>51001</v>
      </c>
      <c r="J1429" s="282"/>
      <c r="K1429" s="283">
        <v>-29.8</v>
      </c>
      <c r="M1429" s="242" t="s">
        <v>5705</v>
      </c>
      <c r="N1429" s="242"/>
      <c r="O1429" s="243">
        <v>17862293.73</v>
      </c>
      <c r="Q1429" s="224" t="s">
        <v>4789</v>
      </c>
      <c r="R1429" s="224"/>
      <c r="S1429" s="225">
        <v>16463.7</v>
      </c>
      <c r="U1429" s="203" t="s">
        <v>1757</v>
      </c>
      <c r="V1429" s="203"/>
      <c r="W1429" s="204">
        <v>172368.46</v>
      </c>
      <c r="AF1429" t="s">
        <v>40204</v>
      </c>
      <c r="AG1429" s="284">
        <v>8435</v>
      </c>
      <c r="AI1429" s="276" t="s">
        <v>51786</v>
      </c>
      <c r="AJ1429" s="277">
        <v>510.59</v>
      </c>
      <c r="AL1429" s="246" t="s">
        <v>63993</v>
      </c>
      <c r="AM1429" s="247">
        <v>54.37</v>
      </c>
      <c r="AO1429" s="226" t="s">
        <v>44423</v>
      </c>
      <c r="AP1429" s="227">
        <v>2433.7600000000002</v>
      </c>
      <c r="AR1429" s="207" t="s">
        <v>15995</v>
      </c>
      <c r="AS1429" s="208">
        <v>5096.75</v>
      </c>
      <c r="AT1429" s="93"/>
      <c r="AU1429" s="199" t="s">
        <v>20872</v>
      </c>
      <c r="AV1429" s="200">
        <v>9039.41</v>
      </c>
      <c r="BB1429" s="284"/>
      <c r="BD1429" s="272" t="s">
        <v>51283</v>
      </c>
      <c r="BE1429" s="273">
        <v>-29.8</v>
      </c>
      <c r="BG1429" s="244" t="s">
        <v>11905</v>
      </c>
      <c r="BH1429" s="245">
        <v>17862293.73</v>
      </c>
      <c r="BJ1429" s="230" t="s">
        <v>11285</v>
      </c>
      <c r="BK1429" s="231">
        <v>16463.7</v>
      </c>
      <c r="BM1429" s="209" t="s">
        <v>11286</v>
      </c>
      <c r="BN1429" s="210">
        <v>8121.45</v>
      </c>
    </row>
    <row r="1430" spans="9:66" x14ac:dyDescent="0.55000000000000004">
      <c r="I1430" s="282" t="s">
        <v>51002</v>
      </c>
      <c r="J1430" s="282"/>
      <c r="K1430" s="283">
        <v>1024466.53</v>
      </c>
      <c r="M1430" s="242" t="s">
        <v>5706</v>
      </c>
      <c r="N1430" s="242"/>
      <c r="O1430" s="243">
        <v>15111.13</v>
      </c>
      <c r="Q1430" s="224" t="s">
        <v>4790</v>
      </c>
      <c r="R1430" s="224"/>
      <c r="S1430" s="225">
        <v>46595.62</v>
      </c>
      <c r="U1430" s="203" t="s">
        <v>1758</v>
      </c>
      <c r="V1430" s="203"/>
      <c r="W1430" s="204">
        <v>4302</v>
      </c>
      <c r="AF1430" t="s">
        <v>36161</v>
      </c>
      <c r="AG1430" s="284">
        <v>474732.29</v>
      </c>
      <c r="AI1430" s="276" t="s">
        <v>51787</v>
      </c>
      <c r="AJ1430" s="277">
        <v>13500</v>
      </c>
      <c r="AL1430" s="246" t="s">
        <v>60068</v>
      </c>
      <c r="AM1430" s="247">
        <v>325.52999999999997</v>
      </c>
      <c r="AO1430" s="226" t="s">
        <v>34584</v>
      </c>
      <c r="AP1430" s="227">
        <v>57665.23</v>
      </c>
      <c r="AR1430" s="207" t="s">
        <v>15996</v>
      </c>
      <c r="AS1430" s="208">
        <v>9</v>
      </c>
      <c r="AT1430" s="93"/>
      <c r="AU1430" s="199" t="s">
        <v>32134</v>
      </c>
      <c r="AV1430" s="200">
        <v>22025</v>
      </c>
      <c r="BB1430" s="284"/>
      <c r="BD1430" s="272" t="s">
        <v>51284</v>
      </c>
      <c r="BE1430" s="273">
        <v>1024466.53</v>
      </c>
      <c r="BG1430" s="244" t="s">
        <v>11906</v>
      </c>
      <c r="BH1430" s="245">
        <v>15111.13</v>
      </c>
      <c r="BJ1430" s="230" t="s">
        <v>11286</v>
      </c>
      <c r="BK1430" s="231">
        <v>46595.62</v>
      </c>
      <c r="BM1430" s="209" t="s">
        <v>11541</v>
      </c>
      <c r="BN1430" s="210">
        <v>574182.06000000006</v>
      </c>
    </row>
    <row r="1431" spans="9:66" x14ac:dyDescent="0.55000000000000004">
      <c r="I1431" s="282" t="s">
        <v>51003</v>
      </c>
      <c r="J1431" s="282"/>
      <c r="K1431" s="283">
        <v>8555.67</v>
      </c>
      <c r="M1431" s="242" t="s">
        <v>5707</v>
      </c>
      <c r="N1431" s="242"/>
      <c r="O1431" s="243">
        <v>2964881.58</v>
      </c>
      <c r="Q1431" s="224" t="s">
        <v>12313</v>
      </c>
      <c r="R1431" s="224"/>
      <c r="S1431" s="225">
        <v>14032</v>
      </c>
      <c r="U1431" s="203" t="s">
        <v>1759</v>
      </c>
      <c r="V1431" s="203"/>
      <c r="W1431" s="204">
        <v>2960</v>
      </c>
      <c r="AF1431" t="s">
        <v>66541</v>
      </c>
      <c r="AG1431" s="284">
        <v>140504.14000000001</v>
      </c>
      <c r="AI1431" s="276" t="s">
        <v>51788</v>
      </c>
      <c r="AJ1431" s="277">
        <v>2257.17</v>
      </c>
      <c r="AL1431" s="246" t="s">
        <v>36042</v>
      </c>
      <c r="AM1431" s="247">
        <v>4745</v>
      </c>
      <c r="AO1431" s="226" t="s">
        <v>34585</v>
      </c>
      <c r="AP1431" s="227">
        <v>150103.1</v>
      </c>
      <c r="AR1431" s="207" t="s">
        <v>15997</v>
      </c>
      <c r="AS1431" s="208">
        <v>2560</v>
      </c>
      <c r="AT1431" s="93"/>
      <c r="AU1431" s="199" t="s">
        <v>32135</v>
      </c>
      <c r="AV1431" s="200">
        <v>22025</v>
      </c>
      <c r="BB1431" s="284"/>
      <c r="BD1431" s="272" t="s">
        <v>51285</v>
      </c>
      <c r="BE1431" s="273">
        <v>8555.67</v>
      </c>
      <c r="BG1431" s="244" t="s">
        <v>11907</v>
      </c>
      <c r="BH1431" s="245">
        <v>2964881.58</v>
      </c>
      <c r="BJ1431" s="230" t="s">
        <v>12067</v>
      </c>
      <c r="BK1431" s="231">
        <v>14032</v>
      </c>
      <c r="BM1431" s="209" t="s">
        <v>9844</v>
      </c>
      <c r="BN1431" s="210">
        <v>2693511.56</v>
      </c>
    </row>
    <row r="1432" spans="9:66" x14ac:dyDescent="0.55000000000000004">
      <c r="I1432" s="282" t="s">
        <v>51004</v>
      </c>
      <c r="J1432" s="282"/>
      <c r="K1432" s="283">
        <v>8048.75</v>
      </c>
      <c r="M1432" s="242" t="s">
        <v>5709</v>
      </c>
      <c r="N1432" s="242"/>
      <c r="O1432" s="243">
        <v>6253739.5499999998</v>
      </c>
      <c r="Q1432" s="224" t="s">
        <v>4792</v>
      </c>
      <c r="R1432" s="224"/>
      <c r="S1432" s="225">
        <v>884383.78</v>
      </c>
      <c r="U1432" s="203" t="s">
        <v>1760</v>
      </c>
      <c r="V1432" s="203"/>
      <c r="W1432" s="204">
        <v>12828</v>
      </c>
      <c r="AF1432" t="s">
        <v>60301</v>
      </c>
      <c r="AG1432" s="284">
        <v>1575</v>
      </c>
      <c r="AI1432" s="276" t="s">
        <v>51789</v>
      </c>
      <c r="AJ1432" s="277">
        <v>6768.15</v>
      </c>
      <c r="AL1432" s="246" t="s">
        <v>33133</v>
      </c>
      <c r="AM1432" s="247">
        <v>131.69</v>
      </c>
      <c r="AO1432" s="226" t="s">
        <v>44424</v>
      </c>
      <c r="AP1432" s="227">
        <v>18504.66</v>
      </c>
      <c r="AR1432" s="207" t="s">
        <v>15998</v>
      </c>
      <c r="AS1432" s="208">
        <v>771</v>
      </c>
      <c r="AT1432" s="93"/>
      <c r="AU1432" s="199" t="s">
        <v>32136</v>
      </c>
      <c r="AV1432" s="200">
        <v>4325.3999999999996</v>
      </c>
      <c r="BB1432" s="284"/>
      <c r="BD1432" s="272" t="s">
        <v>51286</v>
      </c>
      <c r="BE1432" s="273">
        <v>8048.75</v>
      </c>
      <c r="BG1432" s="244" t="s">
        <v>11909</v>
      </c>
      <c r="BH1432" s="245">
        <v>6253739.5499999998</v>
      </c>
      <c r="BJ1432" s="230" t="s">
        <v>11288</v>
      </c>
      <c r="BK1432" s="231">
        <v>884383.78</v>
      </c>
      <c r="BM1432" s="209" t="s">
        <v>6693</v>
      </c>
      <c r="BN1432" s="210">
        <v>43619</v>
      </c>
    </row>
    <row r="1433" spans="9:66" x14ac:dyDescent="0.55000000000000004">
      <c r="I1433" s="282" t="s">
        <v>51005</v>
      </c>
      <c r="J1433" s="282"/>
      <c r="K1433" s="283">
        <v>90582.04</v>
      </c>
      <c r="M1433" s="242" t="s">
        <v>5710</v>
      </c>
      <c r="N1433" s="242"/>
      <c r="O1433" s="243">
        <v>74236.02</v>
      </c>
      <c r="Q1433" s="224" t="s">
        <v>4893</v>
      </c>
      <c r="R1433" s="224"/>
      <c r="S1433" s="225">
        <v>1414.2</v>
      </c>
      <c r="U1433" s="203" t="s">
        <v>1761</v>
      </c>
      <c r="V1433" s="203"/>
      <c r="W1433" s="204">
        <v>937</v>
      </c>
      <c r="AF1433" t="s">
        <v>33323</v>
      </c>
      <c r="AG1433">
        <v>516.58000000000004</v>
      </c>
      <c r="AI1433" s="276" t="s">
        <v>51790</v>
      </c>
      <c r="AJ1433" s="277">
        <v>11218.26</v>
      </c>
      <c r="AL1433" s="246" t="s">
        <v>54825</v>
      </c>
      <c r="AM1433" s="247">
        <v>14601.33</v>
      </c>
      <c r="AO1433" s="226" t="s">
        <v>47782</v>
      </c>
      <c r="AP1433" s="227">
        <v>19646.849999999999</v>
      </c>
      <c r="AR1433" s="207" t="s">
        <v>15999</v>
      </c>
      <c r="AS1433" s="208">
        <v>1092.98</v>
      </c>
      <c r="AT1433" s="93"/>
      <c r="AU1433" s="199" t="s">
        <v>32137</v>
      </c>
      <c r="AV1433" s="200">
        <v>110</v>
      </c>
      <c r="BB1433" s="284"/>
      <c r="BD1433" s="272" t="s">
        <v>51287</v>
      </c>
      <c r="BE1433" s="273">
        <v>90582.04</v>
      </c>
      <c r="BG1433" s="244" t="s">
        <v>11910</v>
      </c>
      <c r="BH1433" s="245">
        <v>74236.02</v>
      </c>
      <c r="BJ1433" s="230" t="s">
        <v>11289</v>
      </c>
      <c r="BK1433" s="231">
        <v>1414.2</v>
      </c>
      <c r="BM1433" s="209" t="s">
        <v>7361</v>
      </c>
      <c r="BN1433" s="210">
        <v>11949.52</v>
      </c>
    </row>
    <row r="1434" spans="9:66" x14ac:dyDescent="0.55000000000000004">
      <c r="I1434" s="282" t="s">
        <v>51006</v>
      </c>
      <c r="J1434" s="282"/>
      <c r="K1434" s="283">
        <v>33569.86</v>
      </c>
      <c r="M1434" s="242" t="s">
        <v>5711</v>
      </c>
      <c r="N1434" s="242"/>
      <c r="O1434" s="243">
        <v>2716523.05</v>
      </c>
      <c r="Q1434" s="224" t="s">
        <v>4894</v>
      </c>
      <c r="R1434" s="224"/>
      <c r="S1434" s="225">
        <v>4380</v>
      </c>
      <c r="U1434" s="203" t="s">
        <v>1762</v>
      </c>
      <c r="V1434" s="203"/>
      <c r="W1434" s="204">
        <v>1881</v>
      </c>
      <c r="AF1434" t="s">
        <v>71341</v>
      </c>
      <c r="AG1434" s="284">
        <v>279086.96999999997</v>
      </c>
      <c r="AI1434" s="276" t="s">
        <v>51791</v>
      </c>
      <c r="AJ1434" s="277">
        <v>1024.6500000000001</v>
      </c>
      <c r="AL1434" s="246" t="s">
        <v>36044</v>
      </c>
      <c r="AM1434" s="247">
        <v>11780.72</v>
      </c>
      <c r="AO1434" s="226" t="s">
        <v>44425</v>
      </c>
      <c r="AP1434" s="227">
        <v>2045836.24</v>
      </c>
      <c r="AR1434" s="207" t="s">
        <v>16000</v>
      </c>
      <c r="AS1434" s="208">
        <v>1444.5</v>
      </c>
      <c r="AT1434" s="93"/>
      <c r="AU1434" s="199" t="s">
        <v>32138</v>
      </c>
      <c r="AV1434" s="200">
        <v>2217.9</v>
      </c>
      <c r="BB1434" s="284"/>
      <c r="BD1434" s="272" t="s">
        <v>51288</v>
      </c>
      <c r="BE1434" s="273">
        <v>33569.86</v>
      </c>
      <c r="BG1434" s="244" t="s">
        <v>11911</v>
      </c>
      <c r="BH1434" s="245">
        <v>2716523.05</v>
      </c>
      <c r="BJ1434" s="230" t="s">
        <v>11290</v>
      </c>
      <c r="BK1434" s="231">
        <v>4380</v>
      </c>
      <c r="BM1434" s="209" t="s">
        <v>7772</v>
      </c>
      <c r="BN1434" s="210">
        <v>4919.9399999999996</v>
      </c>
    </row>
    <row r="1435" spans="9:66" x14ac:dyDescent="0.55000000000000004">
      <c r="I1435" s="282" t="s">
        <v>51007</v>
      </c>
      <c r="J1435" s="282"/>
      <c r="K1435" s="283">
        <v>14174.29</v>
      </c>
      <c r="M1435" s="242" t="s">
        <v>5712</v>
      </c>
      <c r="N1435" s="242"/>
      <c r="O1435" s="243">
        <v>10864912.890000001</v>
      </c>
      <c r="Q1435" s="224" t="s">
        <v>4895</v>
      </c>
      <c r="R1435" s="224"/>
      <c r="S1435" s="225">
        <v>12837</v>
      </c>
      <c r="U1435" s="203" t="s">
        <v>1763</v>
      </c>
      <c r="V1435" s="203"/>
      <c r="W1435" s="204">
        <v>148362</v>
      </c>
      <c r="AF1435" t="s">
        <v>71342</v>
      </c>
      <c r="AG1435" s="284">
        <v>11004.17</v>
      </c>
      <c r="AI1435" s="276" t="s">
        <v>51792</v>
      </c>
      <c r="AJ1435" s="277">
        <v>2610.79</v>
      </c>
      <c r="AL1435" s="246" t="s">
        <v>15974</v>
      </c>
      <c r="AM1435" s="247">
        <v>1018.21</v>
      </c>
      <c r="AO1435" s="226" t="s">
        <v>47783</v>
      </c>
      <c r="AP1435" s="227">
        <v>712.35</v>
      </c>
      <c r="AR1435" s="207" t="s">
        <v>16001</v>
      </c>
      <c r="AS1435" s="208">
        <v>6717.59</v>
      </c>
      <c r="AT1435" s="93"/>
      <c r="AU1435" s="199" t="s">
        <v>32139</v>
      </c>
      <c r="AV1435" s="200">
        <v>1984.7</v>
      </c>
      <c r="BB1435" s="284"/>
      <c r="BD1435" s="272" t="s">
        <v>51289</v>
      </c>
      <c r="BE1435" s="273">
        <v>14174.29</v>
      </c>
      <c r="BG1435" s="244" t="s">
        <v>11912</v>
      </c>
      <c r="BH1435" s="245">
        <v>10864912.890000001</v>
      </c>
      <c r="BJ1435" s="230" t="s">
        <v>11291</v>
      </c>
      <c r="BK1435" s="231">
        <v>12837</v>
      </c>
      <c r="BM1435" s="209" t="s">
        <v>8056</v>
      </c>
      <c r="BN1435" s="210">
        <v>1988</v>
      </c>
    </row>
    <row r="1436" spans="9:66" x14ac:dyDescent="0.55000000000000004">
      <c r="I1436" s="282" t="s">
        <v>51008</v>
      </c>
      <c r="J1436" s="282"/>
      <c r="K1436" s="283">
        <v>44716.91</v>
      </c>
      <c r="M1436" s="242" t="s">
        <v>5713</v>
      </c>
      <c r="N1436" s="242"/>
      <c r="O1436" s="243">
        <v>338497.86</v>
      </c>
      <c r="Q1436" s="224" t="s">
        <v>4896</v>
      </c>
      <c r="R1436" s="224"/>
      <c r="S1436" s="225">
        <v>9936</v>
      </c>
      <c r="U1436" s="203" t="s">
        <v>1764</v>
      </c>
      <c r="V1436" s="203"/>
      <c r="W1436" s="204">
        <v>4510</v>
      </c>
      <c r="AF1436" t="s">
        <v>71343</v>
      </c>
      <c r="AG1436" s="284">
        <v>103200</v>
      </c>
      <c r="AI1436" s="276" t="s">
        <v>34652</v>
      </c>
      <c r="AJ1436" s="277">
        <v>1502446.3</v>
      </c>
      <c r="AL1436" s="246" t="s">
        <v>33138</v>
      </c>
      <c r="AM1436" s="247">
        <v>2955.52</v>
      </c>
      <c r="AO1436" s="226" t="s">
        <v>34586</v>
      </c>
      <c r="AP1436" s="227">
        <v>174537.83</v>
      </c>
      <c r="AR1436" s="207" t="s">
        <v>16002</v>
      </c>
      <c r="AS1436" s="208">
        <v>1285</v>
      </c>
      <c r="AT1436" s="93"/>
      <c r="AU1436" s="199" t="s">
        <v>20944</v>
      </c>
      <c r="AV1436" s="200">
        <v>4325.3999999999996</v>
      </c>
      <c r="BB1436" s="284"/>
      <c r="BD1436" s="272" t="s">
        <v>51290</v>
      </c>
      <c r="BE1436" s="273">
        <v>44716.91</v>
      </c>
      <c r="BG1436" s="244" t="s">
        <v>11913</v>
      </c>
      <c r="BH1436" s="245">
        <v>338497.86</v>
      </c>
      <c r="BJ1436" s="230" t="s">
        <v>11292</v>
      </c>
      <c r="BK1436" s="231">
        <v>9936</v>
      </c>
      <c r="BM1436" s="209" t="s">
        <v>8316</v>
      </c>
      <c r="BN1436" s="210">
        <v>23539.13</v>
      </c>
    </row>
    <row r="1437" spans="9:66" x14ac:dyDescent="0.55000000000000004">
      <c r="I1437" s="282" t="s">
        <v>51010</v>
      </c>
      <c r="J1437" s="282"/>
      <c r="K1437" s="283">
        <v>32750.44</v>
      </c>
      <c r="M1437" s="242" t="s">
        <v>5714</v>
      </c>
      <c r="N1437" s="242"/>
      <c r="O1437" s="243">
        <v>8304933.3499999996</v>
      </c>
      <c r="Q1437" s="224" t="s">
        <v>4898</v>
      </c>
      <c r="R1437" s="224"/>
      <c r="S1437" s="225">
        <v>5574</v>
      </c>
      <c r="U1437" s="203" t="s">
        <v>475</v>
      </c>
      <c r="V1437" s="203"/>
      <c r="W1437" s="204">
        <v>27927</v>
      </c>
      <c r="AF1437" t="s">
        <v>63091</v>
      </c>
      <c r="AG1437" s="284">
        <v>1404006.03</v>
      </c>
      <c r="AI1437" s="276" t="s">
        <v>34653</v>
      </c>
      <c r="AJ1437" s="277">
        <v>90192.66</v>
      </c>
      <c r="AL1437" s="246" t="s">
        <v>33139</v>
      </c>
      <c r="AM1437" s="247">
        <v>1831.71</v>
      </c>
      <c r="AO1437" s="226" t="s">
        <v>34587</v>
      </c>
      <c r="AP1437" s="227">
        <v>539396.56999999995</v>
      </c>
      <c r="AR1437" s="207" t="s">
        <v>16003</v>
      </c>
      <c r="AS1437" s="208">
        <v>2960</v>
      </c>
      <c r="AT1437" s="93"/>
      <c r="AU1437" s="199" t="s">
        <v>32140</v>
      </c>
      <c r="AV1437" s="200">
        <v>110</v>
      </c>
      <c r="BB1437" s="284"/>
      <c r="BD1437" s="272" t="s">
        <v>51292</v>
      </c>
      <c r="BE1437" s="273">
        <v>32750.44</v>
      </c>
      <c r="BG1437" s="244" t="s">
        <v>11914</v>
      </c>
      <c r="BH1437" s="245">
        <v>8304933.3499999996</v>
      </c>
      <c r="BJ1437" s="230" t="s">
        <v>11294</v>
      </c>
      <c r="BK1437" s="231">
        <v>5574</v>
      </c>
      <c r="BM1437" s="209" t="s">
        <v>8531</v>
      </c>
      <c r="BN1437" s="210">
        <v>42140</v>
      </c>
    </row>
    <row r="1438" spans="9:66" x14ac:dyDescent="0.55000000000000004">
      <c r="I1438" s="282" t="s">
        <v>51011</v>
      </c>
      <c r="J1438" s="282"/>
      <c r="K1438" s="283">
        <v>97613.16</v>
      </c>
      <c r="M1438" s="242" t="s">
        <v>5719</v>
      </c>
      <c r="N1438" s="242"/>
      <c r="O1438" s="243">
        <v>678178.29</v>
      </c>
      <c r="Q1438" s="224" t="s">
        <v>4899</v>
      </c>
      <c r="R1438" s="224"/>
      <c r="S1438" s="225">
        <v>294.52999999999997</v>
      </c>
      <c r="U1438" s="203" t="s">
        <v>1765</v>
      </c>
      <c r="V1438" s="203"/>
      <c r="W1438" s="204">
        <v>499.95</v>
      </c>
      <c r="AF1438" t="s">
        <v>34821</v>
      </c>
      <c r="AG1438" s="284">
        <v>1341408.24</v>
      </c>
      <c r="AI1438" s="276" t="s">
        <v>55872</v>
      </c>
      <c r="AJ1438" s="277">
        <v>178222.58</v>
      </c>
      <c r="AL1438" s="246" t="s">
        <v>15975</v>
      </c>
      <c r="AM1438" s="247">
        <v>3.65</v>
      </c>
      <c r="AO1438" s="226" t="s">
        <v>34588</v>
      </c>
      <c r="AP1438" s="227">
        <v>41032.879999999997</v>
      </c>
      <c r="AR1438" s="207" t="s">
        <v>16004</v>
      </c>
      <c r="AS1438" s="208">
        <v>2600</v>
      </c>
      <c r="AT1438" s="93"/>
      <c r="AU1438" s="199" t="s">
        <v>20950</v>
      </c>
      <c r="AV1438" s="200">
        <v>2217.9</v>
      </c>
      <c r="BB1438" s="284"/>
      <c r="BD1438" s="272" t="s">
        <v>51293</v>
      </c>
      <c r="BE1438" s="273">
        <v>97613.16</v>
      </c>
      <c r="BG1438" s="244" t="s">
        <v>11919</v>
      </c>
      <c r="BH1438" s="245">
        <v>678178.29</v>
      </c>
      <c r="BJ1438" s="230" t="s">
        <v>11295</v>
      </c>
      <c r="BK1438" s="231">
        <v>294.52999999999997</v>
      </c>
      <c r="BM1438" s="209" t="s">
        <v>8702</v>
      </c>
      <c r="BN1438" s="210">
        <v>2401</v>
      </c>
    </row>
    <row r="1439" spans="9:66" x14ac:dyDescent="0.55000000000000004">
      <c r="I1439" s="282" t="s">
        <v>65704</v>
      </c>
      <c r="J1439" s="282"/>
      <c r="K1439" s="283">
        <v>15017.17</v>
      </c>
      <c r="M1439" s="242" t="s">
        <v>5715</v>
      </c>
      <c r="N1439" s="242"/>
      <c r="O1439" s="243">
        <v>102916.74</v>
      </c>
      <c r="Q1439" s="224" t="s">
        <v>4900</v>
      </c>
      <c r="R1439" s="224"/>
      <c r="S1439" s="225">
        <v>3355</v>
      </c>
      <c r="U1439" s="203" t="s">
        <v>4061</v>
      </c>
      <c r="V1439" s="203"/>
      <c r="W1439" s="204">
        <v>1406.6</v>
      </c>
      <c r="AF1439" t="s">
        <v>34822</v>
      </c>
      <c r="AG1439" s="284">
        <v>1525686.91</v>
      </c>
      <c r="AI1439" s="276" t="s">
        <v>34654</v>
      </c>
      <c r="AJ1439" s="277">
        <v>674214.81</v>
      </c>
      <c r="AL1439" s="246" t="s">
        <v>59482</v>
      </c>
      <c r="AM1439" s="247">
        <v>1915</v>
      </c>
      <c r="AO1439" s="226" t="s">
        <v>36040</v>
      </c>
      <c r="AP1439" s="227">
        <v>1226.32</v>
      </c>
      <c r="AR1439" s="207" t="s">
        <v>16005</v>
      </c>
      <c r="AS1439" s="208">
        <v>188.74</v>
      </c>
      <c r="AT1439" s="93"/>
      <c r="AU1439" s="199" t="s">
        <v>20954</v>
      </c>
      <c r="AV1439" s="200">
        <v>1984.7</v>
      </c>
      <c r="BB1439" s="284"/>
      <c r="BD1439" s="272" t="s">
        <v>66255</v>
      </c>
      <c r="BE1439" s="273">
        <v>15017.17</v>
      </c>
      <c r="BG1439" s="244" t="s">
        <v>11915</v>
      </c>
      <c r="BH1439" s="245">
        <v>102916.74</v>
      </c>
      <c r="BJ1439" s="230" t="s">
        <v>11296</v>
      </c>
      <c r="BK1439" s="231">
        <v>3355</v>
      </c>
      <c r="BM1439" s="209" t="s">
        <v>8953</v>
      </c>
      <c r="BN1439" s="210">
        <v>48215</v>
      </c>
    </row>
    <row r="1440" spans="9:66" x14ac:dyDescent="0.55000000000000004">
      <c r="I1440" s="282" t="s">
        <v>51014</v>
      </c>
      <c r="J1440" s="282"/>
      <c r="K1440" s="283">
        <v>5643.94</v>
      </c>
      <c r="M1440" s="242" t="s">
        <v>5716</v>
      </c>
      <c r="N1440" s="242"/>
      <c r="O1440" s="243">
        <v>112754.16</v>
      </c>
      <c r="Q1440" s="224" t="s">
        <v>12314</v>
      </c>
      <c r="R1440" s="224"/>
      <c r="S1440" s="225">
        <v>4138</v>
      </c>
      <c r="U1440" s="203" t="s">
        <v>1766</v>
      </c>
      <c r="V1440" s="203"/>
      <c r="W1440" s="204">
        <v>1069.9000000000001</v>
      </c>
      <c r="AF1440" t="s">
        <v>39010</v>
      </c>
      <c r="AG1440" s="284">
        <v>4877.0600000000004</v>
      </c>
      <c r="AI1440" s="276" t="s">
        <v>67097</v>
      </c>
      <c r="AJ1440" s="277">
        <v>33250</v>
      </c>
      <c r="AL1440" s="246" t="s">
        <v>59483</v>
      </c>
      <c r="AM1440" s="247">
        <v>4920</v>
      </c>
      <c r="AO1440" s="226" t="s">
        <v>48692</v>
      </c>
      <c r="AP1440" s="227">
        <v>15471</v>
      </c>
      <c r="AR1440" s="207" t="s">
        <v>16006</v>
      </c>
      <c r="AS1440" s="208">
        <v>21.89</v>
      </c>
      <c r="AT1440" s="93"/>
      <c r="AU1440" s="199" t="s">
        <v>32141</v>
      </c>
      <c r="AV1440" s="200">
        <v>405.56</v>
      </c>
      <c r="BB1440" s="284"/>
      <c r="BD1440" s="272" t="s">
        <v>51296</v>
      </c>
      <c r="BE1440" s="273">
        <v>5643.94</v>
      </c>
      <c r="BG1440" s="244" t="s">
        <v>11916</v>
      </c>
      <c r="BH1440" s="245">
        <v>112754.16</v>
      </c>
      <c r="BJ1440" s="230" t="s">
        <v>12068</v>
      </c>
      <c r="BK1440" s="231">
        <v>4138</v>
      </c>
      <c r="BM1440" s="209" t="s">
        <v>9286</v>
      </c>
      <c r="BN1440" s="210">
        <v>22191</v>
      </c>
    </row>
    <row r="1441" spans="9:66" x14ac:dyDescent="0.55000000000000004">
      <c r="I1441" s="282" t="s">
        <v>51015</v>
      </c>
      <c r="J1441" s="282"/>
      <c r="K1441" s="283">
        <v>22680.43</v>
      </c>
      <c r="M1441" s="242" t="s">
        <v>5717</v>
      </c>
      <c r="N1441" s="242"/>
      <c r="O1441" s="243">
        <v>11730.15</v>
      </c>
      <c r="Q1441" s="224" t="s">
        <v>4793</v>
      </c>
      <c r="R1441" s="224"/>
      <c r="S1441" s="225">
        <v>62885</v>
      </c>
      <c r="U1441" s="203" t="s">
        <v>4062</v>
      </c>
      <c r="V1441" s="203"/>
      <c r="W1441" s="204">
        <v>1237.73</v>
      </c>
      <c r="AF1441" t="s">
        <v>70455</v>
      </c>
      <c r="AG1441" s="284">
        <v>-446173.54</v>
      </c>
      <c r="AI1441" s="276" t="s">
        <v>63623</v>
      </c>
      <c r="AJ1441" s="277">
        <v>2499.4899999999998</v>
      </c>
      <c r="AL1441" s="246" t="s">
        <v>59484</v>
      </c>
      <c r="AM1441" s="247">
        <v>375.86</v>
      </c>
      <c r="AO1441" s="226" t="s">
        <v>51679</v>
      </c>
      <c r="AP1441" s="227">
        <v>5.56</v>
      </c>
      <c r="AR1441" s="207" t="s">
        <v>16007</v>
      </c>
      <c r="AS1441" s="208">
        <v>381.18</v>
      </c>
      <c r="AT1441" s="93"/>
      <c r="AU1441" s="199" t="s">
        <v>32142</v>
      </c>
      <c r="AV1441" s="200">
        <v>3166.37</v>
      </c>
      <c r="BB1441" s="284"/>
      <c r="BD1441" s="272" t="s">
        <v>51297</v>
      </c>
      <c r="BE1441" s="273">
        <v>22680.43</v>
      </c>
      <c r="BG1441" s="244" t="s">
        <v>11917</v>
      </c>
      <c r="BH1441" s="245">
        <v>11730.15</v>
      </c>
      <c r="BJ1441" s="230" t="s">
        <v>11297</v>
      </c>
      <c r="BK1441" s="231">
        <v>62885</v>
      </c>
      <c r="BM1441" s="209" t="s">
        <v>9445</v>
      </c>
      <c r="BN1441" s="210">
        <v>7698.42</v>
      </c>
    </row>
    <row r="1442" spans="9:66" x14ac:dyDescent="0.55000000000000004">
      <c r="I1442" s="282" t="s">
        <v>51016</v>
      </c>
      <c r="J1442" s="282"/>
      <c r="K1442" s="283">
        <v>3631.48</v>
      </c>
      <c r="M1442" s="242" t="s">
        <v>5718</v>
      </c>
      <c r="N1442" s="242"/>
      <c r="O1442" s="243">
        <v>87146.99</v>
      </c>
      <c r="Q1442" s="224" t="s">
        <v>4794</v>
      </c>
      <c r="R1442" s="224"/>
      <c r="S1442" s="225">
        <v>37715.56</v>
      </c>
      <c r="U1442" s="203" t="s">
        <v>1767</v>
      </c>
      <c r="V1442" s="203"/>
      <c r="W1442" s="204">
        <v>82165</v>
      </c>
      <c r="AF1442" t="s">
        <v>39011</v>
      </c>
      <c r="AG1442" s="284">
        <v>1917758.46</v>
      </c>
      <c r="AI1442" s="276" t="s">
        <v>51794</v>
      </c>
      <c r="AJ1442" s="277">
        <v>35518.92</v>
      </c>
      <c r="AL1442" s="246" t="s">
        <v>59485</v>
      </c>
      <c r="AM1442" s="247">
        <v>2.5499999999999998</v>
      </c>
      <c r="AO1442" s="226" t="s">
        <v>51680</v>
      </c>
      <c r="AP1442" s="227">
        <v>491765.69</v>
      </c>
      <c r="AR1442" s="207" t="s">
        <v>16008</v>
      </c>
      <c r="AS1442" s="208">
        <v>2205.19</v>
      </c>
      <c r="AT1442" s="93"/>
      <c r="AU1442" s="199" t="s">
        <v>32143</v>
      </c>
      <c r="AV1442" s="200">
        <v>149.9</v>
      </c>
      <c r="BB1442" s="284"/>
      <c r="BD1442" s="272" t="s">
        <v>51298</v>
      </c>
      <c r="BE1442" s="273">
        <v>3631.48</v>
      </c>
      <c r="BG1442" s="244" t="s">
        <v>11918</v>
      </c>
      <c r="BH1442" s="245">
        <v>87146.99</v>
      </c>
      <c r="BJ1442" s="230" t="s">
        <v>11298</v>
      </c>
      <c r="BK1442" s="231">
        <v>37715.56</v>
      </c>
      <c r="BM1442" s="209" t="s">
        <v>10900</v>
      </c>
      <c r="BN1442" s="210">
        <v>393.75</v>
      </c>
    </row>
    <row r="1443" spans="9:66" x14ac:dyDescent="0.55000000000000004">
      <c r="I1443" s="282" t="s">
        <v>51017</v>
      </c>
      <c r="J1443" s="282"/>
      <c r="K1443" s="283">
        <v>17368.45</v>
      </c>
      <c r="M1443" s="242" t="s">
        <v>5720</v>
      </c>
      <c r="N1443" s="242"/>
      <c r="O1443" s="243">
        <v>2180528.7000000002</v>
      </c>
      <c r="Q1443" s="224" t="s">
        <v>4795</v>
      </c>
      <c r="R1443" s="224"/>
      <c r="S1443" s="225">
        <v>16310.86</v>
      </c>
      <c r="U1443" s="203" t="s">
        <v>1768</v>
      </c>
      <c r="V1443" s="203"/>
      <c r="W1443" s="204">
        <v>53040</v>
      </c>
      <c r="AF1443" t="s">
        <v>63092</v>
      </c>
      <c r="AG1443" s="284">
        <v>2328698.5099999998</v>
      </c>
      <c r="AI1443" s="276" t="s">
        <v>42221</v>
      </c>
      <c r="AJ1443" s="277">
        <v>4360.34</v>
      </c>
      <c r="AL1443" s="246" t="s">
        <v>62539</v>
      </c>
      <c r="AM1443" s="247">
        <v>27.96</v>
      </c>
      <c r="AO1443" s="226" t="s">
        <v>42177</v>
      </c>
      <c r="AP1443" s="227">
        <v>205104.15</v>
      </c>
      <c r="AR1443" s="207" t="s">
        <v>16009</v>
      </c>
      <c r="AS1443" s="208">
        <v>179.98</v>
      </c>
      <c r="AT1443" s="93"/>
      <c r="AU1443" s="199" t="s">
        <v>32144</v>
      </c>
      <c r="AV1443" s="200">
        <v>2217.8000000000002</v>
      </c>
      <c r="BB1443" s="284"/>
      <c r="BD1443" s="272" t="s">
        <v>51299</v>
      </c>
      <c r="BE1443" s="273">
        <v>17368.45</v>
      </c>
      <c r="BG1443" s="244" t="s">
        <v>11920</v>
      </c>
      <c r="BH1443" s="245">
        <v>2180528.7000000002</v>
      </c>
      <c r="BJ1443" s="230" t="s">
        <v>9713</v>
      </c>
      <c r="BK1443" s="231">
        <v>16310.86</v>
      </c>
      <c r="BM1443" s="209" t="s">
        <v>11731</v>
      </c>
      <c r="BN1443" s="210">
        <v>64853.279999999999</v>
      </c>
    </row>
    <row r="1444" spans="9:66" x14ac:dyDescent="0.55000000000000004">
      <c r="I1444" s="282" t="s">
        <v>51018</v>
      </c>
      <c r="J1444" s="282"/>
      <c r="K1444" s="283">
        <v>3512.96</v>
      </c>
      <c r="M1444" s="242" t="s">
        <v>5722</v>
      </c>
      <c r="N1444" s="242"/>
      <c r="O1444" s="243">
        <v>6028228.9800000004</v>
      </c>
      <c r="Q1444" s="224" t="s">
        <v>4901</v>
      </c>
      <c r="R1444" s="224"/>
      <c r="S1444" s="225">
        <v>5808.63</v>
      </c>
      <c r="U1444" s="203" t="s">
        <v>1769</v>
      </c>
      <c r="V1444" s="203"/>
      <c r="W1444" s="204">
        <v>23978</v>
      </c>
      <c r="AF1444" t="s">
        <v>34824</v>
      </c>
      <c r="AG1444" s="284">
        <v>396582.04</v>
      </c>
      <c r="AI1444" s="276" t="s">
        <v>58972</v>
      </c>
      <c r="AJ1444" s="277">
        <v>18075.21</v>
      </c>
      <c r="AL1444" s="246" t="s">
        <v>55839</v>
      </c>
      <c r="AM1444" s="247">
        <v>2493.1</v>
      </c>
      <c r="AO1444" s="226" t="s">
        <v>42178</v>
      </c>
      <c r="AP1444" s="227">
        <v>17843.75</v>
      </c>
      <c r="AR1444" s="207" t="s">
        <v>16010</v>
      </c>
      <c r="AS1444" s="208">
        <v>1055</v>
      </c>
      <c r="AT1444" s="93"/>
      <c r="AU1444" s="199" t="s">
        <v>32145</v>
      </c>
      <c r="AV1444" s="200">
        <v>4685.37</v>
      </c>
      <c r="BB1444" s="284"/>
      <c r="BD1444" s="272" t="s">
        <v>51300</v>
      </c>
      <c r="BE1444" s="273">
        <v>3512.96</v>
      </c>
      <c r="BG1444" s="244" t="s">
        <v>11922</v>
      </c>
      <c r="BH1444" s="245">
        <v>6028228.9800000004</v>
      </c>
      <c r="BJ1444" s="230" t="s">
        <v>11299</v>
      </c>
      <c r="BK1444" s="231">
        <v>5808.63</v>
      </c>
      <c r="BM1444" s="209" t="s">
        <v>9845</v>
      </c>
      <c r="BN1444" s="210">
        <v>273908.03999999998</v>
      </c>
    </row>
    <row r="1445" spans="9:66" x14ac:dyDescent="0.55000000000000004">
      <c r="I1445" s="282" t="s">
        <v>51019</v>
      </c>
      <c r="J1445" s="282"/>
      <c r="K1445" s="283">
        <v>66499.490000000005</v>
      </c>
      <c r="M1445" s="242" t="s">
        <v>5723</v>
      </c>
      <c r="N1445" s="242"/>
      <c r="O1445" s="243">
        <v>78261.11</v>
      </c>
      <c r="Q1445" s="224" t="s">
        <v>4796</v>
      </c>
      <c r="R1445" s="224"/>
      <c r="S1445" s="225">
        <v>112112.13</v>
      </c>
      <c r="U1445" s="203" t="s">
        <v>1770</v>
      </c>
      <c r="V1445" s="203"/>
      <c r="W1445" s="204">
        <v>174062.25</v>
      </c>
      <c r="AF1445" t="s">
        <v>64123</v>
      </c>
      <c r="AG1445" s="284">
        <v>3829.2</v>
      </c>
      <c r="AI1445" s="276" t="s">
        <v>36086</v>
      </c>
      <c r="AJ1445" s="277">
        <v>91686.720000000001</v>
      </c>
      <c r="AL1445" s="246" t="s">
        <v>58941</v>
      </c>
      <c r="AM1445" s="247">
        <v>187.05</v>
      </c>
      <c r="AO1445" s="226" t="s">
        <v>42179</v>
      </c>
      <c r="AP1445" s="227">
        <v>1365.05</v>
      </c>
      <c r="AR1445" s="207" t="s">
        <v>16011</v>
      </c>
      <c r="AS1445" s="208">
        <v>10338</v>
      </c>
      <c r="AT1445" s="93"/>
      <c r="AU1445" s="199" t="s">
        <v>32146</v>
      </c>
      <c r="AV1445" s="200">
        <v>405.56</v>
      </c>
      <c r="BB1445" s="284"/>
      <c r="BD1445" s="272" t="s">
        <v>51301</v>
      </c>
      <c r="BE1445" s="273">
        <v>66499.490000000005</v>
      </c>
      <c r="BG1445" s="244" t="s">
        <v>11923</v>
      </c>
      <c r="BH1445" s="245">
        <v>78261.11</v>
      </c>
      <c r="BJ1445" s="230" t="s">
        <v>11301</v>
      </c>
      <c r="BK1445" s="231">
        <v>112112.13</v>
      </c>
      <c r="BM1445" s="209" t="s">
        <v>6920</v>
      </c>
      <c r="BN1445" s="210">
        <v>3259</v>
      </c>
    </row>
    <row r="1446" spans="9:66" x14ac:dyDescent="0.55000000000000004">
      <c r="I1446" s="282" t="s">
        <v>51020</v>
      </c>
      <c r="J1446" s="282"/>
      <c r="K1446" s="283">
        <v>1044366.14</v>
      </c>
      <c r="M1446" s="242" t="s">
        <v>5724</v>
      </c>
      <c r="N1446" s="242"/>
      <c r="O1446" s="243">
        <v>1200.26</v>
      </c>
      <c r="Q1446" s="224" t="s">
        <v>4903</v>
      </c>
      <c r="R1446" s="224"/>
      <c r="S1446" s="225">
        <v>2093</v>
      </c>
      <c r="U1446" s="203" t="s">
        <v>1771</v>
      </c>
      <c r="V1446" s="203"/>
      <c r="W1446" s="204">
        <v>19924.32</v>
      </c>
      <c r="AF1446" t="s">
        <v>66542</v>
      </c>
      <c r="AG1446" s="284">
        <v>25495.85</v>
      </c>
      <c r="AI1446" s="276" t="s">
        <v>44504</v>
      </c>
      <c r="AJ1446" s="277">
        <v>2651.02</v>
      </c>
      <c r="AL1446" s="246" t="s">
        <v>59486</v>
      </c>
      <c r="AM1446" s="247">
        <v>2100</v>
      </c>
      <c r="AO1446" s="226" t="s">
        <v>51681</v>
      </c>
      <c r="AP1446" s="227">
        <v>2887.27</v>
      </c>
      <c r="AR1446" s="207" t="s">
        <v>16012</v>
      </c>
      <c r="AS1446" s="208">
        <v>5948.79</v>
      </c>
      <c r="AT1446" s="93"/>
      <c r="AU1446" s="199" t="s">
        <v>20974</v>
      </c>
      <c r="AV1446" s="200">
        <v>3166.37</v>
      </c>
      <c r="BB1446" s="284"/>
      <c r="BD1446" s="272" t="s">
        <v>51302</v>
      </c>
      <c r="BE1446" s="273">
        <v>1044366.14</v>
      </c>
      <c r="BG1446" s="244" t="s">
        <v>11924</v>
      </c>
      <c r="BH1446" s="245">
        <v>1200.26</v>
      </c>
      <c r="BJ1446" s="230" t="s">
        <v>11302</v>
      </c>
      <c r="BK1446" s="231">
        <v>2093</v>
      </c>
      <c r="BM1446" s="209" t="s">
        <v>7104</v>
      </c>
      <c r="BN1446" s="210">
        <v>981</v>
      </c>
    </row>
    <row r="1447" spans="9:66" x14ac:dyDescent="0.55000000000000004">
      <c r="I1447" s="282" t="s">
        <v>51023</v>
      </c>
      <c r="J1447" s="282"/>
      <c r="K1447" s="283">
        <v>33849.67</v>
      </c>
      <c r="M1447" s="242" t="s">
        <v>5725</v>
      </c>
      <c r="N1447" s="242"/>
      <c r="O1447" s="243">
        <v>733755.84</v>
      </c>
      <c r="Q1447" s="224" t="s">
        <v>4904</v>
      </c>
      <c r="R1447" s="224"/>
      <c r="S1447" s="225">
        <v>4042</v>
      </c>
      <c r="U1447" s="203" t="s">
        <v>1772</v>
      </c>
      <c r="V1447" s="203"/>
      <c r="W1447" s="204">
        <v>65821.86</v>
      </c>
      <c r="AF1447" t="s">
        <v>70458</v>
      </c>
      <c r="AG1447" s="284">
        <v>22743.15</v>
      </c>
      <c r="AI1447" s="276" t="s">
        <v>64054</v>
      </c>
      <c r="AJ1447" s="277">
        <v>7369.57</v>
      </c>
      <c r="AL1447" s="246" t="s">
        <v>49657</v>
      </c>
      <c r="AM1447" s="247">
        <v>14799.84</v>
      </c>
      <c r="AO1447" s="226" t="s">
        <v>42180</v>
      </c>
      <c r="AP1447" s="227">
        <v>13408.33</v>
      </c>
      <c r="AR1447" s="207" t="s">
        <v>16013</v>
      </c>
      <c r="AS1447" s="208">
        <v>411.86</v>
      </c>
      <c r="AT1447" s="93"/>
      <c r="AU1447" s="199" t="s">
        <v>20975</v>
      </c>
      <c r="AV1447" s="200">
        <v>149.9</v>
      </c>
      <c r="BB1447" s="284"/>
      <c r="BD1447" s="272" t="s">
        <v>51305</v>
      </c>
      <c r="BE1447" s="273">
        <v>33849.67</v>
      </c>
      <c r="BG1447" s="244" t="s">
        <v>11925</v>
      </c>
      <c r="BH1447" s="245">
        <v>733755.84</v>
      </c>
      <c r="BJ1447" s="230" t="s">
        <v>11304</v>
      </c>
      <c r="BK1447" s="231">
        <v>4042</v>
      </c>
      <c r="BM1447" s="209" t="s">
        <v>7362</v>
      </c>
      <c r="BN1447" s="210">
        <v>9805</v>
      </c>
    </row>
    <row r="1448" spans="9:66" x14ac:dyDescent="0.55000000000000004">
      <c r="I1448" s="282" t="s">
        <v>51024</v>
      </c>
      <c r="J1448" s="282"/>
      <c r="K1448" s="283">
        <v>3282.89</v>
      </c>
      <c r="M1448" s="242" t="s">
        <v>5726</v>
      </c>
      <c r="N1448" s="242"/>
      <c r="O1448" s="243">
        <v>6769222.0099999998</v>
      </c>
      <c r="Q1448" s="224" t="s">
        <v>4798</v>
      </c>
      <c r="R1448" s="224"/>
      <c r="S1448" s="225">
        <v>77816.84</v>
      </c>
      <c r="U1448" s="203" t="s">
        <v>1773</v>
      </c>
      <c r="V1448" s="203"/>
      <c r="W1448" s="204">
        <v>2293.9</v>
      </c>
      <c r="AF1448" t="s">
        <v>63640</v>
      </c>
      <c r="AG1448" s="284">
        <v>1739.85</v>
      </c>
      <c r="AI1448" s="276" t="s">
        <v>42223</v>
      </c>
      <c r="AJ1448" s="277">
        <v>4000</v>
      </c>
      <c r="AL1448" s="246" t="s">
        <v>16023</v>
      </c>
      <c r="AM1448" s="247">
        <v>3316.88</v>
      </c>
      <c r="AO1448" s="226" t="s">
        <v>42181</v>
      </c>
      <c r="AP1448" s="227">
        <v>1025.75</v>
      </c>
      <c r="AR1448" s="207" t="s">
        <v>16014</v>
      </c>
      <c r="AS1448" s="208">
        <v>1444.5</v>
      </c>
      <c r="AT1448" s="93"/>
      <c r="AU1448" s="199" t="s">
        <v>32147</v>
      </c>
      <c r="AV1448" s="200">
        <v>2217.8000000000002</v>
      </c>
      <c r="BB1448" s="284"/>
      <c r="BD1448" s="272" t="s">
        <v>51306</v>
      </c>
      <c r="BE1448" s="273">
        <v>3282.89</v>
      </c>
      <c r="BG1448" s="244" t="s">
        <v>11926</v>
      </c>
      <c r="BH1448" s="245">
        <v>6769222.0099999998</v>
      </c>
      <c r="BJ1448" s="230" t="s">
        <v>11305</v>
      </c>
      <c r="BK1448" s="231">
        <v>77816.84</v>
      </c>
      <c r="BM1448" s="209" t="s">
        <v>7773</v>
      </c>
      <c r="BN1448" s="210">
        <v>1636</v>
      </c>
    </row>
    <row r="1449" spans="9:66" x14ac:dyDescent="0.55000000000000004">
      <c r="I1449" s="282" t="s">
        <v>51025</v>
      </c>
      <c r="J1449" s="282"/>
      <c r="K1449" s="283">
        <v>230983.41</v>
      </c>
      <c r="M1449" s="242" t="s">
        <v>5728</v>
      </c>
      <c r="N1449" s="242"/>
      <c r="O1449" s="243">
        <v>478598.99</v>
      </c>
      <c r="Q1449" s="224" t="s">
        <v>4905</v>
      </c>
      <c r="R1449" s="224"/>
      <c r="S1449" s="225">
        <v>2564</v>
      </c>
      <c r="U1449" s="203" t="s">
        <v>1774</v>
      </c>
      <c r="V1449" s="203"/>
      <c r="W1449" s="204">
        <v>26902.880000000001</v>
      </c>
      <c r="AF1449" t="s">
        <v>63641</v>
      </c>
      <c r="AG1449" s="284">
        <v>5467.45</v>
      </c>
      <c r="AI1449" s="276" t="s">
        <v>36087</v>
      </c>
      <c r="AJ1449" s="277">
        <v>18480.740000000002</v>
      </c>
      <c r="AL1449" s="246" t="s">
        <v>58942</v>
      </c>
      <c r="AM1449" s="247">
        <v>288.13</v>
      </c>
      <c r="AO1449" s="226" t="s">
        <v>51682</v>
      </c>
      <c r="AP1449" s="227">
        <v>2169.59</v>
      </c>
      <c r="AR1449" s="207" t="s">
        <v>16015</v>
      </c>
      <c r="AS1449" s="208">
        <v>677.95</v>
      </c>
      <c r="AT1449" s="93"/>
      <c r="AU1449" s="199" t="s">
        <v>20976</v>
      </c>
      <c r="AV1449" s="200">
        <v>4685.37</v>
      </c>
      <c r="BB1449" s="284"/>
      <c r="BD1449" s="272" t="s">
        <v>51307</v>
      </c>
      <c r="BE1449" s="273">
        <v>230983.41</v>
      </c>
      <c r="BG1449" s="244" t="s">
        <v>11928</v>
      </c>
      <c r="BH1449" s="245">
        <v>478598.99</v>
      </c>
      <c r="BJ1449" s="230" t="s">
        <v>11306</v>
      </c>
      <c r="BK1449" s="231">
        <v>2564</v>
      </c>
      <c r="BM1449" s="209" t="s">
        <v>8202</v>
      </c>
      <c r="BN1449" s="210">
        <v>7237.8</v>
      </c>
    </row>
    <row r="1450" spans="9:66" x14ac:dyDescent="0.55000000000000004">
      <c r="I1450" s="282" t="s">
        <v>51026</v>
      </c>
      <c r="J1450" s="282"/>
      <c r="K1450" s="283">
        <v>29805.77</v>
      </c>
      <c r="M1450" s="242" t="s">
        <v>5729</v>
      </c>
      <c r="N1450" s="242"/>
      <c r="O1450" s="243">
        <v>4303090.78</v>
      </c>
      <c r="Q1450" s="224" t="s">
        <v>4906</v>
      </c>
      <c r="R1450" s="224"/>
      <c r="S1450" s="225">
        <v>4205</v>
      </c>
      <c r="U1450" s="203" t="s">
        <v>476</v>
      </c>
      <c r="V1450" s="203"/>
      <c r="W1450" s="204">
        <v>3990</v>
      </c>
      <c r="AF1450" t="s">
        <v>61909</v>
      </c>
      <c r="AG1450" s="284">
        <v>149155.35999999999</v>
      </c>
      <c r="AI1450" s="276" t="s">
        <v>34655</v>
      </c>
      <c r="AJ1450" s="277">
        <v>193380.42</v>
      </c>
      <c r="AL1450" s="246" t="s">
        <v>34598</v>
      </c>
      <c r="AM1450" s="247">
        <v>36807.46</v>
      </c>
      <c r="AO1450" s="226" t="s">
        <v>47784</v>
      </c>
      <c r="AP1450" s="227">
        <v>92004.21</v>
      </c>
      <c r="AR1450" s="207" t="s">
        <v>16016</v>
      </c>
      <c r="AS1450" s="208">
        <v>17499.400000000001</v>
      </c>
      <c r="AT1450" s="93"/>
      <c r="AU1450" s="199" t="s">
        <v>13576</v>
      </c>
      <c r="AV1450" s="200">
        <v>144029.57</v>
      </c>
      <c r="BB1450" s="284"/>
      <c r="BD1450" s="272" t="s">
        <v>51308</v>
      </c>
      <c r="BE1450" s="273">
        <v>29805.77</v>
      </c>
      <c r="BG1450" s="244" t="s">
        <v>11929</v>
      </c>
      <c r="BH1450" s="245">
        <v>4303090.78</v>
      </c>
      <c r="BJ1450" s="230" t="s">
        <v>11307</v>
      </c>
      <c r="BK1450" s="231">
        <v>4205</v>
      </c>
      <c r="BM1450" s="209" t="s">
        <v>8532</v>
      </c>
      <c r="BN1450" s="210">
        <v>31934.799999999999</v>
      </c>
    </row>
    <row r="1451" spans="9:66" x14ac:dyDescent="0.55000000000000004">
      <c r="I1451" s="282" t="s">
        <v>51027</v>
      </c>
      <c r="J1451" s="282"/>
      <c r="K1451" s="283">
        <v>3742.03</v>
      </c>
      <c r="M1451" s="242" t="s">
        <v>5730</v>
      </c>
      <c r="N1451" s="242"/>
      <c r="O1451" s="243">
        <v>1122.8499999999999</v>
      </c>
      <c r="Q1451" s="224" t="s">
        <v>4799</v>
      </c>
      <c r="R1451" s="224"/>
      <c r="S1451" s="225">
        <v>48792</v>
      </c>
      <c r="U1451" s="203" t="s">
        <v>1775</v>
      </c>
      <c r="V1451" s="203"/>
      <c r="W1451" s="204">
        <v>3209.79</v>
      </c>
      <c r="AF1451" t="s">
        <v>71344</v>
      </c>
      <c r="AG1451" s="284">
        <v>1300</v>
      </c>
      <c r="AI1451" s="276" t="s">
        <v>34656</v>
      </c>
      <c r="AJ1451" s="277">
        <v>603319.48</v>
      </c>
      <c r="AL1451" s="246" t="s">
        <v>55840</v>
      </c>
      <c r="AM1451" s="247">
        <v>42429.71</v>
      </c>
      <c r="AO1451" s="226" t="s">
        <v>49651</v>
      </c>
      <c r="AP1451" s="227">
        <v>1664.38</v>
      </c>
      <c r="AR1451" s="207" t="s">
        <v>16017</v>
      </c>
      <c r="AS1451" s="208">
        <v>2844</v>
      </c>
      <c r="AT1451" s="93"/>
      <c r="AU1451" s="199" t="s">
        <v>13577</v>
      </c>
      <c r="AV1451" s="200">
        <v>82860.429999999993</v>
      </c>
      <c r="BB1451" s="284"/>
      <c r="BD1451" s="272" t="s">
        <v>51309</v>
      </c>
      <c r="BE1451" s="273">
        <v>3742.03</v>
      </c>
      <c r="BG1451" s="244" t="s">
        <v>11930</v>
      </c>
      <c r="BH1451" s="245">
        <v>1122.8499999999999</v>
      </c>
      <c r="BJ1451" s="230" t="s">
        <v>11308</v>
      </c>
      <c r="BK1451" s="231">
        <v>48792</v>
      </c>
      <c r="BM1451" s="209" t="s">
        <v>8703</v>
      </c>
      <c r="BN1451" s="210">
        <v>2000</v>
      </c>
    </row>
    <row r="1452" spans="9:66" x14ac:dyDescent="0.55000000000000004">
      <c r="I1452" s="282" t="s">
        <v>51028</v>
      </c>
      <c r="J1452" s="282"/>
      <c r="K1452" s="283">
        <v>6781.97</v>
      </c>
      <c r="M1452" s="242" t="s">
        <v>5731</v>
      </c>
      <c r="N1452" s="242"/>
      <c r="O1452" s="243">
        <v>4685852.0199999996</v>
      </c>
      <c r="Q1452" s="224" t="s">
        <v>4800</v>
      </c>
      <c r="R1452" s="224"/>
      <c r="S1452" s="225">
        <v>86480.14</v>
      </c>
      <c r="U1452" s="203" t="s">
        <v>1776</v>
      </c>
      <c r="V1452" s="203"/>
      <c r="W1452" s="204">
        <v>139427.99</v>
      </c>
      <c r="AF1452" t="s">
        <v>64129</v>
      </c>
      <c r="AG1452" s="284">
        <v>80359.839999999997</v>
      </c>
      <c r="AI1452" s="276" t="s">
        <v>34657</v>
      </c>
      <c r="AJ1452" s="277">
        <v>296940.65000000002</v>
      </c>
      <c r="AL1452" s="246" t="s">
        <v>55841</v>
      </c>
      <c r="AM1452" s="247">
        <v>17788.48</v>
      </c>
      <c r="AO1452" s="226" t="s">
        <v>47785</v>
      </c>
      <c r="AP1452" s="227">
        <v>48055.6</v>
      </c>
      <c r="AR1452" s="207" t="s">
        <v>16018</v>
      </c>
      <c r="AS1452" s="208">
        <v>9547.24</v>
      </c>
      <c r="AT1452" s="93"/>
      <c r="AU1452" s="199" t="s">
        <v>32148</v>
      </c>
      <c r="AV1452" s="200">
        <v>7603.66</v>
      </c>
      <c r="BB1452" s="284"/>
      <c r="BD1452" s="272" t="s">
        <v>51310</v>
      </c>
      <c r="BE1452" s="273">
        <v>6781.97</v>
      </c>
      <c r="BG1452" s="244" t="s">
        <v>11931</v>
      </c>
      <c r="BH1452" s="245">
        <v>4685852.0199999996</v>
      </c>
      <c r="BJ1452" s="230" t="s">
        <v>11309</v>
      </c>
      <c r="BK1452" s="231">
        <v>86480.14</v>
      </c>
      <c r="BM1452" s="209" t="s">
        <v>8954</v>
      </c>
      <c r="BN1452" s="210">
        <v>11218</v>
      </c>
    </row>
    <row r="1453" spans="9:66" x14ac:dyDescent="0.55000000000000004">
      <c r="I1453" s="282" t="s">
        <v>65709</v>
      </c>
      <c r="J1453" s="282"/>
      <c r="K1453" s="283">
        <v>159390</v>
      </c>
      <c r="M1453" s="242" t="s">
        <v>5732</v>
      </c>
      <c r="N1453" s="242"/>
      <c r="O1453" s="243">
        <v>178967.67999999999</v>
      </c>
      <c r="Q1453" s="224" t="s">
        <v>4801</v>
      </c>
      <c r="R1453" s="224"/>
      <c r="S1453" s="225">
        <v>2005.27</v>
      </c>
      <c r="U1453" s="203" t="s">
        <v>1777</v>
      </c>
      <c r="V1453" s="203"/>
      <c r="W1453" s="204">
        <v>5050</v>
      </c>
      <c r="AF1453" t="s">
        <v>66543</v>
      </c>
      <c r="AG1453" s="284">
        <v>8089.68</v>
      </c>
      <c r="AI1453" s="276" t="s">
        <v>36088</v>
      </c>
      <c r="AJ1453" s="277">
        <v>963122.85</v>
      </c>
      <c r="AL1453" s="246" t="s">
        <v>34600</v>
      </c>
      <c r="AM1453" s="247">
        <v>7169.89</v>
      </c>
      <c r="AO1453" s="226" t="s">
        <v>47786</v>
      </c>
      <c r="AP1453" s="227">
        <v>12769.2</v>
      </c>
      <c r="AR1453" s="207" t="s">
        <v>16019</v>
      </c>
      <c r="AS1453" s="208">
        <v>724.76</v>
      </c>
      <c r="AT1453" s="93"/>
      <c r="AU1453" s="199" t="s">
        <v>32149</v>
      </c>
      <c r="AV1453" s="200">
        <v>22484.67</v>
      </c>
      <c r="BB1453" s="284"/>
      <c r="BD1453" s="272" t="s">
        <v>66260</v>
      </c>
      <c r="BE1453" s="273">
        <v>159390</v>
      </c>
      <c r="BG1453" s="244" t="s">
        <v>11932</v>
      </c>
      <c r="BH1453" s="245">
        <v>178967.67999999999</v>
      </c>
      <c r="BJ1453" s="230" t="s">
        <v>11310</v>
      </c>
      <c r="BK1453" s="231">
        <v>2005.27</v>
      </c>
      <c r="BM1453" s="209" t="s">
        <v>9446</v>
      </c>
      <c r="BN1453" s="210">
        <v>20589.7</v>
      </c>
    </row>
    <row r="1454" spans="9:66" x14ac:dyDescent="0.55000000000000004">
      <c r="I1454" s="282" t="s">
        <v>51029</v>
      </c>
      <c r="J1454" s="282"/>
      <c r="K1454" s="283">
        <v>5304.29</v>
      </c>
      <c r="M1454" s="242" t="s">
        <v>5733</v>
      </c>
      <c r="N1454" s="242"/>
      <c r="O1454" s="243">
        <v>81401.47</v>
      </c>
      <c r="Q1454" s="224" t="s">
        <v>4802</v>
      </c>
      <c r="R1454" s="224"/>
      <c r="S1454" s="225">
        <v>193992.66</v>
      </c>
      <c r="U1454" s="203" t="s">
        <v>1778</v>
      </c>
      <c r="V1454" s="203"/>
      <c r="W1454" s="204">
        <v>68470</v>
      </c>
      <c r="AF1454" t="s">
        <v>60304</v>
      </c>
      <c r="AG1454" s="284">
        <v>447742.73</v>
      </c>
      <c r="AI1454" s="276" t="s">
        <v>44505</v>
      </c>
      <c r="AJ1454" s="277">
        <v>81201.119999999995</v>
      </c>
      <c r="AL1454" s="246" t="s">
        <v>36046</v>
      </c>
      <c r="AM1454" s="247">
        <v>1092</v>
      </c>
      <c r="AO1454" s="226" t="s">
        <v>47787</v>
      </c>
      <c r="AP1454" s="227">
        <v>7931.25</v>
      </c>
      <c r="AR1454" s="207" t="s">
        <v>16020</v>
      </c>
      <c r="AS1454" s="208">
        <v>10557.67</v>
      </c>
      <c r="AT1454" s="93"/>
      <c r="AU1454" s="199" t="s">
        <v>32150</v>
      </c>
      <c r="AV1454" s="200">
        <v>21768.54</v>
      </c>
      <c r="BB1454" s="284"/>
      <c r="BD1454" s="272" t="s">
        <v>51311</v>
      </c>
      <c r="BE1454" s="273">
        <v>5304.29</v>
      </c>
      <c r="BG1454" s="244" t="s">
        <v>11933</v>
      </c>
      <c r="BH1454" s="245">
        <v>81401.47</v>
      </c>
      <c r="BJ1454" s="230" t="s">
        <v>11311</v>
      </c>
      <c r="BK1454" s="231">
        <v>193992.66</v>
      </c>
      <c r="BM1454" s="209" t="s">
        <v>11078</v>
      </c>
      <c r="BN1454" s="210">
        <v>13078</v>
      </c>
    </row>
    <row r="1455" spans="9:66" x14ac:dyDescent="0.55000000000000004">
      <c r="I1455" s="282" t="s">
        <v>65710</v>
      </c>
      <c r="J1455" s="282"/>
      <c r="K1455" s="283">
        <v>29979.58</v>
      </c>
      <c r="M1455" s="242" t="s">
        <v>5734</v>
      </c>
      <c r="N1455" s="242"/>
      <c r="O1455" s="243">
        <v>924485.43</v>
      </c>
      <c r="Q1455" s="224" t="s">
        <v>4803</v>
      </c>
      <c r="R1455" s="224"/>
      <c r="S1455" s="225">
        <v>12708.65</v>
      </c>
      <c r="U1455" s="203" t="s">
        <v>1779</v>
      </c>
      <c r="V1455" s="203"/>
      <c r="W1455" s="204">
        <v>1223</v>
      </c>
      <c r="AF1455" t="s">
        <v>69706</v>
      </c>
      <c r="AG1455" s="284">
        <v>43894.09</v>
      </c>
      <c r="AI1455" s="276" t="s">
        <v>70401</v>
      </c>
      <c r="AJ1455" s="277">
        <v>2109.9299999999998</v>
      </c>
      <c r="AL1455" s="246" t="s">
        <v>34601</v>
      </c>
      <c r="AM1455" s="247">
        <v>15150.45</v>
      </c>
      <c r="AO1455" s="226" t="s">
        <v>47788</v>
      </c>
      <c r="AP1455" s="227">
        <v>11875.1</v>
      </c>
      <c r="AR1455" s="207" t="s">
        <v>16021</v>
      </c>
      <c r="AS1455" s="208">
        <v>807.68</v>
      </c>
      <c r="AT1455" s="93"/>
      <c r="AU1455" s="199" t="s">
        <v>21050</v>
      </c>
      <c r="AV1455" s="200">
        <v>7603.66</v>
      </c>
      <c r="BB1455" s="284"/>
      <c r="BD1455" s="272" t="s">
        <v>51312</v>
      </c>
      <c r="BE1455" s="273">
        <v>29979.58</v>
      </c>
      <c r="BG1455" s="244" t="s">
        <v>11934</v>
      </c>
      <c r="BH1455" s="245">
        <v>924485.43</v>
      </c>
      <c r="BJ1455" s="230" t="s">
        <v>11312</v>
      </c>
      <c r="BK1455" s="231">
        <v>12708.65</v>
      </c>
      <c r="BM1455" s="209" t="s">
        <v>11287</v>
      </c>
      <c r="BN1455" s="210">
        <v>5038.0200000000004</v>
      </c>
    </row>
    <row r="1456" spans="9:66" x14ac:dyDescent="0.55000000000000004">
      <c r="I1456" s="282" t="s">
        <v>51030</v>
      </c>
      <c r="J1456" s="282"/>
      <c r="K1456" s="283">
        <v>1266300.94</v>
      </c>
      <c r="M1456" s="242" t="s">
        <v>5735</v>
      </c>
      <c r="N1456" s="242"/>
      <c r="O1456" s="243">
        <v>3178274.09</v>
      </c>
      <c r="Q1456" s="224" t="s">
        <v>4907</v>
      </c>
      <c r="R1456" s="224"/>
      <c r="S1456" s="225">
        <v>4901.3</v>
      </c>
      <c r="U1456" s="203" t="s">
        <v>1780</v>
      </c>
      <c r="V1456" s="203"/>
      <c r="W1456" s="204">
        <v>409.8</v>
      </c>
      <c r="AF1456" t="s">
        <v>70459</v>
      </c>
      <c r="AG1456" s="284">
        <v>-5493.29</v>
      </c>
      <c r="AI1456" s="276" t="s">
        <v>67098</v>
      </c>
      <c r="AJ1456" s="277">
        <v>6441.26</v>
      </c>
      <c r="AL1456" s="246" t="s">
        <v>34602</v>
      </c>
      <c r="AM1456" s="247">
        <v>36.049999999999997</v>
      </c>
      <c r="AO1456" s="226" t="s">
        <v>47789</v>
      </c>
      <c r="AP1456" s="227">
        <v>30339.84</v>
      </c>
      <c r="AR1456" s="207" t="s">
        <v>16022</v>
      </c>
      <c r="AS1456" s="208">
        <v>5.85</v>
      </c>
      <c r="AT1456" s="93"/>
      <c r="AU1456" s="199" t="s">
        <v>13578</v>
      </c>
      <c r="AV1456" s="200">
        <v>166514.23999999999</v>
      </c>
      <c r="BB1456" s="284"/>
      <c r="BD1456" s="272" t="s">
        <v>51313</v>
      </c>
      <c r="BE1456" s="273">
        <v>1266300.94</v>
      </c>
      <c r="BG1456" s="244" t="s">
        <v>11935</v>
      </c>
      <c r="BH1456" s="245">
        <v>3178274.09</v>
      </c>
      <c r="BJ1456" s="230" t="s">
        <v>11313</v>
      </c>
      <c r="BK1456" s="231">
        <v>4901.3</v>
      </c>
      <c r="BM1456" s="209" t="s">
        <v>11732</v>
      </c>
      <c r="BN1456" s="210">
        <v>20313.580000000002</v>
      </c>
    </row>
    <row r="1457" spans="9:66" x14ac:dyDescent="0.55000000000000004">
      <c r="I1457" s="282" t="s">
        <v>51031</v>
      </c>
      <c r="J1457" s="282"/>
      <c r="K1457" s="283">
        <v>6495.95</v>
      </c>
      <c r="M1457" s="242" t="s">
        <v>5736</v>
      </c>
      <c r="N1457" s="242"/>
      <c r="O1457" s="243">
        <v>1608277.15</v>
      </c>
      <c r="Q1457" s="224" t="s">
        <v>4909</v>
      </c>
      <c r="R1457" s="224"/>
      <c r="S1457" s="225">
        <v>12061.5</v>
      </c>
      <c r="U1457" s="203" t="s">
        <v>1781</v>
      </c>
      <c r="V1457" s="203"/>
      <c r="W1457" s="204">
        <v>141620</v>
      </c>
      <c r="AF1457" t="s">
        <v>66544</v>
      </c>
      <c r="AG1457" s="284">
        <v>74003.179999999993</v>
      </c>
      <c r="AI1457" s="276" t="s">
        <v>51795</v>
      </c>
      <c r="AJ1457" s="277">
        <v>73742.070000000007</v>
      </c>
      <c r="AL1457" s="246" t="s">
        <v>38874</v>
      </c>
      <c r="AM1457" s="247">
        <v>20600</v>
      </c>
      <c r="AO1457" s="226" t="s">
        <v>47790</v>
      </c>
      <c r="AP1457" s="227">
        <v>28038.5</v>
      </c>
      <c r="AR1457" s="207" t="s">
        <v>16023</v>
      </c>
      <c r="AS1457" s="208">
        <v>169.11</v>
      </c>
      <c r="AT1457" s="93"/>
      <c r="AU1457" s="199" t="s">
        <v>21058</v>
      </c>
      <c r="AV1457" s="200">
        <v>21768.54</v>
      </c>
      <c r="BB1457" s="284"/>
      <c r="BD1457" s="272" t="s">
        <v>51314</v>
      </c>
      <c r="BE1457" s="273">
        <v>6495.95</v>
      </c>
      <c r="BG1457" s="244" t="s">
        <v>11936</v>
      </c>
      <c r="BH1457" s="245">
        <v>1608277.15</v>
      </c>
      <c r="BJ1457" s="230" t="s">
        <v>11314</v>
      </c>
      <c r="BK1457" s="231">
        <v>12061.5</v>
      </c>
      <c r="BM1457" s="209" t="s">
        <v>9846</v>
      </c>
      <c r="BN1457" s="210">
        <v>127090.9</v>
      </c>
    </row>
    <row r="1458" spans="9:66" x14ac:dyDescent="0.55000000000000004">
      <c r="I1458" s="282" t="s">
        <v>65713</v>
      </c>
      <c r="J1458" s="282"/>
      <c r="K1458" s="283">
        <v>32030</v>
      </c>
      <c r="M1458" s="242" t="s">
        <v>5737</v>
      </c>
      <c r="N1458" s="242"/>
      <c r="O1458" s="243">
        <v>61056.76</v>
      </c>
      <c r="Q1458" s="224" t="s">
        <v>4910</v>
      </c>
      <c r="R1458" s="224"/>
      <c r="S1458" s="225">
        <v>18042.5</v>
      </c>
      <c r="U1458" s="203" t="s">
        <v>1782</v>
      </c>
      <c r="V1458" s="203"/>
      <c r="W1458" s="204">
        <v>333679</v>
      </c>
      <c r="AF1458" t="s">
        <v>69862</v>
      </c>
      <c r="AG1458" s="284">
        <v>20165.79</v>
      </c>
      <c r="AI1458" s="276" t="s">
        <v>63064</v>
      </c>
      <c r="AJ1458" s="277">
        <v>154622.60999999999</v>
      </c>
      <c r="AL1458" s="246" t="s">
        <v>58943</v>
      </c>
      <c r="AM1458" s="247">
        <v>6500</v>
      </c>
      <c r="AO1458" s="226" t="s">
        <v>51683</v>
      </c>
      <c r="AP1458" s="227">
        <v>8011.13</v>
      </c>
      <c r="AR1458" s="207" t="s">
        <v>16024</v>
      </c>
      <c r="AS1458" s="208">
        <v>12050</v>
      </c>
      <c r="AT1458" s="93"/>
      <c r="AU1458" s="199" t="s">
        <v>13579</v>
      </c>
      <c r="AV1458" s="200">
        <v>82860.429999999993</v>
      </c>
      <c r="BB1458" s="284"/>
      <c r="BD1458" s="272" t="s">
        <v>66263</v>
      </c>
      <c r="BE1458" s="273">
        <v>32030</v>
      </c>
      <c r="BG1458" s="244" t="s">
        <v>11937</v>
      </c>
      <c r="BH1458" s="245">
        <v>61056.76</v>
      </c>
      <c r="BJ1458" s="230" t="s">
        <v>11315</v>
      </c>
      <c r="BK1458" s="231">
        <v>18042.5</v>
      </c>
      <c r="BM1458" s="209" t="s">
        <v>6694</v>
      </c>
      <c r="BN1458" s="210">
        <v>186789</v>
      </c>
    </row>
    <row r="1459" spans="9:66" x14ac:dyDescent="0.55000000000000004">
      <c r="I1459" s="282" t="s">
        <v>51032</v>
      </c>
      <c r="J1459" s="282"/>
      <c r="K1459" s="283">
        <v>9488.24</v>
      </c>
      <c r="M1459" s="242" t="s">
        <v>5738</v>
      </c>
      <c r="N1459" s="242"/>
      <c r="O1459" s="243">
        <v>3038995.43</v>
      </c>
      <c r="Q1459" s="224" t="s">
        <v>4804</v>
      </c>
      <c r="R1459" s="224"/>
      <c r="S1459" s="225">
        <v>30077.73</v>
      </c>
      <c r="U1459" s="203" t="s">
        <v>477</v>
      </c>
      <c r="V1459" s="203"/>
      <c r="W1459" s="204">
        <v>13412.65</v>
      </c>
      <c r="AF1459" t="s">
        <v>71345</v>
      </c>
      <c r="AG1459" s="284">
        <v>-20165.79</v>
      </c>
      <c r="AI1459" s="276" t="s">
        <v>66516</v>
      </c>
      <c r="AJ1459" s="277">
        <v>11692.28</v>
      </c>
      <c r="AL1459" s="246" t="s">
        <v>59487</v>
      </c>
      <c r="AM1459" s="247">
        <v>1732</v>
      </c>
      <c r="AO1459" s="226" t="s">
        <v>47791</v>
      </c>
      <c r="AP1459" s="227">
        <v>11191.79</v>
      </c>
      <c r="AR1459" s="207" t="s">
        <v>16025</v>
      </c>
      <c r="AS1459" s="208">
        <v>9547.24</v>
      </c>
      <c r="AT1459" s="93"/>
      <c r="AU1459" s="199" t="s">
        <v>13580</v>
      </c>
      <c r="AV1459" s="200">
        <v>4125</v>
      </c>
      <c r="BB1459" s="284"/>
      <c r="BD1459" s="272" t="s">
        <v>51315</v>
      </c>
      <c r="BE1459" s="273">
        <v>9488.24</v>
      </c>
      <c r="BG1459" s="244" t="s">
        <v>11938</v>
      </c>
      <c r="BH1459" s="245">
        <v>3038995.43</v>
      </c>
      <c r="BJ1459" s="230" t="s">
        <v>11317</v>
      </c>
      <c r="BK1459" s="231">
        <v>30077.73</v>
      </c>
      <c r="BM1459" s="209" t="s">
        <v>6921</v>
      </c>
      <c r="BN1459" s="210">
        <v>16274</v>
      </c>
    </row>
    <row r="1460" spans="9:66" x14ac:dyDescent="0.55000000000000004">
      <c r="I1460" s="282" t="s">
        <v>65714</v>
      </c>
      <c r="J1460" s="282"/>
      <c r="K1460" s="283">
        <v>18165.29</v>
      </c>
      <c r="M1460" s="242" t="s">
        <v>5739</v>
      </c>
      <c r="N1460" s="242"/>
      <c r="O1460" s="243">
        <v>94154417.430000007</v>
      </c>
      <c r="Q1460" s="224" t="s">
        <v>4912</v>
      </c>
      <c r="R1460" s="224"/>
      <c r="S1460" s="225">
        <v>3010</v>
      </c>
      <c r="U1460" s="203" t="s">
        <v>1783</v>
      </c>
      <c r="V1460" s="203"/>
      <c r="W1460" s="204">
        <v>97966.06</v>
      </c>
      <c r="AF1460" t="s">
        <v>67312</v>
      </c>
      <c r="AG1460" s="284">
        <v>68363.98</v>
      </c>
      <c r="AI1460" s="276" t="s">
        <v>51796</v>
      </c>
      <c r="AJ1460" s="277">
        <v>84424.24</v>
      </c>
      <c r="AL1460" s="246" t="s">
        <v>59488</v>
      </c>
      <c r="AM1460" s="247">
        <v>132.51</v>
      </c>
      <c r="AO1460" s="226" t="s">
        <v>47792</v>
      </c>
      <c r="AP1460" s="227">
        <v>18765.560000000001</v>
      </c>
      <c r="AR1460" s="207" t="s">
        <v>16026</v>
      </c>
      <c r="AS1460" s="208">
        <v>10557.67</v>
      </c>
      <c r="AT1460" s="93"/>
      <c r="AU1460" s="199" t="s">
        <v>13581</v>
      </c>
      <c r="AV1460" s="200">
        <v>315.54000000000002</v>
      </c>
      <c r="BB1460" s="284"/>
      <c r="BD1460" s="272" t="s">
        <v>66264</v>
      </c>
      <c r="BE1460" s="273">
        <v>18165.29</v>
      </c>
      <c r="BG1460" s="244" t="s">
        <v>11939</v>
      </c>
      <c r="BH1460" s="245">
        <v>94154417.430000007</v>
      </c>
      <c r="BJ1460" s="230" t="s">
        <v>11318</v>
      </c>
      <c r="BK1460" s="231">
        <v>3010</v>
      </c>
      <c r="BM1460" s="209" t="s">
        <v>7105</v>
      </c>
      <c r="BN1460" s="210">
        <v>5672</v>
      </c>
    </row>
    <row r="1461" spans="9:66" x14ac:dyDescent="0.55000000000000004">
      <c r="I1461" s="282" t="s">
        <v>51034</v>
      </c>
      <c r="J1461" s="282"/>
      <c r="K1461" s="283">
        <v>13149.73</v>
      </c>
      <c r="M1461" s="242" t="s">
        <v>5740</v>
      </c>
      <c r="N1461" s="242"/>
      <c r="O1461" s="243">
        <v>2388404.02</v>
      </c>
      <c r="Q1461" s="224" t="s">
        <v>4805</v>
      </c>
      <c r="R1461" s="224"/>
      <c r="S1461" s="225">
        <v>447465.65</v>
      </c>
      <c r="U1461" s="203" t="s">
        <v>1784</v>
      </c>
      <c r="V1461" s="203"/>
      <c r="W1461" s="204">
        <v>38271.31</v>
      </c>
      <c r="AF1461" t="s">
        <v>66545</v>
      </c>
      <c r="AG1461" s="284">
        <v>49465.1</v>
      </c>
      <c r="AI1461" s="276" t="s">
        <v>60236</v>
      </c>
      <c r="AJ1461" s="277">
        <v>-1872.63</v>
      </c>
      <c r="AL1461" s="246" t="s">
        <v>54826</v>
      </c>
      <c r="AM1461" s="247">
        <v>4239</v>
      </c>
      <c r="AO1461" s="226" t="s">
        <v>47793</v>
      </c>
      <c r="AP1461" s="227">
        <v>295.39999999999998</v>
      </c>
      <c r="AR1461" s="207" t="s">
        <v>16027</v>
      </c>
      <c r="AS1461" s="208">
        <v>2416.6799999999998</v>
      </c>
      <c r="AT1461" s="93"/>
      <c r="AU1461" s="199" t="s">
        <v>13582</v>
      </c>
      <c r="AV1461" s="200">
        <v>650.09</v>
      </c>
      <c r="BB1461" s="284"/>
      <c r="BD1461" s="272" t="s">
        <v>51317</v>
      </c>
      <c r="BE1461" s="273">
        <v>13149.73</v>
      </c>
      <c r="BG1461" s="244" t="s">
        <v>11940</v>
      </c>
      <c r="BH1461" s="245">
        <v>2388404.02</v>
      </c>
      <c r="BJ1461" s="230" t="s">
        <v>11319</v>
      </c>
      <c r="BK1461" s="231">
        <v>447465.65</v>
      </c>
      <c r="BM1461" s="209" t="s">
        <v>7363</v>
      </c>
      <c r="BN1461" s="210">
        <v>85180</v>
      </c>
    </row>
    <row r="1462" spans="9:66" x14ac:dyDescent="0.55000000000000004">
      <c r="I1462" s="282" t="s">
        <v>65718</v>
      </c>
      <c r="J1462" s="282"/>
      <c r="K1462" s="283">
        <v>12825.39</v>
      </c>
      <c r="M1462" s="242" t="s">
        <v>5741</v>
      </c>
      <c r="N1462" s="242"/>
      <c r="O1462" s="243">
        <v>64988.83</v>
      </c>
      <c r="Q1462" s="224" t="s">
        <v>4913</v>
      </c>
      <c r="R1462" s="224"/>
      <c r="S1462" s="225">
        <v>157.16999999999999</v>
      </c>
      <c r="U1462" s="203" t="s">
        <v>1785</v>
      </c>
      <c r="V1462" s="203"/>
      <c r="W1462" s="204">
        <v>17240</v>
      </c>
      <c r="AF1462" t="s">
        <v>71346</v>
      </c>
      <c r="AG1462" s="284">
        <v>-7845.62</v>
      </c>
      <c r="AI1462" s="276" t="s">
        <v>61846</v>
      </c>
      <c r="AJ1462" s="277">
        <v>630.35</v>
      </c>
      <c r="AL1462" s="246" t="s">
        <v>54827</v>
      </c>
      <c r="AM1462" s="247">
        <v>510</v>
      </c>
      <c r="AO1462" s="226" t="s">
        <v>47794</v>
      </c>
      <c r="AP1462" s="227">
        <v>4784.92</v>
      </c>
      <c r="AR1462" s="207" t="s">
        <v>16028</v>
      </c>
      <c r="AS1462" s="208">
        <v>187.02</v>
      </c>
      <c r="AT1462" s="93"/>
      <c r="AU1462" s="199" t="s">
        <v>13583</v>
      </c>
      <c r="AV1462" s="200">
        <v>25423.71</v>
      </c>
      <c r="BB1462" s="284"/>
      <c r="BD1462" s="272" t="s">
        <v>51318</v>
      </c>
      <c r="BE1462" s="273">
        <v>12825.39</v>
      </c>
      <c r="BG1462" s="244" t="s">
        <v>11941</v>
      </c>
      <c r="BH1462" s="245">
        <v>64988.83</v>
      </c>
      <c r="BJ1462" s="230" t="s">
        <v>11320</v>
      </c>
      <c r="BK1462" s="231">
        <v>157.16999999999999</v>
      </c>
      <c r="BM1462" s="209" t="s">
        <v>7774</v>
      </c>
      <c r="BN1462" s="210">
        <v>9453</v>
      </c>
    </row>
    <row r="1463" spans="9:66" x14ac:dyDescent="0.55000000000000004">
      <c r="I1463" s="282" t="s">
        <v>51035</v>
      </c>
      <c r="J1463" s="282"/>
      <c r="K1463" s="283">
        <v>86992.41</v>
      </c>
      <c r="M1463" s="242" t="s">
        <v>5742</v>
      </c>
      <c r="N1463" s="242"/>
      <c r="O1463" s="243">
        <v>82707.429999999993</v>
      </c>
      <c r="Q1463" s="224" t="s">
        <v>4914</v>
      </c>
      <c r="R1463" s="224"/>
      <c r="S1463" s="225">
        <v>944.97</v>
      </c>
      <c r="U1463" s="203" t="s">
        <v>1786</v>
      </c>
      <c r="V1463" s="203"/>
      <c r="W1463" s="204">
        <v>1100.68</v>
      </c>
      <c r="AF1463" t="s">
        <v>71347</v>
      </c>
      <c r="AG1463" s="284">
        <v>1000</v>
      </c>
      <c r="AI1463" s="276" t="s">
        <v>61847</v>
      </c>
      <c r="AJ1463" s="277">
        <v>47.55</v>
      </c>
      <c r="AL1463" s="246" t="s">
        <v>33155</v>
      </c>
      <c r="AM1463" s="247">
        <v>586.73</v>
      </c>
      <c r="AO1463" s="226" t="s">
        <v>47795</v>
      </c>
      <c r="AP1463" s="227">
        <v>1518.95</v>
      </c>
      <c r="AR1463" s="207" t="s">
        <v>16029</v>
      </c>
      <c r="AS1463" s="208">
        <v>1411.8</v>
      </c>
      <c r="AT1463" s="93"/>
      <c r="AU1463" s="199" t="s">
        <v>13584</v>
      </c>
      <c r="AV1463" s="200">
        <v>2754.18</v>
      </c>
      <c r="BB1463" s="284"/>
      <c r="BD1463" s="272" t="s">
        <v>51319</v>
      </c>
      <c r="BE1463" s="273">
        <v>86992.41</v>
      </c>
      <c r="BG1463" s="244" t="s">
        <v>11942</v>
      </c>
      <c r="BH1463" s="245">
        <v>82707.429999999993</v>
      </c>
      <c r="BJ1463" s="230" t="s">
        <v>11321</v>
      </c>
      <c r="BK1463" s="231">
        <v>944.97</v>
      </c>
      <c r="BM1463" s="209" t="s">
        <v>8057</v>
      </c>
      <c r="BN1463" s="210">
        <v>34642</v>
      </c>
    </row>
    <row r="1464" spans="9:66" x14ac:dyDescent="0.55000000000000004">
      <c r="I1464" s="282" t="s">
        <v>65719</v>
      </c>
      <c r="J1464" s="282"/>
      <c r="K1464" s="283">
        <v>156460</v>
      </c>
      <c r="M1464" s="242" t="s">
        <v>5743</v>
      </c>
      <c r="N1464" s="242"/>
      <c r="O1464" s="243">
        <v>139980.57999999999</v>
      </c>
      <c r="Q1464" s="224" t="s">
        <v>4806</v>
      </c>
      <c r="R1464" s="224"/>
      <c r="S1464" s="225">
        <v>5112.5</v>
      </c>
      <c r="U1464" s="203" t="s">
        <v>1787</v>
      </c>
      <c r="V1464" s="203"/>
      <c r="W1464" s="204">
        <v>6178.2</v>
      </c>
      <c r="AF1464" t="s">
        <v>71348</v>
      </c>
      <c r="AG1464" s="284">
        <v>1016.02</v>
      </c>
      <c r="AI1464" s="276" t="s">
        <v>61848</v>
      </c>
      <c r="AJ1464" s="277">
        <v>147.87</v>
      </c>
      <c r="AL1464" s="246" t="s">
        <v>54828</v>
      </c>
      <c r="AM1464" s="247">
        <v>34440</v>
      </c>
      <c r="AO1464" s="226" t="s">
        <v>47796</v>
      </c>
      <c r="AP1464" s="227">
        <v>5291.25</v>
      </c>
      <c r="AR1464" s="207" t="s">
        <v>16030</v>
      </c>
      <c r="AS1464" s="208">
        <v>5.85</v>
      </c>
      <c r="AT1464" s="93"/>
      <c r="AU1464" s="199" t="s">
        <v>32151</v>
      </c>
      <c r="AV1464" s="200">
        <v>10643.3</v>
      </c>
      <c r="BB1464" s="284"/>
      <c r="BD1464" s="272" t="s">
        <v>51320</v>
      </c>
      <c r="BE1464" s="273">
        <v>156460</v>
      </c>
      <c r="BG1464" s="244" t="s">
        <v>11943</v>
      </c>
      <c r="BH1464" s="245">
        <v>139980.57999999999</v>
      </c>
      <c r="BJ1464" s="230" t="s">
        <v>11322</v>
      </c>
      <c r="BK1464" s="231">
        <v>5112.5</v>
      </c>
      <c r="BM1464" s="209" t="s">
        <v>8317</v>
      </c>
      <c r="BN1464" s="210">
        <v>52995</v>
      </c>
    </row>
    <row r="1465" spans="9:66" x14ac:dyDescent="0.55000000000000004">
      <c r="I1465" s="282" t="s">
        <v>51036</v>
      </c>
      <c r="J1465" s="282"/>
      <c r="K1465" s="283">
        <v>46949.23</v>
      </c>
      <c r="M1465" s="242" t="s">
        <v>5744</v>
      </c>
      <c r="N1465" s="242"/>
      <c r="O1465" s="243">
        <v>1304358.6599999999</v>
      </c>
      <c r="Q1465" s="224" t="s">
        <v>4916</v>
      </c>
      <c r="R1465" s="224"/>
      <c r="S1465" s="225">
        <v>3287</v>
      </c>
      <c r="U1465" s="203" t="s">
        <v>1788</v>
      </c>
      <c r="V1465" s="203"/>
      <c r="W1465" s="204">
        <v>96643.99</v>
      </c>
      <c r="AF1465" t="s">
        <v>71349</v>
      </c>
      <c r="AG1465" s="284">
        <v>21349.65</v>
      </c>
      <c r="AI1465" s="276" t="s">
        <v>61849</v>
      </c>
      <c r="AJ1465" s="277">
        <v>584.96</v>
      </c>
      <c r="AL1465" s="246" t="s">
        <v>54829</v>
      </c>
      <c r="AM1465" s="247">
        <v>2577.48</v>
      </c>
      <c r="AO1465" s="226" t="s">
        <v>47797</v>
      </c>
      <c r="AP1465" s="227">
        <v>3468.91</v>
      </c>
      <c r="AR1465" s="207" t="s">
        <v>16031</v>
      </c>
      <c r="AS1465" s="208">
        <v>2560</v>
      </c>
      <c r="AT1465" s="93"/>
      <c r="AU1465" s="199" t="s">
        <v>32152</v>
      </c>
      <c r="AV1465" s="200">
        <v>101495.7</v>
      </c>
      <c r="BB1465" s="284"/>
      <c r="BD1465" s="272" t="s">
        <v>51321</v>
      </c>
      <c r="BE1465" s="273">
        <v>46949.23</v>
      </c>
      <c r="BG1465" s="244" t="s">
        <v>11944</v>
      </c>
      <c r="BH1465" s="245">
        <v>1304358.6599999999</v>
      </c>
      <c r="BJ1465" s="230" t="s">
        <v>11324</v>
      </c>
      <c r="BK1465" s="231">
        <v>3287</v>
      </c>
      <c r="BM1465" s="209" t="s">
        <v>8533</v>
      </c>
      <c r="BN1465" s="210">
        <v>175850</v>
      </c>
    </row>
    <row r="1466" spans="9:66" x14ac:dyDescent="0.55000000000000004">
      <c r="I1466" s="282" t="s">
        <v>51037</v>
      </c>
      <c r="J1466" s="282"/>
      <c r="K1466" s="283">
        <v>3975.38</v>
      </c>
      <c r="M1466" s="242" t="s">
        <v>5745</v>
      </c>
      <c r="N1466" s="242"/>
      <c r="O1466" s="243">
        <v>191060.13</v>
      </c>
      <c r="Q1466" s="224" t="s">
        <v>4917</v>
      </c>
      <c r="R1466" s="224"/>
      <c r="S1466" s="225">
        <v>1101.24</v>
      </c>
      <c r="U1466" s="203" t="s">
        <v>1789</v>
      </c>
      <c r="V1466" s="203"/>
      <c r="W1466" s="204">
        <v>9405</v>
      </c>
      <c r="AF1466" t="s">
        <v>69708</v>
      </c>
      <c r="AG1466" s="284">
        <v>72464.3</v>
      </c>
      <c r="AI1466" s="276" t="s">
        <v>57285</v>
      </c>
      <c r="AJ1466" s="277">
        <v>50965.88</v>
      </c>
      <c r="AL1466" s="246" t="s">
        <v>54830</v>
      </c>
      <c r="AM1466" s="247">
        <v>17760</v>
      </c>
      <c r="AO1466" s="226" t="s">
        <v>51684</v>
      </c>
      <c r="AP1466" s="227">
        <v>1121.01</v>
      </c>
      <c r="AR1466" s="207" t="s">
        <v>16032</v>
      </c>
      <c r="AS1466" s="208">
        <v>1272.96</v>
      </c>
      <c r="AT1466" s="93"/>
      <c r="AU1466" s="199" t="s">
        <v>13585</v>
      </c>
      <c r="AV1466" s="200">
        <v>10913.88</v>
      </c>
      <c r="BB1466" s="284"/>
      <c r="BD1466" s="272" t="s">
        <v>51322</v>
      </c>
      <c r="BE1466" s="273">
        <v>3975.38</v>
      </c>
      <c r="BG1466" s="244" t="s">
        <v>11945</v>
      </c>
      <c r="BH1466" s="245">
        <v>191060.13</v>
      </c>
      <c r="BJ1466" s="230" t="s">
        <v>11326</v>
      </c>
      <c r="BK1466" s="231">
        <v>1101.24</v>
      </c>
      <c r="BM1466" s="209" t="s">
        <v>8704</v>
      </c>
      <c r="BN1466" s="210">
        <v>9341</v>
      </c>
    </row>
    <row r="1467" spans="9:66" x14ac:dyDescent="0.55000000000000004">
      <c r="I1467" s="282" t="s">
        <v>65721</v>
      </c>
      <c r="J1467" s="282"/>
      <c r="K1467" s="283">
        <v>27745.61</v>
      </c>
      <c r="M1467" s="242" t="s">
        <v>5746</v>
      </c>
      <c r="N1467" s="242"/>
      <c r="O1467" s="243">
        <v>237435.19</v>
      </c>
      <c r="Q1467" s="224" t="s">
        <v>4918</v>
      </c>
      <c r="R1467" s="224"/>
      <c r="S1467" s="225">
        <v>22154.34</v>
      </c>
      <c r="U1467" s="203" t="s">
        <v>1790</v>
      </c>
      <c r="V1467" s="203"/>
      <c r="W1467" s="204">
        <v>6195</v>
      </c>
      <c r="AF1467" t="s">
        <v>69709</v>
      </c>
      <c r="AG1467" s="284">
        <v>5301.21</v>
      </c>
      <c r="AI1467" s="276" t="s">
        <v>67099</v>
      </c>
      <c r="AJ1467" s="277">
        <v>2216.36</v>
      </c>
      <c r="AL1467" s="246" t="s">
        <v>54831</v>
      </c>
      <c r="AM1467" s="247">
        <v>1338.75</v>
      </c>
      <c r="AO1467" s="226" t="s">
        <v>49652</v>
      </c>
      <c r="AP1467" s="227">
        <v>47109.99</v>
      </c>
      <c r="AR1467" s="207" t="s">
        <v>16033</v>
      </c>
      <c r="AS1467" s="208">
        <v>27372.84</v>
      </c>
      <c r="AT1467" s="93"/>
      <c r="AU1467" s="199" t="s">
        <v>13586</v>
      </c>
      <c r="AV1467" s="200">
        <v>11592</v>
      </c>
      <c r="BB1467" s="284"/>
      <c r="BD1467" s="272" t="s">
        <v>65262</v>
      </c>
      <c r="BE1467" s="273">
        <v>27745.61</v>
      </c>
      <c r="BG1467" s="244" t="s">
        <v>11946</v>
      </c>
      <c r="BH1467" s="245">
        <v>237435.19</v>
      </c>
      <c r="BJ1467" s="230" t="s">
        <v>11327</v>
      </c>
      <c r="BK1467" s="231">
        <v>22154.34</v>
      </c>
      <c r="BM1467" s="209" t="s">
        <v>8955</v>
      </c>
      <c r="BN1467" s="210">
        <v>80285</v>
      </c>
    </row>
    <row r="1468" spans="9:66" x14ac:dyDescent="0.55000000000000004">
      <c r="I1468" s="282" t="s">
        <v>51038</v>
      </c>
      <c r="J1468" s="282"/>
      <c r="K1468" s="283">
        <v>55672.18</v>
      </c>
      <c r="M1468" s="242" t="s">
        <v>5747</v>
      </c>
      <c r="N1468" s="242"/>
      <c r="O1468" s="243">
        <v>1043948.49</v>
      </c>
      <c r="Q1468" s="224" t="s">
        <v>4809</v>
      </c>
      <c r="R1468" s="224"/>
      <c r="S1468" s="225">
        <v>38035.370000000003</v>
      </c>
      <c r="U1468" s="203" t="s">
        <v>1791</v>
      </c>
      <c r="V1468" s="203"/>
      <c r="W1468" s="204">
        <v>2801</v>
      </c>
      <c r="AF1468" t="s">
        <v>71350</v>
      </c>
      <c r="AG1468" s="284">
        <v>59882.96</v>
      </c>
      <c r="AI1468" s="276" t="s">
        <v>60069</v>
      </c>
      <c r="AJ1468" s="277">
        <v>14446.7</v>
      </c>
      <c r="AL1468" s="246" t="s">
        <v>49664</v>
      </c>
      <c r="AM1468" s="247">
        <v>31533</v>
      </c>
      <c r="AO1468" s="226" t="s">
        <v>49653</v>
      </c>
      <c r="AP1468" s="227">
        <v>14722</v>
      </c>
      <c r="AR1468" s="207" t="s">
        <v>16034</v>
      </c>
      <c r="AS1468" s="208">
        <v>411.86</v>
      </c>
      <c r="AT1468" s="93"/>
      <c r="AU1468" s="199" t="s">
        <v>13587</v>
      </c>
      <c r="AV1468" s="200">
        <v>4125</v>
      </c>
      <c r="BB1468" s="284"/>
      <c r="BD1468" s="272" t="s">
        <v>51323</v>
      </c>
      <c r="BE1468" s="273">
        <v>55672.18</v>
      </c>
      <c r="BG1468" s="244" t="s">
        <v>11947</v>
      </c>
      <c r="BH1468" s="245">
        <v>1043948.49</v>
      </c>
      <c r="BJ1468" s="230" t="s">
        <v>11329</v>
      </c>
      <c r="BK1468" s="231">
        <v>38035.370000000003</v>
      </c>
      <c r="BM1468" s="209" t="s">
        <v>9168</v>
      </c>
      <c r="BN1468" s="210">
        <v>5145</v>
      </c>
    </row>
    <row r="1469" spans="9:66" x14ac:dyDescent="0.55000000000000004">
      <c r="I1469" s="282" t="s">
        <v>51040</v>
      </c>
      <c r="J1469" s="282"/>
      <c r="K1469" s="283">
        <v>406558.07</v>
      </c>
      <c r="M1469" s="242" t="s">
        <v>5748</v>
      </c>
      <c r="N1469" s="242"/>
      <c r="O1469" s="243">
        <v>260802.42</v>
      </c>
      <c r="Q1469" s="224" t="s">
        <v>4811</v>
      </c>
      <c r="R1469" s="224"/>
      <c r="S1469" s="225">
        <v>46103.040000000001</v>
      </c>
      <c r="U1469" s="203" t="s">
        <v>1792</v>
      </c>
      <c r="V1469" s="203"/>
      <c r="W1469" s="204">
        <v>1351</v>
      </c>
      <c r="AF1469" t="s">
        <v>71351</v>
      </c>
      <c r="AG1469">
        <v>544</v>
      </c>
      <c r="AI1469" s="276" t="s">
        <v>64055</v>
      </c>
      <c r="AJ1469" s="277">
        <v>356.48</v>
      </c>
      <c r="AL1469" s="246" t="s">
        <v>61800</v>
      </c>
      <c r="AM1469" s="247">
        <v>46500.03</v>
      </c>
      <c r="AO1469" s="226" t="s">
        <v>44426</v>
      </c>
      <c r="AP1469" s="227">
        <v>383227.09</v>
      </c>
      <c r="AR1469" s="207" t="s">
        <v>16035</v>
      </c>
      <c r="AS1469" s="208">
        <v>3953</v>
      </c>
      <c r="AT1469" s="93"/>
      <c r="AU1469" s="199" t="s">
        <v>13588</v>
      </c>
      <c r="AV1469" s="200">
        <v>315.54000000000002</v>
      </c>
      <c r="BB1469" s="284"/>
      <c r="BD1469" s="272" t="s">
        <v>51325</v>
      </c>
      <c r="BE1469" s="273">
        <v>406558.07</v>
      </c>
      <c r="BG1469" s="244" t="s">
        <v>11948</v>
      </c>
      <c r="BH1469" s="245">
        <v>260802.42</v>
      </c>
      <c r="BJ1469" s="230" t="s">
        <v>11331</v>
      </c>
      <c r="BK1469" s="231">
        <v>46103.040000000001</v>
      </c>
      <c r="BM1469" s="209" t="s">
        <v>9287</v>
      </c>
      <c r="BN1469" s="210">
        <v>952655.6</v>
      </c>
    </row>
    <row r="1470" spans="9:66" x14ac:dyDescent="0.55000000000000004">
      <c r="I1470" s="282" t="s">
        <v>51041</v>
      </c>
      <c r="J1470" s="282"/>
      <c r="K1470" s="283">
        <v>44207.25</v>
      </c>
      <c r="M1470" s="242" t="s">
        <v>5749</v>
      </c>
      <c r="N1470" s="242"/>
      <c r="O1470" s="243">
        <v>94.34</v>
      </c>
      <c r="Q1470" s="224" t="s">
        <v>4920</v>
      </c>
      <c r="R1470" s="224"/>
      <c r="S1470" s="225">
        <v>283.36</v>
      </c>
      <c r="U1470" s="203" t="s">
        <v>1793</v>
      </c>
      <c r="V1470" s="203"/>
      <c r="W1470" s="204">
        <v>10471.790000000001</v>
      </c>
      <c r="AF1470" t="s">
        <v>52093</v>
      </c>
      <c r="AG1470" s="284">
        <v>33732.879999999997</v>
      </c>
      <c r="AI1470" s="276" t="s">
        <v>67100</v>
      </c>
      <c r="AJ1470" s="277">
        <v>141.9</v>
      </c>
      <c r="AL1470" s="246" t="s">
        <v>49666</v>
      </c>
      <c r="AM1470" s="247">
        <v>6021.31</v>
      </c>
      <c r="AO1470" s="226" t="s">
        <v>44427</v>
      </c>
      <c r="AP1470" s="227">
        <v>29316.91</v>
      </c>
      <c r="AR1470" s="207" t="s">
        <v>16036</v>
      </c>
      <c r="AS1470" s="208">
        <v>677.95</v>
      </c>
      <c r="AT1470" s="93"/>
      <c r="AU1470" s="199" t="s">
        <v>13589</v>
      </c>
      <c r="AV1470" s="200">
        <v>650.09</v>
      </c>
      <c r="BB1470" s="284"/>
      <c r="BD1470" s="272" t="s">
        <v>51326</v>
      </c>
      <c r="BE1470" s="273">
        <v>44207.25</v>
      </c>
      <c r="BG1470" s="244" t="s">
        <v>11949</v>
      </c>
      <c r="BH1470" s="245">
        <v>94.34</v>
      </c>
      <c r="BJ1470" s="230" t="s">
        <v>11332</v>
      </c>
      <c r="BK1470" s="231">
        <v>283.36</v>
      </c>
      <c r="BM1470" s="209" t="s">
        <v>9520</v>
      </c>
      <c r="BN1470" s="210">
        <v>17255.47</v>
      </c>
    </row>
    <row r="1471" spans="9:66" x14ac:dyDescent="0.55000000000000004">
      <c r="I1471" s="282" t="s">
        <v>65722</v>
      </c>
      <c r="J1471" s="282"/>
      <c r="K1471" s="283">
        <v>2675.54</v>
      </c>
      <c r="M1471" s="242" t="s">
        <v>5750</v>
      </c>
      <c r="N1471" s="242"/>
      <c r="O1471" s="243">
        <v>161308.22</v>
      </c>
      <c r="Q1471" s="224" t="s">
        <v>3658</v>
      </c>
      <c r="R1471" s="224"/>
      <c r="S1471" s="225">
        <v>76712.61</v>
      </c>
      <c r="U1471" s="203" t="s">
        <v>1794</v>
      </c>
      <c r="V1471" s="203"/>
      <c r="W1471" s="204">
        <v>5940</v>
      </c>
      <c r="AF1471" t="s">
        <v>36172</v>
      </c>
      <c r="AG1471" s="284">
        <v>185999.21</v>
      </c>
      <c r="AI1471" s="276" t="s">
        <v>67101</v>
      </c>
      <c r="AJ1471" s="277">
        <v>3988</v>
      </c>
      <c r="AL1471" s="246" t="s">
        <v>61801</v>
      </c>
      <c r="AM1471" s="247">
        <v>16511.84</v>
      </c>
      <c r="AO1471" s="226" t="s">
        <v>51685</v>
      </c>
      <c r="AP1471" s="227">
        <v>1419</v>
      </c>
      <c r="AR1471" s="207" t="s">
        <v>16037</v>
      </c>
      <c r="AS1471" s="208">
        <v>28461.99</v>
      </c>
      <c r="AT1471" s="93"/>
      <c r="AU1471" s="199" t="s">
        <v>21112</v>
      </c>
      <c r="AV1471" s="200">
        <v>10643.3</v>
      </c>
      <c r="BB1471" s="284"/>
      <c r="BD1471" s="272" t="s">
        <v>66269</v>
      </c>
      <c r="BE1471" s="273">
        <v>2675.54</v>
      </c>
      <c r="BG1471" s="244" t="s">
        <v>11950</v>
      </c>
      <c r="BH1471" s="245">
        <v>161308.22</v>
      </c>
      <c r="BJ1471" s="230" t="s">
        <v>9716</v>
      </c>
      <c r="BK1471" s="231">
        <v>76712.61</v>
      </c>
      <c r="BM1471" s="209" t="s">
        <v>9588</v>
      </c>
      <c r="BN1471" s="210">
        <v>12959</v>
      </c>
    </row>
    <row r="1472" spans="9:66" x14ac:dyDescent="0.55000000000000004">
      <c r="I1472" s="282" t="s">
        <v>65723</v>
      </c>
      <c r="J1472" s="282"/>
      <c r="K1472" s="283">
        <v>16866.77</v>
      </c>
      <c r="M1472" s="242" t="s">
        <v>5766</v>
      </c>
      <c r="N1472" s="242"/>
      <c r="O1472" s="243">
        <v>362718.18</v>
      </c>
      <c r="Q1472" s="224" t="s">
        <v>4812</v>
      </c>
      <c r="R1472" s="224"/>
      <c r="S1472" s="225">
        <v>707492.75</v>
      </c>
      <c r="U1472" s="203" t="s">
        <v>1795</v>
      </c>
      <c r="V1472" s="203"/>
      <c r="W1472" s="204">
        <v>8092</v>
      </c>
      <c r="AF1472" t="s">
        <v>70467</v>
      </c>
      <c r="AG1472">
        <v>820.76</v>
      </c>
      <c r="AI1472" s="276" t="s">
        <v>67102</v>
      </c>
      <c r="AJ1472" s="277">
        <v>305.06</v>
      </c>
      <c r="AL1472" s="246" t="s">
        <v>61802</v>
      </c>
      <c r="AM1472" s="247">
        <v>5579.14</v>
      </c>
      <c r="AO1472" s="226" t="s">
        <v>44428</v>
      </c>
      <c r="AP1472" s="227">
        <v>92575</v>
      </c>
      <c r="AR1472" s="207" t="s">
        <v>16038</v>
      </c>
      <c r="AS1472" s="208">
        <v>22200</v>
      </c>
      <c r="AT1472" s="93"/>
      <c r="AU1472" s="199" t="s">
        <v>13590</v>
      </c>
      <c r="AV1472" s="200">
        <v>36337.589999999997</v>
      </c>
      <c r="BB1472" s="284"/>
      <c r="BD1472" s="272" t="s">
        <v>63588</v>
      </c>
      <c r="BE1472" s="273">
        <v>16866.77</v>
      </c>
      <c r="BG1472" s="244" t="s">
        <v>11966</v>
      </c>
      <c r="BH1472" s="245">
        <v>362718.18</v>
      </c>
      <c r="BJ1472" s="230" t="s">
        <v>11333</v>
      </c>
      <c r="BK1472" s="231">
        <v>707492.75</v>
      </c>
      <c r="BM1472" s="209" t="s">
        <v>9657</v>
      </c>
      <c r="BN1472" s="210">
        <v>14856.47</v>
      </c>
    </row>
    <row r="1473" spans="9:66" x14ac:dyDescent="0.55000000000000004">
      <c r="I1473" s="282" t="s">
        <v>51043</v>
      </c>
      <c r="J1473" s="282"/>
      <c r="K1473" s="283">
        <v>955.9</v>
      </c>
      <c r="M1473" s="242" t="s">
        <v>5751</v>
      </c>
      <c r="N1473" s="242"/>
      <c r="O1473" s="243">
        <v>80080.98</v>
      </c>
      <c r="Q1473" s="224" t="s">
        <v>4921</v>
      </c>
      <c r="R1473" s="224"/>
      <c r="S1473" s="225">
        <v>22248</v>
      </c>
      <c r="U1473" s="203" t="s">
        <v>1796</v>
      </c>
      <c r="V1473" s="203"/>
      <c r="W1473" s="204">
        <v>5780</v>
      </c>
      <c r="AF1473" t="s">
        <v>70468</v>
      </c>
      <c r="AG1473">
        <v>62.8</v>
      </c>
      <c r="AI1473" s="276" t="s">
        <v>61082</v>
      </c>
      <c r="AJ1473" s="277">
        <v>87127.14</v>
      </c>
      <c r="AL1473" s="246" t="s">
        <v>33157</v>
      </c>
      <c r="AM1473" s="247">
        <v>4474.72</v>
      </c>
      <c r="AO1473" s="226" t="s">
        <v>44429</v>
      </c>
      <c r="AP1473" s="227">
        <v>7082.03</v>
      </c>
      <c r="AR1473" s="207" t="s">
        <v>16039</v>
      </c>
      <c r="AS1473" s="208">
        <v>1698.34</v>
      </c>
      <c r="AT1473" s="93"/>
      <c r="AU1473" s="199" t="s">
        <v>13591</v>
      </c>
      <c r="AV1473" s="200">
        <v>11592</v>
      </c>
      <c r="BB1473" s="284"/>
      <c r="BD1473" s="272" t="s">
        <v>51328</v>
      </c>
      <c r="BE1473" s="273">
        <v>955.9</v>
      </c>
      <c r="BG1473" s="244" t="s">
        <v>11951</v>
      </c>
      <c r="BH1473" s="245">
        <v>80080.98</v>
      </c>
      <c r="BJ1473" s="230" t="s">
        <v>11334</v>
      </c>
      <c r="BK1473" s="231">
        <v>22248</v>
      </c>
      <c r="BM1473" s="209" t="s">
        <v>9712</v>
      </c>
      <c r="BN1473" s="210">
        <v>56757</v>
      </c>
    </row>
    <row r="1474" spans="9:66" x14ac:dyDescent="0.55000000000000004">
      <c r="I1474" s="282" t="s">
        <v>65726</v>
      </c>
      <c r="J1474" s="282"/>
      <c r="K1474" s="283">
        <v>780977.3</v>
      </c>
      <c r="M1474" s="242" t="s">
        <v>5752</v>
      </c>
      <c r="N1474" s="242"/>
      <c r="O1474" s="243">
        <v>191023.5</v>
      </c>
      <c r="Q1474" s="224" t="s">
        <v>4922</v>
      </c>
      <c r="R1474" s="224"/>
      <c r="S1474" s="225">
        <v>2276.2399999999998</v>
      </c>
      <c r="U1474" s="203" t="s">
        <v>1797</v>
      </c>
      <c r="V1474" s="203"/>
      <c r="W1474" s="204">
        <v>1294</v>
      </c>
      <c r="AF1474" t="s">
        <v>70469</v>
      </c>
      <c r="AG1474">
        <v>197.31</v>
      </c>
      <c r="AI1474" s="276" t="s">
        <v>58973</v>
      </c>
      <c r="AJ1474" s="277">
        <v>16478.91</v>
      </c>
      <c r="AL1474" s="246" t="s">
        <v>61803</v>
      </c>
      <c r="AM1474" s="247">
        <v>47211</v>
      </c>
      <c r="AO1474" s="226" t="s">
        <v>47798</v>
      </c>
      <c r="AP1474" s="227">
        <v>178.75</v>
      </c>
      <c r="AR1474" s="207" t="s">
        <v>16040</v>
      </c>
      <c r="AS1474" s="208">
        <v>4812.96</v>
      </c>
      <c r="AT1474" s="93"/>
      <c r="AU1474" s="199" t="s">
        <v>13592</v>
      </c>
      <c r="AV1474" s="200">
        <v>2754.18</v>
      </c>
      <c r="BB1474" s="284"/>
      <c r="BD1474" s="272" t="s">
        <v>51329</v>
      </c>
      <c r="BE1474" s="273">
        <v>780977.3</v>
      </c>
      <c r="BG1474" s="244" t="s">
        <v>11952</v>
      </c>
      <c r="BH1474" s="245">
        <v>191023.5</v>
      </c>
      <c r="BJ1474" s="230" t="s">
        <v>11335</v>
      </c>
      <c r="BK1474" s="231">
        <v>2276.2399999999998</v>
      </c>
      <c r="BM1474" s="209" t="s">
        <v>11543</v>
      </c>
      <c r="BN1474" s="210">
        <v>2007728.21</v>
      </c>
    </row>
    <row r="1475" spans="9:66" x14ac:dyDescent="0.55000000000000004">
      <c r="I1475" s="282" t="s">
        <v>51044</v>
      </c>
      <c r="J1475" s="282"/>
      <c r="K1475" s="283">
        <v>6795.14</v>
      </c>
      <c r="M1475" s="242" t="s">
        <v>5753</v>
      </c>
      <c r="N1475" s="242"/>
      <c r="O1475" s="243">
        <v>47801.71</v>
      </c>
      <c r="Q1475" s="224" t="s">
        <v>4923</v>
      </c>
      <c r="R1475" s="224"/>
      <c r="S1475" s="225">
        <v>4813</v>
      </c>
      <c r="U1475" s="203" t="s">
        <v>1798</v>
      </c>
      <c r="V1475" s="203"/>
      <c r="W1475" s="204">
        <v>6702.79</v>
      </c>
      <c r="AF1475" t="s">
        <v>67320</v>
      </c>
      <c r="AG1475" s="284">
        <v>9489</v>
      </c>
      <c r="AI1475" s="276" t="s">
        <v>61307</v>
      </c>
      <c r="AJ1475" s="277">
        <v>6693.46</v>
      </c>
      <c r="AL1475" s="246" t="s">
        <v>63038</v>
      </c>
      <c r="AM1475" s="247">
        <v>11073.34</v>
      </c>
      <c r="AO1475" s="226" t="s">
        <v>47799</v>
      </c>
      <c r="AP1475" s="227">
        <v>13.67</v>
      </c>
      <c r="AR1475" s="207" t="s">
        <v>16041</v>
      </c>
      <c r="AS1475" s="208">
        <v>7419.47</v>
      </c>
      <c r="AT1475" s="93"/>
      <c r="AU1475" s="199" t="s">
        <v>32153</v>
      </c>
      <c r="AV1475" s="200">
        <v>101495.7</v>
      </c>
      <c r="BB1475" s="284"/>
      <c r="BD1475" s="272" t="s">
        <v>51330</v>
      </c>
      <c r="BE1475" s="273">
        <v>6795.14</v>
      </c>
      <c r="BG1475" s="244" t="s">
        <v>11953</v>
      </c>
      <c r="BH1475" s="245">
        <v>47801.71</v>
      </c>
      <c r="BJ1475" s="230" t="s">
        <v>11336</v>
      </c>
      <c r="BK1475" s="231">
        <v>4813</v>
      </c>
      <c r="BM1475" s="209" t="s">
        <v>12226</v>
      </c>
      <c r="BN1475" s="210">
        <v>2250</v>
      </c>
    </row>
    <row r="1476" spans="9:66" x14ac:dyDescent="0.55000000000000004">
      <c r="I1476" s="282" t="s">
        <v>51045</v>
      </c>
      <c r="J1476" s="282"/>
      <c r="K1476" s="283">
        <v>186348.41</v>
      </c>
      <c r="M1476" s="242" t="s">
        <v>5754</v>
      </c>
      <c r="N1476" s="242"/>
      <c r="O1476" s="243">
        <v>111294.84</v>
      </c>
      <c r="Q1476" s="224" t="s">
        <v>4924</v>
      </c>
      <c r="R1476" s="224"/>
      <c r="S1476" s="225">
        <v>5356.14</v>
      </c>
      <c r="U1476" s="203" t="s">
        <v>1799</v>
      </c>
      <c r="V1476" s="203"/>
      <c r="W1476" s="204">
        <v>380620.07</v>
      </c>
      <c r="AF1476" t="s">
        <v>70470</v>
      </c>
      <c r="AG1476" s="284">
        <v>1902.58</v>
      </c>
      <c r="AI1476" s="276" t="s">
        <v>64056</v>
      </c>
      <c r="AJ1476" s="277">
        <v>613.09</v>
      </c>
      <c r="AL1476" s="246" t="s">
        <v>47805</v>
      </c>
      <c r="AM1476" s="247">
        <v>4358.1000000000004</v>
      </c>
      <c r="AO1476" s="226" t="s">
        <v>47800</v>
      </c>
      <c r="AP1476" s="227">
        <v>236.37</v>
      </c>
      <c r="AR1476" s="207" t="s">
        <v>16042</v>
      </c>
      <c r="AS1476" s="208">
        <v>45285</v>
      </c>
      <c r="AT1476" s="93"/>
      <c r="AU1476" s="199" t="s">
        <v>13593</v>
      </c>
      <c r="AV1476" s="200">
        <v>2717.47</v>
      </c>
      <c r="BB1476" s="284"/>
      <c r="BD1476" s="272" t="s">
        <v>51331</v>
      </c>
      <c r="BE1476" s="273">
        <v>186348.41</v>
      </c>
      <c r="BG1476" s="244" t="s">
        <v>11954</v>
      </c>
      <c r="BH1476" s="245">
        <v>111294.84</v>
      </c>
      <c r="BJ1476" s="230" t="s">
        <v>11337</v>
      </c>
      <c r="BK1476" s="231">
        <v>5356.14</v>
      </c>
      <c r="BM1476" s="209" t="s">
        <v>9847</v>
      </c>
      <c r="BN1476" s="210">
        <v>3726087.75</v>
      </c>
    </row>
    <row r="1477" spans="9:66" x14ac:dyDescent="0.55000000000000004">
      <c r="I1477" s="282" t="s">
        <v>65728</v>
      </c>
      <c r="J1477" s="282"/>
      <c r="K1477" s="283">
        <v>6750</v>
      </c>
      <c r="M1477" s="242" t="s">
        <v>5755</v>
      </c>
      <c r="N1477" s="242"/>
      <c r="O1477" s="243">
        <v>79276.87</v>
      </c>
      <c r="Q1477" s="224" t="s">
        <v>4925</v>
      </c>
      <c r="R1477" s="224"/>
      <c r="S1477" s="225">
        <v>3559.8</v>
      </c>
      <c r="U1477" s="203" t="s">
        <v>1800</v>
      </c>
      <c r="V1477" s="203"/>
      <c r="W1477" s="204">
        <v>1069.9000000000001</v>
      </c>
      <c r="AF1477" t="s">
        <v>71352</v>
      </c>
      <c r="AG1477" s="284">
        <v>1117.98</v>
      </c>
      <c r="AI1477" s="276" t="s">
        <v>59503</v>
      </c>
      <c r="AJ1477" s="277">
        <v>3882.02</v>
      </c>
      <c r="AL1477" s="246" t="s">
        <v>38878</v>
      </c>
      <c r="AM1477" s="247">
        <v>2025</v>
      </c>
      <c r="AO1477" s="226" t="s">
        <v>47801</v>
      </c>
      <c r="AP1477" s="227">
        <v>170.23</v>
      </c>
      <c r="AR1477" s="207" t="s">
        <v>16043</v>
      </c>
      <c r="AS1477" s="208">
        <v>31899</v>
      </c>
      <c r="AT1477" s="93"/>
      <c r="AU1477" s="199" t="s">
        <v>13594</v>
      </c>
      <c r="AV1477" s="200">
        <v>207.88</v>
      </c>
      <c r="BB1477" s="284"/>
      <c r="BD1477" s="272" t="s">
        <v>66273</v>
      </c>
      <c r="BE1477" s="273">
        <v>6750</v>
      </c>
      <c r="BG1477" s="244" t="s">
        <v>11955</v>
      </c>
      <c r="BH1477" s="245">
        <v>79276.87</v>
      </c>
      <c r="BJ1477" s="230" t="s">
        <v>11338</v>
      </c>
      <c r="BK1477" s="231">
        <v>3559.8</v>
      </c>
      <c r="BM1477" s="209" t="s">
        <v>6695</v>
      </c>
      <c r="BN1477" s="210">
        <v>3308980</v>
      </c>
    </row>
    <row r="1478" spans="9:66" x14ac:dyDescent="0.55000000000000004">
      <c r="I1478" s="282" t="s">
        <v>51047</v>
      </c>
      <c r="J1478" s="282"/>
      <c r="K1478" s="283">
        <v>39349.949999999997</v>
      </c>
      <c r="M1478" s="242" t="s">
        <v>5756</v>
      </c>
      <c r="N1478" s="242"/>
      <c r="O1478" s="243">
        <v>168276.85</v>
      </c>
      <c r="Q1478" s="224" t="s">
        <v>4927</v>
      </c>
      <c r="R1478" s="224"/>
      <c r="S1478" s="225">
        <v>11022</v>
      </c>
      <c r="U1478" s="203" t="s">
        <v>1801</v>
      </c>
      <c r="V1478" s="203"/>
      <c r="W1478" s="204">
        <v>105</v>
      </c>
      <c r="AF1478" t="s">
        <v>52097</v>
      </c>
      <c r="AG1478" s="284">
        <v>9642.6200000000008</v>
      </c>
      <c r="AI1478" s="276" t="s">
        <v>70402</v>
      </c>
      <c r="AJ1478" s="277">
        <v>-19.61</v>
      </c>
      <c r="AL1478" s="246" t="s">
        <v>38879</v>
      </c>
      <c r="AM1478" s="247">
        <v>15755.35</v>
      </c>
      <c r="AO1478" s="226" t="s">
        <v>47802</v>
      </c>
      <c r="AP1478" s="227">
        <v>0.1</v>
      </c>
      <c r="AR1478" s="207" t="s">
        <v>16044</v>
      </c>
      <c r="AS1478" s="208">
        <v>12828</v>
      </c>
      <c r="AT1478" s="93"/>
      <c r="AU1478" s="199" t="s">
        <v>13595</v>
      </c>
      <c r="AV1478" s="200">
        <v>418.77</v>
      </c>
      <c r="BB1478" s="284"/>
      <c r="BD1478" s="272" t="s">
        <v>51333</v>
      </c>
      <c r="BE1478" s="273">
        <v>39349.949999999997</v>
      </c>
      <c r="BG1478" s="244" t="s">
        <v>11956</v>
      </c>
      <c r="BH1478" s="245">
        <v>168276.85</v>
      </c>
      <c r="BJ1478" s="230" t="s">
        <v>11340</v>
      </c>
      <c r="BK1478" s="231">
        <v>11022</v>
      </c>
      <c r="BM1478" s="209" t="s">
        <v>7106</v>
      </c>
      <c r="BN1478" s="210">
        <v>177382</v>
      </c>
    </row>
    <row r="1479" spans="9:66" x14ac:dyDescent="0.55000000000000004">
      <c r="I1479" s="282" t="s">
        <v>51049</v>
      </c>
      <c r="J1479" s="282"/>
      <c r="K1479" s="283">
        <v>-1031.19</v>
      </c>
      <c r="M1479" s="242" t="s">
        <v>5757</v>
      </c>
      <c r="N1479" s="242"/>
      <c r="O1479" s="243">
        <v>82597.38</v>
      </c>
      <c r="Q1479" s="224" t="s">
        <v>4928</v>
      </c>
      <c r="R1479" s="224"/>
      <c r="S1479" s="225">
        <v>786.45</v>
      </c>
      <c r="U1479" s="203" t="s">
        <v>1802</v>
      </c>
      <c r="V1479" s="203"/>
      <c r="W1479" s="204">
        <v>62643</v>
      </c>
      <c r="AF1479" t="s">
        <v>34849</v>
      </c>
      <c r="AG1479" s="284">
        <v>23500</v>
      </c>
      <c r="AI1479" s="276" t="s">
        <v>58974</v>
      </c>
      <c r="AJ1479" s="277">
        <v>86801.75</v>
      </c>
      <c r="AL1479" s="246" t="s">
        <v>58944</v>
      </c>
      <c r="AM1479" s="247">
        <v>13698</v>
      </c>
      <c r="AO1479" s="226" t="s">
        <v>15961</v>
      </c>
      <c r="AP1479" s="227">
        <v>672.84</v>
      </c>
      <c r="AR1479" s="207" t="s">
        <v>16045</v>
      </c>
      <c r="AS1479" s="208">
        <v>2004</v>
      </c>
      <c r="AT1479" s="93"/>
      <c r="AU1479" s="199" t="s">
        <v>13596</v>
      </c>
      <c r="AV1479" s="200">
        <v>40285.78</v>
      </c>
      <c r="BB1479" s="284"/>
      <c r="BD1479" s="272" t="s">
        <v>51335</v>
      </c>
      <c r="BE1479" s="273">
        <v>-1031.19</v>
      </c>
      <c r="BG1479" s="244" t="s">
        <v>11957</v>
      </c>
      <c r="BH1479" s="245">
        <v>82597.38</v>
      </c>
      <c r="BJ1479" s="230" t="s">
        <v>11341</v>
      </c>
      <c r="BK1479" s="231">
        <v>786.45</v>
      </c>
      <c r="BM1479" s="209" t="s">
        <v>7364</v>
      </c>
      <c r="BN1479" s="210">
        <v>2740831.65</v>
      </c>
    </row>
    <row r="1480" spans="9:66" x14ac:dyDescent="0.55000000000000004">
      <c r="I1480" s="282" t="s">
        <v>65729</v>
      </c>
      <c r="J1480" s="282"/>
      <c r="K1480" s="283">
        <v>54105</v>
      </c>
      <c r="M1480" s="242" t="s">
        <v>5758</v>
      </c>
      <c r="N1480" s="242"/>
      <c r="O1480" s="243">
        <v>620695.19999999995</v>
      </c>
      <c r="Q1480" s="224" t="s">
        <v>4930</v>
      </c>
      <c r="R1480" s="224"/>
      <c r="S1480" s="225">
        <v>2901.97</v>
      </c>
      <c r="U1480" s="203" t="s">
        <v>1803</v>
      </c>
      <c r="V1480" s="203"/>
      <c r="W1480" s="204">
        <v>1773.96</v>
      </c>
      <c r="AF1480" t="s">
        <v>34851</v>
      </c>
      <c r="AG1480" s="284">
        <v>22630</v>
      </c>
      <c r="AI1480" s="276" t="s">
        <v>67103</v>
      </c>
      <c r="AJ1480" s="277">
        <v>71276.03</v>
      </c>
      <c r="AL1480" s="246" t="s">
        <v>59489</v>
      </c>
      <c r="AM1480" s="247">
        <v>919.99</v>
      </c>
      <c r="AO1480" s="226" t="s">
        <v>46687</v>
      </c>
      <c r="AP1480" s="227">
        <v>1216</v>
      </c>
      <c r="AR1480" s="207" t="s">
        <v>16046</v>
      </c>
      <c r="AS1480" s="208">
        <v>153.32</v>
      </c>
      <c r="AT1480" s="93"/>
      <c r="AU1480" s="199" t="s">
        <v>32154</v>
      </c>
      <c r="AV1480" s="200">
        <v>5982.33</v>
      </c>
      <c r="BB1480" s="284"/>
      <c r="BD1480" s="272" t="s">
        <v>51336</v>
      </c>
      <c r="BE1480" s="273">
        <v>54105</v>
      </c>
      <c r="BG1480" s="244" t="s">
        <v>11958</v>
      </c>
      <c r="BH1480" s="245">
        <v>620695.19999999995</v>
      </c>
      <c r="BJ1480" s="230" t="s">
        <v>11342</v>
      </c>
      <c r="BK1480" s="231">
        <v>2901.97</v>
      </c>
      <c r="BM1480" s="209" t="s">
        <v>7775</v>
      </c>
      <c r="BN1480" s="210">
        <v>872718</v>
      </c>
    </row>
    <row r="1481" spans="9:66" x14ac:dyDescent="0.55000000000000004">
      <c r="I1481" s="282" t="s">
        <v>51050</v>
      </c>
      <c r="J1481" s="282"/>
      <c r="K1481" s="283">
        <v>94381.79</v>
      </c>
      <c r="M1481" s="242" t="s">
        <v>5760</v>
      </c>
      <c r="N1481" s="242"/>
      <c r="O1481" s="243">
        <v>222482.47</v>
      </c>
      <c r="Q1481" s="224" t="s">
        <v>4813</v>
      </c>
      <c r="R1481" s="224"/>
      <c r="S1481" s="225">
        <v>25278</v>
      </c>
      <c r="U1481" s="203" t="s">
        <v>1804</v>
      </c>
      <c r="V1481" s="203"/>
      <c r="W1481" s="204">
        <v>227446</v>
      </c>
      <c r="AF1481" t="s">
        <v>36176</v>
      </c>
      <c r="AG1481" s="284">
        <v>1180</v>
      </c>
      <c r="AI1481" s="276" t="s">
        <v>47829</v>
      </c>
      <c r="AJ1481" s="277">
        <v>24845.43</v>
      </c>
      <c r="AL1481" s="246" t="s">
        <v>58945</v>
      </c>
      <c r="AM1481" s="247">
        <v>620</v>
      </c>
      <c r="AO1481" s="226" t="s">
        <v>33132</v>
      </c>
      <c r="AP1481" s="227">
        <v>9442.24</v>
      </c>
      <c r="AR1481" s="207" t="s">
        <v>16047</v>
      </c>
      <c r="AS1481" s="208">
        <v>434.47</v>
      </c>
      <c r="AT1481" s="93"/>
      <c r="AU1481" s="199" t="s">
        <v>32155</v>
      </c>
      <c r="AV1481" s="200">
        <v>3605.79</v>
      </c>
      <c r="BB1481" s="284"/>
      <c r="BD1481" s="272" t="s">
        <v>51337</v>
      </c>
      <c r="BE1481" s="273">
        <v>94381.79</v>
      </c>
      <c r="BG1481" s="244" t="s">
        <v>11960</v>
      </c>
      <c r="BH1481" s="245">
        <v>222482.47</v>
      </c>
      <c r="BJ1481" s="230" t="s">
        <v>11347</v>
      </c>
      <c r="BK1481" s="231">
        <v>25278</v>
      </c>
      <c r="BM1481" s="209" t="s">
        <v>8058</v>
      </c>
      <c r="BN1481" s="210">
        <v>388500</v>
      </c>
    </row>
    <row r="1482" spans="9:66" x14ac:dyDescent="0.55000000000000004">
      <c r="I1482" s="282" t="s">
        <v>51051</v>
      </c>
      <c r="J1482" s="282"/>
      <c r="K1482" s="283">
        <v>43308.68</v>
      </c>
      <c r="M1482" s="242" t="s">
        <v>5761</v>
      </c>
      <c r="N1482" s="242"/>
      <c r="O1482" s="243">
        <v>2941.25</v>
      </c>
      <c r="Q1482" s="224" t="s">
        <v>4934</v>
      </c>
      <c r="R1482" s="224"/>
      <c r="S1482" s="225">
        <v>2032</v>
      </c>
      <c r="U1482" s="203" t="s">
        <v>1805</v>
      </c>
      <c r="V1482" s="203"/>
      <c r="W1482" s="204">
        <v>1604</v>
      </c>
      <c r="AF1482" t="s">
        <v>71353</v>
      </c>
      <c r="AG1482" s="284">
        <v>10740.24</v>
      </c>
      <c r="AI1482" s="276" t="s">
        <v>67104</v>
      </c>
      <c r="AJ1482" s="277">
        <v>31274.12</v>
      </c>
      <c r="AL1482" s="246" t="s">
        <v>54832</v>
      </c>
      <c r="AM1482" s="247">
        <v>900</v>
      </c>
      <c r="AO1482" s="226" t="s">
        <v>15963</v>
      </c>
      <c r="AP1482" s="227">
        <v>1534.9</v>
      </c>
      <c r="AR1482" s="207" t="s">
        <v>16048</v>
      </c>
      <c r="AS1482" s="208">
        <v>505.68</v>
      </c>
      <c r="AT1482" s="93"/>
      <c r="AU1482" s="199" t="s">
        <v>32156</v>
      </c>
      <c r="AV1482" s="200">
        <v>733.49</v>
      </c>
      <c r="BB1482" s="284"/>
      <c r="BD1482" s="272" t="s">
        <v>51338</v>
      </c>
      <c r="BE1482" s="273">
        <v>43308.68</v>
      </c>
      <c r="BG1482" s="244" t="s">
        <v>11961</v>
      </c>
      <c r="BH1482" s="245">
        <v>2941.25</v>
      </c>
      <c r="BJ1482" s="230" t="s">
        <v>11348</v>
      </c>
      <c r="BK1482" s="231">
        <v>2032</v>
      </c>
      <c r="BM1482" s="209" t="s">
        <v>8203</v>
      </c>
      <c r="BN1482" s="210">
        <v>156800</v>
      </c>
    </row>
    <row r="1483" spans="9:66" x14ac:dyDescent="0.55000000000000004">
      <c r="I1483" s="282" t="s">
        <v>51052</v>
      </c>
      <c r="J1483" s="282"/>
      <c r="K1483" s="283">
        <v>28275.29</v>
      </c>
      <c r="M1483" s="242" t="s">
        <v>5762</v>
      </c>
      <c r="N1483" s="242"/>
      <c r="O1483" s="243">
        <v>167.8</v>
      </c>
      <c r="Q1483" s="224" t="s">
        <v>4938</v>
      </c>
      <c r="R1483" s="224"/>
      <c r="S1483" s="225">
        <v>1593</v>
      </c>
      <c r="U1483" s="203" t="s">
        <v>1806</v>
      </c>
      <c r="V1483" s="203"/>
      <c r="W1483" s="204">
        <v>1233</v>
      </c>
      <c r="AF1483" t="s">
        <v>71354</v>
      </c>
      <c r="AG1483">
        <v>1.61</v>
      </c>
      <c r="AI1483" s="276" t="s">
        <v>67105</v>
      </c>
      <c r="AJ1483" s="277">
        <v>36870.33</v>
      </c>
      <c r="AL1483" s="246" t="s">
        <v>54833</v>
      </c>
      <c r="AM1483" s="247">
        <v>2157.59</v>
      </c>
      <c r="AO1483" s="226" t="s">
        <v>42182</v>
      </c>
      <c r="AP1483" s="227">
        <v>2616</v>
      </c>
      <c r="AR1483" s="207" t="s">
        <v>16049</v>
      </c>
      <c r="AS1483" s="208">
        <v>398</v>
      </c>
      <c r="AT1483" s="93"/>
      <c r="AU1483" s="199" t="s">
        <v>32157</v>
      </c>
      <c r="AV1483" s="200">
        <v>2800</v>
      </c>
      <c r="BB1483" s="284"/>
      <c r="BD1483" s="272" t="s">
        <v>51339</v>
      </c>
      <c r="BE1483" s="273">
        <v>28275.29</v>
      </c>
      <c r="BG1483" s="244" t="s">
        <v>11962</v>
      </c>
      <c r="BH1483" s="245">
        <v>167.8</v>
      </c>
      <c r="BJ1483" s="230" t="s">
        <v>11352</v>
      </c>
      <c r="BK1483" s="231">
        <v>1593</v>
      </c>
      <c r="BM1483" s="209" t="s">
        <v>8318</v>
      </c>
      <c r="BN1483" s="210">
        <v>1679255.85</v>
      </c>
    </row>
    <row r="1484" spans="9:66" x14ac:dyDescent="0.55000000000000004">
      <c r="I1484" s="282" t="s">
        <v>51053</v>
      </c>
      <c r="J1484" s="282"/>
      <c r="K1484" s="283">
        <v>72704.5</v>
      </c>
      <c r="M1484" s="242" t="s">
        <v>5763</v>
      </c>
      <c r="N1484" s="242"/>
      <c r="O1484" s="243">
        <v>22772.85</v>
      </c>
      <c r="Q1484" s="224" t="s">
        <v>4939</v>
      </c>
      <c r="R1484" s="224"/>
      <c r="S1484" s="225">
        <v>11534</v>
      </c>
      <c r="U1484" s="203" t="s">
        <v>1807</v>
      </c>
      <c r="V1484" s="203"/>
      <c r="W1484" s="204">
        <v>1728</v>
      </c>
      <c r="AF1484" t="s">
        <v>42321</v>
      </c>
      <c r="AG1484">
        <v>600</v>
      </c>
      <c r="AI1484" s="276" t="s">
        <v>58975</v>
      </c>
      <c r="AJ1484" s="277">
        <v>16278.75</v>
      </c>
      <c r="AL1484" s="246" t="s">
        <v>54834</v>
      </c>
      <c r="AM1484" s="247">
        <v>241.49</v>
      </c>
      <c r="AO1484" s="226" t="s">
        <v>36042</v>
      </c>
      <c r="AP1484" s="227">
        <v>6660</v>
      </c>
      <c r="AR1484" s="207" t="s">
        <v>16050</v>
      </c>
      <c r="AS1484" s="208">
        <v>56500</v>
      </c>
      <c r="AT1484" s="93"/>
      <c r="AU1484" s="199" t="s">
        <v>32158</v>
      </c>
      <c r="AV1484" s="200">
        <v>3564.7</v>
      </c>
      <c r="BB1484" s="284"/>
      <c r="BD1484" s="272" t="s">
        <v>51340</v>
      </c>
      <c r="BE1484" s="273">
        <v>72704.5</v>
      </c>
      <c r="BG1484" s="244" t="s">
        <v>11963</v>
      </c>
      <c r="BH1484" s="245">
        <v>22772.85</v>
      </c>
      <c r="BJ1484" s="230" t="s">
        <v>11353</v>
      </c>
      <c r="BK1484" s="231">
        <v>11534</v>
      </c>
      <c r="BM1484" s="209" t="s">
        <v>8705</v>
      </c>
      <c r="BN1484" s="210">
        <v>160590</v>
      </c>
    </row>
    <row r="1485" spans="9:66" x14ac:dyDescent="0.55000000000000004">
      <c r="I1485" s="282" t="s">
        <v>51054</v>
      </c>
      <c r="J1485" s="282"/>
      <c r="K1485" s="283">
        <v>2466723.36</v>
      </c>
      <c r="M1485" s="242" t="s">
        <v>5767</v>
      </c>
      <c r="N1485" s="242"/>
      <c r="O1485" s="243">
        <v>3632193.56</v>
      </c>
      <c r="Q1485" s="224" t="s">
        <v>4940</v>
      </c>
      <c r="R1485" s="224"/>
      <c r="S1485" s="225">
        <v>471.9</v>
      </c>
      <c r="U1485" s="203" t="s">
        <v>1808</v>
      </c>
      <c r="V1485" s="203"/>
      <c r="W1485" s="204">
        <v>31769</v>
      </c>
      <c r="AF1485" t="s">
        <v>34853</v>
      </c>
      <c r="AG1485" s="284">
        <v>4060.84</v>
      </c>
      <c r="AI1485" s="276" t="s">
        <v>67106</v>
      </c>
      <c r="AJ1485" s="277">
        <v>505.03</v>
      </c>
      <c r="AL1485" s="246" t="s">
        <v>54835</v>
      </c>
      <c r="AM1485" s="247">
        <v>57.92</v>
      </c>
      <c r="AO1485" s="226" t="s">
        <v>36043</v>
      </c>
      <c r="AP1485" s="227">
        <v>1</v>
      </c>
      <c r="AR1485" s="207" t="s">
        <v>16051</v>
      </c>
      <c r="AS1485" s="208">
        <v>8298</v>
      </c>
      <c r="AT1485" s="93"/>
      <c r="AU1485" s="199" t="s">
        <v>32159</v>
      </c>
      <c r="AV1485" s="200">
        <v>1118.4100000000001</v>
      </c>
      <c r="BB1485" s="284"/>
      <c r="BD1485" s="272" t="s">
        <v>51341</v>
      </c>
      <c r="BE1485" s="273">
        <v>2466723.36</v>
      </c>
      <c r="BG1485" s="244" t="s">
        <v>11967</v>
      </c>
      <c r="BH1485" s="245">
        <v>3632193.56</v>
      </c>
      <c r="BJ1485" s="230" t="s">
        <v>11354</v>
      </c>
      <c r="BK1485" s="231">
        <v>471.9</v>
      </c>
      <c r="BM1485" s="209" t="s">
        <v>8956</v>
      </c>
      <c r="BN1485" s="210">
        <v>1311220</v>
      </c>
    </row>
    <row r="1486" spans="9:66" x14ac:dyDescent="0.55000000000000004">
      <c r="I1486" s="282" t="s">
        <v>51057</v>
      </c>
      <c r="J1486" s="282"/>
      <c r="K1486" s="283">
        <v>6763.08</v>
      </c>
      <c r="M1486" s="242" t="s">
        <v>5768</v>
      </c>
      <c r="N1486" s="242"/>
      <c r="O1486" s="243">
        <v>96188.55</v>
      </c>
      <c r="Q1486" s="224" t="s">
        <v>4942</v>
      </c>
      <c r="R1486" s="224"/>
      <c r="S1486" s="225">
        <v>6244</v>
      </c>
      <c r="U1486" s="203" t="s">
        <v>1809</v>
      </c>
      <c r="V1486" s="203"/>
      <c r="W1486" s="204">
        <v>56144.95</v>
      </c>
      <c r="AF1486" t="s">
        <v>34854</v>
      </c>
      <c r="AG1486" s="284">
        <v>13091.26</v>
      </c>
      <c r="AI1486" s="276" t="s">
        <v>70403</v>
      </c>
      <c r="AJ1486" s="277">
        <v>1000</v>
      </c>
      <c r="AL1486" s="246" t="s">
        <v>63039</v>
      </c>
      <c r="AM1486" s="247">
        <v>35875</v>
      </c>
      <c r="AO1486" s="226" t="s">
        <v>15967</v>
      </c>
      <c r="AP1486" s="227">
        <v>1050</v>
      </c>
      <c r="AR1486" s="207" t="s">
        <v>16052</v>
      </c>
      <c r="AS1486" s="208">
        <v>27837.439999999999</v>
      </c>
      <c r="AT1486" s="93"/>
      <c r="AU1486" s="199" t="s">
        <v>32160</v>
      </c>
      <c r="AV1486" s="200">
        <v>5313.36</v>
      </c>
      <c r="BB1486" s="284"/>
      <c r="BD1486" s="272" t="s">
        <v>51344</v>
      </c>
      <c r="BE1486" s="273">
        <v>6763.08</v>
      </c>
      <c r="BG1486" s="244" t="s">
        <v>11968</v>
      </c>
      <c r="BH1486" s="245">
        <v>96188.55</v>
      </c>
      <c r="BJ1486" s="230" t="s">
        <v>11356</v>
      </c>
      <c r="BK1486" s="231">
        <v>6244</v>
      </c>
      <c r="BM1486" s="209" t="s">
        <v>9288</v>
      </c>
      <c r="BN1486" s="210">
        <v>19540132.73</v>
      </c>
    </row>
    <row r="1487" spans="9:66" x14ac:dyDescent="0.55000000000000004">
      <c r="I1487" s="282" t="s">
        <v>51060</v>
      </c>
      <c r="J1487" s="282"/>
      <c r="K1487" s="283">
        <v>22650.62</v>
      </c>
      <c r="M1487" s="242" t="s">
        <v>5765</v>
      </c>
      <c r="N1487" s="242"/>
      <c r="O1487" s="243">
        <v>144177.62</v>
      </c>
      <c r="Q1487" s="224" t="s">
        <v>4944</v>
      </c>
      <c r="R1487" s="224"/>
      <c r="S1487" s="225">
        <v>1877</v>
      </c>
      <c r="U1487" s="203" t="s">
        <v>1810</v>
      </c>
      <c r="V1487" s="203"/>
      <c r="W1487" s="204">
        <v>1988</v>
      </c>
      <c r="AF1487" t="s">
        <v>34855</v>
      </c>
      <c r="AG1487" s="284">
        <v>35984.29</v>
      </c>
      <c r="AI1487" s="276" t="s">
        <v>67107</v>
      </c>
      <c r="AJ1487" s="277">
        <v>115.19</v>
      </c>
      <c r="AL1487" s="246" t="s">
        <v>38880</v>
      </c>
      <c r="AM1487" s="247">
        <v>24433.32</v>
      </c>
      <c r="AO1487" s="226" t="s">
        <v>33133</v>
      </c>
      <c r="AP1487" s="227">
        <v>13612.5</v>
      </c>
      <c r="AR1487" s="207" t="s">
        <v>16053</v>
      </c>
      <c r="AS1487" s="208">
        <v>2129.56</v>
      </c>
      <c r="AT1487" s="93"/>
      <c r="AU1487" s="199" t="s">
        <v>32161</v>
      </c>
      <c r="AV1487" s="200">
        <v>965.84</v>
      </c>
      <c r="BB1487" s="284"/>
      <c r="BD1487" s="272" t="s">
        <v>51347</v>
      </c>
      <c r="BE1487" s="273">
        <v>22650.62</v>
      </c>
      <c r="BG1487" s="244" t="s">
        <v>11965</v>
      </c>
      <c r="BH1487" s="245">
        <v>144177.62</v>
      </c>
      <c r="BJ1487" s="230" t="s">
        <v>11358</v>
      </c>
      <c r="BK1487" s="231">
        <v>1877</v>
      </c>
      <c r="BM1487" s="209" t="s">
        <v>9521</v>
      </c>
      <c r="BN1487" s="210">
        <v>510812.04</v>
      </c>
    </row>
    <row r="1488" spans="9:66" x14ac:dyDescent="0.55000000000000004">
      <c r="I1488" s="282" t="s">
        <v>51062</v>
      </c>
      <c r="J1488" s="282"/>
      <c r="K1488" s="283">
        <v>18291.68</v>
      </c>
      <c r="M1488" s="242" t="s">
        <v>5769</v>
      </c>
      <c r="N1488" s="242"/>
      <c r="O1488" s="243">
        <v>4948498.75</v>
      </c>
      <c r="Q1488" s="224" t="s">
        <v>4945</v>
      </c>
      <c r="R1488" s="224"/>
      <c r="S1488" s="225">
        <v>368</v>
      </c>
      <c r="U1488" s="203" t="s">
        <v>1811</v>
      </c>
      <c r="V1488" s="203"/>
      <c r="W1488" s="204">
        <v>34642</v>
      </c>
      <c r="AF1488" t="s">
        <v>52106</v>
      </c>
      <c r="AG1488" s="284">
        <v>21963.13</v>
      </c>
      <c r="AI1488" s="276" t="s">
        <v>67108</v>
      </c>
      <c r="AJ1488" s="277">
        <v>376.55</v>
      </c>
      <c r="AL1488" s="246" t="s">
        <v>38881</v>
      </c>
      <c r="AM1488" s="247">
        <v>4230.12</v>
      </c>
      <c r="AO1488" s="226" t="s">
        <v>33134</v>
      </c>
      <c r="AP1488" s="227">
        <v>13823.19</v>
      </c>
      <c r="AR1488" s="207" t="s">
        <v>16054</v>
      </c>
      <c r="AS1488" s="208">
        <v>13920.11</v>
      </c>
      <c r="AT1488" s="93"/>
      <c r="AU1488" s="199" t="s">
        <v>32162</v>
      </c>
      <c r="AV1488" s="200">
        <v>8011.08</v>
      </c>
      <c r="BB1488" s="284"/>
      <c r="BD1488" s="272" t="s">
        <v>51349</v>
      </c>
      <c r="BE1488" s="273">
        <v>18291.68</v>
      </c>
      <c r="BG1488" s="244" t="s">
        <v>11969</v>
      </c>
      <c r="BH1488" s="245">
        <v>4948498.75</v>
      </c>
      <c r="BJ1488" s="230" t="s">
        <v>11359</v>
      </c>
      <c r="BK1488" s="231">
        <v>368</v>
      </c>
      <c r="BM1488" s="209" t="s">
        <v>9589</v>
      </c>
      <c r="BN1488" s="210">
        <v>616.89</v>
      </c>
    </row>
    <row r="1489" spans="9:66" x14ac:dyDescent="0.55000000000000004">
      <c r="I1489" s="282" t="s">
        <v>65734</v>
      </c>
      <c r="J1489" s="282"/>
      <c r="K1489" s="283">
        <v>7096.28</v>
      </c>
      <c r="M1489" s="242" t="s">
        <v>5770</v>
      </c>
      <c r="N1489" s="242"/>
      <c r="O1489" s="243">
        <v>213314.77</v>
      </c>
      <c r="Q1489" s="224" t="s">
        <v>4814</v>
      </c>
      <c r="R1489" s="224"/>
      <c r="S1489" s="225">
        <v>34839.54</v>
      </c>
      <c r="U1489" s="203" t="s">
        <v>1812</v>
      </c>
      <c r="V1489" s="203"/>
      <c r="W1489" s="204">
        <v>388500</v>
      </c>
      <c r="AF1489" t="s">
        <v>67333</v>
      </c>
      <c r="AG1489" s="284">
        <v>40956.26</v>
      </c>
      <c r="AI1489" s="276" t="s">
        <v>70404</v>
      </c>
      <c r="AJ1489" s="277">
        <v>2243.71</v>
      </c>
      <c r="AL1489" s="246" t="s">
        <v>42186</v>
      </c>
      <c r="AM1489" s="247">
        <v>1052.5</v>
      </c>
      <c r="AO1489" s="226" t="s">
        <v>44430</v>
      </c>
      <c r="AP1489" s="227">
        <v>4900</v>
      </c>
      <c r="AR1489" s="207" t="s">
        <v>16055</v>
      </c>
      <c r="AS1489" s="208">
        <v>1064.8900000000001</v>
      </c>
      <c r="AT1489" s="93"/>
      <c r="AU1489" s="199" t="s">
        <v>21179</v>
      </c>
      <c r="AV1489" s="200">
        <v>5982.33</v>
      </c>
      <c r="BB1489" s="284"/>
      <c r="BD1489" s="272" t="s">
        <v>66278</v>
      </c>
      <c r="BE1489" s="273">
        <v>7096.28</v>
      </c>
      <c r="BG1489" s="244" t="s">
        <v>11970</v>
      </c>
      <c r="BH1489" s="245">
        <v>213314.77</v>
      </c>
      <c r="BJ1489" s="230" t="s">
        <v>11360</v>
      </c>
      <c r="BK1489" s="231">
        <v>34839.54</v>
      </c>
      <c r="BM1489" s="209" t="s">
        <v>10902</v>
      </c>
      <c r="BN1489" s="210">
        <v>111198.07</v>
      </c>
    </row>
    <row r="1490" spans="9:66" x14ac:dyDescent="0.55000000000000004">
      <c r="I1490" s="282" t="s">
        <v>51063</v>
      </c>
      <c r="J1490" s="282"/>
      <c r="K1490" s="283">
        <v>21805.88</v>
      </c>
      <c r="M1490" s="242" t="s">
        <v>5771</v>
      </c>
      <c r="N1490" s="242"/>
      <c r="O1490" s="243">
        <v>11885481.220000001</v>
      </c>
      <c r="Q1490" s="224" t="s">
        <v>4946</v>
      </c>
      <c r="R1490" s="224"/>
      <c r="S1490" s="225">
        <v>783</v>
      </c>
      <c r="U1490" s="203" t="s">
        <v>1813</v>
      </c>
      <c r="V1490" s="203"/>
      <c r="W1490" s="204">
        <v>3719</v>
      </c>
      <c r="AF1490" t="s">
        <v>71355</v>
      </c>
      <c r="AG1490" s="284">
        <v>19586.330000000002</v>
      </c>
      <c r="AI1490" s="276" t="s">
        <v>66517</v>
      </c>
      <c r="AJ1490" s="277">
        <v>89174.93</v>
      </c>
      <c r="AL1490" s="246" t="s">
        <v>38882</v>
      </c>
      <c r="AM1490" s="247">
        <v>6164.1</v>
      </c>
      <c r="AO1490" s="226" t="s">
        <v>15969</v>
      </c>
      <c r="AP1490" s="227">
        <v>1121.69</v>
      </c>
      <c r="AR1490" s="207" t="s">
        <v>16056</v>
      </c>
      <c r="AS1490" s="208">
        <v>13920.11</v>
      </c>
      <c r="AT1490" s="93"/>
      <c r="AU1490" s="199" t="s">
        <v>13597</v>
      </c>
      <c r="AV1490" s="200">
        <v>6323.26</v>
      </c>
      <c r="BB1490" s="284"/>
      <c r="BD1490" s="272" t="s">
        <v>51350</v>
      </c>
      <c r="BE1490" s="273">
        <v>21805.88</v>
      </c>
      <c r="BG1490" s="244" t="s">
        <v>11971</v>
      </c>
      <c r="BH1490" s="245">
        <v>11885481.220000001</v>
      </c>
      <c r="BJ1490" s="230" t="s">
        <v>11361</v>
      </c>
      <c r="BK1490" s="231">
        <v>783</v>
      </c>
      <c r="BM1490" s="209" t="s">
        <v>11288</v>
      </c>
      <c r="BN1490" s="210">
        <v>14582.24</v>
      </c>
    </row>
    <row r="1491" spans="9:66" x14ac:dyDescent="0.55000000000000004">
      <c r="I1491" s="282" t="s">
        <v>51067</v>
      </c>
      <c r="J1491" s="282"/>
      <c r="K1491" s="283">
        <v>47392.41</v>
      </c>
      <c r="M1491" s="242" t="s">
        <v>5772</v>
      </c>
      <c r="N1491" s="242"/>
      <c r="O1491" s="243">
        <v>612202.31000000006</v>
      </c>
      <c r="Q1491" s="224" t="s">
        <v>4815</v>
      </c>
      <c r="R1491" s="224"/>
      <c r="S1491" s="225">
        <v>97261.67</v>
      </c>
      <c r="U1491" s="203" t="s">
        <v>1814</v>
      </c>
      <c r="V1491" s="203"/>
      <c r="W1491" s="204">
        <v>16848</v>
      </c>
      <c r="AF1491" t="s">
        <v>71356</v>
      </c>
      <c r="AG1491">
        <v>78.77</v>
      </c>
      <c r="AI1491" s="276" t="s">
        <v>69856</v>
      </c>
      <c r="AJ1491" s="277">
        <v>23479.03</v>
      </c>
      <c r="AL1491" s="246" t="s">
        <v>55842</v>
      </c>
      <c r="AM1491" s="247">
        <v>27125</v>
      </c>
      <c r="AO1491" s="226" t="s">
        <v>33135</v>
      </c>
      <c r="AP1491" s="227">
        <v>3087.32</v>
      </c>
      <c r="AR1491" s="207" t="s">
        <v>16057</v>
      </c>
      <c r="AS1491" s="208">
        <v>27837.439999999999</v>
      </c>
      <c r="AT1491" s="93"/>
      <c r="AU1491" s="199" t="s">
        <v>13598</v>
      </c>
      <c r="AV1491" s="200">
        <v>941.37</v>
      </c>
      <c r="BB1491" s="284"/>
      <c r="BD1491" s="272" t="s">
        <v>51354</v>
      </c>
      <c r="BE1491" s="273">
        <v>47392.41</v>
      </c>
      <c r="BG1491" s="244" t="s">
        <v>11972</v>
      </c>
      <c r="BH1491" s="245">
        <v>612202.31000000006</v>
      </c>
      <c r="BJ1491" s="230" t="s">
        <v>11364</v>
      </c>
      <c r="BK1491" s="231">
        <v>97261.67</v>
      </c>
      <c r="BM1491" s="209" t="s">
        <v>11544</v>
      </c>
      <c r="BN1491" s="210">
        <v>2297995.48</v>
      </c>
    </row>
    <row r="1492" spans="9:66" x14ac:dyDescent="0.55000000000000004">
      <c r="I1492" s="282" t="s">
        <v>51068</v>
      </c>
      <c r="J1492" s="282"/>
      <c r="K1492" s="283">
        <v>430.6</v>
      </c>
      <c r="M1492" s="242" t="s">
        <v>5773</v>
      </c>
      <c r="N1492" s="242"/>
      <c r="O1492" s="243">
        <v>21066550.440000001</v>
      </c>
      <c r="Q1492" s="224" t="s">
        <v>4950</v>
      </c>
      <c r="R1492" s="224"/>
      <c r="S1492" s="225">
        <v>1113.6600000000001</v>
      </c>
      <c r="U1492" s="203" t="s">
        <v>1815</v>
      </c>
      <c r="V1492" s="203"/>
      <c r="W1492" s="204">
        <v>3552</v>
      </c>
      <c r="AF1492" t="s">
        <v>67339</v>
      </c>
      <c r="AG1492">
        <v>547.73</v>
      </c>
      <c r="AI1492" s="276" t="s">
        <v>63066</v>
      </c>
      <c r="AJ1492" s="277">
        <v>20653</v>
      </c>
      <c r="AL1492" s="246" t="s">
        <v>16094</v>
      </c>
      <c r="AM1492" s="247">
        <v>2197.5500000000002</v>
      </c>
      <c r="AO1492" s="226" t="s">
        <v>33136</v>
      </c>
      <c r="AP1492" s="227">
        <v>1762.67</v>
      </c>
      <c r="AR1492" s="207" t="s">
        <v>16058</v>
      </c>
      <c r="AS1492" s="208">
        <v>2004</v>
      </c>
      <c r="AT1492" s="93"/>
      <c r="AU1492" s="199" t="s">
        <v>13599</v>
      </c>
      <c r="AV1492" s="200">
        <v>418.77</v>
      </c>
      <c r="BB1492" s="284"/>
      <c r="BD1492" s="272" t="s">
        <v>51355</v>
      </c>
      <c r="BE1492" s="273">
        <v>430.6</v>
      </c>
      <c r="BG1492" s="244" t="s">
        <v>11973</v>
      </c>
      <c r="BH1492" s="245">
        <v>21066550.440000001</v>
      </c>
      <c r="BJ1492" s="230" t="s">
        <v>11366</v>
      </c>
      <c r="BK1492" s="231">
        <v>1113.6600000000001</v>
      </c>
      <c r="BM1492" s="209" t="s">
        <v>9848</v>
      </c>
      <c r="BN1492" s="210">
        <v>33271614.949999999</v>
      </c>
    </row>
    <row r="1493" spans="9:66" x14ac:dyDescent="0.55000000000000004">
      <c r="I1493" s="282" t="s">
        <v>51069</v>
      </c>
      <c r="J1493" s="282"/>
      <c r="K1493" s="283">
        <v>16771.64</v>
      </c>
      <c r="M1493" s="242" t="s">
        <v>5774</v>
      </c>
      <c r="N1493" s="242"/>
      <c r="O1493" s="243">
        <v>179637.39</v>
      </c>
      <c r="Q1493" s="224" t="s">
        <v>4951</v>
      </c>
      <c r="R1493" s="224"/>
      <c r="S1493" s="225">
        <v>990.38</v>
      </c>
      <c r="U1493" s="203" t="s">
        <v>1816</v>
      </c>
      <c r="V1493" s="203"/>
      <c r="W1493" s="204">
        <v>2048</v>
      </c>
      <c r="AF1493" t="s">
        <v>71357</v>
      </c>
      <c r="AG1493" s="284">
        <v>19000</v>
      </c>
      <c r="AI1493" s="276" t="s">
        <v>63067</v>
      </c>
      <c r="AJ1493" s="277">
        <v>1579.97</v>
      </c>
      <c r="AL1493" s="246" t="s">
        <v>33159</v>
      </c>
      <c r="AM1493" s="247">
        <v>922.5</v>
      </c>
      <c r="AO1493" s="226" t="s">
        <v>15970</v>
      </c>
      <c r="AP1493" s="227">
        <v>6.13</v>
      </c>
      <c r="AR1493" s="207" t="s">
        <v>16059</v>
      </c>
      <c r="AS1493" s="208">
        <v>22200</v>
      </c>
      <c r="AT1493" s="93"/>
      <c r="AU1493" s="199" t="s">
        <v>21184</v>
      </c>
      <c r="AV1493" s="200">
        <v>2800</v>
      </c>
      <c r="BB1493" s="284"/>
      <c r="BD1493" s="272" t="s">
        <v>51356</v>
      </c>
      <c r="BE1493" s="273">
        <v>16771.64</v>
      </c>
      <c r="BG1493" s="244" t="s">
        <v>11974</v>
      </c>
      <c r="BH1493" s="245">
        <v>179637.39</v>
      </c>
      <c r="BJ1493" s="230" t="s">
        <v>11367</v>
      </c>
      <c r="BK1493" s="231">
        <v>990.38</v>
      </c>
      <c r="BM1493" s="209" t="s">
        <v>6696</v>
      </c>
      <c r="BN1493" s="210">
        <v>7268.46</v>
      </c>
    </row>
    <row r="1494" spans="9:66" x14ac:dyDescent="0.55000000000000004">
      <c r="I1494" s="282" t="s">
        <v>51070</v>
      </c>
      <c r="J1494" s="282"/>
      <c r="K1494" s="283">
        <v>46021.39</v>
      </c>
      <c r="M1494" s="242" t="s">
        <v>5775</v>
      </c>
      <c r="N1494" s="242"/>
      <c r="O1494" s="243">
        <v>223996.98</v>
      </c>
      <c r="Q1494" s="224" t="s">
        <v>4816</v>
      </c>
      <c r="R1494" s="224"/>
      <c r="S1494" s="225">
        <v>117563.83</v>
      </c>
      <c r="U1494" s="203" t="s">
        <v>1817</v>
      </c>
      <c r="V1494" s="203"/>
      <c r="W1494" s="204">
        <v>3804</v>
      </c>
      <c r="AF1494" t="s">
        <v>71358</v>
      </c>
      <c r="AG1494" s="284">
        <v>1373.21</v>
      </c>
      <c r="AI1494" s="276" t="s">
        <v>63068</v>
      </c>
      <c r="AJ1494" s="277">
        <v>5167.3599999999997</v>
      </c>
      <c r="AL1494" s="246" t="s">
        <v>33160</v>
      </c>
      <c r="AM1494" s="247">
        <v>3572.66</v>
      </c>
      <c r="AO1494" s="226" t="s">
        <v>34596</v>
      </c>
      <c r="AP1494" s="227">
        <v>757.34</v>
      </c>
      <c r="AR1494" s="207" t="s">
        <v>16060</v>
      </c>
      <c r="AS1494" s="208">
        <v>5046.1099999999997</v>
      </c>
      <c r="AT1494" s="93"/>
      <c r="AU1494" s="199" t="s">
        <v>32163</v>
      </c>
      <c r="AV1494" s="200">
        <v>3564.7</v>
      </c>
      <c r="BB1494" s="284"/>
      <c r="BD1494" s="272" t="s">
        <v>51357</v>
      </c>
      <c r="BE1494" s="273">
        <v>46021.39</v>
      </c>
      <c r="BG1494" s="244" t="s">
        <v>11975</v>
      </c>
      <c r="BH1494" s="245">
        <v>223996.98</v>
      </c>
      <c r="BJ1494" s="230" t="s">
        <v>11368</v>
      </c>
      <c r="BK1494" s="231">
        <v>117563.83</v>
      </c>
      <c r="BM1494" s="209" t="s">
        <v>7365</v>
      </c>
      <c r="BN1494" s="210">
        <v>39524</v>
      </c>
    </row>
    <row r="1495" spans="9:66" x14ac:dyDescent="0.55000000000000004">
      <c r="I1495" s="282" t="s">
        <v>51072</v>
      </c>
      <c r="J1495" s="282"/>
      <c r="K1495" s="283">
        <v>6705.92</v>
      </c>
      <c r="M1495" s="242" t="s">
        <v>5776</v>
      </c>
      <c r="N1495" s="242"/>
      <c r="O1495" s="243">
        <v>346560.65</v>
      </c>
      <c r="Q1495" s="224" t="s">
        <v>4952</v>
      </c>
      <c r="R1495" s="224"/>
      <c r="S1495" s="225">
        <v>13184.99</v>
      </c>
      <c r="U1495" s="203" t="s">
        <v>1818</v>
      </c>
      <c r="V1495" s="203"/>
      <c r="W1495" s="204">
        <v>3255</v>
      </c>
      <c r="AF1495" t="s">
        <v>70472</v>
      </c>
      <c r="AG1495" s="284">
        <v>4567.6000000000004</v>
      </c>
      <c r="AI1495" s="276" t="s">
        <v>64057</v>
      </c>
      <c r="AJ1495" s="277">
        <v>2165.84</v>
      </c>
      <c r="AL1495" s="246" t="s">
        <v>63040</v>
      </c>
      <c r="AM1495" s="247">
        <v>24449.32</v>
      </c>
      <c r="AO1495" s="226" t="s">
        <v>15971</v>
      </c>
      <c r="AP1495" s="227">
        <v>261.83999999999997</v>
      </c>
      <c r="AR1495" s="207" t="s">
        <v>16061</v>
      </c>
      <c r="AS1495" s="208">
        <v>5247.43</v>
      </c>
      <c r="AT1495" s="93"/>
      <c r="AU1495" s="199" t="s">
        <v>32164</v>
      </c>
      <c r="AV1495" s="200">
        <v>1118.4100000000001</v>
      </c>
      <c r="BB1495" s="284"/>
      <c r="BD1495" s="272" t="s">
        <v>51359</v>
      </c>
      <c r="BE1495" s="273">
        <v>6705.92</v>
      </c>
      <c r="BG1495" s="244" t="s">
        <v>11976</v>
      </c>
      <c r="BH1495" s="245">
        <v>346560.65</v>
      </c>
      <c r="BJ1495" s="230" t="s">
        <v>11369</v>
      </c>
      <c r="BK1495" s="231">
        <v>13184.99</v>
      </c>
      <c r="BM1495" s="209" t="s">
        <v>7776</v>
      </c>
      <c r="BN1495" s="210">
        <v>3191.48</v>
      </c>
    </row>
    <row r="1496" spans="9:66" x14ac:dyDescent="0.55000000000000004">
      <c r="I1496" s="282" t="s">
        <v>65739</v>
      </c>
      <c r="J1496" s="282"/>
      <c r="K1496" s="283">
        <v>73091.960000000006</v>
      </c>
      <c r="M1496" s="242" t="s">
        <v>5777</v>
      </c>
      <c r="N1496" s="242"/>
      <c r="O1496" s="243">
        <v>58767.67</v>
      </c>
      <c r="Q1496" s="224" t="s">
        <v>4817</v>
      </c>
      <c r="R1496" s="224"/>
      <c r="S1496" s="225">
        <v>315999.38</v>
      </c>
      <c r="U1496" s="203" t="s">
        <v>1819</v>
      </c>
      <c r="V1496" s="203"/>
      <c r="W1496" s="204">
        <v>25455</v>
      </c>
      <c r="AF1496" t="s">
        <v>64152</v>
      </c>
      <c r="AG1496" s="284">
        <v>8000</v>
      </c>
      <c r="AI1496" s="276" t="s">
        <v>61190</v>
      </c>
      <c r="AJ1496" s="277">
        <v>83411.009999999995</v>
      </c>
      <c r="AL1496" s="246" t="s">
        <v>63041</v>
      </c>
      <c r="AM1496" s="247">
        <v>1848.92</v>
      </c>
      <c r="AO1496" s="226" t="s">
        <v>42183</v>
      </c>
      <c r="AP1496" s="227">
        <v>2894</v>
      </c>
      <c r="AR1496" s="207" t="s">
        <v>16062</v>
      </c>
      <c r="AS1496" s="208">
        <v>7925.15</v>
      </c>
      <c r="AT1496" s="93"/>
      <c r="AU1496" s="199" t="s">
        <v>13600</v>
      </c>
      <c r="AV1496" s="200">
        <v>45599.14</v>
      </c>
      <c r="BB1496" s="284"/>
      <c r="BD1496" s="272" t="s">
        <v>51360</v>
      </c>
      <c r="BE1496" s="273">
        <v>73091.960000000006</v>
      </c>
      <c r="BG1496" s="244" t="s">
        <v>11977</v>
      </c>
      <c r="BH1496" s="245">
        <v>58767.67</v>
      </c>
      <c r="BJ1496" s="230" t="s">
        <v>11370</v>
      </c>
      <c r="BK1496" s="231">
        <v>315999.38</v>
      </c>
      <c r="BM1496" s="209" t="s">
        <v>8319</v>
      </c>
      <c r="BN1496" s="210">
        <v>10665</v>
      </c>
    </row>
    <row r="1497" spans="9:66" x14ac:dyDescent="0.55000000000000004">
      <c r="I1497" s="282" t="s">
        <v>51073</v>
      </c>
      <c r="J1497" s="282"/>
      <c r="K1497" s="283">
        <v>4352</v>
      </c>
      <c r="M1497" s="242" t="s">
        <v>5778</v>
      </c>
      <c r="N1497" s="242"/>
      <c r="O1497" s="243">
        <v>188034.55</v>
      </c>
      <c r="Q1497" s="224" t="s">
        <v>4954</v>
      </c>
      <c r="R1497" s="224"/>
      <c r="S1497" s="225">
        <v>1100</v>
      </c>
      <c r="U1497" s="203" t="s">
        <v>1820</v>
      </c>
      <c r="V1497" s="203"/>
      <c r="W1497" s="204">
        <v>2827.44</v>
      </c>
      <c r="AF1497" t="s">
        <v>67340</v>
      </c>
      <c r="AG1497">
        <v>337.38</v>
      </c>
      <c r="AI1497" s="276" t="s">
        <v>70405</v>
      </c>
      <c r="AJ1497" s="277">
        <v>-139.69</v>
      </c>
      <c r="AL1497" s="246" t="s">
        <v>63042</v>
      </c>
      <c r="AM1497" s="247">
        <v>704.35</v>
      </c>
      <c r="AO1497" s="226" t="s">
        <v>15972</v>
      </c>
      <c r="AP1497" s="227">
        <v>27617.18</v>
      </c>
      <c r="AR1497" s="207" t="s">
        <v>16063</v>
      </c>
      <c r="AS1497" s="208">
        <v>21126</v>
      </c>
      <c r="AT1497" s="93"/>
      <c r="AU1497" s="199" t="s">
        <v>21192</v>
      </c>
      <c r="AV1497" s="200">
        <v>965.84</v>
      </c>
      <c r="BB1497" s="284"/>
      <c r="BD1497" s="272" t="s">
        <v>51361</v>
      </c>
      <c r="BE1497" s="273">
        <v>4352</v>
      </c>
      <c r="BG1497" s="244" t="s">
        <v>11978</v>
      </c>
      <c r="BH1497" s="245">
        <v>188034.55</v>
      </c>
      <c r="BJ1497" s="230" t="s">
        <v>11372</v>
      </c>
      <c r="BK1497" s="231">
        <v>1100</v>
      </c>
      <c r="BM1497" s="209" t="s">
        <v>8706</v>
      </c>
      <c r="BN1497" s="210">
        <v>2000</v>
      </c>
    </row>
    <row r="1498" spans="9:66" x14ac:dyDescent="0.55000000000000004">
      <c r="I1498" s="282" t="s">
        <v>65740</v>
      </c>
      <c r="J1498" s="282"/>
      <c r="K1498" s="283">
        <v>7034.65</v>
      </c>
      <c r="M1498" s="242" t="s">
        <v>5779</v>
      </c>
      <c r="N1498" s="242"/>
      <c r="O1498" s="243">
        <v>1606713.35</v>
      </c>
      <c r="Q1498" s="224" t="s">
        <v>4955</v>
      </c>
      <c r="R1498" s="224"/>
      <c r="S1498" s="225">
        <v>2835</v>
      </c>
      <c r="U1498" s="203" t="s">
        <v>1821</v>
      </c>
      <c r="V1498" s="203"/>
      <c r="W1498" s="204">
        <v>3207</v>
      </c>
      <c r="AF1498" t="s">
        <v>71359</v>
      </c>
      <c r="AG1498" s="284">
        <v>7178.5</v>
      </c>
      <c r="AI1498" s="276" t="s">
        <v>57286</v>
      </c>
      <c r="AJ1498" s="277">
        <v>2485.5</v>
      </c>
      <c r="AL1498" s="246" t="s">
        <v>63043</v>
      </c>
      <c r="AM1498" s="247">
        <v>2330.41</v>
      </c>
      <c r="AO1498" s="226" t="s">
        <v>36044</v>
      </c>
      <c r="AP1498" s="227">
        <v>12580</v>
      </c>
      <c r="AR1498" s="207" t="s">
        <v>16064</v>
      </c>
      <c r="AS1498" s="208">
        <v>398</v>
      </c>
      <c r="AT1498" s="93"/>
      <c r="AU1498" s="199" t="s">
        <v>32165</v>
      </c>
      <c r="AV1498" s="200">
        <v>8011.08</v>
      </c>
      <c r="BB1498" s="284"/>
      <c r="BD1498" s="272" t="s">
        <v>51364</v>
      </c>
      <c r="BE1498" s="273">
        <v>7034.65</v>
      </c>
      <c r="BG1498" s="244" t="s">
        <v>11979</v>
      </c>
      <c r="BH1498" s="245">
        <v>1606713.35</v>
      </c>
      <c r="BJ1498" s="230" t="s">
        <v>11373</v>
      </c>
      <c r="BK1498" s="231">
        <v>2835</v>
      </c>
      <c r="BM1498" s="209" t="s">
        <v>8957</v>
      </c>
      <c r="BN1498" s="210">
        <v>6025.33</v>
      </c>
    </row>
    <row r="1499" spans="9:66" x14ac:dyDescent="0.55000000000000004">
      <c r="I1499" s="282" t="s">
        <v>51076</v>
      </c>
      <c r="J1499" s="282"/>
      <c r="K1499" s="283">
        <v>476726.16</v>
      </c>
      <c r="M1499" s="242" t="s">
        <v>5780</v>
      </c>
      <c r="N1499" s="242"/>
      <c r="O1499" s="243">
        <v>1484990.13</v>
      </c>
      <c r="Q1499" s="224" t="s">
        <v>5007</v>
      </c>
      <c r="R1499" s="224"/>
      <c r="S1499" s="225">
        <v>2490</v>
      </c>
      <c r="U1499" s="203" t="s">
        <v>1822</v>
      </c>
      <c r="V1499" s="203"/>
      <c r="W1499" s="204">
        <v>223280</v>
      </c>
      <c r="AF1499" t="s">
        <v>67341</v>
      </c>
      <c r="AG1499" s="284">
        <v>24542.95</v>
      </c>
      <c r="AI1499" s="276" t="s">
        <v>58194</v>
      </c>
      <c r="AJ1499" s="277">
        <v>30925</v>
      </c>
      <c r="AL1499" s="246" t="s">
        <v>57255</v>
      </c>
      <c r="AM1499" s="247">
        <v>8438.33</v>
      </c>
      <c r="AO1499" s="226" t="s">
        <v>33137</v>
      </c>
      <c r="AP1499" s="227">
        <v>30735.61</v>
      </c>
      <c r="AR1499" s="207" t="s">
        <v>16065</v>
      </c>
      <c r="AS1499" s="208">
        <v>133684</v>
      </c>
      <c r="AT1499" s="93"/>
      <c r="AU1499" s="199" t="s">
        <v>13601</v>
      </c>
      <c r="AV1499" s="200">
        <v>15560.49</v>
      </c>
      <c r="BB1499" s="284"/>
      <c r="BD1499" s="272" t="s">
        <v>51365</v>
      </c>
      <c r="BE1499" s="273">
        <v>476726.16</v>
      </c>
      <c r="BG1499" s="244" t="s">
        <v>11980</v>
      </c>
      <c r="BH1499" s="245">
        <v>1484990.13</v>
      </c>
      <c r="BJ1499" s="230" t="s">
        <v>11377</v>
      </c>
      <c r="BK1499" s="231">
        <v>2490</v>
      </c>
      <c r="BM1499" s="209" t="s">
        <v>9289</v>
      </c>
      <c r="BN1499" s="210">
        <v>10766.32</v>
      </c>
    </row>
    <row r="1500" spans="9:66" x14ac:dyDescent="0.55000000000000004">
      <c r="I1500" s="282" t="s">
        <v>51077</v>
      </c>
      <c r="J1500" s="282"/>
      <c r="K1500" s="283">
        <v>49073.14</v>
      </c>
      <c r="M1500" s="242" t="s">
        <v>5781</v>
      </c>
      <c r="N1500" s="242"/>
      <c r="O1500" s="243">
        <v>13531279.35</v>
      </c>
      <c r="Q1500" s="224" t="s">
        <v>4959</v>
      </c>
      <c r="R1500" s="224"/>
      <c r="S1500" s="225">
        <v>14300.19</v>
      </c>
      <c r="U1500" s="203" t="s">
        <v>1823</v>
      </c>
      <c r="V1500" s="203"/>
      <c r="W1500" s="204">
        <v>66708.17</v>
      </c>
      <c r="AF1500" t="s">
        <v>67342</v>
      </c>
      <c r="AG1500">
        <v>102.35</v>
      </c>
      <c r="AI1500" s="276" t="s">
        <v>64058</v>
      </c>
      <c r="AJ1500" s="277">
        <v>86.45</v>
      </c>
      <c r="AL1500" s="246" t="s">
        <v>57256</v>
      </c>
      <c r="AM1500" s="247">
        <v>632.84</v>
      </c>
      <c r="AO1500" s="226" t="s">
        <v>15974</v>
      </c>
      <c r="AP1500" s="227">
        <v>2112.71</v>
      </c>
      <c r="AR1500" s="207" t="s">
        <v>16066</v>
      </c>
      <c r="AS1500" s="208">
        <v>600</v>
      </c>
      <c r="AT1500" s="93"/>
      <c r="AU1500" s="199" t="s">
        <v>13602</v>
      </c>
      <c r="AV1500" s="200">
        <v>2675.7</v>
      </c>
      <c r="BB1500" s="284"/>
      <c r="BD1500" s="272" t="s">
        <v>51366</v>
      </c>
      <c r="BE1500" s="273">
        <v>49073.14</v>
      </c>
      <c r="BG1500" s="244" t="s">
        <v>11981</v>
      </c>
      <c r="BH1500" s="245">
        <v>13531279.35</v>
      </c>
      <c r="BJ1500" s="230" t="s">
        <v>11378</v>
      </c>
      <c r="BK1500" s="231">
        <v>14300.19</v>
      </c>
      <c r="BM1500" s="209" t="s">
        <v>10621</v>
      </c>
      <c r="BN1500" s="210">
        <v>5396</v>
      </c>
    </row>
    <row r="1501" spans="9:66" x14ac:dyDescent="0.55000000000000004">
      <c r="I1501" s="282" t="s">
        <v>51078</v>
      </c>
      <c r="J1501" s="282"/>
      <c r="K1501" s="283">
        <v>65892.679999999993</v>
      </c>
      <c r="M1501" s="242" t="s">
        <v>5782</v>
      </c>
      <c r="N1501" s="242"/>
      <c r="O1501" s="243">
        <v>201095.67999999999</v>
      </c>
      <c r="Q1501" s="224" t="s">
        <v>4819</v>
      </c>
      <c r="R1501" s="224"/>
      <c r="S1501" s="225">
        <v>164398.71</v>
      </c>
      <c r="U1501" s="203" t="s">
        <v>1824</v>
      </c>
      <c r="V1501" s="203"/>
      <c r="W1501" s="204">
        <v>119034</v>
      </c>
      <c r="AF1501" t="s">
        <v>71360</v>
      </c>
      <c r="AG1501" s="284">
        <v>2065.5700000000002</v>
      </c>
      <c r="AI1501" s="276" t="s">
        <v>62444</v>
      </c>
      <c r="AJ1501" s="277">
        <v>4431.1099999999997</v>
      </c>
      <c r="AL1501" s="246" t="s">
        <v>57257</v>
      </c>
      <c r="AM1501" s="247">
        <v>245.7</v>
      </c>
      <c r="AO1501" s="226" t="s">
        <v>33138</v>
      </c>
      <c r="AP1501" s="227">
        <v>13029.02</v>
      </c>
      <c r="AR1501" s="207" t="s">
        <v>16067</v>
      </c>
      <c r="AS1501" s="208">
        <v>908</v>
      </c>
      <c r="AT1501" s="93"/>
      <c r="AU1501" s="199" t="s">
        <v>13603</v>
      </c>
      <c r="AV1501" s="200">
        <v>3272.03</v>
      </c>
      <c r="BB1501" s="284"/>
      <c r="BD1501" s="272" t="s">
        <v>51367</v>
      </c>
      <c r="BE1501" s="273">
        <v>65892.679999999993</v>
      </c>
      <c r="BG1501" s="244" t="s">
        <v>11982</v>
      </c>
      <c r="BH1501" s="245">
        <v>201095.67999999999</v>
      </c>
      <c r="BJ1501" s="230" t="s">
        <v>11379</v>
      </c>
      <c r="BK1501" s="231">
        <v>164398.71</v>
      </c>
      <c r="BM1501" s="209" t="s">
        <v>11289</v>
      </c>
      <c r="BN1501" s="210">
        <v>824.26</v>
      </c>
    </row>
    <row r="1502" spans="9:66" x14ac:dyDescent="0.55000000000000004">
      <c r="I1502" s="282" t="s">
        <v>51080</v>
      </c>
      <c r="J1502" s="282"/>
      <c r="K1502" s="283">
        <v>899.89</v>
      </c>
      <c r="M1502" s="242" t="s">
        <v>5783</v>
      </c>
      <c r="N1502" s="242"/>
      <c r="O1502" s="243">
        <v>3510034.87</v>
      </c>
      <c r="Q1502" s="224" t="s">
        <v>4820</v>
      </c>
      <c r="R1502" s="224"/>
      <c r="S1502" s="225">
        <v>77209</v>
      </c>
      <c r="U1502" s="203" t="s">
        <v>1825</v>
      </c>
      <c r="V1502" s="203"/>
      <c r="W1502" s="204">
        <v>16011</v>
      </c>
      <c r="AF1502" t="s">
        <v>71361</v>
      </c>
      <c r="AG1502" s="284">
        <v>2120.36</v>
      </c>
      <c r="AI1502" s="276" t="s">
        <v>70406</v>
      </c>
      <c r="AJ1502" s="277">
        <v>-13.61</v>
      </c>
      <c r="AL1502" s="246" t="s">
        <v>57258</v>
      </c>
      <c r="AM1502" s="247">
        <v>1509.59</v>
      </c>
      <c r="AO1502" s="226" t="s">
        <v>33139</v>
      </c>
      <c r="AP1502" s="227">
        <v>11425.3</v>
      </c>
      <c r="AR1502" s="207" t="s">
        <v>16068</v>
      </c>
      <c r="AS1502" s="208">
        <v>1587.57</v>
      </c>
      <c r="AT1502" s="93"/>
      <c r="AU1502" s="199" t="s">
        <v>32166</v>
      </c>
      <c r="AV1502" s="200">
        <v>2195.62</v>
      </c>
      <c r="BB1502" s="284"/>
      <c r="BD1502" s="272" t="s">
        <v>51369</v>
      </c>
      <c r="BE1502" s="273">
        <v>899.89</v>
      </c>
      <c r="BG1502" s="244" t="s">
        <v>11983</v>
      </c>
      <c r="BH1502" s="245">
        <v>3510034.87</v>
      </c>
      <c r="BJ1502" s="230" t="s">
        <v>11381</v>
      </c>
      <c r="BK1502" s="231">
        <v>77209</v>
      </c>
      <c r="BM1502" s="209" t="s">
        <v>9849</v>
      </c>
      <c r="BN1502" s="210">
        <v>85660.85</v>
      </c>
    </row>
    <row r="1503" spans="9:66" x14ac:dyDescent="0.55000000000000004">
      <c r="I1503" s="282" t="s">
        <v>51081</v>
      </c>
      <c r="J1503" s="282"/>
      <c r="K1503" s="283">
        <v>14.88</v>
      </c>
      <c r="M1503" s="242" t="s">
        <v>5784</v>
      </c>
      <c r="N1503" s="242"/>
      <c r="O1503" s="243">
        <v>2037922.61</v>
      </c>
      <c r="Q1503" s="224" t="s">
        <v>4821</v>
      </c>
      <c r="R1503" s="224"/>
      <c r="S1503" s="225">
        <v>112185</v>
      </c>
      <c r="U1503" s="203" t="s">
        <v>1826</v>
      </c>
      <c r="V1503" s="203"/>
      <c r="W1503" s="204">
        <v>44106.82</v>
      </c>
      <c r="AF1503" t="s">
        <v>58494</v>
      </c>
      <c r="AG1503">
        <v>162.21</v>
      </c>
      <c r="AI1503" s="276" t="s">
        <v>61850</v>
      </c>
      <c r="AJ1503" s="277">
        <v>2289.91</v>
      </c>
      <c r="AL1503" s="246" t="s">
        <v>57259</v>
      </c>
      <c r="AM1503" s="247">
        <v>4910.3999999999996</v>
      </c>
      <c r="AO1503" s="226" t="s">
        <v>15975</v>
      </c>
      <c r="AP1503" s="227">
        <v>15.27</v>
      </c>
      <c r="AR1503" s="207" t="s">
        <v>16069</v>
      </c>
      <c r="AS1503" s="208">
        <v>18892.759999999998</v>
      </c>
      <c r="AT1503" s="93"/>
      <c r="AU1503" s="199" t="s">
        <v>32167</v>
      </c>
      <c r="AV1503" s="200">
        <v>18404.38</v>
      </c>
      <c r="BB1503" s="284"/>
      <c r="BD1503" s="272" t="s">
        <v>51370</v>
      </c>
      <c r="BE1503" s="273">
        <v>14.88</v>
      </c>
      <c r="BG1503" s="244" t="s">
        <v>11984</v>
      </c>
      <c r="BH1503" s="245">
        <v>2037922.61</v>
      </c>
      <c r="BJ1503" s="230" t="s">
        <v>11442</v>
      </c>
      <c r="BK1503" s="231">
        <v>112185</v>
      </c>
      <c r="BM1503" s="209" t="s">
        <v>6697</v>
      </c>
      <c r="BN1503" s="210">
        <v>39404</v>
      </c>
    </row>
    <row r="1504" spans="9:66" x14ac:dyDescent="0.55000000000000004">
      <c r="I1504" s="282" t="s">
        <v>51082</v>
      </c>
      <c r="J1504" s="282"/>
      <c r="K1504" s="283">
        <v>26260.23</v>
      </c>
      <c r="M1504" s="242" t="s">
        <v>5785</v>
      </c>
      <c r="N1504" s="242"/>
      <c r="O1504" s="243">
        <v>1087689.29</v>
      </c>
      <c r="Q1504" s="224" t="s">
        <v>4822</v>
      </c>
      <c r="R1504" s="224"/>
      <c r="S1504" s="225">
        <v>20605</v>
      </c>
      <c r="U1504" s="203" t="s">
        <v>1827</v>
      </c>
      <c r="V1504" s="203"/>
      <c r="W1504" s="204">
        <v>104858.78</v>
      </c>
      <c r="AF1504" t="s">
        <v>71362</v>
      </c>
      <c r="AG1504">
        <v>509.73</v>
      </c>
      <c r="AI1504" s="276" t="s">
        <v>67109</v>
      </c>
      <c r="AJ1504" s="277">
        <v>611.29999999999995</v>
      </c>
      <c r="AL1504" s="246" t="s">
        <v>54836</v>
      </c>
      <c r="AM1504" s="247">
        <v>2155</v>
      </c>
      <c r="AO1504" s="226" t="s">
        <v>46688</v>
      </c>
      <c r="AP1504" s="227">
        <v>832</v>
      </c>
      <c r="AR1504" s="207" t="s">
        <v>16070</v>
      </c>
      <c r="AS1504" s="208">
        <v>9.07</v>
      </c>
      <c r="AT1504" s="93"/>
      <c r="AU1504" s="199" t="s">
        <v>13604</v>
      </c>
      <c r="AV1504" s="200">
        <v>7525.45</v>
      </c>
      <c r="BB1504" s="284"/>
      <c r="BD1504" s="272" t="s">
        <v>51371</v>
      </c>
      <c r="BE1504" s="273">
        <v>26260.23</v>
      </c>
      <c r="BG1504" s="244" t="s">
        <v>11985</v>
      </c>
      <c r="BH1504" s="245">
        <v>1087689.29</v>
      </c>
      <c r="BJ1504" s="230" t="s">
        <v>11383</v>
      </c>
      <c r="BK1504" s="231">
        <v>20605</v>
      </c>
      <c r="BM1504" s="209" t="s">
        <v>7107</v>
      </c>
      <c r="BN1504" s="210">
        <v>659</v>
      </c>
    </row>
    <row r="1505" spans="9:66" x14ac:dyDescent="0.55000000000000004">
      <c r="I1505" s="282" t="s">
        <v>51083</v>
      </c>
      <c r="J1505" s="282"/>
      <c r="K1505" s="283">
        <v>3620.32</v>
      </c>
      <c r="M1505" s="242" t="s">
        <v>5786</v>
      </c>
      <c r="N1505" s="242"/>
      <c r="O1505" s="243">
        <v>777461.3</v>
      </c>
      <c r="Q1505" s="224" t="s">
        <v>4962</v>
      </c>
      <c r="R1505" s="224"/>
      <c r="S1505" s="225">
        <v>1167.95</v>
      </c>
      <c r="U1505" s="203" t="s">
        <v>1828</v>
      </c>
      <c r="V1505" s="203"/>
      <c r="W1505" s="204">
        <v>41088</v>
      </c>
      <c r="AF1505" t="s">
        <v>64154</v>
      </c>
      <c r="AG1505">
        <v>401.5</v>
      </c>
      <c r="AI1505" s="276" t="s">
        <v>64059</v>
      </c>
      <c r="AJ1505" s="277">
        <v>56.78</v>
      </c>
      <c r="AL1505" s="246" t="s">
        <v>54837</v>
      </c>
      <c r="AM1505" s="247">
        <v>55916.84</v>
      </c>
      <c r="AO1505" s="226" t="s">
        <v>33140</v>
      </c>
      <c r="AP1505" s="227">
        <v>6460.48</v>
      </c>
      <c r="AR1505" s="207" t="s">
        <v>16071</v>
      </c>
      <c r="AS1505" s="208">
        <v>1832</v>
      </c>
      <c r="AT1505" s="93"/>
      <c r="AU1505" s="199" t="s">
        <v>13605</v>
      </c>
      <c r="AV1505" s="200">
        <v>15560.49</v>
      </c>
      <c r="BB1505" s="284"/>
      <c r="BD1505" s="272" t="s">
        <v>51372</v>
      </c>
      <c r="BE1505" s="273">
        <v>3620.32</v>
      </c>
      <c r="BG1505" s="244" t="s">
        <v>11986</v>
      </c>
      <c r="BH1505" s="245">
        <v>777461.3</v>
      </c>
      <c r="BJ1505" s="230" t="s">
        <v>11384</v>
      </c>
      <c r="BK1505" s="231">
        <v>1167.95</v>
      </c>
      <c r="BM1505" s="209" t="s">
        <v>7366</v>
      </c>
      <c r="BN1505" s="210">
        <v>31795.83</v>
      </c>
    </row>
    <row r="1506" spans="9:66" x14ac:dyDescent="0.55000000000000004">
      <c r="I1506" s="282" t="s">
        <v>65743</v>
      </c>
      <c r="J1506" s="282"/>
      <c r="K1506" s="283">
        <v>201353.75</v>
      </c>
      <c r="M1506" s="242" t="s">
        <v>5787</v>
      </c>
      <c r="N1506" s="242"/>
      <c r="O1506" s="243">
        <v>1433381.05</v>
      </c>
      <c r="Q1506" s="224" t="s">
        <v>4823</v>
      </c>
      <c r="R1506" s="224"/>
      <c r="S1506" s="225">
        <v>14727.5</v>
      </c>
      <c r="U1506" s="203" t="s">
        <v>1829</v>
      </c>
      <c r="V1506" s="203"/>
      <c r="W1506" s="204">
        <v>919</v>
      </c>
      <c r="AF1506" t="s">
        <v>55017</v>
      </c>
      <c r="AG1506" s="284">
        <v>178126.2</v>
      </c>
      <c r="AI1506" s="276" t="s">
        <v>60238</v>
      </c>
      <c r="AJ1506" s="277">
        <v>12133.98</v>
      </c>
      <c r="AL1506" s="246" t="s">
        <v>55843</v>
      </c>
      <c r="AM1506" s="247">
        <v>27796.400000000001</v>
      </c>
      <c r="AO1506" s="226" t="s">
        <v>42184</v>
      </c>
      <c r="AP1506" s="227">
        <v>17642</v>
      </c>
      <c r="AR1506" s="207" t="s">
        <v>16072</v>
      </c>
      <c r="AS1506" s="208">
        <v>937</v>
      </c>
      <c r="AT1506" s="93"/>
      <c r="AU1506" s="199" t="s">
        <v>13606</v>
      </c>
      <c r="AV1506" s="200">
        <v>2675.7</v>
      </c>
      <c r="BB1506" s="284"/>
      <c r="BD1506" s="272" t="s">
        <v>51373</v>
      </c>
      <c r="BE1506" s="273">
        <v>201353.75</v>
      </c>
      <c r="BG1506" s="244" t="s">
        <v>11987</v>
      </c>
      <c r="BH1506" s="245">
        <v>1433381.05</v>
      </c>
      <c r="BJ1506" s="230" t="s">
        <v>9719</v>
      </c>
      <c r="BK1506" s="231">
        <v>14727.5</v>
      </c>
      <c r="BM1506" s="209" t="s">
        <v>7777</v>
      </c>
      <c r="BN1506" s="210">
        <v>1098</v>
      </c>
    </row>
    <row r="1507" spans="9:66" x14ac:dyDescent="0.55000000000000004">
      <c r="I1507" s="282" t="s">
        <v>51084</v>
      </c>
      <c r="J1507" s="282"/>
      <c r="K1507" s="283">
        <v>22304.880000000001</v>
      </c>
      <c r="M1507" s="242" t="s">
        <v>5788</v>
      </c>
      <c r="N1507" s="242"/>
      <c r="O1507" s="243">
        <v>30022.48</v>
      </c>
      <c r="Q1507" s="224" t="s">
        <v>4824</v>
      </c>
      <c r="R1507" s="224"/>
      <c r="S1507" s="225">
        <v>103751.81</v>
      </c>
      <c r="U1507" s="203" t="s">
        <v>4064</v>
      </c>
      <c r="V1507" s="203"/>
      <c r="W1507" s="204">
        <v>9916.8799999999992</v>
      </c>
      <c r="AF1507" t="s">
        <v>34870</v>
      </c>
      <c r="AG1507" s="284">
        <v>77538.259999999995</v>
      </c>
      <c r="AI1507" s="276" t="s">
        <v>67110</v>
      </c>
      <c r="AJ1507" s="277">
        <v>994.29</v>
      </c>
      <c r="AL1507" s="246" t="s">
        <v>63044</v>
      </c>
      <c r="AM1507" s="247">
        <v>40077.839999999997</v>
      </c>
      <c r="AO1507" s="226" t="s">
        <v>42185</v>
      </c>
      <c r="AP1507" s="227">
        <v>921</v>
      </c>
      <c r="AR1507" s="207" t="s">
        <v>16073</v>
      </c>
      <c r="AS1507" s="208">
        <v>299</v>
      </c>
      <c r="AT1507" s="93"/>
      <c r="AU1507" s="199" t="s">
        <v>13607</v>
      </c>
      <c r="AV1507" s="200">
        <v>9721.07</v>
      </c>
      <c r="BB1507" s="284"/>
      <c r="BD1507" s="272" t="s">
        <v>51374</v>
      </c>
      <c r="BE1507" s="273">
        <v>22304.880000000001</v>
      </c>
      <c r="BG1507" s="244" t="s">
        <v>11988</v>
      </c>
      <c r="BH1507" s="245">
        <v>30022.48</v>
      </c>
      <c r="BJ1507" s="230" t="s">
        <v>11385</v>
      </c>
      <c r="BK1507" s="231">
        <v>103751.81</v>
      </c>
      <c r="BM1507" s="209" t="s">
        <v>8958</v>
      </c>
      <c r="BN1507" s="210">
        <v>1123.5899999999999</v>
      </c>
    </row>
    <row r="1508" spans="9:66" x14ac:dyDescent="0.55000000000000004">
      <c r="I1508" s="282" t="s">
        <v>51086</v>
      </c>
      <c r="J1508" s="282"/>
      <c r="K1508" s="283">
        <v>2284.0700000000002</v>
      </c>
      <c r="M1508" s="242" t="s">
        <v>5789</v>
      </c>
      <c r="N1508" s="242"/>
      <c r="O1508" s="243">
        <v>2174113.9700000002</v>
      </c>
      <c r="Q1508" s="224" t="s">
        <v>3660</v>
      </c>
      <c r="R1508" s="224"/>
      <c r="S1508" s="225">
        <v>11656.13</v>
      </c>
      <c r="U1508" s="203" t="s">
        <v>4065</v>
      </c>
      <c r="V1508" s="203"/>
      <c r="W1508" s="204">
        <v>1061.96</v>
      </c>
      <c r="AF1508" t="s">
        <v>70473</v>
      </c>
      <c r="AG1508" s="284">
        <v>12521.79</v>
      </c>
      <c r="AI1508" s="276" t="s">
        <v>60239</v>
      </c>
      <c r="AJ1508" s="277">
        <v>1004.28</v>
      </c>
      <c r="AL1508" s="246" t="s">
        <v>59490</v>
      </c>
      <c r="AM1508" s="247">
        <v>44691.3</v>
      </c>
      <c r="AO1508" s="226" t="s">
        <v>44431</v>
      </c>
      <c r="AP1508" s="227">
        <v>28887</v>
      </c>
      <c r="AR1508" s="207" t="s">
        <v>16074</v>
      </c>
      <c r="AS1508" s="208">
        <v>9470</v>
      </c>
      <c r="AT1508" s="93"/>
      <c r="AU1508" s="199" t="s">
        <v>13608</v>
      </c>
      <c r="AV1508" s="200">
        <v>3272.03</v>
      </c>
      <c r="BB1508" s="284"/>
      <c r="BD1508" s="272" t="s">
        <v>51376</v>
      </c>
      <c r="BE1508" s="273">
        <v>2284.0700000000002</v>
      </c>
      <c r="BG1508" s="244" t="s">
        <v>11989</v>
      </c>
      <c r="BH1508" s="245">
        <v>2174113.9700000002</v>
      </c>
      <c r="BJ1508" s="230" t="s">
        <v>9720</v>
      </c>
      <c r="BK1508" s="231">
        <v>11656.13</v>
      </c>
      <c r="BM1508" s="209" t="s">
        <v>9290</v>
      </c>
      <c r="BN1508" s="210">
        <v>77716</v>
      </c>
    </row>
    <row r="1509" spans="9:66" x14ac:dyDescent="0.55000000000000004">
      <c r="I1509" s="282" t="s">
        <v>51087</v>
      </c>
      <c r="J1509" s="282"/>
      <c r="K1509" s="283">
        <v>417773.36</v>
      </c>
      <c r="M1509" s="242" t="s">
        <v>5790</v>
      </c>
      <c r="N1509" s="242"/>
      <c r="O1509" s="243">
        <v>1183795.44</v>
      </c>
      <c r="Q1509" s="224" t="s">
        <v>3661</v>
      </c>
      <c r="R1509" s="224"/>
      <c r="S1509" s="225">
        <v>41856.959999999999</v>
      </c>
      <c r="U1509" s="203" t="s">
        <v>1830</v>
      </c>
      <c r="V1509" s="203"/>
      <c r="W1509" s="204">
        <v>45603</v>
      </c>
      <c r="AF1509" t="s">
        <v>55018</v>
      </c>
      <c r="AG1509" s="284">
        <v>41377.32</v>
      </c>
      <c r="AI1509" s="276" t="s">
        <v>60240</v>
      </c>
      <c r="AJ1509" s="277">
        <v>3284.67</v>
      </c>
      <c r="AL1509" s="246" t="s">
        <v>63045</v>
      </c>
      <c r="AM1509" s="247">
        <v>122575.01</v>
      </c>
      <c r="AO1509" s="226" t="s">
        <v>16010</v>
      </c>
      <c r="AP1509" s="227">
        <v>299</v>
      </c>
      <c r="AR1509" s="207" t="s">
        <v>16075</v>
      </c>
      <c r="AS1509" s="208">
        <v>239.83</v>
      </c>
      <c r="AT1509" s="93"/>
      <c r="AU1509" s="199" t="s">
        <v>32168</v>
      </c>
      <c r="AV1509" s="200">
        <v>18404.38</v>
      </c>
      <c r="BB1509" s="284"/>
      <c r="BD1509" s="272" t="s">
        <v>51377</v>
      </c>
      <c r="BE1509" s="273">
        <v>417773.36</v>
      </c>
      <c r="BG1509" s="244" t="s">
        <v>11990</v>
      </c>
      <c r="BH1509" s="245">
        <v>1183795.44</v>
      </c>
      <c r="BJ1509" s="230" t="s">
        <v>9721</v>
      </c>
      <c r="BK1509" s="231">
        <v>41856.959999999999</v>
      </c>
      <c r="BM1509" s="209" t="s">
        <v>9850</v>
      </c>
      <c r="BN1509" s="210">
        <v>151796.42000000001</v>
      </c>
    </row>
    <row r="1510" spans="9:66" x14ac:dyDescent="0.55000000000000004">
      <c r="I1510" s="282" t="s">
        <v>51088</v>
      </c>
      <c r="J1510" s="282"/>
      <c r="K1510" s="283">
        <v>93591.45</v>
      </c>
      <c r="M1510" s="242" t="s">
        <v>5791</v>
      </c>
      <c r="N1510" s="242"/>
      <c r="O1510" s="243">
        <v>1265212.3600000001</v>
      </c>
      <c r="Q1510" s="224" t="s">
        <v>4825</v>
      </c>
      <c r="R1510" s="224"/>
      <c r="S1510" s="225">
        <v>344727.46</v>
      </c>
      <c r="U1510" s="203" t="s">
        <v>1831</v>
      </c>
      <c r="V1510" s="203"/>
      <c r="W1510" s="204">
        <v>3203</v>
      </c>
      <c r="AF1510" t="s">
        <v>55019</v>
      </c>
      <c r="AG1510" s="284">
        <v>6340.6</v>
      </c>
      <c r="AI1510" s="276" t="s">
        <v>16858</v>
      </c>
      <c r="AJ1510" s="277">
        <v>98104.61</v>
      </c>
      <c r="AL1510" s="246" t="s">
        <v>62540</v>
      </c>
      <c r="AM1510" s="247">
        <v>35859.25</v>
      </c>
      <c r="AO1510" s="226" t="s">
        <v>44432</v>
      </c>
      <c r="AP1510" s="227">
        <v>89500</v>
      </c>
      <c r="AR1510" s="207" t="s">
        <v>16076</v>
      </c>
      <c r="AS1510" s="208">
        <v>24.6</v>
      </c>
      <c r="AT1510" s="93"/>
      <c r="AU1510" s="199" t="s">
        <v>32169</v>
      </c>
      <c r="AV1510" s="200">
        <v>1027.69</v>
      </c>
      <c r="BB1510" s="284"/>
      <c r="BD1510" s="272" t="s">
        <v>51378</v>
      </c>
      <c r="BE1510" s="273">
        <v>93591.45</v>
      </c>
      <c r="BG1510" s="244" t="s">
        <v>11991</v>
      </c>
      <c r="BH1510" s="245">
        <v>1265212.3600000001</v>
      </c>
      <c r="BJ1510" s="230" t="s">
        <v>9722</v>
      </c>
      <c r="BK1510" s="231">
        <v>344727.46</v>
      </c>
      <c r="BM1510" s="209" t="s">
        <v>6698</v>
      </c>
      <c r="BN1510" s="210">
        <v>22162.7</v>
      </c>
    </row>
    <row r="1511" spans="9:66" x14ac:dyDescent="0.55000000000000004">
      <c r="I1511" s="282" t="s">
        <v>65745</v>
      </c>
      <c r="J1511" s="282"/>
      <c r="K1511" s="283">
        <v>102999</v>
      </c>
      <c r="M1511" s="242" t="s">
        <v>5792</v>
      </c>
      <c r="N1511" s="242"/>
      <c r="O1511" s="243">
        <v>84899.16</v>
      </c>
      <c r="Q1511" s="224" t="s">
        <v>4826</v>
      </c>
      <c r="R1511" s="224"/>
      <c r="S1511" s="225">
        <v>2545.4899999999998</v>
      </c>
      <c r="U1511" s="203" t="s">
        <v>1832</v>
      </c>
      <c r="V1511" s="203"/>
      <c r="W1511" s="204">
        <v>279399</v>
      </c>
      <c r="AF1511" t="s">
        <v>55020</v>
      </c>
      <c r="AG1511" s="284">
        <v>36200.480000000003</v>
      </c>
      <c r="AI1511" s="276" t="s">
        <v>16860</v>
      </c>
      <c r="AJ1511" s="277">
        <v>53861.34</v>
      </c>
      <c r="AL1511" s="246" t="s">
        <v>62541</v>
      </c>
      <c r="AM1511" s="247">
        <v>18877.560000000001</v>
      </c>
      <c r="AO1511" s="226" t="s">
        <v>44433</v>
      </c>
      <c r="AP1511" s="227">
        <v>6846.73</v>
      </c>
      <c r="AR1511" s="207" t="s">
        <v>16077</v>
      </c>
      <c r="AS1511" s="208">
        <v>1424.89</v>
      </c>
      <c r="AT1511" s="93"/>
      <c r="AU1511" s="199" t="s">
        <v>32170</v>
      </c>
      <c r="AV1511" s="200">
        <v>4447.96</v>
      </c>
      <c r="BB1511" s="284"/>
      <c r="BD1511" s="272" t="s">
        <v>65263</v>
      </c>
      <c r="BE1511" s="273">
        <v>102999</v>
      </c>
      <c r="BG1511" s="244" t="s">
        <v>11992</v>
      </c>
      <c r="BH1511" s="245">
        <v>84899.16</v>
      </c>
      <c r="BJ1511" s="230" t="s">
        <v>11389</v>
      </c>
      <c r="BK1511" s="231">
        <v>2545.4899999999998</v>
      </c>
      <c r="BM1511" s="209" t="s">
        <v>7108</v>
      </c>
      <c r="BN1511" s="210">
        <v>5599</v>
      </c>
    </row>
    <row r="1512" spans="9:66" x14ac:dyDescent="0.55000000000000004">
      <c r="I1512" s="282" t="s">
        <v>51089</v>
      </c>
      <c r="J1512" s="282"/>
      <c r="K1512" s="283">
        <v>9833.6200000000008</v>
      </c>
      <c r="M1512" s="242" t="s">
        <v>5793</v>
      </c>
      <c r="N1512" s="242"/>
      <c r="O1512" s="243">
        <v>9139177.3800000008</v>
      </c>
      <c r="Q1512" s="224" t="s">
        <v>4827</v>
      </c>
      <c r="R1512" s="224"/>
      <c r="S1512" s="225">
        <v>202177.23</v>
      </c>
      <c r="U1512" s="203" t="s">
        <v>1833</v>
      </c>
      <c r="V1512" s="203"/>
      <c r="W1512" s="204">
        <v>6420</v>
      </c>
      <c r="AF1512" t="s">
        <v>71363</v>
      </c>
      <c r="AG1512">
        <v>202.6</v>
      </c>
      <c r="AI1512" s="276" t="s">
        <v>16861</v>
      </c>
      <c r="AJ1512" s="277">
        <v>15022.18</v>
      </c>
      <c r="AL1512" s="246" t="s">
        <v>62542</v>
      </c>
      <c r="AM1512" s="247">
        <v>25939.53</v>
      </c>
      <c r="AO1512" s="226" t="s">
        <v>38872</v>
      </c>
      <c r="AP1512" s="227">
        <v>4670.6099999999997</v>
      </c>
      <c r="AR1512" s="207" t="s">
        <v>16078</v>
      </c>
      <c r="AS1512" s="208">
        <v>1775</v>
      </c>
      <c r="AT1512" s="93"/>
      <c r="AU1512" s="199" t="s">
        <v>32171</v>
      </c>
      <c r="AV1512" s="200">
        <v>1485</v>
      </c>
      <c r="BB1512" s="284"/>
      <c r="BD1512" s="272" t="s">
        <v>51379</v>
      </c>
      <c r="BE1512" s="273">
        <v>9833.6200000000008</v>
      </c>
      <c r="BG1512" s="244" t="s">
        <v>11993</v>
      </c>
      <c r="BH1512" s="245">
        <v>9139177.3800000008</v>
      </c>
      <c r="BJ1512" s="230" t="s">
        <v>11390</v>
      </c>
      <c r="BK1512" s="231">
        <v>202177.23</v>
      </c>
      <c r="BM1512" s="209" t="s">
        <v>7367</v>
      </c>
      <c r="BN1512" s="210">
        <v>74227</v>
      </c>
    </row>
    <row r="1513" spans="9:66" x14ac:dyDescent="0.55000000000000004">
      <c r="I1513" s="282" t="s">
        <v>51090</v>
      </c>
      <c r="J1513" s="282"/>
      <c r="K1513" s="283">
        <v>101695.47</v>
      </c>
      <c r="M1513" s="242" t="s">
        <v>5794</v>
      </c>
      <c r="N1513" s="242"/>
      <c r="O1513" s="243">
        <v>99459.71</v>
      </c>
      <c r="Q1513" s="224" t="s">
        <v>4828</v>
      </c>
      <c r="R1513" s="224"/>
      <c r="S1513" s="225">
        <v>64189</v>
      </c>
      <c r="U1513" s="203" t="s">
        <v>1834</v>
      </c>
      <c r="V1513" s="203"/>
      <c r="W1513" s="204">
        <v>19800</v>
      </c>
      <c r="AF1513" t="s">
        <v>55021</v>
      </c>
      <c r="AG1513" s="284">
        <v>16218.38</v>
      </c>
      <c r="AI1513" s="276" t="s">
        <v>16864</v>
      </c>
      <c r="AJ1513" s="277">
        <v>3382.86</v>
      </c>
      <c r="AL1513" s="246" t="s">
        <v>47806</v>
      </c>
      <c r="AM1513" s="247">
        <v>657.53</v>
      </c>
      <c r="AO1513" s="226" t="s">
        <v>16012</v>
      </c>
      <c r="AP1513" s="227">
        <v>3498.92</v>
      </c>
      <c r="AR1513" s="207" t="s">
        <v>16079</v>
      </c>
      <c r="AS1513" s="208">
        <v>2000</v>
      </c>
      <c r="AT1513" s="93"/>
      <c r="AU1513" s="199" t="s">
        <v>21233</v>
      </c>
      <c r="AV1513" s="200">
        <v>1027.69</v>
      </c>
      <c r="BB1513" s="284"/>
      <c r="BD1513" s="272" t="s">
        <v>51380</v>
      </c>
      <c r="BE1513" s="273">
        <v>101695.47</v>
      </c>
      <c r="BG1513" s="244" t="s">
        <v>11994</v>
      </c>
      <c r="BH1513" s="245">
        <v>99459.71</v>
      </c>
      <c r="BJ1513" s="230" t="s">
        <v>11391</v>
      </c>
      <c r="BK1513" s="231">
        <v>64189</v>
      </c>
      <c r="BM1513" s="209" t="s">
        <v>7778</v>
      </c>
      <c r="BN1513" s="210">
        <v>3213</v>
      </c>
    </row>
    <row r="1514" spans="9:66" x14ac:dyDescent="0.55000000000000004">
      <c r="I1514" s="282" t="s">
        <v>51091</v>
      </c>
      <c r="J1514" s="282"/>
      <c r="K1514" s="283">
        <v>388938.4</v>
      </c>
      <c r="M1514" s="242" t="s">
        <v>5795</v>
      </c>
      <c r="N1514" s="242"/>
      <c r="O1514" s="243">
        <v>131091.41</v>
      </c>
      <c r="Q1514" s="224" t="s">
        <v>4966</v>
      </c>
      <c r="R1514" s="224"/>
      <c r="S1514" s="225">
        <v>12840.71</v>
      </c>
      <c r="U1514" s="203" t="s">
        <v>1835</v>
      </c>
      <c r="V1514" s="203"/>
      <c r="W1514" s="204">
        <v>2501</v>
      </c>
      <c r="AF1514" t="s">
        <v>55022</v>
      </c>
      <c r="AG1514" s="284">
        <v>20594.88</v>
      </c>
      <c r="AI1514" s="276" t="s">
        <v>54921</v>
      </c>
      <c r="AJ1514" s="277">
        <v>2192.58</v>
      </c>
      <c r="AL1514" s="246" t="s">
        <v>47807</v>
      </c>
      <c r="AM1514" s="247">
        <v>54.47</v>
      </c>
      <c r="AO1514" s="226" t="s">
        <v>34597</v>
      </c>
      <c r="AP1514" s="227">
        <v>2709.97</v>
      </c>
      <c r="AR1514" s="207" t="s">
        <v>16080</v>
      </c>
      <c r="AS1514" s="208">
        <v>5186</v>
      </c>
      <c r="AT1514" s="93"/>
      <c r="AU1514" s="199" t="s">
        <v>21235</v>
      </c>
      <c r="AV1514" s="200">
        <v>4447.96</v>
      </c>
      <c r="BB1514" s="284"/>
      <c r="BD1514" s="272" t="s">
        <v>51381</v>
      </c>
      <c r="BE1514" s="273">
        <v>388938.4</v>
      </c>
      <c r="BG1514" s="244" t="s">
        <v>11995</v>
      </c>
      <c r="BH1514" s="245">
        <v>131091.41</v>
      </c>
      <c r="BJ1514" s="230" t="s">
        <v>11392</v>
      </c>
      <c r="BK1514" s="231">
        <v>12840.71</v>
      </c>
      <c r="BM1514" s="209" t="s">
        <v>8959</v>
      </c>
      <c r="BN1514" s="210">
        <v>15092</v>
      </c>
    </row>
    <row r="1515" spans="9:66" x14ac:dyDescent="0.55000000000000004">
      <c r="I1515" s="282" t="s">
        <v>65746</v>
      </c>
      <c r="J1515" s="282"/>
      <c r="K1515" s="283">
        <v>40.36</v>
      </c>
      <c r="M1515" s="242" t="s">
        <v>5796</v>
      </c>
      <c r="N1515" s="242"/>
      <c r="O1515" s="243">
        <v>997465.37</v>
      </c>
      <c r="Q1515" s="224" t="s">
        <v>4829</v>
      </c>
      <c r="R1515" s="224"/>
      <c r="S1515" s="225">
        <v>78928</v>
      </c>
      <c r="U1515" s="203" t="s">
        <v>4066</v>
      </c>
      <c r="V1515" s="203"/>
      <c r="W1515" s="204">
        <v>5128.6000000000004</v>
      </c>
      <c r="AF1515" t="s">
        <v>44685</v>
      </c>
      <c r="AG1515" s="284">
        <v>3000</v>
      </c>
      <c r="AI1515" s="276" t="s">
        <v>16865</v>
      </c>
      <c r="AJ1515" s="277">
        <v>34356.080000000002</v>
      </c>
      <c r="AL1515" s="246" t="s">
        <v>54838</v>
      </c>
      <c r="AM1515" s="247">
        <v>837</v>
      </c>
      <c r="AO1515" s="226" t="s">
        <v>49654</v>
      </c>
      <c r="AP1515" s="227">
        <v>4758.01</v>
      </c>
      <c r="AR1515" s="207" t="s">
        <v>16081</v>
      </c>
      <c r="AS1515" s="208">
        <v>2077</v>
      </c>
      <c r="AT1515" s="93"/>
      <c r="AU1515" s="199" t="s">
        <v>21236</v>
      </c>
      <c r="AV1515" s="200">
        <v>1485</v>
      </c>
      <c r="BB1515" s="284"/>
      <c r="BD1515" s="272" t="s">
        <v>66286</v>
      </c>
      <c r="BE1515" s="273">
        <v>40.36</v>
      </c>
      <c r="BG1515" s="244" t="s">
        <v>11996</v>
      </c>
      <c r="BH1515" s="245">
        <v>997465.37</v>
      </c>
      <c r="BJ1515" s="230" t="s">
        <v>11393</v>
      </c>
      <c r="BK1515" s="231">
        <v>78928</v>
      </c>
      <c r="BM1515" s="209" t="s">
        <v>9291</v>
      </c>
      <c r="BN1515" s="210">
        <v>80162</v>
      </c>
    </row>
    <row r="1516" spans="9:66" x14ac:dyDescent="0.55000000000000004">
      <c r="I1516" s="282" t="s">
        <v>51092</v>
      </c>
      <c r="J1516" s="282"/>
      <c r="K1516" s="283">
        <v>100486.46</v>
      </c>
      <c r="M1516" s="242" t="s">
        <v>5797</v>
      </c>
      <c r="N1516" s="242"/>
      <c r="O1516" s="243">
        <v>14303312.01</v>
      </c>
      <c r="Q1516" s="224" t="s">
        <v>4830</v>
      </c>
      <c r="R1516" s="224"/>
      <c r="S1516" s="225">
        <v>431019</v>
      </c>
      <c r="U1516" s="203" t="s">
        <v>1836</v>
      </c>
      <c r="V1516" s="203"/>
      <c r="W1516" s="204">
        <v>51752.7</v>
      </c>
      <c r="AF1516" t="s">
        <v>40210</v>
      </c>
      <c r="AG1516">
        <v>755.8</v>
      </c>
      <c r="AI1516" s="276" t="s">
        <v>16867</v>
      </c>
      <c r="AJ1516" s="277">
        <v>12799.46</v>
      </c>
      <c r="AL1516" s="246" t="s">
        <v>57260</v>
      </c>
      <c r="AM1516" s="247">
        <v>485.83</v>
      </c>
      <c r="AO1516" s="226" t="s">
        <v>49655</v>
      </c>
      <c r="AP1516" s="227">
        <v>363.99</v>
      </c>
      <c r="AR1516" s="207" t="s">
        <v>16082</v>
      </c>
      <c r="AS1516" s="208">
        <v>505</v>
      </c>
      <c r="AT1516" s="93"/>
      <c r="AU1516" s="199" t="s">
        <v>13609</v>
      </c>
      <c r="AV1516" s="200">
        <v>1165.9000000000001</v>
      </c>
      <c r="BB1516" s="284"/>
      <c r="BD1516" s="272" t="s">
        <v>51382</v>
      </c>
      <c r="BE1516" s="273">
        <v>100486.46</v>
      </c>
      <c r="BG1516" s="244" t="s">
        <v>11997</v>
      </c>
      <c r="BH1516" s="245">
        <v>14303312.01</v>
      </c>
      <c r="BJ1516" s="230" t="s">
        <v>11394</v>
      </c>
      <c r="BK1516" s="231">
        <v>431019</v>
      </c>
      <c r="BM1516" s="209" t="s">
        <v>9522</v>
      </c>
      <c r="BN1516" s="210">
        <v>7115</v>
      </c>
    </row>
    <row r="1517" spans="9:66" x14ac:dyDescent="0.55000000000000004">
      <c r="I1517" s="282" t="s">
        <v>51094</v>
      </c>
      <c r="J1517" s="282"/>
      <c r="K1517" s="283">
        <v>317502</v>
      </c>
      <c r="M1517" s="242" t="s">
        <v>5799</v>
      </c>
      <c r="N1517" s="242"/>
      <c r="O1517" s="243">
        <v>1551849.17</v>
      </c>
      <c r="Q1517" s="224" t="s">
        <v>5008</v>
      </c>
      <c r="R1517" s="224"/>
      <c r="S1517" s="225">
        <v>4832</v>
      </c>
      <c r="U1517" s="203" t="s">
        <v>1837</v>
      </c>
      <c r="V1517" s="203"/>
      <c r="W1517" s="204">
        <v>1906</v>
      </c>
      <c r="AF1517" t="s">
        <v>42327</v>
      </c>
      <c r="AG1517" s="284">
        <v>34985.67</v>
      </c>
      <c r="AI1517" s="276" t="s">
        <v>16869</v>
      </c>
      <c r="AJ1517" s="277">
        <v>29750</v>
      </c>
      <c r="AL1517" s="246" t="s">
        <v>57261</v>
      </c>
      <c r="AM1517" s="247">
        <v>37.17</v>
      </c>
      <c r="AO1517" s="226" t="s">
        <v>49656</v>
      </c>
      <c r="AP1517" s="227">
        <v>38628.449999999997</v>
      </c>
      <c r="AR1517" s="207" t="s">
        <v>16083</v>
      </c>
      <c r="AS1517" s="208">
        <v>221.79</v>
      </c>
      <c r="AT1517" s="93"/>
      <c r="AU1517" s="199" t="s">
        <v>13610</v>
      </c>
      <c r="AV1517" s="200">
        <v>12752.65</v>
      </c>
      <c r="BB1517" s="284"/>
      <c r="BD1517" s="272" t="s">
        <v>51384</v>
      </c>
      <c r="BE1517" s="273">
        <v>317502</v>
      </c>
      <c r="BG1517" s="244" t="s">
        <v>11999</v>
      </c>
      <c r="BH1517" s="245">
        <v>1551849.17</v>
      </c>
      <c r="BJ1517" s="230" t="s">
        <v>11396</v>
      </c>
      <c r="BK1517" s="231">
        <v>4832</v>
      </c>
      <c r="BM1517" s="209" t="s">
        <v>9851</v>
      </c>
      <c r="BN1517" s="210">
        <v>207570.7</v>
      </c>
    </row>
    <row r="1518" spans="9:66" x14ac:dyDescent="0.55000000000000004">
      <c r="I1518" s="282" t="s">
        <v>51095</v>
      </c>
      <c r="J1518" s="282"/>
      <c r="K1518" s="283">
        <v>46369.84</v>
      </c>
      <c r="M1518" s="242" t="s">
        <v>5798</v>
      </c>
      <c r="N1518" s="242"/>
      <c r="O1518" s="243">
        <v>662761.01</v>
      </c>
      <c r="Q1518" s="224" t="s">
        <v>4832</v>
      </c>
      <c r="R1518" s="224"/>
      <c r="S1518" s="225">
        <v>264124.71000000002</v>
      </c>
      <c r="U1518" s="203" t="s">
        <v>479</v>
      </c>
      <c r="V1518" s="203"/>
      <c r="W1518" s="204">
        <v>50350.62</v>
      </c>
      <c r="AF1518" t="s">
        <v>67344</v>
      </c>
      <c r="AG1518">
        <v>571.15</v>
      </c>
      <c r="AI1518" s="276" t="s">
        <v>54922</v>
      </c>
      <c r="AJ1518" s="277">
        <v>11426.4</v>
      </c>
      <c r="AL1518" s="246" t="s">
        <v>46690</v>
      </c>
      <c r="AM1518" s="247">
        <v>17308.740000000002</v>
      </c>
      <c r="AO1518" s="226" t="s">
        <v>16020</v>
      </c>
      <c r="AP1518" s="227">
        <v>-270.70999999999998</v>
      </c>
      <c r="AR1518" s="207" t="s">
        <v>16084</v>
      </c>
      <c r="AS1518" s="208">
        <v>11992</v>
      </c>
      <c r="AT1518" s="93"/>
      <c r="AU1518" s="199" t="s">
        <v>13611</v>
      </c>
      <c r="AV1518" s="200">
        <v>15472.39</v>
      </c>
      <c r="BB1518" s="284"/>
      <c r="BD1518" s="272" t="s">
        <v>51385</v>
      </c>
      <c r="BE1518" s="273">
        <v>46369.84</v>
      </c>
      <c r="BG1518" s="244" t="s">
        <v>11998</v>
      </c>
      <c r="BH1518" s="245">
        <v>662761.01</v>
      </c>
      <c r="BJ1518" s="230" t="s">
        <v>11444</v>
      </c>
      <c r="BK1518" s="231">
        <v>264124.71000000002</v>
      </c>
      <c r="BM1518" s="209" t="s">
        <v>6699</v>
      </c>
      <c r="BN1518" s="210">
        <v>20174</v>
      </c>
    </row>
    <row r="1519" spans="9:66" x14ac:dyDescent="0.55000000000000004">
      <c r="I1519" s="282" t="s">
        <v>51096</v>
      </c>
      <c r="J1519" s="282"/>
      <c r="K1519" s="283">
        <v>11607.4</v>
      </c>
      <c r="M1519" s="242" t="s">
        <v>5800</v>
      </c>
      <c r="N1519" s="242"/>
      <c r="O1519" s="243">
        <v>2019224.87</v>
      </c>
      <c r="Q1519" s="224" t="s">
        <v>3662</v>
      </c>
      <c r="R1519" s="224"/>
      <c r="S1519" s="225">
        <v>19553.32</v>
      </c>
      <c r="U1519" s="203" t="s">
        <v>1838</v>
      </c>
      <c r="V1519" s="203"/>
      <c r="W1519" s="204">
        <v>13946</v>
      </c>
      <c r="AF1519" t="s">
        <v>34871</v>
      </c>
      <c r="AG1519" s="284">
        <v>31596.29</v>
      </c>
      <c r="AI1519" s="276" t="s">
        <v>16870</v>
      </c>
      <c r="AJ1519" s="277">
        <v>19207.59</v>
      </c>
      <c r="AL1519" s="246" t="s">
        <v>46691</v>
      </c>
      <c r="AM1519" s="247">
        <v>1312.65</v>
      </c>
      <c r="AO1519" s="226" t="s">
        <v>33145</v>
      </c>
      <c r="AP1519" s="227">
        <v>7150</v>
      </c>
      <c r="AR1519" s="207" t="s">
        <v>16085</v>
      </c>
      <c r="AS1519" s="208">
        <v>8726.41</v>
      </c>
      <c r="AT1519" s="93"/>
      <c r="AU1519" s="199" t="s">
        <v>13612</v>
      </c>
      <c r="AV1519" s="200">
        <v>12053.46</v>
      </c>
      <c r="BB1519" s="284"/>
      <c r="BD1519" s="272" t="s">
        <v>51386</v>
      </c>
      <c r="BE1519" s="273">
        <v>11607.4</v>
      </c>
      <c r="BG1519" s="244" t="s">
        <v>12000</v>
      </c>
      <c r="BH1519" s="245">
        <v>2019224.87</v>
      </c>
      <c r="BJ1519" s="230" t="s">
        <v>9723</v>
      </c>
      <c r="BK1519" s="231">
        <v>19553.32</v>
      </c>
      <c r="BM1519" s="209" t="s">
        <v>7368</v>
      </c>
      <c r="BN1519" s="210">
        <v>24200</v>
      </c>
    </row>
    <row r="1520" spans="9:66" x14ac:dyDescent="0.55000000000000004">
      <c r="I1520" s="282" t="s">
        <v>51097</v>
      </c>
      <c r="J1520" s="282"/>
      <c r="K1520" s="283">
        <v>50925.14</v>
      </c>
      <c r="M1520" s="242" t="s">
        <v>5801</v>
      </c>
      <c r="N1520" s="242"/>
      <c r="O1520" s="243">
        <v>19761693.559999999</v>
      </c>
      <c r="Q1520" s="224" t="s">
        <v>4969</v>
      </c>
      <c r="R1520" s="224"/>
      <c r="S1520" s="225">
        <v>12961.09</v>
      </c>
      <c r="U1520" s="203" t="s">
        <v>4067</v>
      </c>
      <c r="V1520" s="203"/>
      <c r="W1520" s="204">
        <v>369.93</v>
      </c>
      <c r="AF1520" t="s">
        <v>34872</v>
      </c>
      <c r="AG1520" s="284">
        <v>91702.3</v>
      </c>
      <c r="AI1520" s="276" t="s">
        <v>34663</v>
      </c>
      <c r="AJ1520" s="277">
        <v>51319.21</v>
      </c>
      <c r="AL1520" s="246" t="s">
        <v>44450</v>
      </c>
      <c r="AM1520" s="247">
        <v>1116</v>
      </c>
      <c r="AO1520" s="226" t="s">
        <v>16021</v>
      </c>
      <c r="AP1520" s="227">
        <v>3361.74</v>
      </c>
      <c r="AR1520" s="207" t="s">
        <v>16086</v>
      </c>
      <c r="AS1520" s="208">
        <v>11480.8</v>
      </c>
      <c r="AT1520" s="93"/>
      <c r="AU1520" s="199" t="s">
        <v>13613</v>
      </c>
      <c r="AV1520" s="200">
        <v>99540</v>
      </c>
      <c r="BB1520" s="284"/>
      <c r="BD1520" s="272" t="s">
        <v>51387</v>
      </c>
      <c r="BE1520" s="273">
        <v>50925.14</v>
      </c>
      <c r="BG1520" s="244" t="s">
        <v>12001</v>
      </c>
      <c r="BH1520" s="245">
        <v>19761693.559999999</v>
      </c>
      <c r="BJ1520" s="230" t="s">
        <v>9724</v>
      </c>
      <c r="BK1520" s="231">
        <v>12961.09</v>
      </c>
      <c r="BM1520" s="209" t="s">
        <v>7779</v>
      </c>
      <c r="BN1520" s="210">
        <v>80883.990000000005</v>
      </c>
    </row>
    <row r="1521" spans="9:66" x14ac:dyDescent="0.55000000000000004">
      <c r="I1521" s="282" t="s">
        <v>51098</v>
      </c>
      <c r="J1521" s="282"/>
      <c r="K1521" s="283">
        <v>18617.34</v>
      </c>
      <c r="M1521" s="242" t="s">
        <v>5802</v>
      </c>
      <c r="N1521" s="242"/>
      <c r="O1521" s="243">
        <v>164413.88</v>
      </c>
      <c r="Q1521" s="224" t="s">
        <v>4970</v>
      </c>
      <c r="R1521" s="224"/>
      <c r="S1521" s="225">
        <v>6689</v>
      </c>
      <c r="U1521" s="203" t="s">
        <v>4058</v>
      </c>
      <c r="V1521" s="203"/>
      <c r="W1521" s="204">
        <v>3818</v>
      </c>
      <c r="AF1521" t="s">
        <v>34873</v>
      </c>
      <c r="AG1521" s="284">
        <v>27114.94</v>
      </c>
      <c r="AI1521" s="276" t="s">
        <v>36100</v>
      </c>
      <c r="AJ1521" s="277">
        <v>7557</v>
      </c>
      <c r="AL1521" s="246" t="s">
        <v>46692</v>
      </c>
      <c r="AM1521" s="247">
        <v>16179.12</v>
      </c>
      <c r="AO1521" s="226" t="s">
        <v>33146</v>
      </c>
      <c r="AP1521" s="227">
        <v>71.17</v>
      </c>
      <c r="AR1521" s="207" t="s">
        <v>16087</v>
      </c>
      <c r="AS1521" s="208">
        <v>1814.1</v>
      </c>
      <c r="AT1521" s="93"/>
      <c r="AU1521" s="199" t="s">
        <v>13614</v>
      </c>
      <c r="AV1521" s="200">
        <v>10785.71</v>
      </c>
      <c r="BD1521" s="272" t="s">
        <v>51388</v>
      </c>
      <c r="BE1521" s="273">
        <v>18617.34</v>
      </c>
      <c r="BG1521" s="244" t="s">
        <v>12002</v>
      </c>
      <c r="BH1521" s="245">
        <v>164413.88</v>
      </c>
      <c r="BJ1521" s="230" t="s">
        <v>11398</v>
      </c>
      <c r="BK1521" s="231">
        <v>6689</v>
      </c>
      <c r="BM1521" s="209" t="s">
        <v>8059</v>
      </c>
      <c r="BN1521" s="210">
        <v>3719</v>
      </c>
    </row>
    <row r="1522" spans="9:66" x14ac:dyDescent="0.55000000000000004">
      <c r="I1522" s="282" t="s">
        <v>65747</v>
      </c>
      <c r="J1522" s="282"/>
      <c r="K1522" s="283">
        <v>63850.22</v>
      </c>
      <c r="M1522" s="242" t="s">
        <v>46393</v>
      </c>
      <c r="N1522" s="242"/>
      <c r="O1522" s="243">
        <v>134968.44</v>
      </c>
      <c r="Q1522" s="224" t="s">
        <v>4833</v>
      </c>
      <c r="R1522" s="224"/>
      <c r="S1522" s="225">
        <v>50448.66</v>
      </c>
      <c r="U1522" s="203" t="s">
        <v>1839</v>
      </c>
      <c r="V1522" s="203"/>
      <c r="W1522" s="204">
        <v>27851.18</v>
      </c>
      <c r="AF1522" t="s">
        <v>58495</v>
      </c>
      <c r="AG1522" s="284">
        <v>235675.46</v>
      </c>
      <c r="AI1522" s="276" t="s">
        <v>34664</v>
      </c>
      <c r="AJ1522" s="277">
        <v>1079.28</v>
      </c>
      <c r="AL1522" s="246" t="s">
        <v>46694</v>
      </c>
      <c r="AM1522" s="247">
        <v>1237.7</v>
      </c>
      <c r="AO1522" s="226" t="s">
        <v>33147</v>
      </c>
      <c r="AP1522" s="227">
        <v>7195.09</v>
      </c>
      <c r="AR1522" s="207" t="s">
        <v>16088</v>
      </c>
      <c r="AS1522" s="208">
        <v>5837.5</v>
      </c>
      <c r="AT1522" s="93"/>
      <c r="AU1522" s="199" t="s">
        <v>13615</v>
      </c>
      <c r="AV1522" s="200">
        <v>27336.59</v>
      </c>
      <c r="BD1522" s="272" t="s">
        <v>65264</v>
      </c>
      <c r="BE1522" s="273">
        <v>63850.22</v>
      </c>
      <c r="BG1522" s="244" t="s">
        <v>46497</v>
      </c>
      <c r="BH1522" s="245">
        <v>134968.44</v>
      </c>
      <c r="BJ1522" s="230" t="s">
        <v>9725</v>
      </c>
      <c r="BK1522" s="231">
        <v>50448.66</v>
      </c>
      <c r="BM1522" s="209" t="s">
        <v>8320</v>
      </c>
      <c r="BN1522" s="210">
        <v>22205</v>
      </c>
    </row>
    <row r="1523" spans="9:66" x14ac:dyDescent="0.55000000000000004">
      <c r="I1523" s="282" t="s">
        <v>65748</v>
      </c>
      <c r="J1523" s="282"/>
      <c r="K1523" s="283">
        <v>64581.78</v>
      </c>
      <c r="M1523" s="242" t="s">
        <v>5804</v>
      </c>
      <c r="N1523" s="242"/>
      <c r="O1523" s="243">
        <v>13206906.35</v>
      </c>
      <c r="Q1523" s="224" t="s">
        <v>3663</v>
      </c>
      <c r="R1523" s="224"/>
      <c r="S1523" s="225">
        <v>20392.46</v>
      </c>
      <c r="U1523" s="203" t="s">
        <v>1840</v>
      </c>
      <c r="V1523" s="203"/>
      <c r="W1523" s="204">
        <v>6855</v>
      </c>
      <c r="AF1523" t="s">
        <v>71364</v>
      </c>
      <c r="AG1523" s="284">
        <v>6000</v>
      </c>
      <c r="AI1523" s="276" t="s">
        <v>16871</v>
      </c>
      <c r="AJ1523" s="277">
        <v>-8103.84</v>
      </c>
      <c r="AL1523" s="246" t="s">
        <v>61804</v>
      </c>
      <c r="AM1523" s="247">
        <v>7456.57</v>
      </c>
      <c r="AO1523" s="226" t="s">
        <v>16022</v>
      </c>
      <c r="AP1523" s="227">
        <v>25.74</v>
      </c>
      <c r="AR1523" s="207" t="s">
        <v>16089</v>
      </c>
      <c r="AS1523" s="208">
        <v>446.58</v>
      </c>
      <c r="AT1523" s="93"/>
      <c r="AU1523" s="199" t="s">
        <v>13616</v>
      </c>
      <c r="AV1523" s="200">
        <v>9297.31</v>
      </c>
      <c r="BD1523" s="272" t="s">
        <v>66287</v>
      </c>
      <c r="BE1523" s="273">
        <v>64581.78</v>
      </c>
      <c r="BG1523" s="244" t="s">
        <v>12004</v>
      </c>
      <c r="BH1523" s="245">
        <v>13206906.35</v>
      </c>
      <c r="BJ1523" s="230" t="s">
        <v>9726</v>
      </c>
      <c r="BK1523" s="231">
        <v>20392.46</v>
      </c>
      <c r="BM1523" s="209" t="s">
        <v>8707</v>
      </c>
      <c r="BN1523" s="210">
        <v>2739</v>
      </c>
    </row>
    <row r="1524" spans="9:66" x14ac:dyDescent="0.55000000000000004">
      <c r="I1524" s="282" t="s">
        <v>51100</v>
      </c>
      <c r="J1524" s="282"/>
      <c r="K1524" s="283">
        <v>113700.77</v>
      </c>
      <c r="M1524" s="242" t="s">
        <v>5805</v>
      </c>
      <c r="N1524" s="242"/>
      <c r="O1524" s="243">
        <v>522279.33</v>
      </c>
      <c r="Q1524" s="224" t="s">
        <v>4834</v>
      </c>
      <c r="R1524" s="224"/>
      <c r="S1524" s="225">
        <v>47378.3</v>
      </c>
      <c r="U1524" s="203" t="s">
        <v>1841</v>
      </c>
      <c r="V1524" s="203"/>
      <c r="W1524" s="204">
        <v>624195</v>
      </c>
      <c r="AF1524" t="s">
        <v>67345</v>
      </c>
      <c r="AG1524" s="284">
        <v>22135.74</v>
      </c>
      <c r="AI1524" s="276" t="s">
        <v>16873</v>
      </c>
      <c r="AJ1524" s="277">
        <v>726.83</v>
      </c>
      <c r="AL1524" s="246" t="s">
        <v>61805</v>
      </c>
      <c r="AM1524" s="247">
        <v>570.42999999999995</v>
      </c>
      <c r="AO1524" s="226" t="s">
        <v>49657</v>
      </c>
      <c r="AP1524" s="227">
        <v>17459.79</v>
      </c>
      <c r="AR1524" s="207" t="s">
        <v>16090</v>
      </c>
      <c r="AS1524" s="208">
        <v>5908.48</v>
      </c>
      <c r="AT1524" s="93"/>
      <c r="AU1524" s="199" t="s">
        <v>32172</v>
      </c>
      <c r="AV1524" s="200">
        <v>101269.72</v>
      </c>
      <c r="BD1524" s="272" t="s">
        <v>51390</v>
      </c>
      <c r="BE1524" s="273">
        <v>113700.77</v>
      </c>
      <c r="BG1524" s="244" t="s">
        <v>12005</v>
      </c>
      <c r="BH1524" s="245">
        <v>522279.33</v>
      </c>
      <c r="BJ1524" s="230" t="s">
        <v>11399</v>
      </c>
      <c r="BK1524" s="231">
        <v>47378.3</v>
      </c>
      <c r="BM1524" s="209" t="s">
        <v>8960</v>
      </c>
      <c r="BN1524" s="210">
        <v>13103</v>
      </c>
    </row>
    <row r="1525" spans="9:66" x14ac:dyDescent="0.55000000000000004">
      <c r="I1525" s="282" t="s">
        <v>51101</v>
      </c>
      <c r="J1525" s="282"/>
      <c r="K1525" s="283">
        <v>58247.040000000001</v>
      </c>
      <c r="M1525" s="242" t="s">
        <v>5806</v>
      </c>
      <c r="N1525" s="242"/>
      <c r="O1525" s="243">
        <v>3926671.87</v>
      </c>
      <c r="Q1525" s="224" t="s">
        <v>4971</v>
      </c>
      <c r="R1525" s="224"/>
      <c r="S1525" s="225">
        <v>4178.96</v>
      </c>
      <c r="U1525" s="203" t="s">
        <v>1842</v>
      </c>
      <c r="V1525" s="203"/>
      <c r="W1525" s="204">
        <v>9843.6</v>
      </c>
      <c r="AF1525" t="s">
        <v>59549</v>
      </c>
      <c r="AG1525" s="284">
        <v>266556.78999999998</v>
      </c>
      <c r="AI1525" s="276" t="s">
        <v>64060</v>
      </c>
      <c r="AJ1525" s="277">
        <v>13785</v>
      </c>
      <c r="AL1525" s="246" t="s">
        <v>61806</v>
      </c>
      <c r="AM1525" s="247">
        <v>1526.24</v>
      </c>
      <c r="AO1525" s="226" t="s">
        <v>16023</v>
      </c>
      <c r="AP1525" s="227">
        <v>6471.88</v>
      </c>
      <c r="AR1525" s="207" t="s">
        <v>16091</v>
      </c>
      <c r="AS1525" s="208">
        <v>370.6</v>
      </c>
      <c r="AT1525" s="93"/>
      <c r="AU1525" s="199" t="s">
        <v>32173</v>
      </c>
      <c r="AV1525" s="200">
        <v>7308.16</v>
      </c>
      <c r="BD1525" s="272" t="s">
        <v>51391</v>
      </c>
      <c r="BE1525" s="273">
        <v>58247.040000000001</v>
      </c>
      <c r="BG1525" s="244" t="s">
        <v>12006</v>
      </c>
      <c r="BH1525" s="245">
        <v>3926671.87</v>
      </c>
      <c r="BJ1525" s="230" t="s">
        <v>11400</v>
      </c>
      <c r="BK1525" s="231">
        <v>4178.96</v>
      </c>
      <c r="BM1525" s="209" t="s">
        <v>9292</v>
      </c>
      <c r="BN1525" s="210">
        <v>238689</v>
      </c>
    </row>
    <row r="1526" spans="9:66" x14ac:dyDescent="0.55000000000000004">
      <c r="I1526" s="282" t="s">
        <v>65749</v>
      </c>
      <c r="J1526" s="282"/>
      <c r="K1526" s="283">
        <v>242.68</v>
      </c>
      <c r="M1526" s="242" t="s">
        <v>46394</v>
      </c>
      <c r="N1526" s="242"/>
      <c r="O1526" s="243">
        <v>101639.23</v>
      </c>
      <c r="Q1526" s="224" t="s">
        <v>4836</v>
      </c>
      <c r="R1526" s="224"/>
      <c r="S1526" s="225">
        <v>62838.97</v>
      </c>
      <c r="U1526" s="203" t="s">
        <v>1843</v>
      </c>
      <c r="V1526" s="203"/>
      <c r="W1526" s="204">
        <v>3055.78</v>
      </c>
      <c r="AF1526" t="s">
        <v>48786</v>
      </c>
      <c r="AG1526" s="284">
        <v>47094.28</v>
      </c>
      <c r="AI1526" s="276" t="s">
        <v>66518</v>
      </c>
      <c r="AJ1526" s="277">
        <v>12472.77</v>
      </c>
      <c r="AL1526" s="246" t="s">
        <v>61807</v>
      </c>
      <c r="AM1526" s="247">
        <v>116.76</v>
      </c>
      <c r="AO1526" s="226" t="s">
        <v>33148</v>
      </c>
      <c r="AP1526" s="227">
        <v>1612.09</v>
      </c>
      <c r="AR1526" s="207" t="s">
        <v>16092</v>
      </c>
      <c r="AS1526" s="208">
        <v>1043.92</v>
      </c>
      <c r="AT1526" s="93"/>
      <c r="AU1526" s="199" t="s">
        <v>32174</v>
      </c>
      <c r="AV1526" s="200">
        <v>18991.05</v>
      </c>
      <c r="BD1526" s="272" t="s">
        <v>66288</v>
      </c>
      <c r="BE1526" s="273">
        <v>242.68</v>
      </c>
      <c r="BG1526" s="244" t="s">
        <v>46498</v>
      </c>
      <c r="BH1526" s="245">
        <v>101639.23</v>
      </c>
      <c r="BJ1526" s="230" t="s">
        <v>11402</v>
      </c>
      <c r="BK1526" s="231">
        <v>62838.97</v>
      </c>
      <c r="BM1526" s="209" t="s">
        <v>10623</v>
      </c>
      <c r="BN1526" s="210">
        <v>8932</v>
      </c>
    </row>
    <row r="1527" spans="9:66" x14ac:dyDescent="0.55000000000000004">
      <c r="I1527" s="282" t="s">
        <v>51102</v>
      </c>
      <c r="J1527" s="282"/>
      <c r="K1527" s="283">
        <v>5656.5</v>
      </c>
      <c r="M1527" s="242" t="s">
        <v>5807</v>
      </c>
      <c r="N1527" s="242"/>
      <c r="O1527" s="243">
        <v>8743389.5500000007</v>
      </c>
      <c r="Q1527" s="224" t="s">
        <v>4837</v>
      </c>
      <c r="R1527" s="224"/>
      <c r="S1527" s="225">
        <v>7018.68</v>
      </c>
      <c r="U1527" s="203" t="s">
        <v>1844</v>
      </c>
      <c r="V1527" s="203"/>
      <c r="W1527" s="204">
        <v>49.99</v>
      </c>
      <c r="AF1527" t="s">
        <v>34874</v>
      </c>
      <c r="AG1527" s="284">
        <v>1138208.98</v>
      </c>
      <c r="AI1527" s="276" t="s">
        <v>59506</v>
      </c>
      <c r="AJ1527" s="277">
        <v>47803.21</v>
      </c>
      <c r="AL1527" s="246" t="s">
        <v>16188</v>
      </c>
      <c r="AM1527" s="247">
        <v>537823.73</v>
      </c>
      <c r="AO1527" s="226" t="s">
        <v>33149</v>
      </c>
      <c r="AP1527" s="227">
        <v>11274.5</v>
      </c>
      <c r="AR1527" s="207" t="s">
        <v>16093</v>
      </c>
      <c r="AS1527" s="208">
        <v>7262.5</v>
      </c>
      <c r="AT1527" s="93"/>
      <c r="AU1527" s="199" t="s">
        <v>32175</v>
      </c>
      <c r="AV1527" s="200">
        <v>25468.18</v>
      </c>
      <c r="BD1527" s="272" t="s">
        <v>51392</v>
      </c>
      <c r="BE1527" s="273">
        <v>5656.5</v>
      </c>
      <c r="BG1527" s="244" t="s">
        <v>12007</v>
      </c>
      <c r="BH1527" s="245">
        <v>8743389.5500000007</v>
      </c>
      <c r="BJ1527" s="230" t="s">
        <v>11403</v>
      </c>
      <c r="BK1527" s="231">
        <v>7018.68</v>
      </c>
      <c r="BM1527" s="209" t="s">
        <v>11548</v>
      </c>
      <c r="BN1527" s="210">
        <v>104007.82</v>
      </c>
    </row>
    <row r="1528" spans="9:66" x14ac:dyDescent="0.55000000000000004">
      <c r="I1528" s="282" t="s">
        <v>65750</v>
      </c>
      <c r="J1528" s="282"/>
      <c r="K1528" s="283">
        <v>5504</v>
      </c>
      <c r="M1528" s="242" t="s">
        <v>5808</v>
      </c>
      <c r="N1528" s="242"/>
      <c r="O1528" s="243">
        <v>174202.97</v>
      </c>
      <c r="Q1528" s="224" t="s">
        <v>3665</v>
      </c>
      <c r="R1528" s="224"/>
      <c r="S1528" s="225">
        <v>2536.4499999999998</v>
      </c>
      <c r="U1528" s="203" t="s">
        <v>1845</v>
      </c>
      <c r="V1528" s="203"/>
      <c r="W1528" s="204">
        <v>3599.9</v>
      </c>
      <c r="AF1528" t="s">
        <v>55023</v>
      </c>
      <c r="AG1528" s="284">
        <v>679811.31</v>
      </c>
      <c r="AI1528" s="276" t="s">
        <v>58440</v>
      </c>
      <c r="AJ1528" s="277">
        <v>48780</v>
      </c>
      <c r="AL1528" s="246" t="s">
        <v>44454</v>
      </c>
      <c r="AM1528" s="247">
        <v>2700</v>
      </c>
      <c r="AO1528" s="226" t="s">
        <v>38873</v>
      </c>
      <c r="AP1528" s="227">
        <v>2651</v>
      </c>
      <c r="AR1528" s="207" t="s">
        <v>16094</v>
      </c>
      <c r="AS1528" s="208">
        <v>555.74</v>
      </c>
      <c r="AT1528" s="93"/>
      <c r="AU1528" s="199" t="s">
        <v>32176</v>
      </c>
      <c r="AV1528" s="200">
        <v>134916</v>
      </c>
      <c r="BD1528" s="272" t="s">
        <v>66289</v>
      </c>
      <c r="BE1528" s="273">
        <v>5504</v>
      </c>
      <c r="BG1528" s="244" t="s">
        <v>12008</v>
      </c>
      <c r="BH1528" s="245">
        <v>174202.97</v>
      </c>
      <c r="BJ1528" s="230" t="s">
        <v>9728</v>
      </c>
      <c r="BK1528" s="231">
        <v>2536.4499999999998</v>
      </c>
      <c r="BM1528" s="209" t="s">
        <v>11893</v>
      </c>
      <c r="BN1528" s="210">
        <v>13225</v>
      </c>
    </row>
    <row r="1529" spans="9:66" x14ac:dyDescent="0.55000000000000004">
      <c r="I1529" s="282" t="s">
        <v>51103</v>
      </c>
      <c r="J1529" s="282"/>
      <c r="K1529" s="283">
        <v>318.42</v>
      </c>
      <c r="M1529" s="242" t="s">
        <v>5809</v>
      </c>
      <c r="N1529" s="242"/>
      <c r="O1529" s="243">
        <v>160751.82</v>
      </c>
      <c r="Q1529" s="224" t="s">
        <v>4973</v>
      </c>
      <c r="R1529" s="224"/>
      <c r="S1529" s="225">
        <v>304.08999999999997</v>
      </c>
      <c r="U1529" s="203" t="s">
        <v>1846</v>
      </c>
      <c r="V1529" s="203"/>
      <c r="W1529" s="204">
        <v>4987</v>
      </c>
      <c r="AF1529" t="s">
        <v>55024</v>
      </c>
      <c r="AG1529" s="284">
        <v>149099.29</v>
      </c>
      <c r="AI1529" s="276" t="s">
        <v>67111</v>
      </c>
      <c r="AJ1529" s="277">
        <v>42765.04</v>
      </c>
      <c r="AL1529" s="246" t="s">
        <v>58946</v>
      </c>
      <c r="AM1529" s="247">
        <v>13563.8</v>
      </c>
      <c r="AO1529" s="226" t="s">
        <v>34598</v>
      </c>
      <c r="AP1529" s="227">
        <v>33295.870000000003</v>
      </c>
      <c r="AR1529" s="207" t="s">
        <v>16095</v>
      </c>
      <c r="AS1529" s="208">
        <v>16732.5</v>
      </c>
      <c r="AT1529" s="93"/>
      <c r="AU1529" s="199" t="s">
        <v>32177</v>
      </c>
      <c r="AV1529" s="200">
        <v>66734.69</v>
      </c>
      <c r="BD1529" s="272" t="s">
        <v>51393</v>
      </c>
      <c r="BE1529" s="273">
        <v>318.42</v>
      </c>
      <c r="BG1529" s="244" t="s">
        <v>12009</v>
      </c>
      <c r="BH1529" s="245">
        <v>160751.82</v>
      </c>
      <c r="BJ1529" s="230" t="s">
        <v>9730</v>
      </c>
      <c r="BK1529" s="231">
        <v>304.08999999999997</v>
      </c>
      <c r="BM1529" s="209" t="s">
        <v>9852</v>
      </c>
      <c r="BN1529" s="210">
        <v>531877.81000000006</v>
      </c>
    </row>
    <row r="1530" spans="9:66" x14ac:dyDescent="0.55000000000000004">
      <c r="I1530" s="282" t="s">
        <v>51104</v>
      </c>
      <c r="J1530" s="282"/>
      <c r="K1530" s="283">
        <v>7756.03</v>
      </c>
      <c r="M1530" s="242" t="s">
        <v>5810</v>
      </c>
      <c r="N1530" s="242"/>
      <c r="O1530" s="243">
        <v>7299421.2599999998</v>
      </c>
      <c r="Q1530" s="224" t="s">
        <v>4839</v>
      </c>
      <c r="R1530" s="224"/>
      <c r="S1530" s="225">
        <v>9790</v>
      </c>
      <c r="U1530" s="203" t="s">
        <v>4068</v>
      </c>
      <c r="V1530" s="203"/>
      <c r="W1530" s="204">
        <v>10398</v>
      </c>
      <c r="AF1530" t="s">
        <v>52131</v>
      </c>
      <c r="AG1530">
        <v>8.9</v>
      </c>
      <c r="AI1530" s="276" t="s">
        <v>44514</v>
      </c>
      <c r="AJ1530" s="277">
        <v>73105.52</v>
      </c>
      <c r="AL1530" s="246" t="s">
        <v>58434</v>
      </c>
      <c r="AM1530" s="247">
        <v>449530.78</v>
      </c>
      <c r="AO1530" s="226" t="s">
        <v>34599</v>
      </c>
      <c r="AP1530" s="227">
        <v>5175</v>
      </c>
      <c r="AR1530" s="207" t="s">
        <v>16096</v>
      </c>
      <c r="AS1530" s="208">
        <v>5837.5</v>
      </c>
      <c r="AT1530" s="93"/>
      <c r="AU1530" s="199" t="s">
        <v>32178</v>
      </c>
      <c r="AV1530" s="200">
        <v>481753.2</v>
      </c>
      <c r="BD1530" s="272" t="s">
        <v>51394</v>
      </c>
      <c r="BE1530" s="273">
        <v>7756.03</v>
      </c>
      <c r="BG1530" s="244" t="s">
        <v>12010</v>
      </c>
      <c r="BH1530" s="245">
        <v>7299421.2599999998</v>
      </c>
      <c r="BJ1530" s="230" t="s">
        <v>11406</v>
      </c>
      <c r="BK1530" s="231">
        <v>9790</v>
      </c>
      <c r="BM1530" s="209" t="s">
        <v>6700</v>
      </c>
      <c r="BN1530" s="210">
        <v>27637</v>
      </c>
    </row>
    <row r="1531" spans="9:66" x14ac:dyDescent="0.55000000000000004">
      <c r="I1531" s="282" t="s">
        <v>51105</v>
      </c>
      <c r="J1531" s="282"/>
      <c r="K1531" s="283">
        <v>23072.14</v>
      </c>
      <c r="M1531" s="242" t="s">
        <v>5811</v>
      </c>
      <c r="N1531" s="242"/>
      <c r="O1531" s="243">
        <v>1403312.02</v>
      </c>
      <c r="Q1531" s="224" t="s">
        <v>3667</v>
      </c>
      <c r="R1531" s="224"/>
      <c r="S1531" s="225">
        <v>141151.38</v>
      </c>
      <c r="U1531" s="203" t="s">
        <v>1847</v>
      </c>
      <c r="V1531" s="203"/>
      <c r="W1531" s="204">
        <v>1290</v>
      </c>
      <c r="AF1531" t="s">
        <v>48787</v>
      </c>
      <c r="AG1531">
        <v>1</v>
      </c>
      <c r="AI1531" s="276" t="s">
        <v>42224</v>
      </c>
      <c r="AJ1531" s="277">
        <v>1157599.96</v>
      </c>
      <c r="AL1531" s="246" t="s">
        <v>16189</v>
      </c>
      <c r="AM1531" s="247">
        <v>73539.02</v>
      </c>
      <c r="AO1531" s="226" t="s">
        <v>34600</v>
      </c>
      <c r="AP1531" s="227">
        <v>2920.06</v>
      </c>
      <c r="AR1531" s="207" t="s">
        <v>16097</v>
      </c>
      <c r="AS1531" s="208">
        <v>5908.48</v>
      </c>
      <c r="AT1531" s="93"/>
      <c r="AU1531" s="199" t="s">
        <v>13617</v>
      </c>
      <c r="AV1531" s="200">
        <v>1165.9000000000001</v>
      </c>
      <c r="BD1531" s="272" t="s">
        <v>51395</v>
      </c>
      <c r="BE1531" s="273">
        <v>23072.14</v>
      </c>
      <c r="BG1531" s="244" t="s">
        <v>12011</v>
      </c>
      <c r="BH1531" s="245">
        <v>1403312.02</v>
      </c>
      <c r="BJ1531" s="230" t="s">
        <v>9731</v>
      </c>
      <c r="BK1531" s="231">
        <v>141151.38</v>
      </c>
      <c r="BM1531" s="209" t="s">
        <v>7109</v>
      </c>
      <c r="BN1531" s="210">
        <v>2261</v>
      </c>
    </row>
    <row r="1532" spans="9:66" x14ac:dyDescent="0.55000000000000004">
      <c r="I1532" s="282" t="s">
        <v>51106</v>
      </c>
      <c r="J1532" s="282"/>
      <c r="K1532" s="283">
        <v>13378.42</v>
      </c>
      <c r="M1532" s="242" t="s">
        <v>5812</v>
      </c>
      <c r="N1532" s="242"/>
      <c r="O1532" s="243">
        <v>6113802.71</v>
      </c>
      <c r="Q1532" s="224" t="s">
        <v>4974</v>
      </c>
      <c r="R1532" s="224"/>
      <c r="S1532" s="225">
        <v>17032.37</v>
      </c>
      <c r="U1532" s="203" t="s">
        <v>1848</v>
      </c>
      <c r="V1532" s="203"/>
      <c r="W1532" s="204">
        <v>1612</v>
      </c>
      <c r="AF1532" t="s">
        <v>71365</v>
      </c>
      <c r="AG1532" s="284">
        <v>10100.549999999999</v>
      </c>
      <c r="AI1532" s="276" t="s">
        <v>54923</v>
      </c>
      <c r="AJ1532" s="277">
        <v>2241.1999999999998</v>
      </c>
      <c r="AL1532" s="246" t="s">
        <v>16190</v>
      </c>
      <c r="AM1532" s="247">
        <v>160158.46</v>
      </c>
      <c r="AO1532" s="226" t="s">
        <v>36046</v>
      </c>
      <c r="AP1532" s="227">
        <v>530.51</v>
      </c>
      <c r="AR1532" s="207" t="s">
        <v>16098</v>
      </c>
      <c r="AS1532" s="208">
        <v>1612.75</v>
      </c>
      <c r="AT1532" s="93"/>
      <c r="AU1532" s="199" t="s">
        <v>13618</v>
      </c>
      <c r="AV1532" s="200">
        <v>12752.65</v>
      </c>
      <c r="BD1532" s="272" t="s">
        <v>51396</v>
      </c>
      <c r="BE1532" s="273">
        <v>13378.42</v>
      </c>
      <c r="BG1532" s="244" t="s">
        <v>12012</v>
      </c>
      <c r="BH1532" s="245">
        <v>6113802.71</v>
      </c>
      <c r="BJ1532" s="230" t="s">
        <v>11407</v>
      </c>
      <c r="BK1532" s="231">
        <v>17032.37</v>
      </c>
      <c r="BM1532" s="209" t="s">
        <v>7369</v>
      </c>
      <c r="BN1532" s="210">
        <v>23946</v>
      </c>
    </row>
    <row r="1533" spans="9:66" x14ac:dyDescent="0.55000000000000004">
      <c r="I1533" s="282" t="s">
        <v>51107</v>
      </c>
      <c r="J1533" s="282"/>
      <c r="K1533" s="283">
        <v>89379.55</v>
      </c>
      <c r="M1533" s="242" t="s">
        <v>5813</v>
      </c>
      <c r="N1533" s="242"/>
      <c r="O1533" s="243">
        <v>3763693.25</v>
      </c>
      <c r="Q1533" s="224" t="s">
        <v>4976</v>
      </c>
      <c r="R1533" s="224"/>
      <c r="S1533" s="225">
        <v>12433</v>
      </c>
      <c r="U1533" s="203" t="s">
        <v>1849</v>
      </c>
      <c r="V1533" s="203"/>
      <c r="W1533" s="204">
        <v>3496</v>
      </c>
      <c r="AF1533" t="s">
        <v>67351</v>
      </c>
      <c r="AG1533">
        <v>772.66</v>
      </c>
      <c r="AI1533" s="276" t="s">
        <v>59507</v>
      </c>
      <c r="AJ1533" s="277">
        <v>62680.57</v>
      </c>
      <c r="AL1533" s="246" t="s">
        <v>16191</v>
      </c>
      <c r="AM1533" s="247">
        <v>83831.759999999995</v>
      </c>
      <c r="AO1533" s="226" t="s">
        <v>34601</v>
      </c>
      <c r="AP1533" s="227">
        <v>6380.55</v>
      </c>
      <c r="AR1533" s="207" t="s">
        <v>16099</v>
      </c>
      <c r="AS1533" s="208">
        <v>24.6</v>
      </c>
      <c r="AT1533" s="93"/>
      <c r="AU1533" s="199" t="s">
        <v>21310</v>
      </c>
      <c r="AV1533" s="200">
        <v>101269.72</v>
      </c>
      <c r="BD1533" s="272" t="s">
        <v>51397</v>
      </c>
      <c r="BE1533" s="273">
        <v>89379.55</v>
      </c>
      <c r="BG1533" s="244" t="s">
        <v>12013</v>
      </c>
      <c r="BH1533" s="245">
        <v>3763693.25</v>
      </c>
      <c r="BJ1533" s="230" t="s">
        <v>11409</v>
      </c>
      <c r="BK1533" s="231">
        <v>12433</v>
      </c>
      <c r="BM1533" s="209" t="s">
        <v>7780</v>
      </c>
      <c r="BN1533" s="210">
        <v>3976</v>
      </c>
    </row>
    <row r="1534" spans="9:66" x14ac:dyDescent="0.55000000000000004">
      <c r="I1534" s="282" t="s">
        <v>65754</v>
      </c>
      <c r="J1534" s="282"/>
      <c r="K1534" s="283">
        <v>31151</v>
      </c>
      <c r="M1534" s="242" t="s">
        <v>5814</v>
      </c>
      <c r="N1534" s="242"/>
      <c r="O1534" s="243">
        <v>1561142.49</v>
      </c>
      <c r="Q1534" s="224" t="s">
        <v>4840</v>
      </c>
      <c r="R1534" s="224"/>
      <c r="S1534" s="225">
        <v>104847.6</v>
      </c>
      <c r="U1534" s="203" t="s">
        <v>1850</v>
      </c>
      <c r="V1534" s="203"/>
      <c r="W1534" s="204">
        <v>33550</v>
      </c>
      <c r="AF1534" t="s">
        <v>67352</v>
      </c>
      <c r="AG1534" s="284">
        <v>2428.16</v>
      </c>
      <c r="AI1534" s="276" t="s">
        <v>42225</v>
      </c>
      <c r="AJ1534" s="277">
        <v>109170.77</v>
      </c>
      <c r="AL1534" s="246" t="s">
        <v>16192</v>
      </c>
      <c r="AM1534" s="247">
        <v>7025.33</v>
      </c>
      <c r="AO1534" s="226" t="s">
        <v>34602</v>
      </c>
      <c r="AP1534" s="227">
        <v>21.94</v>
      </c>
      <c r="AR1534" s="207" t="s">
        <v>16100</v>
      </c>
      <c r="AS1534" s="208">
        <v>2468.81</v>
      </c>
      <c r="AT1534" s="93"/>
      <c r="AU1534" s="199" t="s">
        <v>13619</v>
      </c>
      <c r="AV1534" s="200">
        <v>15472.39</v>
      </c>
      <c r="BD1534" s="272" t="s">
        <v>66293</v>
      </c>
      <c r="BE1534" s="273">
        <v>31151</v>
      </c>
      <c r="BG1534" s="244" t="s">
        <v>12014</v>
      </c>
      <c r="BH1534" s="245">
        <v>1561142.49</v>
      </c>
      <c r="BJ1534" s="230" t="s">
        <v>9733</v>
      </c>
      <c r="BK1534" s="231">
        <v>104847.6</v>
      </c>
      <c r="BM1534" s="209" t="s">
        <v>8060</v>
      </c>
      <c r="BN1534" s="210">
        <v>16848</v>
      </c>
    </row>
    <row r="1535" spans="9:66" x14ac:dyDescent="0.55000000000000004">
      <c r="I1535" s="282" t="s">
        <v>51108</v>
      </c>
      <c r="J1535" s="282"/>
      <c r="K1535" s="283">
        <v>957399.77</v>
      </c>
      <c r="M1535" s="242" t="s">
        <v>5815</v>
      </c>
      <c r="N1535" s="242"/>
      <c r="O1535" s="243">
        <v>4106364.75</v>
      </c>
      <c r="Q1535" s="224" t="s">
        <v>4978</v>
      </c>
      <c r="R1535" s="224"/>
      <c r="S1535" s="225">
        <v>17137</v>
      </c>
      <c r="U1535" s="203" t="s">
        <v>1851</v>
      </c>
      <c r="V1535" s="203"/>
      <c r="W1535" s="204">
        <v>1408</v>
      </c>
      <c r="AF1535" t="s">
        <v>71366</v>
      </c>
      <c r="AG1535" s="284">
        <v>65900</v>
      </c>
      <c r="AI1535" s="276" t="s">
        <v>42226</v>
      </c>
      <c r="AJ1535" s="277">
        <v>269140.03999999998</v>
      </c>
      <c r="AL1535" s="246" t="s">
        <v>42192</v>
      </c>
      <c r="AM1535" s="247">
        <v>47100</v>
      </c>
      <c r="AO1535" s="226" t="s">
        <v>38874</v>
      </c>
      <c r="AP1535" s="227">
        <v>22416.66</v>
      </c>
      <c r="AR1535" s="207" t="s">
        <v>16101</v>
      </c>
      <c r="AS1535" s="208">
        <v>2880</v>
      </c>
      <c r="AT1535" s="93"/>
      <c r="AU1535" s="199" t="s">
        <v>13620</v>
      </c>
      <c r="AV1535" s="200">
        <v>12053.46</v>
      </c>
      <c r="BD1535" s="272" t="s">
        <v>51398</v>
      </c>
      <c r="BE1535" s="273">
        <v>957399.77</v>
      </c>
      <c r="BG1535" s="244" t="s">
        <v>12015</v>
      </c>
      <c r="BH1535" s="245">
        <v>4106364.75</v>
      </c>
      <c r="BJ1535" s="230" t="s">
        <v>11410</v>
      </c>
      <c r="BK1535" s="231">
        <v>17137</v>
      </c>
      <c r="BM1535" s="209" t="s">
        <v>8708</v>
      </c>
      <c r="BN1535" s="210">
        <v>2713</v>
      </c>
    </row>
    <row r="1536" spans="9:66" x14ac:dyDescent="0.55000000000000004">
      <c r="I1536" s="282" t="s">
        <v>65756</v>
      </c>
      <c r="J1536" s="282"/>
      <c r="K1536" s="283">
        <v>21456.880000000001</v>
      </c>
      <c r="M1536" s="242" t="s">
        <v>5816</v>
      </c>
      <c r="N1536" s="242"/>
      <c r="O1536" s="243">
        <v>681635.46</v>
      </c>
      <c r="Q1536" s="224" t="s">
        <v>3668</v>
      </c>
      <c r="R1536" s="224"/>
      <c r="S1536" s="225">
        <v>1252984.6599999999</v>
      </c>
      <c r="U1536" s="203" t="s">
        <v>1852</v>
      </c>
      <c r="V1536" s="203"/>
      <c r="W1536" s="204">
        <v>1704</v>
      </c>
      <c r="AF1536" t="s">
        <v>71367</v>
      </c>
      <c r="AG1536">
        <v>176.24</v>
      </c>
      <c r="AI1536" s="276" t="s">
        <v>57288</v>
      </c>
      <c r="AJ1536" s="277">
        <v>28147.279999999999</v>
      </c>
      <c r="AL1536" s="246" t="s">
        <v>16193</v>
      </c>
      <c r="AM1536" s="247">
        <v>305229.21000000002</v>
      </c>
      <c r="AO1536" s="226" t="s">
        <v>40129</v>
      </c>
      <c r="AP1536" s="227">
        <v>7600</v>
      </c>
      <c r="AR1536" s="207" t="s">
        <v>16102</v>
      </c>
      <c r="AS1536" s="208">
        <v>221.79</v>
      </c>
      <c r="AT1536" s="93"/>
      <c r="AU1536" s="199" t="s">
        <v>13621</v>
      </c>
      <c r="AV1536" s="200">
        <v>99540</v>
      </c>
      <c r="BD1536" s="272" t="s">
        <v>66295</v>
      </c>
      <c r="BE1536" s="273">
        <v>21456.880000000001</v>
      </c>
      <c r="BG1536" s="244" t="s">
        <v>12016</v>
      </c>
      <c r="BH1536" s="245">
        <v>681635.46</v>
      </c>
      <c r="BJ1536" s="230" t="s">
        <v>9734</v>
      </c>
      <c r="BK1536" s="231">
        <v>1252984.6599999999</v>
      </c>
      <c r="BM1536" s="209" t="s">
        <v>8961</v>
      </c>
      <c r="BN1536" s="210">
        <v>40519</v>
      </c>
    </row>
    <row r="1537" spans="9:66" x14ac:dyDescent="0.55000000000000004">
      <c r="I1537" s="282" t="s">
        <v>51111</v>
      </c>
      <c r="J1537" s="282"/>
      <c r="K1537" s="283">
        <v>12478.34</v>
      </c>
      <c r="M1537" s="242" t="s">
        <v>5817</v>
      </c>
      <c r="N1537" s="242"/>
      <c r="O1537" s="243">
        <v>1397123.79</v>
      </c>
      <c r="Q1537" s="224" t="s">
        <v>4979</v>
      </c>
      <c r="R1537" s="224"/>
      <c r="S1537" s="225">
        <v>5858</v>
      </c>
      <c r="U1537" s="203" t="s">
        <v>1853</v>
      </c>
      <c r="V1537" s="203"/>
      <c r="W1537" s="204">
        <v>713</v>
      </c>
      <c r="AF1537" t="s">
        <v>67353</v>
      </c>
      <c r="AG1537" s="284">
        <v>34290.53</v>
      </c>
      <c r="AI1537" s="276" t="s">
        <v>62554</v>
      </c>
      <c r="AJ1537" s="277">
        <v>15932.21</v>
      </c>
      <c r="AL1537" s="246" t="s">
        <v>34603</v>
      </c>
      <c r="AM1537" s="247">
        <v>35692.239999999998</v>
      </c>
      <c r="AO1537" s="226" t="s">
        <v>38875</v>
      </c>
      <c r="AP1537" s="227">
        <v>16.5</v>
      </c>
      <c r="AR1537" s="207" t="s">
        <v>16103</v>
      </c>
      <c r="AS1537" s="208">
        <v>18086</v>
      </c>
      <c r="AT1537" s="93"/>
      <c r="AU1537" s="199" t="s">
        <v>13622</v>
      </c>
      <c r="AV1537" s="200">
        <v>18093.87</v>
      </c>
      <c r="BD1537" s="272" t="s">
        <v>51401</v>
      </c>
      <c r="BE1537" s="273">
        <v>12478.34</v>
      </c>
      <c r="BG1537" s="244" t="s">
        <v>12017</v>
      </c>
      <c r="BH1537" s="245">
        <v>1397123.79</v>
      </c>
      <c r="BJ1537" s="230" t="s">
        <v>11411</v>
      </c>
      <c r="BK1537" s="231">
        <v>5858</v>
      </c>
      <c r="BM1537" s="209" t="s">
        <v>11734</v>
      </c>
      <c r="BN1537" s="210">
        <v>26922.639999999999</v>
      </c>
    </row>
    <row r="1538" spans="9:66" x14ac:dyDescent="0.55000000000000004">
      <c r="I1538" s="282" t="s">
        <v>65759</v>
      </c>
      <c r="J1538" s="282"/>
      <c r="K1538" s="283">
        <v>18157.97</v>
      </c>
      <c r="M1538" s="242" t="s">
        <v>5818</v>
      </c>
      <c r="N1538" s="242"/>
      <c r="O1538" s="243">
        <v>170099.35</v>
      </c>
      <c r="Q1538" s="224" t="s">
        <v>4981</v>
      </c>
      <c r="R1538" s="224"/>
      <c r="S1538" s="225">
        <v>3591.63</v>
      </c>
      <c r="U1538" s="203" t="s">
        <v>480</v>
      </c>
      <c r="V1538" s="203"/>
      <c r="W1538" s="204">
        <v>2476</v>
      </c>
      <c r="AF1538" t="s">
        <v>69864</v>
      </c>
      <c r="AG1538" s="284">
        <v>287818.71000000002</v>
      </c>
      <c r="AI1538" s="276" t="s">
        <v>54924</v>
      </c>
      <c r="AJ1538" s="277">
        <v>5763.78</v>
      </c>
      <c r="AL1538" s="246" t="s">
        <v>61079</v>
      </c>
      <c r="AM1538" s="247">
        <v>43773.03</v>
      </c>
      <c r="AO1538" s="226" t="s">
        <v>49658</v>
      </c>
      <c r="AP1538" s="227">
        <v>12616.74</v>
      </c>
      <c r="AR1538" s="207" t="s">
        <v>16104</v>
      </c>
      <c r="AS1538" s="208">
        <v>17450.150000000001</v>
      </c>
      <c r="AT1538" s="93"/>
      <c r="AU1538" s="199" t="s">
        <v>13623</v>
      </c>
      <c r="AV1538" s="200">
        <v>46327.64</v>
      </c>
      <c r="BD1538" s="272" t="s">
        <v>66298</v>
      </c>
      <c r="BE1538" s="273">
        <v>18157.97</v>
      </c>
      <c r="BG1538" s="244" t="s">
        <v>12018</v>
      </c>
      <c r="BH1538" s="245">
        <v>170099.35</v>
      </c>
      <c r="BJ1538" s="230" t="s">
        <v>11413</v>
      </c>
      <c r="BK1538" s="231">
        <v>3591.63</v>
      </c>
      <c r="BM1538" s="209" t="s">
        <v>9853</v>
      </c>
      <c r="BN1538" s="210">
        <v>144822.64000000001</v>
      </c>
    </row>
    <row r="1539" spans="9:66" x14ac:dyDescent="0.55000000000000004">
      <c r="I1539" s="282" t="s">
        <v>51112</v>
      </c>
      <c r="J1539" s="282"/>
      <c r="K1539" s="283">
        <v>11085.15</v>
      </c>
      <c r="M1539" s="242" t="s">
        <v>5819</v>
      </c>
      <c r="N1539" s="242"/>
      <c r="O1539" s="243">
        <v>155176.60999999999</v>
      </c>
      <c r="Q1539" s="224" t="s">
        <v>4982</v>
      </c>
      <c r="R1539" s="224"/>
      <c r="S1539" s="225">
        <v>6325.88</v>
      </c>
      <c r="U1539" s="203" t="s">
        <v>1854</v>
      </c>
      <c r="V1539" s="203"/>
      <c r="W1539" s="204">
        <v>990</v>
      </c>
      <c r="AF1539" t="s">
        <v>61929</v>
      </c>
      <c r="AG1539" s="284">
        <v>1820.09</v>
      </c>
      <c r="AI1539" s="276" t="s">
        <v>51809</v>
      </c>
      <c r="AJ1539" s="277">
        <v>-28037.81</v>
      </c>
      <c r="AL1539" s="246" t="s">
        <v>38886</v>
      </c>
      <c r="AM1539" s="247">
        <v>-533.08000000000004</v>
      </c>
      <c r="AO1539" s="226" t="s">
        <v>49659</v>
      </c>
      <c r="AP1539" s="227">
        <v>965.18</v>
      </c>
      <c r="AR1539" s="207" t="s">
        <v>16105</v>
      </c>
      <c r="AS1539" s="208">
        <v>32205.56</v>
      </c>
      <c r="AT1539" s="93"/>
      <c r="AU1539" s="199" t="s">
        <v>13624</v>
      </c>
      <c r="AV1539" s="200">
        <v>34765.49</v>
      </c>
      <c r="BD1539" s="272" t="s">
        <v>51402</v>
      </c>
      <c r="BE1539" s="273">
        <v>11085.15</v>
      </c>
      <c r="BG1539" s="244" t="s">
        <v>12019</v>
      </c>
      <c r="BH1539" s="245">
        <v>155176.60999999999</v>
      </c>
      <c r="BJ1539" s="230" t="s">
        <v>9735</v>
      </c>
      <c r="BK1539" s="231">
        <v>6325.88</v>
      </c>
      <c r="BM1539" s="209" t="s">
        <v>6701</v>
      </c>
      <c r="BN1539" s="210">
        <v>30626.58</v>
      </c>
    </row>
    <row r="1540" spans="9:66" x14ac:dyDescent="0.55000000000000004">
      <c r="I1540" s="282" t="s">
        <v>51113</v>
      </c>
      <c r="J1540" s="282"/>
      <c r="K1540" s="283">
        <v>6730.98</v>
      </c>
      <c r="M1540" s="242" t="s">
        <v>5820</v>
      </c>
      <c r="N1540" s="242"/>
      <c r="O1540" s="243">
        <v>1706473.35</v>
      </c>
      <c r="Q1540" s="224" t="s">
        <v>4985</v>
      </c>
      <c r="R1540" s="224"/>
      <c r="S1540" s="225">
        <v>1828</v>
      </c>
      <c r="U1540" s="203" t="s">
        <v>4069</v>
      </c>
      <c r="V1540" s="203"/>
      <c r="W1540" s="204">
        <v>1372</v>
      </c>
      <c r="AF1540" t="s">
        <v>61344</v>
      </c>
      <c r="AG1540">
        <v>139.29</v>
      </c>
      <c r="AI1540" s="276" t="s">
        <v>67112</v>
      </c>
      <c r="AJ1540" s="277">
        <v>5957.34</v>
      </c>
      <c r="AL1540" s="246" t="s">
        <v>62543</v>
      </c>
      <c r="AM1540" s="247">
        <v>61000</v>
      </c>
      <c r="AO1540" s="226" t="s">
        <v>49660</v>
      </c>
      <c r="AP1540" s="227">
        <v>370.5</v>
      </c>
      <c r="AR1540" s="207" t="s">
        <v>16106</v>
      </c>
      <c r="AS1540" s="208">
        <v>8640.92</v>
      </c>
      <c r="AT1540" s="93"/>
      <c r="AU1540" s="199" t="s">
        <v>32179</v>
      </c>
      <c r="AV1540" s="200">
        <v>134916</v>
      </c>
      <c r="BD1540" s="272" t="s">
        <v>51403</v>
      </c>
      <c r="BE1540" s="273">
        <v>6730.98</v>
      </c>
      <c r="BG1540" s="244" t="s">
        <v>12020</v>
      </c>
      <c r="BH1540" s="245">
        <v>1706473.35</v>
      </c>
      <c r="BJ1540" s="230" t="s">
        <v>11416</v>
      </c>
      <c r="BK1540" s="231">
        <v>1828</v>
      </c>
      <c r="BM1540" s="209" t="s">
        <v>6922</v>
      </c>
      <c r="BN1540" s="210">
        <v>4897</v>
      </c>
    </row>
    <row r="1541" spans="9:66" x14ac:dyDescent="0.55000000000000004">
      <c r="I1541" s="282" t="s">
        <v>65764</v>
      </c>
      <c r="J1541" s="282"/>
      <c r="K1541" s="283">
        <v>10265.969999999999</v>
      </c>
      <c r="M1541" s="242" t="s">
        <v>5821</v>
      </c>
      <c r="N1541" s="242"/>
      <c r="O1541" s="243">
        <v>230007.42</v>
      </c>
      <c r="Q1541" s="224" t="s">
        <v>4986</v>
      </c>
      <c r="R1541" s="224"/>
      <c r="S1541" s="225">
        <v>10327</v>
      </c>
      <c r="U1541" s="203" t="s">
        <v>481</v>
      </c>
      <c r="V1541" s="203"/>
      <c r="W1541" s="204">
        <v>22640</v>
      </c>
      <c r="AF1541" t="s">
        <v>61345</v>
      </c>
      <c r="AG1541">
        <v>437.55</v>
      </c>
      <c r="AI1541" s="276" t="s">
        <v>61854</v>
      </c>
      <c r="AJ1541" s="277">
        <v>3695.67</v>
      </c>
      <c r="AL1541" s="246" t="s">
        <v>48696</v>
      </c>
      <c r="AM1541" s="247">
        <v>13296.84</v>
      </c>
      <c r="AO1541" s="226" t="s">
        <v>49661</v>
      </c>
      <c r="AP1541" s="227">
        <v>1943.58</v>
      </c>
      <c r="AR1541" s="207" t="s">
        <v>16107</v>
      </c>
      <c r="AS1541" s="208">
        <v>578.74</v>
      </c>
      <c r="AT1541" s="93"/>
      <c r="AU1541" s="199" t="s">
        <v>21318</v>
      </c>
      <c r="AV1541" s="200">
        <v>66734.69</v>
      </c>
      <c r="BD1541" s="272" t="s">
        <v>66303</v>
      </c>
      <c r="BE1541" s="273">
        <v>10265.969999999999</v>
      </c>
      <c r="BG1541" s="244" t="s">
        <v>12021</v>
      </c>
      <c r="BH1541" s="245">
        <v>230007.42</v>
      </c>
      <c r="BJ1541" s="230" t="s">
        <v>11417</v>
      </c>
      <c r="BK1541" s="231">
        <v>10327</v>
      </c>
      <c r="BM1541" s="209" t="s">
        <v>7370</v>
      </c>
      <c r="BN1541" s="210">
        <v>84550.38</v>
      </c>
    </row>
    <row r="1542" spans="9:66" x14ac:dyDescent="0.55000000000000004">
      <c r="I1542" s="282" t="s">
        <v>51114</v>
      </c>
      <c r="J1542" s="282"/>
      <c r="K1542" s="283">
        <v>874.33</v>
      </c>
      <c r="M1542" s="242" t="s">
        <v>5822</v>
      </c>
      <c r="N1542" s="242"/>
      <c r="O1542" s="243">
        <v>426398.23</v>
      </c>
      <c r="Q1542" s="224" t="s">
        <v>4987</v>
      </c>
      <c r="R1542" s="224"/>
      <c r="S1542" s="225">
        <v>7317</v>
      </c>
      <c r="U1542" s="203" t="s">
        <v>4070</v>
      </c>
      <c r="V1542" s="203"/>
      <c r="W1542" s="204">
        <v>221</v>
      </c>
      <c r="AF1542" t="s">
        <v>63099</v>
      </c>
      <c r="AG1542" s="284">
        <v>12215.43</v>
      </c>
      <c r="AI1542" s="276" t="s">
        <v>67113</v>
      </c>
      <c r="AJ1542" s="277">
        <v>2753.6</v>
      </c>
      <c r="AL1542" s="246" t="s">
        <v>34604</v>
      </c>
      <c r="AM1542" s="247">
        <v>423035.09</v>
      </c>
      <c r="AO1542" s="226" t="s">
        <v>44434</v>
      </c>
      <c r="AP1542" s="227">
        <v>30552.6</v>
      </c>
      <c r="AR1542" s="207" t="s">
        <v>16108</v>
      </c>
      <c r="AS1542" s="208">
        <v>7280.34</v>
      </c>
      <c r="AT1542" s="93"/>
      <c r="AU1542" s="199" t="s">
        <v>32180</v>
      </c>
      <c r="AV1542" s="200">
        <v>481753.2</v>
      </c>
      <c r="BD1542" s="272" t="s">
        <v>51404</v>
      </c>
      <c r="BE1542" s="273">
        <v>874.33</v>
      </c>
      <c r="BG1542" s="244" t="s">
        <v>12022</v>
      </c>
      <c r="BH1542" s="245">
        <v>426398.23</v>
      </c>
      <c r="BJ1542" s="230" t="s">
        <v>11418</v>
      </c>
      <c r="BK1542" s="231">
        <v>7317</v>
      </c>
      <c r="BM1542" s="209" t="s">
        <v>8321</v>
      </c>
      <c r="BN1542" s="210">
        <v>1519</v>
      </c>
    </row>
    <row r="1543" spans="9:66" x14ac:dyDescent="0.55000000000000004">
      <c r="I1543" s="282" t="s">
        <v>65765</v>
      </c>
      <c r="J1543" s="282"/>
      <c r="K1543" s="283">
        <v>359683.12</v>
      </c>
      <c r="M1543" s="242" t="s">
        <v>5823</v>
      </c>
      <c r="N1543" s="242"/>
      <c r="O1543" s="243">
        <v>19847828.850000001</v>
      </c>
      <c r="Q1543" s="224" t="s">
        <v>4988</v>
      </c>
      <c r="R1543" s="224"/>
      <c r="S1543" s="225">
        <v>4132.2</v>
      </c>
      <c r="U1543" s="203" t="s">
        <v>1855</v>
      </c>
      <c r="V1543" s="203"/>
      <c r="W1543" s="204">
        <v>2505.88</v>
      </c>
      <c r="AF1543" t="s">
        <v>58217</v>
      </c>
      <c r="AG1543" s="284">
        <v>55532.93</v>
      </c>
      <c r="AI1543" s="276" t="s">
        <v>61857</v>
      </c>
      <c r="AJ1543" s="277">
        <v>932.71</v>
      </c>
      <c r="AL1543" s="246" t="s">
        <v>61186</v>
      </c>
      <c r="AM1543" s="247">
        <v>32700</v>
      </c>
      <c r="AO1543" s="226" t="s">
        <v>44435</v>
      </c>
      <c r="AP1543" s="227">
        <v>2327.4</v>
      </c>
      <c r="AR1543" s="207" t="s">
        <v>16109</v>
      </c>
      <c r="AS1543" s="208">
        <v>1155</v>
      </c>
      <c r="AT1543" s="93"/>
      <c r="AU1543" s="199" t="s">
        <v>32181</v>
      </c>
      <c r="AV1543" s="200">
        <v>10706</v>
      </c>
      <c r="BD1543" s="272" t="s">
        <v>51405</v>
      </c>
      <c r="BE1543" s="273">
        <v>359683.12</v>
      </c>
      <c r="BG1543" s="244" t="s">
        <v>12023</v>
      </c>
      <c r="BH1543" s="245">
        <v>19847828.850000001</v>
      </c>
      <c r="BJ1543" s="230" t="s">
        <v>11419</v>
      </c>
      <c r="BK1543" s="231">
        <v>4132.2</v>
      </c>
      <c r="BM1543" s="209" t="s">
        <v>8962</v>
      </c>
      <c r="BN1543" s="210">
        <v>9846</v>
      </c>
    </row>
    <row r="1544" spans="9:66" x14ac:dyDescent="0.55000000000000004">
      <c r="I1544" s="282" t="s">
        <v>51115</v>
      </c>
      <c r="J1544" s="282"/>
      <c r="K1544" s="283">
        <v>5590.34</v>
      </c>
      <c r="M1544" s="242" t="s">
        <v>5824</v>
      </c>
      <c r="N1544" s="242"/>
      <c r="O1544" s="243">
        <v>255519.64</v>
      </c>
      <c r="Q1544" s="224" t="s">
        <v>4989</v>
      </c>
      <c r="R1544" s="224"/>
      <c r="S1544" s="225">
        <v>4530</v>
      </c>
      <c r="U1544" s="203" t="s">
        <v>1856</v>
      </c>
      <c r="V1544" s="203"/>
      <c r="W1544" s="204">
        <v>48627.3</v>
      </c>
      <c r="AF1544" t="s">
        <v>71368</v>
      </c>
      <c r="AG1544" s="284">
        <v>49401.9</v>
      </c>
      <c r="AI1544" s="276" t="s">
        <v>61858</v>
      </c>
      <c r="AJ1544" s="277">
        <v>2959.83</v>
      </c>
      <c r="AL1544" s="246" t="s">
        <v>38887</v>
      </c>
      <c r="AM1544" s="247">
        <v>27343</v>
      </c>
      <c r="AO1544" s="226" t="s">
        <v>44436</v>
      </c>
      <c r="AP1544" s="227">
        <v>209000</v>
      </c>
      <c r="AR1544" s="207" t="s">
        <v>16110</v>
      </c>
      <c r="AS1544" s="208">
        <v>348</v>
      </c>
      <c r="AT1544" s="93"/>
      <c r="AU1544" s="199" t="s">
        <v>21334</v>
      </c>
      <c r="AV1544" s="200">
        <v>10706</v>
      </c>
      <c r="BD1544" s="272" t="s">
        <v>51406</v>
      </c>
      <c r="BE1544" s="273">
        <v>5590.34</v>
      </c>
      <c r="BG1544" s="244" t="s">
        <v>12024</v>
      </c>
      <c r="BH1544" s="245">
        <v>255519.64</v>
      </c>
      <c r="BJ1544" s="230" t="s">
        <v>11420</v>
      </c>
      <c r="BK1544" s="231">
        <v>4530</v>
      </c>
      <c r="BM1544" s="209" t="s">
        <v>9293</v>
      </c>
      <c r="BN1544" s="210">
        <v>210187.09</v>
      </c>
    </row>
    <row r="1545" spans="9:66" x14ac:dyDescent="0.55000000000000004">
      <c r="I1545" s="282" t="s">
        <v>65766</v>
      </c>
      <c r="J1545" s="282"/>
      <c r="K1545" s="283">
        <v>2351.17</v>
      </c>
      <c r="M1545" s="242" t="s">
        <v>5825</v>
      </c>
      <c r="N1545" s="242"/>
      <c r="O1545" s="243">
        <v>46399.27</v>
      </c>
      <c r="Q1545" s="224" t="s">
        <v>4991</v>
      </c>
      <c r="R1545" s="224"/>
      <c r="S1545" s="225">
        <v>930</v>
      </c>
      <c r="U1545" s="203" t="s">
        <v>1857</v>
      </c>
      <c r="V1545" s="203"/>
      <c r="W1545" s="204">
        <v>117378.03</v>
      </c>
      <c r="AF1545" t="s">
        <v>67361</v>
      </c>
      <c r="AG1545" s="284">
        <v>17674.8</v>
      </c>
      <c r="AI1545" s="276" t="s">
        <v>61859</v>
      </c>
      <c r="AJ1545" s="277">
        <v>2814.13</v>
      </c>
      <c r="AL1545" s="246" t="s">
        <v>54839</v>
      </c>
      <c r="AM1545" s="247">
        <v>5004.3</v>
      </c>
      <c r="AO1545" s="226" t="s">
        <v>44437</v>
      </c>
      <c r="AP1545" s="227">
        <v>15988.57</v>
      </c>
      <c r="AR1545" s="207" t="s">
        <v>16111</v>
      </c>
      <c r="AS1545" s="208">
        <v>3485</v>
      </c>
      <c r="AT1545" s="93"/>
      <c r="AU1545" s="199" t="s">
        <v>32182</v>
      </c>
      <c r="AV1545" s="200">
        <v>13008.93</v>
      </c>
      <c r="BD1545" s="272" t="s">
        <v>66304</v>
      </c>
      <c r="BE1545" s="273">
        <v>2351.17</v>
      </c>
      <c r="BG1545" s="244" t="s">
        <v>12025</v>
      </c>
      <c r="BH1545" s="245">
        <v>46399.27</v>
      </c>
      <c r="BJ1545" s="230" t="s">
        <v>11422</v>
      </c>
      <c r="BK1545" s="231">
        <v>930</v>
      </c>
      <c r="BM1545" s="209" t="s">
        <v>9854</v>
      </c>
      <c r="BN1545" s="210">
        <v>341626.05</v>
      </c>
    </row>
    <row r="1546" spans="9:66" x14ac:dyDescent="0.55000000000000004">
      <c r="I1546" s="282" t="s">
        <v>51116</v>
      </c>
      <c r="J1546" s="282"/>
      <c r="K1546" s="283">
        <v>128021.95</v>
      </c>
      <c r="M1546" s="242" t="s">
        <v>5826</v>
      </c>
      <c r="N1546" s="242"/>
      <c r="O1546" s="243">
        <v>14842.78</v>
      </c>
      <c r="Q1546" s="224" t="s">
        <v>4841</v>
      </c>
      <c r="R1546" s="224"/>
      <c r="S1546" s="225">
        <v>27651.96</v>
      </c>
      <c r="U1546" s="203" t="s">
        <v>1858</v>
      </c>
      <c r="V1546" s="203"/>
      <c r="W1546" s="204">
        <v>82909.5</v>
      </c>
      <c r="AF1546" t="s">
        <v>44690</v>
      </c>
      <c r="AG1546" s="284">
        <v>1415.86</v>
      </c>
      <c r="AI1546" s="276" t="s">
        <v>67114</v>
      </c>
      <c r="AJ1546" s="277">
        <v>6118.57</v>
      </c>
      <c r="AL1546" s="246" t="s">
        <v>54840</v>
      </c>
      <c r="AM1546" s="247">
        <v>19770</v>
      </c>
      <c r="AO1546" s="226" t="s">
        <v>16049</v>
      </c>
      <c r="AP1546" s="227">
        <v>4</v>
      </c>
      <c r="AR1546" s="207" t="s">
        <v>16112</v>
      </c>
      <c r="AS1546" s="208">
        <v>1881</v>
      </c>
      <c r="AT1546" s="93"/>
      <c r="AU1546" s="199" t="s">
        <v>32183</v>
      </c>
      <c r="AV1546" s="200">
        <v>78604.490000000005</v>
      </c>
      <c r="BD1546" s="272" t="s">
        <v>51407</v>
      </c>
      <c r="BE1546" s="273">
        <v>128021.95</v>
      </c>
      <c r="BG1546" s="244" t="s">
        <v>12026</v>
      </c>
      <c r="BH1546" s="245">
        <v>14842.78</v>
      </c>
      <c r="BJ1546" s="230" t="s">
        <v>11445</v>
      </c>
      <c r="BK1546" s="231">
        <v>27651.96</v>
      </c>
      <c r="BM1546" s="209" t="s">
        <v>6702</v>
      </c>
      <c r="BN1546" s="210">
        <v>10117.64</v>
      </c>
    </row>
    <row r="1547" spans="9:66" x14ac:dyDescent="0.55000000000000004">
      <c r="I1547" s="282" t="s">
        <v>51117</v>
      </c>
      <c r="J1547" s="282"/>
      <c r="K1547" s="283">
        <v>137877.95000000001</v>
      </c>
      <c r="M1547" s="242" t="s">
        <v>5827</v>
      </c>
      <c r="N1547" s="242"/>
      <c r="O1547" s="243">
        <v>8733046.4299999997</v>
      </c>
      <c r="Q1547" s="224" t="s">
        <v>4995</v>
      </c>
      <c r="R1547" s="224"/>
      <c r="S1547" s="225">
        <v>4197.76</v>
      </c>
      <c r="U1547" s="203" t="s">
        <v>1859</v>
      </c>
      <c r="V1547" s="203"/>
      <c r="W1547" s="204">
        <v>165.99</v>
      </c>
      <c r="AF1547" t="s">
        <v>39038</v>
      </c>
      <c r="AG1547" s="284">
        <v>25035</v>
      </c>
      <c r="AI1547" s="276" t="s">
        <v>67115</v>
      </c>
      <c r="AJ1547" s="277">
        <v>-150.83000000000001</v>
      </c>
      <c r="AL1547" s="246" t="s">
        <v>54841</v>
      </c>
      <c r="AM1547" s="247">
        <v>113</v>
      </c>
      <c r="AO1547" s="226" t="s">
        <v>38877</v>
      </c>
      <c r="AP1547" s="227">
        <v>6060</v>
      </c>
      <c r="AR1547" s="207" t="s">
        <v>16113</v>
      </c>
      <c r="AS1547" s="208">
        <v>1685</v>
      </c>
      <c r="AT1547" s="93"/>
      <c r="AU1547" s="199" t="s">
        <v>32184</v>
      </c>
      <c r="AV1547" s="200">
        <v>68923.710000000006</v>
      </c>
      <c r="BD1547" s="272" t="s">
        <v>51408</v>
      </c>
      <c r="BE1547" s="273">
        <v>137877.95000000001</v>
      </c>
      <c r="BG1547" s="244" t="s">
        <v>12027</v>
      </c>
      <c r="BH1547" s="245">
        <v>8733046.4299999997</v>
      </c>
      <c r="BJ1547" s="230" t="s">
        <v>11425</v>
      </c>
      <c r="BK1547" s="231">
        <v>4197.76</v>
      </c>
      <c r="BM1547" s="209" t="s">
        <v>7371</v>
      </c>
      <c r="BN1547" s="210">
        <v>47132.26</v>
      </c>
    </row>
    <row r="1548" spans="9:66" x14ac:dyDescent="0.55000000000000004">
      <c r="I1548" s="282" t="s">
        <v>65767</v>
      </c>
      <c r="J1548" s="282"/>
      <c r="K1548" s="283">
        <v>30624</v>
      </c>
      <c r="M1548" s="242" t="s">
        <v>5828</v>
      </c>
      <c r="N1548" s="242"/>
      <c r="O1548" s="243">
        <v>30647.63</v>
      </c>
      <c r="Q1548" s="224" t="s">
        <v>4996</v>
      </c>
      <c r="R1548" s="224"/>
      <c r="S1548" s="225">
        <v>5495</v>
      </c>
      <c r="U1548" s="203" t="s">
        <v>1860</v>
      </c>
      <c r="V1548" s="203"/>
      <c r="W1548" s="204">
        <v>934</v>
      </c>
      <c r="AF1548" t="s">
        <v>71369</v>
      </c>
      <c r="AG1548" s="284">
        <v>2215.2600000000002</v>
      </c>
      <c r="AI1548" s="276" t="s">
        <v>67116</v>
      </c>
      <c r="AJ1548" s="277">
        <v>5609.17</v>
      </c>
      <c r="AL1548" s="246" t="s">
        <v>54842</v>
      </c>
      <c r="AM1548" s="247">
        <v>9186.51</v>
      </c>
      <c r="AO1548" s="226" t="s">
        <v>33153</v>
      </c>
      <c r="AP1548" s="227">
        <v>81921.039999999994</v>
      </c>
      <c r="AR1548" s="207" t="s">
        <v>16114</v>
      </c>
      <c r="AS1548" s="208">
        <v>128.88</v>
      </c>
      <c r="AT1548" s="93"/>
      <c r="AU1548" s="199" t="s">
        <v>32185</v>
      </c>
      <c r="AV1548" s="200">
        <v>12284.97</v>
      </c>
      <c r="BD1548" s="272" t="s">
        <v>66305</v>
      </c>
      <c r="BE1548" s="273">
        <v>30624</v>
      </c>
      <c r="BG1548" s="244" t="s">
        <v>12028</v>
      </c>
      <c r="BH1548" s="245">
        <v>30647.63</v>
      </c>
      <c r="BJ1548" s="230" t="s">
        <v>11426</v>
      </c>
      <c r="BK1548" s="231">
        <v>5495</v>
      </c>
      <c r="BM1548" s="209" t="s">
        <v>7781</v>
      </c>
      <c r="BN1548" s="210">
        <v>2526.9</v>
      </c>
    </row>
    <row r="1549" spans="9:66" x14ac:dyDescent="0.55000000000000004">
      <c r="I1549" s="282" t="s">
        <v>65768</v>
      </c>
      <c r="J1549" s="282"/>
      <c r="K1549" s="283">
        <v>6825</v>
      </c>
      <c r="M1549" s="242" t="s">
        <v>5829</v>
      </c>
      <c r="N1549" s="242"/>
      <c r="O1549" s="243">
        <v>199783.92</v>
      </c>
      <c r="Q1549" s="224" t="s">
        <v>4997</v>
      </c>
      <c r="R1549" s="224"/>
      <c r="S1549" s="225">
        <v>3564</v>
      </c>
      <c r="U1549" s="203" t="s">
        <v>1861</v>
      </c>
      <c r="V1549" s="203"/>
      <c r="W1549" s="204">
        <v>357</v>
      </c>
      <c r="AF1549" t="s">
        <v>58498</v>
      </c>
      <c r="AG1549" s="284">
        <v>436000</v>
      </c>
      <c r="AI1549" s="276" t="s">
        <v>55877</v>
      </c>
      <c r="AJ1549" s="277">
        <v>2536.2199999999998</v>
      </c>
      <c r="AL1549" s="246" t="s">
        <v>54843</v>
      </c>
      <c r="AM1549" s="247">
        <v>2606.6999999999998</v>
      </c>
      <c r="AO1549" s="226" t="s">
        <v>33154</v>
      </c>
      <c r="AP1549" s="227">
        <v>6266.96</v>
      </c>
      <c r="AR1549" s="207" t="s">
        <v>16115</v>
      </c>
      <c r="AS1549" s="208">
        <v>1351.75</v>
      </c>
      <c r="AT1549" s="93"/>
      <c r="AU1549" s="199" t="s">
        <v>32186</v>
      </c>
      <c r="AV1549" s="200">
        <v>30397.69</v>
      </c>
      <c r="BD1549" s="272" t="s">
        <v>66306</v>
      </c>
      <c r="BE1549" s="273">
        <v>6825</v>
      </c>
      <c r="BG1549" s="244" t="s">
        <v>12029</v>
      </c>
      <c r="BH1549" s="245">
        <v>199783.92</v>
      </c>
      <c r="BJ1549" s="230" t="s">
        <v>11427</v>
      </c>
      <c r="BK1549" s="231">
        <v>3564</v>
      </c>
      <c r="BM1549" s="209" t="s">
        <v>8322</v>
      </c>
      <c r="BN1549" s="210">
        <v>8012.45</v>
      </c>
    </row>
    <row r="1550" spans="9:66" x14ac:dyDescent="0.55000000000000004">
      <c r="I1550" s="282" t="s">
        <v>49552</v>
      </c>
      <c r="J1550" s="282"/>
      <c r="K1550" s="283">
        <v>81802.460000000006</v>
      </c>
      <c r="M1550" s="242" t="s">
        <v>5830</v>
      </c>
      <c r="N1550" s="242"/>
      <c r="O1550" s="243">
        <v>55142398.07</v>
      </c>
      <c r="Q1550" s="224" t="s">
        <v>4998</v>
      </c>
      <c r="R1550" s="224"/>
      <c r="S1550" s="225">
        <v>7903</v>
      </c>
      <c r="U1550" s="203" t="s">
        <v>1862</v>
      </c>
      <c r="V1550" s="203"/>
      <c r="W1550" s="204">
        <v>18190.02</v>
      </c>
      <c r="AF1550" t="s">
        <v>48802</v>
      </c>
      <c r="AG1550" s="284">
        <v>4666.68</v>
      </c>
      <c r="AI1550" s="276" t="s">
        <v>67117</v>
      </c>
      <c r="AJ1550" s="277">
        <v>5250.2</v>
      </c>
      <c r="AL1550" s="246" t="s">
        <v>54844</v>
      </c>
      <c r="AM1550" s="247">
        <v>6655.32</v>
      </c>
      <c r="AO1550" s="226" t="s">
        <v>33155</v>
      </c>
      <c r="AP1550" s="227">
        <v>29811</v>
      </c>
      <c r="AR1550" s="207" t="s">
        <v>16116</v>
      </c>
      <c r="AS1550" s="208">
        <v>1188.3699999999999</v>
      </c>
      <c r="AT1550" s="93"/>
      <c r="AU1550" s="199" t="s">
        <v>32187</v>
      </c>
      <c r="AV1550" s="200">
        <v>20000.57</v>
      </c>
      <c r="BD1550" s="272" t="s">
        <v>49543</v>
      </c>
      <c r="BE1550" s="273">
        <v>81802.460000000006</v>
      </c>
      <c r="BG1550" s="244" t="s">
        <v>12030</v>
      </c>
      <c r="BH1550" s="245">
        <v>55142398.07</v>
      </c>
      <c r="BJ1550" s="230" t="s">
        <v>11428</v>
      </c>
      <c r="BK1550" s="231">
        <v>7903</v>
      </c>
      <c r="BM1550" s="209" t="s">
        <v>8709</v>
      </c>
      <c r="BN1550" s="210">
        <v>2000</v>
      </c>
    </row>
    <row r="1551" spans="9:66" x14ac:dyDescent="0.55000000000000004">
      <c r="I1551" s="282" t="s">
        <v>56927</v>
      </c>
      <c r="J1551" s="282"/>
      <c r="K1551" s="283">
        <v>13492.68</v>
      </c>
      <c r="M1551" s="242" t="s">
        <v>5831</v>
      </c>
      <c r="N1551" s="242"/>
      <c r="O1551" s="243">
        <v>45484.18</v>
      </c>
      <c r="Q1551" s="224" t="s">
        <v>4842</v>
      </c>
      <c r="R1551" s="224"/>
      <c r="S1551" s="225">
        <v>7099.69</v>
      </c>
      <c r="U1551" s="203" t="s">
        <v>1863</v>
      </c>
      <c r="V1551" s="203"/>
      <c r="W1551" s="204">
        <v>155330</v>
      </c>
      <c r="AF1551" t="s">
        <v>39040</v>
      </c>
      <c r="AG1551" s="284">
        <v>10000</v>
      </c>
      <c r="AI1551" s="276" t="s">
        <v>67118</v>
      </c>
      <c r="AJ1551" s="277">
        <v>632.70000000000005</v>
      </c>
      <c r="AL1551" s="246" t="s">
        <v>63994</v>
      </c>
      <c r="AM1551" s="247">
        <v>580.25</v>
      </c>
      <c r="AO1551" s="226" t="s">
        <v>49662</v>
      </c>
      <c r="AP1551" s="227">
        <v>70422.67</v>
      </c>
      <c r="AR1551" s="207" t="s">
        <v>16117</v>
      </c>
      <c r="AS1551" s="208">
        <v>2000</v>
      </c>
      <c r="AT1551" s="93"/>
      <c r="AU1551" s="199" t="s">
        <v>32188</v>
      </c>
      <c r="AV1551" s="200">
        <v>29155.64</v>
      </c>
      <c r="BD1551" s="272" t="s">
        <v>56927</v>
      </c>
      <c r="BE1551" s="273">
        <v>13492.68</v>
      </c>
      <c r="BG1551" s="244" t="s">
        <v>12031</v>
      </c>
      <c r="BH1551" s="245">
        <v>45484.18</v>
      </c>
      <c r="BJ1551" s="230" t="s">
        <v>11429</v>
      </c>
      <c r="BK1551" s="231">
        <v>7099.69</v>
      </c>
      <c r="BM1551" s="209" t="s">
        <v>8963</v>
      </c>
      <c r="BN1551" s="210">
        <v>5712.04</v>
      </c>
    </row>
    <row r="1552" spans="9:66" x14ac:dyDescent="0.55000000000000004">
      <c r="I1552" s="282" t="s">
        <v>56928</v>
      </c>
      <c r="J1552" s="282"/>
      <c r="K1552" s="283">
        <v>35831.9</v>
      </c>
      <c r="M1552" s="242" t="s">
        <v>5832</v>
      </c>
      <c r="N1552" s="242"/>
      <c r="O1552" s="243">
        <v>66336.460000000006</v>
      </c>
      <c r="Q1552" s="224" t="s">
        <v>4999</v>
      </c>
      <c r="R1552" s="224"/>
      <c r="S1552" s="225">
        <v>1803</v>
      </c>
      <c r="U1552" s="203" t="s">
        <v>1864</v>
      </c>
      <c r="V1552" s="203"/>
      <c r="W1552" s="204">
        <v>1628</v>
      </c>
      <c r="AF1552" t="s">
        <v>39041</v>
      </c>
      <c r="AG1552" s="284">
        <v>214150</v>
      </c>
      <c r="AI1552" s="276" t="s">
        <v>58442</v>
      </c>
      <c r="AJ1552" s="277">
        <v>200.74</v>
      </c>
      <c r="AL1552" s="246" t="s">
        <v>63620</v>
      </c>
      <c r="AM1552" s="247">
        <v>2497.13</v>
      </c>
      <c r="AO1552" s="226" t="s">
        <v>49663</v>
      </c>
      <c r="AP1552" s="227">
        <v>5387.33</v>
      </c>
      <c r="AR1552" s="207" t="s">
        <v>16118</v>
      </c>
      <c r="AS1552" s="208">
        <v>1641</v>
      </c>
      <c r="AT1552" s="93"/>
      <c r="AU1552" s="199" t="s">
        <v>21421</v>
      </c>
      <c r="AV1552" s="200">
        <v>13008.93</v>
      </c>
      <c r="BD1552" s="272" t="s">
        <v>57044</v>
      </c>
      <c r="BE1552" s="273">
        <v>35831.9</v>
      </c>
      <c r="BG1552" s="244" t="s">
        <v>12032</v>
      </c>
      <c r="BH1552" s="245">
        <v>66336.460000000006</v>
      </c>
      <c r="BJ1552" s="230" t="s">
        <v>11430</v>
      </c>
      <c r="BK1552" s="231">
        <v>1803</v>
      </c>
      <c r="BM1552" s="209" t="s">
        <v>9294</v>
      </c>
      <c r="BN1552" s="210">
        <v>587.14</v>
      </c>
    </row>
    <row r="1553" spans="9:66" x14ac:dyDescent="0.55000000000000004">
      <c r="I1553" s="282" t="s">
        <v>56930</v>
      </c>
      <c r="J1553" s="282"/>
      <c r="K1553" s="283">
        <v>551.73</v>
      </c>
      <c r="M1553" s="242" t="s">
        <v>5833</v>
      </c>
      <c r="N1553" s="242"/>
      <c r="O1553" s="243">
        <v>314091.31</v>
      </c>
      <c r="Q1553" s="224" t="s">
        <v>5004</v>
      </c>
      <c r="R1553" s="224"/>
      <c r="S1553" s="225">
        <v>871.97</v>
      </c>
      <c r="U1553" s="203" t="s">
        <v>1865</v>
      </c>
      <c r="V1553" s="203"/>
      <c r="W1553" s="204">
        <v>117029</v>
      </c>
      <c r="AF1553" t="s">
        <v>64160</v>
      </c>
      <c r="AG1553" s="284">
        <v>29700</v>
      </c>
      <c r="AI1553" s="276" t="s">
        <v>60241</v>
      </c>
      <c r="AJ1553" s="277">
        <v>8351.52</v>
      </c>
      <c r="AL1553" s="246" t="s">
        <v>63995</v>
      </c>
      <c r="AM1553" s="247">
        <v>8226.08</v>
      </c>
      <c r="AO1553" s="226" t="s">
        <v>40130</v>
      </c>
      <c r="AP1553" s="227">
        <v>7435</v>
      </c>
      <c r="AR1553" s="207" t="s">
        <v>16119</v>
      </c>
      <c r="AS1553" s="208">
        <v>16222.14</v>
      </c>
      <c r="AT1553" s="93"/>
      <c r="AU1553" s="199" t="s">
        <v>32189</v>
      </c>
      <c r="AV1553" s="200">
        <v>78604.490000000005</v>
      </c>
      <c r="BD1553" s="272" t="s">
        <v>57046</v>
      </c>
      <c r="BE1553" s="273">
        <v>551.73</v>
      </c>
      <c r="BG1553" s="244" t="s">
        <v>12033</v>
      </c>
      <c r="BH1553" s="245">
        <v>314091.31</v>
      </c>
      <c r="BJ1553" s="230" t="s">
        <v>11431</v>
      </c>
      <c r="BK1553" s="231">
        <v>871.97</v>
      </c>
      <c r="BM1553" s="209" t="s">
        <v>10626</v>
      </c>
      <c r="BN1553" s="210">
        <v>5596</v>
      </c>
    </row>
    <row r="1554" spans="9:66" x14ac:dyDescent="0.55000000000000004">
      <c r="I1554" s="282" t="s">
        <v>46397</v>
      </c>
      <c r="J1554" s="282"/>
      <c r="K1554" s="283">
        <v>2030</v>
      </c>
      <c r="M1554" s="242" t="s">
        <v>5834</v>
      </c>
      <c r="N1554" s="242"/>
      <c r="O1554" s="243">
        <v>86458.02</v>
      </c>
      <c r="Q1554" s="224" t="s">
        <v>4843</v>
      </c>
      <c r="R1554" s="224"/>
      <c r="S1554" s="225">
        <v>53001</v>
      </c>
      <c r="U1554" s="203" t="s">
        <v>1866</v>
      </c>
      <c r="V1554" s="203"/>
      <c r="W1554" s="204">
        <v>114811</v>
      </c>
      <c r="AF1554" t="s">
        <v>39042</v>
      </c>
      <c r="AG1554" s="284">
        <v>56994.36</v>
      </c>
      <c r="AI1554" s="276" t="s">
        <v>60242</v>
      </c>
      <c r="AJ1554" s="277">
        <v>638.92999999999995</v>
      </c>
      <c r="AL1554" s="246" t="s">
        <v>63046</v>
      </c>
      <c r="AM1554" s="247">
        <v>3817</v>
      </c>
      <c r="AO1554" s="226" t="s">
        <v>33156</v>
      </c>
      <c r="AP1554" s="227">
        <v>32754</v>
      </c>
      <c r="AR1554" s="207" t="s">
        <v>16120</v>
      </c>
      <c r="AS1554" s="208">
        <v>1139.1099999999999</v>
      </c>
      <c r="AT1554" s="93"/>
      <c r="AU1554" s="199" t="s">
        <v>21422</v>
      </c>
      <c r="AV1554" s="200">
        <v>68923.710000000006</v>
      </c>
      <c r="BD1554" s="272" t="s">
        <v>46501</v>
      </c>
      <c r="BE1554" s="273">
        <v>2030</v>
      </c>
      <c r="BG1554" s="244" t="s">
        <v>12034</v>
      </c>
      <c r="BH1554" s="245">
        <v>86458.02</v>
      </c>
      <c r="BJ1554" s="230" t="s">
        <v>11432</v>
      </c>
      <c r="BK1554" s="231">
        <v>53001</v>
      </c>
      <c r="BM1554" s="209" t="s">
        <v>11293</v>
      </c>
      <c r="BN1554" s="210">
        <v>581.91</v>
      </c>
    </row>
    <row r="1555" spans="9:66" x14ac:dyDescent="0.55000000000000004">
      <c r="I1555" s="282" t="s">
        <v>46398</v>
      </c>
      <c r="J1555" s="282"/>
      <c r="K1555" s="283">
        <v>12203</v>
      </c>
      <c r="M1555" s="242" t="s">
        <v>5835</v>
      </c>
      <c r="N1555" s="242"/>
      <c r="O1555" s="243">
        <v>30019.11</v>
      </c>
      <c r="Q1555" s="224" t="s">
        <v>3669</v>
      </c>
      <c r="R1555" s="224"/>
      <c r="S1555" s="225">
        <v>124069.82</v>
      </c>
      <c r="U1555" s="203" t="s">
        <v>1867</v>
      </c>
      <c r="V1555" s="203"/>
      <c r="W1555" s="204">
        <v>4502</v>
      </c>
      <c r="AF1555" t="s">
        <v>39043</v>
      </c>
      <c r="AG1555" s="284">
        <v>74483.66</v>
      </c>
      <c r="AI1555" s="276" t="s">
        <v>60243</v>
      </c>
      <c r="AJ1555" s="277">
        <v>1915.86</v>
      </c>
      <c r="AL1555" s="246" t="s">
        <v>63875</v>
      </c>
      <c r="AM1555" s="247">
        <v>834.9</v>
      </c>
      <c r="AO1555" s="226" t="s">
        <v>47803</v>
      </c>
      <c r="AP1555" s="227">
        <v>6300</v>
      </c>
      <c r="AR1555" s="207" t="s">
        <v>16121</v>
      </c>
      <c r="AS1555" s="208">
        <v>2157.92</v>
      </c>
      <c r="AT1555" s="93"/>
      <c r="AU1555" s="199" t="s">
        <v>21428</v>
      </c>
      <c r="AV1555" s="200">
        <v>12284.97</v>
      </c>
      <c r="BD1555" s="272" t="s">
        <v>46502</v>
      </c>
      <c r="BE1555" s="273">
        <v>12203</v>
      </c>
      <c r="BG1555" s="244" t="s">
        <v>12035</v>
      </c>
      <c r="BH1555" s="245">
        <v>30019.11</v>
      </c>
      <c r="BJ1555" s="230" t="s">
        <v>9737</v>
      </c>
      <c r="BK1555" s="231">
        <v>124069.82</v>
      </c>
      <c r="BM1555" s="209" t="s">
        <v>11550</v>
      </c>
      <c r="BN1555" s="210">
        <v>27202.83</v>
      </c>
    </row>
    <row r="1556" spans="9:66" x14ac:dyDescent="0.55000000000000004">
      <c r="I1556" s="282" t="s">
        <v>65770</v>
      </c>
      <c r="J1556" s="282"/>
      <c r="K1556" s="283">
        <v>53997</v>
      </c>
      <c r="M1556" s="242" t="s">
        <v>5837</v>
      </c>
      <c r="N1556" s="242"/>
      <c r="O1556" s="243">
        <v>77540.02</v>
      </c>
      <c r="Q1556" s="224" t="s">
        <v>5001</v>
      </c>
      <c r="R1556" s="224"/>
      <c r="S1556" s="225">
        <v>3807</v>
      </c>
      <c r="U1556" s="203" t="s">
        <v>1868</v>
      </c>
      <c r="V1556" s="203"/>
      <c r="W1556" s="204">
        <v>1187</v>
      </c>
      <c r="AF1556" t="s">
        <v>39044</v>
      </c>
      <c r="AG1556" s="284">
        <v>8131.19</v>
      </c>
      <c r="AI1556" s="276" t="s">
        <v>67119</v>
      </c>
      <c r="AJ1556" s="277">
        <v>100806</v>
      </c>
      <c r="AL1556" s="246" t="s">
        <v>54845</v>
      </c>
      <c r="AM1556" s="247">
        <v>45000</v>
      </c>
      <c r="AO1556" s="226" t="s">
        <v>49664</v>
      </c>
      <c r="AP1556" s="227">
        <v>94957.96</v>
      </c>
      <c r="AR1556" s="207" t="s">
        <v>16122</v>
      </c>
      <c r="AS1556" s="208">
        <v>165.08</v>
      </c>
      <c r="AT1556" s="93"/>
      <c r="AU1556" s="199" t="s">
        <v>21429</v>
      </c>
      <c r="AV1556" s="200">
        <v>30397.69</v>
      </c>
      <c r="BD1556" s="272" t="s">
        <v>65265</v>
      </c>
      <c r="BE1556" s="273">
        <v>53997</v>
      </c>
      <c r="BG1556" s="244" t="s">
        <v>12037</v>
      </c>
      <c r="BH1556" s="245">
        <v>77540.02</v>
      </c>
      <c r="BJ1556" s="230" t="s">
        <v>11434</v>
      </c>
      <c r="BK1556" s="231">
        <v>3807</v>
      </c>
      <c r="BM1556" s="209" t="s">
        <v>9855</v>
      </c>
      <c r="BN1556" s="210">
        <v>109469.17</v>
      </c>
    </row>
    <row r="1557" spans="9:66" x14ac:dyDescent="0.55000000000000004">
      <c r="I1557" s="282" t="s">
        <v>46399</v>
      </c>
      <c r="J1557" s="282"/>
      <c r="K1557" s="283">
        <v>2485.5</v>
      </c>
      <c r="M1557" s="242" t="s">
        <v>5844</v>
      </c>
      <c r="N1557" s="242"/>
      <c r="O1557" s="243">
        <v>1929396.83</v>
      </c>
      <c r="Q1557" s="224" t="s">
        <v>5002</v>
      </c>
      <c r="R1557" s="224"/>
      <c r="S1557" s="225">
        <v>10487.8</v>
      </c>
      <c r="U1557" s="203" t="s">
        <v>1869</v>
      </c>
      <c r="V1557" s="203"/>
      <c r="W1557" s="204">
        <v>11639</v>
      </c>
      <c r="AF1557" t="s">
        <v>40212</v>
      </c>
      <c r="AG1557" s="284">
        <v>340309.69</v>
      </c>
      <c r="AI1557" s="276" t="s">
        <v>38918</v>
      </c>
      <c r="AJ1557" s="277">
        <v>611567.61</v>
      </c>
      <c r="AL1557" s="246" t="s">
        <v>54846</v>
      </c>
      <c r="AM1557" s="247">
        <v>3000</v>
      </c>
      <c r="AO1557" s="226" t="s">
        <v>49665</v>
      </c>
      <c r="AP1557" s="227">
        <v>15451</v>
      </c>
      <c r="AR1557" s="207" t="s">
        <v>16123</v>
      </c>
      <c r="AS1557" s="208">
        <v>10325.92</v>
      </c>
      <c r="AT1557" s="93"/>
      <c r="AU1557" s="199" t="s">
        <v>21434</v>
      </c>
      <c r="AV1557" s="200">
        <v>20000.57</v>
      </c>
      <c r="BD1557" s="272" t="s">
        <v>46503</v>
      </c>
      <c r="BE1557" s="273">
        <v>2485.5</v>
      </c>
      <c r="BG1557" s="244" t="s">
        <v>12044</v>
      </c>
      <c r="BH1557" s="245">
        <v>1929396.83</v>
      </c>
      <c r="BJ1557" s="230" t="s">
        <v>11435</v>
      </c>
      <c r="BK1557" s="231">
        <v>10487.8</v>
      </c>
      <c r="BM1557" s="209" t="s">
        <v>7110</v>
      </c>
      <c r="BN1557" s="210">
        <v>3269.99</v>
      </c>
    </row>
    <row r="1558" spans="9:66" x14ac:dyDescent="0.55000000000000004">
      <c r="I1558" s="282" t="s">
        <v>65772</v>
      </c>
      <c r="J1558" s="282"/>
      <c r="K1558" s="283">
        <v>5458.34</v>
      </c>
      <c r="M1558" s="242" t="s">
        <v>5845</v>
      </c>
      <c r="N1558" s="242"/>
      <c r="O1558" s="243">
        <v>49855.78</v>
      </c>
      <c r="Q1558" s="224" t="s">
        <v>4844</v>
      </c>
      <c r="R1558" s="224"/>
      <c r="S1558" s="225">
        <v>122391.98</v>
      </c>
      <c r="U1558" s="203" t="s">
        <v>1870</v>
      </c>
      <c r="V1558" s="203"/>
      <c r="W1558" s="204">
        <v>34341.82</v>
      </c>
      <c r="AF1558" t="s">
        <v>39045</v>
      </c>
      <c r="AG1558" s="284">
        <v>13281.8</v>
      </c>
      <c r="AI1558" s="276" t="s">
        <v>16967</v>
      </c>
      <c r="AJ1558" s="277">
        <v>27118.68</v>
      </c>
      <c r="AL1558" s="246" t="s">
        <v>54847</v>
      </c>
      <c r="AM1558" s="247">
        <v>412.33</v>
      </c>
      <c r="AO1558" s="226" t="s">
        <v>49666</v>
      </c>
      <c r="AP1558" s="227">
        <v>7995.09</v>
      </c>
      <c r="AR1558" s="207" t="s">
        <v>16124</v>
      </c>
      <c r="AS1558" s="208">
        <v>16222.14</v>
      </c>
      <c r="AT1558" s="93"/>
      <c r="AU1558" s="199" t="s">
        <v>21439</v>
      </c>
      <c r="AV1558" s="200">
        <v>29155.64</v>
      </c>
      <c r="BD1558" s="272" t="s">
        <v>46504</v>
      </c>
      <c r="BE1558" s="273">
        <v>5458.34</v>
      </c>
      <c r="BG1558" s="244" t="s">
        <v>12045</v>
      </c>
      <c r="BH1558" s="245">
        <v>49855.78</v>
      </c>
      <c r="BJ1558" s="230" t="s">
        <v>11436</v>
      </c>
      <c r="BK1558" s="231">
        <v>122391.98</v>
      </c>
      <c r="BM1558" s="209" t="s">
        <v>7372</v>
      </c>
      <c r="BN1558" s="210">
        <v>8561.52</v>
      </c>
    </row>
    <row r="1559" spans="9:66" x14ac:dyDescent="0.55000000000000004">
      <c r="I1559" s="282" t="s">
        <v>46400</v>
      </c>
      <c r="J1559" s="282"/>
      <c r="K1559" s="283">
        <v>9226</v>
      </c>
      <c r="M1559" s="242" t="s">
        <v>5838</v>
      </c>
      <c r="N1559" s="242"/>
      <c r="O1559" s="243">
        <v>751678.2</v>
      </c>
      <c r="Q1559" s="224" t="s">
        <v>4845</v>
      </c>
      <c r="R1559" s="224"/>
      <c r="S1559" s="225">
        <v>95838.73</v>
      </c>
      <c r="U1559" s="203" t="s">
        <v>1871</v>
      </c>
      <c r="V1559" s="203"/>
      <c r="W1559" s="204">
        <v>3993</v>
      </c>
      <c r="AF1559" t="s">
        <v>71370</v>
      </c>
      <c r="AG1559" s="284">
        <v>2999.69</v>
      </c>
      <c r="AI1559" s="276" t="s">
        <v>67120</v>
      </c>
      <c r="AJ1559" s="277">
        <v>174200.47</v>
      </c>
      <c r="AL1559" s="246" t="s">
        <v>54848</v>
      </c>
      <c r="AM1559" s="247">
        <v>3703.47</v>
      </c>
      <c r="AO1559" s="226" t="s">
        <v>33157</v>
      </c>
      <c r="AP1559" s="227">
        <v>37229.089999999997</v>
      </c>
      <c r="AR1559" s="207" t="s">
        <v>16125</v>
      </c>
      <c r="AS1559" s="208">
        <v>2157.92</v>
      </c>
      <c r="AT1559" s="93"/>
      <c r="AU1559" s="199" t="s">
        <v>32190</v>
      </c>
      <c r="AV1559" s="200">
        <v>6860</v>
      </c>
      <c r="BD1559" s="272" t="s">
        <v>46505</v>
      </c>
      <c r="BE1559" s="273">
        <v>9226</v>
      </c>
      <c r="BG1559" s="244" t="s">
        <v>12038</v>
      </c>
      <c r="BH1559" s="245">
        <v>751678.2</v>
      </c>
      <c r="BJ1559" s="230" t="s">
        <v>11437</v>
      </c>
      <c r="BK1559" s="231">
        <v>95838.73</v>
      </c>
      <c r="BM1559" s="209" t="s">
        <v>7782</v>
      </c>
      <c r="BN1559" s="210">
        <v>1397</v>
      </c>
    </row>
    <row r="1560" spans="9:66" x14ac:dyDescent="0.55000000000000004">
      <c r="I1560" s="282" t="s">
        <v>46401</v>
      </c>
      <c r="J1560" s="282"/>
      <c r="K1560" s="283">
        <v>10411</v>
      </c>
      <c r="M1560" s="242" t="s">
        <v>5839</v>
      </c>
      <c r="N1560" s="242"/>
      <c r="O1560" s="243">
        <v>236010.23999999999</v>
      </c>
      <c r="Q1560" s="224" t="s">
        <v>5003</v>
      </c>
      <c r="R1560" s="224"/>
      <c r="S1560" s="225">
        <v>11011.28</v>
      </c>
      <c r="U1560" s="203" t="s">
        <v>1872</v>
      </c>
      <c r="V1560" s="203"/>
      <c r="W1560" s="204">
        <v>53393.68</v>
      </c>
      <c r="AF1560" t="s">
        <v>67362</v>
      </c>
      <c r="AG1560">
        <v>315.16000000000003</v>
      </c>
      <c r="AI1560" s="276" t="s">
        <v>46725</v>
      </c>
      <c r="AJ1560" s="277">
        <v>6492</v>
      </c>
      <c r="AL1560" s="246" t="s">
        <v>54849</v>
      </c>
      <c r="AM1560" s="247">
        <v>11799.73</v>
      </c>
      <c r="AO1560" s="226" t="s">
        <v>47804</v>
      </c>
      <c r="AP1560" s="227">
        <v>4957.88</v>
      </c>
      <c r="AR1560" s="207" t="s">
        <v>16126</v>
      </c>
      <c r="AS1560" s="208">
        <v>2011.81</v>
      </c>
      <c r="AT1560" s="93"/>
      <c r="AU1560" s="199" t="s">
        <v>32191</v>
      </c>
      <c r="AV1560" s="200">
        <v>2205</v>
      </c>
      <c r="BD1560" s="272" t="s">
        <v>46506</v>
      </c>
      <c r="BE1560" s="273">
        <v>10411</v>
      </c>
      <c r="BG1560" s="244" t="s">
        <v>12039</v>
      </c>
      <c r="BH1560" s="245">
        <v>236010.23999999999</v>
      </c>
      <c r="BJ1560" s="230" t="s">
        <v>11438</v>
      </c>
      <c r="BK1560" s="231">
        <v>11011.28</v>
      </c>
      <c r="BM1560" s="209" t="s">
        <v>8061</v>
      </c>
      <c r="BN1560" s="210">
        <v>3552</v>
      </c>
    </row>
    <row r="1561" spans="9:66" x14ac:dyDescent="0.55000000000000004">
      <c r="I1561" s="282" t="s">
        <v>65773</v>
      </c>
      <c r="J1561" s="282"/>
      <c r="K1561" s="283">
        <v>99762.57</v>
      </c>
      <c r="M1561" s="242" t="s">
        <v>5840</v>
      </c>
      <c r="N1561" s="242"/>
      <c r="O1561" s="243">
        <v>25551.77</v>
      </c>
      <c r="Q1561" s="224" t="s">
        <v>4846</v>
      </c>
      <c r="R1561" s="224"/>
      <c r="S1561" s="225">
        <v>16009.44</v>
      </c>
      <c r="U1561" s="203" t="s">
        <v>1873</v>
      </c>
      <c r="V1561" s="203"/>
      <c r="W1561" s="204">
        <v>28188</v>
      </c>
      <c r="AF1561" t="s">
        <v>48803</v>
      </c>
      <c r="AG1561" s="284">
        <v>139983.76</v>
      </c>
      <c r="AI1561" s="276" t="s">
        <v>67121</v>
      </c>
      <c r="AJ1561" s="277">
        <v>53995.4</v>
      </c>
      <c r="AL1561" s="246" t="s">
        <v>63996</v>
      </c>
      <c r="AM1561" s="247">
        <v>354.22</v>
      </c>
      <c r="AO1561" s="226" t="s">
        <v>47805</v>
      </c>
      <c r="AP1561" s="227">
        <v>379.28</v>
      </c>
      <c r="AR1561" s="207" t="s">
        <v>16127</v>
      </c>
      <c r="AS1561" s="208">
        <v>2506.75</v>
      </c>
      <c r="AT1561" s="93"/>
      <c r="AU1561" s="199" t="s">
        <v>32192</v>
      </c>
      <c r="AV1561" s="200">
        <v>2060</v>
      </c>
      <c r="BD1561" s="272" t="s">
        <v>46507</v>
      </c>
      <c r="BE1561" s="273">
        <v>99762.57</v>
      </c>
      <c r="BG1561" s="244" t="s">
        <v>12040</v>
      </c>
      <c r="BH1561" s="245">
        <v>25551.77</v>
      </c>
      <c r="BJ1561" s="230" t="s">
        <v>11439</v>
      </c>
      <c r="BK1561" s="231">
        <v>16009.44</v>
      </c>
      <c r="BM1561" s="209" t="s">
        <v>8204</v>
      </c>
      <c r="BN1561" s="210">
        <v>6296.63</v>
      </c>
    </row>
    <row r="1562" spans="9:66" x14ac:dyDescent="0.55000000000000004">
      <c r="I1562" s="282" t="s">
        <v>46402</v>
      </c>
      <c r="J1562" s="282"/>
      <c r="K1562" s="283">
        <v>696</v>
      </c>
      <c r="M1562" s="242" t="s">
        <v>5842</v>
      </c>
      <c r="N1562" s="242"/>
      <c r="O1562" s="243">
        <v>16850.43</v>
      </c>
      <c r="Q1562" s="224" t="s">
        <v>4847</v>
      </c>
      <c r="R1562" s="224"/>
      <c r="S1562" s="225">
        <v>2072.52</v>
      </c>
      <c r="U1562" s="203" t="s">
        <v>1874</v>
      </c>
      <c r="V1562" s="203"/>
      <c r="W1562" s="204">
        <v>34234.720000000001</v>
      </c>
      <c r="AF1562" t="s">
        <v>39046</v>
      </c>
      <c r="AG1562" s="284">
        <v>42702.42</v>
      </c>
      <c r="AI1562" s="276" t="s">
        <v>67122</v>
      </c>
      <c r="AJ1562" s="277">
        <v>182728.18</v>
      </c>
      <c r="AL1562" s="246" t="s">
        <v>51692</v>
      </c>
      <c r="AM1562" s="247">
        <v>950.88</v>
      </c>
      <c r="AO1562" s="226" t="s">
        <v>40131</v>
      </c>
      <c r="AP1562" s="227">
        <v>37765</v>
      </c>
      <c r="AR1562" s="207" t="s">
        <v>16128</v>
      </c>
      <c r="AS1562" s="208">
        <v>10457.709999999999</v>
      </c>
      <c r="AT1562" s="93"/>
      <c r="AU1562" s="199" t="s">
        <v>32193</v>
      </c>
      <c r="AV1562" s="200">
        <v>6860</v>
      </c>
      <c r="BD1562" s="272" t="s">
        <v>46508</v>
      </c>
      <c r="BE1562" s="273">
        <v>696</v>
      </c>
      <c r="BG1562" s="244" t="s">
        <v>12042</v>
      </c>
      <c r="BH1562" s="245">
        <v>16850.43</v>
      </c>
      <c r="BJ1562" s="230" t="s">
        <v>9738</v>
      </c>
      <c r="BK1562" s="231">
        <v>2072.52</v>
      </c>
      <c r="BM1562" s="209" t="s">
        <v>8323</v>
      </c>
      <c r="BN1562" s="210">
        <v>4594</v>
      </c>
    </row>
    <row r="1563" spans="9:66" x14ac:dyDescent="0.55000000000000004">
      <c r="I1563" s="282" t="s">
        <v>46403</v>
      </c>
      <c r="J1563" s="282"/>
      <c r="K1563" s="283">
        <v>659.41</v>
      </c>
      <c r="M1563" s="242" t="s">
        <v>5843</v>
      </c>
      <c r="N1563" s="242"/>
      <c r="O1563" s="243">
        <v>220131.19</v>
      </c>
      <c r="Q1563" s="224" t="s">
        <v>5311</v>
      </c>
      <c r="R1563" s="224"/>
      <c r="S1563" s="225">
        <v>727681.61</v>
      </c>
      <c r="U1563" s="203" t="s">
        <v>1875</v>
      </c>
      <c r="V1563" s="203"/>
      <c r="W1563" s="204">
        <v>5594</v>
      </c>
      <c r="AF1563" t="s">
        <v>39047</v>
      </c>
      <c r="AG1563" s="284">
        <v>44178.91</v>
      </c>
      <c r="AI1563" s="276" t="s">
        <v>33219</v>
      </c>
      <c r="AJ1563" s="277">
        <v>21819.599999999999</v>
      </c>
      <c r="AL1563" s="246" t="s">
        <v>63997</v>
      </c>
      <c r="AM1563" s="247">
        <v>28900.75</v>
      </c>
      <c r="AO1563" s="226" t="s">
        <v>38878</v>
      </c>
      <c r="AP1563" s="227">
        <v>11450.9</v>
      </c>
      <c r="AR1563" s="207" t="s">
        <v>13107</v>
      </c>
      <c r="AS1563" s="208">
        <v>7366</v>
      </c>
      <c r="AT1563" s="93"/>
      <c r="AU1563" s="199" t="s">
        <v>32194</v>
      </c>
      <c r="AV1563" s="200">
        <v>2205</v>
      </c>
      <c r="BD1563" s="272" t="s">
        <v>46509</v>
      </c>
      <c r="BE1563" s="273">
        <v>659.41</v>
      </c>
      <c r="BG1563" s="244" t="s">
        <v>12043</v>
      </c>
      <c r="BH1563" s="245">
        <v>220131.19</v>
      </c>
      <c r="BJ1563" s="230" t="s">
        <v>11511</v>
      </c>
      <c r="BK1563" s="231">
        <v>727681.61</v>
      </c>
      <c r="BM1563" s="209" t="s">
        <v>8710</v>
      </c>
      <c r="BN1563" s="210">
        <v>645.80999999999995</v>
      </c>
    </row>
    <row r="1564" spans="9:66" x14ac:dyDescent="0.55000000000000004">
      <c r="I1564" s="282" t="s">
        <v>65775</v>
      </c>
      <c r="J1564" s="282"/>
      <c r="K1564" s="283">
        <v>55652.69</v>
      </c>
      <c r="M1564" s="242" t="s">
        <v>46395</v>
      </c>
      <c r="N1564" s="242"/>
      <c r="O1564" s="243">
        <v>114492.34</v>
      </c>
      <c r="Q1564" s="224" t="s">
        <v>5312</v>
      </c>
      <c r="R1564" s="224"/>
      <c r="S1564" s="225">
        <v>826332.48</v>
      </c>
      <c r="U1564" s="203" t="s">
        <v>1876</v>
      </c>
      <c r="V1564" s="203"/>
      <c r="W1564" s="204">
        <v>169935</v>
      </c>
      <c r="AF1564" t="s">
        <v>39048</v>
      </c>
      <c r="AG1564" s="284">
        <v>18660.55</v>
      </c>
      <c r="AI1564" s="276" t="s">
        <v>63624</v>
      </c>
      <c r="AJ1564" s="277">
        <v>229319.66</v>
      </c>
      <c r="AL1564" s="246" t="s">
        <v>49669</v>
      </c>
      <c r="AM1564" s="247">
        <v>54742.31</v>
      </c>
      <c r="AO1564" s="226" t="s">
        <v>49667</v>
      </c>
      <c r="AP1564" s="227">
        <v>10008.74</v>
      </c>
      <c r="AR1564" s="207" t="s">
        <v>16129</v>
      </c>
      <c r="AS1564" s="208">
        <v>9555.35</v>
      </c>
      <c r="AT1564" s="93"/>
      <c r="AU1564" s="199" t="s">
        <v>21459</v>
      </c>
      <c r="AV1564" s="200">
        <v>2060</v>
      </c>
      <c r="BD1564" s="272" t="s">
        <v>46510</v>
      </c>
      <c r="BE1564" s="273">
        <v>55652.69</v>
      </c>
      <c r="BG1564" s="244" t="s">
        <v>46499</v>
      </c>
      <c r="BH1564" s="245">
        <v>114492.34</v>
      </c>
      <c r="BJ1564" s="230" t="s">
        <v>11512</v>
      </c>
      <c r="BK1564" s="231">
        <v>826332.48</v>
      </c>
      <c r="BM1564" s="209" t="s">
        <v>8964</v>
      </c>
      <c r="BN1564" s="210">
        <v>17687</v>
      </c>
    </row>
    <row r="1565" spans="9:66" x14ac:dyDescent="0.55000000000000004">
      <c r="I1565" s="282" t="s">
        <v>46404</v>
      </c>
      <c r="J1565" s="282"/>
      <c r="K1565" s="283">
        <v>1575</v>
      </c>
      <c r="M1565" s="242" t="s">
        <v>5846</v>
      </c>
      <c r="N1565" s="242"/>
      <c r="O1565" s="243">
        <v>2590446.46</v>
      </c>
      <c r="Q1565" s="224" t="s">
        <v>5247</v>
      </c>
      <c r="R1565" s="224"/>
      <c r="S1565" s="225">
        <v>13408971.529999999</v>
      </c>
      <c r="U1565" s="203" t="s">
        <v>1877</v>
      </c>
      <c r="V1565" s="203"/>
      <c r="W1565" s="204">
        <v>133841</v>
      </c>
      <c r="AF1565" t="s">
        <v>52147</v>
      </c>
      <c r="AG1565">
        <v>29.26</v>
      </c>
      <c r="AI1565" s="276" t="s">
        <v>42231</v>
      </c>
      <c r="AJ1565" s="277">
        <v>452</v>
      </c>
      <c r="AL1565" s="246" t="s">
        <v>63047</v>
      </c>
      <c r="AM1565" s="247">
        <v>32198.560000000001</v>
      </c>
      <c r="AO1565" s="226" t="s">
        <v>38879</v>
      </c>
      <c r="AP1565" s="227">
        <v>110686.41</v>
      </c>
      <c r="AR1565" s="207" t="s">
        <v>16130</v>
      </c>
      <c r="AS1565" s="208">
        <v>110882.14</v>
      </c>
      <c r="AT1565" s="93"/>
      <c r="AU1565" s="199" t="s">
        <v>13625</v>
      </c>
      <c r="AV1565" s="200">
        <v>287027</v>
      </c>
      <c r="BD1565" s="272" t="s">
        <v>46511</v>
      </c>
      <c r="BE1565" s="273">
        <v>1575</v>
      </c>
      <c r="BG1565" s="244" t="s">
        <v>12046</v>
      </c>
      <c r="BH1565" s="245">
        <v>2590446.46</v>
      </c>
      <c r="BJ1565" s="230" t="s">
        <v>11447</v>
      </c>
      <c r="BK1565" s="231">
        <v>13408971.529999999</v>
      </c>
      <c r="BM1565" s="209" t="s">
        <v>9295</v>
      </c>
      <c r="BN1565" s="210">
        <v>42946</v>
      </c>
    </row>
    <row r="1566" spans="9:66" x14ac:dyDescent="0.55000000000000004">
      <c r="I1566" s="282" t="s">
        <v>46405</v>
      </c>
      <c r="J1566" s="282"/>
      <c r="K1566" s="283">
        <v>12040.68</v>
      </c>
      <c r="M1566" s="242" t="s">
        <v>5847</v>
      </c>
      <c r="N1566" s="242"/>
      <c r="O1566" s="243">
        <v>61238.9</v>
      </c>
      <c r="Q1566" s="224" t="s">
        <v>5248</v>
      </c>
      <c r="R1566" s="224"/>
      <c r="S1566" s="225">
        <v>78134.38</v>
      </c>
      <c r="U1566" s="203" t="s">
        <v>1878</v>
      </c>
      <c r="V1566" s="203"/>
      <c r="W1566" s="204">
        <v>37705</v>
      </c>
      <c r="AF1566" t="s">
        <v>64161</v>
      </c>
      <c r="AG1566">
        <v>209.28</v>
      </c>
      <c r="AI1566" s="276" t="s">
        <v>33220</v>
      </c>
      <c r="AJ1566" s="277">
        <v>2850</v>
      </c>
      <c r="AL1566" s="246" t="s">
        <v>55844</v>
      </c>
      <c r="AM1566" s="247">
        <v>27342.240000000002</v>
      </c>
      <c r="AO1566" s="226" t="s">
        <v>48693</v>
      </c>
      <c r="AP1566" s="227">
        <v>37974.97</v>
      </c>
      <c r="AR1566" s="207" t="s">
        <v>16131</v>
      </c>
      <c r="AS1566" s="208">
        <v>9213.5400000000009</v>
      </c>
      <c r="AT1566" s="93"/>
      <c r="AU1566" s="199" t="s">
        <v>13626</v>
      </c>
      <c r="AV1566" s="200">
        <v>116826</v>
      </c>
      <c r="BD1566" s="272" t="s">
        <v>46512</v>
      </c>
      <c r="BE1566" s="273">
        <v>12040.68</v>
      </c>
      <c r="BG1566" s="244" t="s">
        <v>12047</v>
      </c>
      <c r="BH1566" s="245">
        <v>61238.9</v>
      </c>
      <c r="BJ1566" s="230" t="s">
        <v>11448</v>
      </c>
      <c r="BK1566" s="231">
        <v>78134.38</v>
      </c>
      <c r="BM1566" s="209" t="s">
        <v>11083</v>
      </c>
      <c r="BN1566" s="210">
        <v>2685.65</v>
      </c>
    </row>
    <row r="1567" spans="9:66" x14ac:dyDescent="0.55000000000000004">
      <c r="I1567" s="282" t="s">
        <v>46406</v>
      </c>
      <c r="J1567" s="282"/>
      <c r="K1567" s="283">
        <v>19258.78</v>
      </c>
      <c r="M1567" s="242" t="s">
        <v>5859</v>
      </c>
      <c r="N1567" s="242"/>
      <c r="O1567" s="243">
        <v>16714.63</v>
      </c>
      <c r="Q1567" s="224" t="s">
        <v>5249</v>
      </c>
      <c r="R1567" s="224"/>
      <c r="S1567" s="225">
        <v>313842.15000000002</v>
      </c>
      <c r="U1567" s="203" t="s">
        <v>1879</v>
      </c>
      <c r="V1567" s="203"/>
      <c r="W1567" s="204">
        <v>60672</v>
      </c>
      <c r="AF1567" t="s">
        <v>71371</v>
      </c>
      <c r="AG1567" s="284">
        <v>8350</v>
      </c>
      <c r="AI1567" s="276" t="s">
        <v>42232</v>
      </c>
      <c r="AJ1567" s="277">
        <v>238097.24</v>
      </c>
      <c r="AL1567" s="246" t="s">
        <v>63998</v>
      </c>
      <c r="AM1567" s="247">
        <v>-96.25</v>
      </c>
      <c r="AO1567" s="226" t="s">
        <v>48694</v>
      </c>
      <c r="AP1567" s="227">
        <v>2856.65</v>
      </c>
      <c r="AR1567" s="207" t="s">
        <v>16132</v>
      </c>
      <c r="AS1567" s="208">
        <v>25939.1</v>
      </c>
      <c r="AT1567" s="93"/>
      <c r="AU1567" s="199" t="s">
        <v>13627</v>
      </c>
      <c r="AV1567" s="200">
        <v>147800</v>
      </c>
      <c r="BD1567" s="272" t="s">
        <v>46513</v>
      </c>
      <c r="BE1567" s="273">
        <v>19258.78</v>
      </c>
      <c r="BG1567" s="244" t="s">
        <v>12059</v>
      </c>
      <c r="BH1567" s="245">
        <v>16714.63</v>
      </c>
      <c r="BJ1567" s="230" t="s">
        <v>11449</v>
      </c>
      <c r="BK1567" s="231">
        <v>313842.15000000002</v>
      </c>
      <c r="BM1567" s="209" t="s">
        <v>9856</v>
      </c>
      <c r="BN1567" s="210">
        <v>91635.6</v>
      </c>
    </row>
    <row r="1568" spans="9:66" x14ac:dyDescent="0.55000000000000004">
      <c r="I1568" s="282" t="s">
        <v>65777</v>
      </c>
      <c r="J1568" s="282"/>
      <c r="K1568" s="283">
        <v>298556.2</v>
      </c>
      <c r="M1568" s="242" t="s">
        <v>5848</v>
      </c>
      <c r="N1568" s="242"/>
      <c r="O1568" s="243">
        <v>3032799.74</v>
      </c>
      <c r="Q1568" s="224" t="s">
        <v>5250</v>
      </c>
      <c r="R1568" s="224"/>
      <c r="S1568" s="225">
        <v>1607812.99</v>
      </c>
      <c r="U1568" s="203" t="s">
        <v>1880</v>
      </c>
      <c r="V1568" s="203"/>
      <c r="W1568" s="204">
        <v>214059</v>
      </c>
      <c r="AF1568" t="s">
        <v>71906</v>
      </c>
      <c r="AG1568" s="284">
        <v>1416.67</v>
      </c>
      <c r="AI1568" s="276" t="s">
        <v>38919</v>
      </c>
      <c r="AJ1568" s="277">
        <v>59534.21</v>
      </c>
      <c r="AL1568" s="246" t="s">
        <v>63621</v>
      </c>
      <c r="AM1568" s="247">
        <v>1000</v>
      </c>
      <c r="AO1568" s="226" t="s">
        <v>48695</v>
      </c>
      <c r="AP1568" s="227">
        <v>8239.3799999999992</v>
      </c>
      <c r="AR1568" s="207" t="s">
        <v>16133</v>
      </c>
      <c r="AS1568" s="208">
        <v>41507.14</v>
      </c>
      <c r="AT1568" s="93"/>
      <c r="AU1568" s="199" t="s">
        <v>13628</v>
      </c>
      <c r="AV1568" s="200">
        <v>42250</v>
      </c>
      <c r="BD1568" s="272" t="s">
        <v>46514</v>
      </c>
      <c r="BE1568" s="273">
        <v>298556.2</v>
      </c>
      <c r="BG1568" s="244" t="s">
        <v>12048</v>
      </c>
      <c r="BH1568" s="245">
        <v>3032799.74</v>
      </c>
      <c r="BJ1568" s="230" t="s">
        <v>11450</v>
      </c>
      <c r="BK1568" s="231">
        <v>1607812.99</v>
      </c>
      <c r="BM1568" s="209" t="s">
        <v>6703</v>
      </c>
      <c r="BN1568" s="210">
        <v>12648.25</v>
      </c>
    </row>
    <row r="1569" spans="9:66" x14ac:dyDescent="0.55000000000000004">
      <c r="I1569" s="282" t="s">
        <v>65778</v>
      </c>
      <c r="J1569" s="282"/>
      <c r="K1569" s="283">
        <v>2465</v>
      </c>
      <c r="M1569" s="242" t="s">
        <v>5849</v>
      </c>
      <c r="N1569" s="242"/>
      <c r="O1569" s="243">
        <v>33849.160000000003</v>
      </c>
      <c r="Q1569" s="224" t="s">
        <v>5251</v>
      </c>
      <c r="R1569" s="224"/>
      <c r="S1569" s="225">
        <v>1557982.11</v>
      </c>
      <c r="U1569" s="203" t="s">
        <v>1881</v>
      </c>
      <c r="V1569" s="203"/>
      <c r="W1569" s="204">
        <v>889.49</v>
      </c>
      <c r="AF1569" t="s">
        <v>71372</v>
      </c>
      <c r="AG1569">
        <v>738.85</v>
      </c>
      <c r="AI1569" s="276" t="s">
        <v>64063</v>
      </c>
      <c r="AJ1569" s="277">
        <v>4609.9799999999996</v>
      </c>
      <c r="AL1569" s="246" t="s">
        <v>48697</v>
      </c>
      <c r="AM1569" s="247">
        <v>41796</v>
      </c>
      <c r="AO1569" s="226" t="s">
        <v>44438</v>
      </c>
      <c r="AP1569" s="227">
        <v>92000</v>
      </c>
      <c r="AR1569" s="207" t="s">
        <v>16134</v>
      </c>
      <c r="AS1569" s="208">
        <v>284456.73</v>
      </c>
      <c r="AT1569" s="93"/>
      <c r="AU1569" s="199" t="s">
        <v>13629</v>
      </c>
      <c r="AV1569" s="200">
        <v>31207</v>
      </c>
      <c r="BD1569" s="272" t="s">
        <v>66311</v>
      </c>
      <c r="BE1569" s="273">
        <v>2465</v>
      </c>
      <c r="BG1569" s="244" t="s">
        <v>12049</v>
      </c>
      <c r="BH1569" s="245">
        <v>33849.160000000003</v>
      </c>
      <c r="BJ1569" s="230" t="s">
        <v>11451</v>
      </c>
      <c r="BK1569" s="231">
        <v>1557982.11</v>
      </c>
      <c r="BM1569" s="209" t="s">
        <v>7373</v>
      </c>
      <c r="BN1569" s="210">
        <v>76224.009999999995</v>
      </c>
    </row>
    <row r="1570" spans="9:66" x14ac:dyDescent="0.55000000000000004">
      <c r="I1570" s="282" t="s">
        <v>46407</v>
      </c>
      <c r="J1570" s="282"/>
      <c r="K1570" s="283">
        <v>104498.09</v>
      </c>
      <c r="M1570" s="242" t="s">
        <v>5850</v>
      </c>
      <c r="N1570" s="242"/>
      <c r="O1570" s="243">
        <v>9458296.6300000008</v>
      </c>
      <c r="Q1570" s="224" t="s">
        <v>5252</v>
      </c>
      <c r="R1570" s="224"/>
      <c r="S1570" s="225">
        <v>2925053.37</v>
      </c>
      <c r="U1570" s="203" t="s">
        <v>1882</v>
      </c>
      <c r="V1570" s="203"/>
      <c r="W1570" s="204">
        <v>2721</v>
      </c>
      <c r="AF1570" t="s">
        <v>71373</v>
      </c>
      <c r="AG1570" s="284">
        <v>2347.91</v>
      </c>
      <c r="AI1570" s="276" t="s">
        <v>67123</v>
      </c>
      <c r="AJ1570" s="277">
        <v>26850</v>
      </c>
      <c r="AL1570" s="246" t="s">
        <v>63048</v>
      </c>
      <c r="AM1570" s="247">
        <v>28244.84</v>
      </c>
      <c r="AO1570" s="226" t="s">
        <v>44439</v>
      </c>
      <c r="AP1570" s="227">
        <v>6269</v>
      </c>
      <c r="AR1570" s="207" t="s">
        <v>16135</v>
      </c>
      <c r="AS1570" s="208">
        <v>37210</v>
      </c>
      <c r="AT1570" s="93"/>
      <c r="AU1570" s="199" t="s">
        <v>13630</v>
      </c>
      <c r="AV1570" s="200">
        <v>53400</v>
      </c>
      <c r="BD1570" s="272" t="s">
        <v>46515</v>
      </c>
      <c r="BE1570" s="273">
        <v>104498.09</v>
      </c>
      <c r="BG1570" s="244" t="s">
        <v>12050</v>
      </c>
      <c r="BH1570" s="245">
        <v>9458296.6300000008</v>
      </c>
      <c r="BJ1570" s="230" t="s">
        <v>11452</v>
      </c>
      <c r="BK1570" s="231">
        <v>2925053.37</v>
      </c>
      <c r="BM1570" s="209" t="s">
        <v>7783</v>
      </c>
      <c r="BN1570" s="210">
        <v>3698.17</v>
      </c>
    </row>
    <row r="1571" spans="9:66" x14ac:dyDescent="0.55000000000000004">
      <c r="I1571" s="282" t="s">
        <v>46408</v>
      </c>
      <c r="J1571" s="282"/>
      <c r="K1571" s="283">
        <v>7134</v>
      </c>
      <c r="M1571" s="242" t="s">
        <v>5851</v>
      </c>
      <c r="N1571" s="242"/>
      <c r="O1571" s="243">
        <v>16868.38</v>
      </c>
      <c r="Q1571" s="224" t="s">
        <v>5253</v>
      </c>
      <c r="R1571" s="224"/>
      <c r="S1571" s="225">
        <v>1135605.6499999999</v>
      </c>
      <c r="U1571" s="203" t="s">
        <v>1883</v>
      </c>
      <c r="V1571" s="203"/>
      <c r="W1571" s="204">
        <v>190691.32</v>
      </c>
      <c r="AF1571" t="s">
        <v>71374</v>
      </c>
      <c r="AG1571" s="284">
        <v>1480.34</v>
      </c>
      <c r="AI1571" s="276" t="s">
        <v>57295</v>
      </c>
      <c r="AJ1571" s="277">
        <v>4350</v>
      </c>
      <c r="AL1571" s="246" t="s">
        <v>16194</v>
      </c>
      <c r="AM1571" s="247">
        <v>99305.42</v>
      </c>
      <c r="AO1571" s="226" t="s">
        <v>44440</v>
      </c>
      <c r="AP1571" s="227">
        <v>128875</v>
      </c>
      <c r="AR1571" s="207" t="s">
        <v>16136</v>
      </c>
      <c r="AS1571" s="208">
        <v>21572</v>
      </c>
      <c r="AT1571" s="93"/>
      <c r="AU1571" s="199" t="s">
        <v>32195</v>
      </c>
      <c r="AV1571" s="200">
        <v>176469.6</v>
      </c>
      <c r="BD1571" s="272" t="s">
        <v>46516</v>
      </c>
      <c r="BE1571" s="273">
        <v>7134</v>
      </c>
      <c r="BG1571" s="244" t="s">
        <v>12051</v>
      </c>
      <c r="BH1571" s="245">
        <v>16868.38</v>
      </c>
      <c r="BJ1571" s="230" t="s">
        <v>11453</v>
      </c>
      <c r="BK1571" s="231">
        <v>1135605.6499999999</v>
      </c>
      <c r="BM1571" s="209" t="s">
        <v>8324</v>
      </c>
      <c r="BN1571" s="210">
        <v>17242</v>
      </c>
    </row>
    <row r="1572" spans="9:66" x14ac:dyDescent="0.55000000000000004">
      <c r="I1572" s="282" t="s">
        <v>46409</v>
      </c>
      <c r="J1572" s="282"/>
      <c r="K1572" s="283">
        <v>162225.92000000001</v>
      </c>
      <c r="M1572" s="242" t="s">
        <v>5852</v>
      </c>
      <c r="N1572" s="242"/>
      <c r="O1572" s="243">
        <v>217818.4</v>
      </c>
      <c r="Q1572" s="224" t="s">
        <v>5254</v>
      </c>
      <c r="R1572" s="224"/>
      <c r="S1572" s="225">
        <v>1774647.51</v>
      </c>
      <c r="U1572" s="203" t="s">
        <v>1884</v>
      </c>
      <c r="V1572" s="203"/>
      <c r="W1572" s="204">
        <v>50680</v>
      </c>
      <c r="AF1572" t="s">
        <v>52148</v>
      </c>
      <c r="AG1572" s="284">
        <v>1895.06</v>
      </c>
      <c r="AI1572" s="276" t="s">
        <v>33223</v>
      </c>
      <c r="AJ1572" s="277">
        <v>2060.04</v>
      </c>
      <c r="AL1572" s="246" t="s">
        <v>16195</v>
      </c>
      <c r="AM1572" s="247">
        <v>110167.2</v>
      </c>
      <c r="AO1572" s="226" t="s">
        <v>44441</v>
      </c>
      <c r="AP1572" s="227">
        <v>9858.92</v>
      </c>
      <c r="AR1572" s="207" t="s">
        <v>16137</v>
      </c>
      <c r="AS1572" s="208">
        <v>55145.14</v>
      </c>
      <c r="AT1572" s="93"/>
      <c r="AU1572" s="199" t="s">
        <v>32196</v>
      </c>
      <c r="AV1572" s="200">
        <v>6436</v>
      </c>
      <c r="BD1572" s="272" t="s">
        <v>46517</v>
      </c>
      <c r="BE1572" s="273">
        <v>162225.92000000001</v>
      </c>
      <c r="BG1572" s="244" t="s">
        <v>12052</v>
      </c>
      <c r="BH1572" s="245">
        <v>217818.4</v>
      </c>
      <c r="BJ1572" s="230" t="s">
        <v>11454</v>
      </c>
      <c r="BK1572" s="231">
        <v>1774647.51</v>
      </c>
      <c r="BM1572" s="209" t="s">
        <v>8711</v>
      </c>
      <c r="BN1572" s="210">
        <v>2000</v>
      </c>
    </row>
    <row r="1573" spans="9:66" x14ac:dyDescent="0.55000000000000004">
      <c r="I1573" s="282" t="s">
        <v>46411</v>
      </c>
      <c r="J1573" s="282"/>
      <c r="K1573" s="283">
        <v>100491</v>
      </c>
      <c r="M1573" s="242" t="s">
        <v>5853</v>
      </c>
      <c r="N1573" s="242"/>
      <c r="O1573" s="243">
        <v>3343771.88</v>
      </c>
      <c r="Q1573" s="224" t="s">
        <v>5255</v>
      </c>
      <c r="R1573" s="224"/>
      <c r="S1573" s="225">
        <v>411550.8</v>
      </c>
      <c r="U1573" s="203" t="s">
        <v>1885</v>
      </c>
      <c r="V1573" s="203"/>
      <c r="W1573" s="204">
        <v>5566</v>
      </c>
      <c r="AF1573" t="s">
        <v>49791</v>
      </c>
      <c r="AG1573">
        <v>896.13</v>
      </c>
      <c r="AI1573" s="276" t="s">
        <v>16969</v>
      </c>
      <c r="AJ1573" s="277">
        <v>120695.71</v>
      </c>
      <c r="AL1573" s="246" t="s">
        <v>54850</v>
      </c>
      <c r="AM1573" s="247">
        <v>4279.26</v>
      </c>
      <c r="AO1573" s="226" t="s">
        <v>49668</v>
      </c>
      <c r="AP1573" s="227">
        <v>4056</v>
      </c>
      <c r="AR1573" s="207" t="s">
        <v>16138</v>
      </c>
      <c r="AS1573" s="208">
        <v>165068.85999999999</v>
      </c>
      <c r="AT1573" s="93"/>
      <c r="AU1573" s="199" t="s">
        <v>32197</v>
      </c>
      <c r="AV1573" s="200">
        <v>12440.29</v>
      </c>
      <c r="BD1573" s="272" t="s">
        <v>46519</v>
      </c>
      <c r="BE1573" s="273">
        <v>100491</v>
      </c>
      <c r="BG1573" s="244" t="s">
        <v>12053</v>
      </c>
      <c r="BH1573" s="245">
        <v>3343771.88</v>
      </c>
      <c r="BJ1573" s="230" t="s">
        <v>11455</v>
      </c>
      <c r="BK1573" s="231">
        <v>411550.8</v>
      </c>
      <c r="BM1573" s="209" t="s">
        <v>8965</v>
      </c>
      <c r="BN1573" s="210">
        <v>12354.99</v>
      </c>
    </row>
    <row r="1574" spans="9:66" x14ac:dyDescent="0.55000000000000004">
      <c r="I1574" s="282" t="s">
        <v>46413</v>
      </c>
      <c r="J1574" s="282"/>
      <c r="K1574" s="283">
        <v>667</v>
      </c>
      <c r="M1574" s="242" t="s">
        <v>5854</v>
      </c>
      <c r="N1574" s="242"/>
      <c r="O1574" s="243">
        <v>9460355.9399999995</v>
      </c>
      <c r="Q1574" s="224" t="s">
        <v>5256</v>
      </c>
      <c r="R1574" s="224"/>
      <c r="S1574" s="225">
        <v>5507437.21</v>
      </c>
      <c r="U1574" s="203" t="s">
        <v>1886</v>
      </c>
      <c r="V1574" s="203"/>
      <c r="W1574" s="204">
        <v>88385.72</v>
      </c>
      <c r="AF1574" t="s">
        <v>52149</v>
      </c>
      <c r="AG1574" s="284">
        <v>2712.35</v>
      </c>
      <c r="AI1574" s="276" t="s">
        <v>38920</v>
      </c>
      <c r="AJ1574" s="277">
        <v>391588.66</v>
      </c>
      <c r="AL1574" s="246" t="s">
        <v>16197</v>
      </c>
      <c r="AM1574" s="247">
        <v>9200</v>
      </c>
      <c r="AO1574" s="226" t="s">
        <v>16087</v>
      </c>
      <c r="AP1574" s="227">
        <v>679.9</v>
      </c>
      <c r="AR1574" s="207" t="s">
        <v>16139</v>
      </c>
      <c r="AS1574" s="208">
        <v>58678.32</v>
      </c>
      <c r="AT1574" s="93"/>
      <c r="AU1574" s="199" t="s">
        <v>32198</v>
      </c>
      <c r="AV1574" s="200">
        <v>33420.42</v>
      </c>
      <c r="BD1574" s="272" t="s">
        <v>46521</v>
      </c>
      <c r="BE1574" s="273">
        <v>667</v>
      </c>
      <c r="BG1574" s="244" t="s">
        <v>12054</v>
      </c>
      <c r="BH1574" s="245">
        <v>9460355.9399999995</v>
      </c>
      <c r="BJ1574" s="230" t="s">
        <v>11456</v>
      </c>
      <c r="BK1574" s="231">
        <v>5507437.21</v>
      </c>
      <c r="BM1574" s="209" t="s">
        <v>9296</v>
      </c>
      <c r="BN1574" s="210">
        <v>63522.01</v>
      </c>
    </row>
    <row r="1575" spans="9:66" x14ac:dyDescent="0.55000000000000004">
      <c r="I1575" s="282" t="s">
        <v>46414</v>
      </c>
      <c r="J1575" s="282"/>
      <c r="K1575" s="283">
        <v>529180</v>
      </c>
      <c r="M1575" s="242" t="s">
        <v>5855</v>
      </c>
      <c r="N1575" s="242"/>
      <c r="O1575" s="243">
        <v>1723275.8</v>
      </c>
      <c r="Q1575" s="224" t="s">
        <v>5257</v>
      </c>
      <c r="R1575" s="224"/>
      <c r="S1575" s="225">
        <v>107718.26</v>
      </c>
      <c r="U1575" s="203" t="s">
        <v>1887</v>
      </c>
      <c r="V1575" s="203"/>
      <c r="W1575" s="204">
        <v>1291</v>
      </c>
      <c r="AF1575" t="s">
        <v>49792</v>
      </c>
      <c r="AG1575" s="284">
        <v>1604.81</v>
      </c>
      <c r="AI1575" s="276" t="s">
        <v>38921</v>
      </c>
      <c r="AJ1575" s="277">
        <v>172599.93</v>
      </c>
      <c r="AL1575" s="246" t="s">
        <v>54851</v>
      </c>
      <c r="AM1575" s="247">
        <v>6079.67</v>
      </c>
      <c r="AO1575" s="226" t="s">
        <v>16088</v>
      </c>
      <c r="AP1575" s="227">
        <v>7770.48</v>
      </c>
      <c r="AR1575" s="207" t="s">
        <v>16140</v>
      </c>
      <c r="AS1575" s="208">
        <v>5653.8</v>
      </c>
      <c r="AT1575" s="93"/>
      <c r="AU1575" s="199" t="s">
        <v>32199</v>
      </c>
      <c r="AV1575" s="200">
        <v>39375.339999999997</v>
      </c>
      <c r="BD1575" s="272" t="s">
        <v>46522</v>
      </c>
      <c r="BE1575" s="273">
        <v>529180</v>
      </c>
      <c r="BG1575" s="244" t="s">
        <v>12055</v>
      </c>
      <c r="BH1575" s="245">
        <v>1723275.8</v>
      </c>
      <c r="BJ1575" s="230" t="s">
        <v>11457</v>
      </c>
      <c r="BK1575" s="231">
        <v>107718.26</v>
      </c>
      <c r="BM1575" s="209" t="s">
        <v>10628</v>
      </c>
      <c r="BN1575" s="210">
        <v>4748</v>
      </c>
    </row>
    <row r="1576" spans="9:66" x14ac:dyDescent="0.55000000000000004">
      <c r="I1576" s="282" t="s">
        <v>46415</v>
      </c>
      <c r="J1576" s="282"/>
      <c r="K1576" s="283">
        <v>4785</v>
      </c>
      <c r="M1576" s="242" t="s">
        <v>5856</v>
      </c>
      <c r="N1576" s="242"/>
      <c r="O1576" s="243">
        <v>366905.85</v>
      </c>
      <c r="Q1576" s="224" t="s">
        <v>5258</v>
      </c>
      <c r="R1576" s="224"/>
      <c r="S1576" s="225">
        <v>4562227.38</v>
      </c>
      <c r="U1576" s="203" t="s">
        <v>1888</v>
      </c>
      <c r="V1576" s="203"/>
      <c r="W1576" s="204">
        <v>58884</v>
      </c>
      <c r="AF1576" t="s">
        <v>63648</v>
      </c>
      <c r="AG1576">
        <v>120.7</v>
      </c>
      <c r="AI1576" s="276" t="s">
        <v>47844</v>
      </c>
      <c r="AJ1576" s="277">
        <v>63.24</v>
      </c>
      <c r="AL1576" s="246" t="s">
        <v>54852</v>
      </c>
      <c r="AM1576" s="247">
        <v>818.61</v>
      </c>
      <c r="AO1576" s="226" t="s">
        <v>16089</v>
      </c>
      <c r="AP1576" s="227">
        <v>594.44000000000005</v>
      </c>
      <c r="AR1576" s="207" t="s">
        <v>16141</v>
      </c>
      <c r="AS1576" s="208">
        <v>6571.49</v>
      </c>
      <c r="AT1576" s="93"/>
      <c r="AU1576" s="199" t="s">
        <v>32200</v>
      </c>
      <c r="AV1576" s="200">
        <v>148300.1</v>
      </c>
      <c r="BD1576" s="272" t="s">
        <v>46523</v>
      </c>
      <c r="BE1576" s="273">
        <v>4785</v>
      </c>
      <c r="BG1576" s="244" t="s">
        <v>12056</v>
      </c>
      <c r="BH1576" s="245">
        <v>366905.85</v>
      </c>
      <c r="BJ1576" s="230" t="s">
        <v>11458</v>
      </c>
      <c r="BK1576" s="231">
        <v>4562227.38</v>
      </c>
      <c r="BM1576" s="209" t="s">
        <v>11295</v>
      </c>
      <c r="BN1576" s="210">
        <v>293.57</v>
      </c>
    </row>
    <row r="1577" spans="9:66" x14ac:dyDescent="0.55000000000000004">
      <c r="I1577" s="282" t="s">
        <v>46417</v>
      </c>
      <c r="J1577" s="282"/>
      <c r="K1577" s="283">
        <v>2117</v>
      </c>
      <c r="M1577" s="242" t="s">
        <v>5857</v>
      </c>
      <c r="N1577" s="242"/>
      <c r="O1577" s="243">
        <v>2934999.45</v>
      </c>
      <c r="Q1577" s="224" t="s">
        <v>5259</v>
      </c>
      <c r="R1577" s="224"/>
      <c r="S1577" s="225">
        <v>141067.69</v>
      </c>
      <c r="U1577" s="203" t="s">
        <v>1889</v>
      </c>
      <c r="V1577" s="203"/>
      <c r="W1577" s="204">
        <v>60390.06</v>
      </c>
      <c r="AF1577" t="s">
        <v>63649</v>
      </c>
      <c r="AG1577">
        <v>450.37</v>
      </c>
      <c r="AI1577" s="276" t="s">
        <v>16970</v>
      </c>
      <c r="AJ1577" s="277">
        <v>578808.48</v>
      </c>
      <c r="AL1577" s="246" t="s">
        <v>47811</v>
      </c>
      <c r="AM1577" s="247">
        <v>111689.02</v>
      </c>
      <c r="AO1577" s="226" t="s">
        <v>38880</v>
      </c>
      <c r="AP1577" s="227">
        <v>46129.26</v>
      </c>
      <c r="AR1577" s="207" t="s">
        <v>16142</v>
      </c>
      <c r="AS1577" s="208">
        <v>3557.55</v>
      </c>
      <c r="AT1577" s="93"/>
      <c r="AU1577" s="199" t="s">
        <v>32201</v>
      </c>
      <c r="AV1577" s="200">
        <v>25693.25</v>
      </c>
      <c r="BD1577" s="272" t="s">
        <v>46525</v>
      </c>
      <c r="BE1577" s="273">
        <v>2117</v>
      </c>
      <c r="BG1577" s="244" t="s">
        <v>12057</v>
      </c>
      <c r="BH1577" s="245">
        <v>2934999.45</v>
      </c>
      <c r="BJ1577" s="230" t="s">
        <v>11459</v>
      </c>
      <c r="BK1577" s="231">
        <v>141067.69</v>
      </c>
      <c r="BM1577" s="209" t="s">
        <v>9857</v>
      </c>
      <c r="BN1577" s="210">
        <v>192731</v>
      </c>
    </row>
    <row r="1578" spans="9:66" x14ac:dyDescent="0.55000000000000004">
      <c r="I1578" s="282" t="s">
        <v>46420</v>
      </c>
      <c r="J1578" s="282"/>
      <c r="K1578" s="283">
        <v>34599.65</v>
      </c>
      <c r="M1578" s="242" t="s">
        <v>5858</v>
      </c>
      <c r="N1578" s="242"/>
      <c r="O1578" s="243">
        <v>2090895.79</v>
      </c>
      <c r="Q1578" s="224" t="s">
        <v>5260</v>
      </c>
      <c r="R1578" s="224"/>
      <c r="S1578" s="225">
        <v>109573.63</v>
      </c>
      <c r="U1578" s="203" t="s">
        <v>1890</v>
      </c>
      <c r="V1578" s="203"/>
      <c r="W1578" s="204">
        <v>4219</v>
      </c>
      <c r="AF1578" t="s">
        <v>67369</v>
      </c>
      <c r="AG1578" s="284">
        <v>2885</v>
      </c>
      <c r="AI1578" s="276" t="s">
        <v>42233</v>
      </c>
      <c r="AJ1578" s="277">
        <v>3774288.78</v>
      </c>
      <c r="AL1578" s="246" t="s">
        <v>55845</v>
      </c>
      <c r="AM1578" s="247">
        <v>89572</v>
      </c>
      <c r="AO1578" s="226" t="s">
        <v>38881</v>
      </c>
      <c r="AP1578" s="227">
        <v>3507.03</v>
      </c>
      <c r="AR1578" s="207" t="s">
        <v>16143</v>
      </c>
      <c r="AS1578" s="208">
        <v>5542.73</v>
      </c>
      <c r="AT1578" s="93"/>
      <c r="AU1578" s="199" t="s">
        <v>21567</v>
      </c>
      <c r="AV1578" s="200">
        <v>176469.6</v>
      </c>
      <c r="BD1578" s="272" t="s">
        <v>46528</v>
      </c>
      <c r="BE1578" s="273">
        <v>34599.65</v>
      </c>
      <c r="BG1578" s="244" t="s">
        <v>12058</v>
      </c>
      <c r="BH1578" s="245">
        <v>2090895.79</v>
      </c>
      <c r="BJ1578" s="230" t="s">
        <v>11460</v>
      </c>
      <c r="BK1578" s="231">
        <v>109573.63</v>
      </c>
      <c r="BM1578" s="209" t="s">
        <v>6704</v>
      </c>
      <c r="BN1578" s="210">
        <v>24040</v>
      </c>
    </row>
    <row r="1579" spans="9:66" x14ac:dyDescent="0.55000000000000004">
      <c r="I1579" s="282" t="s">
        <v>46421</v>
      </c>
      <c r="J1579" s="282"/>
      <c r="K1579" s="283">
        <v>1191.07</v>
      </c>
      <c r="M1579" s="242" t="s">
        <v>12773</v>
      </c>
      <c r="N1579" s="242"/>
      <c r="O1579" s="243">
        <v>56563.71</v>
      </c>
      <c r="Q1579" s="224" t="s">
        <v>5261</v>
      </c>
      <c r="R1579" s="224"/>
      <c r="S1579" s="225">
        <v>6361951.0999999996</v>
      </c>
      <c r="U1579" s="203" t="s">
        <v>1891</v>
      </c>
      <c r="V1579" s="203"/>
      <c r="W1579" s="204">
        <v>31614.62</v>
      </c>
      <c r="AF1579" t="s">
        <v>64162</v>
      </c>
      <c r="AG1579" s="284">
        <v>1775.58</v>
      </c>
      <c r="AI1579" s="276" t="s">
        <v>61313</v>
      </c>
      <c r="AJ1579" s="277">
        <v>-77282.17</v>
      </c>
      <c r="AL1579" s="246" t="s">
        <v>49671</v>
      </c>
      <c r="AM1579" s="247">
        <v>14325.13</v>
      </c>
      <c r="AO1579" s="226" t="s">
        <v>42186</v>
      </c>
      <c r="AP1579" s="227">
        <v>694.94</v>
      </c>
      <c r="AR1579" s="207" t="s">
        <v>16144</v>
      </c>
      <c r="AS1579" s="208">
        <v>7832.18</v>
      </c>
      <c r="AT1579" s="93"/>
      <c r="AU1579" s="199" t="s">
        <v>13631</v>
      </c>
      <c r="AV1579" s="200">
        <v>287027</v>
      </c>
      <c r="BD1579" s="272" t="s">
        <v>46529</v>
      </c>
      <c r="BE1579" s="273">
        <v>1191.07</v>
      </c>
      <c r="BG1579" s="244" t="s">
        <v>12850</v>
      </c>
      <c r="BH1579" s="245">
        <v>56563.71</v>
      </c>
      <c r="BJ1579" s="230" t="s">
        <v>11461</v>
      </c>
      <c r="BK1579" s="231">
        <v>6361951.0999999996</v>
      </c>
      <c r="BM1579" s="209" t="s">
        <v>7111</v>
      </c>
      <c r="BN1579" s="210">
        <v>1842</v>
      </c>
    </row>
    <row r="1580" spans="9:66" x14ac:dyDescent="0.55000000000000004">
      <c r="I1580" s="282" t="s">
        <v>46423</v>
      </c>
      <c r="J1580" s="282"/>
      <c r="K1580" s="283">
        <v>1164</v>
      </c>
      <c r="M1580" s="242" t="s">
        <v>12774</v>
      </c>
      <c r="N1580" s="242"/>
      <c r="O1580" s="243">
        <v>123286.26</v>
      </c>
      <c r="Q1580" s="224" t="s">
        <v>5262</v>
      </c>
      <c r="R1580" s="224"/>
      <c r="S1580" s="225">
        <v>362455.84</v>
      </c>
      <c r="U1580" s="203" t="s">
        <v>1892</v>
      </c>
      <c r="V1580" s="203"/>
      <c r="W1580" s="204">
        <v>13494.84</v>
      </c>
      <c r="AF1580" t="s">
        <v>63650</v>
      </c>
      <c r="AG1580">
        <v>873.27</v>
      </c>
      <c r="AI1580" s="276" t="s">
        <v>58196</v>
      </c>
      <c r="AJ1580" s="277">
        <v>29800</v>
      </c>
      <c r="AL1580" s="246" t="s">
        <v>63622</v>
      </c>
      <c r="AM1580" s="247">
        <v>50242.1</v>
      </c>
      <c r="AO1580" s="226" t="s">
        <v>38882</v>
      </c>
      <c r="AP1580" s="227">
        <v>6622.86</v>
      </c>
      <c r="AR1580" s="207" t="s">
        <v>16145</v>
      </c>
      <c r="AS1580" s="208">
        <v>21029.96</v>
      </c>
      <c r="AT1580" s="93"/>
      <c r="AU1580" s="199" t="s">
        <v>13632</v>
      </c>
      <c r="AV1580" s="200">
        <v>123262</v>
      </c>
      <c r="BD1580" s="272" t="s">
        <v>46531</v>
      </c>
      <c r="BE1580" s="273">
        <v>1164</v>
      </c>
      <c r="BG1580" s="244" t="s">
        <v>12851</v>
      </c>
      <c r="BH1580" s="245">
        <v>123286.26</v>
      </c>
      <c r="BJ1580" s="230" t="s">
        <v>11462</v>
      </c>
      <c r="BK1580" s="231">
        <v>362455.84</v>
      </c>
      <c r="BM1580" s="209" t="s">
        <v>7374</v>
      </c>
      <c r="BN1580" s="210">
        <v>10778</v>
      </c>
    </row>
    <row r="1581" spans="9:66" x14ac:dyDescent="0.55000000000000004">
      <c r="I1581" s="282" t="s">
        <v>46425</v>
      </c>
      <c r="J1581" s="282"/>
      <c r="K1581" s="283">
        <v>337048.8</v>
      </c>
      <c r="M1581" s="242" t="s">
        <v>12775</v>
      </c>
      <c r="N1581" s="242"/>
      <c r="O1581" s="243">
        <v>80422.789999999994</v>
      </c>
      <c r="Q1581" s="224" t="s">
        <v>5263</v>
      </c>
      <c r="R1581" s="224"/>
      <c r="S1581" s="225">
        <v>60532</v>
      </c>
      <c r="U1581" s="203" t="s">
        <v>1893</v>
      </c>
      <c r="V1581" s="203"/>
      <c r="W1581" s="204">
        <v>23138</v>
      </c>
      <c r="AF1581" t="s">
        <v>71375</v>
      </c>
      <c r="AG1581" s="284">
        <v>8388.7999999999993</v>
      </c>
      <c r="AI1581" s="276" t="s">
        <v>64064</v>
      </c>
      <c r="AJ1581" s="277">
        <v>759.18</v>
      </c>
      <c r="AL1581" s="246" t="s">
        <v>33167</v>
      </c>
      <c r="AM1581" s="247">
        <v>19110</v>
      </c>
      <c r="AO1581" s="226" t="s">
        <v>16093</v>
      </c>
      <c r="AP1581" s="227">
        <v>12610</v>
      </c>
      <c r="AR1581" s="207" t="s">
        <v>13109</v>
      </c>
      <c r="AS1581" s="208">
        <v>95153.24</v>
      </c>
      <c r="AT1581" s="93"/>
      <c r="AU1581" s="199" t="s">
        <v>13633</v>
      </c>
      <c r="AV1581" s="200">
        <v>147800</v>
      </c>
      <c r="BD1581" s="272" t="s">
        <v>46533</v>
      </c>
      <c r="BE1581" s="273">
        <v>337048.8</v>
      </c>
      <c r="BG1581" s="244" t="s">
        <v>12852</v>
      </c>
      <c r="BH1581" s="245">
        <v>80422.789999999994</v>
      </c>
      <c r="BJ1581" s="230" t="s">
        <v>11463</v>
      </c>
      <c r="BK1581" s="231">
        <v>60532</v>
      </c>
      <c r="BM1581" s="209" t="s">
        <v>7784</v>
      </c>
      <c r="BN1581" s="210">
        <v>1193</v>
      </c>
    </row>
    <row r="1582" spans="9:66" x14ac:dyDescent="0.55000000000000004">
      <c r="I1582" s="282" t="s">
        <v>46426</v>
      </c>
      <c r="J1582" s="282"/>
      <c r="K1582" s="283">
        <v>1800</v>
      </c>
      <c r="M1582" s="242" t="s">
        <v>12776</v>
      </c>
      <c r="N1582" s="242"/>
      <c r="O1582" s="243">
        <v>15420.16</v>
      </c>
      <c r="Q1582" s="224" t="s">
        <v>5264</v>
      </c>
      <c r="R1582" s="224"/>
      <c r="S1582" s="225">
        <v>15947305.18</v>
      </c>
      <c r="U1582" s="203" t="s">
        <v>1894</v>
      </c>
      <c r="V1582" s="203"/>
      <c r="W1582" s="204">
        <v>25392.39</v>
      </c>
      <c r="AF1582" t="s">
        <v>61354</v>
      </c>
      <c r="AG1582" s="284">
        <v>5181.33</v>
      </c>
      <c r="AI1582" s="276" t="s">
        <v>61868</v>
      </c>
      <c r="AJ1582" s="277">
        <v>3129.65</v>
      </c>
      <c r="AL1582" s="246" t="s">
        <v>58947</v>
      </c>
      <c r="AM1582" s="247">
        <v>2900</v>
      </c>
      <c r="AO1582" s="226" t="s">
        <v>33158</v>
      </c>
      <c r="AP1582" s="227">
        <v>1971.5</v>
      </c>
      <c r="AR1582" s="207" t="s">
        <v>16146</v>
      </c>
      <c r="AS1582" s="208">
        <v>16738.150000000001</v>
      </c>
      <c r="AT1582" s="93"/>
      <c r="AU1582" s="199" t="s">
        <v>13634</v>
      </c>
      <c r="AV1582" s="200">
        <v>54690.29</v>
      </c>
      <c r="BD1582" s="272" t="s">
        <v>46534</v>
      </c>
      <c r="BE1582" s="273">
        <v>1800</v>
      </c>
      <c r="BG1582" s="244" t="s">
        <v>12853</v>
      </c>
      <c r="BH1582" s="245">
        <v>15420.16</v>
      </c>
      <c r="BJ1582" s="230" t="s">
        <v>11464</v>
      </c>
      <c r="BK1582" s="231">
        <v>15947305.18</v>
      </c>
      <c r="BM1582" s="209" t="s">
        <v>8062</v>
      </c>
      <c r="BN1582" s="210">
        <v>2048</v>
      </c>
    </row>
    <row r="1583" spans="9:66" x14ac:dyDescent="0.55000000000000004">
      <c r="I1583" s="282" t="s">
        <v>46427</v>
      </c>
      <c r="J1583" s="282"/>
      <c r="K1583" s="283">
        <v>61046</v>
      </c>
      <c r="M1583" s="242" t="s">
        <v>12777</v>
      </c>
      <c r="N1583" s="242"/>
      <c r="O1583" s="243">
        <v>63556.94</v>
      </c>
      <c r="Q1583" s="224" t="s">
        <v>5269</v>
      </c>
      <c r="R1583" s="224"/>
      <c r="S1583" s="225">
        <v>988302.97</v>
      </c>
      <c r="U1583" s="203" t="s">
        <v>1895</v>
      </c>
      <c r="V1583" s="203"/>
      <c r="W1583" s="204">
        <v>1320</v>
      </c>
      <c r="AF1583" t="s">
        <v>60322</v>
      </c>
      <c r="AG1583" s="284">
        <v>37110.31</v>
      </c>
      <c r="AI1583" s="276" t="s">
        <v>55884</v>
      </c>
      <c r="AJ1583" s="277">
        <v>2034.57</v>
      </c>
      <c r="AL1583" s="246" t="s">
        <v>58948</v>
      </c>
      <c r="AM1583" s="247">
        <v>1880.82</v>
      </c>
      <c r="AO1583" s="226" t="s">
        <v>16094</v>
      </c>
      <c r="AP1583" s="227">
        <v>1055.6500000000001</v>
      </c>
      <c r="AR1583" s="207" t="s">
        <v>16147</v>
      </c>
      <c r="AS1583" s="208">
        <v>5534.3</v>
      </c>
      <c r="AT1583" s="93"/>
      <c r="AU1583" s="199" t="s">
        <v>13635</v>
      </c>
      <c r="AV1583" s="200">
        <v>64627.42</v>
      </c>
      <c r="BD1583" s="272" t="s">
        <v>46535</v>
      </c>
      <c r="BE1583" s="273">
        <v>61046</v>
      </c>
      <c r="BG1583" s="244" t="s">
        <v>12854</v>
      </c>
      <c r="BH1583" s="245">
        <v>63556.94</v>
      </c>
      <c r="BJ1583" s="230" t="s">
        <v>11469</v>
      </c>
      <c r="BK1583" s="231">
        <v>988302.97</v>
      </c>
      <c r="BM1583" s="209" t="s">
        <v>8205</v>
      </c>
      <c r="BN1583" s="210">
        <v>5872</v>
      </c>
    </row>
    <row r="1584" spans="9:66" x14ac:dyDescent="0.55000000000000004">
      <c r="I1584" s="282" t="s">
        <v>46428</v>
      </c>
      <c r="J1584" s="282"/>
      <c r="K1584" s="283">
        <v>50441.5</v>
      </c>
      <c r="M1584" s="242" t="s">
        <v>12778</v>
      </c>
      <c r="N1584" s="242"/>
      <c r="O1584" s="243">
        <v>30195.75</v>
      </c>
      <c r="Q1584" s="224" t="s">
        <v>5265</v>
      </c>
      <c r="R1584" s="224"/>
      <c r="S1584" s="225">
        <v>40382.68</v>
      </c>
      <c r="U1584" s="203" t="s">
        <v>1896</v>
      </c>
      <c r="V1584" s="203"/>
      <c r="W1584" s="204">
        <v>9311</v>
      </c>
      <c r="AF1584" t="s">
        <v>49793</v>
      </c>
      <c r="AG1584">
        <v>853</v>
      </c>
      <c r="AI1584" s="276" t="s">
        <v>67124</v>
      </c>
      <c r="AJ1584" s="277">
        <v>-53.47</v>
      </c>
      <c r="AL1584" s="246" t="s">
        <v>58949</v>
      </c>
      <c r="AM1584" s="247">
        <v>500760</v>
      </c>
      <c r="AO1584" s="226" t="s">
        <v>33159</v>
      </c>
      <c r="AP1584" s="227">
        <v>285.06</v>
      </c>
      <c r="AR1584" s="207" t="s">
        <v>16148</v>
      </c>
      <c r="AS1584" s="208">
        <v>3674.28</v>
      </c>
      <c r="AT1584" s="93"/>
      <c r="AU1584" s="199" t="s">
        <v>21573</v>
      </c>
      <c r="AV1584" s="200">
        <v>39375.339999999997</v>
      </c>
      <c r="BD1584" s="272" t="s">
        <v>46536</v>
      </c>
      <c r="BE1584" s="273">
        <v>50441.5</v>
      </c>
      <c r="BG1584" s="244" t="s">
        <v>12855</v>
      </c>
      <c r="BH1584" s="245">
        <v>30195.75</v>
      </c>
      <c r="BJ1584" s="230" t="s">
        <v>11465</v>
      </c>
      <c r="BK1584" s="231">
        <v>40382.68</v>
      </c>
      <c r="BM1584" s="209" t="s">
        <v>8325</v>
      </c>
      <c r="BN1584" s="210">
        <v>974</v>
      </c>
    </row>
    <row r="1585" spans="9:66" x14ac:dyDescent="0.55000000000000004">
      <c r="I1585" s="282" t="s">
        <v>46429</v>
      </c>
      <c r="J1585" s="282"/>
      <c r="K1585" s="283">
        <v>45646</v>
      </c>
      <c r="M1585" s="242" t="s">
        <v>12779</v>
      </c>
      <c r="N1585" s="242"/>
      <c r="O1585" s="243">
        <v>4159.29</v>
      </c>
      <c r="Q1585" s="224" t="s">
        <v>5266</v>
      </c>
      <c r="R1585" s="224"/>
      <c r="S1585" s="225">
        <v>92979.74</v>
      </c>
      <c r="U1585" s="203" t="s">
        <v>1897</v>
      </c>
      <c r="V1585" s="203"/>
      <c r="W1585" s="204">
        <v>210188</v>
      </c>
      <c r="AF1585" t="s">
        <v>71376</v>
      </c>
      <c r="AG1585" s="284">
        <v>102635.35</v>
      </c>
      <c r="AI1585" s="276" t="s">
        <v>58197</v>
      </c>
      <c r="AJ1585" s="277">
        <v>28359.32</v>
      </c>
      <c r="AL1585" s="246" t="s">
        <v>51695</v>
      </c>
      <c r="AM1585" s="247">
        <v>63480.77</v>
      </c>
      <c r="AO1585" s="226" t="s">
        <v>33160</v>
      </c>
      <c r="AP1585" s="227">
        <v>971.62</v>
      </c>
      <c r="AR1585" s="207" t="s">
        <v>16149</v>
      </c>
      <c r="AS1585" s="208">
        <v>42250</v>
      </c>
      <c r="AT1585" s="93"/>
      <c r="AU1585" s="199" t="s">
        <v>13636</v>
      </c>
      <c r="AV1585" s="200">
        <v>53400</v>
      </c>
      <c r="BD1585" s="272" t="s">
        <v>46537</v>
      </c>
      <c r="BE1585" s="273">
        <v>45646</v>
      </c>
      <c r="BG1585" s="244" t="s">
        <v>12856</v>
      </c>
      <c r="BH1585" s="245">
        <v>4159.29</v>
      </c>
      <c r="BJ1585" s="230" t="s">
        <v>11466</v>
      </c>
      <c r="BK1585" s="231">
        <v>92979.74</v>
      </c>
      <c r="BM1585" s="209" t="s">
        <v>8712</v>
      </c>
      <c r="BN1585" s="210">
        <v>2000</v>
      </c>
    </row>
    <row r="1586" spans="9:66" x14ac:dyDescent="0.55000000000000004">
      <c r="I1586" s="282" t="s">
        <v>43569</v>
      </c>
      <c r="J1586" s="282"/>
      <c r="K1586" s="283">
        <v>74956</v>
      </c>
      <c r="M1586" s="242" t="s">
        <v>12780</v>
      </c>
      <c r="N1586" s="242"/>
      <c r="O1586" s="243">
        <v>17259.7</v>
      </c>
      <c r="Q1586" s="224" t="s">
        <v>5267</v>
      </c>
      <c r="R1586" s="224"/>
      <c r="S1586" s="225">
        <v>117999</v>
      </c>
      <c r="U1586" s="203" t="s">
        <v>1898</v>
      </c>
      <c r="V1586" s="203"/>
      <c r="W1586" s="204">
        <v>1491.3</v>
      </c>
      <c r="AF1586" t="s">
        <v>71377</v>
      </c>
      <c r="AG1586" s="284">
        <v>1697.8</v>
      </c>
      <c r="AI1586" s="276" t="s">
        <v>49705</v>
      </c>
      <c r="AJ1586" s="277">
        <v>13000</v>
      </c>
      <c r="AL1586" s="246" t="s">
        <v>16200</v>
      </c>
      <c r="AM1586" s="247">
        <v>86772.75</v>
      </c>
      <c r="AO1586" s="226" t="s">
        <v>51686</v>
      </c>
      <c r="AP1586" s="227">
        <v>12</v>
      </c>
      <c r="AR1586" s="207" t="s">
        <v>16150</v>
      </c>
      <c r="AS1586" s="208">
        <v>38298.97</v>
      </c>
      <c r="AT1586" s="93"/>
      <c r="AU1586" s="199" t="s">
        <v>21578</v>
      </c>
      <c r="AV1586" s="200">
        <v>148300.1</v>
      </c>
      <c r="BD1586" s="272" t="s">
        <v>43883</v>
      </c>
      <c r="BE1586" s="273">
        <v>74956</v>
      </c>
      <c r="BG1586" s="244" t="s">
        <v>12857</v>
      </c>
      <c r="BH1586" s="245">
        <v>17259.7</v>
      </c>
      <c r="BJ1586" s="230" t="s">
        <v>11467</v>
      </c>
      <c r="BK1586" s="231">
        <v>117999</v>
      </c>
      <c r="BM1586" s="209" t="s">
        <v>8966</v>
      </c>
      <c r="BN1586" s="210">
        <v>9353</v>
      </c>
    </row>
    <row r="1587" spans="9:66" x14ac:dyDescent="0.55000000000000004">
      <c r="I1587" s="282" t="s">
        <v>65793</v>
      </c>
      <c r="J1587" s="282"/>
      <c r="K1587" s="283">
        <v>3527.5</v>
      </c>
      <c r="M1587" s="242" t="s">
        <v>12781</v>
      </c>
      <c r="N1587" s="242"/>
      <c r="O1587" s="243">
        <v>90328.02</v>
      </c>
      <c r="Q1587" s="224" t="s">
        <v>5268</v>
      </c>
      <c r="R1587" s="224"/>
      <c r="S1587" s="225">
        <v>56954.09</v>
      </c>
      <c r="U1587" s="203" t="s">
        <v>4073</v>
      </c>
      <c r="V1587" s="203"/>
      <c r="W1587" s="204">
        <v>1767.79</v>
      </c>
      <c r="AF1587" t="s">
        <v>71378</v>
      </c>
      <c r="AG1587" s="284">
        <v>79606.16</v>
      </c>
      <c r="AI1587" s="276" t="s">
        <v>51817</v>
      </c>
      <c r="AJ1587" s="277">
        <v>4308.78</v>
      </c>
      <c r="AL1587" s="246" t="s">
        <v>47812</v>
      </c>
      <c r="AM1587" s="247">
        <v>256435.02</v>
      </c>
      <c r="AO1587" s="226" t="s">
        <v>44442</v>
      </c>
      <c r="AP1587" s="227">
        <v>61981.760000000002</v>
      </c>
      <c r="AR1587" s="207" t="s">
        <v>16151</v>
      </c>
      <c r="AS1587" s="208">
        <v>9513</v>
      </c>
      <c r="AT1587" s="93"/>
      <c r="AU1587" s="199" t="s">
        <v>21581</v>
      </c>
      <c r="AV1587" s="200">
        <v>25693.25</v>
      </c>
      <c r="BD1587" s="272" t="s">
        <v>43888</v>
      </c>
      <c r="BE1587" s="273">
        <v>3527.5</v>
      </c>
      <c r="BG1587" s="244" t="s">
        <v>12858</v>
      </c>
      <c r="BH1587" s="245">
        <v>90328.02</v>
      </c>
      <c r="BJ1587" s="230" t="s">
        <v>11468</v>
      </c>
      <c r="BK1587" s="231">
        <v>56954.09</v>
      </c>
      <c r="BM1587" s="209" t="s">
        <v>9297</v>
      </c>
      <c r="BN1587" s="210">
        <v>49949.33</v>
      </c>
    </row>
    <row r="1588" spans="9:66" x14ac:dyDescent="0.55000000000000004">
      <c r="I1588" s="282" t="s">
        <v>43574</v>
      </c>
      <c r="J1588" s="282"/>
      <c r="K1588" s="283">
        <v>9844</v>
      </c>
      <c r="M1588" s="242" t="s">
        <v>12782</v>
      </c>
      <c r="N1588" s="242"/>
      <c r="O1588" s="243">
        <v>229155.41</v>
      </c>
      <c r="Q1588" s="224" t="s">
        <v>46388</v>
      </c>
      <c r="R1588" s="224"/>
      <c r="S1588" s="225">
        <v>25000</v>
      </c>
      <c r="U1588" s="203" t="s">
        <v>482</v>
      </c>
      <c r="V1588" s="203"/>
      <c r="W1588" s="204">
        <v>94601</v>
      </c>
      <c r="AF1588" t="s">
        <v>61932</v>
      </c>
      <c r="AG1588" s="284">
        <v>41561.9</v>
      </c>
      <c r="AI1588" s="276" t="s">
        <v>58843</v>
      </c>
      <c r="AJ1588" s="277">
        <v>3514.5</v>
      </c>
      <c r="AL1588" s="246" t="s">
        <v>47813</v>
      </c>
      <c r="AM1588" s="247">
        <v>55402.69</v>
      </c>
      <c r="AO1588" s="226" t="s">
        <v>44443</v>
      </c>
      <c r="AP1588" s="227">
        <v>4697.24</v>
      </c>
      <c r="AR1588" s="207" t="s">
        <v>16152</v>
      </c>
      <c r="AS1588" s="208">
        <v>26880</v>
      </c>
      <c r="AT1588" s="93"/>
      <c r="AU1588" s="199" t="s">
        <v>32202</v>
      </c>
      <c r="AV1588" s="200">
        <v>712.56</v>
      </c>
      <c r="BD1588" s="272" t="s">
        <v>43889</v>
      </c>
      <c r="BE1588" s="273">
        <v>9844</v>
      </c>
      <c r="BG1588" s="244" t="s">
        <v>12859</v>
      </c>
      <c r="BH1588" s="245">
        <v>229155.41</v>
      </c>
      <c r="BJ1588" s="230" t="s">
        <v>46492</v>
      </c>
      <c r="BK1588" s="231">
        <v>25000</v>
      </c>
      <c r="BM1588" s="209" t="s">
        <v>11553</v>
      </c>
      <c r="BN1588" s="210">
        <v>69005.06</v>
      </c>
    </row>
    <row r="1589" spans="9:66" x14ac:dyDescent="0.55000000000000004">
      <c r="I1589" s="282" t="s">
        <v>43577</v>
      </c>
      <c r="J1589" s="282"/>
      <c r="K1589" s="283">
        <v>53713.19</v>
      </c>
      <c r="M1589" s="242" t="s">
        <v>12784</v>
      </c>
      <c r="N1589" s="242"/>
      <c r="O1589" s="243">
        <v>201958.77</v>
      </c>
      <c r="Q1589" s="224" t="s">
        <v>5270</v>
      </c>
      <c r="R1589" s="224"/>
      <c r="S1589" s="225">
        <v>42114.09</v>
      </c>
      <c r="U1589" s="203" t="s">
        <v>1899</v>
      </c>
      <c r="V1589" s="203"/>
      <c r="W1589" s="204">
        <v>12116</v>
      </c>
      <c r="AF1589" t="s">
        <v>47903</v>
      </c>
      <c r="AG1589" s="284">
        <v>1159.5899999999999</v>
      </c>
      <c r="AI1589" s="276" t="s">
        <v>67125</v>
      </c>
      <c r="AJ1589" s="277">
        <v>-14.73</v>
      </c>
      <c r="AL1589" s="246" t="s">
        <v>16201</v>
      </c>
      <c r="AM1589" s="247">
        <v>8076.95</v>
      </c>
      <c r="AO1589" s="226" t="s">
        <v>44444</v>
      </c>
      <c r="AP1589" s="227">
        <v>23875</v>
      </c>
      <c r="AR1589" s="207" t="s">
        <v>16153</v>
      </c>
      <c r="AS1589" s="208">
        <v>121482</v>
      </c>
      <c r="AT1589" s="93"/>
      <c r="AU1589" s="199" t="s">
        <v>32203</v>
      </c>
      <c r="AV1589" s="200">
        <v>4392.2299999999996</v>
      </c>
      <c r="BD1589" s="272" t="s">
        <v>43892</v>
      </c>
      <c r="BE1589" s="273">
        <v>53713.19</v>
      </c>
      <c r="BG1589" s="244" t="s">
        <v>12861</v>
      </c>
      <c r="BH1589" s="245">
        <v>201958.77</v>
      </c>
      <c r="BJ1589" s="230" t="s">
        <v>11470</v>
      </c>
      <c r="BK1589" s="231">
        <v>42114.09</v>
      </c>
      <c r="BM1589" s="209" t="s">
        <v>11898</v>
      </c>
      <c r="BN1589" s="210">
        <v>58043.58</v>
      </c>
    </row>
    <row r="1590" spans="9:66" x14ac:dyDescent="0.55000000000000004">
      <c r="I1590" s="282" t="s">
        <v>43582</v>
      </c>
      <c r="J1590" s="282"/>
      <c r="K1590" s="283">
        <v>1984.6</v>
      </c>
      <c r="M1590" s="242" t="s">
        <v>12785</v>
      </c>
      <c r="N1590" s="242"/>
      <c r="O1590" s="243">
        <v>67564.850000000006</v>
      </c>
      <c r="Q1590" s="224" t="s">
        <v>5271</v>
      </c>
      <c r="R1590" s="224"/>
      <c r="S1590" s="225">
        <v>7619176.1299999999</v>
      </c>
      <c r="U1590" s="203" t="s">
        <v>1900</v>
      </c>
      <c r="V1590" s="203"/>
      <c r="W1590" s="204">
        <v>14380</v>
      </c>
      <c r="AF1590" t="s">
        <v>57348</v>
      </c>
      <c r="AG1590" s="284">
        <v>70106.429999999993</v>
      </c>
      <c r="AI1590" s="276" t="s">
        <v>67126</v>
      </c>
      <c r="AJ1590" s="277">
        <v>47170.94</v>
      </c>
      <c r="AL1590" s="246" t="s">
        <v>33168</v>
      </c>
      <c r="AM1590" s="247">
        <v>100950.05</v>
      </c>
      <c r="AO1590" s="226" t="s">
        <v>44445</v>
      </c>
      <c r="AP1590" s="227">
        <v>1780.12</v>
      </c>
      <c r="AR1590" s="207" t="s">
        <v>16154</v>
      </c>
      <c r="AS1590" s="208">
        <v>1011.99</v>
      </c>
      <c r="AT1590" s="93"/>
      <c r="AU1590" s="199" t="s">
        <v>32204</v>
      </c>
      <c r="AV1590" s="200">
        <v>1495.21</v>
      </c>
      <c r="BD1590" s="272" t="s">
        <v>43897</v>
      </c>
      <c r="BE1590" s="273">
        <v>1984.6</v>
      </c>
      <c r="BG1590" s="244" t="s">
        <v>12862</v>
      </c>
      <c r="BH1590" s="245">
        <v>67564.850000000006</v>
      </c>
      <c r="BJ1590" s="230" t="s">
        <v>11471</v>
      </c>
      <c r="BK1590" s="231">
        <v>7619176.1299999999</v>
      </c>
      <c r="BM1590" s="209" t="s">
        <v>9858</v>
      </c>
      <c r="BN1590" s="210">
        <v>235097.97</v>
      </c>
    </row>
    <row r="1591" spans="9:66" x14ac:dyDescent="0.55000000000000004">
      <c r="I1591" s="282" t="s">
        <v>43586</v>
      </c>
      <c r="J1591" s="282"/>
      <c r="K1591" s="283">
        <v>196890</v>
      </c>
      <c r="M1591" s="242" t="s">
        <v>12786</v>
      </c>
      <c r="N1591" s="242"/>
      <c r="O1591" s="243">
        <v>229921.57</v>
      </c>
      <c r="Q1591" s="224" t="s">
        <v>5272</v>
      </c>
      <c r="R1591" s="224"/>
      <c r="S1591" s="225">
        <v>86202.42</v>
      </c>
      <c r="U1591" s="203" t="s">
        <v>1901</v>
      </c>
      <c r="V1591" s="203"/>
      <c r="W1591" s="204">
        <v>856949.83</v>
      </c>
      <c r="AF1591" t="s">
        <v>71379</v>
      </c>
      <c r="AG1591" s="284">
        <v>44931.45</v>
      </c>
      <c r="AI1591" s="276" t="s">
        <v>63625</v>
      </c>
      <c r="AJ1591" s="277">
        <v>3608.53</v>
      </c>
      <c r="AL1591" s="246" t="s">
        <v>61293</v>
      </c>
      <c r="AM1591" s="247">
        <v>2155.02</v>
      </c>
      <c r="AO1591" s="226" t="s">
        <v>51687</v>
      </c>
      <c r="AP1591" s="227">
        <v>23118.31</v>
      </c>
      <c r="AR1591" s="207" t="s">
        <v>16155</v>
      </c>
      <c r="AS1591" s="208">
        <v>43339.18</v>
      </c>
      <c r="AT1591" s="93"/>
      <c r="AU1591" s="199" t="s">
        <v>21598</v>
      </c>
      <c r="AV1591" s="200">
        <v>712.56</v>
      </c>
      <c r="BD1591" s="272" t="s">
        <v>43901</v>
      </c>
      <c r="BE1591" s="273">
        <v>196890</v>
      </c>
      <c r="BG1591" s="244" t="s">
        <v>12863</v>
      </c>
      <c r="BH1591" s="245">
        <v>229921.57</v>
      </c>
      <c r="BJ1591" s="230" t="s">
        <v>11472</v>
      </c>
      <c r="BK1591" s="231">
        <v>86202.42</v>
      </c>
      <c r="BM1591" s="209" t="s">
        <v>6705</v>
      </c>
      <c r="BN1591" s="210">
        <v>22569</v>
      </c>
    </row>
    <row r="1592" spans="9:66" x14ac:dyDescent="0.55000000000000004">
      <c r="I1592" s="282" t="s">
        <v>43591</v>
      </c>
      <c r="J1592" s="282"/>
      <c r="K1592" s="283">
        <v>4462.5</v>
      </c>
      <c r="M1592" s="242" t="s">
        <v>12787</v>
      </c>
      <c r="N1592" s="242"/>
      <c r="O1592" s="243">
        <v>93526.19</v>
      </c>
      <c r="Q1592" s="224" t="s">
        <v>5273</v>
      </c>
      <c r="R1592" s="224"/>
      <c r="S1592" s="225">
        <v>9141083.4900000002</v>
      </c>
      <c r="U1592" s="203" t="s">
        <v>1902</v>
      </c>
      <c r="V1592" s="203"/>
      <c r="W1592" s="204">
        <v>643</v>
      </c>
      <c r="AF1592" t="s">
        <v>39051</v>
      </c>
      <c r="AG1592" s="284">
        <v>378372.69</v>
      </c>
      <c r="AI1592" s="276" t="s">
        <v>63626</v>
      </c>
      <c r="AJ1592" s="277">
        <v>11169.52</v>
      </c>
      <c r="AL1592" s="246" t="s">
        <v>44455</v>
      </c>
      <c r="AM1592" s="247">
        <v>155162.67000000001</v>
      </c>
      <c r="AO1592" s="226" t="s">
        <v>51688</v>
      </c>
      <c r="AP1592" s="227">
        <v>1881.69</v>
      </c>
      <c r="AR1592" s="207" t="s">
        <v>16156</v>
      </c>
      <c r="AS1592" s="208">
        <v>3392.88</v>
      </c>
      <c r="AT1592" s="93"/>
      <c r="AU1592" s="199" t="s">
        <v>21599</v>
      </c>
      <c r="AV1592" s="200">
        <v>4392.2299999999996</v>
      </c>
      <c r="BD1592" s="272" t="s">
        <v>43906</v>
      </c>
      <c r="BE1592" s="273">
        <v>4462.5</v>
      </c>
      <c r="BG1592" s="244" t="s">
        <v>12864</v>
      </c>
      <c r="BH1592" s="245">
        <v>93526.19</v>
      </c>
      <c r="BJ1592" s="230" t="s">
        <v>11473</v>
      </c>
      <c r="BK1592" s="231">
        <v>9141083.4900000002</v>
      </c>
      <c r="BM1592" s="209" t="s">
        <v>7112</v>
      </c>
      <c r="BN1592" s="210">
        <v>4196</v>
      </c>
    </row>
    <row r="1593" spans="9:66" x14ac:dyDescent="0.55000000000000004">
      <c r="I1593" s="282" t="s">
        <v>43592</v>
      </c>
      <c r="J1593" s="282"/>
      <c r="K1593" s="283">
        <v>30925</v>
      </c>
      <c r="M1593" s="242" t="s">
        <v>12788</v>
      </c>
      <c r="N1593" s="242"/>
      <c r="O1593" s="243">
        <v>79477.88</v>
      </c>
      <c r="Q1593" s="224" t="s">
        <v>5278</v>
      </c>
      <c r="R1593" s="224"/>
      <c r="S1593" s="225">
        <v>3039099.8</v>
      </c>
      <c r="U1593" s="203" t="s">
        <v>1903</v>
      </c>
      <c r="V1593" s="203"/>
      <c r="W1593" s="204">
        <v>7652</v>
      </c>
      <c r="AF1593" t="s">
        <v>47904</v>
      </c>
      <c r="AG1593" s="284">
        <v>3750</v>
      </c>
      <c r="AI1593" s="276" t="s">
        <v>64066</v>
      </c>
      <c r="AJ1593" s="277">
        <v>25250.28</v>
      </c>
      <c r="AL1593" s="246" t="s">
        <v>54853</v>
      </c>
      <c r="AM1593" s="247">
        <v>10065.200000000001</v>
      </c>
      <c r="AO1593" s="226" t="s">
        <v>47806</v>
      </c>
      <c r="AP1593" s="227">
        <v>3163.96</v>
      </c>
      <c r="AR1593" s="207" t="s">
        <v>16157</v>
      </c>
      <c r="AS1593" s="208">
        <v>9499.98</v>
      </c>
      <c r="AT1593" s="93"/>
      <c r="AU1593" s="199" t="s">
        <v>21600</v>
      </c>
      <c r="AV1593" s="200">
        <v>1495.21</v>
      </c>
      <c r="BD1593" s="272" t="s">
        <v>43907</v>
      </c>
      <c r="BE1593" s="273">
        <v>30925</v>
      </c>
      <c r="BG1593" s="244" t="s">
        <v>12865</v>
      </c>
      <c r="BH1593" s="245">
        <v>79477.88</v>
      </c>
      <c r="BJ1593" s="230" t="s">
        <v>11478</v>
      </c>
      <c r="BK1593" s="231">
        <v>3039099.8</v>
      </c>
      <c r="BM1593" s="209" t="s">
        <v>7785</v>
      </c>
      <c r="BN1593" s="210">
        <v>14170.54</v>
      </c>
    </row>
    <row r="1594" spans="9:66" x14ac:dyDescent="0.55000000000000004">
      <c r="I1594" s="282" t="s">
        <v>43593</v>
      </c>
      <c r="J1594" s="282"/>
      <c r="K1594" s="283">
        <v>2536.2199999999998</v>
      </c>
      <c r="M1594" s="242" t="s">
        <v>12789</v>
      </c>
      <c r="N1594" s="242"/>
      <c r="O1594" s="243">
        <v>144521.62</v>
      </c>
      <c r="Q1594" s="224" t="s">
        <v>5274</v>
      </c>
      <c r="R1594" s="224"/>
      <c r="S1594" s="225">
        <v>157309.94</v>
      </c>
      <c r="U1594" s="203" t="s">
        <v>1904</v>
      </c>
      <c r="V1594" s="203"/>
      <c r="W1594" s="204">
        <v>2964</v>
      </c>
      <c r="AF1594" t="s">
        <v>71380</v>
      </c>
      <c r="AG1594" s="284">
        <v>175800</v>
      </c>
      <c r="AI1594" s="276" t="s">
        <v>66519</v>
      </c>
      <c r="AJ1594" s="277">
        <v>201135.3</v>
      </c>
      <c r="AL1594" s="246" t="s">
        <v>54854</v>
      </c>
      <c r="AM1594" s="247">
        <v>57.1</v>
      </c>
      <c r="AO1594" s="226" t="s">
        <v>47807</v>
      </c>
      <c r="AP1594" s="227">
        <v>242.04</v>
      </c>
      <c r="AR1594" s="207" t="s">
        <v>16158</v>
      </c>
      <c r="AS1594" s="208">
        <v>72818.100000000006</v>
      </c>
      <c r="AT1594" s="93"/>
      <c r="AU1594" s="199" t="s">
        <v>32205</v>
      </c>
      <c r="AV1594" s="200">
        <v>3000</v>
      </c>
      <c r="BD1594" s="272" t="s">
        <v>43908</v>
      </c>
      <c r="BE1594" s="273">
        <v>2536.2199999999998</v>
      </c>
      <c r="BG1594" s="244" t="s">
        <v>12866</v>
      </c>
      <c r="BH1594" s="245">
        <v>144521.62</v>
      </c>
      <c r="BJ1594" s="230" t="s">
        <v>11474</v>
      </c>
      <c r="BK1594" s="231">
        <v>157309.94</v>
      </c>
      <c r="BM1594" s="209" t="s">
        <v>8063</v>
      </c>
      <c r="BN1594" s="210">
        <v>3804</v>
      </c>
    </row>
    <row r="1595" spans="9:66" x14ac:dyDescent="0.55000000000000004">
      <c r="I1595" s="282" t="s">
        <v>43594</v>
      </c>
      <c r="J1595" s="282"/>
      <c r="K1595" s="283">
        <v>-9.4499999999999993</v>
      </c>
      <c r="M1595" s="242" t="s">
        <v>12790</v>
      </c>
      <c r="N1595" s="242"/>
      <c r="O1595" s="243">
        <v>45773.72</v>
      </c>
      <c r="Q1595" s="224" t="s">
        <v>5275</v>
      </c>
      <c r="R1595" s="224"/>
      <c r="S1595" s="225">
        <v>206593.57</v>
      </c>
      <c r="U1595" s="203" t="s">
        <v>1905</v>
      </c>
      <c r="V1595" s="203"/>
      <c r="W1595" s="204">
        <v>5021</v>
      </c>
      <c r="AF1595" t="s">
        <v>39052</v>
      </c>
      <c r="AG1595" s="284">
        <v>67679.37</v>
      </c>
      <c r="AI1595" s="276" t="s">
        <v>70407</v>
      </c>
      <c r="AJ1595" s="277">
        <v>600</v>
      </c>
      <c r="AL1595" s="246" t="s">
        <v>16202</v>
      </c>
      <c r="AM1595" s="247">
        <v>1485137.78</v>
      </c>
      <c r="AO1595" s="226" t="s">
        <v>44446</v>
      </c>
      <c r="AP1595" s="227">
        <v>4000</v>
      </c>
      <c r="AR1595" s="207" t="s">
        <v>16159</v>
      </c>
      <c r="AS1595" s="208">
        <v>208192.87</v>
      </c>
      <c r="AT1595" s="93"/>
      <c r="AU1595" s="199" t="s">
        <v>32206</v>
      </c>
      <c r="AV1595" s="200">
        <v>3000</v>
      </c>
      <c r="BD1595" s="272" t="s">
        <v>43909</v>
      </c>
      <c r="BE1595" s="273">
        <v>-9.4499999999999993</v>
      </c>
      <c r="BG1595" s="244" t="s">
        <v>12867</v>
      </c>
      <c r="BH1595" s="245">
        <v>45773.72</v>
      </c>
      <c r="BJ1595" s="230" t="s">
        <v>11475</v>
      </c>
      <c r="BK1595" s="231">
        <v>206593.57</v>
      </c>
      <c r="BM1595" s="209" t="s">
        <v>8326</v>
      </c>
      <c r="BN1595" s="210">
        <v>71</v>
      </c>
    </row>
    <row r="1596" spans="9:66" x14ac:dyDescent="0.55000000000000004">
      <c r="I1596" s="282" t="s">
        <v>43596</v>
      </c>
      <c r="J1596" s="282"/>
      <c r="K1596" s="283">
        <v>15359.81</v>
      </c>
      <c r="M1596" s="242" t="s">
        <v>12791</v>
      </c>
      <c r="N1596" s="242"/>
      <c r="O1596" s="243">
        <v>190030.81</v>
      </c>
      <c r="Q1596" s="224" t="s">
        <v>5276</v>
      </c>
      <c r="R1596" s="224"/>
      <c r="S1596" s="225">
        <v>37115.269999999997</v>
      </c>
      <c r="U1596" s="203" t="s">
        <v>1906</v>
      </c>
      <c r="V1596" s="203"/>
      <c r="W1596" s="204">
        <v>398</v>
      </c>
      <c r="AF1596" t="s">
        <v>39053</v>
      </c>
      <c r="AG1596" s="284">
        <v>209105.96</v>
      </c>
      <c r="AI1596" s="276" t="s">
        <v>70408</v>
      </c>
      <c r="AJ1596" s="277">
        <v>9875.66</v>
      </c>
      <c r="AL1596" s="246" t="s">
        <v>16203</v>
      </c>
      <c r="AM1596" s="247">
        <v>79143.75</v>
      </c>
      <c r="AO1596" s="226" t="s">
        <v>44447</v>
      </c>
      <c r="AP1596" s="227">
        <v>298.43</v>
      </c>
      <c r="AR1596" s="207" t="s">
        <v>16160</v>
      </c>
      <c r="AS1596" s="208">
        <v>428172.88</v>
      </c>
      <c r="AT1596" s="93"/>
      <c r="AU1596" s="199" t="s">
        <v>32207</v>
      </c>
      <c r="AV1596" s="200">
        <v>4792</v>
      </c>
      <c r="BD1596" s="272" t="s">
        <v>43911</v>
      </c>
      <c r="BE1596" s="273">
        <v>15359.81</v>
      </c>
      <c r="BG1596" s="244" t="s">
        <v>12868</v>
      </c>
      <c r="BH1596" s="245">
        <v>190030.81</v>
      </c>
      <c r="BJ1596" s="230" t="s">
        <v>11476</v>
      </c>
      <c r="BK1596" s="231">
        <v>37115.269999999997</v>
      </c>
      <c r="BM1596" s="209" t="s">
        <v>8713</v>
      </c>
      <c r="BN1596" s="210">
        <v>2000</v>
      </c>
    </row>
    <row r="1597" spans="9:66" x14ac:dyDescent="0.55000000000000004">
      <c r="I1597" s="282" t="s">
        <v>65801</v>
      </c>
      <c r="J1597" s="282"/>
      <c r="K1597" s="283">
        <v>18825</v>
      </c>
      <c r="M1597" s="242" t="s">
        <v>12792</v>
      </c>
      <c r="N1597" s="242"/>
      <c r="O1597" s="243">
        <v>106006.01</v>
      </c>
      <c r="Q1597" s="224" t="s">
        <v>5277</v>
      </c>
      <c r="R1597" s="224"/>
      <c r="S1597" s="225">
        <v>74702.710000000006</v>
      </c>
      <c r="U1597" s="203" t="s">
        <v>1907</v>
      </c>
      <c r="V1597" s="203"/>
      <c r="W1597" s="204">
        <v>4463</v>
      </c>
      <c r="AF1597" t="s">
        <v>57349</v>
      </c>
      <c r="AG1597" s="284">
        <v>40297.040000000001</v>
      </c>
      <c r="AI1597" s="276" t="s">
        <v>58445</v>
      </c>
      <c r="AJ1597" s="277">
        <v>105735.92</v>
      </c>
      <c r="AL1597" s="246" t="s">
        <v>55846</v>
      </c>
      <c r="AM1597" s="247">
        <v>49144.2</v>
      </c>
      <c r="AO1597" s="226" t="s">
        <v>44448</v>
      </c>
      <c r="AP1597" s="227">
        <v>41376.67</v>
      </c>
      <c r="AR1597" s="207" t="s">
        <v>16161</v>
      </c>
      <c r="AS1597" s="208">
        <v>18677.34</v>
      </c>
      <c r="AT1597" s="93"/>
      <c r="AU1597" s="199" t="s">
        <v>32208</v>
      </c>
      <c r="AV1597" s="200">
        <v>3000</v>
      </c>
      <c r="BD1597" s="272" t="s">
        <v>43914</v>
      </c>
      <c r="BE1597" s="273">
        <v>18825</v>
      </c>
      <c r="BG1597" s="244" t="s">
        <v>12869</v>
      </c>
      <c r="BH1597" s="245">
        <v>106006.01</v>
      </c>
      <c r="BJ1597" s="230" t="s">
        <v>11477</v>
      </c>
      <c r="BK1597" s="231">
        <v>74702.710000000006</v>
      </c>
      <c r="BM1597" s="209" t="s">
        <v>8967</v>
      </c>
      <c r="BN1597" s="210">
        <v>2926</v>
      </c>
    </row>
    <row r="1598" spans="9:66" x14ac:dyDescent="0.55000000000000004">
      <c r="I1598" s="282" t="s">
        <v>43600</v>
      </c>
      <c r="J1598" s="282"/>
      <c r="K1598" s="283">
        <v>72358.5</v>
      </c>
      <c r="M1598" s="242" t="s">
        <v>12793</v>
      </c>
      <c r="N1598" s="242"/>
      <c r="O1598" s="243">
        <v>6730.31</v>
      </c>
      <c r="Q1598" s="224" t="s">
        <v>5279</v>
      </c>
      <c r="R1598" s="224"/>
      <c r="S1598" s="225">
        <v>6096257.6200000001</v>
      </c>
      <c r="U1598" s="203" t="s">
        <v>1908</v>
      </c>
      <c r="V1598" s="203"/>
      <c r="W1598" s="204">
        <v>154</v>
      </c>
      <c r="AF1598" t="s">
        <v>48804</v>
      </c>
      <c r="AG1598" s="284">
        <v>100720</v>
      </c>
      <c r="AI1598" s="276" t="s">
        <v>58446</v>
      </c>
      <c r="AJ1598" s="277">
        <v>8822.2999999999993</v>
      </c>
      <c r="AL1598" s="246" t="s">
        <v>55847</v>
      </c>
      <c r="AM1598" s="247">
        <v>546008.94999999995</v>
      </c>
      <c r="AO1598" s="226" t="s">
        <v>44449</v>
      </c>
      <c r="AP1598" s="227">
        <v>3165.33</v>
      </c>
      <c r="AR1598" s="207" t="s">
        <v>16162</v>
      </c>
      <c r="AS1598" s="208">
        <v>40720.78</v>
      </c>
      <c r="AT1598" s="93"/>
      <c r="AU1598" s="199" t="s">
        <v>32209</v>
      </c>
      <c r="AV1598" s="200">
        <v>3000</v>
      </c>
      <c r="BD1598" s="272" t="s">
        <v>43916</v>
      </c>
      <c r="BE1598" s="273">
        <v>72358.5</v>
      </c>
      <c r="BG1598" s="244" t="s">
        <v>12870</v>
      </c>
      <c r="BH1598" s="245">
        <v>6730.31</v>
      </c>
      <c r="BJ1598" s="230" t="s">
        <v>11479</v>
      </c>
      <c r="BK1598" s="231">
        <v>6096257.6200000001</v>
      </c>
      <c r="BM1598" s="209" t="s">
        <v>9859</v>
      </c>
      <c r="BN1598" s="210">
        <v>49736.54</v>
      </c>
    </row>
    <row r="1599" spans="9:66" x14ac:dyDescent="0.55000000000000004">
      <c r="I1599" s="282" t="s">
        <v>43603</v>
      </c>
      <c r="J1599" s="282"/>
      <c r="K1599" s="283">
        <v>10025</v>
      </c>
      <c r="M1599" s="242" t="s">
        <v>12794</v>
      </c>
      <c r="N1599" s="242"/>
      <c r="O1599" s="243">
        <v>100159.97</v>
      </c>
      <c r="Q1599" s="224" t="s">
        <v>5280</v>
      </c>
      <c r="R1599" s="224"/>
      <c r="S1599" s="225">
        <v>496557.95</v>
      </c>
      <c r="U1599" s="203" t="s">
        <v>1910</v>
      </c>
      <c r="V1599" s="203"/>
      <c r="W1599" s="204">
        <v>3526</v>
      </c>
      <c r="AF1599" t="s">
        <v>66550</v>
      </c>
      <c r="AG1599" s="284">
        <v>130790.54</v>
      </c>
      <c r="AI1599" s="276" t="s">
        <v>58447</v>
      </c>
      <c r="AJ1599" s="277">
        <v>27478.87</v>
      </c>
      <c r="AL1599" s="246" t="s">
        <v>16204</v>
      </c>
      <c r="AM1599" s="247">
        <v>280560.71000000002</v>
      </c>
      <c r="AO1599" s="226" t="s">
        <v>16119</v>
      </c>
      <c r="AP1599" s="227">
        <v>165.12</v>
      </c>
      <c r="AR1599" s="207" t="s">
        <v>16163</v>
      </c>
      <c r="AS1599" s="208">
        <v>760.38</v>
      </c>
      <c r="AT1599" s="93"/>
      <c r="AU1599" s="199" t="s">
        <v>21627</v>
      </c>
      <c r="AV1599" s="200">
        <v>4792</v>
      </c>
      <c r="BD1599" s="272" t="s">
        <v>43919</v>
      </c>
      <c r="BE1599" s="273">
        <v>10025</v>
      </c>
      <c r="BG1599" s="244" t="s">
        <v>12871</v>
      </c>
      <c r="BH1599" s="245">
        <v>100159.97</v>
      </c>
      <c r="BJ1599" s="230" t="s">
        <v>11480</v>
      </c>
      <c r="BK1599" s="231">
        <v>496557.95</v>
      </c>
      <c r="BM1599" s="209" t="s">
        <v>6923</v>
      </c>
      <c r="BN1599" s="210">
        <v>1028</v>
      </c>
    </row>
    <row r="1600" spans="9:66" x14ac:dyDescent="0.55000000000000004">
      <c r="I1600" s="282" t="s">
        <v>65802</v>
      </c>
      <c r="J1600" s="282"/>
      <c r="K1600" s="283">
        <v>474550.52</v>
      </c>
      <c r="M1600" s="242" t="s">
        <v>12795</v>
      </c>
      <c r="N1600" s="242"/>
      <c r="O1600" s="243">
        <v>33808.93</v>
      </c>
      <c r="Q1600" s="224" t="s">
        <v>5281</v>
      </c>
      <c r="R1600" s="224"/>
      <c r="S1600" s="225">
        <v>4971491.4400000004</v>
      </c>
      <c r="U1600" s="203" t="s">
        <v>1911</v>
      </c>
      <c r="V1600" s="203"/>
      <c r="W1600" s="204">
        <v>20766</v>
      </c>
      <c r="AF1600" t="s">
        <v>39054</v>
      </c>
      <c r="AG1600" s="284">
        <v>15850</v>
      </c>
      <c r="AI1600" s="276" t="s">
        <v>67127</v>
      </c>
      <c r="AJ1600" s="277">
        <v>24.36</v>
      </c>
      <c r="AL1600" s="246" t="s">
        <v>57262</v>
      </c>
      <c r="AM1600" s="247">
        <v>45031.96</v>
      </c>
      <c r="AO1600" s="226" t="s">
        <v>16120</v>
      </c>
      <c r="AP1600" s="227">
        <v>12.63</v>
      </c>
      <c r="AR1600" s="207" t="s">
        <v>16164</v>
      </c>
      <c r="AS1600" s="208">
        <v>21881.62</v>
      </c>
      <c r="AT1600" s="93"/>
      <c r="AU1600" s="199" t="s">
        <v>13637</v>
      </c>
      <c r="AV1600" s="200">
        <v>44238.66</v>
      </c>
      <c r="BD1600" s="272" t="s">
        <v>43922</v>
      </c>
      <c r="BE1600" s="273">
        <v>474550.52</v>
      </c>
      <c r="BG1600" s="244" t="s">
        <v>12872</v>
      </c>
      <c r="BH1600" s="245">
        <v>33808.93</v>
      </c>
      <c r="BJ1600" s="230" t="s">
        <v>11481</v>
      </c>
      <c r="BK1600" s="231">
        <v>4971491.4400000004</v>
      </c>
      <c r="BM1600" s="209" t="s">
        <v>7113</v>
      </c>
      <c r="BN1600" s="210">
        <v>769</v>
      </c>
    </row>
    <row r="1601" spans="9:66" x14ac:dyDescent="0.55000000000000004">
      <c r="I1601" s="282" t="s">
        <v>43607</v>
      </c>
      <c r="J1601" s="282"/>
      <c r="K1601" s="283">
        <v>1877.91</v>
      </c>
      <c r="M1601" s="242" t="s">
        <v>12797</v>
      </c>
      <c r="N1601" s="242"/>
      <c r="O1601" s="243">
        <v>430423.52</v>
      </c>
      <c r="Q1601" s="224" t="s">
        <v>5282</v>
      </c>
      <c r="R1601" s="224"/>
      <c r="S1601" s="225">
        <v>89565.63</v>
      </c>
      <c r="U1601" s="203" t="s">
        <v>1912</v>
      </c>
      <c r="V1601" s="203"/>
      <c r="W1601" s="204">
        <v>9795</v>
      </c>
      <c r="AF1601" t="s">
        <v>49795</v>
      </c>
      <c r="AG1601" s="284">
        <v>322958.64</v>
      </c>
      <c r="AI1601" s="276" t="s">
        <v>70409</v>
      </c>
      <c r="AJ1601" s="277">
        <v>21101.95</v>
      </c>
      <c r="AL1601" s="246" t="s">
        <v>33169</v>
      </c>
      <c r="AM1601" s="247">
        <v>169.07</v>
      </c>
      <c r="AO1601" s="226" t="s">
        <v>38883</v>
      </c>
      <c r="AP1601" s="227">
        <v>1283</v>
      </c>
      <c r="AR1601" s="207" t="s">
        <v>16165</v>
      </c>
      <c r="AS1601" s="208">
        <v>244748.21</v>
      </c>
      <c r="AT1601" s="93"/>
      <c r="AU1601" s="199" t="s">
        <v>13638</v>
      </c>
      <c r="AV1601" s="200">
        <v>203757.33</v>
      </c>
      <c r="BD1601" s="272" t="s">
        <v>43924</v>
      </c>
      <c r="BE1601" s="273">
        <v>1877.91</v>
      </c>
      <c r="BG1601" s="244" t="s">
        <v>12874</v>
      </c>
      <c r="BH1601" s="245">
        <v>430423.52</v>
      </c>
      <c r="BJ1601" s="230" t="s">
        <v>11482</v>
      </c>
      <c r="BK1601" s="231">
        <v>89565.63</v>
      </c>
      <c r="BM1601" s="209" t="s">
        <v>7375</v>
      </c>
      <c r="BN1601" s="210">
        <v>7677</v>
      </c>
    </row>
    <row r="1602" spans="9:66" x14ac:dyDescent="0.55000000000000004">
      <c r="I1602" s="282" t="s">
        <v>43608</v>
      </c>
      <c r="J1602" s="282"/>
      <c r="K1602" s="283">
        <v>73727</v>
      </c>
      <c r="M1602" s="242" t="s">
        <v>12798</v>
      </c>
      <c r="N1602" s="242"/>
      <c r="O1602" s="243">
        <v>10726.04</v>
      </c>
      <c r="Q1602" s="224" t="s">
        <v>5283</v>
      </c>
      <c r="R1602" s="224"/>
      <c r="S1602" s="225">
        <v>1926156.81</v>
      </c>
      <c r="U1602" s="203" t="s">
        <v>1913</v>
      </c>
      <c r="V1602" s="203"/>
      <c r="W1602" s="204">
        <v>1520.79</v>
      </c>
      <c r="AF1602" t="s">
        <v>36188</v>
      </c>
      <c r="AG1602" s="284">
        <v>249657.18</v>
      </c>
      <c r="AI1602" s="276" t="s">
        <v>61869</v>
      </c>
      <c r="AJ1602" s="277">
        <v>22183.54</v>
      </c>
      <c r="AL1602" s="246" t="s">
        <v>33170</v>
      </c>
      <c r="AM1602" s="247">
        <v>6260850.5</v>
      </c>
      <c r="AO1602" s="226" t="s">
        <v>51689</v>
      </c>
      <c r="AP1602" s="227">
        <v>523</v>
      </c>
      <c r="AR1602" s="207" t="s">
        <v>16166</v>
      </c>
      <c r="AS1602" s="208">
        <v>553271.79</v>
      </c>
      <c r="AT1602" s="93"/>
      <c r="AU1602" s="199" t="s">
        <v>13639</v>
      </c>
      <c r="AV1602" s="200">
        <v>160200</v>
      </c>
      <c r="BD1602" s="272" t="s">
        <v>43925</v>
      </c>
      <c r="BE1602" s="273">
        <v>73727</v>
      </c>
      <c r="BG1602" s="244" t="s">
        <v>12875</v>
      </c>
      <c r="BH1602" s="245">
        <v>10726.04</v>
      </c>
      <c r="BJ1602" s="230" t="s">
        <v>11483</v>
      </c>
      <c r="BK1602" s="231">
        <v>1926156.81</v>
      </c>
      <c r="BM1602" s="209" t="s">
        <v>7786</v>
      </c>
      <c r="BN1602" s="210">
        <v>1281</v>
      </c>
    </row>
    <row r="1603" spans="9:66" x14ac:dyDescent="0.55000000000000004">
      <c r="I1603" s="282" t="s">
        <v>43610</v>
      </c>
      <c r="J1603" s="282"/>
      <c r="K1603" s="283">
        <v>10235</v>
      </c>
      <c r="M1603" s="242" t="s">
        <v>12799</v>
      </c>
      <c r="N1603" s="242"/>
      <c r="O1603" s="243">
        <v>2719.7</v>
      </c>
      <c r="Q1603" s="224" t="s">
        <v>5284</v>
      </c>
      <c r="R1603" s="224"/>
      <c r="S1603" s="225">
        <v>3284407.18</v>
      </c>
      <c r="U1603" s="203" t="s">
        <v>1914</v>
      </c>
      <c r="V1603" s="203"/>
      <c r="W1603" s="204">
        <v>4739.7</v>
      </c>
      <c r="AF1603" t="s">
        <v>71381</v>
      </c>
      <c r="AG1603" s="284">
        <v>19790.189999999999</v>
      </c>
      <c r="AI1603" s="276" t="s">
        <v>61191</v>
      </c>
      <c r="AJ1603" s="277">
        <v>57267.06</v>
      </c>
      <c r="AL1603" s="246" t="s">
        <v>34605</v>
      </c>
      <c r="AM1603" s="247">
        <v>128532.52</v>
      </c>
      <c r="AO1603" s="226" t="s">
        <v>46689</v>
      </c>
      <c r="AP1603" s="227">
        <v>2880</v>
      </c>
      <c r="AR1603" s="207" t="s">
        <v>16167</v>
      </c>
      <c r="AS1603" s="208">
        <v>21676</v>
      </c>
      <c r="AT1603" s="93"/>
      <c r="AU1603" s="199" t="s">
        <v>13640</v>
      </c>
      <c r="AV1603" s="200">
        <v>32318.51</v>
      </c>
      <c r="BD1603" s="272" t="s">
        <v>43927</v>
      </c>
      <c r="BE1603" s="273">
        <v>10235</v>
      </c>
      <c r="BG1603" s="244" t="s">
        <v>12876</v>
      </c>
      <c r="BH1603" s="245">
        <v>2719.7</v>
      </c>
      <c r="BJ1603" s="230" t="s">
        <v>11484</v>
      </c>
      <c r="BK1603" s="231">
        <v>3284407.18</v>
      </c>
      <c r="BM1603" s="209" t="s">
        <v>8064</v>
      </c>
      <c r="BN1603" s="210">
        <v>3255</v>
      </c>
    </row>
    <row r="1604" spans="9:66" x14ac:dyDescent="0.55000000000000004">
      <c r="I1604" s="282" t="s">
        <v>65805</v>
      </c>
      <c r="J1604" s="282"/>
      <c r="K1604" s="283">
        <v>5169</v>
      </c>
      <c r="M1604" s="242" t="s">
        <v>12800</v>
      </c>
      <c r="N1604" s="242"/>
      <c r="O1604" s="243">
        <v>17211</v>
      </c>
      <c r="Q1604" s="224" t="s">
        <v>5285</v>
      </c>
      <c r="R1604" s="224"/>
      <c r="S1604" s="225">
        <v>2394229.91</v>
      </c>
      <c r="U1604" s="203" t="s">
        <v>1915</v>
      </c>
      <c r="V1604" s="203"/>
      <c r="W1604" s="204">
        <v>2759</v>
      </c>
      <c r="AF1604" t="s">
        <v>44694</v>
      </c>
      <c r="AG1604" s="284">
        <v>26021.5</v>
      </c>
      <c r="AI1604" s="276" t="s">
        <v>67128</v>
      </c>
      <c r="AJ1604" s="277">
        <v>-164.52</v>
      </c>
      <c r="AL1604" s="246" t="s">
        <v>51698</v>
      </c>
      <c r="AM1604" s="247">
        <v>-48359.99</v>
      </c>
      <c r="AO1604" s="226" t="s">
        <v>46690</v>
      </c>
      <c r="AP1604" s="227">
        <v>39129.96</v>
      </c>
      <c r="AR1604" s="207" t="s">
        <v>16168</v>
      </c>
      <c r="AS1604" s="208">
        <v>728.93</v>
      </c>
      <c r="AT1604" s="93"/>
      <c r="AU1604" s="199" t="s">
        <v>13641</v>
      </c>
      <c r="AV1604" s="200">
        <v>69802.12</v>
      </c>
      <c r="BD1604" s="272" t="s">
        <v>66335</v>
      </c>
      <c r="BE1604" s="273">
        <v>5169</v>
      </c>
      <c r="BG1604" s="244" t="s">
        <v>12877</v>
      </c>
      <c r="BH1604" s="245">
        <v>17211</v>
      </c>
      <c r="BJ1604" s="230" t="s">
        <v>11485</v>
      </c>
      <c r="BK1604" s="231">
        <v>2394229.91</v>
      </c>
      <c r="BM1604" s="209" t="s">
        <v>8968</v>
      </c>
      <c r="BN1604" s="210">
        <v>13867.25</v>
      </c>
    </row>
    <row r="1605" spans="9:66" x14ac:dyDescent="0.55000000000000004">
      <c r="I1605" s="282" t="s">
        <v>43616</v>
      </c>
      <c r="J1605" s="282"/>
      <c r="K1605" s="283">
        <v>325</v>
      </c>
      <c r="M1605" s="242" t="s">
        <v>12802</v>
      </c>
      <c r="N1605" s="242"/>
      <c r="O1605" s="243">
        <v>29718.78</v>
      </c>
      <c r="Q1605" s="224" t="s">
        <v>5286</v>
      </c>
      <c r="R1605" s="224"/>
      <c r="S1605" s="225">
        <v>1263084.54</v>
      </c>
      <c r="U1605" s="203" t="s">
        <v>1916</v>
      </c>
      <c r="V1605" s="203"/>
      <c r="W1605" s="204">
        <v>11802.07</v>
      </c>
      <c r="AF1605" t="s">
        <v>57350</v>
      </c>
      <c r="AG1605" s="284">
        <v>105666.49</v>
      </c>
      <c r="AI1605" s="276" t="s">
        <v>67129</v>
      </c>
      <c r="AJ1605" s="277">
        <v>-9.4499999999999993</v>
      </c>
      <c r="AL1605" s="246" t="s">
        <v>54855</v>
      </c>
      <c r="AM1605" s="247">
        <v>48217.22</v>
      </c>
      <c r="AO1605" s="226" t="s">
        <v>46691</v>
      </c>
      <c r="AP1605" s="227">
        <v>2984.13</v>
      </c>
      <c r="AR1605" s="207" t="s">
        <v>16169</v>
      </c>
      <c r="AS1605" s="208">
        <v>55.75</v>
      </c>
      <c r="AT1605" s="93"/>
      <c r="AU1605" s="199" t="s">
        <v>32210</v>
      </c>
      <c r="AV1605" s="200">
        <v>46800</v>
      </c>
      <c r="BD1605" s="272" t="s">
        <v>43933</v>
      </c>
      <c r="BE1605" s="273">
        <v>325</v>
      </c>
      <c r="BG1605" s="244" t="s">
        <v>12879</v>
      </c>
      <c r="BH1605" s="245">
        <v>29718.78</v>
      </c>
      <c r="BJ1605" s="230" t="s">
        <v>11486</v>
      </c>
      <c r="BK1605" s="231">
        <v>1263084.54</v>
      </c>
      <c r="BM1605" s="209" t="s">
        <v>10630</v>
      </c>
      <c r="BN1605" s="210">
        <v>2837</v>
      </c>
    </row>
    <row r="1606" spans="9:66" x14ac:dyDescent="0.55000000000000004">
      <c r="I1606" s="282" t="s">
        <v>43618</v>
      </c>
      <c r="J1606" s="282"/>
      <c r="K1606" s="283">
        <v>4788.2</v>
      </c>
      <c r="M1606" s="242" t="s">
        <v>12803</v>
      </c>
      <c r="N1606" s="242"/>
      <c r="O1606" s="243">
        <v>161646.49</v>
      </c>
      <c r="Q1606" s="224" t="s">
        <v>5287</v>
      </c>
      <c r="R1606" s="224"/>
      <c r="S1606" s="225">
        <v>2690401.02</v>
      </c>
      <c r="U1606" s="203" t="s">
        <v>1917</v>
      </c>
      <c r="V1606" s="203"/>
      <c r="W1606" s="204">
        <v>141893</v>
      </c>
      <c r="AF1606" t="s">
        <v>66552</v>
      </c>
      <c r="AG1606" s="284">
        <v>455347.75</v>
      </c>
      <c r="AI1606" s="276" t="s">
        <v>62556</v>
      </c>
      <c r="AJ1606" s="277">
        <v>5710.66</v>
      </c>
      <c r="AL1606" s="246" t="s">
        <v>48698</v>
      </c>
      <c r="AM1606" s="247">
        <v>102027.5</v>
      </c>
      <c r="AO1606" s="226" t="s">
        <v>44450</v>
      </c>
      <c r="AP1606" s="227">
        <v>162</v>
      </c>
      <c r="AR1606" s="207" t="s">
        <v>16170</v>
      </c>
      <c r="AS1606" s="208">
        <v>48292.18</v>
      </c>
      <c r="AT1606" s="93"/>
      <c r="AU1606" s="199" t="s">
        <v>32211</v>
      </c>
      <c r="AV1606" s="200">
        <v>142400</v>
      </c>
      <c r="BD1606" s="272" t="s">
        <v>43935</v>
      </c>
      <c r="BE1606" s="273">
        <v>4788.2</v>
      </c>
      <c r="BG1606" s="244" t="s">
        <v>12880</v>
      </c>
      <c r="BH1606" s="245">
        <v>161646.49</v>
      </c>
      <c r="BJ1606" s="230" t="s">
        <v>11487</v>
      </c>
      <c r="BK1606" s="231">
        <v>2690401.02</v>
      </c>
      <c r="BM1606" s="209" t="s">
        <v>9860</v>
      </c>
      <c r="BN1606" s="210">
        <v>30714.25</v>
      </c>
    </row>
    <row r="1607" spans="9:66" x14ac:dyDescent="0.55000000000000004">
      <c r="I1607" s="282" t="s">
        <v>65806</v>
      </c>
      <c r="J1607" s="282"/>
      <c r="K1607" s="283">
        <v>1500</v>
      </c>
      <c r="M1607" s="242" t="s">
        <v>12804</v>
      </c>
      <c r="N1607" s="242"/>
      <c r="O1607" s="243">
        <v>139148.96</v>
      </c>
      <c r="Q1607" s="224" t="s">
        <v>5288</v>
      </c>
      <c r="R1607" s="224"/>
      <c r="S1607" s="225">
        <v>1992722.45</v>
      </c>
      <c r="U1607" s="203" t="s">
        <v>1918</v>
      </c>
      <c r="V1607" s="203"/>
      <c r="W1607" s="204">
        <v>34487.9</v>
      </c>
      <c r="AF1607" t="s">
        <v>66553</v>
      </c>
      <c r="AG1607">
        <v>182</v>
      </c>
      <c r="AI1607" s="276" t="s">
        <v>64067</v>
      </c>
      <c r="AJ1607" s="277">
        <v>546.74</v>
      </c>
      <c r="AL1607" s="246" t="s">
        <v>55848</v>
      </c>
      <c r="AM1607" s="247">
        <v>2559.86</v>
      </c>
      <c r="AO1607" s="226" t="s">
        <v>46692</v>
      </c>
      <c r="AP1607" s="227">
        <v>45896.63</v>
      </c>
      <c r="AR1607" s="207" t="s">
        <v>16171</v>
      </c>
      <c r="AS1607" s="208">
        <v>3615.52</v>
      </c>
      <c r="AT1607" s="93"/>
      <c r="AU1607" s="199" t="s">
        <v>32212</v>
      </c>
      <c r="AV1607" s="200">
        <v>14473.83</v>
      </c>
      <c r="BD1607" s="272" t="s">
        <v>43936</v>
      </c>
      <c r="BE1607" s="273">
        <v>1500</v>
      </c>
      <c r="BG1607" s="244" t="s">
        <v>12881</v>
      </c>
      <c r="BH1607" s="245">
        <v>139148.96</v>
      </c>
      <c r="BJ1607" s="230" t="s">
        <v>11488</v>
      </c>
      <c r="BK1607" s="231">
        <v>1992722.45</v>
      </c>
      <c r="BM1607" s="209" t="s">
        <v>6706</v>
      </c>
      <c r="BN1607" s="210">
        <v>71444</v>
      </c>
    </row>
    <row r="1608" spans="9:66" x14ac:dyDescent="0.55000000000000004">
      <c r="I1608" s="282" t="s">
        <v>43621</v>
      </c>
      <c r="J1608" s="282"/>
      <c r="K1608" s="283">
        <v>6650</v>
      </c>
      <c r="M1608" s="242" t="s">
        <v>12805</v>
      </c>
      <c r="N1608" s="242"/>
      <c r="O1608" s="243">
        <v>58917.67</v>
      </c>
      <c r="Q1608" s="224" t="s">
        <v>5289</v>
      </c>
      <c r="R1608" s="224"/>
      <c r="S1608" s="225">
        <v>144345.32999999999</v>
      </c>
      <c r="U1608" s="203" t="s">
        <v>483</v>
      </c>
      <c r="V1608" s="203"/>
      <c r="W1608" s="204">
        <v>633</v>
      </c>
      <c r="AF1608" t="s">
        <v>71382</v>
      </c>
      <c r="AG1608" s="284">
        <v>1715.99</v>
      </c>
      <c r="AI1608" s="276" t="s">
        <v>67130</v>
      </c>
      <c r="AJ1608" s="277">
        <v>-16.670000000000002</v>
      </c>
      <c r="AL1608" s="246" t="s">
        <v>47814</v>
      </c>
      <c r="AM1608" s="247">
        <v>7682.28</v>
      </c>
      <c r="AO1608" s="226" t="s">
        <v>47808</v>
      </c>
      <c r="AP1608" s="227">
        <v>45772.47</v>
      </c>
      <c r="AR1608" s="207" t="s">
        <v>16172</v>
      </c>
      <c r="AS1608" s="208">
        <v>1168467.5900000001</v>
      </c>
      <c r="AT1608" s="93"/>
      <c r="AU1608" s="199" t="s">
        <v>32213</v>
      </c>
      <c r="AV1608" s="200">
        <v>30298.6</v>
      </c>
      <c r="BD1608" s="272" t="s">
        <v>43939</v>
      </c>
      <c r="BE1608" s="273">
        <v>6650</v>
      </c>
      <c r="BG1608" s="244" t="s">
        <v>12882</v>
      </c>
      <c r="BH1608" s="245">
        <v>58917.67</v>
      </c>
      <c r="BJ1608" s="230" t="s">
        <v>11489</v>
      </c>
      <c r="BK1608" s="231">
        <v>144345.32999999999</v>
      </c>
      <c r="BM1608" s="209" t="s">
        <v>6924</v>
      </c>
      <c r="BN1608" s="210">
        <v>15150</v>
      </c>
    </row>
    <row r="1609" spans="9:66" x14ac:dyDescent="0.55000000000000004">
      <c r="I1609" s="282" t="s">
        <v>43622</v>
      </c>
      <c r="J1609" s="282"/>
      <c r="K1609" s="283">
        <v>-4934.4799999999996</v>
      </c>
      <c r="M1609" s="242" t="s">
        <v>12807</v>
      </c>
      <c r="N1609" s="242"/>
      <c r="O1609" s="243">
        <v>216806.29</v>
      </c>
      <c r="Q1609" s="224" t="s">
        <v>5290</v>
      </c>
      <c r="R1609" s="224"/>
      <c r="S1609" s="225">
        <v>866173.33</v>
      </c>
      <c r="U1609" s="203" t="s">
        <v>1919</v>
      </c>
      <c r="V1609" s="203"/>
      <c r="W1609" s="204">
        <v>150901.88</v>
      </c>
      <c r="AF1609" t="s">
        <v>55057</v>
      </c>
      <c r="AG1609">
        <v>473.22</v>
      </c>
      <c r="AI1609" s="276" t="s">
        <v>61314</v>
      </c>
      <c r="AJ1609" s="277">
        <v>-5268.96</v>
      </c>
      <c r="AL1609" s="246" t="s">
        <v>63999</v>
      </c>
      <c r="AM1609" s="247">
        <v>1237.54</v>
      </c>
      <c r="AO1609" s="226" t="s">
        <v>46693</v>
      </c>
      <c r="AP1609" s="227">
        <v>18853.23</v>
      </c>
      <c r="AR1609" s="207" t="s">
        <v>16173</v>
      </c>
      <c r="AS1609" s="208">
        <v>768916.77</v>
      </c>
      <c r="AT1609" s="93"/>
      <c r="AU1609" s="199" t="s">
        <v>32214</v>
      </c>
      <c r="AV1609" s="200">
        <v>4000</v>
      </c>
      <c r="BD1609" s="272" t="s">
        <v>43940</v>
      </c>
      <c r="BE1609" s="273">
        <v>-4934.4799999999996</v>
      </c>
      <c r="BG1609" s="244" t="s">
        <v>12884</v>
      </c>
      <c r="BH1609" s="245">
        <v>216806.29</v>
      </c>
      <c r="BJ1609" s="230" t="s">
        <v>11490</v>
      </c>
      <c r="BK1609" s="231">
        <v>866173.33</v>
      </c>
      <c r="BM1609" s="209" t="s">
        <v>7114</v>
      </c>
      <c r="BN1609" s="210">
        <v>4555</v>
      </c>
    </row>
    <row r="1610" spans="9:66" x14ac:dyDescent="0.55000000000000004">
      <c r="I1610" s="282" t="s">
        <v>43623</v>
      </c>
      <c r="J1610" s="282"/>
      <c r="K1610" s="283">
        <v>971.17</v>
      </c>
      <c r="M1610" s="242" t="s">
        <v>12810</v>
      </c>
      <c r="N1610" s="242"/>
      <c r="O1610" s="243">
        <v>312313.46999999997</v>
      </c>
      <c r="Q1610" s="224" t="s">
        <v>5291</v>
      </c>
      <c r="R1610" s="224"/>
      <c r="S1610" s="225">
        <v>1112748.92</v>
      </c>
      <c r="U1610" s="203" t="s">
        <v>1920</v>
      </c>
      <c r="V1610" s="203"/>
      <c r="W1610" s="204">
        <v>12239</v>
      </c>
      <c r="AF1610" t="s">
        <v>55058</v>
      </c>
      <c r="AG1610">
        <v>412.52</v>
      </c>
      <c r="AI1610" s="276" t="s">
        <v>70410</v>
      </c>
      <c r="AJ1610" s="277">
        <v>27075</v>
      </c>
      <c r="AL1610" s="246" t="s">
        <v>64000</v>
      </c>
      <c r="AM1610" s="247">
        <v>339696.71</v>
      </c>
      <c r="AO1610" s="226" t="s">
        <v>46694</v>
      </c>
      <c r="AP1610" s="227">
        <v>8445.3700000000008</v>
      </c>
      <c r="AR1610" s="207" t="s">
        <v>16174</v>
      </c>
      <c r="AS1610" s="208">
        <v>29842.47</v>
      </c>
      <c r="AT1610" s="93"/>
      <c r="AU1610" s="199" t="s">
        <v>32215</v>
      </c>
      <c r="AV1610" s="200">
        <v>24228.68</v>
      </c>
      <c r="BD1610" s="272" t="s">
        <v>43941</v>
      </c>
      <c r="BE1610" s="273">
        <v>971.17</v>
      </c>
      <c r="BG1610" s="244" t="s">
        <v>12887</v>
      </c>
      <c r="BH1610" s="245">
        <v>312313.46999999997</v>
      </c>
      <c r="BJ1610" s="230" t="s">
        <v>11491</v>
      </c>
      <c r="BK1610" s="231">
        <v>1112748.92</v>
      </c>
      <c r="BM1610" s="209" t="s">
        <v>7376</v>
      </c>
      <c r="BN1610" s="210">
        <v>81856</v>
      </c>
    </row>
    <row r="1611" spans="9:66" x14ac:dyDescent="0.55000000000000004">
      <c r="I1611" s="282" t="s">
        <v>43624</v>
      </c>
      <c r="J1611" s="282"/>
      <c r="K1611" s="283">
        <v>28438.53</v>
      </c>
      <c r="M1611" s="242" t="s">
        <v>12812</v>
      </c>
      <c r="N1611" s="242"/>
      <c r="O1611" s="243">
        <v>24361.5</v>
      </c>
      <c r="Q1611" s="224" t="s">
        <v>5292</v>
      </c>
      <c r="R1611" s="224"/>
      <c r="S1611" s="225">
        <v>4754840.21</v>
      </c>
      <c r="U1611" s="203" t="s">
        <v>1921</v>
      </c>
      <c r="V1611" s="203"/>
      <c r="W1611" s="204">
        <v>1824</v>
      </c>
      <c r="AF1611" t="s">
        <v>58221</v>
      </c>
      <c r="AG1611" s="284">
        <v>3805.1</v>
      </c>
      <c r="AI1611" s="276" t="s">
        <v>70411</v>
      </c>
      <c r="AJ1611" s="277">
        <v>2599.7399999999998</v>
      </c>
      <c r="AL1611" s="246" t="s">
        <v>64001</v>
      </c>
      <c r="AM1611" s="247">
        <v>21421.66</v>
      </c>
      <c r="AO1611" s="226" t="s">
        <v>44451</v>
      </c>
      <c r="AP1611" s="227">
        <v>14065.96</v>
      </c>
      <c r="AR1611" s="207" t="s">
        <v>16175</v>
      </c>
      <c r="AS1611" s="208">
        <v>31855.43</v>
      </c>
      <c r="AT1611" s="93"/>
      <c r="AU1611" s="199" t="s">
        <v>32216</v>
      </c>
      <c r="AV1611" s="200">
        <v>58095.39</v>
      </c>
      <c r="BD1611" s="272" t="s">
        <v>43942</v>
      </c>
      <c r="BE1611" s="273">
        <v>28438.53</v>
      </c>
      <c r="BG1611" s="244" t="s">
        <v>12889</v>
      </c>
      <c r="BH1611" s="245">
        <v>24361.5</v>
      </c>
      <c r="BJ1611" s="230" t="s">
        <v>11492</v>
      </c>
      <c r="BK1611" s="231">
        <v>4754840.21</v>
      </c>
      <c r="BM1611" s="209" t="s">
        <v>7787</v>
      </c>
      <c r="BN1611" s="210">
        <v>3730</v>
      </c>
    </row>
    <row r="1612" spans="9:66" x14ac:dyDescent="0.55000000000000004">
      <c r="I1612" s="282" t="s">
        <v>43625</v>
      </c>
      <c r="J1612" s="282"/>
      <c r="K1612" s="283">
        <v>217539</v>
      </c>
      <c r="M1612" s="242" t="s">
        <v>12813</v>
      </c>
      <c r="N1612" s="242"/>
      <c r="O1612" s="243">
        <v>138741.22</v>
      </c>
      <c r="Q1612" s="224" t="s">
        <v>5293</v>
      </c>
      <c r="R1612" s="224"/>
      <c r="S1612" s="225">
        <v>134968.22</v>
      </c>
      <c r="U1612" s="203" t="s">
        <v>484</v>
      </c>
      <c r="V1612" s="203"/>
      <c r="W1612" s="204">
        <v>504.31</v>
      </c>
      <c r="AF1612" t="s">
        <v>52153</v>
      </c>
      <c r="AG1612" s="284">
        <v>5716.12</v>
      </c>
      <c r="AI1612" s="276" t="s">
        <v>59513</v>
      </c>
      <c r="AJ1612" s="277">
        <v>21049</v>
      </c>
      <c r="AL1612" s="246" t="s">
        <v>64002</v>
      </c>
      <c r="AM1612" s="247">
        <v>27189.85</v>
      </c>
      <c r="AO1612" s="226" t="s">
        <v>44452</v>
      </c>
      <c r="AP1612" s="227">
        <v>1076.04</v>
      </c>
      <c r="AR1612" s="207" t="s">
        <v>16176</v>
      </c>
      <c r="AS1612" s="208">
        <v>10867.5</v>
      </c>
      <c r="AT1612" s="93"/>
      <c r="AU1612" s="199" t="s">
        <v>32217</v>
      </c>
      <c r="AV1612" s="200">
        <v>60205.5</v>
      </c>
      <c r="BD1612" s="272" t="s">
        <v>43943</v>
      </c>
      <c r="BE1612" s="273">
        <v>217539</v>
      </c>
      <c r="BG1612" s="244" t="s">
        <v>12890</v>
      </c>
      <c r="BH1612" s="245">
        <v>138741.22</v>
      </c>
      <c r="BJ1612" s="230" t="s">
        <v>11493</v>
      </c>
      <c r="BK1612" s="231">
        <v>134968.22</v>
      </c>
      <c r="BM1612" s="209" t="s">
        <v>7964</v>
      </c>
      <c r="BN1612" s="210">
        <v>195</v>
      </c>
    </row>
    <row r="1613" spans="9:66" x14ac:dyDescent="0.55000000000000004">
      <c r="I1613" s="282" t="s">
        <v>43626</v>
      </c>
      <c r="J1613" s="282"/>
      <c r="K1613" s="283">
        <v>12239.48</v>
      </c>
      <c r="M1613" s="242" t="s">
        <v>12814</v>
      </c>
      <c r="N1613" s="242"/>
      <c r="O1613" s="243">
        <v>34604.32</v>
      </c>
      <c r="Q1613" s="224" t="s">
        <v>5294</v>
      </c>
      <c r="R1613" s="224"/>
      <c r="S1613" s="225">
        <v>4387984.46</v>
      </c>
      <c r="U1613" s="203" t="s">
        <v>1922</v>
      </c>
      <c r="V1613" s="203"/>
      <c r="W1613" s="204">
        <v>20424</v>
      </c>
      <c r="AF1613" t="s">
        <v>71383</v>
      </c>
      <c r="AG1613" s="284">
        <v>4602.33</v>
      </c>
      <c r="AI1613" s="276" t="s">
        <v>59514</v>
      </c>
      <c r="AJ1613" s="277">
        <v>1610.24</v>
      </c>
      <c r="AL1613" s="246" t="s">
        <v>64003</v>
      </c>
      <c r="AM1613" s="247">
        <v>87069.57</v>
      </c>
      <c r="AO1613" s="226" t="s">
        <v>42187</v>
      </c>
      <c r="AP1613" s="227">
        <v>2174475</v>
      </c>
      <c r="AR1613" s="207" t="s">
        <v>16177</v>
      </c>
      <c r="AS1613" s="208">
        <v>3268.35</v>
      </c>
      <c r="AT1613" s="93"/>
      <c r="AU1613" s="199" t="s">
        <v>13642</v>
      </c>
      <c r="AV1613" s="200">
        <v>17221.689999999999</v>
      </c>
      <c r="BD1613" s="272" t="s">
        <v>43944</v>
      </c>
      <c r="BE1613" s="273">
        <v>12239.48</v>
      </c>
      <c r="BG1613" s="244" t="s">
        <v>12891</v>
      </c>
      <c r="BH1613" s="245">
        <v>34604.32</v>
      </c>
      <c r="BJ1613" s="230" t="s">
        <v>11494</v>
      </c>
      <c r="BK1613" s="231">
        <v>4387984.46</v>
      </c>
      <c r="BM1613" s="209" t="s">
        <v>8065</v>
      </c>
      <c r="BN1613" s="210">
        <v>25455</v>
      </c>
    </row>
    <row r="1614" spans="9:66" x14ac:dyDescent="0.55000000000000004">
      <c r="I1614" s="282" t="s">
        <v>43631</v>
      </c>
      <c r="J1614" s="282"/>
      <c r="K1614" s="283">
        <v>497.82</v>
      </c>
      <c r="M1614" s="242" t="s">
        <v>12815</v>
      </c>
      <c r="N1614" s="242"/>
      <c r="O1614" s="243">
        <v>57151.41</v>
      </c>
      <c r="Q1614" s="224" t="s">
        <v>5296</v>
      </c>
      <c r="R1614" s="224"/>
      <c r="S1614" s="225">
        <v>2614603.29</v>
      </c>
      <c r="U1614" s="203" t="s">
        <v>266</v>
      </c>
      <c r="V1614" s="203"/>
      <c r="W1614" s="204">
        <v>9046084.8699999992</v>
      </c>
      <c r="AF1614" t="s">
        <v>63652</v>
      </c>
      <c r="AG1614" s="284">
        <v>8100</v>
      </c>
      <c r="AI1614" s="276" t="s">
        <v>59515</v>
      </c>
      <c r="AJ1614" s="277">
        <v>5016.26</v>
      </c>
      <c r="AL1614" s="246" t="s">
        <v>64004</v>
      </c>
      <c r="AM1614" s="247">
        <v>60818.61</v>
      </c>
      <c r="AO1614" s="226" t="s">
        <v>42188</v>
      </c>
      <c r="AP1614" s="227">
        <v>166117.74</v>
      </c>
      <c r="AR1614" s="207" t="s">
        <v>16178</v>
      </c>
      <c r="AS1614" s="208">
        <v>8718.17</v>
      </c>
      <c r="AT1614" s="93"/>
      <c r="AU1614" s="199" t="s">
        <v>13643</v>
      </c>
      <c r="AV1614" s="200">
        <v>2382.4699999999998</v>
      </c>
      <c r="BD1614" s="272" t="s">
        <v>43949</v>
      </c>
      <c r="BE1614" s="273">
        <v>497.82</v>
      </c>
      <c r="BG1614" s="244" t="s">
        <v>12892</v>
      </c>
      <c r="BH1614" s="245">
        <v>57151.41</v>
      </c>
      <c r="BJ1614" s="230" t="s">
        <v>11496</v>
      </c>
      <c r="BK1614" s="231">
        <v>2614603.29</v>
      </c>
      <c r="BM1614" s="209" t="s">
        <v>8206</v>
      </c>
      <c r="BN1614" s="210">
        <v>1800</v>
      </c>
    </row>
    <row r="1615" spans="9:66" x14ac:dyDescent="0.55000000000000004">
      <c r="I1615" s="282" t="s">
        <v>43632</v>
      </c>
      <c r="J1615" s="282"/>
      <c r="K1615" s="283">
        <v>4218.75</v>
      </c>
      <c r="M1615" s="242" t="s">
        <v>12816</v>
      </c>
      <c r="N1615" s="242"/>
      <c r="O1615" s="243">
        <v>28096.639999999999</v>
      </c>
      <c r="Q1615" s="224" t="s">
        <v>5295</v>
      </c>
      <c r="R1615" s="224"/>
      <c r="S1615" s="225">
        <v>16529.599999999999</v>
      </c>
      <c r="U1615" s="203" t="s">
        <v>1923</v>
      </c>
      <c r="V1615" s="203"/>
      <c r="W1615" s="204">
        <v>7538</v>
      </c>
      <c r="AF1615" t="s">
        <v>63653</v>
      </c>
      <c r="AG1615" s="284">
        <v>1108.01</v>
      </c>
      <c r="AI1615" s="276" t="s">
        <v>69857</v>
      </c>
      <c r="AJ1615" s="277">
        <v>9493.74</v>
      </c>
      <c r="AL1615" s="246" t="s">
        <v>47815</v>
      </c>
      <c r="AM1615" s="247">
        <v>44922.2</v>
      </c>
      <c r="AO1615" s="226" t="s">
        <v>16172</v>
      </c>
      <c r="AP1615" s="227">
        <v>449550.94</v>
      </c>
      <c r="AR1615" s="207" t="s">
        <v>16179</v>
      </c>
      <c r="AS1615" s="208">
        <v>210148.32</v>
      </c>
      <c r="AT1615" s="93"/>
      <c r="AU1615" s="199" t="s">
        <v>13644</v>
      </c>
      <c r="AV1615" s="200">
        <v>96492.26</v>
      </c>
      <c r="BD1615" s="272" t="s">
        <v>43950</v>
      </c>
      <c r="BE1615" s="273">
        <v>4218.75</v>
      </c>
      <c r="BG1615" s="244" t="s">
        <v>12893</v>
      </c>
      <c r="BH1615" s="245">
        <v>28096.639999999999</v>
      </c>
      <c r="BJ1615" s="230" t="s">
        <v>11495</v>
      </c>
      <c r="BK1615" s="231">
        <v>16529.599999999999</v>
      </c>
      <c r="BM1615" s="209" t="s">
        <v>8327</v>
      </c>
      <c r="BN1615" s="210">
        <v>63627</v>
      </c>
    </row>
    <row r="1616" spans="9:66" x14ac:dyDescent="0.55000000000000004">
      <c r="I1616" s="282" t="s">
        <v>43634</v>
      </c>
      <c r="J1616" s="282"/>
      <c r="K1616" s="283">
        <v>355468.75</v>
      </c>
      <c r="M1616" s="242" t="s">
        <v>12817</v>
      </c>
      <c r="N1616" s="242"/>
      <c r="O1616" s="243">
        <v>10331.24</v>
      </c>
      <c r="Q1616" s="224" t="s">
        <v>5297</v>
      </c>
      <c r="R1616" s="224"/>
      <c r="S1616" s="225">
        <v>514226.38</v>
      </c>
      <c r="U1616" s="203" t="s">
        <v>1924</v>
      </c>
      <c r="V1616" s="203"/>
      <c r="W1616" s="204">
        <v>1960</v>
      </c>
      <c r="AF1616" t="s">
        <v>63654</v>
      </c>
      <c r="AG1616" s="284">
        <v>3053.64</v>
      </c>
      <c r="AI1616" s="276" t="s">
        <v>58448</v>
      </c>
      <c r="AJ1616" s="277">
        <v>3742.5</v>
      </c>
      <c r="AL1616" s="246" t="s">
        <v>38888</v>
      </c>
      <c r="AM1616" s="247">
        <v>9000</v>
      </c>
      <c r="AO1616" s="226" t="s">
        <v>16173</v>
      </c>
      <c r="AP1616" s="227">
        <v>178750.32</v>
      </c>
      <c r="AR1616" s="207" t="s">
        <v>16180</v>
      </c>
      <c r="AS1616" s="208">
        <v>14327.8</v>
      </c>
      <c r="AT1616" s="93"/>
      <c r="AU1616" s="199" t="s">
        <v>13645</v>
      </c>
      <c r="AV1616" s="200">
        <v>98697.62</v>
      </c>
      <c r="BD1616" s="272" t="s">
        <v>43952</v>
      </c>
      <c r="BE1616" s="273">
        <v>355468.75</v>
      </c>
      <c r="BG1616" s="244" t="s">
        <v>12894</v>
      </c>
      <c r="BH1616" s="245">
        <v>10331.24</v>
      </c>
      <c r="BJ1616" s="230" t="s">
        <v>11497</v>
      </c>
      <c r="BK1616" s="231">
        <v>514226.38</v>
      </c>
      <c r="BM1616" s="209" t="s">
        <v>8534</v>
      </c>
      <c r="BN1616" s="210">
        <v>269567</v>
      </c>
    </row>
    <row r="1617" spans="9:66" x14ac:dyDescent="0.55000000000000004">
      <c r="I1617" s="282" t="s">
        <v>43637</v>
      </c>
      <c r="J1617" s="282"/>
      <c r="K1617" s="283">
        <v>989.36</v>
      </c>
      <c r="M1617" s="242" t="s">
        <v>12818</v>
      </c>
      <c r="N1617" s="242"/>
      <c r="O1617" s="243">
        <v>38581.089999999997</v>
      </c>
      <c r="Q1617" s="224" t="s">
        <v>5298</v>
      </c>
      <c r="R1617" s="224"/>
      <c r="S1617" s="225">
        <v>4393769.95</v>
      </c>
      <c r="U1617" s="203" t="s">
        <v>1925</v>
      </c>
      <c r="V1617" s="203"/>
      <c r="W1617" s="204">
        <v>5400</v>
      </c>
      <c r="AF1617" t="s">
        <v>67375</v>
      </c>
      <c r="AG1617" s="284">
        <v>6251</v>
      </c>
      <c r="AI1617" s="276" t="s">
        <v>61870</v>
      </c>
      <c r="AJ1617" s="277">
        <v>3928.35</v>
      </c>
      <c r="AL1617" s="246" t="s">
        <v>56925</v>
      </c>
      <c r="AM1617" s="247">
        <v>51000</v>
      </c>
      <c r="AO1617" s="226" t="s">
        <v>38885</v>
      </c>
      <c r="AP1617" s="227">
        <v>84797</v>
      </c>
      <c r="AR1617" s="207" t="s">
        <v>16181</v>
      </c>
      <c r="AS1617" s="208">
        <v>45516.38</v>
      </c>
      <c r="AT1617" s="93"/>
      <c r="AU1617" s="199" t="s">
        <v>13646</v>
      </c>
      <c r="AV1617" s="200">
        <v>44238.66</v>
      </c>
      <c r="BD1617" s="272" t="s">
        <v>43955</v>
      </c>
      <c r="BE1617" s="273">
        <v>989.36</v>
      </c>
      <c r="BG1617" s="244" t="s">
        <v>12895</v>
      </c>
      <c r="BH1617" s="245">
        <v>38581.089999999997</v>
      </c>
      <c r="BJ1617" s="230" t="s">
        <v>11498</v>
      </c>
      <c r="BK1617" s="231">
        <v>4393769.95</v>
      </c>
      <c r="BM1617" s="209" t="s">
        <v>8714</v>
      </c>
      <c r="BN1617" s="210">
        <v>22990</v>
      </c>
    </row>
    <row r="1618" spans="9:66" x14ac:dyDescent="0.55000000000000004">
      <c r="I1618" s="282" t="s">
        <v>43638</v>
      </c>
      <c r="J1618" s="282"/>
      <c r="K1618" s="283">
        <v>68</v>
      </c>
      <c r="M1618" s="242" t="s">
        <v>12819</v>
      </c>
      <c r="N1618" s="242"/>
      <c r="O1618" s="243">
        <v>127379.38</v>
      </c>
      <c r="Q1618" s="224" t="s">
        <v>5299</v>
      </c>
      <c r="R1618" s="224"/>
      <c r="S1618" s="225">
        <v>17004899.09</v>
      </c>
      <c r="U1618" s="203" t="s">
        <v>1926</v>
      </c>
      <c r="V1618" s="203"/>
      <c r="W1618" s="204">
        <v>17440.400000000001</v>
      </c>
      <c r="AF1618" t="s">
        <v>58499</v>
      </c>
      <c r="AG1618">
        <v>939</v>
      </c>
      <c r="AI1618" s="276" t="s">
        <v>67131</v>
      </c>
      <c r="AJ1618" s="277">
        <v>-98.55</v>
      </c>
      <c r="AL1618" s="246" t="s">
        <v>60206</v>
      </c>
      <c r="AM1618" s="247">
        <v>14326.56</v>
      </c>
      <c r="AO1618" s="226" t="s">
        <v>16174</v>
      </c>
      <c r="AP1618" s="227">
        <v>77.53</v>
      </c>
      <c r="AR1618" s="207" t="s">
        <v>16182</v>
      </c>
      <c r="AS1618" s="208">
        <v>26786.36</v>
      </c>
      <c r="AT1618" s="93"/>
      <c r="AU1618" s="199" t="s">
        <v>21773</v>
      </c>
      <c r="AV1618" s="200">
        <v>46800</v>
      </c>
      <c r="BD1618" s="272" t="s">
        <v>43956</v>
      </c>
      <c r="BE1618" s="273">
        <v>68</v>
      </c>
      <c r="BG1618" s="244" t="s">
        <v>12896</v>
      </c>
      <c r="BH1618" s="245">
        <v>127379.38</v>
      </c>
      <c r="BJ1618" s="230" t="s">
        <v>11499</v>
      </c>
      <c r="BK1618" s="231">
        <v>17004899.09</v>
      </c>
      <c r="BM1618" s="209" t="s">
        <v>9169</v>
      </c>
      <c r="BN1618" s="210">
        <v>7575</v>
      </c>
    </row>
    <row r="1619" spans="9:66" x14ac:dyDescent="0.55000000000000004">
      <c r="I1619" s="282" t="s">
        <v>65810</v>
      </c>
      <c r="J1619" s="282"/>
      <c r="K1619" s="283">
        <v>19500</v>
      </c>
      <c r="M1619" s="242" t="s">
        <v>12820</v>
      </c>
      <c r="N1619" s="242"/>
      <c r="O1619" s="243">
        <v>116741.1</v>
      </c>
      <c r="Q1619" s="224" t="s">
        <v>5300</v>
      </c>
      <c r="R1619" s="224"/>
      <c r="S1619" s="225">
        <v>170712.04</v>
      </c>
      <c r="U1619" s="203" t="s">
        <v>1927</v>
      </c>
      <c r="V1619" s="203"/>
      <c r="W1619" s="204">
        <v>18700</v>
      </c>
      <c r="AF1619" t="s">
        <v>57352</v>
      </c>
      <c r="AG1619" s="284">
        <v>6407</v>
      </c>
      <c r="AI1619" s="276" t="s">
        <v>63069</v>
      </c>
      <c r="AJ1619" s="277">
        <v>2000</v>
      </c>
      <c r="AL1619" s="246" t="s">
        <v>60207</v>
      </c>
      <c r="AM1619" s="247">
        <v>1095.93</v>
      </c>
      <c r="AO1619" s="226" t="s">
        <v>16175</v>
      </c>
      <c r="AP1619" s="227">
        <v>19063.34</v>
      </c>
      <c r="AR1619" s="207" t="s">
        <v>16183</v>
      </c>
      <c r="AS1619" s="208">
        <v>7380.89</v>
      </c>
      <c r="AT1619" s="93"/>
      <c r="AU1619" s="199" t="s">
        <v>13647</v>
      </c>
      <c r="AV1619" s="200">
        <v>346157.33</v>
      </c>
      <c r="BD1619" s="272" t="s">
        <v>43958</v>
      </c>
      <c r="BE1619" s="273">
        <v>19500</v>
      </c>
      <c r="BG1619" s="244" t="s">
        <v>12897</v>
      </c>
      <c r="BH1619" s="245">
        <v>116741.1</v>
      </c>
      <c r="BJ1619" s="230" t="s">
        <v>11500</v>
      </c>
      <c r="BK1619" s="231">
        <v>170712.04</v>
      </c>
      <c r="BM1619" s="209" t="s">
        <v>9298</v>
      </c>
      <c r="BN1619" s="210">
        <v>1726897.65</v>
      </c>
    </row>
    <row r="1620" spans="9:66" x14ac:dyDescent="0.55000000000000004">
      <c r="I1620" s="282" t="s">
        <v>43640</v>
      </c>
      <c r="J1620" s="282"/>
      <c r="K1620" s="283">
        <v>123600</v>
      </c>
      <c r="M1620" s="242" t="s">
        <v>12821</v>
      </c>
      <c r="N1620" s="242"/>
      <c r="O1620" s="243">
        <v>72022.89</v>
      </c>
      <c r="Q1620" s="224" t="s">
        <v>5301</v>
      </c>
      <c r="R1620" s="224"/>
      <c r="S1620" s="225">
        <v>327831</v>
      </c>
      <c r="U1620" s="203" t="s">
        <v>1928</v>
      </c>
      <c r="V1620" s="203"/>
      <c r="W1620" s="204">
        <v>299</v>
      </c>
      <c r="AF1620" t="s">
        <v>34901</v>
      </c>
      <c r="AG1620" s="284">
        <v>22510</v>
      </c>
      <c r="AI1620" s="276" t="s">
        <v>60244</v>
      </c>
      <c r="AJ1620" s="277">
        <v>7500</v>
      </c>
      <c r="AL1620" s="246" t="s">
        <v>60208</v>
      </c>
      <c r="AM1620" s="247">
        <v>3510.06</v>
      </c>
      <c r="AO1620" s="226" t="s">
        <v>16176</v>
      </c>
      <c r="AP1620" s="227">
        <v>4140</v>
      </c>
      <c r="AR1620" s="207" t="s">
        <v>16184</v>
      </c>
      <c r="AS1620" s="208">
        <v>352.76</v>
      </c>
      <c r="AT1620" s="93"/>
      <c r="AU1620" s="199" t="s">
        <v>13648</v>
      </c>
      <c r="AV1620" s="200">
        <v>160200</v>
      </c>
      <c r="BD1620" s="272" t="s">
        <v>43959</v>
      </c>
      <c r="BE1620" s="273">
        <v>123600</v>
      </c>
      <c r="BG1620" s="244" t="s">
        <v>12898</v>
      </c>
      <c r="BH1620" s="245">
        <v>72022.89</v>
      </c>
      <c r="BJ1620" s="230" t="s">
        <v>11501</v>
      </c>
      <c r="BK1620" s="231">
        <v>327831</v>
      </c>
      <c r="BM1620" s="209" t="s">
        <v>10631</v>
      </c>
      <c r="BN1620" s="210">
        <v>16810</v>
      </c>
    </row>
    <row r="1621" spans="9:66" x14ac:dyDescent="0.55000000000000004">
      <c r="I1621" s="282" t="s">
        <v>43641</v>
      </c>
      <c r="J1621" s="282"/>
      <c r="K1621" s="283">
        <v>1010</v>
      </c>
      <c r="M1621" s="242" t="s">
        <v>12822</v>
      </c>
      <c r="N1621" s="242"/>
      <c r="O1621" s="243">
        <v>139.71</v>
      </c>
      <c r="Q1621" s="224" t="s">
        <v>5302</v>
      </c>
      <c r="R1621" s="224"/>
      <c r="S1621" s="225">
        <v>1645394.9</v>
      </c>
      <c r="U1621" s="203" t="s">
        <v>1929</v>
      </c>
      <c r="V1621" s="203"/>
      <c r="W1621" s="204">
        <v>19598.759999999998</v>
      </c>
      <c r="AF1621" t="s">
        <v>55064</v>
      </c>
      <c r="AG1621" s="284">
        <v>6560.51</v>
      </c>
      <c r="AI1621" s="276" t="s">
        <v>60245</v>
      </c>
      <c r="AJ1621" s="277">
        <v>726.75</v>
      </c>
      <c r="AL1621" s="246" t="s">
        <v>13112</v>
      </c>
      <c r="AM1621" s="247">
        <v>131</v>
      </c>
      <c r="AO1621" s="226" t="s">
        <v>33162</v>
      </c>
      <c r="AP1621" s="227">
        <v>7537.5</v>
      </c>
      <c r="AR1621" s="207" t="s">
        <v>16185</v>
      </c>
      <c r="AS1621" s="208">
        <v>26.98</v>
      </c>
      <c r="AT1621" s="93"/>
      <c r="AU1621" s="199" t="s">
        <v>13649</v>
      </c>
      <c r="AV1621" s="200">
        <v>46792.34</v>
      </c>
      <c r="BD1621" s="272" t="s">
        <v>43960</v>
      </c>
      <c r="BE1621" s="273">
        <v>1010</v>
      </c>
      <c r="BG1621" s="244" t="s">
        <v>12899</v>
      </c>
      <c r="BH1621" s="245">
        <v>139.71</v>
      </c>
      <c r="BJ1621" s="230" t="s">
        <v>11502</v>
      </c>
      <c r="BK1621" s="231">
        <v>1645394.9</v>
      </c>
      <c r="BM1621" s="209" t="s">
        <v>9861</v>
      </c>
      <c r="BN1621" s="210">
        <v>2311651.65</v>
      </c>
    </row>
    <row r="1622" spans="9:66" x14ac:dyDescent="0.55000000000000004">
      <c r="I1622" s="282" t="s">
        <v>43642</v>
      </c>
      <c r="J1622" s="282"/>
      <c r="K1622" s="283">
        <v>24845</v>
      </c>
      <c r="M1622" s="242" t="s">
        <v>12823</v>
      </c>
      <c r="N1622" s="242"/>
      <c r="O1622" s="243">
        <v>18211.07</v>
      </c>
      <c r="Q1622" s="224" t="s">
        <v>5303</v>
      </c>
      <c r="R1622" s="224"/>
      <c r="S1622" s="225">
        <v>889803.7</v>
      </c>
      <c r="U1622" s="203" t="s">
        <v>1930</v>
      </c>
      <c r="V1622" s="203"/>
      <c r="W1622" s="204">
        <v>11968</v>
      </c>
      <c r="AF1622" t="s">
        <v>67379</v>
      </c>
      <c r="AG1622" s="284">
        <v>13332.02</v>
      </c>
      <c r="AI1622" s="276" t="s">
        <v>60246</v>
      </c>
      <c r="AJ1622" s="277">
        <v>2376.9</v>
      </c>
      <c r="AL1622" s="246" t="s">
        <v>54856</v>
      </c>
      <c r="AM1622" s="247">
        <v>2402</v>
      </c>
      <c r="AO1622" s="226" t="s">
        <v>33163</v>
      </c>
      <c r="AP1622" s="227">
        <v>24280.65</v>
      </c>
      <c r="AR1622" s="207" t="s">
        <v>16186</v>
      </c>
      <c r="AS1622" s="208">
        <v>2.04</v>
      </c>
      <c r="AT1622" s="93"/>
      <c r="AU1622" s="199" t="s">
        <v>13650</v>
      </c>
      <c r="AV1622" s="200">
        <v>100100.72</v>
      </c>
      <c r="BD1622" s="272" t="s">
        <v>43961</v>
      </c>
      <c r="BE1622" s="273">
        <v>24845</v>
      </c>
      <c r="BG1622" s="244" t="s">
        <v>12900</v>
      </c>
      <c r="BH1622" s="245">
        <v>18211.07</v>
      </c>
      <c r="BJ1622" s="230" t="s">
        <v>11503</v>
      </c>
      <c r="BK1622" s="231">
        <v>889803.7</v>
      </c>
      <c r="BM1622" s="209" t="s">
        <v>6707</v>
      </c>
      <c r="BN1622" s="210">
        <v>67396.039999999994</v>
      </c>
    </row>
    <row r="1623" spans="9:66" x14ac:dyDescent="0.55000000000000004">
      <c r="I1623" s="282" t="s">
        <v>43643</v>
      </c>
      <c r="J1623" s="282"/>
      <c r="K1623" s="283">
        <v>52245</v>
      </c>
      <c r="M1623" s="242" t="s">
        <v>12824</v>
      </c>
      <c r="N1623" s="242"/>
      <c r="O1623" s="243">
        <v>58530</v>
      </c>
      <c r="Q1623" s="224" t="s">
        <v>5304</v>
      </c>
      <c r="R1623" s="224"/>
      <c r="S1623" s="225">
        <v>10215136.5</v>
      </c>
      <c r="U1623" s="203" t="s">
        <v>1931</v>
      </c>
      <c r="V1623" s="203"/>
      <c r="W1623" s="204">
        <v>223833.44</v>
      </c>
      <c r="AF1623" t="s">
        <v>55065</v>
      </c>
      <c r="AG1623" s="284">
        <v>32494.99</v>
      </c>
      <c r="AI1623" s="276" t="s">
        <v>67132</v>
      </c>
      <c r="AJ1623" s="277">
        <v>9744.57</v>
      </c>
      <c r="AL1623" s="246" t="s">
        <v>54857</v>
      </c>
      <c r="AM1623" s="247">
        <v>2049</v>
      </c>
      <c r="AO1623" s="226" t="s">
        <v>16177</v>
      </c>
      <c r="AP1623" s="227">
        <v>4339.26</v>
      </c>
      <c r="AR1623" s="207" t="s">
        <v>16187</v>
      </c>
      <c r="AS1623" s="208">
        <v>9.49</v>
      </c>
      <c r="AT1623" s="93"/>
      <c r="AU1623" s="199" t="s">
        <v>13651</v>
      </c>
      <c r="AV1623" s="200">
        <v>17221.689999999999</v>
      </c>
      <c r="BD1623" s="272" t="s">
        <v>43962</v>
      </c>
      <c r="BE1623" s="273">
        <v>52245</v>
      </c>
      <c r="BG1623" s="244" t="s">
        <v>12901</v>
      </c>
      <c r="BH1623" s="245">
        <v>58530</v>
      </c>
      <c r="BJ1623" s="230" t="s">
        <v>11504</v>
      </c>
      <c r="BK1623" s="231">
        <v>10215136.5</v>
      </c>
      <c r="BM1623" s="209" t="s">
        <v>7377</v>
      </c>
      <c r="BN1623" s="210">
        <v>366181</v>
      </c>
    </row>
    <row r="1624" spans="9:66" x14ac:dyDescent="0.55000000000000004">
      <c r="I1624" s="282" t="s">
        <v>43645</v>
      </c>
      <c r="J1624" s="282"/>
      <c r="K1624" s="283">
        <v>64780.5</v>
      </c>
      <c r="M1624" s="242" t="s">
        <v>12825</v>
      </c>
      <c r="N1624" s="242"/>
      <c r="O1624" s="243">
        <v>87817.81</v>
      </c>
      <c r="Q1624" s="224" t="s">
        <v>5306</v>
      </c>
      <c r="R1624" s="224"/>
      <c r="S1624" s="225">
        <v>2413050.64</v>
      </c>
      <c r="U1624" s="203" t="s">
        <v>1932</v>
      </c>
      <c r="V1624" s="203"/>
      <c r="W1624" s="204">
        <v>10775</v>
      </c>
      <c r="AF1624" t="s">
        <v>34902</v>
      </c>
      <c r="AG1624" s="284">
        <v>5630.85</v>
      </c>
      <c r="AI1624" s="276" t="s">
        <v>61871</v>
      </c>
      <c r="AJ1624" s="277">
        <v>2145.88</v>
      </c>
      <c r="AL1624" s="246" t="s">
        <v>46697</v>
      </c>
      <c r="AM1624" s="247">
        <v>11143.44</v>
      </c>
      <c r="AO1624" s="226" t="s">
        <v>16178</v>
      </c>
      <c r="AP1624" s="227">
        <v>10021.719999999999</v>
      </c>
      <c r="AR1624" s="207" t="s">
        <v>16188</v>
      </c>
      <c r="AS1624" s="208">
        <v>22919.83</v>
      </c>
      <c r="AT1624" s="93"/>
      <c r="AU1624" s="199" t="s">
        <v>21782</v>
      </c>
      <c r="AV1624" s="200">
        <v>4000</v>
      </c>
      <c r="BD1624" s="272" t="s">
        <v>43964</v>
      </c>
      <c r="BE1624" s="273">
        <v>64780.5</v>
      </c>
      <c r="BG1624" s="244" t="s">
        <v>12902</v>
      </c>
      <c r="BH1624" s="245">
        <v>87817.81</v>
      </c>
      <c r="BJ1624" s="230" t="s">
        <v>11506</v>
      </c>
      <c r="BK1624" s="231">
        <v>2413050.64</v>
      </c>
      <c r="BM1624" s="209" t="s">
        <v>7603</v>
      </c>
      <c r="BN1624" s="210">
        <v>22306</v>
      </c>
    </row>
    <row r="1625" spans="9:66" x14ac:dyDescent="0.55000000000000004">
      <c r="I1625" s="282" t="s">
        <v>43646</v>
      </c>
      <c r="J1625" s="282"/>
      <c r="K1625" s="283">
        <v>2673.28</v>
      </c>
      <c r="M1625" s="242" t="s">
        <v>12826</v>
      </c>
      <c r="N1625" s="242"/>
      <c r="O1625" s="243">
        <v>210068.41</v>
      </c>
      <c r="Q1625" s="224" t="s">
        <v>5307</v>
      </c>
      <c r="R1625" s="224"/>
      <c r="S1625" s="225">
        <v>1682844.48</v>
      </c>
      <c r="U1625" s="203" t="s">
        <v>1933</v>
      </c>
      <c r="V1625" s="203"/>
      <c r="W1625" s="204">
        <v>6750</v>
      </c>
      <c r="AF1625" t="s">
        <v>34903</v>
      </c>
      <c r="AG1625" s="284">
        <v>15903.82</v>
      </c>
      <c r="AI1625" s="276" t="s">
        <v>60247</v>
      </c>
      <c r="AJ1625" s="277">
        <v>33715.68</v>
      </c>
      <c r="AL1625" s="246" t="s">
        <v>36055</v>
      </c>
      <c r="AM1625" s="247">
        <v>49258.91</v>
      </c>
      <c r="AO1625" s="226" t="s">
        <v>33164</v>
      </c>
      <c r="AP1625" s="227">
        <v>1944.47</v>
      </c>
      <c r="AR1625" s="207" t="s">
        <v>16189</v>
      </c>
      <c r="AS1625" s="208">
        <v>1607.99</v>
      </c>
      <c r="AT1625" s="93"/>
      <c r="AU1625" s="199" t="s">
        <v>21783</v>
      </c>
      <c r="AV1625" s="200">
        <v>24228.68</v>
      </c>
      <c r="BD1625" s="272" t="s">
        <v>43965</v>
      </c>
      <c r="BE1625" s="273">
        <v>2673.28</v>
      </c>
      <c r="BG1625" s="244" t="s">
        <v>12903</v>
      </c>
      <c r="BH1625" s="245">
        <v>210068.41</v>
      </c>
      <c r="BJ1625" s="230" t="s">
        <v>11507</v>
      </c>
      <c r="BK1625" s="231">
        <v>1682844.48</v>
      </c>
      <c r="BM1625" s="209" t="s">
        <v>7788</v>
      </c>
      <c r="BN1625" s="210">
        <v>9060</v>
      </c>
    </row>
    <row r="1626" spans="9:66" x14ac:dyDescent="0.55000000000000004">
      <c r="I1626" s="282" t="s">
        <v>43647</v>
      </c>
      <c r="J1626" s="282"/>
      <c r="K1626" s="283">
        <v>91967.18</v>
      </c>
      <c r="M1626" s="242" t="s">
        <v>12827</v>
      </c>
      <c r="N1626" s="242"/>
      <c r="O1626" s="243">
        <v>29378.16</v>
      </c>
      <c r="Q1626" s="224" t="s">
        <v>5456</v>
      </c>
      <c r="R1626" s="224"/>
      <c r="S1626" s="225">
        <v>360707.96</v>
      </c>
      <c r="U1626" s="203" t="s">
        <v>1934</v>
      </c>
      <c r="V1626" s="203"/>
      <c r="W1626" s="204">
        <v>1980</v>
      </c>
      <c r="AF1626" t="s">
        <v>34904</v>
      </c>
      <c r="AG1626" s="284">
        <v>14165.34</v>
      </c>
      <c r="AI1626" s="276" t="s">
        <v>60248</v>
      </c>
      <c r="AJ1626" s="277">
        <v>2579.19</v>
      </c>
      <c r="AL1626" s="246" t="s">
        <v>36056</v>
      </c>
      <c r="AM1626" s="247">
        <v>4640.7299999999996</v>
      </c>
      <c r="AO1626" s="226" t="s">
        <v>33165</v>
      </c>
      <c r="AP1626" s="227">
        <v>512.61</v>
      </c>
      <c r="AR1626" s="207" t="s">
        <v>16190</v>
      </c>
      <c r="AS1626" s="208">
        <v>5012.75</v>
      </c>
      <c r="AT1626" s="93"/>
      <c r="AU1626" s="199" t="s">
        <v>13652</v>
      </c>
      <c r="AV1626" s="200">
        <v>2382.4699999999998</v>
      </c>
      <c r="BD1626" s="272" t="s">
        <v>43966</v>
      </c>
      <c r="BE1626" s="273">
        <v>91967.18</v>
      </c>
      <c r="BG1626" s="244" t="s">
        <v>12904</v>
      </c>
      <c r="BH1626" s="245">
        <v>29378.16</v>
      </c>
      <c r="BJ1626" s="230" t="s">
        <v>11658</v>
      </c>
      <c r="BK1626" s="231">
        <v>360707.96</v>
      </c>
      <c r="BM1626" s="209" t="s">
        <v>8328</v>
      </c>
      <c r="BN1626" s="210">
        <v>3661.9</v>
      </c>
    </row>
    <row r="1627" spans="9:66" x14ac:dyDescent="0.55000000000000004">
      <c r="I1627" s="282" t="s">
        <v>43650</v>
      </c>
      <c r="J1627" s="282"/>
      <c r="K1627" s="283">
        <v>432.4</v>
      </c>
      <c r="M1627" s="242" t="s">
        <v>12828</v>
      </c>
      <c r="N1627" s="242"/>
      <c r="O1627" s="243">
        <v>498527.54</v>
      </c>
      <c r="Q1627" s="224" t="s">
        <v>5305</v>
      </c>
      <c r="R1627" s="224"/>
      <c r="S1627" s="225">
        <v>164632</v>
      </c>
      <c r="U1627" s="203" t="s">
        <v>1935</v>
      </c>
      <c r="V1627" s="203"/>
      <c r="W1627" s="204">
        <v>1496</v>
      </c>
      <c r="AF1627" t="s">
        <v>55066</v>
      </c>
      <c r="AG1627" s="284">
        <v>52199.360000000001</v>
      </c>
      <c r="AI1627" s="276" t="s">
        <v>60249</v>
      </c>
      <c r="AJ1627" s="277">
        <v>8435.7099999999991</v>
      </c>
      <c r="AL1627" s="246" t="s">
        <v>49672</v>
      </c>
      <c r="AM1627" s="247">
        <v>68.760000000000005</v>
      </c>
      <c r="AO1627" s="226" t="s">
        <v>44453</v>
      </c>
      <c r="AP1627" s="227">
        <v>632.75</v>
      </c>
      <c r="AR1627" s="207" t="s">
        <v>16191</v>
      </c>
      <c r="AS1627" s="208">
        <v>3131.76</v>
      </c>
      <c r="AT1627" s="93"/>
      <c r="AU1627" s="199" t="s">
        <v>13653</v>
      </c>
      <c r="AV1627" s="200">
        <v>154587.65</v>
      </c>
      <c r="BD1627" s="272" t="s">
        <v>43969</v>
      </c>
      <c r="BE1627" s="273">
        <v>432.4</v>
      </c>
      <c r="BG1627" s="244" t="s">
        <v>12905</v>
      </c>
      <c r="BH1627" s="245">
        <v>498527.54</v>
      </c>
      <c r="BJ1627" s="230" t="s">
        <v>11505</v>
      </c>
      <c r="BK1627" s="231">
        <v>164632</v>
      </c>
      <c r="BM1627" s="209" t="s">
        <v>8535</v>
      </c>
      <c r="BN1627" s="210">
        <v>156149.34</v>
      </c>
    </row>
    <row r="1628" spans="9:66" x14ac:dyDescent="0.55000000000000004">
      <c r="I1628" s="282" t="s">
        <v>65816</v>
      </c>
      <c r="J1628" s="282"/>
      <c r="K1628" s="283">
        <v>378231</v>
      </c>
      <c r="M1628" s="242" t="s">
        <v>12829</v>
      </c>
      <c r="N1628" s="242"/>
      <c r="O1628" s="243">
        <v>110956.51</v>
      </c>
      <c r="Q1628" s="224" t="s">
        <v>5308</v>
      </c>
      <c r="R1628" s="224"/>
      <c r="S1628" s="225">
        <v>1494335.52</v>
      </c>
      <c r="U1628" s="203" t="s">
        <v>1936</v>
      </c>
      <c r="V1628" s="203"/>
      <c r="W1628" s="204">
        <v>3040</v>
      </c>
      <c r="AF1628" t="s">
        <v>71384</v>
      </c>
      <c r="AG1628" s="284">
        <v>1221.75</v>
      </c>
      <c r="AI1628" s="276" t="s">
        <v>67133</v>
      </c>
      <c r="AJ1628" s="277">
        <v>0.01</v>
      </c>
      <c r="AL1628" s="246" t="s">
        <v>49673</v>
      </c>
      <c r="AM1628" s="247">
        <v>5.24</v>
      </c>
      <c r="AO1628" s="226" t="s">
        <v>42189</v>
      </c>
      <c r="AP1628" s="227">
        <v>54499.79</v>
      </c>
      <c r="AR1628" s="207" t="s">
        <v>16192</v>
      </c>
      <c r="AS1628" s="208">
        <v>132.94</v>
      </c>
      <c r="AT1628" s="93"/>
      <c r="AU1628" s="199" t="s">
        <v>13654</v>
      </c>
      <c r="AV1628" s="200">
        <v>98697.62</v>
      </c>
      <c r="BD1628" s="272" t="s">
        <v>43972</v>
      </c>
      <c r="BE1628" s="273">
        <v>378231</v>
      </c>
      <c r="BG1628" s="244" t="s">
        <v>12906</v>
      </c>
      <c r="BH1628" s="245">
        <v>110956.51</v>
      </c>
      <c r="BJ1628" s="230" t="s">
        <v>11508</v>
      </c>
      <c r="BK1628" s="231">
        <v>1494335.52</v>
      </c>
      <c r="BM1628" s="209" t="s">
        <v>8715</v>
      </c>
      <c r="BN1628" s="210">
        <v>4345</v>
      </c>
    </row>
    <row r="1629" spans="9:66" x14ac:dyDescent="0.55000000000000004">
      <c r="I1629" s="282" t="s">
        <v>43655</v>
      </c>
      <c r="J1629" s="282"/>
      <c r="K1629" s="283">
        <v>19379.36</v>
      </c>
      <c r="M1629" s="242" t="s">
        <v>12830</v>
      </c>
      <c r="N1629" s="242"/>
      <c r="O1629" s="243">
        <v>51142.15</v>
      </c>
      <c r="Q1629" s="224" t="s">
        <v>5309</v>
      </c>
      <c r="R1629" s="224"/>
      <c r="S1629" s="225">
        <v>2396998.86</v>
      </c>
      <c r="U1629" s="203" t="s">
        <v>1937</v>
      </c>
      <c r="V1629" s="203"/>
      <c r="W1629" s="204">
        <v>15558</v>
      </c>
      <c r="AF1629" t="s">
        <v>71385</v>
      </c>
      <c r="AG1629" s="284">
        <v>34407.14</v>
      </c>
      <c r="AI1629" s="276" t="s">
        <v>40156</v>
      </c>
      <c r="AJ1629" s="277">
        <v>882</v>
      </c>
      <c r="AL1629" s="246" t="s">
        <v>61294</v>
      </c>
      <c r="AM1629" s="247">
        <v>819.32</v>
      </c>
      <c r="AO1629" s="226" t="s">
        <v>16184</v>
      </c>
      <c r="AP1629" s="227">
        <v>39685.06</v>
      </c>
      <c r="AR1629" s="207" t="s">
        <v>16193</v>
      </c>
      <c r="AS1629" s="208">
        <v>815.87</v>
      </c>
      <c r="AT1629" s="93"/>
      <c r="AU1629" s="199" t="s">
        <v>32218</v>
      </c>
      <c r="AV1629" s="200">
        <v>60205.5</v>
      </c>
      <c r="BD1629" s="272" t="s">
        <v>43975</v>
      </c>
      <c r="BE1629" s="273">
        <v>19379.36</v>
      </c>
      <c r="BG1629" s="244" t="s">
        <v>12907</v>
      </c>
      <c r="BH1629" s="245">
        <v>51142.15</v>
      </c>
      <c r="BJ1629" s="230" t="s">
        <v>11509</v>
      </c>
      <c r="BK1629" s="231">
        <v>2396998.86</v>
      </c>
      <c r="BM1629" s="209" t="s">
        <v>9170</v>
      </c>
      <c r="BN1629" s="210">
        <v>4875</v>
      </c>
    </row>
    <row r="1630" spans="9:66" x14ac:dyDescent="0.55000000000000004">
      <c r="I1630" s="282" t="s">
        <v>43657</v>
      </c>
      <c r="J1630" s="282"/>
      <c r="K1630" s="283">
        <v>12307.5</v>
      </c>
      <c r="M1630" s="242" t="s">
        <v>12831</v>
      </c>
      <c r="N1630" s="242"/>
      <c r="O1630" s="243">
        <v>90966.51</v>
      </c>
      <c r="Q1630" s="224" t="s">
        <v>5310</v>
      </c>
      <c r="R1630" s="224"/>
      <c r="S1630" s="225">
        <v>22839954.82</v>
      </c>
      <c r="U1630" s="203" t="s">
        <v>1938</v>
      </c>
      <c r="V1630" s="203"/>
      <c r="W1630" s="204">
        <v>15390</v>
      </c>
      <c r="AF1630" t="s">
        <v>34905</v>
      </c>
      <c r="AG1630" s="284">
        <v>180609.79</v>
      </c>
      <c r="AI1630" s="276" t="s">
        <v>67134</v>
      </c>
      <c r="AJ1630" s="277">
        <v>6340.68</v>
      </c>
      <c r="AL1630" s="246" t="s">
        <v>61295</v>
      </c>
      <c r="AM1630" s="247">
        <v>62.68</v>
      </c>
      <c r="AO1630" s="226" t="s">
        <v>16185</v>
      </c>
      <c r="AP1630" s="227">
        <v>12583.64</v>
      </c>
      <c r="AR1630" s="207" t="s">
        <v>16194</v>
      </c>
      <c r="AS1630" s="208">
        <v>309435</v>
      </c>
      <c r="AT1630" s="93"/>
      <c r="AU1630" s="199" t="s">
        <v>13655</v>
      </c>
      <c r="AV1630" s="200">
        <v>5165.59</v>
      </c>
      <c r="BD1630" s="272" t="s">
        <v>43977</v>
      </c>
      <c r="BE1630" s="273">
        <v>12307.5</v>
      </c>
      <c r="BG1630" s="244" t="s">
        <v>12908</v>
      </c>
      <c r="BH1630" s="245">
        <v>90966.51</v>
      </c>
      <c r="BJ1630" s="230" t="s">
        <v>11510</v>
      </c>
      <c r="BK1630" s="231">
        <v>22839954.82</v>
      </c>
      <c r="BM1630" s="209" t="s">
        <v>9299</v>
      </c>
      <c r="BN1630" s="210">
        <v>369290.79</v>
      </c>
    </row>
    <row r="1631" spans="9:66" x14ac:dyDescent="0.55000000000000004">
      <c r="I1631" s="282" t="s">
        <v>43660</v>
      </c>
      <c r="J1631" s="282"/>
      <c r="K1631" s="283">
        <v>1929</v>
      </c>
      <c r="M1631" s="242" t="s">
        <v>12832</v>
      </c>
      <c r="N1631" s="242"/>
      <c r="O1631" s="243">
        <v>87437.83</v>
      </c>
      <c r="Q1631" s="224" t="s">
        <v>5313</v>
      </c>
      <c r="R1631" s="224"/>
      <c r="S1631" s="225">
        <v>363244.82</v>
      </c>
      <c r="U1631" s="203" t="s">
        <v>1939</v>
      </c>
      <c r="V1631" s="203"/>
      <c r="W1631" s="204">
        <v>115192</v>
      </c>
      <c r="AF1631" t="s">
        <v>18780</v>
      </c>
      <c r="AG1631" s="284">
        <v>15816.84</v>
      </c>
      <c r="AI1631" s="276" t="s">
        <v>63627</v>
      </c>
      <c r="AJ1631" s="277">
        <v>2076.48</v>
      </c>
      <c r="AL1631" s="246" t="s">
        <v>61296</v>
      </c>
      <c r="AM1631" s="247">
        <v>749.63</v>
      </c>
      <c r="AO1631" s="226" t="s">
        <v>42190</v>
      </c>
      <c r="AP1631" s="227">
        <v>17856.7</v>
      </c>
      <c r="AR1631" s="207" t="s">
        <v>16195</v>
      </c>
      <c r="AS1631" s="208">
        <v>19740</v>
      </c>
      <c r="AT1631" s="93"/>
      <c r="AU1631" s="199" t="s">
        <v>13656</v>
      </c>
      <c r="AV1631" s="200">
        <v>20524.72</v>
      </c>
      <c r="BD1631" s="272" t="s">
        <v>43980</v>
      </c>
      <c r="BE1631" s="273">
        <v>1929</v>
      </c>
      <c r="BG1631" s="244" t="s">
        <v>12909</v>
      </c>
      <c r="BH1631" s="245">
        <v>87437.83</v>
      </c>
      <c r="BJ1631" s="230" t="s">
        <v>11513</v>
      </c>
      <c r="BK1631" s="231">
        <v>363244.82</v>
      </c>
      <c r="BM1631" s="209" t="s">
        <v>11086</v>
      </c>
      <c r="BN1631" s="210">
        <v>41734.71</v>
      </c>
    </row>
    <row r="1632" spans="9:66" x14ac:dyDescent="0.55000000000000004">
      <c r="I1632" s="282" t="s">
        <v>65818</v>
      </c>
      <c r="J1632" s="282"/>
      <c r="K1632" s="283">
        <v>46045</v>
      </c>
      <c r="M1632" s="242" t="s">
        <v>12833</v>
      </c>
      <c r="N1632" s="242"/>
      <c r="O1632" s="243">
        <v>291407.58</v>
      </c>
      <c r="Q1632" s="224" t="s">
        <v>5314</v>
      </c>
      <c r="R1632" s="224"/>
      <c r="S1632" s="225">
        <v>755325</v>
      </c>
      <c r="U1632" s="203" t="s">
        <v>1940</v>
      </c>
      <c r="V1632" s="203"/>
      <c r="W1632" s="204">
        <v>3975</v>
      </c>
      <c r="AF1632" t="s">
        <v>61938</v>
      </c>
      <c r="AG1632">
        <v>34.75</v>
      </c>
      <c r="AI1632" s="276" t="s">
        <v>63628</v>
      </c>
      <c r="AJ1632" s="277">
        <v>715.58</v>
      </c>
      <c r="AL1632" s="246" t="s">
        <v>61297</v>
      </c>
      <c r="AM1632" s="247">
        <v>57.35</v>
      </c>
      <c r="AO1632" s="226" t="s">
        <v>51690</v>
      </c>
      <c r="AP1632" s="227">
        <v>18688.099999999999</v>
      </c>
      <c r="AR1632" s="207" t="s">
        <v>16196</v>
      </c>
      <c r="AS1632" s="208">
        <v>11970</v>
      </c>
      <c r="AT1632" s="93"/>
      <c r="AU1632" s="199" t="s">
        <v>13657</v>
      </c>
      <c r="AV1632" s="200">
        <v>332.66</v>
      </c>
      <c r="BD1632" s="272" t="s">
        <v>66345</v>
      </c>
      <c r="BE1632" s="273">
        <v>46045</v>
      </c>
      <c r="BG1632" s="244" t="s">
        <v>12910</v>
      </c>
      <c r="BH1632" s="245">
        <v>291407.58</v>
      </c>
      <c r="BJ1632" s="230" t="s">
        <v>11514</v>
      </c>
      <c r="BK1632" s="231">
        <v>755325</v>
      </c>
      <c r="BM1632" s="209" t="s">
        <v>11298</v>
      </c>
      <c r="BN1632" s="210">
        <v>3923.44</v>
      </c>
    </row>
    <row r="1633" spans="9:66" x14ac:dyDescent="0.55000000000000004">
      <c r="I1633" s="282" t="s">
        <v>43661</v>
      </c>
      <c r="J1633" s="282"/>
      <c r="K1633" s="283">
        <v>2250</v>
      </c>
      <c r="M1633" s="242" t="s">
        <v>12834</v>
      </c>
      <c r="N1633" s="242"/>
      <c r="O1633" s="243">
        <v>168356.29</v>
      </c>
      <c r="Q1633" s="224" t="s">
        <v>5315</v>
      </c>
      <c r="R1633" s="224"/>
      <c r="S1633" s="225">
        <v>365044.58</v>
      </c>
      <c r="U1633" s="203" t="s">
        <v>1941</v>
      </c>
      <c r="V1633" s="203"/>
      <c r="W1633" s="204">
        <v>5417</v>
      </c>
      <c r="AF1633" t="s">
        <v>40219</v>
      </c>
      <c r="AG1633" s="284">
        <v>13407.27</v>
      </c>
      <c r="AI1633" s="276" t="s">
        <v>51835</v>
      </c>
      <c r="AJ1633" s="277">
        <v>4733.04</v>
      </c>
      <c r="AL1633" s="246" t="s">
        <v>54858</v>
      </c>
      <c r="AM1633" s="247">
        <v>4838</v>
      </c>
      <c r="AO1633" s="226" t="s">
        <v>42191</v>
      </c>
      <c r="AP1633" s="227">
        <v>3032.69</v>
      </c>
      <c r="AR1633" s="207" t="s">
        <v>16197</v>
      </c>
      <c r="AS1633" s="208">
        <v>38346.5</v>
      </c>
      <c r="AT1633" s="93"/>
      <c r="AU1633" s="199" t="s">
        <v>13658</v>
      </c>
      <c r="AV1633" s="200">
        <v>1725.3</v>
      </c>
      <c r="BD1633" s="272" t="s">
        <v>43981</v>
      </c>
      <c r="BE1633" s="273">
        <v>2250</v>
      </c>
      <c r="BG1633" s="244" t="s">
        <v>12911</v>
      </c>
      <c r="BH1633" s="245">
        <v>168356.29</v>
      </c>
      <c r="BJ1633" s="230" t="s">
        <v>11515</v>
      </c>
      <c r="BK1633" s="231">
        <v>365044.58</v>
      </c>
      <c r="BM1633" s="209" t="s">
        <v>11558</v>
      </c>
      <c r="BN1633" s="210">
        <v>195444.75</v>
      </c>
    </row>
    <row r="1634" spans="9:66" x14ac:dyDescent="0.55000000000000004">
      <c r="I1634" s="282" t="s">
        <v>43662</v>
      </c>
      <c r="J1634" s="282"/>
      <c r="K1634" s="283">
        <v>1056055.1499999999</v>
      </c>
      <c r="M1634" s="242" t="s">
        <v>12835</v>
      </c>
      <c r="N1634" s="242"/>
      <c r="O1634" s="243">
        <v>6744.08</v>
      </c>
      <c r="Q1634" s="224" t="s">
        <v>5316</v>
      </c>
      <c r="R1634" s="224"/>
      <c r="S1634" s="225">
        <v>151065.5</v>
      </c>
      <c r="U1634" s="203" t="s">
        <v>1942</v>
      </c>
      <c r="V1634" s="203"/>
      <c r="W1634" s="204">
        <v>12337</v>
      </c>
      <c r="AF1634" t="s">
        <v>67381</v>
      </c>
      <c r="AG1634" s="284">
        <v>10686.53</v>
      </c>
      <c r="AI1634" s="276" t="s">
        <v>51836</v>
      </c>
      <c r="AJ1634" s="277">
        <v>575.66999999999996</v>
      </c>
      <c r="AL1634" s="246" t="s">
        <v>54859</v>
      </c>
      <c r="AM1634" s="247">
        <v>1512</v>
      </c>
      <c r="AO1634" s="226" t="s">
        <v>47809</v>
      </c>
      <c r="AP1634" s="227">
        <v>5193.51</v>
      </c>
      <c r="AR1634" s="207" t="s">
        <v>16198</v>
      </c>
      <c r="AS1634" s="208">
        <v>1319.81</v>
      </c>
      <c r="AT1634" s="93"/>
      <c r="AU1634" s="199" t="s">
        <v>13659</v>
      </c>
      <c r="AV1634" s="200">
        <v>4512.45</v>
      </c>
      <c r="BD1634" s="272" t="s">
        <v>43982</v>
      </c>
      <c r="BE1634" s="273">
        <v>1056055.1499999999</v>
      </c>
      <c r="BG1634" s="244" t="s">
        <v>12912</v>
      </c>
      <c r="BH1634" s="245">
        <v>6744.08</v>
      </c>
      <c r="BJ1634" s="230" t="s">
        <v>11516</v>
      </c>
      <c r="BK1634" s="231">
        <v>151065.5</v>
      </c>
      <c r="BM1634" s="209" t="s">
        <v>11903</v>
      </c>
      <c r="BN1634" s="210">
        <v>1334.86</v>
      </c>
    </row>
    <row r="1635" spans="9:66" x14ac:dyDescent="0.55000000000000004">
      <c r="I1635" s="282" t="s">
        <v>43664</v>
      </c>
      <c r="J1635" s="282"/>
      <c r="K1635" s="283">
        <v>978</v>
      </c>
      <c r="M1635" s="242" t="s">
        <v>12836</v>
      </c>
      <c r="N1635" s="242"/>
      <c r="O1635" s="243">
        <v>262209.2</v>
      </c>
      <c r="Q1635" s="224" t="s">
        <v>5317</v>
      </c>
      <c r="R1635" s="224"/>
      <c r="S1635" s="225">
        <v>368974.83</v>
      </c>
      <c r="U1635" s="203" t="s">
        <v>1943</v>
      </c>
      <c r="V1635" s="203"/>
      <c r="W1635" s="204">
        <v>211680</v>
      </c>
      <c r="AF1635" t="s">
        <v>62607</v>
      </c>
      <c r="AG1635" s="284">
        <v>-7653.07</v>
      </c>
      <c r="AI1635" s="276" t="s">
        <v>51837</v>
      </c>
      <c r="AJ1635" s="277">
        <v>1562.11</v>
      </c>
      <c r="AL1635" s="246" t="s">
        <v>48700</v>
      </c>
      <c r="AM1635" s="247">
        <v>-2949.66</v>
      </c>
      <c r="AO1635" s="226" t="s">
        <v>16188</v>
      </c>
      <c r="AP1635" s="227">
        <v>424733.86</v>
      </c>
      <c r="AR1635" s="207" t="s">
        <v>16199</v>
      </c>
      <c r="AS1635" s="208">
        <v>9477.25</v>
      </c>
      <c r="AT1635" s="93"/>
      <c r="AU1635" s="199" t="s">
        <v>13660</v>
      </c>
      <c r="AV1635" s="200">
        <v>2129.44</v>
      </c>
      <c r="BD1635" s="272" t="s">
        <v>43984</v>
      </c>
      <c r="BE1635" s="273">
        <v>978</v>
      </c>
      <c r="BG1635" s="244" t="s">
        <v>12913</v>
      </c>
      <c r="BH1635" s="245">
        <v>262209.2</v>
      </c>
      <c r="BJ1635" s="230" t="s">
        <v>11517</v>
      </c>
      <c r="BK1635" s="231">
        <v>368974.83</v>
      </c>
      <c r="BM1635" s="209" t="s">
        <v>9862</v>
      </c>
      <c r="BN1635" s="210">
        <v>1245702.83</v>
      </c>
    </row>
    <row r="1636" spans="9:66" x14ac:dyDescent="0.55000000000000004">
      <c r="I1636" s="282" t="s">
        <v>43665</v>
      </c>
      <c r="J1636" s="282"/>
      <c r="K1636" s="283">
        <v>2303.46</v>
      </c>
      <c r="M1636" s="242" t="s">
        <v>12837</v>
      </c>
      <c r="N1636" s="242"/>
      <c r="O1636" s="243">
        <v>95399.75</v>
      </c>
      <c r="Q1636" s="224" t="s">
        <v>5318</v>
      </c>
      <c r="R1636" s="224"/>
      <c r="S1636" s="225">
        <v>91517.91</v>
      </c>
      <c r="U1636" s="203" t="s">
        <v>1944</v>
      </c>
      <c r="V1636" s="203"/>
      <c r="W1636" s="204">
        <v>10000</v>
      </c>
      <c r="AF1636" t="s">
        <v>48809</v>
      </c>
      <c r="AG1636" s="284">
        <v>8999.58</v>
      </c>
      <c r="AI1636" s="276" t="s">
        <v>63629</v>
      </c>
      <c r="AJ1636" s="277">
        <v>248.1</v>
      </c>
      <c r="AL1636" s="246" t="s">
        <v>16315</v>
      </c>
      <c r="AM1636" s="247">
        <v>83.15</v>
      </c>
      <c r="AO1636" s="226" t="s">
        <v>44454</v>
      </c>
      <c r="AP1636" s="227">
        <v>1501541.41</v>
      </c>
      <c r="AR1636" s="207" t="s">
        <v>16200</v>
      </c>
      <c r="AS1636" s="208">
        <v>29856.87</v>
      </c>
      <c r="AT1636" s="93"/>
      <c r="AU1636" s="199" t="s">
        <v>13661</v>
      </c>
      <c r="AV1636" s="200">
        <v>9803.68</v>
      </c>
      <c r="BD1636" s="272" t="s">
        <v>43985</v>
      </c>
      <c r="BE1636" s="273">
        <v>2303.46</v>
      </c>
      <c r="BG1636" s="244" t="s">
        <v>12914</v>
      </c>
      <c r="BH1636" s="245">
        <v>95399.75</v>
      </c>
      <c r="BJ1636" s="230" t="s">
        <v>11518</v>
      </c>
      <c r="BK1636" s="231">
        <v>91517.91</v>
      </c>
      <c r="BM1636" s="209" t="s">
        <v>6708</v>
      </c>
      <c r="BN1636" s="210">
        <v>55897.78</v>
      </c>
    </row>
    <row r="1637" spans="9:66" x14ac:dyDescent="0.55000000000000004">
      <c r="I1637" s="282" t="s">
        <v>43666</v>
      </c>
      <c r="J1637" s="282"/>
      <c r="K1637" s="283">
        <v>800</v>
      </c>
      <c r="M1637" s="242" t="s">
        <v>12838</v>
      </c>
      <c r="N1637" s="242"/>
      <c r="O1637" s="243">
        <v>24333.77</v>
      </c>
      <c r="Q1637" s="224" t="s">
        <v>5319</v>
      </c>
      <c r="R1637" s="224"/>
      <c r="S1637" s="225">
        <v>108082.68</v>
      </c>
      <c r="U1637" s="203" t="s">
        <v>1945</v>
      </c>
      <c r="V1637" s="203"/>
      <c r="W1637" s="204">
        <v>60027</v>
      </c>
      <c r="AF1637" t="s">
        <v>71386</v>
      </c>
      <c r="AG1637" s="284">
        <v>2407.5100000000002</v>
      </c>
      <c r="AI1637" s="276" t="s">
        <v>67135</v>
      </c>
      <c r="AJ1637" s="277">
        <v>106632.33</v>
      </c>
      <c r="AL1637" s="246" t="s">
        <v>33180</v>
      </c>
      <c r="AM1637" s="247">
        <v>199233.85</v>
      </c>
      <c r="AO1637" s="226" t="s">
        <v>36047</v>
      </c>
      <c r="AP1637" s="227">
        <v>3158347</v>
      </c>
      <c r="AR1637" s="207" t="s">
        <v>16201</v>
      </c>
      <c r="AS1637" s="208">
        <v>2263.67</v>
      </c>
      <c r="AT1637" s="93"/>
      <c r="AU1637" s="199" t="s">
        <v>32219</v>
      </c>
      <c r="AV1637" s="200">
        <v>31138.400000000001</v>
      </c>
      <c r="BD1637" s="272" t="s">
        <v>43986</v>
      </c>
      <c r="BE1637" s="273">
        <v>800</v>
      </c>
      <c r="BG1637" s="244" t="s">
        <v>12915</v>
      </c>
      <c r="BH1637" s="245">
        <v>24333.77</v>
      </c>
      <c r="BJ1637" s="230" t="s">
        <v>11519</v>
      </c>
      <c r="BK1637" s="231">
        <v>108082.68</v>
      </c>
      <c r="BM1637" s="209" t="s">
        <v>6925</v>
      </c>
      <c r="BN1637" s="210">
        <v>5401</v>
      </c>
    </row>
    <row r="1638" spans="9:66" x14ac:dyDescent="0.55000000000000004">
      <c r="I1638" s="282" t="s">
        <v>43667</v>
      </c>
      <c r="J1638" s="282"/>
      <c r="K1638" s="283">
        <v>1268.6500000000001</v>
      </c>
      <c r="M1638" s="242" t="s">
        <v>12839</v>
      </c>
      <c r="N1638" s="242"/>
      <c r="O1638" s="243">
        <v>84422.03</v>
      </c>
      <c r="Q1638" s="224" t="s">
        <v>5320</v>
      </c>
      <c r="R1638" s="224"/>
      <c r="S1638" s="225">
        <v>125544.22</v>
      </c>
      <c r="U1638" s="203" t="s">
        <v>1946</v>
      </c>
      <c r="V1638" s="203"/>
      <c r="W1638" s="204">
        <v>784</v>
      </c>
      <c r="AF1638" t="s">
        <v>70481</v>
      </c>
      <c r="AG1638" s="284">
        <v>56028.160000000003</v>
      </c>
      <c r="AI1638" s="276" t="s">
        <v>67136</v>
      </c>
      <c r="AJ1638" s="277">
        <v>67946.69</v>
      </c>
      <c r="AL1638" s="246" t="s">
        <v>16316</v>
      </c>
      <c r="AM1638" s="247">
        <v>33363.67</v>
      </c>
      <c r="AO1638" s="226" t="s">
        <v>16189</v>
      </c>
      <c r="AP1638" s="227">
        <v>386313.72</v>
      </c>
      <c r="AR1638" s="207" t="s">
        <v>16202</v>
      </c>
      <c r="AS1638" s="208">
        <v>40612.870000000003</v>
      </c>
      <c r="AT1638" s="93"/>
      <c r="AU1638" s="199" t="s">
        <v>13662</v>
      </c>
      <c r="AV1638" s="200">
        <v>5165.59</v>
      </c>
      <c r="BD1638" s="272" t="s">
        <v>43987</v>
      </c>
      <c r="BE1638" s="273">
        <v>1268.6500000000001</v>
      </c>
      <c r="BG1638" s="244" t="s">
        <v>12916</v>
      </c>
      <c r="BH1638" s="245">
        <v>84422.03</v>
      </c>
      <c r="BJ1638" s="230" t="s">
        <v>11520</v>
      </c>
      <c r="BK1638" s="231">
        <v>125544.22</v>
      </c>
      <c r="BM1638" s="209" t="s">
        <v>7115</v>
      </c>
      <c r="BN1638" s="210">
        <v>1502.12</v>
      </c>
    </row>
    <row r="1639" spans="9:66" x14ac:dyDescent="0.55000000000000004">
      <c r="I1639" s="282" t="s">
        <v>43670</v>
      </c>
      <c r="J1639" s="282"/>
      <c r="K1639" s="283">
        <v>4500</v>
      </c>
      <c r="M1639" s="242" t="s">
        <v>12840</v>
      </c>
      <c r="N1639" s="242"/>
      <c r="O1639" s="243">
        <v>95837.42</v>
      </c>
      <c r="Q1639" s="224" t="s">
        <v>5321</v>
      </c>
      <c r="R1639" s="224"/>
      <c r="S1639" s="225">
        <v>113080.43</v>
      </c>
      <c r="U1639" s="203" t="s">
        <v>1947</v>
      </c>
      <c r="V1639" s="203"/>
      <c r="W1639" s="204">
        <v>7237.8</v>
      </c>
      <c r="AF1639" t="s">
        <v>70482</v>
      </c>
      <c r="AG1639" s="284">
        <v>4889.88</v>
      </c>
      <c r="AI1639" s="276" t="s">
        <v>67137</v>
      </c>
      <c r="AJ1639" s="277">
        <v>185069.45</v>
      </c>
      <c r="AL1639" s="246" t="s">
        <v>46699</v>
      </c>
      <c r="AM1639" s="247">
        <v>118930</v>
      </c>
      <c r="AO1639" s="226" t="s">
        <v>16190</v>
      </c>
      <c r="AP1639" s="227">
        <v>716754.96</v>
      </c>
      <c r="AR1639" s="207" t="s">
        <v>16203</v>
      </c>
      <c r="AS1639" s="208">
        <v>2377.7600000000002</v>
      </c>
      <c r="AT1639" s="93"/>
      <c r="AU1639" s="199" t="s">
        <v>13663</v>
      </c>
      <c r="AV1639" s="200">
        <v>20524.72</v>
      </c>
      <c r="BD1639" s="272" t="s">
        <v>43990</v>
      </c>
      <c r="BE1639" s="273">
        <v>4500</v>
      </c>
      <c r="BG1639" s="244" t="s">
        <v>12917</v>
      </c>
      <c r="BH1639" s="245">
        <v>95837.42</v>
      </c>
      <c r="BJ1639" s="230" t="s">
        <v>11521</v>
      </c>
      <c r="BK1639" s="231">
        <v>113080.43</v>
      </c>
      <c r="BM1639" s="209" t="s">
        <v>7378</v>
      </c>
      <c r="BN1639" s="210">
        <v>30340.87</v>
      </c>
    </row>
    <row r="1640" spans="9:66" x14ac:dyDescent="0.55000000000000004">
      <c r="I1640" s="282" t="s">
        <v>43674</v>
      </c>
      <c r="J1640" s="282"/>
      <c r="K1640" s="283">
        <v>2697.67</v>
      </c>
      <c r="M1640" s="242" t="s">
        <v>12841</v>
      </c>
      <c r="N1640" s="242"/>
      <c r="O1640" s="243">
        <v>38831.57</v>
      </c>
      <c r="Q1640" s="224" t="s">
        <v>5323</v>
      </c>
      <c r="R1640" s="224"/>
      <c r="S1640" s="225">
        <v>417258.1</v>
      </c>
      <c r="U1640" s="203" t="s">
        <v>1948</v>
      </c>
      <c r="V1640" s="203"/>
      <c r="W1640" s="204">
        <v>156800</v>
      </c>
      <c r="AF1640" t="s">
        <v>67382</v>
      </c>
      <c r="AG1640" s="284">
        <v>14800.31</v>
      </c>
      <c r="AI1640" s="276" t="s">
        <v>67138</v>
      </c>
      <c r="AJ1640" s="277">
        <v>1632.54</v>
      </c>
      <c r="AL1640" s="246" t="s">
        <v>42194</v>
      </c>
      <c r="AM1640" s="247">
        <v>113970.1</v>
      </c>
      <c r="AO1640" s="226" t="s">
        <v>16191</v>
      </c>
      <c r="AP1640" s="227">
        <v>62755.86</v>
      </c>
      <c r="AR1640" s="207" t="s">
        <v>16204</v>
      </c>
      <c r="AS1640" s="208">
        <v>1208219.68</v>
      </c>
      <c r="AT1640" s="93"/>
      <c r="AU1640" s="199" t="s">
        <v>13664</v>
      </c>
      <c r="AV1640" s="200">
        <v>332.66</v>
      </c>
      <c r="BD1640" s="272" t="s">
        <v>43994</v>
      </c>
      <c r="BE1640" s="273">
        <v>2697.67</v>
      </c>
      <c r="BG1640" s="244" t="s">
        <v>12918</v>
      </c>
      <c r="BH1640" s="245">
        <v>38831.57</v>
      </c>
      <c r="BJ1640" s="230" t="s">
        <v>11523</v>
      </c>
      <c r="BK1640" s="231">
        <v>417258.1</v>
      </c>
      <c r="BM1640" s="209" t="s">
        <v>7604</v>
      </c>
      <c r="BN1640" s="210">
        <v>27723.32</v>
      </c>
    </row>
    <row r="1641" spans="9:66" x14ac:dyDescent="0.55000000000000004">
      <c r="I1641" s="282" t="s">
        <v>65822</v>
      </c>
      <c r="J1641" s="282"/>
      <c r="K1641" s="283">
        <v>37816</v>
      </c>
      <c r="M1641" s="242" t="s">
        <v>12842</v>
      </c>
      <c r="N1641" s="242"/>
      <c r="O1641" s="243">
        <v>73536.42</v>
      </c>
      <c r="Q1641" s="224" t="s">
        <v>5324</v>
      </c>
      <c r="R1641" s="224"/>
      <c r="S1641" s="225">
        <v>76075.86</v>
      </c>
      <c r="U1641" s="203" t="s">
        <v>1949</v>
      </c>
      <c r="V1641" s="203"/>
      <c r="W1641" s="204">
        <v>6296.63</v>
      </c>
      <c r="AF1641" t="s">
        <v>71387</v>
      </c>
      <c r="AG1641" s="284">
        <v>1300.17</v>
      </c>
      <c r="AI1641" s="276" t="s">
        <v>70412</v>
      </c>
      <c r="AJ1641" s="277">
        <v>7639.62</v>
      </c>
      <c r="AL1641" s="246" t="s">
        <v>42195</v>
      </c>
      <c r="AM1641" s="247">
        <v>8718.59</v>
      </c>
      <c r="AO1641" s="226" t="s">
        <v>16192</v>
      </c>
      <c r="AP1641" s="227">
        <v>24410.46</v>
      </c>
      <c r="AR1641" s="207" t="s">
        <v>16205</v>
      </c>
      <c r="AS1641" s="208">
        <v>31855.43</v>
      </c>
      <c r="AT1641" s="93"/>
      <c r="AU1641" s="199" t="s">
        <v>13665</v>
      </c>
      <c r="AV1641" s="200">
        <v>1725.3</v>
      </c>
      <c r="BD1641" s="272" t="s">
        <v>43997</v>
      </c>
      <c r="BE1641" s="273">
        <v>37816</v>
      </c>
      <c r="BG1641" s="244" t="s">
        <v>12919</v>
      </c>
      <c r="BH1641" s="245">
        <v>73536.42</v>
      </c>
      <c r="BJ1641" s="230" t="s">
        <v>11524</v>
      </c>
      <c r="BK1641" s="231">
        <v>76075.86</v>
      </c>
      <c r="BM1641" s="209" t="s">
        <v>7789</v>
      </c>
      <c r="BN1641" s="210">
        <v>2018.23</v>
      </c>
    </row>
    <row r="1642" spans="9:66" x14ac:dyDescent="0.55000000000000004">
      <c r="I1642" s="282" t="s">
        <v>65824</v>
      </c>
      <c r="J1642" s="282"/>
      <c r="K1642" s="283">
        <v>2946</v>
      </c>
      <c r="M1642" s="242" t="s">
        <v>12843</v>
      </c>
      <c r="N1642" s="242"/>
      <c r="O1642" s="243">
        <v>85543.14</v>
      </c>
      <c r="Q1642" s="224" t="s">
        <v>5325</v>
      </c>
      <c r="R1642" s="224"/>
      <c r="S1642" s="225">
        <v>2386562.31</v>
      </c>
      <c r="U1642" s="203" t="s">
        <v>1950</v>
      </c>
      <c r="V1642" s="203"/>
      <c r="W1642" s="204">
        <v>5872</v>
      </c>
      <c r="AF1642" t="s">
        <v>70483</v>
      </c>
      <c r="AG1642">
        <v>501</v>
      </c>
      <c r="AI1642" s="276" t="s">
        <v>34675</v>
      </c>
      <c r="AJ1642" s="277">
        <v>136808</v>
      </c>
      <c r="AL1642" s="246" t="s">
        <v>51709</v>
      </c>
      <c r="AM1642" s="247">
        <v>20536.86</v>
      </c>
      <c r="AO1642" s="226" t="s">
        <v>42192</v>
      </c>
      <c r="AP1642" s="227">
        <v>26697</v>
      </c>
      <c r="AR1642" s="207" t="s">
        <v>16206</v>
      </c>
      <c r="AS1642" s="208">
        <v>309435</v>
      </c>
      <c r="AT1642" s="93"/>
      <c r="AU1642" s="199" t="s">
        <v>13666</v>
      </c>
      <c r="AV1642" s="200">
        <v>4512.45</v>
      </c>
      <c r="BD1642" s="272" t="s">
        <v>43998</v>
      </c>
      <c r="BE1642" s="273">
        <v>2946</v>
      </c>
      <c r="BG1642" s="244" t="s">
        <v>12920</v>
      </c>
      <c r="BH1642" s="245">
        <v>85543.14</v>
      </c>
      <c r="BJ1642" s="230" t="s">
        <v>11525</v>
      </c>
      <c r="BK1642" s="231">
        <v>2386562.31</v>
      </c>
      <c r="BM1642" s="209" t="s">
        <v>8066</v>
      </c>
      <c r="BN1642" s="210">
        <v>2827.44</v>
      </c>
    </row>
    <row r="1643" spans="9:66" x14ac:dyDescent="0.55000000000000004">
      <c r="I1643" s="282" t="s">
        <v>43679</v>
      </c>
      <c r="J1643" s="282"/>
      <c r="K1643" s="283">
        <v>1272.4000000000001</v>
      </c>
      <c r="M1643" s="242" t="s">
        <v>12844</v>
      </c>
      <c r="N1643" s="242"/>
      <c r="O1643" s="243">
        <v>12069.72</v>
      </c>
      <c r="Q1643" s="224" t="s">
        <v>5326</v>
      </c>
      <c r="R1643" s="224"/>
      <c r="S1643" s="225">
        <v>705502.37</v>
      </c>
      <c r="U1643" s="203" t="s">
        <v>1951</v>
      </c>
      <c r="V1643" s="203"/>
      <c r="W1643" s="204">
        <v>1800</v>
      </c>
      <c r="AF1643" t="s">
        <v>71388</v>
      </c>
      <c r="AG1643" s="284">
        <v>16601</v>
      </c>
      <c r="AI1643" s="276" t="s">
        <v>70413</v>
      </c>
      <c r="AJ1643" s="277">
        <v>233.48</v>
      </c>
      <c r="AL1643" s="246" t="s">
        <v>54860</v>
      </c>
      <c r="AM1643" s="247">
        <v>280081.68</v>
      </c>
      <c r="AO1643" s="226" t="s">
        <v>51691</v>
      </c>
      <c r="AP1643" s="227">
        <v>965370.86</v>
      </c>
      <c r="AR1643" s="207" t="s">
        <v>16207</v>
      </c>
      <c r="AS1643" s="208">
        <v>252808.15</v>
      </c>
      <c r="AT1643" s="93"/>
      <c r="AU1643" s="199" t="s">
        <v>13667</v>
      </c>
      <c r="AV1643" s="200">
        <v>2129.44</v>
      </c>
      <c r="BD1643" s="272" t="s">
        <v>44001</v>
      </c>
      <c r="BE1643" s="273">
        <v>1272.4000000000001</v>
      </c>
      <c r="BG1643" s="244" t="s">
        <v>12921</v>
      </c>
      <c r="BH1643" s="245">
        <v>12069.72</v>
      </c>
      <c r="BJ1643" s="230" t="s">
        <v>11526</v>
      </c>
      <c r="BK1643" s="231">
        <v>705502.37</v>
      </c>
      <c r="BM1643" s="209" t="s">
        <v>8329</v>
      </c>
      <c r="BN1643" s="210">
        <v>23584.37</v>
      </c>
    </row>
    <row r="1644" spans="9:66" x14ac:dyDescent="0.55000000000000004">
      <c r="I1644" s="282" t="s">
        <v>43680</v>
      </c>
      <c r="J1644" s="282"/>
      <c r="K1644" s="283">
        <v>76020</v>
      </c>
      <c r="M1644" s="242" t="s">
        <v>12845</v>
      </c>
      <c r="N1644" s="242"/>
      <c r="O1644" s="243">
        <v>63750</v>
      </c>
      <c r="Q1644" s="224" t="s">
        <v>5327</v>
      </c>
      <c r="R1644" s="224"/>
      <c r="S1644" s="225">
        <v>24632586.960000001</v>
      </c>
      <c r="U1644" s="203" t="s">
        <v>1952</v>
      </c>
      <c r="V1644" s="203"/>
      <c r="W1644" s="204">
        <v>5817</v>
      </c>
      <c r="AF1644" t="s">
        <v>71389</v>
      </c>
      <c r="AG1644" s="284">
        <v>10337.280000000001</v>
      </c>
      <c r="AI1644" s="276" t="s">
        <v>67139</v>
      </c>
      <c r="AJ1644" s="277">
        <v>76663.759999999995</v>
      </c>
      <c r="AL1644" s="246" t="s">
        <v>54861</v>
      </c>
      <c r="AM1644" s="247">
        <v>21255.78</v>
      </c>
      <c r="AO1644" s="226" t="s">
        <v>34603</v>
      </c>
      <c r="AP1644" s="227">
        <v>99622.17</v>
      </c>
      <c r="AR1644" s="207" t="s">
        <v>16208</v>
      </c>
      <c r="AS1644" s="208">
        <v>21525.35</v>
      </c>
      <c r="AT1644" s="93"/>
      <c r="AU1644" s="199" t="s">
        <v>13668</v>
      </c>
      <c r="AV1644" s="200">
        <v>9803.68</v>
      </c>
      <c r="BD1644" s="272" t="s">
        <v>44002</v>
      </c>
      <c r="BE1644" s="273">
        <v>76020</v>
      </c>
      <c r="BG1644" s="244" t="s">
        <v>12922</v>
      </c>
      <c r="BH1644" s="245">
        <v>63750</v>
      </c>
      <c r="BJ1644" s="230" t="s">
        <v>11527</v>
      </c>
      <c r="BK1644" s="231">
        <v>24632586.960000001</v>
      </c>
      <c r="BM1644" s="209" t="s">
        <v>8536</v>
      </c>
      <c r="BN1644" s="210">
        <v>54419.7</v>
      </c>
    </row>
    <row r="1645" spans="9:66" x14ac:dyDescent="0.55000000000000004">
      <c r="I1645" s="282" t="s">
        <v>65825</v>
      </c>
      <c r="J1645" s="282"/>
      <c r="K1645" s="283">
        <v>2730</v>
      </c>
      <c r="M1645" s="242" t="s">
        <v>12846</v>
      </c>
      <c r="N1645" s="242"/>
      <c r="O1645" s="243">
        <v>17066.810000000001</v>
      </c>
      <c r="Q1645" s="224" t="s">
        <v>5328</v>
      </c>
      <c r="R1645" s="224"/>
      <c r="S1645" s="225">
        <v>572815.05000000005</v>
      </c>
      <c r="U1645" s="203" t="s">
        <v>1953</v>
      </c>
      <c r="V1645" s="203"/>
      <c r="W1645" s="204">
        <v>5679</v>
      </c>
      <c r="AF1645" t="s">
        <v>71390</v>
      </c>
      <c r="AG1645">
        <v>67.5</v>
      </c>
      <c r="AI1645" s="276" t="s">
        <v>67140</v>
      </c>
      <c r="AJ1645" s="277">
        <v>31735.63</v>
      </c>
      <c r="AL1645" s="246" t="s">
        <v>54862</v>
      </c>
      <c r="AM1645" s="247">
        <v>64464.91</v>
      </c>
      <c r="AO1645" s="226" t="s">
        <v>38886</v>
      </c>
      <c r="AP1645" s="227">
        <v>15367.08</v>
      </c>
      <c r="AR1645" s="207" t="s">
        <v>16209</v>
      </c>
      <c r="AS1645" s="208">
        <v>49214</v>
      </c>
      <c r="AT1645" s="93"/>
      <c r="AU1645" s="199" t="s">
        <v>32220</v>
      </c>
      <c r="AV1645" s="200">
        <v>31138.400000000001</v>
      </c>
      <c r="BD1645" s="272" t="s">
        <v>44003</v>
      </c>
      <c r="BE1645" s="273">
        <v>2730</v>
      </c>
      <c r="BG1645" s="244" t="s">
        <v>12923</v>
      </c>
      <c r="BH1645" s="245">
        <v>17066.810000000001</v>
      </c>
      <c r="BJ1645" s="230" t="s">
        <v>11528</v>
      </c>
      <c r="BK1645" s="231">
        <v>572815.05000000005</v>
      </c>
      <c r="BM1645" s="209" t="s">
        <v>8969</v>
      </c>
      <c r="BN1645" s="210">
        <v>6009.51</v>
      </c>
    </row>
    <row r="1646" spans="9:66" x14ac:dyDescent="0.55000000000000004">
      <c r="I1646" s="282" t="s">
        <v>43681</v>
      </c>
      <c r="J1646" s="282"/>
      <c r="K1646" s="283">
        <v>-4444.2</v>
      </c>
      <c r="M1646" s="242" t="s">
        <v>12848</v>
      </c>
      <c r="N1646" s="242"/>
      <c r="O1646" s="243">
        <v>13727.52</v>
      </c>
      <c r="Q1646" s="224" t="s">
        <v>5329</v>
      </c>
      <c r="R1646" s="224"/>
      <c r="S1646" s="225">
        <v>200158.57</v>
      </c>
      <c r="U1646" s="203" t="s">
        <v>1954</v>
      </c>
      <c r="V1646" s="203"/>
      <c r="W1646" s="204">
        <v>292</v>
      </c>
      <c r="AF1646" t="s">
        <v>67383</v>
      </c>
      <c r="AG1646">
        <v>565.29</v>
      </c>
      <c r="AI1646" s="276" t="s">
        <v>67141</v>
      </c>
      <c r="AJ1646" s="277">
        <v>60073.74</v>
      </c>
      <c r="AL1646" s="246" t="s">
        <v>61080</v>
      </c>
      <c r="AM1646" s="247">
        <v>260</v>
      </c>
      <c r="AO1646" s="226" t="s">
        <v>48696</v>
      </c>
      <c r="AP1646" s="227">
        <v>116886.1</v>
      </c>
      <c r="AR1646" s="207" t="s">
        <v>16210</v>
      </c>
      <c r="AS1646" s="208">
        <v>1011.99</v>
      </c>
      <c r="AT1646" s="93"/>
      <c r="AU1646" s="199" t="s">
        <v>13669</v>
      </c>
      <c r="AV1646" s="200">
        <v>155369.21</v>
      </c>
      <c r="BD1646" s="272" t="s">
        <v>44004</v>
      </c>
      <c r="BE1646" s="273">
        <v>-4444.2</v>
      </c>
      <c r="BG1646" s="244" t="s">
        <v>12925</v>
      </c>
      <c r="BH1646" s="245">
        <v>13727.52</v>
      </c>
      <c r="BJ1646" s="230" t="s">
        <v>11529</v>
      </c>
      <c r="BK1646" s="231">
        <v>200158.57</v>
      </c>
      <c r="BM1646" s="209" t="s">
        <v>9171</v>
      </c>
      <c r="BN1646" s="210">
        <v>3025.43</v>
      </c>
    </row>
    <row r="1647" spans="9:66" x14ac:dyDescent="0.55000000000000004">
      <c r="I1647" s="282" t="s">
        <v>43683</v>
      </c>
      <c r="J1647" s="282"/>
      <c r="K1647" s="283">
        <v>731.55</v>
      </c>
      <c r="M1647" s="242" t="s">
        <v>39676</v>
      </c>
      <c r="N1647" s="242"/>
      <c r="O1647" s="243">
        <v>1634.6</v>
      </c>
      <c r="Q1647" s="224" t="s">
        <v>5330</v>
      </c>
      <c r="R1647" s="224"/>
      <c r="S1647" s="225">
        <v>483867.6</v>
      </c>
      <c r="U1647" s="203" t="s">
        <v>1955</v>
      </c>
      <c r="V1647" s="203"/>
      <c r="W1647" s="204">
        <v>15960</v>
      </c>
      <c r="AF1647" t="s">
        <v>67384</v>
      </c>
      <c r="AG1647" s="284">
        <v>3058.22</v>
      </c>
      <c r="AI1647" s="276" t="s">
        <v>67142</v>
      </c>
      <c r="AJ1647" s="277">
        <v>924</v>
      </c>
      <c r="AL1647" s="246" t="s">
        <v>61808</v>
      </c>
      <c r="AM1647" s="247">
        <v>22000</v>
      </c>
      <c r="AO1647" s="226" t="s">
        <v>34604</v>
      </c>
      <c r="AP1647" s="227">
        <v>115182.14</v>
      </c>
      <c r="AR1647" s="207" t="s">
        <v>16211</v>
      </c>
      <c r="AS1647" s="208">
        <v>1319.81</v>
      </c>
      <c r="AT1647" s="93"/>
      <c r="AU1647" s="199" t="s">
        <v>13670</v>
      </c>
      <c r="AV1647" s="200">
        <v>249642.09</v>
      </c>
      <c r="BD1647" s="272" t="s">
        <v>44006</v>
      </c>
      <c r="BE1647" s="273">
        <v>731.55</v>
      </c>
      <c r="BG1647" s="244" t="s">
        <v>39873</v>
      </c>
      <c r="BH1647" s="245">
        <v>1634.6</v>
      </c>
      <c r="BJ1647" s="230" t="s">
        <v>11530</v>
      </c>
      <c r="BK1647" s="231">
        <v>483867.6</v>
      </c>
      <c r="BM1647" s="209" t="s">
        <v>9300</v>
      </c>
      <c r="BN1647" s="210">
        <v>424941.99</v>
      </c>
    </row>
    <row r="1648" spans="9:66" x14ac:dyDescent="0.55000000000000004">
      <c r="I1648" s="282" t="s">
        <v>43686</v>
      </c>
      <c r="J1648" s="282"/>
      <c r="K1648" s="283">
        <v>138999</v>
      </c>
      <c r="M1648" s="242" t="s">
        <v>39677</v>
      </c>
      <c r="N1648" s="242"/>
      <c r="O1648" s="243">
        <v>358.66</v>
      </c>
      <c r="Q1648" s="224" t="s">
        <v>5331</v>
      </c>
      <c r="R1648" s="224"/>
      <c r="S1648" s="225">
        <v>91401.21</v>
      </c>
      <c r="U1648" s="203" t="s">
        <v>1956</v>
      </c>
      <c r="V1648" s="203"/>
      <c r="W1648" s="204">
        <v>6068</v>
      </c>
      <c r="AF1648" t="s">
        <v>67385</v>
      </c>
      <c r="AG1648">
        <v>101.75</v>
      </c>
      <c r="AI1648" s="276" t="s">
        <v>69693</v>
      </c>
      <c r="AJ1648" s="277">
        <v>1885.2</v>
      </c>
      <c r="AL1648" s="246" t="s">
        <v>57263</v>
      </c>
      <c r="AM1648" s="247">
        <v>537.91</v>
      </c>
      <c r="AO1648" s="226" t="s">
        <v>38887</v>
      </c>
      <c r="AP1648" s="227">
        <v>49270</v>
      </c>
      <c r="AR1648" s="207" t="s">
        <v>16212</v>
      </c>
      <c r="AS1648" s="208">
        <v>68155.570000000007</v>
      </c>
      <c r="AT1648" s="93"/>
      <c r="AU1648" s="199" t="s">
        <v>13671</v>
      </c>
      <c r="AV1648" s="200">
        <v>30983.599999999999</v>
      </c>
      <c r="BD1648" s="272" t="s">
        <v>44009</v>
      </c>
      <c r="BE1648" s="273">
        <v>138999</v>
      </c>
      <c r="BG1648" s="244" t="s">
        <v>39874</v>
      </c>
      <c r="BH1648" s="245">
        <v>358.66</v>
      </c>
      <c r="BJ1648" s="230" t="s">
        <v>11531</v>
      </c>
      <c r="BK1648" s="231">
        <v>91401.21</v>
      </c>
      <c r="BM1648" s="209" t="s">
        <v>9523</v>
      </c>
      <c r="BN1648" s="210">
        <v>4761.96</v>
      </c>
    </row>
    <row r="1649" spans="9:66" x14ac:dyDescent="0.55000000000000004">
      <c r="I1649" s="282" t="s">
        <v>43688</v>
      </c>
      <c r="J1649" s="282"/>
      <c r="K1649" s="283">
        <v>269.60000000000002</v>
      </c>
      <c r="M1649" s="242" t="s">
        <v>39678</v>
      </c>
      <c r="N1649" s="242"/>
      <c r="O1649" s="243">
        <v>18895.8</v>
      </c>
      <c r="Q1649" s="224" t="s">
        <v>5332</v>
      </c>
      <c r="R1649" s="224"/>
      <c r="S1649" s="225">
        <v>255920.54</v>
      </c>
      <c r="U1649" s="203" t="s">
        <v>1957</v>
      </c>
      <c r="V1649" s="203"/>
      <c r="W1649" s="204">
        <v>2955</v>
      </c>
      <c r="AF1649" t="s">
        <v>67386</v>
      </c>
      <c r="AG1649">
        <v>300.23</v>
      </c>
      <c r="AI1649" s="276" t="s">
        <v>67143</v>
      </c>
      <c r="AJ1649" s="277">
        <v>18975.96</v>
      </c>
      <c r="AL1649" s="246" t="s">
        <v>51711</v>
      </c>
      <c r="AM1649" s="247">
        <v>89418.28</v>
      </c>
      <c r="AO1649" s="226" t="s">
        <v>47810</v>
      </c>
      <c r="AP1649" s="227">
        <v>82903</v>
      </c>
      <c r="AR1649" s="207" t="s">
        <v>16213</v>
      </c>
      <c r="AS1649" s="208">
        <v>5653.8</v>
      </c>
      <c r="AT1649" s="93"/>
      <c r="AU1649" s="199" t="s">
        <v>13672</v>
      </c>
      <c r="AV1649" s="200">
        <v>72581.17</v>
      </c>
      <c r="BD1649" s="272" t="s">
        <v>44011</v>
      </c>
      <c r="BE1649" s="273">
        <v>269.60000000000002</v>
      </c>
      <c r="BG1649" s="244" t="s">
        <v>39875</v>
      </c>
      <c r="BH1649" s="245">
        <v>18895.8</v>
      </c>
      <c r="BJ1649" s="230" t="s">
        <v>11532</v>
      </c>
      <c r="BK1649" s="231">
        <v>255920.54</v>
      </c>
      <c r="BM1649" s="209" t="s">
        <v>10904</v>
      </c>
      <c r="BN1649" s="210">
        <v>390</v>
      </c>
    </row>
    <row r="1650" spans="9:66" x14ac:dyDescent="0.55000000000000004">
      <c r="I1650" s="282" t="s">
        <v>43690</v>
      </c>
      <c r="J1650" s="282"/>
      <c r="K1650" s="283">
        <v>33151.32</v>
      </c>
      <c r="M1650" s="242" t="s">
        <v>39679</v>
      </c>
      <c r="N1650" s="242"/>
      <c r="O1650" s="243">
        <v>8123.64</v>
      </c>
      <c r="Q1650" s="224" t="s">
        <v>5333</v>
      </c>
      <c r="R1650" s="224"/>
      <c r="S1650" s="225">
        <v>3321845.41</v>
      </c>
      <c r="U1650" s="203" t="s">
        <v>1958</v>
      </c>
      <c r="V1650" s="203"/>
      <c r="W1650" s="204">
        <v>5700</v>
      </c>
      <c r="AF1650" t="s">
        <v>71391</v>
      </c>
      <c r="AG1650">
        <v>506.76</v>
      </c>
      <c r="AI1650" s="276" t="s">
        <v>40157</v>
      </c>
      <c r="AJ1650" s="277">
        <v>20770.64</v>
      </c>
      <c r="AL1650" s="246" t="s">
        <v>48701</v>
      </c>
      <c r="AM1650" s="247">
        <v>142681.26</v>
      </c>
      <c r="AO1650" s="226" t="s">
        <v>51692</v>
      </c>
      <c r="AP1650" s="227">
        <v>140</v>
      </c>
      <c r="AR1650" s="207" t="s">
        <v>16214</v>
      </c>
      <c r="AS1650" s="208">
        <v>6571.49</v>
      </c>
      <c r="AT1650" s="93"/>
      <c r="AU1650" s="199" t="s">
        <v>13673</v>
      </c>
      <c r="AV1650" s="200">
        <v>18259.95</v>
      </c>
      <c r="BD1650" s="272" t="s">
        <v>44013</v>
      </c>
      <c r="BE1650" s="273">
        <v>33151.32</v>
      </c>
      <c r="BG1650" s="244" t="s">
        <v>39876</v>
      </c>
      <c r="BH1650" s="245">
        <v>8123.64</v>
      </c>
      <c r="BJ1650" s="230" t="s">
        <v>11533</v>
      </c>
      <c r="BK1650" s="231">
        <v>3321845.41</v>
      </c>
      <c r="BM1650" s="209" t="s">
        <v>9658</v>
      </c>
      <c r="BN1650" s="210">
        <v>14094.05</v>
      </c>
    </row>
    <row r="1651" spans="9:66" x14ac:dyDescent="0.55000000000000004">
      <c r="I1651" s="282" t="s">
        <v>43692</v>
      </c>
      <c r="J1651" s="282"/>
      <c r="K1651" s="283">
        <v>44707</v>
      </c>
      <c r="M1651" s="242" t="s">
        <v>39680</v>
      </c>
      <c r="N1651" s="242"/>
      <c r="O1651" s="243">
        <v>13584.9</v>
      </c>
      <c r="Q1651" s="224" t="s">
        <v>5334</v>
      </c>
      <c r="R1651" s="224"/>
      <c r="S1651" s="225">
        <v>142281.21</v>
      </c>
      <c r="U1651" s="203" t="s">
        <v>1959</v>
      </c>
      <c r="V1651" s="203"/>
      <c r="W1651" s="204">
        <v>12046</v>
      </c>
      <c r="AF1651" t="s">
        <v>57356</v>
      </c>
      <c r="AG1651" s="284">
        <v>1112.92</v>
      </c>
      <c r="AI1651" s="276" t="s">
        <v>67144</v>
      </c>
      <c r="AJ1651" s="277">
        <v>2792.26</v>
      </c>
      <c r="AL1651" s="246" t="s">
        <v>57264</v>
      </c>
      <c r="AM1651" s="247">
        <v>1584.4</v>
      </c>
      <c r="AO1651" s="226" t="s">
        <v>51693</v>
      </c>
      <c r="AP1651" s="227">
        <v>806.34</v>
      </c>
      <c r="AR1651" s="207" t="s">
        <v>16215</v>
      </c>
      <c r="AS1651" s="208">
        <v>43339.18</v>
      </c>
      <c r="AT1651" s="93"/>
      <c r="AU1651" s="199" t="s">
        <v>13674</v>
      </c>
      <c r="AV1651" s="200">
        <v>4294.5</v>
      </c>
      <c r="BD1651" s="272" t="s">
        <v>44015</v>
      </c>
      <c r="BE1651" s="273">
        <v>44707</v>
      </c>
      <c r="BG1651" s="244" t="s">
        <v>39877</v>
      </c>
      <c r="BH1651" s="245">
        <v>13584.9</v>
      </c>
      <c r="BJ1651" s="230" t="s">
        <v>11534</v>
      </c>
      <c r="BK1651" s="231">
        <v>142281.21</v>
      </c>
      <c r="BM1651" s="209" t="s">
        <v>9713</v>
      </c>
      <c r="BN1651" s="210">
        <v>4228.72</v>
      </c>
    </row>
    <row r="1652" spans="9:66" x14ac:dyDescent="0.55000000000000004">
      <c r="I1652" s="282" t="s">
        <v>65831</v>
      </c>
      <c r="J1652" s="282"/>
      <c r="K1652" s="283">
        <v>16150</v>
      </c>
      <c r="M1652" s="242" t="s">
        <v>39681</v>
      </c>
      <c r="N1652" s="242"/>
      <c r="O1652" s="243">
        <v>2484.64</v>
      </c>
      <c r="Q1652" s="224" t="s">
        <v>5335</v>
      </c>
      <c r="R1652" s="224"/>
      <c r="S1652" s="225">
        <v>12909603.6</v>
      </c>
      <c r="U1652" s="203" t="s">
        <v>1960</v>
      </c>
      <c r="V1652" s="203"/>
      <c r="W1652" s="204">
        <v>7750</v>
      </c>
      <c r="AF1652" t="s">
        <v>67387</v>
      </c>
      <c r="AG1652">
        <v>213.42</v>
      </c>
      <c r="AI1652" s="276" t="s">
        <v>67145</v>
      </c>
      <c r="AJ1652" s="277">
        <v>222.29</v>
      </c>
      <c r="AL1652" s="246" t="s">
        <v>62946</v>
      </c>
      <c r="AM1652" s="247">
        <v>2391.0100000000002</v>
      </c>
      <c r="AO1652" s="226" t="s">
        <v>49669</v>
      </c>
      <c r="AP1652" s="227">
        <v>5156.37</v>
      </c>
      <c r="AR1652" s="207" t="s">
        <v>16216</v>
      </c>
      <c r="AS1652" s="208">
        <v>111963.83</v>
      </c>
      <c r="AT1652" s="93"/>
      <c r="AU1652" s="199" t="s">
        <v>13675</v>
      </c>
      <c r="AV1652" s="200">
        <v>39049.910000000003</v>
      </c>
      <c r="BD1652" s="272" t="s">
        <v>44016</v>
      </c>
      <c r="BE1652" s="273">
        <v>16150</v>
      </c>
      <c r="BG1652" s="244" t="s">
        <v>39879</v>
      </c>
      <c r="BH1652" s="245">
        <v>2484.64</v>
      </c>
      <c r="BJ1652" s="230" t="s">
        <v>11535</v>
      </c>
      <c r="BK1652" s="231">
        <v>12909603.6</v>
      </c>
      <c r="BM1652" s="209" t="s">
        <v>11904</v>
      </c>
      <c r="BN1652" s="210">
        <v>612477.21</v>
      </c>
    </row>
    <row r="1653" spans="9:66" x14ac:dyDescent="0.55000000000000004">
      <c r="I1653" s="282" t="s">
        <v>43694</v>
      </c>
      <c r="J1653" s="282"/>
      <c r="K1653" s="283">
        <v>1033.75</v>
      </c>
      <c r="M1653" s="242" t="s">
        <v>39682</v>
      </c>
      <c r="N1653" s="242"/>
      <c r="O1653" s="243">
        <v>3642.55</v>
      </c>
      <c r="Q1653" s="224" t="s">
        <v>5336</v>
      </c>
      <c r="R1653" s="224"/>
      <c r="S1653" s="225">
        <v>489570.18</v>
      </c>
      <c r="U1653" s="203" t="s">
        <v>1961</v>
      </c>
      <c r="V1653" s="203"/>
      <c r="W1653" s="204">
        <v>7837</v>
      </c>
      <c r="AF1653" t="s">
        <v>67388</v>
      </c>
      <c r="AG1653">
        <v>85.34</v>
      </c>
      <c r="AI1653" s="276" t="s">
        <v>34676</v>
      </c>
      <c r="AJ1653" s="277">
        <v>53179.1</v>
      </c>
      <c r="AL1653" s="246" t="s">
        <v>64005</v>
      </c>
      <c r="AM1653" s="247">
        <v>-1065.69</v>
      </c>
      <c r="AO1653" s="226" t="s">
        <v>49670</v>
      </c>
      <c r="AP1653" s="227">
        <v>239</v>
      </c>
      <c r="AR1653" s="207" t="s">
        <v>16217</v>
      </c>
      <c r="AS1653" s="208">
        <v>3557.55</v>
      </c>
      <c r="AT1653" s="93"/>
      <c r="AU1653" s="199" t="s">
        <v>13676</v>
      </c>
      <c r="AV1653" s="200">
        <v>21461.7</v>
      </c>
      <c r="BD1653" s="272" t="s">
        <v>44018</v>
      </c>
      <c r="BE1653" s="273">
        <v>1033.75</v>
      </c>
      <c r="BG1653" s="244" t="s">
        <v>39880</v>
      </c>
      <c r="BH1653" s="245">
        <v>3642.55</v>
      </c>
      <c r="BJ1653" s="230" t="s">
        <v>11536</v>
      </c>
      <c r="BK1653" s="231">
        <v>489570.18</v>
      </c>
      <c r="BM1653" s="209" t="s">
        <v>9863</v>
      </c>
      <c r="BN1653" s="210">
        <v>1273643.7</v>
      </c>
    </row>
    <row r="1654" spans="9:66" x14ac:dyDescent="0.55000000000000004">
      <c r="I1654" s="282" t="s">
        <v>43695</v>
      </c>
      <c r="J1654" s="282"/>
      <c r="K1654" s="283">
        <v>594.25</v>
      </c>
      <c r="M1654" s="242" t="s">
        <v>39683</v>
      </c>
      <c r="N1654" s="242"/>
      <c r="O1654" s="243">
        <v>3741.12</v>
      </c>
      <c r="Q1654" s="224" t="s">
        <v>5337</v>
      </c>
      <c r="R1654" s="224"/>
      <c r="S1654" s="225">
        <v>105419</v>
      </c>
      <c r="U1654" s="203" t="s">
        <v>1962</v>
      </c>
      <c r="V1654" s="203"/>
      <c r="W1654" s="204">
        <v>2207</v>
      </c>
      <c r="AF1654" t="s">
        <v>34916</v>
      </c>
      <c r="AG1654" s="284">
        <v>24293</v>
      </c>
      <c r="AI1654" s="276" t="s">
        <v>34677</v>
      </c>
      <c r="AJ1654" s="277">
        <v>179199.31</v>
      </c>
      <c r="AL1654" s="246" t="s">
        <v>54863</v>
      </c>
      <c r="AM1654" s="247">
        <v>46294.46</v>
      </c>
      <c r="AO1654" s="226" t="s">
        <v>48697</v>
      </c>
      <c r="AP1654" s="227">
        <v>10127</v>
      </c>
      <c r="AR1654" s="207" t="s">
        <v>16218</v>
      </c>
      <c r="AS1654" s="208">
        <v>67292.89</v>
      </c>
      <c r="AT1654" s="93"/>
      <c r="AU1654" s="199" t="s">
        <v>13677</v>
      </c>
      <c r="AV1654" s="200">
        <v>630.26</v>
      </c>
      <c r="BD1654" s="272" t="s">
        <v>44019</v>
      </c>
      <c r="BE1654" s="273">
        <v>594.25</v>
      </c>
      <c r="BG1654" s="244" t="s">
        <v>39881</v>
      </c>
      <c r="BH1654" s="245">
        <v>3741.12</v>
      </c>
      <c r="BJ1654" s="230" t="s">
        <v>11537</v>
      </c>
      <c r="BK1654" s="231">
        <v>105419</v>
      </c>
      <c r="BM1654" s="209" t="s">
        <v>6709</v>
      </c>
      <c r="BN1654" s="210">
        <v>23000</v>
      </c>
    </row>
    <row r="1655" spans="9:66" x14ac:dyDescent="0.55000000000000004">
      <c r="I1655" s="282" t="s">
        <v>43696</v>
      </c>
      <c r="J1655" s="282"/>
      <c r="K1655" s="283">
        <v>176.11</v>
      </c>
      <c r="M1655" s="242" t="s">
        <v>39684</v>
      </c>
      <c r="N1655" s="242"/>
      <c r="O1655" s="243">
        <v>40407.589999999997</v>
      </c>
      <c r="Q1655" s="224" t="s">
        <v>5338</v>
      </c>
      <c r="R1655" s="224"/>
      <c r="S1655" s="225">
        <v>33684.17</v>
      </c>
      <c r="U1655" s="203" t="s">
        <v>1963</v>
      </c>
      <c r="V1655" s="203"/>
      <c r="W1655" s="204">
        <v>5876</v>
      </c>
      <c r="AF1655" t="s">
        <v>56002</v>
      </c>
      <c r="AG1655" s="284">
        <v>3492.86</v>
      </c>
      <c r="AI1655" s="276" t="s">
        <v>34678</v>
      </c>
      <c r="AJ1655" s="277">
        <v>100597.7</v>
      </c>
      <c r="AL1655" s="246" t="s">
        <v>54864</v>
      </c>
      <c r="AM1655" s="247">
        <v>3541.43</v>
      </c>
      <c r="AO1655" s="226" t="s">
        <v>16194</v>
      </c>
      <c r="AP1655" s="227">
        <v>298725</v>
      </c>
      <c r="AR1655" s="207" t="s">
        <v>16219</v>
      </c>
      <c r="AS1655" s="208">
        <v>102518.56</v>
      </c>
      <c r="AT1655" s="93"/>
      <c r="AU1655" s="199" t="s">
        <v>32221</v>
      </c>
      <c r="AV1655" s="200">
        <v>37824.97</v>
      </c>
      <c r="BD1655" s="272" t="s">
        <v>44020</v>
      </c>
      <c r="BE1655" s="273">
        <v>176.11</v>
      </c>
      <c r="BG1655" s="244" t="s">
        <v>39882</v>
      </c>
      <c r="BH1655" s="245">
        <v>40407.589999999997</v>
      </c>
      <c r="BJ1655" s="230" t="s">
        <v>11538</v>
      </c>
      <c r="BK1655" s="231">
        <v>33684.17</v>
      </c>
      <c r="BM1655" s="209" t="s">
        <v>7605</v>
      </c>
      <c r="BN1655" s="210">
        <v>105237</v>
      </c>
    </row>
    <row r="1656" spans="9:66" x14ac:dyDescent="0.55000000000000004">
      <c r="I1656" s="282" t="s">
        <v>43697</v>
      </c>
      <c r="J1656" s="282"/>
      <c r="K1656" s="283">
        <v>56188.24</v>
      </c>
      <c r="M1656" s="242" t="s">
        <v>39685</v>
      </c>
      <c r="N1656" s="242"/>
      <c r="O1656" s="243">
        <v>8455.48</v>
      </c>
      <c r="Q1656" s="224" t="s">
        <v>5339</v>
      </c>
      <c r="R1656" s="224"/>
      <c r="S1656" s="225">
        <v>602707.56000000006</v>
      </c>
      <c r="U1656" s="203" t="s">
        <v>1964</v>
      </c>
      <c r="V1656" s="203"/>
      <c r="W1656" s="204">
        <v>5984</v>
      </c>
      <c r="AF1656" t="s">
        <v>18884</v>
      </c>
      <c r="AG1656" s="284">
        <v>2672.88</v>
      </c>
      <c r="AI1656" s="276" t="s">
        <v>67146</v>
      </c>
      <c r="AJ1656" s="277">
        <v>14422</v>
      </c>
      <c r="AL1656" s="246" t="s">
        <v>54865</v>
      </c>
      <c r="AM1656" s="247">
        <v>10906.07</v>
      </c>
      <c r="AO1656" s="226" t="s">
        <v>16195</v>
      </c>
      <c r="AP1656" s="227">
        <v>45645</v>
      </c>
      <c r="AR1656" s="207" t="s">
        <v>16220</v>
      </c>
      <c r="AS1656" s="208">
        <v>50948.08</v>
      </c>
      <c r="AT1656" s="93"/>
      <c r="AU1656" s="199" t="s">
        <v>32222</v>
      </c>
      <c r="AV1656" s="200">
        <v>2893.62</v>
      </c>
      <c r="BD1656" s="272" t="s">
        <v>44021</v>
      </c>
      <c r="BE1656" s="273">
        <v>56188.24</v>
      </c>
      <c r="BG1656" s="244" t="s">
        <v>39883</v>
      </c>
      <c r="BH1656" s="245">
        <v>8455.48</v>
      </c>
      <c r="BJ1656" s="230" t="s">
        <v>11539</v>
      </c>
      <c r="BK1656" s="231">
        <v>602707.56000000006</v>
      </c>
      <c r="BM1656" s="209" t="s">
        <v>8716</v>
      </c>
      <c r="BN1656" s="210">
        <v>2000</v>
      </c>
    </row>
    <row r="1657" spans="9:66" x14ac:dyDescent="0.55000000000000004">
      <c r="I1657" s="282" t="s">
        <v>65832</v>
      </c>
      <c r="J1657" s="282"/>
      <c r="K1657" s="283">
        <v>26655</v>
      </c>
      <c r="M1657" s="242" t="s">
        <v>39686</v>
      </c>
      <c r="N1657" s="242"/>
      <c r="O1657" s="243">
        <v>8919.82</v>
      </c>
      <c r="Q1657" s="224" t="s">
        <v>5340</v>
      </c>
      <c r="R1657" s="224"/>
      <c r="S1657" s="225">
        <v>921343.48</v>
      </c>
      <c r="U1657" s="203" t="s">
        <v>1965</v>
      </c>
      <c r="V1657" s="203"/>
      <c r="W1657" s="204">
        <v>28050</v>
      </c>
      <c r="AF1657" t="s">
        <v>18885</v>
      </c>
      <c r="AG1657">
        <v>16.920000000000002</v>
      </c>
      <c r="AI1657" s="276" t="s">
        <v>66520</v>
      </c>
      <c r="AJ1657" s="277">
        <v>52581.05</v>
      </c>
      <c r="AL1657" s="246" t="s">
        <v>55849</v>
      </c>
      <c r="AM1657" s="247">
        <v>33745</v>
      </c>
      <c r="AO1657" s="226" t="s">
        <v>16196</v>
      </c>
      <c r="AP1657" s="227">
        <v>17402.25</v>
      </c>
      <c r="AR1657" s="207" t="s">
        <v>16221</v>
      </c>
      <c r="AS1657" s="208">
        <v>2398.65</v>
      </c>
      <c r="AT1657" s="93"/>
      <c r="AU1657" s="199" t="s">
        <v>32223</v>
      </c>
      <c r="AV1657" s="200">
        <v>7451.52</v>
      </c>
      <c r="BD1657" s="272" t="s">
        <v>66355</v>
      </c>
      <c r="BE1657" s="273">
        <v>26655</v>
      </c>
      <c r="BG1657" s="244" t="s">
        <v>39884</v>
      </c>
      <c r="BH1657" s="245">
        <v>8919.82</v>
      </c>
      <c r="BJ1657" s="230" t="s">
        <v>11540</v>
      </c>
      <c r="BK1657" s="231">
        <v>921343.48</v>
      </c>
      <c r="BM1657" s="209" t="s">
        <v>9301</v>
      </c>
      <c r="BN1657" s="210">
        <v>136985.09</v>
      </c>
    </row>
    <row r="1658" spans="9:66" x14ac:dyDescent="0.55000000000000004">
      <c r="I1658" s="282" t="s">
        <v>43699</v>
      </c>
      <c r="J1658" s="282"/>
      <c r="K1658" s="283">
        <v>21670.25</v>
      </c>
      <c r="M1658" s="242" t="s">
        <v>39687</v>
      </c>
      <c r="N1658" s="242"/>
      <c r="O1658" s="243">
        <v>27124.75</v>
      </c>
      <c r="Q1658" s="224" t="s">
        <v>5341</v>
      </c>
      <c r="R1658" s="224"/>
      <c r="S1658" s="225">
        <v>1685252.66</v>
      </c>
      <c r="U1658" s="203" t="s">
        <v>1966</v>
      </c>
      <c r="V1658" s="203"/>
      <c r="W1658" s="204">
        <v>6166</v>
      </c>
      <c r="AF1658" t="s">
        <v>67393</v>
      </c>
      <c r="AG1658" s="284">
        <v>-3395.01</v>
      </c>
      <c r="AI1658" s="276" t="s">
        <v>67147</v>
      </c>
      <c r="AJ1658" s="277">
        <v>17846.400000000001</v>
      </c>
      <c r="AL1658" s="246" t="s">
        <v>57265</v>
      </c>
      <c r="AM1658" s="247">
        <v>1304.96</v>
      </c>
      <c r="AO1658" s="226" t="s">
        <v>16197</v>
      </c>
      <c r="AP1658" s="227">
        <v>29847.5</v>
      </c>
      <c r="AR1658" s="207" t="s">
        <v>13110</v>
      </c>
      <c r="AS1658" s="208">
        <v>110788.48</v>
      </c>
      <c r="AT1658" s="93"/>
      <c r="AU1658" s="199" t="s">
        <v>32224</v>
      </c>
      <c r="AV1658" s="200">
        <v>8341</v>
      </c>
      <c r="BD1658" s="272" t="s">
        <v>44023</v>
      </c>
      <c r="BE1658" s="273">
        <v>21670.25</v>
      </c>
      <c r="BG1658" s="244" t="s">
        <v>39885</v>
      </c>
      <c r="BH1658" s="245">
        <v>27124.75</v>
      </c>
      <c r="BJ1658" s="230" t="s">
        <v>11541</v>
      </c>
      <c r="BK1658" s="231">
        <v>1685252.66</v>
      </c>
      <c r="BM1658" s="209" t="s">
        <v>9524</v>
      </c>
      <c r="BN1658" s="210">
        <v>3686</v>
      </c>
    </row>
    <row r="1659" spans="9:66" x14ac:dyDescent="0.55000000000000004">
      <c r="I1659" s="282" t="s">
        <v>65833</v>
      </c>
      <c r="J1659" s="282"/>
      <c r="K1659" s="283">
        <v>53981.43</v>
      </c>
      <c r="M1659" s="242" t="s">
        <v>39688</v>
      </c>
      <c r="N1659" s="242"/>
      <c r="O1659" s="243">
        <v>30816.21</v>
      </c>
      <c r="Q1659" s="224" t="s">
        <v>5342</v>
      </c>
      <c r="R1659" s="224"/>
      <c r="S1659" s="225">
        <v>48661.47</v>
      </c>
      <c r="U1659" s="203" t="s">
        <v>1967</v>
      </c>
      <c r="V1659" s="203"/>
      <c r="W1659" s="204">
        <v>5229</v>
      </c>
      <c r="AF1659" t="s">
        <v>36202</v>
      </c>
      <c r="AG1659">
        <v>60</v>
      </c>
      <c r="AI1659" s="276" t="s">
        <v>40158</v>
      </c>
      <c r="AJ1659" s="277">
        <v>271354.65999999997</v>
      </c>
      <c r="AL1659" s="246" t="s">
        <v>64006</v>
      </c>
      <c r="AM1659" s="247">
        <v>51257.74</v>
      </c>
      <c r="AO1659" s="226" t="s">
        <v>47811</v>
      </c>
      <c r="AP1659" s="227">
        <v>116688.75</v>
      </c>
      <c r="AR1659" s="207" t="s">
        <v>16222</v>
      </c>
      <c r="AS1659" s="208">
        <v>97111.3</v>
      </c>
      <c r="AT1659" s="93"/>
      <c r="AU1659" s="199" t="s">
        <v>32225</v>
      </c>
      <c r="AV1659" s="200">
        <v>7395</v>
      </c>
      <c r="BD1659" s="272" t="s">
        <v>44025</v>
      </c>
      <c r="BE1659" s="273">
        <v>53981.43</v>
      </c>
      <c r="BG1659" s="244" t="s">
        <v>39886</v>
      </c>
      <c r="BH1659" s="245">
        <v>30816.21</v>
      </c>
      <c r="BJ1659" s="230" t="s">
        <v>11542</v>
      </c>
      <c r="BK1659" s="231">
        <v>48661.47</v>
      </c>
      <c r="BM1659" s="209" t="s">
        <v>9864</v>
      </c>
      <c r="BN1659" s="210">
        <v>270908.09000000003</v>
      </c>
    </row>
    <row r="1660" spans="9:66" x14ac:dyDescent="0.55000000000000004">
      <c r="I1660" s="282" t="s">
        <v>65834</v>
      </c>
      <c r="J1660" s="282"/>
      <c r="K1660" s="283">
        <v>70000</v>
      </c>
      <c r="M1660" s="242" t="s">
        <v>39689</v>
      </c>
      <c r="N1660" s="242"/>
      <c r="O1660" s="243">
        <v>1891</v>
      </c>
      <c r="Q1660" s="224" t="s">
        <v>5343</v>
      </c>
      <c r="R1660" s="224"/>
      <c r="S1660" s="225">
        <v>3284981.56</v>
      </c>
      <c r="U1660" s="203" t="s">
        <v>1968</v>
      </c>
      <c r="V1660" s="203"/>
      <c r="W1660" s="204">
        <v>10789</v>
      </c>
      <c r="AF1660" t="s">
        <v>33399</v>
      </c>
      <c r="AG1660" s="284">
        <v>14350.04</v>
      </c>
      <c r="AI1660" s="276" t="s">
        <v>58200</v>
      </c>
      <c r="AJ1660" s="277">
        <v>380890.05</v>
      </c>
      <c r="AL1660" s="246" t="s">
        <v>54866</v>
      </c>
      <c r="AM1660" s="247">
        <v>164024.76999999999</v>
      </c>
      <c r="AO1660" s="226" t="s">
        <v>16198</v>
      </c>
      <c r="AP1660" s="227">
        <v>4372.67</v>
      </c>
      <c r="AR1660" s="207" t="s">
        <v>13111</v>
      </c>
      <c r="AS1660" s="208">
        <v>1045339.62</v>
      </c>
      <c r="AT1660" s="93"/>
      <c r="AU1660" s="199" t="s">
        <v>32226</v>
      </c>
      <c r="AV1660" s="200">
        <v>8531.2900000000009</v>
      </c>
      <c r="BD1660" s="272" t="s">
        <v>66356</v>
      </c>
      <c r="BE1660" s="273">
        <v>70000</v>
      </c>
      <c r="BG1660" s="244" t="s">
        <v>39887</v>
      </c>
      <c r="BH1660" s="245">
        <v>1891</v>
      </c>
      <c r="BJ1660" s="230" t="s">
        <v>11543</v>
      </c>
      <c r="BK1660" s="231">
        <v>3284981.56</v>
      </c>
      <c r="BM1660" s="209" t="s">
        <v>6710</v>
      </c>
      <c r="BN1660" s="210">
        <v>15148</v>
      </c>
    </row>
    <row r="1661" spans="9:66" x14ac:dyDescent="0.55000000000000004">
      <c r="I1661" s="282" t="s">
        <v>65835</v>
      </c>
      <c r="J1661" s="282"/>
      <c r="K1661" s="283">
        <v>5128</v>
      </c>
      <c r="M1661" s="242" t="s">
        <v>39691</v>
      </c>
      <c r="N1661" s="242"/>
      <c r="O1661" s="243">
        <v>27859.47</v>
      </c>
      <c r="Q1661" s="224" t="s">
        <v>5344</v>
      </c>
      <c r="R1661" s="224"/>
      <c r="S1661" s="225">
        <v>64862987.770000003</v>
      </c>
      <c r="U1661" s="203" t="s">
        <v>1969</v>
      </c>
      <c r="V1661" s="203"/>
      <c r="W1661" s="204">
        <v>449</v>
      </c>
      <c r="AF1661" t="s">
        <v>40222</v>
      </c>
      <c r="AG1661" s="284">
        <v>5000</v>
      </c>
      <c r="AI1661" s="276" t="s">
        <v>58201</v>
      </c>
      <c r="AJ1661" s="277">
        <v>433612.15</v>
      </c>
      <c r="AL1661" s="246" t="s">
        <v>55850</v>
      </c>
      <c r="AM1661" s="247">
        <v>80145.77</v>
      </c>
      <c r="AO1661" s="226" t="s">
        <v>49671</v>
      </c>
      <c r="AP1661" s="227">
        <v>2051.67</v>
      </c>
      <c r="AR1661" s="207" t="s">
        <v>16223</v>
      </c>
      <c r="AS1661" s="208">
        <v>1360440.63</v>
      </c>
      <c r="AT1661" s="93"/>
      <c r="AU1661" s="199" t="s">
        <v>32227</v>
      </c>
      <c r="AV1661" s="200">
        <v>125900.03</v>
      </c>
      <c r="BD1661" s="272" t="s">
        <v>66357</v>
      </c>
      <c r="BE1661" s="273">
        <v>5128</v>
      </c>
      <c r="BG1661" s="244" t="s">
        <v>39889</v>
      </c>
      <c r="BH1661" s="245">
        <v>27859.47</v>
      </c>
      <c r="BJ1661" s="230" t="s">
        <v>11544</v>
      </c>
      <c r="BK1661" s="231">
        <v>64862987.770000003</v>
      </c>
      <c r="BM1661" s="209" t="s">
        <v>7116</v>
      </c>
      <c r="BN1661" s="210">
        <v>429</v>
      </c>
    </row>
    <row r="1662" spans="9:66" x14ac:dyDescent="0.55000000000000004">
      <c r="I1662" s="282" t="s">
        <v>65836</v>
      </c>
      <c r="J1662" s="282"/>
      <c r="K1662" s="283">
        <v>5334</v>
      </c>
      <c r="M1662" s="242" t="s">
        <v>39692</v>
      </c>
      <c r="N1662" s="242"/>
      <c r="O1662" s="243">
        <v>23133.97</v>
      </c>
      <c r="Q1662" s="224" t="s">
        <v>5345</v>
      </c>
      <c r="R1662" s="224"/>
      <c r="S1662" s="225">
        <v>58654.09</v>
      </c>
      <c r="U1662" s="203" t="s">
        <v>1970</v>
      </c>
      <c r="V1662" s="203"/>
      <c r="W1662" s="204">
        <v>15056</v>
      </c>
      <c r="AF1662" t="s">
        <v>36203</v>
      </c>
      <c r="AG1662" s="284">
        <v>1141.3699999999999</v>
      </c>
      <c r="AI1662" s="276" t="s">
        <v>62448</v>
      </c>
      <c r="AJ1662" s="277">
        <v>94518.080000000002</v>
      </c>
      <c r="AL1662" s="246" t="s">
        <v>61081</v>
      </c>
      <c r="AM1662" s="247">
        <v>212197.38</v>
      </c>
      <c r="AO1662" s="226" t="s">
        <v>33166</v>
      </c>
      <c r="AP1662" s="227">
        <v>2870.5</v>
      </c>
      <c r="AR1662" s="207" t="s">
        <v>16224</v>
      </c>
      <c r="AS1662" s="208">
        <v>16738.150000000001</v>
      </c>
      <c r="AT1662" s="93"/>
      <c r="AU1662" s="199" t="s">
        <v>32228</v>
      </c>
      <c r="AV1662" s="200">
        <v>85181.7</v>
      </c>
      <c r="BD1662" s="272" t="s">
        <v>44028</v>
      </c>
      <c r="BE1662" s="273">
        <v>5334</v>
      </c>
      <c r="BG1662" s="244" t="s">
        <v>39890</v>
      </c>
      <c r="BH1662" s="245">
        <v>23133.97</v>
      </c>
      <c r="BJ1662" s="230" t="s">
        <v>11545</v>
      </c>
      <c r="BK1662" s="231">
        <v>58654.09</v>
      </c>
      <c r="BM1662" s="209" t="s">
        <v>7379</v>
      </c>
      <c r="BN1662" s="210">
        <v>4274</v>
      </c>
    </row>
    <row r="1663" spans="9:66" x14ac:dyDescent="0.55000000000000004">
      <c r="I1663" s="282" t="s">
        <v>43705</v>
      </c>
      <c r="J1663" s="282"/>
      <c r="K1663" s="283">
        <v>19479.28</v>
      </c>
      <c r="M1663" s="242" t="s">
        <v>39693</v>
      </c>
      <c r="N1663" s="242"/>
      <c r="O1663" s="243">
        <v>28492.84</v>
      </c>
      <c r="Q1663" s="224" t="s">
        <v>5346</v>
      </c>
      <c r="R1663" s="224"/>
      <c r="S1663" s="225">
        <v>208360</v>
      </c>
      <c r="U1663" s="203" t="s">
        <v>1971</v>
      </c>
      <c r="V1663" s="203"/>
      <c r="W1663" s="204">
        <v>6358</v>
      </c>
      <c r="AF1663" t="s">
        <v>18890</v>
      </c>
      <c r="AG1663" s="284">
        <v>3351.48</v>
      </c>
      <c r="AI1663" s="276" t="s">
        <v>66521</v>
      </c>
      <c r="AJ1663" s="277">
        <v>812054.82</v>
      </c>
      <c r="AL1663" s="246" t="s">
        <v>34609</v>
      </c>
      <c r="AM1663" s="247">
        <v>4743768.5999999996</v>
      </c>
      <c r="AO1663" s="226" t="s">
        <v>16199</v>
      </c>
      <c r="AP1663" s="227">
        <v>42920.53</v>
      </c>
      <c r="AR1663" s="207" t="s">
        <v>16225</v>
      </c>
      <c r="AS1663" s="208">
        <v>5534.3</v>
      </c>
      <c r="AT1663" s="93"/>
      <c r="AU1663" s="199" t="s">
        <v>32229</v>
      </c>
      <c r="AV1663" s="200">
        <v>61417.55</v>
      </c>
      <c r="BD1663" s="272" t="s">
        <v>44031</v>
      </c>
      <c r="BE1663" s="273">
        <v>19479.28</v>
      </c>
      <c r="BG1663" s="244" t="s">
        <v>39891</v>
      </c>
      <c r="BH1663" s="245">
        <v>28492.84</v>
      </c>
      <c r="BJ1663" s="230" t="s">
        <v>11546</v>
      </c>
      <c r="BK1663" s="231">
        <v>208360</v>
      </c>
      <c r="BM1663" s="209" t="s">
        <v>7790</v>
      </c>
      <c r="BN1663" s="210">
        <v>715</v>
      </c>
    </row>
    <row r="1664" spans="9:66" x14ac:dyDescent="0.55000000000000004">
      <c r="I1664" s="282" t="s">
        <v>43709</v>
      </c>
      <c r="J1664" s="282"/>
      <c r="K1664" s="283">
        <v>1611.12</v>
      </c>
      <c r="M1664" s="242" t="s">
        <v>39694</v>
      </c>
      <c r="N1664" s="242"/>
      <c r="O1664" s="243">
        <v>3931.2</v>
      </c>
      <c r="Q1664" s="224" t="s">
        <v>5347</v>
      </c>
      <c r="R1664" s="224"/>
      <c r="S1664" s="225">
        <v>812546.9</v>
      </c>
      <c r="U1664" s="203" t="s">
        <v>1972</v>
      </c>
      <c r="V1664" s="203"/>
      <c r="W1664" s="204">
        <v>4778</v>
      </c>
      <c r="AF1664" t="s">
        <v>33401</v>
      </c>
      <c r="AG1664" s="284">
        <v>12252.47</v>
      </c>
      <c r="AI1664" s="276" t="s">
        <v>69694</v>
      </c>
      <c r="AJ1664" s="277">
        <v>-39787.96</v>
      </c>
      <c r="AL1664" s="246" t="s">
        <v>44465</v>
      </c>
      <c r="AM1664" s="247">
        <v>-1696.8</v>
      </c>
      <c r="AO1664" s="226" t="s">
        <v>33167</v>
      </c>
      <c r="AP1664" s="227">
        <v>115335</v>
      </c>
      <c r="AR1664" s="207" t="s">
        <v>16226</v>
      </c>
      <c r="AS1664" s="208">
        <v>1725413.66</v>
      </c>
      <c r="AT1664" s="93"/>
      <c r="AU1664" s="199" t="s">
        <v>32230</v>
      </c>
      <c r="AV1664" s="200">
        <v>351895.32</v>
      </c>
      <c r="BD1664" s="272" t="s">
        <v>44035</v>
      </c>
      <c r="BE1664" s="273">
        <v>1611.12</v>
      </c>
      <c r="BG1664" s="244" t="s">
        <v>39892</v>
      </c>
      <c r="BH1664" s="245">
        <v>3931.2</v>
      </c>
      <c r="BJ1664" s="230" t="s">
        <v>11548</v>
      </c>
      <c r="BK1664" s="231">
        <v>812546.9</v>
      </c>
      <c r="BM1664" s="209" t="s">
        <v>8067</v>
      </c>
      <c r="BN1664" s="210">
        <v>3207</v>
      </c>
    </row>
    <row r="1665" spans="9:66" x14ac:dyDescent="0.55000000000000004">
      <c r="I1665" s="282" t="s">
        <v>65837</v>
      </c>
      <c r="J1665" s="282"/>
      <c r="K1665" s="283">
        <v>16854.32</v>
      </c>
      <c r="M1665" s="242" t="s">
        <v>39695</v>
      </c>
      <c r="N1665" s="242"/>
      <c r="O1665" s="243">
        <v>53862.239999999998</v>
      </c>
      <c r="Q1665" s="224" t="s">
        <v>5348</v>
      </c>
      <c r="R1665" s="224"/>
      <c r="S1665" s="225">
        <v>462484.72</v>
      </c>
      <c r="U1665" s="203" t="s">
        <v>1973</v>
      </c>
      <c r="V1665" s="203"/>
      <c r="W1665" s="204">
        <v>610</v>
      </c>
      <c r="AF1665" t="s">
        <v>33402</v>
      </c>
      <c r="AG1665" s="284">
        <v>27069.84</v>
      </c>
      <c r="AI1665" s="276" t="s">
        <v>60070</v>
      </c>
      <c r="AJ1665" s="277">
        <v>550433.93999999994</v>
      </c>
      <c r="AL1665" s="246" t="s">
        <v>16319</v>
      </c>
      <c r="AM1665" s="247">
        <v>488005.7</v>
      </c>
      <c r="AO1665" s="226" t="s">
        <v>51694</v>
      </c>
      <c r="AP1665" s="227">
        <v>120</v>
      </c>
      <c r="AR1665" s="207" t="s">
        <v>16227</v>
      </c>
      <c r="AS1665" s="208">
        <v>1450338.73</v>
      </c>
      <c r="AT1665" s="93"/>
      <c r="AU1665" s="199" t="s">
        <v>13678</v>
      </c>
      <c r="AV1665" s="200">
        <v>155369.21</v>
      </c>
      <c r="BD1665" s="272" t="s">
        <v>44036</v>
      </c>
      <c r="BE1665" s="273">
        <v>16854.32</v>
      </c>
      <c r="BG1665" s="244" t="s">
        <v>39893</v>
      </c>
      <c r="BH1665" s="245">
        <v>53862.239999999998</v>
      </c>
      <c r="BJ1665" s="230" t="s">
        <v>11549</v>
      </c>
      <c r="BK1665" s="231">
        <v>462484.72</v>
      </c>
      <c r="BM1665" s="209" t="s">
        <v>8330</v>
      </c>
      <c r="BN1665" s="210">
        <v>1978.34</v>
      </c>
    </row>
    <row r="1666" spans="9:66" x14ac:dyDescent="0.55000000000000004">
      <c r="I1666" s="282" t="s">
        <v>43710</v>
      </c>
      <c r="J1666" s="282"/>
      <c r="K1666" s="283">
        <v>1227.2</v>
      </c>
      <c r="M1666" s="242" t="s">
        <v>39696</v>
      </c>
      <c r="N1666" s="242"/>
      <c r="O1666" s="243">
        <v>38589.31</v>
      </c>
      <c r="Q1666" s="224" t="s">
        <v>5349</v>
      </c>
      <c r="R1666" s="224"/>
      <c r="S1666" s="225">
        <v>22782.37</v>
      </c>
      <c r="U1666" s="203" t="s">
        <v>1974</v>
      </c>
      <c r="V1666" s="203"/>
      <c r="W1666" s="204">
        <v>6730</v>
      </c>
      <c r="AF1666" t="s">
        <v>36204</v>
      </c>
      <c r="AG1666" s="284">
        <v>124179.12</v>
      </c>
      <c r="AI1666" s="276" t="s">
        <v>46728</v>
      </c>
      <c r="AJ1666" s="277">
        <v>413.97</v>
      </c>
      <c r="AL1666" s="246" t="s">
        <v>34610</v>
      </c>
      <c r="AM1666" s="247">
        <v>52060</v>
      </c>
      <c r="AO1666" s="226" t="s">
        <v>51695</v>
      </c>
      <c r="AP1666" s="227">
        <v>94164.6</v>
      </c>
      <c r="AR1666" s="207" t="s">
        <v>16228</v>
      </c>
      <c r="AS1666" s="208">
        <v>42250</v>
      </c>
      <c r="AT1666" s="93"/>
      <c r="AU1666" s="199" t="s">
        <v>32231</v>
      </c>
      <c r="AV1666" s="200">
        <v>37824.97</v>
      </c>
      <c r="BD1666" s="272" t="s">
        <v>44037</v>
      </c>
      <c r="BE1666" s="273">
        <v>1227.2</v>
      </c>
      <c r="BG1666" s="244" t="s">
        <v>39894</v>
      </c>
      <c r="BH1666" s="245">
        <v>38589.31</v>
      </c>
      <c r="BJ1666" s="230" t="s">
        <v>11550</v>
      </c>
      <c r="BK1666" s="231">
        <v>22782.37</v>
      </c>
      <c r="BM1666" s="209" t="s">
        <v>8537</v>
      </c>
      <c r="BN1666" s="210">
        <v>19952</v>
      </c>
    </row>
    <row r="1667" spans="9:66" x14ac:dyDescent="0.55000000000000004">
      <c r="I1667" s="282" t="s">
        <v>43711</v>
      </c>
      <c r="J1667" s="282"/>
      <c r="K1667" s="283">
        <v>-388.85</v>
      </c>
      <c r="M1667" s="242" t="s">
        <v>39697</v>
      </c>
      <c r="N1667" s="242"/>
      <c r="O1667" s="243">
        <v>706.72</v>
      </c>
      <c r="Q1667" s="224" t="s">
        <v>5350</v>
      </c>
      <c r="R1667" s="224"/>
      <c r="S1667" s="225">
        <v>103303.25</v>
      </c>
      <c r="U1667" s="203" t="s">
        <v>1975</v>
      </c>
      <c r="V1667" s="203"/>
      <c r="W1667" s="204">
        <v>18700</v>
      </c>
      <c r="AF1667" t="s">
        <v>40224</v>
      </c>
      <c r="AG1667" s="284">
        <v>1179.24</v>
      </c>
      <c r="AI1667" s="276" t="s">
        <v>48740</v>
      </c>
      <c r="AJ1667" s="277">
        <v>599.5</v>
      </c>
      <c r="AL1667" s="246" t="s">
        <v>16323</v>
      </c>
      <c r="AM1667" s="247">
        <v>52152</v>
      </c>
      <c r="AO1667" s="226" t="s">
        <v>16200</v>
      </c>
      <c r="AP1667" s="227">
        <v>53948.62</v>
      </c>
      <c r="AR1667" s="207" t="s">
        <v>16229</v>
      </c>
      <c r="AS1667" s="208">
        <v>15200</v>
      </c>
      <c r="AT1667" s="93"/>
      <c r="AU1667" s="199" t="s">
        <v>13679</v>
      </c>
      <c r="AV1667" s="200">
        <v>249642.09</v>
      </c>
      <c r="BD1667" s="272" t="s">
        <v>44038</v>
      </c>
      <c r="BE1667" s="273">
        <v>-388.85</v>
      </c>
      <c r="BG1667" s="244" t="s">
        <v>39895</v>
      </c>
      <c r="BH1667" s="245">
        <v>706.72</v>
      </c>
      <c r="BJ1667" s="230" t="s">
        <v>11551</v>
      </c>
      <c r="BK1667" s="231">
        <v>103303.25</v>
      </c>
      <c r="BM1667" s="209" t="s">
        <v>8970</v>
      </c>
      <c r="BN1667" s="210">
        <v>5059</v>
      </c>
    </row>
    <row r="1668" spans="9:66" x14ac:dyDescent="0.55000000000000004">
      <c r="I1668" s="282" t="s">
        <v>43712</v>
      </c>
      <c r="J1668" s="282"/>
      <c r="K1668" s="283">
        <v>3406</v>
      </c>
      <c r="M1668" s="242" t="s">
        <v>39699</v>
      </c>
      <c r="N1668" s="242"/>
      <c r="O1668" s="243">
        <v>3437.9</v>
      </c>
      <c r="Q1668" s="224" t="s">
        <v>5351</v>
      </c>
      <c r="R1668" s="224"/>
      <c r="S1668" s="225">
        <v>408754.5</v>
      </c>
      <c r="U1668" s="203" t="s">
        <v>1976</v>
      </c>
      <c r="V1668" s="203"/>
      <c r="W1668" s="204">
        <v>8015.6</v>
      </c>
      <c r="AF1668" t="s">
        <v>34919</v>
      </c>
      <c r="AG1668" s="284">
        <v>2058.98</v>
      </c>
      <c r="AI1668" s="276" t="s">
        <v>63070</v>
      </c>
      <c r="AJ1668" s="277">
        <v>30998.06</v>
      </c>
      <c r="AL1668" s="246" t="s">
        <v>36060</v>
      </c>
      <c r="AM1668" s="247">
        <v>67008.28</v>
      </c>
      <c r="AO1668" s="226" t="s">
        <v>47812</v>
      </c>
      <c r="AP1668" s="227">
        <v>39030.49</v>
      </c>
      <c r="AR1668" s="207" t="s">
        <v>16230</v>
      </c>
      <c r="AS1668" s="208">
        <v>1162.79</v>
      </c>
      <c r="AT1668" s="93"/>
      <c r="AU1668" s="199" t="s">
        <v>13680</v>
      </c>
      <c r="AV1668" s="200">
        <v>33877.22</v>
      </c>
      <c r="BD1668" s="272" t="s">
        <v>44039</v>
      </c>
      <c r="BE1668" s="273">
        <v>3406</v>
      </c>
      <c r="BG1668" s="244" t="s">
        <v>39897</v>
      </c>
      <c r="BH1668" s="245">
        <v>3437.9</v>
      </c>
      <c r="BJ1668" s="230" t="s">
        <v>11552</v>
      </c>
      <c r="BK1668" s="231">
        <v>408754.5</v>
      </c>
      <c r="BM1668" s="209" t="s">
        <v>9302</v>
      </c>
      <c r="BN1668" s="210">
        <v>18254</v>
      </c>
    </row>
    <row r="1669" spans="9:66" x14ac:dyDescent="0.55000000000000004">
      <c r="I1669" s="282" t="s">
        <v>43714</v>
      </c>
      <c r="J1669" s="282"/>
      <c r="K1669" s="283">
        <v>872</v>
      </c>
      <c r="M1669" s="242" t="s">
        <v>39700</v>
      </c>
      <c r="N1669" s="242"/>
      <c r="O1669" s="243">
        <v>4655.95</v>
      </c>
      <c r="Q1669" s="224" t="s">
        <v>5352</v>
      </c>
      <c r="R1669" s="224"/>
      <c r="S1669" s="225">
        <v>344035.94</v>
      </c>
      <c r="U1669" s="203" t="s">
        <v>1977</v>
      </c>
      <c r="V1669" s="203"/>
      <c r="W1669" s="204">
        <v>30664</v>
      </c>
      <c r="AF1669" t="s">
        <v>34920</v>
      </c>
      <c r="AG1669" s="284">
        <v>63113.31</v>
      </c>
      <c r="AI1669" s="276" t="s">
        <v>51839</v>
      </c>
      <c r="AJ1669" s="277">
        <v>1600</v>
      </c>
      <c r="AL1669" s="246" t="s">
        <v>16325</v>
      </c>
      <c r="AM1669" s="247">
        <v>212994.96</v>
      </c>
      <c r="AO1669" s="226" t="s">
        <v>47813</v>
      </c>
      <c r="AP1669" s="227">
        <v>24529.5</v>
      </c>
      <c r="AR1669" s="207" t="s">
        <v>16231</v>
      </c>
      <c r="AS1669" s="208">
        <v>1882.21</v>
      </c>
      <c r="AT1669" s="93"/>
      <c r="AU1669" s="199" t="s">
        <v>13681</v>
      </c>
      <c r="AV1669" s="200">
        <v>80032.69</v>
      </c>
      <c r="BD1669" s="272" t="s">
        <v>44041</v>
      </c>
      <c r="BE1669" s="273">
        <v>872</v>
      </c>
      <c r="BG1669" s="244" t="s">
        <v>39898</v>
      </c>
      <c r="BH1669" s="245">
        <v>4655.95</v>
      </c>
      <c r="BJ1669" s="230" t="s">
        <v>11553</v>
      </c>
      <c r="BK1669" s="231">
        <v>344035.94</v>
      </c>
      <c r="BM1669" s="209" t="s">
        <v>11300</v>
      </c>
      <c r="BN1669" s="210">
        <v>2848</v>
      </c>
    </row>
    <row r="1670" spans="9:66" x14ac:dyDescent="0.55000000000000004">
      <c r="I1670" s="282" t="s">
        <v>65839</v>
      </c>
      <c r="J1670" s="282"/>
      <c r="K1670" s="283">
        <v>52465</v>
      </c>
      <c r="M1670" s="242" t="s">
        <v>39701</v>
      </c>
      <c r="N1670" s="242"/>
      <c r="O1670" s="243">
        <v>6739.7</v>
      </c>
      <c r="Q1670" s="224" t="s">
        <v>5354</v>
      </c>
      <c r="R1670" s="224"/>
      <c r="S1670" s="225">
        <v>5085158.7300000004</v>
      </c>
      <c r="U1670" s="203" t="s">
        <v>1978</v>
      </c>
      <c r="V1670" s="203"/>
      <c r="W1670" s="204">
        <v>1683</v>
      </c>
      <c r="AF1670" t="s">
        <v>39077</v>
      </c>
      <c r="AG1670" s="284">
        <v>35140.29</v>
      </c>
      <c r="AI1670" s="276" t="s">
        <v>67148</v>
      </c>
      <c r="AJ1670" s="277">
        <v>41322</v>
      </c>
      <c r="AL1670" s="246" t="s">
        <v>16326</v>
      </c>
      <c r="AM1670" s="247">
        <v>196200</v>
      </c>
      <c r="AO1670" s="226" t="s">
        <v>16201</v>
      </c>
      <c r="AP1670" s="227">
        <v>6028.69</v>
      </c>
      <c r="AR1670" s="207" t="s">
        <v>16232</v>
      </c>
      <c r="AS1670" s="208">
        <v>2162</v>
      </c>
      <c r="AT1670" s="93"/>
      <c r="AU1670" s="199" t="s">
        <v>13682</v>
      </c>
      <c r="AV1670" s="200">
        <v>26600.95</v>
      </c>
      <c r="BD1670" s="272" t="s">
        <v>66359</v>
      </c>
      <c r="BE1670" s="273">
        <v>52465</v>
      </c>
      <c r="BG1670" s="244" t="s">
        <v>39899</v>
      </c>
      <c r="BH1670" s="245">
        <v>6739.7</v>
      </c>
      <c r="BJ1670" s="230" t="s">
        <v>11555</v>
      </c>
      <c r="BK1670" s="231">
        <v>5085158.7300000004</v>
      </c>
      <c r="BM1670" s="209" t="s">
        <v>11557</v>
      </c>
      <c r="BN1670" s="210">
        <v>2063.3200000000002</v>
      </c>
    </row>
    <row r="1671" spans="9:66" x14ac:dyDescent="0.55000000000000004">
      <c r="I1671" s="282" t="s">
        <v>65840</v>
      </c>
      <c r="J1671" s="282"/>
      <c r="K1671" s="283">
        <v>4812.5</v>
      </c>
      <c r="M1671" s="242" t="s">
        <v>39702</v>
      </c>
      <c r="N1671" s="242"/>
      <c r="O1671" s="243">
        <v>802.37</v>
      </c>
      <c r="Q1671" s="224" t="s">
        <v>5357</v>
      </c>
      <c r="R1671" s="224"/>
      <c r="S1671" s="225">
        <v>2619472.11</v>
      </c>
      <c r="U1671" s="203" t="s">
        <v>1979</v>
      </c>
      <c r="V1671" s="203"/>
      <c r="W1671" s="204">
        <v>5040.96</v>
      </c>
      <c r="AF1671" t="s">
        <v>42351</v>
      </c>
      <c r="AG1671" s="284">
        <v>896680.8</v>
      </c>
      <c r="AI1671" s="276" t="s">
        <v>47852</v>
      </c>
      <c r="AJ1671" s="277">
        <v>13376</v>
      </c>
      <c r="AL1671" s="246" t="s">
        <v>16327</v>
      </c>
      <c r="AM1671" s="247">
        <v>683774.33</v>
      </c>
      <c r="AO1671" s="226" t="s">
        <v>33168</v>
      </c>
      <c r="AP1671" s="227">
        <v>61688.67</v>
      </c>
      <c r="AR1671" s="207" t="s">
        <v>16233</v>
      </c>
      <c r="AS1671" s="208">
        <v>651</v>
      </c>
      <c r="AT1671" s="93"/>
      <c r="AU1671" s="199" t="s">
        <v>21917</v>
      </c>
      <c r="AV1671" s="200">
        <v>7395</v>
      </c>
      <c r="BD1671" s="272" t="s">
        <v>44044</v>
      </c>
      <c r="BE1671" s="273">
        <v>4812.5</v>
      </c>
      <c r="BG1671" s="244" t="s">
        <v>39900</v>
      </c>
      <c r="BH1671" s="245">
        <v>802.37</v>
      </c>
      <c r="BJ1671" s="230" t="s">
        <v>11558</v>
      </c>
      <c r="BK1671" s="231">
        <v>2619472.11</v>
      </c>
      <c r="BM1671" s="209" t="s">
        <v>9865</v>
      </c>
      <c r="BN1671" s="210">
        <v>73927.66</v>
      </c>
    </row>
    <row r="1672" spans="9:66" x14ac:dyDescent="0.55000000000000004">
      <c r="I1672" s="282" t="s">
        <v>65841</v>
      </c>
      <c r="J1672" s="282"/>
      <c r="K1672" s="283">
        <v>6804</v>
      </c>
      <c r="M1672" s="242" t="s">
        <v>39703</v>
      </c>
      <c r="N1672" s="242"/>
      <c r="O1672" s="243">
        <v>20000</v>
      </c>
      <c r="Q1672" s="224" t="s">
        <v>5358</v>
      </c>
      <c r="R1672" s="224"/>
      <c r="S1672" s="225">
        <v>23236.58</v>
      </c>
      <c r="U1672" s="203" t="s">
        <v>1980</v>
      </c>
      <c r="V1672" s="203"/>
      <c r="W1672" s="204">
        <v>3534</v>
      </c>
      <c r="AF1672" t="s">
        <v>18892</v>
      </c>
      <c r="AG1672" s="284">
        <v>5949551.0999999996</v>
      </c>
      <c r="AI1672" s="276" t="s">
        <v>47853</v>
      </c>
      <c r="AJ1672" s="277">
        <v>4041.34</v>
      </c>
      <c r="AL1672" s="246" t="s">
        <v>40132</v>
      </c>
      <c r="AM1672" s="247">
        <v>2766.36</v>
      </c>
      <c r="AO1672" s="226" t="s">
        <v>44455</v>
      </c>
      <c r="AP1672" s="227">
        <v>71613.55</v>
      </c>
      <c r="AR1672" s="207" t="s">
        <v>16234</v>
      </c>
      <c r="AS1672" s="208">
        <v>6492</v>
      </c>
      <c r="AT1672" s="93"/>
      <c r="AU1672" s="199" t="s">
        <v>13683</v>
      </c>
      <c r="AV1672" s="200">
        <v>4294.5</v>
      </c>
      <c r="BD1672" s="272" t="s">
        <v>66360</v>
      </c>
      <c r="BE1672" s="273">
        <v>6804</v>
      </c>
      <c r="BG1672" s="244" t="s">
        <v>39901</v>
      </c>
      <c r="BH1672" s="245">
        <v>20000</v>
      </c>
      <c r="BJ1672" s="230" t="s">
        <v>11559</v>
      </c>
      <c r="BK1672" s="231">
        <v>23236.58</v>
      </c>
      <c r="BM1672" s="209" t="s">
        <v>6711</v>
      </c>
      <c r="BN1672" s="210">
        <v>798718</v>
      </c>
    </row>
    <row r="1673" spans="9:66" x14ac:dyDescent="0.55000000000000004">
      <c r="I1673" s="282" t="s">
        <v>43717</v>
      </c>
      <c r="J1673" s="282"/>
      <c r="K1673" s="283">
        <v>885149.65</v>
      </c>
      <c r="M1673" s="242" t="s">
        <v>39704</v>
      </c>
      <c r="N1673" s="242"/>
      <c r="O1673" s="243">
        <v>18437.169999999998</v>
      </c>
      <c r="Q1673" s="224" t="s">
        <v>5355</v>
      </c>
      <c r="R1673" s="224"/>
      <c r="S1673" s="225">
        <v>600145.41</v>
      </c>
      <c r="U1673" s="203" t="s">
        <v>1981</v>
      </c>
      <c r="V1673" s="203"/>
      <c r="W1673" s="204">
        <v>7548</v>
      </c>
      <c r="AF1673" t="s">
        <v>66556</v>
      </c>
      <c r="AG1673">
        <v>100</v>
      </c>
      <c r="AI1673" s="276" t="s">
        <v>47854</v>
      </c>
      <c r="AJ1673" s="277">
        <v>12547.74</v>
      </c>
      <c r="AL1673" s="246" t="s">
        <v>60209</v>
      </c>
      <c r="AM1673" s="247">
        <v>721.2</v>
      </c>
      <c r="AO1673" s="226" t="s">
        <v>51696</v>
      </c>
      <c r="AP1673" s="227">
        <v>1258.78</v>
      </c>
      <c r="AR1673" s="207" t="s">
        <v>16235</v>
      </c>
      <c r="AS1673" s="208">
        <v>1085</v>
      </c>
      <c r="AT1673" s="93"/>
      <c r="AU1673" s="199" t="s">
        <v>21921</v>
      </c>
      <c r="AV1673" s="200">
        <v>8531.2900000000009</v>
      </c>
      <c r="BD1673" s="272" t="s">
        <v>44045</v>
      </c>
      <c r="BE1673" s="273">
        <v>885149.65</v>
      </c>
      <c r="BG1673" s="244" t="s">
        <v>39902</v>
      </c>
      <c r="BH1673" s="245">
        <v>18437.169999999998</v>
      </c>
      <c r="BJ1673" s="230" t="s">
        <v>11556</v>
      </c>
      <c r="BK1673" s="231">
        <v>600145.41</v>
      </c>
      <c r="BM1673" s="209" t="s">
        <v>6926</v>
      </c>
      <c r="BN1673" s="210">
        <v>101114</v>
      </c>
    </row>
    <row r="1674" spans="9:66" x14ac:dyDescent="0.55000000000000004">
      <c r="I1674" s="282" t="s">
        <v>43718</v>
      </c>
      <c r="J1674" s="282"/>
      <c r="K1674" s="283">
        <v>1114</v>
      </c>
      <c r="M1674" s="242" t="s">
        <v>39705</v>
      </c>
      <c r="N1674" s="242"/>
      <c r="O1674" s="243">
        <v>11053.56</v>
      </c>
      <c r="Q1674" s="224" t="s">
        <v>5356</v>
      </c>
      <c r="R1674" s="224"/>
      <c r="S1674" s="225">
        <v>62435.97</v>
      </c>
      <c r="U1674" s="203" t="s">
        <v>1982</v>
      </c>
      <c r="V1674" s="203"/>
      <c r="W1674" s="204">
        <v>5276</v>
      </c>
      <c r="AF1674" t="s">
        <v>67396</v>
      </c>
      <c r="AG1674" s="284">
        <v>8950</v>
      </c>
      <c r="AI1674" s="276" t="s">
        <v>48742</v>
      </c>
      <c r="AJ1674" s="277">
        <v>6068.96</v>
      </c>
      <c r="AL1674" s="246" t="s">
        <v>34611</v>
      </c>
      <c r="AM1674" s="247">
        <v>8376.02</v>
      </c>
      <c r="AO1674" s="226" t="s">
        <v>51697</v>
      </c>
      <c r="AP1674" s="227">
        <v>752454.74</v>
      </c>
      <c r="AR1674" s="207" t="s">
        <v>16236</v>
      </c>
      <c r="AS1674" s="208">
        <v>228.06</v>
      </c>
      <c r="AT1674" s="93"/>
      <c r="AU1674" s="199" t="s">
        <v>21922</v>
      </c>
      <c r="AV1674" s="200">
        <v>125900.03</v>
      </c>
      <c r="BD1674" s="272" t="s">
        <v>44046</v>
      </c>
      <c r="BE1674" s="273">
        <v>1114</v>
      </c>
      <c r="BG1674" s="244" t="s">
        <v>39903</v>
      </c>
      <c r="BH1674" s="245">
        <v>11053.56</v>
      </c>
      <c r="BJ1674" s="230" t="s">
        <v>11557</v>
      </c>
      <c r="BK1674" s="231">
        <v>62435.97</v>
      </c>
      <c r="BM1674" s="209" t="s">
        <v>7117</v>
      </c>
      <c r="BN1674" s="210">
        <v>39791</v>
      </c>
    </row>
    <row r="1675" spans="9:66" x14ac:dyDescent="0.55000000000000004">
      <c r="I1675" s="282" t="s">
        <v>65842</v>
      </c>
      <c r="J1675" s="282"/>
      <c r="K1675" s="283">
        <v>14375</v>
      </c>
      <c r="M1675" s="242" t="s">
        <v>39706</v>
      </c>
      <c r="N1675" s="242"/>
      <c r="O1675" s="243">
        <v>30274.53</v>
      </c>
      <c r="Q1675" s="224" t="s">
        <v>5359</v>
      </c>
      <c r="R1675" s="224"/>
      <c r="S1675" s="225">
        <v>9824933.0800000001</v>
      </c>
      <c r="U1675" s="203" t="s">
        <v>1983</v>
      </c>
      <c r="V1675" s="203"/>
      <c r="W1675" s="204">
        <v>51300</v>
      </c>
      <c r="AF1675" t="s">
        <v>69865</v>
      </c>
      <c r="AG1675" s="284">
        <v>4569.08</v>
      </c>
      <c r="AI1675" s="276" t="s">
        <v>67149</v>
      </c>
      <c r="AJ1675" s="277">
        <v>11000</v>
      </c>
      <c r="AL1675" s="246" t="s">
        <v>60210</v>
      </c>
      <c r="AM1675" s="247">
        <v>4327.2</v>
      </c>
      <c r="AO1675" s="226" t="s">
        <v>16203</v>
      </c>
      <c r="AP1675" s="227">
        <v>180481.14</v>
      </c>
      <c r="AR1675" s="207" t="s">
        <v>16237</v>
      </c>
      <c r="AS1675" s="208">
        <v>4281.9399999999996</v>
      </c>
      <c r="AT1675" s="93"/>
      <c r="AU1675" s="199" t="s">
        <v>21924</v>
      </c>
      <c r="AV1675" s="200">
        <v>85181.7</v>
      </c>
      <c r="BD1675" s="272" t="s">
        <v>44047</v>
      </c>
      <c r="BE1675" s="273">
        <v>14375</v>
      </c>
      <c r="BG1675" s="244" t="s">
        <v>39904</v>
      </c>
      <c r="BH1675" s="245">
        <v>30274.53</v>
      </c>
      <c r="BJ1675" s="230" t="s">
        <v>11560</v>
      </c>
      <c r="BK1675" s="231">
        <v>9824933.0800000001</v>
      </c>
      <c r="BM1675" s="209" t="s">
        <v>7380</v>
      </c>
      <c r="BN1675" s="210">
        <v>431568</v>
      </c>
    </row>
    <row r="1676" spans="9:66" x14ac:dyDescent="0.55000000000000004">
      <c r="I1676" s="282" t="s">
        <v>43720</v>
      </c>
      <c r="J1676" s="282"/>
      <c r="K1676" s="283">
        <v>342</v>
      </c>
      <c r="M1676" s="242" t="s">
        <v>39707</v>
      </c>
      <c r="N1676" s="242"/>
      <c r="O1676" s="243">
        <v>47274.78</v>
      </c>
      <c r="Q1676" s="224" t="s">
        <v>5360</v>
      </c>
      <c r="R1676" s="224"/>
      <c r="S1676" s="225">
        <v>32267.81</v>
      </c>
      <c r="U1676" s="203" t="s">
        <v>1984</v>
      </c>
      <c r="V1676" s="203"/>
      <c r="W1676" s="204">
        <v>11830</v>
      </c>
      <c r="AF1676" t="s">
        <v>66557</v>
      </c>
      <c r="AG1676" s="284">
        <v>34830</v>
      </c>
      <c r="AI1676" s="276" t="s">
        <v>67150</v>
      </c>
      <c r="AJ1676" s="277">
        <v>740.55</v>
      </c>
      <c r="AL1676" s="246" t="s">
        <v>49674</v>
      </c>
      <c r="AM1676" s="247">
        <v>132584.01</v>
      </c>
      <c r="AO1676" s="226" t="s">
        <v>16204</v>
      </c>
      <c r="AP1676" s="227">
        <v>822875.68</v>
      </c>
      <c r="AR1676" s="207" t="s">
        <v>16238</v>
      </c>
      <c r="AS1676" s="208">
        <v>7041.34</v>
      </c>
      <c r="AT1676" s="93"/>
      <c r="AU1676" s="199" t="s">
        <v>13684</v>
      </c>
      <c r="AV1676" s="200">
        <v>39049.910000000003</v>
      </c>
      <c r="BD1676" s="272" t="s">
        <v>44049</v>
      </c>
      <c r="BE1676" s="273">
        <v>342</v>
      </c>
      <c r="BG1676" s="244" t="s">
        <v>39905</v>
      </c>
      <c r="BH1676" s="245">
        <v>47274.78</v>
      </c>
      <c r="BJ1676" s="230" t="s">
        <v>11561</v>
      </c>
      <c r="BK1676" s="231">
        <v>32267.81</v>
      </c>
      <c r="BM1676" s="209" t="s">
        <v>7606</v>
      </c>
      <c r="BN1676" s="210">
        <v>856350</v>
      </c>
    </row>
    <row r="1677" spans="9:66" x14ac:dyDescent="0.55000000000000004">
      <c r="I1677" s="282" t="s">
        <v>43723</v>
      </c>
      <c r="J1677" s="282"/>
      <c r="K1677" s="283">
        <v>2212.5</v>
      </c>
      <c r="M1677" s="242" t="s">
        <v>39708</v>
      </c>
      <c r="N1677" s="242"/>
      <c r="O1677" s="243">
        <v>1595</v>
      </c>
      <c r="Q1677" s="224" t="s">
        <v>5361</v>
      </c>
      <c r="R1677" s="224"/>
      <c r="S1677" s="225">
        <v>4313774.75</v>
      </c>
      <c r="U1677" s="203" t="s">
        <v>2903</v>
      </c>
      <c r="V1677" s="203"/>
      <c r="W1677" s="204">
        <v>1271122.5900000001</v>
      </c>
      <c r="AF1677" t="s">
        <v>66558</v>
      </c>
      <c r="AG1677" s="284">
        <v>3743.06</v>
      </c>
      <c r="AI1677" s="276" t="s">
        <v>67151</v>
      </c>
      <c r="AJ1677" s="277">
        <v>2523.4</v>
      </c>
      <c r="AL1677" s="246" t="s">
        <v>16328</v>
      </c>
      <c r="AM1677" s="247">
        <v>26302.17</v>
      </c>
      <c r="AO1677" s="226" t="s">
        <v>33169</v>
      </c>
      <c r="AP1677" s="227">
        <v>20549.62</v>
      </c>
      <c r="AR1677" s="207" t="s">
        <v>16239</v>
      </c>
      <c r="AS1677" s="208">
        <v>538.66</v>
      </c>
      <c r="AT1677" s="93"/>
      <c r="AU1677" s="199" t="s">
        <v>13685</v>
      </c>
      <c r="AV1677" s="200">
        <v>21461.7</v>
      </c>
      <c r="BD1677" s="272" t="s">
        <v>44052</v>
      </c>
      <c r="BE1677" s="273">
        <v>2212.5</v>
      </c>
      <c r="BG1677" s="244" t="s">
        <v>39906</v>
      </c>
      <c r="BH1677" s="245">
        <v>1595</v>
      </c>
      <c r="BJ1677" s="230" t="s">
        <v>11562</v>
      </c>
      <c r="BK1677" s="231">
        <v>4313774.75</v>
      </c>
      <c r="BM1677" s="209" t="s">
        <v>7791</v>
      </c>
      <c r="BN1677" s="210">
        <v>73494</v>
      </c>
    </row>
    <row r="1678" spans="9:66" x14ac:dyDescent="0.55000000000000004">
      <c r="I1678" s="282" t="s">
        <v>43729</v>
      </c>
      <c r="J1678" s="282"/>
      <c r="K1678" s="283">
        <v>31399.7</v>
      </c>
      <c r="M1678" s="242" t="s">
        <v>39710</v>
      </c>
      <c r="N1678" s="242"/>
      <c r="O1678" s="243">
        <v>668.03</v>
      </c>
      <c r="Q1678" s="224" t="s">
        <v>5362</v>
      </c>
      <c r="R1678" s="224"/>
      <c r="S1678" s="225">
        <v>136994.1</v>
      </c>
      <c r="U1678" s="203" t="s">
        <v>1985</v>
      </c>
      <c r="V1678" s="203"/>
      <c r="W1678" s="204">
        <v>48638</v>
      </c>
      <c r="AF1678" t="s">
        <v>61360</v>
      </c>
      <c r="AG1678">
        <v>662.16</v>
      </c>
      <c r="AI1678" s="276" t="s">
        <v>67152</v>
      </c>
      <c r="AJ1678" s="277">
        <v>1169.92</v>
      </c>
      <c r="AL1678" s="246" t="s">
        <v>16329</v>
      </c>
      <c r="AM1678" s="247">
        <v>489557.94</v>
      </c>
      <c r="AO1678" s="226" t="s">
        <v>33170</v>
      </c>
      <c r="AP1678" s="227">
        <v>2460868.2000000002</v>
      </c>
      <c r="AR1678" s="207" t="s">
        <v>16240</v>
      </c>
      <c r="AS1678" s="208">
        <v>8419.59</v>
      </c>
      <c r="AT1678" s="93"/>
      <c r="AU1678" s="199" t="s">
        <v>13686</v>
      </c>
      <c r="AV1678" s="200">
        <v>630.26</v>
      </c>
      <c r="BD1678" s="272" t="s">
        <v>44058</v>
      </c>
      <c r="BE1678" s="273">
        <v>31399.7</v>
      </c>
      <c r="BG1678" s="244" t="s">
        <v>39908</v>
      </c>
      <c r="BH1678" s="245">
        <v>668.03</v>
      </c>
      <c r="BJ1678" s="230" t="s">
        <v>11563</v>
      </c>
      <c r="BK1678" s="231">
        <v>136994.1</v>
      </c>
      <c r="BM1678" s="209" t="s">
        <v>8068</v>
      </c>
      <c r="BN1678" s="210">
        <v>223280</v>
      </c>
    </row>
    <row r="1679" spans="9:66" x14ac:dyDescent="0.55000000000000004">
      <c r="I1679" s="282" t="s">
        <v>65847</v>
      </c>
      <c r="J1679" s="282"/>
      <c r="K1679" s="283">
        <v>9883</v>
      </c>
      <c r="M1679" s="242" t="s">
        <v>39712</v>
      </c>
      <c r="N1679" s="242"/>
      <c r="O1679" s="243">
        <v>1250.75</v>
      </c>
      <c r="Q1679" s="224" t="s">
        <v>5363</v>
      </c>
      <c r="R1679" s="224"/>
      <c r="S1679" s="225">
        <v>7170849.8399999999</v>
      </c>
      <c r="U1679" s="203" t="s">
        <v>1986</v>
      </c>
      <c r="V1679" s="203"/>
      <c r="W1679" s="204">
        <v>57990.51</v>
      </c>
      <c r="AF1679" t="s">
        <v>66559</v>
      </c>
      <c r="AG1679" s="284">
        <v>6799.28</v>
      </c>
      <c r="AI1679" s="276" t="s">
        <v>67153</v>
      </c>
      <c r="AJ1679" s="277">
        <v>647.79999999999995</v>
      </c>
      <c r="AL1679" s="246" t="s">
        <v>16330</v>
      </c>
      <c r="AM1679" s="247">
        <v>1527182.92</v>
      </c>
      <c r="AO1679" s="226" t="s">
        <v>34605</v>
      </c>
      <c r="AP1679" s="227">
        <v>693977.23</v>
      </c>
      <c r="AR1679" s="207" t="s">
        <v>16241</v>
      </c>
      <c r="AS1679" s="208">
        <v>6314.29</v>
      </c>
      <c r="AT1679" s="93"/>
      <c r="AU1679" s="199" t="s">
        <v>21928</v>
      </c>
      <c r="AV1679" s="200">
        <v>61417.55</v>
      </c>
      <c r="BD1679" s="272" t="s">
        <v>66365</v>
      </c>
      <c r="BE1679" s="273">
        <v>9883</v>
      </c>
      <c r="BG1679" s="244" t="s">
        <v>39910</v>
      </c>
      <c r="BH1679" s="245">
        <v>1250.75</v>
      </c>
      <c r="BJ1679" s="230" t="s">
        <v>11564</v>
      </c>
      <c r="BK1679" s="231">
        <v>7170849.8399999999</v>
      </c>
      <c r="BM1679" s="209" t="s">
        <v>8331</v>
      </c>
      <c r="BN1679" s="210">
        <v>303314</v>
      </c>
    </row>
    <row r="1680" spans="9:66" x14ac:dyDescent="0.55000000000000004">
      <c r="I1680" s="282" t="s">
        <v>65848</v>
      </c>
      <c r="J1680" s="282"/>
      <c r="K1680" s="283">
        <v>11320</v>
      </c>
      <c r="M1680" s="242" t="s">
        <v>39713</v>
      </c>
      <c r="N1680" s="242"/>
      <c r="O1680" s="243">
        <v>1246.01</v>
      </c>
      <c r="Q1680" s="224" t="s">
        <v>5364</v>
      </c>
      <c r="R1680" s="224"/>
      <c r="S1680" s="225">
        <v>64980</v>
      </c>
      <c r="U1680" s="203" t="s">
        <v>1987</v>
      </c>
      <c r="V1680" s="203"/>
      <c r="W1680" s="204">
        <v>133768</v>
      </c>
      <c r="AF1680" t="s">
        <v>63655</v>
      </c>
      <c r="AG1680">
        <v>-21.46</v>
      </c>
      <c r="AI1680" s="276" t="s">
        <v>67154</v>
      </c>
      <c r="AJ1680" s="277">
        <v>11028.26</v>
      </c>
      <c r="AL1680" s="246" t="s">
        <v>33181</v>
      </c>
      <c r="AM1680" s="247">
        <v>787734.21</v>
      </c>
      <c r="AO1680" s="226" t="s">
        <v>51698</v>
      </c>
      <c r="AP1680" s="227">
        <v>-16.73</v>
      </c>
      <c r="AR1680" s="207" t="s">
        <v>16242</v>
      </c>
      <c r="AS1680" s="208">
        <v>1127.1199999999999</v>
      </c>
      <c r="AT1680" s="93"/>
      <c r="AU1680" s="199" t="s">
        <v>32232</v>
      </c>
      <c r="AV1680" s="200">
        <v>351895.32</v>
      </c>
      <c r="BD1680" s="272" t="s">
        <v>66366</v>
      </c>
      <c r="BE1680" s="273">
        <v>11320</v>
      </c>
      <c r="BG1680" s="244" t="s">
        <v>39911</v>
      </c>
      <c r="BH1680" s="245">
        <v>1246.01</v>
      </c>
      <c r="BJ1680" s="230" t="s">
        <v>11565</v>
      </c>
      <c r="BK1680" s="231">
        <v>64980</v>
      </c>
      <c r="BM1680" s="209" t="s">
        <v>8538</v>
      </c>
      <c r="BN1680" s="210">
        <v>1210823</v>
      </c>
    </row>
    <row r="1681" spans="9:66" x14ac:dyDescent="0.55000000000000004">
      <c r="I1681" s="282" t="s">
        <v>43734</v>
      </c>
      <c r="J1681" s="282"/>
      <c r="K1681" s="283">
        <v>3234.84</v>
      </c>
      <c r="M1681" s="242" t="s">
        <v>39714</v>
      </c>
      <c r="N1681" s="242"/>
      <c r="O1681" s="243">
        <v>4516.54</v>
      </c>
      <c r="Q1681" s="224" t="s">
        <v>5365</v>
      </c>
      <c r="R1681" s="224"/>
      <c r="S1681" s="225">
        <v>728848.21</v>
      </c>
      <c r="U1681" s="203" t="s">
        <v>1988</v>
      </c>
      <c r="V1681" s="203"/>
      <c r="W1681" s="204">
        <v>54</v>
      </c>
      <c r="AF1681" t="s">
        <v>70485</v>
      </c>
      <c r="AG1681" s="284">
        <v>6259.29</v>
      </c>
      <c r="AI1681" s="276" t="s">
        <v>67155</v>
      </c>
      <c r="AJ1681" s="277">
        <v>29000.53</v>
      </c>
      <c r="AL1681" s="246" t="s">
        <v>16331</v>
      </c>
      <c r="AM1681" s="247">
        <v>274704.69</v>
      </c>
      <c r="AO1681" s="226" t="s">
        <v>48698</v>
      </c>
      <c r="AP1681" s="227">
        <v>10059.75</v>
      </c>
      <c r="AR1681" s="207" t="s">
        <v>16243</v>
      </c>
      <c r="AS1681" s="208">
        <v>2000</v>
      </c>
      <c r="AT1681" s="93"/>
      <c r="AU1681" s="199" t="s">
        <v>13687</v>
      </c>
      <c r="AV1681" s="200">
        <v>178000</v>
      </c>
      <c r="BD1681" s="272" t="s">
        <v>44063</v>
      </c>
      <c r="BE1681" s="273">
        <v>3234.84</v>
      </c>
      <c r="BG1681" s="244" t="s">
        <v>39912</v>
      </c>
      <c r="BH1681" s="245">
        <v>4516.54</v>
      </c>
      <c r="BJ1681" s="230" t="s">
        <v>11566</v>
      </c>
      <c r="BK1681" s="231">
        <v>728848.21</v>
      </c>
      <c r="BM1681" s="209" t="s">
        <v>8717</v>
      </c>
      <c r="BN1681" s="210">
        <v>55244</v>
      </c>
    </row>
    <row r="1682" spans="9:66" x14ac:dyDescent="0.55000000000000004">
      <c r="I1682" s="282" t="s">
        <v>43735</v>
      </c>
      <c r="J1682" s="282"/>
      <c r="K1682" s="283">
        <v>211</v>
      </c>
      <c r="M1682" s="242" t="s">
        <v>39715</v>
      </c>
      <c r="N1682" s="242"/>
      <c r="O1682" s="243">
        <v>1946.78</v>
      </c>
      <c r="Q1682" s="224" t="s">
        <v>5366</v>
      </c>
      <c r="R1682" s="224"/>
      <c r="S1682" s="225">
        <v>5834005.0700000003</v>
      </c>
      <c r="U1682" s="203" t="s">
        <v>1989</v>
      </c>
      <c r="V1682" s="203"/>
      <c r="W1682" s="204">
        <v>132584</v>
      </c>
      <c r="AF1682" t="s">
        <v>63656</v>
      </c>
      <c r="AG1682">
        <v>478.81</v>
      </c>
      <c r="AI1682" s="276" t="s">
        <v>67156</v>
      </c>
      <c r="AJ1682" s="277">
        <v>953.23</v>
      </c>
      <c r="AL1682" s="246" t="s">
        <v>16333</v>
      </c>
      <c r="AM1682" s="247">
        <v>477152.78</v>
      </c>
      <c r="AO1682" s="226" t="s">
        <v>47814</v>
      </c>
      <c r="AP1682" s="227">
        <v>11905</v>
      </c>
      <c r="AR1682" s="207" t="s">
        <v>16244</v>
      </c>
      <c r="AS1682" s="208">
        <v>5626</v>
      </c>
      <c r="AT1682" s="93"/>
      <c r="AU1682" s="199" t="s">
        <v>13688</v>
      </c>
      <c r="AV1682" s="200">
        <v>13617</v>
      </c>
      <c r="BD1682" s="272" t="s">
        <v>44064</v>
      </c>
      <c r="BE1682" s="273">
        <v>211</v>
      </c>
      <c r="BG1682" s="244" t="s">
        <v>39913</v>
      </c>
      <c r="BH1682" s="245">
        <v>1946.78</v>
      </c>
      <c r="BJ1682" s="230" t="s">
        <v>11567</v>
      </c>
      <c r="BK1682" s="231">
        <v>5834005.0700000003</v>
      </c>
      <c r="BM1682" s="209" t="s">
        <v>8971</v>
      </c>
      <c r="BN1682" s="210">
        <v>1009452</v>
      </c>
    </row>
    <row r="1683" spans="9:66" x14ac:dyDescent="0.55000000000000004">
      <c r="I1683" s="282" t="s">
        <v>43743</v>
      </c>
      <c r="J1683" s="282"/>
      <c r="K1683" s="283">
        <v>815</v>
      </c>
      <c r="M1683" s="242" t="s">
        <v>39716</v>
      </c>
      <c r="N1683" s="242"/>
      <c r="O1683" s="243">
        <v>20916.009999999998</v>
      </c>
      <c r="Q1683" s="224" t="s">
        <v>5367</v>
      </c>
      <c r="R1683" s="224"/>
      <c r="S1683" s="225">
        <v>405066.17</v>
      </c>
      <c r="U1683" s="203" t="s">
        <v>1990</v>
      </c>
      <c r="V1683" s="203"/>
      <c r="W1683" s="204">
        <v>32497</v>
      </c>
      <c r="AF1683" t="s">
        <v>63657</v>
      </c>
      <c r="AG1683" s="284">
        <v>1504.72</v>
      </c>
      <c r="AI1683" s="276" t="s">
        <v>67157</v>
      </c>
      <c r="AJ1683" s="277">
        <v>160.91</v>
      </c>
      <c r="AL1683" s="246" t="s">
        <v>16334</v>
      </c>
      <c r="AM1683" s="247">
        <v>13231.64</v>
      </c>
      <c r="AO1683" s="226" t="s">
        <v>51699</v>
      </c>
      <c r="AP1683" s="227">
        <v>1734.2</v>
      </c>
      <c r="AR1683" s="207" t="s">
        <v>16245</v>
      </c>
      <c r="AS1683" s="208">
        <v>3589</v>
      </c>
      <c r="AT1683" s="93"/>
      <c r="AU1683" s="199" t="s">
        <v>32233</v>
      </c>
      <c r="AV1683" s="200">
        <v>101319.51</v>
      </c>
      <c r="BD1683" s="272" t="s">
        <v>44072</v>
      </c>
      <c r="BE1683" s="273">
        <v>815</v>
      </c>
      <c r="BG1683" s="244" t="s">
        <v>39914</v>
      </c>
      <c r="BH1683" s="245">
        <v>20916.009999999998</v>
      </c>
      <c r="BJ1683" s="230" t="s">
        <v>11568</v>
      </c>
      <c r="BK1683" s="231">
        <v>405066.17</v>
      </c>
      <c r="BM1683" s="209" t="s">
        <v>9303</v>
      </c>
      <c r="BN1683" s="210">
        <v>3657527.61</v>
      </c>
    </row>
    <row r="1684" spans="9:66" x14ac:dyDescent="0.55000000000000004">
      <c r="I1684" s="282" t="s">
        <v>65855</v>
      </c>
      <c r="J1684" s="282"/>
      <c r="K1684" s="283">
        <v>1874</v>
      </c>
      <c r="M1684" s="242" t="s">
        <v>39717</v>
      </c>
      <c r="N1684" s="242"/>
      <c r="O1684" s="243">
        <v>8000</v>
      </c>
      <c r="Q1684" s="224" t="s">
        <v>5368</v>
      </c>
      <c r="R1684" s="224"/>
      <c r="S1684" s="225">
        <v>6286078.79</v>
      </c>
      <c r="U1684" s="203" t="s">
        <v>1991</v>
      </c>
      <c r="V1684" s="203"/>
      <c r="W1684" s="204">
        <v>33200</v>
      </c>
      <c r="AF1684" t="s">
        <v>71392</v>
      </c>
      <c r="AG1684" s="284">
        <v>3963.85</v>
      </c>
      <c r="AI1684" s="276" t="s">
        <v>67158</v>
      </c>
      <c r="AJ1684" s="277">
        <v>2302.27</v>
      </c>
      <c r="AL1684" s="246" t="s">
        <v>16335</v>
      </c>
      <c r="AM1684" s="247">
        <v>216665.02</v>
      </c>
      <c r="AO1684" s="226" t="s">
        <v>47815</v>
      </c>
      <c r="AP1684" s="227">
        <v>94096.4</v>
      </c>
      <c r="AR1684" s="207" t="s">
        <v>16246</v>
      </c>
      <c r="AS1684" s="208">
        <v>30660.93</v>
      </c>
      <c r="AT1684" s="93"/>
      <c r="AU1684" s="199" t="s">
        <v>32234</v>
      </c>
      <c r="AV1684" s="200">
        <v>7561.11</v>
      </c>
      <c r="BD1684" s="272" t="s">
        <v>66373</v>
      </c>
      <c r="BE1684" s="273">
        <v>1874</v>
      </c>
      <c r="BG1684" s="244" t="s">
        <v>39915</v>
      </c>
      <c r="BH1684" s="245">
        <v>8000</v>
      </c>
      <c r="BJ1684" s="230" t="s">
        <v>11569</v>
      </c>
      <c r="BK1684" s="231">
        <v>6286078.79</v>
      </c>
      <c r="BM1684" s="209" t="s">
        <v>9866</v>
      </c>
      <c r="BN1684" s="210">
        <v>8760675.6099999994</v>
      </c>
    </row>
    <row r="1685" spans="9:66" x14ac:dyDescent="0.55000000000000004">
      <c r="I1685" s="282" t="s">
        <v>43757</v>
      </c>
      <c r="J1685" s="282"/>
      <c r="K1685" s="283">
        <v>475</v>
      </c>
      <c r="M1685" s="242" t="s">
        <v>39720</v>
      </c>
      <c r="N1685" s="242"/>
      <c r="O1685" s="243">
        <v>1316.17</v>
      </c>
      <c r="Q1685" s="224" t="s">
        <v>5373</v>
      </c>
      <c r="R1685" s="224"/>
      <c r="S1685" s="225">
        <v>970966.54</v>
      </c>
      <c r="U1685" s="203" t="s">
        <v>1992</v>
      </c>
      <c r="V1685" s="203"/>
      <c r="W1685" s="204">
        <v>20578.169999999998</v>
      </c>
      <c r="AF1685" t="s">
        <v>69866</v>
      </c>
      <c r="AG1685" s="284">
        <v>21807.65</v>
      </c>
      <c r="AI1685" s="276" t="s">
        <v>67159</v>
      </c>
      <c r="AJ1685" s="277">
        <v>7437.81</v>
      </c>
      <c r="AL1685" s="246" t="s">
        <v>64007</v>
      </c>
      <c r="AM1685" s="247">
        <v>2334.9499999999998</v>
      </c>
      <c r="AO1685" s="226" t="s">
        <v>51700</v>
      </c>
      <c r="AP1685" s="227">
        <v>17500</v>
      </c>
      <c r="AR1685" s="207" t="s">
        <v>16247</v>
      </c>
      <c r="AS1685" s="208">
        <v>6314.29</v>
      </c>
      <c r="AT1685" s="93"/>
      <c r="AU1685" s="199" t="s">
        <v>32235</v>
      </c>
      <c r="AV1685" s="200">
        <v>19471.07</v>
      </c>
      <c r="BD1685" s="272" t="s">
        <v>44086</v>
      </c>
      <c r="BE1685" s="273">
        <v>475</v>
      </c>
      <c r="BG1685" s="244" t="s">
        <v>39919</v>
      </c>
      <c r="BH1685" s="245">
        <v>1316.17</v>
      </c>
      <c r="BJ1685" s="230" t="s">
        <v>11574</v>
      </c>
      <c r="BK1685" s="231">
        <v>970966.54</v>
      </c>
      <c r="BM1685" s="209" t="s">
        <v>6712</v>
      </c>
      <c r="BN1685" s="210">
        <v>16500</v>
      </c>
    </row>
    <row r="1686" spans="9:66" x14ac:dyDescent="0.55000000000000004">
      <c r="I1686" s="282" t="s">
        <v>43758</v>
      </c>
      <c r="J1686" s="282"/>
      <c r="K1686" s="283">
        <v>258</v>
      </c>
      <c r="M1686" s="242" t="s">
        <v>39721</v>
      </c>
      <c r="N1686" s="242"/>
      <c r="O1686" s="243">
        <v>31102.87</v>
      </c>
      <c r="Q1686" s="224" t="s">
        <v>5369</v>
      </c>
      <c r="R1686" s="224"/>
      <c r="S1686" s="225">
        <v>67572.34</v>
      </c>
      <c r="U1686" s="203" t="s">
        <v>1993</v>
      </c>
      <c r="V1686" s="203"/>
      <c r="W1686" s="204">
        <v>66339.42</v>
      </c>
      <c r="AF1686" t="s">
        <v>64176</v>
      </c>
      <c r="AG1686" s="284">
        <v>74424.509999999995</v>
      </c>
      <c r="AI1686" s="276" t="s">
        <v>67160</v>
      </c>
      <c r="AJ1686" s="277">
        <v>8114.8</v>
      </c>
      <c r="AL1686" s="246" t="s">
        <v>64008</v>
      </c>
      <c r="AM1686" s="247">
        <v>21497.07</v>
      </c>
      <c r="AO1686" s="226" t="s">
        <v>51701</v>
      </c>
      <c r="AP1686" s="227">
        <v>1338.75</v>
      </c>
      <c r="AR1686" s="207" t="s">
        <v>16248</v>
      </c>
      <c r="AS1686" s="208">
        <v>2828.57</v>
      </c>
      <c r="AT1686" s="93"/>
      <c r="AU1686" s="199" t="s">
        <v>32236</v>
      </c>
      <c r="AV1686" s="200">
        <v>77471.31</v>
      </c>
      <c r="BD1686" s="272" t="s">
        <v>44087</v>
      </c>
      <c r="BE1686" s="273">
        <v>258</v>
      </c>
      <c r="BG1686" s="244" t="s">
        <v>39920</v>
      </c>
      <c r="BH1686" s="245">
        <v>31102.87</v>
      </c>
      <c r="BJ1686" s="230" t="s">
        <v>11570</v>
      </c>
      <c r="BK1686" s="231">
        <v>67572.34</v>
      </c>
      <c r="BM1686" s="209" t="s">
        <v>7118</v>
      </c>
      <c r="BN1686" s="210">
        <v>482.17</v>
      </c>
    </row>
    <row r="1687" spans="9:66" x14ac:dyDescent="0.55000000000000004">
      <c r="I1687" s="282" t="s">
        <v>43771</v>
      </c>
      <c r="J1687" s="282"/>
      <c r="K1687" s="283">
        <v>2220.52</v>
      </c>
      <c r="M1687" s="242" t="s">
        <v>39722</v>
      </c>
      <c r="N1687" s="242"/>
      <c r="O1687" s="243">
        <v>305.83</v>
      </c>
      <c r="Q1687" s="224" t="s">
        <v>5370</v>
      </c>
      <c r="R1687" s="224"/>
      <c r="S1687" s="225">
        <v>156750.99</v>
      </c>
      <c r="U1687" s="203" t="s">
        <v>1994</v>
      </c>
      <c r="V1687" s="203"/>
      <c r="W1687" s="204">
        <v>181055</v>
      </c>
      <c r="AF1687" t="s">
        <v>61364</v>
      </c>
      <c r="AG1687">
        <v>264.72000000000003</v>
      </c>
      <c r="AI1687" s="276" t="s">
        <v>66522</v>
      </c>
      <c r="AJ1687" s="277">
        <v>44019.14</v>
      </c>
      <c r="AL1687" s="246" t="s">
        <v>49675</v>
      </c>
      <c r="AM1687" s="247">
        <v>-1414.54</v>
      </c>
      <c r="AO1687" s="226" t="s">
        <v>51702</v>
      </c>
      <c r="AP1687" s="227">
        <v>3794</v>
      </c>
      <c r="AR1687" s="207" t="s">
        <v>16249</v>
      </c>
      <c r="AS1687" s="208">
        <v>7788</v>
      </c>
      <c r="AT1687" s="93"/>
      <c r="AU1687" s="199" t="s">
        <v>13689</v>
      </c>
      <c r="AV1687" s="200">
        <v>496.13</v>
      </c>
      <c r="BD1687" s="272" t="s">
        <v>44100</v>
      </c>
      <c r="BE1687" s="273">
        <v>2220.52</v>
      </c>
      <c r="BG1687" s="244" t="s">
        <v>39921</v>
      </c>
      <c r="BH1687" s="245">
        <v>305.83</v>
      </c>
      <c r="BJ1687" s="230" t="s">
        <v>11571</v>
      </c>
      <c r="BK1687" s="231">
        <v>156750.99</v>
      </c>
      <c r="BM1687" s="209" t="s">
        <v>7792</v>
      </c>
      <c r="BN1687" s="210">
        <v>847</v>
      </c>
    </row>
    <row r="1688" spans="9:66" x14ac:dyDescent="0.55000000000000004">
      <c r="I1688" s="282" t="s">
        <v>65864</v>
      </c>
      <c r="J1688" s="282"/>
      <c r="K1688" s="283">
        <v>1365.32</v>
      </c>
      <c r="M1688" s="242" t="s">
        <v>39723</v>
      </c>
      <c r="N1688" s="242"/>
      <c r="O1688" s="243">
        <v>34483.29</v>
      </c>
      <c r="Q1688" s="224" t="s">
        <v>5371</v>
      </c>
      <c r="R1688" s="224"/>
      <c r="S1688" s="225">
        <v>28168.83</v>
      </c>
      <c r="U1688" s="203" t="s">
        <v>1995</v>
      </c>
      <c r="V1688" s="203"/>
      <c r="W1688" s="204">
        <v>5276</v>
      </c>
      <c r="AF1688" t="s">
        <v>59404</v>
      </c>
      <c r="AG1688" s="284">
        <v>1918.96</v>
      </c>
      <c r="AI1688" s="276" t="s">
        <v>67161</v>
      </c>
      <c r="AJ1688" s="277">
        <v>46006.86</v>
      </c>
      <c r="AL1688" s="246" t="s">
        <v>46700</v>
      </c>
      <c r="AM1688" s="247">
        <v>21584.18</v>
      </c>
      <c r="AO1688" s="226" t="s">
        <v>51703</v>
      </c>
      <c r="AP1688" s="227">
        <v>2207.1</v>
      </c>
      <c r="AR1688" s="207" t="s">
        <v>16250</v>
      </c>
      <c r="AS1688" s="208">
        <v>651</v>
      </c>
      <c r="AT1688" s="93"/>
      <c r="AU1688" s="199" t="s">
        <v>13690</v>
      </c>
      <c r="AV1688" s="200">
        <v>37.950000000000003</v>
      </c>
      <c r="BD1688" s="272" t="s">
        <v>66382</v>
      </c>
      <c r="BE1688" s="273">
        <v>1365.32</v>
      </c>
      <c r="BG1688" s="244" t="s">
        <v>39922</v>
      </c>
      <c r="BH1688" s="245">
        <v>34483.29</v>
      </c>
      <c r="BJ1688" s="230" t="s">
        <v>11572</v>
      </c>
      <c r="BK1688" s="231">
        <v>28168.83</v>
      </c>
      <c r="BM1688" s="209" t="s">
        <v>8539</v>
      </c>
      <c r="BN1688" s="210">
        <v>15007</v>
      </c>
    </row>
    <row r="1689" spans="9:66" x14ac:dyDescent="0.55000000000000004">
      <c r="I1689" s="282" t="s">
        <v>43784</v>
      </c>
      <c r="J1689" s="282"/>
      <c r="K1689" s="283">
        <v>6368.75</v>
      </c>
      <c r="M1689" s="242" t="s">
        <v>39724</v>
      </c>
      <c r="N1689" s="242"/>
      <c r="O1689" s="243">
        <v>19735.61</v>
      </c>
      <c r="Q1689" s="224" t="s">
        <v>5372</v>
      </c>
      <c r="R1689" s="224"/>
      <c r="S1689" s="225">
        <v>198721.24</v>
      </c>
      <c r="U1689" s="203" t="s">
        <v>1996</v>
      </c>
      <c r="V1689" s="203"/>
      <c r="W1689" s="204">
        <v>53591.97</v>
      </c>
      <c r="AF1689" t="s">
        <v>67408</v>
      </c>
      <c r="AG1689" s="284">
        <v>5217.88</v>
      </c>
      <c r="AI1689" s="276" t="s">
        <v>67162</v>
      </c>
      <c r="AJ1689" s="277">
        <v>3364.46</v>
      </c>
      <c r="AL1689" s="246" t="s">
        <v>46701</v>
      </c>
      <c r="AM1689" s="247">
        <v>1651.2</v>
      </c>
      <c r="AO1689" s="226" t="s">
        <v>51704</v>
      </c>
      <c r="AP1689" s="227">
        <v>84</v>
      </c>
      <c r="AR1689" s="207" t="s">
        <v>16251</v>
      </c>
      <c r="AS1689" s="208">
        <v>5471.21</v>
      </c>
      <c r="AT1689" s="93"/>
      <c r="AU1689" s="199" t="s">
        <v>13691</v>
      </c>
      <c r="AV1689" s="200">
        <v>97.74</v>
      </c>
      <c r="BD1689" s="272" t="s">
        <v>44113</v>
      </c>
      <c r="BE1689" s="273">
        <v>6368.75</v>
      </c>
      <c r="BG1689" s="244" t="s">
        <v>39923</v>
      </c>
      <c r="BH1689" s="245">
        <v>19735.61</v>
      </c>
      <c r="BJ1689" s="230" t="s">
        <v>11573</v>
      </c>
      <c r="BK1689" s="231">
        <v>198721.24</v>
      </c>
      <c r="BM1689" s="209" t="s">
        <v>8972</v>
      </c>
      <c r="BN1689" s="210">
        <v>7192</v>
      </c>
    </row>
    <row r="1690" spans="9:66" x14ac:dyDescent="0.55000000000000004">
      <c r="I1690" s="282" t="s">
        <v>65870</v>
      </c>
      <c r="J1690" s="282"/>
      <c r="K1690" s="283">
        <v>7172</v>
      </c>
      <c r="M1690" s="242" t="s">
        <v>39725</v>
      </c>
      <c r="N1690" s="242"/>
      <c r="O1690" s="243">
        <v>1350</v>
      </c>
      <c r="Q1690" s="224" t="s">
        <v>5374</v>
      </c>
      <c r="R1690" s="224"/>
      <c r="S1690" s="225">
        <v>2527035.61</v>
      </c>
      <c r="U1690" s="203" t="s">
        <v>1997</v>
      </c>
      <c r="V1690" s="203"/>
      <c r="W1690" s="204">
        <v>104098</v>
      </c>
      <c r="AF1690" t="s">
        <v>55073</v>
      </c>
      <c r="AG1690" s="284">
        <v>12198.08</v>
      </c>
      <c r="AI1690" s="276" t="s">
        <v>67163</v>
      </c>
      <c r="AJ1690" s="277">
        <v>11510.83</v>
      </c>
      <c r="AL1690" s="246" t="s">
        <v>51712</v>
      </c>
      <c r="AM1690" s="247">
        <v>3889.37</v>
      </c>
      <c r="AO1690" s="226" t="s">
        <v>38888</v>
      </c>
      <c r="AP1690" s="227">
        <v>9000</v>
      </c>
      <c r="AR1690" s="207" t="s">
        <v>13114</v>
      </c>
      <c r="AS1690" s="208">
        <v>2228.06</v>
      </c>
      <c r="AT1690" s="93"/>
      <c r="AU1690" s="199" t="s">
        <v>13692</v>
      </c>
      <c r="AV1690" s="200">
        <v>25.75</v>
      </c>
      <c r="BD1690" s="272" t="s">
        <v>44126</v>
      </c>
      <c r="BE1690" s="273">
        <v>7172</v>
      </c>
      <c r="BG1690" s="244" t="s">
        <v>39925</v>
      </c>
      <c r="BH1690" s="245">
        <v>1350</v>
      </c>
      <c r="BJ1690" s="230" t="s">
        <v>11575</v>
      </c>
      <c r="BK1690" s="231">
        <v>2527035.61</v>
      </c>
      <c r="BM1690" s="209" t="s">
        <v>9867</v>
      </c>
      <c r="BN1690" s="210">
        <v>40028.17</v>
      </c>
    </row>
    <row r="1691" spans="9:66" x14ac:dyDescent="0.55000000000000004">
      <c r="I1691" s="282" t="s">
        <v>65873</v>
      </c>
      <c r="J1691" s="282"/>
      <c r="K1691" s="283">
        <v>2481</v>
      </c>
      <c r="M1691" s="242" t="s">
        <v>39726</v>
      </c>
      <c r="N1691" s="242"/>
      <c r="O1691" s="243">
        <v>20836.21</v>
      </c>
      <c r="Q1691" s="224" t="s">
        <v>5375</v>
      </c>
      <c r="R1691" s="224"/>
      <c r="S1691" s="225">
        <v>26</v>
      </c>
      <c r="U1691" s="203" t="s">
        <v>1998</v>
      </c>
      <c r="V1691" s="203"/>
      <c r="W1691" s="204">
        <v>11534.02</v>
      </c>
      <c r="AF1691" t="s">
        <v>60334</v>
      </c>
      <c r="AG1691" s="284">
        <v>2800</v>
      </c>
      <c r="AI1691" s="276" t="s">
        <v>67164</v>
      </c>
      <c r="AJ1691" s="277">
        <v>5890.35</v>
      </c>
      <c r="AL1691" s="246" t="s">
        <v>46702</v>
      </c>
      <c r="AM1691" s="247">
        <v>50500</v>
      </c>
      <c r="AO1691" s="226" t="s">
        <v>51705</v>
      </c>
      <c r="AP1691" s="227">
        <v>863.61</v>
      </c>
      <c r="AR1691" s="207" t="s">
        <v>13115</v>
      </c>
      <c r="AS1691" s="208">
        <v>11858.94</v>
      </c>
      <c r="AT1691" s="93"/>
      <c r="AU1691" s="199" t="s">
        <v>32237</v>
      </c>
      <c r="AV1691" s="200">
        <v>101319.51</v>
      </c>
      <c r="BD1691" s="272" t="s">
        <v>66389</v>
      </c>
      <c r="BE1691" s="273">
        <v>2481</v>
      </c>
      <c r="BG1691" s="244" t="s">
        <v>39926</v>
      </c>
      <c r="BH1691" s="245">
        <v>20836.21</v>
      </c>
      <c r="BJ1691" s="230" t="s">
        <v>11576</v>
      </c>
      <c r="BK1691" s="231">
        <v>26</v>
      </c>
      <c r="BM1691" s="209" t="s">
        <v>7381</v>
      </c>
      <c r="BN1691" s="210">
        <v>21254</v>
      </c>
    </row>
    <row r="1692" spans="9:66" x14ac:dyDescent="0.55000000000000004">
      <c r="I1692" s="282" t="s">
        <v>65877</v>
      </c>
      <c r="J1692" s="282"/>
      <c r="K1692" s="283">
        <v>3224</v>
      </c>
      <c r="M1692" s="242" t="s">
        <v>39727</v>
      </c>
      <c r="N1692" s="242"/>
      <c r="O1692" s="243">
        <v>48822.84</v>
      </c>
      <c r="Q1692" s="224" t="s">
        <v>5376</v>
      </c>
      <c r="R1692" s="224"/>
      <c r="S1692" s="225">
        <v>16550570.130000001</v>
      </c>
      <c r="U1692" s="203" t="s">
        <v>1999</v>
      </c>
      <c r="V1692" s="203"/>
      <c r="W1692" s="204">
        <v>309254</v>
      </c>
      <c r="AF1692" t="s">
        <v>56009</v>
      </c>
      <c r="AG1692" s="284">
        <v>5465.18</v>
      </c>
      <c r="AI1692" s="276" t="s">
        <v>70414</v>
      </c>
      <c r="AJ1692" s="277">
        <v>4750</v>
      </c>
      <c r="AL1692" s="246" t="s">
        <v>64009</v>
      </c>
      <c r="AM1692" s="247">
        <v>211.03</v>
      </c>
      <c r="AO1692" s="226" t="s">
        <v>47816</v>
      </c>
      <c r="AP1692" s="227">
        <v>120963</v>
      </c>
      <c r="AR1692" s="207" t="s">
        <v>16252</v>
      </c>
      <c r="AS1692" s="208">
        <v>139131.32999999999</v>
      </c>
      <c r="AT1692" s="93"/>
      <c r="AU1692" s="199" t="s">
        <v>13693</v>
      </c>
      <c r="AV1692" s="200">
        <v>178000</v>
      </c>
      <c r="BD1692" s="272" t="s">
        <v>65266</v>
      </c>
      <c r="BE1692" s="273">
        <v>3224</v>
      </c>
      <c r="BG1692" s="244" t="s">
        <v>39927</v>
      </c>
      <c r="BH1692" s="245">
        <v>48822.84</v>
      </c>
      <c r="BJ1692" s="230" t="s">
        <v>11577</v>
      </c>
      <c r="BK1692" s="231">
        <v>16550570.130000001</v>
      </c>
      <c r="BM1692" s="209" t="s">
        <v>8207</v>
      </c>
      <c r="BN1692" s="210">
        <v>5817</v>
      </c>
    </row>
    <row r="1693" spans="9:66" x14ac:dyDescent="0.55000000000000004">
      <c r="I1693" s="282" t="s">
        <v>65880</v>
      </c>
      <c r="J1693" s="282"/>
      <c r="K1693" s="283">
        <v>23580</v>
      </c>
      <c r="M1693" s="242" t="s">
        <v>39728</v>
      </c>
      <c r="N1693" s="242"/>
      <c r="O1693" s="243">
        <v>59163.58</v>
      </c>
      <c r="Q1693" s="224" t="s">
        <v>5377</v>
      </c>
      <c r="R1693" s="224"/>
      <c r="S1693" s="225">
        <v>123797.65</v>
      </c>
      <c r="U1693" s="203" t="s">
        <v>2000</v>
      </c>
      <c r="V1693" s="203"/>
      <c r="W1693" s="204">
        <v>532150.01</v>
      </c>
      <c r="AF1693" t="s">
        <v>55075</v>
      </c>
      <c r="AG1693" s="284">
        <v>12600.83</v>
      </c>
      <c r="AI1693" s="276" t="s">
        <v>67165</v>
      </c>
      <c r="AJ1693" s="277">
        <v>78336</v>
      </c>
      <c r="AL1693" s="246" t="s">
        <v>61809</v>
      </c>
      <c r="AM1693" s="247">
        <v>1260.69</v>
      </c>
      <c r="AO1693" s="226" t="s">
        <v>47817</v>
      </c>
      <c r="AP1693" s="227">
        <v>37801</v>
      </c>
      <c r="AR1693" s="207" t="s">
        <v>16253</v>
      </c>
      <c r="AS1693" s="208">
        <v>3595.26</v>
      </c>
      <c r="AT1693" s="93"/>
      <c r="AU1693" s="199" t="s">
        <v>13694</v>
      </c>
      <c r="AV1693" s="200">
        <v>496.13</v>
      </c>
      <c r="BD1693" s="272" t="s">
        <v>44136</v>
      </c>
      <c r="BE1693" s="273">
        <v>23580</v>
      </c>
      <c r="BG1693" s="244" t="s">
        <v>39928</v>
      </c>
      <c r="BH1693" s="245">
        <v>59163.58</v>
      </c>
      <c r="BJ1693" s="230" t="s">
        <v>11578</v>
      </c>
      <c r="BK1693" s="231">
        <v>123797.65</v>
      </c>
      <c r="BM1693" s="209" t="s">
        <v>8540</v>
      </c>
      <c r="BN1693" s="210">
        <v>931</v>
      </c>
    </row>
    <row r="1694" spans="9:66" x14ac:dyDescent="0.55000000000000004">
      <c r="I1694" s="282" t="s">
        <v>43807</v>
      </c>
      <c r="J1694" s="282"/>
      <c r="K1694" s="283">
        <v>1408</v>
      </c>
      <c r="M1694" s="242" t="s">
        <v>39729</v>
      </c>
      <c r="N1694" s="242"/>
      <c r="O1694" s="243">
        <v>3000</v>
      </c>
      <c r="Q1694" s="224" t="s">
        <v>5378</v>
      </c>
      <c r="R1694" s="224"/>
      <c r="S1694" s="225">
        <v>577302.06000000006</v>
      </c>
      <c r="U1694" s="203" t="s">
        <v>2001</v>
      </c>
      <c r="V1694" s="203"/>
      <c r="W1694" s="204">
        <v>107026</v>
      </c>
      <c r="AF1694" t="s">
        <v>60335</v>
      </c>
      <c r="AG1694" s="284">
        <v>2603</v>
      </c>
      <c r="AI1694" s="276" t="s">
        <v>67166</v>
      </c>
      <c r="AJ1694" s="277">
        <v>68019</v>
      </c>
      <c r="AL1694" s="246" t="s">
        <v>63049</v>
      </c>
      <c r="AM1694" s="247">
        <v>354748.88</v>
      </c>
      <c r="AO1694" s="226" t="s">
        <v>44456</v>
      </c>
      <c r="AP1694" s="227">
        <v>647483.59</v>
      </c>
      <c r="AR1694" s="207" t="s">
        <v>16254</v>
      </c>
      <c r="AS1694" s="208">
        <v>34476.300000000003</v>
      </c>
      <c r="AT1694" s="93"/>
      <c r="AU1694" s="199" t="s">
        <v>13695</v>
      </c>
      <c r="AV1694" s="200">
        <v>21216.06</v>
      </c>
      <c r="BD1694" s="272" t="s">
        <v>44139</v>
      </c>
      <c r="BE1694" s="273">
        <v>1408</v>
      </c>
      <c r="BG1694" s="244" t="s">
        <v>39929</v>
      </c>
      <c r="BH1694" s="245">
        <v>3000</v>
      </c>
      <c r="BJ1694" s="230" t="s">
        <v>11580</v>
      </c>
      <c r="BK1694" s="231">
        <v>577302.06000000006</v>
      </c>
      <c r="BM1694" s="209" t="s">
        <v>8718</v>
      </c>
      <c r="BN1694" s="210">
        <v>2000</v>
      </c>
    </row>
    <row r="1695" spans="9:66" x14ac:dyDescent="0.55000000000000004">
      <c r="I1695" s="282" t="s">
        <v>65883</v>
      </c>
      <c r="J1695" s="282"/>
      <c r="K1695" s="283">
        <v>36111</v>
      </c>
      <c r="M1695" s="242" t="s">
        <v>39731</v>
      </c>
      <c r="N1695" s="242"/>
      <c r="O1695" s="243">
        <v>12245.34</v>
      </c>
      <c r="Q1695" s="224" t="s">
        <v>5379</v>
      </c>
      <c r="R1695" s="224"/>
      <c r="S1695" s="225">
        <v>3489002.74</v>
      </c>
      <c r="U1695" s="203" t="s">
        <v>2002</v>
      </c>
      <c r="V1695" s="203"/>
      <c r="W1695" s="204">
        <v>12052</v>
      </c>
      <c r="AF1695" t="s">
        <v>57374</v>
      </c>
      <c r="AG1695" s="284">
        <v>3606.35</v>
      </c>
      <c r="AI1695" s="276" t="s">
        <v>38932</v>
      </c>
      <c r="AJ1695" s="277">
        <v>90074.09</v>
      </c>
      <c r="AL1695" s="246" t="s">
        <v>61298</v>
      </c>
      <c r="AM1695" s="247">
        <v>56055.09</v>
      </c>
      <c r="AO1695" s="226" t="s">
        <v>44457</v>
      </c>
      <c r="AP1695" s="227">
        <v>49543.41</v>
      </c>
      <c r="AR1695" s="207" t="s">
        <v>16255</v>
      </c>
      <c r="AS1695" s="208">
        <v>13200</v>
      </c>
      <c r="AT1695" s="93"/>
      <c r="AU1695" s="199" t="s">
        <v>13696</v>
      </c>
      <c r="AV1695" s="200">
        <v>19568.810000000001</v>
      </c>
      <c r="BD1695" s="272" t="s">
        <v>44144</v>
      </c>
      <c r="BE1695" s="273">
        <v>36111</v>
      </c>
      <c r="BG1695" s="244" t="s">
        <v>39931</v>
      </c>
      <c r="BH1695" s="245">
        <v>12245.34</v>
      </c>
      <c r="BJ1695" s="230" t="s">
        <v>11581</v>
      </c>
      <c r="BK1695" s="231">
        <v>3489002.74</v>
      </c>
      <c r="BM1695" s="209" t="s">
        <v>8973</v>
      </c>
      <c r="BN1695" s="210">
        <v>5385</v>
      </c>
    </row>
    <row r="1696" spans="9:66" x14ac:dyDescent="0.55000000000000004">
      <c r="I1696" s="282" t="s">
        <v>65884</v>
      </c>
      <c r="J1696" s="282"/>
      <c r="K1696" s="283">
        <v>1487</v>
      </c>
      <c r="M1696" s="242" t="s">
        <v>39732</v>
      </c>
      <c r="N1696" s="242"/>
      <c r="O1696" s="243">
        <v>1693.3</v>
      </c>
      <c r="Q1696" s="224" t="s">
        <v>5380</v>
      </c>
      <c r="R1696" s="224"/>
      <c r="S1696" s="225">
        <v>24380</v>
      </c>
      <c r="U1696" s="203" t="s">
        <v>2003</v>
      </c>
      <c r="V1696" s="203"/>
      <c r="W1696" s="204">
        <v>5397</v>
      </c>
      <c r="AF1696" t="s">
        <v>67409</v>
      </c>
      <c r="AG1696" s="284">
        <v>7003.92</v>
      </c>
      <c r="AI1696" s="276" t="s">
        <v>55888</v>
      </c>
      <c r="AJ1696" s="277">
        <v>180831.11</v>
      </c>
      <c r="AL1696" s="246" t="s">
        <v>58950</v>
      </c>
      <c r="AM1696" s="247">
        <v>30174.07</v>
      </c>
      <c r="AO1696" s="226" t="s">
        <v>51706</v>
      </c>
      <c r="AP1696" s="227">
        <v>2732</v>
      </c>
      <c r="AR1696" s="207" t="s">
        <v>16256</v>
      </c>
      <c r="AS1696" s="208">
        <v>34349.68</v>
      </c>
      <c r="AT1696" s="93"/>
      <c r="AU1696" s="199" t="s">
        <v>13697</v>
      </c>
      <c r="AV1696" s="200">
        <v>25.75</v>
      </c>
      <c r="BD1696" s="272" t="s">
        <v>66397</v>
      </c>
      <c r="BE1696" s="273">
        <v>1487</v>
      </c>
      <c r="BG1696" s="244" t="s">
        <v>39932</v>
      </c>
      <c r="BH1696" s="245">
        <v>1693.3</v>
      </c>
      <c r="BJ1696" s="230" t="s">
        <v>11582</v>
      </c>
      <c r="BK1696" s="231">
        <v>24380</v>
      </c>
      <c r="BM1696" s="209" t="s">
        <v>9172</v>
      </c>
      <c r="BN1696" s="210">
        <v>500</v>
      </c>
    </row>
    <row r="1697" spans="9:66" x14ac:dyDescent="0.55000000000000004">
      <c r="I1697" s="282" t="s">
        <v>65886</v>
      </c>
      <c r="J1697" s="282"/>
      <c r="K1697" s="283">
        <v>2278</v>
      </c>
      <c r="M1697" s="242" t="s">
        <v>39733</v>
      </c>
      <c r="N1697" s="242"/>
      <c r="O1697" s="243">
        <v>14907.15</v>
      </c>
      <c r="Q1697" s="224" t="s">
        <v>5381</v>
      </c>
      <c r="R1697" s="224"/>
      <c r="S1697" s="225">
        <v>133621.65</v>
      </c>
      <c r="U1697" s="203" t="s">
        <v>2004</v>
      </c>
      <c r="V1697" s="203"/>
      <c r="W1697" s="204">
        <v>2591.79</v>
      </c>
      <c r="AF1697" t="s">
        <v>63112</v>
      </c>
      <c r="AG1697" s="284">
        <v>133278</v>
      </c>
      <c r="AI1697" s="276" t="s">
        <v>33234</v>
      </c>
      <c r="AJ1697" s="277">
        <v>5837</v>
      </c>
      <c r="AL1697" s="246" t="s">
        <v>63050</v>
      </c>
      <c r="AM1697" s="247">
        <v>86913.48</v>
      </c>
      <c r="AO1697" s="226" t="s">
        <v>51707</v>
      </c>
      <c r="AP1697" s="227">
        <v>209</v>
      </c>
      <c r="AR1697" s="207" t="s">
        <v>16257</v>
      </c>
      <c r="AS1697" s="208">
        <v>17193.580000000002</v>
      </c>
      <c r="AT1697" s="93"/>
      <c r="AU1697" s="199" t="s">
        <v>21983</v>
      </c>
      <c r="AV1697" s="200">
        <v>77471.31</v>
      </c>
      <c r="BD1697" s="272" t="s">
        <v>44155</v>
      </c>
      <c r="BE1697" s="273">
        <v>2278</v>
      </c>
      <c r="BG1697" s="244" t="s">
        <v>39933</v>
      </c>
      <c r="BH1697" s="245">
        <v>14907.15</v>
      </c>
      <c r="BJ1697" s="230" t="s">
        <v>11583</v>
      </c>
      <c r="BK1697" s="231">
        <v>133621.65</v>
      </c>
      <c r="BM1697" s="209" t="s">
        <v>9868</v>
      </c>
      <c r="BN1697" s="210">
        <v>35887</v>
      </c>
    </row>
    <row r="1698" spans="9:66" x14ac:dyDescent="0.55000000000000004">
      <c r="I1698" s="282" t="s">
        <v>65889</v>
      </c>
      <c r="J1698" s="282"/>
      <c r="K1698" s="283">
        <v>1473</v>
      </c>
      <c r="M1698" s="242" t="s">
        <v>39734</v>
      </c>
      <c r="N1698" s="242"/>
      <c r="O1698" s="243">
        <v>460.64</v>
      </c>
      <c r="Q1698" s="224" t="s">
        <v>5382</v>
      </c>
      <c r="R1698" s="224"/>
      <c r="S1698" s="225">
        <v>6876696.5099999998</v>
      </c>
      <c r="U1698" s="203" t="s">
        <v>2005</v>
      </c>
      <c r="V1698" s="203"/>
      <c r="W1698" s="204">
        <v>12934.32</v>
      </c>
      <c r="AF1698" t="s">
        <v>40226</v>
      </c>
      <c r="AG1698" s="284">
        <v>5000</v>
      </c>
      <c r="AI1698" s="276" t="s">
        <v>17141</v>
      </c>
      <c r="AJ1698" s="277">
        <v>62152.86</v>
      </c>
      <c r="AL1698" s="246" t="s">
        <v>63051</v>
      </c>
      <c r="AM1698" s="247">
        <v>34726.519999999997</v>
      </c>
      <c r="AO1698" s="226" t="s">
        <v>44458</v>
      </c>
      <c r="AP1698" s="227">
        <v>97000</v>
      </c>
      <c r="AR1698" s="207" t="s">
        <v>16258</v>
      </c>
      <c r="AS1698" s="208">
        <v>47890.52</v>
      </c>
      <c r="AT1698" s="93"/>
      <c r="AU1698" s="199" t="s">
        <v>32238</v>
      </c>
      <c r="AV1698" s="200">
        <v>2832.38</v>
      </c>
      <c r="BD1698" s="272" t="s">
        <v>44159</v>
      </c>
      <c r="BE1698" s="273">
        <v>1473</v>
      </c>
      <c r="BG1698" s="244" t="s">
        <v>39934</v>
      </c>
      <c r="BH1698" s="245">
        <v>460.64</v>
      </c>
      <c r="BJ1698" s="230" t="s">
        <v>11584</v>
      </c>
      <c r="BK1698" s="231">
        <v>6876696.5099999998</v>
      </c>
      <c r="BM1698" s="209" t="s">
        <v>6713</v>
      </c>
      <c r="BN1698" s="210">
        <v>266052.73</v>
      </c>
    </row>
    <row r="1699" spans="9:66" x14ac:dyDescent="0.55000000000000004">
      <c r="I1699" s="282" t="s">
        <v>65896</v>
      </c>
      <c r="J1699" s="282"/>
      <c r="K1699" s="283">
        <v>3742</v>
      </c>
      <c r="M1699" s="242" t="s">
        <v>39735</v>
      </c>
      <c r="N1699" s="242"/>
      <c r="O1699" s="243">
        <v>2228.04</v>
      </c>
      <c r="Q1699" s="224" t="s">
        <v>5383</v>
      </c>
      <c r="R1699" s="224"/>
      <c r="S1699" s="225">
        <v>244877.84</v>
      </c>
      <c r="U1699" s="203" t="s">
        <v>2006</v>
      </c>
      <c r="V1699" s="203"/>
      <c r="W1699" s="204">
        <v>4354</v>
      </c>
      <c r="AF1699" t="s">
        <v>55076</v>
      </c>
      <c r="AG1699" s="284">
        <v>5826.07</v>
      </c>
      <c r="AI1699" s="276" t="s">
        <v>17142</v>
      </c>
      <c r="AJ1699" s="277">
        <v>28873.75</v>
      </c>
      <c r="AL1699" s="246" t="s">
        <v>58838</v>
      </c>
      <c r="AM1699" s="247">
        <v>296746.83</v>
      </c>
      <c r="AO1699" s="226" t="s">
        <v>44459</v>
      </c>
      <c r="AP1699" s="227">
        <v>7420.5</v>
      </c>
      <c r="AR1699" s="207" t="s">
        <v>16259</v>
      </c>
      <c r="AS1699" s="208">
        <v>149551.32</v>
      </c>
      <c r="AT1699" s="93"/>
      <c r="AU1699" s="199" t="s">
        <v>32239</v>
      </c>
      <c r="AV1699" s="200">
        <v>9236.7099999999991</v>
      </c>
      <c r="BD1699" s="272" t="s">
        <v>46540</v>
      </c>
      <c r="BE1699" s="273">
        <v>3742</v>
      </c>
      <c r="BG1699" s="244" t="s">
        <v>39935</v>
      </c>
      <c r="BH1699" s="245">
        <v>2228.04</v>
      </c>
      <c r="BJ1699" s="230" t="s">
        <v>11585</v>
      </c>
      <c r="BK1699" s="231">
        <v>244877.84</v>
      </c>
      <c r="BM1699" s="209" t="s">
        <v>6927</v>
      </c>
      <c r="BN1699" s="210">
        <v>41500</v>
      </c>
    </row>
    <row r="1700" spans="9:66" x14ac:dyDescent="0.55000000000000004">
      <c r="I1700" s="282" t="s">
        <v>46432</v>
      </c>
      <c r="J1700" s="282"/>
      <c r="K1700" s="283">
        <v>161.58000000000001</v>
      </c>
      <c r="M1700" s="242" t="s">
        <v>39738</v>
      </c>
      <c r="N1700" s="242"/>
      <c r="O1700" s="243">
        <v>300</v>
      </c>
      <c r="Q1700" s="224" t="s">
        <v>5384</v>
      </c>
      <c r="R1700" s="224"/>
      <c r="S1700" s="225">
        <v>3791255.1</v>
      </c>
      <c r="U1700" s="203" t="s">
        <v>2007</v>
      </c>
      <c r="V1700" s="203"/>
      <c r="W1700" s="204">
        <v>338255</v>
      </c>
      <c r="AF1700" t="s">
        <v>58503</v>
      </c>
      <c r="AG1700" s="284">
        <v>1603.98</v>
      </c>
      <c r="AI1700" s="276" t="s">
        <v>67167</v>
      </c>
      <c r="AJ1700" s="277">
        <v>185614.85</v>
      </c>
      <c r="AL1700" s="246" t="s">
        <v>64010</v>
      </c>
      <c r="AM1700" s="247">
        <v>108234.72</v>
      </c>
      <c r="AO1700" s="226" t="s">
        <v>36049</v>
      </c>
      <c r="AP1700" s="227">
        <v>8979.1</v>
      </c>
      <c r="AR1700" s="207" t="s">
        <v>16260</v>
      </c>
      <c r="AS1700" s="208">
        <v>690733.29</v>
      </c>
      <c r="AT1700" s="93"/>
      <c r="AU1700" s="199" t="s">
        <v>32240</v>
      </c>
      <c r="AV1700" s="200">
        <v>839.77</v>
      </c>
      <c r="BD1700" s="272" t="s">
        <v>46541</v>
      </c>
      <c r="BE1700" s="273">
        <v>161.58000000000001</v>
      </c>
      <c r="BG1700" s="244" t="s">
        <v>39938</v>
      </c>
      <c r="BH1700" s="245">
        <v>300</v>
      </c>
      <c r="BJ1700" s="230" t="s">
        <v>11586</v>
      </c>
      <c r="BK1700" s="231">
        <v>3791255.1</v>
      </c>
      <c r="BM1700" s="209" t="s">
        <v>7119</v>
      </c>
      <c r="BN1700" s="210">
        <v>12876.65</v>
      </c>
    </row>
    <row r="1701" spans="9:66" x14ac:dyDescent="0.55000000000000004">
      <c r="I1701" s="282" t="s">
        <v>46433</v>
      </c>
      <c r="J1701" s="282"/>
      <c r="K1701" s="283">
        <v>3659.9</v>
      </c>
      <c r="M1701" s="242" t="s">
        <v>39739</v>
      </c>
      <c r="N1701" s="242"/>
      <c r="O1701" s="243">
        <v>17714.89</v>
      </c>
      <c r="Q1701" s="224" t="s">
        <v>5385</v>
      </c>
      <c r="R1701" s="224"/>
      <c r="S1701" s="225">
        <v>159900.64000000001</v>
      </c>
      <c r="U1701" s="203" t="s">
        <v>2008</v>
      </c>
      <c r="V1701" s="203"/>
      <c r="W1701" s="204">
        <v>7580</v>
      </c>
      <c r="AF1701" t="s">
        <v>71393</v>
      </c>
      <c r="AG1701">
        <v>298.47000000000003</v>
      </c>
      <c r="AI1701" s="276" t="s">
        <v>61316</v>
      </c>
      <c r="AJ1701" s="277">
        <v>1140</v>
      </c>
      <c r="AL1701" s="246" t="s">
        <v>61810</v>
      </c>
      <c r="AM1701" s="247">
        <v>83984.04</v>
      </c>
      <c r="AO1701" s="226" t="s">
        <v>36050</v>
      </c>
      <c r="AP1701" s="227">
        <v>686.9</v>
      </c>
      <c r="AR1701" s="207" t="s">
        <v>16261</v>
      </c>
      <c r="AS1701" s="208">
        <v>132060</v>
      </c>
      <c r="AT1701" s="93"/>
      <c r="AU1701" s="199" t="s">
        <v>32241</v>
      </c>
      <c r="AV1701" s="200">
        <v>2275.29</v>
      </c>
      <c r="BD1701" s="272" t="s">
        <v>46542</v>
      </c>
      <c r="BE1701" s="273">
        <v>3659.9</v>
      </c>
      <c r="BG1701" s="244" t="s">
        <v>39939</v>
      </c>
      <c r="BH1701" s="245">
        <v>17714.89</v>
      </c>
      <c r="BJ1701" s="230" t="s">
        <v>11587</v>
      </c>
      <c r="BK1701" s="231">
        <v>159900.64000000001</v>
      </c>
      <c r="BM1701" s="209" t="s">
        <v>7382</v>
      </c>
      <c r="BN1701" s="210">
        <v>134363.10999999999</v>
      </c>
    </row>
    <row r="1702" spans="9:66" x14ac:dyDescent="0.55000000000000004">
      <c r="I1702" s="282" t="s">
        <v>46434</v>
      </c>
      <c r="J1702" s="282"/>
      <c r="K1702" s="283">
        <v>4503.95</v>
      </c>
      <c r="M1702" s="242" t="s">
        <v>39740</v>
      </c>
      <c r="N1702" s="242"/>
      <c r="O1702" s="243">
        <v>20174.72</v>
      </c>
      <c r="Q1702" s="224" t="s">
        <v>5386</v>
      </c>
      <c r="R1702" s="224"/>
      <c r="S1702" s="225">
        <v>58307</v>
      </c>
      <c r="U1702" s="203" t="s">
        <v>2009</v>
      </c>
      <c r="V1702" s="203"/>
      <c r="W1702" s="204">
        <v>731637.28</v>
      </c>
      <c r="AF1702" t="s">
        <v>60336</v>
      </c>
      <c r="AG1702" s="284">
        <v>342638.7</v>
      </c>
      <c r="AI1702" s="276" t="s">
        <v>58449</v>
      </c>
      <c r="AJ1702" s="277">
        <v>181.4</v>
      </c>
      <c r="AL1702" s="246" t="s">
        <v>60211</v>
      </c>
      <c r="AM1702" s="247">
        <v>21209.3</v>
      </c>
      <c r="AO1702" s="226" t="s">
        <v>36051</v>
      </c>
      <c r="AP1702" s="227">
        <v>4020</v>
      </c>
      <c r="AR1702" s="207" t="s">
        <v>16262</v>
      </c>
      <c r="AS1702" s="208">
        <v>24850.21</v>
      </c>
      <c r="AT1702" s="93"/>
      <c r="AU1702" s="199" t="s">
        <v>32242</v>
      </c>
      <c r="AV1702" s="200">
        <v>2661.8</v>
      </c>
      <c r="BD1702" s="272" t="s">
        <v>46543</v>
      </c>
      <c r="BE1702" s="273">
        <v>4503.95</v>
      </c>
      <c r="BG1702" s="244" t="s">
        <v>39940</v>
      </c>
      <c r="BH1702" s="245">
        <v>20174.72</v>
      </c>
      <c r="BJ1702" s="230" t="s">
        <v>11588</v>
      </c>
      <c r="BK1702" s="231">
        <v>58307</v>
      </c>
      <c r="BM1702" s="209" t="s">
        <v>7607</v>
      </c>
      <c r="BN1702" s="210">
        <v>227472.69</v>
      </c>
    </row>
    <row r="1703" spans="9:66" x14ac:dyDescent="0.55000000000000004">
      <c r="I1703" s="282" t="s">
        <v>46435</v>
      </c>
      <c r="J1703" s="282"/>
      <c r="K1703" s="283">
        <v>6240.73</v>
      </c>
      <c r="M1703" s="242" t="s">
        <v>39741</v>
      </c>
      <c r="N1703" s="242"/>
      <c r="O1703" s="243">
        <v>498.04</v>
      </c>
      <c r="Q1703" s="224" t="s">
        <v>5387</v>
      </c>
      <c r="R1703" s="224"/>
      <c r="S1703" s="225">
        <v>1747046.03</v>
      </c>
      <c r="U1703" s="203" t="s">
        <v>2010</v>
      </c>
      <c r="V1703" s="203"/>
      <c r="W1703" s="204">
        <v>116752.8</v>
      </c>
      <c r="AF1703" t="s">
        <v>56013</v>
      </c>
      <c r="AG1703">
        <v>943.37</v>
      </c>
      <c r="AI1703" s="276" t="s">
        <v>17143</v>
      </c>
      <c r="AJ1703" s="277">
        <v>2907</v>
      </c>
      <c r="AL1703" s="246" t="s">
        <v>60212</v>
      </c>
      <c r="AM1703" s="247">
        <v>1555.53</v>
      </c>
      <c r="AO1703" s="226" t="s">
        <v>36052</v>
      </c>
      <c r="AP1703" s="227">
        <v>306</v>
      </c>
      <c r="AR1703" s="207" t="s">
        <v>16263</v>
      </c>
      <c r="AS1703" s="208">
        <v>178897.36</v>
      </c>
      <c r="AT1703" s="93"/>
      <c r="AU1703" s="199" t="s">
        <v>32243</v>
      </c>
      <c r="AV1703" s="200">
        <v>1723.21</v>
      </c>
      <c r="BD1703" s="272" t="s">
        <v>46544</v>
      </c>
      <c r="BE1703" s="273">
        <v>6240.73</v>
      </c>
      <c r="BG1703" s="244" t="s">
        <v>39941</v>
      </c>
      <c r="BH1703" s="245">
        <v>498.04</v>
      </c>
      <c r="BJ1703" s="230" t="s">
        <v>11589</v>
      </c>
      <c r="BK1703" s="231">
        <v>1747046.03</v>
      </c>
      <c r="BM1703" s="209" t="s">
        <v>7793</v>
      </c>
      <c r="BN1703" s="210">
        <v>177806.65</v>
      </c>
    </row>
    <row r="1704" spans="9:66" x14ac:dyDescent="0.55000000000000004">
      <c r="I1704" s="282" t="s">
        <v>46436</v>
      </c>
      <c r="J1704" s="282"/>
      <c r="K1704" s="283">
        <v>-12.74</v>
      </c>
      <c r="M1704" s="242" t="s">
        <v>39742</v>
      </c>
      <c r="N1704" s="242"/>
      <c r="O1704" s="243">
        <v>101564.4</v>
      </c>
      <c r="Q1704" s="224" t="s">
        <v>5388</v>
      </c>
      <c r="R1704" s="224"/>
      <c r="S1704" s="225">
        <v>1637527.66</v>
      </c>
      <c r="U1704" s="203" t="s">
        <v>2011</v>
      </c>
      <c r="V1704" s="203"/>
      <c r="W1704" s="204">
        <v>9767</v>
      </c>
      <c r="AF1704" t="s">
        <v>40227</v>
      </c>
      <c r="AG1704" s="284">
        <v>40881.629999999997</v>
      </c>
      <c r="AI1704" s="276" t="s">
        <v>67168</v>
      </c>
      <c r="AJ1704" s="277">
        <v>137356.5</v>
      </c>
      <c r="AL1704" s="246" t="s">
        <v>60213</v>
      </c>
      <c r="AM1704" s="247">
        <v>5196.2700000000004</v>
      </c>
      <c r="AO1704" s="226" t="s">
        <v>36053</v>
      </c>
      <c r="AP1704" s="227">
        <v>36620.9</v>
      </c>
      <c r="AR1704" s="207" t="s">
        <v>16264</v>
      </c>
      <c r="AS1704" s="208">
        <v>37102.639999999999</v>
      </c>
      <c r="AT1704" s="93"/>
      <c r="AU1704" s="199" t="s">
        <v>32244</v>
      </c>
      <c r="AV1704" s="200">
        <v>491.88</v>
      </c>
      <c r="BD1704" s="272" t="s">
        <v>46545</v>
      </c>
      <c r="BE1704" s="273">
        <v>-12.74</v>
      </c>
      <c r="BG1704" s="244" t="s">
        <v>39942</v>
      </c>
      <c r="BH1704" s="245">
        <v>101564.4</v>
      </c>
      <c r="BJ1704" s="230" t="s">
        <v>11590</v>
      </c>
      <c r="BK1704" s="231">
        <v>1637527.66</v>
      </c>
      <c r="BM1704" s="209" t="s">
        <v>8069</v>
      </c>
      <c r="BN1704" s="210">
        <v>66708.17</v>
      </c>
    </row>
    <row r="1705" spans="9:66" x14ac:dyDescent="0.55000000000000004">
      <c r="I1705" s="282" t="s">
        <v>65898</v>
      </c>
      <c r="J1705" s="282"/>
      <c r="K1705" s="283">
        <v>527</v>
      </c>
      <c r="M1705" s="242" t="s">
        <v>39744</v>
      </c>
      <c r="N1705" s="242"/>
      <c r="O1705" s="243">
        <v>89.94</v>
      </c>
      <c r="Q1705" s="224" t="s">
        <v>5389</v>
      </c>
      <c r="R1705" s="224"/>
      <c r="S1705" s="225">
        <v>878533.42</v>
      </c>
      <c r="U1705" s="203" t="s">
        <v>4077</v>
      </c>
      <c r="V1705" s="203"/>
      <c r="W1705" s="204">
        <v>6629.12</v>
      </c>
      <c r="AF1705" t="s">
        <v>55078</v>
      </c>
      <c r="AG1705" s="284">
        <v>91889.12</v>
      </c>
      <c r="AI1705" s="276" t="s">
        <v>67169</v>
      </c>
      <c r="AJ1705" s="277">
        <v>44916.6</v>
      </c>
      <c r="AL1705" s="246" t="s">
        <v>60214</v>
      </c>
      <c r="AM1705" s="247">
        <v>12097.32</v>
      </c>
      <c r="AO1705" s="226" t="s">
        <v>46695</v>
      </c>
      <c r="AP1705" s="227">
        <v>28797.03</v>
      </c>
      <c r="AR1705" s="207" t="s">
        <v>16265</v>
      </c>
      <c r="AS1705" s="208">
        <v>64254.09</v>
      </c>
      <c r="AT1705" s="93"/>
      <c r="AU1705" s="199" t="s">
        <v>32245</v>
      </c>
      <c r="AV1705" s="200">
        <v>7.96</v>
      </c>
      <c r="BD1705" s="272" t="s">
        <v>66408</v>
      </c>
      <c r="BE1705" s="273">
        <v>527</v>
      </c>
      <c r="BG1705" s="244" t="s">
        <v>39944</v>
      </c>
      <c r="BH1705" s="245">
        <v>89.94</v>
      </c>
      <c r="BJ1705" s="230" t="s">
        <v>11591</v>
      </c>
      <c r="BK1705" s="231">
        <v>878533.42</v>
      </c>
      <c r="BM1705" s="209" t="s">
        <v>8332</v>
      </c>
      <c r="BN1705" s="210">
        <v>156156.09</v>
      </c>
    </row>
    <row r="1706" spans="9:66" x14ac:dyDescent="0.55000000000000004">
      <c r="I1706" s="282" t="s">
        <v>65899</v>
      </c>
      <c r="J1706" s="282"/>
      <c r="K1706" s="283">
        <v>1147.99</v>
      </c>
      <c r="M1706" s="242" t="s">
        <v>39745</v>
      </c>
      <c r="N1706" s="242"/>
      <c r="O1706" s="243">
        <v>137275.71</v>
      </c>
      <c r="Q1706" s="224" t="s">
        <v>5390</v>
      </c>
      <c r="R1706" s="224"/>
      <c r="S1706" s="225">
        <v>16034.64</v>
      </c>
      <c r="U1706" s="203" t="s">
        <v>2012</v>
      </c>
      <c r="V1706" s="203"/>
      <c r="W1706" s="204">
        <v>2005</v>
      </c>
      <c r="AF1706" t="s">
        <v>56014</v>
      </c>
      <c r="AG1706" s="284">
        <v>198782.93</v>
      </c>
      <c r="AI1706" s="276" t="s">
        <v>33235</v>
      </c>
      <c r="AJ1706" s="277">
        <v>20850</v>
      </c>
      <c r="AL1706" s="246" t="s">
        <v>62947</v>
      </c>
      <c r="AM1706" s="247">
        <v>12340</v>
      </c>
      <c r="AO1706" s="226" t="s">
        <v>36054</v>
      </c>
      <c r="AP1706" s="227">
        <v>5001.47</v>
      </c>
      <c r="AR1706" s="207" t="s">
        <v>16266</v>
      </c>
      <c r="AS1706" s="208">
        <v>20820.060000000001</v>
      </c>
      <c r="AT1706" s="93"/>
      <c r="AU1706" s="199" t="s">
        <v>13698</v>
      </c>
      <c r="AV1706" s="200">
        <v>2596.81</v>
      </c>
      <c r="BD1706" s="272" t="s">
        <v>46549</v>
      </c>
      <c r="BE1706" s="273">
        <v>1147.99</v>
      </c>
      <c r="BG1706" s="244" t="s">
        <v>39945</v>
      </c>
      <c r="BH1706" s="245">
        <v>137275.71</v>
      </c>
      <c r="BJ1706" s="230" t="s">
        <v>11592</v>
      </c>
      <c r="BK1706" s="231">
        <v>16034.64</v>
      </c>
      <c r="BM1706" s="209" t="s">
        <v>8719</v>
      </c>
      <c r="BN1706" s="210">
        <v>15445</v>
      </c>
    </row>
    <row r="1707" spans="9:66" x14ac:dyDescent="0.55000000000000004">
      <c r="I1707" s="282" t="s">
        <v>46443</v>
      </c>
      <c r="J1707" s="282"/>
      <c r="K1707" s="283">
        <v>2614.34</v>
      </c>
      <c r="M1707" s="242" t="s">
        <v>39746</v>
      </c>
      <c r="N1707" s="242"/>
      <c r="O1707" s="243">
        <v>20000</v>
      </c>
      <c r="Q1707" s="224" t="s">
        <v>5391</v>
      </c>
      <c r="R1707" s="224"/>
      <c r="S1707" s="225">
        <v>2292613.3199999998</v>
      </c>
      <c r="U1707" s="203" t="s">
        <v>4078</v>
      </c>
      <c r="V1707" s="203"/>
      <c r="W1707" s="204">
        <v>6829.26</v>
      </c>
      <c r="AF1707" t="s">
        <v>49824</v>
      </c>
      <c r="AG1707" s="284">
        <v>1318730.77</v>
      </c>
      <c r="AI1707" s="276" t="s">
        <v>40163</v>
      </c>
      <c r="AJ1707" s="277">
        <v>46863.01</v>
      </c>
      <c r="AL1707" s="246" t="s">
        <v>64011</v>
      </c>
      <c r="AM1707" s="247">
        <v>8770.9699999999993</v>
      </c>
      <c r="AO1707" s="226" t="s">
        <v>46696</v>
      </c>
      <c r="AP1707" s="227">
        <v>15783.02</v>
      </c>
      <c r="AR1707" s="207" t="s">
        <v>13116</v>
      </c>
      <c r="AS1707" s="208">
        <v>250157.7</v>
      </c>
      <c r="AT1707" s="93"/>
      <c r="AU1707" s="199" t="s">
        <v>13699</v>
      </c>
      <c r="AV1707" s="200">
        <v>198.65</v>
      </c>
      <c r="BD1707" s="272" t="s">
        <v>46553</v>
      </c>
      <c r="BE1707" s="273">
        <v>2614.34</v>
      </c>
      <c r="BG1707" s="244" t="s">
        <v>39946</v>
      </c>
      <c r="BH1707" s="245">
        <v>20000</v>
      </c>
      <c r="BJ1707" s="230" t="s">
        <v>11593</v>
      </c>
      <c r="BK1707" s="231">
        <v>2292613.3199999998</v>
      </c>
      <c r="BM1707" s="209" t="s">
        <v>8974</v>
      </c>
      <c r="BN1707" s="210">
        <v>156744.12</v>
      </c>
    </row>
    <row r="1708" spans="9:66" x14ac:dyDescent="0.55000000000000004">
      <c r="I1708" s="282" t="s">
        <v>46444</v>
      </c>
      <c r="J1708" s="282"/>
      <c r="K1708" s="283">
        <v>110.14</v>
      </c>
      <c r="M1708" s="242" t="s">
        <v>39747</v>
      </c>
      <c r="N1708" s="242"/>
      <c r="O1708" s="243">
        <v>1401.84</v>
      </c>
      <c r="Q1708" s="224" t="s">
        <v>5392</v>
      </c>
      <c r="R1708" s="224"/>
      <c r="S1708" s="225">
        <v>39399686.829999998</v>
      </c>
      <c r="U1708" s="203" t="s">
        <v>2013</v>
      </c>
      <c r="V1708" s="203"/>
      <c r="W1708" s="204">
        <v>253230</v>
      </c>
      <c r="AF1708" t="s">
        <v>71394</v>
      </c>
      <c r="AG1708" s="284">
        <v>4320</v>
      </c>
      <c r="AI1708" s="276" t="s">
        <v>67170</v>
      </c>
      <c r="AJ1708" s="277">
        <v>7211.39</v>
      </c>
      <c r="AL1708" s="246" t="s">
        <v>63052</v>
      </c>
      <c r="AM1708" s="247">
        <v>22869.69</v>
      </c>
      <c r="AO1708" s="226" t="s">
        <v>42193</v>
      </c>
      <c r="AP1708" s="227">
        <v>2453</v>
      </c>
      <c r="AR1708" s="207" t="s">
        <v>13117</v>
      </c>
      <c r="AS1708" s="208">
        <v>102854.45</v>
      </c>
      <c r="AT1708" s="93"/>
      <c r="AU1708" s="199" t="s">
        <v>13700</v>
      </c>
      <c r="AV1708" s="200">
        <v>511.57</v>
      </c>
      <c r="BD1708" s="272" t="s">
        <v>46554</v>
      </c>
      <c r="BE1708" s="273">
        <v>110.14</v>
      </c>
      <c r="BG1708" s="244" t="s">
        <v>39947</v>
      </c>
      <c r="BH1708" s="245">
        <v>1401.84</v>
      </c>
      <c r="BJ1708" s="230" t="s">
        <v>11594</v>
      </c>
      <c r="BK1708" s="231">
        <v>39399686.829999998</v>
      </c>
      <c r="BM1708" s="209" t="s">
        <v>9304</v>
      </c>
      <c r="BN1708" s="210">
        <v>488787.21</v>
      </c>
    </row>
    <row r="1709" spans="9:66" x14ac:dyDescent="0.55000000000000004">
      <c r="I1709" s="282" t="s">
        <v>46445</v>
      </c>
      <c r="J1709" s="282"/>
      <c r="K1709" s="283">
        <v>6015.4</v>
      </c>
      <c r="M1709" s="242" t="s">
        <v>39749</v>
      </c>
      <c r="N1709" s="242"/>
      <c r="O1709" s="243">
        <v>18130.95</v>
      </c>
      <c r="Q1709" s="224" t="s">
        <v>5393</v>
      </c>
      <c r="R1709" s="224"/>
      <c r="S1709" s="225">
        <v>1922319.46</v>
      </c>
      <c r="U1709" s="203" t="s">
        <v>2014</v>
      </c>
      <c r="V1709" s="203"/>
      <c r="W1709" s="204">
        <v>7535.84</v>
      </c>
      <c r="AF1709" t="s">
        <v>69867</v>
      </c>
      <c r="AG1709" s="284">
        <v>176040</v>
      </c>
      <c r="AI1709" s="276" t="s">
        <v>54934</v>
      </c>
      <c r="AJ1709" s="277">
        <v>14400</v>
      </c>
      <c r="AL1709" s="246" t="s">
        <v>63053</v>
      </c>
      <c r="AM1709" s="247">
        <v>1749.48</v>
      </c>
      <c r="AO1709" s="226" t="s">
        <v>46697</v>
      </c>
      <c r="AP1709" s="227">
        <v>81750.070000000007</v>
      </c>
      <c r="AR1709" s="207" t="s">
        <v>16267</v>
      </c>
      <c r="AS1709" s="208">
        <v>691581.94</v>
      </c>
      <c r="AT1709" s="93"/>
      <c r="AU1709" s="199" t="s">
        <v>13701</v>
      </c>
      <c r="AV1709" s="200">
        <v>2596.81</v>
      </c>
      <c r="BD1709" s="272" t="s">
        <v>46555</v>
      </c>
      <c r="BE1709" s="273">
        <v>6015.4</v>
      </c>
      <c r="BG1709" s="244" t="s">
        <v>39949</v>
      </c>
      <c r="BH1709" s="245">
        <v>18130.95</v>
      </c>
      <c r="BJ1709" s="230" t="s">
        <v>11595</v>
      </c>
      <c r="BK1709" s="231">
        <v>1922319.46</v>
      </c>
      <c r="BM1709" s="209" t="s">
        <v>10635</v>
      </c>
      <c r="BN1709" s="210">
        <v>10700</v>
      </c>
    </row>
    <row r="1710" spans="9:66" x14ac:dyDescent="0.55000000000000004">
      <c r="I1710" s="282" t="s">
        <v>65901</v>
      </c>
      <c r="J1710" s="282"/>
      <c r="K1710" s="283">
        <v>921.12</v>
      </c>
      <c r="M1710" s="242" t="s">
        <v>39750</v>
      </c>
      <c r="N1710" s="242"/>
      <c r="O1710" s="243">
        <v>186.9</v>
      </c>
      <c r="Q1710" s="224" t="s">
        <v>5394</v>
      </c>
      <c r="R1710" s="224"/>
      <c r="S1710" s="225">
        <v>112387.55</v>
      </c>
      <c r="U1710" s="203" t="s">
        <v>2015</v>
      </c>
      <c r="V1710" s="203"/>
      <c r="W1710" s="204">
        <v>171682</v>
      </c>
      <c r="AF1710" t="s">
        <v>44724</v>
      </c>
      <c r="AG1710" s="284">
        <v>606527.64</v>
      </c>
      <c r="AI1710" s="276" t="s">
        <v>51855</v>
      </c>
      <c r="AJ1710" s="277">
        <v>54938.09</v>
      </c>
      <c r="AL1710" s="246" t="s">
        <v>63054</v>
      </c>
      <c r="AM1710" s="247">
        <v>5459.75</v>
      </c>
      <c r="AO1710" s="226" t="s">
        <v>36055</v>
      </c>
      <c r="AP1710" s="227">
        <v>49408.37</v>
      </c>
      <c r="AR1710" s="207" t="s">
        <v>13118</v>
      </c>
      <c r="AS1710" s="208">
        <v>7547.6</v>
      </c>
      <c r="AT1710" s="93"/>
      <c r="AU1710" s="199" t="s">
        <v>32246</v>
      </c>
      <c r="AV1710" s="200">
        <v>2832.38</v>
      </c>
      <c r="BD1710" s="272" t="s">
        <v>46556</v>
      </c>
      <c r="BE1710" s="273">
        <v>921.12</v>
      </c>
      <c r="BG1710" s="244" t="s">
        <v>39950</v>
      </c>
      <c r="BH1710" s="245">
        <v>186.9</v>
      </c>
      <c r="BJ1710" s="230" t="s">
        <v>11596</v>
      </c>
      <c r="BK1710" s="231">
        <v>112387.55</v>
      </c>
      <c r="BM1710" s="209" t="s">
        <v>10906</v>
      </c>
      <c r="BN1710" s="210">
        <v>54929.33</v>
      </c>
    </row>
    <row r="1711" spans="9:66" x14ac:dyDescent="0.55000000000000004">
      <c r="I1711" s="282" t="s">
        <v>65902</v>
      </c>
      <c r="J1711" s="282"/>
      <c r="K1711" s="283">
        <v>6986.52</v>
      </c>
      <c r="M1711" s="242" t="s">
        <v>39751</v>
      </c>
      <c r="N1711" s="242"/>
      <c r="O1711" s="243">
        <v>10000</v>
      </c>
      <c r="Q1711" s="224" t="s">
        <v>5395</v>
      </c>
      <c r="R1711" s="224"/>
      <c r="S1711" s="225">
        <v>7835</v>
      </c>
      <c r="U1711" s="203" t="s">
        <v>2016</v>
      </c>
      <c r="V1711" s="203"/>
      <c r="W1711" s="204">
        <v>3972</v>
      </c>
      <c r="AF1711" t="s">
        <v>52209</v>
      </c>
      <c r="AG1711" s="284">
        <v>892292.05</v>
      </c>
      <c r="AI1711" s="276" t="s">
        <v>58985</v>
      </c>
      <c r="AJ1711" s="277">
        <v>15.39</v>
      </c>
      <c r="AL1711" s="246" t="s">
        <v>64012</v>
      </c>
      <c r="AM1711" s="247">
        <v>22058.98</v>
      </c>
      <c r="AO1711" s="226" t="s">
        <v>46698</v>
      </c>
      <c r="AP1711" s="227">
        <v>31642.36</v>
      </c>
      <c r="AR1711" s="207" t="s">
        <v>13119</v>
      </c>
      <c r="AS1711" s="208">
        <v>20070.57</v>
      </c>
      <c r="AT1711" s="93"/>
      <c r="AU1711" s="199" t="s">
        <v>32247</v>
      </c>
      <c r="AV1711" s="200">
        <v>9236.7099999999991</v>
      </c>
      <c r="BD1711" s="272" t="s">
        <v>46557</v>
      </c>
      <c r="BE1711" s="273">
        <v>6986.52</v>
      </c>
      <c r="BG1711" s="244" t="s">
        <v>39951</v>
      </c>
      <c r="BH1711" s="245">
        <v>10000</v>
      </c>
      <c r="BJ1711" s="230" t="s">
        <v>11597</v>
      </c>
      <c r="BK1711" s="231">
        <v>7835</v>
      </c>
      <c r="BM1711" s="209" t="s">
        <v>11562</v>
      </c>
      <c r="BN1711" s="210">
        <v>370414.15</v>
      </c>
    </row>
    <row r="1712" spans="9:66" x14ac:dyDescent="0.55000000000000004">
      <c r="I1712" s="282" t="s">
        <v>46446</v>
      </c>
      <c r="J1712" s="282"/>
      <c r="K1712" s="283">
        <v>881.48</v>
      </c>
      <c r="M1712" s="242" t="s">
        <v>39752</v>
      </c>
      <c r="N1712" s="242"/>
      <c r="O1712" s="243">
        <v>1897.62</v>
      </c>
      <c r="Q1712" s="224" t="s">
        <v>5396</v>
      </c>
      <c r="R1712" s="224"/>
      <c r="S1712" s="225">
        <v>100256.7</v>
      </c>
      <c r="U1712" s="203" t="s">
        <v>2017</v>
      </c>
      <c r="V1712" s="203"/>
      <c r="W1712" s="204">
        <v>78610</v>
      </c>
      <c r="AF1712" t="s">
        <v>52210</v>
      </c>
      <c r="AG1712" s="284">
        <v>1182471.28</v>
      </c>
      <c r="AI1712" s="276" t="s">
        <v>17144</v>
      </c>
      <c r="AJ1712" s="277">
        <v>75741.47</v>
      </c>
      <c r="AL1712" s="246" t="s">
        <v>62441</v>
      </c>
      <c r="AM1712" s="247">
        <v>64627.98</v>
      </c>
      <c r="AO1712" s="226" t="s">
        <v>36056</v>
      </c>
      <c r="AP1712" s="227">
        <v>12434.32</v>
      </c>
      <c r="AR1712" s="207" t="s">
        <v>13120</v>
      </c>
      <c r="AS1712" s="208">
        <v>10919.44</v>
      </c>
      <c r="AT1712" s="93"/>
      <c r="AU1712" s="199" t="s">
        <v>13702</v>
      </c>
      <c r="AV1712" s="200">
        <v>1038.42</v>
      </c>
      <c r="BD1712" s="272" t="s">
        <v>46558</v>
      </c>
      <c r="BE1712" s="273">
        <v>881.48</v>
      </c>
      <c r="BG1712" s="244" t="s">
        <v>39952</v>
      </c>
      <c r="BH1712" s="245">
        <v>1897.62</v>
      </c>
      <c r="BJ1712" s="230" t="s">
        <v>11598</v>
      </c>
      <c r="BK1712" s="231">
        <v>100256.7</v>
      </c>
      <c r="BM1712" s="209" t="s">
        <v>12231</v>
      </c>
      <c r="BN1712" s="210">
        <v>5290</v>
      </c>
    </row>
    <row r="1713" spans="9:66" x14ac:dyDescent="0.55000000000000004">
      <c r="I1713" s="282" t="s">
        <v>65903</v>
      </c>
      <c r="J1713" s="282"/>
      <c r="K1713" s="283">
        <v>8802</v>
      </c>
      <c r="M1713" s="242" t="s">
        <v>39753</v>
      </c>
      <c r="N1713" s="242"/>
      <c r="O1713" s="243">
        <v>13462.19</v>
      </c>
      <c r="Q1713" s="224" t="s">
        <v>5397</v>
      </c>
      <c r="R1713" s="224"/>
      <c r="S1713" s="225">
        <v>891804.18</v>
      </c>
      <c r="U1713" s="203" t="s">
        <v>2018</v>
      </c>
      <c r="V1713" s="203"/>
      <c r="W1713" s="204">
        <v>430348</v>
      </c>
      <c r="AF1713" t="s">
        <v>62456</v>
      </c>
      <c r="AG1713">
        <v>976.07</v>
      </c>
      <c r="AI1713" s="276" t="s">
        <v>33236</v>
      </c>
      <c r="AJ1713" s="277">
        <v>244007.83</v>
      </c>
      <c r="AL1713" s="246" t="s">
        <v>62442</v>
      </c>
      <c r="AM1713" s="247">
        <v>23933.759999999998</v>
      </c>
      <c r="AO1713" s="226" t="s">
        <v>49672</v>
      </c>
      <c r="AP1713" s="227">
        <v>15963.68</v>
      </c>
      <c r="AR1713" s="207" t="s">
        <v>16268</v>
      </c>
      <c r="AS1713" s="208">
        <v>6157.5</v>
      </c>
      <c r="AT1713" s="93"/>
      <c r="AU1713" s="199" t="s">
        <v>13703</v>
      </c>
      <c r="AV1713" s="200">
        <v>2786.86</v>
      </c>
      <c r="BD1713" s="272" t="s">
        <v>46559</v>
      </c>
      <c r="BE1713" s="273">
        <v>8802</v>
      </c>
      <c r="BG1713" s="244" t="s">
        <v>39953</v>
      </c>
      <c r="BH1713" s="245">
        <v>13462.19</v>
      </c>
      <c r="BJ1713" s="230" t="s">
        <v>11599</v>
      </c>
      <c r="BK1713" s="231">
        <v>891804.18</v>
      </c>
      <c r="BM1713" s="209" t="s">
        <v>9869</v>
      </c>
      <c r="BN1713" s="210">
        <v>2185245.9</v>
      </c>
    </row>
    <row r="1714" spans="9:66" x14ac:dyDescent="0.55000000000000004">
      <c r="I1714" s="282" t="s">
        <v>46448</v>
      </c>
      <c r="J1714" s="282"/>
      <c r="K1714" s="283">
        <v>4362.38</v>
      </c>
      <c r="M1714" s="242" t="s">
        <v>39754</v>
      </c>
      <c r="N1714" s="242"/>
      <c r="O1714" s="243">
        <v>10778.64</v>
      </c>
      <c r="Q1714" s="224" t="s">
        <v>5398</v>
      </c>
      <c r="R1714" s="224"/>
      <c r="S1714" s="225">
        <v>198870.73</v>
      </c>
      <c r="U1714" s="203" t="s">
        <v>2019</v>
      </c>
      <c r="V1714" s="203"/>
      <c r="W1714" s="204">
        <v>38913.949999999997</v>
      </c>
      <c r="AF1714" t="s">
        <v>52211</v>
      </c>
      <c r="AG1714" s="284">
        <v>503839.34</v>
      </c>
      <c r="AI1714" s="276" t="s">
        <v>33237</v>
      </c>
      <c r="AJ1714" s="277">
        <v>118565.21</v>
      </c>
      <c r="AL1714" s="246" t="s">
        <v>63560</v>
      </c>
      <c r="AM1714" s="247">
        <v>13141.31</v>
      </c>
      <c r="AO1714" s="226" t="s">
        <v>49673</v>
      </c>
      <c r="AP1714" s="227">
        <v>1116.32</v>
      </c>
      <c r="AR1714" s="207" t="s">
        <v>13123</v>
      </c>
      <c r="AS1714" s="208">
        <v>3647.5</v>
      </c>
      <c r="AT1714" s="93"/>
      <c r="AU1714" s="199" t="s">
        <v>22014</v>
      </c>
      <c r="AV1714" s="200">
        <v>2661.8</v>
      </c>
      <c r="BD1714" s="272" t="s">
        <v>46561</v>
      </c>
      <c r="BE1714" s="273">
        <v>4362.38</v>
      </c>
      <c r="BG1714" s="244" t="s">
        <v>39954</v>
      </c>
      <c r="BH1714" s="245">
        <v>10778.64</v>
      </c>
      <c r="BJ1714" s="230" t="s">
        <v>11600</v>
      </c>
      <c r="BK1714" s="231">
        <v>198870.73</v>
      </c>
      <c r="BM1714" s="209" t="s">
        <v>6714</v>
      </c>
      <c r="BN1714" s="210">
        <v>10872.75</v>
      </c>
    </row>
    <row r="1715" spans="9:66" x14ac:dyDescent="0.55000000000000004">
      <c r="I1715" s="282" t="s">
        <v>46454</v>
      </c>
      <c r="J1715" s="282"/>
      <c r="K1715" s="283">
        <v>1796.18</v>
      </c>
      <c r="M1715" s="242" t="s">
        <v>39755</v>
      </c>
      <c r="N1715" s="242"/>
      <c r="O1715" s="243">
        <v>42641.03</v>
      </c>
      <c r="Q1715" s="224" t="s">
        <v>5399</v>
      </c>
      <c r="R1715" s="224"/>
      <c r="S1715" s="225">
        <v>27087.3</v>
      </c>
      <c r="U1715" s="203" t="s">
        <v>2020</v>
      </c>
      <c r="V1715" s="203"/>
      <c r="W1715" s="204">
        <v>75623.72</v>
      </c>
      <c r="AF1715" t="s">
        <v>71395</v>
      </c>
      <c r="AG1715" s="284">
        <v>53800.53</v>
      </c>
      <c r="AI1715" s="276" t="s">
        <v>58202</v>
      </c>
      <c r="AJ1715" s="277">
        <v>25331.35</v>
      </c>
      <c r="AL1715" s="246" t="s">
        <v>61811</v>
      </c>
      <c r="AM1715" s="247">
        <v>13747.29</v>
      </c>
      <c r="AO1715" s="226" t="s">
        <v>44460</v>
      </c>
      <c r="AP1715" s="227">
        <v>27012.54</v>
      </c>
      <c r="AR1715" s="207" t="s">
        <v>13127</v>
      </c>
      <c r="AS1715" s="208">
        <v>92287.83</v>
      </c>
      <c r="AT1715" s="93"/>
      <c r="AU1715" s="199" t="s">
        <v>22018</v>
      </c>
      <c r="AV1715" s="200">
        <v>1723.21</v>
      </c>
      <c r="BD1715" s="272" t="s">
        <v>46567</v>
      </c>
      <c r="BE1715" s="273">
        <v>1796.18</v>
      </c>
      <c r="BG1715" s="244" t="s">
        <v>39955</v>
      </c>
      <c r="BH1715" s="245">
        <v>42641.03</v>
      </c>
      <c r="BJ1715" s="230" t="s">
        <v>11601</v>
      </c>
      <c r="BK1715" s="231">
        <v>27087.3</v>
      </c>
      <c r="BM1715" s="209" t="s">
        <v>7120</v>
      </c>
      <c r="BN1715" s="210">
        <v>609</v>
      </c>
    </row>
    <row r="1716" spans="9:66" x14ac:dyDescent="0.55000000000000004">
      <c r="I1716" s="282" t="s">
        <v>46455</v>
      </c>
      <c r="J1716" s="282"/>
      <c r="K1716" s="283">
        <v>97858.22</v>
      </c>
      <c r="M1716" s="242" t="s">
        <v>39757</v>
      </c>
      <c r="N1716" s="242"/>
      <c r="O1716" s="243">
        <v>22362.2</v>
      </c>
      <c r="Q1716" s="224" t="s">
        <v>5400</v>
      </c>
      <c r="R1716" s="224"/>
      <c r="S1716" s="225">
        <v>508934.58</v>
      </c>
      <c r="U1716" s="203" t="s">
        <v>2021</v>
      </c>
      <c r="V1716" s="203"/>
      <c r="W1716" s="204">
        <v>76500</v>
      </c>
      <c r="AF1716" t="s">
        <v>52212</v>
      </c>
      <c r="AG1716" s="284">
        <v>218292.96</v>
      </c>
      <c r="AI1716" s="276" t="s">
        <v>34686</v>
      </c>
      <c r="AJ1716" s="277">
        <v>2000</v>
      </c>
      <c r="AL1716" s="246" t="s">
        <v>61812</v>
      </c>
      <c r="AM1716" s="247">
        <v>1051.6300000000001</v>
      </c>
      <c r="AO1716" s="226" t="s">
        <v>44461</v>
      </c>
      <c r="AP1716" s="227">
        <v>2066.46</v>
      </c>
      <c r="AR1716" s="207" t="s">
        <v>16269</v>
      </c>
      <c r="AS1716" s="208">
        <v>19860.8</v>
      </c>
      <c r="AT1716" s="93"/>
      <c r="AU1716" s="199" t="s">
        <v>22019</v>
      </c>
      <c r="AV1716" s="200">
        <v>491.88</v>
      </c>
      <c r="BD1716" s="272" t="s">
        <v>46568</v>
      </c>
      <c r="BE1716" s="273">
        <v>97858.22</v>
      </c>
      <c r="BG1716" s="244" t="s">
        <v>39957</v>
      </c>
      <c r="BH1716" s="245">
        <v>22362.2</v>
      </c>
      <c r="BJ1716" s="230" t="s">
        <v>11602</v>
      </c>
      <c r="BK1716" s="231">
        <v>508934.58</v>
      </c>
      <c r="BM1716" s="209" t="s">
        <v>7383</v>
      </c>
      <c r="BN1716" s="210">
        <v>25638</v>
      </c>
    </row>
    <row r="1717" spans="9:66" x14ac:dyDescent="0.55000000000000004">
      <c r="I1717" s="282" t="s">
        <v>46456</v>
      </c>
      <c r="J1717" s="282"/>
      <c r="K1717" s="283">
        <v>71495.23</v>
      </c>
      <c r="M1717" s="242" t="s">
        <v>39758</v>
      </c>
      <c r="N1717" s="242"/>
      <c r="O1717" s="243">
        <v>18092.07</v>
      </c>
      <c r="Q1717" s="224" t="s">
        <v>5401</v>
      </c>
      <c r="R1717" s="224"/>
      <c r="S1717" s="225">
        <v>293919.93</v>
      </c>
      <c r="U1717" s="203" t="s">
        <v>2022</v>
      </c>
      <c r="V1717" s="203"/>
      <c r="W1717" s="204">
        <v>2252.67</v>
      </c>
      <c r="AF1717" t="s">
        <v>60074</v>
      </c>
      <c r="AG1717" s="284">
        <v>2679570.09</v>
      </c>
      <c r="AI1717" s="276" t="s">
        <v>67171</v>
      </c>
      <c r="AJ1717" s="277">
        <v>20000</v>
      </c>
      <c r="AL1717" s="246" t="s">
        <v>61813</v>
      </c>
      <c r="AM1717" s="247">
        <v>2901.85</v>
      </c>
      <c r="AO1717" s="226" t="s">
        <v>44462</v>
      </c>
      <c r="AP1717" s="227">
        <v>6022642.1299999999</v>
      </c>
      <c r="AR1717" s="207" t="s">
        <v>13128</v>
      </c>
      <c r="AS1717" s="208">
        <v>27927</v>
      </c>
      <c r="AT1717" s="93"/>
      <c r="AU1717" s="199" t="s">
        <v>32248</v>
      </c>
      <c r="AV1717" s="200">
        <v>7.96</v>
      </c>
      <c r="BD1717" s="272" t="s">
        <v>46569</v>
      </c>
      <c r="BE1717" s="273">
        <v>71495.23</v>
      </c>
      <c r="BG1717" s="244" t="s">
        <v>39958</v>
      </c>
      <c r="BH1717" s="245">
        <v>18092.07</v>
      </c>
      <c r="BJ1717" s="230" t="s">
        <v>11603</v>
      </c>
      <c r="BK1717" s="231">
        <v>293919.93</v>
      </c>
      <c r="BM1717" s="209" t="s">
        <v>7794</v>
      </c>
      <c r="BN1717" s="210">
        <v>6662</v>
      </c>
    </row>
    <row r="1718" spans="9:66" x14ac:dyDescent="0.55000000000000004">
      <c r="I1718" s="282" t="s">
        <v>46457</v>
      </c>
      <c r="J1718" s="282"/>
      <c r="K1718" s="283">
        <v>13305.81</v>
      </c>
      <c r="M1718" s="242" t="s">
        <v>39759</v>
      </c>
      <c r="N1718" s="242"/>
      <c r="O1718" s="243">
        <v>11685.69</v>
      </c>
      <c r="Q1718" s="224" t="s">
        <v>5402</v>
      </c>
      <c r="R1718" s="224"/>
      <c r="S1718" s="225">
        <v>105</v>
      </c>
      <c r="U1718" s="203" t="s">
        <v>4079</v>
      </c>
      <c r="V1718" s="203"/>
      <c r="W1718" s="204">
        <v>1726</v>
      </c>
      <c r="AF1718" t="s">
        <v>66566</v>
      </c>
      <c r="AG1718" s="284">
        <v>623257.75</v>
      </c>
      <c r="AI1718" s="276" t="s">
        <v>38933</v>
      </c>
      <c r="AJ1718" s="277">
        <v>9951.07</v>
      </c>
      <c r="AL1718" s="246" t="s">
        <v>61814</v>
      </c>
      <c r="AM1718" s="247">
        <v>5350</v>
      </c>
      <c r="AO1718" s="226" t="s">
        <v>44463</v>
      </c>
      <c r="AP1718" s="227">
        <v>460731.63</v>
      </c>
      <c r="AR1718" s="207" t="s">
        <v>16270</v>
      </c>
      <c r="AS1718" s="208">
        <v>19598.759999999998</v>
      </c>
      <c r="AT1718" s="93"/>
      <c r="AU1718" s="199" t="s">
        <v>13704</v>
      </c>
      <c r="AV1718" s="200">
        <v>8600</v>
      </c>
      <c r="BD1718" s="272" t="s">
        <v>46570</v>
      </c>
      <c r="BE1718" s="273">
        <v>13305.81</v>
      </c>
      <c r="BG1718" s="244" t="s">
        <v>39959</v>
      </c>
      <c r="BH1718" s="245">
        <v>11685.69</v>
      </c>
      <c r="BJ1718" s="230" t="s">
        <v>11604</v>
      </c>
      <c r="BK1718" s="231">
        <v>105</v>
      </c>
      <c r="BM1718" s="209" t="s">
        <v>8208</v>
      </c>
      <c r="BN1718" s="210">
        <v>5679</v>
      </c>
    </row>
    <row r="1719" spans="9:66" x14ac:dyDescent="0.55000000000000004">
      <c r="I1719" s="282" t="s">
        <v>46458</v>
      </c>
      <c r="J1719" s="282"/>
      <c r="K1719" s="283">
        <v>11594.39</v>
      </c>
      <c r="M1719" s="242" t="s">
        <v>39760</v>
      </c>
      <c r="N1719" s="242"/>
      <c r="O1719" s="243">
        <v>1042.8699999999999</v>
      </c>
      <c r="Q1719" s="224" t="s">
        <v>5403</v>
      </c>
      <c r="R1719" s="224"/>
      <c r="S1719" s="225">
        <v>37461.72</v>
      </c>
      <c r="U1719" s="203" t="s">
        <v>2023</v>
      </c>
      <c r="V1719" s="203"/>
      <c r="W1719" s="204">
        <v>89696.9</v>
      </c>
      <c r="AF1719" t="s">
        <v>60075</v>
      </c>
      <c r="AG1719" s="284">
        <v>182495</v>
      </c>
      <c r="AI1719" s="276" t="s">
        <v>33238</v>
      </c>
      <c r="AJ1719" s="277">
        <v>3365.8</v>
      </c>
      <c r="AL1719" s="246" t="s">
        <v>61815</v>
      </c>
      <c r="AM1719" s="247">
        <v>196.51</v>
      </c>
      <c r="AO1719" s="226" t="s">
        <v>16290</v>
      </c>
      <c r="AP1719" s="227">
        <v>8109</v>
      </c>
      <c r="AR1719" s="207" t="s">
        <v>16271</v>
      </c>
      <c r="AS1719" s="208">
        <v>20000</v>
      </c>
      <c r="AT1719" s="93"/>
      <c r="AU1719" s="199" t="s">
        <v>13705</v>
      </c>
      <c r="AV1719" s="200">
        <v>657.83</v>
      </c>
      <c r="BD1719" s="272" t="s">
        <v>46571</v>
      </c>
      <c r="BE1719" s="273">
        <v>11594.39</v>
      </c>
      <c r="BG1719" s="244" t="s">
        <v>39960</v>
      </c>
      <c r="BH1719" s="245">
        <v>1042.8699999999999</v>
      </c>
      <c r="BJ1719" s="230" t="s">
        <v>11605</v>
      </c>
      <c r="BK1719" s="231">
        <v>37461.72</v>
      </c>
      <c r="BM1719" s="209" t="s">
        <v>8975</v>
      </c>
      <c r="BN1719" s="210">
        <v>1770</v>
      </c>
    </row>
    <row r="1720" spans="9:66" x14ac:dyDescent="0.55000000000000004">
      <c r="I1720" s="282" t="s">
        <v>46459</v>
      </c>
      <c r="J1720" s="282"/>
      <c r="K1720" s="283">
        <v>64744.34</v>
      </c>
      <c r="M1720" s="242" t="s">
        <v>39761</v>
      </c>
      <c r="N1720" s="242"/>
      <c r="O1720" s="243">
        <v>5840.91</v>
      </c>
      <c r="Q1720" s="224" t="s">
        <v>5419</v>
      </c>
      <c r="R1720" s="224"/>
      <c r="S1720" s="225">
        <v>1345051.32</v>
      </c>
      <c r="U1720" s="203" t="s">
        <v>2024</v>
      </c>
      <c r="V1720" s="203"/>
      <c r="W1720" s="204">
        <v>7476</v>
      </c>
      <c r="AF1720" t="s">
        <v>58229</v>
      </c>
      <c r="AG1720" s="284">
        <v>954358.67</v>
      </c>
      <c r="AI1720" s="276" t="s">
        <v>17145</v>
      </c>
      <c r="AJ1720" s="277">
        <v>396543.63</v>
      </c>
      <c r="AL1720" s="246" t="s">
        <v>64013</v>
      </c>
      <c r="AM1720" s="247">
        <v>16934.150000000001</v>
      </c>
      <c r="AO1720" s="226" t="s">
        <v>13129</v>
      </c>
      <c r="AP1720" s="227">
        <v>359.8</v>
      </c>
      <c r="AR1720" s="207" t="s">
        <v>16272</v>
      </c>
      <c r="AS1720" s="208">
        <v>28130</v>
      </c>
      <c r="AT1720" s="93"/>
      <c r="AU1720" s="199" t="s">
        <v>13706</v>
      </c>
      <c r="AV1720" s="200">
        <v>788</v>
      </c>
      <c r="BD1720" s="272" t="s">
        <v>46572</v>
      </c>
      <c r="BE1720" s="273">
        <v>64744.34</v>
      </c>
      <c r="BG1720" s="244" t="s">
        <v>39961</v>
      </c>
      <c r="BH1720" s="245">
        <v>5840.91</v>
      </c>
      <c r="BJ1720" s="230" t="s">
        <v>11621</v>
      </c>
      <c r="BK1720" s="231">
        <v>1345051.32</v>
      </c>
      <c r="BM1720" s="209" t="s">
        <v>9305</v>
      </c>
      <c r="BN1720" s="210">
        <v>44735</v>
      </c>
    </row>
    <row r="1721" spans="9:66" x14ac:dyDescent="0.55000000000000004">
      <c r="I1721" s="282" t="s">
        <v>46460</v>
      </c>
      <c r="J1721" s="282"/>
      <c r="K1721" s="283">
        <v>64045.03</v>
      </c>
      <c r="M1721" s="242" t="s">
        <v>39762</v>
      </c>
      <c r="N1721" s="242"/>
      <c r="O1721" s="243">
        <v>3835.92</v>
      </c>
      <c r="Q1721" s="224" t="s">
        <v>5404</v>
      </c>
      <c r="R1721" s="224"/>
      <c r="S1721" s="225">
        <v>12927.37</v>
      </c>
      <c r="U1721" s="203" t="s">
        <v>2025</v>
      </c>
      <c r="V1721" s="203"/>
      <c r="W1721" s="204">
        <v>24334.65</v>
      </c>
      <c r="AF1721" t="s">
        <v>71396</v>
      </c>
      <c r="AG1721" s="284">
        <v>5370.42</v>
      </c>
      <c r="AI1721" s="276" t="s">
        <v>36110</v>
      </c>
      <c r="AJ1721" s="277">
        <v>837809.69</v>
      </c>
      <c r="AL1721" s="246" t="s">
        <v>61816</v>
      </c>
      <c r="AM1721" s="247">
        <v>77918.59</v>
      </c>
      <c r="AO1721" s="226" t="s">
        <v>51708</v>
      </c>
      <c r="AP1721" s="227">
        <v>6903.6</v>
      </c>
      <c r="AR1721" s="207" t="s">
        <v>16273</v>
      </c>
      <c r="AS1721" s="208">
        <v>28130</v>
      </c>
      <c r="AT1721" s="93"/>
      <c r="AU1721" s="199" t="s">
        <v>13707</v>
      </c>
      <c r="AV1721" s="200">
        <v>2116.17</v>
      </c>
      <c r="BD1721" s="272" t="s">
        <v>46573</v>
      </c>
      <c r="BE1721" s="273">
        <v>64045.03</v>
      </c>
      <c r="BG1721" s="244" t="s">
        <v>39962</v>
      </c>
      <c r="BH1721" s="245">
        <v>3835.92</v>
      </c>
      <c r="BJ1721" s="230" t="s">
        <v>11606</v>
      </c>
      <c r="BK1721" s="231">
        <v>12927.37</v>
      </c>
      <c r="BM1721" s="209" t="s">
        <v>9870</v>
      </c>
      <c r="BN1721" s="210">
        <v>95965.75</v>
      </c>
    </row>
    <row r="1722" spans="9:66" x14ac:dyDescent="0.55000000000000004">
      <c r="I1722" s="282" t="s">
        <v>46461</v>
      </c>
      <c r="J1722" s="282"/>
      <c r="K1722" s="283">
        <v>433982.91</v>
      </c>
      <c r="M1722" s="242" t="s">
        <v>39763</v>
      </c>
      <c r="N1722" s="242"/>
      <c r="O1722" s="243">
        <v>11861.72</v>
      </c>
      <c r="Q1722" s="224" t="s">
        <v>5405</v>
      </c>
      <c r="R1722" s="224"/>
      <c r="S1722" s="225">
        <v>120902.89</v>
      </c>
      <c r="U1722" s="203" t="s">
        <v>2026</v>
      </c>
      <c r="V1722" s="203"/>
      <c r="W1722" s="204">
        <v>35302.120000000003</v>
      </c>
      <c r="AF1722" t="s">
        <v>52214</v>
      </c>
      <c r="AG1722" s="284">
        <v>50559.63</v>
      </c>
      <c r="AI1722" s="276" t="s">
        <v>34687</v>
      </c>
      <c r="AJ1722" s="277">
        <v>122753.2</v>
      </c>
      <c r="AL1722" s="246" t="s">
        <v>54867</v>
      </c>
      <c r="AM1722" s="247">
        <v>158112</v>
      </c>
      <c r="AO1722" s="226" t="s">
        <v>33174</v>
      </c>
      <c r="AP1722" s="227">
        <v>232844.4</v>
      </c>
      <c r="AR1722" s="207" t="s">
        <v>16274</v>
      </c>
      <c r="AS1722" s="208">
        <v>41560</v>
      </c>
      <c r="AT1722" s="93"/>
      <c r="AU1722" s="199" t="s">
        <v>32249</v>
      </c>
      <c r="AV1722" s="200">
        <v>2246.85</v>
      </c>
      <c r="BD1722" s="272" t="s">
        <v>46574</v>
      </c>
      <c r="BE1722" s="273">
        <v>433982.91</v>
      </c>
      <c r="BG1722" s="244" t="s">
        <v>39963</v>
      </c>
      <c r="BH1722" s="245">
        <v>11861.72</v>
      </c>
      <c r="BJ1722" s="230" t="s">
        <v>11607</v>
      </c>
      <c r="BK1722" s="231">
        <v>120902.89</v>
      </c>
      <c r="BM1722" s="209" t="s">
        <v>6715</v>
      </c>
      <c r="BN1722" s="210">
        <v>484011</v>
      </c>
    </row>
    <row r="1723" spans="9:66" x14ac:dyDescent="0.55000000000000004">
      <c r="I1723" s="282" t="s">
        <v>46462</v>
      </c>
      <c r="J1723" s="282"/>
      <c r="K1723" s="283">
        <v>61214.48</v>
      </c>
      <c r="M1723" s="242" t="s">
        <v>39764</v>
      </c>
      <c r="N1723" s="242"/>
      <c r="O1723" s="243">
        <v>56053.8</v>
      </c>
      <c r="Q1723" s="224" t="s">
        <v>5406</v>
      </c>
      <c r="R1723" s="224"/>
      <c r="S1723" s="225">
        <v>58985.65</v>
      </c>
      <c r="U1723" s="203" t="s">
        <v>2027</v>
      </c>
      <c r="V1723" s="203"/>
      <c r="W1723" s="204">
        <v>411692.05</v>
      </c>
      <c r="AF1723" t="s">
        <v>59557</v>
      </c>
      <c r="AG1723" s="284">
        <v>1349.08</v>
      </c>
      <c r="AI1723" s="276" t="s">
        <v>33239</v>
      </c>
      <c r="AJ1723" s="277">
        <v>1426.9</v>
      </c>
      <c r="AL1723" s="246" t="s">
        <v>55851</v>
      </c>
      <c r="AM1723" s="247">
        <v>110938</v>
      </c>
      <c r="AO1723" s="226" t="s">
        <v>48699</v>
      </c>
      <c r="AP1723" s="227">
        <v>5152.6000000000004</v>
      </c>
      <c r="AR1723" s="207" t="s">
        <v>16275</v>
      </c>
      <c r="AS1723" s="208">
        <v>1473.04</v>
      </c>
      <c r="AT1723" s="93"/>
      <c r="AU1723" s="199" t="s">
        <v>13708</v>
      </c>
      <c r="AV1723" s="200">
        <v>8600</v>
      </c>
      <c r="BD1723" s="272" t="s">
        <v>46575</v>
      </c>
      <c r="BE1723" s="273">
        <v>61214.48</v>
      </c>
      <c r="BG1723" s="244" t="s">
        <v>39964</v>
      </c>
      <c r="BH1723" s="245">
        <v>56053.8</v>
      </c>
      <c r="BJ1723" s="230" t="s">
        <v>11608</v>
      </c>
      <c r="BK1723" s="231">
        <v>58985.65</v>
      </c>
      <c r="BM1723" s="209" t="s">
        <v>6928</v>
      </c>
      <c r="BN1723" s="210">
        <v>70100</v>
      </c>
    </row>
    <row r="1724" spans="9:66" x14ac:dyDescent="0.55000000000000004">
      <c r="I1724" s="282" t="s">
        <v>46463</v>
      </c>
      <c r="J1724" s="282"/>
      <c r="K1724" s="283">
        <v>134159.95000000001</v>
      </c>
      <c r="M1724" s="242" t="s">
        <v>39765</v>
      </c>
      <c r="N1724" s="242"/>
      <c r="O1724" s="243">
        <v>1218.6300000000001</v>
      </c>
      <c r="Q1724" s="224" t="s">
        <v>5407</v>
      </c>
      <c r="R1724" s="224"/>
      <c r="S1724" s="225">
        <v>117888.12</v>
      </c>
      <c r="U1724" s="203" t="s">
        <v>2028</v>
      </c>
      <c r="V1724" s="203"/>
      <c r="W1724" s="204">
        <v>11940</v>
      </c>
      <c r="AF1724" t="s">
        <v>58231</v>
      </c>
      <c r="AG1724" s="284">
        <v>41892.480000000003</v>
      </c>
      <c r="AI1724" s="276" t="s">
        <v>66523</v>
      </c>
      <c r="AJ1724" s="277">
        <v>11111.52</v>
      </c>
      <c r="AL1724" s="246" t="s">
        <v>63055</v>
      </c>
      <c r="AM1724" s="247">
        <v>1531.81</v>
      </c>
      <c r="AO1724" s="226" t="s">
        <v>34606</v>
      </c>
      <c r="AP1724" s="227">
        <v>116128</v>
      </c>
      <c r="AR1724" s="207" t="s">
        <v>16276</v>
      </c>
      <c r="AS1724" s="208">
        <v>8826.69</v>
      </c>
      <c r="AT1724" s="93"/>
      <c r="AU1724" s="199" t="s">
        <v>13709</v>
      </c>
      <c r="AV1724" s="200">
        <v>657.83</v>
      </c>
      <c r="BD1724" s="272" t="s">
        <v>46576</v>
      </c>
      <c r="BE1724" s="273">
        <v>134159.95000000001</v>
      </c>
      <c r="BG1724" s="244" t="s">
        <v>39965</v>
      </c>
      <c r="BH1724" s="245">
        <v>1218.6300000000001</v>
      </c>
      <c r="BJ1724" s="230" t="s">
        <v>11609</v>
      </c>
      <c r="BK1724" s="231">
        <v>117888.12</v>
      </c>
      <c r="BM1724" s="209" t="s">
        <v>7121</v>
      </c>
      <c r="BN1724" s="210">
        <v>26043.95</v>
      </c>
    </row>
    <row r="1725" spans="9:66" x14ac:dyDescent="0.55000000000000004">
      <c r="I1725" s="282" t="s">
        <v>46464</v>
      </c>
      <c r="J1725" s="282"/>
      <c r="K1725" s="283">
        <v>15486.41</v>
      </c>
      <c r="M1725" s="242" t="s">
        <v>39766</v>
      </c>
      <c r="N1725" s="242"/>
      <c r="O1725" s="243">
        <v>33793.47</v>
      </c>
      <c r="Q1725" s="224" t="s">
        <v>5408</v>
      </c>
      <c r="R1725" s="224"/>
      <c r="S1725" s="225">
        <v>93929.22</v>
      </c>
      <c r="U1725" s="203" t="s">
        <v>2029</v>
      </c>
      <c r="V1725" s="203"/>
      <c r="W1725" s="204">
        <v>60728</v>
      </c>
      <c r="AF1725" t="s">
        <v>63114</v>
      </c>
      <c r="AG1725" s="284">
        <v>19990</v>
      </c>
      <c r="AI1725" s="276" t="s">
        <v>64074</v>
      </c>
      <c r="AJ1725" s="277">
        <v>114.75</v>
      </c>
      <c r="AL1725" s="246" t="s">
        <v>59491</v>
      </c>
      <c r="AM1725" s="247">
        <v>28262.5</v>
      </c>
      <c r="AO1725" s="226" t="s">
        <v>16291</v>
      </c>
      <c r="AP1725" s="227">
        <v>107031.82</v>
      </c>
      <c r="AR1725" s="207" t="s">
        <v>16277</v>
      </c>
      <c r="AS1725" s="208">
        <v>9250.07</v>
      </c>
      <c r="AT1725" s="93"/>
      <c r="AU1725" s="199" t="s">
        <v>13710</v>
      </c>
      <c r="AV1725" s="200">
        <v>788</v>
      </c>
      <c r="BD1725" s="272" t="s">
        <v>46577</v>
      </c>
      <c r="BE1725" s="273">
        <v>15486.41</v>
      </c>
      <c r="BG1725" s="244" t="s">
        <v>39966</v>
      </c>
      <c r="BH1725" s="245">
        <v>33793.47</v>
      </c>
      <c r="BJ1725" s="230" t="s">
        <v>11610</v>
      </c>
      <c r="BK1725" s="231">
        <v>93929.22</v>
      </c>
      <c r="BM1725" s="209" t="s">
        <v>7384</v>
      </c>
      <c r="BN1725" s="210">
        <v>467508</v>
      </c>
    </row>
    <row r="1726" spans="9:66" x14ac:dyDescent="0.55000000000000004">
      <c r="I1726" s="282" t="s">
        <v>46465</v>
      </c>
      <c r="J1726" s="282"/>
      <c r="K1726" s="283">
        <v>37435.93</v>
      </c>
      <c r="M1726" s="242" t="s">
        <v>39767</v>
      </c>
      <c r="N1726" s="242"/>
      <c r="O1726" s="243">
        <v>4000</v>
      </c>
      <c r="Q1726" s="224" t="s">
        <v>5409</v>
      </c>
      <c r="R1726" s="224"/>
      <c r="S1726" s="225">
        <v>163461.62</v>
      </c>
      <c r="U1726" s="203" t="s">
        <v>2030</v>
      </c>
      <c r="V1726" s="203"/>
      <c r="W1726" s="204">
        <v>54006.99</v>
      </c>
      <c r="AF1726" t="s">
        <v>58507</v>
      </c>
      <c r="AG1726" s="284">
        <v>1376.26</v>
      </c>
      <c r="AI1726" s="276" t="s">
        <v>49715</v>
      </c>
      <c r="AJ1726" s="277">
        <v>707.88</v>
      </c>
      <c r="AL1726" s="246" t="s">
        <v>64014</v>
      </c>
      <c r="AM1726" s="247">
        <v>4730.8599999999997</v>
      </c>
      <c r="AO1726" s="226" t="s">
        <v>16293</v>
      </c>
      <c r="AP1726" s="227">
        <v>8187.82</v>
      </c>
      <c r="AR1726" s="207" t="s">
        <v>16278</v>
      </c>
      <c r="AS1726" s="208">
        <v>27711.35</v>
      </c>
      <c r="AT1726" s="93"/>
      <c r="AU1726" s="199" t="s">
        <v>13711</v>
      </c>
      <c r="AV1726" s="200">
        <v>2116.17</v>
      </c>
      <c r="BD1726" s="272" t="s">
        <v>46578</v>
      </c>
      <c r="BE1726" s="273">
        <v>37435.93</v>
      </c>
      <c r="BG1726" s="244" t="s">
        <v>39967</v>
      </c>
      <c r="BH1726" s="245">
        <v>4000</v>
      </c>
      <c r="BJ1726" s="230" t="s">
        <v>11611</v>
      </c>
      <c r="BK1726" s="231">
        <v>163461.62</v>
      </c>
      <c r="BM1726" s="209" t="s">
        <v>7795</v>
      </c>
      <c r="BN1726" s="210">
        <v>43382</v>
      </c>
    </row>
    <row r="1727" spans="9:66" x14ac:dyDescent="0.55000000000000004">
      <c r="I1727" s="282" t="s">
        <v>46466</v>
      </c>
      <c r="J1727" s="282"/>
      <c r="K1727" s="283">
        <v>21949.38</v>
      </c>
      <c r="M1727" s="242" t="s">
        <v>39768</v>
      </c>
      <c r="N1727" s="242"/>
      <c r="O1727" s="243">
        <v>1669.12</v>
      </c>
      <c r="Q1727" s="224" t="s">
        <v>5410</v>
      </c>
      <c r="R1727" s="224"/>
      <c r="S1727" s="225">
        <v>25103.279999999999</v>
      </c>
      <c r="U1727" s="203" t="s">
        <v>2031</v>
      </c>
      <c r="V1727" s="203"/>
      <c r="W1727" s="204">
        <v>156</v>
      </c>
      <c r="AF1727" t="s">
        <v>70488</v>
      </c>
      <c r="AG1727" s="284">
        <v>52640</v>
      </c>
      <c r="AI1727" s="276" t="s">
        <v>66524</v>
      </c>
      <c r="AJ1727" s="277">
        <v>17862.48</v>
      </c>
      <c r="AL1727" s="246" t="s">
        <v>58951</v>
      </c>
      <c r="AM1727" s="247">
        <v>25144.61</v>
      </c>
      <c r="AO1727" s="226" t="s">
        <v>16294</v>
      </c>
      <c r="AP1727" s="227">
        <v>28293.26</v>
      </c>
      <c r="AR1727" s="207" t="s">
        <v>16279</v>
      </c>
      <c r="AS1727" s="208">
        <v>11711.92</v>
      </c>
      <c r="AT1727" s="93"/>
      <c r="AU1727" s="199" t="s">
        <v>22054</v>
      </c>
      <c r="AV1727" s="200">
        <v>2246.85</v>
      </c>
      <c r="BD1727" s="272" t="s">
        <v>46579</v>
      </c>
      <c r="BE1727" s="273">
        <v>21949.38</v>
      </c>
      <c r="BG1727" s="244" t="s">
        <v>39969</v>
      </c>
      <c r="BH1727" s="245">
        <v>1669.12</v>
      </c>
      <c r="BJ1727" s="230" t="s">
        <v>11612</v>
      </c>
      <c r="BK1727" s="231">
        <v>25103.279999999999</v>
      </c>
      <c r="BM1727" s="209" t="s">
        <v>7965</v>
      </c>
      <c r="BN1727" s="210">
        <v>28182</v>
      </c>
    </row>
    <row r="1728" spans="9:66" x14ac:dyDescent="0.55000000000000004">
      <c r="I1728" s="282" t="s">
        <v>46467</v>
      </c>
      <c r="J1728" s="282"/>
      <c r="K1728" s="283">
        <v>29047.65</v>
      </c>
      <c r="M1728" s="242" t="s">
        <v>39769</v>
      </c>
      <c r="N1728" s="242"/>
      <c r="O1728" s="243">
        <v>4951.3500000000004</v>
      </c>
      <c r="Q1728" s="224" t="s">
        <v>5411</v>
      </c>
      <c r="R1728" s="224"/>
      <c r="S1728" s="225">
        <v>585565.55000000005</v>
      </c>
      <c r="U1728" s="203" t="s">
        <v>2032</v>
      </c>
      <c r="V1728" s="203"/>
      <c r="W1728" s="204">
        <v>330160.33</v>
      </c>
      <c r="AF1728" t="s">
        <v>70489</v>
      </c>
      <c r="AG1728" s="284">
        <v>4026.96</v>
      </c>
      <c r="AI1728" s="276" t="s">
        <v>70415</v>
      </c>
      <c r="AJ1728" s="277">
        <v>1350</v>
      </c>
      <c r="AL1728" s="246" t="s">
        <v>58952</v>
      </c>
      <c r="AM1728" s="247">
        <v>1923.5</v>
      </c>
      <c r="AO1728" s="226" t="s">
        <v>33175</v>
      </c>
      <c r="AP1728" s="227">
        <v>793.51</v>
      </c>
      <c r="AR1728" s="207" t="s">
        <v>16280</v>
      </c>
      <c r="AS1728" s="208">
        <v>554844.21</v>
      </c>
      <c r="AT1728" s="93"/>
      <c r="AU1728" s="199" t="s">
        <v>32250</v>
      </c>
      <c r="AV1728" s="200">
        <v>11446.75</v>
      </c>
      <c r="BD1728" s="272" t="s">
        <v>46580</v>
      </c>
      <c r="BE1728" s="273">
        <v>29047.65</v>
      </c>
      <c r="BG1728" s="244" t="s">
        <v>39970</v>
      </c>
      <c r="BH1728" s="245">
        <v>4951.3500000000004</v>
      </c>
      <c r="BJ1728" s="230" t="s">
        <v>11613</v>
      </c>
      <c r="BK1728" s="231">
        <v>585565.55000000005</v>
      </c>
      <c r="BM1728" s="209" t="s">
        <v>8070</v>
      </c>
      <c r="BN1728" s="210">
        <v>119034</v>
      </c>
    </row>
    <row r="1729" spans="9:66" x14ac:dyDescent="0.55000000000000004">
      <c r="I1729" s="282" t="s">
        <v>65905</v>
      </c>
      <c r="J1729" s="282"/>
      <c r="K1729" s="283">
        <v>160420</v>
      </c>
      <c r="M1729" s="242" t="s">
        <v>39770</v>
      </c>
      <c r="N1729" s="242"/>
      <c r="O1729" s="243">
        <v>1056.06</v>
      </c>
      <c r="Q1729" s="224" t="s">
        <v>5412</v>
      </c>
      <c r="R1729" s="224"/>
      <c r="S1729" s="225">
        <v>142574.01999999999</v>
      </c>
      <c r="U1729" s="203" t="s">
        <v>2033</v>
      </c>
      <c r="V1729" s="203"/>
      <c r="W1729" s="204">
        <v>1340729</v>
      </c>
      <c r="AF1729" t="s">
        <v>70490</v>
      </c>
      <c r="AG1729" s="284">
        <v>12654.67</v>
      </c>
      <c r="AI1729" s="276" t="s">
        <v>70416</v>
      </c>
      <c r="AJ1729" s="277">
        <v>500</v>
      </c>
      <c r="AL1729" s="246" t="s">
        <v>58953</v>
      </c>
      <c r="AM1729" s="247">
        <v>6160.5</v>
      </c>
      <c r="AO1729" s="226" t="s">
        <v>33176</v>
      </c>
      <c r="AP1729" s="227">
        <v>612.58000000000004</v>
      </c>
      <c r="AR1729" s="207" t="s">
        <v>16281</v>
      </c>
      <c r="AS1729" s="208">
        <v>13642.5</v>
      </c>
      <c r="AT1729" s="93"/>
      <c r="AU1729" s="199" t="s">
        <v>32251</v>
      </c>
      <c r="AV1729" s="200">
        <v>18295.25</v>
      </c>
      <c r="BD1729" s="272" t="s">
        <v>46581</v>
      </c>
      <c r="BE1729" s="273">
        <v>160420</v>
      </c>
      <c r="BG1729" s="244" t="s">
        <v>39971</v>
      </c>
      <c r="BH1729" s="245">
        <v>1056.06</v>
      </c>
      <c r="BJ1729" s="230" t="s">
        <v>11614</v>
      </c>
      <c r="BK1729" s="231">
        <v>142574.01999999999</v>
      </c>
      <c r="BM1729" s="209" t="s">
        <v>8333</v>
      </c>
      <c r="BN1729" s="210">
        <v>148330.98000000001</v>
      </c>
    </row>
    <row r="1730" spans="9:66" x14ac:dyDescent="0.55000000000000004">
      <c r="I1730" s="282" t="s">
        <v>46468</v>
      </c>
      <c r="J1730" s="282"/>
      <c r="K1730" s="283">
        <v>27472.73</v>
      </c>
      <c r="M1730" s="242" t="s">
        <v>39772</v>
      </c>
      <c r="N1730" s="242"/>
      <c r="O1730" s="243">
        <v>8284.7900000000009</v>
      </c>
      <c r="Q1730" s="224" t="s">
        <v>5413</v>
      </c>
      <c r="R1730" s="224"/>
      <c r="S1730" s="225">
        <v>145175.56</v>
      </c>
      <c r="U1730" s="203" t="s">
        <v>2034</v>
      </c>
      <c r="V1730" s="203"/>
      <c r="W1730" s="204">
        <v>10195</v>
      </c>
      <c r="AF1730" t="s">
        <v>70176</v>
      </c>
      <c r="AG1730" s="284">
        <v>244113.8</v>
      </c>
      <c r="AI1730" s="276" t="s">
        <v>70417</v>
      </c>
      <c r="AJ1730" s="277">
        <v>4200</v>
      </c>
      <c r="AL1730" s="246" t="s">
        <v>59492</v>
      </c>
      <c r="AM1730" s="247">
        <v>51512.61</v>
      </c>
      <c r="AO1730" s="226" t="s">
        <v>16295</v>
      </c>
      <c r="AP1730" s="227">
        <v>6208.01</v>
      </c>
      <c r="AR1730" s="207" t="s">
        <v>16282</v>
      </c>
      <c r="AS1730" s="208">
        <v>39055</v>
      </c>
      <c r="AT1730" s="93"/>
      <c r="AU1730" s="199" t="s">
        <v>32252</v>
      </c>
      <c r="AV1730" s="200">
        <v>3740</v>
      </c>
      <c r="BD1730" s="272" t="s">
        <v>46582</v>
      </c>
      <c r="BE1730" s="273">
        <v>27472.73</v>
      </c>
      <c r="BG1730" s="244" t="s">
        <v>39973</v>
      </c>
      <c r="BH1730" s="245">
        <v>8284.7900000000009</v>
      </c>
      <c r="BJ1730" s="230" t="s">
        <v>11615</v>
      </c>
      <c r="BK1730" s="231">
        <v>145175.56</v>
      </c>
      <c r="BM1730" s="209" t="s">
        <v>8720</v>
      </c>
      <c r="BN1730" s="210">
        <v>26098.55</v>
      </c>
    </row>
    <row r="1731" spans="9:66" x14ac:dyDescent="0.55000000000000004">
      <c r="I1731" s="282" t="s">
        <v>46469</v>
      </c>
      <c r="J1731" s="282"/>
      <c r="K1731" s="283">
        <v>16956.330000000002</v>
      </c>
      <c r="M1731" s="242" t="s">
        <v>39773</v>
      </c>
      <c r="N1731" s="242"/>
      <c r="O1731" s="243">
        <v>8902.0499999999993</v>
      </c>
      <c r="Q1731" s="224" t="s">
        <v>5414</v>
      </c>
      <c r="R1731" s="224"/>
      <c r="S1731" s="225">
        <v>44063.67</v>
      </c>
      <c r="U1731" s="203" t="s">
        <v>2035</v>
      </c>
      <c r="V1731" s="203"/>
      <c r="W1731" s="204">
        <v>45584.22</v>
      </c>
      <c r="AF1731" t="s">
        <v>71397</v>
      </c>
      <c r="AG1731">
        <v>162.21</v>
      </c>
      <c r="AI1731" s="276" t="s">
        <v>70418</v>
      </c>
      <c r="AJ1731" s="277">
        <v>462.82</v>
      </c>
      <c r="AL1731" s="246" t="s">
        <v>60215</v>
      </c>
      <c r="AM1731" s="247">
        <v>263.64</v>
      </c>
      <c r="AO1731" s="226" t="s">
        <v>16296</v>
      </c>
      <c r="AP1731" s="227">
        <v>62047.67</v>
      </c>
      <c r="AR1731" s="207" t="s">
        <v>16283</v>
      </c>
      <c r="AS1731" s="208">
        <v>757762.29</v>
      </c>
      <c r="AT1731" s="93"/>
      <c r="AU1731" s="199" t="s">
        <v>32253</v>
      </c>
      <c r="AV1731" s="200">
        <v>30904</v>
      </c>
      <c r="BD1731" s="272" t="s">
        <v>46583</v>
      </c>
      <c r="BE1731" s="273">
        <v>16956.330000000002</v>
      </c>
      <c r="BG1731" s="244" t="s">
        <v>39974</v>
      </c>
      <c r="BH1731" s="245">
        <v>8902.0499999999993</v>
      </c>
      <c r="BJ1731" s="230" t="s">
        <v>11616</v>
      </c>
      <c r="BK1731" s="231">
        <v>44063.67</v>
      </c>
      <c r="BM1731" s="209" t="s">
        <v>8976</v>
      </c>
      <c r="BN1731" s="210">
        <v>304710.55</v>
      </c>
    </row>
    <row r="1732" spans="9:66" x14ac:dyDescent="0.55000000000000004">
      <c r="I1732" s="282" t="s">
        <v>46470</v>
      </c>
      <c r="J1732" s="282"/>
      <c r="K1732" s="283">
        <v>104941.03</v>
      </c>
      <c r="M1732" s="242" t="s">
        <v>39774</v>
      </c>
      <c r="N1732" s="242"/>
      <c r="O1732" s="243">
        <v>4289.12</v>
      </c>
      <c r="Q1732" s="224" t="s">
        <v>5415</v>
      </c>
      <c r="R1732" s="224"/>
      <c r="S1732" s="225">
        <v>15459.73</v>
      </c>
      <c r="U1732" s="203" t="s">
        <v>2036</v>
      </c>
      <c r="V1732" s="203"/>
      <c r="W1732" s="204">
        <v>96410.41</v>
      </c>
      <c r="AF1732" t="s">
        <v>70491</v>
      </c>
      <c r="AG1732" s="284">
        <v>21889.37</v>
      </c>
      <c r="AI1732" s="276" t="s">
        <v>70419</v>
      </c>
      <c r="AJ1732" s="277">
        <v>1513.72</v>
      </c>
      <c r="AL1732" s="246" t="s">
        <v>58954</v>
      </c>
      <c r="AM1732" s="247">
        <v>3439</v>
      </c>
      <c r="AO1732" s="226" t="s">
        <v>16297</v>
      </c>
      <c r="AP1732" s="227">
        <v>4746.71</v>
      </c>
      <c r="AR1732" s="207" t="s">
        <v>16284</v>
      </c>
      <c r="AS1732" s="208">
        <v>91595</v>
      </c>
      <c r="AT1732" s="93"/>
      <c r="AU1732" s="199" t="s">
        <v>22086</v>
      </c>
      <c r="AV1732" s="200">
        <v>11446.75</v>
      </c>
      <c r="BD1732" s="272" t="s">
        <v>46584</v>
      </c>
      <c r="BE1732" s="273">
        <v>104941.03</v>
      </c>
      <c r="BG1732" s="244" t="s">
        <v>39975</v>
      </c>
      <c r="BH1732" s="245">
        <v>4289.12</v>
      </c>
      <c r="BJ1732" s="230" t="s">
        <v>11617</v>
      </c>
      <c r="BK1732" s="231">
        <v>15459.73</v>
      </c>
      <c r="BM1732" s="209" t="s">
        <v>9306</v>
      </c>
      <c r="BN1732" s="210">
        <v>2098049.7200000002</v>
      </c>
    </row>
    <row r="1733" spans="9:66" x14ac:dyDescent="0.55000000000000004">
      <c r="I1733" s="282" t="s">
        <v>46471</v>
      </c>
      <c r="J1733" s="282"/>
      <c r="K1733" s="283">
        <v>107132.38</v>
      </c>
      <c r="M1733" s="242" t="s">
        <v>39775</v>
      </c>
      <c r="N1733" s="242"/>
      <c r="O1733" s="243">
        <v>1331.76</v>
      </c>
      <c r="Q1733" s="224" t="s">
        <v>5416</v>
      </c>
      <c r="R1733" s="224"/>
      <c r="S1733" s="225">
        <v>169308.79999999999</v>
      </c>
      <c r="U1733" s="203" t="s">
        <v>2037</v>
      </c>
      <c r="V1733" s="203"/>
      <c r="W1733" s="204">
        <v>277844.01</v>
      </c>
      <c r="AF1733" t="s">
        <v>66567</v>
      </c>
      <c r="AG1733" s="284">
        <v>360141.34</v>
      </c>
      <c r="AI1733" s="276" t="s">
        <v>66525</v>
      </c>
      <c r="AJ1733" s="277">
        <v>3000</v>
      </c>
      <c r="AL1733" s="246" t="s">
        <v>64015</v>
      </c>
      <c r="AM1733" s="247">
        <v>14804.62</v>
      </c>
      <c r="AO1733" s="226" t="s">
        <v>16298</v>
      </c>
      <c r="AP1733" s="227">
        <v>13453.3</v>
      </c>
      <c r="AR1733" s="207" t="s">
        <v>16285</v>
      </c>
      <c r="AS1733" s="208">
        <v>2184031.3199999998</v>
      </c>
      <c r="AT1733" s="93"/>
      <c r="AU1733" s="199" t="s">
        <v>32254</v>
      </c>
      <c r="AV1733" s="200">
        <v>18295.25</v>
      </c>
      <c r="BD1733" s="272" t="s">
        <v>46585</v>
      </c>
      <c r="BE1733" s="273">
        <v>107132.38</v>
      </c>
      <c r="BG1733" s="244" t="s">
        <v>39976</v>
      </c>
      <c r="BH1733" s="245">
        <v>1331.76</v>
      </c>
      <c r="BJ1733" s="230" t="s">
        <v>11618</v>
      </c>
      <c r="BK1733" s="231">
        <v>169308.79999999999</v>
      </c>
      <c r="BM1733" s="209" t="s">
        <v>9525</v>
      </c>
      <c r="BN1733" s="210">
        <v>93649.8</v>
      </c>
    </row>
    <row r="1734" spans="9:66" x14ac:dyDescent="0.55000000000000004">
      <c r="I1734" s="282" t="s">
        <v>46472</v>
      </c>
      <c r="J1734" s="282"/>
      <c r="K1734" s="283">
        <v>50006.22</v>
      </c>
      <c r="M1734" s="242" t="s">
        <v>39776</v>
      </c>
      <c r="N1734" s="242"/>
      <c r="O1734" s="243">
        <v>16977.490000000002</v>
      </c>
      <c r="Q1734" s="224" t="s">
        <v>5420</v>
      </c>
      <c r="R1734" s="224"/>
      <c r="S1734" s="225">
        <v>3607861.12</v>
      </c>
      <c r="U1734" s="203" t="s">
        <v>2038</v>
      </c>
      <c r="V1734" s="203"/>
      <c r="W1734" s="204">
        <v>33296.959999999999</v>
      </c>
      <c r="AF1734" t="s">
        <v>71398</v>
      </c>
      <c r="AG1734" s="284">
        <v>1100</v>
      </c>
      <c r="AI1734" s="276" t="s">
        <v>67172</v>
      </c>
      <c r="AJ1734" s="277">
        <v>1709.2</v>
      </c>
      <c r="AL1734" s="246" t="s">
        <v>60216</v>
      </c>
      <c r="AM1734" s="247">
        <v>24388.5</v>
      </c>
      <c r="AO1734" s="226" t="s">
        <v>16299</v>
      </c>
      <c r="AP1734" s="227">
        <v>87325.7</v>
      </c>
      <c r="AR1734" s="207" t="s">
        <v>16286</v>
      </c>
      <c r="AS1734" s="208">
        <v>6710</v>
      </c>
      <c r="AT1734" s="93"/>
      <c r="AU1734" s="199" t="s">
        <v>22087</v>
      </c>
      <c r="AV1734" s="200">
        <v>3740</v>
      </c>
      <c r="BD1734" s="272" t="s">
        <v>46586</v>
      </c>
      <c r="BE1734" s="273">
        <v>50006.22</v>
      </c>
      <c r="BG1734" s="244" t="s">
        <v>39977</v>
      </c>
      <c r="BH1734" s="245">
        <v>16977.490000000002</v>
      </c>
      <c r="BJ1734" s="230" t="s">
        <v>11622</v>
      </c>
      <c r="BK1734" s="231">
        <v>3607861.12</v>
      </c>
      <c r="BM1734" s="209" t="s">
        <v>9608</v>
      </c>
      <c r="BN1734" s="210">
        <v>10835.95</v>
      </c>
    </row>
    <row r="1735" spans="9:66" x14ac:dyDescent="0.55000000000000004">
      <c r="I1735" s="282" t="s">
        <v>46474</v>
      </c>
      <c r="J1735" s="282"/>
      <c r="K1735" s="283">
        <v>102101</v>
      </c>
      <c r="M1735" s="242" t="s">
        <v>39777</v>
      </c>
      <c r="N1735" s="242"/>
      <c r="O1735" s="243">
        <v>17899.43</v>
      </c>
      <c r="Q1735" s="224" t="s">
        <v>5421</v>
      </c>
      <c r="R1735" s="224"/>
      <c r="S1735" s="225">
        <v>38378.61</v>
      </c>
      <c r="U1735" s="203" t="s">
        <v>2039</v>
      </c>
      <c r="V1735" s="203"/>
      <c r="W1735" s="204">
        <v>47105.46</v>
      </c>
      <c r="AF1735" t="s">
        <v>70177</v>
      </c>
      <c r="AG1735" s="284">
        <v>6909.02</v>
      </c>
      <c r="AI1735" s="276" t="s">
        <v>70420</v>
      </c>
      <c r="AJ1735" s="277">
        <v>10349.09</v>
      </c>
      <c r="AL1735" s="246" t="s">
        <v>60217</v>
      </c>
      <c r="AM1735" s="247">
        <v>1865.75</v>
      </c>
      <c r="AO1735" s="226" t="s">
        <v>16301</v>
      </c>
      <c r="AP1735" s="227">
        <v>4281.6899999999996</v>
      </c>
      <c r="AR1735" s="207" t="s">
        <v>16287</v>
      </c>
      <c r="AS1735" s="208">
        <v>218652.81</v>
      </c>
      <c r="AT1735" s="93"/>
      <c r="AU1735" s="199" t="s">
        <v>22089</v>
      </c>
      <c r="AV1735" s="200">
        <v>30904</v>
      </c>
      <c r="BD1735" s="272" t="s">
        <v>46588</v>
      </c>
      <c r="BE1735" s="273">
        <v>102101</v>
      </c>
      <c r="BG1735" s="244" t="s">
        <v>39978</v>
      </c>
      <c r="BH1735" s="245">
        <v>17899.43</v>
      </c>
      <c r="BJ1735" s="230" t="s">
        <v>11623</v>
      </c>
      <c r="BK1735" s="231">
        <v>38378.61</v>
      </c>
      <c r="BM1735" s="209" t="s">
        <v>9629</v>
      </c>
      <c r="BN1735" s="210">
        <v>67004.58</v>
      </c>
    </row>
    <row r="1736" spans="9:66" x14ac:dyDescent="0.55000000000000004">
      <c r="I1736" s="282" t="s">
        <v>46476</v>
      </c>
      <c r="J1736" s="282"/>
      <c r="K1736" s="283">
        <v>261776.2</v>
      </c>
      <c r="M1736" s="242" t="s">
        <v>39778</v>
      </c>
      <c r="N1736" s="242"/>
      <c r="O1736" s="243">
        <v>11514.9</v>
      </c>
      <c r="Q1736" s="224" t="s">
        <v>5417</v>
      </c>
      <c r="R1736" s="224"/>
      <c r="S1736" s="225">
        <v>57503.89</v>
      </c>
      <c r="U1736" s="203" t="s">
        <v>2040</v>
      </c>
      <c r="V1736" s="203"/>
      <c r="W1736" s="204">
        <v>1463</v>
      </c>
      <c r="AF1736" t="s">
        <v>63117</v>
      </c>
      <c r="AG1736" s="284">
        <v>4307.8900000000003</v>
      </c>
      <c r="AI1736" s="276" t="s">
        <v>66526</v>
      </c>
      <c r="AJ1736" s="277">
        <v>50248.13</v>
      </c>
      <c r="AL1736" s="246" t="s">
        <v>60218</v>
      </c>
      <c r="AM1736" s="247">
        <v>5975.16</v>
      </c>
      <c r="AO1736" s="226" t="s">
        <v>33177</v>
      </c>
      <c r="AP1736" s="227">
        <v>5243.72</v>
      </c>
      <c r="AR1736" s="207" t="s">
        <v>16288</v>
      </c>
      <c r="AS1736" s="208">
        <v>177593.75</v>
      </c>
      <c r="AT1736" s="93"/>
      <c r="AU1736" s="199" t="s">
        <v>13712</v>
      </c>
      <c r="AV1736" s="200">
        <v>86298.3</v>
      </c>
      <c r="BD1736" s="272" t="s">
        <v>46590</v>
      </c>
      <c r="BE1736" s="273">
        <v>261776.2</v>
      </c>
      <c r="BG1736" s="244" t="s">
        <v>39979</v>
      </c>
      <c r="BH1736" s="245">
        <v>11514.9</v>
      </c>
      <c r="BJ1736" s="230" t="s">
        <v>11619</v>
      </c>
      <c r="BK1736" s="231">
        <v>57503.89</v>
      </c>
      <c r="BM1736" s="209" t="s">
        <v>9659</v>
      </c>
      <c r="BN1736" s="210">
        <v>57685.17</v>
      </c>
    </row>
    <row r="1737" spans="9:66" x14ac:dyDescent="0.55000000000000004">
      <c r="I1737" s="282" t="s">
        <v>46477</v>
      </c>
      <c r="J1737" s="282"/>
      <c r="K1737" s="283">
        <v>112800</v>
      </c>
      <c r="M1737" s="242" t="s">
        <v>39779</v>
      </c>
      <c r="N1737" s="242"/>
      <c r="O1737" s="243">
        <v>2712.76</v>
      </c>
      <c r="Q1737" s="224" t="s">
        <v>5418</v>
      </c>
      <c r="R1737" s="224"/>
      <c r="S1737" s="225">
        <v>256367.68</v>
      </c>
      <c r="U1737" s="203" t="s">
        <v>2041</v>
      </c>
      <c r="V1737" s="203"/>
      <c r="W1737" s="204">
        <v>6456</v>
      </c>
      <c r="AF1737" t="s">
        <v>61092</v>
      </c>
      <c r="AG1737" s="284">
        <v>27685.7</v>
      </c>
      <c r="AI1737" s="276" t="s">
        <v>66527</v>
      </c>
      <c r="AJ1737" s="277">
        <v>856.04</v>
      </c>
      <c r="AL1737" s="246" t="s">
        <v>33183</v>
      </c>
      <c r="AM1737" s="247">
        <v>1788.47</v>
      </c>
      <c r="AO1737" s="226" t="s">
        <v>48700</v>
      </c>
      <c r="AP1737" s="227">
        <v>11008.35</v>
      </c>
      <c r="AR1737" s="207" t="s">
        <v>16289</v>
      </c>
      <c r="AS1737" s="208">
        <v>514910.62</v>
      </c>
      <c r="AT1737" s="93"/>
      <c r="AU1737" s="199" t="s">
        <v>13713</v>
      </c>
      <c r="AV1737" s="200">
        <v>9087.25</v>
      </c>
      <c r="BD1737" s="272" t="s">
        <v>46591</v>
      </c>
      <c r="BE1737" s="273">
        <v>112800</v>
      </c>
      <c r="BG1737" s="244" t="s">
        <v>39980</v>
      </c>
      <c r="BH1737" s="245">
        <v>2712.76</v>
      </c>
      <c r="BJ1737" s="230" t="s">
        <v>11620</v>
      </c>
      <c r="BK1737" s="231">
        <v>256367.68</v>
      </c>
      <c r="BM1737" s="209" t="s">
        <v>11305</v>
      </c>
      <c r="BN1737" s="210">
        <v>428.07</v>
      </c>
    </row>
    <row r="1738" spans="9:66" x14ac:dyDescent="0.55000000000000004">
      <c r="I1738" s="282" t="s">
        <v>46478</v>
      </c>
      <c r="J1738" s="282"/>
      <c r="K1738" s="283">
        <v>39842.550000000003</v>
      </c>
      <c r="M1738" s="242" t="s">
        <v>39780</v>
      </c>
      <c r="N1738" s="242"/>
      <c r="O1738" s="243">
        <v>45708.24</v>
      </c>
      <c r="Q1738" s="224" t="s">
        <v>5422</v>
      </c>
      <c r="R1738" s="224"/>
      <c r="S1738" s="225">
        <v>2717334.26</v>
      </c>
      <c r="U1738" s="203" t="s">
        <v>2042</v>
      </c>
      <c r="V1738" s="203"/>
      <c r="W1738" s="204">
        <v>142962.96</v>
      </c>
      <c r="AF1738" t="s">
        <v>69715</v>
      </c>
      <c r="AG1738">
        <v>49.99</v>
      </c>
      <c r="AI1738" s="276" t="s">
        <v>60255</v>
      </c>
      <c r="AJ1738" s="277">
        <v>132.52000000000001</v>
      </c>
      <c r="AL1738" s="246" t="s">
        <v>54868</v>
      </c>
      <c r="AM1738" s="247">
        <v>3264.51</v>
      </c>
      <c r="AO1738" s="226" t="s">
        <v>16302</v>
      </c>
      <c r="AP1738" s="227">
        <v>53660</v>
      </c>
      <c r="AR1738" s="207" t="s">
        <v>16290</v>
      </c>
      <c r="AS1738" s="208">
        <v>252387.07</v>
      </c>
      <c r="AT1738" s="93"/>
      <c r="AU1738" s="199" t="s">
        <v>13714</v>
      </c>
      <c r="AV1738" s="200">
        <v>9835.9599999999991</v>
      </c>
      <c r="BD1738" s="272" t="s">
        <v>46592</v>
      </c>
      <c r="BE1738" s="273">
        <v>39842.550000000003</v>
      </c>
      <c r="BG1738" s="244" t="s">
        <v>39981</v>
      </c>
      <c r="BH1738" s="245">
        <v>45708.24</v>
      </c>
      <c r="BJ1738" s="230" t="s">
        <v>11624</v>
      </c>
      <c r="BK1738" s="231">
        <v>2717334.26</v>
      </c>
      <c r="BM1738" s="209" t="s">
        <v>11564</v>
      </c>
      <c r="BN1738" s="210">
        <v>389438.02</v>
      </c>
    </row>
    <row r="1739" spans="9:66" x14ac:dyDescent="0.55000000000000004">
      <c r="I1739" s="282" t="s">
        <v>46479</v>
      </c>
      <c r="J1739" s="282"/>
      <c r="K1739" s="283">
        <v>72166.17</v>
      </c>
      <c r="M1739" s="242" t="s">
        <v>39781</v>
      </c>
      <c r="N1739" s="242"/>
      <c r="O1739" s="243">
        <v>7739.32</v>
      </c>
      <c r="Q1739" s="224" t="s">
        <v>5423</v>
      </c>
      <c r="R1739" s="224"/>
      <c r="S1739" s="225">
        <v>56202.25</v>
      </c>
      <c r="U1739" s="203" t="s">
        <v>2043</v>
      </c>
      <c r="V1739" s="203"/>
      <c r="W1739" s="204">
        <v>43910.32</v>
      </c>
      <c r="AF1739" t="s">
        <v>66568</v>
      </c>
      <c r="AG1739">
        <v>897.81</v>
      </c>
      <c r="AI1739" s="276" t="s">
        <v>60256</v>
      </c>
      <c r="AJ1739" s="277">
        <v>12931.5</v>
      </c>
      <c r="AL1739" s="246" t="s">
        <v>16401</v>
      </c>
      <c r="AM1739" s="247">
        <v>386.55</v>
      </c>
      <c r="AO1739" s="226" t="s">
        <v>16304</v>
      </c>
      <c r="AP1739" s="227">
        <v>4097.34</v>
      </c>
      <c r="AR1739" s="207" t="s">
        <v>13129</v>
      </c>
      <c r="AS1739" s="208">
        <v>117705.2</v>
      </c>
      <c r="AT1739" s="93"/>
      <c r="AU1739" s="199" t="s">
        <v>13715</v>
      </c>
      <c r="AV1739" s="200">
        <v>11847.04</v>
      </c>
      <c r="BD1739" s="272" t="s">
        <v>46593</v>
      </c>
      <c r="BE1739" s="273">
        <v>72166.17</v>
      </c>
      <c r="BG1739" s="244" t="s">
        <v>39982</v>
      </c>
      <c r="BH1739" s="245">
        <v>7739.32</v>
      </c>
      <c r="BJ1739" s="230" t="s">
        <v>11625</v>
      </c>
      <c r="BK1739" s="231">
        <v>56202.25</v>
      </c>
      <c r="BM1739" s="209" t="s">
        <v>12232</v>
      </c>
      <c r="BN1739" s="210">
        <v>22789.25</v>
      </c>
    </row>
    <row r="1740" spans="9:66" x14ac:dyDescent="0.55000000000000004">
      <c r="I1740" s="282" t="s">
        <v>56941</v>
      </c>
      <c r="J1740" s="282"/>
      <c r="K1740" s="283">
        <v>42.43</v>
      </c>
      <c r="M1740" s="242" t="s">
        <v>39782</v>
      </c>
      <c r="N1740" s="242"/>
      <c r="O1740" s="243">
        <v>36861.599999999999</v>
      </c>
      <c r="Q1740" s="224" t="s">
        <v>5424</v>
      </c>
      <c r="R1740" s="224"/>
      <c r="S1740" s="225">
        <v>7669045.3499999996</v>
      </c>
      <c r="U1740" s="203" t="s">
        <v>2044</v>
      </c>
      <c r="V1740" s="203"/>
      <c r="W1740" s="204">
        <v>357396</v>
      </c>
      <c r="AF1740" t="s">
        <v>62955</v>
      </c>
      <c r="AG1740" s="284">
        <v>6985.58</v>
      </c>
      <c r="AI1740" s="276" t="s">
        <v>60257</v>
      </c>
      <c r="AJ1740" s="277">
        <v>999.43</v>
      </c>
      <c r="AL1740" s="246" t="s">
        <v>16402</v>
      </c>
      <c r="AM1740" s="247">
        <v>437.42</v>
      </c>
      <c r="AO1740" s="226" t="s">
        <v>16305</v>
      </c>
      <c r="AP1740" s="227">
        <v>11703.06</v>
      </c>
      <c r="AR1740" s="207" t="s">
        <v>16291</v>
      </c>
      <c r="AS1740" s="208">
        <v>10591.1</v>
      </c>
      <c r="AT1740" s="93"/>
      <c r="AU1740" s="199" t="s">
        <v>13716</v>
      </c>
      <c r="AV1740" s="200">
        <v>3438.85</v>
      </c>
      <c r="BD1740" s="272" t="s">
        <v>57057</v>
      </c>
      <c r="BE1740" s="273">
        <v>42.43</v>
      </c>
      <c r="BG1740" s="244" t="s">
        <v>39983</v>
      </c>
      <c r="BH1740" s="245">
        <v>36861.599999999999</v>
      </c>
      <c r="BJ1740" s="230" t="s">
        <v>11626</v>
      </c>
      <c r="BK1740" s="231">
        <v>7669045.3499999996</v>
      </c>
      <c r="BM1740" s="209" t="s">
        <v>9871</v>
      </c>
      <c r="BN1740" s="210">
        <v>4457281.59</v>
      </c>
    </row>
    <row r="1741" spans="9:66" x14ac:dyDescent="0.55000000000000004">
      <c r="I1741" s="282" t="s">
        <v>56947</v>
      </c>
      <c r="J1741" s="282"/>
      <c r="K1741" s="283">
        <v>2000</v>
      </c>
      <c r="M1741" s="242" t="s">
        <v>39783</v>
      </c>
      <c r="N1741" s="242"/>
      <c r="O1741" s="243">
        <v>1143.01</v>
      </c>
      <c r="Q1741" s="224" t="s">
        <v>5425</v>
      </c>
      <c r="R1741" s="224"/>
      <c r="S1741" s="225">
        <v>523116.78</v>
      </c>
      <c r="U1741" s="203" t="s">
        <v>2045</v>
      </c>
      <c r="V1741" s="203"/>
      <c r="W1741" s="204">
        <v>16064.59</v>
      </c>
      <c r="AF1741" t="s">
        <v>67416</v>
      </c>
      <c r="AG1741" s="284">
        <v>5974.48</v>
      </c>
      <c r="AI1741" s="276" t="s">
        <v>60258</v>
      </c>
      <c r="AJ1741" s="277">
        <v>2968.35</v>
      </c>
      <c r="AL1741" s="246" t="s">
        <v>16406</v>
      </c>
      <c r="AM1741" s="247">
        <v>1657.3</v>
      </c>
      <c r="AO1741" s="226" t="s">
        <v>16306</v>
      </c>
      <c r="AP1741" s="227">
        <v>5219.6000000000004</v>
      </c>
      <c r="AR1741" s="207" t="s">
        <v>16292</v>
      </c>
      <c r="AS1741" s="208">
        <v>626.02</v>
      </c>
      <c r="AT1741" s="93"/>
      <c r="AU1741" s="199" t="s">
        <v>13717</v>
      </c>
      <c r="AV1741" s="200">
        <v>23242.6</v>
      </c>
      <c r="BD1741" s="272" t="s">
        <v>57063</v>
      </c>
      <c r="BE1741" s="273">
        <v>2000</v>
      </c>
      <c r="BG1741" s="244" t="s">
        <v>39984</v>
      </c>
      <c r="BH1741" s="245">
        <v>1143.01</v>
      </c>
      <c r="BJ1741" s="230" t="s">
        <v>11627</v>
      </c>
      <c r="BK1741" s="231">
        <v>523116.78</v>
      </c>
      <c r="BM1741" s="209" t="s">
        <v>6716</v>
      </c>
      <c r="BN1741" s="210">
        <v>18838</v>
      </c>
    </row>
    <row r="1742" spans="9:66" x14ac:dyDescent="0.55000000000000004">
      <c r="I1742" s="282" t="s">
        <v>46480</v>
      </c>
      <c r="J1742" s="282"/>
      <c r="K1742" s="283">
        <v>-5268.96</v>
      </c>
      <c r="M1742" s="242" t="s">
        <v>39784</v>
      </c>
      <c r="N1742" s="242"/>
      <c r="O1742" s="243">
        <v>74717.84</v>
      </c>
      <c r="Q1742" s="224" t="s">
        <v>5426</v>
      </c>
      <c r="R1742" s="224"/>
      <c r="S1742" s="225">
        <v>18941508.050000001</v>
      </c>
      <c r="U1742" s="203" t="s">
        <v>2046</v>
      </c>
      <c r="V1742" s="203"/>
      <c r="W1742" s="204">
        <v>23661</v>
      </c>
      <c r="AF1742" t="s">
        <v>63660</v>
      </c>
      <c r="AG1742">
        <v>457.05</v>
      </c>
      <c r="AI1742" s="276" t="s">
        <v>64076</v>
      </c>
      <c r="AJ1742" s="277">
        <v>7263.06</v>
      </c>
      <c r="AL1742" s="246" t="s">
        <v>16409</v>
      </c>
      <c r="AM1742" s="247">
        <v>1444.23</v>
      </c>
      <c r="AO1742" s="226" t="s">
        <v>16307</v>
      </c>
      <c r="AP1742" s="227">
        <v>3313.55</v>
      </c>
      <c r="AR1742" s="207" t="s">
        <v>16293</v>
      </c>
      <c r="AS1742" s="208">
        <v>858.15</v>
      </c>
      <c r="AT1742" s="93"/>
      <c r="AU1742" s="199" t="s">
        <v>13718</v>
      </c>
      <c r="AV1742" s="200">
        <v>6206</v>
      </c>
      <c r="BD1742" s="272" t="s">
        <v>46594</v>
      </c>
      <c r="BE1742" s="273">
        <v>-5268.96</v>
      </c>
      <c r="BG1742" s="244" t="s">
        <v>39985</v>
      </c>
      <c r="BH1742" s="245">
        <v>74717.84</v>
      </c>
      <c r="BJ1742" s="230" t="s">
        <v>11628</v>
      </c>
      <c r="BK1742" s="231">
        <v>18941508.050000001</v>
      </c>
      <c r="BM1742" s="209" t="s">
        <v>6929</v>
      </c>
      <c r="BN1742" s="210">
        <v>1283</v>
      </c>
    </row>
    <row r="1743" spans="9:66" x14ac:dyDescent="0.55000000000000004">
      <c r="I1743" s="282" t="s">
        <v>46482</v>
      </c>
      <c r="J1743" s="282"/>
      <c r="K1743" s="283">
        <v>69043.55</v>
      </c>
      <c r="M1743" s="242" t="s">
        <v>39785</v>
      </c>
      <c r="N1743" s="242"/>
      <c r="O1743" s="243">
        <v>342.52</v>
      </c>
      <c r="Q1743" s="224" t="s">
        <v>5427</v>
      </c>
      <c r="R1743" s="224"/>
      <c r="S1743" s="225">
        <v>80231.490000000005</v>
      </c>
      <c r="U1743" s="203" t="s">
        <v>2047</v>
      </c>
      <c r="V1743" s="203"/>
      <c r="W1743" s="204">
        <v>1636</v>
      </c>
      <c r="AF1743" t="s">
        <v>67417</v>
      </c>
      <c r="AG1743" s="284">
        <v>1436.26</v>
      </c>
      <c r="AI1743" s="276" t="s">
        <v>70421</v>
      </c>
      <c r="AJ1743" s="277">
        <v>27771.5</v>
      </c>
      <c r="AL1743" s="246" t="s">
        <v>49676</v>
      </c>
      <c r="AM1743" s="247">
        <v>-68.27</v>
      </c>
      <c r="AO1743" s="226" t="s">
        <v>16308</v>
      </c>
      <c r="AP1743" s="227">
        <v>25237.95</v>
      </c>
      <c r="AR1743" s="207" t="s">
        <v>16294</v>
      </c>
      <c r="AS1743" s="208">
        <v>2403.9499999999998</v>
      </c>
      <c r="AT1743" s="93"/>
      <c r="AU1743" s="199" t="s">
        <v>32255</v>
      </c>
      <c r="AV1743" s="200">
        <v>25647.97</v>
      </c>
      <c r="BD1743" s="272" t="s">
        <v>46596</v>
      </c>
      <c r="BE1743" s="273">
        <v>69043.55</v>
      </c>
      <c r="BG1743" s="244" t="s">
        <v>39986</v>
      </c>
      <c r="BH1743" s="245">
        <v>342.52</v>
      </c>
      <c r="BJ1743" s="230" t="s">
        <v>11629</v>
      </c>
      <c r="BK1743" s="231">
        <v>80231.490000000005</v>
      </c>
      <c r="BM1743" s="209" t="s">
        <v>7122</v>
      </c>
      <c r="BN1743" s="210">
        <v>386</v>
      </c>
    </row>
    <row r="1744" spans="9:66" x14ac:dyDescent="0.55000000000000004">
      <c r="I1744" s="282" t="s">
        <v>65906</v>
      </c>
      <c r="J1744" s="282"/>
      <c r="K1744" s="283">
        <v>81250</v>
      </c>
      <c r="M1744" s="242" t="s">
        <v>39786</v>
      </c>
      <c r="N1744" s="242"/>
      <c r="O1744" s="243">
        <v>51971.72</v>
      </c>
      <c r="Q1744" s="224" t="s">
        <v>5428</v>
      </c>
      <c r="R1744" s="224"/>
      <c r="S1744" s="225">
        <v>90203.78</v>
      </c>
      <c r="U1744" s="203" t="s">
        <v>2048</v>
      </c>
      <c r="V1744" s="203"/>
      <c r="W1744" s="204">
        <v>9291.5</v>
      </c>
      <c r="AF1744" t="s">
        <v>58508</v>
      </c>
      <c r="AG1744" s="284">
        <v>3541.37</v>
      </c>
      <c r="AI1744" s="276" t="s">
        <v>58204</v>
      </c>
      <c r="AJ1744" s="277">
        <v>9226</v>
      </c>
      <c r="AL1744" s="246" t="s">
        <v>51714</v>
      </c>
      <c r="AM1744" s="247">
        <v>8501</v>
      </c>
      <c r="AO1744" s="226" t="s">
        <v>16310</v>
      </c>
      <c r="AP1744" s="227">
        <v>1916.55</v>
      </c>
      <c r="AR1744" s="207" t="s">
        <v>16295</v>
      </c>
      <c r="AS1744" s="208">
        <v>509.52</v>
      </c>
      <c r="AT1744" s="93"/>
      <c r="AU1744" s="199" t="s">
        <v>32256</v>
      </c>
      <c r="AV1744" s="200">
        <v>272.7</v>
      </c>
      <c r="BD1744" s="272" t="s">
        <v>46597</v>
      </c>
      <c r="BE1744" s="273">
        <v>81250</v>
      </c>
      <c r="BG1744" s="244" t="s">
        <v>39987</v>
      </c>
      <c r="BH1744" s="245">
        <v>51971.72</v>
      </c>
      <c r="BJ1744" s="230" t="s">
        <v>11630</v>
      </c>
      <c r="BK1744" s="231">
        <v>90203.78</v>
      </c>
      <c r="BM1744" s="209" t="s">
        <v>7385</v>
      </c>
      <c r="BN1744" s="210">
        <v>3849</v>
      </c>
    </row>
    <row r="1745" spans="9:66" x14ac:dyDescent="0.55000000000000004">
      <c r="I1745" s="282" t="s">
        <v>46486</v>
      </c>
      <c r="J1745" s="282"/>
      <c r="K1745" s="283">
        <v>211500</v>
      </c>
      <c r="M1745" s="242" t="s">
        <v>39787</v>
      </c>
      <c r="N1745" s="242"/>
      <c r="O1745" s="243">
        <v>9853.5499999999993</v>
      </c>
      <c r="Q1745" s="224" t="s">
        <v>5429</v>
      </c>
      <c r="R1745" s="224"/>
      <c r="S1745" s="225">
        <v>336622.82</v>
      </c>
      <c r="U1745" s="203" t="s">
        <v>2049</v>
      </c>
      <c r="V1745" s="203"/>
      <c r="W1745" s="204">
        <v>93362.07</v>
      </c>
      <c r="AF1745" t="s">
        <v>66569</v>
      </c>
      <c r="AG1745" s="284">
        <v>1091.67</v>
      </c>
      <c r="AI1745" s="276" t="s">
        <v>55889</v>
      </c>
      <c r="AJ1745" s="277">
        <v>15359.81</v>
      </c>
      <c r="AL1745" s="246" t="s">
        <v>57266</v>
      </c>
      <c r="AM1745" s="247">
        <v>1000</v>
      </c>
      <c r="AO1745" s="226" t="s">
        <v>16311</v>
      </c>
      <c r="AP1745" s="227">
        <v>4816.6000000000004</v>
      </c>
      <c r="AR1745" s="207" t="s">
        <v>16296</v>
      </c>
      <c r="AS1745" s="208">
        <v>11683.42</v>
      </c>
      <c r="AT1745" s="93"/>
      <c r="AU1745" s="199" t="s">
        <v>32257</v>
      </c>
      <c r="AV1745" s="200">
        <v>69296.33</v>
      </c>
      <c r="BD1745" s="272" t="s">
        <v>46601</v>
      </c>
      <c r="BE1745" s="273">
        <v>211500</v>
      </c>
      <c r="BG1745" s="244" t="s">
        <v>39988</v>
      </c>
      <c r="BH1745" s="245">
        <v>9853.5499999999993</v>
      </c>
      <c r="BJ1745" s="230" t="s">
        <v>11631</v>
      </c>
      <c r="BK1745" s="231">
        <v>336622.82</v>
      </c>
      <c r="BM1745" s="209" t="s">
        <v>7796</v>
      </c>
      <c r="BN1745" s="210">
        <v>644</v>
      </c>
    </row>
    <row r="1746" spans="9:66" x14ac:dyDescent="0.55000000000000004">
      <c r="I1746" s="282" t="s">
        <v>65908</v>
      </c>
      <c r="J1746" s="282"/>
      <c r="K1746" s="283">
        <v>10000</v>
      </c>
      <c r="M1746" s="242" t="s">
        <v>39788</v>
      </c>
      <c r="N1746" s="242"/>
      <c r="O1746" s="243">
        <v>38187.15</v>
      </c>
      <c r="Q1746" s="224" t="s">
        <v>5430</v>
      </c>
      <c r="R1746" s="224"/>
      <c r="S1746" s="225">
        <v>70444.899999999994</v>
      </c>
      <c r="U1746" s="203" t="s">
        <v>2050</v>
      </c>
      <c r="V1746" s="203"/>
      <c r="W1746" s="204">
        <v>1314157.26</v>
      </c>
      <c r="AF1746" t="s">
        <v>66570</v>
      </c>
      <c r="AG1746" s="284">
        <v>13800</v>
      </c>
      <c r="AI1746" s="276" t="s">
        <v>64078</v>
      </c>
      <c r="AJ1746" s="277">
        <v>9631.32</v>
      </c>
      <c r="AL1746" s="246" t="s">
        <v>55852</v>
      </c>
      <c r="AM1746" s="247">
        <v>21123.8</v>
      </c>
      <c r="AO1746" s="226" t="s">
        <v>16312</v>
      </c>
      <c r="AP1746" s="227">
        <v>2333.9</v>
      </c>
      <c r="AR1746" s="207" t="s">
        <v>16297</v>
      </c>
      <c r="AS1746" s="208">
        <v>893.76</v>
      </c>
      <c r="AT1746" s="93"/>
      <c r="AU1746" s="199" t="s">
        <v>13719</v>
      </c>
      <c r="AV1746" s="200">
        <v>7500</v>
      </c>
      <c r="BD1746" s="272" t="s">
        <v>66412</v>
      </c>
      <c r="BE1746" s="273">
        <v>10000</v>
      </c>
      <c r="BG1746" s="244" t="s">
        <v>39989</v>
      </c>
      <c r="BH1746" s="245">
        <v>38187.15</v>
      </c>
      <c r="BJ1746" s="230" t="s">
        <v>11632</v>
      </c>
      <c r="BK1746" s="231">
        <v>70444.899999999994</v>
      </c>
      <c r="BM1746" s="209" t="s">
        <v>8334</v>
      </c>
      <c r="BN1746" s="210">
        <v>4832</v>
      </c>
    </row>
    <row r="1747" spans="9:66" x14ac:dyDescent="0.55000000000000004">
      <c r="I1747" s="282" t="s">
        <v>56952</v>
      </c>
      <c r="J1747" s="282"/>
      <c r="K1747" s="283">
        <v>3709.17</v>
      </c>
      <c r="M1747" s="242" t="s">
        <v>39789</v>
      </c>
      <c r="N1747" s="242"/>
      <c r="O1747" s="243">
        <v>55535</v>
      </c>
      <c r="Q1747" s="224" t="s">
        <v>5431</v>
      </c>
      <c r="R1747" s="224"/>
      <c r="S1747" s="225">
        <v>223464.67</v>
      </c>
      <c r="U1747" s="203" t="s">
        <v>2051</v>
      </c>
      <c r="V1747" s="203"/>
      <c r="W1747" s="204">
        <v>19104.63</v>
      </c>
      <c r="AF1747" t="s">
        <v>71399</v>
      </c>
      <c r="AG1747">
        <v>950</v>
      </c>
      <c r="AI1747" s="276" t="s">
        <v>55890</v>
      </c>
      <c r="AJ1747" s="277">
        <v>59412.23</v>
      </c>
      <c r="AL1747" s="246" t="s">
        <v>55853</v>
      </c>
      <c r="AM1747" s="247">
        <v>2663.51</v>
      </c>
      <c r="AO1747" s="226" t="s">
        <v>16313</v>
      </c>
      <c r="AP1747" s="227">
        <v>1522</v>
      </c>
      <c r="AR1747" s="207" t="s">
        <v>16298</v>
      </c>
      <c r="AS1747" s="208">
        <v>2418.77</v>
      </c>
      <c r="AT1747" s="93"/>
      <c r="AU1747" s="199" t="s">
        <v>13720</v>
      </c>
      <c r="AV1747" s="200">
        <v>573.74</v>
      </c>
      <c r="BD1747" s="272" t="s">
        <v>57068</v>
      </c>
      <c r="BE1747" s="273">
        <v>3709.17</v>
      </c>
      <c r="BG1747" s="244" t="s">
        <v>39990</v>
      </c>
      <c r="BH1747" s="245">
        <v>55535</v>
      </c>
      <c r="BJ1747" s="230" t="s">
        <v>11633</v>
      </c>
      <c r="BK1747" s="231">
        <v>223464.67</v>
      </c>
      <c r="BM1747" s="209" t="s">
        <v>8721</v>
      </c>
      <c r="BN1747" s="210">
        <v>2000</v>
      </c>
    </row>
    <row r="1748" spans="9:66" x14ac:dyDescent="0.55000000000000004">
      <c r="I1748" s="282" t="s">
        <v>70220</v>
      </c>
      <c r="J1748" s="282"/>
      <c r="K1748" s="283">
        <v>21850</v>
      </c>
      <c r="M1748" s="242" t="s">
        <v>39790</v>
      </c>
      <c r="N1748" s="242"/>
      <c r="O1748" s="243">
        <v>29832.36</v>
      </c>
      <c r="Q1748" s="224" t="s">
        <v>5432</v>
      </c>
      <c r="R1748" s="224"/>
      <c r="S1748" s="225">
        <v>2528555.91</v>
      </c>
      <c r="U1748" s="203" t="s">
        <v>2052</v>
      </c>
      <c r="V1748" s="203"/>
      <c r="W1748" s="204">
        <v>8369</v>
      </c>
      <c r="AF1748" t="s">
        <v>70502</v>
      </c>
      <c r="AG1748" s="284">
        <v>2039.13</v>
      </c>
      <c r="AI1748" s="276" t="s">
        <v>69938</v>
      </c>
      <c r="AJ1748" s="277">
        <v>9025</v>
      </c>
      <c r="AL1748" s="246" t="s">
        <v>57267</v>
      </c>
      <c r="AM1748" s="247">
        <v>800</v>
      </c>
      <c r="AO1748" s="226" t="s">
        <v>33178</v>
      </c>
      <c r="AP1748" s="227">
        <v>3691047.06</v>
      </c>
      <c r="AR1748" s="207" t="s">
        <v>16299</v>
      </c>
      <c r="AS1748" s="208">
        <v>139745.91</v>
      </c>
      <c r="AT1748" s="93"/>
      <c r="AU1748" s="199" t="s">
        <v>13721</v>
      </c>
      <c r="AV1748" s="200">
        <v>1477.5</v>
      </c>
      <c r="BD1748" s="272" t="s">
        <v>70273</v>
      </c>
      <c r="BE1748" s="273">
        <v>21850</v>
      </c>
      <c r="BG1748" s="244" t="s">
        <v>39991</v>
      </c>
      <c r="BH1748" s="245">
        <v>29832.36</v>
      </c>
      <c r="BJ1748" s="230" t="s">
        <v>11634</v>
      </c>
      <c r="BK1748" s="231">
        <v>2528555.91</v>
      </c>
      <c r="BM1748" s="209" t="s">
        <v>8977</v>
      </c>
      <c r="BN1748" s="210">
        <v>3646</v>
      </c>
    </row>
    <row r="1749" spans="9:66" x14ac:dyDescent="0.55000000000000004">
      <c r="I1749" s="282" t="s">
        <v>69906</v>
      </c>
      <c r="J1749" s="282"/>
      <c r="K1749" s="283">
        <v>1900</v>
      </c>
      <c r="M1749" s="242" t="s">
        <v>39791</v>
      </c>
      <c r="N1749" s="242"/>
      <c r="O1749" s="243">
        <v>1309.21</v>
      </c>
      <c r="Q1749" s="224" t="s">
        <v>5433</v>
      </c>
      <c r="R1749" s="224"/>
      <c r="S1749" s="225">
        <v>870790.33</v>
      </c>
      <c r="U1749" s="203" t="s">
        <v>4086</v>
      </c>
      <c r="V1749" s="203"/>
      <c r="W1749" s="204">
        <v>3897</v>
      </c>
      <c r="AF1749" t="s">
        <v>67475</v>
      </c>
      <c r="AG1749">
        <v>335.35</v>
      </c>
      <c r="AI1749" s="276" t="s">
        <v>64079</v>
      </c>
      <c r="AJ1749" s="277">
        <v>31317.68</v>
      </c>
      <c r="AL1749" s="246" t="s">
        <v>55854</v>
      </c>
      <c r="AM1749" s="247">
        <v>1880.95</v>
      </c>
      <c r="AO1749" s="226" t="s">
        <v>44464</v>
      </c>
      <c r="AP1749" s="227">
        <v>73811.61</v>
      </c>
      <c r="AR1749" s="207" t="s">
        <v>16300</v>
      </c>
      <c r="AS1749" s="208">
        <v>5668.1</v>
      </c>
      <c r="AT1749" s="93"/>
      <c r="AU1749" s="199" t="s">
        <v>13722</v>
      </c>
      <c r="AV1749" s="200">
        <v>2112</v>
      </c>
      <c r="BD1749" s="272" t="s">
        <v>69915</v>
      </c>
      <c r="BE1749" s="273">
        <v>1900</v>
      </c>
      <c r="BG1749" s="244" t="s">
        <v>39992</v>
      </c>
      <c r="BH1749" s="245">
        <v>1309.21</v>
      </c>
      <c r="BJ1749" s="230" t="s">
        <v>11635</v>
      </c>
      <c r="BK1749" s="231">
        <v>870790.33</v>
      </c>
      <c r="BM1749" s="209" t="s">
        <v>9447</v>
      </c>
      <c r="BN1749" s="210">
        <v>3336.88</v>
      </c>
    </row>
    <row r="1750" spans="9:66" x14ac:dyDescent="0.55000000000000004">
      <c r="I1750" s="282" t="s">
        <v>70221</v>
      </c>
      <c r="J1750" s="282"/>
      <c r="K1750" s="283">
        <v>3325</v>
      </c>
      <c r="M1750" s="242" t="s">
        <v>39792</v>
      </c>
      <c r="N1750" s="242"/>
      <c r="O1750" s="243">
        <v>3946.52</v>
      </c>
      <c r="Q1750" s="224" t="s">
        <v>5434</v>
      </c>
      <c r="R1750" s="224"/>
      <c r="S1750" s="225">
        <v>16539273.390000001</v>
      </c>
      <c r="U1750" s="203" t="s">
        <v>2053</v>
      </c>
      <c r="V1750" s="203"/>
      <c r="W1750" s="204">
        <v>97240.77</v>
      </c>
      <c r="AF1750" t="s">
        <v>63664</v>
      </c>
      <c r="AG1750">
        <v>285.5</v>
      </c>
      <c r="AI1750" s="276" t="s">
        <v>67173</v>
      </c>
      <c r="AJ1750" s="277">
        <v>239790.22</v>
      </c>
      <c r="AL1750" s="246" t="s">
        <v>55855</v>
      </c>
      <c r="AM1750" s="247">
        <v>5795.7</v>
      </c>
      <c r="AO1750" s="226" t="s">
        <v>34607</v>
      </c>
      <c r="AP1750" s="227">
        <v>69315.289999999994</v>
      </c>
      <c r="AR1750" s="207" t="s">
        <v>16301</v>
      </c>
      <c r="AS1750" s="208">
        <v>527.71</v>
      </c>
      <c r="AT1750" s="93"/>
      <c r="AU1750" s="199" t="s">
        <v>22218</v>
      </c>
      <c r="AV1750" s="200">
        <v>25647.97</v>
      </c>
      <c r="BD1750" s="272" t="s">
        <v>70274</v>
      </c>
      <c r="BE1750" s="273">
        <v>3325</v>
      </c>
      <c r="BG1750" s="244" t="s">
        <v>39993</v>
      </c>
      <c r="BH1750" s="245">
        <v>3946.52</v>
      </c>
      <c r="BJ1750" s="230" t="s">
        <v>11636</v>
      </c>
      <c r="BK1750" s="231">
        <v>16539273.390000001</v>
      </c>
      <c r="BM1750" s="209" t="s">
        <v>11089</v>
      </c>
      <c r="BN1750" s="210">
        <v>4475.33</v>
      </c>
    </row>
    <row r="1751" spans="9:66" x14ac:dyDescent="0.55000000000000004">
      <c r="I1751" s="282" t="s">
        <v>70222</v>
      </c>
      <c r="J1751" s="282"/>
      <c r="K1751" s="283">
        <v>475</v>
      </c>
      <c r="M1751" s="242" t="s">
        <v>39793</v>
      </c>
      <c r="N1751" s="242"/>
      <c r="O1751" s="243">
        <v>1787.06</v>
      </c>
      <c r="Q1751" s="224" t="s">
        <v>5435</v>
      </c>
      <c r="R1751" s="224"/>
      <c r="S1751" s="225">
        <v>127198.19</v>
      </c>
      <c r="U1751" s="203" t="s">
        <v>2054</v>
      </c>
      <c r="V1751" s="203"/>
      <c r="W1751" s="204">
        <v>5847</v>
      </c>
      <c r="AF1751" t="s">
        <v>36240</v>
      </c>
      <c r="AG1751" s="284">
        <v>147270.79</v>
      </c>
      <c r="AI1751" s="276" t="s">
        <v>33245</v>
      </c>
      <c r="AJ1751" s="277">
        <v>203580.03</v>
      </c>
      <c r="AL1751" s="246" t="s">
        <v>44470</v>
      </c>
      <c r="AM1751" s="247">
        <v>-374.38</v>
      </c>
      <c r="AO1751" s="226" t="s">
        <v>36058</v>
      </c>
      <c r="AP1751" s="227">
        <v>813.95</v>
      </c>
      <c r="AR1751" s="207" t="s">
        <v>16302</v>
      </c>
      <c r="AS1751" s="208">
        <v>455074.67</v>
      </c>
      <c r="AT1751" s="93"/>
      <c r="AU1751" s="199" t="s">
        <v>13723</v>
      </c>
      <c r="AV1751" s="200">
        <v>86298.3</v>
      </c>
      <c r="BD1751" s="272" t="s">
        <v>70275</v>
      </c>
      <c r="BE1751" s="273">
        <v>475</v>
      </c>
      <c r="BG1751" s="244" t="s">
        <v>39994</v>
      </c>
      <c r="BH1751" s="245">
        <v>1787.06</v>
      </c>
      <c r="BJ1751" s="230" t="s">
        <v>11637</v>
      </c>
      <c r="BK1751" s="231">
        <v>127198.19</v>
      </c>
      <c r="BM1751" s="209" t="s">
        <v>11739</v>
      </c>
      <c r="BN1751" s="210">
        <v>8500.0400000000009</v>
      </c>
    </row>
    <row r="1752" spans="9:66" x14ac:dyDescent="0.55000000000000004">
      <c r="I1752" s="282" t="s">
        <v>70223</v>
      </c>
      <c r="J1752" s="282"/>
      <c r="K1752" s="283">
        <v>3800</v>
      </c>
      <c r="M1752" s="242" t="s">
        <v>39794</v>
      </c>
      <c r="N1752" s="242"/>
      <c r="O1752" s="243">
        <v>19765.3</v>
      </c>
      <c r="Q1752" s="224" t="s">
        <v>5436</v>
      </c>
      <c r="R1752" s="224"/>
      <c r="S1752" s="225">
        <v>2833817.69</v>
      </c>
      <c r="U1752" s="203" t="s">
        <v>2055</v>
      </c>
      <c r="V1752" s="203"/>
      <c r="W1752" s="204">
        <v>819993</v>
      </c>
      <c r="AF1752" t="s">
        <v>34962</v>
      </c>
      <c r="AG1752" s="284">
        <v>11471.01</v>
      </c>
      <c r="AI1752" s="276" t="s">
        <v>33248</v>
      </c>
      <c r="AJ1752" s="277">
        <v>32171.82</v>
      </c>
      <c r="AL1752" s="246" t="s">
        <v>16427</v>
      </c>
      <c r="AM1752" s="247">
        <v>-148.5</v>
      </c>
      <c r="AO1752" s="226" t="s">
        <v>16314</v>
      </c>
      <c r="AP1752" s="227">
        <v>2472000</v>
      </c>
      <c r="AR1752" s="207" t="s">
        <v>16303</v>
      </c>
      <c r="AS1752" s="208">
        <v>47780.74</v>
      </c>
      <c r="AT1752" s="93"/>
      <c r="AU1752" s="199" t="s">
        <v>13724</v>
      </c>
      <c r="AV1752" s="200">
        <v>7500</v>
      </c>
      <c r="BD1752" s="272" t="s">
        <v>70276</v>
      </c>
      <c r="BE1752" s="273">
        <v>3800</v>
      </c>
      <c r="BG1752" s="244" t="s">
        <v>39995</v>
      </c>
      <c r="BH1752" s="245">
        <v>19765.3</v>
      </c>
      <c r="BJ1752" s="230" t="s">
        <v>11638</v>
      </c>
      <c r="BK1752" s="231">
        <v>2833817.69</v>
      </c>
      <c r="BM1752" s="209" t="s">
        <v>9872</v>
      </c>
      <c r="BN1752" s="210">
        <v>51790.25</v>
      </c>
    </row>
    <row r="1753" spans="9:66" x14ac:dyDescent="0.55000000000000004">
      <c r="I1753" s="282" t="s">
        <v>56953</v>
      </c>
      <c r="J1753" s="282"/>
      <c r="K1753" s="283">
        <v>75156.570000000007</v>
      </c>
      <c r="M1753" s="242" t="s">
        <v>39795</v>
      </c>
      <c r="N1753" s="242"/>
      <c r="O1753" s="243">
        <v>59276.18</v>
      </c>
      <c r="Q1753" s="224" t="s">
        <v>5437</v>
      </c>
      <c r="R1753" s="224"/>
      <c r="S1753" s="225">
        <v>2353934.5299999998</v>
      </c>
      <c r="U1753" s="203" t="s">
        <v>2056</v>
      </c>
      <c r="V1753" s="203"/>
      <c r="W1753" s="204">
        <v>9601</v>
      </c>
      <c r="AF1753" t="s">
        <v>34963</v>
      </c>
      <c r="AG1753">
        <v>230.69</v>
      </c>
      <c r="AI1753" s="276" t="s">
        <v>33250</v>
      </c>
      <c r="AJ1753" s="277">
        <v>10378.08</v>
      </c>
      <c r="AL1753" s="246" t="s">
        <v>16433</v>
      </c>
      <c r="AM1753" s="247">
        <v>-28.65</v>
      </c>
      <c r="AO1753" s="226" t="s">
        <v>34608</v>
      </c>
      <c r="AP1753" s="227">
        <v>446351.29</v>
      </c>
      <c r="AR1753" s="207" t="s">
        <v>16304</v>
      </c>
      <c r="AS1753" s="208">
        <v>37287.440000000002</v>
      </c>
      <c r="AT1753" s="93"/>
      <c r="AU1753" s="199" t="s">
        <v>13725</v>
      </c>
      <c r="AV1753" s="200">
        <v>846.44</v>
      </c>
      <c r="BD1753" s="272" t="s">
        <v>57069</v>
      </c>
      <c r="BE1753" s="273">
        <v>75156.570000000007</v>
      </c>
      <c r="BG1753" s="244" t="s">
        <v>39996</v>
      </c>
      <c r="BH1753" s="245">
        <v>59276.18</v>
      </c>
      <c r="BJ1753" s="230" t="s">
        <v>11639</v>
      </c>
      <c r="BK1753" s="231">
        <v>2353934.5299999998</v>
      </c>
      <c r="BM1753" s="209" t="s">
        <v>6717</v>
      </c>
      <c r="BN1753" s="210">
        <v>8539</v>
      </c>
    </row>
    <row r="1754" spans="9:66" x14ac:dyDescent="0.55000000000000004">
      <c r="I1754" s="282" t="s">
        <v>70224</v>
      </c>
      <c r="J1754" s="282"/>
      <c r="K1754" s="283">
        <v>47975</v>
      </c>
      <c r="M1754" s="242" t="s">
        <v>39796</v>
      </c>
      <c r="N1754" s="242"/>
      <c r="O1754" s="243">
        <v>3331.69</v>
      </c>
      <c r="Q1754" s="224" t="s">
        <v>5438</v>
      </c>
      <c r="R1754" s="224"/>
      <c r="S1754" s="225">
        <v>596923.98</v>
      </c>
      <c r="U1754" s="203" t="s">
        <v>2057</v>
      </c>
      <c r="V1754" s="203"/>
      <c r="W1754" s="204">
        <v>48893</v>
      </c>
      <c r="AF1754" t="s">
        <v>34964</v>
      </c>
      <c r="AG1754">
        <v>674.54</v>
      </c>
      <c r="AI1754" s="276" t="s">
        <v>33251</v>
      </c>
      <c r="AJ1754" s="277">
        <v>2942.5</v>
      </c>
      <c r="AL1754" s="246" t="s">
        <v>16434</v>
      </c>
      <c r="AM1754" s="247">
        <v>-90.23</v>
      </c>
      <c r="AO1754" s="226" t="s">
        <v>16315</v>
      </c>
      <c r="AP1754" s="227">
        <v>503384.12</v>
      </c>
      <c r="AR1754" s="207" t="s">
        <v>16305</v>
      </c>
      <c r="AS1754" s="208">
        <v>109019.08</v>
      </c>
      <c r="AT1754" s="93"/>
      <c r="AU1754" s="199" t="s">
        <v>13726</v>
      </c>
      <c r="AV1754" s="200">
        <v>1477.5</v>
      </c>
      <c r="BD1754" s="272" t="s">
        <v>70277</v>
      </c>
      <c r="BE1754" s="273">
        <v>47975</v>
      </c>
      <c r="BG1754" s="244" t="s">
        <v>39997</v>
      </c>
      <c r="BH1754" s="245">
        <v>3331.69</v>
      </c>
      <c r="BJ1754" s="230" t="s">
        <v>11640</v>
      </c>
      <c r="BK1754" s="231">
        <v>596923.98</v>
      </c>
      <c r="BM1754" s="209" t="s">
        <v>7123</v>
      </c>
      <c r="BN1754" s="210">
        <v>632</v>
      </c>
    </row>
    <row r="1755" spans="9:66" x14ac:dyDescent="0.55000000000000004">
      <c r="I1755" s="282" t="s">
        <v>70225</v>
      </c>
      <c r="J1755" s="282"/>
      <c r="K1755" s="283">
        <v>20900</v>
      </c>
      <c r="M1755" s="242" t="s">
        <v>39797</v>
      </c>
      <c r="N1755" s="242"/>
      <c r="O1755" s="243">
        <v>452.15</v>
      </c>
      <c r="Q1755" s="224" t="s">
        <v>5439</v>
      </c>
      <c r="R1755" s="224"/>
      <c r="S1755" s="225">
        <v>390459.32</v>
      </c>
      <c r="U1755" s="203" t="s">
        <v>2058</v>
      </c>
      <c r="V1755" s="203"/>
      <c r="W1755" s="204">
        <v>1240.51</v>
      </c>
      <c r="AF1755" t="s">
        <v>40245</v>
      </c>
      <c r="AG1755" s="284">
        <v>13531.11</v>
      </c>
      <c r="AI1755" s="276" t="s">
        <v>33252</v>
      </c>
      <c r="AJ1755" s="277">
        <v>1200</v>
      </c>
      <c r="AL1755" s="246" t="s">
        <v>57268</v>
      </c>
      <c r="AM1755" s="247">
        <v>366946.39</v>
      </c>
      <c r="AO1755" s="226" t="s">
        <v>33179</v>
      </c>
      <c r="AP1755" s="227">
        <v>962181.26</v>
      </c>
      <c r="AR1755" s="207" t="s">
        <v>16306</v>
      </c>
      <c r="AS1755" s="208">
        <v>40344.42</v>
      </c>
      <c r="AT1755" s="93"/>
      <c r="AU1755" s="199" t="s">
        <v>13727</v>
      </c>
      <c r="AV1755" s="200">
        <v>9087.25</v>
      </c>
      <c r="BD1755" s="272" t="s">
        <v>70278</v>
      </c>
      <c r="BE1755" s="273">
        <v>20900</v>
      </c>
      <c r="BG1755" s="244" t="s">
        <v>39998</v>
      </c>
      <c r="BH1755" s="245">
        <v>452.15</v>
      </c>
      <c r="BJ1755" s="230" t="s">
        <v>11641</v>
      </c>
      <c r="BK1755" s="231">
        <v>390459.32</v>
      </c>
      <c r="BM1755" s="209" t="s">
        <v>7386</v>
      </c>
      <c r="BN1755" s="210">
        <v>10695</v>
      </c>
    </row>
    <row r="1756" spans="9:66" x14ac:dyDescent="0.55000000000000004">
      <c r="I1756" s="282" t="s">
        <v>56954</v>
      </c>
      <c r="J1756" s="282"/>
      <c r="K1756" s="283">
        <v>29439.84</v>
      </c>
      <c r="M1756" s="242" t="s">
        <v>39798</v>
      </c>
      <c r="N1756" s="242"/>
      <c r="O1756" s="243">
        <v>442009.99</v>
      </c>
      <c r="Q1756" s="224" t="s">
        <v>5440</v>
      </c>
      <c r="R1756" s="224"/>
      <c r="S1756" s="225">
        <v>1157760.47</v>
      </c>
      <c r="U1756" s="203" t="s">
        <v>2059</v>
      </c>
      <c r="V1756" s="203"/>
      <c r="W1756" s="204">
        <v>51970</v>
      </c>
      <c r="AF1756" t="s">
        <v>46873</v>
      </c>
      <c r="AG1756" s="284">
        <v>29422.29</v>
      </c>
      <c r="AI1756" s="276" t="s">
        <v>33253</v>
      </c>
      <c r="AJ1756" s="277">
        <v>18400.72</v>
      </c>
      <c r="AL1756" s="246" t="s">
        <v>49677</v>
      </c>
      <c r="AM1756" s="247">
        <v>-13564.37</v>
      </c>
      <c r="AO1756" s="226" t="s">
        <v>33180</v>
      </c>
      <c r="AP1756" s="227">
        <v>533820.5</v>
      </c>
      <c r="AR1756" s="207" t="s">
        <v>16307</v>
      </c>
      <c r="AS1756" s="208">
        <v>24263.73</v>
      </c>
      <c r="AT1756" s="93"/>
      <c r="AU1756" s="199" t="s">
        <v>13728</v>
      </c>
      <c r="AV1756" s="200">
        <v>2112</v>
      </c>
      <c r="BD1756" s="272" t="s">
        <v>57070</v>
      </c>
      <c r="BE1756" s="273">
        <v>29439.84</v>
      </c>
      <c r="BG1756" s="244" t="s">
        <v>39999</v>
      </c>
      <c r="BH1756" s="245">
        <v>442009.99</v>
      </c>
      <c r="BJ1756" s="230" t="s">
        <v>11642</v>
      </c>
      <c r="BK1756" s="231">
        <v>1157760.47</v>
      </c>
      <c r="BM1756" s="209" t="s">
        <v>7797</v>
      </c>
      <c r="BN1756" s="210">
        <v>15861</v>
      </c>
    </row>
    <row r="1757" spans="9:66" x14ac:dyDescent="0.55000000000000004">
      <c r="I1757" s="282" t="s">
        <v>56955</v>
      </c>
      <c r="J1757" s="282"/>
      <c r="K1757" s="283">
        <v>6775</v>
      </c>
      <c r="M1757" s="242" t="s">
        <v>39799</v>
      </c>
      <c r="N1757" s="242"/>
      <c r="O1757" s="243">
        <v>11773.91</v>
      </c>
      <c r="Q1757" s="224" t="s">
        <v>5441</v>
      </c>
      <c r="R1757" s="224"/>
      <c r="S1757" s="225">
        <v>59586.65</v>
      </c>
      <c r="U1757" s="203" t="s">
        <v>2060</v>
      </c>
      <c r="V1757" s="203"/>
      <c r="W1757" s="204">
        <v>21781.74</v>
      </c>
      <c r="AF1757" t="s">
        <v>71400</v>
      </c>
      <c r="AG1757" s="284">
        <v>126153.52</v>
      </c>
      <c r="AI1757" s="276" t="s">
        <v>34691</v>
      </c>
      <c r="AJ1757" s="277">
        <v>55039.66</v>
      </c>
      <c r="AL1757" s="246" t="s">
        <v>54869</v>
      </c>
      <c r="AM1757" s="247">
        <v>43928.1</v>
      </c>
      <c r="AO1757" s="226" t="s">
        <v>16316</v>
      </c>
      <c r="AP1757" s="227">
        <v>388358.41</v>
      </c>
      <c r="AR1757" s="207" t="s">
        <v>16308</v>
      </c>
      <c r="AS1757" s="208">
        <v>197257.56</v>
      </c>
      <c r="AT1757" s="93"/>
      <c r="AU1757" s="199" t="s">
        <v>13729</v>
      </c>
      <c r="AV1757" s="200">
        <v>9835.9599999999991</v>
      </c>
      <c r="BD1757" s="272" t="s">
        <v>57071</v>
      </c>
      <c r="BE1757" s="273">
        <v>6775</v>
      </c>
      <c r="BG1757" s="244" t="s">
        <v>40000</v>
      </c>
      <c r="BH1757" s="245">
        <v>11773.91</v>
      </c>
      <c r="BJ1757" s="230" t="s">
        <v>11643</v>
      </c>
      <c r="BK1757" s="231">
        <v>59586.65</v>
      </c>
      <c r="BM1757" s="209" t="s">
        <v>8335</v>
      </c>
      <c r="BN1757" s="210">
        <v>5363</v>
      </c>
    </row>
    <row r="1758" spans="9:66" x14ac:dyDescent="0.55000000000000004">
      <c r="I1758" s="282" t="s">
        <v>70227</v>
      </c>
      <c r="J1758" s="282"/>
      <c r="K1758" s="283">
        <v>29674.74</v>
      </c>
      <c r="M1758" s="242" t="s">
        <v>39800</v>
      </c>
      <c r="N1758" s="242"/>
      <c r="O1758" s="243">
        <v>28197.279999999999</v>
      </c>
      <c r="Q1758" s="224" t="s">
        <v>5442</v>
      </c>
      <c r="R1758" s="224"/>
      <c r="S1758" s="225">
        <v>3117271.58</v>
      </c>
      <c r="U1758" s="203" t="s">
        <v>2061</v>
      </c>
      <c r="V1758" s="203"/>
      <c r="W1758" s="204">
        <v>206938</v>
      </c>
      <c r="AF1758" t="s">
        <v>19460</v>
      </c>
      <c r="AG1758" s="284">
        <v>318512.45</v>
      </c>
      <c r="AI1758" s="276" t="s">
        <v>44544</v>
      </c>
      <c r="AJ1758" s="277">
        <v>1369</v>
      </c>
      <c r="AL1758" s="246" t="s">
        <v>55856</v>
      </c>
      <c r="AM1758" s="247">
        <v>5909.64</v>
      </c>
      <c r="AO1758" s="226" t="s">
        <v>46699</v>
      </c>
      <c r="AP1758" s="227">
        <v>67770</v>
      </c>
      <c r="AR1758" s="207" t="s">
        <v>16309</v>
      </c>
      <c r="AS1758" s="208">
        <v>570</v>
      </c>
      <c r="AT1758" s="93"/>
      <c r="AU1758" s="199" t="s">
        <v>13730</v>
      </c>
      <c r="AV1758" s="200">
        <v>11847.04</v>
      </c>
      <c r="BD1758" s="272" t="s">
        <v>70280</v>
      </c>
      <c r="BE1758" s="273">
        <v>29674.74</v>
      </c>
      <c r="BG1758" s="244" t="s">
        <v>40002</v>
      </c>
      <c r="BH1758" s="245">
        <v>28197.279999999999</v>
      </c>
      <c r="BJ1758" s="230" t="s">
        <v>11644</v>
      </c>
      <c r="BK1758" s="231">
        <v>3117271.58</v>
      </c>
      <c r="BM1758" s="209" t="s">
        <v>8722</v>
      </c>
      <c r="BN1758" s="210">
        <v>903</v>
      </c>
    </row>
    <row r="1759" spans="9:66" x14ac:dyDescent="0.55000000000000004">
      <c r="I1759" s="282" t="s">
        <v>70228</v>
      </c>
      <c r="J1759" s="282"/>
      <c r="K1759" s="283">
        <v>4750</v>
      </c>
      <c r="M1759" s="242" t="s">
        <v>39801</v>
      </c>
      <c r="N1759" s="242"/>
      <c r="O1759" s="243">
        <v>4391.22</v>
      </c>
      <c r="Q1759" s="224" t="s">
        <v>5443</v>
      </c>
      <c r="R1759" s="224"/>
      <c r="S1759" s="225">
        <v>847683.78</v>
      </c>
      <c r="U1759" s="203" t="s">
        <v>2062</v>
      </c>
      <c r="V1759" s="203"/>
      <c r="W1759" s="204">
        <v>23539.13</v>
      </c>
      <c r="AF1759" t="s">
        <v>39105</v>
      </c>
      <c r="AG1759" s="284">
        <v>806509.02</v>
      </c>
      <c r="AI1759" s="276" t="s">
        <v>17222</v>
      </c>
      <c r="AJ1759" s="277">
        <v>180000</v>
      </c>
      <c r="AL1759" s="246" t="s">
        <v>54870</v>
      </c>
      <c r="AM1759" s="247">
        <v>14495.95</v>
      </c>
      <c r="AO1759" s="226" t="s">
        <v>42194</v>
      </c>
      <c r="AP1759" s="227">
        <v>81515.820000000007</v>
      </c>
      <c r="AR1759" s="207" t="s">
        <v>16310</v>
      </c>
      <c r="AS1759" s="208">
        <v>14694.9</v>
      </c>
      <c r="AT1759" s="93"/>
      <c r="AU1759" s="199" t="s">
        <v>13731</v>
      </c>
      <c r="AV1759" s="200">
        <v>3438.85</v>
      </c>
      <c r="BD1759" s="272" t="s">
        <v>70281</v>
      </c>
      <c r="BE1759" s="273">
        <v>4750</v>
      </c>
      <c r="BG1759" s="244" t="s">
        <v>40003</v>
      </c>
      <c r="BH1759" s="245">
        <v>4391.22</v>
      </c>
      <c r="BJ1759" s="230" t="s">
        <v>11645</v>
      </c>
      <c r="BK1759" s="231">
        <v>847683.78</v>
      </c>
      <c r="BM1759" s="209" t="s">
        <v>8978</v>
      </c>
      <c r="BN1759" s="210">
        <v>2981</v>
      </c>
    </row>
    <row r="1760" spans="9:66" x14ac:dyDescent="0.55000000000000004">
      <c r="I1760" s="282" t="s">
        <v>69907</v>
      </c>
      <c r="J1760" s="282"/>
      <c r="K1760" s="283">
        <v>9025</v>
      </c>
      <c r="M1760" s="242" t="s">
        <v>39802</v>
      </c>
      <c r="N1760" s="242"/>
      <c r="O1760" s="243">
        <v>22312.83</v>
      </c>
      <c r="Q1760" s="224" t="s">
        <v>5444</v>
      </c>
      <c r="R1760" s="224"/>
      <c r="S1760" s="225">
        <v>1796510.77</v>
      </c>
      <c r="U1760" s="203" t="s">
        <v>2063</v>
      </c>
      <c r="V1760" s="203"/>
      <c r="W1760" s="204">
        <v>52995</v>
      </c>
      <c r="AF1760" t="s">
        <v>19461</v>
      </c>
      <c r="AG1760" s="284">
        <v>732454.78</v>
      </c>
      <c r="AI1760" s="276" t="s">
        <v>51865</v>
      </c>
      <c r="AJ1760" s="277">
        <v>38602.980000000003</v>
      </c>
      <c r="AL1760" s="246" t="s">
        <v>57269</v>
      </c>
      <c r="AM1760" s="247">
        <v>4002.94</v>
      </c>
      <c r="AO1760" s="226" t="s">
        <v>42195</v>
      </c>
      <c r="AP1760" s="227">
        <v>6235.99</v>
      </c>
      <c r="AR1760" s="207" t="s">
        <v>16311</v>
      </c>
      <c r="AS1760" s="208">
        <v>42678.720000000001</v>
      </c>
      <c r="AT1760" s="93"/>
      <c r="AU1760" s="199" t="s">
        <v>13732</v>
      </c>
      <c r="AV1760" s="200">
        <v>23242.6</v>
      </c>
      <c r="BD1760" s="272" t="s">
        <v>69916</v>
      </c>
      <c r="BE1760" s="273">
        <v>9025</v>
      </c>
      <c r="BG1760" s="244" t="s">
        <v>40004</v>
      </c>
      <c r="BH1760" s="245">
        <v>22312.83</v>
      </c>
      <c r="BJ1760" s="230" t="s">
        <v>11646</v>
      </c>
      <c r="BK1760" s="231">
        <v>1796510.77</v>
      </c>
      <c r="BM1760" s="209" t="s">
        <v>9307</v>
      </c>
      <c r="BN1760" s="210">
        <v>16465</v>
      </c>
    </row>
    <row r="1761" spans="9:66" x14ac:dyDescent="0.55000000000000004">
      <c r="I1761" s="282" t="s">
        <v>56956</v>
      </c>
      <c r="J1761" s="282"/>
      <c r="K1761" s="283">
        <v>16381.89</v>
      </c>
      <c r="M1761" s="242" t="s">
        <v>39803</v>
      </c>
      <c r="N1761" s="242"/>
      <c r="O1761" s="243">
        <v>17518.93</v>
      </c>
      <c r="Q1761" s="224" t="s">
        <v>5445</v>
      </c>
      <c r="R1761" s="224"/>
      <c r="S1761" s="225">
        <v>119331.28</v>
      </c>
      <c r="U1761" s="203" t="s">
        <v>2064</v>
      </c>
      <c r="V1761" s="203"/>
      <c r="W1761" s="204">
        <v>1679255.85</v>
      </c>
      <c r="AF1761" t="s">
        <v>66572</v>
      </c>
      <c r="AG1761" s="284">
        <v>13470.31</v>
      </c>
      <c r="AI1761" s="276" t="s">
        <v>40165</v>
      </c>
      <c r="AJ1761" s="277">
        <v>5995.95</v>
      </c>
      <c r="AL1761" s="246" t="s">
        <v>54871</v>
      </c>
      <c r="AM1761" s="247">
        <v>12582.12</v>
      </c>
      <c r="AO1761" s="226" t="s">
        <v>51709</v>
      </c>
      <c r="AP1761" s="227">
        <v>3893.55</v>
      </c>
      <c r="AR1761" s="207" t="s">
        <v>16312</v>
      </c>
      <c r="AS1761" s="208">
        <v>22891.48</v>
      </c>
      <c r="AT1761" s="93"/>
      <c r="AU1761" s="199" t="s">
        <v>13733</v>
      </c>
      <c r="AV1761" s="200">
        <v>6206</v>
      </c>
      <c r="BD1761" s="272" t="s">
        <v>57072</v>
      </c>
      <c r="BE1761" s="273">
        <v>16381.89</v>
      </c>
      <c r="BG1761" s="244" t="s">
        <v>40005</v>
      </c>
      <c r="BH1761" s="245">
        <v>17518.93</v>
      </c>
      <c r="BJ1761" s="230" t="s">
        <v>11647</v>
      </c>
      <c r="BK1761" s="231">
        <v>119331.28</v>
      </c>
      <c r="BM1761" s="209" t="s">
        <v>9526</v>
      </c>
      <c r="BN1761" s="210">
        <v>2331</v>
      </c>
    </row>
    <row r="1762" spans="9:66" x14ac:dyDescent="0.55000000000000004">
      <c r="I1762" s="282" t="s">
        <v>70229</v>
      </c>
      <c r="J1762" s="282"/>
      <c r="K1762" s="283">
        <v>2375</v>
      </c>
      <c r="M1762" s="242" t="s">
        <v>39804</v>
      </c>
      <c r="N1762" s="242"/>
      <c r="O1762" s="243">
        <v>527.29999999999995</v>
      </c>
      <c r="Q1762" s="224" t="s">
        <v>5446</v>
      </c>
      <c r="R1762" s="224"/>
      <c r="S1762" s="225">
        <v>6768782.5899999999</v>
      </c>
      <c r="U1762" s="203" t="s">
        <v>2065</v>
      </c>
      <c r="V1762" s="203"/>
      <c r="W1762" s="204">
        <v>10665</v>
      </c>
      <c r="AF1762" t="s">
        <v>19462</v>
      </c>
      <c r="AG1762" s="284">
        <v>91405.21</v>
      </c>
      <c r="AI1762" s="276" t="s">
        <v>67174</v>
      </c>
      <c r="AJ1762" s="277">
        <v>43963.45</v>
      </c>
      <c r="AL1762" s="246" t="s">
        <v>54872</v>
      </c>
      <c r="AM1762" s="247">
        <v>6190.19</v>
      </c>
      <c r="AO1762" s="226" t="s">
        <v>51710</v>
      </c>
      <c r="AP1762" s="227">
        <v>25465</v>
      </c>
      <c r="AR1762" s="207" t="s">
        <v>16313</v>
      </c>
      <c r="AS1762" s="208">
        <v>9786.08</v>
      </c>
      <c r="AT1762" s="93"/>
      <c r="AU1762" s="199" t="s">
        <v>32258</v>
      </c>
      <c r="AV1762" s="200">
        <v>69296.33</v>
      </c>
      <c r="BD1762" s="272" t="s">
        <v>70282</v>
      </c>
      <c r="BE1762" s="273">
        <v>2375</v>
      </c>
      <c r="BG1762" s="244" t="s">
        <v>40006</v>
      </c>
      <c r="BH1762" s="245">
        <v>527.29999999999995</v>
      </c>
      <c r="BJ1762" s="230" t="s">
        <v>11648</v>
      </c>
      <c r="BK1762" s="231">
        <v>6768782.5899999999</v>
      </c>
      <c r="BM1762" s="209" t="s">
        <v>9609</v>
      </c>
      <c r="BN1762" s="210">
        <v>2398</v>
      </c>
    </row>
    <row r="1763" spans="9:66" x14ac:dyDescent="0.55000000000000004">
      <c r="I1763" s="282" t="s">
        <v>56957</v>
      </c>
      <c r="J1763" s="282"/>
      <c r="K1763" s="283">
        <v>1428.75</v>
      </c>
      <c r="M1763" s="242" t="s">
        <v>39805</v>
      </c>
      <c r="N1763" s="242"/>
      <c r="O1763" s="243">
        <v>130392.43</v>
      </c>
      <c r="Q1763" s="224" t="s">
        <v>5447</v>
      </c>
      <c r="R1763" s="224"/>
      <c r="S1763" s="225">
        <v>260236.48</v>
      </c>
      <c r="U1763" s="203" t="s">
        <v>2066</v>
      </c>
      <c r="V1763" s="203"/>
      <c r="W1763" s="204">
        <v>22205</v>
      </c>
      <c r="AF1763" t="s">
        <v>42402</v>
      </c>
      <c r="AG1763" s="284">
        <v>37449.620000000003</v>
      </c>
      <c r="AI1763" s="276" t="s">
        <v>33254</v>
      </c>
      <c r="AJ1763" s="277">
        <v>15205.92</v>
      </c>
      <c r="AL1763" s="246" t="s">
        <v>54873</v>
      </c>
      <c r="AM1763" s="247">
        <v>19475.23</v>
      </c>
      <c r="AO1763" s="226" t="s">
        <v>51711</v>
      </c>
      <c r="AP1763" s="227">
        <v>2291.87</v>
      </c>
      <c r="AR1763" s="207" t="s">
        <v>16314</v>
      </c>
      <c r="AS1763" s="208">
        <v>3542831.42</v>
      </c>
      <c r="AT1763" s="93"/>
      <c r="AU1763" s="199" t="s">
        <v>32259</v>
      </c>
      <c r="AV1763" s="200">
        <v>4312.5</v>
      </c>
      <c r="BD1763" s="272" t="s">
        <v>57073</v>
      </c>
      <c r="BE1763" s="273">
        <v>1428.75</v>
      </c>
      <c r="BG1763" s="244" t="s">
        <v>40007</v>
      </c>
      <c r="BH1763" s="245">
        <v>130392.43</v>
      </c>
      <c r="BJ1763" s="230" t="s">
        <v>11649</v>
      </c>
      <c r="BK1763" s="231">
        <v>260236.48</v>
      </c>
      <c r="BM1763" s="209" t="s">
        <v>9660</v>
      </c>
      <c r="BN1763" s="210">
        <v>9666</v>
      </c>
    </row>
    <row r="1764" spans="9:66" x14ac:dyDescent="0.55000000000000004">
      <c r="I1764" s="282" t="s">
        <v>56958</v>
      </c>
      <c r="J1764" s="282"/>
      <c r="K1764" s="283">
        <v>30397.84</v>
      </c>
      <c r="M1764" s="242" t="s">
        <v>39806</v>
      </c>
      <c r="N1764" s="242"/>
      <c r="O1764" s="243">
        <v>5416.68</v>
      </c>
      <c r="Q1764" s="224" t="s">
        <v>5448</v>
      </c>
      <c r="R1764" s="224"/>
      <c r="S1764" s="225">
        <v>3154.95</v>
      </c>
      <c r="U1764" s="203" t="s">
        <v>2067</v>
      </c>
      <c r="V1764" s="203"/>
      <c r="W1764" s="204">
        <v>1519</v>
      </c>
      <c r="AF1764" t="s">
        <v>67487</v>
      </c>
      <c r="AG1764">
        <v>674.54</v>
      </c>
      <c r="AI1764" s="276" t="s">
        <v>34692</v>
      </c>
      <c r="AJ1764" s="277">
        <v>18200</v>
      </c>
      <c r="AL1764" s="246" t="s">
        <v>64016</v>
      </c>
      <c r="AM1764" s="247">
        <v>13741.9</v>
      </c>
      <c r="AO1764" s="226" t="s">
        <v>48701</v>
      </c>
      <c r="AP1764" s="227">
        <v>51653.65</v>
      </c>
      <c r="AR1764" s="207" t="s">
        <v>16315</v>
      </c>
      <c r="AS1764" s="208">
        <v>271026.03999999998</v>
      </c>
      <c r="AT1764" s="93"/>
      <c r="AU1764" s="199" t="s">
        <v>32260</v>
      </c>
      <c r="AV1764" s="200">
        <v>258.39999999999998</v>
      </c>
      <c r="BD1764" s="272" t="s">
        <v>57074</v>
      </c>
      <c r="BE1764" s="273">
        <v>30397.84</v>
      </c>
      <c r="BG1764" s="244" t="s">
        <v>40008</v>
      </c>
      <c r="BH1764" s="245">
        <v>5416.68</v>
      </c>
      <c r="BJ1764" s="230" t="s">
        <v>11650</v>
      </c>
      <c r="BK1764" s="231">
        <v>3154.95</v>
      </c>
      <c r="BM1764" s="209" t="s">
        <v>9873</v>
      </c>
      <c r="BN1764" s="210">
        <v>75834</v>
      </c>
    </row>
    <row r="1765" spans="9:66" x14ac:dyDescent="0.55000000000000004">
      <c r="I1765" s="282" t="s">
        <v>70231</v>
      </c>
      <c r="J1765" s="282"/>
      <c r="K1765" s="283">
        <v>3800</v>
      </c>
      <c r="M1765" s="242" t="s">
        <v>39807</v>
      </c>
      <c r="N1765" s="242"/>
      <c r="O1765" s="243">
        <v>96513.44</v>
      </c>
      <c r="Q1765" s="224" t="s">
        <v>5449</v>
      </c>
      <c r="R1765" s="224"/>
      <c r="S1765" s="225">
        <v>645823.74</v>
      </c>
      <c r="U1765" s="203" t="s">
        <v>2068</v>
      </c>
      <c r="V1765" s="203"/>
      <c r="W1765" s="204">
        <v>8012.45</v>
      </c>
      <c r="AF1765" t="s">
        <v>64225</v>
      </c>
      <c r="AG1765" s="284">
        <v>2750.68</v>
      </c>
      <c r="AI1765" s="276" t="s">
        <v>55891</v>
      </c>
      <c r="AJ1765" s="277">
        <v>60130.01</v>
      </c>
      <c r="AL1765" s="246" t="s">
        <v>64017</v>
      </c>
      <c r="AM1765" s="247">
        <v>-208.79</v>
      </c>
      <c r="AO1765" s="226" t="s">
        <v>34609</v>
      </c>
      <c r="AP1765" s="227">
        <v>3251139.36</v>
      </c>
      <c r="AR1765" s="207" t="s">
        <v>16316</v>
      </c>
      <c r="AS1765" s="208">
        <v>134209.64000000001</v>
      </c>
      <c r="AT1765" s="93"/>
      <c r="AU1765" s="199" t="s">
        <v>32261</v>
      </c>
      <c r="AV1765" s="200">
        <v>79.900000000000006</v>
      </c>
      <c r="BD1765" s="272" t="s">
        <v>70284</v>
      </c>
      <c r="BE1765" s="273">
        <v>3800</v>
      </c>
      <c r="BG1765" s="244" t="s">
        <v>40009</v>
      </c>
      <c r="BH1765" s="245">
        <v>96513.44</v>
      </c>
      <c r="BJ1765" s="230" t="s">
        <v>11651</v>
      </c>
      <c r="BK1765" s="231">
        <v>645823.74</v>
      </c>
      <c r="BM1765" s="209" t="s">
        <v>6718</v>
      </c>
      <c r="BN1765" s="210">
        <v>120908.43</v>
      </c>
    </row>
    <row r="1766" spans="9:66" x14ac:dyDescent="0.55000000000000004">
      <c r="I1766" s="282" t="s">
        <v>56959</v>
      </c>
      <c r="J1766" s="282"/>
      <c r="K1766" s="283">
        <v>475</v>
      </c>
      <c r="M1766" s="242" t="s">
        <v>39808</v>
      </c>
      <c r="N1766" s="242"/>
      <c r="O1766" s="243">
        <v>40446.76</v>
      </c>
      <c r="Q1766" s="224" t="s">
        <v>5450</v>
      </c>
      <c r="R1766" s="224"/>
      <c r="S1766" s="225">
        <v>14166493</v>
      </c>
      <c r="U1766" s="203" t="s">
        <v>2069</v>
      </c>
      <c r="V1766" s="203"/>
      <c r="W1766" s="204">
        <v>4594</v>
      </c>
      <c r="AF1766" t="s">
        <v>71401</v>
      </c>
      <c r="AG1766">
        <v>306.66000000000003</v>
      </c>
      <c r="AI1766" s="276" t="s">
        <v>67175</v>
      </c>
      <c r="AJ1766" s="277">
        <v>14966.01</v>
      </c>
      <c r="AL1766" s="246" t="s">
        <v>54874</v>
      </c>
      <c r="AM1766" s="247">
        <v>76197.06</v>
      </c>
      <c r="AO1766" s="226" t="s">
        <v>16318</v>
      </c>
      <c r="AP1766" s="227">
        <v>1567248.47</v>
      </c>
      <c r="AR1766" s="207" t="s">
        <v>16317</v>
      </c>
      <c r="AS1766" s="208">
        <v>24679</v>
      </c>
      <c r="AT1766" s="93"/>
      <c r="AU1766" s="199" t="s">
        <v>32262</v>
      </c>
      <c r="AV1766" s="200">
        <v>1516.2</v>
      </c>
      <c r="BD1766" s="272" t="s">
        <v>57075</v>
      </c>
      <c r="BE1766" s="273">
        <v>475</v>
      </c>
      <c r="BG1766" s="244" t="s">
        <v>40010</v>
      </c>
      <c r="BH1766" s="245">
        <v>40446.76</v>
      </c>
      <c r="BJ1766" s="230" t="s">
        <v>11652</v>
      </c>
      <c r="BK1766" s="231">
        <v>14166493</v>
      </c>
      <c r="BM1766" s="209" t="s">
        <v>7124</v>
      </c>
      <c r="BN1766" s="210">
        <v>3441.46</v>
      </c>
    </row>
    <row r="1767" spans="9:66" x14ac:dyDescent="0.55000000000000004">
      <c r="I1767" s="282" t="s">
        <v>56960</v>
      </c>
      <c r="J1767" s="282"/>
      <c r="K1767" s="283">
        <v>7772.6</v>
      </c>
      <c r="M1767" s="242" t="s">
        <v>39809</v>
      </c>
      <c r="N1767" s="242"/>
      <c r="O1767" s="243">
        <v>2898.55</v>
      </c>
      <c r="Q1767" s="224" t="s">
        <v>5452</v>
      </c>
      <c r="R1767" s="224"/>
      <c r="S1767" s="225">
        <v>1289232.6200000001</v>
      </c>
      <c r="U1767" s="203" t="s">
        <v>2070</v>
      </c>
      <c r="V1767" s="203"/>
      <c r="W1767" s="204">
        <v>17242</v>
      </c>
      <c r="AF1767" t="s">
        <v>71402</v>
      </c>
      <c r="AG1767" s="284">
        <v>16480.13</v>
      </c>
      <c r="AI1767" s="276" t="s">
        <v>67176</v>
      </c>
      <c r="AJ1767" s="277">
        <v>4636.67</v>
      </c>
      <c r="AL1767" s="246" t="s">
        <v>54875</v>
      </c>
      <c r="AM1767" s="247">
        <v>1371.61</v>
      </c>
      <c r="AO1767" s="226" t="s">
        <v>44465</v>
      </c>
      <c r="AP1767" s="227">
        <v>43456.61</v>
      </c>
      <c r="AR1767" s="207" t="s">
        <v>16318</v>
      </c>
      <c r="AS1767" s="208">
        <v>243855.87</v>
      </c>
      <c r="AT1767" s="93"/>
      <c r="AU1767" s="199" t="s">
        <v>22249</v>
      </c>
      <c r="AV1767" s="200">
        <v>4312.5</v>
      </c>
      <c r="BD1767" s="272" t="s">
        <v>57076</v>
      </c>
      <c r="BE1767" s="273">
        <v>7772.6</v>
      </c>
      <c r="BG1767" s="244" t="s">
        <v>40011</v>
      </c>
      <c r="BH1767" s="245">
        <v>2898.55</v>
      </c>
      <c r="BJ1767" s="230" t="s">
        <v>11654</v>
      </c>
      <c r="BK1767" s="231">
        <v>1289232.6200000001</v>
      </c>
      <c r="BM1767" s="209" t="s">
        <v>7387</v>
      </c>
      <c r="BN1767" s="210">
        <v>72917</v>
      </c>
    </row>
    <row r="1768" spans="9:66" x14ac:dyDescent="0.55000000000000004">
      <c r="I1768" s="282" t="s">
        <v>56961</v>
      </c>
      <c r="J1768" s="282"/>
      <c r="K1768" s="283">
        <v>16910</v>
      </c>
      <c r="M1768" s="242" t="s">
        <v>39810</v>
      </c>
      <c r="N1768" s="242"/>
      <c r="O1768" s="243">
        <v>1545.24</v>
      </c>
      <c r="Q1768" s="224" t="s">
        <v>5451</v>
      </c>
      <c r="R1768" s="224"/>
      <c r="S1768" s="225">
        <v>404407.58</v>
      </c>
      <c r="U1768" s="203" t="s">
        <v>2071</v>
      </c>
      <c r="V1768" s="203"/>
      <c r="W1768" s="204">
        <v>974</v>
      </c>
      <c r="AF1768" t="s">
        <v>66574</v>
      </c>
      <c r="AG1768" s="284">
        <v>28493</v>
      </c>
      <c r="AI1768" s="276" t="s">
        <v>58450</v>
      </c>
      <c r="AJ1768" s="277">
        <v>400</v>
      </c>
      <c r="AL1768" s="246" t="s">
        <v>54876</v>
      </c>
      <c r="AM1768" s="247">
        <v>680</v>
      </c>
      <c r="AO1768" s="226" t="s">
        <v>16319</v>
      </c>
      <c r="AP1768" s="227">
        <v>497650.78</v>
      </c>
      <c r="AR1768" s="207" t="s">
        <v>16319</v>
      </c>
      <c r="AS1768" s="208">
        <v>3604.51</v>
      </c>
      <c r="AT1768" s="93"/>
      <c r="AU1768" s="199" t="s">
        <v>22251</v>
      </c>
      <c r="AV1768" s="200">
        <v>258.39999999999998</v>
      </c>
      <c r="BD1768" s="272" t="s">
        <v>57077</v>
      </c>
      <c r="BE1768" s="273">
        <v>16910</v>
      </c>
      <c r="BG1768" s="244" t="s">
        <v>40013</v>
      </c>
      <c r="BH1768" s="245">
        <v>1545.24</v>
      </c>
      <c r="BJ1768" s="230" t="s">
        <v>11653</v>
      </c>
      <c r="BK1768" s="231">
        <v>404407.58</v>
      </c>
      <c r="BM1768" s="209" t="s">
        <v>7608</v>
      </c>
      <c r="BN1768" s="210">
        <v>243490.35</v>
      </c>
    </row>
    <row r="1769" spans="9:66" x14ac:dyDescent="0.55000000000000004">
      <c r="I1769" s="282" t="s">
        <v>69908</v>
      </c>
      <c r="J1769" s="282"/>
      <c r="K1769" s="283">
        <v>950</v>
      </c>
      <c r="M1769" s="242" t="s">
        <v>39811</v>
      </c>
      <c r="N1769" s="242"/>
      <c r="O1769" s="243">
        <v>482.79</v>
      </c>
      <c r="Q1769" s="224" t="s">
        <v>5453</v>
      </c>
      <c r="R1769" s="224"/>
      <c r="S1769" s="225">
        <v>3930829.47</v>
      </c>
      <c r="U1769" s="203" t="s">
        <v>2072</v>
      </c>
      <c r="V1769" s="203"/>
      <c r="W1769" s="204">
        <v>71</v>
      </c>
      <c r="AF1769" t="s">
        <v>67501</v>
      </c>
      <c r="AG1769">
        <v>345.64</v>
      </c>
      <c r="AI1769" s="276" t="s">
        <v>55892</v>
      </c>
      <c r="AJ1769" s="277">
        <v>5603.01</v>
      </c>
      <c r="AL1769" s="246" t="s">
        <v>54877</v>
      </c>
      <c r="AM1769" s="247">
        <v>5986.04</v>
      </c>
      <c r="AO1769" s="226" t="s">
        <v>34610</v>
      </c>
      <c r="AP1769" s="227">
        <v>92373.98</v>
      </c>
      <c r="AR1769" s="207" t="s">
        <v>16320</v>
      </c>
      <c r="AS1769" s="208">
        <v>14584.72</v>
      </c>
      <c r="AT1769" s="93"/>
      <c r="AU1769" s="199" t="s">
        <v>22252</v>
      </c>
      <c r="AV1769" s="200">
        <v>79.900000000000006</v>
      </c>
      <c r="BD1769" s="272" t="s">
        <v>69917</v>
      </c>
      <c r="BE1769" s="273">
        <v>950</v>
      </c>
      <c r="BG1769" s="244" t="s">
        <v>40014</v>
      </c>
      <c r="BH1769" s="245">
        <v>482.79</v>
      </c>
      <c r="BJ1769" s="230" t="s">
        <v>11655</v>
      </c>
      <c r="BK1769" s="231">
        <v>3930829.47</v>
      </c>
      <c r="BM1769" s="209" t="s">
        <v>7798</v>
      </c>
      <c r="BN1769" s="210">
        <v>7511.42</v>
      </c>
    </row>
    <row r="1770" spans="9:66" x14ac:dyDescent="0.55000000000000004">
      <c r="I1770" s="282" t="s">
        <v>70232</v>
      </c>
      <c r="J1770" s="282"/>
      <c r="K1770" s="283">
        <v>13775</v>
      </c>
      <c r="M1770" s="242" t="s">
        <v>39812</v>
      </c>
      <c r="N1770" s="242"/>
      <c r="O1770" s="243">
        <v>226001.85</v>
      </c>
      <c r="Q1770" s="224" t="s">
        <v>5454</v>
      </c>
      <c r="R1770" s="224"/>
      <c r="S1770" s="225">
        <v>15074507.48</v>
      </c>
      <c r="U1770" s="203" t="s">
        <v>2073</v>
      </c>
      <c r="V1770" s="203"/>
      <c r="W1770" s="204">
        <v>63627</v>
      </c>
      <c r="AF1770" t="s">
        <v>71403</v>
      </c>
      <c r="AG1770">
        <v>900</v>
      </c>
      <c r="AI1770" s="276" t="s">
        <v>55893</v>
      </c>
      <c r="AJ1770" s="277">
        <v>16305.64</v>
      </c>
      <c r="AL1770" s="246" t="s">
        <v>54878</v>
      </c>
      <c r="AM1770" s="247">
        <v>18878.18</v>
      </c>
      <c r="AO1770" s="226" t="s">
        <v>36059</v>
      </c>
      <c r="AP1770" s="227">
        <v>63596.65</v>
      </c>
      <c r="AR1770" s="207" t="s">
        <v>16321</v>
      </c>
      <c r="AS1770" s="208">
        <v>3127.05</v>
      </c>
      <c r="AT1770" s="93"/>
      <c r="AU1770" s="199" t="s">
        <v>32263</v>
      </c>
      <c r="AV1770" s="200">
        <v>1516.2</v>
      </c>
      <c r="BD1770" s="272" t="s">
        <v>70285</v>
      </c>
      <c r="BE1770" s="273">
        <v>13775</v>
      </c>
      <c r="BG1770" s="244" t="s">
        <v>40015</v>
      </c>
      <c r="BH1770" s="245">
        <v>226001.85</v>
      </c>
      <c r="BJ1770" s="230" t="s">
        <v>11656</v>
      </c>
      <c r="BK1770" s="231">
        <v>15074507.48</v>
      </c>
      <c r="BM1770" s="209" t="s">
        <v>8336</v>
      </c>
      <c r="BN1770" s="210">
        <v>18604.009999999998</v>
      </c>
    </row>
    <row r="1771" spans="9:66" x14ac:dyDescent="0.55000000000000004">
      <c r="I1771" s="282" t="s">
        <v>70234</v>
      </c>
      <c r="J1771" s="282"/>
      <c r="K1771" s="283">
        <v>2375</v>
      </c>
      <c r="M1771" s="242" t="s">
        <v>39814</v>
      </c>
      <c r="N1771" s="242"/>
      <c r="O1771" s="243">
        <v>10297.56</v>
      </c>
      <c r="Q1771" s="224" t="s">
        <v>5455</v>
      </c>
      <c r="R1771" s="224"/>
      <c r="S1771" s="225">
        <v>60697.73</v>
      </c>
      <c r="U1771" s="203" t="s">
        <v>2074</v>
      </c>
      <c r="V1771" s="203"/>
      <c r="W1771" s="204">
        <v>3661.9</v>
      </c>
      <c r="AF1771" t="s">
        <v>60363</v>
      </c>
      <c r="AG1771">
        <v>68.84</v>
      </c>
      <c r="AI1771" s="276" t="s">
        <v>64080</v>
      </c>
      <c r="AJ1771" s="277">
        <v>554</v>
      </c>
      <c r="AL1771" s="246" t="s">
        <v>54879</v>
      </c>
      <c r="AM1771" s="247">
        <v>23761.9</v>
      </c>
      <c r="AO1771" s="226" t="s">
        <v>16320</v>
      </c>
      <c r="AP1771" s="227">
        <v>133872.54999999999</v>
      </c>
      <c r="AR1771" s="207" t="s">
        <v>16322</v>
      </c>
      <c r="AS1771" s="208">
        <v>1510.92</v>
      </c>
      <c r="AT1771" s="93"/>
      <c r="AU1771" s="199" t="s">
        <v>13734</v>
      </c>
      <c r="AV1771" s="200">
        <v>373761</v>
      </c>
      <c r="BD1771" s="272" t="s">
        <v>70287</v>
      </c>
      <c r="BE1771" s="273">
        <v>2375</v>
      </c>
      <c r="BG1771" s="244" t="s">
        <v>40017</v>
      </c>
      <c r="BH1771" s="245">
        <v>10297.56</v>
      </c>
      <c r="BJ1771" s="230" t="s">
        <v>11657</v>
      </c>
      <c r="BK1771" s="231">
        <v>60697.73</v>
      </c>
      <c r="BM1771" s="209" t="s">
        <v>8541</v>
      </c>
      <c r="BN1771" s="210">
        <v>234601</v>
      </c>
    </row>
    <row r="1772" spans="9:66" x14ac:dyDescent="0.55000000000000004">
      <c r="I1772" s="282" t="s">
        <v>65909</v>
      </c>
      <c r="J1772" s="282"/>
      <c r="K1772" s="283">
        <v>23335.1</v>
      </c>
      <c r="M1772" s="242" t="s">
        <v>39815</v>
      </c>
      <c r="N1772" s="242"/>
      <c r="O1772" s="243">
        <v>10008.57</v>
      </c>
      <c r="Q1772" s="224" t="s">
        <v>46389</v>
      </c>
      <c r="R1772" s="224"/>
      <c r="S1772" s="225">
        <v>37493.75</v>
      </c>
      <c r="U1772" s="203" t="s">
        <v>2075</v>
      </c>
      <c r="V1772" s="203"/>
      <c r="W1772" s="204">
        <v>23584.37</v>
      </c>
      <c r="AF1772" t="s">
        <v>60364</v>
      </c>
      <c r="AG1772">
        <v>216.36</v>
      </c>
      <c r="AI1772" s="276" t="s">
        <v>54939</v>
      </c>
      <c r="AJ1772" s="277">
        <v>47800</v>
      </c>
      <c r="AL1772" s="246" t="s">
        <v>58435</v>
      </c>
      <c r="AM1772" s="247">
        <v>374.38</v>
      </c>
      <c r="AO1772" s="226" t="s">
        <v>16321</v>
      </c>
      <c r="AP1772" s="227">
        <v>18324.8</v>
      </c>
      <c r="AR1772" s="207" t="s">
        <v>16323</v>
      </c>
      <c r="AS1772" s="208">
        <v>1446.32</v>
      </c>
      <c r="AT1772" s="93"/>
      <c r="AU1772" s="199" t="s">
        <v>13735</v>
      </c>
      <c r="AV1772" s="200">
        <v>4540.53</v>
      </c>
      <c r="BD1772" s="272" t="s">
        <v>57078</v>
      </c>
      <c r="BE1772" s="273">
        <v>23335.1</v>
      </c>
      <c r="BG1772" s="244" t="s">
        <v>40018</v>
      </c>
      <c r="BH1772" s="245">
        <v>10008.57</v>
      </c>
      <c r="BJ1772" s="230" t="s">
        <v>46493</v>
      </c>
      <c r="BK1772" s="231">
        <v>37493.75</v>
      </c>
      <c r="BM1772" s="209" t="s">
        <v>8723</v>
      </c>
      <c r="BN1772" s="210">
        <v>4842.5200000000004</v>
      </c>
    </row>
    <row r="1773" spans="9:66" x14ac:dyDescent="0.55000000000000004">
      <c r="I1773" s="282" t="s">
        <v>70236</v>
      </c>
      <c r="J1773" s="282"/>
      <c r="K1773" s="283">
        <v>950</v>
      </c>
      <c r="M1773" s="242" t="s">
        <v>39816</v>
      </c>
      <c r="N1773" s="242"/>
      <c r="O1773" s="243">
        <v>448.25</v>
      </c>
      <c r="Q1773" s="224" t="s">
        <v>5457</v>
      </c>
      <c r="R1773" s="224"/>
      <c r="S1773" s="225">
        <v>5358815.53</v>
      </c>
      <c r="U1773" s="203" t="s">
        <v>2076</v>
      </c>
      <c r="V1773" s="203"/>
      <c r="W1773" s="204">
        <v>1978.34</v>
      </c>
      <c r="AF1773" t="s">
        <v>71404</v>
      </c>
      <c r="AG1773" s="284">
        <v>1800</v>
      </c>
      <c r="AI1773" s="276" t="s">
        <v>67177</v>
      </c>
      <c r="AJ1773" s="277">
        <v>23610.13</v>
      </c>
      <c r="AL1773" s="246" t="s">
        <v>48705</v>
      </c>
      <c r="AM1773" s="247">
        <v>149474.68</v>
      </c>
      <c r="AO1773" s="226" t="s">
        <v>16322</v>
      </c>
      <c r="AP1773" s="227">
        <v>22777.62</v>
      </c>
      <c r="AR1773" s="207" t="s">
        <v>16324</v>
      </c>
      <c r="AS1773" s="208">
        <v>873.6</v>
      </c>
      <c r="AT1773" s="93"/>
      <c r="AU1773" s="199" t="s">
        <v>13736</v>
      </c>
      <c r="AV1773" s="200">
        <v>132920.47</v>
      </c>
      <c r="BD1773" s="272" t="s">
        <v>70289</v>
      </c>
      <c r="BE1773" s="273">
        <v>950</v>
      </c>
      <c r="BG1773" s="244" t="s">
        <v>40019</v>
      </c>
      <c r="BH1773" s="245">
        <v>448.25</v>
      </c>
      <c r="BJ1773" s="230" t="s">
        <v>11659</v>
      </c>
      <c r="BK1773" s="231">
        <v>5358815.53</v>
      </c>
      <c r="BM1773" s="209" t="s">
        <v>8979</v>
      </c>
      <c r="BN1773" s="210">
        <v>22535.55</v>
      </c>
    </row>
    <row r="1774" spans="9:66" x14ac:dyDescent="0.55000000000000004">
      <c r="I1774" s="282" t="s">
        <v>56962</v>
      </c>
      <c r="J1774" s="282"/>
      <c r="K1774" s="283">
        <v>68550</v>
      </c>
      <c r="M1774" s="242" t="s">
        <v>39817</v>
      </c>
      <c r="N1774" s="242"/>
      <c r="O1774" s="243">
        <v>25007.01</v>
      </c>
      <c r="Q1774" s="224" t="s">
        <v>5458</v>
      </c>
      <c r="R1774" s="224"/>
      <c r="S1774" s="225">
        <v>180305.53</v>
      </c>
      <c r="U1774" s="203" t="s">
        <v>2077</v>
      </c>
      <c r="V1774" s="203"/>
      <c r="W1774" s="204">
        <v>303314</v>
      </c>
      <c r="AF1774" t="s">
        <v>58237</v>
      </c>
      <c r="AG1774" s="284">
        <v>2514.81</v>
      </c>
      <c r="AI1774" s="276" t="s">
        <v>67178</v>
      </c>
      <c r="AJ1774" s="277">
        <v>14302.55</v>
      </c>
      <c r="AL1774" s="246" t="s">
        <v>49679</v>
      </c>
      <c r="AM1774" s="247">
        <v>67226.929999999993</v>
      </c>
      <c r="AO1774" s="226" t="s">
        <v>16323</v>
      </c>
      <c r="AP1774" s="227">
        <v>74651.81</v>
      </c>
      <c r="AR1774" s="207" t="s">
        <v>16325</v>
      </c>
      <c r="AS1774" s="208">
        <v>1039.08</v>
      </c>
      <c r="AT1774" s="93"/>
      <c r="AU1774" s="199" t="s">
        <v>13737</v>
      </c>
      <c r="AV1774" s="200">
        <v>40127.33</v>
      </c>
      <c r="BD1774" s="272" t="s">
        <v>57079</v>
      </c>
      <c r="BE1774" s="273">
        <v>68550</v>
      </c>
      <c r="BG1774" s="244" t="s">
        <v>40020</v>
      </c>
      <c r="BH1774" s="245">
        <v>25007.01</v>
      </c>
      <c r="BJ1774" s="230" t="s">
        <v>11660</v>
      </c>
      <c r="BK1774" s="231">
        <v>180305.53</v>
      </c>
      <c r="BM1774" s="209" t="s">
        <v>9173</v>
      </c>
      <c r="BN1774" s="210">
        <v>6259.5</v>
      </c>
    </row>
    <row r="1775" spans="9:66" x14ac:dyDescent="0.55000000000000004">
      <c r="I1775" s="282" t="s">
        <v>56963</v>
      </c>
      <c r="J1775" s="282"/>
      <c r="K1775" s="283">
        <v>5541.84</v>
      </c>
      <c r="M1775" s="242" t="s">
        <v>39818</v>
      </c>
      <c r="N1775" s="242"/>
      <c r="O1775" s="243">
        <v>29821.26</v>
      </c>
      <c r="Q1775" s="224" t="s">
        <v>5459</v>
      </c>
      <c r="R1775" s="224"/>
      <c r="S1775" s="225">
        <v>4942959.76</v>
      </c>
      <c r="U1775" s="203" t="s">
        <v>2078</v>
      </c>
      <c r="V1775" s="203"/>
      <c r="W1775" s="204">
        <v>156156.09</v>
      </c>
      <c r="AF1775" t="s">
        <v>58238</v>
      </c>
      <c r="AG1775" s="284">
        <v>25814.45</v>
      </c>
      <c r="AI1775" s="276" t="s">
        <v>51867</v>
      </c>
      <c r="AJ1775" s="277">
        <v>1558.61</v>
      </c>
      <c r="AL1775" s="246" t="s">
        <v>61299</v>
      </c>
      <c r="AM1775" s="247">
        <v>671.32</v>
      </c>
      <c r="AO1775" s="226" t="s">
        <v>36060</v>
      </c>
      <c r="AP1775" s="227">
        <v>16410</v>
      </c>
      <c r="AR1775" s="207" t="s">
        <v>16326</v>
      </c>
      <c r="AS1775" s="208">
        <v>304900</v>
      </c>
      <c r="AT1775" s="93"/>
      <c r="AU1775" s="199" t="s">
        <v>32264</v>
      </c>
      <c r="AV1775" s="200">
        <v>1333161.26</v>
      </c>
      <c r="BD1775" s="272" t="s">
        <v>57080</v>
      </c>
      <c r="BE1775" s="273">
        <v>5541.84</v>
      </c>
      <c r="BG1775" s="244" t="s">
        <v>40021</v>
      </c>
      <c r="BH1775" s="245">
        <v>29821.26</v>
      </c>
      <c r="BJ1775" s="230" t="s">
        <v>11661</v>
      </c>
      <c r="BK1775" s="231">
        <v>4942959.76</v>
      </c>
      <c r="BM1775" s="209" t="s">
        <v>9308</v>
      </c>
      <c r="BN1775" s="210">
        <v>881169.55</v>
      </c>
    </row>
    <row r="1776" spans="9:66" x14ac:dyDescent="0.55000000000000004">
      <c r="I1776" s="282" t="s">
        <v>70238</v>
      </c>
      <c r="J1776" s="282"/>
      <c r="K1776" s="283">
        <v>4750</v>
      </c>
      <c r="M1776" s="242" t="s">
        <v>39819</v>
      </c>
      <c r="N1776" s="242"/>
      <c r="O1776" s="243">
        <v>1162.2</v>
      </c>
      <c r="Q1776" s="224" t="s">
        <v>5460</v>
      </c>
      <c r="R1776" s="224"/>
      <c r="S1776" s="225">
        <v>9097651.5500000007</v>
      </c>
      <c r="U1776" s="203" t="s">
        <v>2079</v>
      </c>
      <c r="V1776" s="203"/>
      <c r="W1776" s="204">
        <v>148330.98000000001</v>
      </c>
      <c r="AF1776" t="s">
        <v>58239</v>
      </c>
      <c r="AG1776" s="284">
        <v>12915.41</v>
      </c>
      <c r="AI1776" s="276" t="s">
        <v>55894</v>
      </c>
      <c r="AJ1776" s="277">
        <v>5920</v>
      </c>
      <c r="AL1776" s="246" t="s">
        <v>54880</v>
      </c>
      <c r="AM1776" s="247">
        <v>39980.61</v>
      </c>
      <c r="AO1776" s="226" t="s">
        <v>16325</v>
      </c>
      <c r="AP1776" s="227">
        <v>215862.71</v>
      </c>
      <c r="AR1776" s="207" t="s">
        <v>16327</v>
      </c>
      <c r="AS1776" s="208">
        <v>305</v>
      </c>
      <c r="AT1776" s="93"/>
      <c r="AU1776" s="199" t="s">
        <v>32265</v>
      </c>
      <c r="AV1776" s="200">
        <v>81247.66</v>
      </c>
      <c r="BD1776" s="272" t="s">
        <v>70291</v>
      </c>
      <c r="BE1776" s="273">
        <v>4750</v>
      </c>
      <c r="BG1776" s="244" t="s">
        <v>40022</v>
      </c>
      <c r="BH1776" s="245">
        <v>1162.2</v>
      </c>
      <c r="BJ1776" s="230" t="s">
        <v>11662</v>
      </c>
      <c r="BK1776" s="231">
        <v>9097651.5500000007</v>
      </c>
      <c r="BM1776" s="209" t="s">
        <v>9527</v>
      </c>
      <c r="BN1776" s="210">
        <v>4500</v>
      </c>
    </row>
    <row r="1777" spans="9:66" x14ac:dyDescent="0.55000000000000004">
      <c r="I1777" s="282" t="s">
        <v>56964</v>
      </c>
      <c r="J1777" s="282"/>
      <c r="K1777" s="283">
        <v>26576.48</v>
      </c>
      <c r="M1777" s="242" t="s">
        <v>39820</v>
      </c>
      <c r="N1777" s="242"/>
      <c r="O1777" s="243">
        <v>13518.34</v>
      </c>
      <c r="Q1777" s="224" t="s">
        <v>5461</v>
      </c>
      <c r="R1777" s="224"/>
      <c r="S1777" s="225">
        <v>215694.56</v>
      </c>
      <c r="U1777" s="203" t="s">
        <v>2080</v>
      </c>
      <c r="V1777" s="203"/>
      <c r="W1777" s="204">
        <v>4832</v>
      </c>
      <c r="AF1777" t="s">
        <v>61094</v>
      </c>
      <c r="AG1777" s="284">
        <v>13145</v>
      </c>
      <c r="AI1777" s="276" t="s">
        <v>55895</v>
      </c>
      <c r="AJ1777" s="277">
        <v>452.88</v>
      </c>
      <c r="AL1777" s="246" t="s">
        <v>49680</v>
      </c>
      <c r="AM1777" s="247">
        <v>32525.86</v>
      </c>
      <c r="AO1777" s="226" t="s">
        <v>16326</v>
      </c>
      <c r="AP1777" s="227">
        <v>294487.39</v>
      </c>
      <c r="AR1777" s="207" t="s">
        <v>16328</v>
      </c>
      <c r="AS1777" s="208">
        <v>3.82</v>
      </c>
      <c r="AT1777" s="93"/>
      <c r="AU1777" s="199" t="s">
        <v>32266</v>
      </c>
      <c r="AV1777" s="200">
        <v>58000</v>
      </c>
      <c r="BD1777" s="272" t="s">
        <v>57081</v>
      </c>
      <c r="BE1777" s="273">
        <v>26576.48</v>
      </c>
      <c r="BG1777" s="244" t="s">
        <v>40023</v>
      </c>
      <c r="BH1777" s="245">
        <v>13518.34</v>
      </c>
      <c r="BJ1777" s="230" t="s">
        <v>11663</v>
      </c>
      <c r="BK1777" s="231">
        <v>215694.56</v>
      </c>
      <c r="BM1777" s="209" t="s">
        <v>11566</v>
      </c>
      <c r="BN1777" s="210">
        <v>1091699.83</v>
      </c>
    </row>
    <row r="1778" spans="9:66" x14ac:dyDescent="0.55000000000000004">
      <c r="I1778" s="282" t="s">
        <v>70240</v>
      </c>
      <c r="J1778" s="282"/>
      <c r="K1778" s="283">
        <v>4750</v>
      </c>
      <c r="M1778" s="242" t="s">
        <v>39821</v>
      </c>
      <c r="N1778" s="242"/>
      <c r="O1778" s="243">
        <v>796.63</v>
      </c>
      <c r="Q1778" s="224" t="s">
        <v>5462</v>
      </c>
      <c r="R1778" s="224"/>
      <c r="S1778" s="225">
        <v>71718.710000000006</v>
      </c>
      <c r="U1778" s="203" t="s">
        <v>2081</v>
      </c>
      <c r="V1778" s="203"/>
      <c r="W1778" s="204">
        <v>5363</v>
      </c>
      <c r="AF1778" t="s">
        <v>66575</v>
      </c>
      <c r="AG1778" s="284">
        <v>1339503.54</v>
      </c>
      <c r="AI1778" s="276" t="s">
        <v>55896</v>
      </c>
      <c r="AJ1778" s="277">
        <v>1481.2</v>
      </c>
      <c r="AL1778" s="246" t="s">
        <v>58436</v>
      </c>
      <c r="AM1778" s="247">
        <v>4856.8900000000003</v>
      </c>
      <c r="AO1778" s="226" t="s">
        <v>16327</v>
      </c>
      <c r="AP1778" s="227">
        <v>323766.49</v>
      </c>
      <c r="AR1778" s="207" t="s">
        <v>16329</v>
      </c>
      <c r="AS1778" s="208">
        <v>44006.79</v>
      </c>
      <c r="AT1778" s="93"/>
      <c r="AU1778" s="199" t="s">
        <v>13738</v>
      </c>
      <c r="AV1778" s="200">
        <v>1706922.26</v>
      </c>
      <c r="BD1778" s="272" t="s">
        <v>70293</v>
      </c>
      <c r="BE1778" s="273">
        <v>4750</v>
      </c>
      <c r="BG1778" s="244" t="s">
        <v>40024</v>
      </c>
      <c r="BH1778" s="245">
        <v>796.63</v>
      </c>
      <c r="BJ1778" s="230" t="s">
        <v>11664</v>
      </c>
      <c r="BK1778" s="231">
        <v>71718.710000000006</v>
      </c>
      <c r="BM1778" s="209" t="s">
        <v>9874</v>
      </c>
      <c r="BN1778" s="210">
        <v>2712480.62</v>
      </c>
    </row>
    <row r="1779" spans="9:66" x14ac:dyDescent="0.55000000000000004">
      <c r="I1779" s="282" t="s">
        <v>56965</v>
      </c>
      <c r="J1779" s="282"/>
      <c r="K1779" s="283">
        <v>24246.86</v>
      </c>
      <c r="M1779" s="242" t="s">
        <v>39822</v>
      </c>
      <c r="N1779" s="242"/>
      <c r="O1779" s="243">
        <v>6529.54</v>
      </c>
      <c r="Q1779" s="224" t="s">
        <v>5463</v>
      </c>
      <c r="R1779" s="224"/>
      <c r="S1779" s="225">
        <v>6038773.4100000001</v>
      </c>
      <c r="U1779" s="203" t="s">
        <v>2082</v>
      </c>
      <c r="V1779" s="203"/>
      <c r="W1779" s="204">
        <v>18604.009999999998</v>
      </c>
      <c r="AF1779" t="s">
        <v>34973</v>
      </c>
      <c r="AG1779" s="284">
        <v>16188.96</v>
      </c>
      <c r="AI1779" s="276" t="s">
        <v>64081</v>
      </c>
      <c r="AJ1779" s="277">
        <v>182</v>
      </c>
      <c r="AL1779" s="246" t="s">
        <v>49681</v>
      </c>
      <c r="AM1779" s="247">
        <v>29718</v>
      </c>
      <c r="AO1779" s="226" t="s">
        <v>40132</v>
      </c>
      <c r="AP1779" s="227">
        <v>793.73</v>
      </c>
      <c r="AR1779" s="207" t="s">
        <v>16330</v>
      </c>
      <c r="AS1779" s="208">
        <v>1037.8</v>
      </c>
      <c r="AT1779" s="93"/>
      <c r="AU1779" s="199" t="s">
        <v>13739</v>
      </c>
      <c r="AV1779" s="200">
        <v>85788.19</v>
      </c>
      <c r="BD1779" s="272" t="s">
        <v>57082</v>
      </c>
      <c r="BE1779" s="273">
        <v>24246.86</v>
      </c>
      <c r="BG1779" s="244" t="s">
        <v>40025</v>
      </c>
      <c r="BH1779" s="245">
        <v>6529.54</v>
      </c>
      <c r="BJ1779" s="230" t="s">
        <v>11665</v>
      </c>
      <c r="BK1779" s="231">
        <v>6038773.4100000001</v>
      </c>
      <c r="BM1779" s="209" t="s">
        <v>6719</v>
      </c>
      <c r="BN1779" s="210">
        <v>420531</v>
      </c>
    </row>
    <row r="1780" spans="9:66" x14ac:dyDescent="0.55000000000000004">
      <c r="I1780" s="282" t="s">
        <v>70242</v>
      </c>
      <c r="J1780" s="282"/>
      <c r="K1780" s="283">
        <v>1900</v>
      </c>
      <c r="M1780" s="242" t="s">
        <v>39823</v>
      </c>
      <c r="N1780" s="242"/>
      <c r="O1780" s="243">
        <v>59773.39</v>
      </c>
      <c r="Q1780" s="224" t="s">
        <v>5464</v>
      </c>
      <c r="R1780" s="224"/>
      <c r="S1780" s="225">
        <v>577419.07999999996</v>
      </c>
      <c r="U1780" s="203" t="s">
        <v>2083</v>
      </c>
      <c r="V1780" s="203"/>
      <c r="W1780" s="204">
        <v>87457</v>
      </c>
      <c r="AF1780" t="s">
        <v>36254</v>
      </c>
      <c r="AG1780" s="284">
        <v>804245.89</v>
      </c>
      <c r="AI1780" s="276" t="s">
        <v>67179</v>
      </c>
      <c r="AJ1780" s="277">
        <v>6000</v>
      </c>
      <c r="AL1780" s="246" t="s">
        <v>44471</v>
      </c>
      <c r="AM1780" s="247">
        <v>76600</v>
      </c>
      <c r="AO1780" s="226" t="s">
        <v>34611</v>
      </c>
      <c r="AP1780" s="227">
        <v>7905.36</v>
      </c>
      <c r="AR1780" s="207" t="s">
        <v>16331</v>
      </c>
      <c r="AS1780" s="208">
        <v>61017.3</v>
      </c>
      <c r="AT1780" s="93"/>
      <c r="AU1780" s="199" t="s">
        <v>13740</v>
      </c>
      <c r="AV1780" s="200">
        <v>132920.47</v>
      </c>
      <c r="BD1780" s="272" t="s">
        <v>70295</v>
      </c>
      <c r="BE1780" s="273">
        <v>1900</v>
      </c>
      <c r="BG1780" s="244" t="s">
        <v>40026</v>
      </c>
      <c r="BH1780" s="245">
        <v>59773.39</v>
      </c>
      <c r="BJ1780" s="230" t="s">
        <v>11666</v>
      </c>
      <c r="BK1780" s="231">
        <v>577419.07999999996</v>
      </c>
      <c r="BM1780" s="209" t="s">
        <v>6930</v>
      </c>
      <c r="BN1780" s="210">
        <v>23877</v>
      </c>
    </row>
    <row r="1781" spans="9:66" x14ac:dyDescent="0.55000000000000004">
      <c r="I1781" s="282" t="s">
        <v>70243</v>
      </c>
      <c r="J1781" s="282"/>
      <c r="K1781" s="283">
        <v>26600</v>
      </c>
      <c r="M1781" s="242" t="s">
        <v>39824</v>
      </c>
      <c r="N1781" s="242"/>
      <c r="O1781" s="243">
        <v>346.71</v>
      </c>
      <c r="Q1781" s="224" t="s">
        <v>5465</v>
      </c>
      <c r="R1781" s="224"/>
      <c r="S1781" s="225">
        <v>6408773.8399999999</v>
      </c>
      <c r="U1781" s="203" t="s">
        <v>2084</v>
      </c>
      <c r="V1781" s="203"/>
      <c r="W1781" s="204">
        <v>10572.66</v>
      </c>
      <c r="AF1781" t="s">
        <v>66577</v>
      </c>
      <c r="AG1781" s="284">
        <v>22330.13</v>
      </c>
      <c r="AI1781" s="276" t="s">
        <v>67180</v>
      </c>
      <c r="AJ1781" s="277">
        <v>4701.6499999999996</v>
      </c>
      <c r="AL1781" s="246" t="s">
        <v>36069</v>
      </c>
      <c r="AM1781" s="247">
        <v>2016468.35</v>
      </c>
      <c r="AO1781" s="226" t="s">
        <v>49674</v>
      </c>
      <c r="AP1781" s="227">
        <v>32037.51</v>
      </c>
      <c r="AR1781" s="207" t="s">
        <v>16332</v>
      </c>
      <c r="AS1781" s="208">
        <v>360287.28</v>
      </c>
      <c r="AT1781" s="93"/>
      <c r="AU1781" s="199" t="s">
        <v>13741</v>
      </c>
      <c r="AV1781" s="200">
        <v>98127.33</v>
      </c>
      <c r="BD1781" s="272" t="s">
        <v>70296</v>
      </c>
      <c r="BE1781" s="273">
        <v>26600</v>
      </c>
      <c r="BG1781" s="244" t="s">
        <v>40027</v>
      </c>
      <c r="BH1781" s="245">
        <v>346.71</v>
      </c>
      <c r="BJ1781" s="230" t="s">
        <v>11667</v>
      </c>
      <c r="BK1781" s="231">
        <v>6408773.8399999999</v>
      </c>
      <c r="BM1781" s="209" t="s">
        <v>7125</v>
      </c>
      <c r="BN1781" s="210">
        <v>17166</v>
      </c>
    </row>
    <row r="1782" spans="9:66" x14ac:dyDescent="0.55000000000000004">
      <c r="I1782" s="282" t="s">
        <v>70244</v>
      </c>
      <c r="J1782" s="282"/>
      <c r="K1782" s="283">
        <v>8550</v>
      </c>
      <c r="M1782" s="242" t="s">
        <v>39825</v>
      </c>
      <c r="N1782" s="242"/>
      <c r="O1782" s="243">
        <v>66072.63</v>
      </c>
      <c r="Q1782" s="224" t="s">
        <v>5466</v>
      </c>
      <c r="R1782" s="224"/>
      <c r="S1782" s="225">
        <v>3379432.62</v>
      </c>
      <c r="U1782" s="203" t="s">
        <v>2085</v>
      </c>
      <c r="V1782" s="203"/>
      <c r="W1782" s="204">
        <v>418228</v>
      </c>
      <c r="AF1782" t="s">
        <v>66578</v>
      </c>
      <c r="AG1782" s="284">
        <v>3181.88</v>
      </c>
      <c r="AI1782" s="276" t="s">
        <v>63562</v>
      </c>
      <c r="AJ1782" s="277">
        <v>382.69</v>
      </c>
      <c r="AL1782" s="246" t="s">
        <v>61817</v>
      </c>
      <c r="AM1782" s="247">
        <v>19675</v>
      </c>
      <c r="AO1782" s="226" t="s">
        <v>16328</v>
      </c>
      <c r="AP1782" s="227">
        <v>33197.96</v>
      </c>
      <c r="AR1782" s="207" t="s">
        <v>16333</v>
      </c>
      <c r="AS1782" s="208">
        <v>46366.91</v>
      </c>
      <c r="AT1782" s="93"/>
      <c r="AU1782" s="199" t="s">
        <v>32267</v>
      </c>
      <c r="AV1782" s="200">
        <v>187.86</v>
      </c>
      <c r="BD1782" s="272" t="s">
        <v>70297</v>
      </c>
      <c r="BE1782" s="273">
        <v>8550</v>
      </c>
      <c r="BG1782" s="244" t="s">
        <v>40028</v>
      </c>
      <c r="BH1782" s="245">
        <v>66072.63</v>
      </c>
      <c r="BJ1782" s="230" t="s">
        <v>11668</v>
      </c>
      <c r="BK1782" s="231">
        <v>3379432.62</v>
      </c>
      <c r="BM1782" s="209" t="s">
        <v>7388</v>
      </c>
      <c r="BN1782" s="210">
        <v>187403</v>
      </c>
    </row>
    <row r="1783" spans="9:66" x14ac:dyDescent="0.55000000000000004">
      <c r="I1783" s="282" t="s">
        <v>56966</v>
      </c>
      <c r="J1783" s="282"/>
      <c r="K1783" s="283">
        <v>4750</v>
      </c>
      <c r="M1783" s="242" t="s">
        <v>39826</v>
      </c>
      <c r="N1783" s="242"/>
      <c r="O1783" s="243">
        <v>21802.05</v>
      </c>
      <c r="Q1783" s="224" t="s">
        <v>5467</v>
      </c>
      <c r="R1783" s="224"/>
      <c r="S1783" s="225">
        <v>2164799.15</v>
      </c>
      <c r="U1783" s="203" t="s">
        <v>2086</v>
      </c>
      <c r="V1783" s="203"/>
      <c r="W1783" s="204">
        <v>132457.88</v>
      </c>
      <c r="AF1783" t="s">
        <v>67511</v>
      </c>
      <c r="AG1783">
        <v>259.98</v>
      </c>
      <c r="AI1783" s="276" t="s">
        <v>61876</v>
      </c>
      <c r="AJ1783" s="277">
        <v>42375.28</v>
      </c>
      <c r="AL1783" s="246" t="s">
        <v>54881</v>
      </c>
      <c r="AM1783" s="247">
        <v>10550</v>
      </c>
      <c r="AO1783" s="226" t="s">
        <v>16329</v>
      </c>
      <c r="AP1783" s="227">
        <v>497274.93</v>
      </c>
      <c r="AR1783" s="207" t="s">
        <v>16334</v>
      </c>
      <c r="AS1783" s="208">
        <v>317033.23</v>
      </c>
      <c r="AT1783" s="93"/>
      <c r="AU1783" s="199" t="s">
        <v>32268</v>
      </c>
      <c r="AV1783" s="200">
        <v>36964.14</v>
      </c>
      <c r="BD1783" s="272" t="s">
        <v>57083</v>
      </c>
      <c r="BE1783" s="273">
        <v>4750</v>
      </c>
      <c r="BG1783" s="244" t="s">
        <v>40029</v>
      </c>
      <c r="BH1783" s="245">
        <v>21802.05</v>
      </c>
      <c r="BJ1783" s="230" t="s">
        <v>11669</v>
      </c>
      <c r="BK1783" s="231">
        <v>2164799.15</v>
      </c>
      <c r="BM1783" s="209" t="s">
        <v>7609</v>
      </c>
      <c r="BN1783" s="210">
        <v>253241</v>
      </c>
    </row>
    <row r="1784" spans="9:66" x14ac:dyDescent="0.55000000000000004">
      <c r="I1784" s="282" t="s">
        <v>56967</v>
      </c>
      <c r="J1784" s="282"/>
      <c r="K1784" s="283">
        <v>5600</v>
      </c>
      <c r="M1784" s="242" t="s">
        <v>39827</v>
      </c>
      <c r="N1784" s="242"/>
      <c r="O1784" s="243">
        <v>33283.589999999997</v>
      </c>
      <c r="Q1784" s="224" t="s">
        <v>5468</v>
      </c>
      <c r="R1784" s="224"/>
      <c r="S1784" s="225">
        <v>4782127.24</v>
      </c>
      <c r="U1784" s="203" t="s">
        <v>2087</v>
      </c>
      <c r="V1784" s="203"/>
      <c r="W1784" s="204">
        <v>184.99</v>
      </c>
      <c r="AF1784" t="s">
        <v>67512</v>
      </c>
      <c r="AG1784" s="284">
        <v>9537.02</v>
      </c>
      <c r="AI1784" s="276" t="s">
        <v>67181</v>
      </c>
      <c r="AJ1784" s="277">
        <v>20204.37</v>
      </c>
      <c r="AL1784" s="246" t="s">
        <v>58437</v>
      </c>
      <c r="AM1784" s="247">
        <v>1884.3</v>
      </c>
      <c r="AO1784" s="226" t="s">
        <v>16330</v>
      </c>
      <c r="AP1784" s="227">
        <v>1044778.07</v>
      </c>
      <c r="AR1784" s="207" t="s">
        <v>16335</v>
      </c>
      <c r="AS1784" s="208">
        <v>20000</v>
      </c>
      <c r="AT1784" s="93"/>
      <c r="AU1784" s="199" t="s">
        <v>32269</v>
      </c>
      <c r="AV1784" s="200">
        <v>187.86</v>
      </c>
      <c r="BD1784" s="272" t="s">
        <v>57084</v>
      </c>
      <c r="BE1784" s="273">
        <v>5600</v>
      </c>
      <c r="BG1784" s="244" t="s">
        <v>40030</v>
      </c>
      <c r="BH1784" s="245">
        <v>33283.589999999997</v>
      </c>
      <c r="BJ1784" s="230" t="s">
        <v>11670</v>
      </c>
      <c r="BK1784" s="231">
        <v>4782127.24</v>
      </c>
      <c r="BM1784" s="209" t="s">
        <v>7799</v>
      </c>
      <c r="BN1784" s="210">
        <v>27822</v>
      </c>
    </row>
    <row r="1785" spans="9:66" x14ac:dyDescent="0.55000000000000004">
      <c r="I1785" s="282" t="s">
        <v>56968</v>
      </c>
      <c r="J1785" s="282"/>
      <c r="K1785" s="283">
        <v>9234.98</v>
      </c>
      <c r="M1785" s="242" t="s">
        <v>39828</v>
      </c>
      <c r="N1785" s="242"/>
      <c r="O1785" s="243">
        <v>9833.5499999999993</v>
      </c>
      <c r="Q1785" s="224" t="s">
        <v>5469</v>
      </c>
      <c r="R1785" s="224"/>
      <c r="S1785" s="225">
        <v>448854.06</v>
      </c>
      <c r="U1785" s="203" t="s">
        <v>4081</v>
      </c>
      <c r="V1785" s="203"/>
      <c r="W1785" s="204">
        <v>20601.21</v>
      </c>
      <c r="AF1785" t="s">
        <v>61377</v>
      </c>
      <c r="AG1785" s="284">
        <v>1095.27</v>
      </c>
      <c r="AI1785" s="276" t="s">
        <v>55897</v>
      </c>
      <c r="AJ1785" s="277">
        <v>20788.560000000001</v>
      </c>
      <c r="AL1785" s="246" t="s">
        <v>58438</v>
      </c>
      <c r="AM1785" s="247">
        <v>800</v>
      </c>
      <c r="AO1785" s="226" t="s">
        <v>33181</v>
      </c>
      <c r="AP1785" s="227">
        <v>491956.78</v>
      </c>
      <c r="AR1785" s="207" t="s">
        <v>16336</v>
      </c>
      <c r="AS1785" s="208">
        <v>2540420.21</v>
      </c>
      <c r="AT1785" s="93"/>
      <c r="AU1785" s="199" t="s">
        <v>22399</v>
      </c>
      <c r="AV1785" s="200">
        <v>36964.14</v>
      </c>
      <c r="BD1785" s="272" t="s">
        <v>57085</v>
      </c>
      <c r="BE1785" s="273">
        <v>9234.98</v>
      </c>
      <c r="BG1785" s="244" t="s">
        <v>40031</v>
      </c>
      <c r="BH1785" s="245">
        <v>9833.5499999999993</v>
      </c>
      <c r="BJ1785" s="230" t="s">
        <v>11671</v>
      </c>
      <c r="BK1785" s="231">
        <v>448854.06</v>
      </c>
      <c r="BM1785" s="209" t="s">
        <v>8071</v>
      </c>
      <c r="BN1785" s="210">
        <v>16011</v>
      </c>
    </row>
    <row r="1786" spans="9:66" x14ac:dyDescent="0.55000000000000004">
      <c r="I1786" s="282" t="s">
        <v>56969</v>
      </c>
      <c r="J1786" s="282"/>
      <c r="K1786" s="283">
        <v>15479.58</v>
      </c>
      <c r="M1786" s="242" t="s">
        <v>39829</v>
      </c>
      <c r="N1786" s="242"/>
      <c r="O1786" s="243">
        <v>2548.1799999999998</v>
      </c>
      <c r="Q1786" s="224" t="s">
        <v>5470</v>
      </c>
      <c r="R1786" s="224"/>
      <c r="S1786" s="225">
        <v>800439.47</v>
      </c>
      <c r="U1786" s="203" t="s">
        <v>4082</v>
      </c>
      <c r="V1786" s="203"/>
      <c r="W1786" s="204">
        <v>9183.02</v>
      </c>
      <c r="AF1786" t="s">
        <v>61379</v>
      </c>
      <c r="AG1786">
        <v>83.79</v>
      </c>
      <c r="AI1786" s="276" t="s">
        <v>55898</v>
      </c>
      <c r="AJ1786" s="277">
        <v>1590.32</v>
      </c>
      <c r="AL1786" s="246" t="s">
        <v>36070</v>
      </c>
      <c r="AM1786" s="247">
        <v>186297.83</v>
      </c>
      <c r="AO1786" s="226" t="s">
        <v>16331</v>
      </c>
      <c r="AP1786" s="227">
        <v>890291.26</v>
      </c>
      <c r="AR1786" s="207" t="s">
        <v>16337</v>
      </c>
      <c r="AS1786" s="208">
        <v>243855.87</v>
      </c>
      <c r="AT1786" s="93"/>
      <c r="AU1786" s="199" t="s">
        <v>32270</v>
      </c>
      <c r="AV1786" s="200">
        <v>28051</v>
      </c>
      <c r="BD1786" s="272" t="s">
        <v>57086</v>
      </c>
      <c r="BE1786" s="273">
        <v>15479.58</v>
      </c>
      <c r="BG1786" s="244" t="s">
        <v>40032</v>
      </c>
      <c r="BH1786" s="245">
        <v>2548.1799999999998</v>
      </c>
      <c r="BJ1786" s="230" t="s">
        <v>11672</v>
      </c>
      <c r="BK1786" s="231">
        <v>800439.47</v>
      </c>
      <c r="BM1786" s="209" t="s">
        <v>8337</v>
      </c>
      <c r="BN1786" s="210">
        <v>87457</v>
      </c>
    </row>
    <row r="1787" spans="9:66" x14ac:dyDescent="0.55000000000000004">
      <c r="I1787" s="282" t="s">
        <v>70248</v>
      </c>
      <c r="J1787" s="282"/>
      <c r="K1787" s="283">
        <v>5700</v>
      </c>
      <c r="M1787" s="242" t="s">
        <v>39830</v>
      </c>
      <c r="N1787" s="242"/>
      <c r="O1787" s="243">
        <v>300599.96000000002</v>
      </c>
      <c r="Q1787" s="224" t="s">
        <v>5471</v>
      </c>
      <c r="R1787" s="224"/>
      <c r="S1787" s="225">
        <v>918456.24</v>
      </c>
      <c r="U1787" s="203" t="s">
        <v>2088</v>
      </c>
      <c r="V1787" s="203"/>
      <c r="W1787" s="204">
        <v>81495.039999999994</v>
      </c>
      <c r="AF1787" t="s">
        <v>71405</v>
      </c>
      <c r="AG1787" s="284">
        <v>57265.39</v>
      </c>
      <c r="AI1787" s="276" t="s">
        <v>55899</v>
      </c>
      <c r="AJ1787" s="277">
        <v>5206.96</v>
      </c>
      <c r="AL1787" s="246" t="s">
        <v>38894</v>
      </c>
      <c r="AM1787" s="247">
        <v>559349.73</v>
      </c>
      <c r="AO1787" s="226" t="s">
        <v>16332</v>
      </c>
      <c r="AP1787" s="227">
        <v>374364.04</v>
      </c>
      <c r="AR1787" s="207" t="s">
        <v>16338</v>
      </c>
      <c r="AS1787" s="208">
        <v>462274.44</v>
      </c>
      <c r="AT1787" s="93"/>
      <c r="AU1787" s="199" t="s">
        <v>22436</v>
      </c>
      <c r="AV1787" s="200">
        <v>28051</v>
      </c>
      <c r="BD1787" s="272" t="s">
        <v>70301</v>
      </c>
      <c r="BE1787" s="273">
        <v>5700</v>
      </c>
      <c r="BG1787" s="244" t="s">
        <v>40033</v>
      </c>
      <c r="BH1787" s="245">
        <v>300599.96000000002</v>
      </c>
      <c r="BJ1787" s="230" t="s">
        <v>11673</v>
      </c>
      <c r="BK1787" s="231">
        <v>918456.24</v>
      </c>
      <c r="BM1787" s="209" t="s">
        <v>8542</v>
      </c>
      <c r="BN1787" s="210">
        <v>653059</v>
      </c>
    </row>
    <row r="1788" spans="9:66" x14ac:dyDescent="0.55000000000000004">
      <c r="I1788" s="282" t="s">
        <v>65910</v>
      </c>
      <c r="J1788" s="282"/>
      <c r="K1788" s="283">
        <v>42265</v>
      </c>
      <c r="M1788" s="242" t="s">
        <v>39831</v>
      </c>
      <c r="N1788" s="242"/>
      <c r="O1788" s="243">
        <v>9878.65</v>
      </c>
      <c r="Q1788" s="224" t="s">
        <v>5472</v>
      </c>
      <c r="R1788" s="224"/>
      <c r="S1788" s="225">
        <v>70406.710000000006</v>
      </c>
      <c r="U1788" s="203" t="s">
        <v>2089</v>
      </c>
      <c r="V1788" s="203"/>
      <c r="W1788" s="204">
        <v>2045</v>
      </c>
      <c r="AF1788" t="s">
        <v>61962</v>
      </c>
      <c r="AG1788" s="284">
        <v>1453.91</v>
      </c>
      <c r="AI1788" s="276" t="s">
        <v>55900</v>
      </c>
      <c r="AJ1788" s="277">
        <v>5758.77</v>
      </c>
      <c r="AL1788" s="246" t="s">
        <v>46703</v>
      </c>
      <c r="AM1788" s="247">
        <v>40795.26</v>
      </c>
      <c r="AO1788" s="226" t="s">
        <v>16333</v>
      </c>
      <c r="AP1788" s="227">
        <v>457785.58</v>
      </c>
      <c r="AR1788" s="207" t="s">
        <v>16339</v>
      </c>
      <c r="AS1788" s="208">
        <v>28130</v>
      </c>
      <c r="AT1788" s="93"/>
      <c r="AU1788" s="199" t="s">
        <v>13742</v>
      </c>
      <c r="AV1788" s="200">
        <v>3305.96</v>
      </c>
      <c r="BD1788" s="272" t="s">
        <v>57087</v>
      </c>
      <c r="BE1788" s="273">
        <v>42265</v>
      </c>
      <c r="BG1788" s="244" t="s">
        <v>40034</v>
      </c>
      <c r="BH1788" s="245">
        <v>9878.65</v>
      </c>
      <c r="BJ1788" s="230" t="s">
        <v>11674</v>
      </c>
      <c r="BK1788" s="231">
        <v>70406.710000000006</v>
      </c>
      <c r="BM1788" s="209" t="s">
        <v>8724</v>
      </c>
      <c r="BN1788" s="210">
        <v>7700</v>
      </c>
    </row>
    <row r="1789" spans="9:66" x14ac:dyDescent="0.55000000000000004">
      <c r="I1789" s="282" t="s">
        <v>56970</v>
      </c>
      <c r="J1789" s="282"/>
      <c r="K1789" s="283">
        <v>3542.4</v>
      </c>
      <c r="M1789" s="242" t="s">
        <v>39833</v>
      </c>
      <c r="N1789" s="242"/>
      <c r="O1789" s="243">
        <v>13391.81</v>
      </c>
      <c r="Q1789" s="224" t="s">
        <v>5473</v>
      </c>
      <c r="R1789" s="224"/>
      <c r="S1789" s="225">
        <v>428010.78</v>
      </c>
      <c r="U1789" s="203" t="s">
        <v>2090</v>
      </c>
      <c r="V1789" s="203"/>
      <c r="W1789" s="204">
        <v>421284.99</v>
      </c>
      <c r="AF1789" t="s">
        <v>58857</v>
      </c>
      <c r="AG1789" s="284">
        <v>73407.039999999994</v>
      </c>
      <c r="AI1789" s="276" t="s">
        <v>64082</v>
      </c>
      <c r="AJ1789" s="277">
        <v>100</v>
      </c>
      <c r="AL1789" s="246" t="s">
        <v>49682</v>
      </c>
      <c r="AM1789" s="247">
        <v>15845.06</v>
      </c>
      <c r="AO1789" s="226" t="s">
        <v>16334</v>
      </c>
      <c r="AP1789" s="227">
        <v>52175.49</v>
      </c>
      <c r="AR1789" s="207" t="s">
        <v>16340</v>
      </c>
      <c r="AS1789" s="208">
        <v>28130</v>
      </c>
      <c r="AT1789" s="93"/>
      <c r="AU1789" s="199" t="s">
        <v>13743</v>
      </c>
      <c r="AV1789" s="200">
        <v>17171.080000000002</v>
      </c>
      <c r="BD1789" s="272" t="s">
        <v>57088</v>
      </c>
      <c r="BE1789" s="273">
        <v>3542.4</v>
      </c>
      <c r="BG1789" s="244" t="s">
        <v>40036</v>
      </c>
      <c r="BH1789" s="245">
        <v>13391.81</v>
      </c>
      <c r="BJ1789" s="230" t="s">
        <v>11675</v>
      </c>
      <c r="BK1789" s="231">
        <v>428010.78</v>
      </c>
      <c r="BM1789" s="209" t="s">
        <v>8980</v>
      </c>
      <c r="BN1789" s="210">
        <v>580322</v>
      </c>
    </row>
    <row r="1790" spans="9:66" x14ac:dyDescent="0.55000000000000004">
      <c r="I1790" s="282" t="s">
        <v>70250</v>
      </c>
      <c r="J1790" s="282"/>
      <c r="K1790" s="283">
        <v>9975</v>
      </c>
      <c r="M1790" s="242" t="s">
        <v>39834</v>
      </c>
      <c r="N1790" s="242"/>
      <c r="O1790" s="243">
        <v>3426</v>
      </c>
      <c r="Q1790" s="224" t="s">
        <v>5474</v>
      </c>
      <c r="R1790" s="224"/>
      <c r="S1790" s="225">
        <v>42334.54</v>
      </c>
      <c r="U1790" s="203" t="s">
        <v>2091</v>
      </c>
      <c r="V1790" s="203"/>
      <c r="W1790" s="204">
        <v>4161</v>
      </c>
      <c r="AF1790" t="s">
        <v>71406</v>
      </c>
      <c r="AG1790" s="284">
        <v>34552.339999999997</v>
      </c>
      <c r="AI1790" s="276" t="s">
        <v>59517</v>
      </c>
      <c r="AJ1790" s="277">
        <v>1507.64</v>
      </c>
      <c r="AL1790" s="246" t="s">
        <v>57270</v>
      </c>
      <c r="AM1790" s="247">
        <v>737989.19</v>
      </c>
      <c r="AO1790" s="226" t="s">
        <v>16335</v>
      </c>
      <c r="AP1790" s="227">
        <v>277047.48</v>
      </c>
      <c r="AR1790" s="207" t="s">
        <v>16341</v>
      </c>
      <c r="AS1790" s="208">
        <v>76036.3</v>
      </c>
      <c r="AT1790" s="93"/>
      <c r="AU1790" s="199" t="s">
        <v>13744</v>
      </c>
      <c r="AV1790" s="200">
        <v>10339.42</v>
      </c>
      <c r="BD1790" s="272" t="s">
        <v>70303</v>
      </c>
      <c r="BE1790" s="273">
        <v>9975</v>
      </c>
      <c r="BG1790" s="244" t="s">
        <v>40037</v>
      </c>
      <c r="BH1790" s="245">
        <v>3426</v>
      </c>
      <c r="BJ1790" s="230" t="s">
        <v>11676</v>
      </c>
      <c r="BK1790" s="231">
        <v>42334.54</v>
      </c>
      <c r="BM1790" s="209" t="s">
        <v>9174</v>
      </c>
      <c r="BN1790" s="210">
        <v>19710</v>
      </c>
    </row>
    <row r="1791" spans="9:66" x14ac:dyDescent="0.55000000000000004">
      <c r="I1791" s="282" t="s">
        <v>70251</v>
      </c>
      <c r="J1791" s="282"/>
      <c r="K1791" s="283">
        <v>475</v>
      </c>
      <c r="M1791" s="242" t="s">
        <v>39835</v>
      </c>
      <c r="N1791" s="242"/>
      <c r="O1791" s="243">
        <v>30980.25</v>
      </c>
      <c r="Q1791" s="224" t="s">
        <v>5475</v>
      </c>
      <c r="R1791" s="224"/>
      <c r="S1791" s="225">
        <v>331974.14</v>
      </c>
      <c r="U1791" s="203" t="s">
        <v>2092</v>
      </c>
      <c r="V1791" s="203"/>
      <c r="W1791" s="204">
        <v>12227.78</v>
      </c>
      <c r="AF1791" t="s">
        <v>70506</v>
      </c>
      <c r="AG1791" s="284">
        <v>238312.5</v>
      </c>
      <c r="AI1791" s="276" t="s">
        <v>51870</v>
      </c>
      <c r="AJ1791" s="277">
        <v>823.13</v>
      </c>
      <c r="AL1791" s="246" t="s">
        <v>51722</v>
      </c>
      <c r="AM1791" s="247">
        <v>194083.82</v>
      </c>
      <c r="AO1791" s="226" t="s">
        <v>49675</v>
      </c>
      <c r="AP1791" s="227">
        <v>-6171.08</v>
      </c>
      <c r="AR1791" s="207" t="s">
        <v>16342</v>
      </c>
      <c r="AS1791" s="208">
        <v>14584.72</v>
      </c>
      <c r="AT1791" s="93"/>
      <c r="AU1791" s="199" t="s">
        <v>13745</v>
      </c>
      <c r="AV1791" s="200">
        <v>11450</v>
      </c>
      <c r="BD1791" s="272" t="s">
        <v>70304</v>
      </c>
      <c r="BE1791" s="273">
        <v>475</v>
      </c>
      <c r="BG1791" s="244" t="s">
        <v>40038</v>
      </c>
      <c r="BH1791" s="245">
        <v>30980.25</v>
      </c>
      <c r="BJ1791" s="230" t="s">
        <v>11677</v>
      </c>
      <c r="BK1791" s="231">
        <v>331974.14</v>
      </c>
      <c r="BM1791" s="209" t="s">
        <v>9309</v>
      </c>
      <c r="BN1791" s="210">
        <v>1391854.19</v>
      </c>
    </row>
    <row r="1792" spans="9:66" x14ac:dyDescent="0.55000000000000004">
      <c r="I1792" s="282" t="s">
        <v>56971</v>
      </c>
      <c r="J1792" s="282"/>
      <c r="K1792" s="283">
        <v>14250</v>
      </c>
      <c r="M1792" s="242" t="s">
        <v>39836</v>
      </c>
      <c r="N1792" s="242"/>
      <c r="O1792" s="243">
        <v>9351.2000000000007</v>
      </c>
      <c r="Q1792" s="224" t="s">
        <v>5476</v>
      </c>
      <c r="R1792" s="224"/>
      <c r="S1792" s="225">
        <v>15304857.289999999</v>
      </c>
      <c r="U1792" s="203" t="s">
        <v>2093</v>
      </c>
      <c r="V1792" s="203"/>
      <c r="W1792" s="204">
        <v>13496.63</v>
      </c>
      <c r="AF1792" t="s">
        <v>70507</v>
      </c>
      <c r="AG1792" s="284">
        <v>16242</v>
      </c>
      <c r="AI1792" s="276" t="s">
        <v>67182</v>
      </c>
      <c r="AJ1792" s="277">
        <v>17070</v>
      </c>
      <c r="AL1792" s="246" t="s">
        <v>51723</v>
      </c>
      <c r="AM1792" s="247">
        <v>106507.72</v>
      </c>
      <c r="AO1792" s="226" t="s">
        <v>46700</v>
      </c>
      <c r="AP1792" s="227">
        <v>12569.2</v>
      </c>
      <c r="AR1792" s="207" t="s">
        <v>16343</v>
      </c>
      <c r="AS1792" s="208">
        <v>23747.56</v>
      </c>
      <c r="AT1792" s="93"/>
      <c r="AU1792" s="199" t="s">
        <v>13746</v>
      </c>
      <c r="AV1792" s="200">
        <v>3115.59</v>
      </c>
      <c r="BD1792" s="272" t="s">
        <v>57089</v>
      </c>
      <c r="BE1792" s="273">
        <v>14250</v>
      </c>
      <c r="BG1792" s="244" t="s">
        <v>40039</v>
      </c>
      <c r="BH1792" s="245">
        <v>9351.2000000000007</v>
      </c>
      <c r="BJ1792" s="230" t="s">
        <v>11678</v>
      </c>
      <c r="BK1792" s="231">
        <v>15304857.289999999</v>
      </c>
      <c r="BM1792" s="209" t="s">
        <v>10785</v>
      </c>
      <c r="BN1792" s="210">
        <v>29920</v>
      </c>
    </row>
    <row r="1793" spans="9:66" x14ac:dyDescent="0.55000000000000004">
      <c r="I1793" s="282" t="s">
        <v>56972</v>
      </c>
      <c r="J1793" s="282"/>
      <c r="K1793" s="283">
        <v>137475.25</v>
      </c>
      <c r="M1793" s="242" t="s">
        <v>39837</v>
      </c>
      <c r="N1793" s="242"/>
      <c r="O1793" s="243">
        <v>30836.09</v>
      </c>
      <c r="Q1793" s="224" t="s">
        <v>5477</v>
      </c>
      <c r="R1793" s="224"/>
      <c r="S1793" s="225">
        <v>11809.64</v>
      </c>
      <c r="U1793" s="203" t="s">
        <v>2094</v>
      </c>
      <c r="V1793" s="203"/>
      <c r="W1793" s="204">
        <v>109043</v>
      </c>
      <c r="AF1793" t="s">
        <v>69868</v>
      </c>
      <c r="AG1793" s="284">
        <v>60946.81</v>
      </c>
      <c r="AI1793" s="276" t="s">
        <v>67183</v>
      </c>
      <c r="AJ1793" s="277">
        <v>17974.2</v>
      </c>
      <c r="AL1793" s="246" t="s">
        <v>62544</v>
      </c>
      <c r="AM1793" s="247">
        <v>6811.35</v>
      </c>
      <c r="AO1793" s="226" t="s">
        <v>46701</v>
      </c>
      <c r="AP1793" s="227">
        <v>961.55</v>
      </c>
      <c r="AR1793" s="207" t="s">
        <v>16344</v>
      </c>
      <c r="AS1793" s="208">
        <v>3127.05</v>
      </c>
      <c r="AT1793" s="93"/>
      <c r="AU1793" s="199" t="s">
        <v>13747</v>
      </c>
      <c r="AV1793" s="200">
        <v>7108.56</v>
      </c>
      <c r="BD1793" s="272" t="s">
        <v>57090</v>
      </c>
      <c r="BE1793" s="273">
        <v>137475.25</v>
      </c>
      <c r="BG1793" s="244" t="s">
        <v>40040</v>
      </c>
      <c r="BH1793" s="245">
        <v>30836.09</v>
      </c>
      <c r="BJ1793" s="230" t="s">
        <v>11679</v>
      </c>
      <c r="BK1793" s="231">
        <v>11809.64</v>
      </c>
      <c r="BM1793" s="209" t="s">
        <v>10910</v>
      </c>
      <c r="BN1793" s="210">
        <v>46166.17</v>
      </c>
    </row>
    <row r="1794" spans="9:66" x14ac:dyDescent="0.55000000000000004">
      <c r="I1794" s="282" t="s">
        <v>70253</v>
      </c>
      <c r="J1794" s="282"/>
      <c r="K1794" s="283">
        <v>5225</v>
      </c>
      <c r="M1794" s="242" t="s">
        <v>39838</v>
      </c>
      <c r="N1794" s="242"/>
      <c r="O1794" s="243">
        <v>61989.13</v>
      </c>
      <c r="Q1794" s="224" t="s">
        <v>5478</v>
      </c>
      <c r="R1794" s="224"/>
      <c r="S1794" s="225">
        <v>27182.06</v>
      </c>
      <c r="U1794" s="203" t="s">
        <v>2095</v>
      </c>
      <c r="V1794" s="203"/>
      <c r="W1794" s="204">
        <v>219430.89</v>
      </c>
      <c r="AF1794" t="s">
        <v>67525</v>
      </c>
      <c r="AG1794">
        <v>797.38</v>
      </c>
      <c r="AI1794" s="276" t="s">
        <v>67184</v>
      </c>
      <c r="AJ1794" s="277">
        <v>15787.34</v>
      </c>
      <c r="AL1794" s="246" t="s">
        <v>58839</v>
      </c>
      <c r="AM1794" s="247">
        <v>274817.15000000002</v>
      </c>
      <c r="AO1794" s="226" t="s">
        <v>51712</v>
      </c>
      <c r="AP1794" s="227">
        <v>600.36</v>
      </c>
      <c r="AR1794" s="207" t="s">
        <v>16345</v>
      </c>
      <c r="AS1794" s="208">
        <v>1510.92</v>
      </c>
      <c r="AT1794" s="93"/>
      <c r="AU1794" s="199" t="s">
        <v>13748</v>
      </c>
      <c r="AV1794" s="200">
        <v>6492.73</v>
      </c>
      <c r="BD1794" s="272" t="s">
        <v>70306</v>
      </c>
      <c r="BE1794" s="273">
        <v>5225</v>
      </c>
      <c r="BG1794" s="244" t="s">
        <v>40041</v>
      </c>
      <c r="BH1794" s="245">
        <v>61989.13</v>
      </c>
      <c r="BJ1794" s="230" t="s">
        <v>11680</v>
      </c>
      <c r="BK1794" s="231">
        <v>27182.06</v>
      </c>
      <c r="BM1794" s="209" t="s">
        <v>11091</v>
      </c>
      <c r="BN1794" s="210">
        <v>10000.93</v>
      </c>
    </row>
    <row r="1795" spans="9:66" x14ac:dyDescent="0.55000000000000004">
      <c r="I1795" s="282" t="s">
        <v>69909</v>
      </c>
      <c r="J1795" s="282"/>
      <c r="K1795" s="283">
        <v>9975</v>
      </c>
      <c r="M1795" s="242" t="s">
        <v>39839</v>
      </c>
      <c r="N1795" s="242"/>
      <c r="O1795" s="243">
        <v>13872.42</v>
      </c>
      <c r="Q1795" s="224" t="s">
        <v>5480</v>
      </c>
      <c r="R1795" s="224"/>
      <c r="S1795" s="225">
        <v>3542407.25</v>
      </c>
      <c r="U1795" s="203" t="s">
        <v>2096</v>
      </c>
      <c r="V1795" s="203"/>
      <c r="W1795" s="204">
        <v>298135</v>
      </c>
      <c r="AF1795" t="s">
        <v>66579</v>
      </c>
      <c r="AG1795" s="284">
        <v>63833.94</v>
      </c>
      <c r="AI1795" s="276" t="s">
        <v>67185</v>
      </c>
      <c r="AJ1795" s="277">
        <v>3674.52</v>
      </c>
      <c r="AL1795" s="246" t="s">
        <v>64018</v>
      </c>
      <c r="AM1795" s="247">
        <v>-1179.29</v>
      </c>
      <c r="AO1795" s="226" t="s">
        <v>46702</v>
      </c>
      <c r="AP1795" s="227">
        <v>50300</v>
      </c>
      <c r="AR1795" s="207" t="s">
        <v>16346</v>
      </c>
      <c r="AS1795" s="208">
        <v>1446.32</v>
      </c>
      <c r="AT1795" s="93"/>
      <c r="AU1795" s="199" t="s">
        <v>13749</v>
      </c>
      <c r="AV1795" s="200">
        <v>5345.12</v>
      </c>
      <c r="BD1795" s="272" t="s">
        <v>69918</v>
      </c>
      <c r="BE1795" s="273">
        <v>9975</v>
      </c>
      <c r="BG1795" s="244" t="s">
        <v>40042</v>
      </c>
      <c r="BH1795" s="245">
        <v>13872.42</v>
      </c>
      <c r="BJ1795" s="230" t="s">
        <v>11682</v>
      </c>
      <c r="BK1795" s="231">
        <v>3542407.25</v>
      </c>
      <c r="BM1795" s="209" t="s">
        <v>11309</v>
      </c>
      <c r="BN1795" s="210">
        <v>12768.09</v>
      </c>
    </row>
    <row r="1796" spans="9:66" x14ac:dyDescent="0.55000000000000004">
      <c r="I1796" s="282" t="s">
        <v>56975</v>
      </c>
      <c r="J1796" s="282"/>
      <c r="K1796" s="283">
        <v>47466</v>
      </c>
      <c r="M1796" s="242" t="s">
        <v>39840</v>
      </c>
      <c r="N1796" s="242"/>
      <c r="O1796" s="243">
        <v>108162.06</v>
      </c>
      <c r="Q1796" s="224" t="s">
        <v>5481</v>
      </c>
      <c r="R1796" s="224"/>
      <c r="S1796" s="225">
        <v>88846.78</v>
      </c>
      <c r="U1796" s="203" t="s">
        <v>2097</v>
      </c>
      <c r="V1796" s="203"/>
      <c r="W1796" s="204">
        <v>29195</v>
      </c>
      <c r="AF1796" t="s">
        <v>70508</v>
      </c>
      <c r="AG1796" s="284">
        <v>257649.58</v>
      </c>
      <c r="AI1796" s="276" t="s">
        <v>67186</v>
      </c>
      <c r="AJ1796" s="277">
        <v>8447.1299999999992</v>
      </c>
      <c r="AL1796" s="246" t="s">
        <v>61300</v>
      </c>
      <c r="AM1796" s="247">
        <v>12316.63</v>
      </c>
      <c r="AO1796" s="226" t="s">
        <v>44466</v>
      </c>
      <c r="AP1796" s="227">
        <v>2149600</v>
      </c>
      <c r="AR1796" s="207" t="s">
        <v>16347</v>
      </c>
      <c r="AS1796" s="208">
        <v>873.6</v>
      </c>
      <c r="AT1796" s="93"/>
      <c r="AU1796" s="199" t="s">
        <v>32271</v>
      </c>
      <c r="AV1796" s="200">
        <v>4146.67</v>
      </c>
      <c r="BD1796" s="272" t="s">
        <v>57093</v>
      </c>
      <c r="BE1796" s="273">
        <v>47466</v>
      </c>
      <c r="BG1796" s="244" t="s">
        <v>40043</v>
      </c>
      <c r="BH1796" s="245">
        <v>108162.06</v>
      </c>
      <c r="BJ1796" s="230" t="s">
        <v>11683</v>
      </c>
      <c r="BK1796" s="231">
        <v>88846.78</v>
      </c>
      <c r="BM1796" s="209" t="s">
        <v>11567</v>
      </c>
      <c r="BN1796" s="210">
        <v>1463974.11</v>
      </c>
    </row>
    <row r="1797" spans="9:66" x14ac:dyDescent="0.55000000000000004">
      <c r="I1797" s="282" t="s">
        <v>56976</v>
      </c>
      <c r="J1797" s="282"/>
      <c r="K1797" s="283">
        <v>20526.63</v>
      </c>
      <c r="M1797" s="242" t="s">
        <v>39841</v>
      </c>
      <c r="N1797" s="242"/>
      <c r="O1797" s="243">
        <v>27276.44</v>
      </c>
      <c r="Q1797" s="224" t="s">
        <v>5482</v>
      </c>
      <c r="R1797" s="224"/>
      <c r="S1797" s="225">
        <v>187834.04</v>
      </c>
      <c r="U1797" s="203" t="s">
        <v>4083</v>
      </c>
      <c r="V1797" s="203"/>
      <c r="W1797" s="204">
        <v>834.57</v>
      </c>
      <c r="AF1797" t="s">
        <v>71407</v>
      </c>
      <c r="AG1797">
        <v>777.28</v>
      </c>
      <c r="AI1797" s="276" t="s">
        <v>69695</v>
      </c>
      <c r="AJ1797" s="277">
        <v>2023.62</v>
      </c>
      <c r="AL1797" s="246" t="s">
        <v>61301</v>
      </c>
      <c r="AM1797" s="247">
        <v>20275</v>
      </c>
      <c r="AO1797" s="226" t="s">
        <v>44467</v>
      </c>
      <c r="AP1797" s="227">
        <v>116505</v>
      </c>
      <c r="AR1797" s="207" t="s">
        <v>16348</v>
      </c>
      <c r="AS1797" s="208">
        <v>7280</v>
      </c>
      <c r="AT1797" s="93"/>
      <c r="AU1797" s="199" t="s">
        <v>32272</v>
      </c>
      <c r="AV1797" s="200">
        <v>11132.52</v>
      </c>
      <c r="BD1797" s="272" t="s">
        <v>57094</v>
      </c>
      <c r="BE1797" s="273">
        <v>20526.63</v>
      </c>
      <c r="BG1797" s="244" t="s">
        <v>40044</v>
      </c>
      <c r="BH1797" s="245">
        <v>27276.44</v>
      </c>
      <c r="BJ1797" s="230" t="s">
        <v>11684</v>
      </c>
      <c r="BK1797" s="231">
        <v>187834.04</v>
      </c>
      <c r="BM1797" s="209" t="s">
        <v>12234</v>
      </c>
      <c r="BN1797" s="210">
        <v>40188.410000000003</v>
      </c>
    </row>
    <row r="1798" spans="9:66" x14ac:dyDescent="0.55000000000000004">
      <c r="I1798" s="282" t="s">
        <v>70255</v>
      </c>
      <c r="J1798" s="282"/>
      <c r="K1798" s="283">
        <v>950</v>
      </c>
      <c r="M1798" s="242" t="s">
        <v>39842</v>
      </c>
      <c r="N1798" s="242"/>
      <c r="O1798" s="243">
        <v>9614.5400000000009</v>
      </c>
      <c r="Q1798" s="224" t="s">
        <v>5483</v>
      </c>
      <c r="R1798" s="224"/>
      <c r="S1798" s="225">
        <v>60570455.93</v>
      </c>
      <c r="U1798" s="203" t="s">
        <v>2098</v>
      </c>
      <c r="V1798" s="203"/>
      <c r="W1798" s="204">
        <v>131009.45</v>
      </c>
      <c r="AF1798" t="s">
        <v>62957</v>
      </c>
      <c r="AG1798" s="284">
        <v>19297.310000000001</v>
      </c>
      <c r="AI1798" s="276" t="s">
        <v>70422</v>
      </c>
      <c r="AJ1798" s="277">
        <v>389</v>
      </c>
      <c r="AL1798" s="246" t="s">
        <v>47818</v>
      </c>
      <c r="AM1798" s="247">
        <v>5360.5</v>
      </c>
      <c r="AO1798" s="226" t="s">
        <v>48702</v>
      </c>
      <c r="AP1798" s="227">
        <v>8360.43</v>
      </c>
      <c r="AR1798" s="207" t="s">
        <v>13130</v>
      </c>
      <c r="AS1798" s="208">
        <v>102854.45</v>
      </c>
      <c r="AT1798" s="93"/>
      <c r="AU1798" s="199" t="s">
        <v>32273</v>
      </c>
      <c r="AV1798" s="200">
        <v>1062.74</v>
      </c>
      <c r="BD1798" s="272" t="s">
        <v>70308</v>
      </c>
      <c r="BE1798" s="273">
        <v>950</v>
      </c>
      <c r="BG1798" s="244" t="s">
        <v>40045</v>
      </c>
      <c r="BH1798" s="245">
        <v>9614.5400000000009</v>
      </c>
      <c r="BJ1798" s="230" t="s">
        <v>11685</v>
      </c>
      <c r="BK1798" s="231">
        <v>60570455.93</v>
      </c>
      <c r="BM1798" s="209" t="s">
        <v>11912</v>
      </c>
      <c r="BN1798" s="210">
        <v>44050.46</v>
      </c>
    </row>
    <row r="1799" spans="9:66" x14ac:dyDescent="0.55000000000000004">
      <c r="I1799" s="282" t="s">
        <v>69910</v>
      </c>
      <c r="J1799" s="282"/>
      <c r="K1799" s="283">
        <v>10925</v>
      </c>
      <c r="M1799" s="242" t="s">
        <v>39843</v>
      </c>
      <c r="N1799" s="242"/>
      <c r="O1799" s="243">
        <v>10000</v>
      </c>
      <c r="Q1799" s="224" t="s">
        <v>5484</v>
      </c>
      <c r="R1799" s="224"/>
      <c r="S1799" s="225">
        <v>27430</v>
      </c>
      <c r="U1799" s="203" t="s">
        <v>2099</v>
      </c>
      <c r="V1799" s="203"/>
      <c r="W1799" s="204">
        <v>68391.02</v>
      </c>
      <c r="AF1799" t="s">
        <v>58241</v>
      </c>
      <c r="AG1799" s="284">
        <v>31000</v>
      </c>
      <c r="AI1799" s="276" t="s">
        <v>69696</v>
      </c>
      <c r="AJ1799" s="277">
        <v>6557.89</v>
      </c>
      <c r="AL1799" s="246" t="s">
        <v>49684</v>
      </c>
      <c r="AM1799" s="247">
        <v>1496.7</v>
      </c>
      <c r="AO1799" s="226" t="s">
        <v>48703</v>
      </c>
      <c r="AP1799" s="227">
        <v>680</v>
      </c>
      <c r="AR1799" s="207" t="s">
        <v>16349</v>
      </c>
      <c r="AS1799" s="208">
        <v>1039.08</v>
      </c>
      <c r="AT1799" s="93"/>
      <c r="AU1799" s="199" t="s">
        <v>32274</v>
      </c>
      <c r="AV1799" s="200">
        <v>1964.47</v>
      </c>
      <c r="BD1799" s="272" t="s">
        <v>69919</v>
      </c>
      <c r="BE1799" s="273">
        <v>10925</v>
      </c>
      <c r="BG1799" s="244" t="s">
        <v>40046</v>
      </c>
      <c r="BH1799" s="245">
        <v>10000</v>
      </c>
      <c r="BJ1799" s="230" t="s">
        <v>11686</v>
      </c>
      <c r="BK1799" s="231">
        <v>27430</v>
      </c>
      <c r="BM1799" s="209" t="s">
        <v>9875</v>
      </c>
      <c r="BN1799" s="210">
        <v>5333221.3600000003</v>
      </c>
    </row>
    <row r="1800" spans="9:66" x14ac:dyDescent="0.55000000000000004">
      <c r="I1800" s="282" t="s">
        <v>69911</v>
      </c>
      <c r="J1800" s="282"/>
      <c r="K1800" s="283">
        <v>2375</v>
      </c>
      <c r="M1800" s="242" t="s">
        <v>39844</v>
      </c>
      <c r="N1800" s="242"/>
      <c r="O1800" s="243">
        <v>9584.14</v>
      </c>
      <c r="Q1800" s="224" t="s">
        <v>5485</v>
      </c>
      <c r="R1800" s="224"/>
      <c r="S1800" s="225">
        <v>99642</v>
      </c>
      <c r="U1800" s="203" t="s">
        <v>2100</v>
      </c>
      <c r="V1800" s="203"/>
      <c r="W1800" s="204">
        <v>133468.13</v>
      </c>
      <c r="AF1800" t="s">
        <v>58242</v>
      </c>
      <c r="AG1800" s="284">
        <v>327999</v>
      </c>
      <c r="AI1800" s="276" t="s">
        <v>67187</v>
      </c>
      <c r="AJ1800" s="277">
        <v>463.99</v>
      </c>
      <c r="AL1800" s="246" t="s">
        <v>64019</v>
      </c>
      <c r="AM1800" s="247">
        <v>936</v>
      </c>
      <c r="AO1800" s="226" t="s">
        <v>51713</v>
      </c>
      <c r="AP1800" s="227">
        <v>400.57</v>
      </c>
      <c r="AR1800" s="207" t="s">
        <v>16350</v>
      </c>
      <c r="AS1800" s="208">
        <v>691581.94</v>
      </c>
      <c r="AT1800" s="93"/>
      <c r="AU1800" s="199" t="s">
        <v>32275</v>
      </c>
      <c r="AV1800" s="200">
        <v>1704.6</v>
      </c>
      <c r="BD1800" s="272" t="s">
        <v>69920</v>
      </c>
      <c r="BE1800" s="273">
        <v>2375</v>
      </c>
      <c r="BG1800" s="244" t="s">
        <v>40047</v>
      </c>
      <c r="BH1800" s="245">
        <v>9584.14</v>
      </c>
      <c r="BJ1800" s="230" t="s">
        <v>11687</v>
      </c>
      <c r="BK1800" s="231">
        <v>99642</v>
      </c>
      <c r="BM1800" s="209" t="s">
        <v>6720</v>
      </c>
      <c r="BN1800" s="210">
        <v>8920.43</v>
      </c>
    </row>
    <row r="1801" spans="9:66" x14ac:dyDescent="0.55000000000000004">
      <c r="I1801" s="282" t="s">
        <v>70256</v>
      </c>
      <c r="J1801" s="282"/>
      <c r="K1801" s="283">
        <v>2375</v>
      </c>
      <c r="M1801" s="242" t="s">
        <v>39845</v>
      </c>
      <c r="N1801" s="242"/>
      <c r="O1801" s="243">
        <v>20079.88</v>
      </c>
      <c r="Q1801" s="224" t="s">
        <v>5486</v>
      </c>
      <c r="R1801" s="224"/>
      <c r="S1801" s="225">
        <v>252659.25</v>
      </c>
      <c r="U1801" s="203" t="s">
        <v>2101</v>
      </c>
      <c r="V1801" s="203"/>
      <c r="W1801" s="204">
        <v>5099</v>
      </c>
      <c r="AF1801" t="s">
        <v>57406</v>
      </c>
      <c r="AG1801" s="284">
        <v>3696.48</v>
      </c>
      <c r="AI1801" s="276" t="s">
        <v>59518</v>
      </c>
      <c r="AJ1801" s="277">
        <v>1841.23</v>
      </c>
      <c r="AL1801" s="246" t="s">
        <v>64020</v>
      </c>
      <c r="AM1801" s="247">
        <v>1223.05</v>
      </c>
      <c r="AO1801" s="226" t="s">
        <v>42196</v>
      </c>
      <c r="AP1801" s="227">
        <v>1068240.1000000001</v>
      </c>
      <c r="AR1801" s="207" t="s">
        <v>16351</v>
      </c>
      <c r="AS1801" s="208">
        <v>3847731.42</v>
      </c>
      <c r="AT1801" s="93"/>
      <c r="AU1801" s="199" t="s">
        <v>32276</v>
      </c>
      <c r="AV1801" s="200">
        <v>18822.919999999998</v>
      </c>
      <c r="BD1801" s="272" t="s">
        <v>70309</v>
      </c>
      <c r="BE1801" s="273">
        <v>2375</v>
      </c>
      <c r="BG1801" s="244" t="s">
        <v>40048</v>
      </c>
      <c r="BH1801" s="245">
        <v>20079.88</v>
      </c>
      <c r="BJ1801" s="230" t="s">
        <v>11688</v>
      </c>
      <c r="BK1801" s="231">
        <v>252659.25</v>
      </c>
      <c r="BM1801" s="209" t="s">
        <v>7389</v>
      </c>
      <c r="BN1801" s="210">
        <v>7024.15</v>
      </c>
    </row>
    <row r="1802" spans="9:66" x14ac:dyDescent="0.55000000000000004">
      <c r="I1802" s="282" t="s">
        <v>70258</v>
      </c>
      <c r="J1802" s="282"/>
      <c r="K1802" s="283">
        <v>15674.78</v>
      </c>
      <c r="M1802" s="242" t="s">
        <v>39846</v>
      </c>
      <c r="N1802" s="242"/>
      <c r="O1802" s="243">
        <v>5879.36</v>
      </c>
      <c r="Q1802" s="224" t="s">
        <v>5487</v>
      </c>
      <c r="R1802" s="224"/>
      <c r="S1802" s="225">
        <v>49094</v>
      </c>
      <c r="U1802" s="203" t="s">
        <v>2102</v>
      </c>
      <c r="V1802" s="203"/>
      <c r="W1802" s="204">
        <v>109433.55</v>
      </c>
      <c r="AF1802" t="s">
        <v>63667</v>
      </c>
      <c r="AG1802" s="284">
        <v>70537.53</v>
      </c>
      <c r="AI1802" s="276" t="s">
        <v>60071</v>
      </c>
      <c r="AJ1802" s="277">
        <v>5647.41</v>
      </c>
      <c r="AL1802" s="246" t="s">
        <v>44472</v>
      </c>
      <c r="AM1802" s="247">
        <v>1692.99</v>
      </c>
      <c r="AO1802" s="226" t="s">
        <v>42197</v>
      </c>
      <c r="AP1802" s="227">
        <v>81181.19</v>
      </c>
      <c r="AR1802" s="207" t="s">
        <v>16352</v>
      </c>
      <c r="AS1802" s="208">
        <v>266738.55</v>
      </c>
      <c r="AT1802" s="93"/>
      <c r="AU1802" s="199" t="s">
        <v>13750</v>
      </c>
      <c r="AV1802" s="200">
        <v>7452.63</v>
      </c>
      <c r="BD1802" s="272" t="s">
        <v>70311</v>
      </c>
      <c r="BE1802" s="273">
        <v>15674.78</v>
      </c>
      <c r="BG1802" s="244" t="s">
        <v>40049</v>
      </c>
      <c r="BH1802" s="245">
        <v>5879.36</v>
      </c>
      <c r="BJ1802" s="230" t="s">
        <v>11689</v>
      </c>
      <c r="BK1802" s="231">
        <v>49094</v>
      </c>
      <c r="BM1802" s="209" t="s">
        <v>7800</v>
      </c>
      <c r="BN1802" s="210">
        <v>38952</v>
      </c>
    </row>
    <row r="1803" spans="9:66" x14ac:dyDescent="0.55000000000000004">
      <c r="I1803" s="282" t="s">
        <v>56977</v>
      </c>
      <c r="J1803" s="282"/>
      <c r="K1803" s="283">
        <v>20508.36</v>
      </c>
      <c r="M1803" s="242" t="s">
        <v>39847</v>
      </c>
      <c r="N1803" s="242"/>
      <c r="O1803" s="243">
        <v>98.43</v>
      </c>
      <c r="Q1803" s="224" t="s">
        <v>5488</v>
      </c>
      <c r="R1803" s="224"/>
      <c r="S1803" s="225">
        <v>44571.12</v>
      </c>
      <c r="U1803" s="203" t="s">
        <v>2103</v>
      </c>
      <c r="V1803" s="203"/>
      <c r="W1803" s="204">
        <v>2383330.39</v>
      </c>
      <c r="AF1803" t="s">
        <v>66584</v>
      </c>
      <c r="AG1803" s="284">
        <v>3134.85</v>
      </c>
      <c r="AI1803" s="276" t="s">
        <v>70423</v>
      </c>
      <c r="AJ1803" s="277">
        <v>183.69</v>
      </c>
      <c r="AL1803" s="246" t="s">
        <v>64021</v>
      </c>
      <c r="AM1803" s="247">
        <v>-168.03</v>
      </c>
      <c r="AO1803" s="226" t="s">
        <v>33183</v>
      </c>
      <c r="AP1803" s="227">
        <v>13218.92</v>
      </c>
      <c r="AR1803" s="207" t="s">
        <v>16353</v>
      </c>
      <c r="AS1803" s="208">
        <v>9452.7099999999991</v>
      </c>
      <c r="AT1803" s="93"/>
      <c r="AU1803" s="199" t="s">
        <v>13751</v>
      </c>
      <c r="AV1803" s="200">
        <v>17171.080000000002</v>
      </c>
      <c r="BD1803" s="272" t="s">
        <v>57095</v>
      </c>
      <c r="BE1803" s="273">
        <v>20508.36</v>
      </c>
      <c r="BG1803" s="244" t="s">
        <v>40050</v>
      </c>
      <c r="BH1803" s="245">
        <v>98.43</v>
      </c>
      <c r="BJ1803" s="230" t="s">
        <v>11690</v>
      </c>
      <c r="BK1803" s="231">
        <v>44571.12</v>
      </c>
      <c r="BM1803" s="209" t="s">
        <v>7966</v>
      </c>
      <c r="BN1803" s="210">
        <v>12916</v>
      </c>
    </row>
    <row r="1804" spans="9:66" x14ac:dyDescent="0.55000000000000004">
      <c r="I1804" s="282" t="s">
        <v>69912</v>
      </c>
      <c r="J1804" s="282"/>
      <c r="K1804" s="283">
        <v>2375</v>
      </c>
      <c r="M1804" s="242" t="s">
        <v>39848</v>
      </c>
      <c r="N1804" s="242"/>
      <c r="O1804" s="243">
        <v>4825.71</v>
      </c>
      <c r="Q1804" s="224" t="s">
        <v>5489</v>
      </c>
      <c r="R1804" s="224"/>
      <c r="S1804" s="225">
        <v>38984</v>
      </c>
      <c r="U1804" s="203" t="s">
        <v>2104</v>
      </c>
      <c r="V1804" s="203"/>
      <c r="W1804" s="204">
        <v>1508</v>
      </c>
      <c r="AF1804" t="s">
        <v>63669</v>
      </c>
      <c r="AG1804" s="284">
        <v>3097.35</v>
      </c>
      <c r="AI1804" s="276" t="s">
        <v>70424</v>
      </c>
      <c r="AJ1804" s="277">
        <v>7800</v>
      </c>
      <c r="AL1804" s="246" t="s">
        <v>58955</v>
      </c>
      <c r="AM1804" s="247">
        <v>8032.5</v>
      </c>
      <c r="AO1804" s="226" t="s">
        <v>33184</v>
      </c>
      <c r="AP1804" s="227">
        <v>7607.56</v>
      </c>
      <c r="AR1804" s="207" t="s">
        <v>16354</v>
      </c>
      <c r="AS1804" s="208">
        <v>13200</v>
      </c>
      <c r="AT1804" s="93"/>
      <c r="AU1804" s="199" t="s">
        <v>13752</v>
      </c>
      <c r="AV1804" s="200">
        <v>21471.94</v>
      </c>
      <c r="BD1804" s="272" t="s">
        <v>69921</v>
      </c>
      <c r="BE1804" s="273">
        <v>2375</v>
      </c>
      <c r="BG1804" s="244" t="s">
        <v>40051</v>
      </c>
      <c r="BH1804" s="245">
        <v>4825.71</v>
      </c>
      <c r="BJ1804" s="230" t="s">
        <v>11691</v>
      </c>
      <c r="BK1804" s="231">
        <v>38984</v>
      </c>
      <c r="BM1804" s="209" t="s">
        <v>8072</v>
      </c>
      <c r="BN1804" s="210">
        <v>44106.82</v>
      </c>
    </row>
    <row r="1805" spans="9:66" x14ac:dyDescent="0.55000000000000004">
      <c r="I1805" s="282" t="s">
        <v>70262</v>
      </c>
      <c r="J1805" s="282"/>
      <c r="K1805" s="283">
        <v>7360.91</v>
      </c>
      <c r="M1805" s="242" t="s">
        <v>39849</v>
      </c>
      <c r="N1805" s="242"/>
      <c r="O1805" s="243">
        <v>66185.5</v>
      </c>
      <c r="Q1805" s="224" t="s">
        <v>5490</v>
      </c>
      <c r="R1805" s="224"/>
      <c r="S1805" s="225">
        <v>39119.980000000003</v>
      </c>
      <c r="U1805" s="203" t="s">
        <v>2105</v>
      </c>
      <c r="V1805" s="203"/>
      <c r="W1805" s="204">
        <v>18093.310000000001</v>
      </c>
      <c r="AF1805" t="s">
        <v>33485</v>
      </c>
      <c r="AG1805" s="284">
        <v>15171.13</v>
      </c>
      <c r="AI1805" s="276" t="s">
        <v>67188</v>
      </c>
      <c r="AJ1805" s="277">
        <v>880.93</v>
      </c>
      <c r="AL1805" s="246" t="s">
        <v>58956</v>
      </c>
      <c r="AM1805" s="247">
        <v>447.3</v>
      </c>
      <c r="AO1805" s="226" t="s">
        <v>16395</v>
      </c>
      <c r="AP1805" s="227">
        <v>1941.51</v>
      </c>
      <c r="AR1805" s="207" t="s">
        <v>16355</v>
      </c>
      <c r="AS1805" s="208">
        <v>34349.68</v>
      </c>
      <c r="AT1805" s="93"/>
      <c r="AU1805" s="199" t="s">
        <v>13753</v>
      </c>
      <c r="AV1805" s="200">
        <v>11450</v>
      </c>
      <c r="BD1805" s="272" t="s">
        <v>70315</v>
      </c>
      <c r="BE1805" s="273">
        <v>7360.91</v>
      </c>
      <c r="BG1805" s="244" t="s">
        <v>40052</v>
      </c>
      <c r="BH1805" s="245">
        <v>66185.5</v>
      </c>
      <c r="BJ1805" s="230" t="s">
        <v>11692</v>
      </c>
      <c r="BK1805" s="231">
        <v>39119.980000000003</v>
      </c>
      <c r="BM1805" s="209" t="s">
        <v>8338</v>
      </c>
      <c r="BN1805" s="210">
        <v>10572.66</v>
      </c>
    </row>
    <row r="1806" spans="9:66" x14ac:dyDescent="0.55000000000000004">
      <c r="I1806" s="282" t="s">
        <v>56978</v>
      </c>
      <c r="J1806" s="282"/>
      <c r="K1806" s="283">
        <v>5180.6000000000004</v>
      </c>
      <c r="M1806" s="242" t="s">
        <v>39850</v>
      </c>
      <c r="N1806" s="242"/>
      <c r="O1806" s="243">
        <v>46588.11</v>
      </c>
      <c r="Q1806" s="224" t="s">
        <v>5497</v>
      </c>
      <c r="R1806" s="224"/>
      <c r="S1806" s="225">
        <v>2089087.51</v>
      </c>
      <c r="U1806" s="203" t="s">
        <v>2106</v>
      </c>
      <c r="V1806" s="203"/>
      <c r="W1806" s="204">
        <v>20040.59</v>
      </c>
      <c r="AF1806" t="s">
        <v>56070</v>
      </c>
      <c r="AG1806" s="284">
        <v>16593.32</v>
      </c>
      <c r="AI1806" s="276" t="s">
        <v>63073</v>
      </c>
      <c r="AJ1806" s="277">
        <v>40063.03</v>
      </c>
      <c r="AL1806" s="246" t="s">
        <v>47819</v>
      </c>
      <c r="AM1806" s="247">
        <v>827.46</v>
      </c>
      <c r="AO1806" s="226" t="s">
        <v>16401</v>
      </c>
      <c r="AP1806" s="227">
        <v>1741.78</v>
      </c>
      <c r="AR1806" s="207" t="s">
        <v>16356</v>
      </c>
      <c r="AS1806" s="208">
        <v>3.82</v>
      </c>
      <c r="AT1806" s="93"/>
      <c r="AU1806" s="199" t="s">
        <v>13754</v>
      </c>
      <c r="AV1806" s="200">
        <v>4178.33</v>
      </c>
      <c r="BD1806" s="272" t="s">
        <v>57096</v>
      </c>
      <c r="BE1806" s="273">
        <v>5180.6000000000004</v>
      </c>
      <c r="BG1806" s="244" t="s">
        <v>40053</v>
      </c>
      <c r="BH1806" s="245">
        <v>46588.11</v>
      </c>
      <c r="BJ1806" s="230" t="s">
        <v>11699</v>
      </c>
      <c r="BK1806" s="231">
        <v>2089087.51</v>
      </c>
      <c r="BM1806" s="209" t="s">
        <v>8725</v>
      </c>
      <c r="BN1806" s="210">
        <v>318.44</v>
      </c>
    </row>
    <row r="1807" spans="9:66" x14ac:dyDescent="0.55000000000000004">
      <c r="I1807" s="282" t="s">
        <v>70264</v>
      </c>
      <c r="J1807" s="282"/>
      <c r="K1807" s="283">
        <v>5700</v>
      </c>
      <c r="M1807" s="242" t="s">
        <v>39851</v>
      </c>
      <c r="N1807" s="242"/>
      <c r="O1807" s="243">
        <v>6448.84</v>
      </c>
      <c r="Q1807" s="224" t="s">
        <v>5498</v>
      </c>
      <c r="R1807" s="224"/>
      <c r="S1807" s="225">
        <v>1253.74</v>
      </c>
      <c r="U1807" s="203" t="s">
        <v>2107</v>
      </c>
      <c r="V1807" s="203"/>
      <c r="W1807" s="204">
        <v>19084.919999999998</v>
      </c>
      <c r="AF1807" t="s">
        <v>33486</v>
      </c>
      <c r="AG1807" s="284">
        <v>2615.5500000000002</v>
      </c>
      <c r="AI1807" s="276" t="s">
        <v>63074</v>
      </c>
      <c r="AJ1807" s="277">
        <v>3047.77</v>
      </c>
      <c r="AL1807" s="246" t="s">
        <v>64022</v>
      </c>
      <c r="AM1807" s="247">
        <v>210.77</v>
      </c>
      <c r="AO1807" s="226" t="s">
        <v>16402</v>
      </c>
      <c r="AP1807" s="227">
        <v>1043.92</v>
      </c>
      <c r="AR1807" s="207" t="s">
        <v>13131</v>
      </c>
      <c r="AS1807" s="208">
        <v>580352.07999999996</v>
      </c>
      <c r="AT1807" s="93"/>
      <c r="AU1807" s="199" t="s">
        <v>13755</v>
      </c>
      <c r="AV1807" s="200">
        <v>9073.0300000000007</v>
      </c>
      <c r="BD1807" s="272" t="s">
        <v>70317</v>
      </c>
      <c r="BE1807" s="273">
        <v>5700</v>
      </c>
      <c r="BG1807" s="244" t="s">
        <v>40054</v>
      </c>
      <c r="BH1807" s="245">
        <v>6448.84</v>
      </c>
      <c r="BJ1807" s="230" t="s">
        <v>11700</v>
      </c>
      <c r="BK1807" s="231">
        <v>1253.74</v>
      </c>
      <c r="BM1807" s="209" t="s">
        <v>8981</v>
      </c>
      <c r="BN1807" s="210">
        <v>8537.86</v>
      </c>
    </row>
    <row r="1808" spans="9:66" x14ac:dyDescent="0.55000000000000004">
      <c r="I1808" s="282" t="s">
        <v>70265</v>
      </c>
      <c r="J1808" s="282"/>
      <c r="K1808" s="283">
        <v>475</v>
      </c>
      <c r="M1808" s="242" t="s">
        <v>39852</v>
      </c>
      <c r="N1808" s="242"/>
      <c r="O1808" s="243">
        <v>202.74</v>
      </c>
      <c r="Q1808" s="224" t="s">
        <v>5491</v>
      </c>
      <c r="R1808" s="224"/>
      <c r="S1808" s="225">
        <v>474228.53</v>
      </c>
      <c r="U1808" s="203" t="s">
        <v>2108</v>
      </c>
      <c r="V1808" s="203"/>
      <c r="W1808" s="204">
        <v>10741.91</v>
      </c>
      <c r="AF1808" t="s">
        <v>33487</v>
      </c>
      <c r="AG1808" s="284">
        <v>8056.1</v>
      </c>
      <c r="AI1808" s="276" t="s">
        <v>63075</v>
      </c>
      <c r="AJ1808" s="277">
        <v>9401.91</v>
      </c>
      <c r="AL1808" s="246" t="s">
        <v>47820</v>
      </c>
      <c r="AM1808" s="247">
        <v>360</v>
      </c>
      <c r="AO1808" s="226" t="s">
        <v>16403</v>
      </c>
      <c r="AP1808" s="227">
        <v>2087.84</v>
      </c>
      <c r="AR1808" s="207" t="s">
        <v>13132</v>
      </c>
      <c r="AS1808" s="208">
        <v>768141.38</v>
      </c>
      <c r="AT1808" s="93"/>
      <c r="AU1808" s="199" t="s">
        <v>13756</v>
      </c>
      <c r="AV1808" s="200">
        <v>8197.33</v>
      </c>
      <c r="BD1808" s="272" t="s">
        <v>70318</v>
      </c>
      <c r="BE1808" s="273">
        <v>475</v>
      </c>
      <c r="BG1808" s="244" t="s">
        <v>40055</v>
      </c>
      <c r="BH1808" s="245">
        <v>202.74</v>
      </c>
      <c r="BJ1808" s="230" t="s">
        <v>11693</v>
      </c>
      <c r="BK1808" s="231">
        <v>474228.53</v>
      </c>
      <c r="BM1808" s="209" t="s">
        <v>9310</v>
      </c>
      <c r="BN1808" s="210">
        <v>91353.03</v>
      </c>
    </row>
    <row r="1809" spans="9:66" x14ac:dyDescent="0.55000000000000004">
      <c r="I1809" s="282" t="s">
        <v>70266</v>
      </c>
      <c r="J1809" s="282"/>
      <c r="K1809" s="283">
        <v>19000</v>
      </c>
      <c r="M1809" s="242" t="s">
        <v>39853</v>
      </c>
      <c r="N1809" s="242"/>
      <c r="O1809" s="243">
        <v>4514.26</v>
      </c>
      <c r="Q1809" s="224" t="s">
        <v>5492</v>
      </c>
      <c r="R1809" s="224"/>
      <c r="S1809" s="225">
        <v>163246.82999999999</v>
      </c>
      <c r="U1809" s="203" t="s">
        <v>2109</v>
      </c>
      <c r="V1809" s="203"/>
      <c r="W1809" s="204">
        <v>1972.16</v>
      </c>
      <c r="AF1809" t="s">
        <v>52359</v>
      </c>
      <c r="AG1809" s="284">
        <v>25438.63</v>
      </c>
      <c r="AI1809" s="276" t="s">
        <v>64083</v>
      </c>
      <c r="AJ1809" s="277">
        <v>364</v>
      </c>
      <c r="AL1809" s="246" t="s">
        <v>64023</v>
      </c>
      <c r="AM1809" s="247">
        <v>-24.48</v>
      </c>
      <c r="AO1809" s="226" t="s">
        <v>16406</v>
      </c>
      <c r="AP1809" s="227">
        <v>3251.26</v>
      </c>
      <c r="AR1809" s="207" t="s">
        <v>13133</v>
      </c>
      <c r="AS1809" s="208">
        <v>338254.33</v>
      </c>
      <c r="AT1809" s="93"/>
      <c r="AU1809" s="199" t="s">
        <v>13757</v>
      </c>
      <c r="AV1809" s="200">
        <v>24168.04</v>
      </c>
      <c r="BD1809" s="272" t="s">
        <v>70319</v>
      </c>
      <c r="BE1809" s="273">
        <v>19000</v>
      </c>
      <c r="BG1809" s="244" t="s">
        <v>40056</v>
      </c>
      <c r="BH1809" s="245">
        <v>4514.26</v>
      </c>
      <c r="BJ1809" s="230" t="s">
        <v>11694</v>
      </c>
      <c r="BK1809" s="231">
        <v>163246.82999999999</v>
      </c>
      <c r="BM1809" s="209" t="s">
        <v>11568</v>
      </c>
      <c r="BN1809" s="210">
        <v>184733.5</v>
      </c>
    </row>
    <row r="1810" spans="9:66" x14ac:dyDescent="0.55000000000000004">
      <c r="I1810" s="282" t="s">
        <v>56979</v>
      </c>
      <c r="J1810" s="282"/>
      <c r="K1810" s="283">
        <v>1900</v>
      </c>
      <c r="M1810" s="242" t="s">
        <v>39854</v>
      </c>
      <c r="N1810" s="242"/>
      <c r="O1810" s="243">
        <v>59338.71</v>
      </c>
      <c r="Q1810" s="224" t="s">
        <v>5493</v>
      </c>
      <c r="R1810" s="224"/>
      <c r="S1810" s="225">
        <v>63246.44</v>
      </c>
      <c r="U1810" s="203" t="s">
        <v>2110</v>
      </c>
      <c r="V1810" s="203"/>
      <c r="W1810" s="204">
        <v>25783.85</v>
      </c>
      <c r="AF1810" t="s">
        <v>33490</v>
      </c>
      <c r="AG1810" s="284">
        <v>-11635.59</v>
      </c>
      <c r="AI1810" s="276" t="s">
        <v>64084</v>
      </c>
      <c r="AJ1810" s="277">
        <v>4780.2299999999996</v>
      </c>
      <c r="AL1810" s="246" t="s">
        <v>57271</v>
      </c>
      <c r="AM1810" s="247">
        <v>35000</v>
      </c>
      <c r="AO1810" s="226" t="s">
        <v>16407</v>
      </c>
      <c r="AP1810" s="227">
        <v>7549</v>
      </c>
      <c r="AR1810" s="207" t="s">
        <v>16357</v>
      </c>
      <c r="AS1810" s="208">
        <v>393303.07</v>
      </c>
      <c r="AT1810" s="93"/>
      <c r="AU1810" s="199" t="s">
        <v>13758</v>
      </c>
      <c r="AV1810" s="200">
        <v>4310.1400000000003</v>
      </c>
      <c r="BD1810" s="272" t="s">
        <v>57097</v>
      </c>
      <c r="BE1810" s="273">
        <v>1900</v>
      </c>
      <c r="BG1810" s="244" t="s">
        <v>40057</v>
      </c>
      <c r="BH1810" s="245">
        <v>59338.71</v>
      </c>
      <c r="BJ1810" s="230" t="s">
        <v>11695</v>
      </c>
      <c r="BK1810" s="231">
        <v>63246.44</v>
      </c>
      <c r="BM1810" s="209" t="s">
        <v>11913</v>
      </c>
      <c r="BN1810" s="210">
        <v>29205.06</v>
      </c>
    </row>
    <row r="1811" spans="9:66" x14ac:dyDescent="0.55000000000000004">
      <c r="I1811" s="282" t="s">
        <v>69913</v>
      </c>
      <c r="J1811" s="282"/>
      <c r="K1811" s="283">
        <v>15675</v>
      </c>
      <c r="M1811" s="242" t="s">
        <v>39855</v>
      </c>
      <c r="N1811" s="242"/>
      <c r="O1811" s="243">
        <v>30846.02</v>
      </c>
      <c r="Q1811" s="224" t="s">
        <v>5494</v>
      </c>
      <c r="R1811" s="224"/>
      <c r="S1811" s="225">
        <v>69810.03</v>
      </c>
      <c r="U1811" s="203" t="s">
        <v>2111</v>
      </c>
      <c r="V1811" s="203"/>
      <c r="W1811" s="204">
        <v>7894</v>
      </c>
      <c r="AF1811" t="s">
        <v>61966</v>
      </c>
      <c r="AG1811" s="284">
        <v>6013.01</v>
      </c>
      <c r="AI1811" s="276" t="s">
        <v>62558</v>
      </c>
      <c r="AJ1811" s="277">
        <v>1339.59</v>
      </c>
      <c r="AL1811" s="246" t="s">
        <v>54882</v>
      </c>
      <c r="AM1811" s="247">
        <v>6280.74</v>
      </c>
      <c r="AO1811" s="226" t="s">
        <v>49676</v>
      </c>
      <c r="AP1811" s="227">
        <v>-3363.83</v>
      </c>
      <c r="AR1811" s="207" t="s">
        <v>16358</v>
      </c>
      <c r="AS1811" s="208">
        <v>149551.32</v>
      </c>
      <c r="AT1811" s="93"/>
      <c r="AU1811" s="199" t="s">
        <v>13759</v>
      </c>
      <c r="AV1811" s="200">
        <v>3777.34</v>
      </c>
      <c r="BD1811" s="272" t="s">
        <v>69922</v>
      </c>
      <c r="BE1811" s="273">
        <v>15675</v>
      </c>
      <c r="BG1811" s="244" t="s">
        <v>40058</v>
      </c>
      <c r="BH1811" s="245">
        <v>30846.02</v>
      </c>
      <c r="BJ1811" s="230" t="s">
        <v>11696</v>
      </c>
      <c r="BK1811" s="231">
        <v>69810.03</v>
      </c>
      <c r="BM1811" s="209" t="s">
        <v>9876</v>
      </c>
      <c r="BN1811" s="210">
        <v>436639.95</v>
      </c>
    </row>
    <row r="1812" spans="9:66" x14ac:dyDescent="0.55000000000000004">
      <c r="I1812" s="282" t="s">
        <v>69914</v>
      </c>
      <c r="J1812" s="282"/>
      <c r="K1812" s="283">
        <v>4275</v>
      </c>
      <c r="M1812" s="242" t="s">
        <v>39856</v>
      </c>
      <c r="N1812" s="242"/>
      <c r="O1812" s="243">
        <v>4262.67</v>
      </c>
      <c r="Q1812" s="224" t="s">
        <v>5496</v>
      </c>
      <c r="R1812" s="224"/>
      <c r="S1812" s="225">
        <v>73774.97</v>
      </c>
      <c r="U1812" s="203" t="s">
        <v>2112</v>
      </c>
      <c r="V1812" s="203"/>
      <c r="W1812" s="204">
        <v>9442</v>
      </c>
      <c r="AF1812" t="s">
        <v>33491</v>
      </c>
      <c r="AG1812" s="284">
        <v>6244.88</v>
      </c>
      <c r="AI1812" s="276" t="s">
        <v>58844</v>
      </c>
      <c r="AJ1812" s="277">
        <v>-1012.5</v>
      </c>
      <c r="AL1812" s="246" t="s">
        <v>54883</v>
      </c>
      <c r="AM1812" s="247">
        <v>6658.66</v>
      </c>
      <c r="AO1812" s="226" t="s">
        <v>51714</v>
      </c>
      <c r="AP1812" s="227">
        <v>31000</v>
      </c>
      <c r="AR1812" s="207" t="s">
        <v>16359</v>
      </c>
      <c r="AS1812" s="208">
        <v>37102.639999999999</v>
      </c>
      <c r="AT1812" s="93"/>
      <c r="AU1812" s="199" t="s">
        <v>13760</v>
      </c>
      <c r="AV1812" s="200">
        <v>93666.45</v>
      </c>
      <c r="BD1812" s="272" t="s">
        <v>69923</v>
      </c>
      <c r="BE1812" s="273">
        <v>4275</v>
      </c>
      <c r="BG1812" s="244" t="s">
        <v>40059</v>
      </c>
      <c r="BH1812" s="245">
        <v>4262.67</v>
      </c>
      <c r="BJ1812" s="230" t="s">
        <v>11698</v>
      </c>
      <c r="BK1812" s="231">
        <v>73774.97</v>
      </c>
      <c r="BM1812" s="209" t="s">
        <v>6721</v>
      </c>
      <c r="BN1812" s="210">
        <v>700218</v>
      </c>
    </row>
    <row r="1813" spans="9:66" x14ac:dyDescent="0.55000000000000004">
      <c r="I1813" s="282" t="s">
        <v>56980</v>
      </c>
      <c r="J1813" s="282"/>
      <c r="K1813" s="283">
        <v>19127.63</v>
      </c>
      <c r="M1813" s="242" t="s">
        <v>39857</v>
      </c>
      <c r="N1813" s="242"/>
      <c r="O1813" s="243">
        <v>8568.26</v>
      </c>
      <c r="Q1813" s="224" t="s">
        <v>46391</v>
      </c>
      <c r="R1813" s="224"/>
      <c r="S1813" s="225">
        <v>79422</v>
      </c>
      <c r="U1813" s="203" t="s">
        <v>2113</v>
      </c>
      <c r="V1813" s="203"/>
      <c r="W1813" s="204">
        <v>45179</v>
      </c>
      <c r="AF1813" t="s">
        <v>33493</v>
      </c>
      <c r="AG1813" s="284">
        <v>79363.83</v>
      </c>
      <c r="AI1813" s="276" t="s">
        <v>67189</v>
      </c>
      <c r="AJ1813" s="277">
        <v>723.6</v>
      </c>
      <c r="AL1813" s="246" t="s">
        <v>54884</v>
      </c>
      <c r="AM1813" s="247">
        <v>1937.12</v>
      </c>
      <c r="AO1813" s="226" t="s">
        <v>44468</v>
      </c>
      <c r="AP1813" s="227">
        <v>3426.58</v>
      </c>
      <c r="AR1813" s="207" t="s">
        <v>16360</v>
      </c>
      <c r="AS1813" s="208">
        <v>365955.38</v>
      </c>
      <c r="AT1813" s="93"/>
      <c r="AU1813" s="199" t="s">
        <v>13761</v>
      </c>
      <c r="AV1813" s="200">
        <v>10613.98</v>
      </c>
      <c r="BD1813" s="272" t="s">
        <v>57098</v>
      </c>
      <c r="BE1813" s="273">
        <v>19127.63</v>
      </c>
      <c r="BG1813" s="244" t="s">
        <v>40060</v>
      </c>
      <c r="BH1813" s="245">
        <v>8568.26</v>
      </c>
      <c r="BJ1813" s="230" t="s">
        <v>46495</v>
      </c>
      <c r="BK1813" s="231">
        <v>79422</v>
      </c>
      <c r="BM1813" s="209" t="s">
        <v>6931</v>
      </c>
      <c r="BN1813" s="210">
        <v>130974.99</v>
      </c>
    </row>
    <row r="1814" spans="9:66" x14ac:dyDescent="0.55000000000000004">
      <c r="I1814" s="282" t="s">
        <v>70269</v>
      </c>
      <c r="J1814" s="282"/>
      <c r="K1814" s="283">
        <v>3325</v>
      </c>
      <c r="M1814" s="242" t="s">
        <v>39858</v>
      </c>
      <c r="N1814" s="242"/>
      <c r="O1814" s="243">
        <v>7098.65</v>
      </c>
      <c r="Q1814" s="224" t="s">
        <v>5499</v>
      </c>
      <c r="R1814" s="224"/>
      <c r="S1814" s="225">
        <v>746983.13</v>
      </c>
      <c r="U1814" s="203" t="s">
        <v>2114</v>
      </c>
      <c r="V1814" s="203"/>
      <c r="W1814" s="204">
        <v>1295.54</v>
      </c>
      <c r="AF1814" t="s">
        <v>66586</v>
      </c>
      <c r="AG1814" s="284">
        <v>3371.54</v>
      </c>
      <c r="AI1814" s="276" t="s">
        <v>60259</v>
      </c>
      <c r="AJ1814" s="277">
        <v>110.04</v>
      </c>
      <c r="AL1814" s="246" t="s">
        <v>40134</v>
      </c>
      <c r="AM1814" s="247">
        <v>69994.259999999995</v>
      </c>
      <c r="AO1814" s="226" t="s">
        <v>36062</v>
      </c>
      <c r="AP1814" s="227">
        <v>16198.1</v>
      </c>
      <c r="AR1814" s="207" t="s">
        <v>16361</v>
      </c>
      <c r="AS1814" s="208">
        <v>6157.5</v>
      </c>
      <c r="AT1814" s="93"/>
      <c r="AU1814" s="199" t="s">
        <v>13762</v>
      </c>
      <c r="AV1814" s="200">
        <v>8198.57</v>
      </c>
      <c r="BD1814" s="272" t="s">
        <v>70322</v>
      </c>
      <c r="BE1814" s="273">
        <v>3325</v>
      </c>
      <c r="BG1814" s="244" t="s">
        <v>40061</v>
      </c>
      <c r="BH1814" s="245">
        <v>7098.65</v>
      </c>
      <c r="BJ1814" s="230" t="s">
        <v>11701</v>
      </c>
      <c r="BK1814" s="231">
        <v>746983.13</v>
      </c>
      <c r="BM1814" s="209" t="s">
        <v>7126</v>
      </c>
      <c r="BN1814" s="210">
        <v>39184.79</v>
      </c>
    </row>
    <row r="1815" spans="9:66" x14ac:dyDescent="0.55000000000000004">
      <c r="I1815" s="282" t="s">
        <v>56981</v>
      </c>
      <c r="J1815" s="282"/>
      <c r="K1815" s="283">
        <v>16045.71</v>
      </c>
      <c r="M1815" s="242" t="s">
        <v>39859</v>
      </c>
      <c r="N1815" s="242"/>
      <c r="O1815" s="243">
        <v>16860.03</v>
      </c>
      <c r="Q1815" s="224" t="s">
        <v>5500</v>
      </c>
      <c r="R1815" s="224"/>
      <c r="S1815" s="225">
        <v>39569.46</v>
      </c>
      <c r="U1815" s="203" t="s">
        <v>2115</v>
      </c>
      <c r="V1815" s="203"/>
      <c r="W1815" s="204">
        <v>9466</v>
      </c>
      <c r="AF1815" t="s">
        <v>71408</v>
      </c>
      <c r="AG1815">
        <v>258.76</v>
      </c>
      <c r="AI1815" s="276" t="s">
        <v>62560</v>
      </c>
      <c r="AJ1815" s="277">
        <v>293.79000000000002</v>
      </c>
      <c r="AL1815" s="246" t="s">
        <v>54885</v>
      </c>
      <c r="AM1815" s="247">
        <v>449.68</v>
      </c>
      <c r="AO1815" s="226" t="s">
        <v>16411</v>
      </c>
      <c r="AP1815" s="227">
        <v>42933.68</v>
      </c>
      <c r="AR1815" s="207" t="s">
        <v>13134</v>
      </c>
      <c r="AS1815" s="208">
        <v>333368.78999999998</v>
      </c>
      <c r="AT1815" s="93"/>
      <c r="AU1815" s="199" t="s">
        <v>13763</v>
      </c>
      <c r="AV1815" s="200">
        <v>21900.48</v>
      </c>
      <c r="BD1815" s="272" t="s">
        <v>57099</v>
      </c>
      <c r="BE1815" s="273">
        <v>16045.71</v>
      </c>
      <c r="BG1815" s="244" t="s">
        <v>40062</v>
      </c>
      <c r="BH1815" s="245">
        <v>16860.03</v>
      </c>
      <c r="BJ1815" s="230" t="s">
        <v>11702</v>
      </c>
      <c r="BK1815" s="231">
        <v>39569.46</v>
      </c>
      <c r="BM1815" s="209" t="s">
        <v>7390</v>
      </c>
      <c r="BN1815" s="210">
        <v>348771.52</v>
      </c>
    </row>
    <row r="1816" spans="9:66" x14ac:dyDescent="0.55000000000000004">
      <c r="I1816" s="282" t="s">
        <v>56982</v>
      </c>
      <c r="J1816" s="282"/>
      <c r="K1816" s="283">
        <v>8550</v>
      </c>
      <c r="M1816" s="242" t="s">
        <v>39860</v>
      </c>
      <c r="N1816" s="242"/>
      <c r="O1816" s="243">
        <v>11732.1</v>
      </c>
      <c r="Q1816" s="224" t="s">
        <v>5512</v>
      </c>
      <c r="R1816" s="224"/>
      <c r="S1816" s="225">
        <v>13335.94</v>
      </c>
      <c r="U1816" s="203" t="s">
        <v>2116</v>
      </c>
      <c r="V1816" s="203"/>
      <c r="W1816" s="204">
        <v>3563</v>
      </c>
      <c r="AF1816" t="s">
        <v>71409</v>
      </c>
      <c r="AG1816" s="284">
        <v>7200</v>
      </c>
      <c r="AI1816" s="276" t="s">
        <v>66528</v>
      </c>
      <c r="AJ1816" s="277">
        <v>12365.25</v>
      </c>
      <c r="AL1816" s="246" t="s">
        <v>54886</v>
      </c>
      <c r="AM1816" s="247">
        <v>1712.35</v>
      </c>
      <c r="AO1816" s="226" t="s">
        <v>16412</v>
      </c>
      <c r="AP1816" s="227">
        <v>4910.05</v>
      </c>
      <c r="AR1816" s="207" t="s">
        <v>13135</v>
      </c>
      <c r="AS1816" s="208">
        <v>2384627.11</v>
      </c>
      <c r="AT1816" s="93"/>
      <c r="AU1816" s="199" t="s">
        <v>13764</v>
      </c>
      <c r="AV1816" s="200">
        <v>6658.25</v>
      </c>
      <c r="BD1816" s="272" t="s">
        <v>57100</v>
      </c>
      <c r="BE1816" s="273">
        <v>8550</v>
      </c>
      <c r="BG1816" s="244" t="s">
        <v>40064</v>
      </c>
      <c r="BH1816" s="245">
        <v>11732.1</v>
      </c>
      <c r="BJ1816" s="230" t="s">
        <v>11714</v>
      </c>
      <c r="BK1816" s="231">
        <v>13335.94</v>
      </c>
      <c r="BM1816" s="209" t="s">
        <v>7610</v>
      </c>
      <c r="BN1816" s="210">
        <v>424497</v>
      </c>
    </row>
    <row r="1817" spans="9:66" x14ac:dyDescent="0.55000000000000004">
      <c r="I1817" s="282" t="s">
        <v>70270</v>
      </c>
      <c r="J1817" s="282"/>
      <c r="K1817" s="283">
        <v>2850</v>
      </c>
      <c r="M1817" s="242" t="s">
        <v>39862</v>
      </c>
      <c r="N1817" s="242"/>
      <c r="O1817" s="243">
        <v>45682.19</v>
      </c>
      <c r="Q1817" s="224" t="s">
        <v>5501</v>
      </c>
      <c r="R1817" s="224"/>
      <c r="S1817" s="225">
        <v>769685.49</v>
      </c>
      <c r="U1817" s="203" t="s">
        <v>2117</v>
      </c>
      <c r="V1817" s="203"/>
      <c r="W1817" s="204">
        <v>374</v>
      </c>
      <c r="AF1817" t="s">
        <v>71410</v>
      </c>
      <c r="AG1817">
        <v>42.12</v>
      </c>
      <c r="AI1817" s="276" t="s">
        <v>61877</v>
      </c>
      <c r="AJ1817" s="277">
        <v>10411</v>
      </c>
      <c r="AL1817" s="246" t="s">
        <v>54887</v>
      </c>
      <c r="AM1817" s="247">
        <v>2280.7600000000002</v>
      </c>
      <c r="AO1817" s="226" t="s">
        <v>16413</v>
      </c>
      <c r="AP1817" s="227">
        <v>14537.32</v>
      </c>
      <c r="AR1817" s="207" t="s">
        <v>16362</v>
      </c>
      <c r="AS1817" s="208">
        <v>347807.82</v>
      </c>
      <c r="AT1817" s="93"/>
      <c r="AU1817" s="199" t="s">
        <v>13765</v>
      </c>
      <c r="AV1817" s="200">
        <v>20789.82</v>
      </c>
      <c r="BD1817" s="272" t="s">
        <v>70323</v>
      </c>
      <c r="BE1817" s="273">
        <v>2850</v>
      </c>
      <c r="BG1817" s="244" t="s">
        <v>40066</v>
      </c>
      <c r="BH1817" s="245">
        <v>45682.19</v>
      </c>
      <c r="BJ1817" s="230" t="s">
        <v>11703</v>
      </c>
      <c r="BK1817" s="231">
        <v>769685.49</v>
      </c>
      <c r="BM1817" s="209" t="s">
        <v>7801</v>
      </c>
      <c r="BN1817" s="210">
        <v>64769.4</v>
      </c>
    </row>
    <row r="1818" spans="9:66" x14ac:dyDescent="0.55000000000000004">
      <c r="I1818" s="282" t="s">
        <v>70271</v>
      </c>
      <c r="J1818" s="282"/>
      <c r="K1818" s="283">
        <v>6175</v>
      </c>
      <c r="M1818" s="242" t="s">
        <v>39863</v>
      </c>
      <c r="N1818" s="242"/>
      <c r="O1818" s="243">
        <v>55362.400000000001</v>
      </c>
      <c r="Q1818" s="224" t="s">
        <v>5502</v>
      </c>
      <c r="R1818" s="224"/>
      <c r="S1818" s="225">
        <v>26638.42</v>
      </c>
      <c r="U1818" s="203" t="s">
        <v>2118</v>
      </c>
      <c r="V1818" s="203"/>
      <c r="W1818" s="204">
        <v>23144.74</v>
      </c>
      <c r="AF1818" t="s">
        <v>71411</v>
      </c>
      <c r="AG1818" s="284">
        <v>2234.42</v>
      </c>
      <c r="AI1818" s="276" t="s">
        <v>59519</v>
      </c>
      <c r="AJ1818" s="277">
        <v>16072.8</v>
      </c>
      <c r="AL1818" s="246" t="s">
        <v>54888</v>
      </c>
      <c r="AM1818" s="247">
        <v>1303.29</v>
      </c>
      <c r="AO1818" s="226" t="s">
        <v>16414</v>
      </c>
      <c r="AP1818" s="227">
        <v>9083.93</v>
      </c>
      <c r="AR1818" s="207" t="s">
        <v>13137</v>
      </c>
      <c r="AS1818" s="208">
        <v>3647.5</v>
      </c>
      <c r="AT1818" s="93"/>
      <c r="AU1818" s="199" t="s">
        <v>32277</v>
      </c>
      <c r="AV1818" s="200">
        <v>214501.37</v>
      </c>
      <c r="BD1818" s="272" t="s">
        <v>70324</v>
      </c>
      <c r="BE1818" s="273">
        <v>6175</v>
      </c>
      <c r="BG1818" s="244" t="s">
        <v>40067</v>
      </c>
      <c r="BH1818" s="245">
        <v>55362.400000000001</v>
      </c>
      <c r="BJ1818" s="230" t="s">
        <v>11704</v>
      </c>
      <c r="BK1818" s="231">
        <v>26638.42</v>
      </c>
      <c r="BM1818" s="209" t="s">
        <v>7967</v>
      </c>
      <c r="BN1818" s="210">
        <v>5370.04</v>
      </c>
    </row>
    <row r="1819" spans="9:66" x14ac:dyDescent="0.55000000000000004">
      <c r="I1819" s="282" t="s">
        <v>56983</v>
      </c>
      <c r="J1819" s="282"/>
      <c r="K1819" s="283">
        <v>-600.04999999999995</v>
      </c>
      <c r="M1819" s="242" t="s">
        <v>39864</v>
      </c>
      <c r="N1819" s="242"/>
      <c r="O1819" s="243">
        <v>99953.52</v>
      </c>
      <c r="Q1819" s="224" t="s">
        <v>5503</v>
      </c>
      <c r="R1819" s="224"/>
      <c r="S1819" s="225">
        <v>16562730.949999999</v>
      </c>
      <c r="U1819" s="203" t="s">
        <v>2119</v>
      </c>
      <c r="V1819" s="203"/>
      <c r="W1819" s="204">
        <v>19025.72</v>
      </c>
      <c r="AF1819" t="s">
        <v>57417</v>
      </c>
      <c r="AG1819" s="284">
        <v>20414.939999999999</v>
      </c>
      <c r="AI1819" s="276" t="s">
        <v>62561</v>
      </c>
      <c r="AJ1819" s="277">
        <v>309.08999999999997</v>
      </c>
      <c r="AL1819" s="246" t="s">
        <v>57272</v>
      </c>
      <c r="AM1819" s="247">
        <v>700</v>
      </c>
      <c r="AO1819" s="226" t="s">
        <v>51715</v>
      </c>
      <c r="AP1819" s="227">
        <v>837.78</v>
      </c>
      <c r="AR1819" s="207" t="s">
        <v>13140</v>
      </c>
      <c r="AS1819" s="208">
        <v>415083.54</v>
      </c>
      <c r="AT1819" s="93"/>
      <c r="AU1819" s="199" t="s">
        <v>32278</v>
      </c>
      <c r="AV1819" s="200">
        <v>15417.56</v>
      </c>
      <c r="BD1819" s="272" t="s">
        <v>57101</v>
      </c>
      <c r="BE1819" s="273">
        <v>-600.04999999999995</v>
      </c>
      <c r="BG1819" s="244" t="s">
        <v>40068</v>
      </c>
      <c r="BH1819" s="245">
        <v>99953.52</v>
      </c>
      <c r="BJ1819" s="230" t="s">
        <v>11705</v>
      </c>
      <c r="BK1819" s="231">
        <v>16562730.949999999</v>
      </c>
      <c r="BM1819" s="209" t="s">
        <v>8073</v>
      </c>
      <c r="BN1819" s="210">
        <v>104858.78</v>
      </c>
    </row>
    <row r="1820" spans="9:66" x14ac:dyDescent="0.55000000000000004">
      <c r="I1820" s="282" t="s">
        <v>56984</v>
      </c>
      <c r="J1820" s="282"/>
      <c r="K1820" s="283">
        <v>33063.78</v>
      </c>
      <c r="M1820" s="242" t="s">
        <v>39865</v>
      </c>
      <c r="N1820" s="242"/>
      <c r="O1820" s="243">
        <v>51278.25</v>
      </c>
      <c r="Q1820" s="224" t="s">
        <v>5504</v>
      </c>
      <c r="R1820" s="224"/>
      <c r="S1820" s="225">
        <v>61381.33</v>
      </c>
      <c r="U1820" s="203" t="s">
        <v>2120</v>
      </c>
      <c r="V1820" s="203"/>
      <c r="W1820" s="204">
        <v>2045</v>
      </c>
      <c r="AF1820" t="s">
        <v>71412</v>
      </c>
      <c r="AG1820">
        <v>475.23</v>
      </c>
      <c r="AI1820" s="276" t="s">
        <v>70425</v>
      </c>
      <c r="AJ1820" s="277">
        <v>1200</v>
      </c>
      <c r="AL1820" s="246" t="s">
        <v>49685</v>
      </c>
      <c r="AM1820" s="247">
        <v>3000</v>
      </c>
      <c r="AO1820" s="226" t="s">
        <v>38891</v>
      </c>
      <c r="AP1820" s="227">
        <v>40814.03</v>
      </c>
      <c r="AR1820" s="207" t="s">
        <v>16363</v>
      </c>
      <c r="AS1820" s="208">
        <v>37137.32</v>
      </c>
      <c r="AT1820" s="93"/>
      <c r="AU1820" s="199" t="s">
        <v>32279</v>
      </c>
      <c r="AV1820" s="200">
        <v>41452.74</v>
      </c>
      <c r="BD1820" s="272" t="s">
        <v>57102</v>
      </c>
      <c r="BE1820" s="273">
        <v>33063.78</v>
      </c>
      <c r="BG1820" s="244" t="s">
        <v>40069</v>
      </c>
      <c r="BH1820" s="245">
        <v>51278.25</v>
      </c>
      <c r="BJ1820" s="230" t="s">
        <v>11706</v>
      </c>
      <c r="BK1820" s="231">
        <v>61381.33</v>
      </c>
      <c r="BM1820" s="209" t="s">
        <v>8339</v>
      </c>
      <c r="BN1820" s="210">
        <v>418228</v>
      </c>
    </row>
    <row r="1821" spans="9:66" x14ac:dyDescent="0.55000000000000004">
      <c r="I1821" s="282" t="s">
        <v>66461</v>
      </c>
      <c r="J1821" s="282"/>
      <c r="K1821" s="283">
        <v>67275.62</v>
      </c>
      <c r="M1821" s="242" t="s">
        <v>39866</v>
      </c>
      <c r="N1821" s="242"/>
      <c r="O1821" s="243">
        <v>5222.5</v>
      </c>
      <c r="Q1821" s="224" t="s">
        <v>5505</v>
      </c>
      <c r="R1821" s="224"/>
      <c r="S1821" s="225">
        <v>293423.11</v>
      </c>
      <c r="U1821" s="203" t="s">
        <v>2121</v>
      </c>
      <c r="V1821" s="203"/>
      <c r="W1821" s="204">
        <v>397</v>
      </c>
      <c r="AF1821" t="s">
        <v>71413</v>
      </c>
      <c r="AG1821" s="284">
        <v>1504.8</v>
      </c>
      <c r="AI1821" s="276" t="s">
        <v>70426</v>
      </c>
      <c r="AJ1821" s="277">
        <v>91.79</v>
      </c>
      <c r="AL1821" s="246" t="s">
        <v>60219</v>
      </c>
      <c r="AM1821" s="247">
        <v>1000</v>
      </c>
      <c r="AO1821" s="226" t="s">
        <v>44469</v>
      </c>
      <c r="AP1821" s="227">
        <v>375</v>
      </c>
      <c r="AR1821" s="207" t="s">
        <v>16364</v>
      </c>
      <c r="AS1821" s="208">
        <v>7545</v>
      </c>
      <c r="AT1821" s="93"/>
      <c r="AU1821" s="199" t="s">
        <v>32280</v>
      </c>
      <c r="AV1821" s="200">
        <v>42354.559999999998</v>
      </c>
      <c r="BD1821" s="272" t="s">
        <v>66472</v>
      </c>
      <c r="BE1821" s="273">
        <v>67275.62</v>
      </c>
      <c r="BG1821" s="244" t="s">
        <v>40070</v>
      </c>
      <c r="BH1821" s="245">
        <v>5222.5</v>
      </c>
      <c r="BJ1821" s="230" t="s">
        <v>11707</v>
      </c>
      <c r="BK1821" s="231">
        <v>293423.11</v>
      </c>
      <c r="BM1821" s="209" t="s">
        <v>8726</v>
      </c>
      <c r="BN1821" s="210">
        <v>27962.53</v>
      </c>
    </row>
    <row r="1822" spans="9:66" x14ac:dyDescent="0.55000000000000004">
      <c r="I1822" s="282" t="s">
        <v>69625</v>
      </c>
      <c r="J1822" s="282"/>
      <c r="K1822" s="283">
        <v>4224.93</v>
      </c>
      <c r="M1822" s="242" t="s">
        <v>39867</v>
      </c>
      <c r="N1822" s="242"/>
      <c r="O1822" s="243">
        <v>3019.39</v>
      </c>
      <c r="Q1822" s="224" t="s">
        <v>5506</v>
      </c>
      <c r="R1822" s="224"/>
      <c r="S1822" s="225">
        <v>4470998.0999999996</v>
      </c>
      <c r="U1822" s="203" t="s">
        <v>4084</v>
      </c>
      <c r="V1822" s="203"/>
      <c r="W1822" s="204">
        <v>2275.4</v>
      </c>
      <c r="AF1822" t="s">
        <v>71414</v>
      </c>
      <c r="AG1822" s="284">
        <v>2256.6999999999998</v>
      </c>
      <c r="AI1822" s="276" t="s">
        <v>70427</v>
      </c>
      <c r="AJ1822" s="277">
        <v>300.24</v>
      </c>
      <c r="AL1822" s="246" t="s">
        <v>40135</v>
      </c>
      <c r="AM1822" s="247">
        <v>9073.58</v>
      </c>
      <c r="AO1822" s="226" t="s">
        <v>36063</v>
      </c>
      <c r="AP1822" s="227">
        <v>18950.5</v>
      </c>
      <c r="AR1822" s="207" t="s">
        <v>16365</v>
      </c>
      <c r="AS1822" s="208">
        <v>5600</v>
      </c>
      <c r="AT1822" s="93"/>
      <c r="AU1822" s="199" t="s">
        <v>32281</v>
      </c>
      <c r="AV1822" s="200">
        <v>231.08</v>
      </c>
      <c r="BD1822" s="272" t="s">
        <v>69650</v>
      </c>
      <c r="BE1822" s="273">
        <v>4224.93</v>
      </c>
      <c r="BG1822" s="244" t="s">
        <v>40071</v>
      </c>
      <c r="BH1822" s="245">
        <v>3019.39</v>
      </c>
      <c r="BJ1822" s="230" t="s">
        <v>11708</v>
      </c>
      <c r="BK1822" s="231">
        <v>4470998.0999999996</v>
      </c>
      <c r="BM1822" s="209" t="s">
        <v>8982</v>
      </c>
      <c r="BN1822" s="210">
        <v>467940.96</v>
      </c>
    </row>
    <row r="1823" spans="9:66" x14ac:dyDescent="0.55000000000000004">
      <c r="I1823" s="282" t="s">
        <v>66462</v>
      </c>
      <c r="J1823" s="282"/>
      <c r="K1823" s="283">
        <v>33199.79</v>
      </c>
      <c r="M1823" s="242" t="s">
        <v>39868</v>
      </c>
      <c r="N1823" s="242"/>
      <c r="O1823" s="243">
        <v>7276.52</v>
      </c>
      <c r="Q1823" s="224" t="s">
        <v>5507</v>
      </c>
      <c r="R1823" s="224"/>
      <c r="S1823" s="225">
        <v>5465788.3700000001</v>
      </c>
      <c r="U1823" s="203" t="s">
        <v>2122</v>
      </c>
      <c r="V1823" s="203"/>
      <c r="W1823" s="204">
        <v>84449</v>
      </c>
      <c r="AF1823" t="s">
        <v>67543</v>
      </c>
      <c r="AG1823" s="284">
        <v>1691.64</v>
      </c>
      <c r="AI1823" s="276" t="s">
        <v>70428</v>
      </c>
      <c r="AJ1823" s="277">
        <v>165</v>
      </c>
      <c r="AL1823" s="246" t="s">
        <v>40136</v>
      </c>
      <c r="AM1823" s="247">
        <v>30992.83</v>
      </c>
      <c r="AO1823" s="226" t="s">
        <v>36064</v>
      </c>
      <c r="AP1823" s="227">
        <v>4555.1899999999996</v>
      </c>
      <c r="AR1823" s="207" t="s">
        <v>16366</v>
      </c>
      <c r="AS1823" s="208">
        <v>3880</v>
      </c>
      <c r="AT1823" s="93"/>
      <c r="AU1823" s="199" t="s">
        <v>32282</v>
      </c>
      <c r="AV1823" s="200">
        <v>5175</v>
      </c>
      <c r="BD1823" s="272" t="s">
        <v>66473</v>
      </c>
      <c r="BE1823" s="273">
        <v>33199.79</v>
      </c>
      <c r="BG1823" s="244" t="s">
        <v>40072</v>
      </c>
      <c r="BH1823" s="245">
        <v>7276.52</v>
      </c>
      <c r="BJ1823" s="230" t="s">
        <v>11709</v>
      </c>
      <c r="BK1823" s="231">
        <v>5465788.3700000001</v>
      </c>
      <c r="BM1823" s="209" t="s">
        <v>9311</v>
      </c>
      <c r="BN1823" s="210">
        <v>1868314.44</v>
      </c>
    </row>
    <row r="1824" spans="9:66" x14ac:dyDescent="0.55000000000000004">
      <c r="I1824" s="282" t="s">
        <v>69626</v>
      </c>
      <c r="J1824" s="282"/>
      <c r="K1824" s="283">
        <v>46204.61</v>
      </c>
      <c r="M1824" s="242" t="s">
        <v>39869</v>
      </c>
      <c r="N1824" s="242"/>
      <c r="O1824" s="243">
        <v>26751.24</v>
      </c>
      <c r="Q1824" s="224" t="s">
        <v>5508</v>
      </c>
      <c r="R1824" s="224"/>
      <c r="S1824" s="225">
        <v>1139244.18</v>
      </c>
      <c r="U1824" s="203" t="s">
        <v>2123</v>
      </c>
      <c r="V1824" s="203"/>
      <c r="W1824" s="204">
        <v>150165.67000000001</v>
      </c>
      <c r="AF1824" t="s">
        <v>67544</v>
      </c>
      <c r="AG1824" s="284">
        <v>7236</v>
      </c>
      <c r="AI1824" s="276" t="s">
        <v>70429</v>
      </c>
      <c r="AJ1824" s="277">
        <v>279.14999999999998</v>
      </c>
      <c r="AL1824" s="246" t="s">
        <v>40137</v>
      </c>
      <c r="AM1824" s="247">
        <v>21544.01</v>
      </c>
      <c r="AO1824" s="226" t="s">
        <v>38892</v>
      </c>
      <c r="AP1824" s="227">
        <v>9511.31</v>
      </c>
      <c r="AR1824" s="207" t="s">
        <v>16367</v>
      </c>
      <c r="AS1824" s="208">
        <v>4143.2700000000004</v>
      </c>
      <c r="AT1824" s="93"/>
      <c r="AU1824" s="199" t="s">
        <v>32283</v>
      </c>
      <c r="AV1824" s="200">
        <v>16352.51</v>
      </c>
      <c r="BD1824" s="272" t="s">
        <v>69651</v>
      </c>
      <c r="BE1824" s="273">
        <v>46204.61</v>
      </c>
      <c r="BG1824" s="244" t="s">
        <v>40073</v>
      </c>
      <c r="BH1824" s="245">
        <v>26751.24</v>
      </c>
      <c r="BJ1824" s="230" t="s">
        <v>11710</v>
      </c>
      <c r="BK1824" s="231">
        <v>1139244.18</v>
      </c>
      <c r="BM1824" s="209" t="s">
        <v>9590</v>
      </c>
      <c r="BN1824" s="210">
        <v>82082.22</v>
      </c>
    </row>
    <row r="1825" spans="9:66" x14ac:dyDescent="0.55000000000000004">
      <c r="I1825" s="282" t="s">
        <v>56985</v>
      </c>
      <c r="J1825" s="282"/>
      <c r="K1825" s="283">
        <v>44741.54</v>
      </c>
      <c r="M1825" s="242" t="s">
        <v>39870</v>
      </c>
      <c r="N1825" s="242"/>
      <c r="O1825" s="243">
        <v>8097.74</v>
      </c>
      <c r="Q1825" s="224" t="s">
        <v>5509</v>
      </c>
      <c r="R1825" s="224"/>
      <c r="S1825" s="225">
        <v>32618</v>
      </c>
      <c r="U1825" s="203" t="s">
        <v>2124</v>
      </c>
      <c r="V1825" s="203"/>
      <c r="W1825" s="204">
        <v>5383.54</v>
      </c>
      <c r="AF1825" t="s">
        <v>67545</v>
      </c>
      <c r="AG1825">
        <v>682.92</v>
      </c>
      <c r="AI1825" s="276" t="s">
        <v>70171</v>
      </c>
      <c r="AJ1825" s="277">
        <v>10415.27</v>
      </c>
      <c r="AL1825" s="246" t="s">
        <v>58957</v>
      </c>
      <c r="AM1825" s="247">
        <v>1596.61</v>
      </c>
      <c r="AO1825" s="226" t="s">
        <v>38893</v>
      </c>
      <c r="AP1825" s="227">
        <v>4283.22</v>
      </c>
      <c r="AR1825" s="207" t="s">
        <v>16368</v>
      </c>
      <c r="AS1825" s="208">
        <v>638.48</v>
      </c>
      <c r="AT1825" s="93"/>
      <c r="AU1825" s="199" t="s">
        <v>32284</v>
      </c>
      <c r="AV1825" s="200">
        <v>43200.18</v>
      </c>
      <c r="BD1825" s="272" t="s">
        <v>57103</v>
      </c>
      <c r="BE1825" s="273">
        <v>44741.54</v>
      </c>
      <c r="BG1825" s="244" t="s">
        <v>40074</v>
      </c>
      <c r="BH1825" s="245">
        <v>8097.74</v>
      </c>
      <c r="BJ1825" s="230" t="s">
        <v>11711</v>
      </c>
      <c r="BK1825" s="231">
        <v>32618</v>
      </c>
      <c r="BM1825" s="209" t="s">
        <v>11569</v>
      </c>
      <c r="BN1825" s="210">
        <v>1212111.99</v>
      </c>
    </row>
    <row r="1826" spans="9:66" x14ac:dyDescent="0.55000000000000004">
      <c r="I1826" s="282" t="s">
        <v>69627</v>
      </c>
      <c r="J1826" s="282"/>
      <c r="K1826" s="283">
        <v>12451.45</v>
      </c>
      <c r="M1826" s="242" t="s">
        <v>37391</v>
      </c>
      <c r="N1826" s="242"/>
      <c r="O1826" s="243">
        <v>105224.89</v>
      </c>
      <c r="Q1826" s="224" t="s">
        <v>5510</v>
      </c>
      <c r="R1826" s="224"/>
      <c r="S1826" s="225">
        <v>3028827.1</v>
      </c>
      <c r="U1826" s="203" t="s">
        <v>2125</v>
      </c>
      <c r="V1826" s="203"/>
      <c r="W1826" s="204">
        <v>444.96</v>
      </c>
      <c r="AF1826" t="s">
        <v>67546</v>
      </c>
      <c r="AG1826" s="284">
        <v>2039.48</v>
      </c>
      <c r="AI1826" s="276" t="s">
        <v>58451</v>
      </c>
      <c r="AJ1826" s="277">
        <v>7750</v>
      </c>
      <c r="AL1826" s="246" t="s">
        <v>48710</v>
      </c>
      <c r="AM1826" s="247">
        <v>4094.15</v>
      </c>
      <c r="AO1826" s="226" t="s">
        <v>16415</v>
      </c>
      <c r="AP1826" s="227">
        <v>202075.84</v>
      </c>
      <c r="AR1826" s="207" t="s">
        <v>16369</v>
      </c>
      <c r="AS1826" s="208">
        <v>74174.539999999994</v>
      </c>
      <c r="AT1826" s="93"/>
      <c r="AU1826" s="199" t="s">
        <v>13766</v>
      </c>
      <c r="AV1826" s="200">
        <v>4310.1400000000003</v>
      </c>
      <c r="BD1826" s="272" t="s">
        <v>69652</v>
      </c>
      <c r="BE1826" s="273">
        <v>12451.45</v>
      </c>
      <c r="BG1826" s="244" t="s">
        <v>37836</v>
      </c>
      <c r="BH1826" s="245">
        <v>105224.89</v>
      </c>
      <c r="BJ1826" s="230" t="s">
        <v>11712</v>
      </c>
      <c r="BK1826" s="231">
        <v>3028827.1</v>
      </c>
      <c r="BM1826" s="209" t="s">
        <v>12236</v>
      </c>
      <c r="BN1826" s="210">
        <v>3300</v>
      </c>
    </row>
    <row r="1827" spans="9:66" x14ac:dyDescent="0.55000000000000004">
      <c r="I1827" s="282" t="s">
        <v>69628</v>
      </c>
      <c r="J1827" s="282"/>
      <c r="K1827" s="283">
        <v>6208.54</v>
      </c>
      <c r="M1827" s="242" t="s">
        <v>37392</v>
      </c>
      <c r="N1827" s="242"/>
      <c r="O1827" s="243">
        <v>110219</v>
      </c>
      <c r="Q1827" s="224" t="s">
        <v>5511</v>
      </c>
      <c r="R1827" s="224"/>
      <c r="S1827" s="225">
        <v>1397553</v>
      </c>
      <c r="U1827" s="203" t="s">
        <v>2126</v>
      </c>
      <c r="V1827" s="203"/>
      <c r="W1827" s="204">
        <v>227779.7</v>
      </c>
      <c r="AF1827" t="s">
        <v>58858</v>
      </c>
      <c r="AG1827" s="284">
        <v>28248.02</v>
      </c>
      <c r="AI1827" s="276" t="s">
        <v>58452</v>
      </c>
      <c r="AJ1827" s="277">
        <v>592.88</v>
      </c>
      <c r="AL1827" s="246" t="s">
        <v>64024</v>
      </c>
      <c r="AM1827" s="247">
        <v>8958.52</v>
      </c>
      <c r="AO1827" s="226" t="s">
        <v>16416</v>
      </c>
      <c r="AP1827" s="227">
        <v>391214.93</v>
      </c>
      <c r="AR1827" s="207" t="s">
        <v>16370</v>
      </c>
      <c r="AS1827" s="208">
        <v>132387.26999999999</v>
      </c>
      <c r="AT1827" s="93"/>
      <c r="AU1827" s="199" t="s">
        <v>13767</v>
      </c>
      <c r="AV1827" s="200">
        <v>3777.34</v>
      </c>
      <c r="BD1827" s="272" t="s">
        <v>69653</v>
      </c>
      <c r="BE1827" s="273">
        <v>6208.54</v>
      </c>
      <c r="BG1827" s="244" t="s">
        <v>37838</v>
      </c>
      <c r="BH1827" s="245">
        <v>110219</v>
      </c>
      <c r="BJ1827" s="230" t="s">
        <v>11713</v>
      </c>
      <c r="BK1827" s="231">
        <v>1397553</v>
      </c>
      <c r="BM1827" s="209" t="s">
        <v>11914</v>
      </c>
      <c r="BN1827" s="210">
        <v>29994.89</v>
      </c>
    </row>
    <row r="1828" spans="9:66" x14ac:dyDescent="0.55000000000000004">
      <c r="I1828" s="282" t="s">
        <v>56986</v>
      </c>
      <c r="J1828" s="282"/>
      <c r="K1828" s="283">
        <v>37090.81</v>
      </c>
      <c r="M1828" s="242" t="s">
        <v>37393</v>
      </c>
      <c r="N1828" s="242"/>
      <c r="O1828" s="243">
        <v>1070226.1499999999</v>
      </c>
      <c r="Q1828" s="224" t="s">
        <v>5513</v>
      </c>
      <c r="R1828" s="224"/>
      <c r="S1828" s="225">
        <v>5939.76</v>
      </c>
      <c r="U1828" s="203" t="s">
        <v>2127</v>
      </c>
      <c r="V1828" s="203"/>
      <c r="W1828" s="204">
        <v>12107</v>
      </c>
      <c r="AF1828" t="s">
        <v>67547</v>
      </c>
      <c r="AG1828" s="284">
        <v>4707.4399999999996</v>
      </c>
      <c r="AI1828" s="276" t="s">
        <v>58453</v>
      </c>
      <c r="AJ1828" s="277">
        <v>1382.64</v>
      </c>
      <c r="AL1828" s="246" t="s">
        <v>57273</v>
      </c>
      <c r="AM1828" s="247">
        <v>14272.57</v>
      </c>
      <c r="AO1828" s="226" t="s">
        <v>44470</v>
      </c>
      <c r="AP1828" s="227">
        <v>5148.3999999999996</v>
      </c>
      <c r="AR1828" s="207" t="s">
        <v>16371</v>
      </c>
      <c r="AS1828" s="208">
        <v>35966.19</v>
      </c>
      <c r="AT1828" s="93"/>
      <c r="AU1828" s="199" t="s">
        <v>32285</v>
      </c>
      <c r="AV1828" s="200">
        <v>214501.37</v>
      </c>
      <c r="BD1828" s="272" t="s">
        <v>57104</v>
      </c>
      <c r="BE1828" s="273">
        <v>37090.81</v>
      </c>
      <c r="BG1828" s="244" t="s">
        <v>37842</v>
      </c>
      <c r="BH1828" s="245">
        <v>1070226.1499999999</v>
      </c>
      <c r="BJ1828" s="230" t="s">
        <v>11715</v>
      </c>
      <c r="BK1828" s="231">
        <v>5939.76</v>
      </c>
      <c r="BM1828" s="209" t="s">
        <v>9877</v>
      </c>
      <c r="BN1828" s="210">
        <v>5928579.5499999998</v>
      </c>
    </row>
    <row r="1829" spans="9:66" x14ac:dyDescent="0.55000000000000004">
      <c r="I1829" s="282" t="s">
        <v>66463</v>
      </c>
      <c r="J1829" s="282"/>
      <c r="K1829" s="283">
        <v>35895.769999999997</v>
      </c>
      <c r="M1829" s="242" t="s">
        <v>37394</v>
      </c>
      <c r="N1829" s="242"/>
      <c r="O1829" s="243">
        <v>36171</v>
      </c>
      <c r="Q1829" s="224" t="s">
        <v>5515</v>
      </c>
      <c r="R1829" s="224"/>
      <c r="S1829" s="225">
        <v>6650.6</v>
      </c>
      <c r="U1829" s="203" t="s">
        <v>2128</v>
      </c>
      <c r="V1829" s="203"/>
      <c r="W1829" s="204">
        <v>181245.29</v>
      </c>
      <c r="AF1829" t="s">
        <v>67548</v>
      </c>
      <c r="AG1829" s="284">
        <v>2682.16</v>
      </c>
      <c r="AI1829" s="276" t="s">
        <v>58986</v>
      </c>
      <c r="AJ1829" s="277">
        <v>448.92</v>
      </c>
      <c r="AL1829" s="246" t="s">
        <v>64025</v>
      </c>
      <c r="AM1829" s="247">
        <v>-212.84</v>
      </c>
      <c r="AO1829" s="226" t="s">
        <v>34613</v>
      </c>
      <c r="AP1829" s="227">
        <v>32459</v>
      </c>
      <c r="AR1829" s="207" t="s">
        <v>16372</v>
      </c>
      <c r="AS1829" s="208">
        <v>36457</v>
      </c>
      <c r="AT1829" s="93"/>
      <c r="AU1829" s="199" t="s">
        <v>13768</v>
      </c>
      <c r="AV1829" s="200">
        <v>93666.45</v>
      </c>
      <c r="BD1829" s="272" t="s">
        <v>66474</v>
      </c>
      <c r="BE1829" s="273">
        <v>35895.769999999997</v>
      </c>
      <c r="BG1829" s="244" t="s">
        <v>37844</v>
      </c>
      <c r="BH1829" s="245">
        <v>36171</v>
      </c>
      <c r="BJ1829" s="230" t="s">
        <v>11717</v>
      </c>
      <c r="BK1829" s="231">
        <v>6650.6</v>
      </c>
      <c r="BM1829" s="209" t="s">
        <v>6722</v>
      </c>
      <c r="BN1829" s="210">
        <v>151236.19</v>
      </c>
    </row>
    <row r="1830" spans="9:66" x14ac:dyDescent="0.55000000000000004">
      <c r="I1830" s="282" t="s">
        <v>56987</v>
      </c>
      <c r="J1830" s="282"/>
      <c r="K1830" s="283">
        <v>7678.55</v>
      </c>
      <c r="M1830" s="242" t="s">
        <v>37398</v>
      </c>
      <c r="N1830" s="242"/>
      <c r="O1830" s="243">
        <v>239086.73</v>
      </c>
      <c r="Q1830" s="224" t="s">
        <v>5516</v>
      </c>
      <c r="R1830" s="224"/>
      <c r="S1830" s="225">
        <v>115999</v>
      </c>
      <c r="U1830" s="203" t="s">
        <v>2129</v>
      </c>
      <c r="V1830" s="203"/>
      <c r="W1830" s="204">
        <v>15940</v>
      </c>
      <c r="AF1830" t="s">
        <v>70525</v>
      </c>
      <c r="AG1830" s="284">
        <v>3494.81</v>
      </c>
      <c r="AI1830" s="276" t="s">
        <v>59400</v>
      </c>
      <c r="AJ1830" s="277">
        <v>500</v>
      </c>
      <c r="AL1830" s="246" t="s">
        <v>64026</v>
      </c>
      <c r="AM1830" s="247">
        <v>466.26</v>
      </c>
      <c r="AO1830" s="226" t="s">
        <v>16418</v>
      </c>
      <c r="AP1830" s="227">
        <v>6443.67</v>
      </c>
      <c r="AR1830" s="207" t="s">
        <v>16373</v>
      </c>
      <c r="AS1830" s="208">
        <v>11344.16</v>
      </c>
      <c r="AT1830" s="93"/>
      <c r="AU1830" s="199" t="s">
        <v>13769</v>
      </c>
      <c r="AV1830" s="200">
        <v>10613.98</v>
      </c>
      <c r="BD1830" s="272" t="s">
        <v>57105</v>
      </c>
      <c r="BE1830" s="273">
        <v>7678.55</v>
      </c>
      <c r="BG1830" s="244" t="s">
        <v>37853</v>
      </c>
      <c r="BH1830" s="245">
        <v>239086.73</v>
      </c>
      <c r="BJ1830" s="230" t="s">
        <v>11718</v>
      </c>
      <c r="BK1830" s="231">
        <v>115999</v>
      </c>
      <c r="BM1830" s="209" t="s">
        <v>6932</v>
      </c>
      <c r="BN1830" s="210">
        <v>19521.38</v>
      </c>
    </row>
    <row r="1831" spans="9:66" x14ac:dyDescent="0.55000000000000004">
      <c r="I1831" s="282" t="s">
        <v>56988</v>
      </c>
      <c r="J1831" s="282"/>
      <c r="K1831" s="283">
        <v>7957.52</v>
      </c>
      <c r="M1831" s="242" t="s">
        <v>37399</v>
      </c>
      <c r="N1831" s="242"/>
      <c r="O1831" s="243">
        <v>71043.87</v>
      </c>
      <c r="Q1831" s="224" t="s">
        <v>5517</v>
      </c>
      <c r="R1831" s="224"/>
      <c r="S1831" s="225">
        <v>74369.05</v>
      </c>
      <c r="U1831" s="203" t="s">
        <v>2130</v>
      </c>
      <c r="V1831" s="203"/>
      <c r="W1831" s="204">
        <v>6863</v>
      </c>
      <c r="AF1831" t="s">
        <v>67549</v>
      </c>
      <c r="AG1831" s="284">
        <v>77055.149999999994</v>
      </c>
      <c r="AI1831" s="276" t="s">
        <v>59520</v>
      </c>
      <c r="AJ1831" s="277">
        <v>201.31</v>
      </c>
      <c r="AL1831" s="246" t="s">
        <v>51725</v>
      </c>
      <c r="AM1831" s="247">
        <v>3616.38</v>
      </c>
      <c r="AO1831" s="226" t="s">
        <v>16419</v>
      </c>
      <c r="AP1831" s="227">
        <v>35694.78</v>
      </c>
      <c r="AR1831" s="207" t="s">
        <v>16374</v>
      </c>
      <c r="AS1831" s="208">
        <v>19750.3</v>
      </c>
      <c r="AT1831" s="93"/>
      <c r="AU1831" s="199" t="s">
        <v>13770</v>
      </c>
      <c r="AV1831" s="200">
        <v>23616.13</v>
      </c>
      <c r="BD1831" s="272" t="s">
        <v>57106</v>
      </c>
      <c r="BE1831" s="273">
        <v>7957.52</v>
      </c>
      <c r="BG1831" s="244" t="s">
        <v>37858</v>
      </c>
      <c r="BH1831" s="245">
        <v>71043.87</v>
      </c>
      <c r="BJ1831" s="230" t="s">
        <v>11719</v>
      </c>
      <c r="BK1831" s="231">
        <v>74369.05</v>
      </c>
      <c r="BM1831" s="209" t="s">
        <v>7127</v>
      </c>
      <c r="BN1831" s="210">
        <v>12297.08</v>
      </c>
    </row>
    <row r="1832" spans="9:66" x14ac:dyDescent="0.55000000000000004">
      <c r="I1832" s="282" t="s">
        <v>56989</v>
      </c>
      <c r="J1832" s="282"/>
      <c r="K1832" s="283">
        <v>55664.75</v>
      </c>
      <c r="M1832" s="242" t="s">
        <v>37400</v>
      </c>
      <c r="N1832" s="242"/>
      <c r="O1832" s="243">
        <v>190600.77</v>
      </c>
      <c r="Q1832" s="224" t="s">
        <v>5518</v>
      </c>
      <c r="R1832" s="224"/>
      <c r="S1832" s="225">
        <v>59353.82</v>
      </c>
      <c r="U1832" s="203" t="s">
        <v>2131</v>
      </c>
      <c r="V1832" s="203"/>
      <c r="W1832" s="204">
        <v>7221</v>
      </c>
      <c r="AF1832" t="s">
        <v>58243</v>
      </c>
      <c r="AG1832">
        <v>928</v>
      </c>
      <c r="AI1832" s="276" t="s">
        <v>63076</v>
      </c>
      <c r="AJ1832" s="277">
        <v>46200</v>
      </c>
      <c r="AL1832" s="246" t="s">
        <v>58189</v>
      </c>
      <c r="AM1832" s="247">
        <v>1802.94</v>
      </c>
      <c r="AO1832" s="226" t="s">
        <v>16420</v>
      </c>
      <c r="AP1832" s="227">
        <v>90762.83</v>
      </c>
      <c r="AR1832" s="207" t="s">
        <v>16375</v>
      </c>
      <c r="AS1832" s="208">
        <v>128942.45</v>
      </c>
      <c r="AT1832" s="93"/>
      <c r="AU1832" s="199" t="s">
        <v>13771</v>
      </c>
      <c r="AV1832" s="200">
        <v>63353.22</v>
      </c>
      <c r="BD1832" s="272" t="s">
        <v>57107</v>
      </c>
      <c r="BE1832" s="273">
        <v>55664.75</v>
      </c>
      <c r="BG1832" s="244" t="s">
        <v>37863</v>
      </c>
      <c r="BH1832" s="245">
        <v>190600.77</v>
      </c>
      <c r="BJ1832" s="230" t="s">
        <v>11720</v>
      </c>
      <c r="BK1832" s="231">
        <v>59353.82</v>
      </c>
      <c r="BM1832" s="209" t="s">
        <v>7391</v>
      </c>
      <c r="BN1832" s="210">
        <v>90666</v>
      </c>
    </row>
    <row r="1833" spans="9:66" x14ac:dyDescent="0.55000000000000004">
      <c r="I1833" s="282" t="s">
        <v>69623</v>
      </c>
      <c r="J1833" s="282"/>
      <c r="K1833" s="283">
        <v>13293.77</v>
      </c>
      <c r="M1833" s="242" t="s">
        <v>37401</v>
      </c>
      <c r="N1833" s="242"/>
      <c r="O1833" s="243">
        <v>93679.02</v>
      </c>
      <c r="Q1833" s="224" t="s">
        <v>5520</v>
      </c>
      <c r="R1833" s="224"/>
      <c r="S1833" s="225">
        <v>1940.75</v>
      </c>
      <c r="U1833" s="203" t="s">
        <v>2132</v>
      </c>
      <c r="V1833" s="203"/>
      <c r="W1833" s="204">
        <v>47448.37</v>
      </c>
      <c r="AF1833" t="s">
        <v>55109</v>
      </c>
      <c r="AG1833" s="284">
        <v>24956.84</v>
      </c>
      <c r="AI1833" s="276" t="s">
        <v>67190</v>
      </c>
      <c r="AJ1833" s="277">
        <v>153630.72</v>
      </c>
      <c r="AL1833" s="246" t="s">
        <v>64027</v>
      </c>
      <c r="AM1833" s="247">
        <v>-96.17</v>
      </c>
      <c r="AO1833" s="226" t="s">
        <v>16421</v>
      </c>
      <c r="AP1833" s="227">
        <v>121.89</v>
      </c>
      <c r="AR1833" s="207" t="s">
        <v>16376</v>
      </c>
      <c r="AS1833" s="208">
        <v>24710</v>
      </c>
      <c r="AT1833" s="93"/>
      <c r="AU1833" s="199" t="s">
        <v>13772</v>
      </c>
      <c r="AV1833" s="200">
        <v>49012.81</v>
      </c>
      <c r="BD1833" s="272" t="s">
        <v>69621</v>
      </c>
      <c r="BE1833" s="273">
        <v>13293.77</v>
      </c>
      <c r="BG1833" s="244" t="s">
        <v>37868</v>
      </c>
      <c r="BH1833" s="245">
        <v>93679.02</v>
      </c>
      <c r="BJ1833" s="230" t="s">
        <v>11722</v>
      </c>
      <c r="BK1833" s="231">
        <v>1940.75</v>
      </c>
      <c r="BM1833" s="209" t="s">
        <v>7611</v>
      </c>
      <c r="BN1833" s="210">
        <v>113350</v>
      </c>
    </row>
    <row r="1834" spans="9:66" x14ac:dyDescent="0.55000000000000004">
      <c r="I1834" s="282" t="s">
        <v>66464</v>
      </c>
      <c r="J1834" s="282"/>
      <c r="K1834" s="283">
        <v>24520.77</v>
      </c>
      <c r="M1834" s="242" t="s">
        <v>37402</v>
      </c>
      <c r="N1834" s="242"/>
      <c r="O1834" s="243">
        <v>4909.0200000000004</v>
      </c>
      <c r="Q1834" s="224" t="s">
        <v>5521</v>
      </c>
      <c r="R1834" s="224"/>
      <c r="S1834" s="225">
        <v>5327.98</v>
      </c>
      <c r="U1834" s="203" t="s">
        <v>2133</v>
      </c>
      <c r="V1834" s="203"/>
      <c r="W1834" s="204">
        <v>311228</v>
      </c>
      <c r="AF1834" t="s">
        <v>56072</v>
      </c>
      <c r="AG1834" s="284">
        <v>2308.58</v>
      </c>
      <c r="AI1834" s="276" t="s">
        <v>47861</v>
      </c>
      <c r="AJ1834" s="277">
        <v>16137.1</v>
      </c>
      <c r="AL1834" s="246" t="s">
        <v>58958</v>
      </c>
      <c r="AM1834" s="247">
        <v>4471</v>
      </c>
      <c r="AO1834" s="226" t="s">
        <v>16422</v>
      </c>
      <c r="AP1834" s="227">
        <v>53.91</v>
      </c>
      <c r="AR1834" s="207" t="s">
        <v>16377</v>
      </c>
      <c r="AS1834" s="208">
        <v>157486.73000000001</v>
      </c>
      <c r="AT1834" s="93"/>
      <c r="AU1834" s="199" t="s">
        <v>13773</v>
      </c>
      <c r="AV1834" s="200">
        <v>21020.9</v>
      </c>
      <c r="BD1834" s="272" t="s">
        <v>66475</v>
      </c>
      <c r="BE1834" s="273">
        <v>24520.77</v>
      </c>
      <c r="BG1834" s="244" t="s">
        <v>37873</v>
      </c>
      <c r="BH1834" s="245">
        <v>4909.0200000000004</v>
      </c>
      <c r="BJ1834" s="230" t="s">
        <v>11723</v>
      </c>
      <c r="BK1834" s="231">
        <v>5327.98</v>
      </c>
      <c r="BM1834" s="209" t="s">
        <v>7802</v>
      </c>
      <c r="BN1834" s="210">
        <v>19065.55</v>
      </c>
    </row>
    <row r="1835" spans="9:66" x14ac:dyDescent="0.55000000000000004">
      <c r="I1835" s="282" t="s">
        <v>66465</v>
      </c>
      <c r="J1835" s="282"/>
      <c r="K1835" s="283">
        <v>32991.46</v>
      </c>
      <c r="M1835" s="242" t="s">
        <v>37404</v>
      </c>
      <c r="N1835" s="242"/>
      <c r="O1835" s="243">
        <v>324382.92</v>
      </c>
      <c r="Q1835" s="224" t="s">
        <v>5522</v>
      </c>
      <c r="R1835" s="224"/>
      <c r="S1835" s="225">
        <v>105840</v>
      </c>
      <c r="U1835" s="203" t="s">
        <v>2134</v>
      </c>
      <c r="V1835" s="203"/>
      <c r="W1835" s="204">
        <v>169060.28</v>
      </c>
      <c r="AF1835" t="s">
        <v>71415</v>
      </c>
      <c r="AG1835">
        <v>-0.28999999999999998</v>
      </c>
      <c r="AI1835" s="276" t="s">
        <v>69697</v>
      </c>
      <c r="AJ1835" s="277">
        <v>1874</v>
      </c>
      <c r="AL1835" s="246" t="s">
        <v>58959</v>
      </c>
      <c r="AM1835" s="247">
        <v>6251.53</v>
      </c>
      <c r="AO1835" s="226" t="s">
        <v>16423</v>
      </c>
      <c r="AP1835" s="227">
        <v>30.94</v>
      </c>
      <c r="AR1835" s="207" t="s">
        <v>16378</v>
      </c>
      <c r="AS1835" s="208">
        <v>39376.68</v>
      </c>
      <c r="AT1835" s="93"/>
      <c r="AU1835" s="199" t="s">
        <v>22608</v>
      </c>
      <c r="AV1835" s="200">
        <v>5175</v>
      </c>
      <c r="BD1835" s="272" t="s">
        <v>66476</v>
      </c>
      <c r="BE1835" s="273">
        <v>32991.46</v>
      </c>
      <c r="BG1835" s="244" t="s">
        <v>37879</v>
      </c>
      <c r="BH1835" s="245">
        <v>324382.92</v>
      </c>
      <c r="BJ1835" s="230" t="s">
        <v>11724</v>
      </c>
      <c r="BK1835" s="231">
        <v>105840</v>
      </c>
      <c r="BM1835" s="209" t="s">
        <v>8074</v>
      </c>
      <c r="BN1835" s="210">
        <v>41088</v>
      </c>
    </row>
    <row r="1836" spans="9:66" x14ac:dyDescent="0.55000000000000004">
      <c r="I1836" s="282" t="s">
        <v>56990</v>
      </c>
      <c r="J1836" s="282"/>
      <c r="K1836" s="283">
        <v>31772.01</v>
      </c>
      <c r="M1836" s="242" t="s">
        <v>37406</v>
      </c>
      <c r="N1836" s="242"/>
      <c r="O1836" s="243">
        <v>95520.55</v>
      </c>
      <c r="Q1836" s="224" t="s">
        <v>5525</v>
      </c>
      <c r="R1836" s="224"/>
      <c r="S1836" s="225">
        <v>92195.99</v>
      </c>
      <c r="U1836" s="203" t="s">
        <v>2135</v>
      </c>
      <c r="V1836" s="203"/>
      <c r="W1836" s="204">
        <v>247117</v>
      </c>
      <c r="AF1836" t="s">
        <v>58859</v>
      </c>
      <c r="AG1836">
        <v>726.29</v>
      </c>
      <c r="AI1836" s="276" t="s">
        <v>46751</v>
      </c>
      <c r="AJ1836" s="277">
        <v>95120.639999999999</v>
      </c>
      <c r="AL1836" s="246" t="s">
        <v>64028</v>
      </c>
      <c r="AM1836" s="247">
        <v>11900</v>
      </c>
      <c r="AO1836" s="226" t="s">
        <v>16424</v>
      </c>
      <c r="AP1836" s="227">
        <v>24314.400000000001</v>
      </c>
      <c r="AR1836" s="207" t="s">
        <v>16379</v>
      </c>
      <c r="AS1836" s="208">
        <v>15996.47</v>
      </c>
      <c r="AT1836" s="93"/>
      <c r="AU1836" s="199" t="s">
        <v>22610</v>
      </c>
      <c r="AV1836" s="200">
        <v>16352.51</v>
      </c>
      <c r="BD1836" s="272" t="s">
        <v>57108</v>
      </c>
      <c r="BE1836" s="273">
        <v>31772.01</v>
      </c>
      <c r="BG1836" s="244" t="s">
        <v>37886</v>
      </c>
      <c r="BH1836" s="245">
        <v>95520.55</v>
      </c>
      <c r="BJ1836" s="230" t="s">
        <v>11727</v>
      </c>
      <c r="BK1836" s="231">
        <v>92195.99</v>
      </c>
      <c r="BM1836" s="209" t="s">
        <v>8340</v>
      </c>
      <c r="BN1836" s="210">
        <v>132457.88</v>
      </c>
    </row>
    <row r="1837" spans="9:66" x14ac:dyDescent="0.55000000000000004">
      <c r="I1837" s="282" t="s">
        <v>56991</v>
      </c>
      <c r="J1837" s="282"/>
      <c r="K1837" s="283">
        <v>5785.79</v>
      </c>
      <c r="M1837" s="242" t="s">
        <v>37407</v>
      </c>
      <c r="N1837" s="242"/>
      <c r="O1837" s="243">
        <v>96130.89</v>
      </c>
      <c r="Q1837" s="224" t="s">
        <v>5526</v>
      </c>
      <c r="R1837" s="224"/>
      <c r="S1837" s="225">
        <v>25359.06</v>
      </c>
      <c r="U1837" s="203" t="s">
        <v>2136</v>
      </c>
      <c r="V1837" s="203"/>
      <c r="W1837" s="204">
        <v>515</v>
      </c>
      <c r="AF1837" t="s">
        <v>60391</v>
      </c>
      <c r="AG1837" s="284">
        <v>1583.16</v>
      </c>
      <c r="AI1837" s="276" t="s">
        <v>46752</v>
      </c>
      <c r="AJ1837" s="277">
        <v>7289.97</v>
      </c>
      <c r="AL1837" s="246" t="s">
        <v>64029</v>
      </c>
      <c r="AM1837" s="247">
        <v>500</v>
      </c>
      <c r="AO1837" s="226" t="s">
        <v>33185</v>
      </c>
      <c r="AP1837" s="227">
        <v>2587.5</v>
      </c>
      <c r="AR1837" s="207" t="s">
        <v>16380</v>
      </c>
      <c r="AS1837" s="208">
        <v>44300.01</v>
      </c>
      <c r="AT1837" s="93"/>
      <c r="AU1837" s="199" t="s">
        <v>22611</v>
      </c>
      <c r="AV1837" s="200">
        <v>43200.18</v>
      </c>
      <c r="BD1837" s="272" t="s">
        <v>57109</v>
      </c>
      <c r="BE1837" s="273">
        <v>5785.79</v>
      </c>
      <c r="BG1837" s="244" t="s">
        <v>37891</v>
      </c>
      <c r="BH1837" s="245">
        <v>96130.89</v>
      </c>
      <c r="BJ1837" s="230" t="s">
        <v>11728</v>
      </c>
      <c r="BK1837" s="231">
        <v>25359.06</v>
      </c>
      <c r="BM1837" s="209" t="s">
        <v>8727</v>
      </c>
      <c r="BN1837" s="210">
        <v>9934</v>
      </c>
    </row>
    <row r="1838" spans="9:66" x14ac:dyDescent="0.55000000000000004">
      <c r="I1838" s="282" t="s">
        <v>56992</v>
      </c>
      <c r="J1838" s="282"/>
      <c r="K1838" s="283">
        <v>16458.71</v>
      </c>
      <c r="M1838" s="242" t="s">
        <v>37408</v>
      </c>
      <c r="N1838" s="242"/>
      <c r="O1838" s="243">
        <v>36998</v>
      </c>
      <c r="Q1838" s="224" t="s">
        <v>5527</v>
      </c>
      <c r="R1838" s="224"/>
      <c r="S1838" s="225">
        <v>101424.28</v>
      </c>
      <c r="U1838" s="203" t="s">
        <v>2137</v>
      </c>
      <c r="V1838" s="203"/>
      <c r="W1838" s="204">
        <v>5695</v>
      </c>
      <c r="AF1838" t="s">
        <v>66587</v>
      </c>
      <c r="AG1838" s="284">
        <v>626711.05000000005</v>
      </c>
      <c r="AI1838" s="276" t="s">
        <v>59521</v>
      </c>
      <c r="AJ1838" s="277">
        <v>37157.040000000001</v>
      </c>
      <c r="AL1838" s="246" t="s">
        <v>63056</v>
      </c>
      <c r="AM1838" s="247">
        <v>43222.5</v>
      </c>
      <c r="AO1838" s="226" t="s">
        <v>16425</v>
      </c>
      <c r="AP1838" s="227">
        <v>1208.73</v>
      </c>
      <c r="AR1838" s="207" t="s">
        <v>16381</v>
      </c>
      <c r="AS1838" s="208">
        <v>41821.86</v>
      </c>
      <c r="AT1838" s="93"/>
      <c r="AU1838" s="199" t="s">
        <v>32286</v>
      </c>
      <c r="AV1838" s="200">
        <v>2995.79</v>
      </c>
      <c r="BD1838" s="272" t="s">
        <v>57110</v>
      </c>
      <c r="BE1838" s="273">
        <v>16458.71</v>
      </c>
      <c r="BG1838" s="244" t="s">
        <v>37893</v>
      </c>
      <c r="BH1838" s="245">
        <v>36998</v>
      </c>
      <c r="BJ1838" s="230" t="s">
        <v>11729</v>
      </c>
      <c r="BK1838" s="231">
        <v>101424.28</v>
      </c>
      <c r="BM1838" s="209" t="s">
        <v>8983</v>
      </c>
      <c r="BN1838" s="210">
        <v>157361.1</v>
      </c>
    </row>
    <row r="1839" spans="9:66" x14ac:dyDescent="0.55000000000000004">
      <c r="I1839" s="282" t="s">
        <v>56993</v>
      </c>
      <c r="J1839" s="282"/>
      <c r="K1839" s="283">
        <v>125.13</v>
      </c>
      <c r="M1839" s="242" t="s">
        <v>37409</v>
      </c>
      <c r="N1839" s="242"/>
      <c r="O1839" s="243">
        <v>188908.6</v>
      </c>
      <c r="Q1839" s="224" t="s">
        <v>5528</v>
      </c>
      <c r="R1839" s="224"/>
      <c r="S1839" s="225">
        <v>33631.58</v>
      </c>
      <c r="U1839" s="203" t="s">
        <v>2138</v>
      </c>
      <c r="V1839" s="203"/>
      <c r="W1839" s="204">
        <v>41750.26</v>
      </c>
      <c r="AF1839" t="s">
        <v>71416</v>
      </c>
      <c r="AG1839" s="284">
        <v>6000</v>
      </c>
      <c r="AI1839" s="276" t="s">
        <v>59522</v>
      </c>
      <c r="AJ1839" s="277">
        <v>2842.96</v>
      </c>
      <c r="AL1839" s="246" t="s">
        <v>58960</v>
      </c>
      <c r="AM1839" s="247">
        <v>596.87</v>
      </c>
      <c r="AO1839" s="226" t="s">
        <v>16426</v>
      </c>
      <c r="AP1839" s="227">
        <v>25067.13</v>
      </c>
      <c r="AR1839" s="207" t="s">
        <v>16382</v>
      </c>
      <c r="AS1839" s="208">
        <v>16127.92</v>
      </c>
      <c r="AT1839" s="93"/>
      <c r="AU1839" s="199" t="s">
        <v>32287</v>
      </c>
      <c r="AV1839" s="200">
        <v>8760</v>
      </c>
      <c r="BD1839" s="272" t="s">
        <v>57111</v>
      </c>
      <c r="BE1839" s="273">
        <v>125.13</v>
      </c>
      <c r="BG1839" s="244" t="s">
        <v>37897</v>
      </c>
      <c r="BH1839" s="245">
        <v>188908.6</v>
      </c>
      <c r="BJ1839" s="230" t="s">
        <v>11730</v>
      </c>
      <c r="BK1839" s="231">
        <v>33631.58</v>
      </c>
      <c r="BM1839" s="209" t="s">
        <v>9312</v>
      </c>
      <c r="BN1839" s="210">
        <v>205544.21</v>
      </c>
    </row>
    <row r="1840" spans="9:66" x14ac:dyDescent="0.55000000000000004">
      <c r="I1840" s="282" t="s">
        <v>69633</v>
      </c>
      <c r="J1840" s="282"/>
      <c r="K1840" s="283">
        <v>16400.02</v>
      </c>
      <c r="M1840" s="242" t="s">
        <v>37410</v>
      </c>
      <c r="N1840" s="242"/>
      <c r="O1840" s="243">
        <v>42080.13</v>
      </c>
      <c r="Q1840" s="224" t="s">
        <v>5529</v>
      </c>
      <c r="R1840" s="224"/>
      <c r="S1840" s="225">
        <v>56705.72</v>
      </c>
      <c r="U1840" s="203" t="s">
        <v>2139</v>
      </c>
      <c r="V1840" s="203"/>
      <c r="W1840" s="204">
        <v>142371</v>
      </c>
      <c r="AF1840" t="s">
        <v>71417</v>
      </c>
      <c r="AG1840">
        <v>459</v>
      </c>
      <c r="AI1840" s="276" t="s">
        <v>55902</v>
      </c>
      <c r="AJ1840" s="277">
        <v>5946</v>
      </c>
      <c r="AL1840" s="246" t="s">
        <v>58961</v>
      </c>
      <c r="AM1840" s="247">
        <v>4911.5</v>
      </c>
      <c r="AO1840" s="226" t="s">
        <v>33186</v>
      </c>
      <c r="AP1840" s="227">
        <v>18213.39</v>
      </c>
      <c r="AR1840" s="207" t="s">
        <v>16383</v>
      </c>
      <c r="AS1840" s="208">
        <v>21990.21</v>
      </c>
      <c r="AT1840" s="93"/>
      <c r="AU1840" s="199" t="s">
        <v>32288</v>
      </c>
      <c r="AV1840" s="200">
        <v>537.21</v>
      </c>
      <c r="BD1840" s="272" t="s">
        <v>69658</v>
      </c>
      <c r="BE1840" s="273">
        <v>16400.02</v>
      </c>
      <c r="BG1840" s="244" t="s">
        <v>37899</v>
      </c>
      <c r="BH1840" s="245">
        <v>42080.13</v>
      </c>
      <c r="BJ1840" s="230" t="s">
        <v>11731</v>
      </c>
      <c r="BK1840" s="231">
        <v>56705.72</v>
      </c>
      <c r="BM1840" s="209" t="s">
        <v>10641</v>
      </c>
      <c r="BN1840" s="210">
        <v>42709</v>
      </c>
    </row>
    <row r="1841" spans="9:66" x14ac:dyDescent="0.55000000000000004">
      <c r="I1841" s="282" t="s">
        <v>69635</v>
      </c>
      <c r="J1841" s="282"/>
      <c r="K1841" s="283">
        <v>22854.400000000001</v>
      </c>
      <c r="M1841" s="242" t="s">
        <v>37411</v>
      </c>
      <c r="N1841" s="242"/>
      <c r="O1841" s="243">
        <v>6366.39</v>
      </c>
      <c r="Q1841" s="224" t="s">
        <v>5530</v>
      </c>
      <c r="R1841" s="224"/>
      <c r="S1841" s="225">
        <v>112166.42</v>
      </c>
      <c r="U1841" s="203" t="s">
        <v>2140</v>
      </c>
      <c r="V1841" s="203"/>
      <c r="W1841" s="204">
        <v>5541.89</v>
      </c>
      <c r="AF1841" t="s">
        <v>71418</v>
      </c>
      <c r="AG1841" s="284">
        <v>1442.4</v>
      </c>
      <c r="AI1841" s="276" t="s">
        <v>67191</v>
      </c>
      <c r="AJ1841" s="277">
        <v>5200</v>
      </c>
      <c r="AL1841" s="246" t="s">
        <v>58962</v>
      </c>
      <c r="AM1841" s="247">
        <v>15237.45</v>
      </c>
      <c r="AO1841" s="226" t="s">
        <v>16427</v>
      </c>
      <c r="AP1841" s="227">
        <v>92548.26</v>
      </c>
      <c r="AR1841" s="207" t="s">
        <v>16384</v>
      </c>
      <c r="AS1841" s="208">
        <v>17804.12</v>
      </c>
      <c r="AT1841" s="93"/>
      <c r="AU1841" s="199" t="s">
        <v>13774</v>
      </c>
      <c r="AV1841" s="200">
        <v>4490</v>
      </c>
      <c r="BD1841" s="272" t="s">
        <v>69660</v>
      </c>
      <c r="BE1841" s="273">
        <v>22854.400000000001</v>
      </c>
      <c r="BG1841" s="244" t="s">
        <v>37901</v>
      </c>
      <c r="BH1841" s="245">
        <v>6366.39</v>
      </c>
      <c r="BJ1841" s="230" t="s">
        <v>11732</v>
      </c>
      <c r="BK1841" s="231">
        <v>112166.42</v>
      </c>
      <c r="BM1841" s="209" t="s">
        <v>10787</v>
      </c>
      <c r="BN1841" s="210">
        <v>23520</v>
      </c>
    </row>
    <row r="1842" spans="9:66" x14ac:dyDescent="0.55000000000000004">
      <c r="I1842" s="282" t="s">
        <v>66466</v>
      </c>
      <c r="J1842" s="282"/>
      <c r="K1842" s="283">
        <v>19338.23</v>
      </c>
      <c r="M1842" s="242" t="s">
        <v>37412</v>
      </c>
      <c r="N1842" s="242"/>
      <c r="O1842" s="243">
        <v>384334.71</v>
      </c>
      <c r="Q1842" s="224" t="s">
        <v>5531</v>
      </c>
      <c r="R1842" s="224"/>
      <c r="S1842" s="225">
        <v>70039.839999999997</v>
      </c>
      <c r="U1842" s="203" t="s">
        <v>2141</v>
      </c>
      <c r="V1842" s="203"/>
      <c r="W1842" s="204">
        <v>240326</v>
      </c>
      <c r="AF1842" t="s">
        <v>66589</v>
      </c>
      <c r="AG1842">
        <v>324.18</v>
      </c>
      <c r="AI1842" s="276" t="s">
        <v>17362</v>
      </c>
      <c r="AJ1842" s="277">
        <v>852.31</v>
      </c>
      <c r="AL1842" s="246" t="s">
        <v>58963</v>
      </c>
      <c r="AM1842" s="247">
        <v>563.29</v>
      </c>
      <c r="AO1842" s="226" t="s">
        <v>16428</v>
      </c>
      <c r="AP1842" s="227">
        <v>32098.19</v>
      </c>
      <c r="AR1842" s="207" t="s">
        <v>16385</v>
      </c>
      <c r="AS1842" s="208">
        <v>2791.83</v>
      </c>
      <c r="AT1842" s="93"/>
      <c r="AU1842" s="199" t="s">
        <v>32289</v>
      </c>
      <c r="AV1842" s="200">
        <v>2995.79</v>
      </c>
      <c r="BD1842" s="272" t="s">
        <v>66477</v>
      </c>
      <c r="BE1842" s="273">
        <v>19338.23</v>
      </c>
      <c r="BG1842" s="244" t="s">
        <v>37906</v>
      </c>
      <c r="BH1842" s="245">
        <v>384334.71</v>
      </c>
      <c r="BJ1842" s="230" t="s">
        <v>11733</v>
      </c>
      <c r="BK1842" s="231">
        <v>70039.839999999997</v>
      </c>
      <c r="BM1842" s="209" t="s">
        <v>11312</v>
      </c>
      <c r="BN1842" s="210">
        <v>528.12</v>
      </c>
    </row>
    <row r="1843" spans="9:66" x14ac:dyDescent="0.55000000000000004">
      <c r="I1843" s="282" t="s">
        <v>66467</v>
      </c>
      <c r="J1843" s="282"/>
      <c r="K1843" s="283">
        <v>6255.29</v>
      </c>
      <c r="M1843" s="242" t="s">
        <v>37417</v>
      </c>
      <c r="N1843" s="242"/>
      <c r="O1843" s="243">
        <v>29333</v>
      </c>
      <c r="Q1843" s="224" t="s">
        <v>5532</v>
      </c>
      <c r="R1843" s="224"/>
      <c r="S1843" s="225">
        <v>199188.2</v>
      </c>
      <c r="U1843" s="203" t="s">
        <v>2142</v>
      </c>
      <c r="V1843" s="203"/>
      <c r="W1843" s="204">
        <v>38224</v>
      </c>
      <c r="AF1843" t="s">
        <v>71907</v>
      </c>
      <c r="AG1843" s="284">
        <v>2653</v>
      </c>
      <c r="AI1843" s="276" t="s">
        <v>51884</v>
      </c>
      <c r="AJ1843" s="277">
        <v>2730.77</v>
      </c>
      <c r="AL1843" s="246" t="s">
        <v>64030</v>
      </c>
      <c r="AM1843" s="247">
        <v>11323.77</v>
      </c>
      <c r="AO1843" s="226" t="s">
        <v>16429</v>
      </c>
      <c r="AP1843" s="227">
        <v>855362.51</v>
      </c>
      <c r="AR1843" s="207" t="s">
        <v>16386</v>
      </c>
      <c r="AS1843" s="208">
        <v>11725</v>
      </c>
      <c r="AT1843" s="93"/>
      <c r="AU1843" s="199" t="s">
        <v>22634</v>
      </c>
      <c r="AV1843" s="200">
        <v>8760</v>
      </c>
      <c r="BD1843" s="272" t="s">
        <v>66478</v>
      </c>
      <c r="BE1843" s="273">
        <v>6255.29</v>
      </c>
      <c r="BG1843" s="244" t="s">
        <v>37919</v>
      </c>
      <c r="BH1843" s="245">
        <v>29333</v>
      </c>
      <c r="BJ1843" s="230" t="s">
        <v>11734</v>
      </c>
      <c r="BK1843" s="231">
        <v>199188.2</v>
      </c>
      <c r="BM1843" s="209" t="s">
        <v>11574</v>
      </c>
      <c r="BN1843" s="210">
        <v>101972</v>
      </c>
    </row>
    <row r="1844" spans="9:66" x14ac:dyDescent="0.55000000000000004">
      <c r="I1844" s="282" t="s">
        <v>66468</v>
      </c>
      <c r="J1844" s="282"/>
      <c r="K1844" s="283">
        <v>16305.85</v>
      </c>
      <c r="M1844" s="242" t="s">
        <v>37418</v>
      </c>
      <c r="N1844" s="242"/>
      <c r="O1844" s="243">
        <v>712</v>
      </c>
      <c r="Q1844" s="224" t="s">
        <v>5533</v>
      </c>
      <c r="R1844" s="224"/>
      <c r="S1844" s="225">
        <v>90950</v>
      </c>
      <c r="U1844" s="203" t="s">
        <v>2143</v>
      </c>
      <c r="V1844" s="203"/>
      <c r="W1844" s="204">
        <v>124255</v>
      </c>
      <c r="AF1844" t="s">
        <v>52381</v>
      </c>
      <c r="AG1844">
        <v>202.95</v>
      </c>
      <c r="AI1844" s="276" t="s">
        <v>17365</v>
      </c>
      <c r="AJ1844" s="277">
        <v>12073.15</v>
      </c>
      <c r="AL1844" s="246" t="s">
        <v>58840</v>
      </c>
      <c r="AM1844" s="247">
        <v>174.7</v>
      </c>
      <c r="AO1844" s="226" t="s">
        <v>16430</v>
      </c>
      <c r="AP1844" s="227">
        <v>1066.8900000000001</v>
      </c>
      <c r="AR1844" s="207" t="s">
        <v>16387</v>
      </c>
      <c r="AS1844" s="208">
        <v>1110.54</v>
      </c>
      <c r="AT1844" s="93"/>
      <c r="AU1844" s="199" t="s">
        <v>22636</v>
      </c>
      <c r="AV1844" s="200">
        <v>537.21</v>
      </c>
      <c r="BD1844" s="272" t="s">
        <v>66479</v>
      </c>
      <c r="BE1844" s="273">
        <v>16305.85</v>
      </c>
      <c r="BG1844" s="244" t="s">
        <v>37920</v>
      </c>
      <c r="BH1844" s="245">
        <v>712</v>
      </c>
      <c r="BJ1844" s="230" t="s">
        <v>11735</v>
      </c>
      <c r="BK1844" s="231">
        <v>90950</v>
      </c>
      <c r="BM1844" s="209" t="s">
        <v>11919</v>
      </c>
      <c r="BN1844" s="210">
        <v>205675.13</v>
      </c>
    </row>
    <row r="1845" spans="9:66" x14ac:dyDescent="0.55000000000000004">
      <c r="I1845" s="282" t="s">
        <v>69638</v>
      </c>
      <c r="J1845" s="282"/>
      <c r="K1845" s="283">
        <v>20695.5</v>
      </c>
      <c r="M1845" s="242" t="s">
        <v>37419</v>
      </c>
      <c r="N1845" s="242"/>
      <c r="O1845" s="243">
        <v>8027</v>
      </c>
      <c r="Q1845" s="224" t="s">
        <v>5534</v>
      </c>
      <c r="R1845" s="224"/>
      <c r="S1845" s="225">
        <v>61300.75</v>
      </c>
      <c r="U1845" s="203" t="s">
        <v>2144</v>
      </c>
      <c r="V1845" s="203"/>
      <c r="W1845" s="204">
        <v>554092</v>
      </c>
      <c r="AF1845" t="s">
        <v>52382</v>
      </c>
      <c r="AG1845">
        <v>637.78</v>
      </c>
      <c r="AI1845" s="276" t="s">
        <v>17366</v>
      </c>
      <c r="AJ1845" s="277">
        <v>56036.86</v>
      </c>
      <c r="AL1845" s="246" t="s">
        <v>59493</v>
      </c>
      <c r="AM1845" s="247">
        <v>38630</v>
      </c>
      <c r="AO1845" s="226" t="s">
        <v>16431</v>
      </c>
      <c r="AP1845" s="227">
        <v>2612.39</v>
      </c>
      <c r="AR1845" s="207" t="s">
        <v>16388</v>
      </c>
      <c r="AS1845" s="208">
        <v>22284.48</v>
      </c>
      <c r="AT1845" s="93"/>
      <c r="AU1845" s="199" t="s">
        <v>13775</v>
      </c>
      <c r="AV1845" s="200">
        <v>4490</v>
      </c>
      <c r="BD1845" s="272" t="s">
        <v>69663</v>
      </c>
      <c r="BE1845" s="273">
        <v>20695.5</v>
      </c>
      <c r="BG1845" s="244" t="s">
        <v>37921</v>
      </c>
      <c r="BH1845" s="245">
        <v>8027</v>
      </c>
      <c r="BJ1845" s="230" t="s">
        <v>11736</v>
      </c>
      <c r="BK1845" s="231">
        <v>61300.75</v>
      </c>
      <c r="BM1845" s="209" t="s">
        <v>9878</v>
      </c>
      <c r="BN1845" s="210">
        <v>1326925.6399999999</v>
      </c>
    </row>
    <row r="1846" spans="9:66" x14ac:dyDescent="0.55000000000000004">
      <c r="I1846" s="282" t="s">
        <v>56994</v>
      </c>
      <c r="J1846" s="282"/>
      <c r="K1846" s="283">
        <v>22020.55</v>
      </c>
      <c r="M1846" s="242" t="s">
        <v>37420</v>
      </c>
      <c r="N1846" s="242"/>
      <c r="O1846" s="243">
        <v>581118.6</v>
      </c>
      <c r="Q1846" s="224" t="s">
        <v>5535</v>
      </c>
      <c r="R1846" s="224"/>
      <c r="S1846" s="225">
        <v>369.88</v>
      </c>
      <c r="U1846" s="203" t="s">
        <v>2145</v>
      </c>
      <c r="V1846" s="203"/>
      <c r="W1846" s="204">
        <v>14081.82</v>
      </c>
      <c r="AF1846" t="s">
        <v>61982</v>
      </c>
      <c r="AG1846">
        <v>0.46</v>
      </c>
      <c r="AI1846" s="276" t="s">
        <v>64085</v>
      </c>
      <c r="AJ1846" s="277">
        <v>5626.03</v>
      </c>
      <c r="AL1846" s="246" t="s">
        <v>59494</v>
      </c>
      <c r="AM1846" s="247">
        <v>17620</v>
      </c>
      <c r="AO1846" s="226" t="s">
        <v>34614</v>
      </c>
      <c r="AP1846" s="227">
        <v>3309.24</v>
      </c>
      <c r="AR1846" s="207" t="s">
        <v>16389</v>
      </c>
      <c r="AS1846" s="208">
        <v>78840.95</v>
      </c>
      <c r="AT1846" s="93"/>
      <c r="AU1846" s="199" t="s">
        <v>13776</v>
      </c>
      <c r="AV1846" s="200">
        <v>68315.67</v>
      </c>
      <c r="BD1846" s="272" t="s">
        <v>57112</v>
      </c>
      <c r="BE1846" s="273">
        <v>22020.55</v>
      </c>
      <c r="BG1846" s="244" t="s">
        <v>37926</v>
      </c>
      <c r="BH1846" s="245">
        <v>581118.6</v>
      </c>
      <c r="BJ1846" s="230" t="s">
        <v>11737</v>
      </c>
      <c r="BK1846" s="231">
        <v>369.88</v>
      </c>
      <c r="BM1846" s="209" t="s">
        <v>6723</v>
      </c>
      <c r="BN1846" s="210">
        <v>19774</v>
      </c>
    </row>
    <row r="1847" spans="9:66" x14ac:dyDescent="0.55000000000000004">
      <c r="I1847" s="282" t="s">
        <v>69639</v>
      </c>
      <c r="J1847" s="282"/>
      <c r="K1847" s="283">
        <v>27847.62</v>
      </c>
      <c r="M1847" s="242" t="s">
        <v>37421</v>
      </c>
      <c r="N1847" s="242"/>
      <c r="O1847" s="243">
        <v>74</v>
      </c>
      <c r="Q1847" s="224" t="s">
        <v>5536</v>
      </c>
      <c r="R1847" s="224"/>
      <c r="S1847" s="225">
        <v>27520.77</v>
      </c>
      <c r="U1847" s="203" t="s">
        <v>2146</v>
      </c>
      <c r="V1847" s="203"/>
      <c r="W1847" s="204">
        <v>5398.68</v>
      </c>
      <c r="AF1847" t="s">
        <v>66591</v>
      </c>
      <c r="AG1847" s="284">
        <v>4047.95</v>
      </c>
      <c r="AI1847" s="276" t="s">
        <v>55904</v>
      </c>
      <c r="AJ1847" s="277">
        <v>2000</v>
      </c>
      <c r="AL1847" s="246" t="s">
        <v>64031</v>
      </c>
      <c r="AM1847" s="247">
        <v>1000</v>
      </c>
      <c r="AO1847" s="226" t="s">
        <v>16432</v>
      </c>
      <c r="AP1847" s="227">
        <v>1.06</v>
      </c>
      <c r="AR1847" s="207" t="s">
        <v>16390</v>
      </c>
      <c r="AS1847" s="208">
        <v>30535.4</v>
      </c>
      <c r="AT1847" s="93"/>
      <c r="AU1847" s="199" t="s">
        <v>13777</v>
      </c>
      <c r="AV1847" s="200">
        <v>5226.1499999999996</v>
      </c>
      <c r="BD1847" s="272" t="s">
        <v>69664</v>
      </c>
      <c r="BE1847" s="273">
        <v>27847.62</v>
      </c>
      <c r="BG1847" s="244" t="s">
        <v>37928</v>
      </c>
      <c r="BH1847" s="245">
        <v>74</v>
      </c>
      <c r="BJ1847" s="230" t="s">
        <v>11738</v>
      </c>
      <c r="BK1847" s="231">
        <v>27520.77</v>
      </c>
      <c r="BM1847" s="209" t="s">
        <v>6933</v>
      </c>
      <c r="BN1847" s="210">
        <v>149</v>
      </c>
    </row>
    <row r="1848" spans="9:66" x14ac:dyDescent="0.55000000000000004">
      <c r="I1848" s="282" t="s">
        <v>56995</v>
      </c>
      <c r="J1848" s="282"/>
      <c r="K1848" s="283">
        <v>-319.95999999999998</v>
      </c>
      <c r="M1848" s="242" t="s">
        <v>37422</v>
      </c>
      <c r="N1848" s="242"/>
      <c r="O1848" s="243">
        <v>1051583.6299999999</v>
      </c>
      <c r="Q1848" s="224" t="s">
        <v>5537</v>
      </c>
      <c r="R1848" s="224"/>
      <c r="S1848" s="225">
        <v>26135.279999999999</v>
      </c>
      <c r="U1848" s="203" t="s">
        <v>2147</v>
      </c>
      <c r="V1848" s="203"/>
      <c r="W1848" s="204">
        <v>58237</v>
      </c>
      <c r="AF1848" t="s">
        <v>61984</v>
      </c>
      <c r="AG1848">
        <v>497.25</v>
      </c>
      <c r="AI1848" s="276" t="s">
        <v>46757</v>
      </c>
      <c r="AJ1848" s="277">
        <v>-7710.9</v>
      </c>
      <c r="AL1848" s="246" t="s">
        <v>63057</v>
      </c>
      <c r="AM1848" s="247">
        <v>2000</v>
      </c>
      <c r="AO1848" s="226" t="s">
        <v>16433</v>
      </c>
      <c r="AP1848" s="227">
        <v>137783.20000000001</v>
      </c>
      <c r="AR1848" s="207" t="s">
        <v>16391</v>
      </c>
      <c r="AS1848" s="208">
        <v>10298.25</v>
      </c>
      <c r="AT1848" s="93"/>
      <c r="AU1848" s="199" t="s">
        <v>13778</v>
      </c>
      <c r="AV1848" s="200">
        <v>13458.18</v>
      </c>
      <c r="BD1848" s="272" t="s">
        <v>57113</v>
      </c>
      <c r="BE1848" s="273">
        <v>-319.95999999999998</v>
      </c>
      <c r="BG1848" s="244" t="s">
        <v>37933</v>
      </c>
      <c r="BH1848" s="245">
        <v>1051583.6299999999</v>
      </c>
      <c r="BJ1848" s="230" t="s">
        <v>11739</v>
      </c>
      <c r="BK1848" s="231">
        <v>26135.279999999999</v>
      </c>
      <c r="BM1848" s="209" t="s">
        <v>7128</v>
      </c>
      <c r="BN1848" s="210">
        <v>1128</v>
      </c>
    </row>
    <row r="1849" spans="9:66" x14ac:dyDescent="0.55000000000000004">
      <c r="I1849" s="282" t="s">
        <v>69640</v>
      </c>
      <c r="J1849" s="282"/>
      <c r="K1849" s="283">
        <v>8002.09</v>
      </c>
      <c r="M1849" s="242" t="s">
        <v>37423</v>
      </c>
      <c r="N1849" s="242"/>
      <c r="O1849" s="243">
        <v>220636.29</v>
      </c>
      <c r="Q1849" s="224" t="s">
        <v>5538</v>
      </c>
      <c r="R1849" s="224"/>
      <c r="S1849" s="225">
        <v>4378</v>
      </c>
      <c r="U1849" s="203" t="s">
        <v>2148</v>
      </c>
      <c r="V1849" s="203"/>
      <c r="W1849" s="204">
        <v>242559</v>
      </c>
      <c r="AF1849" t="s">
        <v>59050</v>
      </c>
      <c r="AG1849">
        <v>38.03</v>
      </c>
      <c r="AI1849" s="276" t="s">
        <v>66529</v>
      </c>
      <c r="AJ1849" s="277">
        <v>175500</v>
      </c>
      <c r="AL1849" s="246" t="s">
        <v>63058</v>
      </c>
      <c r="AM1849" s="247">
        <v>229.5</v>
      </c>
      <c r="AO1849" s="226" t="s">
        <v>16434</v>
      </c>
      <c r="AP1849" s="227">
        <v>105061.94</v>
      </c>
      <c r="AR1849" s="207" t="s">
        <v>16392</v>
      </c>
      <c r="AS1849" s="208">
        <v>184367.76</v>
      </c>
      <c r="AT1849" s="93"/>
      <c r="AU1849" s="199" t="s">
        <v>13779</v>
      </c>
      <c r="AV1849" s="200">
        <v>13071.35</v>
      </c>
      <c r="BD1849" s="272" t="s">
        <v>69665</v>
      </c>
      <c r="BE1849" s="273">
        <v>8002.09</v>
      </c>
      <c r="BG1849" s="244" t="s">
        <v>37938</v>
      </c>
      <c r="BH1849" s="245">
        <v>220636.29</v>
      </c>
      <c r="BJ1849" s="230" t="s">
        <v>11740</v>
      </c>
      <c r="BK1849" s="231">
        <v>4378</v>
      </c>
      <c r="BM1849" s="209" t="s">
        <v>7392</v>
      </c>
      <c r="BN1849" s="210">
        <v>11243</v>
      </c>
    </row>
    <row r="1850" spans="9:66" x14ac:dyDescent="0.55000000000000004">
      <c r="I1850" s="282" t="s">
        <v>56996</v>
      </c>
      <c r="J1850" s="282"/>
      <c r="K1850" s="283">
        <v>69599.06</v>
      </c>
      <c r="M1850" s="242" t="s">
        <v>37424</v>
      </c>
      <c r="N1850" s="242"/>
      <c r="O1850" s="243">
        <v>31778</v>
      </c>
      <c r="Q1850" s="224" t="s">
        <v>5539</v>
      </c>
      <c r="R1850" s="224"/>
      <c r="S1850" s="225">
        <v>340200</v>
      </c>
      <c r="U1850" s="203" t="s">
        <v>2149</v>
      </c>
      <c r="V1850" s="203"/>
      <c r="W1850" s="204">
        <v>40651</v>
      </c>
      <c r="AF1850" t="s">
        <v>66594</v>
      </c>
      <c r="AG1850" s="284">
        <v>234119.18</v>
      </c>
      <c r="AI1850" s="276" t="s">
        <v>58205</v>
      </c>
      <c r="AJ1850" s="277">
        <v>134675.54999999999</v>
      </c>
      <c r="AL1850" s="246" t="s">
        <v>59399</v>
      </c>
      <c r="AM1850" s="247">
        <v>2688.57</v>
      </c>
      <c r="AO1850" s="226" t="s">
        <v>16435</v>
      </c>
      <c r="AP1850" s="227">
        <v>90557.86</v>
      </c>
      <c r="AR1850" s="207" t="s">
        <v>16393</v>
      </c>
      <c r="AS1850" s="208">
        <v>7750</v>
      </c>
      <c r="AT1850" s="93"/>
      <c r="AU1850" s="199" t="s">
        <v>32290</v>
      </c>
      <c r="AV1850" s="200">
        <v>1030.1600000000001</v>
      </c>
      <c r="BD1850" s="272" t="s">
        <v>57114</v>
      </c>
      <c r="BE1850" s="273">
        <v>69599.06</v>
      </c>
      <c r="BG1850" s="244" t="s">
        <v>37940</v>
      </c>
      <c r="BH1850" s="245">
        <v>31778</v>
      </c>
      <c r="BJ1850" s="230" t="s">
        <v>11741</v>
      </c>
      <c r="BK1850" s="231">
        <v>340200</v>
      </c>
      <c r="BM1850" s="209" t="s">
        <v>7803</v>
      </c>
      <c r="BN1850" s="210">
        <v>36918.160000000003</v>
      </c>
    </row>
    <row r="1851" spans="9:66" x14ac:dyDescent="0.55000000000000004">
      <c r="I1851" s="282" t="s">
        <v>69641</v>
      </c>
      <c r="J1851" s="282"/>
      <c r="K1851" s="283">
        <v>15709.79</v>
      </c>
      <c r="M1851" s="242" t="s">
        <v>37426</v>
      </c>
      <c r="N1851" s="242"/>
      <c r="O1851" s="243">
        <v>636.36</v>
      </c>
      <c r="Q1851" s="224" t="s">
        <v>5540</v>
      </c>
      <c r="R1851" s="224"/>
      <c r="S1851" s="225">
        <v>99319.16</v>
      </c>
      <c r="U1851" s="203" t="s">
        <v>2150</v>
      </c>
      <c r="V1851" s="203"/>
      <c r="W1851" s="204">
        <v>194075</v>
      </c>
      <c r="AF1851" t="s">
        <v>35010</v>
      </c>
      <c r="AG1851" s="284">
        <v>9506</v>
      </c>
      <c r="AI1851" s="276" t="s">
        <v>54945</v>
      </c>
      <c r="AJ1851" s="277">
        <v>18250</v>
      </c>
      <c r="AL1851" s="246" t="s">
        <v>60220</v>
      </c>
      <c r="AM1851" s="247">
        <v>3993.96</v>
      </c>
      <c r="AO1851" s="226" t="s">
        <v>36065</v>
      </c>
      <c r="AP1851" s="227">
        <v>33730.32</v>
      </c>
      <c r="AR1851" s="207" t="s">
        <v>16394</v>
      </c>
      <c r="AS1851" s="208">
        <v>13385.33</v>
      </c>
      <c r="AT1851" s="93"/>
      <c r="AU1851" s="199" t="s">
        <v>32291</v>
      </c>
      <c r="AV1851" s="200">
        <v>34503</v>
      </c>
      <c r="BD1851" s="272" t="s">
        <v>69666</v>
      </c>
      <c r="BE1851" s="273">
        <v>15709.79</v>
      </c>
      <c r="BG1851" s="244" t="s">
        <v>37951</v>
      </c>
      <c r="BH1851" s="245">
        <v>636.36</v>
      </c>
      <c r="BJ1851" s="230" t="s">
        <v>11742</v>
      </c>
      <c r="BK1851" s="231">
        <v>99319.16</v>
      </c>
      <c r="BM1851" s="209" t="s">
        <v>8209</v>
      </c>
      <c r="BN1851" s="210">
        <v>292</v>
      </c>
    </row>
    <row r="1852" spans="9:66" x14ac:dyDescent="0.55000000000000004">
      <c r="I1852" s="282" t="s">
        <v>69642</v>
      </c>
      <c r="J1852" s="282"/>
      <c r="K1852" s="283">
        <v>9425.84</v>
      </c>
      <c r="M1852" s="242" t="s">
        <v>37427</v>
      </c>
      <c r="N1852" s="242"/>
      <c r="O1852" s="243">
        <v>227139.62</v>
      </c>
      <c r="Q1852" s="224" t="s">
        <v>5541</v>
      </c>
      <c r="R1852" s="224"/>
      <c r="S1852" s="225">
        <v>38735.9</v>
      </c>
      <c r="U1852" s="203" t="s">
        <v>2151</v>
      </c>
      <c r="V1852" s="203"/>
      <c r="W1852" s="204">
        <v>754753</v>
      </c>
      <c r="AF1852" t="s">
        <v>33541</v>
      </c>
      <c r="AG1852" s="284">
        <v>1249.98</v>
      </c>
      <c r="AI1852" s="276" t="s">
        <v>51887</v>
      </c>
      <c r="AJ1852" s="277">
        <v>1396.13</v>
      </c>
      <c r="AL1852" s="246" t="s">
        <v>60221</v>
      </c>
      <c r="AM1852" s="247">
        <v>305.52</v>
      </c>
      <c r="AO1852" s="226" t="s">
        <v>36066</v>
      </c>
      <c r="AP1852" s="227">
        <v>900</v>
      </c>
      <c r="AR1852" s="207" t="s">
        <v>16395</v>
      </c>
      <c r="AS1852" s="208">
        <v>44340.26</v>
      </c>
      <c r="AT1852" s="93"/>
      <c r="AU1852" s="199" t="s">
        <v>32292</v>
      </c>
      <c r="AV1852" s="200">
        <v>527.66999999999996</v>
      </c>
      <c r="BD1852" s="272" t="s">
        <v>69667</v>
      </c>
      <c r="BE1852" s="273">
        <v>9425.84</v>
      </c>
      <c r="BG1852" s="244" t="s">
        <v>37955</v>
      </c>
      <c r="BH1852" s="245">
        <v>227139.62</v>
      </c>
      <c r="BJ1852" s="230" t="s">
        <v>11743</v>
      </c>
      <c r="BK1852" s="231">
        <v>38735.9</v>
      </c>
      <c r="BM1852" s="209" t="s">
        <v>8728</v>
      </c>
      <c r="BN1852" s="210">
        <v>2000</v>
      </c>
    </row>
    <row r="1853" spans="9:66" x14ac:dyDescent="0.55000000000000004">
      <c r="I1853" s="282" t="s">
        <v>69643</v>
      </c>
      <c r="J1853" s="282"/>
      <c r="K1853" s="283">
        <v>38806.550000000003</v>
      </c>
      <c r="M1853" s="242" t="s">
        <v>37428</v>
      </c>
      <c r="N1853" s="242"/>
      <c r="O1853" s="243">
        <v>66634.11</v>
      </c>
      <c r="Q1853" s="224" t="s">
        <v>5542</v>
      </c>
      <c r="R1853" s="224"/>
      <c r="S1853" s="225">
        <v>4384.6899999999996</v>
      </c>
      <c r="U1853" s="203" t="s">
        <v>2152</v>
      </c>
      <c r="V1853" s="203"/>
      <c r="W1853" s="204">
        <v>759</v>
      </c>
      <c r="AF1853" t="s">
        <v>33544</v>
      </c>
      <c r="AG1853" s="284">
        <v>6417.27</v>
      </c>
      <c r="AI1853" s="276" t="s">
        <v>51888</v>
      </c>
      <c r="AJ1853" s="277">
        <v>4500.46</v>
      </c>
      <c r="AL1853" s="246" t="s">
        <v>60222</v>
      </c>
      <c r="AM1853" s="247">
        <v>978.54</v>
      </c>
      <c r="AO1853" s="226" t="s">
        <v>16436</v>
      </c>
      <c r="AP1853" s="227">
        <v>4089.11</v>
      </c>
      <c r="AR1853" s="207" t="s">
        <v>16396</v>
      </c>
      <c r="AS1853" s="208">
        <v>10412.5</v>
      </c>
      <c r="AT1853" s="93"/>
      <c r="AU1853" s="199" t="s">
        <v>32293</v>
      </c>
      <c r="AV1853" s="200">
        <v>6775.78</v>
      </c>
      <c r="BD1853" s="272" t="s">
        <v>69668</v>
      </c>
      <c r="BE1853" s="273">
        <v>38806.550000000003</v>
      </c>
      <c r="BG1853" s="244" t="s">
        <v>37960</v>
      </c>
      <c r="BH1853" s="245">
        <v>66634.11</v>
      </c>
      <c r="BJ1853" s="230" t="s">
        <v>11744</v>
      </c>
      <c r="BK1853" s="231">
        <v>4384.6899999999996</v>
      </c>
      <c r="BM1853" s="209" t="s">
        <v>8984</v>
      </c>
      <c r="BN1853" s="210">
        <v>2450.09</v>
      </c>
    </row>
    <row r="1854" spans="9:66" x14ac:dyDescent="0.55000000000000004">
      <c r="I1854" s="282" t="s">
        <v>66469</v>
      </c>
      <c r="J1854" s="282"/>
      <c r="K1854" s="283">
        <v>44103.59</v>
      </c>
      <c r="M1854" s="242" t="s">
        <v>37429</v>
      </c>
      <c r="N1854" s="242"/>
      <c r="O1854" s="243">
        <v>164402.88</v>
      </c>
      <c r="Q1854" s="224" t="s">
        <v>5544</v>
      </c>
      <c r="R1854" s="224"/>
      <c r="S1854" s="225">
        <v>37029</v>
      </c>
      <c r="U1854" s="203" t="s">
        <v>2153</v>
      </c>
      <c r="V1854" s="203"/>
      <c r="W1854" s="204">
        <v>242172.43</v>
      </c>
      <c r="AF1854" t="s">
        <v>33545</v>
      </c>
      <c r="AG1854" s="284">
        <v>8074.82</v>
      </c>
      <c r="AI1854" s="276" t="s">
        <v>51889</v>
      </c>
      <c r="AJ1854" s="277">
        <v>3718.82</v>
      </c>
      <c r="AL1854" s="246" t="s">
        <v>16485</v>
      </c>
      <c r="AM1854" s="247">
        <v>14647.84</v>
      </c>
      <c r="AO1854" s="226" t="s">
        <v>36067</v>
      </c>
      <c r="AP1854" s="227">
        <v>68315.98</v>
      </c>
      <c r="AR1854" s="207" t="s">
        <v>16397</v>
      </c>
      <c r="AS1854" s="208">
        <v>1656</v>
      </c>
      <c r="AT1854" s="93"/>
      <c r="AU1854" s="199" t="s">
        <v>32294</v>
      </c>
      <c r="AV1854" s="200">
        <v>76939.520000000004</v>
      </c>
      <c r="BD1854" s="272" t="s">
        <v>66480</v>
      </c>
      <c r="BE1854" s="273">
        <v>44103.59</v>
      </c>
      <c r="BG1854" s="244" t="s">
        <v>37965</v>
      </c>
      <c r="BH1854" s="245">
        <v>164402.88</v>
      </c>
      <c r="BJ1854" s="230" t="s">
        <v>11746</v>
      </c>
      <c r="BK1854" s="231">
        <v>37029</v>
      </c>
      <c r="BM1854" s="209" t="s">
        <v>9313</v>
      </c>
      <c r="BN1854" s="210">
        <v>31774.720000000001</v>
      </c>
    </row>
    <row r="1855" spans="9:66" x14ac:dyDescent="0.55000000000000004">
      <c r="I1855" s="282" t="s">
        <v>66470</v>
      </c>
      <c r="J1855" s="282"/>
      <c r="K1855" s="283">
        <v>32389.18</v>
      </c>
      <c r="M1855" s="242" t="s">
        <v>37431</v>
      </c>
      <c r="N1855" s="242"/>
      <c r="O1855" s="243">
        <v>126398.72</v>
      </c>
      <c r="Q1855" s="224" t="s">
        <v>5545</v>
      </c>
      <c r="R1855" s="224"/>
      <c r="S1855" s="225">
        <v>26770.6</v>
      </c>
      <c r="U1855" s="203" t="s">
        <v>2154</v>
      </c>
      <c r="V1855" s="203"/>
      <c r="W1855" s="204">
        <v>971</v>
      </c>
      <c r="AF1855" t="s">
        <v>62631</v>
      </c>
      <c r="AG1855">
        <v>470.52</v>
      </c>
      <c r="AI1855" s="276" t="s">
        <v>54947</v>
      </c>
      <c r="AJ1855" s="277">
        <v>16511.09</v>
      </c>
      <c r="AL1855" s="246" t="s">
        <v>57274</v>
      </c>
      <c r="AM1855" s="247">
        <v>3122.5</v>
      </c>
      <c r="AO1855" s="226" t="s">
        <v>34615</v>
      </c>
      <c r="AP1855" s="227">
        <v>40.619999999999997</v>
      </c>
      <c r="AR1855" s="207" t="s">
        <v>16398</v>
      </c>
      <c r="AS1855" s="208">
        <v>414.61</v>
      </c>
      <c r="AT1855" s="93"/>
      <c r="AU1855" s="199" t="s">
        <v>32295</v>
      </c>
      <c r="AV1855" s="200">
        <v>869.52</v>
      </c>
      <c r="BD1855" s="272" t="s">
        <v>66481</v>
      </c>
      <c r="BE1855" s="273">
        <v>32389.18</v>
      </c>
      <c r="BG1855" s="244" t="s">
        <v>37971</v>
      </c>
      <c r="BH1855" s="245">
        <v>126398.72</v>
      </c>
      <c r="BJ1855" s="230" t="s">
        <v>11747</v>
      </c>
      <c r="BK1855" s="231">
        <v>26770.6</v>
      </c>
      <c r="BM1855" s="209" t="s">
        <v>9528</v>
      </c>
      <c r="BN1855" s="210">
        <v>2950.86</v>
      </c>
    </row>
    <row r="1856" spans="9:66" x14ac:dyDescent="0.55000000000000004">
      <c r="I1856" s="282" t="s">
        <v>56997</v>
      </c>
      <c r="J1856" s="282"/>
      <c r="K1856" s="283">
        <v>4784.9399999999996</v>
      </c>
      <c r="M1856" s="242" t="s">
        <v>37432</v>
      </c>
      <c r="N1856" s="242"/>
      <c r="O1856" s="243">
        <v>327731.25</v>
      </c>
      <c r="Q1856" s="224" t="s">
        <v>5546</v>
      </c>
      <c r="R1856" s="224"/>
      <c r="S1856" s="225">
        <v>132599.14000000001</v>
      </c>
      <c r="U1856" s="203" t="s">
        <v>2155</v>
      </c>
      <c r="V1856" s="203"/>
      <c r="W1856" s="204">
        <v>460700</v>
      </c>
      <c r="AF1856" t="s">
        <v>33549</v>
      </c>
      <c r="AG1856" s="284">
        <v>89484.72</v>
      </c>
      <c r="AI1856" s="276" t="s">
        <v>54948</v>
      </c>
      <c r="AJ1856" s="277">
        <v>1286.8399999999999</v>
      </c>
      <c r="AL1856" s="246" t="s">
        <v>57275</v>
      </c>
      <c r="AM1856" s="247">
        <v>3122.5</v>
      </c>
      <c r="AO1856" s="226" t="s">
        <v>36068</v>
      </c>
      <c r="AP1856" s="227">
        <v>21.86</v>
      </c>
      <c r="AR1856" s="207" t="s">
        <v>16399</v>
      </c>
      <c r="AS1856" s="208">
        <v>8030</v>
      </c>
      <c r="AT1856" s="93"/>
      <c r="AU1856" s="199" t="s">
        <v>32296</v>
      </c>
      <c r="AV1856" s="200">
        <v>134.57</v>
      </c>
      <c r="BD1856" s="272" t="s">
        <v>57115</v>
      </c>
      <c r="BE1856" s="273">
        <v>4784.9399999999996</v>
      </c>
      <c r="BG1856" s="244" t="s">
        <v>37976</v>
      </c>
      <c r="BH1856" s="245">
        <v>327731.25</v>
      </c>
      <c r="BJ1856" s="230" t="s">
        <v>11749</v>
      </c>
      <c r="BK1856" s="231">
        <v>132599.14000000001</v>
      </c>
      <c r="BM1856" s="209" t="s">
        <v>10788</v>
      </c>
      <c r="BN1856" s="210">
        <v>1104.75</v>
      </c>
    </row>
    <row r="1857" spans="9:66" x14ac:dyDescent="0.55000000000000004">
      <c r="I1857" s="282" t="s">
        <v>69645</v>
      </c>
      <c r="J1857" s="282"/>
      <c r="K1857" s="283">
        <v>1799.7</v>
      </c>
      <c r="M1857" s="242" t="s">
        <v>37433</v>
      </c>
      <c r="N1857" s="242"/>
      <c r="O1857" s="243">
        <v>137107.89000000001</v>
      </c>
      <c r="Q1857" s="224" t="s">
        <v>5547</v>
      </c>
      <c r="R1857" s="224"/>
      <c r="S1857" s="225">
        <v>71640</v>
      </c>
      <c r="U1857" s="203" t="s">
        <v>2156</v>
      </c>
      <c r="V1857" s="203"/>
      <c r="W1857" s="204">
        <v>131032</v>
      </c>
      <c r="AF1857" t="s">
        <v>47968</v>
      </c>
      <c r="AG1857" s="284">
        <v>17710.09</v>
      </c>
      <c r="AI1857" s="276" t="s">
        <v>54949</v>
      </c>
      <c r="AJ1857" s="277">
        <v>4121.1899999999996</v>
      </c>
      <c r="AL1857" s="246" t="s">
        <v>16486</v>
      </c>
      <c r="AM1857" s="247">
        <v>2870.65</v>
      </c>
      <c r="AO1857" s="226" t="s">
        <v>33187</v>
      </c>
      <c r="AP1857" s="227">
        <v>174722.16</v>
      </c>
      <c r="AR1857" s="207" t="s">
        <v>16400</v>
      </c>
      <c r="AS1857" s="208">
        <v>25.44</v>
      </c>
      <c r="AT1857" s="93"/>
      <c r="AU1857" s="199" t="s">
        <v>32297</v>
      </c>
      <c r="AV1857" s="200">
        <v>9157.2199999999993</v>
      </c>
      <c r="BD1857" s="272" t="s">
        <v>69670</v>
      </c>
      <c r="BE1857" s="273">
        <v>1799.7</v>
      </c>
      <c r="BG1857" s="244" t="s">
        <v>37981</v>
      </c>
      <c r="BH1857" s="245">
        <v>137107.89000000001</v>
      </c>
      <c r="BJ1857" s="230" t="s">
        <v>11750</v>
      </c>
      <c r="BK1857" s="231">
        <v>71640</v>
      </c>
      <c r="BM1857" s="209" t="s">
        <v>11095</v>
      </c>
      <c r="BN1857" s="210">
        <v>3229.5</v>
      </c>
    </row>
    <row r="1858" spans="9:66" x14ac:dyDescent="0.55000000000000004">
      <c r="I1858" s="282" t="s">
        <v>69646</v>
      </c>
      <c r="J1858" s="282"/>
      <c r="K1858" s="283">
        <v>8272.84</v>
      </c>
      <c r="M1858" s="242" t="s">
        <v>37434</v>
      </c>
      <c r="N1858" s="242"/>
      <c r="O1858" s="243">
        <v>93267.88</v>
      </c>
      <c r="Q1858" s="224" t="s">
        <v>5548</v>
      </c>
      <c r="R1858" s="224"/>
      <c r="S1858" s="225">
        <v>1287.22</v>
      </c>
      <c r="U1858" s="203" t="s">
        <v>2157</v>
      </c>
      <c r="V1858" s="203"/>
      <c r="W1858" s="204">
        <v>1272</v>
      </c>
      <c r="AF1858" t="s">
        <v>33550</v>
      </c>
      <c r="AG1858" s="284">
        <v>10114.33</v>
      </c>
      <c r="AI1858" s="276" t="s">
        <v>67192</v>
      </c>
      <c r="AJ1858" s="277">
        <v>34200</v>
      </c>
      <c r="AL1858" s="246" t="s">
        <v>60223</v>
      </c>
      <c r="AM1858" s="247">
        <v>12835</v>
      </c>
      <c r="AO1858" s="226" t="s">
        <v>49677</v>
      </c>
      <c r="AP1858" s="227">
        <v>-19.13</v>
      </c>
      <c r="AR1858" s="207" t="s">
        <v>16401</v>
      </c>
      <c r="AS1858" s="208">
        <v>5841.56</v>
      </c>
      <c r="AT1858" s="93"/>
      <c r="AU1858" s="199" t="s">
        <v>32298</v>
      </c>
      <c r="AV1858" s="200">
        <v>23608.720000000001</v>
      </c>
      <c r="BD1858" s="272" t="s">
        <v>69671</v>
      </c>
      <c r="BE1858" s="273">
        <v>8272.84</v>
      </c>
      <c r="BG1858" s="244" t="s">
        <v>37986</v>
      </c>
      <c r="BH1858" s="245">
        <v>93267.88</v>
      </c>
      <c r="BJ1858" s="230" t="s">
        <v>11751</v>
      </c>
      <c r="BK1858" s="231">
        <v>1287.22</v>
      </c>
      <c r="BM1858" s="209" t="s">
        <v>11570</v>
      </c>
      <c r="BN1858" s="210">
        <v>9805</v>
      </c>
    </row>
    <row r="1859" spans="9:66" x14ac:dyDescent="0.55000000000000004">
      <c r="I1859" s="282" t="s">
        <v>56998</v>
      </c>
      <c r="J1859" s="282"/>
      <c r="K1859" s="283">
        <v>14641.73</v>
      </c>
      <c r="M1859" s="242" t="s">
        <v>37435</v>
      </c>
      <c r="N1859" s="242"/>
      <c r="O1859" s="243">
        <v>90495.03</v>
      </c>
      <c r="Q1859" s="224" t="s">
        <v>5549</v>
      </c>
      <c r="R1859" s="224"/>
      <c r="S1859" s="225">
        <v>114705.16</v>
      </c>
      <c r="U1859" s="203" t="s">
        <v>2158</v>
      </c>
      <c r="V1859" s="203"/>
      <c r="W1859" s="204">
        <v>1813.33</v>
      </c>
      <c r="AF1859" t="s">
        <v>33551</v>
      </c>
      <c r="AG1859" s="284">
        <v>29846.3</v>
      </c>
      <c r="AI1859" s="276" t="s">
        <v>54950</v>
      </c>
      <c r="AJ1859" s="277">
        <v>242041.95</v>
      </c>
      <c r="AL1859" s="246" t="s">
        <v>16487</v>
      </c>
      <c r="AM1859" s="247">
        <v>1201.1600000000001</v>
      </c>
      <c r="AO1859" s="226" t="s">
        <v>33188</v>
      </c>
      <c r="AP1859" s="227">
        <v>601500</v>
      </c>
      <c r="AR1859" s="207" t="s">
        <v>16402</v>
      </c>
      <c r="AS1859" s="208">
        <v>9603.3700000000008</v>
      </c>
      <c r="AT1859" s="93"/>
      <c r="AU1859" s="199" t="s">
        <v>32299</v>
      </c>
      <c r="AV1859" s="200">
        <v>19044.810000000001</v>
      </c>
      <c r="BD1859" s="272" t="s">
        <v>57116</v>
      </c>
      <c r="BE1859" s="273">
        <v>14641.73</v>
      </c>
      <c r="BG1859" s="244" t="s">
        <v>37991</v>
      </c>
      <c r="BH1859" s="245">
        <v>90495.03</v>
      </c>
      <c r="BJ1859" s="230" t="s">
        <v>11752</v>
      </c>
      <c r="BK1859" s="231">
        <v>114705.16</v>
      </c>
      <c r="BM1859" s="209" t="s">
        <v>9879</v>
      </c>
      <c r="BN1859" s="210">
        <v>122819.08</v>
      </c>
    </row>
    <row r="1860" spans="9:66" x14ac:dyDescent="0.55000000000000004">
      <c r="I1860" s="282" t="s">
        <v>56999</v>
      </c>
      <c r="J1860" s="282"/>
      <c r="K1860" s="283">
        <v>6252.23</v>
      </c>
      <c r="M1860" s="242" t="s">
        <v>37436</v>
      </c>
      <c r="N1860" s="242"/>
      <c r="O1860" s="243">
        <v>25322</v>
      </c>
      <c r="Q1860" s="224" t="s">
        <v>5550</v>
      </c>
      <c r="R1860" s="224"/>
      <c r="S1860" s="225">
        <v>79833.36</v>
      </c>
      <c r="U1860" s="203" t="s">
        <v>2159</v>
      </c>
      <c r="V1860" s="203"/>
      <c r="W1860" s="204">
        <v>157901.79</v>
      </c>
      <c r="AF1860" t="s">
        <v>35012</v>
      </c>
      <c r="AG1860" s="284">
        <v>4047.24</v>
      </c>
      <c r="AI1860" s="276" t="s">
        <v>67193</v>
      </c>
      <c r="AJ1860" s="277">
        <v>117</v>
      </c>
      <c r="AL1860" s="246" t="s">
        <v>16490</v>
      </c>
      <c r="AM1860" s="247">
        <v>9.98</v>
      </c>
      <c r="AO1860" s="226" t="s">
        <v>40133</v>
      </c>
      <c r="AP1860" s="227">
        <v>34956</v>
      </c>
      <c r="AR1860" s="207" t="s">
        <v>16403</v>
      </c>
      <c r="AS1860" s="208">
        <v>8382.56</v>
      </c>
      <c r="AT1860" s="93"/>
      <c r="AU1860" s="199" t="s">
        <v>32300</v>
      </c>
      <c r="AV1860" s="200">
        <v>160921.79999999999</v>
      </c>
      <c r="BD1860" s="272" t="s">
        <v>57117</v>
      </c>
      <c r="BE1860" s="273">
        <v>6252.23</v>
      </c>
      <c r="BG1860" s="244" t="s">
        <v>37993</v>
      </c>
      <c r="BH1860" s="245">
        <v>25322</v>
      </c>
      <c r="BJ1860" s="230" t="s">
        <v>11753</v>
      </c>
      <c r="BK1860" s="231">
        <v>79833.36</v>
      </c>
      <c r="BM1860" s="209" t="s">
        <v>6724</v>
      </c>
      <c r="BN1860" s="210">
        <v>16352.89</v>
      </c>
    </row>
    <row r="1861" spans="9:66" x14ac:dyDescent="0.55000000000000004">
      <c r="I1861" s="282" t="s">
        <v>69647</v>
      </c>
      <c r="J1861" s="282"/>
      <c r="K1861" s="283">
        <v>4742.01</v>
      </c>
      <c r="M1861" s="242" t="s">
        <v>37437</v>
      </c>
      <c r="N1861" s="242"/>
      <c r="O1861" s="243">
        <v>18674</v>
      </c>
      <c r="Q1861" s="224" t="s">
        <v>5551</v>
      </c>
      <c r="R1861" s="224"/>
      <c r="S1861" s="225">
        <v>142332.45000000001</v>
      </c>
      <c r="U1861" s="203" t="s">
        <v>2160</v>
      </c>
      <c r="V1861" s="203"/>
      <c r="W1861" s="204">
        <v>14718</v>
      </c>
      <c r="AF1861" t="s">
        <v>66595</v>
      </c>
      <c r="AG1861" s="284">
        <v>12115.71</v>
      </c>
      <c r="AI1861" s="276" t="s">
        <v>54951</v>
      </c>
      <c r="AJ1861" s="277">
        <v>45250</v>
      </c>
      <c r="AL1861" s="246" t="s">
        <v>47822</v>
      </c>
      <c r="AM1861" s="247">
        <v>20552.22</v>
      </c>
      <c r="AO1861" s="226" t="s">
        <v>51716</v>
      </c>
      <c r="AP1861" s="227">
        <v>29232</v>
      </c>
      <c r="AR1861" s="207" t="s">
        <v>16404</v>
      </c>
      <c r="AS1861" s="208">
        <v>9364.0499999999993</v>
      </c>
      <c r="AT1861" s="93"/>
      <c r="AU1861" s="199" t="s">
        <v>32301</v>
      </c>
      <c r="AV1861" s="200">
        <v>1936.23</v>
      </c>
      <c r="BD1861" s="272" t="s">
        <v>69672</v>
      </c>
      <c r="BE1861" s="273">
        <v>4742.01</v>
      </c>
      <c r="BG1861" s="244" t="s">
        <v>37994</v>
      </c>
      <c r="BH1861" s="245">
        <v>18674</v>
      </c>
      <c r="BJ1861" s="230" t="s">
        <v>11754</v>
      </c>
      <c r="BK1861" s="231">
        <v>142332.45000000001</v>
      </c>
      <c r="BM1861" s="209" t="s">
        <v>6934</v>
      </c>
      <c r="BN1861" s="210">
        <v>660</v>
      </c>
    </row>
    <row r="1862" spans="9:66" x14ac:dyDescent="0.55000000000000004">
      <c r="I1862" s="282" t="s">
        <v>57000</v>
      </c>
      <c r="J1862" s="282"/>
      <c r="K1862" s="283">
        <v>7241.7</v>
      </c>
      <c r="M1862" s="242" t="s">
        <v>37438</v>
      </c>
      <c r="N1862" s="242"/>
      <c r="O1862" s="243">
        <v>10862</v>
      </c>
      <c r="Q1862" s="224" t="s">
        <v>5552</v>
      </c>
      <c r="R1862" s="224"/>
      <c r="S1862" s="225">
        <v>284940</v>
      </c>
      <c r="U1862" s="203" t="s">
        <v>2161</v>
      </c>
      <c r="V1862" s="203"/>
      <c r="W1862" s="204">
        <v>140512.35</v>
      </c>
      <c r="AF1862" t="s">
        <v>58244</v>
      </c>
      <c r="AG1862" s="284">
        <v>6997.59</v>
      </c>
      <c r="AI1862" s="276" t="s">
        <v>58457</v>
      </c>
      <c r="AJ1862" s="277">
        <v>101618.55</v>
      </c>
      <c r="AL1862" s="246" t="s">
        <v>49688</v>
      </c>
      <c r="AM1862" s="247">
        <v>14997.9</v>
      </c>
      <c r="AO1862" s="226" t="s">
        <v>51717</v>
      </c>
      <c r="AP1862" s="227">
        <v>2236.1799999999998</v>
      </c>
      <c r="AR1862" s="207" t="s">
        <v>16405</v>
      </c>
      <c r="AS1862" s="208">
        <v>1386.85</v>
      </c>
      <c r="AT1862" s="93"/>
      <c r="AU1862" s="199" t="s">
        <v>13780</v>
      </c>
      <c r="AV1862" s="200">
        <v>46740</v>
      </c>
      <c r="BD1862" s="272" t="s">
        <v>57118</v>
      </c>
      <c r="BE1862" s="273">
        <v>7241.7</v>
      </c>
      <c r="BG1862" s="244" t="s">
        <v>37995</v>
      </c>
      <c r="BH1862" s="245">
        <v>10862</v>
      </c>
      <c r="BJ1862" s="230" t="s">
        <v>11755</v>
      </c>
      <c r="BK1862" s="231">
        <v>284940</v>
      </c>
      <c r="BM1862" s="209" t="s">
        <v>7393</v>
      </c>
      <c r="BN1862" s="210">
        <v>4380</v>
      </c>
    </row>
    <row r="1863" spans="9:66" x14ac:dyDescent="0.55000000000000004">
      <c r="I1863" s="282" t="s">
        <v>57001</v>
      </c>
      <c r="J1863" s="282"/>
      <c r="K1863" s="283">
        <v>27877.32</v>
      </c>
      <c r="M1863" s="242" t="s">
        <v>37439</v>
      </c>
      <c r="N1863" s="242"/>
      <c r="O1863" s="243">
        <v>61276.18</v>
      </c>
      <c r="Q1863" s="224" t="s">
        <v>5553</v>
      </c>
      <c r="R1863" s="224"/>
      <c r="S1863" s="225">
        <v>53319</v>
      </c>
      <c r="U1863" s="203" t="s">
        <v>2162</v>
      </c>
      <c r="V1863" s="203"/>
      <c r="W1863" s="204">
        <v>269915.59000000003</v>
      </c>
      <c r="AF1863" t="s">
        <v>35014</v>
      </c>
      <c r="AG1863" s="284">
        <v>7345.51</v>
      </c>
      <c r="AI1863" s="276" t="s">
        <v>70430</v>
      </c>
      <c r="AJ1863" s="277">
        <v>5306</v>
      </c>
      <c r="AL1863" s="246" t="s">
        <v>34617</v>
      </c>
      <c r="AM1863" s="247">
        <v>4942.82</v>
      </c>
      <c r="AO1863" s="226" t="s">
        <v>51718</v>
      </c>
      <c r="AP1863" s="227">
        <v>6164.2</v>
      </c>
      <c r="AR1863" s="207" t="s">
        <v>16406</v>
      </c>
      <c r="AS1863" s="208">
        <v>154505.32</v>
      </c>
      <c r="AT1863" s="93"/>
      <c r="AU1863" s="199" t="s">
        <v>13781</v>
      </c>
      <c r="AV1863" s="200">
        <v>3575.62</v>
      </c>
      <c r="BD1863" s="272" t="s">
        <v>57119</v>
      </c>
      <c r="BE1863" s="273">
        <v>27877.32</v>
      </c>
      <c r="BG1863" s="244" t="s">
        <v>37999</v>
      </c>
      <c r="BH1863" s="245">
        <v>61276.18</v>
      </c>
      <c r="BJ1863" s="230" t="s">
        <v>11756</v>
      </c>
      <c r="BK1863" s="231">
        <v>53319</v>
      </c>
      <c r="BM1863" s="209" t="s">
        <v>7804</v>
      </c>
      <c r="BN1863" s="210">
        <v>320</v>
      </c>
    </row>
    <row r="1864" spans="9:66" x14ac:dyDescent="0.55000000000000004">
      <c r="I1864" s="282" t="s">
        <v>43496</v>
      </c>
      <c r="J1864" s="282"/>
      <c r="K1864" s="283">
        <v>3872.5</v>
      </c>
      <c r="M1864" s="242" t="s">
        <v>37441</v>
      </c>
      <c r="N1864" s="242"/>
      <c r="O1864" s="243">
        <v>6640.9</v>
      </c>
      <c r="Q1864" s="224" t="s">
        <v>5554</v>
      </c>
      <c r="R1864" s="224"/>
      <c r="S1864" s="225">
        <v>19406.419999999998</v>
      </c>
      <c r="U1864" s="203" t="s">
        <v>2163</v>
      </c>
      <c r="V1864" s="203"/>
      <c r="W1864" s="204">
        <v>732.59</v>
      </c>
      <c r="AF1864" t="s">
        <v>70529</v>
      </c>
      <c r="AG1864" s="284">
        <v>3000</v>
      </c>
      <c r="AI1864" s="276" t="s">
        <v>54952</v>
      </c>
      <c r="AJ1864" s="277">
        <v>253.5</v>
      </c>
      <c r="AL1864" s="246" t="s">
        <v>60224</v>
      </c>
      <c r="AM1864" s="247">
        <v>5596</v>
      </c>
      <c r="AO1864" s="226" t="s">
        <v>49678</v>
      </c>
      <c r="AP1864" s="227">
        <v>9901.64</v>
      </c>
      <c r="AR1864" s="207" t="s">
        <v>16407</v>
      </c>
      <c r="AS1864" s="208">
        <v>26670.9</v>
      </c>
      <c r="AT1864" s="93"/>
      <c r="AU1864" s="199" t="s">
        <v>13782</v>
      </c>
      <c r="AV1864" s="200">
        <v>9207.7900000000009</v>
      </c>
      <c r="BD1864" s="272" t="s">
        <v>43515</v>
      </c>
      <c r="BE1864" s="273">
        <v>3872.5</v>
      </c>
      <c r="BG1864" s="244" t="s">
        <v>38006</v>
      </c>
      <c r="BH1864" s="245">
        <v>6640.9</v>
      </c>
      <c r="BJ1864" s="230" t="s">
        <v>11757</v>
      </c>
      <c r="BK1864" s="231">
        <v>19406.419999999998</v>
      </c>
      <c r="BM1864" s="209" t="s">
        <v>8341</v>
      </c>
      <c r="BN1864" s="210">
        <v>184.99</v>
      </c>
    </row>
    <row r="1865" spans="9:66" x14ac:dyDescent="0.55000000000000004">
      <c r="I1865" s="282" t="s">
        <v>65917</v>
      </c>
      <c r="J1865" s="282"/>
      <c r="K1865" s="283">
        <v>9926.2099999999991</v>
      </c>
      <c r="M1865" s="242" t="s">
        <v>37442</v>
      </c>
      <c r="N1865" s="242"/>
      <c r="O1865" s="243">
        <v>41319.589999999997</v>
      </c>
      <c r="Q1865" s="224" t="s">
        <v>5555</v>
      </c>
      <c r="R1865" s="224"/>
      <c r="S1865" s="225">
        <v>92755</v>
      </c>
      <c r="U1865" s="203" t="s">
        <v>2164</v>
      </c>
      <c r="V1865" s="203"/>
      <c r="W1865" s="204">
        <v>163437</v>
      </c>
      <c r="AF1865" t="s">
        <v>70530</v>
      </c>
      <c r="AG1865">
        <v>76.510000000000005</v>
      </c>
      <c r="AI1865" s="276" t="s">
        <v>33266</v>
      </c>
      <c r="AJ1865" s="277">
        <v>3835.88</v>
      </c>
      <c r="AL1865" s="246" t="s">
        <v>33190</v>
      </c>
      <c r="AM1865" s="247">
        <v>36170</v>
      </c>
      <c r="AO1865" s="226" t="s">
        <v>51719</v>
      </c>
      <c r="AP1865" s="227">
        <v>26030</v>
      </c>
      <c r="AR1865" s="207" t="s">
        <v>16408</v>
      </c>
      <c r="AS1865" s="208">
        <v>1178.8900000000001</v>
      </c>
      <c r="AT1865" s="93"/>
      <c r="AU1865" s="199" t="s">
        <v>32302</v>
      </c>
      <c r="AV1865" s="200">
        <v>1030.1600000000001</v>
      </c>
      <c r="BD1865" s="272" t="s">
        <v>43516</v>
      </c>
      <c r="BE1865" s="273">
        <v>9926.2099999999991</v>
      </c>
      <c r="BG1865" s="244" t="s">
        <v>38011</v>
      </c>
      <c r="BH1865" s="245">
        <v>41319.589999999997</v>
      </c>
      <c r="BJ1865" s="230" t="s">
        <v>11758</v>
      </c>
      <c r="BK1865" s="231">
        <v>92755</v>
      </c>
      <c r="BM1865" s="209" t="s">
        <v>8729</v>
      </c>
      <c r="BN1865" s="210">
        <v>830</v>
      </c>
    </row>
    <row r="1866" spans="9:66" x14ac:dyDescent="0.55000000000000004">
      <c r="I1866" s="282" t="s">
        <v>65919</v>
      </c>
      <c r="J1866" s="282"/>
      <c r="K1866" s="283">
        <v>900</v>
      </c>
      <c r="M1866" s="242" t="s">
        <v>37443</v>
      </c>
      <c r="N1866" s="242"/>
      <c r="O1866" s="243">
        <v>730189.1</v>
      </c>
      <c r="Q1866" s="224" t="s">
        <v>5558</v>
      </c>
      <c r="R1866" s="224"/>
      <c r="S1866" s="225">
        <v>84960</v>
      </c>
      <c r="U1866" s="203" t="s">
        <v>2165</v>
      </c>
      <c r="V1866" s="203"/>
      <c r="W1866" s="204">
        <v>117989.21</v>
      </c>
      <c r="AF1866" t="s">
        <v>70531</v>
      </c>
      <c r="AG1866">
        <v>240.4</v>
      </c>
      <c r="AI1866" s="276" t="s">
        <v>17369</v>
      </c>
      <c r="AJ1866" s="277">
        <v>40500</v>
      </c>
      <c r="AL1866" s="246" t="s">
        <v>54889</v>
      </c>
      <c r="AM1866" s="247">
        <v>2520</v>
      </c>
      <c r="AO1866" s="226" t="s">
        <v>48704</v>
      </c>
      <c r="AP1866" s="227">
        <v>50932.639999999999</v>
      </c>
      <c r="AR1866" s="207" t="s">
        <v>16409</v>
      </c>
      <c r="AS1866" s="208">
        <v>1029665.8</v>
      </c>
      <c r="AT1866" s="93"/>
      <c r="AU1866" s="199" t="s">
        <v>32303</v>
      </c>
      <c r="AV1866" s="200">
        <v>34503</v>
      </c>
      <c r="BD1866" s="272" t="s">
        <v>43518</v>
      </c>
      <c r="BE1866" s="273">
        <v>900</v>
      </c>
      <c r="BG1866" s="244" t="s">
        <v>38016</v>
      </c>
      <c r="BH1866" s="245">
        <v>730189.1</v>
      </c>
      <c r="BJ1866" s="230" t="s">
        <v>11761</v>
      </c>
      <c r="BK1866" s="231">
        <v>84960</v>
      </c>
      <c r="BM1866" s="209" t="s">
        <v>8985</v>
      </c>
      <c r="BN1866" s="210">
        <v>5197</v>
      </c>
    </row>
    <row r="1867" spans="9:66" x14ac:dyDescent="0.55000000000000004">
      <c r="I1867" s="282" t="s">
        <v>43498</v>
      </c>
      <c r="J1867" s="282"/>
      <c r="K1867" s="283">
        <v>18105.689999999999</v>
      </c>
      <c r="M1867" s="242" t="s">
        <v>37444</v>
      </c>
      <c r="N1867" s="242"/>
      <c r="O1867" s="243">
        <v>3028</v>
      </c>
      <c r="Q1867" s="224" t="s">
        <v>5559</v>
      </c>
      <c r="R1867" s="224"/>
      <c r="S1867" s="225">
        <v>16806.259999999998</v>
      </c>
      <c r="U1867" s="203" t="s">
        <v>2166</v>
      </c>
      <c r="V1867" s="203"/>
      <c r="W1867" s="204">
        <v>23504</v>
      </c>
      <c r="AF1867" t="s">
        <v>71419</v>
      </c>
      <c r="AG1867" s="284">
        <v>6921.74</v>
      </c>
      <c r="AI1867" s="276" t="s">
        <v>67194</v>
      </c>
      <c r="AJ1867" s="277">
        <v>88041.02</v>
      </c>
      <c r="AL1867" s="246" t="s">
        <v>44477</v>
      </c>
      <c r="AM1867" s="247">
        <v>6000</v>
      </c>
      <c r="AO1867" s="226" t="s">
        <v>48705</v>
      </c>
      <c r="AP1867" s="227">
        <v>75622.83</v>
      </c>
      <c r="AR1867" s="207" t="s">
        <v>16410</v>
      </c>
      <c r="AS1867" s="208">
        <v>11454</v>
      </c>
      <c r="AT1867" s="93"/>
      <c r="AU1867" s="199" t="s">
        <v>22715</v>
      </c>
      <c r="AV1867" s="200">
        <v>527.66999999999996</v>
      </c>
      <c r="BD1867" s="272" t="s">
        <v>43519</v>
      </c>
      <c r="BE1867" s="273">
        <v>18105.689999999999</v>
      </c>
      <c r="BG1867" s="244" t="s">
        <v>38018</v>
      </c>
      <c r="BH1867" s="245">
        <v>3028</v>
      </c>
      <c r="BJ1867" s="230" t="s">
        <v>11762</v>
      </c>
      <c r="BK1867" s="231">
        <v>16806.259999999998</v>
      </c>
      <c r="BM1867" s="209" t="s">
        <v>9314</v>
      </c>
      <c r="BN1867" s="210">
        <v>41514</v>
      </c>
    </row>
    <row r="1868" spans="9:66" x14ac:dyDescent="0.55000000000000004">
      <c r="I1868" s="282" t="s">
        <v>65924</v>
      </c>
      <c r="J1868" s="282"/>
      <c r="K1868" s="283">
        <v>108075.6</v>
      </c>
      <c r="M1868" s="242" t="s">
        <v>37445</v>
      </c>
      <c r="N1868" s="242"/>
      <c r="O1868" s="243">
        <v>114993.03</v>
      </c>
      <c r="Q1868" s="224" t="s">
        <v>5560</v>
      </c>
      <c r="R1868" s="224"/>
      <c r="S1868" s="225">
        <v>40500</v>
      </c>
      <c r="U1868" s="203" t="s">
        <v>2167</v>
      </c>
      <c r="V1868" s="203"/>
      <c r="W1868" s="204">
        <v>9598.2900000000009</v>
      </c>
      <c r="AF1868" t="s">
        <v>67591</v>
      </c>
      <c r="AG1868" s="284">
        <v>4482.09</v>
      </c>
      <c r="AI1868" s="276" t="s">
        <v>54953</v>
      </c>
      <c r="AJ1868" s="277">
        <v>3251.9</v>
      </c>
      <c r="AL1868" s="246" t="s">
        <v>38895</v>
      </c>
      <c r="AM1868" s="247">
        <v>16802.5</v>
      </c>
      <c r="AO1868" s="226" t="s">
        <v>49679</v>
      </c>
      <c r="AP1868" s="227">
        <v>25084</v>
      </c>
      <c r="AR1868" s="207" t="s">
        <v>16411</v>
      </c>
      <c r="AS1868" s="208">
        <v>53461.52</v>
      </c>
      <c r="AT1868" s="93"/>
      <c r="AU1868" s="199" t="s">
        <v>22716</v>
      </c>
      <c r="AV1868" s="200">
        <v>6775.78</v>
      </c>
      <c r="BD1868" s="272" t="s">
        <v>66424</v>
      </c>
      <c r="BE1868" s="273">
        <v>108075.6</v>
      </c>
      <c r="BG1868" s="244" t="s">
        <v>38023</v>
      </c>
      <c r="BH1868" s="245">
        <v>114993.03</v>
      </c>
      <c r="BJ1868" s="230" t="s">
        <v>11763</v>
      </c>
      <c r="BK1868" s="231">
        <v>40500</v>
      </c>
      <c r="BM1868" s="209" t="s">
        <v>9880</v>
      </c>
      <c r="BN1868" s="210">
        <v>69438.880000000005</v>
      </c>
    </row>
    <row r="1869" spans="9:66" x14ac:dyDescent="0.55000000000000004">
      <c r="I1869" s="282" t="s">
        <v>65925</v>
      </c>
      <c r="J1869" s="282"/>
      <c r="K1869" s="283">
        <v>600</v>
      </c>
      <c r="M1869" s="242" t="s">
        <v>37446</v>
      </c>
      <c r="N1869" s="242"/>
      <c r="O1869" s="243">
        <v>99955.839999999997</v>
      </c>
      <c r="Q1869" s="224" t="s">
        <v>5561</v>
      </c>
      <c r="R1869" s="224"/>
      <c r="S1869" s="225">
        <v>104655.67</v>
      </c>
      <c r="U1869" s="203" t="s">
        <v>2168</v>
      </c>
      <c r="V1869" s="203"/>
      <c r="W1869" s="204">
        <v>60963.839999999997</v>
      </c>
      <c r="AF1869" t="s">
        <v>71420</v>
      </c>
      <c r="AG1869" s="284">
        <v>22698.51</v>
      </c>
      <c r="AI1869" s="276" t="s">
        <v>17370</v>
      </c>
      <c r="AJ1869" s="277">
        <v>42992.19</v>
      </c>
      <c r="AL1869" s="246" t="s">
        <v>33191</v>
      </c>
      <c r="AM1869" s="247">
        <v>4652.59</v>
      </c>
      <c r="AO1869" s="226" t="s">
        <v>49680</v>
      </c>
      <c r="AP1869" s="227">
        <v>4065.5</v>
      </c>
      <c r="AR1869" s="207" t="s">
        <v>16412</v>
      </c>
      <c r="AS1869" s="208">
        <v>3808.91</v>
      </c>
      <c r="AT1869" s="93"/>
      <c r="AU1869" s="199" t="s">
        <v>13783</v>
      </c>
      <c r="AV1869" s="200">
        <v>145255.19</v>
      </c>
      <c r="BD1869" s="272" t="s">
        <v>43528</v>
      </c>
      <c r="BE1869" s="273">
        <v>600</v>
      </c>
      <c r="BG1869" s="244" t="s">
        <v>38028</v>
      </c>
      <c r="BH1869" s="245">
        <v>99955.839999999997</v>
      </c>
      <c r="BJ1869" s="230" t="s">
        <v>11764</v>
      </c>
      <c r="BK1869" s="231">
        <v>104655.67</v>
      </c>
      <c r="BM1869" s="209" t="s">
        <v>6725</v>
      </c>
      <c r="BN1869" s="210">
        <v>22579</v>
      </c>
    </row>
    <row r="1870" spans="9:66" x14ac:dyDescent="0.55000000000000004">
      <c r="I1870" s="282" t="s">
        <v>65926</v>
      </c>
      <c r="J1870" s="282"/>
      <c r="K1870" s="283">
        <v>45000</v>
      </c>
      <c r="M1870" s="242" t="s">
        <v>37448</v>
      </c>
      <c r="N1870" s="242"/>
      <c r="O1870" s="243">
        <v>41270.629999999997</v>
      </c>
      <c r="Q1870" s="224" t="s">
        <v>5562</v>
      </c>
      <c r="R1870" s="224"/>
      <c r="S1870" s="225">
        <v>12749</v>
      </c>
      <c r="U1870" s="203" t="s">
        <v>2169</v>
      </c>
      <c r="V1870" s="203"/>
      <c r="W1870" s="204">
        <v>74652.509999999995</v>
      </c>
      <c r="AF1870" t="s">
        <v>57436</v>
      </c>
      <c r="AG1870" s="284">
        <v>1788.04</v>
      </c>
      <c r="AI1870" s="276" t="s">
        <v>17371</v>
      </c>
      <c r="AJ1870" s="277">
        <v>108279.08</v>
      </c>
      <c r="AL1870" s="246" t="s">
        <v>33192</v>
      </c>
      <c r="AM1870" s="247">
        <v>12942.75</v>
      </c>
      <c r="AO1870" s="226" t="s">
        <v>51720</v>
      </c>
      <c r="AP1870" s="227">
        <v>85</v>
      </c>
      <c r="AR1870" s="207" t="s">
        <v>16413</v>
      </c>
      <c r="AS1870" s="208">
        <v>10936.33</v>
      </c>
      <c r="AT1870" s="93"/>
      <c r="AU1870" s="199" t="s">
        <v>32304</v>
      </c>
      <c r="AV1870" s="200">
        <v>869.52</v>
      </c>
      <c r="BD1870" s="272" t="s">
        <v>43532</v>
      </c>
      <c r="BE1870" s="273">
        <v>45000</v>
      </c>
      <c r="BG1870" s="244" t="s">
        <v>38031</v>
      </c>
      <c r="BH1870" s="245">
        <v>41270.629999999997</v>
      </c>
      <c r="BJ1870" s="230" t="s">
        <v>11765</v>
      </c>
      <c r="BK1870" s="231">
        <v>12749</v>
      </c>
      <c r="BM1870" s="209" t="s">
        <v>6935</v>
      </c>
      <c r="BN1870" s="210">
        <v>9400</v>
      </c>
    </row>
    <row r="1871" spans="9:66" x14ac:dyDescent="0.55000000000000004">
      <c r="I1871" s="282" t="s">
        <v>65927</v>
      </c>
      <c r="J1871" s="282"/>
      <c r="K1871" s="283">
        <v>101577.73</v>
      </c>
      <c r="M1871" s="242" t="s">
        <v>37449</v>
      </c>
      <c r="N1871" s="242"/>
      <c r="O1871" s="243">
        <v>222461.27</v>
      </c>
      <c r="Q1871" s="224" t="s">
        <v>5563</v>
      </c>
      <c r="R1871" s="224"/>
      <c r="S1871" s="225">
        <v>67500</v>
      </c>
      <c r="U1871" s="203" t="s">
        <v>2170</v>
      </c>
      <c r="V1871" s="203"/>
      <c r="W1871" s="204">
        <v>2283</v>
      </c>
      <c r="AF1871" t="s">
        <v>55118</v>
      </c>
      <c r="AG1871" s="284">
        <v>18465</v>
      </c>
      <c r="AI1871" s="276" t="s">
        <v>17372</v>
      </c>
      <c r="AJ1871" s="277">
        <v>8850.56</v>
      </c>
      <c r="AL1871" s="246" t="s">
        <v>33193</v>
      </c>
      <c r="AM1871" s="247">
        <v>1379.86</v>
      </c>
      <c r="AO1871" s="226" t="s">
        <v>49681</v>
      </c>
      <c r="AP1871" s="227">
        <v>2683.72</v>
      </c>
      <c r="AR1871" s="207" t="s">
        <v>16414</v>
      </c>
      <c r="AS1871" s="208">
        <v>2609.8000000000002</v>
      </c>
      <c r="AT1871" s="93"/>
      <c r="AU1871" s="199" t="s">
        <v>13784</v>
      </c>
      <c r="AV1871" s="200">
        <v>46740</v>
      </c>
      <c r="BD1871" s="272" t="s">
        <v>43533</v>
      </c>
      <c r="BE1871" s="273">
        <v>101577.73</v>
      </c>
      <c r="BG1871" s="244" t="s">
        <v>38036</v>
      </c>
      <c r="BH1871" s="245">
        <v>222461.27</v>
      </c>
      <c r="BJ1871" s="230" t="s">
        <v>11766</v>
      </c>
      <c r="BK1871" s="231">
        <v>67500</v>
      </c>
      <c r="BM1871" s="209" t="s">
        <v>7394</v>
      </c>
      <c r="BN1871" s="210">
        <v>36204</v>
      </c>
    </row>
    <row r="1872" spans="9:66" x14ac:dyDescent="0.55000000000000004">
      <c r="I1872" s="282" t="s">
        <v>43510</v>
      </c>
      <c r="J1872" s="282"/>
      <c r="K1872" s="283">
        <v>13602.67</v>
      </c>
      <c r="M1872" s="242" t="s">
        <v>37450</v>
      </c>
      <c r="N1872" s="242"/>
      <c r="O1872" s="243">
        <v>2756398</v>
      </c>
      <c r="Q1872" s="224" t="s">
        <v>5564</v>
      </c>
      <c r="R1872" s="224"/>
      <c r="S1872" s="225">
        <v>28618.23</v>
      </c>
      <c r="U1872" s="203" t="s">
        <v>2171</v>
      </c>
      <c r="V1872" s="203"/>
      <c r="W1872" s="204">
        <v>17583</v>
      </c>
      <c r="AF1872" t="s">
        <v>35027</v>
      </c>
      <c r="AG1872" s="284">
        <v>12214</v>
      </c>
      <c r="AI1872" s="276" t="s">
        <v>69939</v>
      </c>
      <c r="AJ1872" s="277">
        <v>3695</v>
      </c>
      <c r="AL1872" s="246" t="s">
        <v>33194</v>
      </c>
      <c r="AM1872" s="247">
        <v>83.57</v>
      </c>
      <c r="AO1872" s="226" t="s">
        <v>44471</v>
      </c>
      <c r="AP1872" s="227">
        <v>256200</v>
      </c>
      <c r="AR1872" s="207" t="s">
        <v>16415</v>
      </c>
      <c r="AS1872" s="208">
        <v>124250</v>
      </c>
      <c r="AT1872" s="93"/>
      <c r="AU1872" s="199" t="s">
        <v>32305</v>
      </c>
      <c r="AV1872" s="200">
        <v>134.57</v>
      </c>
      <c r="BD1872" s="272" t="s">
        <v>43534</v>
      </c>
      <c r="BE1872" s="273">
        <v>13602.67</v>
      </c>
      <c r="BG1872" s="244" t="s">
        <v>38041</v>
      </c>
      <c r="BH1872" s="245">
        <v>2756398</v>
      </c>
      <c r="BJ1872" s="230" t="s">
        <v>11767</v>
      </c>
      <c r="BK1872" s="231">
        <v>28618.23</v>
      </c>
      <c r="BM1872" s="209" t="s">
        <v>7805</v>
      </c>
      <c r="BN1872" s="210">
        <v>5600</v>
      </c>
    </row>
    <row r="1873" spans="9:66" x14ac:dyDescent="0.55000000000000004">
      <c r="I1873" s="282" t="s">
        <v>65930</v>
      </c>
      <c r="J1873" s="282"/>
      <c r="K1873" s="283">
        <v>12600</v>
      </c>
      <c r="M1873" s="242" t="s">
        <v>37451</v>
      </c>
      <c r="N1873" s="242"/>
      <c r="O1873" s="243">
        <v>29735</v>
      </c>
      <c r="Q1873" s="224" t="s">
        <v>5565</v>
      </c>
      <c r="R1873" s="224"/>
      <c r="S1873" s="225">
        <v>28647.13</v>
      </c>
      <c r="U1873" s="203" t="s">
        <v>2172</v>
      </c>
      <c r="V1873" s="203"/>
      <c r="W1873" s="204">
        <v>783240</v>
      </c>
      <c r="AF1873" t="s">
        <v>55120</v>
      </c>
      <c r="AG1873" s="284">
        <v>10657.74</v>
      </c>
      <c r="AI1873" s="276" t="s">
        <v>17373</v>
      </c>
      <c r="AJ1873" s="277">
        <v>113764.75</v>
      </c>
      <c r="AL1873" s="246" t="s">
        <v>36073</v>
      </c>
      <c r="AM1873" s="247">
        <v>32990.01</v>
      </c>
      <c r="AO1873" s="226" t="s">
        <v>36069</v>
      </c>
      <c r="AP1873" s="227">
        <v>1483586.14</v>
      </c>
      <c r="AR1873" s="207" t="s">
        <v>16416</v>
      </c>
      <c r="AS1873" s="208">
        <v>16944.439999999999</v>
      </c>
      <c r="AT1873" s="93"/>
      <c r="AU1873" s="199" t="s">
        <v>13785</v>
      </c>
      <c r="AV1873" s="200">
        <v>17958.990000000002</v>
      </c>
      <c r="BD1873" s="272" t="s">
        <v>66427</v>
      </c>
      <c r="BE1873" s="273">
        <v>12600</v>
      </c>
      <c r="BG1873" s="244" t="s">
        <v>38045</v>
      </c>
      <c r="BH1873" s="245">
        <v>29735</v>
      </c>
      <c r="BJ1873" s="230" t="s">
        <v>11768</v>
      </c>
      <c r="BK1873" s="231">
        <v>28647.13</v>
      </c>
      <c r="BM1873" s="209" t="s">
        <v>8075</v>
      </c>
      <c r="BN1873" s="210">
        <v>919</v>
      </c>
    </row>
    <row r="1874" spans="9:66" x14ac:dyDescent="0.55000000000000004">
      <c r="I1874" s="282" t="s">
        <v>69624</v>
      </c>
      <c r="J1874" s="282"/>
      <c r="K1874" s="283">
        <v>559.62</v>
      </c>
      <c r="M1874" s="242" t="s">
        <v>37454</v>
      </c>
      <c r="N1874" s="242"/>
      <c r="O1874" s="243">
        <v>129210.42</v>
      </c>
      <c r="Q1874" s="224" t="s">
        <v>5566</v>
      </c>
      <c r="R1874" s="224"/>
      <c r="S1874" s="225">
        <v>23483</v>
      </c>
      <c r="U1874" s="203" t="s">
        <v>2173</v>
      </c>
      <c r="V1874" s="203"/>
      <c r="W1874" s="204">
        <v>14932.55</v>
      </c>
      <c r="AF1874" t="s">
        <v>55121</v>
      </c>
      <c r="AG1874" s="284">
        <v>4052.02</v>
      </c>
      <c r="AI1874" s="276" t="s">
        <v>62949</v>
      </c>
      <c r="AJ1874" s="277">
        <v>11116.01</v>
      </c>
      <c r="AL1874" s="246" t="s">
        <v>55857</v>
      </c>
      <c r="AM1874" s="247">
        <v>9279.91</v>
      </c>
      <c r="AO1874" s="226" t="s">
        <v>36070</v>
      </c>
      <c r="AP1874" s="227">
        <v>144050.1</v>
      </c>
      <c r="AR1874" s="207" t="s">
        <v>16417</v>
      </c>
      <c r="AS1874" s="208">
        <v>38470.21</v>
      </c>
      <c r="AT1874" s="93"/>
      <c r="AU1874" s="199" t="s">
        <v>13786</v>
      </c>
      <c r="AV1874" s="200">
        <v>46274.69</v>
      </c>
      <c r="BD1874" s="272" t="s">
        <v>69622</v>
      </c>
      <c r="BE1874" s="273">
        <v>559.62</v>
      </c>
      <c r="BG1874" s="244" t="s">
        <v>38055</v>
      </c>
      <c r="BH1874" s="245">
        <v>129210.42</v>
      </c>
      <c r="BJ1874" s="230" t="s">
        <v>11769</v>
      </c>
      <c r="BK1874" s="231">
        <v>23483</v>
      </c>
      <c r="BM1874" s="209" t="s">
        <v>8730</v>
      </c>
      <c r="BN1874" s="210">
        <v>1750</v>
      </c>
    </row>
    <row r="1875" spans="9:66" x14ac:dyDescent="0.55000000000000004">
      <c r="I1875" s="282" t="s">
        <v>43511</v>
      </c>
      <c r="J1875" s="282"/>
      <c r="K1875" s="283">
        <v>3309.71</v>
      </c>
      <c r="M1875" s="242" t="s">
        <v>37455</v>
      </c>
      <c r="N1875" s="242"/>
      <c r="O1875" s="243">
        <v>244115.49</v>
      </c>
      <c r="Q1875" s="224" t="s">
        <v>5567</v>
      </c>
      <c r="R1875" s="224"/>
      <c r="S1875" s="225">
        <v>24275.35</v>
      </c>
      <c r="U1875" s="203" t="s">
        <v>2174</v>
      </c>
      <c r="V1875" s="203"/>
      <c r="W1875" s="204">
        <v>2779</v>
      </c>
      <c r="AF1875" t="s">
        <v>36282</v>
      </c>
      <c r="AG1875" s="284">
        <v>9825</v>
      </c>
      <c r="AI1875" s="276" t="s">
        <v>36119</v>
      </c>
      <c r="AJ1875" s="277">
        <v>62821.56</v>
      </c>
      <c r="AL1875" s="246" t="s">
        <v>49689</v>
      </c>
      <c r="AM1875" s="247">
        <v>65499.51</v>
      </c>
      <c r="AO1875" s="226" t="s">
        <v>38894</v>
      </c>
      <c r="AP1875" s="227">
        <v>366506.2</v>
      </c>
      <c r="AR1875" s="207" t="s">
        <v>16418</v>
      </c>
      <c r="AS1875" s="208">
        <v>40175.42</v>
      </c>
      <c r="AT1875" s="93"/>
      <c r="AU1875" s="199" t="s">
        <v>13787</v>
      </c>
      <c r="AV1875" s="200">
        <v>32116.16</v>
      </c>
      <c r="BD1875" s="272" t="s">
        <v>43535</v>
      </c>
      <c r="BE1875" s="273">
        <v>3309.71</v>
      </c>
      <c r="BG1875" s="244" t="s">
        <v>38060</v>
      </c>
      <c r="BH1875" s="245">
        <v>244115.49</v>
      </c>
      <c r="BJ1875" s="230" t="s">
        <v>11770</v>
      </c>
      <c r="BK1875" s="231">
        <v>24275.35</v>
      </c>
      <c r="BM1875" s="209" t="s">
        <v>8986</v>
      </c>
      <c r="BN1875" s="210">
        <v>62093</v>
      </c>
    </row>
    <row r="1876" spans="9:66" x14ac:dyDescent="0.55000000000000004">
      <c r="I1876" s="282" t="s">
        <v>65932</v>
      </c>
      <c r="J1876" s="282"/>
      <c r="K1876" s="283">
        <v>1200</v>
      </c>
      <c r="M1876" s="242" t="s">
        <v>37456</v>
      </c>
      <c r="N1876" s="242"/>
      <c r="O1876" s="243">
        <v>24892.69</v>
      </c>
      <c r="Q1876" s="224" t="s">
        <v>5568</v>
      </c>
      <c r="R1876" s="224"/>
      <c r="S1876" s="225">
        <v>66540.87</v>
      </c>
      <c r="U1876" s="203" t="s">
        <v>4085</v>
      </c>
      <c r="V1876" s="203"/>
      <c r="W1876" s="204">
        <v>7942.26</v>
      </c>
      <c r="AF1876" t="s">
        <v>35029</v>
      </c>
      <c r="AG1876" s="284">
        <v>4123.8599999999997</v>
      </c>
      <c r="AI1876" s="276" t="s">
        <v>70172</v>
      </c>
      <c r="AJ1876" s="277">
        <v>5531.91</v>
      </c>
      <c r="AL1876" s="246" t="s">
        <v>49690</v>
      </c>
      <c r="AM1876" s="247">
        <v>8128.02</v>
      </c>
      <c r="AO1876" s="226" t="s">
        <v>46703</v>
      </c>
      <c r="AP1876" s="227">
        <v>18712.09</v>
      </c>
      <c r="AR1876" s="207" t="s">
        <v>16419</v>
      </c>
      <c r="AS1876" s="208">
        <v>474.95</v>
      </c>
      <c r="AT1876" s="93"/>
      <c r="AU1876" s="199" t="s">
        <v>22725</v>
      </c>
      <c r="AV1876" s="200">
        <v>160921.79999999999</v>
      </c>
      <c r="BD1876" s="272" t="s">
        <v>66429</v>
      </c>
      <c r="BE1876" s="273">
        <v>1200</v>
      </c>
      <c r="BG1876" s="244" t="s">
        <v>38065</v>
      </c>
      <c r="BH1876" s="245">
        <v>24892.69</v>
      </c>
      <c r="BJ1876" s="230" t="s">
        <v>11771</v>
      </c>
      <c r="BK1876" s="231">
        <v>66540.87</v>
      </c>
      <c r="BM1876" s="209" t="s">
        <v>9448</v>
      </c>
      <c r="BN1876" s="210">
        <v>84411</v>
      </c>
    </row>
    <row r="1877" spans="9:66" x14ac:dyDescent="0.55000000000000004">
      <c r="I1877" s="282" t="s">
        <v>65936</v>
      </c>
      <c r="J1877" s="282"/>
      <c r="K1877" s="283">
        <v>13400</v>
      </c>
      <c r="M1877" s="242" t="s">
        <v>37457</v>
      </c>
      <c r="N1877" s="242"/>
      <c r="O1877" s="243">
        <v>82457.490000000005</v>
      </c>
      <c r="Q1877" s="224" t="s">
        <v>5569</v>
      </c>
      <c r="R1877" s="224"/>
      <c r="S1877" s="225">
        <v>132785.67000000001</v>
      </c>
      <c r="U1877" s="203" t="s">
        <v>2175</v>
      </c>
      <c r="V1877" s="203"/>
      <c r="W1877" s="204">
        <v>82442.75</v>
      </c>
      <c r="AF1877" t="s">
        <v>35030</v>
      </c>
      <c r="AG1877" s="284">
        <v>10911.49</v>
      </c>
      <c r="AI1877" s="276" t="s">
        <v>60264</v>
      </c>
      <c r="AJ1877" s="277">
        <v>-1590.84</v>
      </c>
      <c r="AL1877" s="246" t="s">
        <v>40138</v>
      </c>
      <c r="AM1877" s="247">
        <v>55931.74</v>
      </c>
      <c r="AO1877" s="226" t="s">
        <v>49682</v>
      </c>
      <c r="AP1877" s="227">
        <v>11000</v>
      </c>
      <c r="AR1877" s="207" t="s">
        <v>16420</v>
      </c>
      <c r="AS1877" s="208">
        <v>49890.95</v>
      </c>
      <c r="AT1877" s="93"/>
      <c r="AU1877" s="199" t="s">
        <v>32306</v>
      </c>
      <c r="AV1877" s="200">
        <v>1936.23</v>
      </c>
      <c r="BD1877" s="272" t="s">
        <v>57120</v>
      </c>
      <c r="BE1877" s="273">
        <v>13400</v>
      </c>
      <c r="BG1877" s="244" t="s">
        <v>38069</v>
      </c>
      <c r="BH1877" s="245">
        <v>82457.490000000005</v>
      </c>
      <c r="BJ1877" s="230" t="s">
        <v>11772</v>
      </c>
      <c r="BK1877" s="231">
        <v>132785.67000000001</v>
      </c>
      <c r="BM1877" s="209" t="s">
        <v>10915</v>
      </c>
      <c r="BN1877" s="210">
        <v>678.98</v>
      </c>
    </row>
    <row r="1878" spans="9:66" x14ac:dyDescent="0.55000000000000004">
      <c r="I1878" s="282" t="s">
        <v>57004</v>
      </c>
      <c r="J1878" s="282"/>
      <c r="K1878" s="283">
        <v>112790.7</v>
      </c>
      <c r="M1878" s="242" t="s">
        <v>37460</v>
      </c>
      <c r="N1878" s="242"/>
      <c r="O1878" s="243">
        <v>295077.95</v>
      </c>
      <c r="Q1878" s="224" t="s">
        <v>5570</v>
      </c>
      <c r="R1878" s="224"/>
      <c r="S1878" s="225">
        <v>188339.46</v>
      </c>
      <c r="U1878" s="203" t="s">
        <v>2176</v>
      </c>
      <c r="V1878" s="203"/>
      <c r="W1878" s="204">
        <v>12395</v>
      </c>
      <c r="AF1878" t="s">
        <v>35031</v>
      </c>
      <c r="AG1878" s="284">
        <v>12522.39</v>
      </c>
      <c r="AI1878" s="276" t="s">
        <v>67195</v>
      </c>
      <c r="AJ1878" s="277">
        <v>-124.62</v>
      </c>
      <c r="AL1878" s="246" t="s">
        <v>62545</v>
      </c>
      <c r="AM1878" s="247">
        <v>23242.7</v>
      </c>
      <c r="AO1878" s="226" t="s">
        <v>51721</v>
      </c>
      <c r="AP1878" s="227">
        <v>10533.46</v>
      </c>
      <c r="AR1878" s="207" t="s">
        <v>16421</v>
      </c>
      <c r="AS1878" s="208">
        <v>31.32</v>
      </c>
      <c r="AT1878" s="93"/>
      <c r="AU1878" s="199" t="s">
        <v>13788</v>
      </c>
      <c r="AV1878" s="200">
        <v>8862</v>
      </c>
      <c r="BD1878" s="272" t="s">
        <v>57123</v>
      </c>
      <c r="BE1878" s="273">
        <v>112790.7</v>
      </c>
      <c r="BG1878" s="244" t="s">
        <v>38076</v>
      </c>
      <c r="BH1878" s="245">
        <v>295077.95</v>
      </c>
      <c r="BJ1878" s="230" t="s">
        <v>11773</v>
      </c>
      <c r="BK1878" s="231">
        <v>188339.46</v>
      </c>
      <c r="BM1878" s="209" t="s">
        <v>11096</v>
      </c>
      <c r="BN1878" s="210">
        <v>22286.69</v>
      </c>
    </row>
    <row r="1879" spans="9:66" x14ac:dyDescent="0.55000000000000004">
      <c r="I1879" s="282" t="s">
        <v>57005</v>
      </c>
      <c r="J1879" s="282"/>
      <c r="K1879" s="283">
        <v>3550.27</v>
      </c>
      <c r="M1879" s="242" t="s">
        <v>37461</v>
      </c>
      <c r="N1879" s="242"/>
      <c r="O1879" s="243">
        <v>152116.97</v>
      </c>
      <c r="Q1879" s="224" t="s">
        <v>5571</v>
      </c>
      <c r="R1879" s="224"/>
      <c r="S1879" s="225">
        <v>73115.7</v>
      </c>
      <c r="U1879" s="203" t="s">
        <v>2177</v>
      </c>
      <c r="V1879" s="203"/>
      <c r="W1879" s="204">
        <v>3106257.51</v>
      </c>
      <c r="AF1879" t="s">
        <v>35033</v>
      </c>
      <c r="AG1879" s="284">
        <v>27633.03</v>
      </c>
      <c r="AI1879" s="276" t="s">
        <v>67196</v>
      </c>
      <c r="AJ1879" s="277">
        <v>5735.71</v>
      </c>
      <c r="AL1879" s="246" t="s">
        <v>61818</v>
      </c>
      <c r="AM1879" s="247">
        <v>23114.03</v>
      </c>
      <c r="AO1879" s="226" t="s">
        <v>49683</v>
      </c>
      <c r="AP1879" s="227">
        <v>23014.33</v>
      </c>
      <c r="AR1879" s="207" t="s">
        <v>16422</v>
      </c>
      <c r="AS1879" s="208">
        <v>21219.599999999999</v>
      </c>
      <c r="AT1879" s="93"/>
      <c r="AU1879" s="199" t="s">
        <v>13789</v>
      </c>
      <c r="AV1879" s="200">
        <v>4833.24</v>
      </c>
      <c r="BD1879" s="272" t="s">
        <v>57124</v>
      </c>
      <c r="BE1879" s="273">
        <v>3550.27</v>
      </c>
      <c r="BG1879" s="244" t="s">
        <v>38081</v>
      </c>
      <c r="BH1879" s="245">
        <v>152116.97</v>
      </c>
      <c r="BJ1879" s="230" t="s">
        <v>11774</v>
      </c>
      <c r="BK1879" s="231">
        <v>73115.7</v>
      </c>
      <c r="BM1879" s="209" t="s">
        <v>11314</v>
      </c>
      <c r="BN1879" s="210">
        <v>12061.5</v>
      </c>
    </row>
    <row r="1880" spans="9:66" x14ac:dyDescent="0.55000000000000004">
      <c r="I1880" s="282" t="s">
        <v>57006</v>
      </c>
      <c r="J1880" s="282"/>
      <c r="K1880" s="283">
        <v>7331.14</v>
      </c>
      <c r="M1880" s="242" t="s">
        <v>37462</v>
      </c>
      <c r="N1880" s="242"/>
      <c r="O1880" s="243">
        <v>861621.96</v>
      </c>
      <c r="Q1880" s="224" t="s">
        <v>5572</v>
      </c>
      <c r="R1880" s="224"/>
      <c r="S1880" s="225">
        <v>39202.839999999997</v>
      </c>
      <c r="U1880" s="203" t="s">
        <v>2178</v>
      </c>
      <c r="V1880" s="203"/>
      <c r="W1880" s="204">
        <v>4469.8900000000003</v>
      </c>
      <c r="AF1880" t="s">
        <v>58528</v>
      </c>
      <c r="AG1880" s="284">
        <v>12275.04</v>
      </c>
      <c r="AI1880" s="276" t="s">
        <v>67197</v>
      </c>
      <c r="AJ1880" s="277">
        <v>10800</v>
      </c>
      <c r="AL1880" s="246" t="s">
        <v>61819</v>
      </c>
      <c r="AM1880" s="247">
        <v>1766.09</v>
      </c>
      <c r="AO1880" s="226" t="s">
        <v>51722</v>
      </c>
      <c r="AP1880" s="227">
        <v>10688.96</v>
      </c>
      <c r="AR1880" s="207" t="s">
        <v>16423</v>
      </c>
      <c r="AS1880" s="208">
        <v>28.56</v>
      </c>
      <c r="AT1880" s="93"/>
      <c r="AU1880" s="199" t="s">
        <v>13790</v>
      </c>
      <c r="AV1880" s="200">
        <v>4433.34</v>
      </c>
      <c r="BD1880" s="272" t="s">
        <v>57125</v>
      </c>
      <c r="BE1880" s="273">
        <v>7331.14</v>
      </c>
      <c r="BG1880" s="244" t="s">
        <v>38086</v>
      </c>
      <c r="BH1880" s="245">
        <v>861621.96</v>
      </c>
      <c r="BJ1880" s="230" t="s">
        <v>11775</v>
      </c>
      <c r="BK1880" s="231">
        <v>39202.839999999997</v>
      </c>
      <c r="BM1880" s="209" t="s">
        <v>9881</v>
      </c>
      <c r="BN1880" s="210">
        <v>257983.17</v>
      </c>
    </row>
    <row r="1881" spans="9:66" x14ac:dyDescent="0.55000000000000004">
      <c r="I1881" s="282" t="s">
        <v>57007</v>
      </c>
      <c r="J1881" s="282"/>
      <c r="K1881" s="283">
        <v>2957.99</v>
      </c>
      <c r="M1881" s="242" t="s">
        <v>37463</v>
      </c>
      <c r="N1881" s="242"/>
      <c r="O1881" s="243">
        <v>17394.599999999999</v>
      </c>
      <c r="Q1881" s="224" t="s">
        <v>5573</v>
      </c>
      <c r="R1881" s="224"/>
      <c r="S1881" s="225">
        <v>61293.99</v>
      </c>
      <c r="U1881" s="203" t="s">
        <v>2179</v>
      </c>
      <c r="V1881" s="203"/>
      <c r="W1881" s="204">
        <v>11459.65</v>
      </c>
      <c r="AF1881" t="s">
        <v>35034</v>
      </c>
      <c r="AG1881" s="284">
        <v>38952.620000000003</v>
      </c>
      <c r="AI1881" s="276" t="s">
        <v>67198</v>
      </c>
      <c r="AJ1881" s="277">
        <v>1241.3</v>
      </c>
      <c r="AL1881" s="246" t="s">
        <v>61820</v>
      </c>
      <c r="AM1881" s="247">
        <v>5656.09</v>
      </c>
      <c r="AO1881" s="226" t="s">
        <v>51723</v>
      </c>
      <c r="AP1881" s="227">
        <v>17923.189999999999</v>
      </c>
      <c r="AR1881" s="207" t="s">
        <v>16424</v>
      </c>
      <c r="AS1881" s="208">
        <v>6270.1</v>
      </c>
      <c r="AT1881" s="93"/>
      <c r="AU1881" s="199" t="s">
        <v>13791</v>
      </c>
      <c r="AV1881" s="200">
        <v>1309.72</v>
      </c>
      <c r="BD1881" s="272" t="s">
        <v>57126</v>
      </c>
      <c r="BE1881" s="273">
        <v>2957.99</v>
      </c>
      <c r="BG1881" s="244" t="s">
        <v>38089</v>
      </c>
      <c r="BH1881" s="245">
        <v>17394.599999999999</v>
      </c>
      <c r="BJ1881" s="230" t="s">
        <v>11776</v>
      </c>
      <c r="BK1881" s="231">
        <v>61293.99</v>
      </c>
      <c r="BM1881" s="209" t="s">
        <v>6726</v>
      </c>
      <c r="BN1881" s="210">
        <v>43441.88</v>
      </c>
    </row>
    <row r="1882" spans="9:66" x14ac:dyDescent="0.55000000000000004">
      <c r="I1882" s="282" t="s">
        <v>57008</v>
      </c>
      <c r="J1882" s="282"/>
      <c r="K1882" s="283">
        <v>6083.64</v>
      </c>
      <c r="M1882" s="242" t="s">
        <v>37464</v>
      </c>
      <c r="N1882" s="242"/>
      <c r="O1882" s="243">
        <v>19075.939999999999</v>
      </c>
      <c r="Q1882" s="224" t="s">
        <v>5574</v>
      </c>
      <c r="R1882" s="224"/>
      <c r="S1882" s="225">
        <v>97343.25</v>
      </c>
      <c r="U1882" s="203" t="s">
        <v>2180</v>
      </c>
      <c r="V1882" s="203"/>
      <c r="W1882" s="204">
        <v>12417</v>
      </c>
      <c r="AF1882" t="s">
        <v>71421</v>
      </c>
      <c r="AG1882" s="284">
        <v>1313.33</v>
      </c>
      <c r="AI1882" s="276" t="s">
        <v>67199</v>
      </c>
      <c r="AJ1882" s="277">
        <v>1354.52</v>
      </c>
      <c r="AL1882" s="246" t="s">
        <v>61821</v>
      </c>
      <c r="AM1882" s="247">
        <v>1154.3</v>
      </c>
      <c r="AO1882" s="226" t="s">
        <v>47818</v>
      </c>
      <c r="AP1882" s="227">
        <v>1480.47</v>
      </c>
      <c r="AR1882" s="207" t="s">
        <v>16425</v>
      </c>
      <c r="AS1882" s="208">
        <v>1886.84</v>
      </c>
      <c r="AT1882" s="93"/>
      <c r="AU1882" s="199" t="s">
        <v>13792</v>
      </c>
      <c r="AV1882" s="200">
        <v>436.68</v>
      </c>
      <c r="BD1882" s="272" t="s">
        <v>57127</v>
      </c>
      <c r="BE1882" s="273">
        <v>6083.64</v>
      </c>
      <c r="BG1882" s="244" t="s">
        <v>38091</v>
      </c>
      <c r="BH1882" s="245">
        <v>19075.939999999999</v>
      </c>
      <c r="BJ1882" s="230" t="s">
        <v>11777</v>
      </c>
      <c r="BK1882" s="231">
        <v>97343.25</v>
      </c>
      <c r="BM1882" s="209" t="s">
        <v>6936</v>
      </c>
      <c r="BN1882" s="210">
        <v>2430</v>
      </c>
    </row>
    <row r="1883" spans="9:66" x14ac:dyDescent="0.55000000000000004">
      <c r="I1883" s="282" t="s">
        <v>57009</v>
      </c>
      <c r="J1883" s="282"/>
      <c r="K1883" s="283">
        <v>24494.1</v>
      </c>
      <c r="M1883" s="242" t="s">
        <v>37465</v>
      </c>
      <c r="N1883" s="242"/>
      <c r="O1883" s="243">
        <v>33020.550000000003</v>
      </c>
      <c r="Q1883" s="224" t="s">
        <v>5575</v>
      </c>
      <c r="R1883" s="224"/>
      <c r="S1883" s="225">
        <v>209854.28</v>
      </c>
      <c r="U1883" s="203" t="s">
        <v>2181</v>
      </c>
      <c r="V1883" s="203"/>
      <c r="W1883" s="204">
        <v>21793</v>
      </c>
      <c r="AF1883" t="s">
        <v>56132</v>
      </c>
      <c r="AG1883" s="284">
        <v>12238.22</v>
      </c>
      <c r="AI1883" s="276" t="s">
        <v>67200</v>
      </c>
      <c r="AJ1883" s="277">
        <v>210.21</v>
      </c>
      <c r="AL1883" s="246" t="s">
        <v>61822</v>
      </c>
      <c r="AM1883" s="247">
        <v>87.49</v>
      </c>
      <c r="AO1883" s="226" t="s">
        <v>49684</v>
      </c>
      <c r="AP1883" s="227">
        <v>514.44000000000005</v>
      </c>
      <c r="AR1883" s="207" t="s">
        <v>16426</v>
      </c>
      <c r="AS1883" s="208">
        <v>225.84</v>
      </c>
      <c r="AT1883" s="93"/>
      <c r="AU1883" s="199" t="s">
        <v>13793</v>
      </c>
      <c r="AV1883" s="200">
        <v>488.02</v>
      </c>
      <c r="BD1883" s="272" t="s">
        <v>57128</v>
      </c>
      <c r="BE1883" s="273">
        <v>24494.1</v>
      </c>
      <c r="BG1883" s="244" t="s">
        <v>38096</v>
      </c>
      <c r="BH1883" s="245">
        <v>33020.550000000003</v>
      </c>
      <c r="BJ1883" s="230" t="s">
        <v>11778</v>
      </c>
      <c r="BK1883" s="231">
        <v>209854.28</v>
      </c>
      <c r="BM1883" s="209" t="s">
        <v>7395</v>
      </c>
      <c r="BN1883" s="210">
        <v>30616.61</v>
      </c>
    </row>
    <row r="1884" spans="9:66" x14ac:dyDescent="0.55000000000000004">
      <c r="I1884" s="282" t="s">
        <v>57010</v>
      </c>
      <c r="J1884" s="282"/>
      <c r="K1884" s="283">
        <v>10875.75</v>
      </c>
      <c r="M1884" s="242" t="s">
        <v>37467</v>
      </c>
      <c r="N1884" s="242"/>
      <c r="O1884" s="243">
        <v>36411.29</v>
      </c>
      <c r="Q1884" s="224" t="s">
        <v>5576</v>
      </c>
      <c r="R1884" s="224"/>
      <c r="S1884" s="225">
        <v>119227</v>
      </c>
      <c r="U1884" s="203" t="s">
        <v>2182</v>
      </c>
      <c r="V1884" s="203"/>
      <c r="W1884" s="204">
        <v>12056</v>
      </c>
      <c r="AF1884" t="s">
        <v>46930</v>
      </c>
      <c r="AG1884" s="284">
        <v>8775.9</v>
      </c>
      <c r="AI1884" s="276" t="s">
        <v>64086</v>
      </c>
      <c r="AJ1884" s="277">
        <v>-5.86</v>
      </c>
      <c r="AL1884" s="246" t="s">
        <v>58964</v>
      </c>
      <c r="AM1884" s="247">
        <v>10407.1</v>
      </c>
      <c r="AO1884" s="226" t="s">
        <v>44472</v>
      </c>
      <c r="AP1884" s="227">
        <v>6829.51</v>
      </c>
      <c r="AR1884" s="207" t="s">
        <v>16427</v>
      </c>
      <c r="AS1884" s="208">
        <v>132455.54999999999</v>
      </c>
      <c r="AT1884" s="93"/>
      <c r="AU1884" s="199" t="s">
        <v>32307</v>
      </c>
      <c r="AV1884" s="200">
        <v>6575.43</v>
      </c>
      <c r="BD1884" s="272" t="s">
        <v>57129</v>
      </c>
      <c r="BE1884" s="273">
        <v>10875.75</v>
      </c>
      <c r="BG1884" s="244" t="s">
        <v>38101</v>
      </c>
      <c r="BH1884" s="245">
        <v>36411.29</v>
      </c>
      <c r="BJ1884" s="230" t="s">
        <v>11779</v>
      </c>
      <c r="BK1884" s="231">
        <v>119227</v>
      </c>
      <c r="BM1884" s="209" t="s">
        <v>7612</v>
      </c>
      <c r="BN1884" s="210">
        <v>14167</v>
      </c>
    </row>
    <row r="1885" spans="9:66" x14ac:dyDescent="0.55000000000000004">
      <c r="I1885" s="282" t="s">
        <v>57011</v>
      </c>
      <c r="J1885" s="282"/>
      <c r="K1885" s="283">
        <v>1363.28</v>
      </c>
      <c r="M1885" s="242" t="s">
        <v>37469</v>
      </c>
      <c r="N1885" s="242"/>
      <c r="O1885" s="243">
        <v>10399.959999999999</v>
      </c>
      <c r="Q1885" s="224" t="s">
        <v>5577</v>
      </c>
      <c r="R1885" s="224"/>
      <c r="S1885" s="225">
        <v>8430.9599999999991</v>
      </c>
      <c r="U1885" s="203" t="s">
        <v>2183</v>
      </c>
      <c r="V1885" s="203"/>
      <c r="W1885" s="204">
        <v>15734.26</v>
      </c>
      <c r="AF1885" t="s">
        <v>67603</v>
      </c>
      <c r="AG1885" s="284">
        <v>16081.23</v>
      </c>
      <c r="AI1885" s="276" t="s">
        <v>67201</v>
      </c>
      <c r="AJ1885" s="277">
        <v>3008</v>
      </c>
      <c r="AL1885" s="246" t="s">
        <v>58965</v>
      </c>
      <c r="AM1885" s="247">
        <v>776.21</v>
      </c>
      <c r="AO1885" s="226" t="s">
        <v>48706</v>
      </c>
      <c r="AP1885" s="227">
        <v>839.58</v>
      </c>
      <c r="AR1885" s="207" t="s">
        <v>16428</v>
      </c>
      <c r="AS1885" s="208">
        <v>21261.9</v>
      </c>
      <c r="AT1885" s="93"/>
      <c r="AU1885" s="199" t="s">
        <v>13794</v>
      </c>
      <c r="AV1885" s="200">
        <v>786.09</v>
      </c>
      <c r="BD1885" s="272" t="s">
        <v>57130</v>
      </c>
      <c r="BE1885" s="273">
        <v>1363.28</v>
      </c>
      <c r="BG1885" s="244" t="s">
        <v>38107</v>
      </c>
      <c r="BH1885" s="245">
        <v>10399.959999999999</v>
      </c>
      <c r="BJ1885" s="230" t="s">
        <v>11780</v>
      </c>
      <c r="BK1885" s="231">
        <v>8430.9599999999991</v>
      </c>
      <c r="BM1885" s="209" t="s">
        <v>10468</v>
      </c>
      <c r="BN1885" s="210">
        <v>3625.57</v>
      </c>
    </row>
    <row r="1886" spans="9:66" x14ac:dyDescent="0.55000000000000004">
      <c r="I1886" s="282" t="s">
        <v>57013</v>
      </c>
      <c r="J1886" s="282"/>
      <c r="K1886" s="283">
        <v>62513</v>
      </c>
      <c r="M1886" s="242" t="s">
        <v>37470</v>
      </c>
      <c r="N1886" s="242"/>
      <c r="O1886" s="243">
        <v>34467</v>
      </c>
      <c r="Q1886" s="224" t="s">
        <v>5578</v>
      </c>
      <c r="R1886" s="224"/>
      <c r="S1886" s="225">
        <v>113656.87</v>
      </c>
      <c r="U1886" s="203" t="s">
        <v>2184</v>
      </c>
      <c r="V1886" s="203"/>
      <c r="W1886" s="204">
        <v>9051.31</v>
      </c>
      <c r="AF1886" t="s">
        <v>56134</v>
      </c>
      <c r="AG1886" s="284">
        <v>6523.8</v>
      </c>
      <c r="AI1886" s="276" t="s">
        <v>63563</v>
      </c>
      <c r="AJ1886" s="277">
        <v>1008.1</v>
      </c>
      <c r="AL1886" s="246" t="s">
        <v>58966</v>
      </c>
      <c r="AM1886" s="247">
        <v>1655</v>
      </c>
      <c r="AO1886" s="226" t="s">
        <v>48707</v>
      </c>
      <c r="AP1886" s="227">
        <v>64.209999999999994</v>
      </c>
      <c r="AR1886" s="207" t="s">
        <v>16429</v>
      </c>
      <c r="AS1886" s="208">
        <v>221250.01</v>
      </c>
      <c r="AT1886" s="93"/>
      <c r="AU1886" s="199" t="s">
        <v>13795</v>
      </c>
      <c r="AV1886" s="200">
        <v>8862</v>
      </c>
      <c r="BD1886" s="272" t="s">
        <v>57132</v>
      </c>
      <c r="BE1886" s="273">
        <v>62513</v>
      </c>
      <c r="BG1886" s="244" t="s">
        <v>38112</v>
      </c>
      <c r="BH1886" s="245">
        <v>34467</v>
      </c>
      <c r="BJ1886" s="230" t="s">
        <v>11781</v>
      </c>
      <c r="BK1886" s="231">
        <v>113656.87</v>
      </c>
      <c r="BM1886" s="209" t="s">
        <v>10479</v>
      </c>
      <c r="BN1886" s="210">
        <v>9916.8799999999992</v>
      </c>
    </row>
    <row r="1887" spans="9:66" x14ac:dyDescent="0.55000000000000004">
      <c r="I1887" s="282" t="s">
        <v>57014</v>
      </c>
      <c r="J1887" s="282"/>
      <c r="K1887" s="283">
        <v>42732</v>
      </c>
      <c r="M1887" s="242" t="s">
        <v>37471</v>
      </c>
      <c r="N1887" s="242"/>
      <c r="O1887" s="243">
        <v>20256</v>
      </c>
      <c r="Q1887" s="224" t="s">
        <v>5579</v>
      </c>
      <c r="R1887" s="224"/>
      <c r="S1887" s="225">
        <v>41935.379999999997</v>
      </c>
      <c r="U1887" s="203" t="s">
        <v>2185</v>
      </c>
      <c r="V1887" s="203"/>
      <c r="W1887" s="204">
        <v>14438</v>
      </c>
      <c r="AF1887" t="s">
        <v>39170</v>
      </c>
      <c r="AG1887" s="284">
        <v>187978.25</v>
      </c>
      <c r="AI1887" s="276" t="s">
        <v>67202</v>
      </c>
      <c r="AJ1887" s="277">
        <v>-41.2</v>
      </c>
      <c r="AL1887" s="246" t="s">
        <v>54890</v>
      </c>
      <c r="AM1887" s="247">
        <v>2746</v>
      </c>
      <c r="AO1887" s="226" t="s">
        <v>48708</v>
      </c>
      <c r="AP1887" s="227">
        <v>202.34</v>
      </c>
      <c r="AR1887" s="207" t="s">
        <v>16430</v>
      </c>
      <c r="AS1887" s="208">
        <v>733144.51</v>
      </c>
      <c r="AT1887" s="93"/>
      <c r="AU1887" s="199" t="s">
        <v>13796</v>
      </c>
      <c r="AV1887" s="200">
        <v>4833.24</v>
      </c>
      <c r="BD1887" s="272" t="s">
        <v>57133</v>
      </c>
      <c r="BE1887" s="273">
        <v>42732</v>
      </c>
      <c r="BG1887" s="244" t="s">
        <v>38114</v>
      </c>
      <c r="BH1887" s="245">
        <v>20256</v>
      </c>
      <c r="BJ1887" s="230" t="s">
        <v>11782</v>
      </c>
      <c r="BK1887" s="231">
        <v>41935.379999999997</v>
      </c>
      <c r="BM1887" s="209" t="s">
        <v>8342</v>
      </c>
      <c r="BN1887" s="210">
        <v>20601.21</v>
      </c>
    </row>
    <row r="1888" spans="9:66" x14ac:dyDescent="0.55000000000000004">
      <c r="I1888" s="282" t="s">
        <v>57017</v>
      </c>
      <c r="J1888" s="282"/>
      <c r="K1888" s="283">
        <v>915.24</v>
      </c>
      <c r="M1888" s="242" t="s">
        <v>37473</v>
      </c>
      <c r="N1888" s="242"/>
      <c r="O1888" s="243">
        <v>23089.040000000001</v>
      </c>
      <c r="Q1888" s="224" t="s">
        <v>5580</v>
      </c>
      <c r="R1888" s="224"/>
      <c r="S1888" s="225">
        <v>35696.17</v>
      </c>
      <c r="U1888" s="203" t="s">
        <v>2186</v>
      </c>
      <c r="V1888" s="203"/>
      <c r="W1888" s="204">
        <v>3096.95</v>
      </c>
      <c r="AF1888" t="s">
        <v>42472</v>
      </c>
      <c r="AG1888" s="284">
        <v>1997.25</v>
      </c>
      <c r="AI1888" s="276" t="s">
        <v>67203</v>
      </c>
      <c r="AJ1888" s="277">
        <v>46394.32</v>
      </c>
      <c r="AL1888" s="246" t="s">
        <v>48713</v>
      </c>
      <c r="AM1888" s="247">
        <v>23620</v>
      </c>
      <c r="AO1888" s="226" t="s">
        <v>47819</v>
      </c>
      <c r="AP1888" s="227">
        <v>241.98</v>
      </c>
      <c r="AR1888" s="207" t="s">
        <v>16431</v>
      </c>
      <c r="AS1888" s="208">
        <v>1349.45</v>
      </c>
      <c r="AT1888" s="93"/>
      <c r="AU1888" s="199" t="s">
        <v>13797</v>
      </c>
      <c r="AV1888" s="200">
        <v>4433.34</v>
      </c>
      <c r="BD1888" s="272" t="s">
        <v>57136</v>
      </c>
      <c r="BE1888" s="273">
        <v>915.24</v>
      </c>
      <c r="BG1888" s="244" t="s">
        <v>38121</v>
      </c>
      <c r="BH1888" s="245">
        <v>23089.040000000001</v>
      </c>
      <c r="BJ1888" s="230" t="s">
        <v>11783</v>
      </c>
      <c r="BK1888" s="231">
        <v>35696.17</v>
      </c>
      <c r="BM1888" s="209" t="s">
        <v>8731</v>
      </c>
      <c r="BN1888" s="210">
        <v>3390</v>
      </c>
    </row>
    <row r="1889" spans="9:66" x14ac:dyDescent="0.55000000000000004">
      <c r="I1889" s="282" t="s">
        <v>57018</v>
      </c>
      <c r="J1889" s="282"/>
      <c r="K1889" s="283">
        <v>14801.4</v>
      </c>
      <c r="M1889" s="242" t="s">
        <v>37474</v>
      </c>
      <c r="N1889" s="242"/>
      <c r="O1889" s="243">
        <v>49388</v>
      </c>
      <c r="Q1889" s="224" t="s">
        <v>5581</v>
      </c>
      <c r="R1889" s="224"/>
      <c r="S1889" s="225">
        <v>109136</v>
      </c>
      <c r="U1889" s="203" t="s">
        <v>2187</v>
      </c>
      <c r="V1889" s="203"/>
      <c r="W1889" s="204">
        <v>14975</v>
      </c>
      <c r="AF1889" t="s">
        <v>59067</v>
      </c>
      <c r="AG1889">
        <v>263.39999999999998</v>
      </c>
      <c r="AI1889" s="276" t="s">
        <v>67204</v>
      </c>
      <c r="AJ1889" s="277">
        <v>3549.14</v>
      </c>
      <c r="AL1889" s="246" t="s">
        <v>51729</v>
      </c>
      <c r="AM1889" s="247">
        <v>15338.28</v>
      </c>
      <c r="AO1889" s="226" t="s">
        <v>48709</v>
      </c>
      <c r="AP1889" s="227">
        <v>1163.8599999999999</v>
      </c>
      <c r="AR1889" s="207" t="s">
        <v>16432</v>
      </c>
      <c r="AS1889" s="208">
        <v>107.82</v>
      </c>
      <c r="AT1889" s="93"/>
      <c r="AU1889" s="199" t="s">
        <v>13798</v>
      </c>
      <c r="AV1889" s="200">
        <v>1309.72</v>
      </c>
      <c r="BD1889" s="272" t="s">
        <v>57137</v>
      </c>
      <c r="BE1889" s="273">
        <v>14801.4</v>
      </c>
      <c r="BG1889" s="244" t="s">
        <v>38124</v>
      </c>
      <c r="BH1889" s="245">
        <v>49388</v>
      </c>
      <c r="BJ1889" s="230" t="s">
        <v>11784</v>
      </c>
      <c r="BK1889" s="231">
        <v>109136</v>
      </c>
      <c r="BM1889" s="209" t="s">
        <v>8987</v>
      </c>
      <c r="BN1889" s="210">
        <v>36409</v>
      </c>
    </row>
    <row r="1890" spans="9:66" x14ac:dyDescent="0.55000000000000004">
      <c r="I1890" s="282" t="s">
        <v>57019</v>
      </c>
      <c r="J1890" s="282"/>
      <c r="K1890" s="283">
        <v>529.6</v>
      </c>
      <c r="M1890" s="242" t="s">
        <v>37475</v>
      </c>
      <c r="N1890" s="242"/>
      <c r="O1890" s="243">
        <v>466070.97</v>
      </c>
      <c r="Q1890" s="224" t="s">
        <v>5582</v>
      </c>
      <c r="R1890" s="224"/>
      <c r="S1890" s="225">
        <v>67320</v>
      </c>
      <c r="U1890" s="203" t="s">
        <v>2188</v>
      </c>
      <c r="V1890" s="203"/>
      <c r="W1890" s="204">
        <v>13608</v>
      </c>
      <c r="AF1890" t="s">
        <v>56135</v>
      </c>
      <c r="AG1890" s="284">
        <v>6522.19</v>
      </c>
      <c r="AI1890" s="276" t="s">
        <v>67205</v>
      </c>
      <c r="AJ1890" s="277">
        <v>10551.49</v>
      </c>
      <c r="AL1890" s="246" t="s">
        <v>49692</v>
      </c>
      <c r="AM1890" s="247">
        <v>645.71</v>
      </c>
      <c r="AO1890" s="226" t="s">
        <v>47820</v>
      </c>
      <c r="AP1890" s="227">
        <v>360</v>
      </c>
      <c r="AR1890" s="207" t="s">
        <v>16433</v>
      </c>
      <c r="AS1890" s="208">
        <v>106129.62</v>
      </c>
      <c r="AT1890" s="93"/>
      <c r="AU1890" s="199" t="s">
        <v>13799</v>
      </c>
      <c r="AV1890" s="200">
        <v>436.68</v>
      </c>
      <c r="BD1890" s="272" t="s">
        <v>57138</v>
      </c>
      <c r="BE1890" s="273">
        <v>529.6</v>
      </c>
      <c r="BG1890" s="244" t="s">
        <v>38128</v>
      </c>
      <c r="BH1890" s="245">
        <v>466070.97</v>
      </c>
      <c r="BJ1890" s="230" t="s">
        <v>11785</v>
      </c>
      <c r="BK1890" s="231">
        <v>67320</v>
      </c>
      <c r="BM1890" s="209" t="s">
        <v>9315</v>
      </c>
      <c r="BN1890" s="210">
        <v>17406.82</v>
      </c>
    </row>
    <row r="1891" spans="9:66" x14ac:dyDescent="0.55000000000000004">
      <c r="I1891" s="282" t="s">
        <v>65939</v>
      </c>
      <c r="J1891" s="282"/>
      <c r="K1891" s="283">
        <v>1042.94</v>
      </c>
      <c r="M1891" s="242" t="s">
        <v>37476</v>
      </c>
      <c r="N1891" s="242"/>
      <c r="O1891" s="243">
        <v>35387</v>
      </c>
      <c r="Q1891" s="224" t="s">
        <v>5584</v>
      </c>
      <c r="R1891" s="224"/>
      <c r="S1891" s="225">
        <v>64242.38</v>
      </c>
      <c r="U1891" s="203" t="s">
        <v>2189</v>
      </c>
      <c r="V1891" s="203"/>
      <c r="W1891" s="204">
        <v>2893</v>
      </c>
      <c r="AF1891" t="s">
        <v>58529</v>
      </c>
      <c r="AG1891" s="284">
        <v>149944.15</v>
      </c>
      <c r="AI1891" s="276" t="s">
        <v>69698</v>
      </c>
      <c r="AJ1891" s="277">
        <v>218.06</v>
      </c>
      <c r="AL1891" s="246" t="s">
        <v>64032</v>
      </c>
      <c r="AM1891" s="247">
        <v>-23740.23</v>
      </c>
      <c r="AO1891" s="226" t="s">
        <v>40134</v>
      </c>
      <c r="AP1891" s="227">
        <v>25052.81</v>
      </c>
      <c r="AR1891" s="207" t="s">
        <v>16434</v>
      </c>
      <c r="AS1891" s="208">
        <v>249948.16</v>
      </c>
      <c r="AT1891" s="93"/>
      <c r="AU1891" s="199" t="s">
        <v>13800</v>
      </c>
      <c r="AV1891" s="200">
        <v>488.02</v>
      </c>
      <c r="BD1891" s="272" t="s">
        <v>57139</v>
      </c>
      <c r="BE1891" s="273">
        <v>1042.94</v>
      </c>
      <c r="BG1891" s="244" t="s">
        <v>38132</v>
      </c>
      <c r="BH1891" s="245">
        <v>35387</v>
      </c>
      <c r="BJ1891" s="230" t="s">
        <v>11787</v>
      </c>
      <c r="BK1891" s="231">
        <v>64242.38</v>
      </c>
      <c r="BM1891" s="209" t="s">
        <v>10541</v>
      </c>
      <c r="BN1891" s="210">
        <v>48309.15</v>
      </c>
    </row>
    <row r="1892" spans="9:66" x14ac:dyDescent="0.55000000000000004">
      <c r="I1892" s="282" t="s">
        <v>57020</v>
      </c>
      <c r="J1892" s="282"/>
      <c r="K1892" s="283">
        <v>14389.3</v>
      </c>
      <c r="M1892" s="242" t="s">
        <v>37477</v>
      </c>
      <c r="N1892" s="242"/>
      <c r="O1892" s="243">
        <v>24166</v>
      </c>
      <c r="Q1892" s="224" t="s">
        <v>5585</v>
      </c>
      <c r="R1892" s="224"/>
      <c r="S1892" s="225">
        <v>67191.22</v>
      </c>
      <c r="U1892" s="203" t="s">
        <v>2190</v>
      </c>
      <c r="V1892" s="203"/>
      <c r="W1892" s="204">
        <v>27758.63</v>
      </c>
      <c r="AF1892" t="s">
        <v>57444</v>
      </c>
      <c r="AG1892">
        <v>13.61</v>
      </c>
      <c r="AI1892" s="276" t="s">
        <v>69699</v>
      </c>
      <c r="AJ1892" s="277">
        <v>9061.34</v>
      </c>
      <c r="AL1892" s="246" t="s">
        <v>48714</v>
      </c>
      <c r="AM1892" s="247">
        <v>6774.64</v>
      </c>
      <c r="AO1892" s="226" t="s">
        <v>47821</v>
      </c>
      <c r="AP1892" s="227">
        <v>7192.51</v>
      </c>
      <c r="AR1892" s="207" t="s">
        <v>16435</v>
      </c>
      <c r="AS1892" s="208">
        <v>45735.23</v>
      </c>
      <c r="AT1892" s="93"/>
      <c r="AU1892" s="199" t="s">
        <v>13801</v>
      </c>
      <c r="AV1892" s="200">
        <v>7361.52</v>
      </c>
      <c r="BD1892" s="272" t="s">
        <v>57140</v>
      </c>
      <c r="BE1892" s="273">
        <v>14389.3</v>
      </c>
      <c r="BG1892" s="244" t="s">
        <v>38136</v>
      </c>
      <c r="BH1892" s="245">
        <v>24166</v>
      </c>
      <c r="BJ1892" s="230" t="s">
        <v>11788</v>
      </c>
      <c r="BK1892" s="231">
        <v>67191.22</v>
      </c>
      <c r="BM1892" s="209" t="s">
        <v>10644</v>
      </c>
      <c r="BN1892" s="210">
        <v>10871</v>
      </c>
    </row>
    <row r="1893" spans="9:66" x14ac:dyDescent="0.55000000000000004">
      <c r="I1893" s="282" t="s">
        <v>57021</v>
      </c>
      <c r="J1893" s="282"/>
      <c r="K1893" s="283">
        <v>1901.21</v>
      </c>
      <c r="M1893" s="242" t="s">
        <v>37478</v>
      </c>
      <c r="N1893" s="242"/>
      <c r="O1893" s="243">
        <v>36155</v>
      </c>
      <c r="Q1893" s="224" t="s">
        <v>5586</v>
      </c>
      <c r="R1893" s="224"/>
      <c r="S1893" s="225">
        <v>135120.26</v>
      </c>
      <c r="U1893" s="203" t="s">
        <v>2191</v>
      </c>
      <c r="V1893" s="203"/>
      <c r="W1893" s="204">
        <v>7209</v>
      </c>
      <c r="AF1893" t="s">
        <v>33573</v>
      </c>
      <c r="AG1893" s="284">
        <v>25984.07</v>
      </c>
      <c r="AI1893" s="276" t="s">
        <v>70173</v>
      </c>
      <c r="AJ1893" s="277">
        <v>666.59</v>
      </c>
      <c r="AL1893" s="246" t="s">
        <v>48715</v>
      </c>
      <c r="AM1893" s="247">
        <v>35431.65</v>
      </c>
      <c r="AO1893" s="226" t="s">
        <v>42198</v>
      </c>
      <c r="AP1893" s="227">
        <v>1344.96</v>
      </c>
      <c r="AR1893" s="207" t="s">
        <v>16436</v>
      </c>
      <c r="AS1893" s="208">
        <v>142668.73000000001</v>
      </c>
      <c r="AT1893" s="93"/>
      <c r="AU1893" s="199" t="s">
        <v>13802</v>
      </c>
      <c r="AV1893" s="200">
        <v>30095.66</v>
      </c>
      <c r="BD1893" s="272" t="s">
        <v>57141</v>
      </c>
      <c r="BE1893" s="273">
        <v>1901.21</v>
      </c>
      <c r="BG1893" s="244" t="s">
        <v>38137</v>
      </c>
      <c r="BH1893" s="245">
        <v>36155</v>
      </c>
      <c r="BJ1893" s="230" t="s">
        <v>11789</v>
      </c>
      <c r="BK1893" s="231">
        <v>135120.26</v>
      </c>
      <c r="BM1893" s="209" t="s">
        <v>9661</v>
      </c>
      <c r="BN1893" s="210">
        <v>19469</v>
      </c>
    </row>
    <row r="1894" spans="9:66" x14ac:dyDescent="0.55000000000000004">
      <c r="I1894" s="282" t="s">
        <v>57022</v>
      </c>
      <c r="J1894" s="282"/>
      <c r="K1894" s="283">
        <v>15192.58</v>
      </c>
      <c r="M1894" s="242" t="s">
        <v>37479</v>
      </c>
      <c r="N1894" s="242"/>
      <c r="O1894" s="243">
        <v>6714</v>
      </c>
      <c r="Q1894" s="224" t="s">
        <v>5587</v>
      </c>
      <c r="R1894" s="224"/>
      <c r="S1894" s="225">
        <v>100249.97</v>
      </c>
      <c r="U1894" s="203" t="s">
        <v>2192</v>
      </c>
      <c r="V1894" s="203"/>
      <c r="W1894" s="204">
        <v>184470.8</v>
      </c>
      <c r="AF1894" t="s">
        <v>33574</v>
      </c>
      <c r="AG1894" s="284">
        <v>42104.01</v>
      </c>
      <c r="AI1894" s="276" t="s">
        <v>67206</v>
      </c>
      <c r="AJ1894" s="277">
        <v>-12.74</v>
      </c>
      <c r="AL1894" s="246" t="s">
        <v>61823</v>
      </c>
      <c r="AM1894" s="247">
        <v>23620</v>
      </c>
      <c r="AO1894" s="226" t="s">
        <v>49685</v>
      </c>
      <c r="AP1894" s="227">
        <v>2500</v>
      </c>
      <c r="AR1894" s="207" t="s">
        <v>16437</v>
      </c>
      <c r="AS1894" s="208">
        <v>161387.32</v>
      </c>
      <c r="AT1894" s="93"/>
      <c r="AU1894" s="199" t="s">
        <v>13803</v>
      </c>
      <c r="AV1894" s="200">
        <v>5512.2</v>
      </c>
      <c r="BD1894" s="272" t="s">
        <v>57142</v>
      </c>
      <c r="BE1894" s="273">
        <v>15192.58</v>
      </c>
      <c r="BG1894" s="244" t="s">
        <v>38140</v>
      </c>
      <c r="BH1894" s="245">
        <v>6714</v>
      </c>
      <c r="BJ1894" s="230" t="s">
        <v>11790</v>
      </c>
      <c r="BK1894" s="231">
        <v>100249.97</v>
      </c>
      <c r="BM1894" s="209" t="s">
        <v>11315</v>
      </c>
      <c r="BN1894" s="210">
        <v>2098.5</v>
      </c>
    </row>
    <row r="1895" spans="9:66" x14ac:dyDescent="0.55000000000000004">
      <c r="I1895" s="282" t="s">
        <v>65941</v>
      </c>
      <c r="J1895" s="282"/>
      <c r="K1895" s="283">
        <v>13672.19</v>
      </c>
      <c r="M1895" s="242" t="s">
        <v>37480</v>
      </c>
      <c r="N1895" s="242"/>
      <c r="O1895" s="243">
        <v>20226.560000000001</v>
      </c>
      <c r="Q1895" s="224" t="s">
        <v>5588</v>
      </c>
      <c r="R1895" s="224"/>
      <c r="S1895" s="225">
        <v>46500</v>
      </c>
      <c r="U1895" s="203" t="s">
        <v>2193</v>
      </c>
      <c r="V1895" s="203"/>
      <c r="W1895" s="204">
        <v>7443.01</v>
      </c>
      <c r="AF1895" t="s">
        <v>36285</v>
      </c>
      <c r="AG1895" s="284">
        <v>29544.86</v>
      </c>
      <c r="AI1895" s="276" t="s">
        <v>70431</v>
      </c>
      <c r="AJ1895" s="277">
        <v>2375</v>
      </c>
      <c r="AL1895" s="246" t="s">
        <v>61824</v>
      </c>
      <c r="AM1895" s="247">
        <v>2080</v>
      </c>
      <c r="AO1895" s="226" t="s">
        <v>51724</v>
      </c>
      <c r="AP1895" s="227">
        <v>59.64</v>
      </c>
      <c r="AR1895" s="207" t="s">
        <v>16438</v>
      </c>
      <c r="AS1895" s="208">
        <v>16944.439999999999</v>
      </c>
      <c r="AT1895" s="93"/>
      <c r="AU1895" s="199" t="s">
        <v>13804</v>
      </c>
      <c r="AV1895" s="200">
        <v>20228.72</v>
      </c>
      <c r="BD1895" s="272" t="s">
        <v>57145</v>
      </c>
      <c r="BE1895" s="273">
        <v>13672.19</v>
      </c>
      <c r="BG1895" s="244" t="s">
        <v>38142</v>
      </c>
      <c r="BH1895" s="245">
        <v>20226.560000000001</v>
      </c>
      <c r="BJ1895" s="230" t="s">
        <v>11791</v>
      </c>
      <c r="BK1895" s="231">
        <v>46500</v>
      </c>
      <c r="BM1895" s="209" t="s">
        <v>9882</v>
      </c>
      <c r="BN1895" s="210">
        <v>262752.62</v>
      </c>
    </row>
    <row r="1896" spans="9:66" x14ac:dyDescent="0.55000000000000004">
      <c r="I1896" s="282" t="s">
        <v>57026</v>
      </c>
      <c r="J1896" s="282"/>
      <c r="K1896" s="283">
        <v>8713.59</v>
      </c>
      <c r="M1896" s="242" t="s">
        <v>37481</v>
      </c>
      <c r="N1896" s="242"/>
      <c r="O1896" s="243">
        <v>7781.45</v>
      </c>
      <c r="Q1896" s="224" t="s">
        <v>5590</v>
      </c>
      <c r="R1896" s="224"/>
      <c r="S1896" s="225">
        <v>6000</v>
      </c>
      <c r="U1896" s="203" t="s">
        <v>2194</v>
      </c>
      <c r="V1896" s="203"/>
      <c r="W1896" s="204">
        <v>119895</v>
      </c>
      <c r="AF1896" t="s">
        <v>66598</v>
      </c>
      <c r="AG1896" s="284">
        <v>8887.2800000000007</v>
      </c>
      <c r="AI1896" s="276" t="s">
        <v>60265</v>
      </c>
      <c r="AJ1896" s="277">
        <v>3703.53</v>
      </c>
      <c r="AL1896" s="246" t="s">
        <v>59495</v>
      </c>
      <c r="AM1896" s="247">
        <v>18903.849999999999</v>
      </c>
      <c r="AO1896" s="226" t="s">
        <v>40135</v>
      </c>
      <c r="AP1896" s="227">
        <v>2614.66</v>
      </c>
      <c r="AR1896" s="207" t="s">
        <v>16439</v>
      </c>
      <c r="AS1896" s="208">
        <v>38470.21</v>
      </c>
      <c r="AT1896" s="93"/>
      <c r="AU1896" s="199" t="s">
        <v>13805</v>
      </c>
      <c r="AV1896" s="200">
        <v>4271.59</v>
      </c>
      <c r="BD1896" s="272" t="s">
        <v>57147</v>
      </c>
      <c r="BE1896" s="273">
        <v>8713.59</v>
      </c>
      <c r="BG1896" s="244" t="s">
        <v>38144</v>
      </c>
      <c r="BH1896" s="245">
        <v>7781.45</v>
      </c>
      <c r="BJ1896" s="230" t="s">
        <v>11793</v>
      </c>
      <c r="BK1896" s="231">
        <v>6000</v>
      </c>
      <c r="BM1896" s="209" t="s">
        <v>6727</v>
      </c>
      <c r="BN1896" s="210">
        <v>50207.62</v>
      </c>
    </row>
    <row r="1897" spans="9:66" x14ac:dyDescent="0.55000000000000004">
      <c r="I1897" s="282" t="s">
        <v>57027</v>
      </c>
      <c r="J1897" s="282"/>
      <c r="K1897" s="283">
        <v>3948.91</v>
      </c>
      <c r="M1897" s="242" t="s">
        <v>37482</v>
      </c>
      <c r="N1897" s="242"/>
      <c r="O1897" s="243">
        <v>271704.53999999998</v>
      </c>
      <c r="Q1897" s="224" t="s">
        <v>12415</v>
      </c>
      <c r="R1897" s="224"/>
      <c r="S1897" s="225">
        <v>15882</v>
      </c>
      <c r="U1897" s="203" t="s">
        <v>2195</v>
      </c>
      <c r="V1897" s="203"/>
      <c r="W1897" s="204">
        <v>3065</v>
      </c>
      <c r="AF1897" t="s">
        <v>67605</v>
      </c>
      <c r="AG1897" s="284">
        <v>31290.41</v>
      </c>
      <c r="AI1897" s="276" t="s">
        <v>60266</v>
      </c>
      <c r="AJ1897" s="277">
        <v>283.29000000000002</v>
      </c>
      <c r="AL1897" s="246" t="s">
        <v>59496</v>
      </c>
      <c r="AM1897" s="247">
        <v>110229.35</v>
      </c>
      <c r="AO1897" s="226" t="s">
        <v>40136</v>
      </c>
      <c r="AP1897" s="227">
        <v>7894.05</v>
      </c>
      <c r="AR1897" s="207" t="s">
        <v>16440</v>
      </c>
      <c r="AS1897" s="208">
        <v>93636.94</v>
      </c>
      <c r="AT1897" s="93"/>
      <c r="AU1897" s="199" t="s">
        <v>13806</v>
      </c>
      <c r="AV1897" s="200">
        <v>9525.92</v>
      </c>
      <c r="BD1897" s="272" t="s">
        <v>57148</v>
      </c>
      <c r="BE1897" s="273">
        <v>3948.91</v>
      </c>
      <c r="BG1897" s="244" t="s">
        <v>38148</v>
      </c>
      <c r="BH1897" s="245">
        <v>271704.53999999998</v>
      </c>
      <c r="BJ1897" s="230" t="s">
        <v>12636</v>
      </c>
      <c r="BK1897" s="231">
        <v>15882</v>
      </c>
      <c r="BM1897" s="209" t="s">
        <v>7129</v>
      </c>
      <c r="BN1897" s="210">
        <v>1248.8800000000001</v>
      </c>
    </row>
    <row r="1898" spans="9:66" x14ac:dyDescent="0.55000000000000004">
      <c r="I1898" s="282" t="s">
        <v>57028</v>
      </c>
      <c r="J1898" s="282"/>
      <c r="K1898" s="283">
        <v>5167.2</v>
      </c>
      <c r="M1898" s="242" t="s">
        <v>37483</v>
      </c>
      <c r="N1898" s="242"/>
      <c r="O1898" s="243">
        <v>19559</v>
      </c>
      <c r="Q1898" s="224" t="s">
        <v>12416</v>
      </c>
      <c r="R1898" s="224"/>
      <c r="S1898" s="225">
        <v>4184</v>
      </c>
      <c r="U1898" s="203" t="s">
        <v>2196</v>
      </c>
      <c r="V1898" s="203"/>
      <c r="W1898" s="204">
        <v>102684.53</v>
      </c>
      <c r="AF1898" t="s">
        <v>71422</v>
      </c>
      <c r="AG1898">
        <v>160.59</v>
      </c>
      <c r="AI1898" s="276" t="s">
        <v>60267</v>
      </c>
      <c r="AJ1898" s="277">
        <v>936.05</v>
      </c>
      <c r="AL1898" s="246" t="s">
        <v>59497</v>
      </c>
      <c r="AM1898" s="247">
        <v>1457.05</v>
      </c>
      <c r="AO1898" s="226" t="s">
        <v>40137</v>
      </c>
      <c r="AP1898" s="227">
        <v>4434.22</v>
      </c>
      <c r="AR1898" s="207" t="s">
        <v>16441</v>
      </c>
      <c r="AS1898" s="208">
        <v>474.95</v>
      </c>
      <c r="AT1898" s="93"/>
      <c r="AU1898" s="199" t="s">
        <v>13807</v>
      </c>
      <c r="AV1898" s="200">
        <v>30754.62</v>
      </c>
      <c r="BD1898" s="272" t="s">
        <v>57149</v>
      </c>
      <c r="BE1898" s="273">
        <v>5167.2</v>
      </c>
      <c r="BG1898" s="244" t="s">
        <v>38150</v>
      </c>
      <c r="BH1898" s="245">
        <v>19559</v>
      </c>
      <c r="BJ1898" s="230" t="s">
        <v>12638</v>
      </c>
      <c r="BK1898" s="231">
        <v>4184</v>
      </c>
      <c r="BM1898" s="209" t="s">
        <v>7396</v>
      </c>
      <c r="BN1898" s="210">
        <v>2675.33</v>
      </c>
    </row>
    <row r="1899" spans="9:66" x14ac:dyDescent="0.55000000000000004">
      <c r="I1899" s="282" t="s">
        <v>57029</v>
      </c>
      <c r="J1899" s="282"/>
      <c r="K1899" s="283">
        <v>9612.4500000000007</v>
      </c>
      <c r="M1899" s="242" t="s">
        <v>37484</v>
      </c>
      <c r="N1899" s="242"/>
      <c r="O1899" s="243">
        <v>19666</v>
      </c>
      <c r="Q1899" s="224" t="s">
        <v>12417</v>
      </c>
      <c r="R1899" s="224"/>
      <c r="S1899" s="225">
        <v>2159</v>
      </c>
      <c r="U1899" s="203" t="s">
        <v>2197</v>
      </c>
      <c r="V1899" s="203"/>
      <c r="W1899" s="204">
        <v>11458</v>
      </c>
      <c r="AF1899" t="s">
        <v>52422</v>
      </c>
      <c r="AG1899" s="284">
        <v>27478.54</v>
      </c>
      <c r="AI1899" s="276" t="s">
        <v>51905</v>
      </c>
      <c r="AJ1899" s="277">
        <v>-82.71</v>
      </c>
      <c r="AL1899" s="246" t="s">
        <v>64033</v>
      </c>
      <c r="AM1899" s="247">
        <v>99620.41</v>
      </c>
      <c r="AO1899" s="226" t="s">
        <v>48710</v>
      </c>
      <c r="AP1899" s="227">
        <v>6350.37</v>
      </c>
      <c r="AR1899" s="207" t="s">
        <v>16442</v>
      </c>
      <c r="AS1899" s="208">
        <v>49890.95</v>
      </c>
      <c r="AT1899" s="93"/>
      <c r="AU1899" s="199" t="s">
        <v>32308</v>
      </c>
      <c r="AV1899" s="200">
        <v>64639.25</v>
      </c>
      <c r="BD1899" s="272" t="s">
        <v>57150</v>
      </c>
      <c r="BE1899" s="273">
        <v>9612.4500000000007</v>
      </c>
      <c r="BG1899" s="244" t="s">
        <v>38151</v>
      </c>
      <c r="BH1899" s="245">
        <v>19666</v>
      </c>
      <c r="BJ1899" s="230" t="s">
        <v>12639</v>
      </c>
      <c r="BK1899" s="231">
        <v>2159</v>
      </c>
      <c r="BM1899" s="209" t="s">
        <v>7613</v>
      </c>
      <c r="BN1899" s="210">
        <v>14013</v>
      </c>
    </row>
    <row r="1900" spans="9:66" x14ac:dyDescent="0.55000000000000004">
      <c r="I1900" s="282" t="s">
        <v>57030</v>
      </c>
      <c r="J1900" s="282"/>
      <c r="K1900" s="283">
        <v>33520.47</v>
      </c>
      <c r="M1900" s="242" t="s">
        <v>37485</v>
      </c>
      <c r="N1900" s="242"/>
      <c r="O1900" s="243">
        <v>1392966.32</v>
      </c>
      <c r="Q1900" s="224" t="s">
        <v>12322</v>
      </c>
      <c r="R1900" s="224"/>
      <c r="S1900" s="225">
        <v>8066.25</v>
      </c>
      <c r="U1900" s="203" t="s">
        <v>2198</v>
      </c>
      <c r="V1900" s="203"/>
      <c r="W1900" s="204">
        <v>194352</v>
      </c>
      <c r="AF1900" t="s">
        <v>61987</v>
      </c>
      <c r="AG1900" s="284">
        <v>8672.7999999999993</v>
      </c>
      <c r="AI1900" s="276" t="s">
        <v>51906</v>
      </c>
      <c r="AJ1900" s="277">
        <v>-6.33</v>
      </c>
      <c r="AL1900" s="246" t="s">
        <v>55858</v>
      </c>
      <c r="AM1900" s="247">
        <v>38047.160000000003</v>
      </c>
      <c r="AO1900" s="226" t="s">
        <v>42199</v>
      </c>
      <c r="AP1900" s="227">
        <v>8795.4</v>
      </c>
      <c r="AR1900" s="207" t="s">
        <v>16443</v>
      </c>
      <c r="AS1900" s="208">
        <v>13385.33</v>
      </c>
      <c r="AT1900" s="93"/>
      <c r="AU1900" s="199" t="s">
        <v>32309</v>
      </c>
      <c r="AV1900" s="200">
        <v>9750</v>
      </c>
      <c r="BD1900" s="272" t="s">
        <v>57151</v>
      </c>
      <c r="BE1900" s="273">
        <v>33520.47</v>
      </c>
      <c r="BG1900" s="244" t="s">
        <v>38155</v>
      </c>
      <c r="BH1900" s="245">
        <v>1392966.32</v>
      </c>
      <c r="BJ1900" s="230" t="s">
        <v>12535</v>
      </c>
      <c r="BK1900" s="231">
        <v>8066.25</v>
      </c>
      <c r="BM1900" s="209" t="s">
        <v>7806</v>
      </c>
      <c r="BN1900" s="210">
        <v>1902</v>
      </c>
    </row>
    <row r="1901" spans="9:66" x14ac:dyDescent="0.55000000000000004">
      <c r="I1901" s="282" t="s">
        <v>65947</v>
      </c>
      <c r="J1901" s="282"/>
      <c r="K1901" s="283">
        <v>8710.52</v>
      </c>
      <c r="M1901" s="242" t="s">
        <v>37486</v>
      </c>
      <c r="N1901" s="242"/>
      <c r="O1901" s="243">
        <v>41594.53</v>
      </c>
      <c r="Q1901" s="224" t="s">
        <v>12323</v>
      </c>
      <c r="R1901" s="224"/>
      <c r="S1901" s="225">
        <v>18817</v>
      </c>
      <c r="U1901" s="203" t="s">
        <v>2199</v>
      </c>
      <c r="V1901" s="203"/>
      <c r="W1901" s="204">
        <v>128749.17</v>
      </c>
      <c r="AF1901" t="s">
        <v>67606</v>
      </c>
      <c r="AG1901" s="284">
        <v>84637.5</v>
      </c>
      <c r="AI1901" s="276" t="s">
        <v>51907</v>
      </c>
      <c r="AJ1901" s="277">
        <v>-20.260000000000002</v>
      </c>
      <c r="AL1901" s="246" t="s">
        <v>55859</v>
      </c>
      <c r="AM1901" s="247">
        <v>31800.9</v>
      </c>
      <c r="AO1901" s="226" t="s">
        <v>42200</v>
      </c>
      <c r="AP1901" s="227">
        <v>1280.7</v>
      </c>
      <c r="AR1901" s="207" t="s">
        <v>16444</v>
      </c>
      <c r="AS1901" s="208">
        <v>44371.58</v>
      </c>
      <c r="AT1901" s="93"/>
      <c r="AU1901" s="199" t="s">
        <v>32310</v>
      </c>
      <c r="AV1901" s="200">
        <v>4944.97</v>
      </c>
      <c r="BD1901" s="272" t="s">
        <v>57152</v>
      </c>
      <c r="BE1901" s="273">
        <v>8710.52</v>
      </c>
      <c r="BG1901" s="244" t="s">
        <v>38157</v>
      </c>
      <c r="BH1901" s="245">
        <v>41594.53</v>
      </c>
      <c r="BJ1901" s="230" t="s">
        <v>12536</v>
      </c>
      <c r="BK1901" s="231">
        <v>18817</v>
      </c>
      <c r="BM1901" s="209" t="s">
        <v>8076</v>
      </c>
      <c r="BN1901" s="210">
        <v>1061.96</v>
      </c>
    </row>
    <row r="1902" spans="9:66" x14ac:dyDescent="0.55000000000000004">
      <c r="I1902" s="282" t="s">
        <v>57032</v>
      </c>
      <c r="J1902" s="282"/>
      <c r="K1902" s="283">
        <v>22604.23</v>
      </c>
      <c r="M1902" s="242" t="s">
        <v>37488</v>
      </c>
      <c r="N1902" s="242"/>
      <c r="O1902" s="243">
        <v>10996</v>
      </c>
      <c r="Q1902" s="224" t="s">
        <v>12418</v>
      </c>
      <c r="R1902" s="224"/>
      <c r="S1902" s="225">
        <v>720</v>
      </c>
      <c r="U1902" s="203" t="s">
        <v>2200</v>
      </c>
      <c r="V1902" s="203"/>
      <c r="W1902" s="204">
        <v>62138</v>
      </c>
      <c r="AF1902" t="s">
        <v>71423</v>
      </c>
      <c r="AG1902" s="284">
        <v>1200</v>
      </c>
      <c r="AI1902" s="276" t="s">
        <v>67207</v>
      </c>
      <c r="AJ1902" s="277">
        <v>1272</v>
      </c>
      <c r="AL1902" s="246" t="s">
        <v>55860</v>
      </c>
      <c r="AM1902" s="247">
        <v>77160.95</v>
      </c>
      <c r="AO1902" s="226" t="s">
        <v>51725</v>
      </c>
      <c r="AP1902" s="227">
        <v>4573.1899999999996</v>
      </c>
      <c r="AR1902" s="207" t="s">
        <v>16445</v>
      </c>
      <c r="AS1902" s="208">
        <v>21219.599999999999</v>
      </c>
      <c r="AT1902" s="93"/>
      <c r="AU1902" s="199" t="s">
        <v>32311</v>
      </c>
      <c r="AV1902" s="200">
        <v>9126.52</v>
      </c>
      <c r="BD1902" s="272" t="s">
        <v>57154</v>
      </c>
      <c r="BE1902" s="273">
        <v>22604.23</v>
      </c>
      <c r="BG1902" s="244" t="s">
        <v>38166</v>
      </c>
      <c r="BH1902" s="245">
        <v>10996</v>
      </c>
      <c r="BJ1902" s="230" t="s">
        <v>12640</v>
      </c>
      <c r="BK1902" s="231">
        <v>720</v>
      </c>
      <c r="BM1902" s="209" t="s">
        <v>8343</v>
      </c>
      <c r="BN1902" s="210">
        <v>9183.02</v>
      </c>
    </row>
    <row r="1903" spans="9:66" x14ac:dyDescent="0.55000000000000004">
      <c r="I1903" s="282" t="s">
        <v>57033</v>
      </c>
      <c r="J1903" s="282"/>
      <c r="K1903" s="283">
        <v>755.92</v>
      </c>
      <c r="M1903" s="242" t="s">
        <v>37489</v>
      </c>
      <c r="N1903" s="242"/>
      <c r="O1903" s="243">
        <v>10743.02</v>
      </c>
      <c r="Q1903" s="224" t="s">
        <v>12326</v>
      </c>
      <c r="R1903" s="224"/>
      <c r="S1903" s="225">
        <v>8775</v>
      </c>
      <c r="U1903" s="203" t="s">
        <v>2904</v>
      </c>
      <c r="V1903" s="203"/>
      <c r="W1903" s="204">
        <v>28698016.420000002</v>
      </c>
      <c r="AF1903" t="s">
        <v>71424</v>
      </c>
      <c r="AG1903">
        <v>91.8</v>
      </c>
      <c r="AI1903" s="276" t="s">
        <v>51911</v>
      </c>
      <c r="AJ1903" s="277">
        <v>12096</v>
      </c>
      <c r="AL1903" s="246" t="s">
        <v>34618</v>
      </c>
      <c r="AM1903" s="247">
        <v>10453.26</v>
      </c>
      <c r="AO1903" s="226" t="s">
        <v>44473</v>
      </c>
      <c r="AP1903" s="227">
        <v>274000</v>
      </c>
      <c r="AR1903" s="207" t="s">
        <v>16446</v>
      </c>
      <c r="AS1903" s="208">
        <v>2820.39</v>
      </c>
      <c r="AT1903" s="93"/>
      <c r="AU1903" s="199" t="s">
        <v>32312</v>
      </c>
      <c r="AV1903" s="200">
        <v>57975.58</v>
      </c>
      <c r="BD1903" s="272" t="s">
        <v>57155</v>
      </c>
      <c r="BE1903" s="273">
        <v>755.92</v>
      </c>
      <c r="BG1903" s="244" t="s">
        <v>38168</v>
      </c>
      <c r="BH1903" s="245">
        <v>10743.02</v>
      </c>
      <c r="BJ1903" s="230" t="s">
        <v>12540</v>
      </c>
      <c r="BK1903" s="231">
        <v>8775</v>
      </c>
      <c r="BM1903" s="209" t="s">
        <v>8988</v>
      </c>
      <c r="BN1903" s="210">
        <v>11240.23</v>
      </c>
    </row>
    <row r="1904" spans="9:66" x14ac:dyDescent="0.55000000000000004">
      <c r="I1904" s="282" t="s">
        <v>57034</v>
      </c>
      <c r="J1904" s="282"/>
      <c r="K1904" s="283">
        <v>352.77</v>
      </c>
      <c r="M1904" s="242" t="s">
        <v>37491</v>
      </c>
      <c r="N1904" s="242"/>
      <c r="O1904" s="243">
        <v>43174.6</v>
      </c>
      <c r="Q1904" s="224" t="s">
        <v>12327</v>
      </c>
      <c r="R1904" s="224"/>
      <c r="S1904" s="225">
        <v>81989</v>
      </c>
      <c r="U1904" s="203" t="s">
        <v>4087</v>
      </c>
      <c r="V1904" s="203"/>
      <c r="W1904" s="204">
        <v>108340.53</v>
      </c>
      <c r="AF1904" t="s">
        <v>71425</v>
      </c>
      <c r="AG1904">
        <v>288.48</v>
      </c>
      <c r="AI1904" s="276" t="s">
        <v>17488</v>
      </c>
      <c r="AJ1904" s="277">
        <v>3170.76</v>
      </c>
      <c r="AL1904" s="246" t="s">
        <v>55861</v>
      </c>
      <c r="AM1904" s="247">
        <v>887.31</v>
      </c>
      <c r="AO1904" s="226" t="s">
        <v>44474</v>
      </c>
      <c r="AP1904" s="227">
        <v>20960.849999999999</v>
      </c>
      <c r="AR1904" s="207" t="s">
        <v>16447</v>
      </c>
      <c r="AS1904" s="208">
        <v>30980.1</v>
      </c>
      <c r="AT1904" s="93"/>
      <c r="AU1904" s="199" t="s">
        <v>32313</v>
      </c>
      <c r="AV1904" s="200">
        <v>24000</v>
      </c>
      <c r="BD1904" s="272" t="s">
        <v>57156</v>
      </c>
      <c r="BE1904" s="273">
        <v>352.77</v>
      </c>
      <c r="BG1904" s="244" t="s">
        <v>38177</v>
      </c>
      <c r="BH1904" s="245">
        <v>43174.6</v>
      </c>
      <c r="BJ1904" s="230" t="s">
        <v>12541</v>
      </c>
      <c r="BK1904" s="231">
        <v>81989</v>
      </c>
      <c r="BM1904" s="209" t="s">
        <v>9316</v>
      </c>
      <c r="BN1904" s="210">
        <v>7729.65</v>
      </c>
    </row>
    <row r="1905" spans="9:66" x14ac:dyDescent="0.55000000000000004">
      <c r="I1905" s="282" t="s">
        <v>57035</v>
      </c>
      <c r="J1905" s="282"/>
      <c r="K1905" s="283">
        <v>206.45</v>
      </c>
      <c r="M1905" s="242" t="s">
        <v>37492</v>
      </c>
      <c r="N1905" s="242"/>
      <c r="O1905" s="243">
        <v>114136.41</v>
      </c>
      <c r="Q1905" s="224" t="s">
        <v>12328</v>
      </c>
      <c r="R1905" s="224"/>
      <c r="S1905" s="225">
        <v>8024</v>
      </c>
      <c r="U1905" s="203" t="s">
        <v>4088</v>
      </c>
      <c r="V1905" s="203"/>
      <c r="W1905" s="204">
        <v>202500</v>
      </c>
      <c r="AF1905" t="s">
        <v>52424</v>
      </c>
      <c r="AG1905">
        <v>193.36</v>
      </c>
      <c r="AI1905" s="276" t="s">
        <v>67208</v>
      </c>
      <c r="AJ1905" s="277">
        <v>11250</v>
      </c>
      <c r="AL1905" s="246" t="s">
        <v>64034</v>
      </c>
      <c r="AM1905" s="247">
        <v>959.6</v>
      </c>
      <c r="AO1905" s="226" t="s">
        <v>44475</v>
      </c>
      <c r="AP1905" s="227">
        <v>116100</v>
      </c>
      <c r="AR1905" s="207" t="s">
        <v>16448</v>
      </c>
      <c r="AS1905" s="208">
        <v>10412.5</v>
      </c>
      <c r="AT1905" s="93"/>
      <c r="AU1905" s="199" t="s">
        <v>32314</v>
      </c>
      <c r="AV1905" s="200">
        <v>113712.01</v>
      </c>
      <c r="BD1905" s="272" t="s">
        <v>57157</v>
      </c>
      <c r="BE1905" s="273">
        <v>206.45</v>
      </c>
      <c r="BG1905" s="244" t="s">
        <v>38182</v>
      </c>
      <c r="BH1905" s="245">
        <v>114136.41</v>
      </c>
      <c r="BJ1905" s="230" t="s">
        <v>12542</v>
      </c>
      <c r="BK1905" s="231">
        <v>8024</v>
      </c>
      <c r="BM1905" s="209" t="s">
        <v>9529</v>
      </c>
      <c r="BN1905" s="210">
        <v>4691</v>
      </c>
    </row>
    <row r="1906" spans="9:66" x14ac:dyDescent="0.55000000000000004">
      <c r="I1906" s="282" t="s">
        <v>57037</v>
      </c>
      <c r="J1906" s="282"/>
      <c r="K1906" s="283">
        <v>22410.84</v>
      </c>
      <c r="M1906" s="242" t="s">
        <v>37494</v>
      </c>
      <c r="N1906" s="242"/>
      <c r="O1906" s="243">
        <v>33179</v>
      </c>
      <c r="Q1906" s="224" t="s">
        <v>12422</v>
      </c>
      <c r="R1906" s="224"/>
      <c r="S1906" s="225">
        <v>2894</v>
      </c>
      <c r="U1906" s="203" t="s">
        <v>4089</v>
      </c>
      <c r="V1906" s="203"/>
      <c r="W1906" s="204">
        <v>172865.98</v>
      </c>
      <c r="AF1906" t="s">
        <v>52425</v>
      </c>
      <c r="AG1906">
        <v>349.64</v>
      </c>
      <c r="AI1906" s="276" t="s">
        <v>51912</v>
      </c>
      <c r="AJ1906" s="277">
        <v>24150</v>
      </c>
      <c r="AL1906" s="246" t="s">
        <v>51734</v>
      </c>
      <c r="AM1906" s="247">
        <v>1943</v>
      </c>
      <c r="AO1906" s="226" t="s">
        <v>44476</v>
      </c>
      <c r="AP1906" s="227">
        <v>8236</v>
      </c>
      <c r="AR1906" s="207" t="s">
        <v>16449</v>
      </c>
      <c r="AS1906" s="208">
        <v>3542.84</v>
      </c>
      <c r="AT1906" s="93"/>
      <c r="AU1906" s="199" t="s">
        <v>32315</v>
      </c>
      <c r="AV1906" s="200">
        <v>128054.67</v>
      </c>
      <c r="BD1906" s="272" t="s">
        <v>57159</v>
      </c>
      <c r="BE1906" s="273">
        <v>22410.84</v>
      </c>
      <c r="BG1906" s="244" t="s">
        <v>38189</v>
      </c>
      <c r="BH1906" s="245">
        <v>33179</v>
      </c>
      <c r="BJ1906" s="230" t="s">
        <v>12644</v>
      </c>
      <c r="BK1906" s="231">
        <v>2894</v>
      </c>
      <c r="BM1906" s="209" t="s">
        <v>11316</v>
      </c>
      <c r="BN1906" s="210">
        <v>6646.25</v>
      </c>
    </row>
    <row r="1907" spans="9:66" x14ac:dyDescent="0.55000000000000004">
      <c r="I1907" s="282" t="s">
        <v>57038</v>
      </c>
      <c r="J1907" s="282"/>
      <c r="K1907" s="283">
        <v>1499.99</v>
      </c>
      <c r="M1907" s="242" t="s">
        <v>37495</v>
      </c>
      <c r="N1907" s="242"/>
      <c r="O1907" s="243">
        <v>159120.84</v>
      </c>
      <c r="Q1907" s="224" t="s">
        <v>12423</v>
      </c>
      <c r="R1907" s="224"/>
      <c r="S1907" s="225">
        <v>2651</v>
      </c>
      <c r="U1907" s="203" t="s">
        <v>4090</v>
      </c>
      <c r="V1907" s="203"/>
      <c r="W1907" s="204">
        <v>265565.90999999997</v>
      </c>
      <c r="AF1907" t="s">
        <v>67607</v>
      </c>
      <c r="AG1907" s="284">
        <v>1808.1</v>
      </c>
      <c r="AI1907" s="276" t="s">
        <v>17494</v>
      </c>
      <c r="AJ1907" s="277">
        <v>3794.35</v>
      </c>
      <c r="AL1907" s="246" t="s">
        <v>55862</v>
      </c>
      <c r="AM1907" s="247">
        <v>59353.73</v>
      </c>
      <c r="AO1907" s="226" t="s">
        <v>13141</v>
      </c>
      <c r="AP1907" s="227">
        <v>2433.84</v>
      </c>
      <c r="AR1907" s="207" t="s">
        <v>16450</v>
      </c>
      <c r="AS1907" s="208">
        <v>225.84</v>
      </c>
      <c r="AT1907" s="93"/>
      <c r="AU1907" s="199" t="s">
        <v>13808</v>
      </c>
      <c r="AV1907" s="200">
        <v>32779.19</v>
      </c>
      <c r="BD1907" s="272" t="s">
        <v>57160</v>
      </c>
      <c r="BE1907" s="273">
        <v>1499.99</v>
      </c>
      <c r="BG1907" s="244" t="s">
        <v>38193</v>
      </c>
      <c r="BH1907" s="245">
        <v>159120.84</v>
      </c>
      <c r="BJ1907" s="230" t="s">
        <v>12645</v>
      </c>
      <c r="BK1907" s="231">
        <v>2651</v>
      </c>
      <c r="BM1907" s="209" t="s">
        <v>9883</v>
      </c>
      <c r="BN1907" s="210">
        <v>110598.94</v>
      </c>
    </row>
    <row r="1908" spans="9:66" x14ac:dyDescent="0.55000000000000004">
      <c r="I1908" s="282" t="s">
        <v>57039</v>
      </c>
      <c r="J1908" s="282"/>
      <c r="K1908" s="283">
        <v>439</v>
      </c>
      <c r="M1908" s="242" t="s">
        <v>37497</v>
      </c>
      <c r="N1908" s="242"/>
      <c r="O1908" s="243">
        <v>29980.880000000001</v>
      </c>
      <c r="Q1908" s="224" t="s">
        <v>12424</v>
      </c>
      <c r="R1908" s="224"/>
      <c r="S1908" s="225">
        <v>6300</v>
      </c>
      <c r="U1908" s="203" t="s">
        <v>3988</v>
      </c>
      <c r="V1908" s="203"/>
      <c r="W1908" s="204">
        <v>4000245.33</v>
      </c>
      <c r="AF1908" t="s">
        <v>71426</v>
      </c>
      <c r="AG1908" s="284">
        <v>1600</v>
      </c>
      <c r="AI1908" s="276" t="s">
        <v>33275</v>
      </c>
      <c r="AJ1908" s="277">
        <v>11608.26</v>
      </c>
      <c r="AL1908" s="246" t="s">
        <v>55863</v>
      </c>
      <c r="AM1908" s="247">
        <v>60347.9</v>
      </c>
      <c r="AO1908" s="226" t="s">
        <v>49686</v>
      </c>
      <c r="AP1908" s="227">
        <v>22552</v>
      </c>
      <c r="AR1908" s="207" t="s">
        <v>16451</v>
      </c>
      <c r="AS1908" s="208">
        <v>289942.28000000003</v>
      </c>
      <c r="AT1908" s="93"/>
      <c r="AU1908" s="199" t="s">
        <v>13809</v>
      </c>
      <c r="AV1908" s="200">
        <v>2507.64</v>
      </c>
      <c r="BD1908" s="272" t="s">
        <v>57161</v>
      </c>
      <c r="BE1908" s="273">
        <v>439</v>
      </c>
      <c r="BG1908" s="244" t="s">
        <v>38200</v>
      </c>
      <c r="BH1908" s="245">
        <v>29980.880000000001</v>
      </c>
      <c r="BJ1908" s="230" t="s">
        <v>12646</v>
      </c>
      <c r="BK1908" s="231">
        <v>6300</v>
      </c>
      <c r="BM1908" s="209" t="s">
        <v>6728</v>
      </c>
      <c r="BN1908" s="210">
        <v>181015</v>
      </c>
    </row>
    <row r="1909" spans="9:66" x14ac:dyDescent="0.55000000000000004">
      <c r="I1909" s="282" t="s">
        <v>65949</v>
      </c>
      <c r="J1909" s="282"/>
      <c r="K1909" s="283">
        <v>5529.33</v>
      </c>
      <c r="M1909" s="242" t="s">
        <v>37498</v>
      </c>
      <c r="N1909" s="242"/>
      <c r="O1909" s="243">
        <v>21724</v>
      </c>
      <c r="Q1909" s="224" t="s">
        <v>12425</v>
      </c>
      <c r="R1909" s="224"/>
      <c r="S1909" s="225">
        <v>162</v>
      </c>
      <c r="U1909" s="203" t="s">
        <v>4091</v>
      </c>
      <c r="V1909" s="203"/>
      <c r="W1909" s="204">
        <v>112000</v>
      </c>
      <c r="AF1909" t="s">
        <v>67609</v>
      </c>
      <c r="AG1909">
        <v>255.9</v>
      </c>
      <c r="AI1909" s="276" t="s">
        <v>55909</v>
      </c>
      <c r="AJ1909" s="277">
        <v>2664.67</v>
      </c>
      <c r="AL1909" s="246" t="s">
        <v>38899</v>
      </c>
      <c r="AM1909" s="247">
        <v>49612.800000000003</v>
      </c>
      <c r="AO1909" s="226" t="s">
        <v>49687</v>
      </c>
      <c r="AP1909" s="227">
        <v>11286</v>
      </c>
      <c r="AR1909" s="207" t="s">
        <v>16452</v>
      </c>
      <c r="AS1909" s="208">
        <v>60638.58</v>
      </c>
      <c r="AT1909" s="93"/>
      <c r="AU1909" s="199" t="s">
        <v>13810</v>
      </c>
      <c r="AV1909" s="200">
        <v>5940.75</v>
      </c>
      <c r="BD1909" s="272" t="s">
        <v>57162</v>
      </c>
      <c r="BE1909" s="273">
        <v>5529.33</v>
      </c>
      <c r="BG1909" s="244" t="s">
        <v>38203</v>
      </c>
      <c r="BH1909" s="245">
        <v>21724</v>
      </c>
      <c r="BJ1909" s="230" t="s">
        <v>12648</v>
      </c>
      <c r="BK1909" s="231">
        <v>162</v>
      </c>
      <c r="BM1909" s="209" t="s">
        <v>6937</v>
      </c>
      <c r="BN1909" s="210">
        <v>22954</v>
      </c>
    </row>
    <row r="1910" spans="9:66" x14ac:dyDescent="0.55000000000000004">
      <c r="I1910" s="282" t="s">
        <v>65953</v>
      </c>
      <c r="J1910" s="282"/>
      <c r="K1910" s="283">
        <v>5591.63</v>
      </c>
      <c r="M1910" s="242" t="s">
        <v>37500</v>
      </c>
      <c r="N1910" s="242"/>
      <c r="O1910" s="243">
        <v>36338.5</v>
      </c>
      <c r="Q1910" s="224" t="s">
        <v>12330</v>
      </c>
      <c r="R1910" s="224"/>
      <c r="S1910" s="225">
        <v>49270</v>
      </c>
      <c r="U1910" s="203" t="s">
        <v>4092</v>
      </c>
      <c r="V1910" s="203"/>
      <c r="W1910" s="204">
        <v>110398.43</v>
      </c>
      <c r="AF1910" t="s">
        <v>67610</v>
      </c>
      <c r="AG1910">
        <v>819.3</v>
      </c>
      <c r="AI1910" s="276" t="s">
        <v>34708</v>
      </c>
      <c r="AJ1910" s="277">
        <v>38635</v>
      </c>
      <c r="AL1910" s="246" t="s">
        <v>33195</v>
      </c>
      <c r="AM1910" s="247">
        <v>10097.51</v>
      </c>
      <c r="AO1910" s="226" t="s">
        <v>16486</v>
      </c>
      <c r="AP1910" s="227">
        <v>2835</v>
      </c>
      <c r="AR1910" s="207" t="s">
        <v>16453</v>
      </c>
      <c r="AS1910" s="208">
        <v>221250.01</v>
      </c>
      <c r="AT1910" s="93"/>
      <c r="AU1910" s="199" t="s">
        <v>13811</v>
      </c>
      <c r="AV1910" s="200">
        <v>1027.8</v>
      </c>
      <c r="BD1910" s="272" t="s">
        <v>57163</v>
      </c>
      <c r="BE1910" s="273">
        <v>5591.63</v>
      </c>
      <c r="BG1910" s="244" t="s">
        <v>38205</v>
      </c>
      <c r="BH1910" s="245">
        <v>36338.5</v>
      </c>
      <c r="BJ1910" s="230" t="s">
        <v>12544</v>
      </c>
      <c r="BK1910" s="231">
        <v>49270</v>
      </c>
      <c r="BM1910" s="209" t="s">
        <v>7130</v>
      </c>
      <c r="BN1910" s="210">
        <v>6378.4</v>
      </c>
    </row>
    <row r="1911" spans="9:66" x14ac:dyDescent="0.55000000000000004">
      <c r="I1911" s="282" t="s">
        <v>57040</v>
      </c>
      <c r="J1911" s="282"/>
      <c r="K1911" s="283">
        <v>7816.91</v>
      </c>
      <c r="M1911" s="242" t="s">
        <v>37501</v>
      </c>
      <c r="N1911" s="242"/>
      <c r="O1911" s="243">
        <v>24839.99</v>
      </c>
      <c r="Q1911" s="224" t="s">
        <v>12426</v>
      </c>
      <c r="R1911" s="224"/>
      <c r="S1911" s="225">
        <v>2453</v>
      </c>
      <c r="U1911" s="203" t="s">
        <v>4093</v>
      </c>
      <c r="V1911" s="203"/>
      <c r="W1911" s="204">
        <v>184818.02</v>
      </c>
      <c r="AF1911" t="s">
        <v>67611</v>
      </c>
      <c r="AG1911">
        <v>404.72</v>
      </c>
      <c r="AI1911" s="276" t="s">
        <v>17495</v>
      </c>
      <c r="AJ1911" s="277">
        <v>202.4</v>
      </c>
      <c r="AL1911" s="246" t="s">
        <v>55864</v>
      </c>
      <c r="AM1911" s="247">
        <v>750.27</v>
      </c>
      <c r="AO1911" s="226" t="s">
        <v>51726</v>
      </c>
      <c r="AP1911" s="227">
        <v>2520</v>
      </c>
      <c r="AR1911" s="207" t="s">
        <v>16454</v>
      </c>
      <c r="AS1911" s="208">
        <v>733144.51</v>
      </c>
      <c r="AT1911" s="93"/>
      <c r="AU1911" s="199" t="s">
        <v>13812</v>
      </c>
      <c r="AV1911" s="200">
        <v>30095.66</v>
      </c>
      <c r="BD1911" s="272" t="s">
        <v>57164</v>
      </c>
      <c r="BE1911" s="273">
        <v>7816.91</v>
      </c>
      <c r="BG1911" s="244" t="s">
        <v>38209</v>
      </c>
      <c r="BH1911" s="245">
        <v>24839.99</v>
      </c>
      <c r="BJ1911" s="230" t="s">
        <v>12649</v>
      </c>
      <c r="BK1911" s="231">
        <v>2453</v>
      </c>
      <c r="BM1911" s="209" t="s">
        <v>7397</v>
      </c>
      <c r="BN1911" s="210">
        <v>75553</v>
      </c>
    </row>
    <row r="1912" spans="9:66" x14ac:dyDescent="0.55000000000000004">
      <c r="I1912" s="282" t="s">
        <v>43836</v>
      </c>
      <c r="J1912" s="282"/>
      <c r="K1912" s="283">
        <v>-0.04</v>
      </c>
      <c r="M1912" s="242" t="s">
        <v>37502</v>
      </c>
      <c r="N1912" s="242"/>
      <c r="O1912" s="243">
        <v>34039</v>
      </c>
      <c r="Q1912" s="224" t="s">
        <v>12331</v>
      </c>
      <c r="R1912" s="224"/>
      <c r="S1912" s="225">
        <v>67770</v>
      </c>
      <c r="U1912" s="203" t="s">
        <v>4094</v>
      </c>
      <c r="V1912" s="203"/>
      <c r="W1912" s="204">
        <v>224836</v>
      </c>
      <c r="AF1912" t="s">
        <v>49911</v>
      </c>
      <c r="AG1912" s="284">
        <v>2350</v>
      </c>
      <c r="AI1912" s="276" t="s">
        <v>17496</v>
      </c>
      <c r="AJ1912" s="277">
        <v>2532.14</v>
      </c>
      <c r="AL1912" s="246" t="s">
        <v>16554</v>
      </c>
      <c r="AM1912" s="247">
        <v>25603.93</v>
      </c>
      <c r="AO1912" s="226" t="s">
        <v>51727</v>
      </c>
      <c r="AP1912" s="227">
        <v>7440</v>
      </c>
      <c r="AR1912" s="207" t="s">
        <v>16455</v>
      </c>
      <c r="AS1912" s="208">
        <v>414.61</v>
      </c>
      <c r="AT1912" s="93"/>
      <c r="AU1912" s="199" t="s">
        <v>13813</v>
      </c>
      <c r="AV1912" s="200">
        <v>97418.44</v>
      </c>
      <c r="BD1912" s="272" t="s">
        <v>44171</v>
      </c>
      <c r="BE1912" s="273">
        <v>-0.04</v>
      </c>
      <c r="BG1912" s="244" t="s">
        <v>38210</v>
      </c>
      <c r="BH1912" s="245">
        <v>34039</v>
      </c>
      <c r="BJ1912" s="230" t="s">
        <v>12545</v>
      </c>
      <c r="BK1912" s="231">
        <v>67770</v>
      </c>
      <c r="BM1912" s="209" t="s">
        <v>7614</v>
      </c>
      <c r="BN1912" s="210">
        <v>29219.56</v>
      </c>
    </row>
    <row r="1913" spans="9:66" x14ac:dyDescent="0.55000000000000004">
      <c r="I1913" s="282" t="s">
        <v>65955</v>
      </c>
      <c r="J1913" s="282"/>
      <c r="K1913" s="283">
        <v>13352</v>
      </c>
      <c r="M1913" s="242" t="s">
        <v>37504</v>
      </c>
      <c r="N1913" s="242"/>
      <c r="O1913" s="243">
        <v>37758.629999999997</v>
      </c>
      <c r="Q1913" s="224" t="s">
        <v>12332</v>
      </c>
      <c r="R1913" s="224"/>
      <c r="S1913" s="225">
        <v>34956</v>
      </c>
      <c r="U1913" s="203" t="s">
        <v>4095</v>
      </c>
      <c r="V1913" s="203"/>
      <c r="W1913" s="204">
        <v>153606.85999999999</v>
      </c>
      <c r="AF1913" t="s">
        <v>52428</v>
      </c>
      <c r="AG1913" s="284">
        <v>1074.99</v>
      </c>
      <c r="AI1913" s="276" t="s">
        <v>64089</v>
      </c>
      <c r="AJ1913" s="277">
        <v>123.55</v>
      </c>
      <c r="AL1913" s="246" t="s">
        <v>51737</v>
      </c>
      <c r="AM1913" s="247">
        <v>1891</v>
      </c>
      <c r="AO1913" s="226" t="s">
        <v>42201</v>
      </c>
      <c r="AP1913" s="227">
        <v>3000</v>
      </c>
      <c r="AR1913" s="207" t="s">
        <v>16456</v>
      </c>
      <c r="AS1913" s="208">
        <v>8894.4500000000007</v>
      </c>
      <c r="AT1913" s="93"/>
      <c r="AU1913" s="199" t="s">
        <v>13814</v>
      </c>
      <c r="AV1913" s="200">
        <v>5512.2</v>
      </c>
      <c r="BD1913" s="272" t="s">
        <v>66446</v>
      </c>
      <c r="BE1913" s="273">
        <v>13352</v>
      </c>
      <c r="BG1913" s="244" t="s">
        <v>38214</v>
      </c>
      <c r="BH1913" s="245">
        <v>37758.629999999997</v>
      </c>
      <c r="BJ1913" s="230" t="s">
        <v>12546</v>
      </c>
      <c r="BK1913" s="231">
        <v>34956</v>
      </c>
      <c r="BM1913" s="209" t="s">
        <v>7807</v>
      </c>
      <c r="BN1913" s="210">
        <v>11639</v>
      </c>
    </row>
    <row r="1914" spans="9:66" x14ac:dyDescent="0.55000000000000004">
      <c r="I1914" s="282" t="s">
        <v>43848</v>
      </c>
      <c r="J1914" s="282"/>
      <c r="K1914" s="283">
        <v>56.05</v>
      </c>
      <c r="M1914" s="242" t="s">
        <v>37505</v>
      </c>
      <c r="N1914" s="242"/>
      <c r="O1914" s="243">
        <v>12379.74</v>
      </c>
      <c r="Q1914" s="224" t="s">
        <v>12428</v>
      </c>
      <c r="R1914" s="224"/>
      <c r="S1914" s="225">
        <v>5751</v>
      </c>
      <c r="U1914" s="203" t="s">
        <v>4096</v>
      </c>
      <c r="V1914" s="203"/>
      <c r="W1914" s="204">
        <v>295000</v>
      </c>
      <c r="AF1914" t="s">
        <v>71427</v>
      </c>
      <c r="AG1914" s="284">
        <v>11794.53</v>
      </c>
      <c r="AI1914" s="276" t="s">
        <v>67209</v>
      </c>
      <c r="AJ1914" s="277">
        <v>3409.21</v>
      </c>
      <c r="AL1914" s="246" t="s">
        <v>63059</v>
      </c>
      <c r="AM1914" s="247">
        <v>1309</v>
      </c>
      <c r="AO1914" s="226" t="s">
        <v>16487</v>
      </c>
      <c r="AP1914" s="227">
        <v>1198.26</v>
      </c>
      <c r="AR1914" s="207" t="s">
        <v>16457</v>
      </c>
      <c r="AS1914" s="208">
        <v>11725</v>
      </c>
      <c r="AT1914" s="93"/>
      <c r="AU1914" s="199" t="s">
        <v>13815</v>
      </c>
      <c r="AV1914" s="200">
        <v>20228.72</v>
      </c>
      <c r="BD1914" s="272" t="s">
        <v>44183</v>
      </c>
      <c r="BE1914" s="273">
        <v>56.05</v>
      </c>
      <c r="BG1914" s="244" t="s">
        <v>38216</v>
      </c>
      <c r="BH1914" s="245">
        <v>12379.74</v>
      </c>
      <c r="BJ1914" s="230" t="s">
        <v>12651</v>
      </c>
      <c r="BK1914" s="231">
        <v>5751</v>
      </c>
      <c r="BM1914" s="209" t="s">
        <v>8077</v>
      </c>
      <c r="BN1914" s="210">
        <v>45603</v>
      </c>
    </row>
    <row r="1915" spans="9:66" x14ac:dyDescent="0.55000000000000004">
      <c r="I1915" s="282" t="s">
        <v>43851</v>
      </c>
      <c r="J1915" s="282"/>
      <c r="K1915" s="283">
        <v>85.02</v>
      </c>
      <c r="M1915" s="242" t="s">
        <v>37506</v>
      </c>
      <c r="N1915" s="242"/>
      <c r="O1915" s="243">
        <v>15944</v>
      </c>
      <c r="Q1915" s="224" t="s">
        <v>12429</v>
      </c>
      <c r="R1915" s="224"/>
      <c r="S1915" s="225">
        <v>2560</v>
      </c>
      <c r="U1915" s="203" t="s">
        <v>4097</v>
      </c>
      <c r="V1915" s="203"/>
      <c r="W1915" s="204">
        <v>229076.3</v>
      </c>
      <c r="AF1915" t="s">
        <v>67616</v>
      </c>
      <c r="AG1915">
        <v>902.28</v>
      </c>
      <c r="AI1915" s="276" t="s">
        <v>63630</v>
      </c>
      <c r="AJ1915" s="277">
        <v>3150</v>
      </c>
      <c r="AL1915" s="246" t="s">
        <v>58967</v>
      </c>
      <c r="AM1915" s="247">
        <v>4606.3999999999996</v>
      </c>
      <c r="AO1915" s="226" t="s">
        <v>16488</v>
      </c>
      <c r="AP1915" s="227">
        <v>1388.16</v>
      </c>
      <c r="AR1915" s="207" t="s">
        <v>16458</v>
      </c>
      <c r="AS1915" s="208">
        <v>5600</v>
      </c>
      <c r="AT1915" s="93"/>
      <c r="AU1915" s="199" t="s">
        <v>22892</v>
      </c>
      <c r="AV1915" s="200">
        <v>9750</v>
      </c>
      <c r="BD1915" s="272" t="s">
        <v>44186</v>
      </c>
      <c r="BE1915" s="273">
        <v>85.02</v>
      </c>
      <c r="BG1915" s="244" t="s">
        <v>38217</v>
      </c>
      <c r="BH1915" s="245">
        <v>15944</v>
      </c>
      <c r="BJ1915" s="230" t="s">
        <v>12652</v>
      </c>
      <c r="BK1915" s="231">
        <v>2560</v>
      </c>
      <c r="BM1915" s="209" t="s">
        <v>8344</v>
      </c>
      <c r="BN1915" s="210">
        <v>81495.039999999994</v>
      </c>
    </row>
    <row r="1916" spans="9:66" x14ac:dyDescent="0.55000000000000004">
      <c r="I1916" s="282" t="s">
        <v>65957</v>
      </c>
      <c r="J1916" s="282"/>
      <c r="K1916" s="283">
        <v>597</v>
      </c>
      <c r="M1916" s="242" t="s">
        <v>37507</v>
      </c>
      <c r="N1916" s="242"/>
      <c r="O1916" s="243">
        <v>25056</v>
      </c>
      <c r="Q1916" s="224" t="s">
        <v>12333</v>
      </c>
      <c r="R1916" s="224"/>
      <c r="S1916" s="225">
        <v>66139.5</v>
      </c>
      <c r="U1916" s="203" t="s">
        <v>4098</v>
      </c>
      <c r="V1916" s="203"/>
      <c r="W1916" s="204">
        <v>192512.71</v>
      </c>
      <c r="AF1916" t="s">
        <v>67617</v>
      </c>
      <c r="AG1916" s="284">
        <v>2835.41</v>
      </c>
      <c r="AI1916" s="276" t="s">
        <v>51917</v>
      </c>
      <c r="AJ1916" s="277">
        <v>240.99</v>
      </c>
      <c r="AL1916" s="246" t="s">
        <v>57276</v>
      </c>
      <c r="AM1916" s="247">
        <v>4166</v>
      </c>
      <c r="AO1916" s="226" t="s">
        <v>47822</v>
      </c>
      <c r="AP1916" s="227">
        <v>18592.5</v>
      </c>
      <c r="AR1916" s="207" t="s">
        <v>16459</v>
      </c>
      <c r="AS1916" s="208">
        <v>11910</v>
      </c>
      <c r="AT1916" s="93"/>
      <c r="AU1916" s="199" t="s">
        <v>13816</v>
      </c>
      <c r="AV1916" s="200">
        <v>11724.2</v>
      </c>
      <c r="BD1916" s="272" t="s">
        <v>66448</v>
      </c>
      <c r="BE1916" s="273">
        <v>597</v>
      </c>
      <c r="BG1916" s="244" t="s">
        <v>38218</v>
      </c>
      <c r="BH1916" s="245">
        <v>25056</v>
      </c>
      <c r="BJ1916" s="230" t="s">
        <v>12547</v>
      </c>
      <c r="BK1916" s="231">
        <v>66139.5</v>
      </c>
      <c r="BM1916" s="209" t="s">
        <v>8732</v>
      </c>
      <c r="BN1916" s="210">
        <v>8298</v>
      </c>
    </row>
    <row r="1917" spans="9:66" x14ac:dyDescent="0.55000000000000004">
      <c r="I1917" s="282" t="s">
        <v>65959</v>
      </c>
      <c r="J1917" s="282"/>
      <c r="K1917" s="283">
        <v>9702.98</v>
      </c>
      <c r="M1917" s="242" t="s">
        <v>37508</v>
      </c>
      <c r="N1917" s="242"/>
      <c r="O1917" s="243">
        <v>17182</v>
      </c>
      <c r="Q1917" s="224" t="s">
        <v>12430</v>
      </c>
      <c r="R1917" s="224"/>
      <c r="S1917" s="225">
        <v>1533</v>
      </c>
      <c r="U1917" s="203" t="s">
        <v>4099</v>
      </c>
      <c r="V1917" s="203"/>
      <c r="W1917" s="204">
        <v>151511.85999999999</v>
      </c>
      <c r="AF1917" t="s">
        <v>67618</v>
      </c>
      <c r="AG1917" s="284">
        <v>64000</v>
      </c>
      <c r="AI1917" s="276" t="s">
        <v>51918</v>
      </c>
      <c r="AJ1917" s="277">
        <v>722.61</v>
      </c>
      <c r="AL1917" s="246" t="s">
        <v>57277</v>
      </c>
      <c r="AM1917" s="247">
        <v>1302</v>
      </c>
      <c r="AO1917" s="226" t="s">
        <v>49688</v>
      </c>
      <c r="AP1917" s="227">
        <v>4832.3599999999997</v>
      </c>
      <c r="AR1917" s="207" t="s">
        <v>16460</v>
      </c>
      <c r="AS1917" s="208">
        <v>133.26</v>
      </c>
      <c r="AT1917" s="93"/>
      <c r="AU1917" s="199" t="s">
        <v>13817</v>
      </c>
      <c r="AV1917" s="200">
        <v>24593.19</v>
      </c>
      <c r="BD1917" s="272" t="s">
        <v>44192</v>
      </c>
      <c r="BE1917" s="273">
        <v>9702.98</v>
      </c>
      <c r="BG1917" s="244" t="s">
        <v>38219</v>
      </c>
      <c r="BH1917" s="245">
        <v>17182</v>
      </c>
      <c r="BJ1917" s="230" t="s">
        <v>12654</v>
      </c>
      <c r="BK1917" s="231">
        <v>1533</v>
      </c>
      <c r="BM1917" s="209" t="s">
        <v>8989</v>
      </c>
      <c r="BN1917" s="210">
        <v>98853</v>
      </c>
    </row>
    <row r="1918" spans="9:66" x14ac:dyDescent="0.55000000000000004">
      <c r="I1918" s="282" t="s">
        <v>65960</v>
      </c>
      <c r="J1918" s="282"/>
      <c r="K1918" s="283">
        <v>45222</v>
      </c>
      <c r="M1918" s="242" t="s">
        <v>37509</v>
      </c>
      <c r="N1918" s="242"/>
      <c r="O1918" s="243">
        <v>11718.91</v>
      </c>
      <c r="Q1918" s="224" t="s">
        <v>12336</v>
      </c>
      <c r="R1918" s="224"/>
      <c r="S1918" s="225">
        <v>26000</v>
      </c>
      <c r="U1918" s="203" t="s">
        <v>4100</v>
      </c>
      <c r="V1918" s="203"/>
      <c r="W1918" s="204">
        <v>179041</v>
      </c>
      <c r="AF1918" t="s">
        <v>70533</v>
      </c>
      <c r="AG1918" s="284">
        <v>3714.73</v>
      </c>
      <c r="AI1918" s="276" t="s">
        <v>51919</v>
      </c>
      <c r="AJ1918" s="277">
        <v>561.1</v>
      </c>
      <c r="AL1918" s="246" t="s">
        <v>61825</v>
      </c>
      <c r="AM1918" s="247">
        <v>22976.2</v>
      </c>
      <c r="AO1918" s="226" t="s">
        <v>47823</v>
      </c>
      <c r="AP1918" s="227">
        <v>326.56</v>
      </c>
      <c r="AR1918" s="207" t="s">
        <v>16461</v>
      </c>
      <c r="AS1918" s="208">
        <v>137030.37</v>
      </c>
      <c r="AT1918" s="93"/>
      <c r="AU1918" s="199" t="s">
        <v>22897</v>
      </c>
      <c r="AV1918" s="200">
        <v>57975.58</v>
      </c>
      <c r="BD1918" s="272" t="s">
        <v>44196</v>
      </c>
      <c r="BE1918" s="273">
        <v>45222</v>
      </c>
      <c r="BG1918" s="244" t="s">
        <v>38223</v>
      </c>
      <c r="BH1918" s="245">
        <v>11718.91</v>
      </c>
      <c r="BJ1918" s="230" t="s">
        <v>12551</v>
      </c>
      <c r="BK1918" s="231">
        <v>26000</v>
      </c>
      <c r="BM1918" s="209" t="s">
        <v>9175</v>
      </c>
      <c r="BN1918" s="210">
        <v>8820</v>
      </c>
    </row>
    <row r="1919" spans="9:66" x14ac:dyDescent="0.55000000000000004">
      <c r="I1919" s="282" t="s">
        <v>65962</v>
      </c>
      <c r="J1919" s="282"/>
      <c r="K1919" s="283">
        <v>2367</v>
      </c>
      <c r="M1919" s="242" t="s">
        <v>37510</v>
      </c>
      <c r="N1919" s="242"/>
      <c r="O1919" s="243">
        <v>68435.149999999994</v>
      </c>
      <c r="Q1919" s="224" t="s">
        <v>12337</v>
      </c>
      <c r="R1919" s="224"/>
      <c r="S1919" s="225">
        <v>10500</v>
      </c>
      <c r="U1919" s="203" t="s">
        <v>4101</v>
      </c>
      <c r="V1919" s="203"/>
      <c r="W1919" s="204">
        <v>228698</v>
      </c>
      <c r="AF1919" t="s">
        <v>67619</v>
      </c>
      <c r="AG1919" s="284">
        <v>2118.11</v>
      </c>
      <c r="AI1919" s="276" t="s">
        <v>55911</v>
      </c>
      <c r="AJ1919" s="277">
        <v>11369.18</v>
      </c>
      <c r="AL1919" s="246" t="s">
        <v>51746</v>
      </c>
      <c r="AM1919" s="247">
        <v>1176.31</v>
      </c>
      <c r="AO1919" s="226" t="s">
        <v>34617</v>
      </c>
      <c r="AP1919" s="227">
        <v>12044.89</v>
      </c>
      <c r="AR1919" s="207" t="s">
        <v>16462</v>
      </c>
      <c r="AS1919" s="208">
        <v>315426.34999999998</v>
      </c>
      <c r="AT1919" s="93"/>
      <c r="AU1919" s="199" t="s">
        <v>32316</v>
      </c>
      <c r="AV1919" s="200">
        <v>24000</v>
      </c>
      <c r="BD1919" s="272" t="s">
        <v>66451</v>
      </c>
      <c r="BE1919" s="273">
        <v>2367</v>
      </c>
      <c r="BG1919" s="244" t="s">
        <v>38228</v>
      </c>
      <c r="BH1919" s="245">
        <v>68435.149999999994</v>
      </c>
      <c r="BJ1919" s="230" t="s">
        <v>12552</v>
      </c>
      <c r="BK1919" s="231">
        <v>10500</v>
      </c>
      <c r="BM1919" s="209" t="s">
        <v>9317</v>
      </c>
      <c r="BN1919" s="210">
        <v>888507.1</v>
      </c>
    </row>
    <row r="1920" spans="9:66" x14ac:dyDescent="0.55000000000000004">
      <c r="I1920" s="282" t="s">
        <v>65963</v>
      </c>
      <c r="J1920" s="282"/>
      <c r="K1920" s="283">
        <v>1712</v>
      </c>
      <c r="M1920" s="242" t="s">
        <v>37511</v>
      </c>
      <c r="N1920" s="242"/>
      <c r="O1920" s="243">
        <v>20818.13</v>
      </c>
      <c r="Q1920" s="224" t="s">
        <v>12338</v>
      </c>
      <c r="R1920" s="224"/>
      <c r="S1920" s="225">
        <v>57796</v>
      </c>
      <c r="U1920" s="203" t="s">
        <v>4102</v>
      </c>
      <c r="V1920" s="203"/>
      <c r="W1920" s="204">
        <v>51062.55</v>
      </c>
      <c r="AF1920" t="s">
        <v>67620</v>
      </c>
      <c r="AG1920" s="284">
        <v>1544.15</v>
      </c>
      <c r="AI1920" s="276" t="s">
        <v>36123</v>
      </c>
      <c r="AJ1920" s="277">
        <v>246</v>
      </c>
      <c r="AL1920" s="246" t="s">
        <v>48718</v>
      </c>
      <c r="AM1920" s="247">
        <v>17657.48</v>
      </c>
      <c r="AO1920" s="226" t="s">
        <v>46704</v>
      </c>
      <c r="AP1920" s="227">
        <v>83085.91</v>
      </c>
      <c r="AR1920" s="207" t="s">
        <v>16463</v>
      </c>
      <c r="AS1920" s="208">
        <v>98549.45</v>
      </c>
      <c r="AT1920" s="93"/>
      <c r="AU1920" s="199" t="s">
        <v>13818</v>
      </c>
      <c r="AV1920" s="200">
        <v>1027.8</v>
      </c>
      <c r="BD1920" s="272" t="s">
        <v>65267</v>
      </c>
      <c r="BE1920" s="273">
        <v>1712</v>
      </c>
      <c r="BG1920" s="244" t="s">
        <v>38233</v>
      </c>
      <c r="BH1920" s="245">
        <v>20818.13</v>
      </c>
      <c r="BJ1920" s="230" t="s">
        <v>12553</v>
      </c>
      <c r="BK1920" s="231">
        <v>57796</v>
      </c>
      <c r="BM1920" s="209" t="s">
        <v>11098</v>
      </c>
      <c r="BN1920" s="210">
        <v>6604.11</v>
      </c>
    </row>
    <row r="1921" spans="9:66" x14ac:dyDescent="0.55000000000000004">
      <c r="I1921" s="282" t="s">
        <v>65964</v>
      </c>
      <c r="J1921" s="282"/>
      <c r="K1921" s="283">
        <v>2125.4499999999998</v>
      </c>
      <c r="M1921" s="242" t="s">
        <v>37512</v>
      </c>
      <c r="N1921" s="242"/>
      <c r="O1921" s="243">
        <v>28406.25</v>
      </c>
      <c r="Q1921" s="224" t="s">
        <v>12431</v>
      </c>
      <c r="R1921" s="224"/>
      <c r="S1921" s="225">
        <v>3284</v>
      </c>
      <c r="U1921" s="203" t="s">
        <v>4103</v>
      </c>
      <c r="V1921" s="203"/>
      <c r="W1921" s="204">
        <v>92037.11</v>
      </c>
      <c r="AF1921" t="s">
        <v>58253</v>
      </c>
      <c r="AG1921" s="284">
        <v>11031</v>
      </c>
      <c r="AI1921" s="276" t="s">
        <v>34710</v>
      </c>
      <c r="AJ1921" s="277">
        <v>108.77</v>
      </c>
      <c r="AL1921" s="246" t="s">
        <v>51747</v>
      </c>
      <c r="AM1921" s="247">
        <v>12656.2</v>
      </c>
      <c r="AO1921" s="226" t="s">
        <v>47824</v>
      </c>
      <c r="AP1921" s="227">
        <v>2266.84</v>
      </c>
      <c r="AR1921" s="207" t="s">
        <v>16464</v>
      </c>
      <c r="AS1921" s="208">
        <v>68105.53</v>
      </c>
      <c r="AT1921" s="93"/>
      <c r="AU1921" s="199" t="s">
        <v>22903</v>
      </c>
      <c r="AV1921" s="200">
        <v>113712.01</v>
      </c>
      <c r="BD1921" s="272" t="s">
        <v>66452</v>
      </c>
      <c r="BE1921" s="273">
        <v>2125.4499999999998</v>
      </c>
      <c r="BG1921" s="244" t="s">
        <v>38237</v>
      </c>
      <c r="BH1921" s="245">
        <v>28406.25</v>
      </c>
      <c r="BJ1921" s="230" t="s">
        <v>12655</v>
      </c>
      <c r="BK1921" s="231">
        <v>3284</v>
      </c>
      <c r="BM1921" s="209" t="s">
        <v>11317</v>
      </c>
      <c r="BN1921" s="210">
        <v>20265.27</v>
      </c>
    </row>
    <row r="1922" spans="9:66" x14ac:dyDescent="0.55000000000000004">
      <c r="I1922" s="282" t="s">
        <v>65965</v>
      </c>
      <c r="J1922" s="282"/>
      <c r="K1922" s="283">
        <v>1399</v>
      </c>
      <c r="M1922" s="242" t="s">
        <v>37513</v>
      </c>
      <c r="N1922" s="242"/>
      <c r="O1922" s="243">
        <v>14042.81</v>
      </c>
      <c r="Q1922" s="224" t="s">
        <v>12432</v>
      </c>
      <c r="R1922" s="224"/>
      <c r="S1922" s="225">
        <v>1768</v>
      </c>
      <c r="U1922" s="203" t="s">
        <v>4104</v>
      </c>
      <c r="V1922" s="203"/>
      <c r="W1922" s="204">
        <v>80025.88</v>
      </c>
      <c r="AF1922" t="s">
        <v>71428</v>
      </c>
      <c r="AG1922">
        <v>994.58</v>
      </c>
      <c r="AI1922" s="276" t="s">
        <v>34711</v>
      </c>
      <c r="AJ1922" s="277">
        <v>59351.01</v>
      </c>
      <c r="AL1922" s="246" t="s">
        <v>51748</v>
      </c>
      <c r="AM1922" s="247">
        <v>58538.38</v>
      </c>
      <c r="AO1922" s="226" t="s">
        <v>42202</v>
      </c>
      <c r="AP1922" s="227">
        <v>17779.46</v>
      </c>
      <c r="AR1922" s="207" t="s">
        <v>16465</v>
      </c>
      <c r="AS1922" s="208">
        <v>1386.85</v>
      </c>
      <c r="AT1922" s="93"/>
      <c r="AU1922" s="199" t="s">
        <v>13819</v>
      </c>
      <c r="AV1922" s="200">
        <v>30754.62</v>
      </c>
      <c r="BD1922" s="272" t="s">
        <v>65268</v>
      </c>
      <c r="BE1922" s="273">
        <v>1399</v>
      </c>
      <c r="BG1922" s="244" t="s">
        <v>38238</v>
      </c>
      <c r="BH1922" s="245">
        <v>14042.81</v>
      </c>
      <c r="BJ1922" s="230" t="s">
        <v>12656</v>
      </c>
      <c r="BK1922" s="231">
        <v>1768</v>
      </c>
      <c r="BM1922" s="209" t="s">
        <v>11575</v>
      </c>
      <c r="BN1922" s="210">
        <v>305627.13</v>
      </c>
    </row>
    <row r="1923" spans="9:66" x14ac:dyDescent="0.55000000000000004">
      <c r="I1923" s="282" t="s">
        <v>65967</v>
      </c>
      <c r="J1923" s="282"/>
      <c r="K1923" s="283">
        <v>167</v>
      </c>
      <c r="M1923" s="242" t="s">
        <v>37514</v>
      </c>
      <c r="N1923" s="242"/>
      <c r="O1923" s="243">
        <v>254696.48</v>
      </c>
      <c r="Q1923" s="224" t="s">
        <v>12433</v>
      </c>
      <c r="R1923" s="224"/>
      <c r="S1923" s="225">
        <v>1239</v>
      </c>
      <c r="U1923" s="203" t="s">
        <v>4105</v>
      </c>
      <c r="V1923" s="203"/>
      <c r="W1923" s="204">
        <v>48832.59</v>
      </c>
      <c r="AF1923" t="s">
        <v>61404</v>
      </c>
      <c r="AG1923" s="284">
        <v>23750</v>
      </c>
      <c r="AI1923" s="276" t="s">
        <v>34713</v>
      </c>
      <c r="AJ1923" s="277">
        <v>1000</v>
      </c>
      <c r="AL1923" s="246" t="s">
        <v>61826</v>
      </c>
      <c r="AM1923" s="247">
        <v>11242.7</v>
      </c>
      <c r="AO1923" s="226" t="s">
        <v>33190</v>
      </c>
      <c r="AP1923" s="227">
        <v>32083.75</v>
      </c>
      <c r="AR1923" s="207" t="s">
        <v>16466</v>
      </c>
      <c r="AS1923" s="208">
        <v>662029.38</v>
      </c>
      <c r="AT1923" s="93"/>
      <c r="AU1923" s="199" t="s">
        <v>32317</v>
      </c>
      <c r="AV1923" s="200">
        <v>128054.67</v>
      </c>
      <c r="BD1923" s="272" t="s">
        <v>66454</v>
      </c>
      <c r="BE1923" s="273">
        <v>167</v>
      </c>
      <c r="BG1923" s="244" t="s">
        <v>38243</v>
      </c>
      <c r="BH1923" s="245">
        <v>254696.48</v>
      </c>
      <c r="BJ1923" s="230" t="s">
        <v>12657</v>
      </c>
      <c r="BK1923" s="231">
        <v>1239</v>
      </c>
      <c r="BM1923" s="209" t="s">
        <v>12238</v>
      </c>
      <c r="BN1923" s="210">
        <v>7907.3</v>
      </c>
    </row>
    <row r="1924" spans="9:66" x14ac:dyDescent="0.55000000000000004">
      <c r="I1924" s="282" t="s">
        <v>43871</v>
      </c>
      <c r="J1924" s="282"/>
      <c r="K1924" s="283">
        <v>107.53</v>
      </c>
      <c r="M1924" s="242" t="s">
        <v>37515</v>
      </c>
      <c r="N1924" s="242"/>
      <c r="O1924" s="243">
        <v>10838</v>
      </c>
      <c r="Q1924" s="224" t="s">
        <v>12339</v>
      </c>
      <c r="R1924" s="224"/>
      <c r="S1924" s="225">
        <v>16720.25</v>
      </c>
      <c r="U1924" s="203" t="s">
        <v>4106</v>
      </c>
      <c r="V1924" s="203"/>
      <c r="W1924" s="204">
        <v>200044.13</v>
      </c>
      <c r="AF1924" t="s">
        <v>64292</v>
      </c>
      <c r="AG1924" s="284">
        <v>2199.9699999999998</v>
      </c>
      <c r="AI1924" s="276" t="s">
        <v>60268</v>
      </c>
      <c r="AJ1924" s="277">
        <v>72000</v>
      </c>
      <c r="AL1924" s="246" t="s">
        <v>61827</v>
      </c>
      <c r="AM1924" s="247">
        <v>598.12</v>
      </c>
      <c r="AO1924" s="226" t="s">
        <v>51728</v>
      </c>
      <c r="AP1924" s="227">
        <v>27275</v>
      </c>
      <c r="AR1924" s="207" t="s">
        <v>16467</v>
      </c>
      <c r="AS1924" s="208">
        <v>208310.72</v>
      </c>
      <c r="AT1924" s="93"/>
      <c r="AU1924" s="199" t="s">
        <v>32318</v>
      </c>
      <c r="AV1924" s="200">
        <v>1251.94</v>
      </c>
      <c r="BD1924" s="272" t="s">
        <v>44208</v>
      </c>
      <c r="BE1924" s="273">
        <v>107.53</v>
      </c>
      <c r="BG1924" s="244" t="s">
        <v>38245</v>
      </c>
      <c r="BH1924" s="245">
        <v>10838</v>
      </c>
      <c r="BJ1924" s="230" t="s">
        <v>12554</v>
      </c>
      <c r="BK1924" s="231">
        <v>16720.25</v>
      </c>
      <c r="BM1924" s="209" t="s">
        <v>11920</v>
      </c>
      <c r="BN1924" s="210">
        <v>55</v>
      </c>
    </row>
    <row r="1925" spans="9:66" x14ac:dyDescent="0.55000000000000004">
      <c r="I1925" s="282" t="s">
        <v>60105</v>
      </c>
      <c r="J1925" s="282"/>
      <c r="K1925" s="283">
        <v>5115.3900000000003</v>
      </c>
      <c r="M1925" s="242" t="s">
        <v>37517</v>
      </c>
      <c r="N1925" s="242"/>
      <c r="O1925" s="243">
        <v>355929.29</v>
      </c>
      <c r="Q1925" s="224" t="s">
        <v>12434</v>
      </c>
      <c r="R1925" s="224"/>
      <c r="S1925" s="225">
        <v>7538</v>
      </c>
      <c r="U1925" s="203" t="s">
        <v>4107</v>
      </c>
      <c r="V1925" s="203"/>
      <c r="W1925" s="204">
        <v>186989.5</v>
      </c>
      <c r="AF1925" t="s">
        <v>36287</v>
      </c>
      <c r="AG1925" s="284">
        <v>3101.28</v>
      </c>
      <c r="AI1925" s="276" t="s">
        <v>34715</v>
      </c>
      <c r="AJ1925" s="277">
        <v>9891.56</v>
      </c>
      <c r="AL1925" s="246" t="s">
        <v>64035</v>
      </c>
      <c r="AM1925" s="247">
        <v>-17917.259999999998</v>
      </c>
      <c r="AO1925" s="226" t="s">
        <v>44477</v>
      </c>
      <c r="AP1925" s="227">
        <v>31520</v>
      </c>
      <c r="AR1925" s="207" t="s">
        <v>16468</v>
      </c>
      <c r="AS1925" s="208">
        <v>1178.8900000000001</v>
      </c>
      <c r="AT1925" s="93"/>
      <c r="AU1925" s="199" t="s">
        <v>32319</v>
      </c>
      <c r="AV1925" s="200">
        <v>46533.21</v>
      </c>
      <c r="BD1925" s="272" t="s">
        <v>61000</v>
      </c>
      <c r="BE1925" s="273">
        <v>5115.3900000000003</v>
      </c>
      <c r="BG1925" s="244" t="s">
        <v>38251</v>
      </c>
      <c r="BH1925" s="245">
        <v>355929.29</v>
      </c>
      <c r="BJ1925" s="230" t="s">
        <v>12658</v>
      </c>
      <c r="BK1925" s="231">
        <v>7538</v>
      </c>
      <c r="BM1925" s="209" t="s">
        <v>9884</v>
      </c>
      <c r="BN1925" s="210">
        <v>1798793.91</v>
      </c>
    </row>
    <row r="1926" spans="9:66" x14ac:dyDescent="0.55000000000000004">
      <c r="I1926" s="282" t="s">
        <v>60107</v>
      </c>
      <c r="J1926" s="282"/>
      <c r="K1926" s="283">
        <v>5292.62</v>
      </c>
      <c r="M1926" s="242" t="s">
        <v>37518</v>
      </c>
      <c r="N1926" s="242"/>
      <c r="O1926" s="243">
        <v>7593.86</v>
      </c>
      <c r="Q1926" s="224" t="s">
        <v>12340</v>
      </c>
      <c r="R1926" s="224"/>
      <c r="S1926" s="225">
        <v>32242.720000000001</v>
      </c>
      <c r="U1926" s="203" t="s">
        <v>4108</v>
      </c>
      <c r="V1926" s="203"/>
      <c r="W1926" s="204">
        <v>79500</v>
      </c>
      <c r="AF1926" t="s">
        <v>56143</v>
      </c>
      <c r="AG1926" s="284">
        <v>6569.38</v>
      </c>
      <c r="AI1926" s="276" t="s">
        <v>34716</v>
      </c>
      <c r="AJ1926" s="277">
        <v>32364.69</v>
      </c>
      <c r="AL1926" s="246" t="s">
        <v>61828</v>
      </c>
      <c r="AM1926" s="247">
        <v>17917.439999999999</v>
      </c>
      <c r="AO1926" s="226" t="s">
        <v>38895</v>
      </c>
      <c r="AP1926" s="227">
        <v>8660</v>
      </c>
      <c r="AR1926" s="207" t="s">
        <v>16469</v>
      </c>
      <c r="AS1926" s="208">
        <v>1264904.17</v>
      </c>
      <c r="AT1926" s="93"/>
      <c r="AU1926" s="199" t="s">
        <v>32320</v>
      </c>
      <c r="AV1926" s="200">
        <v>879.18</v>
      </c>
      <c r="BD1926" s="272" t="s">
        <v>61002</v>
      </c>
      <c r="BE1926" s="273">
        <v>5292.62</v>
      </c>
      <c r="BG1926" s="244" t="s">
        <v>38253</v>
      </c>
      <c r="BH1926" s="245">
        <v>7593.86</v>
      </c>
      <c r="BJ1926" s="230" t="s">
        <v>12555</v>
      </c>
      <c r="BK1926" s="231">
        <v>32242.720000000001</v>
      </c>
      <c r="BM1926" s="209" t="s">
        <v>6729</v>
      </c>
      <c r="BN1926" s="210">
        <v>16500</v>
      </c>
    </row>
    <row r="1927" spans="9:66" x14ac:dyDescent="0.55000000000000004">
      <c r="I1927" s="282" t="s">
        <v>60108</v>
      </c>
      <c r="J1927" s="282"/>
      <c r="K1927" s="283">
        <v>4219.93</v>
      </c>
      <c r="M1927" s="242" t="s">
        <v>37519</v>
      </c>
      <c r="N1927" s="242"/>
      <c r="O1927" s="243">
        <v>466029.39</v>
      </c>
      <c r="Q1927" s="224" t="s">
        <v>12341</v>
      </c>
      <c r="R1927" s="224"/>
      <c r="S1927" s="225">
        <v>11340</v>
      </c>
      <c r="U1927" s="203" t="s">
        <v>4109</v>
      </c>
      <c r="V1927" s="203"/>
      <c r="W1927" s="204">
        <v>270000</v>
      </c>
      <c r="AF1927" t="s">
        <v>44906</v>
      </c>
      <c r="AG1927" s="284">
        <v>1146.06</v>
      </c>
      <c r="AI1927" s="276" t="s">
        <v>34717</v>
      </c>
      <c r="AJ1927" s="277">
        <v>6387.08</v>
      </c>
      <c r="AL1927" s="246" t="s">
        <v>59498</v>
      </c>
      <c r="AM1927" s="247">
        <v>76916.78</v>
      </c>
      <c r="AO1927" s="226" t="s">
        <v>33191</v>
      </c>
      <c r="AP1927" s="227">
        <v>5084.26</v>
      </c>
      <c r="AR1927" s="207" t="s">
        <v>16470</v>
      </c>
      <c r="AS1927" s="208">
        <v>8420.6299999999992</v>
      </c>
      <c r="AT1927" s="93"/>
      <c r="AU1927" s="199" t="s">
        <v>32321</v>
      </c>
      <c r="AV1927" s="200">
        <v>19445.53</v>
      </c>
      <c r="BD1927" s="272" t="s">
        <v>61003</v>
      </c>
      <c r="BE1927" s="273">
        <v>4219.93</v>
      </c>
      <c r="BG1927" s="244" t="s">
        <v>38258</v>
      </c>
      <c r="BH1927" s="245">
        <v>466029.39</v>
      </c>
      <c r="BJ1927" s="230" t="s">
        <v>12556</v>
      </c>
      <c r="BK1927" s="231">
        <v>11340</v>
      </c>
      <c r="BM1927" s="209" t="s">
        <v>7131</v>
      </c>
      <c r="BN1927" s="210">
        <v>2672</v>
      </c>
    </row>
    <row r="1928" spans="9:66" x14ac:dyDescent="0.55000000000000004">
      <c r="I1928" s="282" t="s">
        <v>60109</v>
      </c>
      <c r="J1928" s="282"/>
      <c r="K1928" s="283">
        <v>16685.41</v>
      </c>
      <c r="M1928" s="242" t="s">
        <v>37522</v>
      </c>
      <c r="N1928" s="242"/>
      <c r="O1928" s="243">
        <v>118541.79</v>
      </c>
      <c r="Q1928" s="224" t="s">
        <v>12342</v>
      </c>
      <c r="R1928" s="224"/>
      <c r="S1928" s="225">
        <v>84677</v>
      </c>
      <c r="U1928" s="203" t="s">
        <v>4110</v>
      </c>
      <c r="V1928" s="203"/>
      <c r="W1928" s="204">
        <v>94963.56</v>
      </c>
      <c r="AF1928" t="s">
        <v>56145</v>
      </c>
      <c r="AG1928" s="284">
        <v>6412</v>
      </c>
      <c r="AI1928" s="276" t="s">
        <v>34718</v>
      </c>
      <c r="AJ1928" s="277">
        <v>65500</v>
      </c>
      <c r="AL1928" s="246" t="s">
        <v>59499</v>
      </c>
      <c r="AM1928" s="247">
        <v>306.29000000000002</v>
      </c>
      <c r="AO1928" s="226" t="s">
        <v>33192</v>
      </c>
      <c r="AP1928" s="227">
        <v>8270.5499999999993</v>
      </c>
      <c r="AR1928" s="207" t="s">
        <v>16471</v>
      </c>
      <c r="AS1928" s="208">
        <v>611.91</v>
      </c>
      <c r="AT1928" s="93"/>
      <c r="AU1928" s="199" t="s">
        <v>32322</v>
      </c>
      <c r="AV1928" s="200">
        <v>9570.14</v>
      </c>
      <c r="BD1928" s="272" t="s">
        <v>61004</v>
      </c>
      <c r="BE1928" s="273">
        <v>16685.41</v>
      </c>
      <c r="BG1928" s="244" t="s">
        <v>38266</v>
      </c>
      <c r="BH1928" s="245">
        <v>118541.79</v>
      </c>
      <c r="BJ1928" s="230" t="s">
        <v>12557</v>
      </c>
      <c r="BK1928" s="231">
        <v>84677</v>
      </c>
      <c r="BM1928" s="209" t="s">
        <v>7398</v>
      </c>
      <c r="BN1928" s="210">
        <v>4518</v>
      </c>
    </row>
    <row r="1929" spans="9:66" x14ac:dyDescent="0.55000000000000004">
      <c r="I1929" s="282" t="s">
        <v>60110</v>
      </c>
      <c r="J1929" s="282"/>
      <c r="K1929" s="283">
        <v>5439.58</v>
      </c>
      <c r="M1929" s="242" t="s">
        <v>37523</v>
      </c>
      <c r="N1929" s="242"/>
      <c r="O1929" s="243">
        <v>383811.04</v>
      </c>
      <c r="Q1929" s="224" t="s">
        <v>12346</v>
      </c>
      <c r="R1929" s="224"/>
      <c r="S1929" s="225">
        <v>14678.2</v>
      </c>
      <c r="U1929" s="203" t="s">
        <v>4111</v>
      </c>
      <c r="V1929" s="203"/>
      <c r="W1929" s="204">
        <v>20443.41</v>
      </c>
      <c r="AF1929" t="s">
        <v>56146</v>
      </c>
      <c r="AG1929" s="284">
        <v>6024.31</v>
      </c>
      <c r="AI1929" s="276" t="s">
        <v>42259</v>
      </c>
      <c r="AJ1929" s="277">
        <v>7900</v>
      </c>
      <c r="AL1929" s="246" t="s">
        <v>64036</v>
      </c>
      <c r="AM1929" s="247">
        <v>636.36</v>
      </c>
      <c r="AO1929" s="226" t="s">
        <v>33193</v>
      </c>
      <c r="AP1929" s="227">
        <v>2482.2199999999998</v>
      </c>
      <c r="AR1929" s="207" t="s">
        <v>16472</v>
      </c>
      <c r="AS1929" s="208">
        <v>2046.23</v>
      </c>
      <c r="AT1929" s="93"/>
      <c r="AU1929" s="199" t="s">
        <v>32323</v>
      </c>
      <c r="AV1929" s="200">
        <v>1251.94</v>
      </c>
      <c r="BD1929" s="272" t="s">
        <v>61005</v>
      </c>
      <c r="BE1929" s="273">
        <v>5439.58</v>
      </c>
      <c r="BG1929" s="244" t="s">
        <v>38271</v>
      </c>
      <c r="BH1929" s="245">
        <v>383811.04</v>
      </c>
      <c r="BJ1929" s="230" t="s">
        <v>12562</v>
      </c>
      <c r="BK1929" s="231">
        <v>14678.2</v>
      </c>
      <c r="BM1929" s="209" t="s">
        <v>7808</v>
      </c>
      <c r="BN1929" s="210">
        <v>1930</v>
      </c>
    </row>
    <row r="1930" spans="9:66" x14ac:dyDescent="0.55000000000000004">
      <c r="I1930" s="282" t="s">
        <v>61147</v>
      </c>
      <c r="J1930" s="282"/>
      <c r="K1930" s="283">
        <v>22721.599999999999</v>
      </c>
      <c r="M1930" s="242" t="s">
        <v>37524</v>
      </c>
      <c r="N1930" s="242"/>
      <c r="O1930" s="243">
        <v>29371.1</v>
      </c>
      <c r="Q1930" s="224" t="s">
        <v>12438</v>
      </c>
      <c r="R1930" s="224"/>
      <c r="S1930" s="225">
        <v>3399</v>
      </c>
      <c r="U1930" s="203" t="s">
        <v>4112</v>
      </c>
      <c r="V1930" s="203"/>
      <c r="W1930" s="204">
        <v>65575</v>
      </c>
      <c r="AF1930" t="s">
        <v>59071</v>
      </c>
      <c r="AG1930" s="284">
        <v>3000</v>
      </c>
      <c r="AI1930" s="276" t="s">
        <v>64090</v>
      </c>
      <c r="AJ1930" s="277">
        <v>10313.370000000001</v>
      </c>
      <c r="AL1930" s="246" t="s">
        <v>55865</v>
      </c>
      <c r="AM1930" s="247">
        <v>166876.28</v>
      </c>
      <c r="AO1930" s="226" t="s">
        <v>33194</v>
      </c>
      <c r="AP1930" s="227">
        <v>46.32</v>
      </c>
      <c r="AR1930" s="207" t="s">
        <v>16473</v>
      </c>
      <c r="AS1930" s="208">
        <v>997.23</v>
      </c>
      <c r="AT1930" s="93"/>
      <c r="AU1930" s="199" t="s">
        <v>22942</v>
      </c>
      <c r="AV1930" s="200">
        <v>46533.21</v>
      </c>
      <c r="BD1930" s="272" t="s">
        <v>61167</v>
      </c>
      <c r="BE1930" s="273">
        <v>22721.599999999999</v>
      </c>
      <c r="BG1930" s="244" t="s">
        <v>38276</v>
      </c>
      <c r="BH1930" s="245">
        <v>29371.1</v>
      </c>
      <c r="BJ1930" s="230" t="s">
        <v>12662</v>
      </c>
      <c r="BK1930" s="231">
        <v>3399</v>
      </c>
      <c r="BM1930" s="209" t="s">
        <v>8078</v>
      </c>
      <c r="BN1930" s="210">
        <v>3203</v>
      </c>
    </row>
    <row r="1931" spans="9:66" x14ac:dyDescent="0.55000000000000004">
      <c r="I1931" s="282" t="s">
        <v>60111</v>
      </c>
      <c r="J1931" s="282"/>
      <c r="K1931" s="283">
        <v>16031.85</v>
      </c>
      <c r="M1931" s="242" t="s">
        <v>37525</v>
      </c>
      <c r="N1931" s="242"/>
      <c r="O1931" s="243">
        <v>997697.38</v>
      </c>
      <c r="Q1931" s="224" t="s">
        <v>12347</v>
      </c>
      <c r="R1931" s="224"/>
      <c r="S1931" s="225">
        <v>38618</v>
      </c>
      <c r="U1931" s="203" t="s">
        <v>2201</v>
      </c>
      <c r="V1931" s="203"/>
      <c r="W1931" s="204">
        <v>1211754</v>
      </c>
      <c r="AF1931" t="s">
        <v>61405</v>
      </c>
      <c r="AG1931" s="284">
        <v>1731.24</v>
      </c>
      <c r="AI1931" s="276" t="s">
        <v>38949</v>
      </c>
      <c r="AJ1931" s="277">
        <v>38495.089999999997</v>
      </c>
      <c r="AL1931" s="246" t="s">
        <v>54891</v>
      </c>
      <c r="AM1931" s="247">
        <v>4900.97</v>
      </c>
      <c r="AO1931" s="226" t="s">
        <v>36073</v>
      </c>
      <c r="AP1931" s="227">
        <v>26149</v>
      </c>
      <c r="AR1931" s="207" t="s">
        <v>16474</v>
      </c>
      <c r="AS1931" s="208">
        <v>1692</v>
      </c>
      <c r="AT1931" s="93"/>
      <c r="AU1931" s="199" t="s">
        <v>22943</v>
      </c>
      <c r="AV1931" s="200">
        <v>879.18</v>
      </c>
      <c r="BD1931" s="272" t="s">
        <v>61006</v>
      </c>
      <c r="BE1931" s="273">
        <v>16031.85</v>
      </c>
      <c r="BG1931" s="244" t="s">
        <v>38281</v>
      </c>
      <c r="BH1931" s="245">
        <v>997697.38</v>
      </c>
      <c r="BJ1931" s="230" t="s">
        <v>12563</v>
      </c>
      <c r="BK1931" s="231">
        <v>38618</v>
      </c>
      <c r="BM1931" s="209" t="s">
        <v>8733</v>
      </c>
      <c r="BN1931" s="210">
        <v>2000</v>
      </c>
    </row>
    <row r="1932" spans="9:66" x14ac:dyDescent="0.55000000000000004">
      <c r="I1932" s="282" t="s">
        <v>60112</v>
      </c>
      <c r="J1932" s="282"/>
      <c r="K1932" s="283">
        <v>28662.69</v>
      </c>
      <c r="M1932" s="242" t="s">
        <v>37526</v>
      </c>
      <c r="N1932" s="242"/>
      <c r="O1932" s="243">
        <v>174839.55</v>
      </c>
      <c r="Q1932" s="224" t="s">
        <v>12439</v>
      </c>
      <c r="R1932" s="224"/>
      <c r="S1932" s="225">
        <v>4127</v>
      </c>
      <c r="U1932" s="203" t="s">
        <v>2202</v>
      </c>
      <c r="V1932" s="203"/>
      <c r="W1932" s="204">
        <v>42022</v>
      </c>
      <c r="AF1932" t="s">
        <v>52451</v>
      </c>
      <c r="AG1932" s="284">
        <v>1893.22</v>
      </c>
      <c r="AI1932" s="276" t="s">
        <v>70432</v>
      </c>
      <c r="AJ1932" s="277">
        <v>1042.03</v>
      </c>
      <c r="AL1932" s="246" t="s">
        <v>46707</v>
      </c>
      <c r="AM1932" s="247">
        <v>374.91</v>
      </c>
      <c r="AO1932" s="226" t="s">
        <v>49689</v>
      </c>
      <c r="AP1932" s="227">
        <v>9877.08</v>
      </c>
      <c r="AR1932" s="207" t="s">
        <v>16475</v>
      </c>
      <c r="AS1932" s="208">
        <v>41878.339999999997</v>
      </c>
      <c r="AT1932" s="93"/>
      <c r="AU1932" s="199" t="s">
        <v>32324</v>
      </c>
      <c r="AV1932" s="200">
        <v>19445.53</v>
      </c>
      <c r="BD1932" s="272" t="s">
        <v>61007</v>
      </c>
      <c r="BE1932" s="273">
        <v>28662.69</v>
      </c>
      <c r="BG1932" s="244" t="s">
        <v>38286</v>
      </c>
      <c r="BH1932" s="245">
        <v>174839.55</v>
      </c>
      <c r="BJ1932" s="230" t="s">
        <v>12663</v>
      </c>
      <c r="BK1932" s="231">
        <v>4127</v>
      </c>
      <c r="BM1932" s="209" t="s">
        <v>8990</v>
      </c>
      <c r="BN1932" s="210">
        <v>4253</v>
      </c>
    </row>
    <row r="1933" spans="9:66" x14ac:dyDescent="0.55000000000000004">
      <c r="I1933" s="282" t="s">
        <v>60113</v>
      </c>
      <c r="J1933" s="282"/>
      <c r="K1933" s="283">
        <v>5404.91</v>
      </c>
      <c r="M1933" s="242" t="s">
        <v>37527</v>
      </c>
      <c r="N1933" s="242"/>
      <c r="O1933" s="243">
        <v>27026</v>
      </c>
      <c r="Q1933" s="224" t="s">
        <v>12441</v>
      </c>
      <c r="R1933" s="224"/>
      <c r="S1933" s="225">
        <v>350</v>
      </c>
      <c r="U1933" s="203" t="s">
        <v>2203</v>
      </c>
      <c r="V1933" s="203"/>
      <c r="W1933" s="204">
        <v>5051</v>
      </c>
      <c r="AF1933" t="s">
        <v>71429</v>
      </c>
      <c r="AG1933" s="284">
        <v>2905</v>
      </c>
      <c r="AI1933" s="276" t="s">
        <v>58206</v>
      </c>
      <c r="AJ1933" s="277">
        <v>60581.13</v>
      </c>
      <c r="AL1933" s="246" t="s">
        <v>54892</v>
      </c>
      <c r="AM1933" s="247">
        <v>1200.74</v>
      </c>
      <c r="AO1933" s="226" t="s">
        <v>49690</v>
      </c>
      <c r="AP1933" s="227">
        <v>1499.75</v>
      </c>
      <c r="AR1933" s="207" t="s">
        <v>16476</v>
      </c>
      <c r="AS1933" s="208">
        <v>4757</v>
      </c>
      <c r="AT1933" s="93"/>
      <c r="AU1933" s="199" t="s">
        <v>22945</v>
      </c>
      <c r="AV1933" s="200">
        <v>9570.14</v>
      </c>
      <c r="BD1933" s="272" t="s">
        <v>61008</v>
      </c>
      <c r="BE1933" s="273">
        <v>5404.91</v>
      </c>
      <c r="BG1933" s="244" t="s">
        <v>38290</v>
      </c>
      <c r="BH1933" s="245">
        <v>27026</v>
      </c>
      <c r="BJ1933" s="230" t="s">
        <v>12665</v>
      </c>
      <c r="BK1933" s="231">
        <v>350</v>
      </c>
      <c r="BM1933" s="209" t="s">
        <v>9449</v>
      </c>
      <c r="BN1933" s="210">
        <v>10541</v>
      </c>
    </row>
    <row r="1934" spans="9:66" x14ac:dyDescent="0.55000000000000004">
      <c r="I1934" s="282" t="s">
        <v>60114</v>
      </c>
      <c r="J1934" s="282"/>
      <c r="K1934" s="283">
        <v>21113.95</v>
      </c>
      <c r="M1934" s="242" t="s">
        <v>37529</v>
      </c>
      <c r="N1934" s="242"/>
      <c r="O1934" s="243">
        <v>34878.22</v>
      </c>
      <c r="Q1934" s="224" t="s">
        <v>12443</v>
      </c>
      <c r="R1934" s="224"/>
      <c r="S1934" s="225">
        <v>600</v>
      </c>
      <c r="U1934" s="203" t="s">
        <v>2204</v>
      </c>
      <c r="V1934" s="203"/>
      <c r="W1934" s="204">
        <v>21682</v>
      </c>
      <c r="AF1934" t="s">
        <v>63156</v>
      </c>
      <c r="AG1934" s="284">
        <v>6250</v>
      </c>
      <c r="AI1934" s="276" t="s">
        <v>62567</v>
      </c>
      <c r="AJ1934" s="277">
        <v>-4782.1099999999997</v>
      </c>
      <c r="AL1934" s="246" t="s">
        <v>57278</v>
      </c>
      <c r="AM1934" s="247">
        <v>5386.69</v>
      </c>
      <c r="AO1934" s="226" t="s">
        <v>40138</v>
      </c>
      <c r="AP1934" s="227">
        <v>1039.3800000000001</v>
      </c>
      <c r="AR1934" s="207" t="s">
        <v>16477</v>
      </c>
      <c r="AS1934" s="208">
        <v>499.95</v>
      </c>
      <c r="AT1934" s="93"/>
      <c r="AU1934" s="199" t="s">
        <v>13820</v>
      </c>
      <c r="AV1934" s="200">
        <v>1047.06</v>
      </c>
      <c r="BD1934" s="272" t="s">
        <v>61009</v>
      </c>
      <c r="BE1934" s="273">
        <v>21113.95</v>
      </c>
      <c r="BG1934" s="244" t="s">
        <v>38295</v>
      </c>
      <c r="BH1934" s="245">
        <v>34878.22</v>
      </c>
      <c r="BJ1934" s="230" t="s">
        <v>12669</v>
      </c>
      <c r="BK1934" s="231">
        <v>600</v>
      </c>
      <c r="BM1934" s="209" t="s">
        <v>10646</v>
      </c>
      <c r="BN1934" s="210">
        <v>1668</v>
      </c>
    </row>
    <row r="1935" spans="9:66" x14ac:dyDescent="0.55000000000000004">
      <c r="I1935" s="282" t="s">
        <v>60115</v>
      </c>
      <c r="J1935" s="282"/>
      <c r="K1935" s="283">
        <v>5246.18</v>
      </c>
      <c r="M1935" s="242" t="s">
        <v>37530</v>
      </c>
      <c r="N1935" s="242"/>
      <c r="O1935" s="243">
        <v>22102.080000000002</v>
      </c>
      <c r="Q1935" s="224" t="s">
        <v>12444</v>
      </c>
      <c r="R1935" s="224"/>
      <c r="S1935" s="225">
        <v>1195</v>
      </c>
      <c r="U1935" s="203" t="s">
        <v>2205</v>
      </c>
      <c r="V1935" s="203"/>
      <c r="W1935" s="204">
        <v>237403</v>
      </c>
      <c r="AF1935" t="s">
        <v>59072</v>
      </c>
      <c r="AG1935">
        <v>325.56</v>
      </c>
      <c r="AI1935" s="276" t="s">
        <v>66530</v>
      </c>
      <c r="AJ1935" s="277">
        <v>1223101.78</v>
      </c>
      <c r="AL1935" s="246" t="s">
        <v>34621</v>
      </c>
      <c r="AM1935" s="247">
        <v>7900</v>
      </c>
      <c r="AO1935" s="226" t="s">
        <v>49691</v>
      </c>
      <c r="AP1935" s="227">
        <v>8787</v>
      </c>
      <c r="AR1935" s="207" t="s">
        <v>16478</v>
      </c>
      <c r="AS1935" s="208">
        <v>2639.54</v>
      </c>
      <c r="AT1935" s="93"/>
      <c r="AU1935" s="199" t="s">
        <v>13821</v>
      </c>
      <c r="AV1935" s="200">
        <v>109340</v>
      </c>
      <c r="BD1935" s="272" t="s">
        <v>61010</v>
      </c>
      <c r="BE1935" s="273">
        <v>5246.18</v>
      </c>
      <c r="BG1935" s="244" t="s">
        <v>38298</v>
      </c>
      <c r="BH1935" s="245">
        <v>22102.080000000002</v>
      </c>
      <c r="BJ1935" s="230" t="s">
        <v>12670</v>
      </c>
      <c r="BK1935" s="231">
        <v>1195</v>
      </c>
      <c r="BM1935" s="209" t="s">
        <v>9885</v>
      </c>
      <c r="BN1935" s="210">
        <v>47285</v>
      </c>
    </row>
    <row r="1936" spans="9:66" x14ac:dyDescent="0.55000000000000004">
      <c r="I1936" s="282" t="s">
        <v>60116</v>
      </c>
      <c r="J1936" s="282"/>
      <c r="K1936" s="283">
        <v>17417.22</v>
      </c>
      <c r="M1936" s="242" t="s">
        <v>37531</v>
      </c>
      <c r="N1936" s="242"/>
      <c r="O1936" s="243">
        <v>23704.3</v>
      </c>
      <c r="Q1936" s="224" t="s">
        <v>12349</v>
      </c>
      <c r="R1936" s="224"/>
      <c r="S1936" s="225">
        <v>18000</v>
      </c>
      <c r="U1936" s="203" t="s">
        <v>2206</v>
      </c>
      <c r="V1936" s="203"/>
      <c r="W1936" s="204">
        <v>385706</v>
      </c>
      <c r="AF1936" t="s">
        <v>36289</v>
      </c>
      <c r="AG1936" s="284">
        <v>3014.63</v>
      </c>
      <c r="AI1936" s="276" t="s">
        <v>60269</v>
      </c>
      <c r="AJ1936" s="277">
        <v>692203.87</v>
      </c>
      <c r="AL1936" s="246" t="s">
        <v>55866</v>
      </c>
      <c r="AM1936" s="247">
        <v>8750</v>
      </c>
      <c r="AO1936" s="226" t="s">
        <v>44478</v>
      </c>
      <c r="AP1936" s="227">
        <v>53490</v>
      </c>
      <c r="AR1936" s="207" t="s">
        <v>16479</v>
      </c>
      <c r="AS1936" s="208">
        <v>3546.71</v>
      </c>
      <c r="AT1936" s="93"/>
      <c r="AU1936" s="199" t="s">
        <v>13822</v>
      </c>
      <c r="AV1936" s="200">
        <v>8444.61</v>
      </c>
      <c r="BD1936" s="272" t="s">
        <v>61011</v>
      </c>
      <c r="BE1936" s="273">
        <v>17417.22</v>
      </c>
      <c r="BG1936" s="244" t="s">
        <v>38301</v>
      </c>
      <c r="BH1936" s="245">
        <v>23704.3</v>
      </c>
      <c r="BJ1936" s="230" t="s">
        <v>12566</v>
      </c>
      <c r="BK1936" s="231">
        <v>18000</v>
      </c>
      <c r="BM1936" s="209" t="s">
        <v>8345</v>
      </c>
      <c r="BN1936" s="210">
        <v>2045</v>
      </c>
    </row>
    <row r="1937" spans="9:66" x14ac:dyDescent="0.55000000000000004">
      <c r="I1937" s="282" t="s">
        <v>60117</v>
      </c>
      <c r="J1937" s="282"/>
      <c r="K1937" s="283">
        <v>10906.31</v>
      </c>
      <c r="M1937" s="242" t="s">
        <v>37532</v>
      </c>
      <c r="N1937" s="242"/>
      <c r="O1937" s="243">
        <v>197842.4</v>
      </c>
      <c r="Q1937" s="224" t="s">
        <v>12445</v>
      </c>
      <c r="R1937" s="224"/>
      <c r="S1937" s="225">
        <v>5300</v>
      </c>
      <c r="U1937" s="203" t="s">
        <v>2207</v>
      </c>
      <c r="V1937" s="203"/>
      <c r="W1937" s="204">
        <v>87266</v>
      </c>
      <c r="AF1937" t="s">
        <v>42483</v>
      </c>
      <c r="AG1937" s="284">
        <v>8454.1299999999992</v>
      </c>
      <c r="AI1937" s="276" t="s">
        <v>60270</v>
      </c>
      <c r="AJ1937" s="277">
        <v>43482.95</v>
      </c>
      <c r="AL1937" s="246" t="s">
        <v>57279</v>
      </c>
      <c r="AM1937" s="247">
        <v>5000</v>
      </c>
      <c r="AO1937" s="226" t="s">
        <v>42203</v>
      </c>
      <c r="AP1937" s="227">
        <v>52343.199999999997</v>
      </c>
      <c r="AR1937" s="207" t="s">
        <v>16480</v>
      </c>
      <c r="AS1937" s="208">
        <v>3580.75</v>
      </c>
      <c r="AT1937" s="93"/>
      <c r="AU1937" s="199" t="s">
        <v>13823</v>
      </c>
      <c r="AV1937" s="200">
        <v>13549.66</v>
      </c>
      <c r="BD1937" s="272" t="s">
        <v>61012</v>
      </c>
      <c r="BE1937" s="273">
        <v>10906.31</v>
      </c>
      <c r="BG1937" s="244" t="s">
        <v>38305</v>
      </c>
      <c r="BH1937" s="245">
        <v>197842.4</v>
      </c>
      <c r="BJ1937" s="230" t="s">
        <v>12671</v>
      </c>
      <c r="BK1937" s="231">
        <v>5300</v>
      </c>
      <c r="BM1937" s="209" t="s">
        <v>8991</v>
      </c>
      <c r="BN1937" s="210">
        <v>1991</v>
      </c>
    </row>
    <row r="1938" spans="9:66" x14ac:dyDescent="0.55000000000000004">
      <c r="I1938" s="282" t="s">
        <v>60118</v>
      </c>
      <c r="J1938" s="282"/>
      <c r="K1938" s="283">
        <v>44730.58</v>
      </c>
      <c r="M1938" s="242" t="s">
        <v>37534</v>
      </c>
      <c r="N1938" s="242"/>
      <c r="O1938" s="243">
        <v>2476.17</v>
      </c>
      <c r="Q1938" s="224" t="s">
        <v>12447</v>
      </c>
      <c r="R1938" s="224"/>
      <c r="S1938" s="225">
        <v>2773</v>
      </c>
      <c r="U1938" s="203" t="s">
        <v>2208</v>
      </c>
      <c r="V1938" s="203"/>
      <c r="W1938" s="204">
        <v>3889</v>
      </c>
      <c r="AF1938" t="s">
        <v>44907</v>
      </c>
      <c r="AG1938" s="284">
        <v>8769.02</v>
      </c>
      <c r="AI1938" s="276" t="s">
        <v>64091</v>
      </c>
      <c r="AJ1938" s="277">
        <v>19020</v>
      </c>
      <c r="AL1938" s="246" t="s">
        <v>33200</v>
      </c>
      <c r="AM1938" s="247">
        <v>2048.13</v>
      </c>
      <c r="AO1938" s="226" t="s">
        <v>42204</v>
      </c>
      <c r="AP1938" s="227">
        <v>38.799999999999997</v>
      </c>
      <c r="AR1938" s="207" t="s">
        <v>16481</v>
      </c>
      <c r="AS1938" s="208">
        <v>4730</v>
      </c>
      <c r="AT1938" s="93"/>
      <c r="AU1938" s="199" t="s">
        <v>32325</v>
      </c>
      <c r="AV1938" s="200">
        <v>17891.28</v>
      </c>
      <c r="BD1938" s="272" t="s">
        <v>61013</v>
      </c>
      <c r="BE1938" s="273">
        <v>44730.58</v>
      </c>
      <c r="BG1938" s="244" t="s">
        <v>38308</v>
      </c>
      <c r="BH1938" s="245">
        <v>2476.17</v>
      </c>
      <c r="BJ1938" s="230" t="s">
        <v>12673</v>
      </c>
      <c r="BK1938" s="231">
        <v>2773</v>
      </c>
      <c r="BM1938" s="209" t="s">
        <v>10542</v>
      </c>
      <c r="BN1938" s="210">
        <v>1888.8</v>
      </c>
    </row>
    <row r="1939" spans="9:66" x14ac:dyDescent="0.55000000000000004">
      <c r="I1939" s="282" t="s">
        <v>60120</v>
      </c>
      <c r="J1939" s="282"/>
      <c r="K1939" s="283">
        <v>4922.87</v>
      </c>
      <c r="M1939" s="242" t="s">
        <v>37535</v>
      </c>
      <c r="N1939" s="242"/>
      <c r="O1939" s="243">
        <v>1348262.63</v>
      </c>
      <c r="Q1939" s="224" t="s">
        <v>12449</v>
      </c>
      <c r="R1939" s="224"/>
      <c r="S1939" s="225">
        <v>6529</v>
      </c>
      <c r="U1939" s="203" t="s">
        <v>2209</v>
      </c>
      <c r="V1939" s="203"/>
      <c r="W1939" s="204">
        <v>182835.51</v>
      </c>
      <c r="AF1939" t="s">
        <v>35053</v>
      </c>
      <c r="AG1939" s="284">
        <v>102010.11</v>
      </c>
      <c r="AI1939" s="276" t="s">
        <v>66531</v>
      </c>
      <c r="AJ1939" s="277">
        <v>133634.76</v>
      </c>
      <c r="AL1939" s="246" t="s">
        <v>33201</v>
      </c>
      <c r="AM1939" s="247">
        <v>4076.26</v>
      </c>
      <c r="AO1939" s="226" t="s">
        <v>16503</v>
      </c>
      <c r="AP1939" s="227">
        <v>1012.46</v>
      </c>
      <c r="AR1939" s="207" t="s">
        <v>16482</v>
      </c>
      <c r="AS1939" s="208">
        <v>12845.79</v>
      </c>
      <c r="AT1939" s="93"/>
      <c r="AU1939" s="199" t="s">
        <v>32326</v>
      </c>
      <c r="AV1939" s="200">
        <v>7329.8</v>
      </c>
      <c r="BD1939" s="272" t="s">
        <v>61015</v>
      </c>
      <c r="BE1939" s="273">
        <v>4922.87</v>
      </c>
      <c r="BG1939" s="244" t="s">
        <v>38312</v>
      </c>
      <c r="BH1939" s="245">
        <v>1348262.63</v>
      </c>
      <c r="BJ1939" s="230" t="s">
        <v>12675</v>
      </c>
      <c r="BK1939" s="231">
        <v>6529</v>
      </c>
      <c r="BM1939" s="209" t="s">
        <v>9886</v>
      </c>
      <c r="BN1939" s="210">
        <v>5924.8</v>
      </c>
    </row>
    <row r="1940" spans="9:66" x14ac:dyDescent="0.55000000000000004">
      <c r="I1940" s="282" t="s">
        <v>60121</v>
      </c>
      <c r="J1940" s="282"/>
      <c r="K1940" s="283">
        <v>3192.5</v>
      </c>
      <c r="M1940" s="242" t="s">
        <v>37536</v>
      </c>
      <c r="N1940" s="242"/>
      <c r="O1940" s="243">
        <v>39825</v>
      </c>
      <c r="Q1940" s="224" t="s">
        <v>12531</v>
      </c>
      <c r="R1940" s="224"/>
      <c r="S1940" s="225">
        <v>937.33</v>
      </c>
      <c r="U1940" s="203" t="s">
        <v>2210</v>
      </c>
      <c r="V1940" s="203"/>
      <c r="W1940" s="204">
        <v>25031</v>
      </c>
      <c r="AF1940" t="s">
        <v>55135</v>
      </c>
      <c r="AG1940">
        <v>401.7</v>
      </c>
      <c r="AI1940" s="276" t="s">
        <v>67210</v>
      </c>
      <c r="AJ1940" s="277">
        <v>9214.9699999999993</v>
      </c>
      <c r="AL1940" s="246" t="s">
        <v>57280</v>
      </c>
      <c r="AM1940" s="247">
        <v>1396.41</v>
      </c>
      <c r="AO1940" s="226" t="s">
        <v>16504</v>
      </c>
      <c r="AP1940" s="227">
        <v>1648.5</v>
      </c>
      <c r="AR1940" s="207" t="s">
        <v>16483</v>
      </c>
      <c r="AS1940" s="208">
        <v>361.5</v>
      </c>
      <c r="AT1940" s="93"/>
      <c r="AU1940" s="199" t="s">
        <v>32327</v>
      </c>
      <c r="AV1940" s="200">
        <v>10.81</v>
      </c>
      <c r="BD1940" s="272" t="s">
        <v>61016</v>
      </c>
      <c r="BE1940" s="273">
        <v>3192.5</v>
      </c>
      <c r="BG1940" s="244" t="s">
        <v>38314</v>
      </c>
      <c r="BH1940" s="245">
        <v>39825</v>
      </c>
      <c r="BJ1940" s="230" t="s">
        <v>12769</v>
      </c>
      <c r="BK1940" s="231">
        <v>937.33</v>
      </c>
      <c r="BM1940" s="209" t="s">
        <v>6730</v>
      </c>
      <c r="BN1940" s="210">
        <v>1701511</v>
      </c>
    </row>
    <row r="1941" spans="9:66" x14ac:dyDescent="0.55000000000000004">
      <c r="I1941" s="282" t="s">
        <v>60122</v>
      </c>
      <c r="J1941" s="282"/>
      <c r="K1941" s="283">
        <v>26253.96</v>
      </c>
      <c r="M1941" s="242" t="s">
        <v>37537</v>
      </c>
      <c r="N1941" s="242"/>
      <c r="O1941" s="243">
        <v>34094.61</v>
      </c>
      <c r="Q1941" s="224" t="s">
        <v>12351</v>
      </c>
      <c r="R1941" s="224"/>
      <c r="S1941" s="225">
        <v>44393.36</v>
      </c>
      <c r="U1941" s="203" t="s">
        <v>2211</v>
      </c>
      <c r="V1941" s="203"/>
      <c r="W1941" s="204">
        <v>487571</v>
      </c>
      <c r="AF1941" t="s">
        <v>61990</v>
      </c>
      <c r="AG1941" s="284">
        <v>21546.36</v>
      </c>
      <c r="AI1941" s="276" t="s">
        <v>59524</v>
      </c>
      <c r="AJ1941" s="277">
        <v>15715</v>
      </c>
      <c r="AL1941" s="246" t="s">
        <v>57281</v>
      </c>
      <c r="AM1941" s="247">
        <v>13355.14</v>
      </c>
      <c r="AO1941" s="226" t="s">
        <v>42205</v>
      </c>
      <c r="AP1941" s="227">
        <v>7359.8</v>
      </c>
      <c r="AR1941" s="207" t="s">
        <v>13141</v>
      </c>
      <c r="AS1941" s="208">
        <v>5932.84</v>
      </c>
      <c r="AT1941" s="93"/>
      <c r="AU1941" s="199" t="s">
        <v>32328</v>
      </c>
      <c r="AV1941" s="200">
        <v>1789.53</v>
      </c>
      <c r="BD1941" s="272" t="s">
        <v>61017</v>
      </c>
      <c r="BE1941" s="273">
        <v>26253.96</v>
      </c>
      <c r="BG1941" s="244" t="s">
        <v>38316</v>
      </c>
      <c r="BH1941" s="245">
        <v>34094.61</v>
      </c>
      <c r="BJ1941" s="230" t="s">
        <v>12568</v>
      </c>
      <c r="BK1941" s="231">
        <v>44393.36</v>
      </c>
      <c r="BM1941" s="209" t="s">
        <v>7132</v>
      </c>
      <c r="BN1941" s="210">
        <v>72071</v>
      </c>
    </row>
    <row r="1942" spans="9:66" x14ac:dyDescent="0.55000000000000004">
      <c r="I1942" s="282" t="s">
        <v>60125</v>
      </c>
      <c r="J1942" s="282"/>
      <c r="K1942" s="283">
        <v>21669.43</v>
      </c>
      <c r="M1942" s="242" t="s">
        <v>37538</v>
      </c>
      <c r="N1942" s="242"/>
      <c r="O1942" s="243">
        <v>51237.16</v>
      </c>
      <c r="Q1942" s="224" t="s">
        <v>12451</v>
      </c>
      <c r="R1942" s="224"/>
      <c r="S1942" s="225">
        <v>4795</v>
      </c>
      <c r="U1942" s="203" t="s">
        <v>2212</v>
      </c>
      <c r="V1942" s="203"/>
      <c r="W1942" s="204">
        <v>15861</v>
      </c>
      <c r="AF1942" t="s">
        <v>33586</v>
      </c>
      <c r="AG1942" s="284">
        <v>50997.04</v>
      </c>
      <c r="AI1942" s="276" t="s">
        <v>59525</v>
      </c>
      <c r="AJ1942" s="277">
        <v>1202.31</v>
      </c>
      <c r="AL1942" s="246" t="s">
        <v>55867</v>
      </c>
      <c r="AM1942" s="247">
        <v>567570.72</v>
      </c>
      <c r="AO1942" s="226" t="s">
        <v>16506</v>
      </c>
      <c r="AP1942" s="227">
        <v>630</v>
      </c>
      <c r="AR1942" s="207" t="s">
        <v>16484</v>
      </c>
      <c r="AS1942" s="208">
        <v>8900</v>
      </c>
      <c r="AT1942" s="93"/>
      <c r="AU1942" s="199" t="s">
        <v>32329</v>
      </c>
      <c r="AV1942" s="200">
        <v>3416.24</v>
      </c>
      <c r="BD1942" s="272" t="s">
        <v>61020</v>
      </c>
      <c r="BE1942" s="273">
        <v>21669.43</v>
      </c>
      <c r="BG1942" s="244" t="s">
        <v>38320</v>
      </c>
      <c r="BH1942" s="245">
        <v>51237.16</v>
      </c>
      <c r="BJ1942" s="230" t="s">
        <v>12677</v>
      </c>
      <c r="BK1942" s="231">
        <v>4795</v>
      </c>
      <c r="BM1942" s="209" t="s">
        <v>7399</v>
      </c>
      <c r="BN1942" s="210">
        <v>671563</v>
      </c>
    </row>
    <row r="1943" spans="9:66" x14ac:dyDescent="0.55000000000000004">
      <c r="I1943" s="282" t="s">
        <v>60126</v>
      </c>
      <c r="J1943" s="282"/>
      <c r="K1943" s="283">
        <v>10560.37</v>
      </c>
      <c r="M1943" s="242" t="s">
        <v>37539</v>
      </c>
      <c r="N1943" s="242"/>
      <c r="O1943" s="243">
        <v>244503.51</v>
      </c>
      <c r="Q1943" s="224" t="s">
        <v>12452</v>
      </c>
      <c r="R1943" s="224"/>
      <c r="S1943" s="225">
        <v>1246</v>
      </c>
      <c r="U1943" s="203" t="s">
        <v>2213</v>
      </c>
      <c r="V1943" s="203"/>
      <c r="W1943" s="204">
        <v>30535.4</v>
      </c>
      <c r="AF1943" t="s">
        <v>35054</v>
      </c>
      <c r="AG1943" s="284">
        <v>1460.45</v>
      </c>
      <c r="AI1943" s="276" t="s">
        <v>59526</v>
      </c>
      <c r="AJ1943" s="277">
        <v>3931.93</v>
      </c>
      <c r="AL1943" s="246" t="s">
        <v>34622</v>
      </c>
      <c r="AM1943" s="247">
        <v>34176</v>
      </c>
      <c r="AO1943" s="226" t="s">
        <v>16508</v>
      </c>
      <c r="AP1943" s="227">
        <v>164.43</v>
      </c>
      <c r="AR1943" s="207" t="s">
        <v>16485</v>
      </c>
      <c r="AS1943" s="208">
        <v>147.06</v>
      </c>
      <c r="AT1943" s="93"/>
      <c r="AU1943" s="199" t="s">
        <v>32330</v>
      </c>
      <c r="AV1943" s="200">
        <v>3422.01</v>
      </c>
      <c r="BD1943" s="272" t="s">
        <v>61021</v>
      </c>
      <c r="BE1943" s="273">
        <v>10560.37</v>
      </c>
      <c r="BG1943" s="244" t="s">
        <v>38325</v>
      </c>
      <c r="BH1943" s="245">
        <v>244503.51</v>
      </c>
      <c r="BJ1943" s="230" t="s">
        <v>12678</v>
      </c>
      <c r="BK1943" s="231">
        <v>1246</v>
      </c>
      <c r="BM1943" s="209" t="s">
        <v>7615</v>
      </c>
      <c r="BN1943" s="210">
        <v>328549</v>
      </c>
    </row>
    <row r="1944" spans="9:66" x14ac:dyDescent="0.55000000000000004">
      <c r="I1944" s="282" t="s">
        <v>60127</v>
      </c>
      <c r="J1944" s="282"/>
      <c r="K1944" s="283">
        <v>36810.68</v>
      </c>
      <c r="M1944" s="242" t="s">
        <v>37541</v>
      </c>
      <c r="N1944" s="242"/>
      <c r="O1944" s="243">
        <v>15833</v>
      </c>
      <c r="Q1944" s="224" t="s">
        <v>12453</v>
      </c>
      <c r="R1944" s="224"/>
      <c r="S1944" s="225">
        <v>2274</v>
      </c>
      <c r="U1944" s="203" t="s">
        <v>2214</v>
      </c>
      <c r="V1944" s="203"/>
      <c r="W1944" s="204">
        <v>482185</v>
      </c>
      <c r="AF1944" t="s">
        <v>33587</v>
      </c>
      <c r="AG1944" s="284">
        <v>209219.01</v>
      </c>
      <c r="AI1944" s="276" t="s">
        <v>67211</v>
      </c>
      <c r="AJ1944" s="277">
        <v>18825</v>
      </c>
      <c r="AL1944" s="246" t="s">
        <v>51754</v>
      </c>
      <c r="AM1944" s="247">
        <v>369341.92</v>
      </c>
      <c r="AO1944" s="226" t="s">
        <v>16511</v>
      </c>
      <c r="AP1944" s="227">
        <v>262.91000000000003</v>
      </c>
      <c r="AR1944" s="207" t="s">
        <v>16486</v>
      </c>
      <c r="AS1944" s="208">
        <v>14580</v>
      </c>
      <c r="AT1944" s="93"/>
      <c r="AU1944" s="199" t="s">
        <v>32331</v>
      </c>
      <c r="AV1944" s="200">
        <v>387.22</v>
      </c>
      <c r="BD1944" s="272" t="s">
        <v>61022</v>
      </c>
      <c r="BE1944" s="273">
        <v>36810.68</v>
      </c>
      <c r="BG1944" s="244" t="s">
        <v>38331</v>
      </c>
      <c r="BH1944" s="245">
        <v>15833</v>
      </c>
      <c r="BJ1944" s="230" t="s">
        <v>12679</v>
      </c>
      <c r="BK1944" s="231">
        <v>2274</v>
      </c>
      <c r="BM1944" s="209" t="s">
        <v>7809</v>
      </c>
      <c r="BN1944" s="210">
        <v>119841</v>
      </c>
    </row>
    <row r="1945" spans="9:66" x14ac:dyDescent="0.55000000000000004">
      <c r="I1945" s="282" t="s">
        <v>60128</v>
      </c>
      <c r="J1945" s="282"/>
      <c r="K1945" s="283">
        <v>21196.54</v>
      </c>
      <c r="M1945" s="242" t="s">
        <v>37542</v>
      </c>
      <c r="N1945" s="242"/>
      <c r="O1945" s="243">
        <v>199669.71</v>
      </c>
      <c r="Q1945" s="224" t="s">
        <v>12353</v>
      </c>
      <c r="R1945" s="224"/>
      <c r="S1945" s="225">
        <v>9585</v>
      </c>
      <c r="U1945" s="203" t="s">
        <v>2215</v>
      </c>
      <c r="V1945" s="203"/>
      <c r="W1945" s="204">
        <v>46599.46</v>
      </c>
      <c r="AF1945" t="s">
        <v>67626</v>
      </c>
      <c r="AG1945" s="284">
        <v>9922.7099999999991</v>
      </c>
      <c r="AI1945" s="276" t="s">
        <v>58460</v>
      </c>
      <c r="AJ1945" s="277">
        <v>1428.75</v>
      </c>
      <c r="AL1945" s="246" t="s">
        <v>44493</v>
      </c>
      <c r="AM1945" s="247">
        <v>10922.09</v>
      </c>
      <c r="AO1945" s="226" t="s">
        <v>44479</v>
      </c>
      <c r="AP1945" s="227">
        <v>119500</v>
      </c>
      <c r="AR1945" s="207" t="s">
        <v>16487</v>
      </c>
      <c r="AS1945" s="208">
        <v>1061.3800000000001</v>
      </c>
      <c r="AT1945" s="93"/>
      <c r="AU1945" s="199" t="s">
        <v>32332</v>
      </c>
      <c r="AV1945" s="200">
        <v>29500.37</v>
      </c>
      <c r="BD1945" s="272" t="s">
        <v>61023</v>
      </c>
      <c r="BE1945" s="273">
        <v>21196.54</v>
      </c>
      <c r="BG1945" s="244" t="s">
        <v>38336</v>
      </c>
      <c r="BH1945" s="245">
        <v>199669.71</v>
      </c>
      <c r="BJ1945" s="230" t="s">
        <v>12570</v>
      </c>
      <c r="BK1945" s="231">
        <v>9585</v>
      </c>
      <c r="BM1945" s="209" t="s">
        <v>8079</v>
      </c>
      <c r="BN1945" s="210">
        <v>279399</v>
      </c>
    </row>
    <row r="1946" spans="9:66" x14ac:dyDescent="0.55000000000000004">
      <c r="I1946" s="282" t="s">
        <v>61148</v>
      </c>
      <c r="J1946" s="282"/>
      <c r="K1946" s="283">
        <v>27604.52</v>
      </c>
      <c r="M1946" s="242" t="s">
        <v>37544</v>
      </c>
      <c r="N1946" s="242"/>
      <c r="O1946" s="243">
        <v>451634.49</v>
      </c>
      <c r="Q1946" s="224" t="s">
        <v>12354</v>
      </c>
      <c r="R1946" s="224"/>
      <c r="S1946" s="225">
        <v>1680</v>
      </c>
      <c r="U1946" s="203" t="s">
        <v>2216</v>
      </c>
      <c r="V1946" s="203"/>
      <c r="W1946" s="204">
        <v>72697.42</v>
      </c>
      <c r="AF1946" t="s">
        <v>40312</v>
      </c>
      <c r="AG1946" s="284">
        <v>2146</v>
      </c>
      <c r="AI1946" s="276" t="s">
        <v>70433</v>
      </c>
      <c r="AJ1946" s="277">
        <v>1989.49</v>
      </c>
      <c r="AL1946" s="246" t="s">
        <v>59500</v>
      </c>
      <c r="AM1946" s="247">
        <v>946.51</v>
      </c>
      <c r="AO1946" s="226" t="s">
        <v>44480</v>
      </c>
      <c r="AP1946" s="227">
        <v>9141.75</v>
      </c>
      <c r="AR1946" s="207" t="s">
        <v>16488</v>
      </c>
      <c r="AS1946" s="208">
        <v>2897.51</v>
      </c>
      <c r="AT1946" s="93"/>
      <c r="AU1946" s="199" t="s">
        <v>32333</v>
      </c>
      <c r="AV1946" s="200">
        <v>10000</v>
      </c>
      <c r="BD1946" s="272" t="s">
        <v>61168</v>
      </c>
      <c r="BE1946" s="273">
        <v>27604.52</v>
      </c>
      <c r="BG1946" s="244" t="s">
        <v>38343</v>
      </c>
      <c r="BH1946" s="245">
        <v>451634.49</v>
      </c>
      <c r="BJ1946" s="230" t="s">
        <v>12571</v>
      </c>
      <c r="BK1946" s="231">
        <v>1680</v>
      </c>
      <c r="BM1946" s="209" t="s">
        <v>8210</v>
      </c>
      <c r="BN1946" s="210">
        <v>15960</v>
      </c>
    </row>
    <row r="1947" spans="9:66" x14ac:dyDescent="0.55000000000000004">
      <c r="I1947" s="282" t="s">
        <v>60129</v>
      </c>
      <c r="J1947" s="282"/>
      <c r="K1947" s="283">
        <v>27113.63</v>
      </c>
      <c r="M1947" s="242" t="s">
        <v>37545</v>
      </c>
      <c r="N1947" s="242"/>
      <c r="O1947" s="243">
        <v>78638</v>
      </c>
      <c r="Q1947" s="224" t="s">
        <v>12454</v>
      </c>
      <c r="R1947" s="224"/>
      <c r="S1947" s="225">
        <v>6970</v>
      </c>
      <c r="U1947" s="203" t="s">
        <v>2217</v>
      </c>
      <c r="V1947" s="203"/>
      <c r="W1947" s="204">
        <v>1852</v>
      </c>
      <c r="AF1947" t="s">
        <v>71430</v>
      </c>
      <c r="AG1947" s="284">
        <v>13611</v>
      </c>
      <c r="AI1947" s="276" t="s">
        <v>70434</v>
      </c>
      <c r="AJ1947" s="277">
        <v>152.19</v>
      </c>
      <c r="AL1947" s="246" t="s">
        <v>42209</v>
      </c>
      <c r="AM1947" s="247">
        <v>877135.88</v>
      </c>
      <c r="AO1947" s="226" t="s">
        <v>16512</v>
      </c>
      <c r="AP1947" s="227">
        <v>7666.81</v>
      </c>
      <c r="AR1947" s="207" t="s">
        <v>16489</v>
      </c>
      <c r="AS1947" s="208">
        <v>994.06</v>
      </c>
      <c r="AT1947" s="93"/>
      <c r="AU1947" s="199" t="s">
        <v>32334</v>
      </c>
      <c r="AV1947" s="200">
        <v>374.63</v>
      </c>
      <c r="BD1947" s="272" t="s">
        <v>61024</v>
      </c>
      <c r="BE1947" s="273">
        <v>27113.63</v>
      </c>
      <c r="BG1947" s="244" t="s">
        <v>38347</v>
      </c>
      <c r="BH1947" s="245">
        <v>78638</v>
      </c>
      <c r="BJ1947" s="230" t="s">
        <v>12680</v>
      </c>
      <c r="BK1947" s="231">
        <v>6970</v>
      </c>
      <c r="BM1947" s="209" t="s">
        <v>8346</v>
      </c>
      <c r="BN1947" s="210">
        <v>421284.99</v>
      </c>
    </row>
    <row r="1948" spans="9:66" x14ac:dyDescent="0.55000000000000004">
      <c r="I1948" s="282" t="s">
        <v>60130</v>
      </c>
      <c r="J1948" s="282"/>
      <c r="K1948" s="283">
        <v>24182.720000000001</v>
      </c>
      <c r="M1948" s="242" t="s">
        <v>37546</v>
      </c>
      <c r="N1948" s="242"/>
      <c r="O1948" s="243">
        <v>33474.400000000001</v>
      </c>
      <c r="Q1948" s="224" t="s">
        <v>12356</v>
      </c>
      <c r="R1948" s="224"/>
      <c r="S1948" s="225">
        <v>12636</v>
      </c>
      <c r="U1948" s="203" t="s">
        <v>2218</v>
      </c>
      <c r="V1948" s="203"/>
      <c r="W1948" s="204">
        <v>56266.89</v>
      </c>
      <c r="AF1948" t="s">
        <v>71431</v>
      </c>
      <c r="AG1948" s="284">
        <v>7856.11</v>
      </c>
      <c r="AI1948" s="276" t="s">
        <v>70435</v>
      </c>
      <c r="AJ1948" s="277">
        <v>497.78</v>
      </c>
      <c r="AL1948" s="246" t="s">
        <v>61829</v>
      </c>
      <c r="AM1948" s="247">
        <v>1669.95</v>
      </c>
      <c r="AO1948" s="226" t="s">
        <v>16514</v>
      </c>
      <c r="AP1948" s="227">
        <v>12861.97</v>
      </c>
      <c r="AR1948" s="207" t="s">
        <v>16490</v>
      </c>
      <c r="AS1948" s="208">
        <v>36.729999999999997</v>
      </c>
      <c r="AT1948" s="93"/>
      <c r="AU1948" s="199" t="s">
        <v>32335</v>
      </c>
      <c r="AV1948" s="200">
        <v>60076.11</v>
      </c>
      <c r="BD1948" s="272" t="s">
        <v>61025</v>
      </c>
      <c r="BE1948" s="273">
        <v>24182.720000000001</v>
      </c>
      <c r="BG1948" s="244" t="s">
        <v>38357</v>
      </c>
      <c r="BH1948" s="245">
        <v>33474.400000000001</v>
      </c>
      <c r="BJ1948" s="230" t="s">
        <v>12573</v>
      </c>
      <c r="BK1948" s="231">
        <v>12636</v>
      </c>
      <c r="BM1948" s="209" t="s">
        <v>8543</v>
      </c>
      <c r="BN1948" s="210">
        <v>3402884</v>
      </c>
    </row>
    <row r="1949" spans="9:66" x14ac:dyDescent="0.55000000000000004">
      <c r="I1949" s="282" t="s">
        <v>60131</v>
      </c>
      <c r="J1949" s="282"/>
      <c r="K1949" s="283">
        <v>45732.75</v>
      </c>
      <c r="M1949" s="242" t="s">
        <v>37547</v>
      </c>
      <c r="N1949" s="242"/>
      <c r="O1949" s="243">
        <v>-60</v>
      </c>
      <c r="Q1949" s="224" t="s">
        <v>12456</v>
      </c>
      <c r="R1949" s="224"/>
      <c r="S1949" s="225">
        <v>2613</v>
      </c>
      <c r="U1949" s="203" t="s">
        <v>2219</v>
      </c>
      <c r="V1949" s="203"/>
      <c r="W1949" s="204">
        <v>543213</v>
      </c>
      <c r="AF1949" t="s">
        <v>71432</v>
      </c>
      <c r="AG1949" s="284">
        <v>1165.6400000000001</v>
      </c>
      <c r="AI1949" s="276" t="s">
        <v>70436</v>
      </c>
      <c r="AJ1949" s="277">
        <v>217.13</v>
      </c>
      <c r="AL1949" s="246" t="s">
        <v>34623</v>
      </c>
      <c r="AM1949" s="247">
        <v>139454.6</v>
      </c>
      <c r="AO1949" s="226" t="s">
        <v>44481</v>
      </c>
      <c r="AP1949" s="227">
        <v>21557.25</v>
      </c>
      <c r="AR1949" s="207" t="s">
        <v>16491</v>
      </c>
      <c r="AS1949" s="208">
        <v>23000.63</v>
      </c>
      <c r="AT1949" s="93"/>
      <c r="AU1949" s="199" t="s">
        <v>13824</v>
      </c>
      <c r="AV1949" s="200">
        <v>4.4800000000000004</v>
      </c>
      <c r="BD1949" s="272" t="s">
        <v>61026</v>
      </c>
      <c r="BE1949" s="273">
        <v>45732.75</v>
      </c>
      <c r="BG1949" s="244" t="s">
        <v>38362</v>
      </c>
      <c r="BH1949" s="245">
        <v>-60</v>
      </c>
      <c r="BJ1949" s="230" t="s">
        <v>12682</v>
      </c>
      <c r="BK1949" s="231">
        <v>2613</v>
      </c>
      <c r="BM1949" s="209" t="s">
        <v>8734</v>
      </c>
      <c r="BN1949" s="210">
        <v>72809</v>
      </c>
    </row>
    <row r="1950" spans="9:66" x14ac:dyDescent="0.55000000000000004">
      <c r="I1950" s="282" t="s">
        <v>60132</v>
      </c>
      <c r="J1950" s="282"/>
      <c r="K1950" s="283">
        <v>97376.39</v>
      </c>
      <c r="M1950" s="242" t="s">
        <v>37548</v>
      </c>
      <c r="N1950" s="242"/>
      <c r="O1950" s="243">
        <v>152246.07</v>
      </c>
      <c r="Q1950" s="224" t="s">
        <v>12457</v>
      </c>
      <c r="R1950" s="224"/>
      <c r="S1950" s="225">
        <v>6951</v>
      </c>
      <c r="U1950" s="203" t="s">
        <v>2220</v>
      </c>
      <c r="V1950" s="203"/>
      <c r="W1950" s="204">
        <v>65703</v>
      </c>
      <c r="AF1950" t="s">
        <v>71433</v>
      </c>
      <c r="AG1950" s="284">
        <v>3699.03</v>
      </c>
      <c r="AI1950" s="276" t="s">
        <v>70437</v>
      </c>
      <c r="AJ1950" s="277">
        <v>3351.95</v>
      </c>
      <c r="AL1950" s="246" t="s">
        <v>34624</v>
      </c>
      <c r="AM1950" s="247">
        <v>441610.92</v>
      </c>
      <c r="AO1950" s="226" t="s">
        <v>44482</v>
      </c>
      <c r="AP1950" s="227">
        <v>1638.75</v>
      </c>
      <c r="AR1950" s="207" t="s">
        <v>16492</v>
      </c>
      <c r="AS1950" s="208">
        <v>1673.29</v>
      </c>
      <c r="AT1950" s="93"/>
      <c r="AU1950" s="199" t="s">
        <v>13825</v>
      </c>
      <c r="AV1950" s="200">
        <v>157.32</v>
      </c>
      <c r="BD1950" s="272" t="s">
        <v>61027</v>
      </c>
      <c r="BE1950" s="273">
        <v>97376.39</v>
      </c>
      <c r="BG1950" s="244" t="s">
        <v>38367</v>
      </c>
      <c r="BH1950" s="245">
        <v>152246.07</v>
      </c>
      <c r="BJ1950" s="230" t="s">
        <v>12683</v>
      </c>
      <c r="BK1950" s="231">
        <v>6951</v>
      </c>
      <c r="BM1950" s="209" t="s">
        <v>8992</v>
      </c>
      <c r="BN1950" s="210">
        <v>554820</v>
      </c>
    </row>
    <row r="1951" spans="9:66" x14ac:dyDescent="0.55000000000000004">
      <c r="I1951" s="282" t="s">
        <v>60133</v>
      </c>
      <c r="J1951" s="282"/>
      <c r="K1951" s="283">
        <v>5279.08</v>
      </c>
      <c r="M1951" s="242" t="s">
        <v>37550</v>
      </c>
      <c r="N1951" s="242"/>
      <c r="O1951" s="243">
        <v>167076.35</v>
      </c>
      <c r="Q1951" s="224" t="s">
        <v>12460</v>
      </c>
      <c r="R1951" s="224"/>
      <c r="S1951" s="225">
        <v>875</v>
      </c>
      <c r="U1951" s="203" t="s">
        <v>2221</v>
      </c>
      <c r="V1951" s="203"/>
      <c r="W1951" s="204">
        <v>378164</v>
      </c>
      <c r="AF1951" t="s">
        <v>71434</v>
      </c>
      <c r="AG1951" s="284">
        <v>1349.08</v>
      </c>
      <c r="AI1951" s="276" t="s">
        <v>17564</v>
      </c>
      <c r="AJ1951" s="277">
        <v>60.69</v>
      </c>
      <c r="AL1951" s="246" t="s">
        <v>34625</v>
      </c>
      <c r="AM1951" s="247">
        <v>145483.12</v>
      </c>
      <c r="AO1951" s="226" t="s">
        <v>16516</v>
      </c>
      <c r="AP1951" s="227">
        <v>7461.72</v>
      </c>
      <c r="AR1951" s="207" t="s">
        <v>16493</v>
      </c>
      <c r="AS1951" s="208">
        <v>4943.74</v>
      </c>
      <c r="AT1951" s="93"/>
      <c r="AU1951" s="199" t="s">
        <v>13826</v>
      </c>
      <c r="AV1951" s="200">
        <v>1047.06</v>
      </c>
      <c r="BD1951" s="272" t="s">
        <v>61028</v>
      </c>
      <c r="BE1951" s="273">
        <v>5279.08</v>
      </c>
      <c r="BG1951" s="244" t="s">
        <v>38373</v>
      </c>
      <c r="BH1951" s="245">
        <v>167076.35</v>
      </c>
      <c r="BJ1951" s="230" t="s">
        <v>12686</v>
      </c>
      <c r="BK1951" s="231">
        <v>875</v>
      </c>
      <c r="BM1951" s="209" t="s">
        <v>9318</v>
      </c>
      <c r="BN1951" s="210">
        <v>3557830.26</v>
      </c>
    </row>
    <row r="1952" spans="9:66" x14ac:dyDescent="0.55000000000000004">
      <c r="I1952" s="282" t="s">
        <v>60134</v>
      </c>
      <c r="J1952" s="282"/>
      <c r="K1952" s="283">
        <v>5649.16</v>
      </c>
      <c r="M1952" s="242" t="s">
        <v>37551</v>
      </c>
      <c r="N1952" s="242"/>
      <c r="O1952" s="243">
        <v>3570746.45</v>
      </c>
      <c r="Q1952" s="224" t="s">
        <v>12461</v>
      </c>
      <c r="R1952" s="224"/>
      <c r="S1952" s="225">
        <v>2185</v>
      </c>
      <c r="U1952" s="203" t="s">
        <v>2222</v>
      </c>
      <c r="V1952" s="203"/>
      <c r="W1952" s="204">
        <v>128120.49</v>
      </c>
      <c r="AF1952" t="s">
        <v>71435</v>
      </c>
      <c r="AG1952" s="284">
        <v>9601.01</v>
      </c>
      <c r="AI1952" s="276" t="s">
        <v>67212</v>
      </c>
      <c r="AJ1952" s="277">
        <v>-72.069999999999993</v>
      </c>
      <c r="AL1952" s="246" t="s">
        <v>51755</v>
      </c>
      <c r="AM1952" s="247">
        <v>9940.7099999999991</v>
      </c>
      <c r="AO1952" s="226" t="s">
        <v>48711</v>
      </c>
      <c r="AP1952" s="227">
        <v>291.85000000000002</v>
      </c>
      <c r="AR1952" s="207" t="s">
        <v>16494</v>
      </c>
      <c r="AS1952" s="208">
        <v>1991.29</v>
      </c>
      <c r="AT1952" s="93"/>
      <c r="AU1952" s="199" t="s">
        <v>23071</v>
      </c>
      <c r="AV1952" s="200">
        <v>17891.28</v>
      </c>
      <c r="BD1952" s="272" t="s">
        <v>61029</v>
      </c>
      <c r="BE1952" s="273">
        <v>5649.16</v>
      </c>
      <c r="BG1952" s="244" t="s">
        <v>38378</v>
      </c>
      <c r="BH1952" s="245">
        <v>3570746.45</v>
      </c>
      <c r="BJ1952" s="230" t="s">
        <v>12687</v>
      </c>
      <c r="BK1952" s="231">
        <v>2185</v>
      </c>
      <c r="BM1952" s="209" t="s">
        <v>10918</v>
      </c>
      <c r="BN1952" s="210">
        <v>10201.1</v>
      </c>
    </row>
    <row r="1953" spans="9:66" x14ac:dyDescent="0.55000000000000004">
      <c r="I1953" s="282" t="s">
        <v>60135</v>
      </c>
      <c r="J1953" s="282"/>
      <c r="K1953" s="283">
        <v>5279.26</v>
      </c>
      <c r="M1953" s="242" t="s">
        <v>37552</v>
      </c>
      <c r="N1953" s="242"/>
      <c r="O1953" s="243">
        <v>58455.360000000001</v>
      </c>
      <c r="Q1953" s="224" t="s">
        <v>12358</v>
      </c>
      <c r="R1953" s="224"/>
      <c r="S1953" s="225">
        <v>7425</v>
      </c>
      <c r="U1953" s="203" t="s">
        <v>2223</v>
      </c>
      <c r="V1953" s="203"/>
      <c r="W1953" s="204">
        <v>8361</v>
      </c>
      <c r="AF1953" t="s">
        <v>63674</v>
      </c>
      <c r="AG1953" s="284">
        <v>8417.5</v>
      </c>
      <c r="AI1953" s="276" t="s">
        <v>54961</v>
      </c>
      <c r="AJ1953" s="277">
        <v>562.5</v>
      </c>
      <c r="AL1953" s="246" t="s">
        <v>36076</v>
      </c>
      <c r="AM1953" s="247">
        <v>31527.26</v>
      </c>
      <c r="AO1953" s="226" t="s">
        <v>16517</v>
      </c>
      <c r="AP1953" s="227">
        <v>617.17999999999995</v>
      </c>
      <c r="AR1953" s="207" t="s">
        <v>16495</v>
      </c>
      <c r="AS1953" s="208">
        <v>36.729999999999997</v>
      </c>
      <c r="AT1953" s="93"/>
      <c r="AU1953" s="199" t="s">
        <v>23072</v>
      </c>
      <c r="AV1953" s="200">
        <v>7329.8</v>
      </c>
      <c r="BD1953" s="272" t="s">
        <v>61030</v>
      </c>
      <c r="BE1953" s="273">
        <v>5279.26</v>
      </c>
      <c r="BG1953" s="244" t="s">
        <v>38383</v>
      </c>
      <c r="BH1953" s="245">
        <v>58455.360000000001</v>
      </c>
      <c r="BJ1953" s="230" t="s">
        <v>12576</v>
      </c>
      <c r="BK1953" s="231">
        <v>7425</v>
      </c>
      <c r="BM1953" s="209" t="s">
        <v>11100</v>
      </c>
      <c r="BN1953" s="210">
        <v>22016.07</v>
      </c>
    </row>
    <row r="1954" spans="9:66" x14ac:dyDescent="0.55000000000000004">
      <c r="I1954" s="282" t="s">
        <v>60136</v>
      </c>
      <c r="J1954" s="282"/>
      <c r="K1954" s="283">
        <v>5540.3</v>
      </c>
      <c r="M1954" s="242" t="s">
        <v>37553</v>
      </c>
      <c r="N1954" s="242"/>
      <c r="O1954" s="243">
        <v>66615.960000000006</v>
      </c>
      <c r="Q1954" s="224" t="s">
        <v>12462</v>
      </c>
      <c r="R1954" s="224"/>
      <c r="S1954" s="225">
        <v>4152</v>
      </c>
      <c r="U1954" s="203" t="s">
        <v>2224</v>
      </c>
      <c r="V1954" s="203"/>
      <c r="W1954" s="204">
        <v>70684</v>
      </c>
      <c r="AF1954" t="s">
        <v>67631</v>
      </c>
      <c r="AG1954">
        <v>256.25</v>
      </c>
      <c r="AI1954" s="276" t="s">
        <v>54962</v>
      </c>
      <c r="AJ1954" s="277">
        <v>1020.75</v>
      </c>
      <c r="AL1954" s="246" t="s">
        <v>51756</v>
      </c>
      <c r="AM1954" s="247">
        <v>285572</v>
      </c>
      <c r="AO1954" s="226" t="s">
        <v>48712</v>
      </c>
      <c r="AP1954" s="227">
        <v>76000</v>
      </c>
      <c r="AR1954" s="207" t="s">
        <v>16496</v>
      </c>
      <c r="AS1954" s="208">
        <v>7369.54</v>
      </c>
      <c r="AT1954" s="93"/>
      <c r="AU1954" s="199" t="s">
        <v>13827</v>
      </c>
      <c r="AV1954" s="200">
        <v>109340</v>
      </c>
      <c r="BD1954" s="272" t="s">
        <v>61031</v>
      </c>
      <c r="BE1954" s="273">
        <v>5540.3</v>
      </c>
      <c r="BG1954" s="244" t="s">
        <v>38384</v>
      </c>
      <c r="BH1954" s="245">
        <v>66615.960000000006</v>
      </c>
      <c r="BJ1954" s="230" t="s">
        <v>12688</v>
      </c>
      <c r="BK1954" s="231">
        <v>4152</v>
      </c>
      <c r="BM1954" s="209" t="s">
        <v>11577</v>
      </c>
      <c r="BN1954" s="210">
        <v>5125757.84</v>
      </c>
    </row>
    <row r="1955" spans="9:66" x14ac:dyDescent="0.55000000000000004">
      <c r="I1955" s="282" t="s">
        <v>61149</v>
      </c>
      <c r="J1955" s="282"/>
      <c r="K1955" s="283">
        <v>107264.76</v>
      </c>
      <c r="M1955" s="242" t="s">
        <v>37554</v>
      </c>
      <c r="N1955" s="242"/>
      <c r="O1955" s="243">
        <v>10198.379999999999</v>
      </c>
      <c r="Q1955" s="224" t="s">
        <v>12359</v>
      </c>
      <c r="R1955" s="224"/>
      <c r="S1955" s="225">
        <v>133065</v>
      </c>
      <c r="U1955" s="203" t="s">
        <v>2225</v>
      </c>
      <c r="V1955" s="203"/>
      <c r="W1955" s="204">
        <v>243287.35</v>
      </c>
      <c r="AF1955" t="s">
        <v>63675</v>
      </c>
      <c r="AG1955">
        <v>652.19000000000005</v>
      </c>
      <c r="AI1955" s="276" t="s">
        <v>54963</v>
      </c>
      <c r="AJ1955" s="277">
        <v>115.3</v>
      </c>
      <c r="AL1955" s="246" t="s">
        <v>36077</v>
      </c>
      <c r="AM1955" s="247">
        <v>52295</v>
      </c>
      <c r="AO1955" s="226" t="s">
        <v>48713</v>
      </c>
      <c r="AP1955" s="227">
        <v>5560</v>
      </c>
      <c r="AR1955" s="207" t="s">
        <v>16497</v>
      </c>
      <c r="AS1955" s="208">
        <v>3546.71</v>
      </c>
      <c r="AT1955" s="93"/>
      <c r="AU1955" s="199" t="s">
        <v>32336</v>
      </c>
      <c r="AV1955" s="200">
        <v>10.81</v>
      </c>
      <c r="BD1955" s="272" t="s">
        <v>61169</v>
      </c>
      <c r="BE1955" s="273">
        <v>107264.76</v>
      </c>
      <c r="BG1955" s="244" t="s">
        <v>38385</v>
      </c>
      <c r="BH1955" s="245">
        <v>10198.379999999999</v>
      </c>
      <c r="BJ1955" s="230" t="s">
        <v>12578</v>
      </c>
      <c r="BK1955" s="231">
        <v>133065</v>
      </c>
      <c r="BM1955" s="209" t="s">
        <v>9887</v>
      </c>
      <c r="BN1955" s="210">
        <v>16356497.26</v>
      </c>
    </row>
    <row r="1956" spans="9:66" x14ac:dyDescent="0.55000000000000004">
      <c r="I1956" s="282" t="s">
        <v>60137</v>
      </c>
      <c r="J1956" s="282"/>
      <c r="K1956" s="283">
        <v>20922.669999999998</v>
      </c>
      <c r="M1956" s="242" t="s">
        <v>37555</v>
      </c>
      <c r="N1956" s="242"/>
      <c r="O1956" s="243">
        <v>31847.85</v>
      </c>
      <c r="Q1956" s="224" t="s">
        <v>12463</v>
      </c>
      <c r="R1956" s="224"/>
      <c r="S1956" s="225">
        <v>175</v>
      </c>
      <c r="U1956" s="203" t="s">
        <v>2226</v>
      </c>
      <c r="V1956" s="203"/>
      <c r="W1956" s="204">
        <v>5233656</v>
      </c>
      <c r="AF1956" t="s">
        <v>63676</v>
      </c>
      <c r="AG1956" s="284">
        <v>1987.83</v>
      </c>
      <c r="AI1956" s="276" t="s">
        <v>54964</v>
      </c>
      <c r="AJ1956" s="277">
        <v>311.69</v>
      </c>
      <c r="AL1956" s="246" t="s">
        <v>38902</v>
      </c>
      <c r="AM1956" s="247">
        <v>58076.49</v>
      </c>
      <c r="AO1956" s="226" t="s">
        <v>51729</v>
      </c>
      <c r="AP1956" s="227">
        <v>11100</v>
      </c>
      <c r="AR1956" s="207" t="s">
        <v>16498</v>
      </c>
      <c r="AS1956" s="208">
        <v>361.5</v>
      </c>
      <c r="AT1956" s="93"/>
      <c r="AU1956" s="199" t="s">
        <v>13828</v>
      </c>
      <c r="AV1956" s="200">
        <v>10234.14</v>
      </c>
      <c r="BD1956" s="272" t="s">
        <v>61032</v>
      </c>
      <c r="BE1956" s="273">
        <v>20922.669999999998</v>
      </c>
      <c r="BG1956" s="244" t="s">
        <v>38386</v>
      </c>
      <c r="BH1956" s="245">
        <v>31847.85</v>
      </c>
      <c r="BJ1956" s="230" t="s">
        <v>12689</v>
      </c>
      <c r="BK1956" s="231">
        <v>175</v>
      </c>
      <c r="BM1956" s="209" t="s">
        <v>6731</v>
      </c>
      <c r="BN1956" s="210">
        <v>37537</v>
      </c>
    </row>
    <row r="1957" spans="9:66" x14ac:dyDescent="0.55000000000000004">
      <c r="I1957" s="282" t="s">
        <v>60138</v>
      </c>
      <c r="J1957" s="282"/>
      <c r="K1957" s="283">
        <v>31669.81</v>
      </c>
      <c r="M1957" s="242" t="s">
        <v>37557</v>
      </c>
      <c r="N1957" s="242"/>
      <c r="O1957" s="243">
        <v>29222</v>
      </c>
      <c r="Q1957" s="224" t="s">
        <v>12464</v>
      </c>
      <c r="R1957" s="224"/>
      <c r="S1957" s="225">
        <v>1310</v>
      </c>
      <c r="U1957" s="203" t="s">
        <v>2227</v>
      </c>
      <c r="V1957" s="203"/>
      <c r="W1957" s="204">
        <v>26603.45</v>
      </c>
      <c r="AF1957" t="s">
        <v>63677</v>
      </c>
      <c r="AG1957">
        <v>711.25</v>
      </c>
      <c r="AI1957" s="276" t="s">
        <v>51929</v>
      </c>
      <c r="AJ1957" s="277">
        <v>6622.87</v>
      </c>
      <c r="AL1957" s="246" t="s">
        <v>64037</v>
      </c>
      <c r="AM1957" s="247">
        <v>-13279.6</v>
      </c>
      <c r="AO1957" s="226" t="s">
        <v>49692</v>
      </c>
      <c r="AP1957" s="227">
        <v>9770.32</v>
      </c>
      <c r="AR1957" s="207" t="s">
        <v>13143</v>
      </c>
      <c r="AS1957" s="208">
        <v>24051.38</v>
      </c>
      <c r="AT1957" s="93"/>
      <c r="AU1957" s="199" t="s">
        <v>13829</v>
      </c>
      <c r="AV1957" s="200">
        <v>16965.900000000001</v>
      </c>
      <c r="BD1957" s="272" t="s">
        <v>61033</v>
      </c>
      <c r="BE1957" s="273">
        <v>31669.81</v>
      </c>
      <c r="BG1957" s="244" t="s">
        <v>38389</v>
      </c>
      <c r="BH1957" s="245">
        <v>29222</v>
      </c>
      <c r="BJ1957" s="230" t="s">
        <v>12690</v>
      </c>
      <c r="BK1957" s="231">
        <v>1310</v>
      </c>
      <c r="BM1957" s="209" t="s">
        <v>7133</v>
      </c>
      <c r="BN1957" s="210">
        <v>1820</v>
      </c>
    </row>
    <row r="1958" spans="9:66" x14ac:dyDescent="0.55000000000000004">
      <c r="I1958" s="282" t="s">
        <v>60139</v>
      </c>
      <c r="J1958" s="282"/>
      <c r="K1958" s="283">
        <v>81732.84</v>
      </c>
      <c r="M1958" s="242" t="s">
        <v>37561</v>
      </c>
      <c r="N1958" s="242"/>
      <c r="O1958" s="243">
        <v>8240</v>
      </c>
      <c r="Q1958" s="224" t="s">
        <v>12465</v>
      </c>
      <c r="R1958" s="224"/>
      <c r="S1958" s="225">
        <v>2450</v>
      </c>
      <c r="U1958" s="203" t="s">
        <v>2228</v>
      </c>
      <c r="V1958" s="203"/>
      <c r="W1958" s="204">
        <v>324135.8</v>
      </c>
      <c r="AF1958" t="s">
        <v>64304</v>
      </c>
      <c r="AG1958">
        <v>728.91</v>
      </c>
      <c r="AI1958" s="276" t="s">
        <v>51930</v>
      </c>
      <c r="AJ1958" s="277">
        <v>1297.82</v>
      </c>
      <c r="AL1958" s="246" t="s">
        <v>40139</v>
      </c>
      <c r="AM1958" s="247">
        <v>6441.5</v>
      </c>
      <c r="AO1958" s="226" t="s">
        <v>48714</v>
      </c>
      <c r="AP1958" s="227">
        <v>30039.35</v>
      </c>
      <c r="AR1958" s="207" t="s">
        <v>16499</v>
      </c>
      <c r="AS1958" s="208">
        <v>56035.29</v>
      </c>
      <c r="AT1958" s="93"/>
      <c r="AU1958" s="199" t="s">
        <v>23076</v>
      </c>
      <c r="AV1958" s="200">
        <v>3422.01</v>
      </c>
      <c r="BD1958" s="272" t="s">
        <v>61034</v>
      </c>
      <c r="BE1958" s="273">
        <v>81732.84</v>
      </c>
      <c r="BG1958" s="244" t="s">
        <v>38397</v>
      </c>
      <c r="BH1958" s="245">
        <v>8240</v>
      </c>
      <c r="BJ1958" s="230" t="s">
        <v>12691</v>
      </c>
      <c r="BK1958" s="231">
        <v>2450</v>
      </c>
      <c r="BM1958" s="209" t="s">
        <v>7400</v>
      </c>
      <c r="BN1958" s="210">
        <v>18214</v>
      </c>
    </row>
    <row r="1959" spans="9:66" x14ac:dyDescent="0.55000000000000004">
      <c r="I1959" s="282" t="s">
        <v>60140</v>
      </c>
      <c r="J1959" s="282"/>
      <c r="K1959" s="283">
        <v>5279.21</v>
      </c>
      <c r="M1959" s="242" t="s">
        <v>37563</v>
      </c>
      <c r="N1959" s="242"/>
      <c r="O1959" s="243">
        <v>49249.88</v>
      </c>
      <c r="Q1959" s="224" t="s">
        <v>12363</v>
      </c>
      <c r="R1959" s="224"/>
      <c r="S1959" s="225">
        <v>4032</v>
      </c>
      <c r="U1959" s="203" t="s">
        <v>2229</v>
      </c>
      <c r="V1959" s="203"/>
      <c r="W1959" s="204">
        <v>49293.55</v>
      </c>
      <c r="AF1959" t="s">
        <v>63160</v>
      </c>
      <c r="AG1959" s="284">
        <v>5467.44</v>
      </c>
      <c r="AI1959" s="276" t="s">
        <v>67213</v>
      </c>
      <c r="AJ1959" s="277">
        <v>-16994.259999999998</v>
      </c>
      <c r="AL1959" s="246" t="s">
        <v>51757</v>
      </c>
      <c r="AM1959" s="247">
        <v>11704.5</v>
      </c>
      <c r="AO1959" s="226" t="s">
        <v>48715</v>
      </c>
      <c r="AP1959" s="227">
        <v>16592.650000000001</v>
      </c>
      <c r="AR1959" s="207" t="s">
        <v>16500</v>
      </c>
      <c r="AS1959" s="208">
        <v>147.06</v>
      </c>
      <c r="AT1959" s="93"/>
      <c r="AU1959" s="199" t="s">
        <v>23081</v>
      </c>
      <c r="AV1959" s="200">
        <v>387.22</v>
      </c>
      <c r="BD1959" s="272" t="s">
        <v>61035</v>
      </c>
      <c r="BE1959" s="273">
        <v>5279.21</v>
      </c>
      <c r="BG1959" s="244" t="s">
        <v>38402</v>
      </c>
      <c r="BH1959" s="245">
        <v>49249.88</v>
      </c>
      <c r="BJ1959" s="230" t="s">
        <v>12583</v>
      </c>
      <c r="BK1959" s="231">
        <v>4032</v>
      </c>
      <c r="BM1959" s="209" t="s">
        <v>7810</v>
      </c>
      <c r="BN1959" s="210">
        <v>3747.67</v>
      </c>
    </row>
    <row r="1960" spans="9:66" x14ac:dyDescent="0.55000000000000004">
      <c r="I1960" s="282" t="s">
        <v>60141</v>
      </c>
      <c r="J1960" s="282"/>
      <c r="K1960" s="283">
        <v>12281.63</v>
      </c>
      <c r="M1960" s="242" t="s">
        <v>37565</v>
      </c>
      <c r="N1960" s="242"/>
      <c r="O1960" s="243">
        <v>4259.67</v>
      </c>
      <c r="Q1960" s="224" t="s">
        <v>12364</v>
      </c>
      <c r="R1960" s="224"/>
      <c r="S1960" s="225">
        <v>53216.67</v>
      </c>
      <c r="U1960" s="203" t="s">
        <v>2230</v>
      </c>
      <c r="V1960" s="203"/>
      <c r="W1960" s="204">
        <v>88340.43</v>
      </c>
      <c r="AF1960" t="s">
        <v>67634</v>
      </c>
      <c r="AG1960">
        <v>116.83</v>
      </c>
      <c r="AI1960" s="276" t="s">
        <v>55912</v>
      </c>
      <c r="AJ1960" s="277">
        <v>61065.49</v>
      </c>
      <c r="AL1960" s="246" t="s">
        <v>51758</v>
      </c>
      <c r="AM1960" s="247">
        <v>55641.48</v>
      </c>
      <c r="AO1960" s="226" t="s">
        <v>48716</v>
      </c>
      <c r="AP1960" s="227">
        <v>57531.25</v>
      </c>
      <c r="AR1960" s="207" t="s">
        <v>16501</v>
      </c>
      <c r="AS1960" s="208">
        <v>5432.24</v>
      </c>
      <c r="AT1960" s="93"/>
      <c r="AU1960" s="199" t="s">
        <v>13830</v>
      </c>
      <c r="AV1960" s="200">
        <v>4.4800000000000004</v>
      </c>
      <c r="BD1960" s="272" t="s">
        <v>61036</v>
      </c>
      <c r="BE1960" s="273">
        <v>12281.63</v>
      </c>
      <c r="BG1960" s="244" t="s">
        <v>38406</v>
      </c>
      <c r="BH1960" s="245">
        <v>4259.67</v>
      </c>
      <c r="BJ1960" s="230" t="s">
        <v>12584</v>
      </c>
      <c r="BK1960" s="231">
        <v>53216.67</v>
      </c>
      <c r="BM1960" s="209" t="s">
        <v>8347</v>
      </c>
      <c r="BN1960" s="210">
        <v>4161</v>
      </c>
    </row>
    <row r="1961" spans="9:66" x14ac:dyDescent="0.55000000000000004">
      <c r="I1961" s="282" t="s">
        <v>60143</v>
      </c>
      <c r="J1961" s="282"/>
      <c r="K1961" s="283">
        <v>10839.18</v>
      </c>
      <c r="M1961" s="242" t="s">
        <v>37566</v>
      </c>
      <c r="N1961" s="242"/>
      <c r="O1961" s="243">
        <v>75786.41</v>
      </c>
      <c r="Q1961" s="224" t="s">
        <v>12467</v>
      </c>
      <c r="R1961" s="224"/>
      <c r="S1961" s="225">
        <v>12074</v>
      </c>
      <c r="U1961" s="203" t="s">
        <v>2231</v>
      </c>
      <c r="V1961" s="203"/>
      <c r="W1961" s="204">
        <v>16775</v>
      </c>
      <c r="AF1961" t="s">
        <v>67635</v>
      </c>
      <c r="AG1961">
        <v>375</v>
      </c>
      <c r="AI1961" s="276" t="s">
        <v>55913</v>
      </c>
      <c r="AJ1961" s="277">
        <v>124490</v>
      </c>
      <c r="AL1961" s="246" t="s">
        <v>51759</v>
      </c>
      <c r="AM1961" s="247">
        <v>5151.8</v>
      </c>
      <c r="AO1961" s="226" t="s">
        <v>51730</v>
      </c>
      <c r="AP1961" s="227">
        <v>5751</v>
      </c>
      <c r="AR1961" s="207" t="s">
        <v>16502</v>
      </c>
      <c r="AS1961" s="208">
        <v>2490</v>
      </c>
      <c r="AT1961" s="93"/>
      <c r="AU1961" s="199" t="s">
        <v>13831</v>
      </c>
      <c r="AV1961" s="200">
        <v>29657.69</v>
      </c>
      <c r="BD1961" s="272" t="s">
        <v>61038</v>
      </c>
      <c r="BE1961" s="273">
        <v>10839.18</v>
      </c>
      <c r="BG1961" s="244" t="s">
        <v>38410</v>
      </c>
      <c r="BH1961" s="245">
        <v>75786.41</v>
      </c>
      <c r="BJ1961" s="230" t="s">
        <v>12693</v>
      </c>
      <c r="BK1961" s="231">
        <v>12074</v>
      </c>
      <c r="BM1961" s="209" t="s">
        <v>8544</v>
      </c>
      <c r="BN1961" s="210">
        <v>71251.44</v>
      </c>
    </row>
    <row r="1962" spans="9:66" x14ac:dyDescent="0.55000000000000004">
      <c r="I1962" s="282" t="s">
        <v>60144</v>
      </c>
      <c r="J1962" s="282"/>
      <c r="K1962" s="283">
        <v>28421.75</v>
      </c>
      <c r="M1962" s="242" t="s">
        <v>37570</v>
      </c>
      <c r="N1962" s="242"/>
      <c r="O1962" s="243">
        <v>6353</v>
      </c>
      <c r="Q1962" s="224" t="s">
        <v>12468</v>
      </c>
      <c r="R1962" s="224"/>
      <c r="S1962" s="225">
        <v>9984</v>
      </c>
      <c r="U1962" s="203" t="s">
        <v>2232</v>
      </c>
      <c r="V1962" s="203"/>
      <c r="W1962" s="204">
        <v>17272</v>
      </c>
      <c r="AF1962" t="s">
        <v>67637</v>
      </c>
      <c r="AG1962">
        <v>97.31</v>
      </c>
      <c r="AI1962" s="276" t="s">
        <v>34725</v>
      </c>
      <c r="AJ1962" s="277">
        <v>138149</v>
      </c>
      <c r="AL1962" s="246" t="s">
        <v>51760</v>
      </c>
      <c r="AM1962" s="247">
        <v>16499.759999999998</v>
      </c>
      <c r="AO1962" s="226" t="s">
        <v>49693</v>
      </c>
      <c r="AP1962" s="227">
        <v>3136.5</v>
      </c>
      <c r="AR1962" s="207" t="s">
        <v>16503</v>
      </c>
      <c r="AS1962" s="208">
        <v>711.4</v>
      </c>
      <c r="AT1962" s="93"/>
      <c r="AU1962" s="199" t="s">
        <v>23084</v>
      </c>
      <c r="AV1962" s="200">
        <v>10000</v>
      </c>
      <c r="BD1962" s="272" t="s">
        <v>61039</v>
      </c>
      <c r="BE1962" s="273">
        <v>28421.75</v>
      </c>
      <c r="BG1962" s="244" t="s">
        <v>38419</v>
      </c>
      <c r="BH1962" s="245">
        <v>6353</v>
      </c>
      <c r="BJ1962" s="230" t="s">
        <v>12694</v>
      </c>
      <c r="BK1962" s="231">
        <v>9984</v>
      </c>
      <c r="BM1962" s="209" t="s">
        <v>8993</v>
      </c>
      <c r="BN1962" s="210">
        <v>14387</v>
      </c>
    </row>
    <row r="1963" spans="9:66" x14ac:dyDescent="0.55000000000000004">
      <c r="I1963" s="282" t="s">
        <v>60145</v>
      </c>
      <c r="J1963" s="282"/>
      <c r="K1963" s="283">
        <v>6141.7</v>
      </c>
      <c r="M1963" s="242" t="s">
        <v>37571</v>
      </c>
      <c r="N1963" s="242"/>
      <c r="O1963" s="243">
        <v>11135.79</v>
      </c>
      <c r="Q1963" s="224" t="s">
        <v>12366</v>
      </c>
      <c r="R1963" s="224"/>
      <c r="S1963" s="225">
        <v>22849</v>
      </c>
      <c r="U1963" s="203" t="s">
        <v>2233</v>
      </c>
      <c r="V1963" s="203"/>
      <c r="W1963" s="204">
        <v>42319.57</v>
      </c>
      <c r="AF1963" t="s">
        <v>67638</v>
      </c>
      <c r="AG1963">
        <v>290.19</v>
      </c>
      <c r="AI1963" s="276" t="s">
        <v>67214</v>
      </c>
      <c r="AJ1963" s="277">
        <v>27012.18</v>
      </c>
      <c r="AL1963" s="246" t="s">
        <v>51761</v>
      </c>
      <c r="AM1963" s="247">
        <v>1045</v>
      </c>
      <c r="AO1963" s="226" t="s">
        <v>49694</v>
      </c>
      <c r="AP1963" s="227">
        <v>47578.12</v>
      </c>
      <c r="AR1963" s="207" t="s">
        <v>16504</v>
      </c>
      <c r="AS1963" s="208">
        <v>15509.29</v>
      </c>
      <c r="AT1963" s="93"/>
      <c r="AU1963" s="199" t="s">
        <v>23086</v>
      </c>
      <c r="AV1963" s="200">
        <v>374.63</v>
      </c>
      <c r="BD1963" s="272" t="s">
        <v>61040</v>
      </c>
      <c r="BE1963" s="273">
        <v>6141.7</v>
      </c>
      <c r="BG1963" s="244" t="s">
        <v>38423</v>
      </c>
      <c r="BH1963" s="245">
        <v>11135.79</v>
      </c>
      <c r="BJ1963" s="230" t="s">
        <v>12586</v>
      </c>
      <c r="BK1963" s="231">
        <v>22849</v>
      </c>
      <c r="BM1963" s="209" t="s">
        <v>9319</v>
      </c>
      <c r="BN1963" s="210">
        <v>14310.42</v>
      </c>
    </row>
    <row r="1964" spans="9:66" x14ac:dyDescent="0.55000000000000004">
      <c r="I1964" s="282" t="s">
        <v>61151</v>
      </c>
      <c r="J1964" s="282"/>
      <c r="K1964" s="283">
        <v>5067.96</v>
      </c>
      <c r="M1964" s="242" t="s">
        <v>37572</v>
      </c>
      <c r="N1964" s="242"/>
      <c r="O1964" s="243">
        <v>36141.64</v>
      </c>
      <c r="Q1964" s="224" t="s">
        <v>12469</v>
      </c>
      <c r="R1964" s="224"/>
      <c r="S1964" s="225">
        <v>1514</v>
      </c>
      <c r="U1964" s="203" t="s">
        <v>2234</v>
      </c>
      <c r="V1964" s="203"/>
      <c r="W1964" s="204">
        <v>1052169.32</v>
      </c>
      <c r="AF1964" t="s">
        <v>67639</v>
      </c>
      <c r="AG1964" s="284">
        <v>1562.44</v>
      </c>
      <c r="AI1964" s="276" t="s">
        <v>55914</v>
      </c>
      <c r="AJ1964" s="277">
        <v>38141.69</v>
      </c>
      <c r="AL1964" s="246" t="s">
        <v>54893</v>
      </c>
      <c r="AM1964" s="247">
        <v>14678.46</v>
      </c>
      <c r="AO1964" s="226" t="s">
        <v>49695</v>
      </c>
      <c r="AP1964" s="227">
        <v>3040.88</v>
      </c>
      <c r="AR1964" s="207" t="s">
        <v>16505</v>
      </c>
      <c r="AS1964" s="208">
        <v>22943</v>
      </c>
      <c r="AT1964" s="93"/>
      <c r="AU1964" s="199" t="s">
        <v>23088</v>
      </c>
      <c r="AV1964" s="200">
        <v>60076.11</v>
      </c>
      <c r="BD1964" s="272" t="s">
        <v>61171</v>
      </c>
      <c r="BE1964" s="273">
        <v>5067.96</v>
      </c>
      <c r="BG1964" s="244" t="s">
        <v>38424</v>
      </c>
      <c r="BH1964" s="245">
        <v>36141.64</v>
      </c>
      <c r="BJ1964" s="230" t="s">
        <v>12696</v>
      </c>
      <c r="BK1964" s="231">
        <v>1514</v>
      </c>
      <c r="BM1964" s="209" t="s">
        <v>11320</v>
      </c>
      <c r="BN1964" s="210">
        <v>983.28</v>
      </c>
    </row>
    <row r="1965" spans="9:66" x14ac:dyDescent="0.55000000000000004">
      <c r="I1965" s="282" t="s">
        <v>60146</v>
      </c>
      <c r="J1965" s="282"/>
      <c r="K1965" s="283">
        <v>5241.46</v>
      </c>
      <c r="M1965" s="242" t="s">
        <v>37573</v>
      </c>
      <c r="N1965" s="242"/>
      <c r="O1965" s="243">
        <v>11570.81</v>
      </c>
      <c r="Q1965" s="224" t="s">
        <v>12367</v>
      </c>
      <c r="R1965" s="224"/>
      <c r="S1965" s="225">
        <v>78485.64</v>
      </c>
      <c r="U1965" s="203" t="s">
        <v>2235</v>
      </c>
      <c r="V1965" s="203"/>
      <c r="W1965" s="204">
        <v>283698.45</v>
      </c>
      <c r="AF1965" t="s">
        <v>67640</v>
      </c>
      <c r="AG1965" s="284">
        <v>33872.080000000002</v>
      </c>
      <c r="AI1965" s="276" t="s">
        <v>67215</v>
      </c>
      <c r="AJ1965" s="277">
        <v>12812.5</v>
      </c>
      <c r="AL1965" s="246" t="s">
        <v>51762</v>
      </c>
      <c r="AM1965" s="247">
        <v>8192.68</v>
      </c>
      <c r="AO1965" s="226" t="s">
        <v>16537</v>
      </c>
      <c r="AP1965" s="227">
        <v>20</v>
      </c>
      <c r="AR1965" s="207" t="s">
        <v>16506</v>
      </c>
      <c r="AS1965" s="208">
        <v>2270.16</v>
      </c>
      <c r="AT1965" s="93"/>
      <c r="AU1965" s="199" t="s">
        <v>13832</v>
      </c>
      <c r="AV1965" s="200">
        <v>6711.08</v>
      </c>
      <c r="BD1965" s="272" t="s">
        <v>61041</v>
      </c>
      <c r="BE1965" s="273">
        <v>5241.46</v>
      </c>
      <c r="BG1965" s="244" t="s">
        <v>38425</v>
      </c>
      <c r="BH1965" s="245">
        <v>11570.81</v>
      </c>
      <c r="BJ1965" s="230" t="s">
        <v>12587</v>
      </c>
      <c r="BK1965" s="231">
        <v>78485.64</v>
      </c>
      <c r="BM1965" s="209" t="s">
        <v>11578</v>
      </c>
      <c r="BN1965" s="210">
        <v>62616.25</v>
      </c>
    </row>
    <row r="1966" spans="9:66" x14ac:dyDescent="0.55000000000000004">
      <c r="I1966" s="282" t="s">
        <v>61152</v>
      </c>
      <c r="J1966" s="282"/>
      <c r="K1966" s="283">
        <v>5044.8999999999996</v>
      </c>
      <c r="M1966" s="242" t="s">
        <v>37574</v>
      </c>
      <c r="N1966" s="242"/>
      <c r="O1966" s="243">
        <v>6218.84</v>
      </c>
      <c r="Q1966" s="224" t="s">
        <v>12470</v>
      </c>
      <c r="R1966" s="224"/>
      <c r="S1966" s="225">
        <v>1300</v>
      </c>
      <c r="U1966" s="203" t="s">
        <v>2236</v>
      </c>
      <c r="V1966" s="203"/>
      <c r="W1966" s="204">
        <v>127877.67</v>
      </c>
      <c r="AF1966" t="s">
        <v>71436</v>
      </c>
      <c r="AG1966" s="284">
        <v>6209</v>
      </c>
      <c r="AI1966" s="276" t="s">
        <v>34726</v>
      </c>
      <c r="AJ1966" s="277">
        <v>112500</v>
      </c>
      <c r="AL1966" s="246" t="s">
        <v>51763</v>
      </c>
      <c r="AM1966" s="247">
        <v>14884</v>
      </c>
      <c r="AO1966" s="226" t="s">
        <v>42206</v>
      </c>
      <c r="AP1966" s="227">
        <v>82747.33</v>
      </c>
      <c r="AR1966" s="207" t="s">
        <v>16507</v>
      </c>
      <c r="AS1966" s="208">
        <v>1406.6</v>
      </c>
      <c r="AT1966" s="93"/>
      <c r="AU1966" s="199" t="s">
        <v>13833</v>
      </c>
      <c r="AV1966" s="200">
        <v>43952.89</v>
      </c>
      <c r="BD1966" s="272" t="s">
        <v>61172</v>
      </c>
      <c r="BE1966" s="273">
        <v>5044.8999999999996</v>
      </c>
      <c r="BG1966" s="244" t="s">
        <v>38426</v>
      </c>
      <c r="BH1966" s="245">
        <v>6218.84</v>
      </c>
      <c r="BJ1966" s="230" t="s">
        <v>12697</v>
      </c>
      <c r="BK1966" s="231">
        <v>1300</v>
      </c>
      <c r="BM1966" s="209" t="s">
        <v>9888</v>
      </c>
      <c r="BN1966" s="210">
        <v>229028.06</v>
      </c>
    </row>
    <row r="1967" spans="9:66" x14ac:dyDescent="0.55000000000000004">
      <c r="I1967" s="282" t="s">
        <v>61153</v>
      </c>
      <c r="J1967" s="282"/>
      <c r="K1967" s="283">
        <v>46884.42</v>
      </c>
      <c r="M1967" s="242" t="s">
        <v>37576</v>
      </c>
      <c r="N1967" s="242"/>
      <c r="O1967" s="243">
        <v>34057</v>
      </c>
      <c r="Q1967" s="224" t="s">
        <v>12471</v>
      </c>
      <c r="R1967" s="224"/>
      <c r="S1967" s="225">
        <v>2543</v>
      </c>
      <c r="U1967" s="203" t="s">
        <v>2237</v>
      </c>
      <c r="V1967" s="203"/>
      <c r="W1967" s="204">
        <v>479054.48</v>
      </c>
      <c r="AF1967" t="s">
        <v>48897</v>
      </c>
      <c r="AG1967" s="284">
        <v>25139</v>
      </c>
      <c r="AI1967" s="276" t="s">
        <v>70438</v>
      </c>
      <c r="AJ1967" s="277">
        <v>100.17</v>
      </c>
      <c r="AL1967" s="246" t="s">
        <v>49697</v>
      </c>
      <c r="AM1967" s="247">
        <v>24116.45</v>
      </c>
      <c r="AO1967" s="226" t="s">
        <v>42207</v>
      </c>
      <c r="AP1967" s="227">
        <v>5404.67</v>
      </c>
      <c r="AR1967" s="207" t="s">
        <v>16508</v>
      </c>
      <c r="AS1967" s="208">
        <v>5835.02</v>
      </c>
      <c r="AT1967" s="93"/>
      <c r="AU1967" s="199" t="s">
        <v>13834</v>
      </c>
      <c r="AV1967" s="200">
        <v>3531.9</v>
      </c>
      <c r="BD1967" s="272" t="s">
        <v>61173</v>
      </c>
      <c r="BE1967" s="273">
        <v>46884.42</v>
      </c>
      <c r="BG1967" s="244" t="s">
        <v>38430</v>
      </c>
      <c r="BH1967" s="245">
        <v>34057</v>
      </c>
      <c r="BJ1967" s="230" t="s">
        <v>12699</v>
      </c>
      <c r="BK1967" s="231">
        <v>2543</v>
      </c>
      <c r="BM1967" s="209" t="s">
        <v>6732</v>
      </c>
      <c r="BN1967" s="210">
        <v>28075.58</v>
      </c>
    </row>
    <row r="1968" spans="9:66" x14ac:dyDescent="0.55000000000000004">
      <c r="I1968" s="282" t="s">
        <v>60147</v>
      </c>
      <c r="J1968" s="282"/>
      <c r="K1968" s="283">
        <v>5986.15</v>
      </c>
      <c r="M1968" s="242" t="s">
        <v>37578</v>
      </c>
      <c r="N1968" s="242"/>
      <c r="O1968" s="243">
        <v>30169</v>
      </c>
      <c r="Q1968" s="224" t="s">
        <v>12472</v>
      </c>
      <c r="R1968" s="224"/>
      <c r="S1968" s="225">
        <v>730</v>
      </c>
      <c r="U1968" s="203" t="s">
        <v>2238</v>
      </c>
      <c r="V1968" s="203"/>
      <c r="W1968" s="204">
        <v>4782.22</v>
      </c>
      <c r="AF1968" t="s">
        <v>67642</v>
      </c>
      <c r="AG1968">
        <v>253.41</v>
      </c>
      <c r="AI1968" s="276" t="s">
        <v>67216</v>
      </c>
      <c r="AJ1968" s="277">
        <v>7165.5</v>
      </c>
      <c r="AL1968" s="246" t="s">
        <v>64038</v>
      </c>
      <c r="AM1968" s="247">
        <v>-101.83</v>
      </c>
      <c r="AO1968" s="226" t="s">
        <v>16546</v>
      </c>
      <c r="AP1968" s="227">
        <v>98341.02</v>
      </c>
      <c r="AR1968" s="207" t="s">
        <v>16509</v>
      </c>
      <c r="AS1968" s="208">
        <v>794.1</v>
      </c>
      <c r="AT1968" s="93"/>
      <c r="AU1968" s="199" t="s">
        <v>13835</v>
      </c>
      <c r="AV1968" s="200">
        <v>7559.97</v>
      </c>
      <c r="BD1968" s="272" t="s">
        <v>61042</v>
      </c>
      <c r="BE1968" s="273">
        <v>5986.15</v>
      </c>
      <c r="BG1968" s="244" t="s">
        <v>38434</v>
      </c>
      <c r="BH1968" s="245">
        <v>30169</v>
      </c>
      <c r="BJ1968" s="230" t="s">
        <v>12700</v>
      </c>
      <c r="BK1968" s="231">
        <v>730</v>
      </c>
      <c r="BM1968" s="209" t="s">
        <v>7401</v>
      </c>
      <c r="BN1968" s="210">
        <v>42708</v>
      </c>
    </row>
    <row r="1969" spans="9:66" x14ac:dyDescent="0.55000000000000004">
      <c r="I1969" s="282" t="s">
        <v>60148</v>
      </c>
      <c r="J1969" s="282"/>
      <c r="K1969" s="283">
        <v>19200.21</v>
      </c>
      <c r="M1969" s="242" t="s">
        <v>37579</v>
      </c>
      <c r="N1969" s="242"/>
      <c r="O1969" s="243">
        <v>197577.13</v>
      </c>
      <c r="Q1969" s="224" t="s">
        <v>12473</v>
      </c>
      <c r="R1969" s="224"/>
      <c r="S1969" s="225">
        <v>1067</v>
      </c>
      <c r="U1969" s="203" t="s">
        <v>2239</v>
      </c>
      <c r="V1969" s="203"/>
      <c r="W1969" s="204">
        <v>28365.56</v>
      </c>
      <c r="AF1969" t="s">
        <v>52477</v>
      </c>
      <c r="AG1969" s="284">
        <v>30187.02</v>
      </c>
      <c r="AI1969" s="276" t="s">
        <v>17573</v>
      </c>
      <c r="AJ1969" s="277">
        <v>38271.31</v>
      </c>
      <c r="AL1969" s="246" t="s">
        <v>54894</v>
      </c>
      <c r="AM1969" s="247">
        <v>23038.98</v>
      </c>
      <c r="AO1969" s="226" t="s">
        <v>16547</v>
      </c>
      <c r="AP1969" s="227">
        <v>7514.41</v>
      </c>
      <c r="AR1969" s="207" t="s">
        <v>16510</v>
      </c>
      <c r="AS1969" s="208">
        <v>1089.5999999999999</v>
      </c>
      <c r="AT1969" s="93"/>
      <c r="AU1969" s="199" t="s">
        <v>13836</v>
      </c>
      <c r="AV1969" s="200">
        <v>6365.35</v>
      </c>
      <c r="BD1969" s="272" t="s">
        <v>61043</v>
      </c>
      <c r="BE1969" s="273">
        <v>19200.21</v>
      </c>
      <c r="BG1969" s="244" t="s">
        <v>38443</v>
      </c>
      <c r="BH1969" s="245">
        <v>197577.13</v>
      </c>
      <c r="BJ1969" s="230" t="s">
        <v>12701</v>
      </c>
      <c r="BK1969" s="231">
        <v>1067</v>
      </c>
      <c r="BM1969" s="209" t="s">
        <v>7811</v>
      </c>
      <c r="BN1969" s="210">
        <v>2241.17</v>
      </c>
    </row>
    <row r="1970" spans="9:66" x14ac:dyDescent="0.55000000000000004">
      <c r="I1970" s="282" t="s">
        <v>61154</v>
      </c>
      <c r="J1970" s="282"/>
      <c r="K1970" s="283">
        <v>5488.02</v>
      </c>
      <c r="M1970" s="242" t="s">
        <v>37580</v>
      </c>
      <c r="N1970" s="242"/>
      <c r="O1970" s="243">
        <v>7494</v>
      </c>
      <c r="Q1970" s="224" t="s">
        <v>12370</v>
      </c>
      <c r="R1970" s="224"/>
      <c r="S1970" s="225">
        <v>72581</v>
      </c>
      <c r="U1970" s="203" t="s">
        <v>2240</v>
      </c>
      <c r="V1970" s="203"/>
      <c r="W1970" s="204">
        <v>354659</v>
      </c>
      <c r="AF1970" t="s">
        <v>49930</v>
      </c>
      <c r="AG1970" s="284">
        <v>6340.51</v>
      </c>
      <c r="AI1970" s="276" t="s">
        <v>34727</v>
      </c>
      <c r="AJ1970" s="277">
        <v>125914.53</v>
      </c>
      <c r="AL1970" s="246" t="s">
        <v>54895</v>
      </c>
      <c r="AM1970" s="247">
        <v>1762.44</v>
      </c>
      <c r="AO1970" s="226" t="s">
        <v>51731</v>
      </c>
      <c r="AP1970" s="227">
        <v>5328</v>
      </c>
      <c r="AR1970" s="207" t="s">
        <v>16511</v>
      </c>
      <c r="AS1970" s="208">
        <v>20088.57</v>
      </c>
      <c r="AT1970" s="93"/>
      <c r="AU1970" s="199" t="s">
        <v>13837</v>
      </c>
      <c r="AV1970" s="200">
        <v>7151.63</v>
      </c>
      <c r="BD1970" s="272" t="s">
        <v>61174</v>
      </c>
      <c r="BE1970" s="273">
        <v>5488.02</v>
      </c>
      <c r="BG1970" s="244" t="s">
        <v>38445</v>
      </c>
      <c r="BH1970" s="245">
        <v>7494</v>
      </c>
      <c r="BJ1970" s="230" t="s">
        <v>12590</v>
      </c>
      <c r="BK1970" s="231">
        <v>72581</v>
      </c>
      <c r="BM1970" s="209" t="s">
        <v>8348</v>
      </c>
      <c r="BN1970" s="210">
        <v>12227.78</v>
      </c>
    </row>
    <row r="1971" spans="9:66" x14ac:dyDescent="0.55000000000000004">
      <c r="I1971" s="282" t="s">
        <v>60149</v>
      </c>
      <c r="J1971" s="282"/>
      <c r="K1971" s="283">
        <v>23797.93</v>
      </c>
      <c r="M1971" s="242" t="s">
        <v>37584</v>
      </c>
      <c r="N1971" s="242"/>
      <c r="O1971" s="243">
        <v>322089.21999999997</v>
      </c>
      <c r="Q1971" s="224" t="s">
        <v>12474</v>
      </c>
      <c r="R1971" s="224"/>
      <c r="S1971" s="225">
        <v>2025</v>
      </c>
      <c r="U1971" s="203" t="s">
        <v>2241</v>
      </c>
      <c r="V1971" s="203"/>
      <c r="W1971" s="204">
        <v>26571</v>
      </c>
      <c r="AF1971" t="s">
        <v>52479</v>
      </c>
      <c r="AG1971" s="284">
        <v>107752.05</v>
      </c>
      <c r="AI1971" s="276" t="s">
        <v>34728</v>
      </c>
      <c r="AJ1971" s="277">
        <v>50081.440000000002</v>
      </c>
      <c r="AL1971" s="246" t="s">
        <v>54896</v>
      </c>
      <c r="AM1971" s="247">
        <v>5414.39</v>
      </c>
      <c r="AO1971" s="226" t="s">
        <v>44483</v>
      </c>
      <c r="AP1971" s="227">
        <v>4996</v>
      </c>
      <c r="AR1971" s="207" t="s">
        <v>16512</v>
      </c>
      <c r="AS1971" s="208">
        <v>22377.54</v>
      </c>
      <c r="AT1971" s="93"/>
      <c r="AU1971" s="199" t="s">
        <v>32337</v>
      </c>
      <c r="AV1971" s="200">
        <v>16992.810000000001</v>
      </c>
      <c r="BD1971" s="272" t="s">
        <v>61044</v>
      </c>
      <c r="BE1971" s="273">
        <v>23797.93</v>
      </c>
      <c r="BG1971" s="244" t="s">
        <v>38455</v>
      </c>
      <c r="BH1971" s="245">
        <v>322089.21999999997</v>
      </c>
      <c r="BJ1971" s="230" t="s">
        <v>12702</v>
      </c>
      <c r="BK1971" s="231">
        <v>2025</v>
      </c>
      <c r="BM1971" s="209" t="s">
        <v>8545</v>
      </c>
      <c r="BN1971" s="210">
        <v>18518.310000000001</v>
      </c>
    </row>
    <row r="1972" spans="9:66" x14ac:dyDescent="0.55000000000000004">
      <c r="I1972" s="282" t="s">
        <v>60150</v>
      </c>
      <c r="J1972" s="282"/>
      <c r="K1972" s="283">
        <v>83629.95</v>
      </c>
      <c r="M1972" s="242" t="s">
        <v>37585</v>
      </c>
      <c r="N1972" s="242"/>
      <c r="O1972" s="243">
        <v>4709</v>
      </c>
      <c r="Q1972" s="224" t="s">
        <v>12475</v>
      </c>
      <c r="R1972" s="224"/>
      <c r="S1972" s="225">
        <v>1149</v>
      </c>
      <c r="U1972" s="203" t="s">
        <v>2242</v>
      </c>
      <c r="V1972" s="203"/>
      <c r="W1972" s="204">
        <v>30311.49</v>
      </c>
      <c r="AF1972" t="s">
        <v>67644</v>
      </c>
      <c r="AG1972" s="284">
        <v>42043.6</v>
      </c>
      <c r="AI1972" s="276" t="s">
        <v>17574</v>
      </c>
      <c r="AJ1972" s="277">
        <v>117973.59</v>
      </c>
      <c r="AL1972" s="246" t="s">
        <v>54897</v>
      </c>
      <c r="AM1972" s="247">
        <v>10408.51</v>
      </c>
      <c r="AO1972" s="226" t="s">
        <v>36074</v>
      </c>
      <c r="AP1972" s="227">
        <v>4917.8999999999996</v>
      </c>
      <c r="AR1972" s="207" t="s">
        <v>16513</v>
      </c>
      <c r="AS1972" s="208">
        <v>3301.01</v>
      </c>
      <c r="AT1972" s="93"/>
      <c r="AU1972" s="199" t="s">
        <v>32338</v>
      </c>
      <c r="AV1972" s="200">
        <v>5701.4</v>
      </c>
      <c r="BD1972" s="272" t="s">
        <v>61045</v>
      </c>
      <c r="BE1972" s="273">
        <v>83629.95</v>
      </c>
      <c r="BG1972" s="244" t="s">
        <v>38458</v>
      </c>
      <c r="BH1972" s="245">
        <v>4709</v>
      </c>
      <c r="BJ1972" s="230" t="s">
        <v>12703</v>
      </c>
      <c r="BK1972" s="231">
        <v>1149</v>
      </c>
      <c r="BM1972" s="209" t="s">
        <v>8735</v>
      </c>
      <c r="BN1972" s="210">
        <v>2000</v>
      </c>
    </row>
    <row r="1973" spans="9:66" x14ac:dyDescent="0.55000000000000004">
      <c r="I1973" s="282" t="s">
        <v>60151</v>
      </c>
      <c r="J1973" s="282"/>
      <c r="K1973" s="283">
        <v>455.37</v>
      </c>
      <c r="M1973" s="242" t="s">
        <v>37586</v>
      </c>
      <c r="N1973" s="242"/>
      <c r="O1973" s="243">
        <v>10885.73</v>
      </c>
      <c r="Q1973" s="224" t="s">
        <v>12371</v>
      </c>
      <c r="R1973" s="224"/>
      <c r="S1973" s="225">
        <v>16060</v>
      </c>
      <c r="U1973" s="203" t="s">
        <v>2243</v>
      </c>
      <c r="V1973" s="203"/>
      <c r="W1973" s="204">
        <v>2665</v>
      </c>
      <c r="AF1973" t="s">
        <v>70542</v>
      </c>
      <c r="AG1973">
        <v>638.88</v>
      </c>
      <c r="AI1973" s="276" t="s">
        <v>34729</v>
      </c>
      <c r="AJ1973" s="277">
        <v>29574</v>
      </c>
      <c r="AL1973" s="246" t="s">
        <v>54898</v>
      </c>
      <c r="AM1973" s="247">
        <v>25581.71</v>
      </c>
      <c r="AO1973" s="226" t="s">
        <v>51732</v>
      </c>
      <c r="AP1973" s="227">
        <v>32184.799999999999</v>
      </c>
      <c r="AR1973" s="207" t="s">
        <v>16514</v>
      </c>
      <c r="AS1973" s="208">
        <v>21071.67</v>
      </c>
      <c r="AT1973" s="93"/>
      <c r="AU1973" s="199" t="s">
        <v>32339</v>
      </c>
      <c r="AV1973" s="200">
        <v>2691.66</v>
      </c>
      <c r="BD1973" s="272" t="s">
        <v>61046</v>
      </c>
      <c r="BE1973" s="273">
        <v>455.37</v>
      </c>
      <c r="BG1973" s="244" t="s">
        <v>38460</v>
      </c>
      <c r="BH1973" s="245">
        <v>10885.73</v>
      </c>
      <c r="BJ1973" s="230" t="s">
        <v>12591</v>
      </c>
      <c r="BK1973" s="231">
        <v>16060</v>
      </c>
      <c r="BM1973" s="209" t="s">
        <v>8994</v>
      </c>
      <c r="BN1973" s="210">
        <v>16202</v>
      </c>
    </row>
    <row r="1974" spans="9:66" x14ac:dyDescent="0.55000000000000004">
      <c r="I1974" s="282" t="s">
        <v>62990</v>
      </c>
      <c r="J1974" s="282"/>
      <c r="K1974" s="283">
        <v>5038.74</v>
      </c>
      <c r="M1974" s="242" t="s">
        <v>37588</v>
      </c>
      <c r="N1974" s="242"/>
      <c r="O1974" s="243">
        <v>657419.69999999995</v>
      </c>
      <c r="Q1974" s="224" t="s">
        <v>12372</v>
      </c>
      <c r="R1974" s="224"/>
      <c r="S1974" s="225">
        <v>14789</v>
      </c>
      <c r="U1974" s="203" t="s">
        <v>2244</v>
      </c>
      <c r="V1974" s="203"/>
      <c r="W1974" s="204">
        <v>64519</v>
      </c>
      <c r="AF1974" t="s">
        <v>67645</v>
      </c>
      <c r="AG1974" s="284">
        <v>14549.92</v>
      </c>
      <c r="AI1974" s="276" t="s">
        <v>46761</v>
      </c>
      <c r="AJ1974" s="277">
        <v>19486.28</v>
      </c>
      <c r="AL1974" s="246" t="s">
        <v>64039</v>
      </c>
      <c r="AM1974" s="247">
        <v>14060.77</v>
      </c>
      <c r="AO1974" s="226" t="s">
        <v>34618</v>
      </c>
      <c r="AP1974" s="227">
        <v>2776.69</v>
      </c>
      <c r="AR1974" s="207" t="s">
        <v>16515</v>
      </c>
      <c r="AS1974" s="208">
        <v>6423</v>
      </c>
      <c r="AT1974" s="93"/>
      <c r="AU1974" s="199" t="s">
        <v>32340</v>
      </c>
      <c r="AV1974" s="200">
        <v>1816.86</v>
      </c>
      <c r="BD1974" s="272" t="s">
        <v>62991</v>
      </c>
      <c r="BE1974" s="273">
        <v>5038.74</v>
      </c>
      <c r="BG1974" s="244" t="s">
        <v>38466</v>
      </c>
      <c r="BH1974" s="245">
        <v>657419.69999999995</v>
      </c>
      <c r="BJ1974" s="230" t="s">
        <v>12592</v>
      </c>
      <c r="BK1974" s="231">
        <v>14789</v>
      </c>
      <c r="BM1974" s="209" t="s">
        <v>9320</v>
      </c>
      <c r="BN1974" s="210">
        <v>20883.560000000001</v>
      </c>
    </row>
    <row r="1975" spans="9:66" x14ac:dyDescent="0.55000000000000004">
      <c r="I1975" s="282" t="s">
        <v>60152</v>
      </c>
      <c r="J1975" s="282"/>
      <c r="K1975" s="283">
        <v>6851.41</v>
      </c>
      <c r="M1975" s="242" t="s">
        <v>37589</v>
      </c>
      <c r="N1975" s="242"/>
      <c r="O1975" s="243">
        <v>47909</v>
      </c>
      <c r="Q1975" s="224" t="s">
        <v>12476</v>
      </c>
      <c r="R1975" s="224"/>
      <c r="S1975" s="225">
        <v>2683</v>
      </c>
      <c r="U1975" s="203" t="s">
        <v>2245</v>
      </c>
      <c r="V1975" s="203"/>
      <c r="W1975" s="204">
        <v>7448.57</v>
      </c>
      <c r="AF1975" t="s">
        <v>44911</v>
      </c>
      <c r="AG1975" s="284">
        <v>43251.6</v>
      </c>
      <c r="AI1975" s="276" t="s">
        <v>62951</v>
      </c>
      <c r="AJ1975" s="277">
        <v>121584.56</v>
      </c>
      <c r="AL1975" s="246" t="s">
        <v>55868</v>
      </c>
      <c r="AM1975" s="247">
        <v>26899.919999999998</v>
      </c>
      <c r="AO1975" s="226" t="s">
        <v>38897</v>
      </c>
      <c r="AP1975" s="227">
        <v>2153.7800000000002</v>
      </c>
      <c r="AR1975" s="207" t="s">
        <v>16516</v>
      </c>
      <c r="AS1975" s="208">
        <v>2859.33</v>
      </c>
      <c r="AT1975" s="93"/>
      <c r="AU1975" s="199" t="s">
        <v>32341</v>
      </c>
      <c r="AV1975" s="200">
        <v>4707.95</v>
      </c>
      <c r="BD1975" s="272" t="s">
        <v>61047</v>
      </c>
      <c r="BE1975" s="273">
        <v>6851.41</v>
      </c>
      <c r="BG1975" s="244" t="s">
        <v>38468</v>
      </c>
      <c r="BH1975" s="245">
        <v>47909</v>
      </c>
      <c r="BJ1975" s="230" t="s">
        <v>12704</v>
      </c>
      <c r="BK1975" s="231">
        <v>2683</v>
      </c>
      <c r="BM1975" s="209" t="s">
        <v>10649</v>
      </c>
      <c r="BN1975" s="210">
        <v>5069</v>
      </c>
    </row>
    <row r="1976" spans="9:66" x14ac:dyDescent="0.55000000000000004">
      <c r="I1976" s="282" t="s">
        <v>60153</v>
      </c>
      <c r="J1976" s="282"/>
      <c r="K1976" s="283">
        <v>32176.01</v>
      </c>
      <c r="M1976" s="242" t="s">
        <v>37590</v>
      </c>
      <c r="N1976" s="242"/>
      <c r="O1976" s="243">
        <v>278498.06</v>
      </c>
      <c r="Q1976" s="224" t="s">
        <v>12374</v>
      </c>
      <c r="R1976" s="224"/>
      <c r="S1976" s="225">
        <v>452503.9</v>
      </c>
      <c r="U1976" s="203" t="s">
        <v>2246</v>
      </c>
      <c r="V1976" s="203"/>
      <c r="W1976" s="204">
        <v>34027.980000000003</v>
      </c>
      <c r="AF1976" t="s">
        <v>49932</v>
      </c>
      <c r="AG1976" s="284">
        <v>42639.87</v>
      </c>
      <c r="AI1976" s="276" t="s">
        <v>51932</v>
      </c>
      <c r="AJ1976" s="277">
        <v>2864.75</v>
      </c>
      <c r="AL1976" s="246" t="s">
        <v>63060</v>
      </c>
      <c r="AM1976" s="247">
        <v>4482.42</v>
      </c>
      <c r="AO1976" s="226" t="s">
        <v>51733</v>
      </c>
      <c r="AP1976" s="227">
        <v>2560</v>
      </c>
      <c r="AR1976" s="207" t="s">
        <v>16517</v>
      </c>
      <c r="AS1976" s="208">
        <v>358.92</v>
      </c>
      <c r="AT1976" s="93"/>
      <c r="AU1976" s="199" t="s">
        <v>32342</v>
      </c>
      <c r="AV1976" s="200">
        <v>4511.71</v>
      </c>
      <c r="BD1976" s="272" t="s">
        <v>61048</v>
      </c>
      <c r="BE1976" s="273">
        <v>32176.01</v>
      </c>
      <c r="BG1976" s="244" t="s">
        <v>38472</v>
      </c>
      <c r="BH1976" s="245">
        <v>278498.06</v>
      </c>
      <c r="BJ1976" s="230" t="s">
        <v>12594</v>
      </c>
      <c r="BK1976" s="231">
        <v>452503.9</v>
      </c>
      <c r="BM1976" s="209" t="s">
        <v>11102</v>
      </c>
      <c r="BN1976" s="210">
        <v>4624.8</v>
      </c>
    </row>
    <row r="1977" spans="9:66" x14ac:dyDescent="0.55000000000000004">
      <c r="I1977" s="282" t="s">
        <v>60154</v>
      </c>
      <c r="J1977" s="282"/>
      <c r="K1977" s="283">
        <v>47209.2</v>
      </c>
      <c r="M1977" s="242" t="s">
        <v>37591</v>
      </c>
      <c r="N1977" s="242"/>
      <c r="O1977" s="243">
        <v>14324</v>
      </c>
      <c r="Q1977" s="224" t="s">
        <v>12478</v>
      </c>
      <c r="R1977" s="224"/>
      <c r="S1977" s="225">
        <v>14182</v>
      </c>
      <c r="U1977" s="203" t="s">
        <v>2247</v>
      </c>
      <c r="V1977" s="203"/>
      <c r="W1977" s="204">
        <v>42140</v>
      </c>
      <c r="AF1977" t="s">
        <v>46941</v>
      </c>
      <c r="AG1977" s="284">
        <v>453000</v>
      </c>
      <c r="AI1977" s="276" t="s">
        <v>51933</v>
      </c>
      <c r="AJ1977" s="277">
        <v>215.3</v>
      </c>
      <c r="AL1977" s="246" t="s">
        <v>62443</v>
      </c>
      <c r="AM1977" s="247">
        <v>31073.62</v>
      </c>
      <c r="AO1977" s="226" t="s">
        <v>51734</v>
      </c>
      <c r="AP1977" s="227">
        <v>3000</v>
      </c>
      <c r="AR1977" s="207" t="s">
        <v>16518</v>
      </c>
      <c r="AS1977" s="208">
        <v>2859.33</v>
      </c>
      <c r="AT1977" s="93"/>
      <c r="AU1977" s="199" t="s">
        <v>32343</v>
      </c>
      <c r="AV1977" s="200">
        <v>3330</v>
      </c>
      <c r="BD1977" s="272" t="s">
        <v>61049</v>
      </c>
      <c r="BE1977" s="273">
        <v>47209.2</v>
      </c>
      <c r="BG1977" s="244" t="s">
        <v>38475</v>
      </c>
      <c r="BH1977" s="245">
        <v>14324</v>
      </c>
      <c r="BJ1977" s="230" t="s">
        <v>12706</v>
      </c>
      <c r="BK1977" s="231">
        <v>14182</v>
      </c>
      <c r="BM1977" s="209" t="s">
        <v>11321</v>
      </c>
      <c r="BN1977" s="210">
        <v>587.14</v>
      </c>
    </row>
    <row r="1978" spans="9:66" x14ac:dyDescent="0.55000000000000004">
      <c r="I1978" s="282" t="s">
        <v>61155</v>
      </c>
      <c r="J1978" s="282"/>
      <c r="K1978" s="283">
        <v>5257.95</v>
      </c>
      <c r="M1978" s="242" t="s">
        <v>37595</v>
      </c>
      <c r="N1978" s="242"/>
      <c r="O1978" s="243">
        <v>30410</v>
      </c>
      <c r="Q1978" s="224" t="s">
        <v>12479</v>
      </c>
      <c r="R1978" s="224"/>
      <c r="S1978" s="225">
        <v>2543</v>
      </c>
      <c r="U1978" s="203" t="s">
        <v>2248</v>
      </c>
      <c r="V1978" s="203"/>
      <c r="W1978" s="204">
        <v>31934.799999999999</v>
      </c>
      <c r="AF1978" t="s">
        <v>49933</v>
      </c>
      <c r="AG1978">
        <v>771.43</v>
      </c>
      <c r="AI1978" s="276" t="s">
        <v>51934</v>
      </c>
      <c r="AJ1978" s="277">
        <v>722.95</v>
      </c>
      <c r="AL1978" s="246" t="s">
        <v>64040</v>
      </c>
      <c r="AM1978" s="247">
        <v>1250.5999999999999</v>
      </c>
      <c r="AO1978" s="226" t="s">
        <v>38898</v>
      </c>
      <c r="AP1978" s="227">
        <v>30000</v>
      </c>
      <c r="AR1978" s="207" t="s">
        <v>16519</v>
      </c>
      <c r="AS1978" s="208">
        <v>358.92</v>
      </c>
      <c r="AT1978" s="93"/>
      <c r="AU1978" s="199" t="s">
        <v>32344</v>
      </c>
      <c r="AV1978" s="200">
        <v>35604.080000000002</v>
      </c>
      <c r="BD1978" s="272" t="s">
        <v>61175</v>
      </c>
      <c r="BE1978" s="273">
        <v>5257.95</v>
      </c>
      <c r="BG1978" s="244" t="s">
        <v>38481</v>
      </c>
      <c r="BH1978" s="245">
        <v>30410</v>
      </c>
      <c r="BJ1978" s="230" t="s">
        <v>12707</v>
      </c>
      <c r="BK1978" s="231">
        <v>2543</v>
      </c>
      <c r="BM1978" s="209" t="s">
        <v>9889</v>
      </c>
      <c r="BN1978" s="210">
        <v>153137.34</v>
      </c>
    </row>
    <row r="1979" spans="9:66" x14ac:dyDescent="0.55000000000000004">
      <c r="I1979" s="282" t="s">
        <v>60156</v>
      </c>
      <c r="J1979" s="282"/>
      <c r="K1979" s="283">
        <v>11036.08</v>
      </c>
      <c r="M1979" s="242" t="s">
        <v>37596</v>
      </c>
      <c r="N1979" s="242"/>
      <c r="O1979" s="243">
        <v>7393</v>
      </c>
      <c r="Q1979" s="224" t="s">
        <v>12480</v>
      </c>
      <c r="R1979" s="224"/>
      <c r="S1979" s="225">
        <v>1000</v>
      </c>
      <c r="U1979" s="203" t="s">
        <v>2249</v>
      </c>
      <c r="V1979" s="203"/>
      <c r="W1979" s="204">
        <v>175850</v>
      </c>
      <c r="AF1979" t="s">
        <v>67647</v>
      </c>
      <c r="AG1979" s="284">
        <v>28300</v>
      </c>
      <c r="AI1979" s="276" t="s">
        <v>51935</v>
      </c>
      <c r="AJ1979" s="277">
        <v>1933.7</v>
      </c>
      <c r="AL1979" s="246" t="s">
        <v>63061</v>
      </c>
      <c r="AM1979" s="247">
        <v>61941.4</v>
      </c>
      <c r="AO1979" s="226" t="s">
        <v>51735</v>
      </c>
      <c r="AP1979" s="227">
        <v>10266.32</v>
      </c>
      <c r="AR1979" s="207" t="s">
        <v>16520</v>
      </c>
      <c r="AS1979" s="208">
        <v>2490</v>
      </c>
      <c r="AT1979" s="93"/>
      <c r="AU1979" s="199" t="s">
        <v>32345</v>
      </c>
      <c r="AV1979" s="200">
        <v>4250.62</v>
      </c>
      <c r="BD1979" s="272" t="s">
        <v>61051</v>
      </c>
      <c r="BE1979" s="273">
        <v>11036.08</v>
      </c>
      <c r="BG1979" s="244" t="s">
        <v>38485</v>
      </c>
      <c r="BH1979" s="245">
        <v>7393</v>
      </c>
      <c r="BJ1979" s="230" t="s">
        <v>12708</v>
      </c>
      <c r="BK1979" s="231">
        <v>1000</v>
      </c>
      <c r="BM1979" s="209" t="s">
        <v>6733</v>
      </c>
      <c r="BN1979" s="210">
        <v>62901.74</v>
      </c>
    </row>
    <row r="1980" spans="9:66" x14ac:dyDescent="0.55000000000000004">
      <c r="I1980" s="282" t="s">
        <v>60157</v>
      </c>
      <c r="J1980" s="282"/>
      <c r="K1980" s="283">
        <v>5290.04</v>
      </c>
      <c r="M1980" s="242" t="s">
        <v>37597</v>
      </c>
      <c r="N1980" s="242"/>
      <c r="O1980" s="243">
        <v>22195.18</v>
      </c>
      <c r="Q1980" s="224" t="s">
        <v>12481</v>
      </c>
      <c r="R1980" s="224"/>
      <c r="S1980" s="225">
        <v>750</v>
      </c>
      <c r="U1980" s="203" t="s">
        <v>2250</v>
      </c>
      <c r="V1980" s="203"/>
      <c r="W1980" s="204">
        <v>269567</v>
      </c>
      <c r="AF1980" t="s">
        <v>49934</v>
      </c>
      <c r="AG1980" s="284">
        <v>1155128.54</v>
      </c>
      <c r="AI1980" s="276" t="s">
        <v>51936</v>
      </c>
      <c r="AJ1980" s="277">
        <v>830.03</v>
      </c>
      <c r="AL1980" s="246" t="s">
        <v>61302</v>
      </c>
      <c r="AM1980" s="247">
        <v>200000</v>
      </c>
      <c r="AO1980" s="226" t="s">
        <v>38899</v>
      </c>
      <c r="AP1980" s="227">
        <v>17821.78</v>
      </c>
      <c r="AR1980" s="207" t="s">
        <v>16521</v>
      </c>
      <c r="AS1980" s="208">
        <v>77387.77</v>
      </c>
      <c r="AT1980" s="93"/>
      <c r="AU1980" s="199" t="s">
        <v>32346</v>
      </c>
      <c r="AV1980" s="200">
        <v>4279.91</v>
      </c>
      <c r="BD1980" s="272" t="s">
        <v>61052</v>
      </c>
      <c r="BE1980" s="273">
        <v>5290.04</v>
      </c>
      <c r="BG1980" s="244" t="s">
        <v>38490</v>
      </c>
      <c r="BH1980" s="245">
        <v>22195.18</v>
      </c>
      <c r="BJ1980" s="230" t="s">
        <v>12709</v>
      </c>
      <c r="BK1980" s="231">
        <v>750</v>
      </c>
      <c r="BM1980" s="209" t="s">
        <v>7134</v>
      </c>
      <c r="BN1980" s="210">
        <v>2083.9299999999998</v>
      </c>
    </row>
    <row r="1981" spans="9:66" x14ac:dyDescent="0.55000000000000004">
      <c r="I1981" s="282" t="s">
        <v>60158</v>
      </c>
      <c r="J1981" s="282"/>
      <c r="K1981" s="283">
        <v>12211</v>
      </c>
      <c r="M1981" s="242" t="s">
        <v>37599</v>
      </c>
      <c r="N1981" s="242"/>
      <c r="O1981" s="243">
        <v>1309041</v>
      </c>
      <c r="Q1981" s="224" t="s">
        <v>12482</v>
      </c>
      <c r="R1981" s="224"/>
      <c r="S1981" s="225">
        <v>5762</v>
      </c>
      <c r="U1981" s="203" t="s">
        <v>2251</v>
      </c>
      <c r="V1981" s="203"/>
      <c r="W1981" s="204">
        <v>156149.34</v>
      </c>
      <c r="AF1981" t="s">
        <v>52480</v>
      </c>
      <c r="AG1981" s="284">
        <v>7090</v>
      </c>
      <c r="AI1981" s="276" t="s">
        <v>61323</v>
      </c>
      <c r="AJ1981" s="277">
        <v>2512.5</v>
      </c>
      <c r="AL1981" s="246" t="s">
        <v>16646</v>
      </c>
      <c r="AM1981" s="247">
        <v>46230</v>
      </c>
      <c r="AO1981" s="226" t="s">
        <v>33195</v>
      </c>
      <c r="AP1981" s="227">
        <v>4694.8</v>
      </c>
      <c r="AR1981" s="207" t="s">
        <v>16522</v>
      </c>
      <c r="AS1981" s="208">
        <v>28523.599999999999</v>
      </c>
      <c r="AT1981" s="93"/>
      <c r="AU1981" s="199" t="s">
        <v>13838</v>
      </c>
      <c r="AV1981" s="200">
        <v>3228.38</v>
      </c>
      <c r="BD1981" s="272" t="s">
        <v>61053</v>
      </c>
      <c r="BE1981" s="273">
        <v>12211</v>
      </c>
      <c r="BG1981" s="244" t="s">
        <v>38498</v>
      </c>
      <c r="BH1981" s="245">
        <v>1309041</v>
      </c>
      <c r="BJ1981" s="230" t="s">
        <v>12711</v>
      </c>
      <c r="BK1981" s="231">
        <v>5762</v>
      </c>
      <c r="BM1981" s="209" t="s">
        <v>7402</v>
      </c>
      <c r="BN1981" s="210">
        <v>27917</v>
      </c>
    </row>
    <row r="1982" spans="9:66" x14ac:dyDescent="0.55000000000000004">
      <c r="I1982" s="282" t="s">
        <v>60159</v>
      </c>
      <c r="J1982" s="282"/>
      <c r="K1982" s="283">
        <v>13180.69</v>
      </c>
      <c r="M1982" s="242" t="s">
        <v>37600</v>
      </c>
      <c r="N1982" s="242"/>
      <c r="O1982" s="243">
        <v>1623.99</v>
      </c>
      <c r="Q1982" s="224" t="s">
        <v>12483</v>
      </c>
      <c r="R1982" s="224"/>
      <c r="S1982" s="225">
        <v>5805</v>
      </c>
      <c r="U1982" s="203" t="s">
        <v>2252</v>
      </c>
      <c r="V1982" s="203"/>
      <c r="W1982" s="204">
        <v>54419.7</v>
      </c>
      <c r="AF1982" t="s">
        <v>44912</v>
      </c>
      <c r="AG1982" s="284">
        <v>147002.43</v>
      </c>
      <c r="AI1982" s="276" t="s">
        <v>60273</v>
      </c>
      <c r="AJ1982" s="277">
        <v>192.25</v>
      </c>
      <c r="AL1982" s="246" t="s">
        <v>57282</v>
      </c>
      <c r="AM1982" s="247">
        <v>16841.27</v>
      </c>
      <c r="AO1982" s="226" t="s">
        <v>16553</v>
      </c>
      <c r="AP1982" s="227">
        <v>2500</v>
      </c>
      <c r="AR1982" s="207" t="s">
        <v>16523</v>
      </c>
      <c r="AS1982" s="208">
        <v>23341.83</v>
      </c>
      <c r="AT1982" s="93"/>
      <c r="AU1982" s="199" t="s">
        <v>13839</v>
      </c>
      <c r="AV1982" s="200">
        <v>6711.08</v>
      </c>
      <c r="BD1982" s="272" t="s">
        <v>61054</v>
      </c>
      <c r="BE1982" s="273">
        <v>13180.69</v>
      </c>
      <c r="BG1982" s="244" t="s">
        <v>38501</v>
      </c>
      <c r="BH1982" s="245">
        <v>1623.99</v>
      </c>
      <c r="BJ1982" s="230" t="s">
        <v>12712</v>
      </c>
      <c r="BK1982" s="231">
        <v>5805</v>
      </c>
      <c r="BM1982" s="209" t="s">
        <v>7616</v>
      </c>
      <c r="BN1982" s="210">
        <v>23227</v>
      </c>
    </row>
    <row r="1983" spans="9:66" x14ac:dyDescent="0.55000000000000004">
      <c r="I1983" s="282" t="s">
        <v>61158</v>
      </c>
      <c r="J1983" s="282"/>
      <c r="K1983" s="283">
        <v>1824.93</v>
      </c>
      <c r="M1983" s="242" t="s">
        <v>37601</v>
      </c>
      <c r="N1983" s="242"/>
      <c r="O1983" s="243">
        <v>417962</v>
      </c>
      <c r="Q1983" s="224" t="s">
        <v>12484</v>
      </c>
      <c r="R1983" s="224"/>
      <c r="S1983" s="225">
        <v>2408</v>
      </c>
      <c r="U1983" s="203" t="s">
        <v>2253</v>
      </c>
      <c r="V1983" s="203"/>
      <c r="W1983" s="204">
        <v>19952</v>
      </c>
      <c r="AF1983" t="s">
        <v>46942</v>
      </c>
      <c r="AG1983" s="284">
        <v>428583.55</v>
      </c>
      <c r="AI1983" s="276" t="s">
        <v>60274</v>
      </c>
      <c r="AJ1983" s="277">
        <v>628.64</v>
      </c>
      <c r="AL1983" s="246" t="s">
        <v>64041</v>
      </c>
      <c r="AM1983" s="247">
        <v>558094.11</v>
      </c>
      <c r="AO1983" s="226" t="s">
        <v>51736</v>
      </c>
      <c r="AP1983" s="227">
        <v>6513.96</v>
      </c>
      <c r="AR1983" s="207" t="s">
        <v>16524</v>
      </c>
      <c r="AS1983" s="208">
        <v>15575.93</v>
      </c>
      <c r="AT1983" s="93"/>
      <c r="AU1983" s="199" t="s">
        <v>32347</v>
      </c>
      <c r="AV1983" s="200">
        <v>16992.810000000001</v>
      </c>
      <c r="BD1983" s="272" t="s">
        <v>61178</v>
      </c>
      <c r="BE1983" s="273">
        <v>1824.93</v>
      </c>
      <c r="BG1983" s="244" t="s">
        <v>38505</v>
      </c>
      <c r="BH1983" s="245">
        <v>417962</v>
      </c>
      <c r="BJ1983" s="230" t="s">
        <v>12713</v>
      </c>
      <c r="BK1983" s="231">
        <v>2408</v>
      </c>
      <c r="BM1983" s="209" t="s">
        <v>7812</v>
      </c>
      <c r="BN1983" s="210">
        <v>2630</v>
      </c>
    </row>
    <row r="1984" spans="9:66" x14ac:dyDescent="0.55000000000000004">
      <c r="I1984" s="282" t="s">
        <v>60160</v>
      </c>
      <c r="J1984" s="282"/>
      <c r="K1984" s="283">
        <v>13456.29</v>
      </c>
      <c r="M1984" s="242" t="s">
        <v>37602</v>
      </c>
      <c r="N1984" s="242"/>
      <c r="O1984" s="243">
        <v>479951.18</v>
      </c>
      <c r="Q1984" s="224" t="s">
        <v>12485</v>
      </c>
      <c r="R1984" s="224"/>
      <c r="S1984" s="225">
        <v>1375</v>
      </c>
      <c r="U1984" s="203" t="s">
        <v>2254</v>
      </c>
      <c r="V1984" s="203"/>
      <c r="W1984" s="204">
        <v>1210823</v>
      </c>
      <c r="AF1984" t="s">
        <v>49936</v>
      </c>
      <c r="AG1984" s="284">
        <v>24011.279999999999</v>
      </c>
      <c r="AI1984" s="276" t="s">
        <v>64095</v>
      </c>
      <c r="AJ1984" s="277">
        <v>218.2</v>
      </c>
      <c r="AL1984" s="246" t="s">
        <v>60225</v>
      </c>
      <c r="AM1984" s="247">
        <v>125</v>
      </c>
      <c r="AO1984" s="226" t="s">
        <v>16554</v>
      </c>
      <c r="AP1984" s="227">
        <v>62874.93</v>
      </c>
      <c r="AR1984" s="207" t="s">
        <v>16525</v>
      </c>
      <c r="AS1984" s="208">
        <v>204.58</v>
      </c>
      <c r="AT1984" s="93"/>
      <c r="AU1984" s="199" t="s">
        <v>13840</v>
      </c>
      <c r="AV1984" s="200">
        <v>49654.29</v>
      </c>
      <c r="BD1984" s="272" t="s">
        <v>61055</v>
      </c>
      <c r="BE1984" s="273">
        <v>13456.29</v>
      </c>
      <c r="BG1984" s="244" t="s">
        <v>38510</v>
      </c>
      <c r="BH1984" s="245">
        <v>479951.18</v>
      </c>
      <c r="BJ1984" s="230" t="s">
        <v>12714</v>
      </c>
      <c r="BK1984" s="231">
        <v>1375</v>
      </c>
      <c r="BM1984" s="209" t="s">
        <v>7968</v>
      </c>
      <c r="BN1984" s="210">
        <v>1931</v>
      </c>
    </row>
    <row r="1985" spans="9:66" x14ac:dyDescent="0.55000000000000004">
      <c r="I1985" s="282" t="s">
        <v>62508</v>
      </c>
      <c r="J1985" s="282"/>
      <c r="K1985" s="283">
        <v>5038.71</v>
      </c>
      <c r="M1985" s="242" t="s">
        <v>37603</v>
      </c>
      <c r="N1985" s="242"/>
      <c r="O1985" s="243">
        <v>39944</v>
      </c>
      <c r="Q1985" s="224" t="s">
        <v>12486</v>
      </c>
      <c r="R1985" s="224"/>
      <c r="S1985" s="225">
        <v>2811</v>
      </c>
      <c r="U1985" s="203" t="s">
        <v>2255</v>
      </c>
      <c r="V1985" s="203"/>
      <c r="W1985" s="204">
        <v>15007</v>
      </c>
      <c r="AF1985" t="s">
        <v>44913</v>
      </c>
      <c r="AG1985" s="284">
        <v>1471594.36</v>
      </c>
      <c r="AI1985" s="276" t="s">
        <v>58208</v>
      </c>
      <c r="AJ1985" s="277">
        <v>2977.91</v>
      </c>
      <c r="AL1985" s="246" t="s">
        <v>16649</v>
      </c>
      <c r="AM1985" s="247">
        <v>59251.32</v>
      </c>
      <c r="AO1985" s="226" t="s">
        <v>16555</v>
      </c>
      <c r="AP1985" s="227">
        <v>45536.37</v>
      </c>
      <c r="AR1985" s="207" t="s">
        <v>16526</v>
      </c>
      <c r="AS1985" s="208">
        <v>9167</v>
      </c>
      <c r="AT1985" s="93"/>
      <c r="AU1985" s="199" t="s">
        <v>23149</v>
      </c>
      <c r="AV1985" s="200">
        <v>2691.66</v>
      </c>
      <c r="BD1985" s="272" t="s">
        <v>62940</v>
      </c>
      <c r="BE1985" s="273">
        <v>5038.71</v>
      </c>
      <c r="BG1985" s="244" t="s">
        <v>38513</v>
      </c>
      <c r="BH1985" s="245">
        <v>39944</v>
      </c>
      <c r="BJ1985" s="230" t="s">
        <v>12715</v>
      </c>
      <c r="BK1985" s="231">
        <v>2811</v>
      </c>
      <c r="BM1985" s="209" t="s">
        <v>8080</v>
      </c>
      <c r="BN1985" s="210">
        <v>6420</v>
      </c>
    </row>
    <row r="1986" spans="9:66" x14ac:dyDescent="0.55000000000000004">
      <c r="I1986" s="282" t="s">
        <v>60161</v>
      </c>
      <c r="J1986" s="282"/>
      <c r="K1986" s="283">
        <v>20503.38</v>
      </c>
      <c r="M1986" s="242" t="s">
        <v>37604</v>
      </c>
      <c r="N1986" s="242"/>
      <c r="O1986" s="243">
        <v>13953</v>
      </c>
      <c r="Q1986" s="224" t="s">
        <v>12375</v>
      </c>
      <c r="R1986" s="224"/>
      <c r="S1986" s="225">
        <v>12100</v>
      </c>
      <c r="U1986" s="203" t="s">
        <v>2256</v>
      </c>
      <c r="V1986" s="203"/>
      <c r="W1986" s="204">
        <v>931</v>
      </c>
      <c r="AF1986" t="s">
        <v>49937</v>
      </c>
      <c r="AG1986" s="284">
        <v>31683.7</v>
      </c>
      <c r="AI1986" s="276" t="s">
        <v>69940</v>
      </c>
      <c r="AJ1986" s="277">
        <v>996.46</v>
      </c>
      <c r="AL1986" s="246" t="s">
        <v>60226</v>
      </c>
      <c r="AM1986" s="247">
        <v>181479.25</v>
      </c>
      <c r="AO1986" s="226" t="s">
        <v>51737</v>
      </c>
      <c r="AP1986" s="227">
        <v>709</v>
      </c>
      <c r="AR1986" s="207" t="s">
        <v>16527</v>
      </c>
      <c r="AS1986" s="208">
        <v>11346.49</v>
      </c>
      <c r="AT1986" s="93"/>
      <c r="AU1986" s="199" t="s">
        <v>13841</v>
      </c>
      <c r="AV1986" s="200">
        <v>5348.76</v>
      </c>
      <c r="BD1986" s="272" t="s">
        <v>61056</v>
      </c>
      <c r="BE1986" s="273">
        <v>20503.38</v>
      </c>
      <c r="BG1986" s="244" t="s">
        <v>38516</v>
      </c>
      <c r="BH1986" s="245">
        <v>13953</v>
      </c>
      <c r="BJ1986" s="230" t="s">
        <v>12595</v>
      </c>
      <c r="BK1986" s="231">
        <v>12100</v>
      </c>
      <c r="BM1986" s="209" t="s">
        <v>8349</v>
      </c>
      <c r="BN1986" s="210">
        <v>13496.63</v>
      </c>
    </row>
    <row r="1987" spans="9:66" x14ac:dyDescent="0.55000000000000004">
      <c r="I1987" s="282" t="s">
        <v>60162</v>
      </c>
      <c r="J1987" s="282"/>
      <c r="K1987" s="283">
        <v>5278.62</v>
      </c>
      <c r="M1987" s="242" t="s">
        <v>37605</v>
      </c>
      <c r="N1987" s="242"/>
      <c r="O1987" s="243">
        <v>88613</v>
      </c>
      <c r="Q1987" s="224" t="s">
        <v>12487</v>
      </c>
      <c r="R1987" s="224"/>
      <c r="S1987" s="225">
        <v>1303</v>
      </c>
      <c r="U1987" s="203" t="s">
        <v>2257</v>
      </c>
      <c r="V1987" s="203"/>
      <c r="W1987" s="204">
        <v>234601</v>
      </c>
      <c r="AF1987" t="s">
        <v>66599</v>
      </c>
      <c r="AG1987" s="284">
        <v>96386.6</v>
      </c>
      <c r="AI1987" s="276" t="s">
        <v>60275</v>
      </c>
      <c r="AJ1987" s="277">
        <v>2414.6</v>
      </c>
      <c r="AL1987" s="246" t="s">
        <v>61303</v>
      </c>
      <c r="AM1987" s="247">
        <v>25323.119999999999</v>
      </c>
      <c r="AO1987" s="226" t="s">
        <v>51738</v>
      </c>
      <c r="AP1987" s="227">
        <v>4000</v>
      </c>
      <c r="AR1987" s="207" t="s">
        <v>16528</v>
      </c>
      <c r="AS1987" s="208">
        <v>775</v>
      </c>
      <c r="AT1987" s="93"/>
      <c r="AU1987" s="199" t="s">
        <v>13842</v>
      </c>
      <c r="AV1987" s="200">
        <v>12267.92</v>
      </c>
      <c r="BD1987" s="272" t="s">
        <v>61057</v>
      </c>
      <c r="BE1987" s="273">
        <v>5278.62</v>
      </c>
      <c r="BG1987" s="244" t="s">
        <v>38520</v>
      </c>
      <c r="BH1987" s="245">
        <v>88613</v>
      </c>
      <c r="BJ1987" s="230" t="s">
        <v>12716</v>
      </c>
      <c r="BK1987" s="231">
        <v>1303</v>
      </c>
      <c r="BM1987" s="209" t="s">
        <v>8546</v>
      </c>
      <c r="BN1987" s="210">
        <v>27699</v>
      </c>
    </row>
    <row r="1988" spans="9:66" x14ac:dyDescent="0.55000000000000004">
      <c r="I1988" s="282" t="s">
        <v>60163</v>
      </c>
      <c r="J1988" s="282"/>
      <c r="K1988" s="283">
        <v>87664.960000000006</v>
      </c>
      <c r="M1988" s="242" t="s">
        <v>37607</v>
      </c>
      <c r="N1988" s="242"/>
      <c r="O1988" s="243">
        <v>307999</v>
      </c>
      <c r="Q1988" s="224" t="s">
        <v>12490</v>
      </c>
      <c r="R1988" s="224"/>
      <c r="S1988" s="225">
        <v>6024</v>
      </c>
      <c r="U1988" s="203" t="s">
        <v>2258</v>
      </c>
      <c r="V1988" s="203"/>
      <c r="W1988" s="204">
        <v>653059</v>
      </c>
      <c r="AF1988" t="s">
        <v>61992</v>
      </c>
      <c r="AG1988" s="284">
        <v>4478.4399999999996</v>
      </c>
      <c r="AI1988" s="276" t="s">
        <v>60276</v>
      </c>
      <c r="AJ1988" s="277">
        <v>173.78</v>
      </c>
      <c r="AL1988" s="246" t="s">
        <v>16650</v>
      </c>
      <c r="AM1988" s="247">
        <v>4378.66</v>
      </c>
      <c r="AO1988" s="226" t="s">
        <v>51739</v>
      </c>
      <c r="AP1988" s="227">
        <v>1400</v>
      </c>
      <c r="AR1988" s="207" t="s">
        <v>16529</v>
      </c>
      <c r="AS1988" s="208">
        <v>7749</v>
      </c>
      <c r="AT1988" s="93"/>
      <c r="AU1988" s="199" t="s">
        <v>13843</v>
      </c>
      <c r="AV1988" s="200">
        <v>10877.06</v>
      </c>
      <c r="BD1988" s="272" t="s">
        <v>61058</v>
      </c>
      <c r="BE1988" s="273">
        <v>87664.960000000006</v>
      </c>
      <c r="BG1988" s="244" t="s">
        <v>38528</v>
      </c>
      <c r="BH1988" s="245">
        <v>307999</v>
      </c>
      <c r="BJ1988" s="230" t="s">
        <v>12719</v>
      </c>
      <c r="BK1988" s="231">
        <v>6024</v>
      </c>
      <c r="BM1988" s="209" t="s">
        <v>8736</v>
      </c>
      <c r="BN1988" s="210">
        <v>5214</v>
      </c>
    </row>
    <row r="1989" spans="9:66" x14ac:dyDescent="0.55000000000000004">
      <c r="I1989" s="282" t="s">
        <v>60164</v>
      </c>
      <c r="J1989" s="282"/>
      <c r="K1989" s="283">
        <v>10076.540000000001</v>
      </c>
      <c r="M1989" s="242" t="s">
        <v>37609</v>
      </c>
      <c r="N1989" s="242"/>
      <c r="O1989" s="243">
        <v>278841.01</v>
      </c>
      <c r="Q1989" s="224" t="s">
        <v>12491</v>
      </c>
      <c r="R1989" s="224"/>
      <c r="S1989" s="225">
        <v>1375</v>
      </c>
      <c r="U1989" s="203" t="s">
        <v>2259</v>
      </c>
      <c r="V1989" s="203"/>
      <c r="W1989" s="204">
        <v>3402884</v>
      </c>
      <c r="AF1989" t="s">
        <v>66600</v>
      </c>
      <c r="AG1989" s="284">
        <v>447246.65</v>
      </c>
      <c r="AI1989" s="276" t="s">
        <v>60277</v>
      </c>
      <c r="AJ1989" s="277">
        <v>604.12</v>
      </c>
      <c r="AL1989" s="246" t="s">
        <v>58190</v>
      </c>
      <c r="AM1989" s="247">
        <v>97186</v>
      </c>
      <c r="AO1989" s="226" t="s">
        <v>48717</v>
      </c>
      <c r="AP1989" s="227">
        <v>18049.25</v>
      </c>
      <c r="AR1989" s="207" t="s">
        <v>16530</v>
      </c>
      <c r="AS1989" s="208">
        <v>3232.53</v>
      </c>
      <c r="AT1989" s="93"/>
      <c r="AU1989" s="199" t="s">
        <v>32348</v>
      </c>
      <c r="AV1989" s="200">
        <v>3330</v>
      </c>
      <c r="BD1989" s="272" t="s">
        <v>61059</v>
      </c>
      <c r="BE1989" s="273">
        <v>10076.540000000001</v>
      </c>
      <c r="BG1989" s="244" t="s">
        <v>38536</v>
      </c>
      <c r="BH1989" s="245">
        <v>278841.01</v>
      </c>
      <c r="BJ1989" s="230" t="s">
        <v>12720</v>
      </c>
      <c r="BK1989" s="231">
        <v>1375</v>
      </c>
      <c r="BM1989" s="209" t="s">
        <v>8995</v>
      </c>
      <c r="BN1989" s="210">
        <v>45679.92</v>
      </c>
    </row>
    <row r="1990" spans="9:66" x14ac:dyDescent="0.55000000000000004">
      <c r="I1990" s="282" t="s">
        <v>60165</v>
      </c>
      <c r="J1990" s="282"/>
      <c r="K1990" s="283">
        <v>64002.46</v>
      </c>
      <c r="M1990" s="242" t="s">
        <v>37610</v>
      </c>
      <c r="N1990" s="242"/>
      <c r="O1990" s="243">
        <v>28081.27</v>
      </c>
      <c r="Q1990" s="224" t="s">
        <v>12492</v>
      </c>
      <c r="R1990" s="224"/>
      <c r="S1990" s="225">
        <v>3715</v>
      </c>
      <c r="U1990" s="203" t="s">
        <v>2260</v>
      </c>
      <c r="V1990" s="203"/>
      <c r="W1990" s="204">
        <v>71251.44</v>
      </c>
      <c r="AF1990" t="s">
        <v>57453</v>
      </c>
      <c r="AG1990" s="284">
        <v>704259.21</v>
      </c>
      <c r="AI1990" s="276" t="s">
        <v>54969</v>
      </c>
      <c r="AJ1990" s="277">
        <v>10980</v>
      </c>
      <c r="AL1990" s="246" t="s">
        <v>34626</v>
      </c>
      <c r="AM1990" s="247">
        <v>81428.95</v>
      </c>
      <c r="AO1990" s="226" t="s">
        <v>44484</v>
      </c>
      <c r="AP1990" s="227">
        <v>26000</v>
      </c>
      <c r="AR1990" s="207" t="s">
        <v>16531</v>
      </c>
      <c r="AS1990" s="208">
        <v>186.82</v>
      </c>
      <c r="AT1990" s="93"/>
      <c r="AU1990" s="199" t="s">
        <v>13844</v>
      </c>
      <c r="AV1990" s="200">
        <v>45984.09</v>
      </c>
      <c r="BD1990" s="272" t="s">
        <v>61060</v>
      </c>
      <c r="BE1990" s="273">
        <v>64002.46</v>
      </c>
      <c r="BG1990" s="244" t="s">
        <v>38542</v>
      </c>
      <c r="BH1990" s="245">
        <v>28081.27</v>
      </c>
      <c r="BJ1990" s="230" t="s">
        <v>12721</v>
      </c>
      <c r="BK1990" s="231">
        <v>3715</v>
      </c>
      <c r="BM1990" s="209" t="s">
        <v>9321</v>
      </c>
      <c r="BN1990" s="210">
        <v>303343.05</v>
      </c>
    </row>
    <row r="1991" spans="9:66" x14ac:dyDescent="0.55000000000000004">
      <c r="I1991" s="282" t="s">
        <v>60166</v>
      </c>
      <c r="J1991" s="282"/>
      <c r="K1991" s="283">
        <v>30950.48</v>
      </c>
      <c r="M1991" s="242" t="s">
        <v>37611</v>
      </c>
      <c r="N1991" s="242"/>
      <c r="O1991" s="243">
        <v>266904</v>
      </c>
      <c r="Q1991" s="224" t="s">
        <v>12493</v>
      </c>
      <c r="R1991" s="224"/>
      <c r="S1991" s="225">
        <v>1500</v>
      </c>
      <c r="U1991" s="203" t="s">
        <v>2261</v>
      </c>
      <c r="V1991" s="203"/>
      <c r="W1991" s="204">
        <v>18518.310000000001</v>
      </c>
      <c r="AF1991" t="s">
        <v>44915</v>
      </c>
      <c r="AG1991" s="284">
        <v>1075136.99</v>
      </c>
      <c r="AI1991" s="276" t="s">
        <v>34737</v>
      </c>
      <c r="AJ1991" s="277">
        <v>392.36</v>
      </c>
      <c r="AL1991" s="246" t="s">
        <v>51764</v>
      </c>
      <c r="AM1991" s="247">
        <v>282916.74</v>
      </c>
      <c r="AO1991" s="226" t="s">
        <v>44485</v>
      </c>
      <c r="AP1991" s="227">
        <v>1497</v>
      </c>
      <c r="AR1991" s="207" t="s">
        <v>16532</v>
      </c>
      <c r="AS1991" s="208">
        <v>-17.78</v>
      </c>
      <c r="AT1991" s="93"/>
      <c r="AU1991" s="199" t="s">
        <v>32349</v>
      </c>
      <c r="AV1991" s="200">
        <v>4250.62</v>
      </c>
      <c r="BD1991" s="272" t="s">
        <v>61061</v>
      </c>
      <c r="BE1991" s="273">
        <v>30950.48</v>
      </c>
      <c r="BG1991" s="244" t="s">
        <v>38547</v>
      </c>
      <c r="BH1991" s="245">
        <v>266904</v>
      </c>
      <c r="BJ1991" s="230" t="s">
        <v>12723</v>
      </c>
      <c r="BK1991" s="231">
        <v>1500</v>
      </c>
      <c r="BM1991" s="209" t="s">
        <v>9662</v>
      </c>
      <c r="BN1991" s="210">
        <v>25000</v>
      </c>
    </row>
    <row r="1992" spans="9:66" x14ac:dyDescent="0.55000000000000004">
      <c r="I1992" s="282" t="s">
        <v>60167</v>
      </c>
      <c r="J1992" s="282"/>
      <c r="K1992" s="283">
        <v>4385.4399999999996</v>
      </c>
      <c r="M1992" s="242" t="s">
        <v>37612</v>
      </c>
      <c r="N1992" s="242"/>
      <c r="O1992" s="243">
        <v>16145</v>
      </c>
      <c r="Q1992" s="224" t="s">
        <v>12376</v>
      </c>
      <c r="R1992" s="224"/>
      <c r="S1992" s="225">
        <v>24194</v>
      </c>
      <c r="U1992" s="203" t="s">
        <v>2262</v>
      </c>
      <c r="V1992" s="203"/>
      <c r="W1992" s="204">
        <v>27699</v>
      </c>
      <c r="AF1992" t="s">
        <v>49940</v>
      </c>
      <c r="AG1992" s="284">
        <v>3363702.66</v>
      </c>
      <c r="AI1992" s="276" t="s">
        <v>33287</v>
      </c>
      <c r="AJ1992" s="277">
        <v>15657</v>
      </c>
      <c r="AL1992" s="246" t="s">
        <v>34627</v>
      </c>
      <c r="AM1992" s="247">
        <v>1419722.17</v>
      </c>
      <c r="AO1992" s="226" t="s">
        <v>44486</v>
      </c>
      <c r="AP1992" s="227">
        <v>76329</v>
      </c>
      <c r="AR1992" s="207" t="s">
        <v>16533</v>
      </c>
      <c r="AS1992" s="208">
        <v>10898.43</v>
      </c>
      <c r="AT1992" s="93"/>
      <c r="AU1992" s="199" t="s">
        <v>32350</v>
      </c>
      <c r="AV1992" s="200">
        <v>4279.91</v>
      </c>
      <c r="BD1992" s="272" t="s">
        <v>61062</v>
      </c>
      <c r="BE1992" s="273">
        <v>4385.4399999999996</v>
      </c>
      <c r="BG1992" s="244" t="s">
        <v>38550</v>
      </c>
      <c r="BH1992" s="245">
        <v>16145</v>
      </c>
      <c r="BJ1992" s="230" t="s">
        <v>12596</v>
      </c>
      <c r="BK1992" s="231">
        <v>24194</v>
      </c>
      <c r="BM1992" s="209" t="s">
        <v>11322</v>
      </c>
      <c r="BN1992" s="210">
        <v>1516</v>
      </c>
    </row>
    <row r="1993" spans="9:66" x14ac:dyDescent="0.55000000000000004">
      <c r="I1993" s="282" t="s">
        <v>60168</v>
      </c>
      <c r="J1993" s="282"/>
      <c r="K1993" s="283">
        <v>458.77</v>
      </c>
      <c r="M1993" s="242" t="s">
        <v>37613</v>
      </c>
      <c r="N1993" s="242"/>
      <c r="O1993" s="243">
        <v>26646</v>
      </c>
      <c r="Q1993" s="224" t="s">
        <v>12494</v>
      </c>
      <c r="R1993" s="224"/>
      <c r="S1993" s="225">
        <v>4121</v>
      </c>
      <c r="U1993" s="203" t="s">
        <v>2263</v>
      </c>
      <c r="V1993" s="203"/>
      <c r="W1993" s="204">
        <v>474961</v>
      </c>
      <c r="AF1993" t="s">
        <v>58861</v>
      </c>
      <c r="AG1993" s="284">
        <v>3716.05</v>
      </c>
      <c r="AI1993" s="276" t="s">
        <v>55917</v>
      </c>
      <c r="AJ1993" s="277">
        <v>2720.99</v>
      </c>
      <c r="AL1993" s="246" t="s">
        <v>61304</v>
      </c>
      <c r="AM1993" s="247">
        <v>11581.75</v>
      </c>
      <c r="AO1993" s="226" t="s">
        <v>44487</v>
      </c>
      <c r="AP1993" s="227">
        <v>11500</v>
      </c>
      <c r="AR1993" s="207" t="s">
        <v>16534</v>
      </c>
      <c r="AS1993" s="208">
        <v>2446</v>
      </c>
      <c r="AT1993" s="93"/>
      <c r="AU1993" s="199" t="s">
        <v>13845</v>
      </c>
      <c r="AV1993" s="200">
        <v>18875</v>
      </c>
      <c r="BD1993" s="272" t="s">
        <v>61063</v>
      </c>
      <c r="BE1993" s="273">
        <v>458.77</v>
      </c>
      <c r="BG1993" s="244" t="s">
        <v>38552</v>
      </c>
      <c r="BH1993" s="245">
        <v>26646</v>
      </c>
      <c r="BJ1993" s="230" t="s">
        <v>12725</v>
      </c>
      <c r="BK1993" s="231">
        <v>4121</v>
      </c>
      <c r="BM1993" s="209" t="s">
        <v>11580</v>
      </c>
      <c r="BN1993" s="210">
        <v>321293.87</v>
      </c>
    </row>
    <row r="1994" spans="9:66" x14ac:dyDescent="0.55000000000000004">
      <c r="I1994" s="282" t="s">
        <v>60169</v>
      </c>
      <c r="J1994" s="282"/>
      <c r="K1994" s="283">
        <v>16282.5</v>
      </c>
      <c r="M1994" s="242" t="s">
        <v>37614</v>
      </c>
      <c r="N1994" s="242"/>
      <c r="O1994" s="243">
        <v>1170911.29</v>
      </c>
      <c r="Q1994" s="224" t="s">
        <v>12377</v>
      </c>
      <c r="R1994" s="224"/>
      <c r="S1994" s="225">
        <v>46525</v>
      </c>
      <c r="U1994" s="203" t="s">
        <v>2264</v>
      </c>
      <c r="V1994" s="203"/>
      <c r="W1994" s="204">
        <v>11179.6</v>
      </c>
      <c r="AF1994" t="s">
        <v>49941</v>
      </c>
      <c r="AG1994" s="284">
        <v>831510.25</v>
      </c>
      <c r="AI1994" s="276" t="s">
        <v>33289</v>
      </c>
      <c r="AJ1994" s="277">
        <v>2232.08</v>
      </c>
      <c r="AL1994" s="246" t="s">
        <v>64042</v>
      </c>
      <c r="AM1994" s="247">
        <v>-21684.6</v>
      </c>
      <c r="AO1994" s="226" t="s">
        <v>16579</v>
      </c>
      <c r="AP1994" s="227">
        <v>50730.85</v>
      </c>
      <c r="AR1994" s="207" t="s">
        <v>16535</v>
      </c>
      <c r="AS1994" s="208">
        <v>1069.9000000000001</v>
      </c>
      <c r="AT1994" s="93"/>
      <c r="AU1994" s="199" t="s">
        <v>13846</v>
      </c>
      <c r="AV1994" s="200">
        <v>1444.06</v>
      </c>
      <c r="BD1994" s="272" t="s">
        <v>61064</v>
      </c>
      <c r="BE1994" s="273">
        <v>16282.5</v>
      </c>
      <c r="BG1994" s="244" t="s">
        <v>38556</v>
      </c>
      <c r="BH1994" s="245">
        <v>1170911.29</v>
      </c>
      <c r="BJ1994" s="230" t="s">
        <v>12597</v>
      </c>
      <c r="BK1994" s="231">
        <v>46525</v>
      </c>
      <c r="BM1994" s="209" t="s">
        <v>12240</v>
      </c>
      <c r="BN1994" s="210">
        <v>1373.84</v>
      </c>
    </row>
    <row r="1995" spans="9:66" x14ac:dyDescent="0.55000000000000004">
      <c r="I1995" s="282" t="s">
        <v>9776</v>
      </c>
      <c r="J1995" s="282"/>
      <c r="K1995" s="283">
        <v>6990232.1799999997</v>
      </c>
      <c r="M1995" s="242" t="s">
        <v>37615</v>
      </c>
      <c r="N1995" s="242"/>
      <c r="O1995" s="243">
        <v>7420</v>
      </c>
      <c r="Q1995" s="224" t="s">
        <v>12495</v>
      </c>
      <c r="R1995" s="224"/>
      <c r="S1995" s="225">
        <v>4753</v>
      </c>
      <c r="U1995" s="203" t="s">
        <v>2265</v>
      </c>
      <c r="V1995" s="203"/>
      <c r="W1995" s="204">
        <v>6255</v>
      </c>
      <c r="AF1995" t="s">
        <v>49942</v>
      </c>
      <c r="AG1995" s="284">
        <v>9624.43</v>
      </c>
      <c r="AI1995" s="276" t="s">
        <v>33290</v>
      </c>
      <c r="AJ1995" s="277">
        <v>6768.88</v>
      </c>
      <c r="AL1995" s="246" t="s">
        <v>62546</v>
      </c>
      <c r="AM1995" s="247">
        <v>19247</v>
      </c>
      <c r="AO1995" s="226" t="s">
        <v>16581</v>
      </c>
      <c r="AP1995" s="227">
        <v>28.45</v>
      </c>
      <c r="AR1995" s="207" t="s">
        <v>16536</v>
      </c>
      <c r="AS1995" s="208">
        <v>2005</v>
      </c>
      <c r="AT1995" s="93"/>
      <c r="AU1995" s="199" t="s">
        <v>32351</v>
      </c>
      <c r="AV1995" s="200">
        <v>18119.310000000001</v>
      </c>
      <c r="BD1995" s="272" t="s">
        <v>9739</v>
      </c>
      <c r="BE1995" s="273">
        <v>1779057.52</v>
      </c>
      <c r="BG1995" s="244" t="s">
        <v>38559</v>
      </c>
      <c r="BH1995" s="245">
        <v>7420</v>
      </c>
      <c r="BJ1995" s="230" t="s">
        <v>12726</v>
      </c>
      <c r="BK1995" s="231">
        <v>4753</v>
      </c>
      <c r="BM1995" s="209" t="s">
        <v>11925</v>
      </c>
      <c r="BN1995" s="210">
        <v>100852.29</v>
      </c>
    </row>
    <row r="1996" spans="9:66" x14ac:dyDescent="0.55000000000000004">
      <c r="I1996" s="282" t="s">
        <v>3313</v>
      </c>
      <c r="J1996" s="282"/>
      <c r="K1996" s="283">
        <v>14722.8</v>
      </c>
      <c r="M1996" s="242" t="s">
        <v>37616</v>
      </c>
      <c r="N1996" s="242"/>
      <c r="O1996" s="243">
        <v>85324.97</v>
      </c>
      <c r="Q1996" s="224" t="s">
        <v>12378</v>
      </c>
      <c r="R1996" s="224"/>
      <c r="S1996" s="225">
        <v>3434.6</v>
      </c>
      <c r="U1996" s="203" t="s">
        <v>2266</v>
      </c>
      <c r="V1996" s="203"/>
      <c r="W1996" s="204">
        <v>550110</v>
      </c>
      <c r="AF1996" t="s">
        <v>59410</v>
      </c>
      <c r="AG1996" s="284">
        <v>1546624.78</v>
      </c>
      <c r="AI1996" s="276" t="s">
        <v>34740</v>
      </c>
      <c r="AJ1996" s="277">
        <v>19303.68</v>
      </c>
      <c r="AL1996" s="246" t="s">
        <v>58191</v>
      </c>
      <c r="AM1996" s="247">
        <v>1544955.38</v>
      </c>
      <c r="AO1996" s="226" t="s">
        <v>51740</v>
      </c>
      <c r="AP1996" s="227">
        <v>8085.5</v>
      </c>
      <c r="AR1996" s="207" t="s">
        <v>16537</v>
      </c>
      <c r="AS1996" s="208">
        <v>10106</v>
      </c>
      <c r="AT1996" s="93"/>
      <c r="AU1996" s="199" t="s">
        <v>32352</v>
      </c>
      <c r="AV1996" s="200">
        <v>1121.27</v>
      </c>
      <c r="BD1996" s="272" t="s">
        <v>9740</v>
      </c>
      <c r="BE1996" s="273">
        <v>1659282.38</v>
      </c>
      <c r="BG1996" s="244" t="s">
        <v>38563</v>
      </c>
      <c r="BH1996" s="245">
        <v>85324.97</v>
      </c>
      <c r="BJ1996" s="230" t="s">
        <v>12598</v>
      </c>
      <c r="BK1996" s="231">
        <v>3434.6</v>
      </c>
      <c r="BM1996" s="209" t="s">
        <v>9890</v>
      </c>
      <c r="BN1996" s="210">
        <v>972579.27</v>
      </c>
    </row>
    <row r="1997" spans="9:66" x14ac:dyDescent="0.55000000000000004">
      <c r="I1997" s="282" t="s">
        <v>3671</v>
      </c>
      <c r="J1997" s="282"/>
      <c r="K1997" s="283">
        <v>209.62</v>
      </c>
      <c r="M1997" s="242" t="s">
        <v>37617</v>
      </c>
      <c r="N1997" s="242"/>
      <c r="O1997" s="243">
        <v>797086.08</v>
      </c>
      <c r="Q1997" s="224" t="s">
        <v>12497</v>
      </c>
      <c r="R1997" s="224"/>
      <c r="S1997" s="225">
        <v>1596.85</v>
      </c>
      <c r="U1997" s="203" t="s">
        <v>2267</v>
      </c>
      <c r="V1997" s="203"/>
      <c r="W1997" s="204">
        <v>6621</v>
      </c>
      <c r="AF1997" t="s">
        <v>52483</v>
      </c>
      <c r="AG1997" s="284">
        <v>76371</v>
      </c>
      <c r="AI1997" s="276" t="s">
        <v>44589</v>
      </c>
      <c r="AJ1997" s="277">
        <v>744.89</v>
      </c>
      <c r="AL1997" s="246" t="s">
        <v>58192</v>
      </c>
      <c r="AM1997" s="247">
        <v>21424.03</v>
      </c>
      <c r="AO1997" s="226" t="s">
        <v>51741</v>
      </c>
      <c r="AP1997" s="227">
        <v>618.54</v>
      </c>
      <c r="AR1997" s="207" t="s">
        <v>16538</v>
      </c>
      <c r="AS1997" s="208">
        <v>8510</v>
      </c>
      <c r="AT1997" s="93"/>
      <c r="AU1997" s="199" t="s">
        <v>32353</v>
      </c>
      <c r="AV1997" s="200">
        <v>3569.5</v>
      </c>
      <c r="BD1997" s="272" t="s">
        <v>9741</v>
      </c>
      <c r="BE1997" s="273">
        <v>29512813.649999999</v>
      </c>
      <c r="BG1997" s="244" t="s">
        <v>38568</v>
      </c>
      <c r="BH1997" s="245">
        <v>797086.08</v>
      </c>
      <c r="BJ1997" s="230" t="s">
        <v>12728</v>
      </c>
      <c r="BK1997" s="231">
        <v>1596.85</v>
      </c>
      <c r="BM1997" s="209" t="s">
        <v>6734</v>
      </c>
      <c r="BN1997" s="210">
        <v>453793</v>
      </c>
    </row>
    <row r="1998" spans="9:66" x14ac:dyDescent="0.55000000000000004">
      <c r="I1998" s="282" t="s">
        <v>3673</v>
      </c>
      <c r="J1998" s="282"/>
      <c r="K1998" s="283">
        <v>39487.96</v>
      </c>
      <c r="M1998" s="242" t="s">
        <v>37618</v>
      </c>
      <c r="N1998" s="242"/>
      <c r="O1998" s="243">
        <v>125544.89</v>
      </c>
      <c r="Q1998" s="224" t="s">
        <v>12498</v>
      </c>
      <c r="R1998" s="224"/>
      <c r="S1998" s="225">
        <v>3750</v>
      </c>
      <c r="U1998" s="203" t="s">
        <v>4113</v>
      </c>
      <c r="V1998" s="203"/>
      <c r="W1998" s="204">
        <v>1841</v>
      </c>
      <c r="AF1998" t="s">
        <v>66602</v>
      </c>
      <c r="AG1998" s="284">
        <v>267987.96999999997</v>
      </c>
      <c r="AI1998" s="276" t="s">
        <v>17666</v>
      </c>
      <c r="AJ1998" s="277">
        <v>169540.31</v>
      </c>
      <c r="AL1998" s="246" t="s">
        <v>46708</v>
      </c>
      <c r="AM1998" s="247">
        <v>11957.37</v>
      </c>
      <c r="AO1998" s="226" t="s">
        <v>51742</v>
      </c>
      <c r="AP1998" s="227">
        <v>27873.200000000001</v>
      </c>
      <c r="AR1998" s="207" t="s">
        <v>16539</v>
      </c>
      <c r="AS1998" s="208">
        <v>10166.6</v>
      </c>
      <c r="AT1998" s="93"/>
      <c r="AU1998" s="199" t="s">
        <v>32354</v>
      </c>
      <c r="AV1998" s="200">
        <v>4575.05</v>
      </c>
      <c r="BD1998" s="272" t="s">
        <v>9743</v>
      </c>
      <c r="BE1998" s="273">
        <v>1514</v>
      </c>
      <c r="BG1998" s="244" t="s">
        <v>38573</v>
      </c>
      <c r="BH1998" s="245">
        <v>125544.89</v>
      </c>
      <c r="BJ1998" s="230" t="s">
        <v>12729</v>
      </c>
      <c r="BK1998" s="231">
        <v>3750</v>
      </c>
      <c r="BM1998" s="209" t="s">
        <v>6938</v>
      </c>
      <c r="BN1998" s="210">
        <v>2687.52</v>
      </c>
    </row>
    <row r="1999" spans="9:66" x14ac:dyDescent="0.55000000000000004">
      <c r="I1999" s="282" t="s">
        <v>3675</v>
      </c>
      <c r="J1999" s="282"/>
      <c r="K1999" s="283">
        <v>782594.57</v>
      </c>
      <c r="M1999" s="242" t="s">
        <v>37620</v>
      </c>
      <c r="N1999" s="242"/>
      <c r="O1999" s="243">
        <v>229920.15</v>
      </c>
      <c r="Q1999" s="224" t="s">
        <v>12499</v>
      </c>
      <c r="R1999" s="224"/>
      <c r="S1999" s="225">
        <v>1023.75</v>
      </c>
      <c r="U1999" s="203" t="s">
        <v>2268</v>
      </c>
      <c r="V1999" s="203"/>
      <c r="W1999" s="204">
        <v>132433.34</v>
      </c>
      <c r="AF1999" t="s">
        <v>60429</v>
      </c>
      <c r="AG1999" s="284">
        <v>3462</v>
      </c>
      <c r="AI1999" s="276" t="s">
        <v>57314</v>
      </c>
      <c r="AJ1999" s="277">
        <v>1341216.31</v>
      </c>
      <c r="AL1999" s="246" t="s">
        <v>62948</v>
      </c>
      <c r="AM1999" s="247">
        <v>1500</v>
      </c>
      <c r="AO1999" s="226" t="s">
        <v>51743</v>
      </c>
      <c r="AP1999" s="227">
        <v>7020</v>
      </c>
      <c r="AR1999" s="207" t="s">
        <v>16540</v>
      </c>
      <c r="AS1999" s="208">
        <v>13750.5</v>
      </c>
      <c r="AT1999" s="93"/>
      <c r="AU1999" s="199" t="s">
        <v>32355</v>
      </c>
      <c r="AV1999" s="200">
        <v>89699.87</v>
      </c>
      <c r="BD1999" s="272" t="s">
        <v>9744</v>
      </c>
      <c r="BE1999" s="273">
        <v>69528.41</v>
      </c>
      <c r="BG1999" s="244" t="s">
        <v>38579</v>
      </c>
      <c r="BH1999" s="245">
        <v>229920.15</v>
      </c>
      <c r="BJ1999" s="230" t="s">
        <v>12730</v>
      </c>
      <c r="BK1999" s="231">
        <v>1023.75</v>
      </c>
      <c r="BM1999" s="209" t="s">
        <v>7135</v>
      </c>
      <c r="BN1999" s="210">
        <v>19064</v>
      </c>
    </row>
    <row r="2000" spans="9:66" x14ac:dyDescent="0.55000000000000004">
      <c r="I2000" s="282" t="s">
        <v>3676</v>
      </c>
      <c r="J2000" s="282"/>
      <c r="K2000" s="283">
        <v>482874.78</v>
      </c>
      <c r="M2000" s="242" t="s">
        <v>37621</v>
      </c>
      <c r="N2000" s="242"/>
      <c r="O2000" s="243">
        <v>173153.03</v>
      </c>
      <c r="Q2000" s="224" t="s">
        <v>12500</v>
      </c>
      <c r="R2000" s="224"/>
      <c r="S2000" s="225">
        <v>843</v>
      </c>
      <c r="U2000" s="203" t="s">
        <v>2269</v>
      </c>
      <c r="V2000" s="203"/>
      <c r="W2000" s="204">
        <v>27406</v>
      </c>
      <c r="AF2000" t="s">
        <v>56162</v>
      </c>
      <c r="AG2000" s="284">
        <v>77536.37</v>
      </c>
      <c r="AI2000" s="276" t="s">
        <v>17667</v>
      </c>
      <c r="AJ2000" s="277">
        <v>55510.35</v>
      </c>
      <c r="AL2000" s="246" t="s">
        <v>51766</v>
      </c>
      <c r="AM2000" s="247">
        <v>326.33</v>
      </c>
      <c r="AO2000" s="226" t="s">
        <v>51744</v>
      </c>
      <c r="AP2000" s="227">
        <v>3184.25</v>
      </c>
      <c r="AR2000" s="207" t="s">
        <v>16541</v>
      </c>
      <c r="AS2000" s="208">
        <v>1755.82</v>
      </c>
      <c r="AT2000" s="93"/>
      <c r="AU2000" s="199" t="s">
        <v>23234</v>
      </c>
      <c r="AV2000" s="200">
        <v>18119.310000000001</v>
      </c>
      <c r="BD2000" s="272" t="s">
        <v>9746</v>
      </c>
      <c r="BE2000" s="273">
        <v>3739574.28</v>
      </c>
      <c r="BG2000" s="244" t="s">
        <v>38584</v>
      </c>
      <c r="BH2000" s="245">
        <v>173153.03</v>
      </c>
      <c r="BJ2000" s="230" t="s">
        <v>12731</v>
      </c>
      <c r="BK2000" s="231">
        <v>843</v>
      </c>
      <c r="BM2000" s="209" t="s">
        <v>7403</v>
      </c>
      <c r="BN2000" s="210">
        <v>194419</v>
      </c>
    </row>
    <row r="2001" spans="9:66" x14ac:dyDescent="0.55000000000000004">
      <c r="I2001" s="282" t="s">
        <v>5860</v>
      </c>
      <c r="J2001" s="282"/>
      <c r="K2001" s="283">
        <v>118618576.31</v>
      </c>
      <c r="M2001" s="242" t="s">
        <v>37622</v>
      </c>
      <c r="N2001" s="242"/>
      <c r="O2001" s="243">
        <v>7986</v>
      </c>
      <c r="Q2001" s="224" t="s">
        <v>12532</v>
      </c>
      <c r="R2001" s="224"/>
      <c r="S2001" s="225">
        <v>1374</v>
      </c>
      <c r="U2001" s="203" t="s">
        <v>2270</v>
      </c>
      <c r="V2001" s="203"/>
      <c r="W2001" s="204">
        <v>169303.9</v>
      </c>
      <c r="AF2001" t="s">
        <v>56163</v>
      </c>
      <c r="AG2001" s="284">
        <v>6195.64</v>
      </c>
      <c r="AI2001" s="276" t="s">
        <v>58211</v>
      </c>
      <c r="AJ2001" s="277">
        <v>6194.5</v>
      </c>
      <c r="AL2001" s="246" t="s">
        <v>49698</v>
      </c>
      <c r="AM2001" s="247">
        <v>2987.26</v>
      </c>
      <c r="AO2001" s="226" t="s">
        <v>51745</v>
      </c>
      <c r="AP2001" s="227">
        <v>3401.31</v>
      </c>
      <c r="AR2001" s="207" t="s">
        <v>16542</v>
      </c>
      <c r="AS2001" s="208">
        <v>35523.08</v>
      </c>
      <c r="AT2001" s="93"/>
      <c r="AU2001" s="199" t="s">
        <v>13847</v>
      </c>
      <c r="AV2001" s="200">
        <v>18875</v>
      </c>
      <c r="BD2001" s="272" t="s">
        <v>9747</v>
      </c>
      <c r="BE2001" s="273">
        <v>1101019.25</v>
      </c>
      <c r="BG2001" s="244" t="s">
        <v>38586</v>
      </c>
      <c r="BH2001" s="245">
        <v>7986</v>
      </c>
      <c r="BJ2001" s="230" t="s">
        <v>12770</v>
      </c>
      <c r="BK2001" s="231">
        <v>1374</v>
      </c>
      <c r="BM2001" s="209" t="s">
        <v>7617</v>
      </c>
      <c r="BN2001" s="210">
        <v>316133</v>
      </c>
    </row>
    <row r="2002" spans="9:66" x14ac:dyDescent="0.55000000000000004">
      <c r="I2002" s="282" t="s">
        <v>5861</v>
      </c>
      <c r="J2002" s="282"/>
      <c r="K2002" s="283">
        <v>409284.6</v>
      </c>
      <c r="M2002" s="242" t="s">
        <v>37623</v>
      </c>
      <c r="N2002" s="242"/>
      <c r="O2002" s="243">
        <v>464655.6</v>
      </c>
      <c r="Q2002" s="224" t="s">
        <v>12501</v>
      </c>
      <c r="R2002" s="224"/>
      <c r="S2002" s="225">
        <v>2415</v>
      </c>
      <c r="U2002" s="203" t="s">
        <v>2271</v>
      </c>
      <c r="V2002" s="203"/>
      <c r="W2002" s="204">
        <v>10777</v>
      </c>
      <c r="AF2002" t="s">
        <v>56164</v>
      </c>
      <c r="AG2002" s="284">
        <v>18604.29</v>
      </c>
      <c r="AI2002" s="276" t="s">
        <v>54970</v>
      </c>
      <c r="AJ2002" s="277">
        <v>10801.27</v>
      </c>
      <c r="AL2002" s="246" t="s">
        <v>64043</v>
      </c>
      <c r="AM2002" s="247">
        <v>-7.84</v>
      </c>
      <c r="AO2002" s="226" t="s">
        <v>51746</v>
      </c>
      <c r="AP2002" s="227">
        <v>3173.14</v>
      </c>
      <c r="AR2002" s="207" t="s">
        <v>16543</v>
      </c>
      <c r="AS2002" s="208">
        <v>2859</v>
      </c>
      <c r="AT2002" s="93"/>
      <c r="AU2002" s="199" t="s">
        <v>13848</v>
      </c>
      <c r="AV2002" s="200">
        <v>2565.33</v>
      </c>
      <c r="BD2002" s="272" t="s">
        <v>9748</v>
      </c>
      <c r="BE2002" s="273">
        <v>5785292.8799999999</v>
      </c>
      <c r="BG2002" s="244" t="s">
        <v>38590</v>
      </c>
      <c r="BH2002" s="245">
        <v>464655.6</v>
      </c>
      <c r="BJ2002" s="230" t="s">
        <v>12732</v>
      </c>
      <c r="BK2002" s="231">
        <v>2415</v>
      </c>
      <c r="BM2002" s="209" t="s">
        <v>7813</v>
      </c>
      <c r="BN2002" s="210">
        <v>31772</v>
      </c>
    </row>
    <row r="2003" spans="9:66" x14ac:dyDescent="0.55000000000000004">
      <c r="I2003" s="282" t="s">
        <v>12771</v>
      </c>
      <c r="J2003" s="282"/>
      <c r="K2003" s="283">
        <v>1517294.38</v>
      </c>
      <c r="M2003" s="242" t="s">
        <v>37624</v>
      </c>
      <c r="N2003" s="242"/>
      <c r="O2003" s="243">
        <v>30788</v>
      </c>
      <c r="Q2003" s="224" t="s">
        <v>12380</v>
      </c>
      <c r="R2003" s="224"/>
      <c r="S2003" s="225">
        <v>34080</v>
      </c>
      <c r="U2003" s="203" t="s">
        <v>2272</v>
      </c>
      <c r="V2003" s="203"/>
      <c r="W2003" s="204">
        <v>194583</v>
      </c>
      <c r="AF2003" t="s">
        <v>66604</v>
      </c>
      <c r="AG2003" s="284">
        <v>38000</v>
      </c>
      <c r="AI2003" s="276" t="s">
        <v>67217</v>
      </c>
      <c r="AJ2003" s="277">
        <v>3202.38</v>
      </c>
      <c r="AL2003" s="246" t="s">
        <v>61830</v>
      </c>
      <c r="AM2003" s="247">
        <v>2450</v>
      </c>
      <c r="AO2003" s="226" t="s">
        <v>48718</v>
      </c>
      <c r="AP2003" s="227">
        <v>11913.77</v>
      </c>
      <c r="AR2003" s="207" t="s">
        <v>16544</v>
      </c>
      <c r="AS2003" s="208">
        <v>2180</v>
      </c>
      <c r="AT2003" s="93"/>
      <c r="AU2003" s="199" t="s">
        <v>23242</v>
      </c>
      <c r="AV2003" s="200">
        <v>3569.5</v>
      </c>
      <c r="BD2003" s="272" t="s">
        <v>9749</v>
      </c>
      <c r="BE2003" s="273">
        <v>4517019.59</v>
      </c>
      <c r="BG2003" s="244" t="s">
        <v>38592</v>
      </c>
      <c r="BH2003" s="245">
        <v>30788</v>
      </c>
      <c r="BJ2003" s="230" t="s">
        <v>12601</v>
      </c>
      <c r="BK2003" s="231">
        <v>34080</v>
      </c>
      <c r="BM2003" s="209" t="s">
        <v>7969</v>
      </c>
      <c r="BN2003" s="210">
        <v>6449</v>
      </c>
    </row>
    <row r="2004" spans="9:66" x14ac:dyDescent="0.55000000000000004">
      <c r="I2004" s="282" t="s">
        <v>35935</v>
      </c>
      <c r="J2004" s="282"/>
      <c r="K2004" s="283">
        <v>262202.68</v>
      </c>
      <c r="M2004" s="242" t="s">
        <v>37625</v>
      </c>
      <c r="N2004" s="242"/>
      <c r="O2004" s="243">
        <v>8162.82</v>
      </c>
      <c r="Q2004" s="224" t="s">
        <v>12381</v>
      </c>
      <c r="R2004" s="224"/>
      <c r="S2004" s="225">
        <v>10961</v>
      </c>
      <c r="U2004" s="203" t="s">
        <v>2273</v>
      </c>
      <c r="V2004" s="203"/>
      <c r="W2004" s="204">
        <v>14839</v>
      </c>
      <c r="AF2004" t="s">
        <v>49943</v>
      </c>
      <c r="AG2004" s="284">
        <v>18290.54</v>
      </c>
      <c r="AI2004" s="276" t="s">
        <v>54971</v>
      </c>
      <c r="AJ2004" s="277">
        <v>11368.77</v>
      </c>
      <c r="AL2004" s="246" t="s">
        <v>54899</v>
      </c>
      <c r="AM2004" s="247">
        <v>22085.35</v>
      </c>
      <c r="AO2004" s="226" t="s">
        <v>51747</v>
      </c>
      <c r="AP2004" s="227">
        <v>2250</v>
      </c>
      <c r="AR2004" s="207" t="s">
        <v>16545</v>
      </c>
      <c r="AS2004" s="208">
        <v>6216</v>
      </c>
      <c r="AT2004" s="93"/>
      <c r="AU2004" s="199" t="s">
        <v>23243</v>
      </c>
      <c r="AV2004" s="200">
        <v>4575.05</v>
      </c>
      <c r="BD2004" s="272" t="s">
        <v>9750</v>
      </c>
      <c r="BE2004" s="273">
        <v>2295469.04</v>
      </c>
      <c r="BG2004" s="244" t="s">
        <v>38594</v>
      </c>
      <c r="BH2004" s="245">
        <v>8162.82</v>
      </c>
      <c r="BJ2004" s="230" t="s">
        <v>12602</v>
      </c>
      <c r="BK2004" s="231">
        <v>10961</v>
      </c>
      <c r="BM2004" s="209" t="s">
        <v>8081</v>
      </c>
      <c r="BN2004" s="210">
        <v>19800</v>
      </c>
    </row>
    <row r="2005" spans="9:66" x14ac:dyDescent="0.55000000000000004">
      <c r="I2005" s="282" t="s">
        <v>41504</v>
      </c>
      <c r="J2005" s="282"/>
      <c r="K2005" s="283">
        <v>2693501.09</v>
      </c>
      <c r="M2005" s="242" t="s">
        <v>37626</v>
      </c>
      <c r="N2005" s="242"/>
      <c r="O2005" s="243">
        <v>588390.36</v>
      </c>
      <c r="Q2005" s="224" t="s">
        <v>12502</v>
      </c>
      <c r="R2005" s="224"/>
      <c r="S2005" s="225">
        <v>2396</v>
      </c>
      <c r="U2005" s="203" t="s">
        <v>2274</v>
      </c>
      <c r="V2005" s="203"/>
      <c r="W2005" s="204">
        <v>801506.2</v>
      </c>
      <c r="AF2005" t="s">
        <v>59077</v>
      </c>
      <c r="AG2005" s="284">
        <v>40817.79</v>
      </c>
      <c r="AI2005" s="276" t="s">
        <v>63631</v>
      </c>
      <c r="AJ2005" s="277">
        <v>11583.77</v>
      </c>
      <c r="AL2005" s="246" t="s">
        <v>48721</v>
      </c>
      <c r="AM2005" s="247">
        <v>11150</v>
      </c>
      <c r="AO2005" s="226" t="s">
        <v>51748</v>
      </c>
      <c r="AP2005" s="227">
        <v>15887.04</v>
      </c>
      <c r="AR2005" s="207" t="s">
        <v>16546</v>
      </c>
      <c r="AS2005" s="208">
        <v>60334.57</v>
      </c>
      <c r="AT2005" s="93"/>
      <c r="AU2005" s="199" t="s">
        <v>32356</v>
      </c>
      <c r="AV2005" s="200">
        <v>89699.87</v>
      </c>
      <c r="BD2005" s="272" t="s">
        <v>9751</v>
      </c>
      <c r="BE2005" s="273">
        <v>49227.29</v>
      </c>
      <c r="BG2005" s="244" t="s">
        <v>38598</v>
      </c>
      <c r="BH2005" s="245">
        <v>588390.36</v>
      </c>
      <c r="BJ2005" s="230" t="s">
        <v>12733</v>
      </c>
      <c r="BK2005" s="231">
        <v>2396</v>
      </c>
      <c r="BM2005" s="209" t="s">
        <v>8350</v>
      </c>
      <c r="BN2005" s="210">
        <v>109043</v>
      </c>
    </row>
    <row r="2006" spans="9:66" x14ac:dyDescent="0.55000000000000004">
      <c r="I2006" s="282" t="s">
        <v>38791</v>
      </c>
      <c r="J2006" s="282"/>
      <c r="K2006" s="283">
        <v>10571947.52</v>
      </c>
      <c r="M2006" s="242" t="s">
        <v>37629</v>
      </c>
      <c r="N2006" s="242"/>
      <c r="O2006" s="243">
        <v>33055.9</v>
      </c>
      <c r="Q2006" s="224" t="s">
        <v>12503</v>
      </c>
      <c r="R2006" s="224"/>
      <c r="S2006" s="225">
        <v>3420</v>
      </c>
      <c r="U2006" s="203" t="s">
        <v>2275</v>
      </c>
      <c r="V2006" s="203"/>
      <c r="W2006" s="204">
        <v>156976</v>
      </c>
      <c r="AF2006" t="s">
        <v>61204</v>
      </c>
      <c r="AG2006" s="284">
        <v>7161.53</v>
      </c>
      <c r="AI2006" s="276" t="s">
        <v>63632</v>
      </c>
      <c r="AJ2006" s="277">
        <v>2495.41</v>
      </c>
      <c r="AL2006" s="246" t="s">
        <v>48722</v>
      </c>
      <c r="AM2006" s="247">
        <v>2729.89</v>
      </c>
      <c r="AO2006" s="226" t="s">
        <v>51749</v>
      </c>
      <c r="AP2006" s="227">
        <v>1622.48</v>
      </c>
      <c r="AR2006" s="207" t="s">
        <v>16547</v>
      </c>
      <c r="AS2006" s="208">
        <v>5938.63</v>
      </c>
      <c r="AT2006" s="93"/>
      <c r="AU2006" s="199" t="s">
        <v>32357</v>
      </c>
      <c r="AV2006" s="200">
        <v>16509</v>
      </c>
      <c r="BD2006" s="272" t="s">
        <v>9752</v>
      </c>
      <c r="BE2006" s="273">
        <v>6524883.6299999999</v>
      </c>
      <c r="BG2006" s="244" t="s">
        <v>38606</v>
      </c>
      <c r="BH2006" s="245">
        <v>33055.9</v>
      </c>
      <c r="BJ2006" s="230" t="s">
        <v>12734</v>
      </c>
      <c r="BK2006" s="231">
        <v>3420</v>
      </c>
      <c r="BM2006" s="209" t="s">
        <v>8547</v>
      </c>
      <c r="BN2006" s="210">
        <v>474961</v>
      </c>
    </row>
    <row r="2007" spans="9:66" x14ac:dyDescent="0.55000000000000004">
      <c r="I2007" s="282" t="s">
        <v>38792</v>
      </c>
      <c r="J2007" s="282"/>
      <c r="K2007" s="283">
        <v>6670447.5800000001</v>
      </c>
      <c r="M2007" s="242" t="s">
        <v>37630</v>
      </c>
      <c r="N2007" s="242"/>
      <c r="O2007" s="243">
        <v>399734.56</v>
      </c>
      <c r="Q2007" s="224" t="s">
        <v>12384</v>
      </c>
      <c r="R2007" s="224"/>
      <c r="S2007" s="225">
        <v>33602</v>
      </c>
      <c r="U2007" s="203" t="s">
        <v>2276</v>
      </c>
      <c r="V2007" s="203"/>
      <c r="W2007" s="204">
        <v>91333.69</v>
      </c>
      <c r="AF2007" t="s">
        <v>57455</v>
      </c>
      <c r="AG2007" s="284">
        <v>30126.47</v>
      </c>
      <c r="AI2007" s="276" t="s">
        <v>54972</v>
      </c>
      <c r="AJ2007" s="277">
        <v>3018.01</v>
      </c>
      <c r="AL2007" s="246" t="s">
        <v>54900</v>
      </c>
      <c r="AM2007" s="247">
        <v>8081.43</v>
      </c>
      <c r="AO2007" s="226" t="s">
        <v>44488</v>
      </c>
      <c r="AP2007" s="227">
        <v>42500</v>
      </c>
      <c r="AR2007" s="207" t="s">
        <v>16548</v>
      </c>
      <c r="AS2007" s="208">
        <v>4725.26</v>
      </c>
      <c r="AT2007" s="93"/>
      <c r="AU2007" s="199" t="s">
        <v>13849</v>
      </c>
      <c r="AV2007" s="200">
        <v>11591.37</v>
      </c>
      <c r="BD2007" s="272" t="s">
        <v>9754</v>
      </c>
      <c r="BE2007" s="273">
        <v>6115346.1299999999</v>
      </c>
      <c r="BG2007" s="244" t="s">
        <v>38613</v>
      </c>
      <c r="BH2007" s="245">
        <v>399734.56</v>
      </c>
      <c r="BJ2007" s="230" t="s">
        <v>12605</v>
      </c>
      <c r="BK2007" s="231">
        <v>33602</v>
      </c>
      <c r="BM2007" s="209" t="s">
        <v>8737</v>
      </c>
      <c r="BN2007" s="210">
        <v>21215</v>
      </c>
    </row>
    <row r="2008" spans="9:66" x14ac:dyDescent="0.55000000000000004">
      <c r="I2008" s="282" t="s">
        <v>12181</v>
      </c>
      <c r="J2008" s="282"/>
      <c r="K2008" s="283">
        <v>412269.56</v>
      </c>
      <c r="M2008" s="242" t="s">
        <v>37631</v>
      </c>
      <c r="N2008" s="242"/>
      <c r="O2008" s="243">
        <v>197365.79</v>
      </c>
      <c r="Q2008" s="224" t="s">
        <v>12388</v>
      </c>
      <c r="R2008" s="224"/>
      <c r="S2008" s="225">
        <v>11665</v>
      </c>
      <c r="U2008" s="203" t="s">
        <v>2277</v>
      </c>
      <c r="V2008" s="203"/>
      <c r="W2008" s="204">
        <v>1363914</v>
      </c>
      <c r="AF2008" t="s">
        <v>58256</v>
      </c>
      <c r="AG2008" s="284">
        <v>118173.36</v>
      </c>
      <c r="AI2008" s="276" t="s">
        <v>54973</v>
      </c>
      <c r="AJ2008" s="277">
        <v>9050.2000000000007</v>
      </c>
      <c r="AL2008" s="246" t="s">
        <v>62547</v>
      </c>
      <c r="AM2008" s="247">
        <v>294.16000000000003</v>
      </c>
      <c r="AO2008" s="226" t="s">
        <v>51750</v>
      </c>
      <c r="AP2008" s="227">
        <v>3480.75</v>
      </c>
      <c r="AR2008" s="207" t="s">
        <v>16549</v>
      </c>
      <c r="AS2008" s="208">
        <v>6000</v>
      </c>
      <c r="AT2008" s="93"/>
      <c r="AU2008" s="199" t="s">
        <v>13850</v>
      </c>
      <c r="AV2008" s="200">
        <v>28100.37</v>
      </c>
      <c r="BD2008" s="272" t="s">
        <v>9756</v>
      </c>
      <c r="BE2008" s="273">
        <v>7884495.7199999997</v>
      </c>
      <c r="BG2008" s="244" t="s">
        <v>38621</v>
      </c>
      <c r="BH2008" s="245">
        <v>197365.79</v>
      </c>
      <c r="BJ2008" s="230" t="s">
        <v>12609</v>
      </c>
      <c r="BK2008" s="231">
        <v>11665</v>
      </c>
      <c r="BM2008" s="209" t="s">
        <v>8996</v>
      </c>
      <c r="BN2008" s="210">
        <v>277102</v>
      </c>
    </row>
    <row r="2009" spans="9:66" x14ac:dyDescent="0.55000000000000004">
      <c r="I2009" s="282" t="s">
        <v>5862</v>
      </c>
      <c r="J2009" s="282"/>
      <c r="K2009" s="283">
        <v>1254382711.49</v>
      </c>
      <c r="M2009" s="242" t="s">
        <v>37632</v>
      </c>
      <c r="N2009" s="242"/>
      <c r="O2009" s="243">
        <v>138226.79</v>
      </c>
      <c r="Q2009" s="224" t="s">
        <v>12389</v>
      </c>
      <c r="R2009" s="224"/>
      <c r="S2009" s="225">
        <v>2165</v>
      </c>
      <c r="U2009" s="203" t="s">
        <v>4117</v>
      </c>
      <c r="V2009" s="203"/>
      <c r="W2009" s="204">
        <v>3245</v>
      </c>
      <c r="AF2009" t="s">
        <v>63678</v>
      </c>
      <c r="AG2009" s="284">
        <v>40256.65</v>
      </c>
      <c r="AI2009" s="276" t="s">
        <v>58462</v>
      </c>
      <c r="AJ2009" s="277">
        <v>309.63</v>
      </c>
      <c r="AL2009" s="246" t="s">
        <v>49699</v>
      </c>
      <c r="AM2009" s="247">
        <v>57936.51</v>
      </c>
      <c r="AO2009" s="226" t="s">
        <v>44489</v>
      </c>
      <c r="AP2009" s="227">
        <v>2142697.54</v>
      </c>
      <c r="AR2009" s="207" t="s">
        <v>16550</v>
      </c>
      <c r="AS2009" s="208">
        <v>9745.11</v>
      </c>
      <c r="AT2009" s="93"/>
      <c r="AU2009" s="199" t="s">
        <v>13851</v>
      </c>
      <c r="AV2009" s="200">
        <v>18045.7</v>
      </c>
      <c r="BD2009" s="272" t="s">
        <v>9757</v>
      </c>
      <c r="BE2009" s="273">
        <v>213547.69</v>
      </c>
      <c r="BG2009" s="244" t="s">
        <v>38626</v>
      </c>
      <c r="BH2009" s="245">
        <v>138226.79</v>
      </c>
      <c r="BJ2009" s="230" t="s">
        <v>12610</v>
      </c>
      <c r="BK2009" s="231">
        <v>2165</v>
      </c>
      <c r="BM2009" s="209" t="s">
        <v>9322</v>
      </c>
      <c r="BN2009" s="210">
        <v>922711.5</v>
      </c>
    </row>
    <row r="2010" spans="9:66" x14ac:dyDescent="0.55000000000000004">
      <c r="I2010" s="282" t="s">
        <v>9781</v>
      </c>
      <c r="J2010" s="282"/>
      <c r="K2010" s="283">
        <v>5358264.5599999996</v>
      </c>
      <c r="M2010" s="242" t="s">
        <v>37633</v>
      </c>
      <c r="N2010" s="242"/>
      <c r="O2010" s="243">
        <v>28424.61</v>
      </c>
      <c r="Q2010" s="224" t="s">
        <v>12390</v>
      </c>
      <c r="R2010" s="224"/>
      <c r="S2010" s="225">
        <v>41300</v>
      </c>
      <c r="U2010" s="203" t="s">
        <v>2278</v>
      </c>
      <c r="V2010" s="203"/>
      <c r="W2010" s="204">
        <v>19161.05</v>
      </c>
      <c r="AF2010" t="s">
        <v>63679</v>
      </c>
      <c r="AG2010" s="284">
        <v>3079.67</v>
      </c>
      <c r="AI2010" s="276" t="s">
        <v>57315</v>
      </c>
      <c r="AJ2010" s="277">
        <v>32294</v>
      </c>
      <c r="AL2010" s="246" t="s">
        <v>51767</v>
      </c>
      <c r="AM2010" s="247">
        <v>4489.3599999999997</v>
      </c>
      <c r="AO2010" s="226" t="s">
        <v>44490</v>
      </c>
      <c r="AP2010" s="227">
        <v>163869.89000000001</v>
      </c>
      <c r="AR2010" s="207" t="s">
        <v>16551</v>
      </c>
      <c r="AS2010" s="208">
        <v>1185</v>
      </c>
      <c r="AT2010" s="93"/>
      <c r="AU2010" s="199" t="s">
        <v>13852</v>
      </c>
      <c r="AV2010" s="200">
        <v>18315.48</v>
      </c>
      <c r="BD2010" s="272" t="s">
        <v>9758</v>
      </c>
      <c r="BE2010" s="273">
        <v>225093.71</v>
      </c>
      <c r="BG2010" s="244" t="s">
        <v>38628</v>
      </c>
      <c r="BH2010" s="245">
        <v>28424.61</v>
      </c>
      <c r="BJ2010" s="230" t="s">
        <v>12611</v>
      </c>
      <c r="BK2010" s="231">
        <v>41300</v>
      </c>
      <c r="BM2010" s="209" t="s">
        <v>9591</v>
      </c>
      <c r="BN2010" s="210">
        <v>13889</v>
      </c>
    </row>
    <row r="2011" spans="9:66" x14ac:dyDescent="0.55000000000000004">
      <c r="I2011" s="282" t="s">
        <v>39871</v>
      </c>
      <c r="J2011" s="282"/>
      <c r="K2011" s="283">
        <v>1762072.5</v>
      </c>
      <c r="M2011" s="242" t="s">
        <v>37634</v>
      </c>
      <c r="N2011" s="242"/>
      <c r="O2011" s="243">
        <v>291135.57</v>
      </c>
      <c r="Q2011" s="224" t="s">
        <v>12392</v>
      </c>
      <c r="R2011" s="224"/>
      <c r="S2011" s="225">
        <v>11360</v>
      </c>
      <c r="U2011" s="203" t="s">
        <v>2279</v>
      </c>
      <c r="V2011" s="203"/>
      <c r="W2011" s="204">
        <v>341089</v>
      </c>
      <c r="AF2011" t="s">
        <v>63680</v>
      </c>
      <c r="AG2011" s="284">
        <v>9071.92</v>
      </c>
      <c r="AI2011" s="276" t="s">
        <v>67218</v>
      </c>
      <c r="AJ2011" s="277">
        <v>23710</v>
      </c>
      <c r="AL2011" s="246" t="s">
        <v>46709</v>
      </c>
      <c r="AM2011" s="247">
        <v>107054.85</v>
      </c>
      <c r="AO2011" s="226" t="s">
        <v>16628</v>
      </c>
      <c r="AP2011" s="227">
        <v>360102.87</v>
      </c>
      <c r="AR2011" s="207" t="s">
        <v>16552</v>
      </c>
      <c r="AS2011" s="208">
        <v>246.1</v>
      </c>
      <c r="AT2011" s="93"/>
      <c r="AU2011" s="199" t="s">
        <v>13853</v>
      </c>
      <c r="AV2011" s="200">
        <v>18031.21</v>
      </c>
      <c r="BD2011" s="272" t="s">
        <v>9759</v>
      </c>
      <c r="BE2011" s="273">
        <v>12906722.619999999</v>
      </c>
      <c r="BG2011" s="244" t="s">
        <v>38632</v>
      </c>
      <c r="BH2011" s="245">
        <v>291135.57</v>
      </c>
      <c r="BJ2011" s="230" t="s">
        <v>12613</v>
      </c>
      <c r="BK2011" s="231">
        <v>11360</v>
      </c>
      <c r="BM2011" s="209" t="s">
        <v>10921</v>
      </c>
      <c r="BN2011" s="210">
        <v>3951.18</v>
      </c>
    </row>
    <row r="2012" spans="9:66" x14ac:dyDescent="0.55000000000000004">
      <c r="I2012" s="282" t="s">
        <v>39872</v>
      </c>
      <c r="J2012" s="282"/>
      <c r="K2012" s="283">
        <v>6460453.0800000001</v>
      </c>
      <c r="M2012" s="242" t="s">
        <v>37636</v>
      </c>
      <c r="N2012" s="242"/>
      <c r="O2012" s="243">
        <v>58238.38</v>
      </c>
      <c r="Q2012" s="224" t="s">
        <v>12393</v>
      </c>
      <c r="R2012" s="224"/>
      <c r="S2012" s="225">
        <v>26107.01</v>
      </c>
      <c r="U2012" s="203" t="s">
        <v>2280</v>
      </c>
      <c r="V2012" s="203"/>
      <c r="W2012" s="204">
        <v>43824</v>
      </c>
      <c r="AF2012" t="s">
        <v>63681</v>
      </c>
      <c r="AG2012" s="284">
        <v>93688</v>
      </c>
      <c r="AI2012" s="276" t="s">
        <v>60278</v>
      </c>
      <c r="AJ2012" s="277">
        <v>9118.7000000000007</v>
      </c>
      <c r="AL2012" s="246" t="s">
        <v>49700</v>
      </c>
      <c r="AM2012" s="247">
        <v>10426.92</v>
      </c>
      <c r="AO2012" s="226" t="s">
        <v>44491</v>
      </c>
      <c r="AP2012" s="227">
        <v>6131.56</v>
      </c>
      <c r="AR2012" s="207" t="s">
        <v>16553</v>
      </c>
      <c r="AS2012" s="208">
        <v>800</v>
      </c>
      <c r="AT2012" s="93"/>
      <c r="AU2012" s="199" t="s">
        <v>13854</v>
      </c>
      <c r="AV2012" s="200">
        <v>149915.45000000001</v>
      </c>
      <c r="BD2012" s="272" t="s">
        <v>9760</v>
      </c>
      <c r="BE2012" s="273">
        <v>698295.21</v>
      </c>
      <c r="BG2012" s="244" t="s">
        <v>38642</v>
      </c>
      <c r="BH2012" s="245">
        <v>58238.38</v>
      </c>
      <c r="BJ2012" s="230" t="s">
        <v>12614</v>
      </c>
      <c r="BK2012" s="231">
        <v>26107.01</v>
      </c>
      <c r="BM2012" s="209" t="s">
        <v>11581</v>
      </c>
      <c r="BN2012" s="210">
        <v>1123822.69</v>
      </c>
    </row>
    <row r="2013" spans="9:66" x14ac:dyDescent="0.55000000000000004">
      <c r="I2013" s="282" t="s">
        <v>38793</v>
      </c>
      <c r="J2013" s="282"/>
      <c r="K2013" s="283">
        <v>14511259</v>
      </c>
      <c r="M2013" s="242" t="s">
        <v>37637</v>
      </c>
      <c r="N2013" s="242"/>
      <c r="O2013" s="243">
        <v>69982.5</v>
      </c>
      <c r="Q2013" s="224" t="s">
        <v>12506</v>
      </c>
      <c r="R2013" s="224"/>
      <c r="S2013" s="225">
        <v>8707</v>
      </c>
      <c r="U2013" s="203" t="s">
        <v>2281</v>
      </c>
      <c r="V2013" s="203"/>
      <c r="W2013" s="204">
        <v>357028</v>
      </c>
      <c r="AF2013" t="s">
        <v>71437</v>
      </c>
      <c r="AG2013" s="284">
        <v>4175</v>
      </c>
      <c r="AI2013" s="276" t="s">
        <v>67219</v>
      </c>
      <c r="AJ2013" s="277">
        <v>114.12</v>
      </c>
      <c r="AL2013" s="246" t="s">
        <v>61187</v>
      </c>
      <c r="AM2013" s="247">
        <v>441.15</v>
      </c>
      <c r="AO2013" s="226" t="s">
        <v>16629</v>
      </c>
      <c r="AP2013" s="227">
        <v>313527.73</v>
      </c>
      <c r="AR2013" s="207" t="s">
        <v>16554</v>
      </c>
      <c r="AS2013" s="208">
        <v>55.78</v>
      </c>
      <c r="AT2013" s="93"/>
      <c r="AU2013" s="199" t="s">
        <v>13855</v>
      </c>
      <c r="AV2013" s="200">
        <v>54872.85</v>
      </c>
      <c r="BD2013" s="272" t="s">
        <v>9762</v>
      </c>
      <c r="BE2013" s="273">
        <v>21024536.82</v>
      </c>
      <c r="BG2013" s="244" t="s">
        <v>38647</v>
      </c>
      <c r="BH2013" s="245">
        <v>69982.5</v>
      </c>
      <c r="BJ2013" s="230" t="s">
        <v>12737</v>
      </c>
      <c r="BK2013" s="231">
        <v>8707</v>
      </c>
      <c r="BM2013" s="209" t="s">
        <v>12241</v>
      </c>
      <c r="BN2013" s="210">
        <v>14100</v>
      </c>
    </row>
    <row r="2014" spans="9:66" x14ac:dyDescent="0.55000000000000004">
      <c r="I2014" s="282" t="s">
        <v>38794</v>
      </c>
      <c r="J2014" s="282"/>
      <c r="K2014" s="283">
        <v>1128554.5</v>
      </c>
      <c r="M2014" s="242" t="s">
        <v>37638</v>
      </c>
      <c r="N2014" s="242"/>
      <c r="O2014" s="243">
        <v>21455.43</v>
      </c>
      <c r="Q2014" s="224" t="s">
        <v>12395</v>
      </c>
      <c r="R2014" s="224"/>
      <c r="S2014" s="225">
        <v>4123.25</v>
      </c>
      <c r="U2014" s="203" t="s">
        <v>2282</v>
      </c>
      <c r="V2014" s="203"/>
      <c r="W2014" s="204">
        <v>25691</v>
      </c>
      <c r="AF2014" t="s">
        <v>67656</v>
      </c>
      <c r="AG2014" s="284">
        <v>41714.25</v>
      </c>
      <c r="AI2014" s="276" t="s">
        <v>54974</v>
      </c>
      <c r="AJ2014" s="277">
        <v>2638.6</v>
      </c>
      <c r="AL2014" s="246" t="s">
        <v>54901</v>
      </c>
      <c r="AM2014" s="247">
        <v>2720</v>
      </c>
      <c r="AO2014" s="226" t="s">
        <v>16630</v>
      </c>
      <c r="AP2014" s="227">
        <v>7392.65</v>
      </c>
      <c r="AR2014" s="207" t="s">
        <v>16555</v>
      </c>
      <c r="AS2014" s="208">
        <v>6599.86</v>
      </c>
      <c r="AT2014" s="93"/>
      <c r="AU2014" s="199" t="s">
        <v>13856</v>
      </c>
      <c r="AV2014" s="200">
        <v>51714.34</v>
      </c>
      <c r="BD2014" s="272" t="s">
        <v>9763</v>
      </c>
      <c r="BE2014" s="273">
        <v>2187697.56</v>
      </c>
      <c r="BG2014" s="244" t="s">
        <v>38649</v>
      </c>
      <c r="BH2014" s="245">
        <v>21455.43</v>
      </c>
      <c r="BJ2014" s="230" t="s">
        <v>12616</v>
      </c>
      <c r="BK2014" s="231">
        <v>4123.25</v>
      </c>
      <c r="BM2014" s="209" t="s">
        <v>11926</v>
      </c>
      <c r="BN2014" s="210">
        <v>223364.14</v>
      </c>
    </row>
    <row r="2015" spans="9:66" x14ac:dyDescent="0.55000000000000004">
      <c r="I2015" s="282" t="s">
        <v>38795</v>
      </c>
      <c r="J2015" s="282"/>
      <c r="K2015" s="283">
        <v>633265.13</v>
      </c>
      <c r="M2015" s="242" t="s">
        <v>37639</v>
      </c>
      <c r="N2015" s="242"/>
      <c r="O2015" s="243">
        <v>65153.94</v>
      </c>
      <c r="Q2015" s="224" t="s">
        <v>12396</v>
      </c>
      <c r="R2015" s="224"/>
      <c r="S2015" s="225">
        <v>18817</v>
      </c>
      <c r="U2015" s="203" t="s">
        <v>2283</v>
      </c>
      <c r="V2015" s="203"/>
      <c r="W2015" s="204">
        <v>65294</v>
      </c>
      <c r="AF2015" t="s">
        <v>64307</v>
      </c>
      <c r="AG2015" s="284">
        <v>25465.06</v>
      </c>
      <c r="AI2015" s="276" t="s">
        <v>51954</v>
      </c>
      <c r="AJ2015" s="277">
        <v>201.85</v>
      </c>
      <c r="AL2015" s="246" t="s">
        <v>64044</v>
      </c>
      <c r="AM2015" s="247">
        <v>309.45999999999998</v>
      </c>
      <c r="AO2015" s="226" t="s">
        <v>16631</v>
      </c>
      <c r="AP2015" s="227">
        <v>202.8</v>
      </c>
      <c r="AR2015" s="207" t="s">
        <v>16556</v>
      </c>
      <c r="AS2015" s="208">
        <v>6216</v>
      </c>
      <c r="AT2015" s="93"/>
      <c r="AU2015" s="199" t="s">
        <v>13857</v>
      </c>
      <c r="AV2015" s="200">
        <v>23312.720000000001</v>
      </c>
      <c r="BD2015" s="272" t="s">
        <v>9764</v>
      </c>
      <c r="BE2015" s="273">
        <v>24215.56</v>
      </c>
      <c r="BG2015" s="244" t="s">
        <v>38653</v>
      </c>
      <c r="BH2015" s="245">
        <v>65153.94</v>
      </c>
      <c r="BJ2015" s="230" t="s">
        <v>12617</v>
      </c>
      <c r="BK2015" s="231">
        <v>18817</v>
      </c>
      <c r="BM2015" s="209" t="s">
        <v>9891</v>
      </c>
      <c r="BN2015" s="210">
        <v>4228277.03</v>
      </c>
    </row>
    <row r="2016" spans="9:66" x14ac:dyDescent="0.55000000000000004">
      <c r="I2016" s="282" t="s">
        <v>51119</v>
      </c>
      <c r="J2016" s="282"/>
      <c r="K2016" s="283">
        <v>14828239.960000001</v>
      </c>
      <c r="M2016" s="242" t="s">
        <v>37641</v>
      </c>
      <c r="N2016" s="242"/>
      <c r="O2016" s="243">
        <v>172397.7</v>
      </c>
      <c r="Q2016" s="224" t="s">
        <v>12402</v>
      </c>
      <c r="R2016" s="224"/>
      <c r="S2016" s="225">
        <v>2340</v>
      </c>
      <c r="U2016" s="203" t="s">
        <v>2284</v>
      </c>
      <c r="V2016" s="203"/>
      <c r="W2016" s="204">
        <v>24126.98</v>
      </c>
      <c r="AF2016" t="s">
        <v>62959</v>
      </c>
      <c r="AG2016" s="284">
        <v>26239.68</v>
      </c>
      <c r="AI2016" s="276" t="s">
        <v>51955</v>
      </c>
      <c r="AJ2016" s="277">
        <v>605.29</v>
      </c>
      <c r="AL2016" s="246" t="s">
        <v>55869</v>
      </c>
      <c r="AM2016" s="247">
        <v>6393.53</v>
      </c>
      <c r="AO2016" s="226" t="s">
        <v>44492</v>
      </c>
      <c r="AP2016" s="227">
        <v>2700</v>
      </c>
      <c r="AR2016" s="207" t="s">
        <v>16557</v>
      </c>
      <c r="AS2016" s="208">
        <v>25742.53</v>
      </c>
      <c r="AT2016" s="93"/>
      <c r="AU2016" s="199" t="s">
        <v>13858</v>
      </c>
      <c r="AV2016" s="200">
        <v>21525.26</v>
      </c>
      <c r="BD2016" s="272" t="s">
        <v>9765</v>
      </c>
      <c r="BE2016" s="273">
        <v>42791.15</v>
      </c>
      <c r="BG2016" s="244" t="s">
        <v>38660</v>
      </c>
      <c r="BH2016" s="245">
        <v>172397.7</v>
      </c>
      <c r="BJ2016" s="230" t="s">
        <v>12623</v>
      </c>
      <c r="BK2016" s="231">
        <v>2340</v>
      </c>
      <c r="BM2016" s="209" t="s">
        <v>6939</v>
      </c>
      <c r="BN2016" s="210">
        <v>1735</v>
      </c>
    </row>
    <row r="2017" spans="9:66" x14ac:dyDescent="0.55000000000000004">
      <c r="I2017" s="282" t="s">
        <v>51120</v>
      </c>
      <c r="J2017" s="282"/>
      <c r="K2017" s="283">
        <v>16254924.66</v>
      </c>
      <c r="M2017" s="242" t="s">
        <v>37643</v>
      </c>
      <c r="N2017" s="242"/>
      <c r="O2017" s="243">
        <v>20831.2</v>
      </c>
      <c r="Q2017" s="224" t="s">
        <v>12507</v>
      </c>
      <c r="R2017" s="224"/>
      <c r="S2017" s="225">
        <v>900</v>
      </c>
      <c r="U2017" s="203" t="s">
        <v>2285</v>
      </c>
      <c r="V2017" s="203"/>
      <c r="W2017" s="204">
        <v>16661</v>
      </c>
      <c r="AF2017" t="s">
        <v>64312</v>
      </c>
      <c r="AG2017">
        <v>9.0399999999999991</v>
      </c>
      <c r="AI2017" s="276" t="s">
        <v>58463</v>
      </c>
      <c r="AJ2017" s="277">
        <v>14.51</v>
      </c>
      <c r="AL2017" s="246" t="s">
        <v>61188</v>
      </c>
      <c r="AM2017" s="247">
        <v>6213.92</v>
      </c>
      <c r="AO2017" s="226" t="s">
        <v>16632</v>
      </c>
      <c r="AP2017" s="227">
        <v>3582.81</v>
      </c>
      <c r="AR2017" s="207" t="s">
        <v>16558</v>
      </c>
      <c r="AS2017" s="208">
        <v>2180</v>
      </c>
      <c r="AT2017" s="93"/>
      <c r="AU2017" s="199" t="s">
        <v>32358</v>
      </c>
      <c r="AV2017" s="200">
        <v>60244.06</v>
      </c>
      <c r="BD2017" s="272" t="s">
        <v>9766</v>
      </c>
      <c r="BE2017" s="273">
        <v>46221.99</v>
      </c>
      <c r="BG2017" s="244" t="s">
        <v>38667</v>
      </c>
      <c r="BH2017" s="245">
        <v>20831.2</v>
      </c>
      <c r="BJ2017" s="230" t="s">
        <v>12740</v>
      </c>
      <c r="BK2017" s="231">
        <v>900</v>
      </c>
      <c r="BM2017" s="209" t="s">
        <v>7136</v>
      </c>
      <c r="BN2017" s="210">
        <v>614</v>
      </c>
    </row>
    <row r="2018" spans="9:66" x14ac:dyDescent="0.55000000000000004">
      <c r="I2018" s="282" t="s">
        <v>9782</v>
      </c>
      <c r="J2018" s="282"/>
      <c r="K2018" s="283">
        <v>131678.76999999999</v>
      </c>
      <c r="M2018" s="242" t="s">
        <v>37644</v>
      </c>
      <c r="N2018" s="242"/>
      <c r="O2018" s="243">
        <v>853479.85</v>
      </c>
      <c r="Q2018" s="224" t="s">
        <v>12508</v>
      </c>
      <c r="R2018" s="224"/>
      <c r="S2018" s="225">
        <v>2875</v>
      </c>
      <c r="U2018" s="203" t="s">
        <v>2286</v>
      </c>
      <c r="V2018" s="203"/>
      <c r="W2018" s="204">
        <v>602125</v>
      </c>
      <c r="AF2018" t="s">
        <v>66607</v>
      </c>
      <c r="AG2018">
        <v>77.28</v>
      </c>
      <c r="AI2018" s="276" t="s">
        <v>51957</v>
      </c>
      <c r="AJ2018" s="277">
        <v>23031.78</v>
      </c>
      <c r="AL2018" s="246" t="s">
        <v>61831</v>
      </c>
      <c r="AM2018" s="247">
        <v>8604.32</v>
      </c>
      <c r="AO2018" s="226" t="s">
        <v>16633</v>
      </c>
      <c r="AP2018" s="227">
        <v>50977.49</v>
      </c>
      <c r="AR2018" s="207" t="s">
        <v>16559</v>
      </c>
      <c r="AS2018" s="208">
        <v>60334.57</v>
      </c>
      <c r="AT2018" s="93"/>
      <c r="AU2018" s="199" t="s">
        <v>32359</v>
      </c>
      <c r="AV2018" s="200">
        <v>4234.63</v>
      </c>
      <c r="BD2018" s="272" t="s">
        <v>9767</v>
      </c>
      <c r="BE2018" s="273">
        <v>183628.19</v>
      </c>
      <c r="BG2018" s="244" t="s">
        <v>38672</v>
      </c>
      <c r="BH2018" s="245">
        <v>853479.85</v>
      </c>
      <c r="BJ2018" s="230" t="s">
        <v>12741</v>
      </c>
      <c r="BK2018" s="231">
        <v>2875</v>
      </c>
      <c r="BM2018" s="209" t="s">
        <v>7404</v>
      </c>
      <c r="BN2018" s="210">
        <v>5976</v>
      </c>
    </row>
    <row r="2019" spans="9:66" x14ac:dyDescent="0.55000000000000004">
      <c r="I2019" s="282" t="s">
        <v>46488</v>
      </c>
      <c r="J2019" s="282"/>
      <c r="K2019" s="283">
        <v>2030512.2</v>
      </c>
      <c r="M2019" s="242" t="s">
        <v>37645</v>
      </c>
      <c r="N2019" s="242"/>
      <c r="O2019" s="243">
        <v>77876.77</v>
      </c>
      <c r="Q2019" s="224" t="s">
        <v>12404</v>
      </c>
      <c r="R2019" s="224"/>
      <c r="S2019" s="225">
        <v>2544</v>
      </c>
      <c r="U2019" s="203" t="s">
        <v>2287</v>
      </c>
      <c r="V2019" s="203"/>
      <c r="W2019" s="204">
        <v>19653</v>
      </c>
      <c r="AF2019" t="s">
        <v>57456</v>
      </c>
      <c r="AG2019" s="284">
        <v>37422.57</v>
      </c>
      <c r="AI2019" s="276" t="s">
        <v>51958</v>
      </c>
      <c r="AJ2019" s="277">
        <v>5595.22</v>
      </c>
      <c r="AL2019" s="246" t="s">
        <v>61832</v>
      </c>
      <c r="AM2019" s="247">
        <v>658.29</v>
      </c>
      <c r="AO2019" s="226" t="s">
        <v>16634</v>
      </c>
      <c r="AP2019" s="227">
        <v>156783.94</v>
      </c>
      <c r="AR2019" s="207" t="s">
        <v>16560</v>
      </c>
      <c r="AS2019" s="208">
        <v>3232.53</v>
      </c>
      <c r="AT2019" s="93"/>
      <c r="AU2019" s="199" t="s">
        <v>32360</v>
      </c>
      <c r="AV2019" s="200">
        <v>11868.09</v>
      </c>
      <c r="BD2019" s="272" t="s">
        <v>38787</v>
      </c>
      <c r="BE2019" s="273">
        <v>49115</v>
      </c>
      <c r="BG2019" s="244" t="s">
        <v>38674</v>
      </c>
      <c r="BH2019" s="245">
        <v>77876.77</v>
      </c>
      <c r="BJ2019" s="230" t="s">
        <v>12625</v>
      </c>
      <c r="BK2019" s="231">
        <v>2544</v>
      </c>
      <c r="BM2019" s="209" t="s">
        <v>7814</v>
      </c>
      <c r="BN2019" s="210">
        <v>1030</v>
      </c>
    </row>
    <row r="2020" spans="9:66" x14ac:dyDescent="0.55000000000000004">
      <c r="I2020" s="282" t="s">
        <v>43874</v>
      </c>
      <c r="J2020" s="282"/>
      <c r="K2020" s="283">
        <v>5257008.99</v>
      </c>
      <c r="M2020" s="242" t="s">
        <v>37646</v>
      </c>
      <c r="N2020" s="242"/>
      <c r="O2020" s="243">
        <v>59</v>
      </c>
      <c r="Q2020" s="224" t="s">
        <v>12509</v>
      </c>
      <c r="R2020" s="224"/>
      <c r="S2020" s="225">
        <v>12687</v>
      </c>
      <c r="U2020" s="203" t="s">
        <v>2288</v>
      </c>
      <c r="V2020" s="203"/>
      <c r="W2020" s="204">
        <v>1267.56</v>
      </c>
      <c r="AF2020" t="s">
        <v>60431</v>
      </c>
      <c r="AG2020" s="284">
        <v>54191.46</v>
      </c>
      <c r="AI2020" s="276" t="s">
        <v>49753</v>
      </c>
      <c r="AJ2020" s="277">
        <v>19680.72</v>
      </c>
      <c r="AL2020" s="246" t="s">
        <v>61833</v>
      </c>
      <c r="AM2020" s="247">
        <v>2108.0700000000002</v>
      </c>
      <c r="AO2020" s="226" t="s">
        <v>16635</v>
      </c>
      <c r="AP2020" s="227">
        <v>113284.91</v>
      </c>
      <c r="AR2020" s="207" t="s">
        <v>16561</v>
      </c>
      <c r="AS2020" s="208">
        <v>6330.03</v>
      </c>
      <c r="AT2020" s="93"/>
      <c r="AU2020" s="199" t="s">
        <v>32361</v>
      </c>
      <c r="AV2020" s="200">
        <v>8517.76</v>
      </c>
      <c r="BD2020" s="272" t="s">
        <v>9769</v>
      </c>
      <c r="BE2020" s="273">
        <v>5528229.9100000001</v>
      </c>
      <c r="BG2020" s="244" t="s">
        <v>38676</v>
      </c>
      <c r="BH2020" s="245">
        <v>59</v>
      </c>
      <c r="BJ2020" s="230" t="s">
        <v>12742</v>
      </c>
      <c r="BK2020" s="231">
        <v>12687</v>
      </c>
      <c r="BM2020" s="209" t="s">
        <v>7970</v>
      </c>
      <c r="BN2020" s="210">
        <v>2283</v>
      </c>
    </row>
    <row r="2021" spans="9:66" x14ac:dyDescent="0.55000000000000004">
      <c r="I2021" s="282" t="s">
        <v>43875</v>
      </c>
      <c r="J2021" s="282"/>
      <c r="K2021" s="283">
        <v>92590.59</v>
      </c>
      <c r="M2021" s="242" t="s">
        <v>37648</v>
      </c>
      <c r="N2021" s="242"/>
      <c r="O2021" s="243">
        <v>14186</v>
      </c>
      <c r="Q2021" s="224" t="s">
        <v>12510</v>
      </c>
      <c r="R2021" s="224"/>
      <c r="S2021" s="225">
        <v>3512.97</v>
      </c>
      <c r="U2021" s="203" t="s">
        <v>2289</v>
      </c>
      <c r="V2021" s="203"/>
      <c r="W2021" s="204">
        <v>1276054.06</v>
      </c>
      <c r="AF2021" t="s">
        <v>69989</v>
      </c>
      <c r="AG2021" s="284">
        <v>1835</v>
      </c>
      <c r="AI2021" s="276" t="s">
        <v>51959</v>
      </c>
      <c r="AJ2021" s="277">
        <v>26.72</v>
      </c>
      <c r="AL2021" s="246" t="s">
        <v>64045</v>
      </c>
      <c r="AM2021" s="247">
        <v>1042.57</v>
      </c>
      <c r="AO2021" s="226" t="s">
        <v>16636</v>
      </c>
      <c r="AP2021" s="227">
        <v>4050.46</v>
      </c>
      <c r="AR2021" s="207" t="s">
        <v>16562</v>
      </c>
      <c r="AS2021" s="208">
        <v>-17.78</v>
      </c>
      <c r="AT2021" s="93"/>
      <c r="AU2021" s="199" t="s">
        <v>32362</v>
      </c>
      <c r="AV2021" s="200">
        <v>23110.92</v>
      </c>
      <c r="BD2021" s="272" t="s">
        <v>9770</v>
      </c>
      <c r="BE2021" s="273">
        <v>25108.1</v>
      </c>
      <c r="BG2021" s="244" t="s">
        <v>38684</v>
      </c>
      <c r="BH2021" s="245">
        <v>14186</v>
      </c>
      <c r="BJ2021" s="230" t="s">
        <v>12743</v>
      </c>
      <c r="BK2021" s="231">
        <v>3512.97</v>
      </c>
      <c r="BM2021" s="209" t="s">
        <v>8082</v>
      </c>
      <c r="BN2021" s="210">
        <v>2501</v>
      </c>
    </row>
    <row r="2022" spans="9:66" x14ac:dyDescent="0.55000000000000004">
      <c r="I2022" s="282" t="s">
        <v>46489</v>
      </c>
      <c r="J2022" s="282"/>
      <c r="K2022" s="283">
        <v>52459.97</v>
      </c>
      <c r="M2022" s="242" t="s">
        <v>37649</v>
      </c>
      <c r="N2022" s="242"/>
      <c r="O2022" s="243">
        <v>254306.71</v>
      </c>
      <c r="Q2022" s="224" t="s">
        <v>12511</v>
      </c>
      <c r="R2022" s="224"/>
      <c r="S2022" s="225">
        <v>658</v>
      </c>
      <c r="U2022" s="203" t="s">
        <v>2290</v>
      </c>
      <c r="V2022" s="203"/>
      <c r="W2022" s="204">
        <v>614668</v>
      </c>
      <c r="AF2022" t="s">
        <v>64314</v>
      </c>
      <c r="AG2022">
        <v>140.37</v>
      </c>
      <c r="AI2022" s="276" t="s">
        <v>67220</v>
      </c>
      <c r="AJ2022" s="277">
        <v>-0.01</v>
      </c>
      <c r="AL2022" s="246" t="s">
        <v>57283</v>
      </c>
      <c r="AM2022" s="247">
        <v>36853.089999999997</v>
      </c>
      <c r="AO2022" s="226" t="s">
        <v>51751</v>
      </c>
      <c r="AP2022" s="227">
        <v>29999.68</v>
      </c>
      <c r="AR2022" s="207" t="s">
        <v>16563</v>
      </c>
      <c r="AS2022" s="208">
        <v>24922.5</v>
      </c>
      <c r="AT2022" s="93"/>
      <c r="AU2022" s="199" t="s">
        <v>32363</v>
      </c>
      <c r="AV2022" s="200">
        <v>14007.53</v>
      </c>
      <c r="BD2022" s="272" t="s">
        <v>9771</v>
      </c>
      <c r="BE2022" s="273">
        <v>8953014</v>
      </c>
      <c r="BG2022" s="244" t="s">
        <v>38688</v>
      </c>
      <c r="BH2022" s="245">
        <v>254306.71</v>
      </c>
      <c r="BJ2022" s="230" t="s">
        <v>12745</v>
      </c>
      <c r="BK2022" s="231">
        <v>658</v>
      </c>
      <c r="BM2022" s="209" t="s">
        <v>8211</v>
      </c>
      <c r="BN2022" s="210">
        <v>6068</v>
      </c>
    </row>
    <row r="2023" spans="9:66" x14ac:dyDescent="0.55000000000000004">
      <c r="I2023" s="282" t="s">
        <v>46490</v>
      </c>
      <c r="J2023" s="282"/>
      <c r="K2023" s="283">
        <v>2111934.34</v>
      </c>
      <c r="M2023" s="242" t="s">
        <v>37650</v>
      </c>
      <c r="N2023" s="242"/>
      <c r="O2023" s="243">
        <v>37841</v>
      </c>
      <c r="Q2023" s="224" t="s">
        <v>12407</v>
      </c>
      <c r="R2023" s="224"/>
      <c r="S2023" s="225">
        <v>24500</v>
      </c>
      <c r="U2023" s="203" t="s">
        <v>2291</v>
      </c>
      <c r="V2023" s="203"/>
      <c r="W2023" s="204">
        <v>82633</v>
      </c>
      <c r="AF2023" t="s">
        <v>64315</v>
      </c>
      <c r="AG2023">
        <v>441.12</v>
      </c>
      <c r="AI2023" s="276" t="s">
        <v>67221</v>
      </c>
      <c r="AJ2023" s="277">
        <v>230010.73</v>
      </c>
      <c r="AL2023" s="246" t="s">
        <v>61189</v>
      </c>
      <c r="AM2023" s="247">
        <v>3414.46</v>
      </c>
      <c r="AO2023" s="226" t="s">
        <v>16637</v>
      </c>
      <c r="AP2023" s="227">
        <v>25000</v>
      </c>
      <c r="AR2023" s="207" t="s">
        <v>16564</v>
      </c>
      <c r="AS2023" s="208">
        <v>800</v>
      </c>
      <c r="AT2023" s="93"/>
      <c r="AU2023" s="199" t="s">
        <v>32364</v>
      </c>
      <c r="AV2023" s="200">
        <v>63632.71</v>
      </c>
      <c r="BD2023" s="272" t="s">
        <v>2904</v>
      </c>
      <c r="BE2023" s="273">
        <v>4495886.0999999996</v>
      </c>
      <c r="BG2023" s="244" t="s">
        <v>38690</v>
      </c>
      <c r="BH2023" s="245">
        <v>37841</v>
      </c>
      <c r="BJ2023" s="230" t="s">
        <v>12628</v>
      </c>
      <c r="BK2023" s="231">
        <v>24500</v>
      </c>
      <c r="BM2023" s="209" t="s">
        <v>8548</v>
      </c>
      <c r="BN2023" s="210">
        <v>11179.6</v>
      </c>
    </row>
    <row r="2024" spans="9:66" x14ac:dyDescent="0.55000000000000004">
      <c r="I2024" s="282" t="s">
        <v>55733</v>
      </c>
      <c r="J2024" s="282"/>
      <c r="K2024" s="283">
        <v>2042.43</v>
      </c>
      <c r="M2024" s="242" t="s">
        <v>37651</v>
      </c>
      <c r="N2024" s="242"/>
      <c r="O2024" s="243">
        <v>37339</v>
      </c>
      <c r="Q2024" s="224" t="s">
        <v>12513</v>
      </c>
      <c r="R2024" s="224"/>
      <c r="S2024" s="225">
        <v>1000</v>
      </c>
      <c r="U2024" s="203" t="s">
        <v>2292</v>
      </c>
      <c r="V2024" s="203"/>
      <c r="W2024" s="204">
        <v>492687</v>
      </c>
      <c r="AF2024" t="s">
        <v>71438</v>
      </c>
      <c r="AG2024" s="284">
        <v>61858</v>
      </c>
      <c r="AI2024" s="276" t="s">
        <v>34742</v>
      </c>
      <c r="AJ2024" s="277">
        <v>251738.48</v>
      </c>
      <c r="AL2024" s="246" t="s">
        <v>61834</v>
      </c>
      <c r="AM2024" s="247">
        <v>1500</v>
      </c>
      <c r="AO2024" s="226" t="s">
        <v>16639</v>
      </c>
      <c r="AP2024" s="227">
        <v>-6390.76</v>
      </c>
      <c r="AR2024" s="207" t="s">
        <v>16565</v>
      </c>
      <c r="AS2024" s="208">
        <v>14066.04</v>
      </c>
      <c r="AT2024" s="93"/>
      <c r="AU2024" s="199" t="s">
        <v>32365</v>
      </c>
      <c r="AV2024" s="200">
        <v>3134.3</v>
      </c>
      <c r="BD2024" s="272" t="s">
        <v>9772</v>
      </c>
      <c r="BE2024" s="273">
        <v>71667.44</v>
      </c>
      <c r="BG2024" s="244" t="s">
        <v>38695</v>
      </c>
      <c r="BH2024" s="245">
        <v>37339</v>
      </c>
      <c r="BJ2024" s="230" t="s">
        <v>12748</v>
      </c>
      <c r="BK2024" s="231">
        <v>1000</v>
      </c>
      <c r="BM2024" s="209" t="s">
        <v>8738</v>
      </c>
      <c r="BN2024" s="210">
        <v>2000</v>
      </c>
    </row>
    <row r="2025" spans="9:66" x14ac:dyDescent="0.55000000000000004">
      <c r="I2025" s="282" t="s">
        <v>46491</v>
      </c>
      <c r="J2025" s="282"/>
      <c r="K2025" s="283">
        <v>366524.59</v>
      </c>
      <c r="M2025" s="242" t="s">
        <v>37652</v>
      </c>
      <c r="N2025" s="242"/>
      <c r="O2025" s="243">
        <v>5786092.7699999996</v>
      </c>
      <c r="Q2025" s="224" t="s">
        <v>12515</v>
      </c>
      <c r="R2025" s="224"/>
      <c r="S2025" s="225">
        <v>7755</v>
      </c>
      <c r="U2025" s="203" t="s">
        <v>2293</v>
      </c>
      <c r="V2025" s="203"/>
      <c r="W2025" s="204">
        <v>1617720.82</v>
      </c>
      <c r="AF2025" t="s">
        <v>66609</v>
      </c>
      <c r="AG2025" s="284">
        <v>4950.28</v>
      </c>
      <c r="AI2025" s="276" t="s">
        <v>36126</v>
      </c>
      <c r="AJ2025" s="277">
        <v>14045.01</v>
      </c>
      <c r="AL2025" s="246" t="s">
        <v>58968</v>
      </c>
      <c r="AM2025" s="247">
        <v>3773.4</v>
      </c>
      <c r="AO2025" s="226" t="s">
        <v>16640</v>
      </c>
      <c r="AP2025" s="227">
        <v>64.91</v>
      </c>
      <c r="AR2025" s="207" t="s">
        <v>16566</v>
      </c>
      <c r="AS2025" s="208">
        <v>33383.31</v>
      </c>
      <c r="AT2025" s="93"/>
      <c r="AU2025" s="199" t="s">
        <v>32366</v>
      </c>
      <c r="AV2025" s="200">
        <v>45000</v>
      </c>
      <c r="BD2025" s="272" t="s">
        <v>9773</v>
      </c>
      <c r="BE2025" s="273">
        <v>260794.46</v>
      </c>
      <c r="BG2025" s="244" t="s">
        <v>38700</v>
      </c>
      <c r="BH2025" s="245">
        <v>5786092.7699999996</v>
      </c>
      <c r="BJ2025" s="230" t="s">
        <v>12750</v>
      </c>
      <c r="BK2025" s="231">
        <v>7755</v>
      </c>
      <c r="BM2025" s="209" t="s">
        <v>8997</v>
      </c>
      <c r="BN2025" s="210">
        <v>2917</v>
      </c>
    </row>
    <row r="2026" spans="9:66" x14ac:dyDescent="0.55000000000000004">
      <c r="I2026" s="282" t="s">
        <v>57041</v>
      </c>
      <c r="J2026" s="282"/>
      <c r="K2026" s="283">
        <v>1053909.51</v>
      </c>
      <c r="M2026" s="242" t="s">
        <v>37653</v>
      </c>
      <c r="N2026" s="242"/>
      <c r="O2026" s="243">
        <v>18347</v>
      </c>
      <c r="Q2026" s="224" t="s">
        <v>12516</v>
      </c>
      <c r="R2026" s="224"/>
      <c r="S2026" s="225">
        <v>3577</v>
      </c>
      <c r="U2026" s="203" t="s">
        <v>2294</v>
      </c>
      <c r="V2026" s="203"/>
      <c r="W2026" s="204">
        <v>8154</v>
      </c>
      <c r="AF2026" t="s">
        <v>64316</v>
      </c>
      <c r="AG2026" s="284">
        <v>8044.81</v>
      </c>
      <c r="AI2026" s="276" t="s">
        <v>34743</v>
      </c>
      <c r="AJ2026" s="277">
        <v>195631.23</v>
      </c>
      <c r="AL2026" s="246" t="s">
        <v>58969</v>
      </c>
      <c r="AM2026" s="247">
        <v>403.41</v>
      </c>
      <c r="AO2026" s="226" t="s">
        <v>16641</v>
      </c>
      <c r="AP2026" s="227">
        <v>71746.67</v>
      </c>
      <c r="AR2026" s="207" t="s">
        <v>16567</v>
      </c>
      <c r="AS2026" s="208">
        <v>20643.54</v>
      </c>
      <c r="AT2026" s="93"/>
      <c r="AU2026" s="199" t="s">
        <v>13859</v>
      </c>
      <c r="AV2026" s="200">
        <v>504.5</v>
      </c>
      <c r="BD2026" s="272" t="s">
        <v>9774</v>
      </c>
      <c r="BE2026" s="273">
        <v>103505.38</v>
      </c>
      <c r="BG2026" s="244" t="s">
        <v>38702</v>
      </c>
      <c r="BH2026" s="245">
        <v>18347</v>
      </c>
      <c r="BJ2026" s="230" t="s">
        <v>12751</v>
      </c>
      <c r="BK2026" s="231">
        <v>3577</v>
      </c>
      <c r="BM2026" s="209" t="s">
        <v>9323</v>
      </c>
      <c r="BN2026" s="210">
        <v>7681</v>
      </c>
    </row>
    <row r="2027" spans="9:66" x14ac:dyDescent="0.55000000000000004">
      <c r="I2027" s="282" t="s">
        <v>57042</v>
      </c>
      <c r="J2027" s="282"/>
      <c r="K2027" s="283">
        <v>961051.32</v>
      </c>
      <c r="M2027" s="242" t="s">
        <v>37655</v>
      </c>
      <c r="N2027" s="242"/>
      <c r="O2027" s="243">
        <v>26987</v>
      </c>
      <c r="Q2027" s="224" t="s">
        <v>12518</v>
      </c>
      <c r="R2027" s="224"/>
      <c r="S2027" s="225">
        <v>5847</v>
      </c>
      <c r="U2027" s="203" t="s">
        <v>2295</v>
      </c>
      <c r="V2027" s="203"/>
      <c r="W2027" s="204">
        <v>4093</v>
      </c>
      <c r="AF2027" t="s">
        <v>66610</v>
      </c>
      <c r="AG2027" s="284">
        <v>57440.94</v>
      </c>
      <c r="AI2027" s="276" t="s">
        <v>67222</v>
      </c>
      <c r="AJ2027" s="277">
        <v>50883</v>
      </c>
      <c r="AL2027" s="246" t="s">
        <v>58970</v>
      </c>
      <c r="AM2027" s="247">
        <v>924.48</v>
      </c>
      <c r="AO2027" s="226" t="s">
        <v>47825</v>
      </c>
      <c r="AP2027" s="227">
        <v>-63.7</v>
      </c>
      <c r="AR2027" s="207" t="s">
        <v>16568</v>
      </c>
      <c r="AS2027" s="208">
        <v>7784.86</v>
      </c>
      <c r="AT2027" s="93"/>
      <c r="AU2027" s="199" t="s">
        <v>13860</v>
      </c>
      <c r="AV2027" s="200">
        <v>14881.96</v>
      </c>
      <c r="BD2027" s="272" t="s">
        <v>9775</v>
      </c>
      <c r="BE2027" s="273">
        <v>469736.58</v>
      </c>
      <c r="BG2027" s="244" t="s">
        <v>38704</v>
      </c>
      <c r="BH2027" s="245">
        <v>26987</v>
      </c>
      <c r="BJ2027" s="230" t="s">
        <v>12753</v>
      </c>
      <c r="BK2027" s="231">
        <v>5847</v>
      </c>
      <c r="BM2027" s="209" t="s">
        <v>10544</v>
      </c>
      <c r="BN2027" s="210">
        <v>3729</v>
      </c>
    </row>
    <row r="2028" spans="9:66" x14ac:dyDescent="0.55000000000000004">
      <c r="I2028" s="282" t="s">
        <v>43513</v>
      </c>
      <c r="J2028" s="282"/>
      <c r="K2028" s="283">
        <v>319329.73</v>
      </c>
      <c r="M2028" s="242" t="s">
        <v>37658</v>
      </c>
      <c r="N2028" s="242"/>
      <c r="O2028" s="243">
        <v>33890.5</v>
      </c>
      <c r="Q2028" s="224" t="s">
        <v>12408</v>
      </c>
      <c r="R2028" s="224"/>
      <c r="S2028" s="225">
        <v>9662.4</v>
      </c>
      <c r="U2028" s="203" t="s">
        <v>2296</v>
      </c>
      <c r="V2028" s="203"/>
      <c r="W2028" s="204">
        <v>22425.5</v>
      </c>
      <c r="AF2028" t="s">
        <v>61205</v>
      </c>
      <c r="AG2028" s="284">
        <v>6629</v>
      </c>
      <c r="AI2028" s="276" t="s">
        <v>67223</v>
      </c>
      <c r="AJ2028" s="277">
        <v>5468.95</v>
      </c>
      <c r="AL2028" s="246" t="s">
        <v>63561</v>
      </c>
      <c r="AM2028" s="247">
        <v>6525</v>
      </c>
      <c r="AO2028" s="226" t="s">
        <v>46705</v>
      </c>
      <c r="AP2028" s="227">
        <v>67808.03</v>
      </c>
      <c r="AR2028" s="207" t="s">
        <v>16569</v>
      </c>
      <c r="AS2028" s="208">
        <v>45718.080000000002</v>
      </c>
      <c r="AT2028" s="93"/>
      <c r="AU2028" s="199" t="s">
        <v>13861</v>
      </c>
      <c r="AV2028" s="200">
        <v>18045.7</v>
      </c>
      <c r="BD2028" s="272" t="s">
        <v>9776</v>
      </c>
      <c r="BE2028" s="273">
        <v>12288117.189999999</v>
      </c>
      <c r="BG2028" s="244" t="s">
        <v>38708</v>
      </c>
      <c r="BH2028" s="245">
        <v>33890.5</v>
      </c>
      <c r="BJ2028" s="230" t="s">
        <v>12629</v>
      </c>
      <c r="BK2028" s="231">
        <v>9662.4</v>
      </c>
      <c r="BM2028" s="209" t="s">
        <v>9530</v>
      </c>
      <c r="BN2028" s="210">
        <v>2281</v>
      </c>
    </row>
    <row r="2029" spans="9:66" x14ac:dyDescent="0.55000000000000004">
      <c r="I2029" s="282" t="s">
        <v>57043</v>
      </c>
      <c r="J2029" s="282"/>
      <c r="K2029" s="283">
        <v>487416.54</v>
      </c>
      <c r="M2029" s="242" t="s">
        <v>37660</v>
      </c>
      <c r="N2029" s="242"/>
      <c r="O2029" s="243">
        <v>37095</v>
      </c>
      <c r="Q2029" s="224" t="s">
        <v>12520</v>
      </c>
      <c r="R2029" s="224"/>
      <c r="S2029" s="225">
        <v>2681</v>
      </c>
      <c r="U2029" s="203" t="s">
        <v>2297</v>
      </c>
      <c r="V2029" s="203"/>
      <c r="W2029" s="204">
        <v>14582</v>
      </c>
      <c r="AF2029" t="s">
        <v>62635</v>
      </c>
      <c r="AG2029">
        <v>771.91</v>
      </c>
      <c r="AI2029" s="276" t="s">
        <v>67224</v>
      </c>
      <c r="AJ2029" s="277">
        <v>2377.7199999999998</v>
      </c>
      <c r="AL2029" s="246" t="s">
        <v>60227</v>
      </c>
      <c r="AM2029" s="247">
        <v>10692.77</v>
      </c>
      <c r="AO2029" s="226" t="s">
        <v>46706</v>
      </c>
      <c r="AP2029" s="227">
        <v>17637.23</v>
      </c>
      <c r="AR2029" s="207" t="s">
        <v>16570</v>
      </c>
      <c r="AS2029" s="208">
        <v>34159.120000000003</v>
      </c>
      <c r="AT2029" s="93"/>
      <c r="AU2029" s="199" t="s">
        <v>13862</v>
      </c>
      <c r="AV2029" s="200">
        <v>18315.48</v>
      </c>
      <c r="BD2029" s="272" t="s">
        <v>9777</v>
      </c>
      <c r="BE2029" s="273">
        <v>271124.46000000002</v>
      </c>
      <c r="BG2029" s="244" t="s">
        <v>38710</v>
      </c>
      <c r="BH2029" s="245">
        <v>37095</v>
      </c>
      <c r="BJ2029" s="230" t="s">
        <v>12756</v>
      </c>
      <c r="BK2029" s="231">
        <v>2681</v>
      </c>
      <c r="BM2029" s="209" t="s">
        <v>10793</v>
      </c>
      <c r="BN2029" s="210">
        <v>1891</v>
      </c>
    </row>
    <row r="2030" spans="9:66" x14ac:dyDescent="0.55000000000000004">
      <c r="I2030" s="282" t="s">
        <v>43876</v>
      </c>
      <c r="J2030" s="282"/>
      <c r="K2030" s="283">
        <v>76892.990000000005</v>
      </c>
      <c r="M2030" s="242" t="s">
        <v>37661</v>
      </c>
      <c r="N2030" s="242"/>
      <c r="O2030" s="243">
        <v>21568</v>
      </c>
      <c r="Q2030" s="224" t="s">
        <v>12521</v>
      </c>
      <c r="R2030" s="224"/>
      <c r="S2030" s="225">
        <v>5279</v>
      </c>
      <c r="U2030" s="203" t="s">
        <v>2298</v>
      </c>
      <c r="V2030" s="203"/>
      <c r="W2030" s="204">
        <v>436393</v>
      </c>
      <c r="AF2030" t="s">
        <v>60494</v>
      </c>
      <c r="AG2030" s="284">
        <v>8400.4</v>
      </c>
      <c r="AI2030" s="276" t="s">
        <v>60279</v>
      </c>
      <c r="AJ2030" s="277">
        <v>4185.79</v>
      </c>
      <c r="AL2030" s="246" t="s">
        <v>64046</v>
      </c>
      <c r="AM2030" s="247">
        <v>349.16</v>
      </c>
      <c r="AO2030" s="226" t="s">
        <v>46707</v>
      </c>
      <c r="AP2030" s="227">
        <v>6536.54</v>
      </c>
      <c r="AR2030" s="207" t="s">
        <v>16571</v>
      </c>
      <c r="AS2030" s="208">
        <v>1895.01</v>
      </c>
      <c r="AT2030" s="93"/>
      <c r="AU2030" s="199" t="s">
        <v>13863</v>
      </c>
      <c r="AV2030" s="200">
        <v>18031.21</v>
      </c>
      <c r="BD2030" s="272" t="s">
        <v>9778</v>
      </c>
      <c r="BE2030" s="273">
        <v>6068313.96</v>
      </c>
      <c r="BG2030" s="244" t="s">
        <v>38711</v>
      </c>
      <c r="BH2030" s="245">
        <v>21568</v>
      </c>
      <c r="BJ2030" s="230" t="s">
        <v>12757</v>
      </c>
      <c r="BK2030" s="231">
        <v>5279</v>
      </c>
      <c r="BM2030" s="209" t="s">
        <v>9663</v>
      </c>
      <c r="BN2030" s="210">
        <v>9666</v>
      </c>
    </row>
    <row r="2031" spans="9:66" x14ac:dyDescent="0.55000000000000004">
      <c r="I2031" s="282" t="s">
        <v>60170</v>
      </c>
      <c r="J2031" s="282"/>
      <c r="K2031" s="283">
        <v>1480876.5</v>
      </c>
      <c r="M2031" s="242" t="s">
        <v>37662</v>
      </c>
      <c r="N2031" s="242"/>
      <c r="O2031" s="243">
        <v>12175</v>
      </c>
      <c r="Q2031" s="224" t="s">
        <v>12522</v>
      </c>
      <c r="R2031" s="224"/>
      <c r="S2031" s="225">
        <v>3143</v>
      </c>
      <c r="U2031" s="203" t="s">
        <v>2299</v>
      </c>
      <c r="V2031" s="203"/>
      <c r="W2031" s="204">
        <v>2915</v>
      </c>
      <c r="AF2031" t="s">
        <v>59623</v>
      </c>
      <c r="AG2031">
        <v>627.5</v>
      </c>
      <c r="AI2031" s="276" t="s">
        <v>34744</v>
      </c>
      <c r="AJ2031" s="277">
        <v>55402.07</v>
      </c>
      <c r="AL2031" s="246" t="s">
        <v>58971</v>
      </c>
      <c r="AM2031" s="247">
        <v>28200</v>
      </c>
      <c r="AO2031" s="226" t="s">
        <v>51752</v>
      </c>
      <c r="AP2031" s="227">
        <v>10453.73</v>
      </c>
      <c r="AR2031" s="207" t="s">
        <v>16572</v>
      </c>
      <c r="AS2031" s="208">
        <v>15768.87</v>
      </c>
      <c r="AT2031" s="93"/>
      <c r="AU2031" s="199" t="s">
        <v>32367</v>
      </c>
      <c r="AV2031" s="200">
        <v>60244.06</v>
      </c>
      <c r="BD2031" s="272" t="s">
        <v>3676</v>
      </c>
      <c r="BE2031" s="273">
        <v>2244247.48</v>
      </c>
      <c r="BG2031" s="244" t="s">
        <v>38712</v>
      </c>
      <c r="BH2031" s="245">
        <v>12175</v>
      </c>
      <c r="BJ2031" s="230" t="s">
        <v>12759</v>
      </c>
      <c r="BK2031" s="231">
        <v>3143</v>
      </c>
      <c r="BM2031" s="209" t="s">
        <v>9714</v>
      </c>
      <c r="BN2031" s="210">
        <v>4132</v>
      </c>
    </row>
    <row r="2032" spans="9:66" x14ac:dyDescent="0.55000000000000004">
      <c r="M2032" s="242" t="s">
        <v>37664</v>
      </c>
      <c r="N2032" s="242"/>
      <c r="O2032" s="243">
        <v>6287</v>
      </c>
      <c r="Q2032" s="224" t="s">
        <v>12523</v>
      </c>
      <c r="R2032" s="224"/>
      <c r="S2032" s="225">
        <v>1968</v>
      </c>
      <c r="U2032" s="203" t="s">
        <v>2300</v>
      </c>
      <c r="V2032" s="203"/>
      <c r="W2032" s="204">
        <v>235206</v>
      </c>
      <c r="AF2032" t="s">
        <v>62004</v>
      </c>
      <c r="AG2032" s="284">
        <v>4721.78</v>
      </c>
      <c r="AI2032" s="276" t="s">
        <v>34745</v>
      </c>
      <c r="AJ2032" s="277">
        <v>181309.44</v>
      </c>
      <c r="AL2032" s="246" t="s">
        <v>64047</v>
      </c>
      <c r="AM2032" s="247">
        <v>10000</v>
      </c>
      <c r="AO2032" s="226" t="s">
        <v>34619</v>
      </c>
      <c r="AP2032" s="227">
        <v>47980.61</v>
      </c>
      <c r="AR2032" s="207" t="s">
        <v>16573</v>
      </c>
      <c r="AS2032" s="208">
        <v>2989</v>
      </c>
      <c r="AT2032" s="93"/>
      <c r="AU2032" s="199" t="s">
        <v>13864</v>
      </c>
      <c r="AV2032" s="200">
        <v>149915.45000000001</v>
      </c>
      <c r="BD2032" s="272" t="s">
        <v>9780</v>
      </c>
      <c r="BE2032" s="273">
        <v>7478314.4900000002</v>
      </c>
      <c r="BG2032" s="244" t="s">
        <v>38714</v>
      </c>
      <c r="BH2032" s="245">
        <v>6287</v>
      </c>
      <c r="BJ2032" s="230" t="s">
        <v>12760</v>
      </c>
      <c r="BK2032" s="231">
        <v>1968</v>
      </c>
      <c r="BM2032" s="209" t="s">
        <v>11582</v>
      </c>
      <c r="BN2032" s="210">
        <v>4380</v>
      </c>
    </row>
    <row r="2033" spans="13:66" x14ac:dyDescent="0.55000000000000004">
      <c r="M2033" s="242" t="s">
        <v>37665</v>
      </c>
      <c r="N2033" s="242"/>
      <c r="O2033" s="243">
        <v>31639.64</v>
      </c>
      <c r="Q2033" s="224" t="s">
        <v>12524</v>
      </c>
      <c r="R2033" s="224"/>
      <c r="S2033" s="225">
        <v>1150</v>
      </c>
      <c r="U2033" s="203" t="s">
        <v>2301</v>
      </c>
      <c r="V2033" s="203"/>
      <c r="W2033" s="204">
        <v>6830</v>
      </c>
      <c r="AF2033" t="s">
        <v>62005</v>
      </c>
      <c r="AG2033" s="284">
        <v>64735.92</v>
      </c>
      <c r="AI2033" s="276" t="s">
        <v>34746</v>
      </c>
      <c r="AJ2033" s="277">
        <v>84381.119999999995</v>
      </c>
      <c r="AL2033" s="246" t="s">
        <v>64048</v>
      </c>
      <c r="AM2033" s="247">
        <v>764.98</v>
      </c>
      <c r="AO2033" s="226" t="s">
        <v>49696</v>
      </c>
      <c r="AP2033" s="227">
        <v>12948.6</v>
      </c>
      <c r="AR2033" s="207" t="s">
        <v>16574</v>
      </c>
      <c r="AS2033" s="208">
        <v>11820.5</v>
      </c>
      <c r="AT2033" s="93"/>
      <c r="AU2033" s="199" t="s">
        <v>13865</v>
      </c>
      <c r="AV2033" s="200">
        <v>54872.85</v>
      </c>
      <c r="BD2033" s="272" t="s">
        <v>5862</v>
      </c>
      <c r="BE2033" s="273">
        <v>3959629.25</v>
      </c>
      <c r="BG2033" s="244" t="s">
        <v>38715</v>
      </c>
      <c r="BH2033" s="245">
        <v>31639.64</v>
      </c>
      <c r="BJ2033" s="230" t="s">
        <v>12762</v>
      </c>
      <c r="BK2033" s="231">
        <v>1150</v>
      </c>
      <c r="BM2033" s="209" t="s">
        <v>11746</v>
      </c>
      <c r="BN2033" s="210">
        <v>5852</v>
      </c>
    </row>
    <row r="2034" spans="13:66" x14ac:dyDescent="0.55000000000000004">
      <c r="M2034" s="242" t="s">
        <v>37666</v>
      </c>
      <c r="N2034" s="242"/>
      <c r="O2034" s="243">
        <v>33171.120000000003</v>
      </c>
      <c r="Q2034" s="224" t="s">
        <v>12410</v>
      </c>
      <c r="R2034" s="224"/>
      <c r="S2034" s="225">
        <v>115622</v>
      </c>
      <c r="U2034" s="203" t="s">
        <v>2302</v>
      </c>
      <c r="V2034" s="203"/>
      <c r="W2034" s="204">
        <v>8360.26</v>
      </c>
      <c r="AF2034" t="s">
        <v>58862</v>
      </c>
      <c r="AG2034" s="284">
        <v>5257307.54</v>
      </c>
      <c r="AI2034" s="276" t="s">
        <v>44594</v>
      </c>
      <c r="AJ2034" s="277">
        <v>6056.91</v>
      </c>
      <c r="AL2034" s="246" t="s">
        <v>64049</v>
      </c>
      <c r="AM2034" s="247">
        <v>2450</v>
      </c>
      <c r="AO2034" s="226" t="s">
        <v>33196</v>
      </c>
      <c r="AP2034" s="227">
        <v>34090.74</v>
      </c>
      <c r="AR2034" s="207" t="s">
        <v>16575</v>
      </c>
      <c r="AS2034" s="208">
        <v>1477.56</v>
      </c>
      <c r="AT2034" s="93"/>
      <c r="AU2034" s="199" t="s">
        <v>13866</v>
      </c>
      <c r="AV2034" s="200">
        <v>51714.34</v>
      </c>
      <c r="BD2034" s="272" t="s">
        <v>9781</v>
      </c>
      <c r="BE2034" s="273">
        <v>3146720.54</v>
      </c>
      <c r="BG2034" s="244" t="s">
        <v>38718</v>
      </c>
      <c r="BH2034" s="245">
        <v>33171.120000000003</v>
      </c>
      <c r="BJ2034" s="230" t="s">
        <v>12631</v>
      </c>
      <c r="BK2034" s="231">
        <v>115622</v>
      </c>
      <c r="BM2034" s="209" t="s">
        <v>9892</v>
      </c>
      <c r="BN2034" s="210">
        <v>75915.600000000006</v>
      </c>
    </row>
    <row r="2035" spans="13:66" x14ac:dyDescent="0.55000000000000004">
      <c r="M2035" s="242" t="s">
        <v>37668</v>
      </c>
      <c r="N2035" s="242"/>
      <c r="O2035" s="243">
        <v>123930.24000000001</v>
      </c>
      <c r="Q2035" s="224" t="s">
        <v>12527</v>
      </c>
      <c r="R2035" s="224"/>
      <c r="S2035" s="225">
        <v>235.5</v>
      </c>
      <c r="U2035" s="203" t="s">
        <v>2303</v>
      </c>
      <c r="V2035" s="203"/>
      <c r="W2035" s="204">
        <v>407638</v>
      </c>
      <c r="AF2035" t="s">
        <v>71439</v>
      </c>
      <c r="AG2035" s="284">
        <v>20000</v>
      </c>
      <c r="AI2035" s="276" t="s">
        <v>40178</v>
      </c>
      <c r="AJ2035" s="277">
        <v>22575</v>
      </c>
      <c r="AL2035" s="246" t="s">
        <v>64050</v>
      </c>
      <c r="AM2035" s="247">
        <v>210</v>
      </c>
      <c r="AO2035" s="226" t="s">
        <v>33197</v>
      </c>
      <c r="AP2035" s="227">
        <v>6857.93</v>
      </c>
      <c r="AR2035" s="207" t="s">
        <v>16576</v>
      </c>
      <c r="AS2035" s="208">
        <v>1237.73</v>
      </c>
      <c r="AT2035" s="93"/>
      <c r="AU2035" s="199" t="s">
        <v>13867</v>
      </c>
      <c r="AV2035" s="200">
        <v>27547.35</v>
      </c>
      <c r="BD2035" s="272" t="s">
        <v>9782</v>
      </c>
      <c r="BE2035" s="273">
        <v>1415837.84</v>
      </c>
      <c r="BG2035" s="244" t="s">
        <v>38725</v>
      </c>
      <c r="BH2035" s="245">
        <v>123930.24000000001</v>
      </c>
      <c r="BJ2035" s="230" t="s">
        <v>12765</v>
      </c>
      <c r="BK2035" s="231">
        <v>235.5</v>
      </c>
      <c r="BM2035" s="209" t="s">
        <v>6940</v>
      </c>
      <c r="BN2035" s="210">
        <v>1636</v>
      </c>
    </row>
    <row r="2036" spans="13:66" x14ac:dyDescent="0.55000000000000004">
      <c r="M2036" s="242" t="s">
        <v>37669</v>
      </c>
      <c r="N2036" s="242"/>
      <c r="O2036" s="243">
        <v>7486</v>
      </c>
      <c r="Q2036" s="224" t="s">
        <v>12528</v>
      </c>
      <c r="R2036" s="224"/>
      <c r="S2036" s="225">
        <v>6995</v>
      </c>
      <c r="U2036" s="203" t="s">
        <v>2304</v>
      </c>
      <c r="V2036" s="203"/>
      <c r="W2036" s="204">
        <v>156486</v>
      </c>
      <c r="AF2036" t="s">
        <v>69735</v>
      </c>
      <c r="AG2036" s="284">
        <v>1000</v>
      </c>
      <c r="AI2036" s="276" t="s">
        <v>67225</v>
      </c>
      <c r="AJ2036" s="277">
        <v>2781.12</v>
      </c>
      <c r="AL2036" s="246" t="s">
        <v>64051</v>
      </c>
      <c r="AM2036" s="247">
        <v>271.05</v>
      </c>
      <c r="AO2036" s="226" t="s">
        <v>33198</v>
      </c>
      <c r="AP2036" s="227">
        <v>20962.099999999999</v>
      </c>
      <c r="AR2036" s="207" t="s">
        <v>16577</v>
      </c>
      <c r="AS2036" s="208">
        <v>6829.26</v>
      </c>
      <c r="AT2036" s="93"/>
      <c r="AU2036" s="199" t="s">
        <v>13868</v>
      </c>
      <c r="AV2036" s="200">
        <v>33393.35</v>
      </c>
      <c r="BD2036" s="272" t="s">
        <v>9783</v>
      </c>
      <c r="BE2036" s="273">
        <v>217841.82</v>
      </c>
      <c r="BG2036" s="244" t="s">
        <v>38728</v>
      </c>
      <c r="BH2036" s="245">
        <v>7486</v>
      </c>
      <c r="BJ2036" s="230" t="s">
        <v>12766</v>
      </c>
      <c r="BK2036" s="231">
        <v>6995</v>
      </c>
      <c r="BM2036" s="209" t="s">
        <v>7137</v>
      </c>
      <c r="BN2036" s="210">
        <v>493</v>
      </c>
    </row>
    <row r="2037" spans="13:66" x14ac:dyDescent="0.55000000000000004">
      <c r="M2037" s="242" t="s">
        <v>37670</v>
      </c>
      <c r="N2037" s="242"/>
      <c r="O2037" s="243">
        <v>23577</v>
      </c>
      <c r="Q2037" s="224" t="s">
        <v>12413</v>
      </c>
      <c r="R2037" s="224"/>
      <c r="S2037" s="225">
        <v>9327.5</v>
      </c>
      <c r="U2037" s="203" t="s">
        <v>2305</v>
      </c>
      <c r="V2037" s="203"/>
      <c r="W2037" s="204">
        <v>507258.64</v>
      </c>
      <c r="AF2037" t="s">
        <v>69991</v>
      </c>
      <c r="AG2037">
        <v>76.510000000000005</v>
      </c>
      <c r="AI2037" s="276" t="s">
        <v>67226</v>
      </c>
      <c r="AJ2037" s="277">
        <v>3600</v>
      </c>
      <c r="AL2037" s="246" t="s">
        <v>60228</v>
      </c>
      <c r="AM2037" s="247">
        <v>15976.56</v>
      </c>
      <c r="AO2037" s="226" t="s">
        <v>34620</v>
      </c>
      <c r="AP2037" s="227">
        <v>9185.69</v>
      </c>
      <c r="AR2037" s="207" t="s">
        <v>16578</v>
      </c>
      <c r="AS2037" s="208">
        <v>8644.76</v>
      </c>
      <c r="AT2037" s="93"/>
      <c r="AU2037" s="199" t="s">
        <v>23361</v>
      </c>
      <c r="AV2037" s="200">
        <v>8517.76</v>
      </c>
      <c r="BD2037" s="272" t="s">
        <v>9784</v>
      </c>
      <c r="BE2037" s="273">
        <v>102410.61</v>
      </c>
      <c r="BG2037" s="244" t="s">
        <v>38729</v>
      </c>
      <c r="BH2037" s="245">
        <v>23577</v>
      </c>
      <c r="BJ2037" s="230" t="s">
        <v>12634</v>
      </c>
      <c r="BK2037" s="231">
        <v>9327.5</v>
      </c>
      <c r="BM2037" s="209" t="s">
        <v>7405</v>
      </c>
      <c r="BN2037" s="210">
        <v>4933</v>
      </c>
    </row>
    <row r="2038" spans="13:66" x14ac:dyDescent="0.55000000000000004">
      <c r="M2038" s="242" t="s">
        <v>37671</v>
      </c>
      <c r="N2038" s="242"/>
      <c r="O2038" s="243">
        <v>26892</v>
      </c>
      <c r="Q2038" s="224" t="s">
        <v>36934</v>
      </c>
      <c r="R2038" s="224"/>
      <c r="S2038" s="225">
        <v>28600.2</v>
      </c>
      <c r="U2038" s="203" t="s">
        <v>2306</v>
      </c>
      <c r="V2038" s="203"/>
      <c r="W2038" s="204">
        <v>306918.24</v>
      </c>
      <c r="AF2038" t="s">
        <v>69736</v>
      </c>
      <c r="AG2038">
        <v>240.4</v>
      </c>
      <c r="AI2038" s="276" t="s">
        <v>42267</v>
      </c>
      <c r="AJ2038" s="277">
        <v>299304.37</v>
      </c>
      <c r="AL2038" s="246" t="s">
        <v>60229</v>
      </c>
      <c r="AM2038" s="247">
        <v>1222.21</v>
      </c>
      <c r="AO2038" s="226" t="s">
        <v>36075</v>
      </c>
      <c r="AP2038" s="227">
        <v>84185.33</v>
      </c>
      <c r="AR2038" s="207" t="s">
        <v>16579</v>
      </c>
      <c r="AS2038" s="208">
        <v>21386.41</v>
      </c>
      <c r="AT2038" s="93"/>
      <c r="AU2038" s="199" t="s">
        <v>32368</v>
      </c>
      <c r="AV2038" s="200">
        <v>23110.92</v>
      </c>
      <c r="BD2038" s="272" t="s">
        <v>9785</v>
      </c>
      <c r="BE2038" s="273">
        <v>40000</v>
      </c>
      <c r="BG2038" s="244" t="s">
        <v>38731</v>
      </c>
      <c r="BH2038" s="245">
        <v>26892</v>
      </c>
      <c r="BJ2038" s="230" t="s">
        <v>37850</v>
      </c>
      <c r="BK2038" s="231">
        <v>28600.2</v>
      </c>
      <c r="BM2038" s="209" t="s">
        <v>7815</v>
      </c>
      <c r="BN2038" s="210">
        <v>821</v>
      </c>
    </row>
    <row r="2039" spans="13:66" x14ac:dyDescent="0.55000000000000004">
      <c r="M2039" s="242" t="s">
        <v>37672</v>
      </c>
      <c r="N2039" s="242"/>
      <c r="O2039" s="243">
        <v>28863.66</v>
      </c>
      <c r="Q2039" s="224" t="s">
        <v>36935</v>
      </c>
      <c r="R2039" s="224"/>
      <c r="S2039" s="225">
        <v>9816</v>
      </c>
      <c r="U2039" s="203" t="s">
        <v>2307</v>
      </c>
      <c r="V2039" s="203"/>
      <c r="W2039" s="204">
        <v>39670</v>
      </c>
      <c r="AF2039" t="s">
        <v>71440</v>
      </c>
      <c r="AG2039" s="284">
        <v>31585.360000000001</v>
      </c>
      <c r="AI2039" s="276" t="s">
        <v>34748</v>
      </c>
      <c r="AJ2039" s="277">
        <v>1250109.54</v>
      </c>
      <c r="AL2039" s="246" t="s">
        <v>60230</v>
      </c>
      <c r="AM2039" s="247">
        <v>3914.28</v>
      </c>
      <c r="AO2039" s="226" t="s">
        <v>34621</v>
      </c>
      <c r="AP2039" s="227">
        <v>8957.77</v>
      </c>
      <c r="AR2039" s="207" t="s">
        <v>16580</v>
      </c>
      <c r="AS2039" s="208">
        <v>23.43</v>
      </c>
      <c r="AT2039" s="93"/>
      <c r="AU2039" s="199" t="s">
        <v>23366</v>
      </c>
      <c r="AV2039" s="200">
        <v>14007.53</v>
      </c>
      <c r="BD2039" s="272" t="s">
        <v>9786</v>
      </c>
      <c r="BE2039" s="273">
        <v>1463502.55</v>
      </c>
      <c r="BG2039" s="244" t="s">
        <v>38732</v>
      </c>
      <c r="BH2039" s="245">
        <v>28863.66</v>
      </c>
      <c r="BJ2039" s="230" t="s">
        <v>37855</v>
      </c>
      <c r="BK2039" s="231">
        <v>9816</v>
      </c>
      <c r="BM2039" s="209" t="s">
        <v>8083</v>
      </c>
      <c r="BN2039" s="210">
        <v>5128.6000000000004</v>
      </c>
    </row>
    <row r="2040" spans="13:66" x14ac:dyDescent="0.55000000000000004">
      <c r="M2040" s="242" t="s">
        <v>37673</v>
      </c>
      <c r="N2040" s="242"/>
      <c r="O2040" s="243">
        <v>22293</v>
      </c>
      <c r="Q2040" s="224" t="s">
        <v>36937</v>
      </c>
      <c r="R2040" s="224"/>
      <c r="S2040" s="225">
        <v>20440</v>
      </c>
      <c r="U2040" s="203" t="s">
        <v>2308</v>
      </c>
      <c r="V2040" s="203"/>
      <c r="W2040" s="204">
        <v>227882</v>
      </c>
      <c r="AF2040" t="s">
        <v>67697</v>
      </c>
      <c r="AG2040" s="284">
        <v>1848</v>
      </c>
      <c r="AI2040" s="276" t="s">
        <v>36129</v>
      </c>
      <c r="AJ2040" s="277">
        <v>110786.52</v>
      </c>
      <c r="AL2040" s="246" t="s">
        <v>54902</v>
      </c>
      <c r="AM2040" s="247">
        <v>6196</v>
      </c>
      <c r="AO2040" s="226" t="s">
        <v>33199</v>
      </c>
      <c r="AP2040" s="227">
        <v>4743.5200000000004</v>
      </c>
      <c r="AR2040" s="207" t="s">
        <v>16581</v>
      </c>
      <c r="AS2040" s="208">
        <v>3132</v>
      </c>
      <c r="AT2040" s="93"/>
      <c r="AU2040" s="199" t="s">
        <v>13869</v>
      </c>
      <c r="AV2040" s="200">
        <v>504.5</v>
      </c>
      <c r="BD2040" s="272" t="s">
        <v>9788</v>
      </c>
      <c r="BE2040" s="273">
        <v>2659211.4</v>
      </c>
      <c r="BG2040" s="244" t="s">
        <v>38733</v>
      </c>
      <c r="BH2040" s="245">
        <v>22293</v>
      </c>
      <c r="BJ2040" s="230" t="s">
        <v>37865</v>
      </c>
      <c r="BK2040" s="231">
        <v>20440</v>
      </c>
      <c r="BM2040" s="209" t="s">
        <v>8549</v>
      </c>
      <c r="BN2040" s="210">
        <v>6255</v>
      </c>
    </row>
    <row r="2041" spans="13:66" x14ac:dyDescent="0.55000000000000004">
      <c r="M2041" s="242" t="s">
        <v>37675</v>
      </c>
      <c r="N2041" s="242"/>
      <c r="O2041" s="243">
        <v>23161.29</v>
      </c>
      <c r="Q2041" s="224" t="s">
        <v>36938</v>
      </c>
      <c r="R2041" s="224"/>
      <c r="S2041" s="225">
        <v>13213.65</v>
      </c>
      <c r="U2041" s="203" t="s">
        <v>2309</v>
      </c>
      <c r="V2041" s="203"/>
      <c r="W2041" s="204">
        <v>342211.34</v>
      </c>
      <c r="AF2041" t="s">
        <v>71011</v>
      </c>
      <c r="AG2041" s="284">
        <v>68464.14</v>
      </c>
      <c r="AI2041" s="276" t="s">
        <v>62569</v>
      </c>
      <c r="AJ2041" s="277">
        <v>-91205.64</v>
      </c>
      <c r="AL2041" s="246" t="s">
        <v>54903</v>
      </c>
      <c r="AM2041" s="247">
        <v>473.99</v>
      </c>
      <c r="AO2041" s="226" t="s">
        <v>33200</v>
      </c>
      <c r="AP2041" s="227">
        <v>1048.1400000000001</v>
      </c>
      <c r="AR2041" s="207" t="s">
        <v>16582</v>
      </c>
      <c r="AS2041" s="208">
        <v>6000</v>
      </c>
      <c r="AT2041" s="93"/>
      <c r="AU2041" s="199" t="s">
        <v>13870</v>
      </c>
      <c r="AV2041" s="200">
        <v>78514.67</v>
      </c>
      <c r="BD2041" s="272" t="s">
        <v>9789</v>
      </c>
      <c r="BE2041" s="273">
        <v>1034532.72</v>
      </c>
      <c r="BG2041" s="244" t="s">
        <v>38739</v>
      </c>
      <c r="BH2041" s="245">
        <v>23161.29</v>
      </c>
      <c r="BJ2041" s="230" t="s">
        <v>37870</v>
      </c>
      <c r="BK2041" s="231">
        <v>13213.65</v>
      </c>
      <c r="BM2041" s="209" t="s">
        <v>8739</v>
      </c>
      <c r="BN2041" s="210">
        <v>2000</v>
      </c>
    </row>
    <row r="2042" spans="13:66" x14ac:dyDescent="0.55000000000000004">
      <c r="M2042" s="242" t="s">
        <v>37677</v>
      </c>
      <c r="N2042" s="242"/>
      <c r="O2042" s="243">
        <v>54624.04</v>
      </c>
      <c r="Q2042" s="224" t="s">
        <v>36939</v>
      </c>
      <c r="R2042" s="224"/>
      <c r="S2042" s="225">
        <v>20378.78</v>
      </c>
      <c r="U2042" s="203" t="s">
        <v>2310</v>
      </c>
      <c r="V2042" s="203"/>
      <c r="W2042" s="204">
        <v>41150</v>
      </c>
      <c r="AF2042" t="s">
        <v>71441</v>
      </c>
      <c r="AG2042" s="284">
        <v>6412</v>
      </c>
      <c r="AI2042" s="276" t="s">
        <v>59402</v>
      </c>
      <c r="AJ2042" s="277">
        <v>19812342.620000001</v>
      </c>
      <c r="AL2042" s="246" t="s">
        <v>55870</v>
      </c>
      <c r="AM2042" s="247">
        <v>76.05</v>
      </c>
      <c r="AO2042" s="226" t="s">
        <v>33201</v>
      </c>
      <c r="AP2042" s="227">
        <v>2928.81</v>
      </c>
      <c r="AR2042" s="207" t="s">
        <v>16583</v>
      </c>
      <c r="AS2042" s="208">
        <v>34159.120000000003</v>
      </c>
      <c r="AT2042" s="93"/>
      <c r="AU2042" s="199" t="s">
        <v>23367</v>
      </c>
      <c r="AV2042" s="200">
        <v>3134.3</v>
      </c>
      <c r="BD2042" s="272" t="s">
        <v>9790</v>
      </c>
      <c r="BE2042" s="273">
        <v>24982996.140000001</v>
      </c>
      <c r="BG2042" s="244" t="s">
        <v>38744</v>
      </c>
      <c r="BH2042" s="245">
        <v>54624.04</v>
      </c>
      <c r="BJ2042" s="230" t="s">
        <v>37876</v>
      </c>
      <c r="BK2042" s="231">
        <v>20378.78</v>
      </c>
      <c r="BM2042" s="209" t="s">
        <v>8998</v>
      </c>
      <c r="BN2042" s="210">
        <v>3283.98</v>
      </c>
    </row>
    <row r="2043" spans="13:66" x14ac:dyDescent="0.55000000000000004">
      <c r="M2043" s="242" t="s">
        <v>37678</v>
      </c>
      <c r="N2043" s="242"/>
      <c r="O2043" s="243">
        <v>13473</v>
      </c>
      <c r="Q2043" s="224" t="s">
        <v>36940</v>
      </c>
      <c r="R2043" s="224"/>
      <c r="S2043" s="225">
        <v>13834</v>
      </c>
      <c r="U2043" s="203" t="s">
        <v>2311</v>
      </c>
      <c r="V2043" s="203"/>
      <c r="W2043" s="204">
        <v>94782.58</v>
      </c>
      <c r="AF2043" t="s">
        <v>21098</v>
      </c>
      <c r="AG2043">
        <v>900.55</v>
      </c>
      <c r="AI2043" s="276" t="s">
        <v>58465</v>
      </c>
      <c r="AJ2043" s="277">
        <v>205.09</v>
      </c>
      <c r="AL2043" s="246" t="s">
        <v>38906</v>
      </c>
      <c r="AM2043" s="247">
        <v>150.75</v>
      </c>
      <c r="AO2043" s="226" t="s">
        <v>51753</v>
      </c>
      <c r="AP2043" s="227">
        <v>2009.13</v>
      </c>
      <c r="AR2043" s="207" t="s">
        <v>16584</v>
      </c>
      <c r="AS2043" s="208">
        <v>6000</v>
      </c>
      <c r="AT2043" s="93"/>
      <c r="AU2043" s="199" t="s">
        <v>32369</v>
      </c>
      <c r="AV2043" s="200">
        <v>45000</v>
      </c>
      <c r="BD2043" s="272" t="s">
        <v>9791</v>
      </c>
      <c r="BE2043" s="273">
        <v>436715.97</v>
      </c>
      <c r="BG2043" s="244" t="s">
        <v>38748</v>
      </c>
      <c r="BH2043" s="245">
        <v>13473</v>
      </c>
      <c r="BJ2043" s="230" t="s">
        <v>37883</v>
      </c>
      <c r="BK2043" s="231">
        <v>13834</v>
      </c>
      <c r="BM2043" s="209" t="s">
        <v>10525</v>
      </c>
      <c r="BN2043" s="210">
        <v>7947.77</v>
      </c>
    </row>
    <row r="2044" spans="13:66" x14ac:dyDescent="0.55000000000000004">
      <c r="M2044" s="242" t="s">
        <v>37679</v>
      </c>
      <c r="N2044" s="242"/>
      <c r="O2044" s="243">
        <v>6055</v>
      </c>
      <c r="Q2044" s="224" t="s">
        <v>36941</v>
      </c>
      <c r="R2044" s="224"/>
      <c r="S2044" s="225">
        <v>87839.5</v>
      </c>
      <c r="U2044" s="203" t="s">
        <v>2312</v>
      </c>
      <c r="V2044" s="203"/>
      <c r="W2044" s="204">
        <v>28844</v>
      </c>
      <c r="AF2044" t="s">
        <v>21099</v>
      </c>
      <c r="AG2044">
        <v>559.41999999999996</v>
      </c>
      <c r="AI2044" s="276" t="s">
        <v>57317</v>
      </c>
      <c r="AJ2044" s="277">
        <v>9549.1200000000008</v>
      </c>
      <c r="AL2044" s="246" t="s">
        <v>48723</v>
      </c>
      <c r="AM2044" s="247">
        <v>3483.88</v>
      </c>
      <c r="AO2044" s="226" t="s">
        <v>34622</v>
      </c>
      <c r="AP2044" s="227">
        <v>32660.37</v>
      </c>
      <c r="AR2044" s="207" t="s">
        <v>16585</v>
      </c>
      <c r="AS2044" s="208">
        <v>1895.01</v>
      </c>
      <c r="AT2044" s="93"/>
      <c r="AU2044" s="199" t="s">
        <v>13871</v>
      </c>
      <c r="AV2044" s="200">
        <v>724218.16</v>
      </c>
      <c r="BD2044" s="272" t="s">
        <v>9792</v>
      </c>
      <c r="BE2044" s="273">
        <v>7086181.1399999997</v>
      </c>
      <c r="BG2044" s="244" t="s">
        <v>38749</v>
      </c>
      <c r="BH2044" s="245">
        <v>6055</v>
      </c>
      <c r="BJ2044" s="230" t="s">
        <v>37894</v>
      </c>
      <c r="BK2044" s="231">
        <v>87839.5</v>
      </c>
      <c r="BM2044" s="209" t="s">
        <v>9531</v>
      </c>
      <c r="BN2044" s="210">
        <v>1818</v>
      </c>
    </row>
    <row r="2045" spans="13:66" x14ac:dyDescent="0.55000000000000004">
      <c r="M2045" s="242" t="s">
        <v>37680</v>
      </c>
      <c r="N2045" s="242"/>
      <c r="O2045" s="243">
        <v>236236.71</v>
      </c>
      <c r="Q2045" s="224" t="s">
        <v>36942</v>
      </c>
      <c r="R2045" s="224"/>
      <c r="S2045" s="225">
        <v>130185.51</v>
      </c>
      <c r="U2045" s="203" t="s">
        <v>2313</v>
      </c>
      <c r="V2045" s="203"/>
      <c r="W2045" s="204">
        <v>44566</v>
      </c>
      <c r="AF2045" t="s">
        <v>35084</v>
      </c>
      <c r="AG2045" s="284">
        <v>1541.44</v>
      </c>
      <c r="AI2045" s="276" t="s">
        <v>67227</v>
      </c>
      <c r="AJ2045" s="277">
        <v>254.07</v>
      </c>
      <c r="AL2045" s="246" t="s">
        <v>58193</v>
      </c>
      <c r="AM2045" s="247">
        <v>1624.93</v>
      </c>
      <c r="AO2045" s="226" t="s">
        <v>51754</v>
      </c>
      <c r="AP2045" s="227">
        <v>10942.5</v>
      </c>
      <c r="AR2045" s="207" t="s">
        <v>16586</v>
      </c>
      <c r="AS2045" s="208">
        <v>2989</v>
      </c>
      <c r="AT2045" s="93"/>
      <c r="AU2045" s="199" t="s">
        <v>13872</v>
      </c>
      <c r="AV2045" s="200">
        <v>226114.75</v>
      </c>
      <c r="BD2045" s="272" t="s">
        <v>9793</v>
      </c>
      <c r="BE2045" s="273">
        <v>3500957.9</v>
      </c>
      <c r="BG2045" s="244" t="s">
        <v>38752</v>
      </c>
      <c r="BH2045" s="245">
        <v>236236.71</v>
      </c>
      <c r="BJ2045" s="230" t="s">
        <v>37903</v>
      </c>
      <c r="BK2045" s="231">
        <v>130185.51</v>
      </c>
      <c r="BM2045" s="209" t="s">
        <v>11104</v>
      </c>
      <c r="BN2045" s="210">
        <v>9666</v>
      </c>
    </row>
    <row r="2046" spans="13:66" x14ac:dyDescent="0.55000000000000004">
      <c r="M2046" s="242" t="s">
        <v>37681</v>
      </c>
      <c r="N2046" s="242"/>
      <c r="O2046" s="243">
        <v>6797</v>
      </c>
      <c r="Q2046" s="224" t="s">
        <v>36943</v>
      </c>
      <c r="R2046" s="224"/>
      <c r="S2046" s="225">
        <v>30151.81</v>
      </c>
      <c r="U2046" s="203" t="s">
        <v>2314</v>
      </c>
      <c r="V2046" s="203"/>
      <c r="W2046" s="204">
        <v>1080</v>
      </c>
      <c r="AF2046" t="s">
        <v>60500</v>
      </c>
      <c r="AG2046" s="284">
        <v>6347.03</v>
      </c>
      <c r="AI2046" s="276" t="s">
        <v>69941</v>
      </c>
      <c r="AJ2046" s="277">
        <v>-27.72</v>
      </c>
      <c r="AL2046" s="246" t="s">
        <v>61835</v>
      </c>
      <c r="AM2046" s="247">
        <v>-12.46</v>
      </c>
      <c r="AO2046" s="226" t="s">
        <v>44493</v>
      </c>
      <c r="AP2046" s="227">
        <v>147800.93</v>
      </c>
      <c r="AR2046" s="207" t="s">
        <v>16587</v>
      </c>
      <c r="AS2046" s="208">
        <v>64449.8</v>
      </c>
      <c r="AT2046" s="93"/>
      <c r="AU2046" s="199" t="s">
        <v>13873</v>
      </c>
      <c r="AV2046" s="200">
        <v>543351.32999999996</v>
      </c>
      <c r="BD2046" s="272" t="s">
        <v>9794</v>
      </c>
      <c r="BE2046" s="273">
        <v>44843.08</v>
      </c>
      <c r="BG2046" s="244" t="s">
        <v>38754</v>
      </c>
      <c r="BH2046" s="245">
        <v>6797</v>
      </c>
      <c r="BJ2046" s="230" t="s">
        <v>37908</v>
      </c>
      <c r="BK2046" s="231">
        <v>30151.81</v>
      </c>
      <c r="BM2046" s="209" t="s">
        <v>9893</v>
      </c>
      <c r="BN2046" s="210">
        <v>43982.35</v>
      </c>
    </row>
    <row r="2047" spans="13:66" x14ac:dyDescent="0.55000000000000004">
      <c r="M2047" s="242" t="s">
        <v>37682</v>
      </c>
      <c r="N2047" s="242"/>
      <c r="O2047" s="243">
        <v>691907.1</v>
      </c>
      <c r="Q2047" s="224" t="s">
        <v>36944</v>
      </c>
      <c r="R2047" s="224"/>
      <c r="S2047" s="225">
        <v>82903</v>
      </c>
      <c r="U2047" s="203" t="s">
        <v>2315</v>
      </c>
      <c r="V2047" s="203"/>
      <c r="W2047" s="204">
        <v>30898.31</v>
      </c>
      <c r="AF2047" t="s">
        <v>71442</v>
      </c>
      <c r="AG2047" s="284">
        <v>29858.27</v>
      </c>
      <c r="AI2047" s="276" t="s">
        <v>51966</v>
      </c>
      <c r="AJ2047" s="277">
        <v>9459.9699999999993</v>
      </c>
      <c r="AL2047" s="246" t="s">
        <v>49702</v>
      </c>
      <c r="AM2047" s="247">
        <v>18600</v>
      </c>
      <c r="AO2047" s="226" t="s">
        <v>44494</v>
      </c>
      <c r="AP2047" s="227">
        <v>695702.8</v>
      </c>
      <c r="AR2047" s="207" t="s">
        <v>16588</v>
      </c>
      <c r="AS2047" s="208">
        <v>3132</v>
      </c>
      <c r="AT2047" s="93"/>
      <c r="AU2047" s="199" t="s">
        <v>13874</v>
      </c>
      <c r="AV2047" s="200">
        <v>911777</v>
      </c>
      <c r="BD2047" s="272" t="s">
        <v>9795</v>
      </c>
      <c r="BE2047" s="273">
        <v>1550079.76</v>
      </c>
      <c r="BG2047" s="244" t="s">
        <v>38758</v>
      </c>
      <c r="BH2047" s="245">
        <v>691907.1</v>
      </c>
      <c r="BJ2047" s="230" t="s">
        <v>37923</v>
      </c>
      <c r="BK2047" s="231">
        <v>82903</v>
      </c>
      <c r="BM2047" s="209" t="s">
        <v>6735</v>
      </c>
      <c r="BN2047" s="210">
        <v>289951.64</v>
      </c>
    </row>
    <row r="2048" spans="13:66" x14ac:dyDescent="0.55000000000000004">
      <c r="M2048" s="242" t="s">
        <v>37683</v>
      </c>
      <c r="N2048" s="242"/>
      <c r="O2048" s="243">
        <v>2776</v>
      </c>
      <c r="Q2048" s="224" t="s">
        <v>36945</v>
      </c>
      <c r="R2048" s="224"/>
      <c r="S2048" s="225">
        <v>91645.36</v>
      </c>
      <c r="U2048" s="203" t="s">
        <v>2316</v>
      </c>
      <c r="V2048" s="203"/>
      <c r="W2048" s="204">
        <v>234318.84</v>
      </c>
      <c r="AF2048" t="s">
        <v>56180</v>
      </c>
      <c r="AG2048" s="284">
        <v>661504.15</v>
      </c>
      <c r="AI2048" s="276" t="s">
        <v>49760</v>
      </c>
      <c r="AJ2048" s="277">
        <v>13228.25</v>
      </c>
      <c r="AL2048" s="246" t="s">
        <v>61836</v>
      </c>
      <c r="AM2048" s="247">
        <v>-6.05</v>
      </c>
      <c r="AO2048" s="226" t="s">
        <v>42208</v>
      </c>
      <c r="AP2048" s="227">
        <v>17130.150000000001</v>
      </c>
      <c r="AR2048" s="207" t="s">
        <v>16589</v>
      </c>
      <c r="AS2048" s="208">
        <v>23.43</v>
      </c>
      <c r="AT2048" s="93"/>
      <c r="AU2048" s="199" t="s">
        <v>13875</v>
      </c>
      <c r="AV2048" s="200">
        <v>184017.89</v>
      </c>
      <c r="BD2048" s="272" t="s">
        <v>9796</v>
      </c>
      <c r="BE2048" s="273">
        <v>15124458.6</v>
      </c>
      <c r="BG2048" s="244" t="s">
        <v>38761</v>
      </c>
      <c r="BH2048" s="245">
        <v>2776</v>
      </c>
      <c r="BJ2048" s="230" t="s">
        <v>37930</v>
      </c>
      <c r="BK2048" s="231">
        <v>91645.36</v>
      </c>
      <c r="BM2048" s="209" t="s">
        <v>6941</v>
      </c>
      <c r="BN2048" s="210">
        <v>42887.25</v>
      </c>
    </row>
    <row r="2049" spans="13:66" x14ac:dyDescent="0.55000000000000004">
      <c r="M2049" s="242" t="s">
        <v>37684</v>
      </c>
      <c r="N2049" s="242"/>
      <c r="O2049" s="243">
        <v>53645</v>
      </c>
      <c r="Q2049" s="224" t="s">
        <v>36946</v>
      </c>
      <c r="R2049" s="224"/>
      <c r="S2049" s="225">
        <v>37632.379999999997</v>
      </c>
      <c r="U2049" s="203" t="s">
        <v>2317</v>
      </c>
      <c r="V2049" s="203"/>
      <c r="W2049" s="204">
        <v>16131</v>
      </c>
      <c r="AF2049" t="s">
        <v>71443</v>
      </c>
      <c r="AG2049" s="284">
        <v>23484.89</v>
      </c>
      <c r="AI2049" s="276" t="s">
        <v>51967</v>
      </c>
      <c r="AJ2049" s="277">
        <v>635.51</v>
      </c>
      <c r="AL2049" s="246" t="s">
        <v>40140</v>
      </c>
      <c r="AM2049" s="247">
        <v>3849.02</v>
      </c>
      <c r="AO2049" s="226" t="s">
        <v>42209</v>
      </c>
      <c r="AP2049" s="227">
        <v>2753652.09</v>
      </c>
      <c r="AR2049" s="207" t="s">
        <v>16590</v>
      </c>
      <c r="AS2049" s="208">
        <v>2715.29</v>
      </c>
      <c r="AT2049" s="93"/>
      <c r="AU2049" s="199" t="s">
        <v>13876</v>
      </c>
      <c r="AV2049" s="200">
        <v>471828.74</v>
      </c>
      <c r="BD2049" s="272" t="s">
        <v>9797</v>
      </c>
      <c r="BE2049" s="273">
        <v>45363300.270000003</v>
      </c>
      <c r="BG2049" s="244" t="s">
        <v>38762</v>
      </c>
      <c r="BH2049" s="245">
        <v>53645</v>
      </c>
      <c r="BJ2049" s="230" t="s">
        <v>37935</v>
      </c>
      <c r="BK2049" s="231">
        <v>37632.379999999997</v>
      </c>
      <c r="BM2049" s="209" t="s">
        <v>7406</v>
      </c>
      <c r="BN2049" s="210">
        <v>299192</v>
      </c>
    </row>
    <row r="2050" spans="13:66" x14ac:dyDescent="0.55000000000000004">
      <c r="M2050" s="242" t="s">
        <v>37685</v>
      </c>
      <c r="N2050" s="242"/>
      <c r="O2050" s="243">
        <v>322078.05</v>
      </c>
      <c r="Q2050" s="224" t="s">
        <v>36947</v>
      </c>
      <c r="R2050" s="224"/>
      <c r="S2050" s="225">
        <v>3136.5</v>
      </c>
      <c r="U2050" s="203" t="s">
        <v>2318</v>
      </c>
      <c r="V2050" s="203"/>
      <c r="W2050" s="204">
        <v>61909.81</v>
      </c>
      <c r="AF2050" t="s">
        <v>70556</v>
      </c>
      <c r="AG2050" s="284">
        <v>1774.53</v>
      </c>
      <c r="AI2050" s="276" t="s">
        <v>51968</v>
      </c>
      <c r="AJ2050" s="277">
        <v>7689.9</v>
      </c>
      <c r="AL2050" s="246" t="s">
        <v>61837</v>
      </c>
      <c r="AM2050" s="247">
        <v>-397.87</v>
      </c>
      <c r="AO2050" s="226" t="s">
        <v>34623</v>
      </c>
      <c r="AP2050" s="227">
        <v>279126.39</v>
      </c>
      <c r="AR2050" s="207" t="s">
        <v>16591</v>
      </c>
      <c r="AS2050" s="208">
        <v>161800</v>
      </c>
      <c r="AT2050" s="93"/>
      <c r="AU2050" s="199" t="s">
        <v>32370</v>
      </c>
      <c r="AV2050" s="200">
        <v>294370.67</v>
      </c>
      <c r="BD2050" s="272" t="s">
        <v>9798</v>
      </c>
      <c r="BE2050" s="273">
        <v>988292.07</v>
      </c>
      <c r="BG2050" s="244" t="s">
        <v>38766</v>
      </c>
      <c r="BH2050" s="245">
        <v>322078.05</v>
      </c>
      <c r="BJ2050" s="230" t="s">
        <v>37941</v>
      </c>
      <c r="BK2050" s="231">
        <v>3136.5</v>
      </c>
      <c r="BM2050" s="209" t="s">
        <v>7618</v>
      </c>
      <c r="BN2050" s="210">
        <v>597736</v>
      </c>
    </row>
    <row r="2051" spans="13:66" x14ac:dyDescent="0.55000000000000004">
      <c r="M2051" s="242" t="s">
        <v>37686</v>
      </c>
      <c r="N2051" s="242"/>
      <c r="O2051" s="243">
        <v>116544.4</v>
      </c>
      <c r="Q2051" s="224" t="s">
        <v>36948</v>
      </c>
      <c r="R2051" s="224"/>
      <c r="S2051" s="225">
        <v>1622.48</v>
      </c>
      <c r="U2051" s="203" t="s">
        <v>2319</v>
      </c>
      <c r="V2051" s="203"/>
      <c r="W2051" s="204">
        <v>242825</v>
      </c>
      <c r="AF2051" t="s">
        <v>70557</v>
      </c>
      <c r="AG2051" s="284">
        <v>1707.3</v>
      </c>
      <c r="AI2051" s="276" t="s">
        <v>62570</v>
      </c>
      <c r="AJ2051" s="277">
        <v>-172.95</v>
      </c>
      <c r="AL2051" s="246" t="s">
        <v>42213</v>
      </c>
      <c r="AM2051" s="247">
        <v>1100</v>
      </c>
      <c r="AO2051" s="226" t="s">
        <v>34624</v>
      </c>
      <c r="AP2051" s="227">
        <v>625559.66</v>
      </c>
      <c r="AR2051" s="207" t="s">
        <v>16592</v>
      </c>
      <c r="AS2051" s="208">
        <v>12377.7</v>
      </c>
      <c r="AT2051" s="93"/>
      <c r="AU2051" s="199" t="s">
        <v>32371</v>
      </c>
      <c r="AV2051" s="200">
        <v>22519.69</v>
      </c>
      <c r="BD2051" s="272" t="s">
        <v>9799</v>
      </c>
      <c r="BE2051" s="273">
        <v>12154.17</v>
      </c>
      <c r="BG2051" s="244" t="s">
        <v>38771</v>
      </c>
      <c r="BH2051" s="245">
        <v>116544.4</v>
      </c>
      <c r="BJ2051" s="230" t="s">
        <v>37949</v>
      </c>
      <c r="BK2051" s="231">
        <v>1622.48</v>
      </c>
      <c r="BM2051" s="209" t="s">
        <v>7816</v>
      </c>
      <c r="BN2051" s="210">
        <v>27364.31</v>
      </c>
    </row>
    <row r="2052" spans="13:66" x14ac:dyDescent="0.55000000000000004">
      <c r="M2052" s="242" t="s">
        <v>37687</v>
      </c>
      <c r="N2052" s="242"/>
      <c r="O2052" s="243">
        <v>58418</v>
      </c>
      <c r="Q2052" s="224" t="s">
        <v>36949</v>
      </c>
      <c r="R2052" s="224"/>
      <c r="S2052" s="225">
        <v>78188</v>
      </c>
      <c r="U2052" s="203" t="s">
        <v>2320</v>
      </c>
      <c r="V2052" s="203"/>
      <c r="W2052" s="204">
        <v>110226.39</v>
      </c>
      <c r="AF2052" t="s">
        <v>70558</v>
      </c>
      <c r="AG2052">
        <v>266.37</v>
      </c>
      <c r="AI2052" s="276" t="s">
        <v>46773</v>
      </c>
      <c r="AJ2052" s="277">
        <v>16200</v>
      </c>
      <c r="AL2052" s="246" t="s">
        <v>42214</v>
      </c>
      <c r="AM2052" s="247">
        <v>84.18</v>
      </c>
      <c r="AO2052" s="226" t="s">
        <v>34625</v>
      </c>
      <c r="AP2052" s="227">
        <v>8293.68</v>
      </c>
      <c r="AR2052" s="207" t="s">
        <v>16593</v>
      </c>
      <c r="AS2052" s="208">
        <v>35078.239999999998</v>
      </c>
      <c r="AT2052" s="93"/>
      <c r="AU2052" s="199" t="s">
        <v>32372</v>
      </c>
      <c r="AV2052" s="200">
        <v>55293.43</v>
      </c>
      <c r="BD2052" s="272" t="s">
        <v>9800</v>
      </c>
      <c r="BE2052" s="273">
        <v>1928593.34</v>
      </c>
      <c r="BG2052" s="244" t="s">
        <v>38775</v>
      </c>
      <c r="BH2052" s="245">
        <v>58418</v>
      </c>
      <c r="BJ2052" s="230" t="s">
        <v>37952</v>
      </c>
      <c r="BK2052" s="231">
        <v>78188</v>
      </c>
      <c r="BM2052" s="209" t="s">
        <v>8084</v>
      </c>
      <c r="BN2052" s="210">
        <v>51752.7</v>
      </c>
    </row>
    <row r="2053" spans="13:66" x14ac:dyDescent="0.55000000000000004">
      <c r="M2053" s="242" t="s">
        <v>37688</v>
      </c>
      <c r="N2053" s="242"/>
      <c r="O2053" s="243">
        <v>19805.259999999998</v>
      </c>
      <c r="Q2053" s="224" t="s">
        <v>36950</v>
      </c>
      <c r="R2053" s="224"/>
      <c r="S2053" s="225">
        <v>11816.34</v>
      </c>
      <c r="U2053" s="203" t="s">
        <v>2321</v>
      </c>
      <c r="V2053" s="203"/>
      <c r="W2053" s="204">
        <v>1483.25</v>
      </c>
      <c r="AF2053" t="s">
        <v>70559</v>
      </c>
      <c r="AG2053">
        <v>837.04</v>
      </c>
      <c r="AI2053" s="276" t="s">
        <v>46774</v>
      </c>
      <c r="AJ2053" s="277">
        <v>1202.58</v>
      </c>
      <c r="AL2053" s="246" t="s">
        <v>42215</v>
      </c>
      <c r="AM2053" s="247">
        <v>110.25</v>
      </c>
      <c r="AO2053" s="226" t="s">
        <v>51755</v>
      </c>
      <c r="AP2053" s="227">
        <v>21091.78</v>
      </c>
      <c r="AR2053" s="207" t="s">
        <v>16594</v>
      </c>
      <c r="AS2053" s="208">
        <v>129210.48</v>
      </c>
      <c r="AT2053" s="93"/>
      <c r="AU2053" s="199" t="s">
        <v>32373</v>
      </c>
      <c r="AV2053" s="200">
        <v>31420.74</v>
      </c>
      <c r="BD2053" s="272" t="s">
        <v>9801</v>
      </c>
      <c r="BE2053" s="273">
        <v>821.69</v>
      </c>
      <c r="BG2053" s="244" t="s">
        <v>38776</v>
      </c>
      <c r="BH2053" s="245">
        <v>19805.259999999998</v>
      </c>
      <c r="BJ2053" s="230" t="s">
        <v>37957</v>
      </c>
      <c r="BK2053" s="231">
        <v>11816.34</v>
      </c>
      <c r="BM2053" s="209" t="s">
        <v>8351</v>
      </c>
      <c r="BN2053" s="210">
        <v>219430.89</v>
      </c>
    </row>
    <row r="2054" spans="13:66" x14ac:dyDescent="0.55000000000000004">
      <c r="M2054" s="242" t="s">
        <v>37689</v>
      </c>
      <c r="N2054" s="242"/>
      <c r="O2054" s="243">
        <v>211803.96</v>
      </c>
      <c r="Q2054" s="224" t="s">
        <v>36951</v>
      </c>
      <c r="R2054" s="224"/>
      <c r="S2054" s="225">
        <v>55739.07</v>
      </c>
      <c r="U2054" s="203" t="s">
        <v>2322</v>
      </c>
      <c r="V2054" s="203"/>
      <c r="W2054" s="204">
        <v>2342893</v>
      </c>
      <c r="AF2054" t="s">
        <v>71444</v>
      </c>
      <c r="AG2054" s="284">
        <v>6625.95</v>
      </c>
      <c r="AI2054" s="276" t="s">
        <v>46775</v>
      </c>
      <c r="AJ2054" s="277">
        <v>3716.28</v>
      </c>
      <c r="AL2054" s="246" t="s">
        <v>48726</v>
      </c>
      <c r="AM2054" s="247">
        <v>31.93</v>
      </c>
      <c r="AO2054" s="226" t="s">
        <v>36076</v>
      </c>
      <c r="AP2054" s="227">
        <v>52088.5</v>
      </c>
      <c r="AR2054" s="207" t="s">
        <v>16595</v>
      </c>
      <c r="AS2054" s="208">
        <v>139258.57999999999</v>
      </c>
      <c r="AT2054" s="93"/>
      <c r="AU2054" s="199" t="s">
        <v>32374</v>
      </c>
      <c r="AV2054" s="200">
        <v>216275.73</v>
      </c>
      <c r="BD2054" s="272" t="s">
        <v>9802</v>
      </c>
      <c r="BE2054" s="273">
        <v>2512007.16</v>
      </c>
      <c r="BG2054" s="244" t="s">
        <v>38780</v>
      </c>
      <c r="BH2054" s="245">
        <v>211803.96</v>
      </c>
      <c r="BJ2054" s="230" t="s">
        <v>37962</v>
      </c>
      <c r="BK2054" s="231">
        <v>55739.07</v>
      </c>
      <c r="BM2054" s="209" t="s">
        <v>8550</v>
      </c>
      <c r="BN2054" s="210">
        <v>550110</v>
      </c>
    </row>
    <row r="2055" spans="13:66" x14ac:dyDescent="0.55000000000000004">
      <c r="M2055" s="242" t="s">
        <v>37690</v>
      </c>
      <c r="N2055" s="242"/>
      <c r="O2055" s="243">
        <v>42996.06</v>
      </c>
      <c r="Q2055" s="224" t="s">
        <v>36952</v>
      </c>
      <c r="R2055" s="224"/>
      <c r="S2055" s="225">
        <v>17158.14</v>
      </c>
      <c r="U2055" s="203" t="s">
        <v>2323</v>
      </c>
      <c r="V2055" s="203"/>
      <c r="W2055" s="204">
        <v>18491.759999999998</v>
      </c>
      <c r="AF2055" t="s">
        <v>71445</v>
      </c>
      <c r="AG2055" s="284">
        <v>1451.26</v>
      </c>
      <c r="AI2055" s="276" t="s">
        <v>54977</v>
      </c>
      <c r="AJ2055" s="277">
        <v>2339.84</v>
      </c>
      <c r="AL2055" s="246" t="s">
        <v>54904</v>
      </c>
      <c r="AM2055" s="247">
        <v>38974</v>
      </c>
      <c r="AO2055" s="226" t="s">
        <v>51756</v>
      </c>
      <c r="AP2055" s="227">
        <v>612984.56000000006</v>
      </c>
      <c r="AR2055" s="207" t="s">
        <v>16596</v>
      </c>
      <c r="AS2055" s="208">
        <v>53035</v>
      </c>
      <c r="AT2055" s="93"/>
      <c r="AU2055" s="199" t="s">
        <v>32375</v>
      </c>
      <c r="AV2055" s="200">
        <v>3855.85</v>
      </c>
      <c r="BD2055" s="272" t="s">
        <v>9803</v>
      </c>
      <c r="BE2055" s="273">
        <v>5582310.4699999997</v>
      </c>
      <c r="BG2055" s="244" t="s">
        <v>38785</v>
      </c>
      <c r="BH2055" s="245">
        <v>42996.06</v>
      </c>
      <c r="BJ2055" s="230" t="s">
        <v>37968</v>
      </c>
      <c r="BK2055" s="231">
        <v>17158.14</v>
      </c>
      <c r="BM2055" s="209" t="s">
        <v>8999</v>
      </c>
      <c r="BN2055" s="210">
        <v>206304</v>
      </c>
    </row>
    <row r="2056" spans="13:66" x14ac:dyDescent="0.55000000000000004">
      <c r="M2056" s="242" t="s">
        <v>37691</v>
      </c>
      <c r="N2056" s="242"/>
      <c r="O2056" s="243">
        <v>4655</v>
      </c>
      <c r="Q2056" s="224" t="s">
        <v>36953</v>
      </c>
      <c r="R2056" s="224"/>
      <c r="S2056" s="225">
        <v>109630</v>
      </c>
      <c r="U2056" s="203" t="s">
        <v>2324</v>
      </c>
      <c r="V2056" s="203"/>
      <c r="W2056" s="204">
        <v>19340</v>
      </c>
      <c r="AF2056" t="s">
        <v>48915</v>
      </c>
      <c r="AG2056">
        <v>2.7</v>
      </c>
      <c r="AI2056" s="276" t="s">
        <v>48759</v>
      </c>
      <c r="AJ2056" s="277">
        <v>89.1</v>
      </c>
      <c r="AL2056" s="246" t="s">
        <v>54905</v>
      </c>
      <c r="AM2056" s="247">
        <v>750</v>
      </c>
      <c r="AO2056" s="226" t="s">
        <v>36077</v>
      </c>
      <c r="AP2056" s="227">
        <v>119310.06</v>
      </c>
      <c r="AR2056" s="207" t="s">
        <v>16597</v>
      </c>
      <c r="AS2056" s="208">
        <v>22003</v>
      </c>
      <c r="AT2056" s="93"/>
      <c r="AU2056" s="199" t="s">
        <v>32376</v>
      </c>
      <c r="AV2056" s="200">
        <v>21014.3</v>
      </c>
      <c r="BD2056" s="272" t="s">
        <v>9804</v>
      </c>
      <c r="BE2056" s="273">
        <v>2875415.85</v>
      </c>
      <c r="BG2056" s="244" t="s">
        <v>37837</v>
      </c>
      <c r="BH2056" s="245">
        <v>4655</v>
      </c>
      <c r="BJ2056" s="230" t="s">
        <v>37973</v>
      </c>
      <c r="BK2056" s="231">
        <v>109630</v>
      </c>
      <c r="BM2056" s="209" t="s">
        <v>9324</v>
      </c>
      <c r="BN2056" s="210">
        <v>1059338.74</v>
      </c>
    </row>
    <row r="2057" spans="13:66" x14ac:dyDescent="0.55000000000000004">
      <c r="M2057" s="242" t="s">
        <v>37692</v>
      </c>
      <c r="N2057" s="242"/>
      <c r="O2057" s="243">
        <v>85923.23</v>
      </c>
      <c r="Q2057" s="224" t="s">
        <v>36954</v>
      </c>
      <c r="R2057" s="224"/>
      <c r="S2057" s="225">
        <v>28681.27</v>
      </c>
      <c r="U2057" s="203" t="s">
        <v>2325</v>
      </c>
      <c r="V2057" s="203"/>
      <c r="W2057" s="204">
        <v>385696.35</v>
      </c>
      <c r="AF2057" t="s">
        <v>63182</v>
      </c>
      <c r="AG2057" s="284">
        <v>9856.44</v>
      </c>
      <c r="AI2057" s="276" t="s">
        <v>51969</v>
      </c>
      <c r="AJ2057" s="277">
        <v>532</v>
      </c>
      <c r="AL2057" s="246" t="s">
        <v>54906</v>
      </c>
      <c r="AM2057" s="247">
        <v>2175</v>
      </c>
      <c r="AO2057" s="226" t="s">
        <v>33202</v>
      </c>
      <c r="AP2057" s="227">
        <v>5113.33</v>
      </c>
      <c r="AR2057" s="207" t="s">
        <v>16598</v>
      </c>
      <c r="AS2057" s="208">
        <v>222778</v>
      </c>
      <c r="AT2057" s="93"/>
      <c r="AU2057" s="199" t="s">
        <v>32377</v>
      </c>
      <c r="AV2057" s="200">
        <v>886188.55</v>
      </c>
      <c r="BD2057" s="272" t="s">
        <v>9805</v>
      </c>
      <c r="BE2057" s="273">
        <v>4157595.57</v>
      </c>
      <c r="BG2057" s="244" t="s">
        <v>37843</v>
      </c>
      <c r="BH2057" s="245">
        <v>85923.23</v>
      </c>
      <c r="BJ2057" s="230" t="s">
        <v>37978</v>
      </c>
      <c r="BK2057" s="231">
        <v>28681.27</v>
      </c>
      <c r="BM2057" s="209" t="s">
        <v>10922</v>
      </c>
      <c r="BN2057" s="210">
        <v>3925.46</v>
      </c>
    </row>
    <row r="2058" spans="13:66" x14ac:dyDescent="0.55000000000000004">
      <c r="M2058" s="242" t="s">
        <v>37693</v>
      </c>
      <c r="N2058" s="242"/>
      <c r="O2058" s="243">
        <v>17464.14</v>
      </c>
      <c r="Q2058" s="224" t="s">
        <v>36955</v>
      </c>
      <c r="R2058" s="224"/>
      <c r="S2058" s="225">
        <v>20392</v>
      </c>
      <c r="U2058" s="203" t="s">
        <v>2326</v>
      </c>
      <c r="V2058" s="203"/>
      <c r="W2058" s="204">
        <v>5441</v>
      </c>
      <c r="AF2058" t="s">
        <v>71446</v>
      </c>
      <c r="AG2058" s="284">
        <v>1950</v>
      </c>
      <c r="AI2058" s="276" t="s">
        <v>60281</v>
      </c>
      <c r="AJ2058" s="277">
        <v>1711.93</v>
      </c>
      <c r="AL2058" s="246" t="s">
        <v>54907</v>
      </c>
      <c r="AM2058" s="247">
        <v>3211.64</v>
      </c>
      <c r="AO2058" s="226" t="s">
        <v>38901</v>
      </c>
      <c r="AP2058" s="227">
        <v>91353.95</v>
      </c>
      <c r="AR2058" s="207" t="s">
        <v>13145</v>
      </c>
      <c r="AS2058" s="208">
        <v>19351.310000000001</v>
      </c>
      <c r="AT2058" s="93"/>
      <c r="AU2058" s="199" t="s">
        <v>32378</v>
      </c>
      <c r="AV2058" s="200">
        <v>887479.93</v>
      </c>
      <c r="BD2058" s="272" t="s">
        <v>9808</v>
      </c>
      <c r="BE2058" s="273">
        <v>2733068.68</v>
      </c>
      <c r="BG2058" s="244" t="s">
        <v>37854</v>
      </c>
      <c r="BH2058" s="245">
        <v>17464.14</v>
      </c>
      <c r="BJ2058" s="230" t="s">
        <v>37983</v>
      </c>
      <c r="BK2058" s="231">
        <v>20392</v>
      </c>
      <c r="BM2058" s="209" t="s">
        <v>11105</v>
      </c>
      <c r="BN2058" s="210">
        <v>21810.32</v>
      </c>
    </row>
    <row r="2059" spans="13:66" x14ac:dyDescent="0.55000000000000004">
      <c r="M2059" s="242" t="s">
        <v>37694</v>
      </c>
      <c r="N2059" s="242"/>
      <c r="O2059" s="243">
        <v>10141</v>
      </c>
      <c r="Q2059" s="224" t="s">
        <v>36956</v>
      </c>
      <c r="R2059" s="224"/>
      <c r="S2059" s="225">
        <v>63151</v>
      </c>
      <c r="U2059" s="203" t="s">
        <v>2327</v>
      </c>
      <c r="V2059" s="203"/>
      <c r="W2059" s="204">
        <v>241524.35</v>
      </c>
      <c r="AF2059" t="s">
        <v>64368</v>
      </c>
      <c r="AG2059">
        <v>335.65</v>
      </c>
      <c r="AI2059" s="276" t="s">
        <v>67228</v>
      </c>
      <c r="AJ2059" s="277">
        <v>170.6</v>
      </c>
      <c r="AL2059" s="246" t="s">
        <v>51768</v>
      </c>
      <c r="AM2059" s="247">
        <v>-17.010000000000002</v>
      </c>
      <c r="AO2059" s="226" t="s">
        <v>38902</v>
      </c>
      <c r="AP2059" s="227">
        <v>556519.27</v>
      </c>
      <c r="AR2059" s="207" t="s">
        <v>16599</v>
      </c>
      <c r="AS2059" s="208">
        <v>18017.560000000001</v>
      </c>
      <c r="AT2059" s="93"/>
      <c r="AU2059" s="199" t="s">
        <v>13877</v>
      </c>
      <c r="AV2059" s="200">
        <v>724218.16</v>
      </c>
      <c r="BD2059" s="272" t="s">
        <v>9809</v>
      </c>
      <c r="BE2059" s="273">
        <v>8737820.4600000009</v>
      </c>
      <c r="BG2059" s="244" t="s">
        <v>37859</v>
      </c>
      <c r="BH2059" s="245">
        <v>10141</v>
      </c>
      <c r="BJ2059" s="230" t="s">
        <v>37988</v>
      </c>
      <c r="BK2059" s="231">
        <v>63151</v>
      </c>
      <c r="BM2059" s="209" t="s">
        <v>11584</v>
      </c>
      <c r="BN2059" s="210">
        <v>2055313.7</v>
      </c>
    </row>
    <row r="2060" spans="13:66" x14ac:dyDescent="0.55000000000000004">
      <c r="M2060" s="242" t="s">
        <v>37695</v>
      </c>
      <c r="N2060" s="242"/>
      <c r="O2060" s="243">
        <v>16345.02</v>
      </c>
      <c r="Q2060" s="224" t="s">
        <v>36957</v>
      </c>
      <c r="R2060" s="224"/>
      <c r="S2060" s="225">
        <v>21519</v>
      </c>
      <c r="U2060" s="203" t="s">
        <v>2328</v>
      </c>
      <c r="V2060" s="203"/>
      <c r="W2060" s="204">
        <v>42269</v>
      </c>
      <c r="AF2060" t="s">
        <v>62640</v>
      </c>
      <c r="AG2060">
        <v>646.88</v>
      </c>
      <c r="AI2060" s="276" t="s">
        <v>70439</v>
      </c>
      <c r="AJ2060" s="277">
        <v>74905.5</v>
      </c>
      <c r="AL2060" s="246" t="s">
        <v>61838</v>
      </c>
      <c r="AM2060" s="247">
        <v>-12.34</v>
      </c>
      <c r="AO2060" s="226" t="s">
        <v>38903</v>
      </c>
      <c r="AP2060" s="227">
        <v>66927.600000000006</v>
      </c>
      <c r="AR2060" s="207" t="s">
        <v>13146</v>
      </c>
      <c r="AS2060" s="208">
        <v>2859.27</v>
      </c>
      <c r="AT2060" s="93"/>
      <c r="AU2060" s="199" t="s">
        <v>13878</v>
      </c>
      <c r="AV2060" s="200">
        <v>226114.75</v>
      </c>
      <c r="BD2060" s="272" t="s">
        <v>9810</v>
      </c>
      <c r="BE2060" s="273">
        <v>61541822.18</v>
      </c>
      <c r="BG2060" s="244" t="s">
        <v>37864</v>
      </c>
      <c r="BH2060" s="245">
        <v>16345.02</v>
      </c>
      <c r="BJ2060" s="230" t="s">
        <v>37996</v>
      </c>
      <c r="BK2060" s="231">
        <v>21519</v>
      </c>
      <c r="BM2060" s="209" t="s">
        <v>9894</v>
      </c>
      <c r="BN2060" s="210">
        <v>5425117.0099999998</v>
      </c>
    </row>
    <row r="2061" spans="13:66" x14ac:dyDescent="0.55000000000000004">
      <c r="M2061" s="242" t="s">
        <v>37696</v>
      </c>
      <c r="N2061" s="242"/>
      <c r="O2061" s="243">
        <v>8344.5400000000009</v>
      </c>
      <c r="Q2061" s="224" t="s">
        <v>36958</v>
      </c>
      <c r="R2061" s="224"/>
      <c r="S2061" s="225">
        <v>1350</v>
      </c>
      <c r="U2061" s="203" t="s">
        <v>2329</v>
      </c>
      <c r="V2061" s="203"/>
      <c r="W2061" s="204">
        <v>41976</v>
      </c>
      <c r="AF2061" t="s">
        <v>59412</v>
      </c>
      <c r="AG2061" s="284">
        <v>16172</v>
      </c>
      <c r="AI2061" s="276" t="s">
        <v>70440</v>
      </c>
      <c r="AJ2061" s="277">
        <v>5730.37</v>
      </c>
      <c r="AL2061" s="246" t="s">
        <v>54908</v>
      </c>
      <c r="AM2061" s="247">
        <v>2800</v>
      </c>
      <c r="AO2061" s="226" t="s">
        <v>40139</v>
      </c>
      <c r="AP2061" s="227">
        <v>66139.5</v>
      </c>
      <c r="AR2061" s="207" t="s">
        <v>13147</v>
      </c>
      <c r="AS2061" s="208">
        <v>5949.42</v>
      </c>
      <c r="AT2061" s="93"/>
      <c r="AU2061" s="199" t="s">
        <v>13879</v>
      </c>
      <c r="AV2061" s="200">
        <v>837722</v>
      </c>
      <c r="BD2061" s="272" t="s">
        <v>9811</v>
      </c>
      <c r="BE2061" s="273">
        <v>624986.18000000005</v>
      </c>
      <c r="BG2061" s="244" t="s">
        <v>37874</v>
      </c>
      <c r="BH2061" s="245">
        <v>8344.5400000000009</v>
      </c>
      <c r="BJ2061" s="230" t="s">
        <v>38001</v>
      </c>
      <c r="BK2061" s="231">
        <v>1350</v>
      </c>
      <c r="BM2061" s="209" t="s">
        <v>6736</v>
      </c>
      <c r="BN2061" s="210">
        <v>16652</v>
      </c>
    </row>
    <row r="2062" spans="13:66" x14ac:dyDescent="0.55000000000000004">
      <c r="M2062" s="242" t="s">
        <v>37697</v>
      </c>
      <c r="N2062" s="242"/>
      <c r="O2062" s="243">
        <v>42730.14</v>
      </c>
      <c r="Q2062" s="224" t="s">
        <v>36959</v>
      </c>
      <c r="R2062" s="224"/>
      <c r="S2062" s="225">
        <v>12810.38</v>
      </c>
      <c r="U2062" s="203" t="s">
        <v>2330</v>
      </c>
      <c r="V2062" s="203"/>
      <c r="W2062" s="204">
        <v>447953</v>
      </c>
      <c r="AF2062" t="s">
        <v>71447</v>
      </c>
      <c r="AG2062" s="284">
        <v>23200</v>
      </c>
      <c r="AI2062" s="276" t="s">
        <v>70441</v>
      </c>
      <c r="AJ2062" s="277">
        <v>18741.349999999999</v>
      </c>
      <c r="AL2062" s="246" t="s">
        <v>54909</v>
      </c>
      <c r="AM2062" s="247">
        <v>214.18</v>
      </c>
      <c r="AO2062" s="226" t="s">
        <v>42210</v>
      </c>
      <c r="AP2062" s="227">
        <v>61488.04</v>
      </c>
      <c r="AR2062" s="207" t="s">
        <v>16600</v>
      </c>
      <c r="AS2062" s="208">
        <v>71868.37</v>
      </c>
      <c r="AT2062" s="93"/>
      <c r="AU2062" s="199" t="s">
        <v>13880</v>
      </c>
      <c r="AV2062" s="200">
        <v>911777</v>
      </c>
      <c r="BD2062" s="272" t="s">
        <v>9812</v>
      </c>
      <c r="BE2062" s="273">
        <v>100787.44</v>
      </c>
      <c r="BG2062" s="244" t="s">
        <v>37880</v>
      </c>
      <c r="BH2062" s="245">
        <v>42730.14</v>
      </c>
      <c r="BJ2062" s="230" t="s">
        <v>38003</v>
      </c>
      <c r="BK2062" s="231">
        <v>12810.38</v>
      </c>
      <c r="BM2062" s="209" t="s">
        <v>7138</v>
      </c>
      <c r="BN2062" s="210">
        <v>323</v>
      </c>
    </row>
    <row r="2063" spans="13:66" x14ac:dyDescent="0.55000000000000004">
      <c r="M2063" s="242" t="s">
        <v>37698</v>
      </c>
      <c r="N2063" s="242"/>
      <c r="O2063" s="243">
        <v>18044.240000000002</v>
      </c>
      <c r="Q2063" s="224" t="s">
        <v>36960</v>
      </c>
      <c r="R2063" s="224"/>
      <c r="S2063" s="225">
        <v>6382.13</v>
      </c>
      <c r="U2063" s="203" t="s">
        <v>2905</v>
      </c>
      <c r="V2063" s="203"/>
      <c r="W2063" s="204">
        <v>36310863.469999999</v>
      </c>
      <c r="AF2063" t="s">
        <v>71448</v>
      </c>
      <c r="AG2063">
        <v>4</v>
      </c>
      <c r="AI2063" s="276" t="s">
        <v>70442</v>
      </c>
      <c r="AJ2063" s="277">
        <v>411.98</v>
      </c>
      <c r="AL2063" s="246" t="s">
        <v>61839</v>
      </c>
      <c r="AM2063" s="247">
        <v>2000</v>
      </c>
      <c r="AO2063" s="226" t="s">
        <v>42211</v>
      </c>
      <c r="AP2063" s="227">
        <v>4706.05</v>
      </c>
      <c r="AR2063" s="207" t="s">
        <v>16601</v>
      </c>
      <c r="AS2063" s="208">
        <v>1066.1400000000001</v>
      </c>
      <c r="AT2063" s="93"/>
      <c r="AU2063" s="199" t="s">
        <v>13881</v>
      </c>
      <c r="AV2063" s="200">
        <v>206537.58</v>
      </c>
      <c r="BD2063" s="272" t="s">
        <v>9813</v>
      </c>
      <c r="BE2063" s="273">
        <v>313858.59999999998</v>
      </c>
      <c r="BG2063" s="244" t="s">
        <v>37887</v>
      </c>
      <c r="BH2063" s="245">
        <v>18044.240000000002</v>
      </c>
      <c r="BJ2063" s="230" t="s">
        <v>38009</v>
      </c>
      <c r="BK2063" s="231">
        <v>6382.13</v>
      </c>
      <c r="BM2063" s="209" t="s">
        <v>7407</v>
      </c>
      <c r="BN2063" s="210">
        <v>3232</v>
      </c>
    </row>
    <row r="2064" spans="13:66" x14ac:dyDescent="0.55000000000000004">
      <c r="M2064" s="242" t="s">
        <v>37699</v>
      </c>
      <c r="N2064" s="242"/>
      <c r="O2064" s="243">
        <v>6656.86</v>
      </c>
      <c r="Q2064" s="224" t="s">
        <v>36961</v>
      </c>
      <c r="R2064" s="224"/>
      <c r="S2064" s="225">
        <v>98400</v>
      </c>
      <c r="U2064" s="203" t="s">
        <v>2331</v>
      </c>
      <c r="V2064" s="203"/>
      <c r="W2064" s="204">
        <v>3729</v>
      </c>
      <c r="AF2064" t="s">
        <v>71449</v>
      </c>
      <c r="AG2064" s="284">
        <v>8935</v>
      </c>
      <c r="AI2064" s="276" t="s">
        <v>70443</v>
      </c>
      <c r="AJ2064" s="277">
        <v>7757.53</v>
      </c>
      <c r="AL2064" s="246" t="s">
        <v>51772</v>
      </c>
      <c r="AM2064" s="247">
        <v>29.08</v>
      </c>
      <c r="AO2064" s="226" t="s">
        <v>42212</v>
      </c>
      <c r="AP2064" s="227">
        <v>11993.91</v>
      </c>
      <c r="AR2064" s="207" t="s">
        <v>13149</v>
      </c>
      <c r="AS2064" s="208">
        <v>6101.7</v>
      </c>
      <c r="AT2064" s="93"/>
      <c r="AU2064" s="199" t="s">
        <v>13882</v>
      </c>
      <c r="AV2064" s="200">
        <v>527122.17000000004</v>
      </c>
      <c r="BD2064" s="272" t="s">
        <v>9814</v>
      </c>
      <c r="BE2064" s="273">
        <v>402248.9</v>
      </c>
      <c r="BG2064" s="244" t="s">
        <v>37892</v>
      </c>
      <c r="BH2064" s="245">
        <v>6656.86</v>
      </c>
      <c r="BJ2064" s="230" t="s">
        <v>38013</v>
      </c>
      <c r="BK2064" s="231">
        <v>98400</v>
      </c>
      <c r="BM2064" s="209" t="s">
        <v>7817</v>
      </c>
      <c r="BN2064" s="210">
        <v>538</v>
      </c>
    </row>
    <row r="2065" spans="13:66" x14ac:dyDescent="0.55000000000000004">
      <c r="M2065" s="242" t="s">
        <v>37700</v>
      </c>
      <c r="N2065" s="242"/>
      <c r="O2065" s="243">
        <v>5515.69</v>
      </c>
      <c r="Q2065" s="224" t="s">
        <v>36962</v>
      </c>
      <c r="R2065" s="224"/>
      <c r="S2065" s="225">
        <v>37560</v>
      </c>
      <c r="U2065" s="203" t="s">
        <v>2332</v>
      </c>
      <c r="V2065" s="203"/>
      <c r="W2065" s="204">
        <v>44789</v>
      </c>
      <c r="AF2065" t="s">
        <v>67717</v>
      </c>
      <c r="AG2065" s="284">
        <v>2245.8000000000002</v>
      </c>
      <c r="AI2065" s="276" t="s">
        <v>70444</v>
      </c>
      <c r="AJ2065" s="277">
        <v>64.05</v>
      </c>
      <c r="AL2065" s="246" t="s">
        <v>51773</v>
      </c>
      <c r="AM2065" s="247">
        <v>141.61000000000001</v>
      </c>
      <c r="AO2065" s="226" t="s">
        <v>51757</v>
      </c>
      <c r="AP2065" s="227">
        <v>9216</v>
      </c>
      <c r="AR2065" s="207" t="s">
        <v>16602</v>
      </c>
      <c r="AS2065" s="208">
        <v>94043.23</v>
      </c>
      <c r="AT2065" s="93"/>
      <c r="AU2065" s="199" t="s">
        <v>23509</v>
      </c>
      <c r="AV2065" s="200">
        <v>31420.74</v>
      </c>
      <c r="BD2065" s="272" t="s">
        <v>9815</v>
      </c>
      <c r="BE2065" s="273">
        <v>271931.34000000003</v>
      </c>
      <c r="BG2065" s="244" t="s">
        <v>37898</v>
      </c>
      <c r="BH2065" s="245">
        <v>5515.69</v>
      </c>
      <c r="BJ2065" s="230" t="s">
        <v>38020</v>
      </c>
      <c r="BK2065" s="231">
        <v>37560</v>
      </c>
      <c r="BM2065" s="209" t="s">
        <v>8085</v>
      </c>
      <c r="BN2065" s="210">
        <v>1906</v>
      </c>
    </row>
    <row r="2066" spans="13:66" x14ac:dyDescent="0.55000000000000004">
      <c r="M2066" s="242" t="s">
        <v>37701</v>
      </c>
      <c r="N2066" s="242"/>
      <c r="O2066" s="243">
        <v>1600.68</v>
      </c>
      <c r="Q2066" s="224" t="s">
        <v>36963</v>
      </c>
      <c r="R2066" s="224"/>
      <c r="S2066" s="225">
        <v>14860.03</v>
      </c>
      <c r="U2066" s="203" t="s">
        <v>2333</v>
      </c>
      <c r="V2066" s="203"/>
      <c r="W2066" s="204">
        <v>2000</v>
      </c>
      <c r="AF2066" t="s">
        <v>69738</v>
      </c>
      <c r="AG2066" s="284">
        <v>6905.02</v>
      </c>
      <c r="AI2066" s="276" t="s">
        <v>67229</v>
      </c>
      <c r="AJ2066" s="277">
        <v>3081.56</v>
      </c>
      <c r="AL2066" s="246" t="s">
        <v>51774</v>
      </c>
      <c r="AM2066" s="247">
        <v>11388.93</v>
      </c>
      <c r="AO2066" s="226" t="s">
        <v>51758</v>
      </c>
      <c r="AP2066" s="227">
        <v>41350</v>
      </c>
      <c r="AR2066" s="207" t="s">
        <v>16603</v>
      </c>
      <c r="AS2066" s="208">
        <v>177419</v>
      </c>
      <c r="AT2066" s="93"/>
      <c r="AU2066" s="199" t="s">
        <v>23512</v>
      </c>
      <c r="AV2066" s="200">
        <v>216275.73</v>
      </c>
      <c r="BD2066" s="272" t="s">
        <v>9816</v>
      </c>
      <c r="BE2066" s="273">
        <v>13643.94</v>
      </c>
      <c r="BG2066" s="244" t="s">
        <v>37900</v>
      </c>
      <c r="BH2066" s="245">
        <v>1600.68</v>
      </c>
      <c r="BJ2066" s="230" t="s">
        <v>38025</v>
      </c>
      <c r="BK2066" s="231">
        <v>14860.03</v>
      </c>
      <c r="BM2066" s="209" t="s">
        <v>8551</v>
      </c>
      <c r="BN2066" s="210">
        <v>6621</v>
      </c>
    </row>
    <row r="2067" spans="13:66" x14ac:dyDescent="0.55000000000000004">
      <c r="M2067" s="242" t="s">
        <v>37702</v>
      </c>
      <c r="N2067" s="242"/>
      <c r="O2067" s="243">
        <v>279.99</v>
      </c>
      <c r="Q2067" s="224" t="s">
        <v>36964</v>
      </c>
      <c r="R2067" s="224"/>
      <c r="S2067" s="225">
        <v>92417.64</v>
      </c>
      <c r="U2067" s="203" t="s">
        <v>2334</v>
      </c>
      <c r="V2067" s="203"/>
      <c r="W2067" s="204">
        <v>2000</v>
      </c>
      <c r="AF2067" t="s">
        <v>71450</v>
      </c>
      <c r="AG2067">
        <v>437.44</v>
      </c>
      <c r="AI2067" s="276" t="s">
        <v>66532</v>
      </c>
      <c r="AJ2067" s="277">
        <v>44534.239999999998</v>
      </c>
      <c r="AL2067" s="246" t="s">
        <v>61840</v>
      </c>
      <c r="AM2067" s="247">
        <v>-19.61</v>
      </c>
      <c r="AO2067" s="226" t="s">
        <v>51759</v>
      </c>
      <c r="AP2067" s="227">
        <v>3868.34</v>
      </c>
      <c r="AR2067" s="207" t="s">
        <v>16604</v>
      </c>
      <c r="AS2067" s="208">
        <v>82165</v>
      </c>
      <c r="AT2067" s="93"/>
      <c r="AU2067" s="199" t="s">
        <v>23517</v>
      </c>
      <c r="AV2067" s="200">
        <v>3855.85</v>
      </c>
      <c r="BD2067" s="272" t="s">
        <v>9817</v>
      </c>
      <c r="BE2067" s="273">
        <v>366767.55</v>
      </c>
      <c r="BG2067" s="244" t="s">
        <v>37902</v>
      </c>
      <c r="BH2067" s="245">
        <v>279.99</v>
      </c>
      <c r="BJ2067" s="230" t="s">
        <v>38033</v>
      </c>
      <c r="BK2067" s="231">
        <v>92417.64</v>
      </c>
      <c r="BM2067" s="209" t="s">
        <v>9000</v>
      </c>
      <c r="BN2067" s="210">
        <v>1522</v>
      </c>
    </row>
    <row r="2068" spans="13:66" x14ac:dyDescent="0.55000000000000004">
      <c r="M2068" s="242" t="s">
        <v>37703</v>
      </c>
      <c r="N2068" s="242"/>
      <c r="O2068" s="243">
        <v>52803.75</v>
      </c>
      <c r="Q2068" s="224" t="s">
        <v>36965</v>
      </c>
      <c r="R2068" s="224"/>
      <c r="S2068" s="225">
        <v>297467.11</v>
      </c>
      <c r="U2068" s="203" t="s">
        <v>2335</v>
      </c>
      <c r="V2068" s="203"/>
      <c r="W2068" s="204">
        <v>768</v>
      </c>
      <c r="AF2068" t="s">
        <v>67718</v>
      </c>
      <c r="AG2068" s="284">
        <v>2717.97</v>
      </c>
      <c r="AI2068" s="276" t="s">
        <v>69858</v>
      </c>
      <c r="AJ2068" s="277">
        <v>1401.2</v>
      </c>
      <c r="AL2068" s="246" t="s">
        <v>61305</v>
      </c>
      <c r="AM2068" s="247">
        <v>10156.44</v>
      </c>
      <c r="AO2068" s="226" t="s">
        <v>51760</v>
      </c>
      <c r="AP2068" s="227">
        <v>12186.41</v>
      </c>
      <c r="AR2068" s="207" t="s">
        <v>16605</v>
      </c>
      <c r="AS2068" s="208">
        <v>43884.59</v>
      </c>
      <c r="AT2068" s="93"/>
      <c r="AU2068" s="199" t="s">
        <v>23519</v>
      </c>
      <c r="AV2068" s="200">
        <v>21014.3</v>
      </c>
      <c r="BD2068" s="272" t="s">
        <v>9818</v>
      </c>
      <c r="BE2068" s="273">
        <v>290901.12</v>
      </c>
      <c r="BG2068" s="244" t="s">
        <v>37907</v>
      </c>
      <c r="BH2068" s="245">
        <v>52803.75</v>
      </c>
      <c r="BJ2068" s="230" t="s">
        <v>38038</v>
      </c>
      <c r="BK2068" s="231">
        <v>297467.11</v>
      </c>
      <c r="BM2068" s="209" t="s">
        <v>9325</v>
      </c>
      <c r="BN2068" s="210">
        <v>75081.91</v>
      </c>
    </row>
    <row r="2069" spans="13:66" x14ac:dyDescent="0.55000000000000004">
      <c r="M2069" s="242" t="s">
        <v>37706</v>
      </c>
      <c r="N2069" s="242"/>
      <c r="O2069" s="243">
        <v>1643</v>
      </c>
      <c r="Q2069" s="224" t="s">
        <v>35934</v>
      </c>
      <c r="R2069" s="224"/>
      <c r="S2069" s="225">
        <v>3871</v>
      </c>
      <c r="U2069" s="203" t="s">
        <v>2336</v>
      </c>
      <c r="V2069" s="203"/>
      <c r="W2069" s="204">
        <v>1700</v>
      </c>
      <c r="AF2069" t="s">
        <v>35088</v>
      </c>
      <c r="AG2069" s="284">
        <v>38721.69</v>
      </c>
      <c r="AI2069" s="276" t="s">
        <v>69859</v>
      </c>
      <c r="AJ2069" s="277">
        <v>1513.31</v>
      </c>
      <c r="AL2069" s="246" t="s">
        <v>64052</v>
      </c>
      <c r="AM2069" s="247">
        <v>18446.400000000001</v>
      </c>
      <c r="AO2069" s="226" t="s">
        <v>51761</v>
      </c>
      <c r="AP2069" s="227">
        <v>3250</v>
      </c>
      <c r="AR2069" s="207" t="s">
        <v>16606</v>
      </c>
      <c r="AS2069" s="208">
        <v>54912.42</v>
      </c>
      <c r="AT2069" s="93"/>
      <c r="AU2069" s="199" t="s">
        <v>23521</v>
      </c>
      <c r="AV2069" s="200">
        <v>886188.55</v>
      </c>
      <c r="BD2069" s="272" t="s">
        <v>9820</v>
      </c>
      <c r="BE2069" s="273">
        <v>910790.45</v>
      </c>
      <c r="BG2069" s="244" t="s">
        <v>37922</v>
      </c>
      <c r="BH2069" s="245">
        <v>1643</v>
      </c>
      <c r="BJ2069" s="230" t="s">
        <v>36929</v>
      </c>
      <c r="BK2069" s="231">
        <v>3871</v>
      </c>
      <c r="BM2069" s="209" t="s">
        <v>9532</v>
      </c>
      <c r="BN2069" s="210">
        <v>1191</v>
      </c>
    </row>
    <row r="2070" spans="13:66" x14ac:dyDescent="0.55000000000000004">
      <c r="M2070" s="242" t="s">
        <v>37707</v>
      </c>
      <c r="N2070" s="242"/>
      <c r="O2070" s="243">
        <v>9000</v>
      </c>
      <c r="Q2070" s="224" t="s">
        <v>36966</v>
      </c>
      <c r="R2070" s="224"/>
      <c r="S2070" s="225">
        <v>30159</v>
      </c>
      <c r="U2070" s="203" t="s">
        <v>2337</v>
      </c>
      <c r="V2070" s="203"/>
      <c r="W2070" s="204">
        <v>7700</v>
      </c>
      <c r="AF2070" t="s">
        <v>61417</v>
      </c>
      <c r="AG2070" s="284">
        <v>5595</v>
      </c>
      <c r="AI2070" s="276" t="s">
        <v>66533</v>
      </c>
      <c r="AJ2070" s="277">
        <v>21951</v>
      </c>
      <c r="AL2070" s="246" t="s">
        <v>54910</v>
      </c>
      <c r="AM2070" s="247">
        <v>9726</v>
      </c>
      <c r="AO2070" s="226" t="s">
        <v>51762</v>
      </c>
      <c r="AP2070" s="227">
        <v>6743</v>
      </c>
      <c r="AR2070" s="207" t="s">
        <v>16607</v>
      </c>
      <c r="AS2070" s="208">
        <v>5445.84</v>
      </c>
      <c r="AT2070" s="93"/>
      <c r="AU2070" s="199" t="s">
        <v>32379</v>
      </c>
      <c r="AV2070" s="200">
        <v>887479.93</v>
      </c>
      <c r="BD2070" s="272" t="s">
        <v>9821</v>
      </c>
      <c r="BE2070" s="273">
        <v>245931.32</v>
      </c>
      <c r="BG2070" s="244" t="s">
        <v>37927</v>
      </c>
      <c r="BH2070" s="245">
        <v>9000</v>
      </c>
      <c r="BJ2070" s="230" t="s">
        <v>38046</v>
      </c>
      <c r="BK2070" s="231">
        <v>30159</v>
      </c>
      <c r="BM2070" s="209" t="s">
        <v>10795</v>
      </c>
      <c r="BN2070" s="210">
        <v>5074</v>
      </c>
    </row>
    <row r="2071" spans="13:66" x14ac:dyDescent="0.55000000000000004">
      <c r="M2071" s="242" t="s">
        <v>37708</v>
      </c>
      <c r="N2071" s="242"/>
      <c r="O2071" s="243">
        <v>882</v>
      </c>
      <c r="Q2071" s="224" t="s">
        <v>36967</v>
      </c>
      <c r="R2071" s="224"/>
      <c r="S2071" s="225">
        <v>35956.839999999997</v>
      </c>
      <c r="U2071" s="203" t="s">
        <v>2338</v>
      </c>
      <c r="V2071" s="203"/>
      <c r="W2071" s="204">
        <v>3464</v>
      </c>
      <c r="AF2071" t="s">
        <v>69993</v>
      </c>
      <c r="AG2071" s="284">
        <v>11854</v>
      </c>
      <c r="AI2071" s="276" t="s">
        <v>67230</v>
      </c>
      <c r="AJ2071" s="277">
        <v>1722.74</v>
      </c>
      <c r="AL2071" s="246" t="s">
        <v>61306</v>
      </c>
      <c r="AM2071" s="247">
        <v>1129.22</v>
      </c>
      <c r="AO2071" s="226" t="s">
        <v>51763</v>
      </c>
      <c r="AP2071" s="227">
        <v>9047.0300000000007</v>
      </c>
      <c r="AR2071" s="207" t="s">
        <v>16608</v>
      </c>
      <c r="AS2071" s="208">
        <v>8068.79</v>
      </c>
      <c r="AT2071" s="93"/>
      <c r="AU2071" s="199" t="s">
        <v>32380</v>
      </c>
      <c r="AV2071" s="200">
        <v>9197.98</v>
      </c>
      <c r="BD2071" s="272" t="s">
        <v>9822</v>
      </c>
      <c r="BE2071" s="273">
        <v>122290.16</v>
      </c>
      <c r="BG2071" s="244" t="s">
        <v>37929</v>
      </c>
      <c r="BH2071" s="245">
        <v>882</v>
      </c>
      <c r="BJ2071" s="230" t="s">
        <v>38052</v>
      </c>
      <c r="BK2071" s="231">
        <v>35956.839999999997</v>
      </c>
      <c r="BM2071" s="209" t="s">
        <v>9630</v>
      </c>
      <c r="BN2071" s="210">
        <v>350000</v>
      </c>
    </row>
    <row r="2072" spans="13:66" x14ac:dyDescent="0.55000000000000004">
      <c r="M2072" s="242" t="s">
        <v>37709</v>
      </c>
      <c r="N2072" s="242"/>
      <c r="O2072" s="243">
        <v>61169.39</v>
      </c>
      <c r="Q2072" s="224" t="s">
        <v>36968</v>
      </c>
      <c r="R2072" s="224"/>
      <c r="S2072" s="225">
        <v>129513</v>
      </c>
      <c r="U2072" s="203" t="s">
        <v>2339</v>
      </c>
      <c r="V2072" s="203"/>
      <c r="W2072" s="204">
        <v>8562</v>
      </c>
      <c r="AF2072" t="s">
        <v>44982</v>
      </c>
      <c r="AG2072" s="284">
        <v>2640</v>
      </c>
      <c r="AI2072" s="276" t="s">
        <v>70445</v>
      </c>
      <c r="AJ2072" s="277">
        <v>5700</v>
      </c>
      <c r="AL2072" s="246" t="s">
        <v>36081</v>
      </c>
      <c r="AM2072" s="247">
        <v>2047.06</v>
      </c>
      <c r="AO2072" s="226" t="s">
        <v>49697</v>
      </c>
      <c r="AP2072" s="227">
        <v>7148.5</v>
      </c>
      <c r="AR2072" s="207" t="s">
        <v>16609</v>
      </c>
      <c r="AS2072" s="208">
        <v>22545.64</v>
      </c>
      <c r="AT2072" s="93"/>
      <c r="AU2072" s="199" t="s">
        <v>13883</v>
      </c>
      <c r="AV2072" s="200">
        <v>46180</v>
      </c>
      <c r="BD2072" s="272" t="s">
        <v>9823</v>
      </c>
      <c r="BE2072" s="273">
        <v>557750.03</v>
      </c>
      <c r="BG2072" s="244" t="s">
        <v>37934</v>
      </c>
      <c r="BH2072" s="245">
        <v>61169.39</v>
      </c>
      <c r="BJ2072" s="230" t="s">
        <v>38057</v>
      </c>
      <c r="BK2072" s="231">
        <v>129513</v>
      </c>
      <c r="BM2072" s="209" t="s">
        <v>11106</v>
      </c>
      <c r="BN2072" s="210">
        <v>4240</v>
      </c>
    </row>
    <row r="2073" spans="13:66" x14ac:dyDescent="0.55000000000000004">
      <c r="M2073" s="242" t="s">
        <v>37710</v>
      </c>
      <c r="N2073" s="242"/>
      <c r="O2073" s="243">
        <v>5789.41</v>
      </c>
      <c r="Q2073" s="224" t="s">
        <v>36969</v>
      </c>
      <c r="R2073" s="224"/>
      <c r="S2073" s="225">
        <v>18792.98</v>
      </c>
      <c r="U2073" s="203" t="s">
        <v>2340</v>
      </c>
      <c r="V2073" s="203"/>
      <c r="W2073" s="204">
        <v>6855.14</v>
      </c>
      <c r="AF2073" t="s">
        <v>70561</v>
      </c>
      <c r="AG2073">
        <v>720</v>
      </c>
      <c r="AI2073" s="276" t="s">
        <v>67231</v>
      </c>
      <c r="AJ2073" s="277">
        <v>89703.82</v>
      </c>
      <c r="AL2073" s="246" t="s">
        <v>42217</v>
      </c>
      <c r="AM2073" s="247">
        <v>4519.37</v>
      </c>
      <c r="AO2073" s="226" t="s">
        <v>16643</v>
      </c>
      <c r="AP2073" s="227">
        <v>8304.4599999999991</v>
      </c>
      <c r="AR2073" s="207" t="s">
        <v>16610</v>
      </c>
      <c r="AS2073" s="208">
        <v>13163.49</v>
      </c>
      <c r="AT2073" s="93"/>
      <c r="AU2073" s="199" t="s">
        <v>13884</v>
      </c>
      <c r="AV2073" s="200">
        <v>46180</v>
      </c>
      <c r="BD2073" s="272" t="s">
        <v>9824</v>
      </c>
      <c r="BE2073" s="273">
        <v>22965.95</v>
      </c>
      <c r="BG2073" s="244" t="s">
        <v>37939</v>
      </c>
      <c r="BH2073" s="245">
        <v>5789.41</v>
      </c>
      <c r="BJ2073" s="230" t="s">
        <v>38062</v>
      </c>
      <c r="BK2073" s="231">
        <v>18792.98</v>
      </c>
      <c r="BM2073" s="209" t="s">
        <v>11326</v>
      </c>
      <c r="BN2073" s="210">
        <v>1051.76</v>
      </c>
    </row>
    <row r="2074" spans="13:66" x14ac:dyDescent="0.55000000000000004">
      <c r="M2074" s="242" t="s">
        <v>37711</v>
      </c>
      <c r="N2074" s="242"/>
      <c r="O2074" s="243">
        <v>15636.91</v>
      </c>
      <c r="Q2074" s="224" t="s">
        <v>36970</v>
      </c>
      <c r="R2074" s="224"/>
      <c r="S2074" s="225">
        <v>42482</v>
      </c>
      <c r="U2074" s="203" t="s">
        <v>2341</v>
      </c>
      <c r="V2074" s="203"/>
      <c r="W2074" s="204">
        <v>4616.3999999999996</v>
      </c>
      <c r="AF2074" t="s">
        <v>39190</v>
      </c>
      <c r="AG2074" s="284">
        <v>5967.14</v>
      </c>
      <c r="AI2074" s="276" t="s">
        <v>67232</v>
      </c>
      <c r="AJ2074" s="277">
        <v>0.28000000000000003</v>
      </c>
      <c r="AL2074" s="246" t="s">
        <v>51777</v>
      </c>
      <c r="AM2074" s="247">
        <v>1880.68</v>
      </c>
      <c r="AO2074" s="226" t="s">
        <v>16644</v>
      </c>
      <c r="AP2074" s="227">
        <v>58062.36</v>
      </c>
      <c r="AR2074" s="207" t="s">
        <v>16611</v>
      </c>
      <c r="AS2074" s="208">
        <v>750</v>
      </c>
      <c r="AT2074" s="93"/>
      <c r="AU2074" s="199" t="s">
        <v>23555</v>
      </c>
      <c r="AV2074" s="200">
        <v>9197.98</v>
      </c>
      <c r="BD2074" s="272" t="s">
        <v>9825</v>
      </c>
      <c r="BE2074" s="273">
        <v>8575384.5399999991</v>
      </c>
      <c r="BG2074" s="244" t="s">
        <v>37956</v>
      </c>
      <c r="BH2074" s="245">
        <v>15636.91</v>
      </c>
      <c r="BJ2074" s="230" t="s">
        <v>38073</v>
      </c>
      <c r="BK2074" s="231">
        <v>42482</v>
      </c>
      <c r="BM2074" s="209" t="s">
        <v>11585</v>
      </c>
      <c r="BN2074" s="210">
        <v>64178.16</v>
      </c>
    </row>
    <row r="2075" spans="13:66" x14ac:dyDescent="0.55000000000000004">
      <c r="M2075" s="242" t="s">
        <v>37712</v>
      </c>
      <c r="N2075" s="242"/>
      <c r="O2075" s="243">
        <v>21363.75</v>
      </c>
      <c r="Q2075" s="224" t="s">
        <v>36971</v>
      </c>
      <c r="R2075" s="224"/>
      <c r="S2075" s="225">
        <v>59917.86</v>
      </c>
      <c r="U2075" s="203" t="s">
        <v>2342</v>
      </c>
      <c r="V2075" s="203"/>
      <c r="W2075" s="204">
        <v>2000</v>
      </c>
      <c r="AF2075" t="s">
        <v>33658</v>
      </c>
      <c r="AG2075">
        <v>660</v>
      </c>
      <c r="AI2075" s="276" t="s">
        <v>67233</v>
      </c>
      <c r="AJ2075" s="277">
        <v>7430.47</v>
      </c>
      <c r="AL2075" s="246" t="s">
        <v>40141</v>
      </c>
      <c r="AM2075" s="247">
        <v>260183.88</v>
      </c>
      <c r="AO2075" s="226" t="s">
        <v>16645</v>
      </c>
      <c r="AP2075" s="227">
        <v>17278.259999999998</v>
      </c>
      <c r="AR2075" s="207" t="s">
        <v>16612</v>
      </c>
      <c r="AS2075" s="208">
        <v>44924.65</v>
      </c>
      <c r="AT2075" s="93"/>
      <c r="AU2075" s="199" t="s">
        <v>32381</v>
      </c>
      <c r="AV2075" s="200">
        <v>33913</v>
      </c>
      <c r="BD2075" s="272" t="s">
        <v>9826</v>
      </c>
      <c r="BE2075" s="273">
        <v>550050.85</v>
      </c>
      <c r="BG2075" s="244" t="s">
        <v>37966</v>
      </c>
      <c r="BH2075" s="245">
        <v>21363.75</v>
      </c>
      <c r="BJ2075" s="230" t="s">
        <v>38078</v>
      </c>
      <c r="BK2075" s="231">
        <v>59917.86</v>
      </c>
      <c r="BM2075" s="209" t="s">
        <v>11930</v>
      </c>
      <c r="BN2075" s="210">
        <v>88568.93</v>
      </c>
    </row>
    <row r="2076" spans="13:66" x14ac:dyDescent="0.55000000000000004">
      <c r="M2076" s="242" t="s">
        <v>37713</v>
      </c>
      <c r="N2076" s="242"/>
      <c r="O2076" s="243">
        <v>20773</v>
      </c>
      <c r="Q2076" s="224" t="s">
        <v>36972</v>
      </c>
      <c r="R2076" s="224"/>
      <c r="S2076" s="225">
        <v>232900.41</v>
      </c>
      <c r="U2076" s="203" t="s">
        <v>2343</v>
      </c>
      <c r="V2076" s="203"/>
      <c r="W2076" s="204">
        <v>16477</v>
      </c>
      <c r="AF2076" t="s">
        <v>71451</v>
      </c>
      <c r="AG2076" s="284">
        <v>10000</v>
      </c>
      <c r="AI2076" s="276" t="s">
        <v>67234</v>
      </c>
      <c r="AJ2076" s="277">
        <v>23406.69</v>
      </c>
      <c r="AL2076" s="246" t="s">
        <v>16709</v>
      </c>
      <c r="AM2076" s="247">
        <v>1920.39</v>
      </c>
      <c r="AO2076" s="226" t="s">
        <v>16646</v>
      </c>
      <c r="AP2076" s="227">
        <v>99559.74</v>
      </c>
      <c r="AR2076" s="207" t="s">
        <v>16613</v>
      </c>
      <c r="AS2076" s="208">
        <v>7559.38</v>
      </c>
      <c r="AT2076" s="93"/>
      <c r="AU2076" s="199" t="s">
        <v>23601</v>
      </c>
      <c r="AV2076" s="200">
        <v>33913</v>
      </c>
      <c r="BD2076" s="272" t="s">
        <v>9827</v>
      </c>
      <c r="BE2076" s="273">
        <v>51935513.490000002</v>
      </c>
      <c r="BG2076" s="244" t="s">
        <v>37972</v>
      </c>
      <c r="BH2076" s="245">
        <v>20773</v>
      </c>
      <c r="BJ2076" s="230" t="s">
        <v>38083</v>
      </c>
      <c r="BK2076" s="231">
        <v>232900.41</v>
      </c>
      <c r="BM2076" s="209" t="s">
        <v>9895</v>
      </c>
      <c r="BN2076" s="210">
        <v>620179.76</v>
      </c>
    </row>
    <row r="2077" spans="13:66" x14ac:dyDescent="0.55000000000000004">
      <c r="M2077" s="242" t="s">
        <v>37714</v>
      </c>
      <c r="N2077" s="242"/>
      <c r="O2077" s="243">
        <v>47365.35</v>
      </c>
      <c r="Q2077" s="224" t="s">
        <v>36973</v>
      </c>
      <c r="R2077" s="224"/>
      <c r="S2077" s="225">
        <v>4036.91</v>
      </c>
      <c r="U2077" s="203" t="s">
        <v>2344</v>
      </c>
      <c r="V2077" s="203"/>
      <c r="W2077" s="204">
        <v>2000</v>
      </c>
      <c r="AF2077" t="s">
        <v>42563</v>
      </c>
      <c r="AG2077" s="284">
        <v>13470</v>
      </c>
      <c r="AI2077" s="276" t="s">
        <v>67235</v>
      </c>
      <c r="AJ2077" s="277">
        <v>598.17999999999995</v>
      </c>
      <c r="AL2077" s="246" t="s">
        <v>16710</v>
      </c>
      <c r="AM2077" s="247">
        <v>3090.79</v>
      </c>
      <c r="AO2077" s="226" t="s">
        <v>16647</v>
      </c>
      <c r="AP2077" s="227">
        <v>10297.59</v>
      </c>
      <c r="AR2077" s="207" t="s">
        <v>16614</v>
      </c>
      <c r="AS2077" s="208">
        <v>51975.199999999997</v>
      </c>
      <c r="AT2077" s="93"/>
      <c r="AU2077" s="199" t="s">
        <v>32382</v>
      </c>
      <c r="AV2077" s="200">
        <v>5983.97</v>
      </c>
      <c r="BD2077" s="272" t="s">
        <v>9828</v>
      </c>
      <c r="BE2077" s="273">
        <v>910845.91</v>
      </c>
      <c r="BG2077" s="244" t="s">
        <v>37977</v>
      </c>
      <c r="BH2077" s="245">
        <v>47365.35</v>
      </c>
      <c r="BJ2077" s="230" t="s">
        <v>38088</v>
      </c>
      <c r="BK2077" s="231">
        <v>4036.91</v>
      </c>
      <c r="BM2077" s="209" t="s">
        <v>6737</v>
      </c>
      <c r="BN2077" s="210">
        <v>417940.43</v>
      </c>
    </row>
    <row r="2078" spans="13:66" x14ac:dyDescent="0.55000000000000004">
      <c r="M2078" s="242" t="s">
        <v>37715</v>
      </c>
      <c r="N2078" s="242"/>
      <c r="O2078" s="243">
        <v>4226.21</v>
      </c>
      <c r="Q2078" s="224" t="s">
        <v>36974</v>
      </c>
      <c r="R2078" s="224"/>
      <c r="S2078" s="225">
        <v>4594.9799999999996</v>
      </c>
      <c r="U2078" s="203" t="s">
        <v>2345</v>
      </c>
      <c r="V2078" s="203"/>
      <c r="W2078" s="204">
        <v>6564</v>
      </c>
      <c r="AF2078" t="s">
        <v>21170</v>
      </c>
      <c r="AG2078" s="284">
        <v>6856.56</v>
      </c>
      <c r="AI2078" s="276" t="s">
        <v>69860</v>
      </c>
      <c r="AJ2078" s="277">
        <v>2222.6799999999998</v>
      </c>
      <c r="AL2078" s="246" t="s">
        <v>46711</v>
      </c>
      <c r="AM2078" s="247">
        <v>39723.15</v>
      </c>
      <c r="AO2078" s="226" t="s">
        <v>16648</v>
      </c>
      <c r="AP2078" s="227">
        <v>982.98</v>
      </c>
      <c r="AR2078" s="207" t="s">
        <v>16615</v>
      </c>
      <c r="AS2078" s="208">
        <v>146986.01</v>
      </c>
      <c r="AT2078" s="93"/>
      <c r="AU2078" s="199" t="s">
        <v>32383</v>
      </c>
      <c r="AV2078" s="200">
        <v>43.03</v>
      </c>
      <c r="BD2078" s="272" t="s">
        <v>9829</v>
      </c>
      <c r="BE2078" s="273">
        <v>93187.98</v>
      </c>
      <c r="BG2078" s="244" t="s">
        <v>37987</v>
      </c>
      <c r="BH2078" s="245">
        <v>4226.21</v>
      </c>
      <c r="BJ2078" s="230" t="s">
        <v>38097</v>
      </c>
      <c r="BK2078" s="231">
        <v>4594.9799999999996</v>
      </c>
      <c r="BM2078" s="209" t="s">
        <v>6942</v>
      </c>
      <c r="BN2078" s="210">
        <v>74264</v>
      </c>
    </row>
    <row r="2079" spans="13:66" x14ac:dyDescent="0.55000000000000004">
      <c r="M2079" s="242" t="s">
        <v>37718</v>
      </c>
      <c r="N2079" s="242"/>
      <c r="O2079" s="243">
        <v>12906</v>
      </c>
      <c r="Q2079" s="224" t="s">
        <v>36975</v>
      </c>
      <c r="R2079" s="224"/>
      <c r="S2079" s="225">
        <v>1567</v>
      </c>
      <c r="U2079" s="203" t="s">
        <v>2346</v>
      </c>
      <c r="V2079" s="203"/>
      <c r="W2079" s="204">
        <v>2000</v>
      </c>
      <c r="AF2079" t="s">
        <v>21171</v>
      </c>
      <c r="AG2079" s="284">
        <v>18277.099999999999</v>
      </c>
      <c r="AI2079" s="276" t="s">
        <v>64097</v>
      </c>
      <c r="AJ2079" s="277">
        <v>23149.96</v>
      </c>
      <c r="AL2079" s="246" t="s">
        <v>38907</v>
      </c>
      <c r="AM2079" s="247">
        <v>-2719.4</v>
      </c>
      <c r="AO2079" s="226" t="s">
        <v>33203</v>
      </c>
      <c r="AP2079" s="227">
        <v>164852.87</v>
      </c>
      <c r="AR2079" s="207" t="s">
        <v>16616</v>
      </c>
      <c r="AS2079" s="208">
        <v>5940.15</v>
      </c>
      <c r="AT2079" s="93"/>
      <c r="AU2079" s="199" t="s">
        <v>23614</v>
      </c>
      <c r="AV2079" s="200">
        <v>5983.97</v>
      </c>
      <c r="BD2079" s="272" t="s">
        <v>9830</v>
      </c>
      <c r="BE2079" s="273">
        <v>593218.16</v>
      </c>
      <c r="BG2079" s="244" t="s">
        <v>38007</v>
      </c>
      <c r="BH2079" s="245">
        <v>12906</v>
      </c>
      <c r="BJ2079" s="230" t="s">
        <v>38103</v>
      </c>
      <c r="BK2079" s="231">
        <v>1567</v>
      </c>
      <c r="BM2079" s="209" t="s">
        <v>7139</v>
      </c>
      <c r="BN2079" s="210">
        <v>114788</v>
      </c>
    </row>
    <row r="2080" spans="13:66" x14ac:dyDescent="0.55000000000000004">
      <c r="M2080" s="242" t="s">
        <v>37719</v>
      </c>
      <c r="N2080" s="242"/>
      <c r="O2080" s="243">
        <v>3229.12</v>
      </c>
      <c r="Q2080" s="224" t="s">
        <v>36976</v>
      </c>
      <c r="R2080" s="224"/>
      <c r="S2080" s="225">
        <v>3084</v>
      </c>
      <c r="U2080" s="203" t="s">
        <v>2347</v>
      </c>
      <c r="V2080" s="203"/>
      <c r="W2080" s="204">
        <v>9498.68</v>
      </c>
      <c r="AF2080" t="s">
        <v>42564</v>
      </c>
      <c r="AG2080" s="284">
        <v>14165.34</v>
      </c>
      <c r="AI2080" s="276" t="s">
        <v>66534</v>
      </c>
      <c r="AJ2080" s="277">
        <v>60363.74</v>
      </c>
      <c r="AL2080" s="246" t="s">
        <v>61841</v>
      </c>
      <c r="AM2080" s="247">
        <v>45040</v>
      </c>
      <c r="AO2080" s="226" t="s">
        <v>16649</v>
      </c>
      <c r="AP2080" s="227">
        <v>27505.45</v>
      </c>
      <c r="AR2080" s="207" t="s">
        <v>16617</v>
      </c>
      <c r="AS2080" s="208">
        <v>69774.320000000007</v>
      </c>
      <c r="AT2080" s="93"/>
      <c r="AU2080" s="199" t="s">
        <v>23615</v>
      </c>
      <c r="AV2080" s="200">
        <v>43.03</v>
      </c>
      <c r="BD2080" s="272" t="s">
        <v>9831</v>
      </c>
      <c r="BE2080" s="273">
        <v>971.17</v>
      </c>
      <c r="BG2080" s="244" t="s">
        <v>38012</v>
      </c>
      <c r="BH2080" s="245">
        <v>3229.12</v>
      </c>
      <c r="BJ2080" s="230" t="s">
        <v>38113</v>
      </c>
      <c r="BK2080" s="231">
        <v>3084</v>
      </c>
      <c r="BM2080" s="209" t="s">
        <v>7408</v>
      </c>
      <c r="BN2080" s="210">
        <v>233981.14</v>
      </c>
    </row>
    <row r="2081" spans="13:66" x14ac:dyDescent="0.55000000000000004">
      <c r="M2081" s="242" t="s">
        <v>37720</v>
      </c>
      <c r="N2081" s="242"/>
      <c r="O2081" s="243">
        <v>38399.47</v>
      </c>
      <c r="Q2081" s="224" t="s">
        <v>36977</v>
      </c>
      <c r="R2081" s="224"/>
      <c r="S2081" s="225">
        <v>38383.86</v>
      </c>
      <c r="U2081" s="203" t="s">
        <v>2348</v>
      </c>
      <c r="V2081" s="203"/>
      <c r="W2081" s="204">
        <v>25147</v>
      </c>
      <c r="AF2081" t="s">
        <v>39191</v>
      </c>
      <c r="AG2081">
        <v>165.81</v>
      </c>
      <c r="AI2081" s="276" t="s">
        <v>69942</v>
      </c>
      <c r="AJ2081" s="277">
        <v>-747.5</v>
      </c>
      <c r="AL2081" s="246" t="s">
        <v>61842</v>
      </c>
      <c r="AM2081" s="247">
        <v>3406.96</v>
      </c>
      <c r="AO2081" s="226" t="s">
        <v>16650</v>
      </c>
      <c r="AP2081" s="227">
        <v>2010.22</v>
      </c>
      <c r="AR2081" s="207" t="s">
        <v>16618</v>
      </c>
      <c r="AS2081" s="208">
        <v>54960</v>
      </c>
      <c r="AT2081" s="93"/>
      <c r="AU2081" s="199" t="s">
        <v>32384</v>
      </c>
      <c r="AV2081" s="200">
        <v>19873</v>
      </c>
      <c r="BD2081" s="272" t="s">
        <v>9832</v>
      </c>
      <c r="BE2081" s="273">
        <v>113166.27</v>
      </c>
      <c r="BG2081" s="244" t="s">
        <v>38017</v>
      </c>
      <c r="BH2081" s="245">
        <v>38399.47</v>
      </c>
      <c r="BJ2081" s="230" t="s">
        <v>38118</v>
      </c>
      <c r="BK2081" s="231">
        <v>38383.86</v>
      </c>
      <c r="BM2081" s="209" t="s">
        <v>7619</v>
      </c>
      <c r="BN2081" s="210">
        <v>378686.52</v>
      </c>
    </row>
    <row r="2082" spans="13:66" x14ac:dyDescent="0.55000000000000004">
      <c r="M2082" s="242" t="s">
        <v>37721</v>
      </c>
      <c r="N2082" s="242"/>
      <c r="O2082" s="243">
        <v>1153.31</v>
      </c>
      <c r="Q2082" s="224" t="s">
        <v>36978</v>
      </c>
      <c r="R2082" s="224"/>
      <c r="S2082" s="225">
        <v>6697.8</v>
      </c>
      <c r="U2082" s="203" t="s">
        <v>2349</v>
      </c>
      <c r="V2082" s="203"/>
      <c r="W2082" s="204">
        <v>2132</v>
      </c>
      <c r="AF2082" t="s">
        <v>67728</v>
      </c>
      <c r="AG2082" s="284">
        <v>36185.49</v>
      </c>
      <c r="AI2082" s="276" t="s">
        <v>66535</v>
      </c>
      <c r="AJ2082" s="277">
        <v>99762.57</v>
      </c>
      <c r="AL2082" s="246" t="s">
        <v>61843</v>
      </c>
      <c r="AM2082" s="247">
        <v>11034.8</v>
      </c>
      <c r="AO2082" s="226" t="s">
        <v>34626</v>
      </c>
      <c r="AP2082" s="227">
        <v>227513.37</v>
      </c>
      <c r="AR2082" s="207" t="s">
        <v>16619</v>
      </c>
      <c r="AS2082" s="208">
        <v>20747.57</v>
      </c>
      <c r="AT2082" s="93"/>
      <c r="AU2082" s="199" t="s">
        <v>23653</v>
      </c>
      <c r="AV2082" s="200">
        <v>19873</v>
      </c>
      <c r="BD2082" s="272" t="s">
        <v>9833</v>
      </c>
      <c r="BE2082" s="273">
        <v>710854.85</v>
      </c>
      <c r="BG2082" s="244" t="s">
        <v>38019</v>
      </c>
      <c r="BH2082" s="245">
        <v>1153.31</v>
      </c>
      <c r="BJ2082" s="230" t="s">
        <v>38123</v>
      </c>
      <c r="BK2082" s="231">
        <v>6697.8</v>
      </c>
      <c r="BM2082" s="209" t="s">
        <v>7818</v>
      </c>
      <c r="BN2082" s="210">
        <v>36513.65</v>
      </c>
    </row>
    <row r="2083" spans="13:66" x14ac:dyDescent="0.55000000000000004">
      <c r="M2083" s="242" t="s">
        <v>37722</v>
      </c>
      <c r="N2083" s="242"/>
      <c r="O2083" s="243">
        <v>25878.99</v>
      </c>
      <c r="Q2083" s="224" t="s">
        <v>36979</v>
      </c>
      <c r="R2083" s="224"/>
      <c r="S2083" s="225">
        <v>299870.43</v>
      </c>
      <c r="U2083" s="203" t="s">
        <v>2350</v>
      </c>
      <c r="V2083" s="203"/>
      <c r="W2083" s="204">
        <v>2000</v>
      </c>
      <c r="AF2083" t="s">
        <v>21173</v>
      </c>
      <c r="AG2083" s="284">
        <v>149044.68</v>
      </c>
      <c r="AI2083" s="276" t="s">
        <v>57320</v>
      </c>
      <c r="AJ2083" s="277">
        <v>72358.5</v>
      </c>
      <c r="AL2083" s="246" t="s">
        <v>61844</v>
      </c>
      <c r="AM2083" s="247">
        <v>4857.6499999999996</v>
      </c>
      <c r="AO2083" s="226" t="s">
        <v>51764</v>
      </c>
      <c r="AP2083" s="227">
        <v>283328.62</v>
      </c>
      <c r="AR2083" s="207" t="s">
        <v>16620</v>
      </c>
      <c r="AS2083" s="208">
        <v>45069.67</v>
      </c>
      <c r="AT2083" s="93"/>
      <c r="AU2083" s="199" t="s">
        <v>32385</v>
      </c>
      <c r="AV2083" s="200">
        <v>1312.5</v>
      </c>
      <c r="BD2083" s="272" t="s">
        <v>9834</v>
      </c>
      <c r="BE2083" s="273">
        <v>9548525.8900000006</v>
      </c>
      <c r="BG2083" s="244" t="s">
        <v>38024</v>
      </c>
      <c r="BH2083" s="245">
        <v>25878.99</v>
      </c>
      <c r="BJ2083" s="230" t="s">
        <v>38125</v>
      </c>
      <c r="BK2083" s="231">
        <v>299870.43</v>
      </c>
      <c r="BM2083" s="209" t="s">
        <v>8086</v>
      </c>
      <c r="BN2083" s="210">
        <v>50350.62</v>
      </c>
    </row>
    <row r="2084" spans="13:66" x14ac:dyDescent="0.55000000000000004">
      <c r="M2084" s="242" t="s">
        <v>37723</v>
      </c>
      <c r="N2084" s="242"/>
      <c r="O2084" s="243">
        <v>10883.15</v>
      </c>
      <c r="Q2084" s="224" t="s">
        <v>36980</v>
      </c>
      <c r="R2084" s="224"/>
      <c r="S2084" s="225">
        <v>4836.21</v>
      </c>
      <c r="U2084" s="203" t="s">
        <v>2351</v>
      </c>
      <c r="V2084" s="203"/>
      <c r="W2084" s="204">
        <v>47882.49</v>
      </c>
      <c r="AF2084" t="s">
        <v>71452</v>
      </c>
      <c r="AG2084">
        <v>116.46</v>
      </c>
      <c r="AI2084" s="276" t="s">
        <v>66536</v>
      </c>
      <c r="AJ2084" s="277">
        <v>516.20000000000005</v>
      </c>
      <c r="AL2084" s="246" t="s">
        <v>48727</v>
      </c>
      <c r="AM2084" s="247">
        <v>1567.73</v>
      </c>
      <c r="AO2084" s="226" t="s">
        <v>34627</v>
      </c>
      <c r="AP2084" s="227">
        <v>1887630.11</v>
      </c>
      <c r="AR2084" s="207" t="s">
        <v>16621</v>
      </c>
      <c r="AS2084" s="208">
        <v>17557.48</v>
      </c>
      <c r="AT2084" s="93"/>
      <c r="AU2084" s="199" t="s">
        <v>32386</v>
      </c>
      <c r="AV2084" s="200">
        <v>6406.92</v>
      </c>
      <c r="BD2084" s="272" t="s">
        <v>9835</v>
      </c>
      <c r="BE2084" s="273">
        <v>121383.54</v>
      </c>
      <c r="BG2084" s="244" t="s">
        <v>38029</v>
      </c>
      <c r="BH2084" s="245">
        <v>10883.15</v>
      </c>
      <c r="BJ2084" s="230" t="s">
        <v>38131</v>
      </c>
      <c r="BK2084" s="231">
        <v>4836.21</v>
      </c>
      <c r="BM2084" s="209" t="s">
        <v>8352</v>
      </c>
      <c r="BN2084" s="210">
        <v>298135</v>
      </c>
    </row>
    <row r="2085" spans="13:66" x14ac:dyDescent="0.55000000000000004">
      <c r="M2085" s="242" t="s">
        <v>37724</v>
      </c>
      <c r="N2085" s="242"/>
      <c r="O2085" s="243">
        <v>2389.2199999999998</v>
      </c>
      <c r="Q2085" s="224" t="s">
        <v>36981</v>
      </c>
      <c r="R2085" s="224"/>
      <c r="S2085" s="225">
        <v>1579.04</v>
      </c>
      <c r="U2085" s="203" t="s">
        <v>2352</v>
      </c>
      <c r="V2085" s="203"/>
      <c r="W2085" s="204">
        <v>8437</v>
      </c>
      <c r="AF2085" t="s">
        <v>49996</v>
      </c>
      <c r="AG2085">
        <v>525.57000000000005</v>
      </c>
      <c r="AI2085" s="276" t="s">
        <v>70446</v>
      </c>
      <c r="AJ2085" s="277">
        <v>10.8</v>
      </c>
      <c r="AL2085" s="246" t="s">
        <v>46712</v>
      </c>
      <c r="AM2085" s="247">
        <v>933.92</v>
      </c>
      <c r="AO2085" s="226" t="s">
        <v>48719</v>
      </c>
      <c r="AP2085" s="227">
        <v>586.6</v>
      </c>
      <c r="AR2085" s="207" t="s">
        <v>16622</v>
      </c>
      <c r="AS2085" s="208">
        <v>57546.239999999998</v>
      </c>
      <c r="AT2085" s="93"/>
      <c r="AU2085" s="199" t="s">
        <v>32387</v>
      </c>
      <c r="AV2085" s="200">
        <v>562.65</v>
      </c>
      <c r="BD2085" s="272" t="s">
        <v>9836</v>
      </c>
      <c r="BE2085" s="273">
        <v>48047.06</v>
      </c>
      <c r="BG2085" s="244" t="s">
        <v>38032</v>
      </c>
      <c r="BH2085" s="245">
        <v>2389.2199999999998</v>
      </c>
      <c r="BJ2085" s="230" t="s">
        <v>38133</v>
      </c>
      <c r="BK2085" s="231">
        <v>1579.04</v>
      </c>
      <c r="BM2085" s="209" t="s">
        <v>8740</v>
      </c>
      <c r="BN2085" s="210">
        <v>17876</v>
      </c>
    </row>
    <row r="2086" spans="13:66" x14ac:dyDescent="0.55000000000000004">
      <c r="M2086" s="242" t="s">
        <v>37725</v>
      </c>
      <c r="N2086" s="242"/>
      <c r="O2086" s="243">
        <v>69457.75</v>
      </c>
      <c r="Q2086" s="224" t="s">
        <v>36982</v>
      </c>
      <c r="R2086" s="224"/>
      <c r="S2086" s="225">
        <v>44858.96</v>
      </c>
      <c r="U2086" s="203" t="s">
        <v>2353</v>
      </c>
      <c r="V2086" s="203"/>
      <c r="W2086" s="204">
        <v>2000</v>
      </c>
      <c r="AF2086" t="s">
        <v>71453</v>
      </c>
      <c r="AG2086" s="284">
        <v>1840.72</v>
      </c>
      <c r="AI2086" s="276" t="s">
        <v>58990</v>
      </c>
      <c r="AJ2086" s="277">
        <v>29925</v>
      </c>
      <c r="AL2086" s="246" t="s">
        <v>61845</v>
      </c>
      <c r="AM2086" s="247">
        <v>-206.95</v>
      </c>
      <c r="AO2086" s="226" t="s">
        <v>48720</v>
      </c>
      <c r="AP2086" s="227">
        <v>619.82000000000005</v>
      </c>
      <c r="AR2086" s="207" t="s">
        <v>16623</v>
      </c>
      <c r="AS2086" s="208">
        <v>51329.58</v>
      </c>
      <c r="AT2086" s="93"/>
      <c r="AU2086" s="199" t="s">
        <v>32388</v>
      </c>
      <c r="AV2086" s="200">
        <v>985</v>
      </c>
      <c r="BD2086" s="272" t="s">
        <v>9837</v>
      </c>
      <c r="BE2086" s="273">
        <v>27028218.5</v>
      </c>
      <c r="BG2086" s="244" t="s">
        <v>38037</v>
      </c>
      <c r="BH2086" s="245">
        <v>69457.75</v>
      </c>
      <c r="BJ2086" s="230" t="s">
        <v>38145</v>
      </c>
      <c r="BK2086" s="231">
        <v>44858.96</v>
      </c>
      <c r="BM2086" s="209" t="s">
        <v>9001</v>
      </c>
      <c r="BN2086" s="210">
        <v>337911</v>
      </c>
    </row>
    <row r="2087" spans="13:66" x14ac:dyDescent="0.55000000000000004">
      <c r="M2087" s="242" t="s">
        <v>37726</v>
      </c>
      <c r="N2087" s="242"/>
      <c r="O2087" s="243">
        <v>182136</v>
      </c>
      <c r="Q2087" s="224" t="s">
        <v>36984</v>
      </c>
      <c r="R2087" s="224"/>
      <c r="S2087" s="225">
        <v>4780.05</v>
      </c>
      <c r="U2087" s="203" t="s">
        <v>2354</v>
      </c>
      <c r="V2087" s="203"/>
      <c r="W2087" s="204">
        <v>1234.98</v>
      </c>
      <c r="AF2087" t="s">
        <v>64371</v>
      </c>
      <c r="AG2087">
        <v>135.53</v>
      </c>
      <c r="AI2087" s="276" t="s">
        <v>60282</v>
      </c>
      <c r="AJ2087" s="277">
        <v>472.84</v>
      </c>
      <c r="AL2087" s="246" t="s">
        <v>58841</v>
      </c>
      <c r="AM2087" s="247">
        <v>14400</v>
      </c>
      <c r="AO2087" s="226" t="s">
        <v>51765</v>
      </c>
      <c r="AP2087" s="227">
        <v>11.38</v>
      </c>
      <c r="AR2087" s="207" t="s">
        <v>16624</v>
      </c>
      <c r="AS2087" s="208">
        <v>12273.98</v>
      </c>
      <c r="AT2087" s="93"/>
      <c r="AU2087" s="199" t="s">
        <v>32389</v>
      </c>
      <c r="AV2087" s="200">
        <v>1064.72</v>
      </c>
      <c r="BD2087" s="272" t="s">
        <v>9838</v>
      </c>
      <c r="BE2087" s="273">
        <v>599067.18000000005</v>
      </c>
      <c r="BG2087" s="244" t="s">
        <v>38042</v>
      </c>
      <c r="BH2087" s="245">
        <v>182136</v>
      </c>
      <c r="BJ2087" s="230" t="s">
        <v>38159</v>
      </c>
      <c r="BK2087" s="231">
        <v>4780.05</v>
      </c>
      <c r="BM2087" s="209" t="s">
        <v>9326</v>
      </c>
      <c r="BN2087" s="210">
        <v>1587481.31</v>
      </c>
    </row>
    <row r="2088" spans="13:66" x14ac:dyDescent="0.55000000000000004">
      <c r="M2088" s="242" t="s">
        <v>37729</v>
      </c>
      <c r="N2088" s="242"/>
      <c r="O2088" s="243">
        <v>64617.87</v>
      </c>
      <c r="Q2088" s="224" t="s">
        <v>36985</v>
      </c>
      <c r="R2088" s="224"/>
      <c r="S2088" s="225">
        <v>1357</v>
      </c>
      <c r="U2088" s="203" t="s">
        <v>2355</v>
      </c>
      <c r="V2088" s="203"/>
      <c r="W2088" s="204">
        <v>2000</v>
      </c>
      <c r="AF2088" t="s">
        <v>64372</v>
      </c>
      <c r="AG2088">
        <v>442.51</v>
      </c>
      <c r="AI2088" s="276" t="s">
        <v>58472</v>
      </c>
      <c r="AJ2088" s="277">
        <v>1335.35</v>
      </c>
      <c r="AL2088" s="246" t="s">
        <v>60231</v>
      </c>
      <c r="AM2088" s="247">
        <v>3994.5</v>
      </c>
      <c r="AO2088" s="226" t="s">
        <v>46708</v>
      </c>
      <c r="AP2088" s="227">
        <v>1089.33</v>
      </c>
      <c r="AR2088" s="207" t="s">
        <v>16625</v>
      </c>
      <c r="AS2088" s="208">
        <v>22806</v>
      </c>
      <c r="AT2088" s="93"/>
      <c r="AU2088" s="199" t="s">
        <v>32390</v>
      </c>
      <c r="AV2088" s="200">
        <v>1800</v>
      </c>
      <c r="BD2088" s="272" t="s">
        <v>9839</v>
      </c>
      <c r="BE2088" s="273">
        <v>131101.79999999999</v>
      </c>
      <c r="BG2088" s="244" t="s">
        <v>38061</v>
      </c>
      <c r="BH2088" s="245">
        <v>64617.87</v>
      </c>
      <c r="BJ2088" s="230" t="s">
        <v>38164</v>
      </c>
      <c r="BK2088" s="231">
        <v>1357</v>
      </c>
      <c r="BM2088" s="209" t="s">
        <v>9533</v>
      </c>
      <c r="BN2088" s="210">
        <v>78475.22</v>
      </c>
    </row>
    <row r="2089" spans="13:66" x14ac:dyDescent="0.55000000000000004">
      <c r="M2089" s="242" t="s">
        <v>37730</v>
      </c>
      <c r="N2089" s="242"/>
      <c r="O2089" s="243">
        <v>24864</v>
      </c>
      <c r="Q2089" s="224" t="s">
        <v>36986</v>
      </c>
      <c r="R2089" s="224"/>
      <c r="S2089" s="225">
        <v>11105</v>
      </c>
      <c r="U2089" s="203" t="s">
        <v>2356</v>
      </c>
      <c r="V2089" s="203"/>
      <c r="W2089" s="204">
        <v>2000</v>
      </c>
      <c r="AF2089" t="s">
        <v>71454</v>
      </c>
      <c r="AG2089">
        <v>256.33</v>
      </c>
      <c r="AI2089" s="276" t="s">
        <v>60283</v>
      </c>
      <c r="AJ2089" s="277">
        <v>27.93</v>
      </c>
      <c r="AL2089" s="246" t="s">
        <v>60232</v>
      </c>
      <c r="AM2089" s="247">
        <v>305.62</v>
      </c>
      <c r="AO2089" s="226" t="s">
        <v>51766</v>
      </c>
      <c r="AP2089" s="227">
        <v>32.299999999999997</v>
      </c>
      <c r="AR2089" s="207" t="s">
        <v>16626</v>
      </c>
      <c r="AS2089" s="208">
        <v>464669</v>
      </c>
      <c r="AT2089" s="93"/>
      <c r="AU2089" s="199" t="s">
        <v>32391</v>
      </c>
      <c r="AV2089" s="200">
        <v>10422.780000000001</v>
      </c>
      <c r="BD2089" s="272" t="s">
        <v>9840</v>
      </c>
      <c r="BE2089" s="273">
        <v>368890.91</v>
      </c>
      <c r="BG2089" s="244" t="s">
        <v>38066</v>
      </c>
      <c r="BH2089" s="245">
        <v>24864</v>
      </c>
      <c r="BJ2089" s="230" t="s">
        <v>38169</v>
      </c>
      <c r="BK2089" s="231">
        <v>11105</v>
      </c>
      <c r="BM2089" s="209" t="s">
        <v>10796</v>
      </c>
      <c r="BN2089" s="210">
        <v>15257</v>
      </c>
    </row>
    <row r="2090" spans="13:66" x14ac:dyDescent="0.55000000000000004">
      <c r="M2090" s="242" t="s">
        <v>37731</v>
      </c>
      <c r="N2090" s="242"/>
      <c r="O2090" s="243">
        <v>11305.49</v>
      </c>
      <c r="Q2090" s="224" t="s">
        <v>36987</v>
      </c>
      <c r="R2090" s="224"/>
      <c r="S2090" s="225">
        <v>7807.95</v>
      </c>
      <c r="U2090" s="203" t="s">
        <v>2357</v>
      </c>
      <c r="V2090" s="203"/>
      <c r="W2090" s="204">
        <v>22642</v>
      </c>
      <c r="AF2090" t="s">
        <v>71908</v>
      </c>
      <c r="AG2090">
        <v>113.5</v>
      </c>
      <c r="AI2090" s="276" t="s">
        <v>60284</v>
      </c>
      <c r="AJ2090" s="277">
        <v>19788.900000000001</v>
      </c>
      <c r="AL2090" s="246" t="s">
        <v>60233</v>
      </c>
      <c r="AM2090" s="247">
        <v>978.66</v>
      </c>
      <c r="AO2090" s="226" t="s">
        <v>49698</v>
      </c>
      <c r="AP2090" s="227">
        <v>669.35</v>
      </c>
      <c r="AR2090" s="207" t="s">
        <v>16627</v>
      </c>
      <c r="AS2090" s="208">
        <v>43146</v>
      </c>
      <c r="AT2090" s="93"/>
      <c r="AU2090" s="199" t="s">
        <v>32392</v>
      </c>
      <c r="AV2090" s="200">
        <v>1312.5</v>
      </c>
      <c r="BD2090" s="272" t="s">
        <v>9841</v>
      </c>
      <c r="BE2090" s="273">
        <v>22807.21</v>
      </c>
      <c r="BG2090" s="244" t="s">
        <v>38070</v>
      </c>
      <c r="BH2090" s="245">
        <v>11305.49</v>
      </c>
      <c r="BJ2090" s="230" t="s">
        <v>38174</v>
      </c>
      <c r="BK2090" s="231">
        <v>7807.95</v>
      </c>
      <c r="BM2090" s="209" t="s">
        <v>9664</v>
      </c>
      <c r="BN2090" s="210">
        <v>234345.37</v>
      </c>
    </row>
    <row r="2091" spans="13:66" x14ac:dyDescent="0.55000000000000004">
      <c r="M2091" s="242" t="s">
        <v>37732</v>
      </c>
      <c r="N2091" s="242"/>
      <c r="O2091" s="243">
        <v>22264.92</v>
      </c>
      <c r="Q2091" s="224" t="s">
        <v>36988</v>
      </c>
      <c r="R2091" s="224"/>
      <c r="S2091" s="225">
        <v>48840.63</v>
      </c>
      <c r="U2091" s="203" t="s">
        <v>2358</v>
      </c>
      <c r="V2091" s="203"/>
      <c r="W2091" s="204">
        <v>2000</v>
      </c>
      <c r="AF2091" t="s">
        <v>69994</v>
      </c>
      <c r="AG2091">
        <v>471.91</v>
      </c>
      <c r="AI2091" s="276" t="s">
        <v>60285</v>
      </c>
      <c r="AJ2091" s="277">
        <v>1513.86</v>
      </c>
      <c r="AL2091" s="246" t="s">
        <v>51779</v>
      </c>
      <c r="AM2091" s="247">
        <v>800</v>
      </c>
      <c r="AO2091" s="226" t="s">
        <v>48721</v>
      </c>
      <c r="AP2091" s="227">
        <v>195</v>
      </c>
      <c r="AR2091" s="207" t="s">
        <v>16628</v>
      </c>
      <c r="AS2091" s="208">
        <v>354038.94</v>
      </c>
      <c r="AT2091" s="93"/>
      <c r="AU2091" s="199" t="s">
        <v>32393</v>
      </c>
      <c r="AV2091" s="200">
        <v>6406.92</v>
      </c>
      <c r="BD2091" s="272" t="s">
        <v>9842</v>
      </c>
      <c r="BE2091" s="273">
        <v>973510.43</v>
      </c>
      <c r="BG2091" s="244" t="s">
        <v>38077</v>
      </c>
      <c r="BH2091" s="245">
        <v>22264.92</v>
      </c>
      <c r="BJ2091" s="230" t="s">
        <v>38179</v>
      </c>
      <c r="BK2091" s="231">
        <v>48840.63</v>
      </c>
      <c r="BM2091" s="209" t="s">
        <v>9715</v>
      </c>
      <c r="BN2091" s="210">
        <v>127422.27</v>
      </c>
    </row>
    <row r="2092" spans="13:66" x14ac:dyDescent="0.55000000000000004">
      <c r="M2092" s="242" t="s">
        <v>37733</v>
      </c>
      <c r="N2092" s="242"/>
      <c r="O2092" s="243">
        <v>603.37</v>
      </c>
      <c r="Q2092" s="224" t="s">
        <v>36989</v>
      </c>
      <c r="R2092" s="224"/>
      <c r="S2092" s="225">
        <v>20057</v>
      </c>
      <c r="U2092" s="203" t="s">
        <v>2359</v>
      </c>
      <c r="V2092" s="203"/>
      <c r="W2092" s="204">
        <v>52697.5</v>
      </c>
      <c r="AF2092" t="s">
        <v>67739</v>
      </c>
      <c r="AG2092">
        <v>473.05</v>
      </c>
      <c r="AI2092" s="276" t="s">
        <v>60286</v>
      </c>
      <c r="AJ2092" s="277">
        <v>4951.2</v>
      </c>
      <c r="AL2092" s="246" t="s">
        <v>13165</v>
      </c>
      <c r="AM2092" s="247">
        <v>61.2</v>
      </c>
      <c r="AO2092" s="226" t="s">
        <v>48722</v>
      </c>
      <c r="AP2092" s="227">
        <v>14.9</v>
      </c>
      <c r="AR2092" s="207" t="s">
        <v>16629</v>
      </c>
      <c r="AS2092" s="208">
        <v>382799.82</v>
      </c>
      <c r="AT2092" s="93"/>
      <c r="AU2092" s="199" t="s">
        <v>23703</v>
      </c>
      <c r="AV2092" s="200">
        <v>562.65</v>
      </c>
      <c r="BD2092" s="272" t="s">
        <v>9843</v>
      </c>
      <c r="BE2092" s="273">
        <v>860239.3</v>
      </c>
      <c r="BG2092" s="244" t="s">
        <v>38082</v>
      </c>
      <c r="BH2092" s="245">
        <v>603.37</v>
      </c>
      <c r="BJ2092" s="230" t="s">
        <v>38190</v>
      </c>
      <c r="BK2092" s="231">
        <v>20057</v>
      </c>
      <c r="BM2092" s="209" t="s">
        <v>11586</v>
      </c>
      <c r="BN2092" s="210">
        <v>1029105.86</v>
      </c>
    </row>
    <row r="2093" spans="13:66" x14ac:dyDescent="0.55000000000000004">
      <c r="M2093" s="242" t="s">
        <v>37734</v>
      </c>
      <c r="N2093" s="242"/>
      <c r="O2093" s="243">
        <v>10151.209999999999</v>
      </c>
      <c r="Q2093" s="224" t="s">
        <v>36990</v>
      </c>
      <c r="R2093" s="224"/>
      <c r="S2093" s="225">
        <v>307317.90999999997</v>
      </c>
      <c r="U2093" s="203" t="s">
        <v>2360</v>
      </c>
      <c r="V2093" s="203"/>
      <c r="W2093" s="204">
        <v>10298.25</v>
      </c>
      <c r="AF2093" t="s">
        <v>71455</v>
      </c>
      <c r="AG2093" s="284">
        <v>1904.18</v>
      </c>
      <c r="AI2093" s="276" t="s">
        <v>34754</v>
      </c>
      <c r="AJ2093" s="277">
        <v>5460</v>
      </c>
      <c r="AL2093" s="246" t="s">
        <v>16756</v>
      </c>
      <c r="AM2093" s="247">
        <v>6563.95</v>
      </c>
      <c r="AO2093" s="226" t="s">
        <v>49699</v>
      </c>
      <c r="AP2093" s="227">
        <v>1453.64</v>
      </c>
      <c r="AR2093" s="207" t="s">
        <v>16630</v>
      </c>
      <c r="AS2093" s="208">
        <v>7386</v>
      </c>
      <c r="AT2093" s="93"/>
      <c r="AU2093" s="199" t="s">
        <v>23704</v>
      </c>
      <c r="AV2093" s="200">
        <v>985</v>
      </c>
      <c r="BD2093" s="272" t="s">
        <v>9844</v>
      </c>
      <c r="BE2093" s="273">
        <v>8170873.4000000004</v>
      </c>
      <c r="BG2093" s="244" t="s">
        <v>38087</v>
      </c>
      <c r="BH2093" s="245">
        <v>10151.209999999999</v>
      </c>
      <c r="BJ2093" s="230" t="s">
        <v>38195</v>
      </c>
      <c r="BK2093" s="231">
        <v>307317.90999999997</v>
      </c>
      <c r="BM2093" s="209" t="s">
        <v>11931</v>
      </c>
      <c r="BN2093" s="210">
        <v>67468.320000000007</v>
      </c>
    </row>
    <row r="2094" spans="13:66" x14ac:dyDescent="0.55000000000000004">
      <c r="M2094" s="242" t="s">
        <v>37736</v>
      </c>
      <c r="N2094" s="242"/>
      <c r="O2094" s="243">
        <v>25372.78</v>
      </c>
      <c r="Q2094" s="224" t="s">
        <v>36991</v>
      </c>
      <c r="R2094" s="224"/>
      <c r="S2094" s="225">
        <v>908.5</v>
      </c>
      <c r="U2094" s="203" t="s">
        <v>2361</v>
      </c>
      <c r="V2094" s="203"/>
      <c r="W2094" s="204">
        <v>4730</v>
      </c>
      <c r="AF2094" t="s">
        <v>70564</v>
      </c>
      <c r="AG2094" s="284">
        <v>1420.13</v>
      </c>
      <c r="AI2094" s="276" t="s">
        <v>34755</v>
      </c>
      <c r="AJ2094" s="277">
        <v>7188</v>
      </c>
      <c r="AL2094" s="246" t="s">
        <v>44503</v>
      </c>
      <c r="AM2094" s="247">
        <v>22857.54</v>
      </c>
      <c r="AO2094" s="226" t="s">
        <v>51767</v>
      </c>
      <c r="AP2094" s="227">
        <v>163.41999999999999</v>
      </c>
      <c r="AR2094" s="207" t="s">
        <v>16631</v>
      </c>
      <c r="AS2094" s="208">
        <v>488.37</v>
      </c>
      <c r="AT2094" s="93"/>
      <c r="AU2094" s="199" t="s">
        <v>23705</v>
      </c>
      <c r="AV2094" s="200">
        <v>1064.72</v>
      </c>
      <c r="BD2094" s="272" t="s">
        <v>9845</v>
      </c>
      <c r="BE2094" s="273">
        <v>68251.11</v>
      </c>
      <c r="BG2094" s="244" t="s">
        <v>38122</v>
      </c>
      <c r="BH2094" s="245">
        <v>25372.78</v>
      </c>
      <c r="BJ2094" s="230" t="s">
        <v>38215</v>
      </c>
      <c r="BK2094" s="231">
        <v>908.5</v>
      </c>
      <c r="BM2094" s="209" t="s">
        <v>9896</v>
      </c>
      <c r="BN2094" s="210">
        <v>5100001.71</v>
      </c>
    </row>
    <row r="2095" spans="13:66" x14ac:dyDescent="0.55000000000000004">
      <c r="M2095" s="242" t="s">
        <v>37737</v>
      </c>
      <c r="N2095" s="242"/>
      <c r="O2095" s="243">
        <v>206713</v>
      </c>
      <c r="Q2095" s="224" t="s">
        <v>36992</v>
      </c>
      <c r="R2095" s="224"/>
      <c r="S2095" s="225">
        <v>13125.84</v>
      </c>
      <c r="U2095" s="203" t="s">
        <v>4120</v>
      </c>
      <c r="V2095" s="203"/>
      <c r="W2095" s="204">
        <v>1089.5999999999999</v>
      </c>
      <c r="AF2095" t="s">
        <v>62012</v>
      </c>
      <c r="AG2095" s="284">
        <v>6987.52</v>
      </c>
      <c r="AI2095" s="276" t="s">
        <v>34757</v>
      </c>
      <c r="AJ2095" s="277">
        <v>967.57</v>
      </c>
      <c r="AL2095" s="246" t="s">
        <v>36082</v>
      </c>
      <c r="AM2095" s="247">
        <v>9856</v>
      </c>
      <c r="AO2095" s="226" t="s">
        <v>46709</v>
      </c>
      <c r="AP2095" s="227">
        <v>2583.6799999999998</v>
      </c>
      <c r="AR2095" s="207" t="s">
        <v>16632</v>
      </c>
      <c r="AS2095" s="208">
        <v>3759.66</v>
      </c>
      <c r="AT2095" s="93"/>
      <c r="AU2095" s="199" t="s">
        <v>32394</v>
      </c>
      <c r="AV2095" s="200">
        <v>1800</v>
      </c>
      <c r="BD2095" s="272" t="s">
        <v>9846</v>
      </c>
      <c r="BE2095" s="273">
        <v>4218.75</v>
      </c>
      <c r="BG2095" s="244" t="s">
        <v>38129</v>
      </c>
      <c r="BH2095" s="245">
        <v>206713</v>
      </c>
      <c r="BJ2095" s="230" t="s">
        <v>38220</v>
      </c>
      <c r="BK2095" s="231">
        <v>13125.84</v>
      </c>
      <c r="BM2095" s="209" t="s">
        <v>6738</v>
      </c>
      <c r="BN2095" s="210">
        <v>38312</v>
      </c>
    </row>
    <row r="2096" spans="13:66" x14ac:dyDescent="0.55000000000000004">
      <c r="M2096" s="242" t="s">
        <v>37738</v>
      </c>
      <c r="N2096" s="242"/>
      <c r="O2096" s="243">
        <v>28195.62</v>
      </c>
      <c r="Q2096" s="224" t="s">
        <v>36993</v>
      </c>
      <c r="R2096" s="224"/>
      <c r="S2096" s="225">
        <v>19241.89</v>
      </c>
      <c r="U2096" s="203" t="s">
        <v>2362</v>
      </c>
      <c r="V2096" s="203"/>
      <c r="W2096" s="204">
        <v>10106</v>
      </c>
      <c r="AF2096" t="s">
        <v>71456</v>
      </c>
      <c r="AG2096" s="284">
        <v>14000</v>
      </c>
      <c r="AI2096" s="276" t="s">
        <v>34758</v>
      </c>
      <c r="AJ2096" s="277">
        <v>3090.54</v>
      </c>
      <c r="AL2096" s="246" t="s">
        <v>55871</v>
      </c>
      <c r="AM2096" s="247">
        <v>15747.61</v>
      </c>
      <c r="AO2096" s="226" t="s">
        <v>49700</v>
      </c>
      <c r="AP2096" s="227">
        <v>4648.92</v>
      </c>
      <c r="AR2096" s="207" t="s">
        <v>16633</v>
      </c>
      <c r="AS2096" s="208">
        <v>58308.93</v>
      </c>
      <c r="AT2096" s="93"/>
      <c r="AU2096" s="199" t="s">
        <v>23710</v>
      </c>
      <c r="AV2096" s="200">
        <v>10422.780000000001</v>
      </c>
      <c r="BD2096" s="272" t="s">
        <v>9847</v>
      </c>
      <c r="BE2096" s="273">
        <v>6455477.6500000004</v>
      </c>
      <c r="BG2096" s="244" t="s">
        <v>38149</v>
      </c>
      <c r="BH2096" s="245">
        <v>28195.62</v>
      </c>
      <c r="BJ2096" s="230" t="s">
        <v>38225</v>
      </c>
      <c r="BK2096" s="231">
        <v>19241.89</v>
      </c>
      <c r="BM2096" s="209" t="s">
        <v>6943</v>
      </c>
      <c r="BN2096" s="210">
        <v>13831</v>
      </c>
    </row>
    <row r="2097" spans="13:66" x14ac:dyDescent="0.55000000000000004">
      <c r="M2097" s="242" t="s">
        <v>37739</v>
      </c>
      <c r="N2097" s="242"/>
      <c r="O2097" s="243">
        <v>430.77</v>
      </c>
      <c r="Q2097" s="224" t="s">
        <v>36994</v>
      </c>
      <c r="R2097" s="224"/>
      <c r="S2097" s="225">
        <v>5255</v>
      </c>
      <c r="U2097" s="203" t="s">
        <v>2363</v>
      </c>
      <c r="V2097" s="203"/>
      <c r="W2097" s="204">
        <v>22806</v>
      </c>
      <c r="AF2097" t="s">
        <v>71457</v>
      </c>
      <c r="AG2097" s="284">
        <v>1071</v>
      </c>
      <c r="AI2097" s="276" t="s">
        <v>34759</v>
      </c>
      <c r="AJ2097" s="277">
        <v>2924.6</v>
      </c>
      <c r="AL2097" s="246" t="s">
        <v>16770</v>
      </c>
      <c r="AM2097" s="247">
        <v>3726.81</v>
      </c>
      <c r="AO2097" s="226" t="s">
        <v>49701</v>
      </c>
      <c r="AP2097" s="227">
        <v>100661.1</v>
      </c>
      <c r="AR2097" s="207" t="s">
        <v>16634</v>
      </c>
      <c r="AS2097" s="208">
        <v>169896.83</v>
      </c>
      <c r="AT2097" s="93"/>
      <c r="AU2097" s="199" t="s">
        <v>32395</v>
      </c>
      <c r="AV2097" s="200">
        <v>2008.73</v>
      </c>
      <c r="BD2097" s="272" t="s">
        <v>9848</v>
      </c>
      <c r="BE2097" s="273">
        <v>114681178.15000001</v>
      </c>
      <c r="BG2097" s="244" t="s">
        <v>38158</v>
      </c>
      <c r="BH2097" s="245">
        <v>430.77</v>
      </c>
      <c r="BJ2097" s="230" t="s">
        <v>38230</v>
      </c>
      <c r="BK2097" s="231">
        <v>5255</v>
      </c>
      <c r="BM2097" s="209" t="s">
        <v>7409</v>
      </c>
      <c r="BN2097" s="210">
        <v>41654</v>
      </c>
    </row>
    <row r="2098" spans="13:66" x14ac:dyDescent="0.55000000000000004">
      <c r="M2098" s="242" t="s">
        <v>37742</v>
      </c>
      <c r="N2098" s="242"/>
      <c r="O2098" s="243">
        <v>3930.52</v>
      </c>
      <c r="Q2098" s="224" t="s">
        <v>36995</v>
      </c>
      <c r="R2098" s="224"/>
      <c r="S2098" s="225">
        <v>4525</v>
      </c>
      <c r="U2098" s="203" t="s">
        <v>2364</v>
      </c>
      <c r="V2098" s="203"/>
      <c r="W2098" s="204">
        <v>2957</v>
      </c>
      <c r="AF2098" t="s">
        <v>71458</v>
      </c>
      <c r="AG2098" s="284">
        <v>2884.8</v>
      </c>
      <c r="AI2098" s="276" t="s">
        <v>67236</v>
      </c>
      <c r="AJ2098" s="277">
        <v>70967.31</v>
      </c>
      <c r="AL2098" s="246" t="s">
        <v>16776</v>
      </c>
      <c r="AM2098" s="247">
        <v>1295.72</v>
      </c>
      <c r="AO2098" s="226" t="s">
        <v>44495</v>
      </c>
      <c r="AP2098" s="227">
        <v>751899</v>
      </c>
      <c r="AR2098" s="207" t="s">
        <v>16635</v>
      </c>
      <c r="AS2098" s="208">
        <v>105373.59</v>
      </c>
      <c r="AT2098" s="93"/>
      <c r="AU2098" s="199" t="s">
        <v>32396</v>
      </c>
      <c r="AV2098" s="200">
        <v>9879.6</v>
      </c>
      <c r="BD2098" s="272" t="s">
        <v>9849</v>
      </c>
      <c r="BE2098" s="273">
        <v>65674.94</v>
      </c>
      <c r="BG2098" s="244" t="s">
        <v>38178</v>
      </c>
      <c r="BH2098" s="245">
        <v>3930.52</v>
      </c>
      <c r="BJ2098" s="230" t="s">
        <v>38235</v>
      </c>
      <c r="BK2098" s="231">
        <v>4525</v>
      </c>
      <c r="BM2098" s="209" t="s">
        <v>7819</v>
      </c>
      <c r="BN2098" s="210">
        <v>36896</v>
      </c>
    </row>
    <row r="2099" spans="13:66" x14ac:dyDescent="0.55000000000000004">
      <c r="M2099" s="242" t="s">
        <v>37743</v>
      </c>
      <c r="N2099" s="242"/>
      <c r="O2099" s="243">
        <v>4922.54</v>
      </c>
      <c r="Q2099" s="224" t="s">
        <v>36996</v>
      </c>
      <c r="R2099" s="224"/>
      <c r="S2099" s="225">
        <v>144027.87</v>
      </c>
      <c r="U2099" s="203" t="s">
        <v>2365</v>
      </c>
      <c r="V2099" s="203"/>
      <c r="W2099" s="204">
        <v>16674</v>
      </c>
      <c r="AF2099" t="s">
        <v>71459</v>
      </c>
      <c r="AG2099" s="284">
        <v>23752.66</v>
      </c>
      <c r="AI2099" s="276" t="s">
        <v>67237</v>
      </c>
      <c r="AJ2099" s="277">
        <v>21194.95</v>
      </c>
      <c r="AL2099" s="246" t="s">
        <v>59501</v>
      </c>
      <c r="AM2099" s="247">
        <v>1027.95</v>
      </c>
      <c r="AO2099" s="226" t="s">
        <v>44496</v>
      </c>
      <c r="AP2099" s="227">
        <v>57527.9</v>
      </c>
      <c r="AR2099" s="207" t="s">
        <v>16636</v>
      </c>
      <c r="AS2099" s="208">
        <v>5932.04</v>
      </c>
      <c r="AT2099" s="93"/>
      <c r="AU2099" s="199" t="s">
        <v>23738</v>
      </c>
      <c r="AV2099" s="200">
        <v>2008.73</v>
      </c>
      <c r="BD2099" s="272" t="s">
        <v>9850</v>
      </c>
      <c r="BE2099" s="273">
        <v>389938.96</v>
      </c>
      <c r="BG2099" s="244" t="s">
        <v>38183</v>
      </c>
      <c r="BH2099" s="245">
        <v>4922.54</v>
      </c>
      <c r="BJ2099" s="230" t="s">
        <v>38240</v>
      </c>
      <c r="BK2099" s="231">
        <v>144027.87</v>
      </c>
      <c r="BM2099" s="209" t="s">
        <v>8087</v>
      </c>
      <c r="BN2099" s="210">
        <v>13946</v>
      </c>
    </row>
    <row r="2100" spans="13:66" x14ac:dyDescent="0.55000000000000004">
      <c r="M2100" s="242" t="s">
        <v>37744</v>
      </c>
      <c r="N2100" s="242"/>
      <c r="O2100" s="243">
        <v>21615</v>
      </c>
      <c r="Q2100" s="224" t="s">
        <v>36997</v>
      </c>
      <c r="R2100" s="224"/>
      <c r="S2100" s="225">
        <v>46086</v>
      </c>
      <c r="U2100" s="203" t="s">
        <v>2366</v>
      </c>
      <c r="V2100" s="203"/>
      <c r="W2100" s="204">
        <v>74.989999999999995</v>
      </c>
      <c r="AF2100" t="s">
        <v>71460</v>
      </c>
      <c r="AG2100">
        <v>358.89</v>
      </c>
      <c r="AI2100" s="276" t="s">
        <v>38956</v>
      </c>
      <c r="AJ2100" s="277">
        <v>4050</v>
      </c>
      <c r="AL2100" s="246" t="s">
        <v>51783</v>
      </c>
      <c r="AM2100" s="247">
        <v>16489.740000000002</v>
      </c>
      <c r="AO2100" s="226" t="s">
        <v>44497</v>
      </c>
      <c r="AP2100" s="227">
        <v>365725</v>
      </c>
      <c r="AR2100" s="207" t="s">
        <v>13150</v>
      </c>
      <c r="AS2100" s="208">
        <v>26090.09</v>
      </c>
      <c r="AT2100" s="93"/>
      <c r="AU2100" s="199" t="s">
        <v>23742</v>
      </c>
      <c r="AV2100" s="200">
        <v>9879.6</v>
      </c>
      <c r="BD2100" s="272" t="s">
        <v>9851</v>
      </c>
      <c r="BE2100" s="273">
        <v>298211.49</v>
      </c>
      <c r="BG2100" s="244" t="s">
        <v>38194</v>
      </c>
      <c r="BH2100" s="245">
        <v>21615</v>
      </c>
      <c r="BJ2100" s="230" t="s">
        <v>38248</v>
      </c>
      <c r="BK2100" s="231">
        <v>46086</v>
      </c>
      <c r="BM2100" s="209" t="s">
        <v>8212</v>
      </c>
      <c r="BN2100" s="210">
        <v>2955</v>
      </c>
    </row>
    <row r="2101" spans="13:66" x14ac:dyDescent="0.55000000000000004">
      <c r="M2101" s="242" t="s">
        <v>37746</v>
      </c>
      <c r="N2101" s="242"/>
      <c r="O2101" s="243">
        <v>319.04000000000002</v>
      </c>
      <c r="Q2101" s="224" t="s">
        <v>36998</v>
      </c>
      <c r="R2101" s="224"/>
      <c r="S2101" s="225">
        <v>93729</v>
      </c>
      <c r="U2101" s="203" t="s">
        <v>2367</v>
      </c>
      <c r="V2101" s="203"/>
      <c r="W2101" s="204">
        <v>6565</v>
      </c>
      <c r="AF2101" t="s">
        <v>71461</v>
      </c>
      <c r="AG2101" s="284">
        <v>7628.56</v>
      </c>
      <c r="AI2101" s="276" t="s">
        <v>67238</v>
      </c>
      <c r="AJ2101" s="277">
        <v>76207.55</v>
      </c>
      <c r="AL2101" s="246" t="s">
        <v>16777</v>
      </c>
      <c r="AM2101" s="247">
        <v>1736.51</v>
      </c>
      <c r="AO2101" s="226" t="s">
        <v>44498</v>
      </c>
      <c r="AP2101" s="227">
        <v>28404.400000000001</v>
      </c>
      <c r="AR2101" s="207" t="s">
        <v>13151</v>
      </c>
      <c r="AS2101" s="208">
        <v>1714</v>
      </c>
      <c r="AT2101" s="93"/>
      <c r="AU2101" s="199" t="s">
        <v>32397</v>
      </c>
      <c r="AV2101" s="200">
        <v>1582.54</v>
      </c>
      <c r="BD2101" s="272" t="s">
        <v>9852</v>
      </c>
      <c r="BE2101" s="273">
        <v>1152174.1299999999</v>
      </c>
      <c r="BG2101" s="244" t="s">
        <v>38229</v>
      </c>
      <c r="BH2101" s="245">
        <v>319.04000000000002</v>
      </c>
      <c r="BJ2101" s="230" t="s">
        <v>38255</v>
      </c>
      <c r="BK2101" s="231">
        <v>93729</v>
      </c>
      <c r="BM2101" s="209" t="s">
        <v>8353</v>
      </c>
      <c r="BN2101" s="210">
        <v>29195</v>
      </c>
    </row>
    <row r="2102" spans="13:66" x14ac:dyDescent="0.55000000000000004">
      <c r="M2102" s="242" t="s">
        <v>37747</v>
      </c>
      <c r="N2102" s="242"/>
      <c r="O2102" s="243">
        <v>6631.13</v>
      </c>
      <c r="Q2102" s="224" t="s">
        <v>36999</v>
      </c>
      <c r="R2102" s="224"/>
      <c r="S2102" s="225">
        <v>7353.41</v>
      </c>
      <c r="U2102" s="203" t="s">
        <v>2368</v>
      </c>
      <c r="V2102" s="203"/>
      <c r="W2102" s="204">
        <v>26790.28</v>
      </c>
      <c r="AF2102" t="s">
        <v>71462</v>
      </c>
      <c r="AG2102" s="284">
        <v>10061.34</v>
      </c>
      <c r="AI2102" s="276" t="s">
        <v>34761</v>
      </c>
      <c r="AJ2102" s="277">
        <v>13092.5</v>
      </c>
      <c r="AL2102" s="246" t="s">
        <v>38910</v>
      </c>
      <c r="AM2102" s="247">
        <v>38592</v>
      </c>
      <c r="AO2102" s="226" t="s">
        <v>16704</v>
      </c>
      <c r="AP2102" s="227">
        <v>93784.51</v>
      </c>
      <c r="AR2102" s="207" t="s">
        <v>16637</v>
      </c>
      <c r="AS2102" s="208">
        <v>17500</v>
      </c>
      <c r="AT2102" s="93"/>
      <c r="AU2102" s="199" t="s">
        <v>32398</v>
      </c>
      <c r="AV2102" s="200">
        <v>2700</v>
      </c>
      <c r="BD2102" s="272" t="s">
        <v>9853</v>
      </c>
      <c r="BE2102" s="273">
        <v>243235.52</v>
      </c>
      <c r="BG2102" s="244" t="s">
        <v>38234</v>
      </c>
      <c r="BH2102" s="245">
        <v>6631.13</v>
      </c>
      <c r="BJ2102" s="230" t="s">
        <v>38263</v>
      </c>
      <c r="BK2102" s="231">
        <v>7353.41</v>
      </c>
      <c r="BM2102" s="209" t="s">
        <v>8741</v>
      </c>
      <c r="BN2102" s="210">
        <v>2696</v>
      </c>
    </row>
    <row r="2103" spans="13:66" x14ac:dyDescent="0.55000000000000004">
      <c r="M2103" s="242" t="s">
        <v>37749</v>
      </c>
      <c r="N2103" s="242"/>
      <c r="O2103" s="243">
        <v>44344.78</v>
      </c>
      <c r="Q2103" s="224" t="s">
        <v>37001</v>
      </c>
      <c r="R2103" s="224"/>
      <c r="S2103" s="225">
        <v>3766</v>
      </c>
      <c r="U2103" s="203" t="s">
        <v>2369</v>
      </c>
      <c r="V2103" s="203"/>
      <c r="W2103" s="204">
        <v>9102</v>
      </c>
      <c r="AF2103" t="s">
        <v>71463</v>
      </c>
      <c r="AG2103" s="284">
        <v>3423.25</v>
      </c>
      <c r="AI2103" s="276" t="s">
        <v>40181</v>
      </c>
      <c r="AJ2103" s="277">
        <v>19282.919999999998</v>
      </c>
      <c r="AL2103" s="246" t="s">
        <v>60234</v>
      </c>
      <c r="AM2103" s="247">
        <v>-60103.58</v>
      </c>
      <c r="AO2103" s="226" t="s">
        <v>38905</v>
      </c>
      <c r="AP2103" s="227">
        <v>-571.58000000000004</v>
      </c>
      <c r="AR2103" s="207" t="s">
        <v>16638</v>
      </c>
      <c r="AS2103" s="208">
        <v>57105.599999999999</v>
      </c>
      <c r="AT2103" s="93"/>
      <c r="AU2103" s="199" t="s">
        <v>32399</v>
      </c>
      <c r="AV2103" s="200">
        <v>144.36000000000001</v>
      </c>
      <c r="BD2103" s="272" t="s">
        <v>9854</v>
      </c>
      <c r="BE2103" s="273">
        <v>599566.14</v>
      </c>
      <c r="BG2103" s="244" t="s">
        <v>38244</v>
      </c>
      <c r="BH2103" s="245">
        <v>44344.78</v>
      </c>
      <c r="BJ2103" s="230" t="s">
        <v>38273</v>
      </c>
      <c r="BK2103" s="231">
        <v>3766</v>
      </c>
      <c r="BM2103" s="209" t="s">
        <v>9002</v>
      </c>
      <c r="BN2103" s="210">
        <v>28428</v>
      </c>
    </row>
    <row r="2104" spans="13:66" x14ac:dyDescent="0.55000000000000004">
      <c r="M2104" s="242" t="s">
        <v>37750</v>
      </c>
      <c r="N2104" s="242"/>
      <c r="O2104" s="243">
        <v>631</v>
      </c>
      <c r="Q2104" s="224" t="s">
        <v>37002</v>
      </c>
      <c r="R2104" s="224"/>
      <c r="S2104" s="225">
        <v>144008</v>
      </c>
      <c r="U2104" s="203" t="s">
        <v>2370</v>
      </c>
      <c r="V2104" s="203"/>
      <c r="W2104" s="204">
        <v>16031.81</v>
      </c>
      <c r="AF2104" t="s">
        <v>71464</v>
      </c>
      <c r="AG2104" s="284">
        <v>14045.25</v>
      </c>
      <c r="AI2104" s="276" t="s">
        <v>67239</v>
      </c>
      <c r="AJ2104" s="277">
        <v>16284.12</v>
      </c>
      <c r="AL2104" s="246" t="s">
        <v>63062</v>
      </c>
      <c r="AM2104" s="247">
        <v>52419</v>
      </c>
      <c r="AO2104" s="226" t="s">
        <v>38906</v>
      </c>
      <c r="AP2104" s="227">
        <v>302.41000000000003</v>
      </c>
      <c r="AR2104" s="207" t="s">
        <v>16639</v>
      </c>
      <c r="AS2104" s="208">
        <v>-188.83</v>
      </c>
      <c r="AT2104" s="93"/>
      <c r="AU2104" s="199" t="s">
        <v>32400</v>
      </c>
      <c r="AV2104" s="200">
        <v>1582.54</v>
      </c>
      <c r="BD2104" s="272" t="s">
        <v>9855</v>
      </c>
      <c r="BE2104" s="273">
        <v>53857.41</v>
      </c>
      <c r="BG2104" s="244" t="s">
        <v>38247</v>
      </c>
      <c r="BH2104" s="245">
        <v>631</v>
      </c>
      <c r="BJ2104" s="230" t="s">
        <v>38278</v>
      </c>
      <c r="BK2104" s="231">
        <v>144008</v>
      </c>
      <c r="BM2104" s="209" t="s">
        <v>9327</v>
      </c>
      <c r="BN2104" s="210">
        <v>41157</v>
      </c>
    </row>
    <row r="2105" spans="13:66" x14ac:dyDescent="0.55000000000000004">
      <c r="M2105" s="242" t="s">
        <v>37751</v>
      </c>
      <c r="N2105" s="242"/>
      <c r="O2105" s="243">
        <v>7726.44</v>
      </c>
      <c r="Q2105" s="224" t="s">
        <v>37003</v>
      </c>
      <c r="R2105" s="224"/>
      <c r="S2105" s="225">
        <v>41725.17</v>
      </c>
      <c r="U2105" s="203" t="s">
        <v>2371</v>
      </c>
      <c r="V2105" s="203"/>
      <c r="W2105" s="204">
        <v>15592.4</v>
      </c>
      <c r="AF2105" t="s">
        <v>66615</v>
      </c>
      <c r="AG2105" s="284">
        <v>55948.160000000003</v>
      </c>
      <c r="AI2105" s="276" t="s">
        <v>67240</v>
      </c>
      <c r="AJ2105" s="277">
        <v>584.37</v>
      </c>
      <c r="AL2105" s="246" t="s">
        <v>54911</v>
      </c>
      <c r="AM2105" s="247">
        <v>11309.68</v>
      </c>
      <c r="AO2105" s="226" t="s">
        <v>48723</v>
      </c>
      <c r="AP2105" s="227">
        <v>350</v>
      </c>
      <c r="AR2105" s="207" t="s">
        <v>16640</v>
      </c>
      <c r="AS2105" s="208">
        <v>205.87</v>
      </c>
      <c r="AT2105" s="93"/>
      <c r="AU2105" s="199" t="s">
        <v>23760</v>
      </c>
      <c r="AV2105" s="200">
        <v>2700</v>
      </c>
      <c r="BD2105" s="272" t="s">
        <v>9856</v>
      </c>
      <c r="BE2105" s="273">
        <v>97008.87</v>
      </c>
      <c r="BG2105" s="244" t="s">
        <v>38252</v>
      </c>
      <c r="BH2105" s="245">
        <v>7726.44</v>
      </c>
      <c r="BJ2105" s="230" t="s">
        <v>38283</v>
      </c>
      <c r="BK2105" s="231">
        <v>41725.17</v>
      </c>
      <c r="BM2105" s="209" t="s">
        <v>11327</v>
      </c>
      <c r="BN2105" s="210">
        <v>5600.66</v>
      </c>
    </row>
    <row r="2106" spans="13:66" x14ac:dyDescent="0.55000000000000004">
      <c r="M2106" s="242" t="s">
        <v>37752</v>
      </c>
      <c r="N2106" s="242"/>
      <c r="O2106" s="243">
        <v>1308</v>
      </c>
      <c r="Q2106" s="224" t="s">
        <v>37004</v>
      </c>
      <c r="R2106" s="224"/>
      <c r="S2106" s="225">
        <v>5401.97</v>
      </c>
      <c r="U2106" s="203" t="s">
        <v>2372</v>
      </c>
      <c r="V2106" s="203"/>
      <c r="W2106" s="204">
        <v>499.98</v>
      </c>
      <c r="AF2106" t="s">
        <v>67755</v>
      </c>
      <c r="AG2106" s="284">
        <v>1298.58</v>
      </c>
      <c r="AI2106" s="276" t="s">
        <v>42268</v>
      </c>
      <c r="AJ2106" s="277">
        <v>26406.68</v>
      </c>
      <c r="AL2106" s="246" t="s">
        <v>54912</v>
      </c>
      <c r="AM2106" s="247">
        <v>52764.93</v>
      </c>
      <c r="AO2106" s="226" t="s">
        <v>49702</v>
      </c>
      <c r="AP2106" s="227">
        <v>6800</v>
      </c>
      <c r="AR2106" s="207" t="s">
        <v>16641</v>
      </c>
      <c r="AS2106" s="208">
        <v>9236.25</v>
      </c>
      <c r="AT2106" s="93"/>
      <c r="AU2106" s="199" t="s">
        <v>23764</v>
      </c>
      <c r="AV2106" s="200">
        <v>144.36000000000001</v>
      </c>
      <c r="BD2106" s="272" t="s">
        <v>9857</v>
      </c>
      <c r="BE2106" s="273">
        <v>43178.32</v>
      </c>
      <c r="BG2106" s="244" t="s">
        <v>38254</v>
      </c>
      <c r="BH2106" s="245">
        <v>1308</v>
      </c>
      <c r="BJ2106" s="230" t="s">
        <v>38297</v>
      </c>
      <c r="BK2106" s="231">
        <v>5401.97</v>
      </c>
      <c r="BM2106" s="209" t="s">
        <v>9897</v>
      </c>
      <c r="BN2106" s="210">
        <v>254670.66</v>
      </c>
    </row>
    <row r="2107" spans="13:66" x14ac:dyDescent="0.55000000000000004">
      <c r="M2107" s="242" t="s">
        <v>37753</v>
      </c>
      <c r="N2107" s="242"/>
      <c r="O2107" s="243">
        <v>17463.68</v>
      </c>
      <c r="Q2107" s="224" t="s">
        <v>37005</v>
      </c>
      <c r="R2107" s="224"/>
      <c r="S2107" s="225">
        <v>2290.5</v>
      </c>
      <c r="U2107" s="203" t="s">
        <v>2373</v>
      </c>
      <c r="V2107" s="203"/>
      <c r="W2107" s="204">
        <v>7903</v>
      </c>
      <c r="AF2107" t="s">
        <v>67756</v>
      </c>
      <c r="AG2107" s="284">
        <v>9269.51</v>
      </c>
      <c r="AI2107" s="276" t="s">
        <v>36131</v>
      </c>
      <c r="AJ2107" s="277">
        <v>44500</v>
      </c>
      <c r="AL2107" s="246" t="s">
        <v>54913</v>
      </c>
      <c r="AM2107" s="247">
        <v>5162.8</v>
      </c>
      <c r="AO2107" s="226" t="s">
        <v>48724</v>
      </c>
      <c r="AP2107" s="227">
        <v>6.33</v>
      </c>
      <c r="AR2107" s="207" t="s">
        <v>16642</v>
      </c>
      <c r="AS2107" s="208">
        <v>14586</v>
      </c>
      <c r="AT2107" s="93"/>
      <c r="AU2107" s="199" t="s">
        <v>32401</v>
      </c>
      <c r="AV2107" s="200">
        <v>828.82</v>
      </c>
      <c r="BD2107" s="272" t="s">
        <v>9858</v>
      </c>
      <c r="BE2107" s="273">
        <v>8000</v>
      </c>
      <c r="BG2107" s="244" t="s">
        <v>38259</v>
      </c>
      <c r="BH2107" s="245">
        <v>17463.68</v>
      </c>
      <c r="BJ2107" s="230" t="s">
        <v>38299</v>
      </c>
      <c r="BK2107" s="231">
        <v>2290.5</v>
      </c>
      <c r="BM2107" s="209" t="s">
        <v>6739</v>
      </c>
      <c r="BN2107" s="210">
        <v>16500</v>
      </c>
    </row>
    <row r="2108" spans="13:66" x14ac:dyDescent="0.55000000000000004">
      <c r="M2108" s="242" t="s">
        <v>37755</v>
      </c>
      <c r="N2108" s="242"/>
      <c r="O2108" s="243">
        <v>8428.61</v>
      </c>
      <c r="Q2108" s="224" t="s">
        <v>37006</v>
      </c>
      <c r="R2108" s="224"/>
      <c r="S2108" s="225">
        <v>25153</v>
      </c>
      <c r="U2108" s="203" t="s">
        <v>2374</v>
      </c>
      <c r="V2108" s="203"/>
      <c r="W2108" s="204">
        <v>5787.52</v>
      </c>
      <c r="AF2108" t="s">
        <v>67757</v>
      </c>
      <c r="AG2108" s="284">
        <v>8264.09</v>
      </c>
      <c r="AI2108" s="276" t="s">
        <v>42270</v>
      </c>
      <c r="AJ2108" s="277">
        <v>124261</v>
      </c>
      <c r="AL2108" s="246" t="s">
        <v>54914</v>
      </c>
      <c r="AM2108" s="247">
        <v>9761.67</v>
      </c>
      <c r="AO2108" s="226" t="s">
        <v>36079</v>
      </c>
      <c r="AP2108" s="227">
        <v>249.32</v>
      </c>
      <c r="AR2108" s="207" t="s">
        <v>16643</v>
      </c>
      <c r="AS2108" s="208">
        <v>46470.3</v>
      </c>
      <c r="AT2108" s="93"/>
      <c r="AU2108" s="199" t="s">
        <v>32402</v>
      </c>
      <c r="AV2108" s="200">
        <v>13017.18</v>
      </c>
      <c r="BD2108" s="272" t="s">
        <v>9859</v>
      </c>
      <c r="BE2108" s="273">
        <v>10624</v>
      </c>
      <c r="BG2108" s="244" t="s">
        <v>38267</v>
      </c>
      <c r="BH2108" s="245">
        <v>8428.61</v>
      </c>
      <c r="BJ2108" s="230" t="s">
        <v>38302</v>
      </c>
      <c r="BK2108" s="231">
        <v>25153</v>
      </c>
      <c r="BM2108" s="209" t="s">
        <v>7140</v>
      </c>
      <c r="BN2108" s="210">
        <v>210</v>
      </c>
    </row>
    <row r="2109" spans="13:66" x14ac:dyDescent="0.55000000000000004">
      <c r="M2109" s="242" t="s">
        <v>37756</v>
      </c>
      <c r="N2109" s="242"/>
      <c r="O2109" s="243">
        <v>31117.040000000001</v>
      </c>
      <c r="Q2109" s="224" t="s">
        <v>37007</v>
      </c>
      <c r="R2109" s="224"/>
      <c r="S2109" s="225">
        <v>245896.11</v>
      </c>
      <c r="U2109" s="203" t="s">
        <v>2375</v>
      </c>
      <c r="V2109" s="203"/>
      <c r="W2109" s="204">
        <v>4918</v>
      </c>
      <c r="AF2109" t="s">
        <v>67760</v>
      </c>
      <c r="AG2109" s="284">
        <v>8570.69</v>
      </c>
      <c r="AI2109" s="276" t="s">
        <v>47876</v>
      </c>
      <c r="AJ2109" s="277">
        <v>253.86</v>
      </c>
      <c r="AL2109" s="246" t="s">
        <v>54915</v>
      </c>
      <c r="AM2109" s="247">
        <v>2298.75</v>
      </c>
      <c r="AO2109" s="226" t="s">
        <v>34631</v>
      </c>
      <c r="AP2109" s="227">
        <v>7998.66</v>
      </c>
      <c r="AR2109" s="207" t="s">
        <v>16644</v>
      </c>
      <c r="AS2109" s="208">
        <v>383834.64</v>
      </c>
      <c r="AT2109" s="93"/>
      <c r="AU2109" s="199" t="s">
        <v>23779</v>
      </c>
      <c r="AV2109" s="200">
        <v>828.82</v>
      </c>
      <c r="BD2109" s="272" t="s">
        <v>9860</v>
      </c>
      <c r="BE2109" s="273">
        <v>77368.850000000006</v>
      </c>
      <c r="BG2109" s="244" t="s">
        <v>38272</v>
      </c>
      <c r="BH2109" s="245">
        <v>31117.040000000001</v>
      </c>
      <c r="BJ2109" s="230" t="s">
        <v>38309</v>
      </c>
      <c r="BK2109" s="231">
        <v>245896.11</v>
      </c>
      <c r="BM2109" s="209" t="s">
        <v>7410</v>
      </c>
      <c r="BN2109" s="210">
        <v>2111.04</v>
      </c>
    </row>
    <row r="2110" spans="13:66" x14ac:dyDescent="0.55000000000000004">
      <c r="M2110" s="242" t="s">
        <v>37757</v>
      </c>
      <c r="N2110" s="242"/>
      <c r="O2110" s="243">
        <v>3239.65</v>
      </c>
      <c r="Q2110" s="224" t="s">
        <v>37008</v>
      </c>
      <c r="R2110" s="224"/>
      <c r="S2110" s="225">
        <v>6725.42</v>
      </c>
      <c r="U2110" s="203" t="s">
        <v>2376</v>
      </c>
      <c r="V2110" s="203"/>
      <c r="W2110" s="204">
        <v>3100.86</v>
      </c>
      <c r="AF2110" t="s">
        <v>67763</v>
      </c>
      <c r="AG2110" s="284">
        <v>2459.9899999999998</v>
      </c>
      <c r="AI2110" s="276" t="s">
        <v>66537</v>
      </c>
      <c r="AJ2110" s="277">
        <v>335654.46</v>
      </c>
      <c r="AL2110" s="246" t="s">
        <v>54916</v>
      </c>
      <c r="AM2110" s="247">
        <v>6219.25</v>
      </c>
      <c r="AO2110" s="226" t="s">
        <v>34632</v>
      </c>
      <c r="AP2110" s="227">
        <v>109907.42</v>
      </c>
      <c r="AR2110" s="207" t="s">
        <v>16645</v>
      </c>
      <c r="AS2110" s="208">
        <v>53089.19</v>
      </c>
      <c r="AT2110" s="93"/>
      <c r="AU2110" s="199" t="s">
        <v>23780</v>
      </c>
      <c r="AV2110" s="200">
        <v>13017.18</v>
      </c>
      <c r="BD2110" s="272" t="s">
        <v>12060</v>
      </c>
      <c r="BE2110" s="273">
        <v>273341.76</v>
      </c>
      <c r="BG2110" s="244" t="s">
        <v>38277</v>
      </c>
      <c r="BH2110" s="245">
        <v>3239.65</v>
      </c>
      <c r="BJ2110" s="230" t="s">
        <v>38317</v>
      </c>
      <c r="BK2110" s="231">
        <v>6725.42</v>
      </c>
      <c r="BM2110" s="209" t="s">
        <v>7820</v>
      </c>
      <c r="BN2110" s="210">
        <v>297.60000000000002</v>
      </c>
    </row>
    <row r="2111" spans="13:66" x14ac:dyDescent="0.55000000000000004">
      <c r="M2111" s="242" t="s">
        <v>37758</v>
      </c>
      <c r="N2111" s="242"/>
      <c r="O2111" s="243">
        <v>66757.97</v>
      </c>
      <c r="Q2111" s="224" t="s">
        <v>37010</v>
      </c>
      <c r="R2111" s="224"/>
      <c r="S2111" s="225">
        <v>1698</v>
      </c>
      <c r="U2111" s="203" t="s">
        <v>2377</v>
      </c>
      <c r="V2111" s="203"/>
      <c r="W2111" s="204">
        <v>33429</v>
      </c>
      <c r="AF2111" t="s">
        <v>63187</v>
      </c>
      <c r="AG2111">
        <v>804.9</v>
      </c>
      <c r="AI2111" s="276" t="s">
        <v>67241</v>
      </c>
      <c r="AJ2111" s="277">
        <v>278.74</v>
      </c>
      <c r="AL2111" s="246" t="s">
        <v>54917</v>
      </c>
      <c r="AM2111" s="247">
        <v>18654.41</v>
      </c>
      <c r="AO2111" s="226" t="s">
        <v>34633</v>
      </c>
      <c r="AP2111" s="227">
        <v>6366.84</v>
      </c>
      <c r="AR2111" s="207" t="s">
        <v>16646</v>
      </c>
      <c r="AS2111" s="208">
        <v>1406.16</v>
      </c>
      <c r="AT2111" s="93"/>
      <c r="AU2111" s="199" t="s">
        <v>32403</v>
      </c>
      <c r="AV2111" s="200">
        <v>2700</v>
      </c>
      <c r="BD2111" s="272" t="s">
        <v>9861</v>
      </c>
      <c r="BE2111" s="273">
        <v>7062792.25</v>
      </c>
      <c r="BG2111" s="244" t="s">
        <v>38282</v>
      </c>
      <c r="BH2111" s="245">
        <v>66757.97</v>
      </c>
      <c r="BJ2111" s="230" t="s">
        <v>38330</v>
      </c>
      <c r="BK2111" s="231">
        <v>1698</v>
      </c>
      <c r="BM2111" s="209" t="s">
        <v>10480</v>
      </c>
      <c r="BN2111" s="210">
        <v>369.93</v>
      </c>
    </row>
    <row r="2112" spans="13:66" x14ac:dyDescent="0.55000000000000004">
      <c r="M2112" s="242" t="s">
        <v>37759</v>
      </c>
      <c r="N2112" s="242"/>
      <c r="O2112" s="243">
        <v>23816.91</v>
      </c>
      <c r="Q2112" s="224" t="s">
        <v>37011</v>
      </c>
      <c r="R2112" s="224"/>
      <c r="S2112" s="225">
        <v>53859.38</v>
      </c>
      <c r="U2112" s="203" t="s">
        <v>2378</v>
      </c>
      <c r="V2112" s="203"/>
      <c r="W2112" s="204">
        <v>2175</v>
      </c>
      <c r="AF2112" t="s">
        <v>70566</v>
      </c>
      <c r="AG2112" s="284">
        <v>1509.02</v>
      </c>
      <c r="AI2112" s="276" t="s">
        <v>67242</v>
      </c>
      <c r="AJ2112" s="277">
        <v>11120</v>
      </c>
      <c r="AL2112" s="246" t="s">
        <v>54918</v>
      </c>
      <c r="AM2112" s="247">
        <v>4784.8</v>
      </c>
      <c r="AO2112" s="226" t="s">
        <v>34634</v>
      </c>
      <c r="AP2112" s="227">
        <v>9538.82</v>
      </c>
      <c r="AR2112" s="207" t="s">
        <v>16647</v>
      </c>
      <c r="AS2112" s="208">
        <v>40549.57</v>
      </c>
      <c r="AT2112" s="93"/>
      <c r="AU2112" s="199" t="s">
        <v>32404</v>
      </c>
      <c r="AV2112" s="200">
        <v>14186</v>
      </c>
      <c r="BD2112" s="272" t="s">
        <v>9862</v>
      </c>
      <c r="BE2112" s="273">
        <v>2052702.47</v>
      </c>
      <c r="BG2112" s="244" t="s">
        <v>38287</v>
      </c>
      <c r="BH2112" s="245">
        <v>23816.91</v>
      </c>
      <c r="BJ2112" s="230" t="s">
        <v>38333</v>
      </c>
      <c r="BK2112" s="231">
        <v>53859.38</v>
      </c>
      <c r="BM2112" s="209" t="s">
        <v>8354</v>
      </c>
      <c r="BN2112" s="210">
        <v>834.57</v>
      </c>
    </row>
    <row r="2113" spans="13:66" x14ac:dyDescent="0.55000000000000004">
      <c r="M2113" s="242" t="s">
        <v>37760</v>
      </c>
      <c r="N2113" s="242"/>
      <c r="O2113" s="243">
        <v>451.04</v>
      </c>
      <c r="Q2113" s="224" t="s">
        <v>37012</v>
      </c>
      <c r="R2113" s="224"/>
      <c r="S2113" s="225">
        <v>1162</v>
      </c>
      <c r="U2113" s="203" t="s">
        <v>2379</v>
      </c>
      <c r="V2113" s="203"/>
      <c r="W2113" s="204">
        <v>15491</v>
      </c>
      <c r="AF2113" t="s">
        <v>67766</v>
      </c>
      <c r="AG2113">
        <v>982.87</v>
      </c>
      <c r="AI2113" s="276" t="s">
        <v>67243</v>
      </c>
      <c r="AJ2113" s="277">
        <v>4699</v>
      </c>
      <c r="AL2113" s="246" t="s">
        <v>64053</v>
      </c>
      <c r="AM2113" s="247">
        <v>4949.47</v>
      </c>
      <c r="AO2113" s="226" t="s">
        <v>34635</v>
      </c>
      <c r="AP2113" s="227">
        <v>11539.57</v>
      </c>
      <c r="AR2113" s="207" t="s">
        <v>16648</v>
      </c>
      <c r="AS2113" s="208">
        <v>3014.39</v>
      </c>
      <c r="AT2113" s="93"/>
      <c r="AU2113" s="199" t="s">
        <v>32405</v>
      </c>
      <c r="AV2113" s="200">
        <v>2700</v>
      </c>
      <c r="BD2113" s="272" t="s">
        <v>9863</v>
      </c>
      <c r="BE2113" s="273">
        <v>2388975.0099999998</v>
      </c>
      <c r="BG2113" s="244" t="s">
        <v>38291</v>
      </c>
      <c r="BH2113" s="245">
        <v>451.04</v>
      </c>
      <c r="BJ2113" s="230" t="s">
        <v>38338</v>
      </c>
      <c r="BK2113" s="231">
        <v>1162</v>
      </c>
      <c r="BM2113" s="209" t="s">
        <v>9003</v>
      </c>
      <c r="BN2113" s="210">
        <v>3380.37</v>
      </c>
    </row>
    <row r="2114" spans="13:66" x14ac:dyDescent="0.55000000000000004">
      <c r="M2114" s="242" t="s">
        <v>37761</v>
      </c>
      <c r="N2114" s="242"/>
      <c r="O2114" s="243">
        <v>3763</v>
      </c>
      <c r="Q2114" s="224" t="s">
        <v>37013</v>
      </c>
      <c r="R2114" s="224"/>
      <c r="S2114" s="225">
        <v>79407</v>
      </c>
      <c r="U2114" s="203" t="s">
        <v>2380</v>
      </c>
      <c r="V2114" s="203"/>
      <c r="W2114" s="204">
        <v>6310</v>
      </c>
      <c r="AF2114" t="s">
        <v>62643</v>
      </c>
      <c r="AG2114">
        <v>230.95</v>
      </c>
      <c r="AI2114" s="276" t="s">
        <v>34766</v>
      </c>
      <c r="AJ2114" s="277">
        <v>3039.1</v>
      </c>
      <c r="AL2114" s="246" t="s">
        <v>54919</v>
      </c>
      <c r="AM2114" s="247">
        <v>101627.56</v>
      </c>
      <c r="AO2114" s="226" t="s">
        <v>34636</v>
      </c>
      <c r="AP2114" s="227">
        <v>1546.64</v>
      </c>
      <c r="AR2114" s="207" t="s">
        <v>16649</v>
      </c>
      <c r="AS2114" s="208">
        <v>40331.46</v>
      </c>
      <c r="AT2114" s="93"/>
      <c r="AU2114" s="199" t="s">
        <v>23810</v>
      </c>
      <c r="AV2114" s="200">
        <v>14186</v>
      </c>
      <c r="BD2114" s="272" t="s">
        <v>9864</v>
      </c>
      <c r="BE2114" s="273">
        <v>869418.05</v>
      </c>
      <c r="BG2114" s="244" t="s">
        <v>38296</v>
      </c>
      <c r="BH2114" s="245">
        <v>3763</v>
      </c>
      <c r="BJ2114" s="230" t="s">
        <v>38340</v>
      </c>
      <c r="BK2114" s="231">
        <v>79407</v>
      </c>
      <c r="BM2114" s="209" t="s">
        <v>10546</v>
      </c>
      <c r="BN2114" s="210">
        <v>5225</v>
      </c>
    </row>
    <row r="2115" spans="13:66" x14ac:dyDescent="0.55000000000000004">
      <c r="M2115" s="242" t="s">
        <v>37762</v>
      </c>
      <c r="N2115" s="242"/>
      <c r="O2115" s="243">
        <v>23950</v>
      </c>
      <c r="Q2115" s="224" t="s">
        <v>37014</v>
      </c>
      <c r="R2115" s="224"/>
      <c r="S2115" s="225">
        <v>626.51</v>
      </c>
      <c r="U2115" s="203" t="s">
        <v>2381</v>
      </c>
      <c r="V2115" s="203"/>
      <c r="W2115" s="204">
        <v>2000</v>
      </c>
      <c r="AF2115" t="s">
        <v>59629</v>
      </c>
      <c r="AG2115" s="284">
        <v>2950235.57</v>
      </c>
      <c r="AI2115" s="276" t="s">
        <v>17793</v>
      </c>
      <c r="AJ2115" s="277">
        <v>232.49</v>
      </c>
      <c r="AL2115" s="246" t="s">
        <v>57284</v>
      </c>
      <c r="AM2115" s="247">
        <v>4229.68</v>
      </c>
      <c r="AO2115" s="226" t="s">
        <v>34637</v>
      </c>
      <c r="AP2115" s="227">
        <v>660</v>
      </c>
      <c r="AR2115" s="207" t="s">
        <v>16650</v>
      </c>
      <c r="AS2115" s="208">
        <v>1551.62</v>
      </c>
      <c r="AT2115" s="93"/>
      <c r="AU2115" s="199" t="s">
        <v>13885</v>
      </c>
      <c r="AV2115" s="200">
        <v>12335</v>
      </c>
      <c r="BD2115" s="272" t="s">
        <v>9866</v>
      </c>
      <c r="BE2115" s="273">
        <v>27399917.449999999</v>
      </c>
      <c r="BG2115" s="244" t="s">
        <v>38306</v>
      </c>
      <c r="BH2115" s="245">
        <v>23950</v>
      </c>
      <c r="BJ2115" s="230" t="s">
        <v>38349</v>
      </c>
      <c r="BK2115" s="231">
        <v>626.51</v>
      </c>
      <c r="BM2115" s="209" t="s">
        <v>9534</v>
      </c>
      <c r="BN2115" s="210">
        <v>827</v>
      </c>
    </row>
    <row r="2116" spans="13:66" x14ac:dyDescent="0.55000000000000004">
      <c r="M2116" s="242" t="s">
        <v>37763</v>
      </c>
      <c r="N2116" s="242"/>
      <c r="O2116" s="243">
        <v>11115.87</v>
      </c>
      <c r="Q2116" s="224" t="s">
        <v>37015</v>
      </c>
      <c r="R2116" s="224"/>
      <c r="S2116" s="225">
        <v>31245</v>
      </c>
      <c r="U2116" s="203" t="s">
        <v>2382</v>
      </c>
      <c r="V2116" s="203"/>
      <c r="W2116" s="204">
        <v>2000</v>
      </c>
      <c r="AF2116" t="s">
        <v>71465</v>
      </c>
      <c r="AG2116" s="284">
        <v>86368.29</v>
      </c>
      <c r="AI2116" s="276" t="s">
        <v>34767</v>
      </c>
      <c r="AJ2116" s="277">
        <v>760.38</v>
      </c>
      <c r="AL2116" s="246" t="s">
        <v>51786</v>
      </c>
      <c r="AM2116" s="247">
        <v>360</v>
      </c>
      <c r="AO2116" s="226" t="s">
        <v>34638</v>
      </c>
      <c r="AP2116" s="227">
        <v>4632.38</v>
      </c>
      <c r="AR2116" s="207" t="s">
        <v>16651</v>
      </c>
      <c r="AS2116" s="208">
        <v>4778.25</v>
      </c>
      <c r="AT2116" s="93"/>
      <c r="AU2116" s="199" t="s">
        <v>32406</v>
      </c>
      <c r="AV2116" s="200">
        <v>1605.5</v>
      </c>
      <c r="BD2116" s="272" t="s">
        <v>9867</v>
      </c>
      <c r="BE2116" s="273">
        <v>69890.42</v>
      </c>
      <c r="BG2116" s="244" t="s">
        <v>38313</v>
      </c>
      <c r="BH2116" s="245">
        <v>11115.87</v>
      </c>
      <c r="BJ2116" s="230" t="s">
        <v>38354</v>
      </c>
      <c r="BK2116" s="231">
        <v>31245</v>
      </c>
      <c r="BM2116" s="209" t="s">
        <v>11108</v>
      </c>
      <c r="BN2116" s="210">
        <v>5221.67</v>
      </c>
    </row>
    <row r="2117" spans="13:66" x14ac:dyDescent="0.55000000000000004">
      <c r="M2117" s="242" t="s">
        <v>37764</v>
      </c>
      <c r="N2117" s="242"/>
      <c r="O2117" s="243">
        <v>8731</v>
      </c>
      <c r="Q2117" s="224" t="s">
        <v>37016</v>
      </c>
      <c r="R2117" s="224"/>
      <c r="S2117" s="225">
        <v>15677.92</v>
      </c>
      <c r="U2117" s="203" t="s">
        <v>2383</v>
      </c>
      <c r="V2117" s="203"/>
      <c r="W2117" s="204">
        <v>33036.32</v>
      </c>
      <c r="AF2117" t="s">
        <v>70567</v>
      </c>
      <c r="AG2117" s="284">
        <v>133918.01</v>
      </c>
      <c r="AI2117" s="276" t="s">
        <v>51981</v>
      </c>
      <c r="AJ2117" s="277">
        <v>33091.599999999999</v>
      </c>
      <c r="AL2117" s="246" t="s">
        <v>51788</v>
      </c>
      <c r="AM2117" s="247">
        <v>27.54</v>
      </c>
      <c r="AO2117" s="226" t="s">
        <v>34639</v>
      </c>
      <c r="AP2117" s="227">
        <v>4381.84</v>
      </c>
      <c r="AR2117" s="207" t="s">
        <v>16652</v>
      </c>
      <c r="AS2117" s="208">
        <v>43146</v>
      </c>
      <c r="AT2117" s="93"/>
      <c r="AU2117" s="199" t="s">
        <v>32407</v>
      </c>
      <c r="AV2117" s="200">
        <v>121.55</v>
      </c>
      <c r="BD2117" s="272" t="s">
        <v>9868</v>
      </c>
      <c r="BE2117" s="273">
        <v>1010</v>
      </c>
      <c r="BG2117" s="244" t="s">
        <v>38321</v>
      </c>
      <c r="BH2117" s="245">
        <v>8731</v>
      </c>
      <c r="BJ2117" s="230" t="s">
        <v>38359</v>
      </c>
      <c r="BK2117" s="231">
        <v>15677.92</v>
      </c>
      <c r="BM2117" s="209" t="s">
        <v>11328</v>
      </c>
      <c r="BN2117" s="210">
        <v>1485</v>
      </c>
    </row>
    <row r="2118" spans="13:66" x14ac:dyDescent="0.55000000000000004">
      <c r="M2118" s="242" t="s">
        <v>37765</v>
      </c>
      <c r="N2118" s="242"/>
      <c r="O2118" s="243">
        <v>11999.92</v>
      </c>
      <c r="Q2118" s="224" t="s">
        <v>37017</v>
      </c>
      <c r="R2118" s="224"/>
      <c r="S2118" s="225">
        <v>17816.669999999998</v>
      </c>
      <c r="U2118" s="203" t="s">
        <v>2384</v>
      </c>
      <c r="V2118" s="203"/>
      <c r="W2118" s="204">
        <v>111973.31</v>
      </c>
      <c r="AF2118" t="s">
        <v>67770</v>
      </c>
      <c r="AG2118" s="284">
        <v>9462.35</v>
      </c>
      <c r="AI2118" s="276" t="s">
        <v>38966</v>
      </c>
      <c r="AJ2118" s="277">
        <v>20674</v>
      </c>
      <c r="AL2118" s="246" t="s">
        <v>51789</v>
      </c>
      <c r="AM2118" s="247">
        <v>88.2</v>
      </c>
      <c r="AO2118" s="226" t="s">
        <v>34640</v>
      </c>
      <c r="AP2118" s="227">
        <v>4969.1499999999996</v>
      </c>
      <c r="AR2118" s="207" t="s">
        <v>16653</v>
      </c>
      <c r="AS2118" s="208">
        <v>46470.3</v>
      </c>
      <c r="AT2118" s="93"/>
      <c r="AU2118" s="199" t="s">
        <v>32408</v>
      </c>
      <c r="AV2118" s="200">
        <v>22.56</v>
      </c>
      <c r="BD2118" s="272" t="s">
        <v>9869</v>
      </c>
      <c r="BE2118" s="273">
        <v>6984779.1699999999</v>
      </c>
      <c r="BG2118" s="244" t="s">
        <v>38326</v>
      </c>
      <c r="BH2118" s="245">
        <v>11999.92</v>
      </c>
      <c r="BJ2118" s="230" t="s">
        <v>38364</v>
      </c>
      <c r="BK2118" s="231">
        <v>17816.669999999998</v>
      </c>
      <c r="BM2118" s="209" t="s">
        <v>9898</v>
      </c>
      <c r="BN2118" s="210">
        <v>36462.18</v>
      </c>
    </row>
    <row r="2119" spans="13:66" x14ac:dyDescent="0.55000000000000004">
      <c r="M2119" s="242" t="s">
        <v>37766</v>
      </c>
      <c r="N2119" s="242"/>
      <c r="O2119" s="243">
        <v>9518.0300000000007</v>
      </c>
      <c r="Q2119" s="224" t="s">
        <v>37019</v>
      </c>
      <c r="R2119" s="224"/>
      <c r="S2119" s="225">
        <v>797057.18</v>
      </c>
      <c r="U2119" s="203" t="s">
        <v>2385</v>
      </c>
      <c r="V2119" s="203"/>
      <c r="W2119" s="204">
        <v>2024</v>
      </c>
      <c r="AF2119" t="s">
        <v>62645</v>
      </c>
      <c r="AG2119" s="284">
        <v>1186.5</v>
      </c>
      <c r="AI2119" s="276" t="s">
        <v>70447</v>
      </c>
      <c r="AJ2119" s="277">
        <v>18.97</v>
      </c>
      <c r="AL2119" s="246" t="s">
        <v>51791</v>
      </c>
      <c r="AM2119" s="247">
        <v>1314.96</v>
      </c>
      <c r="AO2119" s="226" t="s">
        <v>34641</v>
      </c>
      <c r="AP2119" s="227">
        <v>49800</v>
      </c>
      <c r="AR2119" s="207" t="s">
        <v>16654</v>
      </c>
      <c r="AS2119" s="208">
        <v>501024.95</v>
      </c>
      <c r="AT2119" s="93"/>
      <c r="AU2119" s="199" t="s">
        <v>32409</v>
      </c>
      <c r="AV2119" s="200">
        <v>139.19</v>
      </c>
      <c r="BD2119" s="272" t="s">
        <v>9870</v>
      </c>
      <c r="BE2119" s="273">
        <v>64539.199999999997</v>
      </c>
      <c r="BG2119" s="244" t="s">
        <v>38337</v>
      </c>
      <c r="BH2119" s="245">
        <v>9518.0300000000007</v>
      </c>
      <c r="BJ2119" s="230" t="s">
        <v>38375</v>
      </c>
      <c r="BK2119" s="231">
        <v>797057.18</v>
      </c>
      <c r="BM2119" s="209" t="s">
        <v>6740</v>
      </c>
      <c r="BN2119" s="210">
        <v>163131.35</v>
      </c>
    </row>
    <row r="2120" spans="13:66" x14ac:dyDescent="0.55000000000000004">
      <c r="M2120" s="242" t="s">
        <v>37767</v>
      </c>
      <c r="N2120" s="242"/>
      <c r="O2120" s="243">
        <v>34949.760000000002</v>
      </c>
      <c r="Q2120" s="224" t="s">
        <v>37020</v>
      </c>
      <c r="R2120" s="224"/>
      <c r="S2120" s="225">
        <v>12000</v>
      </c>
      <c r="U2120" s="203" t="s">
        <v>2386</v>
      </c>
      <c r="V2120" s="203"/>
      <c r="W2120" s="204">
        <v>2000</v>
      </c>
      <c r="AF2120" t="s">
        <v>70568</v>
      </c>
      <c r="AG2120">
        <v>125.28</v>
      </c>
      <c r="AI2120" s="276" t="s">
        <v>51990</v>
      </c>
      <c r="AJ2120" s="277">
        <v>200.72</v>
      </c>
      <c r="AL2120" s="246" t="s">
        <v>51792</v>
      </c>
      <c r="AM2120" s="247">
        <v>16927.560000000001</v>
      </c>
      <c r="AO2120" s="226" t="s">
        <v>34642</v>
      </c>
      <c r="AP2120" s="227">
        <v>16167.47</v>
      </c>
      <c r="AR2120" s="207" t="s">
        <v>16655</v>
      </c>
      <c r="AS2120" s="208">
        <v>383834.64</v>
      </c>
      <c r="AT2120" s="93"/>
      <c r="AU2120" s="199" t="s">
        <v>32410</v>
      </c>
      <c r="AV2120" s="200">
        <v>308.2</v>
      </c>
      <c r="BD2120" s="272" t="s">
        <v>9871</v>
      </c>
      <c r="BE2120" s="273">
        <v>8399889.6699999999</v>
      </c>
      <c r="BG2120" s="244" t="s">
        <v>38344</v>
      </c>
      <c r="BH2120" s="245">
        <v>34949.760000000002</v>
      </c>
      <c r="BJ2120" s="230" t="s">
        <v>38380</v>
      </c>
      <c r="BK2120" s="231">
        <v>12000</v>
      </c>
      <c r="BM2120" s="209" t="s">
        <v>6944</v>
      </c>
      <c r="BN2120" s="210">
        <v>8314.6299999999992</v>
      </c>
    </row>
    <row r="2121" spans="13:66" x14ac:dyDescent="0.55000000000000004">
      <c r="M2121" s="242" t="s">
        <v>37768</v>
      </c>
      <c r="N2121" s="242"/>
      <c r="O2121" s="243">
        <v>4059</v>
      </c>
      <c r="Q2121" s="224" t="s">
        <v>37021</v>
      </c>
      <c r="R2121" s="224"/>
      <c r="S2121" s="225">
        <v>1232</v>
      </c>
      <c r="U2121" s="203" t="s">
        <v>2387</v>
      </c>
      <c r="V2121" s="203"/>
      <c r="W2121" s="204">
        <v>5530.21</v>
      </c>
      <c r="AF2121" t="s">
        <v>59630</v>
      </c>
      <c r="AG2121" s="284">
        <v>238080.93</v>
      </c>
      <c r="AI2121" s="276" t="s">
        <v>70448</v>
      </c>
      <c r="AJ2121" s="277">
        <v>31.82</v>
      </c>
      <c r="AL2121" s="246" t="s">
        <v>51793</v>
      </c>
      <c r="AM2121" s="247">
        <v>26066.58</v>
      </c>
      <c r="AO2121" s="226" t="s">
        <v>40140</v>
      </c>
      <c r="AP2121" s="227">
        <v>206497.29</v>
      </c>
      <c r="AR2121" s="207" t="s">
        <v>16656</v>
      </c>
      <c r="AS2121" s="208">
        <v>43884.59</v>
      </c>
      <c r="AT2121" s="93"/>
      <c r="AU2121" s="199" t="s">
        <v>13886</v>
      </c>
      <c r="AV2121" s="200">
        <v>2754.3</v>
      </c>
      <c r="BD2121" s="272" t="s">
        <v>9872</v>
      </c>
      <c r="BE2121" s="273">
        <v>42469.77</v>
      </c>
      <c r="BG2121" s="244" t="s">
        <v>38348</v>
      </c>
      <c r="BH2121" s="245">
        <v>4059</v>
      </c>
      <c r="BJ2121" s="230" t="s">
        <v>38395</v>
      </c>
      <c r="BK2121" s="231">
        <v>1232</v>
      </c>
      <c r="BM2121" s="209" t="s">
        <v>7141</v>
      </c>
      <c r="BN2121" s="210">
        <v>5816</v>
      </c>
    </row>
    <row r="2122" spans="13:66" x14ac:dyDescent="0.55000000000000004">
      <c r="M2122" s="242" t="s">
        <v>37770</v>
      </c>
      <c r="N2122" s="242"/>
      <c r="O2122" s="243">
        <v>-3</v>
      </c>
      <c r="Q2122" s="224" t="s">
        <v>37023</v>
      </c>
      <c r="R2122" s="224"/>
      <c r="S2122" s="225">
        <v>12354.05</v>
      </c>
      <c r="U2122" s="203" t="s">
        <v>2388</v>
      </c>
      <c r="V2122" s="203"/>
      <c r="W2122" s="204">
        <v>567.44000000000005</v>
      </c>
      <c r="AF2122" t="s">
        <v>60508</v>
      </c>
      <c r="AG2122" s="284">
        <v>60118.12</v>
      </c>
      <c r="AI2122" s="276" t="s">
        <v>51998</v>
      </c>
      <c r="AJ2122" s="277">
        <v>336.74</v>
      </c>
      <c r="AL2122" s="246" t="s">
        <v>60235</v>
      </c>
      <c r="AM2122" s="247">
        <v>-382.51</v>
      </c>
      <c r="AO2122" s="226" t="s">
        <v>48725</v>
      </c>
      <c r="AP2122" s="227">
        <v>6315.64</v>
      </c>
      <c r="AR2122" s="207" t="s">
        <v>16657</v>
      </c>
      <c r="AS2122" s="208">
        <v>59029.34</v>
      </c>
      <c r="AT2122" s="93"/>
      <c r="AU2122" s="199" t="s">
        <v>13887</v>
      </c>
      <c r="AV2122" s="200">
        <v>400</v>
      </c>
      <c r="BD2122" s="272" t="s">
        <v>9874</v>
      </c>
      <c r="BE2122" s="273">
        <v>4610456.5</v>
      </c>
      <c r="BG2122" s="244" t="s">
        <v>38363</v>
      </c>
      <c r="BH2122" s="245">
        <v>-3</v>
      </c>
      <c r="BJ2122" s="230" t="s">
        <v>38407</v>
      </c>
      <c r="BK2122" s="231">
        <v>12354.05</v>
      </c>
      <c r="BM2122" s="209" t="s">
        <v>7411</v>
      </c>
      <c r="BN2122" s="210">
        <v>175576</v>
      </c>
    </row>
    <row r="2123" spans="13:66" x14ac:dyDescent="0.55000000000000004">
      <c r="M2123" s="242" t="s">
        <v>37771</v>
      </c>
      <c r="N2123" s="242"/>
      <c r="O2123" s="243">
        <v>5770.3</v>
      </c>
      <c r="Q2123" s="224" t="s">
        <v>37024</v>
      </c>
      <c r="R2123" s="224"/>
      <c r="S2123" s="225">
        <v>6565</v>
      </c>
      <c r="U2123" s="203" t="s">
        <v>2389</v>
      </c>
      <c r="V2123" s="203"/>
      <c r="W2123" s="204">
        <v>8990</v>
      </c>
      <c r="AF2123" t="s">
        <v>62646</v>
      </c>
      <c r="AG2123">
        <v>148.44</v>
      </c>
      <c r="AI2123" s="276" t="s">
        <v>17795</v>
      </c>
      <c r="AJ2123" s="277">
        <v>16124.78</v>
      </c>
      <c r="AL2123" s="246" t="s">
        <v>34652</v>
      </c>
      <c r="AM2123" s="247">
        <v>269839.65999999997</v>
      </c>
      <c r="AO2123" s="226" t="s">
        <v>34643</v>
      </c>
      <c r="AP2123" s="227">
        <v>35202.21</v>
      </c>
      <c r="AR2123" s="207" t="s">
        <v>16658</v>
      </c>
      <c r="AS2123" s="208">
        <v>382799.82</v>
      </c>
      <c r="AT2123" s="93"/>
      <c r="AU2123" s="199" t="s">
        <v>13888</v>
      </c>
      <c r="AV2123" s="200">
        <v>2033.96</v>
      </c>
      <c r="BD2123" s="272" t="s">
        <v>9875</v>
      </c>
      <c r="BE2123" s="273">
        <v>4640556.2</v>
      </c>
      <c r="BG2123" s="244" t="s">
        <v>38374</v>
      </c>
      <c r="BH2123" s="245">
        <v>5770.3</v>
      </c>
      <c r="BJ2123" s="230" t="s">
        <v>38420</v>
      </c>
      <c r="BK2123" s="231">
        <v>6565</v>
      </c>
      <c r="BM2123" s="209" t="s">
        <v>7620</v>
      </c>
      <c r="BN2123" s="210">
        <v>109799</v>
      </c>
    </row>
    <row r="2124" spans="13:66" x14ac:dyDescent="0.55000000000000004">
      <c r="M2124" s="242" t="s">
        <v>37772</v>
      </c>
      <c r="N2124" s="242"/>
      <c r="O2124" s="243">
        <v>197959.7</v>
      </c>
      <c r="Q2124" s="224" t="s">
        <v>37025</v>
      </c>
      <c r="R2124" s="224"/>
      <c r="S2124" s="225">
        <v>1402.5</v>
      </c>
      <c r="U2124" s="203" t="s">
        <v>2390</v>
      </c>
      <c r="V2124" s="203"/>
      <c r="W2124" s="204">
        <v>32483.27</v>
      </c>
      <c r="AF2124" t="s">
        <v>57476</v>
      </c>
      <c r="AG2124" s="284">
        <v>9890</v>
      </c>
      <c r="AI2124" s="276" t="s">
        <v>58474</v>
      </c>
      <c r="AJ2124" s="277">
        <v>66357.73</v>
      </c>
      <c r="AL2124" s="246" t="s">
        <v>34653</v>
      </c>
      <c r="AM2124" s="247">
        <v>125836</v>
      </c>
      <c r="AO2124" s="226" t="s">
        <v>46710</v>
      </c>
      <c r="AP2124" s="227">
        <v>21034.02</v>
      </c>
      <c r="AR2124" s="207" t="s">
        <v>16659</v>
      </c>
      <c r="AS2124" s="208">
        <v>78566.48</v>
      </c>
      <c r="AT2124" s="93"/>
      <c r="AU2124" s="199" t="s">
        <v>13889</v>
      </c>
      <c r="AV2124" s="200">
        <v>1416.8</v>
      </c>
      <c r="BD2124" s="272" t="s">
        <v>9876</v>
      </c>
      <c r="BE2124" s="273">
        <v>950014.41</v>
      </c>
      <c r="BG2124" s="244" t="s">
        <v>38379</v>
      </c>
      <c r="BH2124" s="245">
        <v>197959.7</v>
      </c>
      <c r="BJ2124" s="230" t="s">
        <v>38436</v>
      </c>
      <c r="BK2124" s="231">
        <v>1402.5</v>
      </c>
      <c r="BM2124" s="209" t="s">
        <v>7821</v>
      </c>
      <c r="BN2124" s="210">
        <v>23631</v>
      </c>
    </row>
    <row r="2125" spans="13:66" x14ac:dyDescent="0.55000000000000004">
      <c r="M2125" s="242" t="s">
        <v>37774</v>
      </c>
      <c r="N2125" s="242"/>
      <c r="O2125" s="243">
        <v>5288.8</v>
      </c>
      <c r="Q2125" s="224" t="s">
        <v>37026</v>
      </c>
      <c r="R2125" s="224"/>
      <c r="S2125" s="225">
        <v>16147.5</v>
      </c>
      <c r="U2125" s="203" t="s">
        <v>2391</v>
      </c>
      <c r="V2125" s="203"/>
      <c r="W2125" s="204">
        <v>47946</v>
      </c>
      <c r="AF2125" t="s">
        <v>36330</v>
      </c>
      <c r="AG2125" s="284">
        <v>35915.18</v>
      </c>
      <c r="AI2125" s="276" t="s">
        <v>58991</v>
      </c>
      <c r="AJ2125" s="277">
        <v>41434.47</v>
      </c>
      <c r="AL2125" s="246" t="s">
        <v>55872</v>
      </c>
      <c r="AM2125" s="247">
        <v>406560</v>
      </c>
      <c r="AO2125" s="226" t="s">
        <v>42213</v>
      </c>
      <c r="AP2125" s="227">
        <v>10000</v>
      </c>
      <c r="AR2125" s="207" t="s">
        <v>16660</v>
      </c>
      <c r="AS2125" s="208">
        <v>488.37</v>
      </c>
      <c r="AT2125" s="93"/>
      <c r="AU2125" s="199" t="s">
        <v>23835</v>
      </c>
      <c r="AV2125" s="200">
        <v>1605.5</v>
      </c>
      <c r="BD2125" s="272" t="s">
        <v>9877</v>
      </c>
      <c r="BE2125" s="273">
        <v>11112939.82</v>
      </c>
      <c r="BG2125" s="244" t="s">
        <v>38411</v>
      </c>
      <c r="BH2125" s="245">
        <v>5288.8</v>
      </c>
      <c r="BJ2125" s="230" t="s">
        <v>38440</v>
      </c>
      <c r="BK2125" s="231">
        <v>16147.5</v>
      </c>
      <c r="BM2125" s="209" t="s">
        <v>8355</v>
      </c>
      <c r="BN2125" s="210">
        <v>131009.45</v>
      </c>
    </row>
    <row r="2126" spans="13:66" x14ac:dyDescent="0.55000000000000004">
      <c r="M2126" s="242" t="s">
        <v>37776</v>
      </c>
      <c r="N2126" s="242"/>
      <c r="O2126" s="243">
        <v>1598</v>
      </c>
      <c r="Q2126" s="224" t="s">
        <v>37027</v>
      </c>
      <c r="R2126" s="224"/>
      <c r="S2126" s="225">
        <v>4490</v>
      </c>
      <c r="U2126" s="203" t="s">
        <v>2392</v>
      </c>
      <c r="V2126" s="203"/>
      <c r="W2126" s="204">
        <v>6688.43</v>
      </c>
      <c r="AF2126" t="s">
        <v>70570</v>
      </c>
      <c r="AG2126">
        <v>767.15</v>
      </c>
      <c r="AI2126" s="276" t="s">
        <v>58475</v>
      </c>
      <c r="AJ2126" s="277">
        <v>24512</v>
      </c>
      <c r="AL2126" s="246" t="s">
        <v>34654</v>
      </c>
      <c r="AM2126" s="247">
        <v>794680.51</v>
      </c>
      <c r="AO2126" s="226" t="s">
        <v>42214</v>
      </c>
      <c r="AP2126" s="227">
        <v>764.95</v>
      </c>
      <c r="AR2126" s="207" t="s">
        <v>13152</v>
      </c>
      <c r="AS2126" s="208">
        <v>59900.88</v>
      </c>
      <c r="AT2126" s="93"/>
      <c r="AU2126" s="199" t="s">
        <v>23837</v>
      </c>
      <c r="AV2126" s="200">
        <v>121.55</v>
      </c>
      <c r="BD2126" s="272" t="s">
        <v>9878</v>
      </c>
      <c r="BE2126" s="273">
        <v>1230350.43</v>
      </c>
      <c r="BG2126" s="244" t="s">
        <v>38417</v>
      </c>
      <c r="BH2126" s="245">
        <v>1598</v>
      </c>
      <c r="BJ2126" s="230" t="s">
        <v>38446</v>
      </c>
      <c r="BK2126" s="231">
        <v>4490</v>
      </c>
      <c r="BM2126" s="209" t="s">
        <v>8742</v>
      </c>
      <c r="BN2126" s="210">
        <v>22817</v>
      </c>
    </row>
    <row r="2127" spans="13:66" x14ac:dyDescent="0.55000000000000004">
      <c r="M2127" s="242" t="s">
        <v>37777</v>
      </c>
      <c r="N2127" s="242"/>
      <c r="O2127" s="243">
        <v>1344</v>
      </c>
      <c r="Q2127" s="224" t="s">
        <v>37028</v>
      </c>
      <c r="R2127" s="224"/>
      <c r="S2127" s="225">
        <v>90515.58</v>
      </c>
      <c r="U2127" s="203" t="s">
        <v>2393</v>
      </c>
      <c r="V2127" s="203"/>
      <c r="W2127" s="204">
        <v>3300</v>
      </c>
      <c r="AF2127" t="s">
        <v>36331</v>
      </c>
      <c r="AG2127" s="284">
        <v>27019.33</v>
      </c>
      <c r="AI2127" s="276" t="s">
        <v>55924</v>
      </c>
      <c r="AJ2127" s="277">
        <v>126230.87</v>
      </c>
      <c r="AL2127" s="246" t="s">
        <v>63063</v>
      </c>
      <c r="AM2127" s="247">
        <v>1402</v>
      </c>
      <c r="AO2127" s="226" t="s">
        <v>42215</v>
      </c>
      <c r="AP2127" s="227">
        <v>758.8</v>
      </c>
      <c r="AR2127" s="207" t="s">
        <v>16661</v>
      </c>
      <c r="AS2127" s="208">
        <v>3014.39</v>
      </c>
      <c r="AT2127" s="93"/>
      <c r="AU2127" s="199" t="s">
        <v>32411</v>
      </c>
      <c r="AV2127" s="200">
        <v>22.56</v>
      </c>
      <c r="BD2127" s="272" t="s">
        <v>9879</v>
      </c>
      <c r="BE2127" s="273">
        <v>88288.13</v>
      </c>
      <c r="BG2127" s="244" t="s">
        <v>38427</v>
      </c>
      <c r="BH2127" s="245">
        <v>1344</v>
      </c>
      <c r="BJ2127" s="230" t="s">
        <v>38452</v>
      </c>
      <c r="BK2127" s="231">
        <v>90515.58</v>
      </c>
      <c r="BM2127" s="209" t="s">
        <v>9004</v>
      </c>
      <c r="BN2127" s="210">
        <v>103895</v>
      </c>
    </row>
    <row r="2128" spans="13:66" x14ac:dyDescent="0.55000000000000004">
      <c r="M2128" s="242" t="s">
        <v>37778</v>
      </c>
      <c r="N2128" s="242"/>
      <c r="O2128" s="243">
        <v>1397</v>
      </c>
      <c r="Q2128" s="224" t="s">
        <v>37029</v>
      </c>
      <c r="R2128" s="224"/>
      <c r="S2128" s="225">
        <v>62021.94</v>
      </c>
      <c r="U2128" s="203" t="s">
        <v>2394</v>
      </c>
      <c r="V2128" s="203"/>
      <c r="W2128" s="204">
        <v>15884.4</v>
      </c>
      <c r="AF2128" t="s">
        <v>58262</v>
      </c>
      <c r="AG2128" s="284">
        <v>538115.75</v>
      </c>
      <c r="AI2128" s="276" t="s">
        <v>58477</v>
      </c>
      <c r="AJ2128" s="277">
        <v>15521.96</v>
      </c>
      <c r="AL2128" s="246" t="s">
        <v>63623</v>
      </c>
      <c r="AM2128" s="247">
        <v>8019.89</v>
      </c>
      <c r="AO2128" s="226" t="s">
        <v>48726</v>
      </c>
      <c r="AP2128" s="227">
        <v>292.58999999999997</v>
      </c>
      <c r="AR2128" s="207" t="s">
        <v>16662</v>
      </c>
      <c r="AS2128" s="208">
        <v>18017.560000000001</v>
      </c>
      <c r="AT2128" s="93"/>
      <c r="AU2128" s="199" t="s">
        <v>32412</v>
      </c>
      <c r="AV2128" s="200">
        <v>139.19</v>
      </c>
      <c r="BD2128" s="272" t="s">
        <v>9880</v>
      </c>
      <c r="BE2128" s="273">
        <v>22714.240000000002</v>
      </c>
      <c r="BG2128" s="244" t="s">
        <v>38435</v>
      </c>
      <c r="BH2128" s="245">
        <v>1397</v>
      </c>
      <c r="BJ2128" s="230" t="s">
        <v>38463</v>
      </c>
      <c r="BK2128" s="231">
        <v>62021.94</v>
      </c>
      <c r="BM2128" s="209" t="s">
        <v>9328</v>
      </c>
      <c r="BN2128" s="210">
        <v>1090862.19</v>
      </c>
    </row>
    <row r="2129" spans="13:66" x14ac:dyDescent="0.55000000000000004">
      <c r="M2129" s="242" t="s">
        <v>37779</v>
      </c>
      <c r="N2129" s="242"/>
      <c r="O2129" s="243">
        <v>13132.11</v>
      </c>
      <c r="Q2129" s="224" t="s">
        <v>37030</v>
      </c>
      <c r="R2129" s="224"/>
      <c r="S2129" s="225">
        <v>181024</v>
      </c>
      <c r="U2129" s="203" t="s">
        <v>2395</v>
      </c>
      <c r="V2129" s="203"/>
      <c r="W2129" s="204">
        <v>23395.84</v>
      </c>
      <c r="AF2129" t="s">
        <v>66616</v>
      </c>
      <c r="AG2129" s="284">
        <v>582736.81000000006</v>
      </c>
      <c r="AI2129" s="276" t="s">
        <v>58479</v>
      </c>
      <c r="AJ2129" s="277">
        <v>50169.24</v>
      </c>
      <c r="AL2129" s="246" t="s">
        <v>51794</v>
      </c>
      <c r="AM2129" s="247">
        <v>34348.25</v>
      </c>
      <c r="AO2129" s="226" t="s">
        <v>51768</v>
      </c>
      <c r="AP2129" s="227">
        <v>40.43</v>
      </c>
      <c r="AR2129" s="207" t="s">
        <v>16663</v>
      </c>
      <c r="AS2129" s="208">
        <v>3759.66</v>
      </c>
      <c r="AT2129" s="93"/>
      <c r="AU2129" s="199" t="s">
        <v>13890</v>
      </c>
      <c r="AV2129" s="200">
        <v>3062.5</v>
      </c>
      <c r="BD2129" s="272" t="s">
        <v>9881</v>
      </c>
      <c r="BE2129" s="273">
        <v>133113.64000000001</v>
      </c>
      <c r="BG2129" s="244" t="s">
        <v>38444</v>
      </c>
      <c r="BH2129" s="245">
        <v>13132.11</v>
      </c>
      <c r="BJ2129" s="230" t="s">
        <v>38469</v>
      </c>
      <c r="BK2129" s="231">
        <v>181024</v>
      </c>
      <c r="BM2129" s="209" t="s">
        <v>9535</v>
      </c>
      <c r="BN2129" s="210">
        <v>31837</v>
      </c>
    </row>
    <row r="2130" spans="13:66" x14ac:dyDescent="0.55000000000000004">
      <c r="M2130" s="242" t="s">
        <v>37780</v>
      </c>
      <c r="N2130" s="242"/>
      <c r="O2130" s="243">
        <v>73164.56</v>
      </c>
      <c r="Q2130" s="224" t="s">
        <v>37031</v>
      </c>
      <c r="R2130" s="224"/>
      <c r="S2130" s="225">
        <v>2151.9699999999998</v>
      </c>
      <c r="U2130" s="203" t="s">
        <v>2396</v>
      </c>
      <c r="V2130" s="203"/>
      <c r="W2130" s="204">
        <v>84564</v>
      </c>
      <c r="AF2130" t="s">
        <v>35102</v>
      </c>
      <c r="AG2130" s="284">
        <v>2153495.21</v>
      </c>
      <c r="AI2130" s="276" t="s">
        <v>55925</v>
      </c>
      <c r="AJ2130" s="277">
        <v>45132.08</v>
      </c>
      <c r="AL2130" s="246" t="s">
        <v>42221</v>
      </c>
      <c r="AM2130" s="247">
        <v>1901.25</v>
      </c>
      <c r="AO2130" s="226" t="s">
        <v>51769</v>
      </c>
      <c r="AP2130" s="227">
        <v>515.33000000000004</v>
      </c>
      <c r="AR2130" s="207" t="s">
        <v>16664</v>
      </c>
      <c r="AS2130" s="208">
        <v>216760</v>
      </c>
      <c r="AT2130" s="93"/>
      <c r="AU2130" s="199" t="s">
        <v>13891</v>
      </c>
      <c r="AV2130" s="200">
        <v>400</v>
      </c>
      <c r="BD2130" s="272" t="s">
        <v>9882</v>
      </c>
      <c r="BE2130" s="273">
        <v>581347.21</v>
      </c>
      <c r="BG2130" s="244" t="s">
        <v>38456</v>
      </c>
      <c r="BH2130" s="245">
        <v>73164.56</v>
      </c>
      <c r="BJ2130" s="230" t="s">
        <v>38482</v>
      </c>
      <c r="BK2130" s="231">
        <v>2151.9699999999998</v>
      </c>
      <c r="BM2130" s="209" t="s">
        <v>9592</v>
      </c>
      <c r="BN2130" s="210">
        <v>17578</v>
      </c>
    </row>
    <row r="2131" spans="13:66" x14ac:dyDescent="0.55000000000000004">
      <c r="M2131" s="242" t="s">
        <v>37782</v>
      </c>
      <c r="N2131" s="242"/>
      <c r="O2131" s="243">
        <v>1388</v>
      </c>
      <c r="Q2131" s="224" t="s">
        <v>37032</v>
      </c>
      <c r="R2131" s="224"/>
      <c r="S2131" s="225">
        <v>9796.2800000000007</v>
      </c>
      <c r="U2131" s="203" t="s">
        <v>2397</v>
      </c>
      <c r="V2131" s="203"/>
      <c r="W2131" s="204">
        <v>2000</v>
      </c>
      <c r="AF2131" t="s">
        <v>39201</v>
      </c>
      <c r="AG2131" s="284">
        <v>699775.73</v>
      </c>
      <c r="AI2131" s="276" t="s">
        <v>67244</v>
      </c>
      <c r="AJ2131" s="277">
        <v>200719.7</v>
      </c>
      <c r="AL2131" s="246" t="s">
        <v>58972</v>
      </c>
      <c r="AM2131" s="247">
        <v>780</v>
      </c>
      <c r="AO2131" s="226" t="s">
        <v>51770</v>
      </c>
      <c r="AP2131" s="227">
        <v>1000</v>
      </c>
      <c r="AR2131" s="207" t="s">
        <v>16665</v>
      </c>
      <c r="AS2131" s="208">
        <v>54912.42</v>
      </c>
      <c r="AT2131" s="93"/>
      <c r="AU2131" s="199" t="s">
        <v>13892</v>
      </c>
      <c r="AV2131" s="200">
        <v>2033.96</v>
      </c>
      <c r="BD2131" s="272" t="s">
        <v>9883</v>
      </c>
      <c r="BE2131" s="273">
        <v>350123.5</v>
      </c>
      <c r="BG2131" s="244" t="s">
        <v>38462</v>
      </c>
      <c r="BH2131" s="245">
        <v>1388</v>
      </c>
      <c r="BJ2131" s="230" t="s">
        <v>38487</v>
      </c>
      <c r="BK2131" s="231">
        <v>9796.2800000000007</v>
      </c>
      <c r="BM2131" s="209" t="s">
        <v>10925</v>
      </c>
      <c r="BN2131" s="210">
        <v>26093.119999999999</v>
      </c>
    </row>
    <row r="2132" spans="13:66" x14ac:dyDescent="0.55000000000000004">
      <c r="M2132" s="242" t="s">
        <v>37783</v>
      </c>
      <c r="N2132" s="242"/>
      <c r="O2132" s="243">
        <v>75111.320000000007</v>
      </c>
      <c r="Q2132" s="224" t="s">
        <v>37033</v>
      </c>
      <c r="R2132" s="224"/>
      <c r="S2132" s="225">
        <v>9044</v>
      </c>
      <c r="U2132" s="203" t="s">
        <v>2398</v>
      </c>
      <c r="V2132" s="203"/>
      <c r="W2132" s="204">
        <v>2000</v>
      </c>
      <c r="AF2132" t="s">
        <v>60509</v>
      </c>
      <c r="AG2132" s="284">
        <v>-182431.83</v>
      </c>
      <c r="AI2132" s="276" t="s">
        <v>38967</v>
      </c>
      <c r="AJ2132" s="277">
        <v>7839.62</v>
      </c>
      <c r="AL2132" s="246" t="s">
        <v>36086</v>
      </c>
      <c r="AM2132" s="247">
        <v>98163.28</v>
      </c>
      <c r="AO2132" s="226" t="s">
        <v>51771</v>
      </c>
      <c r="AP2132" s="227">
        <v>77</v>
      </c>
      <c r="AR2132" s="207" t="s">
        <v>16666</v>
      </c>
      <c r="AS2132" s="208">
        <v>5445.84</v>
      </c>
      <c r="AT2132" s="93"/>
      <c r="AU2132" s="199" t="s">
        <v>13893</v>
      </c>
      <c r="AV2132" s="200">
        <v>13751.8</v>
      </c>
      <c r="BD2132" s="272" t="s">
        <v>9884</v>
      </c>
      <c r="BE2132" s="273">
        <v>2334564.94</v>
      </c>
      <c r="BG2132" s="244" t="s">
        <v>38473</v>
      </c>
      <c r="BH2132" s="245">
        <v>75111.320000000007</v>
      </c>
      <c r="BJ2132" s="230" t="s">
        <v>38492</v>
      </c>
      <c r="BK2132" s="231">
        <v>9044</v>
      </c>
      <c r="BM2132" s="209" t="s">
        <v>11109</v>
      </c>
      <c r="BN2132" s="210">
        <v>34627.07</v>
      </c>
    </row>
    <row r="2133" spans="13:66" x14ac:dyDescent="0.55000000000000004">
      <c r="M2133" s="242" t="s">
        <v>37784</v>
      </c>
      <c r="N2133" s="242"/>
      <c r="O2133" s="243">
        <v>637</v>
      </c>
      <c r="Q2133" s="224" t="s">
        <v>37034</v>
      </c>
      <c r="R2133" s="224"/>
      <c r="S2133" s="225">
        <v>192205</v>
      </c>
      <c r="U2133" s="203" t="s">
        <v>2399</v>
      </c>
      <c r="V2133" s="203"/>
      <c r="W2133" s="204">
        <v>2000</v>
      </c>
      <c r="AF2133" t="s">
        <v>40343</v>
      </c>
      <c r="AG2133" s="284">
        <v>422790.23</v>
      </c>
      <c r="AI2133" s="276" t="s">
        <v>58480</v>
      </c>
      <c r="AJ2133" s="277">
        <v>706173.6</v>
      </c>
      <c r="AL2133" s="246" t="s">
        <v>44504</v>
      </c>
      <c r="AM2133" s="247">
        <v>3042.22</v>
      </c>
      <c r="AO2133" s="226" t="s">
        <v>51772</v>
      </c>
      <c r="AP2133" s="227">
        <v>81.260000000000005</v>
      </c>
      <c r="AR2133" s="207" t="s">
        <v>13153</v>
      </c>
      <c r="AS2133" s="208">
        <v>142693.72</v>
      </c>
      <c r="AT2133" s="93"/>
      <c r="AU2133" s="199" t="s">
        <v>32413</v>
      </c>
      <c r="AV2133" s="200">
        <v>125.96</v>
      </c>
      <c r="BD2133" s="272" t="s">
        <v>9885</v>
      </c>
      <c r="BE2133" s="273">
        <v>314</v>
      </c>
      <c r="BG2133" s="244" t="s">
        <v>38478</v>
      </c>
      <c r="BH2133" s="245">
        <v>637</v>
      </c>
      <c r="BJ2133" s="230" t="s">
        <v>38495</v>
      </c>
      <c r="BK2133" s="231">
        <v>192205</v>
      </c>
      <c r="BM2133" s="209" t="s">
        <v>11329</v>
      </c>
      <c r="BN2133" s="210">
        <v>24425.63</v>
      </c>
    </row>
    <row r="2134" spans="13:66" x14ac:dyDescent="0.55000000000000004">
      <c r="M2134" s="242" t="s">
        <v>37785</v>
      </c>
      <c r="N2134" s="242"/>
      <c r="O2134" s="243">
        <v>6754.31</v>
      </c>
      <c r="Q2134" s="224" t="s">
        <v>37035</v>
      </c>
      <c r="R2134" s="224"/>
      <c r="S2134" s="225">
        <v>1168</v>
      </c>
      <c r="U2134" s="203" t="s">
        <v>2400</v>
      </c>
      <c r="V2134" s="203"/>
      <c r="W2134" s="204">
        <v>2217</v>
      </c>
      <c r="AF2134" t="s">
        <v>47997</v>
      </c>
      <c r="AG2134">
        <v>13.38</v>
      </c>
      <c r="AI2134" s="276" t="s">
        <v>64103</v>
      </c>
      <c r="AJ2134" s="277">
        <v>5000</v>
      </c>
      <c r="AL2134" s="246" t="s">
        <v>64054</v>
      </c>
      <c r="AM2134" s="247">
        <v>10065.34</v>
      </c>
      <c r="AO2134" s="226" t="s">
        <v>51773</v>
      </c>
      <c r="AP2134" s="227">
        <v>28.16</v>
      </c>
      <c r="AR2134" s="207" t="s">
        <v>13154</v>
      </c>
      <c r="AS2134" s="208">
        <v>278539.8</v>
      </c>
      <c r="AT2134" s="93"/>
      <c r="AU2134" s="199" t="s">
        <v>13894</v>
      </c>
      <c r="AV2134" s="200">
        <v>4500</v>
      </c>
      <c r="BD2134" s="272" t="s">
        <v>9886</v>
      </c>
      <c r="BE2134" s="273">
        <v>3871.57</v>
      </c>
      <c r="BG2134" s="244" t="s">
        <v>38491</v>
      </c>
      <c r="BH2134" s="245">
        <v>6754.31</v>
      </c>
      <c r="BJ2134" s="230" t="s">
        <v>38500</v>
      </c>
      <c r="BK2134" s="231">
        <v>1168</v>
      </c>
      <c r="BM2134" s="209" t="s">
        <v>11589</v>
      </c>
      <c r="BN2134" s="210">
        <v>154852.67000000001</v>
      </c>
    </row>
    <row r="2135" spans="13:66" x14ac:dyDescent="0.55000000000000004">
      <c r="M2135" s="242" t="s">
        <v>37787</v>
      </c>
      <c r="N2135" s="242"/>
      <c r="O2135" s="243">
        <v>5090.13</v>
      </c>
      <c r="Q2135" s="224" t="s">
        <v>37036</v>
      </c>
      <c r="R2135" s="224"/>
      <c r="S2135" s="225">
        <v>30249.67</v>
      </c>
      <c r="U2135" s="203" t="s">
        <v>2401</v>
      </c>
      <c r="V2135" s="203"/>
      <c r="W2135" s="204">
        <v>2000</v>
      </c>
      <c r="AF2135" t="s">
        <v>46981</v>
      </c>
      <c r="AG2135" s="284">
        <v>1065.9000000000001</v>
      </c>
      <c r="AI2135" s="276" t="s">
        <v>59531</v>
      </c>
      <c r="AJ2135" s="277">
        <v>2261.94</v>
      </c>
      <c r="AL2135" s="246" t="s">
        <v>42223</v>
      </c>
      <c r="AM2135" s="247">
        <v>2250</v>
      </c>
      <c r="AO2135" s="226" t="s">
        <v>51774</v>
      </c>
      <c r="AP2135" s="227">
        <v>325.77999999999997</v>
      </c>
      <c r="AR2135" s="207" t="s">
        <v>16667</v>
      </c>
      <c r="AS2135" s="208">
        <v>136094.56</v>
      </c>
      <c r="AT2135" s="93"/>
      <c r="AU2135" s="199" t="s">
        <v>23866</v>
      </c>
      <c r="AV2135" s="200">
        <v>125.96</v>
      </c>
      <c r="BD2135" s="272" t="s">
        <v>9887</v>
      </c>
      <c r="BE2135" s="273">
        <v>41191016.350000001</v>
      </c>
      <c r="BG2135" s="244" t="s">
        <v>38506</v>
      </c>
      <c r="BH2135" s="245">
        <v>5090.13</v>
      </c>
      <c r="BJ2135" s="230" t="s">
        <v>38502</v>
      </c>
      <c r="BK2135" s="231">
        <v>30249.67</v>
      </c>
      <c r="BM2135" s="209" t="s">
        <v>11934</v>
      </c>
      <c r="BN2135" s="210">
        <v>136958.24</v>
      </c>
    </row>
    <row r="2136" spans="13:66" x14ac:dyDescent="0.55000000000000004">
      <c r="M2136" s="242" t="s">
        <v>37788</v>
      </c>
      <c r="N2136" s="242"/>
      <c r="O2136" s="243">
        <v>33865</v>
      </c>
      <c r="Q2136" s="224" t="s">
        <v>37037</v>
      </c>
      <c r="R2136" s="224"/>
      <c r="S2136" s="225">
        <v>79706.17</v>
      </c>
      <c r="U2136" s="203" t="s">
        <v>2402</v>
      </c>
      <c r="V2136" s="203"/>
      <c r="W2136" s="204">
        <v>1841</v>
      </c>
      <c r="AF2136" t="s">
        <v>60510</v>
      </c>
      <c r="AG2136">
        <v>-2.4300000000000002</v>
      </c>
      <c r="AI2136" s="276" t="s">
        <v>64104</v>
      </c>
      <c r="AJ2136" s="277">
        <v>212.33</v>
      </c>
      <c r="AL2136" s="246" t="s">
        <v>36087</v>
      </c>
      <c r="AM2136" s="247">
        <v>20393.71</v>
      </c>
      <c r="AO2136" s="226" t="s">
        <v>51775</v>
      </c>
      <c r="AP2136" s="227">
        <v>702.37</v>
      </c>
      <c r="AR2136" s="207" t="s">
        <v>16668</v>
      </c>
      <c r="AS2136" s="208">
        <v>7483.66</v>
      </c>
      <c r="AT2136" s="93"/>
      <c r="AU2136" s="199" t="s">
        <v>13895</v>
      </c>
      <c r="AV2136" s="200">
        <v>4500</v>
      </c>
      <c r="BD2136" s="272" t="s">
        <v>9888</v>
      </c>
      <c r="BE2136" s="273">
        <v>472445.66</v>
      </c>
      <c r="BG2136" s="244" t="s">
        <v>38511</v>
      </c>
      <c r="BH2136" s="245">
        <v>33865</v>
      </c>
      <c r="BJ2136" s="230" t="s">
        <v>38507</v>
      </c>
      <c r="BK2136" s="231">
        <v>79706.17</v>
      </c>
      <c r="BM2136" s="209" t="s">
        <v>9899</v>
      </c>
      <c r="BN2136" s="210">
        <v>2261223.35</v>
      </c>
    </row>
    <row r="2137" spans="13:66" x14ac:dyDescent="0.55000000000000004">
      <c r="M2137" s="242" t="s">
        <v>37789</v>
      </c>
      <c r="N2137" s="242"/>
      <c r="O2137" s="243">
        <v>27770</v>
      </c>
      <c r="Q2137" s="224" t="s">
        <v>37038</v>
      </c>
      <c r="R2137" s="224"/>
      <c r="S2137" s="225">
        <v>8681</v>
      </c>
      <c r="U2137" s="203" t="s">
        <v>2403</v>
      </c>
      <c r="V2137" s="203"/>
      <c r="W2137" s="204">
        <v>2000</v>
      </c>
      <c r="AF2137" t="s">
        <v>71466</v>
      </c>
      <c r="AG2137" s="284">
        <v>17183.39</v>
      </c>
      <c r="AI2137" s="276" t="s">
        <v>69943</v>
      </c>
      <c r="AJ2137" s="277">
        <v>4500</v>
      </c>
      <c r="AL2137" s="246" t="s">
        <v>34655</v>
      </c>
      <c r="AM2137" s="247">
        <v>129226.71</v>
      </c>
      <c r="AO2137" s="226" t="s">
        <v>51776</v>
      </c>
      <c r="AP2137" s="227">
        <v>62093.760000000002</v>
      </c>
      <c r="AR2137" s="207" t="s">
        <v>16669</v>
      </c>
      <c r="AS2137" s="208">
        <v>134137.24</v>
      </c>
      <c r="AT2137" s="93"/>
      <c r="AU2137" s="199" t="s">
        <v>32414</v>
      </c>
      <c r="AV2137" s="200">
        <v>1450</v>
      </c>
      <c r="BD2137" s="272" t="s">
        <v>9889</v>
      </c>
      <c r="BE2137" s="273">
        <v>77144.990000000005</v>
      </c>
      <c r="BG2137" s="244" t="s">
        <v>38529</v>
      </c>
      <c r="BH2137" s="245">
        <v>27770</v>
      </c>
      <c r="BJ2137" s="230" t="s">
        <v>38517</v>
      </c>
      <c r="BK2137" s="231">
        <v>8681</v>
      </c>
      <c r="BM2137" s="209" t="s">
        <v>6741</v>
      </c>
      <c r="BN2137" s="210">
        <v>27156</v>
      </c>
    </row>
    <row r="2138" spans="13:66" x14ac:dyDescent="0.55000000000000004">
      <c r="M2138" s="242" t="s">
        <v>37790</v>
      </c>
      <c r="N2138" s="242"/>
      <c r="O2138" s="243">
        <v>32391.19</v>
      </c>
      <c r="Q2138" s="224" t="s">
        <v>37039</v>
      </c>
      <c r="R2138" s="224"/>
      <c r="S2138" s="225">
        <v>3787</v>
      </c>
      <c r="U2138" s="203" t="s">
        <v>2404</v>
      </c>
      <c r="V2138" s="203"/>
      <c r="W2138" s="204">
        <v>249.99</v>
      </c>
      <c r="AF2138" t="s">
        <v>71467</v>
      </c>
      <c r="AG2138" s="284">
        <v>1314.5</v>
      </c>
      <c r="AI2138" s="276" t="s">
        <v>61326</v>
      </c>
      <c r="AJ2138" s="277">
        <v>75946.77</v>
      </c>
      <c r="AL2138" s="246" t="s">
        <v>34656</v>
      </c>
      <c r="AM2138" s="247">
        <v>403454.03</v>
      </c>
      <c r="AO2138" s="226" t="s">
        <v>36080</v>
      </c>
      <c r="AP2138" s="227">
        <v>3612.96</v>
      </c>
      <c r="AR2138" s="207" t="s">
        <v>16670</v>
      </c>
      <c r="AS2138" s="208">
        <v>22003</v>
      </c>
      <c r="AT2138" s="93"/>
      <c r="AU2138" s="199" t="s">
        <v>32415</v>
      </c>
      <c r="AV2138" s="200">
        <v>4083.97</v>
      </c>
      <c r="BD2138" s="272" t="s">
        <v>9890</v>
      </c>
      <c r="BE2138" s="273">
        <v>1112502.31</v>
      </c>
      <c r="BG2138" s="244" t="s">
        <v>38537</v>
      </c>
      <c r="BH2138" s="245">
        <v>32391.19</v>
      </c>
      <c r="BJ2138" s="230" t="s">
        <v>38521</v>
      </c>
      <c r="BK2138" s="231">
        <v>3787</v>
      </c>
      <c r="BM2138" s="209" t="s">
        <v>7412</v>
      </c>
      <c r="BN2138" s="210">
        <v>159012.69</v>
      </c>
    </row>
    <row r="2139" spans="13:66" x14ac:dyDescent="0.55000000000000004">
      <c r="M2139" s="242" t="s">
        <v>37791</v>
      </c>
      <c r="N2139" s="242"/>
      <c r="O2139" s="243">
        <v>8340.8799999999992</v>
      </c>
      <c r="Q2139" s="224" t="s">
        <v>37040</v>
      </c>
      <c r="R2139" s="224"/>
      <c r="S2139" s="225">
        <v>36466</v>
      </c>
      <c r="U2139" s="203" t="s">
        <v>2405</v>
      </c>
      <c r="V2139" s="203"/>
      <c r="W2139" s="204">
        <v>14280.22</v>
      </c>
      <c r="AF2139" t="s">
        <v>71468</v>
      </c>
      <c r="AG2139" s="284">
        <v>4130.88</v>
      </c>
      <c r="AI2139" s="276" t="s">
        <v>64105</v>
      </c>
      <c r="AJ2139" s="277">
        <v>1564.16</v>
      </c>
      <c r="AL2139" s="246" t="s">
        <v>34657</v>
      </c>
      <c r="AM2139" s="247">
        <v>210530.46</v>
      </c>
      <c r="AO2139" s="226" t="s">
        <v>42216</v>
      </c>
      <c r="AP2139" s="227">
        <v>120200</v>
      </c>
      <c r="AR2139" s="207" t="s">
        <v>13155</v>
      </c>
      <c r="AS2139" s="208">
        <v>31074.21</v>
      </c>
      <c r="AT2139" s="93"/>
      <c r="AU2139" s="199" t="s">
        <v>32416</v>
      </c>
      <c r="AV2139" s="200">
        <v>186.03</v>
      </c>
      <c r="BD2139" s="272" t="s">
        <v>9891</v>
      </c>
      <c r="BE2139" s="273">
        <v>4627290.25</v>
      </c>
      <c r="BG2139" s="244" t="s">
        <v>38543</v>
      </c>
      <c r="BH2139" s="245">
        <v>8340.8799999999992</v>
      </c>
      <c r="BJ2139" s="230" t="s">
        <v>38525</v>
      </c>
      <c r="BK2139" s="231">
        <v>36466</v>
      </c>
      <c r="BM2139" s="209" t="s">
        <v>7621</v>
      </c>
      <c r="BN2139" s="210">
        <v>12519.31</v>
      </c>
    </row>
    <row r="2140" spans="13:66" x14ac:dyDescent="0.55000000000000004">
      <c r="M2140" s="242" t="s">
        <v>37794</v>
      </c>
      <c r="N2140" s="242"/>
      <c r="O2140" s="243">
        <v>81519.460000000006</v>
      </c>
      <c r="Q2140" s="224" t="s">
        <v>37041</v>
      </c>
      <c r="R2140" s="224"/>
      <c r="S2140" s="225">
        <v>68206.850000000006</v>
      </c>
      <c r="U2140" s="203" t="s">
        <v>2406</v>
      </c>
      <c r="V2140" s="203"/>
      <c r="W2140" s="204">
        <v>128345.7</v>
      </c>
      <c r="AF2140" t="s">
        <v>71469</v>
      </c>
      <c r="AG2140" s="284">
        <v>8819.56</v>
      </c>
      <c r="AI2140" s="276" t="s">
        <v>38968</v>
      </c>
      <c r="AJ2140" s="277">
        <v>103097.75</v>
      </c>
      <c r="AL2140" s="246" t="s">
        <v>59502</v>
      </c>
      <c r="AM2140" s="247">
        <v>1489.09</v>
      </c>
      <c r="AO2140" s="226" t="s">
        <v>36081</v>
      </c>
      <c r="AP2140" s="227">
        <v>13769.63</v>
      </c>
      <c r="AR2140" s="207" t="s">
        <v>13156</v>
      </c>
      <c r="AS2140" s="208">
        <v>763716.08</v>
      </c>
      <c r="AT2140" s="93"/>
      <c r="AU2140" s="199" t="s">
        <v>23900</v>
      </c>
      <c r="AV2140" s="200">
        <v>1450</v>
      </c>
      <c r="BD2140" s="272" t="s">
        <v>9892</v>
      </c>
      <c r="BE2140" s="273">
        <v>9870.92</v>
      </c>
      <c r="BG2140" s="244" t="s">
        <v>38557</v>
      </c>
      <c r="BH2140" s="245">
        <v>81519.460000000006</v>
      </c>
      <c r="BJ2140" s="230" t="s">
        <v>38533</v>
      </c>
      <c r="BK2140" s="231">
        <v>68206.850000000006</v>
      </c>
      <c r="BM2140" s="209" t="s">
        <v>10481</v>
      </c>
      <c r="BN2140" s="210">
        <v>3818</v>
      </c>
    </row>
    <row r="2141" spans="13:66" x14ac:dyDescent="0.55000000000000004">
      <c r="M2141" s="242" t="s">
        <v>37795</v>
      </c>
      <c r="N2141" s="242"/>
      <c r="O2141" s="243">
        <v>8741.82</v>
      </c>
      <c r="Q2141" s="224" t="s">
        <v>37042</v>
      </c>
      <c r="R2141" s="224"/>
      <c r="S2141" s="225">
        <v>11376</v>
      </c>
      <c r="U2141" s="203" t="s">
        <v>2407</v>
      </c>
      <c r="V2141" s="203"/>
      <c r="W2141" s="204">
        <v>2000</v>
      </c>
      <c r="AF2141" t="s">
        <v>71470</v>
      </c>
      <c r="AG2141">
        <v>376.74</v>
      </c>
      <c r="AI2141" s="276" t="s">
        <v>38969</v>
      </c>
      <c r="AJ2141" s="277">
        <v>280660.68</v>
      </c>
      <c r="AL2141" s="246" t="s">
        <v>36088</v>
      </c>
      <c r="AM2141" s="247">
        <v>846683.31</v>
      </c>
      <c r="AO2141" s="226" t="s">
        <v>42217</v>
      </c>
      <c r="AP2141" s="227">
        <v>39332.15</v>
      </c>
      <c r="AR2141" s="207" t="s">
        <v>16671</v>
      </c>
      <c r="AS2141" s="208">
        <v>62221.75</v>
      </c>
      <c r="AT2141" s="93"/>
      <c r="AU2141" s="199" t="s">
        <v>23904</v>
      </c>
      <c r="AV2141" s="200">
        <v>4083.97</v>
      </c>
      <c r="BD2141" s="272" t="s">
        <v>9893</v>
      </c>
      <c r="BE2141" s="273">
        <v>7987</v>
      </c>
      <c r="BG2141" s="244" t="s">
        <v>38564</v>
      </c>
      <c r="BH2141" s="245">
        <v>8741.82</v>
      </c>
      <c r="BJ2141" s="230" t="s">
        <v>38539</v>
      </c>
      <c r="BK2141" s="231">
        <v>11376</v>
      </c>
      <c r="BM2141" s="209" t="s">
        <v>8356</v>
      </c>
      <c r="BN2141" s="210">
        <v>68391.02</v>
      </c>
    </row>
    <row r="2142" spans="13:66" x14ac:dyDescent="0.55000000000000004">
      <c r="M2142" s="242" t="s">
        <v>37796</v>
      </c>
      <c r="N2142" s="242"/>
      <c r="O2142" s="243">
        <v>1386.65</v>
      </c>
      <c r="Q2142" s="224" t="s">
        <v>37043</v>
      </c>
      <c r="R2142" s="224"/>
      <c r="S2142" s="225">
        <v>29946.85</v>
      </c>
      <c r="U2142" s="203" t="s">
        <v>2408</v>
      </c>
      <c r="V2142" s="203"/>
      <c r="W2142" s="204">
        <v>35569</v>
      </c>
      <c r="AF2142" t="s">
        <v>50004</v>
      </c>
      <c r="AG2142">
        <v>574.30999999999995</v>
      </c>
      <c r="AI2142" s="276" t="s">
        <v>55926</v>
      </c>
      <c r="AJ2142" s="277">
        <v>50824.21</v>
      </c>
      <c r="AL2142" s="246" t="s">
        <v>44505</v>
      </c>
      <c r="AM2142" s="247">
        <v>61784.72</v>
      </c>
      <c r="AO2142" s="226" t="s">
        <v>51777</v>
      </c>
      <c r="AP2142" s="227">
        <v>4751.79</v>
      </c>
      <c r="AR2142" s="207" t="s">
        <v>13158</v>
      </c>
      <c r="AS2142" s="208">
        <v>6101.7</v>
      </c>
      <c r="AT2142" s="93"/>
      <c r="AU2142" s="199" t="s">
        <v>23906</v>
      </c>
      <c r="AV2142" s="200">
        <v>186.03</v>
      </c>
      <c r="BD2142" s="272" t="s">
        <v>9894</v>
      </c>
      <c r="BE2142" s="273">
        <v>17773564.489999998</v>
      </c>
      <c r="BG2142" s="244" t="s">
        <v>38569</v>
      </c>
      <c r="BH2142" s="245">
        <v>1386.65</v>
      </c>
      <c r="BJ2142" s="230" t="s">
        <v>38544</v>
      </c>
      <c r="BK2142" s="231">
        <v>29946.85</v>
      </c>
      <c r="BM2142" s="209" t="s">
        <v>10495</v>
      </c>
      <c r="BN2142" s="210">
        <v>1841</v>
      </c>
    </row>
    <row r="2143" spans="13:66" x14ac:dyDescent="0.55000000000000004">
      <c r="M2143" s="242" t="s">
        <v>37797</v>
      </c>
      <c r="N2143" s="242"/>
      <c r="O2143" s="243">
        <v>17527.77</v>
      </c>
      <c r="Q2143" s="224" t="s">
        <v>37044</v>
      </c>
      <c r="R2143" s="224"/>
      <c r="S2143" s="225">
        <v>2785</v>
      </c>
      <c r="U2143" s="203" t="s">
        <v>2409</v>
      </c>
      <c r="V2143" s="203"/>
      <c r="W2143" s="204">
        <v>20260</v>
      </c>
      <c r="AF2143" t="s">
        <v>52620</v>
      </c>
      <c r="AG2143" s="284">
        <v>4716.0200000000004</v>
      </c>
      <c r="AI2143" s="276" t="s">
        <v>40193</v>
      </c>
      <c r="AJ2143" s="277">
        <v>705409.28</v>
      </c>
      <c r="AL2143" s="246" t="s">
        <v>51795</v>
      </c>
      <c r="AM2143" s="247">
        <v>82440.39</v>
      </c>
      <c r="AO2143" s="226" t="s">
        <v>40141</v>
      </c>
      <c r="AP2143" s="227">
        <v>40184.33</v>
      </c>
      <c r="AR2143" s="207" t="s">
        <v>16672</v>
      </c>
      <c r="AS2143" s="208">
        <v>151148.82999999999</v>
      </c>
      <c r="AT2143" s="93"/>
      <c r="AU2143" s="199" t="s">
        <v>32417</v>
      </c>
      <c r="AV2143" s="200">
        <v>250</v>
      </c>
      <c r="BD2143" s="272" t="s">
        <v>9895</v>
      </c>
      <c r="BE2143" s="273">
        <v>18312</v>
      </c>
      <c r="BG2143" s="244" t="s">
        <v>38580</v>
      </c>
      <c r="BH2143" s="245">
        <v>17527.77</v>
      </c>
      <c r="BJ2143" s="230" t="s">
        <v>38549</v>
      </c>
      <c r="BK2143" s="231">
        <v>2785</v>
      </c>
      <c r="BM2143" s="209" t="s">
        <v>8743</v>
      </c>
      <c r="BN2143" s="210">
        <v>5797.5</v>
      </c>
    </row>
    <row r="2144" spans="13:66" x14ac:dyDescent="0.55000000000000004">
      <c r="M2144" s="242" t="s">
        <v>37799</v>
      </c>
      <c r="N2144" s="242"/>
      <c r="O2144" s="243">
        <v>36044.339999999997</v>
      </c>
      <c r="Q2144" s="224" t="s">
        <v>37045</v>
      </c>
      <c r="R2144" s="224"/>
      <c r="S2144" s="225">
        <v>163818.71</v>
      </c>
      <c r="U2144" s="203" t="s">
        <v>2410</v>
      </c>
      <c r="V2144" s="203"/>
      <c r="W2144" s="204">
        <v>2000</v>
      </c>
      <c r="AF2144" t="s">
        <v>71471</v>
      </c>
      <c r="AG2144">
        <v>154.08000000000001</v>
      </c>
      <c r="AI2144" s="276" t="s">
        <v>48761</v>
      </c>
      <c r="AJ2144" s="277">
        <v>20487.3</v>
      </c>
      <c r="AL2144" s="246" t="s">
        <v>63064</v>
      </c>
      <c r="AM2144" s="247">
        <v>20286.93</v>
      </c>
      <c r="AO2144" s="226" t="s">
        <v>47826</v>
      </c>
      <c r="AP2144" s="227">
        <v>1400</v>
      </c>
      <c r="AR2144" s="207" t="s">
        <v>16673</v>
      </c>
      <c r="AS2144" s="208">
        <v>673595.78</v>
      </c>
      <c r="AT2144" s="93"/>
      <c r="AU2144" s="199" t="s">
        <v>32418</v>
      </c>
      <c r="AV2144" s="200">
        <v>12100</v>
      </c>
      <c r="BD2144" s="272" t="s">
        <v>9896</v>
      </c>
      <c r="BE2144" s="273">
        <v>5009258.45</v>
      </c>
      <c r="BG2144" s="244" t="s">
        <v>38591</v>
      </c>
      <c r="BH2144" s="245">
        <v>36044.339999999997</v>
      </c>
      <c r="BJ2144" s="230" t="s">
        <v>38553</v>
      </c>
      <c r="BK2144" s="231">
        <v>163818.71</v>
      </c>
      <c r="BM2144" s="209" t="s">
        <v>9005</v>
      </c>
      <c r="BN2144" s="210">
        <v>34612.94</v>
      </c>
    </row>
    <row r="2145" spans="13:66" x14ac:dyDescent="0.55000000000000004">
      <c r="M2145" s="242" t="s">
        <v>37800</v>
      </c>
      <c r="N2145" s="242"/>
      <c r="O2145" s="243">
        <v>16748.240000000002</v>
      </c>
      <c r="Q2145" s="224" t="s">
        <v>37046</v>
      </c>
      <c r="R2145" s="224"/>
      <c r="S2145" s="225">
        <v>14580.86</v>
      </c>
      <c r="U2145" s="203" t="s">
        <v>2411</v>
      </c>
      <c r="V2145" s="203"/>
      <c r="W2145" s="204">
        <v>67956</v>
      </c>
      <c r="AF2145" t="s">
        <v>71472</v>
      </c>
      <c r="AG2145" s="284">
        <v>9176.32</v>
      </c>
      <c r="AI2145" s="276" t="s">
        <v>67245</v>
      </c>
      <c r="AJ2145" s="277">
        <v>600</v>
      </c>
      <c r="AL2145" s="246" t="s">
        <v>54920</v>
      </c>
      <c r="AM2145" s="247">
        <v>123498</v>
      </c>
      <c r="AO2145" s="226" t="s">
        <v>16709</v>
      </c>
      <c r="AP2145" s="227">
        <v>7021.81</v>
      </c>
      <c r="AR2145" s="207" t="s">
        <v>16674</v>
      </c>
      <c r="AS2145" s="208">
        <v>-188.83</v>
      </c>
      <c r="AT2145" s="93"/>
      <c r="AU2145" s="199" t="s">
        <v>32419</v>
      </c>
      <c r="AV2145" s="200">
        <v>19.12</v>
      </c>
      <c r="BD2145" s="272" t="s">
        <v>9897</v>
      </c>
      <c r="BE2145" s="273">
        <v>622080.66</v>
      </c>
      <c r="BG2145" s="244" t="s">
        <v>38599</v>
      </c>
      <c r="BH2145" s="245">
        <v>16748.240000000002</v>
      </c>
      <c r="BJ2145" s="230" t="s">
        <v>38560</v>
      </c>
      <c r="BK2145" s="231">
        <v>14580.86</v>
      </c>
      <c r="BM2145" s="209" t="s">
        <v>9329</v>
      </c>
      <c r="BN2145" s="210">
        <v>637323.62</v>
      </c>
    </row>
    <row r="2146" spans="13:66" x14ac:dyDescent="0.55000000000000004">
      <c r="M2146" s="242" t="s">
        <v>37801</v>
      </c>
      <c r="N2146" s="242"/>
      <c r="O2146" s="243">
        <v>6112.26</v>
      </c>
      <c r="Q2146" s="224" t="s">
        <v>37047</v>
      </c>
      <c r="R2146" s="224"/>
      <c r="S2146" s="225">
        <v>110117</v>
      </c>
      <c r="U2146" s="203" t="s">
        <v>2412</v>
      </c>
      <c r="V2146" s="203"/>
      <c r="W2146" s="204">
        <v>2954</v>
      </c>
      <c r="AF2146" t="s">
        <v>70571</v>
      </c>
      <c r="AG2146" s="284">
        <v>53235.21</v>
      </c>
      <c r="AI2146" s="276" t="s">
        <v>67246</v>
      </c>
      <c r="AJ2146" s="277">
        <v>72180</v>
      </c>
      <c r="AL2146" s="246" t="s">
        <v>60236</v>
      </c>
      <c r="AM2146" s="247">
        <v>-1694.52</v>
      </c>
      <c r="AO2146" s="226" t="s">
        <v>16710</v>
      </c>
      <c r="AP2146" s="227">
        <v>65000.62</v>
      </c>
      <c r="AR2146" s="207" t="s">
        <v>16675</v>
      </c>
      <c r="AS2146" s="208">
        <v>4305</v>
      </c>
      <c r="AT2146" s="93"/>
      <c r="AU2146" s="199" t="s">
        <v>32420</v>
      </c>
      <c r="AV2146" s="200">
        <v>85.53</v>
      </c>
      <c r="BD2146" s="272" t="s">
        <v>9898</v>
      </c>
      <c r="BE2146" s="273">
        <v>126039.67</v>
      </c>
      <c r="BG2146" s="244" t="s">
        <v>38605</v>
      </c>
      <c r="BH2146" s="245">
        <v>6112.26</v>
      </c>
      <c r="BJ2146" s="230" t="s">
        <v>38565</v>
      </c>
      <c r="BK2146" s="231">
        <v>110117</v>
      </c>
      <c r="BM2146" s="209" t="s">
        <v>10798</v>
      </c>
      <c r="BN2146" s="210">
        <v>9911</v>
      </c>
    </row>
    <row r="2147" spans="13:66" x14ac:dyDescent="0.55000000000000004">
      <c r="M2147" s="242" t="s">
        <v>37802</v>
      </c>
      <c r="N2147" s="242"/>
      <c r="O2147" s="243">
        <v>2194.12</v>
      </c>
      <c r="Q2147" s="224" t="s">
        <v>37048</v>
      </c>
      <c r="R2147" s="224"/>
      <c r="S2147" s="225">
        <v>31982</v>
      </c>
      <c r="U2147" s="203" t="s">
        <v>2413</v>
      </c>
      <c r="V2147" s="203"/>
      <c r="W2147" s="204">
        <v>1364.89</v>
      </c>
      <c r="AF2147" t="s">
        <v>71473</v>
      </c>
      <c r="AG2147" s="284">
        <v>1200</v>
      </c>
      <c r="AI2147" s="276" t="s">
        <v>67247</v>
      </c>
      <c r="AJ2147" s="277">
        <v>702.91</v>
      </c>
      <c r="AL2147" s="246" t="s">
        <v>63065</v>
      </c>
      <c r="AM2147" s="247">
        <v>1427948</v>
      </c>
      <c r="AO2147" s="226" t="s">
        <v>46711</v>
      </c>
      <c r="AP2147" s="227">
        <v>136402.59</v>
      </c>
      <c r="AR2147" s="207" t="s">
        <v>16676</v>
      </c>
      <c r="AS2147" s="208">
        <v>2788.06</v>
      </c>
      <c r="AT2147" s="93"/>
      <c r="AU2147" s="199" t="s">
        <v>32421</v>
      </c>
      <c r="AV2147" s="200">
        <v>73.400000000000006</v>
      </c>
      <c r="BD2147" s="272" t="s">
        <v>9899</v>
      </c>
      <c r="BE2147" s="273">
        <v>5270201.47</v>
      </c>
      <c r="BG2147" s="244" t="s">
        <v>38607</v>
      </c>
      <c r="BH2147" s="245">
        <v>2194.12</v>
      </c>
      <c r="BJ2147" s="230" t="s">
        <v>38570</v>
      </c>
      <c r="BK2147" s="231">
        <v>31982</v>
      </c>
      <c r="BM2147" s="209" t="s">
        <v>10926</v>
      </c>
      <c r="BN2147" s="210">
        <v>7718.41</v>
      </c>
    </row>
    <row r="2148" spans="13:66" x14ac:dyDescent="0.55000000000000004">
      <c r="M2148" s="242" t="s">
        <v>37803</v>
      </c>
      <c r="N2148" s="242"/>
      <c r="O2148" s="243">
        <v>2659</v>
      </c>
      <c r="Q2148" s="224" t="s">
        <v>37049</v>
      </c>
      <c r="R2148" s="224"/>
      <c r="S2148" s="225">
        <v>48859</v>
      </c>
      <c r="U2148" s="203" t="s">
        <v>2414</v>
      </c>
      <c r="V2148" s="203"/>
      <c r="W2148" s="204">
        <v>3573</v>
      </c>
      <c r="AF2148" t="s">
        <v>70572</v>
      </c>
      <c r="AG2148" s="284">
        <v>4163.2700000000004</v>
      </c>
      <c r="AI2148" s="276" t="s">
        <v>58481</v>
      </c>
      <c r="AJ2148" s="277">
        <v>100</v>
      </c>
      <c r="AL2148" s="246" t="s">
        <v>61846</v>
      </c>
      <c r="AM2148" s="247">
        <v>3088.89</v>
      </c>
      <c r="AO2148" s="226" t="s">
        <v>38907</v>
      </c>
      <c r="AP2148" s="227">
        <v>-5.23</v>
      </c>
      <c r="AR2148" s="207" t="s">
        <v>16677</v>
      </c>
      <c r="AS2148" s="208">
        <v>542.52</v>
      </c>
      <c r="AT2148" s="93"/>
      <c r="AU2148" s="199" t="s">
        <v>32422</v>
      </c>
      <c r="AV2148" s="200">
        <v>1176.94</v>
      </c>
      <c r="BD2148" s="272" t="s">
        <v>9900</v>
      </c>
      <c r="BE2148" s="273">
        <v>963898.24</v>
      </c>
      <c r="BG2148" s="244" t="s">
        <v>38609</v>
      </c>
      <c r="BH2148" s="245">
        <v>2659</v>
      </c>
      <c r="BJ2148" s="230" t="s">
        <v>38576</v>
      </c>
      <c r="BK2148" s="231">
        <v>48859</v>
      </c>
      <c r="BM2148" s="209" t="s">
        <v>11330</v>
      </c>
      <c r="BN2148" s="210">
        <v>32663.62</v>
      </c>
    </row>
    <row r="2149" spans="13:66" x14ac:dyDescent="0.55000000000000004">
      <c r="M2149" s="242" t="s">
        <v>37804</v>
      </c>
      <c r="N2149" s="242"/>
      <c r="O2149" s="243">
        <v>37373.919999999998</v>
      </c>
      <c r="Q2149" s="224" t="s">
        <v>37050</v>
      </c>
      <c r="R2149" s="224"/>
      <c r="S2149" s="225">
        <v>148286.25</v>
      </c>
      <c r="U2149" s="203" t="s">
        <v>2415</v>
      </c>
      <c r="V2149" s="203"/>
      <c r="W2149" s="204">
        <v>2799</v>
      </c>
      <c r="AF2149" t="s">
        <v>70573</v>
      </c>
      <c r="AG2149" s="284">
        <v>13086.2</v>
      </c>
      <c r="AI2149" s="276" t="s">
        <v>63078</v>
      </c>
      <c r="AJ2149" s="277">
        <v>475476.31</v>
      </c>
      <c r="AL2149" s="246" t="s">
        <v>61847</v>
      </c>
      <c r="AM2149" s="247">
        <v>233.14</v>
      </c>
      <c r="AO2149" s="226" t="s">
        <v>48727</v>
      </c>
      <c r="AP2149" s="227">
        <v>280.43</v>
      </c>
      <c r="AR2149" s="207" t="s">
        <v>16678</v>
      </c>
      <c r="AS2149" s="208">
        <v>1522.67</v>
      </c>
      <c r="AT2149" s="93"/>
      <c r="AU2149" s="199" t="s">
        <v>32423</v>
      </c>
      <c r="AV2149" s="200">
        <v>7960.84</v>
      </c>
      <c r="BD2149" s="272" t="s">
        <v>9901</v>
      </c>
      <c r="BE2149" s="273">
        <v>4163524.37</v>
      </c>
      <c r="BG2149" s="244" t="s">
        <v>38614</v>
      </c>
      <c r="BH2149" s="245">
        <v>37373.919999999998</v>
      </c>
      <c r="BJ2149" s="230" t="s">
        <v>38581</v>
      </c>
      <c r="BK2149" s="231">
        <v>148286.25</v>
      </c>
      <c r="BM2149" s="209" t="s">
        <v>11590</v>
      </c>
      <c r="BN2149" s="210">
        <v>674342.62</v>
      </c>
    </row>
    <row r="2150" spans="13:66" x14ac:dyDescent="0.55000000000000004">
      <c r="M2150" s="242" t="s">
        <v>37805</v>
      </c>
      <c r="N2150" s="242"/>
      <c r="O2150" s="243">
        <v>10037.58</v>
      </c>
      <c r="Q2150" s="224" t="s">
        <v>37051</v>
      </c>
      <c r="R2150" s="224"/>
      <c r="S2150" s="225">
        <v>130578</v>
      </c>
      <c r="U2150" s="203" t="s">
        <v>2416</v>
      </c>
      <c r="V2150" s="203"/>
      <c r="W2150" s="204">
        <v>14550.03</v>
      </c>
      <c r="AF2150" t="s">
        <v>70574</v>
      </c>
      <c r="AG2150" s="284">
        <v>34089.93</v>
      </c>
      <c r="AI2150" s="276" t="s">
        <v>47878</v>
      </c>
      <c r="AJ2150" s="277">
        <v>420593.88</v>
      </c>
      <c r="AL2150" s="246" t="s">
        <v>61848</v>
      </c>
      <c r="AM2150" s="247">
        <v>756.78</v>
      </c>
      <c r="AO2150" s="226" t="s">
        <v>46712</v>
      </c>
      <c r="AP2150" s="227">
        <v>10540.4</v>
      </c>
      <c r="AR2150" s="207" t="s">
        <v>16679</v>
      </c>
      <c r="AS2150" s="208">
        <v>747.58</v>
      </c>
      <c r="AT2150" s="93"/>
      <c r="AU2150" s="199" t="s">
        <v>32424</v>
      </c>
      <c r="AV2150" s="200">
        <v>799.6</v>
      </c>
      <c r="BD2150" s="272" t="s">
        <v>9902</v>
      </c>
      <c r="BE2150" s="273">
        <v>35452.33</v>
      </c>
      <c r="BG2150" s="244" t="s">
        <v>38622</v>
      </c>
      <c r="BH2150" s="245">
        <v>10037.58</v>
      </c>
      <c r="BJ2150" s="230" t="s">
        <v>38595</v>
      </c>
      <c r="BK2150" s="231">
        <v>130578</v>
      </c>
      <c r="BM2150" s="209" t="s">
        <v>12245</v>
      </c>
      <c r="BN2150" s="210">
        <v>8529.7000000000007</v>
      </c>
    </row>
    <row r="2151" spans="13:66" x14ac:dyDescent="0.55000000000000004">
      <c r="M2151" s="242" t="s">
        <v>37806</v>
      </c>
      <c r="N2151" s="242"/>
      <c r="O2151" s="243">
        <v>41137.910000000003</v>
      </c>
      <c r="Q2151" s="224" t="s">
        <v>37052</v>
      </c>
      <c r="R2151" s="224"/>
      <c r="S2151" s="225">
        <v>53015</v>
      </c>
      <c r="U2151" s="203" t="s">
        <v>2417</v>
      </c>
      <c r="V2151" s="203"/>
      <c r="W2151" s="204">
        <v>2401</v>
      </c>
      <c r="AF2151" t="s">
        <v>67777</v>
      </c>
      <c r="AG2151">
        <v>114.03</v>
      </c>
      <c r="AI2151" s="276" t="s">
        <v>58482</v>
      </c>
      <c r="AJ2151" s="277">
        <v>1252210.81</v>
      </c>
      <c r="AL2151" s="246" t="s">
        <v>61849</v>
      </c>
      <c r="AM2151" s="247">
        <v>652.21</v>
      </c>
      <c r="AO2151" s="226" t="s">
        <v>47827</v>
      </c>
      <c r="AP2151" s="227">
        <v>504.5</v>
      </c>
      <c r="AR2151" s="207" t="s">
        <v>16680</v>
      </c>
      <c r="AS2151" s="208">
        <v>17156.2</v>
      </c>
      <c r="AT2151" s="93"/>
      <c r="AU2151" s="199" t="s">
        <v>32425</v>
      </c>
      <c r="AV2151" s="200">
        <v>788.33</v>
      </c>
      <c r="BD2151" s="272" t="s">
        <v>9903</v>
      </c>
      <c r="BE2151" s="273">
        <v>4559432.68</v>
      </c>
      <c r="BG2151" s="244" t="s">
        <v>38627</v>
      </c>
      <c r="BH2151" s="245">
        <v>41137.910000000003</v>
      </c>
      <c r="BJ2151" s="230" t="s">
        <v>38601</v>
      </c>
      <c r="BK2151" s="231">
        <v>53015</v>
      </c>
      <c r="BM2151" s="209" t="s">
        <v>11935</v>
      </c>
      <c r="BN2151" s="210">
        <v>14705.5</v>
      </c>
    </row>
    <row r="2152" spans="13:66" x14ac:dyDescent="0.55000000000000004">
      <c r="M2152" s="242" t="s">
        <v>37807</v>
      </c>
      <c r="N2152" s="242"/>
      <c r="O2152" s="243">
        <v>18404.580000000002</v>
      </c>
      <c r="Q2152" s="224" t="s">
        <v>37053</v>
      </c>
      <c r="R2152" s="224"/>
      <c r="S2152" s="225">
        <v>55707.34</v>
      </c>
      <c r="U2152" s="203" t="s">
        <v>2418</v>
      </c>
      <c r="V2152" s="203"/>
      <c r="W2152" s="204">
        <v>2000</v>
      </c>
      <c r="AF2152" t="s">
        <v>66620</v>
      </c>
      <c r="AG2152" s="284">
        <v>28012.43</v>
      </c>
      <c r="AI2152" s="276" t="s">
        <v>52000</v>
      </c>
      <c r="AJ2152" s="277">
        <v>432175.78</v>
      </c>
      <c r="AL2152" s="246" t="s">
        <v>57285</v>
      </c>
      <c r="AM2152" s="247">
        <v>22660.36</v>
      </c>
      <c r="AO2152" s="226" t="s">
        <v>44499</v>
      </c>
      <c r="AP2152" s="227">
        <v>152008.97</v>
      </c>
      <c r="AR2152" s="207" t="s">
        <v>16681</v>
      </c>
      <c r="AS2152" s="208">
        <v>5712</v>
      </c>
      <c r="AT2152" s="93"/>
      <c r="AU2152" s="199" t="s">
        <v>32426</v>
      </c>
      <c r="AV2152" s="200">
        <v>109.24</v>
      </c>
      <c r="BD2152" s="272" t="s">
        <v>9904</v>
      </c>
      <c r="BE2152" s="273">
        <v>161930846.90000001</v>
      </c>
      <c r="BG2152" s="244" t="s">
        <v>38633</v>
      </c>
      <c r="BH2152" s="245">
        <v>18404.580000000002</v>
      </c>
      <c r="BJ2152" s="230" t="s">
        <v>38610</v>
      </c>
      <c r="BK2152" s="231">
        <v>55707.34</v>
      </c>
      <c r="BM2152" s="209" t="s">
        <v>9900</v>
      </c>
      <c r="BN2152" s="210">
        <v>1698342.93</v>
      </c>
    </row>
    <row r="2153" spans="13:66" x14ac:dyDescent="0.55000000000000004">
      <c r="M2153" s="242" t="s">
        <v>37808</v>
      </c>
      <c r="N2153" s="242"/>
      <c r="O2153" s="243">
        <v>3958.36</v>
      </c>
      <c r="Q2153" s="224" t="s">
        <v>37054</v>
      </c>
      <c r="R2153" s="224"/>
      <c r="S2153" s="225">
        <v>20538</v>
      </c>
      <c r="U2153" s="203" t="s">
        <v>2419</v>
      </c>
      <c r="V2153" s="203"/>
      <c r="W2153" s="204">
        <v>9341</v>
      </c>
      <c r="AF2153" t="s">
        <v>69870</v>
      </c>
      <c r="AG2153" s="284">
        <v>2904.35</v>
      </c>
      <c r="AI2153" s="276" t="s">
        <v>66538</v>
      </c>
      <c r="AJ2153" s="277">
        <v>76815.539999999994</v>
      </c>
      <c r="AL2153" s="246" t="s">
        <v>60069</v>
      </c>
      <c r="AM2153" s="247">
        <v>315.43</v>
      </c>
      <c r="AO2153" s="226" t="s">
        <v>44500</v>
      </c>
      <c r="AP2153" s="227">
        <v>11628.03</v>
      </c>
      <c r="AR2153" s="207" t="s">
        <v>16682</v>
      </c>
      <c r="AS2153" s="208">
        <v>3794.2</v>
      </c>
      <c r="AT2153" s="93"/>
      <c r="AU2153" s="199" t="s">
        <v>13896</v>
      </c>
      <c r="AV2153" s="200">
        <v>342.7</v>
      </c>
      <c r="BD2153" s="272" t="s">
        <v>9905</v>
      </c>
      <c r="BE2153" s="273">
        <v>1525931.51</v>
      </c>
      <c r="BG2153" s="244" t="s">
        <v>38638</v>
      </c>
      <c r="BH2153" s="245">
        <v>3958.36</v>
      </c>
      <c r="BJ2153" s="230" t="s">
        <v>38615</v>
      </c>
      <c r="BK2153" s="231">
        <v>20538</v>
      </c>
      <c r="BM2153" s="209" t="s">
        <v>6742</v>
      </c>
      <c r="BN2153" s="210">
        <v>116788.82</v>
      </c>
    </row>
    <row r="2154" spans="13:66" x14ac:dyDescent="0.55000000000000004">
      <c r="M2154" s="242" t="s">
        <v>37809</v>
      </c>
      <c r="N2154" s="242"/>
      <c r="O2154" s="243">
        <v>5457.13</v>
      </c>
      <c r="Q2154" s="224" t="s">
        <v>37056</v>
      </c>
      <c r="R2154" s="224"/>
      <c r="S2154" s="225">
        <v>58118</v>
      </c>
      <c r="U2154" s="203" t="s">
        <v>2420</v>
      </c>
      <c r="V2154" s="203"/>
      <c r="W2154" s="204">
        <v>160590</v>
      </c>
      <c r="AF2154" t="s">
        <v>66621</v>
      </c>
      <c r="AG2154" s="284">
        <v>9839.49</v>
      </c>
      <c r="AI2154" s="276" t="s">
        <v>52001</v>
      </c>
      <c r="AJ2154" s="277">
        <v>52183.24</v>
      </c>
      <c r="AL2154" s="246" t="s">
        <v>64055</v>
      </c>
      <c r="AM2154" s="247">
        <v>152.66</v>
      </c>
      <c r="AO2154" s="226" t="s">
        <v>16735</v>
      </c>
      <c r="AP2154" s="227">
        <v>10983</v>
      </c>
      <c r="AR2154" s="207" t="s">
        <v>16683</v>
      </c>
      <c r="AS2154" s="208">
        <v>123194.68</v>
      </c>
      <c r="AT2154" s="93"/>
      <c r="AU2154" s="199" t="s">
        <v>32427</v>
      </c>
      <c r="AV2154" s="200">
        <v>250</v>
      </c>
      <c r="BD2154" s="272" t="s">
        <v>9906</v>
      </c>
      <c r="BE2154" s="273">
        <v>631464.24</v>
      </c>
      <c r="BG2154" s="244" t="s">
        <v>38643</v>
      </c>
      <c r="BH2154" s="245">
        <v>5457.13</v>
      </c>
      <c r="BJ2154" s="230" t="s">
        <v>38623</v>
      </c>
      <c r="BK2154" s="231">
        <v>58118</v>
      </c>
      <c r="BM2154" s="209" t="s">
        <v>6945</v>
      </c>
      <c r="BN2154" s="210">
        <v>12200</v>
      </c>
    </row>
    <row r="2155" spans="13:66" x14ac:dyDescent="0.55000000000000004">
      <c r="M2155" s="242" t="s">
        <v>37810</v>
      </c>
      <c r="N2155" s="242"/>
      <c r="O2155" s="243">
        <v>6801.5</v>
      </c>
      <c r="Q2155" s="224" t="s">
        <v>37057</v>
      </c>
      <c r="R2155" s="224"/>
      <c r="S2155" s="225">
        <v>40456</v>
      </c>
      <c r="U2155" s="203" t="s">
        <v>2421</v>
      </c>
      <c r="V2155" s="203"/>
      <c r="W2155" s="204">
        <v>2000</v>
      </c>
      <c r="AF2155" t="s">
        <v>66622</v>
      </c>
      <c r="AG2155" s="284">
        <v>53720.73</v>
      </c>
      <c r="AI2155" s="276" t="s">
        <v>52002</v>
      </c>
      <c r="AJ2155" s="277">
        <v>228883.54</v>
      </c>
      <c r="AL2155" s="246" t="s">
        <v>61082</v>
      </c>
      <c r="AM2155" s="247">
        <v>37702.53</v>
      </c>
      <c r="AO2155" s="226" t="s">
        <v>16737</v>
      </c>
      <c r="AP2155" s="227">
        <v>172</v>
      </c>
      <c r="AR2155" s="207" t="s">
        <v>16684</v>
      </c>
      <c r="AS2155" s="208">
        <v>9997.69</v>
      </c>
      <c r="AT2155" s="93"/>
      <c r="AU2155" s="199" t="s">
        <v>32428</v>
      </c>
      <c r="AV2155" s="200">
        <v>12100</v>
      </c>
      <c r="BD2155" s="272" t="s">
        <v>9907</v>
      </c>
      <c r="BE2155" s="273">
        <v>77107.28</v>
      </c>
      <c r="BG2155" s="244" t="s">
        <v>38648</v>
      </c>
      <c r="BH2155" s="245">
        <v>6801.5</v>
      </c>
      <c r="BJ2155" s="230" t="s">
        <v>38629</v>
      </c>
      <c r="BK2155" s="231">
        <v>40456</v>
      </c>
      <c r="BM2155" s="209" t="s">
        <v>7142</v>
      </c>
      <c r="BN2155" s="210">
        <v>5730</v>
      </c>
    </row>
    <row r="2156" spans="13:66" x14ac:dyDescent="0.55000000000000004">
      <c r="M2156" s="242" t="s">
        <v>37811</v>
      </c>
      <c r="N2156" s="242"/>
      <c r="O2156" s="243">
        <v>4558.84</v>
      </c>
      <c r="Q2156" s="224" t="s">
        <v>37058</v>
      </c>
      <c r="R2156" s="224"/>
      <c r="S2156" s="225">
        <v>51341.41</v>
      </c>
      <c r="U2156" s="203" t="s">
        <v>2422</v>
      </c>
      <c r="V2156" s="203"/>
      <c r="W2156" s="204">
        <v>2739</v>
      </c>
      <c r="AF2156" t="s">
        <v>71474</v>
      </c>
      <c r="AG2156" s="284">
        <v>-6730.31</v>
      </c>
      <c r="AI2156" s="276" t="s">
        <v>58484</v>
      </c>
      <c r="AJ2156" s="277">
        <v>503893.54</v>
      </c>
      <c r="AL2156" s="246" t="s">
        <v>58973</v>
      </c>
      <c r="AM2156" s="247">
        <v>13901.66</v>
      </c>
      <c r="AO2156" s="226" t="s">
        <v>44501</v>
      </c>
      <c r="AP2156" s="227">
        <v>1559418.14</v>
      </c>
      <c r="AR2156" s="207" t="s">
        <v>16685</v>
      </c>
      <c r="AS2156" s="208">
        <v>2919.5</v>
      </c>
      <c r="AT2156" s="93"/>
      <c r="AU2156" s="199" t="s">
        <v>23944</v>
      </c>
      <c r="AV2156" s="200">
        <v>19.12</v>
      </c>
      <c r="BD2156" s="272" t="s">
        <v>9908</v>
      </c>
      <c r="BE2156" s="273">
        <v>7819.5</v>
      </c>
      <c r="BG2156" s="244" t="s">
        <v>38654</v>
      </c>
      <c r="BH2156" s="245">
        <v>4558.84</v>
      </c>
      <c r="BJ2156" s="230" t="s">
        <v>38634</v>
      </c>
      <c r="BK2156" s="231">
        <v>51341.41</v>
      </c>
      <c r="BM2156" s="209" t="s">
        <v>7413</v>
      </c>
      <c r="BN2156" s="210">
        <v>68918.7</v>
      </c>
    </row>
    <row r="2157" spans="13:66" x14ac:dyDescent="0.55000000000000004">
      <c r="M2157" s="242" t="s">
        <v>37812</v>
      </c>
      <c r="N2157" s="242"/>
      <c r="O2157" s="243">
        <v>544.99</v>
      </c>
      <c r="Q2157" s="224" t="s">
        <v>37059</v>
      </c>
      <c r="R2157" s="224"/>
      <c r="S2157" s="225">
        <v>7807</v>
      </c>
      <c r="U2157" s="203" t="s">
        <v>2423</v>
      </c>
      <c r="V2157" s="203"/>
      <c r="W2157" s="204">
        <v>2713</v>
      </c>
      <c r="AF2157" t="s">
        <v>71475</v>
      </c>
      <c r="AG2157">
        <v>210.74</v>
      </c>
      <c r="AI2157" s="276" t="s">
        <v>66539</v>
      </c>
      <c r="AJ2157" s="277">
        <v>218095.59</v>
      </c>
      <c r="AL2157" s="246" t="s">
        <v>61307</v>
      </c>
      <c r="AM2157" s="247">
        <v>3377.25</v>
      </c>
      <c r="AO2157" s="226" t="s">
        <v>44502</v>
      </c>
      <c r="AP2157" s="227">
        <v>119056.39</v>
      </c>
      <c r="AR2157" s="207" t="s">
        <v>16686</v>
      </c>
      <c r="AS2157" s="208">
        <v>946.47</v>
      </c>
      <c r="AT2157" s="93"/>
      <c r="AU2157" s="199" t="s">
        <v>32429</v>
      </c>
      <c r="AV2157" s="200">
        <v>85.53</v>
      </c>
      <c r="BD2157" s="272" t="s">
        <v>9909</v>
      </c>
      <c r="BE2157" s="273">
        <v>207585.94</v>
      </c>
      <c r="BG2157" s="244" t="s">
        <v>38656</v>
      </c>
      <c r="BH2157" s="245">
        <v>544.99</v>
      </c>
      <c r="BJ2157" s="230" t="s">
        <v>38639</v>
      </c>
      <c r="BK2157" s="231">
        <v>7807</v>
      </c>
      <c r="BM2157" s="209" t="s">
        <v>7622</v>
      </c>
      <c r="BN2157" s="210">
        <v>179530</v>
      </c>
    </row>
    <row r="2158" spans="13:66" x14ac:dyDescent="0.55000000000000004">
      <c r="M2158" s="242" t="s">
        <v>37813</v>
      </c>
      <c r="N2158" s="242"/>
      <c r="O2158" s="243">
        <v>23494.7</v>
      </c>
      <c r="Q2158" s="224" t="s">
        <v>37060</v>
      </c>
      <c r="R2158" s="224"/>
      <c r="S2158" s="225">
        <v>11152.73</v>
      </c>
      <c r="U2158" s="203" t="s">
        <v>2424</v>
      </c>
      <c r="V2158" s="203"/>
      <c r="W2158" s="204">
        <v>2000</v>
      </c>
      <c r="AF2158" t="s">
        <v>62013</v>
      </c>
      <c r="AG2158" s="284">
        <v>1834.06</v>
      </c>
      <c r="AI2158" s="276" t="s">
        <v>69700</v>
      </c>
      <c r="AJ2158" s="277">
        <v>34174.629999999997</v>
      </c>
      <c r="AL2158" s="246" t="s">
        <v>64056</v>
      </c>
      <c r="AM2158" s="247">
        <v>523.59</v>
      </c>
      <c r="AO2158" s="226" t="s">
        <v>16748</v>
      </c>
      <c r="AP2158" s="227">
        <v>8165.45</v>
      </c>
      <c r="AR2158" s="207" t="s">
        <v>16687</v>
      </c>
      <c r="AS2158" s="208">
        <v>936.92</v>
      </c>
      <c r="AT2158" s="93"/>
      <c r="AU2158" s="199" t="s">
        <v>32430</v>
      </c>
      <c r="AV2158" s="200">
        <v>73.400000000000006</v>
      </c>
      <c r="BD2158" s="272" t="s">
        <v>9910</v>
      </c>
      <c r="BE2158" s="273">
        <v>129021.16</v>
      </c>
      <c r="BG2158" s="244" t="s">
        <v>38661</v>
      </c>
      <c r="BH2158" s="245">
        <v>23494.7</v>
      </c>
      <c r="BJ2158" s="230" t="s">
        <v>38644</v>
      </c>
      <c r="BK2158" s="231">
        <v>11152.73</v>
      </c>
      <c r="BM2158" s="209" t="s">
        <v>7822</v>
      </c>
      <c r="BN2158" s="210">
        <v>8181.73</v>
      </c>
    </row>
    <row r="2159" spans="13:66" x14ac:dyDescent="0.55000000000000004">
      <c r="M2159" s="242" t="s">
        <v>37814</v>
      </c>
      <c r="N2159" s="242"/>
      <c r="O2159" s="243">
        <v>558.28</v>
      </c>
      <c r="Q2159" s="224" t="s">
        <v>37061</v>
      </c>
      <c r="R2159" s="224"/>
      <c r="S2159" s="225">
        <v>13545.63</v>
      </c>
      <c r="U2159" s="203" t="s">
        <v>2425</v>
      </c>
      <c r="V2159" s="203"/>
      <c r="W2159" s="204">
        <v>645.80999999999995</v>
      </c>
      <c r="AF2159" t="s">
        <v>62647</v>
      </c>
      <c r="AG2159">
        <v>211.99</v>
      </c>
      <c r="AI2159" s="276" t="s">
        <v>69701</v>
      </c>
      <c r="AJ2159" s="277">
        <v>237431</v>
      </c>
      <c r="AL2159" s="246" t="s">
        <v>59503</v>
      </c>
      <c r="AM2159" s="247">
        <v>29.97</v>
      </c>
      <c r="AO2159" s="226" t="s">
        <v>51778</v>
      </c>
      <c r="AP2159" s="227">
        <v>4629.29</v>
      </c>
      <c r="AR2159" s="207" t="s">
        <v>16688</v>
      </c>
      <c r="AS2159" s="208">
        <v>1528.1</v>
      </c>
      <c r="AT2159" s="93"/>
      <c r="AU2159" s="199" t="s">
        <v>32431</v>
      </c>
      <c r="AV2159" s="200">
        <v>1176.94</v>
      </c>
      <c r="BD2159" s="272" t="s">
        <v>9911</v>
      </c>
      <c r="BE2159" s="273">
        <v>73706.399999999994</v>
      </c>
      <c r="BG2159" s="244" t="s">
        <v>38663</v>
      </c>
      <c r="BH2159" s="245">
        <v>558.28</v>
      </c>
      <c r="BJ2159" s="230" t="s">
        <v>38650</v>
      </c>
      <c r="BK2159" s="231">
        <v>13545.63</v>
      </c>
      <c r="BM2159" s="209" t="s">
        <v>8088</v>
      </c>
      <c r="BN2159" s="210">
        <v>27851.18</v>
      </c>
    </row>
    <row r="2160" spans="13:66" x14ac:dyDescent="0.55000000000000004">
      <c r="M2160" s="242" t="s">
        <v>37815</v>
      </c>
      <c r="N2160" s="242"/>
      <c r="O2160" s="243">
        <v>5828.34</v>
      </c>
      <c r="Q2160" s="224" t="s">
        <v>37062</v>
      </c>
      <c r="R2160" s="224"/>
      <c r="S2160" s="225">
        <v>11512.84</v>
      </c>
      <c r="U2160" s="203" t="s">
        <v>2426</v>
      </c>
      <c r="V2160" s="203"/>
      <c r="W2160" s="204">
        <v>2000</v>
      </c>
      <c r="AF2160" t="s">
        <v>60512</v>
      </c>
      <c r="AG2160" s="284">
        <v>12215.92</v>
      </c>
      <c r="AI2160" s="276" t="s">
        <v>63633</v>
      </c>
      <c r="AJ2160" s="277">
        <v>4901.1499999999996</v>
      </c>
      <c r="AL2160" s="246" t="s">
        <v>58974</v>
      </c>
      <c r="AM2160" s="247">
        <v>164645</v>
      </c>
      <c r="AO2160" s="226" t="s">
        <v>16752</v>
      </c>
      <c r="AP2160" s="227">
        <v>99.08</v>
      </c>
      <c r="AR2160" s="207" t="s">
        <v>16689</v>
      </c>
      <c r="AS2160" s="208">
        <v>3968.5</v>
      </c>
      <c r="AT2160" s="93"/>
      <c r="AU2160" s="199" t="s">
        <v>23947</v>
      </c>
      <c r="AV2160" s="200">
        <v>7960.84</v>
      </c>
      <c r="BD2160" s="272" t="s">
        <v>9912</v>
      </c>
      <c r="BE2160" s="273">
        <v>1615467.04</v>
      </c>
      <c r="BG2160" s="244" t="s">
        <v>38668</v>
      </c>
      <c r="BH2160" s="245">
        <v>5828.34</v>
      </c>
      <c r="BJ2160" s="230" t="s">
        <v>38657</v>
      </c>
      <c r="BK2160" s="231">
        <v>11512.84</v>
      </c>
      <c r="BM2160" s="209" t="s">
        <v>8357</v>
      </c>
      <c r="BN2160" s="210">
        <v>133468.13</v>
      </c>
    </row>
    <row r="2161" spans="13:66" x14ac:dyDescent="0.55000000000000004">
      <c r="M2161" s="242" t="s">
        <v>37816</v>
      </c>
      <c r="N2161" s="242"/>
      <c r="O2161" s="243">
        <v>3297.25</v>
      </c>
      <c r="Q2161" s="224" t="s">
        <v>37063</v>
      </c>
      <c r="R2161" s="224"/>
      <c r="S2161" s="225">
        <v>4379</v>
      </c>
      <c r="U2161" s="203" t="s">
        <v>2427</v>
      </c>
      <c r="V2161" s="203"/>
      <c r="W2161" s="204">
        <v>2000</v>
      </c>
      <c r="AF2161" t="s">
        <v>71476</v>
      </c>
      <c r="AG2161">
        <v>16.309999999999999</v>
      </c>
      <c r="AI2161" s="276" t="s">
        <v>67248</v>
      </c>
      <c r="AJ2161" s="277">
        <v>27357.35</v>
      </c>
      <c r="AL2161" s="246" t="s">
        <v>60237</v>
      </c>
      <c r="AM2161" s="247">
        <v>-242.12</v>
      </c>
      <c r="AO2161" s="226" t="s">
        <v>51779</v>
      </c>
      <c r="AP2161" s="227">
        <v>10800</v>
      </c>
      <c r="AR2161" s="207" t="s">
        <v>16690</v>
      </c>
      <c r="AS2161" s="208">
        <v>328.13</v>
      </c>
      <c r="AT2161" s="93"/>
      <c r="AU2161" s="199" t="s">
        <v>13897</v>
      </c>
      <c r="AV2161" s="200">
        <v>1142.3</v>
      </c>
      <c r="BD2161" s="272" t="s">
        <v>9913</v>
      </c>
      <c r="BE2161" s="273">
        <v>290003.55</v>
      </c>
      <c r="BG2161" s="244" t="s">
        <v>38675</v>
      </c>
      <c r="BH2161" s="245">
        <v>3297.25</v>
      </c>
      <c r="BJ2161" s="230" t="s">
        <v>38664</v>
      </c>
      <c r="BK2161" s="231">
        <v>4379</v>
      </c>
      <c r="BM2161" s="209" t="s">
        <v>8552</v>
      </c>
      <c r="BN2161" s="210">
        <v>132433.34</v>
      </c>
    </row>
    <row r="2162" spans="13:66" x14ac:dyDescent="0.55000000000000004">
      <c r="M2162" s="242" t="s">
        <v>37817</v>
      </c>
      <c r="N2162" s="242"/>
      <c r="O2162" s="243">
        <v>1307.79</v>
      </c>
      <c r="Q2162" s="224" t="s">
        <v>37064</v>
      </c>
      <c r="R2162" s="224"/>
      <c r="S2162" s="225">
        <v>245831.52</v>
      </c>
      <c r="U2162" s="203" t="s">
        <v>2428</v>
      </c>
      <c r="V2162" s="203"/>
      <c r="W2162" s="204">
        <v>2000</v>
      </c>
      <c r="AF2162" t="s">
        <v>60513</v>
      </c>
      <c r="AG2162" s="284">
        <v>1016.42</v>
      </c>
      <c r="AI2162" s="276" t="s">
        <v>63634</v>
      </c>
      <c r="AJ2162" s="277">
        <v>2467.75</v>
      </c>
      <c r="AL2162" s="246" t="s">
        <v>58975</v>
      </c>
      <c r="AM2162" s="247">
        <v>21363.75</v>
      </c>
      <c r="AO2162" s="226" t="s">
        <v>16753</v>
      </c>
      <c r="AP2162" s="227">
        <v>74387.47</v>
      </c>
      <c r="AR2162" s="207" t="s">
        <v>16691</v>
      </c>
      <c r="AS2162" s="208">
        <v>13123.53</v>
      </c>
      <c r="AT2162" s="93"/>
      <c r="AU2162" s="199" t="s">
        <v>32432</v>
      </c>
      <c r="AV2162" s="200">
        <v>788.33</v>
      </c>
      <c r="BD2162" s="272" t="s">
        <v>9914</v>
      </c>
      <c r="BE2162" s="273">
        <v>143088.89000000001</v>
      </c>
      <c r="BG2162" s="244" t="s">
        <v>38689</v>
      </c>
      <c r="BH2162" s="245">
        <v>1307.79</v>
      </c>
      <c r="BJ2162" s="230" t="s">
        <v>38669</v>
      </c>
      <c r="BK2162" s="231">
        <v>245831.52</v>
      </c>
      <c r="BM2162" s="209" t="s">
        <v>9006</v>
      </c>
      <c r="BN2162" s="210">
        <v>96402</v>
      </c>
    </row>
    <row r="2163" spans="13:66" x14ac:dyDescent="0.55000000000000004">
      <c r="M2163" s="242" t="s">
        <v>37818</v>
      </c>
      <c r="N2163" s="242"/>
      <c r="O2163" s="243">
        <v>261536.72</v>
      </c>
      <c r="Q2163" s="224" t="s">
        <v>37065</v>
      </c>
      <c r="R2163" s="224"/>
      <c r="S2163" s="225">
        <v>7247</v>
      </c>
      <c r="U2163" s="203" t="s">
        <v>2429</v>
      </c>
      <c r="V2163" s="203"/>
      <c r="W2163" s="204">
        <v>22990</v>
      </c>
      <c r="AF2163" t="s">
        <v>60514</v>
      </c>
      <c r="AG2163" s="284">
        <v>2694.69</v>
      </c>
      <c r="AI2163" s="276" t="s">
        <v>63635</v>
      </c>
      <c r="AJ2163" s="277">
        <v>7517.77</v>
      </c>
      <c r="AL2163" s="246" t="s">
        <v>63066</v>
      </c>
      <c r="AM2163" s="247">
        <v>33000</v>
      </c>
      <c r="AO2163" s="226" t="s">
        <v>13164</v>
      </c>
      <c r="AP2163" s="227">
        <v>5000</v>
      </c>
      <c r="AR2163" s="207" t="s">
        <v>16692</v>
      </c>
      <c r="AS2163" s="208">
        <v>1760.08</v>
      </c>
      <c r="AT2163" s="93"/>
      <c r="AU2163" s="199" t="s">
        <v>32433</v>
      </c>
      <c r="AV2163" s="200">
        <v>109.24</v>
      </c>
      <c r="BD2163" s="272" t="s">
        <v>9917</v>
      </c>
      <c r="BE2163" s="273">
        <v>320886.53000000003</v>
      </c>
      <c r="BG2163" s="244" t="s">
        <v>38701</v>
      </c>
      <c r="BH2163" s="245">
        <v>261536.72</v>
      </c>
      <c r="BJ2163" s="230" t="s">
        <v>38678</v>
      </c>
      <c r="BK2163" s="231">
        <v>7247</v>
      </c>
      <c r="BM2163" s="209" t="s">
        <v>9176</v>
      </c>
      <c r="BN2163" s="210">
        <v>5002.5</v>
      </c>
    </row>
    <row r="2164" spans="13:66" x14ac:dyDescent="0.55000000000000004">
      <c r="M2164" s="242" t="s">
        <v>37820</v>
      </c>
      <c r="N2164" s="242"/>
      <c r="O2164" s="243">
        <v>616</v>
      </c>
      <c r="Q2164" s="224" t="s">
        <v>37066</v>
      </c>
      <c r="R2164" s="224"/>
      <c r="S2164" s="225">
        <v>36821</v>
      </c>
      <c r="U2164" s="203" t="s">
        <v>2430</v>
      </c>
      <c r="V2164" s="203"/>
      <c r="W2164" s="204">
        <v>4345</v>
      </c>
      <c r="AF2164" t="s">
        <v>62648</v>
      </c>
      <c r="AG2164">
        <v>264.8</v>
      </c>
      <c r="AI2164" s="276" t="s">
        <v>70449</v>
      </c>
      <c r="AJ2164" s="277">
        <v>9870.34</v>
      </c>
      <c r="AL2164" s="246" t="s">
        <v>63067</v>
      </c>
      <c r="AM2164" s="247">
        <v>2524.4899999999998</v>
      </c>
      <c r="AO2164" s="226" t="s">
        <v>13165</v>
      </c>
      <c r="AP2164" s="227">
        <v>1840.96</v>
      </c>
      <c r="AR2164" s="207" t="s">
        <v>16693</v>
      </c>
      <c r="AS2164" s="208">
        <v>3982.28</v>
      </c>
      <c r="AT2164" s="93"/>
      <c r="AU2164" s="199" t="s">
        <v>32434</v>
      </c>
      <c r="AV2164" s="200">
        <v>5946</v>
      </c>
      <c r="BD2164" s="272" t="s">
        <v>9918</v>
      </c>
      <c r="BE2164" s="273">
        <v>648743.1</v>
      </c>
      <c r="BG2164" s="244" t="s">
        <v>38726</v>
      </c>
      <c r="BH2164" s="245">
        <v>616</v>
      </c>
      <c r="BJ2164" s="230" t="s">
        <v>38685</v>
      </c>
      <c r="BK2164" s="231">
        <v>36821</v>
      </c>
      <c r="BM2164" s="209" t="s">
        <v>9330</v>
      </c>
      <c r="BN2164" s="210">
        <v>576906.25</v>
      </c>
    </row>
    <row r="2165" spans="13:66" x14ac:dyDescent="0.55000000000000004">
      <c r="M2165" s="242" t="s">
        <v>37821</v>
      </c>
      <c r="N2165" s="242"/>
      <c r="O2165" s="243">
        <v>743.52</v>
      </c>
      <c r="Q2165" s="224" t="s">
        <v>37067</v>
      </c>
      <c r="R2165" s="224"/>
      <c r="S2165" s="225">
        <v>6674.31</v>
      </c>
      <c r="U2165" s="203" t="s">
        <v>2431</v>
      </c>
      <c r="V2165" s="203"/>
      <c r="W2165" s="204">
        <v>2000</v>
      </c>
      <c r="AF2165" t="s">
        <v>62649</v>
      </c>
      <c r="AG2165">
        <v>500</v>
      </c>
      <c r="AI2165" s="276" t="s">
        <v>63636</v>
      </c>
      <c r="AJ2165" s="277">
        <v>61888.79</v>
      </c>
      <c r="AL2165" s="246" t="s">
        <v>63068</v>
      </c>
      <c r="AM2165" s="247">
        <v>8085</v>
      </c>
      <c r="AO2165" s="226" t="s">
        <v>13166</v>
      </c>
      <c r="AP2165" s="227">
        <v>3172.88</v>
      </c>
      <c r="AR2165" s="207" t="s">
        <v>16694</v>
      </c>
      <c r="AS2165" s="208">
        <v>439.3</v>
      </c>
      <c r="AT2165" s="93"/>
      <c r="AU2165" s="199" t="s">
        <v>32435</v>
      </c>
      <c r="AV2165" s="200">
        <v>5946</v>
      </c>
      <c r="BD2165" s="272" t="s">
        <v>9920</v>
      </c>
      <c r="BE2165" s="273">
        <v>36608.639999999999</v>
      </c>
      <c r="BG2165" s="244" t="s">
        <v>38734</v>
      </c>
      <c r="BH2165" s="245">
        <v>743.52</v>
      </c>
      <c r="BJ2165" s="230" t="s">
        <v>38692</v>
      </c>
      <c r="BK2165" s="231">
        <v>6674.31</v>
      </c>
      <c r="BM2165" s="209" t="s">
        <v>10655</v>
      </c>
      <c r="BN2165" s="210">
        <v>21144</v>
      </c>
    </row>
    <row r="2166" spans="13:66" x14ac:dyDescent="0.55000000000000004">
      <c r="M2166" s="242" t="s">
        <v>37822</v>
      </c>
      <c r="N2166" s="242"/>
      <c r="O2166" s="243">
        <v>836.87</v>
      </c>
      <c r="Q2166" s="224" t="s">
        <v>37068</v>
      </c>
      <c r="R2166" s="224"/>
      <c r="S2166" s="225">
        <v>1034944.96</v>
      </c>
      <c r="U2166" s="203" t="s">
        <v>2432</v>
      </c>
      <c r="V2166" s="203"/>
      <c r="W2166" s="204">
        <v>55244</v>
      </c>
      <c r="AF2166" t="s">
        <v>70179</v>
      </c>
      <c r="AG2166" s="284">
        <v>260825.43</v>
      </c>
      <c r="AI2166" s="276" t="s">
        <v>67249</v>
      </c>
      <c r="AJ2166" s="277">
        <v>315.24</v>
      </c>
      <c r="AL2166" s="246" t="s">
        <v>64057</v>
      </c>
      <c r="AM2166" s="247">
        <v>1591.18</v>
      </c>
      <c r="AO2166" s="226" t="s">
        <v>16756</v>
      </c>
      <c r="AP2166" s="227">
        <v>36211.360000000001</v>
      </c>
      <c r="AR2166" s="207" t="s">
        <v>16695</v>
      </c>
      <c r="AS2166" s="208">
        <v>381.59</v>
      </c>
      <c r="AT2166" s="93"/>
      <c r="AU2166" s="199" t="s">
        <v>13898</v>
      </c>
      <c r="AV2166" s="200">
        <v>48721.120000000003</v>
      </c>
      <c r="BD2166" s="272" t="s">
        <v>9921</v>
      </c>
      <c r="BE2166" s="273">
        <v>3366512.75</v>
      </c>
      <c r="BG2166" s="244" t="s">
        <v>38745</v>
      </c>
      <c r="BH2166" s="245">
        <v>836.87</v>
      </c>
      <c r="BJ2166" s="230" t="s">
        <v>38697</v>
      </c>
      <c r="BK2166" s="231">
        <v>1034944.96</v>
      </c>
      <c r="BM2166" s="209" t="s">
        <v>11111</v>
      </c>
      <c r="BN2166" s="210">
        <v>1236.6400000000001</v>
      </c>
    </row>
    <row r="2167" spans="13:66" x14ac:dyDescent="0.55000000000000004">
      <c r="M2167" s="242" t="s">
        <v>37823</v>
      </c>
      <c r="N2167" s="242"/>
      <c r="O2167" s="243">
        <v>5748</v>
      </c>
      <c r="Q2167" s="224" t="s">
        <v>37069</v>
      </c>
      <c r="R2167" s="224"/>
      <c r="S2167" s="225">
        <v>2454</v>
      </c>
      <c r="U2167" s="203" t="s">
        <v>2433</v>
      </c>
      <c r="V2167" s="203"/>
      <c r="W2167" s="204">
        <v>2000</v>
      </c>
      <c r="AF2167" t="s">
        <v>71477</v>
      </c>
      <c r="AG2167" s="284">
        <v>15220.5</v>
      </c>
      <c r="AI2167" s="276" t="s">
        <v>61886</v>
      </c>
      <c r="AJ2167" s="277">
        <v>534.79</v>
      </c>
      <c r="AL2167" s="246" t="s">
        <v>61190</v>
      </c>
      <c r="AM2167" s="247">
        <v>8991.5300000000007</v>
      </c>
      <c r="AO2167" s="226" t="s">
        <v>48728</v>
      </c>
      <c r="AP2167" s="227">
        <v>524.99</v>
      </c>
      <c r="AR2167" s="207" t="s">
        <v>16696</v>
      </c>
      <c r="AS2167" s="208">
        <v>972.59</v>
      </c>
      <c r="AT2167" s="93"/>
      <c r="AU2167" s="199" t="s">
        <v>13899</v>
      </c>
      <c r="AV2167" s="200">
        <v>6742.19</v>
      </c>
      <c r="BD2167" s="272" t="s">
        <v>9922</v>
      </c>
      <c r="BE2167" s="273">
        <v>46829.74</v>
      </c>
      <c r="BG2167" s="244" t="s">
        <v>38753</v>
      </c>
      <c r="BH2167" s="245">
        <v>5748</v>
      </c>
      <c r="BJ2167" s="230" t="s">
        <v>38716</v>
      </c>
      <c r="BK2167" s="231">
        <v>2454</v>
      </c>
      <c r="BM2167" s="209" t="s">
        <v>11591</v>
      </c>
      <c r="BN2167" s="210">
        <v>1264928.57</v>
      </c>
    </row>
    <row r="2168" spans="13:66" x14ac:dyDescent="0.55000000000000004">
      <c r="M2168" s="242" t="s">
        <v>37824</v>
      </c>
      <c r="N2168" s="242"/>
      <c r="O2168" s="243">
        <v>83872</v>
      </c>
      <c r="Q2168" s="224" t="s">
        <v>37070</v>
      </c>
      <c r="R2168" s="224"/>
      <c r="S2168" s="225">
        <v>12406.64</v>
      </c>
      <c r="U2168" s="203" t="s">
        <v>2434</v>
      </c>
      <c r="V2168" s="203"/>
      <c r="W2168" s="204">
        <v>15445</v>
      </c>
      <c r="AF2168" t="s">
        <v>71478</v>
      </c>
      <c r="AG2168">
        <v>454.58</v>
      </c>
      <c r="AI2168" s="276" t="s">
        <v>61887</v>
      </c>
      <c r="AJ2168" s="277">
        <v>37.630000000000003</v>
      </c>
      <c r="AL2168" s="246" t="s">
        <v>57286</v>
      </c>
      <c r="AM2168" s="247">
        <v>42872.5</v>
      </c>
      <c r="AO2168" s="226" t="s">
        <v>16758</v>
      </c>
      <c r="AP2168" s="227">
        <v>2046.49</v>
      </c>
      <c r="AR2168" s="207" t="s">
        <v>16697</v>
      </c>
      <c r="AS2168" s="208">
        <v>24657.759999999998</v>
      </c>
      <c r="AT2168" s="93"/>
      <c r="AU2168" s="199" t="s">
        <v>32436</v>
      </c>
      <c r="AV2168" s="200">
        <v>54379.95</v>
      </c>
      <c r="BD2168" s="272" t="s">
        <v>9923</v>
      </c>
      <c r="BE2168" s="273">
        <v>27164.75</v>
      </c>
      <c r="BG2168" s="244" t="s">
        <v>38759</v>
      </c>
      <c r="BH2168" s="245">
        <v>83872</v>
      </c>
      <c r="BJ2168" s="230" t="s">
        <v>38722</v>
      </c>
      <c r="BK2168" s="231">
        <v>12406.64</v>
      </c>
      <c r="BM2168" s="209" t="s">
        <v>9901</v>
      </c>
      <c r="BN2168" s="210">
        <v>2650721.86</v>
      </c>
    </row>
    <row r="2169" spans="13:66" x14ac:dyDescent="0.55000000000000004">
      <c r="M2169" s="242" t="s">
        <v>37825</v>
      </c>
      <c r="N2169" s="242"/>
      <c r="O2169" s="243">
        <v>1212.82</v>
      </c>
      <c r="Q2169" s="224" t="s">
        <v>37071</v>
      </c>
      <c r="R2169" s="224"/>
      <c r="S2169" s="225">
        <v>2307.52</v>
      </c>
      <c r="U2169" s="203" t="s">
        <v>2435</v>
      </c>
      <c r="V2169" s="203"/>
      <c r="W2169" s="204">
        <v>26098.55</v>
      </c>
      <c r="AF2169" t="s">
        <v>71479</v>
      </c>
      <c r="AG2169" s="284">
        <v>9864.49</v>
      </c>
      <c r="AI2169" s="276" t="s">
        <v>61888</v>
      </c>
      <c r="AJ2169" s="277">
        <v>75.95</v>
      </c>
      <c r="AL2169" s="246" t="s">
        <v>58194</v>
      </c>
      <c r="AM2169" s="247">
        <v>52140</v>
      </c>
      <c r="AO2169" s="226" t="s">
        <v>13167</v>
      </c>
      <c r="AP2169" s="227">
        <v>8302.61</v>
      </c>
      <c r="AR2169" s="207" t="s">
        <v>16698</v>
      </c>
      <c r="AS2169" s="208">
        <v>18803.25</v>
      </c>
      <c r="AT2169" s="93"/>
      <c r="AU2169" s="199" t="s">
        <v>32437</v>
      </c>
      <c r="AV2169" s="200">
        <v>4160.0600000000004</v>
      </c>
      <c r="BD2169" s="272" t="s">
        <v>9924</v>
      </c>
      <c r="BE2169" s="273">
        <v>309248.59999999998</v>
      </c>
      <c r="BG2169" s="244" t="s">
        <v>38767</v>
      </c>
      <c r="BH2169" s="245">
        <v>1212.82</v>
      </c>
      <c r="BJ2169" s="230" t="s">
        <v>38737</v>
      </c>
      <c r="BK2169" s="231">
        <v>2307.52</v>
      </c>
      <c r="BM2169" s="209" t="s">
        <v>7143</v>
      </c>
      <c r="BN2169" s="210">
        <v>808</v>
      </c>
    </row>
    <row r="2170" spans="13:66" x14ac:dyDescent="0.55000000000000004">
      <c r="M2170" s="242" t="s">
        <v>37826</v>
      </c>
      <c r="N2170" s="242"/>
      <c r="O2170" s="243">
        <v>47776.89</v>
      </c>
      <c r="Q2170" s="224" t="s">
        <v>37072</v>
      </c>
      <c r="R2170" s="224"/>
      <c r="S2170" s="225">
        <v>3782.09</v>
      </c>
      <c r="U2170" s="203" t="s">
        <v>2436</v>
      </c>
      <c r="V2170" s="203"/>
      <c r="W2170" s="204">
        <v>2000</v>
      </c>
      <c r="AF2170" t="s">
        <v>71480</v>
      </c>
      <c r="AG2170">
        <v>-107.34</v>
      </c>
      <c r="AI2170" s="276" t="s">
        <v>61889</v>
      </c>
      <c r="AJ2170" s="277">
        <v>49.61</v>
      </c>
      <c r="AL2170" s="246" t="s">
        <v>64058</v>
      </c>
      <c r="AM2170" s="247">
        <v>21.97</v>
      </c>
      <c r="AO2170" s="226" t="s">
        <v>16759</v>
      </c>
      <c r="AP2170" s="227">
        <v>164623.99</v>
      </c>
      <c r="AR2170" s="207" t="s">
        <v>16699</v>
      </c>
      <c r="AS2170" s="208">
        <v>3138.45</v>
      </c>
      <c r="AT2170" s="93"/>
      <c r="AU2170" s="199" t="s">
        <v>32438</v>
      </c>
      <c r="AV2170" s="200">
        <v>5470.73</v>
      </c>
      <c r="BD2170" s="272" t="s">
        <v>9925</v>
      </c>
      <c r="BE2170" s="273">
        <v>30133.17</v>
      </c>
      <c r="BG2170" s="244" t="s">
        <v>38772</v>
      </c>
      <c r="BH2170" s="245">
        <v>47776.89</v>
      </c>
      <c r="BJ2170" s="230" t="s">
        <v>38741</v>
      </c>
      <c r="BK2170" s="231">
        <v>3782.09</v>
      </c>
      <c r="BM2170" s="209" t="s">
        <v>7414</v>
      </c>
      <c r="BN2170" s="210">
        <v>8084</v>
      </c>
    </row>
    <row r="2171" spans="13:66" x14ac:dyDescent="0.55000000000000004">
      <c r="M2171" s="242" t="s">
        <v>37827</v>
      </c>
      <c r="N2171" s="242"/>
      <c r="O2171" s="243">
        <v>18816.240000000002</v>
      </c>
      <c r="Q2171" s="224" t="s">
        <v>37073</v>
      </c>
      <c r="R2171" s="224"/>
      <c r="S2171" s="225">
        <v>33083.300000000003</v>
      </c>
      <c r="U2171" s="203" t="s">
        <v>2437</v>
      </c>
      <c r="V2171" s="203"/>
      <c r="W2171" s="204">
        <v>903</v>
      </c>
      <c r="AF2171" t="s">
        <v>56202</v>
      </c>
      <c r="AG2171" s="284">
        <v>11614</v>
      </c>
      <c r="AI2171" s="276" t="s">
        <v>61890</v>
      </c>
      <c r="AJ2171" s="277">
        <v>162.22</v>
      </c>
      <c r="AL2171" s="246" t="s">
        <v>62444</v>
      </c>
      <c r="AM2171" s="247">
        <v>726.2</v>
      </c>
      <c r="AO2171" s="226" t="s">
        <v>16760</v>
      </c>
      <c r="AP2171" s="227">
        <v>5874.5</v>
      </c>
      <c r="AR2171" s="207" t="s">
        <v>16700</v>
      </c>
      <c r="AS2171" s="208">
        <v>2957</v>
      </c>
      <c r="AT2171" s="93"/>
      <c r="AU2171" s="199" t="s">
        <v>32439</v>
      </c>
      <c r="AV2171" s="200">
        <v>5863.25</v>
      </c>
      <c r="BD2171" s="272" t="s">
        <v>9926</v>
      </c>
      <c r="BE2171" s="273">
        <v>25068.78</v>
      </c>
      <c r="BG2171" s="244" t="s">
        <v>38781</v>
      </c>
      <c r="BH2171" s="245">
        <v>18816.240000000002</v>
      </c>
      <c r="BJ2171" s="230" t="s">
        <v>38750</v>
      </c>
      <c r="BK2171" s="231">
        <v>33083.300000000003</v>
      </c>
      <c r="BM2171" s="209" t="s">
        <v>7823</v>
      </c>
      <c r="BN2171" s="210">
        <v>1346</v>
      </c>
    </row>
    <row r="2172" spans="13:66" x14ac:dyDescent="0.55000000000000004">
      <c r="M2172" s="242" t="s">
        <v>37828</v>
      </c>
      <c r="N2172" s="242"/>
      <c r="O2172" s="243">
        <v>4203.7</v>
      </c>
      <c r="Q2172" s="224" t="s">
        <v>37074</v>
      </c>
      <c r="R2172" s="224"/>
      <c r="S2172" s="225">
        <v>125538</v>
      </c>
      <c r="U2172" s="203" t="s">
        <v>2438</v>
      </c>
      <c r="V2172" s="203"/>
      <c r="W2172" s="204">
        <v>4842.5200000000004</v>
      </c>
      <c r="AF2172" t="s">
        <v>70580</v>
      </c>
      <c r="AG2172">
        <v>145.19999999999999</v>
      </c>
      <c r="AI2172" s="276" t="s">
        <v>61891</v>
      </c>
      <c r="AJ2172" s="277">
        <v>1195.58</v>
      </c>
      <c r="AL2172" s="246" t="s">
        <v>62548</v>
      </c>
      <c r="AM2172" s="247">
        <v>15000</v>
      </c>
      <c r="AO2172" s="226" t="s">
        <v>47828</v>
      </c>
      <c r="AP2172" s="227">
        <v>-16666.66</v>
      </c>
      <c r="AR2172" s="207" t="s">
        <v>16701</v>
      </c>
      <c r="AS2172" s="208">
        <v>97013.69</v>
      </c>
      <c r="AT2172" s="93"/>
      <c r="AU2172" s="199" t="s">
        <v>13900</v>
      </c>
      <c r="AV2172" s="200">
        <v>97158.13</v>
      </c>
      <c r="BD2172" s="272" t="s">
        <v>9927</v>
      </c>
      <c r="BE2172" s="273">
        <v>19067.73</v>
      </c>
      <c r="BG2172" s="244" t="s">
        <v>38786</v>
      </c>
      <c r="BH2172" s="245">
        <v>4203.7</v>
      </c>
      <c r="BJ2172" s="230" t="s">
        <v>38755</v>
      </c>
      <c r="BK2172" s="231">
        <v>125538</v>
      </c>
      <c r="BM2172" s="209" t="s">
        <v>8089</v>
      </c>
      <c r="BN2172" s="210">
        <v>6855</v>
      </c>
    </row>
    <row r="2173" spans="13:66" x14ac:dyDescent="0.55000000000000004">
      <c r="M2173" s="242" t="s">
        <v>37829</v>
      </c>
      <c r="N2173" s="242"/>
      <c r="O2173" s="243">
        <v>65133</v>
      </c>
      <c r="Q2173" s="224" t="s">
        <v>37075</v>
      </c>
      <c r="R2173" s="224"/>
      <c r="S2173" s="225">
        <v>2061</v>
      </c>
      <c r="U2173" s="203" t="s">
        <v>2439</v>
      </c>
      <c r="V2173" s="203"/>
      <c r="W2173" s="204">
        <v>7700</v>
      </c>
      <c r="AF2173" t="s">
        <v>69872</v>
      </c>
      <c r="AG2173" s="284">
        <v>12003.66</v>
      </c>
      <c r="AI2173" s="276" t="s">
        <v>70450</v>
      </c>
      <c r="AJ2173" s="277">
        <v>171.71</v>
      </c>
      <c r="AL2173" s="246" t="s">
        <v>62549</v>
      </c>
      <c r="AM2173" s="247">
        <v>5000</v>
      </c>
      <c r="AO2173" s="226" t="s">
        <v>51780</v>
      </c>
      <c r="AP2173" s="227">
        <v>1054.56</v>
      </c>
      <c r="AR2173" s="207" t="s">
        <v>16702</v>
      </c>
      <c r="AS2173" s="208">
        <v>294.31</v>
      </c>
      <c r="AT2173" s="93"/>
      <c r="AU2173" s="199" t="s">
        <v>13901</v>
      </c>
      <c r="AV2173" s="200">
        <v>48721.120000000003</v>
      </c>
      <c r="BD2173" s="272" t="s">
        <v>9928</v>
      </c>
      <c r="BE2173" s="273">
        <v>53975.81</v>
      </c>
      <c r="BG2173" s="244" t="s">
        <v>37881</v>
      </c>
      <c r="BH2173" s="245">
        <v>65133</v>
      </c>
      <c r="BJ2173" s="230" t="s">
        <v>38760</v>
      </c>
      <c r="BK2173" s="231">
        <v>2061</v>
      </c>
      <c r="BM2173" s="209" t="s">
        <v>8358</v>
      </c>
      <c r="BN2173" s="210">
        <v>5099</v>
      </c>
    </row>
    <row r="2174" spans="13:66" x14ac:dyDescent="0.55000000000000004">
      <c r="M2174" s="242" t="s">
        <v>37830</v>
      </c>
      <c r="N2174" s="242"/>
      <c r="O2174" s="243">
        <v>8276.2099999999991</v>
      </c>
      <c r="Q2174" s="224" t="s">
        <v>37076</v>
      </c>
      <c r="R2174" s="224"/>
      <c r="S2174" s="225">
        <v>61629.65</v>
      </c>
      <c r="U2174" s="203" t="s">
        <v>2440</v>
      </c>
      <c r="V2174" s="203"/>
      <c r="W2174" s="204">
        <v>318.44</v>
      </c>
      <c r="AF2174" t="s">
        <v>71481</v>
      </c>
      <c r="AG2174">
        <v>-126.53</v>
      </c>
      <c r="AI2174" s="276" t="s">
        <v>70451</v>
      </c>
      <c r="AJ2174" s="277">
        <v>3800</v>
      </c>
      <c r="AL2174" s="246" t="s">
        <v>62550</v>
      </c>
      <c r="AM2174" s="247">
        <v>1530.01</v>
      </c>
      <c r="AO2174" s="226" t="s">
        <v>44503</v>
      </c>
      <c r="AP2174" s="227">
        <v>33595.46</v>
      </c>
      <c r="AR2174" s="207" t="s">
        <v>16703</v>
      </c>
      <c r="AS2174" s="208">
        <v>34912.949999999997</v>
      </c>
      <c r="AT2174" s="93"/>
      <c r="AU2174" s="199" t="s">
        <v>24070</v>
      </c>
      <c r="AV2174" s="200">
        <v>54379.95</v>
      </c>
      <c r="BD2174" s="272" t="s">
        <v>9929</v>
      </c>
      <c r="BE2174" s="273">
        <v>30675.040000000001</v>
      </c>
      <c r="BG2174" s="244" t="s">
        <v>37888</v>
      </c>
      <c r="BH2174" s="245">
        <v>8276.2099999999991</v>
      </c>
      <c r="BJ2174" s="230" t="s">
        <v>38763</v>
      </c>
      <c r="BK2174" s="231">
        <v>61629.65</v>
      </c>
      <c r="BM2174" s="209" t="s">
        <v>8553</v>
      </c>
      <c r="BN2174" s="210">
        <v>27406</v>
      </c>
    </row>
    <row r="2175" spans="13:66" x14ac:dyDescent="0.55000000000000004">
      <c r="M2175" s="242" t="s">
        <v>37831</v>
      </c>
      <c r="N2175" s="242"/>
      <c r="O2175" s="243">
        <v>10291.14</v>
      </c>
      <c r="Q2175" s="224" t="s">
        <v>37077</v>
      </c>
      <c r="R2175" s="224"/>
      <c r="S2175" s="225">
        <v>61495.21</v>
      </c>
      <c r="U2175" s="203" t="s">
        <v>2441</v>
      </c>
      <c r="V2175" s="203"/>
      <c r="W2175" s="204">
        <v>27962.53</v>
      </c>
      <c r="AF2175" t="s">
        <v>71482</v>
      </c>
      <c r="AG2175" s="284">
        <v>9550</v>
      </c>
      <c r="AI2175" s="276" t="s">
        <v>34777</v>
      </c>
      <c r="AJ2175" s="277">
        <v>4913.66</v>
      </c>
      <c r="AL2175" s="246" t="s">
        <v>62551</v>
      </c>
      <c r="AM2175" s="247">
        <v>1225</v>
      </c>
      <c r="AO2175" s="226" t="s">
        <v>51781</v>
      </c>
      <c r="AP2175" s="227">
        <v>455.3</v>
      </c>
      <c r="AR2175" s="207" t="s">
        <v>16704</v>
      </c>
      <c r="AS2175" s="208">
        <v>2890.92</v>
      </c>
      <c r="AT2175" s="93"/>
      <c r="AU2175" s="199" t="s">
        <v>13902</v>
      </c>
      <c r="AV2175" s="200">
        <v>10902.25</v>
      </c>
      <c r="BD2175" s="272" t="s">
        <v>9930</v>
      </c>
      <c r="BE2175" s="273">
        <v>28168.92</v>
      </c>
      <c r="BG2175" s="244" t="s">
        <v>38008</v>
      </c>
      <c r="BH2175" s="245">
        <v>10291.14</v>
      </c>
      <c r="BJ2175" s="230" t="s">
        <v>38768</v>
      </c>
      <c r="BK2175" s="231">
        <v>61495.21</v>
      </c>
      <c r="BM2175" s="209" t="s">
        <v>8744</v>
      </c>
      <c r="BN2175" s="210">
        <v>1008</v>
      </c>
    </row>
    <row r="2176" spans="13:66" x14ac:dyDescent="0.55000000000000004">
      <c r="M2176" s="242" t="s">
        <v>37832</v>
      </c>
      <c r="N2176" s="242"/>
      <c r="O2176" s="243">
        <v>3253.44</v>
      </c>
      <c r="Q2176" s="224" t="s">
        <v>37078</v>
      </c>
      <c r="R2176" s="224"/>
      <c r="S2176" s="225">
        <v>7623</v>
      </c>
      <c r="U2176" s="203" t="s">
        <v>2442</v>
      </c>
      <c r="V2176" s="203"/>
      <c r="W2176" s="204">
        <v>9934</v>
      </c>
      <c r="AF2176" t="s">
        <v>63195</v>
      </c>
      <c r="AG2176">
        <v>725.6</v>
      </c>
      <c r="AI2176" s="276" t="s">
        <v>52026</v>
      </c>
      <c r="AJ2176" s="277">
        <v>4027.5</v>
      </c>
      <c r="AL2176" s="246" t="s">
        <v>61850</v>
      </c>
      <c r="AM2176" s="247">
        <v>589.95000000000005</v>
      </c>
      <c r="AO2176" s="226" t="s">
        <v>51782</v>
      </c>
      <c r="AP2176" s="227">
        <v>14504.7</v>
      </c>
      <c r="AR2176" s="207" t="s">
        <v>16705</v>
      </c>
      <c r="AS2176" s="208">
        <v>870.21</v>
      </c>
      <c r="AT2176" s="93"/>
      <c r="AU2176" s="199" t="s">
        <v>24074</v>
      </c>
      <c r="AV2176" s="200">
        <v>5470.73</v>
      </c>
      <c r="BD2176" s="272" t="s">
        <v>9931</v>
      </c>
      <c r="BE2176" s="273">
        <v>363076.57</v>
      </c>
      <c r="BG2176" s="244" t="s">
        <v>38130</v>
      </c>
      <c r="BH2176" s="245">
        <v>3253.44</v>
      </c>
      <c r="BJ2176" s="230" t="s">
        <v>38773</v>
      </c>
      <c r="BK2176" s="231">
        <v>7623</v>
      </c>
      <c r="BM2176" s="209" t="s">
        <v>9007</v>
      </c>
      <c r="BN2176" s="210">
        <v>9525</v>
      </c>
    </row>
    <row r="2177" spans="13:66" x14ac:dyDescent="0.55000000000000004">
      <c r="M2177" s="242" t="s">
        <v>37833</v>
      </c>
      <c r="N2177" s="242"/>
      <c r="O2177" s="243">
        <v>8506.5</v>
      </c>
      <c r="Q2177" s="224" t="s">
        <v>37079</v>
      </c>
      <c r="R2177" s="224"/>
      <c r="S2177" s="225">
        <v>35344.01</v>
      </c>
      <c r="U2177" s="203" t="s">
        <v>2443</v>
      </c>
      <c r="V2177" s="203"/>
      <c r="W2177" s="204">
        <v>2000</v>
      </c>
      <c r="AF2177" t="s">
        <v>71483</v>
      </c>
      <c r="AG2177" s="284">
        <v>84507</v>
      </c>
      <c r="AI2177" s="276" t="s">
        <v>67250</v>
      </c>
      <c r="AJ2177" s="277">
        <v>14240</v>
      </c>
      <c r="AL2177" s="246" t="s">
        <v>64059</v>
      </c>
      <c r="AM2177" s="247">
        <v>706.19</v>
      </c>
      <c r="AO2177" s="226" t="s">
        <v>36082</v>
      </c>
      <c r="AP2177" s="227">
        <v>17550.25</v>
      </c>
      <c r="AR2177" s="207" t="s">
        <v>16706</v>
      </c>
      <c r="AS2177" s="208">
        <v>273.58</v>
      </c>
      <c r="AT2177" s="93"/>
      <c r="AU2177" s="199" t="s">
        <v>13903</v>
      </c>
      <c r="AV2177" s="200">
        <v>97158.13</v>
      </c>
      <c r="BD2177" s="272" t="s">
        <v>9933</v>
      </c>
      <c r="BE2177" s="273">
        <v>154966.46</v>
      </c>
      <c r="BG2177" s="244" t="s">
        <v>38457</v>
      </c>
      <c r="BH2177" s="245">
        <v>8506.5</v>
      </c>
      <c r="BJ2177" s="230" t="s">
        <v>38777</v>
      </c>
      <c r="BK2177" s="231">
        <v>35344.01</v>
      </c>
      <c r="BM2177" s="209" t="s">
        <v>9177</v>
      </c>
      <c r="BN2177" s="210">
        <v>1187</v>
      </c>
    </row>
    <row r="2178" spans="13:66" x14ac:dyDescent="0.55000000000000004">
      <c r="M2178" s="242" t="s">
        <v>37834</v>
      </c>
      <c r="N2178" s="242"/>
      <c r="O2178" s="243">
        <v>219470</v>
      </c>
      <c r="Q2178" s="224" t="s">
        <v>37080</v>
      </c>
      <c r="R2178" s="224"/>
      <c r="S2178" s="225">
        <v>14558</v>
      </c>
      <c r="U2178" s="203" t="s">
        <v>2444</v>
      </c>
      <c r="V2178" s="203"/>
      <c r="W2178" s="204">
        <v>830</v>
      </c>
      <c r="AF2178" t="s">
        <v>56210</v>
      </c>
      <c r="AG2178" s="284">
        <v>113004.82</v>
      </c>
      <c r="AI2178" s="276" t="s">
        <v>52027</v>
      </c>
      <c r="AJ2178" s="277">
        <v>1397.45</v>
      </c>
      <c r="AL2178" s="246" t="s">
        <v>60238</v>
      </c>
      <c r="AM2178" s="247">
        <v>15613.98</v>
      </c>
      <c r="AO2178" s="226" t="s">
        <v>46713</v>
      </c>
      <c r="AP2178" s="227">
        <v>221481</v>
      </c>
      <c r="AR2178" s="207" t="s">
        <v>16707</v>
      </c>
      <c r="AS2178" s="208">
        <v>1086.32</v>
      </c>
      <c r="AT2178" s="93"/>
      <c r="AU2178" s="199" t="s">
        <v>24083</v>
      </c>
      <c r="AV2178" s="200">
        <v>5863.25</v>
      </c>
      <c r="BD2178" s="272" t="s">
        <v>9934</v>
      </c>
      <c r="BE2178" s="273">
        <v>1524.75</v>
      </c>
      <c r="BG2178" s="244" t="s">
        <v>38474</v>
      </c>
      <c r="BH2178" s="245">
        <v>219470</v>
      </c>
      <c r="BJ2178" s="230" t="s">
        <v>38782</v>
      </c>
      <c r="BK2178" s="231">
        <v>14558</v>
      </c>
      <c r="BM2178" s="209" t="s">
        <v>9331</v>
      </c>
      <c r="BN2178" s="210">
        <v>14177.63</v>
      </c>
    </row>
    <row r="2179" spans="13:66" x14ac:dyDescent="0.55000000000000004">
      <c r="M2179" s="242" t="s">
        <v>50880</v>
      </c>
      <c r="N2179" s="242"/>
      <c r="O2179" s="243">
        <v>69722.899999999994</v>
      </c>
      <c r="Q2179" s="224" t="s">
        <v>41171</v>
      </c>
      <c r="R2179" s="224"/>
      <c r="S2179" s="225">
        <v>165082.25</v>
      </c>
      <c r="U2179" s="203" t="s">
        <v>2445</v>
      </c>
      <c r="V2179" s="203"/>
      <c r="W2179" s="204">
        <v>1750</v>
      </c>
      <c r="AF2179" t="s">
        <v>56211</v>
      </c>
      <c r="AG2179" s="284">
        <v>37624.019999999997</v>
      </c>
      <c r="AI2179" s="276" t="s">
        <v>52028</v>
      </c>
      <c r="AJ2179" s="277">
        <v>4190.57</v>
      </c>
      <c r="AL2179" s="246" t="s">
        <v>60239</v>
      </c>
      <c r="AM2179" s="247">
        <v>1193.3</v>
      </c>
      <c r="AO2179" s="226" t="s">
        <v>38909</v>
      </c>
      <c r="AP2179" s="227">
        <v>56653.53</v>
      </c>
      <c r="AR2179" s="207" t="s">
        <v>16708</v>
      </c>
      <c r="AS2179" s="208">
        <v>29422.04</v>
      </c>
      <c r="AT2179" s="93"/>
      <c r="AU2179" s="199" t="s">
        <v>32440</v>
      </c>
      <c r="AV2179" s="200">
        <v>148.59</v>
      </c>
      <c r="BD2179" s="272" t="s">
        <v>9935</v>
      </c>
      <c r="BE2179" s="273">
        <v>2481</v>
      </c>
      <c r="BG2179" s="244" t="s">
        <v>51121</v>
      </c>
      <c r="BH2179" s="245">
        <v>69722.899999999994</v>
      </c>
      <c r="BJ2179" s="230" t="s">
        <v>41712</v>
      </c>
      <c r="BK2179" s="231">
        <v>165082.25</v>
      </c>
      <c r="BM2179" s="209" t="s">
        <v>10927</v>
      </c>
      <c r="BN2179" s="210">
        <v>788</v>
      </c>
    </row>
    <row r="2180" spans="13:66" x14ac:dyDescent="0.55000000000000004">
      <c r="M2180" s="242" t="s">
        <v>50881</v>
      </c>
      <c r="N2180" s="242"/>
      <c r="O2180" s="243">
        <v>12590.12</v>
      </c>
      <c r="Q2180" s="224" t="s">
        <v>41172</v>
      </c>
      <c r="R2180" s="224"/>
      <c r="S2180" s="225">
        <v>315355</v>
      </c>
      <c r="U2180" s="203" t="s">
        <v>4122</v>
      </c>
      <c r="V2180" s="203"/>
      <c r="W2180" s="204">
        <v>3390</v>
      </c>
      <c r="AF2180" t="s">
        <v>62650</v>
      </c>
      <c r="AG2180" s="284">
        <v>45835.88</v>
      </c>
      <c r="AI2180" s="276" t="s">
        <v>67251</v>
      </c>
      <c r="AJ2180" s="277">
        <v>9000</v>
      </c>
      <c r="AL2180" s="246" t="s">
        <v>60240</v>
      </c>
      <c r="AM2180" s="247">
        <v>3825.42</v>
      </c>
      <c r="AO2180" s="226" t="s">
        <v>36083</v>
      </c>
      <c r="AP2180" s="227">
        <v>32789.54</v>
      </c>
      <c r="AR2180" s="207" t="s">
        <v>16709</v>
      </c>
      <c r="AS2180" s="208">
        <v>7.23</v>
      </c>
      <c r="AT2180" s="93"/>
      <c r="AU2180" s="199" t="s">
        <v>32441</v>
      </c>
      <c r="AV2180" s="200">
        <v>445.74</v>
      </c>
      <c r="BD2180" s="272" t="s">
        <v>9936</v>
      </c>
      <c r="BE2180" s="273">
        <v>964966.63</v>
      </c>
      <c r="BG2180" s="244" t="s">
        <v>51122</v>
      </c>
      <c r="BH2180" s="245">
        <v>12590.12</v>
      </c>
      <c r="BJ2180" s="230" t="s">
        <v>41713</v>
      </c>
      <c r="BK2180" s="231">
        <v>315355</v>
      </c>
      <c r="BM2180" s="209" t="s">
        <v>11112</v>
      </c>
      <c r="BN2180" s="210">
        <v>10761</v>
      </c>
    </row>
    <row r="2181" spans="13:66" x14ac:dyDescent="0.55000000000000004">
      <c r="M2181" s="242" t="s">
        <v>50882</v>
      </c>
      <c r="N2181" s="242"/>
      <c r="O2181" s="243">
        <v>16781.72</v>
      </c>
      <c r="Q2181" s="224" t="s">
        <v>41173</v>
      </c>
      <c r="R2181" s="224"/>
      <c r="S2181" s="225">
        <v>278570.03000000003</v>
      </c>
      <c r="U2181" s="203" t="s">
        <v>2446</v>
      </c>
      <c r="V2181" s="203"/>
      <c r="W2181" s="204">
        <v>8298</v>
      </c>
      <c r="AF2181" t="s">
        <v>40344</v>
      </c>
      <c r="AG2181" s="284">
        <v>12382.62</v>
      </c>
      <c r="AI2181" s="276" t="s">
        <v>67252</v>
      </c>
      <c r="AJ2181" s="277">
        <v>688.5</v>
      </c>
      <c r="AL2181" s="246" t="s">
        <v>36090</v>
      </c>
      <c r="AM2181" s="247">
        <v>5461.32</v>
      </c>
      <c r="AO2181" s="226" t="s">
        <v>36084</v>
      </c>
      <c r="AP2181" s="227">
        <v>7196.68</v>
      </c>
      <c r="AR2181" s="207" t="s">
        <v>16710</v>
      </c>
      <c r="AS2181" s="208">
        <v>255.69</v>
      </c>
      <c r="AT2181" s="93"/>
      <c r="AU2181" s="199" t="s">
        <v>32442</v>
      </c>
      <c r="AV2181" s="200">
        <v>150</v>
      </c>
      <c r="BD2181" s="272" t="s">
        <v>9937</v>
      </c>
      <c r="BE2181" s="273">
        <v>3010312.64</v>
      </c>
      <c r="BG2181" s="244" t="s">
        <v>51123</v>
      </c>
      <c r="BH2181" s="245">
        <v>16781.72</v>
      </c>
      <c r="BJ2181" s="230" t="s">
        <v>41714</v>
      </c>
      <c r="BK2181" s="231">
        <v>278570.03000000003</v>
      </c>
      <c r="BM2181" s="209" t="s">
        <v>11332</v>
      </c>
      <c r="BN2181" s="210">
        <v>5102.6400000000003</v>
      </c>
    </row>
    <row r="2182" spans="13:66" x14ac:dyDescent="0.55000000000000004">
      <c r="M2182" s="242" t="s">
        <v>50883</v>
      </c>
      <c r="N2182" s="242"/>
      <c r="O2182" s="243">
        <v>52979.96</v>
      </c>
      <c r="Q2182" s="224" t="s">
        <v>41174</v>
      </c>
      <c r="R2182" s="224"/>
      <c r="S2182" s="225">
        <v>134542.14000000001</v>
      </c>
      <c r="U2182" s="203" t="s">
        <v>2447</v>
      </c>
      <c r="V2182" s="203"/>
      <c r="W2182" s="204">
        <v>2000</v>
      </c>
      <c r="AF2182" t="s">
        <v>48012</v>
      </c>
      <c r="AG2182" s="284">
        <v>191395.19</v>
      </c>
      <c r="AI2182" s="276" t="s">
        <v>67253</v>
      </c>
      <c r="AJ2182" s="277">
        <v>2064.61</v>
      </c>
      <c r="AL2182" s="246" t="s">
        <v>36092</v>
      </c>
      <c r="AM2182" s="247">
        <v>417.85</v>
      </c>
      <c r="AO2182" s="226" t="s">
        <v>36085</v>
      </c>
      <c r="AP2182" s="227">
        <v>5867.81</v>
      </c>
      <c r="AR2182" s="207" t="s">
        <v>16711</v>
      </c>
      <c r="AS2182" s="208">
        <v>4305</v>
      </c>
      <c r="AT2182" s="93"/>
      <c r="AU2182" s="199" t="s">
        <v>32443</v>
      </c>
      <c r="AV2182" s="200">
        <v>1733.45</v>
      </c>
      <c r="BD2182" s="272" t="s">
        <v>9938</v>
      </c>
      <c r="BE2182" s="273">
        <v>115608.87</v>
      </c>
      <c r="BG2182" s="244" t="s">
        <v>51124</v>
      </c>
      <c r="BH2182" s="245">
        <v>52979.96</v>
      </c>
      <c r="BJ2182" s="230" t="s">
        <v>41715</v>
      </c>
      <c r="BK2182" s="231">
        <v>134542.14000000001</v>
      </c>
      <c r="BM2182" s="209" t="s">
        <v>11592</v>
      </c>
      <c r="BN2182" s="210">
        <v>79735.06</v>
      </c>
    </row>
    <row r="2183" spans="13:66" x14ac:dyDescent="0.55000000000000004">
      <c r="M2183" s="242" t="s">
        <v>50884</v>
      </c>
      <c r="N2183" s="242"/>
      <c r="O2183" s="243">
        <v>50550.11</v>
      </c>
      <c r="Q2183" s="224" t="s">
        <v>41175</v>
      </c>
      <c r="R2183" s="224"/>
      <c r="S2183" s="225">
        <v>112730.8</v>
      </c>
      <c r="U2183" s="203" t="s">
        <v>2448</v>
      </c>
      <c r="V2183" s="203"/>
      <c r="W2183" s="204">
        <v>72809</v>
      </c>
      <c r="AF2183" t="s">
        <v>40345</v>
      </c>
      <c r="AG2183" s="284">
        <v>5400</v>
      </c>
      <c r="AI2183" s="276" t="s">
        <v>67254</v>
      </c>
      <c r="AJ2183" s="277">
        <v>23020.42</v>
      </c>
      <c r="AL2183" s="246" t="s">
        <v>58976</v>
      </c>
      <c r="AM2183" s="247">
        <v>37822.800000000003</v>
      </c>
      <c r="AO2183" s="226" t="s">
        <v>16764</v>
      </c>
      <c r="AP2183" s="227">
        <v>-1187.52</v>
      </c>
      <c r="AR2183" s="207" t="s">
        <v>16712</v>
      </c>
      <c r="AS2183" s="208">
        <v>1760.08</v>
      </c>
      <c r="AT2183" s="93"/>
      <c r="AU2183" s="199" t="s">
        <v>32444</v>
      </c>
      <c r="AV2183" s="200">
        <v>148.59</v>
      </c>
      <c r="BD2183" s="272" t="s">
        <v>9939</v>
      </c>
      <c r="BE2183" s="273">
        <v>298013.68</v>
      </c>
      <c r="BG2183" s="244" t="s">
        <v>51126</v>
      </c>
      <c r="BH2183" s="245">
        <v>50550.11</v>
      </c>
      <c r="BJ2183" s="230" t="s">
        <v>41716</v>
      </c>
      <c r="BK2183" s="231">
        <v>112730.8</v>
      </c>
      <c r="BM2183" s="209" t="s">
        <v>11937</v>
      </c>
      <c r="BN2183" s="210">
        <v>61563.91</v>
      </c>
    </row>
    <row r="2184" spans="13:66" x14ac:dyDescent="0.55000000000000004">
      <c r="M2184" s="242" t="s">
        <v>50885</v>
      </c>
      <c r="N2184" s="242"/>
      <c r="O2184" s="243">
        <v>8157.08</v>
      </c>
      <c r="Q2184" s="224" t="s">
        <v>41176</v>
      </c>
      <c r="R2184" s="224"/>
      <c r="S2184" s="225">
        <v>34870.720000000001</v>
      </c>
      <c r="U2184" s="203" t="s">
        <v>2449</v>
      </c>
      <c r="V2184" s="203"/>
      <c r="W2184" s="204">
        <v>2000</v>
      </c>
      <c r="AF2184" t="s">
        <v>52633</v>
      </c>
      <c r="AG2184" s="284">
        <v>1058.24</v>
      </c>
      <c r="AI2184" s="276" t="s">
        <v>55930</v>
      </c>
      <c r="AJ2184" s="277">
        <v>444165.12</v>
      </c>
      <c r="AL2184" s="246" t="s">
        <v>58977</v>
      </c>
      <c r="AM2184" s="247">
        <v>15072</v>
      </c>
      <c r="AO2184" s="226" t="s">
        <v>16765</v>
      </c>
      <c r="AP2184" s="227">
        <v>38923.06</v>
      </c>
      <c r="AR2184" s="207" t="s">
        <v>16713</v>
      </c>
      <c r="AS2184" s="208">
        <v>3982.28</v>
      </c>
      <c r="AT2184" s="93"/>
      <c r="AU2184" s="199" t="s">
        <v>32445</v>
      </c>
      <c r="AV2184" s="200">
        <v>445.74</v>
      </c>
      <c r="BD2184" s="272" t="s">
        <v>9940</v>
      </c>
      <c r="BE2184" s="273">
        <v>26430.36</v>
      </c>
      <c r="BG2184" s="244" t="s">
        <v>51127</v>
      </c>
      <c r="BH2184" s="245">
        <v>8157.08</v>
      </c>
      <c r="BJ2184" s="230" t="s">
        <v>41717</v>
      </c>
      <c r="BK2184" s="231">
        <v>34870.720000000001</v>
      </c>
      <c r="BM2184" s="209" t="s">
        <v>9902</v>
      </c>
      <c r="BN2184" s="210">
        <v>233446.24</v>
      </c>
    </row>
    <row r="2185" spans="13:66" x14ac:dyDescent="0.55000000000000004">
      <c r="M2185" s="242" t="s">
        <v>50886</v>
      </c>
      <c r="N2185" s="242"/>
      <c r="O2185" s="243">
        <v>68223.149999999994</v>
      </c>
      <c r="Q2185" s="224" t="s">
        <v>43563</v>
      </c>
      <c r="R2185" s="224"/>
      <c r="S2185" s="225">
        <v>75656.73</v>
      </c>
      <c r="U2185" s="203" t="s">
        <v>2450</v>
      </c>
      <c r="V2185" s="203"/>
      <c r="W2185" s="204">
        <v>5214</v>
      </c>
      <c r="AF2185" t="s">
        <v>71484</v>
      </c>
      <c r="AG2185">
        <v>639.05999999999995</v>
      </c>
      <c r="AI2185" s="276" t="s">
        <v>34779</v>
      </c>
      <c r="AJ2185" s="277">
        <v>46790.34</v>
      </c>
      <c r="AL2185" s="246" t="s">
        <v>61851</v>
      </c>
      <c r="AM2185" s="247">
        <v>1749.96</v>
      </c>
      <c r="AO2185" s="226" t="s">
        <v>16767</v>
      </c>
      <c r="AP2185" s="227">
        <v>318776.49</v>
      </c>
      <c r="AR2185" s="207" t="s">
        <v>16714</v>
      </c>
      <c r="AS2185" s="208">
        <v>9997.69</v>
      </c>
      <c r="AT2185" s="93"/>
      <c r="AU2185" s="199" t="s">
        <v>32446</v>
      </c>
      <c r="AV2185" s="200">
        <v>150</v>
      </c>
      <c r="BD2185" s="272" t="s">
        <v>9941</v>
      </c>
      <c r="BE2185" s="273">
        <v>3923383.09</v>
      </c>
      <c r="BG2185" s="244" t="s">
        <v>51128</v>
      </c>
      <c r="BH2185" s="245">
        <v>68223.149999999994</v>
      </c>
      <c r="BJ2185" s="230" t="s">
        <v>43877</v>
      </c>
      <c r="BK2185" s="231">
        <v>75656.73</v>
      </c>
      <c r="BM2185" s="209" t="s">
        <v>6743</v>
      </c>
      <c r="BN2185" s="210">
        <v>292917.94</v>
      </c>
    </row>
    <row r="2186" spans="13:66" x14ac:dyDescent="0.55000000000000004">
      <c r="M2186" s="242" t="s">
        <v>50887</v>
      </c>
      <c r="N2186" s="242"/>
      <c r="O2186" s="243">
        <v>114350</v>
      </c>
      <c r="Q2186" s="224" t="s">
        <v>41177</v>
      </c>
      <c r="R2186" s="224"/>
      <c r="S2186" s="225">
        <v>413126.8</v>
      </c>
      <c r="U2186" s="203" t="s">
        <v>2451</v>
      </c>
      <c r="V2186" s="203"/>
      <c r="W2186" s="204">
        <v>21215</v>
      </c>
      <c r="AF2186" t="s">
        <v>67785</v>
      </c>
      <c r="AG2186" s="284">
        <v>79684.100000000006</v>
      </c>
      <c r="AI2186" s="276" t="s">
        <v>34780</v>
      </c>
      <c r="AJ2186" s="277">
        <v>134440</v>
      </c>
      <c r="AL2186" s="246" t="s">
        <v>58978</v>
      </c>
      <c r="AM2186" s="247">
        <v>4081.97</v>
      </c>
      <c r="AO2186" s="226" t="s">
        <v>46714</v>
      </c>
      <c r="AP2186" s="227">
        <v>101.63</v>
      </c>
      <c r="AR2186" s="207" t="s">
        <v>16715</v>
      </c>
      <c r="AS2186" s="208">
        <v>2919.5</v>
      </c>
      <c r="AT2186" s="93"/>
      <c r="AU2186" s="199" t="s">
        <v>24116</v>
      </c>
      <c r="AV2186" s="200">
        <v>1733.45</v>
      </c>
      <c r="BD2186" s="272" t="s">
        <v>9942</v>
      </c>
      <c r="BE2186" s="273">
        <v>9028.69</v>
      </c>
      <c r="BG2186" s="244" t="s">
        <v>51129</v>
      </c>
      <c r="BH2186" s="245">
        <v>114350</v>
      </c>
      <c r="BJ2186" s="230" t="s">
        <v>41718</v>
      </c>
      <c r="BK2186" s="231">
        <v>413126.8</v>
      </c>
      <c r="BM2186" s="209" t="s">
        <v>6946</v>
      </c>
      <c r="BN2186" s="210">
        <v>37807</v>
      </c>
    </row>
    <row r="2187" spans="13:66" x14ac:dyDescent="0.55000000000000004">
      <c r="M2187" s="242" t="s">
        <v>50888</v>
      </c>
      <c r="N2187" s="242"/>
      <c r="O2187" s="243">
        <v>14058.65</v>
      </c>
      <c r="Q2187" s="224" t="s">
        <v>43564</v>
      </c>
      <c r="R2187" s="224"/>
      <c r="S2187" s="225">
        <v>206539.1</v>
      </c>
      <c r="U2187" s="203" t="s">
        <v>2452</v>
      </c>
      <c r="V2187" s="203"/>
      <c r="W2187" s="204">
        <v>2000</v>
      </c>
      <c r="AF2187" t="s">
        <v>40346</v>
      </c>
      <c r="AG2187" s="284">
        <v>40848.129999999997</v>
      </c>
      <c r="AI2187" s="276" t="s">
        <v>55931</v>
      </c>
      <c r="AJ2187" s="277">
        <v>154471.13</v>
      </c>
      <c r="AL2187" s="246" t="s">
        <v>34658</v>
      </c>
      <c r="AM2187" s="247">
        <v>37422.559999999998</v>
      </c>
      <c r="AO2187" s="226" t="s">
        <v>16768</v>
      </c>
      <c r="AP2187" s="227">
        <v>22689.59</v>
      </c>
      <c r="AR2187" s="207" t="s">
        <v>16716</v>
      </c>
      <c r="AS2187" s="208">
        <v>2788.06</v>
      </c>
      <c r="AT2187" s="93"/>
      <c r="AU2187" s="199" t="s">
        <v>32447</v>
      </c>
      <c r="AV2187" s="200">
        <v>3926</v>
      </c>
      <c r="BD2187" s="272" t="s">
        <v>9944</v>
      </c>
      <c r="BE2187" s="273">
        <v>20695.5</v>
      </c>
      <c r="BG2187" s="244" t="s">
        <v>51130</v>
      </c>
      <c r="BH2187" s="245">
        <v>14058.65</v>
      </c>
      <c r="BJ2187" s="230" t="s">
        <v>43878</v>
      </c>
      <c r="BK2187" s="231">
        <v>206539.1</v>
      </c>
      <c r="BM2187" s="209" t="s">
        <v>7144</v>
      </c>
      <c r="BN2187" s="210">
        <v>12179.23</v>
      </c>
    </row>
    <row r="2188" spans="13:66" x14ac:dyDescent="0.55000000000000004">
      <c r="M2188" s="242" t="s">
        <v>50889</v>
      </c>
      <c r="N2188" s="242"/>
      <c r="O2188" s="243">
        <v>153840.95000000001</v>
      </c>
      <c r="Q2188" s="224" t="s">
        <v>43565</v>
      </c>
      <c r="R2188" s="224"/>
      <c r="S2188" s="225">
        <v>150806.23000000001</v>
      </c>
      <c r="U2188" s="203" t="s">
        <v>4123</v>
      </c>
      <c r="V2188" s="203"/>
      <c r="W2188" s="204">
        <v>2000</v>
      </c>
      <c r="AF2188" t="s">
        <v>40347</v>
      </c>
      <c r="AG2188" s="284">
        <v>135225.20000000001</v>
      </c>
      <c r="AI2188" s="276" t="s">
        <v>58993</v>
      </c>
      <c r="AJ2188" s="277">
        <v>67658.880000000005</v>
      </c>
      <c r="AL2188" s="246" t="s">
        <v>36095</v>
      </c>
      <c r="AM2188" s="247">
        <v>1630.47</v>
      </c>
      <c r="AO2188" s="226" t="s">
        <v>16769</v>
      </c>
      <c r="AP2188" s="227">
        <v>15457.58</v>
      </c>
      <c r="AR2188" s="207" t="s">
        <v>16717</v>
      </c>
      <c r="AS2188" s="208">
        <v>1928.29</v>
      </c>
      <c r="AT2188" s="93"/>
      <c r="AU2188" s="199" t="s">
        <v>24141</v>
      </c>
      <c r="AV2188" s="200">
        <v>3926</v>
      </c>
      <c r="BD2188" s="272" t="s">
        <v>9945</v>
      </c>
      <c r="BE2188" s="273">
        <v>16041099.390000001</v>
      </c>
      <c r="BG2188" s="244" t="s">
        <v>51133</v>
      </c>
      <c r="BH2188" s="245">
        <v>153840.95000000001</v>
      </c>
      <c r="BJ2188" s="230" t="s">
        <v>43879</v>
      </c>
      <c r="BK2188" s="231">
        <v>150806.23000000001</v>
      </c>
      <c r="BM2188" s="209" t="s">
        <v>7415</v>
      </c>
      <c r="BN2188" s="210">
        <v>127662</v>
      </c>
    </row>
    <row r="2189" spans="13:66" x14ac:dyDescent="0.55000000000000004">
      <c r="M2189" s="242" t="s">
        <v>50890</v>
      </c>
      <c r="N2189" s="242"/>
      <c r="O2189" s="243">
        <v>1309</v>
      </c>
      <c r="Q2189" s="224" t="s">
        <v>41178</v>
      </c>
      <c r="R2189" s="224"/>
      <c r="S2189" s="225">
        <v>16368.47</v>
      </c>
      <c r="U2189" s="203" t="s">
        <v>2453</v>
      </c>
      <c r="V2189" s="203"/>
      <c r="W2189" s="204">
        <v>17876</v>
      </c>
      <c r="AF2189" t="s">
        <v>42574</v>
      </c>
      <c r="AG2189" s="284">
        <v>107582.62</v>
      </c>
      <c r="AI2189" s="276" t="s">
        <v>34781</v>
      </c>
      <c r="AJ2189" s="277">
        <v>37259.19</v>
      </c>
      <c r="AL2189" s="246" t="s">
        <v>59504</v>
      </c>
      <c r="AM2189" s="247">
        <v>2962.44</v>
      </c>
      <c r="AO2189" s="226" t="s">
        <v>16770</v>
      </c>
      <c r="AP2189" s="227">
        <v>64302.39</v>
      </c>
      <c r="AR2189" s="207" t="s">
        <v>16718</v>
      </c>
      <c r="AS2189" s="208">
        <v>2841.18</v>
      </c>
      <c r="AT2189" s="93"/>
      <c r="AU2189" s="199" t="s">
        <v>32448</v>
      </c>
      <c r="AV2189" s="200">
        <v>200</v>
      </c>
      <c r="BD2189" s="272" t="s">
        <v>9946</v>
      </c>
      <c r="BE2189" s="273">
        <v>1264647.24</v>
      </c>
      <c r="BG2189" s="244" t="s">
        <v>51136</v>
      </c>
      <c r="BH2189" s="245">
        <v>1309</v>
      </c>
      <c r="BJ2189" s="230" t="s">
        <v>41719</v>
      </c>
      <c r="BK2189" s="231">
        <v>16368.47</v>
      </c>
      <c r="BM2189" s="209" t="s">
        <v>7824</v>
      </c>
      <c r="BN2189" s="210">
        <v>5608.65</v>
      </c>
    </row>
    <row r="2190" spans="13:66" x14ac:dyDescent="0.55000000000000004">
      <c r="M2190" s="242" t="s">
        <v>50891</v>
      </c>
      <c r="N2190" s="242"/>
      <c r="O2190" s="243">
        <v>53131.15</v>
      </c>
      <c r="Q2190" s="224" t="s">
        <v>41179</v>
      </c>
      <c r="R2190" s="224"/>
      <c r="S2190" s="225">
        <v>72445.600000000006</v>
      </c>
      <c r="U2190" s="203" t="s">
        <v>2454</v>
      </c>
      <c r="V2190" s="203"/>
      <c r="W2190" s="204">
        <v>2696</v>
      </c>
      <c r="AF2190" t="s">
        <v>57483</v>
      </c>
      <c r="AG2190" s="284">
        <v>147493</v>
      </c>
      <c r="AI2190" s="276" t="s">
        <v>55932</v>
      </c>
      <c r="AJ2190" s="277">
        <v>36973.25</v>
      </c>
      <c r="AL2190" s="246" t="s">
        <v>59505</v>
      </c>
      <c r="AM2190" s="247">
        <v>226.56</v>
      </c>
      <c r="AO2190" s="226" t="s">
        <v>40142</v>
      </c>
      <c r="AP2190" s="227">
        <v>25132.7</v>
      </c>
      <c r="AR2190" s="207" t="s">
        <v>16719</v>
      </c>
      <c r="AS2190" s="208">
        <v>1528.1</v>
      </c>
      <c r="AT2190" s="93"/>
      <c r="AU2190" s="199" t="s">
        <v>32449</v>
      </c>
      <c r="AV2190" s="200">
        <v>939.9</v>
      </c>
      <c r="BD2190" s="272" t="s">
        <v>9947</v>
      </c>
      <c r="BE2190" s="273">
        <v>31545946.530000001</v>
      </c>
      <c r="BG2190" s="244" t="s">
        <v>51139</v>
      </c>
      <c r="BH2190" s="245">
        <v>53131.15</v>
      </c>
      <c r="BJ2190" s="230" t="s">
        <v>41720</v>
      </c>
      <c r="BK2190" s="231">
        <v>72445.600000000006</v>
      </c>
      <c r="BM2190" s="209" t="s">
        <v>8213</v>
      </c>
      <c r="BN2190" s="210">
        <v>5700</v>
      </c>
    </row>
    <row r="2191" spans="13:66" x14ac:dyDescent="0.55000000000000004">
      <c r="M2191" s="242" t="s">
        <v>50892</v>
      </c>
      <c r="N2191" s="242"/>
      <c r="O2191" s="243">
        <v>8131.49</v>
      </c>
      <c r="Q2191" s="224" t="s">
        <v>41180</v>
      </c>
      <c r="R2191" s="224"/>
      <c r="S2191" s="225">
        <v>160056.78</v>
      </c>
      <c r="U2191" s="203" t="s">
        <v>2455</v>
      </c>
      <c r="V2191" s="203"/>
      <c r="W2191" s="204">
        <v>22817</v>
      </c>
      <c r="AF2191" t="s">
        <v>66624</v>
      </c>
      <c r="AG2191" s="284">
        <v>19422.580000000002</v>
      </c>
      <c r="AI2191" s="276" t="s">
        <v>57326</v>
      </c>
      <c r="AJ2191" s="277">
        <v>13255.65</v>
      </c>
      <c r="AL2191" s="246" t="s">
        <v>57287</v>
      </c>
      <c r="AM2191" s="247">
        <v>500</v>
      </c>
      <c r="AO2191" s="226" t="s">
        <v>33205</v>
      </c>
      <c r="AP2191" s="227">
        <v>3057.6</v>
      </c>
      <c r="AR2191" s="207" t="s">
        <v>16720</v>
      </c>
      <c r="AS2191" s="208">
        <v>99904.61</v>
      </c>
      <c r="AT2191" s="93"/>
      <c r="AU2191" s="199" t="s">
        <v>32450</v>
      </c>
      <c r="AV2191" s="200">
        <v>2466.35</v>
      </c>
      <c r="BD2191" s="272" t="s">
        <v>9948</v>
      </c>
      <c r="BE2191" s="273">
        <v>95320.71</v>
      </c>
      <c r="BG2191" s="244" t="s">
        <v>51140</v>
      </c>
      <c r="BH2191" s="245">
        <v>8131.49</v>
      </c>
      <c r="BJ2191" s="230" t="s">
        <v>41721</v>
      </c>
      <c r="BK2191" s="231">
        <v>160056.78</v>
      </c>
      <c r="BM2191" s="209" t="s">
        <v>8359</v>
      </c>
      <c r="BN2191" s="210">
        <v>109433.55</v>
      </c>
    </row>
    <row r="2192" spans="13:66" x14ac:dyDescent="0.55000000000000004">
      <c r="M2192" s="242" t="s">
        <v>50893</v>
      </c>
      <c r="N2192" s="242"/>
      <c r="O2192" s="243">
        <v>2143.41</v>
      </c>
      <c r="Q2192" s="224" t="s">
        <v>43566</v>
      </c>
      <c r="R2192" s="224"/>
      <c r="S2192" s="225">
        <v>51302.28</v>
      </c>
      <c r="U2192" s="203" t="s">
        <v>2456</v>
      </c>
      <c r="V2192" s="203"/>
      <c r="W2192" s="204">
        <v>5797.5</v>
      </c>
      <c r="AF2192" t="s">
        <v>67786</v>
      </c>
      <c r="AG2192" s="284">
        <v>28670.37</v>
      </c>
      <c r="AI2192" s="276" t="s">
        <v>59534</v>
      </c>
      <c r="AJ2192" s="277">
        <v>1072.5</v>
      </c>
      <c r="AL2192" s="246" t="s">
        <v>58979</v>
      </c>
      <c r="AM2192" s="247">
        <v>685</v>
      </c>
      <c r="AO2192" s="226" t="s">
        <v>16771</v>
      </c>
      <c r="AP2192" s="227">
        <v>22263.8</v>
      </c>
      <c r="AR2192" s="207" t="s">
        <v>16721</v>
      </c>
      <c r="AS2192" s="208">
        <v>877.44</v>
      </c>
      <c r="AT2192" s="93"/>
      <c r="AU2192" s="199" t="s">
        <v>24173</v>
      </c>
      <c r="AV2192" s="200">
        <v>200</v>
      </c>
      <c r="BD2192" s="272" t="s">
        <v>9950</v>
      </c>
      <c r="BE2192" s="273">
        <v>388714.38</v>
      </c>
      <c r="BG2192" s="244" t="s">
        <v>51143</v>
      </c>
      <c r="BH2192" s="245">
        <v>2143.41</v>
      </c>
      <c r="BJ2192" s="230" t="s">
        <v>43880</v>
      </c>
      <c r="BK2192" s="231">
        <v>51302.28</v>
      </c>
      <c r="BM2192" s="209" t="s">
        <v>8554</v>
      </c>
      <c r="BN2192" s="210">
        <v>169303.9</v>
      </c>
    </row>
    <row r="2193" spans="13:66" x14ac:dyDescent="0.55000000000000004">
      <c r="M2193" s="242" t="s">
        <v>50894</v>
      </c>
      <c r="N2193" s="242"/>
      <c r="O2193" s="243">
        <v>11056.42</v>
      </c>
      <c r="Q2193" s="224" t="s">
        <v>41181</v>
      </c>
      <c r="R2193" s="224"/>
      <c r="S2193" s="225">
        <v>127326.89</v>
      </c>
      <c r="U2193" s="203" t="s">
        <v>2457</v>
      </c>
      <c r="V2193" s="203"/>
      <c r="W2193" s="204">
        <v>1008</v>
      </c>
      <c r="AF2193" t="s">
        <v>71485</v>
      </c>
      <c r="AG2193" s="284">
        <v>25412.5</v>
      </c>
      <c r="AI2193" s="276" t="s">
        <v>69944</v>
      </c>
      <c r="AJ2193" s="277">
        <v>181.4</v>
      </c>
      <c r="AL2193" s="246" t="s">
        <v>46717</v>
      </c>
      <c r="AM2193" s="247">
        <v>8297.64</v>
      </c>
      <c r="AO2193" s="226" t="s">
        <v>40143</v>
      </c>
      <c r="AP2193" s="227">
        <v>501981.23</v>
      </c>
      <c r="AR2193" s="207" t="s">
        <v>16722</v>
      </c>
      <c r="AS2193" s="208">
        <v>65614.350000000006</v>
      </c>
      <c r="AT2193" s="93"/>
      <c r="AU2193" s="199" t="s">
        <v>32451</v>
      </c>
      <c r="AV2193" s="200">
        <v>939.9</v>
      </c>
      <c r="BD2193" s="272" t="s">
        <v>9952</v>
      </c>
      <c r="BE2193" s="273">
        <v>19479.55</v>
      </c>
      <c r="BG2193" s="244" t="s">
        <v>51146</v>
      </c>
      <c r="BH2193" s="245">
        <v>11056.42</v>
      </c>
      <c r="BJ2193" s="230" t="s">
        <v>41722</v>
      </c>
      <c r="BK2193" s="231">
        <v>127326.89</v>
      </c>
      <c r="BM2193" s="209" t="s">
        <v>8745</v>
      </c>
      <c r="BN2193" s="210">
        <v>13940</v>
      </c>
    </row>
    <row r="2194" spans="13:66" x14ac:dyDescent="0.55000000000000004">
      <c r="M2194" s="242" t="s">
        <v>50895</v>
      </c>
      <c r="N2194" s="242"/>
      <c r="O2194" s="243">
        <v>12973.65</v>
      </c>
      <c r="Q2194" s="224" t="s">
        <v>41182</v>
      </c>
      <c r="R2194" s="224"/>
      <c r="S2194" s="225">
        <v>194501.29</v>
      </c>
      <c r="U2194" s="203" t="s">
        <v>2458</v>
      </c>
      <c r="V2194" s="203"/>
      <c r="W2194" s="204">
        <v>13940</v>
      </c>
      <c r="AF2194" t="s">
        <v>62651</v>
      </c>
      <c r="AG2194" s="284">
        <v>409145.66</v>
      </c>
      <c r="AI2194" s="276" t="s">
        <v>36140</v>
      </c>
      <c r="AJ2194" s="277">
        <v>8579.9599999999991</v>
      </c>
      <c r="AL2194" s="246" t="s">
        <v>46718</v>
      </c>
      <c r="AM2194" s="247">
        <v>607.45000000000005</v>
      </c>
      <c r="AO2194" s="226" t="s">
        <v>16772</v>
      </c>
      <c r="AP2194" s="227">
        <v>308684.62</v>
      </c>
      <c r="AR2194" s="207" t="s">
        <v>16723</v>
      </c>
      <c r="AS2194" s="208">
        <v>42884.95</v>
      </c>
      <c r="AT2194" s="93"/>
      <c r="AU2194" s="199" t="s">
        <v>24175</v>
      </c>
      <c r="AV2194" s="200">
        <v>2466.35</v>
      </c>
      <c r="BD2194" s="272" t="s">
        <v>9953</v>
      </c>
      <c r="BE2194" s="273">
        <v>469003.22</v>
      </c>
      <c r="BG2194" s="244" t="s">
        <v>51147</v>
      </c>
      <c r="BH2194" s="245">
        <v>12973.65</v>
      </c>
      <c r="BJ2194" s="230" t="s">
        <v>41723</v>
      </c>
      <c r="BK2194" s="231">
        <v>194501.29</v>
      </c>
      <c r="BM2194" s="209" t="s">
        <v>9008</v>
      </c>
      <c r="BN2194" s="210">
        <v>190534.73</v>
      </c>
    </row>
    <row r="2195" spans="13:66" x14ac:dyDescent="0.55000000000000004">
      <c r="M2195" s="242" t="s">
        <v>50896</v>
      </c>
      <c r="N2195" s="242"/>
      <c r="O2195" s="243">
        <v>497648.79</v>
      </c>
      <c r="Q2195" s="224" t="s">
        <v>43567</v>
      </c>
      <c r="R2195" s="224"/>
      <c r="S2195" s="225">
        <v>26591.29</v>
      </c>
      <c r="U2195" s="203" t="s">
        <v>2459</v>
      </c>
      <c r="V2195" s="203"/>
      <c r="W2195" s="204">
        <v>437913</v>
      </c>
      <c r="AF2195" t="s">
        <v>57484</v>
      </c>
      <c r="AG2195" s="284">
        <v>144467.44</v>
      </c>
      <c r="AI2195" s="276" t="s">
        <v>67255</v>
      </c>
      <c r="AJ2195" s="277">
        <v>7637.25</v>
      </c>
      <c r="AL2195" s="246" t="s">
        <v>46719</v>
      </c>
      <c r="AM2195" s="247">
        <v>2032.92</v>
      </c>
      <c r="AO2195" s="226" t="s">
        <v>16773</v>
      </c>
      <c r="AP2195" s="227">
        <v>1472.69</v>
      </c>
      <c r="AR2195" s="207" t="s">
        <v>16724</v>
      </c>
      <c r="AS2195" s="208">
        <v>328.13</v>
      </c>
      <c r="AT2195" s="93"/>
      <c r="AU2195" s="199" t="s">
        <v>32452</v>
      </c>
      <c r="AV2195" s="200">
        <v>999.29</v>
      </c>
      <c r="BD2195" s="272" t="s">
        <v>9955</v>
      </c>
      <c r="BE2195" s="273">
        <v>632738.56000000006</v>
      </c>
      <c r="BG2195" s="244" t="s">
        <v>51148</v>
      </c>
      <c r="BH2195" s="245">
        <v>497648.79</v>
      </c>
      <c r="BJ2195" s="230" t="s">
        <v>43881</v>
      </c>
      <c r="BK2195" s="231">
        <v>26591.29</v>
      </c>
      <c r="BM2195" s="209" t="s">
        <v>9332</v>
      </c>
      <c r="BN2195" s="210">
        <v>681912.84</v>
      </c>
    </row>
    <row r="2196" spans="13:66" x14ac:dyDescent="0.55000000000000004">
      <c r="M2196" s="242" t="s">
        <v>50897</v>
      </c>
      <c r="N2196" s="242"/>
      <c r="O2196" s="243">
        <v>5920.45</v>
      </c>
      <c r="Q2196" s="224" t="s">
        <v>43568</v>
      </c>
      <c r="R2196" s="224"/>
      <c r="S2196" s="225">
        <v>157982.42000000001</v>
      </c>
      <c r="U2196" s="203" t="s">
        <v>2460</v>
      </c>
      <c r="V2196" s="203"/>
      <c r="W2196" s="204">
        <v>24118</v>
      </c>
      <c r="AF2196" t="s">
        <v>56212</v>
      </c>
      <c r="AG2196" s="284">
        <v>717123.24</v>
      </c>
      <c r="AI2196" s="276" t="s">
        <v>67256</v>
      </c>
      <c r="AJ2196" s="277">
        <v>5149</v>
      </c>
      <c r="AL2196" s="246" t="s">
        <v>33213</v>
      </c>
      <c r="AM2196" s="247">
        <v>2239.33</v>
      </c>
      <c r="AO2196" s="226" t="s">
        <v>16774</v>
      </c>
      <c r="AP2196" s="227">
        <v>62589.45</v>
      </c>
      <c r="AR2196" s="207" t="s">
        <v>16725</v>
      </c>
      <c r="AS2196" s="208">
        <v>146549.29</v>
      </c>
      <c r="AT2196" s="93"/>
      <c r="AU2196" s="199" t="s">
        <v>32453</v>
      </c>
      <c r="AV2196" s="200">
        <v>1051.81</v>
      </c>
      <c r="BD2196" s="272" t="s">
        <v>9956</v>
      </c>
      <c r="BE2196" s="273">
        <v>4598385.58</v>
      </c>
      <c r="BG2196" s="244" t="s">
        <v>51149</v>
      </c>
      <c r="BH2196" s="245">
        <v>5920.45</v>
      </c>
      <c r="BJ2196" s="230" t="s">
        <v>43882</v>
      </c>
      <c r="BK2196" s="231">
        <v>157982.42000000001</v>
      </c>
      <c r="BM2196" s="209" t="s">
        <v>9536</v>
      </c>
      <c r="BN2196" s="210">
        <v>41324</v>
      </c>
    </row>
    <row r="2197" spans="13:66" x14ac:dyDescent="0.55000000000000004">
      <c r="M2197" s="242" t="s">
        <v>50898</v>
      </c>
      <c r="N2197" s="242"/>
      <c r="O2197" s="243">
        <v>10400</v>
      </c>
      <c r="Q2197" s="224" t="s">
        <v>41183</v>
      </c>
      <c r="R2197" s="224"/>
      <c r="S2197" s="225">
        <v>176369.36</v>
      </c>
      <c r="U2197" s="203" t="s">
        <v>2461</v>
      </c>
      <c r="V2197" s="203"/>
      <c r="W2197" s="204">
        <v>2400</v>
      </c>
      <c r="AF2197" t="s">
        <v>52636</v>
      </c>
      <c r="AG2197" s="284">
        <v>1159306.79</v>
      </c>
      <c r="AI2197" s="276" t="s">
        <v>34782</v>
      </c>
      <c r="AJ2197" s="277">
        <v>10000</v>
      </c>
      <c r="AL2197" s="246" t="s">
        <v>51805</v>
      </c>
      <c r="AM2197" s="247">
        <v>596.14</v>
      </c>
      <c r="AO2197" s="226" t="s">
        <v>16775</v>
      </c>
      <c r="AP2197" s="227">
        <v>20998.54</v>
      </c>
      <c r="AR2197" s="207" t="s">
        <v>16726</v>
      </c>
      <c r="AS2197" s="208">
        <v>29422.04</v>
      </c>
      <c r="AT2197" s="93"/>
      <c r="AU2197" s="199" t="s">
        <v>24191</v>
      </c>
      <c r="AV2197" s="200">
        <v>999.29</v>
      </c>
      <c r="BD2197" s="272" t="s">
        <v>9957</v>
      </c>
      <c r="BE2197" s="273">
        <v>1514224.76</v>
      </c>
      <c r="BG2197" s="244" t="s">
        <v>51150</v>
      </c>
      <c r="BH2197" s="245">
        <v>10400</v>
      </c>
      <c r="BJ2197" s="230" t="s">
        <v>41724</v>
      </c>
      <c r="BK2197" s="231">
        <v>176369.36</v>
      </c>
      <c r="BM2197" s="209" t="s">
        <v>9593</v>
      </c>
      <c r="BN2197" s="210">
        <v>7480</v>
      </c>
    </row>
    <row r="2198" spans="13:66" x14ac:dyDescent="0.55000000000000004">
      <c r="M2198" s="242" t="s">
        <v>50899</v>
      </c>
      <c r="N2198" s="242"/>
      <c r="O2198" s="243">
        <v>0.01</v>
      </c>
      <c r="Q2198" s="224" t="s">
        <v>37081</v>
      </c>
      <c r="R2198" s="224"/>
      <c r="S2198" s="225">
        <v>1206.22</v>
      </c>
      <c r="U2198" s="203" t="s">
        <v>2462</v>
      </c>
      <c r="V2198" s="203"/>
      <c r="W2198" s="204">
        <v>2692</v>
      </c>
      <c r="AF2198" t="s">
        <v>71486</v>
      </c>
      <c r="AG2198" s="284">
        <v>-118792.27</v>
      </c>
      <c r="AI2198" s="276" t="s">
        <v>40197</v>
      </c>
      <c r="AJ2198" s="277">
        <v>688888.18</v>
      </c>
      <c r="AL2198" s="246" t="s">
        <v>16858</v>
      </c>
      <c r="AM2198" s="247">
        <v>182000</v>
      </c>
      <c r="AO2198" s="226" t="s">
        <v>16776</v>
      </c>
      <c r="AP2198" s="227">
        <v>4409.12</v>
      </c>
      <c r="AR2198" s="207" t="s">
        <v>16727</v>
      </c>
      <c r="AS2198" s="208">
        <v>4140.8500000000004</v>
      </c>
      <c r="AT2198" s="93"/>
      <c r="AU2198" s="199" t="s">
        <v>24192</v>
      </c>
      <c r="AV2198" s="200">
        <v>1051.81</v>
      </c>
      <c r="BD2198" s="272" t="s">
        <v>9958</v>
      </c>
      <c r="BE2198" s="273">
        <v>21234875.32</v>
      </c>
      <c r="BG2198" s="244" t="s">
        <v>51151</v>
      </c>
      <c r="BH2198" s="245">
        <v>0.01</v>
      </c>
      <c r="BJ2198" s="230" t="s">
        <v>37840</v>
      </c>
      <c r="BK2198" s="231">
        <v>1206.22</v>
      </c>
      <c r="BM2198" s="209" t="s">
        <v>9610</v>
      </c>
      <c r="BN2198" s="210">
        <v>6400.64</v>
      </c>
    </row>
    <row r="2199" spans="13:66" x14ac:dyDescent="0.55000000000000004">
      <c r="M2199" s="242" t="s">
        <v>50900</v>
      </c>
      <c r="N2199" s="242"/>
      <c r="O2199" s="243">
        <v>45361.08</v>
      </c>
      <c r="Q2199" s="224" t="s">
        <v>37082</v>
      </c>
      <c r="R2199" s="224"/>
      <c r="S2199" s="225">
        <v>7200</v>
      </c>
      <c r="U2199" s="203" t="s">
        <v>2463</v>
      </c>
      <c r="V2199" s="203"/>
      <c r="W2199" s="204">
        <v>8179</v>
      </c>
      <c r="AF2199" t="s">
        <v>63695</v>
      </c>
      <c r="AG2199" s="284">
        <v>4819.18</v>
      </c>
      <c r="AI2199" s="276" t="s">
        <v>59535</v>
      </c>
      <c r="AJ2199" s="277">
        <v>1396.92</v>
      </c>
      <c r="AL2199" s="246" t="s">
        <v>16860</v>
      </c>
      <c r="AM2199" s="247">
        <v>20595.36</v>
      </c>
      <c r="AO2199" s="226" t="s">
        <v>33206</v>
      </c>
      <c r="AP2199" s="227">
        <v>39052.160000000003</v>
      </c>
      <c r="AR2199" s="207" t="s">
        <v>16728</v>
      </c>
      <c r="AS2199" s="208">
        <v>65899.55</v>
      </c>
      <c r="AT2199" s="93"/>
      <c r="AU2199" s="199" t="s">
        <v>13904</v>
      </c>
      <c r="AV2199" s="200">
        <v>399</v>
      </c>
      <c r="BD2199" s="272" t="s">
        <v>9959</v>
      </c>
      <c r="BE2199" s="273">
        <v>25210.43</v>
      </c>
      <c r="BG2199" s="244" t="s">
        <v>51152</v>
      </c>
      <c r="BH2199" s="245">
        <v>45361.08</v>
      </c>
      <c r="BJ2199" s="230" t="s">
        <v>37848</v>
      </c>
      <c r="BK2199" s="231">
        <v>7200</v>
      </c>
      <c r="BM2199" s="209" t="s">
        <v>9665</v>
      </c>
      <c r="BN2199" s="210">
        <v>33344.129999999997</v>
      </c>
    </row>
    <row r="2200" spans="13:66" x14ac:dyDescent="0.55000000000000004">
      <c r="M2200" s="242" t="s">
        <v>50901</v>
      </c>
      <c r="N2200" s="242"/>
      <c r="O2200" s="243">
        <v>5362.57</v>
      </c>
      <c r="Q2200" s="224" t="s">
        <v>37085</v>
      </c>
      <c r="R2200" s="224"/>
      <c r="S2200" s="225">
        <v>67461.66</v>
      </c>
      <c r="U2200" s="203" t="s">
        <v>2464</v>
      </c>
      <c r="V2200" s="203"/>
      <c r="W2200" s="204">
        <v>2000</v>
      </c>
      <c r="AF2200" t="s">
        <v>63696</v>
      </c>
      <c r="AG2200">
        <v>368.67</v>
      </c>
      <c r="AI2200" s="276" t="s">
        <v>58486</v>
      </c>
      <c r="AJ2200" s="277">
        <v>102200.82</v>
      </c>
      <c r="AL2200" s="246" t="s">
        <v>16861</v>
      </c>
      <c r="AM2200" s="247">
        <v>43676.73</v>
      </c>
      <c r="AO2200" s="226" t="s">
        <v>51783</v>
      </c>
      <c r="AP2200" s="227">
        <v>22500</v>
      </c>
      <c r="AR2200" s="207" t="s">
        <v>16729</v>
      </c>
      <c r="AS2200" s="208">
        <v>2355.34</v>
      </c>
      <c r="AT2200" s="93"/>
      <c r="AU2200" s="199" t="s">
        <v>32454</v>
      </c>
      <c r="AV2200" s="200">
        <v>200.25</v>
      </c>
      <c r="BD2200" s="272" t="s">
        <v>9960</v>
      </c>
      <c r="BE2200" s="273">
        <v>2219033.23</v>
      </c>
      <c r="BG2200" s="244" t="s">
        <v>51153</v>
      </c>
      <c r="BH2200" s="245">
        <v>5362.57</v>
      </c>
      <c r="BJ2200" s="230" t="s">
        <v>37861</v>
      </c>
      <c r="BK2200" s="231">
        <v>67461.66</v>
      </c>
      <c r="BM2200" s="209" t="s">
        <v>9716</v>
      </c>
      <c r="BN2200" s="210">
        <v>8351.39</v>
      </c>
    </row>
    <row r="2201" spans="13:66" x14ac:dyDescent="0.55000000000000004">
      <c r="M2201" s="242" t="s">
        <v>50902</v>
      </c>
      <c r="N2201" s="242"/>
      <c r="O2201" s="243">
        <v>54974.81</v>
      </c>
      <c r="Q2201" s="224" t="s">
        <v>37086</v>
      </c>
      <c r="R2201" s="224"/>
      <c r="S2201" s="225">
        <v>26873.01</v>
      </c>
      <c r="U2201" s="203" t="s">
        <v>2465</v>
      </c>
      <c r="V2201" s="203"/>
      <c r="W2201" s="204">
        <v>2000</v>
      </c>
      <c r="AF2201" t="s">
        <v>63697</v>
      </c>
      <c r="AG2201" s="284">
        <v>1158.53</v>
      </c>
      <c r="AI2201" s="276" t="s">
        <v>44622</v>
      </c>
      <c r="AJ2201" s="277">
        <v>18200</v>
      </c>
      <c r="AL2201" s="246" t="s">
        <v>16864</v>
      </c>
      <c r="AM2201" s="247">
        <v>6959.06</v>
      </c>
      <c r="AO2201" s="226" t="s">
        <v>33207</v>
      </c>
      <c r="AP2201" s="227">
        <v>70.28</v>
      </c>
      <c r="AR2201" s="207" t="s">
        <v>16730</v>
      </c>
      <c r="AS2201" s="208">
        <v>5537.95</v>
      </c>
      <c r="AT2201" s="93"/>
      <c r="AU2201" s="199" t="s">
        <v>32455</v>
      </c>
      <c r="AV2201" s="200">
        <v>1802.75</v>
      </c>
      <c r="BD2201" s="272" t="s">
        <v>9961</v>
      </c>
      <c r="BE2201" s="273">
        <v>1508536.95</v>
      </c>
      <c r="BG2201" s="244" t="s">
        <v>51155</v>
      </c>
      <c r="BH2201" s="245">
        <v>54974.81</v>
      </c>
      <c r="BJ2201" s="230" t="s">
        <v>37866</v>
      </c>
      <c r="BK2201" s="231">
        <v>26873.01</v>
      </c>
      <c r="BM2201" s="209" t="s">
        <v>11593</v>
      </c>
      <c r="BN2201" s="210">
        <v>31406.92</v>
      </c>
    </row>
    <row r="2202" spans="13:66" x14ac:dyDescent="0.55000000000000004">
      <c r="M2202" s="242" t="s">
        <v>50903</v>
      </c>
      <c r="N2202" s="242"/>
      <c r="O2202" s="243">
        <v>8922</v>
      </c>
      <c r="Q2202" s="224" t="s">
        <v>37087</v>
      </c>
      <c r="R2202" s="224"/>
      <c r="S2202" s="225">
        <v>7042.3</v>
      </c>
      <c r="U2202" s="203" t="s">
        <v>2466</v>
      </c>
      <c r="V2202" s="203"/>
      <c r="W2202" s="204">
        <v>2000</v>
      </c>
      <c r="AF2202" t="s">
        <v>50008</v>
      </c>
      <c r="AG2202">
        <v>925.68</v>
      </c>
      <c r="AI2202" s="276" t="s">
        <v>67257</v>
      </c>
      <c r="AJ2202" s="277">
        <v>172320</v>
      </c>
      <c r="AL2202" s="246" t="s">
        <v>54921</v>
      </c>
      <c r="AM2202" s="247">
        <v>12674.25</v>
      </c>
      <c r="AO2202" s="226" t="s">
        <v>33208</v>
      </c>
      <c r="AP2202" s="227">
        <v>3116.26</v>
      </c>
      <c r="AR2202" s="207" t="s">
        <v>16731</v>
      </c>
      <c r="AS2202" s="208">
        <v>15695.42</v>
      </c>
      <c r="AT2202" s="93"/>
      <c r="AU2202" s="199" t="s">
        <v>13905</v>
      </c>
      <c r="AV2202" s="200">
        <v>7883.17</v>
      </c>
      <c r="BD2202" s="272" t="s">
        <v>9962</v>
      </c>
      <c r="BE2202" s="273">
        <v>237036.66</v>
      </c>
      <c r="BG2202" s="244" t="s">
        <v>51156</v>
      </c>
      <c r="BH2202" s="245">
        <v>8922</v>
      </c>
      <c r="BJ2202" s="230" t="s">
        <v>37871</v>
      </c>
      <c r="BK2202" s="231">
        <v>7042.3</v>
      </c>
      <c r="BM2202" s="209" t="s">
        <v>9903</v>
      </c>
      <c r="BN2202" s="210">
        <v>1775306.92</v>
      </c>
    </row>
    <row r="2203" spans="13:66" x14ac:dyDescent="0.55000000000000004">
      <c r="M2203" s="242" t="s">
        <v>50904</v>
      </c>
      <c r="N2203" s="242"/>
      <c r="O2203" s="243">
        <v>9838</v>
      </c>
      <c r="Q2203" s="224" t="s">
        <v>37088</v>
      </c>
      <c r="R2203" s="224"/>
      <c r="S2203" s="225">
        <v>19435.46</v>
      </c>
      <c r="U2203" s="203" t="s">
        <v>2467</v>
      </c>
      <c r="V2203" s="203"/>
      <c r="W2203" s="204">
        <v>2000</v>
      </c>
      <c r="AF2203" t="s">
        <v>71487</v>
      </c>
      <c r="AG2203">
        <v>-113.77</v>
      </c>
      <c r="AI2203" s="276" t="s">
        <v>34783</v>
      </c>
      <c r="AJ2203" s="277">
        <v>145687.76999999999</v>
      </c>
      <c r="AL2203" s="246" t="s">
        <v>16865</v>
      </c>
      <c r="AM2203" s="247">
        <v>45778.78</v>
      </c>
      <c r="AO2203" s="226" t="s">
        <v>33209</v>
      </c>
      <c r="AP2203" s="227">
        <v>544731.5</v>
      </c>
      <c r="AR2203" s="207" t="s">
        <v>16732</v>
      </c>
      <c r="AS2203" s="208">
        <v>2078.77</v>
      </c>
      <c r="AT2203" s="93"/>
      <c r="AU2203" s="199" t="s">
        <v>32456</v>
      </c>
      <c r="AV2203" s="200">
        <v>200.25</v>
      </c>
      <c r="BD2203" s="272" t="s">
        <v>9963</v>
      </c>
      <c r="BE2203" s="273">
        <v>78871.199999999997</v>
      </c>
      <c r="BG2203" s="244" t="s">
        <v>51157</v>
      </c>
      <c r="BH2203" s="245">
        <v>9838</v>
      </c>
      <c r="BJ2203" s="230" t="s">
        <v>37877</v>
      </c>
      <c r="BK2203" s="231">
        <v>19435.46</v>
      </c>
      <c r="BM2203" s="209" t="s">
        <v>6744</v>
      </c>
      <c r="BN2203" s="210">
        <v>6594436</v>
      </c>
    </row>
    <row r="2204" spans="13:66" x14ac:dyDescent="0.55000000000000004">
      <c r="M2204" s="242" t="s">
        <v>50905</v>
      </c>
      <c r="N2204" s="242"/>
      <c r="O2204" s="243">
        <v>16784.439999999999</v>
      </c>
      <c r="Q2204" s="224" t="s">
        <v>37089</v>
      </c>
      <c r="R2204" s="224"/>
      <c r="S2204" s="225">
        <v>48558.83</v>
      </c>
      <c r="U2204" s="203" t="s">
        <v>4124</v>
      </c>
      <c r="V2204" s="203"/>
      <c r="W2204" s="204">
        <v>2000</v>
      </c>
      <c r="AF2204" t="s">
        <v>70584</v>
      </c>
      <c r="AG2204" s="284">
        <v>111567.6</v>
      </c>
      <c r="AI2204" s="276" t="s">
        <v>34784</v>
      </c>
      <c r="AJ2204" s="277">
        <v>460897.46</v>
      </c>
      <c r="AL2204" s="246" t="s">
        <v>16866</v>
      </c>
      <c r="AM2204" s="247">
        <v>1214.9100000000001</v>
      </c>
      <c r="AO2204" s="226" t="s">
        <v>38910</v>
      </c>
      <c r="AP2204" s="227">
        <v>2952368.27</v>
      </c>
      <c r="AR2204" s="207" t="s">
        <v>16733</v>
      </c>
      <c r="AS2204" s="208">
        <v>122258.12</v>
      </c>
      <c r="AT2204" s="93"/>
      <c r="AU2204" s="199" t="s">
        <v>13906</v>
      </c>
      <c r="AV2204" s="200">
        <v>9685.92</v>
      </c>
      <c r="BD2204" s="272" t="s">
        <v>9964</v>
      </c>
      <c r="BE2204" s="273">
        <v>1117638.8899999999</v>
      </c>
      <c r="BG2204" s="244" t="s">
        <v>51158</v>
      </c>
      <c r="BH2204" s="245">
        <v>16784.439999999999</v>
      </c>
      <c r="BJ2204" s="230" t="s">
        <v>37884</v>
      </c>
      <c r="BK2204" s="231">
        <v>48558.83</v>
      </c>
      <c r="BM2204" s="209" t="s">
        <v>6947</v>
      </c>
      <c r="BN2204" s="210">
        <v>727500</v>
      </c>
    </row>
    <row r="2205" spans="13:66" x14ac:dyDescent="0.55000000000000004">
      <c r="M2205" s="242" t="s">
        <v>50906</v>
      </c>
      <c r="N2205" s="242"/>
      <c r="O2205" s="243">
        <v>10549.71</v>
      </c>
      <c r="Q2205" s="224" t="s">
        <v>37090</v>
      </c>
      <c r="R2205" s="224"/>
      <c r="S2205" s="225">
        <v>59291.44</v>
      </c>
      <c r="U2205" s="203" t="s">
        <v>2468</v>
      </c>
      <c r="V2205" s="203"/>
      <c r="W2205" s="204">
        <v>3458.7</v>
      </c>
      <c r="AF2205" t="s">
        <v>71488</v>
      </c>
      <c r="AG2205" s="284">
        <v>4533.8999999999996</v>
      </c>
      <c r="AI2205" s="276" t="s">
        <v>34785</v>
      </c>
      <c r="AJ2205" s="277">
        <v>144236.34</v>
      </c>
      <c r="AL2205" s="246" t="s">
        <v>16867</v>
      </c>
      <c r="AM2205" s="247">
        <v>30464.84</v>
      </c>
      <c r="AO2205" s="226" t="s">
        <v>42218</v>
      </c>
      <c r="AP2205" s="227">
        <v>41912.1</v>
      </c>
      <c r="AR2205" s="207" t="s">
        <v>16734</v>
      </c>
      <c r="AS2205" s="208">
        <v>52512.79</v>
      </c>
      <c r="AT2205" s="93"/>
      <c r="AU2205" s="199" t="s">
        <v>13907</v>
      </c>
      <c r="AV2205" s="200">
        <v>399</v>
      </c>
      <c r="BD2205" s="272" t="s">
        <v>9965</v>
      </c>
      <c r="BE2205" s="273">
        <v>416315.17</v>
      </c>
      <c r="BG2205" s="244" t="s">
        <v>51159</v>
      </c>
      <c r="BH2205" s="245">
        <v>10549.71</v>
      </c>
      <c r="BJ2205" s="230" t="s">
        <v>37889</v>
      </c>
      <c r="BK2205" s="231">
        <v>59291.44</v>
      </c>
      <c r="BM2205" s="209" t="s">
        <v>7145</v>
      </c>
      <c r="BN2205" s="210">
        <v>285311</v>
      </c>
    </row>
    <row r="2206" spans="13:66" x14ac:dyDescent="0.55000000000000004">
      <c r="M2206" s="242" t="s">
        <v>50907</v>
      </c>
      <c r="N2206" s="242"/>
      <c r="O2206" s="243">
        <v>73834.080000000002</v>
      </c>
      <c r="Q2206" s="224" t="s">
        <v>37091</v>
      </c>
      <c r="R2206" s="224"/>
      <c r="S2206" s="225">
        <v>37445.07</v>
      </c>
      <c r="U2206" s="203" t="s">
        <v>2469</v>
      </c>
      <c r="V2206" s="203"/>
      <c r="W2206" s="204">
        <v>2000</v>
      </c>
      <c r="AF2206" t="s">
        <v>71489</v>
      </c>
      <c r="AG2206" s="284">
        <v>31083.91</v>
      </c>
      <c r="AI2206" s="276" t="s">
        <v>70452</v>
      </c>
      <c r="AJ2206" s="277">
        <v>8625.7099999999991</v>
      </c>
      <c r="AL2206" s="246" t="s">
        <v>16869</v>
      </c>
      <c r="AM2206" s="247">
        <v>46000</v>
      </c>
      <c r="AO2206" s="226" t="s">
        <v>42219</v>
      </c>
      <c r="AP2206" s="227">
        <v>3206.27</v>
      </c>
      <c r="AR2206" s="207" t="s">
        <v>16735</v>
      </c>
      <c r="AS2206" s="208">
        <v>4788.3100000000004</v>
      </c>
      <c r="AT2206" s="93"/>
      <c r="AU2206" s="199" t="s">
        <v>13908</v>
      </c>
      <c r="AV2206" s="200">
        <v>13539.28</v>
      </c>
      <c r="BD2206" s="272" t="s">
        <v>9966</v>
      </c>
      <c r="BE2206" s="273">
        <v>12267736.859999999</v>
      </c>
      <c r="BG2206" s="244" t="s">
        <v>51162</v>
      </c>
      <c r="BH2206" s="245">
        <v>73834.080000000002</v>
      </c>
      <c r="BJ2206" s="230" t="s">
        <v>37895</v>
      </c>
      <c r="BK2206" s="231">
        <v>37445.07</v>
      </c>
      <c r="BM2206" s="209" t="s">
        <v>7416</v>
      </c>
      <c r="BN2206" s="210">
        <v>2895764</v>
      </c>
    </row>
    <row r="2207" spans="13:66" x14ac:dyDescent="0.55000000000000004">
      <c r="M2207" s="242" t="s">
        <v>50908</v>
      </c>
      <c r="N2207" s="242"/>
      <c r="O2207" s="243">
        <v>22282.63</v>
      </c>
      <c r="Q2207" s="224" t="s">
        <v>37092</v>
      </c>
      <c r="R2207" s="224"/>
      <c r="S2207" s="225">
        <v>34800.730000000003</v>
      </c>
      <c r="U2207" s="203" t="s">
        <v>2470</v>
      </c>
      <c r="V2207" s="203"/>
      <c r="W2207" s="204">
        <v>2000</v>
      </c>
      <c r="AF2207" t="s">
        <v>71490</v>
      </c>
      <c r="AG2207">
        <v>-720</v>
      </c>
      <c r="AI2207" s="276" t="s">
        <v>58846</v>
      </c>
      <c r="AJ2207" s="277">
        <v>101164.92</v>
      </c>
      <c r="AL2207" s="246" t="s">
        <v>54922</v>
      </c>
      <c r="AM2207" s="247">
        <v>25044.95</v>
      </c>
      <c r="AO2207" s="226" t="s">
        <v>42220</v>
      </c>
      <c r="AP2207" s="227">
        <v>8924.2999999999993</v>
      </c>
      <c r="AR2207" s="207" t="s">
        <v>16736</v>
      </c>
      <c r="AS2207" s="208">
        <v>153748.93</v>
      </c>
      <c r="AT2207" s="93"/>
      <c r="AU2207" s="199" t="s">
        <v>32457</v>
      </c>
      <c r="AV2207" s="200">
        <v>286.55</v>
      </c>
      <c r="BD2207" s="272" t="s">
        <v>9967</v>
      </c>
      <c r="BE2207" s="273">
        <v>216906.81</v>
      </c>
      <c r="BG2207" s="244" t="s">
        <v>51163</v>
      </c>
      <c r="BH2207" s="245">
        <v>22282.63</v>
      </c>
      <c r="BJ2207" s="230" t="s">
        <v>37904</v>
      </c>
      <c r="BK2207" s="231">
        <v>34800.730000000003</v>
      </c>
      <c r="BM2207" s="209" t="s">
        <v>7623</v>
      </c>
      <c r="BN2207" s="210">
        <v>3685053</v>
      </c>
    </row>
    <row r="2208" spans="13:66" x14ac:dyDescent="0.55000000000000004">
      <c r="M2208" s="242" t="s">
        <v>50909</v>
      </c>
      <c r="N2208" s="242"/>
      <c r="O2208" s="243">
        <v>50000</v>
      </c>
      <c r="Q2208" s="224" t="s">
        <v>37093</v>
      </c>
      <c r="R2208" s="224"/>
      <c r="S2208" s="225">
        <v>6715.12</v>
      </c>
      <c r="U2208" s="203" t="s">
        <v>2471</v>
      </c>
      <c r="V2208" s="203"/>
      <c r="W2208" s="204">
        <v>1984.25</v>
      </c>
      <c r="AF2208" t="s">
        <v>69739</v>
      </c>
      <c r="AG2208" s="284">
        <v>8420</v>
      </c>
      <c r="AI2208" s="276" t="s">
        <v>54981</v>
      </c>
      <c r="AJ2208" s="277">
        <v>9528.19</v>
      </c>
      <c r="AL2208" s="246" t="s">
        <v>16870</v>
      </c>
      <c r="AM2208" s="247">
        <v>31040.87</v>
      </c>
      <c r="AO2208" s="226" t="s">
        <v>51784</v>
      </c>
      <c r="AP2208" s="227">
        <v>1696.4</v>
      </c>
      <c r="AR2208" s="207" t="s">
        <v>16737</v>
      </c>
      <c r="AS2208" s="208">
        <v>124152.13</v>
      </c>
      <c r="AT2208" s="93"/>
      <c r="AU2208" s="199" t="s">
        <v>32458</v>
      </c>
      <c r="AV2208" s="200">
        <v>14206.45</v>
      </c>
      <c r="BD2208" s="272" t="s">
        <v>9968</v>
      </c>
      <c r="BE2208" s="273">
        <v>10450457.98</v>
      </c>
      <c r="BG2208" s="244" t="s">
        <v>51166</v>
      </c>
      <c r="BH2208" s="245">
        <v>50000</v>
      </c>
      <c r="BJ2208" s="230" t="s">
        <v>37909</v>
      </c>
      <c r="BK2208" s="231">
        <v>6715.12</v>
      </c>
      <c r="BM2208" s="209" t="s">
        <v>7825</v>
      </c>
      <c r="BN2208" s="210">
        <v>728461</v>
      </c>
    </row>
    <row r="2209" spans="13:66" x14ac:dyDescent="0.55000000000000004">
      <c r="M2209" s="242" t="s">
        <v>50910</v>
      </c>
      <c r="N2209" s="242"/>
      <c r="O2209" s="243">
        <v>33030.879999999997</v>
      </c>
      <c r="Q2209" s="224" t="s">
        <v>37096</v>
      </c>
      <c r="R2209" s="224"/>
      <c r="S2209" s="225">
        <v>79410.52</v>
      </c>
      <c r="U2209" s="203" t="s">
        <v>2472</v>
      </c>
      <c r="V2209" s="203"/>
      <c r="W2209" s="204">
        <v>15000</v>
      </c>
      <c r="AF2209" t="s">
        <v>70586</v>
      </c>
      <c r="AG2209" s="284">
        <v>3283.45</v>
      </c>
      <c r="AI2209" s="276" t="s">
        <v>52031</v>
      </c>
      <c r="AJ2209" s="277">
        <v>281168.62</v>
      </c>
      <c r="AL2209" s="246" t="s">
        <v>34663</v>
      </c>
      <c r="AM2209" s="247">
        <v>76191.81</v>
      </c>
      <c r="AO2209" s="226" t="s">
        <v>51785</v>
      </c>
      <c r="AP2209" s="227">
        <v>11303.6</v>
      </c>
      <c r="AR2209" s="207" t="s">
        <v>16738</v>
      </c>
      <c r="AS2209" s="208">
        <v>53040</v>
      </c>
      <c r="AT2209" s="93"/>
      <c r="AU2209" s="199" t="s">
        <v>13909</v>
      </c>
      <c r="AV2209" s="200">
        <v>39892</v>
      </c>
      <c r="BD2209" s="272" t="s">
        <v>9969</v>
      </c>
      <c r="BE2209" s="273">
        <v>1912680.05</v>
      </c>
      <c r="BG2209" s="244" t="s">
        <v>51167</v>
      </c>
      <c r="BH2209" s="245">
        <v>33030.879999999997</v>
      </c>
      <c r="BJ2209" s="230" t="s">
        <v>37931</v>
      </c>
      <c r="BK2209" s="231">
        <v>79410.52</v>
      </c>
      <c r="BM2209" s="209" t="s">
        <v>8090</v>
      </c>
      <c r="BN2209" s="210">
        <v>624195</v>
      </c>
    </row>
    <row r="2210" spans="13:66" x14ac:dyDescent="0.55000000000000004">
      <c r="M2210" s="242" t="s">
        <v>50911</v>
      </c>
      <c r="N2210" s="242"/>
      <c r="O2210" s="243">
        <v>1202674.6000000001</v>
      </c>
      <c r="Q2210" s="224" t="s">
        <v>37097</v>
      </c>
      <c r="R2210" s="224"/>
      <c r="S2210" s="225">
        <v>9901.64</v>
      </c>
      <c r="U2210" s="203" t="s">
        <v>2473</v>
      </c>
      <c r="V2210" s="203"/>
      <c r="W2210" s="204">
        <v>2000</v>
      </c>
      <c r="AF2210" t="s">
        <v>66627</v>
      </c>
      <c r="AG2210" s="284">
        <v>9067.2999999999993</v>
      </c>
      <c r="AI2210" s="276" t="s">
        <v>38973</v>
      </c>
      <c r="AJ2210" s="277">
        <v>58950.18</v>
      </c>
      <c r="AL2210" s="246" t="s">
        <v>36100</v>
      </c>
      <c r="AM2210" s="247">
        <v>2240.2399999999998</v>
      </c>
      <c r="AO2210" s="226" t="s">
        <v>51786</v>
      </c>
      <c r="AP2210" s="227">
        <v>62.55</v>
      </c>
      <c r="AR2210" s="207" t="s">
        <v>16739</v>
      </c>
      <c r="AS2210" s="208">
        <v>1066.55</v>
      </c>
      <c r="AT2210" s="93"/>
      <c r="AU2210" s="199" t="s">
        <v>13910</v>
      </c>
      <c r="AV2210" s="200">
        <v>13825.83</v>
      </c>
      <c r="BD2210" s="272" t="s">
        <v>9970</v>
      </c>
      <c r="BE2210" s="273">
        <v>5473346.6500000004</v>
      </c>
      <c r="BG2210" s="244" t="s">
        <v>51168</v>
      </c>
      <c r="BH2210" s="245">
        <v>1202674.6000000001</v>
      </c>
      <c r="BJ2210" s="230" t="s">
        <v>37936</v>
      </c>
      <c r="BK2210" s="231">
        <v>9901.64</v>
      </c>
      <c r="BM2210" s="209" t="s">
        <v>8360</v>
      </c>
      <c r="BN2210" s="210">
        <v>2383330.39</v>
      </c>
    </row>
    <row r="2211" spans="13:66" x14ac:dyDescent="0.55000000000000004">
      <c r="M2211" s="242" t="s">
        <v>50912</v>
      </c>
      <c r="N2211" s="242"/>
      <c r="O2211" s="243">
        <v>600</v>
      </c>
      <c r="Q2211" s="224" t="s">
        <v>37100</v>
      </c>
      <c r="R2211" s="224"/>
      <c r="S2211" s="225">
        <v>92809.279999999999</v>
      </c>
      <c r="U2211" s="203" t="s">
        <v>4125</v>
      </c>
      <c r="V2211" s="203"/>
      <c r="W2211" s="204">
        <v>2000</v>
      </c>
      <c r="AF2211" t="s">
        <v>69876</v>
      </c>
      <c r="AG2211" s="284">
        <v>5023.6499999999996</v>
      </c>
      <c r="AI2211" s="276" t="s">
        <v>58213</v>
      </c>
      <c r="AJ2211" s="277">
        <v>130646.27</v>
      </c>
      <c r="AL2211" s="246" t="s">
        <v>33214</v>
      </c>
      <c r="AM2211" s="247">
        <v>47463.93</v>
      </c>
      <c r="AO2211" s="226" t="s">
        <v>51787</v>
      </c>
      <c r="AP2211" s="227">
        <v>9000</v>
      </c>
      <c r="AR2211" s="207" t="s">
        <v>16740</v>
      </c>
      <c r="AS2211" s="208">
        <v>5673.36</v>
      </c>
      <c r="AT2211" s="93"/>
      <c r="AU2211" s="199" t="s">
        <v>13911</v>
      </c>
      <c r="AV2211" s="200">
        <v>54098.45</v>
      </c>
      <c r="BD2211" s="272" t="s">
        <v>9971</v>
      </c>
      <c r="BE2211" s="273">
        <v>64537.95</v>
      </c>
      <c r="BG2211" s="244" t="s">
        <v>51169</v>
      </c>
      <c r="BH2211" s="245">
        <v>600</v>
      </c>
      <c r="BJ2211" s="230" t="s">
        <v>37953</v>
      </c>
      <c r="BK2211" s="231">
        <v>92809.279999999999</v>
      </c>
      <c r="BM2211" s="209" t="s">
        <v>8746</v>
      </c>
      <c r="BN2211" s="210">
        <v>437913</v>
      </c>
    </row>
    <row r="2212" spans="13:66" x14ac:dyDescent="0.55000000000000004">
      <c r="M2212" s="242" t="s">
        <v>50913</v>
      </c>
      <c r="N2212" s="242"/>
      <c r="O2212" s="243">
        <v>16279</v>
      </c>
      <c r="Q2212" s="224" t="s">
        <v>37101</v>
      </c>
      <c r="R2212" s="224"/>
      <c r="S2212" s="225">
        <v>1632.76</v>
      </c>
      <c r="U2212" s="203" t="s">
        <v>2474</v>
      </c>
      <c r="V2212" s="203"/>
      <c r="W2212" s="204">
        <v>2000</v>
      </c>
      <c r="AF2212" t="s">
        <v>71491</v>
      </c>
      <c r="AG2212">
        <v>-884.73</v>
      </c>
      <c r="AI2212" s="276" t="s">
        <v>38974</v>
      </c>
      <c r="AJ2212" s="277">
        <v>1385.62</v>
      </c>
      <c r="AL2212" s="246" t="s">
        <v>34664</v>
      </c>
      <c r="AM2212" s="247">
        <v>23795.88</v>
      </c>
      <c r="AO2212" s="226" t="s">
        <v>51788</v>
      </c>
      <c r="AP2212" s="227">
        <v>1558.05</v>
      </c>
      <c r="AR2212" s="207" t="s">
        <v>16741</v>
      </c>
      <c r="AS2212" s="208">
        <v>547.83000000000004</v>
      </c>
      <c r="AT2212" s="93"/>
      <c r="AU2212" s="199" t="s">
        <v>32459</v>
      </c>
      <c r="AV2212" s="200">
        <v>11730</v>
      </c>
      <c r="BD2212" s="272" t="s">
        <v>9972</v>
      </c>
      <c r="BE2212" s="273">
        <v>134099.5</v>
      </c>
      <c r="BG2212" s="244" t="s">
        <v>51170</v>
      </c>
      <c r="BH2212" s="245">
        <v>16279</v>
      </c>
      <c r="BJ2212" s="230" t="s">
        <v>37958</v>
      </c>
      <c r="BK2212" s="231">
        <v>1632.76</v>
      </c>
      <c r="BM2212" s="209" t="s">
        <v>9009</v>
      </c>
      <c r="BN2212" s="210">
        <v>1750768</v>
      </c>
    </row>
    <row r="2213" spans="13:66" x14ac:dyDescent="0.55000000000000004">
      <c r="M2213" s="242" t="s">
        <v>50914</v>
      </c>
      <c r="N2213" s="242"/>
      <c r="O2213" s="243">
        <v>33918.839999999997</v>
      </c>
      <c r="Q2213" s="224" t="s">
        <v>37103</v>
      </c>
      <c r="R2213" s="224"/>
      <c r="S2213" s="225">
        <v>63593</v>
      </c>
      <c r="U2213" s="203" t="s">
        <v>2475</v>
      </c>
      <c r="V2213" s="203"/>
      <c r="W2213" s="204">
        <v>9506</v>
      </c>
      <c r="AF2213" t="s">
        <v>67802</v>
      </c>
      <c r="AG2213" s="284">
        <v>26855.46</v>
      </c>
      <c r="AI2213" s="276" t="s">
        <v>38975</v>
      </c>
      <c r="AJ2213" s="277">
        <v>45622.17</v>
      </c>
      <c r="AL2213" s="246" t="s">
        <v>16871</v>
      </c>
      <c r="AM2213" s="247">
        <v>27476.240000000002</v>
      </c>
      <c r="AO2213" s="226" t="s">
        <v>51789</v>
      </c>
      <c r="AP2213" s="227">
        <v>4893.18</v>
      </c>
      <c r="AR2213" s="207" t="s">
        <v>16742</v>
      </c>
      <c r="AS2213" s="208">
        <v>243.59</v>
      </c>
      <c r="AT2213" s="93"/>
      <c r="AU2213" s="199" t="s">
        <v>24271</v>
      </c>
      <c r="AV2213" s="200">
        <v>11730</v>
      </c>
      <c r="BD2213" s="272" t="s">
        <v>9973</v>
      </c>
      <c r="BE2213" s="273">
        <v>39439984.090000004</v>
      </c>
      <c r="BG2213" s="244" t="s">
        <v>51171</v>
      </c>
      <c r="BH2213" s="245">
        <v>33918.839999999997</v>
      </c>
      <c r="BJ2213" s="230" t="s">
        <v>37969</v>
      </c>
      <c r="BK2213" s="231">
        <v>63593</v>
      </c>
      <c r="BM2213" s="209" t="s">
        <v>9333</v>
      </c>
      <c r="BN2213" s="210">
        <v>26441306.34</v>
      </c>
    </row>
    <row r="2214" spans="13:66" x14ac:dyDescent="0.55000000000000004">
      <c r="M2214" s="242" t="s">
        <v>50915</v>
      </c>
      <c r="N2214" s="242"/>
      <c r="O2214" s="243">
        <v>20577.61</v>
      </c>
      <c r="Q2214" s="224" t="s">
        <v>37104</v>
      </c>
      <c r="R2214" s="224"/>
      <c r="S2214" s="225">
        <v>27103.5</v>
      </c>
      <c r="U2214" s="203" t="s">
        <v>2476</v>
      </c>
      <c r="V2214" s="203"/>
      <c r="W2214" s="204">
        <v>1150</v>
      </c>
      <c r="AF2214" t="s">
        <v>52649</v>
      </c>
      <c r="AG2214" s="284">
        <v>21238.799999999999</v>
      </c>
      <c r="AI2214" s="276" t="s">
        <v>59536</v>
      </c>
      <c r="AJ2214" s="277">
        <v>-6666.07</v>
      </c>
      <c r="AL2214" s="246" t="s">
        <v>16872</v>
      </c>
      <c r="AM2214" s="247">
        <v>143.24</v>
      </c>
      <c r="AO2214" s="226" t="s">
        <v>51790</v>
      </c>
      <c r="AP2214" s="227">
        <v>3490</v>
      </c>
      <c r="AR2214" s="207" t="s">
        <v>16743</v>
      </c>
      <c r="AS2214" s="208">
        <v>22.98</v>
      </c>
      <c r="AT2214" s="93"/>
      <c r="AU2214" s="199" t="s">
        <v>32460</v>
      </c>
      <c r="AV2214" s="200">
        <v>279.88</v>
      </c>
      <c r="BD2214" s="272" t="s">
        <v>9974</v>
      </c>
      <c r="BE2214" s="273">
        <v>182934.67</v>
      </c>
      <c r="BG2214" s="244" t="s">
        <v>51172</v>
      </c>
      <c r="BH2214" s="245">
        <v>20577.61</v>
      </c>
      <c r="BJ2214" s="230" t="s">
        <v>37974</v>
      </c>
      <c r="BK2214" s="231">
        <v>27103.5</v>
      </c>
      <c r="BM2214" s="209" t="s">
        <v>10928</v>
      </c>
      <c r="BN2214" s="210">
        <v>91621.56</v>
      </c>
    </row>
    <row r="2215" spans="13:66" x14ac:dyDescent="0.55000000000000004">
      <c r="M2215" s="242" t="s">
        <v>50916</v>
      </c>
      <c r="N2215" s="242"/>
      <c r="O2215" s="243">
        <v>7694.28</v>
      </c>
      <c r="Q2215" s="224" t="s">
        <v>37105</v>
      </c>
      <c r="R2215" s="224"/>
      <c r="S2215" s="225">
        <v>98227.54</v>
      </c>
      <c r="U2215" s="203" t="s">
        <v>2477</v>
      </c>
      <c r="V2215" s="203"/>
      <c r="W2215" s="204">
        <v>4320</v>
      </c>
      <c r="AF2215" t="s">
        <v>67803</v>
      </c>
      <c r="AG2215" s="284">
        <v>51043.67</v>
      </c>
      <c r="AI2215" s="276" t="s">
        <v>49767</v>
      </c>
      <c r="AJ2215" s="277">
        <v>40565</v>
      </c>
      <c r="AL2215" s="246" t="s">
        <v>33215</v>
      </c>
      <c r="AM2215" s="247">
        <v>67300.539999999994</v>
      </c>
      <c r="AO2215" s="226" t="s">
        <v>51791</v>
      </c>
      <c r="AP2215" s="227">
        <v>1620.58</v>
      </c>
      <c r="AR2215" s="207" t="s">
        <v>16744</v>
      </c>
      <c r="AS2215" s="208">
        <v>2730</v>
      </c>
      <c r="AT2215" s="93"/>
      <c r="AU2215" s="199" t="s">
        <v>32461</v>
      </c>
      <c r="AV2215" s="200">
        <v>2951.12</v>
      </c>
      <c r="BD2215" s="272" t="s">
        <v>9975</v>
      </c>
      <c r="BE2215" s="273">
        <v>163283.16</v>
      </c>
      <c r="BG2215" s="244" t="s">
        <v>51173</v>
      </c>
      <c r="BH2215" s="245">
        <v>7694.28</v>
      </c>
      <c r="BJ2215" s="230" t="s">
        <v>37979</v>
      </c>
      <c r="BK2215" s="231">
        <v>98227.54</v>
      </c>
      <c r="BM2215" s="209" t="s">
        <v>9666</v>
      </c>
      <c r="BN2215" s="210">
        <v>452694.04</v>
      </c>
    </row>
    <row r="2216" spans="13:66" x14ac:dyDescent="0.55000000000000004">
      <c r="M2216" s="242" t="s">
        <v>50917</v>
      </c>
      <c r="N2216" s="242"/>
      <c r="O2216" s="243">
        <v>188886.29</v>
      </c>
      <c r="Q2216" s="224" t="s">
        <v>37106</v>
      </c>
      <c r="R2216" s="224"/>
      <c r="S2216" s="225">
        <v>50417.94</v>
      </c>
      <c r="U2216" s="203" t="s">
        <v>2478</v>
      </c>
      <c r="V2216" s="203"/>
      <c r="W2216" s="204">
        <v>64611.81</v>
      </c>
      <c r="AF2216" t="s">
        <v>40349</v>
      </c>
      <c r="AG2216" s="284">
        <v>112542.5</v>
      </c>
      <c r="AI2216" s="276" t="s">
        <v>67258</v>
      </c>
      <c r="AJ2216" s="277">
        <v>6019.5</v>
      </c>
      <c r="AL2216" s="246" t="s">
        <v>58439</v>
      </c>
      <c r="AM2216" s="247">
        <v>-7777.49</v>
      </c>
      <c r="AO2216" s="226" t="s">
        <v>51792</v>
      </c>
      <c r="AP2216" s="227">
        <v>16806.669999999998</v>
      </c>
      <c r="AR2216" s="207" t="s">
        <v>16745</v>
      </c>
      <c r="AS2216" s="208">
        <v>161397.69</v>
      </c>
      <c r="AT2216" s="93"/>
      <c r="AU2216" s="199" t="s">
        <v>24301</v>
      </c>
      <c r="AV2216" s="200">
        <v>279.88</v>
      </c>
      <c r="BD2216" s="272" t="s">
        <v>9976</v>
      </c>
      <c r="BE2216" s="273">
        <v>1337269.1399999999</v>
      </c>
      <c r="BG2216" s="244" t="s">
        <v>51176</v>
      </c>
      <c r="BH2216" s="245">
        <v>188886.29</v>
      </c>
      <c r="BJ2216" s="230" t="s">
        <v>37984</v>
      </c>
      <c r="BK2216" s="231">
        <v>50417.94</v>
      </c>
      <c r="BM2216" s="209" t="s">
        <v>11333</v>
      </c>
      <c r="BN2216" s="210">
        <v>174307.55</v>
      </c>
    </row>
    <row r="2217" spans="13:66" x14ac:dyDescent="0.55000000000000004">
      <c r="M2217" s="242" t="s">
        <v>50918</v>
      </c>
      <c r="N2217" s="242"/>
      <c r="O2217" s="243">
        <v>640.6</v>
      </c>
      <c r="Q2217" s="224" t="s">
        <v>37107</v>
      </c>
      <c r="R2217" s="224"/>
      <c r="S2217" s="225">
        <v>51662</v>
      </c>
      <c r="U2217" s="203" t="s">
        <v>2479</v>
      </c>
      <c r="V2217" s="203"/>
      <c r="W2217" s="204">
        <v>35214</v>
      </c>
      <c r="AF2217" t="s">
        <v>67804</v>
      </c>
      <c r="AG2217">
        <v>572.16</v>
      </c>
      <c r="AI2217" s="276" t="s">
        <v>67259</v>
      </c>
      <c r="AJ2217" s="277">
        <v>393.75</v>
      </c>
      <c r="AL2217" s="246" t="s">
        <v>64060</v>
      </c>
      <c r="AM2217" s="247">
        <v>1000</v>
      </c>
      <c r="AO2217" s="226" t="s">
        <v>51793</v>
      </c>
      <c r="AP2217" s="227">
        <v>4513.28</v>
      </c>
      <c r="AR2217" s="207" t="s">
        <v>16746</v>
      </c>
      <c r="AS2217" s="208">
        <v>16674</v>
      </c>
      <c r="AT2217" s="93"/>
      <c r="AU2217" s="199" t="s">
        <v>24304</v>
      </c>
      <c r="AV2217" s="200">
        <v>2951.12</v>
      </c>
      <c r="BD2217" s="272" t="s">
        <v>9977</v>
      </c>
      <c r="BE2217" s="273">
        <v>11173694.390000001</v>
      </c>
      <c r="BG2217" s="244" t="s">
        <v>51177</v>
      </c>
      <c r="BH2217" s="245">
        <v>640.6</v>
      </c>
      <c r="BJ2217" s="230" t="s">
        <v>37989</v>
      </c>
      <c r="BK2217" s="231">
        <v>51662</v>
      </c>
      <c r="BM2217" s="209" t="s">
        <v>11594</v>
      </c>
      <c r="BN2217" s="210">
        <v>27782957.039999999</v>
      </c>
    </row>
    <row r="2218" spans="13:66" x14ac:dyDescent="0.55000000000000004">
      <c r="M2218" s="242" t="s">
        <v>50919</v>
      </c>
      <c r="N2218" s="242"/>
      <c r="O2218" s="243">
        <v>105961.58</v>
      </c>
      <c r="Q2218" s="224" t="s">
        <v>37108</v>
      </c>
      <c r="R2218" s="224"/>
      <c r="S2218" s="225">
        <v>961.47</v>
      </c>
      <c r="U2218" s="203" t="s">
        <v>2480</v>
      </c>
      <c r="V2218" s="203"/>
      <c r="W2218" s="204">
        <v>87030.34</v>
      </c>
      <c r="AF2218" t="s">
        <v>55178</v>
      </c>
      <c r="AG2218" s="284">
        <v>377801.3</v>
      </c>
      <c r="AI2218" s="276" t="s">
        <v>67260</v>
      </c>
      <c r="AJ2218" s="277">
        <v>1290</v>
      </c>
      <c r="AL2218" s="246" t="s">
        <v>62552</v>
      </c>
      <c r="AM2218" s="247">
        <v>246.4</v>
      </c>
      <c r="AO2218" s="226" t="s">
        <v>34652</v>
      </c>
      <c r="AP2218" s="227">
        <v>199134.7</v>
      </c>
      <c r="AR2218" s="207" t="s">
        <v>16747</v>
      </c>
      <c r="AS2218" s="208">
        <v>148831</v>
      </c>
      <c r="AT2218" s="93"/>
      <c r="AU2218" s="199" t="s">
        <v>13912</v>
      </c>
      <c r="AV2218" s="200">
        <v>9370</v>
      </c>
      <c r="BD2218" s="272" t="s">
        <v>9978</v>
      </c>
      <c r="BE2218" s="273">
        <v>4385644.82</v>
      </c>
      <c r="BG2218" s="244" t="s">
        <v>51178</v>
      </c>
      <c r="BH2218" s="245">
        <v>105961.58</v>
      </c>
      <c r="BJ2218" s="230" t="s">
        <v>37997</v>
      </c>
      <c r="BK2218" s="231">
        <v>961.47</v>
      </c>
      <c r="BM2218" s="209" t="s">
        <v>9904</v>
      </c>
      <c r="BN2218" s="210">
        <v>75055617.920000002</v>
      </c>
    </row>
    <row r="2219" spans="13:66" x14ac:dyDescent="0.55000000000000004">
      <c r="M2219" s="242" t="s">
        <v>50920</v>
      </c>
      <c r="N2219" s="242"/>
      <c r="O2219" s="243">
        <v>20855.29</v>
      </c>
      <c r="Q2219" s="224" t="s">
        <v>37111</v>
      </c>
      <c r="R2219" s="224"/>
      <c r="S2219" s="225">
        <v>136822.65</v>
      </c>
      <c r="U2219" s="203" t="s">
        <v>2481</v>
      </c>
      <c r="V2219" s="203"/>
      <c r="W2219" s="204">
        <v>750</v>
      </c>
      <c r="AF2219" t="s">
        <v>55179</v>
      </c>
      <c r="AG2219" s="284">
        <v>62247.79</v>
      </c>
      <c r="AI2219" s="276" t="s">
        <v>67261</v>
      </c>
      <c r="AJ2219" s="277">
        <v>589.32000000000005</v>
      </c>
      <c r="AL2219" s="246" t="s">
        <v>61852</v>
      </c>
      <c r="AM2219" s="247">
        <v>5446.6</v>
      </c>
      <c r="AO2219" s="226" t="s">
        <v>46715</v>
      </c>
      <c r="AP2219" s="227">
        <v>3067.96</v>
      </c>
      <c r="AR2219" s="207" t="s">
        <v>16748</v>
      </c>
      <c r="AS2219" s="208">
        <v>15348.83</v>
      </c>
      <c r="AT2219" s="93"/>
      <c r="AU2219" s="199" t="s">
        <v>13913</v>
      </c>
      <c r="AV2219" s="200">
        <v>1562</v>
      </c>
      <c r="BD2219" s="272" t="s">
        <v>9979</v>
      </c>
      <c r="BE2219" s="273">
        <v>38509.26</v>
      </c>
      <c r="BG2219" s="244" t="s">
        <v>51179</v>
      </c>
      <c r="BH2219" s="245">
        <v>20855.29</v>
      </c>
      <c r="BJ2219" s="230" t="s">
        <v>38021</v>
      </c>
      <c r="BK2219" s="231">
        <v>136822.65</v>
      </c>
      <c r="BM2219" s="209" t="s">
        <v>6745</v>
      </c>
      <c r="BN2219" s="210">
        <v>60528.36</v>
      </c>
    </row>
    <row r="2220" spans="13:66" x14ac:dyDescent="0.55000000000000004">
      <c r="M2220" s="242" t="s">
        <v>50921</v>
      </c>
      <c r="N2220" s="242"/>
      <c r="O2220" s="243">
        <v>44148.59</v>
      </c>
      <c r="Q2220" s="224" t="s">
        <v>37112</v>
      </c>
      <c r="R2220" s="224"/>
      <c r="S2220" s="225">
        <v>36584.18</v>
      </c>
      <c r="U2220" s="203" t="s">
        <v>2482</v>
      </c>
      <c r="V2220" s="203"/>
      <c r="W2220" s="204">
        <v>2000</v>
      </c>
      <c r="AF2220" t="s">
        <v>67805</v>
      </c>
      <c r="AG2220" s="284">
        <v>13060</v>
      </c>
      <c r="AI2220" s="276" t="s">
        <v>67262</v>
      </c>
      <c r="AJ2220" s="277">
        <v>322.75</v>
      </c>
      <c r="AL2220" s="246" t="s">
        <v>62553</v>
      </c>
      <c r="AM2220" s="247">
        <v>165.63</v>
      </c>
      <c r="AO2220" s="226" t="s">
        <v>34653</v>
      </c>
      <c r="AP2220" s="227">
        <v>44866.38</v>
      </c>
      <c r="AR2220" s="207" t="s">
        <v>16749</v>
      </c>
      <c r="AS2220" s="208">
        <v>1497.24</v>
      </c>
      <c r="AT2220" s="93"/>
      <c r="AU2220" s="199" t="s">
        <v>13914</v>
      </c>
      <c r="AV2220" s="200">
        <v>2831</v>
      </c>
      <c r="BD2220" s="272" t="s">
        <v>9980</v>
      </c>
      <c r="BE2220" s="273">
        <v>10580433.07</v>
      </c>
      <c r="BG2220" s="244" t="s">
        <v>51180</v>
      </c>
      <c r="BH2220" s="245">
        <v>44148.59</v>
      </c>
      <c r="BJ2220" s="230" t="s">
        <v>38026</v>
      </c>
      <c r="BK2220" s="231">
        <v>36584.18</v>
      </c>
      <c r="BM2220" s="209" t="s">
        <v>7417</v>
      </c>
      <c r="BN2220" s="210">
        <v>283758</v>
      </c>
    </row>
    <row r="2221" spans="13:66" x14ac:dyDescent="0.55000000000000004">
      <c r="M2221" s="242" t="s">
        <v>50922</v>
      </c>
      <c r="N2221" s="242"/>
      <c r="O2221" s="243">
        <v>5074</v>
      </c>
      <c r="Q2221" s="224" t="s">
        <v>37114</v>
      </c>
      <c r="R2221" s="224"/>
      <c r="S2221" s="225">
        <v>30820.81</v>
      </c>
      <c r="U2221" s="203" t="s">
        <v>2483</v>
      </c>
      <c r="V2221" s="203"/>
      <c r="W2221" s="204">
        <v>6462</v>
      </c>
      <c r="AF2221" t="s">
        <v>55181</v>
      </c>
      <c r="AG2221" s="284">
        <v>5429</v>
      </c>
      <c r="AI2221" s="276" t="s">
        <v>69702</v>
      </c>
      <c r="AJ2221" s="277">
        <v>17</v>
      </c>
      <c r="AL2221" s="246" t="s">
        <v>61853</v>
      </c>
      <c r="AM2221" s="247">
        <v>3661.22</v>
      </c>
      <c r="AO2221" s="226" t="s">
        <v>34654</v>
      </c>
      <c r="AP2221" s="227">
        <v>585773.31999999995</v>
      </c>
      <c r="AR2221" s="207" t="s">
        <v>16750</v>
      </c>
      <c r="AS2221" s="208">
        <v>13474.89</v>
      </c>
      <c r="AT2221" s="93"/>
      <c r="AU2221" s="199" t="s">
        <v>32462</v>
      </c>
      <c r="AV2221" s="200">
        <v>2831</v>
      </c>
      <c r="BD2221" s="272" t="s">
        <v>9981</v>
      </c>
      <c r="BE2221" s="273">
        <v>49793466.710000001</v>
      </c>
      <c r="BG2221" s="244" t="s">
        <v>51181</v>
      </c>
      <c r="BH2221" s="245">
        <v>5074</v>
      </c>
      <c r="BJ2221" s="230" t="s">
        <v>38039</v>
      </c>
      <c r="BK2221" s="231">
        <v>30820.81</v>
      </c>
      <c r="BM2221" s="209" t="s">
        <v>7624</v>
      </c>
      <c r="BN2221" s="210">
        <v>2838.77</v>
      </c>
    </row>
    <row r="2222" spans="13:66" x14ac:dyDescent="0.55000000000000004">
      <c r="M2222" s="242" t="s">
        <v>50923</v>
      </c>
      <c r="N2222" s="242"/>
      <c r="O2222" s="243">
        <v>11473.51</v>
      </c>
      <c r="Q2222" s="224" t="s">
        <v>37116</v>
      </c>
      <c r="R2222" s="224"/>
      <c r="S2222" s="225">
        <v>9285.14</v>
      </c>
      <c r="U2222" s="203" t="s">
        <v>2484</v>
      </c>
      <c r="V2222" s="203"/>
      <c r="W2222" s="204">
        <v>2809</v>
      </c>
      <c r="AF2222" t="s">
        <v>39209</v>
      </c>
      <c r="AG2222" s="284">
        <v>53142.81</v>
      </c>
      <c r="AI2222" s="276" t="s">
        <v>47880</v>
      </c>
      <c r="AJ2222" s="277">
        <v>2537.2800000000002</v>
      </c>
      <c r="AL2222" s="246" t="s">
        <v>59506</v>
      </c>
      <c r="AM2222" s="247">
        <v>121392.46</v>
      </c>
      <c r="AO2222" s="226" t="s">
        <v>51794</v>
      </c>
      <c r="AP2222" s="227">
        <v>1839.59</v>
      </c>
      <c r="AR2222" s="207" t="s">
        <v>16751</v>
      </c>
      <c r="AS2222" s="208">
        <v>6872.72</v>
      </c>
      <c r="AT2222" s="93"/>
      <c r="AU2222" s="199" t="s">
        <v>32463</v>
      </c>
      <c r="AV2222" s="200">
        <v>312.95999999999998</v>
      </c>
      <c r="BD2222" s="272" t="s">
        <v>9982</v>
      </c>
      <c r="BE2222" s="273">
        <v>17199.68</v>
      </c>
      <c r="BG2222" s="244" t="s">
        <v>51183</v>
      </c>
      <c r="BH2222" s="245">
        <v>11473.51</v>
      </c>
      <c r="BJ2222" s="230" t="s">
        <v>38047</v>
      </c>
      <c r="BK2222" s="231">
        <v>9285.14</v>
      </c>
      <c r="BM2222" s="209" t="s">
        <v>7826</v>
      </c>
      <c r="BN2222" s="210">
        <v>4049.96</v>
      </c>
    </row>
    <row r="2223" spans="13:66" x14ac:dyDescent="0.55000000000000004">
      <c r="M2223" s="242" t="s">
        <v>50924</v>
      </c>
      <c r="N2223" s="242"/>
      <c r="O2223" s="243">
        <v>199035.3</v>
      </c>
      <c r="Q2223" s="224" t="s">
        <v>37117</v>
      </c>
      <c r="R2223" s="224"/>
      <c r="S2223" s="225">
        <v>125293.44</v>
      </c>
      <c r="U2223" s="203" t="s">
        <v>2485</v>
      </c>
      <c r="V2223" s="203"/>
      <c r="W2223" s="204">
        <v>76385</v>
      </c>
      <c r="AF2223" t="s">
        <v>55182</v>
      </c>
      <c r="AG2223" s="284">
        <v>24865.69</v>
      </c>
      <c r="AI2223" s="276" t="s">
        <v>59537</v>
      </c>
      <c r="AJ2223" s="277">
        <v>-8.83</v>
      </c>
      <c r="AL2223" s="246" t="s">
        <v>58440</v>
      </c>
      <c r="AM2223" s="247">
        <v>42554.51</v>
      </c>
      <c r="AO2223" s="226" t="s">
        <v>42221</v>
      </c>
      <c r="AP2223" s="227">
        <v>1262.5</v>
      </c>
      <c r="AR2223" s="207" t="s">
        <v>16752</v>
      </c>
      <c r="AS2223" s="208">
        <v>35357.480000000003</v>
      </c>
      <c r="AT2223" s="93"/>
      <c r="AU2223" s="199" t="s">
        <v>32464</v>
      </c>
      <c r="AV2223" s="200">
        <v>44.97</v>
      </c>
      <c r="BD2223" s="272" t="s">
        <v>9983</v>
      </c>
      <c r="BE2223" s="273">
        <v>7815</v>
      </c>
      <c r="BG2223" s="244" t="s">
        <v>51184</v>
      </c>
      <c r="BH2223" s="245">
        <v>199035.3</v>
      </c>
      <c r="BJ2223" s="230" t="s">
        <v>38053</v>
      </c>
      <c r="BK2223" s="231">
        <v>125293.44</v>
      </c>
      <c r="BM2223" s="209" t="s">
        <v>8091</v>
      </c>
      <c r="BN2223" s="210">
        <v>9843.6</v>
      </c>
    </row>
    <row r="2224" spans="13:66" x14ac:dyDescent="0.55000000000000004">
      <c r="M2224" s="242" t="s">
        <v>50925</v>
      </c>
      <c r="N2224" s="242"/>
      <c r="O2224" s="243">
        <v>4209.1400000000003</v>
      </c>
      <c r="Q2224" s="224" t="s">
        <v>37118</v>
      </c>
      <c r="R2224" s="224"/>
      <c r="S2224" s="225">
        <v>252540</v>
      </c>
      <c r="U2224" s="203" t="s">
        <v>2486</v>
      </c>
      <c r="V2224" s="203"/>
      <c r="W2224" s="204">
        <v>1767</v>
      </c>
      <c r="AF2224" t="s">
        <v>70589</v>
      </c>
      <c r="AG2224">
        <v>480</v>
      </c>
      <c r="AI2224" s="276" t="s">
        <v>55935</v>
      </c>
      <c r="AJ2224" s="277">
        <v>37.74</v>
      </c>
      <c r="AL2224" s="246" t="s">
        <v>55873</v>
      </c>
      <c r="AM2224" s="247">
        <v>12902.36</v>
      </c>
      <c r="AO2224" s="226" t="s">
        <v>36086</v>
      </c>
      <c r="AP2224" s="227">
        <v>142294.98000000001</v>
      </c>
      <c r="AR2224" s="207" t="s">
        <v>16753</v>
      </c>
      <c r="AS2224" s="208">
        <v>727.31</v>
      </c>
      <c r="AT2224" s="93"/>
      <c r="AU2224" s="199" t="s">
        <v>32465</v>
      </c>
      <c r="AV2224" s="200">
        <v>4647.07</v>
      </c>
      <c r="BD2224" s="272" t="s">
        <v>36930</v>
      </c>
      <c r="BE2224" s="273">
        <v>68630.77</v>
      </c>
      <c r="BG2224" s="244" t="s">
        <v>51185</v>
      </c>
      <c r="BH2224" s="245">
        <v>4209.1400000000003</v>
      </c>
      <c r="BJ2224" s="230" t="s">
        <v>38058</v>
      </c>
      <c r="BK2224" s="231">
        <v>252540</v>
      </c>
      <c r="BM2224" s="209" t="s">
        <v>8214</v>
      </c>
      <c r="BN2224" s="210">
        <v>12046</v>
      </c>
    </row>
    <row r="2225" spans="13:66" x14ac:dyDescent="0.55000000000000004">
      <c r="M2225" s="242" t="s">
        <v>50926</v>
      </c>
      <c r="N2225" s="242"/>
      <c r="O2225" s="243">
        <v>2495</v>
      </c>
      <c r="Q2225" s="224" t="s">
        <v>37121</v>
      </c>
      <c r="R2225" s="224"/>
      <c r="S2225" s="225">
        <v>5486.36</v>
      </c>
      <c r="U2225" s="203" t="s">
        <v>2487</v>
      </c>
      <c r="V2225" s="203"/>
      <c r="W2225" s="204">
        <v>2000</v>
      </c>
      <c r="AF2225" t="s">
        <v>52650</v>
      </c>
      <c r="AG2225" s="284">
        <v>31384.44</v>
      </c>
      <c r="AI2225" s="276" t="s">
        <v>55936</v>
      </c>
      <c r="AJ2225" s="277">
        <v>1228.42</v>
      </c>
      <c r="AL2225" s="246" t="s">
        <v>44514</v>
      </c>
      <c r="AM2225" s="247">
        <v>178748.75</v>
      </c>
      <c r="AO2225" s="226" t="s">
        <v>42222</v>
      </c>
      <c r="AP2225" s="227">
        <v>66350</v>
      </c>
      <c r="AR2225" s="207" t="s">
        <v>13164</v>
      </c>
      <c r="AS2225" s="208">
        <v>55260</v>
      </c>
      <c r="AT2225" s="93"/>
      <c r="AU2225" s="199" t="s">
        <v>24326</v>
      </c>
      <c r="AV2225" s="200">
        <v>2831</v>
      </c>
      <c r="BD2225" s="272" t="s">
        <v>9984</v>
      </c>
      <c r="BE2225" s="273">
        <v>10971761.609999999</v>
      </c>
      <c r="BG2225" s="244" t="s">
        <v>51186</v>
      </c>
      <c r="BH2225" s="245">
        <v>2495</v>
      </c>
      <c r="BJ2225" s="230" t="s">
        <v>38074</v>
      </c>
      <c r="BK2225" s="231">
        <v>5486.36</v>
      </c>
      <c r="BM2225" s="209" t="s">
        <v>8361</v>
      </c>
      <c r="BN2225" s="210">
        <v>1508</v>
      </c>
    </row>
    <row r="2226" spans="13:66" x14ac:dyDescent="0.55000000000000004">
      <c r="M2226" s="242" t="s">
        <v>50927</v>
      </c>
      <c r="N2226" s="242"/>
      <c r="O2226" s="243">
        <v>137636.06</v>
      </c>
      <c r="Q2226" s="224" t="s">
        <v>37122</v>
      </c>
      <c r="R2226" s="224"/>
      <c r="S2226" s="225">
        <v>30125.200000000001</v>
      </c>
      <c r="U2226" s="203" t="s">
        <v>2488</v>
      </c>
      <c r="V2226" s="203"/>
      <c r="W2226" s="204">
        <v>3467</v>
      </c>
      <c r="AF2226" t="s">
        <v>67806</v>
      </c>
      <c r="AG2226" s="284">
        <v>16052.49</v>
      </c>
      <c r="AI2226" s="276" t="s">
        <v>58487</v>
      </c>
      <c r="AJ2226" s="277">
        <v>798</v>
      </c>
      <c r="AL2226" s="246" t="s">
        <v>42224</v>
      </c>
      <c r="AM2226" s="247">
        <v>994874.45</v>
      </c>
      <c r="AO2226" s="226" t="s">
        <v>44504</v>
      </c>
      <c r="AP2226" s="227">
        <v>1781.53</v>
      </c>
      <c r="AR2226" s="207" t="s">
        <v>16754</v>
      </c>
      <c r="AS2226" s="208">
        <v>18.34</v>
      </c>
      <c r="AT2226" s="93"/>
      <c r="AU2226" s="199" t="s">
        <v>24327</v>
      </c>
      <c r="AV2226" s="200">
        <v>312.95999999999998</v>
      </c>
      <c r="BD2226" s="272" t="s">
        <v>9985</v>
      </c>
      <c r="BE2226" s="273">
        <v>138982.19</v>
      </c>
      <c r="BG2226" s="244" t="s">
        <v>51187</v>
      </c>
      <c r="BH2226" s="245">
        <v>137636.06</v>
      </c>
      <c r="BJ2226" s="230" t="s">
        <v>38079</v>
      </c>
      <c r="BK2226" s="231">
        <v>30125.200000000001</v>
      </c>
      <c r="BM2226" s="209" t="s">
        <v>9010</v>
      </c>
      <c r="BN2226" s="210">
        <v>15004.27</v>
      </c>
    </row>
    <row r="2227" spans="13:66" x14ac:dyDescent="0.55000000000000004">
      <c r="M2227" s="242" t="s">
        <v>50928</v>
      </c>
      <c r="N2227" s="242"/>
      <c r="O2227" s="243">
        <v>31091.56</v>
      </c>
      <c r="Q2227" s="224" t="s">
        <v>37124</v>
      </c>
      <c r="R2227" s="224"/>
      <c r="S2227" s="225">
        <v>8761.3700000000008</v>
      </c>
      <c r="U2227" s="203" t="s">
        <v>2489</v>
      </c>
      <c r="V2227" s="203"/>
      <c r="W2227" s="204">
        <v>1497.05</v>
      </c>
      <c r="AF2227" t="s">
        <v>52651</v>
      </c>
      <c r="AG2227" s="284">
        <v>13277.64</v>
      </c>
      <c r="AI2227" s="276" t="s">
        <v>58847</v>
      </c>
      <c r="AJ2227" s="277">
        <v>28080.400000000001</v>
      </c>
      <c r="AL2227" s="246" t="s">
        <v>58441</v>
      </c>
      <c r="AM2227" s="247">
        <v>890.1</v>
      </c>
      <c r="AO2227" s="226" t="s">
        <v>42223</v>
      </c>
      <c r="AP2227" s="227">
        <v>794146.93</v>
      </c>
      <c r="AR2227" s="207" t="s">
        <v>13165</v>
      </c>
      <c r="AS2227" s="208">
        <v>9714.9599999999991</v>
      </c>
      <c r="AT2227" s="93"/>
      <c r="AU2227" s="199" t="s">
        <v>24328</v>
      </c>
      <c r="AV2227" s="200">
        <v>44.97</v>
      </c>
      <c r="BD2227" s="272" t="s">
        <v>9987</v>
      </c>
      <c r="BE2227" s="273">
        <v>32703872.48</v>
      </c>
      <c r="BG2227" s="244" t="s">
        <v>51189</v>
      </c>
      <c r="BH2227" s="245">
        <v>31091.56</v>
      </c>
      <c r="BJ2227" s="230" t="s">
        <v>38098</v>
      </c>
      <c r="BK2227" s="231">
        <v>8761.3700000000008</v>
      </c>
      <c r="BM2227" s="209" t="s">
        <v>9334</v>
      </c>
      <c r="BN2227" s="210">
        <v>123470.59</v>
      </c>
    </row>
    <row r="2228" spans="13:66" x14ac:dyDescent="0.55000000000000004">
      <c r="M2228" s="242" t="s">
        <v>50929</v>
      </c>
      <c r="N2228" s="242"/>
      <c r="O2228" s="243">
        <v>22465.65</v>
      </c>
      <c r="Q2228" s="224" t="s">
        <v>37125</v>
      </c>
      <c r="R2228" s="224"/>
      <c r="S2228" s="225">
        <v>40245</v>
      </c>
      <c r="U2228" s="203" t="s">
        <v>2490</v>
      </c>
      <c r="V2228" s="203"/>
      <c r="W2228" s="204">
        <v>23851.62</v>
      </c>
      <c r="AF2228" t="s">
        <v>67808</v>
      </c>
      <c r="AG2228">
        <v>658.5</v>
      </c>
      <c r="AI2228" s="276" t="s">
        <v>69703</v>
      </c>
      <c r="AJ2228" s="277">
        <v>-803.74</v>
      </c>
      <c r="AL2228" s="246" t="s">
        <v>54923</v>
      </c>
      <c r="AM2228" s="247">
        <v>2055.11</v>
      </c>
      <c r="AO2228" s="226" t="s">
        <v>36087</v>
      </c>
      <c r="AP2228" s="227">
        <v>10765.94</v>
      </c>
      <c r="AR2228" s="207" t="s">
        <v>13166</v>
      </c>
      <c r="AS2228" s="208">
        <v>23410.76</v>
      </c>
      <c r="AT2228" s="93"/>
      <c r="AU2228" s="199" t="s">
        <v>13915</v>
      </c>
      <c r="AV2228" s="200">
        <v>18410.07</v>
      </c>
      <c r="BD2228" s="272" t="s">
        <v>38789</v>
      </c>
      <c r="BE2228" s="273">
        <v>430976.75</v>
      </c>
      <c r="BG2228" s="244" t="s">
        <v>51191</v>
      </c>
      <c r="BH2228" s="245">
        <v>22465.65</v>
      </c>
      <c r="BJ2228" s="230" t="s">
        <v>38100</v>
      </c>
      <c r="BK2228" s="231">
        <v>40245</v>
      </c>
      <c r="BM2228" s="209" t="s">
        <v>9611</v>
      </c>
      <c r="BN2228" s="210">
        <v>2639</v>
      </c>
    </row>
    <row r="2229" spans="13:66" x14ac:dyDescent="0.55000000000000004">
      <c r="M2229" s="242" t="s">
        <v>50930</v>
      </c>
      <c r="N2229" s="242"/>
      <c r="O2229" s="243">
        <v>36617</v>
      </c>
      <c r="Q2229" s="224" t="s">
        <v>37128</v>
      </c>
      <c r="R2229" s="224"/>
      <c r="S2229" s="225">
        <v>2563.75</v>
      </c>
      <c r="U2229" s="203" t="s">
        <v>2491</v>
      </c>
      <c r="V2229" s="203"/>
      <c r="W2229" s="204">
        <v>13175</v>
      </c>
      <c r="AF2229" t="s">
        <v>55184</v>
      </c>
      <c r="AG2229" s="284">
        <v>2728.58</v>
      </c>
      <c r="AI2229" s="276" t="s">
        <v>67263</v>
      </c>
      <c r="AJ2229" s="277">
        <v>9779.3700000000008</v>
      </c>
      <c r="AL2229" s="246" t="s">
        <v>55874</v>
      </c>
      <c r="AM2229" s="247">
        <v>37875.839999999997</v>
      </c>
      <c r="AO2229" s="226" t="s">
        <v>34655</v>
      </c>
      <c r="AP2229" s="227">
        <v>129643.63</v>
      </c>
      <c r="AR2229" s="207" t="s">
        <v>16755</v>
      </c>
      <c r="AS2229" s="208">
        <v>1586.68</v>
      </c>
      <c r="AT2229" s="93"/>
      <c r="AU2229" s="199" t="s">
        <v>13916</v>
      </c>
      <c r="AV2229" s="200">
        <v>1166.67</v>
      </c>
      <c r="BD2229" s="272" t="s">
        <v>9989</v>
      </c>
      <c r="BE2229" s="273">
        <v>7995814.9500000002</v>
      </c>
      <c r="BG2229" s="244" t="s">
        <v>51193</v>
      </c>
      <c r="BH2229" s="245">
        <v>36617</v>
      </c>
      <c r="BJ2229" s="230" t="s">
        <v>38115</v>
      </c>
      <c r="BK2229" s="231">
        <v>2563.75</v>
      </c>
      <c r="BM2229" s="209" t="s">
        <v>11595</v>
      </c>
      <c r="BN2229" s="210">
        <v>74602.58</v>
      </c>
    </row>
    <row r="2230" spans="13:66" x14ac:dyDescent="0.55000000000000004">
      <c r="M2230" s="242" t="s">
        <v>50931</v>
      </c>
      <c r="N2230" s="242"/>
      <c r="O2230" s="243">
        <v>18849.189999999999</v>
      </c>
      <c r="Q2230" s="224" t="s">
        <v>37129</v>
      </c>
      <c r="R2230" s="224"/>
      <c r="S2230" s="225">
        <v>52278.559999999998</v>
      </c>
      <c r="U2230" s="203" t="s">
        <v>2492</v>
      </c>
      <c r="V2230" s="203"/>
      <c r="W2230" s="204">
        <v>4084</v>
      </c>
      <c r="AF2230" t="s">
        <v>67809</v>
      </c>
      <c r="AG2230">
        <v>750</v>
      </c>
      <c r="AI2230" s="276" t="s">
        <v>55940</v>
      </c>
      <c r="AJ2230" s="277">
        <v>292.48</v>
      </c>
      <c r="AL2230" s="246" t="s">
        <v>59507</v>
      </c>
      <c r="AM2230" s="247">
        <v>20826.02</v>
      </c>
      <c r="AO2230" s="226" t="s">
        <v>34656</v>
      </c>
      <c r="AP2230" s="227">
        <v>374296.97</v>
      </c>
      <c r="AR2230" s="207" t="s">
        <v>16756</v>
      </c>
      <c r="AS2230" s="208">
        <v>263498.8</v>
      </c>
      <c r="AT2230" s="93"/>
      <c r="AU2230" s="199" t="s">
        <v>13917</v>
      </c>
      <c r="AV2230" s="200">
        <v>1989.33</v>
      </c>
      <c r="BD2230" s="272" t="s">
        <v>9990</v>
      </c>
      <c r="BE2230" s="273">
        <v>195680.6</v>
      </c>
      <c r="BG2230" s="244" t="s">
        <v>51194</v>
      </c>
      <c r="BH2230" s="245">
        <v>18849.189999999999</v>
      </c>
      <c r="BJ2230" s="230" t="s">
        <v>38119</v>
      </c>
      <c r="BK2230" s="231">
        <v>52278.559999999998</v>
      </c>
      <c r="BM2230" s="209" t="s">
        <v>9905</v>
      </c>
      <c r="BN2230" s="210">
        <v>590289.13</v>
      </c>
    </row>
    <row r="2231" spans="13:66" x14ac:dyDescent="0.55000000000000004">
      <c r="M2231" s="242" t="s">
        <v>50932</v>
      </c>
      <c r="N2231" s="242"/>
      <c r="O2231" s="243">
        <v>2000</v>
      </c>
      <c r="Q2231" s="224" t="s">
        <v>37130</v>
      </c>
      <c r="R2231" s="224"/>
      <c r="S2231" s="225">
        <v>644521.55000000005</v>
      </c>
      <c r="U2231" s="203" t="s">
        <v>2493</v>
      </c>
      <c r="V2231" s="203"/>
      <c r="W2231" s="204">
        <v>8683.7199999999993</v>
      </c>
      <c r="AF2231" t="s">
        <v>39210</v>
      </c>
      <c r="AG2231">
        <v>450</v>
      </c>
      <c r="AI2231" s="276" t="s">
        <v>60290</v>
      </c>
      <c r="AJ2231" s="277">
        <v>712.93</v>
      </c>
      <c r="AL2231" s="246" t="s">
        <v>42225</v>
      </c>
      <c r="AM2231" s="247">
        <v>105646.63</v>
      </c>
      <c r="AO2231" s="226" t="s">
        <v>34657</v>
      </c>
      <c r="AP2231" s="227">
        <v>108731.67</v>
      </c>
      <c r="AR2231" s="207" t="s">
        <v>16757</v>
      </c>
      <c r="AS2231" s="208">
        <v>6285</v>
      </c>
      <c r="AT2231" s="93"/>
      <c r="AU2231" s="199" t="s">
        <v>13918</v>
      </c>
      <c r="AV2231" s="200">
        <v>1000</v>
      </c>
      <c r="BD2231" s="272" t="s">
        <v>9991</v>
      </c>
      <c r="BE2231" s="273">
        <v>58847.51</v>
      </c>
      <c r="BG2231" s="244" t="s">
        <v>51195</v>
      </c>
      <c r="BH2231" s="245">
        <v>2000</v>
      </c>
      <c r="BJ2231" s="230" t="s">
        <v>38126</v>
      </c>
      <c r="BK2231" s="231">
        <v>644521.55000000005</v>
      </c>
      <c r="BM2231" s="209" t="s">
        <v>6746</v>
      </c>
      <c r="BN2231" s="210">
        <v>15851.35</v>
      </c>
    </row>
    <row r="2232" spans="13:66" x14ac:dyDescent="0.55000000000000004">
      <c r="M2232" s="242" t="s">
        <v>50933</v>
      </c>
      <c r="N2232" s="242"/>
      <c r="O2232" s="243">
        <v>41812.29</v>
      </c>
      <c r="Q2232" s="224" t="s">
        <v>37134</v>
      </c>
      <c r="R2232" s="224"/>
      <c r="S2232" s="225">
        <v>212492.57</v>
      </c>
      <c r="U2232" s="203" t="s">
        <v>2494</v>
      </c>
      <c r="V2232" s="203"/>
      <c r="W2232" s="204">
        <v>1179.18</v>
      </c>
      <c r="AF2232" t="s">
        <v>52652</v>
      </c>
      <c r="AG2232" s="284">
        <v>181122.75</v>
      </c>
      <c r="AI2232" s="276" t="s">
        <v>69704</v>
      </c>
      <c r="AJ2232" s="277">
        <v>-19.920000000000002</v>
      </c>
      <c r="AL2232" s="246" t="s">
        <v>42226</v>
      </c>
      <c r="AM2232" s="247">
        <v>292716.40999999997</v>
      </c>
      <c r="AO2232" s="226" t="s">
        <v>36088</v>
      </c>
      <c r="AP2232" s="227">
        <v>343220.7</v>
      </c>
      <c r="AR2232" s="207" t="s">
        <v>16758</v>
      </c>
      <c r="AS2232" s="208">
        <v>14400</v>
      </c>
      <c r="AT2232" s="93"/>
      <c r="AU2232" s="199" t="s">
        <v>32466</v>
      </c>
      <c r="AV2232" s="200">
        <v>1567.88</v>
      </c>
      <c r="BD2232" s="272" t="s">
        <v>9992</v>
      </c>
      <c r="BE2232" s="273">
        <v>15435793.26</v>
      </c>
      <c r="BG2232" s="244" t="s">
        <v>51196</v>
      </c>
      <c r="BH2232" s="245">
        <v>41812.29</v>
      </c>
      <c r="BJ2232" s="230" t="s">
        <v>38146</v>
      </c>
      <c r="BK2232" s="231">
        <v>212492.57</v>
      </c>
      <c r="BM2232" s="209" t="s">
        <v>7146</v>
      </c>
      <c r="BN2232" s="210">
        <v>2851.68</v>
      </c>
    </row>
    <row r="2233" spans="13:66" x14ac:dyDescent="0.55000000000000004">
      <c r="M2233" s="242" t="s">
        <v>50934</v>
      </c>
      <c r="N2233" s="242"/>
      <c r="O2233" s="243">
        <v>2175.36</v>
      </c>
      <c r="Q2233" s="224" t="s">
        <v>37135</v>
      </c>
      <c r="R2233" s="224"/>
      <c r="S2233" s="225">
        <v>41811.919999999998</v>
      </c>
      <c r="U2233" s="203" t="s">
        <v>2495</v>
      </c>
      <c r="V2233" s="203"/>
      <c r="W2233" s="204">
        <v>60889</v>
      </c>
      <c r="AF2233" t="s">
        <v>42582</v>
      </c>
      <c r="AG2233" s="284">
        <v>2083.6</v>
      </c>
      <c r="AI2233" s="276" t="s">
        <v>67264</v>
      </c>
      <c r="AJ2233" s="277">
        <v>1490</v>
      </c>
      <c r="AL2233" s="246" t="s">
        <v>57288</v>
      </c>
      <c r="AM2233" s="247">
        <v>55404.37</v>
      </c>
      <c r="AO2233" s="226" t="s">
        <v>44505</v>
      </c>
      <c r="AP2233" s="227">
        <v>89546.99</v>
      </c>
      <c r="AR2233" s="207" t="s">
        <v>13167</v>
      </c>
      <c r="AS2233" s="208">
        <v>21252.49</v>
      </c>
      <c r="AT2233" s="93"/>
      <c r="AU2233" s="199" t="s">
        <v>32467</v>
      </c>
      <c r="AV2233" s="200">
        <v>371.12</v>
      </c>
      <c r="BD2233" s="272" t="s">
        <v>9993</v>
      </c>
      <c r="BE2233" s="273">
        <v>4491102.21</v>
      </c>
      <c r="BG2233" s="244" t="s">
        <v>51198</v>
      </c>
      <c r="BH2233" s="245">
        <v>2175.36</v>
      </c>
      <c r="BJ2233" s="230" t="s">
        <v>38153</v>
      </c>
      <c r="BK2233" s="231">
        <v>41811.919999999998</v>
      </c>
      <c r="BM2233" s="209" t="s">
        <v>7418</v>
      </c>
      <c r="BN2233" s="210">
        <v>36205.4</v>
      </c>
    </row>
    <row r="2234" spans="13:66" x14ac:dyDescent="0.55000000000000004">
      <c r="M2234" s="242" t="s">
        <v>50935</v>
      </c>
      <c r="N2234" s="242"/>
      <c r="O2234" s="243">
        <v>719</v>
      </c>
      <c r="Q2234" s="224" t="s">
        <v>37137</v>
      </c>
      <c r="R2234" s="224"/>
      <c r="S2234" s="225">
        <v>5734</v>
      </c>
      <c r="U2234" s="203" t="s">
        <v>2496</v>
      </c>
      <c r="V2234" s="203"/>
      <c r="W2234" s="204">
        <v>2000</v>
      </c>
      <c r="AF2234" t="s">
        <v>55185</v>
      </c>
      <c r="AG2234">
        <v>592</v>
      </c>
      <c r="AI2234" s="276" t="s">
        <v>67265</v>
      </c>
      <c r="AJ2234" s="277">
        <v>113.98</v>
      </c>
      <c r="AL2234" s="246" t="s">
        <v>62554</v>
      </c>
      <c r="AM2234" s="247">
        <v>13433</v>
      </c>
      <c r="AO2234" s="226" t="s">
        <v>51795</v>
      </c>
      <c r="AP2234" s="227">
        <v>81876.990000000005</v>
      </c>
      <c r="AR2234" s="207" t="s">
        <v>16759</v>
      </c>
      <c r="AS2234" s="208">
        <v>365461.26</v>
      </c>
      <c r="AT2234" s="93"/>
      <c r="AU2234" s="199" t="s">
        <v>13919</v>
      </c>
      <c r="AV2234" s="200">
        <v>1166.67</v>
      </c>
      <c r="BD2234" s="272" t="s">
        <v>9994</v>
      </c>
      <c r="BE2234" s="273">
        <v>8984876.3000000007</v>
      </c>
      <c r="BG2234" s="244" t="s">
        <v>51199</v>
      </c>
      <c r="BH2234" s="245">
        <v>719</v>
      </c>
      <c r="BJ2234" s="230" t="s">
        <v>38165</v>
      </c>
      <c r="BK2234" s="231">
        <v>5734</v>
      </c>
      <c r="BM2234" s="209" t="s">
        <v>7827</v>
      </c>
      <c r="BN2234" s="210">
        <v>20657.27</v>
      </c>
    </row>
    <row r="2235" spans="13:66" x14ac:dyDescent="0.55000000000000004">
      <c r="M2235" s="242" t="s">
        <v>50936</v>
      </c>
      <c r="N2235" s="242"/>
      <c r="O2235" s="243">
        <v>2196.04</v>
      </c>
      <c r="Q2235" s="224" t="s">
        <v>37139</v>
      </c>
      <c r="R2235" s="224"/>
      <c r="S2235" s="225">
        <v>4973.03</v>
      </c>
      <c r="U2235" s="203" t="s">
        <v>2497</v>
      </c>
      <c r="V2235" s="203"/>
      <c r="W2235" s="204">
        <v>3158.28</v>
      </c>
      <c r="AF2235" t="s">
        <v>61431</v>
      </c>
      <c r="AG2235" s="284">
        <v>1279.22</v>
      </c>
      <c r="AI2235" s="276" t="s">
        <v>67266</v>
      </c>
      <c r="AJ2235" s="277">
        <v>372.79</v>
      </c>
      <c r="AL2235" s="246" t="s">
        <v>54924</v>
      </c>
      <c r="AM2235" s="247">
        <v>37942.5</v>
      </c>
      <c r="AO2235" s="226" t="s">
        <v>51796</v>
      </c>
      <c r="AP2235" s="227">
        <v>54926.1</v>
      </c>
      <c r="AR2235" s="207" t="s">
        <v>16760</v>
      </c>
      <c r="AS2235" s="208">
        <v>276024.42</v>
      </c>
      <c r="AT2235" s="93"/>
      <c r="AU2235" s="199" t="s">
        <v>13920</v>
      </c>
      <c r="AV2235" s="200">
        <v>1989.33</v>
      </c>
      <c r="BD2235" s="272" t="s">
        <v>9995</v>
      </c>
      <c r="BE2235" s="273">
        <v>6739965.1900000004</v>
      </c>
      <c r="BG2235" s="244" t="s">
        <v>51200</v>
      </c>
      <c r="BH2235" s="245">
        <v>2196.04</v>
      </c>
      <c r="BJ2235" s="230" t="s">
        <v>38170</v>
      </c>
      <c r="BK2235" s="231">
        <v>4973.03</v>
      </c>
      <c r="BM2235" s="209" t="s">
        <v>8362</v>
      </c>
      <c r="BN2235" s="210">
        <v>18093.310000000001</v>
      </c>
    </row>
    <row r="2236" spans="13:66" x14ac:dyDescent="0.55000000000000004">
      <c r="M2236" s="242" t="s">
        <v>50937</v>
      </c>
      <c r="N2236" s="242"/>
      <c r="O2236" s="243">
        <v>96376.37</v>
      </c>
      <c r="Q2236" s="224" t="s">
        <v>37142</v>
      </c>
      <c r="R2236" s="224"/>
      <c r="S2236" s="225">
        <v>12564.54</v>
      </c>
      <c r="U2236" s="203" t="s">
        <v>2498</v>
      </c>
      <c r="V2236" s="203"/>
      <c r="W2236" s="204">
        <v>37560</v>
      </c>
      <c r="AF2236" t="s">
        <v>67810</v>
      </c>
      <c r="AG2236" s="284">
        <v>9842.56</v>
      </c>
      <c r="AI2236" s="276" t="s">
        <v>70453</v>
      </c>
      <c r="AJ2236" s="277">
        <v>49.2</v>
      </c>
      <c r="AL2236" s="246" t="s">
        <v>55875</v>
      </c>
      <c r="AM2236" s="247">
        <v>41805.269999999997</v>
      </c>
      <c r="AO2236" s="226" t="s">
        <v>51797</v>
      </c>
      <c r="AP2236" s="227">
        <v>405.65</v>
      </c>
      <c r="AR2236" s="207" t="s">
        <v>16761</v>
      </c>
      <c r="AS2236" s="208">
        <v>24123.03</v>
      </c>
      <c r="AT2236" s="93"/>
      <c r="AU2236" s="199" t="s">
        <v>13921</v>
      </c>
      <c r="AV2236" s="200">
        <v>1000</v>
      </c>
      <c r="BD2236" s="272" t="s">
        <v>9996</v>
      </c>
      <c r="BE2236" s="273">
        <v>24868.91</v>
      </c>
      <c r="BG2236" s="244" t="s">
        <v>51201</v>
      </c>
      <c r="BH2236" s="245">
        <v>96376.37</v>
      </c>
      <c r="BJ2236" s="230" t="s">
        <v>38184</v>
      </c>
      <c r="BK2236" s="231">
        <v>12564.54</v>
      </c>
      <c r="BM2236" s="209" t="s">
        <v>8747</v>
      </c>
      <c r="BN2236" s="210">
        <v>24118</v>
      </c>
    </row>
    <row r="2237" spans="13:66" x14ac:dyDescent="0.55000000000000004">
      <c r="M2237" s="242" t="s">
        <v>50938</v>
      </c>
      <c r="N2237" s="242"/>
      <c r="O2237" s="243">
        <v>4555</v>
      </c>
      <c r="Q2237" s="224" t="s">
        <v>37143</v>
      </c>
      <c r="R2237" s="224"/>
      <c r="S2237" s="225">
        <v>17318.740000000002</v>
      </c>
      <c r="U2237" s="203" t="s">
        <v>2499</v>
      </c>
      <c r="V2237" s="203"/>
      <c r="W2237" s="204">
        <v>10548</v>
      </c>
      <c r="AF2237" t="s">
        <v>45019</v>
      </c>
      <c r="AG2237" s="284">
        <v>6518.5</v>
      </c>
      <c r="AI2237" s="276" t="s">
        <v>58214</v>
      </c>
      <c r="AJ2237" s="277">
        <v>696</v>
      </c>
      <c r="AL2237" s="246" t="s">
        <v>51809</v>
      </c>
      <c r="AM2237" s="247">
        <v>95023.12</v>
      </c>
      <c r="AO2237" s="226" t="s">
        <v>47829</v>
      </c>
      <c r="AP2237" s="227">
        <v>12923</v>
      </c>
      <c r="AR2237" s="207" t="s">
        <v>16762</v>
      </c>
      <c r="AS2237" s="208">
        <v>124034.26</v>
      </c>
      <c r="AT2237" s="93"/>
      <c r="AU2237" s="199" t="s">
        <v>24353</v>
      </c>
      <c r="AV2237" s="200">
        <v>1567.88</v>
      </c>
      <c r="BD2237" s="272" t="s">
        <v>9997</v>
      </c>
      <c r="BE2237" s="273">
        <v>5677491.8600000003</v>
      </c>
      <c r="BG2237" s="244" t="s">
        <v>51204</v>
      </c>
      <c r="BH2237" s="245">
        <v>4555</v>
      </c>
      <c r="BJ2237" s="230" t="s">
        <v>38187</v>
      </c>
      <c r="BK2237" s="231">
        <v>17318.740000000002</v>
      </c>
      <c r="BM2237" s="209" t="s">
        <v>9011</v>
      </c>
      <c r="BN2237" s="210">
        <v>52297</v>
      </c>
    </row>
    <row r="2238" spans="13:66" x14ac:dyDescent="0.55000000000000004">
      <c r="M2238" s="242" t="s">
        <v>50939</v>
      </c>
      <c r="N2238" s="242"/>
      <c r="O2238" s="243">
        <v>84204.93</v>
      </c>
      <c r="Q2238" s="224" t="s">
        <v>37144</v>
      </c>
      <c r="R2238" s="224"/>
      <c r="S2238" s="225">
        <v>47873.919999999998</v>
      </c>
      <c r="U2238" s="203" t="s">
        <v>2500</v>
      </c>
      <c r="V2238" s="203"/>
      <c r="W2238" s="204">
        <v>70151</v>
      </c>
      <c r="AF2238" t="s">
        <v>67811</v>
      </c>
      <c r="AG2238">
        <v>11.5</v>
      </c>
      <c r="AI2238" s="276" t="s">
        <v>54983</v>
      </c>
      <c r="AJ2238" s="277">
        <v>10025</v>
      </c>
      <c r="AL2238" s="246" t="s">
        <v>55876</v>
      </c>
      <c r="AM2238" s="247">
        <v>4387.46</v>
      </c>
      <c r="AO2238" s="226" t="s">
        <v>44506</v>
      </c>
      <c r="AP2238" s="227">
        <v>651523.93999999994</v>
      </c>
      <c r="AR2238" s="207" t="s">
        <v>16763</v>
      </c>
      <c r="AS2238" s="208">
        <v>441.44</v>
      </c>
      <c r="AT2238" s="93"/>
      <c r="AU2238" s="199" t="s">
        <v>24354</v>
      </c>
      <c r="AV2238" s="200">
        <v>371.12</v>
      </c>
      <c r="BD2238" s="272" t="s">
        <v>9998</v>
      </c>
      <c r="BE2238" s="273">
        <v>6503513.79</v>
      </c>
      <c r="BG2238" s="244" t="s">
        <v>51205</v>
      </c>
      <c r="BH2238" s="245">
        <v>84204.93</v>
      </c>
      <c r="BJ2238" s="230" t="s">
        <v>38191</v>
      </c>
      <c r="BK2238" s="231">
        <v>47873.919999999998</v>
      </c>
      <c r="BM2238" s="209" t="s">
        <v>9178</v>
      </c>
      <c r="BN2238" s="210">
        <v>4187.5</v>
      </c>
    </row>
    <row r="2239" spans="13:66" x14ac:dyDescent="0.55000000000000004">
      <c r="M2239" s="242" t="s">
        <v>50940</v>
      </c>
      <c r="N2239" s="242"/>
      <c r="O2239" s="243">
        <v>101847.7</v>
      </c>
      <c r="Q2239" s="224" t="s">
        <v>37146</v>
      </c>
      <c r="R2239" s="224"/>
      <c r="S2239" s="225">
        <v>12028</v>
      </c>
      <c r="U2239" s="203" t="s">
        <v>2502</v>
      </c>
      <c r="V2239" s="203"/>
      <c r="W2239" s="204">
        <v>2000</v>
      </c>
      <c r="AF2239" t="s">
        <v>39211</v>
      </c>
      <c r="AG2239" s="284">
        <v>76526.58</v>
      </c>
      <c r="AI2239" s="276" t="s">
        <v>54984</v>
      </c>
      <c r="AJ2239" s="277">
        <v>475</v>
      </c>
      <c r="AL2239" s="246" t="s">
        <v>57289</v>
      </c>
      <c r="AM2239" s="247">
        <v>174813.8</v>
      </c>
      <c r="AO2239" s="226" t="s">
        <v>44507</v>
      </c>
      <c r="AP2239" s="227">
        <v>52171.06</v>
      </c>
      <c r="AR2239" s="207" t="s">
        <v>16764</v>
      </c>
      <c r="AS2239" s="208">
        <v>5729.28</v>
      </c>
      <c r="AT2239" s="93"/>
      <c r="AU2239" s="199" t="s">
        <v>32468</v>
      </c>
      <c r="AV2239" s="200">
        <v>233.16</v>
      </c>
      <c r="BD2239" s="272" t="s">
        <v>9999</v>
      </c>
      <c r="BE2239" s="273">
        <v>506071.62</v>
      </c>
      <c r="BG2239" s="244" t="s">
        <v>51206</v>
      </c>
      <c r="BH2239" s="245">
        <v>101847.7</v>
      </c>
      <c r="BJ2239" s="230" t="s">
        <v>38201</v>
      </c>
      <c r="BK2239" s="231">
        <v>12028</v>
      </c>
      <c r="BM2239" s="209" t="s">
        <v>9450</v>
      </c>
      <c r="BN2239" s="210">
        <v>39462.080000000002</v>
      </c>
    </row>
    <row r="2240" spans="13:66" x14ac:dyDescent="0.55000000000000004">
      <c r="M2240" s="242" t="s">
        <v>50941</v>
      </c>
      <c r="N2240" s="242"/>
      <c r="O2240" s="243">
        <v>1765</v>
      </c>
      <c r="Q2240" s="224" t="s">
        <v>37147</v>
      </c>
      <c r="R2240" s="224"/>
      <c r="S2240" s="225">
        <v>22749</v>
      </c>
      <c r="U2240" s="203" t="s">
        <v>2503</v>
      </c>
      <c r="V2240" s="203"/>
      <c r="W2240" s="204">
        <v>25907</v>
      </c>
      <c r="AF2240" t="s">
        <v>39212</v>
      </c>
      <c r="AG2240" s="284">
        <v>239410.05</v>
      </c>
      <c r="AI2240" s="276" t="s">
        <v>62575</v>
      </c>
      <c r="AJ2240" s="277">
        <v>475</v>
      </c>
      <c r="AL2240" s="246" t="s">
        <v>61854</v>
      </c>
      <c r="AM2240" s="247">
        <v>21446.75</v>
      </c>
      <c r="AO2240" s="226" t="s">
        <v>44508</v>
      </c>
      <c r="AP2240" s="227">
        <v>46937.5</v>
      </c>
      <c r="AR2240" s="207" t="s">
        <v>16765</v>
      </c>
      <c r="AS2240" s="208">
        <v>44092.55</v>
      </c>
      <c r="AT2240" s="93"/>
      <c r="AU2240" s="199" t="s">
        <v>32469</v>
      </c>
      <c r="AV2240" s="200">
        <v>2538.0100000000002</v>
      </c>
      <c r="BD2240" s="272" t="s">
        <v>10000</v>
      </c>
      <c r="BE2240" s="273">
        <v>1875893.64</v>
      </c>
      <c r="BG2240" s="244" t="s">
        <v>51207</v>
      </c>
      <c r="BH2240" s="245">
        <v>1765</v>
      </c>
      <c r="BJ2240" s="230" t="s">
        <v>38207</v>
      </c>
      <c r="BK2240" s="231">
        <v>22749</v>
      </c>
      <c r="BM2240" s="209" t="s">
        <v>10659</v>
      </c>
      <c r="BN2240" s="210">
        <v>7650</v>
      </c>
    </row>
    <row r="2241" spans="13:66" x14ac:dyDescent="0.55000000000000004">
      <c r="M2241" s="242" t="s">
        <v>50942</v>
      </c>
      <c r="N2241" s="242"/>
      <c r="O2241" s="243">
        <v>12474.96</v>
      </c>
      <c r="Q2241" s="224" t="s">
        <v>37148</v>
      </c>
      <c r="R2241" s="224"/>
      <c r="S2241" s="225">
        <v>2150.4899999999998</v>
      </c>
      <c r="U2241" s="203" t="s">
        <v>2504</v>
      </c>
      <c r="V2241" s="203"/>
      <c r="W2241" s="204">
        <v>2000</v>
      </c>
      <c r="AF2241" t="s">
        <v>39213</v>
      </c>
      <c r="AG2241" s="284">
        <v>85107.25</v>
      </c>
      <c r="AI2241" s="276" t="s">
        <v>61328</v>
      </c>
      <c r="AJ2241" s="277">
        <v>6074.72</v>
      </c>
      <c r="AL2241" s="246" t="s">
        <v>61855</v>
      </c>
      <c r="AM2241" s="247">
        <v>36827.68</v>
      </c>
      <c r="AO2241" s="226" t="s">
        <v>44509</v>
      </c>
      <c r="AP2241" s="227">
        <v>3590.72</v>
      </c>
      <c r="AR2241" s="207" t="s">
        <v>16766</v>
      </c>
      <c r="AS2241" s="208">
        <v>2763.68</v>
      </c>
      <c r="AT2241" s="93"/>
      <c r="AU2241" s="199" t="s">
        <v>32470</v>
      </c>
      <c r="AV2241" s="200">
        <v>14.99</v>
      </c>
      <c r="BD2241" s="272" t="s">
        <v>10001</v>
      </c>
      <c r="BE2241" s="273">
        <v>52760.46</v>
      </c>
      <c r="BG2241" s="244" t="s">
        <v>51210</v>
      </c>
      <c r="BH2241" s="245">
        <v>12474.96</v>
      </c>
      <c r="BJ2241" s="230" t="s">
        <v>38211</v>
      </c>
      <c r="BK2241" s="231">
        <v>2150.4899999999998</v>
      </c>
      <c r="BM2241" s="209" t="s">
        <v>10929</v>
      </c>
      <c r="BN2241" s="210">
        <v>1735.24</v>
      </c>
    </row>
    <row r="2242" spans="13:66" x14ac:dyDescent="0.55000000000000004">
      <c r="M2242" s="242" t="s">
        <v>50943</v>
      </c>
      <c r="N2242" s="242"/>
      <c r="O2242" s="243">
        <v>32838.639999999999</v>
      </c>
      <c r="Q2242" s="224" t="s">
        <v>37150</v>
      </c>
      <c r="R2242" s="224"/>
      <c r="S2242" s="225">
        <v>70230</v>
      </c>
      <c r="U2242" s="203" t="s">
        <v>2505</v>
      </c>
      <c r="V2242" s="203"/>
      <c r="W2242" s="204">
        <v>40791</v>
      </c>
      <c r="AF2242" t="s">
        <v>48935</v>
      </c>
      <c r="AG2242" s="284">
        <v>54963.7</v>
      </c>
      <c r="AI2242" s="276" t="s">
        <v>52034</v>
      </c>
      <c r="AJ2242" s="277">
        <v>25386.77</v>
      </c>
      <c r="AL2242" s="246" t="s">
        <v>61856</v>
      </c>
      <c r="AM2242" s="247">
        <v>10000</v>
      </c>
      <c r="AO2242" s="226" t="s">
        <v>48729</v>
      </c>
      <c r="AP2242" s="227">
        <v>14722.68</v>
      </c>
      <c r="AR2242" s="207" t="s">
        <v>16767</v>
      </c>
      <c r="AS2242" s="208">
        <v>269545.06</v>
      </c>
      <c r="AT2242" s="93"/>
      <c r="AU2242" s="199" t="s">
        <v>32471</v>
      </c>
      <c r="AV2242" s="200">
        <v>35.97</v>
      </c>
      <c r="BD2242" s="272" t="s">
        <v>10002</v>
      </c>
      <c r="BE2242" s="273">
        <v>985199.48</v>
      </c>
      <c r="BG2242" s="244" t="s">
        <v>51211</v>
      </c>
      <c r="BH2242" s="245">
        <v>32838.639999999999</v>
      </c>
      <c r="BJ2242" s="230" t="s">
        <v>38226</v>
      </c>
      <c r="BK2242" s="231">
        <v>70230</v>
      </c>
      <c r="BM2242" s="209" t="s">
        <v>11335</v>
      </c>
      <c r="BN2242" s="210">
        <v>19244.3</v>
      </c>
    </row>
    <row r="2243" spans="13:66" x14ac:dyDescent="0.55000000000000004">
      <c r="M2243" s="242" t="s">
        <v>50944</v>
      </c>
      <c r="N2243" s="242"/>
      <c r="O2243" s="243">
        <v>12504.96</v>
      </c>
      <c r="Q2243" s="224" t="s">
        <v>37151</v>
      </c>
      <c r="R2243" s="224"/>
      <c r="S2243" s="225">
        <v>3750</v>
      </c>
      <c r="U2243" s="203" t="s">
        <v>2506</v>
      </c>
      <c r="V2243" s="203"/>
      <c r="W2243" s="204">
        <v>158527</v>
      </c>
      <c r="AF2243" t="s">
        <v>71492</v>
      </c>
      <c r="AG2243" s="284">
        <v>10670.06</v>
      </c>
      <c r="AI2243" s="276" t="s">
        <v>48765</v>
      </c>
      <c r="AJ2243" s="277">
        <v>2439.42</v>
      </c>
      <c r="AL2243" s="246" t="s">
        <v>61857</v>
      </c>
      <c r="AM2243" s="247">
        <v>5202</v>
      </c>
      <c r="AO2243" s="226" t="s">
        <v>48730</v>
      </c>
      <c r="AP2243" s="227">
        <v>1126.4100000000001</v>
      </c>
      <c r="AR2243" s="207" t="s">
        <v>16768</v>
      </c>
      <c r="AS2243" s="208">
        <v>17732.439999999999</v>
      </c>
      <c r="AT2243" s="93"/>
      <c r="AU2243" s="199" t="s">
        <v>32472</v>
      </c>
      <c r="AV2243" s="200">
        <v>233.16</v>
      </c>
      <c r="BD2243" s="272" t="s">
        <v>10003</v>
      </c>
      <c r="BE2243" s="273">
        <v>19175.14</v>
      </c>
      <c r="BG2243" s="244" t="s">
        <v>51215</v>
      </c>
      <c r="BH2243" s="245">
        <v>12504.96</v>
      </c>
      <c r="BJ2243" s="230" t="s">
        <v>38236</v>
      </c>
      <c r="BK2243" s="231">
        <v>3750</v>
      </c>
      <c r="BM2243" s="209" t="s">
        <v>9906</v>
      </c>
      <c r="BN2243" s="210">
        <v>242353.13</v>
      </c>
    </row>
    <row r="2244" spans="13:66" x14ac:dyDescent="0.55000000000000004">
      <c r="M2244" s="242" t="s">
        <v>50945</v>
      </c>
      <c r="N2244" s="242"/>
      <c r="O2244" s="243">
        <v>235871.78</v>
      </c>
      <c r="Q2244" s="224" t="s">
        <v>37152</v>
      </c>
      <c r="R2244" s="224"/>
      <c r="S2244" s="225">
        <v>111.38</v>
      </c>
      <c r="U2244" s="203" t="s">
        <v>2507</v>
      </c>
      <c r="V2244" s="203"/>
      <c r="W2244" s="204">
        <v>273</v>
      </c>
      <c r="AF2244" t="s">
        <v>70000</v>
      </c>
      <c r="AG2244" s="284">
        <v>10000</v>
      </c>
      <c r="AI2244" s="276" t="s">
        <v>67267</v>
      </c>
      <c r="AJ2244" s="277">
        <v>875.06</v>
      </c>
      <c r="AL2244" s="246" t="s">
        <v>61858</v>
      </c>
      <c r="AM2244" s="247">
        <v>5254.44</v>
      </c>
      <c r="AO2244" s="226" t="s">
        <v>16811</v>
      </c>
      <c r="AP2244" s="227">
        <v>1000</v>
      </c>
      <c r="AR2244" s="207" t="s">
        <v>16769</v>
      </c>
      <c r="AS2244" s="208">
        <v>3688.36</v>
      </c>
      <c r="AT2244" s="93"/>
      <c r="AU2244" s="199" t="s">
        <v>24373</v>
      </c>
      <c r="AV2244" s="200">
        <v>2538.0100000000002</v>
      </c>
      <c r="BD2244" s="272" t="s">
        <v>10004</v>
      </c>
      <c r="BE2244" s="273">
        <v>4672933.38</v>
      </c>
      <c r="BG2244" s="244" t="s">
        <v>51218</v>
      </c>
      <c r="BH2244" s="245">
        <v>235871.78</v>
      </c>
      <c r="BJ2244" s="230" t="s">
        <v>38241</v>
      </c>
      <c r="BK2244" s="231">
        <v>111.38</v>
      </c>
      <c r="BM2244" s="209" t="s">
        <v>6948</v>
      </c>
      <c r="BN2244" s="210">
        <v>7999</v>
      </c>
    </row>
    <row r="2245" spans="13:66" x14ac:dyDescent="0.55000000000000004">
      <c r="M2245" s="242" t="s">
        <v>50946</v>
      </c>
      <c r="N2245" s="242"/>
      <c r="O2245" s="243">
        <v>7763.63</v>
      </c>
      <c r="Q2245" s="224" t="s">
        <v>37154</v>
      </c>
      <c r="R2245" s="224"/>
      <c r="S2245" s="225">
        <v>77442.759999999995</v>
      </c>
      <c r="U2245" s="203" t="s">
        <v>2508</v>
      </c>
      <c r="V2245" s="203"/>
      <c r="W2245" s="204">
        <v>2000</v>
      </c>
      <c r="AF2245" t="s">
        <v>57486</v>
      </c>
      <c r="AG2245" s="284">
        <v>39255</v>
      </c>
      <c r="AI2245" s="276" t="s">
        <v>67268</v>
      </c>
      <c r="AJ2245" s="277">
        <v>1245.08</v>
      </c>
      <c r="AL2245" s="246" t="s">
        <v>61859</v>
      </c>
      <c r="AM2245" s="247">
        <v>5065.93</v>
      </c>
      <c r="AO2245" s="226" t="s">
        <v>47830</v>
      </c>
      <c r="AP2245" s="227">
        <v>1469</v>
      </c>
      <c r="AR2245" s="207" t="s">
        <v>16770</v>
      </c>
      <c r="AS2245" s="208">
        <v>17705.759999999998</v>
      </c>
      <c r="AT2245" s="93"/>
      <c r="AU2245" s="199" t="s">
        <v>24374</v>
      </c>
      <c r="AV2245" s="200">
        <v>14.99</v>
      </c>
      <c r="BD2245" s="272" t="s">
        <v>10005</v>
      </c>
      <c r="BE2245" s="273">
        <v>11678.84</v>
      </c>
      <c r="BG2245" s="244" t="s">
        <v>51219</v>
      </c>
      <c r="BH2245" s="245">
        <v>7763.63</v>
      </c>
      <c r="BJ2245" s="230" t="s">
        <v>38256</v>
      </c>
      <c r="BK2245" s="231">
        <v>77442.759999999995</v>
      </c>
      <c r="BM2245" s="209" t="s">
        <v>7147</v>
      </c>
      <c r="BN2245" s="210">
        <v>112.94</v>
      </c>
    </row>
    <row r="2246" spans="13:66" x14ac:dyDescent="0.55000000000000004">
      <c r="M2246" s="242" t="s">
        <v>50947</v>
      </c>
      <c r="N2246" s="242"/>
      <c r="O2246" s="243">
        <v>45590.400000000001</v>
      </c>
      <c r="Q2246" s="224" t="s">
        <v>37155</v>
      </c>
      <c r="R2246" s="224"/>
      <c r="S2246" s="225">
        <v>65387.15</v>
      </c>
      <c r="U2246" s="203" t="s">
        <v>2509</v>
      </c>
      <c r="V2246" s="203"/>
      <c r="W2246" s="204">
        <v>19337.38</v>
      </c>
      <c r="AF2246" t="s">
        <v>46995</v>
      </c>
      <c r="AG2246">
        <v>78</v>
      </c>
      <c r="AI2246" s="276" t="s">
        <v>48767</v>
      </c>
      <c r="AJ2246" s="277">
        <v>4032.12</v>
      </c>
      <c r="AL2246" s="246" t="s">
        <v>61860</v>
      </c>
      <c r="AM2246" s="247">
        <v>33013.29</v>
      </c>
      <c r="AO2246" s="226" t="s">
        <v>46716</v>
      </c>
      <c r="AP2246" s="227">
        <v>8979.1200000000008</v>
      </c>
      <c r="AR2246" s="207" t="s">
        <v>16771</v>
      </c>
      <c r="AS2246" s="208">
        <v>5254.95</v>
      </c>
      <c r="AT2246" s="93"/>
      <c r="AU2246" s="199" t="s">
        <v>32473</v>
      </c>
      <c r="AV2246" s="200">
        <v>35.97</v>
      </c>
      <c r="BD2246" s="272" t="s">
        <v>10006</v>
      </c>
      <c r="BE2246" s="273">
        <v>846541.91</v>
      </c>
      <c r="BG2246" s="244" t="s">
        <v>51220</v>
      </c>
      <c r="BH2246" s="245">
        <v>45590.400000000001</v>
      </c>
      <c r="BJ2246" s="230" t="s">
        <v>38264</v>
      </c>
      <c r="BK2246" s="231">
        <v>65387.15</v>
      </c>
      <c r="BM2246" s="209" t="s">
        <v>7419</v>
      </c>
      <c r="BN2246" s="210">
        <v>5457.7</v>
      </c>
    </row>
    <row r="2247" spans="13:66" x14ac:dyDescent="0.55000000000000004">
      <c r="M2247" s="242" t="s">
        <v>50948</v>
      </c>
      <c r="N2247" s="242"/>
      <c r="O2247" s="243">
        <v>23976.43</v>
      </c>
      <c r="Q2247" s="224" t="s">
        <v>37156</v>
      </c>
      <c r="R2247" s="224"/>
      <c r="S2247" s="225">
        <v>247801</v>
      </c>
      <c r="U2247" s="203" t="s">
        <v>2510</v>
      </c>
      <c r="V2247" s="203"/>
      <c r="W2247" s="204">
        <v>6096</v>
      </c>
      <c r="AF2247" t="s">
        <v>46996</v>
      </c>
      <c r="AG2247" s="284">
        <v>196201.26</v>
      </c>
      <c r="AI2247" s="276" t="s">
        <v>62579</v>
      </c>
      <c r="AJ2247" s="277">
        <v>439.6</v>
      </c>
      <c r="AL2247" s="246" t="s">
        <v>61861</v>
      </c>
      <c r="AM2247" s="247">
        <v>5000</v>
      </c>
      <c r="AO2247" s="226" t="s">
        <v>40144</v>
      </c>
      <c r="AP2247" s="227">
        <v>686.88</v>
      </c>
      <c r="AR2247" s="207" t="s">
        <v>16772</v>
      </c>
      <c r="AS2247" s="208">
        <v>508566.08</v>
      </c>
      <c r="AT2247" s="93"/>
      <c r="AU2247" s="199" t="s">
        <v>32474</v>
      </c>
      <c r="AV2247" s="200">
        <v>38.1</v>
      </c>
      <c r="BD2247" s="272" t="s">
        <v>10007</v>
      </c>
      <c r="BE2247" s="273">
        <v>18268177.18</v>
      </c>
      <c r="BG2247" s="244" t="s">
        <v>51221</v>
      </c>
      <c r="BH2247" s="245">
        <v>23976.43</v>
      </c>
      <c r="BJ2247" s="230" t="s">
        <v>38269</v>
      </c>
      <c r="BK2247" s="231">
        <v>247801</v>
      </c>
      <c r="BM2247" s="209" t="s">
        <v>7828</v>
      </c>
      <c r="BN2247" s="210">
        <v>14553.76</v>
      </c>
    </row>
    <row r="2248" spans="13:66" x14ac:dyDescent="0.55000000000000004">
      <c r="M2248" s="242" t="s">
        <v>50949</v>
      </c>
      <c r="N2248" s="242"/>
      <c r="O2248" s="243">
        <v>80928.39</v>
      </c>
      <c r="Q2248" s="224" t="s">
        <v>37158</v>
      </c>
      <c r="R2248" s="224"/>
      <c r="S2248" s="225">
        <v>5306.65</v>
      </c>
      <c r="U2248" s="203" t="s">
        <v>2511</v>
      </c>
      <c r="V2248" s="203"/>
      <c r="W2248" s="204">
        <v>15940</v>
      </c>
      <c r="AF2248" t="s">
        <v>40350</v>
      </c>
      <c r="AG2248" s="284">
        <v>1184170.55</v>
      </c>
      <c r="AI2248" s="276" t="s">
        <v>69945</v>
      </c>
      <c r="AJ2248" s="277">
        <v>219.81</v>
      </c>
      <c r="AL2248" s="246" t="s">
        <v>62555</v>
      </c>
      <c r="AM2248" s="247">
        <v>4041.9</v>
      </c>
      <c r="AO2248" s="226" t="s">
        <v>51798</v>
      </c>
      <c r="AP2248" s="227">
        <v>2470.92</v>
      </c>
      <c r="AR2248" s="207" t="s">
        <v>16773</v>
      </c>
      <c r="AS2248" s="208">
        <v>863.61</v>
      </c>
      <c r="AT2248" s="93"/>
      <c r="AU2248" s="199" t="s">
        <v>32475</v>
      </c>
      <c r="AV2248" s="200">
        <v>2320.9</v>
      </c>
      <c r="BD2248" s="272" t="s">
        <v>10008</v>
      </c>
      <c r="BE2248" s="273">
        <v>307814.45</v>
      </c>
      <c r="BG2248" s="244" t="s">
        <v>51222</v>
      </c>
      <c r="BH2248" s="245">
        <v>80928.39</v>
      </c>
      <c r="BJ2248" s="230" t="s">
        <v>38279</v>
      </c>
      <c r="BK2248" s="231">
        <v>5306.65</v>
      </c>
      <c r="BM2248" s="209" t="s">
        <v>8748</v>
      </c>
      <c r="BN2248" s="210">
        <v>2400</v>
      </c>
    </row>
    <row r="2249" spans="13:66" x14ac:dyDescent="0.55000000000000004">
      <c r="M2249" s="242" t="s">
        <v>50950</v>
      </c>
      <c r="N2249" s="242"/>
      <c r="O2249" s="243">
        <v>2891.09</v>
      </c>
      <c r="Q2249" s="224" t="s">
        <v>37159</v>
      </c>
      <c r="R2249" s="224"/>
      <c r="S2249" s="225">
        <v>68302.820000000007</v>
      </c>
      <c r="U2249" s="203" t="s">
        <v>2512</v>
      </c>
      <c r="V2249" s="203"/>
      <c r="W2249" s="204">
        <v>17467</v>
      </c>
      <c r="AF2249" t="s">
        <v>39214</v>
      </c>
      <c r="AG2249" s="284">
        <v>303255.43</v>
      </c>
      <c r="AI2249" s="276" t="s">
        <v>62580</v>
      </c>
      <c r="AJ2249" s="277">
        <v>258</v>
      </c>
      <c r="AL2249" s="246" t="s">
        <v>61862</v>
      </c>
      <c r="AM2249" s="247">
        <v>546.73</v>
      </c>
      <c r="AO2249" s="226" t="s">
        <v>51799</v>
      </c>
      <c r="AP2249" s="227">
        <v>189.08</v>
      </c>
      <c r="AR2249" s="207" t="s">
        <v>16774</v>
      </c>
      <c r="AS2249" s="208">
        <v>67072.5</v>
      </c>
      <c r="AT2249" s="93"/>
      <c r="AU2249" s="199" t="s">
        <v>32476</v>
      </c>
      <c r="AV2249" s="200">
        <v>38.1</v>
      </c>
      <c r="BD2249" s="272" t="s">
        <v>10009</v>
      </c>
      <c r="BE2249" s="273">
        <v>89219.839999999997</v>
      </c>
      <c r="BG2249" s="244" t="s">
        <v>51224</v>
      </c>
      <c r="BH2249" s="245">
        <v>2891.09</v>
      </c>
      <c r="BJ2249" s="230" t="s">
        <v>38284</v>
      </c>
      <c r="BK2249" s="231">
        <v>68302.820000000007</v>
      </c>
      <c r="BM2249" s="209" t="s">
        <v>9012</v>
      </c>
      <c r="BN2249" s="210">
        <v>7154.01</v>
      </c>
    </row>
    <row r="2250" spans="13:66" x14ac:dyDescent="0.55000000000000004">
      <c r="M2250" s="242" t="s">
        <v>50951</v>
      </c>
      <c r="N2250" s="242"/>
      <c r="O2250" s="243">
        <v>43349.78</v>
      </c>
      <c r="Q2250" s="224" t="s">
        <v>37160</v>
      </c>
      <c r="R2250" s="224"/>
      <c r="S2250" s="225">
        <v>4147.83</v>
      </c>
      <c r="U2250" s="203" t="s">
        <v>2513</v>
      </c>
      <c r="V2250" s="203"/>
      <c r="W2250" s="204">
        <v>2919.17</v>
      </c>
      <c r="AF2250" t="s">
        <v>52653</v>
      </c>
      <c r="AG2250" s="284">
        <v>2188.38</v>
      </c>
      <c r="AI2250" s="276" t="s">
        <v>55942</v>
      </c>
      <c r="AJ2250" s="277">
        <v>1973.54</v>
      </c>
      <c r="AL2250" s="246" t="s">
        <v>61863</v>
      </c>
      <c r="AM2250" s="247">
        <v>13915</v>
      </c>
      <c r="AO2250" s="226" t="s">
        <v>36090</v>
      </c>
      <c r="AP2250" s="227">
        <v>55768.13</v>
      </c>
      <c r="AR2250" s="207" t="s">
        <v>16775</v>
      </c>
      <c r="AS2250" s="208">
        <v>115834.86</v>
      </c>
      <c r="AT2250" s="93"/>
      <c r="AU2250" s="199" t="s">
        <v>32477</v>
      </c>
      <c r="AV2250" s="200">
        <v>2320.9</v>
      </c>
      <c r="BD2250" s="272" t="s">
        <v>10010</v>
      </c>
      <c r="BE2250" s="273">
        <v>211968.78</v>
      </c>
      <c r="BG2250" s="244" t="s">
        <v>51225</v>
      </c>
      <c r="BH2250" s="245">
        <v>43349.78</v>
      </c>
      <c r="BJ2250" s="230" t="s">
        <v>38288</v>
      </c>
      <c r="BK2250" s="231">
        <v>4147.83</v>
      </c>
      <c r="BM2250" s="209" t="s">
        <v>9179</v>
      </c>
      <c r="BN2250" s="210">
        <v>1443.75</v>
      </c>
    </row>
    <row r="2251" spans="13:66" x14ac:dyDescent="0.55000000000000004">
      <c r="M2251" s="242" t="s">
        <v>50952</v>
      </c>
      <c r="N2251" s="242"/>
      <c r="O2251" s="243">
        <v>23073.13</v>
      </c>
      <c r="Q2251" s="224" t="s">
        <v>37161</v>
      </c>
      <c r="R2251" s="224"/>
      <c r="S2251" s="225">
        <v>2738.11</v>
      </c>
      <c r="U2251" s="203" t="s">
        <v>2514</v>
      </c>
      <c r="V2251" s="203"/>
      <c r="W2251" s="204">
        <v>11623</v>
      </c>
      <c r="AF2251" t="s">
        <v>56224</v>
      </c>
      <c r="AG2251" s="284">
        <v>1829232.06</v>
      </c>
      <c r="AI2251" s="276" t="s">
        <v>57328</v>
      </c>
      <c r="AJ2251" s="277">
        <v>1898.96</v>
      </c>
      <c r="AL2251" s="246" t="s">
        <v>61864</v>
      </c>
      <c r="AM2251" s="247">
        <v>1064.5</v>
      </c>
      <c r="AO2251" s="226" t="s">
        <v>36091</v>
      </c>
      <c r="AP2251" s="227">
        <v>20424.36</v>
      </c>
      <c r="AR2251" s="207" t="s">
        <v>16776</v>
      </c>
      <c r="AS2251" s="208">
        <v>188.03</v>
      </c>
      <c r="AT2251" s="93"/>
      <c r="AU2251" s="199" t="s">
        <v>32478</v>
      </c>
      <c r="AV2251" s="200">
        <v>869.67</v>
      </c>
      <c r="BD2251" s="272" t="s">
        <v>10011</v>
      </c>
      <c r="BE2251" s="273">
        <v>105065.41</v>
      </c>
      <c r="BG2251" s="244" t="s">
        <v>51226</v>
      </c>
      <c r="BH2251" s="245">
        <v>23073.13</v>
      </c>
      <c r="BJ2251" s="230" t="s">
        <v>38294</v>
      </c>
      <c r="BK2251" s="231">
        <v>2738.11</v>
      </c>
      <c r="BM2251" s="209" t="s">
        <v>9451</v>
      </c>
      <c r="BN2251" s="210">
        <v>11003.28</v>
      </c>
    </row>
    <row r="2252" spans="13:66" x14ac:dyDescent="0.55000000000000004">
      <c r="M2252" s="242" t="s">
        <v>50953</v>
      </c>
      <c r="N2252" s="242"/>
      <c r="O2252" s="243">
        <v>3717.18</v>
      </c>
      <c r="Q2252" s="224" t="s">
        <v>37163</v>
      </c>
      <c r="R2252" s="224"/>
      <c r="S2252" s="225">
        <v>61061.55</v>
      </c>
      <c r="U2252" s="203" t="s">
        <v>2515</v>
      </c>
      <c r="V2252" s="203"/>
      <c r="W2252" s="204">
        <v>13878.72</v>
      </c>
      <c r="AF2252" t="s">
        <v>59091</v>
      </c>
      <c r="AG2252" s="284">
        <v>-14972.61</v>
      </c>
      <c r="AI2252" s="276" t="s">
        <v>46785</v>
      </c>
      <c r="AJ2252" s="277">
        <v>10208.35</v>
      </c>
      <c r="AL2252" s="246" t="s">
        <v>61865</v>
      </c>
      <c r="AM2252" s="247">
        <v>3409.18</v>
      </c>
      <c r="AO2252" s="226" t="s">
        <v>36092</v>
      </c>
      <c r="AP2252" s="227">
        <v>5598.82</v>
      </c>
      <c r="AR2252" s="207" t="s">
        <v>16777</v>
      </c>
      <c r="AS2252" s="208">
        <v>23766.639999999999</v>
      </c>
      <c r="AT2252" s="93"/>
      <c r="AU2252" s="199" t="s">
        <v>32479</v>
      </c>
      <c r="AV2252" s="200">
        <v>7160.33</v>
      </c>
      <c r="BD2252" s="272" t="s">
        <v>10012</v>
      </c>
      <c r="BE2252" s="273">
        <v>2802.59</v>
      </c>
      <c r="BG2252" s="244" t="s">
        <v>51227</v>
      </c>
      <c r="BH2252" s="245">
        <v>3717.18</v>
      </c>
      <c r="BJ2252" s="230" t="s">
        <v>38303</v>
      </c>
      <c r="BK2252" s="231">
        <v>61061.55</v>
      </c>
      <c r="BM2252" s="209" t="s">
        <v>9907</v>
      </c>
      <c r="BN2252" s="210">
        <v>50124.44</v>
      </c>
    </row>
    <row r="2253" spans="13:66" x14ac:dyDescent="0.55000000000000004">
      <c r="M2253" s="242" t="s">
        <v>50954</v>
      </c>
      <c r="N2253" s="242"/>
      <c r="O2253" s="243">
        <v>1331.55</v>
      </c>
      <c r="Q2253" s="224" t="s">
        <v>37167</v>
      </c>
      <c r="R2253" s="224"/>
      <c r="S2253" s="225">
        <v>3250</v>
      </c>
      <c r="U2253" s="203" t="s">
        <v>2516</v>
      </c>
      <c r="V2253" s="203"/>
      <c r="W2253" s="204">
        <v>2412</v>
      </c>
      <c r="AF2253" t="s">
        <v>71493</v>
      </c>
      <c r="AG2253" s="284">
        <v>1531489</v>
      </c>
      <c r="AI2253" s="276" t="s">
        <v>46786</v>
      </c>
      <c r="AJ2253" s="277">
        <v>133958.06</v>
      </c>
      <c r="AL2253" s="246" t="s">
        <v>61866</v>
      </c>
      <c r="AM2253" s="247">
        <v>1485.22</v>
      </c>
      <c r="AO2253" s="226" t="s">
        <v>36093</v>
      </c>
      <c r="AP2253" s="227">
        <v>7774.32</v>
      </c>
      <c r="AR2253" s="207" t="s">
        <v>16778</v>
      </c>
      <c r="AS2253" s="208">
        <v>5729.28</v>
      </c>
      <c r="AT2253" s="93"/>
      <c r="AU2253" s="199" t="s">
        <v>24410</v>
      </c>
      <c r="AV2253" s="200">
        <v>869.67</v>
      </c>
      <c r="BD2253" s="272" t="s">
        <v>10013</v>
      </c>
      <c r="BE2253" s="273">
        <v>13528995.550000001</v>
      </c>
      <c r="BG2253" s="244" t="s">
        <v>51229</v>
      </c>
      <c r="BH2253" s="245">
        <v>1331.55</v>
      </c>
      <c r="BJ2253" s="230" t="s">
        <v>38327</v>
      </c>
      <c r="BK2253" s="231">
        <v>3250</v>
      </c>
      <c r="BM2253" s="209" t="s">
        <v>6747</v>
      </c>
      <c r="BN2253" s="210">
        <v>24649.87</v>
      </c>
    </row>
    <row r="2254" spans="13:66" x14ac:dyDescent="0.55000000000000004">
      <c r="M2254" s="242" t="s">
        <v>50955</v>
      </c>
      <c r="N2254" s="242"/>
      <c r="O2254" s="243">
        <v>403.6</v>
      </c>
      <c r="Q2254" s="224" t="s">
        <v>37169</v>
      </c>
      <c r="R2254" s="224"/>
      <c r="S2254" s="225">
        <v>19163.38</v>
      </c>
      <c r="U2254" s="203" t="s">
        <v>2517</v>
      </c>
      <c r="V2254" s="203"/>
      <c r="W2254" s="204">
        <v>3635</v>
      </c>
      <c r="AF2254" t="s">
        <v>66631</v>
      </c>
      <c r="AG2254" s="284">
        <v>30821</v>
      </c>
      <c r="AI2254" s="276" t="s">
        <v>67269</v>
      </c>
      <c r="AJ2254" s="277">
        <v>8932.6</v>
      </c>
      <c r="AL2254" s="246" t="s">
        <v>61867</v>
      </c>
      <c r="AM2254" s="247">
        <v>899.1</v>
      </c>
      <c r="AO2254" s="226" t="s">
        <v>47831</v>
      </c>
      <c r="AP2254" s="227">
        <v>1533</v>
      </c>
      <c r="AR2254" s="207" t="s">
        <v>16779</v>
      </c>
      <c r="AS2254" s="208">
        <v>48233.4</v>
      </c>
      <c r="AT2254" s="93"/>
      <c r="AU2254" s="199" t="s">
        <v>24413</v>
      </c>
      <c r="AV2254" s="200">
        <v>7160.33</v>
      </c>
      <c r="BD2254" s="272" t="s">
        <v>10014</v>
      </c>
      <c r="BE2254" s="273">
        <v>277086.08000000002</v>
      </c>
      <c r="BG2254" s="244" t="s">
        <v>51230</v>
      </c>
      <c r="BH2254" s="245">
        <v>403.6</v>
      </c>
      <c r="BJ2254" s="230" t="s">
        <v>38341</v>
      </c>
      <c r="BK2254" s="231">
        <v>19163.38</v>
      </c>
      <c r="BM2254" s="209" t="s">
        <v>6949</v>
      </c>
      <c r="BN2254" s="210">
        <v>3187</v>
      </c>
    </row>
    <row r="2255" spans="13:66" x14ac:dyDescent="0.55000000000000004">
      <c r="M2255" s="242" t="s">
        <v>50956</v>
      </c>
      <c r="N2255" s="242"/>
      <c r="O2255" s="243">
        <v>3031.49</v>
      </c>
      <c r="Q2255" s="224" t="s">
        <v>37170</v>
      </c>
      <c r="R2255" s="224"/>
      <c r="S2255" s="225">
        <v>5703.98</v>
      </c>
      <c r="U2255" s="203" t="s">
        <v>2518</v>
      </c>
      <c r="V2255" s="203"/>
      <c r="W2255" s="204">
        <v>11186</v>
      </c>
      <c r="AF2255" t="s">
        <v>69877</v>
      </c>
      <c r="AG2255" s="284">
        <v>407580.93</v>
      </c>
      <c r="AI2255" s="276" t="s">
        <v>67270</v>
      </c>
      <c r="AJ2255" s="277">
        <v>2579.21</v>
      </c>
      <c r="AL2255" s="246" t="s">
        <v>62445</v>
      </c>
      <c r="AM2255" s="247">
        <v>53131.15</v>
      </c>
      <c r="AO2255" s="226" t="s">
        <v>34658</v>
      </c>
      <c r="AP2255" s="227">
        <v>51188.34</v>
      </c>
      <c r="AR2255" s="207" t="s">
        <v>16780</v>
      </c>
      <c r="AS2255" s="208">
        <v>84012.06</v>
      </c>
      <c r="AT2255" s="93"/>
      <c r="AU2255" s="199" t="s">
        <v>13922</v>
      </c>
      <c r="AV2255" s="200">
        <v>2506.5100000000002</v>
      </c>
      <c r="BD2255" s="272" t="s">
        <v>10015</v>
      </c>
      <c r="BE2255" s="273">
        <v>4329765.3</v>
      </c>
      <c r="BG2255" s="244" t="s">
        <v>51231</v>
      </c>
      <c r="BH2255" s="245">
        <v>3031.49</v>
      </c>
      <c r="BJ2255" s="230" t="s">
        <v>38345</v>
      </c>
      <c r="BK2255" s="231">
        <v>5703.98</v>
      </c>
      <c r="BM2255" s="209" t="s">
        <v>7148</v>
      </c>
      <c r="BN2255" s="210">
        <v>911.87</v>
      </c>
    </row>
    <row r="2256" spans="13:66" x14ac:dyDescent="0.55000000000000004">
      <c r="M2256" s="242" t="s">
        <v>50957</v>
      </c>
      <c r="N2256" s="242"/>
      <c r="O2256" s="243">
        <v>9511.15</v>
      </c>
      <c r="Q2256" s="224" t="s">
        <v>37172</v>
      </c>
      <c r="R2256" s="224"/>
      <c r="S2256" s="225">
        <v>813.31</v>
      </c>
      <c r="U2256" s="203" t="s">
        <v>2519</v>
      </c>
      <c r="V2256" s="203"/>
      <c r="W2256" s="204">
        <v>2000</v>
      </c>
      <c r="AF2256" t="s">
        <v>64391</v>
      </c>
      <c r="AG2256" s="284">
        <v>26850</v>
      </c>
      <c r="AI2256" s="276" t="s">
        <v>67271</v>
      </c>
      <c r="AJ2256" s="277">
        <v>15904.14</v>
      </c>
      <c r="AL2256" s="246" t="s">
        <v>64061</v>
      </c>
      <c r="AM2256" s="247">
        <v>52293.06</v>
      </c>
      <c r="AO2256" s="226" t="s">
        <v>36094</v>
      </c>
      <c r="AP2256" s="227">
        <v>30000</v>
      </c>
      <c r="AR2256" s="207" t="s">
        <v>16781</v>
      </c>
      <c r="AS2256" s="208">
        <v>272108.84999999998</v>
      </c>
      <c r="AT2256" s="93"/>
      <c r="AU2256" s="199" t="s">
        <v>13923</v>
      </c>
      <c r="AV2256" s="200">
        <v>3651.29</v>
      </c>
      <c r="BD2256" s="272" t="s">
        <v>10016</v>
      </c>
      <c r="BE2256" s="273">
        <v>78806959.709999993</v>
      </c>
      <c r="BG2256" s="244" t="s">
        <v>51232</v>
      </c>
      <c r="BH2256" s="245">
        <v>9511.15</v>
      </c>
      <c r="BJ2256" s="230" t="s">
        <v>38355</v>
      </c>
      <c r="BK2256" s="231">
        <v>813.31</v>
      </c>
      <c r="BM2256" s="209" t="s">
        <v>7420</v>
      </c>
      <c r="BN2256" s="210">
        <v>85833.16</v>
      </c>
    </row>
    <row r="2257" spans="13:66" x14ac:dyDescent="0.55000000000000004">
      <c r="M2257" s="242" t="s">
        <v>50958</v>
      </c>
      <c r="N2257" s="242"/>
      <c r="O2257" s="243">
        <v>8751.7800000000007</v>
      </c>
      <c r="Q2257" s="224" t="s">
        <v>37173</v>
      </c>
      <c r="R2257" s="224"/>
      <c r="S2257" s="225">
        <v>23207.14</v>
      </c>
      <c r="U2257" s="203" t="s">
        <v>2520</v>
      </c>
      <c r="V2257" s="203"/>
      <c r="W2257" s="204">
        <v>7781</v>
      </c>
      <c r="AF2257" t="s">
        <v>64392</v>
      </c>
      <c r="AG2257">
        <v>345.29</v>
      </c>
      <c r="AI2257" s="276" t="s">
        <v>55943</v>
      </c>
      <c r="AJ2257" s="277">
        <v>509086.79</v>
      </c>
      <c r="AL2257" s="246" t="s">
        <v>55877</v>
      </c>
      <c r="AM2257" s="247">
        <v>21488.78</v>
      </c>
      <c r="AO2257" s="226" t="s">
        <v>36095</v>
      </c>
      <c r="AP2257" s="227">
        <v>15104.3</v>
      </c>
      <c r="AR2257" s="207" t="s">
        <v>16782</v>
      </c>
      <c r="AS2257" s="208">
        <v>33562.67</v>
      </c>
      <c r="AT2257" s="93"/>
      <c r="AU2257" s="199" t="s">
        <v>13924</v>
      </c>
      <c r="AV2257" s="200">
        <v>49547.06</v>
      </c>
      <c r="BD2257" s="272" t="s">
        <v>10017</v>
      </c>
      <c r="BE2257" s="273">
        <v>70936.649999999994</v>
      </c>
      <c r="BG2257" s="244" t="s">
        <v>51233</v>
      </c>
      <c r="BH2257" s="245">
        <v>8751.7800000000007</v>
      </c>
      <c r="BJ2257" s="230" t="s">
        <v>38360</v>
      </c>
      <c r="BK2257" s="231">
        <v>23207.14</v>
      </c>
      <c r="BM2257" s="209" t="s">
        <v>7829</v>
      </c>
      <c r="BN2257" s="210">
        <v>2193.2399999999998</v>
      </c>
    </row>
    <row r="2258" spans="13:66" x14ac:dyDescent="0.55000000000000004">
      <c r="M2258" s="242" t="s">
        <v>50959</v>
      </c>
      <c r="N2258" s="242"/>
      <c r="O2258" s="243">
        <v>19725.12</v>
      </c>
      <c r="Q2258" s="224" t="s">
        <v>37174</v>
      </c>
      <c r="R2258" s="224"/>
      <c r="S2258" s="225">
        <v>9482.31</v>
      </c>
      <c r="U2258" s="203" t="s">
        <v>2521</v>
      </c>
      <c r="V2258" s="203"/>
      <c r="W2258" s="204">
        <v>2000</v>
      </c>
      <c r="AF2258" t="s">
        <v>67816</v>
      </c>
      <c r="AG2258" s="284">
        <v>6511.1</v>
      </c>
      <c r="AI2258" s="276" t="s">
        <v>61330</v>
      </c>
      <c r="AJ2258" s="277">
        <v>321500</v>
      </c>
      <c r="AL2258" s="246" t="s">
        <v>58442</v>
      </c>
      <c r="AM2258" s="247">
        <v>771.85</v>
      </c>
      <c r="AO2258" s="226" t="s">
        <v>40145</v>
      </c>
      <c r="AP2258" s="227">
        <v>10000</v>
      </c>
      <c r="AR2258" s="207" t="s">
        <v>16783</v>
      </c>
      <c r="AS2258" s="208">
        <v>3688.36</v>
      </c>
      <c r="AT2258" s="93"/>
      <c r="AU2258" s="199" t="s">
        <v>13925</v>
      </c>
      <c r="AV2258" s="200">
        <v>38779.120000000003</v>
      </c>
      <c r="BD2258" s="272" t="s">
        <v>10018</v>
      </c>
      <c r="BE2258" s="273">
        <v>4742.01</v>
      </c>
      <c r="BG2258" s="244" t="s">
        <v>51234</v>
      </c>
      <c r="BH2258" s="245">
        <v>19725.12</v>
      </c>
      <c r="BJ2258" s="230" t="s">
        <v>38365</v>
      </c>
      <c r="BK2258" s="231">
        <v>9482.31</v>
      </c>
      <c r="BM2258" s="209" t="s">
        <v>8092</v>
      </c>
      <c r="BN2258" s="210">
        <v>3055.78</v>
      </c>
    </row>
    <row r="2259" spans="13:66" x14ac:dyDescent="0.55000000000000004">
      <c r="M2259" s="242" t="s">
        <v>50960</v>
      </c>
      <c r="N2259" s="242"/>
      <c r="O2259" s="243">
        <v>106592.22</v>
      </c>
      <c r="Q2259" s="224" t="s">
        <v>37176</v>
      </c>
      <c r="R2259" s="224"/>
      <c r="S2259" s="225">
        <v>281070.28999999998</v>
      </c>
      <c r="U2259" s="203" t="s">
        <v>2522</v>
      </c>
      <c r="V2259" s="203"/>
      <c r="W2259" s="204">
        <v>2000</v>
      </c>
      <c r="AF2259" t="s">
        <v>71494</v>
      </c>
      <c r="AG2259">
        <v>906.31</v>
      </c>
      <c r="AI2259" s="276" t="s">
        <v>67272</v>
      </c>
      <c r="AJ2259" s="277">
        <v>53280.49</v>
      </c>
      <c r="AL2259" s="246" t="s">
        <v>58443</v>
      </c>
      <c r="AM2259" s="247">
        <v>55</v>
      </c>
      <c r="AO2259" s="226" t="s">
        <v>51800</v>
      </c>
      <c r="AP2259" s="227">
        <v>919.98</v>
      </c>
      <c r="AR2259" s="207" t="s">
        <v>16784</v>
      </c>
      <c r="AS2259" s="208">
        <v>17705.759999999998</v>
      </c>
      <c r="AT2259" s="93"/>
      <c r="AU2259" s="199" t="s">
        <v>13926</v>
      </c>
      <c r="AV2259" s="200">
        <v>7144.74</v>
      </c>
      <c r="BD2259" s="272" t="s">
        <v>10020</v>
      </c>
      <c r="BE2259" s="273">
        <v>66311.039999999994</v>
      </c>
      <c r="BG2259" s="244" t="s">
        <v>51235</v>
      </c>
      <c r="BH2259" s="245">
        <v>106592.22</v>
      </c>
      <c r="BJ2259" s="230" t="s">
        <v>38376</v>
      </c>
      <c r="BK2259" s="231">
        <v>281070.28999999998</v>
      </c>
      <c r="BM2259" s="209" t="s">
        <v>8363</v>
      </c>
      <c r="BN2259" s="210">
        <v>20040.59</v>
      </c>
    </row>
    <row r="2260" spans="13:66" x14ac:dyDescent="0.55000000000000004">
      <c r="M2260" s="242" t="s">
        <v>50961</v>
      </c>
      <c r="N2260" s="242"/>
      <c r="O2260" s="243">
        <v>1878.83</v>
      </c>
      <c r="Q2260" s="224" t="s">
        <v>37177</v>
      </c>
      <c r="R2260" s="224"/>
      <c r="S2260" s="225">
        <v>44465</v>
      </c>
      <c r="U2260" s="203" t="s">
        <v>2523</v>
      </c>
      <c r="V2260" s="203"/>
      <c r="W2260" s="204">
        <v>68757.679999999993</v>
      </c>
      <c r="AF2260" t="s">
        <v>71495</v>
      </c>
      <c r="AG2260">
        <v>-110.47</v>
      </c>
      <c r="AI2260" s="276" t="s">
        <v>67273</v>
      </c>
      <c r="AJ2260" s="277">
        <v>15887.27</v>
      </c>
      <c r="AL2260" s="246" t="s">
        <v>61308</v>
      </c>
      <c r="AM2260" s="247">
        <v>37.409999999999997</v>
      </c>
      <c r="AO2260" s="226" t="s">
        <v>34659</v>
      </c>
      <c r="AP2260" s="227">
        <v>9310.84</v>
      </c>
      <c r="AR2260" s="207" t="s">
        <v>16785</v>
      </c>
      <c r="AS2260" s="208">
        <v>5673.36</v>
      </c>
      <c r="AT2260" s="93"/>
      <c r="AU2260" s="199" t="s">
        <v>13927</v>
      </c>
      <c r="AV2260" s="200">
        <v>17771.25</v>
      </c>
      <c r="BD2260" s="272" t="s">
        <v>10021</v>
      </c>
      <c r="BE2260" s="273">
        <v>27203.200000000001</v>
      </c>
      <c r="BG2260" s="244" t="s">
        <v>51236</v>
      </c>
      <c r="BH2260" s="245">
        <v>1878.83</v>
      </c>
      <c r="BJ2260" s="230" t="s">
        <v>38381</v>
      </c>
      <c r="BK2260" s="231">
        <v>44465</v>
      </c>
      <c r="BM2260" s="209" t="s">
        <v>8749</v>
      </c>
      <c r="BN2260" s="210">
        <v>2692</v>
      </c>
    </row>
    <row r="2261" spans="13:66" x14ac:dyDescent="0.55000000000000004">
      <c r="M2261" s="242" t="s">
        <v>50962</v>
      </c>
      <c r="N2261" s="242"/>
      <c r="O2261" s="243">
        <v>14365.43</v>
      </c>
      <c r="Q2261" s="224" t="s">
        <v>37178</v>
      </c>
      <c r="R2261" s="224"/>
      <c r="S2261" s="225">
        <v>27457.4</v>
      </c>
      <c r="U2261" s="203" t="s">
        <v>2524</v>
      </c>
      <c r="V2261" s="203"/>
      <c r="W2261" s="204">
        <v>4257</v>
      </c>
      <c r="AF2261" t="s">
        <v>57487</v>
      </c>
      <c r="AG2261" s="284">
        <v>10080.709999999999</v>
      </c>
      <c r="AI2261" s="276" t="s">
        <v>67274</v>
      </c>
      <c r="AJ2261" s="277">
        <v>111843.36</v>
      </c>
      <c r="AL2261" s="246" t="s">
        <v>60241</v>
      </c>
      <c r="AM2261" s="247">
        <v>8351.52</v>
      </c>
      <c r="AO2261" s="226" t="s">
        <v>48731</v>
      </c>
      <c r="AP2261" s="227">
        <v>8297.2800000000007</v>
      </c>
      <c r="AR2261" s="207" t="s">
        <v>16786</v>
      </c>
      <c r="AS2261" s="208">
        <v>12127.67</v>
      </c>
      <c r="AT2261" s="93"/>
      <c r="AU2261" s="199" t="s">
        <v>13928</v>
      </c>
      <c r="AV2261" s="200">
        <v>1498.03</v>
      </c>
      <c r="BD2261" s="272" t="s">
        <v>10024</v>
      </c>
      <c r="BE2261" s="273">
        <v>373259.57</v>
      </c>
      <c r="BG2261" s="244" t="s">
        <v>51237</v>
      </c>
      <c r="BH2261" s="245">
        <v>14365.43</v>
      </c>
      <c r="BJ2261" s="230" t="s">
        <v>38387</v>
      </c>
      <c r="BK2261" s="231">
        <v>27457.4</v>
      </c>
      <c r="BM2261" s="209" t="s">
        <v>9013</v>
      </c>
      <c r="BN2261" s="210">
        <v>23420.400000000001</v>
      </c>
    </row>
    <row r="2262" spans="13:66" x14ac:dyDescent="0.55000000000000004">
      <c r="M2262" s="242" t="s">
        <v>50963</v>
      </c>
      <c r="N2262" s="242"/>
      <c r="O2262" s="243">
        <v>879.91</v>
      </c>
      <c r="Q2262" s="224" t="s">
        <v>37179</v>
      </c>
      <c r="R2262" s="224"/>
      <c r="S2262" s="225">
        <v>3750</v>
      </c>
      <c r="U2262" s="203" t="s">
        <v>4127</v>
      </c>
      <c r="V2262" s="203"/>
      <c r="W2262" s="204">
        <v>303</v>
      </c>
      <c r="AF2262" t="s">
        <v>57488</v>
      </c>
      <c r="AG2262">
        <v>731.89</v>
      </c>
      <c r="AI2262" s="276" t="s">
        <v>34787</v>
      </c>
      <c r="AJ2262" s="277">
        <v>357386.22</v>
      </c>
      <c r="AL2262" s="246" t="s">
        <v>60242</v>
      </c>
      <c r="AM2262" s="247">
        <v>638.88</v>
      </c>
      <c r="AO2262" s="226" t="s">
        <v>48732</v>
      </c>
      <c r="AP2262" s="227">
        <v>634.72</v>
      </c>
      <c r="AR2262" s="207" t="s">
        <v>13168</v>
      </c>
      <c r="AS2262" s="208">
        <v>35357.480000000003</v>
      </c>
      <c r="AT2262" s="93"/>
      <c r="AU2262" s="199" t="s">
        <v>13929</v>
      </c>
      <c r="AV2262" s="200">
        <v>2442</v>
      </c>
      <c r="BD2262" s="272" t="s">
        <v>10025</v>
      </c>
      <c r="BE2262" s="273">
        <v>25769.11</v>
      </c>
      <c r="BG2262" s="244" t="s">
        <v>51238</v>
      </c>
      <c r="BH2262" s="245">
        <v>879.91</v>
      </c>
      <c r="BJ2262" s="230" t="s">
        <v>38391</v>
      </c>
      <c r="BK2262" s="231">
        <v>3750</v>
      </c>
      <c r="BM2262" s="209" t="s">
        <v>9335</v>
      </c>
      <c r="BN2262" s="210">
        <v>22994.6</v>
      </c>
    </row>
    <row r="2263" spans="13:66" x14ac:dyDescent="0.55000000000000004">
      <c r="M2263" s="242" t="s">
        <v>50964</v>
      </c>
      <c r="N2263" s="242"/>
      <c r="O2263" s="243">
        <v>180131.3</v>
      </c>
      <c r="Q2263" s="224" t="s">
        <v>37181</v>
      </c>
      <c r="R2263" s="224"/>
      <c r="S2263" s="225">
        <v>10333</v>
      </c>
      <c r="U2263" s="203" t="s">
        <v>4128</v>
      </c>
      <c r="V2263" s="203"/>
      <c r="W2263" s="204">
        <v>2007.69</v>
      </c>
      <c r="AF2263" t="s">
        <v>71496</v>
      </c>
      <c r="AG2263" s="284">
        <v>1950.72</v>
      </c>
      <c r="AI2263" s="276" t="s">
        <v>61895</v>
      </c>
      <c r="AJ2263" s="277">
        <v>2236.3000000000002</v>
      </c>
      <c r="AL2263" s="246" t="s">
        <v>60243</v>
      </c>
      <c r="AM2263" s="247">
        <v>2046.12</v>
      </c>
      <c r="AO2263" s="226" t="s">
        <v>44510</v>
      </c>
      <c r="AP2263" s="227">
        <v>15007.04</v>
      </c>
      <c r="AR2263" s="207" t="s">
        <v>16787</v>
      </c>
      <c r="AS2263" s="208">
        <v>727.31</v>
      </c>
      <c r="AT2263" s="93"/>
      <c r="AU2263" s="199" t="s">
        <v>32480</v>
      </c>
      <c r="AV2263" s="200">
        <v>4767.1899999999996</v>
      </c>
      <c r="BD2263" s="272" t="s">
        <v>10026</v>
      </c>
      <c r="BE2263" s="273">
        <v>57227.99</v>
      </c>
      <c r="BG2263" s="244" t="s">
        <v>51239</v>
      </c>
      <c r="BH2263" s="245">
        <v>180131.3</v>
      </c>
      <c r="BJ2263" s="230" t="s">
        <v>38399</v>
      </c>
      <c r="BK2263" s="231">
        <v>10333</v>
      </c>
      <c r="BM2263" s="209" t="s">
        <v>9452</v>
      </c>
      <c r="BN2263" s="210">
        <v>31541</v>
      </c>
    </row>
    <row r="2264" spans="13:66" x14ac:dyDescent="0.55000000000000004">
      <c r="M2264" s="242" t="s">
        <v>50965</v>
      </c>
      <c r="N2264" s="242"/>
      <c r="O2264" s="243">
        <v>16767.04</v>
      </c>
      <c r="Q2264" s="224" t="s">
        <v>37183</v>
      </c>
      <c r="R2264" s="224"/>
      <c r="S2264" s="225">
        <v>15292.44</v>
      </c>
      <c r="U2264" s="203" t="s">
        <v>2525</v>
      </c>
      <c r="V2264" s="203"/>
      <c r="W2264" s="204">
        <v>1147</v>
      </c>
      <c r="AF2264" t="s">
        <v>71497</v>
      </c>
      <c r="AG2264" s="284">
        <v>1349.08</v>
      </c>
      <c r="AI2264" s="276" t="s">
        <v>61896</v>
      </c>
      <c r="AJ2264" s="277">
        <v>171.07</v>
      </c>
      <c r="AL2264" s="246" t="s">
        <v>16940</v>
      </c>
      <c r="AM2264" s="247">
        <v>15509.61</v>
      </c>
      <c r="AO2264" s="226" t="s">
        <v>44511</v>
      </c>
      <c r="AP2264" s="227">
        <v>1147.96</v>
      </c>
      <c r="AR2264" s="207" t="s">
        <v>13170</v>
      </c>
      <c r="AS2264" s="208">
        <v>563826.07999999996</v>
      </c>
      <c r="AT2264" s="93"/>
      <c r="AU2264" s="199" t="s">
        <v>32481</v>
      </c>
      <c r="AV2264" s="200">
        <v>6187.49</v>
      </c>
      <c r="BD2264" s="272" t="s">
        <v>10027</v>
      </c>
      <c r="BE2264" s="273">
        <v>23810.38</v>
      </c>
      <c r="BG2264" s="244" t="s">
        <v>51243</v>
      </c>
      <c r="BH2264" s="245">
        <v>16767.04</v>
      </c>
      <c r="BJ2264" s="230" t="s">
        <v>38408</v>
      </c>
      <c r="BK2264" s="231">
        <v>15292.44</v>
      </c>
      <c r="BM2264" s="209" t="s">
        <v>10661</v>
      </c>
      <c r="BN2264" s="210">
        <v>6638.99</v>
      </c>
    </row>
    <row r="2265" spans="13:66" x14ac:dyDescent="0.55000000000000004">
      <c r="M2265" s="242" t="s">
        <v>50966</v>
      </c>
      <c r="N2265" s="242"/>
      <c r="O2265" s="243">
        <v>10810.28</v>
      </c>
      <c r="Q2265" s="224" t="s">
        <v>37185</v>
      </c>
      <c r="R2265" s="224"/>
      <c r="S2265" s="225">
        <v>8274.9699999999993</v>
      </c>
      <c r="U2265" s="203" t="s">
        <v>2526</v>
      </c>
      <c r="V2265" s="203"/>
      <c r="W2265" s="204">
        <v>20760.849999999999</v>
      </c>
      <c r="AF2265" t="s">
        <v>58543</v>
      </c>
      <c r="AG2265" s="284">
        <v>30698.93</v>
      </c>
      <c r="AI2265" s="276" t="s">
        <v>59538</v>
      </c>
      <c r="AJ2265" s="277">
        <v>7105.9</v>
      </c>
      <c r="AL2265" s="246" t="s">
        <v>16944</v>
      </c>
      <c r="AM2265" s="247">
        <v>1187.24</v>
      </c>
      <c r="AO2265" s="226" t="s">
        <v>44512</v>
      </c>
      <c r="AP2265" s="227">
        <v>494000</v>
      </c>
      <c r="AR2265" s="207" t="s">
        <v>16788</v>
      </c>
      <c r="AS2265" s="208">
        <v>881.95</v>
      </c>
      <c r="AT2265" s="93"/>
      <c r="AU2265" s="199" t="s">
        <v>32482</v>
      </c>
      <c r="AV2265" s="200">
        <v>97217.03</v>
      </c>
      <c r="BD2265" s="272" t="s">
        <v>10028</v>
      </c>
      <c r="BE2265" s="273">
        <v>34599.97</v>
      </c>
      <c r="BG2265" s="244" t="s">
        <v>51244</v>
      </c>
      <c r="BH2265" s="245">
        <v>10810.28</v>
      </c>
      <c r="BJ2265" s="230" t="s">
        <v>38421</v>
      </c>
      <c r="BK2265" s="231">
        <v>8274.9699999999993</v>
      </c>
      <c r="BM2265" s="209" t="s">
        <v>11116</v>
      </c>
      <c r="BN2265" s="210">
        <v>12151.51</v>
      </c>
    </row>
    <row r="2266" spans="13:66" x14ac:dyDescent="0.55000000000000004">
      <c r="M2266" s="242" t="s">
        <v>50967</v>
      </c>
      <c r="N2266" s="242"/>
      <c r="O2266" s="243">
        <v>11241.82</v>
      </c>
      <c r="Q2266" s="224" t="s">
        <v>37187</v>
      </c>
      <c r="R2266" s="224"/>
      <c r="S2266" s="225">
        <v>3163.24</v>
      </c>
      <c r="U2266" s="203" t="s">
        <v>2527</v>
      </c>
      <c r="V2266" s="203"/>
      <c r="W2266" s="204">
        <v>2467</v>
      </c>
      <c r="AF2266" t="s">
        <v>67818</v>
      </c>
      <c r="AG2266">
        <v>389.61</v>
      </c>
      <c r="AI2266" s="276" t="s">
        <v>18104</v>
      </c>
      <c r="AJ2266" s="277">
        <v>281333.36</v>
      </c>
      <c r="AL2266" s="246" t="s">
        <v>16945</v>
      </c>
      <c r="AM2266" s="247">
        <v>3799.85</v>
      </c>
      <c r="AO2266" s="226" t="s">
        <v>44513</v>
      </c>
      <c r="AP2266" s="227">
        <v>37836.51</v>
      </c>
      <c r="AR2266" s="207" t="s">
        <v>13171</v>
      </c>
      <c r="AS2266" s="208">
        <v>82873.240000000005</v>
      </c>
      <c r="AT2266" s="93"/>
      <c r="AU2266" s="199" t="s">
        <v>32483</v>
      </c>
      <c r="AV2266" s="200">
        <v>10707.59</v>
      </c>
      <c r="BD2266" s="272" t="s">
        <v>10029</v>
      </c>
      <c r="BE2266" s="273">
        <v>72613.600000000006</v>
      </c>
      <c r="BG2266" s="244" t="s">
        <v>51245</v>
      </c>
      <c r="BH2266" s="245">
        <v>11241.82</v>
      </c>
      <c r="BJ2266" s="230" t="s">
        <v>38431</v>
      </c>
      <c r="BK2266" s="231">
        <v>3163.24</v>
      </c>
      <c r="BM2266" s="209" t="s">
        <v>11337</v>
      </c>
      <c r="BN2266" s="210">
        <v>2266.56</v>
      </c>
    </row>
    <row r="2267" spans="13:66" x14ac:dyDescent="0.55000000000000004">
      <c r="M2267" s="242" t="s">
        <v>50968</v>
      </c>
      <c r="N2267" s="242"/>
      <c r="O2267" s="243">
        <v>15834.13</v>
      </c>
      <c r="Q2267" s="224" t="s">
        <v>37190</v>
      </c>
      <c r="R2267" s="224"/>
      <c r="S2267" s="225">
        <v>5980.66</v>
      </c>
      <c r="U2267" s="203" t="s">
        <v>2528</v>
      </c>
      <c r="V2267" s="203"/>
      <c r="W2267" s="204">
        <v>2903</v>
      </c>
      <c r="AF2267" t="s">
        <v>58544</v>
      </c>
      <c r="AG2267">
        <v>116.7</v>
      </c>
      <c r="AI2267" s="276" t="s">
        <v>18106</v>
      </c>
      <c r="AJ2267" s="277">
        <v>21522</v>
      </c>
      <c r="AL2267" s="246" t="s">
        <v>16946</v>
      </c>
      <c r="AM2267" s="247">
        <v>7019.04</v>
      </c>
      <c r="AO2267" s="226" t="s">
        <v>16850</v>
      </c>
      <c r="AP2267" s="227">
        <v>179.24</v>
      </c>
      <c r="AR2267" s="207" t="s">
        <v>13172</v>
      </c>
      <c r="AS2267" s="208">
        <v>155184.63</v>
      </c>
      <c r="AT2267" s="93"/>
      <c r="AU2267" s="199" t="s">
        <v>32484</v>
      </c>
      <c r="AV2267" s="200">
        <v>18333.849999999999</v>
      </c>
      <c r="BD2267" s="272" t="s">
        <v>10030</v>
      </c>
      <c r="BE2267" s="273">
        <v>53177.16</v>
      </c>
      <c r="BG2267" s="244" t="s">
        <v>51246</v>
      </c>
      <c r="BH2267" s="245">
        <v>15834.13</v>
      </c>
      <c r="BJ2267" s="230" t="s">
        <v>38447</v>
      </c>
      <c r="BK2267" s="231">
        <v>5980.66</v>
      </c>
      <c r="BM2267" s="209" t="s">
        <v>11596</v>
      </c>
      <c r="BN2267" s="210">
        <v>92503.84</v>
      </c>
    </row>
    <row r="2268" spans="13:66" x14ac:dyDescent="0.55000000000000004">
      <c r="M2268" s="242" t="s">
        <v>50969</v>
      </c>
      <c r="N2268" s="242"/>
      <c r="O2268" s="243">
        <v>40779.56</v>
      </c>
      <c r="Q2268" s="224" t="s">
        <v>37192</v>
      </c>
      <c r="R2268" s="224"/>
      <c r="S2268" s="225">
        <v>131820.72</v>
      </c>
      <c r="U2268" s="203" t="s">
        <v>2529</v>
      </c>
      <c r="V2268" s="203"/>
      <c r="W2268" s="204">
        <v>268346</v>
      </c>
      <c r="AF2268" t="s">
        <v>57490</v>
      </c>
      <c r="AG2268">
        <v>339.26</v>
      </c>
      <c r="AI2268" s="276" t="s">
        <v>38980</v>
      </c>
      <c r="AJ2268" s="277">
        <v>2616.4</v>
      </c>
      <c r="AL2268" s="246" t="s">
        <v>16948</v>
      </c>
      <c r="AM2268" s="247">
        <v>761.91</v>
      </c>
      <c r="AO2268" s="226" t="s">
        <v>16851</v>
      </c>
      <c r="AP2268" s="227">
        <v>11741.57</v>
      </c>
      <c r="AR2268" s="207" t="s">
        <v>16789</v>
      </c>
      <c r="AS2268" s="208">
        <v>1797.69</v>
      </c>
      <c r="AT2268" s="93"/>
      <c r="AU2268" s="199" t="s">
        <v>32485</v>
      </c>
      <c r="AV2268" s="200">
        <v>7482.85</v>
      </c>
      <c r="BD2268" s="272" t="s">
        <v>10031</v>
      </c>
      <c r="BE2268" s="273">
        <v>63876.51</v>
      </c>
      <c r="BG2268" s="244" t="s">
        <v>51247</v>
      </c>
      <c r="BH2268" s="245">
        <v>40779.56</v>
      </c>
      <c r="BJ2268" s="230" t="s">
        <v>38464</v>
      </c>
      <c r="BK2268" s="231">
        <v>131820.72</v>
      </c>
      <c r="BM2268" s="209" t="s">
        <v>9908</v>
      </c>
      <c r="BN2268" s="210">
        <v>334080.40999999997</v>
      </c>
    </row>
    <row r="2269" spans="13:66" x14ac:dyDescent="0.55000000000000004">
      <c r="M2269" s="242" t="s">
        <v>50970</v>
      </c>
      <c r="N2269" s="242"/>
      <c r="O2269" s="243">
        <v>4258.3999999999996</v>
      </c>
      <c r="Q2269" s="224" t="s">
        <v>37195</v>
      </c>
      <c r="R2269" s="224"/>
      <c r="S2269" s="225">
        <v>5599.4</v>
      </c>
      <c r="U2269" s="203" t="s">
        <v>4129</v>
      </c>
      <c r="V2269" s="203"/>
      <c r="W2269" s="204">
        <v>1416.25</v>
      </c>
      <c r="AF2269" t="s">
        <v>62961</v>
      </c>
      <c r="AG2269" s="284">
        <v>6263.07</v>
      </c>
      <c r="AI2269" s="276" t="s">
        <v>18107</v>
      </c>
      <c r="AJ2269" s="277">
        <v>48516</v>
      </c>
      <c r="AL2269" s="246" t="s">
        <v>34666</v>
      </c>
      <c r="AM2269" s="247">
        <v>19040.07</v>
      </c>
      <c r="AO2269" s="226" t="s">
        <v>16852</v>
      </c>
      <c r="AP2269" s="227">
        <v>14952.18</v>
      </c>
      <c r="AR2269" s="207" t="s">
        <v>16790</v>
      </c>
      <c r="AS2269" s="208">
        <v>316453.03000000003</v>
      </c>
      <c r="AT2269" s="93"/>
      <c r="AU2269" s="199" t="s">
        <v>13930</v>
      </c>
      <c r="AV2269" s="200">
        <v>56336.41</v>
      </c>
      <c r="BD2269" s="272" t="s">
        <v>10032</v>
      </c>
      <c r="BE2269" s="273">
        <v>231864.06</v>
      </c>
      <c r="BG2269" s="244" t="s">
        <v>51248</v>
      </c>
      <c r="BH2269" s="245">
        <v>4258.3999999999996</v>
      </c>
      <c r="BJ2269" s="230" t="s">
        <v>38483</v>
      </c>
      <c r="BK2269" s="231">
        <v>5599.4</v>
      </c>
      <c r="BM2269" s="209" t="s">
        <v>6748</v>
      </c>
      <c r="BN2269" s="210">
        <v>23539</v>
      </c>
    </row>
    <row r="2270" spans="13:66" x14ac:dyDescent="0.55000000000000004">
      <c r="M2270" s="242" t="s">
        <v>50971</v>
      </c>
      <c r="N2270" s="242"/>
      <c r="O2270" s="243">
        <v>41594.61</v>
      </c>
      <c r="Q2270" s="224" t="s">
        <v>37196</v>
      </c>
      <c r="R2270" s="224"/>
      <c r="S2270" s="225">
        <v>21655.79</v>
      </c>
      <c r="U2270" s="203" t="s">
        <v>2530</v>
      </c>
      <c r="V2270" s="203"/>
      <c r="W2270" s="204">
        <v>2000</v>
      </c>
      <c r="AF2270" t="s">
        <v>67820</v>
      </c>
      <c r="AG2270">
        <v>-28.34</v>
      </c>
      <c r="AI2270" s="276" t="s">
        <v>38982</v>
      </c>
      <c r="AJ2270" s="277">
        <v>1330.99</v>
      </c>
      <c r="AL2270" s="246" t="s">
        <v>51811</v>
      </c>
      <c r="AM2270" s="247">
        <v>6684.82</v>
      </c>
      <c r="AO2270" s="226" t="s">
        <v>16853</v>
      </c>
      <c r="AP2270" s="227">
        <v>201183.49</v>
      </c>
      <c r="AR2270" s="207" t="s">
        <v>16791</v>
      </c>
      <c r="AS2270" s="208">
        <v>2078.77</v>
      </c>
      <c r="AT2270" s="93"/>
      <c r="AU2270" s="199" t="s">
        <v>13931</v>
      </c>
      <c r="AV2270" s="200">
        <v>7273.7</v>
      </c>
      <c r="BD2270" s="272" t="s">
        <v>10033</v>
      </c>
      <c r="BE2270" s="273">
        <v>136576.94</v>
      </c>
      <c r="BG2270" s="244" t="s">
        <v>51249</v>
      </c>
      <c r="BH2270" s="245">
        <v>41594.61</v>
      </c>
      <c r="BJ2270" s="230" t="s">
        <v>38488</v>
      </c>
      <c r="BK2270" s="231">
        <v>21655.79</v>
      </c>
      <c r="BM2270" s="209" t="s">
        <v>6950</v>
      </c>
      <c r="BN2270" s="210">
        <v>8962</v>
      </c>
    </row>
    <row r="2271" spans="13:66" x14ac:dyDescent="0.55000000000000004">
      <c r="M2271" s="242" t="s">
        <v>50972</v>
      </c>
      <c r="N2271" s="242"/>
      <c r="O2271" s="243">
        <v>41169.949999999997</v>
      </c>
      <c r="Q2271" s="224" t="s">
        <v>37197</v>
      </c>
      <c r="R2271" s="224"/>
      <c r="S2271" s="225">
        <v>3750</v>
      </c>
      <c r="U2271" s="203" t="s">
        <v>2531</v>
      </c>
      <c r="V2271" s="203"/>
      <c r="W2271" s="204">
        <v>2000</v>
      </c>
      <c r="AF2271" t="s">
        <v>71498</v>
      </c>
      <c r="AG2271" s="284">
        <v>14086.3</v>
      </c>
      <c r="AI2271" s="276" t="s">
        <v>46789</v>
      </c>
      <c r="AJ2271" s="277">
        <v>212.88</v>
      </c>
      <c r="AL2271" s="246" t="s">
        <v>33216</v>
      </c>
      <c r="AM2271" s="247">
        <v>1967.93</v>
      </c>
      <c r="AO2271" s="226" t="s">
        <v>51801</v>
      </c>
      <c r="AP2271" s="227">
        <v>908.41</v>
      </c>
      <c r="AR2271" s="207" t="s">
        <v>16792</v>
      </c>
      <c r="AS2271" s="208">
        <v>9015</v>
      </c>
      <c r="AT2271" s="93"/>
      <c r="AU2271" s="199" t="s">
        <v>13932</v>
      </c>
      <c r="AV2271" s="200">
        <v>9838.7800000000007</v>
      </c>
      <c r="BD2271" s="272" t="s">
        <v>10034</v>
      </c>
      <c r="BE2271" s="273">
        <v>4996081.92</v>
      </c>
      <c r="BG2271" s="244" t="s">
        <v>51250</v>
      </c>
      <c r="BH2271" s="245">
        <v>41169.949999999997</v>
      </c>
      <c r="BJ2271" s="230" t="s">
        <v>38493</v>
      </c>
      <c r="BK2271" s="231">
        <v>3750</v>
      </c>
      <c r="BM2271" s="209" t="s">
        <v>7149</v>
      </c>
      <c r="BN2271" s="210">
        <v>2699</v>
      </c>
    </row>
    <row r="2272" spans="13:66" x14ac:dyDescent="0.55000000000000004">
      <c r="M2272" s="242" t="s">
        <v>50973</v>
      </c>
      <c r="N2272" s="242"/>
      <c r="O2272" s="243">
        <v>86194</v>
      </c>
      <c r="Q2272" s="224" t="s">
        <v>37198</v>
      </c>
      <c r="R2272" s="224"/>
      <c r="S2272" s="225">
        <v>20845.080000000002</v>
      </c>
      <c r="U2272" s="203" t="s">
        <v>2532</v>
      </c>
      <c r="V2272" s="203"/>
      <c r="W2272" s="204">
        <v>8360.75</v>
      </c>
      <c r="AF2272" t="s">
        <v>70002</v>
      </c>
      <c r="AG2272" s="284">
        <v>1077.5999999999999</v>
      </c>
      <c r="AI2272" s="276" t="s">
        <v>42290</v>
      </c>
      <c r="AJ2272" s="277">
        <v>255</v>
      </c>
      <c r="AL2272" s="246" t="s">
        <v>34668</v>
      </c>
      <c r="AM2272" s="247">
        <v>6302.59</v>
      </c>
      <c r="AO2272" s="226" t="s">
        <v>34661</v>
      </c>
      <c r="AP2272" s="227">
        <v>16735.59</v>
      </c>
      <c r="AR2272" s="207" t="s">
        <v>16793</v>
      </c>
      <c r="AS2272" s="208">
        <v>14400</v>
      </c>
      <c r="AT2272" s="93"/>
      <c r="AU2272" s="199" t="s">
        <v>24523</v>
      </c>
      <c r="AV2272" s="200">
        <v>97217.03</v>
      </c>
      <c r="BD2272" s="272" t="s">
        <v>10035</v>
      </c>
      <c r="BE2272" s="273">
        <v>574027.14</v>
      </c>
      <c r="BG2272" s="244" t="s">
        <v>51251</v>
      </c>
      <c r="BH2272" s="245">
        <v>86194</v>
      </c>
      <c r="BJ2272" s="230" t="s">
        <v>38496</v>
      </c>
      <c r="BK2272" s="231">
        <v>20845.080000000002</v>
      </c>
      <c r="BM2272" s="209" t="s">
        <v>7421</v>
      </c>
      <c r="BN2272" s="210">
        <v>26996</v>
      </c>
    </row>
    <row r="2273" spans="13:66" x14ac:dyDescent="0.55000000000000004">
      <c r="M2273" s="242" t="s">
        <v>50974</v>
      </c>
      <c r="N2273" s="242"/>
      <c r="O2273" s="243">
        <v>608.85</v>
      </c>
      <c r="Q2273" s="224" t="s">
        <v>37199</v>
      </c>
      <c r="R2273" s="224"/>
      <c r="S2273" s="225">
        <v>17124.71</v>
      </c>
      <c r="U2273" s="203" t="s">
        <v>2533</v>
      </c>
      <c r="V2273" s="203"/>
      <c r="W2273" s="204">
        <v>2002</v>
      </c>
      <c r="AF2273" t="s">
        <v>67827</v>
      </c>
      <c r="AG2273" s="284">
        <v>3386.33</v>
      </c>
      <c r="AI2273" s="276" t="s">
        <v>40199</v>
      </c>
      <c r="AJ2273" s="277">
        <v>19382.64</v>
      </c>
      <c r="AL2273" s="246" t="s">
        <v>33217</v>
      </c>
      <c r="AM2273" s="247">
        <v>102</v>
      </c>
      <c r="AO2273" s="226" t="s">
        <v>51802</v>
      </c>
      <c r="AP2273" s="227">
        <v>306.63</v>
      </c>
      <c r="AR2273" s="207" t="s">
        <v>13173</v>
      </c>
      <c r="AS2273" s="208">
        <v>45019.13</v>
      </c>
      <c r="AT2273" s="93"/>
      <c r="AU2273" s="199" t="s">
        <v>13933</v>
      </c>
      <c r="AV2273" s="200">
        <v>49547.06</v>
      </c>
      <c r="BD2273" s="272" t="s">
        <v>10036</v>
      </c>
      <c r="BE2273" s="273">
        <v>290591.76</v>
      </c>
      <c r="BG2273" s="244" t="s">
        <v>51252</v>
      </c>
      <c r="BH2273" s="245">
        <v>608.85</v>
      </c>
      <c r="BJ2273" s="230" t="s">
        <v>38503</v>
      </c>
      <c r="BK2273" s="231">
        <v>17124.71</v>
      </c>
      <c r="BM2273" s="209" t="s">
        <v>7830</v>
      </c>
      <c r="BN2273" s="210">
        <v>28538.52</v>
      </c>
    </row>
    <row r="2274" spans="13:66" x14ac:dyDescent="0.55000000000000004">
      <c r="M2274" s="242" t="s">
        <v>50975</v>
      </c>
      <c r="N2274" s="242"/>
      <c r="O2274" s="243">
        <v>85128.09</v>
      </c>
      <c r="Q2274" s="224" t="s">
        <v>37200</v>
      </c>
      <c r="R2274" s="224"/>
      <c r="S2274" s="225">
        <v>33027.879999999997</v>
      </c>
      <c r="U2274" s="203" t="s">
        <v>2534</v>
      </c>
      <c r="V2274" s="203"/>
      <c r="W2274" s="204">
        <v>2000</v>
      </c>
      <c r="AF2274" t="s">
        <v>67828</v>
      </c>
      <c r="AG2274" s="284">
        <v>41956</v>
      </c>
      <c r="AI2274" s="276" t="s">
        <v>38983</v>
      </c>
      <c r="AJ2274" s="277">
        <v>156.07</v>
      </c>
      <c r="AL2274" s="246" t="s">
        <v>47835</v>
      </c>
      <c r="AM2274" s="247">
        <v>1895.82</v>
      </c>
      <c r="AO2274" s="226" t="s">
        <v>33211</v>
      </c>
      <c r="AP2274" s="227">
        <v>5649</v>
      </c>
      <c r="AR2274" s="207" t="s">
        <v>16794</v>
      </c>
      <c r="AS2274" s="208">
        <v>680478.26</v>
      </c>
      <c r="AT2274" s="93"/>
      <c r="AU2274" s="199" t="s">
        <v>13934</v>
      </c>
      <c r="AV2274" s="200">
        <v>38779.120000000003</v>
      </c>
      <c r="BD2274" s="272" t="s">
        <v>10037</v>
      </c>
      <c r="BE2274" s="273">
        <v>194776.74</v>
      </c>
      <c r="BG2274" s="244" t="s">
        <v>51253</v>
      </c>
      <c r="BH2274" s="245">
        <v>85128.09</v>
      </c>
      <c r="BJ2274" s="230" t="s">
        <v>38508</v>
      </c>
      <c r="BK2274" s="231">
        <v>33027.879999999997</v>
      </c>
      <c r="BM2274" s="209" t="s">
        <v>8093</v>
      </c>
      <c r="BN2274" s="210">
        <v>49.99</v>
      </c>
    </row>
    <row r="2275" spans="13:66" x14ac:dyDescent="0.55000000000000004">
      <c r="M2275" s="242" t="s">
        <v>50976</v>
      </c>
      <c r="N2275" s="242"/>
      <c r="O2275" s="243">
        <v>27020.21</v>
      </c>
      <c r="Q2275" s="224" t="s">
        <v>37202</v>
      </c>
      <c r="R2275" s="224"/>
      <c r="S2275" s="225">
        <v>19025.77</v>
      </c>
      <c r="U2275" s="203" t="s">
        <v>2535</v>
      </c>
      <c r="V2275" s="203"/>
      <c r="W2275" s="204">
        <v>698</v>
      </c>
      <c r="AF2275" t="s">
        <v>67829</v>
      </c>
      <c r="AG2275">
        <v>758.89</v>
      </c>
      <c r="AI2275" s="276" t="s">
        <v>38984</v>
      </c>
      <c r="AJ2275" s="277">
        <v>627.14</v>
      </c>
      <c r="AL2275" s="246" t="s">
        <v>16955</v>
      </c>
      <c r="AM2275" s="247">
        <v>18295</v>
      </c>
      <c r="AO2275" s="226" t="s">
        <v>48733</v>
      </c>
      <c r="AP2275" s="227">
        <v>892.92</v>
      </c>
      <c r="AR2275" s="207" t="s">
        <v>16795</v>
      </c>
      <c r="AS2275" s="208">
        <v>414956.54</v>
      </c>
      <c r="AT2275" s="93"/>
      <c r="AU2275" s="199" t="s">
        <v>13935</v>
      </c>
      <c r="AV2275" s="200">
        <v>17852.330000000002</v>
      </c>
      <c r="BD2275" s="272" t="s">
        <v>10038</v>
      </c>
      <c r="BE2275" s="273">
        <v>102324.2</v>
      </c>
      <c r="BG2275" s="244" t="s">
        <v>51254</v>
      </c>
      <c r="BH2275" s="245">
        <v>27020.21</v>
      </c>
      <c r="BJ2275" s="230" t="s">
        <v>38518</v>
      </c>
      <c r="BK2275" s="231">
        <v>19025.77</v>
      </c>
      <c r="BM2275" s="209" t="s">
        <v>8364</v>
      </c>
      <c r="BN2275" s="210">
        <v>19084.919999999998</v>
      </c>
    </row>
    <row r="2276" spans="13:66" x14ac:dyDescent="0.55000000000000004">
      <c r="M2276" s="242" t="s">
        <v>50977</v>
      </c>
      <c r="N2276" s="242"/>
      <c r="O2276" s="243">
        <v>11243</v>
      </c>
      <c r="Q2276" s="224" t="s">
        <v>37203</v>
      </c>
      <c r="R2276" s="224"/>
      <c r="S2276" s="225">
        <v>15998</v>
      </c>
      <c r="U2276" s="203" t="s">
        <v>2536</v>
      </c>
      <c r="V2276" s="203"/>
      <c r="W2276" s="204">
        <v>375</v>
      </c>
      <c r="AF2276" t="s">
        <v>71499</v>
      </c>
      <c r="AG2276">
        <v>-365.74</v>
      </c>
      <c r="AI2276" s="276" t="s">
        <v>18109</v>
      </c>
      <c r="AJ2276" s="277">
        <v>8459.4500000000007</v>
      </c>
      <c r="AL2276" s="246" t="s">
        <v>16956</v>
      </c>
      <c r="AM2276" s="247">
        <v>656</v>
      </c>
      <c r="AO2276" s="226" t="s">
        <v>48734</v>
      </c>
      <c r="AP2276" s="227">
        <v>68.319999999999993</v>
      </c>
      <c r="AR2276" s="207" t="s">
        <v>16796</v>
      </c>
      <c r="AS2276" s="208">
        <v>24123.03</v>
      </c>
      <c r="AT2276" s="93"/>
      <c r="AU2276" s="199" t="s">
        <v>13936</v>
      </c>
      <c r="AV2276" s="200">
        <v>36105.1</v>
      </c>
      <c r="BD2276" s="272" t="s">
        <v>10039</v>
      </c>
      <c r="BE2276" s="273">
        <v>44885.15</v>
      </c>
      <c r="BG2276" s="244" t="s">
        <v>51255</v>
      </c>
      <c r="BH2276" s="245">
        <v>11243</v>
      </c>
      <c r="BJ2276" s="230" t="s">
        <v>38522</v>
      </c>
      <c r="BK2276" s="231">
        <v>15998</v>
      </c>
      <c r="BM2276" s="209" t="s">
        <v>8750</v>
      </c>
      <c r="BN2276" s="210">
        <v>8179</v>
      </c>
    </row>
    <row r="2277" spans="13:66" x14ac:dyDescent="0.55000000000000004">
      <c r="M2277" s="242" t="s">
        <v>50978</v>
      </c>
      <c r="N2277" s="242"/>
      <c r="O2277" s="243">
        <v>134297.67000000001</v>
      </c>
      <c r="Q2277" s="224" t="s">
        <v>37204</v>
      </c>
      <c r="R2277" s="224"/>
      <c r="S2277" s="225">
        <v>101968.42</v>
      </c>
      <c r="U2277" s="203" t="s">
        <v>2537</v>
      </c>
      <c r="V2277" s="203"/>
      <c r="W2277" s="204">
        <v>2000</v>
      </c>
      <c r="AF2277" t="s">
        <v>58273</v>
      </c>
      <c r="AG2277" s="284">
        <v>36990</v>
      </c>
      <c r="AI2277" s="276" t="s">
        <v>18110</v>
      </c>
      <c r="AJ2277" s="277">
        <v>28700</v>
      </c>
      <c r="AL2277" s="246" t="s">
        <v>16957</v>
      </c>
      <c r="AM2277" s="247">
        <v>1498.86</v>
      </c>
      <c r="AO2277" s="226" t="s">
        <v>48735</v>
      </c>
      <c r="AP2277" s="227">
        <v>215.2</v>
      </c>
      <c r="AR2277" s="207" t="s">
        <v>16797</v>
      </c>
      <c r="AS2277" s="208">
        <v>454975.32</v>
      </c>
      <c r="AT2277" s="93"/>
      <c r="AU2277" s="199" t="s">
        <v>13937</v>
      </c>
      <c r="AV2277" s="200">
        <v>8980.8799999999992</v>
      </c>
      <c r="BD2277" s="272" t="s">
        <v>10040</v>
      </c>
      <c r="BE2277" s="273">
        <v>63460.89</v>
      </c>
      <c r="BG2277" s="244" t="s">
        <v>51256</v>
      </c>
      <c r="BH2277" s="245">
        <v>134297.67000000001</v>
      </c>
      <c r="BJ2277" s="230" t="s">
        <v>38526</v>
      </c>
      <c r="BK2277" s="231">
        <v>101968.42</v>
      </c>
      <c r="BM2277" s="209" t="s">
        <v>9014</v>
      </c>
      <c r="BN2277" s="210">
        <v>33138</v>
      </c>
    </row>
    <row r="2278" spans="13:66" x14ac:dyDescent="0.55000000000000004">
      <c r="M2278" s="242" t="s">
        <v>50979</v>
      </c>
      <c r="N2278" s="242"/>
      <c r="O2278" s="243">
        <v>18526.46</v>
      </c>
      <c r="Q2278" s="224" t="s">
        <v>37206</v>
      </c>
      <c r="R2278" s="224"/>
      <c r="S2278" s="225">
        <v>12530.73</v>
      </c>
      <c r="U2278" s="203" t="s">
        <v>2538</v>
      </c>
      <c r="V2278" s="203"/>
      <c r="W2278" s="204">
        <v>2000</v>
      </c>
      <c r="AF2278" t="s">
        <v>60519</v>
      </c>
      <c r="AG2278" s="284">
        <v>23000</v>
      </c>
      <c r="AI2278" s="276" t="s">
        <v>18111</v>
      </c>
      <c r="AJ2278" s="277">
        <v>18825.38</v>
      </c>
      <c r="AL2278" s="246" t="s">
        <v>16958</v>
      </c>
      <c r="AM2278" s="247">
        <v>4070.44</v>
      </c>
      <c r="AO2278" s="226" t="s">
        <v>33212</v>
      </c>
      <c r="AP2278" s="227">
        <v>23996.03</v>
      </c>
      <c r="AR2278" s="207" t="s">
        <v>16798</v>
      </c>
      <c r="AS2278" s="208">
        <v>6731.08</v>
      </c>
      <c r="AT2278" s="93"/>
      <c r="AU2278" s="199" t="s">
        <v>13938</v>
      </c>
      <c r="AV2278" s="200">
        <v>56336.41</v>
      </c>
      <c r="BD2278" s="272" t="s">
        <v>10041</v>
      </c>
      <c r="BE2278" s="273">
        <v>104059.64</v>
      </c>
      <c r="BG2278" s="244" t="s">
        <v>51257</v>
      </c>
      <c r="BH2278" s="245">
        <v>18526.46</v>
      </c>
      <c r="BJ2278" s="230" t="s">
        <v>38534</v>
      </c>
      <c r="BK2278" s="231">
        <v>12530.73</v>
      </c>
      <c r="BM2278" s="209" t="s">
        <v>9453</v>
      </c>
      <c r="BN2278" s="210">
        <v>62925</v>
      </c>
    </row>
    <row r="2279" spans="13:66" x14ac:dyDescent="0.55000000000000004">
      <c r="M2279" s="242" t="s">
        <v>50980</v>
      </c>
      <c r="N2279" s="242"/>
      <c r="O2279" s="243">
        <v>8006.52</v>
      </c>
      <c r="Q2279" s="224" t="s">
        <v>37207</v>
      </c>
      <c r="R2279" s="224"/>
      <c r="S2279" s="225">
        <v>41518</v>
      </c>
      <c r="U2279" s="203" t="s">
        <v>2539</v>
      </c>
      <c r="V2279" s="203"/>
      <c r="W2279" s="204">
        <v>2000</v>
      </c>
      <c r="AF2279" t="s">
        <v>60520</v>
      </c>
      <c r="AG2279" s="284">
        <v>1759.51</v>
      </c>
      <c r="AI2279" s="276" t="s">
        <v>36148</v>
      </c>
      <c r="AJ2279" s="277">
        <v>1277008.1499999999</v>
      </c>
      <c r="AL2279" s="246" t="s">
        <v>16959</v>
      </c>
      <c r="AM2279" s="247">
        <v>2591.44</v>
      </c>
      <c r="AO2279" s="226" t="s">
        <v>51803</v>
      </c>
      <c r="AP2279" s="227">
        <v>35</v>
      </c>
      <c r="AR2279" s="207" t="s">
        <v>16799</v>
      </c>
      <c r="AS2279" s="208">
        <v>513.04</v>
      </c>
      <c r="AT2279" s="93"/>
      <c r="AU2279" s="199" t="s">
        <v>13939</v>
      </c>
      <c r="AV2279" s="200">
        <v>2442</v>
      </c>
      <c r="BD2279" s="272" t="s">
        <v>10042</v>
      </c>
      <c r="BE2279" s="273">
        <v>7826</v>
      </c>
      <c r="BG2279" s="244" t="s">
        <v>51258</v>
      </c>
      <c r="BH2279" s="245">
        <v>8006.52</v>
      </c>
      <c r="BJ2279" s="230" t="s">
        <v>38540</v>
      </c>
      <c r="BK2279" s="231">
        <v>41518</v>
      </c>
      <c r="BM2279" s="209" t="s">
        <v>9537</v>
      </c>
      <c r="BN2279" s="210">
        <v>9959</v>
      </c>
    </row>
    <row r="2280" spans="13:66" x14ac:dyDescent="0.55000000000000004">
      <c r="M2280" s="242" t="s">
        <v>50981</v>
      </c>
      <c r="N2280" s="242"/>
      <c r="O2280" s="243">
        <v>1864.51</v>
      </c>
      <c r="Q2280" s="224" t="s">
        <v>37208</v>
      </c>
      <c r="R2280" s="224"/>
      <c r="S2280" s="225">
        <v>62066.55</v>
      </c>
      <c r="U2280" s="203" t="s">
        <v>2540</v>
      </c>
      <c r="V2280" s="203"/>
      <c r="W2280" s="204">
        <v>4560</v>
      </c>
      <c r="AF2280" t="s">
        <v>60521</v>
      </c>
      <c r="AG2280" s="284">
        <v>5529.2</v>
      </c>
      <c r="AI2280" s="276" t="s">
        <v>67275</v>
      </c>
      <c r="AJ2280" s="277">
        <v>70200</v>
      </c>
      <c r="AL2280" s="246" t="s">
        <v>55878</v>
      </c>
      <c r="AM2280" s="247">
        <v>75361.600000000006</v>
      </c>
      <c r="AO2280" s="226" t="s">
        <v>51804</v>
      </c>
      <c r="AP2280" s="227">
        <v>756.53</v>
      </c>
      <c r="AR2280" s="207" t="s">
        <v>16800</v>
      </c>
      <c r="AS2280" s="208">
        <v>3000</v>
      </c>
      <c r="AT2280" s="93"/>
      <c r="AU2280" s="199" t="s">
        <v>32486</v>
      </c>
      <c r="AV2280" s="200">
        <v>1257.74</v>
      </c>
      <c r="BD2280" s="272" t="s">
        <v>10043</v>
      </c>
      <c r="BE2280" s="273">
        <v>126388.07</v>
      </c>
      <c r="BG2280" s="244" t="s">
        <v>51259</v>
      </c>
      <c r="BH2280" s="245">
        <v>1864.51</v>
      </c>
      <c r="BJ2280" s="230" t="s">
        <v>38545</v>
      </c>
      <c r="BK2280" s="231">
        <v>62066.55</v>
      </c>
      <c r="BM2280" s="209" t="s">
        <v>10931</v>
      </c>
      <c r="BN2280" s="210">
        <v>2524.39</v>
      </c>
    </row>
    <row r="2281" spans="13:66" x14ac:dyDescent="0.55000000000000004">
      <c r="M2281" s="242" t="s">
        <v>50982</v>
      </c>
      <c r="N2281" s="242"/>
      <c r="O2281" s="243">
        <v>10826.46</v>
      </c>
      <c r="Q2281" s="224" t="s">
        <v>37210</v>
      </c>
      <c r="R2281" s="224"/>
      <c r="S2281" s="225">
        <v>649.49</v>
      </c>
      <c r="U2281" s="203" t="s">
        <v>2541</v>
      </c>
      <c r="V2281" s="203"/>
      <c r="W2281" s="204">
        <v>2295</v>
      </c>
      <c r="AF2281" t="s">
        <v>71500</v>
      </c>
      <c r="AG2281" s="284">
        <v>2457.79</v>
      </c>
      <c r="AI2281" s="276" t="s">
        <v>67276</v>
      </c>
      <c r="AJ2281" s="277">
        <v>2400</v>
      </c>
      <c r="AL2281" s="246" t="s">
        <v>47836</v>
      </c>
      <c r="AM2281" s="247">
        <v>612.65</v>
      </c>
      <c r="AO2281" s="226" t="s">
        <v>47832</v>
      </c>
      <c r="AP2281" s="227">
        <v>340</v>
      </c>
      <c r="AR2281" s="207" t="s">
        <v>16801</v>
      </c>
      <c r="AS2281" s="208">
        <v>8022.7</v>
      </c>
      <c r="AT2281" s="93"/>
      <c r="AU2281" s="199" t="s">
        <v>32487</v>
      </c>
      <c r="AV2281" s="200">
        <v>54</v>
      </c>
      <c r="BD2281" s="272" t="s">
        <v>38790</v>
      </c>
      <c r="BE2281" s="273">
        <v>64209.32</v>
      </c>
      <c r="BG2281" s="244" t="s">
        <v>51261</v>
      </c>
      <c r="BH2281" s="245">
        <v>10826.46</v>
      </c>
      <c r="BJ2281" s="230" t="s">
        <v>38561</v>
      </c>
      <c r="BK2281" s="231">
        <v>649.49</v>
      </c>
      <c r="BM2281" s="209" t="s">
        <v>9667</v>
      </c>
      <c r="BN2281" s="210">
        <v>18034.28</v>
      </c>
    </row>
    <row r="2282" spans="13:66" x14ac:dyDescent="0.55000000000000004">
      <c r="M2282" s="242" t="s">
        <v>50983</v>
      </c>
      <c r="N2282" s="242"/>
      <c r="O2282" s="243">
        <v>806.98</v>
      </c>
      <c r="Q2282" s="224" t="s">
        <v>37211</v>
      </c>
      <c r="R2282" s="224"/>
      <c r="S2282" s="225">
        <v>134682.4</v>
      </c>
      <c r="U2282" s="203" t="s">
        <v>2542</v>
      </c>
      <c r="V2282" s="203"/>
      <c r="W2282" s="204">
        <v>2000</v>
      </c>
      <c r="AF2282" t="s">
        <v>59095</v>
      </c>
      <c r="AG2282" s="284">
        <v>6014.23</v>
      </c>
      <c r="AI2282" s="276" t="s">
        <v>67277</v>
      </c>
      <c r="AJ2282" s="277">
        <v>11131.25</v>
      </c>
      <c r="AL2282" s="246" t="s">
        <v>44519</v>
      </c>
      <c r="AM2282" s="247">
        <v>11440</v>
      </c>
      <c r="AO2282" s="226" t="s">
        <v>46717</v>
      </c>
      <c r="AP2282" s="227">
        <v>52340</v>
      </c>
      <c r="AR2282" s="207" t="s">
        <v>16802</v>
      </c>
      <c r="AS2282" s="208">
        <v>2353.15</v>
      </c>
      <c r="AT2282" s="93"/>
      <c r="AU2282" s="199" t="s">
        <v>32488</v>
      </c>
      <c r="AV2282" s="200">
        <v>955.26</v>
      </c>
      <c r="BD2282" s="272" t="s">
        <v>10044</v>
      </c>
      <c r="BE2282" s="273">
        <v>1545912.77</v>
      </c>
      <c r="BG2282" s="244" t="s">
        <v>51263</v>
      </c>
      <c r="BH2282" s="245">
        <v>806.98</v>
      </c>
      <c r="BJ2282" s="230" t="s">
        <v>38566</v>
      </c>
      <c r="BK2282" s="231">
        <v>134682.4</v>
      </c>
      <c r="BM2282" s="209" t="s">
        <v>9717</v>
      </c>
      <c r="BN2282" s="210">
        <v>17987.990000000002</v>
      </c>
    </row>
    <row r="2283" spans="13:66" x14ac:dyDescent="0.55000000000000004">
      <c r="M2283" s="242" t="s">
        <v>50984</v>
      </c>
      <c r="N2283" s="242"/>
      <c r="O2283" s="243">
        <v>118100.02</v>
      </c>
      <c r="Q2283" s="224" t="s">
        <v>37212</v>
      </c>
      <c r="R2283" s="224"/>
      <c r="S2283" s="225">
        <v>885.84</v>
      </c>
      <c r="U2283" s="203" t="s">
        <v>2543</v>
      </c>
      <c r="V2283" s="203"/>
      <c r="W2283" s="204">
        <v>9734</v>
      </c>
      <c r="AF2283" t="s">
        <v>58864</v>
      </c>
      <c r="AG2283" s="284">
        <v>17294.150000000001</v>
      </c>
      <c r="AI2283" s="276" t="s">
        <v>67278</v>
      </c>
      <c r="AJ2283" s="277">
        <v>2125</v>
      </c>
      <c r="AL2283" s="246" t="s">
        <v>16961</v>
      </c>
      <c r="AM2283" s="247">
        <v>768.26</v>
      </c>
      <c r="AO2283" s="226" t="s">
        <v>46718</v>
      </c>
      <c r="AP2283" s="227">
        <v>3890.98</v>
      </c>
      <c r="AR2283" s="207" t="s">
        <v>16803</v>
      </c>
      <c r="AS2283" s="208">
        <v>1192.93</v>
      </c>
      <c r="AT2283" s="93"/>
      <c r="AU2283" s="199" t="s">
        <v>24558</v>
      </c>
      <c r="AV2283" s="200">
        <v>1257.74</v>
      </c>
      <c r="BD2283" s="272" t="s">
        <v>10045</v>
      </c>
      <c r="BE2283" s="273">
        <v>22411.49</v>
      </c>
      <c r="BG2283" s="244" t="s">
        <v>51264</v>
      </c>
      <c r="BH2283" s="245">
        <v>118100.02</v>
      </c>
      <c r="BJ2283" s="230" t="s">
        <v>38571</v>
      </c>
      <c r="BK2283" s="231">
        <v>885.84</v>
      </c>
      <c r="BM2283" s="209" t="s">
        <v>11752</v>
      </c>
      <c r="BN2283" s="210">
        <v>107822.48</v>
      </c>
    </row>
    <row r="2284" spans="13:66" x14ac:dyDescent="0.55000000000000004">
      <c r="M2284" s="242" t="s">
        <v>50985</v>
      </c>
      <c r="N2284" s="242"/>
      <c r="O2284" s="243">
        <v>99152.61</v>
      </c>
      <c r="Q2284" s="224" t="s">
        <v>37213</v>
      </c>
      <c r="R2284" s="224"/>
      <c r="S2284" s="225">
        <v>9006.9599999999991</v>
      </c>
      <c r="U2284" s="203" t="s">
        <v>2544</v>
      </c>
      <c r="V2284" s="203"/>
      <c r="W2284" s="204">
        <v>45757.07</v>
      </c>
      <c r="AF2284" t="s">
        <v>58865</v>
      </c>
      <c r="AG2284" s="284">
        <v>5893.82</v>
      </c>
      <c r="AI2284" s="276" t="s">
        <v>67279</v>
      </c>
      <c r="AJ2284" s="277">
        <v>6549.79</v>
      </c>
      <c r="AL2284" s="246" t="s">
        <v>16962</v>
      </c>
      <c r="AM2284" s="247">
        <v>239.34</v>
      </c>
      <c r="AO2284" s="226" t="s">
        <v>46719</v>
      </c>
      <c r="AP2284" s="227">
        <v>12066.69</v>
      </c>
      <c r="AR2284" s="207" t="s">
        <v>16804</v>
      </c>
      <c r="AS2284" s="208">
        <v>3336</v>
      </c>
      <c r="AT2284" s="93"/>
      <c r="AU2284" s="199" t="s">
        <v>32489</v>
      </c>
      <c r="AV2284" s="200">
        <v>54</v>
      </c>
      <c r="BD2284" s="272" t="s">
        <v>10046</v>
      </c>
      <c r="BE2284" s="273">
        <v>28687.22</v>
      </c>
      <c r="BG2284" s="244" t="s">
        <v>51265</v>
      </c>
      <c r="BH2284" s="245">
        <v>99152.61</v>
      </c>
      <c r="BJ2284" s="230" t="s">
        <v>38577</v>
      </c>
      <c r="BK2284" s="231">
        <v>9006.9599999999991</v>
      </c>
      <c r="BM2284" s="209" t="s">
        <v>9909</v>
      </c>
      <c r="BN2284" s="210">
        <v>370439.57</v>
      </c>
    </row>
    <row r="2285" spans="13:66" x14ac:dyDescent="0.55000000000000004">
      <c r="M2285" s="242" t="s">
        <v>50986</v>
      </c>
      <c r="N2285" s="242"/>
      <c r="O2285" s="243">
        <v>12838.31</v>
      </c>
      <c r="Q2285" s="224" t="s">
        <v>37215</v>
      </c>
      <c r="R2285" s="224"/>
      <c r="S2285" s="225">
        <v>294258</v>
      </c>
      <c r="U2285" s="203" t="s">
        <v>2545</v>
      </c>
      <c r="V2285" s="203"/>
      <c r="W2285" s="204">
        <v>2000</v>
      </c>
      <c r="AF2285" t="s">
        <v>71501</v>
      </c>
      <c r="AG2285">
        <v>-179.41</v>
      </c>
      <c r="AI2285" s="276" t="s">
        <v>67280</v>
      </c>
      <c r="AJ2285" s="277">
        <v>33859.32</v>
      </c>
      <c r="AL2285" s="246" t="s">
        <v>47838</v>
      </c>
      <c r="AM2285" s="247">
        <v>344.67</v>
      </c>
      <c r="AO2285" s="226" t="s">
        <v>33213</v>
      </c>
      <c r="AP2285" s="227">
        <v>7540.88</v>
      </c>
      <c r="AR2285" s="207" t="s">
        <v>16805</v>
      </c>
      <c r="AS2285" s="208">
        <v>398</v>
      </c>
      <c r="AT2285" s="93"/>
      <c r="AU2285" s="199" t="s">
        <v>32490</v>
      </c>
      <c r="AV2285" s="200">
        <v>955.26</v>
      </c>
      <c r="BD2285" s="272" t="s">
        <v>10047</v>
      </c>
      <c r="BE2285" s="273">
        <v>1084626.8899999999</v>
      </c>
      <c r="BG2285" s="244" t="s">
        <v>51266</v>
      </c>
      <c r="BH2285" s="245">
        <v>12838.31</v>
      </c>
      <c r="BJ2285" s="230" t="s">
        <v>38588</v>
      </c>
      <c r="BK2285" s="231">
        <v>294258</v>
      </c>
      <c r="BM2285" s="209" t="s">
        <v>6749</v>
      </c>
      <c r="BN2285" s="210">
        <v>11174.12</v>
      </c>
    </row>
    <row r="2286" spans="13:66" x14ac:dyDescent="0.55000000000000004">
      <c r="M2286" s="242" t="s">
        <v>50987</v>
      </c>
      <c r="N2286" s="242"/>
      <c r="O2286" s="243">
        <v>4606.3999999999996</v>
      </c>
      <c r="Q2286" s="224" t="s">
        <v>37216</v>
      </c>
      <c r="R2286" s="224"/>
      <c r="S2286" s="225">
        <v>63.92</v>
      </c>
      <c r="U2286" s="203" t="s">
        <v>2546</v>
      </c>
      <c r="V2286" s="203"/>
      <c r="W2286" s="204">
        <v>21134.7</v>
      </c>
      <c r="AF2286" t="s">
        <v>67838</v>
      </c>
      <c r="AG2286" s="284">
        <v>12525</v>
      </c>
      <c r="AI2286" s="276" t="s">
        <v>67281</v>
      </c>
      <c r="AJ2286" s="277">
        <v>1492.96</v>
      </c>
      <c r="AL2286" s="246" t="s">
        <v>38912</v>
      </c>
      <c r="AM2286" s="247">
        <v>72567</v>
      </c>
      <c r="AO2286" s="226" t="s">
        <v>51805</v>
      </c>
      <c r="AP2286" s="227">
        <v>4134.97</v>
      </c>
      <c r="AR2286" s="207" t="s">
        <v>16806</v>
      </c>
      <c r="AS2286" s="208">
        <v>3992</v>
      </c>
      <c r="AT2286" s="93"/>
      <c r="AU2286" s="199" t="s">
        <v>32491</v>
      </c>
      <c r="AV2286" s="200">
        <v>6899</v>
      </c>
      <c r="BD2286" s="272" t="s">
        <v>10048</v>
      </c>
      <c r="BE2286" s="273">
        <v>80309.42</v>
      </c>
      <c r="BG2286" s="244" t="s">
        <v>51267</v>
      </c>
      <c r="BH2286" s="245">
        <v>4606.3999999999996</v>
      </c>
      <c r="BJ2286" s="230" t="s">
        <v>38593</v>
      </c>
      <c r="BK2286" s="231">
        <v>63.92</v>
      </c>
      <c r="BM2286" s="209" t="s">
        <v>6951</v>
      </c>
      <c r="BN2286" s="210">
        <v>2512.5</v>
      </c>
    </row>
    <row r="2287" spans="13:66" x14ac:dyDescent="0.55000000000000004">
      <c r="M2287" s="242" t="s">
        <v>50988</v>
      </c>
      <c r="N2287" s="242"/>
      <c r="O2287" s="243">
        <v>52680.800000000003</v>
      </c>
      <c r="Q2287" s="224" t="s">
        <v>37217</v>
      </c>
      <c r="R2287" s="224"/>
      <c r="S2287" s="225">
        <v>378569.79</v>
      </c>
      <c r="U2287" s="203" t="s">
        <v>2547</v>
      </c>
      <c r="V2287" s="203"/>
      <c r="W2287" s="204">
        <v>2000</v>
      </c>
      <c r="AF2287" t="s">
        <v>67839</v>
      </c>
      <c r="AG2287">
        <v>675</v>
      </c>
      <c r="AI2287" s="276" t="s">
        <v>64114</v>
      </c>
      <c r="AJ2287" s="277">
        <v>4194.25</v>
      </c>
      <c r="AL2287" s="246" t="s">
        <v>47839</v>
      </c>
      <c r="AM2287" s="247">
        <v>121380</v>
      </c>
      <c r="AO2287" s="226" t="s">
        <v>16854</v>
      </c>
      <c r="AP2287" s="227">
        <v>571.29</v>
      </c>
      <c r="AR2287" s="207" t="s">
        <v>16807</v>
      </c>
      <c r="AS2287" s="208">
        <v>837</v>
      </c>
      <c r="AT2287" s="93"/>
      <c r="AU2287" s="199" t="s">
        <v>24578</v>
      </c>
      <c r="AV2287" s="200">
        <v>6899</v>
      </c>
      <c r="BD2287" s="272" t="s">
        <v>10049</v>
      </c>
      <c r="BE2287" s="273">
        <v>15045368.77</v>
      </c>
      <c r="BG2287" s="244" t="s">
        <v>51268</v>
      </c>
      <c r="BH2287" s="245">
        <v>52680.800000000003</v>
      </c>
      <c r="BJ2287" s="230" t="s">
        <v>38596</v>
      </c>
      <c r="BK2287" s="231">
        <v>378569.79</v>
      </c>
      <c r="BM2287" s="209" t="s">
        <v>7150</v>
      </c>
      <c r="BN2287" s="210">
        <v>1375.05</v>
      </c>
    </row>
    <row r="2288" spans="13:66" x14ac:dyDescent="0.55000000000000004">
      <c r="M2288" s="242" t="s">
        <v>50989</v>
      </c>
      <c r="N2288" s="242"/>
      <c r="O2288" s="243">
        <v>54192.2</v>
      </c>
      <c r="Q2288" s="224" t="s">
        <v>37218</v>
      </c>
      <c r="R2288" s="224"/>
      <c r="S2288" s="225">
        <v>5109.99</v>
      </c>
      <c r="U2288" s="203" t="s">
        <v>2548</v>
      </c>
      <c r="V2288" s="203"/>
      <c r="W2288" s="204">
        <v>28813</v>
      </c>
      <c r="AF2288" t="s">
        <v>62022</v>
      </c>
      <c r="AG2288" s="284">
        <v>11019</v>
      </c>
      <c r="AI2288" s="276" t="s">
        <v>63564</v>
      </c>
      <c r="AJ2288" s="277">
        <v>46679.34</v>
      </c>
      <c r="AL2288" s="246" t="s">
        <v>38913</v>
      </c>
      <c r="AM2288" s="247">
        <v>1074089.6000000001</v>
      </c>
      <c r="AO2288" s="226" t="s">
        <v>16855</v>
      </c>
      <c r="AP2288" s="227">
        <v>376.9</v>
      </c>
      <c r="AR2288" s="207" t="s">
        <v>16808</v>
      </c>
      <c r="AS2288" s="208">
        <v>3972</v>
      </c>
      <c r="AT2288" s="93"/>
      <c r="AU2288" s="199" t="s">
        <v>13940</v>
      </c>
      <c r="AV2288" s="200">
        <v>101701.99</v>
      </c>
      <c r="BD2288" s="272" t="s">
        <v>10050</v>
      </c>
      <c r="BE2288" s="273">
        <v>457229.16</v>
      </c>
      <c r="BG2288" s="244" t="s">
        <v>51269</v>
      </c>
      <c r="BH2288" s="245">
        <v>54192.2</v>
      </c>
      <c r="BJ2288" s="230" t="s">
        <v>38602</v>
      </c>
      <c r="BK2288" s="231">
        <v>5109.99</v>
      </c>
      <c r="BM2288" s="209" t="s">
        <v>7422</v>
      </c>
      <c r="BN2288" s="210">
        <v>14294</v>
      </c>
    </row>
    <row r="2289" spans="13:66" x14ac:dyDescent="0.55000000000000004">
      <c r="M2289" s="242" t="s">
        <v>50990</v>
      </c>
      <c r="N2289" s="242"/>
      <c r="O2289" s="243">
        <v>3689</v>
      </c>
      <c r="Q2289" s="224" t="s">
        <v>37220</v>
      </c>
      <c r="R2289" s="224"/>
      <c r="S2289" s="225">
        <v>4754.72</v>
      </c>
      <c r="U2289" s="203" t="s">
        <v>2549</v>
      </c>
      <c r="V2289" s="203"/>
      <c r="W2289" s="204">
        <v>21356.81</v>
      </c>
      <c r="AF2289" t="s">
        <v>67840</v>
      </c>
      <c r="AG2289" s="284">
        <v>3308.91</v>
      </c>
      <c r="AI2289" s="276" t="s">
        <v>63565</v>
      </c>
      <c r="AJ2289" s="277">
        <v>11730</v>
      </c>
      <c r="AL2289" s="246" t="s">
        <v>57290</v>
      </c>
      <c r="AM2289" s="247">
        <v>516.27</v>
      </c>
      <c r="AO2289" s="226" t="s">
        <v>16856</v>
      </c>
      <c r="AP2289" s="227">
        <v>1177.5</v>
      </c>
      <c r="AR2289" s="207" t="s">
        <v>16809</v>
      </c>
      <c r="AS2289" s="208">
        <v>74.989999999999995</v>
      </c>
      <c r="AT2289" s="93"/>
      <c r="AU2289" s="199" t="s">
        <v>13941</v>
      </c>
      <c r="AV2289" s="200">
        <v>63975.18</v>
      </c>
      <c r="BD2289" s="272" t="s">
        <v>10051</v>
      </c>
      <c r="BE2289" s="273">
        <v>403589.64</v>
      </c>
      <c r="BG2289" s="244" t="s">
        <v>51270</v>
      </c>
      <c r="BH2289" s="245">
        <v>3689</v>
      </c>
      <c r="BJ2289" s="230" t="s">
        <v>38616</v>
      </c>
      <c r="BK2289" s="231">
        <v>4754.72</v>
      </c>
      <c r="BM2289" s="209" t="s">
        <v>7831</v>
      </c>
      <c r="BN2289" s="210">
        <v>3834.81</v>
      </c>
    </row>
    <row r="2290" spans="13:66" x14ac:dyDescent="0.55000000000000004">
      <c r="M2290" s="242" t="s">
        <v>50991</v>
      </c>
      <c r="N2290" s="242"/>
      <c r="O2290" s="243">
        <v>52293.06</v>
      </c>
      <c r="Q2290" s="224" t="s">
        <v>37221</v>
      </c>
      <c r="R2290" s="224"/>
      <c r="S2290" s="225">
        <v>174432.85</v>
      </c>
      <c r="U2290" s="203" t="s">
        <v>2550</v>
      </c>
      <c r="V2290" s="203"/>
      <c r="W2290" s="204">
        <v>7757.41</v>
      </c>
      <c r="AF2290" t="s">
        <v>67843</v>
      </c>
      <c r="AG2290" s="284">
        <v>28025</v>
      </c>
      <c r="AI2290" s="276" t="s">
        <v>67282</v>
      </c>
      <c r="AJ2290" s="277">
        <v>21181.99</v>
      </c>
      <c r="AL2290" s="246" t="s">
        <v>55879</v>
      </c>
      <c r="AM2290" s="247">
        <v>170600</v>
      </c>
      <c r="AO2290" s="226" t="s">
        <v>16857</v>
      </c>
      <c r="AP2290" s="227">
        <v>115.38</v>
      </c>
      <c r="AR2290" s="207" t="s">
        <v>16810</v>
      </c>
      <c r="AS2290" s="208">
        <v>2966.66</v>
      </c>
      <c r="AT2290" s="93"/>
      <c r="AU2290" s="199" t="s">
        <v>13942</v>
      </c>
      <c r="AV2290" s="200">
        <v>30459.99</v>
      </c>
      <c r="BD2290" s="272" t="s">
        <v>10052</v>
      </c>
      <c r="BE2290" s="273">
        <v>14906638.99</v>
      </c>
      <c r="BG2290" s="244" t="s">
        <v>51271</v>
      </c>
      <c r="BH2290" s="245">
        <v>52293.06</v>
      </c>
      <c r="BJ2290" s="230" t="s">
        <v>38619</v>
      </c>
      <c r="BK2290" s="231">
        <v>174432.85</v>
      </c>
      <c r="BM2290" s="209" t="s">
        <v>8094</v>
      </c>
      <c r="BN2290" s="210">
        <v>3599.9</v>
      </c>
    </row>
    <row r="2291" spans="13:66" x14ac:dyDescent="0.55000000000000004">
      <c r="M2291" s="242" t="s">
        <v>50992</v>
      </c>
      <c r="N2291" s="242"/>
      <c r="O2291" s="243">
        <v>100110.47</v>
      </c>
      <c r="Q2291" s="224" t="s">
        <v>37222</v>
      </c>
      <c r="R2291" s="224"/>
      <c r="S2291" s="225">
        <v>41347.699999999997</v>
      </c>
      <c r="U2291" s="203" t="s">
        <v>2551</v>
      </c>
      <c r="V2291" s="203"/>
      <c r="W2291" s="204">
        <v>5036</v>
      </c>
      <c r="AF2291" t="s">
        <v>67844</v>
      </c>
      <c r="AG2291" s="284">
        <v>3012.45</v>
      </c>
      <c r="AI2291" s="276" t="s">
        <v>44637</v>
      </c>
      <c r="AJ2291" s="277">
        <v>535562.31999999995</v>
      </c>
      <c r="AL2291" s="246" t="s">
        <v>46724</v>
      </c>
      <c r="AM2291" s="247">
        <v>6120</v>
      </c>
      <c r="AO2291" s="226" t="s">
        <v>16858</v>
      </c>
      <c r="AP2291" s="227">
        <v>247431.98</v>
      </c>
      <c r="AR2291" s="207" t="s">
        <v>16811</v>
      </c>
      <c r="AS2291" s="208">
        <v>880.46</v>
      </c>
      <c r="AT2291" s="93"/>
      <c r="AU2291" s="199" t="s">
        <v>13943</v>
      </c>
      <c r="AV2291" s="200">
        <v>15004.4</v>
      </c>
      <c r="BD2291" s="272" t="s">
        <v>10054</v>
      </c>
      <c r="BE2291" s="273">
        <v>23923935.84</v>
      </c>
      <c r="BG2291" s="244" t="s">
        <v>51272</v>
      </c>
      <c r="BH2291" s="245">
        <v>100110.47</v>
      </c>
      <c r="BJ2291" s="230" t="s">
        <v>38624</v>
      </c>
      <c r="BK2291" s="231">
        <v>41347.699999999997</v>
      </c>
      <c r="BM2291" s="209" t="s">
        <v>8365</v>
      </c>
      <c r="BN2291" s="210">
        <v>10741.91</v>
      </c>
    </row>
    <row r="2292" spans="13:66" x14ac:dyDescent="0.55000000000000004">
      <c r="M2292" s="242" t="s">
        <v>50993</v>
      </c>
      <c r="N2292" s="242"/>
      <c r="O2292" s="243">
        <v>13457.64</v>
      </c>
      <c r="Q2292" s="224" t="s">
        <v>37223</v>
      </c>
      <c r="R2292" s="224"/>
      <c r="S2292" s="225">
        <v>170137.17</v>
      </c>
      <c r="U2292" s="203" t="s">
        <v>2906</v>
      </c>
      <c r="V2292" s="203"/>
      <c r="W2292" s="204">
        <v>3717536.71</v>
      </c>
      <c r="AF2292" t="s">
        <v>39218</v>
      </c>
      <c r="AG2292" s="284">
        <v>4374.45</v>
      </c>
      <c r="AI2292" s="276" t="s">
        <v>64115</v>
      </c>
      <c r="AJ2292" s="277">
        <v>32641.119999999999</v>
      </c>
      <c r="AL2292" s="246" t="s">
        <v>55880</v>
      </c>
      <c r="AM2292" s="247">
        <v>326405.36</v>
      </c>
      <c r="AO2292" s="226" t="s">
        <v>16859</v>
      </c>
      <c r="AP2292" s="227">
        <v>27850.82</v>
      </c>
      <c r="AR2292" s="207" t="s">
        <v>16812</v>
      </c>
      <c r="AS2292" s="208">
        <v>10902.45</v>
      </c>
      <c r="AT2292" s="93"/>
      <c r="AU2292" s="199" t="s">
        <v>13944</v>
      </c>
      <c r="AV2292" s="200">
        <v>38020.980000000003</v>
      </c>
      <c r="BD2292" s="272" t="s">
        <v>10055</v>
      </c>
      <c r="BE2292" s="273">
        <v>1137133.6599999999</v>
      </c>
      <c r="BG2292" s="244" t="s">
        <v>51274</v>
      </c>
      <c r="BH2292" s="245">
        <v>13457.64</v>
      </c>
      <c r="BJ2292" s="230" t="s">
        <v>38630</v>
      </c>
      <c r="BK2292" s="231">
        <v>170137.17</v>
      </c>
      <c r="BM2292" s="209" t="s">
        <v>9015</v>
      </c>
      <c r="BN2292" s="210">
        <v>12427.36</v>
      </c>
    </row>
    <row r="2293" spans="13:66" x14ac:dyDescent="0.55000000000000004">
      <c r="M2293" s="242" t="s">
        <v>50994</v>
      </c>
      <c r="N2293" s="242"/>
      <c r="O2293" s="243">
        <v>94879.03</v>
      </c>
      <c r="Q2293" s="224" t="s">
        <v>37224</v>
      </c>
      <c r="R2293" s="224"/>
      <c r="S2293" s="225">
        <v>34065.42</v>
      </c>
      <c r="U2293" s="203" t="s">
        <v>2552</v>
      </c>
      <c r="V2293" s="203"/>
      <c r="W2293" s="204">
        <v>1000000</v>
      </c>
      <c r="AF2293" t="s">
        <v>39219</v>
      </c>
      <c r="AG2293" s="284">
        <v>12796.86</v>
      </c>
      <c r="AI2293" s="276" t="s">
        <v>70454</v>
      </c>
      <c r="AJ2293" s="277">
        <v>1875.3</v>
      </c>
      <c r="AL2293" s="246" t="s">
        <v>55881</v>
      </c>
      <c r="AM2293" s="247">
        <v>174453.48</v>
      </c>
      <c r="AO2293" s="226" t="s">
        <v>47833</v>
      </c>
      <c r="AP2293" s="227">
        <v>2360</v>
      </c>
      <c r="AR2293" s="207" t="s">
        <v>16813</v>
      </c>
      <c r="AS2293" s="208">
        <v>6731.08</v>
      </c>
      <c r="AT2293" s="93"/>
      <c r="AU2293" s="199" t="s">
        <v>13945</v>
      </c>
      <c r="AV2293" s="200">
        <v>11227.82</v>
      </c>
      <c r="BD2293" s="272" t="s">
        <v>10056</v>
      </c>
      <c r="BE2293" s="273">
        <v>12054.09</v>
      </c>
      <c r="BG2293" s="244" t="s">
        <v>51275</v>
      </c>
      <c r="BH2293" s="245">
        <v>94879.03</v>
      </c>
      <c r="BJ2293" s="230" t="s">
        <v>38635</v>
      </c>
      <c r="BK2293" s="231">
        <v>34065.42</v>
      </c>
      <c r="BM2293" s="209" t="s">
        <v>9336</v>
      </c>
      <c r="BN2293" s="210">
        <v>11398</v>
      </c>
    </row>
    <row r="2294" spans="13:66" x14ac:dyDescent="0.55000000000000004">
      <c r="M2294" s="242" t="s">
        <v>50995</v>
      </c>
      <c r="N2294" s="242"/>
      <c r="O2294" s="243">
        <v>13496.14</v>
      </c>
      <c r="Q2294" s="224" t="s">
        <v>37225</v>
      </c>
      <c r="R2294" s="224"/>
      <c r="S2294" s="225">
        <v>5825.31</v>
      </c>
      <c r="U2294" s="203" t="s">
        <v>2553</v>
      </c>
      <c r="V2294" s="203"/>
      <c r="W2294" s="204">
        <v>107212</v>
      </c>
      <c r="AF2294" t="s">
        <v>39220</v>
      </c>
      <c r="AG2294" s="284">
        <v>8769.02</v>
      </c>
      <c r="AI2294" s="276" t="s">
        <v>34800</v>
      </c>
      <c r="AJ2294" s="277">
        <v>386435.59</v>
      </c>
      <c r="AL2294" s="246" t="s">
        <v>40147</v>
      </c>
      <c r="AM2294" s="247">
        <v>186844.3</v>
      </c>
      <c r="AO2294" s="226" t="s">
        <v>16860</v>
      </c>
      <c r="AP2294" s="227">
        <v>16395.099999999999</v>
      </c>
      <c r="AR2294" s="207" t="s">
        <v>16814</v>
      </c>
      <c r="AS2294" s="208">
        <v>513.04</v>
      </c>
      <c r="AT2294" s="93"/>
      <c r="AU2294" s="199" t="s">
        <v>32492</v>
      </c>
      <c r="AV2294" s="200">
        <v>-0.11</v>
      </c>
      <c r="BD2294" s="272" t="s">
        <v>10057</v>
      </c>
      <c r="BE2294" s="273">
        <v>3761363.6</v>
      </c>
      <c r="BG2294" s="244" t="s">
        <v>51277</v>
      </c>
      <c r="BH2294" s="245">
        <v>13496.14</v>
      </c>
      <c r="BJ2294" s="230" t="s">
        <v>38640</v>
      </c>
      <c r="BK2294" s="231">
        <v>5825.31</v>
      </c>
      <c r="BM2294" s="209" t="s">
        <v>9454</v>
      </c>
      <c r="BN2294" s="210">
        <v>10345.129999999999</v>
      </c>
    </row>
    <row r="2295" spans="13:66" x14ac:dyDescent="0.55000000000000004">
      <c r="M2295" s="242" t="s">
        <v>50996</v>
      </c>
      <c r="N2295" s="242"/>
      <c r="O2295" s="243">
        <v>10199.959999999999</v>
      </c>
      <c r="Q2295" s="224" t="s">
        <v>37226</v>
      </c>
      <c r="R2295" s="224"/>
      <c r="S2295" s="225">
        <v>21453.200000000001</v>
      </c>
      <c r="U2295" s="203" t="s">
        <v>2554</v>
      </c>
      <c r="V2295" s="203"/>
      <c r="W2295" s="204">
        <v>3961</v>
      </c>
      <c r="AF2295" t="s">
        <v>45034</v>
      </c>
      <c r="AG2295" s="284">
        <v>35000</v>
      </c>
      <c r="AI2295" s="276" t="s">
        <v>52057</v>
      </c>
      <c r="AJ2295" s="277">
        <v>105457.5</v>
      </c>
      <c r="AL2295" s="246" t="s">
        <v>40148</v>
      </c>
      <c r="AM2295" s="247">
        <v>658768.93000000005</v>
      </c>
      <c r="AO2295" s="226" t="s">
        <v>36099</v>
      </c>
      <c r="AP2295" s="227">
        <v>22807.56</v>
      </c>
      <c r="AR2295" s="207" t="s">
        <v>16815</v>
      </c>
      <c r="AS2295" s="208">
        <v>7382.99</v>
      </c>
      <c r="AT2295" s="93"/>
      <c r="AU2295" s="199" t="s">
        <v>32493</v>
      </c>
      <c r="AV2295" s="200">
        <v>-0.01</v>
      </c>
      <c r="BD2295" s="272" t="s">
        <v>10058</v>
      </c>
      <c r="BE2295" s="273">
        <v>1812630.41</v>
      </c>
      <c r="BG2295" s="244" t="s">
        <v>51278</v>
      </c>
      <c r="BH2295" s="245">
        <v>10199.959999999999</v>
      </c>
      <c r="BJ2295" s="230" t="s">
        <v>38645</v>
      </c>
      <c r="BK2295" s="231">
        <v>21453.200000000001</v>
      </c>
      <c r="BM2295" s="209" t="s">
        <v>9538</v>
      </c>
      <c r="BN2295" s="210">
        <v>5045</v>
      </c>
    </row>
    <row r="2296" spans="13:66" x14ac:dyDescent="0.55000000000000004">
      <c r="M2296" s="242" t="s">
        <v>50997</v>
      </c>
      <c r="N2296" s="242"/>
      <c r="O2296" s="243">
        <v>44603.360000000001</v>
      </c>
      <c r="Q2296" s="224" t="s">
        <v>37227</v>
      </c>
      <c r="R2296" s="224"/>
      <c r="S2296" s="225">
        <v>1777.57</v>
      </c>
      <c r="U2296" s="203" t="s">
        <v>2555</v>
      </c>
      <c r="V2296" s="203"/>
      <c r="W2296" s="204">
        <v>97308</v>
      </c>
      <c r="AF2296" t="s">
        <v>58549</v>
      </c>
      <c r="AG2296" s="284">
        <v>24230.33</v>
      </c>
      <c r="AI2296" s="276" t="s">
        <v>44638</v>
      </c>
      <c r="AJ2296" s="277">
        <v>390507.98</v>
      </c>
      <c r="AL2296" s="246" t="s">
        <v>38914</v>
      </c>
      <c r="AM2296" s="247">
        <v>11714.25</v>
      </c>
      <c r="AO2296" s="226" t="s">
        <v>16861</v>
      </c>
      <c r="AP2296" s="227">
        <v>32508.34</v>
      </c>
      <c r="AR2296" s="207" t="s">
        <v>16816</v>
      </c>
      <c r="AS2296" s="208">
        <v>3000</v>
      </c>
      <c r="AT2296" s="93"/>
      <c r="AU2296" s="199" t="s">
        <v>32494</v>
      </c>
      <c r="AV2296" s="200">
        <v>18807.61</v>
      </c>
      <c r="BD2296" s="272" t="s">
        <v>10059</v>
      </c>
      <c r="BE2296" s="273">
        <v>124374.23</v>
      </c>
      <c r="BG2296" s="244" t="s">
        <v>51279</v>
      </c>
      <c r="BH2296" s="245">
        <v>44603.360000000001</v>
      </c>
      <c r="BJ2296" s="230" t="s">
        <v>38651</v>
      </c>
      <c r="BK2296" s="231">
        <v>1777.57</v>
      </c>
      <c r="BM2296" s="209" t="s">
        <v>9910</v>
      </c>
      <c r="BN2296" s="210">
        <v>86747.78</v>
      </c>
    </row>
    <row r="2297" spans="13:66" x14ac:dyDescent="0.55000000000000004">
      <c r="M2297" s="242" t="s">
        <v>50998</v>
      </c>
      <c r="N2297" s="242"/>
      <c r="O2297" s="243">
        <v>31917.02</v>
      </c>
      <c r="Q2297" s="224" t="s">
        <v>37228</v>
      </c>
      <c r="R2297" s="224"/>
      <c r="S2297" s="225">
        <v>11155.92</v>
      </c>
      <c r="U2297" s="203" t="s">
        <v>2556</v>
      </c>
      <c r="V2297" s="203"/>
      <c r="W2297" s="204">
        <v>99645</v>
      </c>
      <c r="AF2297" t="s">
        <v>71502</v>
      </c>
      <c r="AG2297" s="284">
        <v>81567.12</v>
      </c>
      <c r="AI2297" s="276" t="s">
        <v>54986</v>
      </c>
      <c r="AJ2297" s="277">
        <v>224511.65</v>
      </c>
      <c r="AL2297" s="246" t="s">
        <v>58980</v>
      </c>
      <c r="AM2297" s="247">
        <v>12836.86</v>
      </c>
      <c r="AO2297" s="226" t="s">
        <v>34662</v>
      </c>
      <c r="AP2297" s="227">
        <v>50325</v>
      </c>
      <c r="AR2297" s="207" t="s">
        <v>16817</v>
      </c>
      <c r="AS2297" s="208">
        <v>12267.82</v>
      </c>
      <c r="AT2297" s="93"/>
      <c r="AU2297" s="199" t="s">
        <v>32495</v>
      </c>
      <c r="AV2297" s="200">
        <v>157777.65</v>
      </c>
      <c r="BD2297" s="272" t="s">
        <v>42044</v>
      </c>
      <c r="BE2297" s="273">
        <v>315563.24</v>
      </c>
      <c r="BG2297" s="244" t="s">
        <v>51280</v>
      </c>
      <c r="BH2297" s="245">
        <v>31917.02</v>
      </c>
      <c r="BJ2297" s="230" t="s">
        <v>38658</v>
      </c>
      <c r="BK2297" s="231">
        <v>11155.92</v>
      </c>
      <c r="BM2297" s="209" t="s">
        <v>6952</v>
      </c>
      <c r="BN2297" s="210">
        <v>1431.98</v>
      </c>
    </row>
    <row r="2298" spans="13:66" x14ac:dyDescent="0.55000000000000004">
      <c r="M2298" s="242" t="s">
        <v>50999</v>
      </c>
      <c r="N2298" s="242"/>
      <c r="O2298" s="243">
        <v>2049</v>
      </c>
      <c r="Q2298" s="224" t="s">
        <v>37229</v>
      </c>
      <c r="R2298" s="224"/>
      <c r="S2298" s="225">
        <v>4683.24</v>
      </c>
      <c r="U2298" s="203" t="s">
        <v>2557</v>
      </c>
      <c r="V2298" s="203"/>
      <c r="W2298" s="204">
        <v>82529</v>
      </c>
      <c r="AF2298" t="s">
        <v>71503</v>
      </c>
      <c r="AG2298" s="284">
        <v>15000</v>
      </c>
      <c r="AI2298" s="276" t="s">
        <v>47883</v>
      </c>
      <c r="AJ2298" s="277">
        <v>546935.47</v>
      </c>
      <c r="AL2298" s="246" t="s">
        <v>57291</v>
      </c>
      <c r="AM2298" s="247">
        <v>536760</v>
      </c>
      <c r="AO2298" s="226" t="s">
        <v>16862</v>
      </c>
      <c r="AP2298" s="227">
        <v>2824.52</v>
      </c>
      <c r="AR2298" s="207" t="s">
        <v>16818</v>
      </c>
      <c r="AS2298" s="208">
        <v>2353.15</v>
      </c>
      <c r="AT2298" s="93"/>
      <c r="AU2298" s="199" t="s">
        <v>32496</v>
      </c>
      <c r="AV2298" s="200">
        <v>20640.3</v>
      </c>
      <c r="BD2298" s="272" t="s">
        <v>10061</v>
      </c>
      <c r="BE2298" s="273">
        <v>134780.57999999999</v>
      </c>
      <c r="BG2298" s="244" t="s">
        <v>51281</v>
      </c>
      <c r="BH2298" s="245">
        <v>2049</v>
      </c>
      <c r="BJ2298" s="230" t="s">
        <v>38665</v>
      </c>
      <c r="BK2298" s="231">
        <v>4683.24</v>
      </c>
      <c r="BM2298" s="209" t="s">
        <v>7151</v>
      </c>
      <c r="BN2298" s="210">
        <v>830</v>
      </c>
    </row>
    <row r="2299" spans="13:66" x14ac:dyDescent="0.55000000000000004">
      <c r="M2299" s="242" t="s">
        <v>51000</v>
      </c>
      <c r="N2299" s="242"/>
      <c r="O2299" s="243">
        <v>21352.1</v>
      </c>
      <c r="Q2299" s="224" t="s">
        <v>37230</v>
      </c>
      <c r="R2299" s="224"/>
      <c r="S2299" s="225">
        <v>65411.77</v>
      </c>
      <c r="U2299" s="203" t="s">
        <v>2558</v>
      </c>
      <c r="V2299" s="203"/>
      <c r="W2299" s="204">
        <v>115000</v>
      </c>
      <c r="AF2299" t="s">
        <v>63206</v>
      </c>
      <c r="AG2299" s="284">
        <v>55340.95</v>
      </c>
      <c r="AI2299" s="276" t="s">
        <v>57329</v>
      </c>
      <c r="AJ2299" s="277">
        <v>373338.01</v>
      </c>
      <c r="AL2299" s="246" t="s">
        <v>57292</v>
      </c>
      <c r="AM2299" s="247">
        <v>13468.24</v>
      </c>
      <c r="AO2299" s="226" t="s">
        <v>16863</v>
      </c>
      <c r="AP2299" s="227">
        <v>5854.38</v>
      </c>
      <c r="AR2299" s="207" t="s">
        <v>16819</v>
      </c>
      <c r="AS2299" s="208">
        <v>1192.93</v>
      </c>
      <c r="AT2299" s="93"/>
      <c r="AU2299" s="199" t="s">
        <v>32497</v>
      </c>
      <c r="AV2299" s="200">
        <v>52040.52</v>
      </c>
      <c r="BD2299" s="272" t="s">
        <v>10064</v>
      </c>
      <c r="BE2299" s="273">
        <v>121853.08</v>
      </c>
      <c r="BG2299" s="244" t="s">
        <v>51282</v>
      </c>
      <c r="BH2299" s="245">
        <v>21352.1</v>
      </c>
      <c r="BJ2299" s="230" t="s">
        <v>38670</v>
      </c>
      <c r="BK2299" s="231">
        <v>65411.77</v>
      </c>
      <c r="BM2299" s="209" t="s">
        <v>7423</v>
      </c>
      <c r="BN2299" s="210">
        <v>8221</v>
      </c>
    </row>
    <row r="2300" spans="13:66" x14ac:dyDescent="0.55000000000000004">
      <c r="M2300" s="242" t="s">
        <v>51001</v>
      </c>
      <c r="N2300" s="242"/>
      <c r="O2300" s="243">
        <v>307006</v>
      </c>
      <c r="Q2300" s="224" t="s">
        <v>37231</v>
      </c>
      <c r="R2300" s="224"/>
      <c r="S2300" s="225">
        <v>4644.97</v>
      </c>
      <c r="U2300" s="203" t="s">
        <v>2559</v>
      </c>
      <c r="V2300" s="203"/>
      <c r="W2300" s="204">
        <v>34028</v>
      </c>
      <c r="AF2300" t="s">
        <v>48026</v>
      </c>
      <c r="AG2300" s="284">
        <v>192755.7</v>
      </c>
      <c r="AI2300" s="276" t="s">
        <v>54987</v>
      </c>
      <c r="AJ2300" s="277">
        <v>650</v>
      </c>
      <c r="AL2300" s="246" t="s">
        <v>40149</v>
      </c>
      <c r="AM2300" s="247">
        <v>64426.74</v>
      </c>
      <c r="AO2300" s="226" t="s">
        <v>16864</v>
      </c>
      <c r="AP2300" s="227">
        <v>17440.580000000002</v>
      </c>
      <c r="AR2300" s="207" t="s">
        <v>16820</v>
      </c>
      <c r="AS2300" s="208">
        <v>15731.45</v>
      </c>
      <c r="AT2300" s="93"/>
      <c r="AU2300" s="199" t="s">
        <v>32498</v>
      </c>
      <c r="AV2300" s="200">
        <v>27049.66</v>
      </c>
      <c r="BD2300" s="272" t="s">
        <v>10066</v>
      </c>
      <c r="BE2300" s="273">
        <v>311396.53000000003</v>
      </c>
      <c r="BG2300" s="244" t="s">
        <v>51283</v>
      </c>
      <c r="BH2300" s="245">
        <v>307006</v>
      </c>
      <c r="BJ2300" s="230" t="s">
        <v>38673</v>
      </c>
      <c r="BK2300" s="231">
        <v>4644.97</v>
      </c>
      <c r="BM2300" s="209" t="s">
        <v>7832</v>
      </c>
      <c r="BN2300" s="210">
        <v>4227</v>
      </c>
    </row>
    <row r="2301" spans="13:66" x14ac:dyDescent="0.55000000000000004">
      <c r="M2301" s="242" t="s">
        <v>51002</v>
      </c>
      <c r="N2301" s="242"/>
      <c r="O2301" s="243">
        <v>134170.47</v>
      </c>
      <c r="Q2301" s="224" t="s">
        <v>37232</v>
      </c>
      <c r="R2301" s="224"/>
      <c r="S2301" s="225">
        <v>6395.74</v>
      </c>
      <c r="U2301" s="203" t="s">
        <v>2560</v>
      </c>
      <c r="V2301" s="203"/>
      <c r="W2301" s="204">
        <v>68258</v>
      </c>
      <c r="AF2301" t="s">
        <v>40353</v>
      </c>
      <c r="AG2301" s="284">
        <v>462638.01</v>
      </c>
      <c r="AI2301" s="276" t="s">
        <v>36149</v>
      </c>
      <c r="AJ2301" s="277">
        <v>9562.5</v>
      </c>
      <c r="AL2301" s="246" t="s">
        <v>40150</v>
      </c>
      <c r="AM2301" s="247">
        <v>8453.36</v>
      </c>
      <c r="AO2301" s="226" t="s">
        <v>16865</v>
      </c>
      <c r="AP2301" s="227">
        <v>31489.439999999999</v>
      </c>
      <c r="AR2301" s="207" t="s">
        <v>16821</v>
      </c>
      <c r="AS2301" s="208">
        <v>50798.75</v>
      </c>
      <c r="AT2301" s="93"/>
      <c r="AU2301" s="199" t="s">
        <v>32499</v>
      </c>
      <c r="AV2301" s="200">
        <v>222443.6</v>
      </c>
      <c r="BD2301" s="272" t="s">
        <v>42045</v>
      </c>
      <c r="BE2301" s="273">
        <v>217456</v>
      </c>
      <c r="BG2301" s="244" t="s">
        <v>51284</v>
      </c>
      <c r="BH2301" s="245">
        <v>134170.47</v>
      </c>
      <c r="BJ2301" s="230" t="s">
        <v>38679</v>
      </c>
      <c r="BK2301" s="231">
        <v>6395.74</v>
      </c>
      <c r="BM2301" s="209" t="s">
        <v>8366</v>
      </c>
      <c r="BN2301" s="210">
        <v>1972.16</v>
      </c>
    </row>
    <row r="2302" spans="13:66" x14ac:dyDescent="0.55000000000000004">
      <c r="M2302" s="242" t="s">
        <v>51003</v>
      </c>
      <c r="N2302" s="242"/>
      <c r="O2302" s="243">
        <v>10123.33</v>
      </c>
      <c r="Q2302" s="224" t="s">
        <v>37233</v>
      </c>
      <c r="R2302" s="224"/>
      <c r="S2302" s="225">
        <v>6979.09</v>
      </c>
      <c r="U2302" s="203" t="s">
        <v>2907</v>
      </c>
      <c r="V2302" s="203"/>
      <c r="W2302" s="204">
        <v>2707941</v>
      </c>
      <c r="AF2302" t="s">
        <v>66633</v>
      </c>
      <c r="AG2302" s="284">
        <v>397086.75</v>
      </c>
      <c r="AI2302" s="276" t="s">
        <v>38986</v>
      </c>
      <c r="AJ2302" s="277">
        <v>3839.5</v>
      </c>
      <c r="AL2302" s="246" t="s">
        <v>51812</v>
      </c>
      <c r="AM2302" s="247">
        <v>400</v>
      </c>
      <c r="AO2302" s="226" t="s">
        <v>16866</v>
      </c>
      <c r="AP2302" s="227">
        <v>2890.47</v>
      </c>
      <c r="AR2302" s="207" t="s">
        <v>16822</v>
      </c>
      <c r="AS2302" s="208">
        <v>3886.08</v>
      </c>
      <c r="AT2302" s="93"/>
      <c r="AU2302" s="199" t="s">
        <v>13946</v>
      </c>
      <c r="AV2302" s="200">
        <v>101701.99</v>
      </c>
      <c r="BD2302" s="272" t="s">
        <v>44211</v>
      </c>
      <c r="BE2302" s="273">
        <v>84242.09</v>
      </c>
      <c r="BG2302" s="244" t="s">
        <v>51285</v>
      </c>
      <c r="BH2302" s="245">
        <v>10123.33</v>
      </c>
      <c r="BJ2302" s="230" t="s">
        <v>38682</v>
      </c>
      <c r="BK2302" s="231">
        <v>6979.09</v>
      </c>
      <c r="BM2302" s="209" t="s">
        <v>8751</v>
      </c>
      <c r="BN2302" s="210">
        <v>2000</v>
      </c>
    </row>
    <row r="2303" spans="13:66" x14ac:dyDescent="0.55000000000000004">
      <c r="M2303" s="242" t="s">
        <v>51004</v>
      </c>
      <c r="N2303" s="242"/>
      <c r="O2303" s="243">
        <v>63099.3</v>
      </c>
      <c r="Q2303" s="224" t="s">
        <v>37238</v>
      </c>
      <c r="R2303" s="224"/>
      <c r="S2303" s="225">
        <v>52494</v>
      </c>
      <c r="U2303" s="203" t="s">
        <v>4132</v>
      </c>
      <c r="V2303" s="203"/>
      <c r="W2303" s="204">
        <v>1100000</v>
      </c>
      <c r="AF2303" t="s">
        <v>70182</v>
      </c>
      <c r="AG2303" s="284">
        <v>4575.12</v>
      </c>
      <c r="AI2303" s="276" t="s">
        <v>67283</v>
      </c>
      <c r="AJ2303" s="277">
        <v>13117.64</v>
      </c>
      <c r="AL2303" s="246" t="s">
        <v>49703</v>
      </c>
      <c r="AM2303" s="247">
        <v>504194.89</v>
      </c>
      <c r="AO2303" s="226" t="s">
        <v>16869</v>
      </c>
      <c r="AP2303" s="227">
        <v>682123.23</v>
      </c>
      <c r="AR2303" s="207" t="s">
        <v>16823</v>
      </c>
      <c r="AS2303" s="208">
        <v>11013.21</v>
      </c>
      <c r="AT2303" s="93"/>
      <c r="AU2303" s="199" t="s">
        <v>13947</v>
      </c>
      <c r="AV2303" s="200">
        <v>63975.18</v>
      </c>
      <c r="BD2303" s="272" t="s">
        <v>10068</v>
      </c>
      <c r="BE2303" s="273">
        <v>18646.41</v>
      </c>
      <c r="BG2303" s="244" t="s">
        <v>51286</v>
      </c>
      <c r="BH2303" s="245">
        <v>63099.3</v>
      </c>
      <c r="BJ2303" s="230" t="s">
        <v>38723</v>
      </c>
      <c r="BK2303" s="231">
        <v>52494</v>
      </c>
      <c r="BM2303" s="209" t="s">
        <v>9016</v>
      </c>
      <c r="BN2303" s="210">
        <v>3386</v>
      </c>
    </row>
    <row r="2304" spans="13:66" x14ac:dyDescent="0.55000000000000004">
      <c r="M2304" s="242" t="s">
        <v>51005</v>
      </c>
      <c r="N2304" s="242"/>
      <c r="O2304" s="243">
        <v>28870.959999999999</v>
      </c>
      <c r="Q2304" s="224" t="s">
        <v>37240</v>
      </c>
      <c r="R2304" s="224"/>
      <c r="S2304" s="225">
        <v>10157.030000000001</v>
      </c>
      <c r="U2304" s="203" t="s">
        <v>2561</v>
      </c>
      <c r="V2304" s="203"/>
      <c r="W2304" s="204">
        <v>375.22</v>
      </c>
      <c r="AF2304" t="s">
        <v>35138</v>
      </c>
      <c r="AG2304" s="284">
        <v>23200</v>
      </c>
      <c r="AI2304" s="276" t="s">
        <v>44639</v>
      </c>
      <c r="AJ2304" s="277">
        <v>52497.5</v>
      </c>
      <c r="AL2304" s="246" t="s">
        <v>38915</v>
      </c>
      <c r="AM2304" s="247">
        <v>224494.73</v>
      </c>
      <c r="AO2304" s="226" t="s">
        <v>16870</v>
      </c>
      <c r="AP2304" s="227">
        <v>87126.81</v>
      </c>
      <c r="AR2304" s="207" t="s">
        <v>16824</v>
      </c>
      <c r="AS2304" s="208">
        <v>38596.75</v>
      </c>
      <c r="AT2304" s="93"/>
      <c r="AU2304" s="199" t="s">
        <v>13948</v>
      </c>
      <c r="AV2304" s="200">
        <v>30459.99</v>
      </c>
      <c r="BD2304" s="272" t="s">
        <v>10069</v>
      </c>
      <c r="BE2304" s="273">
        <v>200304.15</v>
      </c>
      <c r="BG2304" s="244" t="s">
        <v>51287</v>
      </c>
      <c r="BH2304" s="245">
        <v>28870.959999999999</v>
      </c>
      <c r="BJ2304" s="230" t="s">
        <v>38742</v>
      </c>
      <c r="BK2304" s="231">
        <v>10157.030000000001</v>
      </c>
      <c r="BM2304" s="209" t="s">
        <v>9337</v>
      </c>
      <c r="BN2304" s="210">
        <v>42685.75</v>
      </c>
    </row>
    <row r="2305" spans="13:66" x14ac:dyDescent="0.55000000000000004">
      <c r="M2305" s="242" t="s">
        <v>51006</v>
      </c>
      <c r="N2305" s="242"/>
      <c r="O2305" s="243">
        <v>269172.59999999998</v>
      </c>
      <c r="Q2305" s="224" t="s">
        <v>37242</v>
      </c>
      <c r="R2305" s="224"/>
      <c r="S2305" s="225">
        <v>45430.29</v>
      </c>
      <c r="U2305" s="203" t="s">
        <v>2562</v>
      </c>
      <c r="V2305" s="203"/>
      <c r="W2305" s="204">
        <v>13880.68</v>
      </c>
      <c r="AF2305" t="s">
        <v>62024</v>
      </c>
      <c r="AG2305" s="284">
        <v>3000</v>
      </c>
      <c r="AI2305" s="276" t="s">
        <v>48769</v>
      </c>
      <c r="AJ2305" s="277">
        <v>1966</v>
      </c>
      <c r="AL2305" s="246" t="s">
        <v>64062</v>
      </c>
      <c r="AM2305" s="247">
        <v>1366466.67</v>
      </c>
      <c r="AO2305" s="226" t="s">
        <v>34663</v>
      </c>
      <c r="AP2305" s="227">
        <v>17150.64</v>
      </c>
      <c r="AR2305" s="207" t="s">
        <v>16825</v>
      </c>
      <c r="AS2305" s="208">
        <v>8490.2099999999991</v>
      </c>
      <c r="AT2305" s="93"/>
      <c r="AU2305" s="199" t="s">
        <v>13949</v>
      </c>
      <c r="AV2305" s="200">
        <v>15004.29</v>
      </c>
      <c r="BD2305" s="272" t="s">
        <v>44212</v>
      </c>
      <c r="BE2305" s="273">
        <v>231375.04</v>
      </c>
      <c r="BG2305" s="244" t="s">
        <v>51288</v>
      </c>
      <c r="BH2305" s="245">
        <v>269172.59999999998</v>
      </c>
      <c r="BJ2305" s="230" t="s">
        <v>38751</v>
      </c>
      <c r="BK2305" s="231">
        <v>45430.29</v>
      </c>
      <c r="BM2305" s="209" t="s">
        <v>11339</v>
      </c>
      <c r="BN2305" s="210">
        <v>3523</v>
      </c>
    </row>
    <row r="2306" spans="13:66" x14ac:dyDescent="0.55000000000000004">
      <c r="M2306" s="242" t="s">
        <v>51007</v>
      </c>
      <c r="N2306" s="242"/>
      <c r="O2306" s="243">
        <v>17138.07</v>
      </c>
      <c r="Q2306" s="224" t="s">
        <v>37243</v>
      </c>
      <c r="R2306" s="224"/>
      <c r="S2306" s="225">
        <v>28993.78</v>
      </c>
      <c r="U2306" s="203" t="s">
        <v>2563</v>
      </c>
      <c r="V2306" s="203"/>
      <c r="W2306" s="204">
        <v>207905</v>
      </c>
      <c r="AF2306" t="s">
        <v>63700</v>
      </c>
      <c r="AG2306">
        <v>540</v>
      </c>
      <c r="AI2306" s="276" t="s">
        <v>58998</v>
      </c>
      <c r="AJ2306" s="277">
        <v>17872.32</v>
      </c>
      <c r="AL2306" s="246" t="s">
        <v>44521</v>
      </c>
      <c r="AM2306" s="247">
        <v>12900.38</v>
      </c>
      <c r="AO2306" s="226" t="s">
        <v>36100</v>
      </c>
      <c r="AP2306" s="227">
        <v>8710.7000000000007</v>
      </c>
      <c r="AR2306" s="207" t="s">
        <v>16826</v>
      </c>
      <c r="AS2306" s="208">
        <v>9638.83</v>
      </c>
      <c r="AT2306" s="93"/>
      <c r="AU2306" s="199" t="s">
        <v>13950</v>
      </c>
      <c r="AV2306" s="200">
        <v>38020.97</v>
      </c>
      <c r="BD2306" s="272" t="s">
        <v>10070</v>
      </c>
      <c r="BE2306" s="273">
        <v>122851.78</v>
      </c>
      <c r="BG2306" s="244" t="s">
        <v>51289</v>
      </c>
      <c r="BH2306" s="245">
        <v>17138.07</v>
      </c>
      <c r="BJ2306" s="230" t="s">
        <v>38756</v>
      </c>
      <c r="BK2306" s="231">
        <v>28993.78</v>
      </c>
      <c r="BM2306" s="209" t="s">
        <v>11598</v>
      </c>
      <c r="BN2306" s="210">
        <v>10416.68</v>
      </c>
    </row>
    <row r="2307" spans="13:66" x14ac:dyDescent="0.55000000000000004">
      <c r="M2307" s="242" t="s">
        <v>51008</v>
      </c>
      <c r="N2307" s="242"/>
      <c r="O2307" s="243">
        <v>6987.09</v>
      </c>
      <c r="Q2307" s="224" t="s">
        <v>37244</v>
      </c>
      <c r="R2307" s="224"/>
      <c r="S2307" s="225">
        <v>42140.84</v>
      </c>
      <c r="U2307" s="203" t="s">
        <v>2564</v>
      </c>
      <c r="V2307" s="203"/>
      <c r="W2307" s="204">
        <v>7511</v>
      </c>
      <c r="AF2307" t="s">
        <v>33673</v>
      </c>
      <c r="AG2307" s="284">
        <v>2045.56</v>
      </c>
      <c r="AI2307" s="276" t="s">
        <v>52058</v>
      </c>
      <c r="AJ2307" s="277">
        <v>35643.75</v>
      </c>
      <c r="AL2307" s="246" t="s">
        <v>54925</v>
      </c>
      <c r="AM2307" s="247">
        <v>1123.9000000000001</v>
      </c>
      <c r="AO2307" s="226" t="s">
        <v>33214</v>
      </c>
      <c r="AP2307" s="227">
        <v>62469.440000000002</v>
      </c>
      <c r="AR2307" s="207" t="s">
        <v>16827</v>
      </c>
      <c r="AS2307" s="208">
        <v>4782</v>
      </c>
      <c r="AT2307" s="93"/>
      <c r="AU2307" s="199" t="s">
        <v>13951</v>
      </c>
      <c r="AV2307" s="200">
        <v>11227.82</v>
      </c>
      <c r="BD2307" s="272" t="s">
        <v>10072</v>
      </c>
      <c r="BE2307" s="273">
        <v>18589.419999999998</v>
      </c>
      <c r="BG2307" s="244" t="s">
        <v>51290</v>
      </c>
      <c r="BH2307" s="245">
        <v>6987.09</v>
      </c>
      <c r="BJ2307" s="230" t="s">
        <v>38764</v>
      </c>
      <c r="BK2307" s="231">
        <v>42140.84</v>
      </c>
      <c r="BM2307" s="209" t="s">
        <v>9911</v>
      </c>
      <c r="BN2307" s="210">
        <v>78693.570000000007</v>
      </c>
    </row>
    <row r="2308" spans="13:66" x14ac:dyDescent="0.55000000000000004">
      <c r="M2308" s="242" t="s">
        <v>51009</v>
      </c>
      <c r="N2308" s="242"/>
      <c r="O2308" s="243">
        <v>12180</v>
      </c>
      <c r="Q2308" s="224" t="s">
        <v>37245</v>
      </c>
      <c r="R2308" s="224"/>
      <c r="S2308" s="225">
        <v>12455.09</v>
      </c>
      <c r="U2308" s="203" t="s">
        <v>2565</v>
      </c>
      <c r="V2308" s="203"/>
      <c r="W2308" s="204">
        <v>1971.88</v>
      </c>
      <c r="AF2308" t="s">
        <v>33674</v>
      </c>
      <c r="AG2308" s="284">
        <v>6218.71</v>
      </c>
      <c r="AI2308" s="276" t="s">
        <v>52059</v>
      </c>
      <c r="AJ2308" s="277">
        <v>1869.91</v>
      </c>
      <c r="AL2308" s="246" t="s">
        <v>59508</v>
      </c>
      <c r="AM2308" s="247">
        <v>6250</v>
      </c>
      <c r="AO2308" s="226" t="s">
        <v>34664</v>
      </c>
      <c r="AP2308" s="227">
        <v>21283.040000000001</v>
      </c>
      <c r="AR2308" s="207" t="s">
        <v>16828</v>
      </c>
      <c r="AS2308" s="208">
        <v>59764.79</v>
      </c>
      <c r="AT2308" s="93"/>
      <c r="AU2308" s="199" t="s">
        <v>32500</v>
      </c>
      <c r="AV2308" s="200">
        <v>18807.61</v>
      </c>
      <c r="BD2308" s="272" t="s">
        <v>10073</v>
      </c>
      <c r="BE2308" s="273">
        <v>197668.83</v>
      </c>
      <c r="BG2308" s="244" t="s">
        <v>51291</v>
      </c>
      <c r="BH2308" s="245">
        <v>12180</v>
      </c>
      <c r="BJ2308" s="230" t="s">
        <v>38769</v>
      </c>
      <c r="BK2308" s="231">
        <v>12455.09</v>
      </c>
      <c r="BM2308" s="209" t="s">
        <v>6750</v>
      </c>
      <c r="BN2308" s="210">
        <v>63563</v>
      </c>
    </row>
    <row r="2309" spans="13:66" x14ac:dyDescent="0.55000000000000004">
      <c r="M2309" s="242" t="s">
        <v>51010</v>
      </c>
      <c r="N2309" s="242"/>
      <c r="O2309" s="243">
        <v>188161.88</v>
      </c>
      <c r="Q2309" s="224" t="s">
        <v>37246</v>
      </c>
      <c r="R2309" s="224"/>
      <c r="S2309" s="225">
        <v>32202</v>
      </c>
      <c r="U2309" s="203" t="s">
        <v>2566</v>
      </c>
      <c r="V2309" s="203"/>
      <c r="W2309" s="204">
        <v>17137</v>
      </c>
      <c r="AF2309" t="s">
        <v>33676</v>
      </c>
      <c r="AG2309" s="284">
        <v>7498</v>
      </c>
      <c r="AI2309" s="276" t="s">
        <v>42296</v>
      </c>
      <c r="AJ2309" s="277">
        <v>88350</v>
      </c>
      <c r="AL2309" s="246" t="s">
        <v>16963</v>
      </c>
      <c r="AM2309" s="247">
        <v>196957.8</v>
      </c>
      <c r="AO2309" s="226" t="s">
        <v>16871</v>
      </c>
      <c r="AP2309" s="227">
        <v>96000.19</v>
      </c>
      <c r="AR2309" s="207" t="s">
        <v>16829</v>
      </c>
      <c r="AS2309" s="208">
        <v>40299.440000000002</v>
      </c>
      <c r="AT2309" s="93"/>
      <c r="AU2309" s="199" t="s">
        <v>24690</v>
      </c>
      <c r="AV2309" s="200">
        <v>157777.65</v>
      </c>
      <c r="BD2309" s="272" t="s">
        <v>10077</v>
      </c>
      <c r="BE2309" s="273">
        <v>152907.17000000001</v>
      </c>
      <c r="BG2309" s="244" t="s">
        <v>51292</v>
      </c>
      <c r="BH2309" s="245">
        <v>188161.88</v>
      </c>
      <c r="BJ2309" s="230" t="s">
        <v>38774</v>
      </c>
      <c r="BK2309" s="231">
        <v>32202</v>
      </c>
      <c r="BM2309" s="209" t="s">
        <v>7152</v>
      </c>
      <c r="BN2309" s="210">
        <v>1656</v>
      </c>
    </row>
    <row r="2310" spans="13:66" x14ac:dyDescent="0.55000000000000004">
      <c r="M2310" s="242" t="s">
        <v>51011</v>
      </c>
      <c r="N2310" s="242"/>
      <c r="O2310" s="243">
        <v>589278.25</v>
      </c>
      <c r="Q2310" s="224" t="s">
        <v>37247</v>
      </c>
      <c r="R2310" s="224"/>
      <c r="S2310" s="225">
        <v>6676.86</v>
      </c>
      <c r="U2310" s="203" t="s">
        <v>2567</v>
      </c>
      <c r="V2310" s="203"/>
      <c r="W2310" s="204">
        <v>2785.59</v>
      </c>
      <c r="AF2310" t="s">
        <v>67857</v>
      </c>
      <c r="AG2310" s="284">
        <v>161320</v>
      </c>
      <c r="AI2310" s="276" t="s">
        <v>34801</v>
      </c>
      <c r="AJ2310" s="277">
        <v>109683.93</v>
      </c>
      <c r="AL2310" s="246" t="s">
        <v>40151</v>
      </c>
      <c r="AM2310" s="247">
        <v>16108.12</v>
      </c>
      <c r="AO2310" s="226" t="s">
        <v>16872</v>
      </c>
      <c r="AP2310" s="227">
        <v>55108.26</v>
      </c>
      <c r="AR2310" s="207" t="s">
        <v>16830</v>
      </c>
      <c r="AS2310" s="208">
        <v>11844.21</v>
      </c>
      <c r="AT2310" s="93"/>
      <c r="AU2310" s="199" t="s">
        <v>24691</v>
      </c>
      <c r="AV2310" s="200">
        <v>20640.3</v>
      </c>
      <c r="BD2310" s="272" t="s">
        <v>10079</v>
      </c>
      <c r="BE2310" s="273">
        <v>113903.63</v>
      </c>
      <c r="BG2310" s="244" t="s">
        <v>51293</v>
      </c>
      <c r="BH2310" s="245">
        <v>589278.25</v>
      </c>
      <c r="BJ2310" s="230" t="s">
        <v>38778</v>
      </c>
      <c r="BK2310" s="231">
        <v>6676.86</v>
      </c>
      <c r="BM2310" s="209" t="s">
        <v>7424</v>
      </c>
      <c r="BN2310" s="210">
        <v>45053.56</v>
      </c>
    </row>
    <row r="2311" spans="13:66" x14ac:dyDescent="0.55000000000000004">
      <c r="M2311" s="242" t="s">
        <v>51012</v>
      </c>
      <c r="N2311" s="242"/>
      <c r="O2311" s="243">
        <v>15914.76</v>
      </c>
      <c r="Q2311" s="224" t="s">
        <v>37249</v>
      </c>
      <c r="R2311" s="224"/>
      <c r="S2311" s="225">
        <v>1645.85</v>
      </c>
      <c r="U2311" s="203" t="s">
        <v>2568</v>
      </c>
      <c r="V2311" s="203"/>
      <c r="W2311" s="204">
        <v>254247</v>
      </c>
      <c r="AF2311" t="s">
        <v>21762</v>
      </c>
      <c r="AG2311" s="284">
        <v>172075.75</v>
      </c>
      <c r="AI2311" s="276" t="s">
        <v>44640</v>
      </c>
      <c r="AJ2311" s="277">
        <v>14401.81</v>
      </c>
      <c r="AL2311" s="246" t="s">
        <v>16964</v>
      </c>
      <c r="AM2311" s="247">
        <v>420068.92</v>
      </c>
      <c r="AO2311" s="226" t="s">
        <v>16873</v>
      </c>
      <c r="AP2311" s="227">
        <v>6272</v>
      </c>
      <c r="AR2311" s="207" t="s">
        <v>16831</v>
      </c>
      <c r="AS2311" s="208">
        <v>627.36</v>
      </c>
      <c r="AT2311" s="93"/>
      <c r="AU2311" s="199" t="s">
        <v>24692</v>
      </c>
      <c r="AV2311" s="200">
        <v>52040.52</v>
      </c>
      <c r="BD2311" s="272" t="s">
        <v>42046</v>
      </c>
      <c r="BE2311" s="273">
        <v>148767.62</v>
      </c>
      <c r="BG2311" s="244" t="s">
        <v>51294</v>
      </c>
      <c r="BH2311" s="245">
        <v>15914.76</v>
      </c>
      <c r="BJ2311" s="230" t="s">
        <v>37841</v>
      </c>
      <c r="BK2311" s="231">
        <v>1645.85</v>
      </c>
      <c r="BM2311" s="209" t="s">
        <v>7833</v>
      </c>
      <c r="BN2311" s="210">
        <v>2759</v>
      </c>
    </row>
    <row r="2312" spans="13:66" x14ac:dyDescent="0.55000000000000004">
      <c r="M2312" s="242" t="s">
        <v>51013</v>
      </c>
      <c r="N2312" s="242"/>
      <c r="O2312" s="243">
        <v>14000</v>
      </c>
      <c r="Q2312" s="224" t="s">
        <v>37252</v>
      </c>
      <c r="R2312" s="224"/>
      <c r="S2312" s="225">
        <v>7826.29</v>
      </c>
      <c r="U2312" s="203" t="s">
        <v>2569</v>
      </c>
      <c r="V2312" s="203"/>
      <c r="W2312" s="204">
        <v>61231</v>
      </c>
      <c r="AF2312" t="s">
        <v>45040</v>
      </c>
      <c r="AG2312" s="284">
        <v>139280.39000000001</v>
      </c>
      <c r="AI2312" s="276" t="s">
        <v>67284</v>
      </c>
      <c r="AJ2312" s="277">
        <v>103.47</v>
      </c>
      <c r="AL2312" s="246" t="s">
        <v>38916</v>
      </c>
      <c r="AM2312" s="247">
        <v>1116518.45</v>
      </c>
      <c r="AO2312" s="226" t="s">
        <v>33215</v>
      </c>
      <c r="AP2312" s="227">
        <v>429734.31</v>
      </c>
      <c r="AR2312" s="207" t="s">
        <v>13176</v>
      </c>
      <c r="AS2312" s="208">
        <v>3769.25</v>
      </c>
      <c r="AT2312" s="93"/>
      <c r="AU2312" s="199" t="s">
        <v>24693</v>
      </c>
      <c r="AV2312" s="200">
        <v>27049.66</v>
      </c>
      <c r="BD2312" s="272" t="s">
        <v>44213</v>
      </c>
      <c r="BE2312" s="273">
        <v>27984.66</v>
      </c>
      <c r="BG2312" s="244" t="s">
        <v>51295</v>
      </c>
      <c r="BH2312" s="245">
        <v>14000</v>
      </c>
      <c r="BJ2312" s="230" t="s">
        <v>37862</v>
      </c>
      <c r="BK2312" s="231">
        <v>7826.29</v>
      </c>
      <c r="BM2312" s="209" t="s">
        <v>8095</v>
      </c>
      <c r="BN2312" s="210">
        <v>4987</v>
      </c>
    </row>
    <row r="2313" spans="13:66" x14ac:dyDescent="0.55000000000000004">
      <c r="M2313" s="242" t="s">
        <v>51014</v>
      </c>
      <c r="N2313" s="242"/>
      <c r="O2313" s="243">
        <v>14959.25</v>
      </c>
      <c r="Q2313" s="224" t="s">
        <v>37253</v>
      </c>
      <c r="R2313" s="224"/>
      <c r="S2313" s="225">
        <v>9472.5300000000007</v>
      </c>
      <c r="U2313" s="203" t="s">
        <v>2570</v>
      </c>
      <c r="V2313" s="203"/>
      <c r="W2313" s="204">
        <v>29022</v>
      </c>
      <c r="AF2313" t="s">
        <v>35140</v>
      </c>
      <c r="AG2313" s="284">
        <v>153566.26</v>
      </c>
      <c r="AI2313" s="276" t="s">
        <v>57330</v>
      </c>
      <c r="AJ2313" s="277">
        <v>306700</v>
      </c>
      <c r="AL2313" s="246" t="s">
        <v>38917</v>
      </c>
      <c r="AM2313" s="247">
        <v>331688.53999999998</v>
      </c>
      <c r="AO2313" s="226" t="s">
        <v>48736</v>
      </c>
      <c r="AP2313" s="227">
        <v>15118.21</v>
      </c>
      <c r="AR2313" s="207" t="s">
        <v>13177</v>
      </c>
      <c r="AS2313" s="208">
        <v>9186.2900000000009</v>
      </c>
      <c r="AT2313" s="93"/>
      <c r="AU2313" s="199" t="s">
        <v>32501</v>
      </c>
      <c r="AV2313" s="200">
        <v>222443.6</v>
      </c>
      <c r="BD2313" s="272" t="s">
        <v>44214</v>
      </c>
      <c r="BE2313" s="273">
        <v>139725.6</v>
      </c>
      <c r="BG2313" s="244" t="s">
        <v>51296</v>
      </c>
      <c r="BH2313" s="245">
        <v>14959.25</v>
      </c>
      <c r="BJ2313" s="230" t="s">
        <v>37867</v>
      </c>
      <c r="BK2313" s="231">
        <v>9472.5300000000007</v>
      </c>
      <c r="BM2313" s="209" t="s">
        <v>8752</v>
      </c>
      <c r="BN2313" s="210">
        <v>2000</v>
      </c>
    </row>
    <row r="2314" spans="13:66" x14ac:dyDescent="0.55000000000000004">
      <c r="M2314" s="242" t="s">
        <v>51015</v>
      </c>
      <c r="N2314" s="242"/>
      <c r="O2314" s="243">
        <v>5022.5</v>
      </c>
      <c r="Q2314" s="224" t="s">
        <v>37254</v>
      </c>
      <c r="R2314" s="224"/>
      <c r="S2314" s="225">
        <v>4068.92</v>
      </c>
      <c r="U2314" s="203" t="s">
        <v>2571</v>
      </c>
      <c r="V2314" s="203"/>
      <c r="W2314" s="204">
        <v>54326</v>
      </c>
      <c r="AF2314" t="s">
        <v>36354</v>
      </c>
      <c r="AG2314" s="284">
        <v>75452.36</v>
      </c>
      <c r="AI2314" s="276" t="s">
        <v>63637</v>
      </c>
      <c r="AJ2314" s="277">
        <v>240.84</v>
      </c>
      <c r="AL2314" s="246" t="s">
        <v>58444</v>
      </c>
      <c r="AM2314" s="247">
        <v>124241</v>
      </c>
      <c r="AO2314" s="226" t="s">
        <v>48737</v>
      </c>
      <c r="AP2314" s="227">
        <v>1156.54</v>
      </c>
      <c r="AR2314" s="207" t="s">
        <v>16832</v>
      </c>
      <c r="AS2314" s="208">
        <v>11420.58</v>
      </c>
      <c r="AT2314" s="93"/>
      <c r="AU2314" s="199" t="s">
        <v>32502</v>
      </c>
      <c r="AV2314" s="200">
        <v>1767.69</v>
      </c>
      <c r="BD2314" s="272" t="s">
        <v>42047</v>
      </c>
      <c r="BE2314" s="273">
        <v>11111.03</v>
      </c>
      <c r="BG2314" s="244" t="s">
        <v>51297</v>
      </c>
      <c r="BH2314" s="245">
        <v>5022.5</v>
      </c>
      <c r="BJ2314" s="230" t="s">
        <v>37872</v>
      </c>
      <c r="BK2314" s="231">
        <v>4068.92</v>
      </c>
      <c r="BM2314" s="209" t="s">
        <v>9017</v>
      </c>
      <c r="BN2314" s="210">
        <v>907</v>
      </c>
    </row>
    <row r="2315" spans="13:66" x14ac:dyDescent="0.55000000000000004">
      <c r="M2315" s="242" t="s">
        <v>51016</v>
      </c>
      <c r="N2315" s="242"/>
      <c r="O2315" s="243">
        <v>1507.23</v>
      </c>
      <c r="Q2315" s="224" t="s">
        <v>37256</v>
      </c>
      <c r="R2315" s="224"/>
      <c r="S2315" s="225">
        <v>19987.48</v>
      </c>
      <c r="U2315" s="203" t="s">
        <v>2572</v>
      </c>
      <c r="V2315" s="203"/>
      <c r="W2315" s="204">
        <v>80176.240000000005</v>
      </c>
      <c r="AF2315" t="s">
        <v>42605</v>
      </c>
      <c r="AG2315" s="284">
        <v>841520.93</v>
      </c>
      <c r="AI2315" s="276" t="s">
        <v>47884</v>
      </c>
      <c r="AJ2315" s="277">
        <v>22533.73</v>
      </c>
      <c r="AL2315" s="246" t="s">
        <v>59509</v>
      </c>
      <c r="AM2315" s="247">
        <v>1031.1199999999999</v>
      </c>
      <c r="AO2315" s="226" t="s">
        <v>51806</v>
      </c>
      <c r="AP2315" s="227">
        <v>883.39</v>
      </c>
      <c r="AR2315" s="207" t="s">
        <v>13178</v>
      </c>
      <c r="AS2315" s="208">
        <v>1280.73</v>
      </c>
      <c r="AT2315" s="93"/>
      <c r="AU2315" s="199" t="s">
        <v>32503</v>
      </c>
      <c r="AV2315" s="200">
        <v>13755.31</v>
      </c>
      <c r="BD2315" s="263"/>
      <c r="BE2315" s="264"/>
      <c r="BG2315" s="244" t="s">
        <v>51298</v>
      </c>
      <c r="BH2315" s="245">
        <v>1507.23</v>
      </c>
      <c r="BJ2315" s="230" t="s">
        <v>37885</v>
      </c>
      <c r="BK2315" s="231">
        <v>19987.48</v>
      </c>
      <c r="BM2315" s="209" t="s">
        <v>9338</v>
      </c>
      <c r="BN2315" s="210">
        <v>196686.85</v>
      </c>
    </row>
    <row r="2316" spans="13:66" x14ac:dyDescent="0.55000000000000004">
      <c r="M2316" s="242" t="s">
        <v>51017</v>
      </c>
      <c r="N2316" s="242"/>
      <c r="O2316" s="243">
        <v>7986.55</v>
      </c>
      <c r="Q2316" s="224" t="s">
        <v>37257</v>
      </c>
      <c r="R2316" s="224"/>
      <c r="S2316" s="225">
        <v>62009.35</v>
      </c>
      <c r="U2316" s="203" t="s">
        <v>2573</v>
      </c>
      <c r="V2316" s="203"/>
      <c r="W2316" s="204">
        <v>2507</v>
      </c>
      <c r="AF2316" t="s">
        <v>71504</v>
      </c>
      <c r="AG2316" s="284">
        <v>1447.91</v>
      </c>
      <c r="AI2316" s="276" t="s">
        <v>34802</v>
      </c>
      <c r="AJ2316" s="277">
        <v>243716.93</v>
      </c>
      <c r="AL2316" s="246" t="s">
        <v>58195</v>
      </c>
      <c r="AM2316" s="247">
        <v>17958.18</v>
      </c>
      <c r="AO2316" s="226" t="s">
        <v>51807</v>
      </c>
      <c r="AP2316" s="227">
        <v>63593</v>
      </c>
      <c r="AR2316" s="207" t="s">
        <v>16833</v>
      </c>
      <c r="AS2316" s="208">
        <v>30613.14</v>
      </c>
      <c r="AT2316" s="93"/>
      <c r="AU2316" s="199" t="s">
        <v>24721</v>
      </c>
      <c r="AV2316" s="200">
        <v>1767.69</v>
      </c>
      <c r="BD2316" s="263"/>
      <c r="BE2316" s="264"/>
      <c r="BG2316" s="244" t="s">
        <v>51299</v>
      </c>
      <c r="BH2316" s="245">
        <v>7986.55</v>
      </c>
      <c r="BJ2316" s="230" t="s">
        <v>37890</v>
      </c>
      <c r="BK2316" s="231">
        <v>62009.35</v>
      </c>
      <c r="BM2316" s="209" t="s">
        <v>10662</v>
      </c>
      <c r="BN2316" s="210">
        <v>6109</v>
      </c>
    </row>
    <row r="2317" spans="13:66" x14ac:dyDescent="0.55000000000000004">
      <c r="M2317" s="242" t="s">
        <v>51018</v>
      </c>
      <c r="N2317" s="242"/>
      <c r="O2317" s="243">
        <v>5211.55</v>
      </c>
      <c r="Q2317" s="224" t="s">
        <v>37258</v>
      </c>
      <c r="R2317" s="224"/>
      <c r="S2317" s="225">
        <v>67695.73</v>
      </c>
      <c r="U2317" s="203" t="s">
        <v>2574</v>
      </c>
      <c r="V2317" s="203"/>
      <c r="W2317" s="204">
        <v>118514</v>
      </c>
      <c r="AF2317" t="s">
        <v>71505</v>
      </c>
      <c r="AG2317" s="284">
        <v>17910.37</v>
      </c>
      <c r="AI2317" s="276" t="s">
        <v>34803</v>
      </c>
      <c r="AJ2317" s="277">
        <v>683347.27</v>
      </c>
      <c r="AL2317" s="246" t="s">
        <v>58842</v>
      </c>
      <c r="AM2317" s="247">
        <v>5546.25</v>
      </c>
      <c r="AO2317" s="226" t="s">
        <v>51808</v>
      </c>
      <c r="AP2317" s="227">
        <v>40524.15</v>
      </c>
      <c r="AR2317" s="207" t="s">
        <v>16834</v>
      </c>
      <c r="AS2317" s="208">
        <v>7932.05</v>
      </c>
      <c r="AT2317" s="93"/>
      <c r="AU2317" s="199" t="s">
        <v>24723</v>
      </c>
      <c r="AV2317" s="200">
        <v>13755.31</v>
      </c>
      <c r="BD2317" s="263"/>
      <c r="BE2317" s="264"/>
      <c r="BG2317" s="244" t="s">
        <v>51300</v>
      </c>
      <c r="BH2317" s="245">
        <v>5211.55</v>
      </c>
      <c r="BJ2317" s="230" t="s">
        <v>37896</v>
      </c>
      <c r="BK2317" s="231">
        <v>67695.73</v>
      </c>
      <c r="BM2317" s="209" t="s">
        <v>9912</v>
      </c>
      <c r="BN2317" s="210">
        <v>323721.40999999997</v>
      </c>
    </row>
    <row r="2318" spans="13:66" x14ac:dyDescent="0.55000000000000004">
      <c r="M2318" s="242" t="s">
        <v>51019</v>
      </c>
      <c r="N2318" s="242"/>
      <c r="O2318" s="243">
        <v>18145.86</v>
      </c>
      <c r="Q2318" s="224" t="s">
        <v>37259</v>
      </c>
      <c r="R2318" s="224"/>
      <c r="S2318" s="225">
        <v>31373.9</v>
      </c>
      <c r="U2318" s="203" t="s">
        <v>2575</v>
      </c>
      <c r="V2318" s="203"/>
      <c r="W2318" s="204">
        <v>8013</v>
      </c>
      <c r="AF2318" t="s">
        <v>69746</v>
      </c>
      <c r="AG2318" s="284">
        <v>1480.85</v>
      </c>
      <c r="AI2318" s="276" t="s">
        <v>34804</v>
      </c>
      <c r="AJ2318" s="277">
        <v>251616.7</v>
      </c>
      <c r="AL2318" s="246" t="s">
        <v>16965</v>
      </c>
      <c r="AM2318" s="247">
        <v>889829.78</v>
      </c>
      <c r="AO2318" s="226" t="s">
        <v>44514</v>
      </c>
      <c r="AP2318" s="227">
        <v>65600</v>
      </c>
      <c r="AR2318" s="207" t="s">
        <v>16835</v>
      </c>
      <c r="AS2318" s="208">
        <v>23978</v>
      </c>
      <c r="AT2318" s="93"/>
      <c r="AU2318" s="199" t="s">
        <v>32504</v>
      </c>
      <c r="AV2318" s="200">
        <v>19756</v>
      </c>
      <c r="BD2318" s="263"/>
      <c r="BE2318" s="264"/>
      <c r="BG2318" s="244" t="s">
        <v>51301</v>
      </c>
      <c r="BH2318" s="245">
        <v>18145.86</v>
      </c>
      <c r="BJ2318" s="230" t="s">
        <v>37905</v>
      </c>
      <c r="BK2318" s="231">
        <v>31373.9</v>
      </c>
      <c r="BM2318" s="209" t="s">
        <v>6751</v>
      </c>
      <c r="BN2318" s="210">
        <v>31741</v>
      </c>
    </row>
    <row r="2319" spans="13:66" x14ac:dyDescent="0.55000000000000004">
      <c r="M2319" s="242" t="s">
        <v>51020</v>
      </c>
      <c r="N2319" s="242"/>
      <c r="O2319" s="243">
        <v>74291.66</v>
      </c>
      <c r="Q2319" s="224" t="s">
        <v>37260</v>
      </c>
      <c r="R2319" s="224"/>
      <c r="S2319" s="225">
        <v>7912.05</v>
      </c>
      <c r="U2319" s="203" t="s">
        <v>2576</v>
      </c>
      <c r="V2319" s="203"/>
      <c r="W2319" s="204">
        <v>18178.86</v>
      </c>
      <c r="AF2319" t="s">
        <v>71506</v>
      </c>
      <c r="AG2319" s="284">
        <v>4812.72</v>
      </c>
      <c r="AI2319" s="276" t="s">
        <v>38987</v>
      </c>
      <c r="AJ2319" s="277">
        <v>26973.86</v>
      </c>
      <c r="AL2319" s="246" t="s">
        <v>47842</v>
      </c>
      <c r="AM2319" s="247">
        <v>141706.37</v>
      </c>
      <c r="AO2319" s="226" t="s">
        <v>42224</v>
      </c>
      <c r="AP2319" s="227">
        <v>873854.4</v>
      </c>
      <c r="AR2319" s="207" t="s">
        <v>16836</v>
      </c>
      <c r="AS2319" s="208">
        <v>7800</v>
      </c>
      <c r="AT2319" s="93"/>
      <c r="AU2319" s="199" t="s">
        <v>13952</v>
      </c>
      <c r="AV2319" s="200">
        <v>57210</v>
      </c>
      <c r="BD2319" s="263"/>
      <c r="BE2319" s="264"/>
      <c r="BG2319" s="244" t="s">
        <v>51302</v>
      </c>
      <c r="BH2319" s="245">
        <v>74291.66</v>
      </c>
      <c r="BJ2319" s="230" t="s">
        <v>37910</v>
      </c>
      <c r="BK2319" s="231">
        <v>7912.05</v>
      </c>
      <c r="BM2319" s="209" t="s">
        <v>10446</v>
      </c>
      <c r="BN2319" s="210">
        <v>7018</v>
      </c>
    </row>
    <row r="2320" spans="13:66" x14ac:dyDescent="0.55000000000000004">
      <c r="M2320" s="242" t="s">
        <v>51021</v>
      </c>
      <c r="N2320" s="242"/>
      <c r="O2320" s="243">
        <v>11008</v>
      </c>
      <c r="Q2320" s="224" t="s">
        <v>37262</v>
      </c>
      <c r="R2320" s="224"/>
      <c r="S2320" s="225">
        <v>6341.71</v>
      </c>
      <c r="U2320" s="203" t="s">
        <v>2577</v>
      </c>
      <c r="V2320" s="203"/>
      <c r="W2320" s="204">
        <v>711</v>
      </c>
      <c r="AF2320" t="s">
        <v>71507</v>
      </c>
      <c r="AG2320" s="284">
        <v>3929.27</v>
      </c>
      <c r="AI2320" s="276" t="s">
        <v>55945</v>
      </c>
      <c r="AJ2320" s="277">
        <v>1380989.67</v>
      </c>
      <c r="AL2320" s="246" t="s">
        <v>36102</v>
      </c>
      <c r="AM2320" s="247">
        <v>-12222.54</v>
      </c>
      <c r="AO2320" s="226" t="s">
        <v>42225</v>
      </c>
      <c r="AP2320" s="227">
        <v>71569.960000000006</v>
      </c>
      <c r="AR2320" s="207" t="s">
        <v>16837</v>
      </c>
      <c r="AS2320" s="208">
        <v>596.70000000000005</v>
      </c>
      <c r="AT2320" s="93"/>
      <c r="AU2320" s="199" t="s">
        <v>13953</v>
      </c>
      <c r="AV2320" s="200">
        <v>76966</v>
      </c>
      <c r="BD2320" s="263"/>
      <c r="BE2320" s="264"/>
      <c r="BG2320" s="244" t="s">
        <v>51303</v>
      </c>
      <c r="BH2320" s="245">
        <v>11008</v>
      </c>
      <c r="BJ2320" s="230" t="s">
        <v>37925</v>
      </c>
      <c r="BK2320" s="231">
        <v>6341.71</v>
      </c>
      <c r="BM2320" s="209" t="s">
        <v>10456</v>
      </c>
      <c r="BN2320" s="210">
        <v>309.8</v>
      </c>
    </row>
    <row r="2321" spans="13:66" x14ac:dyDescent="0.55000000000000004">
      <c r="M2321" s="242" t="s">
        <v>51022</v>
      </c>
      <c r="N2321" s="242"/>
      <c r="O2321" s="243">
        <v>15459</v>
      </c>
      <c r="Q2321" s="224" t="s">
        <v>37266</v>
      </c>
      <c r="R2321" s="224"/>
      <c r="S2321" s="225">
        <v>3000</v>
      </c>
      <c r="U2321" s="203" t="s">
        <v>2578</v>
      </c>
      <c r="V2321" s="203"/>
      <c r="W2321" s="204">
        <v>87974.080000000002</v>
      </c>
      <c r="AF2321" t="s">
        <v>57498</v>
      </c>
      <c r="AG2321" s="284">
        <v>5342.84</v>
      </c>
      <c r="AI2321" s="276" t="s">
        <v>60296</v>
      </c>
      <c r="AJ2321" s="277">
        <v>145251.26</v>
      </c>
      <c r="AL2321" s="246" t="s">
        <v>61309</v>
      </c>
      <c r="AM2321" s="247">
        <v>-7347.74</v>
      </c>
      <c r="AO2321" s="226" t="s">
        <v>42226</v>
      </c>
      <c r="AP2321" s="227">
        <v>198808.46</v>
      </c>
      <c r="AR2321" s="207" t="s">
        <v>16838</v>
      </c>
      <c r="AS2321" s="208">
        <v>1691.04</v>
      </c>
      <c r="AT2321" s="93"/>
      <c r="AU2321" s="199" t="s">
        <v>32505</v>
      </c>
      <c r="AV2321" s="200">
        <v>1927.2</v>
      </c>
      <c r="BD2321" s="263"/>
      <c r="BE2321" s="264"/>
      <c r="BG2321" s="244" t="s">
        <v>51304</v>
      </c>
      <c r="BH2321" s="245">
        <v>15459</v>
      </c>
      <c r="BJ2321" s="230" t="s">
        <v>37946</v>
      </c>
      <c r="BK2321" s="231">
        <v>3000</v>
      </c>
      <c r="BM2321" s="209" t="s">
        <v>7425</v>
      </c>
      <c r="BN2321" s="210">
        <v>21130</v>
      </c>
    </row>
    <row r="2322" spans="13:66" x14ac:dyDescent="0.55000000000000004">
      <c r="M2322" s="242" t="s">
        <v>51023</v>
      </c>
      <c r="N2322" s="242"/>
      <c r="O2322" s="243">
        <v>80238.37</v>
      </c>
      <c r="Q2322" s="224" t="s">
        <v>37268</v>
      </c>
      <c r="R2322" s="224"/>
      <c r="S2322" s="225">
        <v>1137.57</v>
      </c>
      <c r="U2322" s="203" t="s">
        <v>2579</v>
      </c>
      <c r="V2322" s="203"/>
      <c r="W2322" s="204">
        <v>11327.29</v>
      </c>
      <c r="AF2322" t="s">
        <v>56226</v>
      </c>
      <c r="AG2322" s="284">
        <v>13557.8</v>
      </c>
      <c r="AI2322" s="276" t="s">
        <v>44641</v>
      </c>
      <c r="AJ2322" s="277">
        <v>7645.41</v>
      </c>
      <c r="AL2322" s="246" t="s">
        <v>54926</v>
      </c>
      <c r="AM2322" s="247">
        <v>182992.77</v>
      </c>
      <c r="AO2322" s="226" t="s">
        <v>51809</v>
      </c>
      <c r="AP2322" s="227">
        <v>65669.73</v>
      </c>
      <c r="AR2322" s="207" t="s">
        <v>16839</v>
      </c>
      <c r="AS2322" s="208">
        <v>43609.64</v>
      </c>
      <c r="AT2322" s="93"/>
      <c r="AU2322" s="199" t="s">
        <v>32506</v>
      </c>
      <c r="AV2322" s="200">
        <v>1420</v>
      </c>
      <c r="BD2322" s="263"/>
      <c r="BE2322" s="264"/>
      <c r="BG2322" s="244" t="s">
        <v>51305</v>
      </c>
      <c r="BH2322" s="245">
        <v>80238.37</v>
      </c>
      <c r="BJ2322" s="230" t="s">
        <v>37959</v>
      </c>
      <c r="BK2322" s="231">
        <v>1137.57</v>
      </c>
      <c r="BM2322" s="209" t="s">
        <v>7834</v>
      </c>
      <c r="BN2322" s="210">
        <v>3522</v>
      </c>
    </row>
    <row r="2323" spans="13:66" x14ac:dyDescent="0.55000000000000004">
      <c r="M2323" s="242" t="s">
        <v>51024</v>
      </c>
      <c r="N2323" s="242"/>
      <c r="O2323" s="243">
        <v>9541.11</v>
      </c>
      <c r="Q2323" s="224" t="s">
        <v>37269</v>
      </c>
      <c r="R2323" s="224"/>
      <c r="S2323" s="225">
        <v>53247.91</v>
      </c>
      <c r="U2323" s="203" t="s">
        <v>2580</v>
      </c>
      <c r="V2323" s="203"/>
      <c r="W2323" s="204">
        <v>533881</v>
      </c>
      <c r="AF2323" t="s">
        <v>70590</v>
      </c>
      <c r="AG2323" s="284">
        <v>9199.17</v>
      </c>
      <c r="AI2323" s="276" t="s">
        <v>67285</v>
      </c>
      <c r="AJ2323" s="277">
        <v>12913</v>
      </c>
      <c r="AL2323" s="246" t="s">
        <v>57293</v>
      </c>
      <c r="AM2323" s="247">
        <v>1830</v>
      </c>
      <c r="AO2323" s="226" t="s">
        <v>42227</v>
      </c>
      <c r="AP2323" s="227">
        <v>315750</v>
      </c>
      <c r="AR2323" s="207" t="s">
        <v>16840</v>
      </c>
      <c r="AS2323" s="208">
        <v>24912.62</v>
      </c>
      <c r="AT2323" s="93"/>
      <c r="AU2323" s="199" t="s">
        <v>32507</v>
      </c>
      <c r="AV2323" s="200">
        <v>718.8</v>
      </c>
      <c r="BD2323" s="263"/>
      <c r="BE2323" s="264"/>
      <c r="BG2323" s="244" t="s">
        <v>51306</v>
      </c>
      <c r="BH2323" s="245">
        <v>9541.11</v>
      </c>
      <c r="BJ2323" s="230" t="s">
        <v>37964</v>
      </c>
      <c r="BK2323" s="231">
        <v>53247.91</v>
      </c>
      <c r="BM2323" s="209" t="s">
        <v>10482</v>
      </c>
      <c r="BN2323" s="210">
        <v>10398</v>
      </c>
    </row>
    <row r="2324" spans="13:66" x14ac:dyDescent="0.55000000000000004">
      <c r="M2324" s="242" t="s">
        <v>51025</v>
      </c>
      <c r="N2324" s="242"/>
      <c r="O2324" s="243">
        <v>256140.68</v>
      </c>
      <c r="Q2324" s="224" t="s">
        <v>37270</v>
      </c>
      <c r="R2324" s="224"/>
      <c r="S2324" s="225">
        <v>40524.15</v>
      </c>
      <c r="U2324" s="203" t="s">
        <v>2581</v>
      </c>
      <c r="V2324" s="203"/>
      <c r="W2324" s="204">
        <v>29845</v>
      </c>
      <c r="AF2324" t="s">
        <v>64411</v>
      </c>
      <c r="AG2324">
        <v>703.68</v>
      </c>
      <c r="AI2324" s="276" t="s">
        <v>38988</v>
      </c>
      <c r="AJ2324" s="277">
        <v>125638.37</v>
      </c>
      <c r="AL2324" s="246" t="s">
        <v>54927</v>
      </c>
      <c r="AM2324" s="247">
        <v>10535.63</v>
      </c>
      <c r="AO2324" s="226" t="s">
        <v>44515</v>
      </c>
      <c r="AP2324" s="227">
        <v>141000</v>
      </c>
      <c r="AR2324" s="207" t="s">
        <v>16841</v>
      </c>
      <c r="AS2324" s="208">
        <v>55139.71</v>
      </c>
      <c r="AT2324" s="93"/>
      <c r="AU2324" s="199" t="s">
        <v>24767</v>
      </c>
      <c r="AV2324" s="200">
        <v>1927.2</v>
      </c>
      <c r="BD2324" s="263"/>
      <c r="BE2324" s="264"/>
      <c r="BG2324" s="244" t="s">
        <v>51307</v>
      </c>
      <c r="BH2324" s="245">
        <v>256140.68</v>
      </c>
      <c r="BJ2324" s="230" t="s">
        <v>37970</v>
      </c>
      <c r="BK2324" s="231">
        <v>40524.15</v>
      </c>
      <c r="BM2324" s="209" t="s">
        <v>8367</v>
      </c>
      <c r="BN2324" s="210">
        <v>25783.85</v>
      </c>
    </row>
    <row r="2325" spans="13:66" x14ac:dyDescent="0.55000000000000004">
      <c r="M2325" s="242" t="s">
        <v>51026</v>
      </c>
      <c r="N2325" s="242"/>
      <c r="O2325" s="243">
        <v>5210.2299999999996</v>
      </c>
      <c r="Q2325" s="224" t="s">
        <v>37271</v>
      </c>
      <c r="R2325" s="224"/>
      <c r="S2325" s="225">
        <v>31935.06</v>
      </c>
      <c r="U2325" s="203" t="s">
        <v>2582</v>
      </c>
      <c r="V2325" s="203"/>
      <c r="W2325" s="204">
        <v>11632</v>
      </c>
      <c r="AF2325" t="s">
        <v>64412</v>
      </c>
      <c r="AG2325" s="284">
        <v>2211.4499999999998</v>
      </c>
      <c r="AI2325" s="276" t="s">
        <v>34805</v>
      </c>
      <c r="AJ2325" s="277">
        <v>702670.79</v>
      </c>
      <c r="AL2325" s="246" t="s">
        <v>57294</v>
      </c>
      <c r="AM2325" s="247">
        <v>40500</v>
      </c>
      <c r="AO2325" s="226" t="s">
        <v>44516</v>
      </c>
      <c r="AP2325" s="227">
        <v>10786.5</v>
      </c>
      <c r="AR2325" s="207" t="s">
        <v>16842</v>
      </c>
      <c r="AS2325" s="208">
        <v>17557.71</v>
      </c>
      <c r="AT2325" s="93"/>
      <c r="AU2325" s="199" t="s">
        <v>24768</v>
      </c>
      <c r="AV2325" s="200">
        <v>1420</v>
      </c>
      <c r="BD2325" s="263"/>
      <c r="BE2325" s="264"/>
      <c r="BG2325" s="244" t="s">
        <v>51308</v>
      </c>
      <c r="BH2325" s="245">
        <v>5210.2299999999996</v>
      </c>
      <c r="BJ2325" s="230" t="s">
        <v>37975</v>
      </c>
      <c r="BK2325" s="231">
        <v>31935.06</v>
      </c>
      <c r="BM2325" s="209" t="s">
        <v>9018</v>
      </c>
      <c r="BN2325" s="210">
        <v>9971.11</v>
      </c>
    </row>
    <row r="2326" spans="13:66" x14ac:dyDescent="0.55000000000000004">
      <c r="M2326" s="242" t="s">
        <v>51027</v>
      </c>
      <c r="N2326" s="242"/>
      <c r="O2326" s="243">
        <v>941.97</v>
      </c>
      <c r="Q2326" s="224" t="s">
        <v>37272</v>
      </c>
      <c r="R2326" s="224"/>
      <c r="S2326" s="225">
        <v>26804.63</v>
      </c>
      <c r="U2326" s="203" t="s">
        <v>2583</v>
      </c>
      <c r="V2326" s="203"/>
      <c r="W2326" s="204">
        <v>644855</v>
      </c>
      <c r="AF2326" t="s">
        <v>71508</v>
      </c>
      <c r="AG2326" s="284">
        <v>1478.18</v>
      </c>
      <c r="AI2326" s="276" t="s">
        <v>46791</v>
      </c>
      <c r="AJ2326" s="277">
        <v>464.04</v>
      </c>
      <c r="AL2326" s="246" t="s">
        <v>54928</v>
      </c>
      <c r="AM2326" s="247">
        <v>20621.439999999999</v>
      </c>
      <c r="AO2326" s="226" t="s">
        <v>44517</v>
      </c>
      <c r="AP2326" s="227">
        <v>2779159.95</v>
      </c>
      <c r="AR2326" s="207" t="s">
        <v>16843</v>
      </c>
      <c r="AS2326" s="208">
        <v>6565</v>
      </c>
      <c r="AT2326" s="93"/>
      <c r="AU2326" s="199" t="s">
        <v>24769</v>
      </c>
      <c r="AV2326" s="200">
        <v>718.8</v>
      </c>
      <c r="BD2326" s="263"/>
      <c r="BE2326" s="264"/>
      <c r="BG2326" s="244" t="s">
        <v>51309</v>
      </c>
      <c r="BH2326" s="245">
        <v>941.97</v>
      </c>
      <c r="BJ2326" s="230" t="s">
        <v>37980</v>
      </c>
      <c r="BK2326" s="231">
        <v>26804.63</v>
      </c>
      <c r="BM2326" s="209" t="s">
        <v>10526</v>
      </c>
      <c r="BN2326" s="210">
        <v>9973</v>
      </c>
    </row>
    <row r="2327" spans="13:66" x14ac:dyDescent="0.55000000000000004">
      <c r="M2327" s="242" t="s">
        <v>51028</v>
      </c>
      <c r="N2327" s="242"/>
      <c r="O2327" s="243">
        <v>2210.1999999999998</v>
      </c>
      <c r="Q2327" s="224" t="s">
        <v>37273</v>
      </c>
      <c r="R2327" s="224"/>
      <c r="S2327" s="225">
        <v>15223.3</v>
      </c>
      <c r="U2327" s="203" t="s">
        <v>2584</v>
      </c>
      <c r="V2327" s="203"/>
      <c r="W2327" s="204">
        <v>39468</v>
      </c>
      <c r="AF2327" t="s">
        <v>59098</v>
      </c>
      <c r="AG2327" s="284">
        <v>12390.8</v>
      </c>
      <c r="AI2327" s="276" t="s">
        <v>36150</v>
      </c>
      <c r="AJ2327" s="277">
        <v>689868.23</v>
      </c>
      <c r="AL2327" s="246" t="s">
        <v>54929</v>
      </c>
      <c r="AM2327" s="247">
        <v>64693.83</v>
      </c>
      <c r="AO2327" s="226" t="s">
        <v>44518</v>
      </c>
      <c r="AP2327" s="227">
        <v>211565.47</v>
      </c>
      <c r="AR2327" s="207" t="s">
        <v>16844</v>
      </c>
      <c r="AS2327" s="208">
        <v>38531</v>
      </c>
      <c r="AT2327" s="93"/>
      <c r="AU2327" s="199" t="s">
        <v>13954</v>
      </c>
      <c r="AV2327" s="200">
        <v>32039.14</v>
      </c>
      <c r="BD2327" s="263"/>
      <c r="BE2327" s="264"/>
      <c r="BG2327" s="244" t="s">
        <v>51310</v>
      </c>
      <c r="BH2327" s="245">
        <v>2210.1999999999998</v>
      </c>
      <c r="BJ2327" s="230" t="s">
        <v>37985</v>
      </c>
      <c r="BK2327" s="231">
        <v>15223.3</v>
      </c>
      <c r="BM2327" s="209" t="s">
        <v>10547</v>
      </c>
      <c r="BN2327" s="210">
        <v>39300</v>
      </c>
    </row>
    <row r="2328" spans="13:66" x14ac:dyDescent="0.55000000000000004">
      <c r="M2328" s="242" t="s">
        <v>51029</v>
      </c>
      <c r="N2328" s="242"/>
      <c r="O2328" s="243">
        <v>13591.88</v>
      </c>
      <c r="Q2328" s="224" t="s">
        <v>37275</v>
      </c>
      <c r="R2328" s="224"/>
      <c r="S2328" s="225">
        <v>3295.83</v>
      </c>
      <c r="U2328" s="203" t="s">
        <v>2585</v>
      </c>
      <c r="V2328" s="203"/>
      <c r="W2328" s="204">
        <v>11603.99</v>
      </c>
      <c r="AF2328" t="s">
        <v>59099</v>
      </c>
      <c r="AG2328">
        <v>909.69</v>
      </c>
      <c r="AI2328" s="276" t="s">
        <v>58488</v>
      </c>
      <c r="AJ2328" s="277">
        <v>77901.399999999994</v>
      </c>
      <c r="AL2328" s="246" t="s">
        <v>55882</v>
      </c>
      <c r="AM2328" s="247">
        <v>11975.96</v>
      </c>
      <c r="AO2328" s="226" t="s">
        <v>16937</v>
      </c>
      <c r="AP2328" s="227">
        <v>102072</v>
      </c>
      <c r="AR2328" s="207" t="s">
        <v>16845</v>
      </c>
      <c r="AS2328" s="208">
        <v>90548.84</v>
      </c>
      <c r="AT2328" s="93"/>
      <c r="AU2328" s="199" t="s">
        <v>13955</v>
      </c>
      <c r="AV2328" s="200">
        <v>25658.03</v>
      </c>
      <c r="BD2328" s="263"/>
      <c r="BE2328" s="264"/>
      <c r="BG2328" s="244" t="s">
        <v>51311</v>
      </c>
      <c r="BH2328" s="245">
        <v>13591.88</v>
      </c>
      <c r="BJ2328" s="230" t="s">
        <v>37998</v>
      </c>
      <c r="BK2328" s="231">
        <v>3295.83</v>
      </c>
      <c r="BM2328" s="209" t="s">
        <v>10663</v>
      </c>
      <c r="BN2328" s="210">
        <v>7799</v>
      </c>
    </row>
    <row r="2329" spans="13:66" x14ac:dyDescent="0.55000000000000004">
      <c r="M2329" s="242" t="s">
        <v>51030</v>
      </c>
      <c r="N2329" s="242"/>
      <c r="O2329" s="243">
        <v>328252.74</v>
      </c>
      <c r="Q2329" s="224" t="s">
        <v>37276</v>
      </c>
      <c r="R2329" s="224"/>
      <c r="S2329" s="225">
        <v>4922.93</v>
      </c>
      <c r="U2329" s="203" t="s">
        <v>2586</v>
      </c>
      <c r="V2329" s="203"/>
      <c r="W2329" s="204">
        <v>10338</v>
      </c>
      <c r="AF2329" t="s">
        <v>59100</v>
      </c>
      <c r="AG2329" s="284">
        <v>2828.98</v>
      </c>
      <c r="AI2329" s="276" t="s">
        <v>69946</v>
      </c>
      <c r="AJ2329" s="277">
        <v>18428.599999999999</v>
      </c>
      <c r="AL2329" s="246" t="s">
        <v>51814</v>
      </c>
      <c r="AM2329" s="247">
        <v>37728.800000000003</v>
      </c>
      <c r="AO2329" s="226" t="s">
        <v>46720</v>
      </c>
      <c r="AP2329" s="227">
        <v>3571.99</v>
      </c>
      <c r="AR2329" s="207" t="s">
        <v>16846</v>
      </c>
      <c r="AS2329" s="208">
        <v>9984.6200000000008</v>
      </c>
      <c r="AT2329" s="93"/>
      <c r="AU2329" s="199" t="s">
        <v>13956</v>
      </c>
      <c r="AV2329" s="200">
        <v>69047.399999999994</v>
      </c>
      <c r="BD2329" s="263"/>
      <c r="BE2329" s="264"/>
      <c r="BG2329" s="244" t="s">
        <v>51313</v>
      </c>
      <c r="BH2329" s="245">
        <v>328252.74</v>
      </c>
      <c r="BJ2329" s="230" t="s">
        <v>38005</v>
      </c>
      <c r="BK2329" s="231">
        <v>4922.93</v>
      </c>
      <c r="BM2329" s="209" t="s">
        <v>10933</v>
      </c>
      <c r="BN2329" s="210">
        <v>6059.99</v>
      </c>
    </row>
    <row r="2330" spans="13:66" x14ac:dyDescent="0.55000000000000004">
      <c r="M2330" s="242" t="s">
        <v>51031</v>
      </c>
      <c r="N2330" s="242"/>
      <c r="O2330" s="243">
        <v>5538.6</v>
      </c>
      <c r="Q2330" s="224" t="s">
        <v>37277</v>
      </c>
      <c r="R2330" s="224"/>
      <c r="S2330" s="225">
        <v>1024.6099999999999</v>
      </c>
      <c r="U2330" s="203" t="s">
        <v>2587</v>
      </c>
      <c r="V2330" s="203"/>
      <c r="W2330" s="204">
        <v>505.68</v>
      </c>
      <c r="AF2330" t="s">
        <v>61442</v>
      </c>
      <c r="AG2330" s="284">
        <v>8597.11</v>
      </c>
      <c r="AI2330" s="276" t="s">
        <v>38989</v>
      </c>
      <c r="AJ2330" s="277">
        <v>15817.48</v>
      </c>
      <c r="AL2330" s="246" t="s">
        <v>51815</v>
      </c>
      <c r="AM2330" s="247">
        <v>2630.88</v>
      </c>
      <c r="AO2330" s="226" t="s">
        <v>16938</v>
      </c>
      <c r="AP2330" s="227">
        <v>98545</v>
      </c>
      <c r="AR2330" s="207" t="s">
        <v>16847</v>
      </c>
      <c r="AS2330" s="208">
        <v>7140.86</v>
      </c>
      <c r="AT2330" s="93"/>
      <c r="AU2330" s="199" t="s">
        <v>13957</v>
      </c>
      <c r="AV2330" s="200">
        <v>406528.74</v>
      </c>
      <c r="BD2330" s="263"/>
      <c r="BE2330" s="264"/>
      <c r="BG2330" s="244" t="s">
        <v>51314</v>
      </c>
      <c r="BH2330" s="245">
        <v>5538.6</v>
      </c>
      <c r="BJ2330" s="230" t="s">
        <v>38010</v>
      </c>
      <c r="BK2330" s="231">
        <v>1024.6099999999999</v>
      </c>
      <c r="BM2330" s="209" t="s">
        <v>9913</v>
      </c>
      <c r="BN2330" s="210">
        <v>173005.75</v>
      </c>
    </row>
    <row r="2331" spans="13:66" x14ac:dyDescent="0.55000000000000004">
      <c r="M2331" s="242" t="s">
        <v>51032</v>
      </c>
      <c r="N2331" s="242"/>
      <c r="O2331" s="243">
        <v>14050.76</v>
      </c>
      <c r="Q2331" s="224" t="s">
        <v>37278</v>
      </c>
      <c r="R2331" s="224"/>
      <c r="S2331" s="225">
        <v>38613.660000000003</v>
      </c>
      <c r="U2331" s="203" t="s">
        <v>2588</v>
      </c>
      <c r="V2331" s="203"/>
      <c r="W2331" s="204">
        <v>5186</v>
      </c>
      <c r="AF2331" t="s">
        <v>59416</v>
      </c>
      <c r="AG2331" s="284">
        <v>48068.4</v>
      </c>
      <c r="AI2331" s="276" t="s">
        <v>59541</v>
      </c>
      <c r="AJ2331" s="277">
        <v>-69549.149999999994</v>
      </c>
      <c r="AL2331" s="246" t="s">
        <v>61310</v>
      </c>
      <c r="AM2331" s="247">
        <v>-502.81</v>
      </c>
      <c r="AO2331" s="226" t="s">
        <v>16939</v>
      </c>
      <c r="AP2331" s="227">
        <v>85412</v>
      </c>
      <c r="AR2331" s="207" t="s">
        <v>16848</v>
      </c>
      <c r="AS2331" s="208">
        <v>21782.31</v>
      </c>
      <c r="AT2331" s="93"/>
      <c r="AU2331" s="199" t="s">
        <v>13958</v>
      </c>
      <c r="AV2331" s="200">
        <v>123512.68</v>
      </c>
      <c r="BD2331" s="263"/>
      <c r="BE2331" s="264"/>
      <c r="BG2331" s="244" t="s">
        <v>51315</v>
      </c>
      <c r="BH2331" s="245">
        <v>14050.76</v>
      </c>
      <c r="BJ2331" s="230" t="s">
        <v>38015</v>
      </c>
      <c r="BK2331" s="231">
        <v>38613.660000000003</v>
      </c>
      <c r="BM2331" s="209" t="s">
        <v>6752</v>
      </c>
      <c r="BN2331" s="210">
        <v>16500</v>
      </c>
    </row>
    <row r="2332" spans="13:66" x14ac:dyDescent="0.55000000000000004">
      <c r="M2332" s="242" t="s">
        <v>51033</v>
      </c>
      <c r="N2332" s="242"/>
      <c r="O2332" s="243">
        <v>51060</v>
      </c>
      <c r="Q2332" s="224" t="s">
        <v>37279</v>
      </c>
      <c r="R2332" s="224"/>
      <c r="S2332" s="225">
        <v>34348.07</v>
      </c>
      <c r="U2332" s="203" t="s">
        <v>2589</v>
      </c>
      <c r="V2332" s="203"/>
      <c r="W2332" s="204">
        <v>1641</v>
      </c>
      <c r="AF2332" t="s">
        <v>71509</v>
      </c>
      <c r="AG2332" s="284">
        <v>7688.62</v>
      </c>
      <c r="AI2332" s="276" t="s">
        <v>57331</v>
      </c>
      <c r="AJ2332" s="277">
        <v>5348748.4000000004</v>
      </c>
      <c r="AL2332" s="246" t="s">
        <v>54930</v>
      </c>
      <c r="AM2332" s="247">
        <v>36589.32</v>
      </c>
      <c r="AO2332" s="226" t="s">
        <v>16940</v>
      </c>
      <c r="AP2332" s="227">
        <v>664109.88</v>
      </c>
      <c r="AR2332" s="207" t="s">
        <v>16849</v>
      </c>
      <c r="AS2332" s="208">
        <v>11217.08</v>
      </c>
      <c r="AT2332" s="93"/>
      <c r="AU2332" s="199" t="s">
        <v>13959</v>
      </c>
      <c r="AV2332" s="200">
        <v>51053.33</v>
      </c>
      <c r="BD2332" s="263"/>
      <c r="BE2332" s="264"/>
      <c r="BG2332" s="244" t="s">
        <v>51316</v>
      </c>
      <c r="BH2332" s="245">
        <v>51060</v>
      </c>
      <c r="BJ2332" s="230" t="s">
        <v>38022</v>
      </c>
      <c r="BK2332" s="231">
        <v>34348.07</v>
      </c>
      <c r="BM2332" s="209" t="s">
        <v>6953</v>
      </c>
      <c r="BN2332" s="210">
        <v>872</v>
      </c>
    </row>
    <row r="2333" spans="13:66" x14ac:dyDescent="0.55000000000000004">
      <c r="M2333" s="242" t="s">
        <v>51034</v>
      </c>
      <c r="N2333" s="242"/>
      <c r="O2333" s="243">
        <v>36222.74</v>
      </c>
      <c r="Q2333" s="224" t="s">
        <v>37280</v>
      </c>
      <c r="R2333" s="224"/>
      <c r="S2333" s="225">
        <v>17956.650000000001</v>
      </c>
      <c r="U2333" s="203" t="s">
        <v>2590</v>
      </c>
      <c r="V2333" s="203"/>
      <c r="W2333" s="204">
        <v>798020</v>
      </c>
      <c r="AF2333" t="s">
        <v>71510</v>
      </c>
      <c r="AG2333" s="284">
        <v>7952.89</v>
      </c>
      <c r="AI2333" s="276" t="s">
        <v>46792</v>
      </c>
      <c r="AJ2333" s="277">
        <v>664.1</v>
      </c>
      <c r="AL2333" s="246" t="s">
        <v>55883</v>
      </c>
      <c r="AM2333" s="247">
        <v>3000</v>
      </c>
      <c r="AO2333" s="226" t="s">
        <v>16941</v>
      </c>
      <c r="AP2333" s="227">
        <v>67501.600000000006</v>
      </c>
      <c r="AR2333" s="207" t="s">
        <v>16850</v>
      </c>
      <c r="AS2333" s="208">
        <v>1761.33</v>
      </c>
      <c r="AT2333" s="93"/>
      <c r="AU2333" s="199" t="s">
        <v>13960</v>
      </c>
      <c r="AV2333" s="200">
        <v>119579.02</v>
      </c>
      <c r="BD2333" s="263"/>
      <c r="BE2333" s="264"/>
      <c r="BG2333" s="244" t="s">
        <v>51317</v>
      </c>
      <c r="BH2333" s="245">
        <v>36222.74</v>
      </c>
      <c r="BJ2333" s="230" t="s">
        <v>38027</v>
      </c>
      <c r="BK2333" s="231">
        <v>17956.650000000001</v>
      </c>
      <c r="BM2333" s="209" t="s">
        <v>7153</v>
      </c>
      <c r="BN2333" s="210">
        <v>263</v>
      </c>
    </row>
    <row r="2334" spans="13:66" x14ac:dyDescent="0.55000000000000004">
      <c r="M2334" s="242" t="s">
        <v>51035</v>
      </c>
      <c r="N2334" s="242"/>
      <c r="O2334" s="243">
        <v>79235.92</v>
      </c>
      <c r="Q2334" s="224" t="s">
        <v>37281</v>
      </c>
      <c r="R2334" s="224"/>
      <c r="S2334" s="225">
        <v>66322.53</v>
      </c>
      <c r="U2334" s="203" t="s">
        <v>2591</v>
      </c>
      <c r="V2334" s="203"/>
      <c r="W2334" s="204">
        <v>9215</v>
      </c>
      <c r="AF2334" t="s">
        <v>71511</v>
      </c>
      <c r="AG2334" s="284">
        <v>5355.68</v>
      </c>
      <c r="AI2334" s="276" t="s">
        <v>44644</v>
      </c>
      <c r="AJ2334" s="277">
        <v>138.51</v>
      </c>
      <c r="AL2334" s="246" t="s">
        <v>54931</v>
      </c>
      <c r="AM2334" s="247">
        <v>3045.22</v>
      </c>
      <c r="AO2334" s="226" t="s">
        <v>16942</v>
      </c>
      <c r="AP2334" s="227">
        <v>17935.86</v>
      </c>
      <c r="AR2334" s="207" t="s">
        <v>16851</v>
      </c>
      <c r="AS2334" s="208">
        <v>30629.27</v>
      </c>
      <c r="AT2334" s="93"/>
      <c r="AU2334" s="199" t="s">
        <v>13961</v>
      </c>
      <c r="AV2334" s="200">
        <v>107494.66</v>
      </c>
      <c r="BD2334" s="263"/>
      <c r="BE2334" s="264"/>
      <c r="BG2334" s="244" t="s">
        <v>51319</v>
      </c>
      <c r="BH2334" s="245">
        <v>79235.92</v>
      </c>
      <c r="BJ2334" s="230" t="s">
        <v>38035</v>
      </c>
      <c r="BK2334" s="231">
        <v>66322.53</v>
      </c>
      <c r="BM2334" s="209" t="s">
        <v>7426</v>
      </c>
      <c r="BN2334" s="210">
        <v>2634</v>
      </c>
    </row>
    <row r="2335" spans="13:66" x14ac:dyDescent="0.55000000000000004">
      <c r="M2335" s="242" t="s">
        <v>51036</v>
      </c>
      <c r="N2335" s="242"/>
      <c r="O2335" s="243">
        <v>36660.04</v>
      </c>
      <c r="Q2335" s="224" t="s">
        <v>37282</v>
      </c>
      <c r="R2335" s="224"/>
      <c r="S2335" s="225">
        <v>238682.93</v>
      </c>
      <c r="U2335" s="203" t="s">
        <v>2592</v>
      </c>
      <c r="V2335" s="203"/>
      <c r="W2335" s="204">
        <v>757762.29</v>
      </c>
      <c r="AF2335" t="s">
        <v>33689</v>
      </c>
      <c r="AG2335" s="284">
        <v>7485.04</v>
      </c>
      <c r="AI2335" s="276" t="s">
        <v>44645</v>
      </c>
      <c r="AJ2335" s="277">
        <v>2339.84</v>
      </c>
      <c r="AL2335" s="246" t="s">
        <v>54932</v>
      </c>
      <c r="AM2335" s="247">
        <v>9699.4</v>
      </c>
      <c r="AO2335" s="226" t="s">
        <v>16944</v>
      </c>
      <c r="AP2335" s="227">
        <v>74725.539999999994</v>
      </c>
      <c r="AR2335" s="207" t="s">
        <v>16852</v>
      </c>
      <c r="AS2335" s="208">
        <v>64153.4</v>
      </c>
      <c r="AT2335" s="93"/>
      <c r="AU2335" s="199" t="s">
        <v>32508</v>
      </c>
      <c r="AV2335" s="200">
        <v>775</v>
      </c>
      <c r="BD2335" s="263"/>
      <c r="BE2335" s="264"/>
      <c r="BG2335" s="244" t="s">
        <v>51321</v>
      </c>
      <c r="BH2335" s="245">
        <v>36660.04</v>
      </c>
      <c r="BJ2335" s="230" t="s">
        <v>38040</v>
      </c>
      <c r="BK2335" s="231">
        <v>238682.93</v>
      </c>
      <c r="BM2335" s="209" t="s">
        <v>7835</v>
      </c>
      <c r="BN2335" s="210">
        <v>438</v>
      </c>
    </row>
    <row r="2336" spans="13:66" x14ac:dyDescent="0.55000000000000004">
      <c r="M2336" s="242" t="s">
        <v>51037</v>
      </c>
      <c r="N2336" s="242"/>
      <c r="O2336" s="243">
        <v>1552.73</v>
      </c>
      <c r="Q2336" s="224" t="s">
        <v>37284</v>
      </c>
      <c r="R2336" s="224"/>
      <c r="S2336" s="225">
        <v>2330.92</v>
      </c>
      <c r="U2336" s="203" t="s">
        <v>2593</v>
      </c>
      <c r="V2336" s="203"/>
      <c r="W2336" s="204">
        <v>184367.76</v>
      </c>
      <c r="AF2336" t="s">
        <v>21818</v>
      </c>
      <c r="AG2336" s="284">
        <v>7000</v>
      </c>
      <c r="AI2336" s="276" t="s">
        <v>47886</v>
      </c>
      <c r="AJ2336" s="277">
        <v>64.569999999999993</v>
      </c>
      <c r="AL2336" s="246" t="s">
        <v>51816</v>
      </c>
      <c r="AM2336" s="247">
        <v>24254.639999999999</v>
      </c>
      <c r="AO2336" s="226" t="s">
        <v>16945</v>
      </c>
      <c r="AP2336" s="227">
        <v>238161.06</v>
      </c>
      <c r="AR2336" s="207" t="s">
        <v>16853</v>
      </c>
      <c r="AS2336" s="208">
        <v>310186.81</v>
      </c>
      <c r="AT2336" s="93"/>
      <c r="AU2336" s="199" t="s">
        <v>32509</v>
      </c>
      <c r="AV2336" s="200">
        <v>450</v>
      </c>
      <c r="BD2336" s="263"/>
      <c r="BE2336" s="264"/>
      <c r="BG2336" s="244" t="s">
        <v>51322</v>
      </c>
      <c r="BH2336" s="245">
        <v>1552.73</v>
      </c>
      <c r="BJ2336" s="230" t="s">
        <v>38048</v>
      </c>
      <c r="BK2336" s="231">
        <v>2330.92</v>
      </c>
      <c r="BM2336" s="209" t="s">
        <v>8096</v>
      </c>
      <c r="BN2336" s="210">
        <v>1290</v>
      </c>
    </row>
    <row r="2337" spans="13:66" x14ac:dyDescent="0.55000000000000004">
      <c r="M2337" s="242" t="s">
        <v>51038</v>
      </c>
      <c r="N2337" s="242"/>
      <c r="O2337" s="243">
        <v>55994.7</v>
      </c>
      <c r="Q2337" s="224" t="s">
        <v>37285</v>
      </c>
      <c r="R2337" s="224"/>
      <c r="S2337" s="225">
        <v>28826.98</v>
      </c>
      <c r="U2337" s="203" t="s">
        <v>2594</v>
      </c>
      <c r="V2337" s="203"/>
      <c r="W2337" s="204">
        <v>12845.79</v>
      </c>
      <c r="AF2337" t="s">
        <v>61445</v>
      </c>
      <c r="AG2337">
        <v>239.14</v>
      </c>
      <c r="AI2337" s="276" t="s">
        <v>61335</v>
      </c>
      <c r="AJ2337" s="277">
        <v>132.25</v>
      </c>
      <c r="AL2337" s="246" t="s">
        <v>49704</v>
      </c>
      <c r="AM2337" s="247">
        <v>163807.03</v>
      </c>
      <c r="AO2337" s="226" t="s">
        <v>16946</v>
      </c>
      <c r="AP2337" s="227">
        <v>119443.58</v>
      </c>
      <c r="AR2337" s="207" t="s">
        <v>16854</v>
      </c>
      <c r="AS2337" s="208">
        <v>27538.84</v>
      </c>
      <c r="AT2337" s="93"/>
      <c r="AU2337" s="199" t="s">
        <v>32510</v>
      </c>
      <c r="AV2337" s="200">
        <v>250</v>
      </c>
      <c r="BD2337" s="263"/>
      <c r="BE2337" s="264"/>
      <c r="BG2337" s="244" t="s">
        <v>51323</v>
      </c>
      <c r="BH2337" s="245">
        <v>55994.7</v>
      </c>
      <c r="BJ2337" s="230" t="s">
        <v>38059</v>
      </c>
      <c r="BK2337" s="231">
        <v>28826.98</v>
      </c>
      <c r="BM2337" s="209" t="s">
        <v>8215</v>
      </c>
      <c r="BN2337" s="210">
        <v>7750</v>
      </c>
    </row>
    <row r="2338" spans="13:66" x14ac:dyDescent="0.55000000000000004">
      <c r="M2338" s="242" t="s">
        <v>51039</v>
      </c>
      <c r="N2338" s="242"/>
      <c r="O2338" s="243">
        <v>1154.43</v>
      </c>
      <c r="Q2338" s="224" t="s">
        <v>37286</v>
      </c>
      <c r="R2338" s="224"/>
      <c r="S2338" s="225">
        <v>24437.66</v>
      </c>
      <c r="U2338" s="203" t="s">
        <v>4135</v>
      </c>
      <c r="V2338" s="203"/>
      <c r="W2338" s="204">
        <v>20088.57</v>
      </c>
      <c r="AF2338" t="s">
        <v>21819</v>
      </c>
      <c r="AG2338" s="284">
        <v>1463.31</v>
      </c>
      <c r="AI2338" s="276" t="s">
        <v>67286</v>
      </c>
      <c r="AJ2338" s="277">
        <v>3712.5</v>
      </c>
      <c r="AL2338" s="246" t="s">
        <v>61311</v>
      </c>
      <c r="AM2338" s="247">
        <v>-601.66999999999996</v>
      </c>
      <c r="AO2338" s="226" t="s">
        <v>16948</v>
      </c>
      <c r="AP2338" s="227">
        <v>36065.94</v>
      </c>
      <c r="AR2338" s="207" t="s">
        <v>16855</v>
      </c>
      <c r="AS2338" s="208">
        <v>2106.71</v>
      </c>
      <c r="AT2338" s="93"/>
      <c r="AU2338" s="199" t="s">
        <v>32511</v>
      </c>
      <c r="AV2338" s="200">
        <v>78711.22</v>
      </c>
      <c r="BD2338" s="263"/>
      <c r="BE2338" s="264"/>
      <c r="BG2338" s="244" t="s">
        <v>51324</v>
      </c>
      <c r="BH2338" s="245">
        <v>1154.43</v>
      </c>
      <c r="BJ2338" s="230" t="s">
        <v>38064</v>
      </c>
      <c r="BK2338" s="231">
        <v>24437.66</v>
      </c>
      <c r="BM2338" s="209" t="s">
        <v>8753</v>
      </c>
      <c r="BN2338" s="210">
        <v>2000</v>
      </c>
    </row>
    <row r="2339" spans="13:66" x14ac:dyDescent="0.55000000000000004">
      <c r="M2339" s="242" t="s">
        <v>51040</v>
      </c>
      <c r="N2339" s="242"/>
      <c r="O2339" s="243">
        <v>18193.12</v>
      </c>
      <c r="Q2339" s="224" t="s">
        <v>37288</v>
      </c>
      <c r="R2339" s="224"/>
      <c r="S2339" s="225">
        <v>1534.87</v>
      </c>
      <c r="U2339" s="203" t="s">
        <v>2595</v>
      </c>
      <c r="V2339" s="203"/>
      <c r="W2339" s="204">
        <v>8510</v>
      </c>
      <c r="AF2339" t="s">
        <v>21820</v>
      </c>
      <c r="AG2339" s="284">
        <v>4766.29</v>
      </c>
      <c r="AI2339" s="276" t="s">
        <v>67287</v>
      </c>
      <c r="AJ2339" s="277">
        <v>43200</v>
      </c>
      <c r="AL2339" s="246" t="s">
        <v>61312</v>
      </c>
      <c r="AM2339" s="247">
        <v>2157.2600000000002</v>
      </c>
      <c r="AO2339" s="226" t="s">
        <v>51810</v>
      </c>
      <c r="AP2339" s="227">
        <v>-2735.02</v>
      </c>
      <c r="AR2339" s="207" t="s">
        <v>16856</v>
      </c>
      <c r="AS2339" s="208">
        <v>5970.42</v>
      </c>
      <c r="AT2339" s="93"/>
      <c r="AU2339" s="199" t="s">
        <v>32512</v>
      </c>
      <c r="AV2339" s="200">
        <v>14029.72</v>
      </c>
      <c r="BD2339" s="263"/>
      <c r="BE2339" s="264"/>
      <c r="BG2339" s="244" t="s">
        <v>51325</v>
      </c>
      <c r="BH2339" s="245">
        <v>18193.12</v>
      </c>
      <c r="BJ2339" s="230" t="s">
        <v>38075</v>
      </c>
      <c r="BK2339" s="231">
        <v>1534.87</v>
      </c>
      <c r="BM2339" s="209" t="s">
        <v>9019</v>
      </c>
      <c r="BN2339" s="210">
        <v>5241</v>
      </c>
    </row>
    <row r="2340" spans="13:66" x14ac:dyDescent="0.55000000000000004">
      <c r="M2340" s="242" t="s">
        <v>51041</v>
      </c>
      <c r="N2340" s="242"/>
      <c r="O2340" s="243">
        <v>25598.25</v>
      </c>
      <c r="Q2340" s="224" t="s">
        <v>37289</v>
      </c>
      <c r="R2340" s="224"/>
      <c r="S2340" s="225">
        <v>116752.37</v>
      </c>
      <c r="U2340" s="203" t="s">
        <v>4136</v>
      </c>
      <c r="V2340" s="203"/>
      <c r="W2340" s="204">
        <v>8644.76</v>
      </c>
      <c r="AF2340" t="s">
        <v>35146</v>
      </c>
      <c r="AG2340" s="284">
        <v>1349.08</v>
      </c>
      <c r="AI2340" s="276" t="s">
        <v>67288</v>
      </c>
      <c r="AJ2340" s="277">
        <v>3587.55</v>
      </c>
      <c r="AL2340" s="246" t="s">
        <v>16966</v>
      </c>
      <c r="AM2340" s="247">
        <v>19170.54</v>
      </c>
      <c r="AO2340" s="226" t="s">
        <v>47834</v>
      </c>
      <c r="AP2340" s="227">
        <v>760.53</v>
      </c>
      <c r="AR2340" s="207" t="s">
        <v>16857</v>
      </c>
      <c r="AS2340" s="208">
        <v>2110.96</v>
      </c>
      <c r="AT2340" s="93"/>
      <c r="AU2340" s="199" t="s">
        <v>32513</v>
      </c>
      <c r="AV2340" s="200">
        <v>7207.78</v>
      </c>
      <c r="BD2340" s="263"/>
      <c r="BE2340" s="264"/>
      <c r="BG2340" s="244" t="s">
        <v>51326</v>
      </c>
      <c r="BH2340" s="245">
        <v>25598.25</v>
      </c>
      <c r="BJ2340" s="230" t="s">
        <v>38080</v>
      </c>
      <c r="BK2340" s="231">
        <v>116752.37</v>
      </c>
      <c r="BM2340" s="209" t="s">
        <v>9339</v>
      </c>
      <c r="BN2340" s="210">
        <v>48246.94</v>
      </c>
    </row>
    <row r="2341" spans="13:66" x14ac:dyDescent="0.55000000000000004">
      <c r="M2341" s="242" t="s">
        <v>51042</v>
      </c>
      <c r="N2341" s="242"/>
      <c r="O2341" s="243">
        <v>6265</v>
      </c>
      <c r="Q2341" s="224" t="s">
        <v>37290</v>
      </c>
      <c r="R2341" s="224"/>
      <c r="S2341" s="225">
        <v>2264.52</v>
      </c>
      <c r="U2341" s="203" t="s">
        <v>2596</v>
      </c>
      <c r="V2341" s="203"/>
      <c r="W2341" s="204">
        <v>464669</v>
      </c>
      <c r="AF2341" t="s">
        <v>57508</v>
      </c>
      <c r="AG2341" s="284">
        <v>6356.4</v>
      </c>
      <c r="AI2341" s="276" t="s">
        <v>67289</v>
      </c>
      <c r="AJ2341" s="277">
        <v>11527.97</v>
      </c>
      <c r="AL2341" s="246" t="s">
        <v>38918</v>
      </c>
      <c r="AM2341" s="247">
        <v>561085.93000000005</v>
      </c>
      <c r="AO2341" s="226" t="s">
        <v>34665</v>
      </c>
      <c r="AP2341" s="227">
        <v>31029.47</v>
      </c>
      <c r="AR2341" s="207" t="s">
        <v>16858</v>
      </c>
      <c r="AS2341" s="208">
        <v>52847.18</v>
      </c>
      <c r="AT2341" s="93"/>
      <c r="AU2341" s="199" t="s">
        <v>32514</v>
      </c>
      <c r="AV2341" s="200">
        <v>18054.55</v>
      </c>
      <c r="BD2341" s="263"/>
      <c r="BE2341" s="264"/>
      <c r="BG2341" s="244" t="s">
        <v>51327</v>
      </c>
      <c r="BH2341" s="245">
        <v>6265</v>
      </c>
      <c r="BJ2341" s="230" t="s">
        <v>38085</v>
      </c>
      <c r="BK2341" s="231">
        <v>2264.52</v>
      </c>
      <c r="BM2341" s="209" t="s">
        <v>9539</v>
      </c>
      <c r="BN2341" s="210">
        <v>970</v>
      </c>
    </row>
    <row r="2342" spans="13:66" x14ac:dyDescent="0.55000000000000004">
      <c r="M2342" s="242" t="s">
        <v>51043</v>
      </c>
      <c r="N2342" s="242"/>
      <c r="O2342" s="243">
        <v>142.5</v>
      </c>
      <c r="Q2342" s="224" t="s">
        <v>37292</v>
      </c>
      <c r="R2342" s="224"/>
      <c r="S2342" s="225">
        <v>1500</v>
      </c>
      <c r="U2342" s="203" t="s">
        <v>2597</v>
      </c>
      <c r="V2342" s="203"/>
      <c r="W2342" s="204">
        <v>34912.949999999997</v>
      </c>
      <c r="AF2342" t="s">
        <v>33691</v>
      </c>
      <c r="AG2342" s="284">
        <v>8038.36</v>
      </c>
      <c r="AI2342" s="276" t="s">
        <v>67290</v>
      </c>
      <c r="AJ2342" s="277">
        <v>632.6</v>
      </c>
      <c r="AL2342" s="246" t="s">
        <v>16967</v>
      </c>
      <c r="AM2342" s="247">
        <v>1202708.57</v>
      </c>
      <c r="AO2342" s="226" t="s">
        <v>34666</v>
      </c>
      <c r="AP2342" s="227">
        <v>42304.02</v>
      </c>
      <c r="AR2342" s="207" t="s">
        <v>16859</v>
      </c>
      <c r="AS2342" s="208">
        <v>5822.46</v>
      </c>
      <c r="AT2342" s="93"/>
      <c r="AU2342" s="199" t="s">
        <v>32515</v>
      </c>
      <c r="AV2342" s="200">
        <v>121523.36</v>
      </c>
      <c r="BD2342" s="263"/>
      <c r="BE2342" s="264"/>
      <c r="BG2342" s="244" t="s">
        <v>51328</v>
      </c>
      <c r="BH2342" s="245">
        <v>142.5</v>
      </c>
      <c r="BJ2342" s="230" t="s">
        <v>38116</v>
      </c>
      <c r="BK2342" s="231">
        <v>1500</v>
      </c>
      <c r="BM2342" s="209" t="s">
        <v>11341</v>
      </c>
      <c r="BN2342" s="210">
        <v>968.55</v>
      </c>
    </row>
    <row r="2343" spans="13:66" x14ac:dyDescent="0.55000000000000004">
      <c r="M2343" s="242" t="s">
        <v>51044</v>
      </c>
      <c r="N2343" s="242"/>
      <c r="O2343" s="243">
        <v>17973.66</v>
      </c>
      <c r="Q2343" s="224" t="s">
        <v>37293</v>
      </c>
      <c r="R2343" s="224"/>
      <c r="S2343" s="225">
        <v>16211.04</v>
      </c>
      <c r="U2343" s="203" t="s">
        <v>2598</v>
      </c>
      <c r="V2343" s="203"/>
      <c r="W2343" s="204">
        <v>148831</v>
      </c>
      <c r="AF2343" t="s">
        <v>71512</v>
      </c>
      <c r="AG2343" s="284">
        <v>66200</v>
      </c>
      <c r="AI2343" s="276" t="s">
        <v>66540</v>
      </c>
      <c r="AJ2343" s="277">
        <v>38436.5</v>
      </c>
      <c r="AL2343" s="246" t="s">
        <v>63624</v>
      </c>
      <c r="AM2343" s="247">
        <v>59640</v>
      </c>
      <c r="AO2343" s="226" t="s">
        <v>46721</v>
      </c>
      <c r="AP2343" s="227">
        <v>0.74</v>
      </c>
      <c r="AR2343" s="207" t="s">
        <v>16860</v>
      </c>
      <c r="AS2343" s="208">
        <v>2344.2399999999998</v>
      </c>
      <c r="AT2343" s="93"/>
      <c r="AU2343" s="199" t="s">
        <v>32516</v>
      </c>
      <c r="AV2343" s="200">
        <v>5444.74</v>
      </c>
      <c r="BD2343" s="263"/>
      <c r="BE2343" s="264"/>
      <c r="BG2343" s="244" t="s">
        <v>51330</v>
      </c>
      <c r="BH2343" s="245">
        <v>17973.66</v>
      </c>
      <c r="BJ2343" s="230" t="s">
        <v>38120</v>
      </c>
      <c r="BK2343" s="231">
        <v>16211.04</v>
      </c>
      <c r="BM2343" s="209" t="s">
        <v>11600</v>
      </c>
      <c r="BN2343" s="210">
        <v>13500</v>
      </c>
    </row>
    <row r="2344" spans="13:66" x14ac:dyDescent="0.55000000000000004">
      <c r="M2344" s="242" t="s">
        <v>51045</v>
      </c>
      <c r="N2344" s="242"/>
      <c r="O2344" s="243">
        <v>43657.59</v>
      </c>
      <c r="Q2344" s="224" t="s">
        <v>37294</v>
      </c>
      <c r="R2344" s="224"/>
      <c r="S2344" s="225">
        <v>62904.52</v>
      </c>
      <c r="U2344" s="203" t="s">
        <v>2599</v>
      </c>
      <c r="V2344" s="203"/>
      <c r="W2344" s="204">
        <v>2966.66</v>
      </c>
      <c r="AF2344" t="s">
        <v>70591</v>
      </c>
      <c r="AG2344" s="284">
        <v>7831.84</v>
      </c>
      <c r="AI2344" s="276" t="s">
        <v>67291</v>
      </c>
      <c r="AJ2344" s="277">
        <v>46.5</v>
      </c>
      <c r="AL2344" s="246" t="s">
        <v>42231</v>
      </c>
      <c r="AM2344" s="247">
        <v>3785.5</v>
      </c>
      <c r="AO2344" s="226" t="s">
        <v>51811</v>
      </c>
      <c r="AP2344" s="227">
        <v>727.6</v>
      </c>
      <c r="AR2344" s="207" t="s">
        <v>16861</v>
      </c>
      <c r="AS2344" s="208">
        <v>7144.61</v>
      </c>
      <c r="AT2344" s="93"/>
      <c r="AU2344" s="199" t="s">
        <v>32517</v>
      </c>
      <c r="AV2344" s="200">
        <v>335575.63</v>
      </c>
      <c r="BD2344" s="263"/>
      <c r="BE2344" s="264"/>
      <c r="BG2344" s="244" t="s">
        <v>51331</v>
      </c>
      <c r="BH2344" s="245">
        <v>43657.59</v>
      </c>
      <c r="BJ2344" s="230" t="s">
        <v>38127</v>
      </c>
      <c r="BK2344" s="231">
        <v>62904.52</v>
      </c>
      <c r="BM2344" s="209" t="s">
        <v>9914</v>
      </c>
      <c r="BN2344" s="210">
        <v>100673.49</v>
      </c>
    </row>
    <row r="2345" spans="13:66" x14ac:dyDescent="0.55000000000000004">
      <c r="M2345" s="242" t="s">
        <v>51046</v>
      </c>
      <c r="N2345" s="242"/>
      <c r="O2345" s="243">
        <v>14013</v>
      </c>
      <c r="Q2345" s="224" t="s">
        <v>37297</v>
      </c>
      <c r="R2345" s="224"/>
      <c r="S2345" s="225">
        <v>108480</v>
      </c>
      <c r="U2345" s="203" t="s">
        <v>2600</v>
      </c>
      <c r="V2345" s="203"/>
      <c r="W2345" s="204">
        <v>38531</v>
      </c>
      <c r="AF2345" t="s">
        <v>71513</v>
      </c>
      <c r="AG2345" s="284">
        <v>1969</v>
      </c>
      <c r="AI2345" s="276" t="s">
        <v>63638</v>
      </c>
      <c r="AJ2345" s="277">
        <v>43646.25</v>
      </c>
      <c r="AL2345" s="246" t="s">
        <v>33220</v>
      </c>
      <c r="AM2345" s="247">
        <v>36454.230000000003</v>
      </c>
      <c r="AO2345" s="226" t="s">
        <v>34667</v>
      </c>
      <c r="AP2345" s="227">
        <v>888.06</v>
      </c>
      <c r="AR2345" s="207" t="s">
        <v>16862</v>
      </c>
      <c r="AS2345" s="208">
        <v>538.02</v>
      </c>
      <c r="AT2345" s="93"/>
      <c r="AU2345" s="199" t="s">
        <v>13962</v>
      </c>
      <c r="AV2345" s="200">
        <v>32814.14</v>
      </c>
      <c r="BD2345" s="263"/>
      <c r="BE2345" s="264"/>
      <c r="BG2345" s="244" t="s">
        <v>51332</v>
      </c>
      <c r="BH2345" s="245">
        <v>14013</v>
      </c>
      <c r="BJ2345" s="230" t="s">
        <v>38147</v>
      </c>
      <c r="BK2345" s="231">
        <v>108480</v>
      </c>
      <c r="BM2345" s="209" t="s">
        <v>6753</v>
      </c>
      <c r="BN2345" s="210">
        <v>22528</v>
      </c>
    </row>
    <row r="2346" spans="13:66" x14ac:dyDescent="0.55000000000000004">
      <c r="M2346" s="242" t="s">
        <v>51047</v>
      </c>
      <c r="N2346" s="242"/>
      <c r="O2346" s="243">
        <v>122176.94</v>
      </c>
      <c r="Q2346" s="224" t="s">
        <v>37301</v>
      </c>
      <c r="R2346" s="224"/>
      <c r="S2346" s="225">
        <v>4866.68</v>
      </c>
      <c r="U2346" s="203" t="s">
        <v>2601</v>
      </c>
      <c r="V2346" s="203"/>
      <c r="W2346" s="204">
        <v>428495.5</v>
      </c>
      <c r="AF2346" t="s">
        <v>71514</v>
      </c>
      <c r="AG2346">
        <v>180</v>
      </c>
      <c r="AI2346" s="276" t="s">
        <v>64116</v>
      </c>
      <c r="AJ2346" s="277">
        <v>3113.93</v>
      </c>
      <c r="AL2346" s="246" t="s">
        <v>42232</v>
      </c>
      <c r="AM2346" s="247">
        <v>47460</v>
      </c>
      <c r="AO2346" s="226" t="s">
        <v>33216</v>
      </c>
      <c r="AP2346" s="227">
        <v>3364.35</v>
      </c>
      <c r="AR2346" s="207" t="s">
        <v>16863</v>
      </c>
      <c r="AS2346" s="208">
        <v>1143.78</v>
      </c>
      <c r="AT2346" s="93"/>
      <c r="AU2346" s="199" t="s">
        <v>32518</v>
      </c>
      <c r="AV2346" s="200">
        <v>450</v>
      </c>
      <c r="BD2346" s="263"/>
      <c r="BE2346" s="264"/>
      <c r="BG2346" s="244" t="s">
        <v>51333</v>
      </c>
      <c r="BH2346" s="245">
        <v>122176.94</v>
      </c>
      <c r="BJ2346" s="230" t="s">
        <v>38176</v>
      </c>
      <c r="BK2346" s="231">
        <v>4866.68</v>
      </c>
      <c r="BM2346" s="209" t="s">
        <v>7154</v>
      </c>
      <c r="BN2346" s="210">
        <v>213</v>
      </c>
    </row>
    <row r="2347" spans="13:66" x14ac:dyDescent="0.55000000000000004">
      <c r="M2347" s="242" t="s">
        <v>51048</v>
      </c>
      <c r="N2347" s="242"/>
      <c r="O2347" s="243">
        <v>5153</v>
      </c>
      <c r="Q2347" s="224" t="s">
        <v>37302</v>
      </c>
      <c r="R2347" s="224"/>
      <c r="S2347" s="225">
        <v>734.04</v>
      </c>
      <c r="U2347" s="203" t="s">
        <v>2602</v>
      </c>
      <c r="V2347" s="203"/>
      <c r="W2347" s="204">
        <v>236480</v>
      </c>
      <c r="AF2347" t="s">
        <v>70592</v>
      </c>
      <c r="AG2347">
        <v>763.53</v>
      </c>
      <c r="AI2347" s="276" t="s">
        <v>63639</v>
      </c>
      <c r="AJ2347" s="277">
        <v>32288.62</v>
      </c>
      <c r="AL2347" s="246" t="s">
        <v>16968</v>
      </c>
      <c r="AM2347" s="247">
        <v>4500</v>
      </c>
      <c r="AO2347" s="226" t="s">
        <v>34668</v>
      </c>
      <c r="AP2347" s="227">
        <v>1549.57</v>
      </c>
      <c r="AR2347" s="207" t="s">
        <v>16864</v>
      </c>
      <c r="AS2347" s="208">
        <v>2454.7600000000002</v>
      </c>
      <c r="AT2347" s="93"/>
      <c r="AU2347" s="199" t="s">
        <v>13963</v>
      </c>
      <c r="AV2347" s="200">
        <v>25658.03</v>
      </c>
      <c r="BD2347" s="263"/>
      <c r="BE2347" s="264"/>
      <c r="BG2347" s="244" t="s">
        <v>51334</v>
      </c>
      <c r="BH2347" s="245">
        <v>5153</v>
      </c>
      <c r="BJ2347" s="230" t="s">
        <v>38181</v>
      </c>
      <c r="BK2347" s="231">
        <v>734.04</v>
      </c>
      <c r="BM2347" s="209" t="s">
        <v>7427</v>
      </c>
      <c r="BN2347" s="210">
        <v>21831</v>
      </c>
    </row>
    <row r="2348" spans="13:66" x14ac:dyDescent="0.55000000000000004">
      <c r="M2348" s="242" t="s">
        <v>51049</v>
      </c>
      <c r="N2348" s="242"/>
      <c r="O2348" s="243">
        <v>255337.19</v>
      </c>
      <c r="Q2348" s="224" t="s">
        <v>37303</v>
      </c>
      <c r="R2348" s="224"/>
      <c r="S2348" s="225">
        <v>17567.310000000001</v>
      </c>
      <c r="U2348" s="203" t="s">
        <v>2603</v>
      </c>
      <c r="V2348" s="203"/>
      <c r="W2348" s="204">
        <v>110318.64</v>
      </c>
      <c r="AF2348" t="s">
        <v>71515</v>
      </c>
      <c r="AG2348">
        <v>43.27</v>
      </c>
      <c r="AI2348" s="276" t="s">
        <v>67292</v>
      </c>
      <c r="AJ2348" s="277">
        <v>-152.74</v>
      </c>
      <c r="AL2348" s="246" t="s">
        <v>38919</v>
      </c>
      <c r="AM2348" s="247">
        <v>47430.9</v>
      </c>
      <c r="AO2348" s="226" t="s">
        <v>34669</v>
      </c>
      <c r="AP2348" s="227">
        <v>194.65</v>
      </c>
      <c r="AR2348" s="207" t="s">
        <v>16865</v>
      </c>
      <c r="AS2348" s="208">
        <v>5854.16</v>
      </c>
      <c r="AT2348" s="93"/>
      <c r="AU2348" s="199" t="s">
        <v>13964</v>
      </c>
      <c r="AV2348" s="200">
        <v>69297.399999999994</v>
      </c>
      <c r="BD2348" s="263"/>
      <c r="BE2348" s="264"/>
      <c r="BG2348" s="244" t="s">
        <v>51335</v>
      </c>
      <c r="BH2348" s="245">
        <v>255337.19</v>
      </c>
      <c r="BJ2348" s="230" t="s">
        <v>38185</v>
      </c>
      <c r="BK2348" s="231">
        <v>17567.310000000001</v>
      </c>
      <c r="BM2348" s="209" t="s">
        <v>9020</v>
      </c>
      <c r="BN2348" s="210">
        <v>155.87</v>
      </c>
    </row>
    <row r="2349" spans="13:66" x14ac:dyDescent="0.55000000000000004">
      <c r="M2349" s="242" t="s">
        <v>51050</v>
      </c>
      <c r="N2349" s="242"/>
      <c r="O2349" s="243">
        <v>6802.2</v>
      </c>
      <c r="Q2349" s="224" t="s">
        <v>37304</v>
      </c>
      <c r="R2349" s="224"/>
      <c r="S2349" s="225">
        <v>9923.0499999999993</v>
      </c>
      <c r="U2349" s="203" t="s">
        <v>2604</v>
      </c>
      <c r="V2349" s="203"/>
      <c r="W2349" s="204">
        <v>232601.60000000001</v>
      </c>
      <c r="AF2349" t="s">
        <v>71516</v>
      </c>
      <c r="AG2349" s="284">
        <v>1032.58</v>
      </c>
      <c r="AI2349" s="276" t="s">
        <v>67293</v>
      </c>
      <c r="AJ2349" s="277">
        <v>-29.8</v>
      </c>
      <c r="AL2349" s="246" t="s">
        <v>40152</v>
      </c>
      <c r="AM2349" s="247">
        <v>429000</v>
      </c>
      <c r="AO2349" s="226" t="s">
        <v>33217</v>
      </c>
      <c r="AP2349" s="227">
        <v>227.23</v>
      </c>
      <c r="AR2349" s="207" t="s">
        <v>16866</v>
      </c>
      <c r="AS2349" s="208">
        <v>479.94</v>
      </c>
      <c r="AT2349" s="93"/>
      <c r="AU2349" s="199" t="s">
        <v>24862</v>
      </c>
      <c r="AV2349" s="200">
        <v>78711.22</v>
      </c>
      <c r="BD2349" s="263"/>
      <c r="BE2349" s="264"/>
      <c r="BG2349" s="244" t="s">
        <v>51337</v>
      </c>
      <c r="BH2349" s="245">
        <v>6802.2</v>
      </c>
      <c r="BJ2349" s="230" t="s">
        <v>38188</v>
      </c>
      <c r="BK2349" s="231">
        <v>9923.0499999999993</v>
      </c>
      <c r="BM2349" s="209" t="s">
        <v>9340</v>
      </c>
      <c r="BN2349" s="210">
        <v>34679.24</v>
      </c>
    </row>
    <row r="2350" spans="13:66" x14ac:dyDescent="0.55000000000000004">
      <c r="M2350" s="242" t="s">
        <v>51051</v>
      </c>
      <c r="N2350" s="242"/>
      <c r="O2350" s="243">
        <v>2716.32</v>
      </c>
      <c r="Q2350" s="224" t="s">
        <v>37305</v>
      </c>
      <c r="R2350" s="224"/>
      <c r="S2350" s="225">
        <v>22260.87</v>
      </c>
      <c r="U2350" s="203" t="s">
        <v>2605</v>
      </c>
      <c r="V2350" s="203"/>
      <c r="W2350" s="204">
        <v>986</v>
      </c>
      <c r="AF2350" t="s">
        <v>64426</v>
      </c>
      <c r="AG2350">
        <v>171.59</v>
      </c>
      <c r="AI2350" s="276" t="s">
        <v>67294</v>
      </c>
      <c r="AJ2350" s="277">
        <v>5259.8</v>
      </c>
      <c r="AL2350" s="246" t="s">
        <v>64063</v>
      </c>
      <c r="AM2350" s="247">
        <v>2120.4299999999998</v>
      </c>
      <c r="AO2350" s="226" t="s">
        <v>47835</v>
      </c>
      <c r="AP2350" s="227">
        <v>1207.27</v>
      </c>
      <c r="AR2350" s="207" t="s">
        <v>16867</v>
      </c>
      <c r="AS2350" s="208">
        <v>576.01</v>
      </c>
      <c r="AT2350" s="93"/>
      <c r="AU2350" s="199" t="s">
        <v>13965</v>
      </c>
      <c r="AV2350" s="200">
        <v>420558.46</v>
      </c>
      <c r="BD2350" s="263"/>
      <c r="BE2350" s="264"/>
      <c r="BG2350" s="244" t="s">
        <v>51338</v>
      </c>
      <c r="BH2350" s="245">
        <v>2716.32</v>
      </c>
      <c r="BJ2350" s="230" t="s">
        <v>38192</v>
      </c>
      <c r="BK2350" s="231">
        <v>22260.87</v>
      </c>
      <c r="BM2350" s="209" t="s">
        <v>11120</v>
      </c>
      <c r="BN2350" s="210">
        <v>2760</v>
      </c>
    </row>
    <row r="2351" spans="13:66" x14ac:dyDescent="0.55000000000000004">
      <c r="M2351" s="242" t="s">
        <v>51052</v>
      </c>
      <c r="N2351" s="242"/>
      <c r="O2351" s="243">
        <v>8378.1299999999992</v>
      </c>
      <c r="Q2351" s="224" t="s">
        <v>37306</v>
      </c>
      <c r="R2351" s="224"/>
      <c r="S2351" s="225">
        <v>240431.83</v>
      </c>
      <c r="U2351" s="203" t="s">
        <v>2606</v>
      </c>
      <c r="V2351" s="203"/>
      <c r="W2351" s="204">
        <v>1779.78</v>
      </c>
      <c r="AF2351" t="s">
        <v>71517</v>
      </c>
      <c r="AG2351" s="284">
        <v>1299.5</v>
      </c>
      <c r="AI2351" s="276" t="s">
        <v>62585</v>
      </c>
      <c r="AJ2351" s="277">
        <v>402.12</v>
      </c>
      <c r="AL2351" s="246" t="s">
        <v>57295</v>
      </c>
      <c r="AM2351" s="247">
        <v>56050</v>
      </c>
      <c r="AO2351" s="226" t="s">
        <v>46722</v>
      </c>
      <c r="AP2351" s="227">
        <v>2369.2399999999998</v>
      </c>
      <c r="AR2351" s="207" t="s">
        <v>16868</v>
      </c>
      <c r="AS2351" s="208">
        <v>281.45999999999998</v>
      </c>
      <c r="AT2351" s="93"/>
      <c r="AU2351" s="199" t="s">
        <v>13966</v>
      </c>
      <c r="AV2351" s="200">
        <v>123512.68</v>
      </c>
      <c r="BD2351" s="263"/>
      <c r="BE2351" s="264"/>
      <c r="BG2351" s="244" t="s">
        <v>51339</v>
      </c>
      <c r="BH2351" s="245">
        <v>8378.1299999999992</v>
      </c>
      <c r="BJ2351" s="230" t="s">
        <v>38197</v>
      </c>
      <c r="BK2351" s="231">
        <v>240431.83</v>
      </c>
      <c r="BM2351" s="209" t="s">
        <v>9718</v>
      </c>
      <c r="BN2351" s="210">
        <v>1211.0899999999999</v>
      </c>
    </row>
    <row r="2352" spans="13:66" x14ac:dyDescent="0.55000000000000004">
      <c r="M2352" s="242" t="s">
        <v>51053</v>
      </c>
      <c r="N2352" s="242"/>
      <c r="O2352" s="243">
        <v>15919.38</v>
      </c>
      <c r="Q2352" s="224" t="s">
        <v>37307</v>
      </c>
      <c r="R2352" s="224"/>
      <c r="S2352" s="225">
        <v>5326</v>
      </c>
      <c r="U2352" s="203" t="s">
        <v>2607</v>
      </c>
      <c r="V2352" s="203"/>
      <c r="W2352" s="204">
        <v>6802</v>
      </c>
      <c r="AF2352" t="s">
        <v>71518</v>
      </c>
      <c r="AG2352" s="284">
        <v>10608.48</v>
      </c>
      <c r="AI2352" s="276" t="s">
        <v>62586</v>
      </c>
      <c r="AJ2352" s="277">
        <v>90.78</v>
      </c>
      <c r="AL2352" s="246" t="s">
        <v>16969</v>
      </c>
      <c r="AM2352" s="247">
        <v>181827.51</v>
      </c>
      <c r="AO2352" s="226" t="s">
        <v>16955</v>
      </c>
      <c r="AP2352" s="227">
        <v>197758.78</v>
      </c>
      <c r="AR2352" s="207" t="s">
        <v>16869</v>
      </c>
      <c r="AS2352" s="208">
        <v>5739.36</v>
      </c>
      <c r="AT2352" s="93"/>
      <c r="AU2352" s="199" t="s">
        <v>13967</v>
      </c>
      <c r="AV2352" s="200">
        <v>58261.11</v>
      </c>
      <c r="BD2352" s="263"/>
      <c r="BE2352" s="264"/>
      <c r="BG2352" s="244" t="s">
        <v>51340</v>
      </c>
      <c r="BH2352" s="245">
        <v>15919.38</v>
      </c>
      <c r="BJ2352" s="230" t="s">
        <v>38202</v>
      </c>
      <c r="BK2352" s="231">
        <v>5326</v>
      </c>
      <c r="BM2352" s="209" t="s">
        <v>11601</v>
      </c>
      <c r="BN2352" s="210">
        <v>67926.080000000002</v>
      </c>
    </row>
    <row r="2353" spans="13:66" x14ac:dyDescent="0.55000000000000004">
      <c r="M2353" s="242" t="s">
        <v>51054</v>
      </c>
      <c r="N2353" s="242"/>
      <c r="O2353" s="243">
        <v>124360.28</v>
      </c>
      <c r="Q2353" s="224" t="s">
        <v>37308</v>
      </c>
      <c r="R2353" s="224"/>
      <c r="S2353" s="225">
        <v>11353</v>
      </c>
      <c r="U2353" s="203" t="s">
        <v>2608</v>
      </c>
      <c r="V2353" s="203"/>
      <c r="W2353" s="204">
        <v>4330</v>
      </c>
      <c r="AF2353" t="s">
        <v>62025</v>
      </c>
      <c r="AG2353">
        <v>493.72</v>
      </c>
      <c r="AI2353" s="276" t="s">
        <v>63085</v>
      </c>
      <c r="AJ2353" s="277">
        <v>48.8</v>
      </c>
      <c r="AL2353" s="246" t="s">
        <v>38920</v>
      </c>
      <c r="AM2353" s="247">
        <v>573295.64</v>
      </c>
      <c r="AO2353" s="226" t="s">
        <v>16956</v>
      </c>
      <c r="AP2353" s="227">
        <v>11249.79</v>
      </c>
      <c r="AR2353" s="207" t="s">
        <v>16870</v>
      </c>
      <c r="AS2353" s="208">
        <v>6519.87</v>
      </c>
      <c r="AT2353" s="93"/>
      <c r="AU2353" s="199" t="s">
        <v>13968</v>
      </c>
      <c r="AV2353" s="200">
        <v>137633.57</v>
      </c>
      <c r="BD2353" s="263"/>
      <c r="BE2353" s="264"/>
      <c r="BG2353" s="244" t="s">
        <v>51341</v>
      </c>
      <c r="BH2353" s="245">
        <v>124360.28</v>
      </c>
      <c r="BJ2353" s="230" t="s">
        <v>38208</v>
      </c>
      <c r="BK2353" s="231">
        <v>11353</v>
      </c>
      <c r="BM2353" s="209" t="s">
        <v>9915</v>
      </c>
      <c r="BN2353" s="210">
        <v>151304.28</v>
      </c>
    </row>
    <row r="2354" spans="13:66" x14ac:dyDescent="0.55000000000000004">
      <c r="M2354" s="242" t="s">
        <v>51055</v>
      </c>
      <c r="N2354" s="242"/>
      <c r="O2354" s="243">
        <v>44678</v>
      </c>
      <c r="Q2354" s="224" t="s">
        <v>37310</v>
      </c>
      <c r="R2354" s="224"/>
      <c r="S2354" s="225">
        <v>36453</v>
      </c>
      <c r="U2354" s="203" t="s">
        <v>2609</v>
      </c>
      <c r="V2354" s="203"/>
      <c r="W2354" s="204">
        <v>54443</v>
      </c>
      <c r="AF2354" t="s">
        <v>71519</v>
      </c>
      <c r="AG2354">
        <v>760.22</v>
      </c>
      <c r="AI2354" s="276" t="s">
        <v>61193</v>
      </c>
      <c r="AJ2354" s="277">
        <v>5557.83</v>
      </c>
      <c r="AL2354" s="246" t="s">
        <v>38921</v>
      </c>
      <c r="AM2354" s="247">
        <v>96537.36</v>
      </c>
      <c r="AO2354" s="226" t="s">
        <v>16957</v>
      </c>
      <c r="AP2354" s="227">
        <v>15450.36</v>
      </c>
      <c r="AR2354" s="207" t="s">
        <v>16871</v>
      </c>
      <c r="AS2354" s="208">
        <v>6675.16</v>
      </c>
      <c r="AT2354" s="93"/>
      <c r="AU2354" s="199" t="s">
        <v>13969</v>
      </c>
      <c r="AV2354" s="200">
        <v>107494.66</v>
      </c>
      <c r="BD2354" s="263"/>
      <c r="BE2354" s="264"/>
      <c r="BG2354" s="244" t="s">
        <v>51342</v>
      </c>
      <c r="BH2354" s="245">
        <v>44678</v>
      </c>
      <c r="BJ2354" s="230" t="s">
        <v>38222</v>
      </c>
      <c r="BK2354" s="231">
        <v>36453</v>
      </c>
      <c r="BM2354" s="209" t="s">
        <v>6754</v>
      </c>
      <c r="BN2354" s="210">
        <v>23528.01</v>
      </c>
    </row>
    <row r="2355" spans="13:66" x14ac:dyDescent="0.55000000000000004">
      <c r="M2355" s="242" t="s">
        <v>51056</v>
      </c>
      <c r="N2355" s="242"/>
      <c r="O2355" s="243">
        <v>20753.16</v>
      </c>
      <c r="Q2355" s="224" t="s">
        <v>37311</v>
      </c>
      <c r="R2355" s="224"/>
      <c r="S2355" s="225">
        <v>16161.43</v>
      </c>
      <c r="U2355" s="203" t="s">
        <v>2610</v>
      </c>
      <c r="V2355" s="203"/>
      <c r="W2355" s="204">
        <v>410534</v>
      </c>
      <c r="AF2355" t="s">
        <v>62027</v>
      </c>
      <c r="AG2355" s="284">
        <v>107591</v>
      </c>
      <c r="AI2355" s="276" t="s">
        <v>63086</v>
      </c>
      <c r="AJ2355" s="277">
        <v>256.98</v>
      </c>
      <c r="AL2355" s="246" t="s">
        <v>59510</v>
      </c>
      <c r="AM2355" s="247">
        <v>7435.93</v>
      </c>
      <c r="AO2355" s="226" t="s">
        <v>16958</v>
      </c>
      <c r="AP2355" s="227">
        <v>31117.56</v>
      </c>
      <c r="AR2355" s="207" t="s">
        <v>16872</v>
      </c>
      <c r="AS2355" s="208">
        <v>10251.290000000001</v>
      </c>
      <c r="AT2355" s="93"/>
      <c r="AU2355" s="199" t="s">
        <v>24876</v>
      </c>
      <c r="AV2355" s="200">
        <v>121523.36</v>
      </c>
      <c r="BD2355" s="263"/>
      <c r="BE2355" s="264"/>
      <c r="BG2355" s="244" t="s">
        <v>51343</v>
      </c>
      <c r="BH2355" s="245">
        <v>20753.16</v>
      </c>
      <c r="BJ2355" s="230" t="s">
        <v>38227</v>
      </c>
      <c r="BK2355" s="231">
        <v>16161.43</v>
      </c>
      <c r="BM2355" s="209" t="s">
        <v>6954</v>
      </c>
      <c r="BN2355" s="210">
        <v>2271</v>
      </c>
    </row>
    <row r="2356" spans="13:66" x14ac:dyDescent="0.55000000000000004">
      <c r="M2356" s="242" t="s">
        <v>51057</v>
      </c>
      <c r="N2356" s="242"/>
      <c r="O2356" s="243">
        <v>22487.37</v>
      </c>
      <c r="Q2356" s="224" t="s">
        <v>37312</v>
      </c>
      <c r="R2356" s="224"/>
      <c r="S2356" s="225">
        <v>5100.29</v>
      </c>
      <c r="U2356" s="203" t="s">
        <v>2611</v>
      </c>
      <c r="V2356" s="203"/>
      <c r="W2356" s="204">
        <v>12554.83</v>
      </c>
      <c r="AF2356" t="s">
        <v>35159</v>
      </c>
      <c r="AG2356" s="284">
        <v>17750</v>
      </c>
      <c r="AI2356" s="276" t="s">
        <v>67295</v>
      </c>
      <c r="AJ2356" s="277">
        <v>-21.92</v>
      </c>
      <c r="AL2356" s="246" t="s">
        <v>47844</v>
      </c>
      <c r="AM2356" s="247">
        <v>144975.51999999999</v>
      </c>
      <c r="AO2356" s="226" t="s">
        <v>16959</v>
      </c>
      <c r="AP2356" s="227">
        <v>10717.89</v>
      </c>
      <c r="AR2356" s="207" t="s">
        <v>16873</v>
      </c>
      <c r="AS2356" s="208">
        <v>10625.83</v>
      </c>
      <c r="AT2356" s="93"/>
      <c r="AU2356" s="199" t="s">
        <v>24877</v>
      </c>
      <c r="AV2356" s="200">
        <v>5444.74</v>
      </c>
      <c r="BD2356" s="263"/>
      <c r="BE2356" s="264"/>
      <c r="BG2356" s="244" t="s">
        <v>51344</v>
      </c>
      <c r="BH2356" s="245">
        <v>22487.37</v>
      </c>
      <c r="BJ2356" s="230" t="s">
        <v>38232</v>
      </c>
      <c r="BK2356" s="231">
        <v>5100.29</v>
      </c>
      <c r="BM2356" s="209" t="s">
        <v>7155</v>
      </c>
      <c r="BN2356" s="210">
        <v>684</v>
      </c>
    </row>
    <row r="2357" spans="13:66" x14ac:dyDescent="0.55000000000000004">
      <c r="M2357" s="242" t="s">
        <v>51058</v>
      </c>
      <c r="N2357" s="242"/>
      <c r="O2357" s="243">
        <v>7137</v>
      </c>
      <c r="Q2357" s="224" t="s">
        <v>37313</v>
      </c>
      <c r="R2357" s="224"/>
      <c r="S2357" s="225">
        <v>46656.83</v>
      </c>
      <c r="U2357" s="203" t="s">
        <v>2612</v>
      </c>
      <c r="V2357" s="203"/>
      <c r="W2357" s="204">
        <v>38205</v>
      </c>
      <c r="AF2357" t="s">
        <v>33708</v>
      </c>
      <c r="AG2357" s="284">
        <v>216033.4</v>
      </c>
      <c r="AI2357" s="276" t="s">
        <v>61336</v>
      </c>
      <c r="AJ2357" s="277">
        <v>7600</v>
      </c>
      <c r="AL2357" s="246" t="s">
        <v>16970</v>
      </c>
      <c r="AM2357" s="247">
        <v>789140.81</v>
      </c>
      <c r="AO2357" s="226" t="s">
        <v>47836</v>
      </c>
      <c r="AP2357" s="227">
        <v>6584.95</v>
      </c>
      <c r="AR2357" s="207" t="s">
        <v>16874</v>
      </c>
      <c r="AS2357" s="208">
        <v>50798.75</v>
      </c>
      <c r="AT2357" s="93"/>
      <c r="AU2357" s="199" t="s">
        <v>24881</v>
      </c>
      <c r="AV2357" s="200">
        <v>335575.63</v>
      </c>
      <c r="BD2357" s="263"/>
      <c r="BE2357" s="264"/>
      <c r="BG2357" s="244" t="s">
        <v>51345</v>
      </c>
      <c r="BH2357" s="245">
        <v>7137</v>
      </c>
      <c r="BJ2357" s="230" t="s">
        <v>38242</v>
      </c>
      <c r="BK2357" s="231">
        <v>46656.83</v>
      </c>
      <c r="BM2357" s="209" t="s">
        <v>7428</v>
      </c>
      <c r="BN2357" s="210">
        <v>18061</v>
      </c>
    </row>
    <row r="2358" spans="13:66" x14ac:dyDescent="0.55000000000000004">
      <c r="M2358" s="242" t="s">
        <v>51059</v>
      </c>
      <c r="N2358" s="242"/>
      <c r="O2358" s="243">
        <v>2240.5</v>
      </c>
      <c r="Q2358" s="224" t="s">
        <v>37315</v>
      </c>
      <c r="R2358" s="224"/>
      <c r="S2358" s="225">
        <v>6217.6</v>
      </c>
      <c r="U2358" s="203" t="s">
        <v>2613</v>
      </c>
      <c r="V2358" s="203"/>
      <c r="W2358" s="204">
        <v>63290.03</v>
      </c>
      <c r="AF2358" t="s">
        <v>67871</v>
      </c>
      <c r="AG2358" s="284">
        <v>4152.7</v>
      </c>
      <c r="AI2358" s="276" t="s">
        <v>61899</v>
      </c>
      <c r="AJ2358" s="277">
        <v>172.6</v>
      </c>
      <c r="AL2358" s="246" t="s">
        <v>42233</v>
      </c>
      <c r="AM2358" s="247">
        <v>3558676.56</v>
      </c>
      <c r="AO2358" s="226" t="s">
        <v>44519</v>
      </c>
      <c r="AP2358" s="227">
        <v>33360</v>
      </c>
      <c r="AR2358" s="207" t="s">
        <v>16875</v>
      </c>
      <c r="AS2358" s="208">
        <v>52847.18</v>
      </c>
      <c r="AT2358" s="93"/>
      <c r="AU2358" s="199" t="s">
        <v>13970</v>
      </c>
      <c r="AV2358" s="200">
        <v>8791.3799999999992</v>
      </c>
      <c r="BD2358" s="263"/>
      <c r="BE2358" s="264"/>
      <c r="BG2358" s="244" t="s">
        <v>51346</v>
      </c>
      <c r="BH2358" s="245">
        <v>2240.5</v>
      </c>
      <c r="BJ2358" s="230" t="s">
        <v>38257</v>
      </c>
      <c r="BK2358" s="231">
        <v>6217.6</v>
      </c>
      <c r="BM2358" s="209" t="s">
        <v>7836</v>
      </c>
      <c r="BN2358" s="210">
        <v>1140</v>
      </c>
    </row>
    <row r="2359" spans="13:66" x14ac:dyDescent="0.55000000000000004">
      <c r="M2359" s="242" t="s">
        <v>51060</v>
      </c>
      <c r="N2359" s="242"/>
      <c r="O2359" s="243">
        <v>16405.38</v>
      </c>
      <c r="Q2359" s="224" t="s">
        <v>37316</v>
      </c>
      <c r="R2359" s="224"/>
      <c r="S2359" s="225">
        <v>30955.200000000001</v>
      </c>
      <c r="U2359" s="203" t="s">
        <v>2614</v>
      </c>
      <c r="V2359" s="203"/>
      <c r="W2359" s="204">
        <v>2434</v>
      </c>
      <c r="AF2359" t="s">
        <v>67873</v>
      </c>
      <c r="AG2359" s="284">
        <v>32085.45</v>
      </c>
      <c r="AI2359" s="276" t="s">
        <v>61900</v>
      </c>
      <c r="AJ2359" s="277">
        <v>40000</v>
      </c>
      <c r="AL2359" s="246" t="s">
        <v>61313</v>
      </c>
      <c r="AM2359" s="247">
        <v>-50146.43</v>
      </c>
      <c r="AO2359" s="226" t="s">
        <v>46723</v>
      </c>
      <c r="AP2359" s="227">
        <v>360</v>
      </c>
      <c r="AR2359" s="207" t="s">
        <v>16876</v>
      </c>
      <c r="AS2359" s="208">
        <v>5822.46</v>
      </c>
      <c r="AT2359" s="93"/>
      <c r="AU2359" s="199" t="s">
        <v>13971</v>
      </c>
      <c r="AV2359" s="200">
        <v>672.49</v>
      </c>
      <c r="BD2359" s="263"/>
      <c r="BE2359" s="264"/>
      <c r="BG2359" s="244" t="s">
        <v>51347</v>
      </c>
      <c r="BH2359" s="245">
        <v>16405.38</v>
      </c>
      <c r="BJ2359" s="230" t="s">
        <v>38265</v>
      </c>
      <c r="BK2359" s="231">
        <v>30955.200000000001</v>
      </c>
      <c r="BM2359" s="209" t="s">
        <v>7971</v>
      </c>
      <c r="BN2359" s="210">
        <v>1142</v>
      </c>
    </row>
    <row r="2360" spans="13:66" x14ac:dyDescent="0.55000000000000004">
      <c r="M2360" s="242" t="s">
        <v>51061</v>
      </c>
      <c r="N2360" s="242"/>
      <c r="O2360" s="243">
        <v>5738</v>
      </c>
      <c r="Q2360" s="224" t="s">
        <v>37317</v>
      </c>
      <c r="R2360" s="224"/>
      <c r="S2360" s="225">
        <v>151066</v>
      </c>
      <c r="U2360" s="203" t="s">
        <v>2615</v>
      </c>
      <c r="V2360" s="203"/>
      <c r="W2360" s="204">
        <v>28261</v>
      </c>
      <c r="AF2360" t="s">
        <v>33709</v>
      </c>
      <c r="AG2360" s="284">
        <v>12505.02</v>
      </c>
      <c r="AI2360" s="276" t="s">
        <v>61901</v>
      </c>
      <c r="AJ2360" s="277">
        <v>3060</v>
      </c>
      <c r="AL2360" s="246" t="s">
        <v>58196</v>
      </c>
      <c r="AM2360" s="247">
        <v>5000</v>
      </c>
      <c r="AO2360" s="226" t="s">
        <v>47837</v>
      </c>
      <c r="AP2360" s="227">
        <v>2257.6</v>
      </c>
      <c r="AR2360" s="207" t="s">
        <v>16877</v>
      </c>
      <c r="AS2360" s="208">
        <v>2344.2399999999998</v>
      </c>
      <c r="AT2360" s="93"/>
      <c r="AU2360" s="199" t="s">
        <v>13972</v>
      </c>
      <c r="AV2360" s="200">
        <v>52.07</v>
      </c>
      <c r="BD2360" s="263"/>
      <c r="BE2360" s="264"/>
      <c r="BG2360" s="244" t="s">
        <v>51348</v>
      </c>
      <c r="BH2360" s="245">
        <v>5738</v>
      </c>
      <c r="BJ2360" s="230" t="s">
        <v>38270</v>
      </c>
      <c r="BK2360" s="231">
        <v>151066</v>
      </c>
      <c r="BM2360" s="209" t="s">
        <v>8097</v>
      </c>
      <c r="BN2360" s="210">
        <v>1612</v>
      </c>
    </row>
    <row r="2361" spans="13:66" x14ac:dyDescent="0.55000000000000004">
      <c r="M2361" s="242" t="s">
        <v>51062</v>
      </c>
      <c r="N2361" s="242"/>
      <c r="O2361" s="243">
        <v>8937</v>
      </c>
      <c r="Q2361" s="224" t="s">
        <v>37319</v>
      </c>
      <c r="R2361" s="224"/>
      <c r="S2361" s="225">
        <v>73674.05</v>
      </c>
      <c r="U2361" s="203" t="s">
        <v>2616</v>
      </c>
      <c r="V2361" s="203"/>
      <c r="W2361" s="204">
        <v>187420.32</v>
      </c>
      <c r="AF2361" t="s">
        <v>67874</v>
      </c>
      <c r="AG2361" s="284">
        <v>15837.42</v>
      </c>
      <c r="AI2361" s="276" t="s">
        <v>62587</v>
      </c>
      <c r="AJ2361" s="277">
        <v>16022.25</v>
      </c>
      <c r="AL2361" s="246" t="s">
        <v>64064</v>
      </c>
      <c r="AM2361" s="247">
        <v>12999.99</v>
      </c>
      <c r="AO2361" s="226" t="s">
        <v>16961</v>
      </c>
      <c r="AP2361" s="227">
        <v>2481.35</v>
      </c>
      <c r="AR2361" s="207" t="s">
        <v>16878</v>
      </c>
      <c r="AS2361" s="208">
        <v>7144.61</v>
      </c>
      <c r="AT2361" s="93"/>
      <c r="AU2361" s="199" t="s">
        <v>13973</v>
      </c>
      <c r="AV2361" s="200">
        <v>19859.400000000001</v>
      </c>
      <c r="BD2361" s="263"/>
      <c r="BE2361" s="264"/>
      <c r="BG2361" s="244" t="s">
        <v>51349</v>
      </c>
      <c r="BH2361" s="245">
        <v>8937</v>
      </c>
      <c r="BJ2361" s="230" t="s">
        <v>38280</v>
      </c>
      <c r="BK2361" s="231">
        <v>73674.05</v>
      </c>
      <c r="BM2361" s="209" t="s">
        <v>8216</v>
      </c>
      <c r="BN2361" s="210">
        <v>7837</v>
      </c>
    </row>
    <row r="2362" spans="13:66" x14ac:dyDescent="0.55000000000000004">
      <c r="M2362" s="242" t="s">
        <v>51063</v>
      </c>
      <c r="N2362" s="242"/>
      <c r="O2362" s="243">
        <v>7589.12</v>
      </c>
      <c r="Q2362" s="224" t="s">
        <v>37320</v>
      </c>
      <c r="R2362" s="224"/>
      <c r="S2362" s="225">
        <v>16838.37</v>
      </c>
      <c r="U2362" s="203" t="s">
        <v>2617</v>
      </c>
      <c r="V2362" s="203"/>
      <c r="W2362" s="204">
        <v>603406.67000000004</v>
      </c>
      <c r="AF2362" t="s">
        <v>40366</v>
      </c>
      <c r="AG2362" s="284">
        <v>2858.95</v>
      </c>
      <c r="AI2362" s="276" t="s">
        <v>67296</v>
      </c>
      <c r="AJ2362" s="277">
        <v>2042.6</v>
      </c>
      <c r="AL2362" s="246" t="s">
        <v>61868</v>
      </c>
      <c r="AM2362" s="247">
        <v>2339.9499999999998</v>
      </c>
      <c r="AO2362" s="226" t="s">
        <v>16962</v>
      </c>
      <c r="AP2362" s="227">
        <v>8537.49</v>
      </c>
      <c r="AR2362" s="207" t="s">
        <v>16879</v>
      </c>
      <c r="AS2362" s="208">
        <v>90548.84</v>
      </c>
      <c r="AT2362" s="93"/>
      <c r="AU2362" s="199" t="s">
        <v>32519</v>
      </c>
      <c r="AV2362" s="200">
        <v>3214.38</v>
      </c>
      <c r="BD2362" s="263"/>
      <c r="BE2362" s="264"/>
      <c r="BG2362" s="244" t="s">
        <v>51350</v>
      </c>
      <c r="BH2362" s="245">
        <v>7589.12</v>
      </c>
      <c r="BJ2362" s="230" t="s">
        <v>38285</v>
      </c>
      <c r="BK2362" s="231">
        <v>16838.37</v>
      </c>
      <c r="BM2362" s="209" t="s">
        <v>8754</v>
      </c>
      <c r="BN2362" s="210">
        <v>2000</v>
      </c>
    </row>
    <row r="2363" spans="13:66" x14ac:dyDescent="0.55000000000000004">
      <c r="M2363" s="242" t="s">
        <v>51064</v>
      </c>
      <c r="N2363" s="242"/>
      <c r="O2363" s="243">
        <v>5973</v>
      </c>
      <c r="Q2363" s="224" t="s">
        <v>37321</v>
      </c>
      <c r="R2363" s="224"/>
      <c r="S2363" s="225">
        <v>6614</v>
      </c>
      <c r="U2363" s="203" t="s">
        <v>2618</v>
      </c>
      <c r="V2363" s="203"/>
      <c r="W2363" s="204">
        <v>8304</v>
      </c>
      <c r="AF2363" t="s">
        <v>40367</v>
      </c>
      <c r="AG2363" s="284">
        <v>3600</v>
      </c>
      <c r="AI2363" s="276" t="s">
        <v>63087</v>
      </c>
      <c r="AJ2363" s="277">
        <v>1388.15</v>
      </c>
      <c r="AL2363" s="246" t="s">
        <v>55884</v>
      </c>
      <c r="AM2363" s="247">
        <v>2794.03</v>
      </c>
      <c r="AO2363" s="226" t="s">
        <v>44520</v>
      </c>
      <c r="AP2363" s="227">
        <v>3887.16</v>
      </c>
      <c r="AR2363" s="207" t="s">
        <v>16880</v>
      </c>
      <c r="AS2363" s="208">
        <v>538.02</v>
      </c>
      <c r="AT2363" s="93"/>
      <c r="AU2363" s="199" t="s">
        <v>32520</v>
      </c>
      <c r="AV2363" s="200">
        <v>38726.620000000003</v>
      </c>
      <c r="BD2363" s="263"/>
      <c r="BE2363" s="264"/>
      <c r="BG2363" s="244" t="s">
        <v>51351</v>
      </c>
      <c r="BH2363" s="245">
        <v>5973</v>
      </c>
      <c r="BJ2363" s="230" t="s">
        <v>38289</v>
      </c>
      <c r="BK2363" s="231">
        <v>6614</v>
      </c>
      <c r="BM2363" s="209" t="s">
        <v>9021</v>
      </c>
      <c r="BN2363" s="210">
        <v>10136</v>
      </c>
    </row>
    <row r="2364" spans="13:66" x14ac:dyDescent="0.55000000000000004">
      <c r="M2364" s="242" t="s">
        <v>51065</v>
      </c>
      <c r="N2364" s="242"/>
      <c r="O2364" s="243">
        <v>2986</v>
      </c>
      <c r="Q2364" s="224" t="s">
        <v>37322</v>
      </c>
      <c r="R2364" s="224"/>
      <c r="S2364" s="225">
        <v>41782.53</v>
      </c>
      <c r="U2364" s="203" t="s">
        <v>2619</v>
      </c>
      <c r="V2364" s="203"/>
      <c r="W2364" s="204">
        <v>12375</v>
      </c>
      <c r="AF2364" t="s">
        <v>33712</v>
      </c>
      <c r="AG2364" s="284">
        <v>21612.04</v>
      </c>
      <c r="AI2364" s="276" t="s">
        <v>40202</v>
      </c>
      <c r="AJ2364" s="277">
        <v>240</v>
      </c>
      <c r="AL2364" s="246" t="s">
        <v>58197</v>
      </c>
      <c r="AM2364" s="247">
        <v>24800</v>
      </c>
      <c r="AO2364" s="226" t="s">
        <v>40146</v>
      </c>
      <c r="AP2364" s="227">
        <v>61294.41</v>
      </c>
      <c r="AR2364" s="207" t="s">
        <v>16881</v>
      </c>
      <c r="AS2364" s="208">
        <v>1143.78</v>
      </c>
      <c r="AT2364" s="93"/>
      <c r="AU2364" s="199" t="s">
        <v>13974</v>
      </c>
      <c r="AV2364" s="200">
        <v>435</v>
      </c>
      <c r="BD2364" s="263"/>
      <c r="BE2364" s="264"/>
      <c r="BG2364" s="244" t="s">
        <v>51352</v>
      </c>
      <c r="BH2364" s="245">
        <v>2986</v>
      </c>
      <c r="BJ2364" s="230" t="s">
        <v>38304</v>
      </c>
      <c r="BK2364" s="231">
        <v>41782.53</v>
      </c>
      <c r="BM2364" s="209" t="s">
        <v>9341</v>
      </c>
      <c r="BN2364" s="210">
        <v>145440.38</v>
      </c>
    </row>
    <row r="2365" spans="13:66" x14ac:dyDescent="0.55000000000000004">
      <c r="M2365" s="242" t="s">
        <v>51066</v>
      </c>
      <c r="N2365" s="242"/>
      <c r="O2365" s="243">
        <v>18445</v>
      </c>
      <c r="Q2365" s="224" t="s">
        <v>37323</v>
      </c>
      <c r="R2365" s="224"/>
      <c r="S2365" s="225">
        <v>66079.34</v>
      </c>
      <c r="U2365" s="203" t="s">
        <v>2620</v>
      </c>
      <c r="V2365" s="203"/>
      <c r="W2365" s="204">
        <v>293.45999999999998</v>
      </c>
      <c r="AF2365" t="s">
        <v>35162</v>
      </c>
      <c r="AG2365" s="284">
        <v>73330.52</v>
      </c>
      <c r="AI2365" s="276" t="s">
        <v>67297</v>
      </c>
      <c r="AJ2365" s="277">
        <v>2759.69</v>
      </c>
      <c r="AL2365" s="246" t="s">
        <v>51817</v>
      </c>
      <c r="AM2365" s="247">
        <v>3017.48</v>
      </c>
      <c r="AO2365" s="226" t="s">
        <v>47838</v>
      </c>
      <c r="AP2365" s="227">
        <v>2749.48</v>
      </c>
      <c r="AR2365" s="207" t="s">
        <v>16882</v>
      </c>
      <c r="AS2365" s="208">
        <v>2454.7600000000002</v>
      </c>
      <c r="AT2365" s="93"/>
      <c r="AU2365" s="199" t="s">
        <v>13975</v>
      </c>
      <c r="AV2365" s="200">
        <v>8791.3799999999992</v>
      </c>
      <c r="BD2365" s="263"/>
      <c r="BE2365" s="264"/>
      <c r="BG2365" s="244" t="s">
        <v>51353</v>
      </c>
      <c r="BH2365" s="245">
        <v>18445</v>
      </c>
      <c r="BJ2365" s="230" t="s">
        <v>38311</v>
      </c>
      <c r="BK2365" s="231">
        <v>66079.34</v>
      </c>
      <c r="BM2365" s="209" t="s">
        <v>10934</v>
      </c>
      <c r="BN2365" s="210">
        <v>630</v>
      </c>
    </row>
    <row r="2366" spans="13:66" x14ac:dyDescent="0.55000000000000004">
      <c r="M2366" s="242" t="s">
        <v>51067</v>
      </c>
      <c r="N2366" s="242"/>
      <c r="O2366" s="243">
        <v>30601.759999999998</v>
      </c>
      <c r="Q2366" s="224" t="s">
        <v>37324</v>
      </c>
      <c r="R2366" s="224"/>
      <c r="S2366" s="225">
        <v>17717.28</v>
      </c>
      <c r="U2366" s="203" t="s">
        <v>2621</v>
      </c>
      <c r="V2366" s="203"/>
      <c r="W2366" s="204">
        <v>73748.27</v>
      </c>
      <c r="AF2366" t="s">
        <v>35163</v>
      </c>
      <c r="AG2366" s="284">
        <v>91229.47</v>
      </c>
      <c r="AI2366" s="276" t="s">
        <v>40203</v>
      </c>
      <c r="AJ2366" s="277">
        <v>3427.95</v>
      </c>
      <c r="AL2366" s="246" t="s">
        <v>58843</v>
      </c>
      <c r="AM2366" s="247">
        <v>2014.88</v>
      </c>
      <c r="AO2366" s="226" t="s">
        <v>38912</v>
      </c>
      <c r="AP2366" s="227">
        <v>76116</v>
      </c>
      <c r="AR2366" s="207" t="s">
        <v>16883</v>
      </c>
      <c r="AS2366" s="208">
        <v>5854.16</v>
      </c>
      <c r="AT2366" s="93"/>
      <c r="AU2366" s="199" t="s">
        <v>13976</v>
      </c>
      <c r="AV2366" s="200">
        <v>672.49</v>
      </c>
      <c r="BD2366" s="263"/>
      <c r="BE2366" s="264"/>
      <c r="BG2366" s="244" t="s">
        <v>51354</v>
      </c>
      <c r="BH2366" s="245">
        <v>30601.759999999998</v>
      </c>
      <c r="BJ2366" s="230" t="s">
        <v>38319</v>
      </c>
      <c r="BK2366" s="231">
        <v>17717.28</v>
      </c>
      <c r="BM2366" s="209" t="s">
        <v>11342</v>
      </c>
      <c r="BN2366" s="210">
        <v>1647.03</v>
      </c>
    </row>
    <row r="2367" spans="13:66" x14ac:dyDescent="0.55000000000000004">
      <c r="M2367" s="242" t="s">
        <v>51068</v>
      </c>
      <c r="N2367" s="242"/>
      <c r="O2367" s="243">
        <v>914.78</v>
      </c>
      <c r="Q2367" s="224" t="s">
        <v>37325</v>
      </c>
      <c r="R2367" s="224"/>
      <c r="S2367" s="225">
        <v>14690.02</v>
      </c>
      <c r="U2367" s="203" t="s">
        <v>2622</v>
      </c>
      <c r="V2367" s="203"/>
      <c r="W2367" s="204">
        <v>411942.24</v>
      </c>
      <c r="AF2367" t="s">
        <v>36362</v>
      </c>
      <c r="AG2367" s="284">
        <v>30090</v>
      </c>
      <c r="AI2367" s="276" t="s">
        <v>42303</v>
      </c>
      <c r="AJ2367" s="277">
        <v>3104722.23</v>
      </c>
      <c r="AL2367" s="246" t="s">
        <v>51818</v>
      </c>
      <c r="AM2367" s="247">
        <v>240039.34</v>
      </c>
      <c r="AO2367" s="226" t="s">
        <v>47839</v>
      </c>
      <c r="AP2367" s="227">
        <v>17223.439999999999</v>
      </c>
      <c r="AR2367" s="207" t="s">
        <v>16884</v>
      </c>
      <c r="AS2367" s="208">
        <v>10464.56</v>
      </c>
      <c r="AT2367" s="93"/>
      <c r="AU2367" s="199" t="s">
        <v>13977</v>
      </c>
      <c r="AV2367" s="200">
        <v>52.07</v>
      </c>
      <c r="BD2367" s="263"/>
      <c r="BE2367" s="264"/>
      <c r="BG2367" s="244" t="s">
        <v>51355</v>
      </c>
      <c r="BH2367" s="245">
        <v>914.78</v>
      </c>
      <c r="BJ2367" s="230" t="s">
        <v>38324</v>
      </c>
      <c r="BK2367" s="231">
        <v>14690.02</v>
      </c>
      <c r="BM2367" s="209" t="s">
        <v>11602</v>
      </c>
      <c r="BN2367" s="210">
        <v>24171.59</v>
      </c>
    </row>
    <row r="2368" spans="13:66" x14ac:dyDescent="0.55000000000000004">
      <c r="M2368" s="242" t="s">
        <v>51069</v>
      </c>
      <c r="N2368" s="242"/>
      <c r="O2368" s="243">
        <v>8524.36</v>
      </c>
      <c r="Q2368" s="224" t="s">
        <v>37326</v>
      </c>
      <c r="R2368" s="224"/>
      <c r="S2368" s="225">
        <v>2000</v>
      </c>
      <c r="U2368" s="203" t="s">
        <v>2623</v>
      </c>
      <c r="V2368" s="203"/>
      <c r="W2368" s="204">
        <v>54134.05</v>
      </c>
      <c r="AF2368" t="s">
        <v>67880</v>
      </c>
      <c r="AG2368" s="284">
        <v>14305.76</v>
      </c>
      <c r="AI2368" s="276" t="s">
        <v>67298</v>
      </c>
      <c r="AJ2368" s="277">
        <v>1400</v>
      </c>
      <c r="AL2368" s="246" t="s">
        <v>51819</v>
      </c>
      <c r="AM2368" s="247">
        <v>18704.169999999998</v>
      </c>
      <c r="AO2368" s="226" t="s">
        <v>38913</v>
      </c>
      <c r="AP2368" s="227">
        <v>212672.57</v>
      </c>
      <c r="AR2368" s="207" t="s">
        <v>16885</v>
      </c>
      <c r="AS2368" s="208">
        <v>40875.449999999997</v>
      </c>
      <c r="AT2368" s="93"/>
      <c r="AU2368" s="199" t="s">
        <v>32521</v>
      </c>
      <c r="AV2368" s="200">
        <v>3214.38</v>
      </c>
      <c r="BD2368" s="263"/>
      <c r="BE2368" s="264"/>
      <c r="BG2368" s="244" t="s">
        <v>51356</v>
      </c>
      <c r="BH2368" s="245">
        <v>8524.36</v>
      </c>
      <c r="BJ2368" s="230" t="s">
        <v>38328</v>
      </c>
      <c r="BK2368" s="231">
        <v>2000</v>
      </c>
      <c r="BM2368" s="209" t="s">
        <v>9916</v>
      </c>
      <c r="BN2368" s="210">
        <v>240300.01</v>
      </c>
    </row>
    <row r="2369" spans="13:66" x14ac:dyDescent="0.55000000000000004">
      <c r="M2369" s="242" t="s">
        <v>51070</v>
      </c>
      <c r="N2369" s="242"/>
      <c r="O2369" s="243">
        <v>45859.63</v>
      </c>
      <c r="Q2369" s="224" t="s">
        <v>37327</v>
      </c>
      <c r="R2369" s="224"/>
      <c r="S2369" s="225">
        <v>19776.73</v>
      </c>
      <c r="U2369" s="203" t="s">
        <v>2624</v>
      </c>
      <c r="V2369" s="203"/>
      <c r="W2369" s="204">
        <v>24205.24</v>
      </c>
      <c r="AF2369" t="s">
        <v>21900</v>
      </c>
      <c r="AG2369" s="284">
        <v>125607.71</v>
      </c>
      <c r="AI2369" s="276" t="s">
        <v>67299</v>
      </c>
      <c r="AJ2369" s="277">
        <v>-155.24</v>
      </c>
      <c r="AL2369" s="246" t="s">
        <v>51820</v>
      </c>
      <c r="AM2369" s="247">
        <v>59902.48</v>
      </c>
      <c r="AO2369" s="226" t="s">
        <v>46724</v>
      </c>
      <c r="AP2369" s="227">
        <v>2188.4699999999998</v>
      </c>
      <c r="AR2369" s="207" t="s">
        <v>16886</v>
      </c>
      <c r="AS2369" s="208">
        <v>12125.67</v>
      </c>
      <c r="AT2369" s="93"/>
      <c r="AU2369" s="199" t="s">
        <v>13978</v>
      </c>
      <c r="AV2369" s="200">
        <v>39161.620000000003</v>
      </c>
      <c r="BD2369" s="263"/>
      <c r="BE2369" s="264"/>
      <c r="BG2369" s="244" t="s">
        <v>51357</v>
      </c>
      <c r="BH2369" s="245">
        <v>45859.63</v>
      </c>
      <c r="BJ2369" s="230" t="s">
        <v>38335</v>
      </c>
      <c r="BK2369" s="231">
        <v>19776.73</v>
      </c>
      <c r="BM2369" s="209" t="s">
        <v>6755</v>
      </c>
      <c r="BN2369" s="210">
        <v>45539</v>
      </c>
    </row>
    <row r="2370" spans="13:66" x14ac:dyDescent="0.55000000000000004">
      <c r="M2370" s="242" t="s">
        <v>51071</v>
      </c>
      <c r="N2370" s="242"/>
      <c r="O2370" s="243">
        <v>336577</v>
      </c>
      <c r="Q2370" s="224" t="s">
        <v>37328</v>
      </c>
      <c r="R2370" s="224"/>
      <c r="S2370" s="225">
        <v>33954.47</v>
      </c>
      <c r="U2370" s="203" t="s">
        <v>2625</v>
      </c>
      <c r="V2370" s="203"/>
      <c r="W2370" s="204">
        <v>19344.09</v>
      </c>
      <c r="AF2370" t="s">
        <v>36363</v>
      </c>
      <c r="AG2370" s="284">
        <v>543197.98</v>
      </c>
      <c r="AI2370" s="276" t="s">
        <v>36157</v>
      </c>
      <c r="AJ2370" s="277">
        <v>229061.1</v>
      </c>
      <c r="AL2370" s="246" t="s">
        <v>59511</v>
      </c>
      <c r="AM2370" s="247">
        <v>254.89</v>
      </c>
      <c r="AO2370" s="226" t="s">
        <v>40147</v>
      </c>
      <c r="AP2370" s="227">
        <v>162627.76</v>
      </c>
      <c r="AR2370" s="207" t="s">
        <v>16887</v>
      </c>
      <c r="AS2370" s="208">
        <v>5739.36</v>
      </c>
      <c r="AT2370" s="93"/>
      <c r="AU2370" s="199" t="s">
        <v>13979</v>
      </c>
      <c r="AV2370" s="200">
        <v>19859.400000000001</v>
      </c>
      <c r="BD2370" s="263"/>
      <c r="BE2370" s="264"/>
      <c r="BG2370" s="244" t="s">
        <v>51358</v>
      </c>
      <c r="BH2370" s="245">
        <v>336577</v>
      </c>
      <c r="BJ2370" s="230" t="s">
        <v>38342</v>
      </c>
      <c r="BK2370" s="231">
        <v>33954.47</v>
      </c>
      <c r="BM2370" s="209" t="s">
        <v>6955</v>
      </c>
      <c r="BN2370" s="210">
        <v>775</v>
      </c>
    </row>
    <row r="2371" spans="13:66" x14ac:dyDescent="0.55000000000000004">
      <c r="M2371" s="242" t="s">
        <v>51072</v>
      </c>
      <c r="N2371" s="242"/>
      <c r="O2371" s="243">
        <v>18824.080000000002</v>
      </c>
      <c r="Q2371" s="224" t="s">
        <v>37330</v>
      </c>
      <c r="R2371" s="224"/>
      <c r="S2371" s="225">
        <v>39185.85</v>
      </c>
      <c r="U2371" s="203" t="s">
        <v>2626</v>
      </c>
      <c r="V2371" s="203"/>
      <c r="W2371" s="204">
        <v>11769</v>
      </c>
      <c r="AF2371" t="s">
        <v>61211</v>
      </c>
      <c r="AG2371" s="284">
        <v>73636</v>
      </c>
      <c r="AI2371" s="276" t="s">
        <v>38998</v>
      </c>
      <c r="AJ2371" s="277">
        <v>633934.43999999994</v>
      </c>
      <c r="AL2371" s="246" t="s">
        <v>51821</v>
      </c>
      <c r="AM2371" s="247">
        <v>8830.3700000000008</v>
      </c>
      <c r="AO2371" s="226" t="s">
        <v>40148</v>
      </c>
      <c r="AP2371" s="227">
        <v>500807.13</v>
      </c>
      <c r="AR2371" s="207" t="s">
        <v>16888</v>
      </c>
      <c r="AS2371" s="208">
        <v>627.36</v>
      </c>
      <c r="AT2371" s="93"/>
      <c r="AU2371" s="199" t="s">
        <v>13980</v>
      </c>
      <c r="AV2371" s="200">
        <v>137886.39999999999</v>
      </c>
      <c r="BD2371" s="263"/>
      <c r="BE2371" s="264"/>
      <c r="BG2371" s="244" t="s">
        <v>51359</v>
      </c>
      <c r="BH2371" s="245">
        <v>18824.080000000002</v>
      </c>
      <c r="BJ2371" s="230" t="s">
        <v>38356</v>
      </c>
      <c r="BK2371" s="231">
        <v>39185.85</v>
      </c>
      <c r="BM2371" s="209" t="s">
        <v>7156</v>
      </c>
      <c r="BN2371" s="210">
        <v>2841</v>
      </c>
    </row>
    <row r="2372" spans="13:66" x14ac:dyDescent="0.55000000000000004">
      <c r="M2372" s="242" t="s">
        <v>51073</v>
      </c>
      <c r="N2372" s="242"/>
      <c r="O2372" s="243">
        <v>9330.08</v>
      </c>
      <c r="Q2372" s="224" t="s">
        <v>37331</v>
      </c>
      <c r="R2372" s="224"/>
      <c r="S2372" s="225">
        <v>32511.9</v>
      </c>
      <c r="U2372" s="203" t="s">
        <v>2627</v>
      </c>
      <c r="V2372" s="203"/>
      <c r="W2372" s="204">
        <v>111436.94</v>
      </c>
      <c r="AF2372" t="s">
        <v>62036</v>
      </c>
      <c r="AG2372" s="284">
        <v>-3491.61</v>
      </c>
      <c r="AI2372" s="276" t="s">
        <v>38999</v>
      </c>
      <c r="AJ2372" s="277">
        <v>3509.76</v>
      </c>
      <c r="AL2372" s="246" t="s">
        <v>49706</v>
      </c>
      <c r="AM2372" s="247">
        <v>26756.76</v>
      </c>
      <c r="AO2372" s="226" t="s">
        <v>38914</v>
      </c>
      <c r="AP2372" s="227">
        <v>77657.11</v>
      </c>
      <c r="AR2372" s="207" t="s">
        <v>16889</v>
      </c>
      <c r="AS2372" s="208">
        <v>7800</v>
      </c>
      <c r="AT2372" s="93"/>
      <c r="AU2372" s="199" t="s">
        <v>13981</v>
      </c>
      <c r="AV2372" s="200">
        <v>47951.86</v>
      </c>
      <c r="BD2372" s="263"/>
      <c r="BE2372" s="264"/>
      <c r="BG2372" s="244" t="s">
        <v>51361</v>
      </c>
      <c r="BH2372" s="245">
        <v>9330.08</v>
      </c>
      <c r="BJ2372" s="230" t="s">
        <v>38361</v>
      </c>
      <c r="BK2372" s="231">
        <v>32511.9</v>
      </c>
      <c r="BM2372" s="209" t="s">
        <v>7429</v>
      </c>
      <c r="BN2372" s="210">
        <v>78279</v>
      </c>
    </row>
    <row r="2373" spans="13:66" x14ac:dyDescent="0.55000000000000004">
      <c r="M2373" s="242" t="s">
        <v>51074</v>
      </c>
      <c r="N2373" s="242"/>
      <c r="O2373" s="243">
        <v>1874</v>
      </c>
      <c r="Q2373" s="224" t="s">
        <v>37332</v>
      </c>
      <c r="R2373" s="224"/>
      <c r="S2373" s="225">
        <v>10445.32</v>
      </c>
      <c r="U2373" s="203" t="s">
        <v>2628</v>
      </c>
      <c r="V2373" s="203"/>
      <c r="W2373" s="204">
        <v>217371</v>
      </c>
      <c r="AF2373" t="s">
        <v>57510</v>
      </c>
      <c r="AG2373">
        <v>2.2000000000000002</v>
      </c>
      <c r="AI2373" s="276" t="s">
        <v>33310</v>
      </c>
      <c r="AJ2373" s="277">
        <v>72762.77</v>
      </c>
      <c r="AL2373" s="246" t="s">
        <v>49707</v>
      </c>
      <c r="AM2373" s="247">
        <v>1129.4000000000001</v>
      </c>
      <c r="AO2373" s="226" t="s">
        <v>40149</v>
      </c>
      <c r="AP2373" s="227">
        <v>49206.38</v>
      </c>
      <c r="AR2373" s="207" t="s">
        <v>16890</v>
      </c>
      <c r="AS2373" s="208">
        <v>27538.84</v>
      </c>
      <c r="AT2373" s="93"/>
      <c r="AU2373" s="199" t="s">
        <v>13982</v>
      </c>
      <c r="AV2373" s="200">
        <v>144490.63</v>
      </c>
      <c r="BD2373" s="263"/>
      <c r="BE2373" s="264"/>
      <c r="BG2373" s="244" t="s">
        <v>51362</v>
      </c>
      <c r="BH2373" s="245">
        <v>1874</v>
      </c>
      <c r="BJ2373" s="230" t="s">
        <v>38366</v>
      </c>
      <c r="BK2373" s="231">
        <v>10445.32</v>
      </c>
      <c r="BM2373" s="209" t="s">
        <v>7837</v>
      </c>
      <c r="BN2373" s="210">
        <v>10169</v>
      </c>
    </row>
    <row r="2374" spans="13:66" x14ac:dyDescent="0.55000000000000004">
      <c r="M2374" s="242" t="s">
        <v>51075</v>
      </c>
      <c r="N2374" s="242"/>
      <c r="O2374" s="243">
        <v>9185.2000000000007</v>
      </c>
      <c r="Q2374" s="224" t="s">
        <v>37333</v>
      </c>
      <c r="R2374" s="224"/>
      <c r="S2374" s="225">
        <v>9959.2900000000009</v>
      </c>
      <c r="U2374" s="203" t="s">
        <v>2629</v>
      </c>
      <c r="V2374" s="203"/>
      <c r="W2374" s="204">
        <v>296070.63</v>
      </c>
      <c r="AF2374" t="s">
        <v>52715</v>
      </c>
      <c r="AG2374">
        <v>51.25</v>
      </c>
      <c r="AI2374" s="276" t="s">
        <v>57333</v>
      </c>
      <c r="AJ2374" s="277">
        <v>4234.6099999999997</v>
      </c>
      <c r="AL2374" s="246" t="s">
        <v>47846</v>
      </c>
      <c r="AM2374" s="247">
        <v>2068.16</v>
      </c>
      <c r="AO2374" s="226" t="s">
        <v>40150</v>
      </c>
      <c r="AP2374" s="227">
        <v>1036.8599999999999</v>
      </c>
      <c r="AR2374" s="207" t="s">
        <v>13180</v>
      </c>
      <c r="AS2374" s="208">
        <v>24019.47</v>
      </c>
      <c r="AT2374" s="93"/>
      <c r="AU2374" s="199" t="s">
        <v>13983</v>
      </c>
      <c r="AV2374" s="200">
        <v>17797.830000000002</v>
      </c>
      <c r="BD2374" s="263"/>
      <c r="BE2374" s="264"/>
      <c r="BG2374" s="244" t="s">
        <v>51363</v>
      </c>
      <c r="BH2374" s="245">
        <v>9185.2000000000007</v>
      </c>
      <c r="BJ2374" s="230" t="s">
        <v>38372</v>
      </c>
      <c r="BK2374" s="231">
        <v>9959.2900000000009</v>
      </c>
      <c r="BM2374" s="209" t="s">
        <v>8217</v>
      </c>
      <c r="BN2374" s="210">
        <v>2207</v>
      </c>
    </row>
    <row r="2375" spans="13:66" x14ac:dyDescent="0.55000000000000004">
      <c r="M2375" s="242" t="s">
        <v>51076</v>
      </c>
      <c r="N2375" s="242"/>
      <c r="O2375" s="243">
        <v>168320.84</v>
      </c>
      <c r="Q2375" s="224" t="s">
        <v>37334</v>
      </c>
      <c r="R2375" s="224"/>
      <c r="S2375" s="225">
        <v>83716.42</v>
      </c>
      <c r="U2375" s="203" t="s">
        <v>2630</v>
      </c>
      <c r="V2375" s="203"/>
      <c r="W2375" s="204">
        <v>5834</v>
      </c>
      <c r="AF2375" t="s">
        <v>59105</v>
      </c>
      <c r="AG2375">
        <v>433.07</v>
      </c>
      <c r="AI2375" s="276" t="s">
        <v>34808</v>
      </c>
      <c r="AJ2375" s="277">
        <v>250790.17</v>
      </c>
      <c r="AL2375" s="246" t="s">
        <v>49708</v>
      </c>
      <c r="AM2375" s="247">
        <v>6832.12</v>
      </c>
      <c r="AO2375" s="226" t="s">
        <v>51812</v>
      </c>
      <c r="AP2375" s="227">
        <v>11454.71</v>
      </c>
      <c r="AR2375" s="207" t="s">
        <v>13181</v>
      </c>
      <c r="AS2375" s="208">
        <v>49643.27</v>
      </c>
      <c r="AT2375" s="93"/>
      <c r="AU2375" s="199" t="s">
        <v>13984</v>
      </c>
      <c r="AV2375" s="200">
        <v>45024.85</v>
      </c>
      <c r="BD2375" s="263"/>
      <c r="BE2375" s="264"/>
      <c r="BG2375" s="244" t="s">
        <v>51365</v>
      </c>
      <c r="BH2375" s="245">
        <v>168320.84</v>
      </c>
      <c r="BJ2375" s="230" t="s">
        <v>38377</v>
      </c>
      <c r="BK2375" s="231">
        <v>83716.42</v>
      </c>
      <c r="BM2375" s="209" t="s">
        <v>8368</v>
      </c>
      <c r="BN2375" s="210">
        <v>7894</v>
      </c>
    </row>
    <row r="2376" spans="13:66" x14ac:dyDescent="0.55000000000000004">
      <c r="M2376" s="242" t="s">
        <v>51077</v>
      </c>
      <c r="N2376" s="242"/>
      <c r="O2376" s="243">
        <v>94686.13</v>
      </c>
      <c r="Q2376" s="224" t="s">
        <v>37335</v>
      </c>
      <c r="R2376" s="224"/>
      <c r="S2376" s="225">
        <v>28562</v>
      </c>
      <c r="U2376" s="203" t="s">
        <v>2631</v>
      </c>
      <c r="V2376" s="203"/>
      <c r="W2376" s="204">
        <v>10942</v>
      </c>
      <c r="AF2376" t="s">
        <v>70006</v>
      </c>
      <c r="AG2376">
        <v>-29.36</v>
      </c>
      <c r="AI2376" s="276" t="s">
        <v>62952</v>
      </c>
      <c r="AJ2376" s="277">
        <v>138863.78</v>
      </c>
      <c r="AL2376" s="246" t="s">
        <v>49709</v>
      </c>
      <c r="AM2376" s="247">
        <v>9295.2000000000007</v>
      </c>
      <c r="AO2376" s="226" t="s">
        <v>49703</v>
      </c>
      <c r="AP2376" s="227">
        <v>148158.22</v>
      </c>
      <c r="AR2376" s="207" t="s">
        <v>16891</v>
      </c>
      <c r="AS2376" s="208">
        <v>22637.66</v>
      </c>
      <c r="AT2376" s="93"/>
      <c r="AU2376" s="199" t="s">
        <v>13985</v>
      </c>
      <c r="AV2376" s="200">
        <v>4893</v>
      </c>
      <c r="BD2376" s="263"/>
      <c r="BE2376" s="264"/>
      <c r="BG2376" s="244" t="s">
        <v>51366</v>
      </c>
      <c r="BH2376" s="245">
        <v>94686.13</v>
      </c>
      <c r="BJ2376" s="230" t="s">
        <v>38382</v>
      </c>
      <c r="BK2376" s="231">
        <v>28562</v>
      </c>
      <c r="BM2376" s="209" t="s">
        <v>9022</v>
      </c>
      <c r="BN2376" s="210">
        <v>27163</v>
      </c>
    </row>
    <row r="2377" spans="13:66" x14ac:dyDescent="0.55000000000000004">
      <c r="M2377" s="242" t="s">
        <v>51078</v>
      </c>
      <c r="N2377" s="242"/>
      <c r="O2377" s="243">
        <v>230046.28</v>
      </c>
      <c r="Q2377" s="224" t="s">
        <v>37336</v>
      </c>
      <c r="R2377" s="224"/>
      <c r="S2377" s="225">
        <v>5971</v>
      </c>
      <c r="U2377" s="203" t="s">
        <v>2632</v>
      </c>
      <c r="V2377" s="203"/>
      <c r="W2377" s="204">
        <v>5865</v>
      </c>
      <c r="AF2377" t="s">
        <v>67882</v>
      </c>
      <c r="AG2377" s="284">
        <v>55000</v>
      </c>
      <c r="AI2377" s="276" t="s">
        <v>67300</v>
      </c>
      <c r="AJ2377" s="277">
        <v>52382.75</v>
      </c>
      <c r="AL2377" s="246" t="s">
        <v>59512</v>
      </c>
      <c r="AM2377" s="247">
        <v>7.5</v>
      </c>
      <c r="AO2377" s="226" t="s">
        <v>38915</v>
      </c>
      <c r="AP2377" s="227">
        <v>42310.559999999998</v>
      </c>
      <c r="AR2377" s="207" t="s">
        <v>16892</v>
      </c>
      <c r="AS2377" s="208">
        <v>59813.47</v>
      </c>
      <c r="AT2377" s="93"/>
      <c r="AU2377" s="199" t="s">
        <v>13986</v>
      </c>
      <c r="AV2377" s="200">
        <v>12447</v>
      </c>
      <c r="BD2377" s="263"/>
      <c r="BE2377" s="264"/>
      <c r="BG2377" s="244" t="s">
        <v>51367</v>
      </c>
      <c r="BH2377" s="245">
        <v>230046.28</v>
      </c>
      <c r="BJ2377" s="230" t="s">
        <v>38400</v>
      </c>
      <c r="BK2377" s="231">
        <v>5971</v>
      </c>
      <c r="BM2377" s="209" t="s">
        <v>9342</v>
      </c>
      <c r="BN2377" s="210">
        <v>17553.3</v>
      </c>
    </row>
    <row r="2378" spans="13:66" x14ac:dyDescent="0.55000000000000004">
      <c r="M2378" s="242" t="s">
        <v>51079</v>
      </c>
      <c r="N2378" s="242"/>
      <c r="O2378" s="243">
        <v>11594</v>
      </c>
      <c r="Q2378" s="224" t="s">
        <v>37338</v>
      </c>
      <c r="R2378" s="224"/>
      <c r="S2378" s="225">
        <v>34224.86</v>
      </c>
      <c r="U2378" s="203" t="s">
        <v>2633</v>
      </c>
      <c r="V2378" s="203"/>
      <c r="W2378" s="204">
        <v>4566.12</v>
      </c>
      <c r="AF2378" t="s">
        <v>67883</v>
      </c>
      <c r="AG2378" s="284">
        <v>4207.51</v>
      </c>
      <c r="AI2378" s="276" t="s">
        <v>49776</v>
      </c>
      <c r="AJ2378" s="277">
        <v>48150</v>
      </c>
      <c r="AL2378" s="246" t="s">
        <v>51822</v>
      </c>
      <c r="AM2378" s="247">
        <v>1276.21</v>
      </c>
      <c r="AO2378" s="226" t="s">
        <v>44521</v>
      </c>
      <c r="AP2378" s="227">
        <v>4397.88</v>
      </c>
      <c r="AR2378" s="207" t="s">
        <v>16893</v>
      </c>
      <c r="AS2378" s="208">
        <v>1761.33</v>
      </c>
      <c r="AT2378" s="93"/>
      <c r="AU2378" s="199" t="s">
        <v>13987</v>
      </c>
      <c r="AV2378" s="200">
        <v>172</v>
      </c>
      <c r="BD2378" s="263"/>
      <c r="BE2378" s="264"/>
      <c r="BG2378" s="244" t="s">
        <v>51368</v>
      </c>
      <c r="BH2378" s="245">
        <v>11594</v>
      </c>
      <c r="BJ2378" s="230" t="s">
        <v>38409</v>
      </c>
      <c r="BK2378" s="231">
        <v>34224.86</v>
      </c>
      <c r="BM2378" s="209" t="s">
        <v>9455</v>
      </c>
      <c r="BN2378" s="210">
        <v>46971</v>
      </c>
    </row>
    <row r="2379" spans="13:66" x14ac:dyDescent="0.55000000000000004">
      <c r="M2379" s="242" t="s">
        <v>51080</v>
      </c>
      <c r="N2379" s="242"/>
      <c r="O2379" s="243">
        <v>24045.439999999999</v>
      </c>
      <c r="Q2379" s="224" t="s">
        <v>37339</v>
      </c>
      <c r="R2379" s="224"/>
      <c r="S2379" s="225">
        <v>6790.83</v>
      </c>
      <c r="U2379" s="203" t="s">
        <v>2634</v>
      </c>
      <c r="V2379" s="203"/>
      <c r="W2379" s="204">
        <v>12207.08</v>
      </c>
      <c r="AF2379" t="s">
        <v>67884</v>
      </c>
      <c r="AG2379" s="284">
        <v>12921.5</v>
      </c>
      <c r="AI2379" s="276" t="s">
        <v>64117</v>
      </c>
      <c r="AJ2379" s="277">
        <v>793735.7</v>
      </c>
      <c r="AL2379" s="246" t="s">
        <v>64065</v>
      </c>
      <c r="AM2379" s="247">
        <v>6000</v>
      </c>
      <c r="AO2379" s="226" t="s">
        <v>16963</v>
      </c>
      <c r="AP2379" s="227">
        <v>34098.83</v>
      </c>
      <c r="AR2379" s="207" t="s">
        <v>16894</v>
      </c>
      <c r="AS2379" s="208">
        <v>39415.39</v>
      </c>
      <c r="AT2379" s="93"/>
      <c r="AU2379" s="199" t="s">
        <v>32522</v>
      </c>
      <c r="AV2379" s="200">
        <v>43893.29</v>
      </c>
      <c r="BD2379" s="263"/>
      <c r="BE2379" s="264"/>
      <c r="BG2379" s="244" t="s">
        <v>51369</v>
      </c>
      <c r="BH2379" s="245">
        <v>24045.439999999999</v>
      </c>
      <c r="BJ2379" s="230" t="s">
        <v>38422</v>
      </c>
      <c r="BK2379" s="231">
        <v>6790.83</v>
      </c>
      <c r="BM2379" s="209" t="s">
        <v>9540</v>
      </c>
      <c r="BN2379" s="210">
        <v>10308</v>
      </c>
    </row>
    <row r="2380" spans="13:66" x14ac:dyDescent="0.55000000000000004">
      <c r="M2380" s="242" t="s">
        <v>51081</v>
      </c>
      <c r="N2380" s="242"/>
      <c r="O2380" s="243">
        <v>13402.65</v>
      </c>
      <c r="Q2380" s="224" t="s">
        <v>37341</v>
      </c>
      <c r="R2380" s="224"/>
      <c r="S2380" s="225">
        <v>14591.91</v>
      </c>
      <c r="U2380" s="203" t="s">
        <v>2635</v>
      </c>
      <c r="V2380" s="203"/>
      <c r="W2380" s="204">
        <v>12543</v>
      </c>
      <c r="AF2380" t="s">
        <v>64430</v>
      </c>
      <c r="AG2380" s="284">
        <v>11551.83</v>
      </c>
      <c r="AI2380" s="276" t="s">
        <v>34811</v>
      </c>
      <c r="AJ2380" s="277">
        <v>175408.36</v>
      </c>
      <c r="AL2380" s="246" t="s">
        <v>63625</v>
      </c>
      <c r="AM2380" s="247">
        <v>442.4</v>
      </c>
      <c r="AO2380" s="226" t="s">
        <v>40151</v>
      </c>
      <c r="AP2380" s="227">
        <v>9575.91</v>
      </c>
      <c r="AR2380" s="207" t="s">
        <v>13182</v>
      </c>
      <c r="AS2380" s="208">
        <v>237647.5</v>
      </c>
      <c r="AT2380" s="93"/>
      <c r="AU2380" s="199" t="s">
        <v>32523</v>
      </c>
      <c r="AV2380" s="200">
        <v>29694.12</v>
      </c>
      <c r="BD2380" s="263"/>
      <c r="BE2380" s="264"/>
      <c r="BG2380" s="244" t="s">
        <v>51370</v>
      </c>
      <c r="BH2380" s="245">
        <v>13402.65</v>
      </c>
      <c r="BJ2380" s="230" t="s">
        <v>38442</v>
      </c>
      <c r="BK2380" s="231">
        <v>14591.91</v>
      </c>
      <c r="BM2380" s="209" t="s">
        <v>10935</v>
      </c>
      <c r="BN2380" s="210">
        <v>5839.5</v>
      </c>
    </row>
    <row r="2381" spans="13:66" x14ac:dyDescent="0.55000000000000004">
      <c r="M2381" s="242" t="s">
        <v>51082</v>
      </c>
      <c r="N2381" s="242"/>
      <c r="O2381" s="243">
        <v>95066.77</v>
      </c>
      <c r="Q2381" s="224" t="s">
        <v>37343</v>
      </c>
      <c r="R2381" s="224"/>
      <c r="S2381" s="225">
        <v>2694.33</v>
      </c>
      <c r="U2381" s="203" t="s">
        <v>2636</v>
      </c>
      <c r="V2381" s="203"/>
      <c r="W2381" s="204">
        <v>12914</v>
      </c>
      <c r="AF2381" t="s">
        <v>63214</v>
      </c>
      <c r="AG2381" s="284">
        <v>81046.67</v>
      </c>
      <c r="AI2381" s="276" t="s">
        <v>44650</v>
      </c>
      <c r="AJ2381" s="277">
        <v>966162.51</v>
      </c>
      <c r="AL2381" s="246" t="s">
        <v>63626</v>
      </c>
      <c r="AM2381" s="247">
        <v>1470</v>
      </c>
      <c r="AO2381" s="226" t="s">
        <v>16964</v>
      </c>
      <c r="AP2381" s="227">
        <v>101453.98</v>
      </c>
      <c r="AR2381" s="207" t="s">
        <v>16895</v>
      </c>
      <c r="AS2381" s="208">
        <v>10625.83</v>
      </c>
      <c r="AT2381" s="93"/>
      <c r="AU2381" s="199" t="s">
        <v>32524</v>
      </c>
      <c r="AV2381" s="200">
        <v>214395.73</v>
      </c>
      <c r="BD2381" s="263"/>
      <c r="BE2381" s="264"/>
      <c r="BG2381" s="244" t="s">
        <v>51371</v>
      </c>
      <c r="BH2381" s="245">
        <v>95066.77</v>
      </c>
      <c r="BJ2381" s="230" t="s">
        <v>38454</v>
      </c>
      <c r="BK2381" s="231">
        <v>2694.33</v>
      </c>
      <c r="BM2381" s="209" t="s">
        <v>11122</v>
      </c>
      <c r="BN2381" s="210">
        <v>37226</v>
      </c>
    </row>
    <row r="2382" spans="13:66" x14ac:dyDescent="0.55000000000000004">
      <c r="M2382" s="242" t="s">
        <v>51083</v>
      </c>
      <c r="N2382" s="242"/>
      <c r="O2382" s="243">
        <v>21207.68</v>
      </c>
      <c r="Q2382" s="224" t="s">
        <v>37344</v>
      </c>
      <c r="R2382" s="224"/>
      <c r="S2382" s="225">
        <v>28000.75</v>
      </c>
      <c r="U2382" s="203" t="s">
        <v>2637</v>
      </c>
      <c r="V2382" s="203"/>
      <c r="W2382" s="204">
        <v>1932</v>
      </c>
      <c r="AF2382" t="s">
        <v>70007</v>
      </c>
      <c r="AG2382" s="284">
        <v>-2582.94</v>
      </c>
      <c r="AI2382" s="276" t="s">
        <v>44651</v>
      </c>
      <c r="AJ2382" s="277">
        <v>233994.25</v>
      </c>
      <c r="AL2382" s="246" t="s">
        <v>64066</v>
      </c>
      <c r="AM2382" s="247">
        <v>219.09</v>
      </c>
      <c r="AO2382" s="226" t="s">
        <v>38916</v>
      </c>
      <c r="AP2382" s="227">
        <v>154593.84</v>
      </c>
      <c r="AR2382" s="207" t="s">
        <v>16896</v>
      </c>
      <c r="AS2382" s="208">
        <v>30613.14</v>
      </c>
      <c r="AT2382" s="93"/>
      <c r="AU2382" s="199" t="s">
        <v>32525</v>
      </c>
      <c r="AV2382" s="200">
        <v>272896.86</v>
      </c>
      <c r="BD2382" s="263"/>
      <c r="BE2382" s="264"/>
      <c r="BG2382" s="244" t="s">
        <v>51372</v>
      </c>
      <c r="BH2382" s="245">
        <v>21207.68</v>
      </c>
      <c r="BJ2382" s="230" t="s">
        <v>38465</v>
      </c>
      <c r="BK2382" s="231">
        <v>28000.75</v>
      </c>
      <c r="BM2382" s="209" t="s">
        <v>11343</v>
      </c>
      <c r="BN2382" s="210">
        <v>18616</v>
      </c>
    </row>
    <row r="2383" spans="13:66" x14ac:dyDescent="0.55000000000000004">
      <c r="M2383" s="242" t="s">
        <v>51084</v>
      </c>
      <c r="N2383" s="242"/>
      <c r="O2383" s="243">
        <v>3781.48</v>
      </c>
      <c r="Q2383" s="224" t="s">
        <v>37345</v>
      </c>
      <c r="R2383" s="224"/>
      <c r="S2383" s="225">
        <v>172362.23999999999</v>
      </c>
      <c r="U2383" s="203" t="s">
        <v>2638</v>
      </c>
      <c r="V2383" s="203"/>
      <c r="W2383" s="204">
        <v>6566</v>
      </c>
      <c r="AF2383" t="s">
        <v>70183</v>
      </c>
      <c r="AG2383" s="284">
        <v>17500</v>
      </c>
      <c r="AI2383" s="276" t="s">
        <v>63090</v>
      </c>
      <c r="AJ2383" s="277">
        <v>161439</v>
      </c>
      <c r="AL2383" s="246" t="s">
        <v>58445</v>
      </c>
      <c r="AM2383" s="247">
        <v>61784.06</v>
      </c>
      <c r="AO2383" s="226" t="s">
        <v>38917</v>
      </c>
      <c r="AP2383" s="227">
        <v>73816.67</v>
      </c>
      <c r="AR2383" s="207" t="s">
        <v>16897</v>
      </c>
      <c r="AS2383" s="208">
        <v>427909.57</v>
      </c>
      <c r="AT2383" s="93"/>
      <c r="AU2383" s="199" t="s">
        <v>13988</v>
      </c>
      <c r="AV2383" s="200">
        <v>137886.39999999999</v>
      </c>
      <c r="BD2383" s="263"/>
      <c r="BE2383" s="264"/>
      <c r="BG2383" s="244" t="s">
        <v>51374</v>
      </c>
      <c r="BH2383" s="245">
        <v>3781.48</v>
      </c>
      <c r="BJ2383" s="230" t="s">
        <v>38471</v>
      </c>
      <c r="BK2383" s="231">
        <v>172362.23999999999</v>
      </c>
      <c r="BM2383" s="209" t="s">
        <v>9917</v>
      </c>
      <c r="BN2383" s="210">
        <v>311380.8</v>
      </c>
    </row>
    <row r="2384" spans="13:66" x14ac:dyDescent="0.55000000000000004">
      <c r="M2384" s="242" t="s">
        <v>51085</v>
      </c>
      <c r="N2384" s="242"/>
      <c r="O2384" s="243">
        <v>93149.46</v>
      </c>
      <c r="Q2384" s="224" t="s">
        <v>37346</v>
      </c>
      <c r="R2384" s="224"/>
      <c r="S2384" s="225">
        <v>14734.46</v>
      </c>
      <c r="U2384" s="203" t="s">
        <v>2639</v>
      </c>
      <c r="V2384" s="203"/>
      <c r="W2384" s="204">
        <v>2901</v>
      </c>
      <c r="AF2384" t="s">
        <v>67887</v>
      </c>
      <c r="AG2384">
        <v>856.24</v>
      </c>
      <c r="AI2384" s="276" t="s">
        <v>39000</v>
      </c>
      <c r="AJ2384" s="277">
        <v>1190551.53</v>
      </c>
      <c r="AL2384" s="246" t="s">
        <v>58446</v>
      </c>
      <c r="AM2384" s="247">
        <v>4667.5200000000004</v>
      </c>
      <c r="AO2384" s="226" t="s">
        <v>47840</v>
      </c>
      <c r="AP2384" s="227">
        <v>11816.67</v>
      </c>
      <c r="AR2384" s="207" t="s">
        <v>16898</v>
      </c>
      <c r="AS2384" s="208">
        <v>12413.51</v>
      </c>
      <c r="AT2384" s="93"/>
      <c r="AU2384" s="199" t="s">
        <v>13989</v>
      </c>
      <c r="AV2384" s="200">
        <v>47951.86</v>
      </c>
      <c r="BD2384" s="263"/>
      <c r="BE2384" s="264"/>
      <c r="BG2384" s="244" t="s">
        <v>51375</v>
      </c>
      <c r="BH2384" s="245">
        <v>93149.46</v>
      </c>
      <c r="BJ2384" s="230" t="s">
        <v>38489</v>
      </c>
      <c r="BK2384" s="231">
        <v>14734.46</v>
      </c>
      <c r="BM2384" s="209" t="s">
        <v>7430</v>
      </c>
      <c r="BN2384" s="210">
        <v>8985</v>
      </c>
    </row>
    <row r="2385" spans="13:66" x14ac:dyDescent="0.55000000000000004">
      <c r="M2385" s="242" t="s">
        <v>51086</v>
      </c>
      <c r="N2385" s="242"/>
      <c r="O2385" s="243">
        <v>4800.93</v>
      </c>
      <c r="Q2385" s="224" t="s">
        <v>37347</v>
      </c>
      <c r="R2385" s="224"/>
      <c r="S2385" s="225">
        <v>137144.53</v>
      </c>
      <c r="U2385" s="203" t="s">
        <v>2640</v>
      </c>
      <c r="V2385" s="203"/>
      <c r="W2385" s="204">
        <v>10143</v>
      </c>
      <c r="AF2385" t="s">
        <v>61105</v>
      </c>
      <c r="AG2385" s="284">
        <v>21669.39</v>
      </c>
      <c r="AI2385" s="276" t="s">
        <v>39001</v>
      </c>
      <c r="AJ2385" s="277">
        <v>759047.63</v>
      </c>
      <c r="AL2385" s="246" t="s">
        <v>58447</v>
      </c>
      <c r="AM2385" s="247">
        <v>14935.27</v>
      </c>
      <c r="AO2385" s="226" t="s">
        <v>47841</v>
      </c>
      <c r="AP2385" s="227">
        <v>34184.11</v>
      </c>
      <c r="AR2385" s="207" t="s">
        <v>16899</v>
      </c>
      <c r="AS2385" s="208">
        <v>1992.6</v>
      </c>
      <c r="AT2385" s="93"/>
      <c r="AU2385" s="199" t="s">
        <v>13990</v>
      </c>
      <c r="AV2385" s="200">
        <v>144490.63</v>
      </c>
      <c r="BD2385" s="263"/>
      <c r="BE2385" s="264"/>
      <c r="BG2385" s="244" t="s">
        <v>51376</v>
      </c>
      <c r="BH2385" s="245">
        <v>4800.93</v>
      </c>
      <c r="BJ2385" s="230" t="s">
        <v>38497</v>
      </c>
      <c r="BK2385" s="231">
        <v>137144.53</v>
      </c>
      <c r="BM2385" s="209" t="s">
        <v>9343</v>
      </c>
      <c r="BN2385" s="210">
        <v>74087.149999999994</v>
      </c>
    </row>
    <row r="2386" spans="13:66" x14ac:dyDescent="0.55000000000000004">
      <c r="M2386" s="242" t="s">
        <v>51087</v>
      </c>
      <c r="N2386" s="242"/>
      <c r="O2386" s="243">
        <v>131476.64000000001</v>
      </c>
      <c r="Q2386" s="224" t="s">
        <v>37348</v>
      </c>
      <c r="R2386" s="224"/>
      <c r="S2386" s="225">
        <v>4457.26</v>
      </c>
      <c r="U2386" s="203" t="s">
        <v>2641</v>
      </c>
      <c r="V2386" s="203"/>
      <c r="W2386" s="204">
        <v>6528</v>
      </c>
      <c r="AF2386" t="s">
        <v>70010</v>
      </c>
      <c r="AG2386">
        <v>-227.05</v>
      </c>
      <c r="AI2386" s="276" t="s">
        <v>67301</v>
      </c>
      <c r="AJ2386" s="277">
        <v>-0.11</v>
      </c>
      <c r="AL2386" s="246" t="s">
        <v>61869</v>
      </c>
      <c r="AM2386" s="247">
        <v>10125.959999999999</v>
      </c>
      <c r="AO2386" s="226" t="s">
        <v>16965</v>
      </c>
      <c r="AP2386" s="227">
        <v>78518.48</v>
      </c>
      <c r="AR2386" s="207" t="s">
        <v>16900</v>
      </c>
      <c r="AS2386" s="208">
        <v>61447.8</v>
      </c>
      <c r="AT2386" s="93"/>
      <c r="AU2386" s="199" t="s">
        <v>13991</v>
      </c>
      <c r="AV2386" s="200">
        <v>17797.830000000002</v>
      </c>
      <c r="BD2386" s="263"/>
      <c r="BE2386" s="264"/>
      <c r="BG2386" s="244" t="s">
        <v>51377</v>
      </c>
      <c r="BH2386" s="245">
        <v>131476.64000000001</v>
      </c>
      <c r="BJ2386" s="230" t="s">
        <v>38504</v>
      </c>
      <c r="BK2386" s="231">
        <v>4457.26</v>
      </c>
      <c r="BM2386" s="209" t="s">
        <v>9918</v>
      </c>
      <c r="BN2386" s="210">
        <v>83072.149999999994</v>
      </c>
    </row>
    <row r="2387" spans="13:66" x14ac:dyDescent="0.55000000000000004">
      <c r="M2387" s="242" t="s">
        <v>51088</v>
      </c>
      <c r="N2387" s="242"/>
      <c r="O2387" s="243">
        <v>6932.38</v>
      </c>
      <c r="Q2387" s="224" t="s">
        <v>37351</v>
      </c>
      <c r="R2387" s="224"/>
      <c r="S2387" s="225">
        <v>20964.509999999998</v>
      </c>
      <c r="U2387" s="203" t="s">
        <v>2642</v>
      </c>
      <c r="V2387" s="203"/>
      <c r="W2387" s="204">
        <v>135000</v>
      </c>
      <c r="AF2387" t="s">
        <v>60533</v>
      </c>
      <c r="AG2387" s="284">
        <v>1808.85</v>
      </c>
      <c r="AI2387" s="276" t="s">
        <v>67302</v>
      </c>
      <c r="AJ2387" s="277">
        <v>11573.23</v>
      </c>
      <c r="AL2387" s="246" t="s">
        <v>61191</v>
      </c>
      <c r="AM2387" s="247">
        <v>8597.66</v>
      </c>
      <c r="AO2387" s="226" t="s">
        <v>47842</v>
      </c>
      <c r="AP2387" s="227">
        <v>42620.1</v>
      </c>
      <c r="AR2387" s="207" t="s">
        <v>34396</v>
      </c>
      <c r="AS2387" s="208">
        <v>539.58000000000004</v>
      </c>
      <c r="AT2387" s="93"/>
      <c r="AU2387" s="199" t="s">
        <v>13992</v>
      </c>
      <c r="AV2387" s="200">
        <v>45024.85</v>
      </c>
      <c r="BD2387" s="263"/>
      <c r="BE2387" s="264"/>
      <c r="BG2387" s="244" t="s">
        <v>51378</v>
      </c>
      <c r="BH2387" s="245">
        <v>6932.38</v>
      </c>
      <c r="BJ2387" s="230" t="s">
        <v>38519</v>
      </c>
      <c r="BK2387" s="231">
        <v>20964.509999999998</v>
      </c>
      <c r="BM2387" s="209" t="s">
        <v>6756</v>
      </c>
      <c r="BN2387" s="210">
        <v>22081</v>
      </c>
    </row>
    <row r="2388" spans="13:66" x14ac:dyDescent="0.55000000000000004">
      <c r="M2388" s="242" t="s">
        <v>51089</v>
      </c>
      <c r="N2388" s="242"/>
      <c r="O2388" s="243">
        <v>35429.379999999997</v>
      </c>
      <c r="Q2388" s="224" t="s">
        <v>37352</v>
      </c>
      <c r="R2388" s="224"/>
      <c r="S2388" s="225">
        <v>7336.11</v>
      </c>
      <c r="U2388" s="203" t="s">
        <v>2643</v>
      </c>
      <c r="V2388" s="203"/>
      <c r="W2388" s="204">
        <v>23420</v>
      </c>
      <c r="AF2388" t="s">
        <v>56236</v>
      </c>
      <c r="AG2388" s="284">
        <v>14534.17</v>
      </c>
      <c r="AI2388" s="276" t="s">
        <v>55003</v>
      </c>
      <c r="AJ2388" s="277">
        <v>373985.52</v>
      </c>
      <c r="AL2388" s="246" t="s">
        <v>49710</v>
      </c>
      <c r="AM2388" s="247">
        <v>401</v>
      </c>
      <c r="AO2388" s="226" t="s">
        <v>47843</v>
      </c>
      <c r="AP2388" s="227">
        <v>4998.2</v>
      </c>
      <c r="AR2388" s="207" t="s">
        <v>16901</v>
      </c>
      <c r="AS2388" s="208">
        <v>3411.1</v>
      </c>
      <c r="AT2388" s="93"/>
      <c r="AU2388" s="199" t="s">
        <v>24998</v>
      </c>
      <c r="AV2388" s="200">
        <v>43893.29</v>
      </c>
      <c r="BD2388" s="263"/>
      <c r="BE2388" s="264"/>
      <c r="BG2388" s="244" t="s">
        <v>51379</v>
      </c>
      <c r="BH2388" s="245">
        <v>35429.379999999997</v>
      </c>
      <c r="BJ2388" s="230" t="s">
        <v>38523</v>
      </c>
      <c r="BK2388" s="231">
        <v>7336.11</v>
      </c>
      <c r="BM2388" s="209" t="s">
        <v>6956</v>
      </c>
      <c r="BN2388" s="210">
        <v>2361</v>
      </c>
    </row>
    <row r="2389" spans="13:66" x14ac:dyDescent="0.55000000000000004">
      <c r="M2389" s="242" t="s">
        <v>51090</v>
      </c>
      <c r="N2389" s="242"/>
      <c r="O2389" s="243">
        <v>38990.660000000003</v>
      </c>
      <c r="Q2389" s="224" t="s">
        <v>37353</v>
      </c>
      <c r="R2389" s="224"/>
      <c r="S2389" s="225">
        <v>64391.31</v>
      </c>
      <c r="U2389" s="203" t="s">
        <v>2644</v>
      </c>
      <c r="V2389" s="203"/>
      <c r="W2389" s="204">
        <v>1555636</v>
      </c>
      <c r="AF2389" t="s">
        <v>70013</v>
      </c>
      <c r="AG2389">
        <v>-326.49</v>
      </c>
      <c r="AI2389" s="276" t="s">
        <v>33311</v>
      </c>
      <c r="AJ2389" s="277">
        <v>46806.78</v>
      </c>
      <c r="AL2389" s="246" t="s">
        <v>62556</v>
      </c>
      <c r="AM2389" s="247">
        <v>5737.62</v>
      </c>
      <c r="AO2389" s="226" t="s">
        <v>36102</v>
      </c>
      <c r="AP2389" s="227">
        <v>1432873.3</v>
      </c>
      <c r="AR2389" s="207" t="s">
        <v>16902</v>
      </c>
      <c r="AS2389" s="208">
        <v>10173</v>
      </c>
      <c r="AT2389" s="93"/>
      <c r="AU2389" s="199" t="s">
        <v>32526</v>
      </c>
      <c r="AV2389" s="200">
        <v>29694.12</v>
      </c>
      <c r="BD2389" s="263"/>
      <c r="BE2389" s="264"/>
      <c r="BG2389" s="244" t="s">
        <v>51380</v>
      </c>
      <c r="BH2389" s="245">
        <v>38990.660000000003</v>
      </c>
      <c r="BJ2389" s="230" t="s">
        <v>38527</v>
      </c>
      <c r="BK2389" s="231">
        <v>64391.31</v>
      </c>
      <c r="BM2389" s="209" t="s">
        <v>7157</v>
      </c>
      <c r="BN2389" s="210">
        <v>711</v>
      </c>
    </row>
    <row r="2390" spans="13:66" x14ac:dyDescent="0.55000000000000004">
      <c r="M2390" s="242" t="s">
        <v>51091</v>
      </c>
      <c r="N2390" s="242"/>
      <c r="O2390" s="243">
        <v>59217.63</v>
      </c>
      <c r="Q2390" s="224" t="s">
        <v>37355</v>
      </c>
      <c r="R2390" s="224"/>
      <c r="S2390" s="225">
        <v>12859.95</v>
      </c>
      <c r="U2390" s="203" t="s">
        <v>2645</v>
      </c>
      <c r="V2390" s="203"/>
      <c r="W2390" s="204">
        <v>7705.79</v>
      </c>
      <c r="AF2390" t="s">
        <v>71520</v>
      </c>
      <c r="AG2390" s="284">
        <v>18050</v>
      </c>
      <c r="AI2390" s="276" t="s">
        <v>33312</v>
      </c>
      <c r="AJ2390" s="277">
        <v>1575009.93</v>
      </c>
      <c r="AL2390" s="246" t="s">
        <v>64067</v>
      </c>
      <c r="AM2390" s="247">
        <v>645.65</v>
      </c>
      <c r="AO2390" s="226" t="s">
        <v>42228</v>
      </c>
      <c r="AP2390" s="227">
        <v>94279.25</v>
      </c>
      <c r="AR2390" s="207" t="s">
        <v>16903</v>
      </c>
      <c r="AS2390" s="208">
        <v>52379.93</v>
      </c>
      <c r="AT2390" s="93"/>
      <c r="AU2390" s="199" t="s">
        <v>25004</v>
      </c>
      <c r="AV2390" s="200">
        <v>214395.73</v>
      </c>
      <c r="BD2390" s="263"/>
      <c r="BE2390" s="264"/>
      <c r="BG2390" s="244" t="s">
        <v>51381</v>
      </c>
      <c r="BH2390" s="245">
        <v>59217.63</v>
      </c>
      <c r="BJ2390" s="230" t="s">
        <v>38535</v>
      </c>
      <c r="BK2390" s="231">
        <v>12859.95</v>
      </c>
      <c r="BM2390" s="209" t="s">
        <v>7431</v>
      </c>
      <c r="BN2390" s="210">
        <v>7090</v>
      </c>
    </row>
    <row r="2391" spans="13:66" x14ac:dyDescent="0.55000000000000004">
      <c r="M2391" s="242" t="s">
        <v>51092</v>
      </c>
      <c r="N2391" s="242"/>
      <c r="O2391" s="243">
        <v>56726.27</v>
      </c>
      <c r="Q2391" s="224" t="s">
        <v>37357</v>
      </c>
      <c r="R2391" s="224"/>
      <c r="S2391" s="225">
        <v>14641.84</v>
      </c>
      <c r="U2391" s="203" t="s">
        <v>2646</v>
      </c>
      <c r="V2391" s="203"/>
      <c r="W2391" s="204">
        <v>14062</v>
      </c>
      <c r="AF2391" t="s">
        <v>21966</v>
      </c>
      <c r="AG2391">
        <v>44.16</v>
      </c>
      <c r="AI2391" s="276" t="s">
        <v>34813</v>
      </c>
      <c r="AJ2391" s="277">
        <v>133813.67000000001</v>
      </c>
      <c r="AL2391" s="246" t="s">
        <v>51823</v>
      </c>
      <c r="AM2391" s="247">
        <v>30985.13</v>
      </c>
      <c r="AO2391" s="226" t="s">
        <v>42229</v>
      </c>
      <c r="AP2391" s="227">
        <v>7412.69</v>
      </c>
      <c r="AR2391" s="207" t="s">
        <v>16904</v>
      </c>
      <c r="AS2391" s="208">
        <v>10692.22</v>
      </c>
      <c r="AT2391" s="93"/>
      <c r="AU2391" s="199" t="s">
        <v>13993</v>
      </c>
      <c r="AV2391" s="200">
        <v>4893</v>
      </c>
      <c r="BD2391" s="263"/>
      <c r="BE2391" s="264"/>
      <c r="BG2391" s="244" t="s">
        <v>51382</v>
      </c>
      <c r="BH2391" s="245">
        <v>56726.27</v>
      </c>
      <c r="BJ2391" s="230" t="s">
        <v>38546</v>
      </c>
      <c r="BK2391" s="231">
        <v>14641.84</v>
      </c>
      <c r="BM2391" s="209" t="s">
        <v>7838</v>
      </c>
      <c r="BN2391" s="210">
        <v>1185</v>
      </c>
    </row>
    <row r="2392" spans="13:66" x14ac:dyDescent="0.55000000000000004">
      <c r="M2392" s="242" t="s">
        <v>51093</v>
      </c>
      <c r="N2392" s="242"/>
      <c r="O2392" s="243">
        <v>4969.74</v>
      </c>
      <c r="Q2392" s="224" t="s">
        <v>37358</v>
      </c>
      <c r="R2392" s="224"/>
      <c r="S2392" s="225">
        <v>37268.46</v>
      </c>
      <c r="U2392" s="203" t="s">
        <v>2647</v>
      </c>
      <c r="V2392" s="203"/>
      <c r="W2392" s="204">
        <v>7865.43</v>
      </c>
      <c r="AF2392" t="s">
        <v>66639</v>
      </c>
      <c r="AG2392" s="284">
        <v>2831.56</v>
      </c>
      <c r="AI2392" s="276" t="s">
        <v>33314</v>
      </c>
      <c r="AJ2392" s="277">
        <v>2825731.36</v>
      </c>
      <c r="AL2392" s="246" t="s">
        <v>51824</v>
      </c>
      <c r="AM2392" s="247">
        <v>275349.96999999997</v>
      </c>
      <c r="AO2392" s="226" t="s">
        <v>42230</v>
      </c>
      <c r="AP2392" s="227">
        <v>5315.31</v>
      </c>
      <c r="AR2392" s="207" t="s">
        <v>16905</v>
      </c>
      <c r="AS2392" s="208">
        <v>23765.1</v>
      </c>
      <c r="AT2392" s="93"/>
      <c r="AU2392" s="199" t="s">
        <v>13994</v>
      </c>
      <c r="AV2392" s="200">
        <v>12447</v>
      </c>
      <c r="BD2392" s="263"/>
      <c r="BE2392" s="264"/>
      <c r="BG2392" s="244" t="s">
        <v>51383</v>
      </c>
      <c r="BH2392" s="245">
        <v>4969.74</v>
      </c>
      <c r="BJ2392" s="230" t="s">
        <v>38555</v>
      </c>
      <c r="BK2392" s="231">
        <v>37268.46</v>
      </c>
      <c r="BM2392" s="209" t="s">
        <v>8098</v>
      </c>
      <c r="BN2392" s="210">
        <v>3496</v>
      </c>
    </row>
    <row r="2393" spans="13:66" x14ac:dyDescent="0.55000000000000004">
      <c r="M2393" s="242" t="s">
        <v>51094</v>
      </c>
      <c r="N2393" s="242"/>
      <c r="O2393" s="243">
        <v>102165</v>
      </c>
      <c r="Q2393" s="224" t="s">
        <v>37359</v>
      </c>
      <c r="R2393" s="224"/>
      <c r="S2393" s="225">
        <v>162.86000000000001</v>
      </c>
      <c r="U2393" s="203" t="s">
        <v>2648</v>
      </c>
      <c r="V2393" s="203"/>
      <c r="W2393" s="204">
        <v>1074.8599999999999</v>
      </c>
      <c r="AF2393" t="s">
        <v>70593</v>
      </c>
      <c r="AG2393">
        <v>509.68</v>
      </c>
      <c r="AI2393" s="276" t="s">
        <v>34814</v>
      </c>
      <c r="AJ2393" s="277">
        <v>136539.37</v>
      </c>
      <c r="AL2393" s="246" t="s">
        <v>61314</v>
      </c>
      <c r="AM2393" s="247">
        <v>-5886.56</v>
      </c>
      <c r="AO2393" s="226" t="s">
        <v>51813</v>
      </c>
      <c r="AP2393" s="227">
        <v>2622.75</v>
      </c>
      <c r="AR2393" s="207" t="s">
        <v>16906</v>
      </c>
      <c r="AS2393" s="208">
        <v>2119.04</v>
      </c>
      <c r="AT2393" s="93"/>
      <c r="AU2393" s="199" t="s">
        <v>13995</v>
      </c>
      <c r="AV2393" s="200">
        <v>172</v>
      </c>
      <c r="BD2393" s="263"/>
      <c r="BE2393" s="264"/>
      <c r="BG2393" s="244" t="s">
        <v>51384</v>
      </c>
      <c r="BH2393" s="245">
        <v>102165</v>
      </c>
      <c r="BJ2393" s="230" t="s">
        <v>38562</v>
      </c>
      <c r="BK2393" s="231">
        <v>162.86000000000001</v>
      </c>
      <c r="BM2393" s="209" t="s">
        <v>8369</v>
      </c>
      <c r="BN2393" s="210">
        <v>9442</v>
      </c>
    </row>
    <row r="2394" spans="13:66" x14ac:dyDescent="0.55000000000000004">
      <c r="M2394" s="242" t="s">
        <v>51095</v>
      </c>
      <c r="N2394" s="242"/>
      <c r="O2394" s="243">
        <v>58996.92</v>
      </c>
      <c r="Q2394" s="224" t="s">
        <v>37360</v>
      </c>
      <c r="R2394" s="224"/>
      <c r="S2394" s="225">
        <v>34542.699999999997</v>
      </c>
      <c r="U2394" s="203" t="s">
        <v>2649</v>
      </c>
      <c r="V2394" s="203"/>
      <c r="W2394" s="204">
        <v>11459</v>
      </c>
      <c r="AF2394" t="s">
        <v>63703</v>
      </c>
      <c r="AG2394" s="284">
        <v>4731.8100000000004</v>
      </c>
      <c r="AI2394" s="276" t="s">
        <v>33315</v>
      </c>
      <c r="AJ2394" s="277">
        <v>277359.89</v>
      </c>
      <c r="AL2394" s="246" t="s">
        <v>59513</v>
      </c>
      <c r="AM2394" s="247">
        <v>1500</v>
      </c>
      <c r="AO2394" s="226" t="s">
        <v>51814</v>
      </c>
      <c r="AP2394" s="227">
        <v>514.54999999999995</v>
      </c>
      <c r="AR2394" s="207" t="s">
        <v>16907</v>
      </c>
      <c r="AS2394" s="208">
        <v>9600</v>
      </c>
      <c r="AT2394" s="93"/>
      <c r="AU2394" s="199" t="s">
        <v>32527</v>
      </c>
      <c r="AV2394" s="200">
        <v>272896.86</v>
      </c>
      <c r="BD2394" s="263"/>
      <c r="BE2394" s="264"/>
      <c r="BG2394" s="244" t="s">
        <v>51385</v>
      </c>
      <c r="BH2394" s="245">
        <v>58996.92</v>
      </c>
      <c r="BJ2394" s="230" t="s">
        <v>38567</v>
      </c>
      <c r="BK2394" s="231">
        <v>34542.699999999997</v>
      </c>
      <c r="BM2394" s="209" t="s">
        <v>10502</v>
      </c>
      <c r="BN2394" s="210">
        <v>2000</v>
      </c>
    </row>
    <row r="2395" spans="13:66" x14ac:dyDescent="0.55000000000000004">
      <c r="M2395" s="242" t="s">
        <v>51096</v>
      </c>
      <c r="N2395" s="242"/>
      <c r="O2395" s="243">
        <v>832.69</v>
      </c>
      <c r="Q2395" s="224" t="s">
        <v>37361</v>
      </c>
      <c r="R2395" s="224"/>
      <c r="S2395" s="225">
        <v>284.70999999999998</v>
      </c>
      <c r="U2395" s="203" t="s">
        <v>2650</v>
      </c>
      <c r="V2395" s="203"/>
      <c r="W2395" s="204">
        <v>5104</v>
      </c>
      <c r="AF2395" t="s">
        <v>63704</v>
      </c>
      <c r="AG2395">
        <v>362</v>
      </c>
      <c r="AI2395" s="276" t="s">
        <v>39002</v>
      </c>
      <c r="AJ2395" s="277">
        <v>326035.19</v>
      </c>
      <c r="AL2395" s="246" t="s">
        <v>59514</v>
      </c>
      <c r="AM2395" s="247">
        <v>114.75</v>
      </c>
      <c r="AO2395" s="226" t="s">
        <v>51815</v>
      </c>
      <c r="AP2395" s="227">
        <v>26588.95</v>
      </c>
      <c r="AR2395" s="207" t="s">
        <v>16908</v>
      </c>
      <c r="AS2395" s="208">
        <v>56822.12</v>
      </c>
      <c r="AT2395" s="93"/>
      <c r="AU2395" s="199" t="s">
        <v>32528</v>
      </c>
      <c r="AV2395" s="200">
        <v>682.5</v>
      </c>
      <c r="BD2395" s="263"/>
      <c r="BE2395" s="264"/>
      <c r="BG2395" s="244" t="s">
        <v>51386</v>
      </c>
      <c r="BH2395" s="245">
        <v>832.69</v>
      </c>
      <c r="BJ2395" s="230" t="s">
        <v>38572</v>
      </c>
      <c r="BK2395" s="231">
        <v>284.70999999999998</v>
      </c>
      <c r="BM2395" s="209" t="s">
        <v>9023</v>
      </c>
      <c r="BN2395" s="210">
        <v>3354</v>
      </c>
    </row>
    <row r="2396" spans="13:66" x14ac:dyDescent="0.55000000000000004">
      <c r="M2396" s="242" t="s">
        <v>51097</v>
      </c>
      <c r="N2396" s="242"/>
      <c r="O2396" s="243">
        <v>107156.81</v>
      </c>
      <c r="Q2396" s="224" t="s">
        <v>37363</v>
      </c>
      <c r="R2396" s="224"/>
      <c r="S2396" s="225">
        <v>118436.88</v>
      </c>
      <c r="U2396" s="203" t="s">
        <v>2651</v>
      </c>
      <c r="V2396" s="203"/>
      <c r="W2396" s="204">
        <v>149086</v>
      </c>
      <c r="AF2396" t="s">
        <v>63705</v>
      </c>
      <c r="AG2396" s="284">
        <v>1137.52</v>
      </c>
      <c r="AI2396" s="276" t="s">
        <v>33316</v>
      </c>
      <c r="AJ2396" s="277">
        <v>406756.88</v>
      </c>
      <c r="AL2396" s="246" t="s">
        <v>59515</v>
      </c>
      <c r="AM2396" s="247">
        <v>367.5</v>
      </c>
      <c r="AO2396" s="226" t="s">
        <v>51816</v>
      </c>
      <c r="AP2396" s="227">
        <v>764</v>
      </c>
      <c r="AR2396" s="207" t="s">
        <v>16909</v>
      </c>
      <c r="AS2396" s="208">
        <v>435200</v>
      </c>
      <c r="AT2396" s="93"/>
      <c r="AU2396" s="199" t="s">
        <v>32529</v>
      </c>
      <c r="AV2396" s="200">
        <v>154</v>
      </c>
      <c r="BD2396" s="263"/>
      <c r="BE2396" s="264"/>
      <c r="BG2396" s="244" t="s">
        <v>51387</v>
      </c>
      <c r="BH2396" s="245">
        <v>107156.81</v>
      </c>
      <c r="BJ2396" s="230" t="s">
        <v>38583</v>
      </c>
      <c r="BK2396" s="231">
        <v>118436.88</v>
      </c>
      <c r="BM2396" s="209" t="s">
        <v>9344</v>
      </c>
      <c r="BN2396" s="210">
        <v>5014</v>
      </c>
    </row>
    <row r="2397" spans="13:66" x14ac:dyDescent="0.55000000000000004">
      <c r="M2397" s="242" t="s">
        <v>51098</v>
      </c>
      <c r="N2397" s="242"/>
      <c r="O2397" s="243">
        <v>11885.78</v>
      </c>
      <c r="Q2397" s="224" t="s">
        <v>37364</v>
      </c>
      <c r="R2397" s="224"/>
      <c r="S2397" s="225">
        <v>86104.52</v>
      </c>
      <c r="U2397" s="203" t="s">
        <v>2652</v>
      </c>
      <c r="V2397" s="203"/>
      <c r="W2397" s="204">
        <v>5324.89</v>
      </c>
      <c r="AF2397" t="s">
        <v>64435</v>
      </c>
      <c r="AG2397" s="284">
        <v>1153.3599999999999</v>
      </c>
      <c r="AI2397" s="276" t="s">
        <v>67303</v>
      </c>
      <c r="AJ2397" s="277">
        <v>4332.8999999999996</v>
      </c>
      <c r="AL2397" s="246" t="s">
        <v>62446</v>
      </c>
      <c r="AM2397" s="247">
        <v>4131.6899999999996</v>
      </c>
      <c r="AO2397" s="226" t="s">
        <v>49704</v>
      </c>
      <c r="AP2397" s="227">
        <v>31171.06</v>
      </c>
      <c r="AR2397" s="207" t="s">
        <v>16910</v>
      </c>
      <c r="AS2397" s="208">
        <v>102000</v>
      </c>
      <c r="AT2397" s="93"/>
      <c r="AU2397" s="199" t="s">
        <v>32530</v>
      </c>
      <c r="AV2397" s="200">
        <v>1591.23</v>
      </c>
      <c r="BD2397" s="263"/>
      <c r="BE2397" s="264"/>
      <c r="BG2397" s="244" t="s">
        <v>51388</v>
      </c>
      <c r="BH2397" s="245">
        <v>11885.78</v>
      </c>
      <c r="BJ2397" s="230" t="s">
        <v>38589</v>
      </c>
      <c r="BK2397" s="231">
        <v>86104.52</v>
      </c>
      <c r="BM2397" s="209" t="s">
        <v>9456</v>
      </c>
      <c r="BN2397" s="210">
        <v>11589</v>
      </c>
    </row>
    <row r="2398" spans="13:66" x14ac:dyDescent="0.55000000000000004">
      <c r="M2398" s="242" t="s">
        <v>51099</v>
      </c>
      <c r="N2398" s="242"/>
      <c r="O2398" s="243">
        <v>3795</v>
      </c>
      <c r="Q2398" s="224" t="s">
        <v>37365</v>
      </c>
      <c r="R2398" s="224"/>
      <c r="S2398" s="225">
        <v>15073.08</v>
      </c>
      <c r="U2398" s="203" t="s">
        <v>2653</v>
      </c>
      <c r="V2398" s="203"/>
      <c r="W2398" s="204">
        <v>4074</v>
      </c>
      <c r="AF2398" t="s">
        <v>71521</v>
      </c>
      <c r="AG2398">
        <v>176.22</v>
      </c>
      <c r="AI2398" s="276" t="s">
        <v>33317</v>
      </c>
      <c r="AJ2398" s="277">
        <v>431115.1</v>
      </c>
      <c r="AL2398" s="246" t="s">
        <v>62447</v>
      </c>
      <c r="AM2398" s="247">
        <v>154</v>
      </c>
      <c r="AO2398" s="226" t="s">
        <v>38918</v>
      </c>
      <c r="AP2398" s="227">
        <v>886787.81</v>
      </c>
      <c r="AR2398" s="207" t="s">
        <v>16911</v>
      </c>
      <c r="AS2398" s="208">
        <v>30737</v>
      </c>
      <c r="AT2398" s="93"/>
      <c r="AU2398" s="199" t="s">
        <v>32531</v>
      </c>
      <c r="AV2398" s="200">
        <v>6204.27</v>
      </c>
      <c r="BD2398" s="263"/>
      <c r="BE2398" s="264"/>
      <c r="BG2398" s="244" t="s">
        <v>51389</v>
      </c>
      <c r="BH2398" s="245">
        <v>3795</v>
      </c>
      <c r="BJ2398" s="230" t="s">
        <v>38597</v>
      </c>
      <c r="BK2398" s="231">
        <v>15073.08</v>
      </c>
      <c r="BM2398" s="209" t="s">
        <v>9541</v>
      </c>
      <c r="BN2398" s="210">
        <v>2623</v>
      </c>
    </row>
    <row r="2399" spans="13:66" x14ac:dyDescent="0.55000000000000004">
      <c r="M2399" s="242" t="s">
        <v>51100</v>
      </c>
      <c r="N2399" s="242"/>
      <c r="O2399" s="243">
        <v>15824.23</v>
      </c>
      <c r="Q2399" s="224" t="s">
        <v>37366</v>
      </c>
      <c r="R2399" s="224"/>
      <c r="S2399" s="225">
        <v>2146.1999999999998</v>
      </c>
      <c r="U2399" s="203" t="s">
        <v>2654</v>
      </c>
      <c r="V2399" s="203"/>
      <c r="W2399" s="204">
        <v>937221</v>
      </c>
      <c r="AF2399" t="s">
        <v>62054</v>
      </c>
      <c r="AG2399" s="284">
        <v>1864.2</v>
      </c>
      <c r="AI2399" s="276" t="s">
        <v>34815</v>
      </c>
      <c r="AJ2399" s="277">
        <v>118706.12</v>
      </c>
      <c r="AL2399" s="246" t="s">
        <v>58448</v>
      </c>
      <c r="AM2399" s="247">
        <v>7000</v>
      </c>
      <c r="AO2399" s="226" t="s">
        <v>16967</v>
      </c>
      <c r="AP2399" s="227">
        <v>1760257.79</v>
      </c>
      <c r="AR2399" s="207" t="s">
        <v>16912</v>
      </c>
      <c r="AS2399" s="208">
        <v>75086</v>
      </c>
      <c r="AT2399" s="93"/>
      <c r="AU2399" s="199" t="s">
        <v>25039</v>
      </c>
      <c r="AV2399" s="200">
        <v>682.5</v>
      </c>
      <c r="BD2399" s="263"/>
      <c r="BE2399" s="264"/>
      <c r="BG2399" s="244" t="s">
        <v>51390</v>
      </c>
      <c r="BH2399" s="245">
        <v>15824.23</v>
      </c>
      <c r="BJ2399" s="230" t="s">
        <v>38603</v>
      </c>
      <c r="BK2399" s="231">
        <v>2146.1999999999998</v>
      </c>
      <c r="BM2399" s="209" t="s">
        <v>10936</v>
      </c>
      <c r="BN2399" s="210">
        <v>2398</v>
      </c>
    </row>
    <row r="2400" spans="13:66" x14ac:dyDescent="0.55000000000000004">
      <c r="M2400" s="242" t="s">
        <v>51101</v>
      </c>
      <c r="N2400" s="242"/>
      <c r="O2400" s="243">
        <v>53858.46</v>
      </c>
      <c r="Q2400" s="224" t="s">
        <v>37368</v>
      </c>
      <c r="R2400" s="224"/>
      <c r="S2400" s="225">
        <v>8401.4500000000007</v>
      </c>
      <c r="U2400" s="203" t="s">
        <v>2655</v>
      </c>
      <c r="V2400" s="203"/>
      <c r="W2400" s="204">
        <v>63663</v>
      </c>
      <c r="AF2400" t="s">
        <v>33749</v>
      </c>
      <c r="AG2400" s="284">
        <v>8221.0499999999993</v>
      </c>
      <c r="AI2400" s="276" t="s">
        <v>55946</v>
      </c>
      <c r="AJ2400" s="277">
        <v>72768</v>
      </c>
      <c r="AL2400" s="246" t="s">
        <v>61870</v>
      </c>
      <c r="AM2400" s="247">
        <v>1909.02</v>
      </c>
      <c r="AO2400" s="226" t="s">
        <v>33218</v>
      </c>
      <c r="AP2400" s="227">
        <v>29691.65</v>
      </c>
      <c r="AR2400" s="207" t="s">
        <v>16913</v>
      </c>
      <c r="AS2400" s="208">
        <v>162724</v>
      </c>
      <c r="AT2400" s="93"/>
      <c r="AU2400" s="199" t="s">
        <v>32532</v>
      </c>
      <c r="AV2400" s="200">
        <v>154</v>
      </c>
      <c r="BD2400" s="263"/>
      <c r="BE2400" s="264"/>
      <c r="BG2400" s="244" t="s">
        <v>51391</v>
      </c>
      <c r="BH2400" s="245">
        <v>53858.46</v>
      </c>
      <c r="BJ2400" s="230" t="s">
        <v>38617</v>
      </c>
      <c r="BK2400" s="231">
        <v>8401.4500000000007</v>
      </c>
      <c r="BM2400" s="209" t="s">
        <v>11124</v>
      </c>
      <c r="BN2400" s="210">
        <v>9666</v>
      </c>
    </row>
    <row r="2401" spans="13:66" x14ac:dyDescent="0.55000000000000004">
      <c r="M2401" s="242" t="s">
        <v>51102</v>
      </c>
      <c r="N2401" s="242"/>
      <c r="O2401" s="243">
        <v>23162.61</v>
      </c>
      <c r="Q2401" s="224" t="s">
        <v>37369</v>
      </c>
      <c r="R2401" s="224"/>
      <c r="S2401" s="225">
        <v>60737.279999999999</v>
      </c>
      <c r="U2401" s="203" t="s">
        <v>2656</v>
      </c>
      <c r="V2401" s="203"/>
      <c r="W2401" s="204">
        <v>10523</v>
      </c>
      <c r="AF2401" t="s">
        <v>36390</v>
      </c>
      <c r="AG2401">
        <v>666.41</v>
      </c>
      <c r="AI2401" s="276" t="s">
        <v>36159</v>
      </c>
      <c r="AJ2401" s="277">
        <v>88421.62</v>
      </c>
      <c r="AL2401" s="246" t="s">
        <v>61083</v>
      </c>
      <c r="AM2401" s="247">
        <v>2484.46</v>
      </c>
      <c r="AO2401" s="226" t="s">
        <v>46725</v>
      </c>
      <c r="AP2401" s="227">
        <v>10045</v>
      </c>
      <c r="AR2401" s="207" t="s">
        <v>16914</v>
      </c>
      <c r="AS2401" s="208">
        <v>330.69</v>
      </c>
      <c r="AT2401" s="93"/>
      <c r="AU2401" s="199" t="s">
        <v>25041</v>
      </c>
      <c r="AV2401" s="200">
        <v>1591.23</v>
      </c>
      <c r="BD2401" s="263"/>
      <c r="BE2401" s="264"/>
      <c r="BG2401" s="244" t="s">
        <v>51392</v>
      </c>
      <c r="BH2401" s="245">
        <v>23162.61</v>
      </c>
      <c r="BJ2401" s="230" t="s">
        <v>38620</v>
      </c>
      <c r="BK2401" s="231">
        <v>60737.279999999999</v>
      </c>
      <c r="BM2401" s="209" t="s">
        <v>11345</v>
      </c>
      <c r="BN2401" s="210">
        <v>4724</v>
      </c>
    </row>
    <row r="2402" spans="13:66" x14ac:dyDescent="0.55000000000000004">
      <c r="M2402" s="242" t="s">
        <v>51103</v>
      </c>
      <c r="N2402" s="242"/>
      <c r="O2402" s="243">
        <v>8017.69</v>
      </c>
      <c r="Q2402" s="224" t="s">
        <v>37370</v>
      </c>
      <c r="R2402" s="224"/>
      <c r="S2402" s="225">
        <v>14937.92</v>
      </c>
      <c r="U2402" s="203" t="s">
        <v>2657</v>
      </c>
      <c r="V2402" s="203"/>
      <c r="W2402" s="204">
        <v>5107</v>
      </c>
      <c r="AF2402" t="s">
        <v>33750</v>
      </c>
      <c r="AG2402">
        <v>804.13</v>
      </c>
      <c r="AI2402" s="276" t="s">
        <v>48776</v>
      </c>
      <c r="AJ2402" s="277">
        <v>4697</v>
      </c>
      <c r="AL2402" s="246" t="s">
        <v>58198</v>
      </c>
      <c r="AM2402" s="247">
        <v>1212.1500000000001</v>
      </c>
      <c r="AO2402" s="226" t="s">
        <v>33219</v>
      </c>
      <c r="AP2402" s="227">
        <v>192041.74</v>
      </c>
      <c r="AR2402" s="207" t="s">
        <v>13183</v>
      </c>
      <c r="AS2402" s="208">
        <v>3410.84</v>
      </c>
      <c r="AT2402" s="93"/>
      <c r="AU2402" s="199" t="s">
        <v>25044</v>
      </c>
      <c r="AV2402" s="200">
        <v>6204.27</v>
      </c>
      <c r="BD2402" s="263"/>
      <c r="BE2402" s="264"/>
      <c r="BG2402" s="244" t="s">
        <v>51393</v>
      </c>
      <c r="BH2402" s="245">
        <v>8017.69</v>
      </c>
      <c r="BJ2402" s="230" t="s">
        <v>38625</v>
      </c>
      <c r="BK2402" s="231">
        <v>14937.92</v>
      </c>
      <c r="BM2402" s="209" t="s">
        <v>11604</v>
      </c>
      <c r="BN2402" s="210">
        <v>25881</v>
      </c>
    </row>
    <row r="2403" spans="13:66" x14ac:dyDescent="0.55000000000000004">
      <c r="M2403" s="242" t="s">
        <v>51104</v>
      </c>
      <c r="N2403" s="242"/>
      <c r="O2403" s="243">
        <v>6459.7</v>
      </c>
      <c r="Q2403" s="224" t="s">
        <v>37371</v>
      </c>
      <c r="R2403" s="224"/>
      <c r="S2403" s="225">
        <v>18579.740000000002</v>
      </c>
      <c r="U2403" s="203" t="s">
        <v>2658</v>
      </c>
      <c r="V2403" s="203"/>
      <c r="W2403" s="204">
        <v>15550</v>
      </c>
      <c r="AF2403" t="s">
        <v>33751</v>
      </c>
      <c r="AG2403" s="284">
        <v>2584.69</v>
      </c>
      <c r="AI2403" s="276" t="s">
        <v>34816</v>
      </c>
      <c r="AJ2403" s="277">
        <v>365155.31</v>
      </c>
      <c r="AL2403" s="246" t="s">
        <v>63069</v>
      </c>
      <c r="AM2403" s="247">
        <v>3000</v>
      </c>
      <c r="AO2403" s="226" t="s">
        <v>42231</v>
      </c>
      <c r="AP2403" s="227">
        <v>435</v>
      </c>
      <c r="AR2403" s="207" t="s">
        <v>16915</v>
      </c>
      <c r="AS2403" s="208">
        <v>337486.27</v>
      </c>
      <c r="AT2403" s="93"/>
      <c r="AU2403" s="199" t="s">
        <v>13996</v>
      </c>
      <c r="AV2403" s="200">
        <v>2491</v>
      </c>
      <c r="BD2403" s="263"/>
      <c r="BE2403" s="264"/>
      <c r="BG2403" s="244" t="s">
        <v>51394</v>
      </c>
      <c r="BH2403" s="245">
        <v>6459.7</v>
      </c>
      <c r="BJ2403" s="230" t="s">
        <v>38631</v>
      </c>
      <c r="BK2403" s="231">
        <v>18579.740000000002</v>
      </c>
      <c r="BM2403" s="209" t="s">
        <v>9919</v>
      </c>
      <c r="BN2403" s="210">
        <v>113615</v>
      </c>
    </row>
    <row r="2404" spans="13:66" x14ac:dyDescent="0.55000000000000004">
      <c r="M2404" s="242" t="s">
        <v>51105</v>
      </c>
      <c r="N2404" s="242"/>
      <c r="O2404" s="243">
        <v>9993.86</v>
      </c>
      <c r="Q2404" s="224" t="s">
        <v>37372</v>
      </c>
      <c r="R2404" s="224"/>
      <c r="S2404" s="225">
        <v>24900</v>
      </c>
      <c r="U2404" s="203" t="s">
        <v>2659</v>
      </c>
      <c r="V2404" s="203"/>
      <c r="W2404" s="204">
        <v>19837.96</v>
      </c>
      <c r="AF2404" t="s">
        <v>36391</v>
      </c>
      <c r="AG2404" s="284">
        <v>20600.439999999999</v>
      </c>
      <c r="AI2404" s="276" t="s">
        <v>39003</v>
      </c>
      <c r="AJ2404" s="277">
        <v>4881.5600000000004</v>
      </c>
      <c r="AL2404" s="246" t="s">
        <v>60244</v>
      </c>
      <c r="AM2404" s="247">
        <v>5000</v>
      </c>
      <c r="AO2404" s="226" t="s">
        <v>33220</v>
      </c>
      <c r="AP2404" s="227">
        <v>50064.59</v>
      </c>
      <c r="AR2404" s="207" t="s">
        <v>16916</v>
      </c>
      <c r="AS2404" s="208">
        <v>74287.759999999995</v>
      </c>
      <c r="AT2404" s="93"/>
      <c r="AU2404" s="199" t="s">
        <v>13997</v>
      </c>
      <c r="AV2404" s="200">
        <v>419</v>
      </c>
      <c r="BD2404" s="263"/>
      <c r="BE2404" s="264"/>
      <c r="BG2404" s="244" t="s">
        <v>51395</v>
      </c>
      <c r="BH2404" s="245">
        <v>9993.86</v>
      </c>
      <c r="BJ2404" s="230" t="s">
        <v>38636</v>
      </c>
      <c r="BK2404" s="231">
        <v>24900</v>
      </c>
      <c r="BM2404" s="209" t="s">
        <v>9024</v>
      </c>
      <c r="BN2404" s="210">
        <v>1366</v>
      </c>
    </row>
    <row r="2405" spans="13:66" x14ac:dyDescent="0.55000000000000004">
      <c r="M2405" s="242" t="s">
        <v>51106</v>
      </c>
      <c r="N2405" s="242"/>
      <c r="O2405" s="243">
        <v>6300</v>
      </c>
      <c r="Q2405" s="224" t="s">
        <v>37373</v>
      </c>
      <c r="R2405" s="224"/>
      <c r="S2405" s="225">
        <v>2346.64</v>
      </c>
      <c r="U2405" s="203" t="s">
        <v>2660</v>
      </c>
      <c r="V2405" s="203"/>
      <c r="W2405" s="204">
        <v>199202.04</v>
      </c>
      <c r="AF2405" t="s">
        <v>33752</v>
      </c>
      <c r="AG2405" s="284">
        <v>21823.55</v>
      </c>
      <c r="AI2405" s="276" t="s">
        <v>33318</v>
      </c>
      <c r="AJ2405" s="277">
        <v>2071.37</v>
      </c>
      <c r="AL2405" s="246" t="s">
        <v>60245</v>
      </c>
      <c r="AM2405" s="247">
        <v>612.04999999999995</v>
      </c>
      <c r="AO2405" s="226" t="s">
        <v>33221</v>
      </c>
      <c r="AP2405" s="227">
        <v>264987.99</v>
      </c>
      <c r="AR2405" s="207" t="s">
        <v>13184</v>
      </c>
      <c r="AS2405" s="208">
        <v>28225</v>
      </c>
      <c r="AT2405" s="93"/>
      <c r="AU2405" s="199" t="s">
        <v>32533</v>
      </c>
      <c r="AV2405" s="200">
        <v>2381.75</v>
      </c>
      <c r="BD2405" s="263"/>
      <c r="BE2405" s="264"/>
      <c r="BG2405" s="244" t="s">
        <v>51396</v>
      </c>
      <c r="BH2405" s="245">
        <v>6300</v>
      </c>
      <c r="BJ2405" s="230" t="s">
        <v>38641</v>
      </c>
      <c r="BK2405" s="231">
        <v>2346.64</v>
      </c>
      <c r="BM2405" s="209" t="s">
        <v>9920</v>
      </c>
      <c r="BN2405" s="210">
        <v>1366</v>
      </c>
    </row>
    <row r="2406" spans="13:66" x14ac:dyDescent="0.55000000000000004">
      <c r="M2406" s="242" t="s">
        <v>51107</v>
      </c>
      <c r="N2406" s="242"/>
      <c r="O2406" s="243">
        <v>28345.21</v>
      </c>
      <c r="Q2406" s="224" t="s">
        <v>37374</v>
      </c>
      <c r="R2406" s="224"/>
      <c r="S2406" s="225">
        <v>2926.35</v>
      </c>
      <c r="U2406" s="203" t="s">
        <v>2661</v>
      </c>
      <c r="V2406" s="203"/>
      <c r="W2406" s="204">
        <v>48215</v>
      </c>
      <c r="AF2406" t="s">
        <v>66641</v>
      </c>
      <c r="AG2406" s="284">
        <v>40843.089999999997</v>
      </c>
      <c r="AI2406" s="276" t="s">
        <v>33319</v>
      </c>
      <c r="AJ2406" s="277">
        <v>104959.05</v>
      </c>
      <c r="AL2406" s="246" t="s">
        <v>60246</v>
      </c>
      <c r="AM2406" s="247">
        <v>1960</v>
      </c>
      <c r="AO2406" s="226" t="s">
        <v>33222</v>
      </c>
      <c r="AP2406" s="227">
        <v>714.67</v>
      </c>
      <c r="AR2406" s="207" t="s">
        <v>13185</v>
      </c>
      <c r="AS2406" s="208">
        <v>21622.43</v>
      </c>
      <c r="AT2406" s="93"/>
      <c r="AU2406" s="199" t="s">
        <v>25057</v>
      </c>
      <c r="AV2406" s="200">
        <v>2381.75</v>
      </c>
      <c r="BD2406" s="263"/>
      <c r="BE2406" s="264"/>
      <c r="BG2406" s="244" t="s">
        <v>51397</v>
      </c>
      <c r="BH2406" s="245">
        <v>28345.21</v>
      </c>
      <c r="BJ2406" s="230" t="s">
        <v>38646</v>
      </c>
      <c r="BK2406" s="231">
        <v>2926.35</v>
      </c>
      <c r="BM2406" s="209" t="s">
        <v>6757</v>
      </c>
      <c r="BN2406" s="210">
        <v>75024</v>
      </c>
    </row>
    <row r="2407" spans="13:66" x14ac:dyDescent="0.55000000000000004">
      <c r="M2407" s="242" t="s">
        <v>51108</v>
      </c>
      <c r="N2407" s="242"/>
      <c r="O2407" s="243">
        <v>41835.83</v>
      </c>
      <c r="Q2407" s="224" t="s">
        <v>37375</v>
      </c>
      <c r="R2407" s="224"/>
      <c r="S2407" s="225">
        <v>1307.01</v>
      </c>
      <c r="U2407" s="203" t="s">
        <v>2662</v>
      </c>
      <c r="V2407" s="203"/>
      <c r="W2407" s="204">
        <v>11218</v>
      </c>
      <c r="AF2407" t="s">
        <v>67920</v>
      </c>
      <c r="AG2407">
        <v>285.22000000000003</v>
      </c>
      <c r="AI2407" s="276" t="s">
        <v>67304</v>
      </c>
      <c r="AJ2407" s="277">
        <v>105072</v>
      </c>
      <c r="AL2407" s="246" t="s">
        <v>61871</v>
      </c>
      <c r="AM2407" s="247">
        <v>1189.67</v>
      </c>
      <c r="AO2407" s="226" t="s">
        <v>42232</v>
      </c>
      <c r="AP2407" s="227">
        <v>28449</v>
      </c>
      <c r="AR2407" s="207" t="s">
        <v>16917</v>
      </c>
      <c r="AS2407" s="208">
        <v>4113.9399999999996</v>
      </c>
      <c r="AT2407" s="93"/>
      <c r="AU2407" s="199" t="s">
        <v>13998</v>
      </c>
      <c r="AV2407" s="200">
        <v>2910</v>
      </c>
      <c r="BD2407" s="263"/>
      <c r="BE2407" s="264"/>
      <c r="BG2407" s="244" t="s">
        <v>51398</v>
      </c>
      <c r="BH2407" s="245">
        <v>41835.83</v>
      </c>
      <c r="BJ2407" s="230" t="s">
        <v>38652</v>
      </c>
      <c r="BK2407" s="231">
        <v>1307.01</v>
      </c>
      <c r="BM2407" s="209" t="s">
        <v>6957</v>
      </c>
      <c r="BN2407" s="210">
        <v>8402.08</v>
      </c>
    </row>
    <row r="2408" spans="13:66" x14ac:dyDescent="0.55000000000000004">
      <c r="M2408" s="242" t="s">
        <v>51109</v>
      </c>
      <c r="N2408" s="242"/>
      <c r="O2408" s="243">
        <v>7473</v>
      </c>
      <c r="Q2408" s="224" t="s">
        <v>37376</v>
      </c>
      <c r="R2408" s="224"/>
      <c r="S2408" s="225">
        <v>667.71</v>
      </c>
      <c r="U2408" s="203" t="s">
        <v>2663</v>
      </c>
      <c r="V2408" s="203"/>
      <c r="W2408" s="204">
        <v>80285</v>
      </c>
      <c r="AF2408" t="s">
        <v>50058</v>
      </c>
      <c r="AG2408">
        <v>372.56</v>
      </c>
      <c r="AI2408" s="276" t="s">
        <v>39004</v>
      </c>
      <c r="AJ2408" s="277">
        <v>756060.64</v>
      </c>
      <c r="AL2408" s="246" t="s">
        <v>60247</v>
      </c>
      <c r="AM2408" s="247">
        <v>37945.879999999997</v>
      </c>
      <c r="AO2408" s="226" t="s">
        <v>16968</v>
      </c>
      <c r="AP2408" s="227">
        <v>1141784.3999999999</v>
      </c>
      <c r="AR2408" s="207" t="s">
        <v>16918</v>
      </c>
      <c r="AS2408" s="208">
        <v>76324.98</v>
      </c>
      <c r="AT2408" s="93"/>
      <c r="AU2408" s="199" t="s">
        <v>32534</v>
      </c>
      <c r="AV2408" s="200">
        <v>210.29</v>
      </c>
      <c r="BD2408" s="263"/>
      <c r="BE2408" s="264"/>
      <c r="BG2408" s="244" t="s">
        <v>51399</v>
      </c>
      <c r="BH2408" s="245">
        <v>7473</v>
      </c>
      <c r="BJ2408" s="230" t="s">
        <v>38659</v>
      </c>
      <c r="BK2408" s="231">
        <v>667.71</v>
      </c>
      <c r="BM2408" s="209" t="s">
        <v>7158</v>
      </c>
      <c r="BN2408" s="210">
        <v>3626</v>
      </c>
    </row>
    <row r="2409" spans="13:66" x14ac:dyDescent="0.55000000000000004">
      <c r="M2409" s="242" t="s">
        <v>51110</v>
      </c>
      <c r="N2409" s="242"/>
      <c r="O2409" s="243">
        <v>17560.27</v>
      </c>
      <c r="Q2409" s="224" t="s">
        <v>37377</v>
      </c>
      <c r="R2409" s="224"/>
      <c r="S2409" s="225">
        <v>6627.33</v>
      </c>
      <c r="U2409" s="203" t="s">
        <v>2664</v>
      </c>
      <c r="V2409" s="203"/>
      <c r="W2409" s="204">
        <v>1311220</v>
      </c>
      <c r="AF2409" t="s">
        <v>64451</v>
      </c>
      <c r="AG2409">
        <v>714.68</v>
      </c>
      <c r="AI2409" s="276" t="s">
        <v>52071</v>
      </c>
      <c r="AJ2409" s="277">
        <v>318491.24</v>
      </c>
      <c r="AL2409" s="246" t="s">
        <v>60248</v>
      </c>
      <c r="AM2409" s="247">
        <v>2854</v>
      </c>
      <c r="AO2409" s="226" t="s">
        <v>38919</v>
      </c>
      <c r="AP2409" s="227">
        <v>73593.2</v>
      </c>
      <c r="AR2409" s="207" t="s">
        <v>13186</v>
      </c>
      <c r="AS2409" s="208">
        <v>13200</v>
      </c>
      <c r="AT2409" s="93"/>
      <c r="AU2409" s="199" t="s">
        <v>32535</v>
      </c>
      <c r="AV2409" s="200">
        <v>341.05</v>
      </c>
      <c r="BD2409" s="263"/>
      <c r="BE2409" s="264"/>
      <c r="BG2409" s="244" t="s">
        <v>51400</v>
      </c>
      <c r="BH2409" s="245">
        <v>17560.27</v>
      </c>
      <c r="BJ2409" s="230" t="s">
        <v>38666</v>
      </c>
      <c r="BK2409" s="231">
        <v>6627.33</v>
      </c>
      <c r="BM2409" s="209" t="s">
        <v>7432</v>
      </c>
      <c r="BN2409" s="210">
        <v>37936</v>
      </c>
    </row>
    <row r="2410" spans="13:66" x14ac:dyDescent="0.55000000000000004">
      <c r="M2410" s="242" t="s">
        <v>51111</v>
      </c>
      <c r="N2410" s="242"/>
      <c r="O2410" s="243">
        <v>9696.06</v>
      </c>
      <c r="Q2410" s="224" t="s">
        <v>37378</v>
      </c>
      <c r="R2410" s="224"/>
      <c r="S2410" s="225">
        <v>139546.72</v>
      </c>
      <c r="U2410" s="203" t="s">
        <v>2665</v>
      </c>
      <c r="V2410" s="203"/>
      <c r="W2410" s="204">
        <v>6025.33</v>
      </c>
      <c r="AF2410" t="s">
        <v>62463</v>
      </c>
      <c r="AG2410" s="284">
        <v>5353.57</v>
      </c>
      <c r="AI2410" s="276" t="s">
        <v>39005</v>
      </c>
      <c r="AJ2410" s="277">
        <v>9550</v>
      </c>
      <c r="AL2410" s="246" t="s">
        <v>60249</v>
      </c>
      <c r="AM2410" s="247">
        <v>9296.8799999999992</v>
      </c>
      <c r="AO2410" s="226" t="s">
        <v>40152</v>
      </c>
      <c r="AP2410" s="227">
        <v>3596150</v>
      </c>
      <c r="AR2410" s="207" t="s">
        <v>13187</v>
      </c>
      <c r="AS2410" s="208">
        <v>37086.339999999997</v>
      </c>
      <c r="AT2410" s="93"/>
      <c r="AU2410" s="199" t="s">
        <v>32536</v>
      </c>
      <c r="AV2410" s="200">
        <v>776.66</v>
      </c>
      <c r="BD2410" s="263"/>
      <c r="BE2410" s="264"/>
      <c r="BG2410" s="244" t="s">
        <v>51401</v>
      </c>
      <c r="BH2410" s="245">
        <v>9696.06</v>
      </c>
      <c r="BJ2410" s="230" t="s">
        <v>38671</v>
      </c>
      <c r="BK2410" s="231">
        <v>139546.72</v>
      </c>
      <c r="BM2410" s="209" t="s">
        <v>7625</v>
      </c>
      <c r="BN2410" s="210">
        <v>23154</v>
      </c>
    </row>
    <row r="2411" spans="13:66" x14ac:dyDescent="0.55000000000000004">
      <c r="M2411" s="242" t="s">
        <v>51112</v>
      </c>
      <c r="N2411" s="242"/>
      <c r="O2411" s="243">
        <v>24047.85</v>
      </c>
      <c r="Q2411" s="224" t="s">
        <v>37380</v>
      </c>
      <c r="R2411" s="224"/>
      <c r="S2411" s="225">
        <v>12353.91</v>
      </c>
      <c r="U2411" s="203" t="s">
        <v>2666</v>
      </c>
      <c r="V2411" s="203"/>
      <c r="W2411" s="204">
        <v>1123.5899999999999</v>
      </c>
      <c r="AF2411" t="s">
        <v>69879</v>
      </c>
      <c r="AG2411" s="284">
        <v>2145.6</v>
      </c>
      <c r="AI2411" s="276" t="s">
        <v>60300</v>
      </c>
      <c r="AJ2411" s="277">
        <v>11920.47</v>
      </c>
      <c r="AL2411" s="246" t="s">
        <v>17036</v>
      </c>
      <c r="AM2411" s="247">
        <v>7829.42</v>
      </c>
      <c r="AO2411" s="226" t="s">
        <v>33223</v>
      </c>
      <c r="AP2411" s="227">
        <v>9277</v>
      </c>
      <c r="AR2411" s="207" t="s">
        <v>16919</v>
      </c>
      <c r="AS2411" s="208">
        <v>49962.79</v>
      </c>
      <c r="AT2411" s="93"/>
      <c r="AU2411" s="199" t="s">
        <v>32537</v>
      </c>
      <c r="AV2411" s="200">
        <v>1375</v>
      </c>
      <c r="BD2411" s="263"/>
      <c r="BE2411" s="264"/>
      <c r="BG2411" s="244" t="s">
        <v>51402</v>
      </c>
      <c r="BH2411" s="245">
        <v>24047.85</v>
      </c>
      <c r="BJ2411" s="230" t="s">
        <v>38687</v>
      </c>
      <c r="BK2411" s="231">
        <v>12353.91</v>
      </c>
      <c r="BM2411" s="209" t="s">
        <v>7839</v>
      </c>
      <c r="BN2411" s="210">
        <v>6043</v>
      </c>
    </row>
    <row r="2412" spans="13:66" x14ac:dyDescent="0.55000000000000004">
      <c r="M2412" s="242" t="s">
        <v>51113</v>
      </c>
      <c r="N2412" s="242"/>
      <c r="O2412" s="243">
        <v>7630.99</v>
      </c>
      <c r="Q2412" s="224" t="s">
        <v>37381</v>
      </c>
      <c r="R2412" s="224"/>
      <c r="S2412" s="225">
        <v>15838.2</v>
      </c>
      <c r="U2412" s="203" t="s">
        <v>2667</v>
      </c>
      <c r="V2412" s="203"/>
      <c r="W2412" s="204">
        <v>15092</v>
      </c>
      <c r="AF2412" t="s">
        <v>57520</v>
      </c>
      <c r="AG2412" s="284">
        <v>2500</v>
      </c>
      <c r="AI2412" s="276" t="s">
        <v>55947</v>
      </c>
      <c r="AJ2412" s="277">
        <v>15000</v>
      </c>
      <c r="AL2412" s="246" t="s">
        <v>57296</v>
      </c>
      <c r="AM2412" s="247">
        <v>64504</v>
      </c>
      <c r="AO2412" s="226" t="s">
        <v>16969</v>
      </c>
      <c r="AP2412" s="227">
        <v>608838.39</v>
      </c>
      <c r="AR2412" s="207" t="s">
        <v>16920</v>
      </c>
      <c r="AS2412" s="208">
        <v>2653.83</v>
      </c>
      <c r="AT2412" s="93"/>
      <c r="AU2412" s="199" t="s">
        <v>32538</v>
      </c>
      <c r="AV2412" s="200">
        <v>210.29</v>
      </c>
      <c r="BD2412" s="263"/>
      <c r="BE2412" s="264"/>
      <c r="BG2412" s="244" t="s">
        <v>51403</v>
      </c>
      <c r="BH2412" s="245">
        <v>7630.99</v>
      </c>
      <c r="BJ2412" s="230" t="s">
        <v>38699</v>
      </c>
      <c r="BK2412" s="231">
        <v>15838.2</v>
      </c>
      <c r="BM2412" s="209" t="s">
        <v>8099</v>
      </c>
      <c r="BN2412" s="210">
        <v>33550</v>
      </c>
    </row>
    <row r="2413" spans="13:66" x14ac:dyDescent="0.55000000000000004">
      <c r="M2413" s="242" t="s">
        <v>51114</v>
      </c>
      <c r="N2413" s="242"/>
      <c r="O2413" s="243">
        <v>4629.67</v>
      </c>
      <c r="Q2413" s="224" t="s">
        <v>37382</v>
      </c>
      <c r="R2413" s="224"/>
      <c r="S2413" s="225">
        <v>5101.88</v>
      </c>
      <c r="U2413" s="203" t="s">
        <v>2668</v>
      </c>
      <c r="V2413" s="203"/>
      <c r="W2413" s="204">
        <v>13103</v>
      </c>
      <c r="AF2413" t="s">
        <v>57521</v>
      </c>
      <c r="AG2413">
        <v>191.25</v>
      </c>
      <c r="AI2413" s="276" t="s">
        <v>44652</v>
      </c>
      <c r="AJ2413" s="277">
        <v>28291.38</v>
      </c>
      <c r="AL2413" s="246" t="s">
        <v>42237</v>
      </c>
      <c r="AM2413" s="247">
        <v>-64504</v>
      </c>
      <c r="AO2413" s="226" t="s">
        <v>38920</v>
      </c>
      <c r="AP2413" s="227">
        <v>1009657.2</v>
      </c>
      <c r="AR2413" s="207" t="s">
        <v>16921</v>
      </c>
      <c r="AS2413" s="208">
        <v>27506.6</v>
      </c>
      <c r="AT2413" s="93"/>
      <c r="AU2413" s="199" t="s">
        <v>32539</v>
      </c>
      <c r="AV2413" s="200">
        <v>341.05</v>
      </c>
      <c r="BD2413" s="263"/>
      <c r="BE2413" s="264"/>
      <c r="BG2413" s="244" t="s">
        <v>51404</v>
      </c>
      <c r="BH2413" s="245">
        <v>4629.67</v>
      </c>
      <c r="BJ2413" s="230" t="s">
        <v>38720</v>
      </c>
      <c r="BK2413" s="231">
        <v>5101.88</v>
      </c>
      <c r="BM2413" s="209" t="s">
        <v>8370</v>
      </c>
      <c r="BN2413" s="210">
        <v>45179</v>
      </c>
    </row>
    <row r="2414" spans="13:66" x14ac:dyDescent="0.55000000000000004">
      <c r="M2414" s="242" t="s">
        <v>51115</v>
      </c>
      <c r="N2414" s="242"/>
      <c r="O2414" s="243">
        <v>2607.66</v>
      </c>
      <c r="Q2414" s="224" t="s">
        <v>37383</v>
      </c>
      <c r="R2414" s="224"/>
      <c r="S2414" s="225">
        <v>10506.92</v>
      </c>
      <c r="U2414" s="203" t="s">
        <v>2669</v>
      </c>
      <c r="V2414" s="203"/>
      <c r="W2414" s="204">
        <v>40519</v>
      </c>
      <c r="AF2414" t="s">
        <v>59112</v>
      </c>
      <c r="AG2414">
        <v>600</v>
      </c>
      <c r="AI2414" s="276" t="s">
        <v>39006</v>
      </c>
      <c r="AJ2414" s="277">
        <v>91755.26</v>
      </c>
      <c r="AL2414" s="246" t="s">
        <v>36103</v>
      </c>
      <c r="AM2414" s="247">
        <v>8.48</v>
      </c>
      <c r="AO2414" s="226" t="s">
        <v>38921</v>
      </c>
      <c r="AP2414" s="227">
        <v>108449.66</v>
      </c>
      <c r="AR2414" s="207" t="s">
        <v>16922</v>
      </c>
      <c r="AS2414" s="208">
        <v>51150.28</v>
      </c>
      <c r="AT2414" s="93"/>
      <c r="AU2414" s="199" t="s">
        <v>25081</v>
      </c>
      <c r="AV2414" s="200">
        <v>776.66</v>
      </c>
      <c r="BD2414" s="263"/>
      <c r="BE2414" s="264"/>
      <c r="BG2414" s="244" t="s">
        <v>51406</v>
      </c>
      <c r="BH2414" s="245">
        <v>2607.66</v>
      </c>
      <c r="BJ2414" s="230" t="s">
        <v>38724</v>
      </c>
      <c r="BK2414" s="231">
        <v>10506.92</v>
      </c>
      <c r="BM2414" s="209" t="s">
        <v>8555</v>
      </c>
      <c r="BN2414" s="210">
        <v>10777</v>
      </c>
    </row>
    <row r="2415" spans="13:66" x14ac:dyDescent="0.55000000000000004">
      <c r="M2415" s="242" t="s">
        <v>51116</v>
      </c>
      <c r="N2415" s="242"/>
      <c r="O2415" s="243">
        <v>23038.9</v>
      </c>
      <c r="Q2415" s="224" t="s">
        <v>37386</v>
      </c>
      <c r="R2415" s="224"/>
      <c r="S2415" s="225">
        <v>55740.19</v>
      </c>
      <c r="U2415" s="203" t="s">
        <v>2670</v>
      </c>
      <c r="V2415" s="203"/>
      <c r="W2415" s="204">
        <v>9846</v>
      </c>
      <c r="AF2415" t="s">
        <v>45098</v>
      </c>
      <c r="AG2415" s="284">
        <v>26787</v>
      </c>
      <c r="AI2415" s="276" t="s">
        <v>64122</v>
      </c>
      <c r="AJ2415" s="277">
        <v>3600</v>
      </c>
      <c r="AL2415" s="246" t="s">
        <v>17044</v>
      </c>
      <c r="AM2415" s="247">
        <v>33904</v>
      </c>
      <c r="AO2415" s="226" t="s">
        <v>47844</v>
      </c>
      <c r="AP2415" s="227">
        <v>117202.61</v>
      </c>
      <c r="AR2415" s="207" t="s">
        <v>16923</v>
      </c>
      <c r="AS2415" s="208">
        <v>174062.25</v>
      </c>
      <c r="AT2415" s="93"/>
      <c r="AU2415" s="199" t="s">
        <v>25082</v>
      </c>
      <c r="AV2415" s="200">
        <v>1375</v>
      </c>
      <c r="BD2415" s="263"/>
      <c r="BE2415" s="264"/>
      <c r="BG2415" s="244" t="s">
        <v>51407</v>
      </c>
      <c r="BH2415" s="245">
        <v>23038.9</v>
      </c>
      <c r="BJ2415" s="230" t="s">
        <v>38757</v>
      </c>
      <c r="BK2415" s="231">
        <v>55740.19</v>
      </c>
      <c r="BM2415" s="209" t="s">
        <v>8755</v>
      </c>
      <c r="BN2415" s="210">
        <v>3458.7</v>
      </c>
    </row>
    <row r="2416" spans="13:66" x14ac:dyDescent="0.55000000000000004">
      <c r="M2416" s="242" t="s">
        <v>51117</v>
      </c>
      <c r="N2416" s="242"/>
      <c r="O2416" s="243">
        <v>7611.93</v>
      </c>
      <c r="Q2416" s="224" t="s">
        <v>37388</v>
      </c>
      <c r="R2416" s="224"/>
      <c r="S2416" s="225">
        <v>6762.95</v>
      </c>
      <c r="U2416" s="203" t="s">
        <v>2671</v>
      </c>
      <c r="V2416" s="203"/>
      <c r="W2416" s="204">
        <v>5712.04</v>
      </c>
      <c r="AF2416" t="s">
        <v>52817</v>
      </c>
      <c r="AG2416" s="284">
        <v>38654.1</v>
      </c>
      <c r="AI2416" s="276" t="s">
        <v>39007</v>
      </c>
      <c r="AJ2416" s="277">
        <v>340783.93</v>
      </c>
      <c r="AL2416" s="246" t="s">
        <v>47850</v>
      </c>
      <c r="AM2416" s="247">
        <v>245663.39</v>
      </c>
      <c r="AO2416" s="226" t="s">
        <v>16970</v>
      </c>
      <c r="AP2416" s="227">
        <v>306596.09999999998</v>
      </c>
      <c r="AR2416" s="207" t="s">
        <v>16924</v>
      </c>
      <c r="AS2416" s="208">
        <v>149638.64000000001</v>
      </c>
      <c r="AT2416" s="93"/>
      <c r="AU2416" s="199" t="s">
        <v>13999</v>
      </c>
      <c r="AV2416" s="200">
        <v>4255</v>
      </c>
      <c r="BD2416" s="263"/>
      <c r="BE2416" s="264"/>
      <c r="BG2416" s="244" t="s">
        <v>51408</v>
      </c>
      <c r="BH2416" s="245">
        <v>7611.93</v>
      </c>
      <c r="BJ2416" s="230" t="s">
        <v>38770</v>
      </c>
      <c r="BK2416" s="231">
        <v>6762.95</v>
      </c>
      <c r="BM2416" s="209" t="s">
        <v>9025</v>
      </c>
      <c r="BN2416" s="210">
        <v>42772</v>
      </c>
    </row>
    <row r="2417" spans="13:66" x14ac:dyDescent="0.55000000000000004">
      <c r="M2417" s="242" t="s">
        <v>51118</v>
      </c>
      <c r="N2417" s="242"/>
      <c r="O2417" s="243">
        <v>115940</v>
      </c>
      <c r="Q2417" s="224" t="s">
        <v>37389</v>
      </c>
      <c r="R2417" s="224"/>
      <c r="S2417" s="225">
        <v>5037.3900000000003</v>
      </c>
      <c r="U2417" s="203" t="s">
        <v>2672</v>
      </c>
      <c r="V2417" s="203"/>
      <c r="W2417" s="204">
        <v>17687</v>
      </c>
      <c r="AF2417" t="s">
        <v>71522</v>
      </c>
      <c r="AG2417" s="284">
        <v>249473.64</v>
      </c>
      <c r="AI2417" s="276" t="s">
        <v>33320</v>
      </c>
      <c r="AJ2417" s="277">
        <v>671.23</v>
      </c>
      <c r="AL2417" s="246" t="s">
        <v>55885</v>
      </c>
      <c r="AM2417" s="247">
        <v>1032.54</v>
      </c>
      <c r="AO2417" s="226" t="s">
        <v>42233</v>
      </c>
      <c r="AP2417" s="227">
        <v>2620593.27</v>
      </c>
      <c r="AR2417" s="207" t="s">
        <v>16925</v>
      </c>
      <c r="AS2417" s="208">
        <v>35912.26</v>
      </c>
      <c r="AT2417" s="93"/>
      <c r="AU2417" s="199" t="s">
        <v>32540</v>
      </c>
      <c r="AV2417" s="200">
        <v>3260.8</v>
      </c>
      <c r="BD2417" s="263"/>
      <c r="BE2417" s="264"/>
      <c r="BG2417" s="244" t="s">
        <v>51409</v>
      </c>
      <c r="BH2417" s="245">
        <v>115940</v>
      </c>
      <c r="BJ2417" s="230" t="s">
        <v>38779</v>
      </c>
      <c r="BK2417" s="231">
        <v>5037.3900000000003</v>
      </c>
      <c r="BM2417" s="209" t="s">
        <v>9345</v>
      </c>
      <c r="BN2417" s="210">
        <v>291917.53999999998</v>
      </c>
    </row>
    <row r="2418" spans="13:66" x14ac:dyDescent="0.55000000000000004">
      <c r="M2418" s="242" t="s">
        <v>49552</v>
      </c>
      <c r="N2418" s="242"/>
      <c r="O2418" s="243">
        <v>24168.22</v>
      </c>
      <c r="Q2418" s="224" t="s">
        <v>12086</v>
      </c>
      <c r="R2418" s="224"/>
      <c r="S2418" s="225">
        <v>24243.759999999998</v>
      </c>
      <c r="U2418" s="203" t="s">
        <v>2673</v>
      </c>
      <c r="V2418" s="203"/>
      <c r="W2418" s="204">
        <v>12354.99</v>
      </c>
      <c r="AF2418" t="s">
        <v>36403</v>
      </c>
      <c r="AG2418" s="284">
        <v>2797.61</v>
      </c>
      <c r="AI2418" s="276" t="s">
        <v>33321</v>
      </c>
      <c r="AJ2418" s="277">
        <v>668790.46</v>
      </c>
      <c r="AL2418" s="246" t="s">
        <v>36104</v>
      </c>
      <c r="AM2418" s="247">
        <v>109800</v>
      </c>
      <c r="AO2418" s="226" t="s">
        <v>49705</v>
      </c>
      <c r="AP2418" s="227">
        <v>10000</v>
      </c>
      <c r="AR2418" s="207" t="s">
        <v>16926</v>
      </c>
      <c r="AS2418" s="208">
        <v>67610.600000000006</v>
      </c>
      <c r="AT2418" s="93"/>
      <c r="AU2418" s="199" t="s">
        <v>32541</v>
      </c>
      <c r="AV2418" s="200">
        <v>1417.2</v>
      </c>
      <c r="BD2418" s="263"/>
      <c r="BE2418" s="264"/>
      <c r="BG2418" s="244" t="s">
        <v>49543</v>
      </c>
      <c r="BH2418" s="245">
        <v>24168.22</v>
      </c>
      <c r="BJ2418" s="230" t="s">
        <v>12182</v>
      </c>
      <c r="BK2418" s="231">
        <v>24243.759999999998</v>
      </c>
      <c r="BM2418" s="209" t="s">
        <v>10666</v>
      </c>
      <c r="BN2418" s="210">
        <v>11403</v>
      </c>
    </row>
    <row r="2419" spans="13:66" x14ac:dyDescent="0.55000000000000004">
      <c r="M2419" s="242" t="s">
        <v>56927</v>
      </c>
      <c r="N2419" s="242"/>
      <c r="O2419" s="243">
        <v>2891.29</v>
      </c>
      <c r="Q2419" s="224" t="s">
        <v>12087</v>
      </c>
      <c r="R2419" s="224"/>
      <c r="S2419" s="225">
        <v>27636</v>
      </c>
      <c r="U2419" s="203" t="s">
        <v>2674</v>
      </c>
      <c r="V2419" s="203"/>
      <c r="W2419" s="204">
        <v>9353</v>
      </c>
      <c r="AF2419" t="s">
        <v>52820</v>
      </c>
      <c r="AG2419" s="284">
        <v>23465.85</v>
      </c>
      <c r="AI2419" s="276" t="s">
        <v>33322</v>
      </c>
      <c r="AJ2419" s="277">
        <v>1803906.78</v>
      </c>
      <c r="AL2419" s="246" t="s">
        <v>48738</v>
      </c>
      <c r="AM2419" s="247">
        <v>63761.56</v>
      </c>
      <c r="AO2419" s="226" t="s">
        <v>51817</v>
      </c>
      <c r="AP2419" s="227">
        <v>245.1</v>
      </c>
      <c r="AR2419" s="207" t="s">
        <v>16927</v>
      </c>
      <c r="AS2419" s="208">
        <v>311.61</v>
      </c>
      <c r="AT2419" s="93"/>
      <c r="AU2419" s="199" t="s">
        <v>25100</v>
      </c>
      <c r="AV2419" s="200">
        <v>3260.8</v>
      </c>
      <c r="BD2419" s="263"/>
      <c r="BE2419" s="264"/>
      <c r="BG2419" s="244" t="s">
        <v>56927</v>
      </c>
      <c r="BH2419" s="245">
        <v>2891.29</v>
      </c>
      <c r="BJ2419" s="230" t="s">
        <v>12183</v>
      </c>
      <c r="BK2419" s="231">
        <v>27636</v>
      </c>
      <c r="BM2419" s="209" t="s">
        <v>9668</v>
      </c>
      <c r="BN2419" s="210">
        <v>70365.69</v>
      </c>
    </row>
    <row r="2420" spans="13:66" x14ac:dyDescent="0.55000000000000004">
      <c r="M2420" s="242" t="s">
        <v>56928</v>
      </c>
      <c r="N2420" s="242"/>
      <c r="O2420" s="243">
        <v>3405.76</v>
      </c>
      <c r="Q2420" s="224" t="s">
        <v>12089</v>
      </c>
      <c r="R2420" s="224"/>
      <c r="S2420" s="225">
        <v>18427</v>
      </c>
      <c r="U2420" s="203" t="s">
        <v>2675</v>
      </c>
      <c r="V2420" s="203"/>
      <c r="W2420" s="204">
        <v>2926</v>
      </c>
      <c r="AF2420" t="s">
        <v>36404</v>
      </c>
      <c r="AG2420" s="284">
        <v>24877.4</v>
      </c>
      <c r="AI2420" s="276" t="s">
        <v>34817</v>
      </c>
      <c r="AJ2420" s="277">
        <v>683109.74</v>
      </c>
      <c r="AL2420" s="246" t="s">
        <v>55886</v>
      </c>
      <c r="AM2420" s="247">
        <v>76098.16</v>
      </c>
      <c r="AO2420" s="226" t="s">
        <v>51818</v>
      </c>
      <c r="AP2420" s="227">
        <v>356900</v>
      </c>
      <c r="AR2420" s="207" t="s">
        <v>16928</v>
      </c>
      <c r="AS2420" s="208">
        <v>18149.72</v>
      </c>
      <c r="AT2420" s="93"/>
      <c r="AU2420" s="199" t="s">
        <v>25102</v>
      </c>
      <c r="AV2420" s="200">
        <v>1417.2</v>
      </c>
      <c r="BD2420" s="263"/>
      <c r="BE2420" s="264"/>
      <c r="BG2420" s="244" t="s">
        <v>57044</v>
      </c>
      <c r="BH2420" s="245">
        <v>3405.76</v>
      </c>
      <c r="BJ2420" s="230" t="s">
        <v>12185</v>
      </c>
      <c r="BK2420" s="231">
        <v>18427</v>
      </c>
      <c r="BM2420" s="209" t="s">
        <v>11621</v>
      </c>
      <c r="BN2420" s="210">
        <v>129772.67</v>
      </c>
    </row>
    <row r="2421" spans="13:66" x14ac:dyDescent="0.55000000000000004">
      <c r="M2421" s="242" t="s">
        <v>56929</v>
      </c>
      <c r="N2421" s="242"/>
      <c r="O2421" s="243">
        <v>2135.6799999999998</v>
      </c>
      <c r="Q2421" s="224" t="s">
        <v>12092</v>
      </c>
      <c r="R2421" s="224"/>
      <c r="S2421" s="225">
        <v>33981.19</v>
      </c>
      <c r="U2421" s="203" t="s">
        <v>2676</v>
      </c>
      <c r="V2421" s="203"/>
      <c r="W2421" s="204">
        <v>13867.25</v>
      </c>
      <c r="AF2421" t="s">
        <v>36405</v>
      </c>
      <c r="AG2421" s="284">
        <v>77777.56</v>
      </c>
      <c r="AI2421" s="276" t="s">
        <v>34818</v>
      </c>
      <c r="AJ2421" s="277">
        <v>3108620.77</v>
      </c>
      <c r="AL2421" s="246" t="s">
        <v>44526</v>
      </c>
      <c r="AM2421" s="247">
        <v>29908</v>
      </c>
      <c r="AO2421" s="226" t="s">
        <v>51819</v>
      </c>
      <c r="AP2421" s="227">
        <v>27302.91</v>
      </c>
      <c r="AR2421" s="207" t="s">
        <v>16929</v>
      </c>
      <c r="AS2421" s="208">
        <v>54737.78</v>
      </c>
      <c r="AT2421" s="93"/>
      <c r="AU2421" s="199" t="s">
        <v>14000</v>
      </c>
      <c r="AV2421" s="200">
        <v>4255</v>
      </c>
      <c r="BD2421" s="263"/>
      <c r="BE2421" s="264"/>
      <c r="BG2421" s="244" t="s">
        <v>57045</v>
      </c>
      <c r="BH2421" s="245">
        <v>2135.6799999999998</v>
      </c>
      <c r="BJ2421" s="230" t="s">
        <v>12188</v>
      </c>
      <c r="BK2421" s="231">
        <v>33981.19</v>
      </c>
      <c r="BM2421" s="209" t="s">
        <v>12246</v>
      </c>
      <c r="BN2421" s="210">
        <v>770</v>
      </c>
    </row>
    <row r="2422" spans="13:66" x14ac:dyDescent="0.55000000000000004">
      <c r="M2422" s="242" t="s">
        <v>56930</v>
      </c>
      <c r="N2422" s="242"/>
      <c r="O2422" s="243">
        <v>3333.11</v>
      </c>
      <c r="Q2422" s="224" t="s">
        <v>12094</v>
      </c>
      <c r="R2422" s="224"/>
      <c r="S2422" s="225">
        <v>22318.1</v>
      </c>
      <c r="U2422" s="203" t="s">
        <v>2677</v>
      </c>
      <c r="V2422" s="203"/>
      <c r="W2422" s="204">
        <v>6009.51</v>
      </c>
      <c r="AF2422" t="s">
        <v>39249</v>
      </c>
      <c r="AG2422" s="284">
        <v>32377.919999999998</v>
      </c>
      <c r="AI2422" s="276" t="s">
        <v>34819</v>
      </c>
      <c r="AJ2422" s="277">
        <v>847006.95</v>
      </c>
      <c r="AL2422" s="246" t="s">
        <v>58981</v>
      </c>
      <c r="AM2422" s="247">
        <v>2400</v>
      </c>
      <c r="AO2422" s="226" t="s">
        <v>51820</v>
      </c>
      <c r="AP2422" s="227">
        <v>85627.3</v>
      </c>
      <c r="AR2422" s="207" t="s">
        <v>16930</v>
      </c>
      <c r="AS2422" s="208">
        <v>15117.55</v>
      </c>
      <c r="AT2422" s="93"/>
      <c r="AU2422" s="199" t="s">
        <v>14001</v>
      </c>
      <c r="AV2422" s="200">
        <v>10622.22</v>
      </c>
      <c r="BD2422" s="263"/>
      <c r="BE2422" s="264"/>
      <c r="BG2422" s="244" t="s">
        <v>57046</v>
      </c>
      <c r="BH2422" s="245">
        <v>3333.11</v>
      </c>
      <c r="BJ2422" s="230" t="s">
        <v>12190</v>
      </c>
      <c r="BK2422" s="231">
        <v>22318.1</v>
      </c>
      <c r="BM2422" s="209" t="s">
        <v>9921</v>
      </c>
      <c r="BN2422" s="210">
        <v>794150.68</v>
      </c>
    </row>
    <row r="2423" spans="13:66" x14ac:dyDescent="0.55000000000000004">
      <c r="M2423" s="242" t="s">
        <v>46396</v>
      </c>
      <c r="N2423" s="242"/>
      <c r="O2423" s="243">
        <v>19875</v>
      </c>
      <c r="Q2423" s="224" t="s">
        <v>12095</v>
      </c>
      <c r="R2423" s="224"/>
      <c r="S2423" s="225">
        <v>72127</v>
      </c>
      <c r="U2423" s="203" t="s">
        <v>2678</v>
      </c>
      <c r="V2423" s="203"/>
      <c r="W2423" s="204">
        <v>5059</v>
      </c>
      <c r="AF2423" t="s">
        <v>66642</v>
      </c>
      <c r="AG2423" s="284">
        <v>769038</v>
      </c>
      <c r="AI2423" s="276" t="s">
        <v>69705</v>
      </c>
      <c r="AJ2423" s="277">
        <v>200996.96</v>
      </c>
      <c r="AL2423" s="246" t="s">
        <v>48739</v>
      </c>
      <c r="AM2423" s="247">
        <v>106651.5</v>
      </c>
      <c r="AO2423" s="226" t="s">
        <v>51821</v>
      </c>
      <c r="AP2423" s="227">
        <v>11515.54</v>
      </c>
      <c r="AR2423" s="207" t="s">
        <v>16931</v>
      </c>
      <c r="AS2423" s="208">
        <v>70796.259999999995</v>
      </c>
      <c r="AT2423" s="93"/>
      <c r="AU2423" s="199" t="s">
        <v>32542</v>
      </c>
      <c r="AV2423" s="200">
        <v>10227.68</v>
      </c>
      <c r="BD2423" s="263"/>
      <c r="BE2423" s="264"/>
      <c r="BG2423" s="244" t="s">
        <v>46500</v>
      </c>
      <c r="BH2423" s="245">
        <v>19875</v>
      </c>
      <c r="BJ2423" s="230" t="s">
        <v>12191</v>
      </c>
      <c r="BK2423" s="231">
        <v>72127</v>
      </c>
      <c r="BM2423" s="209" t="s">
        <v>6758</v>
      </c>
      <c r="BN2423" s="210">
        <v>20550</v>
      </c>
    </row>
    <row r="2424" spans="13:66" x14ac:dyDescent="0.55000000000000004">
      <c r="M2424" s="242" t="s">
        <v>46397</v>
      </c>
      <c r="N2424" s="242"/>
      <c r="O2424" s="243">
        <v>4292</v>
      </c>
      <c r="Q2424" s="224" t="s">
        <v>12097</v>
      </c>
      <c r="R2424" s="224"/>
      <c r="S2424" s="225">
        <v>8770.83</v>
      </c>
      <c r="U2424" s="203" t="s">
        <v>2679</v>
      </c>
      <c r="V2424" s="203"/>
      <c r="W2424" s="204">
        <v>1009452</v>
      </c>
      <c r="AF2424" t="s">
        <v>71523</v>
      </c>
      <c r="AG2424" s="284">
        <v>1533746.74</v>
      </c>
      <c r="AI2424" s="276" t="s">
        <v>40204</v>
      </c>
      <c r="AJ2424" s="277">
        <v>30385</v>
      </c>
      <c r="AL2424" s="246" t="s">
        <v>17052</v>
      </c>
      <c r="AM2424" s="247">
        <v>827.86</v>
      </c>
      <c r="AO2424" s="226" t="s">
        <v>49706</v>
      </c>
      <c r="AP2424" s="227">
        <v>9911.1299999999992</v>
      </c>
      <c r="AR2424" s="207" t="s">
        <v>16932</v>
      </c>
      <c r="AS2424" s="208">
        <v>780</v>
      </c>
      <c r="AT2424" s="93"/>
      <c r="AU2424" s="199" t="s">
        <v>14002</v>
      </c>
      <c r="AV2424" s="200">
        <v>20849.900000000001</v>
      </c>
      <c r="BD2424" s="263"/>
      <c r="BE2424" s="264"/>
      <c r="BG2424" s="244" t="s">
        <v>46501</v>
      </c>
      <c r="BH2424" s="245">
        <v>4292</v>
      </c>
      <c r="BJ2424" s="230" t="s">
        <v>12193</v>
      </c>
      <c r="BK2424" s="231">
        <v>8770.83</v>
      </c>
      <c r="BM2424" s="209" t="s">
        <v>6958</v>
      </c>
      <c r="BN2424" s="210">
        <v>750</v>
      </c>
    </row>
    <row r="2425" spans="13:66" x14ac:dyDescent="0.55000000000000004">
      <c r="M2425" s="242" t="s">
        <v>46398</v>
      </c>
      <c r="N2425" s="242"/>
      <c r="O2425" s="243">
        <v>25955</v>
      </c>
      <c r="Q2425" s="224" t="s">
        <v>12100</v>
      </c>
      <c r="R2425" s="224"/>
      <c r="S2425" s="225">
        <v>26030</v>
      </c>
      <c r="U2425" s="203" t="s">
        <v>2680</v>
      </c>
      <c r="V2425" s="203"/>
      <c r="W2425" s="204">
        <v>7192</v>
      </c>
      <c r="AF2425" t="s">
        <v>66643</v>
      </c>
      <c r="AG2425" s="284">
        <v>25199</v>
      </c>
      <c r="AI2425" s="276" t="s">
        <v>36161</v>
      </c>
      <c r="AJ2425" s="277">
        <v>798344.56</v>
      </c>
      <c r="AL2425" s="246" t="s">
        <v>34674</v>
      </c>
      <c r="AM2425" s="247">
        <v>900</v>
      </c>
      <c r="AO2425" s="226" t="s">
        <v>47845</v>
      </c>
      <c r="AP2425" s="227">
        <v>585</v>
      </c>
      <c r="AR2425" s="207" t="s">
        <v>16933</v>
      </c>
      <c r="AS2425" s="208">
        <v>17293.580000000002</v>
      </c>
      <c r="AT2425" s="93"/>
      <c r="AU2425" s="199" t="s">
        <v>14003</v>
      </c>
      <c r="AV2425" s="200">
        <v>17276</v>
      </c>
      <c r="BD2425" s="263"/>
      <c r="BE2425" s="264"/>
      <c r="BG2425" s="244" t="s">
        <v>46502</v>
      </c>
      <c r="BH2425" s="245">
        <v>25955</v>
      </c>
      <c r="BJ2425" s="230" t="s">
        <v>12196</v>
      </c>
      <c r="BK2425" s="231">
        <v>26030</v>
      </c>
      <c r="BM2425" s="209" t="s">
        <v>7159</v>
      </c>
      <c r="BN2425" s="210">
        <v>303</v>
      </c>
    </row>
    <row r="2426" spans="13:66" x14ac:dyDescent="0.55000000000000004">
      <c r="M2426" s="242" t="s">
        <v>46399</v>
      </c>
      <c r="N2426" s="242"/>
      <c r="O2426" s="243">
        <v>42872.5</v>
      </c>
      <c r="Q2426" s="224" t="s">
        <v>12105</v>
      </c>
      <c r="R2426" s="224"/>
      <c r="S2426" s="225">
        <v>5796.68</v>
      </c>
      <c r="U2426" s="203" t="s">
        <v>2681</v>
      </c>
      <c r="V2426" s="203"/>
      <c r="W2426" s="204">
        <v>5385</v>
      </c>
      <c r="AF2426" t="s">
        <v>52821</v>
      </c>
      <c r="AG2426" s="284">
        <v>47632.21</v>
      </c>
      <c r="AI2426" s="276" t="s">
        <v>66541</v>
      </c>
      <c r="AJ2426" s="277">
        <v>14554.75</v>
      </c>
      <c r="AL2426" s="246" t="s">
        <v>40155</v>
      </c>
      <c r="AM2426" s="247">
        <v>27911.41</v>
      </c>
      <c r="AO2426" s="226" t="s">
        <v>49707</v>
      </c>
      <c r="AP2426" s="227">
        <v>9.67</v>
      </c>
      <c r="AR2426" s="207" t="s">
        <v>16934</v>
      </c>
      <c r="AS2426" s="208">
        <v>26790.28</v>
      </c>
      <c r="AT2426" s="93"/>
      <c r="AU2426" s="199" t="s">
        <v>32543</v>
      </c>
      <c r="AV2426" s="200">
        <v>4580.01</v>
      </c>
      <c r="BD2426" s="263"/>
      <c r="BE2426" s="264"/>
      <c r="BG2426" s="244" t="s">
        <v>46503</v>
      </c>
      <c r="BH2426" s="245">
        <v>42872.5</v>
      </c>
      <c r="BJ2426" s="230" t="s">
        <v>12202</v>
      </c>
      <c r="BK2426" s="231">
        <v>5796.68</v>
      </c>
      <c r="BM2426" s="209" t="s">
        <v>7433</v>
      </c>
      <c r="BN2426" s="210">
        <v>6873</v>
      </c>
    </row>
    <row r="2427" spans="13:66" x14ac:dyDescent="0.55000000000000004">
      <c r="M2427" s="242" t="s">
        <v>46400</v>
      </c>
      <c r="N2427" s="242"/>
      <c r="O2427" s="243">
        <v>10933</v>
      </c>
      <c r="Q2427" s="224" t="s">
        <v>12106</v>
      </c>
      <c r="R2427" s="224"/>
      <c r="S2427" s="225">
        <v>51354</v>
      </c>
      <c r="U2427" s="203" t="s">
        <v>2682</v>
      </c>
      <c r="V2427" s="203"/>
      <c r="W2427" s="204">
        <v>156744.12</v>
      </c>
      <c r="AF2427" t="s">
        <v>50074</v>
      </c>
      <c r="AG2427" s="284">
        <v>94291.79</v>
      </c>
      <c r="AI2427" s="276" t="s">
        <v>60301</v>
      </c>
      <c r="AJ2427" s="277">
        <v>838289.6</v>
      </c>
      <c r="AL2427" s="246" t="s">
        <v>38925</v>
      </c>
      <c r="AM2427" s="247">
        <v>6200</v>
      </c>
      <c r="AO2427" s="226" t="s">
        <v>47846</v>
      </c>
      <c r="AP2427" s="227">
        <v>732.16</v>
      </c>
      <c r="AR2427" s="207" t="s">
        <v>16935</v>
      </c>
      <c r="AS2427" s="208">
        <v>73427.63</v>
      </c>
      <c r="AT2427" s="93"/>
      <c r="AU2427" s="199" t="s">
        <v>32544</v>
      </c>
      <c r="AV2427" s="200">
        <v>1678.99</v>
      </c>
      <c r="BD2427" s="263"/>
      <c r="BE2427" s="264"/>
      <c r="BG2427" s="244" t="s">
        <v>46505</v>
      </c>
      <c r="BH2427" s="245">
        <v>10933</v>
      </c>
      <c r="BJ2427" s="230" t="s">
        <v>12203</v>
      </c>
      <c r="BK2427" s="231">
        <v>51354</v>
      </c>
      <c r="BM2427" s="209" t="s">
        <v>7840</v>
      </c>
      <c r="BN2427" s="210">
        <v>2067</v>
      </c>
    </row>
    <row r="2428" spans="13:66" x14ac:dyDescent="0.55000000000000004">
      <c r="M2428" s="242" t="s">
        <v>46401</v>
      </c>
      <c r="N2428" s="242"/>
      <c r="O2428" s="243">
        <v>12006</v>
      </c>
      <c r="Q2428" s="224" t="s">
        <v>12108</v>
      </c>
      <c r="R2428" s="224"/>
      <c r="S2428" s="225">
        <v>-13.92</v>
      </c>
      <c r="U2428" s="203" t="s">
        <v>2683</v>
      </c>
      <c r="V2428" s="203"/>
      <c r="W2428" s="204">
        <v>1770</v>
      </c>
      <c r="AF2428" t="s">
        <v>48957</v>
      </c>
      <c r="AG2428" s="284">
        <v>48588.73</v>
      </c>
      <c r="AI2428" s="276" t="s">
        <v>33323</v>
      </c>
      <c r="AJ2428" s="277">
        <v>1074.08</v>
      </c>
      <c r="AL2428" s="246" t="s">
        <v>61872</v>
      </c>
      <c r="AM2428" s="247">
        <v>640.04</v>
      </c>
      <c r="AO2428" s="226" t="s">
        <v>49708</v>
      </c>
      <c r="AP2428" s="227">
        <v>2390.91</v>
      </c>
      <c r="AR2428" s="207" t="s">
        <v>16936</v>
      </c>
      <c r="AS2428" s="208">
        <v>355067.87</v>
      </c>
      <c r="AT2428" s="93"/>
      <c r="AU2428" s="199" t="s">
        <v>14004</v>
      </c>
      <c r="AV2428" s="200">
        <v>17276</v>
      </c>
      <c r="BD2428" s="263"/>
      <c r="BE2428" s="264"/>
      <c r="BG2428" s="244" t="s">
        <v>46506</v>
      </c>
      <c r="BH2428" s="245">
        <v>12006</v>
      </c>
      <c r="BJ2428" s="230" t="s">
        <v>12205</v>
      </c>
      <c r="BK2428" s="231">
        <v>-13.92</v>
      </c>
      <c r="BM2428" s="209" t="s">
        <v>8371</v>
      </c>
      <c r="BN2428" s="210">
        <v>1295.54</v>
      </c>
    </row>
    <row r="2429" spans="13:66" x14ac:dyDescent="0.55000000000000004">
      <c r="M2429" s="242" t="s">
        <v>46402</v>
      </c>
      <c r="N2429" s="242"/>
      <c r="O2429" s="243">
        <v>3482.81</v>
      </c>
      <c r="Q2429" s="224" t="s">
        <v>12111</v>
      </c>
      <c r="R2429" s="224"/>
      <c r="S2429" s="225">
        <v>-230</v>
      </c>
      <c r="U2429" s="203" t="s">
        <v>2684</v>
      </c>
      <c r="V2429" s="203"/>
      <c r="W2429" s="204">
        <v>304710.55</v>
      </c>
      <c r="AF2429" t="s">
        <v>64466</v>
      </c>
      <c r="AG2429" s="284">
        <v>347900.75</v>
      </c>
      <c r="AI2429" s="276" t="s">
        <v>48777</v>
      </c>
      <c r="AJ2429" s="277">
        <v>16759.82</v>
      </c>
      <c r="AL2429" s="246" t="s">
        <v>51825</v>
      </c>
      <c r="AM2429" s="247">
        <v>162.6</v>
      </c>
      <c r="AO2429" s="226" t="s">
        <v>49709</v>
      </c>
      <c r="AP2429" s="227">
        <v>647.86</v>
      </c>
      <c r="AR2429" s="207" t="s">
        <v>16937</v>
      </c>
      <c r="AS2429" s="208">
        <v>43840</v>
      </c>
      <c r="AT2429" s="93"/>
      <c r="AU2429" s="199" t="s">
        <v>32545</v>
      </c>
      <c r="AV2429" s="200">
        <v>4580.01</v>
      </c>
      <c r="BD2429" s="263"/>
      <c r="BE2429" s="264"/>
      <c r="BG2429" s="244" t="s">
        <v>46508</v>
      </c>
      <c r="BH2429" s="245">
        <v>3482.81</v>
      </c>
      <c r="BJ2429" s="230" t="s">
        <v>12208</v>
      </c>
      <c r="BK2429" s="231">
        <v>-230</v>
      </c>
      <c r="BM2429" s="209" t="s">
        <v>9026</v>
      </c>
      <c r="BN2429" s="210">
        <v>2383.54</v>
      </c>
    </row>
    <row r="2430" spans="13:66" x14ac:dyDescent="0.55000000000000004">
      <c r="M2430" s="242" t="s">
        <v>46403</v>
      </c>
      <c r="N2430" s="242"/>
      <c r="O2430" s="243">
        <v>60.59</v>
      </c>
      <c r="Q2430" s="224" t="s">
        <v>12112</v>
      </c>
      <c r="R2430" s="224"/>
      <c r="S2430" s="225">
        <v>41454.379999999997</v>
      </c>
      <c r="U2430" s="203" t="s">
        <v>2685</v>
      </c>
      <c r="V2430" s="203"/>
      <c r="W2430" s="204">
        <v>3646</v>
      </c>
      <c r="AF2430" t="s">
        <v>66645</v>
      </c>
      <c r="AG2430" s="284">
        <v>14762895.33</v>
      </c>
      <c r="AI2430" s="276" t="s">
        <v>52072</v>
      </c>
      <c r="AJ2430" s="277">
        <v>3995</v>
      </c>
      <c r="AL2430" s="246" t="s">
        <v>55887</v>
      </c>
      <c r="AM2430" s="247">
        <v>267.14</v>
      </c>
      <c r="AO2430" s="226" t="s">
        <v>51822</v>
      </c>
      <c r="AP2430" s="227">
        <v>349.92</v>
      </c>
      <c r="AR2430" s="207" t="s">
        <v>16938</v>
      </c>
      <c r="AS2430" s="208">
        <v>30800</v>
      </c>
      <c r="AT2430" s="93"/>
      <c r="AU2430" s="199" t="s">
        <v>25148</v>
      </c>
      <c r="AV2430" s="200">
        <v>1678.99</v>
      </c>
      <c r="BD2430" s="263"/>
      <c r="BE2430" s="264"/>
      <c r="BG2430" s="244" t="s">
        <v>46509</v>
      </c>
      <c r="BH2430" s="245">
        <v>60.59</v>
      </c>
      <c r="BJ2430" s="230" t="s">
        <v>12209</v>
      </c>
      <c r="BK2430" s="231">
        <v>41454.379999999997</v>
      </c>
      <c r="BM2430" s="209" t="s">
        <v>9457</v>
      </c>
      <c r="BN2430" s="210">
        <v>4309.91</v>
      </c>
    </row>
    <row r="2431" spans="13:66" x14ac:dyDescent="0.55000000000000004">
      <c r="M2431" s="242" t="s">
        <v>46404</v>
      </c>
      <c r="N2431" s="242"/>
      <c r="O2431" s="243">
        <v>27724</v>
      </c>
      <c r="Q2431" s="224" t="s">
        <v>12114</v>
      </c>
      <c r="R2431" s="224"/>
      <c r="S2431" s="225">
        <v>-119.6</v>
      </c>
      <c r="U2431" s="203" t="s">
        <v>2686</v>
      </c>
      <c r="V2431" s="203"/>
      <c r="W2431" s="204">
        <v>2981</v>
      </c>
      <c r="AF2431" t="s">
        <v>66646</v>
      </c>
      <c r="AG2431" s="284">
        <v>2721788.37</v>
      </c>
      <c r="AI2431" s="276" t="s">
        <v>49778</v>
      </c>
      <c r="AJ2431" s="277">
        <v>119449.2</v>
      </c>
      <c r="AL2431" s="246" t="s">
        <v>17055</v>
      </c>
      <c r="AM2431" s="247">
        <v>50619.32</v>
      </c>
      <c r="AO2431" s="226" t="s">
        <v>49710</v>
      </c>
      <c r="AP2431" s="227">
        <v>160890</v>
      </c>
      <c r="AR2431" s="207" t="s">
        <v>16939</v>
      </c>
      <c r="AS2431" s="208">
        <v>43840</v>
      </c>
      <c r="AT2431" s="93"/>
      <c r="AU2431" s="199" t="s">
        <v>32546</v>
      </c>
      <c r="AV2431" s="200">
        <v>302.95999999999998</v>
      </c>
      <c r="BD2431" s="263"/>
      <c r="BE2431" s="264"/>
      <c r="BG2431" s="244" t="s">
        <v>46511</v>
      </c>
      <c r="BH2431" s="245">
        <v>27724</v>
      </c>
      <c r="BJ2431" s="230" t="s">
        <v>12211</v>
      </c>
      <c r="BK2431" s="231">
        <v>-119.6</v>
      </c>
      <c r="BM2431" s="209" t="s">
        <v>10938</v>
      </c>
      <c r="BN2431" s="210">
        <v>500</v>
      </c>
    </row>
    <row r="2432" spans="13:66" x14ac:dyDescent="0.55000000000000004">
      <c r="M2432" s="242" t="s">
        <v>46405</v>
      </c>
      <c r="N2432" s="242"/>
      <c r="O2432" s="243">
        <v>22124.400000000001</v>
      </c>
      <c r="Q2432" s="224" t="s">
        <v>12115</v>
      </c>
      <c r="R2432" s="224"/>
      <c r="S2432" s="225">
        <v>982.1</v>
      </c>
      <c r="U2432" s="203" t="s">
        <v>2687</v>
      </c>
      <c r="V2432" s="203"/>
      <c r="W2432" s="204">
        <v>22535.55</v>
      </c>
      <c r="AF2432" t="s">
        <v>63714</v>
      </c>
      <c r="AG2432" s="284">
        <v>11579.87</v>
      </c>
      <c r="AI2432" s="276" t="s">
        <v>63091</v>
      </c>
      <c r="AJ2432" s="277">
        <v>2449548.63</v>
      </c>
      <c r="AL2432" s="246" t="s">
        <v>36105</v>
      </c>
      <c r="AM2432" s="247">
        <v>114571.15</v>
      </c>
      <c r="AO2432" s="226" t="s">
        <v>51823</v>
      </c>
      <c r="AP2432" s="227">
        <v>7539.89</v>
      </c>
      <c r="AR2432" s="207" t="s">
        <v>16940</v>
      </c>
      <c r="AS2432" s="208">
        <v>565477</v>
      </c>
      <c r="AT2432" s="93"/>
      <c r="AU2432" s="199" t="s">
        <v>32547</v>
      </c>
      <c r="AV2432" s="200">
        <v>4294.04</v>
      </c>
      <c r="BD2432" s="263"/>
      <c r="BE2432" s="264"/>
      <c r="BG2432" s="244" t="s">
        <v>46512</v>
      </c>
      <c r="BH2432" s="245">
        <v>22124.400000000001</v>
      </c>
      <c r="BJ2432" s="230" t="s">
        <v>12212</v>
      </c>
      <c r="BK2432" s="231">
        <v>982.1</v>
      </c>
      <c r="BM2432" s="209" t="s">
        <v>11757</v>
      </c>
      <c r="BN2432" s="210">
        <v>1871.81</v>
      </c>
    </row>
    <row r="2433" spans="13:66" x14ac:dyDescent="0.55000000000000004">
      <c r="M2433" s="242" t="s">
        <v>46406</v>
      </c>
      <c r="N2433" s="242"/>
      <c r="O2433" s="243">
        <v>56257.22</v>
      </c>
      <c r="Q2433" s="224" t="s">
        <v>12118</v>
      </c>
      <c r="R2433" s="224"/>
      <c r="S2433" s="225">
        <v>13510</v>
      </c>
      <c r="U2433" s="203" t="s">
        <v>2688</v>
      </c>
      <c r="V2433" s="203"/>
      <c r="W2433" s="204">
        <v>580322</v>
      </c>
      <c r="AF2433" t="s">
        <v>59114</v>
      </c>
      <c r="AG2433" s="284">
        <v>8715.75</v>
      </c>
      <c r="AI2433" s="276" t="s">
        <v>34821</v>
      </c>
      <c r="AJ2433" s="277">
        <v>1579159.31</v>
      </c>
      <c r="AL2433" s="246" t="s">
        <v>36106</v>
      </c>
      <c r="AM2433" s="247">
        <v>63803.15</v>
      </c>
      <c r="AO2433" s="226" t="s">
        <v>51824</v>
      </c>
      <c r="AP2433" s="227">
        <v>307625</v>
      </c>
      <c r="AR2433" s="207" t="s">
        <v>16941</v>
      </c>
      <c r="AS2433" s="208">
        <v>55296.72</v>
      </c>
      <c r="AT2433" s="93"/>
      <c r="AU2433" s="199" t="s">
        <v>25189</v>
      </c>
      <c r="AV2433" s="200">
        <v>302.95999999999998</v>
      </c>
      <c r="BD2433" s="263"/>
      <c r="BE2433" s="264"/>
      <c r="BG2433" s="244" t="s">
        <v>46513</v>
      </c>
      <c r="BH2433" s="245">
        <v>56257.22</v>
      </c>
      <c r="BJ2433" s="230" t="s">
        <v>12215</v>
      </c>
      <c r="BK2433" s="231">
        <v>13510</v>
      </c>
      <c r="BM2433" s="209" t="s">
        <v>9922</v>
      </c>
      <c r="BN2433" s="210">
        <v>40903.800000000003</v>
      </c>
    </row>
    <row r="2434" spans="13:66" x14ac:dyDescent="0.55000000000000004">
      <c r="M2434" s="242" t="s">
        <v>46407</v>
      </c>
      <c r="N2434" s="242"/>
      <c r="O2434" s="243">
        <v>246490</v>
      </c>
      <c r="Q2434" s="224" t="s">
        <v>12119</v>
      </c>
      <c r="R2434" s="224"/>
      <c r="S2434" s="225">
        <v>34982</v>
      </c>
      <c r="U2434" s="203" t="s">
        <v>2689</v>
      </c>
      <c r="V2434" s="203"/>
      <c r="W2434" s="204">
        <v>8537.86</v>
      </c>
      <c r="AF2434" t="s">
        <v>59115</v>
      </c>
      <c r="AG2434" s="284">
        <v>2473.1799999999998</v>
      </c>
      <c r="AI2434" s="276" t="s">
        <v>67305</v>
      </c>
      <c r="AJ2434" s="277">
        <v>1380.5</v>
      </c>
      <c r="AL2434" s="246" t="s">
        <v>17056</v>
      </c>
      <c r="AM2434" s="247">
        <v>5526.45</v>
      </c>
      <c r="AO2434" s="226" t="s">
        <v>44522</v>
      </c>
      <c r="AP2434" s="227">
        <v>991762.92</v>
      </c>
      <c r="AR2434" s="207" t="s">
        <v>16942</v>
      </c>
      <c r="AS2434" s="208">
        <v>15205.35</v>
      </c>
      <c r="AT2434" s="93"/>
      <c r="AU2434" s="199" t="s">
        <v>25191</v>
      </c>
      <c r="AV2434" s="200">
        <v>4294.04</v>
      </c>
      <c r="BD2434" s="263"/>
      <c r="BE2434" s="264"/>
      <c r="BG2434" s="244" t="s">
        <v>46515</v>
      </c>
      <c r="BH2434" s="245">
        <v>246490</v>
      </c>
      <c r="BJ2434" s="230" t="s">
        <v>12216</v>
      </c>
      <c r="BK2434" s="231">
        <v>34982</v>
      </c>
      <c r="BM2434" s="209" t="s">
        <v>6759</v>
      </c>
      <c r="BN2434" s="210">
        <v>16500</v>
      </c>
    </row>
    <row r="2435" spans="13:66" x14ac:dyDescent="0.55000000000000004">
      <c r="M2435" s="242" t="s">
        <v>46408</v>
      </c>
      <c r="N2435" s="242"/>
      <c r="O2435" s="243">
        <v>11484</v>
      </c>
      <c r="Q2435" s="224" t="s">
        <v>12124</v>
      </c>
      <c r="R2435" s="224"/>
      <c r="S2435" s="225">
        <v>44898</v>
      </c>
      <c r="U2435" s="203" t="s">
        <v>2690</v>
      </c>
      <c r="V2435" s="203"/>
      <c r="W2435" s="204">
        <v>467940.96</v>
      </c>
      <c r="AF2435" t="s">
        <v>70601</v>
      </c>
      <c r="AG2435" s="284">
        <v>93225</v>
      </c>
      <c r="AI2435" s="276" t="s">
        <v>34822</v>
      </c>
      <c r="AJ2435" s="277">
        <v>1074987.82</v>
      </c>
      <c r="AL2435" s="246" t="s">
        <v>17057</v>
      </c>
      <c r="AM2435" s="247">
        <v>74044.55</v>
      </c>
      <c r="AO2435" s="226" t="s">
        <v>44523</v>
      </c>
      <c r="AP2435" s="227">
        <v>73891</v>
      </c>
      <c r="AR2435" s="207" t="s">
        <v>16943</v>
      </c>
      <c r="AS2435" s="208">
        <v>226.98</v>
      </c>
      <c r="AT2435" s="93"/>
      <c r="AU2435" s="199" t="s">
        <v>14005</v>
      </c>
      <c r="AV2435" s="200">
        <v>110657</v>
      </c>
      <c r="BD2435" s="263"/>
      <c r="BE2435" s="264"/>
      <c r="BG2435" s="244" t="s">
        <v>46516</v>
      </c>
      <c r="BH2435" s="245">
        <v>11484</v>
      </c>
      <c r="BJ2435" s="230" t="s">
        <v>12221</v>
      </c>
      <c r="BK2435" s="231">
        <v>44898</v>
      </c>
      <c r="BM2435" s="209" t="s">
        <v>7160</v>
      </c>
      <c r="BN2435" s="210">
        <v>469</v>
      </c>
    </row>
    <row r="2436" spans="13:66" x14ac:dyDescent="0.55000000000000004">
      <c r="M2436" s="242" t="s">
        <v>46409</v>
      </c>
      <c r="N2436" s="242"/>
      <c r="O2436" s="243">
        <v>294250</v>
      </c>
      <c r="Q2436" s="224" t="s">
        <v>12125</v>
      </c>
      <c r="R2436" s="224"/>
      <c r="S2436" s="225">
        <v>177330.99</v>
      </c>
      <c r="U2436" s="203" t="s">
        <v>2691</v>
      </c>
      <c r="V2436" s="203"/>
      <c r="W2436" s="204">
        <v>157361.1</v>
      </c>
      <c r="AF2436" t="s">
        <v>70602</v>
      </c>
      <c r="AG2436" s="284">
        <v>7131.92</v>
      </c>
      <c r="AI2436" s="276" t="s">
        <v>39009</v>
      </c>
      <c r="AJ2436" s="277">
        <v>27503.59</v>
      </c>
      <c r="AL2436" s="246" t="s">
        <v>58982</v>
      </c>
      <c r="AM2436" s="247">
        <v>194092.34</v>
      </c>
      <c r="AO2436" s="226" t="s">
        <v>42234</v>
      </c>
      <c r="AP2436" s="227">
        <v>719847.2</v>
      </c>
      <c r="AR2436" s="207" t="s">
        <v>16944</v>
      </c>
      <c r="AS2436" s="208">
        <v>53545.02</v>
      </c>
      <c r="AT2436" s="93"/>
      <c r="AU2436" s="199" t="s">
        <v>14006</v>
      </c>
      <c r="AV2436" s="200">
        <v>9237</v>
      </c>
      <c r="BD2436" s="263"/>
      <c r="BE2436" s="264"/>
      <c r="BG2436" s="244" t="s">
        <v>46517</v>
      </c>
      <c r="BH2436" s="245">
        <v>294250</v>
      </c>
      <c r="BJ2436" s="230" t="s">
        <v>12222</v>
      </c>
      <c r="BK2436" s="231">
        <v>177330.99</v>
      </c>
      <c r="BM2436" s="209" t="s">
        <v>7434</v>
      </c>
      <c r="BN2436" s="210">
        <v>4690</v>
      </c>
    </row>
    <row r="2437" spans="13:66" x14ac:dyDescent="0.55000000000000004">
      <c r="M2437" s="242" t="s">
        <v>46410</v>
      </c>
      <c r="N2437" s="242"/>
      <c r="O2437" s="243">
        <v>12945</v>
      </c>
      <c r="Q2437" s="224" t="s">
        <v>12126</v>
      </c>
      <c r="R2437" s="224"/>
      <c r="S2437" s="225">
        <v>-4.5</v>
      </c>
      <c r="U2437" s="203" t="s">
        <v>2692</v>
      </c>
      <c r="V2437" s="203"/>
      <c r="W2437" s="204">
        <v>2450.09</v>
      </c>
      <c r="AF2437" t="s">
        <v>70603</v>
      </c>
      <c r="AG2437" s="284">
        <v>22411.32</v>
      </c>
      <c r="AI2437" s="276" t="s">
        <v>39010</v>
      </c>
      <c r="AJ2437" s="277">
        <v>550555.54</v>
      </c>
      <c r="AL2437" s="246" t="s">
        <v>17058</v>
      </c>
      <c r="AM2437" s="247">
        <v>429.15</v>
      </c>
      <c r="AO2437" s="226" t="s">
        <v>42235</v>
      </c>
      <c r="AP2437" s="227">
        <v>52468.17</v>
      </c>
      <c r="AR2437" s="207" t="s">
        <v>16945</v>
      </c>
      <c r="AS2437" s="208">
        <v>163615.88</v>
      </c>
      <c r="AT2437" s="93"/>
      <c r="AU2437" s="199" t="s">
        <v>14007</v>
      </c>
      <c r="AV2437" s="200">
        <v>10000</v>
      </c>
      <c r="BD2437" s="263"/>
      <c r="BE2437" s="264"/>
      <c r="BG2437" s="244" t="s">
        <v>46518</v>
      </c>
      <c r="BH2437" s="245">
        <v>12945</v>
      </c>
      <c r="BJ2437" s="230" t="s">
        <v>12223</v>
      </c>
      <c r="BK2437" s="231">
        <v>-4.5</v>
      </c>
      <c r="BM2437" s="209" t="s">
        <v>7841</v>
      </c>
      <c r="BN2437" s="210">
        <v>1780</v>
      </c>
    </row>
    <row r="2438" spans="13:66" x14ac:dyDescent="0.55000000000000004">
      <c r="M2438" s="242" t="s">
        <v>46411</v>
      </c>
      <c r="N2438" s="242"/>
      <c r="O2438" s="243">
        <v>82378.42</v>
      </c>
      <c r="Q2438" s="224" t="s">
        <v>12127</v>
      </c>
      <c r="R2438" s="224"/>
      <c r="S2438" s="225">
        <v>6347</v>
      </c>
      <c r="U2438" s="203" t="s">
        <v>2693</v>
      </c>
      <c r="V2438" s="203"/>
      <c r="W2438" s="204">
        <v>5197</v>
      </c>
      <c r="AF2438" t="s">
        <v>66647</v>
      </c>
      <c r="AG2438" s="284">
        <v>135942.38</v>
      </c>
      <c r="AI2438" s="276" t="s">
        <v>34823</v>
      </c>
      <c r="AJ2438" s="277">
        <v>42696.87</v>
      </c>
      <c r="AL2438" s="246" t="s">
        <v>36107</v>
      </c>
      <c r="AM2438" s="247">
        <v>76750.67</v>
      </c>
      <c r="AO2438" s="226" t="s">
        <v>17030</v>
      </c>
      <c r="AP2438" s="227">
        <v>142707.85</v>
      </c>
      <c r="AR2438" s="207" t="s">
        <v>16946</v>
      </c>
      <c r="AS2438" s="208">
        <v>69253.64</v>
      </c>
      <c r="AT2438" s="93"/>
      <c r="AU2438" s="199" t="s">
        <v>32548</v>
      </c>
      <c r="AV2438" s="200">
        <v>31977.16</v>
      </c>
      <c r="BD2438" s="263"/>
      <c r="BE2438" s="264"/>
      <c r="BG2438" s="244" t="s">
        <v>46519</v>
      </c>
      <c r="BH2438" s="245">
        <v>82378.42</v>
      </c>
      <c r="BJ2438" s="230" t="s">
        <v>12224</v>
      </c>
      <c r="BK2438" s="231">
        <v>6347</v>
      </c>
      <c r="BM2438" s="209" t="s">
        <v>8100</v>
      </c>
      <c r="BN2438" s="210">
        <v>1408</v>
      </c>
    </row>
    <row r="2439" spans="13:66" x14ac:dyDescent="0.55000000000000004">
      <c r="M2439" s="242" t="s">
        <v>46412</v>
      </c>
      <c r="N2439" s="242"/>
      <c r="O2439" s="243">
        <v>38878</v>
      </c>
      <c r="Q2439" s="224" t="s">
        <v>12128</v>
      </c>
      <c r="R2439" s="224"/>
      <c r="S2439" s="225">
        <v>40622</v>
      </c>
      <c r="U2439" s="203" t="s">
        <v>2694</v>
      </c>
      <c r="V2439" s="203"/>
      <c r="W2439" s="204">
        <v>62093</v>
      </c>
      <c r="AF2439" t="s">
        <v>70604</v>
      </c>
      <c r="AG2439" s="284">
        <v>1969.96</v>
      </c>
      <c r="AI2439" s="276" t="s">
        <v>70455</v>
      </c>
      <c r="AJ2439" s="277">
        <v>-222957.08</v>
      </c>
      <c r="AL2439" s="246" t="s">
        <v>57297</v>
      </c>
      <c r="AM2439" s="247">
        <v>64504</v>
      </c>
      <c r="AO2439" s="226" t="s">
        <v>47847</v>
      </c>
      <c r="AP2439" s="227">
        <v>1205.68</v>
      </c>
      <c r="AR2439" s="207" t="s">
        <v>16947</v>
      </c>
      <c r="AS2439" s="208">
        <v>1597.6</v>
      </c>
      <c r="AT2439" s="93"/>
      <c r="AU2439" s="199" t="s">
        <v>32549</v>
      </c>
      <c r="AV2439" s="200">
        <v>2360.0500000000002</v>
      </c>
      <c r="BD2439" s="263"/>
      <c r="BE2439" s="264"/>
      <c r="BG2439" s="244" t="s">
        <v>46520</v>
      </c>
      <c r="BH2439" s="245">
        <v>38878</v>
      </c>
      <c r="BJ2439" s="230" t="s">
        <v>12225</v>
      </c>
      <c r="BK2439" s="231">
        <v>40622</v>
      </c>
      <c r="BM2439" s="209" t="s">
        <v>8756</v>
      </c>
      <c r="BN2439" s="210">
        <v>2000</v>
      </c>
    </row>
    <row r="2440" spans="13:66" x14ac:dyDescent="0.55000000000000004">
      <c r="M2440" s="242" t="s">
        <v>46413</v>
      </c>
      <c r="N2440" s="242"/>
      <c r="O2440" s="243">
        <v>464</v>
      </c>
      <c r="Q2440" s="224" t="s">
        <v>12129</v>
      </c>
      <c r="R2440" s="224"/>
      <c r="S2440" s="225">
        <v>14197</v>
      </c>
      <c r="U2440" s="203" t="s">
        <v>4137</v>
      </c>
      <c r="V2440" s="203"/>
      <c r="W2440" s="204">
        <v>36409</v>
      </c>
      <c r="AF2440" t="s">
        <v>71524</v>
      </c>
      <c r="AG2440">
        <v>202.07</v>
      </c>
      <c r="AI2440" s="276" t="s">
        <v>39011</v>
      </c>
      <c r="AJ2440" s="277">
        <v>3730334.19</v>
      </c>
      <c r="AL2440" s="246" t="s">
        <v>47851</v>
      </c>
      <c r="AM2440" s="247">
        <v>-85.62</v>
      </c>
      <c r="AO2440" s="226" t="s">
        <v>42236</v>
      </c>
      <c r="AP2440" s="227">
        <v>60462.89</v>
      </c>
      <c r="AR2440" s="207" t="s">
        <v>16948</v>
      </c>
      <c r="AS2440" s="208">
        <v>21389.02</v>
      </c>
      <c r="AT2440" s="93"/>
      <c r="AU2440" s="199" t="s">
        <v>32550</v>
      </c>
      <c r="AV2440" s="200">
        <v>6299.47</v>
      </c>
      <c r="BD2440" s="263"/>
      <c r="BE2440" s="264"/>
      <c r="BG2440" s="244" t="s">
        <v>46521</v>
      </c>
      <c r="BH2440" s="245">
        <v>464</v>
      </c>
      <c r="BJ2440" s="230" t="s">
        <v>12226</v>
      </c>
      <c r="BK2440" s="231">
        <v>14197</v>
      </c>
      <c r="BM2440" s="209" t="s">
        <v>9027</v>
      </c>
      <c r="BN2440" s="210">
        <v>5885</v>
      </c>
    </row>
    <row r="2441" spans="13:66" x14ac:dyDescent="0.55000000000000004">
      <c r="M2441" s="242" t="s">
        <v>46414</v>
      </c>
      <c r="N2441" s="242"/>
      <c r="O2441" s="243">
        <v>164142.95000000001</v>
      </c>
      <c r="Q2441" s="224" t="s">
        <v>12130</v>
      </c>
      <c r="R2441" s="224"/>
      <c r="S2441" s="225">
        <v>403212</v>
      </c>
      <c r="U2441" s="203" t="s">
        <v>4138</v>
      </c>
      <c r="V2441" s="203"/>
      <c r="W2441" s="204">
        <v>11240.23</v>
      </c>
      <c r="AF2441" t="s">
        <v>70033</v>
      </c>
      <c r="AG2441">
        <v>-40.799999999999997</v>
      </c>
      <c r="AI2441" s="276" t="s">
        <v>63092</v>
      </c>
      <c r="AJ2441" s="277">
        <v>5952353.3700000001</v>
      </c>
      <c r="AL2441" s="246" t="s">
        <v>51828</v>
      </c>
      <c r="AM2441" s="247">
        <v>31.5</v>
      </c>
      <c r="AO2441" s="226" t="s">
        <v>17032</v>
      </c>
      <c r="AP2441" s="227">
        <v>73099</v>
      </c>
      <c r="AR2441" s="207" t="s">
        <v>16949</v>
      </c>
      <c r="AS2441" s="208">
        <v>16482.63</v>
      </c>
      <c r="AT2441" s="93"/>
      <c r="AU2441" s="199" t="s">
        <v>32551</v>
      </c>
      <c r="AV2441" s="200">
        <v>5172.74</v>
      </c>
      <c r="BD2441" s="263"/>
      <c r="BE2441" s="264"/>
      <c r="BG2441" s="244" t="s">
        <v>46522</v>
      </c>
      <c r="BH2441" s="245">
        <v>164142.95000000001</v>
      </c>
      <c r="BJ2441" s="230" t="s">
        <v>12227</v>
      </c>
      <c r="BK2441" s="231">
        <v>403212</v>
      </c>
      <c r="BM2441" s="209" t="s">
        <v>9346</v>
      </c>
      <c r="BN2441" s="210">
        <v>16823</v>
      </c>
    </row>
    <row r="2442" spans="13:66" x14ac:dyDescent="0.55000000000000004">
      <c r="M2442" s="242" t="s">
        <v>46415</v>
      </c>
      <c r="N2442" s="242"/>
      <c r="O2442" s="243">
        <v>8932</v>
      </c>
      <c r="Q2442" s="224" t="s">
        <v>12134</v>
      </c>
      <c r="R2442" s="224"/>
      <c r="S2442" s="225">
        <v>2750</v>
      </c>
      <c r="U2442" s="203" t="s">
        <v>2695</v>
      </c>
      <c r="V2442" s="203"/>
      <c r="W2442" s="204">
        <v>98853</v>
      </c>
      <c r="AF2442" t="s">
        <v>69753</v>
      </c>
      <c r="AG2442" s="284">
        <v>25770.2</v>
      </c>
      <c r="AI2442" s="276" t="s">
        <v>34824</v>
      </c>
      <c r="AJ2442" s="277">
        <v>508863.29</v>
      </c>
      <c r="AL2442" s="246" t="s">
        <v>51829</v>
      </c>
      <c r="AM2442" s="247">
        <v>60</v>
      </c>
      <c r="AO2442" s="226" t="s">
        <v>44524</v>
      </c>
      <c r="AP2442" s="227">
        <v>824.65</v>
      </c>
      <c r="AR2442" s="207" t="s">
        <v>16950</v>
      </c>
      <c r="AS2442" s="208">
        <v>29258.59</v>
      </c>
      <c r="AT2442" s="93"/>
      <c r="AU2442" s="199" t="s">
        <v>32552</v>
      </c>
      <c r="AV2442" s="200">
        <v>39.28</v>
      </c>
      <c r="BD2442" s="263"/>
      <c r="BE2442" s="264"/>
      <c r="BG2442" s="244" t="s">
        <v>46523</v>
      </c>
      <c r="BH2442" s="245">
        <v>8932</v>
      </c>
      <c r="BJ2442" s="230" t="s">
        <v>12232</v>
      </c>
      <c r="BK2442" s="231">
        <v>2750</v>
      </c>
      <c r="BM2442" s="209" t="s">
        <v>10668</v>
      </c>
      <c r="BN2442" s="210">
        <v>1689</v>
      </c>
    </row>
    <row r="2443" spans="13:66" x14ac:dyDescent="0.55000000000000004">
      <c r="M2443" s="242" t="s">
        <v>46416</v>
      </c>
      <c r="N2443" s="242"/>
      <c r="O2443" s="243">
        <v>6008.18</v>
      </c>
      <c r="Q2443" s="224" t="s">
        <v>12136</v>
      </c>
      <c r="R2443" s="224"/>
      <c r="S2443" s="225">
        <v>110464.02</v>
      </c>
      <c r="U2443" s="203" t="s">
        <v>2696</v>
      </c>
      <c r="V2443" s="203"/>
      <c r="W2443" s="204">
        <v>4253</v>
      </c>
      <c r="AF2443" t="s">
        <v>66650</v>
      </c>
      <c r="AG2443" s="284">
        <v>3896.98</v>
      </c>
      <c r="AI2443" s="276" t="s">
        <v>33324</v>
      </c>
      <c r="AJ2443" s="277">
        <v>79774.350000000006</v>
      </c>
      <c r="AL2443" s="246" t="s">
        <v>51830</v>
      </c>
      <c r="AM2443" s="247">
        <v>7</v>
      </c>
      <c r="AO2443" s="226" t="s">
        <v>44525</v>
      </c>
      <c r="AP2443" s="227">
        <v>41000</v>
      </c>
      <c r="AR2443" s="207" t="s">
        <v>16951</v>
      </c>
      <c r="AS2443" s="208">
        <v>6689.61</v>
      </c>
      <c r="AT2443" s="93"/>
      <c r="AU2443" s="199" t="s">
        <v>32553</v>
      </c>
      <c r="AV2443" s="200">
        <v>14923.3</v>
      </c>
      <c r="BD2443" s="263"/>
      <c r="BE2443" s="264"/>
      <c r="BG2443" s="244" t="s">
        <v>46524</v>
      </c>
      <c r="BH2443" s="245">
        <v>6008.18</v>
      </c>
      <c r="BJ2443" s="230" t="s">
        <v>12236</v>
      </c>
      <c r="BK2443" s="231">
        <v>110464.02</v>
      </c>
      <c r="BM2443" s="209" t="s">
        <v>11349</v>
      </c>
      <c r="BN2443" s="210">
        <v>3125</v>
      </c>
    </row>
    <row r="2444" spans="13:66" x14ac:dyDescent="0.55000000000000004">
      <c r="M2444" s="242" t="s">
        <v>46417</v>
      </c>
      <c r="N2444" s="242"/>
      <c r="O2444" s="243">
        <v>464</v>
      </c>
      <c r="Q2444" s="224" t="s">
        <v>12137</v>
      </c>
      <c r="R2444" s="224"/>
      <c r="S2444" s="225">
        <v>34341</v>
      </c>
      <c r="U2444" s="203" t="s">
        <v>2697</v>
      </c>
      <c r="V2444" s="203"/>
      <c r="W2444" s="204">
        <v>1991</v>
      </c>
      <c r="AF2444" t="s">
        <v>71525</v>
      </c>
      <c r="AG2444" s="284">
        <v>6265.4</v>
      </c>
      <c r="AI2444" s="276" t="s">
        <v>69861</v>
      </c>
      <c r="AJ2444" s="277">
        <v>92928</v>
      </c>
      <c r="AL2444" s="246" t="s">
        <v>51831</v>
      </c>
      <c r="AM2444" s="247">
        <v>22.42</v>
      </c>
      <c r="AO2444" s="226" t="s">
        <v>49711</v>
      </c>
      <c r="AP2444" s="227">
        <v>6615.5</v>
      </c>
      <c r="AR2444" s="207" t="s">
        <v>16952</v>
      </c>
      <c r="AS2444" s="208">
        <v>31754.880000000001</v>
      </c>
      <c r="AT2444" s="93"/>
      <c r="AU2444" s="199" t="s">
        <v>14008</v>
      </c>
      <c r="AV2444" s="200">
        <v>60850</v>
      </c>
      <c r="BD2444" s="263"/>
      <c r="BE2444" s="264"/>
      <c r="BG2444" s="244" t="s">
        <v>46525</v>
      </c>
      <c r="BH2444" s="245">
        <v>464</v>
      </c>
      <c r="BJ2444" s="230" t="s">
        <v>12237</v>
      </c>
      <c r="BK2444" s="231">
        <v>34341</v>
      </c>
      <c r="BM2444" s="209" t="s">
        <v>9923</v>
      </c>
      <c r="BN2444" s="210">
        <v>54369</v>
      </c>
    </row>
    <row r="2445" spans="13:66" x14ac:dyDescent="0.55000000000000004">
      <c r="M2445" s="242" t="s">
        <v>46418</v>
      </c>
      <c r="N2445" s="242"/>
      <c r="O2445" s="243">
        <v>24882</v>
      </c>
      <c r="Q2445" s="224" t="s">
        <v>12138</v>
      </c>
      <c r="R2445" s="224"/>
      <c r="S2445" s="225">
        <v>-166.28</v>
      </c>
      <c r="U2445" s="203" t="s">
        <v>2698</v>
      </c>
      <c r="V2445" s="203"/>
      <c r="W2445" s="204">
        <v>554820</v>
      </c>
      <c r="AF2445" t="s">
        <v>66652</v>
      </c>
      <c r="AG2445" s="284">
        <v>8105.92</v>
      </c>
      <c r="AI2445" s="276" t="s">
        <v>67306</v>
      </c>
      <c r="AJ2445" s="277">
        <v>26442.35</v>
      </c>
      <c r="AL2445" s="246" t="s">
        <v>61873</v>
      </c>
      <c r="AM2445" s="247">
        <v>-5.14</v>
      </c>
      <c r="AO2445" s="226" t="s">
        <v>17033</v>
      </c>
      <c r="AP2445" s="227">
        <v>24017.62</v>
      </c>
      <c r="AR2445" s="207" t="s">
        <v>16953</v>
      </c>
      <c r="AS2445" s="208">
        <v>2112.6</v>
      </c>
      <c r="AT2445" s="93"/>
      <c r="AU2445" s="199" t="s">
        <v>32554</v>
      </c>
      <c r="AV2445" s="200">
        <v>31977.16</v>
      </c>
      <c r="BD2445" s="263"/>
      <c r="BE2445" s="264"/>
      <c r="BG2445" s="244" t="s">
        <v>46526</v>
      </c>
      <c r="BH2445" s="245">
        <v>24882</v>
      </c>
      <c r="BJ2445" s="230" t="s">
        <v>12238</v>
      </c>
      <c r="BK2445" s="231">
        <v>-166.28</v>
      </c>
      <c r="BM2445" s="209" t="s">
        <v>9347</v>
      </c>
      <c r="BN2445" s="210">
        <v>46159.79</v>
      </c>
    </row>
    <row r="2446" spans="13:66" x14ac:dyDescent="0.55000000000000004">
      <c r="M2446" s="242" t="s">
        <v>46419</v>
      </c>
      <c r="N2446" s="242"/>
      <c r="O2446" s="243">
        <v>71000</v>
      </c>
      <c r="Q2446" s="224" t="s">
        <v>12142</v>
      </c>
      <c r="R2446" s="224"/>
      <c r="S2446" s="225">
        <v>50198</v>
      </c>
      <c r="U2446" s="203" t="s">
        <v>2699</v>
      </c>
      <c r="V2446" s="203"/>
      <c r="W2446" s="204">
        <v>14387</v>
      </c>
      <c r="AF2446" t="s">
        <v>66654</v>
      </c>
      <c r="AG2446" s="284">
        <v>5000</v>
      </c>
      <c r="AI2446" s="276" t="s">
        <v>67307</v>
      </c>
      <c r="AJ2446" s="277">
        <v>1974.3</v>
      </c>
      <c r="AL2446" s="246" t="s">
        <v>63627</v>
      </c>
      <c r="AM2446" s="247">
        <v>4926.25</v>
      </c>
      <c r="AO2446" s="226" t="s">
        <v>17034</v>
      </c>
      <c r="AP2446" s="227">
        <v>49356.27</v>
      </c>
      <c r="AR2446" s="207" t="s">
        <v>16954</v>
      </c>
      <c r="AS2446" s="208">
        <v>111306.4</v>
      </c>
      <c r="AT2446" s="93"/>
      <c r="AU2446" s="199" t="s">
        <v>14009</v>
      </c>
      <c r="AV2446" s="200">
        <v>110657</v>
      </c>
      <c r="BD2446" s="263"/>
      <c r="BE2446" s="264"/>
      <c r="BG2446" s="244" t="s">
        <v>46527</v>
      </c>
      <c r="BH2446" s="245">
        <v>71000</v>
      </c>
      <c r="BJ2446" s="230" t="s">
        <v>12242</v>
      </c>
      <c r="BK2446" s="231">
        <v>50198</v>
      </c>
      <c r="BM2446" s="209" t="s">
        <v>9924</v>
      </c>
      <c r="BN2446" s="210">
        <v>46159.79</v>
      </c>
    </row>
    <row r="2447" spans="13:66" x14ac:dyDescent="0.55000000000000004">
      <c r="M2447" s="242" t="s">
        <v>46420</v>
      </c>
      <c r="N2447" s="242"/>
      <c r="O2447" s="243">
        <v>18254.849999999999</v>
      </c>
      <c r="Q2447" s="224" t="s">
        <v>12143</v>
      </c>
      <c r="R2447" s="224"/>
      <c r="S2447" s="225">
        <v>64704</v>
      </c>
      <c r="U2447" s="203" t="s">
        <v>2700</v>
      </c>
      <c r="V2447" s="203"/>
      <c r="W2447" s="204">
        <v>16202</v>
      </c>
      <c r="AF2447" t="s">
        <v>71526</v>
      </c>
      <c r="AG2447" s="284">
        <v>11100</v>
      </c>
      <c r="AI2447" s="276" t="s">
        <v>67308</v>
      </c>
      <c r="AJ2447" s="277">
        <v>6489.16</v>
      </c>
      <c r="AL2447" s="246" t="s">
        <v>63628</v>
      </c>
      <c r="AM2447" s="247">
        <v>1386.88</v>
      </c>
      <c r="AO2447" s="226" t="s">
        <v>17035</v>
      </c>
      <c r="AP2447" s="227">
        <v>22024.799999999999</v>
      </c>
      <c r="AR2447" s="207" t="s">
        <v>16955</v>
      </c>
      <c r="AS2447" s="208">
        <v>11100</v>
      </c>
      <c r="AT2447" s="93"/>
      <c r="AU2447" s="199" t="s">
        <v>14010</v>
      </c>
      <c r="AV2447" s="200">
        <v>11597.05</v>
      </c>
      <c r="BD2447" s="263"/>
      <c r="BE2447" s="264"/>
      <c r="BG2447" s="244" t="s">
        <v>46528</v>
      </c>
      <c r="BH2447" s="245">
        <v>18254.849999999999</v>
      </c>
      <c r="BJ2447" s="230" t="s">
        <v>12243</v>
      </c>
      <c r="BK2447" s="231">
        <v>64704</v>
      </c>
      <c r="BM2447" s="209" t="s">
        <v>6760</v>
      </c>
      <c r="BN2447" s="210">
        <v>22510</v>
      </c>
    </row>
    <row r="2448" spans="13:66" x14ac:dyDescent="0.55000000000000004">
      <c r="M2448" s="242" t="s">
        <v>46421</v>
      </c>
      <c r="N2448" s="242"/>
      <c r="O2448" s="243">
        <v>16116.76</v>
      </c>
      <c r="Q2448" s="224" t="s">
        <v>12144</v>
      </c>
      <c r="R2448" s="224"/>
      <c r="S2448" s="225">
        <v>2529.98</v>
      </c>
      <c r="U2448" s="203" t="s">
        <v>2701</v>
      </c>
      <c r="V2448" s="203"/>
      <c r="W2448" s="204">
        <v>45679.92</v>
      </c>
      <c r="AF2448" t="s">
        <v>67958</v>
      </c>
      <c r="AG2448">
        <v>849.16</v>
      </c>
      <c r="AI2448" s="276" t="s">
        <v>67309</v>
      </c>
      <c r="AJ2448" s="277">
        <v>3599.34</v>
      </c>
      <c r="AL2448" s="246" t="s">
        <v>51835</v>
      </c>
      <c r="AM2448" s="247">
        <v>13667.02</v>
      </c>
      <c r="AO2448" s="226" t="s">
        <v>17037</v>
      </c>
      <c r="AP2448" s="227">
        <v>23345.34</v>
      </c>
      <c r="AR2448" s="207" t="s">
        <v>16956</v>
      </c>
      <c r="AS2448" s="208">
        <v>592</v>
      </c>
      <c r="AT2448" s="93"/>
      <c r="AU2448" s="199" t="s">
        <v>25221</v>
      </c>
      <c r="AV2448" s="200">
        <v>6299.47</v>
      </c>
      <c r="BD2448" s="263"/>
      <c r="BE2448" s="264"/>
      <c r="BG2448" s="244" t="s">
        <v>46529</v>
      </c>
      <c r="BH2448" s="245">
        <v>16116.76</v>
      </c>
      <c r="BJ2448" s="230" t="s">
        <v>12244</v>
      </c>
      <c r="BK2448" s="231">
        <v>2529.98</v>
      </c>
      <c r="BM2448" s="209" t="s">
        <v>7161</v>
      </c>
      <c r="BN2448" s="210">
        <v>1167</v>
      </c>
    </row>
    <row r="2449" spans="13:66" x14ac:dyDescent="0.55000000000000004">
      <c r="M2449" s="242" t="s">
        <v>46422</v>
      </c>
      <c r="N2449" s="242"/>
      <c r="O2449" s="243">
        <v>2878.07</v>
      </c>
      <c r="Q2449" s="224" t="s">
        <v>12146</v>
      </c>
      <c r="R2449" s="224"/>
      <c r="S2449" s="225">
        <v>658.66</v>
      </c>
      <c r="U2449" s="203" t="s">
        <v>2702</v>
      </c>
      <c r="V2449" s="203"/>
      <c r="W2449" s="204">
        <v>277102</v>
      </c>
      <c r="AF2449" t="s">
        <v>67959</v>
      </c>
      <c r="AG2449" s="284">
        <v>2668.44</v>
      </c>
      <c r="AI2449" s="276" t="s">
        <v>67310</v>
      </c>
      <c r="AJ2449" s="277">
        <v>919.2</v>
      </c>
      <c r="AL2449" s="246" t="s">
        <v>51836</v>
      </c>
      <c r="AM2449" s="247">
        <v>1528.48</v>
      </c>
      <c r="AO2449" s="226" t="s">
        <v>17038</v>
      </c>
      <c r="AP2449" s="227">
        <v>55786.63</v>
      </c>
      <c r="AR2449" s="207" t="s">
        <v>16957</v>
      </c>
      <c r="AS2449" s="208">
        <v>809.73</v>
      </c>
      <c r="AT2449" s="93"/>
      <c r="AU2449" s="199" t="s">
        <v>32555</v>
      </c>
      <c r="AV2449" s="200">
        <v>5172.74</v>
      </c>
      <c r="BD2449" s="263"/>
      <c r="BE2449" s="264"/>
      <c r="BG2449" s="244" t="s">
        <v>46530</v>
      </c>
      <c r="BH2449" s="245">
        <v>2878.07</v>
      </c>
      <c r="BJ2449" s="230" t="s">
        <v>12246</v>
      </c>
      <c r="BK2449" s="231">
        <v>658.66</v>
      </c>
      <c r="BM2449" s="209" t="s">
        <v>7435</v>
      </c>
      <c r="BN2449" s="210">
        <v>21344</v>
      </c>
    </row>
    <row r="2450" spans="13:66" x14ac:dyDescent="0.55000000000000004">
      <c r="M2450" s="242" t="s">
        <v>46423</v>
      </c>
      <c r="N2450" s="242"/>
      <c r="O2450" s="243">
        <v>2436</v>
      </c>
      <c r="Q2450" s="224" t="s">
        <v>12148</v>
      </c>
      <c r="R2450" s="224"/>
      <c r="S2450" s="225">
        <v>17928.66</v>
      </c>
      <c r="U2450" s="203" t="s">
        <v>2703</v>
      </c>
      <c r="V2450" s="203"/>
      <c r="W2450" s="204">
        <v>2917</v>
      </c>
      <c r="AF2450" t="s">
        <v>66657</v>
      </c>
      <c r="AG2450" s="284">
        <v>5241.8500000000004</v>
      </c>
      <c r="AI2450" s="276" t="s">
        <v>64123</v>
      </c>
      <c r="AJ2450" s="277">
        <v>10288.719999999999</v>
      </c>
      <c r="AL2450" s="246" t="s">
        <v>51837</v>
      </c>
      <c r="AM2450" s="247">
        <v>4555.34</v>
      </c>
      <c r="AO2450" s="226" t="s">
        <v>17039</v>
      </c>
      <c r="AP2450" s="227">
        <v>60134.17</v>
      </c>
      <c r="AR2450" s="207" t="s">
        <v>16958</v>
      </c>
      <c r="AS2450" s="208">
        <v>2534.83</v>
      </c>
      <c r="AT2450" s="93"/>
      <c r="AU2450" s="199" t="s">
        <v>14011</v>
      </c>
      <c r="AV2450" s="200">
        <v>60850</v>
      </c>
      <c r="BD2450" s="263"/>
      <c r="BE2450" s="264"/>
      <c r="BG2450" s="244" t="s">
        <v>46531</v>
      </c>
      <c r="BH2450" s="245">
        <v>2436</v>
      </c>
      <c r="BJ2450" s="230" t="s">
        <v>12248</v>
      </c>
      <c r="BK2450" s="231">
        <v>17928.66</v>
      </c>
      <c r="BM2450" s="209" t="s">
        <v>7842</v>
      </c>
      <c r="BN2450" s="210">
        <v>6301</v>
      </c>
    </row>
    <row r="2451" spans="13:66" x14ac:dyDescent="0.55000000000000004">
      <c r="M2451" s="242" t="s">
        <v>46424</v>
      </c>
      <c r="N2451" s="242"/>
      <c r="O2451" s="243">
        <v>13679</v>
      </c>
      <c r="Q2451" s="224" t="s">
        <v>12150</v>
      </c>
      <c r="R2451" s="224"/>
      <c r="S2451" s="225">
        <v>6360.2</v>
      </c>
      <c r="U2451" s="203" t="s">
        <v>4139</v>
      </c>
      <c r="V2451" s="203"/>
      <c r="W2451" s="204">
        <v>3283.98</v>
      </c>
      <c r="AF2451" t="s">
        <v>70608</v>
      </c>
      <c r="AG2451" s="284">
        <v>1416.28</v>
      </c>
      <c r="AI2451" s="276" t="s">
        <v>66542</v>
      </c>
      <c r="AJ2451" s="277">
        <v>30330.03</v>
      </c>
      <c r="AL2451" s="246" t="s">
        <v>58983</v>
      </c>
      <c r="AM2451" s="247">
        <v>2073.0100000000002</v>
      </c>
      <c r="AO2451" s="226" t="s">
        <v>17040</v>
      </c>
      <c r="AP2451" s="227">
        <v>3473.88</v>
      </c>
      <c r="AR2451" s="207" t="s">
        <v>16959</v>
      </c>
      <c r="AS2451" s="208">
        <v>1565.88</v>
      </c>
      <c r="AT2451" s="93"/>
      <c r="AU2451" s="199" t="s">
        <v>25224</v>
      </c>
      <c r="AV2451" s="200">
        <v>39.28</v>
      </c>
      <c r="BD2451" s="263"/>
      <c r="BE2451" s="264"/>
      <c r="BG2451" s="244" t="s">
        <v>46532</v>
      </c>
      <c r="BH2451" s="245">
        <v>13679</v>
      </c>
      <c r="BJ2451" s="230" t="s">
        <v>12250</v>
      </c>
      <c r="BK2451" s="231">
        <v>6360.2</v>
      </c>
      <c r="BM2451" s="209" t="s">
        <v>8372</v>
      </c>
      <c r="BN2451" s="210">
        <v>9466</v>
      </c>
    </row>
    <row r="2452" spans="13:66" x14ac:dyDescent="0.55000000000000004">
      <c r="M2452" s="242" t="s">
        <v>46425</v>
      </c>
      <c r="N2452" s="242"/>
      <c r="O2452" s="243">
        <v>93744</v>
      </c>
      <c r="Q2452" s="224" t="s">
        <v>12151</v>
      </c>
      <c r="R2452" s="224"/>
      <c r="S2452" s="225">
        <v>82795</v>
      </c>
      <c r="U2452" s="203" t="s">
        <v>2704</v>
      </c>
      <c r="V2452" s="203"/>
      <c r="W2452" s="204">
        <v>206304</v>
      </c>
      <c r="AF2452" t="s">
        <v>66659</v>
      </c>
      <c r="AG2452" s="284">
        <v>15302.76</v>
      </c>
      <c r="AI2452" s="276" t="s">
        <v>60073</v>
      </c>
      <c r="AJ2452" s="277">
        <v>6023.66</v>
      </c>
      <c r="AL2452" s="246" t="s">
        <v>63629</v>
      </c>
      <c r="AM2452" s="247">
        <v>3658.23</v>
      </c>
      <c r="AO2452" s="226" t="s">
        <v>42237</v>
      </c>
      <c r="AP2452" s="227">
        <v>141561</v>
      </c>
      <c r="AR2452" s="207" t="s">
        <v>16960</v>
      </c>
      <c r="AS2452" s="208">
        <v>41969.17</v>
      </c>
      <c r="AT2452" s="93"/>
      <c r="AU2452" s="199" t="s">
        <v>14012</v>
      </c>
      <c r="AV2452" s="200">
        <v>24923.3</v>
      </c>
      <c r="BD2452" s="263"/>
      <c r="BE2452" s="264"/>
      <c r="BG2452" s="244" t="s">
        <v>46533</v>
      </c>
      <c r="BH2452" s="245">
        <v>93744</v>
      </c>
      <c r="BJ2452" s="230" t="s">
        <v>12251</v>
      </c>
      <c r="BK2452" s="231">
        <v>82795</v>
      </c>
      <c r="BM2452" s="209" t="s">
        <v>8757</v>
      </c>
      <c r="BN2452" s="210">
        <v>2000</v>
      </c>
    </row>
    <row r="2453" spans="13:66" x14ac:dyDescent="0.55000000000000004">
      <c r="M2453" s="242" t="s">
        <v>46426</v>
      </c>
      <c r="N2453" s="242"/>
      <c r="O2453" s="243">
        <v>1800</v>
      </c>
      <c r="Q2453" s="224" t="s">
        <v>12154</v>
      </c>
      <c r="R2453" s="224"/>
      <c r="S2453" s="225">
        <v>31096.34</v>
      </c>
      <c r="U2453" s="203" t="s">
        <v>2705</v>
      </c>
      <c r="V2453" s="203"/>
      <c r="W2453" s="204">
        <v>1522</v>
      </c>
      <c r="AF2453" t="s">
        <v>70609</v>
      </c>
      <c r="AG2453">
        <v>750.75</v>
      </c>
      <c r="AI2453" s="276" t="s">
        <v>70456</v>
      </c>
      <c r="AJ2453" s="277">
        <v>-47.76</v>
      </c>
      <c r="AL2453" s="246" t="s">
        <v>58199</v>
      </c>
      <c r="AM2453" s="247">
        <v>24184</v>
      </c>
      <c r="AO2453" s="226" t="s">
        <v>47848</v>
      </c>
      <c r="AP2453" s="227">
        <v>-4020.76</v>
      </c>
      <c r="AR2453" s="207" t="s">
        <v>16961</v>
      </c>
      <c r="AS2453" s="208">
        <v>3207.02</v>
      </c>
      <c r="AT2453" s="93"/>
      <c r="AU2453" s="199" t="s">
        <v>14013</v>
      </c>
      <c r="AV2453" s="200">
        <v>75635.91</v>
      </c>
      <c r="BD2453" s="263"/>
      <c r="BE2453" s="264"/>
      <c r="BG2453" s="244" t="s">
        <v>46534</v>
      </c>
      <c r="BH2453" s="245">
        <v>1800</v>
      </c>
      <c r="BJ2453" s="230" t="s">
        <v>12255</v>
      </c>
      <c r="BK2453" s="231">
        <v>31096.34</v>
      </c>
      <c r="BM2453" s="209" t="s">
        <v>9028</v>
      </c>
      <c r="BN2453" s="210">
        <v>5961</v>
      </c>
    </row>
    <row r="2454" spans="13:66" x14ac:dyDescent="0.55000000000000004">
      <c r="M2454" s="242" t="s">
        <v>46427</v>
      </c>
      <c r="N2454" s="242"/>
      <c r="O2454" s="243">
        <v>92771</v>
      </c>
      <c r="Q2454" s="224" t="s">
        <v>12155</v>
      </c>
      <c r="R2454" s="224"/>
      <c r="S2454" s="225">
        <v>9783</v>
      </c>
      <c r="U2454" s="203" t="s">
        <v>2706</v>
      </c>
      <c r="V2454" s="203"/>
      <c r="W2454" s="204">
        <v>337911</v>
      </c>
      <c r="AF2454" t="s">
        <v>36411</v>
      </c>
      <c r="AG2454" s="284">
        <v>4047.24</v>
      </c>
      <c r="AI2454" s="276" t="s">
        <v>70457</v>
      </c>
      <c r="AJ2454" s="277">
        <v>6000</v>
      </c>
      <c r="AL2454" s="246" t="s">
        <v>34675</v>
      </c>
      <c r="AM2454" s="247">
        <v>51465</v>
      </c>
      <c r="AO2454" s="226" t="s">
        <v>40153</v>
      </c>
      <c r="AP2454" s="227">
        <v>968.53</v>
      </c>
      <c r="AR2454" s="207" t="s">
        <v>16962</v>
      </c>
      <c r="AS2454" s="208">
        <v>8772.02</v>
      </c>
      <c r="AT2454" s="93"/>
      <c r="AU2454" s="199" t="s">
        <v>14014</v>
      </c>
      <c r="AV2454" s="200">
        <v>200.78</v>
      </c>
      <c r="BD2454" s="263"/>
      <c r="BE2454" s="264"/>
      <c r="BG2454" s="244" t="s">
        <v>46535</v>
      </c>
      <c r="BH2454" s="245">
        <v>92771</v>
      </c>
      <c r="BJ2454" s="230" t="s">
        <v>12257</v>
      </c>
      <c r="BK2454" s="231">
        <v>9783</v>
      </c>
      <c r="BM2454" s="209" t="s">
        <v>9348</v>
      </c>
      <c r="BN2454" s="210">
        <v>14013.4</v>
      </c>
    </row>
    <row r="2455" spans="13:66" x14ac:dyDescent="0.55000000000000004">
      <c r="M2455" s="242" t="s">
        <v>46428</v>
      </c>
      <c r="N2455" s="242"/>
      <c r="O2455" s="243">
        <v>6435.5</v>
      </c>
      <c r="Q2455" s="224" t="s">
        <v>12157</v>
      </c>
      <c r="R2455" s="224"/>
      <c r="S2455" s="225">
        <v>137598</v>
      </c>
      <c r="U2455" s="203" t="s">
        <v>2707</v>
      </c>
      <c r="V2455" s="203"/>
      <c r="W2455" s="204">
        <v>28428</v>
      </c>
      <c r="AF2455" t="s">
        <v>35216</v>
      </c>
      <c r="AG2455" s="284">
        <v>164229.23000000001</v>
      </c>
      <c r="AI2455" s="276" t="s">
        <v>67311</v>
      </c>
      <c r="AJ2455" s="277">
        <v>9100</v>
      </c>
      <c r="AL2455" s="246" t="s">
        <v>64068</v>
      </c>
      <c r="AM2455" s="247">
        <v>7322.51</v>
      </c>
      <c r="AO2455" s="226" t="s">
        <v>38924</v>
      </c>
      <c r="AP2455" s="227">
        <v>28138.47</v>
      </c>
      <c r="AR2455" s="207" t="s">
        <v>16963</v>
      </c>
      <c r="AS2455" s="208">
        <v>36171.29</v>
      </c>
      <c r="AT2455" s="93"/>
      <c r="AU2455" s="199" t="s">
        <v>14015</v>
      </c>
      <c r="AV2455" s="200">
        <v>6309.59</v>
      </c>
      <c r="BD2455" s="263"/>
      <c r="BE2455" s="264"/>
      <c r="BG2455" s="244" t="s">
        <v>46536</v>
      </c>
      <c r="BH2455" s="245">
        <v>6435.5</v>
      </c>
      <c r="BJ2455" s="230" t="s">
        <v>12259</v>
      </c>
      <c r="BK2455" s="231">
        <v>137598</v>
      </c>
      <c r="BM2455" s="209" t="s">
        <v>9458</v>
      </c>
      <c r="BN2455" s="210">
        <v>12003</v>
      </c>
    </row>
    <row r="2456" spans="13:66" x14ac:dyDescent="0.55000000000000004">
      <c r="M2456" s="242" t="s">
        <v>46429</v>
      </c>
      <c r="N2456" s="242"/>
      <c r="O2456" s="243">
        <v>21402</v>
      </c>
      <c r="Q2456" s="224" t="s">
        <v>12160</v>
      </c>
      <c r="R2456" s="224"/>
      <c r="S2456" s="225">
        <v>-57.01</v>
      </c>
      <c r="U2456" s="203" t="s">
        <v>4140</v>
      </c>
      <c r="V2456" s="203"/>
      <c r="W2456" s="204">
        <v>3380.37</v>
      </c>
      <c r="AF2456" t="s">
        <v>48960</v>
      </c>
      <c r="AG2456" s="284">
        <v>1100.5899999999999</v>
      </c>
      <c r="AI2456" s="276" t="s">
        <v>70458</v>
      </c>
      <c r="AJ2456" s="277">
        <v>39712.339999999997</v>
      </c>
      <c r="AL2456" s="246" t="s">
        <v>64069</v>
      </c>
      <c r="AM2456" s="247">
        <v>32899.800000000003</v>
      </c>
      <c r="AO2456" s="226" t="s">
        <v>40154</v>
      </c>
      <c r="AP2456" s="227">
        <v>298.67</v>
      </c>
      <c r="AR2456" s="207" t="s">
        <v>16964</v>
      </c>
      <c r="AS2456" s="208">
        <v>2767.15</v>
      </c>
      <c r="AT2456" s="93"/>
      <c r="AU2456" s="199" t="s">
        <v>14016</v>
      </c>
      <c r="AV2456" s="200">
        <v>14725.72</v>
      </c>
      <c r="BD2456" s="263"/>
      <c r="BE2456" s="264"/>
      <c r="BG2456" s="244" t="s">
        <v>46537</v>
      </c>
      <c r="BH2456" s="245">
        <v>21402</v>
      </c>
      <c r="BJ2456" s="230" t="s">
        <v>12262</v>
      </c>
      <c r="BK2456" s="231">
        <v>-57.01</v>
      </c>
      <c r="BM2456" s="209" t="s">
        <v>11129</v>
      </c>
      <c r="BN2456" s="210">
        <v>16837</v>
      </c>
    </row>
    <row r="2457" spans="13:66" x14ac:dyDescent="0.55000000000000004">
      <c r="M2457" s="242" t="s">
        <v>43571</v>
      </c>
      <c r="N2457" s="242"/>
      <c r="O2457" s="243">
        <v>30707.5</v>
      </c>
      <c r="Q2457" s="224" t="s">
        <v>12161</v>
      </c>
      <c r="R2457" s="224"/>
      <c r="S2457" s="225">
        <v>66503</v>
      </c>
      <c r="U2457" s="203" t="s">
        <v>2708</v>
      </c>
      <c r="V2457" s="203"/>
      <c r="W2457" s="204">
        <v>103895</v>
      </c>
      <c r="AF2457" t="s">
        <v>70035</v>
      </c>
      <c r="AG2457" s="284">
        <v>3328.7</v>
      </c>
      <c r="AI2457" s="276" t="s">
        <v>63640</v>
      </c>
      <c r="AJ2457" s="277">
        <v>4193.13</v>
      </c>
      <c r="AL2457" s="246" t="s">
        <v>64070</v>
      </c>
      <c r="AM2457" s="247">
        <v>15465</v>
      </c>
      <c r="AO2457" s="226" t="s">
        <v>34672</v>
      </c>
      <c r="AP2457" s="227">
        <v>8677.33</v>
      </c>
      <c r="AR2457" s="207" t="s">
        <v>16965</v>
      </c>
      <c r="AS2457" s="208">
        <v>739.05</v>
      </c>
      <c r="AT2457" s="93"/>
      <c r="AU2457" s="199" t="s">
        <v>32556</v>
      </c>
      <c r="AV2457" s="200">
        <v>41.05</v>
      </c>
      <c r="BD2457" s="263"/>
      <c r="BE2457" s="264"/>
      <c r="BG2457" s="244" t="s">
        <v>43885</v>
      </c>
      <c r="BH2457" s="245">
        <v>30707.5</v>
      </c>
      <c r="BJ2457" s="230" t="s">
        <v>12263</v>
      </c>
      <c r="BK2457" s="231">
        <v>66503</v>
      </c>
      <c r="BM2457" s="209" t="s">
        <v>11351</v>
      </c>
      <c r="BN2457" s="210">
        <v>8409</v>
      </c>
    </row>
    <row r="2458" spans="13:66" x14ac:dyDescent="0.55000000000000004">
      <c r="M2458" s="242" t="s">
        <v>43572</v>
      </c>
      <c r="N2458" s="242"/>
      <c r="O2458" s="243">
        <v>13832</v>
      </c>
      <c r="Q2458" s="224" t="s">
        <v>12163</v>
      </c>
      <c r="R2458" s="224"/>
      <c r="S2458" s="225">
        <v>43251</v>
      </c>
      <c r="U2458" s="203" t="s">
        <v>2709</v>
      </c>
      <c r="V2458" s="203"/>
      <c r="W2458" s="204">
        <v>34612.94</v>
      </c>
      <c r="AF2458" t="s">
        <v>71527</v>
      </c>
      <c r="AG2458" s="284">
        <v>6578.53</v>
      </c>
      <c r="AI2458" s="276" t="s">
        <v>63641</v>
      </c>
      <c r="AJ2458" s="277">
        <v>13538.93</v>
      </c>
      <c r="AL2458" s="246" t="s">
        <v>40157</v>
      </c>
      <c r="AM2458" s="247">
        <v>4653</v>
      </c>
      <c r="AO2458" s="226" t="s">
        <v>17041</v>
      </c>
      <c r="AP2458" s="227">
        <v>2503.34</v>
      </c>
      <c r="AR2458" s="207" t="s">
        <v>16966</v>
      </c>
      <c r="AS2458" s="208">
        <v>62862.02</v>
      </c>
      <c r="AT2458" s="93"/>
      <c r="AU2458" s="199" t="s">
        <v>32557</v>
      </c>
      <c r="AV2458" s="200">
        <v>15575.9</v>
      </c>
      <c r="BD2458" s="263"/>
      <c r="BE2458" s="264"/>
      <c r="BG2458" s="244" t="s">
        <v>43886</v>
      </c>
      <c r="BH2458" s="245">
        <v>13832</v>
      </c>
      <c r="BJ2458" s="230" t="s">
        <v>12265</v>
      </c>
      <c r="BK2458" s="231">
        <v>43251</v>
      </c>
      <c r="BM2458" s="209" t="s">
        <v>11953</v>
      </c>
      <c r="BN2458" s="210">
        <v>4000</v>
      </c>
    </row>
    <row r="2459" spans="13:66" x14ac:dyDescent="0.55000000000000004">
      <c r="M2459" s="242" t="s">
        <v>43574</v>
      </c>
      <c r="N2459" s="242"/>
      <c r="O2459" s="243">
        <v>1750</v>
      </c>
      <c r="Q2459" s="224" t="s">
        <v>12164</v>
      </c>
      <c r="R2459" s="224"/>
      <c r="S2459" s="225">
        <v>46213</v>
      </c>
      <c r="U2459" s="203" t="s">
        <v>2710</v>
      </c>
      <c r="V2459" s="203"/>
      <c r="W2459" s="204">
        <v>96402</v>
      </c>
      <c r="AF2459" t="s">
        <v>58573</v>
      </c>
      <c r="AG2459" s="284">
        <v>220157.72</v>
      </c>
      <c r="AI2459" s="276" t="s">
        <v>61909</v>
      </c>
      <c r="AJ2459" s="277">
        <v>137684</v>
      </c>
      <c r="AL2459" s="246" t="s">
        <v>64071</v>
      </c>
      <c r="AM2459" s="247">
        <v>417500</v>
      </c>
      <c r="AO2459" s="226" t="s">
        <v>33228</v>
      </c>
      <c r="AP2459" s="227">
        <v>1307</v>
      </c>
      <c r="AR2459" s="207" t="s">
        <v>16967</v>
      </c>
      <c r="AS2459" s="208">
        <v>667.33</v>
      </c>
      <c r="AT2459" s="93"/>
      <c r="AU2459" s="199" t="s">
        <v>32558</v>
      </c>
      <c r="AV2459" s="200">
        <v>35339.050000000003</v>
      </c>
      <c r="BD2459" s="263"/>
      <c r="BE2459" s="264"/>
      <c r="BG2459" s="244" t="s">
        <v>43889</v>
      </c>
      <c r="BH2459" s="245">
        <v>1750</v>
      </c>
      <c r="BJ2459" s="230" t="s">
        <v>12266</v>
      </c>
      <c r="BK2459" s="231">
        <v>46213</v>
      </c>
      <c r="BM2459" s="209" t="s">
        <v>9925</v>
      </c>
      <c r="BN2459" s="210">
        <v>124011.4</v>
      </c>
    </row>
    <row r="2460" spans="13:66" x14ac:dyDescent="0.55000000000000004">
      <c r="M2460" s="242" t="s">
        <v>43575</v>
      </c>
      <c r="N2460" s="242"/>
      <c r="O2460" s="243">
        <v>38960</v>
      </c>
      <c r="Q2460" s="224" t="s">
        <v>12165</v>
      </c>
      <c r="R2460" s="224"/>
      <c r="S2460" s="225">
        <v>17530.77</v>
      </c>
      <c r="U2460" s="203" t="s">
        <v>2711</v>
      </c>
      <c r="V2460" s="203"/>
      <c r="W2460" s="204">
        <v>9525</v>
      </c>
      <c r="AF2460" t="s">
        <v>71528</v>
      </c>
      <c r="AG2460" s="284">
        <v>78521.95</v>
      </c>
      <c r="AI2460" s="276" t="s">
        <v>58491</v>
      </c>
      <c r="AJ2460" s="277">
        <v>143015.82</v>
      </c>
      <c r="AL2460" s="246" t="s">
        <v>34676</v>
      </c>
      <c r="AM2460" s="247">
        <v>39857.19</v>
      </c>
      <c r="AO2460" s="226" t="s">
        <v>34673</v>
      </c>
      <c r="AP2460" s="227">
        <v>300</v>
      </c>
      <c r="AR2460" s="207" t="s">
        <v>16968</v>
      </c>
      <c r="AS2460" s="208">
        <v>30600</v>
      </c>
      <c r="AT2460" s="93"/>
      <c r="AU2460" s="199" t="s">
        <v>14017</v>
      </c>
      <c r="AV2460" s="200">
        <v>75635.91</v>
      </c>
      <c r="BD2460" s="263"/>
      <c r="BE2460" s="264"/>
      <c r="BG2460" s="244" t="s">
        <v>43890</v>
      </c>
      <c r="BH2460" s="245">
        <v>38960</v>
      </c>
      <c r="BJ2460" s="230" t="s">
        <v>12267</v>
      </c>
      <c r="BK2460" s="231">
        <v>17530.77</v>
      </c>
      <c r="BM2460" s="209" t="s">
        <v>6761</v>
      </c>
      <c r="BN2460" s="210">
        <v>15471</v>
      </c>
    </row>
    <row r="2461" spans="13:66" x14ac:dyDescent="0.55000000000000004">
      <c r="M2461" s="242" t="s">
        <v>43577</v>
      </c>
      <c r="N2461" s="242"/>
      <c r="O2461" s="243">
        <v>79740.94</v>
      </c>
      <c r="Q2461" s="224" t="s">
        <v>12169</v>
      </c>
      <c r="R2461" s="224"/>
      <c r="S2461" s="225">
        <v>37381</v>
      </c>
      <c r="U2461" s="203" t="s">
        <v>2712</v>
      </c>
      <c r="V2461" s="203"/>
      <c r="W2461" s="204">
        <v>190534.73</v>
      </c>
      <c r="AF2461" t="s">
        <v>71529</v>
      </c>
      <c r="AG2461" s="284">
        <v>35566.800000000003</v>
      </c>
      <c r="AI2461" s="276" t="s">
        <v>64129</v>
      </c>
      <c r="AJ2461" s="277">
        <v>56312.72</v>
      </c>
      <c r="AL2461" s="246" t="s">
        <v>34677</v>
      </c>
      <c r="AM2461" s="247">
        <v>118769.11</v>
      </c>
      <c r="AO2461" s="226" t="s">
        <v>17042</v>
      </c>
      <c r="AP2461" s="227">
        <v>314.44</v>
      </c>
      <c r="AR2461" s="207" t="s">
        <v>16969</v>
      </c>
      <c r="AS2461" s="208">
        <v>2392.61</v>
      </c>
      <c r="AT2461" s="93"/>
      <c r="AU2461" s="199" t="s">
        <v>14018</v>
      </c>
      <c r="AV2461" s="200">
        <v>200.78</v>
      </c>
      <c r="BD2461" s="263"/>
      <c r="BE2461" s="264"/>
      <c r="BG2461" s="244" t="s">
        <v>43892</v>
      </c>
      <c r="BH2461" s="245">
        <v>79740.94</v>
      </c>
      <c r="BJ2461" s="230" t="s">
        <v>12271</v>
      </c>
      <c r="BK2461" s="231">
        <v>37381</v>
      </c>
      <c r="BM2461" s="209" t="s">
        <v>7162</v>
      </c>
      <c r="BN2461" s="210">
        <v>1356</v>
      </c>
    </row>
    <row r="2462" spans="13:66" x14ac:dyDescent="0.55000000000000004">
      <c r="M2462" s="242" t="s">
        <v>43579</v>
      </c>
      <c r="N2462" s="242"/>
      <c r="O2462" s="243">
        <v>2100</v>
      </c>
      <c r="Q2462" s="224" t="s">
        <v>12170</v>
      </c>
      <c r="R2462" s="224"/>
      <c r="S2462" s="225">
        <v>8293</v>
      </c>
      <c r="U2462" s="203" t="s">
        <v>2713</v>
      </c>
      <c r="V2462" s="203"/>
      <c r="W2462" s="204">
        <v>1750768</v>
      </c>
      <c r="AF2462" t="s">
        <v>50096</v>
      </c>
      <c r="AG2462">
        <v>615</v>
      </c>
      <c r="AI2462" s="276" t="s">
        <v>66543</v>
      </c>
      <c r="AJ2462" s="277">
        <v>41291.31</v>
      </c>
      <c r="AL2462" s="246" t="s">
        <v>34678</v>
      </c>
      <c r="AM2462" s="247">
        <v>11501.93</v>
      </c>
      <c r="AO2462" s="226" t="s">
        <v>17043</v>
      </c>
      <c r="AP2462" s="227">
        <v>788.62</v>
      </c>
      <c r="AR2462" s="207" t="s">
        <v>16970</v>
      </c>
      <c r="AS2462" s="208">
        <v>638.87</v>
      </c>
      <c r="AT2462" s="93"/>
      <c r="AU2462" s="199" t="s">
        <v>14019</v>
      </c>
      <c r="AV2462" s="200">
        <v>6309.59</v>
      </c>
      <c r="BD2462" s="263"/>
      <c r="BE2462" s="264"/>
      <c r="BG2462" s="244" t="s">
        <v>43894</v>
      </c>
      <c r="BH2462" s="245">
        <v>2100</v>
      </c>
      <c r="BJ2462" s="230" t="s">
        <v>12273</v>
      </c>
      <c r="BK2462" s="231">
        <v>8293</v>
      </c>
      <c r="BM2462" s="209" t="s">
        <v>10462</v>
      </c>
      <c r="BN2462" s="210">
        <v>13554</v>
      </c>
    </row>
    <row r="2463" spans="13:66" x14ac:dyDescent="0.55000000000000004">
      <c r="M2463" s="242" t="s">
        <v>43580</v>
      </c>
      <c r="N2463" s="242"/>
      <c r="O2463" s="243">
        <v>4239</v>
      </c>
      <c r="Q2463" s="224" t="s">
        <v>12171</v>
      </c>
      <c r="R2463" s="224"/>
      <c r="S2463" s="225">
        <v>1611.07</v>
      </c>
      <c r="U2463" s="203" t="s">
        <v>2714</v>
      </c>
      <c r="V2463" s="203"/>
      <c r="W2463" s="204">
        <v>15004.27</v>
      </c>
      <c r="AF2463" t="s">
        <v>64501</v>
      </c>
      <c r="AG2463" s="284">
        <v>2128</v>
      </c>
      <c r="AI2463" s="276" t="s">
        <v>60304</v>
      </c>
      <c r="AJ2463" s="277">
        <v>148484.76999999999</v>
      </c>
      <c r="AL2463" s="246" t="s">
        <v>40158</v>
      </c>
      <c r="AM2463" s="247">
        <v>286081.69</v>
      </c>
      <c r="AO2463" s="226" t="s">
        <v>36103</v>
      </c>
      <c r="AP2463" s="227">
        <v>18486.84</v>
      </c>
      <c r="AR2463" s="207" t="s">
        <v>16971</v>
      </c>
      <c r="AS2463" s="208">
        <v>12413.51</v>
      </c>
      <c r="AT2463" s="93"/>
      <c r="AU2463" s="199" t="s">
        <v>32559</v>
      </c>
      <c r="AV2463" s="200">
        <v>41.05</v>
      </c>
      <c r="BD2463" s="263"/>
      <c r="BE2463" s="264"/>
      <c r="BG2463" s="244" t="s">
        <v>43895</v>
      </c>
      <c r="BH2463" s="245">
        <v>4239</v>
      </c>
      <c r="BJ2463" s="230" t="s">
        <v>12274</v>
      </c>
      <c r="BK2463" s="231">
        <v>1611.07</v>
      </c>
      <c r="BM2463" s="209" t="s">
        <v>7843</v>
      </c>
      <c r="BN2463" s="210">
        <v>26253</v>
      </c>
    </row>
    <row r="2464" spans="13:66" x14ac:dyDescent="0.55000000000000004">
      <c r="M2464" s="242" t="s">
        <v>43581</v>
      </c>
      <c r="N2464" s="242"/>
      <c r="O2464" s="243">
        <v>13698</v>
      </c>
      <c r="Q2464" s="224" t="s">
        <v>12173</v>
      </c>
      <c r="R2464" s="224"/>
      <c r="S2464" s="225">
        <v>31030.66</v>
      </c>
      <c r="U2464" s="203" t="s">
        <v>2715</v>
      </c>
      <c r="V2464" s="203"/>
      <c r="W2464" s="204">
        <v>52297</v>
      </c>
      <c r="AF2464" t="s">
        <v>64502</v>
      </c>
      <c r="AG2464">
        <v>162.78</v>
      </c>
      <c r="AI2464" s="276" t="s">
        <v>69706</v>
      </c>
      <c r="AJ2464" s="277">
        <v>12194.79</v>
      </c>
      <c r="AL2464" s="246" t="s">
        <v>58984</v>
      </c>
      <c r="AM2464" s="247">
        <v>50802.559999999998</v>
      </c>
      <c r="AO2464" s="226" t="s">
        <v>17044</v>
      </c>
      <c r="AP2464" s="227">
        <v>69495</v>
      </c>
      <c r="AR2464" s="207" t="s">
        <v>16972</v>
      </c>
      <c r="AS2464" s="208">
        <v>1992.6</v>
      </c>
      <c r="AT2464" s="93"/>
      <c r="AU2464" s="199" t="s">
        <v>25243</v>
      </c>
      <c r="AV2464" s="200">
        <v>15575.9</v>
      </c>
      <c r="BD2464" s="263"/>
      <c r="BE2464" s="264"/>
      <c r="BG2464" s="244" t="s">
        <v>43896</v>
      </c>
      <c r="BH2464" s="245">
        <v>13698</v>
      </c>
      <c r="BJ2464" s="230" t="s">
        <v>12276</v>
      </c>
      <c r="BK2464" s="231">
        <v>31030.66</v>
      </c>
      <c r="BM2464" s="209" t="s">
        <v>8101</v>
      </c>
      <c r="BN2464" s="210">
        <v>1704</v>
      </c>
    </row>
    <row r="2465" spans="13:66" x14ac:dyDescent="0.55000000000000004">
      <c r="M2465" s="242" t="s">
        <v>43582</v>
      </c>
      <c r="N2465" s="242"/>
      <c r="O2465" s="243">
        <v>4910.3999999999996</v>
      </c>
      <c r="Q2465" s="224" t="s">
        <v>12174</v>
      </c>
      <c r="R2465" s="224"/>
      <c r="S2465" s="225">
        <v>197064.68</v>
      </c>
      <c r="U2465" s="203" t="s">
        <v>2716</v>
      </c>
      <c r="V2465" s="203"/>
      <c r="W2465" s="204">
        <v>7154.01</v>
      </c>
      <c r="AF2465" t="s">
        <v>64503</v>
      </c>
      <c r="AG2465">
        <v>511.57</v>
      </c>
      <c r="AI2465" s="276" t="s">
        <v>70459</v>
      </c>
      <c r="AJ2465" s="277">
        <v>-3040.31</v>
      </c>
      <c r="AL2465" s="246" t="s">
        <v>58200</v>
      </c>
      <c r="AM2465" s="247">
        <v>338953.03</v>
      </c>
      <c r="AO2465" s="226" t="s">
        <v>47849</v>
      </c>
      <c r="AP2465" s="227">
        <v>41160.49</v>
      </c>
      <c r="AR2465" s="207" t="s">
        <v>16973</v>
      </c>
      <c r="AS2465" s="208">
        <v>211086.44</v>
      </c>
      <c r="AT2465" s="93"/>
      <c r="AU2465" s="199" t="s">
        <v>14020</v>
      </c>
      <c r="AV2465" s="200">
        <v>14725.72</v>
      </c>
      <c r="BD2465" s="263"/>
      <c r="BE2465" s="264"/>
      <c r="BG2465" s="244" t="s">
        <v>43897</v>
      </c>
      <c r="BH2465" s="245">
        <v>4910.3999999999996</v>
      </c>
      <c r="BJ2465" s="230" t="s">
        <v>12277</v>
      </c>
      <c r="BK2465" s="231">
        <v>197064.68</v>
      </c>
      <c r="BM2465" s="209" t="s">
        <v>8373</v>
      </c>
      <c r="BN2465" s="210">
        <v>3563</v>
      </c>
    </row>
    <row r="2466" spans="13:66" x14ac:dyDescent="0.55000000000000004">
      <c r="M2466" s="242" t="s">
        <v>43583</v>
      </c>
      <c r="N2466" s="242"/>
      <c r="O2466" s="243">
        <v>837</v>
      </c>
      <c r="Q2466" s="224" t="s">
        <v>12178</v>
      </c>
      <c r="R2466" s="224"/>
      <c r="S2466" s="225">
        <v>56532</v>
      </c>
      <c r="U2466" s="203" t="s">
        <v>2717</v>
      </c>
      <c r="V2466" s="203"/>
      <c r="W2466" s="204">
        <v>23420.400000000001</v>
      </c>
      <c r="AF2466" t="s">
        <v>70039</v>
      </c>
      <c r="AG2466" s="284">
        <v>158317.46</v>
      </c>
      <c r="AI2466" s="276" t="s">
        <v>66544</v>
      </c>
      <c r="AJ2466" s="277">
        <v>198709.67</v>
      </c>
      <c r="AL2466" s="246" t="s">
        <v>58201</v>
      </c>
      <c r="AM2466" s="247">
        <v>157885.9</v>
      </c>
      <c r="AO2466" s="226" t="s">
        <v>17046</v>
      </c>
      <c r="AP2466" s="227">
        <v>3148.78</v>
      </c>
      <c r="AR2466" s="207" t="s">
        <v>16974</v>
      </c>
      <c r="AS2466" s="208">
        <v>667.33</v>
      </c>
      <c r="AT2466" s="93"/>
      <c r="AU2466" s="199" t="s">
        <v>32560</v>
      </c>
      <c r="AV2466" s="200">
        <v>35339.050000000003</v>
      </c>
      <c r="BD2466" s="263"/>
      <c r="BE2466" s="264"/>
      <c r="BG2466" s="244" t="s">
        <v>43898</v>
      </c>
      <c r="BH2466" s="245">
        <v>837</v>
      </c>
      <c r="BJ2466" s="230" t="s">
        <v>12282</v>
      </c>
      <c r="BK2466" s="231">
        <v>56532</v>
      </c>
      <c r="BM2466" s="209" t="s">
        <v>9029</v>
      </c>
      <c r="BN2466" s="210">
        <v>13212</v>
      </c>
    </row>
    <row r="2467" spans="13:66" x14ac:dyDescent="0.55000000000000004">
      <c r="M2467" s="242" t="s">
        <v>43585</v>
      </c>
      <c r="N2467" s="242"/>
      <c r="O2467" s="243">
        <v>4838</v>
      </c>
      <c r="Q2467" s="224" t="s">
        <v>5656</v>
      </c>
      <c r="R2467" s="224"/>
      <c r="S2467" s="225">
        <v>235220.32</v>
      </c>
      <c r="U2467" s="203" t="s">
        <v>2718</v>
      </c>
      <c r="V2467" s="203"/>
      <c r="W2467" s="204">
        <v>33138</v>
      </c>
      <c r="AF2467" t="s">
        <v>68023</v>
      </c>
      <c r="AG2467" s="284">
        <v>42498.2</v>
      </c>
      <c r="AI2467" s="276" t="s">
        <v>63642</v>
      </c>
      <c r="AJ2467" s="277">
        <v>1731.29</v>
      </c>
      <c r="AL2467" s="246" t="s">
        <v>62448</v>
      </c>
      <c r="AM2467" s="247">
        <v>1581819.36</v>
      </c>
      <c r="AO2467" s="226" t="s">
        <v>17047</v>
      </c>
      <c r="AP2467" s="227">
        <v>48.94</v>
      </c>
      <c r="AR2467" s="207" t="s">
        <v>16975</v>
      </c>
      <c r="AS2467" s="208">
        <v>43840</v>
      </c>
      <c r="AT2467" s="93"/>
      <c r="AU2467" s="199" t="s">
        <v>14021</v>
      </c>
      <c r="AV2467" s="200">
        <v>20252.79</v>
      </c>
      <c r="BD2467" s="263"/>
      <c r="BE2467" s="264"/>
      <c r="BG2467" s="244" t="s">
        <v>43900</v>
      </c>
      <c r="BH2467" s="245">
        <v>4838</v>
      </c>
      <c r="BJ2467" s="230" t="s">
        <v>11856</v>
      </c>
      <c r="BK2467" s="231">
        <v>235220.32</v>
      </c>
      <c r="BM2467" s="209" t="s">
        <v>9349</v>
      </c>
      <c r="BN2467" s="210">
        <v>40605</v>
      </c>
    </row>
    <row r="2468" spans="13:66" x14ac:dyDescent="0.55000000000000004">
      <c r="M2468" s="242" t="s">
        <v>43586</v>
      </c>
      <c r="N2468" s="242"/>
      <c r="O2468" s="243">
        <v>158112</v>
      </c>
      <c r="Q2468" s="224" t="s">
        <v>5657</v>
      </c>
      <c r="R2468" s="224"/>
      <c r="S2468" s="225">
        <v>401223.37</v>
      </c>
      <c r="U2468" s="203" t="s">
        <v>2719</v>
      </c>
      <c r="V2468" s="203"/>
      <c r="W2468" s="204">
        <v>12427.36</v>
      </c>
      <c r="AF2468" t="s">
        <v>68030</v>
      </c>
      <c r="AG2468" s="284">
        <v>124815</v>
      </c>
      <c r="AI2468" s="276" t="s">
        <v>64131</v>
      </c>
      <c r="AJ2468" s="277">
        <v>508.48</v>
      </c>
      <c r="AL2468" s="246" t="s">
        <v>60070</v>
      </c>
      <c r="AM2468" s="247">
        <v>32000</v>
      </c>
      <c r="AO2468" s="226" t="s">
        <v>17048</v>
      </c>
      <c r="AP2468" s="227">
        <v>19144</v>
      </c>
      <c r="AR2468" s="207" t="s">
        <v>34397</v>
      </c>
      <c r="AS2468" s="208">
        <v>539.58000000000004</v>
      </c>
      <c r="AT2468" s="93"/>
      <c r="AU2468" s="199" t="s">
        <v>14022</v>
      </c>
      <c r="AV2468" s="200">
        <v>7590.13</v>
      </c>
      <c r="BD2468" s="263"/>
      <c r="BE2468" s="264"/>
      <c r="BG2468" s="244" t="s">
        <v>43901</v>
      </c>
      <c r="BH2468" s="245">
        <v>158112</v>
      </c>
      <c r="BJ2468" s="230" t="s">
        <v>11857</v>
      </c>
      <c r="BK2468" s="231">
        <v>401223.37</v>
      </c>
      <c r="BM2468" s="209" t="s">
        <v>9926</v>
      </c>
      <c r="BN2468" s="210">
        <v>115718</v>
      </c>
    </row>
    <row r="2469" spans="13:66" x14ac:dyDescent="0.55000000000000004">
      <c r="M2469" s="242" t="s">
        <v>43587</v>
      </c>
      <c r="N2469" s="242"/>
      <c r="O2469" s="243">
        <v>38630</v>
      </c>
      <c r="Q2469" s="224" t="s">
        <v>5591</v>
      </c>
      <c r="R2469" s="224"/>
      <c r="S2469" s="225">
        <v>13465022.07</v>
      </c>
      <c r="U2469" s="203" t="s">
        <v>2720</v>
      </c>
      <c r="V2469" s="203"/>
      <c r="W2469" s="204">
        <v>3386</v>
      </c>
      <c r="AF2469" t="s">
        <v>68031</v>
      </c>
      <c r="AG2469" s="284">
        <v>39352.5</v>
      </c>
      <c r="AI2469" s="276" t="s">
        <v>63643</v>
      </c>
      <c r="AJ2469" s="277">
        <v>171.36</v>
      </c>
      <c r="AL2469" s="246" t="s">
        <v>46728</v>
      </c>
      <c r="AM2469" s="247">
        <v>28313</v>
      </c>
      <c r="AO2469" s="226" t="s">
        <v>47850</v>
      </c>
      <c r="AP2469" s="227">
        <v>194200.69</v>
      </c>
      <c r="AR2469" s="207" t="s">
        <v>16976</v>
      </c>
      <c r="AS2469" s="208">
        <v>41900</v>
      </c>
      <c r="AT2469" s="93"/>
      <c r="AU2469" s="199" t="s">
        <v>14023</v>
      </c>
      <c r="AV2469" s="200">
        <v>103155</v>
      </c>
      <c r="BD2469" s="263"/>
      <c r="BE2469" s="264"/>
      <c r="BG2469" s="244" t="s">
        <v>43902</v>
      </c>
      <c r="BH2469" s="245">
        <v>38630</v>
      </c>
      <c r="BJ2469" s="230" t="s">
        <v>11794</v>
      </c>
      <c r="BK2469" s="231">
        <v>13465022.07</v>
      </c>
      <c r="BM2469" s="209" t="s">
        <v>6762</v>
      </c>
      <c r="BN2469" s="210">
        <v>16985</v>
      </c>
    </row>
    <row r="2470" spans="13:66" x14ac:dyDescent="0.55000000000000004">
      <c r="M2470" s="242" t="s">
        <v>43589</v>
      </c>
      <c r="N2470" s="242"/>
      <c r="O2470" s="243">
        <v>4166</v>
      </c>
      <c r="Q2470" s="224" t="s">
        <v>5592</v>
      </c>
      <c r="R2470" s="224"/>
      <c r="S2470" s="225">
        <v>230086.37</v>
      </c>
      <c r="U2470" s="203" t="s">
        <v>2721</v>
      </c>
      <c r="V2470" s="203"/>
      <c r="W2470" s="204">
        <v>907</v>
      </c>
      <c r="AF2470" t="s">
        <v>39258</v>
      </c>
      <c r="AG2470" s="284">
        <v>6975</v>
      </c>
      <c r="AI2470" s="276" t="s">
        <v>63644</v>
      </c>
      <c r="AJ2470" s="277">
        <v>560.39</v>
      </c>
      <c r="AL2470" s="246" t="s">
        <v>57298</v>
      </c>
      <c r="AM2470" s="247">
        <v>187</v>
      </c>
      <c r="AO2470" s="226" t="s">
        <v>17049</v>
      </c>
      <c r="AP2470" s="227">
        <v>253454.67</v>
      </c>
      <c r="AR2470" s="207" t="s">
        <v>16977</v>
      </c>
      <c r="AS2470" s="208">
        <v>47251.1</v>
      </c>
      <c r="AT2470" s="93"/>
      <c r="AU2470" s="199" t="s">
        <v>14024</v>
      </c>
      <c r="AV2470" s="200">
        <v>11472</v>
      </c>
      <c r="BD2470" s="263"/>
      <c r="BE2470" s="264"/>
      <c r="BG2470" s="244" t="s">
        <v>43904</v>
      </c>
      <c r="BH2470" s="245">
        <v>4166</v>
      </c>
      <c r="BJ2470" s="230" t="s">
        <v>11795</v>
      </c>
      <c r="BK2470" s="231">
        <v>230086.37</v>
      </c>
      <c r="BM2470" s="209" t="s">
        <v>6959</v>
      </c>
      <c r="BN2470" s="210">
        <v>795</v>
      </c>
    </row>
    <row r="2471" spans="13:66" x14ac:dyDescent="0.55000000000000004">
      <c r="M2471" s="242" t="s">
        <v>43591</v>
      </c>
      <c r="N2471" s="242"/>
      <c r="O2471" s="243">
        <v>14400</v>
      </c>
      <c r="Q2471" s="224" t="s">
        <v>5593</v>
      </c>
      <c r="R2471" s="224"/>
      <c r="S2471" s="225">
        <v>319453.32</v>
      </c>
      <c r="U2471" s="203" t="s">
        <v>2722</v>
      </c>
      <c r="V2471" s="203"/>
      <c r="W2471" s="204">
        <v>9971.11</v>
      </c>
      <c r="AF2471" t="s">
        <v>68033</v>
      </c>
      <c r="AG2471" s="284">
        <v>35400</v>
      </c>
      <c r="AI2471" s="276" t="s">
        <v>69707</v>
      </c>
      <c r="AJ2471" s="277">
        <v>4000</v>
      </c>
      <c r="AL2471" s="246" t="s">
        <v>61874</v>
      </c>
      <c r="AM2471" s="247">
        <v>-7.16</v>
      </c>
      <c r="AO2471" s="226" t="s">
        <v>46726</v>
      </c>
      <c r="AP2471" s="227">
        <v>3049.3</v>
      </c>
      <c r="AR2471" s="207" t="s">
        <v>16978</v>
      </c>
      <c r="AS2471" s="208">
        <v>35912.26</v>
      </c>
      <c r="AT2471" s="93"/>
      <c r="AU2471" s="199" t="s">
        <v>14025</v>
      </c>
      <c r="AV2471" s="200">
        <v>22439.55</v>
      </c>
      <c r="BD2471" s="263"/>
      <c r="BE2471" s="264"/>
      <c r="BG2471" s="244" t="s">
        <v>43906</v>
      </c>
      <c r="BH2471" s="245">
        <v>14400</v>
      </c>
      <c r="BJ2471" s="230" t="s">
        <v>11796</v>
      </c>
      <c r="BK2471" s="231">
        <v>319453.32</v>
      </c>
      <c r="BM2471" s="209" t="s">
        <v>7436</v>
      </c>
      <c r="BN2471" s="210">
        <v>4317</v>
      </c>
    </row>
    <row r="2472" spans="13:66" x14ac:dyDescent="0.55000000000000004">
      <c r="M2472" s="242" t="s">
        <v>43592</v>
      </c>
      <c r="N2472" s="242"/>
      <c r="O2472" s="243">
        <v>52140</v>
      </c>
      <c r="Q2472" s="224" t="s">
        <v>5594</v>
      </c>
      <c r="R2472" s="224"/>
      <c r="S2472" s="225">
        <v>2496183.7799999998</v>
      </c>
      <c r="U2472" s="203" t="s">
        <v>2723</v>
      </c>
      <c r="V2472" s="203"/>
      <c r="W2472" s="204">
        <v>5241</v>
      </c>
      <c r="AF2472" t="s">
        <v>68034</v>
      </c>
      <c r="AG2472" s="284">
        <v>6952.5</v>
      </c>
      <c r="AI2472" s="276" t="s">
        <v>64132</v>
      </c>
      <c r="AJ2472" s="277">
        <v>122536.25</v>
      </c>
      <c r="AL2472" s="246" t="s">
        <v>48740</v>
      </c>
      <c r="AM2472" s="247">
        <v>301.70999999999998</v>
      </c>
      <c r="AO2472" s="226" t="s">
        <v>36104</v>
      </c>
      <c r="AP2472" s="227">
        <v>37682.379999999997</v>
      </c>
      <c r="AR2472" s="207" t="s">
        <v>16979</v>
      </c>
      <c r="AS2472" s="208">
        <v>10173</v>
      </c>
      <c r="AT2472" s="93"/>
      <c r="AU2472" s="199" t="s">
        <v>14026</v>
      </c>
      <c r="AV2472" s="200">
        <v>3856.94</v>
      </c>
      <c r="BD2472" s="263"/>
      <c r="BE2472" s="264"/>
      <c r="BG2472" s="244" t="s">
        <v>43907</v>
      </c>
      <c r="BH2472" s="245">
        <v>52140</v>
      </c>
      <c r="BJ2472" s="230" t="s">
        <v>11797</v>
      </c>
      <c r="BK2472" s="231">
        <v>2496183.7799999998</v>
      </c>
      <c r="BM2472" s="209" t="s">
        <v>8102</v>
      </c>
      <c r="BN2472" s="210">
        <v>713</v>
      </c>
    </row>
    <row r="2473" spans="13:66" x14ac:dyDescent="0.55000000000000004">
      <c r="M2473" s="242" t="s">
        <v>43593</v>
      </c>
      <c r="N2473" s="242"/>
      <c r="O2473" s="243">
        <v>21488.78</v>
      </c>
      <c r="Q2473" s="224" t="s">
        <v>5595</v>
      </c>
      <c r="R2473" s="224"/>
      <c r="S2473" s="225">
        <v>1586344.23</v>
      </c>
      <c r="U2473" s="203" t="s">
        <v>2724</v>
      </c>
      <c r="V2473" s="203"/>
      <c r="W2473" s="204">
        <v>155.87</v>
      </c>
      <c r="AF2473" t="s">
        <v>68036</v>
      </c>
      <c r="AG2473" s="284">
        <v>19233.72</v>
      </c>
      <c r="AI2473" s="276" t="s">
        <v>69862</v>
      </c>
      <c r="AJ2473" s="277">
        <v>366325.2</v>
      </c>
      <c r="AL2473" s="246" t="s">
        <v>63070</v>
      </c>
      <c r="AM2473" s="247">
        <v>1007.5</v>
      </c>
      <c r="AO2473" s="226" t="s">
        <v>17050</v>
      </c>
      <c r="AP2473" s="227">
        <v>47419.4</v>
      </c>
      <c r="AR2473" s="207" t="s">
        <v>16980</v>
      </c>
      <c r="AS2473" s="208">
        <v>565477</v>
      </c>
      <c r="AT2473" s="93"/>
      <c r="AU2473" s="199" t="s">
        <v>14027</v>
      </c>
      <c r="AV2473" s="200">
        <v>51354.93</v>
      </c>
      <c r="BD2473" s="263"/>
      <c r="BE2473" s="264"/>
      <c r="BG2473" s="244" t="s">
        <v>43908</v>
      </c>
      <c r="BH2473" s="245">
        <v>21488.78</v>
      </c>
      <c r="BJ2473" s="230" t="s">
        <v>11798</v>
      </c>
      <c r="BK2473" s="231">
        <v>1586344.23</v>
      </c>
      <c r="BM2473" s="209" t="s">
        <v>8374</v>
      </c>
      <c r="BN2473" s="210">
        <v>374</v>
      </c>
    </row>
    <row r="2474" spans="13:66" x14ac:dyDescent="0.55000000000000004">
      <c r="M2474" s="242" t="s">
        <v>43594</v>
      </c>
      <c r="N2474" s="242"/>
      <c r="O2474" s="243">
        <v>401</v>
      </c>
      <c r="Q2474" s="224" t="s">
        <v>5596</v>
      </c>
      <c r="R2474" s="224"/>
      <c r="S2474" s="225">
        <v>92988.09</v>
      </c>
      <c r="U2474" s="203" t="s">
        <v>2725</v>
      </c>
      <c r="V2474" s="203"/>
      <c r="W2474" s="204">
        <v>10136</v>
      </c>
      <c r="AF2474" t="s">
        <v>68037</v>
      </c>
      <c r="AG2474" s="284">
        <v>4695</v>
      </c>
      <c r="AI2474" s="276" t="s">
        <v>69863</v>
      </c>
      <c r="AJ2474" s="277">
        <v>528633.56000000006</v>
      </c>
      <c r="AL2474" s="246" t="s">
        <v>47852</v>
      </c>
      <c r="AM2474" s="247">
        <v>66880</v>
      </c>
      <c r="AO2474" s="226" t="s">
        <v>48738</v>
      </c>
      <c r="AP2474" s="227">
        <v>18999.02</v>
      </c>
      <c r="AR2474" s="207" t="s">
        <v>16981</v>
      </c>
      <c r="AS2474" s="208">
        <v>330.69</v>
      </c>
      <c r="AT2474" s="93"/>
      <c r="AU2474" s="199" t="s">
        <v>14028</v>
      </c>
      <c r="AV2474" s="200">
        <v>8778.2199999999993</v>
      </c>
      <c r="BD2474" s="263"/>
      <c r="BE2474" s="264"/>
      <c r="BG2474" s="244" t="s">
        <v>43909</v>
      </c>
      <c r="BH2474" s="245">
        <v>401</v>
      </c>
      <c r="BJ2474" s="230" t="s">
        <v>11799</v>
      </c>
      <c r="BK2474" s="231">
        <v>92988.09</v>
      </c>
      <c r="BM2474" s="209" t="s">
        <v>8758</v>
      </c>
      <c r="BN2474" s="210">
        <v>1984.25</v>
      </c>
    </row>
    <row r="2475" spans="13:66" x14ac:dyDescent="0.55000000000000004">
      <c r="M2475" s="242" t="s">
        <v>43596</v>
      </c>
      <c r="N2475" s="242"/>
      <c r="O2475" s="243">
        <v>14413.19</v>
      </c>
      <c r="Q2475" s="224" t="s">
        <v>5597</v>
      </c>
      <c r="R2475" s="224"/>
      <c r="S2475" s="225">
        <v>699549.1</v>
      </c>
      <c r="U2475" s="203" t="s">
        <v>2726</v>
      </c>
      <c r="V2475" s="203"/>
      <c r="W2475" s="204">
        <v>27163</v>
      </c>
      <c r="AF2475" t="s">
        <v>63720</v>
      </c>
      <c r="AG2475" s="284">
        <v>91374.59</v>
      </c>
      <c r="AI2475" s="276" t="s">
        <v>67312</v>
      </c>
      <c r="AJ2475" s="277">
        <v>55652.69</v>
      </c>
      <c r="AL2475" s="246" t="s">
        <v>49712</v>
      </c>
      <c r="AM2475" s="247">
        <v>5350.4</v>
      </c>
      <c r="AO2475" s="226" t="s">
        <v>44526</v>
      </c>
      <c r="AP2475" s="227">
        <v>33879.49</v>
      </c>
      <c r="AR2475" s="207" t="s">
        <v>13189</v>
      </c>
      <c r="AS2475" s="208">
        <v>3410.84</v>
      </c>
      <c r="AT2475" s="93"/>
      <c r="AU2475" s="199" t="s">
        <v>14029</v>
      </c>
      <c r="AV2475" s="200">
        <v>4759.66</v>
      </c>
      <c r="BD2475" s="263"/>
      <c r="BE2475" s="264"/>
      <c r="BG2475" s="244" t="s">
        <v>43911</v>
      </c>
      <c r="BH2475" s="245">
        <v>14413.19</v>
      </c>
      <c r="BJ2475" s="230" t="s">
        <v>11800</v>
      </c>
      <c r="BK2475" s="231">
        <v>699549.1</v>
      </c>
      <c r="BM2475" s="209" t="s">
        <v>9030</v>
      </c>
      <c r="BN2475" s="210">
        <v>2826</v>
      </c>
    </row>
    <row r="2476" spans="13:66" x14ac:dyDescent="0.55000000000000004">
      <c r="M2476" s="242" t="s">
        <v>43598</v>
      </c>
      <c r="N2476" s="242"/>
      <c r="O2476" s="243">
        <v>5624</v>
      </c>
      <c r="Q2476" s="224" t="s">
        <v>5598</v>
      </c>
      <c r="R2476" s="224"/>
      <c r="S2476" s="225">
        <v>1298283.1000000001</v>
      </c>
      <c r="U2476" s="203" t="s">
        <v>2727</v>
      </c>
      <c r="V2476" s="203"/>
      <c r="W2476" s="204">
        <v>3354</v>
      </c>
      <c r="AF2476" t="s">
        <v>70620</v>
      </c>
      <c r="AG2476" s="284">
        <v>6107.5</v>
      </c>
      <c r="AI2476" s="276" t="s">
        <v>66545</v>
      </c>
      <c r="AJ2476" s="277">
        <v>474550.52</v>
      </c>
      <c r="AL2476" s="246" t="s">
        <v>47853</v>
      </c>
      <c r="AM2476" s="247">
        <v>5439.13</v>
      </c>
      <c r="AO2476" s="226" t="s">
        <v>17051</v>
      </c>
      <c r="AP2476" s="227">
        <v>13304.17</v>
      </c>
      <c r="AR2476" s="207" t="s">
        <v>16982</v>
      </c>
      <c r="AS2476" s="208">
        <v>337486.27</v>
      </c>
      <c r="AT2476" s="93"/>
      <c r="AU2476" s="199" t="s">
        <v>14030</v>
      </c>
      <c r="AV2476" s="200">
        <v>94.63</v>
      </c>
      <c r="BD2476" s="263"/>
      <c r="BE2476" s="264"/>
      <c r="BG2476" s="244" t="s">
        <v>43913</v>
      </c>
      <c r="BH2476" s="245">
        <v>5624</v>
      </c>
      <c r="BJ2476" s="230" t="s">
        <v>11801</v>
      </c>
      <c r="BK2476" s="231">
        <v>1298283.1000000001</v>
      </c>
      <c r="BM2476" s="209" t="s">
        <v>9350</v>
      </c>
      <c r="BN2476" s="210">
        <v>8223.43</v>
      </c>
    </row>
    <row r="2477" spans="13:66" x14ac:dyDescent="0.55000000000000004">
      <c r="M2477" s="242" t="s">
        <v>43599</v>
      </c>
      <c r="N2477" s="242"/>
      <c r="O2477" s="243">
        <v>10376.42</v>
      </c>
      <c r="Q2477" s="224" t="s">
        <v>5599</v>
      </c>
      <c r="R2477" s="224"/>
      <c r="S2477" s="225">
        <v>755857.38</v>
      </c>
      <c r="U2477" s="203" t="s">
        <v>2728</v>
      </c>
      <c r="V2477" s="203"/>
      <c r="W2477" s="204">
        <v>1366</v>
      </c>
      <c r="AF2477" t="s">
        <v>39259</v>
      </c>
      <c r="AG2477" s="284">
        <v>25620.57</v>
      </c>
      <c r="AI2477" s="276" t="s">
        <v>63094</v>
      </c>
      <c r="AJ2477" s="277">
        <v>14887.4</v>
      </c>
      <c r="AL2477" s="246" t="s">
        <v>47854</v>
      </c>
      <c r="AM2477" s="247">
        <v>17696.439999999999</v>
      </c>
      <c r="AO2477" s="226" t="s">
        <v>48739</v>
      </c>
      <c r="AP2477" s="227">
        <v>1470</v>
      </c>
      <c r="AR2477" s="207" t="s">
        <v>16983</v>
      </c>
      <c r="AS2477" s="208">
        <v>74287.759999999995</v>
      </c>
      <c r="AT2477" s="93"/>
      <c r="AU2477" s="199" t="s">
        <v>14031</v>
      </c>
      <c r="AV2477" s="200">
        <v>522982.63</v>
      </c>
      <c r="BD2477" s="263"/>
      <c r="BE2477" s="264"/>
      <c r="BG2477" s="244" t="s">
        <v>43915</v>
      </c>
      <c r="BH2477" s="245">
        <v>10376.42</v>
      </c>
      <c r="BJ2477" s="230" t="s">
        <v>11802</v>
      </c>
      <c r="BK2477" s="231">
        <v>755857.38</v>
      </c>
      <c r="BM2477" s="209" t="s">
        <v>11610</v>
      </c>
      <c r="BN2477" s="210">
        <v>949.99</v>
      </c>
    </row>
    <row r="2478" spans="13:66" x14ac:dyDescent="0.55000000000000004">
      <c r="M2478" s="242" t="s">
        <v>43600</v>
      </c>
      <c r="N2478" s="242"/>
      <c r="O2478" s="243">
        <v>6530.09</v>
      </c>
      <c r="Q2478" s="224" t="s">
        <v>5600</v>
      </c>
      <c r="R2478" s="224"/>
      <c r="S2478" s="225">
        <v>2871374.38</v>
      </c>
      <c r="U2478" s="203" t="s">
        <v>2729</v>
      </c>
      <c r="V2478" s="203"/>
      <c r="W2478" s="204">
        <v>42772</v>
      </c>
      <c r="AF2478" t="s">
        <v>42660</v>
      </c>
      <c r="AG2478" s="284">
        <v>77452.83</v>
      </c>
      <c r="AI2478" s="276" t="s">
        <v>64134</v>
      </c>
      <c r="AJ2478" s="277">
        <v>2022.6</v>
      </c>
      <c r="AL2478" s="246" t="s">
        <v>48742</v>
      </c>
      <c r="AM2478" s="247">
        <v>7396.92</v>
      </c>
      <c r="AO2478" s="226" t="s">
        <v>17052</v>
      </c>
      <c r="AP2478" s="227">
        <v>21081.57</v>
      </c>
      <c r="AR2478" s="207" t="s">
        <v>16984</v>
      </c>
      <c r="AS2478" s="208">
        <v>30600</v>
      </c>
      <c r="AT2478" s="93"/>
      <c r="AU2478" s="199" t="s">
        <v>32561</v>
      </c>
      <c r="AV2478" s="200">
        <v>204788.3</v>
      </c>
      <c r="BD2478" s="263"/>
      <c r="BE2478" s="264"/>
      <c r="BG2478" s="244" t="s">
        <v>43916</v>
      </c>
      <c r="BH2478" s="245">
        <v>6530.09</v>
      </c>
      <c r="BJ2478" s="230" t="s">
        <v>11803</v>
      </c>
      <c r="BK2478" s="231">
        <v>2871374.38</v>
      </c>
      <c r="BM2478" s="209" t="s">
        <v>11955</v>
      </c>
      <c r="BN2478" s="210">
        <v>14959.33</v>
      </c>
    </row>
    <row r="2479" spans="13:66" x14ac:dyDescent="0.55000000000000004">
      <c r="M2479" s="242" t="s">
        <v>43601</v>
      </c>
      <c r="N2479" s="242"/>
      <c r="O2479" s="243">
        <v>12199</v>
      </c>
      <c r="Q2479" s="224" t="s">
        <v>5601</v>
      </c>
      <c r="R2479" s="224"/>
      <c r="S2479" s="225">
        <v>1386287.47</v>
      </c>
      <c r="U2479" s="203" t="s">
        <v>2730</v>
      </c>
      <c r="V2479" s="203"/>
      <c r="W2479" s="204">
        <v>2383.54</v>
      </c>
      <c r="AF2479" t="s">
        <v>58578</v>
      </c>
      <c r="AG2479" s="284">
        <v>1344</v>
      </c>
      <c r="AI2479" s="276" t="s">
        <v>59545</v>
      </c>
      <c r="AJ2479" s="277">
        <v>25000</v>
      </c>
      <c r="AL2479" s="246" t="s">
        <v>62557</v>
      </c>
      <c r="AM2479" s="247">
        <v>34345</v>
      </c>
      <c r="AO2479" s="226" t="s">
        <v>17053</v>
      </c>
      <c r="AP2479" s="227">
        <v>790.26</v>
      </c>
      <c r="AR2479" s="207" t="s">
        <v>16985</v>
      </c>
      <c r="AS2479" s="208">
        <v>55888.72</v>
      </c>
      <c r="AT2479" s="93"/>
      <c r="AU2479" s="199" t="s">
        <v>32562</v>
      </c>
      <c r="AV2479" s="200">
        <v>475231.94</v>
      </c>
      <c r="BD2479" s="263"/>
      <c r="BE2479" s="264"/>
      <c r="BG2479" s="244" t="s">
        <v>43917</v>
      </c>
      <c r="BH2479" s="245">
        <v>12199</v>
      </c>
      <c r="BJ2479" s="230" t="s">
        <v>11804</v>
      </c>
      <c r="BK2479" s="231">
        <v>1386287.47</v>
      </c>
      <c r="BM2479" s="209" t="s">
        <v>9927</v>
      </c>
      <c r="BN2479" s="210">
        <v>52127</v>
      </c>
    </row>
    <row r="2480" spans="13:66" x14ac:dyDescent="0.55000000000000004">
      <c r="M2480" s="242" t="s">
        <v>43602</v>
      </c>
      <c r="N2480" s="242"/>
      <c r="O2480" s="243">
        <v>42696</v>
      </c>
      <c r="Q2480" s="224" t="s">
        <v>5602</v>
      </c>
      <c r="R2480" s="224"/>
      <c r="S2480" s="225">
        <v>71667.16</v>
      </c>
      <c r="U2480" s="203" t="s">
        <v>2731</v>
      </c>
      <c r="V2480" s="203"/>
      <c r="W2480" s="204">
        <v>5885</v>
      </c>
      <c r="AF2480" t="s">
        <v>58579</v>
      </c>
      <c r="AG2480" s="284">
        <v>68040</v>
      </c>
      <c r="AI2480" s="276" t="s">
        <v>59546</v>
      </c>
      <c r="AJ2480" s="277">
        <v>1912.52</v>
      </c>
      <c r="AL2480" s="246" t="s">
        <v>61084</v>
      </c>
      <c r="AM2480" s="247">
        <v>105500</v>
      </c>
      <c r="AO2480" s="226" t="s">
        <v>17054</v>
      </c>
      <c r="AP2480" s="227">
        <v>9674.84</v>
      </c>
      <c r="AR2480" s="207" t="s">
        <v>16986</v>
      </c>
      <c r="AS2480" s="208">
        <v>15205.35</v>
      </c>
      <c r="AT2480" s="93"/>
      <c r="AU2480" s="199" t="s">
        <v>32563</v>
      </c>
      <c r="AV2480" s="200">
        <v>11215.74</v>
      </c>
      <c r="BD2480" s="263"/>
      <c r="BE2480" s="264"/>
      <c r="BG2480" s="244" t="s">
        <v>43918</v>
      </c>
      <c r="BH2480" s="245">
        <v>42696</v>
      </c>
      <c r="BJ2480" s="230" t="s">
        <v>11805</v>
      </c>
      <c r="BK2480" s="231">
        <v>71667.16</v>
      </c>
      <c r="BM2480" s="209" t="s">
        <v>6763</v>
      </c>
      <c r="BN2480" s="210">
        <v>11752.66</v>
      </c>
    </row>
    <row r="2481" spans="13:66" x14ac:dyDescent="0.55000000000000004">
      <c r="M2481" s="242" t="s">
        <v>43603</v>
      </c>
      <c r="N2481" s="242"/>
      <c r="O2481" s="243">
        <v>3800</v>
      </c>
      <c r="Q2481" s="224" t="s">
        <v>5603</v>
      </c>
      <c r="R2481" s="224"/>
      <c r="S2481" s="225">
        <v>1906135.36</v>
      </c>
      <c r="U2481" s="203" t="s">
        <v>2732</v>
      </c>
      <c r="V2481" s="203"/>
      <c r="W2481" s="204">
        <v>5961</v>
      </c>
      <c r="AF2481" t="s">
        <v>68040</v>
      </c>
      <c r="AG2481">
        <v>48.84</v>
      </c>
      <c r="AI2481" s="276" t="s">
        <v>59547</v>
      </c>
      <c r="AJ2481" s="277">
        <v>6255</v>
      </c>
      <c r="AL2481" s="246" t="s">
        <v>17134</v>
      </c>
      <c r="AM2481" s="247">
        <v>5835</v>
      </c>
      <c r="AO2481" s="226" t="s">
        <v>34674</v>
      </c>
      <c r="AP2481" s="227">
        <v>82376.63</v>
      </c>
      <c r="AR2481" s="207" t="s">
        <v>13190</v>
      </c>
      <c r="AS2481" s="208">
        <v>28225</v>
      </c>
      <c r="AT2481" s="93"/>
      <c r="AU2481" s="199" t="s">
        <v>32564</v>
      </c>
      <c r="AV2481" s="200">
        <v>332820.02</v>
      </c>
      <c r="BD2481" s="263"/>
      <c r="BE2481" s="264"/>
      <c r="BG2481" s="244" t="s">
        <v>43919</v>
      </c>
      <c r="BH2481" s="245">
        <v>3800</v>
      </c>
      <c r="BJ2481" s="230" t="s">
        <v>11806</v>
      </c>
      <c r="BK2481" s="231">
        <v>1906135.36</v>
      </c>
      <c r="BM2481" s="209" t="s">
        <v>6960</v>
      </c>
      <c r="BN2481" s="210">
        <v>4940</v>
      </c>
    </row>
    <row r="2482" spans="13:66" x14ac:dyDescent="0.55000000000000004">
      <c r="M2482" s="242" t="s">
        <v>43604</v>
      </c>
      <c r="N2482" s="242"/>
      <c r="O2482" s="243">
        <v>1168</v>
      </c>
      <c r="Q2482" s="224" t="s">
        <v>5604</v>
      </c>
      <c r="R2482" s="224"/>
      <c r="S2482" s="225">
        <v>190758.02</v>
      </c>
      <c r="U2482" s="203" t="s">
        <v>2733</v>
      </c>
      <c r="V2482" s="203"/>
      <c r="W2482" s="204">
        <v>13212</v>
      </c>
      <c r="AF2482" t="s">
        <v>58580</v>
      </c>
      <c r="AG2482" s="284">
        <v>1130.74</v>
      </c>
      <c r="AI2482" s="276" t="s">
        <v>61340</v>
      </c>
      <c r="AJ2482" s="277">
        <v>4453.3100000000004</v>
      </c>
      <c r="AL2482" s="246" t="s">
        <v>17135</v>
      </c>
      <c r="AM2482" s="247">
        <v>9902.5499999999993</v>
      </c>
      <c r="AO2482" s="226" t="s">
        <v>40155</v>
      </c>
      <c r="AP2482" s="227">
        <v>11061.66</v>
      </c>
      <c r="AR2482" s="207" t="s">
        <v>16987</v>
      </c>
      <c r="AS2482" s="208">
        <v>67610.600000000006</v>
      </c>
      <c r="AT2482" s="93"/>
      <c r="AU2482" s="199" t="s">
        <v>14032</v>
      </c>
      <c r="AV2482" s="200">
        <v>20252.79</v>
      </c>
      <c r="BD2482" s="263"/>
      <c r="BE2482" s="264"/>
      <c r="BG2482" s="244" t="s">
        <v>43920</v>
      </c>
      <c r="BH2482" s="245">
        <v>1168</v>
      </c>
      <c r="BJ2482" s="230" t="s">
        <v>11807</v>
      </c>
      <c r="BK2482" s="231">
        <v>190758.02</v>
      </c>
      <c r="BM2482" s="209" t="s">
        <v>7163</v>
      </c>
      <c r="BN2482" s="210">
        <v>1733</v>
      </c>
    </row>
    <row r="2483" spans="13:66" x14ac:dyDescent="0.55000000000000004">
      <c r="M2483" s="242" t="s">
        <v>43605</v>
      </c>
      <c r="N2483" s="242"/>
      <c r="O2483" s="243">
        <v>31464.9</v>
      </c>
      <c r="Q2483" s="224" t="s">
        <v>5605</v>
      </c>
      <c r="R2483" s="224"/>
      <c r="S2483" s="225">
        <v>275061.59000000003</v>
      </c>
      <c r="U2483" s="203" t="s">
        <v>2734</v>
      </c>
      <c r="V2483" s="203"/>
      <c r="W2483" s="204">
        <v>2826</v>
      </c>
      <c r="AF2483" t="s">
        <v>52873</v>
      </c>
      <c r="AG2483" s="284">
        <v>259703.34</v>
      </c>
      <c r="AI2483" s="276" t="s">
        <v>64135</v>
      </c>
      <c r="AJ2483" s="277">
        <v>5111.17</v>
      </c>
      <c r="AL2483" s="246" t="s">
        <v>61315</v>
      </c>
      <c r="AM2483" s="247">
        <v>68068</v>
      </c>
      <c r="AO2483" s="226" t="s">
        <v>38925</v>
      </c>
      <c r="AP2483" s="227">
        <v>986933.58</v>
      </c>
      <c r="AR2483" s="207" t="s">
        <v>16988</v>
      </c>
      <c r="AS2483" s="208">
        <v>226.98</v>
      </c>
      <c r="AT2483" s="93"/>
      <c r="AU2483" s="199" t="s">
        <v>14033</v>
      </c>
      <c r="AV2483" s="200">
        <v>7590.13</v>
      </c>
      <c r="BD2483" s="263"/>
      <c r="BE2483" s="264"/>
      <c r="BG2483" s="244" t="s">
        <v>43921</v>
      </c>
      <c r="BH2483" s="245">
        <v>31464.9</v>
      </c>
      <c r="BJ2483" s="230" t="s">
        <v>11808</v>
      </c>
      <c r="BK2483" s="231">
        <v>275061.59000000003</v>
      </c>
      <c r="BM2483" s="209" t="s">
        <v>7437</v>
      </c>
      <c r="BN2483" s="210">
        <v>71577</v>
      </c>
    </row>
    <row r="2484" spans="13:66" x14ac:dyDescent="0.55000000000000004">
      <c r="M2484" s="242" t="s">
        <v>43606</v>
      </c>
      <c r="N2484" s="242"/>
      <c r="O2484" s="243">
        <v>6895.32</v>
      </c>
      <c r="Q2484" s="224" t="s">
        <v>5606</v>
      </c>
      <c r="R2484" s="224"/>
      <c r="S2484" s="225">
        <v>9268264.5199999996</v>
      </c>
      <c r="U2484" s="203" t="s">
        <v>2735</v>
      </c>
      <c r="V2484" s="203"/>
      <c r="W2484" s="204">
        <v>9478.09</v>
      </c>
      <c r="AF2484" t="s">
        <v>47036</v>
      </c>
      <c r="AG2484" s="284">
        <v>190931.97</v>
      </c>
      <c r="AI2484" s="276" t="s">
        <v>69947</v>
      </c>
      <c r="AJ2484" s="277">
        <v>10064.07</v>
      </c>
      <c r="AL2484" s="246" t="s">
        <v>34682</v>
      </c>
      <c r="AM2484" s="247">
        <v>48000</v>
      </c>
      <c r="AO2484" s="226" t="s">
        <v>51825</v>
      </c>
      <c r="AP2484" s="227">
        <v>14328.61</v>
      </c>
      <c r="AR2484" s="207" t="s">
        <v>16989</v>
      </c>
      <c r="AS2484" s="208">
        <v>130520.39</v>
      </c>
      <c r="AT2484" s="93"/>
      <c r="AU2484" s="199" t="s">
        <v>14034</v>
      </c>
      <c r="AV2484" s="200">
        <v>103155</v>
      </c>
      <c r="BD2484" s="263"/>
      <c r="BE2484" s="264"/>
      <c r="BG2484" s="244" t="s">
        <v>43923</v>
      </c>
      <c r="BH2484" s="245">
        <v>6895.32</v>
      </c>
      <c r="BJ2484" s="230" t="s">
        <v>11809</v>
      </c>
      <c r="BK2484" s="231">
        <v>9268264.5199999996</v>
      </c>
      <c r="BM2484" s="209" t="s">
        <v>8375</v>
      </c>
      <c r="BN2484" s="210">
        <v>23144.74</v>
      </c>
    </row>
    <row r="2485" spans="13:66" x14ac:dyDescent="0.55000000000000004">
      <c r="M2485" s="242" t="s">
        <v>43607</v>
      </c>
      <c r="N2485" s="242"/>
      <c r="O2485" s="243">
        <v>26559.56</v>
      </c>
      <c r="Q2485" s="224" t="s">
        <v>5607</v>
      </c>
      <c r="R2485" s="224"/>
      <c r="S2485" s="225">
        <v>223809.83</v>
      </c>
      <c r="U2485" s="203" t="s">
        <v>2736</v>
      </c>
      <c r="V2485" s="203"/>
      <c r="W2485" s="204">
        <v>4558</v>
      </c>
      <c r="AF2485" t="s">
        <v>40398</v>
      </c>
      <c r="AG2485" s="284">
        <v>767898.59</v>
      </c>
      <c r="AI2485" s="276" t="s">
        <v>69948</v>
      </c>
      <c r="AJ2485" s="277">
        <v>769.9</v>
      </c>
      <c r="AL2485" s="246" t="s">
        <v>33229</v>
      </c>
      <c r="AM2485" s="247">
        <v>102611.03</v>
      </c>
      <c r="AO2485" s="226" t="s">
        <v>17055</v>
      </c>
      <c r="AP2485" s="227">
        <v>129472.07</v>
      </c>
      <c r="AR2485" s="207" t="s">
        <v>16990</v>
      </c>
      <c r="AS2485" s="208">
        <v>311.61</v>
      </c>
      <c r="AT2485" s="93"/>
      <c r="AU2485" s="199" t="s">
        <v>14035</v>
      </c>
      <c r="AV2485" s="200">
        <v>11472</v>
      </c>
      <c r="BD2485" s="263"/>
      <c r="BE2485" s="264"/>
      <c r="BG2485" s="244" t="s">
        <v>43924</v>
      </c>
      <c r="BH2485" s="245">
        <v>26559.56</v>
      </c>
      <c r="BJ2485" s="230" t="s">
        <v>11810</v>
      </c>
      <c r="BK2485" s="231">
        <v>223809.83</v>
      </c>
      <c r="BM2485" s="209" t="s">
        <v>8759</v>
      </c>
      <c r="BN2485" s="210">
        <v>15000</v>
      </c>
    </row>
    <row r="2486" spans="13:66" x14ac:dyDescent="0.55000000000000004">
      <c r="M2486" s="242" t="s">
        <v>43608</v>
      </c>
      <c r="N2486" s="242"/>
      <c r="O2486" s="243">
        <v>117100</v>
      </c>
      <c r="Q2486" s="224" t="s">
        <v>5608</v>
      </c>
      <c r="R2486" s="224"/>
      <c r="S2486" s="225">
        <v>45114.879999999997</v>
      </c>
      <c r="U2486" s="203" t="s">
        <v>2737</v>
      </c>
      <c r="V2486" s="203"/>
      <c r="W2486" s="204">
        <v>9353</v>
      </c>
      <c r="AF2486" t="s">
        <v>68041</v>
      </c>
      <c r="AG2486" s="284">
        <v>10513.84</v>
      </c>
      <c r="AI2486" s="276" t="s">
        <v>69949</v>
      </c>
      <c r="AJ2486" s="277">
        <v>2518.0300000000002</v>
      </c>
      <c r="AL2486" s="246" t="s">
        <v>46730</v>
      </c>
      <c r="AM2486" s="247">
        <v>62579.98</v>
      </c>
      <c r="AO2486" s="226" t="s">
        <v>36105</v>
      </c>
      <c r="AP2486" s="227">
        <v>276740.03000000003</v>
      </c>
      <c r="AR2486" s="207" t="s">
        <v>13191</v>
      </c>
      <c r="AS2486" s="208">
        <v>113185.9</v>
      </c>
      <c r="AT2486" s="93"/>
      <c r="AU2486" s="199" t="s">
        <v>14036</v>
      </c>
      <c r="AV2486" s="200">
        <v>22439.55</v>
      </c>
      <c r="BD2486" s="263"/>
      <c r="BE2486" s="264"/>
      <c r="BG2486" s="244" t="s">
        <v>43925</v>
      </c>
      <c r="BH2486" s="245">
        <v>117100</v>
      </c>
      <c r="BJ2486" s="230" t="s">
        <v>11811</v>
      </c>
      <c r="BK2486" s="231">
        <v>45114.879999999997</v>
      </c>
      <c r="BM2486" s="209" t="s">
        <v>10434</v>
      </c>
      <c r="BN2486" s="210">
        <v>191</v>
      </c>
    </row>
    <row r="2487" spans="13:66" x14ac:dyDescent="0.55000000000000004">
      <c r="M2487" s="242" t="s">
        <v>43610</v>
      </c>
      <c r="N2487" s="242"/>
      <c r="O2487" s="243">
        <v>6411</v>
      </c>
      <c r="Q2487" s="224" t="s">
        <v>5609</v>
      </c>
      <c r="R2487" s="224"/>
      <c r="S2487" s="225">
        <v>13429039.68</v>
      </c>
      <c r="U2487" s="203" t="s">
        <v>2738</v>
      </c>
      <c r="V2487" s="203"/>
      <c r="W2487" s="204">
        <v>3281</v>
      </c>
      <c r="AF2487" t="s">
        <v>57570</v>
      </c>
      <c r="AG2487" s="284">
        <v>460751.55</v>
      </c>
      <c r="AI2487" s="276" t="s">
        <v>60305</v>
      </c>
      <c r="AJ2487" s="277">
        <v>16259.68</v>
      </c>
      <c r="AL2487" s="246" t="s">
        <v>46731</v>
      </c>
      <c r="AM2487" s="247">
        <v>42622.92</v>
      </c>
      <c r="AO2487" s="226" t="s">
        <v>36106</v>
      </c>
      <c r="AP2487" s="227">
        <v>32473.91</v>
      </c>
      <c r="AR2487" s="207" t="s">
        <v>16991</v>
      </c>
      <c r="AS2487" s="208">
        <v>257539.55</v>
      </c>
      <c r="AT2487" s="93"/>
      <c r="AU2487" s="199" t="s">
        <v>14037</v>
      </c>
      <c r="AV2487" s="200">
        <v>3856.94</v>
      </c>
      <c r="BD2487" s="263"/>
      <c r="BE2487" s="264"/>
      <c r="BG2487" s="244" t="s">
        <v>43927</v>
      </c>
      <c r="BH2487" s="245">
        <v>6411</v>
      </c>
      <c r="BJ2487" s="230" t="s">
        <v>11812</v>
      </c>
      <c r="BK2487" s="231">
        <v>13429039.68</v>
      </c>
      <c r="BM2487" s="209" t="s">
        <v>10548</v>
      </c>
      <c r="BN2487" s="210">
        <v>514</v>
      </c>
    </row>
    <row r="2488" spans="13:66" x14ac:dyDescent="0.55000000000000004">
      <c r="M2488" s="242" t="s">
        <v>43611</v>
      </c>
      <c r="N2488" s="242"/>
      <c r="O2488" s="243">
        <v>5820</v>
      </c>
      <c r="Q2488" s="224" t="s">
        <v>5614</v>
      </c>
      <c r="R2488" s="224"/>
      <c r="S2488" s="225">
        <v>3763442.19</v>
      </c>
      <c r="U2488" s="203" t="s">
        <v>2739</v>
      </c>
      <c r="V2488" s="203"/>
      <c r="W2488" s="204">
        <v>6117</v>
      </c>
      <c r="AF2488" t="s">
        <v>70040</v>
      </c>
      <c r="AG2488" s="284">
        <v>-40126.629999999997</v>
      </c>
      <c r="AI2488" s="276" t="s">
        <v>60306</v>
      </c>
      <c r="AJ2488" s="277">
        <v>1243.8800000000001</v>
      </c>
      <c r="AL2488" s="246" t="s">
        <v>40160</v>
      </c>
      <c r="AM2488" s="247">
        <v>12152.56</v>
      </c>
      <c r="AO2488" s="226" t="s">
        <v>17056</v>
      </c>
      <c r="AP2488" s="227">
        <v>3526</v>
      </c>
      <c r="AR2488" s="207" t="s">
        <v>16992</v>
      </c>
      <c r="AS2488" s="208">
        <v>164381.09</v>
      </c>
      <c r="AT2488" s="93"/>
      <c r="AU2488" s="199" t="s">
        <v>14038</v>
      </c>
      <c r="AV2488" s="200">
        <v>256143.23</v>
      </c>
      <c r="BD2488" s="263"/>
      <c r="BE2488" s="264"/>
      <c r="BG2488" s="244" t="s">
        <v>43928</v>
      </c>
      <c r="BH2488" s="245">
        <v>5820</v>
      </c>
      <c r="BJ2488" s="230" t="s">
        <v>11817</v>
      </c>
      <c r="BK2488" s="231">
        <v>3763442.19</v>
      </c>
      <c r="BM2488" s="209" t="s">
        <v>10671</v>
      </c>
      <c r="BN2488" s="210">
        <v>6395</v>
      </c>
    </row>
    <row r="2489" spans="13:66" x14ac:dyDescent="0.55000000000000004">
      <c r="M2489" s="242" t="s">
        <v>43613</v>
      </c>
      <c r="N2489" s="242"/>
      <c r="O2489" s="243">
        <v>3133.14</v>
      </c>
      <c r="Q2489" s="224" t="s">
        <v>5610</v>
      </c>
      <c r="R2489" s="224"/>
      <c r="S2489" s="225">
        <v>104807.57</v>
      </c>
      <c r="U2489" s="203" t="s">
        <v>2740</v>
      </c>
      <c r="V2489" s="203"/>
      <c r="W2489" s="204">
        <v>5093.76</v>
      </c>
      <c r="AF2489" t="s">
        <v>68042</v>
      </c>
      <c r="AG2489" s="284">
        <v>5369416.7999999998</v>
      </c>
      <c r="AI2489" s="276" t="s">
        <v>60307</v>
      </c>
      <c r="AJ2489" s="277">
        <v>4068.18</v>
      </c>
      <c r="AL2489" s="246" t="s">
        <v>49713</v>
      </c>
      <c r="AM2489" s="247">
        <v>1884.28</v>
      </c>
      <c r="AO2489" s="226" t="s">
        <v>17057</v>
      </c>
      <c r="AP2489" s="227">
        <v>79549.919999999998</v>
      </c>
      <c r="AR2489" s="207" t="s">
        <v>13192</v>
      </c>
      <c r="AS2489" s="208">
        <v>190225.23</v>
      </c>
      <c r="AT2489" s="93"/>
      <c r="AU2489" s="199" t="s">
        <v>25359</v>
      </c>
      <c r="AV2489" s="200">
        <v>475231.94</v>
      </c>
      <c r="BD2489" s="263"/>
      <c r="BE2489" s="264"/>
      <c r="BG2489" s="244" t="s">
        <v>43930</v>
      </c>
      <c r="BH2489" s="245">
        <v>3133.14</v>
      </c>
      <c r="BJ2489" s="230" t="s">
        <v>11813</v>
      </c>
      <c r="BK2489" s="231">
        <v>104807.57</v>
      </c>
      <c r="BM2489" s="209" t="s">
        <v>10941</v>
      </c>
      <c r="BN2489" s="210">
        <v>3357</v>
      </c>
    </row>
    <row r="2490" spans="13:66" x14ac:dyDescent="0.55000000000000004">
      <c r="M2490" s="242" t="s">
        <v>43614</v>
      </c>
      <c r="N2490" s="242"/>
      <c r="O2490" s="243">
        <v>221781</v>
      </c>
      <c r="Q2490" s="224" t="s">
        <v>5611</v>
      </c>
      <c r="R2490" s="224"/>
      <c r="S2490" s="225">
        <v>78357.09</v>
      </c>
      <c r="U2490" s="203" t="s">
        <v>4141</v>
      </c>
      <c r="V2490" s="203"/>
      <c r="W2490" s="204">
        <v>4135.96</v>
      </c>
      <c r="AF2490" t="s">
        <v>68043</v>
      </c>
      <c r="AG2490" s="284">
        <v>2296194.4</v>
      </c>
      <c r="AI2490" s="276" t="s">
        <v>61341</v>
      </c>
      <c r="AJ2490" s="277">
        <v>97.69</v>
      </c>
      <c r="AL2490" s="246" t="s">
        <v>33230</v>
      </c>
      <c r="AM2490" s="247">
        <v>24903.54</v>
      </c>
      <c r="AO2490" s="226" t="s">
        <v>17058</v>
      </c>
      <c r="AP2490" s="227">
        <v>362.21</v>
      </c>
      <c r="AR2490" s="207" t="s">
        <v>16993</v>
      </c>
      <c r="AS2490" s="208">
        <v>9600</v>
      </c>
      <c r="AT2490" s="93"/>
      <c r="AU2490" s="199" t="s">
        <v>14039</v>
      </c>
      <c r="AV2490" s="200">
        <v>8778.2199999999993</v>
      </c>
      <c r="BD2490" s="263"/>
      <c r="BE2490" s="264"/>
      <c r="BG2490" s="244" t="s">
        <v>43931</v>
      </c>
      <c r="BH2490" s="245">
        <v>221781</v>
      </c>
      <c r="BJ2490" s="230" t="s">
        <v>11814</v>
      </c>
      <c r="BK2490" s="231">
        <v>78357.09</v>
      </c>
      <c r="BM2490" s="209" t="s">
        <v>11131</v>
      </c>
      <c r="BN2490" s="210">
        <v>23093</v>
      </c>
    </row>
    <row r="2491" spans="13:66" x14ac:dyDescent="0.55000000000000004">
      <c r="M2491" s="242" t="s">
        <v>43615</v>
      </c>
      <c r="N2491" s="242"/>
      <c r="O2491" s="243">
        <v>6668</v>
      </c>
      <c r="Q2491" s="224" t="s">
        <v>5612</v>
      </c>
      <c r="R2491" s="224"/>
      <c r="S2491" s="225">
        <v>155633.14000000001</v>
      </c>
      <c r="U2491" s="203" t="s">
        <v>2741</v>
      </c>
      <c r="V2491" s="203"/>
      <c r="W2491" s="204">
        <v>34792</v>
      </c>
      <c r="AF2491" t="s">
        <v>68044</v>
      </c>
      <c r="AG2491" s="284">
        <v>1787.45</v>
      </c>
      <c r="AI2491" s="276" t="s">
        <v>69950</v>
      </c>
      <c r="AJ2491" s="277">
        <v>93</v>
      </c>
      <c r="AL2491" s="246" t="s">
        <v>33231</v>
      </c>
      <c r="AM2491" s="247">
        <v>82790.13</v>
      </c>
      <c r="AO2491" s="226" t="s">
        <v>36107</v>
      </c>
      <c r="AP2491" s="227">
        <v>111428.33</v>
      </c>
      <c r="AR2491" s="207" t="s">
        <v>16994</v>
      </c>
      <c r="AS2491" s="208">
        <v>30737</v>
      </c>
      <c r="AT2491" s="93"/>
      <c r="AU2491" s="199" t="s">
        <v>14040</v>
      </c>
      <c r="AV2491" s="200">
        <v>4759.66</v>
      </c>
      <c r="BD2491" s="263"/>
      <c r="BE2491" s="264"/>
      <c r="BG2491" s="244" t="s">
        <v>43932</v>
      </c>
      <c r="BH2491" s="245">
        <v>6668</v>
      </c>
      <c r="BJ2491" s="230" t="s">
        <v>11815</v>
      </c>
      <c r="BK2491" s="231">
        <v>155633.14000000001</v>
      </c>
      <c r="BM2491" s="209" t="s">
        <v>9928</v>
      </c>
      <c r="BN2491" s="210">
        <v>161697.4</v>
      </c>
    </row>
    <row r="2492" spans="13:66" x14ac:dyDescent="0.55000000000000004">
      <c r="M2492" s="242" t="s">
        <v>43616</v>
      </c>
      <c r="N2492" s="242"/>
      <c r="O2492" s="243">
        <v>1550</v>
      </c>
      <c r="Q2492" s="224" t="s">
        <v>5613</v>
      </c>
      <c r="R2492" s="224"/>
      <c r="S2492" s="225">
        <v>16905.830000000002</v>
      </c>
      <c r="U2492" s="203" t="s">
        <v>2742</v>
      </c>
      <c r="V2492" s="203"/>
      <c r="W2492" s="204">
        <v>4246</v>
      </c>
      <c r="AF2492" t="s">
        <v>52875</v>
      </c>
      <c r="AG2492">
        <v>244.68</v>
      </c>
      <c r="AI2492" s="276" t="s">
        <v>61912</v>
      </c>
      <c r="AJ2492" s="277">
        <v>15660</v>
      </c>
      <c r="AL2492" s="246" t="s">
        <v>33232</v>
      </c>
      <c r="AM2492" s="247">
        <v>46263.96</v>
      </c>
      <c r="AO2492" s="226" t="s">
        <v>38926</v>
      </c>
      <c r="AP2492" s="227">
        <v>11874.6</v>
      </c>
      <c r="AR2492" s="207" t="s">
        <v>16995</v>
      </c>
      <c r="AS2492" s="208">
        <v>75086</v>
      </c>
      <c r="AT2492" s="93"/>
      <c r="AU2492" s="199" t="s">
        <v>14041</v>
      </c>
      <c r="AV2492" s="200">
        <v>94.63</v>
      </c>
      <c r="BD2492" s="263"/>
      <c r="BE2492" s="264"/>
      <c r="BG2492" s="244" t="s">
        <v>43933</v>
      </c>
      <c r="BH2492" s="245">
        <v>1550</v>
      </c>
      <c r="BJ2492" s="230" t="s">
        <v>11816</v>
      </c>
      <c r="BK2492" s="231">
        <v>16905.830000000002</v>
      </c>
      <c r="BM2492" s="209" t="s">
        <v>6764</v>
      </c>
      <c r="BN2492" s="210">
        <v>17038.8</v>
      </c>
    </row>
    <row r="2493" spans="13:66" x14ac:dyDescent="0.55000000000000004">
      <c r="M2493" s="242" t="s">
        <v>43617</v>
      </c>
      <c r="N2493" s="242"/>
      <c r="O2493" s="243">
        <v>4445</v>
      </c>
      <c r="Q2493" s="224" t="s">
        <v>5615</v>
      </c>
      <c r="R2493" s="224"/>
      <c r="S2493" s="225">
        <v>118967.7</v>
      </c>
      <c r="U2493" s="203" t="s">
        <v>2743</v>
      </c>
      <c r="V2493" s="203"/>
      <c r="W2493" s="204">
        <v>7346</v>
      </c>
      <c r="AF2493" t="s">
        <v>68045</v>
      </c>
      <c r="AG2493" s="284">
        <v>7965.37</v>
      </c>
      <c r="AI2493" s="276" t="s">
        <v>47889</v>
      </c>
      <c r="AJ2493" s="277">
        <v>52304</v>
      </c>
      <c r="AL2493" s="246" t="s">
        <v>34684</v>
      </c>
      <c r="AM2493" s="247">
        <v>35000</v>
      </c>
      <c r="AO2493" s="226" t="s">
        <v>47851</v>
      </c>
      <c r="AP2493" s="227">
        <v>-47.43</v>
      </c>
      <c r="AR2493" s="207" t="s">
        <v>16996</v>
      </c>
      <c r="AS2493" s="208">
        <v>24879.54</v>
      </c>
      <c r="AT2493" s="93"/>
      <c r="AU2493" s="199" t="s">
        <v>14042</v>
      </c>
      <c r="AV2493" s="200">
        <v>522982.63</v>
      </c>
      <c r="BD2493" s="263"/>
      <c r="BE2493" s="264"/>
      <c r="BG2493" s="244" t="s">
        <v>43934</v>
      </c>
      <c r="BH2493" s="245">
        <v>4445</v>
      </c>
      <c r="BJ2493" s="230" t="s">
        <v>11818</v>
      </c>
      <c r="BK2493" s="231">
        <v>118967.7</v>
      </c>
      <c r="BM2493" s="209" t="s">
        <v>7438</v>
      </c>
      <c r="BN2493" s="210">
        <v>79417</v>
      </c>
    </row>
    <row r="2494" spans="13:66" x14ac:dyDescent="0.55000000000000004">
      <c r="M2494" s="242" t="s">
        <v>43618</v>
      </c>
      <c r="N2494" s="242"/>
      <c r="O2494" s="243">
        <v>4697.8999999999996</v>
      </c>
      <c r="Q2494" s="224" t="s">
        <v>5616</v>
      </c>
      <c r="R2494" s="224"/>
      <c r="S2494" s="225">
        <v>5979618.4000000004</v>
      </c>
      <c r="U2494" s="203" t="s">
        <v>2744</v>
      </c>
      <c r="V2494" s="203"/>
      <c r="W2494" s="204">
        <v>376564.28</v>
      </c>
      <c r="AF2494" t="s">
        <v>71530</v>
      </c>
      <c r="AG2494">
        <v>-19.5</v>
      </c>
      <c r="AI2494" s="276" t="s">
        <v>47890</v>
      </c>
      <c r="AJ2494" s="277">
        <v>3894.67</v>
      </c>
      <c r="AL2494" s="246" t="s">
        <v>36109</v>
      </c>
      <c r="AM2494" s="247">
        <v>10000</v>
      </c>
      <c r="AO2494" s="226" t="s">
        <v>40156</v>
      </c>
      <c r="AP2494" s="227">
        <v>26000</v>
      </c>
      <c r="AR2494" s="207" t="s">
        <v>13193</v>
      </c>
      <c r="AS2494" s="208">
        <v>536255.22</v>
      </c>
      <c r="AT2494" s="93"/>
      <c r="AU2494" s="199" t="s">
        <v>25361</v>
      </c>
      <c r="AV2494" s="200">
        <v>11215.74</v>
      </c>
      <c r="BD2494" s="263"/>
      <c r="BE2494" s="264"/>
      <c r="BG2494" s="244" t="s">
        <v>43935</v>
      </c>
      <c r="BH2494" s="245">
        <v>4697.8999999999996</v>
      </c>
      <c r="BJ2494" s="230" t="s">
        <v>11819</v>
      </c>
      <c r="BK2494" s="231">
        <v>5979618.4000000004</v>
      </c>
      <c r="BM2494" s="209" t="s">
        <v>7844</v>
      </c>
      <c r="BN2494" s="210">
        <v>2338</v>
      </c>
    </row>
    <row r="2495" spans="13:66" x14ac:dyDescent="0.55000000000000004">
      <c r="M2495" s="242" t="s">
        <v>43619</v>
      </c>
      <c r="N2495" s="242"/>
      <c r="O2495" s="243">
        <v>3031</v>
      </c>
      <c r="Q2495" s="224" t="s">
        <v>5617</v>
      </c>
      <c r="R2495" s="224"/>
      <c r="S2495" s="225">
        <v>175235.12</v>
      </c>
      <c r="U2495" s="203" t="s">
        <v>2745</v>
      </c>
      <c r="V2495" s="203"/>
      <c r="W2495" s="204">
        <v>15725.98</v>
      </c>
      <c r="AF2495" t="s">
        <v>68046</v>
      </c>
      <c r="AG2495">
        <v>450.89</v>
      </c>
      <c r="AI2495" s="276" t="s">
        <v>52076</v>
      </c>
      <c r="AJ2495" s="277">
        <v>2951.45</v>
      </c>
      <c r="AL2495" s="246" t="s">
        <v>51842</v>
      </c>
      <c r="AM2495" s="247">
        <v>46487.12</v>
      </c>
      <c r="AO2495" s="226" t="s">
        <v>44527</v>
      </c>
      <c r="AP2495" s="227">
        <v>22435.67</v>
      </c>
      <c r="AR2495" s="207" t="s">
        <v>16997</v>
      </c>
      <c r="AS2495" s="208">
        <v>666197.29</v>
      </c>
      <c r="AT2495" s="93"/>
      <c r="AU2495" s="199" t="s">
        <v>25362</v>
      </c>
      <c r="AV2495" s="200">
        <v>332820.02</v>
      </c>
      <c r="BD2495" s="263"/>
      <c r="BE2495" s="264"/>
      <c r="BG2495" s="244" t="s">
        <v>43937</v>
      </c>
      <c r="BH2495" s="245">
        <v>3031</v>
      </c>
      <c r="BJ2495" s="230" t="s">
        <v>11820</v>
      </c>
      <c r="BK2495" s="231">
        <v>175235.12</v>
      </c>
      <c r="BM2495" s="209" t="s">
        <v>8376</v>
      </c>
      <c r="BN2495" s="210">
        <v>19025.72</v>
      </c>
    </row>
    <row r="2496" spans="13:66" x14ac:dyDescent="0.55000000000000004">
      <c r="M2496" s="242" t="s">
        <v>43620</v>
      </c>
      <c r="N2496" s="242"/>
      <c r="O2496" s="243">
        <v>2709</v>
      </c>
      <c r="Q2496" s="224" t="s">
        <v>5618</v>
      </c>
      <c r="R2496" s="224"/>
      <c r="S2496" s="225">
        <v>10769056.33</v>
      </c>
      <c r="U2496" s="203" t="s">
        <v>2746</v>
      </c>
      <c r="V2496" s="203"/>
      <c r="W2496" s="204">
        <v>10401</v>
      </c>
      <c r="AF2496" t="s">
        <v>68047</v>
      </c>
      <c r="AG2496">
        <v>34.5</v>
      </c>
      <c r="AI2496" s="276" t="s">
        <v>69951</v>
      </c>
      <c r="AJ2496" s="277">
        <v>32613.56</v>
      </c>
      <c r="AL2496" s="246" t="s">
        <v>34685</v>
      </c>
      <c r="AM2496" s="247">
        <v>431704.31</v>
      </c>
      <c r="AO2496" s="226" t="s">
        <v>44528</v>
      </c>
      <c r="AP2496" s="227">
        <v>1636.92</v>
      </c>
      <c r="AR2496" s="207" t="s">
        <v>16998</v>
      </c>
      <c r="AS2496" s="208">
        <v>49962.79</v>
      </c>
      <c r="AT2496" s="93"/>
      <c r="AU2496" s="199" t="s">
        <v>14043</v>
      </c>
      <c r="AV2496" s="200">
        <v>5957.68</v>
      </c>
      <c r="BD2496" s="263"/>
      <c r="BE2496" s="264"/>
      <c r="BG2496" s="244" t="s">
        <v>43938</v>
      </c>
      <c r="BH2496" s="245">
        <v>2709</v>
      </c>
      <c r="BJ2496" s="230" t="s">
        <v>11821</v>
      </c>
      <c r="BK2496" s="231">
        <v>10769056.33</v>
      </c>
      <c r="BM2496" s="209" t="s">
        <v>8760</v>
      </c>
      <c r="BN2496" s="210">
        <v>2000</v>
      </c>
    </row>
    <row r="2497" spans="13:66" x14ac:dyDescent="0.55000000000000004">
      <c r="M2497" s="242" t="s">
        <v>43621</v>
      </c>
      <c r="N2497" s="242"/>
      <c r="O2497" s="243">
        <v>3131.6</v>
      </c>
      <c r="Q2497" s="224" t="s">
        <v>5623</v>
      </c>
      <c r="R2497" s="224"/>
      <c r="S2497" s="225">
        <v>2500688.16</v>
      </c>
      <c r="U2497" s="203" t="s">
        <v>2747</v>
      </c>
      <c r="V2497" s="203"/>
      <c r="W2497" s="204">
        <v>3540.97</v>
      </c>
      <c r="AF2497" t="s">
        <v>64543</v>
      </c>
      <c r="AG2497" s="284">
        <v>24369.71</v>
      </c>
      <c r="AI2497" s="276" t="s">
        <v>67313</v>
      </c>
      <c r="AJ2497" s="277">
        <v>175600.48</v>
      </c>
      <c r="AL2497" s="246" t="s">
        <v>33233</v>
      </c>
      <c r="AM2497" s="247">
        <v>184135.23</v>
      </c>
      <c r="AO2497" s="226" t="s">
        <v>44529</v>
      </c>
      <c r="AP2497" s="227">
        <v>4608.68</v>
      </c>
      <c r="AR2497" s="207" t="s">
        <v>16999</v>
      </c>
      <c r="AS2497" s="208">
        <v>2653.83</v>
      </c>
      <c r="AT2497" s="93"/>
      <c r="AU2497" s="199" t="s">
        <v>14044</v>
      </c>
      <c r="AV2497" s="200">
        <v>6261.09</v>
      </c>
      <c r="BD2497" s="263"/>
      <c r="BE2497" s="264"/>
      <c r="BG2497" s="244" t="s">
        <v>43939</v>
      </c>
      <c r="BH2497" s="245">
        <v>3131.6</v>
      </c>
      <c r="BJ2497" s="230" t="s">
        <v>2019</v>
      </c>
      <c r="BK2497" s="231">
        <v>2500688.16</v>
      </c>
      <c r="BM2497" s="209" t="s">
        <v>9031</v>
      </c>
      <c r="BN2497" s="210">
        <v>9478.09</v>
      </c>
    </row>
    <row r="2498" spans="13:66" x14ac:dyDescent="0.55000000000000004">
      <c r="M2498" s="242" t="s">
        <v>43622</v>
      </c>
      <c r="N2498" s="242"/>
      <c r="O2498" s="243">
        <v>234683</v>
      </c>
      <c r="Q2498" s="224" t="s">
        <v>5619</v>
      </c>
      <c r="R2498" s="224"/>
      <c r="S2498" s="225">
        <v>153987.31</v>
      </c>
      <c r="U2498" s="203" t="s">
        <v>2748</v>
      </c>
      <c r="V2498" s="203"/>
      <c r="W2498" s="204">
        <v>133946.04999999999</v>
      </c>
      <c r="AF2498" t="s">
        <v>52876</v>
      </c>
      <c r="AG2498">
        <v>329.63</v>
      </c>
      <c r="AI2498" s="276" t="s">
        <v>64136</v>
      </c>
      <c r="AJ2498" s="277">
        <v>157036</v>
      </c>
      <c r="AL2498" s="246" t="s">
        <v>42241</v>
      </c>
      <c r="AM2498" s="247">
        <v>3392.5</v>
      </c>
      <c r="AO2498" s="226" t="s">
        <v>51826</v>
      </c>
      <c r="AP2498" s="227">
        <v>5256.15</v>
      </c>
      <c r="AR2498" s="207" t="s">
        <v>17000</v>
      </c>
      <c r="AS2498" s="208">
        <v>6689.61</v>
      </c>
      <c r="AT2498" s="93"/>
      <c r="AU2498" s="199" t="s">
        <v>14045</v>
      </c>
      <c r="AV2498" s="200">
        <v>932.87</v>
      </c>
      <c r="BD2498" s="263"/>
      <c r="BE2498" s="264"/>
      <c r="BG2498" s="244" t="s">
        <v>43940</v>
      </c>
      <c r="BH2498" s="245">
        <v>234683</v>
      </c>
      <c r="BJ2498" s="230" t="s">
        <v>11822</v>
      </c>
      <c r="BK2498" s="231">
        <v>153987.31</v>
      </c>
      <c r="BM2498" s="209" t="s">
        <v>9351</v>
      </c>
      <c r="BN2498" s="210">
        <v>36056.28</v>
      </c>
    </row>
    <row r="2499" spans="13:66" x14ac:dyDescent="0.55000000000000004">
      <c r="M2499" s="242" t="s">
        <v>43623</v>
      </c>
      <c r="N2499" s="242"/>
      <c r="O2499" s="243">
        <v>4445.83</v>
      </c>
      <c r="Q2499" s="224" t="s">
        <v>5621</v>
      </c>
      <c r="R2499" s="224"/>
      <c r="S2499" s="225">
        <v>180208.16</v>
      </c>
      <c r="U2499" s="203" t="s">
        <v>2749</v>
      </c>
      <c r="V2499" s="203"/>
      <c r="W2499" s="204">
        <v>339</v>
      </c>
      <c r="AF2499" t="s">
        <v>50103</v>
      </c>
      <c r="AG2499" s="284">
        <v>12487.88</v>
      </c>
      <c r="AI2499" s="276" t="s">
        <v>69952</v>
      </c>
      <c r="AJ2499" s="277">
        <v>53006.9</v>
      </c>
      <c r="AL2499" s="246" t="s">
        <v>60250</v>
      </c>
      <c r="AM2499" s="247">
        <v>-5539.71</v>
      </c>
      <c r="AO2499" s="226" t="s">
        <v>51827</v>
      </c>
      <c r="AP2499" s="227">
        <v>3496.25</v>
      </c>
      <c r="AR2499" s="207" t="s">
        <v>17001</v>
      </c>
      <c r="AS2499" s="208">
        <v>436984.99</v>
      </c>
      <c r="AT2499" s="93"/>
      <c r="AU2499" s="199" t="s">
        <v>14046</v>
      </c>
      <c r="AV2499" s="200">
        <v>912.52</v>
      </c>
      <c r="BD2499" s="263"/>
      <c r="BE2499" s="264"/>
      <c r="BG2499" s="244" t="s">
        <v>43941</v>
      </c>
      <c r="BH2499" s="245">
        <v>4445.83</v>
      </c>
      <c r="BJ2499" s="230" t="s">
        <v>11824</v>
      </c>
      <c r="BK2499" s="231">
        <v>180208.16</v>
      </c>
      <c r="BM2499" s="209" t="s">
        <v>10672</v>
      </c>
      <c r="BN2499" s="210">
        <v>5175</v>
      </c>
    </row>
    <row r="2500" spans="13:66" x14ac:dyDescent="0.55000000000000004">
      <c r="M2500" s="242" t="s">
        <v>43624</v>
      </c>
      <c r="N2500" s="242"/>
      <c r="O2500" s="243">
        <v>28449.63</v>
      </c>
      <c r="Q2500" s="224" t="s">
        <v>5624</v>
      </c>
      <c r="R2500" s="224"/>
      <c r="S2500" s="225">
        <v>2787326.03</v>
      </c>
      <c r="U2500" s="203" t="s">
        <v>2750</v>
      </c>
      <c r="V2500" s="203"/>
      <c r="W2500" s="204">
        <v>863547.55</v>
      </c>
      <c r="AF2500" t="s">
        <v>71531</v>
      </c>
      <c r="AG2500">
        <v>-57.54</v>
      </c>
      <c r="AI2500" s="276" t="s">
        <v>70460</v>
      </c>
      <c r="AJ2500" s="277">
        <v>84250</v>
      </c>
      <c r="AL2500" s="246" t="s">
        <v>42242</v>
      </c>
      <c r="AM2500" s="247">
        <v>8317</v>
      </c>
      <c r="AO2500" s="226" t="s">
        <v>51828</v>
      </c>
      <c r="AP2500" s="227">
        <v>5021.75</v>
      </c>
      <c r="AR2500" s="207" t="s">
        <v>17002</v>
      </c>
      <c r="AS2500" s="208">
        <v>27506.6</v>
      </c>
      <c r="AT2500" s="93"/>
      <c r="AU2500" s="199" t="s">
        <v>32565</v>
      </c>
      <c r="AV2500" s="200">
        <v>4791.66</v>
      </c>
      <c r="BD2500" s="263"/>
      <c r="BE2500" s="264"/>
      <c r="BG2500" s="244" t="s">
        <v>43942</v>
      </c>
      <c r="BH2500" s="245">
        <v>28449.63</v>
      </c>
      <c r="BJ2500" s="230" t="s">
        <v>11826</v>
      </c>
      <c r="BK2500" s="231">
        <v>2787326.03</v>
      </c>
      <c r="BM2500" s="209" t="s">
        <v>11354</v>
      </c>
      <c r="BN2500" s="210">
        <v>294.94</v>
      </c>
    </row>
    <row r="2501" spans="13:66" x14ac:dyDescent="0.55000000000000004">
      <c r="M2501" s="242" t="s">
        <v>43625</v>
      </c>
      <c r="N2501" s="242"/>
      <c r="O2501" s="243">
        <v>103224</v>
      </c>
      <c r="Q2501" s="224" t="s">
        <v>5625</v>
      </c>
      <c r="R2501" s="224"/>
      <c r="S2501" s="225">
        <v>493764.41</v>
      </c>
      <c r="U2501" s="203" t="s">
        <v>2751</v>
      </c>
      <c r="V2501" s="203"/>
      <c r="W2501" s="204">
        <v>4302</v>
      </c>
      <c r="AF2501" t="s">
        <v>68048</v>
      </c>
      <c r="AG2501" s="284">
        <v>38150</v>
      </c>
      <c r="AI2501" s="276" t="s">
        <v>70461</v>
      </c>
      <c r="AJ2501" s="277">
        <v>41802</v>
      </c>
      <c r="AL2501" s="246" t="s">
        <v>51843</v>
      </c>
      <c r="AM2501" s="247">
        <v>3780</v>
      </c>
      <c r="AO2501" s="226" t="s">
        <v>51829</v>
      </c>
      <c r="AP2501" s="227">
        <v>59003.54</v>
      </c>
      <c r="AR2501" s="207" t="s">
        <v>17003</v>
      </c>
      <c r="AS2501" s="208">
        <v>4397.04</v>
      </c>
      <c r="AT2501" s="93"/>
      <c r="AU2501" s="199" t="s">
        <v>32566</v>
      </c>
      <c r="AV2501" s="200">
        <v>1134.53</v>
      </c>
      <c r="BD2501" s="263"/>
      <c r="BE2501" s="264"/>
      <c r="BG2501" s="244" t="s">
        <v>43943</v>
      </c>
      <c r="BH2501" s="245">
        <v>103224</v>
      </c>
      <c r="BJ2501" s="230" t="s">
        <v>11827</v>
      </c>
      <c r="BK2501" s="231">
        <v>493764.41</v>
      </c>
      <c r="BM2501" s="209" t="s">
        <v>11612</v>
      </c>
      <c r="BN2501" s="210">
        <v>172309.84</v>
      </c>
    </row>
    <row r="2502" spans="13:66" x14ac:dyDescent="0.55000000000000004">
      <c r="M2502" s="250" t="s">
        <v>43626</v>
      </c>
      <c r="N2502" s="250"/>
      <c r="O2502" s="251">
        <v>7226.52</v>
      </c>
      <c r="Q2502" s="224" t="s">
        <v>5626</v>
      </c>
      <c r="R2502" s="224"/>
      <c r="S2502" s="225">
        <v>3033526.88</v>
      </c>
      <c r="U2502" s="203" t="s">
        <v>2752</v>
      </c>
      <c r="V2502" s="203"/>
      <c r="W2502" s="204">
        <v>1422</v>
      </c>
      <c r="AF2502" t="s">
        <v>68049</v>
      </c>
      <c r="AG2502" s="284">
        <v>2918.52</v>
      </c>
      <c r="AI2502" s="276" t="s">
        <v>64137</v>
      </c>
      <c r="AJ2502" s="277">
        <v>41264.519999999997</v>
      </c>
      <c r="AL2502" s="246" t="s">
        <v>51844</v>
      </c>
      <c r="AM2502" s="247">
        <v>1920</v>
      </c>
      <c r="AO2502" s="226" t="s">
        <v>51830</v>
      </c>
      <c r="AP2502" s="227">
        <v>5278.56</v>
      </c>
      <c r="AR2502" s="207" t="s">
        <v>17004</v>
      </c>
      <c r="AS2502" s="208">
        <v>61545.32</v>
      </c>
      <c r="AT2502" s="93"/>
      <c r="AU2502" s="199" t="s">
        <v>32567</v>
      </c>
      <c r="AV2502" s="200">
        <v>348.81</v>
      </c>
      <c r="BD2502" s="263"/>
      <c r="BE2502" s="264"/>
      <c r="BG2502" s="244" t="s">
        <v>43944</v>
      </c>
      <c r="BH2502" s="245">
        <v>7226.52</v>
      </c>
      <c r="BJ2502" s="230" t="s">
        <v>11828</v>
      </c>
      <c r="BK2502" s="231">
        <v>3033526.88</v>
      </c>
      <c r="BM2502" s="209" t="s">
        <v>9929</v>
      </c>
      <c r="BN2502" s="210">
        <v>343133.67</v>
      </c>
    </row>
    <row r="2503" spans="13:66" x14ac:dyDescent="0.55000000000000004">
      <c r="M2503" s="250" t="s">
        <v>43627</v>
      </c>
      <c r="N2503" s="250"/>
      <c r="O2503" s="251">
        <v>17574</v>
      </c>
      <c r="Q2503" s="224" t="s">
        <v>5627</v>
      </c>
      <c r="R2503" s="224"/>
      <c r="S2503" s="225">
        <v>116523.46</v>
      </c>
      <c r="U2503" s="203" t="s">
        <v>4142</v>
      </c>
      <c r="V2503" s="203"/>
      <c r="W2503" s="204">
        <v>2073</v>
      </c>
      <c r="AF2503" t="s">
        <v>68050</v>
      </c>
      <c r="AG2503" s="284">
        <v>9171.26</v>
      </c>
      <c r="AI2503" s="276" t="s">
        <v>69953</v>
      </c>
      <c r="AJ2503" s="277">
        <v>118953.37</v>
      </c>
      <c r="AL2503" s="246" t="s">
        <v>51845</v>
      </c>
      <c r="AM2503" s="247">
        <v>14385</v>
      </c>
      <c r="AO2503" s="226" t="s">
        <v>51831</v>
      </c>
      <c r="AP2503" s="227">
        <v>16658.45</v>
      </c>
      <c r="AR2503" s="207" t="s">
        <v>17005</v>
      </c>
      <c r="AS2503" s="208">
        <v>2924.28</v>
      </c>
      <c r="AT2503" s="93"/>
      <c r="AU2503" s="199" t="s">
        <v>14047</v>
      </c>
      <c r="AV2503" s="200">
        <v>10749.34</v>
      </c>
      <c r="BD2503" s="263"/>
      <c r="BE2503" s="264"/>
      <c r="BG2503" s="244" t="s">
        <v>43945</v>
      </c>
      <c r="BH2503" s="245">
        <v>17574</v>
      </c>
      <c r="BJ2503" s="230" t="s">
        <v>11829</v>
      </c>
      <c r="BK2503" s="231">
        <v>116523.46</v>
      </c>
      <c r="BM2503" s="209" t="s">
        <v>6765</v>
      </c>
      <c r="BN2503" s="210">
        <v>21609</v>
      </c>
    </row>
    <row r="2504" spans="13:66" x14ac:dyDescent="0.55000000000000004">
      <c r="M2504" s="250" t="s">
        <v>43628</v>
      </c>
      <c r="N2504" s="250"/>
      <c r="O2504" s="251">
        <v>4894.5600000000004</v>
      </c>
      <c r="Q2504" s="224" t="s">
        <v>5628</v>
      </c>
      <c r="R2504" s="224"/>
      <c r="S2504" s="225">
        <v>1591252.55</v>
      </c>
      <c r="U2504" s="203" t="s">
        <v>2753</v>
      </c>
      <c r="V2504" s="203"/>
      <c r="W2504" s="204">
        <v>6700</v>
      </c>
      <c r="AF2504" t="s">
        <v>68052</v>
      </c>
      <c r="AG2504">
        <v>564.14</v>
      </c>
      <c r="AI2504" s="276" t="s">
        <v>70462</v>
      </c>
      <c r="AJ2504" s="277">
        <v>7350</v>
      </c>
      <c r="AL2504" s="246" t="s">
        <v>51846</v>
      </c>
      <c r="AM2504" s="247">
        <v>1536.53</v>
      </c>
      <c r="AO2504" s="226" t="s">
        <v>51832</v>
      </c>
      <c r="AP2504" s="227">
        <v>3268.49</v>
      </c>
      <c r="AR2504" s="207" t="s">
        <v>17006</v>
      </c>
      <c r="AS2504" s="208">
        <v>3326.05</v>
      </c>
      <c r="AT2504" s="93"/>
      <c r="AU2504" s="199" t="s">
        <v>14048</v>
      </c>
      <c r="AV2504" s="200">
        <v>6261.09</v>
      </c>
      <c r="BD2504" s="263"/>
      <c r="BE2504" s="264"/>
      <c r="BG2504" s="244" t="s">
        <v>43946</v>
      </c>
      <c r="BH2504" s="245">
        <v>4894.5600000000004</v>
      </c>
      <c r="BJ2504" s="230" t="s">
        <v>3651</v>
      </c>
      <c r="BK2504" s="231">
        <v>1591252.55</v>
      </c>
      <c r="BM2504" s="209" t="s">
        <v>6961</v>
      </c>
      <c r="BN2504" s="210">
        <v>1283</v>
      </c>
    </row>
    <row r="2505" spans="13:66" x14ac:dyDescent="0.55000000000000004">
      <c r="M2505" s="250" t="s">
        <v>43629</v>
      </c>
      <c r="N2505" s="250"/>
      <c r="O2505" s="251">
        <v>16164.68</v>
      </c>
      <c r="Q2505" s="224" t="s">
        <v>5629</v>
      </c>
      <c r="R2505" s="224"/>
      <c r="S2505" s="225">
        <v>12815617.07</v>
      </c>
      <c r="U2505" s="203" t="s">
        <v>2754</v>
      </c>
      <c r="V2505" s="203"/>
      <c r="W2505" s="204">
        <v>1777</v>
      </c>
      <c r="AF2505" t="s">
        <v>64545</v>
      </c>
      <c r="AG2505" s="284">
        <v>7073.55</v>
      </c>
      <c r="AI2505" s="276" t="s">
        <v>64138</v>
      </c>
      <c r="AJ2505" s="277">
        <v>814.32</v>
      </c>
      <c r="AL2505" s="246" t="s">
        <v>51847</v>
      </c>
      <c r="AM2505" s="247">
        <v>4801.33</v>
      </c>
      <c r="AO2505" s="226" t="s">
        <v>51833</v>
      </c>
      <c r="AP2505" s="227">
        <v>244.35</v>
      </c>
      <c r="AR2505" s="207" t="s">
        <v>17007</v>
      </c>
      <c r="AS2505" s="208">
        <v>5079.13</v>
      </c>
      <c r="AT2505" s="93"/>
      <c r="AU2505" s="199" t="s">
        <v>14049</v>
      </c>
      <c r="AV2505" s="200">
        <v>2067.4</v>
      </c>
      <c r="BD2505" s="263"/>
      <c r="BE2505" s="264"/>
      <c r="BG2505" s="244" t="s">
        <v>43947</v>
      </c>
      <c r="BH2505" s="245">
        <v>16164.68</v>
      </c>
      <c r="BJ2505" s="230" t="s">
        <v>11830</v>
      </c>
      <c r="BK2505" s="231">
        <v>12815617.07</v>
      </c>
      <c r="BM2505" s="209" t="s">
        <v>7164</v>
      </c>
      <c r="BN2505" s="210">
        <v>386</v>
      </c>
    </row>
    <row r="2506" spans="13:66" x14ac:dyDescent="0.55000000000000004">
      <c r="M2506" s="250" t="s">
        <v>43630</v>
      </c>
      <c r="N2506" s="250"/>
      <c r="O2506" s="251">
        <v>6748.99</v>
      </c>
      <c r="Q2506" s="224" t="s">
        <v>5630</v>
      </c>
      <c r="R2506" s="224"/>
      <c r="S2506" s="225">
        <v>78812.350000000006</v>
      </c>
      <c r="U2506" s="203" t="s">
        <v>2755</v>
      </c>
      <c r="V2506" s="203"/>
      <c r="W2506" s="204">
        <v>3919</v>
      </c>
      <c r="AF2506" t="s">
        <v>63723</v>
      </c>
      <c r="AG2506">
        <v>870.44</v>
      </c>
      <c r="AI2506" s="276" t="s">
        <v>70463</v>
      </c>
      <c r="AJ2506" s="277">
        <v>10560.18</v>
      </c>
      <c r="AL2506" s="246" t="s">
        <v>64072</v>
      </c>
      <c r="AM2506" s="247">
        <v>3439.2</v>
      </c>
      <c r="AO2506" s="226" t="s">
        <v>51834</v>
      </c>
      <c r="AP2506" s="227">
        <v>5256.14</v>
      </c>
      <c r="AR2506" s="207" t="s">
        <v>17008</v>
      </c>
      <c r="AS2506" s="208">
        <v>963.15</v>
      </c>
      <c r="AT2506" s="93"/>
      <c r="AU2506" s="199" t="s">
        <v>25395</v>
      </c>
      <c r="AV2506" s="200">
        <v>348.81</v>
      </c>
      <c r="BD2506" s="263"/>
      <c r="BE2506" s="264"/>
      <c r="BG2506" s="244" t="s">
        <v>43948</v>
      </c>
      <c r="BH2506" s="245">
        <v>6748.99</v>
      </c>
      <c r="BJ2506" s="230" t="s">
        <v>5630</v>
      </c>
      <c r="BK2506" s="231">
        <v>78812.350000000006</v>
      </c>
      <c r="BM2506" s="209" t="s">
        <v>7439</v>
      </c>
      <c r="BN2506" s="210">
        <v>7755</v>
      </c>
    </row>
    <row r="2507" spans="13:66" x14ac:dyDescent="0.55000000000000004">
      <c r="M2507" s="250" t="s">
        <v>43631</v>
      </c>
      <c r="N2507" s="250"/>
      <c r="O2507" s="251">
        <v>55072.32</v>
      </c>
      <c r="Q2507" s="224" t="s">
        <v>5631</v>
      </c>
      <c r="R2507" s="224"/>
      <c r="S2507" s="225">
        <v>1131710.6499999999</v>
      </c>
      <c r="U2507" s="203" t="s">
        <v>2756</v>
      </c>
      <c r="V2507" s="203"/>
      <c r="W2507" s="204">
        <v>13918.95</v>
      </c>
      <c r="AF2507" t="s">
        <v>71532</v>
      </c>
      <c r="AG2507" s="284">
        <v>62750.15</v>
      </c>
      <c r="AI2507" s="276" t="s">
        <v>70464</v>
      </c>
      <c r="AJ2507" s="277">
        <v>47664.44</v>
      </c>
      <c r="AL2507" s="246" t="s">
        <v>51849</v>
      </c>
      <c r="AM2507" s="247">
        <v>1000</v>
      </c>
      <c r="AO2507" s="226" t="s">
        <v>51835</v>
      </c>
      <c r="AP2507" s="227">
        <v>14419</v>
      </c>
      <c r="AR2507" s="207" t="s">
        <v>17009</v>
      </c>
      <c r="AS2507" s="208">
        <v>6207.51</v>
      </c>
      <c r="AT2507" s="93"/>
      <c r="AU2507" s="199" t="s">
        <v>14050</v>
      </c>
      <c r="AV2507" s="200">
        <v>912.52</v>
      </c>
      <c r="BD2507" s="263"/>
      <c r="BE2507" s="264"/>
      <c r="BG2507" s="244" t="s">
        <v>43949</v>
      </c>
      <c r="BH2507" s="245">
        <v>55072.32</v>
      </c>
      <c r="BJ2507" s="230" t="s">
        <v>11831</v>
      </c>
      <c r="BK2507" s="231">
        <v>1131710.6499999999</v>
      </c>
      <c r="BM2507" s="209" t="s">
        <v>7845</v>
      </c>
      <c r="BN2507" s="210">
        <v>1025</v>
      </c>
    </row>
    <row r="2508" spans="13:66" x14ac:dyDescent="0.55000000000000004">
      <c r="M2508" s="250" t="s">
        <v>43632</v>
      </c>
      <c r="N2508" s="250"/>
      <c r="O2508" s="251">
        <v>4218.75</v>
      </c>
      <c r="Q2508" s="224" t="s">
        <v>5632</v>
      </c>
      <c r="R2508" s="224"/>
      <c r="S2508" s="225">
        <v>5426605.04</v>
      </c>
      <c r="U2508" s="203" t="s">
        <v>2757</v>
      </c>
      <c r="V2508" s="203"/>
      <c r="W2508" s="204">
        <v>964116</v>
      </c>
      <c r="AF2508" t="s">
        <v>70041</v>
      </c>
      <c r="AG2508">
        <v>-4.22</v>
      </c>
      <c r="AI2508" s="276" t="s">
        <v>64139</v>
      </c>
      <c r="AJ2508" s="277">
        <v>61223.18</v>
      </c>
      <c r="AL2508" s="246" t="s">
        <v>51850</v>
      </c>
      <c r="AM2508" s="247">
        <v>5880</v>
      </c>
      <c r="AO2508" s="226" t="s">
        <v>51836</v>
      </c>
      <c r="AP2508" s="227">
        <v>1495.88</v>
      </c>
      <c r="AR2508" s="207" t="s">
        <v>17010</v>
      </c>
      <c r="AS2508" s="208">
        <v>6384</v>
      </c>
      <c r="AT2508" s="93"/>
      <c r="AU2508" s="199" t="s">
        <v>14051</v>
      </c>
      <c r="AV2508" s="200">
        <v>37110.46</v>
      </c>
      <c r="BD2508" s="263"/>
      <c r="BE2508" s="264"/>
      <c r="BG2508" s="244" t="s">
        <v>43950</v>
      </c>
      <c r="BH2508" s="245">
        <v>4218.75</v>
      </c>
      <c r="BJ2508" s="230" t="s">
        <v>11832</v>
      </c>
      <c r="BK2508" s="231">
        <v>5426605.04</v>
      </c>
      <c r="BM2508" s="209" t="s">
        <v>8377</v>
      </c>
      <c r="BN2508" s="210">
        <v>2045</v>
      </c>
    </row>
    <row r="2509" spans="13:66" x14ac:dyDescent="0.55000000000000004">
      <c r="M2509" s="250" t="s">
        <v>43634</v>
      </c>
      <c r="N2509" s="250"/>
      <c r="O2509" s="251">
        <v>376038.25</v>
      </c>
      <c r="Q2509" s="224" t="s">
        <v>5633</v>
      </c>
      <c r="R2509" s="224"/>
      <c r="S2509" s="225">
        <v>4199200.74</v>
      </c>
      <c r="U2509" s="203" t="s">
        <v>2758</v>
      </c>
      <c r="V2509" s="203"/>
      <c r="W2509" s="204">
        <v>7230</v>
      </c>
      <c r="AF2509" t="s">
        <v>63240</v>
      </c>
      <c r="AG2509">
        <v>88.35</v>
      </c>
      <c r="AI2509" s="276" t="s">
        <v>67314</v>
      </c>
      <c r="AJ2509" s="277">
        <v>81250</v>
      </c>
      <c r="AL2509" s="246" t="s">
        <v>51851</v>
      </c>
      <c r="AM2509" s="247">
        <v>526.36</v>
      </c>
      <c r="AO2509" s="226" t="s">
        <v>51837</v>
      </c>
      <c r="AP2509" s="227">
        <v>4741.6899999999996</v>
      </c>
      <c r="AR2509" s="207" t="s">
        <v>17011</v>
      </c>
      <c r="AS2509" s="208">
        <v>18047.21</v>
      </c>
      <c r="AT2509" s="93"/>
      <c r="AU2509" s="199" t="s">
        <v>14052</v>
      </c>
      <c r="AV2509" s="200">
        <v>2896</v>
      </c>
      <c r="BD2509" s="263"/>
      <c r="BE2509" s="264"/>
      <c r="BG2509" s="244" t="s">
        <v>43952</v>
      </c>
      <c r="BH2509" s="245">
        <v>376038.25</v>
      </c>
      <c r="BJ2509" s="230" t="s">
        <v>11833</v>
      </c>
      <c r="BK2509" s="231">
        <v>4199200.74</v>
      </c>
      <c r="BM2509" s="209" t="s">
        <v>9032</v>
      </c>
      <c r="BN2509" s="210">
        <v>4558</v>
      </c>
    </row>
    <row r="2510" spans="13:66" x14ac:dyDescent="0.55000000000000004">
      <c r="M2510" s="250" t="s">
        <v>43635</v>
      </c>
      <c r="N2510" s="250"/>
      <c r="O2510" s="251">
        <v>4983</v>
      </c>
      <c r="Q2510" s="224" t="s">
        <v>5634</v>
      </c>
      <c r="R2510" s="224"/>
      <c r="S2510" s="225">
        <v>365722.1</v>
      </c>
      <c r="U2510" s="203" t="s">
        <v>2759</v>
      </c>
      <c r="V2510" s="203"/>
      <c r="W2510" s="204">
        <v>234698</v>
      </c>
      <c r="AF2510" t="s">
        <v>64547</v>
      </c>
      <c r="AG2510">
        <v>156.78</v>
      </c>
      <c r="AI2510" s="276" t="s">
        <v>61915</v>
      </c>
      <c r="AJ2510" s="277">
        <v>1124.95</v>
      </c>
      <c r="AL2510" s="246" t="s">
        <v>51852</v>
      </c>
      <c r="AM2510" s="247">
        <v>1685.6</v>
      </c>
      <c r="AO2510" s="226" t="s">
        <v>51838</v>
      </c>
      <c r="AP2510" s="227">
        <v>891.92</v>
      </c>
      <c r="AR2510" s="207" t="s">
        <v>17012</v>
      </c>
      <c r="AS2510" s="208">
        <v>9415.7199999999993</v>
      </c>
      <c r="AT2510" s="93"/>
      <c r="AU2510" s="199" t="s">
        <v>14053</v>
      </c>
      <c r="AV2510" s="200">
        <v>747.37</v>
      </c>
      <c r="BD2510" s="263"/>
      <c r="BE2510" s="264"/>
      <c r="BG2510" s="244" t="s">
        <v>43953</v>
      </c>
      <c r="BH2510" s="245">
        <v>4983</v>
      </c>
      <c r="BJ2510" s="230" t="s">
        <v>11834</v>
      </c>
      <c r="BK2510" s="231">
        <v>365722.1</v>
      </c>
      <c r="BM2510" s="209" t="s">
        <v>9459</v>
      </c>
      <c r="BN2510" s="210">
        <v>7362.56</v>
      </c>
    </row>
    <row r="2511" spans="13:66" x14ac:dyDescent="0.55000000000000004">
      <c r="M2511" s="250" t="s">
        <v>43636</v>
      </c>
      <c r="N2511" s="250"/>
      <c r="O2511" s="251">
        <v>13181</v>
      </c>
      <c r="Q2511" s="224" t="s">
        <v>5635</v>
      </c>
      <c r="R2511" s="224"/>
      <c r="S2511" s="225">
        <v>922723.24</v>
      </c>
      <c r="U2511" s="203" t="s">
        <v>2760</v>
      </c>
      <c r="V2511" s="203"/>
      <c r="W2511" s="204">
        <v>112617</v>
      </c>
      <c r="AF2511" t="s">
        <v>57571</v>
      </c>
      <c r="AG2511" s="284">
        <v>33648.85</v>
      </c>
      <c r="AI2511" s="276" t="s">
        <v>64140</v>
      </c>
      <c r="AJ2511" s="277">
        <v>2473.5500000000002</v>
      </c>
      <c r="AL2511" s="246" t="s">
        <v>61875</v>
      </c>
      <c r="AM2511" s="247">
        <v>1484</v>
      </c>
      <c r="AO2511" s="226" t="s">
        <v>46727</v>
      </c>
      <c r="AP2511" s="227">
        <v>785</v>
      </c>
      <c r="AR2511" s="207" t="s">
        <v>17013</v>
      </c>
      <c r="AS2511" s="208">
        <v>39724.589999999997</v>
      </c>
      <c r="AT2511" s="93"/>
      <c r="AU2511" s="199" t="s">
        <v>14054</v>
      </c>
      <c r="AV2511" s="200">
        <v>1706.75</v>
      </c>
      <c r="BD2511" s="263"/>
      <c r="BE2511" s="264"/>
      <c r="BG2511" s="244" t="s">
        <v>43954</v>
      </c>
      <c r="BH2511" s="245">
        <v>13181</v>
      </c>
      <c r="BJ2511" s="230" t="s">
        <v>11835</v>
      </c>
      <c r="BK2511" s="231">
        <v>922723.24</v>
      </c>
      <c r="BM2511" s="209" t="s">
        <v>10673</v>
      </c>
      <c r="BN2511" s="210">
        <v>1426</v>
      </c>
    </row>
    <row r="2512" spans="13:66" x14ac:dyDescent="0.55000000000000004">
      <c r="M2512" s="250" t="s">
        <v>43637</v>
      </c>
      <c r="N2512" s="250"/>
      <c r="O2512" s="251">
        <v>8104.64</v>
      </c>
      <c r="Q2512" s="224" t="s">
        <v>5636</v>
      </c>
      <c r="R2512" s="224"/>
      <c r="S2512" s="225">
        <v>799182.57</v>
      </c>
      <c r="U2512" s="203" t="s">
        <v>2761</v>
      </c>
      <c r="V2512" s="203"/>
      <c r="W2512" s="204">
        <v>4371</v>
      </c>
      <c r="AF2512" t="s">
        <v>70042</v>
      </c>
      <c r="AG2512">
        <v>-20.87</v>
      </c>
      <c r="AI2512" s="276" t="s">
        <v>64142</v>
      </c>
      <c r="AJ2512" s="277">
        <v>8555.67</v>
      </c>
      <c r="AL2512" s="246" t="s">
        <v>54933</v>
      </c>
      <c r="AM2512" s="247">
        <v>62.12</v>
      </c>
      <c r="AO2512" s="226" t="s">
        <v>34675</v>
      </c>
      <c r="AP2512" s="227">
        <v>48242</v>
      </c>
      <c r="AR2512" s="207" t="s">
        <v>17014</v>
      </c>
      <c r="AS2512" s="208">
        <v>7875</v>
      </c>
      <c r="AT2512" s="93"/>
      <c r="AU2512" s="199" t="s">
        <v>14055</v>
      </c>
      <c r="AV2512" s="200">
        <v>32675.4</v>
      </c>
      <c r="BD2512" s="263"/>
      <c r="BE2512" s="264"/>
      <c r="BG2512" s="244" t="s">
        <v>43955</v>
      </c>
      <c r="BH2512" s="245">
        <v>8104.64</v>
      </c>
      <c r="BJ2512" s="230" t="s">
        <v>11836</v>
      </c>
      <c r="BK2512" s="231">
        <v>799182.57</v>
      </c>
      <c r="BM2512" s="209" t="s">
        <v>10942</v>
      </c>
      <c r="BN2512" s="210">
        <v>523</v>
      </c>
    </row>
    <row r="2513" spans="13:66" x14ac:dyDescent="0.55000000000000004">
      <c r="M2513" s="250" t="s">
        <v>43638</v>
      </c>
      <c r="N2513" s="250"/>
      <c r="O2513" s="251">
        <v>4305</v>
      </c>
      <c r="Q2513" s="224" t="s">
        <v>5637</v>
      </c>
      <c r="R2513" s="224"/>
      <c r="S2513" s="225">
        <v>3118595.91</v>
      </c>
      <c r="U2513" s="203" t="s">
        <v>2762</v>
      </c>
      <c r="V2513" s="203"/>
      <c r="W2513" s="204">
        <v>7213</v>
      </c>
      <c r="AF2513" t="s">
        <v>50104</v>
      </c>
      <c r="AG2513" s="284">
        <v>59047.5</v>
      </c>
      <c r="AI2513" s="276" t="s">
        <v>69708</v>
      </c>
      <c r="AJ2513" s="277">
        <v>20266.21</v>
      </c>
      <c r="AL2513" s="246" t="s">
        <v>64073</v>
      </c>
      <c r="AM2513" s="247">
        <v>3662.56</v>
      </c>
      <c r="AO2513" s="226" t="s">
        <v>44530</v>
      </c>
      <c r="AP2513" s="227">
        <v>300</v>
      </c>
      <c r="AR2513" s="207" t="s">
        <v>17015</v>
      </c>
      <c r="AS2513" s="208">
        <v>82829</v>
      </c>
      <c r="AT2513" s="93"/>
      <c r="AU2513" s="199" t="s">
        <v>32568</v>
      </c>
      <c r="AV2513" s="200">
        <v>103860</v>
      </c>
      <c r="BD2513" s="263"/>
      <c r="BE2513" s="264"/>
      <c r="BG2513" s="244" t="s">
        <v>43956</v>
      </c>
      <c r="BH2513" s="245">
        <v>4305</v>
      </c>
      <c r="BJ2513" s="230" t="s">
        <v>11837</v>
      </c>
      <c r="BK2513" s="231">
        <v>3118595.91</v>
      </c>
      <c r="BM2513" s="209" t="s">
        <v>11355</v>
      </c>
      <c r="BN2513" s="210">
        <v>2564</v>
      </c>
    </row>
    <row r="2514" spans="13:66" x14ac:dyDescent="0.55000000000000004">
      <c r="M2514" s="250" t="s">
        <v>43639</v>
      </c>
      <c r="N2514" s="250"/>
      <c r="O2514" s="251">
        <v>6327</v>
      </c>
      <c r="Q2514" s="224" t="s">
        <v>5638</v>
      </c>
      <c r="R2514" s="224"/>
      <c r="S2514" s="225">
        <v>162695.99</v>
      </c>
      <c r="U2514" s="203" t="s">
        <v>2763</v>
      </c>
      <c r="V2514" s="203"/>
      <c r="W2514" s="204">
        <v>15837.96</v>
      </c>
      <c r="AF2514" t="s">
        <v>64548</v>
      </c>
      <c r="AG2514" s="284">
        <v>1693.29</v>
      </c>
      <c r="AI2514" s="276" t="s">
        <v>69709</v>
      </c>
      <c r="AJ2514" s="277">
        <v>28502.25</v>
      </c>
      <c r="AL2514" s="246" t="s">
        <v>62449</v>
      </c>
      <c r="AM2514" s="247">
        <v>17500.849999999999</v>
      </c>
      <c r="AO2514" s="226" t="s">
        <v>40157</v>
      </c>
      <c r="AP2514" s="227">
        <v>4412.43</v>
      </c>
      <c r="AR2514" s="207" t="s">
        <v>13195</v>
      </c>
      <c r="AS2514" s="208">
        <v>18070.34</v>
      </c>
      <c r="AT2514" s="93"/>
      <c r="AU2514" s="199" t="s">
        <v>32569</v>
      </c>
      <c r="AV2514" s="200">
        <v>28388.34</v>
      </c>
      <c r="BD2514" s="263"/>
      <c r="BE2514" s="264"/>
      <c r="BG2514" s="244" t="s">
        <v>43957</v>
      </c>
      <c r="BH2514" s="245">
        <v>6327</v>
      </c>
      <c r="BJ2514" s="230" t="s">
        <v>11838</v>
      </c>
      <c r="BK2514" s="231">
        <v>162695.99</v>
      </c>
      <c r="BM2514" s="209" t="s">
        <v>11759</v>
      </c>
      <c r="BN2514" s="210">
        <v>44100</v>
      </c>
    </row>
    <row r="2515" spans="13:66" x14ac:dyDescent="0.55000000000000004">
      <c r="M2515" s="250" t="s">
        <v>43640</v>
      </c>
      <c r="N2515" s="250"/>
      <c r="O2515" s="251">
        <v>74800</v>
      </c>
      <c r="Q2515" s="224" t="s">
        <v>5639</v>
      </c>
      <c r="R2515" s="224"/>
      <c r="S2515" s="225">
        <v>495521.81</v>
      </c>
      <c r="U2515" s="203" t="s">
        <v>2764</v>
      </c>
      <c r="V2515" s="203"/>
      <c r="W2515" s="204">
        <v>3426</v>
      </c>
      <c r="AF2515" t="s">
        <v>56277</v>
      </c>
      <c r="AG2515" s="284">
        <v>12759.14</v>
      </c>
      <c r="AI2515" s="276" t="s">
        <v>33338</v>
      </c>
      <c r="AJ2515" s="277">
        <v>500</v>
      </c>
      <c r="AL2515" s="246" t="s">
        <v>60251</v>
      </c>
      <c r="AM2515" s="247">
        <v>-61.55</v>
      </c>
      <c r="AO2515" s="226" t="s">
        <v>34676</v>
      </c>
      <c r="AP2515" s="227">
        <v>4036.85</v>
      </c>
      <c r="AR2515" s="207" t="s">
        <v>17016</v>
      </c>
      <c r="AS2515" s="208">
        <v>1463.67</v>
      </c>
      <c r="AT2515" s="93"/>
      <c r="AU2515" s="199" t="s">
        <v>32570</v>
      </c>
      <c r="AV2515" s="200">
        <v>38215.040000000001</v>
      </c>
      <c r="BD2515" s="263"/>
      <c r="BE2515" s="264"/>
      <c r="BG2515" s="244" t="s">
        <v>43959</v>
      </c>
      <c r="BH2515" s="245">
        <v>74800</v>
      </c>
      <c r="BJ2515" s="230" t="s">
        <v>11839</v>
      </c>
      <c r="BK2515" s="231">
        <v>495521.81</v>
      </c>
      <c r="BM2515" s="209" t="s">
        <v>9930</v>
      </c>
      <c r="BN2515" s="210">
        <v>94636.56</v>
      </c>
    </row>
    <row r="2516" spans="13:66" x14ac:dyDescent="0.55000000000000004">
      <c r="M2516" s="250" t="s">
        <v>43641</v>
      </c>
      <c r="N2516" s="250"/>
      <c r="O2516" s="251">
        <v>526</v>
      </c>
      <c r="Q2516" s="224" t="s">
        <v>5641</v>
      </c>
      <c r="R2516" s="224"/>
      <c r="S2516" s="225">
        <v>1174210.8600000001</v>
      </c>
      <c r="U2516" s="203" t="s">
        <v>2765</v>
      </c>
      <c r="V2516" s="203"/>
      <c r="W2516" s="204">
        <v>116234.04</v>
      </c>
      <c r="AF2516" t="s">
        <v>70043</v>
      </c>
      <c r="AG2516">
        <v>-389.41</v>
      </c>
      <c r="AI2516" s="276" t="s">
        <v>33339</v>
      </c>
      <c r="AJ2516" s="277">
        <v>38.25</v>
      </c>
      <c r="AL2516" s="246" t="s">
        <v>62450</v>
      </c>
      <c r="AM2516" s="247">
        <v>7241.76</v>
      </c>
      <c r="AO2516" s="226" t="s">
        <v>34677</v>
      </c>
      <c r="AP2516" s="227">
        <v>12312.84</v>
      </c>
      <c r="AR2516" s="207" t="s">
        <v>13197</v>
      </c>
      <c r="AS2516" s="208">
        <v>1451.87</v>
      </c>
      <c r="AT2516" s="93"/>
      <c r="AU2516" s="199" t="s">
        <v>32571</v>
      </c>
      <c r="AV2516" s="200">
        <v>1029.9100000000001</v>
      </c>
      <c r="BD2516" s="263"/>
      <c r="BE2516" s="264"/>
      <c r="BG2516" s="244" t="s">
        <v>43960</v>
      </c>
      <c r="BH2516" s="245">
        <v>526</v>
      </c>
      <c r="BJ2516" s="230" t="s">
        <v>11841</v>
      </c>
      <c r="BK2516" s="231">
        <v>1174210.8600000001</v>
      </c>
      <c r="BM2516" s="209" t="s">
        <v>6766</v>
      </c>
      <c r="BN2516" s="210">
        <v>47904.23</v>
      </c>
    </row>
    <row r="2517" spans="13:66" x14ac:dyDescent="0.55000000000000004">
      <c r="M2517" s="250" t="s">
        <v>43642</v>
      </c>
      <c r="N2517" s="250"/>
      <c r="O2517" s="251">
        <v>47220</v>
      </c>
      <c r="Q2517" s="224" t="s">
        <v>5640</v>
      </c>
      <c r="R2517" s="224"/>
      <c r="S2517" s="225">
        <v>153628.62</v>
      </c>
      <c r="U2517" s="203" t="s">
        <v>2766</v>
      </c>
      <c r="V2517" s="203"/>
      <c r="W2517" s="204">
        <v>11594</v>
      </c>
      <c r="AF2517" t="s">
        <v>68056</v>
      </c>
      <c r="AG2517" s="284">
        <v>3000</v>
      </c>
      <c r="AI2517" s="276" t="s">
        <v>55950</v>
      </c>
      <c r="AJ2517" s="277">
        <v>125.1</v>
      </c>
      <c r="AL2517" s="246" t="s">
        <v>55888</v>
      </c>
      <c r="AM2517" s="247">
        <v>86721.9</v>
      </c>
      <c r="AO2517" s="226" t="s">
        <v>34678</v>
      </c>
      <c r="AP2517" s="227">
        <v>5975</v>
      </c>
      <c r="AR2517" s="207" t="s">
        <v>13198</v>
      </c>
      <c r="AS2517" s="208">
        <v>2193.5100000000002</v>
      </c>
      <c r="AT2517" s="93"/>
      <c r="AU2517" s="199" t="s">
        <v>32572</v>
      </c>
      <c r="AV2517" s="200">
        <v>49709.22</v>
      </c>
      <c r="BD2517" s="263"/>
      <c r="BE2517" s="264"/>
      <c r="BG2517" s="244" t="s">
        <v>43961</v>
      </c>
      <c r="BH2517" s="245">
        <v>47220</v>
      </c>
      <c r="BJ2517" s="230" t="s">
        <v>11840</v>
      </c>
      <c r="BK2517" s="231">
        <v>153628.62</v>
      </c>
      <c r="BM2517" s="209" t="s">
        <v>6962</v>
      </c>
      <c r="BN2517" s="210">
        <v>3111</v>
      </c>
    </row>
    <row r="2518" spans="13:66" x14ac:dyDescent="0.55000000000000004">
      <c r="M2518" s="250" t="s">
        <v>43643</v>
      </c>
      <c r="N2518" s="250"/>
      <c r="O2518" s="251">
        <v>48465</v>
      </c>
      <c r="Q2518" s="224" t="s">
        <v>5642</v>
      </c>
      <c r="R2518" s="224"/>
      <c r="S2518" s="225">
        <v>354029.49</v>
      </c>
      <c r="U2518" s="203" t="s">
        <v>2767</v>
      </c>
      <c r="V2518" s="203"/>
      <c r="W2518" s="204">
        <v>257181</v>
      </c>
      <c r="AF2518" t="s">
        <v>68057</v>
      </c>
      <c r="AG2518">
        <v>229.5</v>
      </c>
      <c r="AI2518" s="276" t="s">
        <v>52080</v>
      </c>
      <c r="AJ2518" s="277">
        <v>527.99</v>
      </c>
      <c r="AL2518" s="246" t="s">
        <v>33234</v>
      </c>
      <c r="AM2518" s="247">
        <v>117288.08</v>
      </c>
      <c r="AO2518" s="226" t="s">
        <v>38927</v>
      </c>
      <c r="AP2518" s="227">
        <v>125.78</v>
      </c>
      <c r="AR2518" s="207" t="s">
        <v>13199</v>
      </c>
      <c r="AS2518" s="208">
        <v>1462.24</v>
      </c>
      <c r="AT2518" s="93"/>
      <c r="AU2518" s="199" t="s">
        <v>32573</v>
      </c>
      <c r="AV2518" s="200">
        <v>303.45999999999998</v>
      </c>
      <c r="BD2518" s="263"/>
      <c r="BE2518" s="264"/>
      <c r="BG2518" s="244" t="s">
        <v>43962</v>
      </c>
      <c r="BH2518" s="245">
        <v>48465</v>
      </c>
      <c r="BJ2518" s="230" t="s">
        <v>11842</v>
      </c>
      <c r="BK2518" s="231">
        <v>354029.49</v>
      </c>
      <c r="BM2518" s="209" t="s">
        <v>7165</v>
      </c>
      <c r="BN2518" s="210">
        <v>937</v>
      </c>
    </row>
    <row r="2519" spans="13:66" x14ac:dyDescent="0.55000000000000004">
      <c r="M2519" s="250" t="s">
        <v>43644</v>
      </c>
      <c r="N2519" s="250"/>
      <c r="O2519" s="251">
        <v>25362</v>
      </c>
      <c r="Q2519" s="224" t="s">
        <v>5643</v>
      </c>
      <c r="R2519" s="224"/>
      <c r="S2519" s="225">
        <v>6130385.7000000002</v>
      </c>
      <c r="U2519" s="203" t="s">
        <v>2768</v>
      </c>
      <c r="V2519" s="203"/>
      <c r="W2519" s="204">
        <v>37030</v>
      </c>
      <c r="AF2519" t="s">
        <v>68058</v>
      </c>
      <c r="AG2519">
        <v>480.8</v>
      </c>
      <c r="AI2519" s="276" t="s">
        <v>34840</v>
      </c>
      <c r="AJ2519" s="277">
        <v>66.86</v>
      </c>
      <c r="AL2519" s="246" t="s">
        <v>17141</v>
      </c>
      <c r="AM2519" s="247">
        <v>11280</v>
      </c>
      <c r="AO2519" s="226" t="s">
        <v>40158</v>
      </c>
      <c r="AP2519" s="227">
        <v>2622.45</v>
      </c>
      <c r="AR2519" s="207" t="s">
        <v>17017</v>
      </c>
      <c r="AS2519" s="208">
        <v>81139.94</v>
      </c>
      <c r="AT2519" s="93"/>
      <c r="AU2519" s="199" t="s">
        <v>32574</v>
      </c>
      <c r="AV2519" s="200">
        <v>5450.03</v>
      </c>
      <c r="BD2519" s="263"/>
      <c r="BE2519" s="264"/>
      <c r="BG2519" s="244" t="s">
        <v>43963</v>
      </c>
      <c r="BH2519" s="245">
        <v>25362</v>
      </c>
      <c r="BJ2519" s="230" t="s">
        <v>11843</v>
      </c>
      <c r="BK2519" s="231">
        <v>6130385.7000000002</v>
      </c>
      <c r="BM2519" s="209" t="s">
        <v>7440</v>
      </c>
      <c r="BN2519" s="210">
        <v>10073</v>
      </c>
    </row>
    <row r="2520" spans="13:66" x14ac:dyDescent="0.55000000000000004">
      <c r="M2520" s="250" t="s">
        <v>43646</v>
      </c>
      <c r="N2520" s="250"/>
      <c r="O2520" s="251">
        <v>2602</v>
      </c>
      <c r="Q2520" s="224" t="s">
        <v>5644</v>
      </c>
      <c r="R2520" s="224"/>
      <c r="S2520" s="225">
        <v>38731917.049999997</v>
      </c>
      <c r="U2520" s="203" t="s">
        <v>2769</v>
      </c>
      <c r="V2520" s="203"/>
      <c r="W2520" s="204">
        <v>187883</v>
      </c>
      <c r="AF2520" t="s">
        <v>71533</v>
      </c>
      <c r="AG2520" s="284">
        <v>7416.25</v>
      </c>
      <c r="AI2520" s="276" t="s">
        <v>33340</v>
      </c>
      <c r="AJ2520" s="277">
        <v>8536.01</v>
      </c>
      <c r="AL2520" s="246" t="s">
        <v>17142</v>
      </c>
      <c r="AM2520" s="247">
        <v>44251.23</v>
      </c>
      <c r="AO2520" s="226" t="s">
        <v>46728</v>
      </c>
      <c r="AP2520" s="227">
        <v>1093.19</v>
      </c>
      <c r="AR2520" s="207" t="s">
        <v>17018</v>
      </c>
      <c r="AS2520" s="208">
        <v>33743.519999999997</v>
      </c>
      <c r="AT2520" s="93"/>
      <c r="AU2520" s="199" t="s">
        <v>14056</v>
      </c>
      <c r="AV2520" s="200">
        <v>37110.46</v>
      </c>
      <c r="BD2520" s="263"/>
      <c r="BE2520" s="264"/>
      <c r="BG2520" s="244" t="s">
        <v>43965</v>
      </c>
      <c r="BH2520" s="245">
        <v>2602</v>
      </c>
      <c r="BJ2520" s="230" t="s">
        <v>11844</v>
      </c>
      <c r="BK2520" s="231">
        <v>38731917.049999997</v>
      </c>
      <c r="BM2520" s="209" t="s">
        <v>7626</v>
      </c>
      <c r="BN2520" s="210">
        <v>46210</v>
      </c>
    </row>
    <row r="2521" spans="13:66" x14ac:dyDescent="0.55000000000000004">
      <c r="M2521" s="250" t="s">
        <v>43647</v>
      </c>
      <c r="N2521" s="250"/>
      <c r="O2521" s="251">
        <v>116108.95</v>
      </c>
      <c r="Q2521" s="224" t="s">
        <v>5646</v>
      </c>
      <c r="R2521" s="224"/>
      <c r="S2521" s="225">
        <v>262028.2</v>
      </c>
      <c r="U2521" s="203" t="s">
        <v>2770</v>
      </c>
      <c r="V2521" s="203"/>
      <c r="W2521" s="204">
        <v>14067</v>
      </c>
      <c r="AF2521" t="s">
        <v>70044</v>
      </c>
      <c r="AG2521" s="284">
        <v>1729.16</v>
      </c>
      <c r="AI2521" s="276" t="s">
        <v>55008</v>
      </c>
      <c r="AJ2521" s="277">
        <v>800</v>
      </c>
      <c r="AL2521" s="246" t="s">
        <v>61316</v>
      </c>
      <c r="AM2521" s="247">
        <v>329</v>
      </c>
      <c r="AO2521" s="226" t="s">
        <v>48740</v>
      </c>
      <c r="AP2521" s="227">
        <v>369.5</v>
      </c>
      <c r="AR2521" s="207" t="s">
        <v>17019</v>
      </c>
      <c r="AS2521" s="208">
        <v>34983.94</v>
      </c>
      <c r="AT2521" s="93"/>
      <c r="AU2521" s="199" t="s">
        <v>14057</v>
      </c>
      <c r="AV2521" s="200">
        <v>2896</v>
      </c>
      <c r="BD2521" s="263"/>
      <c r="BE2521" s="264"/>
      <c r="BG2521" s="244" t="s">
        <v>43966</v>
      </c>
      <c r="BH2521" s="245">
        <v>116108.95</v>
      </c>
      <c r="BJ2521" s="230" t="s">
        <v>11846</v>
      </c>
      <c r="BK2521" s="231">
        <v>262028.2</v>
      </c>
      <c r="BM2521" s="209" t="s">
        <v>8103</v>
      </c>
      <c r="BN2521" s="210">
        <v>2476</v>
      </c>
    </row>
    <row r="2522" spans="13:66" x14ac:dyDescent="0.55000000000000004">
      <c r="M2522" s="250" t="s">
        <v>43648</v>
      </c>
      <c r="N2522" s="250"/>
      <c r="O2522" s="251">
        <v>11474</v>
      </c>
      <c r="Q2522" s="224" t="s">
        <v>5647</v>
      </c>
      <c r="R2522" s="224"/>
      <c r="S2522" s="225">
        <v>1025941.59</v>
      </c>
      <c r="U2522" s="203" t="s">
        <v>2771</v>
      </c>
      <c r="V2522" s="203"/>
      <c r="W2522" s="204">
        <v>19579</v>
      </c>
      <c r="AF2522" t="s">
        <v>66662</v>
      </c>
      <c r="AG2522" s="284">
        <v>11860.74</v>
      </c>
      <c r="AI2522" s="276" t="s">
        <v>52090</v>
      </c>
      <c r="AJ2522" s="277">
        <v>61.2</v>
      </c>
      <c r="AL2522" s="246" t="s">
        <v>58449</v>
      </c>
      <c r="AM2522" s="247">
        <v>430.23</v>
      </c>
      <c r="AO2522" s="226" t="s">
        <v>51839</v>
      </c>
      <c r="AP2522" s="227">
        <v>380.12</v>
      </c>
      <c r="AR2522" s="207" t="s">
        <v>17020</v>
      </c>
      <c r="AS2522" s="208">
        <v>12982.15</v>
      </c>
      <c r="AT2522" s="93"/>
      <c r="AU2522" s="199" t="s">
        <v>25456</v>
      </c>
      <c r="AV2522" s="200">
        <v>103860</v>
      </c>
      <c r="BD2522" s="263"/>
      <c r="BE2522" s="264"/>
      <c r="BG2522" s="244" t="s">
        <v>43967</v>
      </c>
      <c r="BH2522" s="245">
        <v>11474</v>
      </c>
      <c r="BJ2522" s="230" t="s">
        <v>11847</v>
      </c>
      <c r="BK2522" s="231">
        <v>1025941.59</v>
      </c>
      <c r="BM2522" s="209" t="s">
        <v>8761</v>
      </c>
      <c r="BN2522" s="210">
        <v>2000</v>
      </c>
    </row>
    <row r="2523" spans="13:66" x14ac:dyDescent="0.55000000000000004">
      <c r="M2523" s="250" t="s">
        <v>43650</v>
      </c>
      <c r="N2523" s="250"/>
      <c r="O2523" s="251">
        <v>7693.73</v>
      </c>
      <c r="Q2523" s="224" t="s">
        <v>5648</v>
      </c>
      <c r="R2523" s="224"/>
      <c r="S2523" s="225">
        <v>1413792.17</v>
      </c>
      <c r="U2523" s="203" t="s">
        <v>2772</v>
      </c>
      <c r="V2523" s="203"/>
      <c r="W2523" s="204">
        <v>313916</v>
      </c>
      <c r="AF2523" t="s">
        <v>71534</v>
      </c>
      <c r="AG2523" s="284">
        <v>2978.3</v>
      </c>
      <c r="AI2523" s="276" t="s">
        <v>52091</v>
      </c>
      <c r="AJ2523" s="277">
        <v>200.16</v>
      </c>
      <c r="AL2523" s="246" t="s">
        <v>17143</v>
      </c>
      <c r="AM2523" s="247">
        <v>208.27</v>
      </c>
      <c r="AO2523" s="226" t="s">
        <v>47852</v>
      </c>
      <c r="AP2523" s="227">
        <v>16725.419999999998</v>
      </c>
      <c r="AR2523" s="207" t="s">
        <v>17021</v>
      </c>
      <c r="AS2523" s="208">
        <v>16000</v>
      </c>
      <c r="AT2523" s="93"/>
      <c r="AU2523" s="199" t="s">
        <v>14058</v>
      </c>
      <c r="AV2523" s="200">
        <v>747.37</v>
      </c>
      <c r="BD2523" s="263"/>
      <c r="BE2523" s="264"/>
      <c r="BG2523" s="244" t="s">
        <v>43969</v>
      </c>
      <c r="BH2523" s="245">
        <v>7693.73</v>
      </c>
      <c r="BJ2523" s="230" t="s">
        <v>11848</v>
      </c>
      <c r="BK2523" s="231">
        <v>1413792.17</v>
      </c>
      <c r="BM2523" s="209" t="s">
        <v>9033</v>
      </c>
      <c r="BN2523" s="210">
        <v>9353</v>
      </c>
    </row>
    <row r="2524" spans="13:66" x14ac:dyDescent="0.55000000000000004">
      <c r="M2524" s="250" t="s">
        <v>43652</v>
      </c>
      <c r="N2524" s="250"/>
      <c r="O2524" s="251">
        <v>538</v>
      </c>
      <c r="Q2524" s="224" t="s">
        <v>5649</v>
      </c>
      <c r="R2524" s="224"/>
      <c r="S2524" s="225">
        <v>8147672.3899999997</v>
      </c>
      <c r="U2524" s="203" t="s">
        <v>2773</v>
      </c>
      <c r="V2524" s="203"/>
      <c r="W2524" s="204">
        <v>4393.8500000000004</v>
      </c>
      <c r="AF2524" t="s">
        <v>71535</v>
      </c>
      <c r="AG2524">
        <v>-55.04</v>
      </c>
      <c r="AI2524" s="276" t="s">
        <v>64146</v>
      </c>
      <c r="AJ2524" s="277">
        <v>59.53</v>
      </c>
      <c r="AL2524" s="246" t="s">
        <v>33235</v>
      </c>
      <c r="AM2524" s="247">
        <v>486748.4</v>
      </c>
      <c r="AO2524" s="226" t="s">
        <v>49712</v>
      </c>
      <c r="AP2524" s="227">
        <v>2684</v>
      </c>
      <c r="AR2524" s="207" t="s">
        <v>17022</v>
      </c>
      <c r="AS2524" s="208">
        <v>1165.81</v>
      </c>
      <c r="AT2524" s="93"/>
      <c r="AU2524" s="199" t="s">
        <v>14059</v>
      </c>
      <c r="AV2524" s="200">
        <v>1706.75</v>
      </c>
      <c r="BD2524" s="263"/>
      <c r="BE2524" s="264"/>
      <c r="BG2524" s="244" t="s">
        <v>43971</v>
      </c>
      <c r="BH2524" s="245">
        <v>538</v>
      </c>
      <c r="BJ2524" s="230" t="s">
        <v>11849</v>
      </c>
      <c r="BK2524" s="231">
        <v>8147672.3899999997</v>
      </c>
      <c r="BM2524" s="209" t="s">
        <v>9352</v>
      </c>
      <c r="BN2524" s="210">
        <v>64689.51</v>
      </c>
    </row>
    <row r="2525" spans="13:66" x14ac:dyDescent="0.55000000000000004">
      <c r="M2525" s="250" t="s">
        <v>43653</v>
      </c>
      <c r="N2525" s="250"/>
      <c r="O2525" s="251">
        <v>5789.56</v>
      </c>
      <c r="Q2525" s="224" t="s">
        <v>5651</v>
      </c>
      <c r="R2525" s="224"/>
      <c r="S2525" s="225">
        <v>3252963.68</v>
      </c>
      <c r="U2525" s="203" t="s">
        <v>2774</v>
      </c>
      <c r="V2525" s="203"/>
      <c r="W2525" s="204">
        <v>2059.89</v>
      </c>
      <c r="AF2525" t="s">
        <v>33790</v>
      </c>
      <c r="AG2525" s="284">
        <v>217777.46</v>
      </c>
      <c r="AI2525" s="276" t="s">
        <v>52092</v>
      </c>
      <c r="AJ2525" s="277">
        <v>-16.64</v>
      </c>
      <c r="AL2525" s="246" t="s">
        <v>40163</v>
      </c>
      <c r="AM2525" s="247">
        <v>17583.2</v>
      </c>
      <c r="AO2525" s="226" t="s">
        <v>48741</v>
      </c>
      <c r="AP2525" s="227">
        <v>1793.2</v>
      </c>
      <c r="AR2525" s="207" t="s">
        <v>17023</v>
      </c>
      <c r="AS2525" s="208">
        <v>3468.8</v>
      </c>
      <c r="AT2525" s="93"/>
      <c r="AU2525" s="199" t="s">
        <v>32575</v>
      </c>
      <c r="AV2525" s="200">
        <v>28388.34</v>
      </c>
      <c r="BD2525" s="263"/>
      <c r="BE2525" s="264"/>
      <c r="BG2525" s="244" t="s">
        <v>43973</v>
      </c>
      <c r="BH2525" s="245">
        <v>5789.56</v>
      </c>
      <c r="BJ2525" s="230" t="s">
        <v>11851</v>
      </c>
      <c r="BK2525" s="231">
        <v>3252963.68</v>
      </c>
      <c r="BM2525" s="209" t="s">
        <v>9542</v>
      </c>
      <c r="BN2525" s="210">
        <v>3457</v>
      </c>
    </row>
    <row r="2526" spans="13:66" x14ac:dyDescent="0.55000000000000004">
      <c r="M2526" s="250" t="s">
        <v>43654</v>
      </c>
      <c r="N2526" s="250"/>
      <c r="O2526" s="251">
        <v>4191</v>
      </c>
      <c r="Q2526" s="224" t="s">
        <v>5652</v>
      </c>
      <c r="R2526" s="224"/>
      <c r="S2526" s="225">
        <v>2322763.64</v>
      </c>
      <c r="U2526" s="203" t="s">
        <v>2775</v>
      </c>
      <c r="V2526" s="203"/>
      <c r="W2526" s="204">
        <v>74415.05</v>
      </c>
      <c r="AF2526" t="s">
        <v>35237</v>
      </c>
      <c r="AG2526" s="284">
        <v>8350</v>
      </c>
      <c r="AI2526" s="276" t="s">
        <v>55951</v>
      </c>
      <c r="AJ2526" s="277">
        <v>76483.679999999993</v>
      </c>
      <c r="AL2526" s="246" t="s">
        <v>54934</v>
      </c>
      <c r="AM2526" s="247">
        <v>14400</v>
      </c>
      <c r="AO2526" s="226" t="s">
        <v>47853</v>
      </c>
      <c r="AP2526" s="227">
        <v>1597.06</v>
      </c>
      <c r="AR2526" s="207" t="s">
        <v>17024</v>
      </c>
      <c r="AS2526" s="208">
        <v>1778.32</v>
      </c>
      <c r="AT2526" s="93"/>
      <c r="AU2526" s="199" t="s">
        <v>32576</v>
      </c>
      <c r="AV2526" s="200">
        <v>38215.040000000001</v>
      </c>
      <c r="BD2526" s="263"/>
      <c r="BE2526" s="264"/>
      <c r="BG2526" s="244" t="s">
        <v>43974</v>
      </c>
      <c r="BH2526" s="245">
        <v>4191</v>
      </c>
      <c r="BJ2526" s="230" t="s">
        <v>11852</v>
      </c>
      <c r="BK2526" s="231">
        <v>2322763.64</v>
      </c>
      <c r="BM2526" s="209" t="s">
        <v>11133</v>
      </c>
      <c r="BN2526" s="210">
        <v>6610.12</v>
      </c>
    </row>
    <row r="2527" spans="13:66" x14ac:dyDescent="0.55000000000000004">
      <c r="M2527" s="250" t="s">
        <v>43655</v>
      </c>
      <c r="N2527" s="250"/>
      <c r="O2527" s="251">
        <v>82469.64</v>
      </c>
      <c r="Q2527" s="224" t="s">
        <v>5803</v>
      </c>
      <c r="R2527" s="224"/>
      <c r="S2527" s="225">
        <v>712088.15</v>
      </c>
      <c r="U2527" s="203" t="s">
        <v>2776</v>
      </c>
      <c r="V2527" s="203"/>
      <c r="W2527" s="204">
        <v>196755.45</v>
      </c>
      <c r="AF2527" t="s">
        <v>33791</v>
      </c>
      <c r="AG2527">
        <v>542.98</v>
      </c>
      <c r="AI2527" s="276" t="s">
        <v>33343</v>
      </c>
      <c r="AJ2527" s="277">
        <v>70044</v>
      </c>
      <c r="AL2527" s="246" t="s">
        <v>51855</v>
      </c>
      <c r="AM2527" s="247">
        <v>40565</v>
      </c>
      <c r="AO2527" s="226" t="s">
        <v>47854</v>
      </c>
      <c r="AP2527" s="227">
        <v>5109.83</v>
      </c>
      <c r="AR2527" s="207" t="s">
        <v>17025</v>
      </c>
      <c r="AS2527" s="208">
        <v>7722.5</v>
      </c>
      <c r="AT2527" s="93"/>
      <c r="AU2527" s="199" t="s">
        <v>32577</v>
      </c>
      <c r="AV2527" s="200">
        <v>1029.9100000000001</v>
      </c>
      <c r="BD2527" s="263"/>
      <c r="BE2527" s="264"/>
      <c r="BG2527" s="244" t="s">
        <v>43975</v>
      </c>
      <c r="BH2527" s="245">
        <v>82469.64</v>
      </c>
      <c r="BJ2527" s="230" t="s">
        <v>12003</v>
      </c>
      <c r="BK2527" s="231">
        <v>712088.15</v>
      </c>
      <c r="BM2527" s="209" t="s">
        <v>11613</v>
      </c>
      <c r="BN2527" s="210">
        <v>65774.45</v>
      </c>
    </row>
    <row r="2528" spans="13:66" x14ac:dyDescent="0.55000000000000004">
      <c r="M2528" s="250" t="s">
        <v>43657</v>
      </c>
      <c r="N2528" s="250"/>
      <c r="O2528" s="251">
        <v>8910</v>
      </c>
      <c r="Q2528" s="224" t="s">
        <v>5650</v>
      </c>
      <c r="R2528" s="224"/>
      <c r="S2528" s="225">
        <v>165824.29999999999</v>
      </c>
      <c r="U2528" s="203" t="s">
        <v>2777</v>
      </c>
      <c r="V2528" s="203"/>
      <c r="W2528" s="204">
        <v>47088</v>
      </c>
      <c r="AF2528" t="s">
        <v>22871</v>
      </c>
      <c r="AG2528" s="284">
        <v>3543.19</v>
      </c>
      <c r="AI2528" s="276" t="s">
        <v>39020</v>
      </c>
      <c r="AJ2528" s="277">
        <v>319270</v>
      </c>
      <c r="AL2528" s="246" t="s">
        <v>58985</v>
      </c>
      <c r="AM2528" s="247">
        <v>33.1</v>
      </c>
      <c r="AO2528" s="226" t="s">
        <v>48742</v>
      </c>
      <c r="AP2528" s="227">
        <v>1295.72</v>
      </c>
      <c r="AR2528" s="207" t="s">
        <v>17026</v>
      </c>
      <c r="AS2528" s="208">
        <v>8778.52</v>
      </c>
      <c r="AT2528" s="93"/>
      <c r="AU2528" s="199" t="s">
        <v>32578</v>
      </c>
      <c r="AV2528" s="200">
        <v>49709.22</v>
      </c>
      <c r="BD2528" s="263"/>
      <c r="BE2528" s="264"/>
      <c r="BG2528" s="244" t="s">
        <v>43977</v>
      </c>
      <c r="BH2528" s="245">
        <v>8910</v>
      </c>
      <c r="BJ2528" s="230" t="s">
        <v>11850</v>
      </c>
      <c r="BK2528" s="231">
        <v>165824.29999999999</v>
      </c>
      <c r="BM2528" s="209" t="s">
        <v>11958</v>
      </c>
      <c r="BN2528" s="210">
        <v>7197.93</v>
      </c>
    </row>
    <row r="2529" spans="13:66" x14ac:dyDescent="0.55000000000000004">
      <c r="M2529" s="250" t="s">
        <v>43658</v>
      </c>
      <c r="N2529" s="250"/>
      <c r="O2529" s="251">
        <v>1592</v>
      </c>
      <c r="Q2529" s="224" t="s">
        <v>5653</v>
      </c>
      <c r="R2529" s="224"/>
      <c r="S2529" s="225">
        <v>1570200.16</v>
      </c>
      <c r="U2529" s="203" t="s">
        <v>2778</v>
      </c>
      <c r="V2529" s="203"/>
      <c r="W2529" s="204">
        <v>178035</v>
      </c>
      <c r="AF2529" t="s">
        <v>33793</v>
      </c>
      <c r="AG2529" s="284">
        <v>5000</v>
      </c>
      <c r="AI2529" s="276" t="s">
        <v>39021</v>
      </c>
      <c r="AJ2529" s="277">
        <v>184819.31</v>
      </c>
      <c r="AL2529" s="246" t="s">
        <v>17144</v>
      </c>
      <c r="AM2529" s="247">
        <v>61822.9</v>
      </c>
      <c r="AO2529" s="226" t="s">
        <v>48743</v>
      </c>
      <c r="AP2529" s="227">
        <v>38771.25</v>
      </c>
      <c r="AR2529" s="207" t="s">
        <v>17027</v>
      </c>
      <c r="AS2529" s="208">
        <v>9102</v>
      </c>
      <c r="AT2529" s="93"/>
      <c r="AU2529" s="199" t="s">
        <v>25461</v>
      </c>
      <c r="AV2529" s="200">
        <v>303.45999999999998</v>
      </c>
      <c r="BD2529" s="263"/>
      <c r="BE2529" s="264"/>
      <c r="BG2529" s="244" t="s">
        <v>43978</v>
      </c>
      <c r="BH2529" s="245">
        <v>1592</v>
      </c>
      <c r="BJ2529" s="230" t="s">
        <v>11853</v>
      </c>
      <c r="BK2529" s="231">
        <v>1570200.16</v>
      </c>
      <c r="BM2529" s="209" t="s">
        <v>9931</v>
      </c>
      <c r="BN2529" s="210">
        <v>269793.24</v>
      </c>
    </row>
    <row r="2530" spans="13:66" x14ac:dyDescent="0.55000000000000004">
      <c r="M2530" s="250" t="s">
        <v>43660</v>
      </c>
      <c r="N2530" s="250"/>
      <c r="O2530" s="251">
        <v>21000</v>
      </c>
      <c r="Q2530" s="224" t="s">
        <v>5654</v>
      </c>
      <c r="R2530" s="224"/>
      <c r="S2530" s="225">
        <v>3497634.33</v>
      </c>
      <c r="U2530" s="203" t="s">
        <v>2779</v>
      </c>
      <c r="V2530" s="203"/>
      <c r="W2530" s="204">
        <v>422624</v>
      </c>
      <c r="AF2530" t="s">
        <v>50112</v>
      </c>
      <c r="AG2530">
        <v>237.4</v>
      </c>
      <c r="AI2530" s="276" t="s">
        <v>70465</v>
      </c>
      <c r="AJ2530" s="277">
        <v>14.33</v>
      </c>
      <c r="AL2530" s="246" t="s">
        <v>33236</v>
      </c>
      <c r="AM2530" s="247">
        <v>70701.899999999994</v>
      </c>
      <c r="AO2530" s="226" t="s">
        <v>44531</v>
      </c>
      <c r="AP2530" s="227">
        <v>264196.58</v>
      </c>
      <c r="AR2530" s="207" t="s">
        <v>17028</v>
      </c>
      <c r="AS2530" s="208">
        <v>105412.37</v>
      </c>
      <c r="AT2530" s="93"/>
      <c r="AU2530" s="199" t="s">
        <v>25463</v>
      </c>
      <c r="AV2530" s="200">
        <v>5450.03</v>
      </c>
      <c r="BD2530" s="263"/>
      <c r="BE2530" s="264"/>
      <c r="BG2530" s="244" t="s">
        <v>43980</v>
      </c>
      <c r="BH2530" s="245">
        <v>21000</v>
      </c>
      <c r="BJ2530" s="230" t="s">
        <v>11854</v>
      </c>
      <c r="BK2530" s="231">
        <v>3497634.33</v>
      </c>
      <c r="BM2530" s="209" t="s">
        <v>7166</v>
      </c>
      <c r="BN2530" s="210">
        <v>219</v>
      </c>
    </row>
    <row r="2531" spans="13:66" x14ac:dyDescent="0.55000000000000004">
      <c r="M2531" s="250" t="s">
        <v>43661</v>
      </c>
      <c r="N2531" s="250"/>
      <c r="O2531" s="251">
        <v>743</v>
      </c>
      <c r="Q2531" s="224" t="s">
        <v>5655</v>
      </c>
      <c r="R2531" s="224"/>
      <c r="S2531" s="225">
        <v>17257944.550000001</v>
      </c>
      <c r="U2531" s="203" t="s">
        <v>2780</v>
      </c>
      <c r="V2531" s="203"/>
      <c r="W2531" s="204">
        <v>904.67</v>
      </c>
      <c r="AF2531" t="s">
        <v>22875</v>
      </c>
      <c r="AG2531" s="284">
        <v>16645.02</v>
      </c>
      <c r="AI2531" s="276" t="s">
        <v>36171</v>
      </c>
      <c r="AJ2531" s="277">
        <v>405.6</v>
      </c>
      <c r="AL2531" s="246" t="s">
        <v>33237</v>
      </c>
      <c r="AM2531" s="247">
        <v>31900.34</v>
      </c>
      <c r="AO2531" s="226" t="s">
        <v>44532</v>
      </c>
      <c r="AP2531" s="227">
        <v>18921.419999999998</v>
      </c>
      <c r="AR2531" s="207" t="s">
        <v>17029</v>
      </c>
      <c r="AS2531" s="208">
        <v>131067.63</v>
      </c>
      <c r="AT2531" s="93"/>
      <c r="AU2531" s="199" t="s">
        <v>14060</v>
      </c>
      <c r="AV2531" s="200">
        <v>32675.4</v>
      </c>
      <c r="BD2531" s="263"/>
      <c r="BE2531" s="264"/>
      <c r="BG2531" s="244" t="s">
        <v>43981</v>
      </c>
      <c r="BH2531" s="245">
        <v>743</v>
      </c>
      <c r="BJ2531" s="230" t="s">
        <v>11855</v>
      </c>
      <c r="BK2531" s="231">
        <v>17257944.550000001</v>
      </c>
      <c r="BM2531" s="209" t="s">
        <v>7441</v>
      </c>
      <c r="BN2531" s="210">
        <v>2309</v>
      </c>
    </row>
    <row r="2532" spans="13:66" x14ac:dyDescent="0.55000000000000004">
      <c r="M2532" s="250" t="s">
        <v>43662</v>
      </c>
      <c r="N2532" s="250"/>
      <c r="O2532" s="251">
        <v>262063</v>
      </c>
      <c r="Q2532" s="224" t="s">
        <v>5658</v>
      </c>
      <c r="R2532" s="224"/>
      <c r="S2532" s="225">
        <v>632987.77</v>
      </c>
      <c r="U2532" s="203" t="s">
        <v>2781</v>
      </c>
      <c r="V2532" s="203"/>
      <c r="W2532" s="204">
        <v>20750</v>
      </c>
      <c r="AF2532" t="s">
        <v>35238</v>
      </c>
      <c r="AG2532" s="284">
        <v>55400.38</v>
      </c>
      <c r="AI2532" s="276" t="s">
        <v>67315</v>
      </c>
      <c r="AJ2532" s="277">
        <v>2500</v>
      </c>
      <c r="AL2532" s="246" t="s">
        <v>58202</v>
      </c>
      <c r="AM2532" s="247">
        <v>22726.34</v>
      </c>
      <c r="AO2532" s="226" t="s">
        <v>42238</v>
      </c>
      <c r="AP2532" s="227">
        <v>564356.80000000005</v>
      </c>
      <c r="AR2532" s="207" t="s">
        <v>17030</v>
      </c>
      <c r="AS2532" s="208">
        <v>5720</v>
      </c>
      <c r="AT2532" s="93"/>
      <c r="AU2532" s="199" t="s">
        <v>14061</v>
      </c>
      <c r="AV2532" s="200">
        <v>197729.29</v>
      </c>
      <c r="BD2532" s="263"/>
      <c r="BE2532" s="264"/>
      <c r="BG2532" s="244" t="s">
        <v>43982</v>
      </c>
      <c r="BH2532" s="245">
        <v>262063</v>
      </c>
      <c r="BJ2532" s="230" t="s">
        <v>11858</v>
      </c>
      <c r="BK2532" s="231">
        <v>632987.77</v>
      </c>
      <c r="BM2532" s="209" t="s">
        <v>7846</v>
      </c>
      <c r="BN2532" s="210">
        <v>386</v>
      </c>
    </row>
    <row r="2533" spans="13:66" x14ac:dyDescent="0.55000000000000004">
      <c r="M2533" s="250" t="s">
        <v>43663</v>
      </c>
      <c r="N2533" s="250"/>
      <c r="O2533" s="251">
        <v>4233</v>
      </c>
      <c r="Q2533" s="224" t="s">
        <v>5659</v>
      </c>
      <c r="R2533" s="224"/>
      <c r="S2533" s="225">
        <v>521698.95</v>
      </c>
      <c r="U2533" s="203" t="s">
        <v>2782</v>
      </c>
      <c r="V2533" s="203"/>
      <c r="W2533" s="204">
        <v>13727</v>
      </c>
      <c r="AF2533" t="s">
        <v>36439</v>
      </c>
      <c r="AG2533" s="284">
        <v>12816.26</v>
      </c>
      <c r="AI2533" s="276" t="s">
        <v>63646</v>
      </c>
      <c r="AJ2533" s="277">
        <v>2200.02</v>
      </c>
      <c r="AL2533" s="246" t="s">
        <v>34686</v>
      </c>
      <c r="AM2533" s="247">
        <v>4000</v>
      </c>
      <c r="AO2533" s="226" t="s">
        <v>42239</v>
      </c>
      <c r="AP2533" s="227">
        <v>42714.13</v>
      </c>
      <c r="AR2533" s="207" t="s">
        <v>17031</v>
      </c>
      <c r="AS2533" s="208">
        <v>1734.59</v>
      </c>
      <c r="AT2533" s="93"/>
      <c r="AU2533" s="199" t="s">
        <v>32579</v>
      </c>
      <c r="AV2533" s="200">
        <v>202835.38</v>
      </c>
      <c r="BD2533" s="263"/>
      <c r="BE2533" s="264"/>
      <c r="BG2533" s="244" t="s">
        <v>43983</v>
      </c>
      <c r="BH2533" s="245">
        <v>4233</v>
      </c>
      <c r="BJ2533" s="230" t="s">
        <v>11859</v>
      </c>
      <c r="BK2533" s="231">
        <v>521698.95</v>
      </c>
      <c r="BM2533" s="209" t="s">
        <v>8104</v>
      </c>
      <c r="BN2533" s="210">
        <v>990</v>
      </c>
    </row>
    <row r="2534" spans="13:66" x14ac:dyDescent="0.55000000000000004">
      <c r="M2534" s="250" t="s">
        <v>43664</v>
      </c>
      <c r="N2534" s="250"/>
      <c r="O2534" s="251">
        <v>10749</v>
      </c>
      <c r="Q2534" s="224" t="s">
        <v>5660</v>
      </c>
      <c r="R2534" s="224"/>
      <c r="S2534" s="225">
        <v>390424.44</v>
      </c>
      <c r="U2534" s="203" t="s">
        <v>2783</v>
      </c>
      <c r="V2534" s="203"/>
      <c r="W2534" s="204">
        <v>21201</v>
      </c>
      <c r="AF2534" t="s">
        <v>55237</v>
      </c>
      <c r="AG2534" s="284">
        <v>22655.439999999999</v>
      </c>
      <c r="AI2534" s="276" t="s">
        <v>33344</v>
      </c>
      <c r="AJ2534" s="277">
        <v>46718.97</v>
      </c>
      <c r="AL2534" s="246" t="s">
        <v>38933</v>
      </c>
      <c r="AM2534" s="247">
        <v>10223.280000000001</v>
      </c>
      <c r="AO2534" s="226" t="s">
        <v>17114</v>
      </c>
      <c r="AP2534" s="227">
        <v>28402.25</v>
      </c>
      <c r="AR2534" s="207" t="s">
        <v>17032</v>
      </c>
      <c r="AS2534" s="208">
        <v>72014</v>
      </c>
      <c r="AT2534" s="93"/>
      <c r="AU2534" s="199" t="s">
        <v>32580</v>
      </c>
      <c r="AV2534" s="200">
        <v>19448.990000000002</v>
      </c>
      <c r="BD2534" s="263"/>
      <c r="BE2534" s="264"/>
      <c r="BG2534" s="244" t="s">
        <v>43984</v>
      </c>
      <c r="BH2534" s="245">
        <v>10749</v>
      </c>
      <c r="BJ2534" s="230" t="s">
        <v>11860</v>
      </c>
      <c r="BK2534" s="231">
        <v>390424.44</v>
      </c>
      <c r="BM2534" s="209" t="s">
        <v>8218</v>
      </c>
      <c r="BN2534" s="210">
        <v>5876</v>
      </c>
    </row>
    <row r="2535" spans="13:66" x14ac:dyDescent="0.55000000000000004">
      <c r="M2535" s="250" t="s">
        <v>43665</v>
      </c>
      <c r="N2535" s="250"/>
      <c r="O2535" s="251">
        <v>1986.54</v>
      </c>
      <c r="Q2535" s="224" t="s">
        <v>5661</v>
      </c>
      <c r="R2535" s="224"/>
      <c r="S2535" s="225">
        <v>175980.55</v>
      </c>
      <c r="U2535" s="203" t="s">
        <v>2784</v>
      </c>
      <c r="V2535" s="203"/>
      <c r="W2535" s="204">
        <v>603907.99</v>
      </c>
      <c r="AF2535" t="s">
        <v>22876</v>
      </c>
      <c r="AG2535" s="284">
        <v>9224.65</v>
      </c>
      <c r="AI2535" s="276" t="s">
        <v>33345</v>
      </c>
      <c r="AJ2535" s="277">
        <v>164039.65</v>
      </c>
      <c r="AL2535" s="246" t="s">
        <v>33238</v>
      </c>
      <c r="AM2535" s="247">
        <v>3259.13</v>
      </c>
      <c r="AO2535" s="226" t="s">
        <v>17115</v>
      </c>
      <c r="AP2535" s="227">
        <v>1188.0899999999999</v>
      </c>
      <c r="AR2535" s="207" t="s">
        <v>17033</v>
      </c>
      <c r="AS2535" s="208">
        <v>6079.33</v>
      </c>
      <c r="AT2535" s="93"/>
      <c r="AU2535" s="199" t="s">
        <v>32581</v>
      </c>
      <c r="AV2535" s="200">
        <v>157245.63</v>
      </c>
      <c r="BD2535" s="263"/>
      <c r="BE2535" s="264"/>
      <c r="BG2535" s="244" t="s">
        <v>43985</v>
      </c>
      <c r="BH2535" s="245">
        <v>1986.54</v>
      </c>
      <c r="BJ2535" s="230" t="s">
        <v>11861</v>
      </c>
      <c r="BK2535" s="231">
        <v>175980.55</v>
      </c>
      <c r="BM2535" s="209" t="s">
        <v>8762</v>
      </c>
      <c r="BN2535" s="210">
        <v>2000</v>
      </c>
    </row>
    <row r="2536" spans="13:66" x14ac:dyDescent="0.55000000000000004">
      <c r="M2536" s="250" t="s">
        <v>43667</v>
      </c>
      <c r="N2536" s="250"/>
      <c r="O2536" s="251">
        <v>840.35</v>
      </c>
      <c r="Q2536" s="224" t="s">
        <v>5662</v>
      </c>
      <c r="R2536" s="224"/>
      <c r="S2536" s="225">
        <v>126470.93</v>
      </c>
      <c r="U2536" s="203" t="s">
        <v>4143</v>
      </c>
      <c r="V2536" s="203"/>
      <c r="W2536" s="204">
        <v>3035</v>
      </c>
      <c r="AF2536" t="s">
        <v>58289</v>
      </c>
      <c r="AG2536" s="284">
        <v>235218</v>
      </c>
      <c r="AI2536" s="276" t="s">
        <v>34841</v>
      </c>
      <c r="AJ2536" s="277">
        <v>80704.39</v>
      </c>
      <c r="AL2536" s="246" t="s">
        <v>17145</v>
      </c>
      <c r="AM2536" s="247">
        <v>45433.31</v>
      </c>
      <c r="AO2536" s="226" t="s">
        <v>17116</v>
      </c>
      <c r="AP2536" s="227">
        <v>2099.31</v>
      </c>
      <c r="AR2536" s="207" t="s">
        <v>17034</v>
      </c>
      <c r="AS2536" s="208">
        <v>1240.0999999999999</v>
      </c>
      <c r="AT2536" s="93"/>
      <c r="AU2536" s="199" t="s">
        <v>14062</v>
      </c>
      <c r="AV2536" s="200">
        <v>197729.29</v>
      </c>
      <c r="BD2536" s="263"/>
      <c r="BE2536" s="264"/>
      <c r="BG2536" s="244" t="s">
        <v>43987</v>
      </c>
      <c r="BH2536" s="245">
        <v>840.35</v>
      </c>
      <c r="BJ2536" s="230" t="s">
        <v>11862</v>
      </c>
      <c r="BK2536" s="231">
        <v>126470.93</v>
      </c>
      <c r="BM2536" s="209" t="s">
        <v>9034</v>
      </c>
      <c r="BN2536" s="210">
        <v>3281</v>
      </c>
    </row>
    <row r="2537" spans="13:66" x14ac:dyDescent="0.55000000000000004">
      <c r="M2537" s="250" t="s">
        <v>43669</v>
      </c>
      <c r="N2537" s="250"/>
      <c r="O2537" s="251">
        <v>2254</v>
      </c>
      <c r="Q2537" s="224" t="s">
        <v>5663</v>
      </c>
      <c r="R2537" s="224"/>
      <c r="S2537" s="225">
        <v>163293.24</v>
      </c>
      <c r="U2537" s="203" t="s">
        <v>2785</v>
      </c>
      <c r="V2537" s="203"/>
      <c r="W2537" s="204">
        <v>154060</v>
      </c>
      <c r="AF2537" t="s">
        <v>70186</v>
      </c>
      <c r="AG2537">
        <v>113.26</v>
      </c>
      <c r="AI2537" s="276" t="s">
        <v>52093</v>
      </c>
      <c r="AJ2537" s="277">
        <v>209977.2</v>
      </c>
      <c r="AL2537" s="246" t="s">
        <v>36110</v>
      </c>
      <c r="AM2537" s="247">
        <v>62702.78</v>
      </c>
      <c r="AO2537" s="226" t="s">
        <v>17117</v>
      </c>
      <c r="AP2537" s="227">
        <v>6808.61</v>
      </c>
      <c r="AR2537" s="207" t="s">
        <v>17035</v>
      </c>
      <c r="AS2537" s="208">
        <v>1283.94</v>
      </c>
      <c r="AT2537" s="93"/>
      <c r="AU2537" s="199" t="s">
        <v>32582</v>
      </c>
      <c r="AV2537" s="200">
        <v>202835.38</v>
      </c>
      <c r="BD2537" s="263"/>
      <c r="BE2537" s="264"/>
      <c r="BG2537" s="244" t="s">
        <v>43989</v>
      </c>
      <c r="BH2537" s="245">
        <v>2254</v>
      </c>
      <c r="BJ2537" s="230" t="s">
        <v>11863</v>
      </c>
      <c r="BK2537" s="231">
        <v>163293.24</v>
      </c>
      <c r="BM2537" s="209" t="s">
        <v>9353</v>
      </c>
      <c r="BN2537" s="210">
        <v>40890.25</v>
      </c>
    </row>
    <row r="2538" spans="13:66" x14ac:dyDescent="0.55000000000000004">
      <c r="M2538" s="250" t="s">
        <v>43670</v>
      </c>
      <c r="N2538" s="250"/>
      <c r="O2538" s="251">
        <v>3674</v>
      </c>
      <c r="Q2538" s="224" t="s">
        <v>5664</v>
      </c>
      <c r="R2538" s="224"/>
      <c r="S2538" s="225">
        <v>14823.01</v>
      </c>
      <c r="U2538" s="203" t="s">
        <v>2786</v>
      </c>
      <c r="V2538" s="203"/>
      <c r="W2538" s="204">
        <v>61651</v>
      </c>
      <c r="AF2538" t="s">
        <v>64552</v>
      </c>
      <c r="AG2538">
        <v>14</v>
      </c>
      <c r="AI2538" s="276" t="s">
        <v>36172</v>
      </c>
      <c r="AJ2538" s="277">
        <v>219340.04</v>
      </c>
      <c r="AL2538" s="246" t="s">
        <v>34687</v>
      </c>
      <c r="AM2538" s="247">
        <v>27161.25</v>
      </c>
      <c r="AO2538" s="226" t="s">
        <v>17118</v>
      </c>
      <c r="AP2538" s="227">
        <v>7018.92</v>
      </c>
      <c r="AR2538" s="207" t="s">
        <v>17036</v>
      </c>
      <c r="AS2538" s="208">
        <v>33439.51</v>
      </c>
      <c r="AT2538" s="93"/>
      <c r="AU2538" s="199" t="s">
        <v>25509</v>
      </c>
      <c r="AV2538" s="200">
        <v>19448.990000000002</v>
      </c>
      <c r="BD2538" s="263"/>
      <c r="BE2538" s="264"/>
      <c r="BG2538" s="244" t="s">
        <v>43990</v>
      </c>
      <c r="BH2538" s="245">
        <v>3674</v>
      </c>
      <c r="BJ2538" s="230" t="s">
        <v>11864</v>
      </c>
      <c r="BK2538" s="231">
        <v>14823.01</v>
      </c>
      <c r="BM2538" s="209" t="s">
        <v>11614</v>
      </c>
      <c r="BN2538" s="210">
        <v>48583.03</v>
      </c>
    </row>
    <row r="2539" spans="13:66" x14ac:dyDescent="0.55000000000000004">
      <c r="M2539" s="250" t="s">
        <v>43671</v>
      </c>
      <c r="N2539" s="250"/>
      <c r="O2539" s="251">
        <v>8239</v>
      </c>
      <c r="Q2539" s="224" t="s">
        <v>5665</v>
      </c>
      <c r="R2539" s="224"/>
      <c r="S2539" s="225">
        <v>326664.01</v>
      </c>
      <c r="U2539" s="203" t="s">
        <v>2787</v>
      </c>
      <c r="V2539" s="203"/>
      <c r="W2539" s="204">
        <v>17058</v>
      </c>
      <c r="AF2539" t="s">
        <v>71536</v>
      </c>
      <c r="AG2539" s="284">
        <v>15675</v>
      </c>
      <c r="AI2539" s="276" t="s">
        <v>69710</v>
      </c>
      <c r="AJ2539" s="277">
        <v>-285.64999999999998</v>
      </c>
      <c r="AL2539" s="246" t="s">
        <v>33239</v>
      </c>
      <c r="AM2539" s="247">
        <v>1746.1</v>
      </c>
      <c r="AO2539" s="226" t="s">
        <v>17122</v>
      </c>
      <c r="AP2539" s="227">
        <v>5617.5</v>
      </c>
      <c r="AR2539" s="207" t="s">
        <v>17037</v>
      </c>
      <c r="AS2539" s="208">
        <v>4074.56</v>
      </c>
      <c r="AT2539" s="93"/>
      <c r="AU2539" s="199" t="s">
        <v>25513</v>
      </c>
      <c r="AV2539" s="200">
        <v>157245.63</v>
      </c>
      <c r="BD2539" s="263"/>
      <c r="BE2539" s="264"/>
      <c r="BG2539" s="244" t="s">
        <v>43991</v>
      </c>
      <c r="BH2539" s="245">
        <v>8239</v>
      </c>
      <c r="BJ2539" s="230" t="s">
        <v>11865</v>
      </c>
      <c r="BK2539" s="231">
        <v>326664.01</v>
      </c>
      <c r="BM2539" s="209" t="s">
        <v>9932</v>
      </c>
      <c r="BN2539" s="210">
        <v>104534.28</v>
      </c>
    </row>
    <row r="2540" spans="13:66" x14ac:dyDescent="0.55000000000000004">
      <c r="M2540" s="250" t="s">
        <v>43672</v>
      </c>
      <c r="N2540" s="250"/>
      <c r="O2540" s="251">
        <v>3711</v>
      </c>
      <c r="Q2540" s="224" t="s">
        <v>5666</v>
      </c>
      <c r="R2540" s="224"/>
      <c r="S2540" s="225">
        <v>2755</v>
      </c>
      <c r="U2540" s="203" t="s">
        <v>2788</v>
      </c>
      <c r="V2540" s="203"/>
      <c r="W2540" s="204">
        <v>146789</v>
      </c>
      <c r="AF2540" t="s">
        <v>71537</v>
      </c>
      <c r="AG2540">
        <v>475</v>
      </c>
      <c r="AI2540" s="276" t="s">
        <v>67316</v>
      </c>
      <c r="AJ2540" s="277">
        <v>393795</v>
      </c>
      <c r="AL2540" s="246" t="s">
        <v>46734</v>
      </c>
      <c r="AM2540" s="247">
        <v>36544.6</v>
      </c>
      <c r="AO2540" s="226" t="s">
        <v>17123</v>
      </c>
      <c r="AP2540" s="227">
        <v>84301.35</v>
      </c>
      <c r="AR2540" s="207" t="s">
        <v>17038</v>
      </c>
      <c r="AS2540" s="208">
        <v>12209.89</v>
      </c>
      <c r="AT2540" s="93"/>
      <c r="AU2540" s="199" t="s">
        <v>32583</v>
      </c>
      <c r="AV2540" s="200">
        <v>10292</v>
      </c>
      <c r="BD2540" s="263"/>
      <c r="BE2540" s="264"/>
      <c r="BG2540" s="244" t="s">
        <v>43992</v>
      </c>
      <c r="BH2540" s="245">
        <v>3711</v>
      </c>
      <c r="BJ2540" s="230" t="s">
        <v>11866</v>
      </c>
      <c r="BK2540" s="231">
        <v>2755</v>
      </c>
      <c r="BM2540" s="209" t="s">
        <v>6767</v>
      </c>
      <c r="BN2540" s="210">
        <v>15299</v>
      </c>
    </row>
    <row r="2541" spans="13:66" x14ac:dyDescent="0.55000000000000004">
      <c r="M2541" s="250" t="s">
        <v>43673</v>
      </c>
      <c r="N2541" s="250"/>
      <c r="O2541" s="251">
        <v>2522</v>
      </c>
      <c r="Q2541" s="224" t="s">
        <v>5669</v>
      </c>
      <c r="R2541" s="224"/>
      <c r="S2541" s="225">
        <v>77060.55</v>
      </c>
      <c r="U2541" s="203" t="s">
        <v>2789</v>
      </c>
      <c r="V2541" s="203"/>
      <c r="W2541" s="204">
        <v>225314</v>
      </c>
      <c r="AF2541" t="s">
        <v>64553</v>
      </c>
      <c r="AG2541" s="284">
        <v>2500</v>
      </c>
      <c r="AI2541" s="276" t="s">
        <v>62954</v>
      </c>
      <c r="AJ2541" s="277">
        <v>20299.73</v>
      </c>
      <c r="AL2541" s="246" t="s">
        <v>60252</v>
      </c>
      <c r="AM2541" s="247">
        <v>-1556.69</v>
      </c>
      <c r="AO2541" s="226" t="s">
        <v>17124</v>
      </c>
      <c r="AP2541" s="227">
        <v>33671</v>
      </c>
      <c r="AR2541" s="207" t="s">
        <v>17039</v>
      </c>
      <c r="AS2541" s="208">
        <v>10658.93</v>
      </c>
      <c r="AT2541" s="93"/>
      <c r="AU2541" s="199" t="s">
        <v>32584</v>
      </c>
      <c r="AV2541" s="200">
        <v>1000</v>
      </c>
      <c r="BD2541" s="263"/>
      <c r="BE2541" s="264"/>
      <c r="BG2541" s="244" t="s">
        <v>43993</v>
      </c>
      <c r="BH2541" s="245">
        <v>2522</v>
      </c>
      <c r="BJ2541" s="230" t="s">
        <v>11869</v>
      </c>
      <c r="BK2541" s="231">
        <v>77060.55</v>
      </c>
      <c r="BM2541" s="209" t="s">
        <v>6963</v>
      </c>
      <c r="BN2541" s="210">
        <v>1501</v>
      </c>
    </row>
    <row r="2542" spans="13:66" x14ac:dyDescent="0.55000000000000004">
      <c r="M2542" s="250" t="s">
        <v>43674</v>
      </c>
      <c r="N2542" s="250"/>
      <c r="O2542" s="251">
        <v>5944.33</v>
      </c>
      <c r="Q2542" s="224" t="s">
        <v>5670</v>
      </c>
      <c r="R2542" s="224"/>
      <c r="S2542" s="225">
        <v>4640326.5999999996</v>
      </c>
      <c r="U2542" s="203" t="s">
        <v>2790</v>
      </c>
      <c r="V2542" s="203"/>
      <c r="W2542" s="204">
        <v>61554</v>
      </c>
      <c r="AF2542" t="s">
        <v>64554</v>
      </c>
      <c r="AG2542">
        <v>191.25</v>
      </c>
      <c r="AI2542" s="276" t="s">
        <v>52094</v>
      </c>
      <c r="AJ2542" s="277">
        <v>1156.68</v>
      </c>
      <c r="AL2542" s="246" t="s">
        <v>60253</v>
      </c>
      <c r="AM2542" s="247">
        <v>3479.72</v>
      </c>
      <c r="AO2542" s="226" t="s">
        <v>44533</v>
      </c>
      <c r="AP2542" s="227">
        <v>-3930.88</v>
      </c>
      <c r="AR2542" s="207" t="s">
        <v>17040</v>
      </c>
      <c r="AS2542" s="208">
        <v>24936.21</v>
      </c>
      <c r="AT2542" s="93"/>
      <c r="AU2542" s="199" t="s">
        <v>32585</v>
      </c>
      <c r="AV2542" s="200">
        <v>11000</v>
      </c>
      <c r="BD2542" s="263"/>
      <c r="BE2542" s="264"/>
      <c r="BG2542" s="244" t="s">
        <v>43994</v>
      </c>
      <c r="BH2542" s="245">
        <v>5944.33</v>
      </c>
      <c r="BJ2542" s="230" t="s">
        <v>11870</v>
      </c>
      <c r="BK2542" s="231">
        <v>4640326.5999999996</v>
      </c>
      <c r="BM2542" s="209" t="s">
        <v>7167</v>
      </c>
      <c r="BN2542" s="210">
        <v>452</v>
      </c>
    </row>
    <row r="2543" spans="13:66" x14ac:dyDescent="0.55000000000000004">
      <c r="M2543" s="250" t="s">
        <v>43676</v>
      </c>
      <c r="N2543" s="250"/>
      <c r="O2543" s="251">
        <v>2921.5</v>
      </c>
      <c r="Q2543" s="224" t="s">
        <v>5671</v>
      </c>
      <c r="R2543" s="224"/>
      <c r="S2543" s="225">
        <v>826591.27</v>
      </c>
      <c r="U2543" s="203" t="s">
        <v>2791</v>
      </c>
      <c r="V2543" s="203"/>
      <c r="W2543" s="204">
        <v>5293.85</v>
      </c>
      <c r="AF2543" t="s">
        <v>68077</v>
      </c>
      <c r="AG2543">
        <v>443.15</v>
      </c>
      <c r="AI2543" s="276" t="s">
        <v>55009</v>
      </c>
      <c r="AJ2543" s="277">
        <v>3714.3</v>
      </c>
      <c r="AL2543" s="246" t="s">
        <v>64074</v>
      </c>
      <c r="AM2543" s="247">
        <v>452.92</v>
      </c>
      <c r="AO2543" s="226" t="s">
        <v>17134</v>
      </c>
      <c r="AP2543" s="227">
        <v>23340</v>
      </c>
      <c r="AR2543" s="207" t="s">
        <v>17041</v>
      </c>
      <c r="AS2543" s="208">
        <v>320</v>
      </c>
      <c r="AT2543" s="93"/>
      <c r="AU2543" s="199" t="s">
        <v>25536</v>
      </c>
      <c r="AV2543" s="200">
        <v>10292</v>
      </c>
      <c r="BD2543" s="263"/>
      <c r="BE2543" s="264"/>
      <c r="BG2543" s="244" t="s">
        <v>43996</v>
      </c>
      <c r="BH2543" s="245">
        <v>2921.5</v>
      </c>
      <c r="BJ2543" s="230" t="s">
        <v>11871</v>
      </c>
      <c r="BK2543" s="231">
        <v>826591.27</v>
      </c>
      <c r="BM2543" s="209" t="s">
        <v>7442</v>
      </c>
      <c r="BN2543" s="210">
        <v>31246.86</v>
      </c>
    </row>
    <row r="2544" spans="13:66" x14ac:dyDescent="0.55000000000000004">
      <c r="M2544" s="250" t="s">
        <v>43679</v>
      </c>
      <c r="N2544" s="250"/>
      <c r="O2544" s="251">
        <v>2788.6</v>
      </c>
      <c r="Q2544" s="224" t="s">
        <v>5672</v>
      </c>
      <c r="R2544" s="224"/>
      <c r="S2544" s="225">
        <v>52289941.109999999</v>
      </c>
      <c r="U2544" s="203" t="s">
        <v>2792</v>
      </c>
      <c r="V2544" s="203"/>
      <c r="W2544" s="204">
        <v>76843</v>
      </c>
      <c r="AF2544" t="s">
        <v>70622</v>
      </c>
      <c r="AG2544">
        <v>233.51</v>
      </c>
      <c r="AI2544" s="276" t="s">
        <v>55010</v>
      </c>
      <c r="AJ2544" s="277">
        <v>284.14999999999998</v>
      </c>
      <c r="AL2544" s="246" t="s">
        <v>60254</v>
      </c>
      <c r="AM2544" s="247">
        <v>-1.44</v>
      </c>
      <c r="AO2544" s="226" t="s">
        <v>17135</v>
      </c>
      <c r="AP2544" s="227">
        <v>39600</v>
      </c>
      <c r="AR2544" s="207" t="s">
        <v>17042</v>
      </c>
      <c r="AS2544" s="208">
        <v>24.49</v>
      </c>
      <c r="AT2544" s="93"/>
      <c r="AU2544" s="199" t="s">
        <v>25537</v>
      </c>
      <c r="AV2544" s="200">
        <v>1000</v>
      </c>
      <c r="BD2544" s="263"/>
      <c r="BE2544" s="264"/>
      <c r="BG2544" s="244" t="s">
        <v>44001</v>
      </c>
      <c r="BH2544" s="245">
        <v>2788.6</v>
      </c>
      <c r="BJ2544" s="230" t="s">
        <v>11872</v>
      </c>
      <c r="BK2544" s="231">
        <v>52289941.109999999</v>
      </c>
      <c r="BM2544" s="209" t="s">
        <v>9354</v>
      </c>
      <c r="BN2544" s="210">
        <v>15316</v>
      </c>
    </row>
    <row r="2545" spans="13:66" x14ac:dyDescent="0.55000000000000004">
      <c r="M2545" s="250" t="s">
        <v>43680</v>
      </c>
      <c r="N2545" s="250"/>
      <c r="O2545" s="251">
        <v>73500</v>
      </c>
      <c r="Q2545" s="224" t="s">
        <v>5673</v>
      </c>
      <c r="R2545" s="224"/>
      <c r="S2545" s="225">
        <v>589583.62</v>
      </c>
      <c r="U2545" s="203" t="s">
        <v>2793</v>
      </c>
      <c r="V2545" s="203"/>
      <c r="W2545" s="204">
        <v>205850.63</v>
      </c>
      <c r="AF2545" t="s">
        <v>36444</v>
      </c>
      <c r="AG2545">
        <v>804.81</v>
      </c>
      <c r="AI2545" s="276" t="s">
        <v>55011</v>
      </c>
      <c r="AJ2545" s="277">
        <v>929.32</v>
      </c>
      <c r="AL2545" s="246" t="s">
        <v>64075</v>
      </c>
      <c r="AM2545" s="247">
        <v>454.52</v>
      </c>
      <c r="AO2545" s="226" t="s">
        <v>17136</v>
      </c>
      <c r="AP2545" s="227">
        <v>10824.56</v>
      </c>
      <c r="AR2545" s="207" t="s">
        <v>17043</v>
      </c>
      <c r="AS2545" s="208">
        <v>13.44</v>
      </c>
      <c r="AT2545" s="93"/>
      <c r="AU2545" s="199" t="s">
        <v>25538</v>
      </c>
      <c r="AV2545" s="200">
        <v>11000</v>
      </c>
      <c r="BD2545" s="263"/>
      <c r="BE2545" s="264"/>
      <c r="BG2545" s="244" t="s">
        <v>44002</v>
      </c>
      <c r="BH2545" s="245">
        <v>73500</v>
      </c>
      <c r="BJ2545" s="230" t="s">
        <v>11873</v>
      </c>
      <c r="BK2545" s="231">
        <v>589583.62</v>
      </c>
      <c r="BM2545" s="209" t="s">
        <v>11134</v>
      </c>
      <c r="BN2545" s="210">
        <v>9199</v>
      </c>
    </row>
    <row r="2546" spans="13:66" x14ac:dyDescent="0.55000000000000004">
      <c r="M2546" s="250" t="s">
        <v>43681</v>
      </c>
      <c r="N2546" s="250"/>
      <c r="O2546" s="251">
        <v>211346.4</v>
      </c>
      <c r="Q2546" s="224" t="s">
        <v>5674</v>
      </c>
      <c r="R2546" s="224"/>
      <c r="S2546" s="225">
        <v>779397.11</v>
      </c>
      <c r="U2546" s="203" t="s">
        <v>2794</v>
      </c>
      <c r="V2546" s="203"/>
      <c r="W2546" s="204">
        <v>44772.51</v>
      </c>
      <c r="AF2546" t="s">
        <v>58591</v>
      </c>
      <c r="AG2546">
        <v>-835.87</v>
      </c>
      <c r="AI2546" s="276" t="s">
        <v>63095</v>
      </c>
      <c r="AJ2546" s="277">
        <v>961.09</v>
      </c>
      <c r="AL2546" s="246" t="s">
        <v>58203</v>
      </c>
      <c r="AM2546" s="247">
        <v>3492</v>
      </c>
      <c r="AO2546" s="226" t="s">
        <v>17137</v>
      </c>
      <c r="AP2546" s="227">
        <v>828.08</v>
      </c>
      <c r="AR2546" s="207" t="s">
        <v>17044</v>
      </c>
      <c r="AS2546" s="208">
        <v>26696</v>
      </c>
      <c r="AT2546" s="93"/>
      <c r="AU2546" s="199" t="s">
        <v>32586</v>
      </c>
      <c r="AV2546" s="200">
        <v>2187.73</v>
      </c>
      <c r="BD2546" s="263"/>
      <c r="BE2546" s="264"/>
      <c r="BG2546" s="244" t="s">
        <v>44004</v>
      </c>
      <c r="BH2546" s="245">
        <v>211346.4</v>
      </c>
      <c r="BJ2546" s="230" t="s">
        <v>11874</v>
      </c>
      <c r="BK2546" s="231">
        <v>779397.11</v>
      </c>
      <c r="BM2546" s="209" t="s">
        <v>9933</v>
      </c>
      <c r="BN2546" s="210">
        <v>73013.86</v>
      </c>
    </row>
    <row r="2547" spans="13:66" x14ac:dyDescent="0.55000000000000004">
      <c r="M2547" s="250" t="s">
        <v>43682</v>
      </c>
      <c r="N2547" s="250"/>
      <c r="O2547" s="251">
        <v>4218</v>
      </c>
      <c r="Q2547" s="224" t="s">
        <v>5675</v>
      </c>
      <c r="R2547" s="224"/>
      <c r="S2547" s="225">
        <v>186693.23</v>
      </c>
      <c r="U2547" s="203" t="s">
        <v>2795</v>
      </c>
      <c r="V2547" s="203"/>
      <c r="W2547" s="204">
        <v>22505</v>
      </c>
      <c r="AF2547" t="s">
        <v>50121</v>
      </c>
      <c r="AG2547">
        <v>225.89</v>
      </c>
      <c r="AI2547" s="276" t="s">
        <v>67317</v>
      </c>
      <c r="AJ2547" s="277">
        <v>6501</v>
      </c>
      <c r="AL2547" s="246" t="s">
        <v>44536</v>
      </c>
      <c r="AM2547" s="247">
        <v>83324.12</v>
      </c>
      <c r="AO2547" s="226" t="s">
        <v>51840</v>
      </c>
      <c r="AP2547" s="227">
        <v>1389.81</v>
      </c>
      <c r="AR2547" s="207" t="s">
        <v>17045</v>
      </c>
      <c r="AS2547" s="208">
        <v>9769.2000000000007</v>
      </c>
      <c r="AT2547" s="93"/>
      <c r="AU2547" s="199" t="s">
        <v>32587</v>
      </c>
      <c r="AV2547" s="200">
        <v>61.78</v>
      </c>
      <c r="BD2547" s="263"/>
      <c r="BE2547" s="264"/>
      <c r="BG2547" s="244" t="s">
        <v>44005</v>
      </c>
      <c r="BH2547" s="245">
        <v>4218</v>
      </c>
      <c r="BJ2547" s="230" t="s">
        <v>11875</v>
      </c>
      <c r="BK2547" s="231">
        <v>186693.23</v>
      </c>
      <c r="BM2547" s="209" t="s">
        <v>6768</v>
      </c>
      <c r="BN2547" s="210">
        <v>16500</v>
      </c>
    </row>
    <row r="2548" spans="13:66" x14ac:dyDescent="0.55000000000000004">
      <c r="M2548" s="250" t="s">
        <v>43683</v>
      </c>
      <c r="N2548" s="250"/>
      <c r="O2548" s="251">
        <v>6784.45</v>
      </c>
      <c r="Q2548" s="224" t="s">
        <v>5676</v>
      </c>
      <c r="R2548" s="224"/>
      <c r="S2548" s="225">
        <v>87723.49</v>
      </c>
      <c r="U2548" s="203" t="s">
        <v>2796</v>
      </c>
      <c r="V2548" s="203"/>
      <c r="W2548" s="204">
        <v>23324.959999999999</v>
      </c>
      <c r="AF2548" t="s">
        <v>50122</v>
      </c>
      <c r="AG2548" s="284">
        <v>6078.65</v>
      </c>
      <c r="AI2548" s="276" t="s">
        <v>67318</v>
      </c>
      <c r="AJ2548" s="277">
        <v>660.7</v>
      </c>
      <c r="AL2548" s="246" t="s">
        <v>44537</v>
      </c>
      <c r="AM2548" s="247">
        <v>6374.2</v>
      </c>
      <c r="AO2548" s="226" t="s">
        <v>34680</v>
      </c>
      <c r="AP2548" s="227">
        <v>95742.97</v>
      </c>
      <c r="AR2548" s="207" t="s">
        <v>17046</v>
      </c>
      <c r="AS2548" s="208">
        <v>747.34</v>
      </c>
      <c r="AT2548" s="93"/>
      <c r="AU2548" s="199" t="s">
        <v>32588</v>
      </c>
      <c r="AV2548" s="200">
        <v>8795.49</v>
      </c>
      <c r="BD2548" s="263"/>
      <c r="BE2548" s="264"/>
      <c r="BG2548" s="244" t="s">
        <v>44006</v>
      </c>
      <c r="BH2548" s="245">
        <v>6784.45</v>
      </c>
      <c r="BJ2548" s="230" t="s">
        <v>11876</v>
      </c>
      <c r="BK2548" s="231">
        <v>87723.49</v>
      </c>
      <c r="BM2548" s="209" t="s">
        <v>7168</v>
      </c>
      <c r="BN2548" s="210">
        <v>2007</v>
      </c>
    </row>
    <row r="2549" spans="13:66" x14ac:dyDescent="0.55000000000000004">
      <c r="M2549" s="250" t="s">
        <v>43684</v>
      </c>
      <c r="N2549" s="250"/>
      <c r="O2549" s="251">
        <v>2358</v>
      </c>
      <c r="Q2549" s="224" t="s">
        <v>5677</v>
      </c>
      <c r="R2549" s="224"/>
      <c r="S2549" s="225">
        <v>372317.5</v>
      </c>
      <c r="U2549" s="203" t="s">
        <v>2797</v>
      </c>
      <c r="V2549" s="203"/>
      <c r="W2549" s="204">
        <v>2931.47</v>
      </c>
      <c r="AF2549" t="s">
        <v>64567</v>
      </c>
      <c r="AG2549">
        <v>71.81</v>
      </c>
      <c r="AI2549" s="276" t="s">
        <v>67319</v>
      </c>
      <c r="AJ2549" s="277">
        <v>166.53</v>
      </c>
      <c r="AL2549" s="246" t="s">
        <v>51857</v>
      </c>
      <c r="AM2549" s="247">
        <v>3569.56</v>
      </c>
      <c r="AO2549" s="226" t="s">
        <v>34681</v>
      </c>
      <c r="AP2549" s="227">
        <v>488.37</v>
      </c>
      <c r="AR2549" s="207" t="s">
        <v>17047</v>
      </c>
      <c r="AS2549" s="208">
        <v>410.25</v>
      </c>
      <c r="AT2549" s="93"/>
      <c r="AU2549" s="199" t="s">
        <v>25560</v>
      </c>
      <c r="AV2549" s="200">
        <v>2187.73</v>
      </c>
      <c r="BD2549" s="263"/>
      <c r="BE2549" s="264"/>
      <c r="BG2549" s="244" t="s">
        <v>44007</v>
      </c>
      <c r="BH2549" s="245">
        <v>2358</v>
      </c>
      <c r="BJ2549" s="230" t="s">
        <v>11877</v>
      </c>
      <c r="BK2549" s="231">
        <v>372317.5</v>
      </c>
      <c r="BM2549" s="209" t="s">
        <v>7443</v>
      </c>
      <c r="BN2549" s="210">
        <v>1135.45</v>
      </c>
    </row>
    <row r="2550" spans="13:66" x14ac:dyDescent="0.55000000000000004">
      <c r="M2550" s="250" t="s">
        <v>43685</v>
      </c>
      <c r="N2550" s="250"/>
      <c r="O2550" s="251">
        <v>13315</v>
      </c>
      <c r="Q2550" s="224" t="s">
        <v>5678</v>
      </c>
      <c r="R2550" s="224"/>
      <c r="S2550" s="225">
        <v>5488629.04</v>
      </c>
      <c r="U2550" s="203" t="s">
        <v>2798</v>
      </c>
      <c r="V2550" s="203"/>
      <c r="W2550" s="204">
        <v>62260.15</v>
      </c>
      <c r="AF2550" t="s">
        <v>71538</v>
      </c>
      <c r="AG2550">
        <v>-74.58</v>
      </c>
      <c r="AI2550" s="276" t="s">
        <v>70466</v>
      </c>
      <c r="AJ2550" s="277">
        <v>7200</v>
      </c>
      <c r="AL2550" s="246" t="s">
        <v>44538</v>
      </c>
      <c r="AM2550" s="247">
        <v>3925.88</v>
      </c>
      <c r="AO2550" s="226" t="s">
        <v>46729</v>
      </c>
      <c r="AP2550" s="227">
        <v>4185.8599999999997</v>
      </c>
      <c r="AR2550" s="207" t="s">
        <v>17048</v>
      </c>
      <c r="AS2550" s="208">
        <v>4800</v>
      </c>
      <c r="AT2550" s="93"/>
      <c r="AU2550" s="199" t="s">
        <v>25564</v>
      </c>
      <c r="AV2550" s="200">
        <v>61.78</v>
      </c>
      <c r="BD2550" s="263"/>
      <c r="BE2550" s="264"/>
      <c r="BG2550" s="244" t="s">
        <v>44008</v>
      </c>
      <c r="BH2550" s="245">
        <v>13315</v>
      </c>
      <c r="BJ2550" s="230" t="s">
        <v>11878</v>
      </c>
      <c r="BK2550" s="231">
        <v>5488629.04</v>
      </c>
      <c r="BM2550" s="209" t="s">
        <v>8378</v>
      </c>
      <c r="BN2550" s="210">
        <v>397</v>
      </c>
    </row>
    <row r="2551" spans="13:66" x14ac:dyDescent="0.55000000000000004">
      <c r="M2551" s="250" t="s">
        <v>43686</v>
      </c>
      <c r="N2551" s="250"/>
      <c r="O2551" s="251">
        <v>58667</v>
      </c>
      <c r="Q2551" s="224" t="s">
        <v>5679</v>
      </c>
      <c r="R2551" s="224"/>
      <c r="S2551" s="225">
        <v>84007.59</v>
      </c>
      <c r="U2551" s="203" t="s">
        <v>2799</v>
      </c>
      <c r="V2551" s="203"/>
      <c r="W2551" s="204">
        <v>11715.06</v>
      </c>
      <c r="AF2551" t="s">
        <v>60575</v>
      </c>
      <c r="AG2551" s="284">
        <v>8940</v>
      </c>
      <c r="AI2551" s="276" t="s">
        <v>70467</v>
      </c>
      <c r="AJ2551" s="277">
        <v>621.17999999999995</v>
      </c>
      <c r="AL2551" s="246" t="s">
        <v>44539</v>
      </c>
      <c r="AM2551" s="247">
        <v>300.33</v>
      </c>
      <c r="AO2551" s="226" t="s">
        <v>34682</v>
      </c>
      <c r="AP2551" s="227">
        <v>115232.16</v>
      </c>
      <c r="AR2551" s="207" t="s">
        <v>17049</v>
      </c>
      <c r="AS2551" s="208">
        <v>68657.320000000007</v>
      </c>
      <c r="AT2551" s="93"/>
      <c r="AU2551" s="199" t="s">
        <v>25566</v>
      </c>
      <c r="AV2551" s="200">
        <v>8795.49</v>
      </c>
      <c r="BD2551" s="263"/>
      <c r="BE2551" s="264"/>
      <c r="BG2551" s="244" t="s">
        <v>44009</v>
      </c>
      <c r="BH2551" s="245">
        <v>58667</v>
      </c>
      <c r="BJ2551" s="230" t="s">
        <v>11879</v>
      </c>
      <c r="BK2551" s="231">
        <v>84007.59</v>
      </c>
      <c r="BM2551" s="209" t="s">
        <v>9035</v>
      </c>
      <c r="BN2551" s="210">
        <v>6117</v>
      </c>
    </row>
    <row r="2552" spans="13:66" x14ac:dyDescent="0.55000000000000004">
      <c r="M2552" s="250" t="s">
        <v>43687</v>
      </c>
      <c r="N2552" s="250"/>
      <c r="O2552" s="251">
        <v>57222.879999999997</v>
      </c>
      <c r="Q2552" s="224" t="s">
        <v>5680</v>
      </c>
      <c r="R2552" s="224"/>
      <c r="S2552" s="225">
        <v>12021634.119999999</v>
      </c>
      <c r="U2552" s="203" t="s">
        <v>2800</v>
      </c>
      <c r="V2552" s="203"/>
      <c r="W2552" s="204">
        <v>12214</v>
      </c>
      <c r="AF2552" t="s">
        <v>60578</v>
      </c>
      <c r="AG2552">
        <v>23.72</v>
      </c>
      <c r="AI2552" s="276" t="s">
        <v>70468</v>
      </c>
      <c r="AJ2552" s="277">
        <v>598.29</v>
      </c>
      <c r="AL2552" s="246" t="s">
        <v>60255</v>
      </c>
      <c r="AM2552" s="247">
        <v>391.85</v>
      </c>
      <c r="AO2552" s="226" t="s">
        <v>34683</v>
      </c>
      <c r="AP2552" s="227">
        <v>128512</v>
      </c>
      <c r="AR2552" s="207" t="s">
        <v>17050</v>
      </c>
      <c r="AS2552" s="208">
        <v>10002.34</v>
      </c>
      <c r="AT2552" s="93"/>
      <c r="AU2552" s="199" t="s">
        <v>14063</v>
      </c>
      <c r="AV2552" s="200">
        <v>21189.759999999998</v>
      </c>
      <c r="BD2552" s="263"/>
      <c r="BE2552" s="264"/>
      <c r="BG2552" s="244" t="s">
        <v>44010</v>
      </c>
      <c r="BH2552" s="245">
        <v>57222.879999999997</v>
      </c>
      <c r="BJ2552" s="230" t="s">
        <v>11880</v>
      </c>
      <c r="BK2552" s="231">
        <v>12021634.119999999</v>
      </c>
      <c r="BM2552" s="209" t="s">
        <v>9180</v>
      </c>
      <c r="BN2552" s="210">
        <v>347</v>
      </c>
    </row>
    <row r="2553" spans="13:66" x14ac:dyDescent="0.55000000000000004">
      <c r="M2553" s="250" t="s">
        <v>43688</v>
      </c>
      <c r="N2553" s="250"/>
      <c r="O2553" s="251">
        <v>3658.4</v>
      </c>
      <c r="Q2553" s="224" t="s">
        <v>5681</v>
      </c>
      <c r="R2553" s="224"/>
      <c r="S2553" s="225">
        <v>150117.07</v>
      </c>
      <c r="U2553" s="203" t="s">
        <v>2801</v>
      </c>
      <c r="V2553" s="203"/>
      <c r="W2553" s="204">
        <v>403274</v>
      </c>
      <c r="AF2553" t="s">
        <v>68122</v>
      </c>
      <c r="AG2553" s="284">
        <v>31178.99</v>
      </c>
      <c r="AI2553" s="276" t="s">
        <v>70469</v>
      </c>
      <c r="AJ2553" s="277">
        <v>1956.86</v>
      </c>
      <c r="AL2553" s="246" t="s">
        <v>60256</v>
      </c>
      <c r="AM2553" s="247">
        <v>9890</v>
      </c>
      <c r="AO2553" s="226" t="s">
        <v>33229</v>
      </c>
      <c r="AP2553" s="227">
        <v>85262.38</v>
      </c>
      <c r="AR2553" s="207" t="s">
        <v>17051</v>
      </c>
      <c r="AS2553" s="208">
        <v>6718.97</v>
      </c>
      <c r="AT2553" s="93"/>
      <c r="AU2553" s="199" t="s">
        <v>14064</v>
      </c>
      <c r="AV2553" s="200">
        <v>1567.4</v>
      </c>
      <c r="BD2553" s="263"/>
      <c r="BE2553" s="264"/>
      <c r="BG2553" s="244" t="s">
        <v>44011</v>
      </c>
      <c r="BH2553" s="245">
        <v>3658.4</v>
      </c>
      <c r="BJ2553" s="230" t="s">
        <v>11881</v>
      </c>
      <c r="BK2553" s="231">
        <v>150117.07</v>
      </c>
      <c r="BM2553" s="209" t="s">
        <v>9355</v>
      </c>
      <c r="BN2553" s="210">
        <v>4011.9</v>
      </c>
    </row>
    <row r="2554" spans="13:66" x14ac:dyDescent="0.55000000000000004">
      <c r="M2554" s="250" t="s">
        <v>43690</v>
      </c>
      <c r="N2554" s="250"/>
      <c r="O2554" s="251">
        <v>17472.03</v>
      </c>
      <c r="Q2554" s="224" t="s">
        <v>5682</v>
      </c>
      <c r="R2554" s="224"/>
      <c r="S2554" s="225">
        <v>65112.99</v>
      </c>
      <c r="U2554" s="203" t="s">
        <v>2802</v>
      </c>
      <c r="V2554" s="203"/>
      <c r="W2554" s="204">
        <v>45097</v>
      </c>
      <c r="AF2554" t="s">
        <v>71539</v>
      </c>
      <c r="AG2554" s="284">
        <v>5656.01</v>
      </c>
      <c r="AI2554" s="276" t="s">
        <v>67320</v>
      </c>
      <c r="AJ2554" s="277">
        <v>3093.75</v>
      </c>
      <c r="AL2554" s="246" t="s">
        <v>60257</v>
      </c>
      <c r="AM2554" s="247">
        <v>723.84</v>
      </c>
      <c r="AO2554" s="226" t="s">
        <v>40159</v>
      </c>
      <c r="AP2554" s="227">
        <v>162.79</v>
      </c>
      <c r="AR2554" s="207" t="s">
        <v>17052</v>
      </c>
      <c r="AS2554" s="208">
        <v>3000.33</v>
      </c>
      <c r="AT2554" s="93"/>
      <c r="AU2554" s="199" t="s">
        <v>14065</v>
      </c>
      <c r="AV2554" s="200">
        <v>4174.3900000000003</v>
      </c>
      <c r="BD2554" s="263"/>
      <c r="BE2554" s="264"/>
      <c r="BG2554" s="244" t="s">
        <v>44013</v>
      </c>
      <c r="BH2554" s="245">
        <v>17472.03</v>
      </c>
      <c r="BJ2554" s="230" t="s">
        <v>11882</v>
      </c>
      <c r="BK2554" s="231">
        <v>65112.99</v>
      </c>
      <c r="BM2554" s="209" t="s">
        <v>9934</v>
      </c>
      <c r="BN2554" s="210">
        <v>30515.35</v>
      </c>
    </row>
    <row r="2555" spans="13:66" x14ac:dyDescent="0.55000000000000004">
      <c r="M2555" s="250" t="s">
        <v>43691</v>
      </c>
      <c r="N2555" s="250"/>
      <c r="O2555" s="251">
        <v>7753</v>
      </c>
      <c r="Q2555" s="224" t="s">
        <v>5683</v>
      </c>
      <c r="R2555" s="224"/>
      <c r="S2555" s="225">
        <v>348261.52</v>
      </c>
      <c r="U2555" s="203" t="s">
        <v>2803</v>
      </c>
      <c r="V2555" s="203"/>
      <c r="W2555" s="204">
        <v>12278</v>
      </c>
      <c r="AF2555" t="s">
        <v>68124</v>
      </c>
      <c r="AG2555" s="284">
        <v>9239.1</v>
      </c>
      <c r="AI2555" s="276" t="s">
        <v>70470</v>
      </c>
      <c r="AJ2555" s="277">
        <v>2976.85</v>
      </c>
      <c r="AL2555" s="246" t="s">
        <v>60258</v>
      </c>
      <c r="AM2555" s="247">
        <v>902.04</v>
      </c>
      <c r="AO2555" s="226" t="s">
        <v>46730</v>
      </c>
      <c r="AP2555" s="227">
        <v>1300</v>
      </c>
      <c r="AR2555" s="207" t="s">
        <v>17053</v>
      </c>
      <c r="AS2555" s="208">
        <v>1174.82</v>
      </c>
      <c r="AT2555" s="93"/>
      <c r="AU2555" s="199" t="s">
        <v>14066</v>
      </c>
      <c r="AV2555" s="200">
        <v>1924.66</v>
      </c>
      <c r="BD2555" s="263"/>
      <c r="BE2555" s="264"/>
      <c r="BG2555" s="244" t="s">
        <v>44014</v>
      </c>
      <c r="BH2555" s="245">
        <v>7753</v>
      </c>
      <c r="BJ2555" s="230" t="s">
        <v>11883</v>
      </c>
      <c r="BK2555" s="231">
        <v>348261.52</v>
      </c>
      <c r="BM2555" s="209" t="s">
        <v>10447</v>
      </c>
      <c r="BN2555" s="210">
        <v>3188</v>
      </c>
    </row>
    <row r="2556" spans="13:66" x14ac:dyDescent="0.55000000000000004">
      <c r="M2556" s="250" t="s">
        <v>43692</v>
      </c>
      <c r="N2556" s="250"/>
      <c r="O2556" s="251">
        <v>30000</v>
      </c>
      <c r="Q2556" s="224" t="s">
        <v>5684</v>
      </c>
      <c r="R2556" s="224"/>
      <c r="S2556" s="225">
        <v>824867.17</v>
      </c>
      <c r="U2556" s="203" t="s">
        <v>4144</v>
      </c>
      <c r="V2556" s="203"/>
      <c r="W2556" s="204">
        <v>21110.95</v>
      </c>
      <c r="AF2556" t="s">
        <v>68127</v>
      </c>
      <c r="AG2556" s="284">
        <v>49856.31</v>
      </c>
      <c r="AI2556" s="276" t="s">
        <v>67321</v>
      </c>
      <c r="AJ2556" s="277">
        <v>38595.839999999997</v>
      </c>
      <c r="AL2556" s="246" t="s">
        <v>64076</v>
      </c>
      <c r="AM2556" s="247">
        <v>1549.91</v>
      </c>
      <c r="AO2556" s="226" t="s">
        <v>46731</v>
      </c>
      <c r="AP2556" s="227">
        <v>14998.93</v>
      </c>
      <c r="AR2556" s="207" t="s">
        <v>17054</v>
      </c>
      <c r="AS2556" s="208">
        <v>671.57</v>
      </c>
      <c r="AT2556" s="93"/>
      <c r="AU2556" s="199" t="s">
        <v>14067</v>
      </c>
      <c r="AV2556" s="200">
        <v>3396.11</v>
      </c>
      <c r="BD2556" s="263"/>
      <c r="BE2556" s="264"/>
      <c r="BG2556" s="244" t="s">
        <v>44015</v>
      </c>
      <c r="BH2556" s="245">
        <v>30000</v>
      </c>
      <c r="BJ2556" s="230" t="s">
        <v>11884</v>
      </c>
      <c r="BK2556" s="231">
        <v>824867.17</v>
      </c>
      <c r="BM2556" s="209" t="s">
        <v>7169</v>
      </c>
      <c r="BN2556" s="210">
        <v>867.91</v>
      </c>
    </row>
    <row r="2557" spans="13:66" x14ac:dyDescent="0.55000000000000004">
      <c r="M2557" s="250" t="s">
        <v>43693</v>
      </c>
      <c r="N2557" s="250"/>
      <c r="O2557" s="251">
        <v>38950</v>
      </c>
      <c r="Q2557" s="224" t="s">
        <v>5685</v>
      </c>
      <c r="R2557" s="224"/>
      <c r="S2557" s="225">
        <v>1055327.5900000001</v>
      </c>
      <c r="U2557" s="203" t="s">
        <v>2804</v>
      </c>
      <c r="V2557" s="203"/>
      <c r="W2557" s="204">
        <v>3847</v>
      </c>
      <c r="AF2557" t="s">
        <v>68128</v>
      </c>
      <c r="AG2557" s="284">
        <v>95000</v>
      </c>
      <c r="AI2557" s="276" t="s">
        <v>70174</v>
      </c>
      <c r="AJ2557" s="277">
        <v>184.86</v>
      </c>
      <c r="AL2557" s="246" t="s">
        <v>58204</v>
      </c>
      <c r="AM2557" s="247">
        <v>10933</v>
      </c>
      <c r="AO2557" s="226" t="s">
        <v>40160</v>
      </c>
      <c r="AP2557" s="227">
        <v>36690.1</v>
      </c>
      <c r="AR2557" s="207" t="s">
        <v>17055</v>
      </c>
      <c r="AS2557" s="208">
        <v>7269.4</v>
      </c>
      <c r="AT2557" s="93"/>
      <c r="AU2557" s="199" t="s">
        <v>32589</v>
      </c>
      <c r="AV2557" s="200">
        <v>49879</v>
      </c>
      <c r="BD2557" s="263"/>
      <c r="BE2557" s="264"/>
      <c r="BG2557" s="244" t="s">
        <v>44017</v>
      </c>
      <c r="BH2557" s="245">
        <v>38950</v>
      </c>
      <c r="BJ2557" s="230" t="s">
        <v>11885</v>
      </c>
      <c r="BK2557" s="231">
        <v>1055327.5900000001</v>
      </c>
      <c r="BM2557" s="209" t="s">
        <v>7444</v>
      </c>
      <c r="BN2557" s="210">
        <v>9614</v>
      </c>
    </row>
    <row r="2558" spans="13:66" x14ac:dyDescent="0.55000000000000004">
      <c r="M2558" s="250" t="s">
        <v>43694</v>
      </c>
      <c r="N2558" s="250"/>
      <c r="O2558" s="251">
        <v>1033.75</v>
      </c>
      <c r="Q2558" s="224" t="s">
        <v>5686</v>
      </c>
      <c r="R2558" s="224"/>
      <c r="S2558" s="225">
        <v>2124919.0699999998</v>
      </c>
      <c r="U2558" s="203" t="s">
        <v>2805</v>
      </c>
      <c r="V2558" s="203"/>
      <c r="W2558" s="204">
        <v>2078</v>
      </c>
      <c r="AF2558" t="s">
        <v>48984</v>
      </c>
      <c r="AG2558">
        <v>-292.98</v>
      </c>
      <c r="AI2558" s="276" t="s">
        <v>67322</v>
      </c>
      <c r="AJ2558" s="277">
        <v>248</v>
      </c>
      <c r="AL2558" s="246" t="s">
        <v>55889</v>
      </c>
      <c r="AM2558" s="247">
        <v>14413.19</v>
      </c>
      <c r="AO2558" s="226" t="s">
        <v>49713</v>
      </c>
      <c r="AP2558" s="227">
        <v>216.54</v>
      </c>
      <c r="AR2558" s="207" t="s">
        <v>17056</v>
      </c>
      <c r="AS2558" s="208">
        <v>3093</v>
      </c>
      <c r="AT2558" s="93"/>
      <c r="AU2558" s="199" t="s">
        <v>14068</v>
      </c>
      <c r="AV2558" s="200">
        <v>21189.759999999998</v>
      </c>
      <c r="BD2558" s="263"/>
      <c r="BE2558" s="264"/>
      <c r="BG2558" s="244" t="s">
        <v>44018</v>
      </c>
      <c r="BH2558" s="245">
        <v>1033.75</v>
      </c>
      <c r="BJ2558" s="230" t="s">
        <v>11886</v>
      </c>
      <c r="BK2558" s="231">
        <v>2124919.0699999998</v>
      </c>
      <c r="BM2558" s="209" t="s">
        <v>7847</v>
      </c>
      <c r="BN2558" s="210">
        <v>11122</v>
      </c>
    </row>
    <row r="2559" spans="13:66" x14ac:dyDescent="0.55000000000000004">
      <c r="M2559" s="250" t="s">
        <v>43695</v>
      </c>
      <c r="N2559" s="250"/>
      <c r="O2559" s="251">
        <v>6952.75</v>
      </c>
      <c r="Q2559" s="224" t="s">
        <v>5687</v>
      </c>
      <c r="R2559" s="224"/>
      <c r="S2559" s="225">
        <v>80918.23</v>
      </c>
      <c r="U2559" s="203" t="s">
        <v>2806</v>
      </c>
      <c r="V2559" s="203"/>
      <c r="W2559" s="204">
        <v>50488</v>
      </c>
      <c r="AF2559" t="s">
        <v>71540</v>
      </c>
      <c r="AG2559" s="284">
        <v>21523.24</v>
      </c>
      <c r="AI2559" s="276" t="s">
        <v>61918</v>
      </c>
      <c r="AJ2559" s="277">
        <v>3200</v>
      </c>
      <c r="AL2559" s="246" t="s">
        <v>64077</v>
      </c>
      <c r="AM2559" s="247">
        <v>359.65</v>
      </c>
      <c r="AO2559" s="226" t="s">
        <v>46732</v>
      </c>
      <c r="AP2559" s="227">
        <v>4468.1099999999997</v>
      </c>
      <c r="AR2559" s="207" t="s">
        <v>17057</v>
      </c>
      <c r="AS2559" s="208">
        <v>4199.17</v>
      </c>
      <c r="AT2559" s="93"/>
      <c r="AU2559" s="199" t="s">
        <v>14069</v>
      </c>
      <c r="AV2559" s="200">
        <v>1567.4</v>
      </c>
      <c r="BD2559" s="263"/>
      <c r="BE2559" s="264"/>
      <c r="BG2559" s="244" t="s">
        <v>44019</v>
      </c>
      <c r="BH2559" s="245">
        <v>6952.75</v>
      </c>
      <c r="BJ2559" s="230" t="s">
        <v>11887</v>
      </c>
      <c r="BK2559" s="231">
        <v>80918.23</v>
      </c>
      <c r="BM2559" s="209" t="s">
        <v>9036</v>
      </c>
      <c r="BN2559" s="210">
        <v>5093.76</v>
      </c>
    </row>
    <row r="2560" spans="13:66" x14ac:dyDescent="0.55000000000000004">
      <c r="M2560" s="250" t="s">
        <v>43696</v>
      </c>
      <c r="N2560" s="250"/>
      <c r="O2560" s="251">
        <v>1503</v>
      </c>
      <c r="Q2560" s="224" t="s">
        <v>5688</v>
      </c>
      <c r="R2560" s="224"/>
      <c r="S2560" s="225">
        <v>1026125.1</v>
      </c>
      <c r="U2560" s="203" t="s">
        <v>2807</v>
      </c>
      <c r="V2560" s="203"/>
      <c r="W2560" s="204">
        <v>20863.97</v>
      </c>
      <c r="AF2560" t="s">
        <v>40418</v>
      </c>
      <c r="AG2560" s="284">
        <v>12687.14</v>
      </c>
      <c r="AI2560" s="276" t="s">
        <v>61919</v>
      </c>
      <c r="AJ2560" s="277">
        <v>253.65</v>
      </c>
      <c r="AL2560" s="246" t="s">
        <v>57299</v>
      </c>
      <c r="AM2560" s="247">
        <v>8944.35</v>
      </c>
      <c r="AO2560" s="226" t="s">
        <v>51841</v>
      </c>
      <c r="AP2560" s="227">
        <v>14400</v>
      </c>
      <c r="AR2560" s="207" t="s">
        <v>17058</v>
      </c>
      <c r="AS2560" s="208">
        <v>2255.71</v>
      </c>
      <c r="AT2560" s="93"/>
      <c r="AU2560" s="199" t="s">
        <v>14070</v>
      </c>
      <c r="AV2560" s="200">
        <v>4174.3900000000003</v>
      </c>
      <c r="BD2560" s="263"/>
      <c r="BE2560" s="264"/>
      <c r="BG2560" s="244" t="s">
        <v>44020</v>
      </c>
      <c r="BH2560" s="245">
        <v>1503</v>
      </c>
      <c r="BJ2560" s="230" t="s">
        <v>11888</v>
      </c>
      <c r="BK2560" s="231">
        <v>1026125.1</v>
      </c>
      <c r="BM2560" s="209" t="s">
        <v>10549</v>
      </c>
      <c r="BN2560" s="210">
        <v>9178.75</v>
      </c>
    </row>
    <row r="2561" spans="13:66" x14ac:dyDescent="0.55000000000000004">
      <c r="M2561" s="250" t="s">
        <v>43697</v>
      </c>
      <c r="N2561" s="250"/>
      <c r="O2561" s="251">
        <v>92112.02</v>
      </c>
      <c r="Q2561" s="224" t="s">
        <v>5689</v>
      </c>
      <c r="R2561" s="224"/>
      <c r="S2561" s="225">
        <v>32362304.539999999</v>
      </c>
      <c r="U2561" s="203" t="s">
        <v>2808</v>
      </c>
      <c r="V2561" s="203"/>
      <c r="W2561" s="204">
        <v>35719</v>
      </c>
      <c r="AF2561" t="s">
        <v>40419</v>
      </c>
      <c r="AG2561" s="284">
        <v>18380.32</v>
      </c>
      <c r="AI2561" s="276" t="s">
        <v>61920</v>
      </c>
      <c r="AJ2561" s="277">
        <v>589.97</v>
      </c>
      <c r="AL2561" s="246" t="s">
        <v>64078</v>
      </c>
      <c r="AM2561" s="247">
        <v>10331.450000000001</v>
      </c>
      <c r="AO2561" s="226" t="s">
        <v>36108</v>
      </c>
      <c r="AP2561" s="227">
        <v>2810.49</v>
      </c>
      <c r="AR2561" s="207" t="s">
        <v>17059</v>
      </c>
      <c r="AS2561" s="208">
        <v>9197.0400000000009</v>
      </c>
      <c r="AT2561" s="93"/>
      <c r="AU2561" s="199" t="s">
        <v>14071</v>
      </c>
      <c r="AV2561" s="200">
        <v>1924.66</v>
      </c>
      <c r="BD2561" s="263"/>
      <c r="BE2561" s="264"/>
      <c r="BG2561" s="244" t="s">
        <v>44021</v>
      </c>
      <c r="BH2561" s="245">
        <v>92112.02</v>
      </c>
      <c r="BJ2561" s="230" t="s">
        <v>11889</v>
      </c>
      <c r="BK2561" s="231">
        <v>32362304.539999999</v>
      </c>
      <c r="BM2561" s="209" t="s">
        <v>10676</v>
      </c>
      <c r="BN2561" s="210">
        <v>2310.79</v>
      </c>
    </row>
    <row r="2562" spans="13:66" x14ac:dyDescent="0.55000000000000004">
      <c r="M2562" s="250" t="s">
        <v>43698</v>
      </c>
      <c r="N2562" s="250"/>
      <c r="O2562" s="251">
        <v>3467</v>
      </c>
      <c r="Q2562" s="224" t="s">
        <v>5690</v>
      </c>
      <c r="R2562" s="224"/>
      <c r="S2562" s="225">
        <v>132917</v>
      </c>
      <c r="U2562" s="203" t="s">
        <v>2809</v>
      </c>
      <c r="V2562" s="203"/>
      <c r="W2562" s="204">
        <v>1483411</v>
      </c>
      <c r="AF2562" t="s">
        <v>40420</v>
      </c>
      <c r="AG2562" s="284">
        <v>25536.22</v>
      </c>
      <c r="AI2562" s="276" t="s">
        <v>61196</v>
      </c>
      <c r="AJ2562" s="277">
        <v>3612.75</v>
      </c>
      <c r="AL2562" s="246" t="s">
        <v>55890</v>
      </c>
      <c r="AM2562" s="247">
        <v>79375</v>
      </c>
      <c r="AO2562" s="226" t="s">
        <v>33230</v>
      </c>
      <c r="AP2562" s="227">
        <v>37464.949999999997</v>
      </c>
      <c r="AR2562" s="207" t="s">
        <v>17060</v>
      </c>
      <c r="AS2562" s="208">
        <v>67265.320000000007</v>
      </c>
      <c r="AT2562" s="93"/>
      <c r="AU2562" s="199" t="s">
        <v>14072</v>
      </c>
      <c r="AV2562" s="200">
        <v>3396.11</v>
      </c>
      <c r="BD2562" s="263"/>
      <c r="BE2562" s="264"/>
      <c r="BG2562" s="244" t="s">
        <v>44022</v>
      </c>
      <c r="BH2562" s="245">
        <v>3467</v>
      </c>
      <c r="BJ2562" s="230" t="s">
        <v>11890</v>
      </c>
      <c r="BK2562" s="231">
        <v>132917</v>
      </c>
      <c r="BM2562" s="209" t="s">
        <v>11136</v>
      </c>
      <c r="BN2562" s="210">
        <v>8637</v>
      </c>
    </row>
    <row r="2563" spans="13:66" x14ac:dyDescent="0.55000000000000004">
      <c r="M2563" s="250" t="s">
        <v>43699</v>
      </c>
      <c r="N2563" s="250"/>
      <c r="O2563" s="251">
        <v>-771.4</v>
      </c>
      <c r="Q2563" s="224" t="s">
        <v>5691</v>
      </c>
      <c r="R2563" s="224"/>
      <c r="S2563" s="225">
        <v>451384.94</v>
      </c>
      <c r="U2563" s="203" t="s">
        <v>2810</v>
      </c>
      <c r="V2563" s="203"/>
      <c r="W2563" s="204">
        <v>19516</v>
      </c>
      <c r="AF2563" t="s">
        <v>40421</v>
      </c>
      <c r="AG2563" s="284">
        <v>60003.46</v>
      </c>
      <c r="AI2563" s="276" t="s">
        <v>69711</v>
      </c>
      <c r="AJ2563" s="277">
        <v>144.38</v>
      </c>
      <c r="AL2563" s="246" t="s">
        <v>64079</v>
      </c>
      <c r="AM2563" s="247">
        <v>212425.22</v>
      </c>
      <c r="AO2563" s="226" t="s">
        <v>33231</v>
      </c>
      <c r="AP2563" s="227">
        <v>114857.15</v>
      </c>
      <c r="AR2563" s="207" t="s">
        <v>17061</v>
      </c>
      <c r="AS2563" s="208">
        <v>68977.320000000007</v>
      </c>
      <c r="AT2563" s="93"/>
      <c r="AU2563" s="199" t="s">
        <v>32590</v>
      </c>
      <c r="AV2563" s="200">
        <v>49879</v>
      </c>
      <c r="BD2563" s="263"/>
      <c r="BE2563" s="264"/>
      <c r="BG2563" s="244" t="s">
        <v>44023</v>
      </c>
      <c r="BH2563" s="245">
        <v>-771.4</v>
      </c>
      <c r="BJ2563" s="230" t="s">
        <v>11891</v>
      </c>
      <c r="BK2563" s="231">
        <v>451384.94</v>
      </c>
      <c r="BM2563" s="209" t="s">
        <v>11617</v>
      </c>
      <c r="BN2563" s="210">
        <v>17881.98</v>
      </c>
    </row>
    <row r="2564" spans="13:66" x14ac:dyDescent="0.55000000000000004">
      <c r="M2564" s="250" t="s">
        <v>43700</v>
      </c>
      <c r="N2564" s="250"/>
      <c r="O2564" s="251">
        <v>32692</v>
      </c>
      <c r="Q2564" s="224" t="s">
        <v>5692</v>
      </c>
      <c r="R2564" s="224"/>
      <c r="S2564" s="225">
        <v>55049.02</v>
      </c>
      <c r="U2564" s="203" t="s">
        <v>2811</v>
      </c>
      <c r="V2564" s="203"/>
      <c r="W2564" s="204">
        <v>5136.75</v>
      </c>
      <c r="AF2564" t="s">
        <v>68134</v>
      </c>
      <c r="AG2564" s="284">
        <v>50435</v>
      </c>
      <c r="AI2564" s="276" t="s">
        <v>69954</v>
      </c>
      <c r="AJ2564" s="277">
        <v>950</v>
      </c>
      <c r="AL2564" s="246" t="s">
        <v>33245</v>
      </c>
      <c r="AM2564" s="247">
        <v>523481.58</v>
      </c>
      <c r="AO2564" s="226" t="s">
        <v>33232</v>
      </c>
      <c r="AP2564" s="227">
        <v>54624.37</v>
      </c>
      <c r="AR2564" s="207" t="s">
        <v>17062</v>
      </c>
      <c r="AS2564" s="208">
        <v>2924.28</v>
      </c>
      <c r="AT2564" s="93"/>
      <c r="AU2564" s="199" t="s">
        <v>14073</v>
      </c>
      <c r="AV2564" s="200">
        <v>7729.94</v>
      </c>
      <c r="BD2564" s="263"/>
      <c r="BE2564" s="264"/>
      <c r="BG2564" s="244" t="s">
        <v>44024</v>
      </c>
      <c r="BH2564" s="245">
        <v>32692</v>
      </c>
      <c r="BJ2564" s="230" t="s">
        <v>11892</v>
      </c>
      <c r="BK2564" s="231">
        <v>55049.02</v>
      </c>
      <c r="BM2564" s="209" t="s">
        <v>11760</v>
      </c>
      <c r="BN2564" s="210">
        <v>56762.66</v>
      </c>
    </row>
    <row r="2565" spans="13:66" x14ac:dyDescent="0.55000000000000004">
      <c r="M2565" s="250" t="s">
        <v>43701</v>
      </c>
      <c r="N2565" s="250"/>
      <c r="O2565" s="251">
        <v>72880</v>
      </c>
      <c r="Q2565" s="224" t="s">
        <v>5693</v>
      </c>
      <c r="R2565" s="224"/>
      <c r="S2565" s="225">
        <v>554814.03</v>
      </c>
      <c r="U2565" s="203" t="s">
        <v>2812</v>
      </c>
      <c r="V2565" s="203"/>
      <c r="W2565" s="204">
        <v>11666</v>
      </c>
      <c r="AF2565" t="s">
        <v>50133</v>
      </c>
      <c r="AG2565" s="284">
        <v>257559.27</v>
      </c>
      <c r="AI2565" s="276" t="s">
        <v>60308</v>
      </c>
      <c r="AJ2565" s="277">
        <v>175.36</v>
      </c>
      <c r="AL2565" s="246" t="s">
        <v>33248</v>
      </c>
      <c r="AM2565" s="247">
        <v>53841.47</v>
      </c>
      <c r="AO2565" s="226" t="s">
        <v>42240</v>
      </c>
      <c r="AP2565" s="227">
        <v>1188</v>
      </c>
      <c r="AR2565" s="207" t="s">
        <v>17063</v>
      </c>
      <c r="AS2565" s="208">
        <v>3326.05</v>
      </c>
      <c r="AT2565" s="93"/>
      <c r="AU2565" s="199" t="s">
        <v>14074</v>
      </c>
      <c r="AV2565" s="200">
        <v>4504.8999999999996</v>
      </c>
      <c r="BD2565" s="263"/>
      <c r="BE2565" s="264"/>
      <c r="BG2565" s="244" t="s">
        <v>44026</v>
      </c>
      <c r="BH2565" s="245">
        <v>72880</v>
      </c>
      <c r="BJ2565" s="230" t="s">
        <v>11893</v>
      </c>
      <c r="BK2565" s="231">
        <v>554814.03</v>
      </c>
      <c r="BM2565" s="209" t="s">
        <v>9935</v>
      </c>
      <c r="BN2565" s="210">
        <v>124656.85</v>
      </c>
    </row>
    <row r="2566" spans="13:66" x14ac:dyDescent="0.55000000000000004">
      <c r="M2566" s="250" t="s">
        <v>43702</v>
      </c>
      <c r="N2566" s="250"/>
      <c r="O2566" s="251">
        <v>14070</v>
      </c>
      <c r="Q2566" s="224" t="s">
        <v>5694</v>
      </c>
      <c r="R2566" s="224"/>
      <c r="S2566" s="225">
        <v>681379.38</v>
      </c>
      <c r="U2566" s="203" t="s">
        <v>2813</v>
      </c>
      <c r="V2566" s="203"/>
      <c r="W2566" s="204">
        <v>34901</v>
      </c>
      <c r="AF2566" t="s">
        <v>57583</v>
      </c>
      <c r="AG2566" s="284">
        <v>1082206.1499999999</v>
      </c>
      <c r="AI2566" s="276" t="s">
        <v>47894</v>
      </c>
      <c r="AJ2566" s="277">
        <v>280.37</v>
      </c>
      <c r="AL2566" s="246" t="s">
        <v>54935</v>
      </c>
      <c r="AM2566" s="247">
        <v>4585.59</v>
      </c>
      <c r="AO2566" s="226" t="s">
        <v>34684</v>
      </c>
      <c r="AP2566" s="227">
        <v>18375.02</v>
      </c>
      <c r="AR2566" s="207" t="s">
        <v>17064</v>
      </c>
      <c r="AS2566" s="208">
        <v>11736.93</v>
      </c>
      <c r="AT2566" s="93"/>
      <c r="AU2566" s="199" t="s">
        <v>14075</v>
      </c>
      <c r="AV2566" s="200">
        <v>297.39</v>
      </c>
      <c r="BD2566" s="263"/>
      <c r="BE2566" s="264"/>
      <c r="BG2566" s="244" t="s">
        <v>44027</v>
      </c>
      <c r="BH2566" s="245">
        <v>14070</v>
      </c>
      <c r="BJ2566" s="230" t="s">
        <v>11894</v>
      </c>
      <c r="BK2566" s="231">
        <v>681379.38</v>
      </c>
      <c r="BM2566" s="209" t="s">
        <v>7170</v>
      </c>
      <c r="BN2566" s="210">
        <v>1179</v>
      </c>
    </row>
    <row r="2567" spans="13:66" x14ac:dyDescent="0.55000000000000004">
      <c r="M2567" s="250" t="s">
        <v>43705</v>
      </c>
      <c r="N2567" s="250"/>
      <c r="O2567" s="251">
        <v>37223.72</v>
      </c>
      <c r="Q2567" s="224" t="s">
        <v>5695</v>
      </c>
      <c r="R2567" s="224"/>
      <c r="S2567" s="225">
        <v>112790</v>
      </c>
      <c r="U2567" s="203" t="s">
        <v>2814</v>
      </c>
      <c r="V2567" s="203"/>
      <c r="W2567" s="204">
        <v>10285.82</v>
      </c>
      <c r="AF2567" t="s">
        <v>52990</v>
      </c>
      <c r="AG2567" s="284">
        <v>322003.77</v>
      </c>
      <c r="AI2567" s="276" t="s">
        <v>70471</v>
      </c>
      <c r="AJ2567" s="277">
        <v>365.96</v>
      </c>
      <c r="AL2567" s="246" t="s">
        <v>54936</v>
      </c>
      <c r="AM2567" s="247">
        <v>1085.27</v>
      </c>
      <c r="AO2567" s="226" t="s">
        <v>36109</v>
      </c>
      <c r="AP2567" s="227">
        <v>20000</v>
      </c>
      <c r="AR2567" s="207" t="s">
        <v>17065</v>
      </c>
      <c r="AS2567" s="208">
        <v>14848.33</v>
      </c>
      <c r="AT2567" s="93"/>
      <c r="AU2567" s="199" t="s">
        <v>14076</v>
      </c>
      <c r="AV2567" s="200">
        <v>922.53</v>
      </c>
      <c r="BD2567" s="263"/>
      <c r="BE2567" s="264"/>
      <c r="BG2567" s="244" t="s">
        <v>44031</v>
      </c>
      <c r="BH2567" s="245">
        <v>37223.72</v>
      </c>
      <c r="BJ2567" s="230" t="s">
        <v>11895</v>
      </c>
      <c r="BK2567" s="231">
        <v>112790</v>
      </c>
      <c r="BM2567" s="209" t="s">
        <v>7445</v>
      </c>
      <c r="BN2567" s="210">
        <v>7224</v>
      </c>
    </row>
    <row r="2568" spans="13:66" x14ac:dyDescent="0.55000000000000004">
      <c r="M2568" s="250" t="s">
        <v>43706</v>
      </c>
      <c r="N2568" s="250"/>
      <c r="O2568" s="251">
        <v>84827</v>
      </c>
      <c r="Q2568" s="224" t="s">
        <v>5696</v>
      </c>
      <c r="R2568" s="224"/>
      <c r="S2568" s="225">
        <v>194385.62</v>
      </c>
      <c r="U2568" s="203" t="s">
        <v>2815</v>
      </c>
      <c r="V2568" s="203"/>
      <c r="W2568" s="204">
        <v>5114</v>
      </c>
      <c r="AF2568" t="s">
        <v>71541</v>
      </c>
      <c r="AG2568" s="284">
        <v>37115.949999999997</v>
      </c>
      <c r="AI2568" s="276" t="s">
        <v>18410</v>
      </c>
      <c r="AJ2568" s="277">
        <v>5586.94</v>
      </c>
      <c r="AL2568" s="246" t="s">
        <v>54937</v>
      </c>
      <c r="AM2568" s="247">
        <v>7875.57</v>
      </c>
      <c r="AO2568" s="226" t="s">
        <v>51842</v>
      </c>
      <c r="AP2568" s="227">
        <v>41918.449999999997</v>
      </c>
      <c r="AR2568" s="207" t="s">
        <v>17066</v>
      </c>
      <c r="AS2568" s="208">
        <v>6718.97</v>
      </c>
      <c r="AT2568" s="93"/>
      <c r="AU2568" s="199" t="s">
        <v>14077</v>
      </c>
      <c r="AV2568" s="200">
        <v>2260.59</v>
      </c>
      <c r="BD2568" s="263"/>
      <c r="BE2568" s="264"/>
      <c r="BG2568" s="244" t="s">
        <v>44032</v>
      </c>
      <c r="BH2568" s="245">
        <v>84827</v>
      </c>
      <c r="BJ2568" s="230" t="s">
        <v>11896</v>
      </c>
      <c r="BK2568" s="231">
        <v>194385.62</v>
      </c>
      <c r="BM2568" s="209" t="s">
        <v>7627</v>
      </c>
      <c r="BN2568" s="210">
        <v>10923</v>
      </c>
    </row>
    <row r="2569" spans="13:66" x14ac:dyDescent="0.55000000000000004">
      <c r="M2569" s="250" t="s">
        <v>43707</v>
      </c>
      <c r="N2569" s="250"/>
      <c r="O2569" s="251">
        <v>37834</v>
      </c>
      <c r="Q2569" s="224" t="s">
        <v>5697</v>
      </c>
      <c r="R2569" s="224"/>
      <c r="S2569" s="225">
        <v>241688.31</v>
      </c>
      <c r="U2569" s="203" t="s">
        <v>2816</v>
      </c>
      <c r="V2569" s="203"/>
      <c r="W2569" s="204">
        <v>5104</v>
      </c>
      <c r="AF2569" t="s">
        <v>50134</v>
      </c>
      <c r="AG2569" s="284">
        <v>326170.8</v>
      </c>
      <c r="AI2569" s="276" t="s">
        <v>33357</v>
      </c>
      <c r="AJ2569" s="277">
        <v>2400</v>
      </c>
      <c r="AL2569" s="246" t="s">
        <v>33249</v>
      </c>
      <c r="AM2569" s="247">
        <v>6362.2</v>
      </c>
      <c r="AO2569" s="226" t="s">
        <v>34685</v>
      </c>
      <c r="AP2569" s="227">
        <v>311109.32</v>
      </c>
      <c r="AR2569" s="207" t="s">
        <v>17067</v>
      </c>
      <c r="AS2569" s="208">
        <v>72014</v>
      </c>
      <c r="AT2569" s="93"/>
      <c r="AU2569" s="199" t="s">
        <v>14078</v>
      </c>
      <c r="AV2569" s="200">
        <v>368.39</v>
      </c>
      <c r="BD2569" s="263"/>
      <c r="BE2569" s="264"/>
      <c r="BG2569" s="244" t="s">
        <v>44033</v>
      </c>
      <c r="BH2569" s="245">
        <v>37834</v>
      </c>
      <c r="BJ2569" s="230" t="s">
        <v>11897</v>
      </c>
      <c r="BK2569" s="231">
        <v>241688.31</v>
      </c>
      <c r="BM2569" s="209" t="s">
        <v>7848</v>
      </c>
      <c r="BN2569" s="210">
        <v>9503</v>
      </c>
    </row>
    <row r="2570" spans="13:66" x14ac:dyDescent="0.55000000000000004">
      <c r="M2570" s="250" t="s">
        <v>43708</v>
      </c>
      <c r="N2570" s="250"/>
      <c r="O2570" s="251">
        <v>3652</v>
      </c>
      <c r="Q2570" s="224" t="s">
        <v>5698</v>
      </c>
      <c r="R2570" s="224"/>
      <c r="S2570" s="225">
        <v>585609.07999999996</v>
      </c>
      <c r="U2570" s="203" t="s">
        <v>2817</v>
      </c>
      <c r="V2570" s="203"/>
      <c r="W2570" s="204">
        <v>8078.21</v>
      </c>
      <c r="AF2570" t="s">
        <v>61476</v>
      </c>
      <c r="AG2570" s="284">
        <v>1683.18</v>
      </c>
      <c r="AI2570" s="276" t="s">
        <v>55953</v>
      </c>
      <c r="AJ2570" s="277">
        <v>62425</v>
      </c>
      <c r="AL2570" s="246" t="s">
        <v>54938</v>
      </c>
      <c r="AM2570" s="247">
        <v>2944.12</v>
      </c>
      <c r="AO2570" s="226" t="s">
        <v>33233</v>
      </c>
      <c r="AP2570" s="227">
        <v>117860.58</v>
      </c>
      <c r="AR2570" s="207" t="s">
        <v>13201</v>
      </c>
      <c r="AS2570" s="208">
        <v>22033.82</v>
      </c>
      <c r="AT2570" s="93"/>
      <c r="AU2570" s="199" t="s">
        <v>14079</v>
      </c>
      <c r="AV2570" s="200">
        <v>2688.07</v>
      </c>
      <c r="BD2570" s="263"/>
      <c r="BE2570" s="264"/>
      <c r="BG2570" s="244" t="s">
        <v>44034</v>
      </c>
      <c r="BH2570" s="245">
        <v>3652</v>
      </c>
      <c r="BJ2570" s="230" t="s">
        <v>11898</v>
      </c>
      <c r="BK2570" s="231">
        <v>585609.07999999996</v>
      </c>
      <c r="BM2570" s="209" t="s">
        <v>10483</v>
      </c>
      <c r="BN2570" s="210">
        <v>1372</v>
      </c>
    </row>
    <row r="2571" spans="13:66" x14ac:dyDescent="0.55000000000000004">
      <c r="M2571" s="250" t="s">
        <v>43709</v>
      </c>
      <c r="N2571" s="250"/>
      <c r="O2571" s="251">
        <v>10980.88</v>
      </c>
      <c r="Q2571" s="224" t="s">
        <v>5703</v>
      </c>
      <c r="R2571" s="224"/>
      <c r="S2571" s="225">
        <v>819421.56</v>
      </c>
      <c r="U2571" s="203" t="s">
        <v>2818</v>
      </c>
      <c r="V2571" s="203"/>
      <c r="W2571" s="204">
        <v>9110.74</v>
      </c>
      <c r="AF2571" t="s">
        <v>62092</v>
      </c>
      <c r="AG2571" s="284">
        <v>11084.5</v>
      </c>
      <c r="AI2571" s="276" t="s">
        <v>18411</v>
      </c>
      <c r="AJ2571" s="277">
        <v>4147.13</v>
      </c>
      <c r="AL2571" s="246" t="s">
        <v>33250</v>
      </c>
      <c r="AM2571" s="247">
        <v>21013.77</v>
      </c>
      <c r="AO2571" s="226" t="s">
        <v>42241</v>
      </c>
      <c r="AP2571" s="227">
        <v>41216</v>
      </c>
      <c r="AR2571" s="207" t="s">
        <v>17068</v>
      </c>
      <c r="AS2571" s="208">
        <v>2638.49</v>
      </c>
      <c r="AT2571" s="93"/>
      <c r="AU2571" s="199" t="s">
        <v>32591</v>
      </c>
      <c r="AV2571" s="200">
        <v>11466.11</v>
      </c>
      <c r="BD2571" s="263"/>
      <c r="BE2571" s="264"/>
      <c r="BG2571" s="244" t="s">
        <v>44035</v>
      </c>
      <c r="BH2571" s="245">
        <v>10980.88</v>
      </c>
      <c r="BJ2571" s="230" t="s">
        <v>11903</v>
      </c>
      <c r="BK2571" s="231">
        <v>819421.56</v>
      </c>
      <c r="BM2571" s="209" t="s">
        <v>8379</v>
      </c>
      <c r="BN2571" s="210">
        <v>2275.4</v>
      </c>
    </row>
    <row r="2572" spans="13:66" x14ac:dyDescent="0.55000000000000004">
      <c r="M2572" s="250" t="s">
        <v>43710</v>
      </c>
      <c r="N2572" s="250"/>
      <c r="O2572" s="251">
        <v>18796.8</v>
      </c>
      <c r="Q2572" s="224" t="s">
        <v>5704</v>
      </c>
      <c r="R2572" s="224"/>
      <c r="S2572" s="225">
        <v>1085355.3899999999</v>
      </c>
      <c r="U2572" s="203" t="s">
        <v>2819</v>
      </c>
      <c r="V2572" s="203"/>
      <c r="W2572" s="204">
        <v>18372</v>
      </c>
      <c r="AF2572" t="s">
        <v>64578</v>
      </c>
      <c r="AG2572" s="284">
        <v>4379.8</v>
      </c>
      <c r="AI2572" s="276" t="s">
        <v>39030</v>
      </c>
      <c r="AJ2572" s="277">
        <v>10014.76</v>
      </c>
      <c r="AL2572" s="246" t="s">
        <v>33251</v>
      </c>
      <c r="AM2572" s="247">
        <v>16908.599999999999</v>
      </c>
      <c r="AO2572" s="226" t="s">
        <v>42242</v>
      </c>
      <c r="AP2572" s="227">
        <v>10500</v>
      </c>
      <c r="AR2572" s="207" t="s">
        <v>17069</v>
      </c>
      <c r="AS2572" s="208">
        <v>671.57</v>
      </c>
      <c r="AT2572" s="93"/>
      <c r="AU2572" s="199" t="s">
        <v>32592</v>
      </c>
      <c r="AV2572" s="200">
        <v>3615.76</v>
      </c>
      <c r="BD2572" s="263"/>
      <c r="BE2572" s="264"/>
      <c r="BG2572" s="244" t="s">
        <v>44037</v>
      </c>
      <c r="BH2572" s="245">
        <v>18796.8</v>
      </c>
      <c r="BJ2572" s="230" t="s">
        <v>11904</v>
      </c>
      <c r="BK2572" s="231">
        <v>1085355.3899999999</v>
      </c>
      <c r="BM2572" s="209" t="s">
        <v>9037</v>
      </c>
      <c r="BN2572" s="210">
        <v>4135.96</v>
      </c>
    </row>
    <row r="2573" spans="13:66" x14ac:dyDescent="0.55000000000000004">
      <c r="M2573" s="250" t="s">
        <v>43711</v>
      </c>
      <c r="N2573" s="250"/>
      <c r="O2573" s="251">
        <v>30738.87</v>
      </c>
      <c r="Q2573" s="224" t="s">
        <v>5702</v>
      </c>
      <c r="R2573" s="224"/>
      <c r="S2573" s="225">
        <v>53188.84</v>
      </c>
      <c r="U2573" s="203" t="s">
        <v>2820</v>
      </c>
      <c r="V2573" s="203"/>
      <c r="W2573" s="204">
        <v>103.96</v>
      </c>
      <c r="AF2573" t="s">
        <v>64580</v>
      </c>
      <c r="AG2573">
        <v>335.04</v>
      </c>
      <c r="AI2573" s="276" t="s">
        <v>39031</v>
      </c>
      <c r="AJ2573" s="277">
        <v>3509.76</v>
      </c>
      <c r="AL2573" s="246" t="s">
        <v>33252</v>
      </c>
      <c r="AM2573" s="247">
        <v>261200</v>
      </c>
      <c r="AO2573" s="226" t="s">
        <v>40161</v>
      </c>
      <c r="AP2573" s="227">
        <v>18942.849999999999</v>
      </c>
      <c r="AR2573" s="207" t="s">
        <v>17070</v>
      </c>
      <c r="AS2573" s="208">
        <v>16000</v>
      </c>
      <c r="AT2573" s="93"/>
      <c r="AU2573" s="199" t="s">
        <v>32593</v>
      </c>
      <c r="AV2573" s="200">
        <v>1139.17</v>
      </c>
      <c r="BD2573" s="263"/>
      <c r="BE2573" s="264"/>
      <c r="BG2573" s="244" t="s">
        <v>44038</v>
      </c>
      <c r="BH2573" s="245">
        <v>30738.87</v>
      </c>
      <c r="BJ2573" s="230" t="s">
        <v>11902</v>
      </c>
      <c r="BK2573" s="231">
        <v>53188.84</v>
      </c>
      <c r="BM2573" s="209" t="s">
        <v>10516</v>
      </c>
      <c r="BN2573" s="210">
        <v>21173.21</v>
      </c>
    </row>
    <row r="2574" spans="13:66" x14ac:dyDescent="0.55000000000000004">
      <c r="M2574" s="250" t="s">
        <v>43712</v>
      </c>
      <c r="N2574" s="250"/>
      <c r="O2574" s="251">
        <v>1246</v>
      </c>
      <c r="Q2574" s="224" t="s">
        <v>5705</v>
      </c>
      <c r="R2574" s="224"/>
      <c r="S2574" s="225">
        <v>3795782.92</v>
      </c>
      <c r="U2574" s="203" t="s">
        <v>2821</v>
      </c>
      <c r="V2574" s="203"/>
      <c r="W2574" s="204">
        <v>696.49</v>
      </c>
      <c r="AF2574" t="s">
        <v>64581</v>
      </c>
      <c r="AG2574" s="284">
        <v>1052.9000000000001</v>
      </c>
      <c r="AI2574" s="276" t="s">
        <v>34847</v>
      </c>
      <c r="AJ2574" s="277">
        <v>1350</v>
      </c>
      <c r="AL2574" s="246" t="s">
        <v>33253</v>
      </c>
      <c r="AM2574" s="247">
        <v>67814.55</v>
      </c>
      <c r="AO2574" s="226" t="s">
        <v>40162</v>
      </c>
      <c r="AP2574" s="227">
        <v>1449.15</v>
      </c>
      <c r="AR2574" s="207" t="s">
        <v>17071</v>
      </c>
      <c r="AS2574" s="208">
        <v>6207.51</v>
      </c>
      <c r="AT2574" s="93"/>
      <c r="AU2574" s="199" t="s">
        <v>32594</v>
      </c>
      <c r="AV2574" s="200">
        <v>1499.7</v>
      </c>
      <c r="BD2574" s="263"/>
      <c r="BE2574" s="264"/>
      <c r="BG2574" s="244" t="s">
        <v>44039</v>
      </c>
      <c r="BH2574" s="245">
        <v>1246</v>
      </c>
      <c r="BJ2574" s="230" t="s">
        <v>11905</v>
      </c>
      <c r="BK2574" s="231">
        <v>3795782.92</v>
      </c>
      <c r="BM2574" s="209" t="s">
        <v>9543</v>
      </c>
      <c r="BN2574" s="210">
        <v>2092.06</v>
      </c>
    </row>
    <row r="2575" spans="13:66" x14ac:dyDescent="0.55000000000000004">
      <c r="M2575" s="250" t="s">
        <v>43714</v>
      </c>
      <c r="N2575" s="250"/>
      <c r="O2575" s="251">
        <v>5749</v>
      </c>
      <c r="Q2575" s="224" t="s">
        <v>5706</v>
      </c>
      <c r="R2575" s="224"/>
      <c r="S2575" s="225">
        <v>69323.44</v>
      </c>
      <c r="U2575" s="203" t="s">
        <v>2822</v>
      </c>
      <c r="V2575" s="203"/>
      <c r="W2575" s="204">
        <v>13977</v>
      </c>
      <c r="AF2575" t="s">
        <v>64583</v>
      </c>
      <c r="AG2575">
        <v>882.17</v>
      </c>
      <c r="AI2575" s="276" t="s">
        <v>34848</v>
      </c>
      <c r="AJ2575" s="277">
        <v>463.06</v>
      </c>
      <c r="AL2575" s="246" t="s">
        <v>34691</v>
      </c>
      <c r="AM2575" s="247">
        <v>145451.01</v>
      </c>
      <c r="AO2575" s="226" t="s">
        <v>51843</v>
      </c>
      <c r="AP2575" s="227">
        <v>6720</v>
      </c>
      <c r="AR2575" s="207" t="s">
        <v>13203</v>
      </c>
      <c r="AS2575" s="208">
        <v>23122.240000000002</v>
      </c>
      <c r="AT2575" s="93"/>
      <c r="AU2575" s="199" t="s">
        <v>32595</v>
      </c>
      <c r="AV2575" s="200">
        <v>1714.21</v>
      </c>
      <c r="BD2575" s="263"/>
      <c r="BE2575" s="264"/>
      <c r="BG2575" s="244" t="s">
        <v>44041</v>
      </c>
      <c r="BH2575" s="245">
        <v>5749</v>
      </c>
      <c r="BJ2575" s="230" t="s">
        <v>11906</v>
      </c>
      <c r="BK2575" s="231">
        <v>69323.44</v>
      </c>
      <c r="BM2575" s="209" t="s">
        <v>11137</v>
      </c>
      <c r="BN2575" s="210">
        <v>8837.25</v>
      </c>
    </row>
    <row r="2576" spans="13:66" x14ac:dyDescent="0.55000000000000004">
      <c r="M2576" s="250" t="s">
        <v>43715</v>
      </c>
      <c r="N2576" s="250"/>
      <c r="O2576" s="251">
        <v>1230</v>
      </c>
      <c r="Q2576" s="224" t="s">
        <v>5707</v>
      </c>
      <c r="R2576" s="224"/>
      <c r="S2576" s="225">
        <v>1335033.07</v>
      </c>
      <c r="U2576" s="203" t="s">
        <v>2823</v>
      </c>
      <c r="V2576" s="203"/>
      <c r="W2576" s="204">
        <v>6602</v>
      </c>
      <c r="AF2576" t="s">
        <v>71542</v>
      </c>
      <c r="AG2576">
        <v>41.72</v>
      </c>
      <c r="AI2576" s="276" t="s">
        <v>18412</v>
      </c>
      <c r="AJ2576" s="277">
        <v>10551.03</v>
      </c>
      <c r="AL2576" s="246" t="s">
        <v>44544</v>
      </c>
      <c r="AM2576" s="247">
        <v>4331</v>
      </c>
      <c r="AO2576" s="226" t="s">
        <v>51844</v>
      </c>
      <c r="AP2576" s="227">
        <v>1920</v>
      </c>
      <c r="AR2576" s="207" t="s">
        <v>13204</v>
      </c>
      <c r="AS2576" s="208">
        <v>24949.62</v>
      </c>
      <c r="AT2576" s="93"/>
      <c r="AU2576" s="199" t="s">
        <v>32596</v>
      </c>
      <c r="AV2576" s="200">
        <v>61.96</v>
      </c>
      <c r="BD2576" s="263"/>
      <c r="BE2576" s="264"/>
      <c r="BG2576" s="244" t="s">
        <v>44042</v>
      </c>
      <c r="BH2576" s="245">
        <v>1230</v>
      </c>
      <c r="BJ2576" s="230" t="s">
        <v>11907</v>
      </c>
      <c r="BK2576" s="231">
        <v>1335033.07</v>
      </c>
      <c r="BM2576" s="209" t="s">
        <v>11359</v>
      </c>
      <c r="BN2576" s="210">
        <v>4445</v>
      </c>
    </row>
    <row r="2577" spans="13:66" x14ac:dyDescent="0.55000000000000004">
      <c r="M2577" s="250" t="s">
        <v>43717</v>
      </c>
      <c r="N2577" s="250"/>
      <c r="O2577" s="251">
        <v>326921.19</v>
      </c>
      <c r="Q2577" s="224" t="s">
        <v>5708</v>
      </c>
      <c r="R2577" s="224"/>
      <c r="S2577" s="225">
        <v>273144.42</v>
      </c>
      <c r="U2577" s="203" t="s">
        <v>2824</v>
      </c>
      <c r="V2577" s="203"/>
      <c r="W2577" s="204">
        <v>9320.2900000000009</v>
      </c>
      <c r="AF2577" t="s">
        <v>64584</v>
      </c>
      <c r="AG2577" s="284">
        <v>3455.97</v>
      </c>
      <c r="AI2577" s="276" t="s">
        <v>36175</v>
      </c>
      <c r="AJ2577" s="277">
        <v>1285.8</v>
      </c>
      <c r="AL2577" s="246" t="s">
        <v>17222</v>
      </c>
      <c r="AM2577" s="247">
        <v>267164.79999999999</v>
      </c>
      <c r="AO2577" s="226" t="s">
        <v>51845</v>
      </c>
      <c r="AP2577" s="227">
        <v>25550</v>
      </c>
      <c r="AR2577" s="207" t="s">
        <v>13205</v>
      </c>
      <c r="AS2577" s="208">
        <v>2746.18</v>
      </c>
      <c r="AT2577" s="93"/>
      <c r="AU2577" s="199" t="s">
        <v>32597</v>
      </c>
      <c r="AV2577" s="200">
        <v>346.09</v>
      </c>
      <c r="BD2577" s="263"/>
      <c r="BE2577" s="264"/>
      <c r="BG2577" s="244" t="s">
        <v>44045</v>
      </c>
      <c r="BH2577" s="245">
        <v>326921.19</v>
      </c>
      <c r="BJ2577" s="230" t="s">
        <v>11908</v>
      </c>
      <c r="BK2577" s="231">
        <v>273144.42</v>
      </c>
      <c r="BM2577" s="209" t="s">
        <v>9936</v>
      </c>
      <c r="BN2577" s="210">
        <v>73159.88</v>
      </c>
    </row>
    <row r="2578" spans="13:66" x14ac:dyDescent="0.55000000000000004">
      <c r="M2578" s="250" t="s">
        <v>43718</v>
      </c>
      <c r="N2578" s="250"/>
      <c r="O2578" s="251">
        <v>3600</v>
      </c>
      <c r="Q2578" s="224" t="s">
        <v>5709</v>
      </c>
      <c r="R2578" s="224"/>
      <c r="S2578" s="225">
        <v>2113843.41</v>
      </c>
      <c r="U2578" s="203" t="s">
        <v>2825</v>
      </c>
      <c r="V2578" s="203"/>
      <c r="W2578" s="204">
        <v>14817.97</v>
      </c>
      <c r="AF2578" t="s">
        <v>69882</v>
      </c>
      <c r="AG2578" s="284">
        <v>11739.43</v>
      </c>
      <c r="AI2578" s="276" t="s">
        <v>67323</v>
      </c>
      <c r="AJ2578" s="277">
        <v>13877.5</v>
      </c>
      <c r="AL2578" s="246" t="s">
        <v>51865</v>
      </c>
      <c r="AM2578" s="247">
        <v>24577.21</v>
      </c>
      <c r="AO2578" s="226" t="s">
        <v>51846</v>
      </c>
      <c r="AP2578" s="227">
        <v>2615.59</v>
      </c>
      <c r="AR2578" s="207" t="s">
        <v>17072</v>
      </c>
      <c r="AS2578" s="208">
        <v>65006.83</v>
      </c>
      <c r="AT2578" s="93"/>
      <c r="AU2578" s="199" t="s">
        <v>32598</v>
      </c>
      <c r="AV2578" s="200">
        <v>11466.11</v>
      </c>
      <c r="BD2578" s="263"/>
      <c r="BE2578" s="264"/>
      <c r="BG2578" s="244" t="s">
        <v>44046</v>
      </c>
      <c r="BH2578" s="245">
        <v>3600</v>
      </c>
      <c r="BJ2578" s="230" t="s">
        <v>11909</v>
      </c>
      <c r="BK2578" s="231">
        <v>2113843.41</v>
      </c>
      <c r="BM2578" s="209" t="s">
        <v>6769</v>
      </c>
      <c r="BN2578" s="210">
        <v>106846</v>
      </c>
    </row>
    <row r="2579" spans="13:66" x14ac:dyDescent="0.55000000000000004">
      <c r="M2579" s="250" t="s">
        <v>43719</v>
      </c>
      <c r="N2579" s="250"/>
      <c r="O2579" s="251">
        <v>10617</v>
      </c>
      <c r="Q2579" s="224" t="s">
        <v>5710</v>
      </c>
      <c r="R2579" s="224"/>
      <c r="S2579" s="225">
        <v>71884</v>
      </c>
      <c r="U2579" s="203" t="s">
        <v>2826</v>
      </c>
      <c r="V2579" s="203"/>
      <c r="W2579" s="204">
        <v>11194</v>
      </c>
      <c r="AF2579" t="s">
        <v>71543</v>
      </c>
      <c r="AG2579" s="284">
        <v>11019.66</v>
      </c>
      <c r="AI2579" s="276" t="s">
        <v>67324</v>
      </c>
      <c r="AJ2579" s="277">
        <v>33601</v>
      </c>
      <c r="AL2579" s="246" t="s">
        <v>40165</v>
      </c>
      <c r="AM2579" s="247">
        <v>63762.87</v>
      </c>
      <c r="AO2579" s="226" t="s">
        <v>51847</v>
      </c>
      <c r="AP2579" s="227">
        <v>8239.7900000000009</v>
      </c>
      <c r="AR2579" s="207" t="s">
        <v>17073</v>
      </c>
      <c r="AS2579" s="208">
        <v>7722.5</v>
      </c>
      <c r="AT2579" s="93"/>
      <c r="AU2579" s="199" t="s">
        <v>25654</v>
      </c>
      <c r="AV2579" s="200">
        <v>3615.76</v>
      </c>
      <c r="BD2579" s="263"/>
      <c r="BE2579" s="264"/>
      <c r="BG2579" s="244" t="s">
        <v>44048</v>
      </c>
      <c r="BH2579" s="245">
        <v>10617</v>
      </c>
      <c r="BJ2579" s="230" t="s">
        <v>11910</v>
      </c>
      <c r="BK2579" s="231">
        <v>71884</v>
      </c>
      <c r="BM2579" s="209" t="s">
        <v>6964</v>
      </c>
      <c r="BN2579" s="210">
        <v>24305</v>
      </c>
    </row>
    <row r="2580" spans="13:66" x14ac:dyDescent="0.55000000000000004">
      <c r="M2580" s="250" t="s">
        <v>43721</v>
      </c>
      <c r="N2580" s="250"/>
      <c r="O2580" s="251">
        <v>1571</v>
      </c>
      <c r="Q2580" s="224" t="s">
        <v>5711</v>
      </c>
      <c r="R2580" s="224"/>
      <c r="S2580" s="225">
        <v>762319.42</v>
      </c>
      <c r="U2580" s="203" t="s">
        <v>2827</v>
      </c>
      <c r="V2580" s="203"/>
      <c r="W2580" s="204">
        <v>3670</v>
      </c>
      <c r="AF2580" t="s">
        <v>61477</v>
      </c>
      <c r="AG2580" s="284">
        <v>4195.57</v>
      </c>
      <c r="AI2580" s="276" t="s">
        <v>67325</v>
      </c>
      <c r="AJ2580" s="277">
        <v>4300</v>
      </c>
      <c r="AL2580" s="246" t="s">
        <v>44545</v>
      </c>
      <c r="AM2580" s="247">
        <v>169101.19</v>
      </c>
      <c r="AO2580" s="226" t="s">
        <v>51848</v>
      </c>
      <c r="AP2580" s="227">
        <v>5372.56</v>
      </c>
      <c r="AR2580" s="207" t="s">
        <v>17074</v>
      </c>
      <c r="AS2580" s="208">
        <v>8697.42</v>
      </c>
      <c r="AT2580" s="93"/>
      <c r="AU2580" s="199" t="s">
        <v>14080</v>
      </c>
      <c r="AV2580" s="200">
        <v>7729.94</v>
      </c>
      <c r="BD2580" s="263"/>
      <c r="BE2580" s="264"/>
      <c r="BG2580" s="244" t="s">
        <v>44050</v>
      </c>
      <c r="BH2580" s="245">
        <v>1571</v>
      </c>
      <c r="BJ2580" s="230" t="s">
        <v>11911</v>
      </c>
      <c r="BK2580" s="231">
        <v>762319.42</v>
      </c>
      <c r="BM2580" s="209" t="s">
        <v>7171</v>
      </c>
      <c r="BN2580" s="210">
        <v>7374</v>
      </c>
    </row>
    <row r="2581" spans="13:66" x14ac:dyDescent="0.55000000000000004">
      <c r="M2581" s="250" t="s">
        <v>43723</v>
      </c>
      <c r="N2581" s="250"/>
      <c r="O2581" s="251">
        <v>2532</v>
      </c>
      <c r="Q2581" s="224" t="s">
        <v>5712</v>
      </c>
      <c r="R2581" s="224"/>
      <c r="S2581" s="225">
        <v>5008117.49</v>
      </c>
      <c r="U2581" s="203" t="s">
        <v>2828</v>
      </c>
      <c r="V2581" s="203"/>
      <c r="W2581" s="204">
        <v>3719</v>
      </c>
      <c r="AF2581" t="s">
        <v>71544</v>
      </c>
      <c r="AG2581" s="284">
        <v>27629.71</v>
      </c>
      <c r="AI2581" s="276" t="s">
        <v>67326</v>
      </c>
      <c r="AJ2581" s="277">
        <v>309.32</v>
      </c>
      <c r="AL2581" s="246" t="s">
        <v>33254</v>
      </c>
      <c r="AM2581" s="247">
        <v>33642.589999999997</v>
      </c>
      <c r="AO2581" s="226" t="s">
        <v>51849</v>
      </c>
      <c r="AP2581" s="227">
        <v>1000</v>
      </c>
      <c r="AR2581" s="207" t="s">
        <v>13206</v>
      </c>
      <c r="AS2581" s="208">
        <v>145947.21</v>
      </c>
      <c r="AT2581" s="93"/>
      <c r="AU2581" s="199" t="s">
        <v>14081</v>
      </c>
      <c r="AV2581" s="200">
        <v>4504.8999999999996</v>
      </c>
      <c r="BD2581" s="263"/>
      <c r="BE2581" s="264"/>
      <c r="BG2581" s="244" t="s">
        <v>44052</v>
      </c>
      <c r="BH2581" s="245">
        <v>2532</v>
      </c>
      <c r="BJ2581" s="230" t="s">
        <v>11912</v>
      </c>
      <c r="BK2581" s="231">
        <v>5008117.49</v>
      </c>
      <c r="BM2581" s="209" t="s">
        <v>7446</v>
      </c>
      <c r="BN2581" s="210">
        <v>86704</v>
      </c>
    </row>
    <row r="2582" spans="13:66" x14ac:dyDescent="0.55000000000000004">
      <c r="M2582" s="250" t="s">
        <v>43726</v>
      </c>
      <c r="N2582" s="250"/>
      <c r="O2582" s="251">
        <v>11692</v>
      </c>
      <c r="Q2582" s="224" t="s">
        <v>5713</v>
      </c>
      <c r="R2582" s="224"/>
      <c r="S2582" s="225">
        <v>533745.30000000005</v>
      </c>
      <c r="U2582" s="203" t="s">
        <v>2829</v>
      </c>
      <c r="V2582" s="203"/>
      <c r="W2582" s="204">
        <v>7686</v>
      </c>
      <c r="AF2582" t="s">
        <v>70633</v>
      </c>
      <c r="AG2582" s="284">
        <v>1140.3599999999999</v>
      </c>
      <c r="AI2582" s="276" t="s">
        <v>67327</v>
      </c>
      <c r="AJ2582" s="277">
        <v>986.42</v>
      </c>
      <c r="AL2582" s="246" t="s">
        <v>49721</v>
      </c>
      <c r="AM2582" s="247">
        <v>41216.129999999997</v>
      </c>
      <c r="AO2582" s="226" t="s">
        <v>51850</v>
      </c>
      <c r="AP2582" s="227">
        <v>6720</v>
      </c>
      <c r="AR2582" s="207" t="s">
        <v>17075</v>
      </c>
      <c r="AS2582" s="208">
        <v>19760.93</v>
      </c>
      <c r="AT2582" s="93"/>
      <c r="AU2582" s="199" t="s">
        <v>14082</v>
      </c>
      <c r="AV2582" s="200">
        <v>297.39</v>
      </c>
      <c r="BD2582" s="263"/>
      <c r="BE2582" s="264"/>
      <c r="BG2582" s="244" t="s">
        <v>44055</v>
      </c>
      <c r="BH2582" s="245">
        <v>11692</v>
      </c>
      <c r="BJ2582" s="230" t="s">
        <v>11913</v>
      </c>
      <c r="BK2582" s="231">
        <v>533745.30000000005</v>
      </c>
      <c r="BM2582" s="209" t="s">
        <v>7628</v>
      </c>
      <c r="BN2582" s="210">
        <v>158718</v>
      </c>
    </row>
    <row r="2583" spans="13:66" x14ac:dyDescent="0.55000000000000004">
      <c r="M2583" s="250" t="s">
        <v>43727</v>
      </c>
      <c r="N2583" s="250"/>
      <c r="O2583" s="251">
        <v>2347</v>
      </c>
      <c r="Q2583" s="224" t="s">
        <v>5714</v>
      </c>
      <c r="R2583" s="224"/>
      <c r="S2583" s="225">
        <v>15539403.390000001</v>
      </c>
      <c r="U2583" s="203" t="s">
        <v>2830</v>
      </c>
      <c r="V2583" s="203"/>
      <c r="W2583" s="204">
        <v>7180.64</v>
      </c>
      <c r="AF2583" t="s">
        <v>69763</v>
      </c>
      <c r="AG2583" s="284">
        <v>1389.79</v>
      </c>
      <c r="AI2583" s="276" t="s">
        <v>67328</v>
      </c>
      <c r="AJ2583" s="277">
        <v>6133.8</v>
      </c>
      <c r="AL2583" s="246" t="s">
        <v>34692</v>
      </c>
      <c r="AM2583" s="247">
        <v>294204.84999999998</v>
      </c>
      <c r="AO2583" s="226" t="s">
        <v>51851</v>
      </c>
      <c r="AP2583" s="227">
        <v>590.58000000000004</v>
      </c>
      <c r="AR2583" s="207" t="s">
        <v>17076</v>
      </c>
      <c r="AS2583" s="208">
        <v>81139.94</v>
      </c>
      <c r="AT2583" s="93"/>
      <c r="AU2583" s="199" t="s">
        <v>14083</v>
      </c>
      <c r="AV2583" s="200">
        <v>2061.6999999999998</v>
      </c>
      <c r="BD2583" s="263"/>
      <c r="BE2583" s="264"/>
      <c r="BG2583" s="244" t="s">
        <v>44056</v>
      </c>
      <c r="BH2583" s="245">
        <v>2347</v>
      </c>
      <c r="BJ2583" s="230" t="s">
        <v>11914</v>
      </c>
      <c r="BK2583" s="231">
        <v>15539403.390000001</v>
      </c>
      <c r="BM2583" s="209" t="s">
        <v>7849</v>
      </c>
      <c r="BN2583" s="210">
        <v>12290</v>
      </c>
    </row>
    <row r="2584" spans="13:66" x14ac:dyDescent="0.55000000000000004">
      <c r="M2584" s="250" t="s">
        <v>43728</v>
      </c>
      <c r="N2584" s="250"/>
      <c r="O2584" s="251">
        <v>1674.55</v>
      </c>
      <c r="Q2584" s="224" t="s">
        <v>5719</v>
      </c>
      <c r="R2584" s="224"/>
      <c r="S2584" s="225">
        <v>3708288.34</v>
      </c>
      <c r="U2584" s="203" t="s">
        <v>2831</v>
      </c>
      <c r="V2584" s="203"/>
      <c r="W2584" s="204">
        <v>5978.71</v>
      </c>
      <c r="AF2584" t="s">
        <v>58601</v>
      </c>
      <c r="AG2584" s="284">
        <v>73622.720000000001</v>
      </c>
      <c r="AI2584" s="276" t="s">
        <v>67329</v>
      </c>
      <c r="AJ2584" s="277">
        <v>2518.8000000000002</v>
      </c>
      <c r="AL2584" s="246" t="s">
        <v>55891</v>
      </c>
      <c r="AM2584" s="247">
        <v>3790.64</v>
      </c>
      <c r="AO2584" s="226" t="s">
        <v>51852</v>
      </c>
      <c r="AP2584" s="227">
        <v>1860.52</v>
      </c>
      <c r="AR2584" s="207" t="s">
        <v>17077</v>
      </c>
      <c r="AS2584" s="208">
        <v>189747.36</v>
      </c>
      <c r="AT2584" s="93"/>
      <c r="AU2584" s="199" t="s">
        <v>14084</v>
      </c>
      <c r="AV2584" s="200">
        <v>3760.29</v>
      </c>
      <c r="BD2584" s="263"/>
      <c r="BE2584" s="264"/>
      <c r="BG2584" s="244" t="s">
        <v>44057</v>
      </c>
      <c r="BH2584" s="245">
        <v>1674.55</v>
      </c>
      <c r="BJ2584" s="230" t="s">
        <v>11919</v>
      </c>
      <c r="BK2584" s="231">
        <v>3708288.34</v>
      </c>
      <c r="BM2584" s="209" t="s">
        <v>8105</v>
      </c>
      <c r="BN2584" s="210">
        <v>22640</v>
      </c>
    </row>
    <row r="2585" spans="13:66" x14ac:dyDescent="0.55000000000000004">
      <c r="M2585" s="250" t="s">
        <v>43729</v>
      </c>
      <c r="N2585" s="250"/>
      <c r="O2585" s="251">
        <v>17808.3</v>
      </c>
      <c r="Q2585" s="224" t="s">
        <v>5715</v>
      </c>
      <c r="R2585" s="224"/>
      <c r="S2585" s="225">
        <v>132094.42000000001</v>
      </c>
      <c r="U2585" s="203" t="s">
        <v>2832</v>
      </c>
      <c r="V2585" s="203"/>
      <c r="W2585" s="204">
        <v>4858</v>
      </c>
      <c r="AF2585" t="s">
        <v>40423</v>
      </c>
      <c r="AG2585" s="284">
        <v>11543.97</v>
      </c>
      <c r="AI2585" s="276" t="s">
        <v>67330</v>
      </c>
      <c r="AJ2585" s="277">
        <v>6936.5</v>
      </c>
      <c r="AL2585" s="246" t="s">
        <v>58450</v>
      </c>
      <c r="AM2585" s="247">
        <v>4750</v>
      </c>
      <c r="AO2585" s="226" t="s">
        <v>51853</v>
      </c>
      <c r="AP2585" s="227">
        <v>1622.2</v>
      </c>
      <c r="AR2585" s="207" t="s">
        <v>17078</v>
      </c>
      <c r="AS2585" s="208">
        <v>170519.67999999999</v>
      </c>
      <c r="AT2585" s="93"/>
      <c r="AU2585" s="199" t="s">
        <v>14085</v>
      </c>
      <c r="AV2585" s="200">
        <v>2082.6</v>
      </c>
      <c r="BD2585" s="263"/>
      <c r="BE2585" s="264"/>
      <c r="BG2585" s="244" t="s">
        <v>44058</v>
      </c>
      <c r="BH2585" s="245">
        <v>17808.3</v>
      </c>
      <c r="BJ2585" s="230" t="s">
        <v>11915</v>
      </c>
      <c r="BK2585" s="231">
        <v>132094.42000000001</v>
      </c>
      <c r="BM2585" s="209" t="s">
        <v>8380</v>
      </c>
      <c r="BN2585" s="210">
        <v>84449</v>
      </c>
    </row>
    <row r="2586" spans="13:66" x14ac:dyDescent="0.55000000000000004">
      <c r="M2586" s="250" t="s">
        <v>43730</v>
      </c>
      <c r="N2586" s="250"/>
      <c r="O2586" s="251">
        <v>185389</v>
      </c>
      <c r="Q2586" s="224" t="s">
        <v>5716</v>
      </c>
      <c r="R2586" s="224"/>
      <c r="S2586" s="225">
        <v>236806.45</v>
      </c>
      <c r="U2586" s="203" t="s">
        <v>2833</v>
      </c>
      <c r="V2586" s="203"/>
      <c r="W2586" s="204">
        <v>8442</v>
      </c>
      <c r="AF2586" t="s">
        <v>48989</v>
      </c>
      <c r="AG2586" s="284">
        <v>9460.7000000000007</v>
      </c>
      <c r="AI2586" s="276" t="s">
        <v>64150</v>
      </c>
      <c r="AJ2586" s="277">
        <v>633.59</v>
      </c>
      <c r="AL2586" s="246" t="s">
        <v>55892</v>
      </c>
      <c r="AM2586" s="247">
        <v>653.35</v>
      </c>
      <c r="AO2586" s="226" t="s">
        <v>49714</v>
      </c>
      <c r="AP2586" s="227">
        <v>3430</v>
      </c>
      <c r="AR2586" s="207" t="s">
        <v>17079</v>
      </c>
      <c r="AS2586" s="208">
        <v>63228.93</v>
      </c>
      <c r="AT2586" s="93"/>
      <c r="AU2586" s="199" t="s">
        <v>25656</v>
      </c>
      <c r="AV2586" s="200">
        <v>61.96</v>
      </c>
      <c r="BD2586" s="263"/>
      <c r="BE2586" s="264"/>
      <c r="BG2586" s="244" t="s">
        <v>44059</v>
      </c>
      <c r="BH2586" s="245">
        <v>185389</v>
      </c>
      <c r="BJ2586" s="230" t="s">
        <v>11916</v>
      </c>
      <c r="BK2586" s="231">
        <v>236806.45</v>
      </c>
      <c r="BM2586" s="209" t="s">
        <v>8556</v>
      </c>
      <c r="BN2586" s="210">
        <v>194583</v>
      </c>
    </row>
    <row r="2587" spans="13:66" x14ac:dyDescent="0.55000000000000004">
      <c r="M2587" s="250" t="s">
        <v>43731</v>
      </c>
      <c r="N2587" s="250"/>
      <c r="O2587" s="251">
        <v>2843</v>
      </c>
      <c r="Q2587" s="224" t="s">
        <v>5720</v>
      </c>
      <c r="R2587" s="224"/>
      <c r="S2587" s="225">
        <v>3302736.23</v>
      </c>
      <c r="U2587" s="203" t="s">
        <v>4145</v>
      </c>
      <c r="V2587" s="203"/>
      <c r="W2587" s="204">
        <v>5376.56</v>
      </c>
      <c r="AF2587" t="s">
        <v>56309</v>
      </c>
      <c r="AG2587" s="284">
        <v>3830.68</v>
      </c>
      <c r="AI2587" s="276" t="s">
        <v>18413</v>
      </c>
      <c r="AJ2587" s="277">
        <v>4695.3599999999997</v>
      </c>
      <c r="AL2587" s="246" t="s">
        <v>55893</v>
      </c>
      <c r="AM2587" s="247">
        <v>1602.46</v>
      </c>
      <c r="AO2587" s="226" t="s">
        <v>51854</v>
      </c>
      <c r="AP2587" s="227">
        <v>617.70000000000005</v>
      </c>
      <c r="AR2587" s="207" t="s">
        <v>17080</v>
      </c>
      <c r="AS2587" s="208">
        <v>5744.65</v>
      </c>
      <c r="AT2587" s="93"/>
      <c r="AU2587" s="199" t="s">
        <v>14086</v>
      </c>
      <c r="AV2587" s="200">
        <v>2688.07</v>
      </c>
      <c r="BD2587" s="263"/>
      <c r="BE2587" s="264"/>
      <c r="BG2587" s="244" t="s">
        <v>44060</v>
      </c>
      <c r="BH2587" s="245">
        <v>2843</v>
      </c>
      <c r="BJ2587" s="230" t="s">
        <v>11920</v>
      </c>
      <c r="BK2587" s="231">
        <v>3302736.23</v>
      </c>
      <c r="BM2587" s="209" t="s">
        <v>8763</v>
      </c>
      <c r="BN2587" s="210">
        <v>9506</v>
      </c>
    </row>
    <row r="2588" spans="13:66" x14ac:dyDescent="0.55000000000000004">
      <c r="M2588" s="250" t="s">
        <v>43732</v>
      </c>
      <c r="N2588" s="250"/>
      <c r="O2588" s="251">
        <v>37013</v>
      </c>
      <c r="Q2588" s="224" t="s">
        <v>5721</v>
      </c>
      <c r="R2588" s="224"/>
      <c r="S2588" s="225">
        <v>4306</v>
      </c>
      <c r="U2588" s="203" t="s">
        <v>2834</v>
      </c>
      <c r="V2588" s="203"/>
      <c r="W2588" s="204">
        <v>12549</v>
      </c>
      <c r="AF2588" t="s">
        <v>39284</v>
      </c>
      <c r="AG2588" s="284">
        <v>7532.04</v>
      </c>
      <c r="AI2588" s="276" t="s">
        <v>39032</v>
      </c>
      <c r="AJ2588" s="277">
        <v>53060</v>
      </c>
      <c r="AL2588" s="246" t="s">
        <v>64080</v>
      </c>
      <c r="AM2588" s="247">
        <v>192</v>
      </c>
      <c r="AO2588" s="226" t="s">
        <v>17139</v>
      </c>
      <c r="AP2588" s="227">
        <v>5178.9799999999996</v>
      </c>
      <c r="AR2588" s="207" t="s">
        <v>17081</v>
      </c>
      <c r="AS2588" s="208">
        <v>11000</v>
      </c>
      <c r="AT2588" s="93"/>
      <c r="AU2588" s="199" t="s">
        <v>32599</v>
      </c>
      <c r="AV2588" s="200">
        <v>346.09</v>
      </c>
      <c r="BD2588" s="263"/>
      <c r="BE2588" s="264"/>
      <c r="BG2588" s="244" t="s">
        <v>44061</v>
      </c>
      <c r="BH2588" s="245">
        <v>37013</v>
      </c>
      <c r="BJ2588" s="230" t="s">
        <v>11921</v>
      </c>
      <c r="BK2588" s="231">
        <v>4306</v>
      </c>
      <c r="BM2588" s="209" t="s">
        <v>9038</v>
      </c>
      <c r="BN2588" s="210">
        <v>34792</v>
      </c>
    </row>
    <row r="2589" spans="13:66" x14ac:dyDescent="0.55000000000000004">
      <c r="M2589" s="250" t="s">
        <v>43733</v>
      </c>
      <c r="N2589" s="250"/>
      <c r="O2589" s="251">
        <v>77449</v>
      </c>
      <c r="Q2589" s="224" t="s">
        <v>5722</v>
      </c>
      <c r="R2589" s="224"/>
      <c r="S2589" s="225">
        <v>6773184.7199999997</v>
      </c>
      <c r="U2589" s="203" t="s">
        <v>2835</v>
      </c>
      <c r="V2589" s="203"/>
      <c r="W2589" s="204">
        <v>1671.56</v>
      </c>
      <c r="AF2589" t="s">
        <v>39285</v>
      </c>
      <c r="AG2589" s="284">
        <v>23545.99</v>
      </c>
      <c r="AI2589" s="276" t="s">
        <v>67331</v>
      </c>
      <c r="AJ2589" s="277">
        <v>2872.92</v>
      </c>
      <c r="AL2589" s="246" t="s">
        <v>54939</v>
      </c>
      <c r="AM2589" s="247">
        <v>1800</v>
      </c>
      <c r="AO2589" s="226" t="s">
        <v>38932</v>
      </c>
      <c r="AP2589" s="227">
        <v>70204.89</v>
      </c>
      <c r="AR2589" s="207" t="s">
        <v>17082</v>
      </c>
      <c r="AS2589" s="208">
        <v>521.35</v>
      </c>
      <c r="AT2589" s="93"/>
      <c r="AU2589" s="199" t="s">
        <v>14087</v>
      </c>
      <c r="AV2589" s="200">
        <v>16892.32</v>
      </c>
      <c r="BD2589" s="263"/>
      <c r="BE2589" s="264"/>
      <c r="BG2589" s="244" t="s">
        <v>44062</v>
      </c>
      <c r="BH2589" s="245">
        <v>77449</v>
      </c>
      <c r="BJ2589" s="230" t="s">
        <v>11922</v>
      </c>
      <c r="BK2589" s="231">
        <v>6773184.7199999997</v>
      </c>
      <c r="BM2589" s="209" t="s">
        <v>9356</v>
      </c>
      <c r="BN2589" s="210">
        <v>914038.41</v>
      </c>
    </row>
    <row r="2590" spans="13:66" x14ac:dyDescent="0.55000000000000004">
      <c r="M2590" s="250" t="s">
        <v>43734</v>
      </c>
      <c r="N2590" s="250"/>
      <c r="O2590" s="251">
        <v>48826.16</v>
      </c>
      <c r="Q2590" s="224" t="s">
        <v>5723</v>
      </c>
      <c r="R2590" s="224"/>
      <c r="S2590" s="225">
        <v>45744.65</v>
      </c>
      <c r="U2590" s="203" t="s">
        <v>2836</v>
      </c>
      <c r="V2590" s="203"/>
      <c r="W2590" s="204">
        <v>1951</v>
      </c>
      <c r="AF2590" t="s">
        <v>36455</v>
      </c>
      <c r="AG2590" s="284">
        <v>59500</v>
      </c>
      <c r="AI2590" s="276" t="s">
        <v>34849</v>
      </c>
      <c r="AJ2590" s="277">
        <v>783033.15</v>
      </c>
      <c r="AL2590" s="246" t="s">
        <v>51866</v>
      </c>
      <c r="AM2590" s="247">
        <v>478.37</v>
      </c>
      <c r="AO2590" s="226" t="s">
        <v>17140</v>
      </c>
      <c r="AP2590" s="227">
        <v>90171.03</v>
      </c>
      <c r="AR2590" s="207" t="s">
        <v>17083</v>
      </c>
      <c r="AS2590" s="208">
        <v>7426.6</v>
      </c>
      <c r="AT2590" s="93"/>
      <c r="AU2590" s="199" t="s">
        <v>32600</v>
      </c>
      <c r="AV2590" s="200">
        <v>111830.78</v>
      </c>
      <c r="BD2590" s="263"/>
      <c r="BE2590" s="264"/>
      <c r="BG2590" s="244" t="s">
        <v>44063</v>
      </c>
      <c r="BH2590" s="245">
        <v>48826.16</v>
      </c>
      <c r="BJ2590" s="230" t="s">
        <v>11923</v>
      </c>
      <c r="BK2590" s="231">
        <v>45744.65</v>
      </c>
      <c r="BM2590" s="209" t="s">
        <v>9669</v>
      </c>
      <c r="BN2590" s="210">
        <v>11599.16</v>
      </c>
    </row>
    <row r="2591" spans="13:66" x14ac:dyDescent="0.55000000000000004">
      <c r="M2591" s="250" t="s">
        <v>43735</v>
      </c>
      <c r="N2591" s="250"/>
      <c r="O2591" s="251">
        <v>21199</v>
      </c>
      <c r="Q2591" s="224" t="s">
        <v>5724</v>
      </c>
      <c r="R2591" s="224"/>
      <c r="S2591" s="225">
        <v>161154</v>
      </c>
      <c r="U2591" s="203" t="s">
        <v>2837</v>
      </c>
      <c r="V2591" s="203"/>
      <c r="W2591" s="204">
        <v>106965</v>
      </c>
      <c r="AF2591" t="s">
        <v>56310</v>
      </c>
      <c r="AG2591" s="284">
        <v>1860.6</v>
      </c>
      <c r="AI2591" s="276" t="s">
        <v>34850</v>
      </c>
      <c r="AJ2591" s="277">
        <v>103123.45</v>
      </c>
      <c r="AL2591" s="246" t="s">
        <v>51867</v>
      </c>
      <c r="AM2591" s="247">
        <v>11970.55</v>
      </c>
      <c r="AO2591" s="226" t="s">
        <v>46733</v>
      </c>
      <c r="AP2591" s="227">
        <v>705.51</v>
      </c>
      <c r="AR2591" s="207" t="s">
        <v>17084</v>
      </c>
      <c r="AS2591" s="208">
        <v>6418.58</v>
      </c>
      <c r="AT2591" s="93"/>
      <c r="AU2591" s="199" t="s">
        <v>32601</v>
      </c>
      <c r="AV2591" s="200">
        <v>1605</v>
      </c>
      <c r="BD2591" s="263"/>
      <c r="BE2591" s="264"/>
      <c r="BG2591" s="244" t="s">
        <v>44064</v>
      </c>
      <c r="BH2591" s="245">
        <v>21199</v>
      </c>
      <c r="BJ2591" s="230" t="s">
        <v>11924</v>
      </c>
      <c r="BK2591" s="231">
        <v>161154</v>
      </c>
      <c r="BM2591" s="209" t="s">
        <v>11622</v>
      </c>
      <c r="BN2591" s="210">
        <v>26055.67</v>
      </c>
    </row>
    <row r="2592" spans="13:66" x14ac:dyDescent="0.55000000000000004">
      <c r="M2592" s="250" t="s">
        <v>43737</v>
      </c>
      <c r="N2592" s="250"/>
      <c r="O2592" s="251">
        <v>4323</v>
      </c>
      <c r="Q2592" s="224" t="s">
        <v>5725</v>
      </c>
      <c r="R2592" s="224"/>
      <c r="S2592" s="225">
        <v>1158609.6299999999</v>
      </c>
      <c r="U2592" s="203" t="s">
        <v>2838</v>
      </c>
      <c r="V2592" s="203"/>
      <c r="W2592" s="204">
        <v>2714.48</v>
      </c>
      <c r="AF2592" t="s">
        <v>64589</v>
      </c>
      <c r="AG2592" s="284">
        <v>58207.17</v>
      </c>
      <c r="AI2592" s="276" t="s">
        <v>34851</v>
      </c>
      <c r="AJ2592" s="277">
        <v>235392.46</v>
      </c>
      <c r="AL2592" s="246" t="s">
        <v>55894</v>
      </c>
      <c r="AM2592" s="247">
        <v>3840</v>
      </c>
      <c r="AO2592" s="226" t="s">
        <v>33234</v>
      </c>
      <c r="AP2592" s="227">
        <v>15639.59</v>
      </c>
      <c r="AR2592" s="207" t="s">
        <v>17085</v>
      </c>
      <c r="AS2592" s="208">
        <v>17707.57</v>
      </c>
      <c r="AT2592" s="93"/>
      <c r="AU2592" s="199" t="s">
        <v>32602</v>
      </c>
      <c r="AV2592" s="200">
        <v>34892.720000000001</v>
      </c>
      <c r="BD2592" s="263"/>
      <c r="BE2592" s="264"/>
      <c r="BG2592" s="244" t="s">
        <v>44066</v>
      </c>
      <c r="BH2592" s="245">
        <v>4323</v>
      </c>
      <c r="BJ2592" s="230" t="s">
        <v>11925</v>
      </c>
      <c r="BK2592" s="231">
        <v>1158609.6299999999</v>
      </c>
      <c r="BM2592" s="209" t="s">
        <v>11967</v>
      </c>
      <c r="BN2592" s="210">
        <v>191748.75</v>
      </c>
    </row>
    <row r="2593" spans="13:66" x14ac:dyDescent="0.55000000000000004">
      <c r="M2593" s="250" t="s">
        <v>43743</v>
      </c>
      <c r="N2593" s="250"/>
      <c r="O2593" s="251">
        <v>510</v>
      </c>
      <c r="Q2593" s="224" t="s">
        <v>5726</v>
      </c>
      <c r="R2593" s="224"/>
      <c r="S2593" s="225">
        <v>8038522.9299999997</v>
      </c>
      <c r="U2593" s="203" t="s">
        <v>2839</v>
      </c>
      <c r="V2593" s="203"/>
      <c r="W2593" s="204">
        <v>2348.02</v>
      </c>
      <c r="AF2593" t="s">
        <v>36456</v>
      </c>
      <c r="AG2593" s="284">
        <v>9720</v>
      </c>
      <c r="AI2593" s="276" t="s">
        <v>42319</v>
      </c>
      <c r="AJ2593" s="277">
        <v>31975.3</v>
      </c>
      <c r="AL2593" s="246" t="s">
        <v>55895</v>
      </c>
      <c r="AM2593" s="247">
        <v>293.76</v>
      </c>
      <c r="AO2593" s="226" t="s">
        <v>17141</v>
      </c>
      <c r="AP2593" s="227">
        <v>33269.870000000003</v>
      </c>
      <c r="AR2593" s="207" t="s">
        <v>17086</v>
      </c>
      <c r="AS2593" s="208">
        <v>1064.72</v>
      </c>
      <c r="AT2593" s="93"/>
      <c r="AU2593" s="199" t="s">
        <v>32603</v>
      </c>
      <c r="AV2593" s="200">
        <v>61746.5</v>
      </c>
      <c r="BD2593" s="263"/>
      <c r="BE2593" s="264"/>
      <c r="BG2593" s="244" t="s">
        <v>44072</v>
      </c>
      <c r="BH2593" s="245">
        <v>510</v>
      </c>
      <c r="BJ2593" s="230" t="s">
        <v>11926</v>
      </c>
      <c r="BK2593" s="231">
        <v>8038522.9299999997</v>
      </c>
      <c r="BM2593" s="209" t="s">
        <v>9937</v>
      </c>
      <c r="BN2593" s="210">
        <v>1885648.99</v>
      </c>
    </row>
    <row r="2594" spans="13:66" x14ac:dyDescent="0.55000000000000004">
      <c r="M2594" s="250" t="s">
        <v>43744</v>
      </c>
      <c r="N2594" s="250"/>
      <c r="O2594" s="251">
        <v>2155</v>
      </c>
      <c r="Q2594" s="224" t="s">
        <v>5727</v>
      </c>
      <c r="R2594" s="224"/>
      <c r="S2594" s="225">
        <v>64844</v>
      </c>
      <c r="U2594" s="203" t="s">
        <v>2840</v>
      </c>
      <c r="V2594" s="203"/>
      <c r="W2594" s="204">
        <v>4117</v>
      </c>
      <c r="AF2594" t="s">
        <v>64590</v>
      </c>
      <c r="AG2594" s="284">
        <v>191863.18</v>
      </c>
      <c r="AI2594" s="276" t="s">
        <v>34852</v>
      </c>
      <c r="AJ2594" s="277">
        <v>52138.18</v>
      </c>
      <c r="AL2594" s="246" t="s">
        <v>55896</v>
      </c>
      <c r="AM2594" s="247">
        <v>940.8</v>
      </c>
      <c r="AO2594" s="226" t="s">
        <v>17142</v>
      </c>
      <c r="AP2594" s="227">
        <v>29376.02</v>
      </c>
      <c r="AR2594" s="207" t="s">
        <v>17087</v>
      </c>
      <c r="AS2594" s="208">
        <v>20233.419999999998</v>
      </c>
      <c r="AT2594" s="93"/>
      <c r="AU2594" s="199" t="s">
        <v>25751</v>
      </c>
      <c r="AV2594" s="200">
        <v>111830.78</v>
      </c>
      <c r="BD2594" s="263"/>
      <c r="BE2594" s="264"/>
      <c r="BG2594" s="244" t="s">
        <v>44073</v>
      </c>
      <c r="BH2594" s="245">
        <v>2155</v>
      </c>
      <c r="BJ2594" s="230" t="s">
        <v>11927</v>
      </c>
      <c r="BK2594" s="231">
        <v>64844</v>
      </c>
      <c r="BM2594" s="209" t="s">
        <v>6770</v>
      </c>
      <c r="BN2594" s="210">
        <v>1500</v>
      </c>
    </row>
    <row r="2595" spans="13:66" x14ac:dyDescent="0.55000000000000004">
      <c r="M2595" s="250" t="s">
        <v>43746</v>
      </c>
      <c r="N2595" s="250"/>
      <c r="O2595" s="251">
        <v>1512</v>
      </c>
      <c r="Q2595" s="224" t="s">
        <v>5728</v>
      </c>
      <c r="R2595" s="224"/>
      <c r="S2595" s="225">
        <v>264941.57</v>
      </c>
      <c r="U2595" s="203" t="s">
        <v>2841</v>
      </c>
      <c r="V2595" s="203"/>
      <c r="W2595" s="204">
        <v>23446</v>
      </c>
      <c r="AF2595" t="s">
        <v>35267</v>
      </c>
      <c r="AG2595" s="284">
        <v>63168.95</v>
      </c>
      <c r="AI2595" s="276" t="s">
        <v>36176</v>
      </c>
      <c r="AJ2595" s="277">
        <v>22461</v>
      </c>
      <c r="AL2595" s="246" t="s">
        <v>64081</v>
      </c>
      <c r="AM2595" s="247">
        <v>175</v>
      </c>
      <c r="AO2595" s="226" t="s">
        <v>17143</v>
      </c>
      <c r="AP2595" s="227">
        <v>5340</v>
      </c>
      <c r="AR2595" s="207" t="s">
        <v>17088</v>
      </c>
      <c r="AS2595" s="208">
        <v>3395.84</v>
      </c>
      <c r="AT2595" s="93"/>
      <c r="AU2595" s="199" t="s">
        <v>25752</v>
      </c>
      <c r="AV2595" s="200">
        <v>1605</v>
      </c>
      <c r="BD2595" s="263"/>
      <c r="BE2595" s="264"/>
      <c r="BG2595" s="244" t="s">
        <v>44075</v>
      </c>
      <c r="BH2595" s="245">
        <v>1512</v>
      </c>
      <c r="BJ2595" s="230" t="s">
        <v>11928</v>
      </c>
      <c r="BK2595" s="231">
        <v>264941.57</v>
      </c>
      <c r="BM2595" s="209" t="s">
        <v>6965</v>
      </c>
      <c r="BN2595" s="210">
        <v>385</v>
      </c>
    </row>
    <row r="2596" spans="13:66" x14ac:dyDescent="0.55000000000000004">
      <c r="M2596" s="250" t="s">
        <v>43747</v>
      </c>
      <c r="N2596" s="250"/>
      <c r="O2596" s="251">
        <v>110938</v>
      </c>
      <c r="Q2596" s="224" t="s">
        <v>5729</v>
      </c>
      <c r="R2596" s="224"/>
      <c r="S2596" s="225">
        <v>1044583.54</v>
      </c>
      <c r="U2596" s="203" t="s">
        <v>2842</v>
      </c>
      <c r="V2596" s="203"/>
      <c r="W2596" s="204">
        <v>447430.45</v>
      </c>
      <c r="AF2596" t="s">
        <v>53011</v>
      </c>
      <c r="AG2596" s="284">
        <v>3480</v>
      </c>
      <c r="AI2596" s="276" t="s">
        <v>58492</v>
      </c>
      <c r="AJ2596" s="277">
        <v>177.28</v>
      </c>
      <c r="AL2596" s="246" t="s">
        <v>59516</v>
      </c>
      <c r="AM2596" s="247">
        <v>2055.87</v>
      </c>
      <c r="AO2596" s="226" t="s">
        <v>33235</v>
      </c>
      <c r="AP2596" s="227">
        <v>544711.31000000006</v>
      </c>
      <c r="AR2596" s="207" t="s">
        <v>17089</v>
      </c>
      <c r="AS2596" s="208">
        <v>56045</v>
      </c>
      <c r="AT2596" s="93"/>
      <c r="AU2596" s="199" t="s">
        <v>25754</v>
      </c>
      <c r="AV2596" s="200">
        <v>34892.720000000001</v>
      </c>
      <c r="BD2596" s="263"/>
      <c r="BE2596" s="264"/>
      <c r="BG2596" s="244" t="s">
        <v>44076</v>
      </c>
      <c r="BH2596" s="245">
        <v>110938</v>
      </c>
      <c r="BJ2596" s="230" t="s">
        <v>11929</v>
      </c>
      <c r="BK2596" s="231">
        <v>1044583.54</v>
      </c>
      <c r="BM2596" s="209" t="s">
        <v>7172</v>
      </c>
      <c r="BN2596" s="210">
        <v>116</v>
      </c>
    </row>
    <row r="2597" spans="13:66" x14ac:dyDescent="0.55000000000000004">
      <c r="M2597" s="250" t="s">
        <v>43748</v>
      </c>
      <c r="N2597" s="250"/>
      <c r="O2597" s="251">
        <v>17620</v>
      </c>
      <c r="Q2597" s="224" t="s">
        <v>5730</v>
      </c>
      <c r="R2597" s="224"/>
      <c r="S2597" s="225">
        <v>605146.06999999995</v>
      </c>
      <c r="U2597" s="203" t="s">
        <v>2843</v>
      </c>
      <c r="V2597" s="203"/>
      <c r="W2597" s="204">
        <v>1568</v>
      </c>
      <c r="AF2597" t="s">
        <v>59696</v>
      </c>
      <c r="AG2597" s="284">
        <v>-36918.15</v>
      </c>
      <c r="AI2597" s="276" t="s">
        <v>42321</v>
      </c>
      <c r="AJ2597" s="277">
        <v>21500</v>
      </c>
      <c r="AL2597" s="246" t="s">
        <v>63562</v>
      </c>
      <c r="AM2597" s="247">
        <v>948.8</v>
      </c>
      <c r="AO2597" s="226" t="s">
        <v>40163</v>
      </c>
      <c r="AP2597" s="227">
        <v>4982.3500000000004</v>
      </c>
      <c r="AR2597" s="207" t="s">
        <v>13207</v>
      </c>
      <c r="AS2597" s="208">
        <v>39433.629999999997</v>
      </c>
      <c r="AT2597" s="93"/>
      <c r="AU2597" s="199" t="s">
        <v>14088</v>
      </c>
      <c r="AV2597" s="200">
        <v>16892.32</v>
      </c>
      <c r="BD2597" s="263"/>
      <c r="BE2597" s="264"/>
      <c r="BG2597" s="244" t="s">
        <v>44077</v>
      </c>
      <c r="BH2597" s="245">
        <v>17620</v>
      </c>
      <c r="BJ2597" s="230" t="s">
        <v>11930</v>
      </c>
      <c r="BK2597" s="231">
        <v>605146.06999999995</v>
      </c>
      <c r="BM2597" s="209" t="s">
        <v>7447</v>
      </c>
      <c r="BN2597" s="210">
        <v>2203</v>
      </c>
    </row>
    <row r="2598" spans="13:66" x14ac:dyDescent="0.55000000000000004">
      <c r="M2598" s="250" t="s">
        <v>43749</v>
      </c>
      <c r="N2598" s="250"/>
      <c r="O2598" s="251">
        <v>2746</v>
      </c>
      <c r="Q2598" s="224" t="s">
        <v>5731</v>
      </c>
      <c r="R2598" s="224"/>
      <c r="S2598" s="225">
        <v>5899006.9100000001</v>
      </c>
      <c r="U2598" s="203" t="s">
        <v>2844</v>
      </c>
      <c r="V2598" s="203"/>
      <c r="W2598" s="204">
        <v>180123.15</v>
      </c>
      <c r="AF2598" t="s">
        <v>66667</v>
      </c>
      <c r="AG2598" s="284">
        <v>1320398.53</v>
      </c>
      <c r="AI2598" s="276" t="s">
        <v>34853</v>
      </c>
      <c r="AJ2598" s="277">
        <v>93990.61</v>
      </c>
      <c r="AL2598" s="246" t="s">
        <v>61876</v>
      </c>
      <c r="AM2598" s="247">
        <v>86684.88</v>
      </c>
      <c r="AO2598" s="226" t="s">
        <v>47855</v>
      </c>
      <c r="AP2598" s="227">
        <v>2854.01</v>
      </c>
      <c r="AR2598" s="207" t="s">
        <v>13210</v>
      </c>
      <c r="AS2598" s="208">
        <v>13121.77</v>
      </c>
      <c r="AT2598" s="93"/>
      <c r="AU2598" s="199" t="s">
        <v>32604</v>
      </c>
      <c r="AV2598" s="200">
        <v>61746.5</v>
      </c>
      <c r="BD2598" s="263"/>
      <c r="BE2598" s="264"/>
      <c r="BG2598" s="244" t="s">
        <v>44078</v>
      </c>
      <c r="BH2598" s="245">
        <v>2746</v>
      </c>
      <c r="BJ2598" s="230" t="s">
        <v>11931</v>
      </c>
      <c r="BK2598" s="231">
        <v>5899006.9100000001</v>
      </c>
      <c r="BM2598" s="209" t="s">
        <v>7850</v>
      </c>
      <c r="BN2598" s="210">
        <v>193</v>
      </c>
    </row>
    <row r="2599" spans="13:66" x14ac:dyDescent="0.55000000000000004">
      <c r="M2599" s="250" t="s">
        <v>43750</v>
      </c>
      <c r="N2599" s="250"/>
      <c r="O2599" s="251">
        <v>1302</v>
      </c>
      <c r="Q2599" s="224" t="s">
        <v>5732</v>
      </c>
      <c r="R2599" s="224"/>
      <c r="S2599" s="225">
        <v>25342.45</v>
      </c>
      <c r="U2599" s="203" t="s">
        <v>2845</v>
      </c>
      <c r="V2599" s="203"/>
      <c r="W2599" s="204">
        <v>5730</v>
      </c>
      <c r="AF2599" t="s">
        <v>66668</v>
      </c>
      <c r="AG2599" s="284">
        <v>1231274.56</v>
      </c>
      <c r="AI2599" s="276" t="s">
        <v>34854</v>
      </c>
      <c r="AJ2599" s="277">
        <v>303100.71000000002</v>
      </c>
      <c r="AL2599" s="246" t="s">
        <v>38939</v>
      </c>
      <c r="AM2599" s="247">
        <v>97440</v>
      </c>
      <c r="AO2599" s="226" t="s">
        <v>51855</v>
      </c>
      <c r="AP2599" s="227">
        <v>25238.39</v>
      </c>
      <c r="AR2599" s="207" t="s">
        <v>17090</v>
      </c>
      <c r="AS2599" s="208">
        <v>3739.65</v>
      </c>
      <c r="AT2599" s="93"/>
      <c r="AU2599" s="199" t="s">
        <v>32605</v>
      </c>
      <c r="AV2599" s="200">
        <v>10056.31</v>
      </c>
      <c r="BD2599" s="263"/>
      <c r="BE2599" s="264"/>
      <c r="BG2599" s="244" t="s">
        <v>44079</v>
      </c>
      <c r="BH2599" s="245">
        <v>1302</v>
      </c>
      <c r="BJ2599" s="230" t="s">
        <v>11932</v>
      </c>
      <c r="BK2599" s="231">
        <v>25342.45</v>
      </c>
      <c r="BM2599" s="209" t="s">
        <v>8106</v>
      </c>
      <c r="BN2599" s="210">
        <v>221</v>
      </c>
    </row>
    <row r="2600" spans="13:66" x14ac:dyDescent="0.55000000000000004">
      <c r="M2600" s="250" t="s">
        <v>43751</v>
      </c>
      <c r="N2600" s="250"/>
      <c r="O2600" s="251">
        <v>685</v>
      </c>
      <c r="Q2600" s="224" t="s">
        <v>5734</v>
      </c>
      <c r="R2600" s="224"/>
      <c r="S2600" s="225">
        <v>4512144.16</v>
      </c>
      <c r="U2600" s="203" t="s">
        <v>2846</v>
      </c>
      <c r="V2600" s="203"/>
      <c r="W2600" s="204">
        <v>6164.8</v>
      </c>
      <c r="AF2600" t="s">
        <v>61478</v>
      </c>
      <c r="AG2600" s="284">
        <v>1634.54</v>
      </c>
      <c r="AI2600" s="276" t="s">
        <v>34855</v>
      </c>
      <c r="AJ2600" s="277">
        <v>125330.18</v>
      </c>
      <c r="AL2600" s="246" t="s">
        <v>34693</v>
      </c>
      <c r="AM2600" s="247">
        <v>489070</v>
      </c>
      <c r="AO2600" s="226" t="s">
        <v>17144</v>
      </c>
      <c r="AP2600" s="227">
        <v>61976.99</v>
      </c>
      <c r="AR2600" s="207" t="s">
        <v>17091</v>
      </c>
      <c r="AS2600" s="208">
        <v>284.45</v>
      </c>
      <c r="AT2600" s="93"/>
      <c r="AU2600" s="199" t="s">
        <v>32606</v>
      </c>
      <c r="AV2600" s="200">
        <v>7800</v>
      </c>
      <c r="BD2600" s="263"/>
      <c r="BE2600" s="264"/>
      <c r="BG2600" s="244" t="s">
        <v>44080</v>
      </c>
      <c r="BH2600" s="245">
        <v>685</v>
      </c>
      <c r="BJ2600" s="230" t="s">
        <v>11934</v>
      </c>
      <c r="BK2600" s="231">
        <v>4512144.16</v>
      </c>
      <c r="BM2600" s="209" t="s">
        <v>8557</v>
      </c>
      <c r="BN2600" s="210">
        <v>14839</v>
      </c>
    </row>
    <row r="2601" spans="13:66" x14ac:dyDescent="0.55000000000000004">
      <c r="M2601" s="250" t="s">
        <v>43752</v>
      </c>
      <c r="N2601" s="250"/>
      <c r="O2601" s="251">
        <v>9304</v>
      </c>
      <c r="Q2601" s="224" t="s">
        <v>5735</v>
      </c>
      <c r="R2601" s="224"/>
      <c r="S2601" s="225">
        <v>1546097.58</v>
      </c>
      <c r="U2601" s="203" t="s">
        <v>2847</v>
      </c>
      <c r="V2601" s="203"/>
      <c r="W2601" s="204">
        <v>25749</v>
      </c>
      <c r="AF2601" t="s">
        <v>61479</v>
      </c>
      <c r="AG2601">
        <v>115.03</v>
      </c>
      <c r="AI2601" s="276" t="s">
        <v>67332</v>
      </c>
      <c r="AJ2601" s="277">
        <v>4017.19</v>
      </c>
      <c r="AL2601" s="246" t="s">
        <v>34694</v>
      </c>
      <c r="AM2601" s="247">
        <v>95200</v>
      </c>
      <c r="AO2601" s="226" t="s">
        <v>33236</v>
      </c>
      <c r="AP2601" s="227">
        <v>32903.360000000001</v>
      </c>
      <c r="AR2601" s="207" t="s">
        <v>17092</v>
      </c>
      <c r="AS2601" s="208">
        <v>4906.46</v>
      </c>
      <c r="AT2601" s="93"/>
      <c r="AU2601" s="199" t="s">
        <v>32607</v>
      </c>
      <c r="AV2601" s="200">
        <v>400</v>
      </c>
      <c r="BD2601" s="263"/>
      <c r="BE2601" s="264"/>
      <c r="BG2601" s="244" t="s">
        <v>44081</v>
      </c>
      <c r="BH2601" s="245">
        <v>9304</v>
      </c>
      <c r="BJ2601" s="230" t="s">
        <v>11935</v>
      </c>
      <c r="BK2601" s="231">
        <v>1546097.58</v>
      </c>
      <c r="BM2601" s="209" t="s">
        <v>8764</v>
      </c>
      <c r="BN2601" s="210">
        <v>1150</v>
      </c>
    </row>
    <row r="2602" spans="13:66" x14ac:dyDescent="0.55000000000000004">
      <c r="M2602" s="250" t="s">
        <v>43755</v>
      </c>
      <c r="N2602" s="250"/>
      <c r="O2602" s="251">
        <v>45173</v>
      </c>
      <c r="Q2602" s="224" t="s">
        <v>5736</v>
      </c>
      <c r="R2602" s="224"/>
      <c r="S2602" s="225">
        <v>1271425.6100000001</v>
      </c>
      <c r="U2602" s="203" t="s">
        <v>2848</v>
      </c>
      <c r="V2602" s="203"/>
      <c r="W2602" s="204">
        <v>64032</v>
      </c>
      <c r="AF2602" t="s">
        <v>61480</v>
      </c>
      <c r="AG2602">
        <v>392.94</v>
      </c>
      <c r="AI2602" s="276" t="s">
        <v>36177</v>
      </c>
      <c r="AJ2602" s="277">
        <v>2578.5700000000002</v>
      </c>
      <c r="AL2602" s="246" t="s">
        <v>34695</v>
      </c>
      <c r="AM2602" s="247">
        <v>901184.25</v>
      </c>
      <c r="AO2602" s="226" t="s">
        <v>33237</v>
      </c>
      <c r="AP2602" s="227">
        <v>14895.52</v>
      </c>
      <c r="AR2602" s="207" t="s">
        <v>17093</v>
      </c>
      <c r="AS2602" s="208">
        <v>9506.0400000000009</v>
      </c>
      <c r="AT2602" s="93"/>
      <c r="AU2602" s="199" t="s">
        <v>32608</v>
      </c>
      <c r="AV2602" s="200">
        <v>2510.15</v>
      </c>
      <c r="BD2602" s="263"/>
      <c r="BE2602" s="264"/>
      <c r="BG2602" s="244" t="s">
        <v>44084</v>
      </c>
      <c r="BH2602" s="245">
        <v>45173</v>
      </c>
      <c r="BJ2602" s="230" t="s">
        <v>11936</v>
      </c>
      <c r="BK2602" s="231">
        <v>1271425.6100000001</v>
      </c>
      <c r="BM2602" s="209" t="s">
        <v>9039</v>
      </c>
      <c r="BN2602" s="210">
        <v>4246</v>
      </c>
    </row>
    <row r="2603" spans="13:66" x14ac:dyDescent="0.55000000000000004">
      <c r="M2603" s="250" t="s">
        <v>43757</v>
      </c>
      <c r="N2603" s="250"/>
      <c r="O2603" s="251">
        <v>6700</v>
      </c>
      <c r="Q2603" s="224" t="s">
        <v>5737</v>
      </c>
      <c r="R2603" s="224"/>
      <c r="S2603" s="225">
        <v>68226.210000000006</v>
      </c>
      <c r="U2603" s="203" t="s">
        <v>2908</v>
      </c>
      <c r="V2603" s="203"/>
      <c r="W2603" s="204">
        <v>29952061.059999999</v>
      </c>
      <c r="AF2603" t="s">
        <v>68161</v>
      </c>
      <c r="AG2603">
        <v>337.27</v>
      </c>
      <c r="AI2603" s="276" t="s">
        <v>52106</v>
      </c>
      <c r="AJ2603" s="277">
        <v>247779.06</v>
      </c>
      <c r="AL2603" s="246" t="s">
        <v>38940</v>
      </c>
      <c r="AM2603" s="247">
        <v>3483292.63</v>
      </c>
      <c r="AO2603" s="226" t="s">
        <v>34686</v>
      </c>
      <c r="AP2603" s="227">
        <v>43250</v>
      </c>
      <c r="AR2603" s="207" t="s">
        <v>17094</v>
      </c>
      <c r="AS2603" s="208">
        <v>9524</v>
      </c>
      <c r="AT2603" s="93"/>
      <c r="AU2603" s="199" t="s">
        <v>32609</v>
      </c>
      <c r="AV2603" s="200">
        <v>832.54</v>
      </c>
      <c r="BD2603" s="263"/>
      <c r="BE2603" s="264"/>
      <c r="BG2603" s="244" t="s">
        <v>44086</v>
      </c>
      <c r="BH2603" s="245">
        <v>6700</v>
      </c>
      <c r="BJ2603" s="230" t="s">
        <v>11937</v>
      </c>
      <c r="BK2603" s="231">
        <v>68226.210000000006</v>
      </c>
      <c r="BM2603" s="209" t="s">
        <v>9357</v>
      </c>
      <c r="BN2603" s="210">
        <v>10973</v>
      </c>
    </row>
    <row r="2604" spans="13:66" x14ac:dyDescent="0.55000000000000004">
      <c r="M2604" s="250" t="s">
        <v>43758</v>
      </c>
      <c r="N2604" s="250"/>
      <c r="O2604" s="251">
        <v>107</v>
      </c>
      <c r="Q2604" s="224" t="s">
        <v>5738</v>
      </c>
      <c r="R2604" s="224"/>
      <c r="S2604" s="225">
        <v>3250860.75</v>
      </c>
      <c r="U2604" s="203" t="s">
        <v>2849</v>
      </c>
      <c r="V2604" s="203"/>
      <c r="W2604" s="204">
        <v>5250</v>
      </c>
      <c r="AF2604" t="s">
        <v>68162</v>
      </c>
      <c r="AG2604" s="284">
        <v>10000</v>
      </c>
      <c r="AI2604" s="276" t="s">
        <v>67333</v>
      </c>
      <c r="AJ2604" s="277">
        <v>25319.78</v>
      </c>
      <c r="AL2604" s="246" t="s">
        <v>42247</v>
      </c>
      <c r="AM2604" s="247">
        <v>4384.8</v>
      </c>
      <c r="AO2604" s="226" t="s">
        <v>38933</v>
      </c>
      <c r="AP2604" s="227">
        <v>15332.74</v>
      </c>
      <c r="AR2604" s="207" t="s">
        <v>17095</v>
      </c>
      <c r="AS2604" s="208">
        <v>8397.85</v>
      </c>
      <c r="AT2604" s="93"/>
      <c r="AU2604" s="199" t="s">
        <v>32610</v>
      </c>
      <c r="AV2604" s="200">
        <v>1200</v>
      </c>
      <c r="BD2604" s="263"/>
      <c r="BE2604" s="264"/>
      <c r="BG2604" s="244" t="s">
        <v>44087</v>
      </c>
      <c r="BH2604" s="245">
        <v>107</v>
      </c>
      <c r="BJ2604" s="230" t="s">
        <v>11938</v>
      </c>
      <c r="BK2604" s="231">
        <v>3250860.75</v>
      </c>
      <c r="BM2604" s="209" t="s">
        <v>9938</v>
      </c>
      <c r="BN2604" s="210">
        <v>35826</v>
      </c>
    </row>
    <row r="2605" spans="13:66" x14ac:dyDescent="0.55000000000000004">
      <c r="M2605" s="250" t="s">
        <v>43759</v>
      </c>
      <c r="N2605" s="250"/>
      <c r="O2605" s="251">
        <v>59633</v>
      </c>
      <c r="Q2605" s="224" t="s">
        <v>5739</v>
      </c>
      <c r="R2605" s="224"/>
      <c r="S2605" s="225">
        <v>62435757.880000003</v>
      </c>
      <c r="U2605" s="203" t="s">
        <v>2850</v>
      </c>
      <c r="V2605" s="203"/>
      <c r="W2605" s="204">
        <v>5572</v>
      </c>
      <c r="AF2605" t="s">
        <v>64591</v>
      </c>
      <c r="AG2605" s="284">
        <v>3393.03</v>
      </c>
      <c r="AI2605" s="276" t="s">
        <v>67334</v>
      </c>
      <c r="AJ2605" s="277">
        <v>45215.03</v>
      </c>
      <c r="AL2605" s="246" t="s">
        <v>33255</v>
      </c>
      <c r="AM2605" s="247">
        <v>372298.78</v>
      </c>
      <c r="AO2605" s="226" t="s">
        <v>33238</v>
      </c>
      <c r="AP2605" s="227">
        <v>360</v>
      </c>
      <c r="AR2605" s="207" t="s">
        <v>17096</v>
      </c>
      <c r="AS2605" s="208">
        <v>11526.47</v>
      </c>
      <c r="AT2605" s="93"/>
      <c r="AU2605" s="199" t="s">
        <v>32611</v>
      </c>
      <c r="AV2605" s="200">
        <v>10056.31</v>
      </c>
      <c r="BD2605" s="263"/>
      <c r="BE2605" s="264"/>
      <c r="BG2605" s="244" t="s">
        <v>44088</v>
      </c>
      <c r="BH2605" s="245">
        <v>59633</v>
      </c>
      <c r="BJ2605" s="230" t="s">
        <v>11939</v>
      </c>
      <c r="BK2605" s="231">
        <v>62435757.880000003</v>
      </c>
      <c r="BM2605" s="209" t="s">
        <v>6771</v>
      </c>
      <c r="BN2605" s="210">
        <v>8710.94</v>
      </c>
    </row>
    <row r="2606" spans="13:66" x14ac:dyDescent="0.55000000000000004">
      <c r="M2606" s="250" t="s">
        <v>43761</v>
      </c>
      <c r="N2606" s="250"/>
      <c r="O2606" s="251">
        <v>7204</v>
      </c>
      <c r="Q2606" s="224" t="s">
        <v>5740</v>
      </c>
      <c r="R2606" s="224"/>
      <c r="S2606" s="225">
        <v>782182.17</v>
      </c>
      <c r="U2606" s="203" t="s">
        <v>2851</v>
      </c>
      <c r="V2606" s="203"/>
      <c r="W2606" s="204">
        <v>22354</v>
      </c>
      <c r="AF2606" t="s">
        <v>71545</v>
      </c>
      <c r="AG2606" s="284">
        <v>14209.68</v>
      </c>
      <c r="AI2606" s="276" t="s">
        <v>67335</v>
      </c>
      <c r="AJ2606" s="277">
        <v>2744.04</v>
      </c>
      <c r="AL2606" s="246" t="s">
        <v>33256</v>
      </c>
      <c r="AM2606" s="247">
        <v>381717.75</v>
      </c>
      <c r="AO2606" s="226" t="s">
        <v>17145</v>
      </c>
      <c r="AP2606" s="227">
        <v>37593.85</v>
      </c>
      <c r="AR2606" s="207" t="s">
        <v>17097</v>
      </c>
      <c r="AS2606" s="208">
        <v>10857.42</v>
      </c>
      <c r="AT2606" s="93"/>
      <c r="AU2606" s="199" t="s">
        <v>25780</v>
      </c>
      <c r="AV2606" s="200">
        <v>7800</v>
      </c>
      <c r="BD2606" s="263"/>
      <c r="BE2606" s="264"/>
      <c r="BG2606" s="244" t="s">
        <v>44090</v>
      </c>
      <c r="BH2606" s="245">
        <v>7204</v>
      </c>
      <c r="BJ2606" s="230" t="s">
        <v>11940</v>
      </c>
      <c r="BK2606" s="231">
        <v>782182.17</v>
      </c>
      <c r="BM2606" s="209" t="s">
        <v>7173</v>
      </c>
      <c r="BN2606" s="210">
        <v>607.9</v>
      </c>
    </row>
    <row r="2607" spans="13:66" x14ac:dyDescent="0.55000000000000004">
      <c r="M2607" s="250" t="s">
        <v>43764</v>
      </c>
      <c r="N2607" s="250"/>
      <c r="O2607" s="251">
        <v>1244</v>
      </c>
      <c r="Q2607" s="224" t="s">
        <v>5741</v>
      </c>
      <c r="R2607" s="224"/>
      <c r="S2607" s="225">
        <v>295633.71999999997</v>
      </c>
      <c r="U2607" s="203" t="s">
        <v>2852</v>
      </c>
      <c r="V2607" s="203"/>
      <c r="W2607" s="204">
        <v>216</v>
      </c>
      <c r="AF2607" t="s">
        <v>64592</v>
      </c>
      <c r="AG2607" s="284">
        <v>2709.13</v>
      </c>
      <c r="AI2607" s="276" t="s">
        <v>67336</v>
      </c>
      <c r="AJ2607" s="277">
        <v>207.24</v>
      </c>
      <c r="AL2607" s="246" t="s">
        <v>34696</v>
      </c>
      <c r="AM2607" s="247">
        <v>176326.38</v>
      </c>
      <c r="AO2607" s="226" t="s">
        <v>36110</v>
      </c>
      <c r="AP2607" s="227">
        <v>20659.37</v>
      </c>
      <c r="AR2607" s="207" t="s">
        <v>17098</v>
      </c>
      <c r="AS2607" s="208">
        <v>15600</v>
      </c>
      <c r="AT2607" s="93"/>
      <c r="AU2607" s="199" t="s">
        <v>25783</v>
      </c>
      <c r="AV2607" s="200">
        <v>400</v>
      </c>
      <c r="BD2607" s="263"/>
      <c r="BE2607" s="264"/>
      <c r="BG2607" s="244" t="s">
        <v>44093</v>
      </c>
      <c r="BH2607" s="245">
        <v>1244</v>
      </c>
      <c r="BJ2607" s="230" t="s">
        <v>11941</v>
      </c>
      <c r="BK2607" s="231">
        <v>295633.71999999997</v>
      </c>
      <c r="BM2607" s="209" t="s">
        <v>7448</v>
      </c>
      <c r="BN2607" s="210">
        <v>57378</v>
      </c>
    </row>
    <row r="2608" spans="13:66" x14ac:dyDescent="0.55000000000000004">
      <c r="M2608" s="250" t="s">
        <v>43766</v>
      </c>
      <c r="N2608" s="250"/>
      <c r="O2608" s="251">
        <v>3218</v>
      </c>
      <c r="Q2608" s="224" t="s">
        <v>5743</v>
      </c>
      <c r="R2608" s="224"/>
      <c r="S2608" s="225">
        <v>190331.5</v>
      </c>
      <c r="U2608" s="203" t="s">
        <v>2853</v>
      </c>
      <c r="V2608" s="203"/>
      <c r="W2608" s="204">
        <v>7304</v>
      </c>
      <c r="AF2608" t="s">
        <v>70048</v>
      </c>
      <c r="AG2608" s="284">
        <v>19487.73</v>
      </c>
      <c r="AI2608" s="276" t="s">
        <v>67337</v>
      </c>
      <c r="AJ2608" s="277">
        <v>88.7</v>
      </c>
      <c r="AL2608" s="246" t="s">
        <v>44548</v>
      </c>
      <c r="AM2608" s="247">
        <v>19206</v>
      </c>
      <c r="AO2608" s="226" t="s">
        <v>34687</v>
      </c>
      <c r="AP2608" s="227">
        <v>47242</v>
      </c>
      <c r="AR2608" s="207" t="s">
        <v>17099</v>
      </c>
      <c r="AS2608" s="208">
        <v>1934.37</v>
      </c>
      <c r="AT2608" s="93"/>
      <c r="AU2608" s="199" t="s">
        <v>25784</v>
      </c>
      <c r="AV2608" s="200">
        <v>2510.15</v>
      </c>
      <c r="BD2608" s="263"/>
      <c r="BE2608" s="264"/>
      <c r="BG2608" s="244" t="s">
        <v>44095</v>
      </c>
      <c r="BH2608" s="245">
        <v>3218</v>
      </c>
      <c r="BJ2608" s="230" t="s">
        <v>11943</v>
      </c>
      <c r="BK2608" s="231">
        <v>190331.5</v>
      </c>
      <c r="BM2608" s="209" t="s">
        <v>10517</v>
      </c>
      <c r="BN2608" s="210">
        <v>40394.81</v>
      </c>
    </row>
    <row r="2609" spans="13:66" x14ac:dyDescent="0.55000000000000004">
      <c r="M2609" s="250" t="s">
        <v>43767</v>
      </c>
      <c r="N2609" s="250"/>
      <c r="O2609" s="251">
        <v>845</v>
      </c>
      <c r="Q2609" s="224" t="s">
        <v>5745</v>
      </c>
      <c r="R2609" s="224"/>
      <c r="S2609" s="225">
        <v>6973.95</v>
      </c>
      <c r="U2609" s="203" t="s">
        <v>2854</v>
      </c>
      <c r="V2609" s="203"/>
      <c r="W2609" s="204">
        <v>37285</v>
      </c>
      <c r="AF2609" t="s">
        <v>71546</v>
      </c>
      <c r="AG2609" s="284">
        <v>1822.22</v>
      </c>
      <c r="AI2609" s="276" t="s">
        <v>67338</v>
      </c>
      <c r="AJ2609" s="277">
        <v>27461.83</v>
      </c>
      <c r="AL2609" s="246" t="s">
        <v>44549</v>
      </c>
      <c r="AM2609" s="247">
        <v>5105.34</v>
      </c>
      <c r="AO2609" s="226" t="s">
        <v>33239</v>
      </c>
      <c r="AP2609" s="227">
        <v>7718.85</v>
      </c>
      <c r="AR2609" s="207" t="s">
        <v>17100</v>
      </c>
      <c r="AS2609" s="208">
        <v>5733.69</v>
      </c>
      <c r="AT2609" s="93"/>
      <c r="AU2609" s="199" t="s">
        <v>25788</v>
      </c>
      <c r="AV2609" s="200">
        <v>832.54</v>
      </c>
      <c r="BD2609" s="263"/>
      <c r="BE2609" s="264"/>
      <c r="BG2609" s="244" t="s">
        <v>44096</v>
      </c>
      <c r="BH2609" s="245">
        <v>845</v>
      </c>
      <c r="BJ2609" s="230" t="s">
        <v>11945</v>
      </c>
      <c r="BK2609" s="231">
        <v>6973.95</v>
      </c>
      <c r="BM2609" s="209" t="s">
        <v>10678</v>
      </c>
      <c r="BN2609" s="210">
        <v>3044</v>
      </c>
    </row>
    <row r="2610" spans="13:66" x14ac:dyDescent="0.55000000000000004">
      <c r="M2610" s="250" t="s">
        <v>43768</v>
      </c>
      <c r="N2610" s="250"/>
      <c r="O2610" s="251">
        <v>3063</v>
      </c>
      <c r="Q2610" s="224" t="s">
        <v>5746</v>
      </c>
      <c r="R2610" s="224"/>
      <c r="S2610" s="225">
        <v>122387.12</v>
      </c>
      <c r="U2610" s="203" t="s">
        <v>2855</v>
      </c>
      <c r="V2610" s="203"/>
      <c r="W2610" s="204">
        <v>3149</v>
      </c>
      <c r="AF2610" t="s">
        <v>71547</v>
      </c>
      <c r="AG2610">
        <v>-186.59</v>
      </c>
      <c r="AI2610" s="276" t="s">
        <v>67339</v>
      </c>
      <c r="AJ2610" s="277">
        <v>1740.26</v>
      </c>
      <c r="AL2610" s="246" t="s">
        <v>38941</v>
      </c>
      <c r="AM2610" s="247">
        <v>84.83</v>
      </c>
      <c r="AO2610" s="226" t="s">
        <v>46734</v>
      </c>
      <c r="AP2610" s="227">
        <v>27285</v>
      </c>
      <c r="AR2610" s="207" t="s">
        <v>17101</v>
      </c>
      <c r="AS2610" s="208">
        <v>1043.1600000000001</v>
      </c>
      <c r="AT2610" s="93"/>
      <c r="AU2610" s="199" t="s">
        <v>25789</v>
      </c>
      <c r="AV2610" s="200">
        <v>1200</v>
      </c>
      <c r="BD2610" s="263"/>
      <c r="BE2610" s="264"/>
      <c r="BG2610" s="244" t="s">
        <v>44097</v>
      </c>
      <c r="BH2610" s="245">
        <v>3063</v>
      </c>
      <c r="BJ2610" s="230" t="s">
        <v>11946</v>
      </c>
      <c r="BK2610" s="231">
        <v>122387.12</v>
      </c>
      <c r="BM2610" s="209" t="s">
        <v>10945</v>
      </c>
      <c r="BN2610" s="210">
        <v>916</v>
      </c>
    </row>
    <row r="2611" spans="13:66" x14ac:dyDescent="0.55000000000000004">
      <c r="M2611" s="250" t="s">
        <v>43769</v>
      </c>
      <c r="N2611" s="250"/>
      <c r="O2611" s="251">
        <v>1692.5</v>
      </c>
      <c r="Q2611" s="224" t="s">
        <v>5747</v>
      </c>
      <c r="R2611" s="224"/>
      <c r="S2611" s="225">
        <v>91542.05</v>
      </c>
      <c r="U2611" s="203" t="s">
        <v>2856</v>
      </c>
      <c r="V2611" s="203"/>
      <c r="W2611" s="204">
        <v>2077</v>
      </c>
      <c r="AF2611" t="s">
        <v>68167</v>
      </c>
      <c r="AG2611" s="284">
        <v>31893.14</v>
      </c>
      <c r="AI2611" s="276" t="s">
        <v>70472</v>
      </c>
      <c r="AJ2611" s="277">
        <v>89.44</v>
      </c>
      <c r="AL2611" s="246" t="s">
        <v>44550</v>
      </c>
      <c r="AM2611" s="247">
        <v>639586.22</v>
      </c>
      <c r="AO2611" s="226" t="s">
        <v>44534</v>
      </c>
      <c r="AP2611" s="227">
        <v>3343.39</v>
      </c>
      <c r="AR2611" s="207" t="s">
        <v>17102</v>
      </c>
      <c r="AS2611" s="208">
        <v>3060</v>
      </c>
      <c r="AT2611" s="93"/>
      <c r="AU2611" s="199" t="s">
        <v>14089</v>
      </c>
      <c r="AV2611" s="200">
        <v>183108.97</v>
      </c>
      <c r="BD2611" s="263"/>
      <c r="BE2611" s="264"/>
      <c r="BG2611" s="244" t="s">
        <v>44098</v>
      </c>
      <c r="BH2611" s="245">
        <v>1692.5</v>
      </c>
      <c r="BJ2611" s="230" t="s">
        <v>11947</v>
      </c>
      <c r="BK2611" s="231">
        <v>91542.05</v>
      </c>
      <c r="BM2611" s="209" t="s">
        <v>11139</v>
      </c>
      <c r="BN2611" s="210">
        <v>10993</v>
      </c>
    </row>
    <row r="2612" spans="13:66" x14ac:dyDescent="0.55000000000000004">
      <c r="M2612" s="250" t="s">
        <v>43770</v>
      </c>
      <c r="N2612" s="250"/>
      <c r="O2612" s="251">
        <v>100238</v>
      </c>
      <c r="Q2612" s="224" t="s">
        <v>5748</v>
      </c>
      <c r="R2612" s="224"/>
      <c r="S2612" s="225">
        <v>135270.29</v>
      </c>
      <c r="U2612" s="203" t="s">
        <v>2857</v>
      </c>
      <c r="V2612" s="203"/>
      <c r="W2612" s="204">
        <v>21676</v>
      </c>
      <c r="AF2612" t="s">
        <v>70634</v>
      </c>
      <c r="AG2612" s="284">
        <v>2731.43</v>
      </c>
      <c r="AI2612" s="276" t="s">
        <v>64152</v>
      </c>
      <c r="AJ2612" s="277">
        <v>9000</v>
      </c>
      <c r="AL2612" s="246" t="s">
        <v>40168</v>
      </c>
      <c r="AM2612" s="247">
        <v>-179.51</v>
      </c>
      <c r="AO2612" s="226" t="s">
        <v>44535</v>
      </c>
      <c r="AP2612" s="227">
        <v>255.77</v>
      </c>
      <c r="AR2612" s="207" t="s">
        <v>17103</v>
      </c>
      <c r="AS2612" s="208">
        <v>27227.4</v>
      </c>
      <c r="AT2612" s="93"/>
      <c r="AU2612" s="199" t="s">
        <v>14090</v>
      </c>
      <c r="AV2612" s="200">
        <v>23630.94</v>
      </c>
      <c r="BD2612" s="263"/>
      <c r="BE2612" s="264"/>
      <c r="BG2612" s="244" t="s">
        <v>44099</v>
      </c>
      <c r="BH2612" s="245">
        <v>100238</v>
      </c>
      <c r="BJ2612" s="230" t="s">
        <v>11948</v>
      </c>
      <c r="BK2612" s="231">
        <v>135270.29</v>
      </c>
      <c r="BM2612" s="209" t="s">
        <v>9939</v>
      </c>
      <c r="BN2612" s="210">
        <v>122044.65</v>
      </c>
    </row>
    <row r="2613" spans="13:66" x14ac:dyDescent="0.55000000000000004">
      <c r="M2613" s="250" t="s">
        <v>43771</v>
      </c>
      <c r="N2613" s="250"/>
      <c r="O2613" s="251">
        <v>2258.2399999999998</v>
      </c>
      <c r="Q2613" s="224" t="s">
        <v>5749</v>
      </c>
      <c r="R2613" s="224"/>
      <c r="S2613" s="225">
        <v>58361</v>
      </c>
      <c r="U2613" s="203" t="s">
        <v>2858</v>
      </c>
      <c r="V2613" s="203"/>
      <c r="W2613" s="204">
        <v>91595</v>
      </c>
      <c r="AF2613" t="s">
        <v>68168</v>
      </c>
      <c r="AG2613" s="284">
        <v>2648.79</v>
      </c>
      <c r="AI2613" s="276" t="s">
        <v>67340</v>
      </c>
      <c r="AJ2613" s="277">
        <v>4403.68</v>
      </c>
      <c r="AL2613" s="246" t="s">
        <v>55897</v>
      </c>
      <c r="AM2613" s="247">
        <v>34402.720000000001</v>
      </c>
      <c r="AO2613" s="226" t="s">
        <v>47856</v>
      </c>
      <c r="AP2613" s="227">
        <v>20</v>
      </c>
      <c r="AR2613" s="207" t="s">
        <v>17104</v>
      </c>
      <c r="AS2613" s="208">
        <v>10167.68</v>
      </c>
      <c r="AT2613" s="93"/>
      <c r="AU2613" s="199" t="s">
        <v>14091</v>
      </c>
      <c r="AV2613" s="200">
        <v>15284.77</v>
      </c>
      <c r="BD2613" s="263"/>
      <c r="BE2613" s="264"/>
      <c r="BG2613" s="244" t="s">
        <v>44100</v>
      </c>
      <c r="BH2613" s="245">
        <v>2258.2399999999998</v>
      </c>
      <c r="BJ2613" s="230" t="s">
        <v>11949</v>
      </c>
      <c r="BK2613" s="231">
        <v>58361</v>
      </c>
      <c r="BM2613" s="209" t="s">
        <v>6966</v>
      </c>
      <c r="BN2613" s="210">
        <v>1219</v>
      </c>
    </row>
    <row r="2614" spans="13:66" x14ac:dyDescent="0.55000000000000004">
      <c r="M2614" s="250" t="s">
        <v>43772</v>
      </c>
      <c r="N2614" s="250"/>
      <c r="O2614" s="251">
        <v>5492</v>
      </c>
      <c r="Q2614" s="224" t="s">
        <v>5750</v>
      </c>
      <c r="R2614" s="224"/>
      <c r="S2614" s="225">
        <v>158147.29999999999</v>
      </c>
      <c r="U2614" s="203" t="s">
        <v>2859</v>
      </c>
      <c r="V2614" s="203"/>
      <c r="W2614" s="204">
        <v>7750</v>
      </c>
      <c r="AF2614" t="s">
        <v>68169</v>
      </c>
      <c r="AG2614" s="284">
        <v>8323.75</v>
      </c>
      <c r="AI2614" s="276" t="s">
        <v>67341</v>
      </c>
      <c r="AJ2614" s="277">
        <v>27524.51</v>
      </c>
      <c r="AL2614" s="246" t="s">
        <v>63071</v>
      </c>
      <c r="AM2614" s="247">
        <v>126.77</v>
      </c>
      <c r="AO2614" s="226" t="s">
        <v>51856</v>
      </c>
      <c r="AP2614" s="227">
        <v>440.59</v>
      </c>
      <c r="AR2614" s="207" t="s">
        <v>17105</v>
      </c>
      <c r="AS2614" s="208">
        <v>1265.76</v>
      </c>
      <c r="AT2614" s="93"/>
      <c r="AU2614" s="199" t="s">
        <v>14092</v>
      </c>
      <c r="AV2614" s="200">
        <v>23328.79</v>
      </c>
      <c r="BD2614" s="263"/>
      <c r="BE2614" s="264"/>
      <c r="BG2614" s="244" t="s">
        <v>44101</v>
      </c>
      <c r="BH2614" s="245">
        <v>5492</v>
      </c>
      <c r="BJ2614" s="230" t="s">
        <v>11950</v>
      </c>
      <c r="BK2614" s="231">
        <v>158147.29999999999</v>
      </c>
      <c r="BM2614" s="209" t="s">
        <v>7174</v>
      </c>
      <c r="BN2614" s="210">
        <v>1009</v>
      </c>
    </row>
    <row r="2615" spans="13:66" x14ac:dyDescent="0.55000000000000004">
      <c r="M2615" s="250" t="s">
        <v>43774</v>
      </c>
      <c r="N2615" s="250"/>
      <c r="O2615" s="251">
        <v>22762.65</v>
      </c>
      <c r="Q2615" s="224" t="s">
        <v>5766</v>
      </c>
      <c r="R2615" s="224"/>
      <c r="S2615" s="225">
        <v>356278.82</v>
      </c>
      <c r="U2615" s="203" t="s">
        <v>2860</v>
      </c>
      <c r="V2615" s="203"/>
      <c r="W2615" s="204">
        <v>12744</v>
      </c>
      <c r="AF2615" t="s">
        <v>70636</v>
      </c>
      <c r="AG2615" s="284">
        <v>6008.36</v>
      </c>
      <c r="AI2615" s="276" t="s">
        <v>67342</v>
      </c>
      <c r="AJ2615" s="277">
        <v>6936.5</v>
      </c>
      <c r="AL2615" s="246" t="s">
        <v>55898</v>
      </c>
      <c r="AM2615" s="247">
        <v>2583.34</v>
      </c>
      <c r="AO2615" s="226" t="s">
        <v>49715</v>
      </c>
      <c r="AP2615" s="227">
        <v>74.900000000000006</v>
      </c>
      <c r="AR2615" s="207" t="s">
        <v>17106</v>
      </c>
      <c r="AS2615" s="208">
        <v>14766.05</v>
      </c>
      <c r="AT2615" s="93"/>
      <c r="AU2615" s="199" t="s">
        <v>32612</v>
      </c>
      <c r="AV2615" s="200">
        <v>167613.31</v>
      </c>
      <c r="BD2615" s="263"/>
      <c r="BE2615" s="264"/>
      <c r="BG2615" s="244" t="s">
        <v>44103</v>
      </c>
      <c r="BH2615" s="245">
        <v>22762.65</v>
      </c>
      <c r="BJ2615" s="230" t="s">
        <v>11966</v>
      </c>
      <c r="BK2615" s="231">
        <v>356278.82</v>
      </c>
      <c r="BM2615" s="209" t="s">
        <v>7449</v>
      </c>
      <c r="BN2615" s="210">
        <v>4966</v>
      </c>
    </row>
    <row r="2616" spans="13:66" x14ac:dyDescent="0.55000000000000004">
      <c r="M2616" s="250" t="s">
        <v>43775</v>
      </c>
      <c r="N2616" s="250"/>
      <c r="O2616" s="251">
        <v>2756</v>
      </c>
      <c r="Q2616" s="224" t="s">
        <v>5751</v>
      </c>
      <c r="R2616" s="224"/>
      <c r="S2616" s="225">
        <v>85519.52</v>
      </c>
      <c r="U2616" s="203" t="s">
        <v>2861</v>
      </c>
      <c r="V2616" s="203"/>
      <c r="W2616" s="204">
        <v>900</v>
      </c>
      <c r="AF2616" t="s">
        <v>66669</v>
      </c>
      <c r="AG2616" s="284">
        <v>1666.32</v>
      </c>
      <c r="AI2616" s="276" t="s">
        <v>67343</v>
      </c>
      <c r="AJ2616" s="277">
        <v>63890.89</v>
      </c>
      <c r="AL2616" s="246" t="s">
        <v>55899</v>
      </c>
      <c r="AM2616" s="247">
        <v>8459.7000000000007</v>
      </c>
      <c r="AO2616" s="226" t="s">
        <v>44536</v>
      </c>
      <c r="AP2616" s="227">
        <v>59250</v>
      </c>
      <c r="AR2616" s="207" t="s">
        <v>17107</v>
      </c>
      <c r="AS2616" s="208">
        <v>65134.95</v>
      </c>
      <c r="AT2616" s="93"/>
      <c r="AU2616" s="199" t="s">
        <v>32613</v>
      </c>
      <c r="AV2616" s="200">
        <v>14017.97</v>
      </c>
      <c r="BD2616" s="263"/>
      <c r="BE2616" s="264"/>
      <c r="BG2616" s="244" t="s">
        <v>44104</v>
      </c>
      <c r="BH2616" s="245">
        <v>2756</v>
      </c>
      <c r="BJ2616" s="230" t="s">
        <v>11951</v>
      </c>
      <c r="BK2616" s="231">
        <v>85519.52</v>
      </c>
      <c r="BM2616" s="209" t="s">
        <v>7851</v>
      </c>
      <c r="BN2616" s="210">
        <v>171.56</v>
      </c>
    </row>
    <row r="2617" spans="13:66" x14ac:dyDescent="0.55000000000000004">
      <c r="M2617" s="250" t="s">
        <v>43777</v>
      </c>
      <c r="N2617" s="250"/>
      <c r="O2617" s="251">
        <v>4248</v>
      </c>
      <c r="Q2617" s="224" t="s">
        <v>5752</v>
      </c>
      <c r="R2617" s="224"/>
      <c r="S2617" s="225">
        <v>66889.36</v>
      </c>
      <c r="U2617" s="203" t="s">
        <v>2862</v>
      </c>
      <c r="V2617" s="203"/>
      <c r="W2617" s="204">
        <v>16405</v>
      </c>
      <c r="AF2617" t="s">
        <v>71548</v>
      </c>
      <c r="AG2617" s="284">
        <v>60208</v>
      </c>
      <c r="AI2617" s="276" t="s">
        <v>59006</v>
      </c>
      <c r="AJ2617" s="277">
        <v>4699.83</v>
      </c>
      <c r="AL2617" s="246" t="s">
        <v>55900</v>
      </c>
      <c r="AM2617" s="247">
        <v>6101.2</v>
      </c>
      <c r="AO2617" s="226" t="s">
        <v>44537</v>
      </c>
      <c r="AP2617" s="227">
        <v>4532.55</v>
      </c>
      <c r="AR2617" s="207" t="s">
        <v>17108</v>
      </c>
      <c r="AS2617" s="208">
        <v>29655.08</v>
      </c>
      <c r="AT2617" s="93"/>
      <c r="AU2617" s="199" t="s">
        <v>32614</v>
      </c>
      <c r="AV2617" s="200">
        <v>122127.14</v>
      </c>
      <c r="BD2617" s="263"/>
      <c r="BE2617" s="264"/>
      <c r="BG2617" s="244" t="s">
        <v>44106</v>
      </c>
      <c r="BH2617" s="245">
        <v>4248</v>
      </c>
      <c r="BJ2617" s="230" t="s">
        <v>11952</v>
      </c>
      <c r="BK2617" s="231">
        <v>66889.36</v>
      </c>
      <c r="BM2617" s="209" t="s">
        <v>8107</v>
      </c>
      <c r="BN2617" s="210">
        <v>2505.88</v>
      </c>
    </row>
    <row r="2618" spans="13:66" x14ac:dyDescent="0.55000000000000004">
      <c r="M2618" s="250" t="s">
        <v>43778</v>
      </c>
      <c r="N2618" s="250"/>
      <c r="O2618" s="251">
        <v>6671</v>
      </c>
      <c r="Q2618" s="224" t="s">
        <v>5753</v>
      </c>
      <c r="R2618" s="224"/>
      <c r="S2618" s="225">
        <v>81330.320000000007</v>
      </c>
      <c r="U2618" s="203" t="s">
        <v>2863</v>
      </c>
      <c r="V2618" s="203"/>
      <c r="W2618" s="204">
        <v>143270</v>
      </c>
      <c r="AF2618" t="s">
        <v>47068</v>
      </c>
      <c r="AG2618" s="284">
        <v>156221.45000000001</v>
      </c>
      <c r="AI2618" s="276" t="s">
        <v>59007</v>
      </c>
      <c r="AJ2618" s="277">
        <v>15985.51</v>
      </c>
      <c r="AL2618" s="246" t="s">
        <v>64082</v>
      </c>
      <c r="AM2618" s="247">
        <v>293</v>
      </c>
      <c r="AO2618" s="226" t="s">
        <v>51857</v>
      </c>
      <c r="AP2618" s="227">
        <v>2191.5700000000002</v>
      </c>
      <c r="AR2618" s="207" t="s">
        <v>17109</v>
      </c>
      <c r="AS2618" s="208">
        <v>15528.61</v>
      </c>
      <c r="AT2618" s="93"/>
      <c r="AU2618" s="199" t="s">
        <v>32615</v>
      </c>
      <c r="AV2618" s="200">
        <v>56286.58</v>
      </c>
      <c r="BD2618" s="263"/>
      <c r="BE2618" s="264"/>
      <c r="BG2618" s="244" t="s">
        <v>44107</v>
      </c>
      <c r="BH2618" s="245">
        <v>6671</v>
      </c>
      <c r="BJ2618" s="230" t="s">
        <v>11953</v>
      </c>
      <c r="BK2618" s="231">
        <v>81330.320000000007</v>
      </c>
      <c r="BM2618" s="209" t="s">
        <v>8765</v>
      </c>
      <c r="BN2618" s="210">
        <v>4320</v>
      </c>
    </row>
    <row r="2619" spans="13:66" x14ac:dyDescent="0.55000000000000004">
      <c r="M2619" s="250" t="s">
        <v>43779</v>
      </c>
      <c r="N2619" s="250"/>
      <c r="O2619" s="251">
        <v>549</v>
      </c>
      <c r="Q2619" s="224" t="s">
        <v>5754</v>
      </c>
      <c r="R2619" s="224"/>
      <c r="S2619" s="225">
        <v>216020.78</v>
      </c>
      <c r="U2619" s="203" t="s">
        <v>2864</v>
      </c>
      <c r="V2619" s="203"/>
      <c r="W2619" s="204">
        <v>1607</v>
      </c>
      <c r="AF2619" t="s">
        <v>42690</v>
      </c>
      <c r="AG2619" s="284">
        <v>71625.64</v>
      </c>
      <c r="AI2619" s="276" t="s">
        <v>61087</v>
      </c>
      <c r="AJ2619" s="277">
        <v>6005.81</v>
      </c>
      <c r="AL2619" s="246" t="s">
        <v>59517</v>
      </c>
      <c r="AM2619" s="247">
        <v>758.82</v>
      </c>
      <c r="AO2619" s="226" t="s">
        <v>44538</v>
      </c>
      <c r="AP2619" s="227">
        <v>7500</v>
      </c>
      <c r="AR2619" s="207" t="s">
        <v>17110</v>
      </c>
      <c r="AS2619" s="208">
        <v>63465.120000000003</v>
      </c>
      <c r="AT2619" s="93"/>
      <c r="AU2619" s="199" t="s">
        <v>14093</v>
      </c>
      <c r="AV2619" s="200">
        <v>183108.97</v>
      </c>
      <c r="BD2619" s="263"/>
      <c r="BE2619" s="264"/>
      <c r="BG2619" s="244" t="s">
        <v>44108</v>
      </c>
      <c r="BH2619" s="245">
        <v>549</v>
      </c>
      <c r="BJ2619" s="230" t="s">
        <v>11954</v>
      </c>
      <c r="BK2619" s="231">
        <v>216020.78</v>
      </c>
      <c r="BM2619" s="209" t="s">
        <v>9040</v>
      </c>
      <c r="BN2619" s="210">
        <v>7346</v>
      </c>
    </row>
    <row r="2620" spans="13:66" x14ac:dyDescent="0.55000000000000004">
      <c r="M2620" s="250" t="s">
        <v>43782</v>
      </c>
      <c r="N2620" s="250"/>
      <c r="O2620" s="251">
        <v>1803</v>
      </c>
      <c r="Q2620" s="224" t="s">
        <v>5755</v>
      </c>
      <c r="R2620" s="224"/>
      <c r="S2620" s="225">
        <v>146715.01</v>
      </c>
      <c r="U2620" s="203" t="s">
        <v>2865</v>
      </c>
      <c r="V2620" s="203"/>
      <c r="W2620" s="204">
        <v>3903.75</v>
      </c>
      <c r="AF2620" t="s">
        <v>56316</v>
      </c>
      <c r="AG2620" s="284">
        <v>1293.4100000000001</v>
      </c>
      <c r="AI2620" s="276" t="s">
        <v>52113</v>
      </c>
      <c r="AJ2620" s="277">
        <v>1877.91</v>
      </c>
      <c r="AL2620" s="246" t="s">
        <v>51870</v>
      </c>
      <c r="AM2620" s="247">
        <v>1145.19</v>
      </c>
      <c r="AO2620" s="226" t="s">
        <v>44539</v>
      </c>
      <c r="AP2620" s="227">
        <v>573.79</v>
      </c>
      <c r="AR2620" s="207" t="s">
        <v>17111</v>
      </c>
      <c r="AS2620" s="208">
        <v>488.37</v>
      </c>
      <c r="AT2620" s="93"/>
      <c r="AU2620" s="199" t="s">
        <v>14094</v>
      </c>
      <c r="AV2620" s="200">
        <v>23630.94</v>
      </c>
      <c r="BD2620" s="263"/>
      <c r="BE2620" s="264"/>
      <c r="BG2620" s="244" t="s">
        <v>44111</v>
      </c>
      <c r="BH2620" s="245">
        <v>1803</v>
      </c>
      <c r="BJ2620" s="230" t="s">
        <v>11955</v>
      </c>
      <c r="BK2620" s="231">
        <v>146715.01</v>
      </c>
      <c r="BM2620" s="209" t="s">
        <v>10528</v>
      </c>
      <c r="BN2620" s="210">
        <v>65401.33</v>
      </c>
    </row>
    <row r="2621" spans="13:66" x14ac:dyDescent="0.55000000000000004">
      <c r="M2621" s="250" t="s">
        <v>43783</v>
      </c>
      <c r="N2621" s="250"/>
      <c r="O2621" s="251">
        <v>65096</v>
      </c>
      <c r="Q2621" s="224" t="s">
        <v>5756</v>
      </c>
      <c r="R2621" s="224"/>
      <c r="S2621" s="225">
        <v>296941.11</v>
      </c>
      <c r="U2621" s="203" t="s">
        <v>2866</v>
      </c>
      <c r="V2621" s="203"/>
      <c r="W2621" s="204">
        <v>641</v>
      </c>
      <c r="AF2621" t="s">
        <v>56317</v>
      </c>
      <c r="AG2621" s="284">
        <v>17597.86</v>
      </c>
      <c r="AI2621" s="276" t="s">
        <v>60309</v>
      </c>
      <c r="AJ2621" s="277">
        <v>7988.46</v>
      </c>
      <c r="AL2621" s="246" t="s">
        <v>51871</v>
      </c>
      <c r="AM2621" s="247">
        <v>-8.5</v>
      </c>
      <c r="AO2621" s="226" t="s">
        <v>44540</v>
      </c>
      <c r="AP2621" s="227">
        <v>186578.69</v>
      </c>
      <c r="AR2621" s="207" t="s">
        <v>17112</v>
      </c>
      <c r="AS2621" s="208">
        <v>66000</v>
      </c>
      <c r="AT2621" s="93"/>
      <c r="AU2621" s="199" t="s">
        <v>14095</v>
      </c>
      <c r="AV2621" s="200">
        <v>15284.77</v>
      </c>
      <c r="BD2621" s="263"/>
      <c r="BE2621" s="264"/>
      <c r="BG2621" s="244" t="s">
        <v>44112</v>
      </c>
      <c r="BH2621" s="245">
        <v>65096</v>
      </c>
      <c r="BJ2621" s="230" t="s">
        <v>11956</v>
      </c>
      <c r="BK2621" s="231">
        <v>296941.11</v>
      </c>
      <c r="BM2621" s="209" t="s">
        <v>11140</v>
      </c>
      <c r="BN2621" s="210">
        <v>3192.37</v>
      </c>
    </row>
    <row r="2622" spans="13:66" x14ac:dyDescent="0.55000000000000004">
      <c r="M2622" s="250" t="s">
        <v>43784</v>
      </c>
      <c r="N2622" s="250"/>
      <c r="O2622" s="251">
        <v>13076.25</v>
      </c>
      <c r="Q2622" s="224" t="s">
        <v>5757</v>
      </c>
      <c r="R2622" s="224"/>
      <c r="S2622" s="225">
        <v>207868.7</v>
      </c>
      <c r="U2622" s="203" t="s">
        <v>2867</v>
      </c>
      <c r="V2622" s="203"/>
      <c r="W2622" s="204">
        <v>700</v>
      </c>
      <c r="AF2622" t="s">
        <v>47069</v>
      </c>
      <c r="AG2622" s="284">
        <v>219651.64</v>
      </c>
      <c r="AI2622" s="276" t="s">
        <v>60310</v>
      </c>
      <c r="AJ2622" s="277">
        <v>573.20000000000005</v>
      </c>
      <c r="AL2622" s="246" t="s">
        <v>55901</v>
      </c>
      <c r="AM2622" s="247">
        <v>399.97</v>
      </c>
      <c r="AO2622" s="226" t="s">
        <v>44541</v>
      </c>
      <c r="AP2622" s="227">
        <v>13967.31</v>
      </c>
      <c r="AR2622" s="207" t="s">
        <v>17113</v>
      </c>
      <c r="AS2622" s="208">
        <v>80</v>
      </c>
      <c r="AT2622" s="93"/>
      <c r="AU2622" s="199" t="s">
        <v>14096</v>
      </c>
      <c r="AV2622" s="200">
        <v>23328.79</v>
      </c>
      <c r="BD2622" s="263"/>
      <c r="BE2622" s="264"/>
      <c r="BG2622" s="244" t="s">
        <v>44113</v>
      </c>
      <c r="BH2622" s="245">
        <v>13076.25</v>
      </c>
      <c r="BJ2622" s="230" t="s">
        <v>11957</v>
      </c>
      <c r="BK2622" s="231">
        <v>207868.7</v>
      </c>
      <c r="BM2622" s="209" t="s">
        <v>11363</v>
      </c>
      <c r="BN2622" s="210">
        <v>2443</v>
      </c>
    </row>
    <row r="2623" spans="13:66" x14ac:dyDescent="0.55000000000000004">
      <c r="M2623" s="250" t="s">
        <v>43786</v>
      </c>
      <c r="N2623" s="250"/>
      <c r="O2623" s="251">
        <v>11614</v>
      </c>
      <c r="Q2623" s="224" t="s">
        <v>5758</v>
      </c>
      <c r="R2623" s="224"/>
      <c r="S2623" s="225">
        <v>467270.6</v>
      </c>
      <c r="U2623" s="203" t="s">
        <v>2868</v>
      </c>
      <c r="V2623" s="203"/>
      <c r="W2623" s="204">
        <v>5145</v>
      </c>
      <c r="AF2623" t="s">
        <v>39293</v>
      </c>
      <c r="AG2623" s="284">
        <v>67765.64</v>
      </c>
      <c r="AI2623" s="276" t="s">
        <v>60311</v>
      </c>
      <c r="AJ2623" s="277">
        <v>1998.71</v>
      </c>
      <c r="AL2623" s="246" t="s">
        <v>59518</v>
      </c>
      <c r="AM2623" s="247">
        <v>38.81</v>
      </c>
      <c r="AO2623" s="226" t="s">
        <v>51858</v>
      </c>
      <c r="AP2623" s="227">
        <v>561.5</v>
      </c>
      <c r="AR2623" s="207" t="s">
        <v>17114</v>
      </c>
      <c r="AS2623" s="208">
        <v>11422.57</v>
      </c>
      <c r="AT2623" s="93"/>
      <c r="AU2623" s="199" t="s">
        <v>25852</v>
      </c>
      <c r="AV2623" s="200">
        <v>167613.31</v>
      </c>
      <c r="BD2623" s="263"/>
      <c r="BE2623" s="264"/>
      <c r="BG2623" s="244" t="s">
        <v>44115</v>
      </c>
      <c r="BH2623" s="245">
        <v>11614</v>
      </c>
      <c r="BJ2623" s="230" t="s">
        <v>11958</v>
      </c>
      <c r="BK2623" s="231">
        <v>467270.6</v>
      </c>
      <c r="BM2623" s="209" t="s">
        <v>11620</v>
      </c>
      <c r="BN2623" s="210">
        <v>91682.32</v>
      </c>
    </row>
    <row r="2624" spans="13:66" x14ac:dyDescent="0.55000000000000004">
      <c r="M2624" s="250" t="s">
        <v>43787</v>
      </c>
      <c r="N2624" s="250"/>
      <c r="O2624" s="251">
        <v>82</v>
      </c>
      <c r="Q2624" s="224" t="s">
        <v>5759</v>
      </c>
      <c r="R2624" s="224"/>
      <c r="S2624" s="225">
        <v>332706.07</v>
      </c>
      <c r="U2624" s="203" t="s">
        <v>2869</v>
      </c>
      <c r="V2624" s="203"/>
      <c r="W2624" s="204">
        <v>5145</v>
      </c>
      <c r="AF2624" t="s">
        <v>40431</v>
      </c>
      <c r="AG2624" s="284">
        <v>20103.34</v>
      </c>
      <c r="AI2624" s="276" t="s">
        <v>39035</v>
      </c>
      <c r="AJ2624" s="277">
        <v>4365.59</v>
      </c>
      <c r="AL2624" s="246" t="s">
        <v>60071</v>
      </c>
      <c r="AM2624" s="247">
        <v>1348.28</v>
      </c>
      <c r="AO2624" s="226" t="s">
        <v>51859</v>
      </c>
      <c r="AP2624" s="227">
        <v>42.95</v>
      </c>
      <c r="AR2624" s="207" t="s">
        <v>17115</v>
      </c>
      <c r="AS2624" s="208">
        <v>10357.209999999999</v>
      </c>
      <c r="AT2624" s="93"/>
      <c r="AU2624" s="199" t="s">
        <v>25853</v>
      </c>
      <c r="AV2624" s="200">
        <v>14017.97</v>
      </c>
      <c r="BD2624" s="263"/>
      <c r="BE2624" s="264"/>
      <c r="BG2624" s="244" t="s">
        <v>44116</v>
      </c>
      <c r="BH2624" s="245">
        <v>82</v>
      </c>
      <c r="BJ2624" s="230" t="s">
        <v>11959</v>
      </c>
      <c r="BK2624" s="231">
        <v>332706.07</v>
      </c>
      <c r="BM2624" s="209" t="s">
        <v>9940</v>
      </c>
      <c r="BN2624" s="210">
        <v>184256.46</v>
      </c>
    </row>
    <row r="2625" spans="13:66" x14ac:dyDescent="0.55000000000000004">
      <c r="M2625" s="250" t="s">
        <v>43788</v>
      </c>
      <c r="N2625" s="250"/>
      <c r="O2625" s="251">
        <v>118197</v>
      </c>
      <c r="Q2625" s="224" t="s">
        <v>5760</v>
      </c>
      <c r="R2625" s="224"/>
      <c r="S2625" s="225">
        <v>34412.85</v>
      </c>
      <c r="U2625" s="203" t="s">
        <v>2870</v>
      </c>
      <c r="V2625" s="203"/>
      <c r="W2625" s="204">
        <v>7575</v>
      </c>
      <c r="AF2625" t="s">
        <v>45186</v>
      </c>
      <c r="AG2625" s="284">
        <v>62961.2</v>
      </c>
      <c r="AI2625" s="276" t="s">
        <v>60312</v>
      </c>
      <c r="AJ2625" s="277">
        <v>46719.5</v>
      </c>
      <c r="AL2625" s="246" t="s">
        <v>54940</v>
      </c>
      <c r="AM2625" s="247">
        <v>49252.46</v>
      </c>
      <c r="AO2625" s="226" t="s">
        <v>51860</v>
      </c>
      <c r="AP2625" s="227">
        <v>135.32</v>
      </c>
      <c r="AR2625" s="207" t="s">
        <v>17116</v>
      </c>
      <c r="AS2625" s="208">
        <v>11128.61</v>
      </c>
      <c r="AT2625" s="93"/>
      <c r="AU2625" s="199" t="s">
        <v>25856</v>
      </c>
      <c r="AV2625" s="200">
        <v>122127.14</v>
      </c>
      <c r="BD2625" s="263"/>
      <c r="BE2625" s="264"/>
      <c r="BG2625" s="244" t="s">
        <v>44117</v>
      </c>
      <c r="BH2625" s="245">
        <v>118197</v>
      </c>
      <c r="BJ2625" s="230" t="s">
        <v>11960</v>
      </c>
      <c r="BK2625" s="231">
        <v>34412.85</v>
      </c>
      <c r="BM2625" s="209" t="s">
        <v>6772</v>
      </c>
      <c r="BN2625" s="210">
        <v>493675.03</v>
      </c>
    </row>
    <row r="2626" spans="13:66" x14ac:dyDescent="0.55000000000000004">
      <c r="M2626" s="250" t="s">
        <v>43789</v>
      </c>
      <c r="N2626" s="250"/>
      <c r="O2626" s="251">
        <v>3279</v>
      </c>
      <c r="Q2626" s="224" t="s">
        <v>5761</v>
      </c>
      <c r="R2626" s="224"/>
      <c r="S2626" s="225">
        <v>117203.79</v>
      </c>
      <c r="U2626" s="203" t="s">
        <v>2871</v>
      </c>
      <c r="V2626" s="203"/>
      <c r="W2626" s="204">
        <v>4875</v>
      </c>
      <c r="AF2626" t="s">
        <v>45187</v>
      </c>
      <c r="AG2626" s="284">
        <v>43443.31</v>
      </c>
      <c r="AI2626" s="276" t="s">
        <v>55013</v>
      </c>
      <c r="AJ2626" s="277">
        <v>0.45</v>
      </c>
      <c r="AL2626" s="246" t="s">
        <v>54941</v>
      </c>
      <c r="AM2626" s="247">
        <v>16229.01</v>
      </c>
      <c r="AO2626" s="226" t="s">
        <v>51861</v>
      </c>
      <c r="AP2626" s="227">
        <v>88.23</v>
      </c>
      <c r="AR2626" s="207" t="s">
        <v>17117</v>
      </c>
      <c r="AS2626" s="208">
        <v>32895.769999999997</v>
      </c>
      <c r="AT2626" s="93"/>
      <c r="AU2626" s="199" t="s">
        <v>32616</v>
      </c>
      <c r="AV2626" s="200">
        <v>56286.58</v>
      </c>
      <c r="BD2626" s="263"/>
      <c r="BE2626" s="264"/>
      <c r="BG2626" s="244" t="s">
        <v>44118</v>
      </c>
      <c r="BH2626" s="245">
        <v>3279</v>
      </c>
      <c r="BJ2626" s="230" t="s">
        <v>11961</v>
      </c>
      <c r="BK2626" s="231">
        <v>117203.79</v>
      </c>
      <c r="BM2626" s="209" t="s">
        <v>6967</v>
      </c>
      <c r="BN2626" s="210">
        <v>38837.75</v>
      </c>
    </row>
    <row r="2627" spans="13:66" x14ac:dyDescent="0.55000000000000004">
      <c r="M2627" s="250" t="s">
        <v>43791</v>
      </c>
      <c r="N2627" s="250"/>
      <c r="O2627" s="251">
        <v>498</v>
      </c>
      <c r="Q2627" s="224" t="s">
        <v>5762</v>
      </c>
      <c r="R2627" s="224"/>
      <c r="S2627" s="225">
        <v>103743</v>
      </c>
      <c r="U2627" s="203" t="s">
        <v>2872</v>
      </c>
      <c r="V2627" s="203"/>
      <c r="W2627" s="204">
        <v>3025.43</v>
      </c>
      <c r="AF2627" t="s">
        <v>40432</v>
      </c>
      <c r="AG2627">
        <v>125</v>
      </c>
      <c r="AI2627" s="276" t="s">
        <v>48783</v>
      </c>
      <c r="AJ2627" s="277">
        <v>0.05</v>
      </c>
      <c r="AL2627" s="246" t="s">
        <v>47858</v>
      </c>
      <c r="AM2627" s="247">
        <v>5009.22</v>
      </c>
      <c r="AO2627" s="226" t="s">
        <v>42243</v>
      </c>
      <c r="AP2627" s="227">
        <v>1793304.9</v>
      </c>
      <c r="AR2627" s="207" t="s">
        <v>17118</v>
      </c>
      <c r="AS2627" s="208">
        <v>13163.4</v>
      </c>
      <c r="AT2627" s="93"/>
      <c r="AU2627" s="199" t="s">
        <v>14097</v>
      </c>
      <c r="AV2627" s="200">
        <v>907.62</v>
      </c>
      <c r="BD2627" s="263"/>
      <c r="BE2627" s="264"/>
      <c r="BG2627" s="244" t="s">
        <v>44120</v>
      </c>
      <c r="BH2627" s="245">
        <v>498</v>
      </c>
      <c r="BJ2627" s="230" t="s">
        <v>11962</v>
      </c>
      <c r="BK2627" s="231">
        <v>103743</v>
      </c>
      <c r="BM2627" s="209" t="s">
        <v>7175</v>
      </c>
      <c r="BN2627" s="210">
        <v>924.48</v>
      </c>
    </row>
    <row r="2628" spans="13:66" x14ac:dyDescent="0.55000000000000004">
      <c r="M2628" s="250" t="s">
        <v>43792</v>
      </c>
      <c r="N2628" s="250"/>
      <c r="O2628" s="251">
        <v>14389</v>
      </c>
      <c r="Q2628" s="224" t="s">
        <v>5767</v>
      </c>
      <c r="R2628" s="224"/>
      <c r="S2628" s="225">
        <v>1994364.59</v>
      </c>
      <c r="U2628" s="203" t="s">
        <v>2873</v>
      </c>
      <c r="V2628" s="203"/>
      <c r="W2628" s="204">
        <v>500</v>
      </c>
      <c r="AF2628" t="s">
        <v>71549</v>
      </c>
      <c r="AG2628" s="284">
        <v>5169973</v>
      </c>
      <c r="AI2628" s="276" t="s">
        <v>55954</v>
      </c>
      <c r="AJ2628" s="277">
        <v>7987.22</v>
      </c>
      <c r="AL2628" s="246" t="s">
        <v>47859</v>
      </c>
      <c r="AM2628" s="247">
        <v>16042.96</v>
      </c>
      <c r="AO2628" s="226" t="s">
        <v>42244</v>
      </c>
      <c r="AP2628" s="227">
        <v>134540.5</v>
      </c>
      <c r="AR2628" s="207" t="s">
        <v>17119</v>
      </c>
      <c r="AS2628" s="208">
        <v>3450</v>
      </c>
      <c r="AT2628" s="93"/>
      <c r="AU2628" s="199" t="s">
        <v>14098</v>
      </c>
      <c r="AV2628" s="200">
        <v>528.01</v>
      </c>
      <c r="BD2628" s="263"/>
      <c r="BE2628" s="264"/>
      <c r="BG2628" s="244" t="s">
        <v>44121</v>
      </c>
      <c r="BH2628" s="245">
        <v>14389</v>
      </c>
      <c r="BJ2628" s="230" t="s">
        <v>11967</v>
      </c>
      <c r="BK2628" s="231">
        <v>1994364.59</v>
      </c>
      <c r="BM2628" s="209" t="s">
        <v>7450</v>
      </c>
      <c r="BN2628" s="210">
        <v>331701</v>
      </c>
    </row>
    <row r="2629" spans="13:66" x14ac:dyDescent="0.55000000000000004">
      <c r="M2629" s="250" t="s">
        <v>43793</v>
      </c>
      <c r="N2629" s="250"/>
      <c r="O2629" s="251">
        <v>1357</v>
      </c>
      <c r="Q2629" s="224" t="s">
        <v>5768</v>
      </c>
      <c r="R2629" s="224"/>
      <c r="S2629" s="225">
        <v>71254.92</v>
      </c>
      <c r="U2629" s="203" t="s">
        <v>2874</v>
      </c>
      <c r="V2629" s="203"/>
      <c r="W2629" s="204">
        <v>6259.5</v>
      </c>
      <c r="AF2629" t="s">
        <v>40435</v>
      </c>
      <c r="AG2629" s="284">
        <v>267157.09999999998</v>
      </c>
      <c r="AI2629" s="276" t="s">
        <v>55957</v>
      </c>
      <c r="AJ2629" s="277">
        <v>1043.32</v>
      </c>
      <c r="AL2629" s="246" t="s">
        <v>51875</v>
      </c>
      <c r="AM2629" s="247">
        <v>408</v>
      </c>
      <c r="AO2629" s="226" t="s">
        <v>17200</v>
      </c>
      <c r="AP2629" s="227">
        <v>35991.42</v>
      </c>
      <c r="AR2629" s="207" t="s">
        <v>17120</v>
      </c>
      <c r="AS2629" s="208">
        <v>69.55</v>
      </c>
      <c r="AT2629" s="93"/>
      <c r="AU2629" s="199" t="s">
        <v>14099</v>
      </c>
      <c r="AV2629" s="200">
        <v>2460.91</v>
      </c>
      <c r="BD2629" s="263"/>
      <c r="BE2629" s="264"/>
      <c r="BG2629" s="244" t="s">
        <v>44122</v>
      </c>
      <c r="BH2629" s="245">
        <v>1357</v>
      </c>
      <c r="BJ2629" s="230" t="s">
        <v>11968</v>
      </c>
      <c r="BK2629" s="231">
        <v>71254.92</v>
      </c>
      <c r="BM2629" s="209" t="s">
        <v>7629</v>
      </c>
      <c r="BN2629" s="210">
        <v>385522.31</v>
      </c>
    </row>
    <row r="2630" spans="13:66" x14ac:dyDescent="0.55000000000000004">
      <c r="M2630" s="250" t="s">
        <v>43794</v>
      </c>
      <c r="N2630" s="250"/>
      <c r="O2630" s="251">
        <v>18815</v>
      </c>
      <c r="Q2630" s="224" t="s">
        <v>5764</v>
      </c>
      <c r="R2630" s="224"/>
      <c r="S2630" s="225">
        <v>275210.37</v>
      </c>
      <c r="U2630" s="203" t="s">
        <v>2875</v>
      </c>
      <c r="V2630" s="203"/>
      <c r="W2630" s="204">
        <v>19710</v>
      </c>
      <c r="AF2630" t="s">
        <v>42691</v>
      </c>
      <c r="AG2630">
        <v>59.22</v>
      </c>
      <c r="AI2630" s="276" t="s">
        <v>55962</v>
      </c>
      <c r="AJ2630" s="277">
        <v>690.84</v>
      </c>
      <c r="AL2630" s="246" t="s">
        <v>46743</v>
      </c>
      <c r="AM2630" s="247">
        <v>415.97</v>
      </c>
      <c r="AO2630" s="226" t="s">
        <v>17204</v>
      </c>
      <c r="AP2630" s="227">
        <v>15</v>
      </c>
      <c r="AR2630" s="207" t="s">
        <v>17121</v>
      </c>
      <c r="AS2630" s="208">
        <v>20000</v>
      </c>
      <c r="AT2630" s="93"/>
      <c r="AU2630" s="199" t="s">
        <v>14100</v>
      </c>
      <c r="AV2630" s="200">
        <v>35.6</v>
      </c>
      <c r="BD2630" s="263"/>
      <c r="BE2630" s="264"/>
      <c r="BG2630" s="244" t="s">
        <v>44123</v>
      </c>
      <c r="BH2630" s="245">
        <v>18815</v>
      </c>
      <c r="BJ2630" s="230" t="s">
        <v>11964</v>
      </c>
      <c r="BK2630" s="231">
        <v>275210.37</v>
      </c>
      <c r="BM2630" s="209" t="s">
        <v>7852</v>
      </c>
      <c r="BN2630" s="210">
        <v>109151.48</v>
      </c>
    </row>
    <row r="2631" spans="13:66" x14ac:dyDescent="0.55000000000000004">
      <c r="M2631" s="250" t="s">
        <v>43795</v>
      </c>
      <c r="N2631" s="250"/>
      <c r="O2631" s="251">
        <v>470437</v>
      </c>
      <c r="Q2631" s="224" t="s">
        <v>5765</v>
      </c>
      <c r="R2631" s="224"/>
      <c r="S2631" s="225">
        <v>617093.77</v>
      </c>
      <c r="U2631" s="203" t="s">
        <v>2876</v>
      </c>
      <c r="V2631" s="203"/>
      <c r="W2631" s="204">
        <v>8820</v>
      </c>
      <c r="AF2631" t="s">
        <v>57599</v>
      </c>
      <c r="AG2631" s="284">
        <v>3150</v>
      </c>
      <c r="AI2631" s="276" t="s">
        <v>55963</v>
      </c>
      <c r="AJ2631" s="277">
        <v>1962.22</v>
      </c>
      <c r="AL2631" s="246" t="s">
        <v>51877</v>
      </c>
      <c r="AM2631" s="247">
        <v>1921.05</v>
      </c>
      <c r="AO2631" s="226" t="s">
        <v>40164</v>
      </c>
      <c r="AP2631" s="227">
        <v>1079.74</v>
      </c>
      <c r="AR2631" s="207" t="s">
        <v>17122</v>
      </c>
      <c r="AS2631" s="208">
        <v>26456.11</v>
      </c>
      <c r="AT2631" s="93"/>
      <c r="AU2631" s="199" t="s">
        <v>32617</v>
      </c>
      <c r="AV2631" s="200">
        <v>87.9</v>
      </c>
      <c r="BD2631" s="263"/>
      <c r="BE2631" s="264"/>
      <c r="BG2631" s="244" t="s">
        <v>44124</v>
      </c>
      <c r="BH2631" s="245">
        <v>470437</v>
      </c>
      <c r="BJ2631" s="230" t="s">
        <v>11965</v>
      </c>
      <c r="BK2631" s="231">
        <v>617093.77</v>
      </c>
      <c r="BM2631" s="209" t="s">
        <v>8108</v>
      </c>
      <c r="BN2631" s="210">
        <v>48627.3</v>
      </c>
    </row>
    <row r="2632" spans="13:66" x14ac:dyDescent="0.55000000000000004">
      <c r="M2632" s="250" t="s">
        <v>43796</v>
      </c>
      <c r="N2632" s="250"/>
      <c r="O2632" s="251">
        <v>4514.6400000000003</v>
      </c>
      <c r="Q2632" s="224" t="s">
        <v>5769</v>
      </c>
      <c r="R2632" s="224"/>
      <c r="S2632" s="225">
        <v>5683806.3300000001</v>
      </c>
      <c r="U2632" s="203" t="s">
        <v>2877</v>
      </c>
      <c r="V2632" s="203"/>
      <c r="W2632" s="204">
        <v>5002.5</v>
      </c>
      <c r="AF2632" t="s">
        <v>47071</v>
      </c>
      <c r="AG2632" s="284">
        <v>4842</v>
      </c>
      <c r="AI2632" s="276" t="s">
        <v>55964</v>
      </c>
      <c r="AJ2632" s="277">
        <v>42385.91</v>
      </c>
      <c r="AL2632" s="246" t="s">
        <v>46744</v>
      </c>
      <c r="AM2632" s="247">
        <v>1216.3599999999999</v>
      </c>
      <c r="AO2632" s="226" t="s">
        <v>17206</v>
      </c>
      <c r="AP2632" s="227">
        <v>2757.87</v>
      </c>
      <c r="AR2632" s="207" t="s">
        <v>17123</v>
      </c>
      <c r="AS2632" s="208">
        <v>168507.95</v>
      </c>
      <c r="AT2632" s="93"/>
      <c r="AU2632" s="199" t="s">
        <v>32618</v>
      </c>
      <c r="AV2632" s="200">
        <v>57398.1</v>
      </c>
      <c r="BD2632" s="263"/>
      <c r="BE2632" s="264"/>
      <c r="BG2632" s="244" t="s">
        <v>44125</v>
      </c>
      <c r="BH2632" s="245">
        <v>4514.6400000000003</v>
      </c>
      <c r="BJ2632" s="230" t="s">
        <v>11969</v>
      </c>
      <c r="BK2632" s="231">
        <v>5683806.3300000001</v>
      </c>
      <c r="BM2632" s="209" t="s">
        <v>8219</v>
      </c>
      <c r="BN2632" s="210">
        <v>5984</v>
      </c>
    </row>
    <row r="2633" spans="13:66" x14ac:dyDescent="0.55000000000000004">
      <c r="M2633" s="250" t="s">
        <v>43797</v>
      </c>
      <c r="N2633" s="250"/>
      <c r="O2633" s="251">
        <v>1341</v>
      </c>
      <c r="Q2633" s="224" t="s">
        <v>5770</v>
      </c>
      <c r="R2633" s="224"/>
      <c r="S2633" s="225">
        <v>174571.01</v>
      </c>
      <c r="U2633" s="203" t="s">
        <v>2878</v>
      </c>
      <c r="V2633" s="203"/>
      <c r="W2633" s="204">
        <v>1187</v>
      </c>
      <c r="AF2633" t="s">
        <v>57601</v>
      </c>
      <c r="AG2633" s="284">
        <v>58305.33</v>
      </c>
      <c r="AI2633" s="276" t="s">
        <v>48785</v>
      </c>
      <c r="AJ2633" s="277">
        <v>1252.01</v>
      </c>
      <c r="AL2633" s="246" t="s">
        <v>63072</v>
      </c>
      <c r="AM2633" s="247">
        <v>402.5</v>
      </c>
      <c r="AO2633" s="226" t="s">
        <v>17207</v>
      </c>
      <c r="AP2633" s="227">
        <v>6382.3</v>
      </c>
      <c r="AR2633" s="207" t="s">
        <v>17124</v>
      </c>
      <c r="AS2633" s="208">
        <v>65996.52</v>
      </c>
      <c r="AT2633" s="93"/>
      <c r="AU2633" s="199" t="s">
        <v>14101</v>
      </c>
      <c r="AV2633" s="200">
        <v>907.62</v>
      </c>
      <c r="BD2633" s="263"/>
      <c r="BE2633" s="264"/>
      <c r="BG2633" s="244" t="s">
        <v>44127</v>
      </c>
      <c r="BH2633" s="245">
        <v>1341</v>
      </c>
      <c r="BJ2633" s="230" t="s">
        <v>11970</v>
      </c>
      <c r="BK2633" s="231">
        <v>174571.01</v>
      </c>
      <c r="BM2633" s="209" t="s">
        <v>8381</v>
      </c>
      <c r="BN2633" s="210">
        <v>150165.67000000001</v>
      </c>
    </row>
    <row r="2634" spans="13:66" x14ac:dyDescent="0.55000000000000004">
      <c r="M2634" s="250" t="s">
        <v>43798</v>
      </c>
      <c r="N2634" s="250"/>
      <c r="O2634" s="251">
        <v>3150</v>
      </c>
      <c r="Q2634" s="224" t="s">
        <v>5771</v>
      </c>
      <c r="R2634" s="224"/>
      <c r="S2634" s="225">
        <v>10334944.369999999</v>
      </c>
      <c r="U2634" s="203" t="s">
        <v>2879</v>
      </c>
      <c r="V2634" s="203"/>
      <c r="W2634" s="204">
        <v>4187.5</v>
      </c>
      <c r="AF2634" t="s">
        <v>53032</v>
      </c>
      <c r="AG2634" s="284">
        <v>23302.98</v>
      </c>
      <c r="AI2634" s="276" t="s">
        <v>40209</v>
      </c>
      <c r="AJ2634" s="277">
        <v>85154.25</v>
      </c>
      <c r="AL2634" s="246" t="s">
        <v>63073</v>
      </c>
      <c r="AM2634" s="247">
        <v>3430</v>
      </c>
      <c r="AO2634" s="226" t="s">
        <v>17208</v>
      </c>
      <c r="AP2634" s="227">
        <v>3664.12</v>
      </c>
      <c r="AR2634" s="207" t="s">
        <v>17125</v>
      </c>
      <c r="AS2634" s="208">
        <v>7013.85</v>
      </c>
      <c r="AT2634" s="93"/>
      <c r="AU2634" s="199" t="s">
        <v>25973</v>
      </c>
      <c r="AV2634" s="200">
        <v>87.9</v>
      </c>
      <c r="BD2634" s="263"/>
      <c r="BE2634" s="264"/>
      <c r="BG2634" s="244" t="s">
        <v>44129</v>
      </c>
      <c r="BH2634" s="245">
        <v>3150</v>
      </c>
      <c r="BJ2634" s="230" t="s">
        <v>11971</v>
      </c>
      <c r="BK2634" s="231">
        <v>10334944.369999999</v>
      </c>
      <c r="BM2634" s="209" t="s">
        <v>8766</v>
      </c>
      <c r="BN2634" s="210">
        <v>64611.81</v>
      </c>
    </row>
    <row r="2635" spans="13:66" x14ac:dyDescent="0.55000000000000004">
      <c r="M2635" s="250" t="s">
        <v>43801</v>
      </c>
      <c r="N2635" s="250"/>
      <c r="O2635" s="251">
        <v>921</v>
      </c>
      <c r="Q2635" s="224" t="s">
        <v>5772</v>
      </c>
      <c r="R2635" s="224"/>
      <c r="S2635" s="225">
        <v>487371.42</v>
      </c>
      <c r="U2635" s="203" t="s">
        <v>2880</v>
      </c>
      <c r="V2635" s="203"/>
      <c r="W2635" s="204">
        <v>1443.75</v>
      </c>
      <c r="AF2635" t="s">
        <v>42692</v>
      </c>
      <c r="AG2635" s="284">
        <v>623712.67000000004</v>
      </c>
      <c r="AI2635" s="276" t="s">
        <v>55017</v>
      </c>
      <c r="AJ2635" s="277">
        <v>336130.78</v>
      </c>
      <c r="AL2635" s="246" t="s">
        <v>63074</v>
      </c>
      <c r="AM2635" s="247">
        <v>293.22000000000003</v>
      </c>
      <c r="AO2635" s="226" t="s">
        <v>44542</v>
      </c>
      <c r="AP2635" s="227">
        <v>2049.8200000000002</v>
      </c>
      <c r="AR2635" s="207" t="s">
        <v>17126</v>
      </c>
      <c r="AS2635" s="208">
        <v>7802.82</v>
      </c>
      <c r="AT2635" s="93"/>
      <c r="AU2635" s="199" t="s">
        <v>14102</v>
      </c>
      <c r="AV2635" s="200">
        <v>528.01</v>
      </c>
      <c r="BD2635" s="263"/>
      <c r="BE2635" s="264"/>
      <c r="BG2635" s="244" t="s">
        <v>44132</v>
      </c>
      <c r="BH2635" s="245">
        <v>921</v>
      </c>
      <c r="BJ2635" s="230" t="s">
        <v>11972</v>
      </c>
      <c r="BK2635" s="231">
        <v>487371.42</v>
      </c>
      <c r="BM2635" s="209" t="s">
        <v>9041</v>
      </c>
      <c r="BN2635" s="210">
        <v>376564.28</v>
      </c>
    </row>
    <row r="2636" spans="13:66" x14ac:dyDescent="0.55000000000000004">
      <c r="M2636" s="250" t="s">
        <v>43802</v>
      </c>
      <c r="N2636" s="250"/>
      <c r="O2636" s="251">
        <v>1318</v>
      </c>
      <c r="Q2636" s="224" t="s">
        <v>5773</v>
      </c>
      <c r="R2636" s="224"/>
      <c r="S2636" s="225">
        <v>4482070.21</v>
      </c>
      <c r="U2636" s="203" t="s">
        <v>2881</v>
      </c>
      <c r="V2636" s="203"/>
      <c r="W2636" s="204">
        <v>347</v>
      </c>
      <c r="AF2636" t="s">
        <v>71550</v>
      </c>
      <c r="AG2636" s="284">
        <v>62335</v>
      </c>
      <c r="AI2636" s="276" t="s">
        <v>34870</v>
      </c>
      <c r="AJ2636" s="277">
        <v>336995.96</v>
      </c>
      <c r="AL2636" s="246" t="s">
        <v>63075</v>
      </c>
      <c r="AM2636" s="247">
        <v>634.59</v>
      </c>
      <c r="AO2636" s="226" t="s">
        <v>38935</v>
      </c>
      <c r="AP2636" s="227">
        <v>61667.18</v>
      </c>
      <c r="AR2636" s="207" t="s">
        <v>17127</v>
      </c>
      <c r="AS2636" s="208">
        <v>21087</v>
      </c>
      <c r="AT2636" s="93"/>
      <c r="AU2636" s="199" t="s">
        <v>14103</v>
      </c>
      <c r="AV2636" s="200">
        <v>2460.91</v>
      </c>
      <c r="BD2636" s="263"/>
      <c r="BE2636" s="264"/>
      <c r="BG2636" s="244" t="s">
        <v>44133</v>
      </c>
      <c r="BH2636" s="245">
        <v>1318</v>
      </c>
      <c r="BJ2636" s="230" t="s">
        <v>11973</v>
      </c>
      <c r="BK2636" s="231">
        <v>4482070.21</v>
      </c>
      <c r="BM2636" s="209" t="s">
        <v>9358</v>
      </c>
      <c r="BN2636" s="210">
        <v>749423.12</v>
      </c>
    </row>
    <row r="2637" spans="13:66" x14ac:dyDescent="0.55000000000000004">
      <c r="M2637" s="250" t="s">
        <v>43803</v>
      </c>
      <c r="N2637" s="250"/>
      <c r="O2637" s="251">
        <v>1192</v>
      </c>
      <c r="Q2637" s="224" t="s">
        <v>5774</v>
      </c>
      <c r="R2637" s="224"/>
      <c r="S2637" s="225">
        <v>19490.189999999999</v>
      </c>
      <c r="U2637" s="203" t="s">
        <v>2882</v>
      </c>
      <c r="V2637" s="203"/>
      <c r="W2637" s="204">
        <v>65715</v>
      </c>
      <c r="AF2637" t="s">
        <v>68185</v>
      </c>
      <c r="AG2637">
        <v>616.34</v>
      </c>
      <c r="AI2637" s="276" t="s">
        <v>70473</v>
      </c>
      <c r="AJ2637" s="277">
        <v>62917.36</v>
      </c>
      <c r="AL2637" s="246" t="s">
        <v>64083</v>
      </c>
      <c r="AM2637" s="247">
        <v>174</v>
      </c>
      <c r="AO2637" s="226" t="s">
        <v>44543</v>
      </c>
      <c r="AP2637" s="227">
        <v>782.07</v>
      </c>
      <c r="AR2637" s="207" t="s">
        <v>17128</v>
      </c>
      <c r="AS2637" s="208">
        <v>9724</v>
      </c>
      <c r="AT2637" s="93"/>
      <c r="AU2637" s="199" t="s">
        <v>14104</v>
      </c>
      <c r="AV2637" s="200">
        <v>35.6</v>
      </c>
      <c r="BD2637" s="263"/>
      <c r="BE2637" s="264"/>
      <c r="BG2637" s="244" t="s">
        <v>44134</v>
      </c>
      <c r="BH2637" s="245">
        <v>1192</v>
      </c>
      <c r="BJ2637" s="230" t="s">
        <v>11974</v>
      </c>
      <c r="BK2637" s="231">
        <v>19490.189999999999</v>
      </c>
      <c r="BM2637" s="209" t="s">
        <v>10680</v>
      </c>
      <c r="BN2637" s="210">
        <v>43516.9</v>
      </c>
    </row>
    <row r="2638" spans="13:66" x14ac:dyDescent="0.55000000000000004">
      <c r="M2638" s="250" t="s">
        <v>43804</v>
      </c>
      <c r="N2638" s="250"/>
      <c r="O2638" s="251">
        <v>88082</v>
      </c>
      <c r="Q2638" s="224" t="s">
        <v>5775</v>
      </c>
      <c r="R2638" s="224"/>
      <c r="S2638" s="225">
        <v>3769</v>
      </c>
      <c r="U2638" s="203" t="s">
        <v>2883</v>
      </c>
      <c r="V2638" s="203"/>
      <c r="W2638" s="204">
        <v>1321</v>
      </c>
      <c r="AF2638" t="s">
        <v>39294</v>
      </c>
      <c r="AG2638" s="284">
        <v>623418.71</v>
      </c>
      <c r="AI2638" s="276" t="s">
        <v>55018</v>
      </c>
      <c r="AJ2638" s="277">
        <v>83390</v>
      </c>
      <c r="AL2638" s="246" t="s">
        <v>64084</v>
      </c>
      <c r="AM2638" s="247">
        <v>843.11</v>
      </c>
      <c r="AO2638" s="226" t="s">
        <v>34688</v>
      </c>
      <c r="AP2638" s="227">
        <v>23527.93</v>
      </c>
      <c r="AR2638" s="207" t="s">
        <v>17129</v>
      </c>
      <c r="AS2638" s="208">
        <v>10377.5</v>
      </c>
      <c r="AT2638" s="93"/>
      <c r="AU2638" s="199" t="s">
        <v>32619</v>
      </c>
      <c r="AV2638" s="200">
        <v>57398.1</v>
      </c>
      <c r="BD2638" s="263"/>
      <c r="BE2638" s="264"/>
      <c r="BG2638" s="244" t="s">
        <v>44135</v>
      </c>
      <c r="BH2638" s="245">
        <v>88082</v>
      </c>
      <c r="BJ2638" s="230" t="s">
        <v>11975</v>
      </c>
      <c r="BK2638" s="231">
        <v>3769</v>
      </c>
      <c r="BM2638" s="209" t="s">
        <v>9594</v>
      </c>
      <c r="BN2638" s="210">
        <v>26180</v>
      </c>
    </row>
    <row r="2639" spans="13:66" x14ac:dyDescent="0.55000000000000004">
      <c r="M2639" s="250" t="s">
        <v>43805</v>
      </c>
      <c r="N2639" s="250"/>
      <c r="O2639" s="251">
        <v>16713.400000000001</v>
      </c>
      <c r="Q2639" s="224" t="s">
        <v>5776</v>
      </c>
      <c r="R2639" s="224"/>
      <c r="S2639" s="225">
        <v>137350.89000000001</v>
      </c>
      <c r="U2639" s="203" t="s">
        <v>2884</v>
      </c>
      <c r="V2639" s="203"/>
      <c r="W2639" s="204">
        <v>787</v>
      </c>
      <c r="AF2639" t="s">
        <v>40437</v>
      </c>
      <c r="AG2639" s="284">
        <v>1895854.7</v>
      </c>
      <c r="AI2639" s="276" t="s">
        <v>55019</v>
      </c>
      <c r="AJ2639" s="277">
        <v>13344.31</v>
      </c>
      <c r="AL2639" s="246" t="s">
        <v>62558</v>
      </c>
      <c r="AM2639" s="247">
        <v>2041.86</v>
      </c>
      <c r="AO2639" s="226" t="s">
        <v>17216</v>
      </c>
      <c r="AP2639" s="227">
        <v>389.98</v>
      </c>
      <c r="AR2639" s="207" t="s">
        <v>17130</v>
      </c>
      <c r="AS2639" s="208">
        <v>2590</v>
      </c>
      <c r="AT2639" s="93"/>
      <c r="AU2639" s="199" t="s">
        <v>14105</v>
      </c>
      <c r="AV2639" s="200">
        <v>3318.02</v>
      </c>
      <c r="BD2639" s="263"/>
      <c r="BE2639" s="264"/>
      <c r="BG2639" s="244" t="s">
        <v>44137</v>
      </c>
      <c r="BH2639" s="245">
        <v>16713.400000000001</v>
      </c>
      <c r="BJ2639" s="230" t="s">
        <v>11976</v>
      </c>
      <c r="BK2639" s="231">
        <v>137350.89000000001</v>
      </c>
      <c r="BM2639" s="209" t="s">
        <v>10946</v>
      </c>
      <c r="BN2639" s="210">
        <v>31018.37</v>
      </c>
    </row>
    <row r="2640" spans="13:66" x14ac:dyDescent="0.55000000000000004">
      <c r="M2640" s="250" t="s">
        <v>43806</v>
      </c>
      <c r="N2640" s="250"/>
      <c r="O2640" s="251">
        <v>2423</v>
      </c>
      <c r="Q2640" s="224" t="s">
        <v>5777</v>
      </c>
      <c r="R2640" s="224"/>
      <c r="S2640" s="225">
        <v>272422.46000000002</v>
      </c>
      <c r="U2640" s="203" t="s">
        <v>2885</v>
      </c>
      <c r="V2640" s="203"/>
      <c r="W2640" s="204">
        <v>57095</v>
      </c>
      <c r="AF2640" t="s">
        <v>40438</v>
      </c>
      <c r="AG2640" s="284">
        <v>1469607.15</v>
      </c>
      <c r="AI2640" s="276" t="s">
        <v>55020</v>
      </c>
      <c r="AJ2640" s="277">
        <v>48074.27</v>
      </c>
      <c r="AL2640" s="246" t="s">
        <v>58844</v>
      </c>
      <c r="AM2640" s="247">
        <v>50650</v>
      </c>
      <c r="AO2640" s="226" t="s">
        <v>46735</v>
      </c>
      <c r="AP2640" s="227">
        <v>103.18</v>
      </c>
      <c r="AR2640" s="207" t="s">
        <v>17131</v>
      </c>
      <c r="AS2640" s="208">
        <v>3491.25</v>
      </c>
      <c r="AT2640" s="93"/>
      <c r="AU2640" s="199" t="s">
        <v>14106</v>
      </c>
      <c r="AV2640" s="200">
        <v>129741.43</v>
      </c>
      <c r="BD2640" s="263"/>
      <c r="BE2640" s="264"/>
      <c r="BG2640" s="244" t="s">
        <v>44138</v>
      </c>
      <c r="BH2640" s="245">
        <v>2423</v>
      </c>
      <c r="BJ2640" s="230" t="s">
        <v>11977</v>
      </c>
      <c r="BK2640" s="231">
        <v>272422.46000000002</v>
      </c>
      <c r="BM2640" s="209" t="s">
        <v>9670</v>
      </c>
      <c r="BN2640" s="210">
        <v>299556.34000000003</v>
      </c>
    </row>
    <row r="2641" spans="13:66" x14ac:dyDescent="0.55000000000000004">
      <c r="M2641" s="250" t="s">
        <v>43808</v>
      </c>
      <c r="N2641" s="250"/>
      <c r="O2641" s="251">
        <v>6697</v>
      </c>
      <c r="Q2641" s="224" t="s">
        <v>5779</v>
      </c>
      <c r="R2641" s="224"/>
      <c r="S2641" s="225">
        <v>1681491.67</v>
      </c>
      <c r="U2641" s="203" t="s">
        <v>2886</v>
      </c>
      <c r="V2641" s="203"/>
      <c r="W2641" s="204">
        <v>5775</v>
      </c>
      <c r="AF2641" t="s">
        <v>48994</v>
      </c>
      <c r="AG2641" s="284">
        <v>7802.18</v>
      </c>
      <c r="AI2641" s="276" t="s">
        <v>55021</v>
      </c>
      <c r="AJ2641" s="277">
        <v>31777.33</v>
      </c>
      <c r="AL2641" s="246" t="s">
        <v>62559</v>
      </c>
      <c r="AM2641" s="247">
        <v>36409.75</v>
      </c>
      <c r="AO2641" s="226" t="s">
        <v>33244</v>
      </c>
      <c r="AP2641" s="227">
        <v>1308.04</v>
      </c>
      <c r="AR2641" s="207" t="s">
        <v>17132</v>
      </c>
      <c r="AS2641" s="208">
        <v>1259.1199999999999</v>
      </c>
      <c r="AT2641" s="93"/>
      <c r="AU2641" s="199" t="s">
        <v>14107</v>
      </c>
      <c r="AV2641" s="200">
        <v>11786.8</v>
      </c>
      <c r="BD2641" s="263"/>
      <c r="BE2641" s="264"/>
      <c r="BG2641" s="244" t="s">
        <v>44140</v>
      </c>
      <c r="BH2641" s="245">
        <v>6697</v>
      </c>
      <c r="BJ2641" s="230" t="s">
        <v>11979</v>
      </c>
      <c r="BK2641" s="231">
        <v>1681491.67</v>
      </c>
      <c r="BM2641" s="209" t="s">
        <v>11624</v>
      </c>
      <c r="BN2641" s="210">
        <v>1796.29</v>
      </c>
    </row>
    <row r="2642" spans="13:66" x14ac:dyDescent="0.55000000000000004">
      <c r="M2642" s="250" t="s">
        <v>43809</v>
      </c>
      <c r="N2642" s="250"/>
      <c r="O2642" s="251">
        <v>49450</v>
      </c>
      <c r="Q2642" s="224" t="s">
        <v>5781</v>
      </c>
      <c r="R2642" s="224"/>
      <c r="S2642" s="225">
        <v>5529807.29</v>
      </c>
      <c r="U2642" s="203" t="s">
        <v>2887</v>
      </c>
      <c r="V2642" s="203"/>
      <c r="W2642" s="204">
        <v>12571</v>
      </c>
      <c r="AF2642" t="s">
        <v>40439</v>
      </c>
      <c r="AG2642" s="284">
        <v>1982.47</v>
      </c>
      <c r="AI2642" s="276" t="s">
        <v>55022</v>
      </c>
      <c r="AJ2642" s="277">
        <v>39072.74</v>
      </c>
      <c r="AL2642" s="246" t="s">
        <v>60259</v>
      </c>
      <c r="AM2642" s="247">
        <v>2828.5</v>
      </c>
      <c r="AO2642" s="226" t="s">
        <v>34689</v>
      </c>
      <c r="AP2642" s="227">
        <v>572.33000000000004</v>
      </c>
      <c r="AR2642" s="207" t="s">
        <v>17133</v>
      </c>
      <c r="AS2642" s="208">
        <v>27.13</v>
      </c>
      <c r="AT2642" s="93"/>
      <c r="AU2642" s="199" t="s">
        <v>14108</v>
      </c>
      <c r="AV2642" s="200">
        <v>29379.01</v>
      </c>
      <c r="BD2642" s="263"/>
      <c r="BE2642" s="264"/>
      <c r="BG2642" s="244" t="s">
        <v>44141</v>
      </c>
      <c r="BH2642" s="245">
        <v>49450</v>
      </c>
      <c r="BJ2642" s="230" t="s">
        <v>11981</v>
      </c>
      <c r="BK2642" s="231">
        <v>5529807.29</v>
      </c>
      <c r="BM2642" s="209" t="s">
        <v>12248</v>
      </c>
      <c r="BN2642" s="210">
        <v>46235.02</v>
      </c>
    </row>
    <row r="2643" spans="13:66" x14ac:dyDescent="0.55000000000000004">
      <c r="M2643" s="250" t="s">
        <v>43811</v>
      </c>
      <c r="N2643" s="250"/>
      <c r="O2643" s="251">
        <v>67716</v>
      </c>
      <c r="Q2643" s="224" t="s">
        <v>5782</v>
      </c>
      <c r="R2643" s="224"/>
      <c r="S2643" s="225">
        <v>347863.33</v>
      </c>
      <c r="U2643" s="203" t="s">
        <v>2888</v>
      </c>
      <c r="V2643" s="203"/>
      <c r="W2643" s="204">
        <v>26952.5</v>
      </c>
      <c r="AF2643" t="s">
        <v>40440</v>
      </c>
      <c r="AG2643" s="284">
        <v>557215.18999999994</v>
      </c>
      <c r="AI2643" s="276" t="s">
        <v>44685</v>
      </c>
      <c r="AJ2643" s="277">
        <v>3150</v>
      </c>
      <c r="AL2643" s="246" t="s">
        <v>62560</v>
      </c>
      <c r="AM2643" s="247">
        <v>62.79</v>
      </c>
      <c r="AO2643" s="226" t="s">
        <v>17217</v>
      </c>
      <c r="AP2643" s="227">
        <v>997.69</v>
      </c>
      <c r="AR2643" s="207" t="s">
        <v>17134</v>
      </c>
      <c r="AS2643" s="208">
        <v>9725.4500000000007</v>
      </c>
      <c r="AT2643" s="93"/>
      <c r="AU2643" s="199" t="s">
        <v>14109</v>
      </c>
      <c r="AV2643" s="200">
        <v>1452.93</v>
      </c>
      <c r="BD2643" s="263"/>
      <c r="BE2643" s="264"/>
      <c r="BG2643" s="244" t="s">
        <v>44143</v>
      </c>
      <c r="BH2643" s="245">
        <v>67716</v>
      </c>
      <c r="BJ2643" s="230" t="s">
        <v>11982</v>
      </c>
      <c r="BK2643" s="231">
        <v>347863.33</v>
      </c>
      <c r="BM2643" s="209" t="s">
        <v>11969</v>
      </c>
      <c r="BN2643" s="210">
        <v>225177.26</v>
      </c>
    </row>
    <row r="2644" spans="13:66" x14ac:dyDescent="0.55000000000000004">
      <c r="M2644" s="250" t="s">
        <v>43812</v>
      </c>
      <c r="N2644" s="250"/>
      <c r="O2644" s="251">
        <v>59449</v>
      </c>
      <c r="Q2644" s="224" t="s">
        <v>5783</v>
      </c>
      <c r="R2644" s="224"/>
      <c r="S2644" s="225">
        <v>1098700.8400000001</v>
      </c>
      <c r="U2644" s="203" t="s">
        <v>2889</v>
      </c>
      <c r="V2644" s="203"/>
      <c r="W2644" s="204">
        <v>17765</v>
      </c>
      <c r="AF2644" t="s">
        <v>45188</v>
      </c>
      <c r="AG2644" s="284">
        <v>404734</v>
      </c>
      <c r="AI2644" s="276" t="s">
        <v>40210</v>
      </c>
      <c r="AJ2644" s="277">
        <v>27493.54</v>
      </c>
      <c r="AL2644" s="246" t="s">
        <v>61877</v>
      </c>
      <c r="AM2644" s="247">
        <v>12006</v>
      </c>
      <c r="AO2644" s="226" t="s">
        <v>17218</v>
      </c>
      <c r="AP2644" s="227">
        <v>257.89</v>
      </c>
      <c r="AR2644" s="207" t="s">
        <v>17135</v>
      </c>
      <c r="AS2644" s="208">
        <v>16500</v>
      </c>
      <c r="AT2644" s="93"/>
      <c r="AU2644" s="199" t="s">
        <v>32620</v>
      </c>
      <c r="AV2644" s="200">
        <v>162690</v>
      </c>
      <c r="BD2644" s="263"/>
      <c r="BE2644" s="264"/>
      <c r="BG2644" s="244" t="s">
        <v>44145</v>
      </c>
      <c r="BH2644" s="245">
        <v>59449</v>
      </c>
      <c r="BJ2644" s="230" t="s">
        <v>11983</v>
      </c>
      <c r="BK2644" s="231">
        <v>1098700.8400000001</v>
      </c>
      <c r="BM2644" s="209" t="s">
        <v>9941</v>
      </c>
      <c r="BN2644" s="210">
        <v>3428668.41</v>
      </c>
    </row>
    <row r="2645" spans="13:66" x14ac:dyDescent="0.55000000000000004">
      <c r="M2645" s="250" t="s">
        <v>43813</v>
      </c>
      <c r="N2645" s="250"/>
      <c r="O2645" s="251">
        <v>1667</v>
      </c>
      <c r="Q2645" s="224" t="s">
        <v>5784</v>
      </c>
      <c r="R2645" s="224"/>
      <c r="S2645" s="225">
        <v>4367824.6500000004</v>
      </c>
      <c r="U2645" s="203" t="s">
        <v>2890</v>
      </c>
      <c r="V2645" s="203"/>
      <c r="W2645" s="204">
        <v>11957</v>
      </c>
      <c r="AF2645" t="s">
        <v>58296</v>
      </c>
      <c r="AG2645" s="284">
        <v>5586393.54</v>
      </c>
      <c r="AI2645" s="276" t="s">
        <v>42327</v>
      </c>
      <c r="AJ2645" s="277">
        <v>218160.32</v>
      </c>
      <c r="AL2645" s="246" t="s">
        <v>59519</v>
      </c>
      <c r="AM2645" s="247">
        <v>10275</v>
      </c>
      <c r="AO2645" s="226" t="s">
        <v>17219</v>
      </c>
      <c r="AP2645" s="227">
        <v>733.56</v>
      </c>
      <c r="AR2645" s="207" t="s">
        <v>17136</v>
      </c>
      <c r="AS2645" s="208">
        <v>21381.3</v>
      </c>
      <c r="AT2645" s="93"/>
      <c r="AU2645" s="199" t="s">
        <v>14110</v>
      </c>
      <c r="AV2645" s="200">
        <v>2337.5</v>
      </c>
      <c r="BD2645" s="263"/>
      <c r="BE2645" s="264"/>
      <c r="BG2645" s="244" t="s">
        <v>44146</v>
      </c>
      <c r="BH2645" s="245">
        <v>1667</v>
      </c>
      <c r="BJ2645" s="230" t="s">
        <v>11984</v>
      </c>
      <c r="BK2645" s="231">
        <v>4367824.6500000004</v>
      </c>
      <c r="BM2645" s="209" t="s">
        <v>6773</v>
      </c>
      <c r="BN2645" s="210">
        <v>18141</v>
      </c>
    </row>
    <row r="2646" spans="13:66" x14ac:dyDescent="0.55000000000000004">
      <c r="M2646" s="250" t="s">
        <v>43814</v>
      </c>
      <c r="N2646" s="250"/>
      <c r="O2646" s="251">
        <v>26523</v>
      </c>
      <c r="Q2646" s="224" t="s">
        <v>5785</v>
      </c>
      <c r="R2646" s="224"/>
      <c r="S2646" s="225">
        <v>1296985.32</v>
      </c>
      <c r="U2646" s="203" t="s">
        <v>2891</v>
      </c>
      <c r="V2646" s="203"/>
      <c r="W2646" s="204">
        <v>2915.75</v>
      </c>
      <c r="AF2646" t="s">
        <v>63251</v>
      </c>
      <c r="AG2646" s="284">
        <v>1102.01</v>
      </c>
      <c r="AI2646" s="276" t="s">
        <v>67344</v>
      </c>
      <c r="AJ2646" s="277">
        <v>72.930000000000007</v>
      </c>
      <c r="AL2646" s="246" t="s">
        <v>62561</v>
      </c>
      <c r="AM2646" s="247">
        <v>228.11</v>
      </c>
      <c r="AO2646" s="226" t="s">
        <v>17220</v>
      </c>
      <c r="AP2646" s="227">
        <v>178</v>
      </c>
      <c r="AR2646" s="207" t="s">
        <v>17137</v>
      </c>
      <c r="AS2646" s="208">
        <v>1635.67</v>
      </c>
      <c r="AT2646" s="93"/>
      <c r="AU2646" s="199" t="s">
        <v>14111</v>
      </c>
      <c r="AV2646" s="200">
        <v>178.83</v>
      </c>
      <c r="BD2646" s="263"/>
      <c r="BE2646" s="264"/>
      <c r="BG2646" s="244" t="s">
        <v>44147</v>
      </c>
      <c r="BH2646" s="245">
        <v>26523</v>
      </c>
      <c r="BJ2646" s="230" t="s">
        <v>11985</v>
      </c>
      <c r="BK2646" s="231">
        <v>1296985.32</v>
      </c>
      <c r="BM2646" s="209" t="s">
        <v>7176</v>
      </c>
      <c r="BN2646" s="210">
        <v>1488.99</v>
      </c>
    </row>
    <row r="2647" spans="13:66" x14ac:dyDescent="0.55000000000000004">
      <c r="M2647" s="250" t="s">
        <v>43816</v>
      </c>
      <c r="N2647" s="250"/>
      <c r="O2647" s="251">
        <v>23641</v>
      </c>
      <c r="Q2647" s="224" t="s">
        <v>5786</v>
      </c>
      <c r="R2647" s="224"/>
      <c r="S2647" s="225">
        <v>201025.41</v>
      </c>
      <c r="U2647" s="203" t="s">
        <v>2892</v>
      </c>
      <c r="V2647" s="203"/>
      <c r="W2647" s="204">
        <v>12724.6</v>
      </c>
      <c r="AF2647" t="s">
        <v>39295</v>
      </c>
      <c r="AG2647" s="284">
        <v>2940803.15</v>
      </c>
      <c r="AI2647" s="276" t="s">
        <v>34871</v>
      </c>
      <c r="AJ2647" s="277">
        <v>79865.259999999995</v>
      </c>
      <c r="AL2647" s="246" t="s">
        <v>58451</v>
      </c>
      <c r="AM2647" s="247">
        <v>25000</v>
      </c>
      <c r="AO2647" s="226" t="s">
        <v>34690</v>
      </c>
      <c r="AP2647" s="227">
        <v>42032.24</v>
      </c>
      <c r="AR2647" s="207" t="s">
        <v>17138</v>
      </c>
      <c r="AS2647" s="208">
        <v>1284.58</v>
      </c>
      <c r="AT2647" s="93"/>
      <c r="AU2647" s="199" t="s">
        <v>14112</v>
      </c>
      <c r="AV2647" s="200">
        <v>460.49</v>
      </c>
      <c r="BD2647" s="263"/>
      <c r="BE2647" s="264"/>
      <c r="BG2647" s="244" t="s">
        <v>44149</v>
      </c>
      <c r="BH2647" s="245">
        <v>23641</v>
      </c>
      <c r="BJ2647" s="230" t="s">
        <v>11986</v>
      </c>
      <c r="BK2647" s="231">
        <v>201025.41</v>
      </c>
      <c r="BM2647" s="209" t="s">
        <v>7451</v>
      </c>
      <c r="BN2647" s="210">
        <v>13279</v>
      </c>
    </row>
    <row r="2648" spans="13:66" x14ac:dyDescent="0.55000000000000004">
      <c r="M2648" s="250" t="s">
        <v>43817</v>
      </c>
      <c r="N2648" s="250"/>
      <c r="O2648" s="251">
        <v>3935</v>
      </c>
      <c r="Q2648" s="224" t="s">
        <v>5787</v>
      </c>
      <c r="R2648" s="224"/>
      <c r="S2648" s="225">
        <v>680485.75</v>
      </c>
      <c r="U2648" s="203" t="s">
        <v>2893</v>
      </c>
      <c r="V2648" s="203"/>
      <c r="W2648" s="204">
        <v>132610</v>
      </c>
      <c r="AF2648" t="s">
        <v>45189</v>
      </c>
      <c r="AG2648" s="284">
        <v>471160.13</v>
      </c>
      <c r="AI2648" s="276" t="s">
        <v>34872</v>
      </c>
      <c r="AJ2648" s="277">
        <v>303675.59000000003</v>
      </c>
      <c r="AL2648" s="246" t="s">
        <v>58452</v>
      </c>
      <c r="AM2648" s="247">
        <v>1912.51</v>
      </c>
      <c r="AO2648" s="226" t="s">
        <v>17221</v>
      </c>
      <c r="AP2648" s="227">
        <v>283.7</v>
      </c>
      <c r="AR2648" s="207" t="s">
        <v>17139</v>
      </c>
      <c r="AS2648" s="208">
        <v>10658.32</v>
      </c>
      <c r="AT2648" s="93"/>
      <c r="AU2648" s="199" t="s">
        <v>14113</v>
      </c>
      <c r="AV2648" s="200">
        <v>2337.5</v>
      </c>
      <c r="BD2648" s="263"/>
      <c r="BE2648" s="264"/>
      <c r="BG2648" s="244" t="s">
        <v>44150</v>
      </c>
      <c r="BH2648" s="245">
        <v>3935</v>
      </c>
      <c r="BJ2648" s="230" t="s">
        <v>11987</v>
      </c>
      <c r="BK2648" s="231">
        <v>680485.75</v>
      </c>
      <c r="BM2648" s="209" t="s">
        <v>7853</v>
      </c>
      <c r="BN2648" s="210">
        <v>1436</v>
      </c>
    </row>
    <row r="2649" spans="13:66" x14ac:dyDescent="0.55000000000000004">
      <c r="M2649" s="250" t="s">
        <v>43818</v>
      </c>
      <c r="N2649" s="250"/>
      <c r="O2649" s="251">
        <v>6258</v>
      </c>
      <c r="Q2649" s="224" t="s">
        <v>5789</v>
      </c>
      <c r="R2649" s="224"/>
      <c r="S2649" s="225">
        <v>2934531.27</v>
      </c>
      <c r="U2649" s="203" t="s">
        <v>2894</v>
      </c>
      <c r="V2649" s="203"/>
      <c r="W2649" s="204">
        <v>1452</v>
      </c>
      <c r="AF2649" t="s">
        <v>68188</v>
      </c>
      <c r="AG2649" s="284">
        <v>254639.8</v>
      </c>
      <c r="AI2649" s="276" t="s">
        <v>34873</v>
      </c>
      <c r="AJ2649" s="277">
        <v>42823</v>
      </c>
      <c r="AL2649" s="246" t="s">
        <v>58453</v>
      </c>
      <c r="AM2649" s="247">
        <v>1771</v>
      </c>
      <c r="AO2649" s="226" t="s">
        <v>46736</v>
      </c>
      <c r="AP2649" s="227">
        <v>4014.02</v>
      </c>
      <c r="AR2649" s="207" t="s">
        <v>17140</v>
      </c>
      <c r="AS2649" s="208">
        <v>214861.12</v>
      </c>
      <c r="AT2649" s="93"/>
      <c r="AU2649" s="199" t="s">
        <v>14114</v>
      </c>
      <c r="AV2649" s="200">
        <v>3318.02</v>
      </c>
      <c r="BD2649" s="263"/>
      <c r="BE2649" s="264"/>
      <c r="BG2649" s="244" t="s">
        <v>44151</v>
      </c>
      <c r="BH2649" s="245">
        <v>6258</v>
      </c>
      <c r="BJ2649" s="230" t="s">
        <v>11989</v>
      </c>
      <c r="BK2649" s="231">
        <v>2934531.27</v>
      </c>
      <c r="BM2649" s="209" t="s">
        <v>9042</v>
      </c>
      <c r="BN2649" s="210">
        <v>15725.98</v>
      </c>
    </row>
    <row r="2650" spans="13:66" x14ac:dyDescent="0.55000000000000004">
      <c r="M2650" s="250" t="s">
        <v>43819</v>
      </c>
      <c r="N2650" s="250"/>
      <c r="O2650" s="251">
        <v>10645</v>
      </c>
      <c r="Q2650" s="224" t="s">
        <v>5790</v>
      </c>
      <c r="R2650" s="224"/>
      <c r="S2650" s="225">
        <v>722222.38</v>
      </c>
      <c r="U2650" s="203" t="s">
        <v>2895</v>
      </c>
      <c r="V2650" s="203"/>
      <c r="W2650" s="204">
        <v>1327</v>
      </c>
      <c r="AF2650" t="s">
        <v>47073</v>
      </c>
      <c r="AG2650" s="284">
        <v>3069302.2</v>
      </c>
      <c r="AI2650" s="276" t="s">
        <v>58495</v>
      </c>
      <c r="AJ2650" s="277">
        <v>639174.71</v>
      </c>
      <c r="AL2650" s="246" t="s">
        <v>58986</v>
      </c>
      <c r="AM2650" s="247">
        <v>75</v>
      </c>
      <c r="AO2650" s="226" t="s">
        <v>46737</v>
      </c>
      <c r="AP2650" s="227">
        <v>165</v>
      </c>
      <c r="AR2650" s="207" t="s">
        <v>17141</v>
      </c>
      <c r="AS2650" s="208">
        <v>33610</v>
      </c>
      <c r="AT2650" s="93"/>
      <c r="AU2650" s="199" t="s">
        <v>14115</v>
      </c>
      <c r="AV2650" s="200">
        <v>129741.43</v>
      </c>
      <c r="BD2650" s="263"/>
      <c r="BE2650" s="264"/>
      <c r="BG2650" s="244" t="s">
        <v>44152</v>
      </c>
      <c r="BH2650" s="245">
        <v>10645</v>
      </c>
      <c r="BJ2650" s="230" t="s">
        <v>11990</v>
      </c>
      <c r="BK2650" s="231">
        <v>722222.38</v>
      </c>
      <c r="BM2650" s="209" t="s">
        <v>9460</v>
      </c>
      <c r="BN2650" s="210">
        <v>25290</v>
      </c>
    </row>
    <row r="2651" spans="13:66" x14ac:dyDescent="0.55000000000000004">
      <c r="M2651" s="250" t="s">
        <v>43820</v>
      </c>
      <c r="N2651" s="250"/>
      <c r="O2651" s="251">
        <v>1454</v>
      </c>
      <c r="Q2651" s="224" t="s">
        <v>5791</v>
      </c>
      <c r="R2651" s="224"/>
      <c r="S2651" s="225">
        <v>2613010.48</v>
      </c>
      <c r="U2651" s="203" t="s">
        <v>2896</v>
      </c>
      <c r="V2651" s="203"/>
      <c r="W2651" s="204">
        <v>4843</v>
      </c>
      <c r="AF2651" t="s">
        <v>68189</v>
      </c>
      <c r="AG2651" s="284">
        <v>17391</v>
      </c>
      <c r="AI2651" s="276" t="s">
        <v>67345</v>
      </c>
      <c r="AJ2651" s="277">
        <v>38370.160000000003</v>
      </c>
      <c r="AL2651" s="246" t="s">
        <v>59400</v>
      </c>
      <c r="AM2651" s="247">
        <v>1320</v>
      </c>
      <c r="AO2651" s="226" t="s">
        <v>46738</v>
      </c>
      <c r="AP2651" s="227">
        <v>157035.54</v>
      </c>
      <c r="AR2651" s="207" t="s">
        <v>17142</v>
      </c>
      <c r="AS2651" s="208">
        <v>1367.6</v>
      </c>
      <c r="AT2651" s="93"/>
      <c r="AU2651" s="199" t="s">
        <v>14116</v>
      </c>
      <c r="AV2651" s="200">
        <v>11965.63</v>
      </c>
      <c r="BD2651" s="263"/>
      <c r="BE2651" s="264"/>
      <c r="BG2651" s="244" t="s">
        <v>44153</v>
      </c>
      <c r="BH2651" s="245">
        <v>1454</v>
      </c>
      <c r="BJ2651" s="230" t="s">
        <v>11991</v>
      </c>
      <c r="BK2651" s="231">
        <v>2613010.48</v>
      </c>
      <c r="BM2651" s="209" t="s">
        <v>9544</v>
      </c>
      <c r="BN2651" s="210">
        <v>3179</v>
      </c>
    </row>
    <row r="2652" spans="13:66" x14ac:dyDescent="0.55000000000000004">
      <c r="M2652" s="250" t="s">
        <v>43822</v>
      </c>
      <c r="N2652" s="250"/>
      <c r="O2652" s="251">
        <v>384</v>
      </c>
      <c r="Q2652" s="224" t="s">
        <v>5792</v>
      </c>
      <c r="R2652" s="224"/>
      <c r="S2652" s="225">
        <v>127562.1</v>
      </c>
      <c r="U2652" s="203" t="s">
        <v>2897</v>
      </c>
      <c r="V2652" s="203"/>
      <c r="W2652" s="204">
        <v>325</v>
      </c>
      <c r="AF2652" t="s">
        <v>66672</v>
      </c>
      <c r="AG2652" s="284">
        <v>62247.64</v>
      </c>
      <c r="AI2652" s="276" t="s">
        <v>60314</v>
      </c>
      <c r="AJ2652" s="277">
        <v>1550.86</v>
      </c>
      <c r="AL2652" s="246" t="s">
        <v>59520</v>
      </c>
      <c r="AM2652" s="247">
        <v>667.74</v>
      </c>
      <c r="AO2652" s="226" t="s">
        <v>46739</v>
      </c>
      <c r="AP2652" s="227">
        <v>11642.33</v>
      </c>
      <c r="AR2652" s="207" t="s">
        <v>17143</v>
      </c>
      <c r="AS2652" s="208">
        <v>5700</v>
      </c>
      <c r="AT2652" s="93"/>
      <c r="AU2652" s="199" t="s">
        <v>14117</v>
      </c>
      <c r="AV2652" s="200">
        <v>29839.5</v>
      </c>
      <c r="BD2652" s="263"/>
      <c r="BE2652" s="264"/>
      <c r="BG2652" s="244" t="s">
        <v>44156</v>
      </c>
      <c r="BH2652" s="245">
        <v>384</v>
      </c>
      <c r="BJ2652" s="230" t="s">
        <v>11992</v>
      </c>
      <c r="BK2652" s="231">
        <v>127562.1</v>
      </c>
      <c r="BM2652" s="209" t="s">
        <v>11141</v>
      </c>
      <c r="BN2652" s="210">
        <v>8735.7999999999993</v>
      </c>
    </row>
    <row r="2653" spans="13:66" x14ac:dyDescent="0.55000000000000004">
      <c r="M2653" s="250" t="s">
        <v>43823</v>
      </c>
      <c r="N2653" s="250"/>
      <c r="O2653" s="251">
        <v>16395</v>
      </c>
      <c r="Q2653" s="224" t="s">
        <v>5793</v>
      </c>
      <c r="R2653" s="224"/>
      <c r="S2653" s="225">
        <v>15856081.52</v>
      </c>
      <c r="U2653" s="203" t="s">
        <v>2898</v>
      </c>
      <c r="V2653" s="203"/>
      <c r="W2653" s="204">
        <v>63030</v>
      </c>
      <c r="AF2653" t="s">
        <v>57602</v>
      </c>
      <c r="AG2653" s="284">
        <v>17015.84</v>
      </c>
      <c r="AI2653" s="276" t="s">
        <v>59549</v>
      </c>
      <c r="AJ2653" s="277">
        <v>265396.59999999998</v>
      </c>
      <c r="AL2653" s="246" t="s">
        <v>60260</v>
      </c>
      <c r="AM2653" s="247">
        <v>1707.85</v>
      </c>
      <c r="AO2653" s="226" t="s">
        <v>46740</v>
      </c>
      <c r="AP2653" s="227">
        <v>36146.019999999997</v>
      </c>
      <c r="AR2653" s="207" t="s">
        <v>17144</v>
      </c>
      <c r="AS2653" s="208">
        <v>19548.759999999998</v>
      </c>
      <c r="AT2653" s="93"/>
      <c r="AU2653" s="199" t="s">
        <v>14118</v>
      </c>
      <c r="AV2653" s="200">
        <v>1452.93</v>
      </c>
      <c r="BD2653" s="263"/>
      <c r="BE2653" s="264"/>
      <c r="BG2653" s="244" t="s">
        <v>44157</v>
      </c>
      <c r="BH2653" s="245">
        <v>16395</v>
      </c>
      <c r="BJ2653" s="230" t="s">
        <v>11993</v>
      </c>
      <c r="BK2653" s="231">
        <v>15856081.52</v>
      </c>
      <c r="BM2653" s="209" t="s">
        <v>11365</v>
      </c>
      <c r="BN2653" s="210">
        <v>5738</v>
      </c>
    </row>
    <row r="2654" spans="13:66" x14ac:dyDescent="0.55000000000000004">
      <c r="M2654" s="250" t="s">
        <v>43824</v>
      </c>
      <c r="N2654" s="250"/>
      <c r="O2654" s="251">
        <v>3085</v>
      </c>
      <c r="Q2654" s="224" t="s">
        <v>5794</v>
      </c>
      <c r="R2654" s="224"/>
      <c r="S2654" s="225">
        <v>277595.3</v>
      </c>
      <c r="U2654" s="203" t="s">
        <v>2899</v>
      </c>
      <c r="V2654" s="203"/>
      <c r="W2654" s="204">
        <v>5849</v>
      </c>
      <c r="AF2654" t="s">
        <v>68190</v>
      </c>
      <c r="AG2654" s="284">
        <v>6784.74</v>
      </c>
      <c r="AI2654" s="276" t="s">
        <v>48786</v>
      </c>
      <c r="AJ2654" s="277">
        <v>28429.9</v>
      </c>
      <c r="AL2654" s="246" t="s">
        <v>60261</v>
      </c>
      <c r="AM2654" s="247">
        <v>130.85</v>
      </c>
      <c r="AO2654" s="226" t="s">
        <v>46741</v>
      </c>
      <c r="AP2654" s="227">
        <v>25136.34</v>
      </c>
      <c r="AR2654" s="207" t="s">
        <v>17145</v>
      </c>
      <c r="AS2654" s="208">
        <v>15352.63</v>
      </c>
      <c r="AT2654" s="93"/>
      <c r="AU2654" s="199" t="s">
        <v>32621</v>
      </c>
      <c r="AV2654" s="200">
        <v>162690</v>
      </c>
      <c r="BD2654" s="263"/>
      <c r="BE2654" s="264"/>
      <c r="BG2654" s="244" t="s">
        <v>44158</v>
      </c>
      <c r="BH2654" s="245">
        <v>3085</v>
      </c>
      <c r="BJ2654" s="230" t="s">
        <v>11994</v>
      </c>
      <c r="BK2654" s="231">
        <v>277595.3</v>
      </c>
      <c r="BM2654" s="209" t="s">
        <v>9942</v>
      </c>
      <c r="BN2654" s="210">
        <v>93013.77</v>
      </c>
    </row>
    <row r="2655" spans="13:66" x14ac:dyDescent="0.55000000000000004">
      <c r="M2655" s="250" t="s">
        <v>43825</v>
      </c>
      <c r="N2655" s="250"/>
      <c r="O2655" s="251">
        <v>5654</v>
      </c>
      <c r="Q2655" s="224" t="s">
        <v>5795</v>
      </c>
      <c r="R2655" s="224"/>
      <c r="S2655" s="225">
        <v>108567.6</v>
      </c>
      <c r="U2655" s="203" t="s">
        <v>2909</v>
      </c>
      <c r="V2655" s="203"/>
      <c r="W2655" s="204">
        <v>882636.28</v>
      </c>
      <c r="AF2655" t="s">
        <v>62105</v>
      </c>
      <c r="AG2655" s="284">
        <v>6329.98</v>
      </c>
      <c r="AI2655" s="276" t="s">
        <v>34874</v>
      </c>
      <c r="AJ2655" s="277">
        <v>277091.7</v>
      </c>
      <c r="AL2655" s="246" t="s">
        <v>60262</v>
      </c>
      <c r="AM2655" s="247">
        <v>418.43</v>
      </c>
      <c r="AO2655" s="226" t="s">
        <v>51862</v>
      </c>
      <c r="AP2655" s="227">
        <v>1005</v>
      </c>
      <c r="AR2655" s="207" t="s">
        <v>17146</v>
      </c>
      <c r="AS2655" s="208">
        <v>126694.05</v>
      </c>
      <c r="AT2655" s="93"/>
      <c r="AU2655" s="199" t="s">
        <v>32622</v>
      </c>
      <c r="AV2655" s="200">
        <v>4566.3100000000004</v>
      </c>
      <c r="BD2655" s="263"/>
      <c r="BE2655" s="264"/>
      <c r="BG2655" s="244" t="s">
        <v>44160</v>
      </c>
      <c r="BH2655" s="245">
        <v>5654</v>
      </c>
      <c r="BJ2655" s="230" t="s">
        <v>11995</v>
      </c>
      <c r="BK2655" s="231">
        <v>108567.6</v>
      </c>
      <c r="BM2655" s="209" t="s">
        <v>6774</v>
      </c>
      <c r="BN2655" s="210">
        <v>16500</v>
      </c>
    </row>
    <row r="2656" spans="13:66" x14ac:dyDescent="0.55000000000000004">
      <c r="M2656" s="250" t="s">
        <v>43827</v>
      </c>
      <c r="N2656" s="250"/>
      <c r="O2656" s="251">
        <v>491</v>
      </c>
      <c r="Q2656" s="224" t="s">
        <v>5796</v>
      </c>
      <c r="R2656" s="224"/>
      <c r="S2656" s="225">
        <v>1694971.89</v>
      </c>
      <c r="U2656" s="203" t="s">
        <v>3241</v>
      </c>
      <c r="V2656" s="203"/>
      <c r="W2656" s="204">
        <v>237339.3</v>
      </c>
      <c r="AF2656" t="s">
        <v>68192</v>
      </c>
      <c r="AG2656" s="284">
        <v>1491.4</v>
      </c>
      <c r="AI2656" s="276" t="s">
        <v>55023</v>
      </c>
      <c r="AJ2656" s="277">
        <v>487420.03</v>
      </c>
      <c r="AL2656" s="246" t="s">
        <v>42250</v>
      </c>
      <c r="AM2656" s="247">
        <v>6858.45</v>
      </c>
      <c r="AO2656" s="226" t="s">
        <v>51863</v>
      </c>
      <c r="AP2656" s="227">
        <v>7682.77</v>
      </c>
      <c r="AR2656" s="207" t="s">
        <v>17147</v>
      </c>
      <c r="AS2656" s="208">
        <v>5744.65</v>
      </c>
      <c r="AT2656" s="93"/>
      <c r="AU2656" s="199" t="s">
        <v>32623</v>
      </c>
      <c r="AV2656" s="200">
        <v>339.39</v>
      </c>
      <c r="BD2656" s="263"/>
      <c r="BE2656" s="264"/>
      <c r="BG2656" s="244" t="s">
        <v>44162</v>
      </c>
      <c r="BH2656" s="245">
        <v>491</v>
      </c>
      <c r="BJ2656" s="230" t="s">
        <v>11996</v>
      </c>
      <c r="BK2656" s="231">
        <v>1694971.89</v>
      </c>
      <c r="BM2656" s="209" t="s">
        <v>7177</v>
      </c>
      <c r="BN2656" s="210">
        <v>1111</v>
      </c>
    </row>
    <row r="2657" spans="13:66" x14ac:dyDescent="0.55000000000000004">
      <c r="M2657" s="250" t="s">
        <v>43828</v>
      </c>
      <c r="N2657" s="250"/>
      <c r="O2657" s="251">
        <v>2068</v>
      </c>
      <c r="Q2657" s="224" t="s">
        <v>5797</v>
      </c>
      <c r="R2657" s="224"/>
      <c r="S2657" s="225">
        <v>2107913.1800000002</v>
      </c>
      <c r="U2657" s="203" t="s">
        <v>3314</v>
      </c>
      <c r="V2657" s="203"/>
      <c r="W2657" s="204">
        <v>225178</v>
      </c>
      <c r="AF2657" t="s">
        <v>61486</v>
      </c>
      <c r="AG2657" s="284">
        <v>1088.53</v>
      </c>
      <c r="AI2657" s="276" t="s">
        <v>62600</v>
      </c>
      <c r="AJ2657" s="277">
        <v>-68321.59</v>
      </c>
      <c r="AL2657" s="246" t="s">
        <v>49724</v>
      </c>
      <c r="AM2657" s="247">
        <v>500</v>
      </c>
      <c r="AO2657" s="226" t="s">
        <v>49716</v>
      </c>
      <c r="AP2657" s="227">
        <v>58200</v>
      </c>
      <c r="AR2657" s="207" t="s">
        <v>17148</v>
      </c>
      <c r="AS2657" s="208">
        <v>488.37</v>
      </c>
      <c r="AT2657" s="93"/>
      <c r="AU2657" s="199" t="s">
        <v>32624</v>
      </c>
      <c r="AV2657" s="200">
        <v>4440</v>
      </c>
      <c r="BD2657" s="263"/>
      <c r="BE2657" s="264"/>
      <c r="BG2657" s="244" t="s">
        <v>44163</v>
      </c>
      <c r="BH2657" s="245">
        <v>2068</v>
      </c>
      <c r="BJ2657" s="230" t="s">
        <v>11997</v>
      </c>
      <c r="BK2657" s="231">
        <v>2107913.1800000002</v>
      </c>
      <c r="BM2657" s="209" t="s">
        <v>7452</v>
      </c>
      <c r="BN2657" s="210">
        <v>28064</v>
      </c>
    </row>
    <row r="2658" spans="13:66" x14ac:dyDescent="0.55000000000000004">
      <c r="M2658" s="250" t="s">
        <v>43830</v>
      </c>
      <c r="N2658" s="250"/>
      <c r="O2658" s="251">
        <v>3654</v>
      </c>
      <c r="Q2658" s="224" t="s">
        <v>5799</v>
      </c>
      <c r="R2658" s="224"/>
      <c r="S2658" s="225">
        <v>4213214.82</v>
      </c>
      <c r="U2658" s="203" t="s">
        <v>3315</v>
      </c>
      <c r="V2658" s="203"/>
      <c r="W2658" s="204">
        <v>5309204.53</v>
      </c>
      <c r="AF2658" t="s">
        <v>61487</v>
      </c>
      <c r="AG2658" s="284">
        <v>3511.31</v>
      </c>
      <c r="AI2658" s="276" t="s">
        <v>55024</v>
      </c>
      <c r="AJ2658" s="277">
        <v>1804368.86</v>
      </c>
      <c r="AL2658" s="246" t="s">
        <v>57300</v>
      </c>
      <c r="AM2658" s="247">
        <v>6847.2</v>
      </c>
      <c r="AO2658" s="226" t="s">
        <v>49717</v>
      </c>
      <c r="AP2658" s="227">
        <v>4452.3</v>
      </c>
      <c r="AR2658" s="207" t="s">
        <v>17149</v>
      </c>
      <c r="AS2658" s="208">
        <v>225238.62</v>
      </c>
      <c r="AT2658" s="93"/>
      <c r="AU2658" s="199" t="s">
        <v>32625</v>
      </c>
      <c r="AV2658" s="200">
        <v>620.35</v>
      </c>
      <c r="BD2658" s="263"/>
      <c r="BE2658" s="264"/>
      <c r="BG2658" s="244" t="s">
        <v>44165</v>
      </c>
      <c r="BH2658" s="245">
        <v>3654</v>
      </c>
      <c r="BJ2658" s="230" t="s">
        <v>11999</v>
      </c>
      <c r="BK2658" s="231">
        <v>4213214.82</v>
      </c>
      <c r="BM2658" s="209" t="s">
        <v>7854</v>
      </c>
      <c r="BN2658" s="210">
        <v>1851</v>
      </c>
    </row>
    <row r="2659" spans="13:66" x14ac:dyDescent="0.55000000000000004">
      <c r="M2659" s="250" t="s">
        <v>43831</v>
      </c>
      <c r="N2659" s="250"/>
      <c r="O2659" s="251">
        <v>15378</v>
      </c>
      <c r="Q2659" s="224" t="s">
        <v>5798</v>
      </c>
      <c r="R2659" s="224"/>
      <c r="S2659" s="225">
        <v>308058.87</v>
      </c>
      <c r="U2659" s="203" t="s">
        <v>3242</v>
      </c>
      <c r="V2659" s="203"/>
      <c r="W2659" s="204">
        <v>1629.98</v>
      </c>
      <c r="AF2659" t="s">
        <v>62106</v>
      </c>
      <c r="AG2659" s="284">
        <v>9208.5</v>
      </c>
      <c r="AI2659" s="276" t="s">
        <v>67346</v>
      </c>
      <c r="AJ2659" s="277">
        <v>15573.29</v>
      </c>
      <c r="AL2659" s="246" t="s">
        <v>57301</v>
      </c>
      <c r="AM2659" s="247">
        <v>523.79999999999995</v>
      </c>
      <c r="AO2659" s="226" t="s">
        <v>49718</v>
      </c>
      <c r="AP2659" s="227">
        <v>14026.2</v>
      </c>
      <c r="AR2659" s="207" t="s">
        <v>17150</v>
      </c>
      <c r="AS2659" s="208">
        <v>66000</v>
      </c>
      <c r="AT2659" s="93"/>
      <c r="AU2659" s="199" t="s">
        <v>32626</v>
      </c>
      <c r="AV2659" s="200">
        <v>368.75</v>
      </c>
      <c r="BD2659" s="263"/>
      <c r="BE2659" s="264"/>
      <c r="BG2659" s="244" t="s">
        <v>44166</v>
      </c>
      <c r="BH2659" s="245">
        <v>15378</v>
      </c>
      <c r="BJ2659" s="230" t="s">
        <v>11998</v>
      </c>
      <c r="BK2659" s="231">
        <v>308058.87</v>
      </c>
      <c r="BM2659" s="209" t="s">
        <v>8382</v>
      </c>
      <c r="BN2659" s="210">
        <v>5383.54</v>
      </c>
    </row>
    <row r="2660" spans="13:66" x14ac:dyDescent="0.55000000000000004">
      <c r="M2660" s="250" t="s">
        <v>43832</v>
      </c>
      <c r="N2660" s="250"/>
      <c r="O2660" s="251">
        <v>57934</v>
      </c>
      <c r="Q2660" s="224" t="s">
        <v>5800</v>
      </c>
      <c r="R2660" s="224"/>
      <c r="S2660" s="225">
        <v>971855.82</v>
      </c>
      <c r="U2660" s="203" t="s">
        <v>3316</v>
      </c>
      <c r="V2660" s="203"/>
      <c r="W2660" s="204">
        <v>933840.06</v>
      </c>
      <c r="AF2660" t="s">
        <v>61488</v>
      </c>
      <c r="AG2660">
        <v>73.03</v>
      </c>
      <c r="AI2660" s="276" t="s">
        <v>67347</v>
      </c>
      <c r="AJ2660" s="277">
        <v>433.84</v>
      </c>
      <c r="AL2660" s="246" t="s">
        <v>40169</v>
      </c>
      <c r="AM2660" s="247">
        <v>31074</v>
      </c>
      <c r="AO2660" s="226" t="s">
        <v>49719</v>
      </c>
      <c r="AP2660" s="227">
        <v>20798</v>
      </c>
      <c r="AR2660" s="207" t="s">
        <v>17151</v>
      </c>
      <c r="AS2660" s="208">
        <v>13447.42</v>
      </c>
      <c r="AT2660" s="93"/>
      <c r="AU2660" s="199" t="s">
        <v>32627</v>
      </c>
      <c r="AV2660" s="200">
        <v>4585.2</v>
      </c>
      <c r="BD2660" s="263"/>
      <c r="BE2660" s="264"/>
      <c r="BG2660" s="244" t="s">
        <v>44167</v>
      </c>
      <c r="BH2660" s="245">
        <v>57934</v>
      </c>
      <c r="BJ2660" s="230" t="s">
        <v>12000</v>
      </c>
      <c r="BK2660" s="231">
        <v>971855.82</v>
      </c>
      <c r="BM2660" s="209" t="s">
        <v>9043</v>
      </c>
      <c r="BN2660" s="210">
        <v>10401</v>
      </c>
    </row>
    <row r="2661" spans="13:66" x14ac:dyDescent="0.55000000000000004">
      <c r="M2661" s="250" t="s">
        <v>43833</v>
      </c>
      <c r="N2661" s="250"/>
      <c r="O2661" s="251">
        <v>28487</v>
      </c>
      <c r="Q2661" s="224" t="s">
        <v>5801</v>
      </c>
      <c r="R2661" s="224"/>
      <c r="S2661" s="225">
        <v>12282547.130000001</v>
      </c>
      <c r="U2661" s="203" t="s">
        <v>3243</v>
      </c>
      <c r="V2661" s="203"/>
      <c r="W2661" s="204">
        <v>236329.71</v>
      </c>
      <c r="AF2661" t="s">
        <v>62107</v>
      </c>
      <c r="AG2661">
        <v>5.8</v>
      </c>
      <c r="AI2661" s="276" t="s">
        <v>52131</v>
      </c>
      <c r="AJ2661" s="277">
        <v>10423.25</v>
      </c>
      <c r="AL2661" s="246" t="s">
        <v>40171</v>
      </c>
      <c r="AM2661" s="247">
        <v>2376.9499999999998</v>
      </c>
      <c r="AO2661" s="226" t="s">
        <v>49720</v>
      </c>
      <c r="AP2661" s="227">
        <v>472.67</v>
      </c>
      <c r="AR2661" s="207" t="s">
        <v>17152</v>
      </c>
      <c r="AS2661" s="208">
        <v>11000</v>
      </c>
      <c r="AT2661" s="93"/>
      <c r="AU2661" s="199" t="s">
        <v>32628</v>
      </c>
      <c r="AV2661" s="200">
        <v>4566.3100000000004</v>
      </c>
      <c r="BD2661" s="263"/>
      <c r="BE2661" s="264"/>
      <c r="BG2661" s="244" t="s">
        <v>44168</v>
      </c>
      <c r="BH2661" s="245">
        <v>28487</v>
      </c>
      <c r="BJ2661" s="230" t="s">
        <v>12001</v>
      </c>
      <c r="BK2661" s="231">
        <v>12282547.130000001</v>
      </c>
      <c r="BM2661" s="209" t="s">
        <v>9359</v>
      </c>
      <c r="BN2661" s="210">
        <v>408</v>
      </c>
    </row>
    <row r="2662" spans="13:66" x14ac:dyDescent="0.55000000000000004">
      <c r="M2662" s="250" t="s">
        <v>43834</v>
      </c>
      <c r="N2662" s="250"/>
      <c r="O2662" s="251">
        <v>34499</v>
      </c>
      <c r="Q2662" s="224" t="s">
        <v>5802</v>
      </c>
      <c r="R2662" s="224"/>
      <c r="S2662" s="225">
        <v>77012.66</v>
      </c>
      <c r="U2662" s="203" t="s">
        <v>3317</v>
      </c>
      <c r="V2662" s="203"/>
      <c r="W2662" s="204">
        <v>519379.88</v>
      </c>
      <c r="AF2662" t="s">
        <v>69765</v>
      </c>
      <c r="AG2662" s="284">
        <v>48170</v>
      </c>
      <c r="AI2662" s="276" t="s">
        <v>52132</v>
      </c>
      <c r="AJ2662" s="277">
        <v>1868.69</v>
      </c>
      <c r="AL2662" s="246" t="s">
        <v>40172</v>
      </c>
      <c r="AM2662" s="247">
        <v>180</v>
      </c>
      <c r="AO2662" s="226" t="s">
        <v>51864</v>
      </c>
      <c r="AP2662" s="227">
        <v>3255.83</v>
      </c>
      <c r="AR2662" s="207" t="s">
        <v>17153</v>
      </c>
      <c r="AS2662" s="208">
        <v>33610</v>
      </c>
      <c r="AT2662" s="93"/>
      <c r="AU2662" s="199" t="s">
        <v>26083</v>
      </c>
      <c r="AV2662" s="200">
        <v>339.39</v>
      </c>
      <c r="BD2662" s="263"/>
      <c r="BE2662" s="264"/>
      <c r="BG2662" s="244" t="s">
        <v>44169</v>
      </c>
      <c r="BH2662" s="245">
        <v>34499</v>
      </c>
      <c r="BJ2662" s="230" t="s">
        <v>12002</v>
      </c>
      <c r="BK2662" s="231">
        <v>77012.66</v>
      </c>
      <c r="BM2662" s="209" t="s">
        <v>11142</v>
      </c>
      <c r="BN2662" s="210">
        <v>14803</v>
      </c>
    </row>
    <row r="2663" spans="13:66" x14ac:dyDescent="0.55000000000000004">
      <c r="M2663" s="250" t="s">
        <v>46430</v>
      </c>
      <c r="N2663" s="250"/>
      <c r="O2663" s="251">
        <v>3978.91</v>
      </c>
      <c r="Q2663" s="224" t="s">
        <v>5804</v>
      </c>
      <c r="R2663" s="224"/>
      <c r="S2663" s="225">
        <v>5209702.09</v>
      </c>
      <c r="U2663" s="203" t="s">
        <v>3318</v>
      </c>
      <c r="V2663" s="203"/>
      <c r="W2663" s="204">
        <v>604789.30000000005</v>
      </c>
      <c r="AF2663" t="s">
        <v>48996</v>
      </c>
      <c r="AG2663" s="284">
        <v>10453.120000000001</v>
      </c>
      <c r="AI2663" s="276" t="s">
        <v>55025</v>
      </c>
      <c r="AJ2663" s="277">
        <v>6463.51</v>
      </c>
      <c r="AL2663" s="246" t="s">
        <v>63076</v>
      </c>
      <c r="AM2663" s="247">
        <v>14374.98</v>
      </c>
      <c r="AO2663" s="226" t="s">
        <v>38936</v>
      </c>
      <c r="AP2663" s="227">
        <v>3617.77</v>
      </c>
      <c r="AR2663" s="207" t="s">
        <v>17154</v>
      </c>
      <c r="AS2663" s="208">
        <v>22748.9</v>
      </c>
      <c r="AT2663" s="93"/>
      <c r="AU2663" s="199" t="s">
        <v>32629</v>
      </c>
      <c r="AV2663" s="200">
        <v>4440</v>
      </c>
      <c r="BD2663" s="263"/>
      <c r="BE2663" s="264"/>
      <c r="BG2663" s="244" t="s">
        <v>46538</v>
      </c>
      <c r="BH2663" s="245">
        <v>3978.91</v>
      </c>
      <c r="BJ2663" s="230" t="s">
        <v>12004</v>
      </c>
      <c r="BK2663" s="231">
        <v>5209702.09</v>
      </c>
      <c r="BM2663" s="209" t="s">
        <v>11366</v>
      </c>
      <c r="BN2663" s="210">
        <v>6277.34</v>
      </c>
    </row>
    <row r="2664" spans="13:66" x14ac:dyDescent="0.55000000000000004">
      <c r="M2664" s="250" t="s">
        <v>46431</v>
      </c>
      <c r="N2664" s="250"/>
      <c r="O2664" s="251">
        <v>2635</v>
      </c>
      <c r="Q2664" s="224" t="s">
        <v>5805</v>
      </c>
      <c r="R2664" s="224"/>
      <c r="S2664" s="225">
        <v>243017.36</v>
      </c>
      <c r="U2664" s="203" t="s">
        <v>3319</v>
      </c>
      <c r="V2664" s="203"/>
      <c r="W2664" s="204">
        <v>654336.61</v>
      </c>
      <c r="AF2664" t="s">
        <v>64603</v>
      </c>
      <c r="AG2664" s="284">
        <v>99889.99</v>
      </c>
      <c r="AI2664" s="276" t="s">
        <v>67348</v>
      </c>
      <c r="AJ2664" s="277">
        <v>2339.84</v>
      </c>
      <c r="AL2664" s="246" t="s">
        <v>47861</v>
      </c>
      <c r="AM2664" s="247">
        <v>1045.18</v>
      </c>
      <c r="AO2664" s="226" t="s">
        <v>33245</v>
      </c>
      <c r="AP2664" s="227">
        <v>654061.35</v>
      </c>
      <c r="AR2664" s="207" t="s">
        <v>17155</v>
      </c>
      <c r="AS2664" s="208">
        <v>3491.25</v>
      </c>
      <c r="AT2664" s="93"/>
      <c r="AU2664" s="199" t="s">
        <v>32630</v>
      </c>
      <c r="AV2664" s="200">
        <v>620.35</v>
      </c>
      <c r="BD2664" s="263"/>
      <c r="BE2664" s="264"/>
      <c r="BG2664" s="244" t="s">
        <v>46539</v>
      </c>
      <c r="BH2664" s="245">
        <v>2635</v>
      </c>
      <c r="BJ2664" s="230" t="s">
        <v>12005</v>
      </c>
      <c r="BK2664" s="231">
        <v>243017.36</v>
      </c>
      <c r="BM2664" s="209" t="s">
        <v>11625</v>
      </c>
      <c r="BN2664" s="210">
        <v>50003.43</v>
      </c>
    </row>
    <row r="2665" spans="13:66" x14ac:dyDescent="0.55000000000000004">
      <c r="M2665" s="250" t="s">
        <v>46432</v>
      </c>
      <c r="N2665" s="250"/>
      <c r="O2665" s="251">
        <v>2447.42</v>
      </c>
      <c r="Q2665" s="224" t="s">
        <v>5806</v>
      </c>
      <c r="R2665" s="224"/>
      <c r="S2665" s="225">
        <v>5734954.4800000004</v>
      </c>
      <c r="U2665" s="203" t="s">
        <v>3244</v>
      </c>
      <c r="V2665" s="203"/>
      <c r="W2665" s="204">
        <v>199985.78</v>
      </c>
      <c r="AF2665" t="s">
        <v>71551</v>
      </c>
      <c r="AG2665" s="284">
        <v>51364.04</v>
      </c>
      <c r="AI2665" s="276" t="s">
        <v>61926</v>
      </c>
      <c r="AJ2665" s="277">
        <v>638.52</v>
      </c>
      <c r="AL2665" s="246" t="s">
        <v>62562</v>
      </c>
      <c r="AM2665" s="247">
        <v>23523.360000000001</v>
      </c>
      <c r="AO2665" s="226" t="s">
        <v>33246</v>
      </c>
      <c r="AP2665" s="227">
        <v>39640.74</v>
      </c>
      <c r="AR2665" s="207" t="s">
        <v>17156</v>
      </c>
      <c r="AS2665" s="208">
        <v>80</v>
      </c>
      <c r="AT2665" s="93"/>
      <c r="AU2665" s="199" t="s">
        <v>32631</v>
      </c>
      <c r="AV2665" s="200">
        <v>368.75</v>
      </c>
      <c r="BD2665" s="263"/>
      <c r="BE2665" s="264"/>
      <c r="BG2665" s="244" t="s">
        <v>46541</v>
      </c>
      <c r="BH2665" s="245">
        <v>2447.42</v>
      </c>
      <c r="BJ2665" s="230" t="s">
        <v>12006</v>
      </c>
      <c r="BK2665" s="231">
        <v>5734954.4800000004</v>
      </c>
      <c r="BM2665" s="209" t="s">
        <v>11970</v>
      </c>
      <c r="BN2665" s="210">
        <v>63437.5</v>
      </c>
    </row>
    <row r="2666" spans="13:66" x14ac:dyDescent="0.55000000000000004">
      <c r="M2666" s="250" t="s">
        <v>46433</v>
      </c>
      <c r="N2666" s="250"/>
      <c r="O2666" s="251">
        <v>1531.81</v>
      </c>
      <c r="Q2666" s="224" t="s">
        <v>5807</v>
      </c>
      <c r="R2666" s="224"/>
      <c r="S2666" s="225">
        <v>2596867.2599999998</v>
      </c>
      <c r="U2666" s="203" t="s">
        <v>3245</v>
      </c>
      <c r="V2666" s="203"/>
      <c r="W2666" s="204">
        <v>134967.39000000001</v>
      </c>
      <c r="AF2666" t="s">
        <v>70637</v>
      </c>
      <c r="AG2666" s="284">
        <v>541313.16</v>
      </c>
      <c r="AI2666" s="276" t="s">
        <v>69712</v>
      </c>
      <c r="AJ2666" s="277">
        <v>2729.46</v>
      </c>
      <c r="AL2666" s="246" t="s">
        <v>62563</v>
      </c>
      <c r="AM2666" s="247">
        <v>1798.64</v>
      </c>
      <c r="AO2666" s="226" t="s">
        <v>33247</v>
      </c>
      <c r="AP2666" s="227">
        <v>62491.3</v>
      </c>
      <c r="AR2666" s="207" t="s">
        <v>17157</v>
      </c>
      <c r="AS2666" s="208">
        <v>6221.35</v>
      </c>
      <c r="AT2666" s="93"/>
      <c r="AU2666" s="199" t="s">
        <v>26085</v>
      </c>
      <c r="AV2666" s="200">
        <v>4585.2</v>
      </c>
      <c r="BD2666" s="263"/>
      <c r="BE2666" s="264"/>
      <c r="BG2666" s="244" t="s">
        <v>46542</v>
      </c>
      <c r="BH2666" s="245">
        <v>1531.81</v>
      </c>
      <c r="BJ2666" s="230" t="s">
        <v>12007</v>
      </c>
      <c r="BK2666" s="231">
        <v>2596867.2599999998</v>
      </c>
      <c r="BM2666" s="209" t="s">
        <v>9943</v>
      </c>
      <c r="BN2666" s="210">
        <v>198239.81</v>
      </c>
    </row>
    <row r="2667" spans="13:66" x14ac:dyDescent="0.55000000000000004">
      <c r="M2667" s="250" t="s">
        <v>46434</v>
      </c>
      <c r="N2667" s="250"/>
      <c r="O2667" s="251">
        <v>748.17</v>
      </c>
      <c r="Q2667" s="224" t="s">
        <v>5808</v>
      </c>
      <c r="R2667" s="224"/>
      <c r="S2667" s="225">
        <v>242645.26</v>
      </c>
      <c r="U2667" s="203" t="s">
        <v>3246</v>
      </c>
      <c r="V2667" s="203"/>
      <c r="W2667" s="204">
        <v>491657.59</v>
      </c>
      <c r="AF2667" t="s">
        <v>70638</v>
      </c>
      <c r="AG2667" s="284">
        <v>67878.649999999994</v>
      </c>
      <c r="AI2667" s="276" t="s">
        <v>58497</v>
      </c>
      <c r="AJ2667" s="277">
        <v>16471.93</v>
      </c>
      <c r="AL2667" s="246" t="s">
        <v>57302</v>
      </c>
      <c r="AM2667" s="247">
        <v>5624</v>
      </c>
      <c r="AO2667" s="226" t="s">
        <v>33248</v>
      </c>
      <c r="AP2667" s="227">
        <v>150130.29999999999</v>
      </c>
      <c r="AR2667" s="207" t="s">
        <v>17158</v>
      </c>
      <c r="AS2667" s="208">
        <v>11422.57</v>
      </c>
      <c r="AT2667" s="93"/>
      <c r="AU2667" s="199" t="s">
        <v>32632</v>
      </c>
      <c r="AV2667" s="200">
        <v>2512</v>
      </c>
      <c r="BD2667" s="263"/>
      <c r="BE2667" s="264"/>
      <c r="BG2667" s="244" t="s">
        <v>46543</v>
      </c>
      <c r="BH2667" s="245">
        <v>748.17</v>
      </c>
      <c r="BJ2667" s="230" t="s">
        <v>12008</v>
      </c>
      <c r="BK2667" s="231">
        <v>242645.26</v>
      </c>
      <c r="BM2667" s="209" t="s">
        <v>6775</v>
      </c>
      <c r="BN2667" s="210">
        <v>16657.84</v>
      </c>
    </row>
    <row r="2668" spans="13:66" x14ac:dyDescent="0.55000000000000004">
      <c r="M2668" s="250" t="s">
        <v>46435</v>
      </c>
      <c r="N2668" s="250"/>
      <c r="O2668" s="251">
        <v>6383.27</v>
      </c>
      <c r="Q2668" s="224" t="s">
        <v>5809</v>
      </c>
      <c r="R2668" s="224"/>
      <c r="S2668" s="225">
        <v>293823.96000000002</v>
      </c>
      <c r="U2668" s="203" t="s">
        <v>3320</v>
      </c>
      <c r="V2668" s="203"/>
      <c r="W2668" s="204">
        <v>137156</v>
      </c>
      <c r="AF2668" t="s">
        <v>70639</v>
      </c>
      <c r="AG2668" s="284">
        <v>35929.339999999997</v>
      </c>
      <c r="AI2668" s="276" t="s">
        <v>67349</v>
      </c>
      <c r="AJ2668" s="277">
        <v>291.01</v>
      </c>
      <c r="AL2668" s="246" t="s">
        <v>17274</v>
      </c>
      <c r="AM2668" s="247">
        <v>4401.96</v>
      </c>
      <c r="AO2668" s="226" t="s">
        <v>33249</v>
      </c>
      <c r="AP2668" s="227">
        <v>3476</v>
      </c>
      <c r="AR2668" s="207" t="s">
        <v>13211</v>
      </c>
      <c r="AS2668" s="208">
        <v>39433.629999999997</v>
      </c>
      <c r="AT2668" s="93"/>
      <c r="AU2668" s="199" t="s">
        <v>32633</v>
      </c>
      <c r="AV2668" s="200">
        <v>387.2</v>
      </c>
      <c r="BD2668" s="263"/>
      <c r="BE2668" s="264"/>
      <c r="BG2668" s="244" t="s">
        <v>46544</v>
      </c>
      <c r="BH2668" s="245">
        <v>6383.27</v>
      </c>
      <c r="BJ2668" s="230" t="s">
        <v>12009</v>
      </c>
      <c r="BK2668" s="231">
        <v>293823.96000000002</v>
      </c>
      <c r="BM2668" s="209" t="s">
        <v>7178</v>
      </c>
      <c r="BN2668" s="210">
        <v>718</v>
      </c>
    </row>
    <row r="2669" spans="13:66" x14ac:dyDescent="0.55000000000000004">
      <c r="M2669" s="250" t="s">
        <v>46436</v>
      </c>
      <c r="N2669" s="250"/>
      <c r="O2669" s="251">
        <v>606</v>
      </c>
      <c r="Q2669" s="224" t="s">
        <v>5810</v>
      </c>
      <c r="R2669" s="224"/>
      <c r="S2669" s="225">
        <v>5693453.6900000004</v>
      </c>
      <c r="U2669" s="203" t="s">
        <v>3247</v>
      </c>
      <c r="V2669" s="203"/>
      <c r="W2669" s="204">
        <v>1068755.97</v>
      </c>
      <c r="AF2669" t="s">
        <v>70640</v>
      </c>
      <c r="AG2669" s="284">
        <v>98038.43</v>
      </c>
      <c r="AI2669" s="276" t="s">
        <v>48787</v>
      </c>
      <c r="AJ2669" s="277">
        <v>6551.92</v>
      </c>
      <c r="AL2669" s="246" t="s">
        <v>17275</v>
      </c>
      <c r="AM2669" s="247">
        <v>344.2</v>
      </c>
      <c r="AO2669" s="226" t="s">
        <v>33250</v>
      </c>
      <c r="AP2669" s="227">
        <v>29974.07</v>
      </c>
      <c r="AR2669" s="207" t="s">
        <v>17159</v>
      </c>
      <c r="AS2669" s="208">
        <v>10357.209999999999</v>
      </c>
      <c r="AT2669" s="93"/>
      <c r="AU2669" s="199" t="s">
        <v>32634</v>
      </c>
      <c r="AV2669" s="200">
        <v>221.77</v>
      </c>
      <c r="BD2669" s="263"/>
      <c r="BE2669" s="264"/>
      <c r="BG2669" s="244" t="s">
        <v>46545</v>
      </c>
      <c r="BH2669" s="245">
        <v>606</v>
      </c>
      <c r="BJ2669" s="230" t="s">
        <v>12010</v>
      </c>
      <c r="BK2669" s="231">
        <v>5693453.6900000004</v>
      </c>
      <c r="BM2669" s="209" t="s">
        <v>7453</v>
      </c>
      <c r="BN2669" s="210">
        <v>6817.88</v>
      </c>
    </row>
    <row r="2670" spans="13:66" x14ac:dyDescent="0.55000000000000004">
      <c r="M2670" s="250" t="s">
        <v>46437</v>
      </c>
      <c r="N2670" s="250"/>
      <c r="O2670" s="251">
        <v>15760</v>
      </c>
      <c r="Q2670" s="224" t="s">
        <v>5811</v>
      </c>
      <c r="R2670" s="224"/>
      <c r="S2670" s="225">
        <v>1464864.35</v>
      </c>
      <c r="U2670" s="203" t="s">
        <v>3321</v>
      </c>
      <c r="V2670" s="203"/>
      <c r="W2670" s="204">
        <v>69784</v>
      </c>
      <c r="AF2670" t="s">
        <v>70641</v>
      </c>
      <c r="AG2670" s="284">
        <v>42364.43</v>
      </c>
      <c r="AI2670" s="276" t="s">
        <v>47902</v>
      </c>
      <c r="AJ2670" s="277">
        <v>4000.63</v>
      </c>
      <c r="AL2670" s="246" t="s">
        <v>57303</v>
      </c>
      <c r="AM2670" s="247">
        <v>1254</v>
      </c>
      <c r="AO2670" s="226" t="s">
        <v>33251</v>
      </c>
      <c r="AP2670" s="227">
        <v>22231.38</v>
      </c>
      <c r="AR2670" s="207" t="s">
        <v>17160</v>
      </c>
      <c r="AS2670" s="208">
        <v>15600</v>
      </c>
      <c r="AT2670" s="93"/>
      <c r="AU2670" s="199" t="s">
        <v>32635</v>
      </c>
      <c r="AV2670" s="200">
        <v>212.76</v>
      </c>
      <c r="BD2670" s="263"/>
      <c r="BE2670" s="264"/>
      <c r="BG2670" s="244" t="s">
        <v>46546</v>
      </c>
      <c r="BH2670" s="245">
        <v>15760</v>
      </c>
      <c r="BJ2670" s="230" t="s">
        <v>12011</v>
      </c>
      <c r="BK2670" s="231">
        <v>1464864.35</v>
      </c>
      <c r="BM2670" s="209" t="s">
        <v>7855</v>
      </c>
      <c r="BN2670" s="210">
        <v>1653</v>
      </c>
    </row>
    <row r="2671" spans="13:66" x14ac:dyDescent="0.55000000000000004">
      <c r="M2671" s="250" t="s">
        <v>46438</v>
      </c>
      <c r="N2671" s="250"/>
      <c r="O2671" s="251">
        <v>311.19</v>
      </c>
      <c r="Q2671" s="224" t="s">
        <v>5812</v>
      </c>
      <c r="R2671" s="224"/>
      <c r="S2671" s="225">
        <v>1514796.5</v>
      </c>
      <c r="U2671" s="203" t="s">
        <v>3322</v>
      </c>
      <c r="V2671" s="203"/>
      <c r="W2671" s="204">
        <v>92963</v>
      </c>
      <c r="AF2671" t="s">
        <v>70642</v>
      </c>
      <c r="AG2671" s="284">
        <v>40398.5</v>
      </c>
      <c r="AI2671" s="276" t="s">
        <v>62601</v>
      </c>
      <c r="AJ2671" s="277">
        <v>-92.51</v>
      </c>
      <c r="AL2671" s="246" t="s">
        <v>57304</v>
      </c>
      <c r="AM2671" s="247">
        <v>1115</v>
      </c>
      <c r="AO2671" s="226" t="s">
        <v>33252</v>
      </c>
      <c r="AP2671" s="227">
        <v>238939.19</v>
      </c>
      <c r="AR2671" s="207" t="s">
        <v>17161</v>
      </c>
      <c r="AS2671" s="208">
        <v>7426.6</v>
      </c>
      <c r="AT2671" s="93"/>
      <c r="AU2671" s="199" t="s">
        <v>32636</v>
      </c>
      <c r="AV2671" s="200">
        <v>6300</v>
      </c>
      <c r="BD2671" s="263"/>
      <c r="BE2671" s="264"/>
      <c r="BG2671" s="244" t="s">
        <v>46547</v>
      </c>
      <c r="BH2671" s="245">
        <v>311.19</v>
      </c>
      <c r="BJ2671" s="230" t="s">
        <v>12012</v>
      </c>
      <c r="BK2671" s="231">
        <v>1514796.5</v>
      </c>
      <c r="BM2671" s="209" t="s">
        <v>8383</v>
      </c>
      <c r="BN2671" s="210">
        <v>444.96</v>
      </c>
    </row>
    <row r="2672" spans="13:66" x14ac:dyDescent="0.55000000000000004">
      <c r="M2672" s="250" t="s">
        <v>46439</v>
      </c>
      <c r="N2672" s="250"/>
      <c r="O2672" s="251">
        <v>3199.42</v>
      </c>
      <c r="Q2672" s="224" t="s">
        <v>5813</v>
      </c>
      <c r="R2672" s="224"/>
      <c r="S2672" s="225">
        <v>5188926.45</v>
      </c>
      <c r="U2672" s="203" t="s">
        <v>3323</v>
      </c>
      <c r="V2672" s="203"/>
      <c r="W2672" s="204">
        <v>2764137.63</v>
      </c>
      <c r="AF2672" t="s">
        <v>71552</v>
      </c>
      <c r="AG2672" s="284">
        <v>45397.94</v>
      </c>
      <c r="AI2672" s="276" t="s">
        <v>52134</v>
      </c>
      <c r="AJ2672" s="277">
        <v>8000</v>
      </c>
      <c r="AL2672" s="246" t="s">
        <v>57305</v>
      </c>
      <c r="AM2672" s="247">
        <v>181</v>
      </c>
      <c r="AO2672" s="226" t="s">
        <v>33253</v>
      </c>
      <c r="AP2672" s="227">
        <v>91596.7</v>
      </c>
      <c r="AR2672" s="207" t="s">
        <v>13213</v>
      </c>
      <c r="AS2672" s="208">
        <v>41925.11</v>
      </c>
      <c r="AT2672" s="93"/>
      <c r="AU2672" s="199" t="s">
        <v>32637</v>
      </c>
      <c r="AV2672" s="200">
        <v>10209.27</v>
      </c>
      <c r="BD2672" s="263"/>
      <c r="BE2672" s="264"/>
      <c r="BG2672" s="244" t="s">
        <v>46548</v>
      </c>
      <c r="BH2672" s="245">
        <v>3199.42</v>
      </c>
      <c r="BJ2672" s="230" t="s">
        <v>12013</v>
      </c>
      <c r="BK2672" s="231">
        <v>5188926.45</v>
      </c>
      <c r="BM2672" s="209" t="s">
        <v>9044</v>
      </c>
      <c r="BN2672" s="210">
        <v>3540.97</v>
      </c>
    </row>
    <row r="2673" spans="13:66" x14ac:dyDescent="0.55000000000000004">
      <c r="M2673" s="250" t="s">
        <v>46440</v>
      </c>
      <c r="N2673" s="250"/>
      <c r="O2673" s="251">
        <v>1156.75</v>
      </c>
      <c r="Q2673" s="224" t="s">
        <v>5814</v>
      </c>
      <c r="R2673" s="224"/>
      <c r="S2673" s="225">
        <v>2045905.91</v>
      </c>
      <c r="U2673" s="203" t="s">
        <v>3324</v>
      </c>
      <c r="V2673" s="203"/>
      <c r="W2673" s="204">
        <v>132457.48000000001</v>
      </c>
      <c r="AF2673" t="s">
        <v>68197</v>
      </c>
      <c r="AG2673" s="284">
        <v>1200</v>
      </c>
      <c r="AI2673" s="276" t="s">
        <v>48793</v>
      </c>
      <c r="AJ2673" s="277">
        <v>265.32</v>
      </c>
      <c r="AL2673" s="246" t="s">
        <v>46749</v>
      </c>
      <c r="AM2673" s="247">
        <v>30809.040000000001</v>
      </c>
      <c r="AO2673" s="226" t="s">
        <v>34691</v>
      </c>
      <c r="AP2673" s="227">
        <v>1080.3599999999999</v>
      </c>
      <c r="AR2673" s="207" t="s">
        <v>17162</v>
      </c>
      <c r="AS2673" s="208">
        <v>56337.03</v>
      </c>
      <c r="AT2673" s="93"/>
      <c r="AU2673" s="199" t="s">
        <v>32638</v>
      </c>
      <c r="AV2673" s="200">
        <v>5799</v>
      </c>
      <c r="BD2673" s="263"/>
      <c r="BE2673" s="264"/>
      <c r="BG2673" s="244" t="s">
        <v>46550</v>
      </c>
      <c r="BH2673" s="245">
        <v>1156.75</v>
      </c>
      <c r="BJ2673" s="230" t="s">
        <v>12014</v>
      </c>
      <c r="BK2673" s="231">
        <v>2045905.91</v>
      </c>
      <c r="BM2673" s="209" t="s">
        <v>9461</v>
      </c>
      <c r="BN2673" s="210">
        <v>5270</v>
      </c>
    </row>
    <row r="2674" spans="13:66" x14ac:dyDescent="0.55000000000000004">
      <c r="M2674" s="250" t="s">
        <v>46441</v>
      </c>
      <c r="N2674" s="250"/>
      <c r="O2674" s="251">
        <v>2609</v>
      </c>
      <c r="Q2674" s="224" t="s">
        <v>5815</v>
      </c>
      <c r="R2674" s="224"/>
      <c r="S2674" s="225">
        <v>3969929.19</v>
      </c>
      <c r="U2674" s="203" t="s">
        <v>3325</v>
      </c>
      <c r="V2674" s="203"/>
      <c r="W2674" s="204">
        <v>24851.4</v>
      </c>
      <c r="AF2674" t="s">
        <v>68198</v>
      </c>
      <c r="AG2674" s="284">
        <v>76216.02</v>
      </c>
      <c r="AI2674" s="276" t="s">
        <v>48794</v>
      </c>
      <c r="AJ2674" s="277">
        <v>7117.35</v>
      </c>
      <c r="AL2674" s="246" t="s">
        <v>46750</v>
      </c>
      <c r="AM2674" s="247">
        <v>2357.14</v>
      </c>
      <c r="AO2674" s="226" t="s">
        <v>44544</v>
      </c>
      <c r="AP2674" s="227">
        <v>8110</v>
      </c>
      <c r="AR2674" s="207" t="s">
        <v>17163</v>
      </c>
      <c r="AS2674" s="208">
        <v>15271.28</v>
      </c>
      <c r="AT2674" s="93"/>
      <c r="AU2674" s="199" t="s">
        <v>32639</v>
      </c>
      <c r="AV2674" s="200">
        <v>1050</v>
      </c>
      <c r="BD2674" s="263"/>
      <c r="BE2674" s="264"/>
      <c r="BG2674" s="244" t="s">
        <v>46551</v>
      </c>
      <c r="BH2674" s="245">
        <v>2609</v>
      </c>
      <c r="BJ2674" s="230" t="s">
        <v>12015</v>
      </c>
      <c r="BK2674" s="231">
        <v>3969929.19</v>
      </c>
      <c r="BM2674" s="209" t="s">
        <v>10681</v>
      </c>
      <c r="BN2674" s="210">
        <v>834</v>
      </c>
    </row>
    <row r="2675" spans="13:66" x14ac:dyDescent="0.55000000000000004">
      <c r="M2675" s="250" t="s">
        <v>46442</v>
      </c>
      <c r="N2675" s="250"/>
      <c r="O2675" s="251">
        <v>3062.13</v>
      </c>
      <c r="Q2675" s="224" t="s">
        <v>5816</v>
      </c>
      <c r="R2675" s="224"/>
      <c r="S2675" s="225">
        <v>660863.44999999995</v>
      </c>
      <c r="U2675" s="203" t="s">
        <v>3326</v>
      </c>
      <c r="V2675" s="203"/>
      <c r="W2675" s="204">
        <v>3991667.94</v>
      </c>
      <c r="AF2675" t="s">
        <v>68199</v>
      </c>
      <c r="AG2675" s="284">
        <v>236396.62</v>
      </c>
      <c r="AI2675" s="276" t="s">
        <v>70474</v>
      </c>
      <c r="AJ2675" s="277">
        <v>-2799.57</v>
      </c>
      <c r="AL2675" s="246" t="s">
        <v>46751</v>
      </c>
      <c r="AM2675" s="247">
        <v>59047.19</v>
      </c>
      <c r="AO2675" s="226" t="s">
        <v>17222</v>
      </c>
      <c r="AP2675" s="227">
        <v>248649.86</v>
      </c>
      <c r="AR2675" s="207" t="s">
        <v>17164</v>
      </c>
      <c r="AS2675" s="208">
        <v>10991.21</v>
      </c>
      <c r="AT2675" s="93"/>
      <c r="AU2675" s="199" t="s">
        <v>26112</v>
      </c>
      <c r="AV2675" s="200">
        <v>2512</v>
      </c>
      <c r="BD2675" s="263"/>
      <c r="BE2675" s="264"/>
      <c r="BG2675" s="244" t="s">
        <v>46552</v>
      </c>
      <c r="BH2675" s="245">
        <v>3062.13</v>
      </c>
      <c r="BJ2675" s="230" t="s">
        <v>12016</v>
      </c>
      <c r="BK2675" s="231">
        <v>660863.44999999995</v>
      </c>
      <c r="BM2675" s="209" t="s">
        <v>10947</v>
      </c>
      <c r="BN2675" s="210">
        <v>698</v>
      </c>
    </row>
    <row r="2676" spans="13:66" x14ac:dyDescent="0.55000000000000004">
      <c r="M2676" s="250" t="s">
        <v>46443</v>
      </c>
      <c r="N2676" s="250"/>
      <c r="O2676" s="251">
        <v>416.66</v>
      </c>
      <c r="Q2676" s="224" t="s">
        <v>5817</v>
      </c>
      <c r="R2676" s="224"/>
      <c r="S2676" s="225">
        <v>1346140.79</v>
      </c>
      <c r="U2676" s="203" t="s">
        <v>3248</v>
      </c>
      <c r="V2676" s="203"/>
      <c r="W2676" s="204">
        <v>499079.59</v>
      </c>
      <c r="AF2676" t="s">
        <v>71553</v>
      </c>
      <c r="AG2676" s="284">
        <v>6745.4</v>
      </c>
      <c r="AI2676" s="276" t="s">
        <v>63098</v>
      </c>
      <c r="AJ2676" s="277">
        <v>172.3</v>
      </c>
      <c r="AL2676" s="246" t="s">
        <v>46752</v>
      </c>
      <c r="AM2676" s="247">
        <v>4509.75</v>
      </c>
      <c r="AO2676" s="226" t="s">
        <v>38937</v>
      </c>
      <c r="AP2676" s="227">
        <v>21906.74</v>
      </c>
      <c r="AR2676" s="207" t="s">
        <v>17165</v>
      </c>
      <c r="AS2676" s="208">
        <v>3450</v>
      </c>
      <c r="AT2676" s="93"/>
      <c r="AU2676" s="199" t="s">
        <v>32640</v>
      </c>
      <c r="AV2676" s="200">
        <v>387.2</v>
      </c>
      <c r="BD2676" s="263"/>
      <c r="BE2676" s="264"/>
      <c r="BG2676" s="244" t="s">
        <v>46553</v>
      </c>
      <c r="BH2676" s="245">
        <v>416.66</v>
      </c>
      <c r="BJ2676" s="230" t="s">
        <v>12017</v>
      </c>
      <c r="BK2676" s="231">
        <v>1346140.79</v>
      </c>
      <c r="BM2676" s="209" t="s">
        <v>9944</v>
      </c>
      <c r="BN2676" s="210">
        <v>36634.65</v>
      </c>
    </row>
    <row r="2677" spans="13:66" x14ac:dyDescent="0.55000000000000004">
      <c r="M2677" s="250" t="s">
        <v>46444</v>
      </c>
      <c r="N2677" s="250"/>
      <c r="O2677" s="251">
        <v>676.08</v>
      </c>
      <c r="Q2677" s="224" t="s">
        <v>5818</v>
      </c>
      <c r="R2677" s="224"/>
      <c r="S2677" s="225">
        <v>521271.84</v>
      </c>
      <c r="U2677" s="203" t="s">
        <v>4147</v>
      </c>
      <c r="V2677" s="203"/>
      <c r="W2677" s="204">
        <v>13480.8</v>
      </c>
      <c r="AF2677" t="s">
        <v>68200</v>
      </c>
      <c r="AG2677" s="284">
        <v>4953.72</v>
      </c>
      <c r="AI2677" s="276" t="s">
        <v>57344</v>
      </c>
      <c r="AJ2677" s="277">
        <v>9265.5499999999993</v>
      </c>
      <c r="AL2677" s="246" t="s">
        <v>62564</v>
      </c>
      <c r="AM2677" s="247">
        <v>17378.16</v>
      </c>
      <c r="AO2677" s="226" t="s">
        <v>51865</v>
      </c>
      <c r="AP2677" s="227">
        <v>49047.71</v>
      </c>
      <c r="AR2677" s="207" t="s">
        <v>17166</v>
      </c>
      <c r="AS2677" s="208">
        <v>69.55</v>
      </c>
      <c r="AT2677" s="93"/>
      <c r="AU2677" s="199" t="s">
        <v>26114</v>
      </c>
      <c r="AV2677" s="200">
        <v>221.77</v>
      </c>
      <c r="BD2677" s="263"/>
      <c r="BE2677" s="264"/>
      <c r="BG2677" s="244" t="s">
        <v>46554</v>
      </c>
      <c r="BH2677" s="245">
        <v>676.08</v>
      </c>
      <c r="BJ2677" s="230" t="s">
        <v>12018</v>
      </c>
      <c r="BK2677" s="231">
        <v>521271.84</v>
      </c>
      <c r="BM2677" s="209" t="s">
        <v>6776</v>
      </c>
      <c r="BN2677" s="210">
        <v>962396.57</v>
      </c>
    </row>
    <row r="2678" spans="13:66" x14ac:dyDescent="0.55000000000000004">
      <c r="M2678" s="250" t="s">
        <v>46445</v>
      </c>
      <c r="N2678" s="250"/>
      <c r="O2678" s="251">
        <v>3893.14</v>
      </c>
      <c r="Q2678" s="224" t="s">
        <v>5820</v>
      </c>
      <c r="R2678" s="224"/>
      <c r="S2678" s="225">
        <v>3192885.51</v>
      </c>
      <c r="U2678" s="203" t="s">
        <v>3327</v>
      </c>
      <c r="V2678" s="203"/>
      <c r="W2678" s="204">
        <v>25982.5</v>
      </c>
      <c r="AF2678" t="s">
        <v>69766</v>
      </c>
      <c r="AG2678" s="284">
        <v>3391.36</v>
      </c>
      <c r="AI2678" s="276" t="s">
        <v>70475</v>
      </c>
      <c r="AJ2678" s="277">
        <v>-1266.45</v>
      </c>
      <c r="AL2678" s="246" t="s">
        <v>62565</v>
      </c>
      <c r="AM2678" s="247">
        <v>1295.8399999999999</v>
      </c>
      <c r="AO2678" s="226" t="s">
        <v>40165</v>
      </c>
      <c r="AP2678" s="227">
        <v>27512.09</v>
      </c>
      <c r="AR2678" s="207" t="s">
        <v>17167</v>
      </c>
      <c r="AS2678" s="208">
        <v>19560</v>
      </c>
      <c r="AT2678" s="93"/>
      <c r="AU2678" s="199" t="s">
        <v>26115</v>
      </c>
      <c r="AV2678" s="200">
        <v>212.76</v>
      </c>
      <c r="BD2678" s="263"/>
      <c r="BE2678" s="264"/>
      <c r="BG2678" s="244" t="s">
        <v>46555</v>
      </c>
      <c r="BH2678" s="245">
        <v>3893.14</v>
      </c>
      <c r="BJ2678" s="230" t="s">
        <v>12020</v>
      </c>
      <c r="BK2678" s="231">
        <v>3192885.51</v>
      </c>
      <c r="BM2678" s="209" t="s">
        <v>6968</v>
      </c>
      <c r="BN2678" s="210">
        <v>64050</v>
      </c>
    </row>
    <row r="2679" spans="13:66" x14ac:dyDescent="0.55000000000000004">
      <c r="M2679" s="250" t="s">
        <v>46446</v>
      </c>
      <c r="N2679" s="250"/>
      <c r="O2679" s="251">
        <v>409.52</v>
      </c>
      <c r="Q2679" s="224" t="s">
        <v>5821</v>
      </c>
      <c r="R2679" s="224"/>
      <c r="S2679" s="225">
        <v>97936.46</v>
      </c>
      <c r="U2679" s="203" t="s">
        <v>3328</v>
      </c>
      <c r="V2679" s="203"/>
      <c r="W2679" s="204">
        <v>56898</v>
      </c>
      <c r="AF2679" t="s">
        <v>71554</v>
      </c>
      <c r="AG2679" s="284">
        <v>667498.06999999995</v>
      </c>
      <c r="AI2679" s="276" t="s">
        <v>67350</v>
      </c>
      <c r="AJ2679" s="277">
        <v>148.08000000000001</v>
      </c>
      <c r="AL2679" s="246" t="s">
        <v>57306</v>
      </c>
      <c r="AM2679" s="247">
        <v>1533</v>
      </c>
      <c r="AO2679" s="226" t="s">
        <v>44545</v>
      </c>
      <c r="AP2679" s="227">
        <v>246010.15</v>
      </c>
      <c r="AR2679" s="207" t="s">
        <v>17168</v>
      </c>
      <c r="AS2679" s="208">
        <v>20000</v>
      </c>
      <c r="AT2679" s="93"/>
      <c r="AU2679" s="199" t="s">
        <v>32641</v>
      </c>
      <c r="AV2679" s="200">
        <v>6300</v>
      </c>
      <c r="BD2679" s="263"/>
      <c r="BE2679" s="264"/>
      <c r="BG2679" s="244" t="s">
        <v>46558</v>
      </c>
      <c r="BH2679" s="245">
        <v>409.52</v>
      </c>
      <c r="BJ2679" s="230" t="s">
        <v>12021</v>
      </c>
      <c r="BK2679" s="231">
        <v>97936.46</v>
      </c>
      <c r="BM2679" s="209" t="s">
        <v>7179</v>
      </c>
      <c r="BN2679" s="210">
        <v>21943.53</v>
      </c>
    </row>
    <row r="2680" spans="13:66" x14ac:dyDescent="0.55000000000000004">
      <c r="M2680" s="250" t="s">
        <v>46447</v>
      </c>
      <c r="N2680" s="250"/>
      <c r="O2680" s="251">
        <v>264</v>
      </c>
      <c r="Q2680" s="224" t="s">
        <v>5822</v>
      </c>
      <c r="R2680" s="224"/>
      <c r="S2680" s="225">
        <v>386289.93</v>
      </c>
      <c r="U2680" s="203" t="s">
        <v>3329</v>
      </c>
      <c r="V2680" s="203"/>
      <c r="W2680" s="204">
        <v>32926</v>
      </c>
      <c r="AF2680" t="s">
        <v>70189</v>
      </c>
      <c r="AG2680" s="284">
        <v>-31505.66</v>
      </c>
      <c r="AI2680" s="276" t="s">
        <v>67351</v>
      </c>
      <c r="AJ2680" s="277">
        <v>11.33</v>
      </c>
      <c r="AL2680" s="246" t="s">
        <v>62566</v>
      </c>
      <c r="AM2680" s="247">
        <v>49860</v>
      </c>
      <c r="AO2680" s="226" t="s">
        <v>33254</v>
      </c>
      <c r="AP2680" s="227">
        <v>243754.6</v>
      </c>
      <c r="AR2680" s="207" t="s">
        <v>17169</v>
      </c>
      <c r="AS2680" s="208">
        <v>43120.45</v>
      </c>
      <c r="AT2680" s="93"/>
      <c r="AU2680" s="199" t="s">
        <v>26117</v>
      </c>
      <c r="AV2680" s="200">
        <v>10209.27</v>
      </c>
      <c r="BD2680" s="263"/>
      <c r="BE2680" s="264"/>
      <c r="BG2680" s="244" t="s">
        <v>46560</v>
      </c>
      <c r="BH2680" s="245">
        <v>264</v>
      </c>
      <c r="BJ2680" s="230" t="s">
        <v>12022</v>
      </c>
      <c r="BK2680" s="231">
        <v>386289.93</v>
      </c>
      <c r="BM2680" s="209" t="s">
        <v>7454</v>
      </c>
      <c r="BN2680" s="210">
        <v>323792</v>
      </c>
    </row>
    <row r="2681" spans="13:66" x14ac:dyDescent="0.55000000000000004">
      <c r="M2681" s="250" t="s">
        <v>46448</v>
      </c>
      <c r="N2681" s="250"/>
      <c r="O2681" s="251">
        <v>2097.3200000000002</v>
      </c>
      <c r="Q2681" s="224" t="s">
        <v>5823</v>
      </c>
      <c r="R2681" s="224"/>
      <c r="S2681" s="225">
        <v>3406934.03</v>
      </c>
      <c r="U2681" s="203" t="s">
        <v>4148</v>
      </c>
      <c r="V2681" s="203"/>
      <c r="W2681" s="204">
        <v>17361.25</v>
      </c>
      <c r="AF2681" t="s">
        <v>68201</v>
      </c>
      <c r="AG2681" s="284">
        <v>282950.15000000002</v>
      </c>
      <c r="AI2681" s="276" t="s">
        <v>67352</v>
      </c>
      <c r="AJ2681" s="277">
        <v>112.55</v>
      </c>
      <c r="AL2681" s="246" t="s">
        <v>42253</v>
      </c>
      <c r="AM2681" s="247">
        <v>2</v>
      </c>
      <c r="AO2681" s="226" t="s">
        <v>49721</v>
      </c>
      <c r="AP2681" s="227">
        <v>4259.4399999999996</v>
      </c>
      <c r="AR2681" s="207" t="s">
        <v>13214</v>
      </c>
      <c r="AS2681" s="208">
        <v>277387.90999999997</v>
      </c>
      <c r="AT2681" s="93"/>
      <c r="AU2681" s="199" t="s">
        <v>26118</v>
      </c>
      <c r="AV2681" s="200">
        <v>5799</v>
      </c>
      <c r="BD2681" s="263"/>
      <c r="BE2681" s="264"/>
      <c r="BG2681" s="244" t="s">
        <v>46561</v>
      </c>
      <c r="BH2681" s="245">
        <v>2097.3200000000002</v>
      </c>
      <c r="BJ2681" s="230" t="s">
        <v>12023</v>
      </c>
      <c r="BK2681" s="231">
        <v>3406934.03</v>
      </c>
      <c r="BM2681" s="209" t="s">
        <v>7856</v>
      </c>
      <c r="BN2681" s="210">
        <v>47082.080000000002</v>
      </c>
    </row>
    <row r="2682" spans="13:66" x14ac:dyDescent="0.55000000000000004">
      <c r="M2682" s="250" t="s">
        <v>46449</v>
      </c>
      <c r="N2682" s="250"/>
      <c r="O2682" s="251">
        <v>4874.08</v>
      </c>
      <c r="Q2682" s="224" t="s">
        <v>5825</v>
      </c>
      <c r="R2682" s="224"/>
      <c r="S2682" s="225">
        <v>68036.539999999994</v>
      </c>
      <c r="U2682" s="203" t="s">
        <v>3330</v>
      </c>
      <c r="V2682" s="203"/>
      <c r="W2682" s="204">
        <v>1990076.74</v>
      </c>
      <c r="AF2682" t="s">
        <v>71555</v>
      </c>
      <c r="AG2682" s="284">
        <v>3682.58</v>
      </c>
      <c r="AI2682" s="276" t="s">
        <v>67353</v>
      </c>
      <c r="AJ2682" s="277">
        <v>4258.1099999999997</v>
      </c>
      <c r="AL2682" s="246" t="s">
        <v>59521</v>
      </c>
      <c r="AM2682" s="247">
        <v>28289.56</v>
      </c>
      <c r="AO2682" s="226" t="s">
        <v>34692</v>
      </c>
      <c r="AP2682" s="227">
        <v>495095.55</v>
      </c>
      <c r="AR2682" s="207" t="s">
        <v>17170</v>
      </c>
      <c r="AS2682" s="208">
        <v>220171.81</v>
      </c>
      <c r="AT2682" s="93"/>
      <c r="AU2682" s="199" t="s">
        <v>26120</v>
      </c>
      <c r="AV2682" s="200">
        <v>1050</v>
      </c>
      <c r="BD2682" s="263"/>
      <c r="BE2682" s="264"/>
      <c r="BG2682" s="244" t="s">
        <v>46562</v>
      </c>
      <c r="BH2682" s="245">
        <v>4874.08</v>
      </c>
      <c r="BJ2682" s="230" t="s">
        <v>12025</v>
      </c>
      <c r="BK2682" s="231">
        <v>68036.539999999994</v>
      </c>
      <c r="BM2682" s="209" t="s">
        <v>8109</v>
      </c>
      <c r="BN2682" s="210">
        <v>117378.03</v>
      </c>
    </row>
    <row r="2683" spans="13:66" x14ac:dyDescent="0.55000000000000004">
      <c r="M2683" s="250" t="s">
        <v>46450</v>
      </c>
      <c r="N2683" s="250"/>
      <c r="O2683" s="251">
        <v>866.07</v>
      </c>
      <c r="Q2683" s="224" t="s">
        <v>5826</v>
      </c>
      <c r="R2683" s="224"/>
      <c r="S2683" s="225">
        <v>82802.259999999995</v>
      </c>
      <c r="U2683" s="203" t="s">
        <v>3250</v>
      </c>
      <c r="V2683" s="203"/>
      <c r="W2683" s="204">
        <v>3471990.77</v>
      </c>
      <c r="AF2683" t="s">
        <v>69884</v>
      </c>
      <c r="AG2683" s="284">
        <v>112029.25</v>
      </c>
      <c r="AI2683" s="276" t="s">
        <v>69864</v>
      </c>
      <c r="AJ2683" s="277">
        <v>12412</v>
      </c>
      <c r="AL2683" s="246" t="s">
        <v>59522</v>
      </c>
      <c r="AM2683" s="247">
        <v>1906.19</v>
      </c>
      <c r="AO2683" s="226" t="s">
        <v>38938</v>
      </c>
      <c r="AP2683" s="227">
        <v>7920.32</v>
      </c>
      <c r="AR2683" s="207" t="s">
        <v>17171</v>
      </c>
      <c r="AS2683" s="208">
        <v>284.45</v>
      </c>
      <c r="AT2683" s="93"/>
      <c r="AU2683" s="199" t="s">
        <v>14119</v>
      </c>
      <c r="AV2683" s="200">
        <v>223159.06</v>
      </c>
      <c r="BD2683" s="263"/>
      <c r="BE2683" s="264"/>
      <c r="BG2683" s="244" t="s">
        <v>46563</v>
      </c>
      <c r="BH2683" s="245">
        <v>866.07</v>
      </c>
      <c r="BJ2683" s="230" t="s">
        <v>12026</v>
      </c>
      <c r="BK2683" s="231">
        <v>82802.259999999995</v>
      </c>
      <c r="BM2683" s="209" t="s">
        <v>8384</v>
      </c>
      <c r="BN2683" s="210">
        <v>227779.7</v>
      </c>
    </row>
    <row r="2684" spans="13:66" x14ac:dyDescent="0.55000000000000004">
      <c r="M2684" s="250" t="s">
        <v>46451</v>
      </c>
      <c r="N2684" s="250"/>
      <c r="O2684" s="251">
        <v>5350</v>
      </c>
      <c r="Q2684" s="224" t="s">
        <v>5827</v>
      </c>
      <c r="R2684" s="224"/>
      <c r="S2684" s="225">
        <v>1674809.77</v>
      </c>
      <c r="U2684" s="203" t="s">
        <v>3331</v>
      </c>
      <c r="V2684" s="203"/>
      <c r="W2684" s="204">
        <v>1324863.44</v>
      </c>
      <c r="AF2684" t="s">
        <v>71556</v>
      </c>
      <c r="AG2684" s="284">
        <v>4293</v>
      </c>
      <c r="AI2684" s="276" t="s">
        <v>66546</v>
      </c>
      <c r="AJ2684" s="277">
        <v>27052</v>
      </c>
      <c r="AL2684" s="246" t="s">
        <v>58987</v>
      </c>
      <c r="AM2684" s="247">
        <v>10090.08</v>
      </c>
      <c r="AO2684" s="226" t="s">
        <v>44546</v>
      </c>
      <c r="AP2684" s="227">
        <v>40895.4</v>
      </c>
      <c r="AR2684" s="207" t="s">
        <v>17172</v>
      </c>
      <c r="AS2684" s="208">
        <v>4906.46</v>
      </c>
      <c r="AT2684" s="93"/>
      <c r="AU2684" s="199" t="s">
        <v>14120</v>
      </c>
      <c r="AV2684" s="200">
        <v>88853.47</v>
      </c>
      <c r="BD2684" s="263"/>
      <c r="BE2684" s="264"/>
      <c r="BG2684" s="244" t="s">
        <v>46564</v>
      </c>
      <c r="BH2684" s="245">
        <v>5350</v>
      </c>
      <c r="BJ2684" s="230" t="s">
        <v>12027</v>
      </c>
      <c r="BK2684" s="231">
        <v>1674809.77</v>
      </c>
      <c r="BM2684" s="209" t="s">
        <v>8558</v>
      </c>
      <c r="BN2684" s="210">
        <v>801506.2</v>
      </c>
    </row>
    <row r="2685" spans="13:66" x14ac:dyDescent="0.55000000000000004">
      <c r="M2685" s="250" t="s">
        <v>46452</v>
      </c>
      <c r="N2685" s="250"/>
      <c r="O2685" s="251">
        <v>496.88</v>
      </c>
      <c r="Q2685" s="224" t="s">
        <v>5828</v>
      </c>
      <c r="R2685" s="224"/>
      <c r="S2685" s="225">
        <v>224258.76</v>
      </c>
      <c r="U2685" s="203" t="s">
        <v>3251</v>
      </c>
      <c r="V2685" s="203"/>
      <c r="W2685" s="204">
        <v>15341.4</v>
      </c>
      <c r="AF2685" t="s">
        <v>71557</v>
      </c>
      <c r="AG2685" s="284">
        <v>2800</v>
      </c>
      <c r="AI2685" s="276" t="s">
        <v>61342</v>
      </c>
      <c r="AJ2685" s="277">
        <v>1659.05</v>
      </c>
      <c r="AL2685" s="246" t="s">
        <v>58988</v>
      </c>
      <c r="AM2685" s="247">
        <v>771.92</v>
      </c>
      <c r="AO2685" s="226" t="s">
        <v>40166</v>
      </c>
      <c r="AP2685" s="227">
        <v>57796</v>
      </c>
      <c r="AR2685" s="207" t="s">
        <v>17173</v>
      </c>
      <c r="AS2685" s="208">
        <v>46174.97</v>
      </c>
      <c r="AT2685" s="93"/>
      <c r="AU2685" s="199" t="s">
        <v>14121</v>
      </c>
      <c r="AV2685" s="200">
        <v>272.26</v>
      </c>
      <c r="BD2685" s="263"/>
      <c r="BE2685" s="264"/>
      <c r="BG2685" s="244" t="s">
        <v>46565</v>
      </c>
      <c r="BH2685" s="245">
        <v>496.88</v>
      </c>
      <c r="BJ2685" s="230" t="s">
        <v>12028</v>
      </c>
      <c r="BK2685" s="231">
        <v>224258.76</v>
      </c>
      <c r="BM2685" s="209" t="s">
        <v>8767</v>
      </c>
      <c r="BN2685" s="210">
        <v>35214</v>
      </c>
    </row>
    <row r="2686" spans="13:66" x14ac:dyDescent="0.55000000000000004">
      <c r="M2686" s="250" t="s">
        <v>46454</v>
      </c>
      <c r="N2686" s="250"/>
      <c r="O2686" s="251">
        <v>462.46</v>
      </c>
      <c r="Q2686" s="224" t="s">
        <v>5829</v>
      </c>
      <c r="R2686" s="224"/>
      <c r="S2686" s="225">
        <v>196301.68</v>
      </c>
      <c r="U2686" s="203" t="s">
        <v>3332</v>
      </c>
      <c r="V2686" s="203"/>
      <c r="W2686" s="204">
        <v>46750.22</v>
      </c>
      <c r="AF2686" t="s">
        <v>63252</v>
      </c>
      <c r="AG2686">
        <v>294.02999999999997</v>
      </c>
      <c r="AI2686" s="276" t="s">
        <v>61343</v>
      </c>
      <c r="AJ2686" s="277">
        <v>181.56</v>
      </c>
      <c r="AL2686" s="246" t="s">
        <v>36114</v>
      </c>
      <c r="AM2686" s="247">
        <v>1655</v>
      </c>
      <c r="AO2686" s="226" t="s">
        <v>42245</v>
      </c>
      <c r="AP2686" s="227">
        <v>57823.63</v>
      </c>
      <c r="AR2686" s="207" t="s">
        <v>17174</v>
      </c>
      <c r="AS2686" s="208">
        <v>11526.47</v>
      </c>
      <c r="AT2686" s="93"/>
      <c r="AU2686" s="199" t="s">
        <v>14122</v>
      </c>
      <c r="AV2686" s="200">
        <v>22218.12</v>
      </c>
      <c r="BD2686" s="263"/>
      <c r="BE2686" s="264"/>
      <c r="BG2686" s="244" t="s">
        <v>46567</v>
      </c>
      <c r="BH2686" s="245">
        <v>462.46</v>
      </c>
      <c r="BJ2686" s="230" t="s">
        <v>12029</v>
      </c>
      <c r="BK2686" s="231">
        <v>196301.68</v>
      </c>
      <c r="BM2686" s="209" t="s">
        <v>9045</v>
      </c>
      <c r="BN2686" s="210">
        <v>133946.04999999999</v>
      </c>
    </row>
    <row r="2687" spans="13:66" x14ac:dyDescent="0.55000000000000004">
      <c r="M2687" s="250" t="s">
        <v>46455</v>
      </c>
      <c r="N2687" s="250"/>
      <c r="O2687" s="251">
        <v>60932.26</v>
      </c>
      <c r="Q2687" s="224" t="s">
        <v>5830</v>
      </c>
      <c r="R2687" s="224"/>
      <c r="S2687" s="225">
        <v>83481678.439999998</v>
      </c>
      <c r="U2687" s="203" t="s">
        <v>3333</v>
      </c>
      <c r="V2687" s="203"/>
      <c r="W2687" s="204">
        <v>61196</v>
      </c>
      <c r="AF2687" t="s">
        <v>63253</v>
      </c>
      <c r="AG2687">
        <v>236.36</v>
      </c>
      <c r="AI2687" s="276" t="s">
        <v>61927</v>
      </c>
      <c r="AJ2687" s="277">
        <v>447.17</v>
      </c>
      <c r="AL2687" s="246" t="s">
        <v>54942</v>
      </c>
      <c r="AM2687" s="247">
        <v>14400</v>
      </c>
      <c r="AO2687" s="226" t="s">
        <v>42246</v>
      </c>
      <c r="AP2687" s="227">
        <v>5175.29</v>
      </c>
      <c r="AR2687" s="207" t="s">
        <v>17175</v>
      </c>
      <c r="AS2687" s="208">
        <v>33499.11</v>
      </c>
      <c r="AT2687" s="93"/>
      <c r="AU2687" s="199" t="s">
        <v>14123</v>
      </c>
      <c r="AV2687" s="200">
        <v>57327.839999999997</v>
      </c>
      <c r="BD2687" s="263"/>
      <c r="BE2687" s="264"/>
      <c r="BG2687" s="244" t="s">
        <v>46568</v>
      </c>
      <c r="BH2687" s="245">
        <v>60932.26</v>
      </c>
      <c r="BJ2687" s="230" t="s">
        <v>12030</v>
      </c>
      <c r="BK2687" s="231">
        <v>83481678.439999998</v>
      </c>
      <c r="BM2687" s="209" t="s">
        <v>9360</v>
      </c>
      <c r="BN2687" s="210">
        <v>2475728.7000000002</v>
      </c>
    </row>
    <row r="2688" spans="13:66" x14ac:dyDescent="0.55000000000000004">
      <c r="M2688" s="250" t="s">
        <v>46456</v>
      </c>
      <c r="N2688" s="250"/>
      <c r="O2688" s="251">
        <v>72503.509999999995</v>
      </c>
      <c r="Q2688" s="224" t="s">
        <v>5832</v>
      </c>
      <c r="R2688" s="224"/>
      <c r="S2688" s="225">
        <v>157707.5</v>
      </c>
      <c r="U2688" s="203" t="s">
        <v>3334</v>
      </c>
      <c r="V2688" s="203"/>
      <c r="W2688" s="204">
        <v>21409.84</v>
      </c>
      <c r="AF2688" t="s">
        <v>63254</v>
      </c>
      <c r="AG2688">
        <v>770.21</v>
      </c>
      <c r="AI2688" s="276" t="s">
        <v>61928</v>
      </c>
      <c r="AJ2688" s="277">
        <v>687.35</v>
      </c>
      <c r="AL2688" s="246" t="s">
        <v>36115</v>
      </c>
      <c r="AM2688" s="247">
        <v>1228.27</v>
      </c>
      <c r="AO2688" s="226" t="s">
        <v>44547</v>
      </c>
      <c r="AP2688" s="227">
        <v>152.08000000000001</v>
      </c>
      <c r="AR2688" s="207" t="s">
        <v>17176</v>
      </c>
      <c r="AS2688" s="208">
        <v>32626.51</v>
      </c>
      <c r="AT2688" s="93"/>
      <c r="AU2688" s="199" t="s">
        <v>14124</v>
      </c>
      <c r="AV2688" s="200">
        <v>30441.26</v>
      </c>
      <c r="BD2688" s="263"/>
      <c r="BE2688" s="264"/>
      <c r="BG2688" s="244" t="s">
        <v>46569</v>
      </c>
      <c r="BH2688" s="245">
        <v>72503.509999999995</v>
      </c>
      <c r="BJ2688" s="230" t="s">
        <v>12032</v>
      </c>
      <c r="BK2688" s="231">
        <v>157707.5</v>
      </c>
      <c r="BM2688" s="209" t="s">
        <v>10682</v>
      </c>
      <c r="BN2688" s="210">
        <v>52443.14</v>
      </c>
    </row>
    <row r="2689" spans="13:66" x14ac:dyDescent="0.55000000000000004">
      <c r="M2689" s="250" t="s">
        <v>46457</v>
      </c>
      <c r="N2689" s="250"/>
      <c r="O2689" s="251">
        <v>34543.19</v>
      </c>
      <c r="Q2689" s="224" t="s">
        <v>5833</v>
      </c>
      <c r="R2689" s="224"/>
      <c r="S2689" s="225">
        <v>122901.16</v>
      </c>
      <c r="U2689" s="203" t="s">
        <v>3252</v>
      </c>
      <c r="V2689" s="203"/>
      <c r="W2689" s="204">
        <v>1233351.04</v>
      </c>
      <c r="AF2689" t="s">
        <v>63255</v>
      </c>
      <c r="AG2689">
        <v>16.149999999999999</v>
      </c>
      <c r="AI2689" s="276" t="s">
        <v>61929</v>
      </c>
      <c r="AJ2689" s="277">
        <v>18084.13</v>
      </c>
      <c r="AL2689" s="246" t="s">
        <v>36116</v>
      </c>
      <c r="AM2689" s="247">
        <v>3928.34</v>
      </c>
      <c r="AO2689" s="226" t="s">
        <v>51866</v>
      </c>
      <c r="AP2689" s="227">
        <v>1662</v>
      </c>
      <c r="AR2689" s="207" t="s">
        <v>17177</v>
      </c>
      <c r="AS2689" s="208">
        <v>4086.19</v>
      </c>
      <c r="AT2689" s="93"/>
      <c r="AU2689" s="199" t="s">
        <v>14125</v>
      </c>
      <c r="AV2689" s="200">
        <v>88689.62</v>
      </c>
      <c r="BD2689" s="263"/>
      <c r="BE2689" s="264"/>
      <c r="BG2689" s="244" t="s">
        <v>46570</v>
      </c>
      <c r="BH2689" s="245">
        <v>34543.19</v>
      </c>
      <c r="BJ2689" s="230" t="s">
        <v>12033</v>
      </c>
      <c r="BK2689" s="231">
        <v>122901.16</v>
      </c>
      <c r="BM2689" s="209" t="s">
        <v>9631</v>
      </c>
      <c r="BN2689" s="210">
        <v>69290.179999999993</v>
      </c>
    </row>
    <row r="2690" spans="13:66" x14ac:dyDescent="0.55000000000000004">
      <c r="M2690" s="250" t="s">
        <v>46458</v>
      </c>
      <c r="N2690" s="250"/>
      <c r="O2690" s="251">
        <v>32378.83</v>
      </c>
      <c r="Q2690" s="224" t="s">
        <v>5834</v>
      </c>
      <c r="R2690" s="224"/>
      <c r="S2690" s="225">
        <v>10949.15</v>
      </c>
      <c r="U2690" s="203" t="s">
        <v>3335</v>
      </c>
      <c r="V2690" s="203"/>
      <c r="W2690" s="204">
        <v>34543.07</v>
      </c>
      <c r="AF2690" t="s">
        <v>66674</v>
      </c>
      <c r="AG2690" s="284">
        <v>789688.24</v>
      </c>
      <c r="AI2690" s="276" t="s">
        <v>61344</v>
      </c>
      <c r="AJ2690" s="277">
        <v>1611.18</v>
      </c>
      <c r="AL2690" s="246" t="s">
        <v>36117</v>
      </c>
      <c r="AM2690" s="247">
        <v>537.89</v>
      </c>
      <c r="AO2690" s="226" t="s">
        <v>51867</v>
      </c>
      <c r="AP2690" s="227">
        <v>50000</v>
      </c>
      <c r="AR2690" s="207" t="s">
        <v>17178</v>
      </c>
      <c r="AS2690" s="208">
        <v>2788.57</v>
      </c>
      <c r="AT2690" s="93"/>
      <c r="AU2690" s="199" t="s">
        <v>14126</v>
      </c>
      <c r="AV2690" s="200">
        <v>37439.410000000003</v>
      </c>
      <c r="BD2690" s="263"/>
      <c r="BE2690" s="264"/>
      <c r="BG2690" s="244" t="s">
        <v>46571</v>
      </c>
      <c r="BH2690" s="245">
        <v>32378.83</v>
      </c>
      <c r="BJ2690" s="230" t="s">
        <v>12034</v>
      </c>
      <c r="BK2690" s="231">
        <v>10949.15</v>
      </c>
      <c r="BM2690" s="209" t="s">
        <v>11626</v>
      </c>
      <c r="BN2690" s="210">
        <v>2833810.79</v>
      </c>
    </row>
    <row r="2691" spans="13:66" x14ac:dyDescent="0.55000000000000004">
      <c r="M2691" s="250" t="s">
        <v>46459</v>
      </c>
      <c r="N2691" s="250"/>
      <c r="O2691" s="251">
        <v>30188.03</v>
      </c>
      <c r="Q2691" s="224" t="s">
        <v>5835</v>
      </c>
      <c r="R2691" s="224"/>
      <c r="S2691" s="225">
        <v>109607.41</v>
      </c>
      <c r="U2691" s="203" t="s">
        <v>3253</v>
      </c>
      <c r="V2691" s="203"/>
      <c r="W2691" s="204">
        <v>1258348.47</v>
      </c>
      <c r="AF2691" t="s">
        <v>64606</v>
      </c>
      <c r="AG2691">
        <v>494.37</v>
      </c>
      <c r="AI2691" s="276" t="s">
        <v>61345</v>
      </c>
      <c r="AJ2691" s="277">
        <v>5195.09</v>
      </c>
      <c r="AL2691" s="246" t="s">
        <v>38942</v>
      </c>
      <c r="AM2691" s="247">
        <v>1269.3499999999999</v>
      </c>
      <c r="AO2691" s="226" t="s">
        <v>40167</v>
      </c>
      <c r="AP2691" s="227">
        <v>51354</v>
      </c>
      <c r="AR2691" s="207" t="s">
        <v>17179</v>
      </c>
      <c r="AS2691" s="208">
        <v>13482.79</v>
      </c>
      <c r="AT2691" s="93"/>
      <c r="AU2691" s="199" t="s">
        <v>32642</v>
      </c>
      <c r="AV2691" s="200">
        <v>3768.68</v>
      </c>
      <c r="BD2691" s="263"/>
      <c r="BE2691" s="264"/>
      <c r="BG2691" s="244" t="s">
        <v>46572</v>
      </c>
      <c r="BH2691" s="245">
        <v>30188.03</v>
      </c>
      <c r="BJ2691" s="230" t="s">
        <v>12035</v>
      </c>
      <c r="BK2691" s="231">
        <v>109607.41</v>
      </c>
      <c r="BM2691" s="209" t="s">
        <v>9945</v>
      </c>
      <c r="BN2691" s="210">
        <v>8166360.9699999997</v>
      </c>
    </row>
    <row r="2692" spans="13:66" x14ac:dyDescent="0.55000000000000004">
      <c r="M2692" s="250" t="s">
        <v>46460</v>
      </c>
      <c r="N2692" s="250"/>
      <c r="O2692" s="251">
        <v>39802.97</v>
      </c>
      <c r="Q2692" s="224" t="s">
        <v>5836</v>
      </c>
      <c r="R2692" s="224"/>
      <c r="S2692" s="225">
        <v>87535</v>
      </c>
      <c r="U2692" s="203" t="s">
        <v>3336</v>
      </c>
      <c r="V2692" s="203"/>
      <c r="W2692" s="204">
        <v>11782.91</v>
      </c>
      <c r="AF2692" t="s">
        <v>56319</v>
      </c>
      <c r="AG2692" s="284">
        <v>187281.85</v>
      </c>
      <c r="AI2692" s="276" t="s">
        <v>67354</v>
      </c>
      <c r="AJ2692" s="277">
        <v>3132.78</v>
      </c>
      <c r="AL2692" s="246" t="s">
        <v>38943</v>
      </c>
      <c r="AM2692" s="247">
        <v>97.12</v>
      </c>
      <c r="AO2692" s="226" t="s">
        <v>38939</v>
      </c>
      <c r="AP2692" s="227">
        <v>66560.160000000003</v>
      </c>
      <c r="AR2692" s="207" t="s">
        <v>17180</v>
      </c>
      <c r="AS2692" s="208">
        <v>16600</v>
      </c>
      <c r="AT2692" s="93"/>
      <c r="AU2692" s="199" t="s">
        <v>32643</v>
      </c>
      <c r="AV2692" s="200">
        <v>57841</v>
      </c>
      <c r="BD2692" s="263"/>
      <c r="BE2692" s="264"/>
      <c r="BG2692" s="244" t="s">
        <v>46573</v>
      </c>
      <c r="BH2692" s="245">
        <v>39802.97</v>
      </c>
      <c r="BJ2692" s="230" t="s">
        <v>12036</v>
      </c>
      <c r="BK2692" s="231">
        <v>87535</v>
      </c>
      <c r="BM2692" s="209" t="s">
        <v>6777</v>
      </c>
      <c r="BN2692" s="210">
        <v>20049</v>
      </c>
    </row>
    <row r="2693" spans="13:66" x14ac:dyDescent="0.55000000000000004">
      <c r="M2693" s="250" t="s">
        <v>46461</v>
      </c>
      <c r="N2693" s="250"/>
      <c r="O2693" s="251">
        <v>195131.19</v>
      </c>
      <c r="Q2693" s="224" t="s">
        <v>5844</v>
      </c>
      <c r="R2693" s="224"/>
      <c r="S2693" s="225">
        <v>78498.27</v>
      </c>
      <c r="U2693" s="203" t="s">
        <v>3337</v>
      </c>
      <c r="V2693" s="203"/>
      <c r="W2693" s="204">
        <v>547404.52</v>
      </c>
      <c r="AF2693" t="s">
        <v>59702</v>
      </c>
      <c r="AG2693" s="284">
        <v>10000</v>
      </c>
      <c r="AI2693" s="276" t="s">
        <v>63099</v>
      </c>
      <c r="AJ2693" s="277">
        <v>3249.17</v>
      </c>
      <c r="AL2693" s="246" t="s">
        <v>55902</v>
      </c>
      <c r="AM2693" s="247">
        <v>31370.15</v>
      </c>
      <c r="AO2693" s="226" t="s">
        <v>34693</v>
      </c>
      <c r="AP2693" s="227">
        <v>577074.74</v>
      </c>
      <c r="AR2693" s="207" t="s">
        <v>17181</v>
      </c>
      <c r="AS2693" s="208">
        <v>7700</v>
      </c>
      <c r="AT2693" s="93"/>
      <c r="AU2693" s="199" t="s">
        <v>32644</v>
      </c>
      <c r="AV2693" s="200">
        <v>4713.3100000000004</v>
      </c>
      <c r="BD2693" s="263"/>
      <c r="BE2693" s="264"/>
      <c r="BG2693" s="244" t="s">
        <v>46574</v>
      </c>
      <c r="BH2693" s="245">
        <v>195131.19</v>
      </c>
      <c r="BJ2693" s="230" t="s">
        <v>12044</v>
      </c>
      <c r="BK2693" s="231">
        <v>78498.27</v>
      </c>
      <c r="BM2693" s="209" t="s">
        <v>7455</v>
      </c>
      <c r="BN2693" s="210">
        <v>20633.8</v>
      </c>
    </row>
    <row r="2694" spans="13:66" x14ac:dyDescent="0.55000000000000004">
      <c r="M2694" s="250" t="s">
        <v>46462</v>
      </c>
      <c r="N2694" s="250"/>
      <c r="O2694" s="251">
        <v>22592.94</v>
      </c>
      <c r="Q2694" s="224" t="s">
        <v>5845</v>
      </c>
      <c r="R2694" s="224"/>
      <c r="S2694" s="225">
        <v>81000</v>
      </c>
      <c r="U2694" s="203" t="s">
        <v>3338</v>
      </c>
      <c r="V2694" s="203"/>
      <c r="W2694" s="204">
        <v>1148272.92</v>
      </c>
      <c r="AF2694" t="s">
        <v>71558</v>
      </c>
      <c r="AG2694" s="284">
        <v>64883.76</v>
      </c>
      <c r="AI2694" s="276" t="s">
        <v>61346</v>
      </c>
      <c r="AJ2694" s="277">
        <v>2829.26</v>
      </c>
      <c r="AL2694" s="246" t="s">
        <v>54943</v>
      </c>
      <c r="AM2694" s="247">
        <v>59400</v>
      </c>
      <c r="AO2694" s="226" t="s">
        <v>46742</v>
      </c>
      <c r="AP2694" s="227">
        <v>20112.36</v>
      </c>
      <c r="AR2694" s="207" t="s">
        <v>17182</v>
      </c>
      <c r="AS2694" s="208">
        <v>5912.17</v>
      </c>
      <c r="AT2694" s="93"/>
      <c r="AU2694" s="199" t="s">
        <v>32645</v>
      </c>
      <c r="AV2694" s="200">
        <v>12136.44</v>
      </c>
      <c r="BD2694" s="263"/>
      <c r="BE2694" s="264"/>
      <c r="BG2694" s="244" t="s">
        <v>46575</v>
      </c>
      <c r="BH2694" s="245">
        <v>22592.94</v>
      </c>
      <c r="BJ2694" s="230" t="s">
        <v>12045</v>
      </c>
      <c r="BK2694" s="231">
        <v>81000</v>
      </c>
      <c r="BM2694" s="209" t="s">
        <v>7630</v>
      </c>
      <c r="BN2694" s="210">
        <v>24668</v>
      </c>
    </row>
    <row r="2695" spans="13:66" x14ac:dyDescent="0.55000000000000004">
      <c r="M2695" s="250" t="s">
        <v>46463</v>
      </c>
      <c r="N2695" s="250"/>
      <c r="O2695" s="251">
        <v>309455.05</v>
      </c>
      <c r="Q2695" s="224" t="s">
        <v>5838</v>
      </c>
      <c r="R2695" s="224"/>
      <c r="S2695" s="225">
        <v>331163.86</v>
      </c>
      <c r="U2695" s="203" t="s">
        <v>3339</v>
      </c>
      <c r="V2695" s="203"/>
      <c r="W2695" s="204">
        <v>173391.06</v>
      </c>
      <c r="AF2695" t="s">
        <v>59704</v>
      </c>
      <c r="AG2695" s="284">
        <v>5696.63</v>
      </c>
      <c r="AI2695" s="276" t="s">
        <v>70476</v>
      </c>
      <c r="AJ2695" s="277">
        <v>-3506.88</v>
      </c>
      <c r="AL2695" s="246" t="s">
        <v>58454</v>
      </c>
      <c r="AM2695" s="247">
        <v>52350.76</v>
      </c>
      <c r="AO2695" s="226" t="s">
        <v>34694</v>
      </c>
      <c r="AP2695" s="227">
        <v>51908.88</v>
      </c>
      <c r="AR2695" s="207" t="s">
        <v>17183</v>
      </c>
      <c r="AS2695" s="208">
        <v>15750.07</v>
      </c>
      <c r="AT2695" s="93"/>
      <c r="AU2695" s="199" t="s">
        <v>32646</v>
      </c>
      <c r="AV2695" s="200">
        <v>7550</v>
      </c>
      <c r="BD2695" s="263"/>
      <c r="BE2695" s="264"/>
      <c r="BG2695" s="244" t="s">
        <v>46576</v>
      </c>
      <c r="BH2695" s="245">
        <v>309455.05</v>
      </c>
      <c r="BJ2695" s="230" t="s">
        <v>12038</v>
      </c>
      <c r="BK2695" s="231">
        <v>331163.86</v>
      </c>
      <c r="BM2695" s="209" t="s">
        <v>7857</v>
      </c>
      <c r="BN2695" s="210">
        <v>5107.79</v>
      </c>
    </row>
    <row r="2696" spans="13:66" x14ac:dyDescent="0.55000000000000004">
      <c r="M2696" s="250" t="s">
        <v>46464</v>
      </c>
      <c r="N2696" s="250"/>
      <c r="O2696" s="251">
        <v>3220.45</v>
      </c>
      <c r="Q2696" s="224" t="s">
        <v>5839</v>
      </c>
      <c r="R2696" s="224"/>
      <c r="S2696" s="225">
        <v>75250.38</v>
      </c>
      <c r="U2696" s="203" t="s">
        <v>3340</v>
      </c>
      <c r="V2696" s="203"/>
      <c r="W2696" s="204">
        <v>508297.85</v>
      </c>
      <c r="AF2696" t="s">
        <v>56321</v>
      </c>
      <c r="AG2696" s="284">
        <v>18519.73</v>
      </c>
      <c r="AI2696" s="276" t="s">
        <v>55965</v>
      </c>
      <c r="AJ2696" s="277">
        <v>73727</v>
      </c>
      <c r="AL2696" s="246" t="s">
        <v>17362</v>
      </c>
      <c r="AM2696" s="247">
        <v>10025.959999999999</v>
      </c>
      <c r="AO2696" s="226" t="s">
        <v>34695</v>
      </c>
      <c r="AP2696" s="227">
        <v>778515.88</v>
      </c>
      <c r="AR2696" s="207" t="s">
        <v>17184</v>
      </c>
      <c r="AS2696" s="208">
        <v>125094.01</v>
      </c>
      <c r="AT2696" s="93"/>
      <c r="AU2696" s="199" t="s">
        <v>32647</v>
      </c>
      <c r="AV2696" s="200">
        <v>25377.56</v>
      </c>
      <c r="BD2696" s="263"/>
      <c r="BE2696" s="264"/>
      <c r="BG2696" s="244" t="s">
        <v>46577</v>
      </c>
      <c r="BH2696" s="245">
        <v>3220.45</v>
      </c>
      <c r="BJ2696" s="230" t="s">
        <v>12039</v>
      </c>
      <c r="BK2696" s="231">
        <v>75250.38</v>
      </c>
      <c r="BM2696" s="209" t="s">
        <v>8385</v>
      </c>
      <c r="BN2696" s="210">
        <v>12107</v>
      </c>
    </row>
    <row r="2697" spans="13:66" x14ac:dyDescent="0.55000000000000004">
      <c r="M2697" s="250" t="s">
        <v>46465</v>
      </c>
      <c r="N2697" s="250"/>
      <c r="O2697" s="251">
        <v>2963.1</v>
      </c>
      <c r="Q2697" s="224" t="s">
        <v>5840</v>
      </c>
      <c r="R2697" s="224"/>
      <c r="S2697" s="225">
        <v>123814.5</v>
      </c>
      <c r="U2697" s="203" t="s">
        <v>3341</v>
      </c>
      <c r="V2697" s="203"/>
      <c r="W2697" s="204">
        <v>1326397.55</v>
      </c>
      <c r="AF2697" t="s">
        <v>59705</v>
      </c>
      <c r="AG2697">
        <v>374.42</v>
      </c>
      <c r="AI2697" s="276" t="s">
        <v>70477</v>
      </c>
      <c r="AJ2697" s="277">
        <v>13495.39</v>
      </c>
      <c r="AL2697" s="246" t="s">
        <v>51884</v>
      </c>
      <c r="AM2697" s="247">
        <v>35069.760000000002</v>
      </c>
      <c r="AO2697" s="226" t="s">
        <v>51868</v>
      </c>
      <c r="AP2697" s="227">
        <v>95000</v>
      </c>
      <c r="AR2697" s="207" t="s">
        <v>17185</v>
      </c>
      <c r="AS2697" s="208">
        <v>39874.69</v>
      </c>
      <c r="AT2697" s="93"/>
      <c r="AU2697" s="199" t="s">
        <v>32648</v>
      </c>
      <c r="AV2697" s="200">
        <v>275505.78999999998</v>
      </c>
      <c r="BD2697" s="263"/>
      <c r="BE2697" s="264"/>
      <c r="BG2697" s="244" t="s">
        <v>46578</v>
      </c>
      <c r="BH2697" s="245">
        <v>2963.1</v>
      </c>
      <c r="BJ2697" s="230" t="s">
        <v>12040</v>
      </c>
      <c r="BK2697" s="231">
        <v>123814.5</v>
      </c>
      <c r="BM2697" s="209" t="s">
        <v>8559</v>
      </c>
      <c r="BN2697" s="210">
        <v>156976</v>
      </c>
    </row>
    <row r="2698" spans="13:66" x14ac:dyDescent="0.55000000000000004">
      <c r="M2698" s="250" t="s">
        <v>46466</v>
      </c>
      <c r="N2698" s="250"/>
      <c r="O2698" s="251">
        <v>11166.95</v>
      </c>
      <c r="Q2698" s="224" t="s">
        <v>5841</v>
      </c>
      <c r="R2698" s="224"/>
      <c r="S2698" s="225">
        <v>114190.04</v>
      </c>
      <c r="U2698" s="203" t="s">
        <v>3342</v>
      </c>
      <c r="V2698" s="203"/>
      <c r="W2698" s="204">
        <v>721893.75</v>
      </c>
      <c r="AF2698" t="s">
        <v>66677</v>
      </c>
      <c r="AG2698" s="284">
        <v>9308.75</v>
      </c>
      <c r="AI2698" s="276" t="s">
        <v>70478</v>
      </c>
      <c r="AJ2698" s="277">
        <v>279.61</v>
      </c>
      <c r="AL2698" s="246" t="s">
        <v>54944</v>
      </c>
      <c r="AM2698" s="247">
        <v>10683.29</v>
      </c>
      <c r="AO2698" s="226" t="s">
        <v>36112</v>
      </c>
      <c r="AP2698" s="227">
        <v>3553.7</v>
      </c>
      <c r="AR2698" s="207" t="s">
        <v>17186</v>
      </c>
      <c r="AS2698" s="208">
        <v>47060</v>
      </c>
      <c r="AT2698" s="93"/>
      <c r="AU2698" s="199" t="s">
        <v>32649</v>
      </c>
      <c r="AV2698" s="200">
        <v>2880</v>
      </c>
      <c r="BD2698" s="263"/>
      <c r="BE2698" s="264"/>
      <c r="BG2698" s="244" t="s">
        <v>46579</v>
      </c>
      <c r="BH2698" s="245">
        <v>11166.95</v>
      </c>
      <c r="BJ2698" s="230" t="s">
        <v>12041</v>
      </c>
      <c r="BK2698" s="231">
        <v>114190.04</v>
      </c>
      <c r="BM2698" s="209" t="s">
        <v>9046</v>
      </c>
      <c r="BN2698" s="210">
        <v>339</v>
      </c>
    </row>
    <row r="2699" spans="13:66" x14ac:dyDescent="0.55000000000000004">
      <c r="M2699" s="250" t="s">
        <v>46467</v>
      </c>
      <c r="N2699" s="250"/>
      <c r="O2699" s="251">
        <v>20167.09</v>
      </c>
      <c r="Q2699" s="224" t="s">
        <v>5842</v>
      </c>
      <c r="R2699" s="224"/>
      <c r="S2699" s="225">
        <v>35110.410000000003</v>
      </c>
      <c r="U2699" s="203" t="s">
        <v>3343</v>
      </c>
      <c r="V2699" s="203"/>
      <c r="W2699" s="204">
        <v>39104.839999999997</v>
      </c>
      <c r="AF2699" t="s">
        <v>68203</v>
      </c>
      <c r="AG2699" s="284">
        <v>15136.62</v>
      </c>
      <c r="AI2699" s="276" t="s">
        <v>60317</v>
      </c>
      <c r="AJ2699" s="277">
        <v>25300.92</v>
      </c>
      <c r="AL2699" s="246" t="s">
        <v>17363</v>
      </c>
      <c r="AM2699" s="247">
        <v>527.64</v>
      </c>
      <c r="AO2699" s="226" t="s">
        <v>38940</v>
      </c>
      <c r="AP2699" s="227">
        <v>2233725.8199999998</v>
      </c>
      <c r="AR2699" s="207" t="s">
        <v>17187</v>
      </c>
      <c r="AS2699" s="208">
        <v>17257.34</v>
      </c>
      <c r="AT2699" s="93"/>
      <c r="AU2699" s="199" t="s">
        <v>32650</v>
      </c>
      <c r="AV2699" s="200">
        <v>152617.60000000001</v>
      </c>
      <c r="BD2699" s="263"/>
      <c r="BE2699" s="264"/>
      <c r="BG2699" s="244" t="s">
        <v>46580</v>
      </c>
      <c r="BH2699" s="245">
        <v>20167.09</v>
      </c>
      <c r="BJ2699" s="230" t="s">
        <v>12042</v>
      </c>
      <c r="BK2699" s="231">
        <v>35110.410000000003</v>
      </c>
      <c r="BM2699" s="209" t="s">
        <v>9361</v>
      </c>
      <c r="BN2699" s="210">
        <v>247258.61</v>
      </c>
    </row>
    <row r="2700" spans="13:66" x14ac:dyDescent="0.55000000000000004">
      <c r="M2700" s="250" t="s">
        <v>46468</v>
      </c>
      <c r="N2700" s="250"/>
      <c r="O2700" s="251">
        <v>20286.650000000001</v>
      </c>
      <c r="Q2700" s="224" t="s">
        <v>5846</v>
      </c>
      <c r="R2700" s="224"/>
      <c r="S2700" s="225">
        <v>730154.31</v>
      </c>
      <c r="U2700" s="203" t="s">
        <v>3344</v>
      </c>
      <c r="V2700" s="203"/>
      <c r="W2700" s="204">
        <v>371939.34</v>
      </c>
      <c r="AF2700" t="s">
        <v>66678</v>
      </c>
      <c r="AG2700" s="284">
        <v>7656.48</v>
      </c>
      <c r="AI2700" s="276" t="s">
        <v>67355</v>
      </c>
      <c r="AJ2700" s="277">
        <v>907.2</v>
      </c>
      <c r="AL2700" s="246" t="s">
        <v>55903</v>
      </c>
      <c r="AM2700" s="247">
        <v>81320</v>
      </c>
      <c r="AO2700" s="226" t="s">
        <v>42247</v>
      </c>
      <c r="AP2700" s="227">
        <v>3961.4</v>
      </c>
      <c r="AR2700" s="207" t="s">
        <v>17188</v>
      </c>
      <c r="AS2700" s="208">
        <v>107734.73</v>
      </c>
      <c r="AT2700" s="93"/>
      <c r="AU2700" s="199" t="s">
        <v>32651</v>
      </c>
      <c r="AV2700" s="200">
        <v>365647.62</v>
      </c>
      <c r="BD2700" s="263"/>
      <c r="BE2700" s="264"/>
      <c r="BG2700" s="244" t="s">
        <v>46582</v>
      </c>
      <c r="BH2700" s="245">
        <v>20286.650000000001</v>
      </c>
      <c r="BJ2700" s="230" t="s">
        <v>12046</v>
      </c>
      <c r="BK2700" s="231">
        <v>730154.31</v>
      </c>
      <c r="BM2700" s="209" t="s">
        <v>10949</v>
      </c>
      <c r="BN2700" s="210">
        <v>1776.23</v>
      </c>
    </row>
    <row r="2701" spans="13:66" x14ac:dyDescent="0.55000000000000004">
      <c r="M2701" s="250" t="s">
        <v>46469</v>
      </c>
      <c r="N2701" s="250"/>
      <c r="O2701" s="251">
        <v>32685.62</v>
      </c>
      <c r="Q2701" s="224" t="s">
        <v>5847</v>
      </c>
      <c r="R2701" s="224"/>
      <c r="S2701" s="225">
        <v>65715.88</v>
      </c>
      <c r="U2701" s="203" t="s">
        <v>3254</v>
      </c>
      <c r="V2701" s="203"/>
      <c r="W2701" s="204">
        <v>333657.63</v>
      </c>
      <c r="AF2701" t="s">
        <v>58612</v>
      </c>
      <c r="AG2701" s="284">
        <v>24241.39</v>
      </c>
      <c r="AI2701" s="276" t="s">
        <v>60318</v>
      </c>
      <c r="AJ2701" s="277">
        <v>1974.05</v>
      </c>
      <c r="AL2701" s="246" t="s">
        <v>33262</v>
      </c>
      <c r="AM2701" s="247">
        <v>95595.54</v>
      </c>
      <c r="AO2701" s="226" t="s">
        <v>51869</v>
      </c>
      <c r="AP2701" s="227">
        <v>28432</v>
      </c>
      <c r="AR2701" s="207" t="s">
        <v>17189</v>
      </c>
      <c r="AS2701" s="208">
        <v>43838.41</v>
      </c>
      <c r="AT2701" s="93"/>
      <c r="AU2701" s="199" t="s">
        <v>32652</v>
      </c>
      <c r="AV2701" s="200">
        <v>3768.68</v>
      </c>
      <c r="BD2701" s="263"/>
      <c r="BE2701" s="264"/>
      <c r="BG2701" s="244" t="s">
        <v>46583</v>
      </c>
      <c r="BH2701" s="245">
        <v>32685.62</v>
      </c>
      <c r="BJ2701" s="230" t="s">
        <v>12047</v>
      </c>
      <c r="BK2701" s="231">
        <v>65715.88</v>
      </c>
      <c r="BM2701" s="209" t="s">
        <v>11972</v>
      </c>
      <c r="BN2701" s="210">
        <v>78472.05</v>
      </c>
    </row>
    <row r="2702" spans="13:66" x14ac:dyDescent="0.55000000000000004">
      <c r="M2702" s="250" t="s">
        <v>46470</v>
      </c>
      <c r="N2702" s="250"/>
      <c r="O2702" s="251">
        <v>86780.26</v>
      </c>
      <c r="Q2702" s="224" t="s">
        <v>5859</v>
      </c>
      <c r="R2702" s="224"/>
      <c r="S2702" s="225">
        <v>52218.21</v>
      </c>
      <c r="U2702" s="203" t="s">
        <v>3345</v>
      </c>
      <c r="V2702" s="203"/>
      <c r="W2702" s="204">
        <v>3365945.63</v>
      </c>
      <c r="AF2702" t="s">
        <v>58297</v>
      </c>
      <c r="AG2702" s="284">
        <v>32672.880000000001</v>
      </c>
      <c r="AI2702" s="276" t="s">
        <v>60319</v>
      </c>
      <c r="AJ2702" s="277">
        <v>6557.25</v>
      </c>
      <c r="AL2702" s="246" t="s">
        <v>17364</v>
      </c>
      <c r="AM2702" s="247">
        <v>25133.119999999999</v>
      </c>
      <c r="AO2702" s="226" t="s">
        <v>33255</v>
      </c>
      <c r="AP2702" s="227">
        <v>286960.57</v>
      </c>
      <c r="AR2702" s="207" t="s">
        <v>17190</v>
      </c>
      <c r="AS2702" s="208">
        <v>3102.93</v>
      </c>
      <c r="AT2702" s="93"/>
      <c r="AU2702" s="199" t="s">
        <v>26225</v>
      </c>
      <c r="AV2702" s="200">
        <v>57841</v>
      </c>
      <c r="BD2702" s="263"/>
      <c r="BE2702" s="264"/>
      <c r="BG2702" s="244" t="s">
        <v>46584</v>
      </c>
      <c r="BH2702" s="245">
        <v>86780.26</v>
      </c>
      <c r="BJ2702" s="230" t="s">
        <v>12059</v>
      </c>
      <c r="BK2702" s="231">
        <v>52218.21</v>
      </c>
      <c r="BM2702" s="209" t="s">
        <v>9946</v>
      </c>
      <c r="BN2702" s="210">
        <v>567387.48</v>
      </c>
    </row>
    <row r="2703" spans="13:66" x14ac:dyDescent="0.55000000000000004">
      <c r="M2703" s="250" t="s">
        <v>46471</v>
      </c>
      <c r="N2703" s="250"/>
      <c r="O2703" s="251">
        <v>475647.97</v>
      </c>
      <c r="Q2703" s="224" t="s">
        <v>5848</v>
      </c>
      <c r="R2703" s="224"/>
      <c r="S2703" s="225">
        <v>1846000.1</v>
      </c>
      <c r="U2703" s="203" t="s">
        <v>3346</v>
      </c>
      <c r="V2703" s="203"/>
      <c r="W2703" s="204">
        <v>680518.28</v>
      </c>
      <c r="AF2703" t="s">
        <v>68204</v>
      </c>
      <c r="AG2703" s="284">
        <v>22847.42</v>
      </c>
      <c r="AI2703" s="276" t="s">
        <v>60320</v>
      </c>
      <c r="AJ2703" s="277">
        <v>2071.2600000000002</v>
      </c>
      <c r="AL2703" s="246" t="s">
        <v>17365</v>
      </c>
      <c r="AM2703" s="247">
        <v>153667.16</v>
      </c>
      <c r="AO2703" s="226" t="s">
        <v>33256</v>
      </c>
      <c r="AP2703" s="227">
        <v>368670.39</v>
      </c>
      <c r="AR2703" s="207" t="s">
        <v>13216</v>
      </c>
      <c r="AS2703" s="208">
        <v>364874.59</v>
      </c>
      <c r="AT2703" s="93"/>
      <c r="AU2703" s="199" t="s">
        <v>14127</v>
      </c>
      <c r="AV2703" s="200">
        <v>223159.06</v>
      </c>
      <c r="BD2703" s="263"/>
      <c r="BE2703" s="264"/>
      <c r="BG2703" s="244" t="s">
        <v>46585</v>
      </c>
      <c r="BH2703" s="245">
        <v>475647.97</v>
      </c>
      <c r="BJ2703" s="230" t="s">
        <v>12048</v>
      </c>
      <c r="BK2703" s="231">
        <v>1846000.1</v>
      </c>
      <c r="BM2703" s="209" t="s">
        <v>6778</v>
      </c>
      <c r="BN2703" s="210">
        <v>873994.16</v>
      </c>
    </row>
    <row r="2704" spans="13:66" x14ac:dyDescent="0.55000000000000004">
      <c r="M2704" s="250" t="s">
        <v>46472</v>
      </c>
      <c r="N2704" s="250"/>
      <c r="O2704" s="251">
        <v>701.3</v>
      </c>
      <c r="Q2704" s="224" t="s">
        <v>5850</v>
      </c>
      <c r="R2704" s="224"/>
      <c r="S2704" s="225">
        <v>15226029.939999999</v>
      </c>
      <c r="U2704" s="203" t="s">
        <v>3347</v>
      </c>
      <c r="V2704" s="203"/>
      <c r="W2704" s="204">
        <v>577374.81000000006</v>
      </c>
      <c r="AF2704" t="s">
        <v>60594</v>
      </c>
      <c r="AG2704" s="284">
        <v>4074.75</v>
      </c>
      <c r="AI2704" s="276" t="s">
        <v>67356</v>
      </c>
      <c r="AJ2704" s="277">
        <v>10.49</v>
      </c>
      <c r="AL2704" s="246" t="s">
        <v>17366</v>
      </c>
      <c r="AM2704" s="247">
        <v>89099.77</v>
      </c>
      <c r="AO2704" s="226" t="s">
        <v>34696</v>
      </c>
      <c r="AP2704" s="227">
        <v>143784.51</v>
      </c>
      <c r="AR2704" s="207" t="s">
        <v>17191</v>
      </c>
      <c r="AS2704" s="208">
        <v>81643.850000000006</v>
      </c>
      <c r="AT2704" s="93"/>
      <c r="AU2704" s="199" t="s">
        <v>14128</v>
      </c>
      <c r="AV2704" s="200">
        <v>88853.47</v>
      </c>
      <c r="BD2704" s="263"/>
      <c r="BE2704" s="264"/>
      <c r="BG2704" s="244" t="s">
        <v>46586</v>
      </c>
      <c r="BH2704" s="245">
        <v>701.3</v>
      </c>
      <c r="BJ2704" s="230" t="s">
        <v>12050</v>
      </c>
      <c r="BK2704" s="231">
        <v>15226029.939999999</v>
      </c>
      <c r="BM2704" s="209" t="s">
        <v>6969</v>
      </c>
      <c r="BN2704" s="210">
        <v>7650</v>
      </c>
    </row>
    <row r="2705" spans="13:66" x14ac:dyDescent="0.55000000000000004">
      <c r="M2705" s="250" t="s">
        <v>46473</v>
      </c>
      <c r="N2705" s="250"/>
      <c r="O2705" s="251">
        <v>41350.07</v>
      </c>
      <c r="Q2705" s="224" t="s">
        <v>5851</v>
      </c>
      <c r="R2705" s="224"/>
      <c r="S2705" s="225">
        <v>63132.87</v>
      </c>
      <c r="U2705" s="203" t="s">
        <v>3348</v>
      </c>
      <c r="V2705" s="203"/>
      <c r="W2705" s="204">
        <v>24766.6</v>
      </c>
      <c r="AF2705" t="s">
        <v>71559</v>
      </c>
      <c r="AG2705" s="284">
        <v>3086</v>
      </c>
      <c r="AI2705" s="276" t="s">
        <v>67357</v>
      </c>
      <c r="AJ2705" s="277">
        <v>209.62</v>
      </c>
      <c r="AL2705" s="246" t="s">
        <v>64085</v>
      </c>
      <c r="AM2705" s="247">
        <v>99367.54</v>
      </c>
      <c r="AO2705" s="226" t="s">
        <v>44548</v>
      </c>
      <c r="AP2705" s="227">
        <v>20904</v>
      </c>
      <c r="AR2705" s="207" t="s">
        <v>13217</v>
      </c>
      <c r="AS2705" s="208">
        <v>17667.63</v>
      </c>
      <c r="AT2705" s="93"/>
      <c r="AU2705" s="199" t="s">
        <v>14129</v>
      </c>
      <c r="AV2705" s="200">
        <v>272.26</v>
      </c>
      <c r="BD2705" s="263"/>
      <c r="BE2705" s="264"/>
      <c r="BG2705" s="244" t="s">
        <v>46587</v>
      </c>
      <c r="BH2705" s="245">
        <v>41350.07</v>
      </c>
      <c r="BJ2705" s="230" t="s">
        <v>12051</v>
      </c>
      <c r="BK2705" s="231">
        <v>63132.87</v>
      </c>
      <c r="BM2705" s="209" t="s">
        <v>7180</v>
      </c>
      <c r="BN2705" s="210">
        <v>25155</v>
      </c>
    </row>
    <row r="2706" spans="13:66" x14ac:dyDescent="0.55000000000000004">
      <c r="M2706" s="250" t="s">
        <v>46474</v>
      </c>
      <c r="N2706" s="250"/>
      <c r="O2706" s="251">
        <v>15900</v>
      </c>
      <c r="Q2706" s="224" t="s">
        <v>5852</v>
      </c>
      <c r="R2706" s="224"/>
      <c r="S2706" s="225">
        <v>231897.52</v>
      </c>
      <c r="U2706" s="203" t="s">
        <v>3349</v>
      </c>
      <c r="V2706" s="203"/>
      <c r="W2706" s="204">
        <v>136801.87</v>
      </c>
      <c r="AF2706" t="s">
        <v>71560</v>
      </c>
      <c r="AG2706">
        <v>211.2</v>
      </c>
      <c r="AI2706" s="276" t="s">
        <v>18562</v>
      </c>
      <c r="AJ2706" s="277">
        <v>4391</v>
      </c>
      <c r="AL2706" s="246" t="s">
        <v>33263</v>
      </c>
      <c r="AM2706" s="247">
        <v>196393.27</v>
      </c>
      <c r="AO2706" s="226" t="s">
        <v>44549</v>
      </c>
      <c r="AP2706" s="227">
        <v>213400</v>
      </c>
      <c r="AR2706" s="207" t="s">
        <v>17192</v>
      </c>
      <c r="AS2706" s="208">
        <v>28760.59</v>
      </c>
      <c r="AT2706" s="93"/>
      <c r="AU2706" s="199" t="s">
        <v>14130</v>
      </c>
      <c r="AV2706" s="200">
        <v>26931.43</v>
      </c>
      <c r="BD2706" s="263"/>
      <c r="BE2706" s="264"/>
      <c r="BG2706" s="244" t="s">
        <v>46588</v>
      </c>
      <c r="BH2706" s="245">
        <v>15900</v>
      </c>
      <c r="BJ2706" s="230" t="s">
        <v>12052</v>
      </c>
      <c r="BK2706" s="231">
        <v>231897.52</v>
      </c>
      <c r="BM2706" s="209" t="s">
        <v>7456</v>
      </c>
      <c r="BN2706" s="210">
        <v>1494785</v>
      </c>
    </row>
    <row r="2707" spans="13:66" x14ac:dyDescent="0.55000000000000004">
      <c r="M2707" s="250" t="s">
        <v>46475</v>
      </c>
      <c r="N2707" s="250"/>
      <c r="O2707" s="251">
        <v>56158</v>
      </c>
      <c r="Q2707" s="224" t="s">
        <v>5853</v>
      </c>
      <c r="R2707" s="224"/>
      <c r="S2707" s="225">
        <v>997230.44</v>
      </c>
      <c r="U2707" s="203" t="s">
        <v>3350</v>
      </c>
      <c r="V2707" s="203"/>
      <c r="W2707" s="204">
        <v>2064504.99</v>
      </c>
      <c r="AF2707" t="s">
        <v>71561</v>
      </c>
      <c r="AG2707">
        <v>741.89</v>
      </c>
      <c r="AI2707" s="276" t="s">
        <v>34878</v>
      </c>
      <c r="AJ2707" s="277">
        <v>9686</v>
      </c>
      <c r="AL2707" s="246" t="s">
        <v>55904</v>
      </c>
      <c r="AM2707" s="247">
        <v>46131.88</v>
      </c>
      <c r="AO2707" s="226" t="s">
        <v>38941</v>
      </c>
      <c r="AP2707" s="227">
        <v>1058.7</v>
      </c>
      <c r="AR2707" s="207" t="s">
        <v>17193</v>
      </c>
      <c r="AS2707" s="208">
        <v>54033</v>
      </c>
      <c r="AT2707" s="93"/>
      <c r="AU2707" s="199" t="s">
        <v>14131</v>
      </c>
      <c r="AV2707" s="200">
        <v>69464.28</v>
      </c>
      <c r="BD2707" s="263"/>
      <c r="BE2707" s="264"/>
      <c r="BG2707" s="244" t="s">
        <v>46589</v>
      </c>
      <c r="BH2707" s="245">
        <v>56158</v>
      </c>
      <c r="BJ2707" s="230" t="s">
        <v>12053</v>
      </c>
      <c r="BK2707" s="231">
        <v>997230.44</v>
      </c>
      <c r="BM2707" s="209" t="s">
        <v>7631</v>
      </c>
      <c r="BN2707" s="210">
        <v>379877.49</v>
      </c>
    </row>
    <row r="2708" spans="13:66" x14ac:dyDescent="0.55000000000000004">
      <c r="M2708" s="250" t="s">
        <v>46476</v>
      </c>
      <c r="N2708" s="250"/>
      <c r="O2708" s="251">
        <v>158349.82999999999</v>
      </c>
      <c r="Q2708" s="224" t="s">
        <v>5854</v>
      </c>
      <c r="R2708" s="224"/>
      <c r="S2708" s="225">
        <v>2214533.5099999998</v>
      </c>
      <c r="U2708" s="203" t="s">
        <v>3255</v>
      </c>
      <c r="V2708" s="203"/>
      <c r="W2708" s="204">
        <v>11295435.189999999</v>
      </c>
      <c r="AF2708" t="s">
        <v>71562</v>
      </c>
      <c r="AG2708" s="284">
        <v>12285</v>
      </c>
      <c r="AI2708" s="276" t="s">
        <v>49787</v>
      </c>
      <c r="AJ2708" s="277">
        <v>5366.91</v>
      </c>
      <c r="AL2708" s="246" t="s">
        <v>17367</v>
      </c>
      <c r="AM2708" s="247">
        <v>9336.11</v>
      </c>
      <c r="AO2708" s="226" t="s">
        <v>44550</v>
      </c>
      <c r="AP2708" s="227">
        <v>524445.31999999995</v>
      </c>
      <c r="AR2708" s="207" t="s">
        <v>17194</v>
      </c>
      <c r="AS2708" s="208">
        <v>65821.86</v>
      </c>
      <c r="AT2708" s="93"/>
      <c r="AU2708" s="199" t="s">
        <v>14132</v>
      </c>
      <c r="AV2708" s="200">
        <v>30441.26</v>
      </c>
      <c r="BD2708" s="263"/>
      <c r="BE2708" s="264"/>
      <c r="BG2708" s="244" t="s">
        <v>46590</v>
      </c>
      <c r="BH2708" s="245">
        <v>158349.82999999999</v>
      </c>
      <c r="BJ2708" s="230" t="s">
        <v>12054</v>
      </c>
      <c r="BK2708" s="231">
        <v>2214533.5099999998</v>
      </c>
      <c r="BM2708" s="209" t="s">
        <v>7858</v>
      </c>
      <c r="BN2708" s="210">
        <v>165938.31</v>
      </c>
    </row>
    <row r="2709" spans="13:66" x14ac:dyDescent="0.55000000000000004">
      <c r="M2709" s="250" t="s">
        <v>46477</v>
      </c>
      <c r="N2709" s="250"/>
      <c r="O2709" s="251">
        <v>77250</v>
      </c>
      <c r="Q2709" s="224" t="s">
        <v>5855</v>
      </c>
      <c r="R2709" s="224"/>
      <c r="S2709" s="225">
        <v>755876.6</v>
      </c>
      <c r="U2709" s="203" t="s">
        <v>3351</v>
      </c>
      <c r="V2709" s="203"/>
      <c r="W2709" s="204">
        <v>238641</v>
      </c>
      <c r="AF2709" t="s">
        <v>71563</v>
      </c>
      <c r="AG2709" s="284">
        <v>2634.58</v>
      </c>
      <c r="AI2709" s="276" t="s">
        <v>57346</v>
      </c>
      <c r="AJ2709" s="277">
        <v>430800</v>
      </c>
      <c r="AL2709" s="246" t="s">
        <v>57307</v>
      </c>
      <c r="AM2709" s="247">
        <v>43340.34</v>
      </c>
      <c r="AO2709" s="226" t="s">
        <v>40168</v>
      </c>
      <c r="AP2709" s="227">
        <v>8536.61</v>
      </c>
      <c r="AR2709" s="207" t="s">
        <v>17195</v>
      </c>
      <c r="AS2709" s="208">
        <v>11968</v>
      </c>
      <c r="AT2709" s="93"/>
      <c r="AU2709" s="199" t="s">
        <v>26230</v>
      </c>
      <c r="AV2709" s="200">
        <v>7550</v>
      </c>
      <c r="BD2709" s="263"/>
      <c r="BE2709" s="264"/>
      <c r="BG2709" s="244" t="s">
        <v>46591</v>
      </c>
      <c r="BH2709" s="245">
        <v>77250</v>
      </c>
      <c r="BJ2709" s="230" t="s">
        <v>12055</v>
      </c>
      <c r="BK2709" s="231">
        <v>755876.6</v>
      </c>
      <c r="BM2709" s="209" t="s">
        <v>8110</v>
      </c>
      <c r="BN2709" s="210">
        <v>82909.5</v>
      </c>
    </row>
    <row r="2710" spans="13:66" x14ac:dyDescent="0.55000000000000004">
      <c r="M2710" s="250" t="s">
        <v>46478</v>
      </c>
      <c r="N2710" s="250"/>
      <c r="O2710" s="251">
        <v>93893.11</v>
      </c>
      <c r="Q2710" s="224" t="s">
        <v>5857</v>
      </c>
      <c r="R2710" s="224"/>
      <c r="S2710" s="225">
        <v>1820483.33</v>
      </c>
      <c r="U2710" s="203" t="s">
        <v>4149</v>
      </c>
      <c r="V2710" s="203"/>
      <c r="W2710" s="204">
        <v>86961</v>
      </c>
      <c r="AF2710" t="s">
        <v>71564</v>
      </c>
      <c r="AG2710" s="284">
        <v>4000</v>
      </c>
      <c r="AI2710" s="276" t="s">
        <v>18564</v>
      </c>
      <c r="AJ2710" s="277">
        <v>1250</v>
      </c>
      <c r="AL2710" s="246" t="s">
        <v>46757</v>
      </c>
      <c r="AM2710" s="247">
        <v>-2244.4</v>
      </c>
      <c r="AO2710" s="226" t="s">
        <v>51870</v>
      </c>
      <c r="AP2710" s="227">
        <v>11.66</v>
      </c>
      <c r="AR2710" s="207" t="s">
        <v>17196</v>
      </c>
      <c r="AS2710" s="208">
        <v>76500</v>
      </c>
      <c r="AT2710" s="93"/>
      <c r="AU2710" s="199" t="s">
        <v>26233</v>
      </c>
      <c r="AV2710" s="200">
        <v>25377.56</v>
      </c>
      <c r="BD2710" s="263"/>
      <c r="BE2710" s="264"/>
      <c r="BG2710" s="244" t="s">
        <v>46592</v>
      </c>
      <c r="BH2710" s="245">
        <v>93893.11</v>
      </c>
      <c r="BJ2710" s="230" t="s">
        <v>12057</v>
      </c>
      <c r="BK2710" s="231">
        <v>1820483.33</v>
      </c>
      <c r="BM2710" s="209" t="s">
        <v>8220</v>
      </c>
      <c r="BN2710" s="210">
        <v>28050</v>
      </c>
    </row>
    <row r="2711" spans="13:66" x14ac:dyDescent="0.55000000000000004">
      <c r="M2711" s="250" t="s">
        <v>46479</v>
      </c>
      <c r="N2711" s="250"/>
      <c r="O2711" s="251">
        <v>46144.51</v>
      </c>
      <c r="Q2711" s="224" t="s">
        <v>5858</v>
      </c>
      <c r="R2711" s="224"/>
      <c r="S2711" s="225">
        <v>593161.04</v>
      </c>
      <c r="U2711" s="203" t="s">
        <v>3256</v>
      </c>
      <c r="V2711" s="203"/>
      <c r="W2711" s="204">
        <v>392391.7</v>
      </c>
      <c r="AF2711" t="s">
        <v>71565</v>
      </c>
      <c r="AG2711" s="284">
        <v>5976.91</v>
      </c>
      <c r="AI2711" s="276" t="s">
        <v>46822</v>
      </c>
      <c r="AJ2711" s="277">
        <v>60552.66</v>
      </c>
      <c r="AL2711" s="246" t="s">
        <v>58205</v>
      </c>
      <c r="AM2711" s="247">
        <v>26525.3</v>
      </c>
      <c r="AO2711" s="226" t="s">
        <v>51871</v>
      </c>
      <c r="AP2711" s="227">
        <v>350.72</v>
      </c>
      <c r="AR2711" s="207" t="s">
        <v>17197</v>
      </c>
      <c r="AS2711" s="208">
        <v>15592.4</v>
      </c>
      <c r="AT2711" s="93"/>
      <c r="AU2711" s="199" t="s">
        <v>14133</v>
      </c>
      <c r="AV2711" s="200">
        <v>364195.41</v>
      </c>
      <c r="BD2711" s="263"/>
      <c r="BE2711" s="264"/>
      <c r="BG2711" s="244" t="s">
        <v>46593</v>
      </c>
      <c r="BH2711" s="245">
        <v>46144.51</v>
      </c>
      <c r="BJ2711" s="230" t="s">
        <v>12058</v>
      </c>
      <c r="BK2711" s="231">
        <v>593161.04</v>
      </c>
      <c r="BM2711" s="209" t="s">
        <v>8386</v>
      </c>
      <c r="BN2711" s="210">
        <v>181245.29</v>
      </c>
    </row>
    <row r="2712" spans="13:66" x14ac:dyDescent="0.55000000000000004">
      <c r="M2712" s="250" t="s">
        <v>56931</v>
      </c>
      <c r="N2712" s="250"/>
      <c r="O2712" s="251">
        <v>60000</v>
      </c>
      <c r="Q2712" s="224" t="s">
        <v>12772</v>
      </c>
      <c r="R2712" s="224"/>
      <c r="S2712" s="225">
        <v>316500</v>
      </c>
      <c r="U2712" s="203" t="s">
        <v>3352</v>
      </c>
      <c r="V2712" s="203"/>
      <c r="W2712" s="204">
        <v>88549.07</v>
      </c>
      <c r="AF2712" t="s">
        <v>71566</v>
      </c>
      <c r="AG2712" s="284">
        <v>11705.12</v>
      </c>
      <c r="AI2712" s="276" t="s">
        <v>18565</v>
      </c>
      <c r="AJ2712" s="277">
        <v>37630.04</v>
      </c>
      <c r="AL2712" s="246" t="s">
        <v>55905</v>
      </c>
      <c r="AM2712" s="247">
        <v>5069.2</v>
      </c>
      <c r="AO2712" s="226" t="s">
        <v>51872</v>
      </c>
      <c r="AP2712" s="227">
        <v>92276.5</v>
      </c>
      <c r="AR2712" s="207" t="s">
        <v>17198</v>
      </c>
      <c r="AS2712" s="208">
        <v>188733.8</v>
      </c>
      <c r="AT2712" s="93"/>
      <c r="AU2712" s="199" t="s">
        <v>26238</v>
      </c>
      <c r="AV2712" s="200">
        <v>2880</v>
      </c>
      <c r="BD2712" s="263"/>
      <c r="BE2712" s="264"/>
      <c r="BG2712" s="244" t="s">
        <v>57047</v>
      </c>
      <c r="BH2712" s="245">
        <v>60000</v>
      </c>
      <c r="BJ2712" s="230" t="s">
        <v>12849</v>
      </c>
      <c r="BK2712" s="231">
        <v>316500</v>
      </c>
      <c r="BM2712" s="209" t="s">
        <v>8768</v>
      </c>
      <c r="BN2712" s="210">
        <v>87030.34</v>
      </c>
    </row>
    <row r="2713" spans="13:66" x14ac:dyDescent="0.55000000000000004">
      <c r="M2713" s="250" t="s">
        <v>55732</v>
      </c>
      <c r="N2713" s="250"/>
      <c r="O2713" s="251">
        <v>51000</v>
      </c>
      <c r="Q2713" s="224" t="s">
        <v>12773</v>
      </c>
      <c r="R2713" s="224"/>
      <c r="S2713" s="225">
        <v>27777.91</v>
      </c>
      <c r="U2713" s="203" t="s">
        <v>3353</v>
      </c>
      <c r="V2713" s="203"/>
      <c r="W2713" s="204">
        <v>2477719.39</v>
      </c>
      <c r="AF2713" t="s">
        <v>71567</v>
      </c>
      <c r="AG2713" s="284">
        <v>8327.2199999999993</v>
      </c>
      <c r="AI2713" s="276" t="s">
        <v>18566</v>
      </c>
      <c r="AJ2713" s="277">
        <v>18645.39</v>
      </c>
      <c r="AL2713" s="246" t="s">
        <v>54945</v>
      </c>
      <c r="AM2713" s="247">
        <v>19628.400000000001</v>
      </c>
      <c r="AO2713" s="226" t="s">
        <v>51873</v>
      </c>
      <c r="AP2713" s="227">
        <v>25000</v>
      </c>
      <c r="AR2713" s="207" t="s">
        <v>17199</v>
      </c>
      <c r="AS2713" s="208">
        <v>43867.8</v>
      </c>
      <c r="AT2713" s="93"/>
      <c r="AU2713" s="199" t="s">
        <v>14134</v>
      </c>
      <c r="AV2713" s="200">
        <v>37439.410000000003</v>
      </c>
      <c r="BD2713" s="263"/>
      <c r="BE2713" s="264"/>
      <c r="BG2713" s="244" t="s">
        <v>56924</v>
      </c>
      <c r="BH2713" s="245">
        <v>51000</v>
      </c>
      <c r="BJ2713" s="230" t="s">
        <v>12850</v>
      </c>
      <c r="BK2713" s="231">
        <v>27777.91</v>
      </c>
      <c r="BM2713" s="209" t="s">
        <v>9047</v>
      </c>
      <c r="BN2713" s="210">
        <v>863547.55</v>
      </c>
    </row>
    <row r="2714" spans="13:66" x14ac:dyDescent="0.55000000000000004">
      <c r="M2714" s="250" t="s">
        <v>56932</v>
      </c>
      <c r="N2714" s="250"/>
      <c r="O2714" s="251">
        <v>30000</v>
      </c>
      <c r="Q2714" s="224" t="s">
        <v>12774</v>
      </c>
      <c r="R2714" s="224"/>
      <c r="S2714" s="225">
        <v>44875.26</v>
      </c>
      <c r="U2714" s="203" t="s">
        <v>3354</v>
      </c>
      <c r="V2714" s="203"/>
      <c r="W2714" s="204">
        <v>953866.76</v>
      </c>
      <c r="AF2714" t="s">
        <v>58614</v>
      </c>
      <c r="AG2714" s="284">
        <v>5700</v>
      </c>
      <c r="AI2714" s="276" t="s">
        <v>18567</v>
      </c>
      <c r="AJ2714" s="277">
        <v>2339.84</v>
      </c>
      <c r="AL2714" s="246" t="s">
        <v>54946</v>
      </c>
      <c r="AM2714" s="247">
        <v>3001</v>
      </c>
      <c r="AO2714" s="226" t="s">
        <v>47857</v>
      </c>
      <c r="AP2714" s="227">
        <v>35862.5</v>
      </c>
      <c r="AR2714" s="207" t="s">
        <v>17200</v>
      </c>
      <c r="AS2714" s="208">
        <v>49351.86</v>
      </c>
      <c r="AT2714" s="93"/>
      <c r="AU2714" s="199" t="s">
        <v>26240</v>
      </c>
      <c r="AV2714" s="200">
        <v>152617.60000000001</v>
      </c>
      <c r="BD2714" s="263"/>
      <c r="BE2714" s="264"/>
      <c r="BG2714" s="244" t="s">
        <v>57048</v>
      </c>
      <c r="BH2714" s="245">
        <v>30000</v>
      </c>
      <c r="BJ2714" s="230" t="s">
        <v>12851</v>
      </c>
      <c r="BK2714" s="231">
        <v>44875.26</v>
      </c>
      <c r="BM2714" s="209" t="s">
        <v>9181</v>
      </c>
      <c r="BN2714" s="210">
        <v>65715</v>
      </c>
    </row>
    <row r="2715" spans="13:66" x14ac:dyDescent="0.55000000000000004">
      <c r="M2715" s="250" t="s">
        <v>56933</v>
      </c>
      <c r="N2715" s="250"/>
      <c r="O2715" s="251">
        <v>29880</v>
      </c>
      <c r="Q2715" s="224" t="s">
        <v>12775</v>
      </c>
      <c r="R2715" s="224"/>
      <c r="S2715" s="225">
        <v>175248.21</v>
      </c>
      <c r="U2715" s="203" t="s">
        <v>3257</v>
      </c>
      <c r="V2715" s="203"/>
      <c r="W2715" s="204">
        <v>646562.52</v>
      </c>
      <c r="AF2715" t="s">
        <v>35338</v>
      </c>
      <c r="AG2715" s="284">
        <v>36359.01</v>
      </c>
      <c r="AI2715" s="276" t="s">
        <v>18568</v>
      </c>
      <c r="AJ2715" s="277">
        <v>31158.14</v>
      </c>
      <c r="AL2715" s="246" t="s">
        <v>51886</v>
      </c>
      <c r="AM2715" s="247">
        <v>8009.9</v>
      </c>
      <c r="AO2715" s="226" t="s">
        <v>47858</v>
      </c>
      <c r="AP2715" s="227">
        <v>12031.66</v>
      </c>
      <c r="AR2715" s="207" t="s">
        <v>17201</v>
      </c>
      <c r="AS2715" s="208">
        <v>4831.6400000000003</v>
      </c>
      <c r="AT2715" s="93"/>
      <c r="AU2715" s="199" t="s">
        <v>32653</v>
      </c>
      <c r="AV2715" s="200">
        <v>365647.62</v>
      </c>
      <c r="BD2715" s="263"/>
      <c r="BE2715" s="264"/>
      <c r="BG2715" s="244" t="s">
        <v>57049</v>
      </c>
      <c r="BH2715" s="245">
        <v>29880</v>
      </c>
      <c r="BJ2715" s="230" t="s">
        <v>12852</v>
      </c>
      <c r="BK2715" s="231">
        <v>175248.21</v>
      </c>
      <c r="BM2715" s="209" t="s">
        <v>9362</v>
      </c>
      <c r="BN2715" s="210">
        <v>1789803</v>
      </c>
    </row>
    <row r="2716" spans="13:66" x14ac:dyDescent="0.55000000000000004">
      <c r="M2716" s="250" t="s">
        <v>56934</v>
      </c>
      <c r="N2716" s="250"/>
      <c r="O2716" s="251">
        <v>27000</v>
      </c>
      <c r="Q2716" s="224" t="s">
        <v>12776</v>
      </c>
      <c r="R2716" s="224"/>
      <c r="S2716" s="225">
        <v>8612.02</v>
      </c>
      <c r="U2716" s="203" t="s">
        <v>3355</v>
      </c>
      <c r="V2716" s="203"/>
      <c r="W2716" s="204">
        <v>15944.57</v>
      </c>
      <c r="AF2716" t="s">
        <v>24507</v>
      </c>
      <c r="AG2716">
        <v>597.30999999999995</v>
      </c>
      <c r="AI2716" s="276" t="s">
        <v>61347</v>
      </c>
      <c r="AJ2716" s="277">
        <v>-31158.14</v>
      </c>
      <c r="AL2716" s="246" t="s">
        <v>51887</v>
      </c>
      <c r="AM2716" s="247">
        <v>2731.65</v>
      </c>
      <c r="AO2716" s="226" t="s">
        <v>47859</v>
      </c>
      <c r="AP2716" s="227">
        <v>30910.66</v>
      </c>
      <c r="AR2716" s="207" t="s">
        <v>17202</v>
      </c>
      <c r="AS2716" s="208">
        <v>53900</v>
      </c>
      <c r="AT2716" s="93"/>
      <c r="AU2716" s="199" t="s">
        <v>32654</v>
      </c>
      <c r="AV2716" s="200">
        <v>25979</v>
      </c>
      <c r="BD2716" s="263"/>
      <c r="BE2716" s="264"/>
      <c r="BG2716" s="244" t="s">
        <v>57050</v>
      </c>
      <c r="BH2716" s="245">
        <v>27000</v>
      </c>
      <c r="BJ2716" s="230" t="s">
        <v>12853</v>
      </c>
      <c r="BK2716" s="231">
        <v>8612.02</v>
      </c>
      <c r="BM2716" s="209" t="s">
        <v>9545</v>
      </c>
      <c r="BN2716" s="210">
        <v>135172.62</v>
      </c>
    </row>
    <row r="2717" spans="13:66" x14ac:dyDescent="0.55000000000000004">
      <c r="M2717" s="250" t="s">
        <v>56935</v>
      </c>
      <c r="N2717" s="250"/>
      <c r="O2717" s="251">
        <v>43500</v>
      </c>
      <c r="Q2717" s="224" t="s">
        <v>12777</v>
      </c>
      <c r="R2717" s="224"/>
      <c r="S2717" s="225">
        <v>39632.449999999997</v>
      </c>
      <c r="U2717" s="203" t="s">
        <v>3356</v>
      </c>
      <c r="V2717" s="203"/>
      <c r="W2717" s="204">
        <v>42230</v>
      </c>
      <c r="AF2717" t="s">
        <v>33894</v>
      </c>
      <c r="AG2717" s="284">
        <v>4075</v>
      </c>
      <c r="AI2717" s="276" t="s">
        <v>48800</v>
      </c>
      <c r="AJ2717" s="277">
        <v>24253.63</v>
      </c>
      <c r="AL2717" s="246" t="s">
        <v>51888</v>
      </c>
      <c r="AM2717" s="247">
        <v>8275.27</v>
      </c>
      <c r="AO2717" s="226" t="s">
        <v>51874</v>
      </c>
      <c r="AP2717" s="227">
        <v>14038</v>
      </c>
      <c r="AR2717" s="207" t="s">
        <v>17203</v>
      </c>
      <c r="AS2717" s="208">
        <v>41889.480000000003</v>
      </c>
      <c r="AT2717" s="93"/>
      <c r="AU2717" s="199" t="s">
        <v>26267</v>
      </c>
      <c r="AV2717" s="200">
        <v>25979</v>
      </c>
      <c r="BD2717" s="263"/>
      <c r="BE2717" s="264"/>
      <c r="BG2717" s="244" t="s">
        <v>57051</v>
      </c>
      <c r="BH2717" s="245">
        <v>43500</v>
      </c>
      <c r="BJ2717" s="230" t="s">
        <v>12854</v>
      </c>
      <c r="BK2717" s="231">
        <v>39632.449999999997</v>
      </c>
      <c r="BM2717" s="209" t="s">
        <v>9632</v>
      </c>
      <c r="BN2717" s="210">
        <v>100792</v>
      </c>
    </row>
    <row r="2718" spans="13:66" x14ac:dyDescent="0.55000000000000004">
      <c r="M2718" s="250" t="s">
        <v>56936</v>
      </c>
      <c r="N2718" s="250"/>
      <c r="O2718" s="251">
        <v>152280</v>
      </c>
      <c r="Q2718" s="224" t="s">
        <v>12778</v>
      </c>
      <c r="R2718" s="224"/>
      <c r="S2718" s="225">
        <v>14355.24</v>
      </c>
      <c r="U2718" s="203" t="s">
        <v>3357</v>
      </c>
      <c r="V2718" s="203"/>
      <c r="W2718" s="204">
        <v>805687.97</v>
      </c>
      <c r="AF2718" t="s">
        <v>47111</v>
      </c>
      <c r="AG2718" s="284">
        <v>3220.3</v>
      </c>
      <c r="AI2718" s="276" t="s">
        <v>18570</v>
      </c>
      <c r="AJ2718" s="277">
        <v>140157.14000000001</v>
      </c>
      <c r="AL2718" s="246" t="s">
        <v>58455</v>
      </c>
      <c r="AM2718" s="247">
        <v>402.4</v>
      </c>
      <c r="AO2718" s="226" t="s">
        <v>51875</v>
      </c>
      <c r="AP2718" s="227">
        <v>983</v>
      </c>
      <c r="AR2718" s="207" t="s">
        <v>17204</v>
      </c>
      <c r="AS2718" s="208">
        <v>23663.15</v>
      </c>
      <c r="AT2718" s="93"/>
      <c r="AU2718" s="199" t="s">
        <v>32655</v>
      </c>
      <c r="AV2718" s="200">
        <v>4349.26</v>
      </c>
      <c r="BD2718" s="263"/>
      <c r="BE2718" s="264"/>
      <c r="BG2718" s="244" t="s">
        <v>57052</v>
      </c>
      <c r="BH2718" s="245">
        <v>152280</v>
      </c>
      <c r="BJ2718" s="230" t="s">
        <v>12855</v>
      </c>
      <c r="BK2718" s="231">
        <v>14355.24</v>
      </c>
      <c r="BM2718" s="209" t="s">
        <v>9671</v>
      </c>
      <c r="BN2718" s="210">
        <v>114562.05</v>
      </c>
    </row>
    <row r="2719" spans="13:66" x14ac:dyDescent="0.55000000000000004">
      <c r="M2719" s="250" t="s">
        <v>56937</v>
      </c>
      <c r="N2719" s="250"/>
      <c r="O2719" s="251">
        <v>48000</v>
      </c>
      <c r="Q2719" s="224" t="s">
        <v>12779</v>
      </c>
      <c r="R2719" s="224"/>
      <c r="S2719" s="225">
        <v>7772.3</v>
      </c>
      <c r="U2719" s="203" t="s">
        <v>3358</v>
      </c>
      <c r="V2719" s="203"/>
      <c r="W2719" s="204">
        <v>870433.08</v>
      </c>
      <c r="AF2719" t="s">
        <v>24509</v>
      </c>
      <c r="AG2719" s="284">
        <v>3327.56</v>
      </c>
      <c r="AI2719" s="276" t="s">
        <v>18571</v>
      </c>
      <c r="AJ2719" s="277">
        <v>5587.11</v>
      </c>
      <c r="AL2719" s="246" t="s">
        <v>51889</v>
      </c>
      <c r="AM2719" s="247">
        <v>9076.2999999999993</v>
      </c>
      <c r="AO2719" s="226" t="s">
        <v>51876</v>
      </c>
      <c r="AP2719" s="227">
        <v>35000</v>
      </c>
      <c r="AR2719" s="207" t="s">
        <v>17205</v>
      </c>
      <c r="AS2719" s="208">
        <v>195699</v>
      </c>
      <c r="AT2719" s="93"/>
      <c r="AU2719" s="199" t="s">
        <v>26286</v>
      </c>
      <c r="AV2719" s="200">
        <v>4349.26</v>
      </c>
      <c r="BD2719" s="263"/>
      <c r="BE2719" s="264"/>
      <c r="BG2719" s="244" t="s">
        <v>57053</v>
      </c>
      <c r="BH2719" s="245">
        <v>48000</v>
      </c>
      <c r="BJ2719" s="230" t="s">
        <v>12856</v>
      </c>
      <c r="BK2719" s="231">
        <v>7772.3</v>
      </c>
      <c r="BM2719" s="209" t="s">
        <v>11370</v>
      </c>
      <c r="BN2719" s="210">
        <v>11497.96</v>
      </c>
    </row>
    <row r="2720" spans="13:66" x14ac:dyDescent="0.55000000000000004">
      <c r="M2720" s="250" t="s">
        <v>56938</v>
      </c>
      <c r="N2720" s="250"/>
      <c r="O2720" s="251">
        <v>90240</v>
      </c>
      <c r="Q2720" s="224" t="s">
        <v>12781</v>
      </c>
      <c r="R2720" s="224"/>
      <c r="S2720" s="225">
        <v>144871.98000000001</v>
      </c>
      <c r="U2720" s="203" t="s">
        <v>3359</v>
      </c>
      <c r="V2720" s="203"/>
      <c r="W2720" s="204">
        <v>8199368.3600000003</v>
      </c>
      <c r="AF2720" t="s">
        <v>35339</v>
      </c>
      <c r="AG2720" s="284">
        <v>9514.86</v>
      </c>
      <c r="AI2720" s="276" t="s">
        <v>67358</v>
      </c>
      <c r="AJ2720" s="277">
        <v>2561.62</v>
      </c>
      <c r="AL2720" s="246" t="s">
        <v>54947</v>
      </c>
      <c r="AM2720" s="247">
        <v>22307.200000000001</v>
      </c>
      <c r="AO2720" s="226" t="s">
        <v>46743</v>
      </c>
      <c r="AP2720" s="227">
        <v>8751.7099999999991</v>
      </c>
      <c r="AR2720" s="207" t="s">
        <v>17206</v>
      </c>
      <c r="AS2720" s="208">
        <v>27457.01</v>
      </c>
      <c r="AT2720" s="93"/>
      <c r="AU2720" s="199" t="s">
        <v>14135</v>
      </c>
      <c r="AV2720" s="200">
        <v>2876.63</v>
      </c>
      <c r="BD2720" s="263"/>
      <c r="BE2720" s="264"/>
      <c r="BG2720" s="244" t="s">
        <v>57054</v>
      </c>
      <c r="BH2720" s="245">
        <v>90240</v>
      </c>
      <c r="BJ2720" s="230" t="s">
        <v>12858</v>
      </c>
      <c r="BK2720" s="231">
        <v>144871.98000000001</v>
      </c>
      <c r="BM2720" s="209" t="s">
        <v>11628</v>
      </c>
      <c r="BN2720" s="210">
        <v>3641.45</v>
      </c>
    </row>
    <row r="2721" spans="13:66" x14ac:dyDescent="0.55000000000000004">
      <c r="M2721" s="250" t="s">
        <v>56939</v>
      </c>
      <c r="N2721" s="250"/>
      <c r="O2721" s="251">
        <v>9000</v>
      </c>
      <c r="Q2721" s="224" t="s">
        <v>12782</v>
      </c>
      <c r="R2721" s="224"/>
      <c r="S2721" s="225">
        <v>13662.5</v>
      </c>
      <c r="U2721" s="203" t="s">
        <v>3360</v>
      </c>
      <c r="V2721" s="203"/>
      <c r="W2721" s="204">
        <v>201830</v>
      </c>
      <c r="AF2721" t="s">
        <v>35340</v>
      </c>
      <c r="AG2721" s="284">
        <v>7419.94</v>
      </c>
      <c r="AI2721" s="276" t="s">
        <v>18572</v>
      </c>
      <c r="AJ2721" s="277">
        <v>4419.1000000000004</v>
      </c>
      <c r="AL2721" s="246" t="s">
        <v>54948</v>
      </c>
      <c r="AM2721" s="247">
        <v>1706.53</v>
      </c>
      <c r="AO2721" s="226" t="s">
        <v>48744</v>
      </c>
      <c r="AP2721" s="227">
        <v>4428.72</v>
      </c>
      <c r="AR2721" s="207" t="s">
        <v>17207</v>
      </c>
      <c r="AS2721" s="208">
        <v>79641.47</v>
      </c>
      <c r="AT2721" s="93"/>
      <c r="AU2721" s="199" t="s">
        <v>14136</v>
      </c>
      <c r="AV2721" s="200">
        <v>6365.31</v>
      </c>
      <c r="BD2721" s="263"/>
      <c r="BE2721" s="264"/>
      <c r="BG2721" s="244" t="s">
        <v>57055</v>
      </c>
      <c r="BH2721" s="245">
        <v>9000</v>
      </c>
      <c r="BJ2721" s="230" t="s">
        <v>12859</v>
      </c>
      <c r="BK2721" s="231">
        <v>13662.5</v>
      </c>
      <c r="BM2721" s="209" t="s">
        <v>12249</v>
      </c>
      <c r="BN2721" s="210">
        <v>6066</v>
      </c>
    </row>
    <row r="2722" spans="13:66" x14ac:dyDescent="0.55000000000000004">
      <c r="M2722" s="250" t="s">
        <v>56940</v>
      </c>
      <c r="N2722" s="250"/>
      <c r="O2722" s="251">
        <v>28920</v>
      </c>
      <c r="Q2722" s="224" t="s">
        <v>12783</v>
      </c>
      <c r="R2722" s="224"/>
      <c r="S2722" s="225">
        <v>84</v>
      </c>
      <c r="U2722" s="203" t="s">
        <v>3361</v>
      </c>
      <c r="V2722" s="203"/>
      <c r="W2722" s="204">
        <v>166761</v>
      </c>
      <c r="AF2722" t="s">
        <v>50232</v>
      </c>
      <c r="AG2722" s="284">
        <v>538555.66</v>
      </c>
      <c r="AI2722" s="276" t="s">
        <v>67359</v>
      </c>
      <c r="AJ2722" s="277">
        <v>5161</v>
      </c>
      <c r="AL2722" s="246" t="s">
        <v>54949</v>
      </c>
      <c r="AM2722" s="247">
        <v>5056.6000000000004</v>
      </c>
      <c r="AO2722" s="226" t="s">
        <v>51877</v>
      </c>
      <c r="AP2722" s="227">
        <v>9819.06</v>
      </c>
      <c r="AR2722" s="207" t="s">
        <v>17208</v>
      </c>
      <c r="AS2722" s="208">
        <v>14103.32</v>
      </c>
      <c r="AT2722" s="93"/>
      <c r="AU2722" s="199" t="s">
        <v>14137</v>
      </c>
      <c r="AV2722" s="200">
        <v>4833.8999999999996</v>
      </c>
      <c r="BD2722" s="263"/>
      <c r="BE2722" s="264"/>
      <c r="BG2722" s="244" t="s">
        <v>57056</v>
      </c>
      <c r="BH2722" s="245">
        <v>28920</v>
      </c>
      <c r="BJ2722" s="230" t="s">
        <v>12860</v>
      </c>
      <c r="BK2722" s="231">
        <v>84</v>
      </c>
      <c r="BM2722" s="209" t="s">
        <v>9947</v>
      </c>
      <c r="BN2722" s="210">
        <v>6417432.7199999997</v>
      </c>
    </row>
    <row r="2723" spans="13:66" x14ac:dyDescent="0.55000000000000004">
      <c r="M2723" s="250" t="s">
        <v>56941</v>
      </c>
      <c r="N2723" s="250"/>
      <c r="O2723" s="251">
        <v>55757.57</v>
      </c>
      <c r="Q2723" s="224" t="s">
        <v>12784</v>
      </c>
      <c r="R2723" s="224"/>
      <c r="S2723" s="225">
        <v>93674.96</v>
      </c>
      <c r="U2723" s="203" t="s">
        <v>3362</v>
      </c>
      <c r="V2723" s="203"/>
      <c r="W2723" s="204">
        <v>105211</v>
      </c>
      <c r="AF2723" t="s">
        <v>57650</v>
      </c>
      <c r="AG2723" s="284">
        <v>106302.17</v>
      </c>
      <c r="AI2723" s="276" t="s">
        <v>67360</v>
      </c>
      <c r="AJ2723" s="277">
        <v>4623.45</v>
      </c>
      <c r="AL2723" s="246" t="s">
        <v>58456</v>
      </c>
      <c r="AM2723" s="247">
        <v>93.17</v>
      </c>
      <c r="AO2723" s="226" t="s">
        <v>46744</v>
      </c>
      <c r="AP2723" s="227">
        <v>69099.22</v>
      </c>
      <c r="AR2723" s="207" t="s">
        <v>17209</v>
      </c>
      <c r="AS2723" s="208">
        <v>2671</v>
      </c>
      <c r="AT2723" s="93"/>
      <c r="AU2723" s="199" t="s">
        <v>14138</v>
      </c>
      <c r="AV2723" s="200">
        <v>10973.4</v>
      </c>
      <c r="BD2723" s="263"/>
      <c r="BE2723" s="264"/>
      <c r="BG2723" s="244" t="s">
        <v>57057</v>
      </c>
      <c r="BH2723" s="245">
        <v>55757.57</v>
      </c>
      <c r="BJ2723" s="230" t="s">
        <v>12861</v>
      </c>
      <c r="BK2723" s="231">
        <v>93674.96</v>
      </c>
      <c r="BM2723" s="209" t="s">
        <v>6779</v>
      </c>
      <c r="BN2723" s="210">
        <v>17364</v>
      </c>
    </row>
    <row r="2724" spans="13:66" x14ac:dyDescent="0.55000000000000004">
      <c r="M2724" s="250" t="s">
        <v>56942</v>
      </c>
      <c r="N2724" s="250"/>
      <c r="O2724" s="251">
        <v>126000</v>
      </c>
      <c r="Q2724" s="224" t="s">
        <v>12785</v>
      </c>
      <c r="R2724" s="224"/>
      <c r="S2724" s="225">
        <v>87666.75</v>
      </c>
      <c r="U2724" s="203" t="s">
        <v>3363</v>
      </c>
      <c r="V2724" s="203"/>
      <c r="W2724" s="204">
        <v>70962.48</v>
      </c>
      <c r="AF2724" t="s">
        <v>33895</v>
      </c>
      <c r="AG2724" s="284">
        <v>29241.16</v>
      </c>
      <c r="AI2724" s="276" t="s">
        <v>55032</v>
      </c>
      <c r="AJ2724" s="277">
        <v>339.73</v>
      </c>
      <c r="AL2724" s="246" t="s">
        <v>51890</v>
      </c>
      <c r="AM2724" s="247">
        <v>5458.92</v>
      </c>
      <c r="AO2724" s="226" t="s">
        <v>51878</v>
      </c>
      <c r="AP2724" s="227">
        <v>3000</v>
      </c>
      <c r="AR2724" s="207" t="s">
        <v>17210</v>
      </c>
      <c r="AS2724" s="208">
        <v>187067.31</v>
      </c>
      <c r="AT2724" s="93"/>
      <c r="AU2724" s="199" t="s">
        <v>14139</v>
      </c>
      <c r="AV2724" s="200">
        <v>1752.47</v>
      </c>
      <c r="BD2724" s="263"/>
      <c r="BE2724" s="264"/>
      <c r="BG2724" s="244" t="s">
        <v>57058</v>
      </c>
      <c r="BH2724" s="245">
        <v>126000</v>
      </c>
      <c r="BJ2724" s="230" t="s">
        <v>12862</v>
      </c>
      <c r="BK2724" s="231">
        <v>87666.75</v>
      </c>
      <c r="BM2724" s="209" t="s">
        <v>6970</v>
      </c>
      <c r="BN2724" s="210">
        <v>3976</v>
      </c>
    </row>
    <row r="2725" spans="13:66" x14ac:dyDescent="0.55000000000000004">
      <c r="M2725" s="250" t="s">
        <v>56943</v>
      </c>
      <c r="N2725" s="250"/>
      <c r="O2725" s="251">
        <v>45000</v>
      </c>
      <c r="Q2725" s="224" t="s">
        <v>12786</v>
      </c>
      <c r="R2725" s="224"/>
      <c r="S2725" s="225">
        <v>182773.43</v>
      </c>
      <c r="U2725" s="203" t="s">
        <v>3364</v>
      </c>
      <c r="V2725" s="203"/>
      <c r="W2725" s="204">
        <v>44377</v>
      </c>
      <c r="AF2725" t="s">
        <v>36511</v>
      </c>
      <c r="AG2725" s="284">
        <v>47776.38</v>
      </c>
      <c r="AI2725" s="276" t="s">
        <v>55033</v>
      </c>
      <c r="AJ2725" s="277">
        <v>1156.78</v>
      </c>
      <c r="AL2725" s="246" t="s">
        <v>60263</v>
      </c>
      <c r="AM2725" s="247">
        <v>-21.37</v>
      </c>
      <c r="AO2725" s="226" t="s">
        <v>46745</v>
      </c>
      <c r="AP2725" s="227">
        <v>13354.94</v>
      </c>
      <c r="AR2725" s="207" t="s">
        <v>17211</v>
      </c>
      <c r="AS2725" s="208">
        <v>26600</v>
      </c>
      <c r="AT2725" s="93"/>
      <c r="AU2725" s="199" t="s">
        <v>14140</v>
      </c>
      <c r="AV2725" s="200">
        <v>2772.96</v>
      </c>
      <c r="BD2725" s="263"/>
      <c r="BE2725" s="264"/>
      <c r="BG2725" s="244" t="s">
        <v>57059</v>
      </c>
      <c r="BH2725" s="245">
        <v>45000</v>
      </c>
      <c r="BJ2725" s="230" t="s">
        <v>12863</v>
      </c>
      <c r="BK2725" s="231">
        <v>182773.43</v>
      </c>
      <c r="BM2725" s="209" t="s">
        <v>7181</v>
      </c>
      <c r="BN2725" s="210">
        <v>781</v>
      </c>
    </row>
    <row r="2726" spans="13:66" x14ac:dyDescent="0.55000000000000004">
      <c r="M2726" s="250" t="s">
        <v>56944</v>
      </c>
      <c r="N2726" s="250"/>
      <c r="O2726" s="251">
        <v>10800</v>
      </c>
      <c r="Q2726" s="224" t="s">
        <v>12787</v>
      </c>
      <c r="R2726" s="224"/>
      <c r="S2726" s="225">
        <v>30515.05</v>
      </c>
      <c r="U2726" s="203" t="s">
        <v>3365</v>
      </c>
      <c r="V2726" s="203"/>
      <c r="W2726" s="204">
        <v>56902</v>
      </c>
      <c r="AF2726" t="s">
        <v>64665</v>
      </c>
      <c r="AG2726" s="284">
        <v>-1666.51</v>
      </c>
      <c r="AI2726" s="276" t="s">
        <v>55034</v>
      </c>
      <c r="AJ2726" s="277">
        <v>9777.9</v>
      </c>
      <c r="AL2726" s="246" t="s">
        <v>54950</v>
      </c>
      <c r="AM2726" s="247">
        <v>400553.6</v>
      </c>
      <c r="AO2726" s="226" t="s">
        <v>51879</v>
      </c>
      <c r="AP2726" s="227">
        <v>1151.1600000000001</v>
      </c>
      <c r="AR2726" s="207" t="s">
        <v>17212</v>
      </c>
      <c r="AS2726" s="208">
        <v>27258.68</v>
      </c>
      <c r="AT2726" s="93"/>
      <c r="AU2726" s="199" t="s">
        <v>14141</v>
      </c>
      <c r="AV2726" s="200">
        <v>2600.9499999999998</v>
      </c>
      <c r="BD2726" s="263"/>
      <c r="BE2726" s="264"/>
      <c r="BG2726" s="244" t="s">
        <v>57060</v>
      </c>
      <c r="BH2726" s="245">
        <v>10800</v>
      </c>
      <c r="BJ2726" s="230" t="s">
        <v>12864</v>
      </c>
      <c r="BK2726" s="231">
        <v>30515.05</v>
      </c>
      <c r="BM2726" s="209" t="s">
        <v>7457</v>
      </c>
      <c r="BN2726" s="210">
        <v>6024.01</v>
      </c>
    </row>
    <row r="2727" spans="13:66" x14ac:dyDescent="0.55000000000000004">
      <c r="M2727" s="250" t="s">
        <v>56945</v>
      </c>
      <c r="N2727" s="250"/>
      <c r="O2727" s="251">
        <v>31800</v>
      </c>
      <c r="Q2727" s="224" t="s">
        <v>12788</v>
      </c>
      <c r="R2727" s="224"/>
      <c r="S2727" s="225">
        <v>126376.3</v>
      </c>
      <c r="U2727" s="203" t="s">
        <v>3366</v>
      </c>
      <c r="V2727" s="203"/>
      <c r="W2727" s="204">
        <v>61206</v>
      </c>
      <c r="AF2727" t="s">
        <v>59737</v>
      </c>
      <c r="AG2727" s="284">
        <v>73169.11</v>
      </c>
      <c r="AI2727" s="276" t="s">
        <v>67361</v>
      </c>
      <c r="AJ2727" s="277">
        <v>29346.09</v>
      </c>
      <c r="AL2727" s="246" t="s">
        <v>34409</v>
      </c>
      <c r="AM2727" s="247">
        <v>4383</v>
      </c>
      <c r="AO2727" s="226" t="s">
        <v>46746</v>
      </c>
      <c r="AP2727" s="227">
        <v>4631.84</v>
      </c>
      <c r="AR2727" s="207" t="s">
        <v>17213</v>
      </c>
      <c r="AS2727" s="208">
        <v>172639.91</v>
      </c>
      <c r="AT2727" s="93"/>
      <c r="AU2727" s="199" t="s">
        <v>14142</v>
      </c>
      <c r="AV2727" s="200">
        <v>346.84</v>
      </c>
      <c r="BD2727" s="263"/>
      <c r="BE2727" s="264"/>
      <c r="BG2727" s="244" t="s">
        <v>57061</v>
      </c>
      <c r="BH2727" s="245">
        <v>31800</v>
      </c>
      <c r="BJ2727" s="230" t="s">
        <v>12865</v>
      </c>
      <c r="BK2727" s="231">
        <v>126376.3</v>
      </c>
      <c r="BM2727" s="209" t="s">
        <v>7859</v>
      </c>
      <c r="BN2727" s="210">
        <v>2094.62</v>
      </c>
    </row>
    <row r="2728" spans="13:66" x14ac:dyDescent="0.55000000000000004">
      <c r="M2728" s="250" t="s">
        <v>56946</v>
      </c>
      <c r="N2728" s="250"/>
      <c r="O2728" s="251">
        <v>3000</v>
      </c>
      <c r="Q2728" s="224" t="s">
        <v>12789</v>
      </c>
      <c r="R2728" s="224"/>
      <c r="S2728" s="225">
        <v>149878.38</v>
      </c>
      <c r="U2728" s="203" t="s">
        <v>4150</v>
      </c>
      <c r="V2728" s="203"/>
      <c r="W2728" s="204">
        <v>97517.47</v>
      </c>
      <c r="AF2728" t="s">
        <v>47112</v>
      </c>
      <c r="AG2728">
        <v>123.18</v>
      </c>
      <c r="AI2728" s="276" t="s">
        <v>44690</v>
      </c>
      <c r="AJ2728" s="277">
        <v>8154.52</v>
      </c>
      <c r="AL2728" s="246" t="s">
        <v>54951</v>
      </c>
      <c r="AM2728" s="247">
        <v>24916.75</v>
      </c>
      <c r="AO2728" s="226" t="s">
        <v>44551</v>
      </c>
      <c r="AP2728" s="227">
        <v>30000</v>
      </c>
      <c r="AR2728" s="207" t="s">
        <v>17214</v>
      </c>
      <c r="AS2728" s="208">
        <v>199938.36</v>
      </c>
      <c r="AT2728" s="93"/>
      <c r="AU2728" s="199" t="s">
        <v>14143</v>
      </c>
      <c r="AV2728" s="200">
        <v>1991.6</v>
      </c>
      <c r="BD2728" s="263"/>
      <c r="BE2728" s="264"/>
      <c r="BG2728" s="244" t="s">
        <v>57062</v>
      </c>
      <c r="BH2728" s="245">
        <v>3000</v>
      </c>
      <c r="BJ2728" s="230" t="s">
        <v>12866</v>
      </c>
      <c r="BK2728" s="231">
        <v>149878.38</v>
      </c>
      <c r="BM2728" s="209" t="s">
        <v>8111</v>
      </c>
      <c r="BN2728" s="210">
        <v>165.99</v>
      </c>
    </row>
    <row r="2729" spans="13:66" x14ac:dyDescent="0.55000000000000004">
      <c r="M2729" s="250" t="s">
        <v>56947</v>
      </c>
      <c r="N2729" s="250"/>
      <c r="O2729" s="251">
        <v>22000</v>
      </c>
      <c r="Q2729" s="224" t="s">
        <v>12790</v>
      </c>
      <c r="R2729" s="224"/>
      <c r="S2729" s="225">
        <v>5619.35</v>
      </c>
      <c r="U2729" s="203" t="s">
        <v>4151</v>
      </c>
      <c r="V2729" s="203"/>
      <c r="W2729" s="204">
        <v>33284</v>
      </c>
      <c r="AF2729" t="s">
        <v>71909</v>
      </c>
      <c r="AG2729">
        <v>-94.11</v>
      </c>
      <c r="AI2729" s="276" t="s">
        <v>48801</v>
      </c>
      <c r="AJ2729" s="277">
        <v>1123.28</v>
      </c>
      <c r="AL2729" s="246" t="s">
        <v>58457</v>
      </c>
      <c r="AM2729" s="247">
        <v>51629.97</v>
      </c>
      <c r="AO2729" s="226" t="s">
        <v>49722</v>
      </c>
      <c r="AP2729" s="227">
        <v>94405</v>
      </c>
      <c r="AR2729" s="207" t="s">
        <v>17215</v>
      </c>
      <c r="AS2729" s="208">
        <v>219685.36</v>
      </c>
      <c r="AT2729" s="93"/>
      <c r="AU2729" s="199" t="s">
        <v>32656</v>
      </c>
      <c r="AV2729" s="200">
        <v>6695.98</v>
      </c>
      <c r="BD2729" s="263"/>
      <c r="BE2729" s="264"/>
      <c r="BG2729" s="244" t="s">
        <v>57063</v>
      </c>
      <c r="BH2729" s="245">
        <v>22000</v>
      </c>
      <c r="BJ2729" s="230" t="s">
        <v>12867</v>
      </c>
      <c r="BK2729" s="231">
        <v>5619.35</v>
      </c>
      <c r="BM2729" s="209" t="s">
        <v>8387</v>
      </c>
      <c r="BN2729" s="210">
        <v>15940</v>
      </c>
    </row>
    <row r="2730" spans="13:66" x14ac:dyDescent="0.55000000000000004">
      <c r="M2730" s="250" t="s">
        <v>56948</v>
      </c>
      <c r="N2730" s="250"/>
      <c r="O2730" s="251">
        <v>791952.37</v>
      </c>
      <c r="Q2730" s="224" t="s">
        <v>12791</v>
      </c>
      <c r="R2730" s="224"/>
      <c r="S2730" s="225">
        <v>67729.63</v>
      </c>
      <c r="U2730" s="203" t="s">
        <v>3367</v>
      </c>
      <c r="V2730" s="203"/>
      <c r="W2730" s="204">
        <v>105597.72</v>
      </c>
      <c r="AF2730" t="s">
        <v>68285</v>
      </c>
      <c r="AG2730">
        <v>176.77</v>
      </c>
      <c r="AI2730" s="276" t="s">
        <v>39038</v>
      </c>
      <c r="AJ2730" s="277">
        <v>200953.8</v>
      </c>
      <c r="AL2730" s="246" t="s">
        <v>61317</v>
      </c>
      <c r="AM2730" s="247">
        <v>172.09</v>
      </c>
      <c r="AO2730" s="226" t="s">
        <v>51880</v>
      </c>
      <c r="AP2730" s="227">
        <v>842.43</v>
      </c>
      <c r="AR2730" s="207" t="s">
        <v>17216</v>
      </c>
      <c r="AS2730" s="208">
        <v>239.76</v>
      </c>
      <c r="AT2730" s="93"/>
      <c r="AU2730" s="199" t="s">
        <v>32657</v>
      </c>
      <c r="AV2730" s="200">
        <v>496.45</v>
      </c>
      <c r="BD2730" s="263"/>
      <c r="BE2730" s="264"/>
      <c r="BG2730" s="244" t="s">
        <v>57064</v>
      </c>
      <c r="BH2730" s="245">
        <v>791952.37</v>
      </c>
      <c r="BJ2730" s="230" t="s">
        <v>12868</v>
      </c>
      <c r="BK2730" s="231">
        <v>67729.63</v>
      </c>
      <c r="BM2730" s="209" t="s">
        <v>9048</v>
      </c>
      <c r="BN2730" s="210">
        <v>4302</v>
      </c>
    </row>
    <row r="2731" spans="13:66" x14ac:dyDescent="0.55000000000000004">
      <c r="M2731" s="250" t="s">
        <v>56949</v>
      </c>
      <c r="N2731" s="250"/>
      <c r="O2731" s="251">
        <v>30000</v>
      </c>
      <c r="Q2731" s="224" t="s">
        <v>12792</v>
      </c>
      <c r="R2731" s="224"/>
      <c r="S2731" s="225">
        <v>8690.34</v>
      </c>
      <c r="U2731" s="203" t="s">
        <v>3259</v>
      </c>
      <c r="V2731" s="203"/>
      <c r="W2731" s="204">
        <v>637.32000000000005</v>
      </c>
      <c r="AF2731" t="s">
        <v>63750</v>
      </c>
      <c r="AG2731" s="284">
        <v>6644</v>
      </c>
      <c r="AI2731" s="276" t="s">
        <v>60321</v>
      </c>
      <c r="AJ2731" s="277">
        <v>130000</v>
      </c>
      <c r="AL2731" s="246" t="s">
        <v>54952</v>
      </c>
      <c r="AM2731" s="247">
        <v>17382.29</v>
      </c>
      <c r="AO2731" s="226" t="s">
        <v>49723</v>
      </c>
      <c r="AP2731" s="227">
        <v>25344</v>
      </c>
      <c r="AR2731" s="207" t="s">
        <v>17217</v>
      </c>
      <c r="AS2731" s="208">
        <v>627.53</v>
      </c>
      <c r="AT2731" s="93"/>
      <c r="AU2731" s="199" t="s">
        <v>32658</v>
      </c>
      <c r="AV2731" s="200">
        <v>1319.11</v>
      </c>
      <c r="BD2731" s="263"/>
      <c r="BE2731" s="264"/>
      <c r="BG2731" s="244" t="s">
        <v>57065</v>
      </c>
      <c r="BH2731" s="245">
        <v>30000</v>
      </c>
      <c r="BJ2731" s="230" t="s">
        <v>12869</v>
      </c>
      <c r="BK2731" s="231">
        <v>8690.34</v>
      </c>
      <c r="BM2731" s="209" t="s">
        <v>9363</v>
      </c>
      <c r="BN2731" s="210">
        <v>33184.58</v>
      </c>
    </row>
    <row r="2732" spans="13:66" x14ac:dyDescent="0.55000000000000004">
      <c r="M2732" s="250" t="s">
        <v>56950</v>
      </c>
      <c r="N2732" s="250"/>
      <c r="O2732" s="251">
        <v>74280</v>
      </c>
      <c r="Q2732" s="224" t="s">
        <v>12793</v>
      </c>
      <c r="R2732" s="224"/>
      <c r="S2732" s="225">
        <v>109177.32</v>
      </c>
      <c r="U2732" s="203" t="s">
        <v>3260</v>
      </c>
      <c r="V2732" s="203"/>
      <c r="W2732" s="204">
        <v>1410954.69</v>
      </c>
      <c r="AF2732" t="s">
        <v>63751</v>
      </c>
      <c r="AG2732">
        <v>521.76</v>
      </c>
      <c r="AI2732" s="276" t="s">
        <v>58498</v>
      </c>
      <c r="AJ2732" s="277">
        <v>57000</v>
      </c>
      <c r="AL2732" s="246" t="s">
        <v>33266</v>
      </c>
      <c r="AM2732" s="247">
        <v>1893.13</v>
      </c>
      <c r="AO2732" s="226" t="s">
        <v>44552</v>
      </c>
      <c r="AP2732" s="227">
        <v>609728.28</v>
      </c>
      <c r="AR2732" s="207" t="s">
        <v>17218</v>
      </c>
      <c r="AS2732" s="208">
        <v>66.349999999999994</v>
      </c>
      <c r="AT2732" s="93"/>
      <c r="AU2732" s="199" t="s">
        <v>32659</v>
      </c>
      <c r="AV2732" s="200">
        <v>1461.41</v>
      </c>
      <c r="BD2732" s="263"/>
      <c r="BE2732" s="264"/>
      <c r="BG2732" s="244" t="s">
        <v>57066</v>
      </c>
      <c r="BH2732" s="245">
        <v>74280</v>
      </c>
      <c r="BJ2732" s="230" t="s">
        <v>12870</v>
      </c>
      <c r="BK2732" s="231">
        <v>109177.32</v>
      </c>
      <c r="BM2732" s="209" t="s">
        <v>10950</v>
      </c>
      <c r="BN2732" s="210">
        <v>2660</v>
      </c>
    </row>
    <row r="2733" spans="13:66" x14ac:dyDescent="0.55000000000000004">
      <c r="M2733" s="250" t="s">
        <v>56951</v>
      </c>
      <c r="N2733" s="250"/>
      <c r="O2733" s="251">
        <v>26400</v>
      </c>
      <c r="Q2733" s="224" t="s">
        <v>12795</v>
      </c>
      <c r="R2733" s="224"/>
      <c r="S2733" s="225">
        <v>9696.68</v>
      </c>
      <c r="U2733" s="203" t="s">
        <v>3368</v>
      </c>
      <c r="V2733" s="203"/>
      <c r="W2733" s="204">
        <v>168364.98</v>
      </c>
      <c r="AF2733" t="s">
        <v>63752</v>
      </c>
      <c r="AG2733" s="284">
        <v>1597.24</v>
      </c>
      <c r="AI2733" s="276" t="s">
        <v>48802</v>
      </c>
      <c r="AJ2733" s="277">
        <v>2333.34</v>
      </c>
      <c r="AL2733" s="246" t="s">
        <v>42257</v>
      </c>
      <c r="AM2733" s="247">
        <v>699533</v>
      </c>
      <c r="AO2733" s="226" t="s">
        <v>44553</v>
      </c>
      <c r="AP2733" s="227">
        <v>46753.72</v>
      </c>
      <c r="AR2733" s="207" t="s">
        <v>17219</v>
      </c>
      <c r="AS2733" s="208">
        <v>188.03</v>
      </c>
      <c r="AT2733" s="93"/>
      <c r="AU2733" s="199" t="s">
        <v>32660</v>
      </c>
      <c r="AV2733" s="200">
        <v>7727.72</v>
      </c>
      <c r="BD2733" s="263"/>
      <c r="BE2733" s="264"/>
      <c r="BG2733" s="244" t="s">
        <v>57067</v>
      </c>
      <c r="BH2733" s="245">
        <v>26400</v>
      </c>
      <c r="BJ2733" s="230" t="s">
        <v>12872</v>
      </c>
      <c r="BK2733" s="231">
        <v>9696.68</v>
      </c>
      <c r="BM2733" s="209" t="s">
        <v>9672</v>
      </c>
      <c r="BN2733" s="210">
        <v>7147</v>
      </c>
    </row>
    <row r="2734" spans="13:66" x14ac:dyDescent="0.55000000000000004">
      <c r="M2734" s="250" t="s">
        <v>46480</v>
      </c>
      <c r="N2734" s="250"/>
      <c r="O2734" s="251">
        <v>300448.53999999998</v>
      </c>
      <c r="Q2734" s="224" t="s">
        <v>12796</v>
      </c>
      <c r="R2734" s="224"/>
      <c r="S2734" s="225">
        <v>8567</v>
      </c>
      <c r="U2734" s="203" t="s">
        <v>3261</v>
      </c>
      <c r="V2734" s="203"/>
      <c r="W2734" s="204">
        <v>9680948.9299999997</v>
      </c>
      <c r="AF2734" t="s">
        <v>71568</v>
      </c>
      <c r="AG2734" s="284">
        <v>21000</v>
      </c>
      <c r="AI2734" s="276" t="s">
        <v>39040</v>
      </c>
      <c r="AJ2734" s="277">
        <v>12270</v>
      </c>
      <c r="AL2734" s="246" t="s">
        <v>17369</v>
      </c>
      <c r="AM2734" s="247">
        <v>21500</v>
      </c>
      <c r="AO2734" s="226" t="s">
        <v>42248</v>
      </c>
      <c r="AP2734" s="227">
        <v>106622.36</v>
      </c>
      <c r="AR2734" s="207" t="s">
        <v>17220</v>
      </c>
      <c r="AS2734" s="208">
        <v>165</v>
      </c>
      <c r="AT2734" s="93"/>
      <c r="AU2734" s="199" t="s">
        <v>32661</v>
      </c>
      <c r="AV2734" s="200">
        <v>50754.33</v>
      </c>
      <c r="BD2734" s="263"/>
      <c r="BE2734" s="264"/>
      <c r="BG2734" s="244" t="s">
        <v>46594</v>
      </c>
      <c r="BH2734" s="245">
        <v>300448.53999999998</v>
      </c>
      <c r="BJ2734" s="230" t="s">
        <v>12873</v>
      </c>
      <c r="BK2734" s="231">
        <v>8567</v>
      </c>
      <c r="BM2734" s="209" t="s">
        <v>11371</v>
      </c>
      <c r="BN2734" s="210">
        <v>5211</v>
      </c>
    </row>
    <row r="2735" spans="13:66" x14ac:dyDescent="0.55000000000000004">
      <c r="M2735" s="250" t="s">
        <v>46481</v>
      </c>
      <c r="N2735" s="250"/>
      <c r="O2735" s="251">
        <v>105500</v>
      </c>
      <c r="Q2735" s="224" t="s">
        <v>12797</v>
      </c>
      <c r="R2735" s="224"/>
      <c r="S2735" s="225">
        <v>236673.5</v>
      </c>
      <c r="U2735" s="203" t="s">
        <v>3369</v>
      </c>
      <c r="V2735" s="203"/>
      <c r="W2735" s="204">
        <v>168613.98</v>
      </c>
      <c r="AF2735" t="s">
        <v>64672</v>
      </c>
      <c r="AG2735" s="284">
        <v>7167.22</v>
      </c>
      <c r="AI2735" s="276" t="s">
        <v>55036</v>
      </c>
      <c r="AJ2735" s="277">
        <v>8190</v>
      </c>
      <c r="AL2735" s="246" t="s">
        <v>54953</v>
      </c>
      <c r="AM2735" s="247">
        <v>11981.7</v>
      </c>
      <c r="AO2735" s="226" t="s">
        <v>42249</v>
      </c>
      <c r="AP2735" s="227">
        <v>7917.64</v>
      </c>
      <c r="AR2735" s="207" t="s">
        <v>17221</v>
      </c>
      <c r="AS2735" s="208">
        <v>31.7</v>
      </c>
      <c r="AT2735" s="93"/>
      <c r="AU2735" s="199" t="s">
        <v>14144</v>
      </c>
      <c r="AV2735" s="200">
        <v>2876.63</v>
      </c>
      <c r="BD2735" s="263"/>
      <c r="BE2735" s="264"/>
      <c r="BG2735" s="244" t="s">
        <v>46595</v>
      </c>
      <c r="BH2735" s="245">
        <v>105500</v>
      </c>
      <c r="BJ2735" s="230" t="s">
        <v>12874</v>
      </c>
      <c r="BK2735" s="231">
        <v>236673.5</v>
      </c>
      <c r="BM2735" s="209" t="s">
        <v>11629</v>
      </c>
      <c r="BN2735" s="210">
        <v>13256.81</v>
      </c>
    </row>
    <row r="2736" spans="13:66" x14ac:dyDescent="0.55000000000000004">
      <c r="M2736" s="250" t="s">
        <v>46482</v>
      </c>
      <c r="N2736" s="250"/>
      <c r="O2736" s="251">
        <v>89706.45</v>
      </c>
      <c r="Q2736" s="224" t="s">
        <v>12799</v>
      </c>
      <c r="R2736" s="224"/>
      <c r="S2736" s="225">
        <v>92080.3</v>
      </c>
      <c r="U2736" s="203" t="s">
        <v>3370</v>
      </c>
      <c r="V2736" s="203"/>
      <c r="W2736" s="204">
        <v>127221.93</v>
      </c>
      <c r="AF2736" t="s">
        <v>63278</v>
      </c>
      <c r="AG2736">
        <v>634.25</v>
      </c>
      <c r="AI2736" s="276" t="s">
        <v>39041</v>
      </c>
      <c r="AJ2736" s="277">
        <v>285765.03999999998</v>
      </c>
      <c r="AL2736" s="246" t="s">
        <v>17370</v>
      </c>
      <c r="AM2736" s="247">
        <v>94117.01</v>
      </c>
      <c r="AO2736" s="226" t="s">
        <v>42250</v>
      </c>
      <c r="AP2736" s="227">
        <v>8141.55</v>
      </c>
      <c r="AR2736" s="207" t="s">
        <v>17222</v>
      </c>
      <c r="AS2736" s="208">
        <v>59430</v>
      </c>
      <c r="AT2736" s="93"/>
      <c r="AU2736" s="199" t="s">
        <v>26364</v>
      </c>
      <c r="AV2736" s="200">
        <v>6695.98</v>
      </c>
      <c r="BD2736" s="263"/>
      <c r="BE2736" s="264"/>
      <c r="BG2736" s="244" t="s">
        <v>46596</v>
      </c>
      <c r="BH2736" s="245">
        <v>89706.45</v>
      </c>
      <c r="BJ2736" s="230" t="s">
        <v>12876</v>
      </c>
      <c r="BK2736" s="231">
        <v>92080.3</v>
      </c>
      <c r="BM2736" s="209" t="s">
        <v>9948</v>
      </c>
      <c r="BN2736" s="210">
        <v>112107.01</v>
      </c>
    </row>
    <row r="2737" spans="13:66" x14ac:dyDescent="0.55000000000000004">
      <c r="M2737" s="250" t="s">
        <v>46483</v>
      </c>
      <c r="N2737" s="250"/>
      <c r="O2737" s="251">
        <v>29250</v>
      </c>
      <c r="Q2737" s="224" t="s">
        <v>12801</v>
      </c>
      <c r="R2737" s="224"/>
      <c r="S2737" s="225">
        <v>6304.92</v>
      </c>
      <c r="U2737" s="203" t="s">
        <v>3371</v>
      </c>
      <c r="V2737" s="203"/>
      <c r="W2737" s="204">
        <v>83526.850000000006</v>
      </c>
      <c r="AF2737" t="s">
        <v>71910</v>
      </c>
      <c r="AG2737">
        <v>-137.32</v>
      </c>
      <c r="AI2737" s="276" t="s">
        <v>64160</v>
      </c>
      <c r="AJ2737" s="277">
        <v>22545</v>
      </c>
      <c r="AL2737" s="246" t="s">
        <v>17371</v>
      </c>
      <c r="AM2737" s="247">
        <v>113458.54</v>
      </c>
      <c r="AO2737" s="226" t="s">
        <v>49724</v>
      </c>
      <c r="AP2737" s="227">
        <v>1000</v>
      </c>
      <c r="AR2737" s="207" t="s">
        <v>17223</v>
      </c>
      <c r="AS2737" s="208">
        <v>49351.86</v>
      </c>
      <c r="AT2737" s="93"/>
      <c r="AU2737" s="199" t="s">
        <v>14145</v>
      </c>
      <c r="AV2737" s="200">
        <v>6365.31</v>
      </c>
      <c r="BD2737" s="263"/>
      <c r="BE2737" s="264"/>
      <c r="BG2737" s="244" t="s">
        <v>46598</v>
      </c>
      <c r="BH2737" s="245">
        <v>29250</v>
      </c>
      <c r="BJ2737" s="230" t="s">
        <v>12878</v>
      </c>
      <c r="BK2737" s="231">
        <v>6304.92</v>
      </c>
      <c r="BM2737" s="209" t="s">
        <v>6780</v>
      </c>
      <c r="BN2737" s="210">
        <v>10704.25</v>
      </c>
    </row>
    <row r="2738" spans="13:66" x14ac:dyDescent="0.55000000000000004">
      <c r="M2738" s="250" t="s">
        <v>46485</v>
      </c>
      <c r="N2738" s="250"/>
      <c r="O2738" s="251">
        <v>10010.290000000001</v>
      </c>
      <c r="Q2738" s="224" t="s">
        <v>12802</v>
      </c>
      <c r="R2738" s="224"/>
      <c r="S2738" s="225">
        <v>65057.22</v>
      </c>
      <c r="U2738" s="203" t="s">
        <v>4152</v>
      </c>
      <c r="V2738" s="203"/>
      <c r="W2738" s="204">
        <v>23622</v>
      </c>
      <c r="AF2738" t="s">
        <v>71569</v>
      </c>
      <c r="AG2738">
        <v>891.17</v>
      </c>
      <c r="AI2738" s="276" t="s">
        <v>39042</v>
      </c>
      <c r="AJ2738" s="277">
        <v>50585.19</v>
      </c>
      <c r="AL2738" s="246" t="s">
        <v>33267</v>
      </c>
      <c r="AM2738" s="247">
        <v>2047.82</v>
      </c>
      <c r="AO2738" s="226" t="s">
        <v>49725</v>
      </c>
      <c r="AP2738" s="227">
        <v>593</v>
      </c>
      <c r="AR2738" s="207" t="s">
        <v>17224</v>
      </c>
      <c r="AS2738" s="208">
        <v>32866.269999999997</v>
      </c>
      <c r="AT2738" s="93"/>
      <c r="AU2738" s="199" t="s">
        <v>14146</v>
      </c>
      <c r="AV2738" s="200">
        <v>4833.8999999999996</v>
      </c>
      <c r="BD2738" s="263"/>
      <c r="BE2738" s="264"/>
      <c r="BG2738" s="244" t="s">
        <v>46600</v>
      </c>
      <c r="BH2738" s="245">
        <v>10010.290000000001</v>
      </c>
      <c r="BJ2738" s="230" t="s">
        <v>12879</v>
      </c>
      <c r="BK2738" s="231">
        <v>65057.22</v>
      </c>
      <c r="BM2738" s="209" t="s">
        <v>9364</v>
      </c>
      <c r="BN2738" s="210">
        <v>33342.6</v>
      </c>
    </row>
    <row r="2739" spans="13:66" x14ac:dyDescent="0.55000000000000004">
      <c r="M2739" s="250" t="s">
        <v>46486</v>
      </c>
      <c r="N2739" s="250"/>
      <c r="O2739" s="251">
        <v>211500</v>
      </c>
      <c r="Q2739" s="224" t="s">
        <v>12803</v>
      </c>
      <c r="R2739" s="224"/>
      <c r="S2739" s="225">
        <v>15556.54</v>
      </c>
      <c r="U2739" s="203" t="s">
        <v>3372</v>
      </c>
      <c r="V2739" s="203"/>
      <c r="W2739" s="204">
        <v>145648</v>
      </c>
      <c r="AF2739" t="s">
        <v>60648</v>
      </c>
      <c r="AG2739" s="284">
        <v>5112.16</v>
      </c>
      <c r="AI2739" s="276" t="s">
        <v>39043</v>
      </c>
      <c r="AJ2739" s="277">
        <v>156438.89000000001</v>
      </c>
      <c r="AL2739" s="246" t="s">
        <v>17372</v>
      </c>
      <c r="AM2739" s="247">
        <v>11334.37</v>
      </c>
      <c r="AO2739" s="226" t="s">
        <v>46747</v>
      </c>
      <c r="AP2739" s="227">
        <v>13680</v>
      </c>
      <c r="AR2739" s="207" t="s">
        <v>17225</v>
      </c>
      <c r="AS2739" s="208">
        <v>4086.19</v>
      </c>
      <c r="AT2739" s="93"/>
      <c r="AU2739" s="199" t="s">
        <v>14147</v>
      </c>
      <c r="AV2739" s="200">
        <v>10973.4</v>
      </c>
      <c r="BD2739" s="263"/>
      <c r="BE2739" s="264"/>
      <c r="BG2739" s="244" t="s">
        <v>46601</v>
      </c>
      <c r="BH2739" s="245">
        <v>211500</v>
      </c>
      <c r="BJ2739" s="230" t="s">
        <v>12880</v>
      </c>
      <c r="BK2739" s="231">
        <v>15556.54</v>
      </c>
      <c r="BM2739" s="209" t="s">
        <v>9949</v>
      </c>
      <c r="BN2739" s="210">
        <v>44046.85</v>
      </c>
    </row>
    <row r="2740" spans="13:66" x14ac:dyDescent="0.55000000000000004">
      <c r="M2740" s="250" t="s">
        <v>46487</v>
      </c>
      <c r="N2740" s="250"/>
      <c r="O2740" s="251">
        <v>35055</v>
      </c>
      <c r="Q2740" s="224" t="s">
        <v>12804</v>
      </c>
      <c r="R2740" s="224"/>
      <c r="S2740" s="225">
        <v>104716.12</v>
      </c>
      <c r="U2740" s="203" t="s">
        <v>3373</v>
      </c>
      <c r="V2740" s="203"/>
      <c r="W2740" s="204">
        <v>1654638.06</v>
      </c>
      <c r="AF2740" t="s">
        <v>60649</v>
      </c>
      <c r="AG2740">
        <v>448.57</v>
      </c>
      <c r="AI2740" s="276" t="s">
        <v>39044</v>
      </c>
      <c r="AJ2740" s="277">
        <v>37288.43</v>
      </c>
      <c r="AL2740" s="246" t="s">
        <v>33268</v>
      </c>
      <c r="AM2740" s="247">
        <v>45465</v>
      </c>
      <c r="AO2740" s="226" t="s">
        <v>46748</v>
      </c>
      <c r="AP2740" s="227">
        <v>1046</v>
      </c>
      <c r="AR2740" s="207" t="s">
        <v>17226</v>
      </c>
      <c r="AS2740" s="208">
        <v>4831.6400000000003</v>
      </c>
      <c r="AT2740" s="93"/>
      <c r="AU2740" s="199" t="s">
        <v>14148</v>
      </c>
      <c r="AV2740" s="200">
        <v>2248.92</v>
      </c>
      <c r="BD2740" s="263"/>
      <c r="BE2740" s="264"/>
      <c r="BG2740" s="244" t="s">
        <v>46602</v>
      </c>
      <c r="BH2740" s="245">
        <v>35055</v>
      </c>
      <c r="BJ2740" s="230" t="s">
        <v>12881</v>
      </c>
      <c r="BK2740" s="231">
        <v>104716.12</v>
      </c>
      <c r="BM2740" s="209" t="s">
        <v>6781</v>
      </c>
      <c r="BN2740" s="210">
        <v>11636.06</v>
      </c>
    </row>
    <row r="2741" spans="13:66" x14ac:dyDescent="0.55000000000000004">
      <c r="M2741" s="250" t="s">
        <v>56952</v>
      </c>
      <c r="N2741" s="250"/>
      <c r="O2741" s="251">
        <v>3197.76</v>
      </c>
      <c r="Q2741" s="224" t="s">
        <v>12805</v>
      </c>
      <c r="R2741" s="224"/>
      <c r="S2741" s="225">
        <v>15589.89</v>
      </c>
      <c r="U2741" s="203" t="s">
        <v>3262</v>
      </c>
      <c r="V2741" s="203"/>
      <c r="W2741" s="204">
        <v>22240.31</v>
      </c>
      <c r="AF2741" t="s">
        <v>62145</v>
      </c>
      <c r="AG2741" s="284">
        <v>1214.8499999999999</v>
      </c>
      <c r="AI2741" s="276" t="s">
        <v>40212</v>
      </c>
      <c r="AJ2741" s="277">
        <v>263970.7</v>
      </c>
      <c r="AL2741" s="246" t="s">
        <v>34700</v>
      </c>
      <c r="AM2741" s="247">
        <v>9130.0499999999993</v>
      </c>
      <c r="AO2741" s="226" t="s">
        <v>40169</v>
      </c>
      <c r="AP2741" s="227">
        <v>56939.82</v>
      </c>
      <c r="AR2741" s="207" t="s">
        <v>17227</v>
      </c>
      <c r="AS2741" s="208">
        <v>56688.57</v>
      </c>
      <c r="AT2741" s="93"/>
      <c r="AU2741" s="199" t="s">
        <v>14149</v>
      </c>
      <c r="AV2741" s="200">
        <v>4092.07</v>
      </c>
      <c r="BD2741" s="263"/>
      <c r="BE2741" s="264"/>
      <c r="BG2741" s="244" t="s">
        <v>57068</v>
      </c>
      <c r="BH2741" s="245">
        <v>3197.76</v>
      </c>
      <c r="BJ2741" s="230" t="s">
        <v>12882</v>
      </c>
      <c r="BK2741" s="231">
        <v>15589.89</v>
      </c>
      <c r="BM2741" s="209" t="s">
        <v>7182</v>
      </c>
      <c r="BN2741" s="210">
        <v>243</v>
      </c>
    </row>
    <row r="2742" spans="13:66" x14ac:dyDescent="0.55000000000000004">
      <c r="M2742" s="250" t="s">
        <v>56953</v>
      </c>
      <c r="N2742" s="250"/>
      <c r="O2742" s="251">
        <v>22128.43</v>
      </c>
      <c r="Q2742" s="224" t="s">
        <v>12806</v>
      </c>
      <c r="R2742" s="224"/>
      <c r="S2742" s="225">
        <v>604.89</v>
      </c>
      <c r="U2742" s="203" t="s">
        <v>3374</v>
      </c>
      <c r="V2742" s="203"/>
      <c r="W2742" s="204">
        <v>7058253.3899999997</v>
      </c>
      <c r="AF2742" t="s">
        <v>24664</v>
      </c>
      <c r="AG2742" s="284">
        <v>39908.03</v>
      </c>
      <c r="AI2742" s="276" t="s">
        <v>39045</v>
      </c>
      <c r="AJ2742" s="277">
        <v>41379.15</v>
      </c>
      <c r="AL2742" s="246" t="s">
        <v>17373</v>
      </c>
      <c r="AM2742" s="247">
        <v>310052.44</v>
      </c>
      <c r="AO2742" s="226" t="s">
        <v>40170</v>
      </c>
      <c r="AP2742" s="227">
        <v>11111.1</v>
      </c>
      <c r="AR2742" s="207" t="s">
        <v>17228</v>
      </c>
      <c r="AS2742" s="208">
        <v>13482.79</v>
      </c>
      <c r="AT2742" s="93"/>
      <c r="AU2742" s="199" t="s">
        <v>14150</v>
      </c>
      <c r="AV2742" s="200">
        <v>4062.36</v>
      </c>
      <c r="BD2742" s="263"/>
      <c r="BE2742" s="264"/>
      <c r="BG2742" s="244" t="s">
        <v>57069</v>
      </c>
      <c r="BH2742" s="245">
        <v>22128.43</v>
      </c>
      <c r="BJ2742" s="230" t="s">
        <v>12883</v>
      </c>
      <c r="BK2742" s="231">
        <v>604.89</v>
      </c>
      <c r="BM2742" s="209" t="s">
        <v>7458</v>
      </c>
      <c r="BN2742" s="210">
        <v>13303</v>
      </c>
    </row>
    <row r="2743" spans="13:66" x14ac:dyDescent="0.55000000000000004">
      <c r="M2743" s="250" t="s">
        <v>56954</v>
      </c>
      <c r="N2743" s="250"/>
      <c r="O2743" s="251">
        <v>32993.360000000001</v>
      </c>
      <c r="Q2743" s="224" t="s">
        <v>12807</v>
      </c>
      <c r="R2743" s="224"/>
      <c r="S2743" s="225">
        <v>144807.76999999999</v>
      </c>
      <c r="U2743" s="203" t="s">
        <v>3375</v>
      </c>
      <c r="V2743" s="203"/>
      <c r="W2743" s="204">
        <v>107566</v>
      </c>
      <c r="AF2743" t="s">
        <v>61519</v>
      </c>
      <c r="AG2743" s="284">
        <v>9000</v>
      </c>
      <c r="AI2743" s="276" t="s">
        <v>67362</v>
      </c>
      <c r="AJ2743" s="277">
        <v>1238.6500000000001</v>
      </c>
      <c r="AL2743" s="246" t="s">
        <v>62949</v>
      </c>
      <c r="AM2743" s="247">
        <v>4184.5600000000004</v>
      </c>
      <c r="AO2743" s="226" t="s">
        <v>40171</v>
      </c>
      <c r="AP2743" s="227">
        <v>5118.13</v>
      </c>
      <c r="AR2743" s="207" t="s">
        <v>17229</v>
      </c>
      <c r="AS2743" s="208">
        <v>627.53</v>
      </c>
      <c r="AT2743" s="93"/>
      <c r="AU2743" s="199" t="s">
        <v>14151</v>
      </c>
      <c r="AV2743" s="200">
        <v>346.84</v>
      </c>
      <c r="BD2743" s="263"/>
      <c r="BE2743" s="264"/>
      <c r="BG2743" s="244" t="s">
        <v>57070</v>
      </c>
      <c r="BH2743" s="245">
        <v>32993.360000000001</v>
      </c>
      <c r="BJ2743" s="230" t="s">
        <v>12884</v>
      </c>
      <c r="BK2743" s="231">
        <v>144807.76999999999</v>
      </c>
      <c r="BM2743" s="209" t="s">
        <v>7860</v>
      </c>
      <c r="BN2743" s="210">
        <v>10274</v>
      </c>
    </row>
    <row r="2744" spans="13:66" x14ac:dyDescent="0.55000000000000004">
      <c r="M2744" s="250" t="s">
        <v>56955</v>
      </c>
      <c r="N2744" s="250"/>
      <c r="O2744" s="251">
        <v>28200</v>
      </c>
      <c r="Q2744" s="224" t="s">
        <v>12808</v>
      </c>
      <c r="R2744" s="224"/>
      <c r="S2744" s="225">
        <v>80608.850000000006</v>
      </c>
      <c r="U2744" s="203" t="s">
        <v>4153</v>
      </c>
      <c r="V2744" s="203"/>
      <c r="W2744" s="204">
        <v>26843</v>
      </c>
      <c r="AF2744" t="s">
        <v>55290</v>
      </c>
      <c r="AG2744" s="284">
        <v>1690.5</v>
      </c>
      <c r="AI2744" s="276" t="s">
        <v>48803</v>
      </c>
      <c r="AJ2744" s="277">
        <v>61896.93</v>
      </c>
      <c r="AL2744" s="246" t="s">
        <v>36119</v>
      </c>
      <c r="AM2744" s="247">
        <v>157513.94</v>
      </c>
      <c r="AO2744" s="226" t="s">
        <v>40172</v>
      </c>
      <c r="AP2744" s="227">
        <v>1200</v>
      </c>
      <c r="AR2744" s="207" t="s">
        <v>17230</v>
      </c>
      <c r="AS2744" s="208">
        <v>41889.480000000003</v>
      </c>
      <c r="AT2744" s="93"/>
      <c r="AU2744" s="199" t="s">
        <v>26373</v>
      </c>
      <c r="AV2744" s="200">
        <v>7727.72</v>
      </c>
      <c r="BD2744" s="263"/>
      <c r="BE2744" s="264"/>
      <c r="BG2744" s="244" t="s">
        <v>57071</v>
      </c>
      <c r="BH2744" s="245">
        <v>28200</v>
      </c>
      <c r="BJ2744" s="230" t="s">
        <v>12885</v>
      </c>
      <c r="BK2744" s="231">
        <v>80608.850000000006</v>
      </c>
      <c r="BM2744" s="209" t="s">
        <v>8769</v>
      </c>
      <c r="BN2744" s="210">
        <v>750</v>
      </c>
    </row>
    <row r="2745" spans="13:66" x14ac:dyDescent="0.55000000000000004">
      <c r="M2745" s="250" t="s">
        <v>56956</v>
      </c>
      <c r="N2745" s="250"/>
      <c r="O2745" s="251">
        <v>10503.11</v>
      </c>
      <c r="Q2745" s="224" t="s">
        <v>12809</v>
      </c>
      <c r="R2745" s="224"/>
      <c r="S2745" s="225">
        <v>199559.53</v>
      </c>
      <c r="U2745" s="203" t="s">
        <v>3263</v>
      </c>
      <c r="V2745" s="203"/>
      <c r="W2745" s="204">
        <v>183</v>
      </c>
      <c r="AF2745" t="s">
        <v>24670</v>
      </c>
      <c r="AG2745" s="284">
        <v>3870.72</v>
      </c>
      <c r="AI2745" s="276" t="s">
        <v>39046</v>
      </c>
      <c r="AJ2745" s="277">
        <v>262636.77</v>
      </c>
      <c r="AL2745" s="246" t="s">
        <v>60264</v>
      </c>
      <c r="AM2745" s="247">
        <v>-22652.28</v>
      </c>
      <c r="AO2745" s="226" t="s">
        <v>47860</v>
      </c>
      <c r="AP2745" s="227">
        <v>8000</v>
      </c>
      <c r="AR2745" s="207" t="s">
        <v>17231</v>
      </c>
      <c r="AS2745" s="208">
        <v>23663.15</v>
      </c>
      <c r="AT2745" s="93"/>
      <c r="AU2745" s="199" t="s">
        <v>14152</v>
      </c>
      <c r="AV2745" s="200">
        <v>1991.6</v>
      </c>
      <c r="BD2745" s="263"/>
      <c r="BE2745" s="264"/>
      <c r="BG2745" s="244" t="s">
        <v>57072</v>
      </c>
      <c r="BH2745" s="245">
        <v>10503.11</v>
      </c>
      <c r="BJ2745" s="230" t="s">
        <v>12886</v>
      </c>
      <c r="BK2745" s="231">
        <v>199559.53</v>
      </c>
      <c r="BM2745" s="209" t="s">
        <v>9049</v>
      </c>
      <c r="BN2745" s="210">
        <v>1422</v>
      </c>
    </row>
    <row r="2746" spans="13:66" x14ac:dyDescent="0.55000000000000004">
      <c r="M2746" s="250" t="s">
        <v>56957</v>
      </c>
      <c r="N2746" s="250"/>
      <c r="O2746" s="251">
        <v>3451.21</v>
      </c>
      <c r="Q2746" s="224" t="s">
        <v>12811</v>
      </c>
      <c r="R2746" s="224"/>
      <c r="S2746" s="225">
        <v>118021</v>
      </c>
      <c r="U2746" s="203" t="s">
        <v>3376</v>
      </c>
      <c r="V2746" s="203"/>
      <c r="W2746" s="204">
        <v>236187.31</v>
      </c>
      <c r="AF2746" t="s">
        <v>55291</v>
      </c>
      <c r="AG2746" s="284">
        <v>12163.91</v>
      </c>
      <c r="AI2746" s="276" t="s">
        <v>55971</v>
      </c>
      <c r="AJ2746" s="277">
        <v>45968.43</v>
      </c>
      <c r="AL2746" s="246" t="s">
        <v>51893</v>
      </c>
      <c r="AM2746" s="247">
        <v>10008</v>
      </c>
      <c r="AO2746" s="226" t="s">
        <v>47861</v>
      </c>
      <c r="AP2746" s="227">
        <v>612.02</v>
      </c>
      <c r="AR2746" s="207" t="s">
        <v>17232</v>
      </c>
      <c r="AS2746" s="208">
        <v>16600</v>
      </c>
      <c r="AT2746" s="93"/>
      <c r="AU2746" s="199" t="s">
        <v>32662</v>
      </c>
      <c r="AV2746" s="200">
        <v>50754.33</v>
      </c>
      <c r="BD2746" s="263"/>
      <c r="BE2746" s="264"/>
      <c r="BG2746" s="244" t="s">
        <v>57073</v>
      </c>
      <c r="BH2746" s="245">
        <v>3451.21</v>
      </c>
      <c r="BJ2746" s="230" t="s">
        <v>12888</v>
      </c>
      <c r="BK2746" s="231">
        <v>118021</v>
      </c>
      <c r="BM2746" s="209" t="s">
        <v>9365</v>
      </c>
      <c r="BN2746" s="210">
        <v>37843.01</v>
      </c>
    </row>
    <row r="2747" spans="13:66" x14ac:dyDescent="0.55000000000000004">
      <c r="M2747" s="250" t="s">
        <v>56958</v>
      </c>
      <c r="N2747" s="250"/>
      <c r="O2747" s="251">
        <v>27899</v>
      </c>
      <c r="Q2747" s="224" t="s">
        <v>12812</v>
      </c>
      <c r="R2747" s="224"/>
      <c r="S2747" s="225">
        <v>16136.45</v>
      </c>
      <c r="U2747" s="203" t="s">
        <v>3264</v>
      </c>
      <c r="V2747" s="203"/>
      <c r="W2747" s="204">
        <v>319040.2</v>
      </c>
      <c r="AF2747" t="s">
        <v>71570</v>
      </c>
      <c r="AG2747" s="284">
        <v>20711.77</v>
      </c>
      <c r="AI2747" s="276" t="s">
        <v>39047</v>
      </c>
      <c r="AJ2747" s="277">
        <v>163065.76</v>
      </c>
      <c r="AL2747" s="246" t="s">
        <v>51894</v>
      </c>
      <c r="AM2747" s="247">
        <v>765.61</v>
      </c>
      <c r="AO2747" s="226" t="s">
        <v>44554</v>
      </c>
      <c r="AP2747" s="227">
        <v>36941</v>
      </c>
      <c r="AR2747" s="207" t="s">
        <v>17233</v>
      </c>
      <c r="AS2747" s="208">
        <v>195699</v>
      </c>
      <c r="AT2747" s="93"/>
      <c r="AU2747" s="199" t="s">
        <v>32663</v>
      </c>
      <c r="AV2747" s="200">
        <v>260535.27</v>
      </c>
      <c r="BD2747" s="263"/>
      <c r="BE2747" s="264"/>
      <c r="BG2747" s="244" t="s">
        <v>57074</v>
      </c>
      <c r="BH2747" s="245">
        <v>27899</v>
      </c>
      <c r="BJ2747" s="230" t="s">
        <v>12889</v>
      </c>
      <c r="BK2747" s="231">
        <v>16136.45</v>
      </c>
      <c r="BM2747" s="209" t="s">
        <v>9546</v>
      </c>
      <c r="BN2747" s="210">
        <v>898</v>
      </c>
    </row>
    <row r="2748" spans="13:66" x14ac:dyDescent="0.55000000000000004">
      <c r="M2748" s="250" t="s">
        <v>56959</v>
      </c>
      <c r="N2748" s="250"/>
      <c r="O2748" s="251">
        <v>485.01</v>
      </c>
      <c r="Q2748" s="224" t="s">
        <v>12813</v>
      </c>
      <c r="R2748" s="224"/>
      <c r="S2748" s="225">
        <v>61991.43</v>
      </c>
      <c r="U2748" s="203" t="s">
        <v>3377</v>
      </c>
      <c r="V2748" s="203"/>
      <c r="W2748" s="204">
        <v>320305.21999999997</v>
      </c>
      <c r="AF2748" t="s">
        <v>63284</v>
      </c>
      <c r="AG2748" s="284">
        <v>61245.3</v>
      </c>
      <c r="AI2748" s="276" t="s">
        <v>46825</v>
      </c>
      <c r="AJ2748" s="277">
        <v>41407.93</v>
      </c>
      <c r="AL2748" s="246" t="s">
        <v>51895</v>
      </c>
      <c r="AM2748" s="247">
        <v>2451.96</v>
      </c>
      <c r="AO2748" s="226" t="s">
        <v>44555</v>
      </c>
      <c r="AP2748" s="227">
        <v>2907</v>
      </c>
      <c r="AR2748" s="207" t="s">
        <v>17234</v>
      </c>
      <c r="AS2748" s="208">
        <v>7700</v>
      </c>
      <c r="AT2748" s="93"/>
      <c r="AU2748" s="199" t="s">
        <v>32664</v>
      </c>
      <c r="AV2748" s="200">
        <v>19930.95</v>
      </c>
      <c r="BD2748" s="263"/>
      <c r="BE2748" s="264"/>
      <c r="BG2748" s="244" t="s">
        <v>57075</v>
      </c>
      <c r="BH2748" s="245">
        <v>485.01</v>
      </c>
      <c r="BJ2748" s="230" t="s">
        <v>12890</v>
      </c>
      <c r="BK2748" s="231">
        <v>61991.43</v>
      </c>
      <c r="BM2748" s="209" t="s">
        <v>9950</v>
      </c>
      <c r="BN2748" s="210">
        <v>76369.070000000007</v>
      </c>
    </row>
    <row r="2749" spans="13:66" x14ac:dyDescent="0.55000000000000004">
      <c r="M2749" s="250" t="s">
        <v>56960</v>
      </c>
      <c r="N2749" s="250"/>
      <c r="O2749" s="251">
        <v>1978.91</v>
      </c>
      <c r="Q2749" s="224" t="s">
        <v>12814</v>
      </c>
      <c r="R2749" s="224"/>
      <c r="S2749" s="225">
        <v>35395.949999999997</v>
      </c>
      <c r="U2749" s="203" t="s">
        <v>3378</v>
      </c>
      <c r="V2749" s="203"/>
      <c r="W2749" s="204">
        <v>22191</v>
      </c>
      <c r="AF2749" t="s">
        <v>68299</v>
      </c>
      <c r="AG2749" s="284">
        <v>132448.17000000001</v>
      </c>
      <c r="AI2749" s="276" t="s">
        <v>39048</v>
      </c>
      <c r="AJ2749" s="277">
        <v>20062.259999999998</v>
      </c>
      <c r="AL2749" s="246" t="s">
        <v>58458</v>
      </c>
      <c r="AM2749" s="247">
        <v>719.55</v>
      </c>
      <c r="AO2749" s="226" t="s">
        <v>44556</v>
      </c>
      <c r="AP2749" s="227">
        <v>108671.86</v>
      </c>
      <c r="AR2749" s="207" t="s">
        <v>13218</v>
      </c>
      <c r="AS2749" s="208">
        <v>33435.53</v>
      </c>
      <c r="AT2749" s="93"/>
      <c r="AU2749" s="199" t="s">
        <v>32665</v>
      </c>
      <c r="AV2749" s="200">
        <v>51325.43</v>
      </c>
      <c r="BD2749" s="263"/>
      <c r="BE2749" s="264"/>
      <c r="BG2749" s="244" t="s">
        <v>57076</v>
      </c>
      <c r="BH2749" s="245">
        <v>1978.91</v>
      </c>
      <c r="BJ2749" s="230" t="s">
        <v>12891</v>
      </c>
      <c r="BK2749" s="231">
        <v>35395.949999999997</v>
      </c>
      <c r="BM2749" s="209" t="s">
        <v>6782</v>
      </c>
      <c r="BN2749" s="210">
        <v>15411</v>
      </c>
    </row>
    <row r="2750" spans="13:66" x14ac:dyDescent="0.55000000000000004">
      <c r="M2750" s="250" t="s">
        <v>56961</v>
      </c>
      <c r="N2750" s="250"/>
      <c r="O2750" s="251">
        <v>7354.77</v>
      </c>
      <c r="Q2750" s="224" t="s">
        <v>12815</v>
      </c>
      <c r="R2750" s="224"/>
      <c r="S2750" s="225">
        <v>95731.59</v>
      </c>
      <c r="U2750" s="203" t="s">
        <v>3265</v>
      </c>
      <c r="V2750" s="203"/>
      <c r="W2750" s="204">
        <v>952655.6</v>
      </c>
      <c r="AF2750" t="s">
        <v>35355</v>
      </c>
      <c r="AG2750" s="284">
        <v>145121.07999999999</v>
      </c>
      <c r="AI2750" s="276" t="s">
        <v>55037</v>
      </c>
      <c r="AJ2750" s="277">
        <v>3694.48</v>
      </c>
      <c r="AL2750" s="246" t="s">
        <v>55906</v>
      </c>
      <c r="AM2750" s="247">
        <v>5820.18</v>
      </c>
      <c r="AO2750" s="226" t="s">
        <v>44557</v>
      </c>
      <c r="AP2750" s="227">
        <v>8296.14</v>
      </c>
      <c r="AR2750" s="207" t="s">
        <v>17235</v>
      </c>
      <c r="AS2750" s="208">
        <v>95579.57</v>
      </c>
      <c r="AT2750" s="93"/>
      <c r="AU2750" s="199" t="s">
        <v>32666</v>
      </c>
      <c r="AV2750" s="200">
        <v>27023.46</v>
      </c>
      <c r="BD2750" s="263"/>
      <c r="BE2750" s="264"/>
      <c r="BG2750" s="244" t="s">
        <v>57077</v>
      </c>
      <c r="BH2750" s="245">
        <v>7354.77</v>
      </c>
      <c r="BJ2750" s="230" t="s">
        <v>12892</v>
      </c>
      <c r="BK2750" s="231">
        <v>95731.59</v>
      </c>
      <c r="BM2750" s="209" t="s">
        <v>7183</v>
      </c>
      <c r="BN2750" s="210">
        <v>425</v>
      </c>
    </row>
    <row r="2751" spans="13:66" x14ac:dyDescent="0.55000000000000004">
      <c r="M2751" s="250" t="s">
        <v>56962</v>
      </c>
      <c r="N2751" s="250"/>
      <c r="O2751" s="251">
        <v>23750</v>
      </c>
      <c r="Q2751" s="224" t="s">
        <v>12816</v>
      </c>
      <c r="R2751" s="224"/>
      <c r="S2751" s="225">
        <v>152947.07</v>
      </c>
      <c r="U2751" s="203" t="s">
        <v>3379</v>
      </c>
      <c r="V2751" s="203"/>
      <c r="W2751" s="204">
        <v>19540132.73</v>
      </c>
      <c r="AF2751" t="s">
        <v>47121</v>
      </c>
      <c r="AG2751" s="284">
        <v>479316.93</v>
      </c>
      <c r="AI2751" s="276" t="s">
        <v>52145</v>
      </c>
      <c r="AJ2751" s="277">
        <v>276.89999999999998</v>
      </c>
      <c r="AL2751" s="246" t="s">
        <v>51896</v>
      </c>
      <c r="AM2751" s="247">
        <v>2180.13</v>
      </c>
      <c r="AO2751" s="226" t="s">
        <v>17277</v>
      </c>
      <c r="AP2751" s="227">
        <v>803.94</v>
      </c>
      <c r="AR2751" s="207" t="s">
        <v>17236</v>
      </c>
      <c r="AS2751" s="208">
        <v>14103.32</v>
      </c>
      <c r="AT2751" s="93"/>
      <c r="AU2751" s="199" t="s">
        <v>32667</v>
      </c>
      <c r="AV2751" s="200">
        <v>47733.71</v>
      </c>
      <c r="BD2751" s="263"/>
      <c r="BE2751" s="264"/>
      <c r="BG2751" s="244" t="s">
        <v>57079</v>
      </c>
      <c r="BH2751" s="245">
        <v>23750</v>
      </c>
      <c r="BJ2751" s="230" t="s">
        <v>12893</v>
      </c>
      <c r="BK2751" s="231">
        <v>152947.07</v>
      </c>
      <c r="BM2751" s="209" t="s">
        <v>7861</v>
      </c>
      <c r="BN2751" s="210">
        <v>10061</v>
      </c>
    </row>
    <row r="2752" spans="13:66" x14ac:dyDescent="0.55000000000000004">
      <c r="M2752" s="250" t="s">
        <v>56963</v>
      </c>
      <c r="N2752" s="250"/>
      <c r="O2752" s="251">
        <v>6700</v>
      </c>
      <c r="Q2752" s="224" t="s">
        <v>12817</v>
      </c>
      <c r="R2752" s="224"/>
      <c r="S2752" s="225">
        <v>47268.76</v>
      </c>
      <c r="U2752" s="203" t="s">
        <v>3380</v>
      </c>
      <c r="V2752" s="203"/>
      <c r="W2752" s="204">
        <v>10766.32</v>
      </c>
      <c r="AF2752" t="s">
        <v>71571</v>
      </c>
      <c r="AG2752" s="284">
        <v>312287.99</v>
      </c>
      <c r="AI2752" s="276" t="s">
        <v>52146</v>
      </c>
      <c r="AJ2752" s="277">
        <v>875.7</v>
      </c>
      <c r="AL2752" s="246" t="s">
        <v>54954</v>
      </c>
      <c r="AM2752" s="247">
        <v>30056.58</v>
      </c>
      <c r="AO2752" s="226" t="s">
        <v>49726</v>
      </c>
      <c r="AP2752" s="227">
        <v>807</v>
      </c>
      <c r="AR2752" s="207" t="s">
        <v>17237</v>
      </c>
      <c r="AS2752" s="208">
        <v>2836</v>
      </c>
      <c r="AT2752" s="93"/>
      <c r="AU2752" s="199" t="s">
        <v>32668</v>
      </c>
      <c r="AV2752" s="200">
        <v>193969.47</v>
      </c>
      <c r="BD2752" s="263"/>
      <c r="BE2752" s="264"/>
      <c r="BG2752" s="244" t="s">
        <v>57080</v>
      </c>
      <c r="BH2752" s="245">
        <v>6700</v>
      </c>
      <c r="BJ2752" s="230" t="s">
        <v>12894</v>
      </c>
      <c r="BK2752" s="231">
        <v>47268.76</v>
      </c>
      <c r="BM2752" s="209" t="s">
        <v>8388</v>
      </c>
      <c r="BN2752" s="210">
        <v>6863</v>
      </c>
    </row>
    <row r="2753" spans="13:66" x14ac:dyDescent="0.55000000000000004">
      <c r="M2753" s="250" t="s">
        <v>56964</v>
      </c>
      <c r="N2753" s="250"/>
      <c r="O2753" s="251">
        <v>3469.56</v>
      </c>
      <c r="Q2753" s="224" t="s">
        <v>12818</v>
      </c>
      <c r="R2753" s="224"/>
      <c r="S2753" s="225">
        <v>51252.13</v>
      </c>
      <c r="U2753" s="203" t="s">
        <v>3266</v>
      </c>
      <c r="V2753" s="203"/>
      <c r="W2753" s="204">
        <v>77716</v>
      </c>
      <c r="AF2753" t="s">
        <v>36521</v>
      </c>
      <c r="AG2753" s="284">
        <v>3182371.65</v>
      </c>
      <c r="AI2753" s="276" t="s">
        <v>52147</v>
      </c>
      <c r="AJ2753" s="277">
        <v>199.96</v>
      </c>
      <c r="AL2753" s="246" t="s">
        <v>51897</v>
      </c>
      <c r="AM2753" s="247">
        <v>1000</v>
      </c>
      <c r="AO2753" s="226" t="s">
        <v>49727</v>
      </c>
      <c r="AP2753" s="227">
        <v>12267.96</v>
      </c>
      <c r="AR2753" s="207" t="s">
        <v>17238</v>
      </c>
      <c r="AS2753" s="208">
        <v>370057.31</v>
      </c>
      <c r="AT2753" s="93"/>
      <c r="AU2753" s="199" t="s">
        <v>32669</v>
      </c>
      <c r="AV2753" s="200">
        <v>33180.699999999997</v>
      </c>
      <c r="BD2753" s="263"/>
      <c r="BE2753" s="264"/>
      <c r="BG2753" s="244" t="s">
        <v>57081</v>
      </c>
      <c r="BH2753" s="245">
        <v>3469.56</v>
      </c>
      <c r="BJ2753" s="230" t="s">
        <v>12895</v>
      </c>
      <c r="BK2753" s="231">
        <v>51252.13</v>
      </c>
      <c r="BM2753" s="209" t="s">
        <v>10509</v>
      </c>
      <c r="BN2753" s="210">
        <v>2073</v>
      </c>
    </row>
    <row r="2754" spans="13:66" x14ac:dyDescent="0.55000000000000004">
      <c r="M2754" s="250" t="s">
        <v>56965</v>
      </c>
      <c r="N2754" s="250"/>
      <c r="O2754" s="251">
        <v>60922.68</v>
      </c>
      <c r="Q2754" s="224" t="s">
        <v>12819</v>
      </c>
      <c r="R2754" s="224"/>
      <c r="S2754" s="225">
        <v>136272.62</v>
      </c>
      <c r="U2754" s="203" t="s">
        <v>3381</v>
      </c>
      <c r="V2754" s="203"/>
      <c r="W2754" s="204">
        <v>80162</v>
      </c>
      <c r="AF2754" t="s">
        <v>50238</v>
      </c>
      <c r="AG2754" s="284">
        <v>126330.25</v>
      </c>
      <c r="AI2754" s="276" t="s">
        <v>64161</v>
      </c>
      <c r="AJ2754" s="277">
        <v>250</v>
      </c>
      <c r="AL2754" s="246" t="s">
        <v>47863</v>
      </c>
      <c r="AM2754" s="247">
        <v>2526.3200000000002</v>
      </c>
      <c r="AO2754" s="226" t="s">
        <v>49728</v>
      </c>
      <c r="AP2754" s="227">
        <v>939.04</v>
      </c>
      <c r="AR2754" s="207" t="s">
        <v>17239</v>
      </c>
      <c r="AS2754" s="208">
        <v>26600</v>
      </c>
      <c r="AT2754" s="93"/>
      <c r="AU2754" s="199" t="s">
        <v>26482</v>
      </c>
      <c r="AV2754" s="200">
        <v>260535.27</v>
      </c>
      <c r="BD2754" s="263"/>
      <c r="BE2754" s="264"/>
      <c r="BG2754" s="244" t="s">
        <v>57082</v>
      </c>
      <c r="BH2754" s="245">
        <v>60922.68</v>
      </c>
      <c r="BJ2754" s="230" t="s">
        <v>12896</v>
      </c>
      <c r="BK2754" s="231">
        <v>136272.62</v>
      </c>
      <c r="BM2754" s="209" t="s">
        <v>9462</v>
      </c>
      <c r="BN2754" s="210">
        <v>16385</v>
      </c>
    </row>
    <row r="2755" spans="13:66" x14ac:dyDescent="0.55000000000000004">
      <c r="M2755" s="250" t="s">
        <v>56966</v>
      </c>
      <c r="N2755" s="250"/>
      <c r="O2755" s="251">
        <v>35625</v>
      </c>
      <c r="Q2755" s="224" t="s">
        <v>12823</v>
      </c>
      <c r="R2755" s="224"/>
      <c r="S2755" s="225">
        <v>153647.76999999999</v>
      </c>
      <c r="U2755" s="203" t="s">
        <v>3382</v>
      </c>
      <c r="V2755" s="203"/>
      <c r="W2755" s="204">
        <v>238689</v>
      </c>
      <c r="AF2755" t="s">
        <v>45328</v>
      </c>
      <c r="AG2755" s="284">
        <v>305210</v>
      </c>
      <c r="AI2755" s="276" t="s">
        <v>52148</v>
      </c>
      <c r="AJ2755" s="277">
        <v>2638.26</v>
      </c>
      <c r="AL2755" s="246" t="s">
        <v>47864</v>
      </c>
      <c r="AM2755" s="247">
        <v>779.13</v>
      </c>
      <c r="AO2755" s="226" t="s">
        <v>49729</v>
      </c>
      <c r="AP2755" s="227">
        <v>6125.04</v>
      </c>
      <c r="AR2755" s="207" t="s">
        <v>17240</v>
      </c>
      <c r="AS2755" s="208">
        <v>3102.93</v>
      </c>
      <c r="AT2755" s="93"/>
      <c r="AU2755" s="199" t="s">
        <v>26489</v>
      </c>
      <c r="AV2755" s="200">
        <v>19930.95</v>
      </c>
      <c r="BD2755" s="263"/>
      <c r="BE2755" s="264"/>
      <c r="BG2755" s="244" t="s">
        <v>57083</v>
      </c>
      <c r="BH2755" s="245">
        <v>35625</v>
      </c>
      <c r="BJ2755" s="230" t="s">
        <v>12900</v>
      </c>
      <c r="BK2755" s="231">
        <v>153647.76999999999</v>
      </c>
      <c r="BM2755" s="209" t="s">
        <v>9612</v>
      </c>
      <c r="BN2755" s="210">
        <v>1162.6400000000001</v>
      </c>
    </row>
    <row r="2756" spans="13:66" x14ac:dyDescent="0.55000000000000004">
      <c r="M2756" s="250" t="s">
        <v>56967</v>
      </c>
      <c r="N2756" s="250"/>
      <c r="O2756" s="251">
        <v>6750</v>
      </c>
      <c r="Q2756" s="224" t="s">
        <v>12824</v>
      </c>
      <c r="R2756" s="224"/>
      <c r="S2756" s="225">
        <v>8446.36</v>
      </c>
      <c r="U2756" s="203" t="s">
        <v>3383</v>
      </c>
      <c r="V2756" s="203"/>
      <c r="W2756" s="204">
        <v>210187.09</v>
      </c>
      <c r="AF2756" t="s">
        <v>61113</v>
      </c>
      <c r="AG2756" s="284">
        <v>141890.57</v>
      </c>
      <c r="AI2756" s="276" t="s">
        <v>49791</v>
      </c>
      <c r="AJ2756" s="277">
        <v>2443.73</v>
      </c>
      <c r="AL2756" s="246" t="s">
        <v>48745</v>
      </c>
      <c r="AM2756" s="247">
        <v>802.8</v>
      </c>
      <c r="AO2756" s="226" t="s">
        <v>49730</v>
      </c>
      <c r="AP2756" s="227">
        <v>468.96</v>
      </c>
      <c r="AR2756" s="207" t="s">
        <v>17241</v>
      </c>
      <c r="AS2756" s="208">
        <v>27290.38</v>
      </c>
      <c r="AT2756" s="93"/>
      <c r="AU2756" s="199" t="s">
        <v>26490</v>
      </c>
      <c r="AV2756" s="200">
        <v>51325.43</v>
      </c>
      <c r="BD2756" s="263"/>
      <c r="BE2756" s="264"/>
      <c r="BG2756" s="244" t="s">
        <v>57084</v>
      </c>
      <c r="BH2756" s="245">
        <v>6750</v>
      </c>
      <c r="BJ2756" s="230" t="s">
        <v>12901</v>
      </c>
      <c r="BK2756" s="231">
        <v>8446.36</v>
      </c>
      <c r="BM2756" s="209" t="s">
        <v>9951</v>
      </c>
      <c r="BN2756" s="210">
        <v>52380.639999999999</v>
      </c>
    </row>
    <row r="2757" spans="13:66" x14ac:dyDescent="0.55000000000000004">
      <c r="M2757" s="250" t="s">
        <v>56968</v>
      </c>
      <c r="N2757" s="250"/>
      <c r="O2757" s="251">
        <v>8029.02</v>
      </c>
      <c r="Q2757" s="224" t="s">
        <v>12826</v>
      </c>
      <c r="R2757" s="224"/>
      <c r="S2757" s="225">
        <v>107054.44</v>
      </c>
      <c r="U2757" s="203" t="s">
        <v>3384</v>
      </c>
      <c r="V2757" s="203"/>
      <c r="W2757" s="204">
        <v>587.14</v>
      </c>
      <c r="AF2757" t="s">
        <v>63286</v>
      </c>
      <c r="AG2757" s="284">
        <v>3045.75</v>
      </c>
      <c r="AI2757" s="276" t="s">
        <v>52149</v>
      </c>
      <c r="AJ2757" s="277">
        <v>223.16</v>
      </c>
      <c r="AL2757" s="246" t="s">
        <v>55907</v>
      </c>
      <c r="AM2757" s="247">
        <v>22726.9</v>
      </c>
      <c r="AO2757" s="226" t="s">
        <v>46749</v>
      </c>
      <c r="AP2757" s="227">
        <v>35684</v>
      </c>
      <c r="AR2757" s="207" t="s">
        <v>13219</v>
      </c>
      <c r="AS2757" s="208">
        <v>868599.65</v>
      </c>
      <c r="AT2757" s="93"/>
      <c r="AU2757" s="199" t="s">
        <v>26491</v>
      </c>
      <c r="AV2757" s="200">
        <v>27023.46</v>
      </c>
      <c r="BD2757" s="263"/>
      <c r="BE2757" s="264"/>
      <c r="BG2757" s="244" t="s">
        <v>57085</v>
      </c>
      <c r="BH2757" s="245">
        <v>8029.02</v>
      </c>
      <c r="BJ2757" s="230" t="s">
        <v>12903</v>
      </c>
      <c r="BK2757" s="231">
        <v>107054.44</v>
      </c>
      <c r="BM2757" s="209" t="s">
        <v>6783</v>
      </c>
      <c r="BN2757" s="210">
        <v>44865.36</v>
      </c>
    </row>
    <row r="2758" spans="13:66" x14ac:dyDescent="0.55000000000000004">
      <c r="M2758" s="250" t="s">
        <v>56969</v>
      </c>
      <c r="N2758" s="250"/>
      <c r="O2758" s="251">
        <v>11595.42</v>
      </c>
      <c r="Q2758" s="224" t="s">
        <v>12827</v>
      </c>
      <c r="R2758" s="224"/>
      <c r="S2758" s="225">
        <v>212291.65</v>
      </c>
      <c r="U2758" s="203" t="s">
        <v>3385</v>
      </c>
      <c r="V2758" s="203"/>
      <c r="W2758" s="204">
        <v>42946</v>
      </c>
      <c r="AF2758" t="s">
        <v>48143</v>
      </c>
      <c r="AG2758" s="284">
        <v>16920.830000000002</v>
      </c>
      <c r="AI2758" s="276" t="s">
        <v>49792</v>
      </c>
      <c r="AJ2758" s="277">
        <v>606.4</v>
      </c>
      <c r="AL2758" s="246" t="s">
        <v>48746</v>
      </c>
      <c r="AM2758" s="247">
        <v>1204.32</v>
      </c>
      <c r="AO2758" s="226" t="s">
        <v>46750</v>
      </c>
      <c r="AP2758" s="227">
        <v>2729.81</v>
      </c>
      <c r="AR2758" s="207" t="s">
        <v>17242</v>
      </c>
      <c r="AS2758" s="208">
        <v>375108.18</v>
      </c>
      <c r="AT2758" s="93"/>
      <c r="AU2758" s="199" t="s">
        <v>26495</v>
      </c>
      <c r="AV2758" s="200">
        <v>47733.71</v>
      </c>
      <c r="BD2758" s="263"/>
      <c r="BE2758" s="264"/>
      <c r="BG2758" s="244" t="s">
        <v>57086</v>
      </c>
      <c r="BH2758" s="245">
        <v>11595.42</v>
      </c>
      <c r="BJ2758" s="230" t="s">
        <v>12904</v>
      </c>
      <c r="BK2758" s="231">
        <v>212291.65</v>
      </c>
      <c r="BM2758" s="209" t="s">
        <v>7459</v>
      </c>
      <c r="BN2758" s="210">
        <v>18579.22</v>
      </c>
    </row>
    <row r="2759" spans="13:66" x14ac:dyDescent="0.55000000000000004">
      <c r="M2759" s="250" t="s">
        <v>56970</v>
      </c>
      <c r="N2759" s="250"/>
      <c r="O2759" s="251">
        <v>2597.2800000000002</v>
      </c>
      <c r="Q2759" s="224" t="s">
        <v>12828</v>
      </c>
      <c r="R2759" s="224"/>
      <c r="S2759" s="225">
        <v>91366.93</v>
      </c>
      <c r="U2759" s="203" t="s">
        <v>3386</v>
      </c>
      <c r="V2759" s="203"/>
      <c r="W2759" s="204">
        <v>63522.01</v>
      </c>
      <c r="AF2759" t="s">
        <v>68306</v>
      </c>
      <c r="AG2759">
        <v>77.14</v>
      </c>
      <c r="AI2759" s="276" t="s">
        <v>55038</v>
      </c>
      <c r="AJ2759" s="277">
        <v>37647.94</v>
      </c>
      <c r="AL2759" s="246" t="s">
        <v>64086</v>
      </c>
      <c r="AM2759" s="247">
        <v>193.67</v>
      </c>
      <c r="AO2759" s="226" t="s">
        <v>49731</v>
      </c>
      <c r="AP2759" s="227">
        <v>20940.009999999998</v>
      </c>
      <c r="AR2759" s="207" t="s">
        <v>17243</v>
      </c>
      <c r="AS2759" s="208">
        <v>125511.65</v>
      </c>
      <c r="AT2759" s="93"/>
      <c r="AU2759" s="199" t="s">
        <v>26498</v>
      </c>
      <c r="AV2759" s="200">
        <v>193969.47</v>
      </c>
      <c r="BD2759" s="263"/>
      <c r="BE2759" s="264"/>
      <c r="BG2759" s="244" t="s">
        <v>57088</v>
      </c>
      <c r="BH2759" s="245">
        <v>2597.2800000000002</v>
      </c>
      <c r="BJ2759" s="230" t="s">
        <v>12905</v>
      </c>
      <c r="BK2759" s="231">
        <v>91366.93</v>
      </c>
      <c r="BM2759" s="209" t="s">
        <v>7862</v>
      </c>
      <c r="BN2759" s="210">
        <v>8214</v>
      </c>
    </row>
    <row r="2760" spans="13:66" x14ac:dyDescent="0.55000000000000004">
      <c r="M2760" s="250" t="s">
        <v>56971</v>
      </c>
      <c r="N2760" s="250"/>
      <c r="O2760" s="251">
        <v>15200</v>
      </c>
      <c r="Q2760" s="224" t="s">
        <v>12829</v>
      </c>
      <c r="R2760" s="224"/>
      <c r="S2760" s="225">
        <v>66499.149999999994</v>
      </c>
      <c r="U2760" s="203" t="s">
        <v>3387</v>
      </c>
      <c r="V2760" s="203"/>
      <c r="W2760" s="204">
        <v>49949.33</v>
      </c>
      <c r="AF2760" t="s">
        <v>63288</v>
      </c>
      <c r="AG2760" s="284">
        <v>1845.45</v>
      </c>
      <c r="AI2760" s="276" t="s">
        <v>67363</v>
      </c>
      <c r="AJ2760" s="277">
        <v>12774.05</v>
      </c>
      <c r="AL2760" s="246" t="s">
        <v>63563</v>
      </c>
      <c r="AM2760" s="247">
        <v>1949.74</v>
      </c>
      <c r="AO2760" s="226" t="s">
        <v>49732</v>
      </c>
      <c r="AP2760" s="227">
        <v>3284</v>
      </c>
      <c r="AR2760" s="207" t="s">
        <v>13220</v>
      </c>
      <c r="AS2760" s="208">
        <v>429806.85</v>
      </c>
      <c r="AT2760" s="93"/>
      <c r="AU2760" s="199" t="s">
        <v>26505</v>
      </c>
      <c r="AV2760" s="200">
        <v>33180.699999999997</v>
      </c>
      <c r="BD2760" s="263"/>
      <c r="BE2760" s="264"/>
      <c r="BG2760" s="244" t="s">
        <v>57089</v>
      </c>
      <c r="BH2760" s="245">
        <v>15200</v>
      </c>
      <c r="BJ2760" s="230" t="s">
        <v>12906</v>
      </c>
      <c r="BK2760" s="231">
        <v>66499.149999999994</v>
      </c>
      <c r="BM2760" s="209" t="s">
        <v>9463</v>
      </c>
      <c r="BN2760" s="210">
        <v>40606</v>
      </c>
    </row>
    <row r="2761" spans="13:66" x14ac:dyDescent="0.55000000000000004">
      <c r="M2761" s="250" t="s">
        <v>56972</v>
      </c>
      <c r="N2761" s="250"/>
      <c r="O2761" s="251">
        <v>15810</v>
      </c>
      <c r="Q2761" s="224" t="s">
        <v>12830</v>
      </c>
      <c r="R2761" s="224"/>
      <c r="S2761" s="225">
        <v>20324.61</v>
      </c>
      <c r="U2761" s="203" t="s">
        <v>3388</v>
      </c>
      <c r="V2761" s="203"/>
      <c r="W2761" s="204">
        <v>1726897.65</v>
      </c>
      <c r="AF2761" t="s">
        <v>68307</v>
      </c>
      <c r="AG2761" s="284">
        <v>35120.639999999999</v>
      </c>
      <c r="AI2761" s="276" t="s">
        <v>55039</v>
      </c>
      <c r="AJ2761" s="277">
        <v>3739.35</v>
      </c>
      <c r="AL2761" s="246" t="s">
        <v>62950</v>
      </c>
      <c r="AM2761" s="247">
        <v>606</v>
      </c>
      <c r="AO2761" s="226" t="s">
        <v>46751</v>
      </c>
      <c r="AP2761" s="227">
        <v>36817</v>
      </c>
      <c r="AR2761" s="207" t="s">
        <v>17244</v>
      </c>
      <c r="AS2761" s="208">
        <v>8820</v>
      </c>
      <c r="AT2761" s="93"/>
      <c r="AU2761" s="199" t="s">
        <v>32670</v>
      </c>
      <c r="AV2761" s="200">
        <v>100534.23</v>
      </c>
      <c r="BD2761" s="263"/>
      <c r="BE2761" s="264"/>
      <c r="BG2761" s="244" t="s">
        <v>57090</v>
      </c>
      <c r="BH2761" s="245">
        <v>15810</v>
      </c>
      <c r="BJ2761" s="230" t="s">
        <v>12907</v>
      </c>
      <c r="BK2761" s="231">
        <v>20324.61</v>
      </c>
      <c r="BM2761" s="209" t="s">
        <v>9952</v>
      </c>
      <c r="BN2761" s="210">
        <v>112264.58</v>
      </c>
    </row>
    <row r="2762" spans="13:66" x14ac:dyDescent="0.55000000000000004">
      <c r="M2762" s="250" t="s">
        <v>56973</v>
      </c>
      <c r="N2762" s="250"/>
      <c r="O2762" s="251">
        <v>3075</v>
      </c>
      <c r="Q2762" s="224" t="s">
        <v>12831</v>
      </c>
      <c r="R2762" s="224"/>
      <c r="S2762" s="225">
        <v>72233.490000000005</v>
      </c>
      <c r="U2762" s="203" t="s">
        <v>3267</v>
      </c>
      <c r="V2762" s="203"/>
      <c r="W2762" s="204">
        <v>369290.79</v>
      </c>
      <c r="AF2762" t="s">
        <v>58618</v>
      </c>
      <c r="AG2762">
        <v>156.53</v>
      </c>
      <c r="AI2762" s="276" t="s">
        <v>55040</v>
      </c>
      <c r="AJ2762" s="277">
        <v>11914.08</v>
      </c>
      <c r="AL2762" s="246" t="s">
        <v>60265</v>
      </c>
      <c r="AM2762" s="247">
        <v>4361.75</v>
      </c>
      <c r="AO2762" s="226" t="s">
        <v>46752</v>
      </c>
      <c r="AP2762" s="227">
        <v>2815.45</v>
      </c>
      <c r="AR2762" s="207" t="s">
        <v>17245</v>
      </c>
      <c r="AS2762" s="208">
        <v>660.83</v>
      </c>
      <c r="AT2762" s="93"/>
      <c r="AU2762" s="199" t="s">
        <v>32671</v>
      </c>
      <c r="AV2762" s="200">
        <v>7396.67</v>
      </c>
      <c r="BD2762" s="263"/>
      <c r="BE2762" s="264"/>
      <c r="BG2762" s="244" t="s">
        <v>57091</v>
      </c>
      <c r="BH2762" s="245">
        <v>3075</v>
      </c>
      <c r="BJ2762" s="230" t="s">
        <v>12908</v>
      </c>
      <c r="BK2762" s="231">
        <v>72233.490000000005</v>
      </c>
      <c r="BM2762" s="209" t="s">
        <v>7460</v>
      </c>
      <c r="BN2762" s="210">
        <v>15582</v>
      </c>
    </row>
    <row r="2763" spans="13:66" x14ac:dyDescent="0.55000000000000004">
      <c r="M2763" s="250" t="s">
        <v>56974</v>
      </c>
      <c r="N2763" s="250"/>
      <c r="O2763" s="251">
        <v>13300</v>
      </c>
      <c r="Q2763" s="224" t="s">
        <v>12832</v>
      </c>
      <c r="R2763" s="224"/>
      <c r="S2763" s="225">
        <v>158962.17000000001</v>
      </c>
      <c r="U2763" s="203" t="s">
        <v>3389</v>
      </c>
      <c r="V2763" s="203"/>
      <c r="W2763" s="204">
        <v>424941.99</v>
      </c>
      <c r="AF2763" t="s">
        <v>58619</v>
      </c>
      <c r="AG2763">
        <v>11.97</v>
      </c>
      <c r="AI2763" s="276" t="s">
        <v>67364</v>
      </c>
      <c r="AJ2763" s="277">
        <v>16237.59</v>
      </c>
      <c r="AL2763" s="246" t="s">
        <v>60266</v>
      </c>
      <c r="AM2763" s="247">
        <v>333.72</v>
      </c>
      <c r="AO2763" s="226" t="s">
        <v>44558</v>
      </c>
      <c r="AP2763" s="227">
        <v>35000</v>
      </c>
      <c r="AR2763" s="207" t="s">
        <v>17246</v>
      </c>
      <c r="AS2763" s="208">
        <v>1620.17</v>
      </c>
      <c r="AT2763" s="93"/>
      <c r="AU2763" s="199" t="s">
        <v>32672</v>
      </c>
      <c r="AV2763" s="200">
        <v>18949.95</v>
      </c>
      <c r="BD2763" s="263"/>
      <c r="BE2763" s="264"/>
      <c r="BG2763" s="244" t="s">
        <v>57092</v>
      </c>
      <c r="BH2763" s="245">
        <v>13300</v>
      </c>
      <c r="BJ2763" s="230" t="s">
        <v>12909</v>
      </c>
      <c r="BK2763" s="231">
        <v>158962.17000000001</v>
      </c>
      <c r="BM2763" s="209" t="s">
        <v>7863</v>
      </c>
      <c r="BN2763" s="210">
        <v>947</v>
      </c>
    </row>
    <row r="2764" spans="13:66" x14ac:dyDescent="0.55000000000000004">
      <c r="M2764" s="250" t="s">
        <v>56975</v>
      </c>
      <c r="N2764" s="250"/>
      <c r="O2764" s="251">
        <v>21995.43</v>
      </c>
      <c r="Q2764" s="224" t="s">
        <v>12833</v>
      </c>
      <c r="R2764" s="224"/>
      <c r="S2764" s="225">
        <v>154616.10999999999</v>
      </c>
      <c r="U2764" s="203" t="s">
        <v>3268</v>
      </c>
      <c r="V2764" s="203"/>
      <c r="W2764" s="204">
        <v>136985.09</v>
      </c>
      <c r="AF2764" t="s">
        <v>63292</v>
      </c>
      <c r="AG2764">
        <v>30.33</v>
      </c>
      <c r="AI2764" s="276" t="s">
        <v>66547</v>
      </c>
      <c r="AJ2764" s="277">
        <v>7550.49</v>
      </c>
      <c r="AL2764" s="246" t="s">
        <v>60267</v>
      </c>
      <c r="AM2764" s="247">
        <v>1068.6500000000001</v>
      </c>
      <c r="AO2764" s="226" t="s">
        <v>44559</v>
      </c>
      <c r="AP2764" s="227">
        <v>2677.5</v>
      </c>
      <c r="AR2764" s="207" t="s">
        <v>17247</v>
      </c>
      <c r="AS2764" s="208">
        <v>8124</v>
      </c>
      <c r="AT2764" s="93"/>
      <c r="AU2764" s="199" t="s">
        <v>32673</v>
      </c>
      <c r="AV2764" s="200">
        <v>22653.77</v>
      </c>
      <c r="BD2764" s="263"/>
      <c r="BE2764" s="264"/>
      <c r="BG2764" s="244" t="s">
        <v>57093</v>
      </c>
      <c r="BH2764" s="245">
        <v>21995.43</v>
      </c>
      <c r="BJ2764" s="230" t="s">
        <v>12910</v>
      </c>
      <c r="BK2764" s="231">
        <v>154616.10999999999</v>
      </c>
      <c r="BM2764" s="209" t="s">
        <v>8112</v>
      </c>
      <c r="BN2764" s="210">
        <v>934</v>
      </c>
    </row>
    <row r="2765" spans="13:66" x14ac:dyDescent="0.55000000000000004">
      <c r="M2765" s="250" t="s">
        <v>56976</v>
      </c>
      <c r="N2765" s="250"/>
      <c r="O2765" s="251">
        <v>5823.37</v>
      </c>
      <c r="Q2765" s="224" t="s">
        <v>12834</v>
      </c>
      <c r="R2765" s="224"/>
      <c r="S2765" s="225">
        <v>79213.960000000006</v>
      </c>
      <c r="U2765" s="203" t="s">
        <v>3390</v>
      </c>
      <c r="V2765" s="203"/>
      <c r="W2765" s="204">
        <v>18254</v>
      </c>
      <c r="AF2765" t="s">
        <v>71572</v>
      </c>
      <c r="AG2765" s="284">
        <v>141051.48000000001</v>
      </c>
      <c r="AI2765" s="276" t="s">
        <v>67365</v>
      </c>
      <c r="AJ2765" s="277">
        <v>1560</v>
      </c>
      <c r="AL2765" s="246" t="s">
        <v>51905</v>
      </c>
      <c r="AM2765" s="247">
        <v>4178.01</v>
      </c>
      <c r="AO2765" s="226" t="s">
        <v>42251</v>
      </c>
      <c r="AP2765" s="227">
        <v>47054.79</v>
      </c>
      <c r="AR2765" s="207" t="s">
        <v>17248</v>
      </c>
      <c r="AS2765" s="208">
        <v>4086</v>
      </c>
      <c r="AT2765" s="93"/>
      <c r="AU2765" s="199" t="s">
        <v>32674</v>
      </c>
      <c r="AV2765" s="200">
        <v>28911.38</v>
      </c>
      <c r="BD2765" s="263"/>
      <c r="BE2765" s="264"/>
      <c r="BG2765" s="244" t="s">
        <v>57094</v>
      </c>
      <c r="BH2765" s="245">
        <v>5823.37</v>
      </c>
      <c r="BJ2765" s="230" t="s">
        <v>12911</v>
      </c>
      <c r="BK2765" s="231">
        <v>79213.960000000006</v>
      </c>
      <c r="BM2765" s="209" t="s">
        <v>8221</v>
      </c>
      <c r="BN2765" s="210">
        <v>6166</v>
      </c>
    </row>
    <row r="2766" spans="13:66" x14ac:dyDescent="0.55000000000000004">
      <c r="M2766" s="250" t="s">
        <v>56977</v>
      </c>
      <c r="N2766" s="250"/>
      <c r="O2766" s="251">
        <v>6425.01</v>
      </c>
      <c r="Q2766" s="224" t="s">
        <v>12835</v>
      </c>
      <c r="R2766" s="224"/>
      <c r="S2766" s="225">
        <v>10312.700000000001</v>
      </c>
      <c r="U2766" s="203" t="s">
        <v>3391</v>
      </c>
      <c r="V2766" s="203"/>
      <c r="W2766" s="204">
        <v>3657527.61</v>
      </c>
      <c r="AF2766" t="s">
        <v>63293</v>
      </c>
      <c r="AG2766" s="284">
        <v>2842</v>
      </c>
      <c r="AI2766" s="276" t="s">
        <v>67366</v>
      </c>
      <c r="AJ2766" s="277">
        <v>250</v>
      </c>
      <c r="AL2766" s="246" t="s">
        <v>51906</v>
      </c>
      <c r="AM2766" s="247">
        <v>252.35</v>
      </c>
      <c r="AO2766" s="226" t="s">
        <v>42252</v>
      </c>
      <c r="AP2766" s="227">
        <v>3931.21</v>
      </c>
      <c r="AR2766" s="207" t="s">
        <v>17249</v>
      </c>
      <c r="AS2766" s="208">
        <v>32547.200000000001</v>
      </c>
      <c r="AT2766" s="93"/>
      <c r="AU2766" s="199" t="s">
        <v>14153</v>
      </c>
      <c r="AV2766" s="200">
        <v>44127.87</v>
      </c>
      <c r="BD2766" s="263"/>
      <c r="BE2766" s="264"/>
      <c r="BG2766" s="244" t="s">
        <v>57095</v>
      </c>
      <c r="BH2766" s="245">
        <v>6425.01</v>
      </c>
      <c r="BJ2766" s="230" t="s">
        <v>12912</v>
      </c>
      <c r="BK2766" s="231">
        <v>10312.700000000001</v>
      </c>
      <c r="BM2766" s="209" t="s">
        <v>9050</v>
      </c>
      <c r="BN2766" s="210">
        <v>6700</v>
      </c>
    </row>
    <row r="2767" spans="13:66" x14ac:dyDescent="0.55000000000000004">
      <c r="M2767" s="250" t="s">
        <v>56978</v>
      </c>
      <c r="N2767" s="250"/>
      <c r="O2767" s="251">
        <v>879.4</v>
      </c>
      <c r="Q2767" s="224" t="s">
        <v>12836</v>
      </c>
      <c r="R2767" s="224"/>
      <c r="S2767" s="225">
        <v>28562.81</v>
      </c>
      <c r="U2767" s="203" t="s">
        <v>3392</v>
      </c>
      <c r="V2767" s="203"/>
      <c r="W2767" s="204">
        <v>488787.21</v>
      </c>
      <c r="AF2767" t="s">
        <v>50239</v>
      </c>
      <c r="AG2767" s="284">
        <v>25761</v>
      </c>
      <c r="AI2767" s="276" t="s">
        <v>67367</v>
      </c>
      <c r="AJ2767" s="277">
        <v>23</v>
      </c>
      <c r="AL2767" s="246" t="s">
        <v>51907</v>
      </c>
      <c r="AM2767" s="247">
        <v>1023.61</v>
      </c>
      <c r="AO2767" s="226" t="s">
        <v>51881</v>
      </c>
      <c r="AP2767" s="227">
        <v>9684</v>
      </c>
      <c r="AR2767" s="207" t="s">
        <v>17250</v>
      </c>
      <c r="AS2767" s="208">
        <v>1410.99</v>
      </c>
      <c r="AT2767" s="93"/>
      <c r="AU2767" s="199" t="s">
        <v>26577</v>
      </c>
      <c r="AV2767" s="200">
        <v>100534.23</v>
      </c>
      <c r="BD2767" s="263"/>
      <c r="BE2767" s="264"/>
      <c r="BG2767" s="244" t="s">
        <v>57096</v>
      </c>
      <c r="BH2767" s="245">
        <v>879.4</v>
      </c>
      <c r="BJ2767" s="230" t="s">
        <v>12913</v>
      </c>
      <c r="BK2767" s="231">
        <v>28562.81</v>
      </c>
      <c r="BM2767" s="209" t="s">
        <v>10518</v>
      </c>
      <c r="BN2767" s="210">
        <v>61912</v>
      </c>
    </row>
    <row r="2768" spans="13:66" x14ac:dyDescent="0.55000000000000004">
      <c r="M2768" s="250" t="s">
        <v>56979</v>
      </c>
      <c r="N2768" s="250"/>
      <c r="O2768" s="251">
        <v>22868</v>
      </c>
      <c r="Q2768" s="224" t="s">
        <v>12837</v>
      </c>
      <c r="R2768" s="224"/>
      <c r="S2768" s="225">
        <v>11420</v>
      </c>
      <c r="U2768" s="203" t="s">
        <v>3393</v>
      </c>
      <c r="V2768" s="203"/>
      <c r="W2768" s="204">
        <v>44735</v>
      </c>
      <c r="AF2768" t="s">
        <v>35362</v>
      </c>
      <c r="AG2768" s="284">
        <v>15891</v>
      </c>
      <c r="AI2768" s="276" t="s">
        <v>61352</v>
      </c>
      <c r="AJ2768" s="277">
        <v>5404.56</v>
      </c>
      <c r="AL2768" s="246" t="s">
        <v>51908</v>
      </c>
      <c r="AM2768" s="247">
        <v>-821.71</v>
      </c>
      <c r="AO2768" s="226" t="s">
        <v>42253</v>
      </c>
      <c r="AP2768" s="227">
        <v>1768</v>
      </c>
      <c r="AR2768" s="207" t="s">
        <v>17251</v>
      </c>
      <c r="AS2768" s="208">
        <v>986</v>
      </c>
      <c r="AT2768" s="93"/>
      <c r="AU2768" s="199" t="s">
        <v>26581</v>
      </c>
      <c r="AV2768" s="200">
        <v>7396.67</v>
      </c>
      <c r="BD2768" s="263"/>
      <c r="BE2768" s="264"/>
      <c r="BG2768" s="244" t="s">
        <v>57097</v>
      </c>
      <c r="BH2768" s="245">
        <v>22868</v>
      </c>
      <c r="BJ2768" s="230" t="s">
        <v>12914</v>
      </c>
      <c r="BK2768" s="231">
        <v>11420</v>
      </c>
      <c r="BM2768" s="209" t="s">
        <v>9547</v>
      </c>
      <c r="BN2768" s="210">
        <v>2096</v>
      </c>
    </row>
    <row r="2769" spans="13:66" x14ac:dyDescent="0.55000000000000004">
      <c r="M2769" s="250" t="s">
        <v>56980</v>
      </c>
      <c r="N2769" s="250"/>
      <c r="O2769" s="251">
        <v>28993.75</v>
      </c>
      <c r="Q2769" s="224" t="s">
        <v>12838</v>
      </c>
      <c r="R2769" s="224"/>
      <c r="S2769" s="225">
        <v>186419.37</v>
      </c>
      <c r="U2769" s="203" t="s">
        <v>3394</v>
      </c>
      <c r="V2769" s="203"/>
      <c r="W2769" s="204">
        <v>2098049.7200000002</v>
      </c>
      <c r="AF2769" t="s">
        <v>35363</v>
      </c>
      <c r="AG2769" s="284">
        <v>7760</v>
      </c>
      <c r="AI2769" s="276" t="s">
        <v>66548</v>
      </c>
      <c r="AJ2769" s="277">
        <v>64983.44</v>
      </c>
      <c r="AL2769" s="246" t="s">
        <v>57308</v>
      </c>
      <c r="AM2769" s="247">
        <v>103.42</v>
      </c>
      <c r="AO2769" s="226" t="s">
        <v>51882</v>
      </c>
      <c r="AP2769" s="227">
        <v>6411</v>
      </c>
      <c r="AR2769" s="207" t="s">
        <v>17252</v>
      </c>
      <c r="AS2769" s="208">
        <v>20975</v>
      </c>
      <c r="AT2769" s="93"/>
      <c r="AU2769" s="199" t="s">
        <v>26582</v>
      </c>
      <c r="AV2769" s="200">
        <v>18949.95</v>
      </c>
      <c r="BD2769" s="263"/>
      <c r="BE2769" s="264"/>
      <c r="BG2769" s="244" t="s">
        <v>57098</v>
      </c>
      <c r="BH2769" s="245">
        <v>28993.75</v>
      </c>
      <c r="BJ2769" s="230" t="s">
        <v>12915</v>
      </c>
      <c r="BK2769" s="231">
        <v>186419.37</v>
      </c>
      <c r="BM2769" s="209" t="s">
        <v>10951</v>
      </c>
      <c r="BN2769" s="210">
        <v>1744</v>
      </c>
    </row>
    <row r="2770" spans="13:66" x14ac:dyDescent="0.55000000000000004">
      <c r="M2770" s="250" t="s">
        <v>56981</v>
      </c>
      <c r="N2770" s="250"/>
      <c r="O2770" s="251">
        <v>10450</v>
      </c>
      <c r="Q2770" s="224" t="s">
        <v>12839</v>
      </c>
      <c r="R2770" s="224"/>
      <c r="S2770" s="225">
        <v>105835.25</v>
      </c>
      <c r="U2770" s="203" t="s">
        <v>3395</v>
      </c>
      <c r="V2770" s="203"/>
      <c r="W2770" s="204">
        <v>16465</v>
      </c>
      <c r="AF2770" t="s">
        <v>33923</v>
      </c>
      <c r="AG2770" s="284">
        <v>4518.5200000000004</v>
      </c>
      <c r="AI2770" s="276" t="s">
        <v>67368</v>
      </c>
      <c r="AJ2770" s="277">
        <v>216.36</v>
      </c>
      <c r="AL2770" s="246" t="s">
        <v>17486</v>
      </c>
      <c r="AM2770" s="247">
        <v>7189.82</v>
      </c>
      <c r="AO2770" s="226" t="s">
        <v>46753</v>
      </c>
      <c r="AP2770" s="227">
        <v>7944.24</v>
      </c>
      <c r="AR2770" s="207" t="s">
        <v>17253</v>
      </c>
      <c r="AS2770" s="208">
        <v>4078</v>
      </c>
      <c r="AT2770" s="93"/>
      <c r="AU2770" s="199" t="s">
        <v>26583</v>
      </c>
      <c r="AV2770" s="200">
        <v>22653.77</v>
      </c>
      <c r="BD2770" s="263"/>
      <c r="BE2770" s="264"/>
      <c r="BG2770" s="244" t="s">
        <v>57099</v>
      </c>
      <c r="BH2770" s="245">
        <v>10450</v>
      </c>
      <c r="BJ2770" s="230" t="s">
        <v>12916</v>
      </c>
      <c r="BK2770" s="231">
        <v>105835.25</v>
      </c>
      <c r="BM2770" s="209" t="s">
        <v>11148</v>
      </c>
      <c r="BN2770" s="210">
        <v>9666</v>
      </c>
    </row>
    <row r="2771" spans="13:66" x14ac:dyDescent="0.55000000000000004">
      <c r="M2771" s="250" t="s">
        <v>56982</v>
      </c>
      <c r="N2771" s="250"/>
      <c r="O2771" s="251">
        <v>1900</v>
      </c>
      <c r="Q2771" s="224" t="s">
        <v>12840</v>
      </c>
      <c r="R2771" s="224"/>
      <c r="S2771" s="225">
        <v>585.41999999999996</v>
      </c>
      <c r="U2771" s="203" t="s">
        <v>3396</v>
      </c>
      <c r="V2771" s="203"/>
      <c r="W2771" s="204">
        <v>881169.55</v>
      </c>
      <c r="AF2771" t="s">
        <v>33924</v>
      </c>
      <c r="AG2771" s="284">
        <v>5845</v>
      </c>
      <c r="AI2771" s="276" t="s">
        <v>63647</v>
      </c>
      <c r="AJ2771" s="277">
        <v>4007.81</v>
      </c>
      <c r="AL2771" s="246" t="s">
        <v>51911</v>
      </c>
      <c r="AM2771" s="247">
        <v>3476.84</v>
      </c>
      <c r="AO2771" s="226" t="s">
        <v>44560</v>
      </c>
      <c r="AP2771" s="227">
        <v>22000</v>
      </c>
      <c r="AR2771" s="207" t="s">
        <v>17254</v>
      </c>
      <c r="AS2771" s="208">
        <v>8820</v>
      </c>
      <c r="AT2771" s="93"/>
      <c r="AU2771" s="199" t="s">
        <v>32675</v>
      </c>
      <c r="AV2771" s="200">
        <v>28911.38</v>
      </c>
      <c r="BD2771" s="263"/>
      <c r="BE2771" s="264"/>
      <c r="BG2771" s="244" t="s">
        <v>57100</v>
      </c>
      <c r="BH2771" s="245">
        <v>1900</v>
      </c>
      <c r="BJ2771" s="230" t="s">
        <v>12917</v>
      </c>
      <c r="BK2771" s="231">
        <v>585.41999999999996</v>
      </c>
      <c r="BM2771" s="209" t="s">
        <v>11375</v>
      </c>
      <c r="BN2771" s="210">
        <v>3794</v>
      </c>
    </row>
    <row r="2772" spans="13:66" x14ac:dyDescent="0.55000000000000004">
      <c r="M2772" s="250" t="s">
        <v>56983</v>
      </c>
      <c r="N2772" s="250"/>
      <c r="O2772" s="251">
        <v>60970.69</v>
      </c>
      <c r="Q2772" s="224" t="s">
        <v>12841</v>
      </c>
      <c r="R2772" s="224"/>
      <c r="S2772" s="225">
        <v>5293.91</v>
      </c>
      <c r="U2772" s="203" t="s">
        <v>3269</v>
      </c>
      <c r="V2772" s="203"/>
      <c r="W2772" s="204">
        <v>1391854.19</v>
      </c>
      <c r="AF2772" t="s">
        <v>63756</v>
      </c>
      <c r="AG2772" s="284">
        <v>25065.78</v>
      </c>
      <c r="AI2772" s="276" t="s">
        <v>63648</v>
      </c>
      <c r="AJ2772" s="277">
        <v>306.43</v>
      </c>
      <c r="AL2772" s="246" t="s">
        <v>55908</v>
      </c>
      <c r="AM2772" s="247">
        <v>15000</v>
      </c>
      <c r="AO2772" s="226" t="s">
        <v>44561</v>
      </c>
      <c r="AP2772" s="227">
        <v>1683</v>
      </c>
      <c r="AR2772" s="207" t="s">
        <v>17255</v>
      </c>
      <c r="AS2772" s="208">
        <v>660.83</v>
      </c>
      <c r="AT2772" s="93"/>
      <c r="AU2772" s="199" t="s">
        <v>14154</v>
      </c>
      <c r="AV2772" s="200">
        <v>44127.87</v>
      </c>
      <c r="BD2772" s="263"/>
      <c r="BE2772" s="264"/>
      <c r="BG2772" s="244" t="s">
        <v>57101</v>
      </c>
      <c r="BH2772" s="245">
        <v>60970.69</v>
      </c>
      <c r="BJ2772" s="230" t="s">
        <v>12918</v>
      </c>
      <c r="BK2772" s="231">
        <v>5293.91</v>
      </c>
      <c r="BM2772" s="209" t="s">
        <v>11631</v>
      </c>
      <c r="BN2772" s="210">
        <v>90860.18</v>
      </c>
    </row>
    <row r="2773" spans="13:66" x14ac:dyDescent="0.55000000000000004">
      <c r="M2773" s="250" t="s">
        <v>56984</v>
      </c>
      <c r="N2773" s="250"/>
      <c r="O2773" s="251">
        <v>21319.35</v>
      </c>
      <c r="Q2773" s="224" t="s">
        <v>12843</v>
      </c>
      <c r="R2773" s="224"/>
      <c r="S2773" s="225">
        <v>96828.84</v>
      </c>
      <c r="U2773" s="203" t="s">
        <v>3397</v>
      </c>
      <c r="V2773" s="203"/>
      <c r="W2773" s="204">
        <v>91353.03</v>
      </c>
      <c r="AF2773" t="s">
        <v>33925</v>
      </c>
      <c r="AG2773" s="284">
        <v>4415.96</v>
      </c>
      <c r="AI2773" s="276" t="s">
        <v>63649</v>
      </c>
      <c r="AJ2773" s="277">
        <v>920.85</v>
      </c>
      <c r="AL2773" s="246" t="s">
        <v>57309</v>
      </c>
      <c r="AM2773" s="247">
        <v>46750.3</v>
      </c>
      <c r="AO2773" s="226" t="s">
        <v>44562</v>
      </c>
      <c r="AP2773" s="227">
        <v>674825</v>
      </c>
      <c r="AR2773" s="207" t="s">
        <v>17256</v>
      </c>
      <c r="AS2773" s="208">
        <v>1620.17</v>
      </c>
      <c r="AT2773" s="93"/>
      <c r="AU2773" s="199" t="s">
        <v>32676</v>
      </c>
      <c r="AV2773" s="200">
        <v>47036.98</v>
      </c>
      <c r="BD2773" s="263"/>
      <c r="BE2773" s="264"/>
      <c r="BG2773" s="244" t="s">
        <v>57102</v>
      </c>
      <c r="BH2773" s="245">
        <v>21319.35</v>
      </c>
      <c r="BJ2773" s="230" t="s">
        <v>12920</v>
      </c>
      <c r="BK2773" s="231">
        <v>96828.84</v>
      </c>
      <c r="BM2773" s="209" t="s">
        <v>9953</v>
      </c>
      <c r="BN2773" s="210">
        <v>200401.18</v>
      </c>
    </row>
    <row r="2774" spans="13:66" x14ac:dyDescent="0.55000000000000004">
      <c r="M2774" s="250" t="s">
        <v>56985</v>
      </c>
      <c r="N2774" s="250"/>
      <c r="O2774" s="251">
        <v>18873.57</v>
      </c>
      <c r="Q2774" s="224" t="s">
        <v>12844</v>
      </c>
      <c r="R2774" s="224"/>
      <c r="S2774" s="225">
        <v>57984.69</v>
      </c>
      <c r="U2774" s="203" t="s">
        <v>3398</v>
      </c>
      <c r="V2774" s="203"/>
      <c r="W2774" s="204">
        <v>1868314.44</v>
      </c>
      <c r="AF2774" t="s">
        <v>33926</v>
      </c>
      <c r="AG2774" s="284">
        <v>14202.92</v>
      </c>
      <c r="AI2774" s="276" t="s">
        <v>67369</v>
      </c>
      <c r="AJ2774" s="277">
        <v>8900</v>
      </c>
      <c r="AL2774" s="246" t="s">
        <v>48751</v>
      </c>
      <c r="AM2774" s="247">
        <v>1006</v>
      </c>
      <c r="AO2774" s="226" t="s">
        <v>44563</v>
      </c>
      <c r="AP2774" s="227">
        <v>51624.17</v>
      </c>
      <c r="AR2774" s="207" t="s">
        <v>17257</v>
      </c>
      <c r="AS2774" s="208">
        <v>9150</v>
      </c>
      <c r="AT2774" s="93"/>
      <c r="AU2774" s="199" t="s">
        <v>32677</v>
      </c>
      <c r="AV2774" s="200">
        <v>3347.12</v>
      </c>
      <c r="BD2774" s="263"/>
      <c r="BE2774" s="264"/>
      <c r="BG2774" s="244" t="s">
        <v>57103</v>
      </c>
      <c r="BH2774" s="245">
        <v>18873.57</v>
      </c>
      <c r="BJ2774" s="230" t="s">
        <v>12921</v>
      </c>
      <c r="BK2774" s="231">
        <v>57984.69</v>
      </c>
      <c r="BM2774" s="209" t="s">
        <v>6971</v>
      </c>
      <c r="BN2774" s="210">
        <v>3996</v>
      </c>
    </row>
    <row r="2775" spans="13:66" x14ac:dyDescent="0.55000000000000004">
      <c r="M2775" s="250" t="s">
        <v>56986</v>
      </c>
      <c r="N2775" s="250"/>
      <c r="O2775" s="251">
        <v>53096.27</v>
      </c>
      <c r="Q2775" s="224" t="s">
        <v>12845</v>
      </c>
      <c r="R2775" s="224"/>
      <c r="S2775" s="225">
        <v>233250</v>
      </c>
      <c r="U2775" s="203" t="s">
        <v>3270</v>
      </c>
      <c r="V2775" s="203"/>
      <c r="W2775" s="204">
        <v>205544.21</v>
      </c>
      <c r="AF2775" t="s">
        <v>33927</v>
      </c>
      <c r="AG2775" s="284">
        <v>20236.2</v>
      </c>
      <c r="AI2775" s="276" t="s">
        <v>64162</v>
      </c>
      <c r="AJ2775" s="277">
        <v>581.77</v>
      </c>
      <c r="AL2775" s="246" t="s">
        <v>59523</v>
      </c>
      <c r="AM2775" s="247">
        <v>344.18</v>
      </c>
      <c r="AO2775" s="226" t="s">
        <v>17350</v>
      </c>
      <c r="AP2775" s="227">
        <v>5950.49</v>
      </c>
      <c r="AR2775" s="207" t="s">
        <v>17258</v>
      </c>
      <c r="AS2775" s="208">
        <v>29099</v>
      </c>
      <c r="AT2775" s="93"/>
      <c r="AU2775" s="199" t="s">
        <v>32678</v>
      </c>
      <c r="AV2775" s="200">
        <v>6716.74</v>
      </c>
      <c r="BD2775" s="263"/>
      <c r="BE2775" s="264"/>
      <c r="BG2775" s="244" t="s">
        <v>57104</v>
      </c>
      <c r="BH2775" s="245">
        <v>53096.27</v>
      </c>
      <c r="BJ2775" s="230" t="s">
        <v>12922</v>
      </c>
      <c r="BK2775" s="231">
        <v>233250</v>
      </c>
      <c r="BM2775" s="209" t="s">
        <v>7184</v>
      </c>
      <c r="BN2775" s="210">
        <v>270</v>
      </c>
    </row>
    <row r="2776" spans="13:66" x14ac:dyDescent="0.55000000000000004">
      <c r="M2776" s="250" t="s">
        <v>56987</v>
      </c>
      <c r="N2776" s="250"/>
      <c r="O2776" s="251">
        <v>13463.09</v>
      </c>
      <c r="Q2776" s="224" t="s">
        <v>12846</v>
      </c>
      <c r="R2776" s="224"/>
      <c r="S2776" s="225">
        <v>15520.31</v>
      </c>
      <c r="U2776" s="203" t="s">
        <v>3271</v>
      </c>
      <c r="V2776" s="203"/>
      <c r="W2776" s="204">
        <v>31774.720000000001</v>
      </c>
      <c r="AF2776" t="s">
        <v>36542</v>
      </c>
      <c r="AG2776" s="284">
        <v>193581.58</v>
      </c>
      <c r="AI2776" s="276" t="s">
        <v>63650</v>
      </c>
      <c r="AJ2776" s="277">
        <v>475.68</v>
      </c>
      <c r="AL2776" s="246" t="s">
        <v>51912</v>
      </c>
      <c r="AM2776" s="247">
        <v>61414.400000000001</v>
      </c>
      <c r="AO2776" s="226" t="s">
        <v>17351</v>
      </c>
      <c r="AP2776" s="227">
        <v>140</v>
      </c>
      <c r="AR2776" s="207" t="s">
        <v>17259</v>
      </c>
      <c r="AS2776" s="208">
        <v>33958.19</v>
      </c>
      <c r="AT2776" s="93"/>
      <c r="AU2776" s="199" t="s">
        <v>32679</v>
      </c>
      <c r="AV2776" s="200">
        <v>7453.04</v>
      </c>
      <c r="BD2776" s="263"/>
      <c r="BE2776" s="264"/>
      <c r="BG2776" s="244" t="s">
        <v>57105</v>
      </c>
      <c r="BH2776" s="245">
        <v>13463.09</v>
      </c>
      <c r="BJ2776" s="230" t="s">
        <v>12923</v>
      </c>
      <c r="BK2776" s="231">
        <v>15520.31</v>
      </c>
      <c r="BM2776" s="209" t="s">
        <v>7461</v>
      </c>
      <c r="BN2776" s="210">
        <v>2715</v>
      </c>
    </row>
    <row r="2777" spans="13:66" x14ac:dyDescent="0.55000000000000004">
      <c r="M2777" s="250" t="s">
        <v>56988</v>
      </c>
      <c r="N2777" s="250"/>
      <c r="O2777" s="251">
        <v>41685.440000000002</v>
      </c>
      <c r="Q2777" s="224" t="s">
        <v>12847</v>
      </c>
      <c r="R2777" s="224"/>
      <c r="S2777" s="225">
        <v>71672</v>
      </c>
      <c r="U2777" s="203" t="s">
        <v>3399</v>
      </c>
      <c r="V2777" s="203"/>
      <c r="W2777" s="204">
        <v>41514</v>
      </c>
      <c r="AF2777" t="s">
        <v>70058</v>
      </c>
      <c r="AG2777" s="284">
        <v>5470.37</v>
      </c>
      <c r="AI2777" s="276" t="s">
        <v>59553</v>
      </c>
      <c r="AJ2777" s="277">
        <v>5642</v>
      </c>
      <c r="AL2777" s="246" t="s">
        <v>51913</v>
      </c>
      <c r="AM2777" s="247">
        <v>6278.02</v>
      </c>
      <c r="AO2777" s="226" t="s">
        <v>34698</v>
      </c>
      <c r="AP2777" s="227">
        <v>110310.54</v>
      </c>
      <c r="AR2777" s="207" t="s">
        <v>17260</v>
      </c>
      <c r="AS2777" s="208">
        <v>11787.73</v>
      </c>
      <c r="AT2777" s="93"/>
      <c r="AU2777" s="199" t="s">
        <v>32680</v>
      </c>
      <c r="AV2777" s="200">
        <v>59.28</v>
      </c>
      <c r="BD2777" s="263"/>
      <c r="BE2777" s="264"/>
      <c r="BG2777" s="244" t="s">
        <v>57106</v>
      </c>
      <c r="BH2777" s="245">
        <v>41685.440000000002</v>
      </c>
      <c r="BJ2777" s="230" t="s">
        <v>12924</v>
      </c>
      <c r="BK2777" s="231">
        <v>71672</v>
      </c>
      <c r="BM2777" s="209" t="s">
        <v>7864</v>
      </c>
      <c r="BN2777" s="210">
        <v>451</v>
      </c>
    </row>
    <row r="2778" spans="13:66" x14ac:dyDescent="0.55000000000000004">
      <c r="M2778" s="250" t="s">
        <v>56989</v>
      </c>
      <c r="N2778" s="250"/>
      <c r="O2778" s="251">
        <v>14314.73</v>
      </c>
      <c r="Q2778" s="224" t="s">
        <v>12848</v>
      </c>
      <c r="R2778" s="224"/>
      <c r="S2778" s="225">
        <v>11993.48</v>
      </c>
      <c r="U2778" s="203" t="s">
        <v>3400</v>
      </c>
      <c r="V2778" s="203"/>
      <c r="W2778" s="204">
        <v>17406.82</v>
      </c>
      <c r="AF2778" t="s">
        <v>59744</v>
      </c>
      <c r="AG2778" s="284">
        <v>110497.26</v>
      </c>
      <c r="AI2778" s="276" t="s">
        <v>59014</v>
      </c>
      <c r="AJ2778" s="277">
        <v>422.56</v>
      </c>
      <c r="AL2778" s="246" t="s">
        <v>17494</v>
      </c>
      <c r="AM2778" s="247">
        <v>10794.8</v>
      </c>
      <c r="AO2778" s="226" t="s">
        <v>17353</v>
      </c>
      <c r="AP2778" s="227">
        <v>87247.33</v>
      </c>
      <c r="AR2778" s="207" t="s">
        <v>17261</v>
      </c>
      <c r="AS2778" s="208">
        <v>901.75</v>
      </c>
      <c r="AT2778" s="93"/>
      <c r="AU2778" s="199" t="s">
        <v>32681</v>
      </c>
      <c r="AV2778" s="200">
        <v>206.98</v>
      </c>
      <c r="BD2778" s="263"/>
      <c r="BE2778" s="264"/>
      <c r="BG2778" s="244" t="s">
        <v>57107</v>
      </c>
      <c r="BH2778" s="245">
        <v>14314.73</v>
      </c>
      <c r="BJ2778" s="230" t="s">
        <v>12925</v>
      </c>
      <c r="BK2778" s="231">
        <v>11993.48</v>
      </c>
      <c r="BM2778" s="209" t="s">
        <v>8113</v>
      </c>
      <c r="BN2778" s="210">
        <v>357</v>
      </c>
    </row>
    <row r="2779" spans="13:66" x14ac:dyDescent="0.55000000000000004">
      <c r="M2779" s="250" t="s">
        <v>56990</v>
      </c>
      <c r="N2779" s="250"/>
      <c r="O2779" s="251">
        <v>43690.38</v>
      </c>
      <c r="Q2779" s="224" t="s">
        <v>39677</v>
      </c>
      <c r="R2779" s="224"/>
      <c r="S2779" s="225">
        <v>1886.56</v>
      </c>
      <c r="U2779" s="203" t="s">
        <v>4155</v>
      </c>
      <c r="V2779" s="203"/>
      <c r="W2779" s="204">
        <v>7729.65</v>
      </c>
      <c r="AF2779" t="s">
        <v>35364</v>
      </c>
      <c r="AG2779" s="284">
        <v>14320.89</v>
      </c>
      <c r="AI2779" s="276" t="s">
        <v>59015</v>
      </c>
      <c r="AJ2779" s="277">
        <v>1411.67</v>
      </c>
      <c r="AL2779" s="246" t="s">
        <v>33275</v>
      </c>
      <c r="AM2779" s="247">
        <v>22637.15</v>
      </c>
      <c r="AO2779" s="226" t="s">
        <v>46754</v>
      </c>
      <c r="AP2779" s="227">
        <v>-8731.11</v>
      </c>
      <c r="AR2779" s="207" t="s">
        <v>17262</v>
      </c>
      <c r="AS2779" s="208">
        <v>15.32</v>
      </c>
      <c r="AT2779" s="93"/>
      <c r="AU2779" s="199" t="s">
        <v>32682</v>
      </c>
      <c r="AV2779" s="200">
        <v>712.16</v>
      </c>
      <c r="BD2779" s="263"/>
      <c r="BE2779" s="264"/>
      <c r="BG2779" s="244" t="s">
        <v>57108</v>
      </c>
      <c r="BH2779" s="245">
        <v>43690.38</v>
      </c>
      <c r="BJ2779" s="230" t="s">
        <v>39874</v>
      </c>
      <c r="BK2779" s="231">
        <v>1886.56</v>
      </c>
      <c r="BM2779" s="209" t="s">
        <v>8770</v>
      </c>
      <c r="BN2779" s="210">
        <v>2000</v>
      </c>
    </row>
    <row r="2780" spans="13:66" x14ac:dyDescent="0.55000000000000004">
      <c r="M2780" s="250" t="s">
        <v>56991</v>
      </c>
      <c r="N2780" s="250"/>
      <c r="O2780" s="251">
        <v>200631.76</v>
      </c>
      <c r="Q2780" s="224" t="s">
        <v>39679</v>
      </c>
      <c r="R2780" s="224"/>
      <c r="S2780" s="225">
        <v>5583.65</v>
      </c>
      <c r="U2780" s="203" t="s">
        <v>3272</v>
      </c>
      <c r="V2780" s="203"/>
      <c r="W2780" s="204">
        <v>888507.1</v>
      </c>
      <c r="AF2780" t="s">
        <v>36544</v>
      </c>
      <c r="AG2780" s="284">
        <v>144958.99</v>
      </c>
      <c r="AI2780" s="276" t="s">
        <v>66549</v>
      </c>
      <c r="AJ2780" s="277">
        <v>109.88</v>
      </c>
      <c r="AL2780" s="246" t="s">
        <v>55909</v>
      </c>
      <c r="AM2780" s="247">
        <v>3176.4</v>
      </c>
      <c r="AO2780" s="226" t="s">
        <v>44564</v>
      </c>
      <c r="AP2780" s="227">
        <v>665.9</v>
      </c>
      <c r="AR2780" s="207" t="s">
        <v>17263</v>
      </c>
      <c r="AS2780" s="208">
        <v>17046</v>
      </c>
      <c r="AT2780" s="93"/>
      <c r="AU2780" s="199" t="s">
        <v>32683</v>
      </c>
      <c r="AV2780" s="200">
        <v>2889.7</v>
      </c>
      <c r="BD2780" s="263"/>
      <c r="BE2780" s="264"/>
      <c r="BG2780" s="244" t="s">
        <v>57109</v>
      </c>
      <c r="BH2780" s="245">
        <v>200631.76</v>
      </c>
      <c r="BJ2780" s="230" t="s">
        <v>39876</v>
      </c>
      <c r="BK2780" s="231">
        <v>5583.65</v>
      </c>
      <c r="BM2780" s="209" t="s">
        <v>9051</v>
      </c>
      <c r="BN2780" s="210">
        <v>1777</v>
      </c>
    </row>
    <row r="2781" spans="13:66" x14ac:dyDescent="0.55000000000000004">
      <c r="M2781" s="250" t="s">
        <v>56992</v>
      </c>
      <c r="N2781" s="250"/>
      <c r="O2781" s="251">
        <v>12781.07</v>
      </c>
      <c r="Q2781" s="224" t="s">
        <v>39680</v>
      </c>
      <c r="R2781" s="224"/>
      <c r="S2781" s="225">
        <v>86.4</v>
      </c>
      <c r="U2781" s="203" t="s">
        <v>3401</v>
      </c>
      <c r="V2781" s="203"/>
      <c r="W2781" s="204">
        <v>3557830.26</v>
      </c>
      <c r="AF2781" t="s">
        <v>42789</v>
      </c>
      <c r="AG2781" s="284">
        <v>131333.79</v>
      </c>
      <c r="AI2781" s="276" t="s">
        <v>61354</v>
      </c>
      <c r="AJ2781" s="277">
        <v>535.07000000000005</v>
      </c>
      <c r="AL2781" s="246" t="s">
        <v>34708</v>
      </c>
      <c r="AM2781" s="247">
        <v>33138.75</v>
      </c>
      <c r="AO2781" s="226" t="s">
        <v>42254</v>
      </c>
      <c r="AP2781" s="227">
        <v>21747.1</v>
      </c>
      <c r="AR2781" s="207" t="s">
        <v>17264</v>
      </c>
      <c r="AS2781" s="208">
        <v>18923</v>
      </c>
      <c r="AT2781" s="93"/>
      <c r="AU2781" s="199" t="s">
        <v>32684</v>
      </c>
      <c r="AV2781" s="200">
        <v>47036.98</v>
      </c>
      <c r="BD2781" s="263"/>
      <c r="BE2781" s="264"/>
      <c r="BG2781" s="244" t="s">
        <v>57110</v>
      </c>
      <c r="BH2781" s="245">
        <v>12781.07</v>
      </c>
      <c r="BJ2781" s="230" t="s">
        <v>39877</v>
      </c>
      <c r="BK2781" s="231">
        <v>86.4</v>
      </c>
      <c r="BM2781" s="209" t="s">
        <v>10529</v>
      </c>
      <c r="BN2781" s="210">
        <v>26747</v>
      </c>
    </row>
    <row r="2782" spans="13:66" x14ac:dyDescent="0.55000000000000004">
      <c r="M2782" s="250" t="s">
        <v>56993</v>
      </c>
      <c r="N2782" s="250"/>
      <c r="O2782" s="251">
        <v>22029.4</v>
      </c>
      <c r="Q2782" s="224" t="s">
        <v>39681</v>
      </c>
      <c r="R2782" s="224"/>
      <c r="S2782" s="225">
        <v>17515.36</v>
      </c>
      <c r="U2782" s="203" t="s">
        <v>3402</v>
      </c>
      <c r="V2782" s="203"/>
      <c r="W2782" s="204">
        <v>14310.42</v>
      </c>
      <c r="AF2782" t="s">
        <v>39359</v>
      </c>
      <c r="AG2782" s="284">
        <v>65323.42</v>
      </c>
      <c r="AI2782" s="276" t="s">
        <v>60322</v>
      </c>
      <c r="AJ2782" s="277">
        <v>6053.11</v>
      </c>
      <c r="AL2782" s="246" t="s">
        <v>17495</v>
      </c>
      <c r="AM2782" s="247">
        <v>20071.88</v>
      </c>
      <c r="AO2782" s="226" t="s">
        <v>44565</v>
      </c>
      <c r="AP2782" s="227">
        <v>668.16</v>
      </c>
      <c r="AR2782" s="207" t="s">
        <v>17265</v>
      </c>
      <c r="AS2782" s="208">
        <v>1652</v>
      </c>
      <c r="AT2782" s="93"/>
      <c r="AU2782" s="199" t="s">
        <v>26625</v>
      </c>
      <c r="AV2782" s="200">
        <v>3347.12</v>
      </c>
      <c r="BD2782" s="263"/>
      <c r="BE2782" s="264"/>
      <c r="BG2782" s="244" t="s">
        <v>57111</v>
      </c>
      <c r="BH2782" s="245">
        <v>22029.4</v>
      </c>
      <c r="BJ2782" s="230" t="s">
        <v>39879</v>
      </c>
      <c r="BK2782" s="231">
        <v>17515.36</v>
      </c>
      <c r="BM2782" s="209" t="s">
        <v>9548</v>
      </c>
      <c r="BN2782" s="210">
        <v>998</v>
      </c>
    </row>
    <row r="2783" spans="13:66" x14ac:dyDescent="0.55000000000000004">
      <c r="M2783" s="250" t="s">
        <v>56994</v>
      </c>
      <c r="N2783" s="250"/>
      <c r="O2783" s="251">
        <v>28095.19</v>
      </c>
      <c r="Q2783" s="224" t="s">
        <v>39683</v>
      </c>
      <c r="R2783" s="224"/>
      <c r="S2783" s="225">
        <v>454.17</v>
      </c>
      <c r="U2783" s="203" t="s">
        <v>3403</v>
      </c>
      <c r="V2783" s="203"/>
      <c r="W2783" s="204">
        <v>20883.560000000001</v>
      </c>
      <c r="AF2783" t="s">
        <v>53192</v>
      </c>
      <c r="AG2783" s="284">
        <v>299811.71000000002</v>
      </c>
      <c r="AI2783" s="276" t="s">
        <v>67370</v>
      </c>
      <c r="AJ2783" s="277">
        <v>4763.66</v>
      </c>
      <c r="AL2783" s="246" t="s">
        <v>33276</v>
      </c>
      <c r="AM2783" s="247">
        <v>165</v>
      </c>
      <c r="AO2783" s="226" t="s">
        <v>36113</v>
      </c>
      <c r="AP2783" s="227">
        <v>21584.639999999999</v>
      </c>
      <c r="AR2783" s="207" t="s">
        <v>17266</v>
      </c>
      <c r="AS2783" s="208">
        <v>2293.9</v>
      </c>
      <c r="AT2783" s="93"/>
      <c r="AU2783" s="199" t="s">
        <v>26626</v>
      </c>
      <c r="AV2783" s="200">
        <v>6716.74</v>
      </c>
      <c r="BD2783" s="263"/>
      <c r="BE2783" s="264"/>
      <c r="BG2783" s="244" t="s">
        <v>57112</v>
      </c>
      <c r="BH2783" s="245">
        <v>28095.19</v>
      </c>
      <c r="BJ2783" s="230" t="s">
        <v>39881</v>
      </c>
      <c r="BK2783" s="231">
        <v>454.17</v>
      </c>
      <c r="BM2783" s="209" t="s">
        <v>11149</v>
      </c>
      <c r="BN2783" s="210">
        <v>7732.5</v>
      </c>
    </row>
    <row r="2784" spans="13:66" x14ac:dyDescent="0.55000000000000004">
      <c r="M2784" s="250" t="s">
        <v>56995</v>
      </c>
      <c r="N2784" s="250"/>
      <c r="O2784" s="251">
        <v>15215.42</v>
      </c>
      <c r="Q2784" s="224" t="s">
        <v>39684</v>
      </c>
      <c r="R2784" s="224"/>
      <c r="S2784" s="225">
        <v>21008.26</v>
      </c>
      <c r="U2784" s="203" t="s">
        <v>3404</v>
      </c>
      <c r="V2784" s="203"/>
      <c r="W2784" s="204">
        <v>303343.05</v>
      </c>
      <c r="AF2784" t="s">
        <v>62147</v>
      </c>
      <c r="AG2784" s="284">
        <v>-245100.3</v>
      </c>
      <c r="AI2784" s="276" t="s">
        <v>33389</v>
      </c>
      <c r="AJ2784" s="277">
        <v>129.6</v>
      </c>
      <c r="AL2784" s="246" t="s">
        <v>17496</v>
      </c>
      <c r="AM2784" s="247">
        <v>8302.19</v>
      </c>
      <c r="AO2784" s="226" t="s">
        <v>46755</v>
      </c>
      <c r="AP2784" s="227">
        <v>850</v>
      </c>
      <c r="AR2784" s="207" t="s">
        <v>17267</v>
      </c>
      <c r="AS2784" s="208">
        <v>358.75</v>
      </c>
      <c r="AT2784" s="93"/>
      <c r="AU2784" s="199" t="s">
        <v>32685</v>
      </c>
      <c r="AV2784" s="200">
        <v>7453.04</v>
      </c>
      <c r="BD2784" s="263"/>
      <c r="BE2784" s="264"/>
      <c r="BG2784" s="244" t="s">
        <v>57113</v>
      </c>
      <c r="BH2784" s="245">
        <v>15215.42</v>
      </c>
      <c r="BJ2784" s="230" t="s">
        <v>39882</v>
      </c>
      <c r="BK2784" s="231">
        <v>21008.26</v>
      </c>
      <c r="BM2784" s="209" t="s">
        <v>11376</v>
      </c>
      <c r="BN2784" s="210">
        <v>1800</v>
      </c>
    </row>
    <row r="2785" spans="13:66" x14ac:dyDescent="0.55000000000000004">
      <c r="M2785" s="250" t="s">
        <v>56996</v>
      </c>
      <c r="N2785" s="250"/>
      <c r="O2785" s="251">
        <v>145537.24</v>
      </c>
      <c r="Q2785" s="224" t="s">
        <v>39685</v>
      </c>
      <c r="R2785" s="224"/>
      <c r="S2785" s="225">
        <v>22096.07</v>
      </c>
      <c r="U2785" s="203" t="s">
        <v>3405</v>
      </c>
      <c r="V2785" s="203"/>
      <c r="W2785" s="204">
        <v>922711.5</v>
      </c>
      <c r="AF2785" t="s">
        <v>70670</v>
      </c>
      <c r="AG2785" s="284">
        <v>22495.7</v>
      </c>
      <c r="AI2785" s="276" t="s">
        <v>18637</v>
      </c>
      <c r="AJ2785" s="277">
        <v>21052.99</v>
      </c>
      <c r="AL2785" s="246" t="s">
        <v>17497</v>
      </c>
      <c r="AM2785" s="247">
        <v>432.32</v>
      </c>
      <c r="AO2785" s="226" t="s">
        <v>36114</v>
      </c>
      <c r="AP2785" s="227">
        <v>59760.02</v>
      </c>
      <c r="AR2785" s="207" t="s">
        <v>17268</v>
      </c>
      <c r="AS2785" s="208">
        <v>27.45</v>
      </c>
      <c r="AT2785" s="93"/>
      <c r="AU2785" s="199" t="s">
        <v>32686</v>
      </c>
      <c r="AV2785" s="200">
        <v>59.28</v>
      </c>
      <c r="BD2785" s="263"/>
      <c r="BE2785" s="264"/>
      <c r="BG2785" s="244" t="s">
        <v>57114</v>
      </c>
      <c r="BH2785" s="245">
        <v>145537.24</v>
      </c>
      <c r="BJ2785" s="230" t="s">
        <v>39883</v>
      </c>
      <c r="BK2785" s="231">
        <v>22096.07</v>
      </c>
      <c r="BM2785" s="209" t="s">
        <v>11632</v>
      </c>
      <c r="BN2785" s="210">
        <v>13180</v>
      </c>
    </row>
    <row r="2786" spans="13:66" x14ac:dyDescent="0.55000000000000004">
      <c r="M2786" s="250" t="s">
        <v>56997</v>
      </c>
      <c r="N2786" s="250"/>
      <c r="O2786" s="251">
        <v>53700.98</v>
      </c>
      <c r="Q2786" s="224" t="s">
        <v>39686</v>
      </c>
      <c r="R2786" s="224"/>
      <c r="S2786" s="225">
        <v>13639.2</v>
      </c>
      <c r="U2786" s="203" t="s">
        <v>3273</v>
      </c>
      <c r="V2786" s="203"/>
      <c r="W2786" s="204">
        <v>7681</v>
      </c>
      <c r="AF2786" t="s">
        <v>47135</v>
      </c>
      <c r="AG2786" s="284">
        <v>50301</v>
      </c>
      <c r="AI2786" s="276" t="s">
        <v>63651</v>
      </c>
      <c r="AJ2786" s="277">
        <v>27800</v>
      </c>
      <c r="AL2786" s="246" t="s">
        <v>17498</v>
      </c>
      <c r="AM2786" s="247">
        <v>6000</v>
      </c>
      <c r="AO2786" s="226" t="s">
        <v>36115</v>
      </c>
      <c r="AP2786" s="227">
        <v>3891.53</v>
      </c>
      <c r="AR2786" s="207" t="s">
        <v>17269</v>
      </c>
      <c r="AS2786" s="208">
        <v>234.5</v>
      </c>
      <c r="AT2786" s="93"/>
      <c r="AU2786" s="199" t="s">
        <v>26627</v>
      </c>
      <c r="AV2786" s="200">
        <v>206.98</v>
      </c>
      <c r="BD2786" s="263"/>
      <c r="BE2786" s="264"/>
      <c r="BG2786" s="244" t="s">
        <v>57115</v>
      </c>
      <c r="BH2786" s="245">
        <v>53700.98</v>
      </c>
      <c r="BJ2786" s="230" t="s">
        <v>39884</v>
      </c>
      <c r="BK2786" s="231">
        <v>13639.2</v>
      </c>
      <c r="BM2786" s="209" t="s">
        <v>9954</v>
      </c>
      <c r="BN2786" s="210">
        <v>62023.5</v>
      </c>
    </row>
    <row r="2787" spans="13:66" x14ac:dyDescent="0.55000000000000004">
      <c r="M2787" s="250" t="s">
        <v>56998</v>
      </c>
      <c r="N2787" s="250"/>
      <c r="O2787" s="251">
        <v>16270.6</v>
      </c>
      <c r="Q2787" s="224" t="s">
        <v>39687</v>
      </c>
      <c r="R2787" s="224"/>
      <c r="S2787" s="225">
        <v>14131.11</v>
      </c>
      <c r="U2787" s="203" t="s">
        <v>4156</v>
      </c>
      <c r="V2787" s="203"/>
      <c r="W2787" s="204">
        <v>7947.77</v>
      </c>
      <c r="AF2787" t="s">
        <v>71573</v>
      </c>
      <c r="AG2787" s="284">
        <v>3039.19</v>
      </c>
      <c r="AI2787" s="276" t="s">
        <v>18638</v>
      </c>
      <c r="AJ2787" s="277">
        <v>4111.63</v>
      </c>
      <c r="AL2787" s="246" t="s">
        <v>51914</v>
      </c>
      <c r="AM2787" s="247">
        <v>3093.09</v>
      </c>
      <c r="AO2787" s="226" t="s">
        <v>36116</v>
      </c>
      <c r="AP2787" s="227">
        <v>13954.82</v>
      </c>
      <c r="AR2787" s="207" t="s">
        <v>17270</v>
      </c>
      <c r="AS2787" s="208">
        <v>690</v>
      </c>
      <c r="AT2787" s="93"/>
      <c r="AU2787" s="199" t="s">
        <v>26629</v>
      </c>
      <c r="AV2787" s="200">
        <v>712.16</v>
      </c>
      <c r="BD2787" s="263"/>
      <c r="BE2787" s="264"/>
      <c r="BG2787" s="244" t="s">
        <v>57116</v>
      </c>
      <c r="BH2787" s="245">
        <v>16270.6</v>
      </c>
      <c r="BJ2787" s="230" t="s">
        <v>39885</v>
      </c>
      <c r="BK2787" s="231">
        <v>14131.11</v>
      </c>
      <c r="BM2787" s="209" t="s">
        <v>6972</v>
      </c>
      <c r="BN2787" s="210">
        <v>1379</v>
      </c>
    </row>
    <row r="2788" spans="13:66" x14ac:dyDescent="0.55000000000000004">
      <c r="M2788" s="250" t="s">
        <v>56999</v>
      </c>
      <c r="N2788" s="250"/>
      <c r="O2788" s="251">
        <v>112912.92</v>
      </c>
      <c r="Q2788" s="224" t="s">
        <v>39688</v>
      </c>
      <c r="R2788" s="224"/>
      <c r="S2788" s="225">
        <v>8824.42</v>
      </c>
      <c r="U2788" s="203" t="s">
        <v>3274</v>
      </c>
      <c r="V2788" s="203"/>
      <c r="W2788" s="204">
        <v>1059338.74</v>
      </c>
      <c r="AF2788" t="s">
        <v>50241</v>
      </c>
      <c r="AG2788">
        <v>237.87</v>
      </c>
      <c r="AI2788" s="276" t="s">
        <v>18639</v>
      </c>
      <c r="AJ2788" s="277">
        <v>10540.1</v>
      </c>
      <c r="AL2788" s="246" t="s">
        <v>49738</v>
      </c>
      <c r="AM2788" s="247">
        <v>-4643.93</v>
      </c>
      <c r="AO2788" s="226" t="s">
        <v>36117</v>
      </c>
      <c r="AP2788" s="227">
        <v>5916.21</v>
      </c>
      <c r="AR2788" s="207" t="s">
        <v>17271</v>
      </c>
      <c r="AS2788" s="208">
        <v>44.97</v>
      </c>
      <c r="AT2788" s="93"/>
      <c r="AU2788" s="199" t="s">
        <v>26630</v>
      </c>
      <c r="AV2788" s="200">
        <v>2889.7</v>
      </c>
      <c r="BD2788" s="263"/>
      <c r="BE2788" s="264"/>
      <c r="BG2788" s="244" t="s">
        <v>57117</v>
      </c>
      <c r="BH2788" s="245">
        <v>112912.92</v>
      </c>
      <c r="BJ2788" s="230" t="s">
        <v>39886</v>
      </c>
      <c r="BK2788" s="231">
        <v>8824.42</v>
      </c>
      <c r="BM2788" s="209" t="s">
        <v>8389</v>
      </c>
      <c r="BN2788" s="210">
        <v>7221</v>
      </c>
    </row>
    <row r="2789" spans="13:66" x14ac:dyDescent="0.55000000000000004">
      <c r="M2789" s="250" t="s">
        <v>57000</v>
      </c>
      <c r="N2789" s="250"/>
      <c r="O2789" s="251">
        <v>36836.03</v>
      </c>
      <c r="Q2789" s="224" t="s">
        <v>39689</v>
      </c>
      <c r="R2789" s="224"/>
      <c r="S2789" s="225">
        <v>6109</v>
      </c>
      <c r="U2789" s="203" t="s">
        <v>3275</v>
      </c>
      <c r="V2789" s="203"/>
      <c r="W2789" s="204">
        <v>75081.91</v>
      </c>
      <c r="AF2789" t="s">
        <v>53197</v>
      </c>
      <c r="AG2789" s="284">
        <v>1285.21</v>
      </c>
      <c r="AI2789" s="276" t="s">
        <v>55977</v>
      </c>
      <c r="AJ2789" s="277">
        <v>1855.18</v>
      </c>
      <c r="AL2789" s="246" t="s">
        <v>57310</v>
      </c>
      <c r="AM2789" s="247">
        <v>658000</v>
      </c>
      <c r="AO2789" s="226" t="s">
        <v>44566</v>
      </c>
      <c r="AP2789" s="227">
        <v>296.97000000000003</v>
      </c>
      <c r="AR2789" s="207" t="s">
        <v>17272</v>
      </c>
      <c r="AS2789" s="208">
        <v>897</v>
      </c>
      <c r="AT2789" s="93"/>
      <c r="AU2789" s="199" t="s">
        <v>14155</v>
      </c>
      <c r="AV2789" s="200">
        <v>61150.62</v>
      </c>
      <c r="BD2789" s="263"/>
      <c r="BE2789" s="264"/>
      <c r="BG2789" s="244" t="s">
        <v>57118</v>
      </c>
      <c r="BH2789" s="245">
        <v>36836.03</v>
      </c>
      <c r="BJ2789" s="230" t="s">
        <v>39887</v>
      </c>
      <c r="BK2789" s="231">
        <v>6109</v>
      </c>
      <c r="BM2789" s="209" t="s">
        <v>9052</v>
      </c>
      <c r="BN2789" s="210">
        <v>3919</v>
      </c>
    </row>
    <row r="2790" spans="13:66" x14ac:dyDescent="0.55000000000000004">
      <c r="M2790" s="250" t="s">
        <v>57001</v>
      </c>
      <c r="N2790" s="250"/>
      <c r="O2790" s="251">
        <v>32903.82</v>
      </c>
      <c r="Q2790" s="224" t="s">
        <v>39690</v>
      </c>
      <c r="R2790" s="224"/>
      <c r="S2790" s="225">
        <v>1217.8</v>
      </c>
      <c r="U2790" s="203" t="s">
        <v>3276</v>
      </c>
      <c r="V2790" s="203"/>
      <c r="W2790" s="204">
        <v>1587481.31</v>
      </c>
      <c r="AF2790" t="s">
        <v>70673</v>
      </c>
      <c r="AG2790">
        <v>45.47</v>
      </c>
      <c r="AI2790" s="276" t="s">
        <v>55044</v>
      </c>
      <c r="AJ2790" s="277">
        <v>54060.79</v>
      </c>
      <c r="AL2790" s="246" t="s">
        <v>54955</v>
      </c>
      <c r="AM2790" s="247">
        <v>26755.31</v>
      </c>
      <c r="AO2790" s="226" t="s">
        <v>44567</v>
      </c>
      <c r="AP2790" s="227">
        <v>2648.95</v>
      </c>
      <c r="AR2790" s="207" t="s">
        <v>17273</v>
      </c>
      <c r="AS2790" s="208">
        <v>1779.78</v>
      </c>
      <c r="AT2790" s="93"/>
      <c r="AU2790" s="199" t="s">
        <v>14156</v>
      </c>
      <c r="AV2790" s="200">
        <v>4677.8</v>
      </c>
      <c r="BD2790" s="263"/>
      <c r="BE2790" s="264"/>
      <c r="BG2790" s="244" t="s">
        <v>57119</v>
      </c>
      <c r="BH2790" s="245">
        <v>32903.82</v>
      </c>
      <c r="BJ2790" s="230" t="s">
        <v>39888</v>
      </c>
      <c r="BK2790" s="231">
        <v>1217.8</v>
      </c>
      <c r="BM2790" s="209" t="s">
        <v>9366</v>
      </c>
      <c r="BN2790" s="210">
        <v>50901.919999999998</v>
      </c>
    </row>
    <row r="2791" spans="13:66" x14ac:dyDescent="0.55000000000000004">
      <c r="M2791" s="250" t="s">
        <v>43496</v>
      </c>
      <c r="N2791" s="250"/>
      <c r="O2791" s="251">
        <v>327.5</v>
      </c>
      <c r="Q2791" s="224" t="s">
        <v>39693</v>
      </c>
      <c r="R2791" s="224"/>
      <c r="S2791" s="225">
        <v>1093.19</v>
      </c>
      <c r="U2791" s="203" t="s">
        <v>3406</v>
      </c>
      <c r="V2791" s="203"/>
      <c r="W2791" s="204">
        <v>41157</v>
      </c>
      <c r="AF2791" t="s">
        <v>70675</v>
      </c>
      <c r="AG2791" s="284">
        <v>9045.2199999999993</v>
      </c>
      <c r="AI2791" s="276" t="s">
        <v>18641</v>
      </c>
      <c r="AJ2791" s="277">
        <v>19982.79</v>
      </c>
      <c r="AL2791" s="246" t="s">
        <v>54956</v>
      </c>
      <c r="AM2791" s="247">
        <v>2355.25</v>
      </c>
      <c r="AO2791" s="226" t="s">
        <v>38942</v>
      </c>
      <c r="AP2791" s="227">
        <v>36075.300000000003</v>
      </c>
      <c r="AR2791" s="207" t="s">
        <v>17274</v>
      </c>
      <c r="AS2791" s="208">
        <v>7488</v>
      </c>
      <c r="AT2791" s="93"/>
      <c r="AU2791" s="199" t="s">
        <v>14157</v>
      </c>
      <c r="AV2791" s="200">
        <v>2060.5</v>
      </c>
      <c r="BD2791" s="263"/>
      <c r="BE2791" s="264"/>
      <c r="BG2791" s="244" t="s">
        <v>43515</v>
      </c>
      <c r="BH2791" s="245">
        <v>327.5</v>
      </c>
      <c r="BJ2791" s="230" t="s">
        <v>39891</v>
      </c>
      <c r="BK2791" s="231">
        <v>1093.19</v>
      </c>
      <c r="BM2791" s="209" t="s">
        <v>9955</v>
      </c>
      <c r="BN2791" s="210">
        <v>63420.92</v>
      </c>
    </row>
    <row r="2792" spans="13:66" x14ac:dyDescent="0.55000000000000004">
      <c r="M2792" s="250" t="s">
        <v>43498</v>
      </c>
      <c r="N2792" s="250"/>
      <c r="O2792" s="251">
        <v>118094.31</v>
      </c>
      <c r="Q2792" s="224" t="s">
        <v>39694</v>
      </c>
      <c r="R2792" s="224"/>
      <c r="S2792" s="225">
        <v>4134.6499999999996</v>
      </c>
      <c r="U2792" s="203" t="s">
        <v>3277</v>
      </c>
      <c r="V2792" s="203"/>
      <c r="W2792" s="204">
        <v>1090862.19</v>
      </c>
      <c r="AF2792" t="s">
        <v>70676</v>
      </c>
      <c r="AG2792" s="284">
        <v>6964.56</v>
      </c>
      <c r="AI2792" s="276" t="s">
        <v>39050</v>
      </c>
      <c r="AJ2792" s="277">
        <v>167663.66</v>
      </c>
      <c r="AL2792" s="246" t="s">
        <v>64087</v>
      </c>
      <c r="AM2792" s="247">
        <v>348.5</v>
      </c>
      <c r="AO2792" s="226" t="s">
        <v>38943</v>
      </c>
      <c r="AP2792" s="227">
        <v>2759.88</v>
      </c>
      <c r="AR2792" s="207" t="s">
        <v>17275</v>
      </c>
      <c r="AS2792" s="208">
        <v>572.84</v>
      </c>
      <c r="AT2792" s="93"/>
      <c r="AU2792" s="199" t="s">
        <v>14158</v>
      </c>
      <c r="AV2792" s="200">
        <v>14742.01</v>
      </c>
      <c r="BD2792" s="263"/>
      <c r="BE2792" s="264"/>
      <c r="BG2792" s="244" t="s">
        <v>43519</v>
      </c>
      <c r="BH2792" s="245">
        <v>118094.31</v>
      </c>
      <c r="BJ2792" s="230" t="s">
        <v>39892</v>
      </c>
      <c r="BK2792" s="231">
        <v>4134.6499999999996</v>
      </c>
      <c r="BM2792" s="209" t="s">
        <v>6784</v>
      </c>
      <c r="BN2792" s="210">
        <v>74075.86</v>
      </c>
    </row>
    <row r="2793" spans="13:66" x14ac:dyDescent="0.55000000000000004">
      <c r="M2793" s="250" t="s">
        <v>43499</v>
      </c>
      <c r="N2793" s="250"/>
      <c r="O2793" s="251">
        <v>5845.5</v>
      </c>
      <c r="Q2793" s="224" t="s">
        <v>39695</v>
      </c>
      <c r="R2793" s="224"/>
      <c r="S2793" s="225">
        <v>362.38</v>
      </c>
      <c r="U2793" s="203" t="s">
        <v>3278</v>
      </c>
      <c r="V2793" s="203"/>
      <c r="W2793" s="204">
        <v>637323.62</v>
      </c>
      <c r="AF2793" t="s">
        <v>66681</v>
      </c>
      <c r="AG2793" s="284">
        <v>61368.639999999999</v>
      </c>
      <c r="AI2793" s="276" t="s">
        <v>34887</v>
      </c>
      <c r="AJ2793" s="277">
        <v>1398228.92</v>
      </c>
      <c r="AL2793" s="246" t="s">
        <v>64088</v>
      </c>
      <c r="AM2793" s="247">
        <v>5912.5</v>
      </c>
      <c r="AO2793" s="226" t="s">
        <v>46756</v>
      </c>
      <c r="AP2793" s="227">
        <v>237.8</v>
      </c>
      <c r="AR2793" s="207" t="s">
        <v>17276</v>
      </c>
      <c r="AS2793" s="208">
        <v>5200</v>
      </c>
      <c r="AT2793" s="93"/>
      <c r="AU2793" s="199" t="s">
        <v>14159</v>
      </c>
      <c r="AV2793" s="200">
        <v>36307.019999999997</v>
      </c>
      <c r="BD2793" s="263"/>
      <c r="BE2793" s="264"/>
      <c r="BG2793" s="244" t="s">
        <v>43520</v>
      </c>
      <c r="BH2793" s="245">
        <v>5845.5</v>
      </c>
      <c r="BJ2793" s="230" t="s">
        <v>39893</v>
      </c>
      <c r="BK2793" s="231">
        <v>362.38</v>
      </c>
      <c r="BM2793" s="209" t="s">
        <v>6973</v>
      </c>
      <c r="BN2793" s="210">
        <v>10464.719999999999</v>
      </c>
    </row>
    <row r="2794" spans="13:66" x14ac:dyDescent="0.55000000000000004">
      <c r="M2794" s="250" t="s">
        <v>43500</v>
      </c>
      <c r="N2794" s="250"/>
      <c r="O2794" s="251">
        <v>1800</v>
      </c>
      <c r="Q2794" s="224" t="s">
        <v>39696</v>
      </c>
      <c r="R2794" s="224"/>
      <c r="S2794" s="225">
        <v>2633.24</v>
      </c>
      <c r="U2794" s="203" t="s">
        <v>3407</v>
      </c>
      <c r="V2794" s="203"/>
      <c r="W2794" s="204">
        <v>576906.25</v>
      </c>
      <c r="AF2794" t="s">
        <v>69885</v>
      </c>
      <c r="AG2794" s="284">
        <v>18777.330000000002</v>
      </c>
      <c r="AI2794" s="276" t="s">
        <v>36186</v>
      </c>
      <c r="AJ2794" s="277">
        <v>106.8</v>
      </c>
      <c r="AL2794" s="246" t="s">
        <v>54957</v>
      </c>
      <c r="AM2794" s="247">
        <v>2705.95</v>
      </c>
      <c r="AO2794" s="226" t="s">
        <v>44568</v>
      </c>
      <c r="AP2794" s="227">
        <v>1212.1400000000001</v>
      </c>
      <c r="AR2794" s="207" t="s">
        <v>17277</v>
      </c>
      <c r="AS2794" s="208">
        <v>4296.0600000000004</v>
      </c>
      <c r="AT2794" s="93"/>
      <c r="AU2794" s="199" t="s">
        <v>14160</v>
      </c>
      <c r="AV2794" s="200">
        <v>15669.83</v>
      </c>
      <c r="BD2794" s="263"/>
      <c r="BE2794" s="264"/>
      <c r="BG2794" s="244" t="s">
        <v>43521</v>
      </c>
      <c r="BH2794" s="245">
        <v>1800</v>
      </c>
      <c r="BJ2794" s="230" t="s">
        <v>39894</v>
      </c>
      <c r="BK2794" s="231">
        <v>2633.24</v>
      </c>
      <c r="BM2794" s="209" t="s">
        <v>7185</v>
      </c>
      <c r="BN2794" s="210">
        <v>2962</v>
      </c>
    </row>
    <row r="2795" spans="13:66" x14ac:dyDescent="0.55000000000000004">
      <c r="M2795" s="250" t="s">
        <v>43501</v>
      </c>
      <c r="N2795" s="250"/>
      <c r="O2795" s="251">
        <v>909.6</v>
      </c>
      <c r="Q2795" s="224" t="s">
        <v>39697</v>
      </c>
      <c r="R2795" s="224"/>
      <c r="S2795" s="225">
        <v>1936.4</v>
      </c>
      <c r="U2795" s="203" t="s">
        <v>3279</v>
      </c>
      <c r="V2795" s="203"/>
      <c r="W2795" s="204">
        <v>14177.63</v>
      </c>
      <c r="AF2795" t="s">
        <v>71574</v>
      </c>
      <c r="AG2795" s="284">
        <v>4276.38</v>
      </c>
      <c r="AI2795" s="276" t="s">
        <v>67371</v>
      </c>
      <c r="AJ2795" s="277">
        <v>17400</v>
      </c>
      <c r="AL2795" s="246" t="s">
        <v>54958</v>
      </c>
      <c r="AM2795" s="247">
        <v>8666.0300000000007</v>
      </c>
      <c r="AO2795" s="226" t="s">
        <v>51883</v>
      </c>
      <c r="AP2795" s="227">
        <v>6255.41</v>
      </c>
      <c r="AR2795" s="207" t="s">
        <v>17278</v>
      </c>
      <c r="AS2795" s="208">
        <v>3657</v>
      </c>
      <c r="AT2795" s="93"/>
      <c r="AU2795" s="199" t="s">
        <v>32687</v>
      </c>
      <c r="AV2795" s="200">
        <v>4084.17</v>
      </c>
      <c r="BD2795" s="263"/>
      <c r="BE2795" s="264"/>
      <c r="BG2795" s="244" t="s">
        <v>43522</v>
      </c>
      <c r="BH2795" s="245">
        <v>909.6</v>
      </c>
      <c r="BJ2795" s="230" t="s">
        <v>39895</v>
      </c>
      <c r="BK2795" s="231">
        <v>1936.4</v>
      </c>
      <c r="BM2795" s="209" t="s">
        <v>7462</v>
      </c>
      <c r="BN2795" s="210">
        <v>58595</v>
      </c>
    </row>
    <row r="2796" spans="13:66" x14ac:dyDescent="0.55000000000000004">
      <c r="M2796" s="250" t="s">
        <v>43505</v>
      </c>
      <c r="N2796" s="250"/>
      <c r="O2796" s="251">
        <v>54481</v>
      </c>
      <c r="Q2796" s="224" t="s">
        <v>39698</v>
      </c>
      <c r="R2796" s="224"/>
      <c r="S2796" s="225">
        <v>20000</v>
      </c>
      <c r="U2796" s="203" t="s">
        <v>3280</v>
      </c>
      <c r="V2796" s="203"/>
      <c r="W2796" s="204">
        <v>681912.84</v>
      </c>
      <c r="AF2796" t="s">
        <v>71575</v>
      </c>
      <c r="AG2796" s="284">
        <v>33092.5</v>
      </c>
      <c r="AI2796" s="276" t="s">
        <v>55047</v>
      </c>
      <c r="AJ2796" s="277">
        <v>1331.11</v>
      </c>
      <c r="AL2796" s="246" t="s">
        <v>64089</v>
      </c>
      <c r="AM2796" s="247">
        <v>2031.7</v>
      </c>
      <c r="AO2796" s="226" t="s">
        <v>17358</v>
      </c>
      <c r="AP2796" s="227">
        <v>864277.91</v>
      </c>
      <c r="AR2796" s="207" t="s">
        <v>17279</v>
      </c>
      <c r="AS2796" s="208">
        <v>19634.48</v>
      </c>
      <c r="AT2796" s="93"/>
      <c r="AU2796" s="199" t="s">
        <v>32688</v>
      </c>
      <c r="AV2796" s="200">
        <v>141521.38</v>
      </c>
      <c r="BD2796" s="263"/>
      <c r="BE2796" s="264"/>
      <c r="BG2796" s="244" t="s">
        <v>43526</v>
      </c>
      <c r="BH2796" s="245">
        <v>54481</v>
      </c>
      <c r="BJ2796" s="230" t="s">
        <v>39896</v>
      </c>
      <c r="BK2796" s="231">
        <v>20000</v>
      </c>
      <c r="BM2796" s="209" t="s">
        <v>7865</v>
      </c>
      <c r="BN2796" s="210">
        <v>10305.39</v>
      </c>
    </row>
    <row r="2797" spans="13:66" x14ac:dyDescent="0.55000000000000004">
      <c r="M2797" s="250" t="s">
        <v>43506</v>
      </c>
      <c r="N2797" s="250"/>
      <c r="O2797" s="251">
        <v>21600</v>
      </c>
      <c r="Q2797" s="224" t="s">
        <v>39699</v>
      </c>
      <c r="R2797" s="224"/>
      <c r="S2797" s="225">
        <v>529.98</v>
      </c>
      <c r="U2797" s="203" t="s">
        <v>3281</v>
      </c>
      <c r="V2797" s="203"/>
      <c r="W2797" s="204">
        <v>26441306.34</v>
      </c>
      <c r="AF2797" t="s">
        <v>68347</v>
      </c>
      <c r="AG2797" s="284">
        <v>1655.28</v>
      </c>
      <c r="AI2797" s="276" t="s">
        <v>55048</v>
      </c>
      <c r="AJ2797" s="277">
        <v>3991.56</v>
      </c>
      <c r="AL2797" s="246" t="s">
        <v>57311</v>
      </c>
      <c r="AM2797" s="247">
        <v>2980</v>
      </c>
      <c r="AO2797" s="226" t="s">
        <v>17359</v>
      </c>
      <c r="AP2797" s="227">
        <v>73279.12</v>
      </c>
      <c r="AR2797" s="207" t="s">
        <v>17280</v>
      </c>
      <c r="AS2797" s="208">
        <v>1502.04</v>
      </c>
      <c r="AT2797" s="93"/>
      <c r="AU2797" s="199" t="s">
        <v>32689</v>
      </c>
      <c r="AV2797" s="200">
        <v>2993.05</v>
      </c>
      <c r="BD2797" s="263"/>
      <c r="BE2797" s="264"/>
      <c r="BG2797" s="244" t="s">
        <v>43527</v>
      </c>
      <c r="BH2797" s="245">
        <v>21600</v>
      </c>
      <c r="BJ2797" s="230" t="s">
        <v>39897</v>
      </c>
      <c r="BK2797" s="231">
        <v>529.98</v>
      </c>
      <c r="BM2797" s="209" t="s">
        <v>7972</v>
      </c>
      <c r="BN2797" s="210">
        <v>11415</v>
      </c>
    </row>
    <row r="2798" spans="13:66" x14ac:dyDescent="0.55000000000000004">
      <c r="M2798" s="250" t="s">
        <v>43507</v>
      </c>
      <c r="N2798" s="250"/>
      <c r="O2798" s="251">
        <v>9000</v>
      </c>
      <c r="Q2798" s="224" t="s">
        <v>39702</v>
      </c>
      <c r="R2798" s="224"/>
      <c r="S2798" s="225">
        <v>7741.22</v>
      </c>
      <c r="U2798" s="203" t="s">
        <v>3282</v>
      </c>
      <c r="V2798" s="203"/>
      <c r="W2798" s="204">
        <v>123470.59</v>
      </c>
      <c r="AF2798" t="s">
        <v>71576</v>
      </c>
      <c r="AG2798" s="284">
        <v>6489.6</v>
      </c>
      <c r="AI2798" s="276" t="s">
        <v>55978</v>
      </c>
      <c r="AJ2798" s="277">
        <v>1825.8</v>
      </c>
      <c r="AL2798" s="246" t="s">
        <v>51915</v>
      </c>
      <c r="AM2798" s="247">
        <v>1464.56</v>
      </c>
      <c r="AO2798" s="226" t="s">
        <v>17360</v>
      </c>
      <c r="AP2798" s="227">
        <v>145719.79999999999</v>
      </c>
      <c r="AR2798" s="207" t="s">
        <v>17281</v>
      </c>
      <c r="AS2798" s="208">
        <v>234.5</v>
      </c>
      <c r="AT2798" s="93"/>
      <c r="AU2798" s="199" t="s">
        <v>32690</v>
      </c>
      <c r="AV2798" s="200">
        <v>141920.4</v>
      </c>
      <c r="BD2798" s="263"/>
      <c r="BE2798" s="264"/>
      <c r="BG2798" s="252" t="s">
        <v>43529</v>
      </c>
      <c r="BH2798" s="253">
        <v>9000</v>
      </c>
      <c r="BJ2798" s="230" t="s">
        <v>39900</v>
      </c>
      <c r="BK2798" s="231">
        <v>7741.22</v>
      </c>
      <c r="BM2798" s="209" t="s">
        <v>8114</v>
      </c>
      <c r="BN2798" s="210">
        <v>18190.02</v>
      </c>
    </row>
    <row r="2799" spans="13:66" x14ac:dyDescent="0.55000000000000004">
      <c r="M2799" s="250" t="s">
        <v>43508</v>
      </c>
      <c r="N2799" s="250"/>
      <c r="O2799" s="251">
        <v>18000</v>
      </c>
      <c r="Q2799" s="224" t="s">
        <v>39704</v>
      </c>
      <c r="R2799" s="224"/>
      <c r="S2799" s="225">
        <v>6026.93</v>
      </c>
      <c r="U2799" s="203" t="s">
        <v>3408</v>
      </c>
      <c r="V2799" s="203"/>
      <c r="W2799" s="204">
        <v>22994.6</v>
      </c>
      <c r="AF2799" t="s">
        <v>58878</v>
      </c>
      <c r="AG2799">
        <v>147.28</v>
      </c>
      <c r="AI2799" s="276" t="s">
        <v>67372</v>
      </c>
      <c r="AJ2799" s="277">
        <v>17400</v>
      </c>
      <c r="AL2799" s="246" t="s">
        <v>54959</v>
      </c>
      <c r="AM2799" s="247">
        <v>1897.67</v>
      </c>
      <c r="AO2799" s="226" t="s">
        <v>17361</v>
      </c>
      <c r="AP2799" s="227">
        <v>36907.11</v>
      </c>
      <c r="AR2799" s="207" t="s">
        <v>17282</v>
      </c>
      <c r="AS2799" s="208">
        <v>690</v>
      </c>
      <c r="AT2799" s="93"/>
      <c r="AU2799" s="199" t="s">
        <v>14161</v>
      </c>
      <c r="AV2799" s="200">
        <v>61150.62</v>
      </c>
      <c r="BD2799" s="263"/>
      <c r="BE2799" s="264"/>
      <c r="BG2799" s="252" t="s">
        <v>43530</v>
      </c>
      <c r="BH2799" s="253">
        <v>18000</v>
      </c>
      <c r="BJ2799" s="230" t="s">
        <v>39902</v>
      </c>
      <c r="BK2799" s="231">
        <v>6026.93</v>
      </c>
      <c r="BM2799" s="209" t="s">
        <v>8390</v>
      </c>
      <c r="BN2799" s="210">
        <v>47448.37</v>
      </c>
    </row>
    <row r="2800" spans="13:66" x14ac:dyDescent="0.55000000000000004">
      <c r="M2800" s="250" t="s">
        <v>43509</v>
      </c>
      <c r="N2800" s="250"/>
      <c r="O2800" s="251">
        <v>1200</v>
      </c>
      <c r="Q2800" s="224" t="s">
        <v>39705</v>
      </c>
      <c r="R2800" s="224"/>
      <c r="S2800" s="225">
        <v>8563.7800000000007</v>
      </c>
      <c r="U2800" s="203" t="s">
        <v>3409</v>
      </c>
      <c r="V2800" s="203"/>
      <c r="W2800" s="204">
        <v>11398</v>
      </c>
      <c r="AF2800" t="s">
        <v>71577</v>
      </c>
      <c r="AG2800" s="284">
        <v>2431.7600000000002</v>
      </c>
      <c r="AI2800" s="276" t="s">
        <v>55052</v>
      </c>
      <c r="AJ2800" s="277">
        <v>1331.07</v>
      </c>
      <c r="AL2800" s="246" t="s">
        <v>63630</v>
      </c>
      <c r="AM2800" s="247">
        <v>3150</v>
      </c>
      <c r="AO2800" s="226" t="s">
        <v>34699</v>
      </c>
      <c r="AP2800" s="227">
        <v>187251.20000000001</v>
      </c>
      <c r="AR2800" s="207" t="s">
        <v>17283</v>
      </c>
      <c r="AS2800" s="208">
        <v>22543.07</v>
      </c>
      <c r="AT2800" s="93"/>
      <c r="AU2800" s="199" t="s">
        <v>14162</v>
      </c>
      <c r="AV2800" s="200">
        <v>4677.8</v>
      </c>
      <c r="BD2800" s="263"/>
      <c r="BE2800" s="264"/>
      <c r="BG2800" s="252" t="s">
        <v>43531</v>
      </c>
      <c r="BH2800" s="253">
        <v>1200</v>
      </c>
      <c r="BJ2800" s="230" t="s">
        <v>39903</v>
      </c>
      <c r="BK2800" s="231">
        <v>8563.7800000000007</v>
      </c>
      <c r="BM2800" s="209" t="s">
        <v>8560</v>
      </c>
      <c r="BN2800" s="210">
        <v>91333.69</v>
      </c>
    </row>
    <row r="2801" spans="13:66" x14ac:dyDescent="0.55000000000000004">
      <c r="M2801" s="250" t="s">
        <v>43510</v>
      </c>
      <c r="N2801" s="250"/>
      <c r="O2801" s="251">
        <v>93197.33</v>
      </c>
      <c r="Q2801" s="224" t="s">
        <v>39706</v>
      </c>
      <c r="R2801" s="224"/>
      <c r="S2801" s="225">
        <v>257.74</v>
      </c>
      <c r="U2801" s="203" t="s">
        <v>3410</v>
      </c>
      <c r="V2801" s="203"/>
      <c r="W2801" s="204">
        <v>42685.75</v>
      </c>
      <c r="AF2801" t="s">
        <v>71578</v>
      </c>
      <c r="AG2801" s="284">
        <v>3914</v>
      </c>
      <c r="AI2801" s="276" t="s">
        <v>55053</v>
      </c>
      <c r="AJ2801" s="277">
        <v>3441</v>
      </c>
      <c r="AL2801" s="246" t="s">
        <v>51917</v>
      </c>
      <c r="AM2801" s="247">
        <v>498.19</v>
      </c>
      <c r="AO2801" s="226" t="s">
        <v>17362</v>
      </c>
      <c r="AP2801" s="227">
        <v>100172.22</v>
      </c>
      <c r="AR2801" s="207" t="s">
        <v>17284</v>
      </c>
      <c r="AS2801" s="208">
        <v>5200</v>
      </c>
      <c r="AT2801" s="93"/>
      <c r="AU2801" s="199" t="s">
        <v>14163</v>
      </c>
      <c r="AV2801" s="200">
        <v>2060.5</v>
      </c>
      <c r="BD2801" s="263"/>
      <c r="BE2801" s="264"/>
      <c r="BG2801" s="252" t="s">
        <v>43534</v>
      </c>
      <c r="BH2801" s="253">
        <v>93197.33</v>
      </c>
      <c r="BJ2801" s="230" t="s">
        <v>39904</v>
      </c>
      <c r="BK2801" s="231">
        <v>257.74</v>
      </c>
      <c r="BM2801" s="209" t="s">
        <v>8771</v>
      </c>
      <c r="BN2801" s="210">
        <v>6462</v>
      </c>
    </row>
    <row r="2802" spans="13:66" x14ac:dyDescent="0.55000000000000004">
      <c r="M2802" s="250" t="s">
        <v>43511</v>
      </c>
      <c r="N2802" s="250"/>
      <c r="O2802" s="251">
        <v>5556.47</v>
      </c>
      <c r="Q2802" s="224" t="s">
        <v>39707</v>
      </c>
      <c r="R2802" s="224"/>
      <c r="S2802" s="225">
        <v>10202.48</v>
      </c>
      <c r="U2802" s="203" t="s">
        <v>3411</v>
      </c>
      <c r="V2802" s="203"/>
      <c r="W2802" s="204">
        <v>196686.85</v>
      </c>
      <c r="AF2802" t="s">
        <v>53209</v>
      </c>
      <c r="AG2802" s="284">
        <v>4250</v>
      </c>
      <c r="AI2802" s="276" t="s">
        <v>47903</v>
      </c>
      <c r="AJ2802" s="277">
        <v>24150.35</v>
      </c>
      <c r="AL2802" s="246" t="s">
        <v>51918</v>
      </c>
      <c r="AM2802" s="247">
        <v>1595.5</v>
      </c>
      <c r="AO2802" s="226" t="s">
        <v>51884</v>
      </c>
      <c r="AP2802" s="227">
        <v>8103.9</v>
      </c>
      <c r="AR2802" s="207" t="s">
        <v>17285</v>
      </c>
      <c r="AS2802" s="208">
        <v>28061.96</v>
      </c>
      <c r="AT2802" s="93"/>
      <c r="AU2802" s="199" t="s">
        <v>26737</v>
      </c>
      <c r="AV2802" s="200">
        <v>4084.17</v>
      </c>
      <c r="BD2802" s="263"/>
      <c r="BE2802" s="264"/>
      <c r="BG2802" s="252" t="s">
        <v>43535</v>
      </c>
      <c r="BH2802" s="253">
        <v>5556.47</v>
      </c>
      <c r="BJ2802" s="230" t="s">
        <v>39905</v>
      </c>
      <c r="BK2802" s="231">
        <v>10202.48</v>
      </c>
      <c r="BM2802" s="209" t="s">
        <v>9053</v>
      </c>
      <c r="BN2802" s="210">
        <v>13918.95</v>
      </c>
    </row>
    <row r="2803" spans="13:66" x14ac:dyDescent="0.55000000000000004">
      <c r="M2803" s="250" t="s">
        <v>43512</v>
      </c>
      <c r="N2803" s="250"/>
      <c r="O2803" s="251">
        <v>27000</v>
      </c>
      <c r="Q2803" s="224" t="s">
        <v>39709</v>
      </c>
      <c r="R2803" s="224"/>
      <c r="S2803" s="225">
        <v>778.12</v>
      </c>
      <c r="U2803" s="203" t="s">
        <v>4157</v>
      </c>
      <c r="V2803" s="203"/>
      <c r="W2803" s="204">
        <v>9973</v>
      </c>
      <c r="AF2803" t="s">
        <v>35382</v>
      </c>
      <c r="AG2803" s="284">
        <v>119814.93</v>
      </c>
      <c r="AI2803" s="276" t="s">
        <v>57348</v>
      </c>
      <c r="AJ2803" s="277">
        <v>3784.95</v>
      </c>
      <c r="AL2803" s="246" t="s">
        <v>55910</v>
      </c>
      <c r="AM2803" s="247">
        <v>1741.65</v>
      </c>
      <c r="AO2803" s="226" t="s">
        <v>17363</v>
      </c>
      <c r="AP2803" s="227">
        <v>14962.09</v>
      </c>
      <c r="AR2803" s="207" t="s">
        <v>17286</v>
      </c>
      <c r="AS2803" s="208">
        <v>2380</v>
      </c>
      <c r="AT2803" s="93"/>
      <c r="AU2803" s="199" t="s">
        <v>14164</v>
      </c>
      <c r="AV2803" s="200">
        <v>156263.39000000001</v>
      </c>
      <c r="BD2803" s="263"/>
      <c r="BE2803" s="264"/>
      <c r="BG2803" s="252" t="s">
        <v>43536</v>
      </c>
      <c r="BH2803" s="253">
        <v>27000</v>
      </c>
      <c r="BJ2803" s="230" t="s">
        <v>39907</v>
      </c>
      <c r="BK2803" s="231">
        <v>778.12</v>
      </c>
      <c r="BM2803" s="209" t="s">
        <v>9182</v>
      </c>
      <c r="BN2803" s="210">
        <v>1321</v>
      </c>
    </row>
    <row r="2804" spans="13:66" x14ac:dyDescent="0.55000000000000004">
      <c r="M2804" s="250" t="s">
        <v>41249</v>
      </c>
      <c r="N2804" s="250"/>
      <c r="O2804" s="251">
        <v>-0.01</v>
      </c>
      <c r="Q2804" s="224" t="s">
        <v>39710</v>
      </c>
      <c r="R2804" s="224"/>
      <c r="S2804" s="225">
        <v>276.69</v>
      </c>
      <c r="U2804" s="203" t="s">
        <v>3283</v>
      </c>
      <c r="V2804" s="203"/>
      <c r="W2804" s="204">
        <v>48246.94</v>
      </c>
      <c r="AF2804" t="s">
        <v>53210</v>
      </c>
      <c r="AG2804" s="284">
        <v>2616.79</v>
      </c>
      <c r="AI2804" s="276" t="s">
        <v>39051</v>
      </c>
      <c r="AJ2804" s="277">
        <v>391222.08</v>
      </c>
      <c r="AL2804" s="246" t="s">
        <v>51919</v>
      </c>
      <c r="AM2804" s="247">
        <v>575.6</v>
      </c>
      <c r="AO2804" s="226" t="s">
        <v>33262</v>
      </c>
      <c r="AP2804" s="227">
        <v>99580</v>
      </c>
      <c r="AR2804" s="207" t="s">
        <v>17287</v>
      </c>
      <c r="AS2804" s="208">
        <v>181.35</v>
      </c>
      <c r="AT2804" s="93"/>
      <c r="AU2804" s="199" t="s">
        <v>14165</v>
      </c>
      <c r="AV2804" s="200">
        <v>36307.019999999997</v>
      </c>
      <c r="BD2804" s="263"/>
      <c r="BE2804" s="264"/>
      <c r="BG2804" s="252" t="s">
        <v>41790</v>
      </c>
      <c r="BH2804" s="253">
        <v>-0.01</v>
      </c>
      <c r="BJ2804" s="230" t="s">
        <v>39908</v>
      </c>
      <c r="BK2804" s="231">
        <v>276.69</v>
      </c>
      <c r="BM2804" s="209" t="s">
        <v>9367</v>
      </c>
      <c r="BN2804" s="210">
        <v>909214.12</v>
      </c>
    </row>
    <row r="2805" spans="13:66" x14ac:dyDescent="0.55000000000000004">
      <c r="M2805" s="250" t="s">
        <v>41283</v>
      </c>
      <c r="N2805" s="250"/>
      <c r="O2805" s="251">
        <v>-0.02</v>
      </c>
      <c r="Q2805" s="224" t="s">
        <v>39711</v>
      </c>
      <c r="R2805" s="224"/>
      <c r="S2805" s="225">
        <v>261.89</v>
      </c>
      <c r="U2805" s="203" t="s">
        <v>3284</v>
      </c>
      <c r="V2805" s="203"/>
      <c r="W2805" s="204">
        <v>34679.24</v>
      </c>
      <c r="AF2805" t="s">
        <v>48157</v>
      </c>
      <c r="AG2805" s="284">
        <v>5697</v>
      </c>
      <c r="AI2805" s="276" t="s">
        <v>47904</v>
      </c>
      <c r="AJ2805" s="277">
        <v>68625</v>
      </c>
      <c r="AL2805" s="246" t="s">
        <v>55911</v>
      </c>
      <c r="AM2805" s="247">
        <v>3739.58</v>
      </c>
      <c r="AO2805" s="226" t="s">
        <v>17364</v>
      </c>
      <c r="AP2805" s="227">
        <v>11171.95</v>
      </c>
      <c r="AR2805" s="207" t="s">
        <v>17288</v>
      </c>
      <c r="AS2805" s="208">
        <v>1260</v>
      </c>
      <c r="AT2805" s="93"/>
      <c r="AU2805" s="199" t="s">
        <v>14166</v>
      </c>
      <c r="AV2805" s="200">
        <v>18662.88</v>
      </c>
      <c r="BD2805" s="263"/>
      <c r="BE2805" s="264"/>
      <c r="BG2805" s="252" t="s">
        <v>41824</v>
      </c>
      <c r="BH2805" s="253">
        <v>-0.02</v>
      </c>
      <c r="BJ2805" s="230" t="s">
        <v>39909</v>
      </c>
      <c r="BK2805" s="231">
        <v>261.89</v>
      </c>
      <c r="BM2805" s="209" t="s">
        <v>9956</v>
      </c>
      <c r="BN2805" s="210">
        <v>1255706.1200000001</v>
      </c>
    </row>
    <row r="2806" spans="13:66" x14ac:dyDescent="0.55000000000000004">
      <c r="M2806" s="250" t="s">
        <v>57002</v>
      </c>
      <c r="N2806" s="250"/>
      <c r="O2806" s="251">
        <v>2592.56</v>
      </c>
      <c r="Q2806" s="224" t="s">
        <v>39712</v>
      </c>
      <c r="R2806" s="224"/>
      <c r="S2806" s="225">
        <v>11683.74</v>
      </c>
      <c r="U2806" s="203" t="s">
        <v>3412</v>
      </c>
      <c r="V2806" s="203"/>
      <c r="W2806" s="204">
        <v>145440.38</v>
      </c>
      <c r="AF2806" t="s">
        <v>35383</v>
      </c>
      <c r="AG2806" s="284">
        <v>21647.67</v>
      </c>
      <c r="AI2806" s="276" t="s">
        <v>67373</v>
      </c>
      <c r="AJ2806" s="277">
        <v>10300</v>
      </c>
      <c r="AL2806" s="246" t="s">
        <v>17500</v>
      </c>
      <c r="AM2806" s="247">
        <v>7973.94</v>
      </c>
      <c r="AO2806" s="226" t="s">
        <v>51885</v>
      </c>
      <c r="AP2806" s="227">
        <v>319214.01</v>
      </c>
      <c r="AR2806" s="207" t="s">
        <v>17289</v>
      </c>
      <c r="AS2806" s="208">
        <v>33.65</v>
      </c>
      <c r="AT2806" s="93"/>
      <c r="AU2806" s="199" t="s">
        <v>32691</v>
      </c>
      <c r="AV2806" s="200">
        <v>141920.4</v>
      </c>
      <c r="BD2806" s="263"/>
      <c r="BE2806" s="264"/>
      <c r="BG2806" s="252" t="s">
        <v>57121</v>
      </c>
      <c r="BH2806" s="253">
        <v>2592.56</v>
      </c>
      <c r="BJ2806" s="230" t="s">
        <v>39910</v>
      </c>
      <c r="BK2806" s="231">
        <v>11683.74</v>
      </c>
      <c r="BM2806" s="209" t="s">
        <v>6785</v>
      </c>
      <c r="BN2806" s="210">
        <v>37455</v>
      </c>
    </row>
    <row r="2807" spans="13:66" x14ac:dyDescent="0.55000000000000004">
      <c r="M2807" s="250" t="s">
        <v>57003</v>
      </c>
      <c r="N2807" s="250"/>
      <c r="O2807" s="251">
        <v>1539.99</v>
      </c>
      <c r="Q2807" s="224" t="s">
        <v>39713</v>
      </c>
      <c r="R2807" s="224"/>
      <c r="S2807" s="225">
        <v>21756.23</v>
      </c>
      <c r="U2807" s="203" t="s">
        <v>3285</v>
      </c>
      <c r="V2807" s="203"/>
      <c r="W2807" s="204">
        <v>17553.3</v>
      </c>
      <c r="AF2807" t="s">
        <v>68358</v>
      </c>
      <c r="AG2807" s="284">
        <v>1283.18</v>
      </c>
      <c r="AI2807" s="276" t="s">
        <v>39052</v>
      </c>
      <c r="AJ2807" s="277">
        <v>38028.39</v>
      </c>
      <c r="AL2807" s="246" t="s">
        <v>57312</v>
      </c>
      <c r="AM2807" s="247">
        <v>29563.91</v>
      </c>
      <c r="AO2807" s="226" t="s">
        <v>17366</v>
      </c>
      <c r="AP2807" s="227">
        <v>72508.12</v>
      </c>
      <c r="AR2807" s="207" t="s">
        <v>17290</v>
      </c>
      <c r="AS2807" s="208">
        <v>140</v>
      </c>
      <c r="AT2807" s="93"/>
      <c r="AU2807" s="199" t="s">
        <v>32692</v>
      </c>
      <c r="AV2807" s="200">
        <v>2301.1999999999998</v>
      </c>
      <c r="BD2807" s="263"/>
      <c r="BE2807" s="264"/>
      <c r="BG2807" s="252" t="s">
        <v>57122</v>
      </c>
      <c r="BH2807" s="253">
        <v>1539.99</v>
      </c>
      <c r="BJ2807" s="230" t="s">
        <v>39911</v>
      </c>
      <c r="BK2807" s="231">
        <v>21756.23</v>
      </c>
      <c r="BM2807" s="209" t="s">
        <v>7632</v>
      </c>
      <c r="BN2807" s="210">
        <v>187456</v>
      </c>
    </row>
    <row r="2808" spans="13:66" x14ac:dyDescent="0.55000000000000004">
      <c r="M2808" s="250" t="s">
        <v>57004</v>
      </c>
      <c r="N2808" s="250"/>
      <c r="O2808" s="251">
        <v>103248.48</v>
      </c>
      <c r="Q2808" s="224" t="s">
        <v>39715</v>
      </c>
      <c r="R2808" s="224"/>
      <c r="S2808" s="225">
        <v>18447.169999999998</v>
      </c>
      <c r="U2808" s="203" t="s">
        <v>3413</v>
      </c>
      <c r="V2808" s="203"/>
      <c r="W2808" s="204">
        <v>74087.149999999994</v>
      </c>
      <c r="AF2808" t="s">
        <v>57676</v>
      </c>
      <c r="AG2808">
        <v>950</v>
      </c>
      <c r="AI2808" s="276" t="s">
        <v>39053</v>
      </c>
      <c r="AJ2808" s="277">
        <v>115772.51</v>
      </c>
      <c r="AL2808" s="246" t="s">
        <v>36123</v>
      </c>
      <c r="AM2808" s="247">
        <v>185498.98</v>
      </c>
      <c r="AO2808" s="226" t="s">
        <v>33263</v>
      </c>
      <c r="AP2808" s="227">
        <v>50970.2</v>
      </c>
      <c r="AR2808" s="207" t="s">
        <v>17291</v>
      </c>
      <c r="AS2808" s="208">
        <v>1170</v>
      </c>
      <c r="AT2808" s="93"/>
      <c r="AU2808" s="199" t="s">
        <v>32693</v>
      </c>
      <c r="AV2808" s="200">
        <v>176.04</v>
      </c>
      <c r="BD2808" s="263"/>
      <c r="BE2808" s="264"/>
      <c r="BG2808" s="252" t="s">
        <v>57123</v>
      </c>
      <c r="BH2808" s="253">
        <v>103248.48</v>
      </c>
      <c r="BJ2808" s="230" t="s">
        <v>39913</v>
      </c>
      <c r="BK2808" s="231">
        <v>18447.169999999998</v>
      </c>
      <c r="BM2808" s="209" t="s">
        <v>8772</v>
      </c>
      <c r="BN2808" s="210">
        <v>2809</v>
      </c>
    </row>
    <row r="2809" spans="13:66" x14ac:dyDescent="0.55000000000000004">
      <c r="M2809" s="250" t="s">
        <v>57005</v>
      </c>
      <c r="N2809" s="250"/>
      <c r="O2809" s="251">
        <v>5918.07</v>
      </c>
      <c r="Q2809" s="224" t="s">
        <v>39718</v>
      </c>
      <c r="R2809" s="224"/>
      <c r="S2809" s="225">
        <v>439.14</v>
      </c>
      <c r="U2809" s="203" t="s">
        <v>3414</v>
      </c>
      <c r="V2809" s="203"/>
      <c r="W2809" s="204">
        <v>5014</v>
      </c>
      <c r="AF2809" t="s">
        <v>55304</v>
      </c>
      <c r="AG2809">
        <v>215.55</v>
      </c>
      <c r="AI2809" s="276" t="s">
        <v>57349</v>
      </c>
      <c r="AJ2809" s="277">
        <v>1178.56</v>
      </c>
      <c r="AL2809" s="246" t="s">
        <v>34710</v>
      </c>
      <c r="AM2809" s="247">
        <v>73271.990000000005</v>
      </c>
      <c r="AO2809" s="226" t="s">
        <v>17367</v>
      </c>
      <c r="AP2809" s="227">
        <v>9467.01</v>
      </c>
      <c r="AR2809" s="207" t="s">
        <v>17292</v>
      </c>
      <c r="AS2809" s="208">
        <v>943</v>
      </c>
      <c r="AT2809" s="93"/>
      <c r="AU2809" s="199" t="s">
        <v>32694</v>
      </c>
      <c r="AV2809" s="200">
        <v>2304.61</v>
      </c>
      <c r="BD2809" s="263"/>
      <c r="BE2809" s="264"/>
      <c r="BG2809" s="252" t="s">
        <v>57124</v>
      </c>
      <c r="BH2809" s="253">
        <v>5918.07</v>
      </c>
      <c r="BJ2809" s="230" t="s">
        <v>39917</v>
      </c>
      <c r="BK2809" s="231">
        <v>439.14</v>
      </c>
      <c r="BM2809" s="209" t="s">
        <v>9368</v>
      </c>
      <c r="BN2809" s="210">
        <v>273331.53000000003</v>
      </c>
    </row>
    <row r="2810" spans="13:66" x14ac:dyDescent="0.55000000000000004">
      <c r="M2810" s="250" t="s">
        <v>57006</v>
      </c>
      <c r="N2810" s="250"/>
      <c r="O2810" s="251">
        <v>13696.03</v>
      </c>
      <c r="Q2810" s="224" t="s">
        <v>39719</v>
      </c>
      <c r="R2810" s="224"/>
      <c r="S2810" s="225">
        <v>184.82</v>
      </c>
      <c r="U2810" s="203" t="s">
        <v>3286</v>
      </c>
      <c r="V2810" s="203"/>
      <c r="W2810" s="204">
        <v>291917.53999999998</v>
      </c>
      <c r="AF2810" t="s">
        <v>35384</v>
      </c>
      <c r="AG2810" s="284">
        <v>11386.65</v>
      </c>
      <c r="AI2810" s="276" t="s">
        <v>48804</v>
      </c>
      <c r="AJ2810" s="277">
        <v>20909.849999999999</v>
      </c>
      <c r="AL2810" s="246" t="s">
        <v>34711</v>
      </c>
      <c r="AM2810" s="247">
        <v>45623.27</v>
      </c>
      <c r="AO2810" s="226" t="s">
        <v>46757</v>
      </c>
      <c r="AP2810" s="227">
        <v>-862.19</v>
      </c>
      <c r="AR2810" s="207" t="s">
        <v>17293</v>
      </c>
      <c r="AS2810" s="208">
        <v>11522</v>
      </c>
      <c r="AT2810" s="93"/>
      <c r="AU2810" s="199" t="s">
        <v>32695</v>
      </c>
      <c r="AV2810" s="200">
        <v>82122.55</v>
      </c>
      <c r="BD2810" s="263"/>
      <c r="BE2810" s="264"/>
      <c r="BG2810" s="252" t="s">
        <v>57125</v>
      </c>
      <c r="BH2810" s="253">
        <v>13696.03</v>
      </c>
      <c r="BJ2810" s="230" t="s">
        <v>39918</v>
      </c>
      <c r="BK2810" s="231">
        <v>184.82</v>
      </c>
      <c r="BM2810" s="209" t="s">
        <v>9549</v>
      </c>
      <c r="BN2810" s="210">
        <v>9168</v>
      </c>
    </row>
    <row r="2811" spans="13:66" x14ac:dyDescent="0.55000000000000004">
      <c r="M2811" s="250" t="s">
        <v>57007</v>
      </c>
      <c r="N2811" s="250"/>
      <c r="O2811" s="251">
        <v>24051.15</v>
      </c>
      <c r="Q2811" s="224" t="s">
        <v>39720</v>
      </c>
      <c r="R2811" s="224"/>
      <c r="S2811" s="225">
        <v>54510.69</v>
      </c>
      <c r="U2811" s="203" t="s">
        <v>3415</v>
      </c>
      <c r="V2811" s="203"/>
      <c r="W2811" s="204">
        <v>16823</v>
      </c>
      <c r="AF2811" t="s">
        <v>35385</v>
      </c>
      <c r="AG2811" s="284">
        <v>37409.43</v>
      </c>
      <c r="AI2811" s="276" t="s">
        <v>55981</v>
      </c>
      <c r="AJ2811" s="277">
        <v>95300</v>
      </c>
      <c r="AL2811" s="246" t="s">
        <v>38948</v>
      </c>
      <c r="AM2811" s="247">
        <v>18812.919999999998</v>
      </c>
      <c r="AO2811" s="226" t="s">
        <v>42255</v>
      </c>
      <c r="AP2811" s="227">
        <v>19947</v>
      </c>
      <c r="AR2811" s="207" t="s">
        <v>17294</v>
      </c>
      <c r="AS2811" s="208">
        <v>738.15</v>
      </c>
      <c r="AT2811" s="93"/>
      <c r="AU2811" s="199" t="s">
        <v>32696</v>
      </c>
      <c r="AV2811" s="200">
        <v>13185.03</v>
      </c>
      <c r="BD2811" s="263"/>
      <c r="BE2811" s="264"/>
      <c r="BG2811" s="252" t="s">
        <v>57126</v>
      </c>
      <c r="BH2811" s="253">
        <v>24051.15</v>
      </c>
      <c r="BJ2811" s="230" t="s">
        <v>39919</v>
      </c>
      <c r="BK2811" s="231">
        <v>54510.69</v>
      </c>
      <c r="BM2811" s="209" t="s">
        <v>9957</v>
      </c>
      <c r="BN2811" s="210">
        <v>510219.53</v>
      </c>
    </row>
    <row r="2812" spans="13:66" x14ac:dyDescent="0.55000000000000004">
      <c r="M2812" s="250" t="s">
        <v>57008</v>
      </c>
      <c r="N2812" s="250"/>
      <c r="O2812" s="251">
        <v>864.26</v>
      </c>
      <c r="Q2812" s="224" t="s">
        <v>39721</v>
      </c>
      <c r="R2812" s="224"/>
      <c r="S2812" s="225">
        <v>21717.599999999999</v>
      </c>
      <c r="U2812" s="203" t="s">
        <v>3416</v>
      </c>
      <c r="V2812" s="203"/>
      <c r="W2812" s="204">
        <v>46159.79</v>
      </c>
      <c r="AF2812" t="s">
        <v>35386</v>
      </c>
      <c r="AG2812" s="284">
        <v>18212.580000000002</v>
      </c>
      <c r="AI2812" s="276" t="s">
        <v>66550</v>
      </c>
      <c r="AJ2812" s="277">
        <v>56792.14</v>
      </c>
      <c r="AL2812" s="246" t="s">
        <v>58459</v>
      </c>
      <c r="AM2812" s="247">
        <v>3851.82</v>
      </c>
      <c r="AO2812" s="226" t="s">
        <v>42256</v>
      </c>
      <c r="AP2812" s="227">
        <v>1572</v>
      </c>
      <c r="AR2812" s="207" t="s">
        <v>17295</v>
      </c>
      <c r="AS2812" s="208">
        <v>8999.85</v>
      </c>
      <c r="AT2812" s="93"/>
      <c r="AU2812" s="199" t="s">
        <v>32697</v>
      </c>
      <c r="AV2812" s="200">
        <v>7830.04</v>
      </c>
      <c r="BD2812" s="263"/>
      <c r="BE2812" s="264"/>
      <c r="BG2812" s="252" t="s">
        <v>57127</v>
      </c>
      <c r="BH2812" s="253">
        <v>864.26</v>
      </c>
      <c r="BJ2812" s="230" t="s">
        <v>39920</v>
      </c>
      <c r="BK2812" s="231">
        <v>21717.599999999999</v>
      </c>
      <c r="BM2812" s="209" t="s">
        <v>6786</v>
      </c>
      <c r="BN2812" s="210">
        <v>939227</v>
      </c>
    </row>
    <row r="2813" spans="13:66" x14ac:dyDescent="0.55000000000000004">
      <c r="M2813" s="250" t="s">
        <v>57009</v>
      </c>
      <c r="N2813" s="250"/>
      <c r="O2813" s="251">
        <v>11761.72</v>
      </c>
      <c r="Q2813" s="224" t="s">
        <v>39723</v>
      </c>
      <c r="R2813" s="224"/>
      <c r="S2813" s="225">
        <v>22898.39</v>
      </c>
      <c r="U2813" s="203" t="s">
        <v>3417</v>
      </c>
      <c r="V2813" s="203"/>
      <c r="W2813" s="204">
        <v>14013.4</v>
      </c>
      <c r="AF2813" t="s">
        <v>58879</v>
      </c>
      <c r="AG2813" s="284">
        <v>714001</v>
      </c>
      <c r="AI2813" s="276" t="s">
        <v>66551</v>
      </c>
      <c r="AJ2813" s="277">
        <v>78025.399999999994</v>
      </c>
      <c r="AL2813" s="246" t="s">
        <v>34713</v>
      </c>
      <c r="AM2813" s="247">
        <v>2000</v>
      </c>
      <c r="AO2813" s="226" t="s">
        <v>51886</v>
      </c>
      <c r="AP2813" s="227">
        <v>632.75</v>
      </c>
      <c r="AR2813" s="207" t="s">
        <v>17296</v>
      </c>
      <c r="AS2813" s="208">
        <v>1726.02</v>
      </c>
      <c r="AT2813" s="93"/>
      <c r="AU2813" s="199" t="s">
        <v>32698</v>
      </c>
      <c r="AV2813" s="200">
        <v>821000</v>
      </c>
      <c r="BD2813" s="263"/>
      <c r="BE2813" s="264"/>
      <c r="BG2813" s="252" t="s">
        <v>57128</v>
      </c>
      <c r="BH2813" s="253">
        <v>11761.72</v>
      </c>
      <c r="BJ2813" s="230" t="s">
        <v>39922</v>
      </c>
      <c r="BK2813" s="231">
        <v>22898.39</v>
      </c>
      <c r="BM2813" s="209" t="s">
        <v>6974</v>
      </c>
      <c r="BN2813" s="210">
        <v>124764</v>
      </c>
    </row>
    <row r="2814" spans="13:66" x14ac:dyDescent="0.55000000000000004">
      <c r="M2814" s="250" t="s">
        <v>57010</v>
      </c>
      <c r="N2814" s="250"/>
      <c r="O2814" s="251">
        <v>30746.25</v>
      </c>
      <c r="Q2814" s="224" t="s">
        <v>39724</v>
      </c>
      <c r="R2814" s="224"/>
      <c r="S2814" s="225">
        <v>40000</v>
      </c>
      <c r="U2814" s="203" t="s">
        <v>3418</v>
      </c>
      <c r="V2814" s="203"/>
      <c r="W2814" s="204">
        <v>40605</v>
      </c>
      <c r="AF2814" t="s">
        <v>59162</v>
      </c>
      <c r="AG2814" s="284">
        <v>163424.82999999999</v>
      </c>
      <c r="AI2814" s="276" t="s">
        <v>39054</v>
      </c>
      <c r="AJ2814" s="277">
        <v>42664.61</v>
      </c>
      <c r="AL2814" s="246" t="s">
        <v>60268</v>
      </c>
      <c r="AM2814" s="247">
        <v>13500</v>
      </c>
      <c r="AO2814" s="226" t="s">
        <v>51887</v>
      </c>
      <c r="AP2814" s="227">
        <v>48.4</v>
      </c>
      <c r="AR2814" s="207" t="s">
        <v>17297</v>
      </c>
      <c r="AS2814" s="208">
        <v>-0.02</v>
      </c>
      <c r="AT2814" s="93"/>
      <c r="AU2814" s="199" t="s">
        <v>32699</v>
      </c>
      <c r="AV2814" s="200">
        <v>2301.1999999999998</v>
      </c>
      <c r="BD2814" s="263"/>
      <c r="BE2814" s="264"/>
      <c r="BG2814" s="252" t="s">
        <v>57129</v>
      </c>
      <c r="BH2814" s="253">
        <v>30746.25</v>
      </c>
      <c r="BJ2814" s="230" t="s">
        <v>39923</v>
      </c>
      <c r="BK2814" s="231">
        <v>40000</v>
      </c>
      <c r="BM2814" s="209" t="s">
        <v>7186</v>
      </c>
      <c r="BN2814" s="210">
        <v>59585</v>
      </c>
    </row>
    <row r="2815" spans="13:66" x14ac:dyDescent="0.55000000000000004">
      <c r="M2815" s="250" t="s">
        <v>57011</v>
      </c>
      <c r="N2815" s="250"/>
      <c r="O2815" s="251">
        <v>5809.57</v>
      </c>
      <c r="Q2815" s="224" t="s">
        <v>39725</v>
      </c>
      <c r="R2815" s="224"/>
      <c r="S2815" s="225">
        <v>6512</v>
      </c>
      <c r="U2815" s="203" t="s">
        <v>3287</v>
      </c>
      <c r="V2815" s="203"/>
      <c r="W2815" s="204">
        <v>8223.43</v>
      </c>
      <c r="AF2815" t="s">
        <v>59425</v>
      </c>
      <c r="AG2815" s="284">
        <v>18363.240000000002</v>
      </c>
      <c r="AI2815" s="276" t="s">
        <v>49795</v>
      </c>
      <c r="AJ2815" s="277">
        <v>171444.97</v>
      </c>
      <c r="AL2815" s="246" t="s">
        <v>34715</v>
      </c>
      <c r="AM2815" s="247">
        <v>26073.7</v>
      </c>
      <c r="AO2815" s="226" t="s">
        <v>51888</v>
      </c>
      <c r="AP2815" s="227">
        <v>152.49</v>
      </c>
      <c r="AR2815" s="207" t="s">
        <v>17298</v>
      </c>
      <c r="AS2815" s="208">
        <v>499.98</v>
      </c>
      <c r="AT2815" s="93"/>
      <c r="AU2815" s="199" t="s">
        <v>26817</v>
      </c>
      <c r="AV2815" s="200">
        <v>176.04</v>
      </c>
      <c r="BD2815" s="263"/>
      <c r="BE2815" s="264"/>
      <c r="BG2815" s="252" t="s">
        <v>57130</v>
      </c>
      <c r="BH2815" s="253">
        <v>5809.57</v>
      </c>
      <c r="BJ2815" s="230" t="s">
        <v>39925</v>
      </c>
      <c r="BK2815" s="231">
        <v>6512</v>
      </c>
      <c r="BM2815" s="209" t="s">
        <v>7463</v>
      </c>
      <c r="BN2815" s="210">
        <v>464612</v>
      </c>
    </row>
    <row r="2816" spans="13:66" x14ac:dyDescent="0.55000000000000004">
      <c r="M2816" s="250" t="s">
        <v>57012</v>
      </c>
      <c r="N2816" s="250"/>
      <c r="O2816" s="251">
        <v>5495.96</v>
      </c>
      <c r="Q2816" s="224" t="s">
        <v>39726</v>
      </c>
      <c r="R2816" s="224"/>
      <c r="S2816" s="225">
        <v>1472.08</v>
      </c>
      <c r="U2816" s="203" t="s">
        <v>3288</v>
      </c>
      <c r="V2816" s="203"/>
      <c r="W2816" s="204">
        <v>191</v>
      </c>
      <c r="AF2816" t="s">
        <v>56400</v>
      </c>
      <c r="AG2816" s="284">
        <v>10225.870000000001</v>
      </c>
      <c r="AI2816" s="276" t="s">
        <v>36188</v>
      </c>
      <c r="AJ2816" s="277">
        <v>178537.73</v>
      </c>
      <c r="AL2816" s="246" t="s">
        <v>34716</v>
      </c>
      <c r="AM2816" s="247">
        <v>86107.71</v>
      </c>
      <c r="AO2816" s="226" t="s">
        <v>51889</v>
      </c>
      <c r="AP2816" s="227">
        <v>127.83</v>
      </c>
      <c r="AR2816" s="207" t="s">
        <v>17299</v>
      </c>
      <c r="AS2816" s="208">
        <v>6802</v>
      </c>
      <c r="AT2816" s="93"/>
      <c r="AU2816" s="199" t="s">
        <v>26820</v>
      </c>
      <c r="AV2816" s="200">
        <v>2304.61</v>
      </c>
      <c r="BD2816" s="263"/>
      <c r="BE2816" s="264"/>
      <c r="BG2816" s="252" t="s">
        <v>57131</v>
      </c>
      <c r="BH2816" s="253">
        <v>5495.96</v>
      </c>
      <c r="BJ2816" s="230" t="s">
        <v>39926</v>
      </c>
      <c r="BK2816" s="231">
        <v>1472.08</v>
      </c>
      <c r="BM2816" s="209" t="s">
        <v>7633</v>
      </c>
      <c r="BN2816" s="210">
        <v>403313</v>
      </c>
    </row>
    <row r="2817" spans="13:66" x14ac:dyDescent="0.55000000000000004">
      <c r="M2817" s="250" t="s">
        <v>57013</v>
      </c>
      <c r="N2817" s="250"/>
      <c r="O2817" s="251">
        <v>33818.480000000003</v>
      </c>
      <c r="Q2817" s="224" t="s">
        <v>39729</v>
      </c>
      <c r="R2817" s="224"/>
      <c r="S2817" s="225">
        <v>2061.7800000000002</v>
      </c>
      <c r="U2817" s="203" t="s">
        <v>3419</v>
      </c>
      <c r="V2817" s="203"/>
      <c r="W2817" s="204">
        <v>36056.28</v>
      </c>
      <c r="AF2817" t="s">
        <v>56401</v>
      </c>
      <c r="AG2817">
        <v>736.3</v>
      </c>
      <c r="AI2817" s="276" t="s">
        <v>58219</v>
      </c>
      <c r="AJ2817" s="277">
        <v>1335.79</v>
      </c>
      <c r="AL2817" s="246" t="s">
        <v>34717</v>
      </c>
      <c r="AM2817" s="247">
        <v>46283.74</v>
      </c>
      <c r="AO2817" s="226" t="s">
        <v>51890</v>
      </c>
      <c r="AP2817" s="227">
        <v>438.19</v>
      </c>
      <c r="AR2817" s="207" t="s">
        <v>17300</v>
      </c>
      <c r="AS2817" s="208">
        <v>2380</v>
      </c>
      <c r="AT2817" s="93"/>
      <c r="AU2817" s="199" t="s">
        <v>26827</v>
      </c>
      <c r="AV2817" s="200">
        <v>82122.55</v>
      </c>
      <c r="BD2817" s="263"/>
      <c r="BE2817" s="264"/>
      <c r="BG2817" s="252" t="s">
        <v>57132</v>
      </c>
      <c r="BH2817" s="253">
        <v>33818.480000000003</v>
      </c>
      <c r="BJ2817" s="230" t="s">
        <v>39929</v>
      </c>
      <c r="BK2817" s="231">
        <v>2061.7800000000002</v>
      </c>
      <c r="BM2817" s="209" t="s">
        <v>7866</v>
      </c>
      <c r="BN2817" s="210">
        <v>88497</v>
      </c>
    </row>
    <row r="2818" spans="13:66" x14ac:dyDescent="0.55000000000000004">
      <c r="M2818" s="250" t="s">
        <v>57014</v>
      </c>
      <c r="N2818" s="250"/>
      <c r="O2818" s="251">
        <v>32268</v>
      </c>
      <c r="Q2818" s="224" t="s">
        <v>39730</v>
      </c>
      <c r="R2818" s="224"/>
      <c r="S2818" s="225">
        <v>8000</v>
      </c>
      <c r="U2818" s="203" t="s">
        <v>3420</v>
      </c>
      <c r="V2818" s="203"/>
      <c r="W2818" s="204">
        <v>64689.51</v>
      </c>
      <c r="AF2818" t="s">
        <v>56402</v>
      </c>
      <c r="AG2818" s="284">
        <v>2458.3000000000002</v>
      </c>
      <c r="AI2818" s="276" t="s">
        <v>57350</v>
      </c>
      <c r="AJ2818" s="277">
        <v>128676.97</v>
      </c>
      <c r="AL2818" s="246" t="s">
        <v>34718</v>
      </c>
      <c r="AM2818" s="247">
        <v>81300</v>
      </c>
      <c r="AO2818" s="226" t="s">
        <v>51891</v>
      </c>
      <c r="AP2818" s="227">
        <v>2857.64</v>
      </c>
      <c r="AR2818" s="207" t="s">
        <v>17301</v>
      </c>
      <c r="AS2818" s="208">
        <v>181.35</v>
      </c>
      <c r="AT2818" s="93"/>
      <c r="AU2818" s="199" t="s">
        <v>26828</v>
      </c>
      <c r="AV2818" s="200">
        <v>13185.03</v>
      </c>
      <c r="BD2818" s="263"/>
      <c r="BE2818" s="264"/>
      <c r="BG2818" s="252" t="s">
        <v>57133</v>
      </c>
      <c r="BH2818" s="253">
        <v>32268</v>
      </c>
      <c r="BJ2818" s="230" t="s">
        <v>39930</v>
      </c>
      <c r="BK2818" s="231">
        <v>8000</v>
      </c>
      <c r="BM2818" s="209" t="s">
        <v>7973</v>
      </c>
      <c r="BN2818" s="210">
        <v>86765</v>
      </c>
    </row>
    <row r="2819" spans="13:66" x14ac:dyDescent="0.55000000000000004">
      <c r="M2819" s="250" t="s">
        <v>57015</v>
      </c>
      <c r="N2819" s="250"/>
      <c r="O2819" s="251">
        <v>10000</v>
      </c>
      <c r="Q2819" s="224" t="s">
        <v>39731</v>
      </c>
      <c r="R2819" s="224"/>
      <c r="S2819" s="225">
        <v>444.32</v>
      </c>
      <c r="U2819" s="203" t="s">
        <v>3421</v>
      </c>
      <c r="V2819" s="203"/>
      <c r="W2819" s="204">
        <v>40890.25</v>
      </c>
      <c r="AF2819" t="s">
        <v>56403</v>
      </c>
      <c r="AG2819" s="284">
        <v>1743.27</v>
      </c>
      <c r="AI2819" s="276" t="s">
        <v>69955</v>
      </c>
      <c r="AJ2819" s="277">
        <v>-21569.27</v>
      </c>
      <c r="AL2819" s="246" t="s">
        <v>64090</v>
      </c>
      <c r="AM2819" s="247">
        <v>31659.57</v>
      </c>
      <c r="AO2819" s="226" t="s">
        <v>36118</v>
      </c>
      <c r="AP2819" s="227">
        <v>50325</v>
      </c>
      <c r="AR2819" s="207" t="s">
        <v>17302</v>
      </c>
      <c r="AS2819" s="208">
        <v>2929.98</v>
      </c>
      <c r="AT2819" s="93"/>
      <c r="AU2819" s="199" t="s">
        <v>26829</v>
      </c>
      <c r="AV2819" s="200">
        <v>7830.04</v>
      </c>
      <c r="BD2819" s="263"/>
      <c r="BE2819" s="264"/>
      <c r="BG2819" s="252" t="s">
        <v>57134</v>
      </c>
      <c r="BH2819" s="253">
        <v>10000</v>
      </c>
      <c r="BJ2819" s="230" t="s">
        <v>39931</v>
      </c>
      <c r="BK2819" s="231">
        <v>444.32</v>
      </c>
      <c r="BM2819" s="209" t="s">
        <v>8115</v>
      </c>
      <c r="BN2819" s="210">
        <v>155330</v>
      </c>
    </row>
    <row r="2820" spans="13:66" x14ac:dyDescent="0.55000000000000004">
      <c r="M2820" s="250" t="s">
        <v>57016</v>
      </c>
      <c r="N2820" s="250"/>
      <c r="O2820" s="251">
        <v>16806.18</v>
      </c>
      <c r="Q2820" s="224" t="s">
        <v>39734</v>
      </c>
      <c r="R2820" s="224"/>
      <c r="S2820" s="225">
        <v>5733.06</v>
      </c>
      <c r="U2820" s="203" t="s">
        <v>3422</v>
      </c>
      <c r="V2820" s="203"/>
      <c r="W2820" s="204">
        <v>15316</v>
      </c>
      <c r="AF2820" t="s">
        <v>71579</v>
      </c>
      <c r="AG2820">
        <v>393.47</v>
      </c>
      <c r="AI2820" s="276" t="s">
        <v>66552</v>
      </c>
      <c r="AJ2820" s="277">
        <v>847416.15</v>
      </c>
      <c r="AL2820" s="246" t="s">
        <v>38949</v>
      </c>
      <c r="AM2820" s="247">
        <v>9607.5</v>
      </c>
      <c r="AO2820" s="226" t="s">
        <v>34409</v>
      </c>
      <c r="AP2820" s="227">
        <v>6297.96</v>
      </c>
      <c r="AR2820" s="207" t="s">
        <v>17303</v>
      </c>
      <c r="AS2820" s="208">
        <v>1726.02</v>
      </c>
      <c r="AT2820" s="93"/>
      <c r="AU2820" s="199" t="s">
        <v>32700</v>
      </c>
      <c r="AV2820" s="200">
        <v>821000</v>
      </c>
      <c r="BD2820" s="263"/>
      <c r="BE2820" s="264"/>
      <c r="BG2820" s="252" t="s">
        <v>57135</v>
      </c>
      <c r="BH2820" s="253">
        <v>16806.18</v>
      </c>
      <c r="BJ2820" s="230" t="s">
        <v>39934</v>
      </c>
      <c r="BK2820" s="231">
        <v>5733.06</v>
      </c>
      <c r="BM2820" s="209" t="s">
        <v>8391</v>
      </c>
      <c r="BN2820" s="210">
        <v>311228</v>
      </c>
    </row>
    <row r="2821" spans="13:66" x14ac:dyDescent="0.55000000000000004">
      <c r="M2821" s="250" t="s">
        <v>57017</v>
      </c>
      <c r="N2821" s="250"/>
      <c r="O2821" s="251">
        <v>5286</v>
      </c>
      <c r="Q2821" s="224" t="s">
        <v>39735</v>
      </c>
      <c r="R2821" s="224"/>
      <c r="S2821" s="225">
        <v>311.14</v>
      </c>
      <c r="U2821" s="203" t="s">
        <v>3423</v>
      </c>
      <c r="V2821" s="203"/>
      <c r="W2821" s="204">
        <v>4011.9</v>
      </c>
      <c r="AF2821" t="s">
        <v>71012</v>
      </c>
      <c r="AG2821" s="284">
        <v>10617.5</v>
      </c>
      <c r="AI2821" s="276" t="s">
        <v>36189</v>
      </c>
      <c r="AJ2821" s="277">
        <v>16873.900000000001</v>
      </c>
      <c r="AL2821" s="246" t="s">
        <v>42261</v>
      </c>
      <c r="AM2821" s="247">
        <v>7600</v>
      </c>
      <c r="AO2821" s="226" t="s">
        <v>46758</v>
      </c>
      <c r="AP2821" s="227">
        <v>775</v>
      </c>
      <c r="AR2821" s="207" t="s">
        <v>17304</v>
      </c>
      <c r="AS2821" s="208">
        <v>7778.63</v>
      </c>
      <c r="AT2821" s="93"/>
      <c r="AU2821" s="199" t="s">
        <v>32701</v>
      </c>
      <c r="AV2821" s="200">
        <v>2132</v>
      </c>
      <c r="BD2821" s="263"/>
      <c r="BE2821" s="264"/>
      <c r="BG2821" s="252" t="s">
        <v>57136</v>
      </c>
      <c r="BH2821" s="253">
        <v>5286</v>
      </c>
      <c r="BJ2821" s="230" t="s">
        <v>39935</v>
      </c>
      <c r="BK2821" s="231">
        <v>311.14</v>
      </c>
      <c r="BM2821" s="209" t="s">
        <v>8561</v>
      </c>
      <c r="BN2821" s="210">
        <v>1363914</v>
      </c>
    </row>
    <row r="2822" spans="13:66" x14ac:dyDescent="0.55000000000000004">
      <c r="M2822" s="250" t="s">
        <v>57018</v>
      </c>
      <c r="N2822" s="250"/>
      <c r="O2822" s="251">
        <v>23389.95</v>
      </c>
      <c r="Q2822" s="224" t="s">
        <v>39736</v>
      </c>
      <c r="R2822" s="224"/>
      <c r="S2822" s="225">
        <v>6000</v>
      </c>
      <c r="U2822" s="203" t="s">
        <v>4158</v>
      </c>
      <c r="V2822" s="203"/>
      <c r="W2822" s="204">
        <v>21173.21</v>
      </c>
      <c r="AF2822" t="s">
        <v>59164</v>
      </c>
      <c r="AG2822" s="284">
        <v>1213.0999999999999</v>
      </c>
      <c r="AI2822" s="276" t="s">
        <v>55982</v>
      </c>
      <c r="AJ2822" s="277">
        <v>1290.2</v>
      </c>
      <c r="AL2822" s="246" t="s">
        <v>58206</v>
      </c>
      <c r="AM2822" s="247">
        <v>77668.740000000005</v>
      </c>
      <c r="AO2822" s="226" t="s">
        <v>33264</v>
      </c>
      <c r="AP2822" s="227">
        <v>69090</v>
      </c>
      <c r="AR2822" s="207" t="s">
        <v>17305</v>
      </c>
      <c r="AS2822" s="208">
        <v>878.15</v>
      </c>
      <c r="AT2822" s="93"/>
      <c r="AU2822" s="199" t="s">
        <v>32702</v>
      </c>
      <c r="AV2822" s="200">
        <v>3000</v>
      </c>
      <c r="BD2822" s="263"/>
      <c r="BE2822" s="264"/>
      <c r="BG2822" s="252" t="s">
        <v>57137</v>
      </c>
      <c r="BH2822" s="253">
        <v>23389.95</v>
      </c>
      <c r="BJ2822" s="230" t="s">
        <v>39936</v>
      </c>
      <c r="BK2822" s="231">
        <v>6000</v>
      </c>
      <c r="BM2822" s="209" t="s">
        <v>8773</v>
      </c>
      <c r="BN2822" s="210">
        <v>76385</v>
      </c>
    </row>
    <row r="2823" spans="13:66" x14ac:dyDescent="0.55000000000000004">
      <c r="M2823" s="250" t="s">
        <v>57019</v>
      </c>
      <c r="N2823" s="250"/>
      <c r="O2823" s="251">
        <v>7701.32</v>
      </c>
      <c r="Q2823" s="224" t="s">
        <v>39737</v>
      </c>
      <c r="R2823" s="224"/>
      <c r="S2823" s="225">
        <v>8000</v>
      </c>
      <c r="U2823" s="203" t="s">
        <v>3289</v>
      </c>
      <c r="V2823" s="203"/>
      <c r="W2823" s="204">
        <v>914038.41</v>
      </c>
      <c r="AF2823" t="s">
        <v>71580</v>
      </c>
      <c r="AG2823" s="284">
        <v>8452.7999999999993</v>
      </c>
      <c r="AI2823" s="276" t="s">
        <v>52151</v>
      </c>
      <c r="AJ2823" s="277">
        <v>98.7</v>
      </c>
      <c r="AL2823" s="246" t="s">
        <v>40176</v>
      </c>
      <c r="AM2823" s="247">
        <v>152379.18</v>
      </c>
      <c r="AO2823" s="226" t="s">
        <v>33265</v>
      </c>
      <c r="AP2823" s="227">
        <v>47811.72</v>
      </c>
      <c r="AR2823" s="207" t="s">
        <v>17306</v>
      </c>
      <c r="AS2823" s="208">
        <v>20521.849999999999</v>
      </c>
      <c r="AT2823" s="93"/>
      <c r="AU2823" s="199" t="s">
        <v>26845</v>
      </c>
      <c r="AV2823" s="200">
        <v>2132</v>
      </c>
      <c r="BD2823" s="263"/>
      <c r="BE2823" s="264"/>
      <c r="BG2823" s="252" t="s">
        <v>57138</v>
      </c>
      <c r="BH2823" s="253">
        <v>7701.32</v>
      </c>
      <c r="BJ2823" s="230" t="s">
        <v>39937</v>
      </c>
      <c r="BK2823" s="231">
        <v>8000</v>
      </c>
      <c r="BM2823" s="209" t="s">
        <v>9054</v>
      </c>
      <c r="BN2823" s="210">
        <v>964116</v>
      </c>
    </row>
    <row r="2824" spans="13:66" x14ac:dyDescent="0.55000000000000004">
      <c r="M2824" s="250" t="s">
        <v>57020</v>
      </c>
      <c r="N2824" s="250"/>
      <c r="O2824" s="251">
        <v>21544.25</v>
      </c>
      <c r="Q2824" s="224" t="s">
        <v>39739</v>
      </c>
      <c r="R2824" s="224"/>
      <c r="S2824" s="225">
        <v>2164.0100000000002</v>
      </c>
      <c r="U2824" s="203" t="s">
        <v>3424</v>
      </c>
      <c r="V2824" s="203"/>
      <c r="W2824" s="204">
        <v>10973</v>
      </c>
      <c r="AF2824" t="s">
        <v>68365</v>
      </c>
      <c r="AG2824" s="284">
        <v>74805.7</v>
      </c>
      <c r="AI2824" s="276" t="s">
        <v>52152</v>
      </c>
      <c r="AJ2824" s="277">
        <v>322.81</v>
      </c>
      <c r="AL2824" s="246" t="s">
        <v>62567</v>
      </c>
      <c r="AM2824" s="247">
        <v>-3013.15</v>
      </c>
      <c r="AO2824" s="226" t="s">
        <v>33266</v>
      </c>
      <c r="AP2824" s="227">
        <v>81439.13</v>
      </c>
      <c r="AR2824" s="207" t="s">
        <v>17307</v>
      </c>
      <c r="AS2824" s="208">
        <v>2444.58</v>
      </c>
      <c r="AT2824" s="93"/>
      <c r="AU2824" s="199" t="s">
        <v>26847</v>
      </c>
      <c r="AV2824" s="200">
        <v>3000</v>
      </c>
      <c r="BD2824" s="263"/>
      <c r="BE2824" s="264"/>
      <c r="BG2824" s="252" t="s">
        <v>57140</v>
      </c>
      <c r="BH2824" s="253">
        <v>21544.25</v>
      </c>
      <c r="BJ2824" s="230" t="s">
        <v>39939</v>
      </c>
      <c r="BK2824" s="231">
        <v>2164.0100000000002</v>
      </c>
      <c r="BM2824" s="209" t="s">
        <v>9369</v>
      </c>
      <c r="BN2824" s="210">
        <v>5136201.62</v>
      </c>
    </row>
    <row r="2825" spans="13:66" x14ac:dyDescent="0.55000000000000004">
      <c r="M2825" s="250" t="s">
        <v>57021</v>
      </c>
      <c r="N2825" s="250"/>
      <c r="O2825" s="251">
        <v>6463.19</v>
      </c>
      <c r="Q2825" s="224" t="s">
        <v>39740</v>
      </c>
      <c r="R2825" s="224"/>
      <c r="S2825" s="225">
        <v>14058.65</v>
      </c>
      <c r="U2825" s="203" t="s">
        <v>4159</v>
      </c>
      <c r="V2825" s="203"/>
      <c r="W2825" s="204">
        <v>40394.81</v>
      </c>
      <c r="AF2825" t="s">
        <v>64694</v>
      </c>
      <c r="AG2825" s="284">
        <v>5722.71</v>
      </c>
      <c r="AI2825" s="276" t="s">
        <v>49796</v>
      </c>
      <c r="AJ2825" s="277">
        <v>317.43</v>
      </c>
      <c r="AL2825" s="246" t="s">
        <v>60269</v>
      </c>
      <c r="AM2825" s="247">
        <v>513897.12</v>
      </c>
      <c r="AO2825" s="226" t="s">
        <v>42257</v>
      </c>
      <c r="AP2825" s="227">
        <v>1732650.26</v>
      </c>
      <c r="AR2825" s="207" t="s">
        <v>17308</v>
      </c>
      <c r="AS2825" s="208">
        <v>37428.75</v>
      </c>
      <c r="AT2825" s="93"/>
      <c r="AU2825" s="199" t="s">
        <v>32703</v>
      </c>
      <c r="AV2825" s="200">
        <v>4761.59</v>
      </c>
      <c r="BD2825" s="263"/>
      <c r="BE2825" s="264"/>
      <c r="BG2825" s="252" t="s">
        <v>57141</v>
      </c>
      <c r="BH2825" s="253">
        <v>6463.19</v>
      </c>
      <c r="BJ2825" s="230" t="s">
        <v>39940</v>
      </c>
      <c r="BK2825" s="231">
        <v>14058.65</v>
      </c>
      <c r="BM2825" s="209" t="s">
        <v>9550</v>
      </c>
      <c r="BN2825" s="210">
        <v>154524.39000000001</v>
      </c>
    </row>
    <row r="2826" spans="13:66" x14ac:dyDescent="0.55000000000000004">
      <c r="M2826" s="250" t="s">
        <v>57022</v>
      </c>
      <c r="N2826" s="250"/>
      <c r="O2826" s="251">
        <v>17807.419999999998</v>
      </c>
      <c r="Q2826" s="224" t="s">
        <v>39741</v>
      </c>
      <c r="R2826" s="224"/>
      <c r="S2826" s="225">
        <v>6172.61</v>
      </c>
      <c r="U2826" s="203" t="s">
        <v>4160</v>
      </c>
      <c r="V2826" s="203"/>
      <c r="W2826" s="204">
        <v>65401.33</v>
      </c>
      <c r="AF2826" t="s">
        <v>64695</v>
      </c>
      <c r="AG2826" s="284">
        <v>18211.14</v>
      </c>
      <c r="AI2826" s="276" t="s">
        <v>66553</v>
      </c>
      <c r="AJ2826" s="277">
        <v>8158.58</v>
      </c>
      <c r="AL2826" s="246" t="s">
        <v>60270</v>
      </c>
      <c r="AM2826" s="247">
        <v>75775.05</v>
      </c>
      <c r="AO2826" s="226" t="s">
        <v>17369</v>
      </c>
      <c r="AP2826" s="227">
        <v>156728.71</v>
      </c>
      <c r="AR2826" s="207" t="s">
        <v>17309</v>
      </c>
      <c r="AS2826" s="208">
        <v>3050.33</v>
      </c>
      <c r="AT2826" s="93"/>
      <c r="AU2826" s="199" t="s">
        <v>32704</v>
      </c>
      <c r="AV2826" s="200">
        <v>3430</v>
      </c>
      <c r="BD2826" s="263"/>
      <c r="BE2826" s="264"/>
      <c r="BG2826" s="252" t="s">
        <v>57142</v>
      </c>
      <c r="BH2826" s="253">
        <v>17807.419999999998</v>
      </c>
      <c r="BJ2826" s="230" t="s">
        <v>39941</v>
      </c>
      <c r="BK2826" s="231">
        <v>6172.61</v>
      </c>
      <c r="BM2826" s="209" t="s">
        <v>10953</v>
      </c>
      <c r="BN2826" s="210">
        <v>63839.33</v>
      </c>
    </row>
    <row r="2827" spans="13:66" x14ac:dyDescent="0.55000000000000004">
      <c r="M2827" s="250" t="s">
        <v>57023</v>
      </c>
      <c r="N2827" s="250"/>
      <c r="O2827" s="251">
        <v>3110</v>
      </c>
      <c r="Q2827" s="224" t="s">
        <v>39742</v>
      </c>
      <c r="R2827" s="224"/>
      <c r="S2827" s="225">
        <v>16183.23</v>
      </c>
      <c r="U2827" s="203" t="s">
        <v>3425</v>
      </c>
      <c r="V2827" s="203"/>
      <c r="W2827" s="204">
        <v>749423.12</v>
      </c>
      <c r="AF2827" t="s">
        <v>62477</v>
      </c>
      <c r="AG2827" s="284">
        <v>78206.25</v>
      </c>
      <c r="AI2827" s="276" t="s">
        <v>55056</v>
      </c>
      <c r="AJ2827" s="277">
        <v>4800</v>
      </c>
      <c r="AL2827" s="246" t="s">
        <v>64091</v>
      </c>
      <c r="AM2827" s="247">
        <v>3077.35</v>
      </c>
      <c r="AO2827" s="226" t="s">
        <v>17370</v>
      </c>
      <c r="AP2827" s="227">
        <v>162933.34</v>
      </c>
      <c r="AR2827" s="207" t="s">
        <v>17310</v>
      </c>
      <c r="AS2827" s="208">
        <v>8179.33</v>
      </c>
      <c r="AT2827" s="93"/>
      <c r="AU2827" s="199" t="s">
        <v>32705</v>
      </c>
      <c r="AV2827" s="200">
        <v>1053.4100000000001</v>
      </c>
      <c r="BD2827" s="263"/>
      <c r="BE2827" s="264"/>
      <c r="BG2827" s="252" t="s">
        <v>57143</v>
      </c>
      <c r="BH2827" s="253">
        <v>3110</v>
      </c>
      <c r="BJ2827" s="230" t="s">
        <v>39942</v>
      </c>
      <c r="BK2827" s="231">
        <v>16183.23</v>
      </c>
      <c r="BM2827" s="209" t="s">
        <v>11379</v>
      </c>
      <c r="BN2827" s="210">
        <v>145539.29</v>
      </c>
    </row>
    <row r="2828" spans="13:66" x14ac:dyDescent="0.55000000000000004">
      <c r="M2828" s="250" t="s">
        <v>57024</v>
      </c>
      <c r="N2828" s="250"/>
      <c r="O2828" s="251">
        <v>6713.14</v>
      </c>
      <c r="Q2828" s="224" t="s">
        <v>39743</v>
      </c>
      <c r="R2828" s="224"/>
      <c r="S2828" s="225">
        <v>8000</v>
      </c>
      <c r="U2828" s="203" t="s">
        <v>3290</v>
      </c>
      <c r="V2828" s="203"/>
      <c r="W2828" s="204">
        <v>408</v>
      </c>
      <c r="AF2828" t="s">
        <v>68366</v>
      </c>
      <c r="AG2828" s="284">
        <v>23368.400000000001</v>
      </c>
      <c r="AI2828" s="276" t="s">
        <v>55057</v>
      </c>
      <c r="AJ2828" s="277">
        <v>367.2</v>
      </c>
      <c r="AL2828" s="246" t="s">
        <v>60271</v>
      </c>
      <c r="AM2828" s="247">
        <v>11523.66</v>
      </c>
      <c r="AO2828" s="226" t="s">
        <v>17371</v>
      </c>
      <c r="AP2828" s="227">
        <v>88786.91</v>
      </c>
      <c r="AR2828" s="207" t="s">
        <v>17311</v>
      </c>
      <c r="AS2828" s="208">
        <v>792.17</v>
      </c>
      <c r="AT2828" s="93"/>
      <c r="AU2828" s="199" t="s">
        <v>32706</v>
      </c>
      <c r="AV2828" s="200">
        <v>4761.59</v>
      </c>
      <c r="BD2828" s="263"/>
      <c r="BE2828" s="264"/>
      <c r="BG2828" s="252" t="s">
        <v>57144</v>
      </c>
      <c r="BH2828" s="253">
        <v>6713.14</v>
      </c>
      <c r="BJ2828" s="230" t="s">
        <v>39943</v>
      </c>
      <c r="BK2828" s="231">
        <v>8000</v>
      </c>
      <c r="BM2828" s="209" t="s">
        <v>11636</v>
      </c>
      <c r="BN2828" s="210">
        <v>1379251.42</v>
      </c>
    </row>
    <row r="2829" spans="13:66" x14ac:dyDescent="0.55000000000000004">
      <c r="M2829" s="250" t="s">
        <v>57025</v>
      </c>
      <c r="N2829" s="250"/>
      <c r="O2829" s="251">
        <v>7796.85</v>
      </c>
      <c r="Q2829" s="224" t="s">
        <v>39744</v>
      </c>
      <c r="R2829" s="224"/>
      <c r="S2829" s="225">
        <v>224.44</v>
      </c>
      <c r="U2829" s="203" t="s">
        <v>3426</v>
      </c>
      <c r="V2829" s="203"/>
      <c r="W2829" s="204">
        <v>2475728.7000000002</v>
      </c>
      <c r="AF2829" t="s">
        <v>64696</v>
      </c>
      <c r="AG2829" s="284">
        <v>10749.79</v>
      </c>
      <c r="AI2829" s="276" t="s">
        <v>55058</v>
      </c>
      <c r="AJ2829" s="277">
        <v>1200.96</v>
      </c>
      <c r="AL2829" s="246" t="s">
        <v>49744</v>
      </c>
      <c r="AM2829" s="247">
        <v>4565.55</v>
      </c>
      <c r="AO2829" s="226" t="s">
        <v>33267</v>
      </c>
      <c r="AP2829" s="227">
        <v>37145.72</v>
      </c>
      <c r="AR2829" s="207" t="s">
        <v>17312</v>
      </c>
      <c r="AS2829" s="208">
        <v>8694.42</v>
      </c>
      <c r="AT2829" s="93"/>
      <c r="AU2829" s="199" t="s">
        <v>32707</v>
      </c>
      <c r="AV2829" s="200">
        <v>3430</v>
      </c>
      <c r="BD2829" s="263"/>
      <c r="BE2829" s="264"/>
      <c r="BG2829" s="252" t="s">
        <v>57146</v>
      </c>
      <c r="BH2829" s="253">
        <v>7796.85</v>
      </c>
      <c r="BJ2829" s="230" t="s">
        <v>39944</v>
      </c>
      <c r="BK2829" s="231">
        <v>224.44</v>
      </c>
      <c r="BM2829" s="209" t="s">
        <v>12251</v>
      </c>
      <c r="BN2829" s="210">
        <v>85260</v>
      </c>
    </row>
    <row r="2830" spans="13:66" x14ac:dyDescent="0.55000000000000004">
      <c r="M2830" s="250" t="s">
        <v>57026</v>
      </c>
      <c r="N2830" s="250"/>
      <c r="O2830" s="251">
        <v>3474.5</v>
      </c>
      <c r="Q2830" s="224" t="s">
        <v>39745</v>
      </c>
      <c r="R2830" s="224"/>
      <c r="S2830" s="225">
        <v>5212.1099999999997</v>
      </c>
      <c r="U2830" s="203" t="s">
        <v>3291</v>
      </c>
      <c r="V2830" s="203"/>
      <c r="W2830" s="204">
        <v>247258.61</v>
      </c>
      <c r="AF2830" t="s">
        <v>70061</v>
      </c>
      <c r="AG2830" s="284">
        <v>8644.39</v>
      </c>
      <c r="AI2830" s="276" t="s">
        <v>66554</v>
      </c>
      <c r="AJ2830" s="277">
        <v>361.6</v>
      </c>
      <c r="AL2830" s="246" t="s">
        <v>49748</v>
      </c>
      <c r="AM2830" s="247">
        <v>342.77</v>
      </c>
      <c r="AO2830" s="226" t="s">
        <v>17372</v>
      </c>
      <c r="AP2830" s="227">
        <v>27732.38</v>
      </c>
      <c r="AR2830" s="207" t="s">
        <v>17313</v>
      </c>
      <c r="AS2830" s="208">
        <v>6375.81</v>
      </c>
      <c r="AT2830" s="93"/>
      <c r="AU2830" s="199" t="s">
        <v>26866</v>
      </c>
      <c r="AV2830" s="200">
        <v>1053.4100000000001</v>
      </c>
      <c r="BD2830" s="263"/>
      <c r="BE2830" s="264"/>
      <c r="BG2830" s="252" t="s">
        <v>57147</v>
      </c>
      <c r="BH2830" s="253">
        <v>3474.5</v>
      </c>
      <c r="BJ2830" s="230" t="s">
        <v>39945</v>
      </c>
      <c r="BK2830" s="231">
        <v>5212.1099999999997</v>
      </c>
      <c r="BM2830" s="209" t="s">
        <v>11981</v>
      </c>
      <c r="BN2830" s="210">
        <v>4253031.3499999996</v>
      </c>
    </row>
    <row r="2831" spans="13:66" x14ac:dyDescent="0.55000000000000004">
      <c r="M2831" s="250" t="s">
        <v>57027</v>
      </c>
      <c r="N2831" s="250"/>
      <c r="O2831" s="251">
        <v>2321.3000000000002</v>
      </c>
      <c r="Q2831" s="224" t="s">
        <v>39748</v>
      </c>
      <c r="R2831" s="224"/>
      <c r="S2831" s="225">
        <v>30000</v>
      </c>
      <c r="U2831" s="203" t="s">
        <v>3427</v>
      </c>
      <c r="V2831" s="203"/>
      <c r="W2831" s="204">
        <v>1789803</v>
      </c>
      <c r="AF2831" t="s">
        <v>71022</v>
      </c>
      <c r="AG2831" s="284">
        <v>1014.45</v>
      </c>
      <c r="AI2831" s="276" t="s">
        <v>63104</v>
      </c>
      <c r="AJ2831" s="277">
        <v>248.85</v>
      </c>
      <c r="AL2831" s="246" t="s">
        <v>49749</v>
      </c>
      <c r="AM2831" s="247">
        <v>1118.56</v>
      </c>
      <c r="AO2831" s="226" t="s">
        <v>33268</v>
      </c>
      <c r="AP2831" s="227">
        <v>68321</v>
      </c>
      <c r="AR2831" s="207" t="s">
        <v>17314</v>
      </c>
      <c r="AS2831" s="208">
        <v>56601.53</v>
      </c>
      <c r="AT2831" s="93"/>
      <c r="AU2831" s="199" t="s">
        <v>14167</v>
      </c>
      <c r="AV2831" s="200">
        <v>60364.800000000003</v>
      </c>
      <c r="BD2831" s="263"/>
      <c r="BE2831" s="264"/>
      <c r="BG2831" s="252" t="s">
        <v>57148</v>
      </c>
      <c r="BH2831" s="253">
        <v>2321.3000000000002</v>
      </c>
      <c r="BJ2831" s="230" t="s">
        <v>39948</v>
      </c>
      <c r="BK2831" s="231">
        <v>30000</v>
      </c>
      <c r="BM2831" s="209" t="s">
        <v>9958</v>
      </c>
      <c r="BN2831" s="210">
        <v>16255383.4</v>
      </c>
    </row>
    <row r="2832" spans="13:66" x14ac:dyDescent="0.55000000000000004">
      <c r="M2832" s="250" t="s">
        <v>57028</v>
      </c>
      <c r="N2832" s="250"/>
      <c r="O2832" s="251">
        <v>903.25</v>
      </c>
      <c r="Q2832" s="224" t="s">
        <v>39749</v>
      </c>
      <c r="R2832" s="224"/>
      <c r="S2832" s="225">
        <v>10526.51</v>
      </c>
      <c r="U2832" s="203" t="s">
        <v>3428</v>
      </c>
      <c r="V2832" s="203"/>
      <c r="W2832" s="204">
        <v>33184.58</v>
      </c>
      <c r="AF2832" t="s">
        <v>68367</v>
      </c>
      <c r="AG2832" s="284">
        <v>63080</v>
      </c>
      <c r="AI2832" s="276" t="s">
        <v>52153</v>
      </c>
      <c r="AJ2832" s="277">
        <v>1045.24</v>
      </c>
      <c r="AL2832" s="246" t="s">
        <v>49750</v>
      </c>
      <c r="AM2832" s="247">
        <v>614.02</v>
      </c>
      <c r="AO2832" s="226" t="s">
        <v>34700</v>
      </c>
      <c r="AP2832" s="227">
        <v>35633.03</v>
      </c>
      <c r="AR2832" s="207" t="s">
        <v>17315</v>
      </c>
      <c r="AS2832" s="208">
        <v>6074</v>
      </c>
      <c r="AT2832" s="93"/>
      <c r="AU2832" s="199" t="s">
        <v>14168</v>
      </c>
      <c r="AV2832" s="200">
        <v>4617.9799999999996</v>
      </c>
      <c r="BD2832" s="263"/>
      <c r="BE2832" s="264"/>
      <c r="BG2832" s="252" t="s">
        <v>57149</v>
      </c>
      <c r="BH2832" s="253">
        <v>903.25</v>
      </c>
      <c r="BJ2832" s="230" t="s">
        <v>39949</v>
      </c>
      <c r="BK2832" s="231">
        <v>10526.51</v>
      </c>
      <c r="BM2832" s="209" t="s">
        <v>6787</v>
      </c>
      <c r="BN2832" s="210">
        <v>18997.72</v>
      </c>
    </row>
    <row r="2833" spans="13:66" x14ac:dyDescent="0.55000000000000004">
      <c r="M2833" s="250" t="s">
        <v>57029</v>
      </c>
      <c r="N2833" s="250"/>
      <c r="O2833" s="251">
        <v>21387.55</v>
      </c>
      <c r="Q2833" s="224" t="s">
        <v>39750</v>
      </c>
      <c r="R2833" s="224"/>
      <c r="S2833" s="225">
        <v>380</v>
      </c>
      <c r="U2833" s="203" t="s">
        <v>3429</v>
      </c>
      <c r="V2833" s="203"/>
      <c r="W2833" s="204">
        <v>33342.6</v>
      </c>
      <c r="AF2833" t="s">
        <v>68368</v>
      </c>
      <c r="AG2833" s="284">
        <v>6489.21</v>
      </c>
      <c r="AI2833" s="276" t="s">
        <v>69956</v>
      </c>
      <c r="AJ2833" s="277">
        <v>-37.26</v>
      </c>
      <c r="AL2833" s="246" t="s">
        <v>61318</v>
      </c>
      <c r="AM2833" s="247">
        <v>8819.2000000000007</v>
      </c>
      <c r="AO2833" s="226" t="s">
        <v>51892</v>
      </c>
      <c r="AP2833" s="227">
        <v>549188.11</v>
      </c>
      <c r="AR2833" s="207" t="s">
        <v>17316</v>
      </c>
      <c r="AS2833" s="208">
        <v>71868.69</v>
      </c>
      <c r="AT2833" s="93"/>
      <c r="AU2833" s="199" t="s">
        <v>14169</v>
      </c>
      <c r="AV2833" s="200">
        <v>11539.54</v>
      </c>
      <c r="BD2833" s="263"/>
      <c r="BE2833" s="264"/>
      <c r="BG2833" s="252" t="s">
        <v>57150</v>
      </c>
      <c r="BH2833" s="253">
        <v>21387.55</v>
      </c>
      <c r="BJ2833" s="230" t="s">
        <v>39950</v>
      </c>
      <c r="BK2833" s="231">
        <v>380</v>
      </c>
      <c r="BM2833" s="209" t="s">
        <v>7464</v>
      </c>
      <c r="BN2833" s="210">
        <v>3209.87</v>
      </c>
    </row>
    <row r="2834" spans="13:66" x14ac:dyDescent="0.55000000000000004">
      <c r="M2834" s="250" t="s">
        <v>57030</v>
      </c>
      <c r="N2834" s="250"/>
      <c r="O2834" s="251">
        <v>39964.53</v>
      </c>
      <c r="Q2834" s="224" t="s">
        <v>39752</v>
      </c>
      <c r="R2834" s="224"/>
      <c r="S2834" s="225">
        <v>8000.57</v>
      </c>
      <c r="U2834" s="203" t="s">
        <v>3430</v>
      </c>
      <c r="V2834" s="203"/>
      <c r="W2834" s="204">
        <v>37843.01</v>
      </c>
      <c r="AF2834" t="s">
        <v>68369</v>
      </c>
      <c r="AG2834" s="284">
        <v>5322.02</v>
      </c>
      <c r="AI2834" s="276" t="s">
        <v>55059</v>
      </c>
      <c r="AJ2834" s="277">
        <v>19435</v>
      </c>
      <c r="AL2834" s="246" t="s">
        <v>61319</v>
      </c>
      <c r="AM2834" s="247">
        <v>671.57</v>
      </c>
      <c r="AO2834" s="226" t="s">
        <v>36119</v>
      </c>
      <c r="AP2834" s="227">
        <v>177219.33</v>
      </c>
      <c r="AR2834" s="207" t="s">
        <v>13221</v>
      </c>
      <c r="AS2834" s="208">
        <v>13870.18</v>
      </c>
      <c r="AT2834" s="93"/>
      <c r="AU2834" s="199" t="s">
        <v>14170</v>
      </c>
      <c r="AV2834" s="200">
        <v>4466.78</v>
      </c>
      <c r="BD2834" s="263"/>
      <c r="BE2834" s="264"/>
      <c r="BG2834" s="252" t="s">
        <v>57151</v>
      </c>
      <c r="BH2834" s="253">
        <v>39964.53</v>
      </c>
      <c r="BJ2834" s="230" t="s">
        <v>39952</v>
      </c>
      <c r="BK2834" s="231">
        <v>8000.57</v>
      </c>
      <c r="BM2834" s="209" t="s">
        <v>7634</v>
      </c>
      <c r="BN2834" s="210">
        <v>2372.0100000000002</v>
      </c>
    </row>
    <row r="2835" spans="13:66" x14ac:dyDescent="0.55000000000000004">
      <c r="M2835" s="250" t="s">
        <v>57031</v>
      </c>
      <c r="N2835" s="250"/>
      <c r="O2835" s="251">
        <v>17292.490000000002</v>
      </c>
      <c r="Q2835" s="224" t="s">
        <v>39753</v>
      </c>
      <c r="R2835" s="224"/>
      <c r="S2835" s="225">
        <v>5000</v>
      </c>
      <c r="U2835" s="203" t="s">
        <v>4161</v>
      </c>
      <c r="V2835" s="203"/>
      <c r="W2835" s="204">
        <v>61912</v>
      </c>
      <c r="AF2835" t="s">
        <v>68370</v>
      </c>
      <c r="AG2835" s="284">
        <v>16818.36</v>
      </c>
      <c r="AI2835" s="276" t="s">
        <v>55060</v>
      </c>
      <c r="AJ2835" s="277">
        <v>757.33</v>
      </c>
      <c r="AL2835" s="246" t="s">
        <v>61320</v>
      </c>
      <c r="AM2835" s="247">
        <v>2160.6999999999998</v>
      </c>
      <c r="AO2835" s="226" t="s">
        <v>40173</v>
      </c>
      <c r="AP2835" s="227">
        <v>2966.47</v>
      </c>
      <c r="AR2835" s="207" t="s">
        <v>13222</v>
      </c>
      <c r="AS2835" s="208">
        <v>889.59</v>
      </c>
      <c r="AT2835" s="93"/>
      <c r="AU2835" s="199" t="s">
        <v>14171</v>
      </c>
      <c r="AV2835" s="200">
        <v>6872.44</v>
      </c>
      <c r="BD2835" s="263"/>
      <c r="BE2835" s="264"/>
      <c r="BG2835" s="252" t="s">
        <v>57153</v>
      </c>
      <c r="BH2835" s="253">
        <v>17292.490000000002</v>
      </c>
      <c r="BJ2835" s="230" t="s">
        <v>39953</v>
      </c>
      <c r="BK2835" s="231">
        <v>5000</v>
      </c>
      <c r="BM2835" s="209" t="s">
        <v>7867</v>
      </c>
      <c r="BN2835" s="210">
        <v>544</v>
      </c>
    </row>
    <row r="2836" spans="13:66" x14ac:dyDescent="0.55000000000000004">
      <c r="M2836" s="250" t="s">
        <v>57032</v>
      </c>
      <c r="N2836" s="250"/>
      <c r="O2836" s="251">
        <v>11275.91</v>
      </c>
      <c r="Q2836" s="224" t="s">
        <v>39754</v>
      </c>
      <c r="R2836" s="224"/>
      <c r="S2836" s="225">
        <v>793.5</v>
      </c>
      <c r="U2836" s="203" t="s">
        <v>4162</v>
      </c>
      <c r="V2836" s="203"/>
      <c r="W2836" s="204">
        <v>26747</v>
      </c>
      <c r="AF2836" t="s">
        <v>68372</v>
      </c>
      <c r="AG2836" s="284">
        <v>1819.54</v>
      </c>
      <c r="AI2836" s="276" t="s">
        <v>55061</v>
      </c>
      <c r="AJ2836" s="277">
        <v>2271.06</v>
      </c>
      <c r="AL2836" s="246" t="s">
        <v>61321</v>
      </c>
      <c r="AM2836" s="247">
        <v>1254.53</v>
      </c>
      <c r="AO2836" s="226" t="s">
        <v>34701</v>
      </c>
      <c r="AP2836" s="227">
        <v>654409.6</v>
      </c>
      <c r="AR2836" s="207" t="s">
        <v>13223</v>
      </c>
      <c r="AS2836" s="208">
        <v>1817.6</v>
      </c>
      <c r="AT2836" s="93"/>
      <c r="AU2836" s="199" t="s">
        <v>32708</v>
      </c>
      <c r="AV2836" s="200">
        <v>6014.08</v>
      </c>
      <c r="BD2836" s="263"/>
      <c r="BE2836" s="264"/>
      <c r="BG2836" s="252" t="s">
        <v>57154</v>
      </c>
      <c r="BH2836" s="253">
        <v>11275.91</v>
      </c>
      <c r="BJ2836" s="230" t="s">
        <v>39954</v>
      </c>
      <c r="BK2836" s="231">
        <v>793.5</v>
      </c>
      <c r="BM2836" s="209" t="s">
        <v>8116</v>
      </c>
      <c r="BN2836" s="210">
        <v>1628</v>
      </c>
    </row>
    <row r="2837" spans="13:66" x14ac:dyDescent="0.55000000000000004">
      <c r="M2837" s="250" t="s">
        <v>57033</v>
      </c>
      <c r="N2837" s="250"/>
      <c r="O2837" s="251">
        <v>108.15</v>
      </c>
      <c r="Q2837" s="224" t="s">
        <v>39755</v>
      </c>
      <c r="R2837" s="224"/>
      <c r="S2837" s="225">
        <v>17113.88</v>
      </c>
      <c r="U2837" s="203" t="s">
        <v>3431</v>
      </c>
      <c r="V2837" s="203"/>
      <c r="W2837" s="204">
        <v>50901.919999999998</v>
      </c>
      <c r="AF2837" t="s">
        <v>66684</v>
      </c>
      <c r="AG2837" s="284">
        <v>9185.6299999999992</v>
      </c>
      <c r="AI2837" s="276" t="s">
        <v>63105</v>
      </c>
      <c r="AJ2837" s="277">
        <v>56.23</v>
      </c>
      <c r="AL2837" s="246" t="s">
        <v>61878</v>
      </c>
      <c r="AM2837" s="247">
        <v>6683.75</v>
      </c>
      <c r="AO2837" s="226" t="s">
        <v>40174</v>
      </c>
      <c r="AP2837" s="227">
        <v>249747.07</v>
      </c>
      <c r="AR2837" s="207" t="s">
        <v>17317</v>
      </c>
      <c r="AS2837" s="208">
        <v>8500</v>
      </c>
      <c r="AT2837" s="93"/>
      <c r="AU2837" s="199" t="s">
        <v>32709</v>
      </c>
      <c r="AV2837" s="200">
        <v>83771.92</v>
      </c>
      <c r="BD2837" s="263"/>
      <c r="BE2837" s="264"/>
      <c r="BG2837" s="252" t="s">
        <v>57155</v>
      </c>
      <c r="BH2837" s="253">
        <v>108.15</v>
      </c>
      <c r="BJ2837" s="230" t="s">
        <v>39955</v>
      </c>
      <c r="BK2837" s="231">
        <v>17113.88</v>
      </c>
      <c r="BM2837" s="209" t="s">
        <v>8222</v>
      </c>
      <c r="BN2837" s="210">
        <v>5229</v>
      </c>
    </row>
    <row r="2838" spans="13:66" x14ac:dyDescent="0.55000000000000004">
      <c r="M2838" s="250" t="s">
        <v>57034</v>
      </c>
      <c r="N2838" s="250"/>
      <c r="O2838" s="251">
        <v>1053.81</v>
      </c>
      <c r="Q2838" s="224" t="s">
        <v>39756</v>
      </c>
      <c r="R2838" s="224"/>
      <c r="S2838" s="225">
        <v>60000</v>
      </c>
      <c r="U2838" s="203" t="s">
        <v>3292</v>
      </c>
      <c r="V2838" s="203"/>
      <c r="W2838" s="204">
        <v>909214.12</v>
      </c>
      <c r="AF2838" t="s">
        <v>66685</v>
      </c>
      <c r="AG2838" s="284">
        <v>14043.75</v>
      </c>
      <c r="AI2838" s="276" t="s">
        <v>67374</v>
      </c>
      <c r="AJ2838" s="277">
        <v>12314.44</v>
      </c>
      <c r="AL2838" s="246" t="s">
        <v>61879</v>
      </c>
      <c r="AM2838" s="247">
        <v>511.34</v>
      </c>
      <c r="AO2838" s="226" t="s">
        <v>51893</v>
      </c>
      <c r="AP2838" s="227">
        <v>899.2</v>
      </c>
      <c r="AR2838" s="207" t="s">
        <v>13224</v>
      </c>
      <c r="AS2838" s="208">
        <v>15942.84</v>
      </c>
      <c r="AT2838" s="93"/>
      <c r="AU2838" s="199" t="s">
        <v>32710</v>
      </c>
      <c r="AV2838" s="200">
        <v>368022</v>
      </c>
      <c r="BD2838" s="263"/>
      <c r="BE2838" s="264"/>
      <c r="BG2838" s="252" t="s">
        <v>57156</v>
      </c>
      <c r="BH2838" s="253">
        <v>1053.81</v>
      </c>
      <c r="BJ2838" s="230" t="s">
        <v>39956</v>
      </c>
      <c r="BK2838" s="231">
        <v>60000</v>
      </c>
      <c r="BM2838" s="209" t="s">
        <v>10496</v>
      </c>
      <c r="BN2838" s="210">
        <v>3245</v>
      </c>
    </row>
    <row r="2839" spans="13:66" x14ac:dyDescent="0.55000000000000004">
      <c r="M2839" s="250" t="s">
        <v>57035</v>
      </c>
      <c r="N2839" s="250"/>
      <c r="O2839" s="251">
        <v>5916.71</v>
      </c>
      <c r="Q2839" s="224" t="s">
        <v>39757</v>
      </c>
      <c r="R2839" s="224"/>
      <c r="S2839" s="225">
        <v>1877.22</v>
      </c>
      <c r="U2839" s="203" t="s">
        <v>3432</v>
      </c>
      <c r="V2839" s="203"/>
      <c r="W2839" s="204">
        <v>273331.53000000003</v>
      </c>
      <c r="AF2839" t="s">
        <v>66686</v>
      </c>
      <c r="AG2839">
        <v>263.44</v>
      </c>
      <c r="AI2839" s="276" t="s">
        <v>69957</v>
      </c>
      <c r="AJ2839" s="277">
        <v>-56.23</v>
      </c>
      <c r="AL2839" s="246" t="s">
        <v>61880</v>
      </c>
      <c r="AM2839" s="247">
        <v>1637.52</v>
      </c>
      <c r="AO2839" s="226" t="s">
        <v>51894</v>
      </c>
      <c r="AP2839" s="227">
        <v>68.790000000000006</v>
      </c>
      <c r="AR2839" s="207" t="s">
        <v>17318</v>
      </c>
      <c r="AS2839" s="208">
        <v>8881.01</v>
      </c>
      <c r="AT2839" s="93"/>
      <c r="AU2839" s="199" t="s">
        <v>14172</v>
      </c>
      <c r="AV2839" s="200">
        <v>60364.800000000003</v>
      </c>
      <c r="BD2839" s="263"/>
      <c r="BE2839" s="264"/>
      <c r="BG2839" s="252" t="s">
        <v>57157</v>
      </c>
      <c r="BH2839" s="253">
        <v>5916.71</v>
      </c>
      <c r="BJ2839" s="230" t="s">
        <v>39957</v>
      </c>
      <c r="BK2839" s="231">
        <v>1877.22</v>
      </c>
      <c r="BM2839" s="209" t="s">
        <v>8774</v>
      </c>
      <c r="BN2839" s="210">
        <v>1767</v>
      </c>
    </row>
    <row r="2840" spans="13:66" x14ac:dyDescent="0.55000000000000004">
      <c r="M2840" s="250" t="s">
        <v>57036</v>
      </c>
      <c r="N2840" s="250"/>
      <c r="O2840" s="251">
        <v>4106.75</v>
      </c>
      <c r="Q2840" s="224" t="s">
        <v>39758</v>
      </c>
      <c r="R2840" s="224"/>
      <c r="S2840" s="225">
        <v>8266.81</v>
      </c>
      <c r="U2840" s="203" t="s">
        <v>3433</v>
      </c>
      <c r="V2840" s="203"/>
      <c r="W2840" s="204">
        <v>5136201.62</v>
      </c>
      <c r="AF2840" t="s">
        <v>59751</v>
      </c>
      <c r="AG2840" s="284">
        <v>2925</v>
      </c>
      <c r="AI2840" s="276" t="s">
        <v>59016</v>
      </c>
      <c r="AJ2840" s="277">
        <v>210</v>
      </c>
      <c r="AL2840" s="246" t="s">
        <v>61881</v>
      </c>
      <c r="AM2840" s="247">
        <v>1458.53</v>
      </c>
      <c r="AO2840" s="226" t="s">
        <v>51895</v>
      </c>
      <c r="AP2840" s="227">
        <v>216.71</v>
      </c>
      <c r="AR2840" s="207" t="s">
        <v>17319</v>
      </c>
      <c r="AS2840" s="208">
        <v>95000</v>
      </c>
      <c r="AT2840" s="93"/>
      <c r="AU2840" s="199" t="s">
        <v>14173</v>
      </c>
      <c r="AV2840" s="200">
        <v>4617.9799999999996</v>
      </c>
      <c r="BD2840" s="263"/>
      <c r="BE2840" s="264"/>
      <c r="BG2840" s="252" t="s">
        <v>57158</v>
      </c>
      <c r="BH2840" s="253">
        <v>4106.75</v>
      </c>
      <c r="BJ2840" s="230" t="s">
        <v>39958</v>
      </c>
      <c r="BK2840" s="231">
        <v>8266.81</v>
      </c>
      <c r="BM2840" s="209" t="s">
        <v>9055</v>
      </c>
      <c r="BN2840" s="210">
        <v>7230</v>
      </c>
    </row>
    <row r="2841" spans="13:66" x14ac:dyDescent="0.55000000000000004">
      <c r="M2841" s="250" t="s">
        <v>57037</v>
      </c>
      <c r="N2841" s="250"/>
      <c r="O2841" s="251">
        <v>5320.06</v>
      </c>
      <c r="Q2841" s="224" t="s">
        <v>39761</v>
      </c>
      <c r="R2841" s="224"/>
      <c r="S2841" s="225">
        <v>4278.99</v>
      </c>
      <c r="U2841" s="203" t="s">
        <v>3434</v>
      </c>
      <c r="V2841" s="203"/>
      <c r="W2841" s="204">
        <v>64775</v>
      </c>
      <c r="AF2841" t="s">
        <v>61525</v>
      </c>
      <c r="AG2841">
        <v>234</v>
      </c>
      <c r="AI2841" s="276" t="s">
        <v>63652</v>
      </c>
      <c r="AJ2841" s="277">
        <v>2912.33</v>
      </c>
      <c r="AL2841" s="246" t="s">
        <v>59524</v>
      </c>
      <c r="AM2841" s="247">
        <v>7942.5</v>
      </c>
      <c r="AO2841" s="226" t="s">
        <v>47862</v>
      </c>
      <c r="AP2841" s="227">
        <v>81030</v>
      </c>
      <c r="AR2841" s="207" t="s">
        <v>17320</v>
      </c>
      <c r="AS2841" s="208">
        <v>2868</v>
      </c>
      <c r="AT2841" s="93"/>
      <c r="AU2841" s="199" t="s">
        <v>14174</v>
      </c>
      <c r="AV2841" s="200">
        <v>11539.54</v>
      </c>
      <c r="BD2841" s="263"/>
      <c r="BE2841" s="264"/>
      <c r="BG2841" s="252" t="s">
        <v>57159</v>
      </c>
      <c r="BH2841" s="253">
        <v>5320.06</v>
      </c>
      <c r="BJ2841" s="230" t="s">
        <v>39961</v>
      </c>
      <c r="BK2841" s="231">
        <v>4278.99</v>
      </c>
      <c r="BM2841" s="209" t="s">
        <v>9370</v>
      </c>
      <c r="BN2841" s="210">
        <v>64775</v>
      </c>
    </row>
    <row r="2842" spans="13:66" x14ac:dyDescent="0.55000000000000004">
      <c r="M2842" s="250" t="s">
        <v>57038</v>
      </c>
      <c r="N2842" s="250"/>
      <c r="O2842" s="251">
        <v>7065.05</v>
      </c>
      <c r="Q2842" s="224" t="s">
        <v>39762</v>
      </c>
      <c r="R2842" s="224"/>
      <c r="S2842" s="225">
        <v>1230.71</v>
      </c>
      <c r="U2842" s="203" t="s">
        <v>3435</v>
      </c>
      <c r="V2842" s="203"/>
      <c r="W2842" s="204">
        <v>574407.5</v>
      </c>
      <c r="AF2842" t="s">
        <v>68407</v>
      </c>
      <c r="AG2842" s="284">
        <v>4435.95</v>
      </c>
      <c r="AI2842" s="276" t="s">
        <v>63653</v>
      </c>
      <c r="AJ2842" s="277">
        <v>593</v>
      </c>
      <c r="AL2842" s="246" t="s">
        <v>59525</v>
      </c>
      <c r="AM2842" s="247">
        <v>607.70000000000005</v>
      </c>
      <c r="AO2842" s="226" t="s">
        <v>51896</v>
      </c>
      <c r="AP2842" s="227">
        <v>45</v>
      </c>
      <c r="AR2842" s="207" t="s">
        <v>17321</v>
      </c>
      <c r="AS2842" s="208">
        <v>164071</v>
      </c>
      <c r="AT2842" s="93"/>
      <c r="AU2842" s="199" t="s">
        <v>32711</v>
      </c>
      <c r="AV2842" s="200">
        <v>6014.08</v>
      </c>
      <c r="BD2842" s="263"/>
      <c r="BE2842" s="264"/>
      <c r="BG2842" s="252" t="s">
        <v>57160</v>
      </c>
      <c r="BH2842" s="253">
        <v>7065.05</v>
      </c>
      <c r="BJ2842" s="230" t="s">
        <v>39962</v>
      </c>
      <c r="BK2842" s="231">
        <v>1230.71</v>
      </c>
      <c r="BM2842" s="209" t="s">
        <v>11153</v>
      </c>
      <c r="BN2842" s="210">
        <v>9666</v>
      </c>
    </row>
    <row r="2843" spans="13:66" x14ac:dyDescent="0.55000000000000004">
      <c r="M2843" s="250" t="s">
        <v>57039</v>
      </c>
      <c r="N2843" s="250"/>
      <c r="O2843" s="251">
        <v>6002.5</v>
      </c>
      <c r="Q2843" s="224" t="s">
        <v>39763</v>
      </c>
      <c r="R2843" s="224"/>
      <c r="S2843" s="225">
        <v>7074.85</v>
      </c>
      <c r="U2843" s="203" t="s">
        <v>3436</v>
      </c>
      <c r="V2843" s="203"/>
      <c r="W2843" s="204">
        <v>864806</v>
      </c>
      <c r="AF2843" t="s">
        <v>53251</v>
      </c>
      <c r="AG2843" s="284">
        <v>117856.4</v>
      </c>
      <c r="AI2843" s="276" t="s">
        <v>63654</v>
      </c>
      <c r="AJ2843" s="277">
        <v>728.66</v>
      </c>
      <c r="AL2843" s="246" t="s">
        <v>59526</v>
      </c>
      <c r="AM2843" s="247">
        <v>1945.94</v>
      </c>
      <c r="AO2843" s="226" t="s">
        <v>51897</v>
      </c>
      <c r="AP2843" s="227">
        <v>5500</v>
      </c>
      <c r="AR2843" s="207" t="s">
        <v>17322</v>
      </c>
      <c r="AS2843" s="208">
        <v>26902.880000000001</v>
      </c>
      <c r="AT2843" s="93"/>
      <c r="AU2843" s="199" t="s">
        <v>14175</v>
      </c>
      <c r="AV2843" s="200">
        <v>88238.7</v>
      </c>
      <c r="BD2843" s="263"/>
      <c r="BE2843" s="264"/>
      <c r="BG2843" s="252" t="s">
        <v>57161</v>
      </c>
      <c r="BH2843" s="253">
        <v>6002.5</v>
      </c>
      <c r="BJ2843" s="230" t="s">
        <v>39963</v>
      </c>
      <c r="BK2843" s="231">
        <v>7074.85</v>
      </c>
      <c r="BM2843" s="209" t="s">
        <v>11637</v>
      </c>
      <c r="BN2843" s="210">
        <v>9937.57</v>
      </c>
    </row>
    <row r="2844" spans="13:66" x14ac:dyDescent="0.55000000000000004">
      <c r="M2844" s="250" t="s">
        <v>57040</v>
      </c>
      <c r="N2844" s="250"/>
      <c r="O2844" s="251">
        <v>6839.55</v>
      </c>
      <c r="Q2844" s="224" t="s">
        <v>39765</v>
      </c>
      <c r="R2844" s="224"/>
      <c r="S2844" s="225">
        <v>3682.84</v>
      </c>
      <c r="U2844" s="203" t="s">
        <v>3437</v>
      </c>
      <c r="V2844" s="203"/>
      <c r="W2844" s="204">
        <v>362616.53</v>
      </c>
      <c r="AF2844" t="s">
        <v>53253</v>
      </c>
      <c r="AG2844" s="284">
        <v>40766.01</v>
      </c>
      <c r="AI2844" s="276" t="s">
        <v>67375</v>
      </c>
      <c r="AJ2844" s="277">
        <v>4839.25</v>
      </c>
      <c r="AL2844" s="246" t="s">
        <v>57313</v>
      </c>
      <c r="AM2844" s="247">
        <v>3000</v>
      </c>
      <c r="AO2844" s="226" t="s">
        <v>47863</v>
      </c>
      <c r="AP2844" s="227">
        <v>6362.15</v>
      </c>
      <c r="AR2844" s="207" t="s">
        <v>17323</v>
      </c>
      <c r="AS2844" s="208">
        <v>2792</v>
      </c>
      <c r="AT2844" s="93"/>
      <c r="AU2844" s="199" t="s">
        <v>14176</v>
      </c>
      <c r="AV2844" s="200">
        <v>6872.44</v>
      </c>
      <c r="BD2844" s="263"/>
      <c r="BE2844" s="264"/>
      <c r="BG2844" s="252" t="s">
        <v>57164</v>
      </c>
      <c r="BH2844" s="253">
        <v>6839.55</v>
      </c>
      <c r="BJ2844" s="230" t="s">
        <v>39965</v>
      </c>
      <c r="BK2844" s="231">
        <v>3682.84</v>
      </c>
      <c r="BM2844" s="209" t="s">
        <v>9959</v>
      </c>
      <c r="BN2844" s="210">
        <v>128601.17</v>
      </c>
    </row>
    <row r="2845" spans="13:66" x14ac:dyDescent="0.55000000000000004">
      <c r="M2845" s="250" t="s">
        <v>43835</v>
      </c>
      <c r="N2845" s="250"/>
      <c r="O2845" s="251">
        <v>4643.76</v>
      </c>
      <c r="Q2845" s="224" t="s">
        <v>39766</v>
      </c>
      <c r="R2845" s="224"/>
      <c r="S2845" s="225">
        <v>26206.54</v>
      </c>
      <c r="U2845" s="203" t="s">
        <v>3438</v>
      </c>
      <c r="V2845" s="203"/>
      <c r="W2845" s="204">
        <v>94096.08</v>
      </c>
      <c r="AF2845" t="s">
        <v>53256</v>
      </c>
      <c r="AG2845" s="284">
        <v>3232</v>
      </c>
      <c r="AI2845" s="276" t="s">
        <v>63106</v>
      </c>
      <c r="AJ2845" s="277">
        <v>540.58000000000004</v>
      </c>
      <c r="AL2845" s="246" t="s">
        <v>58460</v>
      </c>
      <c r="AM2845" s="247">
        <v>3451.21</v>
      </c>
      <c r="AO2845" s="226" t="s">
        <v>47864</v>
      </c>
      <c r="AP2845" s="227">
        <v>19776.09</v>
      </c>
      <c r="AR2845" s="207" t="s">
        <v>17324</v>
      </c>
      <c r="AS2845" s="208">
        <v>6665.49</v>
      </c>
      <c r="AT2845" s="93"/>
      <c r="AU2845" s="199" t="s">
        <v>32712</v>
      </c>
      <c r="AV2845" s="200">
        <v>368022</v>
      </c>
      <c r="BD2845" s="263"/>
      <c r="BE2845" s="264"/>
      <c r="BG2845" s="252" t="s">
        <v>44170</v>
      </c>
      <c r="BH2845" s="253">
        <v>4643.76</v>
      </c>
      <c r="BJ2845" s="230" t="s">
        <v>39966</v>
      </c>
      <c r="BK2845" s="231">
        <v>26206.54</v>
      </c>
      <c r="BM2845" s="209" t="s">
        <v>6788</v>
      </c>
      <c r="BN2845" s="210">
        <v>201412</v>
      </c>
    </row>
    <row r="2846" spans="13:66" x14ac:dyDescent="0.55000000000000004">
      <c r="M2846" s="250" t="s">
        <v>43836</v>
      </c>
      <c r="N2846" s="250"/>
      <c r="O2846" s="251">
        <v>1161.04</v>
      </c>
      <c r="Q2846" s="224" t="s">
        <v>39769</v>
      </c>
      <c r="R2846" s="224"/>
      <c r="S2846" s="225">
        <v>5669.14</v>
      </c>
      <c r="U2846" s="203" t="s">
        <v>3439</v>
      </c>
      <c r="V2846" s="203"/>
      <c r="W2846" s="204">
        <v>880971.25</v>
      </c>
      <c r="AF2846" t="s">
        <v>53257</v>
      </c>
      <c r="AG2846" s="284">
        <v>1808.4</v>
      </c>
      <c r="AI2846" s="276" t="s">
        <v>61935</v>
      </c>
      <c r="AJ2846" s="277">
        <v>7735.96</v>
      </c>
      <c r="AL2846" s="246" t="s">
        <v>54960</v>
      </c>
      <c r="AM2846" s="247">
        <v>-340.74</v>
      </c>
      <c r="AO2846" s="226" t="s">
        <v>47865</v>
      </c>
      <c r="AP2846" s="227">
        <v>11950</v>
      </c>
      <c r="AR2846" s="207" t="s">
        <v>17325</v>
      </c>
      <c r="AS2846" s="208">
        <v>723.52</v>
      </c>
      <c r="AT2846" s="93"/>
      <c r="AU2846" s="199" t="s">
        <v>32713</v>
      </c>
      <c r="AV2846" s="200">
        <v>1120.45</v>
      </c>
      <c r="BD2846" s="263"/>
      <c r="BE2846" s="264"/>
      <c r="BG2846" s="252" t="s">
        <v>44171</v>
      </c>
      <c r="BH2846" s="253">
        <v>1161.04</v>
      </c>
      <c r="BJ2846" s="230" t="s">
        <v>39970</v>
      </c>
      <c r="BK2846" s="231">
        <v>5669.14</v>
      </c>
      <c r="BM2846" s="209" t="s">
        <v>6975</v>
      </c>
      <c r="BN2846" s="210">
        <v>13590</v>
      </c>
    </row>
    <row r="2847" spans="13:66" x14ac:dyDescent="0.55000000000000004">
      <c r="M2847" s="250" t="s">
        <v>43838</v>
      </c>
      <c r="N2847" s="250"/>
      <c r="O2847" s="251">
        <v>1701</v>
      </c>
      <c r="Q2847" s="224" t="s">
        <v>39771</v>
      </c>
      <c r="R2847" s="224"/>
      <c r="S2847" s="225">
        <v>20000</v>
      </c>
      <c r="U2847" s="203" t="s">
        <v>3440</v>
      </c>
      <c r="V2847" s="203"/>
      <c r="W2847" s="204">
        <v>19722.23</v>
      </c>
      <c r="AF2847" t="s">
        <v>53258</v>
      </c>
      <c r="AG2847" s="284">
        <v>2560.23</v>
      </c>
      <c r="AI2847" s="276" t="s">
        <v>70479</v>
      </c>
      <c r="AJ2847" s="277">
        <v>4070</v>
      </c>
      <c r="AL2847" s="246" t="s">
        <v>17561</v>
      </c>
      <c r="AM2847" s="247">
        <v>946.99</v>
      </c>
      <c r="AO2847" s="226" t="s">
        <v>48745</v>
      </c>
      <c r="AP2847" s="227">
        <v>467.27</v>
      </c>
      <c r="AR2847" s="207" t="s">
        <v>17326</v>
      </c>
      <c r="AS2847" s="208">
        <v>2050.38</v>
      </c>
      <c r="AT2847" s="93"/>
      <c r="AU2847" s="199" t="s">
        <v>32714</v>
      </c>
      <c r="AV2847" s="200">
        <v>10945.1</v>
      </c>
      <c r="BD2847" s="263"/>
      <c r="BE2847" s="264"/>
      <c r="BG2847" s="252" t="s">
        <v>44173</v>
      </c>
      <c r="BH2847" s="253">
        <v>1701</v>
      </c>
      <c r="BJ2847" s="230" t="s">
        <v>39972</v>
      </c>
      <c r="BK2847" s="231">
        <v>20000</v>
      </c>
      <c r="BM2847" s="209" t="s">
        <v>7187</v>
      </c>
      <c r="BN2847" s="210">
        <v>13375</v>
      </c>
    </row>
    <row r="2848" spans="13:66" x14ac:dyDescent="0.55000000000000004">
      <c r="M2848" s="250" t="s">
        <v>43840</v>
      </c>
      <c r="N2848" s="250"/>
      <c r="O2848" s="251">
        <v>90</v>
      </c>
      <c r="Q2848" s="224" t="s">
        <v>39772</v>
      </c>
      <c r="R2848" s="224"/>
      <c r="S2848" s="225">
        <v>2212.9499999999998</v>
      </c>
      <c r="U2848" s="203" t="s">
        <v>3441</v>
      </c>
      <c r="V2848" s="203"/>
      <c r="W2848" s="204">
        <v>969117.13</v>
      </c>
      <c r="AF2848" t="s">
        <v>53259</v>
      </c>
      <c r="AG2848" s="284">
        <v>3379.5</v>
      </c>
      <c r="AI2848" s="276" t="s">
        <v>69958</v>
      </c>
      <c r="AJ2848" s="277">
        <v>680</v>
      </c>
      <c r="AL2848" s="246" t="s">
        <v>17562</v>
      </c>
      <c r="AM2848" s="247">
        <v>8853.77</v>
      </c>
      <c r="AO2848" s="226" t="s">
        <v>48746</v>
      </c>
      <c r="AP2848" s="227">
        <v>1453.31</v>
      </c>
      <c r="AR2848" s="207" t="s">
        <v>17327</v>
      </c>
      <c r="AS2848" s="208">
        <v>21.86</v>
      </c>
      <c r="AT2848" s="93"/>
      <c r="AU2848" s="199" t="s">
        <v>32715</v>
      </c>
      <c r="AV2848" s="200">
        <v>7730.45</v>
      </c>
      <c r="BD2848" s="263"/>
      <c r="BE2848" s="264"/>
      <c r="BG2848" s="252" t="s">
        <v>44175</v>
      </c>
      <c r="BH2848" s="253">
        <v>90</v>
      </c>
      <c r="BJ2848" s="230" t="s">
        <v>39973</v>
      </c>
      <c r="BK2848" s="231">
        <v>2212.9499999999998</v>
      </c>
      <c r="BM2848" s="209" t="s">
        <v>7635</v>
      </c>
      <c r="BN2848" s="210">
        <v>181257.99</v>
      </c>
    </row>
    <row r="2849" spans="13:66" x14ac:dyDescent="0.55000000000000004">
      <c r="M2849" s="250" t="s">
        <v>43845</v>
      </c>
      <c r="N2849" s="250"/>
      <c r="O2849" s="251">
        <v>3169.41</v>
      </c>
      <c r="Q2849" s="224" t="s">
        <v>39776</v>
      </c>
      <c r="R2849" s="224"/>
      <c r="S2849" s="225">
        <v>8451.99</v>
      </c>
      <c r="U2849" s="203" t="s">
        <v>3442</v>
      </c>
      <c r="V2849" s="203"/>
      <c r="W2849" s="204">
        <v>180819.82</v>
      </c>
      <c r="AF2849" t="s">
        <v>53260</v>
      </c>
      <c r="AG2849" s="284">
        <v>2811.72</v>
      </c>
      <c r="AI2849" s="276" t="s">
        <v>69959</v>
      </c>
      <c r="AJ2849" s="277">
        <v>82.33</v>
      </c>
      <c r="AL2849" s="246" t="s">
        <v>17563</v>
      </c>
      <c r="AM2849" s="247">
        <v>677.31</v>
      </c>
      <c r="AO2849" s="226" t="s">
        <v>47866</v>
      </c>
      <c r="AP2849" s="227">
        <v>20117.14</v>
      </c>
      <c r="AR2849" s="207" t="s">
        <v>17328</v>
      </c>
      <c r="AS2849" s="208">
        <v>77443.649999999994</v>
      </c>
      <c r="AT2849" s="93"/>
      <c r="AU2849" s="199" t="s">
        <v>32716</v>
      </c>
      <c r="AV2849" s="200">
        <v>1120.45</v>
      </c>
      <c r="BD2849" s="263"/>
      <c r="BE2849" s="264"/>
      <c r="BG2849" s="252" t="s">
        <v>44180</v>
      </c>
      <c r="BH2849" s="253">
        <v>3169.41</v>
      </c>
      <c r="BJ2849" s="230" t="s">
        <v>39977</v>
      </c>
      <c r="BK2849" s="231">
        <v>8451.99</v>
      </c>
      <c r="BM2849" s="209" t="s">
        <v>7868</v>
      </c>
      <c r="BN2849" s="210">
        <v>190273</v>
      </c>
    </row>
    <row r="2850" spans="13:66" x14ac:dyDescent="0.55000000000000004">
      <c r="M2850" s="250" t="s">
        <v>43846</v>
      </c>
      <c r="N2850" s="250"/>
      <c r="O2850" s="251">
        <v>3408</v>
      </c>
      <c r="Q2850" s="224" t="s">
        <v>39777</v>
      </c>
      <c r="R2850" s="224"/>
      <c r="S2850" s="225">
        <v>4800</v>
      </c>
      <c r="U2850" s="203" t="s">
        <v>3293</v>
      </c>
      <c r="V2850" s="203"/>
      <c r="W2850" s="204">
        <v>918202.09</v>
      </c>
      <c r="AF2850" t="s">
        <v>53262</v>
      </c>
      <c r="AG2850" s="284">
        <v>154000</v>
      </c>
      <c r="AI2850" s="276" t="s">
        <v>69960</v>
      </c>
      <c r="AJ2850" s="277">
        <v>960</v>
      </c>
      <c r="AL2850" s="246" t="s">
        <v>17564</v>
      </c>
      <c r="AM2850" s="247">
        <v>2169.17</v>
      </c>
      <c r="AO2850" s="226" t="s">
        <v>47867</v>
      </c>
      <c r="AP2850" s="227">
        <v>1324.75</v>
      </c>
      <c r="AR2850" s="207" t="s">
        <v>17329</v>
      </c>
      <c r="AS2850" s="208">
        <v>7903</v>
      </c>
      <c r="AT2850" s="93"/>
      <c r="AU2850" s="199" t="s">
        <v>26946</v>
      </c>
      <c r="AV2850" s="200">
        <v>10945.1</v>
      </c>
      <c r="BD2850" s="263"/>
      <c r="BE2850" s="264"/>
      <c r="BG2850" s="252" t="s">
        <v>44181</v>
      </c>
      <c r="BH2850" s="253">
        <v>3408</v>
      </c>
      <c r="BJ2850" s="230" t="s">
        <v>39978</v>
      </c>
      <c r="BK2850" s="231">
        <v>4800</v>
      </c>
      <c r="BM2850" s="209" t="s">
        <v>8117</v>
      </c>
      <c r="BN2850" s="210">
        <v>117029</v>
      </c>
    </row>
    <row r="2851" spans="13:66" x14ac:dyDescent="0.55000000000000004">
      <c r="M2851" s="250" t="s">
        <v>43847</v>
      </c>
      <c r="N2851" s="250"/>
      <c r="O2851" s="251">
        <v>2497</v>
      </c>
      <c r="Q2851" s="224" t="s">
        <v>39778</v>
      </c>
      <c r="R2851" s="224"/>
      <c r="S2851" s="225">
        <v>3460.54</v>
      </c>
      <c r="U2851" s="203" t="s">
        <v>3443</v>
      </c>
      <c r="V2851" s="203"/>
      <c r="W2851" s="204">
        <v>36862</v>
      </c>
      <c r="AF2851" t="s">
        <v>64706</v>
      </c>
      <c r="AG2851">
        <v>817.92</v>
      </c>
      <c r="AI2851" s="276" t="s">
        <v>69961</v>
      </c>
      <c r="AJ2851" s="277">
        <v>1928</v>
      </c>
      <c r="AL2851" s="246" t="s">
        <v>64092</v>
      </c>
      <c r="AM2851" s="247">
        <v>29.38</v>
      </c>
      <c r="AO2851" s="226" t="s">
        <v>47868</v>
      </c>
      <c r="AP2851" s="227">
        <v>4617.93</v>
      </c>
      <c r="AR2851" s="207" t="s">
        <v>34398</v>
      </c>
      <c r="AS2851" s="208">
        <v>3148.98</v>
      </c>
      <c r="AT2851" s="93"/>
      <c r="AU2851" s="199" t="s">
        <v>26949</v>
      </c>
      <c r="AV2851" s="200">
        <v>7730.45</v>
      </c>
      <c r="BD2851" s="263"/>
      <c r="BE2851" s="264"/>
      <c r="BG2851" s="252" t="s">
        <v>44182</v>
      </c>
      <c r="BH2851" s="253">
        <v>2497</v>
      </c>
      <c r="BJ2851" s="230" t="s">
        <v>39979</v>
      </c>
      <c r="BK2851" s="231">
        <v>3460.54</v>
      </c>
      <c r="BM2851" s="209" t="s">
        <v>8392</v>
      </c>
      <c r="BN2851" s="210">
        <v>169060.28</v>
      </c>
    </row>
    <row r="2852" spans="13:66" x14ac:dyDescent="0.55000000000000004">
      <c r="M2852" s="250" t="s">
        <v>43848</v>
      </c>
      <c r="N2852" s="250"/>
      <c r="O2852" s="251">
        <v>12128.12</v>
      </c>
      <c r="Q2852" s="224" t="s">
        <v>39780</v>
      </c>
      <c r="R2852" s="224"/>
      <c r="S2852" s="225">
        <v>11130.76</v>
      </c>
      <c r="U2852" s="203" t="s">
        <v>3444</v>
      </c>
      <c r="V2852" s="203"/>
      <c r="W2852" s="204">
        <v>5738230.5300000003</v>
      </c>
      <c r="AF2852" t="s">
        <v>36562</v>
      </c>
      <c r="AG2852" s="284">
        <v>25318.34</v>
      </c>
      <c r="AI2852" s="276" t="s">
        <v>69962</v>
      </c>
      <c r="AJ2852" s="277">
        <v>21550</v>
      </c>
      <c r="AL2852" s="246" t="s">
        <v>58207</v>
      </c>
      <c r="AM2852" s="247">
        <v>1106.05</v>
      </c>
      <c r="AO2852" s="226" t="s">
        <v>47869</v>
      </c>
      <c r="AP2852" s="227">
        <v>2837.43</v>
      </c>
      <c r="AR2852" s="207" t="s">
        <v>17330</v>
      </c>
      <c r="AS2852" s="208">
        <v>5500</v>
      </c>
      <c r="AT2852" s="93"/>
      <c r="AU2852" s="199" t="s">
        <v>32717</v>
      </c>
      <c r="AV2852" s="200">
        <v>14812.99</v>
      </c>
      <c r="BD2852" s="263"/>
      <c r="BE2852" s="264"/>
      <c r="BG2852" s="252" t="s">
        <v>44183</v>
      </c>
      <c r="BH2852" s="253">
        <v>12128.12</v>
      </c>
      <c r="BJ2852" s="230" t="s">
        <v>39981</v>
      </c>
      <c r="BK2852" s="231">
        <v>11130.76</v>
      </c>
      <c r="BM2852" s="209" t="s">
        <v>9056</v>
      </c>
      <c r="BN2852" s="210">
        <v>234698</v>
      </c>
    </row>
    <row r="2853" spans="13:66" x14ac:dyDescent="0.55000000000000004">
      <c r="M2853" s="250" t="s">
        <v>43849</v>
      </c>
      <c r="N2853" s="250"/>
      <c r="O2853" s="251">
        <v>2139</v>
      </c>
      <c r="Q2853" s="224" t="s">
        <v>39782</v>
      </c>
      <c r="R2853" s="224"/>
      <c r="S2853" s="225">
        <v>3360.18</v>
      </c>
      <c r="U2853" s="203" t="s">
        <v>4163</v>
      </c>
      <c r="V2853" s="203"/>
      <c r="W2853" s="204">
        <v>76513.73</v>
      </c>
      <c r="AF2853" t="s">
        <v>36563</v>
      </c>
      <c r="AG2853" s="284">
        <v>38571.71</v>
      </c>
      <c r="AI2853" s="276" t="s">
        <v>59017</v>
      </c>
      <c r="AJ2853" s="277">
        <v>7801.65</v>
      </c>
      <c r="AL2853" s="246" t="s">
        <v>33279</v>
      </c>
      <c r="AM2853" s="247">
        <v>5200</v>
      </c>
      <c r="AO2853" s="226" t="s">
        <v>48747</v>
      </c>
      <c r="AP2853" s="227">
        <v>108.64</v>
      </c>
      <c r="AR2853" s="207" t="s">
        <v>17331</v>
      </c>
      <c r="AS2853" s="208">
        <v>34320</v>
      </c>
      <c r="AT2853" s="93"/>
      <c r="AU2853" s="199" t="s">
        <v>14177</v>
      </c>
      <c r="AV2853" s="200">
        <v>1135.73</v>
      </c>
      <c r="BD2853" s="263"/>
      <c r="BE2853" s="264"/>
      <c r="BG2853" s="252" t="s">
        <v>44184</v>
      </c>
      <c r="BH2853" s="253">
        <v>2139</v>
      </c>
      <c r="BJ2853" s="230" t="s">
        <v>39983</v>
      </c>
      <c r="BK2853" s="231">
        <v>3360.18</v>
      </c>
      <c r="BM2853" s="209" t="s">
        <v>9371</v>
      </c>
      <c r="BN2853" s="210">
        <v>574407.5</v>
      </c>
    </row>
    <row r="2854" spans="13:66" x14ac:dyDescent="0.55000000000000004">
      <c r="M2854" s="250" t="s">
        <v>43851</v>
      </c>
      <c r="N2854" s="250"/>
      <c r="O2854" s="251">
        <v>2375.98</v>
      </c>
      <c r="Q2854" s="224" t="s">
        <v>39783</v>
      </c>
      <c r="R2854" s="224"/>
      <c r="S2854" s="225">
        <v>782.18</v>
      </c>
      <c r="U2854" s="203" t="s">
        <v>3445</v>
      </c>
      <c r="V2854" s="203"/>
      <c r="W2854" s="204">
        <v>14754.27</v>
      </c>
      <c r="AF2854" t="s">
        <v>53263</v>
      </c>
      <c r="AG2854" s="284">
        <v>89638.99</v>
      </c>
      <c r="AI2854" s="276" t="s">
        <v>59018</v>
      </c>
      <c r="AJ2854" s="277">
        <v>2524.7399999999998</v>
      </c>
      <c r="AL2854" s="246" t="s">
        <v>33280</v>
      </c>
      <c r="AM2854" s="247">
        <v>3056.83</v>
      </c>
      <c r="AO2854" s="226" t="s">
        <v>48748</v>
      </c>
      <c r="AP2854" s="227">
        <v>888.11</v>
      </c>
      <c r="AR2854" s="207" t="s">
        <v>17332</v>
      </c>
      <c r="AS2854" s="208">
        <v>350</v>
      </c>
      <c r="AT2854" s="93"/>
      <c r="AU2854" s="199" t="s">
        <v>14178</v>
      </c>
      <c r="AV2854" s="200">
        <v>1135.73</v>
      </c>
      <c r="BD2854" s="263"/>
      <c r="BE2854" s="264"/>
      <c r="BG2854" s="252" t="s">
        <v>44186</v>
      </c>
      <c r="BH2854" s="253">
        <v>2375.98</v>
      </c>
      <c r="BJ2854" s="230" t="s">
        <v>39984</v>
      </c>
      <c r="BK2854" s="231">
        <v>782.18</v>
      </c>
      <c r="BM2854" s="209" t="s">
        <v>9551</v>
      </c>
      <c r="BN2854" s="210">
        <v>6987.5</v>
      </c>
    </row>
    <row r="2855" spans="13:66" x14ac:dyDescent="0.55000000000000004">
      <c r="M2855" s="250" t="s">
        <v>43852</v>
      </c>
      <c r="N2855" s="250"/>
      <c r="O2855" s="251">
        <v>20771</v>
      </c>
      <c r="Q2855" s="224" t="s">
        <v>39784</v>
      </c>
      <c r="R2855" s="224"/>
      <c r="S2855" s="225">
        <v>15888.53</v>
      </c>
      <c r="U2855" s="203" t="s">
        <v>3446</v>
      </c>
      <c r="V2855" s="203"/>
      <c r="W2855" s="204">
        <v>317880.56</v>
      </c>
      <c r="AF2855" t="s">
        <v>66689</v>
      </c>
      <c r="AG2855" s="284">
        <v>12503.66</v>
      </c>
      <c r="AI2855" s="276" t="s">
        <v>59019</v>
      </c>
      <c r="AJ2855" s="277">
        <v>7866.83</v>
      </c>
      <c r="AL2855" s="246" t="s">
        <v>38950</v>
      </c>
      <c r="AM2855" s="247">
        <v>16650</v>
      </c>
      <c r="AO2855" s="226" t="s">
        <v>44569</v>
      </c>
      <c r="AP2855" s="227">
        <v>226250</v>
      </c>
      <c r="AR2855" s="207" t="s">
        <v>17333</v>
      </c>
      <c r="AS2855" s="208">
        <v>17300</v>
      </c>
      <c r="AT2855" s="93"/>
      <c r="AU2855" s="199" t="s">
        <v>26976</v>
      </c>
      <c r="AV2855" s="200">
        <v>14812.99</v>
      </c>
      <c r="BD2855" s="263"/>
      <c r="BE2855" s="264"/>
      <c r="BG2855" s="252" t="s">
        <v>44187</v>
      </c>
      <c r="BH2855" s="253">
        <v>20771</v>
      </c>
      <c r="BJ2855" s="230" t="s">
        <v>39985</v>
      </c>
      <c r="BK2855" s="231">
        <v>15888.53</v>
      </c>
      <c r="BM2855" s="209" t="s">
        <v>10954</v>
      </c>
      <c r="BN2855" s="210">
        <v>11267.9</v>
      </c>
    </row>
    <row r="2856" spans="13:66" x14ac:dyDescent="0.55000000000000004">
      <c r="M2856" s="250" t="s">
        <v>43853</v>
      </c>
      <c r="N2856" s="250"/>
      <c r="O2856" s="251">
        <v>1826</v>
      </c>
      <c r="Q2856" s="224" t="s">
        <v>39785</v>
      </c>
      <c r="R2856" s="224"/>
      <c r="S2856" s="225">
        <v>16603.669999999998</v>
      </c>
      <c r="U2856" s="203" t="s">
        <v>3447</v>
      </c>
      <c r="V2856" s="203"/>
      <c r="W2856" s="204">
        <v>2112702.42</v>
      </c>
      <c r="AF2856" t="s">
        <v>53265</v>
      </c>
      <c r="AG2856" s="284">
        <v>33804</v>
      </c>
      <c r="AI2856" s="276" t="s">
        <v>63107</v>
      </c>
      <c r="AJ2856" s="277">
        <v>480.07</v>
      </c>
      <c r="AL2856" s="246" t="s">
        <v>17569</v>
      </c>
      <c r="AM2856" s="247">
        <v>1891.96</v>
      </c>
      <c r="AO2856" s="226" t="s">
        <v>44570</v>
      </c>
      <c r="AP2856" s="227">
        <v>17308.11</v>
      </c>
      <c r="AR2856" s="207" t="s">
        <v>17334</v>
      </c>
      <c r="AS2856" s="208">
        <v>5350</v>
      </c>
      <c r="AT2856" s="93"/>
      <c r="AU2856" s="199" t="s">
        <v>14179</v>
      </c>
      <c r="AV2856" s="200">
        <v>287320.52</v>
      </c>
      <c r="BD2856" s="263"/>
      <c r="BE2856" s="264"/>
      <c r="BG2856" s="252" t="s">
        <v>44188</v>
      </c>
      <c r="BH2856" s="253">
        <v>1826</v>
      </c>
      <c r="BJ2856" s="230" t="s">
        <v>39986</v>
      </c>
      <c r="BK2856" s="231">
        <v>16603.669999999998</v>
      </c>
      <c r="BM2856" s="209" t="s">
        <v>9673</v>
      </c>
      <c r="BN2856" s="210">
        <v>20385</v>
      </c>
    </row>
    <row r="2857" spans="13:66" x14ac:dyDescent="0.55000000000000004">
      <c r="M2857" s="250" t="s">
        <v>43854</v>
      </c>
      <c r="N2857" s="250"/>
      <c r="O2857" s="251">
        <v>1507</v>
      </c>
      <c r="Q2857" s="224" t="s">
        <v>39786</v>
      </c>
      <c r="R2857" s="224"/>
      <c r="S2857" s="225">
        <v>50300</v>
      </c>
      <c r="U2857" s="203" t="s">
        <v>3294</v>
      </c>
      <c r="V2857" s="203"/>
      <c r="W2857" s="204">
        <v>484812.62</v>
      </c>
      <c r="AF2857" t="s">
        <v>36564</v>
      </c>
      <c r="AG2857" s="284">
        <v>937429.62</v>
      </c>
      <c r="AI2857" s="276" t="s">
        <v>70175</v>
      </c>
      <c r="AJ2857" s="277">
        <v>843.29</v>
      </c>
      <c r="AL2857" s="246" t="s">
        <v>33281</v>
      </c>
      <c r="AM2857" s="247">
        <v>6102.17</v>
      </c>
      <c r="AO2857" s="226" t="s">
        <v>44571</v>
      </c>
      <c r="AP2857" s="227">
        <v>56500</v>
      </c>
      <c r="AR2857" s="207" t="s">
        <v>17335</v>
      </c>
      <c r="AS2857" s="208">
        <v>3325</v>
      </c>
      <c r="AT2857" s="93"/>
      <c r="AU2857" s="199" t="s">
        <v>14180</v>
      </c>
      <c r="AV2857" s="200">
        <v>21980.03</v>
      </c>
      <c r="BD2857" s="263"/>
      <c r="BE2857" s="264"/>
      <c r="BG2857" s="252" t="s">
        <v>44189</v>
      </c>
      <c r="BH2857" s="253">
        <v>1507</v>
      </c>
      <c r="BJ2857" s="230" t="s">
        <v>39987</v>
      </c>
      <c r="BK2857" s="231">
        <v>50300</v>
      </c>
      <c r="BM2857" s="209" t="s">
        <v>11638</v>
      </c>
      <c r="BN2857" s="210">
        <v>661852.71</v>
      </c>
    </row>
    <row r="2858" spans="13:66" x14ac:dyDescent="0.55000000000000004">
      <c r="M2858" s="250" t="s">
        <v>43857</v>
      </c>
      <c r="N2858" s="250"/>
      <c r="O2858" s="251">
        <v>2537</v>
      </c>
      <c r="Q2858" s="224" t="s">
        <v>39787</v>
      </c>
      <c r="R2858" s="224"/>
      <c r="S2858" s="225">
        <v>2871.97</v>
      </c>
      <c r="U2858" s="203" t="s">
        <v>4164</v>
      </c>
      <c r="V2858" s="203"/>
      <c r="W2858" s="204">
        <v>102224</v>
      </c>
      <c r="AF2858" t="s">
        <v>50263</v>
      </c>
      <c r="AG2858" s="284">
        <v>208000</v>
      </c>
      <c r="AI2858" s="276" t="s">
        <v>58499</v>
      </c>
      <c r="AJ2858" s="277">
        <v>1575</v>
      </c>
      <c r="AL2858" s="246" t="s">
        <v>33282</v>
      </c>
      <c r="AM2858" s="247">
        <v>3887.16</v>
      </c>
      <c r="AO2858" s="226" t="s">
        <v>44572</v>
      </c>
      <c r="AP2858" s="227">
        <v>4322.25</v>
      </c>
      <c r="AR2858" s="207" t="s">
        <v>17336</v>
      </c>
      <c r="AS2858" s="208">
        <v>5775</v>
      </c>
      <c r="AT2858" s="93"/>
      <c r="AU2858" s="199" t="s">
        <v>14181</v>
      </c>
      <c r="AV2858" s="200">
        <v>51589.21</v>
      </c>
      <c r="BD2858" s="263"/>
      <c r="BE2858" s="264"/>
      <c r="BG2858" s="252" t="s">
        <v>44193</v>
      </c>
      <c r="BH2858" s="253">
        <v>2537</v>
      </c>
      <c r="BJ2858" s="230" t="s">
        <v>39988</v>
      </c>
      <c r="BK2858" s="231">
        <v>2871.97</v>
      </c>
      <c r="BM2858" s="209" t="s">
        <v>9960</v>
      </c>
      <c r="BN2858" s="210">
        <v>2395595.88</v>
      </c>
    </row>
    <row r="2859" spans="13:66" x14ac:dyDescent="0.55000000000000004">
      <c r="M2859" s="250" t="s">
        <v>43861</v>
      </c>
      <c r="N2859" s="250"/>
      <c r="O2859" s="251">
        <v>557.6</v>
      </c>
      <c r="Q2859" s="224" t="s">
        <v>39788</v>
      </c>
      <c r="R2859" s="224"/>
      <c r="S2859" s="225">
        <v>1790.98</v>
      </c>
      <c r="U2859" s="203" t="s">
        <v>3448</v>
      </c>
      <c r="V2859" s="203"/>
      <c r="W2859" s="204">
        <v>1123874.01</v>
      </c>
      <c r="AF2859" t="s">
        <v>68422</v>
      </c>
      <c r="AG2859">
        <v>256.89</v>
      </c>
      <c r="AI2859" s="276" t="s">
        <v>57352</v>
      </c>
      <c r="AJ2859" s="277">
        <v>10235</v>
      </c>
      <c r="AL2859" s="246" t="s">
        <v>17570</v>
      </c>
      <c r="AM2859" s="247">
        <v>6443.75</v>
      </c>
      <c r="AO2859" s="226" t="s">
        <v>17421</v>
      </c>
      <c r="AP2859" s="227">
        <v>354</v>
      </c>
      <c r="AR2859" s="207" t="s">
        <v>17337</v>
      </c>
      <c r="AS2859" s="208">
        <v>40980.980000000003</v>
      </c>
      <c r="AT2859" s="93"/>
      <c r="AU2859" s="199" t="s">
        <v>32718</v>
      </c>
      <c r="AV2859" s="200">
        <v>384918.51</v>
      </c>
      <c r="BD2859" s="263"/>
      <c r="BE2859" s="264"/>
      <c r="BG2859" s="252" t="s">
        <v>44198</v>
      </c>
      <c r="BH2859" s="253">
        <v>557.6</v>
      </c>
      <c r="BJ2859" s="230" t="s">
        <v>39989</v>
      </c>
      <c r="BK2859" s="231">
        <v>1790.98</v>
      </c>
      <c r="BM2859" s="209" t="s">
        <v>6789</v>
      </c>
      <c r="BN2859" s="210">
        <v>330593</v>
      </c>
    </row>
    <row r="2860" spans="13:66" x14ac:dyDescent="0.55000000000000004">
      <c r="M2860" s="250" t="s">
        <v>43862</v>
      </c>
      <c r="N2860" s="250"/>
      <c r="O2860" s="251">
        <v>3118</v>
      </c>
      <c r="Q2860" s="224" t="s">
        <v>39790</v>
      </c>
      <c r="R2860" s="224"/>
      <c r="S2860" s="225">
        <v>10245.1</v>
      </c>
      <c r="U2860" s="203" t="s">
        <v>3449</v>
      </c>
      <c r="V2860" s="203"/>
      <c r="W2860" s="204">
        <v>7002051.4800000004</v>
      </c>
      <c r="AF2860" t="s">
        <v>68423</v>
      </c>
      <c r="AG2860">
        <v>26.14</v>
      </c>
      <c r="AI2860" s="276" t="s">
        <v>49799</v>
      </c>
      <c r="AJ2860" s="277">
        <v>82339.05</v>
      </c>
      <c r="AL2860" s="246" t="s">
        <v>33284</v>
      </c>
      <c r="AM2860" s="247">
        <v>3911.9</v>
      </c>
      <c r="AO2860" s="226" t="s">
        <v>49733</v>
      </c>
      <c r="AP2860" s="227">
        <v>338.09</v>
      </c>
      <c r="AR2860" s="207" t="s">
        <v>17338</v>
      </c>
      <c r="AS2860" s="208">
        <v>3200</v>
      </c>
      <c r="AT2860" s="93"/>
      <c r="AU2860" s="199" t="s">
        <v>32719</v>
      </c>
      <c r="AV2860" s="200">
        <v>524.39</v>
      </c>
      <c r="BD2860" s="263"/>
      <c r="BE2860" s="264"/>
      <c r="BG2860" s="252" t="s">
        <v>44199</v>
      </c>
      <c r="BH2860" s="253">
        <v>3118</v>
      </c>
      <c r="BJ2860" s="230" t="s">
        <v>39991</v>
      </c>
      <c r="BK2860" s="231">
        <v>10245.1</v>
      </c>
      <c r="BM2860" s="209" t="s">
        <v>6976</v>
      </c>
      <c r="BN2860" s="210">
        <v>79665</v>
      </c>
    </row>
    <row r="2861" spans="13:66" x14ac:dyDescent="0.55000000000000004">
      <c r="M2861" s="250" t="s">
        <v>43863</v>
      </c>
      <c r="N2861" s="250"/>
      <c r="O2861" s="251">
        <v>1354</v>
      </c>
      <c r="Q2861" s="224" t="s">
        <v>39791</v>
      </c>
      <c r="R2861" s="224"/>
      <c r="S2861" s="225">
        <v>749.62</v>
      </c>
      <c r="U2861" s="203" t="s">
        <v>3450</v>
      </c>
      <c r="V2861" s="203"/>
      <c r="W2861" s="204">
        <v>27398.86</v>
      </c>
      <c r="AF2861" t="s">
        <v>68424</v>
      </c>
      <c r="AG2861">
        <v>82.14</v>
      </c>
      <c r="AI2861" s="276" t="s">
        <v>49800</v>
      </c>
      <c r="AJ2861" s="277">
        <v>6299.23</v>
      </c>
      <c r="AL2861" s="246" t="s">
        <v>36124</v>
      </c>
      <c r="AM2861" s="247">
        <v>55766.39</v>
      </c>
      <c r="AO2861" s="226" t="s">
        <v>51898</v>
      </c>
      <c r="AP2861" s="227">
        <v>9666</v>
      </c>
      <c r="AR2861" s="207" t="s">
        <v>17339</v>
      </c>
      <c r="AS2861" s="208">
        <v>41080.089999999997</v>
      </c>
      <c r="AT2861" s="93"/>
      <c r="AU2861" s="199" t="s">
        <v>32720</v>
      </c>
      <c r="AV2861" s="200">
        <v>34077.67</v>
      </c>
      <c r="BD2861" s="263"/>
      <c r="BE2861" s="264"/>
      <c r="BG2861" s="252" t="s">
        <v>44200</v>
      </c>
      <c r="BH2861" s="253">
        <v>1354</v>
      </c>
      <c r="BJ2861" s="230" t="s">
        <v>39992</v>
      </c>
      <c r="BK2861" s="231">
        <v>749.62</v>
      </c>
      <c r="BM2861" s="209" t="s">
        <v>7188</v>
      </c>
      <c r="BN2861" s="210">
        <v>23869</v>
      </c>
    </row>
    <row r="2862" spans="13:66" x14ac:dyDescent="0.55000000000000004">
      <c r="M2862" s="250" t="s">
        <v>43867</v>
      </c>
      <c r="N2862" s="250"/>
      <c r="O2862" s="251">
        <v>1057.21</v>
      </c>
      <c r="Q2862" s="224" t="s">
        <v>39794</v>
      </c>
      <c r="R2862" s="224"/>
      <c r="S2862" s="225">
        <v>1184.7</v>
      </c>
      <c r="U2862" s="203" t="s">
        <v>3451</v>
      </c>
      <c r="V2862" s="203"/>
      <c r="W2862" s="204">
        <v>1825687.04</v>
      </c>
      <c r="AF2862" t="s">
        <v>71581</v>
      </c>
      <c r="AG2862" s="284">
        <v>2550</v>
      </c>
      <c r="AI2862" s="276" t="s">
        <v>49801</v>
      </c>
      <c r="AJ2862" s="277">
        <v>16625.14</v>
      </c>
      <c r="AL2862" s="246" t="s">
        <v>42262</v>
      </c>
      <c r="AM2862" s="247">
        <v>2332.7199999999998</v>
      </c>
      <c r="AO2862" s="226" t="s">
        <v>17423</v>
      </c>
      <c r="AP2862" s="227">
        <v>52357.84</v>
      </c>
      <c r="AR2862" s="207" t="s">
        <v>17340</v>
      </c>
      <c r="AS2862" s="208">
        <v>6700</v>
      </c>
      <c r="AT2862" s="93"/>
      <c r="AU2862" s="199" t="s">
        <v>32721</v>
      </c>
      <c r="AV2862" s="200">
        <v>29033.279999999999</v>
      </c>
      <c r="BD2862" s="263"/>
      <c r="BE2862" s="264"/>
      <c r="BG2862" s="252" t="s">
        <v>44204</v>
      </c>
      <c r="BH2862" s="253">
        <v>1057.21</v>
      </c>
      <c r="BJ2862" s="230" t="s">
        <v>39995</v>
      </c>
      <c r="BK2862" s="231">
        <v>1184.7</v>
      </c>
      <c r="BM2862" s="209" t="s">
        <v>7465</v>
      </c>
      <c r="BN2862" s="210">
        <v>187474</v>
      </c>
    </row>
    <row r="2863" spans="13:66" x14ac:dyDescent="0.55000000000000004">
      <c r="M2863" s="250" t="s">
        <v>43870</v>
      </c>
      <c r="N2863" s="250"/>
      <c r="O2863" s="251">
        <v>46587</v>
      </c>
      <c r="Q2863" s="224" t="s">
        <v>39795</v>
      </c>
      <c r="R2863" s="224"/>
      <c r="S2863" s="225">
        <v>29153.55</v>
      </c>
      <c r="U2863" s="203" t="s">
        <v>3295</v>
      </c>
      <c r="V2863" s="203"/>
      <c r="W2863" s="204">
        <v>137873.82</v>
      </c>
      <c r="AF2863" t="s">
        <v>71003</v>
      </c>
      <c r="AG2863" s="284">
        <v>16688.61</v>
      </c>
      <c r="AI2863" s="276" t="s">
        <v>52180</v>
      </c>
      <c r="AJ2863" s="277">
        <v>171.58</v>
      </c>
      <c r="AL2863" s="246" t="s">
        <v>42263</v>
      </c>
      <c r="AM2863" s="247">
        <v>92.88</v>
      </c>
      <c r="AO2863" s="226" t="s">
        <v>17424</v>
      </c>
      <c r="AP2863" s="227">
        <v>5059.87</v>
      </c>
      <c r="AR2863" s="207" t="s">
        <v>17341</v>
      </c>
      <c r="AS2863" s="208">
        <v>3850</v>
      </c>
      <c r="AT2863" s="93"/>
      <c r="AU2863" s="199" t="s">
        <v>32722</v>
      </c>
      <c r="AV2863" s="200">
        <v>21561.85</v>
      </c>
      <c r="BD2863" s="263"/>
      <c r="BE2863" s="264"/>
      <c r="BG2863" s="252" t="s">
        <v>44207</v>
      </c>
      <c r="BH2863" s="253">
        <v>46587</v>
      </c>
      <c r="BJ2863" s="230" t="s">
        <v>39996</v>
      </c>
      <c r="BK2863" s="231">
        <v>29153.55</v>
      </c>
      <c r="BM2863" s="209" t="s">
        <v>7636</v>
      </c>
      <c r="BN2863" s="210">
        <v>183566</v>
      </c>
    </row>
    <row r="2864" spans="13:66" x14ac:dyDescent="0.55000000000000004">
      <c r="M2864" s="250" t="s">
        <v>43871</v>
      </c>
      <c r="N2864" s="250"/>
      <c r="O2864" s="251">
        <v>2085.4499999999998</v>
      </c>
      <c r="Q2864" s="224" t="s">
        <v>39796</v>
      </c>
      <c r="R2864" s="224"/>
      <c r="S2864" s="225">
        <v>39899</v>
      </c>
      <c r="U2864" s="203" t="s">
        <v>3452</v>
      </c>
      <c r="V2864" s="203"/>
      <c r="W2864" s="204">
        <v>4100890.14</v>
      </c>
      <c r="AF2864" t="s">
        <v>71582</v>
      </c>
      <c r="AG2864" s="284">
        <v>13500</v>
      </c>
      <c r="AI2864" s="276" t="s">
        <v>55983</v>
      </c>
      <c r="AJ2864" s="277">
        <v>144.97</v>
      </c>
      <c r="AL2864" s="246" t="s">
        <v>64093</v>
      </c>
      <c r="AM2864" s="247">
        <v>64.42</v>
      </c>
      <c r="AO2864" s="226" t="s">
        <v>36121</v>
      </c>
      <c r="AP2864" s="227">
        <v>41500.06</v>
      </c>
      <c r="AR2864" s="207" t="s">
        <v>17342</v>
      </c>
      <c r="AS2864" s="208">
        <v>3350</v>
      </c>
      <c r="AT2864" s="93"/>
      <c r="AU2864" s="199" t="s">
        <v>32723</v>
      </c>
      <c r="AV2864" s="200">
        <v>135433.37</v>
      </c>
      <c r="BD2864" s="263"/>
      <c r="BE2864" s="264"/>
      <c r="BG2864" s="252" t="s">
        <v>44208</v>
      </c>
      <c r="BH2864" s="253">
        <v>2085.4499999999998</v>
      </c>
      <c r="BJ2864" s="230" t="s">
        <v>39997</v>
      </c>
      <c r="BK2864" s="231">
        <v>39899</v>
      </c>
      <c r="BM2864" s="209" t="s">
        <v>7869</v>
      </c>
      <c r="BN2864" s="210">
        <v>39780</v>
      </c>
    </row>
    <row r="2865" spans="13:66" x14ac:dyDescent="0.55000000000000004">
      <c r="M2865" s="250" t="s">
        <v>60105</v>
      </c>
      <c r="N2865" s="250"/>
      <c r="O2865" s="251">
        <v>19373.650000000001</v>
      </c>
      <c r="Q2865" s="224" t="s">
        <v>39797</v>
      </c>
      <c r="R2865" s="224"/>
      <c r="S2865" s="225">
        <v>1564.48</v>
      </c>
      <c r="U2865" s="203" t="s">
        <v>3453</v>
      </c>
      <c r="V2865" s="203"/>
      <c r="W2865" s="204">
        <v>30632</v>
      </c>
      <c r="AF2865" t="s">
        <v>64712</v>
      </c>
      <c r="AG2865" s="284">
        <v>1032.77</v>
      </c>
      <c r="AI2865" s="276" t="s">
        <v>52181</v>
      </c>
      <c r="AJ2865" s="277">
        <v>15583.82</v>
      </c>
      <c r="AL2865" s="246" t="s">
        <v>54961</v>
      </c>
      <c r="AM2865" s="247">
        <v>376.66</v>
      </c>
      <c r="AO2865" s="226" t="s">
        <v>33270</v>
      </c>
      <c r="AP2865" s="227">
        <v>10000</v>
      </c>
      <c r="AR2865" s="207" t="s">
        <v>17343</v>
      </c>
      <c r="AS2865" s="208">
        <v>61277.5</v>
      </c>
      <c r="AT2865" s="93"/>
      <c r="AU2865" s="199" t="s">
        <v>32724</v>
      </c>
      <c r="AV2865" s="200">
        <v>28621.24</v>
      </c>
      <c r="BD2865" s="263"/>
      <c r="BE2865" s="264"/>
      <c r="BG2865" s="252" t="s">
        <v>61000</v>
      </c>
      <c r="BH2865" s="253">
        <v>19373.650000000001</v>
      </c>
      <c r="BJ2865" s="230" t="s">
        <v>39998</v>
      </c>
      <c r="BK2865" s="231">
        <v>1564.48</v>
      </c>
      <c r="BM2865" s="209" t="s">
        <v>8118</v>
      </c>
      <c r="BN2865" s="210">
        <v>114811</v>
      </c>
    </row>
    <row r="2866" spans="13:66" x14ac:dyDescent="0.55000000000000004">
      <c r="M2866" s="250" t="s">
        <v>60106</v>
      </c>
      <c r="N2866" s="250"/>
      <c r="O2866" s="251">
        <v>6900.25</v>
      </c>
      <c r="Q2866" s="224" t="s">
        <v>39800</v>
      </c>
      <c r="R2866" s="224"/>
      <c r="S2866" s="225">
        <v>2810.43</v>
      </c>
      <c r="U2866" s="203" t="s">
        <v>3454</v>
      </c>
      <c r="V2866" s="203"/>
      <c r="W2866" s="204">
        <v>854419.77</v>
      </c>
      <c r="AF2866" t="s">
        <v>64713</v>
      </c>
      <c r="AG2866" s="284">
        <v>3245.4</v>
      </c>
      <c r="AI2866" s="276" t="s">
        <v>52182</v>
      </c>
      <c r="AJ2866" s="277">
        <v>1192.1600000000001</v>
      </c>
      <c r="AL2866" s="246" t="s">
        <v>54962</v>
      </c>
      <c r="AM2866" s="247">
        <v>327.33999999999997</v>
      </c>
      <c r="AO2866" s="226" t="s">
        <v>17425</v>
      </c>
      <c r="AP2866" s="227">
        <v>6763.22</v>
      </c>
      <c r="AR2866" s="207" t="s">
        <v>17344</v>
      </c>
      <c r="AS2866" s="208">
        <v>17134.150000000001</v>
      </c>
      <c r="AT2866" s="93"/>
      <c r="AU2866" s="199" t="s">
        <v>32725</v>
      </c>
      <c r="AV2866" s="200">
        <v>54977.16</v>
      </c>
      <c r="BD2866" s="263"/>
      <c r="BE2866" s="264"/>
      <c r="BG2866" s="252" t="s">
        <v>61001</v>
      </c>
      <c r="BH2866" s="253">
        <v>6900.25</v>
      </c>
      <c r="BJ2866" s="230" t="s">
        <v>40002</v>
      </c>
      <c r="BK2866" s="231">
        <v>2810.43</v>
      </c>
      <c r="BM2866" s="209" t="s">
        <v>8393</v>
      </c>
      <c r="BN2866" s="210">
        <v>247117</v>
      </c>
    </row>
    <row r="2867" spans="13:66" x14ac:dyDescent="0.55000000000000004">
      <c r="M2867" s="250" t="s">
        <v>60107</v>
      </c>
      <c r="N2867" s="250"/>
      <c r="O2867" s="251">
        <v>5265.32</v>
      </c>
      <c r="Q2867" s="224" t="s">
        <v>39801</v>
      </c>
      <c r="R2867" s="224"/>
      <c r="S2867" s="225">
        <v>12619.21</v>
      </c>
      <c r="U2867" s="203" t="s">
        <v>3296</v>
      </c>
      <c r="V2867" s="203"/>
      <c r="W2867" s="204">
        <v>69610</v>
      </c>
      <c r="AF2867" t="s">
        <v>60084</v>
      </c>
      <c r="AG2867">
        <v>914.34</v>
      </c>
      <c r="AI2867" s="276" t="s">
        <v>52183</v>
      </c>
      <c r="AJ2867" s="277">
        <v>3547.38</v>
      </c>
      <c r="AL2867" s="246" t="s">
        <v>54963</v>
      </c>
      <c r="AM2867" s="247">
        <v>53.84</v>
      </c>
      <c r="AO2867" s="226" t="s">
        <v>38944</v>
      </c>
      <c r="AP2867" s="227">
        <v>8776.64</v>
      </c>
      <c r="AR2867" s="207" t="s">
        <v>17345</v>
      </c>
      <c r="AS2867" s="208">
        <v>48588.1</v>
      </c>
      <c r="AT2867" s="93"/>
      <c r="AU2867" s="199" t="s">
        <v>32726</v>
      </c>
      <c r="AV2867" s="200">
        <v>26803.53</v>
      </c>
      <c r="BD2867" s="263"/>
      <c r="BE2867" s="264"/>
      <c r="BG2867" s="252" t="s">
        <v>61002</v>
      </c>
      <c r="BH2867" s="253">
        <v>5265.32</v>
      </c>
      <c r="BJ2867" s="230" t="s">
        <v>40003</v>
      </c>
      <c r="BK2867" s="231">
        <v>12619.21</v>
      </c>
      <c r="BM2867" s="209" t="s">
        <v>9057</v>
      </c>
      <c r="BN2867" s="210">
        <v>112617</v>
      </c>
    </row>
    <row r="2868" spans="13:66" x14ac:dyDescent="0.55000000000000004">
      <c r="M2868" s="250" t="s">
        <v>60108</v>
      </c>
      <c r="N2868" s="250"/>
      <c r="O2868" s="251">
        <v>13755.55</v>
      </c>
      <c r="Q2868" s="224" t="s">
        <v>39802</v>
      </c>
      <c r="R2868" s="224"/>
      <c r="S2868" s="225">
        <v>1300.76</v>
      </c>
      <c r="U2868" s="203" t="s">
        <v>3455</v>
      </c>
      <c r="V2868" s="203"/>
      <c r="W2868" s="204">
        <v>23889.24</v>
      </c>
      <c r="AF2868" t="s">
        <v>61535</v>
      </c>
      <c r="AG2868" s="284">
        <v>4951.04</v>
      </c>
      <c r="AI2868" s="276" t="s">
        <v>55985</v>
      </c>
      <c r="AJ2868" s="277">
        <v>1065.8499999999999</v>
      </c>
      <c r="AL2868" s="246" t="s">
        <v>54964</v>
      </c>
      <c r="AM2868" s="247">
        <v>172.49</v>
      </c>
      <c r="AO2868" s="226" t="s">
        <v>33271</v>
      </c>
      <c r="AP2868" s="227">
        <v>14175.44</v>
      </c>
      <c r="AR2868" s="207" t="s">
        <v>17346</v>
      </c>
      <c r="AS2868" s="208">
        <v>9436.8799999999992</v>
      </c>
      <c r="AT2868" s="93"/>
      <c r="AU2868" s="199" t="s">
        <v>27071</v>
      </c>
      <c r="AV2868" s="200">
        <v>384918.51</v>
      </c>
      <c r="BD2868" s="263"/>
      <c r="BE2868" s="264"/>
      <c r="BG2868" s="252" t="s">
        <v>61003</v>
      </c>
      <c r="BH2868" s="253">
        <v>13755.55</v>
      </c>
      <c r="BJ2868" s="230" t="s">
        <v>40004</v>
      </c>
      <c r="BK2868" s="231">
        <v>1300.76</v>
      </c>
      <c r="BM2868" s="209" t="s">
        <v>9372</v>
      </c>
      <c r="BN2868" s="210">
        <v>864806</v>
      </c>
    </row>
    <row r="2869" spans="13:66" x14ac:dyDescent="0.55000000000000004">
      <c r="M2869" s="250" t="s">
        <v>61146</v>
      </c>
      <c r="N2869" s="250"/>
      <c r="O2869" s="251">
        <v>5998.04</v>
      </c>
      <c r="Q2869" s="224" t="s">
        <v>39803</v>
      </c>
      <c r="R2869" s="224"/>
      <c r="S2869" s="225">
        <v>2417.21</v>
      </c>
      <c r="U2869" s="203" t="s">
        <v>3297</v>
      </c>
      <c r="V2869" s="203"/>
      <c r="W2869" s="204">
        <v>1640086.92</v>
      </c>
      <c r="AF2869" t="s">
        <v>58309</v>
      </c>
      <c r="AG2869" s="284">
        <v>10521.8</v>
      </c>
      <c r="AI2869" s="276" t="s">
        <v>55986</v>
      </c>
      <c r="AJ2869" s="277">
        <v>41834</v>
      </c>
      <c r="AL2869" s="246" t="s">
        <v>51929</v>
      </c>
      <c r="AM2869" s="247">
        <v>2172.9</v>
      </c>
      <c r="AO2869" s="226" t="s">
        <v>34704</v>
      </c>
      <c r="AP2869" s="227">
        <v>5712.26</v>
      </c>
      <c r="AR2869" s="207" t="s">
        <v>17347</v>
      </c>
      <c r="AS2869" s="208">
        <v>3569.92</v>
      </c>
      <c r="AT2869" s="93"/>
      <c r="AU2869" s="199" t="s">
        <v>14182</v>
      </c>
      <c r="AV2869" s="200">
        <v>287320.52</v>
      </c>
      <c r="BD2869" s="263"/>
      <c r="BE2869" s="264"/>
      <c r="BG2869" s="252" t="s">
        <v>61166</v>
      </c>
      <c r="BH2869" s="253">
        <v>5998.04</v>
      </c>
      <c r="BJ2869" s="230" t="s">
        <v>40005</v>
      </c>
      <c r="BK2869" s="231">
        <v>2417.21</v>
      </c>
      <c r="BM2869" s="209" t="s">
        <v>10689</v>
      </c>
      <c r="BN2869" s="210">
        <v>6963.11</v>
      </c>
    </row>
    <row r="2870" spans="13:66" x14ac:dyDescent="0.55000000000000004">
      <c r="M2870" s="250" t="s">
        <v>60109</v>
      </c>
      <c r="N2870" s="250"/>
      <c r="O2870" s="251">
        <v>16314.69</v>
      </c>
      <c r="Q2870" s="224" t="s">
        <v>39808</v>
      </c>
      <c r="R2870" s="224"/>
      <c r="S2870" s="225">
        <v>1904.08</v>
      </c>
      <c r="U2870" s="203" t="s">
        <v>3456</v>
      </c>
      <c r="V2870" s="203"/>
      <c r="W2870" s="204">
        <v>517010.14</v>
      </c>
      <c r="AF2870" t="s">
        <v>68431</v>
      </c>
      <c r="AG2870" s="284">
        <v>1422.75</v>
      </c>
      <c r="AI2870" s="276" t="s">
        <v>55063</v>
      </c>
      <c r="AJ2870" s="277">
        <v>63.46</v>
      </c>
      <c r="AL2870" s="246" t="s">
        <v>51930</v>
      </c>
      <c r="AM2870" s="247">
        <v>82.42</v>
      </c>
      <c r="AO2870" s="226" t="s">
        <v>49734</v>
      </c>
      <c r="AP2870" s="227">
        <v>1239</v>
      </c>
      <c r="AR2870" s="207" t="s">
        <v>17348</v>
      </c>
      <c r="AS2870" s="208">
        <v>700</v>
      </c>
      <c r="AT2870" s="93"/>
      <c r="AU2870" s="199" t="s">
        <v>27079</v>
      </c>
      <c r="AV2870" s="200">
        <v>524.39</v>
      </c>
      <c r="BD2870" s="263"/>
      <c r="BE2870" s="264"/>
      <c r="BG2870" s="252" t="s">
        <v>61004</v>
      </c>
      <c r="BH2870" s="253">
        <v>16314.69</v>
      </c>
      <c r="BJ2870" s="230" t="s">
        <v>40010</v>
      </c>
      <c r="BK2870" s="231">
        <v>1904.08</v>
      </c>
      <c r="BM2870" s="209" t="s">
        <v>11639</v>
      </c>
      <c r="BN2870" s="210">
        <v>349345.1</v>
      </c>
    </row>
    <row r="2871" spans="13:66" x14ac:dyDescent="0.55000000000000004">
      <c r="M2871" s="250" t="s">
        <v>60110</v>
      </c>
      <c r="N2871" s="250"/>
      <c r="O2871" s="251">
        <v>12356.39</v>
      </c>
      <c r="Q2871" s="224" t="s">
        <v>39809</v>
      </c>
      <c r="R2871" s="224"/>
      <c r="S2871" s="225">
        <v>2036.56</v>
      </c>
      <c r="U2871" s="203" t="s">
        <v>3298</v>
      </c>
      <c r="V2871" s="203"/>
      <c r="W2871" s="204">
        <v>2052818.14</v>
      </c>
      <c r="AF2871" t="s">
        <v>71583</v>
      </c>
      <c r="AG2871" s="284">
        <v>1440</v>
      </c>
      <c r="AI2871" s="276" t="s">
        <v>55987</v>
      </c>
      <c r="AJ2871" s="277">
        <v>3008.12</v>
      </c>
      <c r="AL2871" s="246" t="s">
        <v>49751</v>
      </c>
      <c r="AM2871" s="247">
        <v>8071.3</v>
      </c>
      <c r="AO2871" s="226" t="s">
        <v>44573</v>
      </c>
      <c r="AP2871" s="227">
        <v>1350</v>
      </c>
      <c r="AR2871" s="207" t="s">
        <v>17349</v>
      </c>
      <c r="AS2871" s="208">
        <v>1183.67</v>
      </c>
      <c r="AT2871" s="93"/>
      <c r="AU2871" s="199" t="s">
        <v>14183</v>
      </c>
      <c r="AV2871" s="200">
        <v>56057.7</v>
      </c>
      <c r="BD2871" s="263"/>
      <c r="BE2871" s="264"/>
      <c r="BG2871" s="252" t="s">
        <v>61005</v>
      </c>
      <c r="BH2871" s="253">
        <v>12356.39</v>
      </c>
      <c r="BJ2871" s="230" t="s">
        <v>40011</v>
      </c>
      <c r="BK2871" s="231">
        <v>2036.56</v>
      </c>
      <c r="BM2871" s="209" t="s">
        <v>9961</v>
      </c>
      <c r="BN2871" s="210">
        <v>2540606.21</v>
      </c>
    </row>
    <row r="2872" spans="13:66" x14ac:dyDescent="0.55000000000000004">
      <c r="M2872" s="250" t="s">
        <v>61147</v>
      </c>
      <c r="N2872" s="250"/>
      <c r="O2872" s="251">
        <v>28390.38</v>
      </c>
      <c r="Q2872" s="224" t="s">
        <v>39810</v>
      </c>
      <c r="R2872" s="224"/>
      <c r="S2872" s="225">
        <v>1581.28</v>
      </c>
      <c r="U2872" s="203" t="s">
        <v>3299</v>
      </c>
      <c r="V2872" s="203"/>
      <c r="W2872" s="204">
        <v>1753535.93</v>
      </c>
      <c r="AF2872" t="s">
        <v>33966</v>
      </c>
      <c r="AG2872" s="284">
        <v>16438.86</v>
      </c>
      <c r="AI2872" s="276" t="s">
        <v>55990</v>
      </c>
      <c r="AJ2872" s="277">
        <v>28658.41</v>
      </c>
      <c r="AL2872" s="246" t="s">
        <v>55912</v>
      </c>
      <c r="AM2872" s="247">
        <v>99256.66</v>
      </c>
      <c r="AO2872" s="226" t="s">
        <v>51899</v>
      </c>
      <c r="AP2872" s="227">
        <v>63423.34</v>
      </c>
      <c r="AR2872" s="207" t="s">
        <v>17350</v>
      </c>
      <c r="AS2872" s="208">
        <v>17252.900000000001</v>
      </c>
      <c r="AT2872" s="93"/>
      <c r="AU2872" s="199" t="s">
        <v>14184</v>
      </c>
      <c r="AV2872" s="200">
        <v>80622.490000000005</v>
      </c>
      <c r="BD2872" s="263"/>
      <c r="BE2872" s="264"/>
      <c r="BG2872" s="252" t="s">
        <v>61167</v>
      </c>
      <c r="BH2872" s="253">
        <v>28390.38</v>
      </c>
      <c r="BJ2872" s="230" t="s">
        <v>40013</v>
      </c>
      <c r="BK2872" s="231">
        <v>1581.28</v>
      </c>
      <c r="BM2872" s="209" t="s">
        <v>6790</v>
      </c>
      <c r="BN2872" s="210">
        <v>11099</v>
      </c>
    </row>
    <row r="2873" spans="13:66" x14ac:dyDescent="0.55000000000000004">
      <c r="M2873" s="250" t="s">
        <v>60111</v>
      </c>
      <c r="N2873" s="250"/>
      <c r="O2873" s="251">
        <v>18932.55</v>
      </c>
      <c r="Q2873" s="224" t="s">
        <v>39812</v>
      </c>
      <c r="R2873" s="224"/>
      <c r="S2873" s="225">
        <v>5594.06</v>
      </c>
      <c r="U2873" s="203" t="s">
        <v>3457</v>
      </c>
      <c r="V2873" s="203"/>
      <c r="W2873" s="204">
        <v>1086684.51</v>
      </c>
      <c r="AF2873" t="s">
        <v>25325</v>
      </c>
      <c r="AG2873" s="284">
        <v>9878</v>
      </c>
      <c r="AI2873" s="276" t="s">
        <v>48808</v>
      </c>
      <c r="AJ2873" s="277">
        <v>102020.76</v>
      </c>
      <c r="AL2873" s="246" t="s">
        <v>55913</v>
      </c>
      <c r="AM2873" s="247">
        <v>113300</v>
      </c>
      <c r="AO2873" s="226" t="s">
        <v>48749</v>
      </c>
      <c r="AP2873" s="227">
        <v>27500</v>
      </c>
      <c r="AR2873" s="207" t="s">
        <v>17351</v>
      </c>
      <c r="AS2873" s="208">
        <v>201429.95</v>
      </c>
      <c r="AT2873" s="93"/>
      <c r="AU2873" s="199" t="s">
        <v>27080</v>
      </c>
      <c r="AV2873" s="200">
        <v>21561.85</v>
      </c>
      <c r="BD2873" s="263"/>
      <c r="BE2873" s="264"/>
      <c r="BG2873" s="252" t="s">
        <v>61006</v>
      </c>
      <c r="BH2873" s="253">
        <v>18932.55</v>
      </c>
      <c r="BJ2873" s="230" t="s">
        <v>40015</v>
      </c>
      <c r="BK2873" s="231">
        <v>5594.06</v>
      </c>
      <c r="BM2873" s="209" t="s">
        <v>7189</v>
      </c>
      <c r="BN2873" s="210">
        <v>1884</v>
      </c>
    </row>
    <row r="2874" spans="13:66" x14ac:dyDescent="0.55000000000000004">
      <c r="M2874" s="250" t="s">
        <v>60112</v>
      </c>
      <c r="N2874" s="250"/>
      <c r="O2874" s="251">
        <v>32229.41</v>
      </c>
      <c r="Q2874" s="224" t="s">
        <v>39813</v>
      </c>
      <c r="R2874" s="224"/>
      <c r="S2874" s="225">
        <v>422.96</v>
      </c>
      <c r="U2874" s="203" t="s">
        <v>3458</v>
      </c>
      <c r="V2874" s="203"/>
      <c r="W2874" s="204">
        <v>1286976.74</v>
      </c>
      <c r="AF2874" t="s">
        <v>71584</v>
      </c>
      <c r="AG2874" s="284">
        <v>7360</v>
      </c>
      <c r="AI2874" s="276" t="s">
        <v>55991</v>
      </c>
      <c r="AJ2874" s="277">
        <v>89958.6</v>
      </c>
      <c r="AL2874" s="246" t="s">
        <v>34725</v>
      </c>
      <c r="AM2874" s="247">
        <v>135388</v>
      </c>
      <c r="AO2874" s="226" t="s">
        <v>51900</v>
      </c>
      <c r="AP2874" s="227">
        <v>55000</v>
      </c>
      <c r="AR2874" s="207" t="s">
        <v>17352</v>
      </c>
      <c r="AS2874" s="208">
        <v>19917</v>
      </c>
      <c r="AT2874" s="93"/>
      <c r="AU2874" s="199" t="s">
        <v>27081</v>
      </c>
      <c r="AV2874" s="200">
        <v>135433.37</v>
      </c>
      <c r="BD2874" s="263"/>
      <c r="BE2874" s="264"/>
      <c r="BG2874" s="252" t="s">
        <v>61007</v>
      </c>
      <c r="BH2874" s="253">
        <v>32229.41</v>
      </c>
      <c r="BJ2874" s="230" t="s">
        <v>40016</v>
      </c>
      <c r="BK2874" s="231">
        <v>422.96</v>
      </c>
      <c r="BM2874" s="209" t="s">
        <v>7466</v>
      </c>
      <c r="BN2874" s="210">
        <v>35000</v>
      </c>
    </row>
    <row r="2875" spans="13:66" x14ac:dyDescent="0.55000000000000004">
      <c r="M2875" s="250" t="s">
        <v>60113</v>
      </c>
      <c r="N2875" s="250"/>
      <c r="O2875" s="251">
        <v>5278.02</v>
      </c>
      <c r="Q2875" s="224" t="s">
        <v>39814</v>
      </c>
      <c r="R2875" s="224"/>
      <c r="S2875" s="225">
        <v>4271.63</v>
      </c>
      <c r="U2875" s="203" t="s">
        <v>3459</v>
      </c>
      <c r="V2875" s="203"/>
      <c r="W2875" s="204">
        <v>152197.45000000001</v>
      </c>
      <c r="AF2875" t="s">
        <v>35405</v>
      </c>
      <c r="AG2875" s="284">
        <v>5449500</v>
      </c>
      <c r="AI2875" s="276" t="s">
        <v>34900</v>
      </c>
      <c r="AJ2875" s="277">
        <v>64110</v>
      </c>
      <c r="AL2875" s="246" t="s">
        <v>55914</v>
      </c>
      <c r="AM2875" s="247">
        <v>33544</v>
      </c>
      <c r="AO2875" s="226" t="s">
        <v>38945</v>
      </c>
      <c r="AP2875" s="227">
        <v>9534.69</v>
      </c>
      <c r="AR2875" s="207" t="s">
        <v>17353</v>
      </c>
      <c r="AS2875" s="208">
        <v>167173.63</v>
      </c>
      <c r="AT2875" s="93"/>
      <c r="AU2875" s="199" t="s">
        <v>27088</v>
      </c>
      <c r="AV2875" s="200">
        <v>28621.24</v>
      </c>
      <c r="BD2875" s="263"/>
      <c r="BE2875" s="264"/>
      <c r="BG2875" s="252" t="s">
        <v>61008</v>
      </c>
      <c r="BH2875" s="253">
        <v>5278.02</v>
      </c>
      <c r="BJ2875" s="230" t="s">
        <v>40017</v>
      </c>
      <c r="BK2875" s="231">
        <v>4271.63</v>
      </c>
      <c r="BM2875" s="209" t="s">
        <v>7870</v>
      </c>
      <c r="BN2875" s="210">
        <v>10738.47</v>
      </c>
    </row>
    <row r="2876" spans="13:66" x14ac:dyDescent="0.55000000000000004">
      <c r="M2876" s="250" t="s">
        <v>60114</v>
      </c>
      <c r="N2876" s="250"/>
      <c r="O2876" s="251">
        <v>21113.05</v>
      </c>
      <c r="Q2876" s="224" t="s">
        <v>39816</v>
      </c>
      <c r="R2876" s="224"/>
      <c r="S2876" s="225">
        <v>105146.12</v>
      </c>
      <c r="U2876" s="203" t="s">
        <v>3300</v>
      </c>
      <c r="V2876" s="203"/>
      <c r="W2876" s="204">
        <v>313712.11</v>
      </c>
      <c r="AF2876" t="s">
        <v>68433</v>
      </c>
      <c r="AG2876" s="284">
        <v>91577.5</v>
      </c>
      <c r="AI2876" s="276" t="s">
        <v>34901</v>
      </c>
      <c r="AJ2876" s="277">
        <v>275101</v>
      </c>
      <c r="AL2876" s="246" t="s">
        <v>34726</v>
      </c>
      <c r="AM2876" s="247">
        <v>105150</v>
      </c>
      <c r="AO2876" s="226" t="s">
        <v>51901</v>
      </c>
      <c r="AP2876" s="227">
        <v>11889.99</v>
      </c>
      <c r="AR2876" s="207" t="s">
        <v>17354</v>
      </c>
      <c r="AS2876" s="208">
        <v>7102</v>
      </c>
      <c r="AT2876" s="93"/>
      <c r="AU2876" s="199" t="s">
        <v>27089</v>
      </c>
      <c r="AV2876" s="200">
        <v>54977.16</v>
      </c>
      <c r="BD2876" s="263"/>
      <c r="BE2876" s="264"/>
      <c r="BG2876" s="252" t="s">
        <v>61009</v>
      </c>
      <c r="BH2876" s="253">
        <v>21113.05</v>
      </c>
      <c r="BJ2876" s="230" t="s">
        <v>40019</v>
      </c>
      <c r="BK2876" s="231">
        <v>105146.12</v>
      </c>
      <c r="BM2876" s="209" t="s">
        <v>8119</v>
      </c>
      <c r="BN2876" s="210">
        <v>4502</v>
      </c>
    </row>
    <row r="2877" spans="13:66" x14ac:dyDescent="0.55000000000000004">
      <c r="M2877" s="250" t="s">
        <v>60115</v>
      </c>
      <c r="N2877" s="250"/>
      <c r="O2877" s="251">
        <v>5278.78</v>
      </c>
      <c r="Q2877" s="224" t="s">
        <v>39817</v>
      </c>
      <c r="R2877" s="224"/>
      <c r="S2877" s="225">
        <v>186.01</v>
      </c>
      <c r="U2877" s="203" t="s">
        <v>3301</v>
      </c>
      <c r="V2877" s="203"/>
      <c r="W2877" s="204">
        <v>250703.1</v>
      </c>
      <c r="AF2877" t="s">
        <v>42807</v>
      </c>
      <c r="AG2877" s="284">
        <v>437281.15</v>
      </c>
      <c r="AI2877" s="276" t="s">
        <v>57354</v>
      </c>
      <c r="AJ2877" s="277">
        <v>48253.84</v>
      </c>
      <c r="AL2877" s="246" t="s">
        <v>17573</v>
      </c>
      <c r="AM2877" s="247">
        <v>36390.81</v>
      </c>
      <c r="AO2877" s="226" t="s">
        <v>34705</v>
      </c>
      <c r="AP2877" s="227">
        <v>32109.71</v>
      </c>
      <c r="AR2877" s="207" t="s">
        <v>17355</v>
      </c>
      <c r="AS2877" s="208">
        <v>1470</v>
      </c>
      <c r="AT2877" s="93"/>
      <c r="AU2877" s="199" t="s">
        <v>27091</v>
      </c>
      <c r="AV2877" s="200">
        <v>26803.53</v>
      </c>
      <c r="BD2877" s="263"/>
      <c r="BE2877" s="264"/>
      <c r="BG2877" s="252" t="s">
        <v>61010</v>
      </c>
      <c r="BH2877" s="253">
        <v>5278.78</v>
      </c>
      <c r="BJ2877" s="230" t="s">
        <v>40020</v>
      </c>
      <c r="BK2877" s="231">
        <v>186.01</v>
      </c>
      <c r="BM2877" s="209" t="s">
        <v>8223</v>
      </c>
      <c r="BN2877" s="210">
        <v>10789</v>
      </c>
    </row>
    <row r="2878" spans="13:66" x14ac:dyDescent="0.55000000000000004">
      <c r="M2878" s="250" t="s">
        <v>60116</v>
      </c>
      <c r="N2878" s="250"/>
      <c r="O2878" s="251">
        <v>20632.7</v>
      </c>
      <c r="Q2878" s="224" t="s">
        <v>39820</v>
      </c>
      <c r="R2878" s="224"/>
      <c r="S2878" s="225">
        <v>115339.61</v>
      </c>
      <c r="U2878" s="203" t="s">
        <v>3460</v>
      </c>
      <c r="V2878" s="203"/>
      <c r="W2878" s="204">
        <v>19328</v>
      </c>
      <c r="AF2878" t="s">
        <v>25327</v>
      </c>
      <c r="AG2878" s="284">
        <v>455447.12</v>
      </c>
      <c r="AI2878" s="276" t="s">
        <v>55064</v>
      </c>
      <c r="AJ2878" s="277">
        <v>8553.83</v>
      </c>
      <c r="AL2878" s="246" t="s">
        <v>34727</v>
      </c>
      <c r="AM2878" s="247">
        <v>95477.31</v>
      </c>
      <c r="AO2878" s="226" t="s">
        <v>48750</v>
      </c>
      <c r="AP2878" s="227">
        <v>140551.29</v>
      </c>
      <c r="AR2878" s="207" t="s">
        <v>17356</v>
      </c>
      <c r="AS2878" s="208">
        <v>112.51</v>
      </c>
      <c r="AT2878" s="93"/>
      <c r="AU2878" s="199" t="s">
        <v>14185</v>
      </c>
      <c r="AV2878" s="200">
        <v>2137</v>
      </c>
      <c r="BD2878" s="263"/>
      <c r="BE2878" s="264"/>
      <c r="BG2878" s="252" t="s">
        <v>61011</v>
      </c>
      <c r="BH2878" s="253">
        <v>20632.7</v>
      </c>
      <c r="BJ2878" s="230" t="s">
        <v>40023</v>
      </c>
      <c r="BK2878" s="231">
        <v>115339.61</v>
      </c>
      <c r="BM2878" s="209" t="s">
        <v>8394</v>
      </c>
      <c r="BN2878" s="210">
        <v>515</v>
      </c>
    </row>
    <row r="2879" spans="13:66" x14ac:dyDescent="0.55000000000000004">
      <c r="M2879" s="250" t="s">
        <v>60117</v>
      </c>
      <c r="N2879" s="250"/>
      <c r="O2879" s="251">
        <v>11036.52</v>
      </c>
      <c r="Q2879" s="224" t="s">
        <v>39821</v>
      </c>
      <c r="R2879" s="224"/>
      <c r="S2879" s="225">
        <v>23974.37</v>
      </c>
      <c r="U2879" s="203" t="s">
        <v>3461</v>
      </c>
      <c r="V2879" s="203"/>
      <c r="W2879" s="204">
        <v>715328.9</v>
      </c>
      <c r="AF2879" t="s">
        <v>25328</v>
      </c>
      <c r="AG2879" s="284">
        <v>130921.42</v>
      </c>
      <c r="AI2879" s="276" t="s">
        <v>67376</v>
      </c>
      <c r="AJ2879" s="277">
        <v>168.75</v>
      </c>
      <c r="AL2879" s="246" t="s">
        <v>34728</v>
      </c>
      <c r="AM2879" s="247">
        <v>42147.19</v>
      </c>
      <c r="AO2879" s="226" t="s">
        <v>34706</v>
      </c>
      <c r="AP2879" s="227">
        <v>25713.08</v>
      </c>
      <c r="AR2879" s="207" t="s">
        <v>17357</v>
      </c>
      <c r="AS2879" s="208">
        <v>318.69</v>
      </c>
      <c r="AT2879" s="93"/>
      <c r="AU2879" s="199" t="s">
        <v>14186</v>
      </c>
      <c r="AV2879" s="200">
        <v>357</v>
      </c>
      <c r="BD2879" s="263"/>
      <c r="BE2879" s="264"/>
      <c r="BG2879" s="252" t="s">
        <v>61012</v>
      </c>
      <c r="BH2879" s="253">
        <v>11036.52</v>
      </c>
      <c r="BJ2879" s="230" t="s">
        <v>40024</v>
      </c>
      <c r="BK2879" s="231">
        <v>23974.37</v>
      </c>
      <c r="BM2879" s="209" t="s">
        <v>9058</v>
      </c>
      <c r="BN2879" s="210">
        <v>4371</v>
      </c>
    </row>
    <row r="2880" spans="13:66" x14ac:dyDescent="0.55000000000000004">
      <c r="M2880" s="250" t="s">
        <v>60118</v>
      </c>
      <c r="N2880" s="250"/>
      <c r="O2880" s="251">
        <v>50096.76</v>
      </c>
      <c r="Q2880" s="224" t="s">
        <v>39822</v>
      </c>
      <c r="R2880" s="224"/>
      <c r="S2880" s="225">
        <v>96.3</v>
      </c>
      <c r="U2880" s="203" t="s">
        <v>3462</v>
      </c>
      <c r="V2880" s="203"/>
      <c r="W2880" s="204">
        <v>41872</v>
      </c>
      <c r="AF2880" t="s">
        <v>36567</v>
      </c>
      <c r="AG2880" s="284">
        <v>37015.79</v>
      </c>
      <c r="AI2880" s="276" t="s">
        <v>47913</v>
      </c>
      <c r="AJ2880" s="277">
        <v>20474.46</v>
      </c>
      <c r="AL2880" s="246" t="s">
        <v>61322</v>
      </c>
      <c r="AM2880" s="247">
        <v>36150</v>
      </c>
      <c r="AO2880" s="226" t="s">
        <v>49735</v>
      </c>
      <c r="AP2880" s="227">
        <v>6531.36</v>
      </c>
      <c r="AR2880" s="207" t="s">
        <v>17358</v>
      </c>
      <c r="AS2880" s="208">
        <v>71902.929999999993</v>
      </c>
      <c r="AT2880" s="93"/>
      <c r="AU2880" s="199" t="s">
        <v>14187</v>
      </c>
      <c r="AV2880" s="200">
        <v>820</v>
      </c>
      <c r="BD2880" s="263"/>
      <c r="BE2880" s="264"/>
      <c r="BG2880" s="252" t="s">
        <v>61013</v>
      </c>
      <c r="BH2880" s="253">
        <v>50096.76</v>
      </c>
      <c r="BJ2880" s="230" t="s">
        <v>40025</v>
      </c>
      <c r="BK2880" s="231">
        <v>96.3</v>
      </c>
      <c r="BM2880" s="209" t="s">
        <v>9962</v>
      </c>
      <c r="BN2880" s="210">
        <v>78898.47</v>
      </c>
    </row>
    <row r="2881" spans="13:66" x14ac:dyDescent="0.55000000000000004">
      <c r="M2881" s="250" t="s">
        <v>60119</v>
      </c>
      <c r="N2881" s="250"/>
      <c r="O2881" s="251">
        <v>2257.13</v>
      </c>
      <c r="Q2881" s="224" t="s">
        <v>39826</v>
      </c>
      <c r="R2881" s="224"/>
      <c r="S2881" s="225">
        <v>66.37</v>
      </c>
      <c r="U2881" s="203" t="s">
        <v>3463</v>
      </c>
      <c r="V2881" s="203"/>
      <c r="W2881" s="204">
        <v>185677.76</v>
      </c>
      <c r="AF2881" t="s">
        <v>71585</v>
      </c>
      <c r="AG2881" s="284">
        <v>1015.62</v>
      </c>
      <c r="AI2881" s="276" t="s">
        <v>67377</v>
      </c>
      <c r="AJ2881" s="277">
        <v>2186.25</v>
      </c>
      <c r="AL2881" s="246" t="s">
        <v>59527</v>
      </c>
      <c r="AM2881" s="247">
        <v>3490</v>
      </c>
      <c r="AO2881" s="226" t="s">
        <v>49736</v>
      </c>
      <c r="AP2881" s="227">
        <v>476.79</v>
      </c>
      <c r="AR2881" s="207" t="s">
        <v>17359</v>
      </c>
      <c r="AS2881" s="208">
        <v>2125.5</v>
      </c>
      <c r="AT2881" s="93"/>
      <c r="AU2881" s="199" t="s">
        <v>32727</v>
      </c>
      <c r="AV2881" s="200">
        <v>4249</v>
      </c>
      <c r="BD2881" s="263"/>
      <c r="BE2881" s="264"/>
      <c r="BG2881" s="252" t="s">
        <v>61014</v>
      </c>
      <c r="BH2881" s="253">
        <v>2257.13</v>
      </c>
      <c r="BJ2881" s="230" t="s">
        <v>40029</v>
      </c>
      <c r="BK2881" s="231">
        <v>66.37</v>
      </c>
      <c r="BM2881" s="209" t="s">
        <v>6791</v>
      </c>
      <c r="BN2881" s="210">
        <v>16493</v>
      </c>
    </row>
    <row r="2882" spans="13:66" x14ac:dyDescent="0.55000000000000004">
      <c r="M2882" s="250" t="s">
        <v>60120</v>
      </c>
      <c r="N2882" s="250"/>
      <c r="O2882" s="251">
        <v>5764.12</v>
      </c>
      <c r="Q2882" s="224" t="s">
        <v>39827</v>
      </c>
      <c r="R2882" s="224"/>
      <c r="S2882" s="225">
        <v>4217.87</v>
      </c>
      <c r="U2882" s="203" t="s">
        <v>3302</v>
      </c>
      <c r="V2882" s="203"/>
      <c r="W2882" s="204">
        <v>1188645.42</v>
      </c>
      <c r="AF2882" t="s">
        <v>25330</v>
      </c>
      <c r="AG2882" s="284">
        <v>1364874.08</v>
      </c>
      <c r="AI2882" s="276" t="s">
        <v>67378</v>
      </c>
      <c r="AJ2882" s="277">
        <v>455.32</v>
      </c>
      <c r="AL2882" s="246" t="s">
        <v>17574</v>
      </c>
      <c r="AM2882" s="247">
        <v>120126.7</v>
      </c>
      <c r="AO2882" s="226" t="s">
        <v>44574</v>
      </c>
      <c r="AP2882" s="227">
        <v>14000</v>
      </c>
      <c r="AR2882" s="207" t="s">
        <v>17360</v>
      </c>
      <c r="AS2882" s="208">
        <v>508.9</v>
      </c>
      <c r="AT2882" s="93"/>
      <c r="AU2882" s="199" t="s">
        <v>27123</v>
      </c>
      <c r="AV2882" s="200">
        <v>4249</v>
      </c>
      <c r="BD2882" s="263"/>
      <c r="BE2882" s="264"/>
      <c r="BG2882" s="252" t="s">
        <v>61015</v>
      </c>
      <c r="BH2882" s="253">
        <v>5764.12</v>
      </c>
      <c r="BJ2882" s="230" t="s">
        <v>40030</v>
      </c>
      <c r="BK2882" s="231">
        <v>4217.87</v>
      </c>
      <c r="BM2882" s="209" t="s">
        <v>6977</v>
      </c>
      <c r="BN2882" s="210">
        <v>550</v>
      </c>
    </row>
    <row r="2883" spans="13:66" x14ac:dyDescent="0.55000000000000004">
      <c r="M2883" s="250" t="s">
        <v>60121</v>
      </c>
      <c r="N2883" s="250"/>
      <c r="O2883" s="251">
        <v>5026.38</v>
      </c>
      <c r="Q2883" s="224" t="s">
        <v>39829</v>
      </c>
      <c r="R2883" s="224"/>
      <c r="S2883" s="225">
        <v>1962.24</v>
      </c>
      <c r="U2883" s="203" t="s">
        <v>3303</v>
      </c>
      <c r="V2883" s="203"/>
      <c r="W2883" s="204">
        <v>17892.43</v>
      </c>
      <c r="AF2883" t="s">
        <v>39383</v>
      </c>
      <c r="AG2883" s="284">
        <v>181648.09</v>
      </c>
      <c r="AI2883" s="276" t="s">
        <v>42348</v>
      </c>
      <c r="AJ2883" s="277">
        <v>353400</v>
      </c>
      <c r="AL2883" s="246" t="s">
        <v>34729</v>
      </c>
      <c r="AM2883" s="247">
        <v>32297.17</v>
      </c>
      <c r="AO2883" s="226" t="s">
        <v>44575</v>
      </c>
      <c r="AP2883" s="227">
        <v>1071</v>
      </c>
      <c r="AR2883" s="207" t="s">
        <v>17361</v>
      </c>
      <c r="AS2883" s="208">
        <v>566</v>
      </c>
      <c r="AT2883" s="93"/>
      <c r="AU2883" s="199" t="s">
        <v>14188</v>
      </c>
      <c r="AV2883" s="200">
        <v>3314</v>
      </c>
      <c r="BD2883" s="263"/>
      <c r="BE2883" s="264"/>
      <c r="BG2883" s="252" t="s">
        <v>61016</v>
      </c>
      <c r="BH2883" s="253">
        <v>5026.38</v>
      </c>
      <c r="BJ2883" s="230" t="s">
        <v>40032</v>
      </c>
      <c r="BK2883" s="231">
        <v>1962.24</v>
      </c>
      <c r="BM2883" s="209" t="s">
        <v>7190</v>
      </c>
      <c r="BN2883" s="210">
        <v>695</v>
      </c>
    </row>
    <row r="2884" spans="13:66" x14ac:dyDescent="0.55000000000000004">
      <c r="M2884" s="250" t="s">
        <v>60122</v>
      </c>
      <c r="N2884" s="250"/>
      <c r="O2884" s="251">
        <v>26151.18</v>
      </c>
      <c r="Q2884" s="224" t="s">
        <v>39830</v>
      </c>
      <c r="R2884" s="224"/>
      <c r="S2884" s="225">
        <v>14265.43</v>
      </c>
      <c r="U2884" s="203" t="s">
        <v>3465</v>
      </c>
      <c r="V2884" s="203"/>
      <c r="W2884" s="204">
        <v>7859.04</v>
      </c>
      <c r="AF2884" t="s">
        <v>62478</v>
      </c>
      <c r="AG2884" s="284">
        <v>26117.73</v>
      </c>
      <c r="AI2884" s="276" t="s">
        <v>40218</v>
      </c>
      <c r="AJ2884" s="277">
        <v>42533.68</v>
      </c>
      <c r="AL2884" s="246" t="s">
        <v>46761</v>
      </c>
      <c r="AM2884" s="247">
        <v>15804.5</v>
      </c>
      <c r="AO2884" s="226" t="s">
        <v>44576</v>
      </c>
      <c r="AP2884" s="227">
        <v>425731.26</v>
      </c>
      <c r="AR2884" s="207" t="s">
        <v>17362</v>
      </c>
      <c r="AS2884" s="208">
        <v>5745.4</v>
      </c>
      <c r="AT2884" s="93"/>
      <c r="AU2884" s="199" t="s">
        <v>14189</v>
      </c>
      <c r="AV2884" s="200">
        <v>45704</v>
      </c>
      <c r="BD2884" s="263"/>
      <c r="BE2884" s="264"/>
      <c r="BG2884" s="252" t="s">
        <v>61017</v>
      </c>
      <c r="BH2884" s="253">
        <v>26151.18</v>
      </c>
      <c r="BJ2884" s="230" t="s">
        <v>40033</v>
      </c>
      <c r="BK2884" s="231">
        <v>14265.43</v>
      </c>
      <c r="BM2884" s="209" t="s">
        <v>7467</v>
      </c>
      <c r="BN2884" s="210">
        <v>6970</v>
      </c>
    </row>
    <row r="2885" spans="13:66" x14ac:dyDescent="0.55000000000000004">
      <c r="M2885" s="250" t="s">
        <v>60123</v>
      </c>
      <c r="N2885" s="250"/>
      <c r="O2885" s="251">
        <v>30229.14</v>
      </c>
      <c r="Q2885" s="224" t="s">
        <v>39831</v>
      </c>
      <c r="R2885" s="224"/>
      <c r="S2885" s="225">
        <v>2998.2</v>
      </c>
      <c r="U2885" s="203" t="s">
        <v>3304</v>
      </c>
      <c r="V2885" s="203"/>
      <c r="W2885" s="204">
        <v>2328077.94</v>
      </c>
      <c r="AF2885" t="s">
        <v>59173</v>
      </c>
      <c r="AG2885" s="284">
        <v>3894901</v>
      </c>
      <c r="AI2885" s="276" t="s">
        <v>67379</v>
      </c>
      <c r="AJ2885" s="277">
        <v>13685.6</v>
      </c>
      <c r="AL2885" s="246" t="s">
        <v>62951</v>
      </c>
      <c r="AM2885" s="247">
        <v>70000</v>
      </c>
      <c r="AO2885" s="226" t="s">
        <v>44577</v>
      </c>
      <c r="AP2885" s="227">
        <v>32490.880000000001</v>
      </c>
      <c r="AR2885" s="207" t="s">
        <v>17363</v>
      </c>
      <c r="AS2885" s="208">
        <v>413.81</v>
      </c>
      <c r="AT2885" s="93"/>
      <c r="AU2885" s="199" t="s">
        <v>14190</v>
      </c>
      <c r="AV2885" s="200">
        <v>3496</v>
      </c>
      <c r="BD2885" s="263"/>
      <c r="BE2885" s="264"/>
      <c r="BG2885" s="252" t="s">
        <v>61018</v>
      </c>
      <c r="BH2885" s="253">
        <v>30229.14</v>
      </c>
      <c r="BJ2885" s="230" t="s">
        <v>40034</v>
      </c>
      <c r="BK2885" s="231">
        <v>2998.2</v>
      </c>
      <c r="BM2885" s="209" t="s">
        <v>7871</v>
      </c>
      <c r="BN2885" s="210">
        <v>1159</v>
      </c>
    </row>
    <row r="2886" spans="13:66" x14ac:dyDescent="0.55000000000000004">
      <c r="M2886" s="250" t="s">
        <v>60124</v>
      </c>
      <c r="N2886" s="250"/>
      <c r="O2886" s="251">
        <v>5278.08</v>
      </c>
      <c r="Q2886" s="224" t="s">
        <v>39832</v>
      </c>
      <c r="R2886" s="224"/>
      <c r="S2886" s="225">
        <v>5945</v>
      </c>
      <c r="U2886" s="203" t="s">
        <v>3466</v>
      </c>
      <c r="V2886" s="203"/>
      <c r="W2886" s="204">
        <v>49387</v>
      </c>
      <c r="AF2886" t="s">
        <v>68439</v>
      </c>
      <c r="AG2886" s="284">
        <v>4766.09</v>
      </c>
      <c r="AI2886" s="276" t="s">
        <v>55065</v>
      </c>
      <c r="AJ2886" s="277">
        <v>38558.07</v>
      </c>
      <c r="AL2886" s="246" t="s">
        <v>51932</v>
      </c>
      <c r="AM2886" s="247">
        <v>25727.65</v>
      </c>
      <c r="AO2886" s="226" t="s">
        <v>51902</v>
      </c>
      <c r="AP2886" s="227">
        <v>4405.49</v>
      </c>
      <c r="AR2886" s="207" t="s">
        <v>17364</v>
      </c>
      <c r="AS2886" s="208">
        <v>18941.78</v>
      </c>
      <c r="AT2886" s="93"/>
      <c r="AU2886" s="199" t="s">
        <v>14191</v>
      </c>
      <c r="AV2886" s="200">
        <v>9004</v>
      </c>
      <c r="BD2886" s="263"/>
      <c r="BE2886" s="264"/>
      <c r="BG2886" s="252" t="s">
        <v>61019</v>
      </c>
      <c r="BH2886" s="253">
        <v>5278.08</v>
      </c>
      <c r="BJ2886" s="230" t="s">
        <v>40035</v>
      </c>
      <c r="BK2886" s="231">
        <v>5945</v>
      </c>
      <c r="BM2886" s="209" t="s">
        <v>8120</v>
      </c>
      <c r="BN2886" s="210">
        <v>1187</v>
      </c>
    </row>
    <row r="2887" spans="13:66" x14ac:dyDescent="0.55000000000000004">
      <c r="M2887" s="250" t="s">
        <v>60125</v>
      </c>
      <c r="N2887" s="250"/>
      <c r="O2887" s="251">
        <v>27366.639999999999</v>
      </c>
      <c r="Q2887" s="224" t="s">
        <v>39836</v>
      </c>
      <c r="R2887" s="224"/>
      <c r="S2887" s="225">
        <v>31940</v>
      </c>
      <c r="U2887" s="203" t="s">
        <v>3467</v>
      </c>
      <c r="V2887" s="203"/>
      <c r="W2887" s="204">
        <v>257287.74</v>
      </c>
      <c r="AF2887" t="s">
        <v>68440</v>
      </c>
      <c r="AG2887" s="284">
        <v>15855</v>
      </c>
      <c r="AI2887" s="276" t="s">
        <v>61355</v>
      </c>
      <c r="AJ2887" s="277">
        <v>13018.75</v>
      </c>
      <c r="AL2887" s="246" t="s">
        <v>59528</v>
      </c>
      <c r="AM2887" s="247">
        <v>181</v>
      </c>
      <c r="AO2887" s="226" t="s">
        <v>51903</v>
      </c>
      <c r="AP2887" s="227">
        <v>1344.03</v>
      </c>
      <c r="AR2887" s="207" t="s">
        <v>17365</v>
      </c>
      <c r="AS2887" s="208">
        <v>3134.86</v>
      </c>
      <c r="AT2887" s="93"/>
      <c r="AU2887" s="199" t="s">
        <v>14192</v>
      </c>
      <c r="AV2887" s="200">
        <v>45566</v>
      </c>
      <c r="BD2887" s="263"/>
      <c r="BE2887" s="264"/>
      <c r="BG2887" s="252" t="s">
        <v>61020</v>
      </c>
      <c r="BH2887" s="253">
        <v>27366.639999999999</v>
      </c>
      <c r="BJ2887" s="230" t="s">
        <v>40039</v>
      </c>
      <c r="BK2887" s="231">
        <v>31940</v>
      </c>
      <c r="BM2887" s="209" t="s">
        <v>8395</v>
      </c>
      <c r="BN2887" s="210">
        <v>5695</v>
      </c>
    </row>
    <row r="2888" spans="13:66" x14ac:dyDescent="0.55000000000000004">
      <c r="M2888" s="250" t="s">
        <v>60126</v>
      </c>
      <c r="N2888" s="250"/>
      <c r="O2888" s="251">
        <v>10523.49</v>
      </c>
      <c r="Q2888" s="224" t="s">
        <v>39837</v>
      </c>
      <c r="R2888" s="224"/>
      <c r="S2888" s="225">
        <v>4768.2</v>
      </c>
      <c r="U2888" s="203" t="s">
        <v>3468</v>
      </c>
      <c r="V2888" s="203"/>
      <c r="W2888" s="204">
        <v>2858886.11</v>
      </c>
      <c r="AF2888" t="s">
        <v>68441</v>
      </c>
      <c r="AG2888" s="284">
        <v>32138.75</v>
      </c>
      <c r="AI2888" s="276" t="s">
        <v>57355</v>
      </c>
      <c r="AJ2888" s="277">
        <v>21.58</v>
      </c>
      <c r="AL2888" s="246" t="s">
        <v>51933</v>
      </c>
      <c r="AM2888" s="247">
        <v>1937.41</v>
      </c>
      <c r="AO2888" s="226" t="s">
        <v>17474</v>
      </c>
      <c r="AP2888" s="227">
        <v>152687.5</v>
      </c>
      <c r="AR2888" s="207" t="s">
        <v>17366</v>
      </c>
      <c r="AS2888" s="208">
        <v>28227.8</v>
      </c>
      <c r="AT2888" s="93"/>
      <c r="AU2888" s="199" t="s">
        <v>32728</v>
      </c>
      <c r="AV2888" s="200">
        <v>15474.02</v>
      </c>
      <c r="BD2888" s="263"/>
      <c r="BE2888" s="264"/>
      <c r="BG2888" s="252" t="s">
        <v>61021</v>
      </c>
      <c r="BH2888" s="253">
        <v>10523.49</v>
      </c>
      <c r="BJ2888" s="230" t="s">
        <v>40040</v>
      </c>
      <c r="BK2888" s="231">
        <v>4768.2</v>
      </c>
      <c r="BM2888" s="209" t="s">
        <v>8775</v>
      </c>
      <c r="BN2888" s="210">
        <v>2000</v>
      </c>
    </row>
    <row r="2889" spans="13:66" x14ac:dyDescent="0.55000000000000004">
      <c r="M2889" s="250" t="s">
        <v>60127</v>
      </c>
      <c r="N2889" s="250"/>
      <c r="O2889" s="251">
        <v>44308.11</v>
      </c>
      <c r="Q2889" s="224" t="s">
        <v>39839</v>
      </c>
      <c r="R2889" s="224"/>
      <c r="S2889" s="225">
        <v>720.76</v>
      </c>
      <c r="U2889" s="203" t="s">
        <v>3469</v>
      </c>
      <c r="V2889" s="203"/>
      <c r="W2889" s="204">
        <v>29705</v>
      </c>
      <c r="AF2889" t="s">
        <v>68442</v>
      </c>
      <c r="AG2889" s="284">
        <v>4036.3</v>
      </c>
      <c r="AI2889" s="276" t="s">
        <v>34902</v>
      </c>
      <c r="AJ2889" s="277">
        <v>81445.47</v>
      </c>
      <c r="AL2889" s="246" t="s">
        <v>51934</v>
      </c>
      <c r="AM2889" s="247">
        <v>6303.28</v>
      </c>
      <c r="AO2889" s="226" t="s">
        <v>17476</v>
      </c>
      <c r="AP2889" s="227">
        <v>12076.58</v>
      </c>
      <c r="AR2889" s="207" t="s">
        <v>17367</v>
      </c>
      <c r="AS2889" s="208">
        <v>1429.52</v>
      </c>
      <c r="AT2889" s="93"/>
      <c r="AU2889" s="199" t="s">
        <v>32729</v>
      </c>
      <c r="AV2889" s="200">
        <v>208499.98</v>
      </c>
      <c r="BD2889" s="263"/>
      <c r="BE2889" s="264"/>
      <c r="BG2889" s="252" t="s">
        <v>61022</v>
      </c>
      <c r="BH2889" s="253">
        <v>44308.11</v>
      </c>
      <c r="BJ2889" s="230" t="s">
        <v>40042</v>
      </c>
      <c r="BK2889" s="231">
        <v>720.76</v>
      </c>
      <c r="BM2889" s="209" t="s">
        <v>9059</v>
      </c>
      <c r="BN2889" s="210">
        <v>7213</v>
      </c>
    </row>
    <row r="2890" spans="13:66" x14ac:dyDescent="0.55000000000000004">
      <c r="M2890" s="250" t="s">
        <v>60128</v>
      </c>
      <c r="N2890" s="250"/>
      <c r="O2890" s="251">
        <v>21113.34</v>
      </c>
      <c r="Q2890" s="224" t="s">
        <v>39840</v>
      </c>
      <c r="R2890" s="224"/>
      <c r="S2890" s="225">
        <v>8797.24</v>
      </c>
      <c r="U2890" s="203" t="s">
        <v>4165</v>
      </c>
      <c r="V2890" s="203"/>
      <c r="W2890" s="204">
        <v>60000</v>
      </c>
      <c r="AF2890" t="s">
        <v>68443</v>
      </c>
      <c r="AG2890" s="284">
        <v>12545.67</v>
      </c>
      <c r="AI2890" s="276" t="s">
        <v>34903</v>
      </c>
      <c r="AJ2890" s="277">
        <v>180055.94</v>
      </c>
      <c r="AL2890" s="246" t="s">
        <v>51935</v>
      </c>
      <c r="AM2890" s="247">
        <v>6101.2</v>
      </c>
      <c r="AO2890" s="226" t="s">
        <v>17477</v>
      </c>
      <c r="AP2890" s="227">
        <v>34298.6</v>
      </c>
      <c r="AR2890" s="207" t="s">
        <v>17368</v>
      </c>
      <c r="AS2890" s="208">
        <v>48000</v>
      </c>
      <c r="AT2890" s="93"/>
      <c r="AU2890" s="199" t="s">
        <v>32730</v>
      </c>
      <c r="AV2890" s="200">
        <v>87633</v>
      </c>
      <c r="BD2890" s="263"/>
      <c r="BE2890" s="264"/>
      <c r="BG2890" s="252" t="s">
        <v>61023</v>
      </c>
      <c r="BH2890" s="253">
        <v>21113.34</v>
      </c>
      <c r="BJ2890" s="230" t="s">
        <v>40043</v>
      </c>
      <c r="BK2890" s="231">
        <v>8797.24</v>
      </c>
      <c r="BM2890" s="209" t="s">
        <v>9464</v>
      </c>
      <c r="BN2890" s="210">
        <v>16216</v>
      </c>
    </row>
    <row r="2891" spans="13:66" x14ac:dyDescent="0.55000000000000004">
      <c r="M2891" s="250" t="s">
        <v>61148</v>
      </c>
      <c r="N2891" s="250"/>
      <c r="O2891" s="251">
        <v>27576.48</v>
      </c>
      <c r="Q2891" s="224" t="s">
        <v>39843</v>
      </c>
      <c r="R2891" s="224"/>
      <c r="S2891" s="225">
        <v>293.14999999999998</v>
      </c>
      <c r="U2891" s="203" t="s">
        <v>3470</v>
      </c>
      <c r="V2891" s="203"/>
      <c r="W2891" s="204">
        <v>67680.899999999994</v>
      </c>
      <c r="AF2891" t="s">
        <v>68445</v>
      </c>
      <c r="AG2891">
        <v>301.60000000000002</v>
      </c>
      <c r="AI2891" s="276" t="s">
        <v>34904</v>
      </c>
      <c r="AJ2891" s="277">
        <v>67111.820000000007</v>
      </c>
      <c r="AL2891" s="246" t="s">
        <v>51936</v>
      </c>
      <c r="AM2891" s="247">
        <v>1069.05</v>
      </c>
      <c r="AO2891" s="226" t="s">
        <v>17479</v>
      </c>
      <c r="AP2891" s="227">
        <v>4999.6499999999996</v>
      </c>
      <c r="AR2891" s="207" t="s">
        <v>17369</v>
      </c>
      <c r="AS2891" s="208">
        <v>12050</v>
      </c>
      <c r="AT2891" s="93"/>
      <c r="AU2891" s="199" t="s">
        <v>14193</v>
      </c>
      <c r="AV2891" s="200">
        <v>45704</v>
      </c>
      <c r="BD2891" s="263"/>
      <c r="BE2891" s="264"/>
      <c r="BG2891" s="252" t="s">
        <v>61168</v>
      </c>
      <c r="BH2891" s="253">
        <v>27576.48</v>
      </c>
      <c r="BJ2891" s="230" t="s">
        <v>40046</v>
      </c>
      <c r="BK2891" s="231">
        <v>293.14999999999998</v>
      </c>
      <c r="BM2891" s="209" t="s">
        <v>9552</v>
      </c>
      <c r="BN2891" s="210">
        <v>2566</v>
      </c>
    </row>
    <row r="2892" spans="13:66" x14ac:dyDescent="0.55000000000000004">
      <c r="M2892" s="250" t="s">
        <v>60129</v>
      </c>
      <c r="N2892" s="250"/>
      <c r="O2892" s="251">
        <v>30947.37</v>
      </c>
      <c r="Q2892" s="224" t="s">
        <v>39844</v>
      </c>
      <c r="R2892" s="224"/>
      <c r="S2892" s="225">
        <v>6587.83</v>
      </c>
      <c r="U2892" s="203" t="s">
        <v>3471</v>
      </c>
      <c r="V2892" s="203"/>
      <c r="W2892" s="204">
        <v>14676</v>
      </c>
      <c r="AF2892" t="s">
        <v>68446</v>
      </c>
      <c r="AG2892" s="284">
        <v>43238</v>
      </c>
      <c r="AI2892" s="276" t="s">
        <v>46838</v>
      </c>
      <c r="AJ2892" s="277">
        <v>77964.34</v>
      </c>
      <c r="AL2892" s="246" t="s">
        <v>64094</v>
      </c>
      <c r="AM2892" s="247">
        <v>83.55</v>
      </c>
      <c r="AO2892" s="226" t="s">
        <v>17480</v>
      </c>
      <c r="AP2892" s="227">
        <v>6672.73</v>
      </c>
      <c r="AR2892" s="207" t="s">
        <v>17370</v>
      </c>
      <c r="AS2892" s="208">
        <v>921.81</v>
      </c>
      <c r="AT2892" s="93"/>
      <c r="AU2892" s="199" t="s">
        <v>14194</v>
      </c>
      <c r="AV2892" s="200">
        <v>3496</v>
      </c>
      <c r="BD2892" s="263"/>
      <c r="BE2892" s="264"/>
      <c r="BG2892" s="252" t="s">
        <v>61024</v>
      </c>
      <c r="BH2892" s="253">
        <v>30947.37</v>
      </c>
      <c r="BJ2892" s="230" t="s">
        <v>40047</v>
      </c>
      <c r="BK2892" s="231">
        <v>6587.83</v>
      </c>
      <c r="BM2892" s="209" t="s">
        <v>11382</v>
      </c>
      <c r="BN2892" s="210">
        <v>4644</v>
      </c>
    </row>
    <row r="2893" spans="13:66" x14ac:dyDescent="0.55000000000000004">
      <c r="M2893" s="250" t="s">
        <v>60130</v>
      </c>
      <c r="N2893" s="250"/>
      <c r="O2893" s="251">
        <v>26151.8</v>
      </c>
      <c r="Q2893" s="224" t="s">
        <v>39845</v>
      </c>
      <c r="R2893" s="224"/>
      <c r="S2893" s="225">
        <v>1052.82</v>
      </c>
      <c r="U2893" s="203" t="s">
        <v>3472</v>
      </c>
      <c r="V2893" s="203"/>
      <c r="W2893" s="204">
        <v>8492.68</v>
      </c>
      <c r="AF2893" t="s">
        <v>64723</v>
      </c>
      <c r="AG2893" s="284">
        <v>14342.71</v>
      </c>
      <c r="AI2893" s="276" t="s">
        <v>55066</v>
      </c>
      <c r="AJ2893" s="277">
        <v>270231.17</v>
      </c>
      <c r="AL2893" s="246" t="s">
        <v>58845</v>
      </c>
      <c r="AM2893" s="247">
        <v>3145.57</v>
      </c>
      <c r="AO2893" s="226" t="s">
        <v>49737</v>
      </c>
      <c r="AP2893" s="227">
        <v>-10852.92</v>
      </c>
      <c r="AR2893" s="207" t="s">
        <v>17371</v>
      </c>
      <c r="AS2893" s="208">
        <v>2612.44</v>
      </c>
      <c r="AT2893" s="93"/>
      <c r="AU2893" s="199" t="s">
        <v>14195</v>
      </c>
      <c r="AV2893" s="200">
        <v>9004</v>
      </c>
      <c r="BD2893" s="263"/>
      <c r="BE2893" s="264"/>
      <c r="BG2893" s="252" t="s">
        <v>61025</v>
      </c>
      <c r="BH2893" s="253">
        <v>26151.8</v>
      </c>
      <c r="BJ2893" s="230" t="s">
        <v>40048</v>
      </c>
      <c r="BK2893" s="231">
        <v>1052.82</v>
      </c>
      <c r="BM2893" s="209" t="s">
        <v>9963</v>
      </c>
      <c r="BN2893" s="210">
        <v>65388</v>
      </c>
    </row>
    <row r="2894" spans="13:66" x14ac:dyDescent="0.55000000000000004">
      <c r="M2894" s="250" t="s">
        <v>60131</v>
      </c>
      <c r="N2894" s="250"/>
      <c r="O2894" s="251">
        <v>59848.59</v>
      </c>
      <c r="Q2894" s="224" t="s">
        <v>39848</v>
      </c>
      <c r="R2894" s="224"/>
      <c r="S2894" s="225">
        <v>9824.56</v>
      </c>
      <c r="U2894" s="203" t="s">
        <v>3473</v>
      </c>
      <c r="V2894" s="203"/>
      <c r="W2894" s="204">
        <v>17539</v>
      </c>
      <c r="AF2894" t="s">
        <v>59764</v>
      </c>
      <c r="AG2894" s="284">
        <v>84196</v>
      </c>
      <c r="AI2894" s="276" t="s">
        <v>67380</v>
      </c>
      <c r="AJ2894" s="277">
        <v>192.18</v>
      </c>
      <c r="AL2894" s="246" t="s">
        <v>61323</v>
      </c>
      <c r="AM2894" s="247">
        <v>4290</v>
      </c>
      <c r="AO2894" s="226" t="s">
        <v>40175</v>
      </c>
      <c r="AP2894" s="227">
        <v>13987</v>
      </c>
      <c r="AR2894" s="207" t="s">
        <v>17372</v>
      </c>
      <c r="AS2894" s="208">
        <v>54.23</v>
      </c>
      <c r="AT2894" s="93"/>
      <c r="AU2894" s="199" t="s">
        <v>32731</v>
      </c>
      <c r="AV2894" s="200">
        <v>15474.02</v>
      </c>
      <c r="BD2894" s="263"/>
      <c r="BE2894" s="264"/>
      <c r="BG2894" s="252" t="s">
        <v>61026</v>
      </c>
      <c r="BH2894" s="253">
        <v>59848.59</v>
      </c>
      <c r="BJ2894" s="230" t="s">
        <v>40051</v>
      </c>
      <c r="BK2894" s="231">
        <v>9824.56</v>
      </c>
      <c r="BM2894" s="209" t="s">
        <v>6792</v>
      </c>
      <c r="BN2894" s="210">
        <v>40210.39</v>
      </c>
    </row>
    <row r="2895" spans="13:66" x14ac:dyDescent="0.55000000000000004">
      <c r="M2895" s="250" t="s">
        <v>60132</v>
      </c>
      <c r="N2895" s="250"/>
      <c r="O2895" s="251">
        <v>106561.61</v>
      </c>
      <c r="Q2895" s="224" t="s">
        <v>39850</v>
      </c>
      <c r="R2895" s="224"/>
      <c r="S2895" s="225">
        <v>250</v>
      </c>
      <c r="U2895" s="203" t="s">
        <v>3305</v>
      </c>
      <c r="V2895" s="203"/>
      <c r="W2895" s="204">
        <v>744026.73</v>
      </c>
      <c r="AF2895" t="s">
        <v>71586</v>
      </c>
      <c r="AG2895" s="284">
        <v>6300</v>
      </c>
      <c r="AI2895" s="276" t="s">
        <v>70480</v>
      </c>
      <c r="AJ2895" s="277">
        <v>273510.39</v>
      </c>
      <c r="AL2895" s="246" t="s">
        <v>60272</v>
      </c>
      <c r="AM2895" s="247">
        <v>2295</v>
      </c>
      <c r="AO2895" s="226" t="s">
        <v>51904</v>
      </c>
      <c r="AP2895" s="227">
        <v>1390</v>
      </c>
      <c r="AR2895" s="207" t="s">
        <v>17373</v>
      </c>
      <c r="AS2895" s="208">
        <v>377.51</v>
      </c>
      <c r="AT2895" s="93"/>
      <c r="AU2895" s="199" t="s">
        <v>27256</v>
      </c>
      <c r="AV2895" s="200">
        <v>208499.98</v>
      </c>
      <c r="BD2895" s="263"/>
      <c r="BE2895" s="264"/>
      <c r="BG2895" s="252" t="s">
        <v>61027</v>
      </c>
      <c r="BH2895" s="253">
        <v>106561.61</v>
      </c>
      <c r="BJ2895" s="230" t="s">
        <v>40053</v>
      </c>
      <c r="BK2895" s="231">
        <v>250</v>
      </c>
      <c r="BM2895" s="209" t="s">
        <v>10448</v>
      </c>
      <c r="BN2895" s="210">
        <v>9451.31</v>
      </c>
    </row>
    <row r="2896" spans="13:66" x14ac:dyDescent="0.55000000000000004">
      <c r="M2896" s="250" t="s">
        <v>60133</v>
      </c>
      <c r="N2896" s="250"/>
      <c r="O2896" s="251">
        <v>5278.92</v>
      </c>
      <c r="Q2896" s="224" t="s">
        <v>39851</v>
      </c>
      <c r="R2896" s="224"/>
      <c r="S2896" s="225">
        <v>1250.54</v>
      </c>
      <c r="U2896" s="203" t="s">
        <v>4166</v>
      </c>
      <c r="V2896" s="203"/>
      <c r="W2896" s="204">
        <v>16076.74</v>
      </c>
      <c r="AF2896" t="s">
        <v>71587</v>
      </c>
      <c r="AG2896">
        <v>481.95</v>
      </c>
      <c r="AI2896" s="276" t="s">
        <v>34905</v>
      </c>
      <c r="AJ2896" s="277">
        <v>111795.3</v>
      </c>
      <c r="AL2896" s="246" t="s">
        <v>60273</v>
      </c>
      <c r="AM2896" s="247">
        <v>478.29</v>
      </c>
      <c r="AO2896" s="226" t="s">
        <v>51905</v>
      </c>
      <c r="AP2896" s="227">
        <v>53090</v>
      </c>
      <c r="AR2896" s="207" t="s">
        <v>17374</v>
      </c>
      <c r="AS2896" s="208">
        <v>74694.929999999993</v>
      </c>
      <c r="AT2896" s="93"/>
      <c r="AU2896" s="199" t="s">
        <v>14196</v>
      </c>
      <c r="AV2896" s="200">
        <v>45566</v>
      </c>
      <c r="BD2896" s="263"/>
      <c r="BE2896" s="264"/>
      <c r="BG2896" s="252" t="s">
        <v>61028</v>
      </c>
      <c r="BH2896" s="253">
        <v>5278.92</v>
      </c>
      <c r="BJ2896" s="230" t="s">
        <v>40054</v>
      </c>
      <c r="BK2896" s="231">
        <v>1250.54</v>
      </c>
      <c r="BM2896" s="209" t="s">
        <v>7191</v>
      </c>
      <c r="BN2896" s="210">
        <v>2641</v>
      </c>
    </row>
    <row r="2897" spans="13:66" x14ac:dyDescent="0.55000000000000004">
      <c r="M2897" s="250" t="s">
        <v>60134</v>
      </c>
      <c r="N2897" s="250"/>
      <c r="O2897" s="251">
        <v>5518.96</v>
      </c>
      <c r="Q2897" s="224" t="s">
        <v>39852</v>
      </c>
      <c r="R2897" s="224"/>
      <c r="S2897" s="225">
        <v>5431.06</v>
      </c>
      <c r="U2897" s="203" t="s">
        <v>3474</v>
      </c>
      <c r="V2897" s="203"/>
      <c r="W2897" s="204">
        <v>148511</v>
      </c>
      <c r="AF2897" t="s">
        <v>71588</v>
      </c>
      <c r="AG2897" s="284">
        <v>1514.52</v>
      </c>
      <c r="AI2897" s="276" t="s">
        <v>18780</v>
      </c>
      <c r="AJ2897" s="277">
        <v>318263.78000000003</v>
      </c>
      <c r="AL2897" s="246" t="s">
        <v>60274</v>
      </c>
      <c r="AM2897" s="247">
        <v>1613.38</v>
      </c>
      <c r="AO2897" s="226" t="s">
        <v>51906</v>
      </c>
      <c r="AP2897" s="227">
        <v>3998.05</v>
      </c>
      <c r="AR2897" s="207" t="s">
        <v>34399</v>
      </c>
      <c r="AS2897" s="208">
        <v>3148.98</v>
      </c>
      <c r="AT2897" s="93"/>
      <c r="AU2897" s="199" t="s">
        <v>27259</v>
      </c>
      <c r="AV2897" s="200">
        <v>87633</v>
      </c>
      <c r="BD2897" s="263"/>
      <c r="BE2897" s="264"/>
      <c r="BG2897" s="252" t="s">
        <v>61029</v>
      </c>
      <c r="BH2897" s="253">
        <v>5518.96</v>
      </c>
      <c r="BJ2897" s="230" t="s">
        <v>40055</v>
      </c>
      <c r="BK2897" s="231">
        <v>5431.06</v>
      </c>
      <c r="BM2897" s="209" t="s">
        <v>7468</v>
      </c>
      <c r="BN2897" s="210">
        <v>30615.11</v>
      </c>
    </row>
    <row r="2898" spans="13:66" x14ac:dyDescent="0.55000000000000004">
      <c r="M2898" s="250" t="s">
        <v>60135</v>
      </c>
      <c r="N2898" s="250"/>
      <c r="O2898" s="251">
        <v>5278.74</v>
      </c>
      <c r="Q2898" s="224" t="s">
        <v>39853</v>
      </c>
      <c r="R2898" s="224"/>
      <c r="S2898" s="225">
        <v>3667.19</v>
      </c>
      <c r="U2898" s="203" t="s">
        <v>3475</v>
      </c>
      <c r="V2898" s="203"/>
      <c r="W2898" s="204">
        <v>51756.68</v>
      </c>
      <c r="AF2898" t="s">
        <v>71589</v>
      </c>
      <c r="AG2898" s="284">
        <v>2985</v>
      </c>
      <c r="AI2898" s="276" t="s">
        <v>61938</v>
      </c>
      <c r="AJ2898" s="277">
        <v>450.5</v>
      </c>
      <c r="AL2898" s="246" t="s">
        <v>64095</v>
      </c>
      <c r="AM2898" s="247">
        <v>263.89999999999998</v>
      </c>
      <c r="AO2898" s="226" t="s">
        <v>51907</v>
      </c>
      <c r="AP2898" s="227">
        <v>12217.97</v>
      </c>
      <c r="AR2898" s="207" t="s">
        <v>17375</v>
      </c>
      <c r="AS2898" s="208">
        <v>5500</v>
      </c>
      <c r="AT2898" s="93"/>
      <c r="AU2898" s="199" t="s">
        <v>32732</v>
      </c>
      <c r="AV2898" s="200">
        <v>2450.4</v>
      </c>
      <c r="BD2898" s="263"/>
      <c r="BE2898" s="264"/>
      <c r="BG2898" s="252" t="s">
        <v>61030</v>
      </c>
      <c r="BH2898" s="253">
        <v>5278.74</v>
      </c>
      <c r="BJ2898" s="230" t="s">
        <v>40056</v>
      </c>
      <c r="BK2898" s="231">
        <v>3667.19</v>
      </c>
      <c r="BM2898" s="209" t="s">
        <v>7637</v>
      </c>
      <c r="BN2898" s="210">
        <v>36050</v>
      </c>
    </row>
    <row r="2899" spans="13:66" x14ac:dyDescent="0.55000000000000004">
      <c r="M2899" s="250" t="s">
        <v>60136</v>
      </c>
      <c r="N2899" s="250"/>
      <c r="O2899" s="251">
        <v>8289.91</v>
      </c>
      <c r="Q2899" s="224" t="s">
        <v>39854</v>
      </c>
      <c r="R2899" s="224"/>
      <c r="S2899" s="225">
        <v>8614.32</v>
      </c>
      <c r="U2899" s="203" t="s">
        <v>3476</v>
      </c>
      <c r="V2899" s="203"/>
      <c r="W2899" s="204">
        <v>26364.37</v>
      </c>
      <c r="AF2899" t="s">
        <v>70686</v>
      </c>
      <c r="AG2899" s="284">
        <v>5315.76</v>
      </c>
      <c r="AI2899" s="276" t="s">
        <v>67381</v>
      </c>
      <c r="AJ2899" s="277">
        <v>4445.62</v>
      </c>
      <c r="AL2899" s="246" t="s">
        <v>58208</v>
      </c>
      <c r="AM2899" s="247">
        <v>1259.3900000000001</v>
      </c>
      <c r="AO2899" s="226" t="s">
        <v>51908</v>
      </c>
      <c r="AP2899" s="227">
        <v>5975</v>
      </c>
      <c r="AR2899" s="207" t="s">
        <v>17376</v>
      </c>
      <c r="AS2899" s="208">
        <v>34320</v>
      </c>
      <c r="AT2899" s="93"/>
      <c r="AU2899" s="199" t="s">
        <v>32733</v>
      </c>
      <c r="AV2899" s="200">
        <v>993.41</v>
      </c>
      <c r="BD2899" s="263"/>
      <c r="BE2899" s="264"/>
      <c r="BG2899" s="252" t="s">
        <v>61031</v>
      </c>
      <c r="BH2899" s="253">
        <v>8289.91</v>
      </c>
      <c r="BJ2899" s="230" t="s">
        <v>40057</v>
      </c>
      <c r="BK2899" s="231">
        <v>8614.32</v>
      </c>
      <c r="BM2899" s="209" t="s">
        <v>7872</v>
      </c>
      <c r="BN2899" s="210">
        <v>4259.3599999999997</v>
      </c>
    </row>
    <row r="2900" spans="13:66" x14ac:dyDescent="0.55000000000000004">
      <c r="M2900" s="250" t="s">
        <v>61149</v>
      </c>
      <c r="N2900" s="250"/>
      <c r="O2900" s="251">
        <v>123318.67</v>
      </c>
      <c r="Q2900" s="224" t="s">
        <v>39855</v>
      </c>
      <c r="R2900" s="224"/>
      <c r="S2900" s="225">
        <v>330.17</v>
      </c>
      <c r="U2900" s="203" t="s">
        <v>3306</v>
      </c>
      <c r="V2900" s="203"/>
      <c r="W2900" s="204">
        <v>114</v>
      </c>
      <c r="AF2900" t="s">
        <v>70687</v>
      </c>
      <c r="AG2900" s="284">
        <v>12866.01</v>
      </c>
      <c r="AI2900" s="276" t="s">
        <v>62607</v>
      </c>
      <c r="AJ2900" s="277">
        <v>-11128.12</v>
      </c>
      <c r="AL2900" s="246" t="s">
        <v>51937</v>
      </c>
      <c r="AM2900" s="247">
        <v>10376.42</v>
      </c>
      <c r="AO2900" s="226" t="s">
        <v>51909</v>
      </c>
      <c r="AP2900" s="227">
        <v>12383.48</v>
      </c>
      <c r="AR2900" s="207" t="s">
        <v>17377</v>
      </c>
      <c r="AS2900" s="208">
        <v>350</v>
      </c>
      <c r="AT2900" s="93"/>
      <c r="AU2900" s="199" t="s">
        <v>32734</v>
      </c>
      <c r="AV2900" s="200">
        <v>35944.269999999997</v>
      </c>
      <c r="BD2900" s="263"/>
      <c r="BE2900" s="264"/>
      <c r="BG2900" s="252" t="s">
        <v>61169</v>
      </c>
      <c r="BH2900" s="253">
        <v>123318.67</v>
      </c>
      <c r="BJ2900" s="230" t="s">
        <v>40058</v>
      </c>
      <c r="BK2900" s="231">
        <v>330.17</v>
      </c>
      <c r="BM2900" s="209" t="s">
        <v>8121</v>
      </c>
      <c r="BN2900" s="210">
        <v>11639</v>
      </c>
    </row>
    <row r="2901" spans="13:66" x14ac:dyDescent="0.55000000000000004">
      <c r="M2901" s="250" t="s">
        <v>60137</v>
      </c>
      <c r="N2901" s="250"/>
      <c r="O2901" s="251">
        <v>26632.5</v>
      </c>
      <c r="Q2901" s="224" t="s">
        <v>39856</v>
      </c>
      <c r="R2901" s="224"/>
      <c r="S2901" s="225">
        <v>23065.01</v>
      </c>
      <c r="U2901" s="203" t="s">
        <v>4167</v>
      </c>
      <c r="V2901" s="203"/>
      <c r="W2901" s="204">
        <v>9783</v>
      </c>
      <c r="AF2901" t="s">
        <v>71590</v>
      </c>
      <c r="AG2901" s="284">
        <v>17689.14</v>
      </c>
      <c r="AI2901" s="276" t="s">
        <v>48809</v>
      </c>
      <c r="AJ2901" s="277">
        <v>11342.51</v>
      </c>
      <c r="AL2901" s="246" t="s">
        <v>60275</v>
      </c>
      <c r="AM2901" s="247">
        <v>3812.52</v>
      </c>
      <c r="AO2901" s="226" t="s">
        <v>17483</v>
      </c>
      <c r="AP2901" s="227">
        <v>419.22</v>
      </c>
      <c r="AR2901" s="207" t="s">
        <v>17378</v>
      </c>
      <c r="AS2901" s="208">
        <v>19425.5</v>
      </c>
      <c r="AT2901" s="93"/>
      <c r="AU2901" s="199" t="s">
        <v>32735</v>
      </c>
      <c r="AV2901" s="200">
        <v>14741.92</v>
      </c>
      <c r="BD2901" s="263"/>
      <c r="BE2901" s="264"/>
      <c r="BG2901" s="252" t="s">
        <v>61032</v>
      </c>
      <c r="BH2901" s="253">
        <v>26632.5</v>
      </c>
      <c r="BJ2901" s="230" t="s">
        <v>40059</v>
      </c>
      <c r="BK2901" s="231">
        <v>23065.01</v>
      </c>
      <c r="BM2901" s="209" t="s">
        <v>8396</v>
      </c>
      <c r="BN2901" s="210">
        <v>41750.26</v>
      </c>
    </row>
    <row r="2902" spans="13:66" x14ac:dyDescent="0.55000000000000004">
      <c r="M2902" s="250" t="s">
        <v>61150</v>
      </c>
      <c r="N2902" s="250"/>
      <c r="O2902" s="251">
        <v>6197.78</v>
      </c>
      <c r="Q2902" s="224" t="s">
        <v>39858</v>
      </c>
      <c r="R2902" s="224"/>
      <c r="S2902" s="225">
        <v>25980.35</v>
      </c>
      <c r="U2902" s="203" t="s">
        <v>3307</v>
      </c>
      <c r="V2902" s="203"/>
      <c r="W2902" s="204">
        <v>454765.28</v>
      </c>
      <c r="AF2902" t="s">
        <v>56431</v>
      </c>
      <c r="AG2902" s="284">
        <v>22231.68</v>
      </c>
      <c r="AI2902" s="276" t="s">
        <v>63109</v>
      </c>
      <c r="AJ2902" s="277">
        <v>3680.41</v>
      </c>
      <c r="AL2902" s="246" t="s">
        <v>60276</v>
      </c>
      <c r="AM2902" s="247">
        <v>279.77999999999997</v>
      </c>
      <c r="AO2902" s="226" t="s">
        <v>17484</v>
      </c>
      <c r="AP2902" s="227">
        <v>979.4</v>
      </c>
      <c r="AR2902" s="207" t="s">
        <v>17379</v>
      </c>
      <c r="AS2902" s="208">
        <v>8644.39</v>
      </c>
      <c r="AT2902" s="93"/>
      <c r="AU2902" s="199" t="s">
        <v>14197</v>
      </c>
      <c r="AV2902" s="200">
        <v>3900</v>
      </c>
      <c r="BD2902" s="263"/>
      <c r="BE2902" s="264"/>
      <c r="BG2902" s="252" t="s">
        <v>61170</v>
      </c>
      <c r="BH2902" s="253">
        <v>6197.78</v>
      </c>
      <c r="BJ2902" s="230" t="s">
        <v>40061</v>
      </c>
      <c r="BK2902" s="231">
        <v>25980.35</v>
      </c>
      <c r="BM2902" s="209" t="s">
        <v>8776</v>
      </c>
      <c r="BN2902" s="210">
        <v>3467</v>
      </c>
    </row>
    <row r="2903" spans="13:66" x14ac:dyDescent="0.55000000000000004">
      <c r="M2903" s="250" t="s">
        <v>60138</v>
      </c>
      <c r="N2903" s="250"/>
      <c r="O2903" s="251">
        <v>31669.19</v>
      </c>
      <c r="Q2903" s="224" t="s">
        <v>39859</v>
      </c>
      <c r="R2903" s="224"/>
      <c r="S2903" s="225">
        <v>8753.44</v>
      </c>
      <c r="U2903" s="203" t="s">
        <v>4168</v>
      </c>
      <c r="V2903" s="203"/>
      <c r="W2903" s="204">
        <v>16823</v>
      </c>
      <c r="AF2903" t="s">
        <v>47155</v>
      </c>
      <c r="AG2903">
        <v>646.55999999999995</v>
      </c>
      <c r="AI2903" s="276" t="s">
        <v>69713</v>
      </c>
      <c r="AJ2903" s="277">
        <v>-73.06</v>
      </c>
      <c r="AL2903" s="246" t="s">
        <v>60277</v>
      </c>
      <c r="AM2903" s="247">
        <v>934.08</v>
      </c>
      <c r="AO2903" s="226" t="s">
        <v>17485</v>
      </c>
      <c r="AP2903" s="227">
        <v>3085.46</v>
      </c>
      <c r="AR2903" s="207" t="s">
        <v>17380</v>
      </c>
      <c r="AS2903" s="208">
        <v>5350</v>
      </c>
      <c r="AT2903" s="93"/>
      <c r="AU2903" s="199" t="s">
        <v>14198</v>
      </c>
      <c r="AV2903" s="200">
        <v>2000</v>
      </c>
      <c r="BD2903" s="263"/>
      <c r="BE2903" s="264"/>
      <c r="BG2903" s="252" t="s">
        <v>61033</v>
      </c>
      <c r="BH2903" s="253">
        <v>31669.19</v>
      </c>
      <c r="BJ2903" s="230" t="s">
        <v>40062</v>
      </c>
      <c r="BK2903" s="231">
        <v>8753.44</v>
      </c>
      <c r="BM2903" s="209" t="s">
        <v>9060</v>
      </c>
      <c r="BN2903" s="210">
        <v>15837.96</v>
      </c>
    </row>
    <row r="2904" spans="13:66" x14ac:dyDescent="0.55000000000000004">
      <c r="M2904" s="250" t="s">
        <v>60139</v>
      </c>
      <c r="N2904" s="250"/>
      <c r="O2904" s="251">
        <v>92706.99</v>
      </c>
      <c r="Q2904" s="224" t="s">
        <v>39860</v>
      </c>
      <c r="R2904" s="224"/>
      <c r="S2904" s="225">
        <v>3650.85</v>
      </c>
      <c r="U2904" s="203" t="s">
        <v>3477</v>
      </c>
      <c r="V2904" s="203"/>
      <c r="W2904" s="204">
        <v>369435.01</v>
      </c>
      <c r="AF2904" t="s">
        <v>56432</v>
      </c>
      <c r="AG2904" s="284">
        <v>29942.6</v>
      </c>
      <c r="AI2904" s="276" t="s">
        <v>59022</v>
      </c>
      <c r="AJ2904" s="277">
        <v>1.18</v>
      </c>
      <c r="AL2904" s="246" t="s">
        <v>17656</v>
      </c>
      <c r="AM2904" s="247">
        <v>6.7</v>
      </c>
      <c r="AO2904" s="226" t="s">
        <v>51910</v>
      </c>
      <c r="AP2904" s="227">
        <v>2358.14</v>
      </c>
      <c r="AR2904" s="207" t="s">
        <v>17381</v>
      </c>
      <c r="AS2904" s="208">
        <v>3325</v>
      </c>
      <c r="AT2904" s="93"/>
      <c r="AU2904" s="199" t="s">
        <v>14199</v>
      </c>
      <c r="AV2904" s="200">
        <v>3900</v>
      </c>
      <c r="BD2904" s="263"/>
      <c r="BE2904" s="264"/>
      <c r="BG2904" s="252" t="s">
        <v>61034</v>
      </c>
      <c r="BH2904" s="253">
        <v>92706.99</v>
      </c>
      <c r="BJ2904" s="230" t="s">
        <v>40064</v>
      </c>
      <c r="BK2904" s="231">
        <v>3650.85</v>
      </c>
      <c r="BM2904" s="209" t="s">
        <v>9373</v>
      </c>
      <c r="BN2904" s="210">
        <v>362616.53</v>
      </c>
    </row>
    <row r="2905" spans="13:66" x14ac:dyDescent="0.55000000000000004">
      <c r="M2905" s="250" t="s">
        <v>60140</v>
      </c>
      <c r="N2905" s="250"/>
      <c r="O2905" s="251">
        <v>5278.79</v>
      </c>
      <c r="Q2905" s="224" t="s">
        <v>39861</v>
      </c>
      <c r="R2905" s="224"/>
      <c r="S2905" s="225">
        <v>17.100000000000001</v>
      </c>
      <c r="U2905" s="203" t="s">
        <v>3478</v>
      </c>
      <c r="V2905" s="203"/>
      <c r="W2905" s="204">
        <v>18612</v>
      </c>
      <c r="AF2905" t="s">
        <v>35428</v>
      </c>
      <c r="AG2905" s="284">
        <v>46379.7</v>
      </c>
      <c r="AI2905" s="276" t="s">
        <v>59024</v>
      </c>
      <c r="AJ2905" s="277">
        <v>3782.16</v>
      </c>
      <c r="AL2905" s="246" t="s">
        <v>17657</v>
      </c>
      <c r="AM2905" s="247">
        <v>210.84</v>
      </c>
      <c r="AO2905" s="226" t="s">
        <v>17486</v>
      </c>
      <c r="AP2905" s="227">
        <v>4204.1899999999996</v>
      </c>
      <c r="AR2905" s="207" t="s">
        <v>17382</v>
      </c>
      <c r="AS2905" s="208">
        <v>8219.58</v>
      </c>
      <c r="AT2905" s="93"/>
      <c r="AU2905" s="199" t="s">
        <v>14200</v>
      </c>
      <c r="AV2905" s="200">
        <v>2000</v>
      </c>
      <c r="BD2905" s="263"/>
      <c r="BE2905" s="264"/>
      <c r="BG2905" s="252" t="s">
        <v>61035</v>
      </c>
      <c r="BH2905" s="253">
        <v>5278.79</v>
      </c>
      <c r="BJ2905" s="230" t="s">
        <v>40065</v>
      </c>
      <c r="BK2905" s="231">
        <v>17.100000000000001</v>
      </c>
      <c r="BM2905" s="209" t="s">
        <v>11640</v>
      </c>
      <c r="BN2905" s="210">
        <v>864709.33</v>
      </c>
    </row>
    <row r="2906" spans="13:66" x14ac:dyDescent="0.55000000000000004">
      <c r="M2906" s="250" t="s">
        <v>60141</v>
      </c>
      <c r="N2906" s="250"/>
      <c r="O2906" s="251">
        <v>10556.76</v>
      </c>
      <c r="Q2906" s="224" t="s">
        <v>39862</v>
      </c>
      <c r="R2906" s="224"/>
      <c r="S2906" s="225">
        <v>227.81</v>
      </c>
      <c r="U2906" s="203" t="s">
        <v>3308</v>
      </c>
      <c r="V2906" s="203"/>
      <c r="W2906" s="204">
        <v>4967186.72</v>
      </c>
      <c r="AF2906" t="s">
        <v>53322</v>
      </c>
      <c r="AG2906" s="284">
        <v>34960</v>
      </c>
      <c r="AI2906" s="276" t="s">
        <v>59025</v>
      </c>
      <c r="AJ2906" s="277">
        <v>418.71</v>
      </c>
      <c r="AL2906" s="246" t="s">
        <v>17658</v>
      </c>
      <c r="AM2906" s="247">
        <v>10436.83</v>
      </c>
      <c r="AO2906" s="226" t="s">
        <v>51911</v>
      </c>
      <c r="AP2906" s="227">
        <v>2893.03</v>
      </c>
      <c r="AR2906" s="207" t="s">
        <v>17383</v>
      </c>
      <c r="AS2906" s="208">
        <v>40980.980000000003</v>
      </c>
      <c r="AT2906" s="93"/>
      <c r="AU2906" s="199" t="s">
        <v>32736</v>
      </c>
      <c r="AV2906" s="200">
        <v>2450.4</v>
      </c>
      <c r="BD2906" s="263"/>
      <c r="BE2906" s="264"/>
      <c r="BG2906" s="252" t="s">
        <v>61036</v>
      </c>
      <c r="BH2906" s="253">
        <v>10556.76</v>
      </c>
      <c r="BJ2906" s="230" t="s">
        <v>40066</v>
      </c>
      <c r="BK2906" s="231">
        <v>227.81</v>
      </c>
      <c r="BM2906" s="209" t="s">
        <v>9964</v>
      </c>
      <c r="BN2906" s="210">
        <v>1423247.25</v>
      </c>
    </row>
    <row r="2907" spans="13:66" x14ac:dyDescent="0.55000000000000004">
      <c r="M2907" s="250" t="s">
        <v>60142</v>
      </c>
      <c r="N2907" s="250"/>
      <c r="O2907" s="251">
        <v>7059.14</v>
      </c>
      <c r="Q2907" s="224" t="s">
        <v>39864</v>
      </c>
      <c r="R2907" s="224"/>
      <c r="S2907" s="225">
        <v>431.48</v>
      </c>
      <c r="U2907" s="203" t="s">
        <v>3480</v>
      </c>
      <c r="V2907" s="203"/>
      <c r="W2907" s="204">
        <v>2608.33</v>
      </c>
      <c r="AF2907" t="s">
        <v>42814</v>
      </c>
      <c r="AG2907" s="284">
        <v>117100</v>
      </c>
      <c r="AI2907" s="276" t="s">
        <v>49804</v>
      </c>
      <c r="AJ2907" s="277">
        <v>0.04</v>
      </c>
      <c r="AL2907" s="246" t="s">
        <v>17659</v>
      </c>
      <c r="AM2907" s="247">
        <v>6351.96</v>
      </c>
      <c r="AO2907" s="226" t="s">
        <v>17487</v>
      </c>
      <c r="AP2907" s="227">
        <v>150134.21</v>
      </c>
      <c r="AR2907" s="207" t="s">
        <v>13225</v>
      </c>
      <c r="AS2907" s="208">
        <v>17636.18</v>
      </c>
      <c r="AT2907" s="93"/>
      <c r="AU2907" s="199" t="s">
        <v>32737</v>
      </c>
      <c r="AV2907" s="200">
        <v>993.41</v>
      </c>
      <c r="BD2907" s="263"/>
      <c r="BE2907" s="264"/>
      <c r="BG2907" s="252" t="s">
        <v>61037</v>
      </c>
      <c r="BH2907" s="253">
        <v>7059.14</v>
      </c>
      <c r="BJ2907" s="230" t="s">
        <v>40068</v>
      </c>
      <c r="BK2907" s="231">
        <v>431.48</v>
      </c>
      <c r="BM2907" s="209" t="s">
        <v>10439</v>
      </c>
      <c r="BN2907" s="210">
        <v>32707</v>
      </c>
    </row>
    <row r="2908" spans="13:66" x14ac:dyDescent="0.55000000000000004">
      <c r="M2908" s="250" t="s">
        <v>60143</v>
      </c>
      <c r="N2908" s="250"/>
      <c r="O2908" s="251">
        <v>10796.7</v>
      </c>
      <c r="Q2908" s="224" t="s">
        <v>39865</v>
      </c>
      <c r="R2908" s="224"/>
      <c r="S2908" s="225">
        <v>1747.76</v>
      </c>
      <c r="U2908" s="203" t="s">
        <v>3309</v>
      </c>
      <c r="V2908" s="203"/>
      <c r="W2908" s="204">
        <v>751824.92</v>
      </c>
      <c r="AF2908" t="s">
        <v>35429</v>
      </c>
      <c r="AG2908" s="284">
        <v>11188.32</v>
      </c>
      <c r="AI2908" s="276" t="s">
        <v>70481</v>
      </c>
      <c r="AJ2908" s="277">
        <v>700.98</v>
      </c>
      <c r="AL2908" s="246" t="s">
        <v>49752</v>
      </c>
      <c r="AM2908" s="247">
        <v>6553.75</v>
      </c>
      <c r="AO2908" s="226" t="s">
        <v>17488</v>
      </c>
      <c r="AP2908" s="227">
        <v>6478.96</v>
      </c>
      <c r="AR2908" s="207" t="s">
        <v>17384</v>
      </c>
      <c r="AS2908" s="208">
        <v>41080.089999999997</v>
      </c>
      <c r="AT2908" s="93"/>
      <c r="AU2908" s="199" t="s">
        <v>27290</v>
      </c>
      <c r="AV2908" s="200">
        <v>35944.269999999997</v>
      </c>
      <c r="BD2908" s="263"/>
      <c r="BE2908" s="264"/>
      <c r="BG2908" s="252" t="s">
        <v>61038</v>
      </c>
      <c r="BH2908" s="253">
        <v>10796.7</v>
      </c>
      <c r="BJ2908" s="230" t="s">
        <v>40069</v>
      </c>
      <c r="BK2908" s="231">
        <v>1747.76</v>
      </c>
      <c r="BM2908" s="209" t="s">
        <v>6978</v>
      </c>
      <c r="BN2908" s="210">
        <v>3490</v>
      </c>
    </row>
    <row r="2909" spans="13:66" x14ac:dyDescent="0.55000000000000004">
      <c r="M2909" s="250" t="s">
        <v>60144</v>
      </c>
      <c r="N2909" s="250"/>
      <c r="O2909" s="251">
        <v>37186.97</v>
      </c>
      <c r="Q2909" s="224" t="s">
        <v>39866</v>
      </c>
      <c r="R2909" s="224"/>
      <c r="S2909" s="225">
        <v>12522</v>
      </c>
      <c r="U2909" s="203" t="s">
        <v>3311</v>
      </c>
      <c r="V2909" s="203"/>
      <c r="W2909" s="204">
        <v>2557547.5699999998</v>
      </c>
      <c r="AF2909" t="s">
        <v>68456</v>
      </c>
      <c r="AG2909" s="284">
        <v>3744.6</v>
      </c>
      <c r="AI2909" s="276" t="s">
        <v>70482</v>
      </c>
      <c r="AJ2909" s="277">
        <v>53.63</v>
      </c>
      <c r="AL2909" s="246" t="s">
        <v>46764</v>
      </c>
      <c r="AM2909" s="247">
        <v>394.42</v>
      </c>
      <c r="AO2909" s="226" t="s">
        <v>17489</v>
      </c>
      <c r="AP2909" s="227">
        <v>21824.880000000001</v>
      </c>
      <c r="AR2909" s="207" t="s">
        <v>17385</v>
      </c>
      <c r="AS2909" s="208">
        <v>6700</v>
      </c>
      <c r="AT2909" s="93"/>
      <c r="AU2909" s="199" t="s">
        <v>27292</v>
      </c>
      <c r="AV2909" s="200">
        <v>14741.92</v>
      </c>
      <c r="BD2909" s="263"/>
      <c r="BE2909" s="264"/>
      <c r="BG2909" s="252" t="s">
        <v>61039</v>
      </c>
      <c r="BH2909" s="253">
        <v>37186.97</v>
      </c>
      <c r="BJ2909" s="230" t="s">
        <v>40070</v>
      </c>
      <c r="BK2909" s="231">
        <v>12522</v>
      </c>
      <c r="BM2909" s="209" t="s">
        <v>7192</v>
      </c>
      <c r="BN2909" s="210">
        <v>1051</v>
      </c>
    </row>
    <row r="2910" spans="13:66" x14ac:dyDescent="0.55000000000000004">
      <c r="M2910" s="250" t="s">
        <v>60145</v>
      </c>
      <c r="N2910" s="250"/>
      <c r="O2910" s="251">
        <v>10316.280000000001</v>
      </c>
      <c r="Q2910" s="224" t="s">
        <v>39869</v>
      </c>
      <c r="R2910" s="224"/>
      <c r="S2910" s="225">
        <v>8976.14</v>
      </c>
      <c r="U2910" s="203" t="s">
        <v>3481</v>
      </c>
      <c r="V2910" s="203"/>
      <c r="W2910" s="204">
        <v>396500</v>
      </c>
      <c r="AF2910" t="s">
        <v>48179</v>
      </c>
      <c r="AG2910" s="284">
        <v>169033.92</v>
      </c>
      <c r="AI2910" s="276" t="s">
        <v>67382</v>
      </c>
      <c r="AJ2910" s="277">
        <v>1142.96</v>
      </c>
      <c r="AL2910" s="246" t="s">
        <v>17662</v>
      </c>
      <c r="AM2910" s="247">
        <v>1771.26</v>
      </c>
      <c r="AO2910" s="226" t="s">
        <v>17490</v>
      </c>
      <c r="AP2910" s="227">
        <v>2262.56</v>
      </c>
      <c r="AR2910" s="207" t="s">
        <v>17386</v>
      </c>
      <c r="AS2910" s="208">
        <v>3850</v>
      </c>
      <c r="AT2910" s="93"/>
      <c r="AU2910" s="199" t="s">
        <v>32738</v>
      </c>
      <c r="AV2910" s="200">
        <v>171.43</v>
      </c>
      <c r="BD2910" s="263"/>
      <c r="BE2910" s="264"/>
      <c r="BG2910" s="252" t="s">
        <v>61040</v>
      </c>
      <c r="BH2910" s="253">
        <v>10316.280000000001</v>
      </c>
      <c r="BJ2910" s="230" t="s">
        <v>40073</v>
      </c>
      <c r="BK2910" s="231">
        <v>8976.14</v>
      </c>
      <c r="BM2910" s="209" t="s">
        <v>7469</v>
      </c>
      <c r="BN2910" s="210">
        <v>10493.52</v>
      </c>
    </row>
    <row r="2911" spans="13:66" x14ac:dyDescent="0.55000000000000004">
      <c r="M2911" s="250" t="s">
        <v>61151</v>
      </c>
      <c r="N2911" s="250"/>
      <c r="O2911" s="251">
        <v>5025.5</v>
      </c>
      <c r="Q2911" s="224" t="s">
        <v>39870</v>
      </c>
      <c r="R2911" s="224"/>
      <c r="S2911" s="225">
        <v>1137.0899999999999</v>
      </c>
      <c r="U2911" s="203" t="s">
        <v>3482</v>
      </c>
      <c r="V2911" s="203"/>
      <c r="W2911" s="204">
        <v>19950.669999999998</v>
      </c>
      <c r="AF2911" t="s">
        <v>33970</v>
      </c>
      <c r="AG2911" s="284">
        <v>33132.15</v>
      </c>
      <c r="AI2911" s="276" t="s">
        <v>70483</v>
      </c>
      <c r="AJ2911" s="277">
        <v>827.85</v>
      </c>
      <c r="AL2911" s="246" t="s">
        <v>17663</v>
      </c>
      <c r="AM2911" s="247">
        <v>4198.82</v>
      </c>
      <c r="AO2911" s="226" t="s">
        <v>48751</v>
      </c>
      <c r="AP2911" s="227">
        <v>914.86</v>
      </c>
      <c r="AR2911" s="207" t="s">
        <v>17387</v>
      </c>
      <c r="AS2911" s="208">
        <v>3350</v>
      </c>
      <c r="AT2911" s="93"/>
      <c r="AU2911" s="199" t="s">
        <v>32739</v>
      </c>
      <c r="AV2911" s="200">
        <v>7404.5</v>
      </c>
      <c r="BD2911" s="263"/>
      <c r="BE2911" s="264"/>
      <c r="BG2911" s="252" t="s">
        <v>61171</v>
      </c>
      <c r="BH2911" s="253">
        <v>5025.5</v>
      </c>
      <c r="BJ2911" s="230" t="s">
        <v>40074</v>
      </c>
      <c r="BK2911" s="231">
        <v>1137.0899999999999</v>
      </c>
      <c r="BM2911" s="209" t="s">
        <v>7638</v>
      </c>
      <c r="BN2911" s="210">
        <v>20170</v>
      </c>
    </row>
    <row r="2912" spans="13:66" x14ac:dyDescent="0.55000000000000004">
      <c r="M2912" s="250" t="s">
        <v>60146</v>
      </c>
      <c r="N2912" s="250"/>
      <c r="O2912" s="251">
        <v>10068.52</v>
      </c>
      <c r="Q2912" s="224" t="s">
        <v>37393</v>
      </c>
      <c r="R2912" s="224"/>
      <c r="S2912" s="225">
        <v>155151.82</v>
      </c>
      <c r="U2912" s="203" t="s">
        <v>3312</v>
      </c>
      <c r="V2912" s="203"/>
      <c r="W2912" s="204">
        <v>914149.15</v>
      </c>
      <c r="AF2912" t="s">
        <v>33971</v>
      </c>
      <c r="AG2912" s="284">
        <v>75899.460000000006</v>
      </c>
      <c r="AI2912" s="276" t="s">
        <v>67383</v>
      </c>
      <c r="AJ2912" s="277">
        <v>505.44</v>
      </c>
      <c r="AL2912" s="246" t="s">
        <v>55915</v>
      </c>
      <c r="AM2912" s="247">
        <v>1295.72</v>
      </c>
      <c r="AO2912" s="226" t="s">
        <v>17491</v>
      </c>
      <c r="AP2912" s="227">
        <v>1350</v>
      </c>
      <c r="AR2912" s="207" t="s">
        <v>17388</v>
      </c>
      <c r="AS2912" s="208">
        <v>73327.5</v>
      </c>
      <c r="AT2912" s="93"/>
      <c r="AU2912" s="199" t="s">
        <v>32740</v>
      </c>
      <c r="AV2912" s="200">
        <v>1126.19</v>
      </c>
      <c r="BD2912" s="263"/>
      <c r="BE2912" s="264"/>
      <c r="BG2912" s="252" t="s">
        <v>61041</v>
      </c>
      <c r="BH2912" s="253">
        <v>10068.52</v>
      </c>
      <c r="BJ2912" s="230" t="s">
        <v>37842</v>
      </c>
      <c r="BK2912" s="231">
        <v>155151.82</v>
      </c>
      <c r="BM2912" s="209" t="s">
        <v>7873</v>
      </c>
      <c r="BN2912" s="210">
        <v>1751.76</v>
      </c>
    </row>
    <row r="2913" spans="13:66" x14ac:dyDescent="0.55000000000000004">
      <c r="M2913" s="250" t="s">
        <v>61152</v>
      </c>
      <c r="N2913" s="250"/>
      <c r="O2913" s="251">
        <v>5032.1000000000004</v>
      </c>
      <c r="Q2913" s="224" t="s">
        <v>37395</v>
      </c>
      <c r="R2913" s="224"/>
      <c r="S2913" s="225">
        <v>23412</v>
      </c>
      <c r="U2913" s="203" t="s">
        <v>3483</v>
      </c>
      <c r="V2913" s="203"/>
      <c r="W2913" s="204">
        <v>551448</v>
      </c>
      <c r="AF2913" t="s">
        <v>35430</v>
      </c>
      <c r="AG2913" s="284">
        <v>15851.69</v>
      </c>
      <c r="AI2913" s="276" t="s">
        <v>67384</v>
      </c>
      <c r="AJ2913" s="277">
        <v>768.69</v>
      </c>
      <c r="AL2913" s="246" t="s">
        <v>17664</v>
      </c>
      <c r="AM2913" s="247">
        <v>130.53</v>
      </c>
      <c r="AO2913" s="226" t="s">
        <v>17492</v>
      </c>
      <c r="AP2913" s="227">
        <v>1675</v>
      </c>
      <c r="AR2913" s="207" t="s">
        <v>17389</v>
      </c>
      <c r="AS2913" s="208">
        <v>37428.75</v>
      </c>
      <c r="AT2913" s="93"/>
      <c r="AU2913" s="199" t="s">
        <v>32741</v>
      </c>
      <c r="AV2913" s="200">
        <v>11894.88</v>
      </c>
      <c r="BD2913" s="263"/>
      <c r="BE2913" s="264"/>
      <c r="BG2913" s="252" t="s">
        <v>61172</v>
      </c>
      <c r="BH2913" s="253">
        <v>5032.1000000000004</v>
      </c>
      <c r="BJ2913" s="230" t="s">
        <v>37845</v>
      </c>
      <c r="BK2913" s="231">
        <v>23412</v>
      </c>
      <c r="BM2913" s="209" t="s">
        <v>8562</v>
      </c>
      <c r="BN2913" s="210">
        <v>19161.05</v>
      </c>
    </row>
    <row r="2914" spans="13:66" x14ac:dyDescent="0.55000000000000004">
      <c r="M2914" s="250" t="s">
        <v>61153</v>
      </c>
      <c r="N2914" s="250"/>
      <c r="O2914" s="251">
        <v>68791.360000000001</v>
      </c>
      <c r="Q2914" s="224" t="s">
        <v>37396</v>
      </c>
      <c r="R2914" s="224"/>
      <c r="S2914" s="225">
        <v>22160</v>
      </c>
      <c r="U2914" s="203" t="s">
        <v>3313</v>
      </c>
      <c r="V2914" s="203"/>
      <c r="W2914" s="204">
        <v>233452952.78</v>
      </c>
      <c r="AF2914" t="s">
        <v>35431</v>
      </c>
      <c r="AG2914" s="284">
        <v>588182.71</v>
      </c>
      <c r="AI2914" s="276" t="s">
        <v>67385</v>
      </c>
      <c r="AJ2914" s="277">
        <v>50.17</v>
      </c>
      <c r="AL2914" s="246" t="s">
        <v>54965</v>
      </c>
      <c r="AM2914" s="247">
        <v>2629.83</v>
      </c>
      <c r="AO2914" s="226" t="s">
        <v>17493</v>
      </c>
      <c r="AP2914" s="227">
        <v>1600</v>
      </c>
      <c r="AR2914" s="207" t="s">
        <v>13226</v>
      </c>
      <c r="AS2914" s="208">
        <v>28577.31</v>
      </c>
      <c r="AT2914" s="93"/>
      <c r="AU2914" s="199" t="s">
        <v>32742</v>
      </c>
      <c r="AV2914" s="200">
        <v>171.43</v>
      </c>
      <c r="BD2914" s="263"/>
      <c r="BE2914" s="264"/>
      <c r="BG2914" s="252" t="s">
        <v>61173</v>
      </c>
      <c r="BH2914" s="253">
        <v>68791.360000000001</v>
      </c>
      <c r="BJ2914" s="230" t="s">
        <v>37847</v>
      </c>
      <c r="BK2914" s="231">
        <v>22160</v>
      </c>
      <c r="BM2914" s="209" t="s">
        <v>8777</v>
      </c>
      <c r="BN2914" s="210">
        <v>1497.05</v>
      </c>
    </row>
    <row r="2915" spans="13:66" x14ac:dyDescent="0.55000000000000004">
      <c r="M2915" s="250" t="s">
        <v>60147</v>
      </c>
      <c r="N2915" s="250"/>
      <c r="O2915" s="251">
        <v>10048.61</v>
      </c>
      <c r="Q2915" s="224" t="s">
        <v>37397</v>
      </c>
      <c r="R2915" s="224"/>
      <c r="S2915" s="225">
        <v>19595</v>
      </c>
      <c r="U2915" s="203" t="s">
        <v>4171</v>
      </c>
      <c r="V2915" s="203"/>
      <c r="W2915" s="204">
        <v>13874</v>
      </c>
      <c r="AF2915" t="s">
        <v>53323</v>
      </c>
      <c r="AG2915" s="284">
        <v>48575.5</v>
      </c>
      <c r="AI2915" s="276" t="s">
        <v>67386</v>
      </c>
      <c r="AJ2915" s="277">
        <v>206.94</v>
      </c>
      <c r="AL2915" s="246" t="s">
        <v>47873</v>
      </c>
      <c r="AM2915" s="247">
        <v>588.6</v>
      </c>
      <c r="AO2915" s="226" t="s">
        <v>33273</v>
      </c>
      <c r="AP2915" s="227">
        <v>19920</v>
      </c>
      <c r="AR2915" s="207" t="s">
        <v>13227</v>
      </c>
      <c r="AS2915" s="208">
        <v>63566.54</v>
      </c>
      <c r="AT2915" s="93"/>
      <c r="AU2915" s="199" t="s">
        <v>32743</v>
      </c>
      <c r="AV2915" s="200">
        <v>7404.5</v>
      </c>
      <c r="BD2915" s="263"/>
      <c r="BE2915" s="264"/>
      <c r="BG2915" s="252" t="s">
        <v>61042</v>
      </c>
      <c r="BH2915" s="253">
        <v>10048.61</v>
      </c>
      <c r="BJ2915" s="230" t="s">
        <v>37849</v>
      </c>
      <c r="BK2915" s="231">
        <v>19595</v>
      </c>
      <c r="BM2915" s="209" t="s">
        <v>9061</v>
      </c>
      <c r="BN2915" s="210">
        <v>3426</v>
      </c>
    </row>
    <row r="2916" spans="13:66" x14ac:dyDescent="0.55000000000000004">
      <c r="M2916" s="250" t="s">
        <v>60148</v>
      </c>
      <c r="N2916" s="250"/>
      <c r="O2916" s="251">
        <v>21832.560000000001</v>
      </c>
      <c r="Q2916" s="224" t="s">
        <v>37398</v>
      </c>
      <c r="R2916" s="224"/>
      <c r="S2916" s="225">
        <v>5707.27</v>
      </c>
      <c r="U2916" s="203" t="s">
        <v>4172</v>
      </c>
      <c r="V2916" s="203"/>
      <c r="W2916" s="204">
        <v>20975</v>
      </c>
      <c r="AF2916" t="s">
        <v>48180</v>
      </c>
      <c r="AG2916" s="284">
        <v>125993.97</v>
      </c>
      <c r="AI2916" s="276" t="s">
        <v>66555</v>
      </c>
      <c r="AJ2916" s="277">
        <v>25760.560000000001</v>
      </c>
      <c r="AL2916" s="246" t="s">
        <v>17665</v>
      </c>
      <c r="AM2916" s="247">
        <v>3891.97</v>
      </c>
      <c r="AO2916" s="226" t="s">
        <v>33274</v>
      </c>
      <c r="AP2916" s="227">
        <v>105018.47</v>
      </c>
      <c r="AR2916" s="207" t="s">
        <v>17390</v>
      </c>
      <c r="AS2916" s="208">
        <v>9436.8799999999992</v>
      </c>
      <c r="AT2916" s="93"/>
      <c r="AU2916" s="199" t="s">
        <v>27322</v>
      </c>
      <c r="AV2916" s="200">
        <v>1126.19</v>
      </c>
      <c r="BD2916" s="263"/>
      <c r="BE2916" s="264"/>
      <c r="BG2916" s="252" t="s">
        <v>61043</v>
      </c>
      <c r="BH2916" s="253">
        <v>21832.560000000001</v>
      </c>
      <c r="BJ2916" s="230" t="s">
        <v>37853</v>
      </c>
      <c r="BK2916" s="231">
        <v>5707.27</v>
      </c>
      <c r="BM2916" s="209" t="s">
        <v>9374</v>
      </c>
      <c r="BN2916" s="210">
        <v>94096.08</v>
      </c>
    </row>
    <row r="2917" spans="13:66" x14ac:dyDescent="0.55000000000000004">
      <c r="M2917" s="250" t="s">
        <v>61154</v>
      </c>
      <c r="N2917" s="250"/>
      <c r="O2917" s="251">
        <v>7483.28</v>
      </c>
      <c r="Q2917" s="224" t="s">
        <v>37400</v>
      </c>
      <c r="R2917" s="224"/>
      <c r="S2917" s="225">
        <v>1321.13</v>
      </c>
      <c r="U2917" s="203" t="s">
        <v>4173</v>
      </c>
      <c r="V2917" s="203"/>
      <c r="W2917" s="204">
        <v>17556.900000000001</v>
      </c>
      <c r="AF2917" t="s">
        <v>71591</v>
      </c>
      <c r="AG2917" s="284">
        <v>326112.44</v>
      </c>
      <c r="AI2917" s="276" t="s">
        <v>57356</v>
      </c>
      <c r="AJ2917" s="277">
        <v>12040.68</v>
      </c>
      <c r="AL2917" s="246" t="s">
        <v>58209</v>
      </c>
      <c r="AM2917" s="247">
        <v>2249.6799999999998</v>
      </c>
      <c r="AO2917" s="226" t="s">
        <v>51912</v>
      </c>
      <c r="AP2917" s="227">
        <v>10625</v>
      </c>
      <c r="AR2917" s="207" t="s">
        <v>17391</v>
      </c>
      <c r="AS2917" s="208">
        <v>4037.96</v>
      </c>
      <c r="AT2917" s="93"/>
      <c r="AU2917" s="199" t="s">
        <v>27325</v>
      </c>
      <c r="AV2917" s="200">
        <v>11894.88</v>
      </c>
      <c r="BD2917" s="263"/>
      <c r="BE2917" s="264"/>
      <c r="BG2917" s="252" t="s">
        <v>61174</v>
      </c>
      <c r="BH2917" s="253">
        <v>7483.28</v>
      </c>
      <c r="BJ2917" s="230" t="s">
        <v>37863</v>
      </c>
      <c r="BK2917" s="231">
        <v>1321.13</v>
      </c>
      <c r="BM2917" s="209" t="s">
        <v>9553</v>
      </c>
      <c r="BN2917" s="210">
        <v>1361.95</v>
      </c>
    </row>
    <row r="2918" spans="13:66" x14ac:dyDescent="0.55000000000000004">
      <c r="M2918" s="250" t="s">
        <v>60149</v>
      </c>
      <c r="N2918" s="250"/>
      <c r="O2918" s="251">
        <v>49182.78</v>
      </c>
      <c r="Q2918" s="224" t="s">
        <v>37401</v>
      </c>
      <c r="R2918" s="224"/>
      <c r="S2918" s="225">
        <v>10928.7</v>
      </c>
      <c r="U2918" s="203" t="s">
        <v>3484</v>
      </c>
      <c r="V2918" s="203"/>
      <c r="W2918" s="204">
        <v>32670.1</v>
      </c>
      <c r="AF2918" t="s">
        <v>70688</v>
      </c>
      <c r="AG2918">
        <v>640</v>
      </c>
      <c r="AI2918" s="276" t="s">
        <v>70484</v>
      </c>
      <c r="AJ2918" s="277">
        <v>2375</v>
      </c>
      <c r="AL2918" s="246" t="s">
        <v>46766</v>
      </c>
      <c r="AM2918" s="247">
        <v>14146</v>
      </c>
      <c r="AO2918" s="226" t="s">
        <v>51913</v>
      </c>
      <c r="AP2918" s="227">
        <v>22326.94</v>
      </c>
      <c r="AR2918" s="207" t="s">
        <v>17392</v>
      </c>
      <c r="AS2918" s="208">
        <v>17103</v>
      </c>
      <c r="AT2918" s="93"/>
      <c r="AU2918" s="199" t="s">
        <v>32744</v>
      </c>
      <c r="AV2918" s="200">
        <v>54070.33</v>
      </c>
      <c r="BD2918" s="263"/>
      <c r="BE2918" s="264"/>
      <c r="BG2918" s="252" t="s">
        <v>61044</v>
      </c>
      <c r="BH2918" s="253">
        <v>49182.78</v>
      </c>
      <c r="BJ2918" s="230" t="s">
        <v>37868</v>
      </c>
      <c r="BK2918" s="231">
        <v>10928.7</v>
      </c>
      <c r="BM2918" s="209" t="s">
        <v>11156</v>
      </c>
      <c r="BN2918" s="210">
        <v>11744.78</v>
      </c>
    </row>
    <row r="2919" spans="13:66" x14ac:dyDescent="0.55000000000000004">
      <c r="M2919" s="250" t="s">
        <v>60150</v>
      </c>
      <c r="N2919" s="250"/>
      <c r="O2919" s="251">
        <v>90929.04</v>
      </c>
      <c r="Q2919" s="224" t="s">
        <v>37402</v>
      </c>
      <c r="R2919" s="224"/>
      <c r="S2919" s="225">
        <v>116293.98</v>
      </c>
      <c r="U2919" s="203" t="s">
        <v>4175</v>
      </c>
      <c r="V2919" s="203"/>
      <c r="W2919" s="204">
        <v>39387.599999999999</v>
      </c>
      <c r="AF2919" t="s">
        <v>63763</v>
      </c>
      <c r="AG2919" s="284">
        <v>39925.800000000003</v>
      </c>
      <c r="AI2919" s="276" t="s">
        <v>67387</v>
      </c>
      <c r="AJ2919" s="277">
        <v>363.94</v>
      </c>
      <c r="AL2919" s="246" t="s">
        <v>46768</v>
      </c>
      <c r="AM2919" s="247">
        <v>978.96</v>
      </c>
      <c r="AO2919" s="226" t="s">
        <v>17494</v>
      </c>
      <c r="AP2919" s="227">
        <v>26868.94</v>
      </c>
      <c r="AR2919" s="207" t="s">
        <v>17393</v>
      </c>
      <c r="AS2919" s="208">
        <v>1997.7</v>
      </c>
      <c r="AT2919" s="93"/>
      <c r="AU2919" s="199" t="s">
        <v>32745</v>
      </c>
      <c r="AV2919" s="200">
        <v>271446.67</v>
      </c>
      <c r="BD2919" s="263"/>
      <c r="BE2919" s="264"/>
      <c r="BG2919" s="252" t="s">
        <v>61045</v>
      </c>
      <c r="BH2919" s="253">
        <v>90929.04</v>
      </c>
      <c r="BJ2919" s="230" t="s">
        <v>37873</v>
      </c>
      <c r="BK2919" s="231">
        <v>116293.98</v>
      </c>
      <c r="BM2919" s="209" t="s">
        <v>11384</v>
      </c>
      <c r="BN2919" s="210">
        <v>5824.05</v>
      </c>
    </row>
    <row r="2920" spans="13:66" x14ac:dyDescent="0.55000000000000004">
      <c r="M2920" s="250" t="s">
        <v>60151</v>
      </c>
      <c r="N2920" s="250"/>
      <c r="O2920" s="251">
        <v>5278.68</v>
      </c>
      <c r="Q2920" s="224" t="s">
        <v>37403</v>
      </c>
      <c r="R2920" s="224"/>
      <c r="S2920" s="225">
        <v>6239</v>
      </c>
      <c r="U2920" s="203" t="s">
        <v>3485</v>
      </c>
      <c r="V2920" s="203"/>
      <c r="W2920" s="204">
        <v>4263</v>
      </c>
      <c r="AF2920" t="s">
        <v>63764</v>
      </c>
      <c r="AG2920" s="284">
        <v>3103.32</v>
      </c>
      <c r="AI2920" s="276" t="s">
        <v>67388</v>
      </c>
      <c r="AJ2920" s="277">
        <v>551.29999999999995</v>
      </c>
      <c r="AL2920" s="246" t="s">
        <v>46769</v>
      </c>
      <c r="AM2920" s="247">
        <v>3465.77</v>
      </c>
      <c r="AO2920" s="226" t="s">
        <v>33275</v>
      </c>
      <c r="AP2920" s="227">
        <v>30354.58</v>
      </c>
      <c r="AR2920" s="207" t="s">
        <v>17394</v>
      </c>
      <c r="AS2920" s="208">
        <v>18941.78</v>
      </c>
      <c r="AT2920" s="93"/>
      <c r="AU2920" s="199" t="s">
        <v>14201</v>
      </c>
      <c r="AV2920" s="200">
        <v>29510.6</v>
      </c>
      <c r="BD2920" s="263"/>
      <c r="BE2920" s="264"/>
      <c r="BG2920" s="252" t="s">
        <v>61046</v>
      </c>
      <c r="BH2920" s="253">
        <v>5278.68</v>
      </c>
      <c r="BJ2920" s="230" t="s">
        <v>37875</v>
      </c>
      <c r="BK2920" s="231">
        <v>6239</v>
      </c>
      <c r="BM2920" s="209" t="s">
        <v>9965</v>
      </c>
      <c r="BN2920" s="210">
        <v>206774.24</v>
      </c>
    </row>
    <row r="2921" spans="13:66" x14ac:dyDescent="0.55000000000000004">
      <c r="M2921" s="250" t="s">
        <v>62990</v>
      </c>
      <c r="N2921" s="250"/>
      <c r="O2921" s="251">
        <v>5038.26</v>
      </c>
      <c r="Q2921" s="224" t="s">
        <v>37404</v>
      </c>
      <c r="R2921" s="224"/>
      <c r="S2921" s="225">
        <v>24039.08</v>
      </c>
      <c r="U2921" s="203" t="s">
        <v>4176</v>
      </c>
      <c r="V2921" s="203"/>
      <c r="W2921" s="204">
        <v>18281</v>
      </c>
      <c r="AF2921" t="s">
        <v>68457</v>
      </c>
      <c r="AG2921" s="284">
        <v>3786.3</v>
      </c>
      <c r="AI2921" s="276" t="s">
        <v>60325</v>
      </c>
      <c r="AJ2921" s="277">
        <v>15976.92</v>
      </c>
      <c r="AL2921" s="246" t="s">
        <v>46770</v>
      </c>
      <c r="AM2921" s="247">
        <v>2933.25</v>
      </c>
      <c r="AO2921" s="226" t="s">
        <v>34708</v>
      </c>
      <c r="AP2921" s="227">
        <v>140218</v>
      </c>
      <c r="AR2921" s="207" t="s">
        <v>17395</v>
      </c>
      <c r="AS2921" s="208">
        <v>20765.27</v>
      </c>
      <c r="AT2921" s="93"/>
      <c r="AU2921" s="199" t="s">
        <v>27422</v>
      </c>
      <c r="AV2921" s="200">
        <v>54070.33</v>
      </c>
      <c r="BD2921" s="263"/>
      <c r="BE2921" s="264"/>
      <c r="BG2921" s="252" t="s">
        <v>62991</v>
      </c>
      <c r="BH2921" s="253">
        <v>5038.26</v>
      </c>
      <c r="BJ2921" s="230" t="s">
        <v>37879</v>
      </c>
      <c r="BK2921" s="231">
        <v>24039.08</v>
      </c>
      <c r="BM2921" s="209" t="s">
        <v>6793</v>
      </c>
      <c r="BN2921" s="210">
        <v>139770.76999999999</v>
      </c>
    </row>
    <row r="2922" spans="13:66" x14ac:dyDescent="0.55000000000000004">
      <c r="M2922" s="250" t="s">
        <v>60152</v>
      </c>
      <c r="N2922" s="250"/>
      <c r="O2922" s="251">
        <v>11487.06</v>
      </c>
      <c r="Q2922" s="224" t="s">
        <v>37405</v>
      </c>
      <c r="R2922" s="224"/>
      <c r="S2922" s="225">
        <v>15765</v>
      </c>
      <c r="U2922" s="203" t="s">
        <v>3486</v>
      </c>
      <c r="V2922" s="203"/>
      <c r="W2922" s="204">
        <v>31749.84</v>
      </c>
      <c r="AF2922" t="s">
        <v>62973</v>
      </c>
      <c r="AG2922" s="284">
        <v>5000</v>
      </c>
      <c r="AI2922" s="276" t="s">
        <v>60326</v>
      </c>
      <c r="AJ2922" s="277">
        <v>1222.18</v>
      </c>
      <c r="AL2922" s="246" t="s">
        <v>48755</v>
      </c>
      <c r="AM2922" s="247">
        <v>685.49</v>
      </c>
      <c r="AO2922" s="226" t="s">
        <v>17495</v>
      </c>
      <c r="AP2922" s="227">
        <v>28645.66</v>
      </c>
      <c r="AR2922" s="207" t="s">
        <v>17396</v>
      </c>
      <c r="AS2922" s="208">
        <v>321869.82</v>
      </c>
      <c r="AT2922" s="93"/>
      <c r="AU2922" s="199" t="s">
        <v>14202</v>
      </c>
      <c r="AV2922" s="200">
        <v>300957.27</v>
      </c>
      <c r="BD2922" s="263"/>
      <c r="BE2922" s="264"/>
      <c r="BG2922" s="252" t="s">
        <v>61047</v>
      </c>
      <c r="BH2922" s="253">
        <v>11487.06</v>
      </c>
      <c r="BJ2922" s="230" t="s">
        <v>37882</v>
      </c>
      <c r="BK2922" s="231">
        <v>15765</v>
      </c>
      <c r="BM2922" s="209" t="s">
        <v>6979</v>
      </c>
      <c r="BN2922" s="210">
        <v>59226.5</v>
      </c>
    </row>
    <row r="2923" spans="13:66" x14ac:dyDescent="0.55000000000000004">
      <c r="M2923" s="250" t="s">
        <v>60153</v>
      </c>
      <c r="N2923" s="250"/>
      <c r="O2923" s="251">
        <v>32601.99</v>
      </c>
      <c r="Q2923" s="224" t="s">
        <v>37406</v>
      </c>
      <c r="R2923" s="224"/>
      <c r="S2923" s="225">
        <v>21692.45</v>
      </c>
      <c r="U2923" s="203" t="s">
        <v>4178</v>
      </c>
      <c r="V2923" s="203"/>
      <c r="W2923" s="204">
        <v>43154</v>
      </c>
      <c r="AF2923" t="s">
        <v>71592</v>
      </c>
      <c r="AG2923">
        <v>840.71</v>
      </c>
      <c r="AI2923" s="276" t="s">
        <v>60327</v>
      </c>
      <c r="AJ2923" s="277">
        <v>3997.44</v>
      </c>
      <c r="AL2923" s="246" t="s">
        <v>51941</v>
      </c>
      <c r="AM2923" s="247">
        <v>14636.37</v>
      </c>
      <c r="AO2923" s="226" t="s">
        <v>47870</v>
      </c>
      <c r="AP2923" s="227">
        <v>85.31</v>
      </c>
      <c r="AR2923" s="207" t="s">
        <v>17397</v>
      </c>
      <c r="AS2923" s="208">
        <v>75019</v>
      </c>
      <c r="AT2923" s="93"/>
      <c r="AU2923" s="199" t="s">
        <v>32746</v>
      </c>
      <c r="AV2923" s="200">
        <v>48864.57</v>
      </c>
      <c r="BD2923" s="263"/>
      <c r="BE2923" s="264"/>
      <c r="BG2923" s="252" t="s">
        <v>61048</v>
      </c>
      <c r="BH2923" s="253">
        <v>32601.99</v>
      </c>
      <c r="BJ2923" s="230" t="s">
        <v>37886</v>
      </c>
      <c r="BK2923" s="231">
        <v>21692.45</v>
      </c>
      <c r="BM2923" s="209" t="s">
        <v>7193</v>
      </c>
      <c r="BN2923" s="210">
        <v>10454.33</v>
      </c>
    </row>
    <row r="2924" spans="13:66" x14ac:dyDescent="0.55000000000000004">
      <c r="M2924" s="250" t="s">
        <v>60154</v>
      </c>
      <c r="N2924" s="250"/>
      <c r="O2924" s="251">
        <v>62619.360000000001</v>
      </c>
      <c r="Q2924" s="224" t="s">
        <v>37407</v>
      </c>
      <c r="R2924" s="224"/>
      <c r="S2924" s="225">
        <v>32375.57</v>
      </c>
      <c r="U2924" s="203" t="s">
        <v>3487</v>
      </c>
      <c r="V2924" s="203"/>
      <c r="W2924" s="204">
        <v>12824</v>
      </c>
      <c r="AF2924" t="s">
        <v>68458</v>
      </c>
      <c r="AG2924">
        <v>626.78</v>
      </c>
      <c r="AI2924" s="276" t="s">
        <v>34913</v>
      </c>
      <c r="AJ2924" s="277">
        <v>17511</v>
      </c>
      <c r="AL2924" s="246" t="s">
        <v>51942</v>
      </c>
      <c r="AM2924" s="247">
        <v>7157.36</v>
      </c>
      <c r="AO2924" s="226" t="s">
        <v>33276</v>
      </c>
      <c r="AP2924" s="227">
        <v>3344</v>
      </c>
      <c r="AR2924" s="207" t="s">
        <v>13228</v>
      </c>
      <c r="AS2924" s="208">
        <v>15942.84</v>
      </c>
      <c r="AT2924" s="93"/>
      <c r="AU2924" s="199" t="s">
        <v>32747</v>
      </c>
      <c r="AV2924" s="200">
        <v>3507.69</v>
      </c>
      <c r="BD2924" s="263"/>
      <c r="BE2924" s="264"/>
      <c r="BG2924" s="252" t="s">
        <v>61049</v>
      </c>
      <c r="BH2924" s="253">
        <v>62619.360000000001</v>
      </c>
      <c r="BJ2924" s="230" t="s">
        <v>37891</v>
      </c>
      <c r="BK2924" s="231">
        <v>32375.57</v>
      </c>
      <c r="BM2924" s="209" t="s">
        <v>7470</v>
      </c>
      <c r="BN2924" s="210">
        <v>130505.05</v>
      </c>
    </row>
    <row r="2925" spans="13:66" x14ac:dyDescent="0.55000000000000004">
      <c r="M2925" s="250" t="s">
        <v>61155</v>
      </c>
      <c r="N2925" s="250"/>
      <c r="O2925" s="251">
        <v>5278.74</v>
      </c>
      <c r="Q2925" s="224" t="s">
        <v>37409</v>
      </c>
      <c r="R2925" s="224"/>
      <c r="S2925" s="225">
        <v>538884.14</v>
      </c>
      <c r="U2925" s="203" t="s">
        <v>3488</v>
      </c>
      <c r="V2925" s="203"/>
      <c r="W2925" s="204">
        <v>7698.42</v>
      </c>
      <c r="AF2925" t="s">
        <v>69886</v>
      </c>
      <c r="AG2925">
        <v>248.16</v>
      </c>
      <c r="AI2925" s="276" t="s">
        <v>18877</v>
      </c>
      <c r="AJ2925" s="277">
        <v>8529.14</v>
      </c>
      <c r="AL2925" s="246" t="s">
        <v>51943</v>
      </c>
      <c r="AM2925" s="247">
        <v>1249.08</v>
      </c>
      <c r="AO2925" s="226" t="s">
        <v>17496</v>
      </c>
      <c r="AP2925" s="227">
        <v>19034.150000000001</v>
      </c>
      <c r="AR2925" s="207" t="s">
        <v>17398</v>
      </c>
      <c r="AS2925" s="208">
        <v>7805.33</v>
      </c>
      <c r="AT2925" s="93"/>
      <c r="AU2925" s="199" t="s">
        <v>32748</v>
      </c>
      <c r="AV2925" s="200">
        <v>9626.39</v>
      </c>
      <c r="BD2925" s="263"/>
      <c r="BE2925" s="264"/>
      <c r="BG2925" s="252" t="s">
        <v>61175</v>
      </c>
      <c r="BH2925" s="253">
        <v>5278.74</v>
      </c>
      <c r="BJ2925" s="230" t="s">
        <v>37897</v>
      </c>
      <c r="BK2925" s="231">
        <v>538884.14</v>
      </c>
      <c r="BM2925" s="209" t="s">
        <v>7639</v>
      </c>
      <c r="BN2925" s="210">
        <v>298314</v>
      </c>
    </row>
    <row r="2926" spans="13:66" x14ac:dyDescent="0.55000000000000004">
      <c r="M2926" s="250" t="s">
        <v>60155</v>
      </c>
      <c r="N2926" s="250"/>
      <c r="O2926" s="251">
        <v>20633.88</v>
      </c>
      <c r="Q2926" s="224" t="s">
        <v>37411</v>
      </c>
      <c r="R2926" s="224"/>
      <c r="S2926" s="225">
        <v>13774.61</v>
      </c>
      <c r="U2926" s="203" t="s">
        <v>3489</v>
      </c>
      <c r="V2926" s="203"/>
      <c r="W2926" s="204">
        <v>20589.7</v>
      </c>
      <c r="AF2926" t="s">
        <v>68459</v>
      </c>
      <c r="AG2926" s="284">
        <v>1711.64</v>
      </c>
      <c r="AI2926" s="276" t="s">
        <v>55067</v>
      </c>
      <c r="AJ2926" s="277">
        <v>42294.06</v>
      </c>
      <c r="AL2926" s="246" t="s">
        <v>51945</v>
      </c>
      <c r="AM2926" s="247">
        <v>1913.12</v>
      </c>
      <c r="AO2926" s="226" t="s">
        <v>17497</v>
      </c>
      <c r="AP2926" s="227">
        <v>88359.360000000001</v>
      </c>
      <c r="AR2926" s="207" t="s">
        <v>17399</v>
      </c>
      <c r="AS2926" s="208">
        <v>495498.74</v>
      </c>
      <c r="AT2926" s="93"/>
      <c r="AU2926" s="199" t="s">
        <v>32749</v>
      </c>
      <c r="AV2926" s="200">
        <v>11640.89</v>
      </c>
      <c r="BD2926" s="263"/>
      <c r="BE2926" s="264"/>
      <c r="BG2926" s="252" t="s">
        <v>61050</v>
      </c>
      <c r="BH2926" s="253">
        <v>20633.88</v>
      </c>
      <c r="BJ2926" s="230" t="s">
        <v>37901</v>
      </c>
      <c r="BK2926" s="231">
        <v>13774.61</v>
      </c>
      <c r="BM2926" s="209" t="s">
        <v>7874</v>
      </c>
      <c r="BN2926" s="210">
        <v>17444.259999999998</v>
      </c>
    </row>
    <row r="2927" spans="13:66" x14ac:dyDescent="0.55000000000000004">
      <c r="M2927" s="250" t="s">
        <v>61156</v>
      </c>
      <c r="N2927" s="250"/>
      <c r="O2927" s="251">
        <v>34007.480000000003</v>
      </c>
      <c r="Q2927" s="224" t="s">
        <v>37412</v>
      </c>
      <c r="R2927" s="224"/>
      <c r="S2927" s="225">
        <v>915022.25</v>
      </c>
      <c r="U2927" s="203" t="s">
        <v>3490</v>
      </c>
      <c r="V2927" s="203"/>
      <c r="W2927" s="204">
        <v>3336.88</v>
      </c>
      <c r="AF2927" t="s">
        <v>62974</v>
      </c>
      <c r="AG2927" s="284">
        <v>5859.01</v>
      </c>
      <c r="AI2927" s="276" t="s">
        <v>47917</v>
      </c>
      <c r="AJ2927" s="277">
        <v>35000</v>
      </c>
      <c r="AL2927" s="246" t="s">
        <v>51946</v>
      </c>
      <c r="AM2927" s="247">
        <v>1919.58</v>
      </c>
      <c r="AO2927" s="226" t="s">
        <v>51914</v>
      </c>
      <c r="AP2927" s="227">
        <v>6857.86</v>
      </c>
      <c r="AR2927" s="207" t="s">
        <v>17400</v>
      </c>
      <c r="AS2927" s="208">
        <v>95000</v>
      </c>
      <c r="AT2927" s="93"/>
      <c r="AU2927" s="199" t="s">
        <v>32750</v>
      </c>
      <c r="AV2927" s="200">
        <v>935</v>
      </c>
      <c r="BD2927" s="263"/>
      <c r="BE2927" s="264"/>
      <c r="BG2927" s="252" t="s">
        <v>61176</v>
      </c>
      <c r="BH2927" s="253">
        <v>34007.480000000003</v>
      </c>
      <c r="BJ2927" s="230" t="s">
        <v>37906</v>
      </c>
      <c r="BK2927" s="231">
        <v>915022.25</v>
      </c>
      <c r="BM2927" s="209" t="s">
        <v>8122</v>
      </c>
      <c r="BN2927" s="210">
        <v>34341.82</v>
      </c>
    </row>
    <row r="2928" spans="13:66" x14ac:dyDescent="0.55000000000000004">
      <c r="M2928" s="250" t="s">
        <v>60156</v>
      </c>
      <c r="N2928" s="250"/>
      <c r="O2928" s="251">
        <v>11035.92</v>
      </c>
      <c r="Q2928" s="224" t="s">
        <v>37413</v>
      </c>
      <c r="R2928" s="224"/>
      <c r="S2928" s="225">
        <v>251881</v>
      </c>
      <c r="U2928" s="203" t="s">
        <v>3491</v>
      </c>
      <c r="V2928" s="203"/>
      <c r="W2928" s="204">
        <v>84411</v>
      </c>
      <c r="AF2928" t="s">
        <v>62173</v>
      </c>
      <c r="AG2928" s="284">
        <v>18812.5</v>
      </c>
      <c r="AI2928" s="276" t="s">
        <v>39074</v>
      </c>
      <c r="AJ2928" s="277">
        <v>5000</v>
      </c>
      <c r="AL2928" s="246" t="s">
        <v>51947</v>
      </c>
      <c r="AM2928" s="247">
        <v>5634.42</v>
      </c>
      <c r="AO2928" s="226" t="s">
        <v>44578</v>
      </c>
      <c r="AP2928" s="227">
        <v>4788.82</v>
      </c>
      <c r="AR2928" s="207" t="s">
        <v>17401</v>
      </c>
      <c r="AS2928" s="208">
        <v>2868</v>
      </c>
      <c r="AT2928" s="93"/>
      <c r="AU2928" s="199" t="s">
        <v>32751</v>
      </c>
      <c r="AV2928" s="200">
        <v>1097.67</v>
      </c>
      <c r="BD2928" s="263"/>
      <c r="BE2928" s="264"/>
      <c r="BG2928" s="252" t="s">
        <v>61051</v>
      </c>
      <c r="BH2928" s="253">
        <v>11035.92</v>
      </c>
      <c r="BJ2928" s="230" t="s">
        <v>37911</v>
      </c>
      <c r="BK2928" s="231">
        <v>251881</v>
      </c>
      <c r="BM2928" s="209" t="s">
        <v>8397</v>
      </c>
      <c r="BN2928" s="210">
        <v>142371</v>
      </c>
    </row>
    <row r="2929" spans="13:66" x14ac:dyDescent="0.55000000000000004">
      <c r="M2929" s="250" t="s">
        <v>61157</v>
      </c>
      <c r="N2929" s="250"/>
      <c r="O2929" s="251">
        <v>10076.52</v>
      </c>
      <c r="Q2929" s="224" t="s">
        <v>37414</v>
      </c>
      <c r="R2929" s="224"/>
      <c r="S2929" s="225">
        <v>17642</v>
      </c>
      <c r="U2929" s="203" t="s">
        <v>4180</v>
      </c>
      <c r="V2929" s="203"/>
      <c r="W2929" s="204">
        <v>48309.15</v>
      </c>
      <c r="AF2929" t="s">
        <v>64724</v>
      </c>
      <c r="AG2929" s="284">
        <v>30247</v>
      </c>
      <c r="AI2929" s="276" t="s">
        <v>55992</v>
      </c>
      <c r="AJ2929" s="277">
        <v>1455.51</v>
      </c>
      <c r="AL2929" s="246" t="s">
        <v>51948</v>
      </c>
      <c r="AM2929" s="247">
        <v>130.38</v>
      </c>
      <c r="AO2929" s="226" t="s">
        <v>49738</v>
      </c>
      <c r="AP2929" s="227">
        <v>-1321.67</v>
      </c>
      <c r="AR2929" s="207" t="s">
        <v>17402</v>
      </c>
      <c r="AS2929" s="208">
        <v>6000</v>
      </c>
      <c r="AT2929" s="93"/>
      <c r="AU2929" s="199" t="s">
        <v>32752</v>
      </c>
      <c r="AV2929" s="200">
        <v>45272.79</v>
      </c>
      <c r="BD2929" s="263"/>
      <c r="BE2929" s="264"/>
      <c r="BG2929" s="252" t="s">
        <v>61177</v>
      </c>
      <c r="BH2929" s="253">
        <v>10076.52</v>
      </c>
      <c r="BJ2929" s="230" t="s">
        <v>37913</v>
      </c>
      <c r="BK2929" s="231">
        <v>17642</v>
      </c>
      <c r="BM2929" s="209" t="s">
        <v>8563</v>
      </c>
      <c r="BN2929" s="210">
        <v>341089</v>
      </c>
    </row>
    <row r="2930" spans="13:66" x14ac:dyDescent="0.55000000000000004">
      <c r="M2930" s="250" t="s">
        <v>60157</v>
      </c>
      <c r="N2930" s="250"/>
      <c r="O2930" s="251">
        <v>5266.96</v>
      </c>
      <c r="Q2930" s="224" t="s">
        <v>37415</v>
      </c>
      <c r="R2930" s="224"/>
      <c r="S2930" s="225">
        <v>15896</v>
      </c>
      <c r="U2930" s="203" t="s">
        <v>3492</v>
      </c>
      <c r="V2930" s="203"/>
      <c r="W2930" s="204">
        <v>10541</v>
      </c>
      <c r="AF2930" t="s">
        <v>71593</v>
      </c>
      <c r="AG2930" s="284">
        <v>75456</v>
      </c>
      <c r="AI2930" s="276" t="s">
        <v>18878</v>
      </c>
      <c r="AJ2930" s="277">
        <v>8154.55</v>
      </c>
      <c r="AL2930" s="246" t="s">
        <v>54966</v>
      </c>
      <c r="AM2930" s="247">
        <v>11148.74</v>
      </c>
      <c r="AO2930" s="226" t="s">
        <v>34709</v>
      </c>
      <c r="AP2930" s="227">
        <v>167710.22</v>
      </c>
      <c r="AR2930" s="207" t="s">
        <v>17403</v>
      </c>
      <c r="AS2930" s="208">
        <v>1500</v>
      </c>
      <c r="AT2930" s="93"/>
      <c r="AU2930" s="199" t="s">
        <v>32753</v>
      </c>
      <c r="AV2930" s="200">
        <v>48864.57</v>
      </c>
      <c r="BD2930" s="263"/>
      <c r="BE2930" s="264"/>
      <c r="BG2930" s="252" t="s">
        <v>61052</v>
      </c>
      <c r="BH2930" s="253">
        <v>5266.96</v>
      </c>
      <c r="BJ2930" s="230" t="s">
        <v>37915</v>
      </c>
      <c r="BK2930" s="231">
        <v>15896</v>
      </c>
      <c r="BM2930" s="209" t="s">
        <v>8778</v>
      </c>
      <c r="BN2930" s="210">
        <v>23851.62</v>
      </c>
    </row>
    <row r="2931" spans="13:66" x14ac:dyDescent="0.55000000000000004">
      <c r="M2931" s="250" t="s">
        <v>60158</v>
      </c>
      <c r="N2931" s="250"/>
      <c r="O2931" s="251">
        <v>15819.96</v>
      </c>
      <c r="Q2931" s="224" t="s">
        <v>37416</v>
      </c>
      <c r="R2931" s="224"/>
      <c r="S2931" s="225">
        <v>49071</v>
      </c>
      <c r="U2931" s="203" t="s">
        <v>4203</v>
      </c>
      <c r="V2931" s="203"/>
      <c r="W2931" s="204">
        <v>1888.8</v>
      </c>
      <c r="AF2931" t="s">
        <v>71594</v>
      </c>
      <c r="AG2931" s="284">
        <v>13300</v>
      </c>
      <c r="AI2931" s="276" t="s">
        <v>18879</v>
      </c>
      <c r="AJ2931" s="277">
        <v>15090.76</v>
      </c>
      <c r="AL2931" s="246" t="s">
        <v>51949</v>
      </c>
      <c r="AM2931" s="247">
        <v>5373.58</v>
      </c>
      <c r="AO2931" s="226" t="s">
        <v>49739</v>
      </c>
      <c r="AP2931" s="227">
        <v>10025</v>
      </c>
      <c r="AR2931" s="207" t="s">
        <v>17404</v>
      </c>
      <c r="AS2931" s="208">
        <v>1100</v>
      </c>
      <c r="AT2931" s="93"/>
      <c r="AU2931" s="199" t="s">
        <v>27506</v>
      </c>
      <c r="AV2931" s="200">
        <v>3507.69</v>
      </c>
      <c r="BD2931" s="263"/>
      <c r="BE2931" s="264"/>
      <c r="BG2931" s="252" t="s">
        <v>61053</v>
      </c>
      <c r="BH2931" s="253">
        <v>15819.96</v>
      </c>
      <c r="BJ2931" s="230" t="s">
        <v>37918</v>
      </c>
      <c r="BK2931" s="231">
        <v>49071</v>
      </c>
      <c r="BM2931" s="209" t="s">
        <v>9062</v>
      </c>
      <c r="BN2931" s="210">
        <v>116234.04</v>
      </c>
    </row>
    <row r="2932" spans="13:66" x14ac:dyDescent="0.55000000000000004">
      <c r="M2932" s="250" t="s">
        <v>60159</v>
      </c>
      <c r="N2932" s="250"/>
      <c r="O2932" s="251">
        <v>13676.1</v>
      </c>
      <c r="Q2932" s="224" t="s">
        <v>37418</v>
      </c>
      <c r="R2932" s="224"/>
      <c r="S2932" s="225">
        <v>3406</v>
      </c>
      <c r="U2932" s="203" t="s">
        <v>4182</v>
      </c>
      <c r="V2932" s="203"/>
      <c r="W2932" s="204">
        <v>3729</v>
      </c>
      <c r="AF2932" t="s">
        <v>71595</v>
      </c>
      <c r="AG2932">
        <v>462.97</v>
      </c>
      <c r="AI2932" s="276" t="s">
        <v>33396</v>
      </c>
      <c r="AJ2932" s="277">
        <v>14305.08</v>
      </c>
      <c r="AL2932" s="246" t="s">
        <v>51950</v>
      </c>
      <c r="AM2932" s="247">
        <v>14098.13</v>
      </c>
      <c r="AO2932" s="226" t="s">
        <v>49740</v>
      </c>
      <c r="AP2932" s="227">
        <v>767</v>
      </c>
      <c r="AR2932" s="207" t="s">
        <v>17405</v>
      </c>
      <c r="AS2932" s="208">
        <v>657.91</v>
      </c>
      <c r="AT2932" s="93"/>
      <c r="AU2932" s="199" t="s">
        <v>27507</v>
      </c>
      <c r="AV2932" s="200">
        <v>9626.39</v>
      </c>
      <c r="BD2932" s="263"/>
      <c r="BE2932" s="264"/>
      <c r="BG2932" s="252" t="s">
        <v>61054</v>
      </c>
      <c r="BH2932" s="253">
        <v>13676.1</v>
      </c>
      <c r="BJ2932" s="230" t="s">
        <v>37920</v>
      </c>
      <c r="BK2932" s="231">
        <v>3406</v>
      </c>
      <c r="BM2932" s="209" t="s">
        <v>9375</v>
      </c>
      <c r="BN2932" s="210">
        <v>880971.25</v>
      </c>
    </row>
    <row r="2933" spans="13:66" x14ac:dyDescent="0.55000000000000004">
      <c r="M2933" s="250" t="s">
        <v>61158</v>
      </c>
      <c r="N2933" s="250"/>
      <c r="O2933" s="251">
        <v>10988.07</v>
      </c>
      <c r="Q2933" s="224" t="s">
        <v>37420</v>
      </c>
      <c r="R2933" s="224"/>
      <c r="S2933" s="225">
        <v>94096.4</v>
      </c>
      <c r="U2933" s="203" t="s">
        <v>4184</v>
      </c>
      <c r="V2933" s="203"/>
      <c r="W2933" s="204">
        <v>5225</v>
      </c>
      <c r="AF2933" t="s">
        <v>64728</v>
      </c>
      <c r="AG2933">
        <v>378.42</v>
      </c>
      <c r="AI2933" s="276" t="s">
        <v>57363</v>
      </c>
      <c r="AJ2933" s="277">
        <v>55221.88</v>
      </c>
      <c r="AL2933" s="246" t="s">
        <v>54967</v>
      </c>
      <c r="AM2933" s="247">
        <v>114321.65</v>
      </c>
      <c r="AO2933" s="226" t="s">
        <v>49741</v>
      </c>
      <c r="AP2933" s="227">
        <v>2018.38</v>
      </c>
      <c r="AR2933" s="207" t="s">
        <v>17406</v>
      </c>
      <c r="AS2933" s="208">
        <v>1489.2</v>
      </c>
      <c r="AT2933" s="93"/>
      <c r="AU2933" s="199" t="s">
        <v>27508</v>
      </c>
      <c r="AV2933" s="200">
        <v>11640.89</v>
      </c>
      <c r="BD2933" s="263"/>
      <c r="BE2933" s="264"/>
      <c r="BG2933" s="252" t="s">
        <v>61178</v>
      </c>
      <c r="BH2933" s="253">
        <v>10988.07</v>
      </c>
      <c r="BJ2933" s="230" t="s">
        <v>37926</v>
      </c>
      <c r="BK2933" s="231">
        <v>94096.4</v>
      </c>
      <c r="BM2933" s="209" t="s">
        <v>9595</v>
      </c>
      <c r="BN2933" s="210">
        <v>22814</v>
      </c>
    </row>
    <row r="2934" spans="13:66" x14ac:dyDescent="0.55000000000000004">
      <c r="M2934" s="250" t="s">
        <v>60160</v>
      </c>
      <c r="N2934" s="250"/>
      <c r="O2934" s="251">
        <v>15585.49</v>
      </c>
      <c r="Q2934" s="224" t="s">
        <v>37421</v>
      </c>
      <c r="R2934" s="224"/>
      <c r="S2934" s="225">
        <v>17080</v>
      </c>
      <c r="U2934" s="203" t="s">
        <v>4185</v>
      </c>
      <c r="V2934" s="203"/>
      <c r="W2934" s="204">
        <v>39462.080000000002</v>
      </c>
      <c r="AF2934" t="s">
        <v>71596</v>
      </c>
      <c r="AG2934" s="284">
        <v>2712.78</v>
      </c>
      <c r="AI2934" s="276" t="s">
        <v>18880</v>
      </c>
      <c r="AJ2934" s="277">
        <v>78835.070000000007</v>
      </c>
      <c r="AL2934" s="246" t="s">
        <v>38951</v>
      </c>
      <c r="AM2934" s="247">
        <v>34375.83</v>
      </c>
      <c r="AO2934" s="226" t="s">
        <v>51915</v>
      </c>
      <c r="AP2934" s="227">
        <v>3070.12</v>
      </c>
      <c r="AR2934" s="207" t="s">
        <v>17407</v>
      </c>
      <c r="AS2934" s="208">
        <v>53.03</v>
      </c>
      <c r="AT2934" s="93"/>
      <c r="AU2934" s="199" t="s">
        <v>27514</v>
      </c>
      <c r="AV2934" s="200">
        <v>935</v>
      </c>
      <c r="BD2934" s="263"/>
      <c r="BE2934" s="264"/>
      <c r="BG2934" s="252" t="s">
        <v>61055</v>
      </c>
      <c r="BH2934" s="253">
        <v>15585.49</v>
      </c>
      <c r="BJ2934" s="230" t="s">
        <v>37928</v>
      </c>
      <c r="BK2934" s="231">
        <v>17080</v>
      </c>
      <c r="BM2934" s="209" t="s">
        <v>9613</v>
      </c>
      <c r="BN2934" s="210">
        <v>21854.61</v>
      </c>
    </row>
    <row r="2935" spans="13:66" x14ac:dyDescent="0.55000000000000004">
      <c r="M2935" s="250" t="s">
        <v>62508</v>
      </c>
      <c r="N2935" s="250"/>
      <c r="O2935" s="251">
        <v>5038.2299999999996</v>
      </c>
      <c r="Q2935" s="224" t="s">
        <v>37423</v>
      </c>
      <c r="R2935" s="224"/>
      <c r="S2935" s="225">
        <v>67519.320000000007</v>
      </c>
      <c r="U2935" s="203" t="s">
        <v>4186</v>
      </c>
      <c r="V2935" s="203"/>
      <c r="W2935" s="204">
        <v>11003.28</v>
      </c>
      <c r="AF2935" t="s">
        <v>70689</v>
      </c>
      <c r="AG2935" s="284">
        <v>11377.5</v>
      </c>
      <c r="AI2935" s="276" t="s">
        <v>55993</v>
      </c>
      <c r="AJ2935" s="277">
        <v>49179.99</v>
      </c>
      <c r="AL2935" s="246" t="s">
        <v>54968</v>
      </c>
      <c r="AM2935" s="247">
        <v>324.83999999999997</v>
      </c>
      <c r="AO2935" s="226" t="s">
        <v>51916</v>
      </c>
      <c r="AP2935" s="227">
        <v>659.72</v>
      </c>
      <c r="AR2935" s="207" t="s">
        <v>17408</v>
      </c>
      <c r="AS2935" s="208">
        <v>2582.44</v>
      </c>
      <c r="AT2935" s="93"/>
      <c r="AU2935" s="199" t="s">
        <v>27515</v>
      </c>
      <c r="AV2935" s="200">
        <v>1097.67</v>
      </c>
      <c r="BD2935" s="263"/>
      <c r="BE2935" s="264"/>
      <c r="BG2935" s="252" t="s">
        <v>62940</v>
      </c>
      <c r="BH2935" s="253">
        <v>5038.2299999999996</v>
      </c>
      <c r="BJ2935" s="230" t="s">
        <v>37938</v>
      </c>
      <c r="BK2935" s="231">
        <v>67519.320000000007</v>
      </c>
      <c r="BM2935" s="209" t="s">
        <v>9674</v>
      </c>
      <c r="BN2935" s="210">
        <v>129903.75</v>
      </c>
    </row>
    <row r="2936" spans="13:66" x14ac:dyDescent="0.55000000000000004">
      <c r="M2936" s="250" t="s">
        <v>60161</v>
      </c>
      <c r="N2936" s="250"/>
      <c r="O2936" s="251">
        <v>20872.27</v>
      </c>
      <c r="Q2936" s="224" t="s">
        <v>37425</v>
      </c>
      <c r="R2936" s="224"/>
      <c r="S2936" s="225">
        <v>18049.25</v>
      </c>
      <c r="U2936" s="203" t="s">
        <v>3493</v>
      </c>
      <c r="V2936" s="203"/>
      <c r="W2936" s="204">
        <v>31541</v>
      </c>
      <c r="AF2936" t="s">
        <v>70690</v>
      </c>
      <c r="AG2936">
        <v>870.44</v>
      </c>
      <c r="AI2936" s="276" t="s">
        <v>33397</v>
      </c>
      <c r="AJ2936" s="277">
        <v>92221.5</v>
      </c>
      <c r="AL2936" s="246" t="s">
        <v>54969</v>
      </c>
      <c r="AM2936" s="247">
        <v>77963.58</v>
      </c>
      <c r="AO2936" s="226" t="s">
        <v>51917</v>
      </c>
      <c r="AP2936" s="227">
        <v>285.33999999999997</v>
      </c>
      <c r="AR2936" s="207" t="s">
        <v>17409</v>
      </c>
      <c r="AS2936" s="208">
        <v>28.42</v>
      </c>
      <c r="AT2936" s="93"/>
      <c r="AU2936" s="199" t="s">
        <v>27517</v>
      </c>
      <c r="AV2936" s="200">
        <v>45272.79</v>
      </c>
      <c r="BD2936" s="263"/>
      <c r="BE2936" s="264"/>
      <c r="BG2936" s="252" t="s">
        <v>61056</v>
      </c>
      <c r="BH2936" s="253">
        <v>20872.27</v>
      </c>
      <c r="BJ2936" s="230" t="s">
        <v>37947</v>
      </c>
      <c r="BK2936" s="231">
        <v>18049.25</v>
      </c>
      <c r="BM2936" s="209" t="s">
        <v>9719</v>
      </c>
      <c r="BN2936" s="210">
        <v>9713.0400000000009</v>
      </c>
    </row>
    <row r="2937" spans="13:66" x14ac:dyDescent="0.55000000000000004">
      <c r="M2937" s="250" t="s">
        <v>60162</v>
      </c>
      <c r="N2937" s="250"/>
      <c r="O2937" s="251">
        <v>5278.74</v>
      </c>
      <c r="Q2937" s="224" t="s">
        <v>37427</v>
      </c>
      <c r="R2937" s="224"/>
      <c r="S2937" s="225">
        <v>9059.56</v>
      </c>
      <c r="U2937" s="203" t="s">
        <v>3494</v>
      </c>
      <c r="V2937" s="203"/>
      <c r="W2937" s="204">
        <v>62925</v>
      </c>
      <c r="AF2937" t="s">
        <v>70691</v>
      </c>
      <c r="AG2937" s="284">
        <v>3352.72</v>
      </c>
      <c r="AI2937" s="276" t="s">
        <v>57365</v>
      </c>
      <c r="AJ2937" s="277">
        <v>27479.3</v>
      </c>
      <c r="AL2937" s="246" t="s">
        <v>34737</v>
      </c>
      <c r="AM2937" s="247">
        <v>654699.84</v>
      </c>
      <c r="AO2937" s="226" t="s">
        <v>51918</v>
      </c>
      <c r="AP2937" s="227">
        <v>739.9</v>
      </c>
      <c r="AR2937" s="207" t="s">
        <v>17410</v>
      </c>
      <c r="AS2937" s="208">
        <v>1219</v>
      </c>
      <c r="AT2937" s="93"/>
      <c r="AU2937" s="199" t="s">
        <v>14203</v>
      </c>
      <c r="AV2937" s="200">
        <v>415150.37</v>
      </c>
      <c r="BD2937" s="263"/>
      <c r="BE2937" s="264"/>
      <c r="BG2937" s="252" t="s">
        <v>61057</v>
      </c>
      <c r="BH2937" s="253">
        <v>5278.74</v>
      </c>
      <c r="BJ2937" s="230" t="s">
        <v>37955</v>
      </c>
      <c r="BK2937" s="231">
        <v>9059.56</v>
      </c>
      <c r="BM2937" s="209" t="s">
        <v>11642</v>
      </c>
      <c r="BN2937" s="210">
        <v>293745.83</v>
      </c>
    </row>
    <row r="2938" spans="13:66" x14ac:dyDescent="0.55000000000000004">
      <c r="M2938" s="250" t="s">
        <v>60163</v>
      </c>
      <c r="N2938" s="250"/>
      <c r="O2938" s="251">
        <v>96883.26</v>
      </c>
      <c r="Q2938" s="224" t="s">
        <v>37428</v>
      </c>
      <c r="R2938" s="224"/>
      <c r="S2938" s="225">
        <v>11325.33</v>
      </c>
      <c r="U2938" s="203" t="s">
        <v>4187</v>
      </c>
      <c r="V2938" s="203"/>
      <c r="W2938" s="204">
        <v>10345.129999999999</v>
      </c>
      <c r="AF2938" t="s">
        <v>70193</v>
      </c>
      <c r="AG2938" s="284">
        <v>2525.37</v>
      </c>
      <c r="AI2938" s="276" t="s">
        <v>57366</v>
      </c>
      <c r="AJ2938" s="277">
        <v>149705.95000000001</v>
      </c>
      <c r="AL2938" s="246" t="s">
        <v>55916</v>
      </c>
      <c r="AM2938" s="247">
        <v>268.07</v>
      </c>
      <c r="AO2938" s="226" t="s">
        <v>51919</v>
      </c>
      <c r="AP2938" s="227">
        <v>167.85</v>
      </c>
      <c r="AR2938" s="207" t="s">
        <v>17411</v>
      </c>
      <c r="AS2938" s="208">
        <v>367</v>
      </c>
      <c r="AT2938" s="93"/>
      <c r="AU2938" s="199" t="s">
        <v>14204</v>
      </c>
      <c r="AV2938" s="200">
        <v>27352.52</v>
      </c>
      <c r="BD2938" s="263"/>
      <c r="BE2938" s="264"/>
      <c r="BG2938" s="252" t="s">
        <v>61058</v>
      </c>
      <c r="BH2938" s="253">
        <v>96883.26</v>
      </c>
      <c r="BJ2938" s="230" t="s">
        <v>37960</v>
      </c>
      <c r="BK2938" s="231">
        <v>11325.33</v>
      </c>
      <c r="BM2938" s="209" t="s">
        <v>9966</v>
      </c>
      <c r="BN2938" s="210">
        <v>2672604.87</v>
      </c>
    </row>
    <row r="2939" spans="13:66" x14ac:dyDescent="0.55000000000000004">
      <c r="M2939" s="250" t="s">
        <v>60164</v>
      </c>
      <c r="N2939" s="250"/>
      <c r="O2939" s="251">
        <v>10076.459999999999</v>
      </c>
      <c r="Q2939" s="224" t="s">
        <v>37429</v>
      </c>
      <c r="R2939" s="224"/>
      <c r="S2939" s="225">
        <v>13328.65</v>
      </c>
      <c r="U2939" s="203" t="s">
        <v>4188</v>
      </c>
      <c r="V2939" s="203"/>
      <c r="W2939" s="204">
        <v>39300</v>
      </c>
      <c r="AF2939" t="s">
        <v>70694</v>
      </c>
      <c r="AG2939" s="284">
        <v>2740.52</v>
      </c>
      <c r="AI2939" s="276" t="s">
        <v>34914</v>
      </c>
      <c r="AJ2939" s="277">
        <v>93400.3</v>
      </c>
      <c r="AL2939" s="246" t="s">
        <v>33287</v>
      </c>
      <c r="AM2939" s="247">
        <v>62628</v>
      </c>
      <c r="AO2939" s="226" t="s">
        <v>49742</v>
      </c>
      <c r="AP2939" s="227">
        <v>-13.92</v>
      </c>
      <c r="AR2939" s="207" t="s">
        <v>17412</v>
      </c>
      <c r="AS2939" s="208">
        <v>7715</v>
      </c>
      <c r="AT2939" s="93"/>
      <c r="AU2939" s="199" t="s">
        <v>14205</v>
      </c>
      <c r="AV2939" s="200">
        <v>14116.11</v>
      </c>
      <c r="BD2939" s="263"/>
      <c r="BE2939" s="264"/>
      <c r="BG2939" s="252" t="s">
        <v>61059</v>
      </c>
      <c r="BH2939" s="253">
        <v>10076.459999999999</v>
      </c>
      <c r="BJ2939" s="230" t="s">
        <v>37965</v>
      </c>
      <c r="BK2939" s="231">
        <v>13328.65</v>
      </c>
      <c r="BM2939" s="209" t="s">
        <v>7194</v>
      </c>
      <c r="BN2939" s="210">
        <v>1130</v>
      </c>
    </row>
    <row r="2940" spans="13:66" x14ac:dyDescent="0.55000000000000004">
      <c r="M2940" s="250" t="s">
        <v>60165</v>
      </c>
      <c r="N2940" s="250"/>
      <c r="O2940" s="251">
        <v>83081.440000000002</v>
      </c>
      <c r="Q2940" s="224" t="s">
        <v>37430</v>
      </c>
      <c r="R2940" s="224"/>
      <c r="S2940" s="225">
        <v>8932</v>
      </c>
      <c r="U2940" s="203" t="s">
        <v>3495</v>
      </c>
      <c r="V2940" s="203"/>
      <c r="W2940" s="204">
        <v>46971</v>
      </c>
      <c r="AF2940" t="s">
        <v>35448</v>
      </c>
      <c r="AG2940" s="284">
        <v>6961.8</v>
      </c>
      <c r="AI2940" s="276" t="s">
        <v>57367</v>
      </c>
      <c r="AJ2940" s="277">
        <v>541560.76</v>
      </c>
      <c r="AL2940" s="246" t="s">
        <v>33288</v>
      </c>
      <c r="AM2940" s="247">
        <v>7100</v>
      </c>
      <c r="AO2940" s="226" t="s">
        <v>36123</v>
      </c>
      <c r="AP2940" s="227">
        <v>242191.72</v>
      </c>
      <c r="AR2940" s="207" t="s">
        <v>13231</v>
      </c>
      <c r="AS2940" s="208">
        <v>3990</v>
      </c>
      <c r="AT2940" s="93"/>
      <c r="AU2940" s="199" t="s">
        <v>32754</v>
      </c>
      <c r="AV2940" s="200">
        <v>-1143.45</v>
      </c>
      <c r="BD2940" s="263"/>
      <c r="BE2940" s="264"/>
      <c r="BG2940" s="252" t="s">
        <v>61060</v>
      </c>
      <c r="BH2940" s="253">
        <v>83081.440000000002</v>
      </c>
      <c r="BJ2940" s="230" t="s">
        <v>37967</v>
      </c>
      <c r="BK2940" s="231">
        <v>8932</v>
      </c>
      <c r="BM2940" s="209" t="s">
        <v>7471</v>
      </c>
      <c r="BN2940" s="210">
        <v>2049</v>
      </c>
    </row>
    <row r="2941" spans="13:66" x14ac:dyDescent="0.55000000000000004">
      <c r="M2941" s="250" t="s">
        <v>60166</v>
      </c>
      <c r="N2941" s="250"/>
      <c r="O2941" s="251">
        <v>30949.52</v>
      </c>
      <c r="Q2941" s="224" t="s">
        <v>37432</v>
      </c>
      <c r="R2941" s="224"/>
      <c r="S2941" s="225">
        <v>481345.75</v>
      </c>
      <c r="U2941" s="203" t="s">
        <v>3496</v>
      </c>
      <c r="V2941" s="203"/>
      <c r="W2941" s="204">
        <v>11589</v>
      </c>
      <c r="AF2941" t="s">
        <v>71597</v>
      </c>
      <c r="AG2941" s="284">
        <v>30723.39</v>
      </c>
      <c r="AI2941" s="276" t="s">
        <v>34915</v>
      </c>
      <c r="AJ2941" s="277">
        <v>532694.53</v>
      </c>
      <c r="AL2941" s="246" t="s">
        <v>47874</v>
      </c>
      <c r="AM2941" s="247">
        <v>26636.25</v>
      </c>
      <c r="AO2941" s="226" t="s">
        <v>44579</v>
      </c>
      <c r="AP2941" s="227">
        <v>5366.47</v>
      </c>
      <c r="AR2941" s="207" t="s">
        <v>17413</v>
      </c>
      <c r="AS2941" s="208">
        <v>7476</v>
      </c>
      <c r="AT2941" s="93"/>
      <c r="AU2941" s="199" t="s">
        <v>32755</v>
      </c>
      <c r="AV2941" s="200">
        <v>32045.25</v>
      </c>
      <c r="BD2941" s="263"/>
      <c r="BE2941" s="264"/>
      <c r="BG2941" s="252" t="s">
        <v>61061</v>
      </c>
      <c r="BH2941" s="253">
        <v>30949.52</v>
      </c>
      <c r="BJ2941" s="230" t="s">
        <v>37976</v>
      </c>
      <c r="BK2941" s="231">
        <v>481345.75</v>
      </c>
      <c r="BM2941" s="209" t="s">
        <v>7875</v>
      </c>
      <c r="BN2941" s="210">
        <v>1709.7</v>
      </c>
    </row>
    <row r="2942" spans="13:66" x14ac:dyDescent="0.55000000000000004">
      <c r="M2942" s="250" t="s">
        <v>60167</v>
      </c>
      <c r="N2942" s="250"/>
      <c r="O2942" s="251">
        <v>12899.08</v>
      </c>
      <c r="Q2942" s="224" t="s">
        <v>37433</v>
      </c>
      <c r="R2942" s="224"/>
      <c r="S2942" s="225">
        <v>29205.23</v>
      </c>
      <c r="U2942" s="203" t="s">
        <v>3497</v>
      </c>
      <c r="V2942" s="203"/>
      <c r="W2942" s="204">
        <v>4309.91</v>
      </c>
      <c r="AF2942" t="s">
        <v>71013</v>
      </c>
      <c r="AG2942">
        <v>111.9</v>
      </c>
      <c r="AI2942" s="276" t="s">
        <v>67389</v>
      </c>
      <c r="AJ2942" s="277">
        <v>115569.96</v>
      </c>
      <c r="AL2942" s="246" t="s">
        <v>55917</v>
      </c>
      <c r="AM2942" s="247">
        <v>860.01</v>
      </c>
      <c r="AO2942" s="226" t="s">
        <v>34710</v>
      </c>
      <c r="AP2942" s="227">
        <v>59892.29</v>
      </c>
      <c r="AR2942" s="207" t="s">
        <v>17414</v>
      </c>
      <c r="AS2942" s="208">
        <v>1852</v>
      </c>
      <c r="AT2942" s="93"/>
      <c r="AU2942" s="199" t="s">
        <v>32756</v>
      </c>
      <c r="AV2942" s="200">
        <v>103633.67</v>
      </c>
      <c r="BD2942" s="263"/>
      <c r="BE2942" s="264"/>
      <c r="BG2942" s="252" t="s">
        <v>61062</v>
      </c>
      <c r="BH2942" s="253">
        <v>12899.08</v>
      </c>
      <c r="BJ2942" s="230" t="s">
        <v>37981</v>
      </c>
      <c r="BK2942" s="231">
        <v>29205.23</v>
      </c>
      <c r="BM2942" s="209" t="s">
        <v>7974</v>
      </c>
      <c r="BN2942" s="210">
        <v>1522</v>
      </c>
    </row>
    <row r="2943" spans="13:66" x14ac:dyDescent="0.55000000000000004">
      <c r="M2943" s="250" t="s">
        <v>60168</v>
      </c>
      <c r="N2943" s="250"/>
      <c r="O2943" s="251">
        <v>11516.22</v>
      </c>
      <c r="Q2943" s="224" t="s">
        <v>37434</v>
      </c>
      <c r="R2943" s="224"/>
      <c r="S2943" s="225">
        <v>65974.12</v>
      </c>
      <c r="U2943" s="203" t="s">
        <v>4189</v>
      </c>
      <c r="V2943" s="203"/>
      <c r="W2943" s="204">
        <v>12003</v>
      </c>
      <c r="AF2943" t="s">
        <v>71598</v>
      </c>
      <c r="AG2943" s="284">
        <v>3200</v>
      </c>
      <c r="AI2943" s="276" t="s">
        <v>67390</v>
      </c>
      <c r="AJ2943" s="277">
        <v>73800</v>
      </c>
      <c r="AL2943" s="246" t="s">
        <v>34739</v>
      </c>
      <c r="AM2943" s="247">
        <v>265.58</v>
      </c>
      <c r="AO2943" s="226" t="s">
        <v>34711</v>
      </c>
      <c r="AP2943" s="227">
        <v>108112.36</v>
      </c>
      <c r="AR2943" s="207" t="s">
        <v>17415</v>
      </c>
      <c r="AS2943" s="208">
        <v>5787.52</v>
      </c>
      <c r="AT2943" s="93"/>
      <c r="AU2943" s="199" t="s">
        <v>32757</v>
      </c>
      <c r="AV2943" s="200">
        <v>29043.58</v>
      </c>
      <c r="BD2943" s="263"/>
      <c r="BE2943" s="264"/>
      <c r="BG2943" s="252" t="s">
        <v>61063</v>
      </c>
      <c r="BH2943" s="253">
        <v>11516.22</v>
      </c>
      <c r="BJ2943" s="230" t="s">
        <v>37986</v>
      </c>
      <c r="BK2943" s="231">
        <v>65974.12</v>
      </c>
      <c r="BM2943" s="209" t="s">
        <v>8123</v>
      </c>
      <c r="BN2943" s="210">
        <v>3993</v>
      </c>
    </row>
    <row r="2944" spans="13:66" x14ac:dyDescent="0.55000000000000004">
      <c r="M2944" s="250" t="s">
        <v>60169</v>
      </c>
      <c r="N2944" s="250"/>
      <c r="O2944" s="251">
        <v>19184.62</v>
      </c>
      <c r="Q2944" s="224" t="s">
        <v>37435</v>
      </c>
      <c r="R2944" s="224"/>
      <c r="S2944" s="225">
        <v>354555.97</v>
      </c>
      <c r="U2944" s="203" t="s">
        <v>4190</v>
      </c>
      <c r="V2944" s="203"/>
      <c r="W2944" s="204">
        <v>514</v>
      </c>
      <c r="AF2944" t="s">
        <v>70070</v>
      </c>
      <c r="AG2944">
        <v>228.68</v>
      </c>
      <c r="AI2944" s="276" t="s">
        <v>36199</v>
      </c>
      <c r="AJ2944" s="277">
        <v>85610.77</v>
      </c>
      <c r="AL2944" s="246" t="s">
        <v>33289</v>
      </c>
      <c r="AM2944" s="247">
        <v>72611.710000000006</v>
      </c>
      <c r="AO2944" s="226" t="s">
        <v>38947</v>
      </c>
      <c r="AP2944" s="227">
        <v>9816.65</v>
      </c>
      <c r="AR2944" s="207" t="s">
        <v>17416</v>
      </c>
      <c r="AS2944" s="208">
        <v>4330</v>
      </c>
      <c r="AT2944" s="93"/>
      <c r="AU2944" s="199" t="s">
        <v>32758</v>
      </c>
      <c r="AV2944" s="200">
        <v>18058.53</v>
      </c>
      <c r="BD2944" s="263"/>
      <c r="BE2944" s="264"/>
      <c r="BG2944" s="252" t="s">
        <v>61064</v>
      </c>
      <c r="BH2944" s="253">
        <v>19184.62</v>
      </c>
      <c r="BJ2944" s="230" t="s">
        <v>37991</v>
      </c>
      <c r="BK2944" s="231">
        <v>354555.97</v>
      </c>
      <c r="BM2944" s="209" t="s">
        <v>8224</v>
      </c>
      <c r="BN2944" s="210">
        <v>449</v>
      </c>
    </row>
    <row r="2945" spans="13:66" x14ac:dyDescent="0.55000000000000004">
      <c r="M2945" s="250" t="s">
        <v>9776</v>
      </c>
      <c r="N2945" s="250"/>
      <c r="O2945" s="251">
        <v>3029991.87</v>
      </c>
      <c r="Q2945" s="224" t="s">
        <v>37439</v>
      </c>
      <c r="R2945" s="224"/>
      <c r="S2945" s="225">
        <v>126583.82</v>
      </c>
      <c r="U2945" s="203" t="s">
        <v>3498</v>
      </c>
      <c r="V2945" s="203"/>
      <c r="W2945" s="204">
        <v>7362.56</v>
      </c>
      <c r="AF2945" t="s">
        <v>71599</v>
      </c>
      <c r="AG2945" s="284">
        <v>1360</v>
      </c>
      <c r="AI2945" s="276" t="s">
        <v>67391</v>
      </c>
      <c r="AJ2945" s="277">
        <v>61828</v>
      </c>
      <c r="AL2945" s="246" t="s">
        <v>33290</v>
      </c>
      <c r="AM2945" s="247">
        <v>223216.05</v>
      </c>
      <c r="AO2945" s="226" t="s">
        <v>49743</v>
      </c>
      <c r="AP2945" s="227">
        <v>25021.48</v>
      </c>
      <c r="AR2945" s="207" t="s">
        <v>17417</v>
      </c>
      <c r="AS2945" s="208">
        <v>19048.54</v>
      </c>
      <c r="AT2945" s="93"/>
      <c r="AU2945" s="199" t="s">
        <v>32759</v>
      </c>
      <c r="AV2945" s="200">
        <v>34492.75</v>
      </c>
      <c r="BD2945" s="263"/>
      <c r="BE2945" s="264"/>
      <c r="BG2945" s="252" t="s">
        <v>9739</v>
      </c>
      <c r="BH2945" s="253">
        <v>1881592.93</v>
      </c>
      <c r="BJ2945" s="230" t="s">
        <v>37999</v>
      </c>
      <c r="BK2945" s="231">
        <v>126583.82</v>
      </c>
      <c r="BM2945" s="209" t="s">
        <v>8398</v>
      </c>
      <c r="BN2945" s="210">
        <v>5541.89</v>
      </c>
    </row>
    <row r="2946" spans="13:66" x14ac:dyDescent="0.55000000000000004">
      <c r="M2946" s="250" t="s">
        <v>3313</v>
      </c>
      <c r="N2946" s="250"/>
      <c r="O2946" s="251">
        <v>10726655.460000001</v>
      </c>
      <c r="Q2946" s="224" t="s">
        <v>37440</v>
      </c>
      <c r="R2946" s="224"/>
      <c r="S2946" s="225">
        <v>7008.15</v>
      </c>
      <c r="U2946" s="203" t="s">
        <v>4191</v>
      </c>
      <c r="V2946" s="203"/>
      <c r="W2946" s="204">
        <v>9178.75</v>
      </c>
      <c r="AF2946" t="s">
        <v>71600</v>
      </c>
      <c r="AG2946" s="284">
        <v>2498.7600000000002</v>
      </c>
      <c r="AI2946" s="276" t="s">
        <v>55995</v>
      </c>
      <c r="AJ2946" s="277">
        <v>2972.81</v>
      </c>
      <c r="AL2946" s="246" t="s">
        <v>34740</v>
      </c>
      <c r="AM2946" s="247">
        <v>141890.09</v>
      </c>
      <c r="AO2946" s="226" t="s">
        <v>34712</v>
      </c>
      <c r="AP2946" s="227">
        <v>12395.89</v>
      </c>
      <c r="AR2946" s="207" t="s">
        <v>17418</v>
      </c>
      <c r="AS2946" s="208">
        <v>1099.9000000000001</v>
      </c>
      <c r="AT2946" s="93"/>
      <c r="AU2946" s="199" t="s">
        <v>32760</v>
      </c>
      <c r="AV2946" s="200">
        <v>15433.67</v>
      </c>
      <c r="BD2946" s="263"/>
      <c r="BE2946" s="264"/>
      <c r="BG2946" s="252" t="s">
        <v>9740</v>
      </c>
      <c r="BH2946" s="253">
        <v>1862944.92</v>
      </c>
      <c r="BJ2946" s="230" t="s">
        <v>38002</v>
      </c>
      <c r="BK2946" s="231">
        <v>7008.15</v>
      </c>
      <c r="BM2946" s="209" t="s">
        <v>8564</v>
      </c>
      <c r="BN2946" s="210">
        <v>43824</v>
      </c>
    </row>
    <row r="2947" spans="13:66" x14ac:dyDescent="0.55000000000000004">
      <c r="M2947" s="250" t="s">
        <v>3670</v>
      </c>
      <c r="N2947" s="250"/>
      <c r="O2947" s="251">
        <v>58169.120000000003</v>
      </c>
      <c r="Q2947" s="224" t="s">
        <v>37441</v>
      </c>
      <c r="R2947" s="224"/>
      <c r="S2947" s="225">
        <v>80209.100000000006</v>
      </c>
      <c r="U2947" s="203" t="s">
        <v>3499</v>
      </c>
      <c r="V2947" s="203"/>
      <c r="W2947" s="204">
        <v>25290</v>
      </c>
      <c r="AF2947" t="s">
        <v>71601</v>
      </c>
      <c r="AG2947">
        <v>981</v>
      </c>
      <c r="AI2947" s="276" t="s">
        <v>55997</v>
      </c>
      <c r="AJ2947" s="277">
        <v>913.74</v>
      </c>
      <c r="AL2947" s="246" t="s">
        <v>44589</v>
      </c>
      <c r="AM2947" s="247">
        <v>7712.02</v>
      </c>
      <c r="AO2947" s="226" t="s">
        <v>38948</v>
      </c>
      <c r="AP2947" s="227">
        <v>1478.75</v>
      </c>
      <c r="AR2947" s="207" t="s">
        <v>17419</v>
      </c>
      <c r="AS2947" s="208">
        <v>11374.4</v>
      </c>
      <c r="AT2947" s="93"/>
      <c r="AU2947" s="199" t="s">
        <v>14206</v>
      </c>
      <c r="AV2947" s="200">
        <v>21757.16</v>
      </c>
      <c r="BD2947" s="263"/>
      <c r="BE2947" s="264"/>
      <c r="BG2947" s="252" t="s">
        <v>9741</v>
      </c>
      <c r="BH2947" s="253">
        <v>11133400.15</v>
      </c>
      <c r="BJ2947" s="230" t="s">
        <v>38006</v>
      </c>
      <c r="BK2947" s="231">
        <v>80209.100000000006</v>
      </c>
      <c r="BM2947" s="209" t="s">
        <v>9063</v>
      </c>
      <c r="BN2947" s="210">
        <v>11594</v>
      </c>
    </row>
    <row r="2948" spans="13:66" x14ac:dyDescent="0.55000000000000004">
      <c r="M2948" s="250" t="s">
        <v>3671</v>
      </c>
      <c r="N2948" s="250"/>
      <c r="O2948" s="251">
        <v>712950.38</v>
      </c>
      <c r="Q2948" s="224" t="s">
        <v>37442</v>
      </c>
      <c r="R2948" s="224"/>
      <c r="S2948" s="225">
        <v>4397.4799999999996</v>
      </c>
      <c r="U2948" s="203" t="s">
        <v>3500</v>
      </c>
      <c r="V2948" s="203"/>
      <c r="W2948" s="204">
        <v>5270</v>
      </c>
      <c r="AF2948" t="s">
        <v>68479</v>
      </c>
      <c r="AG2948">
        <v>266.2</v>
      </c>
      <c r="AI2948" s="276" t="s">
        <v>55998</v>
      </c>
      <c r="AJ2948" s="277">
        <v>49.84</v>
      </c>
      <c r="AL2948" s="246" t="s">
        <v>58461</v>
      </c>
      <c r="AM2948" s="247">
        <v>821965.78</v>
      </c>
      <c r="AO2948" s="226" t="s">
        <v>42258</v>
      </c>
      <c r="AP2948" s="227">
        <v>23896.400000000001</v>
      </c>
      <c r="AR2948" s="207" t="s">
        <v>17420</v>
      </c>
      <c r="AS2948" s="208">
        <v>7582</v>
      </c>
      <c r="AT2948" s="93"/>
      <c r="AU2948" s="199" t="s">
        <v>14207</v>
      </c>
      <c r="AV2948" s="200">
        <v>2910.15</v>
      </c>
      <c r="BD2948" s="263"/>
      <c r="BE2948" s="264"/>
      <c r="BG2948" s="252" t="s">
        <v>9742</v>
      </c>
      <c r="BH2948" s="253">
        <v>41620.949999999997</v>
      </c>
      <c r="BJ2948" s="230" t="s">
        <v>38011</v>
      </c>
      <c r="BK2948" s="231">
        <v>4397.4799999999996</v>
      </c>
      <c r="BM2948" s="209" t="s">
        <v>9183</v>
      </c>
      <c r="BN2948" s="210">
        <v>787</v>
      </c>
    </row>
    <row r="2949" spans="13:66" x14ac:dyDescent="0.55000000000000004">
      <c r="M2949" s="250" t="s">
        <v>3672</v>
      </c>
      <c r="N2949" s="250"/>
      <c r="O2949" s="251">
        <v>25494.81</v>
      </c>
      <c r="Q2949" s="224" t="s">
        <v>37443</v>
      </c>
      <c r="R2949" s="224"/>
      <c r="S2949" s="225">
        <v>71584.570000000007</v>
      </c>
      <c r="U2949" s="203" t="s">
        <v>3501</v>
      </c>
      <c r="V2949" s="203"/>
      <c r="W2949" s="204">
        <v>16385</v>
      </c>
      <c r="AF2949" t="s">
        <v>68480</v>
      </c>
      <c r="AG2949">
        <v>836.53</v>
      </c>
      <c r="AI2949" s="276" t="s">
        <v>55999</v>
      </c>
      <c r="AJ2949" s="277">
        <v>681.96</v>
      </c>
      <c r="AL2949" s="246" t="s">
        <v>64096</v>
      </c>
      <c r="AM2949" s="247">
        <v>31500</v>
      </c>
      <c r="AO2949" s="226" t="s">
        <v>34713</v>
      </c>
      <c r="AP2949" s="227">
        <v>2200</v>
      </c>
      <c r="AR2949" s="207" t="s">
        <v>17421</v>
      </c>
      <c r="AS2949" s="208">
        <v>1000</v>
      </c>
      <c r="AT2949" s="93"/>
      <c r="AU2949" s="199" t="s">
        <v>14208</v>
      </c>
      <c r="AV2949" s="200">
        <v>33769.21</v>
      </c>
      <c r="BD2949" s="263"/>
      <c r="BE2949" s="264"/>
      <c r="BG2949" s="252" t="s">
        <v>9743</v>
      </c>
      <c r="BH2949" s="253">
        <v>92149.38</v>
      </c>
      <c r="BJ2949" s="230" t="s">
        <v>38016</v>
      </c>
      <c r="BK2949" s="231">
        <v>71584.570000000007</v>
      </c>
      <c r="BM2949" s="209" t="s">
        <v>9376</v>
      </c>
      <c r="BN2949" s="210">
        <v>19722.23</v>
      </c>
    </row>
    <row r="2950" spans="13:66" x14ac:dyDescent="0.55000000000000004">
      <c r="M2950" s="250" t="s">
        <v>3673</v>
      </c>
      <c r="N2950" s="250"/>
      <c r="O2950" s="251">
        <v>2408455.79</v>
      </c>
      <c r="Q2950" s="224" t="s">
        <v>37444</v>
      </c>
      <c r="R2950" s="224"/>
      <c r="S2950" s="225">
        <v>41258</v>
      </c>
      <c r="U2950" s="203" t="s">
        <v>3502</v>
      </c>
      <c r="V2950" s="203"/>
      <c r="W2950" s="204">
        <v>40606</v>
      </c>
      <c r="AF2950" t="s">
        <v>71602</v>
      </c>
      <c r="AG2950">
        <v>164</v>
      </c>
      <c r="AI2950" s="276" t="s">
        <v>52185</v>
      </c>
      <c r="AJ2950" s="277">
        <v>3225.05</v>
      </c>
      <c r="AL2950" s="246" t="s">
        <v>17666</v>
      </c>
      <c r="AM2950" s="247">
        <v>237948.68</v>
      </c>
      <c r="AO2950" s="226" t="s">
        <v>51920</v>
      </c>
      <c r="AP2950" s="227">
        <v>386.73</v>
      </c>
      <c r="AR2950" s="207" t="s">
        <v>17422</v>
      </c>
      <c r="AS2950" s="208">
        <v>839</v>
      </c>
      <c r="AT2950" s="93"/>
      <c r="AU2950" s="199" t="s">
        <v>14209</v>
      </c>
      <c r="AV2950" s="200">
        <v>-20000</v>
      </c>
      <c r="BD2950" s="263"/>
      <c r="BE2950" s="264"/>
      <c r="BG2950" s="252" t="s">
        <v>9744</v>
      </c>
      <c r="BH2950" s="253">
        <v>86701.4</v>
      </c>
      <c r="BJ2950" s="230" t="s">
        <v>38018</v>
      </c>
      <c r="BK2950" s="231">
        <v>41258</v>
      </c>
      <c r="BM2950" s="209" t="s">
        <v>10550</v>
      </c>
      <c r="BN2950" s="210">
        <v>716.76</v>
      </c>
    </row>
    <row r="2951" spans="13:66" x14ac:dyDescent="0.55000000000000004">
      <c r="M2951" s="250" t="s">
        <v>3674</v>
      </c>
      <c r="N2951" s="250"/>
      <c r="O2951" s="251">
        <v>621663.28</v>
      </c>
      <c r="Q2951" s="224" t="s">
        <v>37445</v>
      </c>
      <c r="R2951" s="224"/>
      <c r="S2951" s="225">
        <v>205432.97</v>
      </c>
      <c r="U2951" s="203" t="s">
        <v>3503</v>
      </c>
      <c r="V2951" s="203"/>
      <c r="W2951" s="204">
        <v>16216</v>
      </c>
      <c r="AF2951" t="s">
        <v>70696</v>
      </c>
      <c r="AG2951" s="284">
        <v>24117.08</v>
      </c>
      <c r="AI2951" s="276" t="s">
        <v>48812</v>
      </c>
      <c r="AJ2951" s="277">
        <v>22912.6</v>
      </c>
      <c r="AL2951" s="246" t="s">
        <v>38953</v>
      </c>
      <c r="AM2951" s="247">
        <v>290897.68</v>
      </c>
      <c r="AO2951" s="226" t="s">
        <v>34714</v>
      </c>
      <c r="AP2951" s="227">
        <v>875</v>
      </c>
      <c r="AR2951" s="207" t="s">
        <v>17423</v>
      </c>
      <c r="AS2951" s="208">
        <v>8000</v>
      </c>
      <c r="AT2951" s="93"/>
      <c r="AU2951" s="199" t="s">
        <v>14210</v>
      </c>
      <c r="AV2951" s="200">
        <v>18764.71</v>
      </c>
      <c r="BD2951" s="263"/>
      <c r="BE2951" s="264"/>
      <c r="BG2951" s="252" t="s">
        <v>9745</v>
      </c>
      <c r="BH2951" s="253">
        <v>399505.51</v>
      </c>
      <c r="BJ2951" s="230" t="s">
        <v>38023</v>
      </c>
      <c r="BK2951" s="231">
        <v>205432.97</v>
      </c>
      <c r="BM2951" s="209" t="s">
        <v>9554</v>
      </c>
      <c r="BN2951" s="210">
        <v>4192</v>
      </c>
    </row>
    <row r="2952" spans="13:66" x14ac:dyDescent="0.55000000000000004">
      <c r="M2952" s="250" t="s">
        <v>3675</v>
      </c>
      <c r="N2952" s="250"/>
      <c r="O2952" s="251">
        <v>3579771.2</v>
      </c>
      <c r="Q2952" s="224" t="s">
        <v>37447</v>
      </c>
      <c r="R2952" s="224"/>
      <c r="S2952" s="225">
        <v>4943</v>
      </c>
      <c r="U2952" s="203" t="s">
        <v>4192</v>
      </c>
      <c r="V2952" s="203"/>
      <c r="W2952" s="204">
        <v>716.76</v>
      </c>
      <c r="AF2952" t="s">
        <v>64754</v>
      </c>
      <c r="AG2952">
        <v>148.76</v>
      </c>
      <c r="AI2952" s="276" t="s">
        <v>34916</v>
      </c>
      <c r="AJ2952" s="277">
        <v>40654.370000000003</v>
      </c>
      <c r="AL2952" s="246" t="s">
        <v>57314</v>
      </c>
      <c r="AM2952" s="247">
        <v>270269.65000000002</v>
      </c>
      <c r="AO2952" s="226" t="s">
        <v>34715</v>
      </c>
      <c r="AP2952" s="227">
        <v>34604.78</v>
      </c>
      <c r="AR2952" s="207" t="s">
        <v>17424</v>
      </c>
      <c r="AS2952" s="208">
        <v>1500</v>
      </c>
      <c r="AT2952" s="93"/>
      <c r="AU2952" s="199" t="s">
        <v>14211</v>
      </c>
      <c r="AV2952" s="200">
        <v>111044.13</v>
      </c>
      <c r="BD2952" s="263"/>
      <c r="BE2952" s="264"/>
      <c r="BG2952" s="252" t="s">
        <v>9746</v>
      </c>
      <c r="BH2952" s="253">
        <v>4736857.2699999996</v>
      </c>
      <c r="BJ2952" s="230" t="s">
        <v>38030</v>
      </c>
      <c r="BK2952" s="231">
        <v>4943</v>
      </c>
      <c r="BM2952" s="209" t="s">
        <v>9967</v>
      </c>
      <c r="BN2952" s="210">
        <v>97230.58</v>
      </c>
    </row>
    <row r="2953" spans="13:66" x14ac:dyDescent="0.55000000000000004">
      <c r="M2953" s="250" t="s">
        <v>3676</v>
      </c>
      <c r="N2953" s="250"/>
      <c r="O2953" s="251">
        <v>3348166.08</v>
      </c>
      <c r="Q2953" s="224" t="s">
        <v>37449</v>
      </c>
      <c r="R2953" s="224"/>
      <c r="S2953" s="225">
        <v>538487.30000000005</v>
      </c>
      <c r="U2953" s="203" t="s">
        <v>3504</v>
      </c>
      <c r="V2953" s="203"/>
      <c r="W2953" s="204">
        <v>20584.16</v>
      </c>
      <c r="AF2953" t="s">
        <v>60086</v>
      </c>
      <c r="AG2953" s="284">
        <v>2777.91</v>
      </c>
      <c r="AI2953" s="276" t="s">
        <v>47921</v>
      </c>
      <c r="AJ2953" s="277">
        <v>4653.1899999999996</v>
      </c>
      <c r="AL2953" s="246" t="s">
        <v>47875</v>
      </c>
      <c r="AM2953" s="247">
        <v>-9802.8700000000008</v>
      </c>
      <c r="AO2953" s="226" t="s">
        <v>34716</v>
      </c>
      <c r="AP2953" s="227">
        <v>110342.18</v>
      </c>
      <c r="AR2953" s="207" t="s">
        <v>17425</v>
      </c>
      <c r="AS2953" s="208">
        <v>726.74</v>
      </c>
      <c r="AT2953" s="93"/>
      <c r="AU2953" s="199" t="s">
        <v>14212</v>
      </c>
      <c r="AV2953" s="200">
        <v>28922.7</v>
      </c>
      <c r="BD2953" s="263"/>
      <c r="BE2953" s="264"/>
      <c r="BG2953" s="252" t="s">
        <v>9747</v>
      </c>
      <c r="BH2953" s="253">
        <v>1350908.28</v>
      </c>
      <c r="BJ2953" s="230" t="s">
        <v>38036</v>
      </c>
      <c r="BK2953" s="231">
        <v>538487.30000000005</v>
      </c>
      <c r="BM2953" s="209" t="s">
        <v>6794</v>
      </c>
      <c r="BN2953" s="210">
        <v>255045</v>
      </c>
    </row>
    <row r="2954" spans="13:66" x14ac:dyDescent="0.55000000000000004">
      <c r="M2954" s="250" t="s">
        <v>5860</v>
      </c>
      <c r="N2954" s="250"/>
      <c r="O2954" s="251">
        <v>495610833.19</v>
      </c>
      <c r="Q2954" s="224" t="s">
        <v>37450</v>
      </c>
      <c r="R2954" s="224"/>
      <c r="S2954" s="225">
        <v>71413.83</v>
      </c>
      <c r="U2954" s="203" t="s">
        <v>4193</v>
      </c>
      <c r="V2954" s="203"/>
      <c r="W2954" s="204">
        <v>30277</v>
      </c>
      <c r="AF2954" t="s">
        <v>70701</v>
      </c>
      <c r="AG2954" s="284">
        <v>26456</v>
      </c>
      <c r="AI2954" s="276" t="s">
        <v>56002</v>
      </c>
      <c r="AJ2954" s="277">
        <v>20166</v>
      </c>
      <c r="AL2954" s="246" t="s">
        <v>17667</v>
      </c>
      <c r="AM2954" s="247">
        <v>6798931.4400000004</v>
      </c>
      <c r="AO2954" s="226" t="s">
        <v>34717</v>
      </c>
      <c r="AP2954" s="227">
        <v>52848.05</v>
      </c>
      <c r="AR2954" s="207" t="s">
        <v>17426</v>
      </c>
      <c r="AS2954" s="208">
        <v>14000</v>
      </c>
      <c r="AT2954" s="93"/>
      <c r="AU2954" s="199" t="s">
        <v>14213</v>
      </c>
      <c r="AV2954" s="200">
        <v>124330.02</v>
      </c>
      <c r="BD2954" s="263"/>
      <c r="BE2954" s="264"/>
      <c r="BG2954" s="252" t="s">
        <v>9748</v>
      </c>
      <c r="BH2954" s="253">
        <v>4128857.94</v>
      </c>
      <c r="BJ2954" s="230" t="s">
        <v>38041</v>
      </c>
      <c r="BK2954" s="231">
        <v>71413.83</v>
      </c>
      <c r="BM2954" s="209" t="s">
        <v>6980</v>
      </c>
      <c r="BN2954" s="210">
        <v>60762</v>
      </c>
    </row>
    <row r="2955" spans="13:66" x14ac:dyDescent="0.55000000000000004">
      <c r="M2955" s="250" t="s">
        <v>5861</v>
      </c>
      <c r="N2955" s="250"/>
      <c r="O2955" s="251">
        <v>2162358.7200000002</v>
      </c>
      <c r="Q2955" s="224" t="s">
        <v>37452</v>
      </c>
      <c r="R2955" s="224"/>
      <c r="S2955" s="225">
        <v>201222</v>
      </c>
      <c r="U2955" s="203" t="s">
        <v>3505</v>
      </c>
      <c r="V2955" s="203"/>
      <c r="W2955" s="204">
        <v>7535.43</v>
      </c>
      <c r="AF2955" t="s">
        <v>63765</v>
      </c>
      <c r="AG2955" s="284">
        <v>84741.75</v>
      </c>
      <c r="AI2955" s="276" t="s">
        <v>67392</v>
      </c>
      <c r="AJ2955" s="277">
        <v>950.42</v>
      </c>
      <c r="AL2955" s="246" t="s">
        <v>58210</v>
      </c>
      <c r="AM2955" s="247">
        <v>299866.15000000002</v>
      </c>
      <c r="AO2955" s="226" t="s">
        <v>34718</v>
      </c>
      <c r="AP2955" s="227">
        <v>32113.5</v>
      </c>
      <c r="AR2955" s="207" t="s">
        <v>17427</v>
      </c>
      <c r="AS2955" s="208">
        <v>1500</v>
      </c>
      <c r="AT2955" s="93"/>
      <c r="AU2955" s="199" t="s">
        <v>14214</v>
      </c>
      <c r="AV2955" s="200">
        <v>435764.08</v>
      </c>
      <c r="BD2955" s="263"/>
      <c r="BE2955" s="264"/>
      <c r="BG2955" s="252" t="s">
        <v>9749</v>
      </c>
      <c r="BH2955" s="253">
        <v>3291842.11</v>
      </c>
      <c r="BJ2955" s="230" t="s">
        <v>38049</v>
      </c>
      <c r="BK2955" s="231">
        <v>201222</v>
      </c>
      <c r="BM2955" s="209" t="s">
        <v>7195</v>
      </c>
      <c r="BN2955" s="210">
        <v>18170</v>
      </c>
    </row>
    <row r="2956" spans="13:66" x14ac:dyDescent="0.55000000000000004">
      <c r="M2956" s="250" t="s">
        <v>12771</v>
      </c>
      <c r="N2956" s="250"/>
      <c r="O2956" s="251">
        <v>4804805.1100000003</v>
      </c>
      <c r="Q2956" s="224" t="s">
        <v>37453</v>
      </c>
      <c r="R2956" s="224"/>
      <c r="S2956" s="225">
        <v>1590</v>
      </c>
      <c r="U2956" s="203" t="s">
        <v>3506</v>
      </c>
      <c r="V2956" s="203"/>
      <c r="W2956" s="204">
        <v>54316.05</v>
      </c>
      <c r="AF2956" t="s">
        <v>55332</v>
      </c>
      <c r="AG2956" s="284">
        <v>1100</v>
      </c>
      <c r="AI2956" s="276" t="s">
        <v>18884</v>
      </c>
      <c r="AJ2956" s="277">
        <v>67907.78</v>
      </c>
      <c r="AL2956" s="246" t="s">
        <v>34741</v>
      </c>
      <c r="AM2956" s="247">
        <v>65978.98</v>
      </c>
      <c r="AO2956" s="226" t="s">
        <v>42259</v>
      </c>
      <c r="AP2956" s="227">
        <v>923.2</v>
      </c>
      <c r="AR2956" s="207" t="s">
        <v>17428</v>
      </c>
      <c r="AS2956" s="208">
        <v>1500</v>
      </c>
      <c r="AT2956" s="93"/>
      <c r="AU2956" s="199" t="s">
        <v>14215</v>
      </c>
      <c r="AV2956" s="200">
        <v>34955.4</v>
      </c>
      <c r="BD2956" s="263"/>
      <c r="BE2956" s="264"/>
      <c r="BG2956" s="252" t="s">
        <v>9750</v>
      </c>
      <c r="BH2956" s="253">
        <v>2945818.24</v>
      </c>
      <c r="BJ2956" s="230" t="s">
        <v>38051</v>
      </c>
      <c r="BK2956" s="231">
        <v>1590</v>
      </c>
      <c r="BM2956" s="209" t="s">
        <v>7472</v>
      </c>
      <c r="BN2956" s="210">
        <v>208567</v>
      </c>
    </row>
    <row r="2957" spans="13:66" x14ac:dyDescent="0.55000000000000004">
      <c r="M2957" s="250" t="s">
        <v>35935</v>
      </c>
      <c r="N2957" s="250"/>
      <c r="O2957" s="251">
        <v>1213979.92</v>
      </c>
      <c r="Q2957" s="224" t="s">
        <v>37454</v>
      </c>
      <c r="R2957" s="224"/>
      <c r="S2957" s="225">
        <v>122204.58</v>
      </c>
      <c r="U2957" s="203" t="s">
        <v>3507</v>
      </c>
      <c r="V2957" s="203"/>
      <c r="W2957" s="204">
        <v>89132</v>
      </c>
      <c r="AF2957" t="s">
        <v>68490</v>
      </c>
      <c r="AG2957" s="284">
        <v>41164.519999999997</v>
      </c>
      <c r="AI2957" s="276" t="s">
        <v>36200</v>
      </c>
      <c r="AJ2957" s="277">
        <v>37545.19</v>
      </c>
      <c r="AL2957" s="246" t="s">
        <v>38954</v>
      </c>
      <c r="AM2957" s="247">
        <v>15689.25</v>
      </c>
      <c r="AO2957" s="226" t="s">
        <v>42260</v>
      </c>
      <c r="AP2957" s="227">
        <v>16049.65</v>
      </c>
      <c r="AR2957" s="207" t="s">
        <v>17429</v>
      </c>
      <c r="AS2957" s="208">
        <v>1100</v>
      </c>
      <c r="AT2957" s="93"/>
      <c r="AU2957" s="199" t="s">
        <v>32761</v>
      </c>
      <c r="AV2957" s="200">
        <v>103633.67</v>
      </c>
      <c r="BD2957" s="263"/>
      <c r="BE2957" s="264"/>
      <c r="BG2957" s="252" t="s">
        <v>9751</v>
      </c>
      <c r="BH2957" s="253">
        <v>1478624.74</v>
      </c>
      <c r="BJ2957" s="230" t="s">
        <v>38055</v>
      </c>
      <c r="BK2957" s="231">
        <v>122204.58</v>
      </c>
      <c r="BM2957" s="209" t="s">
        <v>7640</v>
      </c>
      <c r="BN2957" s="210">
        <v>179128</v>
      </c>
    </row>
    <row r="2958" spans="13:66" x14ac:dyDescent="0.55000000000000004">
      <c r="M2958" s="250" t="s">
        <v>41504</v>
      </c>
      <c r="N2958" s="250"/>
      <c r="O2958" s="251">
        <v>7132718.6100000003</v>
      </c>
      <c r="Q2958" s="224" t="s">
        <v>37455</v>
      </c>
      <c r="R2958" s="224"/>
      <c r="S2958" s="225">
        <v>688326.53</v>
      </c>
      <c r="U2958" s="203" t="s">
        <v>3508</v>
      </c>
      <c r="V2958" s="203"/>
      <c r="W2958" s="204">
        <v>19841.68</v>
      </c>
      <c r="AF2958" t="s">
        <v>36594</v>
      </c>
      <c r="AG2958" s="284">
        <v>11740.05</v>
      </c>
      <c r="AI2958" s="276" t="s">
        <v>18885</v>
      </c>
      <c r="AJ2958" s="277">
        <v>43209.07</v>
      </c>
      <c r="AL2958" s="246" t="s">
        <v>58211</v>
      </c>
      <c r="AM2958" s="247">
        <v>51450</v>
      </c>
      <c r="AO2958" s="226" t="s">
        <v>38949</v>
      </c>
      <c r="AP2958" s="227">
        <v>33366.32</v>
      </c>
      <c r="AR2958" s="207" t="s">
        <v>17430</v>
      </c>
      <c r="AS2958" s="208">
        <v>1384.65</v>
      </c>
      <c r="AT2958" s="93"/>
      <c r="AU2958" s="199" t="s">
        <v>32762</v>
      </c>
      <c r="AV2958" s="200">
        <v>29043.58</v>
      </c>
      <c r="BD2958" s="263"/>
      <c r="BE2958" s="264"/>
      <c r="BG2958" s="252" t="s">
        <v>9752</v>
      </c>
      <c r="BH2958" s="253">
        <v>9008917.1300000008</v>
      </c>
      <c r="BJ2958" s="230" t="s">
        <v>38060</v>
      </c>
      <c r="BK2958" s="231">
        <v>688326.53</v>
      </c>
      <c r="BM2958" s="209" t="s">
        <v>7876</v>
      </c>
      <c r="BN2958" s="210">
        <v>39511</v>
      </c>
    </row>
    <row r="2959" spans="13:66" x14ac:dyDescent="0.55000000000000004">
      <c r="M2959" s="250" t="s">
        <v>38791</v>
      </c>
      <c r="N2959" s="250"/>
      <c r="O2959" s="251">
        <v>19410720.940000001</v>
      </c>
      <c r="Q2959" s="224" t="s">
        <v>37458</v>
      </c>
      <c r="R2959" s="224"/>
      <c r="S2959" s="225">
        <v>6929.95</v>
      </c>
      <c r="U2959" s="203" t="s">
        <v>3509</v>
      </c>
      <c r="V2959" s="203"/>
      <c r="W2959" s="204">
        <v>1396.81</v>
      </c>
      <c r="AF2959" t="s">
        <v>36595</v>
      </c>
      <c r="AG2959" s="284">
        <v>32342.3</v>
      </c>
      <c r="AI2959" s="276" t="s">
        <v>67393</v>
      </c>
      <c r="AJ2959" s="277">
        <v>24855.77</v>
      </c>
      <c r="AL2959" s="246" t="s">
        <v>54970</v>
      </c>
      <c r="AM2959" s="247">
        <v>7322.58</v>
      </c>
      <c r="AO2959" s="226" t="s">
        <v>44580</v>
      </c>
      <c r="AP2959" s="227">
        <v>29935.49</v>
      </c>
      <c r="AR2959" s="207" t="s">
        <v>17431</v>
      </c>
      <c r="AS2959" s="208">
        <v>35653.26</v>
      </c>
      <c r="AT2959" s="93"/>
      <c r="AU2959" s="199" t="s">
        <v>14216</v>
      </c>
      <c r="AV2959" s="200">
        <v>45411.05</v>
      </c>
      <c r="BD2959" s="263"/>
      <c r="BE2959" s="264"/>
      <c r="BG2959" s="252" t="s">
        <v>9753</v>
      </c>
      <c r="BH2959" s="253">
        <v>171877.66</v>
      </c>
      <c r="BJ2959" s="230" t="s">
        <v>38071</v>
      </c>
      <c r="BK2959" s="231">
        <v>6929.95</v>
      </c>
      <c r="BM2959" s="209" t="s">
        <v>8124</v>
      </c>
      <c r="BN2959" s="210">
        <v>53393.68</v>
      </c>
    </row>
    <row r="2960" spans="13:66" x14ac:dyDescent="0.55000000000000004">
      <c r="M2960" s="250" t="s">
        <v>38792</v>
      </c>
      <c r="N2960" s="250"/>
      <c r="O2960" s="251">
        <v>12597919</v>
      </c>
      <c r="Q2960" s="224" t="s">
        <v>37459</v>
      </c>
      <c r="R2960" s="224"/>
      <c r="S2960" s="225">
        <v>24129</v>
      </c>
      <c r="U2960" s="203" t="s">
        <v>3510</v>
      </c>
      <c r="V2960" s="203"/>
      <c r="W2960" s="204">
        <v>5314.8</v>
      </c>
      <c r="AF2960" t="s">
        <v>48188</v>
      </c>
      <c r="AG2960" s="284">
        <v>34671.9</v>
      </c>
      <c r="AI2960" s="276" t="s">
        <v>18886</v>
      </c>
      <c r="AJ2960" s="277">
        <v>38153.15</v>
      </c>
      <c r="AL2960" s="246" t="s">
        <v>54971</v>
      </c>
      <c r="AM2960" s="247">
        <v>117647.99</v>
      </c>
      <c r="AO2960" s="226" t="s">
        <v>42261</v>
      </c>
      <c r="AP2960" s="227">
        <v>33359.379999999997</v>
      </c>
      <c r="AR2960" s="207" t="s">
        <v>17432</v>
      </c>
      <c r="AS2960" s="208">
        <v>1219</v>
      </c>
      <c r="AT2960" s="93"/>
      <c r="AU2960" s="199" t="s">
        <v>14217</v>
      </c>
      <c r="AV2960" s="200">
        <v>48608.86</v>
      </c>
      <c r="BD2960" s="263"/>
      <c r="BE2960" s="264"/>
      <c r="BG2960" s="252" t="s">
        <v>9754</v>
      </c>
      <c r="BH2960" s="253">
        <v>3494344.39</v>
      </c>
      <c r="BJ2960" s="230" t="s">
        <v>38072</v>
      </c>
      <c r="BK2960" s="231">
        <v>24129</v>
      </c>
      <c r="BM2960" s="209" t="s">
        <v>8399</v>
      </c>
      <c r="BN2960" s="210">
        <v>240326</v>
      </c>
    </row>
    <row r="2961" spans="13:66" x14ac:dyDescent="0.55000000000000004">
      <c r="M2961" s="250" t="s">
        <v>12181</v>
      </c>
      <c r="N2961" s="250"/>
      <c r="O2961" s="251">
        <v>2218303.92</v>
      </c>
      <c r="Q2961" s="224" t="s">
        <v>37461</v>
      </c>
      <c r="R2961" s="224"/>
      <c r="S2961" s="225">
        <v>3859.8</v>
      </c>
      <c r="U2961" s="203" t="s">
        <v>4194</v>
      </c>
      <c r="V2961" s="203"/>
      <c r="W2961" s="204">
        <v>15620.3</v>
      </c>
      <c r="AF2961" t="s">
        <v>66692</v>
      </c>
      <c r="AG2961">
        <v>308.54000000000002</v>
      </c>
      <c r="AI2961" s="276" t="s">
        <v>67394</v>
      </c>
      <c r="AJ2961" s="277">
        <v>1999.2</v>
      </c>
      <c r="AL2961" s="246" t="s">
        <v>63631</v>
      </c>
      <c r="AM2961" s="247">
        <v>12342.12</v>
      </c>
      <c r="AO2961" s="226" t="s">
        <v>40176</v>
      </c>
      <c r="AP2961" s="227">
        <v>87546.95</v>
      </c>
      <c r="AR2961" s="207" t="s">
        <v>17433</v>
      </c>
      <c r="AS2961" s="208">
        <v>5849.93</v>
      </c>
      <c r="AT2961" s="93"/>
      <c r="AU2961" s="199" t="s">
        <v>14218</v>
      </c>
      <c r="AV2961" s="200">
        <v>33769.21</v>
      </c>
      <c r="BD2961" s="263"/>
      <c r="BE2961" s="264"/>
      <c r="BG2961" s="252" t="s">
        <v>9756</v>
      </c>
      <c r="BH2961" s="253">
        <v>13409814.07</v>
      </c>
      <c r="BJ2961" s="230" t="s">
        <v>38081</v>
      </c>
      <c r="BK2961" s="231">
        <v>3859.8</v>
      </c>
      <c r="BM2961" s="209" t="s">
        <v>8565</v>
      </c>
      <c r="BN2961" s="210">
        <v>357028</v>
      </c>
    </row>
    <row r="2962" spans="13:66" x14ac:dyDescent="0.55000000000000004">
      <c r="M2962" s="250" t="s">
        <v>5862</v>
      </c>
      <c r="N2962" s="250"/>
      <c r="O2962" s="251">
        <v>909071898.87</v>
      </c>
      <c r="Q2962" s="224" t="s">
        <v>37462</v>
      </c>
      <c r="R2962" s="224"/>
      <c r="S2962" s="225">
        <v>626556.93999999994</v>
      </c>
      <c r="U2962" s="203" t="s">
        <v>3511</v>
      </c>
      <c r="V2962" s="203"/>
      <c r="W2962" s="204">
        <v>27251</v>
      </c>
      <c r="AF2962" t="s">
        <v>45444</v>
      </c>
      <c r="AG2962" s="284">
        <v>90903.85</v>
      </c>
      <c r="AI2962" s="276" t="s">
        <v>36201</v>
      </c>
      <c r="AJ2962" s="277">
        <v>54460</v>
      </c>
      <c r="AL2962" s="246" t="s">
        <v>63632</v>
      </c>
      <c r="AM2962" s="247">
        <v>2267.36</v>
      </c>
      <c r="AO2962" s="226" t="s">
        <v>49744</v>
      </c>
      <c r="AP2962" s="227">
        <v>51485</v>
      </c>
      <c r="AR2962" s="207" t="s">
        <v>17434</v>
      </c>
      <c r="AS2962" s="208">
        <v>3582.44</v>
      </c>
      <c r="AT2962" s="93"/>
      <c r="AU2962" s="199" t="s">
        <v>14219</v>
      </c>
      <c r="AV2962" s="200">
        <v>-20000</v>
      </c>
      <c r="BD2962" s="263"/>
      <c r="BE2962" s="264"/>
      <c r="BG2962" s="252" t="s">
        <v>9757</v>
      </c>
      <c r="BH2962" s="253">
        <v>262447.89</v>
      </c>
      <c r="BJ2962" s="230" t="s">
        <v>38086</v>
      </c>
      <c r="BK2962" s="231">
        <v>626556.93999999994</v>
      </c>
      <c r="BM2962" s="209" t="s">
        <v>8779</v>
      </c>
      <c r="BN2962" s="210">
        <v>13175</v>
      </c>
    </row>
    <row r="2963" spans="13:66" x14ac:dyDescent="0.55000000000000004">
      <c r="M2963" s="250" t="s">
        <v>9781</v>
      </c>
      <c r="N2963" s="250"/>
      <c r="O2963" s="251">
        <v>6613882.3700000001</v>
      </c>
      <c r="Q2963" s="224" t="s">
        <v>37463</v>
      </c>
      <c r="R2963" s="224"/>
      <c r="S2963" s="225">
        <v>11148.4</v>
      </c>
      <c r="U2963" s="203" t="s">
        <v>3512</v>
      </c>
      <c r="V2963" s="203"/>
      <c r="W2963" s="204">
        <v>74276</v>
      </c>
      <c r="AF2963" t="s">
        <v>42825</v>
      </c>
      <c r="AG2963" s="284">
        <v>321787.56</v>
      </c>
      <c r="AI2963" s="276" t="s">
        <v>36202</v>
      </c>
      <c r="AJ2963" s="277">
        <v>9758.75</v>
      </c>
      <c r="AL2963" s="246" t="s">
        <v>54972</v>
      </c>
      <c r="AM2963" s="247">
        <v>10677.9</v>
      </c>
      <c r="AO2963" s="226" t="s">
        <v>49745</v>
      </c>
      <c r="AP2963" s="227">
        <v>885</v>
      </c>
      <c r="AR2963" s="207" t="s">
        <v>17435</v>
      </c>
      <c r="AS2963" s="208">
        <v>7715</v>
      </c>
      <c r="AT2963" s="93"/>
      <c r="AU2963" s="199" t="s">
        <v>14220</v>
      </c>
      <c r="AV2963" s="200">
        <v>18764.71</v>
      </c>
      <c r="BD2963" s="263"/>
      <c r="BE2963" s="264"/>
      <c r="BG2963" s="252" t="s">
        <v>9758</v>
      </c>
      <c r="BH2963" s="253">
        <v>326930.67</v>
      </c>
      <c r="BJ2963" s="230" t="s">
        <v>38089</v>
      </c>
      <c r="BK2963" s="231">
        <v>11148.4</v>
      </c>
      <c r="BM2963" s="209" t="s">
        <v>9064</v>
      </c>
      <c r="BN2963" s="210">
        <v>257181</v>
      </c>
    </row>
    <row r="2964" spans="13:66" x14ac:dyDescent="0.55000000000000004">
      <c r="M2964" s="250" t="s">
        <v>39871</v>
      </c>
      <c r="N2964" s="250"/>
      <c r="O2964" s="251">
        <v>1362987.93</v>
      </c>
      <c r="Q2964" s="224" t="s">
        <v>37464</v>
      </c>
      <c r="R2964" s="224"/>
      <c r="S2964" s="225">
        <v>8107.06</v>
      </c>
      <c r="U2964" s="203" t="s">
        <v>3513</v>
      </c>
      <c r="V2964" s="203"/>
      <c r="W2964" s="204">
        <v>24585</v>
      </c>
      <c r="AF2964" t="s">
        <v>66694</v>
      </c>
      <c r="AG2964" s="284">
        <v>1047065.73</v>
      </c>
      <c r="AI2964" s="276" t="s">
        <v>47922</v>
      </c>
      <c r="AJ2964" s="277">
        <v>33857.5</v>
      </c>
      <c r="AL2964" s="246" t="s">
        <v>54973</v>
      </c>
      <c r="AM2964" s="247">
        <v>33669.379999999997</v>
      </c>
      <c r="AO2964" s="226" t="s">
        <v>49746</v>
      </c>
      <c r="AP2964" s="227">
        <v>577.27</v>
      </c>
      <c r="AR2964" s="207" t="s">
        <v>17436</v>
      </c>
      <c r="AS2964" s="208">
        <v>28.42</v>
      </c>
      <c r="AT2964" s="93"/>
      <c r="AU2964" s="199" t="s">
        <v>14221</v>
      </c>
      <c r="AV2964" s="200">
        <v>126477.8</v>
      </c>
      <c r="BD2964" s="263"/>
      <c r="BE2964" s="264"/>
      <c r="BG2964" s="252" t="s">
        <v>9759</v>
      </c>
      <c r="BH2964" s="253">
        <v>10075092.4</v>
      </c>
      <c r="BJ2964" s="230" t="s">
        <v>38091</v>
      </c>
      <c r="BK2964" s="231">
        <v>8107.06</v>
      </c>
      <c r="BM2964" s="209" t="s">
        <v>9377</v>
      </c>
      <c r="BN2964" s="210">
        <v>969117.13</v>
      </c>
    </row>
    <row r="2965" spans="13:66" x14ac:dyDescent="0.55000000000000004">
      <c r="M2965" s="250" t="s">
        <v>39872</v>
      </c>
      <c r="N2965" s="250"/>
      <c r="O2965" s="251">
        <v>3062202.3</v>
      </c>
      <c r="Q2965" s="224" t="s">
        <v>37466</v>
      </c>
      <c r="R2965" s="224"/>
      <c r="S2965" s="225">
        <v>25446</v>
      </c>
      <c r="U2965" s="203" t="s">
        <v>3514</v>
      </c>
      <c r="V2965" s="203"/>
      <c r="W2965" s="204">
        <v>6441</v>
      </c>
      <c r="AF2965" t="s">
        <v>66695</v>
      </c>
      <c r="AG2965" s="284">
        <v>877009.32</v>
      </c>
      <c r="AI2965" s="276" t="s">
        <v>52193</v>
      </c>
      <c r="AJ2965" s="277">
        <v>1033.44</v>
      </c>
      <c r="AL2965" s="246" t="s">
        <v>58462</v>
      </c>
      <c r="AM2965" s="247">
        <v>851.87</v>
      </c>
      <c r="AO2965" s="226" t="s">
        <v>49747</v>
      </c>
      <c r="AP2965" s="227">
        <v>1571.1</v>
      </c>
      <c r="AR2965" s="207" t="s">
        <v>17437</v>
      </c>
      <c r="AS2965" s="208">
        <v>11374.4</v>
      </c>
      <c r="AT2965" s="93"/>
      <c r="AU2965" s="199" t="s">
        <v>14222</v>
      </c>
      <c r="AV2965" s="200">
        <v>28922.7</v>
      </c>
      <c r="BD2965" s="263"/>
      <c r="BE2965" s="264"/>
      <c r="BG2965" s="252" t="s">
        <v>9760</v>
      </c>
      <c r="BH2965" s="253">
        <v>515790.79</v>
      </c>
      <c r="BJ2965" s="230" t="s">
        <v>38099</v>
      </c>
      <c r="BK2965" s="231">
        <v>25446</v>
      </c>
      <c r="BM2965" s="209" t="s">
        <v>10810</v>
      </c>
      <c r="BN2965" s="210">
        <v>43700</v>
      </c>
    </row>
    <row r="2966" spans="13:66" x14ac:dyDescent="0.55000000000000004">
      <c r="M2966" s="250" t="s">
        <v>38793</v>
      </c>
      <c r="N2966" s="250"/>
      <c r="O2966" s="251">
        <v>44961823.200000003</v>
      </c>
      <c r="Q2966" s="224" t="s">
        <v>37467</v>
      </c>
      <c r="R2966" s="224"/>
      <c r="S2966" s="225">
        <v>14329.71</v>
      </c>
      <c r="U2966" s="203" t="s">
        <v>3515</v>
      </c>
      <c r="V2966" s="203"/>
      <c r="W2966" s="204">
        <v>33142.120000000003</v>
      </c>
      <c r="AF2966" t="s">
        <v>71603</v>
      </c>
      <c r="AG2966">
        <v>978.2</v>
      </c>
      <c r="AI2966" s="276" t="s">
        <v>33399</v>
      </c>
      <c r="AJ2966" s="277">
        <v>8793.6200000000008</v>
      </c>
      <c r="AL2966" s="246" t="s">
        <v>57315</v>
      </c>
      <c r="AM2966" s="247">
        <v>8571.1</v>
      </c>
      <c r="AO2966" s="226" t="s">
        <v>49748</v>
      </c>
      <c r="AP2966" s="227">
        <v>3428.61</v>
      </c>
      <c r="AR2966" s="207" t="s">
        <v>13232</v>
      </c>
      <c r="AS2966" s="208">
        <v>12411</v>
      </c>
      <c r="AT2966" s="93"/>
      <c r="AU2966" s="199" t="s">
        <v>14223</v>
      </c>
      <c r="AV2966" s="200">
        <v>124330.02</v>
      </c>
      <c r="BD2966" s="263"/>
      <c r="BE2966" s="264"/>
      <c r="BG2966" s="252" t="s">
        <v>9761</v>
      </c>
      <c r="BH2966" s="253">
        <v>182298.64</v>
      </c>
      <c r="BJ2966" s="230" t="s">
        <v>38101</v>
      </c>
      <c r="BK2966" s="231">
        <v>14329.71</v>
      </c>
      <c r="BM2966" s="209" t="s">
        <v>11644</v>
      </c>
      <c r="BN2966" s="210">
        <v>1831.83</v>
      </c>
    </row>
    <row r="2967" spans="13:66" x14ac:dyDescent="0.55000000000000004">
      <c r="M2967" s="250" t="s">
        <v>38794</v>
      </c>
      <c r="N2967" s="250"/>
      <c r="O2967" s="251">
        <v>2802152.16</v>
      </c>
      <c r="Q2967" s="224" t="s">
        <v>37468</v>
      </c>
      <c r="R2967" s="224"/>
      <c r="S2967" s="225">
        <v>21453</v>
      </c>
      <c r="U2967" s="203" t="s">
        <v>3516</v>
      </c>
      <c r="V2967" s="203"/>
      <c r="W2967" s="204">
        <v>23107</v>
      </c>
      <c r="AF2967" t="s">
        <v>63766</v>
      </c>
      <c r="AG2967" s="284">
        <v>5123</v>
      </c>
      <c r="AI2967" s="276" t="s">
        <v>33400</v>
      </c>
      <c r="AJ2967" s="277">
        <v>688.2</v>
      </c>
      <c r="AL2967" s="246" t="s">
        <v>60278</v>
      </c>
      <c r="AM2967" s="247">
        <v>30556.73</v>
      </c>
      <c r="AO2967" s="226" t="s">
        <v>49749</v>
      </c>
      <c r="AP2967" s="227">
        <v>12508.36</v>
      </c>
      <c r="AR2967" s="207" t="s">
        <v>17438</v>
      </c>
      <c r="AS2967" s="208">
        <v>3525.72</v>
      </c>
      <c r="AT2967" s="93"/>
      <c r="AU2967" s="199" t="s">
        <v>14224</v>
      </c>
      <c r="AV2967" s="200">
        <v>255965.72</v>
      </c>
      <c r="BD2967" s="263"/>
      <c r="BE2967" s="264"/>
      <c r="BG2967" s="252" t="s">
        <v>9762</v>
      </c>
      <c r="BH2967" s="253">
        <v>22045736.579999998</v>
      </c>
      <c r="BJ2967" s="230" t="s">
        <v>38106</v>
      </c>
      <c r="BK2967" s="231">
        <v>21453</v>
      </c>
      <c r="BM2967" s="209" t="s">
        <v>9968</v>
      </c>
      <c r="BN2967" s="210">
        <v>2696935.64</v>
      </c>
    </row>
    <row r="2968" spans="13:66" x14ac:dyDescent="0.55000000000000004">
      <c r="M2968" s="250" t="s">
        <v>38795</v>
      </c>
      <c r="N2968" s="250"/>
      <c r="O2968" s="251">
        <v>314930.28999999998</v>
      </c>
      <c r="Q2968" s="224" t="s">
        <v>37472</v>
      </c>
      <c r="R2968" s="224"/>
      <c r="S2968" s="225">
        <v>13252</v>
      </c>
      <c r="U2968" s="203" t="s">
        <v>3517</v>
      </c>
      <c r="V2968" s="203"/>
      <c r="W2968" s="204">
        <v>40543</v>
      </c>
      <c r="AF2968" t="s">
        <v>63767</v>
      </c>
      <c r="AG2968">
        <v>391.9</v>
      </c>
      <c r="AI2968" s="276" t="s">
        <v>18889</v>
      </c>
      <c r="AJ2968" s="277">
        <v>4800</v>
      </c>
      <c r="AL2968" s="246" t="s">
        <v>59401</v>
      </c>
      <c r="AM2968" s="247">
        <v>74688.710000000006</v>
      </c>
      <c r="AO2968" s="226" t="s">
        <v>49750</v>
      </c>
      <c r="AP2968" s="227">
        <v>7018.92</v>
      </c>
      <c r="AR2968" s="207" t="s">
        <v>17439</v>
      </c>
      <c r="AS2968" s="208">
        <v>590.14</v>
      </c>
      <c r="AT2968" s="93"/>
      <c r="AU2968" s="199" t="s">
        <v>14225</v>
      </c>
      <c r="AV2968" s="200">
        <v>18740.82</v>
      </c>
      <c r="BD2968" s="263"/>
      <c r="BE2968" s="264"/>
      <c r="BG2968" s="252" t="s">
        <v>9763</v>
      </c>
      <c r="BH2968" s="253">
        <v>2433285</v>
      </c>
      <c r="BJ2968" s="230" t="s">
        <v>38117</v>
      </c>
      <c r="BK2968" s="231">
        <v>13252</v>
      </c>
      <c r="BM2968" s="209" t="s">
        <v>6795</v>
      </c>
      <c r="BN2968" s="210">
        <v>72701</v>
      </c>
    </row>
    <row r="2969" spans="13:66" x14ac:dyDescent="0.55000000000000004">
      <c r="M2969" s="250" t="s">
        <v>51119</v>
      </c>
      <c r="N2969" s="250"/>
      <c r="O2969" s="251">
        <v>4815326.74</v>
      </c>
      <c r="Q2969" s="224" t="s">
        <v>37473</v>
      </c>
      <c r="R2969" s="224"/>
      <c r="S2969" s="225">
        <v>306337.95</v>
      </c>
      <c r="U2969" s="203" t="s">
        <v>3518</v>
      </c>
      <c r="V2969" s="203"/>
      <c r="W2969" s="204">
        <v>15811</v>
      </c>
      <c r="AF2969" t="s">
        <v>63768</v>
      </c>
      <c r="AG2969" s="284">
        <v>1231.56</v>
      </c>
      <c r="AI2969" s="276" t="s">
        <v>40222</v>
      </c>
      <c r="AJ2969" s="277">
        <v>112525.45</v>
      </c>
      <c r="AL2969" s="246" t="s">
        <v>54974</v>
      </c>
      <c r="AM2969" s="247">
        <v>39314.68</v>
      </c>
      <c r="AO2969" s="226" t="s">
        <v>51921</v>
      </c>
      <c r="AP2969" s="227">
        <v>2734.84</v>
      </c>
      <c r="AR2969" s="207" t="s">
        <v>17440</v>
      </c>
      <c r="AS2969" s="208">
        <v>507.23</v>
      </c>
      <c r="AT2969" s="93"/>
      <c r="AU2969" s="199" t="s">
        <v>14226</v>
      </c>
      <c r="AV2969" s="200">
        <v>37177.97</v>
      </c>
      <c r="BD2969" s="263"/>
      <c r="BE2969" s="264"/>
      <c r="BG2969" s="252" t="s">
        <v>9764</v>
      </c>
      <c r="BH2969" s="253">
        <v>49089.35</v>
      </c>
      <c r="BJ2969" s="230" t="s">
        <v>38121</v>
      </c>
      <c r="BK2969" s="231">
        <v>306337.95</v>
      </c>
      <c r="BM2969" s="209" t="s">
        <v>7196</v>
      </c>
      <c r="BN2969" s="210">
        <v>3139</v>
      </c>
    </row>
    <row r="2970" spans="13:66" x14ac:dyDescent="0.55000000000000004">
      <c r="M2970" s="250" t="s">
        <v>51120</v>
      </c>
      <c r="N2970" s="250"/>
      <c r="O2970" s="251">
        <v>7168344.5300000003</v>
      </c>
      <c r="Q2970" s="224" t="s">
        <v>37479</v>
      </c>
      <c r="R2970" s="224"/>
      <c r="S2970" s="225">
        <v>12814</v>
      </c>
      <c r="U2970" s="203" t="s">
        <v>4196</v>
      </c>
      <c r="V2970" s="203"/>
      <c r="W2970" s="204">
        <v>20118.2</v>
      </c>
      <c r="AF2970" t="s">
        <v>60678</v>
      </c>
      <c r="AG2970" s="284">
        <v>4399</v>
      </c>
      <c r="AI2970" s="276" t="s">
        <v>36203</v>
      </c>
      <c r="AJ2970" s="277">
        <v>1001.55</v>
      </c>
      <c r="AL2970" s="246" t="s">
        <v>51953</v>
      </c>
      <c r="AM2970" s="247">
        <v>622.79999999999995</v>
      </c>
      <c r="AO2970" s="226" t="s">
        <v>44581</v>
      </c>
      <c r="AP2970" s="227">
        <v>131623.98000000001</v>
      </c>
      <c r="AR2970" s="207" t="s">
        <v>17441</v>
      </c>
      <c r="AS2970" s="208">
        <v>49103.08</v>
      </c>
      <c r="AT2970" s="93"/>
      <c r="AU2970" s="199" t="s">
        <v>32763</v>
      </c>
      <c r="AV2970" s="200">
        <v>189959.26</v>
      </c>
      <c r="BD2970" s="263"/>
      <c r="BE2970" s="264"/>
      <c r="BG2970" s="252" t="s">
        <v>9765</v>
      </c>
      <c r="BH2970" s="253">
        <v>172592.4</v>
      </c>
      <c r="BJ2970" s="230" t="s">
        <v>38140</v>
      </c>
      <c r="BK2970" s="231">
        <v>12814</v>
      </c>
      <c r="BM2970" s="209" t="s">
        <v>7473</v>
      </c>
      <c r="BN2970" s="210">
        <v>36907.99</v>
      </c>
    </row>
    <row r="2971" spans="13:66" x14ac:dyDescent="0.55000000000000004">
      <c r="M2971" s="250" t="s">
        <v>9782</v>
      </c>
      <c r="N2971" s="250"/>
      <c r="O2971" s="251">
        <v>35934.06</v>
      </c>
      <c r="Q2971" s="224" t="s">
        <v>37480</v>
      </c>
      <c r="R2971" s="224"/>
      <c r="S2971" s="225">
        <v>22292.54</v>
      </c>
      <c r="U2971" s="203" t="s">
        <v>4197</v>
      </c>
      <c r="V2971" s="203"/>
      <c r="W2971" s="204">
        <v>21986.01</v>
      </c>
      <c r="AF2971" t="s">
        <v>60679</v>
      </c>
      <c r="AG2971">
        <v>538.44000000000005</v>
      </c>
      <c r="AI2971" s="276" t="s">
        <v>40223</v>
      </c>
      <c r="AJ2971" s="277">
        <v>45730</v>
      </c>
      <c r="AL2971" s="246" t="s">
        <v>51954</v>
      </c>
      <c r="AM2971" s="247">
        <v>3055.21</v>
      </c>
      <c r="AO2971" s="226" t="s">
        <v>44582</v>
      </c>
      <c r="AP2971" s="227">
        <v>10269.02</v>
      </c>
      <c r="AR2971" s="207" t="s">
        <v>17442</v>
      </c>
      <c r="AS2971" s="208">
        <v>4110.13</v>
      </c>
      <c r="AT2971" s="93"/>
      <c r="AU2971" s="199" t="s">
        <v>32764</v>
      </c>
      <c r="AV2971" s="200">
        <v>13691.26</v>
      </c>
      <c r="BD2971" s="263"/>
      <c r="BE2971" s="264"/>
      <c r="BG2971" s="252" t="s">
        <v>9766</v>
      </c>
      <c r="BH2971" s="253">
        <v>262983.78000000003</v>
      </c>
      <c r="BJ2971" s="230" t="s">
        <v>38142</v>
      </c>
      <c r="BK2971" s="231">
        <v>22292.54</v>
      </c>
      <c r="BM2971" s="209" t="s">
        <v>7641</v>
      </c>
      <c r="BN2971" s="210">
        <v>102096</v>
      </c>
    </row>
    <row r="2972" spans="13:66" x14ac:dyDescent="0.55000000000000004">
      <c r="M2972" s="250" t="s">
        <v>46488</v>
      </c>
      <c r="N2972" s="250"/>
      <c r="O2972" s="251">
        <v>1457418.25</v>
      </c>
      <c r="Q2972" s="224" t="s">
        <v>37481</v>
      </c>
      <c r="R2972" s="224"/>
      <c r="S2972" s="225">
        <v>5021.8599999999997</v>
      </c>
      <c r="U2972" s="203" t="s">
        <v>3519</v>
      </c>
      <c r="V2972" s="203"/>
      <c r="W2972" s="204">
        <v>26703.02</v>
      </c>
      <c r="AF2972" t="s">
        <v>61221</v>
      </c>
      <c r="AG2972" s="284">
        <v>3691.25</v>
      </c>
      <c r="AI2972" s="276" t="s">
        <v>39075</v>
      </c>
      <c r="AJ2972" s="277">
        <v>1000</v>
      </c>
      <c r="AL2972" s="246" t="s">
        <v>51955</v>
      </c>
      <c r="AM2972" s="247">
        <v>9784.68</v>
      </c>
      <c r="AO2972" s="226" t="s">
        <v>17546</v>
      </c>
      <c r="AP2972" s="227">
        <v>1325</v>
      </c>
      <c r="AR2972" s="207" t="s">
        <v>17443</v>
      </c>
      <c r="AS2972" s="208">
        <v>11647.74</v>
      </c>
      <c r="AT2972" s="93"/>
      <c r="AU2972" s="199" t="s">
        <v>32765</v>
      </c>
      <c r="AV2972" s="200">
        <v>35198.230000000003</v>
      </c>
      <c r="BD2972" s="263"/>
      <c r="BE2972" s="264"/>
      <c r="BG2972" s="252" t="s">
        <v>9767</v>
      </c>
      <c r="BH2972" s="253">
        <v>156154.60999999999</v>
      </c>
      <c r="BJ2972" s="230" t="s">
        <v>38144</v>
      </c>
      <c r="BK2972" s="231">
        <v>5021.8599999999997</v>
      </c>
      <c r="BM2972" s="209" t="s">
        <v>7877</v>
      </c>
      <c r="BN2972" s="210">
        <v>5234.0600000000004</v>
      </c>
    </row>
    <row r="2973" spans="13:66" x14ac:dyDescent="0.55000000000000004">
      <c r="M2973" s="250" t="s">
        <v>43874</v>
      </c>
      <c r="N2973" s="250"/>
      <c r="O2973" s="251">
        <v>4427151.8600000003</v>
      </c>
      <c r="Q2973" s="224" t="s">
        <v>37482</v>
      </c>
      <c r="R2973" s="224"/>
      <c r="S2973" s="225">
        <v>123630.09</v>
      </c>
      <c r="U2973" s="203" t="s">
        <v>4198</v>
      </c>
      <c r="V2973" s="203"/>
      <c r="W2973" s="204">
        <v>17728.88</v>
      </c>
      <c r="AF2973" t="s">
        <v>71604</v>
      </c>
      <c r="AG2973" s="284">
        <v>16400</v>
      </c>
      <c r="AI2973" s="276" t="s">
        <v>64168</v>
      </c>
      <c r="AJ2973" s="277">
        <v>32947.839999999997</v>
      </c>
      <c r="AL2973" s="246" t="s">
        <v>58463</v>
      </c>
      <c r="AM2973" s="247">
        <v>242.78</v>
      </c>
      <c r="AO2973" s="226" t="s">
        <v>44583</v>
      </c>
      <c r="AP2973" s="227">
        <v>284375.33</v>
      </c>
      <c r="AR2973" s="207" t="s">
        <v>17444</v>
      </c>
      <c r="AS2973" s="208">
        <v>9341.7900000000009</v>
      </c>
      <c r="AT2973" s="93"/>
      <c r="AU2973" s="199" t="s">
        <v>32766</v>
      </c>
      <c r="AV2973" s="200">
        <v>18819.63</v>
      </c>
      <c r="BD2973" s="263"/>
      <c r="BE2973" s="264"/>
      <c r="BG2973" s="252" t="s">
        <v>38787</v>
      </c>
      <c r="BH2973" s="253">
        <v>373282.73</v>
      </c>
      <c r="BJ2973" s="230" t="s">
        <v>38148</v>
      </c>
      <c r="BK2973" s="231">
        <v>123630.09</v>
      </c>
      <c r="BM2973" s="209" t="s">
        <v>7975</v>
      </c>
      <c r="BN2973" s="210">
        <v>2089</v>
      </c>
    </row>
    <row r="2974" spans="13:66" x14ac:dyDescent="0.55000000000000004">
      <c r="M2974" s="250" t="s">
        <v>43875</v>
      </c>
      <c r="N2974" s="250"/>
      <c r="O2974" s="251">
        <v>1688711.68</v>
      </c>
      <c r="Q2974" s="224" t="s">
        <v>37485</v>
      </c>
      <c r="R2974" s="224"/>
      <c r="S2974" s="225">
        <v>301796.65999999997</v>
      </c>
      <c r="U2974" s="203" t="s">
        <v>3520</v>
      </c>
      <c r="V2974" s="203"/>
      <c r="W2974" s="204">
        <v>34413</v>
      </c>
      <c r="AF2974" t="s">
        <v>64757</v>
      </c>
      <c r="AG2974" s="284">
        <v>2952</v>
      </c>
      <c r="AI2974" s="276" t="s">
        <v>48819</v>
      </c>
      <c r="AJ2974" s="277">
        <v>469.7</v>
      </c>
      <c r="AL2974" s="246" t="s">
        <v>51956</v>
      </c>
      <c r="AM2974" s="247">
        <v>51816.51</v>
      </c>
      <c r="AO2974" s="226" t="s">
        <v>44584</v>
      </c>
      <c r="AP2974" s="227">
        <v>21668.3</v>
      </c>
      <c r="AR2974" s="207" t="s">
        <v>17445</v>
      </c>
      <c r="AS2974" s="208">
        <v>705.6</v>
      </c>
      <c r="AT2974" s="93"/>
      <c r="AU2974" s="199" t="s">
        <v>32767</v>
      </c>
      <c r="AV2974" s="200">
        <v>226.52</v>
      </c>
      <c r="BD2974" s="263"/>
      <c r="BE2974" s="264"/>
      <c r="BG2974" s="252" t="s">
        <v>9768</v>
      </c>
      <c r="BH2974" s="253">
        <v>47347.21</v>
      </c>
      <c r="BJ2974" s="230" t="s">
        <v>38155</v>
      </c>
      <c r="BK2974" s="231">
        <v>301796.65999999997</v>
      </c>
      <c r="BM2974" s="209" t="s">
        <v>8125</v>
      </c>
      <c r="BN2974" s="210">
        <v>28188</v>
      </c>
    </row>
    <row r="2975" spans="13:66" x14ac:dyDescent="0.55000000000000004">
      <c r="M2975" s="250" t="s">
        <v>46489</v>
      </c>
      <c r="N2975" s="250"/>
      <c r="O2975" s="251">
        <v>64235.28</v>
      </c>
      <c r="Q2975" s="224" t="s">
        <v>37487</v>
      </c>
      <c r="R2975" s="224"/>
      <c r="S2975" s="225">
        <v>61440</v>
      </c>
      <c r="U2975" s="203" t="s">
        <v>4199</v>
      </c>
      <c r="V2975" s="203"/>
      <c r="W2975" s="204">
        <v>294.94</v>
      </c>
      <c r="AF2975" t="s">
        <v>71605</v>
      </c>
      <c r="AG2975" s="284">
        <v>6413.59</v>
      </c>
      <c r="AI2975" s="276" t="s">
        <v>18890</v>
      </c>
      <c r="AJ2975" s="277">
        <v>27052.09</v>
      </c>
      <c r="AL2975" s="246" t="s">
        <v>57316</v>
      </c>
      <c r="AM2975" s="247">
        <v>1643</v>
      </c>
      <c r="AO2975" s="226" t="s">
        <v>17552</v>
      </c>
      <c r="AP2975" s="227">
        <v>340.74</v>
      </c>
      <c r="AR2975" s="207" t="s">
        <v>17446</v>
      </c>
      <c r="AS2975" s="208">
        <v>312.93</v>
      </c>
      <c r="AT2975" s="93"/>
      <c r="AU2975" s="199" t="s">
        <v>32768</v>
      </c>
      <c r="AV2975" s="200">
        <v>36951.17</v>
      </c>
      <c r="BD2975" s="263"/>
      <c r="BE2975" s="264"/>
      <c r="BG2975" s="252" t="s">
        <v>9769</v>
      </c>
      <c r="BH2975" s="253">
        <v>14062331.93</v>
      </c>
      <c r="BJ2975" s="230" t="s">
        <v>38162</v>
      </c>
      <c r="BK2975" s="231">
        <v>61440</v>
      </c>
      <c r="BM2975" s="209" t="s">
        <v>8400</v>
      </c>
      <c r="BN2975" s="210">
        <v>38224</v>
      </c>
    </row>
    <row r="2976" spans="13:66" x14ac:dyDescent="0.55000000000000004">
      <c r="M2976" s="250" t="s">
        <v>46490</v>
      </c>
      <c r="N2976" s="250"/>
      <c r="O2976" s="251">
        <v>1940192.88</v>
      </c>
      <c r="Q2976" s="224" t="s">
        <v>37488</v>
      </c>
      <c r="R2976" s="224"/>
      <c r="S2976" s="225">
        <v>1359.94</v>
      </c>
      <c r="U2976" s="203" t="s">
        <v>4202</v>
      </c>
      <c r="V2976" s="203"/>
      <c r="W2976" s="204">
        <v>2852.9</v>
      </c>
      <c r="AF2976" t="s">
        <v>58882</v>
      </c>
      <c r="AG2976" s="284">
        <v>24141.89</v>
      </c>
      <c r="AI2976" s="276" t="s">
        <v>33401</v>
      </c>
      <c r="AJ2976" s="277">
        <v>95418.66</v>
      </c>
      <c r="AL2976" s="246" t="s">
        <v>51957</v>
      </c>
      <c r="AM2976" s="247">
        <v>1628.08</v>
      </c>
      <c r="AO2976" s="226" t="s">
        <v>17562</v>
      </c>
      <c r="AP2976" s="227">
        <v>9600</v>
      </c>
      <c r="AR2976" s="207" t="s">
        <v>17447</v>
      </c>
      <c r="AS2976" s="208">
        <v>206684.21</v>
      </c>
      <c r="AT2976" s="93"/>
      <c r="AU2976" s="199" t="s">
        <v>14227</v>
      </c>
      <c r="AV2976" s="200">
        <v>500</v>
      </c>
      <c r="BD2976" s="263"/>
      <c r="BE2976" s="264"/>
      <c r="BG2976" s="252" t="s">
        <v>9770</v>
      </c>
      <c r="BH2976" s="253">
        <v>77738.06</v>
      </c>
      <c r="BJ2976" s="230" t="s">
        <v>38166</v>
      </c>
      <c r="BK2976" s="231">
        <v>1359.94</v>
      </c>
      <c r="BM2976" s="209" t="s">
        <v>8566</v>
      </c>
      <c r="BN2976" s="210">
        <v>25691</v>
      </c>
    </row>
    <row r="2977" spans="13:66" x14ac:dyDescent="0.55000000000000004">
      <c r="M2977" s="250" t="s">
        <v>55733</v>
      </c>
      <c r="N2977" s="250"/>
      <c r="O2977" s="251">
        <v>1786809.94</v>
      </c>
      <c r="Q2977" s="224" t="s">
        <v>37489</v>
      </c>
      <c r="R2977" s="224"/>
      <c r="S2977" s="225">
        <v>10030.98</v>
      </c>
      <c r="U2977" s="203" t="s">
        <v>4201</v>
      </c>
      <c r="V2977" s="203"/>
      <c r="W2977" s="204">
        <v>8654.7800000000007</v>
      </c>
      <c r="AF2977" t="s">
        <v>35476</v>
      </c>
      <c r="AG2977" s="284">
        <v>72034.559999999998</v>
      </c>
      <c r="AI2977" s="276" t="s">
        <v>33402</v>
      </c>
      <c r="AJ2977" s="277">
        <v>48600.5</v>
      </c>
      <c r="AL2977" s="246" t="s">
        <v>51958</v>
      </c>
      <c r="AM2977" s="247">
        <v>8374.15</v>
      </c>
      <c r="AO2977" s="226" t="s">
        <v>17563</v>
      </c>
      <c r="AP2977" s="227">
        <v>734.39</v>
      </c>
      <c r="AR2977" s="207" t="s">
        <v>17448</v>
      </c>
      <c r="AS2977" s="208">
        <v>11472.5</v>
      </c>
      <c r="AT2977" s="93"/>
      <c r="AU2977" s="199" t="s">
        <v>14228</v>
      </c>
      <c r="AV2977" s="200">
        <v>-6.74</v>
      </c>
      <c r="BD2977" s="263"/>
      <c r="BE2977" s="264"/>
      <c r="BG2977" s="252" t="s">
        <v>9771</v>
      </c>
      <c r="BH2977" s="253">
        <v>14099747.91</v>
      </c>
      <c r="BJ2977" s="230" t="s">
        <v>38168</v>
      </c>
      <c r="BK2977" s="231">
        <v>10030.98</v>
      </c>
      <c r="BM2977" s="209" t="s">
        <v>8780</v>
      </c>
      <c r="BN2977" s="210">
        <v>4084</v>
      </c>
    </row>
    <row r="2978" spans="13:66" x14ac:dyDescent="0.55000000000000004">
      <c r="M2978" s="250" t="s">
        <v>46491</v>
      </c>
      <c r="N2978" s="250"/>
      <c r="O2978" s="251">
        <v>781470.28</v>
      </c>
      <c r="Q2978" s="224" t="s">
        <v>37490</v>
      </c>
      <c r="R2978" s="224"/>
      <c r="S2978" s="225">
        <v>85099</v>
      </c>
      <c r="U2978" s="203" t="s">
        <v>3670</v>
      </c>
      <c r="V2978" s="203"/>
      <c r="W2978" s="204">
        <v>1433378.94</v>
      </c>
      <c r="AF2978" t="s">
        <v>35477</v>
      </c>
      <c r="AG2978" s="284">
        <v>53446.35</v>
      </c>
      <c r="AI2978" s="276" t="s">
        <v>47923</v>
      </c>
      <c r="AJ2978" s="277">
        <v>168516</v>
      </c>
      <c r="AL2978" s="246" t="s">
        <v>49753</v>
      </c>
      <c r="AM2978" s="247">
        <v>12157.51</v>
      </c>
      <c r="AO2978" s="226" t="s">
        <v>17564</v>
      </c>
      <c r="AP2978" s="227">
        <v>1118.69</v>
      </c>
      <c r="AR2978" s="207" t="s">
        <v>17449</v>
      </c>
      <c r="AS2978" s="208">
        <v>46853.78</v>
      </c>
      <c r="AT2978" s="93"/>
      <c r="AU2978" s="199" t="s">
        <v>14229</v>
      </c>
      <c r="AV2978" s="200">
        <v>11966.83</v>
      </c>
      <c r="BD2978" s="263"/>
      <c r="BE2978" s="264"/>
      <c r="BG2978" s="252" t="s">
        <v>2904</v>
      </c>
      <c r="BH2978" s="253">
        <v>5668542.4299999997</v>
      </c>
      <c r="BJ2978" s="230" t="s">
        <v>38172</v>
      </c>
      <c r="BK2978" s="231">
        <v>85099</v>
      </c>
      <c r="BM2978" s="209" t="s">
        <v>8846</v>
      </c>
      <c r="BN2978" s="210">
        <v>82529</v>
      </c>
    </row>
    <row r="2979" spans="13:66" x14ac:dyDescent="0.55000000000000004">
      <c r="M2979" s="250" t="s">
        <v>57041</v>
      </c>
      <c r="N2979" s="250"/>
      <c r="O2979" s="251">
        <v>444350.48</v>
      </c>
      <c r="Q2979" s="224" t="s">
        <v>37491</v>
      </c>
      <c r="R2979" s="224"/>
      <c r="S2979" s="225">
        <v>20196.48</v>
      </c>
      <c r="U2979" s="203" t="s">
        <v>3521</v>
      </c>
      <c r="V2979" s="203"/>
      <c r="W2979" s="204">
        <v>18031</v>
      </c>
      <c r="AF2979" t="s">
        <v>56462</v>
      </c>
      <c r="AG2979" s="284">
        <v>17513</v>
      </c>
      <c r="AI2979" s="276" t="s">
        <v>42350</v>
      </c>
      <c r="AJ2979" s="277">
        <v>490.02</v>
      </c>
      <c r="AL2979" s="246" t="s">
        <v>49754</v>
      </c>
      <c r="AM2979" s="247">
        <v>632.75</v>
      </c>
      <c r="AO2979" s="226" t="s">
        <v>51922</v>
      </c>
      <c r="AP2979" s="227">
        <v>1451.68</v>
      </c>
      <c r="AR2979" s="207" t="s">
        <v>17450</v>
      </c>
      <c r="AS2979" s="208">
        <v>3542.07</v>
      </c>
      <c r="AT2979" s="93"/>
      <c r="AU2979" s="199" t="s">
        <v>14230</v>
      </c>
      <c r="AV2979" s="200">
        <v>17164.98</v>
      </c>
      <c r="BD2979" s="263"/>
      <c r="BE2979" s="264"/>
      <c r="BG2979" s="252" t="s">
        <v>9772</v>
      </c>
      <c r="BH2979" s="253">
        <v>406884.04</v>
      </c>
      <c r="BJ2979" s="230" t="s">
        <v>38177</v>
      </c>
      <c r="BK2979" s="231">
        <v>20196.48</v>
      </c>
      <c r="BM2979" s="209" t="s">
        <v>9065</v>
      </c>
      <c r="BN2979" s="210">
        <v>37030</v>
      </c>
    </row>
    <row r="2980" spans="13:66" x14ac:dyDescent="0.55000000000000004">
      <c r="M2980" s="250" t="s">
        <v>57042</v>
      </c>
      <c r="N2980" s="250"/>
      <c r="O2980" s="251">
        <v>944327.95</v>
      </c>
      <c r="Q2980" s="224" t="s">
        <v>37493</v>
      </c>
      <c r="R2980" s="224"/>
      <c r="S2980" s="225">
        <v>46345</v>
      </c>
      <c r="U2980" s="203" t="s">
        <v>4204</v>
      </c>
      <c r="V2980" s="203"/>
      <c r="W2980" s="204">
        <v>160858.54999999999</v>
      </c>
      <c r="AF2980" t="s">
        <v>35478</v>
      </c>
      <c r="AG2980" s="284">
        <v>133050</v>
      </c>
      <c r="AI2980" s="276" t="s">
        <v>67395</v>
      </c>
      <c r="AJ2980" s="277">
        <v>11380.45</v>
      </c>
      <c r="AL2980" s="246" t="s">
        <v>51959</v>
      </c>
      <c r="AM2980" s="247">
        <v>1921.84</v>
      </c>
      <c r="AO2980" s="226" t="s">
        <v>51923</v>
      </c>
      <c r="AP2980" s="227">
        <v>10110.450000000001</v>
      </c>
      <c r="AR2980" s="207" t="s">
        <v>17451</v>
      </c>
      <c r="AS2980" s="208">
        <v>1344.54</v>
      </c>
      <c r="AT2980" s="93"/>
      <c r="AU2980" s="199" t="s">
        <v>14231</v>
      </c>
      <c r="AV2980" s="200">
        <v>255965.72</v>
      </c>
      <c r="BD2980" s="263"/>
      <c r="BE2980" s="264"/>
      <c r="BG2980" s="252" t="s">
        <v>9773</v>
      </c>
      <c r="BH2980" s="253">
        <v>313980.71000000002</v>
      </c>
      <c r="BJ2980" s="230" t="s">
        <v>38186</v>
      </c>
      <c r="BK2980" s="231">
        <v>46345</v>
      </c>
      <c r="BM2980" s="209" t="s">
        <v>9378</v>
      </c>
      <c r="BN2980" s="210">
        <v>180819.82</v>
      </c>
    </row>
    <row r="2981" spans="13:66" x14ac:dyDescent="0.55000000000000004">
      <c r="M2981" s="250" t="s">
        <v>43513</v>
      </c>
      <c r="N2981" s="250"/>
      <c r="O2981" s="251">
        <v>357011.71</v>
      </c>
      <c r="Q2981" s="224" t="s">
        <v>37495</v>
      </c>
      <c r="R2981" s="224"/>
      <c r="S2981" s="225">
        <v>23198.16</v>
      </c>
      <c r="U2981" s="203" t="s">
        <v>4285</v>
      </c>
      <c r="V2981" s="203"/>
      <c r="W2981" s="204">
        <v>2196</v>
      </c>
      <c r="AF2981" t="s">
        <v>40565</v>
      </c>
      <c r="AG2981" s="284">
        <v>2735.23</v>
      </c>
      <c r="AI2981" s="276" t="s">
        <v>52194</v>
      </c>
      <c r="AJ2981" s="277">
        <v>358.45</v>
      </c>
      <c r="AL2981" s="246" t="s">
        <v>62568</v>
      </c>
      <c r="AM2981" s="247">
        <v>-211.2</v>
      </c>
      <c r="AO2981" s="226" t="s">
        <v>51924</v>
      </c>
      <c r="AP2981" s="227">
        <v>773.45</v>
      </c>
      <c r="AR2981" s="207" t="s">
        <v>17452</v>
      </c>
      <c r="AS2981" s="208">
        <v>6317</v>
      </c>
      <c r="AT2981" s="93"/>
      <c r="AU2981" s="199" t="s">
        <v>32769</v>
      </c>
      <c r="AV2981" s="200">
        <v>189959.26</v>
      </c>
      <c r="BD2981" s="263"/>
      <c r="BE2981" s="264"/>
      <c r="BG2981" s="252" t="s">
        <v>9774</v>
      </c>
      <c r="BH2981" s="253">
        <v>380292.72</v>
      </c>
      <c r="BJ2981" s="230" t="s">
        <v>38193</v>
      </c>
      <c r="BK2981" s="231">
        <v>23198.16</v>
      </c>
      <c r="BM2981" s="209" t="s">
        <v>9555</v>
      </c>
      <c r="BN2981" s="210">
        <v>11584</v>
      </c>
    </row>
    <row r="2982" spans="13:66" x14ac:dyDescent="0.55000000000000004">
      <c r="M2982" s="250" t="s">
        <v>41505</v>
      </c>
      <c r="N2982" s="250"/>
      <c r="O2982" s="251">
        <v>-0.03</v>
      </c>
      <c r="Q2982" s="224" t="s">
        <v>37496</v>
      </c>
      <c r="R2982" s="224"/>
      <c r="S2982" s="225">
        <v>3939968</v>
      </c>
      <c r="U2982" s="203" t="s">
        <v>3522</v>
      </c>
      <c r="V2982" s="203"/>
      <c r="W2982" s="204">
        <v>3101</v>
      </c>
      <c r="AF2982" t="s">
        <v>40566</v>
      </c>
      <c r="AG2982" s="284">
        <v>3370</v>
      </c>
      <c r="AI2982" s="276" t="s">
        <v>36204</v>
      </c>
      <c r="AJ2982" s="277">
        <v>214686.17</v>
      </c>
      <c r="AL2982" s="246" t="s">
        <v>58464</v>
      </c>
      <c r="AM2982" s="247">
        <v>7285.04</v>
      </c>
      <c r="AO2982" s="226" t="s">
        <v>51925</v>
      </c>
      <c r="AP2982" s="227">
        <v>2194.39</v>
      </c>
      <c r="AR2982" s="207" t="s">
        <v>17453</v>
      </c>
      <c r="AS2982" s="208">
        <v>583.72</v>
      </c>
      <c r="AT2982" s="93"/>
      <c r="AU2982" s="199" t="s">
        <v>14232</v>
      </c>
      <c r="AV2982" s="200">
        <v>32432.080000000002</v>
      </c>
      <c r="BD2982" s="263"/>
      <c r="BE2982" s="264"/>
      <c r="BG2982" s="252" t="s">
        <v>9775</v>
      </c>
      <c r="BH2982" s="253">
        <v>202705</v>
      </c>
      <c r="BJ2982" s="230" t="s">
        <v>38198</v>
      </c>
      <c r="BK2982" s="231">
        <v>3939968</v>
      </c>
      <c r="BM2982" s="209" t="s">
        <v>9675</v>
      </c>
      <c r="BN2982" s="210">
        <v>40270.720000000001</v>
      </c>
    </row>
    <row r="2983" spans="13:66" x14ac:dyDescent="0.55000000000000004">
      <c r="M2983" s="250" t="s">
        <v>57043</v>
      </c>
      <c r="N2983" s="250"/>
      <c r="O2983" s="251">
        <v>531460.93000000005</v>
      </c>
      <c r="Q2983" s="224" t="s">
        <v>37499</v>
      </c>
      <c r="R2983" s="224"/>
      <c r="S2983" s="225">
        <v>55292</v>
      </c>
      <c r="U2983" s="203" t="s">
        <v>4206</v>
      </c>
      <c r="V2983" s="203"/>
      <c r="W2983" s="204">
        <v>22698</v>
      </c>
      <c r="AF2983" t="s">
        <v>36607</v>
      </c>
      <c r="AG2983" s="284">
        <v>41372</v>
      </c>
      <c r="AI2983" s="276" t="s">
        <v>34918</v>
      </c>
      <c r="AJ2983" s="277">
        <v>28636.31</v>
      </c>
      <c r="AL2983" s="246" t="s">
        <v>17668</v>
      </c>
      <c r="AM2983" s="247">
        <v>61768.97</v>
      </c>
      <c r="AO2983" s="226" t="s">
        <v>51926</v>
      </c>
      <c r="AP2983" s="227">
        <v>2444.73</v>
      </c>
      <c r="AR2983" s="207" t="s">
        <v>17454</v>
      </c>
      <c r="AS2983" s="208">
        <v>160</v>
      </c>
      <c r="AT2983" s="93"/>
      <c r="AU2983" s="199" t="s">
        <v>14233</v>
      </c>
      <c r="AV2983" s="200">
        <v>72376.2</v>
      </c>
      <c r="BD2983" s="263"/>
      <c r="BE2983" s="264"/>
      <c r="BG2983" s="252" t="s">
        <v>9776</v>
      </c>
      <c r="BH2983" s="253">
        <v>8545775.5600000005</v>
      </c>
      <c r="BJ2983" s="230" t="s">
        <v>38204</v>
      </c>
      <c r="BK2983" s="231">
        <v>55292</v>
      </c>
      <c r="BM2983" s="209" t="s">
        <v>9720</v>
      </c>
      <c r="BN2983" s="210">
        <v>8946.5300000000007</v>
      </c>
    </row>
    <row r="2984" spans="13:66" x14ac:dyDescent="0.55000000000000004">
      <c r="M2984" s="250" t="s">
        <v>43876</v>
      </c>
      <c r="N2984" s="250"/>
      <c r="O2984" s="251">
        <v>114713.57</v>
      </c>
      <c r="Q2984" s="224" t="s">
        <v>37500</v>
      </c>
      <c r="R2984" s="224"/>
      <c r="S2984" s="225">
        <v>11714.5</v>
      </c>
      <c r="U2984" s="203" t="s">
        <v>4209</v>
      </c>
      <c r="V2984" s="203"/>
      <c r="W2984" s="204">
        <v>43607.8</v>
      </c>
      <c r="AF2984" t="s">
        <v>36608</v>
      </c>
      <c r="AG2984">
        <v>672.28</v>
      </c>
      <c r="AI2984" s="276" t="s">
        <v>34919</v>
      </c>
      <c r="AJ2984" s="277">
        <v>5887.52</v>
      </c>
      <c r="AL2984" s="246" t="s">
        <v>48756</v>
      </c>
      <c r="AM2984" s="247">
        <v>2282.48</v>
      </c>
      <c r="AO2984" s="226" t="s">
        <v>51927</v>
      </c>
      <c r="AP2984" s="227">
        <v>1967.55</v>
      </c>
      <c r="AR2984" s="207" t="s">
        <v>17455</v>
      </c>
      <c r="AS2984" s="208">
        <v>2200</v>
      </c>
      <c r="AT2984" s="93"/>
      <c r="AU2984" s="199" t="s">
        <v>27680</v>
      </c>
      <c r="AV2984" s="200">
        <v>18819.63</v>
      </c>
      <c r="BD2984" s="263"/>
      <c r="BE2984" s="264"/>
      <c r="BG2984" s="252" t="s">
        <v>9777</v>
      </c>
      <c r="BH2984" s="253">
        <v>533416.94999999995</v>
      </c>
      <c r="BJ2984" s="230" t="s">
        <v>38205</v>
      </c>
      <c r="BK2984" s="231">
        <v>11714.5</v>
      </c>
      <c r="BM2984" s="209" t="s">
        <v>11645</v>
      </c>
      <c r="BN2984" s="210">
        <v>417320.6</v>
      </c>
    </row>
    <row r="2985" spans="13:66" x14ac:dyDescent="0.55000000000000004">
      <c r="M2985" s="250" t="s">
        <v>60170</v>
      </c>
      <c r="N2985" s="250"/>
      <c r="O2985" s="251">
        <v>1911709.88</v>
      </c>
      <c r="Q2985" s="224" t="s">
        <v>37503</v>
      </c>
      <c r="R2985" s="224"/>
      <c r="S2985" s="225">
        <v>21703</v>
      </c>
      <c r="U2985" s="203" t="s">
        <v>4286</v>
      </c>
      <c r="V2985" s="203"/>
      <c r="W2985" s="204">
        <v>556</v>
      </c>
      <c r="AF2985" t="s">
        <v>68512</v>
      </c>
      <c r="AG2985" s="284">
        <v>115000</v>
      </c>
      <c r="AI2985" s="276" t="s">
        <v>34920</v>
      </c>
      <c r="AJ2985" s="277">
        <v>76637.77</v>
      </c>
      <c r="AL2985" s="246" t="s">
        <v>51961</v>
      </c>
      <c r="AM2985" s="247">
        <v>16948.18</v>
      </c>
      <c r="AO2985" s="226" t="s">
        <v>33279</v>
      </c>
      <c r="AP2985" s="227">
        <v>112233.78</v>
      </c>
      <c r="AR2985" s="207" t="s">
        <v>17456</v>
      </c>
      <c r="AS2985" s="208">
        <v>225.2</v>
      </c>
      <c r="AT2985" s="93"/>
      <c r="AU2985" s="199" t="s">
        <v>14234</v>
      </c>
      <c r="AV2985" s="200">
        <v>500</v>
      </c>
      <c r="BD2985" s="263"/>
      <c r="BE2985" s="264"/>
      <c r="BG2985" s="252" t="s">
        <v>9778</v>
      </c>
      <c r="BH2985" s="253">
        <v>5923962.8300000001</v>
      </c>
      <c r="BJ2985" s="230" t="s">
        <v>38213</v>
      </c>
      <c r="BK2985" s="231">
        <v>21703</v>
      </c>
      <c r="BM2985" s="209" t="s">
        <v>9969</v>
      </c>
      <c r="BN2985" s="210">
        <v>1096854.72</v>
      </c>
    </row>
    <row r="2986" spans="13:66" x14ac:dyDescent="0.55000000000000004">
      <c r="Q2986" s="224" t="s">
        <v>37511</v>
      </c>
      <c r="R2986" s="224"/>
      <c r="S2986" s="225">
        <v>27659.32</v>
      </c>
      <c r="U2986" s="203" t="s">
        <v>3523</v>
      </c>
      <c r="V2986" s="203"/>
      <c r="W2986" s="204">
        <v>6858</v>
      </c>
      <c r="AF2986" t="s">
        <v>71606</v>
      </c>
      <c r="AG2986" s="284">
        <v>95525</v>
      </c>
      <c r="AI2986" s="276" t="s">
        <v>39077</v>
      </c>
      <c r="AJ2986" s="277">
        <v>27955.17</v>
      </c>
      <c r="AL2986" s="246" t="s">
        <v>34742</v>
      </c>
      <c r="AM2986" s="247">
        <v>218050.1</v>
      </c>
      <c r="AO2986" s="226" t="s">
        <v>17566</v>
      </c>
      <c r="AP2986" s="227">
        <v>19793.2</v>
      </c>
      <c r="AR2986" s="207" t="s">
        <v>17457</v>
      </c>
      <c r="AS2986" s="208">
        <v>603.51</v>
      </c>
      <c r="AT2986" s="93"/>
      <c r="AU2986" s="199" t="s">
        <v>32770</v>
      </c>
      <c r="AV2986" s="200">
        <v>226.52</v>
      </c>
      <c r="BD2986" s="263"/>
      <c r="BE2986" s="264"/>
      <c r="BG2986" s="252" t="s">
        <v>9779</v>
      </c>
      <c r="BH2986" s="253">
        <v>108032.93</v>
      </c>
      <c r="BJ2986" s="230" t="s">
        <v>38233</v>
      </c>
      <c r="BK2986" s="231">
        <v>27659.32</v>
      </c>
      <c r="BM2986" s="209" t="s">
        <v>6796</v>
      </c>
      <c r="BN2986" s="210">
        <v>221444.42</v>
      </c>
    </row>
    <row r="2987" spans="13:66" x14ac:dyDescent="0.55000000000000004">
      <c r="Q2987" s="224" t="s">
        <v>37512</v>
      </c>
      <c r="R2987" s="224"/>
      <c r="S2987" s="225">
        <v>10280.530000000001</v>
      </c>
      <c r="U2987" s="203" t="s">
        <v>3524</v>
      </c>
      <c r="V2987" s="203"/>
      <c r="W2987" s="204">
        <v>2823</v>
      </c>
      <c r="AF2987" t="s">
        <v>68513</v>
      </c>
      <c r="AG2987" s="284">
        <v>1294</v>
      </c>
      <c r="AI2987" s="276" t="s">
        <v>62614</v>
      </c>
      <c r="AJ2987" s="277">
        <v>-83500.149999999994</v>
      </c>
      <c r="AL2987" s="246" t="s">
        <v>48757</v>
      </c>
      <c r="AM2987" s="247">
        <v>35786.74</v>
      </c>
      <c r="AO2987" s="226" t="s">
        <v>33280</v>
      </c>
      <c r="AP2987" s="227">
        <v>34791.72</v>
      </c>
      <c r="AR2987" s="207" t="s">
        <v>17458</v>
      </c>
      <c r="AS2987" s="208">
        <v>1515.76</v>
      </c>
      <c r="AT2987" s="93"/>
      <c r="AU2987" s="199" t="s">
        <v>14235</v>
      </c>
      <c r="AV2987" s="200">
        <v>-6.74</v>
      </c>
      <c r="BD2987" s="263"/>
      <c r="BE2987" s="264"/>
      <c r="BG2987" s="252" t="s">
        <v>3676</v>
      </c>
      <c r="BH2987" s="253">
        <v>3225855.12</v>
      </c>
      <c r="BJ2987" s="230" t="s">
        <v>38237</v>
      </c>
      <c r="BK2987" s="231">
        <v>10280.530000000001</v>
      </c>
      <c r="BM2987" s="209" t="s">
        <v>6981</v>
      </c>
      <c r="BN2987" s="210">
        <v>17703</v>
      </c>
    </row>
    <row r="2988" spans="13:66" x14ac:dyDescent="0.55000000000000004">
      <c r="Q2988" s="224" t="s">
        <v>37513</v>
      </c>
      <c r="R2988" s="224"/>
      <c r="S2988" s="225">
        <v>1397.19</v>
      </c>
      <c r="U2988" s="203" t="s">
        <v>3525</v>
      </c>
      <c r="V2988" s="203"/>
      <c r="W2988" s="204">
        <v>168831</v>
      </c>
      <c r="AF2988" t="s">
        <v>36611</v>
      </c>
      <c r="AG2988" s="284">
        <v>17692.59</v>
      </c>
      <c r="AI2988" s="276" t="s">
        <v>42351</v>
      </c>
      <c r="AJ2988" s="277">
        <v>2570965.0699999998</v>
      </c>
      <c r="AL2988" s="246" t="s">
        <v>36126</v>
      </c>
      <c r="AM2988" s="247">
        <v>44964.97</v>
      </c>
      <c r="AO2988" s="226" t="s">
        <v>17567</v>
      </c>
      <c r="AP2988" s="227">
        <v>2718.8</v>
      </c>
      <c r="AR2988" s="207" t="s">
        <v>17459</v>
      </c>
      <c r="AS2988" s="208">
        <v>19046.46</v>
      </c>
      <c r="AT2988" s="93"/>
      <c r="AU2988" s="199" t="s">
        <v>14236</v>
      </c>
      <c r="AV2988" s="200">
        <v>48918</v>
      </c>
      <c r="BD2988" s="263"/>
      <c r="BE2988" s="264"/>
      <c r="BG2988" s="252" t="s">
        <v>9780</v>
      </c>
      <c r="BH2988" s="253">
        <v>18287844.800000001</v>
      </c>
      <c r="BJ2988" s="230" t="s">
        <v>38238</v>
      </c>
      <c r="BK2988" s="231">
        <v>1397.19</v>
      </c>
      <c r="BM2988" s="209" t="s">
        <v>7474</v>
      </c>
      <c r="BN2988" s="210">
        <v>93796</v>
      </c>
    </row>
    <row r="2989" spans="13:66" x14ac:dyDescent="0.55000000000000004">
      <c r="Q2989" s="224" t="s">
        <v>37514</v>
      </c>
      <c r="R2989" s="224"/>
      <c r="S2989" s="225">
        <v>26400.83</v>
      </c>
      <c r="U2989" s="203" t="s">
        <v>3526</v>
      </c>
      <c r="V2989" s="203"/>
      <c r="W2989" s="204">
        <v>1623.1</v>
      </c>
      <c r="AF2989" t="s">
        <v>59778</v>
      </c>
      <c r="AG2989" s="284">
        <v>26199.66</v>
      </c>
      <c r="AI2989" s="276" t="s">
        <v>18892</v>
      </c>
      <c r="AJ2989" s="277">
        <v>2141878.12</v>
      </c>
      <c r="AL2989" s="246" t="s">
        <v>34743</v>
      </c>
      <c r="AM2989" s="247">
        <v>59055.33</v>
      </c>
      <c r="AO2989" s="226" t="s">
        <v>17568</v>
      </c>
      <c r="AP2989" s="227">
        <v>17215</v>
      </c>
      <c r="AR2989" s="207" t="s">
        <v>17460</v>
      </c>
      <c r="AS2989" s="208">
        <v>387.24</v>
      </c>
      <c r="AT2989" s="93"/>
      <c r="AU2989" s="199" t="s">
        <v>14237</v>
      </c>
      <c r="AV2989" s="200">
        <v>17164.98</v>
      </c>
      <c r="BD2989" s="263"/>
      <c r="BE2989" s="264"/>
      <c r="BG2989" s="252" t="s">
        <v>5862</v>
      </c>
      <c r="BH2989" s="253">
        <v>4833702.2699999996</v>
      </c>
      <c r="BJ2989" s="230" t="s">
        <v>38243</v>
      </c>
      <c r="BK2989" s="231">
        <v>26400.83</v>
      </c>
      <c r="BM2989" s="209" t="s">
        <v>7642</v>
      </c>
      <c r="BN2989" s="210">
        <v>56322</v>
      </c>
    </row>
    <row r="2990" spans="13:66" x14ac:dyDescent="0.55000000000000004">
      <c r="Q2990" s="224" t="s">
        <v>37516</v>
      </c>
      <c r="R2990" s="224"/>
      <c r="S2990" s="225">
        <v>7347</v>
      </c>
      <c r="U2990" s="203" t="s">
        <v>3527</v>
      </c>
      <c r="V2990" s="203"/>
      <c r="W2990" s="204">
        <v>2844</v>
      </c>
      <c r="AF2990" t="s">
        <v>57737</v>
      </c>
      <c r="AG2990">
        <v>153.12</v>
      </c>
      <c r="AI2990" s="276" t="s">
        <v>66556</v>
      </c>
      <c r="AJ2990" s="277">
        <v>12731.6</v>
      </c>
      <c r="AL2990" s="246" t="s">
        <v>48758</v>
      </c>
      <c r="AM2990" s="247">
        <v>2708.28</v>
      </c>
      <c r="AO2990" s="226" t="s">
        <v>34723</v>
      </c>
      <c r="AP2990" s="227">
        <v>122000</v>
      </c>
      <c r="AR2990" s="207" t="s">
        <v>17461</v>
      </c>
      <c r="AS2990" s="208">
        <v>640</v>
      </c>
      <c r="AT2990" s="93"/>
      <c r="AU2990" s="199" t="s">
        <v>14238</v>
      </c>
      <c r="AV2990" s="200">
        <v>15671</v>
      </c>
      <c r="BD2990" s="263"/>
      <c r="BE2990" s="264"/>
      <c r="BG2990" s="252" t="s">
        <v>9781</v>
      </c>
      <c r="BH2990" s="253">
        <v>2729643.9</v>
      </c>
      <c r="BJ2990" s="230" t="s">
        <v>38246</v>
      </c>
      <c r="BK2990" s="231">
        <v>7347</v>
      </c>
      <c r="BM2990" s="209" t="s">
        <v>7878</v>
      </c>
      <c r="BN2990" s="210">
        <v>14057</v>
      </c>
    </row>
    <row r="2991" spans="13:66" x14ac:dyDescent="0.55000000000000004">
      <c r="Q2991" s="224" t="s">
        <v>37517</v>
      </c>
      <c r="R2991" s="224"/>
      <c r="S2991" s="225">
        <v>31201.71</v>
      </c>
      <c r="U2991" s="203" t="s">
        <v>4288</v>
      </c>
      <c r="V2991" s="203"/>
      <c r="W2991" s="204">
        <v>8298</v>
      </c>
      <c r="AF2991" t="s">
        <v>35481</v>
      </c>
      <c r="AG2991" s="284">
        <v>41711.72</v>
      </c>
      <c r="AI2991" s="276" t="s">
        <v>34921</v>
      </c>
      <c r="AJ2991" s="277">
        <v>4100</v>
      </c>
      <c r="AL2991" s="246" t="s">
        <v>60279</v>
      </c>
      <c r="AM2991" s="247">
        <v>8271</v>
      </c>
      <c r="AO2991" s="226" t="s">
        <v>38950</v>
      </c>
      <c r="AP2991" s="227">
        <v>25690</v>
      </c>
      <c r="AR2991" s="207" t="s">
        <v>17462</v>
      </c>
      <c r="AS2991" s="208">
        <v>26687.5</v>
      </c>
      <c r="AT2991" s="93"/>
      <c r="AU2991" s="199" t="s">
        <v>32771</v>
      </c>
      <c r="AV2991" s="200">
        <v>20844.11</v>
      </c>
      <c r="BD2991" s="263"/>
      <c r="BE2991" s="264"/>
      <c r="BG2991" s="252" t="s">
        <v>9782</v>
      </c>
      <c r="BH2991" s="253">
        <v>9307310.6799999997</v>
      </c>
      <c r="BJ2991" s="230" t="s">
        <v>38251</v>
      </c>
      <c r="BK2991" s="231">
        <v>31201.71</v>
      </c>
      <c r="BM2991" s="209" t="s">
        <v>8126</v>
      </c>
      <c r="BN2991" s="210">
        <v>34234.720000000001</v>
      </c>
    </row>
    <row r="2992" spans="13:66" x14ac:dyDescent="0.55000000000000004">
      <c r="Q2992" s="224" t="s">
        <v>37518</v>
      </c>
      <c r="R2992" s="224"/>
      <c r="S2992" s="225">
        <v>10135.14</v>
      </c>
      <c r="U2992" s="203" t="s">
        <v>4293</v>
      </c>
      <c r="V2992" s="203"/>
      <c r="W2992" s="204">
        <v>6423</v>
      </c>
      <c r="AF2992" t="s">
        <v>35482</v>
      </c>
      <c r="AG2992" s="284">
        <v>116773.32</v>
      </c>
      <c r="AI2992" s="276" t="s">
        <v>57370</v>
      </c>
      <c r="AJ2992" s="277">
        <v>52097.7</v>
      </c>
      <c r="AL2992" s="246" t="s">
        <v>51963</v>
      </c>
      <c r="AM2992" s="247">
        <v>9600</v>
      </c>
      <c r="AO2992" s="226" t="s">
        <v>48752</v>
      </c>
      <c r="AP2992" s="227">
        <v>1672.78</v>
      </c>
      <c r="AR2992" s="207" t="s">
        <v>17463</v>
      </c>
      <c r="AS2992" s="208">
        <v>2120.19</v>
      </c>
      <c r="AT2992" s="93"/>
      <c r="AU2992" s="199" t="s">
        <v>32772</v>
      </c>
      <c r="AV2992" s="200">
        <v>11347.89</v>
      </c>
      <c r="BD2992" s="263"/>
      <c r="BE2992" s="264"/>
      <c r="BG2992" s="252" t="s">
        <v>9783</v>
      </c>
      <c r="BH2992" s="253">
        <v>94726.56</v>
      </c>
      <c r="BJ2992" s="230" t="s">
        <v>38253</v>
      </c>
      <c r="BK2992" s="231">
        <v>10135.14</v>
      </c>
      <c r="BM2992" s="209" t="s">
        <v>8401</v>
      </c>
      <c r="BN2992" s="210">
        <v>124255</v>
      </c>
    </row>
    <row r="2993" spans="17:66" x14ac:dyDescent="0.55000000000000004">
      <c r="Q2993" s="224" t="s">
        <v>37519</v>
      </c>
      <c r="R2993" s="224"/>
      <c r="S2993" s="225">
        <v>56349.88</v>
      </c>
      <c r="U2993" s="203" t="s">
        <v>4294</v>
      </c>
      <c r="V2993" s="203"/>
      <c r="W2993" s="204">
        <v>2859</v>
      </c>
      <c r="AF2993" t="s">
        <v>35483</v>
      </c>
      <c r="AG2993" s="284">
        <v>45634.93</v>
      </c>
      <c r="AI2993" s="276" t="s">
        <v>61089</v>
      </c>
      <c r="AJ2993" s="277">
        <v>11796.65</v>
      </c>
      <c r="AL2993" s="246" t="s">
        <v>34744</v>
      </c>
      <c r="AM2993" s="247">
        <v>29448.87</v>
      </c>
      <c r="AO2993" s="226" t="s">
        <v>17569</v>
      </c>
      <c r="AP2993" s="227">
        <v>27376.62</v>
      </c>
      <c r="AR2993" s="207" t="s">
        <v>17464</v>
      </c>
      <c r="AS2993" s="208">
        <v>5869.8</v>
      </c>
      <c r="AT2993" s="93"/>
      <c r="AU2993" s="199" t="s">
        <v>27715</v>
      </c>
      <c r="AV2993" s="200">
        <v>20844.11</v>
      </c>
      <c r="BD2993" s="263"/>
      <c r="BE2993" s="264"/>
      <c r="BG2993" s="252" t="s">
        <v>9784</v>
      </c>
      <c r="BH2993" s="253">
        <v>122693.28</v>
      </c>
      <c r="BJ2993" s="230" t="s">
        <v>38258</v>
      </c>
      <c r="BK2993" s="231">
        <v>56349.88</v>
      </c>
      <c r="BM2993" s="209" t="s">
        <v>8567</v>
      </c>
      <c r="BN2993" s="210">
        <v>65294</v>
      </c>
    </row>
    <row r="2994" spans="17:66" x14ac:dyDescent="0.55000000000000004">
      <c r="Q2994" s="224" t="s">
        <v>37520</v>
      </c>
      <c r="R2994" s="224"/>
      <c r="S2994" s="225">
        <v>8186</v>
      </c>
      <c r="U2994" s="203" t="s">
        <v>4295</v>
      </c>
      <c r="V2994" s="203"/>
      <c r="W2994" s="204">
        <v>3132</v>
      </c>
      <c r="AF2994" t="s">
        <v>47182</v>
      </c>
      <c r="AG2994" s="284">
        <v>327124.84000000003</v>
      </c>
      <c r="AI2994" s="276" t="s">
        <v>67396</v>
      </c>
      <c r="AJ2994" s="277">
        <v>432.82</v>
      </c>
      <c r="AL2994" s="246" t="s">
        <v>34745</v>
      </c>
      <c r="AM2994" s="247">
        <v>84814.43</v>
      </c>
      <c r="AO2994" s="226" t="s">
        <v>33281</v>
      </c>
      <c r="AP2994" s="227">
        <v>39999.35</v>
      </c>
      <c r="AR2994" s="207" t="s">
        <v>17465</v>
      </c>
      <c r="AS2994" s="208">
        <v>19990</v>
      </c>
      <c r="AT2994" s="93"/>
      <c r="AU2994" s="199" t="s">
        <v>14239</v>
      </c>
      <c r="AV2994" s="200">
        <v>27018.89</v>
      </c>
      <c r="BD2994" s="263"/>
      <c r="BE2994" s="264"/>
      <c r="BG2994" s="252" t="s">
        <v>9785</v>
      </c>
      <c r="BH2994" s="253">
        <v>92452.75</v>
      </c>
      <c r="BJ2994" s="230" t="s">
        <v>38260</v>
      </c>
      <c r="BK2994" s="231">
        <v>8186</v>
      </c>
      <c r="BM2994" s="209" t="s">
        <v>8781</v>
      </c>
      <c r="BN2994" s="210">
        <v>8683.7199999999993</v>
      </c>
    </row>
    <row r="2995" spans="17:66" x14ac:dyDescent="0.55000000000000004">
      <c r="Q2995" s="224" t="s">
        <v>37521</v>
      </c>
      <c r="R2995" s="224"/>
      <c r="S2995" s="225">
        <v>19302</v>
      </c>
      <c r="U2995" s="203" t="s">
        <v>3529</v>
      </c>
      <c r="V2995" s="203"/>
      <c r="W2995" s="204">
        <v>9442.1200000000008</v>
      </c>
      <c r="AF2995" t="s">
        <v>53422</v>
      </c>
      <c r="AG2995" s="284">
        <v>2038.59</v>
      </c>
      <c r="AI2995" s="276" t="s">
        <v>61090</v>
      </c>
      <c r="AJ2995" s="277">
        <v>2682.57</v>
      </c>
      <c r="AL2995" s="246" t="s">
        <v>34746</v>
      </c>
      <c r="AM2995" s="247">
        <v>39324.44</v>
      </c>
      <c r="AO2995" s="226" t="s">
        <v>33282</v>
      </c>
      <c r="AP2995" s="227">
        <v>18968.919999999998</v>
      </c>
      <c r="AR2995" s="207" t="s">
        <v>17466</v>
      </c>
      <c r="AS2995" s="208">
        <v>572.16</v>
      </c>
      <c r="AT2995" s="93"/>
      <c r="AU2995" s="199" t="s">
        <v>14240</v>
      </c>
      <c r="AV2995" s="200">
        <v>13557.59</v>
      </c>
      <c r="BD2995" s="263"/>
      <c r="BE2995" s="264"/>
      <c r="BG2995" s="252" t="s">
        <v>9786</v>
      </c>
      <c r="BH2995" s="253">
        <v>3225156.32</v>
      </c>
      <c r="BJ2995" s="230" t="s">
        <v>38261</v>
      </c>
      <c r="BK2995" s="231">
        <v>19302</v>
      </c>
      <c r="BM2995" s="209" t="s">
        <v>9066</v>
      </c>
      <c r="BN2995" s="210">
        <v>187883</v>
      </c>
    </row>
    <row r="2996" spans="17:66" x14ac:dyDescent="0.55000000000000004">
      <c r="Q2996" s="224" t="s">
        <v>37522</v>
      </c>
      <c r="R2996" s="224"/>
      <c r="S2996" s="225">
        <v>43616.54</v>
      </c>
      <c r="U2996" s="203" t="s">
        <v>4217</v>
      </c>
      <c r="V2996" s="203"/>
      <c r="W2996" s="204">
        <v>113419</v>
      </c>
      <c r="AF2996" t="s">
        <v>66698</v>
      </c>
      <c r="AG2996" s="284">
        <v>83208.31</v>
      </c>
      <c r="AI2996" s="276" t="s">
        <v>69865</v>
      </c>
      <c r="AJ2996" s="277">
        <v>740.04</v>
      </c>
      <c r="AL2996" s="246" t="s">
        <v>44594</v>
      </c>
      <c r="AM2996" s="247">
        <v>2287.7199999999998</v>
      </c>
      <c r="AO2996" s="226" t="s">
        <v>40177</v>
      </c>
      <c r="AP2996" s="227">
        <v>1260</v>
      </c>
      <c r="AR2996" s="207" t="s">
        <v>17467</v>
      </c>
      <c r="AS2996" s="208">
        <v>4918</v>
      </c>
      <c r="AT2996" s="93"/>
      <c r="AU2996" s="199" t="s">
        <v>14241</v>
      </c>
      <c r="AV2996" s="200">
        <v>14997.6</v>
      </c>
      <c r="BD2996" s="263"/>
      <c r="BE2996" s="264"/>
      <c r="BG2996" s="252" t="s">
        <v>9788</v>
      </c>
      <c r="BH2996" s="253">
        <v>2520603.27</v>
      </c>
      <c r="BJ2996" s="230" t="s">
        <v>38266</v>
      </c>
      <c r="BK2996" s="231">
        <v>43616.54</v>
      </c>
      <c r="BM2996" s="209" t="s">
        <v>9379</v>
      </c>
      <c r="BN2996" s="210">
        <v>918202.09</v>
      </c>
    </row>
    <row r="2997" spans="17:66" x14ac:dyDescent="0.55000000000000004">
      <c r="Q2997" s="224" t="s">
        <v>37526</v>
      </c>
      <c r="R2997" s="224"/>
      <c r="S2997" s="225">
        <v>56254.69</v>
      </c>
      <c r="U2997" s="203" t="s">
        <v>3530</v>
      </c>
      <c r="V2997" s="203"/>
      <c r="W2997" s="204">
        <v>21087</v>
      </c>
      <c r="AF2997" t="s">
        <v>53423</v>
      </c>
      <c r="AG2997" s="284">
        <v>12500</v>
      </c>
      <c r="AI2997" s="276" t="s">
        <v>67397</v>
      </c>
      <c r="AJ2997" s="277">
        <v>686.59</v>
      </c>
      <c r="AL2997" s="246" t="s">
        <v>34747</v>
      </c>
      <c r="AM2997" s="247">
        <v>88303.03</v>
      </c>
      <c r="AO2997" s="226" t="s">
        <v>34724</v>
      </c>
      <c r="AP2997" s="227">
        <v>25477</v>
      </c>
      <c r="AR2997" s="207" t="s">
        <v>17468</v>
      </c>
      <c r="AS2997" s="208">
        <v>2051.9</v>
      </c>
      <c r="AT2997" s="93"/>
      <c r="AU2997" s="199" t="s">
        <v>14242</v>
      </c>
      <c r="AV2997" s="200">
        <v>100246.18</v>
      </c>
      <c r="BD2997" s="263"/>
      <c r="BE2997" s="264"/>
      <c r="BG2997" s="252" t="s">
        <v>9789</v>
      </c>
      <c r="BH2997" s="253">
        <v>1138772.8700000001</v>
      </c>
      <c r="BJ2997" s="230" t="s">
        <v>38286</v>
      </c>
      <c r="BK2997" s="231">
        <v>56254.69</v>
      </c>
      <c r="BM2997" s="209" t="s">
        <v>9676</v>
      </c>
      <c r="BN2997" s="210">
        <v>87197.95</v>
      </c>
    </row>
    <row r="2998" spans="17:66" x14ac:dyDescent="0.55000000000000004">
      <c r="Q2998" s="224" t="s">
        <v>37528</v>
      </c>
      <c r="R2998" s="224"/>
      <c r="S2998" s="225">
        <v>7358</v>
      </c>
      <c r="U2998" s="203" t="s">
        <v>3531</v>
      </c>
      <c r="V2998" s="203"/>
      <c r="W2998" s="204">
        <v>4078</v>
      </c>
      <c r="AF2998" t="s">
        <v>53425</v>
      </c>
      <c r="AG2998" s="284">
        <v>41590.92</v>
      </c>
      <c r="AI2998" s="276" t="s">
        <v>67398</v>
      </c>
      <c r="AJ2998" s="277">
        <v>52.52</v>
      </c>
      <c r="AL2998" s="246" t="s">
        <v>40178</v>
      </c>
      <c r="AM2998" s="247">
        <v>83315.58</v>
      </c>
      <c r="AO2998" s="226" t="s">
        <v>51928</v>
      </c>
      <c r="AP2998" s="227">
        <v>101165.74</v>
      </c>
      <c r="AR2998" s="207" t="s">
        <v>17469</v>
      </c>
      <c r="AS2998" s="208">
        <v>58419.22</v>
      </c>
      <c r="AT2998" s="93"/>
      <c r="AU2998" s="199" t="s">
        <v>14243</v>
      </c>
      <c r="AV2998" s="200">
        <v>52510.01</v>
      </c>
      <c r="BD2998" s="263"/>
      <c r="BE2998" s="264"/>
      <c r="BG2998" s="252" t="s">
        <v>9790</v>
      </c>
      <c r="BH2998" s="253">
        <v>22155098.109999999</v>
      </c>
      <c r="BJ2998" s="230" t="s">
        <v>38292</v>
      </c>
      <c r="BK2998" s="231">
        <v>7358</v>
      </c>
      <c r="BM2998" s="209" t="s">
        <v>9721</v>
      </c>
      <c r="BN2998" s="210">
        <v>16768.82</v>
      </c>
    </row>
    <row r="2999" spans="17:66" x14ac:dyDescent="0.55000000000000004">
      <c r="Q2999" s="224" t="s">
        <v>37529</v>
      </c>
      <c r="R2999" s="224"/>
      <c r="S2999" s="225">
        <v>31918.78</v>
      </c>
      <c r="U2999" s="203" t="s">
        <v>4297</v>
      </c>
      <c r="V2999" s="203"/>
      <c r="W2999" s="204">
        <v>3657</v>
      </c>
      <c r="AF2999" t="s">
        <v>40568</v>
      </c>
      <c r="AG2999" s="284">
        <v>255421.4</v>
      </c>
      <c r="AI2999" s="276" t="s">
        <v>67399</v>
      </c>
      <c r="AJ2999" s="277">
        <v>171.79</v>
      </c>
      <c r="AL2999" s="246" t="s">
        <v>55918</v>
      </c>
      <c r="AM2999" s="247">
        <v>60964.959999999999</v>
      </c>
      <c r="AO2999" s="226" t="s">
        <v>33283</v>
      </c>
      <c r="AP2999" s="227">
        <v>228262.82</v>
      </c>
      <c r="AR2999" s="207" t="s">
        <v>17470</v>
      </c>
      <c r="AS2999" s="208">
        <v>39173.879999999997</v>
      </c>
      <c r="AT2999" s="93"/>
      <c r="AU2999" s="199" t="s">
        <v>14244</v>
      </c>
      <c r="AV2999" s="200">
        <v>39139.32</v>
      </c>
      <c r="BD2999" s="263"/>
      <c r="BE2999" s="264"/>
      <c r="BG2999" s="252" t="s">
        <v>9791</v>
      </c>
      <c r="BH2999" s="253">
        <v>223142.8</v>
      </c>
      <c r="BJ2999" s="230" t="s">
        <v>38295</v>
      </c>
      <c r="BK2999" s="231">
        <v>31918.78</v>
      </c>
      <c r="BM2999" s="209" t="s">
        <v>11646</v>
      </c>
      <c r="BN2999" s="210">
        <v>36926.93</v>
      </c>
    </row>
    <row r="3000" spans="17:66" x14ac:dyDescent="0.55000000000000004">
      <c r="Q3000" s="224" t="s">
        <v>37532</v>
      </c>
      <c r="R3000" s="224"/>
      <c r="S3000" s="225">
        <v>1112.5999999999999</v>
      </c>
      <c r="U3000" s="203" t="s">
        <v>3532</v>
      </c>
      <c r="V3000" s="203"/>
      <c r="W3000" s="204">
        <v>1000</v>
      </c>
      <c r="AF3000" t="s">
        <v>62483</v>
      </c>
      <c r="AG3000" s="284">
        <v>183377.29</v>
      </c>
      <c r="AI3000" s="276" t="s">
        <v>66557</v>
      </c>
      <c r="AJ3000" s="277">
        <v>33387.5</v>
      </c>
      <c r="AL3000" s="246" t="s">
        <v>36127</v>
      </c>
      <c r="AM3000" s="247">
        <v>32879.620000000003</v>
      </c>
      <c r="AO3000" s="226" t="s">
        <v>33284</v>
      </c>
      <c r="AP3000" s="227">
        <v>101962.34</v>
      </c>
      <c r="AR3000" s="207" t="s">
        <v>17471</v>
      </c>
      <c r="AS3000" s="208">
        <v>1408</v>
      </c>
      <c r="AT3000" s="93"/>
      <c r="AU3000" s="199" t="s">
        <v>14245</v>
      </c>
      <c r="AV3000" s="200">
        <v>16174.97</v>
      </c>
      <c r="BD3000" s="263"/>
      <c r="BE3000" s="264"/>
      <c r="BG3000" s="252" t="s">
        <v>9792</v>
      </c>
      <c r="BH3000" s="253">
        <v>11655854.92</v>
      </c>
      <c r="BJ3000" s="230" t="s">
        <v>38305</v>
      </c>
      <c r="BK3000" s="231">
        <v>1112.5999999999999</v>
      </c>
      <c r="BM3000" s="209" t="s">
        <v>12258</v>
      </c>
      <c r="BN3000" s="210">
        <v>20121.71</v>
      </c>
    </row>
    <row r="3001" spans="17:66" x14ac:dyDescent="0.55000000000000004">
      <c r="Q3001" s="224" t="s">
        <v>37533</v>
      </c>
      <c r="R3001" s="224"/>
      <c r="S3001" s="225">
        <v>10292</v>
      </c>
      <c r="U3001" s="203" t="s">
        <v>3533</v>
      </c>
      <c r="V3001" s="203"/>
      <c r="W3001" s="204">
        <v>8178.01</v>
      </c>
      <c r="AF3001" t="s">
        <v>42830</v>
      </c>
      <c r="AG3001" s="284">
        <v>98822.77</v>
      </c>
      <c r="AI3001" s="276" t="s">
        <v>66558</v>
      </c>
      <c r="AJ3001" s="277">
        <v>19787.740000000002</v>
      </c>
      <c r="AL3001" s="246" t="s">
        <v>61324</v>
      </c>
      <c r="AM3001" s="247">
        <v>3490</v>
      </c>
      <c r="AO3001" s="226" t="s">
        <v>17571</v>
      </c>
      <c r="AP3001" s="227">
        <v>19989.439999999999</v>
      </c>
      <c r="AR3001" s="207" t="s">
        <v>17472</v>
      </c>
      <c r="AS3001" s="208">
        <v>5108.88</v>
      </c>
      <c r="AT3001" s="93"/>
      <c r="AU3001" s="199" t="s">
        <v>14246</v>
      </c>
      <c r="AV3001" s="200">
        <v>32850.94</v>
      </c>
      <c r="BD3001" s="263"/>
      <c r="BE3001" s="264"/>
      <c r="BG3001" s="252" t="s">
        <v>9793</v>
      </c>
      <c r="BH3001" s="253">
        <v>3555787.82</v>
      </c>
      <c r="BJ3001" s="230" t="s">
        <v>38307</v>
      </c>
      <c r="BK3001" s="231">
        <v>10292</v>
      </c>
      <c r="BM3001" s="209" t="s">
        <v>11991</v>
      </c>
      <c r="BN3001" s="210">
        <v>423473.02</v>
      </c>
    </row>
    <row r="3002" spans="17:66" x14ac:dyDescent="0.55000000000000004">
      <c r="Q3002" s="224" t="s">
        <v>37538</v>
      </c>
      <c r="R3002" s="224"/>
      <c r="S3002" s="225">
        <v>17459.84</v>
      </c>
      <c r="U3002" s="203" t="s">
        <v>4222</v>
      </c>
      <c r="V3002" s="203"/>
      <c r="W3002" s="204">
        <v>95843.21</v>
      </c>
      <c r="AF3002" t="s">
        <v>36613</v>
      </c>
      <c r="AG3002" s="284">
        <v>374578.41</v>
      </c>
      <c r="AI3002" s="276" t="s">
        <v>59035</v>
      </c>
      <c r="AJ3002" s="277">
        <v>3202.22</v>
      </c>
      <c r="AL3002" s="246" t="s">
        <v>42267</v>
      </c>
      <c r="AM3002" s="247">
        <v>523269.3</v>
      </c>
      <c r="AO3002" s="226" t="s">
        <v>48753</v>
      </c>
      <c r="AP3002" s="227">
        <v>36248</v>
      </c>
      <c r="AR3002" s="207" t="s">
        <v>17473</v>
      </c>
      <c r="AS3002" s="208">
        <v>322.79000000000002</v>
      </c>
      <c r="AT3002" s="93"/>
      <c r="AU3002" s="199" t="s">
        <v>14247</v>
      </c>
      <c r="AV3002" s="200">
        <v>13679.29</v>
      </c>
      <c r="BD3002" s="263"/>
      <c r="BE3002" s="264"/>
      <c r="BG3002" s="252" t="s">
        <v>9794</v>
      </c>
      <c r="BH3002" s="253">
        <v>111848.21</v>
      </c>
      <c r="BJ3002" s="230" t="s">
        <v>38320</v>
      </c>
      <c r="BK3002" s="231">
        <v>17459.84</v>
      </c>
      <c r="BM3002" s="209" t="s">
        <v>9970</v>
      </c>
      <c r="BN3002" s="210">
        <v>2326363.38</v>
      </c>
    </row>
    <row r="3003" spans="17:66" x14ac:dyDescent="0.55000000000000004">
      <c r="Q3003" s="224" t="s">
        <v>37540</v>
      </c>
      <c r="R3003" s="224"/>
      <c r="S3003" s="225">
        <v>19010</v>
      </c>
      <c r="U3003" s="203" t="s">
        <v>3534</v>
      </c>
      <c r="V3003" s="203"/>
      <c r="W3003" s="204">
        <v>7008</v>
      </c>
      <c r="AF3003" t="s">
        <v>58883</v>
      </c>
      <c r="AG3003" s="284">
        <v>29719.200000000001</v>
      </c>
      <c r="AI3003" s="276" t="s">
        <v>61360</v>
      </c>
      <c r="AJ3003" s="277">
        <v>1294.3800000000001</v>
      </c>
      <c r="AL3003" s="246" t="s">
        <v>34748</v>
      </c>
      <c r="AM3003" s="247">
        <v>1578428.08</v>
      </c>
      <c r="AO3003" s="226" t="s">
        <v>36124</v>
      </c>
      <c r="AP3003" s="227">
        <v>175923.41</v>
      </c>
      <c r="AR3003" s="207" t="s">
        <v>17474</v>
      </c>
      <c r="AS3003" s="208">
        <v>3500</v>
      </c>
      <c r="AT3003" s="93"/>
      <c r="AU3003" s="199" t="s">
        <v>32773</v>
      </c>
      <c r="AV3003" s="200">
        <v>226064</v>
      </c>
      <c r="BD3003" s="263"/>
      <c r="BE3003" s="264"/>
      <c r="BG3003" s="252" t="s">
        <v>9795</v>
      </c>
      <c r="BH3003" s="253">
        <v>1710614.07</v>
      </c>
      <c r="BJ3003" s="230" t="s">
        <v>38329</v>
      </c>
      <c r="BK3003" s="231">
        <v>19010</v>
      </c>
      <c r="BM3003" s="209" t="s">
        <v>6797</v>
      </c>
      <c r="BN3003" s="210">
        <v>16825.21</v>
      </c>
    </row>
    <row r="3004" spans="17:66" x14ac:dyDescent="0.55000000000000004">
      <c r="Q3004" s="224" t="s">
        <v>37542</v>
      </c>
      <c r="R3004" s="224"/>
      <c r="S3004" s="225">
        <v>87069.03</v>
      </c>
      <c r="U3004" s="203" t="s">
        <v>3535</v>
      </c>
      <c r="V3004" s="203"/>
      <c r="W3004" s="204">
        <v>15852.38</v>
      </c>
      <c r="AF3004" t="s">
        <v>39403</v>
      </c>
      <c r="AG3004" s="284">
        <v>50000.01</v>
      </c>
      <c r="AI3004" s="276" t="s">
        <v>66559</v>
      </c>
      <c r="AJ3004" s="277">
        <v>9110.25</v>
      </c>
      <c r="AL3004" s="246" t="s">
        <v>40179</v>
      </c>
      <c r="AM3004" s="247">
        <v>3156.89</v>
      </c>
      <c r="AO3004" s="226" t="s">
        <v>42262</v>
      </c>
      <c r="AP3004" s="227">
        <v>5023.29</v>
      </c>
      <c r="AR3004" s="207" t="s">
        <v>17475</v>
      </c>
      <c r="AS3004" s="208">
        <v>7752.89</v>
      </c>
      <c r="AT3004" s="93"/>
      <c r="AU3004" s="199" t="s">
        <v>14248</v>
      </c>
      <c r="AV3004" s="200">
        <v>13557.59</v>
      </c>
      <c r="BD3004" s="263"/>
      <c r="BE3004" s="264"/>
      <c r="BG3004" s="252" t="s">
        <v>9796</v>
      </c>
      <c r="BH3004" s="253">
        <v>22011161.57</v>
      </c>
      <c r="BJ3004" s="230" t="s">
        <v>38336</v>
      </c>
      <c r="BK3004" s="231">
        <v>87069.03</v>
      </c>
      <c r="BM3004" s="209" t="s">
        <v>7197</v>
      </c>
      <c r="BN3004" s="210">
        <v>773</v>
      </c>
    </row>
    <row r="3005" spans="17:66" x14ac:dyDescent="0.55000000000000004">
      <c r="Q3005" s="224" t="s">
        <v>37543</v>
      </c>
      <c r="R3005" s="224"/>
      <c r="S3005" s="225">
        <v>10437</v>
      </c>
      <c r="U3005" s="203" t="s">
        <v>4299</v>
      </c>
      <c r="V3005" s="203"/>
      <c r="W3005" s="204">
        <v>625.77</v>
      </c>
      <c r="AF3005" t="s">
        <v>68518</v>
      </c>
      <c r="AG3005">
        <v>438.45</v>
      </c>
      <c r="AI3005" s="276" t="s">
        <v>56004</v>
      </c>
      <c r="AJ3005" s="277">
        <v>19500</v>
      </c>
      <c r="AL3005" s="246" t="s">
        <v>36129</v>
      </c>
      <c r="AM3005" s="247">
        <v>2120963.98</v>
      </c>
      <c r="AO3005" s="226" t="s">
        <v>42263</v>
      </c>
      <c r="AP3005" s="227">
        <v>384.33</v>
      </c>
      <c r="AR3005" s="207" t="s">
        <v>17476</v>
      </c>
      <c r="AS3005" s="208">
        <v>1384.21</v>
      </c>
      <c r="AT3005" s="93"/>
      <c r="AU3005" s="199" t="s">
        <v>14249</v>
      </c>
      <c r="AV3005" s="200">
        <v>14997.6</v>
      </c>
      <c r="BD3005" s="263"/>
      <c r="BE3005" s="264"/>
      <c r="BG3005" s="252" t="s">
        <v>9797</v>
      </c>
      <c r="BH3005" s="253">
        <v>76293194.340000004</v>
      </c>
      <c r="BJ3005" s="230" t="s">
        <v>38339</v>
      </c>
      <c r="BK3005" s="231">
        <v>10437</v>
      </c>
      <c r="BM3005" s="209" t="s">
        <v>7475</v>
      </c>
      <c r="BN3005" s="210">
        <v>6474</v>
      </c>
    </row>
    <row r="3006" spans="17:66" x14ac:dyDescent="0.55000000000000004">
      <c r="Q3006" s="224" t="s">
        <v>37544</v>
      </c>
      <c r="R3006" s="224"/>
      <c r="S3006" s="225">
        <v>26576.17</v>
      </c>
      <c r="U3006" s="203" t="s">
        <v>3536</v>
      </c>
      <c r="V3006" s="203"/>
      <c r="W3006" s="204">
        <v>5375</v>
      </c>
      <c r="AF3006" t="s">
        <v>68522</v>
      </c>
      <c r="AG3006" s="284">
        <v>13278.43</v>
      </c>
      <c r="AI3006" s="276" t="s">
        <v>67400</v>
      </c>
      <c r="AJ3006" s="277">
        <v>5792.98</v>
      </c>
      <c r="AL3006" s="246" t="s">
        <v>62569</v>
      </c>
      <c r="AM3006" s="247">
        <v>-31207.78</v>
      </c>
      <c r="AO3006" s="226" t="s">
        <v>42264</v>
      </c>
      <c r="AP3006" s="227">
        <v>974.51</v>
      </c>
      <c r="AR3006" s="207" t="s">
        <v>17477</v>
      </c>
      <c r="AS3006" s="208">
        <v>2780.19</v>
      </c>
      <c r="AT3006" s="93"/>
      <c r="AU3006" s="199" t="s">
        <v>14250</v>
      </c>
      <c r="AV3006" s="200">
        <v>100246.18</v>
      </c>
      <c r="BD3006" s="263"/>
      <c r="BE3006" s="264"/>
      <c r="BG3006" s="252" t="s">
        <v>9798</v>
      </c>
      <c r="BH3006" s="253">
        <v>913484.17</v>
      </c>
      <c r="BJ3006" s="230" t="s">
        <v>38343</v>
      </c>
      <c r="BK3006" s="231">
        <v>26576.17</v>
      </c>
      <c r="BM3006" s="209" t="s">
        <v>7643</v>
      </c>
      <c r="BN3006" s="210">
        <v>13939</v>
      </c>
    </row>
    <row r="3007" spans="17:66" x14ac:dyDescent="0.55000000000000004">
      <c r="Q3007" s="224" t="s">
        <v>37546</v>
      </c>
      <c r="R3007" s="224"/>
      <c r="S3007" s="225">
        <v>205989.57</v>
      </c>
      <c r="U3007" s="203" t="s">
        <v>3537</v>
      </c>
      <c r="V3007" s="203"/>
      <c r="W3007" s="204">
        <v>78381.33</v>
      </c>
      <c r="AF3007" t="s">
        <v>71607</v>
      </c>
      <c r="AG3007" s="284">
        <v>10058</v>
      </c>
      <c r="AI3007" s="276" t="s">
        <v>64170</v>
      </c>
      <c r="AJ3007" s="277">
        <v>27180</v>
      </c>
      <c r="AL3007" s="246" t="s">
        <v>59402</v>
      </c>
      <c r="AM3007" s="247">
        <v>5187820.3</v>
      </c>
      <c r="AO3007" s="226" t="s">
        <v>51929</v>
      </c>
      <c r="AP3007" s="227">
        <v>994.14</v>
      </c>
      <c r="AR3007" s="207" t="s">
        <v>17478</v>
      </c>
      <c r="AS3007" s="208">
        <v>20260.88</v>
      </c>
      <c r="AT3007" s="93"/>
      <c r="AU3007" s="199" t="s">
        <v>14251</v>
      </c>
      <c r="AV3007" s="200">
        <v>52510.01</v>
      </c>
      <c r="BD3007" s="263"/>
      <c r="BE3007" s="264"/>
      <c r="BG3007" s="252" t="s">
        <v>9799</v>
      </c>
      <c r="BH3007" s="253">
        <v>548453.11</v>
      </c>
      <c r="BJ3007" s="230" t="s">
        <v>38357</v>
      </c>
      <c r="BK3007" s="231">
        <v>205989.57</v>
      </c>
      <c r="BM3007" s="209" t="s">
        <v>7879</v>
      </c>
      <c r="BN3007" s="210">
        <v>1626.9</v>
      </c>
    </row>
    <row r="3008" spans="17:66" x14ac:dyDescent="0.55000000000000004">
      <c r="Q3008" s="224" t="s">
        <v>37547</v>
      </c>
      <c r="R3008" s="224"/>
      <c r="S3008" s="225">
        <v>122736</v>
      </c>
      <c r="U3008" s="203" t="s">
        <v>3538</v>
      </c>
      <c r="V3008" s="203"/>
      <c r="W3008" s="204">
        <v>1035.3</v>
      </c>
      <c r="AF3008" t="s">
        <v>71608</v>
      </c>
      <c r="AG3008">
        <v>715.82</v>
      </c>
      <c r="AI3008" s="276" t="s">
        <v>59036</v>
      </c>
      <c r="AJ3008" s="277">
        <v>300</v>
      </c>
      <c r="AL3008" s="246" t="s">
        <v>54975</v>
      </c>
      <c r="AM3008" s="247">
        <v>1180.28</v>
      </c>
      <c r="AO3008" s="226" t="s">
        <v>51930</v>
      </c>
      <c r="AP3008" s="227">
        <v>30.47</v>
      </c>
      <c r="AR3008" s="207" t="s">
        <v>17479</v>
      </c>
      <c r="AS3008" s="208">
        <v>21001.31</v>
      </c>
      <c r="AT3008" s="93"/>
      <c r="AU3008" s="199" t="s">
        <v>14252</v>
      </c>
      <c r="AV3008" s="200">
        <v>39139.32</v>
      </c>
      <c r="BD3008" s="263"/>
      <c r="BE3008" s="264"/>
      <c r="BG3008" s="252" t="s">
        <v>9800</v>
      </c>
      <c r="BH3008" s="253">
        <v>1312619.69</v>
      </c>
      <c r="BJ3008" s="230" t="s">
        <v>38362</v>
      </c>
      <c r="BK3008" s="231">
        <v>122736</v>
      </c>
      <c r="BM3008" s="209" t="s">
        <v>8568</v>
      </c>
      <c r="BN3008" s="210">
        <v>24126.98</v>
      </c>
    </row>
    <row r="3009" spans="17:66" x14ac:dyDescent="0.55000000000000004">
      <c r="Q3009" s="224" t="s">
        <v>37549</v>
      </c>
      <c r="R3009" s="224"/>
      <c r="S3009" s="225">
        <v>15882</v>
      </c>
      <c r="U3009" s="203" t="s">
        <v>3539</v>
      </c>
      <c r="V3009" s="203"/>
      <c r="W3009" s="204">
        <v>3964</v>
      </c>
      <c r="AF3009" t="s">
        <v>71609</v>
      </c>
      <c r="AG3009" s="284">
        <v>2417.94</v>
      </c>
      <c r="AI3009" s="276" t="s">
        <v>56005</v>
      </c>
      <c r="AJ3009" s="277">
        <v>3964.33</v>
      </c>
      <c r="AL3009" s="246" t="s">
        <v>49755</v>
      </c>
      <c r="AM3009" s="247">
        <v>9340.7000000000007</v>
      </c>
      <c r="AO3009" s="226" t="s">
        <v>49751</v>
      </c>
      <c r="AP3009" s="227">
        <v>12054</v>
      </c>
      <c r="AR3009" s="207" t="s">
        <v>17480</v>
      </c>
      <c r="AS3009" s="208">
        <v>15828.57</v>
      </c>
      <c r="AT3009" s="93"/>
      <c r="AU3009" s="199" t="s">
        <v>14253</v>
      </c>
      <c r="AV3009" s="200">
        <v>16174.97</v>
      </c>
      <c r="BD3009" s="263"/>
      <c r="BE3009" s="264"/>
      <c r="BG3009" s="252" t="s">
        <v>9801</v>
      </c>
      <c r="BH3009" s="253">
        <v>9860.5400000000009</v>
      </c>
      <c r="BJ3009" s="230" t="s">
        <v>38369</v>
      </c>
      <c r="BK3009" s="231">
        <v>15882</v>
      </c>
      <c r="BM3009" s="209" t="s">
        <v>9067</v>
      </c>
      <c r="BN3009" s="210">
        <v>14067</v>
      </c>
    </row>
    <row r="3010" spans="17:66" x14ac:dyDescent="0.55000000000000004">
      <c r="Q3010" s="224" t="s">
        <v>37551</v>
      </c>
      <c r="R3010" s="224"/>
      <c r="S3010" s="225">
        <v>842200.9</v>
      </c>
      <c r="U3010" s="203" t="s">
        <v>3540</v>
      </c>
      <c r="V3010" s="203"/>
      <c r="W3010" s="204">
        <v>29250</v>
      </c>
      <c r="AF3010" t="s">
        <v>71610</v>
      </c>
      <c r="AG3010" s="284">
        <v>2023.62</v>
      </c>
      <c r="AI3010" s="276" t="s">
        <v>56006</v>
      </c>
      <c r="AJ3010" s="277">
        <v>12569.79</v>
      </c>
      <c r="AL3010" s="246" t="s">
        <v>54976</v>
      </c>
      <c r="AM3010" s="247">
        <v>320.25</v>
      </c>
      <c r="AO3010" s="226" t="s">
        <v>17572</v>
      </c>
      <c r="AP3010" s="227">
        <v>128436</v>
      </c>
      <c r="AR3010" s="207" t="s">
        <v>17481</v>
      </c>
      <c r="AS3010" s="208">
        <v>55753.03</v>
      </c>
      <c r="AT3010" s="93"/>
      <c r="AU3010" s="199" t="s">
        <v>14254</v>
      </c>
      <c r="AV3010" s="200">
        <v>32850.94</v>
      </c>
      <c r="BD3010" s="263"/>
      <c r="BE3010" s="264"/>
      <c r="BG3010" s="252" t="s">
        <v>9802</v>
      </c>
      <c r="BH3010" s="253">
        <v>2976163.78</v>
      </c>
      <c r="BJ3010" s="230" t="s">
        <v>38378</v>
      </c>
      <c r="BK3010" s="231">
        <v>842200.9</v>
      </c>
      <c r="BM3010" s="209" t="s">
        <v>9380</v>
      </c>
      <c r="BN3010" s="210">
        <v>36862</v>
      </c>
    </row>
    <row r="3011" spans="17:66" x14ac:dyDescent="0.55000000000000004">
      <c r="Q3011" s="224" t="s">
        <v>37554</v>
      </c>
      <c r="R3011" s="224"/>
      <c r="S3011" s="225">
        <v>3558.69</v>
      </c>
      <c r="U3011" s="203" t="s">
        <v>4226</v>
      </c>
      <c r="V3011" s="203"/>
      <c r="W3011" s="204">
        <v>2698.38</v>
      </c>
      <c r="AF3011" t="s">
        <v>58320</v>
      </c>
      <c r="AG3011" s="284">
        <v>50000</v>
      </c>
      <c r="AI3011" s="276" t="s">
        <v>59037</v>
      </c>
      <c r="AJ3011" s="277">
        <v>5822.18</v>
      </c>
      <c r="AL3011" s="246" t="s">
        <v>49756</v>
      </c>
      <c r="AM3011" s="247">
        <v>822.31</v>
      </c>
      <c r="AO3011" s="226" t="s">
        <v>46759</v>
      </c>
      <c r="AP3011" s="227">
        <v>6187</v>
      </c>
      <c r="AR3011" s="207" t="s">
        <v>17482</v>
      </c>
      <c r="AS3011" s="208">
        <v>236838.59</v>
      </c>
      <c r="AT3011" s="93"/>
      <c r="AU3011" s="199" t="s">
        <v>14255</v>
      </c>
      <c r="AV3011" s="200">
        <v>13679.29</v>
      </c>
      <c r="BD3011" s="263"/>
      <c r="BE3011" s="264"/>
      <c r="BG3011" s="252" t="s">
        <v>9803</v>
      </c>
      <c r="BH3011" s="253">
        <v>16840301.609999999</v>
      </c>
      <c r="BJ3011" s="230" t="s">
        <v>38385</v>
      </c>
      <c r="BK3011" s="231">
        <v>3558.69</v>
      </c>
      <c r="BM3011" s="209" t="s">
        <v>9556</v>
      </c>
      <c r="BN3011" s="210">
        <v>2852</v>
      </c>
    </row>
    <row r="3012" spans="17:66" x14ac:dyDescent="0.55000000000000004">
      <c r="Q3012" s="224" t="s">
        <v>37556</v>
      </c>
      <c r="R3012" s="224"/>
      <c r="S3012" s="225">
        <v>56401</v>
      </c>
      <c r="U3012" s="203" t="s">
        <v>3541</v>
      </c>
      <c r="V3012" s="203"/>
      <c r="W3012" s="204">
        <v>12500</v>
      </c>
      <c r="AF3012" t="s">
        <v>68524</v>
      </c>
      <c r="AG3012" s="284">
        <v>16675.96</v>
      </c>
      <c r="AI3012" s="276" t="s">
        <v>62453</v>
      </c>
      <c r="AJ3012" s="277">
        <v>19935.48</v>
      </c>
      <c r="AL3012" s="246" t="s">
        <v>49757</v>
      </c>
      <c r="AM3012" s="247">
        <v>2656.09</v>
      </c>
      <c r="AO3012" s="226" t="s">
        <v>34725</v>
      </c>
      <c r="AP3012" s="227">
        <v>132393.99</v>
      </c>
      <c r="AR3012" s="207" t="s">
        <v>17483</v>
      </c>
      <c r="AS3012" s="208">
        <v>7897.5</v>
      </c>
      <c r="AT3012" s="93"/>
      <c r="AU3012" s="199" t="s">
        <v>27804</v>
      </c>
      <c r="AV3012" s="200">
        <v>226064</v>
      </c>
      <c r="BD3012" s="263"/>
      <c r="BE3012" s="264"/>
      <c r="BG3012" s="252" t="s">
        <v>9804</v>
      </c>
      <c r="BH3012" s="253">
        <v>5395442.8099999996</v>
      </c>
      <c r="BJ3012" s="230" t="s">
        <v>38388</v>
      </c>
      <c r="BK3012" s="231">
        <v>56401</v>
      </c>
      <c r="BM3012" s="209" t="s">
        <v>11386</v>
      </c>
      <c r="BN3012" s="210">
        <v>5157</v>
      </c>
    </row>
    <row r="3013" spans="17:66" x14ac:dyDescent="0.55000000000000004">
      <c r="Q3013" s="224" t="s">
        <v>37558</v>
      </c>
      <c r="R3013" s="224"/>
      <c r="S3013" s="225">
        <v>10132</v>
      </c>
      <c r="U3013" s="203" t="s">
        <v>4300</v>
      </c>
      <c r="V3013" s="203"/>
      <c r="W3013" s="204">
        <v>3158</v>
      </c>
      <c r="AF3013" t="s">
        <v>71611</v>
      </c>
      <c r="AG3013" s="284">
        <v>16900.57</v>
      </c>
      <c r="AI3013" s="276" t="s">
        <v>67401</v>
      </c>
      <c r="AJ3013" s="277">
        <v>1375</v>
      </c>
      <c r="AL3013" s="246" t="s">
        <v>49758</v>
      </c>
      <c r="AM3013" s="247">
        <v>1632.92</v>
      </c>
      <c r="AO3013" s="226" t="s">
        <v>46760</v>
      </c>
      <c r="AP3013" s="227">
        <v>16330.48</v>
      </c>
      <c r="AR3013" s="207" t="s">
        <v>17484</v>
      </c>
      <c r="AS3013" s="208">
        <v>604.19000000000005</v>
      </c>
      <c r="AT3013" s="93"/>
      <c r="AU3013" s="199" t="s">
        <v>32774</v>
      </c>
      <c r="AV3013" s="200">
        <v>243.37</v>
      </c>
      <c r="BD3013" s="263"/>
      <c r="BE3013" s="264"/>
      <c r="BG3013" s="252" t="s">
        <v>9805</v>
      </c>
      <c r="BH3013" s="253">
        <v>3647170.78</v>
      </c>
      <c r="BJ3013" s="230" t="s">
        <v>38390</v>
      </c>
      <c r="BK3013" s="231">
        <v>10132</v>
      </c>
      <c r="BM3013" s="209" t="s">
        <v>11647</v>
      </c>
      <c r="BN3013" s="210">
        <v>12860.49</v>
      </c>
    </row>
    <row r="3014" spans="17:66" x14ac:dyDescent="0.55000000000000004">
      <c r="Q3014" s="224" t="s">
        <v>37559</v>
      </c>
      <c r="R3014" s="224"/>
      <c r="S3014" s="225">
        <v>43992</v>
      </c>
      <c r="U3014" s="203" t="s">
        <v>3542</v>
      </c>
      <c r="V3014" s="203"/>
      <c r="W3014" s="204">
        <v>18319.32</v>
      </c>
      <c r="AF3014" t="s">
        <v>70709</v>
      </c>
      <c r="AG3014" s="284">
        <v>1377.45</v>
      </c>
      <c r="AI3014" s="276" t="s">
        <v>57371</v>
      </c>
      <c r="AJ3014" s="277">
        <v>214124.16</v>
      </c>
      <c r="AL3014" s="246" t="s">
        <v>51964</v>
      </c>
      <c r="AM3014" s="247">
        <v>59.63</v>
      </c>
      <c r="AO3014" s="226" t="s">
        <v>34726</v>
      </c>
      <c r="AP3014" s="227">
        <v>108092.85</v>
      </c>
      <c r="AR3014" s="207" t="s">
        <v>17485</v>
      </c>
      <c r="AS3014" s="208">
        <v>1712.19</v>
      </c>
      <c r="AT3014" s="93"/>
      <c r="AU3014" s="199" t="s">
        <v>32775</v>
      </c>
      <c r="AV3014" s="200">
        <v>1515.98</v>
      </c>
      <c r="BD3014" s="263"/>
      <c r="BE3014" s="264"/>
      <c r="BG3014" s="252" t="s">
        <v>9807</v>
      </c>
      <c r="BH3014" s="253">
        <v>222562.37</v>
      </c>
      <c r="BJ3014" s="230" t="s">
        <v>38392</v>
      </c>
      <c r="BK3014" s="231">
        <v>43992</v>
      </c>
      <c r="BM3014" s="209" t="s">
        <v>9971</v>
      </c>
      <c r="BN3014" s="210">
        <v>135563.57999999999</v>
      </c>
    </row>
    <row r="3015" spans="17:66" x14ac:dyDescent="0.55000000000000004">
      <c r="Q3015" s="224" t="s">
        <v>37560</v>
      </c>
      <c r="R3015" s="224"/>
      <c r="S3015" s="225">
        <v>49922</v>
      </c>
      <c r="U3015" s="203" t="s">
        <v>3543</v>
      </c>
      <c r="V3015" s="203"/>
      <c r="W3015" s="204">
        <v>112454.2</v>
      </c>
      <c r="AF3015" t="s">
        <v>68525</v>
      </c>
      <c r="AG3015" s="284">
        <v>35696.660000000003</v>
      </c>
      <c r="AI3015" s="276" t="s">
        <v>58223</v>
      </c>
      <c r="AJ3015" s="277">
        <v>161</v>
      </c>
      <c r="AL3015" s="246" t="s">
        <v>49759</v>
      </c>
      <c r="AM3015" s="247">
        <v>18000</v>
      </c>
      <c r="AO3015" s="226" t="s">
        <v>17573</v>
      </c>
      <c r="AP3015" s="227">
        <v>30641.74</v>
      </c>
      <c r="AR3015" s="207" t="s">
        <v>17486</v>
      </c>
      <c r="AS3015" s="208">
        <v>3610.32</v>
      </c>
      <c r="AT3015" s="93"/>
      <c r="AU3015" s="199" t="s">
        <v>32776</v>
      </c>
      <c r="AV3015" s="200">
        <v>14940.68</v>
      </c>
      <c r="BD3015" s="263"/>
      <c r="BE3015" s="264"/>
      <c r="BG3015" s="252" t="s">
        <v>9808</v>
      </c>
      <c r="BH3015" s="253">
        <v>5839988.75</v>
      </c>
      <c r="BJ3015" s="230" t="s">
        <v>38394</v>
      </c>
      <c r="BK3015" s="231">
        <v>49922</v>
      </c>
      <c r="BM3015" s="209" t="s">
        <v>7198</v>
      </c>
      <c r="BN3015" s="210">
        <v>342.71</v>
      </c>
    </row>
    <row r="3016" spans="17:66" x14ac:dyDescent="0.55000000000000004">
      <c r="Q3016" s="224" t="s">
        <v>37562</v>
      </c>
      <c r="R3016" s="224"/>
      <c r="S3016" s="225">
        <v>20339</v>
      </c>
      <c r="U3016" s="203" t="s">
        <v>3544</v>
      </c>
      <c r="V3016" s="203"/>
      <c r="W3016" s="204">
        <v>1500</v>
      </c>
      <c r="AF3016" t="s">
        <v>71612</v>
      </c>
      <c r="AG3016">
        <v>905.64</v>
      </c>
      <c r="AI3016" s="276" t="s">
        <v>67402</v>
      </c>
      <c r="AJ3016" s="277">
        <v>877.56</v>
      </c>
      <c r="AL3016" s="246" t="s">
        <v>60072</v>
      </c>
      <c r="AM3016" s="247">
        <v>1500</v>
      </c>
      <c r="AO3016" s="226" t="s">
        <v>34727</v>
      </c>
      <c r="AP3016" s="227">
        <v>38817.31</v>
      </c>
      <c r="AR3016" s="207" t="s">
        <v>17487</v>
      </c>
      <c r="AS3016" s="208">
        <v>206795.84</v>
      </c>
      <c r="AT3016" s="93"/>
      <c r="AU3016" s="199" t="s">
        <v>32777</v>
      </c>
      <c r="AV3016" s="200">
        <v>3580.76</v>
      </c>
      <c r="BD3016" s="263"/>
      <c r="BE3016" s="264"/>
      <c r="BG3016" s="252" t="s">
        <v>9809</v>
      </c>
      <c r="BH3016" s="253">
        <v>16495075.050000001</v>
      </c>
      <c r="BJ3016" s="230" t="s">
        <v>38401</v>
      </c>
      <c r="BK3016" s="231">
        <v>20339</v>
      </c>
      <c r="BM3016" s="209" t="s">
        <v>7476</v>
      </c>
      <c r="BN3016" s="210">
        <v>16450</v>
      </c>
    </row>
    <row r="3017" spans="17:66" x14ac:dyDescent="0.55000000000000004">
      <c r="Q3017" s="224" t="s">
        <v>37563</v>
      </c>
      <c r="R3017" s="224"/>
      <c r="S3017" s="225">
        <v>11437.81</v>
      </c>
      <c r="U3017" s="203" t="s">
        <v>4304</v>
      </c>
      <c r="V3017" s="203"/>
      <c r="W3017" s="204">
        <v>5190</v>
      </c>
      <c r="AF3017" t="s">
        <v>71613</v>
      </c>
      <c r="AG3017" s="284">
        <v>29988</v>
      </c>
      <c r="AI3017" s="276" t="s">
        <v>67403</v>
      </c>
      <c r="AJ3017" s="277">
        <v>52.16</v>
      </c>
      <c r="AL3017" s="246" t="s">
        <v>58465</v>
      </c>
      <c r="AM3017" s="247">
        <v>1188.24</v>
      </c>
      <c r="AO3017" s="226" t="s">
        <v>34728</v>
      </c>
      <c r="AP3017" s="227">
        <v>18938.16</v>
      </c>
      <c r="AR3017" s="207" t="s">
        <v>17488</v>
      </c>
      <c r="AS3017" s="208">
        <v>15046.86</v>
      </c>
      <c r="AT3017" s="93"/>
      <c r="AU3017" s="199" t="s">
        <v>32778</v>
      </c>
      <c r="AV3017" s="200">
        <v>50755.23</v>
      </c>
      <c r="BD3017" s="263"/>
      <c r="BE3017" s="264"/>
      <c r="BG3017" s="252" t="s">
        <v>9810</v>
      </c>
      <c r="BH3017" s="253">
        <v>42920868.130000003</v>
      </c>
      <c r="BJ3017" s="230" t="s">
        <v>38402</v>
      </c>
      <c r="BK3017" s="231">
        <v>11437.81</v>
      </c>
      <c r="BM3017" s="209" t="s">
        <v>7880</v>
      </c>
      <c r="BN3017" s="210">
        <v>2305</v>
      </c>
    </row>
    <row r="3018" spans="17:66" x14ac:dyDescent="0.55000000000000004">
      <c r="Q3018" s="224" t="s">
        <v>37564</v>
      </c>
      <c r="R3018" s="224"/>
      <c r="S3018" s="225">
        <v>16714</v>
      </c>
      <c r="U3018" s="203" t="s">
        <v>4305</v>
      </c>
      <c r="V3018" s="203"/>
      <c r="W3018" s="204">
        <v>4377</v>
      </c>
      <c r="AF3018" t="s">
        <v>68529</v>
      </c>
      <c r="AG3018" s="284">
        <v>30614.86</v>
      </c>
      <c r="AI3018" s="276" t="s">
        <v>67404</v>
      </c>
      <c r="AJ3018" s="277">
        <v>9090.52</v>
      </c>
      <c r="AL3018" s="246" t="s">
        <v>57317</v>
      </c>
      <c r="AM3018" s="247">
        <v>1888.89</v>
      </c>
      <c r="AO3018" s="226" t="s">
        <v>51931</v>
      </c>
      <c r="AP3018" s="227">
        <v>82424.679999999993</v>
      </c>
      <c r="AR3018" s="207" t="s">
        <v>17489</v>
      </c>
      <c r="AS3018" s="208">
        <v>25471.91</v>
      </c>
      <c r="AT3018" s="93"/>
      <c r="AU3018" s="199" t="s">
        <v>32779</v>
      </c>
      <c r="AV3018" s="200">
        <v>20000</v>
      </c>
      <c r="BD3018" s="263"/>
      <c r="BE3018" s="264"/>
      <c r="BG3018" s="252" t="s">
        <v>9811</v>
      </c>
      <c r="BH3018" s="253">
        <v>990605.52</v>
      </c>
      <c r="BJ3018" s="230" t="s">
        <v>38405</v>
      </c>
      <c r="BK3018" s="231">
        <v>16714</v>
      </c>
      <c r="BM3018" s="209" t="s">
        <v>8127</v>
      </c>
      <c r="BN3018" s="210">
        <v>5594</v>
      </c>
    </row>
    <row r="3019" spans="17:66" x14ac:dyDescent="0.55000000000000004">
      <c r="Q3019" s="224" t="s">
        <v>37567</v>
      </c>
      <c r="R3019" s="224"/>
      <c r="S3019" s="225">
        <v>10148</v>
      </c>
      <c r="U3019" s="203" t="s">
        <v>3545</v>
      </c>
      <c r="V3019" s="203"/>
      <c r="W3019" s="204">
        <v>9398</v>
      </c>
      <c r="AF3019" t="s">
        <v>68530</v>
      </c>
      <c r="AG3019" s="284">
        <v>2342.04</v>
      </c>
      <c r="AI3019" s="276" t="s">
        <v>58224</v>
      </c>
      <c r="AJ3019" s="277">
        <v>4318.5200000000004</v>
      </c>
      <c r="AL3019" s="246" t="s">
        <v>51965</v>
      </c>
      <c r="AM3019" s="247">
        <v>318.5</v>
      </c>
      <c r="AO3019" s="226" t="s">
        <v>34729</v>
      </c>
      <c r="AP3019" s="227">
        <v>51200.49</v>
      </c>
      <c r="AR3019" s="207" t="s">
        <v>17490</v>
      </c>
      <c r="AS3019" s="208">
        <v>1589.94</v>
      </c>
      <c r="AT3019" s="93"/>
      <c r="AU3019" s="199" t="s">
        <v>32780</v>
      </c>
      <c r="AV3019" s="200">
        <v>67555.47</v>
      </c>
      <c r="BD3019" s="263"/>
      <c r="BE3019" s="264"/>
      <c r="BG3019" s="252" t="s">
        <v>9812</v>
      </c>
      <c r="BH3019" s="253">
        <v>1125285.54</v>
      </c>
      <c r="BJ3019" s="230" t="s">
        <v>38413</v>
      </c>
      <c r="BK3019" s="231">
        <v>10148</v>
      </c>
      <c r="BM3019" s="209" t="s">
        <v>8569</v>
      </c>
      <c r="BN3019" s="210">
        <v>16661</v>
      </c>
    </row>
    <row r="3020" spans="17:66" x14ac:dyDescent="0.55000000000000004">
      <c r="Q3020" s="224" t="s">
        <v>37568</v>
      </c>
      <c r="R3020" s="224"/>
      <c r="S3020" s="225">
        <v>33829</v>
      </c>
      <c r="U3020" s="203" t="s">
        <v>3546</v>
      </c>
      <c r="V3020" s="203"/>
      <c r="W3020" s="204">
        <v>4021</v>
      </c>
      <c r="AF3020" t="s">
        <v>68531</v>
      </c>
      <c r="AG3020" s="284">
        <v>6812.77</v>
      </c>
      <c r="AI3020" s="276" t="s">
        <v>66560</v>
      </c>
      <c r="AJ3020" s="277">
        <v>18456.009999999998</v>
      </c>
      <c r="AL3020" s="246" t="s">
        <v>51966</v>
      </c>
      <c r="AM3020" s="247">
        <v>30099.27</v>
      </c>
      <c r="AO3020" s="226" t="s">
        <v>46761</v>
      </c>
      <c r="AP3020" s="227">
        <v>2500</v>
      </c>
      <c r="AR3020" s="207" t="s">
        <v>17491</v>
      </c>
      <c r="AS3020" s="208">
        <v>2925</v>
      </c>
      <c r="AT3020" s="93"/>
      <c r="AU3020" s="199" t="s">
        <v>32781</v>
      </c>
      <c r="AV3020" s="200">
        <v>141646.51</v>
      </c>
      <c r="BD3020" s="263"/>
      <c r="BE3020" s="264"/>
      <c r="BG3020" s="252" t="s">
        <v>9813</v>
      </c>
      <c r="BH3020" s="253">
        <v>244859.67</v>
      </c>
      <c r="BJ3020" s="230" t="s">
        <v>38416</v>
      </c>
      <c r="BK3020" s="231">
        <v>33829</v>
      </c>
      <c r="BM3020" s="209" t="s">
        <v>8782</v>
      </c>
      <c r="BN3020" s="210">
        <v>1179.18</v>
      </c>
    </row>
    <row r="3021" spans="17:66" x14ac:dyDescent="0.55000000000000004">
      <c r="Q3021" s="224" t="s">
        <v>37569</v>
      </c>
      <c r="R3021" s="224"/>
      <c r="S3021" s="225">
        <v>32936</v>
      </c>
      <c r="U3021" s="203" t="s">
        <v>3547</v>
      </c>
      <c r="V3021" s="203"/>
      <c r="W3021" s="204">
        <v>2631</v>
      </c>
      <c r="AF3021" t="s">
        <v>68532</v>
      </c>
      <c r="AG3021">
        <v>187.76</v>
      </c>
      <c r="AI3021" s="276" t="s">
        <v>66561</v>
      </c>
      <c r="AJ3021" s="277">
        <v>3295.47</v>
      </c>
      <c r="AL3021" s="246" t="s">
        <v>49760</v>
      </c>
      <c r="AM3021" s="247">
        <v>19996.8</v>
      </c>
      <c r="AO3021" s="226" t="s">
        <v>46762</v>
      </c>
      <c r="AP3021" s="227">
        <v>1714.86</v>
      </c>
      <c r="AR3021" s="207" t="s">
        <v>17492</v>
      </c>
      <c r="AS3021" s="208">
        <v>1975</v>
      </c>
      <c r="AT3021" s="93"/>
      <c r="AU3021" s="199" t="s">
        <v>27913</v>
      </c>
      <c r="AV3021" s="200">
        <v>243.37</v>
      </c>
      <c r="BD3021" s="263"/>
      <c r="BE3021" s="264"/>
      <c r="BG3021" s="252" t="s">
        <v>9814</v>
      </c>
      <c r="BH3021" s="253">
        <v>261165.06</v>
      </c>
      <c r="BJ3021" s="230" t="s">
        <v>38418</v>
      </c>
      <c r="BK3021" s="231">
        <v>32936</v>
      </c>
      <c r="BM3021" s="209" t="s">
        <v>9068</v>
      </c>
      <c r="BN3021" s="210">
        <v>19579</v>
      </c>
    </row>
    <row r="3022" spans="17:66" x14ac:dyDescent="0.55000000000000004">
      <c r="Q3022" s="224" t="s">
        <v>37571</v>
      </c>
      <c r="R3022" s="224"/>
      <c r="S3022" s="225">
        <v>27023.21</v>
      </c>
      <c r="U3022" s="203" t="s">
        <v>4228</v>
      </c>
      <c r="V3022" s="203"/>
      <c r="W3022" s="204">
        <v>41603.980000000003</v>
      </c>
      <c r="AF3022" t="s">
        <v>64772</v>
      </c>
      <c r="AG3022" s="284">
        <v>29573.200000000001</v>
      </c>
      <c r="AI3022" s="276" t="s">
        <v>66562</v>
      </c>
      <c r="AJ3022" s="277">
        <v>9246.93</v>
      </c>
      <c r="AL3022" s="246" t="s">
        <v>51967</v>
      </c>
      <c r="AM3022" s="247">
        <v>1819.79</v>
      </c>
      <c r="AO3022" s="226" t="s">
        <v>34730</v>
      </c>
      <c r="AP3022" s="227">
        <v>102986.43</v>
      </c>
      <c r="AR3022" s="207" t="s">
        <v>17493</v>
      </c>
      <c r="AS3022" s="208">
        <v>950</v>
      </c>
      <c r="AT3022" s="93"/>
      <c r="AU3022" s="199" t="s">
        <v>32782</v>
      </c>
      <c r="AV3022" s="200">
        <v>1515.98</v>
      </c>
      <c r="BD3022" s="263"/>
      <c r="BE3022" s="264"/>
      <c r="BG3022" s="252" t="s">
        <v>9815</v>
      </c>
      <c r="BH3022" s="253">
        <v>371664.4</v>
      </c>
      <c r="BJ3022" s="230" t="s">
        <v>38423</v>
      </c>
      <c r="BK3022" s="231">
        <v>27023.21</v>
      </c>
      <c r="BM3022" s="209" t="s">
        <v>9465</v>
      </c>
      <c r="BN3022" s="210">
        <v>20584.16</v>
      </c>
    </row>
    <row r="3023" spans="17:66" x14ac:dyDescent="0.55000000000000004">
      <c r="Q3023" s="224" t="s">
        <v>37574</v>
      </c>
      <c r="R3023" s="224"/>
      <c r="S3023" s="225">
        <v>24098.16</v>
      </c>
      <c r="U3023" s="203" t="s">
        <v>3548</v>
      </c>
      <c r="V3023" s="203"/>
      <c r="W3023" s="204">
        <v>40725.43</v>
      </c>
      <c r="AF3023" t="s">
        <v>64773</v>
      </c>
      <c r="AG3023" s="284">
        <v>2837.32</v>
      </c>
      <c r="AI3023" s="276" t="s">
        <v>66563</v>
      </c>
      <c r="AJ3023" s="277">
        <v>673.89</v>
      </c>
      <c r="AL3023" s="246" t="s">
        <v>51968</v>
      </c>
      <c r="AM3023" s="247">
        <v>4377.75</v>
      </c>
      <c r="AO3023" s="226" t="s">
        <v>47871</v>
      </c>
      <c r="AP3023" s="227">
        <v>66464.58</v>
      </c>
      <c r="AR3023" s="207" t="s">
        <v>17494</v>
      </c>
      <c r="AS3023" s="208">
        <v>19711.580000000002</v>
      </c>
      <c r="AT3023" s="93"/>
      <c r="AU3023" s="199" t="s">
        <v>27928</v>
      </c>
      <c r="AV3023" s="200">
        <v>14940.68</v>
      </c>
      <c r="BD3023" s="263"/>
      <c r="BE3023" s="264"/>
      <c r="BG3023" s="252" t="s">
        <v>9816</v>
      </c>
      <c r="BH3023" s="253">
        <v>280276.65999999997</v>
      </c>
      <c r="BJ3023" s="230" t="s">
        <v>38426</v>
      </c>
      <c r="BK3023" s="231">
        <v>24098.16</v>
      </c>
      <c r="BM3023" s="209" t="s">
        <v>11387</v>
      </c>
      <c r="BN3023" s="210">
        <v>9206</v>
      </c>
    </row>
    <row r="3024" spans="17:66" x14ac:dyDescent="0.55000000000000004">
      <c r="Q3024" s="224" t="s">
        <v>37575</v>
      </c>
      <c r="R3024" s="224"/>
      <c r="S3024" s="225">
        <v>6340.55</v>
      </c>
      <c r="U3024" s="203" t="s">
        <v>4311</v>
      </c>
      <c r="V3024" s="203"/>
      <c r="W3024" s="204">
        <v>2581</v>
      </c>
      <c r="AF3024" t="s">
        <v>63577</v>
      </c>
      <c r="AG3024" s="284">
        <v>64798.21</v>
      </c>
      <c r="AI3024" s="276" t="s">
        <v>64173</v>
      </c>
      <c r="AJ3024" s="277">
        <v>2931.46</v>
      </c>
      <c r="AL3024" s="246" t="s">
        <v>62451</v>
      </c>
      <c r="AM3024" s="247">
        <v>2806.3</v>
      </c>
      <c r="AO3024" s="226" t="s">
        <v>51932</v>
      </c>
      <c r="AP3024" s="227">
        <v>2974.06</v>
      </c>
      <c r="AR3024" s="207" t="s">
        <v>17495</v>
      </c>
      <c r="AS3024" s="208">
        <v>1620</v>
      </c>
      <c r="AT3024" s="93"/>
      <c r="AU3024" s="199" t="s">
        <v>32783</v>
      </c>
      <c r="AV3024" s="200">
        <v>3580.76</v>
      </c>
      <c r="BD3024" s="263"/>
      <c r="BE3024" s="264"/>
      <c r="BG3024" s="252" t="s">
        <v>9817</v>
      </c>
      <c r="BH3024" s="253">
        <v>348339.24</v>
      </c>
      <c r="BJ3024" s="230" t="s">
        <v>38428</v>
      </c>
      <c r="BK3024" s="231">
        <v>6340.55</v>
      </c>
      <c r="BM3024" s="209" t="s">
        <v>9972</v>
      </c>
      <c r="BN3024" s="210">
        <v>91901.05</v>
      </c>
    </row>
    <row r="3025" spans="17:66" x14ac:dyDescent="0.55000000000000004">
      <c r="Q3025" s="224" t="s">
        <v>37577</v>
      </c>
      <c r="R3025" s="224"/>
      <c r="S3025" s="225">
        <v>5697</v>
      </c>
      <c r="U3025" s="203" t="s">
        <v>4312</v>
      </c>
      <c r="V3025" s="203"/>
      <c r="W3025" s="204">
        <v>5154</v>
      </c>
      <c r="AF3025" t="s">
        <v>68534</v>
      </c>
      <c r="AG3025">
        <v>613.15</v>
      </c>
      <c r="AI3025" s="276" t="s">
        <v>64174</v>
      </c>
      <c r="AJ3025" s="277">
        <v>1420.02</v>
      </c>
      <c r="AL3025" s="246" t="s">
        <v>62570</v>
      </c>
      <c r="AM3025" s="247">
        <v>-142.22999999999999</v>
      </c>
      <c r="AO3025" s="226" t="s">
        <v>51933</v>
      </c>
      <c r="AP3025" s="227">
        <v>186.96</v>
      </c>
      <c r="AR3025" s="207" t="s">
        <v>17496</v>
      </c>
      <c r="AS3025" s="208">
        <v>22735.13</v>
      </c>
      <c r="AT3025" s="93"/>
      <c r="AU3025" s="199" t="s">
        <v>27932</v>
      </c>
      <c r="AV3025" s="200">
        <v>50755.23</v>
      </c>
      <c r="BD3025" s="263"/>
      <c r="BE3025" s="264"/>
      <c r="BG3025" s="252" t="s">
        <v>9818</v>
      </c>
      <c r="BH3025" s="253">
        <v>455212.15</v>
      </c>
      <c r="BJ3025" s="230" t="s">
        <v>38433</v>
      </c>
      <c r="BK3025" s="231">
        <v>5697</v>
      </c>
      <c r="BM3025" s="209" t="s">
        <v>6798</v>
      </c>
      <c r="BN3025" s="210">
        <v>966603</v>
      </c>
    </row>
    <row r="3026" spans="17:66" x14ac:dyDescent="0.55000000000000004">
      <c r="Q3026" s="224" t="s">
        <v>37581</v>
      </c>
      <c r="R3026" s="224"/>
      <c r="S3026" s="225">
        <v>30607</v>
      </c>
      <c r="U3026" s="203" t="s">
        <v>4315</v>
      </c>
      <c r="V3026" s="203"/>
      <c r="W3026" s="204">
        <v>2459</v>
      </c>
      <c r="AF3026" t="s">
        <v>68535</v>
      </c>
      <c r="AG3026">
        <v>46.92</v>
      </c>
      <c r="AI3026" s="276" t="s">
        <v>63655</v>
      </c>
      <c r="AJ3026" s="277">
        <v>1711.1</v>
      </c>
      <c r="AL3026" s="246" t="s">
        <v>46773</v>
      </c>
      <c r="AM3026" s="247">
        <v>75777.86</v>
      </c>
      <c r="AO3026" s="226" t="s">
        <v>51934</v>
      </c>
      <c r="AP3026" s="227">
        <v>958.98</v>
      </c>
      <c r="AR3026" s="207" t="s">
        <v>17497</v>
      </c>
      <c r="AS3026" s="208">
        <v>66923.850000000006</v>
      </c>
      <c r="AT3026" s="93"/>
      <c r="AU3026" s="199" t="s">
        <v>27933</v>
      </c>
      <c r="AV3026" s="200">
        <v>20000</v>
      </c>
      <c r="BD3026" s="263"/>
      <c r="BE3026" s="264"/>
      <c r="BG3026" s="252" t="s">
        <v>9819</v>
      </c>
      <c r="BH3026" s="253">
        <v>114387.42</v>
      </c>
      <c r="BJ3026" s="230" t="s">
        <v>38449</v>
      </c>
      <c r="BK3026" s="231">
        <v>30607</v>
      </c>
      <c r="BM3026" s="209" t="s">
        <v>6982</v>
      </c>
      <c r="BN3026" s="210">
        <v>90168</v>
      </c>
    </row>
    <row r="3027" spans="17:66" x14ac:dyDescent="0.55000000000000004">
      <c r="Q3027" s="224" t="s">
        <v>37582</v>
      </c>
      <c r="R3027" s="224"/>
      <c r="S3027" s="225">
        <v>9987</v>
      </c>
      <c r="U3027" s="203" t="s">
        <v>4230</v>
      </c>
      <c r="V3027" s="203"/>
      <c r="W3027" s="204">
        <v>208986.77</v>
      </c>
      <c r="AF3027" t="s">
        <v>68536</v>
      </c>
      <c r="AG3027">
        <v>147.4</v>
      </c>
      <c r="AI3027" s="276" t="s">
        <v>70485</v>
      </c>
      <c r="AJ3027" s="277">
        <v>3844</v>
      </c>
      <c r="AL3027" s="246" t="s">
        <v>58466</v>
      </c>
      <c r="AM3027" s="247">
        <v>68189.02</v>
      </c>
      <c r="AO3027" s="226" t="s">
        <v>51935</v>
      </c>
      <c r="AP3027" s="227">
        <v>146.71</v>
      </c>
      <c r="AR3027" s="207" t="s">
        <v>17498</v>
      </c>
      <c r="AS3027" s="208">
        <v>9287.19</v>
      </c>
      <c r="AT3027" s="93"/>
      <c r="AU3027" s="199" t="s">
        <v>27940</v>
      </c>
      <c r="AV3027" s="200">
        <v>67555.47</v>
      </c>
      <c r="BD3027" s="263"/>
      <c r="BE3027" s="264"/>
      <c r="BG3027" s="252" t="s">
        <v>9820</v>
      </c>
      <c r="BH3027" s="253">
        <v>47885.78</v>
      </c>
      <c r="BJ3027" s="230" t="s">
        <v>38450</v>
      </c>
      <c r="BK3027" s="231">
        <v>9987</v>
      </c>
      <c r="BM3027" s="209" t="s">
        <v>7199</v>
      </c>
      <c r="BN3027" s="210">
        <v>31075</v>
      </c>
    </row>
    <row r="3028" spans="17:66" x14ac:dyDescent="0.55000000000000004">
      <c r="Q3028" s="224" t="s">
        <v>37583</v>
      </c>
      <c r="R3028" s="224"/>
      <c r="S3028" s="225">
        <v>7583</v>
      </c>
      <c r="U3028" s="203" t="s">
        <v>3549</v>
      </c>
      <c r="V3028" s="203"/>
      <c r="W3028" s="204">
        <v>9659</v>
      </c>
      <c r="AF3028" t="s">
        <v>71614</v>
      </c>
      <c r="AG3028">
        <v>674.54</v>
      </c>
      <c r="AI3028" s="276" t="s">
        <v>63656</v>
      </c>
      <c r="AJ3028" s="277">
        <v>1005.36</v>
      </c>
      <c r="AL3028" s="246" t="s">
        <v>57318</v>
      </c>
      <c r="AM3028" s="247">
        <v>387.5</v>
      </c>
      <c r="AO3028" s="226" t="s">
        <v>51936</v>
      </c>
      <c r="AP3028" s="227">
        <v>130.77000000000001</v>
      </c>
      <c r="AR3028" s="207" t="s">
        <v>17499</v>
      </c>
      <c r="AS3028" s="208">
        <v>2069.6799999999998</v>
      </c>
      <c r="AT3028" s="93"/>
      <c r="AU3028" s="199" t="s">
        <v>32784</v>
      </c>
      <c r="AV3028" s="200">
        <v>141646.51</v>
      </c>
      <c r="BD3028" s="263"/>
      <c r="BE3028" s="264"/>
      <c r="BG3028" s="252" t="s">
        <v>9821</v>
      </c>
      <c r="BH3028" s="253">
        <v>152611.41</v>
      </c>
      <c r="BJ3028" s="230" t="s">
        <v>38451</v>
      </c>
      <c r="BK3028" s="231">
        <v>7583</v>
      </c>
      <c r="BM3028" s="209" t="s">
        <v>7477</v>
      </c>
      <c r="BN3028" s="210">
        <v>1152846</v>
      </c>
    </row>
    <row r="3029" spans="17:66" x14ac:dyDescent="0.55000000000000004">
      <c r="Q3029" s="224" t="s">
        <v>37584</v>
      </c>
      <c r="R3029" s="224"/>
      <c r="S3029" s="225">
        <v>3999</v>
      </c>
      <c r="U3029" s="203" t="s">
        <v>4317</v>
      </c>
      <c r="V3029" s="203"/>
      <c r="W3029" s="204">
        <v>11057</v>
      </c>
      <c r="AF3029" t="s">
        <v>71615</v>
      </c>
      <c r="AG3029">
        <v>754.73</v>
      </c>
      <c r="AI3029" s="276" t="s">
        <v>63657</v>
      </c>
      <c r="AJ3029" s="277">
        <v>2285</v>
      </c>
      <c r="AL3029" s="246" t="s">
        <v>58989</v>
      </c>
      <c r="AM3029" s="247">
        <v>5812.5</v>
      </c>
      <c r="AO3029" s="226" t="s">
        <v>51937</v>
      </c>
      <c r="AP3029" s="227">
        <v>2835.58</v>
      </c>
      <c r="AR3029" s="207" t="s">
        <v>17500</v>
      </c>
      <c r="AS3029" s="208">
        <v>3062.98</v>
      </c>
      <c r="AT3029" s="93"/>
      <c r="AU3029" s="199" t="s">
        <v>14256</v>
      </c>
      <c r="AV3029" s="200">
        <v>526.86</v>
      </c>
      <c r="BD3029" s="263"/>
      <c r="BE3029" s="264"/>
      <c r="BG3029" s="252" t="s">
        <v>9822</v>
      </c>
      <c r="BH3029" s="253">
        <v>422281.58</v>
      </c>
      <c r="BJ3029" s="230" t="s">
        <v>38455</v>
      </c>
      <c r="BK3029" s="231">
        <v>3999</v>
      </c>
      <c r="BM3029" s="209" t="s">
        <v>7644</v>
      </c>
      <c r="BN3029" s="210">
        <v>852602</v>
      </c>
    </row>
    <row r="3030" spans="17:66" x14ac:dyDescent="0.55000000000000004">
      <c r="Q3030" s="224" t="s">
        <v>37585</v>
      </c>
      <c r="R3030" s="224"/>
      <c r="S3030" s="225">
        <v>14162</v>
      </c>
      <c r="U3030" s="203" t="s">
        <v>4318</v>
      </c>
      <c r="V3030" s="203"/>
      <c r="W3030" s="204">
        <v>1183</v>
      </c>
      <c r="AF3030" t="s">
        <v>68537</v>
      </c>
      <c r="AG3030" s="284">
        <v>12488.79</v>
      </c>
      <c r="AI3030" s="276" t="s">
        <v>61091</v>
      </c>
      <c r="AJ3030" s="277">
        <v>21000</v>
      </c>
      <c r="AL3030" s="246" t="s">
        <v>60280</v>
      </c>
      <c r="AM3030" s="247">
        <v>321.8</v>
      </c>
      <c r="AO3030" s="226" t="s">
        <v>51938</v>
      </c>
      <c r="AP3030" s="227">
        <v>464.47</v>
      </c>
      <c r="AR3030" s="207" t="s">
        <v>17501</v>
      </c>
      <c r="AS3030" s="208">
        <v>7136.04</v>
      </c>
      <c r="AT3030" s="93"/>
      <c r="AU3030" s="199" t="s">
        <v>14257</v>
      </c>
      <c r="AV3030" s="200">
        <v>39.75</v>
      </c>
      <c r="BD3030" s="263"/>
      <c r="BE3030" s="264"/>
      <c r="BG3030" s="252" t="s">
        <v>9823</v>
      </c>
      <c r="BH3030" s="253">
        <v>902357.76</v>
      </c>
      <c r="BJ3030" s="230" t="s">
        <v>38458</v>
      </c>
      <c r="BK3030" s="231">
        <v>14162</v>
      </c>
      <c r="BM3030" s="209" t="s">
        <v>7881</v>
      </c>
      <c r="BN3030" s="210">
        <v>75815</v>
      </c>
    </row>
    <row r="3031" spans="17:66" x14ac:dyDescent="0.55000000000000004">
      <c r="Q3031" s="224" t="s">
        <v>37586</v>
      </c>
      <c r="R3031" s="224"/>
      <c r="S3031" s="225">
        <v>24370.27</v>
      </c>
      <c r="U3031" s="203" t="s">
        <v>4232</v>
      </c>
      <c r="V3031" s="203"/>
      <c r="W3031" s="204">
        <v>52618</v>
      </c>
      <c r="AF3031" t="s">
        <v>68538</v>
      </c>
      <c r="AG3031" s="284">
        <v>12110.87</v>
      </c>
      <c r="AI3031" s="276" t="s">
        <v>69866</v>
      </c>
      <c r="AJ3031" s="277">
        <v>8325</v>
      </c>
      <c r="AL3031" s="246" t="s">
        <v>57319</v>
      </c>
      <c r="AM3031" s="247">
        <v>2572.75</v>
      </c>
      <c r="AO3031" s="226" t="s">
        <v>51939</v>
      </c>
      <c r="AP3031" s="227">
        <v>3664.42</v>
      </c>
      <c r="AR3031" s="207" t="s">
        <v>17502</v>
      </c>
      <c r="AS3031" s="208">
        <v>590.14</v>
      </c>
      <c r="AT3031" s="93"/>
      <c r="AU3031" s="199" t="s">
        <v>14258</v>
      </c>
      <c r="AV3031" s="200">
        <v>9.9499999999999993</v>
      </c>
      <c r="BD3031" s="263"/>
      <c r="BE3031" s="264"/>
      <c r="BG3031" s="252" t="s">
        <v>9824</v>
      </c>
      <c r="BH3031" s="253">
        <v>194884.62</v>
      </c>
      <c r="BJ3031" s="230" t="s">
        <v>38460</v>
      </c>
      <c r="BK3031" s="231">
        <v>24370.27</v>
      </c>
      <c r="BM3031" s="209" t="s">
        <v>8128</v>
      </c>
      <c r="BN3031" s="210">
        <v>169935</v>
      </c>
    </row>
    <row r="3032" spans="17:66" x14ac:dyDescent="0.55000000000000004">
      <c r="Q3032" s="224" t="s">
        <v>37587</v>
      </c>
      <c r="R3032" s="224"/>
      <c r="S3032" s="225">
        <v>7091</v>
      </c>
      <c r="U3032" s="203" t="s">
        <v>3550</v>
      </c>
      <c r="V3032" s="203"/>
      <c r="W3032" s="204">
        <v>17255.47</v>
      </c>
      <c r="AF3032" t="s">
        <v>66702</v>
      </c>
      <c r="AG3032">
        <v>117.43</v>
      </c>
      <c r="AI3032" s="276" t="s">
        <v>64175</v>
      </c>
      <c r="AJ3032" s="277">
        <v>7431.63</v>
      </c>
      <c r="AL3032" s="246" t="s">
        <v>58467</v>
      </c>
      <c r="AM3032" s="247">
        <v>32650</v>
      </c>
      <c r="AO3032" s="226" t="s">
        <v>44585</v>
      </c>
      <c r="AP3032" s="227">
        <v>90550</v>
      </c>
      <c r="AR3032" s="207" t="s">
        <v>17503</v>
      </c>
      <c r="AS3032" s="208">
        <v>206795.84</v>
      </c>
      <c r="AT3032" s="93"/>
      <c r="AU3032" s="199" t="s">
        <v>32785</v>
      </c>
      <c r="AV3032" s="200">
        <v>4470</v>
      </c>
      <c r="BD3032" s="263"/>
      <c r="BE3032" s="264"/>
      <c r="BG3032" s="252" t="s">
        <v>9825</v>
      </c>
      <c r="BH3032" s="253">
        <v>10337960.539999999</v>
      </c>
      <c r="BJ3032" s="230" t="s">
        <v>38461</v>
      </c>
      <c r="BK3032" s="231">
        <v>7091</v>
      </c>
      <c r="BM3032" s="209" t="s">
        <v>8402</v>
      </c>
      <c r="BN3032" s="210">
        <v>554092</v>
      </c>
    </row>
    <row r="3033" spans="17:66" x14ac:dyDescent="0.55000000000000004">
      <c r="Q3033" s="224" t="s">
        <v>37588</v>
      </c>
      <c r="R3033" s="224"/>
      <c r="S3033" s="225">
        <v>71574.36</v>
      </c>
      <c r="U3033" s="203" t="s">
        <v>4233</v>
      </c>
      <c r="V3033" s="203"/>
      <c r="W3033" s="204">
        <v>510812.04</v>
      </c>
      <c r="AF3033" t="s">
        <v>58884</v>
      </c>
      <c r="AG3033" s="284">
        <v>37015.68</v>
      </c>
      <c r="AI3033" s="276" t="s">
        <v>64176</v>
      </c>
      <c r="AJ3033" s="277">
        <v>18581.25</v>
      </c>
      <c r="AL3033" s="246" t="s">
        <v>58468</v>
      </c>
      <c r="AM3033" s="247">
        <v>253050</v>
      </c>
      <c r="AO3033" s="226" t="s">
        <v>44586</v>
      </c>
      <c r="AP3033" s="227">
        <v>6927.09</v>
      </c>
      <c r="AR3033" s="207" t="s">
        <v>17504</v>
      </c>
      <c r="AS3033" s="208">
        <v>15046.86</v>
      </c>
      <c r="AT3033" s="93"/>
      <c r="AU3033" s="199" t="s">
        <v>32786</v>
      </c>
      <c r="AV3033" s="200">
        <v>7066.04</v>
      </c>
      <c r="BD3033" s="263"/>
      <c r="BE3033" s="264"/>
      <c r="BG3033" s="252" t="s">
        <v>9826</v>
      </c>
      <c r="BH3033" s="253">
        <v>412973.6</v>
      </c>
      <c r="BJ3033" s="230" t="s">
        <v>38466</v>
      </c>
      <c r="BK3033" s="231">
        <v>71574.36</v>
      </c>
      <c r="BM3033" s="209" t="s">
        <v>8570</v>
      </c>
      <c r="BN3033" s="210">
        <v>602125</v>
      </c>
    </row>
    <row r="3034" spans="17:66" x14ac:dyDescent="0.55000000000000004">
      <c r="Q3034" s="224" t="s">
        <v>37590</v>
      </c>
      <c r="R3034" s="224"/>
      <c r="S3034" s="225">
        <v>918982.94</v>
      </c>
      <c r="U3034" s="203" t="s">
        <v>4322</v>
      </c>
      <c r="V3034" s="203"/>
      <c r="W3034" s="204">
        <v>5396</v>
      </c>
      <c r="AF3034" t="s">
        <v>58885</v>
      </c>
      <c r="AG3034" s="284">
        <v>9358.91</v>
      </c>
      <c r="AI3034" s="276" t="s">
        <v>60329</v>
      </c>
      <c r="AJ3034" s="277">
        <v>22396.91</v>
      </c>
      <c r="AL3034" s="246" t="s">
        <v>58469</v>
      </c>
      <c r="AM3034" s="247">
        <v>1184.22</v>
      </c>
      <c r="AO3034" s="226" t="s">
        <v>17595</v>
      </c>
      <c r="AP3034" s="227">
        <v>1876</v>
      </c>
      <c r="AR3034" s="207" t="s">
        <v>17505</v>
      </c>
      <c r="AS3034" s="208">
        <v>583.72</v>
      </c>
      <c r="AT3034" s="93"/>
      <c r="AU3034" s="199" t="s">
        <v>32787</v>
      </c>
      <c r="AV3034" s="200">
        <v>11585.89</v>
      </c>
      <c r="BD3034" s="263"/>
      <c r="BE3034" s="264"/>
      <c r="BG3034" s="252" t="s">
        <v>9827</v>
      </c>
      <c r="BH3034" s="253">
        <v>95639213.519999996</v>
      </c>
      <c r="BJ3034" s="230" t="s">
        <v>38472</v>
      </c>
      <c r="BK3034" s="231">
        <v>918982.94</v>
      </c>
      <c r="BM3034" s="209" t="s">
        <v>8783</v>
      </c>
      <c r="BN3034" s="210">
        <v>60889</v>
      </c>
    </row>
    <row r="3035" spans="17:66" x14ac:dyDescent="0.55000000000000004">
      <c r="Q3035" s="224" t="s">
        <v>37592</v>
      </c>
      <c r="R3035" s="224"/>
      <c r="S3035" s="225">
        <v>6263.48</v>
      </c>
      <c r="U3035" s="203" t="s">
        <v>4324</v>
      </c>
      <c r="V3035" s="203"/>
      <c r="W3035" s="204">
        <v>7115</v>
      </c>
      <c r="AF3035" t="s">
        <v>71616</v>
      </c>
      <c r="AG3035">
        <v>828.41</v>
      </c>
      <c r="AI3035" s="276" t="s">
        <v>60330</v>
      </c>
      <c r="AJ3035" s="277">
        <v>1649.39</v>
      </c>
      <c r="AL3035" s="246" t="s">
        <v>46774</v>
      </c>
      <c r="AM3035" s="247">
        <v>33458.92</v>
      </c>
      <c r="AO3035" s="226" t="s">
        <v>44587</v>
      </c>
      <c r="AP3035" s="227">
        <v>2836732.18</v>
      </c>
      <c r="AR3035" s="207" t="s">
        <v>17506</v>
      </c>
      <c r="AS3035" s="208">
        <v>25471.91</v>
      </c>
      <c r="AT3035" s="93"/>
      <c r="AU3035" s="199" t="s">
        <v>32788</v>
      </c>
      <c r="AV3035" s="200">
        <v>3492.98</v>
      </c>
      <c r="BD3035" s="263"/>
      <c r="BE3035" s="264"/>
      <c r="BG3035" s="252" t="s">
        <v>9828</v>
      </c>
      <c r="BH3035" s="253">
        <v>691835.67</v>
      </c>
      <c r="BJ3035" s="230" t="s">
        <v>38476</v>
      </c>
      <c r="BK3035" s="231">
        <v>6263.48</v>
      </c>
      <c r="BM3035" s="209" t="s">
        <v>9069</v>
      </c>
      <c r="BN3035" s="210">
        <v>313916</v>
      </c>
    </row>
    <row r="3036" spans="17:66" x14ac:dyDescent="0.55000000000000004">
      <c r="Q3036" s="224" t="s">
        <v>37593</v>
      </c>
      <c r="R3036" s="224"/>
      <c r="S3036" s="225">
        <v>7136</v>
      </c>
      <c r="U3036" s="203" t="s">
        <v>4325</v>
      </c>
      <c r="V3036" s="203"/>
      <c r="W3036" s="204">
        <v>8932</v>
      </c>
      <c r="AF3036" t="s">
        <v>64777</v>
      </c>
      <c r="AG3036" s="284">
        <v>13721.7</v>
      </c>
      <c r="AI3036" s="276" t="s">
        <v>60331</v>
      </c>
      <c r="AJ3036" s="277">
        <v>5394.59</v>
      </c>
      <c r="AL3036" s="246" t="s">
        <v>46775</v>
      </c>
      <c r="AM3036" s="247">
        <v>79463.69</v>
      </c>
      <c r="AO3036" s="226" t="s">
        <v>44588</v>
      </c>
      <c r="AP3036" s="227">
        <v>216624.54</v>
      </c>
      <c r="AR3036" s="207" t="s">
        <v>17507</v>
      </c>
      <c r="AS3036" s="208">
        <v>1589.94</v>
      </c>
      <c r="AT3036" s="93"/>
      <c r="AU3036" s="199" t="s">
        <v>32789</v>
      </c>
      <c r="AV3036" s="200">
        <v>1945.89</v>
      </c>
      <c r="BD3036" s="263"/>
      <c r="BE3036" s="264"/>
      <c r="BG3036" s="252" t="s">
        <v>9829</v>
      </c>
      <c r="BH3036" s="253">
        <v>895986.43</v>
      </c>
      <c r="BJ3036" s="230" t="s">
        <v>38477</v>
      </c>
      <c r="BK3036" s="231">
        <v>7136</v>
      </c>
      <c r="BM3036" s="209" t="s">
        <v>9184</v>
      </c>
      <c r="BN3036" s="210">
        <v>57095</v>
      </c>
    </row>
    <row r="3037" spans="17:66" x14ac:dyDescent="0.55000000000000004">
      <c r="Q3037" s="224" t="s">
        <v>37594</v>
      </c>
      <c r="R3037" s="224"/>
      <c r="S3037" s="225">
        <v>8075</v>
      </c>
      <c r="U3037" s="203" t="s">
        <v>4328</v>
      </c>
      <c r="V3037" s="203"/>
      <c r="W3037" s="204">
        <v>5596</v>
      </c>
      <c r="AF3037" t="s">
        <v>56476</v>
      </c>
      <c r="AG3037" s="284">
        <v>11456</v>
      </c>
      <c r="AI3037" s="276" t="s">
        <v>61364</v>
      </c>
      <c r="AJ3037" s="277">
        <v>4555.04</v>
      </c>
      <c r="AL3037" s="246" t="s">
        <v>54977</v>
      </c>
      <c r="AM3037" s="247">
        <v>13227.66</v>
      </c>
      <c r="AO3037" s="226" t="s">
        <v>17629</v>
      </c>
      <c r="AP3037" s="227">
        <v>203894.85</v>
      </c>
      <c r="AR3037" s="207" t="s">
        <v>17508</v>
      </c>
      <c r="AS3037" s="208">
        <v>1795.24</v>
      </c>
      <c r="AT3037" s="93"/>
      <c r="AU3037" s="199" t="s">
        <v>32790</v>
      </c>
      <c r="AV3037" s="200">
        <v>5243.11</v>
      </c>
      <c r="BD3037" s="263"/>
      <c r="BE3037" s="264"/>
      <c r="BG3037" s="252" t="s">
        <v>9830</v>
      </c>
      <c r="BH3037" s="253">
        <v>594463.81999999995</v>
      </c>
      <c r="BJ3037" s="230" t="s">
        <v>38479</v>
      </c>
      <c r="BK3037" s="231">
        <v>8075</v>
      </c>
      <c r="BM3037" s="209" t="s">
        <v>9381</v>
      </c>
      <c r="BN3037" s="210">
        <v>5738230.5300000003</v>
      </c>
    </row>
    <row r="3038" spans="17:66" x14ac:dyDescent="0.55000000000000004">
      <c r="Q3038" s="224" t="s">
        <v>37597</v>
      </c>
      <c r="R3038" s="224"/>
      <c r="S3038" s="225">
        <v>61854.75</v>
      </c>
      <c r="U3038" s="203" t="s">
        <v>4330</v>
      </c>
      <c r="V3038" s="203"/>
      <c r="W3038" s="204">
        <v>4748</v>
      </c>
      <c r="AF3038" t="s">
        <v>62772</v>
      </c>
      <c r="AG3038" s="284">
        <v>3278.5</v>
      </c>
      <c r="AI3038" s="276" t="s">
        <v>67405</v>
      </c>
      <c r="AJ3038" s="277">
        <v>-1245.49</v>
      </c>
      <c r="AL3038" s="246" t="s">
        <v>48759</v>
      </c>
      <c r="AM3038" s="247">
        <v>2419.73</v>
      </c>
      <c r="AO3038" s="226" t="s">
        <v>17630</v>
      </c>
      <c r="AP3038" s="227">
        <v>880</v>
      </c>
      <c r="AR3038" s="207" t="s">
        <v>17509</v>
      </c>
      <c r="AS3038" s="208">
        <v>507.23</v>
      </c>
      <c r="AT3038" s="93"/>
      <c r="AU3038" s="199" t="s">
        <v>32791</v>
      </c>
      <c r="AV3038" s="200">
        <v>5120.74</v>
      </c>
      <c r="BD3038" s="263"/>
      <c r="BE3038" s="264"/>
      <c r="BG3038" s="252" t="s">
        <v>9831</v>
      </c>
      <c r="BH3038" s="253">
        <v>173971.6</v>
      </c>
      <c r="BJ3038" s="230" t="s">
        <v>38490</v>
      </c>
      <c r="BK3038" s="231">
        <v>61854.75</v>
      </c>
      <c r="BM3038" s="209" t="s">
        <v>9557</v>
      </c>
      <c r="BN3038" s="210">
        <v>167270.12</v>
      </c>
    </row>
    <row r="3039" spans="17:66" x14ac:dyDescent="0.55000000000000004">
      <c r="Q3039" s="224" t="s">
        <v>37598</v>
      </c>
      <c r="R3039" s="224"/>
      <c r="S3039" s="225">
        <v>55361</v>
      </c>
      <c r="U3039" s="203" t="s">
        <v>4332</v>
      </c>
      <c r="V3039" s="203"/>
      <c r="W3039" s="204">
        <v>2837</v>
      </c>
      <c r="AF3039" t="s">
        <v>59185</v>
      </c>
      <c r="AG3039">
        <v>71.67</v>
      </c>
      <c r="AI3039" s="276" t="s">
        <v>49817</v>
      </c>
      <c r="AJ3039" s="277">
        <v>19258.78</v>
      </c>
      <c r="AL3039" s="246" t="s">
        <v>44595</v>
      </c>
      <c r="AM3039" s="247">
        <v>137854.39000000001</v>
      </c>
      <c r="AO3039" s="226" t="s">
        <v>33286</v>
      </c>
      <c r="AP3039" s="227">
        <v>2175.2800000000002</v>
      </c>
      <c r="AR3039" s="207" t="s">
        <v>17510</v>
      </c>
      <c r="AS3039" s="208">
        <v>5748.88</v>
      </c>
      <c r="AT3039" s="93"/>
      <c r="AU3039" s="199" t="s">
        <v>32792</v>
      </c>
      <c r="AV3039" s="200">
        <v>2223.39</v>
      </c>
      <c r="BD3039" s="263"/>
      <c r="BE3039" s="264"/>
      <c r="BG3039" s="252" t="s">
        <v>9832</v>
      </c>
      <c r="BH3039" s="253">
        <v>301141.08</v>
      </c>
      <c r="BJ3039" s="230" t="s">
        <v>38494</v>
      </c>
      <c r="BK3039" s="231">
        <v>55361</v>
      </c>
      <c r="BM3039" s="209" t="s">
        <v>10962</v>
      </c>
      <c r="BN3039" s="210">
        <v>25816.5</v>
      </c>
    </row>
    <row r="3040" spans="17:66" x14ac:dyDescent="0.55000000000000004">
      <c r="Q3040" s="224" t="s">
        <v>37606</v>
      </c>
      <c r="R3040" s="224"/>
      <c r="S3040" s="225">
        <v>26337</v>
      </c>
      <c r="U3040" s="203" t="s">
        <v>4234</v>
      </c>
      <c r="V3040" s="203"/>
      <c r="W3040" s="204">
        <v>16810</v>
      </c>
      <c r="AF3040" t="s">
        <v>68545</v>
      </c>
      <c r="AG3040" s="284">
        <v>4165.03</v>
      </c>
      <c r="AI3040" s="276" t="s">
        <v>67406</v>
      </c>
      <c r="AJ3040" s="277">
        <v>20225</v>
      </c>
      <c r="AL3040" s="246" t="s">
        <v>51969</v>
      </c>
      <c r="AM3040" s="247">
        <v>18239.060000000001</v>
      </c>
      <c r="AO3040" s="226" t="s">
        <v>17632</v>
      </c>
      <c r="AP3040" s="227">
        <v>49735.77</v>
      </c>
      <c r="AR3040" s="207" t="s">
        <v>17511</v>
      </c>
      <c r="AS3040" s="208">
        <v>160</v>
      </c>
      <c r="AT3040" s="93"/>
      <c r="AU3040" s="199" t="s">
        <v>32793</v>
      </c>
      <c r="AV3040" s="200">
        <v>703.95</v>
      </c>
      <c r="BD3040" s="263"/>
      <c r="BE3040" s="264"/>
      <c r="BG3040" s="252" t="s">
        <v>9833</v>
      </c>
      <c r="BH3040" s="253">
        <v>514489.37</v>
      </c>
      <c r="BJ3040" s="230" t="s">
        <v>38524</v>
      </c>
      <c r="BK3040" s="231">
        <v>26337</v>
      </c>
      <c r="BM3040" s="209" t="s">
        <v>9677</v>
      </c>
      <c r="BN3040" s="210">
        <v>64668.09</v>
      </c>
    </row>
    <row r="3041" spans="17:66" x14ac:dyDescent="0.55000000000000004">
      <c r="Q3041" s="224" t="s">
        <v>37608</v>
      </c>
      <c r="R3041" s="224"/>
      <c r="S3041" s="225">
        <v>30941</v>
      </c>
      <c r="U3041" s="203" t="s">
        <v>4236</v>
      </c>
      <c r="V3041" s="203"/>
      <c r="W3041" s="204">
        <v>4761.96</v>
      </c>
      <c r="AF3041" t="s">
        <v>63328</v>
      </c>
      <c r="AG3041">
        <v>374.94</v>
      </c>
      <c r="AI3041" s="276" t="s">
        <v>67407</v>
      </c>
      <c r="AJ3041" s="277">
        <v>3110.1</v>
      </c>
      <c r="AL3041" s="246" t="s">
        <v>60281</v>
      </c>
      <c r="AM3041" s="247">
        <v>5580</v>
      </c>
      <c r="AO3041" s="226" t="s">
        <v>17634</v>
      </c>
      <c r="AP3041" s="227">
        <v>494.12</v>
      </c>
      <c r="AR3041" s="207" t="s">
        <v>17512</v>
      </c>
      <c r="AS3041" s="208">
        <v>322.79000000000002</v>
      </c>
      <c r="AT3041" s="93"/>
      <c r="AU3041" s="199" t="s">
        <v>32794</v>
      </c>
      <c r="AV3041" s="200">
        <v>4953.01</v>
      </c>
      <c r="BD3041" s="263"/>
      <c r="BE3041" s="264"/>
      <c r="BG3041" s="252" t="s">
        <v>9834</v>
      </c>
      <c r="BH3041" s="253">
        <v>11234669.390000001</v>
      </c>
      <c r="BJ3041" s="230" t="s">
        <v>38532</v>
      </c>
      <c r="BK3041" s="231">
        <v>30941</v>
      </c>
      <c r="BM3041" s="209" t="s">
        <v>9722</v>
      </c>
      <c r="BN3041" s="210">
        <v>20319.37</v>
      </c>
    </row>
    <row r="3042" spans="17:66" x14ac:dyDescent="0.55000000000000004">
      <c r="Q3042" s="224" t="s">
        <v>37609</v>
      </c>
      <c r="R3042" s="224"/>
      <c r="S3042" s="225">
        <v>106675.29</v>
      </c>
      <c r="U3042" s="203" t="s">
        <v>3551</v>
      </c>
      <c r="V3042" s="203"/>
      <c r="W3042" s="204">
        <v>3686</v>
      </c>
      <c r="AF3042" t="s">
        <v>71617</v>
      </c>
      <c r="AG3042" s="284">
        <v>1206.05</v>
      </c>
      <c r="AI3042" s="276" t="s">
        <v>61365</v>
      </c>
      <c r="AJ3042" s="277">
        <v>19996.14</v>
      </c>
      <c r="AL3042" s="246" t="s">
        <v>44597</v>
      </c>
      <c r="AM3042" s="247">
        <v>24199.08</v>
      </c>
      <c r="AO3042" s="226" t="s">
        <v>17635</v>
      </c>
      <c r="AP3042" s="227">
        <v>778.53</v>
      </c>
      <c r="AR3042" s="207" t="s">
        <v>17513</v>
      </c>
      <c r="AS3042" s="208">
        <v>2925</v>
      </c>
      <c r="AT3042" s="93"/>
      <c r="AU3042" s="199" t="s">
        <v>27996</v>
      </c>
      <c r="AV3042" s="200">
        <v>4470</v>
      </c>
      <c r="BD3042" s="263"/>
      <c r="BE3042" s="264"/>
      <c r="BG3042" s="252" t="s">
        <v>9835</v>
      </c>
      <c r="BH3042" s="253">
        <v>229453.12</v>
      </c>
      <c r="BJ3042" s="230" t="s">
        <v>38536</v>
      </c>
      <c r="BK3042" s="231">
        <v>106675.29</v>
      </c>
      <c r="BM3042" s="209" t="s">
        <v>11648</v>
      </c>
      <c r="BN3042" s="210">
        <v>295592.65999999997</v>
      </c>
    </row>
    <row r="3043" spans="17:66" x14ac:dyDescent="0.55000000000000004">
      <c r="Q3043" s="224" t="s">
        <v>37610</v>
      </c>
      <c r="R3043" s="224"/>
      <c r="S3043" s="225">
        <v>62029.73</v>
      </c>
      <c r="U3043" s="203" t="s">
        <v>4238</v>
      </c>
      <c r="V3043" s="203"/>
      <c r="W3043" s="204">
        <v>10700</v>
      </c>
      <c r="AF3043" t="s">
        <v>57740</v>
      </c>
      <c r="AG3043" s="284">
        <v>1051.74</v>
      </c>
      <c r="AI3043" s="276" t="s">
        <v>61366</v>
      </c>
      <c r="AJ3043" s="277">
        <v>1833.28</v>
      </c>
      <c r="AL3043" s="246" t="s">
        <v>58470</v>
      </c>
      <c r="AM3043" s="247">
        <v>1063.04</v>
      </c>
      <c r="AO3043" s="226" t="s">
        <v>17636</v>
      </c>
      <c r="AP3043" s="227">
        <v>15326.24</v>
      </c>
      <c r="AR3043" s="207" t="s">
        <v>17514</v>
      </c>
      <c r="AS3043" s="208">
        <v>1975</v>
      </c>
      <c r="AT3043" s="93"/>
      <c r="AU3043" s="199" t="s">
        <v>14259</v>
      </c>
      <c r="AV3043" s="200">
        <v>526.86</v>
      </c>
      <c r="BD3043" s="263"/>
      <c r="BE3043" s="264"/>
      <c r="BG3043" s="252" t="s">
        <v>9836</v>
      </c>
      <c r="BH3043" s="253">
        <v>122373.13</v>
      </c>
      <c r="BJ3043" s="230" t="s">
        <v>38542</v>
      </c>
      <c r="BK3043" s="231">
        <v>62029.73</v>
      </c>
      <c r="BM3043" s="209" t="s">
        <v>11993</v>
      </c>
      <c r="BN3043" s="210">
        <v>3981788.44</v>
      </c>
    </row>
    <row r="3044" spans="17:66" x14ac:dyDescent="0.55000000000000004">
      <c r="Q3044" s="224" t="s">
        <v>37614</v>
      </c>
      <c r="R3044" s="224"/>
      <c r="S3044" s="225">
        <v>136328.71</v>
      </c>
      <c r="U3044" s="203" t="s">
        <v>3552</v>
      </c>
      <c r="V3044" s="203"/>
      <c r="W3044" s="204">
        <v>93649.8</v>
      </c>
      <c r="AF3044" t="s">
        <v>36623</v>
      </c>
      <c r="AG3044" s="284">
        <v>2698.62</v>
      </c>
      <c r="AI3044" s="276" t="s">
        <v>61367</v>
      </c>
      <c r="AJ3044" s="277">
        <v>5775.1</v>
      </c>
      <c r="AL3044" s="246" t="s">
        <v>44599</v>
      </c>
      <c r="AM3044" s="247">
        <v>1889.46</v>
      </c>
      <c r="AO3044" s="226" t="s">
        <v>17638</v>
      </c>
      <c r="AP3044" s="227">
        <v>26406.52</v>
      </c>
      <c r="AR3044" s="207" t="s">
        <v>17515</v>
      </c>
      <c r="AS3044" s="208">
        <v>950</v>
      </c>
      <c r="AT3044" s="93"/>
      <c r="AU3044" s="199" t="s">
        <v>32795</v>
      </c>
      <c r="AV3044" s="200">
        <v>7066.04</v>
      </c>
      <c r="BD3044" s="263"/>
      <c r="BE3044" s="264"/>
      <c r="BG3044" s="252" t="s">
        <v>9837</v>
      </c>
      <c r="BH3044" s="253">
        <v>52519772.009999998</v>
      </c>
      <c r="BJ3044" s="230" t="s">
        <v>38556</v>
      </c>
      <c r="BK3044" s="231">
        <v>136328.71</v>
      </c>
      <c r="BM3044" s="209" t="s">
        <v>9973</v>
      </c>
      <c r="BN3044" s="210">
        <v>15220846.710000001</v>
      </c>
    </row>
    <row r="3045" spans="17:66" x14ac:dyDescent="0.55000000000000004">
      <c r="Q3045" s="224" t="s">
        <v>37616</v>
      </c>
      <c r="R3045" s="224"/>
      <c r="S3045" s="225">
        <v>32825.03</v>
      </c>
      <c r="U3045" s="203" t="s">
        <v>3553</v>
      </c>
      <c r="V3045" s="203"/>
      <c r="W3045" s="204">
        <v>2331</v>
      </c>
      <c r="AF3045" t="s">
        <v>36624</v>
      </c>
      <c r="AG3045" s="284">
        <v>3504.42</v>
      </c>
      <c r="AI3045" s="276" t="s">
        <v>34926</v>
      </c>
      <c r="AJ3045" s="277">
        <v>6857379.6900000004</v>
      </c>
      <c r="AL3045" s="246" t="s">
        <v>44600</v>
      </c>
      <c r="AM3045" s="247">
        <v>4891.51</v>
      </c>
      <c r="AO3045" s="226" t="s">
        <v>17639</v>
      </c>
      <c r="AP3045" s="227">
        <v>133.81</v>
      </c>
      <c r="AR3045" s="207" t="s">
        <v>17516</v>
      </c>
      <c r="AS3045" s="208">
        <v>30187.5</v>
      </c>
      <c r="AT3045" s="93"/>
      <c r="AU3045" s="199" t="s">
        <v>27998</v>
      </c>
      <c r="AV3045" s="200">
        <v>11585.89</v>
      </c>
      <c r="BD3045" s="263"/>
      <c r="BE3045" s="264"/>
      <c r="BG3045" s="252" t="s">
        <v>9838</v>
      </c>
      <c r="BH3045" s="253">
        <v>630046.51</v>
      </c>
      <c r="BJ3045" s="230" t="s">
        <v>38563</v>
      </c>
      <c r="BK3045" s="231">
        <v>32825.03</v>
      </c>
      <c r="BM3045" s="209" t="s">
        <v>6799</v>
      </c>
      <c r="BN3045" s="210">
        <v>8852.61</v>
      </c>
    </row>
    <row r="3046" spans="17:66" x14ac:dyDescent="0.55000000000000004">
      <c r="Q3046" s="224" t="s">
        <v>37617</v>
      </c>
      <c r="R3046" s="224"/>
      <c r="S3046" s="225">
        <v>39210.92</v>
      </c>
      <c r="U3046" s="203" t="s">
        <v>3554</v>
      </c>
      <c r="V3046" s="203"/>
      <c r="W3046" s="204">
        <v>4500</v>
      </c>
      <c r="AF3046" t="s">
        <v>56477</v>
      </c>
      <c r="AG3046" s="284">
        <v>2698.16</v>
      </c>
      <c r="AI3046" s="276" t="s">
        <v>52201</v>
      </c>
      <c r="AJ3046" s="277">
        <v>6400</v>
      </c>
      <c r="AL3046" s="246" t="s">
        <v>44601</v>
      </c>
      <c r="AM3046" s="247">
        <v>5040.0200000000004</v>
      </c>
      <c r="AO3046" s="226" t="s">
        <v>34734</v>
      </c>
      <c r="AP3046" s="227">
        <v>164974.34</v>
      </c>
      <c r="AR3046" s="207" t="s">
        <v>17517</v>
      </c>
      <c r="AS3046" s="208">
        <v>2200</v>
      </c>
      <c r="AT3046" s="93"/>
      <c r="AU3046" s="199" t="s">
        <v>27999</v>
      </c>
      <c r="AV3046" s="200">
        <v>3492.98</v>
      </c>
      <c r="BD3046" s="263"/>
      <c r="BE3046" s="264"/>
      <c r="BG3046" s="252" t="s">
        <v>9839</v>
      </c>
      <c r="BH3046" s="253">
        <v>540740.11</v>
      </c>
      <c r="BJ3046" s="230" t="s">
        <v>38568</v>
      </c>
      <c r="BK3046" s="231">
        <v>39210.92</v>
      </c>
      <c r="BM3046" s="209" t="s">
        <v>7478</v>
      </c>
      <c r="BN3046" s="210">
        <v>76903</v>
      </c>
    </row>
    <row r="3047" spans="17:66" x14ac:dyDescent="0.55000000000000004">
      <c r="Q3047" s="224" t="s">
        <v>37618</v>
      </c>
      <c r="R3047" s="224"/>
      <c r="S3047" s="225">
        <v>115865.12</v>
      </c>
      <c r="U3047" s="203" t="s">
        <v>4242</v>
      </c>
      <c r="V3047" s="203"/>
      <c r="W3047" s="204">
        <v>42709</v>
      </c>
      <c r="AF3047" t="s">
        <v>61544</v>
      </c>
      <c r="AG3047" s="284">
        <v>23698.22</v>
      </c>
      <c r="AI3047" s="276" t="s">
        <v>18974</v>
      </c>
      <c r="AJ3047" s="277">
        <v>516013.91</v>
      </c>
      <c r="AL3047" s="246" t="s">
        <v>48760</v>
      </c>
      <c r="AM3047" s="247">
        <v>134</v>
      </c>
      <c r="AO3047" s="226" t="s">
        <v>34735</v>
      </c>
      <c r="AP3047" s="227">
        <v>232.2</v>
      </c>
      <c r="AR3047" s="207" t="s">
        <v>17518</v>
      </c>
      <c r="AS3047" s="208">
        <v>64753.47</v>
      </c>
      <c r="AT3047" s="93"/>
      <c r="AU3047" s="199" t="s">
        <v>14260</v>
      </c>
      <c r="AV3047" s="200">
        <v>1985.64</v>
      </c>
      <c r="BD3047" s="263"/>
      <c r="BE3047" s="264"/>
      <c r="BG3047" s="252" t="s">
        <v>9840</v>
      </c>
      <c r="BH3047" s="253">
        <v>561633.56000000006</v>
      </c>
      <c r="BJ3047" s="230" t="s">
        <v>38573</v>
      </c>
      <c r="BK3047" s="231">
        <v>115865.12</v>
      </c>
      <c r="BM3047" s="209" t="s">
        <v>7882</v>
      </c>
      <c r="BN3047" s="210">
        <v>2170</v>
      </c>
    </row>
    <row r="3048" spans="17:66" x14ac:dyDescent="0.55000000000000004">
      <c r="Q3048" s="224" t="s">
        <v>37619</v>
      </c>
      <c r="R3048" s="224"/>
      <c r="S3048" s="225">
        <v>78887</v>
      </c>
      <c r="U3048" s="203" t="s">
        <v>3555</v>
      </c>
      <c r="V3048" s="203"/>
      <c r="W3048" s="204">
        <v>2950.86</v>
      </c>
      <c r="AF3048" t="s">
        <v>34018</v>
      </c>
      <c r="AG3048" s="284">
        <v>87429.96</v>
      </c>
      <c r="AI3048" s="276" t="s">
        <v>33412</v>
      </c>
      <c r="AJ3048" s="277">
        <v>1601.28</v>
      </c>
      <c r="AL3048" s="246" t="s">
        <v>51970</v>
      </c>
      <c r="AM3048" s="247">
        <v>1182.3599999999999</v>
      </c>
      <c r="AO3048" s="226" t="s">
        <v>17641</v>
      </c>
      <c r="AP3048" s="227">
        <v>1500</v>
      </c>
      <c r="AR3048" s="207" t="s">
        <v>17519</v>
      </c>
      <c r="AS3048" s="208">
        <v>28155.5</v>
      </c>
      <c r="AT3048" s="93"/>
      <c r="AU3048" s="199" t="s">
        <v>14261</v>
      </c>
      <c r="AV3048" s="200">
        <v>5253.06</v>
      </c>
      <c r="BD3048" s="263"/>
      <c r="BE3048" s="264"/>
      <c r="BG3048" s="252" t="s">
        <v>9841</v>
      </c>
      <c r="BH3048" s="253">
        <v>143563.74</v>
      </c>
      <c r="BJ3048" s="230" t="s">
        <v>38575</v>
      </c>
      <c r="BK3048" s="231">
        <v>78887</v>
      </c>
      <c r="BM3048" s="209" t="s">
        <v>8403</v>
      </c>
      <c r="BN3048" s="210">
        <v>14081.82</v>
      </c>
    </row>
    <row r="3049" spans="17:66" x14ac:dyDescent="0.55000000000000004">
      <c r="Q3049" s="224" t="s">
        <v>37620</v>
      </c>
      <c r="R3049" s="224"/>
      <c r="S3049" s="225">
        <v>200737.85</v>
      </c>
      <c r="U3049" s="203" t="s">
        <v>4338</v>
      </c>
      <c r="V3049" s="203"/>
      <c r="W3049" s="204">
        <v>10871</v>
      </c>
      <c r="AF3049" t="s">
        <v>58639</v>
      </c>
      <c r="AG3049" s="284">
        <v>-2850.98</v>
      </c>
      <c r="AI3049" s="276" t="s">
        <v>39084</v>
      </c>
      <c r="AJ3049" s="277">
        <v>21338.75</v>
      </c>
      <c r="AL3049" s="246" t="s">
        <v>64097</v>
      </c>
      <c r="AM3049" s="247">
        <v>4705.55</v>
      </c>
      <c r="AO3049" s="226" t="s">
        <v>17643</v>
      </c>
      <c r="AP3049" s="227">
        <v>182.68</v>
      </c>
      <c r="AR3049" s="207" t="s">
        <v>17520</v>
      </c>
      <c r="AS3049" s="208">
        <v>22613.43</v>
      </c>
      <c r="AT3049" s="93"/>
      <c r="AU3049" s="199" t="s">
        <v>28002</v>
      </c>
      <c r="AV3049" s="200">
        <v>5120.74</v>
      </c>
      <c r="BD3049" s="263"/>
      <c r="BE3049" s="264"/>
      <c r="BG3049" s="252" t="s">
        <v>9842</v>
      </c>
      <c r="BH3049" s="253">
        <v>1021195.73</v>
      </c>
      <c r="BJ3049" s="230" t="s">
        <v>38579</v>
      </c>
      <c r="BK3049" s="231">
        <v>200737.85</v>
      </c>
      <c r="BM3049" s="209" t="s">
        <v>8571</v>
      </c>
      <c r="BN3049" s="210">
        <v>19653</v>
      </c>
    </row>
    <row r="3050" spans="17:66" x14ac:dyDescent="0.55000000000000004">
      <c r="Q3050" s="224" t="s">
        <v>37626</v>
      </c>
      <c r="R3050" s="224"/>
      <c r="S3050" s="225">
        <v>37803.79</v>
      </c>
      <c r="U3050" s="203" t="s">
        <v>4339</v>
      </c>
      <c r="V3050" s="203"/>
      <c r="W3050" s="204">
        <v>4691</v>
      </c>
      <c r="AF3050" t="s">
        <v>45457</v>
      </c>
      <c r="AG3050" s="284">
        <v>287521.73</v>
      </c>
      <c r="AI3050" s="276" t="s">
        <v>36213</v>
      </c>
      <c r="AJ3050" s="277">
        <v>359845.09</v>
      </c>
      <c r="AL3050" s="246" t="s">
        <v>61192</v>
      </c>
      <c r="AM3050" s="247">
        <v>39897.81</v>
      </c>
      <c r="AO3050" s="226" t="s">
        <v>17644</v>
      </c>
      <c r="AP3050" s="227">
        <v>35717.08</v>
      </c>
      <c r="AR3050" s="207" t="s">
        <v>17521</v>
      </c>
      <c r="AS3050" s="208">
        <v>46684.639999999999</v>
      </c>
      <c r="AT3050" s="93"/>
      <c r="AU3050" s="199" t="s">
        <v>28007</v>
      </c>
      <c r="AV3050" s="200">
        <v>2223.39</v>
      </c>
      <c r="BD3050" s="263"/>
      <c r="BE3050" s="264"/>
      <c r="BG3050" s="252" t="s">
        <v>9843</v>
      </c>
      <c r="BH3050" s="253">
        <v>1011417.56</v>
      </c>
      <c r="BJ3050" s="230" t="s">
        <v>38598</v>
      </c>
      <c r="BK3050" s="231">
        <v>37803.79</v>
      </c>
      <c r="BM3050" s="209" t="s">
        <v>8784</v>
      </c>
      <c r="BN3050" s="210">
        <v>2000</v>
      </c>
    </row>
    <row r="3051" spans="17:66" x14ac:dyDescent="0.55000000000000004">
      <c r="Q3051" s="224" t="s">
        <v>37627</v>
      </c>
      <c r="R3051" s="224"/>
      <c r="S3051" s="225">
        <v>22665</v>
      </c>
      <c r="U3051" s="203" t="s">
        <v>4340</v>
      </c>
      <c r="V3051" s="203"/>
      <c r="W3051" s="204">
        <v>1668</v>
      </c>
      <c r="AF3051" t="s">
        <v>71618</v>
      </c>
      <c r="AG3051" s="284">
        <v>4250</v>
      </c>
      <c r="AI3051" s="276" t="s">
        <v>36214</v>
      </c>
      <c r="AJ3051" s="277">
        <v>141423.67999999999</v>
      </c>
      <c r="AL3051" s="246" t="s">
        <v>57320</v>
      </c>
      <c r="AM3051" s="247">
        <v>6530.09</v>
      </c>
      <c r="AO3051" s="226" t="s">
        <v>17645</v>
      </c>
      <c r="AP3051" s="227">
        <v>2399.9299999999998</v>
      </c>
      <c r="AR3051" s="207" t="s">
        <v>17522</v>
      </c>
      <c r="AS3051" s="208">
        <v>1620</v>
      </c>
      <c r="AT3051" s="93"/>
      <c r="AU3051" s="199" t="s">
        <v>28008</v>
      </c>
      <c r="AV3051" s="200">
        <v>703.95</v>
      </c>
      <c r="BD3051" s="263"/>
      <c r="BE3051" s="264"/>
      <c r="BG3051" s="252" t="s">
        <v>9844</v>
      </c>
      <c r="BH3051" s="253">
        <v>8024798.9100000001</v>
      </c>
      <c r="BJ3051" s="230" t="s">
        <v>38600</v>
      </c>
      <c r="BK3051" s="231">
        <v>22665</v>
      </c>
      <c r="BM3051" s="209" t="s">
        <v>9070</v>
      </c>
      <c r="BN3051" s="210">
        <v>4393.8500000000004</v>
      </c>
    </row>
    <row r="3052" spans="17:66" x14ac:dyDescent="0.55000000000000004">
      <c r="Q3052" s="224" t="s">
        <v>37628</v>
      </c>
      <c r="R3052" s="224"/>
      <c r="S3052" s="225">
        <v>473987</v>
      </c>
      <c r="U3052" s="203" t="s">
        <v>4342</v>
      </c>
      <c r="V3052" s="203"/>
      <c r="W3052" s="204">
        <v>5069</v>
      </c>
      <c r="AF3052" t="s">
        <v>64784</v>
      </c>
      <c r="AG3052" s="284">
        <v>1054.26</v>
      </c>
      <c r="AI3052" s="276" t="s">
        <v>58227</v>
      </c>
      <c r="AJ3052" s="277">
        <v>92384</v>
      </c>
      <c r="AL3052" s="246" t="s">
        <v>57321</v>
      </c>
      <c r="AM3052" s="247">
        <v>2853.41</v>
      </c>
      <c r="AO3052" s="226" t="s">
        <v>17646</v>
      </c>
      <c r="AP3052" s="227">
        <v>17224.68</v>
      </c>
      <c r="AR3052" s="207" t="s">
        <v>17523</v>
      </c>
      <c r="AS3052" s="208">
        <v>2051.9</v>
      </c>
      <c r="AT3052" s="93"/>
      <c r="AU3052" s="199" t="s">
        <v>28013</v>
      </c>
      <c r="AV3052" s="200">
        <v>4953.01</v>
      </c>
      <c r="BD3052" s="263"/>
      <c r="BE3052" s="264"/>
      <c r="BG3052" s="252" t="s">
        <v>9845</v>
      </c>
      <c r="BH3052" s="253">
        <v>222691.26</v>
      </c>
      <c r="BJ3052" s="230" t="s">
        <v>38604</v>
      </c>
      <c r="BK3052" s="231">
        <v>473987</v>
      </c>
      <c r="BM3052" s="209" t="s">
        <v>10530</v>
      </c>
      <c r="BN3052" s="210">
        <v>76513.73</v>
      </c>
    </row>
    <row r="3053" spans="17:66" x14ac:dyDescent="0.55000000000000004">
      <c r="Q3053" s="224" t="s">
        <v>37629</v>
      </c>
      <c r="R3053" s="224"/>
      <c r="S3053" s="225">
        <v>20123.099999999999</v>
      </c>
      <c r="U3053" s="203" t="s">
        <v>3556</v>
      </c>
      <c r="V3053" s="203"/>
      <c r="W3053" s="204">
        <v>2281</v>
      </c>
      <c r="AF3053" t="s">
        <v>64786</v>
      </c>
      <c r="AG3053">
        <v>389.96</v>
      </c>
      <c r="AI3053" s="276" t="s">
        <v>42358</v>
      </c>
      <c r="AJ3053" s="277">
        <v>1259.26</v>
      </c>
      <c r="AL3053" s="246" t="s">
        <v>58471</v>
      </c>
      <c r="AM3053" s="247">
        <v>1303.0899999999999</v>
      </c>
      <c r="AO3053" s="226" t="s">
        <v>17648</v>
      </c>
      <c r="AP3053" s="227">
        <v>10664</v>
      </c>
      <c r="AR3053" s="207" t="s">
        <v>17524</v>
      </c>
      <c r="AS3053" s="208">
        <v>43736.44</v>
      </c>
      <c r="AT3053" s="93"/>
      <c r="AU3053" s="199" t="s">
        <v>32796</v>
      </c>
      <c r="AV3053" s="200">
        <v>713.43</v>
      </c>
      <c r="BD3053" s="263"/>
      <c r="BE3053" s="264"/>
      <c r="BG3053" s="252" t="s">
        <v>9846</v>
      </c>
      <c r="BH3053" s="253">
        <v>194407.29</v>
      </c>
      <c r="BJ3053" s="230" t="s">
        <v>38606</v>
      </c>
      <c r="BK3053" s="231">
        <v>20123.099999999999</v>
      </c>
      <c r="BM3053" s="209" t="s">
        <v>10695</v>
      </c>
      <c r="BN3053" s="210">
        <v>4805</v>
      </c>
    </row>
    <row r="3054" spans="17:66" x14ac:dyDescent="0.55000000000000004">
      <c r="Q3054" s="224" t="s">
        <v>37631</v>
      </c>
      <c r="R3054" s="224"/>
      <c r="S3054" s="225">
        <v>128349.59</v>
      </c>
      <c r="U3054" s="203" t="s">
        <v>4343</v>
      </c>
      <c r="V3054" s="203"/>
      <c r="W3054" s="204">
        <v>1818</v>
      </c>
      <c r="AF3054" t="s">
        <v>64787</v>
      </c>
      <c r="AG3054" s="284">
        <v>1275.1400000000001</v>
      </c>
      <c r="AI3054" s="276" t="s">
        <v>42359</v>
      </c>
      <c r="AJ3054" s="277">
        <v>96.33</v>
      </c>
      <c r="AL3054" s="246" t="s">
        <v>57322</v>
      </c>
      <c r="AM3054" s="247">
        <v>41016.5</v>
      </c>
      <c r="AO3054" s="226" t="s">
        <v>17650</v>
      </c>
      <c r="AP3054" s="227">
        <v>7033.44</v>
      </c>
      <c r="AR3054" s="207" t="s">
        <v>17525</v>
      </c>
      <c r="AS3054" s="208">
        <v>170132.05</v>
      </c>
      <c r="AT3054" s="93"/>
      <c r="AU3054" s="199" t="s">
        <v>32797</v>
      </c>
      <c r="AV3054" s="200">
        <v>54.56</v>
      </c>
      <c r="BD3054" s="263"/>
      <c r="BE3054" s="264"/>
      <c r="BG3054" s="252" t="s">
        <v>9847</v>
      </c>
      <c r="BH3054" s="253">
        <v>5590842.3300000001</v>
      </c>
      <c r="BJ3054" s="230" t="s">
        <v>38621</v>
      </c>
      <c r="BK3054" s="231">
        <v>128349.59</v>
      </c>
      <c r="BM3054" s="209" t="s">
        <v>11388</v>
      </c>
      <c r="BN3054" s="210">
        <v>294.25</v>
      </c>
    </row>
    <row r="3055" spans="17:66" x14ac:dyDescent="0.55000000000000004">
      <c r="Q3055" s="224" t="s">
        <v>37633</v>
      </c>
      <c r="R3055" s="224"/>
      <c r="S3055" s="225">
        <v>1721.39</v>
      </c>
      <c r="U3055" s="203" t="s">
        <v>3557</v>
      </c>
      <c r="V3055" s="203"/>
      <c r="W3055" s="204">
        <v>1191</v>
      </c>
      <c r="AF3055" t="s">
        <v>71619</v>
      </c>
      <c r="AG3055">
        <v>344.92</v>
      </c>
      <c r="AI3055" s="276" t="s">
        <v>58501</v>
      </c>
      <c r="AJ3055" s="277">
        <v>603.59</v>
      </c>
      <c r="AL3055" s="246" t="s">
        <v>58990</v>
      </c>
      <c r="AM3055" s="247">
        <v>25050</v>
      </c>
      <c r="AO3055" s="226" t="s">
        <v>17651</v>
      </c>
      <c r="AP3055" s="227">
        <v>25889.35</v>
      </c>
      <c r="AR3055" s="207" t="s">
        <v>17526</v>
      </c>
      <c r="AS3055" s="208">
        <v>68103.199999999997</v>
      </c>
      <c r="AT3055" s="93"/>
      <c r="AU3055" s="199" t="s">
        <v>32798</v>
      </c>
      <c r="AV3055" s="200">
        <v>61.08</v>
      </c>
      <c r="BD3055" s="263"/>
      <c r="BE3055" s="264"/>
      <c r="BG3055" s="252" t="s">
        <v>9848</v>
      </c>
      <c r="BH3055" s="253">
        <v>72019424.579999998</v>
      </c>
      <c r="BJ3055" s="230" t="s">
        <v>38628</v>
      </c>
      <c r="BK3055" s="231">
        <v>1721.39</v>
      </c>
      <c r="BM3055" s="209" t="s">
        <v>9974</v>
      </c>
      <c r="BN3055" s="210">
        <v>209667.26</v>
      </c>
    </row>
    <row r="3056" spans="17:66" x14ac:dyDescent="0.55000000000000004">
      <c r="Q3056" s="224" t="s">
        <v>37635</v>
      </c>
      <c r="R3056" s="224"/>
      <c r="S3056" s="225">
        <v>405696</v>
      </c>
      <c r="U3056" s="203" t="s">
        <v>3558</v>
      </c>
      <c r="V3056" s="203"/>
      <c r="W3056" s="204">
        <v>78475.22</v>
      </c>
      <c r="AF3056" t="s">
        <v>58640</v>
      </c>
      <c r="AG3056" s="284">
        <v>3367.66</v>
      </c>
      <c r="AI3056" s="276" t="s">
        <v>66564</v>
      </c>
      <c r="AJ3056" s="277">
        <v>10684.51</v>
      </c>
      <c r="AL3056" s="246" t="s">
        <v>60282</v>
      </c>
      <c r="AM3056" s="247">
        <v>2849</v>
      </c>
      <c r="AO3056" s="226" t="s">
        <v>47872</v>
      </c>
      <c r="AP3056" s="227">
        <v>-22809.45</v>
      </c>
      <c r="AR3056" s="207" t="s">
        <v>17527</v>
      </c>
      <c r="AS3056" s="208">
        <v>12178.1</v>
      </c>
      <c r="AT3056" s="93"/>
      <c r="AU3056" s="199" t="s">
        <v>32799</v>
      </c>
      <c r="AV3056" s="200">
        <v>13097.13</v>
      </c>
      <c r="BD3056" s="263"/>
      <c r="BE3056" s="264"/>
      <c r="BG3056" s="252" t="s">
        <v>9849</v>
      </c>
      <c r="BH3056" s="253">
        <v>76303.509999999995</v>
      </c>
      <c r="BJ3056" s="230" t="s">
        <v>38637</v>
      </c>
      <c r="BK3056" s="231">
        <v>405696</v>
      </c>
      <c r="BM3056" s="209" t="s">
        <v>8404</v>
      </c>
      <c r="BN3056" s="210">
        <v>5398.68</v>
      </c>
    </row>
    <row r="3057" spans="17:66" x14ac:dyDescent="0.55000000000000004">
      <c r="Q3057" s="224" t="s">
        <v>37637</v>
      </c>
      <c r="R3057" s="224"/>
      <c r="S3057" s="225">
        <v>27877.5</v>
      </c>
      <c r="U3057" s="203" t="s">
        <v>4345</v>
      </c>
      <c r="V3057" s="203"/>
      <c r="W3057" s="204">
        <v>827</v>
      </c>
      <c r="AF3057" t="s">
        <v>50310</v>
      </c>
      <c r="AG3057" s="284">
        <v>1936.25</v>
      </c>
      <c r="AI3057" s="276" t="s">
        <v>52205</v>
      </c>
      <c r="AJ3057" s="277">
        <v>106492.1</v>
      </c>
      <c r="AL3057" s="246" t="s">
        <v>58472</v>
      </c>
      <c r="AM3057" s="247">
        <v>4950.67</v>
      </c>
      <c r="AO3057" s="226" t="s">
        <v>17656</v>
      </c>
      <c r="AP3057" s="227">
        <v>297.25</v>
      </c>
      <c r="AR3057" s="207" t="s">
        <v>17528</v>
      </c>
      <c r="AS3057" s="208">
        <v>48923.46</v>
      </c>
      <c r="AT3057" s="93"/>
      <c r="AU3057" s="199" t="s">
        <v>32800</v>
      </c>
      <c r="AV3057" s="200">
        <v>2017.1</v>
      </c>
      <c r="BD3057" s="263"/>
      <c r="BE3057" s="264"/>
      <c r="BG3057" s="252" t="s">
        <v>9850</v>
      </c>
      <c r="BH3057" s="253">
        <v>694198.58</v>
      </c>
      <c r="BJ3057" s="230" t="s">
        <v>38647</v>
      </c>
      <c r="BK3057" s="231">
        <v>27877.5</v>
      </c>
      <c r="BM3057" s="209" t="s">
        <v>8572</v>
      </c>
      <c r="BN3057" s="210">
        <v>1267.56</v>
      </c>
    </row>
    <row r="3058" spans="17:66" x14ac:dyDescent="0.55000000000000004">
      <c r="Q3058" s="224" t="s">
        <v>37638</v>
      </c>
      <c r="R3058" s="224"/>
      <c r="S3058" s="225">
        <v>12700.89</v>
      </c>
      <c r="U3058" s="203" t="s">
        <v>3559</v>
      </c>
      <c r="V3058" s="203"/>
      <c r="W3058" s="204">
        <v>31837</v>
      </c>
      <c r="AF3058" t="s">
        <v>71620</v>
      </c>
      <c r="AG3058">
        <v>75</v>
      </c>
      <c r="AI3058" s="276" t="s">
        <v>52206</v>
      </c>
      <c r="AJ3058" s="277">
        <v>8109.71</v>
      </c>
      <c r="AL3058" s="246" t="s">
        <v>58473</v>
      </c>
      <c r="AM3058" s="247">
        <v>680</v>
      </c>
      <c r="AO3058" s="226" t="s">
        <v>17657</v>
      </c>
      <c r="AP3058" s="227">
        <v>6075</v>
      </c>
      <c r="AR3058" s="207" t="s">
        <v>17529</v>
      </c>
      <c r="AS3058" s="208">
        <v>3542.07</v>
      </c>
      <c r="AT3058" s="93"/>
      <c r="AU3058" s="199" t="s">
        <v>32801</v>
      </c>
      <c r="AV3058" s="200">
        <v>48373.99</v>
      </c>
      <c r="BD3058" s="263"/>
      <c r="BE3058" s="264"/>
      <c r="BG3058" s="252" t="s">
        <v>9851</v>
      </c>
      <c r="BH3058" s="253">
        <v>35625.94</v>
      </c>
      <c r="BJ3058" s="230" t="s">
        <v>38649</v>
      </c>
      <c r="BK3058" s="231">
        <v>12700.89</v>
      </c>
      <c r="BM3058" s="209" t="s">
        <v>9071</v>
      </c>
      <c r="BN3058" s="210">
        <v>2059.89</v>
      </c>
    </row>
    <row r="3059" spans="17:66" x14ac:dyDescent="0.55000000000000004">
      <c r="Q3059" s="224" t="s">
        <v>37639</v>
      </c>
      <c r="R3059" s="224"/>
      <c r="S3059" s="225">
        <v>38800.589999999997</v>
      </c>
      <c r="U3059" s="203" t="s">
        <v>4249</v>
      </c>
      <c r="V3059" s="203"/>
      <c r="W3059" s="204">
        <v>21144</v>
      </c>
      <c r="AF3059" t="s">
        <v>71621</v>
      </c>
      <c r="AG3059">
        <v>-6.3</v>
      </c>
      <c r="AI3059" s="276" t="s">
        <v>52207</v>
      </c>
      <c r="AJ3059" s="277">
        <v>26083.9</v>
      </c>
      <c r="AL3059" s="246" t="s">
        <v>60283</v>
      </c>
      <c r="AM3059" s="247">
        <v>178.9</v>
      </c>
      <c r="AO3059" s="226" t="s">
        <v>42265</v>
      </c>
      <c r="AP3059" s="227">
        <v>1134</v>
      </c>
      <c r="AR3059" s="207" t="s">
        <v>17530</v>
      </c>
      <c r="AS3059" s="208">
        <v>312.93</v>
      </c>
      <c r="AT3059" s="93"/>
      <c r="AU3059" s="199" t="s">
        <v>14262</v>
      </c>
      <c r="AV3059" s="200">
        <v>26962.5</v>
      </c>
      <c r="BD3059" s="263"/>
      <c r="BE3059" s="264"/>
      <c r="BG3059" s="252" t="s">
        <v>9852</v>
      </c>
      <c r="BH3059" s="253">
        <v>1138101.44</v>
      </c>
      <c r="BJ3059" s="230" t="s">
        <v>38653</v>
      </c>
      <c r="BK3059" s="231">
        <v>38800.589999999997</v>
      </c>
      <c r="BM3059" s="209" t="s">
        <v>9382</v>
      </c>
      <c r="BN3059" s="210">
        <v>14754.27</v>
      </c>
    </row>
    <row r="3060" spans="17:66" x14ac:dyDescent="0.55000000000000004">
      <c r="Q3060" s="224" t="s">
        <v>37640</v>
      </c>
      <c r="R3060" s="224"/>
      <c r="S3060" s="225">
        <v>8508</v>
      </c>
      <c r="U3060" s="203" t="s">
        <v>3560</v>
      </c>
      <c r="V3060" s="203"/>
      <c r="W3060" s="204">
        <v>41324</v>
      </c>
      <c r="AF3060" t="s">
        <v>71622</v>
      </c>
      <c r="AG3060" s="284">
        <v>3419.44</v>
      </c>
      <c r="AI3060" s="276" t="s">
        <v>64183</v>
      </c>
      <c r="AJ3060" s="277">
        <v>182527.56</v>
      </c>
      <c r="AL3060" s="246" t="s">
        <v>51971</v>
      </c>
      <c r="AM3060" s="247">
        <v>2780</v>
      </c>
      <c r="AO3060" s="226" t="s">
        <v>42266</v>
      </c>
      <c r="AP3060" s="227">
        <v>23176</v>
      </c>
      <c r="AR3060" s="207" t="s">
        <v>17531</v>
      </c>
      <c r="AS3060" s="208">
        <v>490358.22</v>
      </c>
      <c r="AT3060" s="93"/>
      <c r="AU3060" s="199" t="s">
        <v>14263</v>
      </c>
      <c r="AV3060" s="200">
        <v>2062.63</v>
      </c>
      <c r="BD3060" s="263"/>
      <c r="BE3060" s="264"/>
      <c r="BG3060" s="252" t="s">
        <v>9853</v>
      </c>
      <c r="BH3060" s="253">
        <v>248411.11</v>
      </c>
      <c r="BJ3060" s="230" t="s">
        <v>38655</v>
      </c>
      <c r="BK3060" s="231">
        <v>8508</v>
      </c>
      <c r="BM3060" s="209" t="s">
        <v>9975</v>
      </c>
      <c r="BN3060" s="210">
        <v>23480.400000000001</v>
      </c>
    </row>
    <row r="3061" spans="17:66" x14ac:dyDescent="0.55000000000000004">
      <c r="Q3061" s="224" t="s">
        <v>37642</v>
      </c>
      <c r="R3061" s="224"/>
      <c r="S3061" s="225">
        <v>16783</v>
      </c>
      <c r="U3061" s="203" t="s">
        <v>4348</v>
      </c>
      <c r="V3061" s="203"/>
      <c r="W3061" s="204">
        <v>7650</v>
      </c>
      <c r="AF3061" t="s">
        <v>70717</v>
      </c>
      <c r="AG3061">
        <v>261.58999999999997</v>
      </c>
      <c r="AI3061" s="276" t="s">
        <v>52208</v>
      </c>
      <c r="AJ3061" s="277">
        <v>10976.76</v>
      </c>
      <c r="AL3061" s="246" t="s">
        <v>51972</v>
      </c>
      <c r="AM3061" s="247">
        <v>212.67</v>
      </c>
      <c r="AO3061" s="226" t="s">
        <v>17658</v>
      </c>
      <c r="AP3061" s="227">
        <v>8050.57</v>
      </c>
      <c r="AR3061" s="207" t="s">
        <v>17532</v>
      </c>
      <c r="AS3061" s="208">
        <v>32300</v>
      </c>
      <c r="AT3061" s="93"/>
      <c r="AU3061" s="199" t="s">
        <v>14264</v>
      </c>
      <c r="AV3061" s="200">
        <v>4375.87</v>
      </c>
      <c r="BD3061" s="263"/>
      <c r="BE3061" s="264"/>
      <c r="BG3061" s="252" t="s">
        <v>9854</v>
      </c>
      <c r="BH3061" s="253">
        <v>2198806.84</v>
      </c>
      <c r="BJ3061" s="230" t="s">
        <v>38662</v>
      </c>
      <c r="BK3061" s="231">
        <v>16783</v>
      </c>
      <c r="BM3061" s="209" t="s">
        <v>6800</v>
      </c>
      <c r="BN3061" s="210">
        <v>40743</v>
      </c>
    </row>
    <row r="3062" spans="17:66" x14ac:dyDescent="0.55000000000000004">
      <c r="Q3062" s="224" t="s">
        <v>37643</v>
      </c>
      <c r="R3062" s="224"/>
      <c r="S3062" s="225">
        <v>17473.169999999998</v>
      </c>
      <c r="U3062" s="203" t="s">
        <v>4350</v>
      </c>
      <c r="V3062" s="203"/>
      <c r="W3062" s="204">
        <v>6638.99</v>
      </c>
      <c r="AF3062" t="s">
        <v>70718</v>
      </c>
      <c r="AG3062">
        <v>822.03</v>
      </c>
      <c r="AI3062" s="276" t="s">
        <v>64184</v>
      </c>
      <c r="AJ3062" s="277">
        <v>85732.31</v>
      </c>
      <c r="AL3062" s="246" t="s">
        <v>51973</v>
      </c>
      <c r="AM3062" s="247">
        <v>176.74</v>
      </c>
      <c r="AO3062" s="226" t="s">
        <v>46763</v>
      </c>
      <c r="AP3062" s="227">
        <v>10.09</v>
      </c>
      <c r="AR3062" s="207" t="s">
        <v>17533</v>
      </c>
      <c r="AS3062" s="208">
        <v>2471.06</v>
      </c>
      <c r="AT3062" s="93"/>
      <c r="AU3062" s="199" t="s">
        <v>14265</v>
      </c>
      <c r="AV3062" s="200">
        <v>7522.1</v>
      </c>
      <c r="BD3062" s="263"/>
      <c r="BE3062" s="264"/>
      <c r="BG3062" s="252" t="s">
        <v>9855</v>
      </c>
      <c r="BH3062" s="253">
        <v>140906.56</v>
      </c>
      <c r="BJ3062" s="230" t="s">
        <v>38667</v>
      </c>
      <c r="BK3062" s="231">
        <v>17473.169999999998</v>
      </c>
      <c r="BM3062" s="209" t="s">
        <v>6983</v>
      </c>
      <c r="BN3062" s="210">
        <v>6442</v>
      </c>
    </row>
    <row r="3063" spans="17:66" x14ac:dyDescent="0.55000000000000004">
      <c r="Q3063" s="224" t="s">
        <v>37646</v>
      </c>
      <c r="R3063" s="224"/>
      <c r="S3063" s="225">
        <v>24000</v>
      </c>
      <c r="U3063" s="203" t="s">
        <v>3561</v>
      </c>
      <c r="V3063" s="203"/>
      <c r="W3063" s="204">
        <v>9959</v>
      </c>
      <c r="AF3063" t="s">
        <v>71623</v>
      </c>
      <c r="AG3063" s="284">
        <v>12073.02</v>
      </c>
      <c r="AI3063" s="276" t="s">
        <v>60333</v>
      </c>
      <c r="AJ3063" s="277">
        <v>4883.08</v>
      </c>
      <c r="AL3063" s="246" t="s">
        <v>60284</v>
      </c>
      <c r="AM3063" s="247">
        <v>19788.900000000001</v>
      </c>
      <c r="AO3063" s="226" t="s">
        <v>51940</v>
      </c>
      <c r="AP3063" s="227">
        <v>1295.8</v>
      </c>
      <c r="AR3063" s="207" t="s">
        <v>17534</v>
      </c>
      <c r="AS3063" s="208">
        <v>7002.64</v>
      </c>
      <c r="AT3063" s="93"/>
      <c r="AU3063" s="199" t="s">
        <v>32802</v>
      </c>
      <c r="AV3063" s="200">
        <v>713.43</v>
      </c>
      <c r="BD3063" s="263"/>
      <c r="BE3063" s="264"/>
      <c r="BG3063" s="252" t="s">
        <v>9856</v>
      </c>
      <c r="BH3063" s="253">
        <v>214019.5</v>
      </c>
      <c r="BJ3063" s="230" t="s">
        <v>38676</v>
      </c>
      <c r="BK3063" s="231">
        <v>24000</v>
      </c>
      <c r="BM3063" s="209" t="s">
        <v>7200</v>
      </c>
      <c r="BN3063" s="210">
        <v>406</v>
      </c>
    </row>
    <row r="3064" spans="17:66" x14ac:dyDescent="0.55000000000000004">
      <c r="Q3064" s="224" t="s">
        <v>37647</v>
      </c>
      <c r="R3064" s="224"/>
      <c r="S3064" s="225">
        <v>5060</v>
      </c>
      <c r="U3064" s="203" t="s">
        <v>4351</v>
      </c>
      <c r="V3064" s="203"/>
      <c r="W3064" s="204">
        <v>5045</v>
      </c>
      <c r="AF3064" t="s">
        <v>70720</v>
      </c>
      <c r="AG3064" s="284">
        <v>2983.69</v>
      </c>
      <c r="AI3064" s="276" t="s">
        <v>58854</v>
      </c>
      <c r="AJ3064" s="277">
        <v>100227.47</v>
      </c>
      <c r="AL3064" s="246" t="s">
        <v>60285</v>
      </c>
      <c r="AM3064" s="247">
        <v>1513.92</v>
      </c>
      <c r="AO3064" s="226" t="s">
        <v>17660</v>
      </c>
      <c r="AP3064" s="227">
        <v>3833.48</v>
      </c>
      <c r="AR3064" s="207" t="s">
        <v>17535</v>
      </c>
      <c r="AS3064" s="208">
        <v>6254.39</v>
      </c>
      <c r="AT3064" s="93"/>
      <c r="AU3064" s="199" t="s">
        <v>14266</v>
      </c>
      <c r="AV3064" s="200">
        <v>26962.5</v>
      </c>
      <c r="BD3064" s="263"/>
      <c r="BE3064" s="264"/>
      <c r="BG3064" s="252" t="s">
        <v>9857</v>
      </c>
      <c r="BH3064" s="253">
        <v>440273.85</v>
      </c>
      <c r="BJ3064" s="230" t="s">
        <v>38681</v>
      </c>
      <c r="BK3064" s="231">
        <v>5060</v>
      </c>
      <c r="BM3064" s="209" t="s">
        <v>7479</v>
      </c>
      <c r="BN3064" s="210">
        <v>144737.35</v>
      </c>
    </row>
    <row r="3065" spans="17:66" x14ac:dyDescent="0.55000000000000004">
      <c r="Q3065" s="224" t="s">
        <v>37649</v>
      </c>
      <c r="R3065" s="224"/>
      <c r="S3065" s="225">
        <v>2439.66</v>
      </c>
      <c r="U3065" s="203" t="s">
        <v>4352</v>
      </c>
      <c r="V3065" s="203"/>
      <c r="W3065" s="204">
        <v>6109</v>
      </c>
      <c r="AF3065" t="s">
        <v>71624</v>
      </c>
      <c r="AG3065">
        <v>-13.01</v>
      </c>
      <c r="AI3065" s="276" t="s">
        <v>67408</v>
      </c>
      <c r="AJ3065" s="277">
        <v>206387</v>
      </c>
      <c r="AL3065" s="246" t="s">
        <v>60286</v>
      </c>
      <c r="AM3065" s="247">
        <v>4848.3599999999997</v>
      </c>
      <c r="AO3065" s="226" t="s">
        <v>49752</v>
      </c>
      <c r="AP3065" s="227">
        <v>41090.82</v>
      </c>
      <c r="AR3065" s="207" t="s">
        <v>17536</v>
      </c>
      <c r="AS3065" s="208">
        <v>364.91</v>
      </c>
      <c r="AT3065" s="93"/>
      <c r="AU3065" s="199" t="s">
        <v>14267</v>
      </c>
      <c r="AV3065" s="200">
        <v>2117.19</v>
      </c>
      <c r="BD3065" s="263"/>
      <c r="BE3065" s="264"/>
      <c r="BG3065" s="252" t="s">
        <v>9858</v>
      </c>
      <c r="BH3065" s="253">
        <v>303300.21999999997</v>
      </c>
      <c r="BJ3065" s="230" t="s">
        <v>38688</v>
      </c>
      <c r="BK3065" s="231">
        <v>2439.66</v>
      </c>
      <c r="BM3065" s="209" t="s">
        <v>7645</v>
      </c>
      <c r="BN3065" s="210">
        <v>19124</v>
      </c>
    </row>
    <row r="3066" spans="17:66" x14ac:dyDescent="0.55000000000000004">
      <c r="Q3066" s="224" t="s">
        <v>37652</v>
      </c>
      <c r="R3066" s="224"/>
      <c r="S3066" s="225">
        <v>501659.48</v>
      </c>
      <c r="U3066" s="203" t="s">
        <v>4353</v>
      </c>
      <c r="V3066" s="203"/>
      <c r="W3066" s="204">
        <v>7799</v>
      </c>
      <c r="AF3066" t="s">
        <v>69779</v>
      </c>
      <c r="AG3066" s="284">
        <v>11506.64</v>
      </c>
      <c r="AI3066" s="276" t="s">
        <v>57373</v>
      </c>
      <c r="AJ3066" s="277">
        <v>148092.66</v>
      </c>
      <c r="AL3066" s="246" t="s">
        <v>34754</v>
      </c>
      <c r="AM3066" s="247">
        <v>33662.29</v>
      </c>
      <c r="AO3066" s="226" t="s">
        <v>17661</v>
      </c>
      <c r="AP3066" s="227">
        <v>2360.0100000000002</v>
      </c>
      <c r="AR3066" s="207" t="s">
        <v>17537</v>
      </c>
      <c r="AS3066" s="208">
        <v>4875</v>
      </c>
      <c r="AT3066" s="93"/>
      <c r="AU3066" s="199" t="s">
        <v>14268</v>
      </c>
      <c r="AV3066" s="200">
        <v>4436.95</v>
      </c>
      <c r="BD3066" s="263"/>
      <c r="BE3066" s="264"/>
      <c r="BG3066" s="252" t="s">
        <v>9859</v>
      </c>
      <c r="BH3066" s="253">
        <v>22933.56</v>
      </c>
      <c r="BJ3066" s="230" t="s">
        <v>38700</v>
      </c>
      <c r="BK3066" s="231">
        <v>501659.48</v>
      </c>
      <c r="BM3066" s="209" t="s">
        <v>7883</v>
      </c>
      <c r="BN3066" s="210">
        <v>11177.5</v>
      </c>
    </row>
    <row r="3067" spans="17:66" x14ac:dyDescent="0.55000000000000004">
      <c r="Q3067" s="224" t="s">
        <v>37654</v>
      </c>
      <c r="R3067" s="224"/>
      <c r="S3067" s="225">
        <v>17412</v>
      </c>
      <c r="U3067" s="203" t="s">
        <v>3562</v>
      </c>
      <c r="V3067" s="203"/>
      <c r="W3067" s="204">
        <v>970</v>
      </c>
      <c r="AF3067" t="s">
        <v>68550</v>
      </c>
      <c r="AG3067">
        <v>184</v>
      </c>
      <c r="AI3067" s="276" t="s">
        <v>55073</v>
      </c>
      <c r="AJ3067" s="277">
        <v>4784053.0199999996</v>
      </c>
      <c r="AL3067" s="246" t="s">
        <v>34755</v>
      </c>
      <c r="AM3067" s="247">
        <v>28006.71</v>
      </c>
      <c r="AO3067" s="226" t="s">
        <v>46764</v>
      </c>
      <c r="AP3067" s="227">
        <v>7632.92</v>
      </c>
      <c r="AR3067" s="207" t="s">
        <v>17538</v>
      </c>
      <c r="AS3067" s="208">
        <v>2463.46</v>
      </c>
      <c r="AT3067" s="93"/>
      <c r="AU3067" s="199" t="s">
        <v>14269</v>
      </c>
      <c r="AV3067" s="200">
        <v>20619.23</v>
      </c>
      <c r="BD3067" s="263"/>
      <c r="BE3067" s="264"/>
      <c r="BG3067" s="252" t="s">
        <v>9860</v>
      </c>
      <c r="BH3067" s="253">
        <v>299780.46999999997</v>
      </c>
      <c r="BJ3067" s="230" t="s">
        <v>38703</v>
      </c>
      <c r="BK3067" s="231">
        <v>17412</v>
      </c>
      <c r="BM3067" s="209" t="s">
        <v>8405</v>
      </c>
      <c r="BN3067" s="210">
        <v>58237</v>
      </c>
    </row>
    <row r="3068" spans="17:66" x14ac:dyDescent="0.55000000000000004">
      <c r="Q3068" s="224" t="s">
        <v>37656</v>
      </c>
      <c r="R3068" s="224"/>
      <c r="S3068" s="225">
        <v>61595</v>
      </c>
      <c r="U3068" s="203" t="s">
        <v>4355</v>
      </c>
      <c r="V3068" s="203"/>
      <c r="W3068" s="204">
        <v>10308</v>
      </c>
      <c r="AF3068" t="s">
        <v>68553</v>
      </c>
      <c r="AG3068">
        <v>950.33</v>
      </c>
      <c r="AI3068" s="276" t="s">
        <v>70486</v>
      </c>
      <c r="AJ3068" s="277">
        <v>20935</v>
      </c>
      <c r="AL3068" s="246" t="s">
        <v>34756</v>
      </c>
      <c r="AM3068" s="247">
        <v>26400</v>
      </c>
      <c r="AO3068" s="226" t="s">
        <v>17662</v>
      </c>
      <c r="AP3068" s="227">
        <v>4916.8599999999997</v>
      </c>
      <c r="AR3068" s="207" t="s">
        <v>17539</v>
      </c>
      <c r="AS3068" s="208">
        <v>27954</v>
      </c>
      <c r="AT3068" s="93"/>
      <c r="AU3068" s="199" t="s">
        <v>28097</v>
      </c>
      <c r="AV3068" s="200">
        <v>2017.1</v>
      </c>
      <c r="BD3068" s="263"/>
      <c r="BE3068" s="264"/>
      <c r="BG3068" s="252" t="s">
        <v>12060</v>
      </c>
      <c r="BH3068" s="253">
        <v>344955.2</v>
      </c>
      <c r="BJ3068" s="230" t="s">
        <v>38705</v>
      </c>
      <c r="BK3068" s="231">
        <v>61595</v>
      </c>
      <c r="BM3068" s="209" t="s">
        <v>8785</v>
      </c>
      <c r="BN3068" s="210">
        <v>3158.28</v>
      </c>
    </row>
    <row r="3069" spans="17:66" x14ac:dyDescent="0.55000000000000004">
      <c r="Q3069" s="224" t="s">
        <v>37657</v>
      </c>
      <c r="R3069" s="224"/>
      <c r="S3069" s="225">
        <v>39342.29</v>
      </c>
      <c r="U3069" s="203" t="s">
        <v>3563</v>
      </c>
      <c r="V3069" s="203"/>
      <c r="W3069" s="204">
        <v>2623</v>
      </c>
      <c r="AF3069" t="s">
        <v>68554</v>
      </c>
      <c r="AG3069">
        <v>142.44999999999999</v>
      </c>
      <c r="AI3069" s="276" t="s">
        <v>55074</v>
      </c>
      <c r="AJ3069" s="277">
        <v>93314.45</v>
      </c>
      <c r="AL3069" s="246" t="s">
        <v>34757</v>
      </c>
      <c r="AM3069" s="247">
        <v>6634.54</v>
      </c>
      <c r="AO3069" s="226" t="s">
        <v>17663</v>
      </c>
      <c r="AP3069" s="227">
        <v>3683.69</v>
      </c>
      <c r="AR3069" s="207" t="s">
        <v>13238</v>
      </c>
      <c r="AS3069" s="208">
        <v>3068.57</v>
      </c>
      <c r="AT3069" s="93"/>
      <c r="AU3069" s="199" t="s">
        <v>32803</v>
      </c>
      <c r="AV3069" s="200">
        <v>48373.99</v>
      </c>
      <c r="BD3069" s="263"/>
      <c r="BE3069" s="264"/>
      <c r="BG3069" s="252" t="s">
        <v>9861</v>
      </c>
      <c r="BH3069" s="253">
        <v>4473507.4800000004</v>
      </c>
      <c r="BJ3069" s="230" t="s">
        <v>38706</v>
      </c>
      <c r="BK3069" s="231">
        <v>39342.29</v>
      </c>
      <c r="BM3069" s="209" t="s">
        <v>9072</v>
      </c>
      <c r="BN3069" s="210">
        <v>74415.05</v>
      </c>
    </row>
    <row r="3070" spans="17:66" x14ac:dyDescent="0.55000000000000004">
      <c r="Q3070" s="224" t="s">
        <v>37659</v>
      </c>
      <c r="R3070" s="224"/>
      <c r="S3070" s="225">
        <v>5066</v>
      </c>
      <c r="U3070" s="203" t="s">
        <v>4251</v>
      </c>
      <c r="V3070" s="203"/>
      <c r="W3070" s="204">
        <v>11403</v>
      </c>
      <c r="AF3070" t="s">
        <v>68555</v>
      </c>
      <c r="AG3070">
        <v>196.7</v>
      </c>
      <c r="AI3070" s="276" t="s">
        <v>60334</v>
      </c>
      <c r="AJ3070" s="277">
        <v>518628</v>
      </c>
      <c r="AL3070" s="246" t="s">
        <v>34758</v>
      </c>
      <c r="AM3070" s="247">
        <v>15093.4</v>
      </c>
      <c r="AO3070" s="226" t="s">
        <v>17664</v>
      </c>
      <c r="AP3070" s="227">
        <v>104.71</v>
      </c>
      <c r="AR3070" s="207" t="s">
        <v>13240</v>
      </c>
      <c r="AS3070" s="208">
        <v>18646.919999999998</v>
      </c>
      <c r="AT3070" s="93"/>
      <c r="AU3070" s="199" t="s">
        <v>32804</v>
      </c>
      <c r="AV3070" s="200">
        <v>297</v>
      </c>
      <c r="BD3070" s="263"/>
      <c r="BE3070" s="264"/>
      <c r="BG3070" s="252" t="s">
        <v>9862</v>
      </c>
      <c r="BH3070" s="253">
        <v>4181498.08</v>
      </c>
      <c r="BJ3070" s="230" t="s">
        <v>38709</v>
      </c>
      <c r="BK3070" s="231">
        <v>5066</v>
      </c>
      <c r="BM3070" s="209" t="s">
        <v>9185</v>
      </c>
      <c r="BN3070" s="210">
        <v>5775</v>
      </c>
    </row>
    <row r="3071" spans="17:66" x14ac:dyDescent="0.55000000000000004">
      <c r="Q3071" s="224" t="s">
        <v>37662</v>
      </c>
      <c r="R3071" s="224"/>
      <c r="S3071" s="225">
        <v>14755</v>
      </c>
      <c r="U3071" s="203" t="s">
        <v>4357</v>
      </c>
      <c r="V3071" s="203"/>
      <c r="W3071" s="204">
        <v>1689</v>
      </c>
      <c r="AF3071" t="s">
        <v>68558</v>
      </c>
      <c r="AG3071" s="284">
        <v>22626.959999999999</v>
      </c>
      <c r="AI3071" s="276" t="s">
        <v>56009</v>
      </c>
      <c r="AJ3071" s="277">
        <v>329288.84000000003</v>
      </c>
      <c r="AL3071" s="246" t="s">
        <v>34759</v>
      </c>
      <c r="AM3071" s="247">
        <v>8629.74</v>
      </c>
      <c r="AO3071" s="226" t="s">
        <v>47873</v>
      </c>
      <c r="AP3071" s="227">
        <v>1526.09</v>
      </c>
      <c r="AR3071" s="207" t="s">
        <v>17540</v>
      </c>
      <c r="AS3071" s="208">
        <v>1827.51</v>
      </c>
      <c r="AT3071" s="93"/>
      <c r="AU3071" s="199" t="s">
        <v>32805</v>
      </c>
      <c r="AV3071" s="200">
        <v>22.73</v>
      </c>
      <c r="BD3071" s="263"/>
      <c r="BE3071" s="264"/>
      <c r="BG3071" s="252" t="s">
        <v>9863</v>
      </c>
      <c r="BH3071" s="253">
        <v>3909704.72</v>
      </c>
      <c r="BJ3071" s="230" t="s">
        <v>38712</v>
      </c>
      <c r="BK3071" s="231">
        <v>14755</v>
      </c>
      <c r="BM3071" s="209" t="s">
        <v>9383</v>
      </c>
      <c r="BN3071" s="210">
        <v>317880.56</v>
      </c>
    </row>
    <row r="3072" spans="17:66" x14ac:dyDescent="0.55000000000000004">
      <c r="Q3072" s="224" t="s">
        <v>37663</v>
      </c>
      <c r="R3072" s="224"/>
      <c r="S3072" s="225">
        <v>35987</v>
      </c>
      <c r="U3072" s="203" t="s">
        <v>4360</v>
      </c>
      <c r="V3072" s="203"/>
      <c r="W3072" s="204">
        <v>6395</v>
      </c>
      <c r="AF3072" t="s">
        <v>34031</v>
      </c>
      <c r="AG3072" s="284">
        <v>21392.49</v>
      </c>
      <c r="AI3072" s="276" t="s">
        <v>55075</v>
      </c>
      <c r="AJ3072" s="277">
        <v>1018680.06</v>
      </c>
      <c r="AL3072" s="246" t="s">
        <v>38955</v>
      </c>
      <c r="AM3072" s="247">
        <v>1358.34</v>
      </c>
      <c r="AO3072" s="226" t="s">
        <v>17665</v>
      </c>
      <c r="AP3072" s="227">
        <v>3653.31</v>
      </c>
      <c r="AR3072" s="207" t="s">
        <v>17541</v>
      </c>
      <c r="AS3072" s="208">
        <v>4119.99</v>
      </c>
      <c r="AT3072" s="93"/>
      <c r="AU3072" s="199" t="s">
        <v>32806</v>
      </c>
      <c r="AV3072" s="200">
        <v>2706.27</v>
      </c>
      <c r="BD3072" s="263"/>
      <c r="BE3072" s="264"/>
      <c r="BG3072" s="252" t="s">
        <v>9864</v>
      </c>
      <c r="BH3072" s="253">
        <v>1036925.4399999999</v>
      </c>
      <c r="BJ3072" s="230" t="s">
        <v>38713</v>
      </c>
      <c r="BK3072" s="231">
        <v>35987</v>
      </c>
      <c r="BM3072" s="209" t="s">
        <v>9596</v>
      </c>
      <c r="BN3072" s="210">
        <v>4618</v>
      </c>
    </row>
    <row r="3073" spans="17:66" x14ac:dyDescent="0.55000000000000004">
      <c r="Q3073" s="224" t="s">
        <v>37664</v>
      </c>
      <c r="R3073" s="224"/>
      <c r="S3073" s="225">
        <v>10725</v>
      </c>
      <c r="U3073" s="203" t="s">
        <v>4361</v>
      </c>
      <c r="V3073" s="203"/>
      <c r="W3073" s="204">
        <v>5175</v>
      </c>
      <c r="AF3073" t="s">
        <v>68559</v>
      </c>
      <c r="AG3073" s="284">
        <v>43810</v>
      </c>
      <c r="AI3073" s="276" t="s">
        <v>60335</v>
      </c>
      <c r="AJ3073" s="277">
        <v>237748.66</v>
      </c>
      <c r="AL3073" s="246" t="s">
        <v>54978</v>
      </c>
      <c r="AM3073" s="247">
        <v>45236.800000000003</v>
      </c>
      <c r="AO3073" s="226" t="s">
        <v>46765</v>
      </c>
      <c r="AP3073" s="227">
        <v>2366</v>
      </c>
      <c r="AR3073" s="207" t="s">
        <v>17542</v>
      </c>
      <c r="AS3073" s="208">
        <v>3209.79</v>
      </c>
      <c r="AT3073" s="93"/>
      <c r="AU3073" s="199" t="s">
        <v>32807</v>
      </c>
      <c r="AV3073" s="200">
        <v>29290</v>
      </c>
      <c r="BD3073" s="263"/>
      <c r="BE3073" s="264"/>
      <c r="BG3073" s="252" t="s">
        <v>9865</v>
      </c>
      <c r="BH3073" s="253">
        <v>131012.82</v>
      </c>
      <c r="BJ3073" s="230" t="s">
        <v>38714</v>
      </c>
      <c r="BK3073" s="231">
        <v>10725</v>
      </c>
      <c r="BM3073" s="209" t="s">
        <v>9614</v>
      </c>
      <c r="BN3073" s="210">
        <v>7668.18</v>
      </c>
    </row>
    <row r="3074" spans="17:66" x14ac:dyDescent="0.55000000000000004">
      <c r="Q3074" s="224" t="s">
        <v>37667</v>
      </c>
      <c r="R3074" s="224"/>
      <c r="S3074" s="225">
        <v>27616</v>
      </c>
      <c r="U3074" s="203" t="s">
        <v>4362</v>
      </c>
      <c r="V3074" s="203"/>
      <c r="W3074" s="204">
        <v>1426</v>
      </c>
      <c r="AF3074" t="s">
        <v>48197</v>
      </c>
      <c r="AG3074" s="284">
        <v>30022</v>
      </c>
      <c r="AI3074" s="276" t="s">
        <v>57374</v>
      </c>
      <c r="AJ3074" s="277">
        <v>619618.19999999995</v>
      </c>
      <c r="AL3074" s="246" t="s">
        <v>46777</v>
      </c>
      <c r="AM3074" s="247">
        <v>675</v>
      </c>
      <c r="AO3074" s="226" t="s">
        <v>46766</v>
      </c>
      <c r="AP3074" s="227">
        <v>182800</v>
      </c>
      <c r="AR3074" s="207" t="s">
        <v>17543</v>
      </c>
      <c r="AS3074" s="208">
        <v>320.75</v>
      </c>
      <c r="AT3074" s="93"/>
      <c r="AU3074" s="199" t="s">
        <v>32808</v>
      </c>
      <c r="AV3074" s="200">
        <v>297</v>
      </c>
      <c r="BD3074" s="263"/>
      <c r="BE3074" s="264"/>
      <c r="BG3074" s="252" t="s">
        <v>9866</v>
      </c>
      <c r="BH3074" s="253">
        <v>24649716.98</v>
      </c>
      <c r="BJ3074" s="230" t="s">
        <v>38721</v>
      </c>
      <c r="BK3074" s="231">
        <v>27616</v>
      </c>
      <c r="BM3074" s="209" t="s">
        <v>11651</v>
      </c>
      <c r="BN3074" s="210">
        <v>355408.51</v>
      </c>
    </row>
    <row r="3075" spans="17:66" x14ac:dyDescent="0.55000000000000004">
      <c r="Q3075" s="224" t="s">
        <v>37668</v>
      </c>
      <c r="R3075" s="224"/>
      <c r="S3075" s="225">
        <v>817.17</v>
      </c>
      <c r="U3075" s="203" t="s">
        <v>4363</v>
      </c>
      <c r="V3075" s="203"/>
      <c r="W3075" s="204">
        <v>3457</v>
      </c>
      <c r="AF3075" t="s">
        <v>39412</v>
      </c>
      <c r="AG3075" s="284">
        <v>53333.21</v>
      </c>
      <c r="AI3075" s="276" t="s">
        <v>58502</v>
      </c>
      <c r="AJ3075" s="277">
        <v>141083.44</v>
      </c>
      <c r="AL3075" s="246" t="s">
        <v>34761</v>
      </c>
      <c r="AM3075" s="247">
        <v>51.66</v>
      </c>
      <c r="AO3075" s="226" t="s">
        <v>46767</v>
      </c>
      <c r="AP3075" s="227">
        <v>33385.29</v>
      </c>
      <c r="AR3075" s="207" t="s">
        <v>17544</v>
      </c>
      <c r="AS3075" s="208">
        <v>24.55</v>
      </c>
      <c r="AT3075" s="93"/>
      <c r="AU3075" s="199" t="s">
        <v>28141</v>
      </c>
      <c r="AV3075" s="200">
        <v>22.73</v>
      </c>
      <c r="BD3075" s="263"/>
      <c r="BE3075" s="264"/>
      <c r="BG3075" s="252" t="s">
        <v>9867</v>
      </c>
      <c r="BH3075" s="253">
        <v>19213.84</v>
      </c>
      <c r="BJ3075" s="230" t="s">
        <v>38725</v>
      </c>
      <c r="BK3075" s="231">
        <v>817.17</v>
      </c>
      <c r="BM3075" s="209" t="s">
        <v>12260</v>
      </c>
      <c r="BN3075" s="210">
        <v>5753.44</v>
      </c>
    </row>
    <row r="3076" spans="17:66" x14ac:dyDescent="0.55000000000000004">
      <c r="Q3076" s="224" t="s">
        <v>37671</v>
      </c>
      <c r="R3076" s="224"/>
      <c r="S3076" s="225">
        <v>7737</v>
      </c>
      <c r="U3076" s="203" t="s">
        <v>4366</v>
      </c>
      <c r="V3076" s="203"/>
      <c r="W3076" s="204">
        <v>2310.79</v>
      </c>
      <c r="AF3076" t="s">
        <v>68560</v>
      </c>
      <c r="AG3076" s="284">
        <v>37603.199999999997</v>
      </c>
      <c r="AI3076" s="276" t="s">
        <v>56011</v>
      </c>
      <c r="AJ3076" s="277">
        <v>1102506.43</v>
      </c>
      <c r="AL3076" s="246" t="s">
        <v>42268</v>
      </c>
      <c r="AM3076" s="247">
        <v>1385.79</v>
      </c>
      <c r="AO3076" s="226" t="s">
        <v>46768</v>
      </c>
      <c r="AP3076" s="227">
        <v>15204.03</v>
      </c>
      <c r="AR3076" s="207" t="s">
        <v>17545</v>
      </c>
      <c r="AS3076" s="208">
        <v>69.540000000000006</v>
      </c>
      <c r="AT3076" s="93"/>
      <c r="AU3076" s="199" t="s">
        <v>28143</v>
      </c>
      <c r="AV3076" s="200">
        <v>2706.27</v>
      </c>
      <c r="BD3076" s="263"/>
      <c r="BE3076" s="264"/>
      <c r="BG3076" s="252" t="s">
        <v>9868</v>
      </c>
      <c r="BH3076" s="253">
        <v>25667.87</v>
      </c>
      <c r="BJ3076" s="230" t="s">
        <v>38731</v>
      </c>
      <c r="BK3076" s="231">
        <v>7737</v>
      </c>
      <c r="BM3076" s="209" t="s">
        <v>11996</v>
      </c>
      <c r="BN3076" s="210">
        <v>126464.51</v>
      </c>
    </row>
    <row r="3077" spans="17:66" x14ac:dyDescent="0.55000000000000004">
      <c r="Q3077" s="224" t="s">
        <v>37674</v>
      </c>
      <c r="R3077" s="224"/>
      <c r="S3077" s="225">
        <v>14945</v>
      </c>
      <c r="U3077" s="203" t="s">
        <v>4367</v>
      </c>
      <c r="V3077" s="203"/>
      <c r="W3077" s="204">
        <v>2092.06</v>
      </c>
      <c r="AF3077" t="s">
        <v>34032</v>
      </c>
      <c r="AG3077" s="284">
        <v>17222.48</v>
      </c>
      <c r="AI3077" s="276" t="s">
        <v>67409</v>
      </c>
      <c r="AJ3077" s="277">
        <v>129784.65</v>
      </c>
      <c r="AL3077" s="246" t="s">
        <v>36131</v>
      </c>
      <c r="AM3077" s="247">
        <v>38921.5</v>
      </c>
      <c r="AO3077" s="226" t="s">
        <v>46769</v>
      </c>
      <c r="AP3077" s="227">
        <v>50205.56</v>
      </c>
      <c r="AR3077" s="207" t="s">
        <v>17546</v>
      </c>
      <c r="AS3077" s="208">
        <v>34887.279999999999</v>
      </c>
      <c r="AT3077" s="93"/>
      <c r="AU3077" s="199" t="s">
        <v>28146</v>
      </c>
      <c r="AV3077" s="200">
        <v>29290</v>
      </c>
      <c r="BD3077" s="263"/>
      <c r="BE3077" s="264"/>
      <c r="BG3077" s="252" t="s">
        <v>9869</v>
      </c>
      <c r="BH3077" s="253">
        <v>5372363.2999999998</v>
      </c>
      <c r="BJ3077" s="230" t="s">
        <v>38736</v>
      </c>
      <c r="BK3077" s="231">
        <v>14945</v>
      </c>
      <c r="BM3077" s="209" t="s">
        <v>9976</v>
      </c>
      <c r="BN3077" s="210">
        <v>1182008.3799999999</v>
      </c>
    </row>
    <row r="3078" spans="17:66" x14ac:dyDescent="0.55000000000000004">
      <c r="Q3078" s="224" t="s">
        <v>37676</v>
      </c>
      <c r="R3078" s="224"/>
      <c r="S3078" s="225">
        <v>7283</v>
      </c>
      <c r="U3078" s="203" t="s">
        <v>4368</v>
      </c>
      <c r="V3078" s="203"/>
      <c r="W3078" s="204">
        <v>3044</v>
      </c>
      <c r="AF3078" t="s">
        <v>36629</v>
      </c>
      <c r="AG3078">
        <v>900</v>
      </c>
      <c r="AI3078" s="276" t="s">
        <v>67410</v>
      </c>
      <c r="AJ3078" s="277">
        <v>336475.9</v>
      </c>
      <c r="AL3078" s="246" t="s">
        <v>47876</v>
      </c>
      <c r="AM3078" s="247">
        <v>706.72</v>
      </c>
      <c r="AO3078" s="226" t="s">
        <v>46770</v>
      </c>
      <c r="AP3078" s="227">
        <v>29082.880000000001</v>
      </c>
      <c r="AR3078" s="207" t="s">
        <v>17547</v>
      </c>
      <c r="AS3078" s="208">
        <v>3100.86</v>
      </c>
      <c r="AT3078" s="93"/>
      <c r="AU3078" s="199" t="s">
        <v>14270</v>
      </c>
      <c r="AV3078" s="200">
        <v>11590.7</v>
      </c>
      <c r="BD3078" s="263"/>
      <c r="BE3078" s="264"/>
      <c r="BG3078" s="252" t="s">
        <v>9870</v>
      </c>
      <c r="BH3078" s="253">
        <v>28697.18</v>
      </c>
      <c r="BJ3078" s="230" t="s">
        <v>38740</v>
      </c>
      <c r="BK3078" s="231">
        <v>7283</v>
      </c>
      <c r="BM3078" s="209" t="s">
        <v>6801</v>
      </c>
      <c r="BN3078" s="210">
        <v>473912.84</v>
      </c>
    </row>
    <row r="3079" spans="17:66" x14ac:dyDescent="0.55000000000000004">
      <c r="Q3079" s="224" t="s">
        <v>37680</v>
      </c>
      <c r="R3079" s="224"/>
      <c r="S3079" s="225">
        <v>8784.2900000000009</v>
      </c>
      <c r="U3079" s="203" t="s">
        <v>4253</v>
      </c>
      <c r="V3079" s="203"/>
      <c r="W3079" s="204">
        <v>43516.9</v>
      </c>
      <c r="AF3079" t="s">
        <v>26028</v>
      </c>
      <c r="AG3079" s="284">
        <v>16660.86</v>
      </c>
      <c r="AI3079" s="276" t="s">
        <v>61369</v>
      </c>
      <c r="AJ3079" s="277">
        <v>75603.47</v>
      </c>
      <c r="AL3079" s="246" t="s">
        <v>40185</v>
      </c>
      <c r="AM3079" s="247">
        <v>3028</v>
      </c>
      <c r="AO3079" s="226" t="s">
        <v>48754</v>
      </c>
      <c r="AP3079" s="227">
        <v>1202.04</v>
      </c>
      <c r="AR3079" s="207" t="s">
        <v>17548</v>
      </c>
      <c r="AS3079" s="208">
        <v>54443</v>
      </c>
      <c r="AT3079" s="93"/>
      <c r="AU3079" s="199" t="s">
        <v>14271</v>
      </c>
      <c r="AV3079" s="200">
        <v>7176</v>
      </c>
      <c r="BD3079" s="263"/>
      <c r="BE3079" s="264"/>
      <c r="BG3079" s="252" t="s">
        <v>9871</v>
      </c>
      <c r="BH3079" s="253">
        <v>9020125.8399999999</v>
      </c>
      <c r="BJ3079" s="230" t="s">
        <v>38752</v>
      </c>
      <c r="BK3079" s="231">
        <v>8784.2900000000009</v>
      </c>
      <c r="BM3079" s="209" t="s">
        <v>6984</v>
      </c>
      <c r="BN3079" s="210">
        <v>27150</v>
      </c>
    </row>
    <row r="3080" spans="17:66" x14ac:dyDescent="0.55000000000000004">
      <c r="Q3080" s="224" t="s">
        <v>37682</v>
      </c>
      <c r="R3080" s="224"/>
      <c r="S3080" s="225">
        <v>258569.17</v>
      </c>
      <c r="U3080" s="203" t="s">
        <v>4370</v>
      </c>
      <c r="V3080" s="203"/>
      <c r="W3080" s="204">
        <v>3179</v>
      </c>
      <c r="AF3080" t="s">
        <v>34034</v>
      </c>
      <c r="AG3080" s="284">
        <v>54549.23</v>
      </c>
      <c r="AI3080" s="276" t="s">
        <v>63112</v>
      </c>
      <c r="AJ3080" s="277">
        <v>4622877.41</v>
      </c>
      <c r="AL3080" s="246" t="s">
        <v>61882</v>
      </c>
      <c r="AM3080" s="247">
        <v>1153.31</v>
      </c>
      <c r="AO3080" s="226" t="s">
        <v>46771</v>
      </c>
      <c r="AP3080" s="227">
        <v>8602.8799999999992</v>
      </c>
      <c r="AR3080" s="207" t="s">
        <v>17549</v>
      </c>
      <c r="AS3080" s="208">
        <v>14100</v>
      </c>
      <c r="AT3080" s="93"/>
      <c r="AU3080" s="199" t="s">
        <v>14272</v>
      </c>
      <c r="AV3080" s="200">
        <v>4400</v>
      </c>
      <c r="BD3080" s="263"/>
      <c r="BE3080" s="264"/>
      <c r="BG3080" s="252" t="s">
        <v>9872</v>
      </c>
      <c r="BH3080" s="253">
        <v>37626.339999999997</v>
      </c>
      <c r="BJ3080" s="230" t="s">
        <v>38758</v>
      </c>
      <c r="BK3080" s="231">
        <v>258569.17</v>
      </c>
      <c r="BM3080" s="209" t="s">
        <v>7201</v>
      </c>
      <c r="BN3080" s="210">
        <v>28246.62</v>
      </c>
    </row>
    <row r="3081" spans="17:66" x14ac:dyDescent="0.55000000000000004">
      <c r="Q3081" s="224" t="s">
        <v>37683</v>
      </c>
      <c r="R3081" s="224"/>
      <c r="S3081" s="225">
        <v>11295</v>
      </c>
      <c r="U3081" s="203" t="s">
        <v>4371</v>
      </c>
      <c r="V3081" s="203"/>
      <c r="W3081" s="204">
        <v>834</v>
      </c>
      <c r="AF3081" t="s">
        <v>35492</v>
      </c>
      <c r="AG3081" s="284">
        <v>49916.12</v>
      </c>
      <c r="AI3081" s="276" t="s">
        <v>70487</v>
      </c>
      <c r="AJ3081" s="277">
        <v>13859.25</v>
      </c>
      <c r="AL3081" s="246" t="s">
        <v>62571</v>
      </c>
      <c r="AM3081" s="247">
        <v>12199</v>
      </c>
      <c r="AO3081" s="226" t="s">
        <v>48755</v>
      </c>
      <c r="AP3081" s="227">
        <v>15371.85</v>
      </c>
      <c r="AR3081" s="207" t="s">
        <v>17550</v>
      </c>
      <c r="AS3081" s="208">
        <v>7038.85</v>
      </c>
      <c r="AT3081" s="93"/>
      <c r="AU3081" s="199" t="s">
        <v>14273</v>
      </c>
      <c r="AV3081" s="200">
        <v>1772.3</v>
      </c>
      <c r="BD3081" s="263"/>
      <c r="BE3081" s="264"/>
      <c r="BG3081" s="252" t="s">
        <v>9873</v>
      </c>
      <c r="BH3081" s="253">
        <v>74236.02</v>
      </c>
      <c r="BJ3081" s="230" t="s">
        <v>38761</v>
      </c>
      <c r="BK3081" s="231">
        <v>11295</v>
      </c>
      <c r="BM3081" s="209" t="s">
        <v>7480</v>
      </c>
      <c r="BN3081" s="210">
        <v>313302.98</v>
      </c>
    </row>
    <row r="3082" spans="17:66" x14ac:dyDescent="0.55000000000000004">
      <c r="Q3082" s="224" t="s">
        <v>37685</v>
      </c>
      <c r="R3082" s="224"/>
      <c r="S3082" s="225">
        <v>454.64</v>
      </c>
      <c r="U3082" s="203" t="s">
        <v>4254</v>
      </c>
      <c r="V3082" s="203"/>
      <c r="W3082" s="204">
        <v>52443.14</v>
      </c>
      <c r="AF3082" t="s">
        <v>66703</v>
      </c>
      <c r="AG3082" s="284">
        <v>33000</v>
      </c>
      <c r="AI3082" s="276" t="s">
        <v>63113</v>
      </c>
      <c r="AJ3082" s="277">
        <v>708</v>
      </c>
      <c r="AL3082" s="246" t="s">
        <v>55919</v>
      </c>
      <c r="AM3082" s="247">
        <v>2391.19</v>
      </c>
      <c r="AO3082" s="226" t="s">
        <v>51941</v>
      </c>
      <c r="AP3082" s="227">
        <v>71739.350000000006</v>
      </c>
      <c r="AR3082" s="207" t="s">
        <v>17551</v>
      </c>
      <c r="AS3082" s="208">
        <v>12322.45</v>
      </c>
      <c r="AT3082" s="93"/>
      <c r="AU3082" s="199" t="s">
        <v>14274</v>
      </c>
      <c r="AV3082" s="200">
        <v>3776.67</v>
      </c>
      <c r="BD3082" s="263"/>
      <c r="BE3082" s="264"/>
      <c r="BG3082" s="252" t="s">
        <v>9874</v>
      </c>
      <c r="BH3082" s="253">
        <v>5342610.74</v>
      </c>
      <c r="BJ3082" s="230" t="s">
        <v>38766</v>
      </c>
      <c r="BK3082" s="231">
        <v>454.64</v>
      </c>
      <c r="BM3082" s="209" t="s">
        <v>7646</v>
      </c>
      <c r="BN3082" s="210">
        <v>690589.14</v>
      </c>
    </row>
    <row r="3083" spans="17:66" x14ac:dyDescent="0.55000000000000004">
      <c r="Q3083" s="224" t="s">
        <v>37686</v>
      </c>
      <c r="R3083" s="224"/>
      <c r="S3083" s="225">
        <v>60789.08</v>
      </c>
      <c r="U3083" s="203" t="s">
        <v>4255</v>
      </c>
      <c r="V3083" s="203"/>
      <c r="W3083" s="204">
        <v>135172.62</v>
      </c>
      <c r="AF3083" t="s">
        <v>68564</v>
      </c>
      <c r="AG3083" s="284">
        <v>177592.21</v>
      </c>
      <c r="AI3083" s="276" t="s">
        <v>63658</v>
      </c>
      <c r="AJ3083" s="277">
        <v>49377.7</v>
      </c>
      <c r="AL3083" s="246" t="s">
        <v>55920</v>
      </c>
      <c r="AM3083" s="247">
        <v>29817.34</v>
      </c>
      <c r="AO3083" s="226" t="s">
        <v>51942</v>
      </c>
      <c r="AP3083" s="227">
        <v>5725.66</v>
      </c>
      <c r="AR3083" s="207" t="s">
        <v>17552</v>
      </c>
      <c r="AS3083" s="208">
        <v>4906.3599999999997</v>
      </c>
      <c r="AT3083" s="93"/>
      <c r="AU3083" s="199" t="s">
        <v>32809</v>
      </c>
      <c r="AV3083" s="200">
        <v>6282.85</v>
      </c>
      <c r="BD3083" s="263"/>
      <c r="BE3083" s="264"/>
      <c r="BG3083" s="252" t="s">
        <v>9875</v>
      </c>
      <c r="BH3083" s="253">
        <v>12452997.640000001</v>
      </c>
      <c r="BJ3083" s="230" t="s">
        <v>38771</v>
      </c>
      <c r="BK3083" s="231">
        <v>60789.08</v>
      </c>
      <c r="BM3083" s="209" t="s">
        <v>7884</v>
      </c>
      <c r="BN3083" s="210">
        <v>51283.43</v>
      </c>
    </row>
    <row r="3084" spans="17:66" x14ac:dyDescent="0.55000000000000004">
      <c r="Q3084" s="224" t="s">
        <v>37688</v>
      </c>
      <c r="R3084" s="224"/>
      <c r="S3084" s="225">
        <v>16530.740000000002</v>
      </c>
      <c r="U3084" s="203" t="s">
        <v>3564</v>
      </c>
      <c r="V3084" s="203"/>
      <c r="W3084" s="204">
        <v>898</v>
      </c>
      <c r="AF3084" t="s">
        <v>71625</v>
      </c>
      <c r="AG3084" s="284">
        <v>289684.21999999997</v>
      </c>
      <c r="AI3084" s="276" t="s">
        <v>56012</v>
      </c>
      <c r="AJ3084" s="277">
        <v>21220.47</v>
      </c>
      <c r="AL3084" s="246" t="s">
        <v>17772</v>
      </c>
      <c r="AM3084" s="247">
        <v>1262.8</v>
      </c>
      <c r="AO3084" s="226" t="s">
        <v>51943</v>
      </c>
      <c r="AP3084" s="227">
        <v>1143.3699999999999</v>
      </c>
      <c r="AR3084" s="207" t="s">
        <v>17553</v>
      </c>
      <c r="AS3084" s="208">
        <v>2628.53</v>
      </c>
      <c r="AT3084" s="93"/>
      <c r="AU3084" s="199" t="s">
        <v>32810</v>
      </c>
      <c r="AV3084" s="200">
        <v>433.06</v>
      </c>
      <c r="BD3084" s="263"/>
      <c r="BE3084" s="264"/>
      <c r="BG3084" s="252" t="s">
        <v>9876</v>
      </c>
      <c r="BH3084" s="253">
        <v>628725.1</v>
      </c>
      <c r="BJ3084" s="230" t="s">
        <v>38776</v>
      </c>
      <c r="BK3084" s="231">
        <v>16530.740000000002</v>
      </c>
      <c r="BM3084" s="209" t="s">
        <v>8129</v>
      </c>
      <c r="BN3084" s="210">
        <v>133841</v>
      </c>
    </row>
    <row r="3085" spans="17:66" x14ac:dyDescent="0.55000000000000004">
      <c r="Q3085" s="224" t="s">
        <v>37689</v>
      </c>
      <c r="R3085" s="224"/>
      <c r="S3085" s="225">
        <v>58427.07</v>
      </c>
      <c r="U3085" s="203" t="s">
        <v>3565</v>
      </c>
      <c r="V3085" s="203"/>
      <c r="W3085" s="204">
        <v>2096</v>
      </c>
      <c r="AF3085" t="s">
        <v>49103</v>
      </c>
      <c r="AG3085" s="284">
        <v>11100.96</v>
      </c>
      <c r="AI3085" s="276" t="s">
        <v>40226</v>
      </c>
      <c r="AJ3085" s="277">
        <v>4521697.05</v>
      </c>
      <c r="AL3085" s="246" t="s">
        <v>44610</v>
      </c>
      <c r="AM3085" s="247">
        <v>-533.39</v>
      </c>
      <c r="AO3085" s="226" t="s">
        <v>51944</v>
      </c>
      <c r="AP3085" s="227">
        <v>21500</v>
      </c>
      <c r="AR3085" s="207" t="s">
        <v>17554</v>
      </c>
      <c r="AS3085" s="208">
        <v>6084.93</v>
      </c>
      <c r="AT3085" s="93"/>
      <c r="AU3085" s="199" t="s">
        <v>32811</v>
      </c>
      <c r="AV3085" s="200">
        <v>513.79</v>
      </c>
      <c r="BD3085" s="263"/>
      <c r="BE3085" s="264"/>
      <c r="BG3085" s="252" t="s">
        <v>9877</v>
      </c>
      <c r="BH3085" s="253">
        <v>16003516.15</v>
      </c>
      <c r="BJ3085" s="230" t="s">
        <v>38780</v>
      </c>
      <c r="BK3085" s="231">
        <v>58427.07</v>
      </c>
      <c r="BM3085" s="209" t="s">
        <v>8406</v>
      </c>
      <c r="BN3085" s="210">
        <v>242559</v>
      </c>
    </row>
    <row r="3086" spans="17:66" x14ac:dyDescent="0.55000000000000004">
      <c r="Q3086" s="224" t="s">
        <v>37690</v>
      </c>
      <c r="R3086" s="224"/>
      <c r="S3086" s="225">
        <v>73538.94</v>
      </c>
      <c r="U3086" s="203" t="s">
        <v>4376</v>
      </c>
      <c r="V3086" s="203"/>
      <c r="W3086" s="204">
        <v>998</v>
      </c>
      <c r="AF3086" t="s">
        <v>63335</v>
      </c>
      <c r="AG3086">
        <v>-26</v>
      </c>
      <c r="AI3086" s="276" t="s">
        <v>55076</v>
      </c>
      <c r="AJ3086" s="277">
        <v>1118105.5900000001</v>
      </c>
      <c r="AL3086" s="246" t="s">
        <v>54979</v>
      </c>
      <c r="AM3086" s="247">
        <v>133.82</v>
      </c>
      <c r="AO3086" s="226" t="s">
        <v>51945</v>
      </c>
      <c r="AP3086" s="227">
        <v>2539.73</v>
      </c>
      <c r="AR3086" s="207" t="s">
        <v>17555</v>
      </c>
      <c r="AS3086" s="208">
        <v>1089.48</v>
      </c>
      <c r="AT3086" s="93"/>
      <c r="AU3086" s="199" t="s">
        <v>32812</v>
      </c>
      <c r="AV3086" s="200">
        <v>1189.43</v>
      </c>
      <c r="BD3086" s="263"/>
      <c r="BE3086" s="264"/>
      <c r="BG3086" s="252" t="s">
        <v>9878</v>
      </c>
      <c r="BH3086" s="253">
        <v>2202668.21</v>
      </c>
      <c r="BJ3086" s="230" t="s">
        <v>38785</v>
      </c>
      <c r="BK3086" s="231">
        <v>73538.94</v>
      </c>
      <c r="BM3086" s="209" t="s">
        <v>8573</v>
      </c>
      <c r="BN3086" s="210">
        <v>1276054.06</v>
      </c>
    </row>
    <row r="3087" spans="17:66" x14ac:dyDescent="0.55000000000000004">
      <c r="Q3087" s="224" t="s">
        <v>37693</v>
      </c>
      <c r="R3087" s="224"/>
      <c r="S3087" s="225">
        <v>592.83000000000004</v>
      </c>
      <c r="U3087" s="203" t="s">
        <v>3566</v>
      </c>
      <c r="V3087" s="203"/>
      <c r="W3087" s="204">
        <v>9168</v>
      </c>
      <c r="AF3087" t="s">
        <v>59782</v>
      </c>
      <c r="AG3087" s="284">
        <v>273750.48</v>
      </c>
      <c r="AI3087" s="276" t="s">
        <v>58503</v>
      </c>
      <c r="AJ3087" s="277">
        <v>11898.5</v>
      </c>
      <c r="AL3087" s="246" t="s">
        <v>17773</v>
      </c>
      <c r="AM3087" s="247">
        <v>5333.44</v>
      </c>
      <c r="AO3087" s="226" t="s">
        <v>51946</v>
      </c>
      <c r="AP3087" s="227">
        <v>7842.13</v>
      </c>
      <c r="AR3087" s="207" t="s">
        <v>17556</v>
      </c>
      <c r="AS3087" s="208">
        <v>3811.08</v>
      </c>
      <c r="AT3087" s="93"/>
      <c r="AU3087" s="199" t="s">
        <v>32813</v>
      </c>
      <c r="AV3087" s="200">
        <v>229.5</v>
      </c>
      <c r="BD3087" s="263"/>
      <c r="BE3087" s="264"/>
      <c r="BG3087" s="252" t="s">
        <v>9879</v>
      </c>
      <c r="BH3087" s="253">
        <v>215037.68</v>
      </c>
      <c r="BJ3087" s="230" t="s">
        <v>37854</v>
      </c>
      <c r="BK3087" s="231">
        <v>592.83000000000004</v>
      </c>
      <c r="BM3087" s="209" t="s">
        <v>8786</v>
      </c>
      <c r="BN3087" s="210">
        <v>37560</v>
      </c>
    </row>
    <row r="3088" spans="17:66" x14ac:dyDescent="0.55000000000000004">
      <c r="Q3088" s="224" t="s">
        <v>37695</v>
      </c>
      <c r="R3088" s="224"/>
      <c r="S3088" s="225">
        <v>182.01</v>
      </c>
      <c r="U3088" s="203" t="s">
        <v>4257</v>
      </c>
      <c r="V3088" s="203"/>
      <c r="W3088" s="204">
        <v>154524.39000000001</v>
      </c>
      <c r="AF3088" t="s">
        <v>55346</v>
      </c>
      <c r="AG3088">
        <v>538.77</v>
      </c>
      <c r="AI3088" s="276" t="s">
        <v>55077</v>
      </c>
      <c r="AJ3088" s="277">
        <v>10189.11</v>
      </c>
      <c r="AL3088" s="246" t="s">
        <v>44611</v>
      </c>
      <c r="AM3088" s="247">
        <v>8552.6</v>
      </c>
      <c r="AO3088" s="226" t="s">
        <v>51947</v>
      </c>
      <c r="AP3088" s="227">
        <v>24057.34</v>
      </c>
      <c r="AR3088" s="207" t="s">
        <v>13241</v>
      </c>
      <c r="AS3088" s="208">
        <v>8749.77</v>
      </c>
      <c r="AT3088" s="93"/>
      <c r="AU3088" s="199" t="s">
        <v>32814</v>
      </c>
      <c r="AV3088" s="200">
        <v>17273.73</v>
      </c>
      <c r="BD3088" s="263"/>
      <c r="BE3088" s="264"/>
      <c r="BG3088" s="252" t="s">
        <v>9880</v>
      </c>
      <c r="BH3088" s="253">
        <v>125473.69</v>
      </c>
      <c r="BJ3088" s="230" t="s">
        <v>37864</v>
      </c>
      <c r="BK3088" s="231">
        <v>182.01</v>
      </c>
      <c r="BM3088" s="209" t="s">
        <v>9073</v>
      </c>
      <c r="BN3088" s="210">
        <v>196755.45</v>
      </c>
    </row>
    <row r="3089" spans="17:66" x14ac:dyDescent="0.55000000000000004">
      <c r="Q3089" s="224" t="s">
        <v>37696</v>
      </c>
      <c r="R3089" s="224"/>
      <c r="S3089" s="225">
        <v>13915.46</v>
      </c>
      <c r="U3089" s="203" t="s">
        <v>3567</v>
      </c>
      <c r="V3089" s="203"/>
      <c r="W3089" s="204">
        <v>6987.5</v>
      </c>
      <c r="AF3089" t="s">
        <v>55347</v>
      </c>
      <c r="AG3089">
        <v>41.22</v>
      </c>
      <c r="AI3089" s="276" t="s">
        <v>67411</v>
      </c>
      <c r="AJ3089" s="277">
        <v>22000</v>
      </c>
      <c r="AL3089" s="246" t="s">
        <v>17774</v>
      </c>
      <c r="AM3089" s="247">
        <v>3592.29</v>
      </c>
      <c r="AO3089" s="226" t="s">
        <v>51948</v>
      </c>
      <c r="AP3089" s="227">
        <v>607.04999999999995</v>
      </c>
      <c r="AR3089" s="207" t="s">
        <v>13242</v>
      </c>
      <c r="AS3089" s="208">
        <v>24346.84</v>
      </c>
      <c r="AT3089" s="93"/>
      <c r="AU3089" s="199" t="s">
        <v>32815</v>
      </c>
      <c r="AV3089" s="200">
        <v>6945.97</v>
      </c>
      <c r="BD3089" s="263"/>
      <c r="BE3089" s="264"/>
      <c r="BG3089" s="252" t="s">
        <v>9881</v>
      </c>
      <c r="BH3089" s="253">
        <v>518082.71</v>
      </c>
      <c r="BJ3089" s="230" t="s">
        <v>37874</v>
      </c>
      <c r="BK3089" s="231">
        <v>13915.46</v>
      </c>
      <c r="BM3089" s="209" t="s">
        <v>9384</v>
      </c>
      <c r="BN3089" s="210">
        <v>2112702.42</v>
      </c>
    </row>
    <row r="3090" spans="17:66" x14ac:dyDescent="0.55000000000000004">
      <c r="Q3090" s="224" t="s">
        <v>37699</v>
      </c>
      <c r="R3090" s="224"/>
      <c r="S3090" s="225">
        <v>6229.81</v>
      </c>
      <c r="U3090" s="203" t="s">
        <v>4258</v>
      </c>
      <c r="V3090" s="203"/>
      <c r="W3090" s="204">
        <v>6963.11</v>
      </c>
      <c r="AF3090" t="s">
        <v>55348</v>
      </c>
      <c r="AG3090">
        <v>211.86</v>
      </c>
      <c r="AI3090" s="276" t="s">
        <v>60336</v>
      </c>
      <c r="AJ3090" s="277">
        <v>1690185.29</v>
      </c>
      <c r="AL3090" s="246" t="s">
        <v>17775</v>
      </c>
      <c r="AM3090" s="247">
        <v>10026.02</v>
      </c>
      <c r="AO3090" s="226" t="s">
        <v>51949</v>
      </c>
      <c r="AP3090" s="227">
        <v>6584.04</v>
      </c>
      <c r="AR3090" s="207" t="s">
        <v>17557</v>
      </c>
      <c r="AS3090" s="208">
        <v>89645.03</v>
      </c>
      <c r="AT3090" s="93"/>
      <c r="AU3090" s="199" t="s">
        <v>32816</v>
      </c>
      <c r="AV3090" s="200">
        <v>36182.120000000003</v>
      </c>
      <c r="BD3090" s="263"/>
      <c r="BE3090" s="264"/>
      <c r="BG3090" s="252" t="s">
        <v>9882</v>
      </c>
      <c r="BH3090" s="253">
        <v>149688.18</v>
      </c>
      <c r="BJ3090" s="230" t="s">
        <v>37892</v>
      </c>
      <c r="BK3090" s="231">
        <v>6229.81</v>
      </c>
      <c r="BM3090" s="209" t="s">
        <v>9615</v>
      </c>
      <c r="BN3090" s="210">
        <v>110701.19</v>
      </c>
    </row>
    <row r="3091" spans="17:66" x14ac:dyDescent="0.55000000000000004">
      <c r="Q3091" s="224" t="s">
        <v>37700</v>
      </c>
      <c r="R3091" s="224"/>
      <c r="S3091" s="225">
        <v>40940.839999999997</v>
      </c>
      <c r="U3091" s="203" t="s">
        <v>3568</v>
      </c>
      <c r="V3091" s="203"/>
      <c r="W3091" s="204">
        <v>2566</v>
      </c>
      <c r="AF3091" t="s">
        <v>49104</v>
      </c>
      <c r="AG3091">
        <v>279.2</v>
      </c>
      <c r="AI3091" s="276" t="s">
        <v>61370</v>
      </c>
      <c r="AJ3091" s="277">
        <v>77627.78</v>
      </c>
      <c r="AL3091" s="246" t="s">
        <v>17776</v>
      </c>
      <c r="AM3091" s="247">
        <v>1295.72</v>
      </c>
      <c r="AO3091" s="226" t="s">
        <v>51950</v>
      </c>
      <c r="AP3091" s="227">
        <v>12.56</v>
      </c>
      <c r="AR3091" s="207" t="s">
        <v>17558</v>
      </c>
      <c r="AS3091" s="208">
        <v>7911.31</v>
      </c>
      <c r="AT3091" s="93"/>
      <c r="AU3091" s="199" t="s">
        <v>32817</v>
      </c>
      <c r="AV3091" s="200">
        <v>6972.55</v>
      </c>
      <c r="BD3091" s="263"/>
      <c r="BE3091" s="264"/>
      <c r="BG3091" s="252" t="s">
        <v>9883</v>
      </c>
      <c r="BH3091" s="253">
        <v>139775.59</v>
      </c>
      <c r="BJ3091" s="230" t="s">
        <v>37898</v>
      </c>
      <c r="BK3091" s="231">
        <v>40940.839999999997</v>
      </c>
      <c r="BM3091" s="209" t="s">
        <v>11160</v>
      </c>
      <c r="BN3091" s="210">
        <v>33354</v>
      </c>
    </row>
    <row r="3092" spans="17:66" x14ac:dyDescent="0.55000000000000004">
      <c r="Q3092" s="224" t="s">
        <v>37703</v>
      </c>
      <c r="R3092" s="224"/>
      <c r="S3092" s="225">
        <v>34881.089999999997</v>
      </c>
      <c r="U3092" s="203" t="s">
        <v>4378</v>
      </c>
      <c r="V3092" s="203"/>
      <c r="W3092" s="204">
        <v>1361.95</v>
      </c>
      <c r="AF3092" t="s">
        <v>64788</v>
      </c>
      <c r="AG3092" s="284">
        <v>2593.5300000000002</v>
      </c>
      <c r="AI3092" s="276" t="s">
        <v>56013</v>
      </c>
      <c r="AJ3092" s="277">
        <v>1473.78</v>
      </c>
      <c r="AL3092" s="246" t="s">
        <v>51975</v>
      </c>
      <c r="AM3092" s="247">
        <v>1200</v>
      </c>
      <c r="AO3092" s="226" t="s">
        <v>38951</v>
      </c>
      <c r="AP3092" s="227">
        <v>7398.09</v>
      </c>
      <c r="AR3092" s="207" t="s">
        <v>17559</v>
      </c>
      <c r="AS3092" s="208">
        <v>151023</v>
      </c>
      <c r="AT3092" s="93"/>
      <c r="AU3092" s="199" t="s">
        <v>14275</v>
      </c>
      <c r="AV3092" s="200">
        <v>1737.75</v>
      </c>
      <c r="BD3092" s="263"/>
      <c r="BE3092" s="264"/>
      <c r="BG3092" s="252" t="s">
        <v>9884</v>
      </c>
      <c r="BH3092" s="253">
        <v>3235723.39</v>
      </c>
      <c r="BJ3092" s="230" t="s">
        <v>37907</v>
      </c>
      <c r="BK3092" s="231">
        <v>34881.089999999997</v>
      </c>
      <c r="BM3092" s="209" t="s">
        <v>9977</v>
      </c>
      <c r="BN3092" s="210">
        <v>5728012.1299999999</v>
      </c>
    </row>
    <row r="3093" spans="17:66" x14ac:dyDescent="0.55000000000000004">
      <c r="Q3093" s="224" t="s">
        <v>37704</v>
      </c>
      <c r="R3093" s="224"/>
      <c r="S3093" s="225">
        <v>35246</v>
      </c>
      <c r="U3093" s="203" t="s">
        <v>3569</v>
      </c>
      <c r="V3093" s="203"/>
      <c r="W3093" s="204">
        <v>4192</v>
      </c>
      <c r="AF3093" t="s">
        <v>64789</v>
      </c>
      <c r="AG3093">
        <v>198.39</v>
      </c>
      <c r="AI3093" s="276" t="s">
        <v>40227</v>
      </c>
      <c r="AJ3093" s="277">
        <v>1659149.3</v>
      </c>
      <c r="AL3093" s="246" t="s">
        <v>55921</v>
      </c>
      <c r="AM3093" s="247">
        <v>10258.540000000001</v>
      </c>
      <c r="AO3093" s="226" t="s">
        <v>34736</v>
      </c>
      <c r="AP3093" s="227">
        <v>33655.199999999997</v>
      </c>
      <c r="AR3093" s="207" t="s">
        <v>17560</v>
      </c>
      <c r="AS3093" s="208">
        <v>214.46</v>
      </c>
      <c r="AT3093" s="93"/>
      <c r="AU3093" s="199" t="s">
        <v>14276</v>
      </c>
      <c r="AV3093" s="200">
        <v>17873.55</v>
      </c>
      <c r="BD3093" s="263"/>
      <c r="BE3093" s="264"/>
      <c r="BG3093" s="252" t="s">
        <v>9885</v>
      </c>
      <c r="BH3093" s="253">
        <v>19782.8</v>
      </c>
      <c r="BJ3093" s="230" t="s">
        <v>37912</v>
      </c>
      <c r="BK3093" s="231">
        <v>35246</v>
      </c>
      <c r="BM3093" s="209" t="s">
        <v>6802</v>
      </c>
      <c r="BN3093" s="210">
        <v>251935</v>
      </c>
    </row>
    <row r="3094" spans="17:66" x14ac:dyDescent="0.55000000000000004">
      <c r="Q3094" s="224" t="s">
        <v>37705</v>
      </c>
      <c r="R3094" s="224"/>
      <c r="S3094" s="225">
        <v>921</v>
      </c>
      <c r="U3094" s="203" t="s">
        <v>3570</v>
      </c>
      <c r="V3094" s="203"/>
      <c r="W3094" s="204">
        <v>11584</v>
      </c>
      <c r="AF3094" t="s">
        <v>64790</v>
      </c>
      <c r="AG3094">
        <v>864.64</v>
      </c>
      <c r="AI3094" s="276" t="s">
        <v>55078</v>
      </c>
      <c r="AJ3094" s="277">
        <v>2938880.29</v>
      </c>
      <c r="AL3094" s="246" t="s">
        <v>17778</v>
      </c>
      <c r="AM3094" s="247">
        <v>11368.1</v>
      </c>
      <c r="AO3094" s="226" t="s">
        <v>34737</v>
      </c>
      <c r="AP3094" s="227">
        <v>746189.89</v>
      </c>
      <c r="AR3094" s="207" t="s">
        <v>17561</v>
      </c>
      <c r="AS3094" s="208">
        <v>7963.55</v>
      </c>
      <c r="AT3094" s="93"/>
      <c r="AU3094" s="199" t="s">
        <v>14277</v>
      </c>
      <c r="AV3094" s="200">
        <v>7609.06</v>
      </c>
      <c r="BD3094" s="263"/>
      <c r="BE3094" s="264"/>
      <c r="BG3094" s="252" t="s">
        <v>9886</v>
      </c>
      <c r="BH3094" s="253">
        <v>26259.08</v>
      </c>
      <c r="BJ3094" s="230" t="s">
        <v>37914</v>
      </c>
      <c r="BK3094" s="231">
        <v>921</v>
      </c>
      <c r="BM3094" s="209" t="s">
        <v>7202</v>
      </c>
      <c r="BN3094" s="210">
        <v>8678</v>
      </c>
    </row>
    <row r="3095" spans="17:66" x14ac:dyDescent="0.55000000000000004">
      <c r="Q3095" s="224" t="s">
        <v>37707</v>
      </c>
      <c r="R3095" s="224"/>
      <c r="S3095" s="225">
        <v>34787.46</v>
      </c>
      <c r="U3095" s="203" t="s">
        <v>3571</v>
      </c>
      <c r="V3095" s="203"/>
      <c r="W3095" s="204">
        <v>2852</v>
      </c>
      <c r="AF3095" t="s">
        <v>48198</v>
      </c>
      <c r="AG3095">
        <v>106.08</v>
      </c>
      <c r="AI3095" s="276" t="s">
        <v>56014</v>
      </c>
      <c r="AJ3095" s="277">
        <v>952759.42</v>
      </c>
      <c r="AL3095" s="246" t="s">
        <v>17779</v>
      </c>
      <c r="AM3095" s="247">
        <v>33320.54</v>
      </c>
      <c r="AO3095" s="226" t="s">
        <v>34738</v>
      </c>
      <c r="AP3095" s="227">
        <v>699.03</v>
      </c>
      <c r="AR3095" s="207" t="s">
        <v>17562</v>
      </c>
      <c r="AS3095" s="208">
        <v>5120</v>
      </c>
      <c r="AT3095" s="93"/>
      <c r="AU3095" s="199" t="s">
        <v>14278</v>
      </c>
      <c r="AV3095" s="200">
        <v>4400</v>
      </c>
      <c r="BD3095" s="263"/>
      <c r="BE3095" s="264"/>
      <c r="BG3095" s="252" t="s">
        <v>9887</v>
      </c>
      <c r="BH3095" s="253">
        <v>12799030.460000001</v>
      </c>
      <c r="BJ3095" s="230" t="s">
        <v>37927</v>
      </c>
      <c r="BK3095" s="231">
        <v>34787.46</v>
      </c>
      <c r="BM3095" s="209" t="s">
        <v>7481</v>
      </c>
      <c r="BN3095" s="210">
        <v>96334</v>
      </c>
    </row>
    <row r="3096" spans="17:66" x14ac:dyDescent="0.55000000000000004">
      <c r="Q3096" s="224" t="s">
        <v>37710</v>
      </c>
      <c r="R3096" s="224"/>
      <c r="S3096" s="225">
        <v>4573.1899999999996</v>
      </c>
      <c r="U3096" s="203" t="s">
        <v>4262</v>
      </c>
      <c r="V3096" s="203"/>
      <c r="W3096" s="204">
        <v>167270.12</v>
      </c>
      <c r="AF3096" t="s">
        <v>71626</v>
      </c>
      <c r="AG3096" s="284">
        <v>2268.61</v>
      </c>
      <c r="AI3096" s="276" t="s">
        <v>49824</v>
      </c>
      <c r="AJ3096" s="277">
        <v>1469643.55</v>
      </c>
      <c r="AL3096" s="246" t="s">
        <v>47877</v>
      </c>
      <c r="AM3096" s="247">
        <v>6535.78</v>
      </c>
      <c r="AO3096" s="226" t="s">
        <v>38952</v>
      </c>
      <c r="AP3096" s="227">
        <v>43.13</v>
      </c>
      <c r="AR3096" s="207" t="s">
        <v>17563</v>
      </c>
      <c r="AS3096" s="208">
        <v>391.68</v>
      </c>
      <c r="AT3096" s="93"/>
      <c r="AU3096" s="199" t="s">
        <v>14279</v>
      </c>
      <c r="AV3096" s="200">
        <v>2286.09</v>
      </c>
      <c r="BD3096" s="263"/>
      <c r="BE3096" s="264"/>
      <c r="BG3096" s="252" t="s">
        <v>9888</v>
      </c>
      <c r="BH3096" s="253">
        <v>226756.01</v>
      </c>
      <c r="BJ3096" s="230" t="s">
        <v>37939</v>
      </c>
      <c r="BK3096" s="231">
        <v>4573.1899999999996</v>
      </c>
      <c r="BM3096" s="209" t="s">
        <v>7647</v>
      </c>
      <c r="BN3096" s="210">
        <v>103775</v>
      </c>
    </row>
    <row r="3097" spans="17:66" x14ac:dyDescent="0.55000000000000004">
      <c r="Q3097" s="224" t="s">
        <v>37714</v>
      </c>
      <c r="R3097" s="224"/>
      <c r="S3097" s="225">
        <v>14626.65</v>
      </c>
      <c r="U3097" s="203" t="s">
        <v>4380</v>
      </c>
      <c r="V3097" s="203"/>
      <c r="W3097" s="204">
        <v>4805</v>
      </c>
      <c r="AF3097" t="s">
        <v>68566</v>
      </c>
      <c r="AG3097" s="284">
        <v>31166.73</v>
      </c>
      <c r="AI3097" s="276" t="s">
        <v>61942</v>
      </c>
      <c r="AJ3097" s="277">
        <v>5342.5</v>
      </c>
      <c r="AL3097" s="246" t="s">
        <v>57323</v>
      </c>
      <c r="AM3097" s="247">
        <v>39529</v>
      </c>
      <c r="AO3097" s="226" t="s">
        <v>33287</v>
      </c>
      <c r="AP3097" s="227">
        <v>58700.57</v>
      </c>
      <c r="AR3097" s="207" t="s">
        <v>17564</v>
      </c>
      <c r="AS3097" s="208">
        <v>1110.02</v>
      </c>
      <c r="AT3097" s="93"/>
      <c r="AU3097" s="199" t="s">
        <v>14280</v>
      </c>
      <c r="AV3097" s="200">
        <v>4966.1000000000004</v>
      </c>
      <c r="BD3097" s="263"/>
      <c r="BE3097" s="264"/>
      <c r="BG3097" s="252" t="s">
        <v>9889</v>
      </c>
      <c r="BH3097" s="253">
        <v>98718.87</v>
      </c>
      <c r="BJ3097" s="230" t="s">
        <v>37977</v>
      </c>
      <c r="BK3097" s="231">
        <v>14626.65</v>
      </c>
      <c r="BM3097" s="209" t="s">
        <v>7885</v>
      </c>
      <c r="BN3097" s="210">
        <v>12861</v>
      </c>
    </row>
    <row r="3098" spans="17:66" x14ac:dyDescent="0.55000000000000004">
      <c r="Q3098" s="224" t="s">
        <v>37715</v>
      </c>
      <c r="R3098" s="224"/>
      <c r="S3098" s="225">
        <v>8073.79</v>
      </c>
      <c r="U3098" s="203" t="s">
        <v>4381</v>
      </c>
      <c r="V3098" s="203"/>
      <c r="W3098" s="204">
        <v>609.28</v>
      </c>
      <c r="AF3098" t="s">
        <v>68567</v>
      </c>
      <c r="AG3098" s="284">
        <v>2384.3000000000002</v>
      </c>
      <c r="AI3098" s="276" t="s">
        <v>66565</v>
      </c>
      <c r="AJ3098" s="277">
        <v>3750.92</v>
      </c>
      <c r="AL3098" s="246" t="s">
        <v>55922</v>
      </c>
      <c r="AM3098" s="247">
        <v>9588.76</v>
      </c>
      <c r="AO3098" s="226" t="s">
        <v>33288</v>
      </c>
      <c r="AP3098" s="227">
        <v>1374992.71</v>
      </c>
      <c r="AR3098" s="207" t="s">
        <v>17565</v>
      </c>
      <c r="AS3098" s="208">
        <v>178.32</v>
      </c>
      <c r="AT3098" s="93"/>
      <c r="AU3098" s="199" t="s">
        <v>28223</v>
      </c>
      <c r="AV3098" s="200">
        <v>229.5</v>
      </c>
      <c r="BD3098" s="263"/>
      <c r="BE3098" s="264"/>
      <c r="BG3098" s="252" t="s">
        <v>9890</v>
      </c>
      <c r="BH3098" s="253">
        <v>1636311.56</v>
      </c>
      <c r="BJ3098" s="230" t="s">
        <v>37987</v>
      </c>
      <c r="BK3098" s="231">
        <v>8073.79</v>
      </c>
      <c r="BM3098" s="209" t="s">
        <v>8130</v>
      </c>
      <c r="BN3098" s="210">
        <v>37705</v>
      </c>
    </row>
    <row r="3099" spans="17:66" x14ac:dyDescent="0.55000000000000004">
      <c r="Q3099" s="224" t="s">
        <v>37716</v>
      </c>
      <c r="R3099" s="224"/>
      <c r="S3099" s="225">
        <v>35783</v>
      </c>
      <c r="U3099" s="203" t="s">
        <v>3572</v>
      </c>
      <c r="V3099" s="203"/>
      <c r="W3099" s="204">
        <v>8542.85</v>
      </c>
      <c r="AF3099" t="s">
        <v>68568</v>
      </c>
      <c r="AG3099">
        <v>305.54000000000002</v>
      </c>
      <c r="AI3099" s="276" t="s">
        <v>58228</v>
      </c>
      <c r="AJ3099" s="277">
        <v>134439.5</v>
      </c>
      <c r="AL3099" s="246" t="s">
        <v>42273</v>
      </c>
      <c r="AM3099" s="247">
        <v>15218.96</v>
      </c>
      <c r="AO3099" s="226" t="s">
        <v>47874</v>
      </c>
      <c r="AP3099" s="227">
        <v>36590.660000000003</v>
      </c>
      <c r="AR3099" s="207" t="s">
        <v>17566</v>
      </c>
      <c r="AS3099" s="208">
        <v>12150</v>
      </c>
      <c r="AT3099" s="93"/>
      <c r="AU3099" s="199" t="s">
        <v>14281</v>
      </c>
      <c r="AV3099" s="200">
        <v>19011.48</v>
      </c>
      <c r="BD3099" s="263"/>
      <c r="BE3099" s="264"/>
      <c r="BG3099" s="252" t="s">
        <v>9891</v>
      </c>
      <c r="BH3099" s="253">
        <v>12914950.939999999</v>
      </c>
      <c r="BJ3099" s="230" t="s">
        <v>37992</v>
      </c>
      <c r="BK3099" s="231">
        <v>35783</v>
      </c>
      <c r="BM3099" s="209" t="s">
        <v>8407</v>
      </c>
      <c r="BN3099" s="210">
        <v>40651</v>
      </c>
    </row>
    <row r="3100" spans="17:66" x14ac:dyDescent="0.55000000000000004">
      <c r="Q3100" s="224" t="s">
        <v>37717</v>
      </c>
      <c r="R3100" s="224"/>
      <c r="S3100" s="225">
        <v>29894</v>
      </c>
      <c r="U3100" s="203" t="s">
        <v>3573</v>
      </c>
      <c r="V3100" s="203"/>
      <c r="W3100" s="204">
        <v>4048.72</v>
      </c>
      <c r="AF3100" t="s">
        <v>71627</v>
      </c>
      <c r="AG3100">
        <v>-6.58</v>
      </c>
      <c r="AI3100" s="276" t="s">
        <v>69867</v>
      </c>
      <c r="AJ3100" s="277">
        <v>196040</v>
      </c>
      <c r="AL3100" s="246" t="s">
        <v>34765</v>
      </c>
      <c r="AM3100" s="247">
        <v>26683.29</v>
      </c>
      <c r="AO3100" s="226" t="s">
        <v>34739</v>
      </c>
      <c r="AP3100" s="227">
        <v>504.86</v>
      </c>
      <c r="AR3100" s="207" t="s">
        <v>17567</v>
      </c>
      <c r="AS3100" s="208">
        <v>7563</v>
      </c>
      <c r="AT3100" s="93"/>
      <c r="AU3100" s="199" t="s">
        <v>28225</v>
      </c>
      <c r="AV3100" s="200">
        <v>6945.97</v>
      </c>
      <c r="BD3100" s="263"/>
      <c r="BE3100" s="264"/>
      <c r="BG3100" s="252" t="s">
        <v>9892</v>
      </c>
      <c r="BH3100" s="253">
        <v>51981.78</v>
      </c>
      <c r="BJ3100" s="230" t="s">
        <v>38000</v>
      </c>
      <c r="BK3100" s="231">
        <v>29894</v>
      </c>
      <c r="BM3100" s="209" t="s">
        <v>8574</v>
      </c>
      <c r="BN3100" s="210">
        <v>614668</v>
      </c>
    </row>
    <row r="3101" spans="17:66" x14ac:dyDescent="0.55000000000000004">
      <c r="Q3101" s="224" t="s">
        <v>37720</v>
      </c>
      <c r="R3101" s="224"/>
      <c r="S3101" s="225">
        <v>86208.53</v>
      </c>
      <c r="U3101" s="203" t="s">
        <v>3574</v>
      </c>
      <c r="V3101" s="203"/>
      <c r="W3101" s="204">
        <v>11677</v>
      </c>
      <c r="AF3101" t="s">
        <v>70726</v>
      </c>
      <c r="AG3101" s="284">
        <v>2308.36</v>
      </c>
      <c r="AI3101" s="276" t="s">
        <v>44724</v>
      </c>
      <c r="AJ3101" s="277">
        <v>6305072.6299999999</v>
      </c>
      <c r="AL3101" s="246" t="s">
        <v>42274</v>
      </c>
      <c r="AM3101" s="247">
        <v>11880.8</v>
      </c>
      <c r="AO3101" s="226" t="s">
        <v>33289</v>
      </c>
      <c r="AP3101" s="227">
        <v>169477.78</v>
      </c>
      <c r="AR3101" s="207" t="s">
        <v>17568</v>
      </c>
      <c r="AS3101" s="208">
        <v>14495</v>
      </c>
      <c r="AT3101" s="93"/>
      <c r="AU3101" s="199" t="s">
        <v>28229</v>
      </c>
      <c r="AV3101" s="200">
        <v>36182.120000000003</v>
      </c>
      <c r="BD3101" s="263"/>
      <c r="BE3101" s="264"/>
      <c r="BG3101" s="252" t="s">
        <v>9893</v>
      </c>
      <c r="BH3101" s="253">
        <v>692829.56</v>
      </c>
      <c r="BJ3101" s="230" t="s">
        <v>38017</v>
      </c>
      <c r="BK3101" s="231">
        <v>86208.53</v>
      </c>
      <c r="BM3101" s="209" t="s">
        <v>8787</v>
      </c>
      <c r="BN3101" s="210">
        <v>10548</v>
      </c>
    </row>
    <row r="3102" spans="17:66" x14ac:dyDescent="0.55000000000000004">
      <c r="Q3102" s="224" t="s">
        <v>37721</v>
      </c>
      <c r="R3102" s="224"/>
      <c r="S3102" s="225">
        <v>3878.69</v>
      </c>
      <c r="U3102" s="203" t="s">
        <v>3575</v>
      </c>
      <c r="V3102" s="203"/>
      <c r="W3102" s="204">
        <v>5692</v>
      </c>
      <c r="AF3102" t="s">
        <v>68578</v>
      </c>
      <c r="AG3102" s="284">
        <v>14566.12</v>
      </c>
      <c r="AI3102" s="276" t="s">
        <v>52209</v>
      </c>
      <c r="AJ3102" s="277">
        <v>1731253.92</v>
      </c>
      <c r="AL3102" s="246" t="s">
        <v>17788</v>
      </c>
      <c r="AM3102" s="247">
        <v>4763.1000000000004</v>
      </c>
      <c r="AO3102" s="226" t="s">
        <v>33290</v>
      </c>
      <c r="AP3102" s="227">
        <v>187547.1</v>
      </c>
      <c r="AR3102" s="207" t="s">
        <v>17569</v>
      </c>
      <c r="AS3102" s="208">
        <v>2616.96</v>
      </c>
      <c r="AT3102" s="93"/>
      <c r="AU3102" s="199" t="s">
        <v>32818</v>
      </c>
      <c r="AV3102" s="200">
        <v>6972.55</v>
      </c>
      <c r="BD3102" s="263"/>
      <c r="BE3102" s="264"/>
      <c r="BG3102" s="252" t="s">
        <v>9894</v>
      </c>
      <c r="BH3102" s="253">
        <v>10460506.970000001</v>
      </c>
      <c r="BJ3102" s="230" t="s">
        <v>38019</v>
      </c>
      <c r="BK3102" s="231">
        <v>3878.69</v>
      </c>
      <c r="BM3102" s="209" t="s">
        <v>9186</v>
      </c>
      <c r="BN3102" s="210">
        <v>12571</v>
      </c>
    </row>
    <row r="3103" spans="17:66" x14ac:dyDescent="0.55000000000000004">
      <c r="Q3103" s="224" t="s">
        <v>37724</v>
      </c>
      <c r="R3103" s="224"/>
      <c r="S3103" s="225">
        <v>944.1</v>
      </c>
      <c r="U3103" s="203" t="s">
        <v>4276</v>
      </c>
      <c r="V3103" s="203"/>
      <c r="W3103" s="204">
        <v>13972</v>
      </c>
      <c r="AF3103" t="s">
        <v>35506</v>
      </c>
      <c r="AG3103" s="284">
        <v>5388</v>
      </c>
      <c r="AI3103" s="276" t="s">
        <v>52210</v>
      </c>
      <c r="AJ3103" s="277">
        <v>750977.28</v>
      </c>
      <c r="AL3103" s="246" t="s">
        <v>36132</v>
      </c>
      <c r="AM3103" s="247">
        <v>3479.64</v>
      </c>
      <c r="AO3103" s="226" t="s">
        <v>34740</v>
      </c>
      <c r="AP3103" s="227">
        <v>115565.57</v>
      </c>
      <c r="AR3103" s="207" t="s">
        <v>17570</v>
      </c>
      <c r="AS3103" s="208">
        <v>2598.4299999999998</v>
      </c>
      <c r="AT3103" s="93"/>
      <c r="AU3103" s="199" t="s">
        <v>32819</v>
      </c>
      <c r="AV3103" s="200">
        <v>1648.52</v>
      </c>
      <c r="BD3103" s="263"/>
      <c r="BE3103" s="264"/>
      <c r="BG3103" s="252" t="s">
        <v>9895</v>
      </c>
      <c r="BH3103" s="253">
        <v>12210.8</v>
      </c>
      <c r="BJ3103" s="230" t="s">
        <v>38032</v>
      </c>
      <c r="BK3103" s="231">
        <v>944.1</v>
      </c>
      <c r="BM3103" s="209" t="s">
        <v>9385</v>
      </c>
      <c r="BN3103" s="210">
        <v>484812.62</v>
      </c>
    </row>
    <row r="3104" spans="17:66" x14ac:dyDescent="0.55000000000000004">
      <c r="Q3104" s="224" t="s">
        <v>37726</v>
      </c>
      <c r="R3104" s="224"/>
      <c r="S3104" s="225">
        <v>19367.599999999999</v>
      </c>
      <c r="U3104" s="203" t="s">
        <v>3576</v>
      </c>
      <c r="V3104" s="203"/>
      <c r="W3104" s="204">
        <v>4500</v>
      </c>
      <c r="AF3104" t="s">
        <v>35508</v>
      </c>
      <c r="AG3104" s="284">
        <v>27131.8</v>
      </c>
      <c r="AI3104" s="276" t="s">
        <v>62456</v>
      </c>
      <c r="AJ3104" s="277">
        <v>40904.15</v>
      </c>
      <c r="AL3104" s="246" t="s">
        <v>36133</v>
      </c>
      <c r="AM3104" s="247">
        <v>12059.91</v>
      </c>
      <c r="AO3104" s="226" t="s">
        <v>44589</v>
      </c>
      <c r="AP3104" s="227">
        <v>18961.900000000001</v>
      </c>
      <c r="AR3104" s="207" t="s">
        <v>17571</v>
      </c>
      <c r="AS3104" s="208">
        <v>59663.199999999997</v>
      </c>
      <c r="AT3104" s="93"/>
      <c r="AU3104" s="199" t="s">
        <v>32820</v>
      </c>
      <c r="AV3104" s="200">
        <v>2397.9899999999998</v>
      </c>
      <c r="BD3104" s="263"/>
      <c r="BE3104" s="264"/>
      <c r="BG3104" s="252" t="s">
        <v>9896</v>
      </c>
      <c r="BH3104" s="253">
        <v>7932419.8499999996</v>
      </c>
      <c r="BJ3104" s="230" t="s">
        <v>38042</v>
      </c>
      <c r="BK3104" s="231">
        <v>19367.599999999999</v>
      </c>
      <c r="BM3104" s="209" t="s">
        <v>11161</v>
      </c>
      <c r="BN3104" s="210">
        <v>17741.07</v>
      </c>
    </row>
    <row r="3105" spans="17:66" x14ac:dyDescent="0.55000000000000004">
      <c r="Q3105" s="224" t="s">
        <v>37727</v>
      </c>
      <c r="R3105" s="224"/>
      <c r="S3105" s="225">
        <v>13918</v>
      </c>
      <c r="U3105" s="203" t="s">
        <v>3577</v>
      </c>
      <c r="V3105" s="203"/>
      <c r="W3105" s="204">
        <v>13829.05</v>
      </c>
      <c r="AF3105" t="s">
        <v>68583</v>
      </c>
      <c r="AG3105">
        <v>290.48</v>
      </c>
      <c r="AI3105" s="276" t="s">
        <v>52211</v>
      </c>
      <c r="AJ3105" s="277">
        <v>365735.71</v>
      </c>
      <c r="AL3105" s="246" t="s">
        <v>44615</v>
      </c>
      <c r="AM3105" s="247">
        <v>936</v>
      </c>
      <c r="AO3105" s="226" t="s">
        <v>17666</v>
      </c>
      <c r="AP3105" s="227">
        <v>204763.6</v>
      </c>
      <c r="AR3105" s="207" t="s">
        <v>17572</v>
      </c>
      <c r="AS3105" s="208">
        <v>137783.20000000001</v>
      </c>
      <c r="AT3105" s="93"/>
      <c r="AU3105" s="199" t="s">
        <v>32821</v>
      </c>
      <c r="AV3105" s="200">
        <v>680.26</v>
      </c>
      <c r="BD3105" s="263"/>
      <c r="BE3105" s="264"/>
      <c r="BG3105" s="252" t="s">
        <v>9897</v>
      </c>
      <c r="BH3105" s="253">
        <v>720614.58</v>
      </c>
      <c r="BJ3105" s="230" t="s">
        <v>38050</v>
      </c>
      <c r="BK3105" s="231">
        <v>13918</v>
      </c>
      <c r="BM3105" s="209" t="s">
        <v>11654</v>
      </c>
      <c r="BN3105" s="210">
        <v>985028.25</v>
      </c>
    </row>
    <row r="3106" spans="17:66" x14ac:dyDescent="0.55000000000000004">
      <c r="Q3106" s="224" t="s">
        <v>37728</v>
      </c>
      <c r="R3106" s="224"/>
      <c r="S3106" s="225">
        <v>18851.900000000001</v>
      </c>
      <c r="U3106" s="203" t="s">
        <v>3578</v>
      </c>
      <c r="V3106" s="203"/>
      <c r="W3106" s="204">
        <v>14102</v>
      </c>
      <c r="AF3106" t="s">
        <v>26211</v>
      </c>
      <c r="AG3106" s="284">
        <v>6869.25</v>
      </c>
      <c r="AI3106" s="276" t="s">
        <v>69714</v>
      </c>
      <c r="AJ3106" s="277">
        <v>612.80999999999995</v>
      </c>
      <c r="AL3106" s="246" t="s">
        <v>34766</v>
      </c>
      <c r="AM3106" s="247">
        <v>296627.8</v>
      </c>
      <c r="AO3106" s="226" t="s">
        <v>38953</v>
      </c>
      <c r="AP3106" s="227">
        <v>76439.06</v>
      </c>
      <c r="AR3106" s="207" t="s">
        <v>17573</v>
      </c>
      <c r="AS3106" s="208">
        <v>10540.35</v>
      </c>
      <c r="AT3106" s="93"/>
      <c r="AU3106" s="199" t="s">
        <v>32822</v>
      </c>
      <c r="AV3106" s="200">
        <v>838.67</v>
      </c>
      <c r="BD3106" s="263"/>
      <c r="BE3106" s="264"/>
      <c r="BG3106" s="252" t="s">
        <v>9898</v>
      </c>
      <c r="BH3106" s="253">
        <v>95045.61</v>
      </c>
      <c r="BJ3106" s="230" t="s">
        <v>38056</v>
      </c>
      <c r="BK3106" s="231">
        <v>18851.900000000001</v>
      </c>
      <c r="BM3106" s="209" t="s">
        <v>12261</v>
      </c>
      <c r="BN3106" s="210">
        <v>19474</v>
      </c>
    </row>
    <row r="3107" spans="17:66" x14ac:dyDescent="0.55000000000000004">
      <c r="Q3107" s="224" t="s">
        <v>37732</v>
      </c>
      <c r="R3107" s="224"/>
      <c r="S3107" s="225">
        <v>5365.04</v>
      </c>
      <c r="U3107" s="203" t="s">
        <v>4385</v>
      </c>
      <c r="V3107" s="203"/>
      <c r="W3107" s="204">
        <v>2499</v>
      </c>
      <c r="AF3107" t="s">
        <v>26212</v>
      </c>
      <c r="AG3107" s="284">
        <v>3989.35</v>
      </c>
      <c r="AI3107" s="276" t="s">
        <v>52212</v>
      </c>
      <c r="AJ3107" s="277">
        <v>92966.22</v>
      </c>
      <c r="AL3107" s="246" t="s">
        <v>64098</v>
      </c>
      <c r="AM3107" s="247">
        <v>2000</v>
      </c>
      <c r="AO3107" s="226" t="s">
        <v>44590</v>
      </c>
      <c r="AP3107" s="227">
        <v>38680.76</v>
      </c>
      <c r="AR3107" s="207" t="s">
        <v>17574</v>
      </c>
      <c r="AS3107" s="208">
        <v>3994.35</v>
      </c>
      <c r="AT3107" s="93"/>
      <c r="AU3107" s="199" t="s">
        <v>32823</v>
      </c>
      <c r="AV3107" s="200">
        <v>1464.55</v>
      </c>
      <c r="BD3107" s="263"/>
      <c r="BE3107" s="264"/>
      <c r="BG3107" s="252" t="s">
        <v>9899</v>
      </c>
      <c r="BH3107" s="253">
        <v>3968654.49</v>
      </c>
      <c r="BJ3107" s="230" t="s">
        <v>38077</v>
      </c>
      <c r="BK3107" s="231">
        <v>5365.04</v>
      </c>
      <c r="BM3107" s="209" t="s">
        <v>9978</v>
      </c>
      <c r="BN3107" s="210">
        <v>2696781.94</v>
      </c>
    </row>
    <row r="3108" spans="17:66" x14ac:dyDescent="0.55000000000000004">
      <c r="Q3108" s="224" t="s">
        <v>37734</v>
      </c>
      <c r="R3108" s="224"/>
      <c r="S3108" s="225">
        <v>738.11</v>
      </c>
      <c r="U3108" s="203" t="s">
        <v>3579</v>
      </c>
      <c r="V3108" s="203"/>
      <c r="W3108" s="204">
        <v>1625</v>
      </c>
      <c r="AF3108" t="s">
        <v>26213</v>
      </c>
      <c r="AG3108" s="284">
        <v>13127.77</v>
      </c>
      <c r="AI3108" s="276" t="s">
        <v>52213</v>
      </c>
      <c r="AJ3108" s="277">
        <v>4404786.47</v>
      </c>
      <c r="AL3108" s="246" t="s">
        <v>17793</v>
      </c>
      <c r="AM3108" s="247">
        <v>28799.29</v>
      </c>
      <c r="AO3108" s="226" t="s">
        <v>47875</v>
      </c>
      <c r="AP3108" s="227">
        <v>-1214.22</v>
      </c>
      <c r="AR3108" s="207" t="s">
        <v>17575</v>
      </c>
      <c r="AS3108" s="208">
        <v>137783.20000000001</v>
      </c>
      <c r="AT3108" s="93"/>
      <c r="AU3108" s="199" t="s">
        <v>28252</v>
      </c>
      <c r="AV3108" s="200">
        <v>1648.52</v>
      </c>
      <c r="BD3108" s="263"/>
      <c r="BE3108" s="264"/>
      <c r="BG3108" s="252" t="s">
        <v>9900</v>
      </c>
      <c r="BH3108" s="253">
        <v>3436897.95</v>
      </c>
      <c r="BJ3108" s="230" t="s">
        <v>38087</v>
      </c>
      <c r="BK3108" s="231">
        <v>738.11</v>
      </c>
      <c r="BM3108" s="209" t="s">
        <v>6803</v>
      </c>
      <c r="BN3108" s="210">
        <v>43608</v>
      </c>
    </row>
    <row r="3109" spans="17:66" x14ac:dyDescent="0.55000000000000004">
      <c r="Q3109" s="224" t="s">
        <v>37735</v>
      </c>
      <c r="R3109" s="224"/>
      <c r="S3109" s="225">
        <v>2486</v>
      </c>
      <c r="U3109" s="203" t="s">
        <v>3580</v>
      </c>
      <c r="V3109" s="203"/>
      <c r="W3109" s="204">
        <v>34900.269999999997</v>
      </c>
      <c r="AF3109" t="s">
        <v>35511</v>
      </c>
      <c r="AG3109" s="284">
        <v>9956.85</v>
      </c>
      <c r="AI3109" s="276" t="s">
        <v>60074</v>
      </c>
      <c r="AJ3109" s="277">
        <v>5683798.1100000003</v>
      </c>
      <c r="AL3109" s="246" t="s">
        <v>34767</v>
      </c>
      <c r="AM3109" s="247">
        <v>85534.89</v>
      </c>
      <c r="AO3109" s="226" t="s">
        <v>17667</v>
      </c>
      <c r="AP3109" s="227">
        <v>1319975.82</v>
      </c>
      <c r="AR3109" s="207" t="s">
        <v>17576</v>
      </c>
      <c r="AS3109" s="208">
        <v>14100</v>
      </c>
      <c r="AT3109" s="93"/>
      <c r="AU3109" s="199" t="s">
        <v>28253</v>
      </c>
      <c r="AV3109" s="200">
        <v>2397.9899999999998</v>
      </c>
      <c r="BD3109" s="263"/>
      <c r="BE3109" s="264"/>
      <c r="BG3109" s="252" t="s">
        <v>9901</v>
      </c>
      <c r="BH3109" s="253">
        <v>3757018.93</v>
      </c>
      <c r="BJ3109" s="230" t="s">
        <v>38102</v>
      </c>
      <c r="BK3109" s="231">
        <v>2486</v>
      </c>
      <c r="BM3109" s="209" t="s">
        <v>10458</v>
      </c>
      <c r="BN3109" s="210">
        <v>3181.48</v>
      </c>
    </row>
    <row r="3110" spans="17:66" x14ac:dyDescent="0.55000000000000004">
      <c r="Q3110" s="224" t="s">
        <v>37736</v>
      </c>
      <c r="R3110" s="224"/>
      <c r="S3110" s="225">
        <v>10269</v>
      </c>
      <c r="U3110" s="203" t="s">
        <v>3581</v>
      </c>
      <c r="V3110" s="203"/>
      <c r="W3110" s="204">
        <v>2300</v>
      </c>
      <c r="AF3110" t="s">
        <v>39419</v>
      </c>
      <c r="AG3110" s="284">
        <v>73642.09</v>
      </c>
      <c r="AI3110" s="276" t="s">
        <v>66566</v>
      </c>
      <c r="AJ3110" s="277">
        <v>1215487.5</v>
      </c>
      <c r="AL3110" s="246" t="s">
        <v>34768</v>
      </c>
      <c r="AM3110" s="247">
        <v>23127.3</v>
      </c>
      <c r="AO3110" s="226" t="s">
        <v>34741</v>
      </c>
      <c r="AP3110" s="227">
        <v>365868.7</v>
      </c>
      <c r="AR3110" s="207" t="s">
        <v>17577</v>
      </c>
      <c r="AS3110" s="208">
        <v>12150</v>
      </c>
      <c r="AT3110" s="93"/>
      <c r="AU3110" s="199" t="s">
        <v>32824</v>
      </c>
      <c r="AV3110" s="200">
        <v>680.26</v>
      </c>
      <c r="BD3110" s="263"/>
      <c r="BE3110" s="264"/>
      <c r="BG3110" s="252" t="s">
        <v>9902</v>
      </c>
      <c r="BH3110" s="253">
        <v>67173.09</v>
      </c>
      <c r="BJ3110" s="230" t="s">
        <v>38122</v>
      </c>
      <c r="BK3110" s="231">
        <v>10269</v>
      </c>
      <c r="BM3110" s="209" t="s">
        <v>7482</v>
      </c>
      <c r="BN3110" s="210">
        <v>33245</v>
      </c>
    </row>
    <row r="3111" spans="17:66" x14ac:dyDescent="0.55000000000000004">
      <c r="Q3111" s="224" t="s">
        <v>37738</v>
      </c>
      <c r="R3111" s="224"/>
      <c r="S3111" s="225">
        <v>1135.68</v>
      </c>
      <c r="U3111" s="203" t="s">
        <v>4389</v>
      </c>
      <c r="V3111" s="203"/>
      <c r="W3111" s="204">
        <v>731</v>
      </c>
      <c r="AF3111" t="s">
        <v>62779</v>
      </c>
      <c r="AG3111" s="284">
        <v>22900</v>
      </c>
      <c r="AI3111" s="276" t="s">
        <v>60075</v>
      </c>
      <c r="AJ3111" s="277">
        <v>430891</v>
      </c>
      <c r="AL3111" s="246" t="s">
        <v>59529</v>
      </c>
      <c r="AM3111" s="247">
        <v>16382.02</v>
      </c>
      <c r="AO3111" s="226" t="s">
        <v>38954</v>
      </c>
      <c r="AP3111" s="227">
        <v>16720.25</v>
      </c>
      <c r="AR3111" s="207" t="s">
        <v>17578</v>
      </c>
      <c r="AS3111" s="208">
        <v>7038.85</v>
      </c>
      <c r="AT3111" s="93"/>
      <c r="AU3111" s="199" t="s">
        <v>28254</v>
      </c>
      <c r="AV3111" s="200">
        <v>838.67</v>
      </c>
      <c r="BD3111" s="263"/>
      <c r="BE3111" s="264"/>
      <c r="BG3111" s="252" t="s">
        <v>9903</v>
      </c>
      <c r="BH3111" s="253">
        <v>6691148.8099999996</v>
      </c>
      <c r="BJ3111" s="230" t="s">
        <v>38149</v>
      </c>
      <c r="BK3111" s="231">
        <v>1135.68</v>
      </c>
      <c r="BM3111" s="209" t="s">
        <v>7886</v>
      </c>
      <c r="BN3111" s="210">
        <v>5544</v>
      </c>
    </row>
    <row r="3112" spans="17:66" x14ac:dyDescent="0.55000000000000004">
      <c r="Q3112" s="224" t="s">
        <v>37740</v>
      </c>
      <c r="R3112" s="224"/>
      <c r="S3112" s="225">
        <v>3867</v>
      </c>
      <c r="U3112" s="203" t="s">
        <v>4390</v>
      </c>
      <c r="V3112" s="203"/>
      <c r="W3112" s="204">
        <v>2507.15</v>
      </c>
      <c r="AF3112" t="s">
        <v>36639</v>
      </c>
      <c r="AG3112" s="284">
        <v>755873.73</v>
      </c>
      <c r="AI3112" s="276" t="s">
        <v>58229</v>
      </c>
      <c r="AJ3112" s="277">
        <v>1253469.43</v>
      </c>
      <c r="AL3112" s="246" t="s">
        <v>51981</v>
      </c>
      <c r="AM3112" s="247">
        <v>19169.439999999999</v>
      </c>
      <c r="AO3112" s="226" t="s">
        <v>44591</v>
      </c>
      <c r="AP3112" s="227">
        <v>74400</v>
      </c>
      <c r="AR3112" s="207" t="s">
        <v>13243</v>
      </c>
      <c r="AS3112" s="208">
        <v>19885.45</v>
      </c>
      <c r="AT3112" s="93"/>
      <c r="AU3112" s="199" t="s">
        <v>28255</v>
      </c>
      <c r="AV3112" s="200">
        <v>1464.55</v>
      </c>
      <c r="BD3112" s="263"/>
      <c r="BE3112" s="264"/>
      <c r="BG3112" s="252" t="s">
        <v>9904</v>
      </c>
      <c r="BH3112" s="253">
        <v>170638417.30000001</v>
      </c>
      <c r="BJ3112" s="230" t="s">
        <v>38163</v>
      </c>
      <c r="BK3112" s="231">
        <v>3867</v>
      </c>
      <c r="BM3112" s="209" t="s">
        <v>8225</v>
      </c>
      <c r="BN3112" s="210">
        <v>15056</v>
      </c>
    </row>
    <row r="3113" spans="17:66" x14ac:dyDescent="0.55000000000000004">
      <c r="Q3113" s="224" t="s">
        <v>37741</v>
      </c>
      <c r="R3113" s="224"/>
      <c r="S3113" s="225">
        <v>12732</v>
      </c>
      <c r="U3113" s="203" t="s">
        <v>4391</v>
      </c>
      <c r="V3113" s="203"/>
      <c r="W3113" s="204">
        <v>8569</v>
      </c>
      <c r="AF3113" t="s">
        <v>26214</v>
      </c>
      <c r="AG3113" s="284">
        <v>375183.59</v>
      </c>
      <c r="AI3113" s="276" t="s">
        <v>59406</v>
      </c>
      <c r="AJ3113" s="277">
        <v>4955.88</v>
      </c>
      <c r="AL3113" s="246" t="s">
        <v>36135</v>
      </c>
      <c r="AM3113" s="247">
        <v>43712.160000000003</v>
      </c>
      <c r="AO3113" s="226" t="s">
        <v>44592</v>
      </c>
      <c r="AP3113" s="227">
        <v>5691.75</v>
      </c>
      <c r="AR3113" s="207" t="s">
        <v>13244</v>
      </c>
      <c r="AS3113" s="208">
        <v>14495</v>
      </c>
      <c r="AT3113" s="93"/>
      <c r="AU3113" s="199" t="s">
        <v>14282</v>
      </c>
      <c r="AV3113" s="200">
        <v>47860.58</v>
      </c>
      <c r="BD3113" s="263"/>
      <c r="BE3113" s="264"/>
      <c r="BG3113" s="252" t="s">
        <v>9905</v>
      </c>
      <c r="BH3113" s="253">
        <v>2666957.4500000002</v>
      </c>
      <c r="BJ3113" s="230" t="s">
        <v>38173</v>
      </c>
      <c r="BK3113" s="231">
        <v>12732</v>
      </c>
      <c r="BM3113" s="209" t="s">
        <v>8575</v>
      </c>
      <c r="BN3113" s="210">
        <v>82633</v>
      </c>
    </row>
    <row r="3114" spans="17:66" x14ac:dyDescent="0.55000000000000004">
      <c r="Q3114" s="224" t="s">
        <v>37742</v>
      </c>
      <c r="R3114" s="224"/>
      <c r="S3114" s="225">
        <v>7438.91</v>
      </c>
      <c r="U3114" s="203" t="s">
        <v>4392</v>
      </c>
      <c r="V3114" s="203"/>
      <c r="W3114" s="204">
        <v>3999</v>
      </c>
      <c r="AF3114" t="s">
        <v>39420</v>
      </c>
      <c r="AG3114">
        <v>55.68</v>
      </c>
      <c r="AI3114" s="276" t="s">
        <v>52214</v>
      </c>
      <c r="AJ3114" s="277">
        <v>38600</v>
      </c>
      <c r="AL3114" s="246" t="s">
        <v>61325</v>
      </c>
      <c r="AM3114" s="247">
        <v>7500</v>
      </c>
      <c r="AO3114" s="226" t="s">
        <v>44593</v>
      </c>
      <c r="AP3114" s="227">
        <v>14721.91</v>
      </c>
      <c r="AR3114" s="207" t="s">
        <v>17579</v>
      </c>
      <c r="AS3114" s="208">
        <v>5440.75</v>
      </c>
      <c r="AT3114" s="93"/>
      <c r="AU3114" s="199" t="s">
        <v>14283</v>
      </c>
      <c r="AV3114" s="200">
        <v>23519.58</v>
      </c>
      <c r="BD3114" s="263"/>
      <c r="BE3114" s="264"/>
      <c r="BG3114" s="252" t="s">
        <v>9906</v>
      </c>
      <c r="BH3114" s="253">
        <v>439550.76</v>
      </c>
      <c r="BJ3114" s="230" t="s">
        <v>38178</v>
      </c>
      <c r="BK3114" s="231">
        <v>7438.91</v>
      </c>
      <c r="BM3114" s="209" t="s">
        <v>9074</v>
      </c>
      <c r="BN3114" s="210">
        <v>47088</v>
      </c>
    </row>
    <row r="3115" spans="17:66" x14ac:dyDescent="0.55000000000000004">
      <c r="Q3115" s="224" t="s">
        <v>37745</v>
      </c>
      <c r="R3115" s="224"/>
      <c r="S3115" s="225">
        <v>245865</v>
      </c>
      <c r="U3115" s="203" t="s">
        <v>4394</v>
      </c>
      <c r="V3115" s="203"/>
      <c r="W3115" s="204">
        <v>4862</v>
      </c>
      <c r="AF3115" t="s">
        <v>70195</v>
      </c>
      <c r="AG3115" s="284">
        <v>144462.98000000001</v>
      </c>
      <c r="AI3115" s="276" t="s">
        <v>58230</v>
      </c>
      <c r="AJ3115" s="277">
        <v>36000</v>
      </c>
      <c r="AL3115" s="246" t="s">
        <v>63077</v>
      </c>
      <c r="AM3115" s="247">
        <v>174014.88</v>
      </c>
      <c r="AO3115" s="226" t="s">
        <v>51951</v>
      </c>
      <c r="AP3115" s="227">
        <v>3586.34</v>
      </c>
      <c r="AR3115" s="207" t="s">
        <v>17580</v>
      </c>
      <c r="AS3115" s="208">
        <v>32300</v>
      </c>
      <c r="AT3115" s="93"/>
      <c r="AU3115" s="199" t="s">
        <v>14284</v>
      </c>
      <c r="AV3115" s="200">
        <v>32612.5</v>
      </c>
      <c r="BD3115" s="263"/>
      <c r="BE3115" s="264"/>
      <c r="BG3115" s="252" t="s">
        <v>9907</v>
      </c>
      <c r="BH3115" s="253">
        <v>72443.59</v>
      </c>
      <c r="BJ3115" s="230" t="s">
        <v>38199</v>
      </c>
      <c r="BK3115" s="231">
        <v>245865</v>
      </c>
      <c r="BM3115" s="209" t="s">
        <v>9386</v>
      </c>
      <c r="BN3115" s="210">
        <v>102224</v>
      </c>
    </row>
    <row r="3116" spans="17:66" x14ac:dyDescent="0.55000000000000004">
      <c r="Q3116" s="224" t="s">
        <v>37748</v>
      </c>
      <c r="R3116" s="224"/>
      <c r="S3116" s="225">
        <v>1415</v>
      </c>
      <c r="U3116" s="203" t="s">
        <v>4395</v>
      </c>
      <c r="V3116" s="203"/>
      <c r="W3116" s="204">
        <v>1019</v>
      </c>
      <c r="AF3116" t="s">
        <v>50323</v>
      </c>
      <c r="AG3116" s="284">
        <v>2004404.77</v>
      </c>
      <c r="AI3116" s="276" t="s">
        <v>52215</v>
      </c>
      <c r="AJ3116" s="277">
        <v>53896.88</v>
      </c>
      <c r="AL3116" s="246" t="s">
        <v>34769</v>
      </c>
      <c r="AM3116" s="247">
        <v>942255.47</v>
      </c>
      <c r="AO3116" s="226" t="s">
        <v>51952</v>
      </c>
      <c r="AP3116" s="227">
        <v>13438</v>
      </c>
      <c r="AR3116" s="207" t="s">
        <v>13245</v>
      </c>
      <c r="AS3116" s="208">
        <v>4906.3599999999997</v>
      </c>
      <c r="AT3116" s="93"/>
      <c r="AU3116" s="199" t="s">
        <v>14285</v>
      </c>
      <c r="AV3116" s="200">
        <v>21308.19</v>
      </c>
      <c r="BD3116" s="263"/>
      <c r="BE3116" s="264"/>
      <c r="BG3116" s="252" t="s">
        <v>9908</v>
      </c>
      <c r="BH3116" s="253">
        <v>98383.24</v>
      </c>
      <c r="BJ3116" s="230" t="s">
        <v>38239</v>
      </c>
      <c r="BK3116" s="231">
        <v>1415</v>
      </c>
      <c r="BM3116" s="209" t="s">
        <v>10699</v>
      </c>
      <c r="BN3116" s="210">
        <v>609.28</v>
      </c>
    </row>
    <row r="3117" spans="17:66" x14ac:dyDescent="0.55000000000000004">
      <c r="Q3117" s="224" t="s">
        <v>37751</v>
      </c>
      <c r="R3117" s="224"/>
      <c r="S3117" s="225">
        <v>23034.33</v>
      </c>
      <c r="U3117" s="203" t="s">
        <v>3582</v>
      </c>
      <c r="V3117" s="203"/>
      <c r="W3117" s="204">
        <v>3657</v>
      </c>
      <c r="AF3117" t="s">
        <v>40579</v>
      </c>
      <c r="AG3117" s="284">
        <v>155925.75</v>
      </c>
      <c r="AI3117" s="276" t="s">
        <v>48823</v>
      </c>
      <c r="AJ3117" s="277">
        <v>2498.04</v>
      </c>
      <c r="AL3117" s="246" t="s">
        <v>34770</v>
      </c>
      <c r="AM3117" s="247">
        <v>7150</v>
      </c>
      <c r="AO3117" s="226" t="s">
        <v>51953</v>
      </c>
      <c r="AP3117" s="227">
        <v>1300</v>
      </c>
      <c r="AR3117" s="207" t="s">
        <v>13246</v>
      </c>
      <c r="AS3117" s="208">
        <v>18673.13</v>
      </c>
      <c r="AT3117" s="93"/>
      <c r="AU3117" s="199" t="s">
        <v>14286</v>
      </c>
      <c r="AV3117" s="200">
        <v>9459.15</v>
      </c>
      <c r="BD3117" s="263"/>
      <c r="BE3117" s="264"/>
      <c r="BG3117" s="252" t="s">
        <v>9909</v>
      </c>
      <c r="BH3117" s="253">
        <v>293757.40999999997</v>
      </c>
      <c r="BJ3117" s="230" t="s">
        <v>38252</v>
      </c>
      <c r="BK3117" s="231">
        <v>23034.33</v>
      </c>
      <c r="BM3117" s="209" t="s">
        <v>11392</v>
      </c>
      <c r="BN3117" s="210">
        <v>7172.67</v>
      </c>
    </row>
    <row r="3118" spans="17:66" x14ac:dyDescent="0.55000000000000004">
      <c r="Q3118" s="224" t="s">
        <v>37753</v>
      </c>
      <c r="R3118" s="224"/>
      <c r="S3118" s="225">
        <v>32957.86</v>
      </c>
      <c r="U3118" s="203" t="s">
        <v>4398</v>
      </c>
      <c r="V3118" s="203"/>
      <c r="W3118" s="204">
        <v>5813</v>
      </c>
      <c r="AF3118" t="s">
        <v>63877</v>
      </c>
      <c r="AG3118" s="284">
        <v>1129698.75</v>
      </c>
      <c r="AI3118" s="276" t="s">
        <v>58504</v>
      </c>
      <c r="AJ3118" s="277">
        <v>51526.86</v>
      </c>
      <c r="AL3118" s="246" t="s">
        <v>34771</v>
      </c>
      <c r="AM3118" s="247">
        <v>121497.88</v>
      </c>
      <c r="AO3118" s="226" t="s">
        <v>51954</v>
      </c>
      <c r="AP3118" s="227">
        <v>1127.52</v>
      </c>
      <c r="AR3118" s="207" t="s">
        <v>13247</v>
      </c>
      <c r="AS3118" s="208">
        <v>14267.13</v>
      </c>
      <c r="AT3118" s="93"/>
      <c r="AU3118" s="199" t="s">
        <v>14287</v>
      </c>
      <c r="AV3118" s="200">
        <v>16894.650000000001</v>
      </c>
      <c r="BD3118" s="263"/>
      <c r="BE3118" s="264"/>
      <c r="BG3118" s="252" t="s">
        <v>9910</v>
      </c>
      <c r="BH3118" s="253">
        <v>135350.53</v>
      </c>
      <c r="BJ3118" s="230" t="s">
        <v>38259</v>
      </c>
      <c r="BK3118" s="231">
        <v>32957.86</v>
      </c>
      <c r="BM3118" s="209" t="s">
        <v>11653</v>
      </c>
      <c r="BN3118" s="210">
        <v>27408.42</v>
      </c>
    </row>
    <row r="3119" spans="17:66" x14ac:dyDescent="0.55000000000000004">
      <c r="Q3119" s="224" t="s">
        <v>37754</v>
      </c>
      <c r="R3119" s="224"/>
      <c r="S3119" s="225">
        <v>906</v>
      </c>
      <c r="U3119" s="203" t="s">
        <v>4400</v>
      </c>
      <c r="V3119" s="203"/>
      <c r="W3119" s="204">
        <v>5432</v>
      </c>
      <c r="AF3119" t="s">
        <v>56488</v>
      </c>
      <c r="AG3119" s="284">
        <v>8296.1</v>
      </c>
      <c r="AI3119" s="276" t="s">
        <v>63659</v>
      </c>
      <c r="AJ3119" s="277">
        <v>5762.1</v>
      </c>
      <c r="AL3119" s="246" t="s">
        <v>57324</v>
      </c>
      <c r="AM3119" s="247">
        <v>518268.43</v>
      </c>
      <c r="AO3119" s="226" t="s">
        <v>51955</v>
      </c>
      <c r="AP3119" s="227">
        <v>3382.87</v>
      </c>
      <c r="AR3119" s="207" t="s">
        <v>17581</v>
      </c>
      <c r="AS3119" s="208">
        <v>1089.48</v>
      </c>
      <c r="AT3119" s="93"/>
      <c r="AU3119" s="199" t="s">
        <v>14288</v>
      </c>
      <c r="AV3119" s="200">
        <v>532.36</v>
      </c>
      <c r="BD3119" s="263"/>
      <c r="BE3119" s="264"/>
      <c r="BG3119" s="252" t="s">
        <v>9911</v>
      </c>
      <c r="BH3119" s="253">
        <v>147460.24</v>
      </c>
      <c r="BJ3119" s="230" t="s">
        <v>38262</v>
      </c>
      <c r="BK3119" s="231">
        <v>906</v>
      </c>
      <c r="BM3119" s="209" t="s">
        <v>9979</v>
      </c>
      <c r="BN3119" s="210">
        <v>367769.85</v>
      </c>
    </row>
    <row r="3120" spans="17:66" x14ac:dyDescent="0.55000000000000004">
      <c r="Q3120" s="224" t="s">
        <v>37760</v>
      </c>
      <c r="R3120" s="224"/>
      <c r="S3120" s="225">
        <v>1111.96</v>
      </c>
      <c r="U3120" s="203" t="s">
        <v>4401</v>
      </c>
      <c r="V3120" s="203"/>
      <c r="W3120" s="204">
        <v>6494</v>
      </c>
      <c r="AF3120" t="s">
        <v>71628</v>
      </c>
      <c r="AG3120" s="284">
        <v>49619.37</v>
      </c>
      <c r="AI3120" s="276" t="s">
        <v>58505</v>
      </c>
      <c r="AJ3120" s="277">
        <v>4259.47</v>
      </c>
      <c r="AL3120" s="246" t="s">
        <v>55923</v>
      </c>
      <c r="AM3120" s="247">
        <v>620263.43000000005</v>
      </c>
      <c r="AO3120" s="226" t="s">
        <v>51956</v>
      </c>
      <c r="AP3120" s="227">
        <v>6543.36</v>
      </c>
      <c r="AR3120" s="207" t="s">
        <v>17582</v>
      </c>
      <c r="AS3120" s="208">
        <v>4875</v>
      </c>
      <c r="AT3120" s="93"/>
      <c r="AU3120" s="199" t="s">
        <v>32825</v>
      </c>
      <c r="AV3120" s="200">
        <v>23775.68</v>
      </c>
      <c r="BD3120" s="263"/>
      <c r="BE3120" s="264"/>
      <c r="BG3120" s="252" t="s">
        <v>9912</v>
      </c>
      <c r="BH3120" s="253">
        <v>1775058.11</v>
      </c>
      <c r="BJ3120" s="230" t="s">
        <v>38291</v>
      </c>
      <c r="BK3120" s="231">
        <v>1111.96</v>
      </c>
      <c r="BM3120" s="209" t="s">
        <v>6804</v>
      </c>
      <c r="BN3120" s="210">
        <v>347957</v>
      </c>
    </row>
    <row r="3121" spans="17:66" x14ac:dyDescent="0.55000000000000004">
      <c r="Q3121" s="224" t="s">
        <v>37763</v>
      </c>
      <c r="R3121" s="224"/>
      <c r="S3121" s="225">
        <v>100056.01</v>
      </c>
      <c r="U3121" s="203" t="s">
        <v>4402</v>
      </c>
      <c r="V3121" s="203"/>
      <c r="W3121" s="204">
        <v>3234</v>
      </c>
      <c r="AF3121" t="s">
        <v>68588</v>
      </c>
      <c r="AG3121" s="284">
        <v>7210</v>
      </c>
      <c r="AI3121" s="276" t="s">
        <v>58506</v>
      </c>
      <c r="AJ3121" s="277">
        <v>14128.43</v>
      </c>
      <c r="AL3121" s="246" t="s">
        <v>38966</v>
      </c>
      <c r="AM3121" s="247">
        <v>-17970.72</v>
      </c>
      <c r="AO3121" s="226" t="s">
        <v>51957</v>
      </c>
      <c r="AP3121" s="227">
        <v>140.91</v>
      </c>
      <c r="AR3121" s="207" t="s">
        <v>17583</v>
      </c>
      <c r="AS3121" s="208">
        <v>3811.08</v>
      </c>
      <c r="AT3121" s="93"/>
      <c r="AU3121" s="199" t="s">
        <v>32826</v>
      </c>
      <c r="AV3121" s="200">
        <v>6678.36</v>
      </c>
      <c r="BD3121" s="263"/>
      <c r="BE3121" s="264"/>
      <c r="BG3121" s="252" t="s">
        <v>9913</v>
      </c>
      <c r="BH3121" s="253">
        <v>117797.11</v>
      </c>
      <c r="BJ3121" s="230" t="s">
        <v>38313</v>
      </c>
      <c r="BK3121" s="231">
        <v>100056.01</v>
      </c>
      <c r="BM3121" s="209" t="s">
        <v>6985</v>
      </c>
      <c r="BN3121" s="210">
        <v>45909</v>
      </c>
    </row>
    <row r="3122" spans="17:66" x14ac:dyDescent="0.55000000000000004">
      <c r="Q3122" s="224" t="s">
        <v>37766</v>
      </c>
      <c r="R3122" s="224"/>
      <c r="S3122" s="225">
        <v>14962.72</v>
      </c>
      <c r="U3122" s="203" t="s">
        <v>4404</v>
      </c>
      <c r="V3122" s="203"/>
      <c r="W3122" s="204">
        <v>2836</v>
      </c>
      <c r="AF3122" t="s">
        <v>57758</v>
      </c>
      <c r="AG3122" s="284">
        <v>14106</v>
      </c>
      <c r="AI3122" s="276" t="s">
        <v>59557</v>
      </c>
      <c r="AJ3122" s="277">
        <v>8141.96</v>
      </c>
      <c r="AL3122" s="246" t="s">
        <v>51984</v>
      </c>
      <c r="AM3122" s="247">
        <v>1.85</v>
      </c>
      <c r="AO3122" s="226" t="s">
        <v>51958</v>
      </c>
      <c r="AP3122" s="227">
        <v>1496</v>
      </c>
      <c r="AR3122" s="207" t="s">
        <v>13248</v>
      </c>
      <c r="AS3122" s="208">
        <v>15735.33</v>
      </c>
      <c r="AT3122" s="93"/>
      <c r="AU3122" s="199" t="s">
        <v>32827</v>
      </c>
      <c r="AV3122" s="200">
        <v>2299.77</v>
      </c>
      <c r="BD3122" s="263"/>
      <c r="BE3122" s="264"/>
      <c r="BG3122" s="252" t="s">
        <v>9914</v>
      </c>
      <c r="BH3122" s="253">
        <v>214343.1</v>
      </c>
      <c r="BJ3122" s="230" t="s">
        <v>38337</v>
      </c>
      <c r="BK3122" s="231">
        <v>14962.72</v>
      </c>
      <c r="BM3122" s="209" t="s">
        <v>7203</v>
      </c>
      <c r="BN3122" s="210">
        <v>13717</v>
      </c>
    </row>
    <row r="3123" spans="17:66" x14ac:dyDescent="0.55000000000000004">
      <c r="Q3123" s="224" t="s">
        <v>37767</v>
      </c>
      <c r="R3123" s="224"/>
      <c r="S3123" s="225">
        <v>4087</v>
      </c>
      <c r="U3123" s="203" t="s">
        <v>4405</v>
      </c>
      <c r="V3123" s="203"/>
      <c r="W3123" s="204">
        <v>5282</v>
      </c>
      <c r="AF3123" t="s">
        <v>57759</v>
      </c>
      <c r="AG3123" s="284">
        <v>1617.57</v>
      </c>
      <c r="AI3123" s="276" t="s">
        <v>58231</v>
      </c>
      <c r="AJ3123" s="277">
        <v>31277</v>
      </c>
      <c r="AL3123" s="246" t="s">
        <v>51986</v>
      </c>
      <c r="AM3123" s="247">
        <v>38.51</v>
      </c>
      <c r="AO3123" s="226" t="s">
        <v>49753</v>
      </c>
      <c r="AP3123" s="227">
        <v>10909.44</v>
      </c>
      <c r="AR3123" s="207" t="s">
        <v>13249</v>
      </c>
      <c r="AS3123" s="208">
        <v>125463.54</v>
      </c>
      <c r="AT3123" s="93"/>
      <c r="AU3123" s="199" t="s">
        <v>32828</v>
      </c>
      <c r="AV3123" s="200">
        <v>4276.09</v>
      </c>
      <c r="BD3123" s="263"/>
      <c r="BE3123" s="264"/>
      <c r="BG3123" s="252" t="s">
        <v>9915</v>
      </c>
      <c r="BH3123" s="253">
        <v>289414.19</v>
      </c>
      <c r="BJ3123" s="230" t="s">
        <v>38344</v>
      </c>
      <c r="BK3123" s="231">
        <v>4087</v>
      </c>
      <c r="BM3123" s="209" t="s">
        <v>7483</v>
      </c>
      <c r="BN3123" s="210">
        <v>174418</v>
      </c>
    </row>
    <row r="3124" spans="17:66" x14ac:dyDescent="0.55000000000000004">
      <c r="Q3124" s="224" t="s">
        <v>37769</v>
      </c>
      <c r="R3124" s="224"/>
      <c r="S3124" s="225">
        <v>30439</v>
      </c>
      <c r="U3124" s="203" t="s">
        <v>3583</v>
      </c>
      <c r="V3124" s="203"/>
      <c r="W3124" s="204">
        <v>5446</v>
      </c>
      <c r="AF3124" t="s">
        <v>57760</v>
      </c>
      <c r="AG3124" s="284">
        <v>5124.3599999999997</v>
      </c>
      <c r="AI3124" s="276" t="s">
        <v>57375</v>
      </c>
      <c r="AJ3124" s="277">
        <v>17334.03</v>
      </c>
      <c r="AL3124" s="246" t="s">
        <v>51987</v>
      </c>
      <c r="AM3124" s="247">
        <v>3.09</v>
      </c>
      <c r="AO3124" s="226" t="s">
        <v>49754</v>
      </c>
      <c r="AP3124" s="227">
        <v>109.88</v>
      </c>
      <c r="AR3124" s="207" t="s">
        <v>17584</v>
      </c>
      <c r="AS3124" s="208">
        <v>103919.23</v>
      </c>
      <c r="AT3124" s="93"/>
      <c r="AU3124" s="199" t="s">
        <v>32829</v>
      </c>
      <c r="AV3124" s="200">
        <v>1690.54</v>
      </c>
      <c r="BD3124" s="263"/>
      <c r="BE3124" s="264"/>
      <c r="BG3124" s="252" t="s">
        <v>9916</v>
      </c>
      <c r="BH3124" s="253">
        <v>1176587.5900000001</v>
      </c>
      <c r="BJ3124" s="230" t="s">
        <v>38358</v>
      </c>
      <c r="BK3124" s="231">
        <v>30439</v>
      </c>
      <c r="BM3124" s="209" t="s">
        <v>7648</v>
      </c>
      <c r="BN3124" s="210">
        <v>369407</v>
      </c>
    </row>
    <row r="3125" spans="17:66" x14ac:dyDescent="0.55000000000000004">
      <c r="Q3125" s="224" t="s">
        <v>37770</v>
      </c>
      <c r="R3125" s="224"/>
      <c r="S3125" s="225">
        <v>12637</v>
      </c>
      <c r="U3125" s="203" t="s">
        <v>4406</v>
      </c>
      <c r="V3125" s="203"/>
      <c r="W3125" s="204">
        <v>4676</v>
      </c>
      <c r="AF3125" t="s">
        <v>68589</v>
      </c>
      <c r="AG3125" s="284">
        <v>2617.34</v>
      </c>
      <c r="AI3125" s="276" t="s">
        <v>63114</v>
      </c>
      <c r="AJ3125" s="277">
        <v>82453.119999999995</v>
      </c>
      <c r="AL3125" s="246" t="s">
        <v>51988</v>
      </c>
      <c r="AM3125" s="247">
        <v>12.18</v>
      </c>
      <c r="AO3125" s="226" t="s">
        <v>51959</v>
      </c>
      <c r="AP3125" s="227">
        <v>165.68</v>
      </c>
      <c r="AR3125" s="207" t="s">
        <v>17585</v>
      </c>
      <c r="AS3125" s="208">
        <v>364.91</v>
      </c>
      <c r="AT3125" s="93"/>
      <c r="AU3125" s="199" t="s">
        <v>32830</v>
      </c>
      <c r="AV3125" s="200">
        <v>418.75</v>
      </c>
      <c r="BD3125" s="263"/>
      <c r="BE3125" s="264"/>
      <c r="BG3125" s="252" t="s">
        <v>9917</v>
      </c>
      <c r="BH3125" s="253">
        <v>372759.85</v>
      </c>
      <c r="BJ3125" s="230" t="s">
        <v>38363</v>
      </c>
      <c r="BK3125" s="231">
        <v>12637</v>
      </c>
      <c r="BM3125" s="209" t="s">
        <v>7887</v>
      </c>
      <c r="BN3125" s="210">
        <v>22860</v>
      </c>
    </row>
    <row r="3126" spans="17:66" x14ac:dyDescent="0.55000000000000004">
      <c r="Q3126" s="224" t="s">
        <v>37771</v>
      </c>
      <c r="R3126" s="224"/>
      <c r="S3126" s="225">
        <v>630.47</v>
      </c>
      <c r="U3126" s="203" t="s">
        <v>4279</v>
      </c>
      <c r="V3126" s="203"/>
      <c r="W3126" s="204">
        <v>9581</v>
      </c>
      <c r="AF3126" t="s">
        <v>64797</v>
      </c>
      <c r="AG3126" s="284">
        <v>1302.94</v>
      </c>
      <c r="AI3126" s="276" t="s">
        <v>58507</v>
      </c>
      <c r="AJ3126" s="277">
        <v>9641.57</v>
      </c>
      <c r="AL3126" s="246" t="s">
        <v>54980</v>
      </c>
      <c r="AM3126" s="247">
        <v>7898.51</v>
      </c>
      <c r="AO3126" s="226" t="s">
        <v>51960</v>
      </c>
      <c r="AP3126" s="227">
        <v>60615.86</v>
      </c>
      <c r="AR3126" s="207" t="s">
        <v>13251</v>
      </c>
      <c r="AS3126" s="208">
        <v>26558.23</v>
      </c>
      <c r="AT3126" s="93"/>
      <c r="AU3126" s="199" t="s">
        <v>32831</v>
      </c>
      <c r="AV3126" s="200">
        <v>2144.44</v>
      </c>
      <c r="BD3126" s="263"/>
      <c r="BE3126" s="264"/>
      <c r="BG3126" s="252" t="s">
        <v>9918</v>
      </c>
      <c r="BH3126" s="253">
        <v>389583.25</v>
      </c>
      <c r="BJ3126" s="230" t="s">
        <v>38374</v>
      </c>
      <c r="BK3126" s="231">
        <v>630.47</v>
      </c>
      <c r="BM3126" s="209" t="s">
        <v>8131</v>
      </c>
      <c r="BN3126" s="210">
        <v>60672</v>
      </c>
    </row>
    <row r="3127" spans="17:66" x14ac:dyDescent="0.55000000000000004">
      <c r="Q3127" s="224" t="s">
        <v>37773</v>
      </c>
      <c r="R3127" s="224"/>
      <c r="S3127" s="225">
        <v>1823</v>
      </c>
      <c r="U3127" s="203" t="s">
        <v>4410</v>
      </c>
      <c r="V3127" s="203"/>
      <c r="W3127" s="204">
        <v>991</v>
      </c>
      <c r="AF3127" t="s">
        <v>71629</v>
      </c>
      <c r="AG3127" s="284">
        <v>1149.71</v>
      </c>
      <c r="AI3127" s="276" t="s">
        <v>60076</v>
      </c>
      <c r="AJ3127" s="277">
        <v>14291.55</v>
      </c>
      <c r="AL3127" s="246" t="s">
        <v>51993</v>
      </c>
      <c r="AM3127" s="247">
        <v>4218.74</v>
      </c>
      <c r="AO3127" s="226" t="s">
        <v>48756</v>
      </c>
      <c r="AP3127" s="227">
        <v>17047.04</v>
      </c>
      <c r="AR3127" s="207" t="s">
        <v>17586</v>
      </c>
      <c r="AS3127" s="208">
        <v>244587.7</v>
      </c>
      <c r="AT3127" s="93"/>
      <c r="AU3127" s="199" t="s">
        <v>32832</v>
      </c>
      <c r="AV3127" s="200">
        <v>63869.33</v>
      </c>
      <c r="BD3127" s="263"/>
      <c r="BE3127" s="264"/>
      <c r="BG3127" s="252" t="s">
        <v>9919</v>
      </c>
      <c r="BH3127" s="253">
        <v>17734.37</v>
      </c>
      <c r="BJ3127" s="230" t="s">
        <v>38393</v>
      </c>
      <c r="BK3127" s="231">
        <v>1823</v>
      </c>
      <c r="BM3127" s="209" t="s">
        <v>8226</v>
      </c>
      <c r="BN3127" s="210">
        <v>6358</v>
      </c>
    </row>
    <row r="3128" spans="17:66" x14ac:dyDescent="0.55000000000000004">
      <c r="Q3128" s="224" t="s">
        <v>37775</v>
      </c>
      <c r="R3128" s="224"/>
      <c r="S3128" s="225">
        <v>512</v>
      </c>
      <c r="U3128" s="203" t="s">
        <v>4280</v>
      </c>
      <c r="V3128" s="203"/>
      <c r="W3128" s="204">
        <v>33463</v>
      </c>
      <c r="AF3128" t="s">
        <v>68590</v>
      </c>
      <c r="AG3128" s="284">
        <v>11324.44</v>
      </c>
      <c r="AI3128" s="276" t="s">
        <v>46847</v>
      </c>
      <c r="AJ3128" s="277">
        <v>42058.67</v>
      </c>
      <c r="AL3128" s="246" t="s">
        <v>51994</v>
      </c>
      <c r="AM3128" s="247">
        <v>7882.43</v>
      </c>
      <c r="AO3128" s="226" t="s">
        <v>51961</v>
      </c>
      <c r="AP3128" s="227">
        <v>106446.33</v>
      </c>
      <c r="AR3128" s="207" t="s">
        <v>17587</v>
      </c>
      <c r="AS3128" s="208">
        <v>75770.97</v>
      </c>
      <c r="AT3128" s="93"/>
      <c r="AU3128" s="199" t="s">
        <v>14289</v>
      </c>
      <c r="AV3128" s="200">
        <v>47860.58</v>
      </c>
      <c r="BD3128" s="263"/>
      <c r="BE3128" s="264"/>
      <c r="BG3128" s="252" t="s">
        <v>9920</v>
      </c>
      <c r="BH3128" s="253">
        <v>254874.21</v>
      </c>
      <c r="BJ3128" s="230" t="s">
        <v>38414</v>
      </c>
      <c r="BK3128" s="231">
        <v>512</v>
      </c>
      <c r="BM3128" s="209" t="s">
        <v>8408</v>
      </c>
      <c r="BN3128" s="210">
        <v>194075</v>
      </c>
    </row>
    <row r="3129" spans="17:66" x14ac:dyDescent="0.55000000000000004">
      <c r="Q3129" s="224" t="s">
        <v>37780</v>
      </c>
      <c r="R3129" s="224"/>
      <c r="S3129" s="225">
        <v>1713.44</v>
      </c>
      <c r="U3129" s="203" t="s">
        <v>4411</v>
      </c>
      <c r="V3129" s="203"/>
      <c r="W3129" s="204">
        <v>1133</v>
      </c>
      <c r="AF3129" t="s">
        <v>64798</v>
      </c>
      <c r="AG3129" s="284">
        <v>7340.55</v>
      </c>
      <c r="AI3129" s="276" t="s">
        <v>52216</v>
      </c>
      <c r="AJ3129" s="277">
        <v>968.37</v>
      </c>
      <c r="AL3129" s="246" t="s">
        <v>51995</v>
      </c>
      <c r="AM3129" s="247">
        <v>1529.97</v>
      </c>
      <c r="AO3129" s="226" t="s">
        <v>51962</v>
      </c>
      <c r="AP3129" s="227">
        <v>258.16000000000003</v>
      </c>
      <c r="AR3129" s="207" t="s">
        <v>17588</v>
      </c>
      <c r="AS3129" s="208">
        <v>5796.42</v>
      </c>
      <c r="AT3129" s="93"/>
      <c r="AU3129" s="199" t="s">
        <v>32833</v>
      </c>
      <c r="AV3129" s="200">
        <v>23775.68</v>
      </c>
      <c r="BD3129" s="263"/>
      <c r="BE3129" s="264"/>
      <c r="BG3129" s="252" t="s">
        <v>9921</v>
      </c>
      <c r="BH3129" s="253">
        <v>899374.18</v>
      </c>
      <c r="BJ3129" s="230" t="s">
        <v>38456</v>
      </c>
      <c r="BK3129" s="231">
        <v>1713.44</v>
      </c>
      <c r="BM3129" s="209" t="s">
        <v>8576</v>
      </c>
      <c r="BN3129" s="210">
        <v>492687</v>
      </c>
    </row>
    <row r="3130" spans="17:66" x14ac:dyDescent="0.55000000000000004">
      <c r="Q3130" s="224" t="s">
        <v>37781</v>
      </c>
      <c r="R3130" s="224"/>
      <c r="S3130" s="225">
        <v>1067</v>
      </c>
      <c r="U3130" s="203" t="s">
        <v>3584</v>
      </c>
      <c r="V3130" s="203"/>
      <c r="W3130" s="204">
        <v>1565.6</v>
      </c>
      <c r="AF3130" t="s">
        <v>69890</v>
      </c>
      <c r="AG3130" s="284">
        <v>17477.5</v>
      </c>
      <c r="AI3130" s="276" t="s">
        <v>67412</v>
      </c>
      <c r="AJ3130" s="277">
        <v>32367</v>
      </c>
      <c r="AL3130" s="246" t="s">
        <v>51996</v>
      </c>
      <c r="AM3130" s="247">
        <v>4301.75</v>
      </c>
      <c r="AO3130" s="226" t="s">
        <v>46772</v>
      </c>
      <c r="AP3130" s="227">
        <v>1667.5</v>
      </c>
      <c r="AR3130" s="207" t="s">
        <v>17589</v>
      </c>
      <c r="AS3130" s="208">
        <v>16427.189999999999</v>
      </c>
      <c r="AT3130" s="93"/>
      <c r="AU3130" s="199" t="s">
        <v>14290</v>
      </c>
      <c r="AV3130" s="200">
        <v>23519.58</v>
      </c>
      <c r="BD3130" s="263"/>
      <c r="BE3130" s="264"/>
      <c r="BG3130" s="252" t="s">
        <v>9922</v>
      </c>
      <c r="BH3130" s="253">
        <v>48448.36</v>
      </c>
      <c r="BJ3130" s="230" t="s">
        <v>38459</v>
      </c>
      <c r="BK3130" s="231">
        <v>1067</v>
      </c>
      <c r="BM3130" s="209" t="s">
        <v>9075</v>
      </c>
      <c r="BN3130" s="210">
        <v>178035</v>
      </c>
    </row>
    <row r="3131" spans="17:66" x14ac:dyDescent="0.55000000000000004">
      <c r="Q3131" s="224" t="s">
        <v>37783</v>
      </c>
      <c r="R3131" s="224"/>
      <c r="S3131" s="225">
        <v>15141</v>
      </c>
      <c r="U3131" s="203" t="s">
        <v>3585</v>
      </c>
      <c r="V3131" s="203"/>
      <c r="W3131" s="204">
        <v>30125</v>
      </c>
      <c r="AF3131" t="s">
        <v>71630</v>
      </c>
      <c r="AG3131">
        <v>219.19</v>
      </c>
      <c r="AI3131" s="276" t="s">
        <v>46848</v>
      </c>
      <c r="AJ3131" s="277">
        <v>5767.69</v>
      </c>
      <c r="AL3131" s="246" t="s">
        <v>51998</v>
      </c>
      <c r="AM3131" s="247">
        <v>34199.79</v>
      </c>
      <c r="AO3131" s="226" t="s">
        <v>34742</v>
      </c>
      <c r="AP3131" s="227">
        <v>98641.98</v>
      </c>
      <c r="AR3131" s="207" t="s">
        <v>17590</v>
      </c>
      <c r="AS3131" s="208">
        <v>10153.219999999999</v>
      </c>
      <c r="AT3131" s="93"/>
      <c r="AU3131" s="199" t="s">
        <v>14291</v>
      </c>
      <c r="AV3131" s="200">
        <v>32612.5</v>
      </c>
      <c r="BD3131" s="263"/>
      <c r="BE3131" s="264"/>
      <c r="BG3131" s="252" t="s">
        <v>9923</v>
      </c>
      <c r="BH3131" s="253">
        <v>125912.79</v>
      </c>
      <c r="BJ3131" s="230" t="s">
        <v>38473</v>
      </c>
      <c r="BK3131" s="231">
        <v>15141</v>
      </c>
      <c r="BM3131" s="209" t="s">
        <v>9387</v>
      </c>
      <c r="BN3131" s="210">
        <v>1123874.01</v>
      </c>
    </row>
    <row r="3132" spans="17:66" x14ac:dyDescent="0.55000000000000004">
      <c r="Q3132" s="224" t="s">
        <v>37786</v>
      </c>
      <c r="R3132" s="224"/>
      <c r="S3132" s="225">
        <v>88773</v>
      </c>
      <c r="U3132" s="203" t="s">
        <v>4414</v>
      </c>
      <c r="V3132" s="203"/>
      <c r="W3132" s="204">
        <v>453</v>
      </c>
      <c r="AF3132" t="s">
        <v>70730</v>
      </c>
      <c r="AG3132">
        <v>16.78</v>
      </c>
      <c r="AI3132" s="276" t="s">
        <v>46849</v>
      </c>
      <c r="AJ3132" s="277">
        <v>16912.7</v>
      </c>
      <c r="AL3132" s="246" t="s">
        <v>58474</v>
      </c>
      <c r="AM3132" s="247">
        <v>43149.42</v>
      </c>
      <c r="AO3132" s="226" t="s">
        <v>48757</v>
      </c>
      <c r="AP3132" s="227">
        <v>3549.55</v>
      </c>
      <c r="AR3132" s="207" t="s">
        <v>17591</v>
      </c>
      <c r="AS3132" s="208">
        <v>476299.82</v>
      </c>
      <c r="AT3132" s="93"/>
      <c r="AU3132" s="199" t="s">
        <v>32834</v>
      </c>
      <c r="AV3132" s="200">
        <v>6678.36</v>
      </c>
      <c r="BD3132" s="263"/>
      <c r="BE3132" s="264"/>
      <c r="BG3132" s="252" t="s">
        <v>9924</v>
      </c>
      <c r="BH3132" s="253">
        <v>205276.04</v>
      </c>
      <c r="BJ3132" s="230" t="s">
        <v>38499</v>
      </c>
      <c r="BK3132" s="231">
        <v>88773</v>
      </c>
      <c r="BM3132" s="209" t="s">
        <v>9558</v>
      </c>
      <c r="BN3132" s="210">
        <v>8542.85</v>
      </c>
    </row>
    <row r="3133" spans="17:66" x14ac:dyDescent="0.55000000000000004">
      <c r="Q3133" s="224" t="s">
        <v>37787</v>
      </c>
      <c r="R3133" s="224"/>
      <c r="S3133" s="225">
        <v>28477.87</v>
      </c>
      <c r="U3133" s="203" t="s">
        <v>4283</v>
      </c>
      <c r="V3133" s="203"/>
      <c r="W3133" s="204">
        <v>15163</v>
      </c>
      <c r="AF3133" t="s">
        <v>70731</v>
      </c>
      <c r="AG3133">
        <v>52.7</v>
      </c>
      <c r="AI3133" s="276" t="s">
        <v>46850</v>
      </c>
      <c r="AJ3133" s="277">
        <v>6930</v>
      </c>
      <c r="AL3133" s="246" t="s">
        <v>58991</v>
      </c>
      <c r="AM3133" s="247">
        <v>128319.14</v>
      </c>
      <c r="AO3133" s="226" t="s">
        <v>36126</v>
      </c>
      <c r="AP3133" s="227">
        <v>41805.919999999998</v>
      </c>
      <c r="AR3133" s="207" t="s">
        <v>17592</v>
      </c>
      <c r="AS3133" s="208">
        <v>18850</v>
      </c>
      <c r="AT3133" s="93"/>
      <c r="AU3133" s="199" t="s">
        <v>14292</v>
      </c>
      <c r="AV3133" s="200">
        <v>21308.19</v>
      </c>
      <c r="BD3133" s="263"/>
      <c r="BE3133" s="264"/>
      <c r="BG3133" s="252" t="s">
        <v>9925</v>
      </c>
      <c r="BH3133" s="253">
        <v>204197.5</v>
      </c>
      <c r="BJ3133" s="230" t="s">
        <v>38506</v>
      </c>
      <c r="BK3133" s="231">
        <v>28477.87</v>
      </c>
      <c r="BM3133" s="209" t="s">
        <v>10964</v>
      </c>
      <c r="BN3133" s="210">
        <v>40659.089999999997</v>
      </c>
    </row>
    <row r="3134" spans="17:66" x14ac:dyDescent="0.55000000000000004">
      <c r="Q3134" s="224" t="s">
        <v>37790</v>
      </c>
      <c r="R3134" s="224"/>
      <c r="S3134" s="225">
        <v>822.81</v>
      </c>
      <c r="U3134" s="203" t="s">
        <v>3671</v>
      </c>
      <c r="V3134" s="203"/>
      <c r="W3134" s="204">
        <v>3332030.49</v>
      </c>
      <c r="AF3134" t="s">
        <v>71631</v>
      </c>
      <c r="AG3134" s="284">
        <v>3146.71</v>
      </c>
      <c r="AI3134" s="276" t="s">
        <v>58232</v>
      </c>
      <c r="AJ3134" s="277">
        <v>57758.14</v>
      </c>
      <c r="AL3134" s="246" t="s">
        <v>58475</v>
      </c>
      <c r="AM3134" s="247">
        <v>177057.19</v>
      </c>
      <c r="AO3134" s="226" t="s">
        <v>34743</v>
      </c>
      <c r="AP3134" s="227">
        <v>57293.34</v>
      </c>
      <c r="AR3134" s="207" t="s">
        <v>17593</v>
      </c>
      <c r="AS3134" s="208">
        <v>27757.83</v>
      </c>
      <c r="AT3134" s="93"/>
      <c r="AU3134" s="199" t="s">
        <v>14293</v>
      </c>
      <c r="AV3134" s="200">
        <v>11758.92</v>
      </c>
      <c r="BD3134" s="263"/>
      <c r="BE3134" s="264"/>
      <c r="BG3134" s="252" t="s">
        <v>9926</v>
      </c>
      <c r="BH3134" s="253">
        <v>164893.13</v>
      </c>
      <c r="BJ3134" s="230" t="s">
        <v>38537</v>
      </c>
      <c r="BK3134" s="231">
        <v>822.81</v>
      </c>
      <c r="BM3134" s="209" t="s">
        <v>11163</v>
      </c>
      <c r="BN3134" s="210">
        <v>74472.22</v>
      </c>
    </row>
    <row r="3135" spans="17:66" x14ac:dyDescent="0.55000000000000004">
      <c r="Q3135" s="224" t="s">
        <v>37791</v>
      </c>
      <c r="R3135" s="224"/>
      <c r="S3135" s="225">
        <v>2310.12</v>
      </c>
      <c r="U3135" s="203" t="s">
        <v>4423</v>
      </c>
      <c r="V3135" s="203"/>
      <c r="W3135" s="204">
        <v>2066</v>
      </c>
      <c r="AF3135" t="s">
        <v>71632</v>
      </c>
      <c r="AG3135">
        <v>517.71</v>
      </c>
      <c r="AI3135" s="276" t="s">
        <v>67413</v>
      </c>
      <c r="AJ3135" s="277">
        <v>2523.98</v>
      </c>
      <c r="AL3135" s="246" t="s">
        <v>55924</v>
      </c>
      <c r="AM3135" s="247">
        <v>230712.14</v>
      </c>
      <c r="AO3135" s="226" t="s">
        <v>48758</v>
      </c>
      <c r="AP3135" s="227">
        <v>2706.02</v>
      </c>
      <c r="AR3135" s="207" t="s">
        <v>17594</v>
      </c>
      <c r="AS3135" s="208">
        <v>230.15</v>
      </c>
      <c r="AT3135" s="93"/>
      <c r="AU3135" s="199" t="s">
        <v>14294</v>
      </c>
      <c r="AV3135" s="200">
        <v>21170.74</v>
      </c>
      <c r="BD3135" s="263"/>
      <c r="BE3135" s="264"/>
      <c r="BG3135" s="252" t="s">
        <v>9927</v>
      </c>
      <c r="BH3135" s="253">
        <v>161775.1</v>
      </c>
      <c r="BJ3135" s="230" t="s">
        <v>38543</v>
      </c>
      <c r="BK3135" s="231">
        <v>2310.12</v>
      </c>
      <c r="BM3135" s="209" t="s">
        <v>11393</v>
      </c>
      <c r="BN3135" s="210">
        <v>37750</v>
      </c>
    </row>
    <row r="3136" spans="17:66" x14ac:dyDescent="0.55000000000000004">
      <c r="Q3136" s="224" t="s">
        <v>37792</v>
      </c>
      <c r="R3136" s="224"/>
      <c r="S3136" s="225">
        <v>25325</v>
      </c>
      <c r="U3136" s="203" t="s">
        <v>4428</v>
      </c>
      <c r="V3136" s="203"/>
      <c r="W3136" s="204">
        <v>74800</v>
      </c>
      <c r="AF3136" t="s">
        <v>69780</v>
      </c>
      <c r="AG3136" s="284">
        <v>10204.52</v>
      </c>
      <c r="AI3136" s="276" t="s">
        <v>48824</v>
      </c>
      <c r="AJ3136" s="277">
        <v>14364.92</v>
      </c>
      <c r="AL3136" s="246" t="s">
        <v>58476</v>
      </c>
      <c r="AM3136" s="247">
        <v>20297.09</v>
      </c>
      <c r="AO3136" s="226" t="s">
        <v>51963</v>
      </c>
      <c r="AP3136" s="227">
        <v>1100</v>
      </c>
      <c r="AR3136" s="207" t="s">
        <v>17595</v>
      </c>
      <c r="AS3136" s="208">
        <v>305572.03999999998</v>
      </c>
      <c r="AT3136" s="93"/>
      <c r="AU3136" s="199" t="s">
        <v>14295</v>
      </c>
      <c r="AV3136" s="200">
        <v>2222.9</v>
      </c>
      <c r="BD3136" s="263"/>
      <c r="BE3136" s="264"/>
      <c r="BG3136" s="252" t="s">
        <v>9928</v>
      </c>
      <c r="BH3136" s="253">
        <v>287883.40999999997</v>
      </c>
      <c r="BJ3136" s="230" t="s">
        <v>38548</v>
      </c>
      <c r="BK3136" s="231">
        <v>25325</v>
      </c>
      <c r="BM3136" s="209" t="s">
        <v>11655</v>
      </c>
      <c r="BN3136" s="210">
        <v>2239513.5</v>
      </c>
    </row>
    <row r="3137" spans="17:66" x14ac:dyDescent="0.55000000000000004">
      <c r="Q3137" s="224" t="s">
        <v>37793</v>
      </c>
      <c r="R3137" s="224"/>
      <c r="S3137" s="225">
        <v>1901</v>
      </c>
      <c r="U3137" s="203" t="s">
        <v>4490</v>
      </c>
      <c r="V3137" s="203"/>
      <c r="W3137" s="204">
        <v>1814.1</v>
      </c>
      <c r="AF3137" t="s">
        <v>69781</v>
      </c>
      <c r="AG3137" s="284">
        <v>69227</v>
      </c>
      <c r="AI3137" s="276" t="s">
        <v>59407</v>
      </c>
      <c r="AJ3137" s="277">
        <v>92461.79</v>
      </c>
      <c r="AL3137" s="246" t="s">
        <v>58477</v>
      </c>
      <c r="AM3137" s="247">
        <v>5089.83</v>
      </c>
      <c r="AO3137" s="226" t="s">
        <v>34744</v>
      </c>
      <c r="AP3137" s="227">
        <v>29425</v>
      </c>
      <c r="AR3137" s="207" t="s">
        <v>17596</v>
      </c>
      <c r="AS3137" s="208">
        <v>46349.16</v>
      </c>
      <c r="AT3137" s="93"/>
      <c r="AU3137" s="199" t="s">
        <v>28321</v>
      </c>
      <c r="AV3137" s="200">
        <v>418.75</v>
      </c>
      <c r="BD3137" s="263"/>
      <c r="BE3137" s="264"/>
      <c r="BG3137" s="252" t="s">
        <v>9929</v>
      </c>
      <c r="BH3137" s="253">
        <v>121420.41</v>
      </c>
      <c r="BJ3137" s="230" t="s">
        <v>38551</v>
      </c>
      <c r="BK3137" s="231">
        <v>1901</v>
      </c>
      <c r="BM3137" s="209" t="s">
        <v>12262</v>
      </c>
      <c r="BN3137" s="210">
        <v>12542.38</v>
      </c>
    </row>
    <row r="3138" spans="17:66" x14ac:dyDescent="0.55000000000000004">
      <c r="Q3138" s="224" t="s">
        <v>37794</v>
      </c>
      <c r="R3138" s="224"/>
      <c r="S3138" s="225">
        <v>16953.54</v>
      </c>
      <c r="U3138" s="203" t="s">
        <v>4430</v>
      </c>
      <c r="V3138" s="203"/>
      <c r="W3138" s="204">
        <v>29842.47</v>
      </c>
      <c r="AF3138" t="s">
        <v>69782</v>
      </c>
      <c r="AG3138" s="284">
        <v>12912.18</v>
      </c>
      <c r="AI3138" s="276" t="s">
        <v>67414</v>
      </c>
      <c r="AJ3138" s="277">
        <v>107285.38</v>
      </c>
      <c r="AL3138" s="246" t="s">
        <v>58478</v>
      </c>
      <c r="AM3138" s="247">
        <v>11001.96</v>
      </c>
      <c r="AO3138" s="226" t="s">
        <v>34745</v>
      </c>
      <c r="AP3138" s="227">
        <v>80739.89</v>
      </c>
      <c r="AR3138" s="207" t="s">
        <v>17597</v>
      </c>
      <c r="AS3138" s="208">
        <v>139427.99</v>
      </c>
      <c r="AT3138" s="93"/>
      <c r="AU3138" s="199" t="s">
        <v>28323</v>
      </c>
      <c r="AV3138" s="200">
        <v>2144.44</v>
      </c>
      <c r="BD3138" s="263"/>
      <c r="BE3138" s="264"/>
      <c r="BG3138" s="252" t="s">
        <v>9930</v>
      </c>
      <c r="BH3138" s="253">
        <v>62816.56</v>
      </c>
      <c r="BJ3138" s="230" t="s">
        <v>38557</v>
      </c>
      <c r="BK3138" s="231">
        <v>16953.54</v>
      </c>
      <c r="BM3138" s="209" t="s">
        <v>12000</v>
      </c>
      <c r="BN3138" s="210">
        <v>33039.230000000003</v>
      </c>
    </row>
    <row r="3139" spans="17:66" x14ac:dyDescent="0.55000000000000004">
      <c r="Q3139" s="224" t="s">
        <v>37796</v>
      </c>
      <c r="R3139" s="224"/>
      <c r="S3139" s="225">
        <v>39020.410000000003</v>
      </c>
      <c r="U3139" s="203" t="s">
        <v>5036</v>
      </c>
      <c r="V3139" s="203"/>
      <c r="W3139" s="204">
        <v>11454</v>
      </c>
      <c r="AF3139" t="s">
        <v>71633</v>
      </c>
      <c r="AG3139" s="284">
        <v>3077.32</v>
      </c>
      <c r="AI3139" s="276" t="s">
        <v>48826</v>
      </c>
      <c r="AJ3139" s="277">
        <v>4910.6499999999996</v>
      </c>
      <c r="AL3139" s="246" t="s">
        <v>58479</v>
      </c>
      <c r="AM3139" s="247">
        <v>36179.730000000003</v>
      </c>
      <c r="AO3139" s="226" t="s">
        <v>34746</v>
      </c>
      <c r="AP3139" s="227">
        <v>20912.5</v>
      </c>
      <c r="AR3139" s="207" t="s">
        <v>17598</v>
      </c>
      <c r="AS3139" s="208">
        <v>40840.71</v>
      </c>
      <c r="AT3139" s="93"/>
      <c r="AU3139" s="199" t="s">
        <v>32835</v>
      </c>
      <c r="AV3139" s="200">
        <v>63869.33</v>
      </c>
      <c r="BD3139" s="263"/>
      <c r="BE3139" s="264"/>
      <c r="BG3139" s="252" t="s">
        <v>9931</v>
      </c>
      <c r="BH3139" s="253">
        <v>634206.04</v>
      </c>
      <c r="BJ3139" s="230" t="s">
        <v>38569</v>
      </c>
      <c r="BK3139" s="231">
        <v>39020.410000000003</v>
      </c>
      <c r="BM3139" s="209" t="s">
        <v>9980</v>
      </c>
      <c r="BN3139" s="210">
        <v>5476488.2800000003</v>
      </c>
    </row>
    <row r="3140" spans="17:66" x14ac:dyDescent="0.55000000000000004">
      <c r="Q3140" s="224" t="s">
        <v>37797</v>
      </c>
      <c r="R3140" s="224"/>
      <c r="S3140" s="225">
        <v>21896.23</v>
      </c>
      <c r="U3140" s="203" t="s">
        <v>4431</v>
      </c>
      <c r="V3140" s="203"/>
      <c r="W3140" s="204">
        <v>14586</v>
      </c>
      <c r="AF3140" t="s">
        <v>70083</v>
      </c>
      <c r="AG3140" s="284">
        <v>2604.11</v>
      </c>
      <c r="AI3140" s="276" t="s">
        <v>67415</v>
      </c>
      <c r="AJ3140" s="277">
        <v>105955.53</v>
      </c>
      <c r="AL3140" s="246" t="s">
        <v>55925</v>
      </c>
      <c r="AM3140" s="247">
        <v>145470.47</v>
      </c>
      <c r="AO3140" s="226" t="s">
        <v>44594</v>
      </c>
      <c r="AP3140" s="227">
        <v>1801.51</v>
      </c>
      <c r="AR3140" s="207" t="s">
        <v>17599</v>
      </c>
      <c r="AS3140" s="208">
        <v>37265.19</v>
      </c>
      <c r="AT3140" s="93"/>
      <c r="AU3140" s="199" t="s">
        <v>32836</v>
      </c>
      <c r="AV3140" s="200">
        <v>1557.89</v>
      </c>
      <c r="BD3140" s="263"/>
      <c r="BE3140" s="264"/>
      <c r="BG3140" s="252" t="s">
        <v>9933</v>
      </c>
      <c r="BH3140" s="253">
        <v>308114.3</v>
      </c>
      <c r="BJ3140" s="230" t="s">
        <v>38580</v>
      </c>
      <c r="BK3140" s="231">
        <v>21896.23</v>
      </c>
      <c r="BM3140" s="209" t="s">
        <v>6805</v>
      </c>
      <c r="BN3140" s="210">
        <v>1208850</v>
      </c>
    </row>
    <row r="3141" spans="17:66" x14ac:dyDescent="0.55000000000000004">
      <c r="Q3141" s="224" t="s">
        <v>37798</v>
      </c>
      <c r="R3141" s="224"/>
      <c r="S3141" s="225">
        <v>105082</v>
      </c>
      <c r="U3141" s="203" t="s">
        <v>3587</v>
      </c>
      <c r="V3141" s="203"/>
      <c r="W3141" s="204">
        <v>9724</v>
      </c>
      <c r="AF3141" t="s">
        <v>71634</v>
      </c>
      <c r="AG3141" s="284">
        <v>18892.73</v>
      </c>
      <c r="AI3141" s="276" t="s">
        <v>70488</v>
      </c>
      <c r="AJ3141" s="277">
        <v>19840</v>
      </c>
      <c r="AL3141" s="246" t="s">
        <v>59530</v>
      </c>
      <c r="AM3141" s="247">
        <v>234</v>
      </c>
      <c r="AO3141" s="226" t="s">
        <v>34747</v>
      </c>
      <c r="AP3141" s="227">
        <v>195682.83</v>
      </c>
      <c r="AR3141" s="207" t="s">
        <v>17600</v>
      </c>
      <c r="AS3141" s="208">
        <v>4094.48</v>
      </c>
      <c r="AT3141" s="93"/>
      <c r="AU3141" s="199" t="s">
        <v>32837</v>
      </c>
      <c r="AV3141" s="200">
        <v>9404.58</v>
      </c>
      <c r="BD3141" s="263"/>
      <c r="BE3141" s="264"/>
      <c r="BG3141" s="252" t="s">
        <v>9934</v>
      </c>
      <c r="BH3141" s="253">
        <v>24786.34</v>
      </c>
      <c r="BJ3141" s="230" t="s">
        <v>38585</v>
      </c>
      <c r="BK3141" s="231">
        <v>105082</v>
      </c>
      <c r="BM3141" s="209" t="s">
        <v>6986</v>
      </c>
      <c r="BN3141" s="210">
        <v>9000</v>
      </c>
    </row>
    <row r="3142" spans="17:66" x14ac:dyDescent="0.55000000000000004">
      <c r="Q3142" s="224" t="s">
        <v>37799</v>
      </c>
      <c r="R3142" s="224"/>
      <c r="S3142" s="225">
        <v>85229.66</v>
      </c>
      <c r="U3142" s="203" t="s">
        <v>4437</v>
      </c>
      <c r="V3142" s="203"/>
      <c r="W3142" s="204">
        <v>7102</v>
      </c>
      <c r="AF3142" t="s">
        <v>68593</v>
      </c>
      <c r="AG3142" s="284">
        <v>8500</v>
      </c>
      <c r="AI3142" s="276" t="s">
        <v>70489</v>
      </c>
      <c r="AJ3142" s="277">
        <v>1517.76</v>
      </c>
      <c r="AL3142" s="246" t="s">
        <v>62572</v>
      </c>
      <c r="AM3142" s="247">
        <v>-1505.72</v>
      </c>
      <c r="AO3142" s="226" t="s">
        <v>40178</v>
      </c>
      <c r="AP3142" s="227">
        <v>28700</v>
      </c>
      <c r="AR3142" s="207" t="s">
        <v>17601</v>
      </c>
      <c r="AS3142" s="208">
        <v>31467.21</v>
      </c>
      <c r="AT3142" s="93"/>
      <c r="AU3142" s="199" t="s">
        <v>32838</v>
      </c>
      <c r="AV3142" s="200">
        <v>47.6</v>
      </c>
      <c r="BD3142" s="263"/>
      <c r="BE3142" s="264"/>
      <c r="BG3142" s="252" t="s">
        <v>9935</v>
      </c>
      <c r="BH3142" s="253">
        <v>138171.84</v>
      </c>
      <c r="BJ3142" s="230" t="s">
        <v>38591</v>
      </c>
      <c r="BK3142" s="231">
        <v>85229.66</v>
      </c>
      <c r="BM3142" s="209" t="s">
        <v>7204</v>
      </c>
      <c r="BN3142" s="210">
        <v>20462</v>
      </c>
    </row>
    <row r="3143" spans="17:66" x14ac:dyDescent="0.55000000000000004">
      <c r="Q3143" s="224" t="s">
        <v>37800</v>
      </c>
      <c r="R3143" s="224"/>
      <c r="S3143" s="225">
        <v>57716.76</v>
      </c>
      <c r="U3143" s="203" t="s">
        <v>3588</v>
      </c>
      <c r="V3143" s="203"/>
      <c r="W3143" s="204">
        <v>10098</v>
      </c>
      <c r="AF3143" t="s">
        <v>64810</v>
      </c>
      <c r="AG3143">
        <v>547.46</v>
      </c>
      <c r="AI3143" s="276" t="s">
        <v>70490</v>
      </c>
      <c r="AJ3143" s="277">
        <v>4963.97</v>
      </c>
      <c r="AL3143" s="246" t="s">
        <v>64099</v>
      </c>
      <c r="AM3143" s="247">
        <v>2054.9699999999998</v>
      </c>
      <c r="AO3143" s="226" t="s">
        <v>36127</v>
      </c>
      <c r="AP3143" s="227">
        <v>117828.21</v>
      </c>
      <c r="AR3143" s="207" t="s">
        <v>17602</v>
      </c>
      <c r="AS3143" s="208">
        <v>3158.1</v>
      </c>
      <c r="AT3143" s="93"/>
      <c r="AU3143" s="199" t="s">
        <v>32839</v>
      </c>
      <c r="AV3143" s="200">
        <v>2170.42</v>
      </c>
      <c r="BD3143" s="263"/>
      <c r="BE3143" s="264"/>
      <c r="BG3143" s="252" t="s">
        <v>9936</v>
      </c>
      <c r="BH3143" s="253">
        <v>358983.72</v>
      </c>
      <c r="BJ3143" s="230" t="s">
        <v>38599</v>
      </c>
      <c r="BK3143" s="231">
        <v>57716.76</v>
      </c>
      <c r="BM3143" s="209" t="s">
        <v>7484</v>
      </c>
      <c r="BN3143" s="210">
        <v>646723</v>
      </c>
    </row>
    <row r="3144" spans="17:66" x14ac:dyDescent="0.55000000000000004">
      <c r="Q3144" s="224" t="s">
        <v>37801</v>
      </c>
      <c r="R3144" s="224"/>
      <c r="S3144" s="225">
        <v>38673.74</v>
      </c>
      <c r="U3144" s="203" t="s">
        <v>4491</v>
      </c>
      <c r="V3144" s="203"/>
      <c r="W3144" s="204">
        <v>1960</v>
      </c>
      <c r="AF3144" t="s">
        <v>64812</v>
      </c>
      <c r="AG3144" s="284">
        <v>1072.4000000000001</v>
      </c>
      <c r="AI3144" s="276" t="s">
        <v>70176</v>
      </c>
      <c r="AJ3144" s="277">
        <v>56345.34</v>
      </c>
      <c r="AL3144" s="246" t="s">
        <v>64100</v>
      </c>
      <c r="AM3144" s="247">
        <v>2682.41</v>
      </c>
      <c r="AO3144" s="226" t="s">
        <v>42267</v>
      </c>
      <c r="AP3144" s="227">
        <v>136314.70000000001</v>
      </c>
      <c r="AR3144" s="207" t="s">
        <v>17603</v>
      </c>
      <c r="AS3144" s="208">
        <v>1443.15</v>
      </c>
      <c r="AT3144" s="93"/>
      <c r="AU3144" s="199" t="s">
        <v>32840</v>
      </c>
      <c r="AV3144" s="200">
        <v>81.64</v>
      </c>
      <c r="BD3144" s="263"/>
      <c r="BE3144" s="264"/>
      <c r="BG3144" s="252" t="s">
        <v>9937</v>
      </c>
      <c r="BH3144" s="253">
        <v>4698176.33</v>
      </c>
      <c r="BJ3144" s="230" t="s">
        <v>38605</v>
      </c>
      <c r="BK3144" s="231">
        <v>38673.74</v>
      </c>
      <c r="BM3144" s="209" t="s">
        <v>7649</v>
      </c>
      <c r="BN3144" s="210">
        <v>736325</v>
      </c>
    </row>
    <row r="3145" spans="17:66" x14ac:dyDescent="0.55000000000000004">
      <c r="Q3145" s="224" t="s">
        <v>37802</v>
      </c>
      <c r="R3145" s="224"/>
      <c r="S3145" s="225">
        <v>1541.88</v>
      </c>
      <c r="U3145" s="203" t="s">
        <v>4450</v>
      </c>
      <c r="V3145" s="203"/>
      <c r="W3145" s="204">
        <v>1870</v>
      </c>
      <c r="AF3145" t="s">
        <v>36644</v>
      </c>
      <c r="AG3145" s="284">
        <v>17794</v>
      </c>
      <c r="AI3145" s="276" t="s">
        <v>70491</v>
      </c>
      <c r="AJ3145" s="277">
        <v>1808.02</v>
      </c>
      <c r="AL3145" s="246" t="s">
        <v>64101</v>
      </c>
      <c r="AM3145" s="247">
        <v>14.48</v>
      </c>
      <c r="AO3145" s="226" t="s">
        <v>34748</v>
      </c>
      <c r="AP3145" s="227">
        <v>578136.69999999995</v>
      </c>
      <c r="AR3145" s="207" t="s">
        <v>17604</v>
      </c>
      <c r="AS3145" s="208">
        <v>490.42</v>
      </c>
      <c r="AT3145" s="93"/>
      <c r="AU3145" s="199" t="s">
        <v>32841</v>
      </c>
      <c r="AV3145" s="200">
        <v>96.87</v>
      </c>
      <c r="BD3145" s="263"/>
      <c r="BE3145" s="264"/>
      <c r="BG3145" s="252" t="s">
        <v>9938</v>
      </c>
      <c r="BH3145" s="253">
        <v>165579.13</v>
      </c>
      <c r="BJ3145" s="230" t="s">
        <v>38607</v>
      </c>
      <c r="BK3145" s="231">
        <v>1541.88</v>
      </c>
      <c r="BM3145" s="209" t="s">
        <v>7888</v>
      </c>
      <c r="BN3145" s="210">
        <v>67932</v>
      </c>
    </row>
    <row r="3146" spans="17:66" x14ac:dyDescent="0.55000000000000004">
      <c r="Q3146" s="224" t="s">
        <v>37805</v>
      </c>
      <c r="R3146" s="224"/>
      <c r="S3146" s="225">
        <v>7316.89</v>
      </c>
      <c r="U3146" s="203" t="s">
        <v>3589</v>
      </c>
      <c r="V3146" s="203"/>
      <c r="W3146" s="204">
        <v>2618</v>
      </c>
      <c r="AF3146" t="s">
        <v>68599</v>
      </c>
      <c r="AG3146" s="284">
        <v>4268.24</v>
      </c>
      <c r="AI3146" s="276" t="s">
        <v>66567</v>
      </c>
      <c r="AJ3146" s="277">
        <v>4746.72</v>
      </c>
      <c r="AL3146" s="246" t="s">
        <v>64102</v>
      </c>
      <c r="AM3146" s="247">
        <v>2400</v>
      </c>
      <c r="AO3146" s="226" t="s">
        <v>40179</v>
      </c>
      <c r="AP3146" s="227">
        <v>232223.8</v>
      </c>
      <c r="AR3146" s="207" t="s">
        <v>17605</v>
      </c>
      <c r="AS3146" s="208">
        <v>2562.3200000000002</v>
      </c>
      <c r="AT3146" s="93"/>
      <c r="AU3146" s="199" t="s">
        <v>32842</v>
      </c>
      <c r="AV3146" s="200">
        <v>1557.89</v>
      </c>
      <c r="BD3146" s="263"/>
      <c r="BE3146" s="264"/>
      <c r="BG3146" s="252" t="s">
        <v>9939</v>
      </c>
      <c r="BH3146" s="253">
        <v>218797.62</v>
      </c>
      <c r="BJ3146" s="230" t="s">
        <v>38622</v>
      </c>
      <c r="BK3146" s="231">
        <v>7316.89</v>
      </c>
      <c r="BM3146" s="209" t="s">
        <v>8132</v>
      </c>
      <c r="BN3146" s="210">
        <v>214059</v>
      </c>
    </row>
    <row r="3147" spans="17:66" x14ac:dyDescent="0.55000000000000004">
      <c r="Q3147" s="224" t="s">
        <v>37807</v>
      </c>
      <c r="R3147" s="224"/>
      <c r="S3147" s="225">
        <v>6602.38</v>
      </c>
      <c r="U3147" s="203" t="s">
        <v>4451</v>
      </c>
      <c r="V3147" s="203"/>
      <c r="W3147" s="204">
        <v>1173.6400000000001</v>
      </c>
      <c r="AF3147" t="s">
        <v>26348</v>
      </c>
      <c r="AG3147" s="284">
        <v>29341.58</v>
      </c>
      <c r="AI3147" s="276" t="s">
        <v>70177</v>
      </c>
      <c r="AJ3147" s="277">
        <v>6041.88</v>
      </c>
      <c r="AL3147" s="246" t="s">
        <v>58480</v>
      </c>
      <c r="AM3147" s="247">
        <v>500888.21</v>
      </c>
      <c r="AO3147" s="226" t="s">
        <v>36128</v>
      </c>
      <c r="AP3147" s="227">
        <v>47653.37</v>
      </c>
      <c r="AR3147" s="207" t="s">
        <v>17606</v>
      </c>
      <c r="AS3147" s="208">
        <v>50598</v>
      </c>
      <c r="AT3147" s="93"/>
      <c r="AU3147" s="199" t="s">
        <v>28361</v>
      </c>
      <c r="AV3147" s="200">
        <v>9404.58</v>
      </c>
      <c r="BD3147" s="263"/>
      <c r="BE3147" s="264"/>
      <c r="BG3147" s="252" t="s">
        <v>9940</v>
      </c>
      <c r="BH3147" s="253">
        <v>145098.62</v>
      </c>
      <c r="BJ3147" s="230" t="s">
        <v>38633</v>
      </c>
      <c r="BK3147" s="231">
        <v>6602.38</v>
      </c>
      <c r="BM3147" s="209" t="s">
        <v>8409</v>
      </c>
      <c r="BN3147" s="210">
        <v>754753</v>
      </c>
    </row>
    <row r="3148" spans="17:66" x14ac:dyDescent="0.55000000000000004">
      <c r="Q3148" s="224" t="s">
        <v>37808</v>
      </c>
      <c r="R3148" s="224"/>
      <c r="S3148" s="225">
        <v>591.5</v>
      </c>
      <c r="U3148" s="203" t="s">
        <v>3590</v>
      </c>
      <c r="V3148" s="203"/>
      <c r="W3148" s="204">
        <v>12959</v>
      </c>
      <c r="AF3148" t="s">
        <v>68601</v>
      </c>
      <c r="AG3148" s="284">
        <v>9924.48</v>
      </c>
      <c r="AI3148" s="276" t="s">
        <v>61943</v>
      </c>
      <c r="AJ3148" s="277">
        <v>62350</v>
      </c>
      <c r="AL3148" s="246" t="s">
        <v>64103</v>
      </c>
      <c r="AM3148" s="247">
        <v>1045.4000000000001</v>
      </c>
      <c r="AO3148" s="226" t="s">
        <v>36129</v>
      </c>
      <c r="AP3148" s="227">
        <v>1258045.7</v>
      </c>
      <c r="AR3148" s="207" t="s">
        <v>17607</v>
      </c>
      <c r="AS3148" s="208">
        <v>12800.33</v>
      </c>
      <c r="AT3148" s="93"/>
      <c r="AU3148" s="199" t="s">
        <v>32843</v>
      </c>
      <c r="AV3148" s="200">
        <v>47.6</v>
      </c>
      <c r="BD3148" s="263"/>
      <c r="BE3148" s="264"/>
      <c r="BG3148" s="252" t="s">
        <v>9941</v>
      </c>
      <c r="BH3148" s="253">
        <v>9401931.0899999999</v>
      </c>
      <c r="BJ3148" s="230" t="s">
        <v>38638</v>
      </c>
      <c r="BK3148" s="231">
        <v>591.5</v>
      </c>
      <c r="BM3148" s="209" t="s">
        <v>8577</v>
      </c>
      <c r="BN3148" s="210">
        <v>1617720.82</v>
      </c>
    </row>
    <row r="3149" spans="17:66" x14ac:dyDescent="0.55000000000000004">
      <c r="Q3149" s="224" t="s">
        <v>37810</v>
      </c>
      <c r="R3149" s="224"/>
      <c r="S3149" s="225">
        <v>2814.5</v>
      </c>
      <c r="U3149" s="203" t="s">
        <v>4452</v>
      </c>
      <c r="V3149" s="203"/>
      <c r="W3149" s="204">
        <v>616.89</v>
      </c>
      <c r="AF3149" t="s">
        <v>55349</v>
      </c>
      <c r="AG3149" s="284">
        <v>17619.599999999999</v>
      </c>
      <c r="AI3149" s="276" t="s">
        <v>61944</v>
      </c>
      <c r="AJ3149" s="277">
        <v>4769.79</v>
      </c>
      <c r="AL3149" s="246" t="s">
        <v>59531</v>
      </c>
      <c r="AM3149" s="247">
        <v>4237.8900000000003</v>
      </c>
      <c r="AO3149" s="226" t="s">
        <v>49755</v>
      </c>
      <c r="AP3149" s="227">
        <v>873.92</v>
      </c>
      <c r="AR3149" s="207" t="s">
        <v>17608</v>
      </c>
      <c r="AS3149" s="208">
        <v>34176.68</v>
      </c>
      <c r="AT3149" s="93"/>
      <c r="AU3149" s="199" t="s">
        <v>28363</v>
      </c>
      <c r="AV3149" s="200">
        <v>2170.42</v>
      </c>
      <c r="BD3149" s="263"/>
      <c r="BE3149" s="264"/>
      <c r="BG3149" s="252" t="s">
        <v>9942</v>
      </c>
      <c r="BH3149" s="253">
        <v>35594.239999999998</v>
      </c>
      <c r="BJ3149" s="230" t="s">
        <v>38648</v>
      </c>
      <c r="BK3149" s="231">
        <v>2814.5</v>
      </c>
      <c r="BM3149" s="209" t="s">
        <v>8788</v>
      </c>
      <c r="BN3149" s="210">
        <v>70151</v>
      </c>
    </row>
    <row r="3150" spans="17:66" x14ac:dyDescent="0.55000000000000004">
      <c r="Q3150" s="224" t="s">
        <v>37811</v>
      </c>
      <c r="R3150" s="224"/>
      <c r="S3150" s="225">
        <v>6762.16</v>
      </c>
      <c r="U3150" s="203" t="s">
        <v>4455</v>
      </c>
      <c r="V3150" s="203"/>
      <c r="W3150" s="204">
        <v>29920</v>
      </c>
      <c r="AF3150" t="s">
        <v>63348</v>
      </c>
      <c r="AG3150">
        <v>225.01</v>
      </c>
      <c r="AI3150" s="276" t="s">
        <v>61945</v>
      </c>
      <c r="AJ3150" s="277">
        <v>13976.18</v>
      </c>
      <c r="AL3150" s="246" t="s">
        <v>64104</v>
      </c>
      <c r="AM3150" s="247">
        <v>13087.5</v>
      </c>
      <c r="AO3150" s="226" t="s">
        <v>49756</v>
      </c>
      <c r="AP3150" s="227">
        <v>66.040000000000006</v>
      </c>
      <c r="AR3150" s="207" t="s">
        <v>17609</v>
      </c>
      <c r="AS3150" s="208">
        <v>7030.73</v>
      </c>
      <c r="AT3150" s="93"/>
      <c r="AU3150" s="199" t="s">
        <v>32844</v>
      </c>
      <c r="AV3150" s="200">
        <v>81.64</v>
      </c>
      <c r="BD3150" s="263"/>
      <c r="BE3150" s="264"/>
      <c r="BG3150" s="252" t="s">
        <v>9943</v>
      </c>
      <c r="BH3150" s="253">
        <v>319018.84000000003</v>
      </c>
      <c r="BJ3150" s="230" t="s">
        <v>38654</v>
      </c>
      <c r="BK3150" s="231">
        <v>6762.16</v>
      </c>
      <c r="BM3150" s="209" t="s">
        <v>9076</v>
      </c>
      <c r="BN3150" s="210">
        <v>422624</v>
      </c>
    </row>
    <row r="3151" spans="17:66" x14ac:dyDescent="0.55000000000000004">
      <c r="Q3151" s="224" t="s">
        <v>37814</v>
      </c>
      <c r="R3151" s="224"/>
      <c r="S3151" s="225">
        <v>504.72</v>
      </c>
      <c r="U3151" s="203" t="s">
        <v>3591</v>
      </c>
      <c r="V3151" s="203"/>
      <c r="W3151" s="204">
        <v>82082.22</v>
      </c>
      <c r="AF3151" t="s">
        <v>68602</v>
      </c>
      <c r="AG3151">
        <v>135.66</v>
      </c>
      <c r="AI3151" s="276" t="s">
        <v>63117</v>
      </c>
      <c r="AJ3151" s="277">
        <v>4534.78</v>
      </c>
      <c r="AL3151" s="246" t="s">
        <v>61326</v>
      </c>
      <c r="AM3151" s="247">
        <v>223024.56</v>
      </c>
      <c r="AO3151" s="226" t="s">
        <v>49757</v>
      </c>
      <c r="AP3151" s="227">
        <v>210.62</v>
      </c>
      <c r="AR3151" s="207" t="s">
        <v>17610</v>
      </c>
      <c r="AS3151" s="208">
        <v>4462.5</v>
      </c>
      <c r="AT3151" s="93"/>
      <c r="AU3151" s="199" t="s">
        <v>32845</v>
      </c>
      <c r="AV3151" s="200">
        <v>96.87</v>
      </c>
      <c r="BD3151" s="263"/>
      <c r="BE3151" s="264"/>
      <c r="BG3151" s="252" t="s">
        <v>9944</v>
      </c>
      <c r="BH3151" s="253">
        <v>23300.6</v>
      </c>
      <c r="BJ3151" s="230" t="s">
        <v>38663</v>
      </c>
      <c r="BK3151" s="231">
        <v>504.72</v>
      </c>
      <c r="BM3151" s="209" t="s">
        <v>9388</v>
      </c>
      <c r="BN3151" s="210">
        <v>7002051.4800000004</v>
      </c>
    </row>
    <row r="3152" spans="17:66" x14ac:dyDescent="0.55000000000000004">
      <c r="Q3152" s="224" t="s">
        <v>37816</v>
      </c>
      <c r="R3152" s="224"/>
      <c r="S3152" s="225">
        <v>378.75</v>
      </c>
      <c r="U3152" s="203" t="s">
        <v>4457</v>
      </c>
      <c r="V3152" s="203"/>
      <c r="W3152" s="204">
        <v>23520</v>
      </c>
      <c r="AF3152" t="s">
        <v>26352</v>
      </c>
      <c r="AG3152">
        <v>83.52</v>
      </c>
      <c r="AI3152" s="276" t="s">
        <v>61092</v>
      </c>
      <c r="AJ3152" s="277">
        <v>11982.41</v>
      </c>
      <c r="AL3152" s="246" t="s">
        <v>64105</v>
      </c>
      <c r="AM3152" s="247">
        <v>48693.440000000002</v>
      </c>
      <c r="AO3152" s="226" t="s">
        <v>49758</v>
      </c>
      <c r="AP3152" s="227">
        <v>115.12</v>
      </c>
      <c r="AR3152" s="207" t="s">
        <v>17611</v>
      </c>
      <c r="AS3152" s="208">
        <v>2520</v>
      </c>
      <c r="AT3152" s="93"/>
      <c r="AU3152" s="199" t="s">
        <v>14296</v>
      </c>
      <c r="AV3152" s="200">
        <v>13239.61</v>
      </c>
      <c r="BD3152" s="263"/>
      <c r="BE3152" s="264"/>
      <c r="BG3152" s="252" t="s">
        <v>9945</v>
      </c>
      <c r="BH3152" s="253">
        <v>19264613.219999999</v>
      </c>
      <c r="BJ3152" s="230" t="s">
        <v>38675</v>
      </c>
      <c r="BK3152" s="231">
        <v>378.75</v>
      </c>
      <c r="BM3152" s="209" t="s">
        <v>11656</v>
      </c>
      <c r="BN3152" s="210">
        <v>4185354.45</v>
      </c>
    </row>
    <row r="3153" spans="17:66" x14ac:dyDescent="0.55000000000000004">
      <c r="Q3153" s="224" t="s">
        <v>37817</v>
      </c>
      <c r="R3153" s="224"/>
      <c r="S3153" s="225">
        <v>92.38</v>
      </c>
      <c r="U3153" s="203" t="s">
        <v>4497</v>
      </c>
      <c r="V3153" s="203"/>
      <c r="W3153" s="204">
        <v>1104.75</v>
      </c>
      <c r="AF3153" t="s">
        <v>26353</v>
      </c>
      <c r="AG3153" s="284">
        <v>5910.57</v>
      </c>
      <c r="AI3153" s="276" t="s">
        <v>69715</v>
      </c>
      <c r="AJ3153" s="277">
        <v>12971.51</v>
      </c>
      <c r="AL3153" s="246" t="s">
        <v>64106</v>
      </c>
      <c r="AM3153" s="247">
        <v>1456.4</v>
      </c>
      <c r="AO3153" s="226" t="s">
        <v>51964</v>
      </c>
      <c r="AP3153" s="227">
        <v>4.8099999999999996</v>
      </c>
      <c r="AR3153" s="207" t="s">
        <v>17612</v>
      </c>
      <c r="AS3153" s="208">
        <v>117137.84</v>
      </c>
      <c r="AT3153" s="93"/>
      <c r="AU3153" s="199" t="s">
        <v>14297</v>
      </c>
      <c r="AV3153" s="200">
        <v>5010</v>
      </c>
      <c r="BD3153" s="263"/>
      <c r="BE3153" s="264"/>
      <c r="BG3153" s="252" t="s">
        <v>9946</v>
      </c>
      <c r="BH3153" s="253">
        <v>1132193.43</v>
      </c>
      <c r="BJ3153" s="230" t="s">
        <v>38689</v>
      </c>
      <c r="BK3153" s="231">
        <v>92.38</v>
      </c>
      <c r="BM3153" s="209" t="s">
        <v>9981</v>
      </c>
      <c r="BN3153" s="210">
        <v>16956005.75</v>
      </c>
    </row>
    <row r="3154" spans="17:66" x14ac:dyDescent="0.55000000000000004">
      <c r="Q3154" s="224" t="s">
        <v>37818</v>
      </c>
      <c r="R3154" s="224"/>
      <c r="S3154" s="225">
        <v>124920.29</v>
      </c>
      <c r="U3154" s="203" t="s">
        <v>3592</v>
      </c>
      <c r="V3154" s="203"/>
      <c r="W3154" s="204">
        <v>13889</v>
      </c>
      <c r="AF3154" t="s">
        <v>35517</v>
      </c>
      <c r="AG3154" s="284">
        <v>19031.740000000002</v>
      </c>
      <c r="AI3154" s="276" t="s">
        <v>66568</v>
      </c>
      <c r="AJ3154" s="277">
        <v>285584.69</v>
      </c>
      <c r="AL3154" s="246" t="s">
        <v>38968</v>
      </c>
      <c r="AM3154" s="247">
        <v>117876.59</v>
      </c>
      <c r="AO3154" s="226" t="s">
        <v>49759</v>
      </c>
      <c r="AP3154" s="227">
        <v>1362.73</v>
      </c>
      <c r="AR3154" s="207" t="s">
        <v>17613</v>
      </c>
      <c r="AS3154" s="208">
        <v>61644.39</v>
      </c>
      <c r="AT3154" s="93"/>
      <c r="AU3154" s="199" t="s">
        <v>14298</v>
      </c>
      <c r="AV3154" s="200">
        <v>8500</v>
      </c>
      <c r="BD3154" s="263"/>
      <c r="BE3154" s="264"/>
      <c r="BG3154" s="252" t="s">
        <v>9947</v>
      </c>
      <c r="BH3154" s="253">
        <v>29744815.350000001</v>
      </c>
      <c r="BJ3154" s="230" t="s">
        <v>38701</v>
      </c>
      <c r="BK3154" s="231">
        <v>124920.29</v>
      </c>
      <c r="BM3154" s="209" t="s">
        <v>7485</v>
      </c>
      <c r="BN3154" s="210">
        <v>2220.87</v>
      </c>
    </row>
    <row r="3155" spans="17:66" x14ac:dyDescent="0.55000000000000004">
      <c r="Q3155" s="224" t="s">
        <v>37819</v>
      </c>
      <c r="R3155" s="224"/>
      <c r="S3155" s="225">
        <v>1697</v>
      </c>
      <c r="U3155" s="203" t="s">
        <v>4500</v>
      </c>
      <c r="V3155" s="203"/>
      <c r="W3155" s="204">
        <v>1891</v>
      </c>
      <c r="AF3155" t="s">
        <v>35518</v>
      </c>
      <c r="AG3155" s="284">
        <v>24957.98</v>
      </c>
      <c r="AI3155" s="276" t="s">
        <v>64189</v>
      </c>
      <c r="AJ3155" s="277">
        <v>26000</v>
      </c>
      <c r="AL3155" s="246" t="s">
        <v>38969</v>
      </c>
      <c r="AM3155" s="247">
        <v>374406.91</v>
      </c>
      <c r="AO3155" s="226" t="s">
        <v>51965</v>
      </c>
      <c r="AP3155" s="227">
        <v>603.20000000000005</v>
      </c>
      <c r="AR3155" s="207" t="s">
        <v>17614</v>
      </c>
      <c r="AS3155" s="208">
        <v>283681.26</v>
      </c>
      <c r="AT3155" s="93"/>
      <c r="AU3155" s="199" t="s">
        <v>14299</v>
      </c>
      <c r="AV3155" s="200">
        <v>2045.71</v>
      </c>
      <c r="BD3155" s="263"/>
      <c r="BE3155" s="264"/>
      <c r="BG3155" s="252" t="s">
        <v>9948</v>
      </c>
      <c r="BH3155" s="253">
        <v>234335.46</v>
      </c>
      <c r="BJ3155" s="230" t="s">
        <v>38707</v>
      </c>
      <c r="BK3155" s="231">
        <v>1697</v>
      </c>
      <c r="BM3155" s="209" t="s">
        <v>7889</v>
      </c>
      <c r="BN3155" s="210">
        <v>386</v>
      </c>
    </row>
    <row r="3156" spans="17:66" x14ac:dyDescent="0.55000000000000004">
      <c r="Q3156" s="224" t="s">
        <v>37820</v>
      </c>
      <c r="R3156" s="224"/>
      <c r="S3156" s="225">
        <v>3315.86</v>
      </c>
      <c r="U3156" s="203" t="s">
        <v>4501</v>
      </c>
      <c r="V3156" s="203"/>
      <c r="W3156" s="204">
        <v>5074</v>
      </c>
      <c r="AF3156" t="s">
        <v>66704</v>
      </c>
      <c r="AG3156" s="284">
        <v>6999.96</v>
      </c>
      <c r="AI3156" s="276" t="s">
        <v>67416</v>
      </c>
      <c r="AJ3156" s="277">
        <v>5113.33</v>
      </c>
      <c r="AL3156" s="246" t="s">
        <v>55926</v>
      </c>
      <c r="AM3156" s="247">
        <v>90456.18</v>
      </c>
      <c r="AO3156" s="226" t="s">
        <v>51966</v>
      </c>
      <c r="AP3156" s="227">
        <v>749</v>
      </c>
      <c r="AR3156" s="207" t="s">
        <v>17615</v>
      </c>
      <c r="AS3156" s="208">
        <v>3200</v>
      </c>
      <c r="AT3156" s="93"/>
      <c r="AU3156" s="199" t="s">
        <v>14300</v>
      </c>
      <c r="AV3156" s="200">
        <v>3732.01</v>
      </c>
      <c r="BD3156" s="263"/>
      <c r="BE3156" s="264"/>
      <c r="BG3156" s="252" t="s">
        <v>9950</v>
      </c>
      <c r="BH3156" s="253">
        <v>417921.69</v>
      </c>
      <c r="BJ3156" s="230" t="s">
        <v>38726</v>
      </c>
      <c r="BK3156" s="231">
        <v>3315.86</v>
      </c>
      <c r="BM3156" s="209" t="s">
        <v>7976</v>
      </c>
      <c r="BN3156" s="210">
        <v>24.43</v>
      </c>
    </row>
    <row r="3157" spans="17:66" x14ac:dyDescent="0.55000000000000004">
      <c r="Q3157" s="224" t="s">
        <v>37823</v>
      </c>
      <c r="R3157" s="224"/>
      <c r="S3157" s="225">
        <v>15702</v>
      </c>
      <c r="U3157" s="203" t="s">
        <v>4461</v>
      </c>
      <c r="V3157" s="203"/>
      <c r="W3157" s="204">
        <v>15257</v>
      </c>
      <c r="AF3157" t="s">
        <v>57771</v>
      </c>
      <c r="AG3157" s="284">
        <v>4967.5</v>
      </c>
      <c r="AI3157" s="276" t="s">
        <v>63660</v>
      </c>
      <c r="AJ3157" s="277">
        <v>2380.08</v>
      </c>
      <c r="AL3157" s="246" t="s">
        <v>40193</v>
      </c>
      <c r="AM3157" s="247">
        <v>-2278.02</v>
      </c>
      <c r="AO3157" s="226" t="s">
        <v>49760</v>
      </c>
      <c r="AP3157" s="227">
        <v>19085.990000000002</v>
      </c>
      <c r="AR3157" s="207" t="s">
        <v>17616</v>
      </c>
      <c r="AS3157" s="208">
        <v>90.8</v>
      </c>
      <c r="AT3157" s="93"/>
      <c r="AU3157" s="199" t="s">
        <v>14301</v>
      </c>
      <c r="AV3157" s="200">
        <v>3078.91</v>
      </c>
      <c r="BD3157" s="263"/>
      <c r="BE3157" s="264"/>
      <c r="BG3157" s="252" t="s">
        <v>9951</v>
      </c>
      <c r="BH3157" s="253">
        <v>38581.089999999997</v>
      </c>
      <c r="BJ3157" s="230" t="s">
        <v>38753</v>
      </c>
      <c r="BK3157" s="231">
        <v>15702</v>
      </c>
      <c r="BM3157" s="209" t="s">
        <v>8133</v>
      </c>
      <c r="BN3157" s="210">
        <v>889.49</v>
      </c>
    </row>
    <row r="3158" spans="17:66" x14ac:dyDescent="0.55000000000000004">
      <c r="Q3158" s="224" t="s">
        <v>37827</v>
      </c>
      <c r="R3158" s="224"/>
      <c r="S3158" s="225">
        <v>17559.669999999998</v>
      </c>
      <c r="U3158" s="203" t="s">
        <v>3593</v>
      </c>
      <c r="V3158" s="203"/>
      <c r="W3158" s="204">
        <v>17578</v>
      </c>
      <c r="AF3158" t="s">
        <v>26354</v>
      </c>
      <c r="AG3158" s="284">
        <v>18661</v>
      </c>
      <c r="AI3158" s="276" t="s">
        <v>67417</v>
      </c>
      <c r="AJ3158" s="277">
        <v>1279.3599999999999</v>
      </c>
      <c r="AL3158" s="246" t="s">
        <v>48761</v>
      </c>
      <c r="AM3158" s="247">
        <v>25656.32</v>
      </c>
      <c r="AO3158" s="226" t="s">
        <v>51967</v>
      </c>
      <c r="AP3158" s="227">
        <v>1454.65</v>
      </c>
      <c r="AR3158" s="207" t="s">
        <v>17617</v>
      </c>
      <c r="AS3158" s="208">
        <v>20895.97</v>
      </c>
      <c r="AT3158" s="93"/>
      <c r="AU3158" s="199" t="s">
        <v>14302</v>
      </c>
      <c r="AV3158" s="200">
        <v>3725.01</v>
      </c>
      <c r="BD3158" s="263"/>
      <c r="BE3158" s="264"/>
      <c r="BG3158" s="252" t="s">
        <v>9952</v>
      </c>
      <c r="BH3158" s="253">
        <v>213877.56</v>
      </c>
      <c r="BJ3158" s="230" t="s">
        <v>38781</v>
      </c>
      <c r="BK3158" s="231">
        <v>17559.669999999998</v>
      </c>
      <c r="BM3158" s="209" t="s">
        <v>8578</v>
      </c>
      <c r="BN3158" s="210">
        <v>8154</v>
      </c>
    </row>
    <row r="3159" spans="17:66" x14ac:dyDescent="0.55000000000000004">
      <c r="Q3159" s="224" t="s">
        <v>37835</v>
      </c>
      <c r="R3159" s="224"/>
      <c r="S3159" s="225">
        <v>72517</v>
      </c>
      <c r="U3159" s="203" t="s">
        <v>4462</v>
      </c>
      <c r="V3159" s="203"/>
      <c r="W3159" s="204">
        <v>9911</v>
      </c>
      <c r="AF3159" t="s">
        <v>47205</v>
      </c>
      <c r="AG3159" s="284">
        <v>17293.5</v>
      </c>
      <c r="AI3159" s="276" t="s">
        <v>56015</v>
      </c>
      <c r="AJ3159" s="277">
        <v>3000</v>
      </c>
      <c r="AL3159" s="246" t="s">
        <v>58481</v>
      </c>
      <c r="AM3159" s="247">
        <v>16000</v>
      </c>
      <c r="AO3159" s="226" t="s">
        <v>51968</v>
      </c>
      <c r="AP3159" s="227">
        <v>7260.71</v>
      </c>
      <c r="AR3159" s="207" t="s">
        <v>17618</v>
      </c>
      <c r="AS3159" s="208">
        <v>61712.67</v>
      </c>
      <c r="AT3159" s="93"/>
      <c r="AU3159" s="199" t="s">
        <v>14303</v>
      </c>
      <c r="AV3159" s="200">
        <v>6610.78</v>
      </c>
      <c r="BD3159" s="263"/>
      <c r="BE3159" s="264"/>
      <c r="BG3159" s="252" t="s">
        <v>9953</v>
      </c>
      <c r="BH3159" s="253">
        <v>363093.64</v>
      </c>
      <c r="BJ3159" s="230" t="s">
        <v>38538</v>
      </c>
      <c r="BK3159" s="231">
        <v>72517</v>
      </c>
      <c r="BM3159" s="209" t="s">
        <v>9077</v>
      </c>
      <c r="BN3159" s="210">
        <v>904.67</v>
      </c>
    </row>
    <row r="3160" spans="17:66" x14ac:dyDescent="0.55000000000000004">
      <c r="Q3160" s="224" t="s">
        <v>46406</v>
      </c>
      <c r="R3160" s="224"/>
      <c r="S3160" s="225">
        <v>2240</v>
      </c>
      <c r="U3160" s="203" t="s">
        <v>3594</v>
      </c>
      <c r="V3160" s="203"/>
      <c r="W3160" s="204">
        <v>7480</v>
      </c>
      <c r="AF3160" t="s">
        <v>48208</v>
      </c>
      <c r="AG3160" s="284">
        <v>-1710.51</v>
      </c>
      <c r="AI3160" s="276" t="s">
        <v>61200</v>
      </c>
      <c r="AJ3160" s="277">
        <v>1919.75</v>
      </c>
      <c r="AL3160" s="246" t="s">
        <v>63078</v>
      </c>
      <c r="AM3160" s="247">
        <v>555862.52</v>
      </c>
      <c r="AO3160" s="226" t="s">
        <v>46773</v>
      </c>
      <c r="AP3160" s="227">
        <v>30493.68</v>
      </c>
      <c r="AR3160" s="207" t="s">
        <v>17619</v>
      </c>
      <c r="AS3160" s="208">
        <v>39941.24</v>
      </c>
      <c r="AT3160" s="93"/>
      <c r="AU3160" s="199" t="s">
        <v>14304</v>
      </c>
      <c r="AV3160" s="200">
        <v>323.56</v>
      </c>
      <c r="BD3160" s="263"/>
      <c r="BE3160" s="264"/>
      <c r="BG3160" s="252" t="s">
        <v>9954</v>
      </c>
      <c r="BH3160" s="253">
        <v>130047.65</v>
      </c>
      <c r="BJ3160" s="230" t="s">
        <v>46513</v>
      </c>
      <c r="BK3160" s="231">
        <v>2240</v>
      </c>
      <c r="BM3160" s="209" t="s">
        <v>9389</v>
      </c>
      <c r="BN3160" s="210">
        <v>27398.86</v>
      </c>
    </row>
    <row r="3161" spans="17:66" x14ac:dyDescent="0.55000000000000004">
      <c r="Q3161" s="224" t="s">
        <v>43569</v>
      </c>
      <c r="R3161" s="224"/>
      <c r="S3161" s="225">
        <v>163125</v>
      </c>
      <c r="U3161" s="203" t="s">
        <v>3595</v>
      </c>
      <c r="V3161" s="203"/>
      <c r="W3161" s="204">
        <v>26180</v>
      </c>
      <c r="AF3161" t="s">
        <v>70084</v>
      </c>
      <c r="AG3161" s="284">
        <v>2322.31</v>
      </c>
      <c r="AI3161" s="276" t="s">
        <v>58508</v>
      </c>
      <c r="AJ3161" s="277">
        <v>3007.8</v>
      </c>
      <c r="AL3161" s="246" t="s">
        <v>47878</v>
      </c>
      <c r="AM3161" s="247">
        <v>2923367.38</v>
      </c>
      <c r="AO3161" s="226" t="s">
        <v>46774</v>
      </c>
      <c r="AP3161" s="227">
        <v>2332.75</v>
      </c>
      <c r="AR3161" s="207" t="s">
        <v>17620</v>
      </c>
      <c r="AS3161" s="208">
        <v>131330.79</v>
      </c>
      <c r="AT3161" s="93"/>
      <c r="AU3161" s="199" t="s">
        <v>32846</v>
      </c>
      <c r="AV3161" s="200">
        <v>27072</v>
      </c>
      <c r="BD3161" s="263"/>
      <c r="BE3161" s="264"/>
      <c r="BG3161" s="252" t="s">
        <v>9955</v>
      </c>
      <c r="BH3161" s="253">
        <v>391729.79</v>
      </c>
      <c r="BJ3161" s="230" t="s">
        <v>43883</v>
      </c>
      <c r="BK3161" s="231">
        <v>163125</v>
      </c>
      <c r="BM3161" s="209" t="s">
        <v>9982</v>
      </c>
      <c r="BN3161" s="210">
        <v>39978.32</v>
      </c>
    </row>
    <row r="3162" spans="17:66" x14ac:dyDescent="0.55000000000000004">
      <c r="Q3162" s="224" t="s">
        <v>43570</v>
      </c>
      <c r="R3162" s="224"/>
      <c r="S3162" s="225">
        <v>3364</v>
      </c>
      <c r="U3162" s="203" t="s">
        <v>3596</v>
      </c>
      <c r="V3162" s="203"/>
      <c r="W3162" s="204">
        <v>22814</v>
      </c>
      <c r="AF3162" t="s">
        <v>70734</v>
      </c>
      <c r="AG3162">
        <v>285.57</v>
      </c>
      <c r="AI3162" s="276" t="s">
        <v>66569</v>
      </c>
      <c r="AJ3162" s="277">
        <v>11894.02</v>
      </c>
      <c r="AL3162" s="246" t="s">
        <v>58482</v>
      </c>
      <c r="AM3162" s="247">
        <v>108488</v>
      </c>
      <c r="AO3162" s="226" t="s">
        <v>46775</v>
      </c>
      <c r="AP3162" s="227">
        <v>4750.3100000000004</v>
      </c>
      <c r="AR3162" s="207" t="s">
        <v>17621</v>
      </c>
      <c r="AS3162" s="208">
        <v>79.8</v>
      </c>
      <c r="AT3162" s="93"/>
      <c r="AU3162" s="199" t="s">
        <v>14305</v>
      </c>
      <c r="AV3162" s="200">
        <v>13239.61</v>
      </c>
      <c r="BD3162" s="263"/>
      <c r="BE3162" s="264"/>
      <c r="BG3162" s="252" t="s">
        <v>9956</v>
      </c>
      <c r="BH3162" s="253">
        <v>3465454.48</v>
      </c>
      <c r="BJ3162" s="230" t="s">
        <v>43884</v>
      </c>
      <c r="BK3162" s="231">
        <v>3364</v>
      </c>
      <c r="BM3162" s="209" t="s">
        <v>6806</v>
      </c>
      <c r="BN3162" s="210">
        <v>11303.25</v>
      </c>
    </row>
    <row r="3163" spans="17:66" x14ac:dyDescent="0.55000000000000004">
      <c r="Q3163" s="224" t="s">
        <v>43573</v>
      </c>
      <c r="R3163" s="224"/>
      <c r="S3163" s="225">
        <v>31706</v>
      </c>
      <c r="U3163" s="203" t="s">
        <v>4469</v>
      </c>
      <c r="V3163" s="203"/>
      <c r="W3163" s="204">
        <v>43700</v>
      </c>
      <c r="AF3163" t="s">
        <v>71014</v>
      </c>
      <c r="AG3163">
        <v>895.92</v>
      </c>
      <c r="AI3163" s="276" t="s">
        <v>66570</v>
      </c>
      <c r="AJ3163" s="277">
        <v>10150</v>
      </c>
      <c r="AL3163" s="246" t="s">
        <v>52000</v>
      </c>
      <c r="AM3163" s="247">
        <v>77697.53</v>
      </c>
      <c r="AO3163" s="226" t="s">
        <v>48759</v>
      </c>
      <c r="AP3163" s="227">
        <v>167.28</v>
      </c>
      <c r="AR3163" s="207" t="s">
        <v>17622</v>
      </c>
      <c r="AS3163" s="208">
        <v>784.9</v>
      </c>
      <c r="AT3163" s="93"/>
      <c r="AU3163" s="199" t="s">
        <v>14306</v>
      </c>
      <c r="AV3163" s="200">
        <v>5010</v>
      </c>
      <c r="BD3163" s="263"/>
      <c r="BE3163" s="264"/>
      <c r="BG3163" s="252" t="s">
        <v>9957</v>
      </c>
      <c r="BH3163" s="253">
        <v>1942021.36</v>
      </c>
      <c r="BJ3163" s="230" t="s">
        <v>43887</v>
      </c>
      <c r="BK3163" s="231">
        <v>31706</v>
      </c>
      <c r="BM3163" s="209" t="s">
        <v>7205</v>
      </c>
      <c r="BN3163" s="210">
        <v>484</v>
      </c>
    </row>
    <row r="3164" spans="17:66" x14ac:dyDescent="0.55000000000000004">
      <c r="Q3164" s="224" t="s">
        <v>43574</v>
      </c>
      <c r="R3164" s="224"/>
      <c r="S3164" s="225">
        <v>7500</v>
      </c>
      <c r="U3164" s="203" t="s">
        <v>3597</v>
      </c>
      <c r="V3164" s="203"/>
      <c r="W3164" s="204">
        <v>4618</v>
      </c>
      <c r="AF3164" t="s">
        <v>53529</v>
      </c>
      <c r="AG3164" s="284">
        <v>21946.29</v>
      </c>
      <c r="AI3164" s="276" t="s">
        <v>59558</v>
      </c>
      <c r="AJ3164" s="277">
        <v>52.07</v>
      </c>
      <c r="AL3164" s="246" t="s">
        <v>64107</v>
      </c>
      <c r="AM3164" s="247">
        <v>93923.49</v>
      </c>
      <c r="AO3164" s="226" t="s">
        <v>44595</v>
      </c>
      <c r="AP3164" s="227">
        <v>32000</v>
      </c>
      <c r="AR3164" s="207" t="s">
        <v>17623</v>
      </c>
      <c r="AS3164" s="208">
        <v>1495.57</v>
      </c>
      <c r="AT3164" s="93"/>
      <c r="AU3164" s="199" t="s">
        <v>14307</v>
      </c>
      <c r="AV3164" s="200">
        <v>8500</v>
      </c>
      <c r="BD3164" s="263"/>
      <c r="BE3164" s="264"/>
      <c r="BG3164" s="252" t="s">
        <v>9958</v>
      </c>
      <c r="BH3164" s="253">
        <v>22958111.440000001</v>
      </c>
      <c r="BJ3164" s="230" t="s">
        <v>43889</v>
      </c>
      <c r="BK3164" s="231">
        <v>7500</v>
      </c>
      <c r="BM3164" s="209" t="s">
        <v>7486</v>
      </c>
      <c r="BN3164" s="210">
        <v>6231</v>
      </c>
    </row>
    <row r="3165" spans="17:66" x14ac:dyDescent="0.55000000000000004">
      <c r="Q3165" s="224" t="s">
        <v>43575</v>
      </c>
      <c r="R3165" s="224"/>
      <c r="S3165" s="225">
        <v>25124</v>
      </c>
      <c r="U3165" s="203" t="s">
        <v>4476</v>
      </c>
      <c r="V3165" s="203"/>
      <c r="W3165" s="204">
        <v>66946</v>
      </c>
      <c r="AF3165" t="s">
        <v>55350</v>
      </c>
      <c r="AG3165" s="284">
        <v>23337.51</v>
      </c>
      <c r="AI3165" s="276" t="s">
        <v>59559</v>
      </c>
      <c r="AJ3165" s="277">
        <v>3.98</v>
      </c>
      <c r="AL3165" s="246" t="s">
        <v>52001</v>
      </c>
      <c r="AM3165" s="247">
        <v>6853.96</v>
      </c>
      <c r="AO3165" s="226" t="s">
        <v>51969</v>
      </c>
      <c r="AP3165" s="227">
        <v>1840.55</v>
      </c>
      <c r="AR3165" s="207" t="s">
        <v>17624</v>
      </c>
      <c r="AS3165" s="208">
        <v>33429</v>
      </c>
      <c r="AT3165" s="93"/>
      <c r="AU3165" s="199" t="s">
        <v>14308</v>
      </c>
      <c r="AV3165" s="200">
        <v>2045.71</v>
      </c>
      <c r="BD3165" s="263"/>
      <c r="BE3165" s="264"/>
      <c r="BG3165" s="252" t="s">
        <v>9959</v>
      </c>
      <c r="BH3165" s="253">
        <v>315992.67</v>
      </c>
      <c r="BJ3165" s="230" t="s">
        <v>43890</v>
      </c>
      <c r="BK3165" s="231">
        <v>25124</v>
      </c>
      <c r="BM3165" s="209" t="s">
        <v>7890</v>
      </c>
      <c r="BN3165" s="210">
        <v>1020</v>
      </c>
    </row>
    <row r="3166" spans="17:66" x14ac:dyDescent="0.55000000000000004">
      <c r="Q3166" s="224" t="s">
        <v>43576</v>
      </c>
      <c r="R3166" s="224"/>
      <c r="S3166" s="225">
        <v>131839</v>
      </c>
      <c r="U3166" s="203" t="s">
        <v>3598</v>
      </c>
      <c r="V3166" s="203"/>
      <c r="W3166" s="204">
        <v>37400</v>
      </c>
      <c r="AF3166" t="s">
        <v>47207</v>
      </c>
      <c r="AG3166" s="284">
        <v>31751.98</v>
      </c>
      <c r="AI3166" s="276" t="s">
        <v>60337</v>
      </c>
      <c r="AJ3166" s="277">
        <v>20513.580000000002</v>
      </c>
      <c r="AL3166" s="246" t="s">
        <v>52002</v>
      </c>
      <c r="AM3166" s="247">
        <v>1216306.76</v>
      </c>
      <c r="AO3166" s="226" t="s">
        <v>44596</v>
      </c>
      <c r="AP3166" s="227">
        <v>50275</v>
      </c>
      <c r="AR3166" s="207" t="s">
        <v>17625</v>
      </c>
      <c r="AS3166" s="208">
        <v>355451.59</v>
      </c>
      <c r="AT3166" s="93"/>
      <c r="AU3166" s="199" t="s">
        <v>14309</v>
      </c>
      <c r="AV3166" s="200">
        <v>3732.01</v>
      </c>
      <c r="BD3166" s="263"/>
      <c r="BE3166" s="264"/>
      <c r="BG3166" s="252" t="s">
        <v>9960</v>
      </c>
      <c r="BH3166" s="253">
        <v>4732030.8499999996</v>
      </c>
      <c r="BJ3166" s="230" t="s">
        <v>43891</v>
      </c>
      <c r="BK3166" s="231">
        <v>131839</v>
      </c>
      <c r="BM3166" s="209" t="s">
        <v>7977</v>
      </c>
      <c r="BN3166" s="210">
        <v>381</v>
      </c>
    </row>
    <row r="3167" spans="17:66" x14ac:dyDescent="0.55000000000000004">
      <c r="Q3167" s="224" t="s">
        <v>43577</v>
      </c>
      <c r="R3167" s="224"/>
      <c r="S3167" s="225">
        <v>98441.07</v>
      </c>
      <c r="U3167" s="203" t="s">
        <v>4477</v>
      </c>
      <c r="V3167" s="203"/>
      <c r="W3167" s="204">
        <v>5400</v>
      </c>
      <c r="AF3167" t="s">
        <v>40589</v>
      </c>
      <c r="AG3167" s="284">
        <v>9870</v>
      </c>
      <c r="AI3167" s="276" t="s">
        <v>60338</v>
      </c>
      <c r="AJ3167" s="277">
        <v>1467.51</v>
      </c>
      <c r="AL3167" s="246" t="s">
        <v>58483</v>
      </c>
      <c r="AM3167" s="247">
        <v>22300.84</v>
      </c>
      <c r="AO3167" s="226" t="s">
        <v>46776</v>
      </c>
      <c r="AP3167" s="227">
        <v>325</v>
      </c>
      <c r="AR3167" s="207" t="s">
        <v>17626</v>
      </c>
      <c r="AS3167" s="208">
        <v>55082.41</v>
      </c>
      <c r="AT3167" s="93"/>
      <c r="AU3167" s="199" t="s">
        <v>14310</v>
      </c>
      <c r="AV3167" s="200">
        <v>3078.91</v>
      </c>
      <c r="BD3167" s="263"/>
      <c r="BE3167" s="264"/>
      <c r="BG3167" s="252" t="s">
        <v>9961</v>
      </c>
      <c r="BH3167" s="253">
        <v>3858442.67</v>
      </c>
      <c r="BJ3167" s="230" t="s">
        <v>43892</v>
      </c>
      <c r="BK3167" s="231">
        <v>98441.07</v>
      </c>
      <c r="BM3167" s="209" t="s">
        <v>8134</v>
      </c>
      <c r="BN3167" s="210">
        <v>2721</v>
      </c>
    </row>
    <row r="3168" spans="17:66" x14ac:dyDescent="0.55000000000000004">
      <c r="Q3168" s="224" t="s">
        <v>43578</v>
      </c>
      <c r="R3168" s="224"/>
      <c r="S3168" s="225">
        <v>47109.99</v>
      </c>
      <c r="U3168" s="203" t="s">
        <v>3599</v>
      </c>
      <c r="V3168" s="203"/>
      <c r="W3168" s="204">
        <v>13519.09</v>
      </c>
      <c r="AF3168" t="s">
        <v>47209</v>
      </c>
      <c r="AG3168" s="284">
        <v>8368.48</v>
      </c>
      <c r="AI3168" s="276" t="s">
        <v>60339</v>
      </c>
      <c r="AJ3168" s="277">
        <v>5132.54</v>
      </c>
      <c r="AL3168" s="246" t="s">
        <v>58484</v>
      </c>
      <c r="AM3168" s="247">
        <v>946130.32</v>
      </c>
      <c r="AO3168" s="226" t="s">
        <v>44597</v>
      </c>
      <c r="AP3168" s="227">
        <v>6669.51</v>
      </c>
      <c r="AR3168" s="207" t="s">
        <v>17627</v>
      </c>
      <c r="AS3168" s="208">
        <v>12744</v>
      </c>
      <c r="AT3168" s="93"/>
      <c r="AU3168" s="199" t="s">
        <v>14311</v>
      </c>
      <c r="AV3168" s="200">
        <v>3725.01</v>
      </c>
      <c r="BD3168" s="263"/>
      <c r="BE3168" s="264"/>
      <c r="BG3168" s="252" t="s">
        <v>9962</v>
      </c>
      <c r="BH3168" s="253">
        <v>274770.34000000003</v>
      </c>
      <c r="BJ3168" s="230" t="s">
        <v>43893</v>
      </c>
      <c r="BK3168" s="231">
        <v>47109.99</v>
      </c>
      <c r="BM3168" s="209" t="s">
        <v>8410</v>
      </c>
      <c r="BN3168" s="210">
        <v>759</v>
      </c>
    </row>
    <row r="3169" spans="17:66" x14ac:dyDescent="0.55000000000000004">
      <c r="Q3169" s="224" t="s">
        <v>43584</v>
      </c>
      <c r="R3169" s="224"/>
      <c r="S3169" s="225">
        <v>120963</v>
      </c>
      <c r="U3169" s="203" t="s">
        <v>3600</v>
      </c>
      <c r="V3169" s="203"/>
      <c r="W3169" s="204">
        <v>25993</v>
      </c>
      <c r="AF3169" t="s">
        <v>47211</v>
      </c>
      <c r="AG3169" s="284">
        <v>27977</v>
      </c>
      <c r="AI3169" s="276" t="s">
        <v>57376</v>
      </c>
      <c r="AJ3169" s="277">
        <v>7382.96</v>
      </c>
      <c r="AL3169" s="246" t="s">
        <v>63079</v>
      </c>
      <c r="AM3169" s="247">
        <v>425.6</v>
      </c>
      <c r="AO3169" s="226" t="s">
        <v>44598</v>
      </c>
      <c r="AP3169" s="227">
        <v>132.19999999999999</v>
      </c>
      <c r="AR3169" s="207" t="s">
        <v>17628</v>
      </c>
      <c r="AS3169" s="208">
        <v>183460.64</v>
      </c>
      <c r="AT3169" s="93"/>
      <c r="AU3169" s="199" t="s">
        <v>14312</v>
      </c>
      <c r="AV3169" s="200">
        <v>6610.78</v>
      </c>
      <c r="BD3169" s="263"/>
      <c r="BE3169" s="264"/>
      <c r="BG3169" s="252" t="s">
        <v>9963</v>
      </c>
      <c r="BH3169" s="253">
        <v>117702.6</v>
      </c>
      <c r="BJ3169" s="230" t="s">
        <v>43899</v>
      </c>
      <c r="BK3169" s="231">
        <v>120963</v>
      </c>
      <c r="BM3169" s="209" t="s">
        <v>8579</v>
      </c>
      <c r="BN3169" s="210">
        <v>4093</v>
      </c>
    </row>
    <row r="3170" spans="17:66" x14ac:dyDescent="0.55000000000000004">
      <c r="Q3170" s="224" t="s">
        <v>43588</v>
      </c>
      <c r="R3170" s="224"/>
      <c r="S3170" s="225">
        <v>8787</v>
      </c>
      <c r="U3170" s="203" t="s">
        <v>3601</v>
      </c>
      <c r="V3170" s="203"/>
      <c r="W3170" s="204">
        <v>1785</v>
      </c>
      <c r="AF3170" t="s">
        <v>45499</v>
      </c>
      <c r="AG3170" s="284">
        <v>5321.33</v>
      </c>
      <c r="AI3170" s="276" t="s">
        <v>46853</v>
      </c>
      <c r="AJ3170" s="277">
        <v>525.45000000000005</v>
      </c>
      <c r="AL3170" s="246" t="s">
        <v>52009</v>
      </c>
      <c r="AM3170" s="247">
        <v>32.56</v>
      </c>
      <c r="AO3170" s="226" t="s">
        <v>44599</v>
      </c>
      <c r="AP3170" s="227">
        <v>4308.99</v>
      </c>
      <c r="AR3170" s="207" t="s">
        <v>17629</v>
      </c>
      <c r="AS3170" s="208">
        <v>280902.53000000003</v>
      </c>
      <c r="AT3170" s="93"/>
      <c r="AU3170" s="199" t="s">
        <v>14313</v>
      </c>
      <c r="AV3170" s="200">
        <v>323.56</v>
      </c>
      <c r="BD3170" s="263"/>
      <c r="BE3170" s="264"/>
      <c r="BG3170" s="252" t="s">
        <v>9964</v>
      </c>
      <c r="BH3170" s="253">
        <v>1338064.9099999999</v>
      </c>
      <c r="BJ3170" s="230" t="s">
        <v>43903</v>
      </c>
      <c r="BK3170" s="231">
        <v>8787</v>
      </c>
      <c r="BM3170" s="209" t="s">
        <v>8790</v>
      </c>
      <c r="BN3170" s="210">
        <v>2000</v>
      </c>
    </row>
    <row r="3171" spans="17:66" x14ac:dyDescent="0.55000000000000004">
      <c r="Q3171" s="224" t="s">
        <v>43590</v>
      </c>
      <c r="R3171" s="224"/>
      <c r="S3171" s="225">
        <v>100661.1</v>
      </c>
      <c r="U3171" s="203" t="s">
        <v>4511</v>
      </c>
      <c r="V3171" s="203"/>
      <c r="W3171" s="204">
        <v>7106</v>
      </c>
      <c r="AF3171" t="s">
        <v>55351</v>
      </c>
      <c r="AG3171" s="284">
        <v>24087.69</v>
      </c>
      <c r="AI3171" s="276" t="s">
        <v>46854</v>
      </c>
      <c r="AJ3171" s="277">
        <v>125470.44</v>
      </c>
      <c r="AL3171" s="246" t="s">
        <v>52015</v>
      </c>
      <c r="AM3171" s="247">
        <v>2873.53</v>
      </c>
      <c r="AO3171" s="226" t="s">
        <v>44600</v>
      </c>
      <c r="AP3171" s="227">
        <v>13230.03</v>
      </c>
      <c r="AR3171" s="207" t="s">
        <v>17630</v>
      </c>
      <c r="AS3171" s="208">
        <v>1494.06</v>
      </c>
      <c r="AT3171" s="93"/>
      <c r="AU3171" s="199" t="s">
        <v>32847</v>
      </c>
      <c r="AV3171" s="200">
        <v>27072</v>
      </c>
      <c r="BD3171" s="263"/>
      <c r="BE3171" s="264"/>
      <c r="BG3171" s="252" t="s">
        <v>9965</v>
      </c>
      <c r="BH3171" s="253">
        <v>975897.66</v>
      </c>
      <c r="BJ3171" s="230" t="s">
        <v>43905</v>
      </c>
      <c r="BK3171" s="231">
        <v>100661.1</v>
      </c>
      <c r="BM3171" s="209" t="s">
        <v>9078</v>
      </c>
      <c r="BN3171" s="210">
        <v>20750</v>
      </c>
    </row>
    <row r="3172" spans="17:66" x14ac:dyDescent="0.55000000000000004">
      <c r="Q3172" s="224" t="s">
        <v>43594</v>
      </c>
      <c r="R3172" s="224"/>
      <c r="S3172" s="225">
        <v>160890</v>
      </c>
      <c r="U3172" s="203" t="s">
        <v>4483</v>
      </c>
      <c r="V3172" s="203"/>
      <c r="W3172" s="204">
        <v>14327.94</v>
      </c>
      <c r="AF3172" t="s">
        <v>57777</v>
      </c>
      <c r="AG3172" s="284">
        <v>18201.5</v>
      </c>
      <c r="AI3172" s="276" t="s">
        <v>46855</v>
      </c>
      <c r="AJ3172" s="277">
        <v>380738.04</v>
      </c>
      <c r="AL3172" s="246" t="s">
        <v>44617</v>
      </c>
      <c r="AM3172" s="247">
        <v>114993.03</v>
      </c>
      <c r="AO3172" s="226" t="s">
        <v>44601</v>
      </c>
      <c r="AP3172" s="227">
        <v>6930.95</v>
      </c>
      <c r="AR3172" s="207" t="s">
        <v>17631</v>
      </c>
      <c r="AS3172" s="208">
        <v>10817.56</v>
      </c>
      <c r="AT3172" s="93"/>
      <c r="AU3172" s="199" t="s">
        <v>14314</v>
      </c>
      <c r="AV3172" s="200">
        <v>42604.7</v>
      </c>
      <c r="BD3172" s="263"/>
      <c r="BE3172" s="264"/>
      <c r="BG3172" s="252" t="s">
        <v>9966</v>
      </c>
      <c r="BH3172" s="253">
        <v>6129773.1500000004</v>
      </c>
      <c r="BJ3172" s="230" t="s">
        <v>43909</v>
      </c>
      <c r="BK3172" s="231">
        <v>160890</v>
      </c>
      <c r="BM3172" s="209" t="s">
        <v>9983</v>
      </c>
      <c r="BN3172" s="210">
        <v>49742.25</v>
      </c>
    </row>
    <row r="3173" spans="17:66" x14ac:dyDescent="0.55000000000000004">
      <c r="Q3173" s="224" t="s">
        <v>43595</v>
      </c>
      <c r="R3173" s="224"/>
      <c r="S3173" s="225">
        <v>38771.25</v>
      </c>
      <c r="U3173" s="203" t="s">
        <v>3672</v>
      </c>
      <c r="V3173" s="203"/>
      <c r="W3173" s="204">
        <v>660180.1</v>
      </c>
      <c r="AF3173" t="s">
        <v>56505</v>
      </c>
      <c r="AG3173" s="284">
        <v>5072.82</v>
      </c>
      <c r="AI3173" s="276" t="s">
        <v>69963</v>
      </c>
      <c r="AJ3173" s="277">
        <v>39765.760000000002</v>
      </c>
      <c r="AL3173" s="246" t="s">
        <v>61883</v>
      </c>
      <c r="AM3173" s="247">
        <v>19583.05</v>
      </c>
      <c r="AO3173" s="226" t="s">
        <v>48760</v>
      </c>
      <c r="AP3173" s="227">
        <v>315.70999999999998</v>
      </c>
      <c r="AR3173" s="207" t="s">
        <v>17632</v>
      </c>
      <c r="AS3173" s="208">
        <v>53866.26</v>
      </c>
      <c r="AT3173" s="93"/>
      <c r="AU3173" s="199" t="s">
        <v>14315</v>
      </c>
      <c r="AV3173" s="200">
        <v>281035.37</v>
      </c>
      <c r="BD3173" s="263"/>
      <c r="BE3173" s="264"/>
      <c r="BG3173" s="252" t="s">
        <v>9967</v>
      </c>
      <c r="BH3173" s="253">
        <v>121538.37</v>
      </c>
      <c r="BJ3173" s="230" t="s">
        <v>43910</v>
      </c>
      <c r="BK3173" s="231">
        <v>38771.25</v>
      </c>
      <c r="BM3173" s="209" t="s">
        <v>6807</v>
      </c>
      <c r="BN3173" s="210">
        <v>317425.53999999998</v>
      </c>
    </row>
    <row r="3174" spans="17:66" x14ac:dyDescent="0.55000000000000004">
      <c r="Q3174" s="224" t="s">
        <v>43597</v>
      </c>
      <c r="R3174" s="224"/>
      <c r="S3174" s="225">
        <v>94405</v>
      </c>
      <c r="U3174" s="203" t="s">
        <v>5057</v>
      </c>
      <c r="V3174" s="203"/>
      <c r="W3174" s="204">
        <v>2314.2199999999998</v>
      </c>
      <c r="AF3174" t="s">
        <v>64820</v>
      </c>
      <c r="AG3174" s="284">
        <v>1378.53</v>
      </c>
      <c r="AI3174" s="276" t="s">
        <v>46857</v>
      </c>
      <c r="AJ3174" s="277">
        <v>26450.32</v>
      </c>
      <c r="AL3174" s="246" t="s">
        <v>61884</v>
      </c>
      <c r="AM3174" s="247">
        <v>1498.09</v>
      </c>
      <c r="AO3174" s="226" t="s">
        <v>51970</v>
      </c>
      <c r="AP3174" s="227">
        <v>4021.14</v>
      </c>
      <c r="AR3174" s="207" t="s">
        <v>17633</v>
      </c>
      <c r="AS3174" s="208">
        <v>195473.38</v>
      </c>
      <c r="AT3174" s="93"/>
      <c r="AU3174" s="199" t="s">
        <v>14316</v>
      </c>
      <c r="AV3174" s="200">
        <v>317894.57</v>
      </c>
      <c r="BD3174" s="263"/>
      <c r="BE3174" s="264"/>
      <c r="BG3174" s="252" t="s">
        <v>9968</v>
      </c>
      <c r="BH3174" s="253">
        <v>7083678.4900000002</v>
      </c>
      <c r="BJ3174" s="230" t="s">
        <v>43912</v>
      </c>
      <c r="BK3174" s="231">
        <v>94405</v>
      </c>
      <c r="BM3174" s="209" t="s">
        <v>10450</v>
      </c>
      <c r="BN3174" s="210">
        <v>7550.13</v>
      </c>
    </row>
    <row r="3175" spans="17:66" x14ac:dyDescent="0.55000000000000004">
      <c r="Q3175" s="224" t="s">
        <v>43599</v>
      </c>
      <c r="R3175" s="224"/>
      <c r="S3175" s="225">
        <v>2835.58</v>
      </c>
      <c r="U3175" s="203" t="s">
        <v>3602</v>
      </c>
      <c r="V3175" s="203"/>
      <c r="W3175" s="204">
        <v>4802.0600000000004</v>
      </c>
      <c r="AF3175" t="s">
        <v>56506</v>
      </c>
      <c r="AG3175">
        <v>858.26</v>
      </c>
      <c r="AI3175" s="276" t="s">
        <v>46858</v>
      </c>
      <c r="AJ3175" s="277">
        <v>44653.21</v>
      </c>
      <c r="AL3175" s="246" t="s">
        <v>61885</v>
      </c>
      <c r="AM3175" s="247">
        <v>4797.8500000000004</v>
      </c>
      <c r="AO3175" s="226" t="s">
        <v>44602</v>
      </c>
      <c r="AP3175" s="227">
        <v>961422.1</v>
      </c>
      <c r="AR3175" s="207" t="s">
        <v>17634</v>
      </c>
      <c r="AS3175" s="208">
        <v>934.71</v>
      </c>
      <c r="AT3175" s="93"/>
      <c r="AU3175" s="199" t="s">
        <v>14317</v>
      </c>
      <c r="AV3175" s="200">
        <v>49077.4</v>
      </c>
      <c r="BD3175" s="263"/>
      <c r="BE3175" s="264"/>
      <c r="BG3175" s="252" t="s">
        <v>9969</v>
      </c>
      <c r="BH3175" s="253">
        <v>1851360.42</v>
      </c>
      <c r="BJ3175" s="230" t="s">
        <v>43915</v>
      </c>
      <c r="BK3175" s="231">
        <v>2835.58</v>
      </c>
      <c r="BM3175" s="209" t="s">
        <v>7206</v>
      </c>
      <c r="BN3175" s="210">
        <v>21988.89</v>
      </c>
    </row>
    <row r="3176" spans="17:66" x14ac:dyDescent="0.55000000000000004">
      <c r="Q3176" s="224" t="s">
        <v>43602</v>
      </c>
      <c r="R3176" s="224"/>
      <c r="S3176" s="225">
        <v>11929</v>
      </c>
      <c r="U3176" s="203" t="s">
        <v>5058</v>
      </c>
      <c r="V3176" s="203"/>
      <c r="W3176" s="204">
        <v>2680.12</v>
      </c>
      <c r="AF3176" t="s">
        <v>56507</v>
      </c>
      <c r="AG3176" s="284">
        <v>6240</v>
      </c>
      <c r="AI3176" s="276" t="s">
        <v>52221</v>
      </c>
      <c r="AJ3176" s="277">
        <v>67809.81</v>
      </c>
      <c r="AL3176" s="246" t="s">
        <v>63633</v>
      </c>
      <c r="AM3176" s="247">
        <v>3893.57</v>
      </c>
      <c r="AO3176" s="226" t="s">
        <v>44603</v>
      </c>
      <c r="AP3176" s="227">
        <v>73445.899999999994</v>
      </c>
      <c r="AR3176" s="207" t="s">
        <v>17635</v>
      </c>
      <c r="AS3176" s="208">
        <v>429.99</v>
      </c>
      <c r="AT3176" s="93"/>
      <c r="AU3176" s="199" t="s">
        <v>14318</v>
      </c>
      <c r="AV3176" s="200">
        <v>107543.61</v>
      </c>
      <c r="BD3176" s="263"/>
      <c r="BE3176" s="264"/>
      <c r="BG3176" s="252" t="s">
        <v>9970</v>
      </c>
      <c r="BH3176" s="253">
        <v>4701789.4400000004</v>
      </c>
      <c r="BJ3176" s="230" t="s">
        <v>43918</v>
      </c>
      <c r="BK3176" s="231">
        <v>11929</v>
      </c>
      <c r="BM3176" s="209" t="s">
        <v>7487</v>
      </c>
      <c r="BN3176" s="210">
        <v>238195</v>
      </c>
    </row>
    <row r="3177" spans="17:66" x14ac:dyDescent="0.55000000000000004">
      <c r="Q3177" s="224" t="s">
        <v>43605</v>
      </c>
      <c r="R3177" s="224"/>
      <c r="S3177" s="225">
        <v>32617.09</v>
      </c>
      <c r="U3177" s="203" t="s">
        <v>5062</v>
      </c>
      <c r="V3177" s="203"/>
      <c r="W3177" s="204">
        <v>187.71</v>
      </c>
      <c r="AF3177" t="s">
        <v>40590</v>
      </c>
      <c r="AG3177" s="284">
        <v>13437.73</v>
      </c>
      <c r="AI3177" s="276" t="s">
        <v>46862</v>
      </c>
      <c r="AJ3177" s="277">
        <v>5074.46</v>
      </c>
      <c r="AL3177" s="246" t="s">
        <v>63634</v>
      </c>
      <c r="AM3177" s="247">
        <v>297.86</v>
      </c>
      <c r="AO3177" s="226" t="s">
        <v>51971</v>
      </c>
      <c r="AP3177" s="227">
        <v>300</v>
      </c>
      <c r="AR3177" s="207" t="s">
        <v>17636</v>
      </c>
      <c r="AS3177" s="208">
        <v>405144.44</v>
      </c>
      <c r="AT3177" s="93"/>
      <c r="AU3177" s="199" t="s">
        <v>14319</v>
      </c>
      <c r="AV3177" s="200">
        <v>99035.22</v>
      </c>
      <c r="BD3177" s="263"/>
      <c r="BE3177" s="264"/>
      <c r="BG3177" s="252" t="s">
        <v>9971</v>
      </c>
      <c r="BH3177" s="253">
        <v>112074.55</v>
      </c>
      <c r="BJ3177" s="230" t="s">
        <v>43921</v>
      </c>
      <c r="BK3177" s="231">
        <v>32617.09</v>
      </c>
      <c r="BM3177" s="209" t="s">
        <v>7650</v>
      </c>
      <c r="BN3177" s="210">
        <v>126076.01</v>
      </c>
    </row>
    <row r="3178" spans="17:66" x14ac:dyDescent="0.55000000000000004">
      <c r="Q3178" s="224" t="s">
        <v>43606</v>
      </c>
      <c r="R3178" s="224"/>
      <c r="S3178" s="225">
        <v>27088.06</v>
      </c>
      <c r="U3178" s="203" t="s">
        <v>5144</v>
      </c>
      <c r="V3178" s="203"/>
      <c r="W3178" s="204">
        <v>1745.69</v>
      </c>
      <c r="AF3178" t="s">
        <v>47212</v>
      </c>
      <c r="AG3178" s="284">
        <v>38677.67</v>
      </c>
      <c r="AI3178" s="276" t="s">
        <v>70492</v>
      </c>
      <c r="AJ3178" s="277">
        <v>5278.65</v>
      </c>
      <c r="AL3178" s="246" t="s">
        <v>63635</v>
      </c>
      <c r="AM3178" s="247">
        <v>953.93</v>
      </c>
      <c r="AO3178" s="226" t="s">
        <v>51972</v>
      </c>
      <c r="AP3178" s="227">
        <v>22.95</v>
      </c>
      <c r="AR3178" s="207" t="s">
        <v>17637</v>
      </c>
      <c r="AS3178" s="208">
        <v>4008.45</v>
      </c>
      <c r="AT3178" s="93"/>
      <c r="AU3178" s="199" t="s">
        <v>14320</v>
      </c>
      <c r="AV3178" s="200">
        <v>26004.81</v>
      </c>
      <c r="BD3178" s="263"/>
      <c r="BE3178" s="264"/>
      <c r="BG3178" s="252" t="s">
        <v>9972</v>
      </c>
      <c r="BH3178" s="253">
        <v>156681.60000000001</v>
      </c>
      <c r="BJ3178" s="230" t="s">
        <v>43923</v>
      </c>
      <c r="BK3178" s="231">
        <v>27088.06</v>
      </c>
      <c r="BM3178" s="209" t="s">
        <v>8411</v>
      </c>
      <c r="BN3178" s="210">
        <v>242172.43</v>
      </c>
    </row>
    <row r="3179" spans="17:66" x14ac:dyDescent="0.55000000000000004">
      <c r="Q3179" s="224" t="s">
        <v>43607</v>
      </c>
      <c r="R3179" s="224"/>
      <c r="S3179" s="225">
        <v>26559.53</v>
      </c>
      <c r="U3179" s="203" t="s">
        <v>5065</v>
      </c>
      <c r="V3179" s="203"/>
      <c r="W3179" s="204">
        <v>14707.43</v>
      </c>
      <c r="AF3179" t="s">
        <v>47213</v>
      </c>
      <c r="AG3179" s="284">
        <v>27845.01</v>
      </c>
      <c r="AI3179" s="276" t="s">
        <v>64194</v>
      </c>
      <c r="AJ3179" s="277">
        <v>1126.3499999999999</v>
      </c>
      <c r="AL3179" s="246" t="s">
        <v>63636</v>
      </c>
      <c r="AM3179" s="247">
        <v>5911.06</v>
      </c>
      <c r="AO3179" s="226" t="s">
        <v>51973</v>
      </c>
      <c r="AP3179" s="227">
        <v>72.3</v>
      </c>
      <c r="AR3179" s="207" t="s">
        <v>17638</v>
      </c>
      <c r="AS3179" s="208">
        <v>20878.48</v>
      </c>
      <c r="AT3179" s="93"/>
      <c r="AU3179" s="199" t="s">
        <v>32848</v>
      </c>
      <c r="AV3179" s="200">
        <v>263272.21999999997</v>
      </c>
      <c r="BD3179" s="263"/>
      <c r="BE3179" s="264"/>
      <c r="BG3179" s="252" t="s">
        <v>9973</v>
      </c>
      <c r="BH3179" s="253">
        <v>31439869.699999999</v>
      </c>
      <c r="BJ3179" s="230" t="s">
        <v>43924</v>
      </c>
      <c r="BK3179" s="231">
        <v>26559.53</v>
      </c>
      <c r="BM3179" s="209" t="s">
        <v>8791</v>
      </c>
      <c r="BN3179" s="210">
        <v>25907</v>
      </c>
    </row>
    <row r="3180" spans="17:66" x14ac:dyDescent="0.55000000000000004">
      <c r="Q3180" s="224" t="s">
        <v>43609</v>
      </c>
      <c r="R3180" s="224"/>
      <c r="S3180" s="225">
        <v>30750</v>
      </c>
      <c r="U3180" s="203" t="s">
        <v>5145</v>
      </c>
      <c r="V3180" s="203"/>
      <c r="W3180" s="204">
        <v>549.67999999999995</v>
      </c>
      <c r="AF3180" t="s">
        <v>58325</v>
      </c>
      <c r="AG3180" s="284">
        <v>1279009.46</v>
      </c>
      <c r="AI3180" s="276" t="s">
        <v>67418</v>
      </c>
      <c r="AJ3180" s="277">
        <v>1312</v>
      </c>
      <c r="AL3180" s="246" t="s">
        <v>61886</v>
      </c>
      <c r="AM3180" s="247">
        <v>2407</v>
      </c>
      <c r="AO3180" s="226" t="s">
        <v>51974</v>
      </c>
      <c r="AP3180" s="227">
        <v>19.34</v>
      </c>
      <c r="AR3180" s="207" t="s">
        <v>17639</v>
      </c>
      <c r="AS3180" s="208">
        <v>2673.6</v>
      </c>
      <c r="AT3180" s="93"/>
      <c r="AU3180" s="199" t="s">
        <v>32849</v>
      </c>
      <c r="AV3180" s="200">
        <v>9900.43</v>
      </c>
      <c r="BD3180" s="263"/>
      <c r="BE3180" s="264"/>
      <c r="BG3180" s="252" t="s">
        <v>9974</v>
      </c>
      <c r="BH3180" s="253">
        <v>104484.46</v>
      </c>
      <c r="BJ3180" s="230" t="s">
        <v>43926</v>
      </c>
      <c r="BK3180" s="231">
        <v>30750</v>
      </c>
      <c r="BM3180" s="209" t="s">
        <v>9187</v>
      </c>
      <c r="BN3180" s="210">
        <v>26952.5</v>
      </c>
    </row>
    <row r="3181" spans="17:66" x14ac:dyDescent="0.55000000000000004">
      <c r="Q3181" s="224" t="s">
        <v>43612</v>
      </c>
      <c r="R3181" s="224"/>
      <c r="S3181" s="225">
        <v>61548.14</v>
      </c>
      <c r="U3181" s="203" t="s">
        <v>5068</v>
      </c>
      <c r="V3181" s="203"/>
      <c r="W3181" s="204">
        <v>54709.45</v>
      </c>
      <c r="AF3181" t="s">
        <v>45501</v>
      </c>
      <c r="AG3181" s="284">
        <v>15343.36</v>
      </c>
      <c r="AI3181" s="276" t="s">
        <v>69964</v>
      </c>
      <c r="AJ3181" s="277">
        <v>13950</v>
      </c>
      <c r="AL3181" s="246" t="s">
        <v>61887</v>
      </c>
      <c r="AM3181" s="247">
        <v>5892.73</v>
      </c>
      <c r="AO3181" s="226" t="s">
        <v>44604</v>
      </c>
      <c r="AP3181" s="227">
        <v>150612.5</v>
      </c>
      <c r="AR3181" s="207" t="s">
        <v>17640</v>
      </c>
      <c r="AS3181" s="208">
        <v>80947.12</v>
      </c>
      <c r="AT3181" s="93"/>
      <c r="AU3181" s="199" t="s">
        <v>32850</v>
      </c>
      <c r="AV3181" s="200">
        <v>1189310.3500000001</v>
      </c>
      <c r="BD3181" s="263"/>
      <c r="BE3181" s="264"/>
      <c r="BG3181" s="252" t="s">
        <v>9975</v>
      </c>
      <c r="BH3181" s="253">
        <v>336380.23</v>
      </c>
      <c r="BJ3181" s="230" t="s">
        <v>43929</v>
      </c>
      <c r="BK3181" s="231">
        <v>61548.14</v>
      </c>
      <c r="BM3181" s="209" t="s">
        <v>9390</v>
      </c>
      <c r="BN3181" s="210">
        <v>1825687.04</v>
      </c>
    </row>
    <row r="3182" spans="17:66" x14ac:dyDescent="0.55000000000000004">
      <c r="Q3182" s="224" t="s">
        <v>43613</v>
      </c>
      <c r="R3182" s="224"/>
      <c r="S3182" s="225">
        <v>95582.86</v>
      </c>
      <c r="U3182" s="203" t="s">
        <v>5069</v>
      </c>
      <c r="V3182" s="203"/>
      <c r="W3182" s="204">
        <v>14988.74</v>
      </c>
      <c r="AF3182" t="s">
        <v>63351</v>
      </c>
      <c r="AG3182" s="284">
        <v>174999.45</v>
      </c>
      <c r="AI3182" s="276" t="s">
        <v>70493</v>
      </c>
      <c r="AJ3182" s="277">
        <v>1067.17</v>
      </c>
      <c r="AL3182" s="246" t="s">
        <v>61888</v>
      </c>
      <c r="AM3182" s="247">
        <v>494.1</v>
      </c>
      <c r="AO3182" s="226" t="s">
        <v>44605</v>
      </c>
      <c r="AP3182" s="227">
        <v>11521.88</v>
      </c>
      <c r="AR3182" s="207" t="s">
        <v>17641</v>
      </c>
      <c r="AS3182" s="208">
        <v>6000</v>
      </c>
      <c r="AT3182" s="93"/>
      <c r="AU3182" s="199" t="s">
        <v>14321</v>
      </c>
      <c r="AV3182" s="200">
        <v>270</v>
      </c>
      <c r="BD3182" s="263"/>
      <c r="BE3182" s="264"/>
      <c r="BG3182" s="252" t="s">
        <v>9976</v>
      </c>
      <c r="BH3182" s="253">
        <v>1629544.27</v>
      </c>
      <c r="BJ3182" s="230" t="s">
        <v>43930</v>
      </c>
      <c r="BK3182" s="231">
        <v>95582.86</v>
      </c>
      <c r="BM3182" s="209" t="s">
        <v>11443</v>
      </c>
      <c r="BN3182" s="210">
        <v>158455.20000000001</v>
      </c>
    </row>
    <row r="3183" spans="17:66" x14ac:dyDescent="0.55000000000000004">
      <c r="Q3183" s="224" t="s">
        <v>43616</v>
      </c>
      <c r="R3183" s="224"/>
      <c r="S3183" s="225">
        <v>430</v>
      </c>
      <c r="U3183" s="203" t="s">
        <v>5152</v>
      </c>
      <c r="V3183" s="203"/>
      <c r="W3183" s="204">
        <v>2180</v>
      </c>
      <c r="AF3183" t="s">
        <v>53532</v>
      </c>
      <c r="AG3183" s="284">
        <v>341157.75</v>
      </c>
      <c r="AI3183" s="276" t="s">
        <v>69965</v>
      </c>
      <c r="AJ3183" s="277">
        <v>5169</v>
      </c>
      <c r="AL3183" s="246" t="s">
        <v>62573</v>
      </c>
      <c r="AM3183" s="247">
        <v>14308.14</v>
      </c>
      <c r="AO3183" s="226" t="s">
        <v>34750</v>
      </c>
      <c r="AP3183" s="227">
        <v>14624.11</v>
      </c>
      <c r="AR3183" s="207" t="s">
        <v>17642</v>
      </c>
      <c r="AS3183" s="208">
        <v>97216.960000000006</v>
      </c>
      <c r="AT3183" s="93"/>
      <c r="AU3183" s="199" t="s">
        <v>14322</v>
      </c>
      <c r="AV3183" s="200">
        <v>42604.7</v>
      </c>
      <c r="BD3183" s="263"/>
      <c r="BE3183" s="264"/>
      <c r="BG3183" s="252" t="s">
        <v>9977</v>
      </c>
      <c r="BH3183" s="253">
        <v>15696622.619999999</v>
      </c>
      <c r="BJ3183" s="230" t="s">
        <v>43933</v>
      </c>
      <c r="BK3183" s="231">
        <v>430</v>
      </c>
      <c r="BM3183" s="209" t="s">
        <v>11659</v>
      </c>
      <c r="BN3183" s="210">
        <v>1166103.83</v>
      </c>
    </row>
    <row r="3184" spans="17:66" x14ac:dyDescent="0.55000000000000004">
      <c r="Q3184" s="224" t="s">
        <v>43618</v>
      </c>
      <c r="R3184" s="224"/>
      <c r="S3184" s="225">
        <v>4697.8999999999996</v>
      </c>
      <c r="U3184" s="203" t="s">
        <v>5076</v>
      </c>
      <c r="V3184" s="203"/>
      <c r="W3184" s="204">
        <v>357.93</v>
      </c>
      <c r="AF3184" t="s">
        <v>47214</v>
      </c>
      <c r="AG3184" s="284">
        <v>1101469.69</v>
      </c>
      <c r="AI3184" s="276" t="s">
        <v>52225</v>
      </c>
      <c r="AJ3184" s="277">
        <v>78797</v>
      </c>
      <c r="AL3184" s="246" t="s">
        <v>61889</v>
      </c>
      <c r="AM3184" s="247">
        <v>1714.22</v>
      </c>
      <c r="AO3184" s="226" t="s">
        <v>34751</v>
      </c>
      <c r="AP3184" s="227">
        <v>9488.3799999999992</v>
      </c>
      <c r="AR3184" s="207" t="s">
        <v>17643</v>
      </c>
      <c r="AS3184" s="208">
        <v>631.23</v>
      </c>
      <c r="AT3184" s="93"/>
      <c r="AU3184" s="199" t="s">
        <v>14323</v>
      </c>
      <c r="AV3184" s="200">
        <v>281035.37</v>
      </c>
      <c r="BD3184" s="263"/>
      <c r="BE3184" s="264"/>
      <c r="BG3184" s="252" t="s">
        <v>9978</v>
      </c>
      <c r="BH3184" s="253">
        <v>4255544.37</v>
      </c>
      <c r="BJ3184" s="230" t="s">
        <v>43935</v>
      </c>
      <c r="BK3184" s="231">
        <v>4697.8999999999996</v>
      </c>
      <c r="BM3184" s="209" t="s">
        <v>9984</v>
      </c>
      <c r="BN3184" s="210">
        <v>4156513.57</v>
      </c>
    </row>
    <row r="3185" spans="17:66" x14ac:dyDescent="0.55000000000000004">
      <c r="Q3185" s="224" t="s">
        <v>43630</v>
      </c>
      <c r="R3185" s="224"/>
      <c r="S3185" s="225">
        <v>4849.03</v>
      </c>
      <c r="U3185" s="203" t="s">
        <v>5077</v>
      </c>
      <c r="V3185" s="203"/>
      <c r="W3185" s="204">
        <v>17745</v>
      </c>
      <c r="AF3185" t="s">
        <v>59429</v>
      </c>
      <c r="AG3185" s="284">
        <v>149835.25</v>
      </c>
      <c r="AI3185" s="276" t="s">
        <v>36222</v>
      </c>
      <c r="AJ3185" s="277">
        <v>6027.59</v>
      </c>
      <c r="AL3185" s="246" t="s">
        <v>61890</v>
      </c>
      <c r="AM3185" s="247">
        <v>5145.72</v>
      </c>
      <c r="AO3185" s="226" t="s">
        <v>17717</v>
      </c>
      <c r="AP3185" s="227">
        <v>2260</v>
      </c>
      <c r="AR3185" s="207" t="s">
        <v>17644</v>
      </c>
      <c r="AS3185" s="208">
        <v>101690.61</v>
      </c>
      <c r="AT3185" s="93"/>
      <c r="AU3185" s="199" t="s">
        <v>14324</v>
      </c>
      <c r="AV3185" s="200">
        <v>317894.57</v>
      </c>
      <c r="BD3185" s="263"/>
      <c r="BE3185" s="264"/>
      <c r="BG3185" s="252" t="s">
        <v>9979</v>
      </c>
      <c r="BH3185" s="253">
        <v>728788.23</v>
      </c>
      <c r="BJ3185" s="230" t="s">
        <v>43948</v>
      </c>
      <c r="BK3185" s="231">
        <v>4849.03</v>
      </c>
      <c r="BM3185" s="209" t="s">
        <v>7207</v>
      </c>
      <c r="BN3185" s="210">
        <v>970</v>
      </c>
    </row>
    <row r="3186" spans="17:66" x14ac:dyDescent="0.55000000000000004">
      <c r="Q3186" s="224" t="s">
        <v>43633</v>
      </c>
      <c r="R3186" s="224"/>
      <c r="S3186" s="225">
        <v>4200</v>
      </c>
      <c r="U3186" s="203" t="s">
        <v>5078</v>
      </c>
      <c r="V3186" s="203"/>
      <c r="W3186" s="204">
        <v>1318.37</v>
      </c>
      <c r="AF3186" t="s">
        <v>45502</v>
      </c>
      <c r="AG3186" s="284">
        <v>161985.84</v>
      </c>
      <c r="AI3186" s="276" t="s">
        <v>70494</v>
      </c>
      <c r="AJ3186" s="277">
        <v>19781.41</v>
      </c>
      <c r="AL3186" s="246" t="s">
        <v>61891</v>
      </c>
      <c r="AM3186" s="247">
        <v>1829.71</v>
      </c>
      <c r="AO3186" s="226" t="s">
        <v>17718</v>
      </c>
      <c r="AP3186" s="227">
        <v>6000</v>
      </c>
      <c r="AR3186" s="207" t="s">
        <v>17645</v>
      </c>
      <c r="AS3186" s="208">
        <v>125601.49</v>
      </c>
      <c r="AT3186" s="93"/>
      <c r="AU3186" s="199" t="s">
        <v>14325</v>
      </c>
      <c r="AV3186" s="200">
        <v>49077.4</v>
      </c>
      <c r="BD3186" s="263"/>
      <c r="BE3186" s="264"/>
      <c r="BG3186" s="252" t="s">
        <v>9980</v>
      </c>
      <c r="BH3186" s="253">
        <v>4016992.87</v>
      </c>
      <c r="BJ3186" s="230" t="s">
        <v>43951</v>
      </c>
      <c r="BK3186" s="231">
        <v>4200</v>
      </c>
      <c r="BM3186" s="209" t="s">
        <v>7488</v>
      </c>
      <c r="BN3186" s="210">
        <v>22639</v>
      </c>
    </row>
    <row r="3187" spans="17:66" x14ac:dyDescent="0.55000000000000004">
      <c r="Q3187" s="224" t="s">
        <v>43637</v>
      </c>
      <c r="R3187" s="224"/>
      <c r="S3187" s="225">
        <v>4500</v>
      </c>
      <c r="U3187" s="203" t="s">
        <v>5079</v>
      </c>
      <c r="V3187" s="203"/>
      <c r="W3187" s="204">
        <v>1901.2</v>
      </c>
      <c r="AF3187" t="s">
        <v>48217</v>
      </c>
      <c r="AG3187" s="284">
        <v>20428.12</v>
      </c>
      <c r="AI3187" s="276" t="s">
        <v>52226</v>
      </c>
      <c r="AJ3187" s="277">
        <v>35088.879999999997</v>
      </c>
      <c r="AL3187" s="246" t="s">
        <v>62574</v>
      </c>
      <c r="AM3187" s="247">
        <v>125.4</v>
      </c>
      <c r="AO3187" s="226" t="s">
        <v>17719</v>
      </c>
      <c r="AP3187" s="227">
        <v>2246.6999999999998</v>
      </c>
      <c r="AR3187" s="207" t="s">
        <v>17646</v>
      </c>
      <c r="AS3187" s="208">
        <v>52528.84</v>
      </c>
      <c r="AT3187" s="93"/>
      <c r="AU3187" s="199" t="s">
        <v>14326</v>
      </c>
      <c r="AV3187" s="200">
        <v>107543.61</v>
      </c>
      <c r="BD3187" s="263"/>
      <c r="BE3187" s="264"/>
      <c r="BG3187" s="252" t="s">
        <v>9981</v>
      </c>
      <c r="BH3187" s="253">
        <v>28229078.239999998</v>
      </c>
      <c r="BJ3187" s="230" t="s">
        <v>43955</v>
      </c>
      <c r="BK3187" s="231">
        <v>4500</v>
      </c>
      <c r="BM3187" s="209" t="s">
        <v>7891</v>
      </c>
      <c r="BN3187" s="210">
        <v>1616</v>
      </c>
    </row>
    <row r="3188" spans="17:66" x14ac:dyDescent="0.55000000000000004">
      <c r="Q3188" s="224" t="s">
        <v>43645</v>
      </c>
      <c r="R3188" s="224"/>
      <c r="S3188" s="225">
        <v>27381.5</v>
      </c>
      <c r="U3188" s="203" t="s">
        <v>5155</v>
      </c>
      <c r="V3188" s="203"/>
      <c r="W3188" s="204">
        <v>839</v>
      </c>
      <c r="AF3188" t="s">
        <v>48218</v>
      </c>
      <c r="AG3188" s="284">
        <v>1340392.42</v>
      </c>
      <c r="AI3188" s="276" t="s">
        <v>40228</v>
      </c>
      <c r="AJ3188" s="277">
        <v>108104.72</v>
      </c>
      <c r="AL3188" s="246" t="s">
        <v>52017</v>
      </c>
      <c r="AM3188" s="247">
        <v>42696</v>
      </c>
      <c r="AO3188" s="226" t="s">
        <v>34752</v>
      </c>
      <c r="AP3188" s="227">
        <v>3170.52</v>
      </c>
      <c r="AR3188" s="207" t="s">
        <v>17647</v>
      </c>
      <c r="AS3188" s="208">
        <v>7233.95</v>
      </c>
      <c r="AT3188" s="93"/>
      <c r="AU3188" s="199" t="s">
        <v>14327</v>
      </c>
      <c r="AV3188" s="200">
        <v>270</v>
      </c>
      <c r="BD3188" s="263"/>
      <c r="BE3188" s="264"/>
      <c r="BG3188" s="252" t="s">
        <v>9982</v>
      </c>
      <c r="BH3188" s="253">
        <v>220100.72</v>
      </c>
      <c r="BJ3188" s="230" t="s">
        <v>43964</v>
      </c>
      <c r="BK3188" s="231">
        <v>27381.5</v>
      </c>
      <c r="BM3188" s="209" t="s">
        <v>8227</v>
      </c>
      <c r="BN3188" s="210">
        <v>4778</v>
      </c>
    </row>
    <row r="3189" spans="17:66" x14ac:dyDescent="0.55000000000000004">
      <c r="Q3189" s="224" t="s">
        <v>43648</v>
      </c>
      <c r="R3189" s="224"/>
      <c r="S3189" s="225">
        <v>50750</v>
      </c>
      <c r="U3189" s="203" t="s">
        <v>5080</v>
      </c>
      <c r="V3189" s="203"/>
      <c r="W3189" s="204">
        <v>3973.28</v>
      </c>
      <c r="AF3189" t="s">
        <v>59190</v>
      </c>
      <c r="AG3189" s="284">
        <v>9940</v>
      </c>
      <c r="AI3189" s="276" t="s">
        <v>63118</v>
      </c>
      <c r="AJ3189" s="277">
        <v>23806</v>
      </c>
      <c r="AL3189" s="246" t="s">
        <v>58992</v>
      </c>
      <c r="AM3189" s="247">
        <v>30000</v>
      </c>
      <c r="AO3189" s="226" t="s">
        <v>34753</v>
      </c>
      <c r="AP3189" s="227">
        <v>3983.19</v>
      </c>
      <c r="AR3189" s="207" t="s">
        <v>17648</v>
      </c>
      <c r="AS3189" s="208">
        <v>26588</v>
      </c>
      <c r="AT3189" s="93"/>
      <c r="AU3189" s="199" t="s">
        <v>32851</v>
      </c>
      <c r="AV3189" s="200">
        <v>263272.21999999997</v>
      </c>
      <c r="BD3189" s="263"/>
      <c r="BE3189" s="264"/>
      <c r="BG3189" s="252" t="s">
        <v>9983</v>
      </c>
      <c r="BH3189" s="253">
        <v>82273</v>
      </c>
      <c r="BJ3189" s="230" t="s">
        <v>43967</v>
      </c>
      <c r="BK3189" s="231">
        <v>50750</v>
      </c>
      <c r="BM3189" s="209" t="s">
        <v>8580</v>
      </c>
      <c r="BN3189" s="210">
        <v>22425.5</v>
      </c>
    </row>
    <row r="3190" spans="17:66" x14ac:dyDescent="0.55000000000000004">
      <c r="Q3190" s="224" t="s">
        <v>43649</v>
      </c>
      <c r="R3190" s="224"/>
      <c r="S3190" s="225">
        <v>6513</v>
      </c>
      <c r="U3190" s="203" t="s">
        <v>3603</v>
      </c>
      <c r="V3190" s="203"/>
      <c r="W3190" s="204">
        <v>2965</v>
      </c>
      <c r="AF3190" t="s">
        <v>71635</v>
      </c>
      <c r="AG3190" s="284">
        <v>5000</v>
      </c>
      <c r="AI3190" s="276" t="s">
        <v>36223</v>
      </c>
      <c r="AJ3190" s="277">
        <v>29552</v>
      </c>
      <c r="AL3190" s="246" t="s">
        <v>60287</v>
      </c>
      <c r="AM3190" s="247">
        <v>22874.880000000001</v>
      </c>
      <c r="AO3190" s="226" t="s">
        <v>17726</v>
      </c>
      <c r="AP3190" s="227">
        <v>569.92999999999995</v>
      </c>
      <c r="AR3190" s="207" t="s">
        <v>17649</v>
      </c>
      <c r="AS3190" s="208">
        <v>500000</v>
      </c>
      <c r="AT3190" s="93"/>
      <c r="AU3190" s="199" t="s">
        <v>14328</v>
      </c>
      <c r="AV3190" s="200">
        <v>99035.22</v>
      </c>
      <c r="BD3190" s="263"/>
      <c r="BE3190" s="264"/>
      <c r="BG3190" s="252" t="s">
        <v>36930</v>
      </c>
      <c r="BH3190" s="253">
        <v>187134.26</v>
      </c>
      <c r="BJ3190" s="230" t="s">
        <v>43968</v>
      </c>
      <c r="BK3190" s="231">
        <v>6513</v>
      </c>
      <c r="BM3190" s="209" t="s">
        <v>8792</v>
      </c>
      <c r="BN3190" s="210">
        <v>2000</v>
      </c>
    </row>
    <row r="3191" spans="17:66" x14ac:dyDescent="0.55000000000000004">
      <c r="Q3191" s="224" t="s">
        <v>43650</v>
      </c>
      <c r="R3191" s="224"/>
      <c r="S3191" s="225">
        <v>28864.32</v>
      </c>
      <c r="U3191" s="203" t="s">
        <v>5081</v>
      </c>
      <c r="V3191" s="203"/>
      <c r="W3191" s="204">
        <v>43146.41</v>
      </c>
      <c r="AF3191" t="s">
        <v>71636</v>
      </c>
      <c r="AG3191">
        <v>382.5</v>
      </c>
      <c r="AI3191" s="276" t="s">
        <v>67419</v>
      </c>
      <c r="AJ3191" s="277">
        <v>11514.05</v>
      </c>
      <c r="AL3191" s="246" t="s">
        <v>60288</v>
      </c>
      <c r="AM3191" s="247">
        <v>1749.92</v>
      </c>
      <c r="AO3191" s="226" t="s">
        <v>17727</v>
      </c>
      <c r="AP3191" s="227">
        <v>43.59</v>
      </c>
      <c r="AR3191" s="207" t="s">
        <v>17650</v>
      </c>
      <c r="AS3191" s="208">
        <v>167.5</v>
      </c>
      <c r="AT3191" s="93"/>
      <c r="AU3191" s="199" t="s">
        <v>28540</v>
      </c>
      <c r="AV3191" s="200">
        <v>9900.43</v>
      </c>
      <c r="BD3191" s="263"/>
      <c r="BE3191" s="264"/>
      <c r="BG3191" s="252" t="s">
        <v>9984</v>
      </c>
      <c r="BH3191" s="253">
        <v>17167094.579999998</v>
      </c>
      <c r="BJ3191" s="230" t="s">
        <v>43969</v>
      </c>
      <c r="BK3191" s="231">
        <v>28864.32</v>
      </c>
      <c r="BM3191" s="209" t="s">
        <v>9079</v>
      </c>
      <c r="BN3191" s="210">
        <v>13727</v>
      </c>
    </row>
    <row r="3192" spans="17:66" x14ac:dyDescent="0.55000000000000004">
      <c r="Q3192" s="224" t="s">
        <v>43651</v>
      </c>
      <c r="R3192" s="224"/>
      <c r="S3192" s="225">
        <v>2605</v>
      </c>
      <c r="U3192" s="203" t="s">
        <v>5157</v>
      </c>
      <c r="V3192" s="203"/>
      <c r="W3192" s="204">
        <v>52.05</v>
      </c>
      <c r="AF3192" t="s">
        <v>71637</v>
      </c>
      <c r="AG3192" s="284">
        <v>1202</v>
      </c>
      <c r="AI3192" s="276" t="s">
        <v>67420</v>
      </c>
      <c r="AJ3192" s="277">
        <v>861.95</v>
      </c>
      <c r="AL3192" s="246" t="s">
        <v>60289</v>
      </c>
      <c r="AM3192" s="247">
        <v>5604.34</v>
      </c>
      <c r="AO3192" s="226" t="s">
        <v>17731</v>
      </c>
      <c r="AP3192" s="227">
        <v>4985.6400000000003</v>
      </c>
      <c r="AR3192" s="207" t="s">
        <v>17651</v>
      </c>
      <c r="AS3192" s="208">
        <v>107604.46</v>
      </c>
      <c r="AT3192" s="93"/>
      <c r="AU3192" s="199" t="s">
        <v>14329</v>
      </c>
      <c r="AV3192" s="200">
        <v>26004.81</v>
      </c>
      <c r="BD3192" s="263"/>
      <c r="BE3192" s="264"/>
      <c r="BG3192" s="252" t="s">
        <v>9985</v>
      </c>
      <c r="BH3192" s="253">
        <v>202333.26</v>
      </c>
      <c r="BJ3192" s="230" t="s">
        <v>43970</v>
      </c>
      <c r="BK3192" s="231">
        <v>2605</v>
      </c>
      <c r="BM3192" s="209" t="s">
        <v>10551</v>
      </c>
      <c r="BN3192" s="210">
        <v>30277</v>
      </c>
    </row>
    <row r="3193" spans="17:66" x14ac:dyDescent="0.55000000000000004">
      <c r="Q3193" s="224" t="s">
        <v>43653</v>
      </c>
      <c r="R3193" s="224"/>
      <c r="S3193" s="225">
        <v>3845.44</v>
      </c>
      <c r="U3193" s="203" t="s">
        <v>5082</v>
      </c>
      <c r="V3193" s="203"/>
      <c r="W3193" s="204">
        <v>42555.39</v>
      </c>
      <c r="AF3193" t="s">
        <v>58662</v>
      </c>
      <c r="AG3193">
        <v>826</v>
      </c>
      <c r="AI3193" s="276" t="s">
        <v>49837</v>
      </c>
      <c r="AJ3193" s="277">
        <v>325</v>
      </c>
      <c r="AL3193" s="246" t="s">
        <v>58212</v>
      </c>
      <c r="AM3193" s="247">
        <v>11253.85</v>
      </c>
      <c r="AO3193" s="226" t="s">
        <v>34754</v>
      </c>
      <c r="AP3193" s="227">
        <v>35566.99</v>
      </c>
      <c r="AR3193" s="207" t="s">
        <v>17652</v>
      </c>
      <c r="AS3193" s="208">
        <v>179518.58</v>
      </c>
      <c r="AT3193" s="93"/>
      <c r="AU3193" s="199" t="s">
        <v>32852</v>
      </c>
      <c r="AV3193" s="200">
        <v>1189310.3500000001</v>
      </c>
      <c r="BD3193" s="263"/>
      <c r="BE3193" s="264"/>
      <c r="BG3193" s="252" t="s">
        <v>9986</v>
      </c>
      <c r="BH3193" s="253">
        <v>958014.22</v>
      </c>
      <c r="BJ3193" s="230" t="s">
        <v>43973</v>
      </c>
      <c r="BK3193" s="231">
        <v>3845.44</v>
      </c>
      <c r="BM3193" s="209" t="s">
        <v>9985</v>
      </c>
      <c r="BN3193" s="210">
        <v>98432.5</v>
      </c>
    </row>
    <row r="3194" spans="17:66" x14ac:dyDescent="0.55000000000000004">
      <c r="Q3194" s="224" t="s">
        <v>43654</v>
      </c>
      <c r="R3194" s="224"/>
      <c r="S3194" s="225">
        <v>5684</v>
      </c>
      <c r="U3194" s="203" t="s">
        <v>5083</v>
      </c>
      <c r="V3194" s="203"/>
      <c r="W3194" s="204">
        <v>7752.26</v>
      </c>
      <c r="AF3194" t="s">
        <v>71638</v>
      </c>
      <c r="AG3194">
        <v>535.32000000000005</v>
      </c>
      <c r="AI3194" s="276" t="s">
        <v>61948</v>
      </c>
      <c r="AJ3194" s="277">
        <v>18000</v>
      </c>
      <c r="AL3194" s="246" t="s">
        <v>17870</v>
      </c>
      <c r="AM3194" s="247">
        <v>323.14</v>
      </c>
      <c r="AO3194" s="226" t="s">
        <v>34755</v>
      </c>
      <c r="AP3194" s="227">
        <v>21462.5</v>
      </c>
      <c r="AR3194" s="207" t="s">
        <v>17653</v>
      </c>
      <c r="AS3194" s="208">
        <v>2066.4499999999998</v>
      </c>
      <c r="AT3194" s="93"/>
      <c r="AU3194" s="199" t="s">
        <v>32853</v>
      </c>
      <c r="AV3194" s="200">
        <v>2000</v>
      </c>
      <c r="BD3194" s="263"/>
      <c r="BE3194" s="264"/>
      <c r="BG3194" s="252" t="s">
        <v>9987</v>
      </c>
      <c r="BH3194" s="253">
        <v>16120371.289999999</v>
      </c>
      <c r="BJ3194" s="230" t="s">
        <v>43974</v>
      </c>
      <c r="BK3194" s="231">
        <v>5684</v>
      </c>
      <c r="BM3194" s="209" t="s">
        <v>8412</v>
      </c>
      <c r="BN3194" s="210">
        <v>971</v>
      </c>
    </row>
    <row r="3195" spans="17:66" x14ac:dyDescent="0.55000000000000004">
      <c r="Q3195" s="224" t="s">
        <v>43656</v>
      </c>
      <c r="R3195" s="224"/>
      <c r="S3195" s="225">
        <v>4938.5</v>
      </c>
      <c r="U3195" s="203" t="s">
        <v>5158</v>
      </c>
      <c r="V3195" s="203"/>
      <c r="W3195" s="204">
        <v>1875</v>
      </c>
      <c r="AF3195" t="s">
        <v>57781</v>
      </c>
      <c r="AG3195">
        <v>465</v>
      </c>
      <c r="AI3195" s="276" t="s">
        <v>67421</v>
      </c>
      <c r="AJ3195" s="277">
        <v>3150</v>
      </c>
      <c r="AL3195" s="246" t="s">
        <v>17879</v>
      </c>
      <c r="AM3195" s="247">
        <v>4310</v>
      </c>
      <c r="AO3195" s="226" t="s">
        <v>34756</v>
      </c>
      <c r="AP3195" s="227">
        <v>22200</v>
      </c>
      <c r="AR3195" s="207" t="s">
        <v>17654</v>
      </c>
      <c r="AS3195" s="208">
        <v>51589.53</v>
      </c>
      <c r="AT3195" s="93"/>
      <c r="AU3195" s="199" t="s">
        <v>32854</v>
      </c>
      <c r="AV3195" s="200">
        <v>68049</v>
      </c>
      <c r="BD3195" s="263"/>
      <c r="BE3195" s="264"/>
      <c r="BG3195" s="252" t="s">
        <v>38789</v>
      </c>
      <c r="BH3195" s="253">
        <v>335928.58</v>
      </c>
      <c r="BJ3195" s="230" t="s">
        <v>43976</v>
      </c>
      <c r="BK3195" s="231">
        <v>4938.5</v>
      </c>
      <c r="BM3195" s="209" t="s">
        <v>8581</v>
      </c>
      <c r="BN3195" s="210">
        <v>14582</v>
      </c>
    </row>
    <row r="3196" spans="17:66" x14ac:dyDescent="0.55000000000000004">
      <c r="Q3196" s="224" t="s">
        <v>43657</v>
      </c>
      <c r="R3196" s="224"/>
      <c r="S3196" s="225">
        <v>2075</v>
      </c>
      <c r="U3196" s="203" t="s">
        <v>5088</v>
      </c>
      <c r="V3196" s="203"/>
      <c r="W3196" s="204">
        <v>3056.75</v>
      </c>
      <c r="AF3196" t="s">
        <v>64826</v>
      </c>
      <c r="AG3196">
        <v>888.69</v>
      </c>
      <c r="AI3196" s="276" t="s">
        <v>48827</v>
      </c>
      <c r="AJ3196" s="277">
        <v>3720</v>
      </c>
      <c r="AL3196" s="246" t="s">
        <v>34772</v>
      </c>
      <c r="AM3196" s="247">
        <v>3800</v>
      </c>
      <c r="AO3196" s="226" t="s">
        <v>34757</v>
      </c>
      <c r="AP3196" s="227">
        <v>6032.37</v>
      </c>
      <c r="AR3196" s="207" t="s">
        <v>17655</v>
      </c>
      <c r="AS3196" s="208">
        <v>866476.81</v>
      </c>
      <c r="AT3196" s="93"/>
      <c r="AU3196" s="199" t="s">
        <v>28575</v>
      </c>
      <c r="AV3196" s="200">
        <v>2000</v>
      </c>
      <c r="BD3196" s="263"/>
      <c r="BE3196" s="264"/>
      <c r="BG3196" s="252" t="s">
        <v>9989</v>
      </c>
      <c r="BH3196" s="253">
        <v>9991902.9199999999</v>
      </c>
      <c r="BJ3196" s="230" t="s">
        <v>43977</v>
      </c>
      <c r="BK3196" s="231">
        <v>2075</v>
      </c>
      <c r="BM3196" s="209" t="s">
        <v>9080</v>
      </c>
      <c r="BN3196" s="210">
        <v>21201</v>
      </c>
    </row>
    <row r="3197" spans="17:66" x14ac:dyDescent="0.55000000000000004">
      <c r="Q3197" s="224" t="s">
        <v>43659</v>
      </c>
      <c r="R3197" s="224"/>
      <c r="S3197" s="225">
        <v>112404</v>
      </c>
      <c r="U3197" s="203" t="s">
        <v>5162</v>
      </c>
      <c r="V3197" s="203"/>
      <c r="W3197" s="204">
        <v>5363</v>
      </c>
      <c r="AF3197" t="s">
        <v>68621</v>
      </c>
      <c r="AG3197" s="284">
        <v>22652.46</v>
      </c>
      <c r="AI3197" s="276" t="s">
        <v>67422</v>
      </c>
      <c r="AJ3197" s="277">
        <v>240</v>
      </c>
      <c r="AL3197" s="246" t="s">
        <v>34773</v>
      </c>
      <c r="AM3197" s="247">
        <v>269.02999999999997</v>
      </c>
      <c r="AO3197" s="226" t="s">
        <v>34758</v>
      </c>
      <c r="AP3197" s="227">
        <v>14078.3</v>
      </c>
      <c r="AR3197" s="207" t="s">
        <v>17656</v>
      </c>
      <c r="AS3197" s="208">
        <v>3093.21</v>
      </c>
      <c r="AT3197" s="93"/>
      <c r="AU3197" s="199" t="s">
        <v>28577</v>
      </c>
      <c r="AV3197" s="200">
        <v>68049</v>
      </c>
      <c r="BD3197" s="263"/>
      <c r="BE3197" s="264"/>
      <c r="BG3197" s="252" t="s">
        <v>9990</v>
      </c>
      <c r="BH3197" s="253">
        <v>312057.21000000002</v>
      </c>
      <c r="BJ3197" s="230" t="s">
        <v>43979</v>
      </c>
      <c r="BK3197" s="231">
        <v>112404</v>
      </c>
      <c r="BM3197" s="209" t="s">
        <v>9391</v>
      </c>
      <c r="BN3197" s="210">
        <v>137873.82</v>
      </c>
    </row>
    <row r="3198" spans="17:66" x14ac:dyDescent="0.55000000000000004">
      <c r="Q3198" s="224" t="s">
        <v>43663</v>
      </c>
      <c r="R3198" s="224"/>
      <c r="S3198" s="225">
        <v>13600</v>
      </c>
      <c r="U3198" s="203" t="s">
        <v>5037</v>
      </c>
      <c r="V3198" s="203"/>
      <c r="W3198" s="204">
        <v>1482</v>
      </c>
      <c r="AF3198" t="s">
        <v>39431</v>
      </c>
      <c r="AG3198" s="284">
        <v>1722.31</v>
      </c>
      <c r="AI3198" s="276" t="s">
        <v>67423</v>
      </c>
      <c r="AJ3198" s="277">
        <v>412.88</v>
      </c>
      <c r="AL3198" s="246" t="s">
        <v>34774</v>
      </c>
      <c r="AM3198" s="247">
        <v>931</v>
      </c>
      <c r="AO3198" s="226" t="s">
        <v>34759</v>
      </c>
      <c r="AP3198" s="227">
        <v>5828.06</v>
      </c>
      <c r="AR3198" s="207" t="s">
        <v>17657</v>
      </c>
      <c r="AS3198" s="208">
        <v>92750</v>
      </c>
      <c r="AT3198" s="93"/>
      <c r="AU3198" s="199" t="s">
        <v>14330</v>
      </c>
      <c r="AV3198" s="200">
        <v>1349.91</v>
      </c>
      <c r="BD3198" s="263"/>
      <c r="BE3198" s="264"/>
      <c r="BG3198" s="252" t="s">
        <v>9991</v>
      </c>
      <c r="BH3198" s="253">
        <v>297002.12</v>
      </c>
      <c r="BJ3198" s="230" t="s">
        <v>43983</v>
      </c>
      <c r="BK3198" s="231">
        <v>13600</v>
      </c>
      <c r="BM3198" s="209" t="s">
        <v>9986</v>
      </c>
      <c r="BN3198" s="210">
        <v>174627.82</v>
      </c>
    </row>
    <row r="3199" spans="17:66" x14ac:dyDescent="0.55000000000000004">
      <c r="Q3199" s="224" t="s">
        <v>43666</v>
      </c>
      <c r="R3199" s="224"/>
      <c r="S3199" s="225">
        <v>1400</v>
      </c>
      <c r="U3199" s="203" t="s">
        <v>5164</v>
      </c>
      <c r="V3199" s="203"/>
      <c r="W3199" s="204">
        <v>1700</v>
      </c>
      <c r="AF3199" t="s">
        <v>40593</v>
      </c>
      <c r="AG3199" s="284">
        <v>5445.65</v>
      </c>
      <c r="AI3199" s="276" t="s">
        <v>33421</v>
      </c>
      <c r="AJ3199" s="277">
        <v>1709.74</v>
      </c>
      <c r="AL3199" s="246" t="s">
        <v>34775</v>
      </c>
      <c r="AM3199" s="247">
        <v>1943.58</v>
      </c>
      <c r="AO3199" s="226" t="s">
        <v>38955</v>
      </c>
      <c r="AP3199" s="227">
        <v>29800</v>
      </c>
      <c r="AR3199" s="207" t="s">
        <v>17658</v>
      </c>
      <c r="AS3199" s="208">
        <v>355.31</v>
      </c>
      <c r="AT3199" s="93"/>
      <c r="AU3199" s="199" t="s">
        <v>32855</v>
      </c>
      <c r="AV3199" s="200">
        <v>5931.73</v>
      </c>
      <c r="BD3199" s="263"/>
      <c r="BE3199" s="264"/>
      <c r="BG3199" s="252" t="s">
        <v>9992</v>
      </c>
      <c r="BH3199" s="253">
        <v>9072303.8300000001</v>
      </c>
      <c r="BJ3199" s="230" t="s">
        <v>43986</v>
      </c>
      <c r="BK3199" s="231">
        <v>1400</v>
      </c>
      <c r="BM3199" s="209" t="s">
        <v>6808</v>
      </c>
      <c r="BN3199" s="210">
        <v>1004709.89</v>
      </c>
    </row>
    <row r="3200" spans="17:66" x14ac:dyDescent="0.55000000000000004">
      <c r="Q3200" s="224" t="s">
        <v>43668</v>
      </c>
      <c r="R3200" s="224"/>
      <c r="S3200" s="225">
        <v>3897</v>
      </c>
      <c r="U3200" s="203" t="s">
        <v>5090</v>
      </c>
      <c r="V3200" s="203"/>
      <c r="W3200" s="204">
        <v>21151.93</v>
      </c>
      <c r="AF3200" t="s">
        <v>40594</v>
      </c>
      <c r="AG3200" s="284">
        <v>2023.86</v>
      </c>
      <c r="AI3200" s="276" t="s">
        <v>46864</v>
      </c>
      <c r="AJ3200" s="277">
        <v>225</v>
      </c>
      <c r="AL3200" s="246" t="s">
        <v>17883</v>
      </c>
      <c r="AM3200" s="247">
        <v>108.53</v>
      </c>
      <c r="AO3200" s="226" t="s">
        <v>36130</v>
      </c>
      <c r="AP3200" s="227">
        <v>7538</v>
      </c>
      <c r="AR3200" s="207" t="s">
        <v>17659</v>
      </c>
      <c r="AS3200" s="208">
        <v>706.96</v>
      </c>
      <c r="AT3200" s="93"/>
      <c r="AU3200" s="199" t="s">
        <v>32856</v>
      </c>
      <c r="AV3200" s="200">
        <v>18.3</v>
      </c>
      <c r="BD3200" s="263"/>
      <c r="BE3200" s="264"/>
      <c r="BG3200" s="252" t="s">
        <v>9993</v>
      </c>
      <c r="BH3200" s="253">
        <v>1906652.48</v>
      </c>
      <c r="BJ3200" s="230" t="s">
        <v>43988</v>
      </c>
      <c r="BK3200" s="231">
        <v>3897</v>
      </c>
      <c r="BM3200" s="209" t="s">
        <v>7208</v>
      </c>
      <c r="BN3200" s="210">
        <v>36264</v>
      </c>
    </row>
    <row r="3201" spans="17:66" x14ac:dyDescent="0.55000000000000004">
      <c r="Q3201" s="224" t="s">
        <v>43673</v>
      </c>
      <c r="R3201" s="224"/>
      <c r="S3201" s="225">
        <v>4249</v>
      </c>
      <c r="U3201" s="203" t="s">
        <v>5038</v>
      </c>
      <c r="V3201" s="203"/>
      <c r="W3201" s="204">
        <v>18781.060000000001</v>
      </c>
      <c r="AF3201" t="s">
        <v>57792</v>
      </c>
      <c r="AG3201" s="284">
        <v>18000</v>
      </c>
      <c r="AI3201" s="276" t="s">
        <v>67424</v>
      </c>
      <c r="AJ3201" s="277">
        <v>1185.1400000000001</v>
      </c>
      <c r="AL3201" s="246" t="s">
        <v>17885</v>
      </c>
      <c r="AM3201" s="247">
        <v>8.02</v>
      </c>
      <c r="AO3201" s="226" t="s">
        <v>38956</v>
      </c>
      <c r="AP3201" s="227">
        <v>3210</v>
      </c>
      <c r="AR3201" s="207" t="s">
        <v>17660</v>
      </c>
      <c r="AS3201" s="208">
        <v>1046.68</v>
      </c>
      <c r="AT3201" s="93"/>
      <c r="AU3201" s="199" t="s">
        <v>32857</v>
      </c>
      <c r="AV3201" s="200">
        <v>9935.9699999999993</v>
      </c>
      <c r="BD3201" s="263"/>
      <c r="BE3201" s="264"/>
      <c r="BG3201" s="252" t="s">
        <v>9994</v>
      </c>
      <c r="BH3201" s="253">
        <v>6967361.1600000001</v>
      </c>
      <c r="BJ3201" s="230" t="s">
        <v>43993</v>
      </c>
      <c r="BK3201" s="231">
        <v>4249</v>
      </c>
      <c r="BM3201" s="209" t="s">
        <v>7489</v>
      </c>
      <c r="BN3201" s="210">
        <v>365580</v>
      </c>
    </row>
    <row r="3202" spans="17:66" x14ac:dyDescent="0.55000000000000004">
      <c r="Q3202" s="224" t="s">
        <v>43675</v>
      </c>
      <c r="R3202" s="224"/>
      <c r="S3202" s="225">
        <v>1256</v>
      </c>
      <c r="U3202" s="203" t="s">
        <v>5039</v>
      </c>
      <c r="V3202" s="203"/>
      <c r="W3202" s="204">
        <v>7500</v>
      </c>
      <c r="AF3202" t="s">
        <v>71639</v>
      </c>
      <c r="AG3202" s="284">
        <v>12180.66</v>
      </c>
      <c r="AI3202" s="276" t="s">
        <v>33423</v>
      </c>
      <c r="AJ3202" s="277">
        <v>2391.46</v>
      </c>
      <c r="AL3202" s="246" t="s">
        <v>55927</v>
      </c>
      <c r="AM3202" s="247">
        <v>26.59</v>
      </c>
      <c r="AO3202" s="226" t="s">
        <v>46777</v>
      </c>
      <c r="AP3202" s="227">
        <v>400</v>
      </c>
      <c r="AR3202" s="207" t="s">
        <v>17661</v>
      </c>
      <c r="AS3202" s="208">
        <v>1393</v>
      </c>
      <c r="AT3202" s="93"/>
      <c r="AU3202" s="199" t="s">
        <v>28608</v>
      </c>
      <c r="AV3202" s="200">
        <v>5931.73</v>
      </c>
      <c r="BD3202" s="263"/>
      <c r="BE3202" s="264"/>
      <c r="BG3202" s="252" t="s">
        <v>9995</v>
      </c>
      <c r="BH3202" s="253">
        <v>6015505.25</v>
      </c>
      <c r="BJ3202" s="230" t="s">
        <v>43995</v>
      </c>
      <c r="BK3202" s="231">
        <v>1256</v>
      </c>
      <c r="BM3202" s="209" t="s">
        <v>7651</v>
      </c>
      <c r="BN3202" s="210">
        <v>532961</v>
      </c>
    </row>
    <row r="3203" spans="17:66" x14ac:dyDescent="0.55000000000000004">
      <c r="Q3203" s="224" t="s">
        <v>43676</v>
      </c>
      <c r="R3203" s="224"/>
      <c r="S3203" s="225">
        <v>5017.5</v>
      </c>
      <c r="U3203" s="203" t="s">
        <v>5040</v>
      </c>
      <c r="V3203" s="203"/>
      <c r="W3203" s="204">
        <v>3529</v>
      </c>
      <c r="AF3203" t="s">
        <v>53554</v>
      </c>
      <c r="AG3203" s="284">
        <v>13038.89</v>
      </c>
      <c r="AI3203" s="276" t="s">
        <v>67425</v>
      </c>
      <c r="AJ3203" s="277">
        <v>539.95000000000005</v>
      </c>
      <c r="AL3203" s="246" t="s">
        <v>55928</v>
      </c>
      <c r="AM3203" s="247">
        <v>32.39</v>
      </c>
      <c r="AO3203" s="226" t="s">
        <v>44606</v>
      </c>
      <c r="AP3203" s="227">
        <v>305.49</v>
      </c>
      <c r="AR3203" s="207" t="s">
        <v>17662</v>
      </c>
      <c r="AS3203" s="208">
        <v>267.89999999999998</v>
      </c>
      <c r="AT3203" s="93"/>
      <c r="AU3203" s="199" t="s">
        <v>32858</v>
      </c>
      <c r="AV3203" s="200">
        <v>18.3</v>
      </c>
      <c r="BD3203" s="263"/>
      <c r="BE3203" s="264"/>
      <c r="BG3203" s="252" t="s">
        <v>9996</v>
      </c>
      <c r="BH3203" s="253">
        <v>358323.02</v>
      </c>
      <c r="BJ3203" s="230" t="s">
        <v>43996</v>
      </c>
      <c r="BK3203" s="231">
        <v>5017.5</v>
      </c>
      <c r="BM3203" s="209" t="s">
        <v>7892</v>
      </c>
      <c r="BN3203" s="210">
        <v>91221.24</v>
      </c>
    </row>
    <row r="3204" spans="17:66" x14ac:dyDescent="0.55000000000000004">
      <c r="Q3204" s="224" t="s">
        <v>43677</v>
      </c>
      <c r="R3204" s="224"/>
      <c r="S3204" s="225">
        <v>2336</v>
      </c>
      <c r="U3204" s="203" t="s">
        <v>5169</v>
      </c>
      <c r="V3204" s="203"/>
      <c r="W3204" s="204">
        <v>4186</v>
      </c>
      <c r="AF3204" t="s">
        <v>62976</v>
      </c>
      <c r="AG3204" s="284">
        <v>6188.13</v>
      </c>
      <c r="AI3204" s="276" t="s">
        <v>34938</v>
      </c>
      <c r="AJ3204" s="277">
        <v>60000.05</v>
      </c>
      <c r="AL3204" s="246" t="s">
        <v>55929</v>
      </c>
      <c r="AM3204" s="247">
        <v>17428.68</v>
      </c>
      <c r="AO3204" s="226" t="s">
        <v>34760</v>
      </c>
      <c r="AP3204" s="227">
        <v>2000</v>
      </c>
      <c r="AR3204" s="207" t="s">
        <v>17663</v>
      </c>
      <c r="AS3204" s="208">
        <v>59.05</v>
      </c>
      <c r="AT3204" s="93"/>
      <c r="AU3204" s="199" t="s">
        <v>28610</v>
      </c>
      <c r="AV3204" s="200">
        <v>9935.9699999999993</v>
      </c>
      <c r="BD3204" s="263"/>
      <c r="BE3204" s="264"/>
      <c r="BG3204" s="252" t="s">
        <v>9997</v>
      </c>
      <c r="BH3204" s="253">
        <v>2885887.73</v>
      </c>
      <c r="BJ3204" s="230" t="s">
        <v>43999</v>
      </c>
      <c r="BK3204" s="231">
        <v>2336</v>
      </c>
      <c r="BM3204" s="209" t="s">
        <v>8135</v>
      </c>
      <c r="BN3204" s="210">
        <v>190691.32</v>
      </c>
    </row>
    <row r="3205" spans="17:66" x14ac:dyDescent="0.55000000000000004">
      <c r="Q3205" s="224" t="s">
        <v>43678</v>
      </c>
      <c r="R3205" s="224"/>
      <c r="S3205" s="225">
        <v>105912</v>
      </c>
      <c r="U3205" s="203" t="s">
        <v>5170</v>
      </c>
      <c r="V3205" s="203"/>
      <c r="W3205" s="204">
        <v>741</v>
      </c>
      <c r="AF3205" t="s">
        <v>48222</v>
      </c>
      <c r="AG3205" s="284">
        <v>4680.5200000000004</v>
      </c>
      <c r="AI3205" s="276" t="s">
        <v>40229</v>
      </c>
      <c r="AJ3205" s="277">
        <v>35499.97</v>
      </c>
      <c r="AL3205" s="246" t="s">
        <v>34776</v>
      </c>
      <c r="AM3205" s="247">
        <v>214000</v>
      </c>
      <c r="AO3205" s="226" t="s">
        <v>40180</v>
      </c>
      <c r="AP3205" s="227">
        <v>1000</v>
      </c>
      <c r="AR3205" s="207" t="s">
        <v>17664</v>
      </c>
      <c r="AS3205" s="208">
        <v>16.68</v>
      </c>
      <c r="AT3205" s="93"/>
      <c r="AU3205" s="199" t="s">
        <v>14331</v>
      </c>
      <c r="AV3205" s="200">
        <v>1349.91</v>
      </c>
      <c r="BD3205" s="263"/>
      <c r="BE3205" s="264"/>
      <c r="BG3205" s="252" t="s">
        <v>9998</v>
      </c>
      <c r="BH3205" s="253">
        <v>6138255.6100000003</v>
      </c>
      <c r="BJ3205" s="230" t="s">
        <v>44000</v>
      </c>
      <c r="BK3205" s="231">
        <v>105912</v>
      </c>
      <c r="BM3205" s="209" t="s">
        <v>8413</v>
      </c>
      <c r="BN3205" s="210">
        <v>460700</v>
      </c>
    </row>
    <row r="3206" spans="17:66" x14ac:dyDescent="0.55000000000000004">
      <c r="Q3206" s="224" t="s">
        <v>43679</v>
      </c>
      <c r="R3206" s="224"/>
      <c r="S3206" s="225">
        <v>1108</v>
      </c>
      <c r="U3206" s="203" t="s">
        <v>5041</v>
      </c>
      <c r="V3206" s="203"/>
      <c r="W3206" s="204">
        <v>12022.57</v>
      </c>
      <c r="AF3206" t="s">
        <v>64833</v>
      </c>
      <c r="AG3206" s="284">
        <v>274609.08</v>
      </c>
      <c r="AI3206" s="276" t="s">
        <v>67426</v>
      </c>
      <c r="AJ3206" s="277">
        <v>91720</v>
      </c>
      <c r="AL3206" s="246" t="s">
        <v>36138</v>
      </c>
      <c r="AM3206" s="247">
        <v>3105.75</v>
      </c>
      <c r="AO3206" s="226" t="s">
        <v>34761</v>
      </c>
      <c r="AP3206" s="227">
        <v>567.54999999999995</v>
      </c>
      <c r="AR3206" s="207" t="s">
        <v>17665</v>
      </c>
      <c r="AS3206" s="208">
        <v>127.7</v>
      </c>
      <c r="AT3206" s="93"/>
      <c r="AU3206" s="199" t="s">
        <v>32859</v>
      </c>
      <c r="AV3206" s="200">
        <v>1887.34</v>
      </c>
      <c r="BD3206" s="263"/>
      <c r="BE3206" s="264"/>
      <c r="BG3206" s="252" t="s">
        <v>9999</v>
      </c>
      <c r="BH3206" s="253">
        <v>1200204.4099999999</v>
      </c>
      <c r="BJ3206" s="230" t="s">
        <v>44001</v>
      </c>
      <c r="BK3206" s="231">
        <v>1108</v>
      </c>
      <c r="BM3206" s="209" t="s">
        <v>8582</v>
      </c>
      <c r="BN3206" s="210">
        <v>436393</v>
      </c>
    </row>
    <row r="3207" spans="17:66" x14ac:dyDescent="0.55000000000000004">
      <c r="Q3207" s="224" t="s">
        <v>43689</v>
      </c>
      <c r="R3207" s="224"/>
      <c r="S3207" s="225">
        <v>5314</v>
      </c>
      <c r="U3207" s="203" t="s">
        <v>5091</v>
      </c>
      <c r="V3207" s="203"/>
      <c r="W3207" s="204">
        <v>1747.39</v>
      </c>
      <c r="AF3207" t="s">
        <v>71640</v>
      </c>
      <c r="AG3207">
        <v>994.8</v>
      </c>
      <c r="AI3207" s="276" t="s">
        <v>34939</v>
      </c>
      <c r="AJ3207" s="277">
        <v>13780.81</v>
      </c>
      <c r="AL3207" s="246" t="s">
        <v>17893</v>
      </c>
      <c r="AM3207" s="247">
        <v>300</v>
      </c>
      <c r="AO3207" s="226" t="s">
        <v>40181</v>
      </c>
      <c r="AP3207" s="227">
        <v>216.8</v>
      </c>
      <c r="AR3207" s="207" t="s">
        <v>17666</v>
      </c>
      <c r="AS3207" s="208">
        <v>14604.29</v>
      </c>
      <c r="AT3207" s="93"/>
      <c r="AU3207" s="199" t="s">
        <v>32860</v>
      </c>
      <c r="AV3207" s="200">
        <v>741.71</v>
      </c>
      <c r="BD3207" s="263"/>
      <c r="BE3207" s="264"/>
      <c r="BG3207" s="252" t="s">
        <v>10000</v>
      </c>
      <c r="BH3207" s="253">
        <v>2040487.09</v>
      </c>
      <c r="BJ3207" s="230" t="s">
        <v>44012</v>
      </c>
      <c r="BK3207" s="231">
        <v>5314</v>
      </c>
      <c r="BM3207" s="209" t="s">
        <v>8793</v>
      </c>
      <c r="BN3207" s="210">
        <v>40791</v>
      </c>
    </row>
    <row r="3208" spans="17:66" x14ac:dyDescent="0.55000000000000004">
      <c r="Q3208" s="224" t="s">
        <v>43692</v>
      </c>
      <c r="R3208" s="224"/>
      <c r="S3208" s="225">
        <v>25798</v>
      </c>
      <c r="U3208" s="203" t="s">
        <v>5171</v>
      </c>
      <c r="V3208" s="203"/>
      <c r="W3208" s="204">
        <v>393.75</v>
      </c>
      <c r="AF3208" t="s">
        <v>71641</v>
      </c>
      <c r="AG3208">
        <v>33.340000000000003</v>
      </c>
      <c r="AI3208" s="276" t="s">
        <v>34941</v>
      </c>
      <c r="AJ3208" s="277">
        <v>9464.92</v>
      </c>
      <c r="AL3208" s="246" t="s">
        <v>17894</v>
      </c>
      <c r="AM3208" s="247">
        <v>4867.5</v>
      </c>
      <c r="AO3208" s="226" t="s">
        <v>42268</v>
      </c>
      <c r="AP3208" s="227">
        <v>8800</v>
      </c>
      <c r="AR3208" s="207" t="s">
        <v>17667</v>
      </c>
      <c r="AS3208" s="208">
        <v>437909.35</v>
      </c>
      <c r="AT3208" s="93"/>
      <c r="AU3208" s="199" t="s">
        <v>32861</v>
      </c>
      <c r="AV3208" s="200">
        <v>139.94999999999999</v>
      </c>
      <c r="BD3208" s="263"/>
      <c r="BE3208" s="264"/>
      <c r="BG3208" s="252" t="s">
        <v>10001</v>
      </c>
      <c r="BH3208" s="253">
        <v>50833.59</v>
      </c>
      <c r="BJ3208" s="230" t="s">
        <v>44015</v>
      </c>
      <c r="BK3208" s="231">
        <v>25798</v>
      </c>
      <c r="BM3208" s="209" t="s">
        <v>9081</v>
      </c>
      <c r="BN3208" s="210">
        <v>603907.99</v>
      </c>
    </row>
    <row r="3209" spans="17:66" x14ac:dyDescent="0.55000000000000004">
      <c r="Q3209" s="224" t="s">
        <v>43696</v>
      </c>
      <c r="R3209" s="224"/>
      <c r="S3209" s="225">
        <v>19750.89</v>
      </c>
      <c r="U3209" s="203" t="s">
        <v>5093</v>
      </c>
      <c r="V3209" s="203"/>
      <c r="W3209" s="204">
        <v>111198.07</v>
      </c>
      <c r="AF3209" t="s">
        <v>71642</v>
      </c>
      <c r="AG3209">
        <v>989.23</v>
      </c>
      <c r="AI3209" s="276" t="s">
        <v>48828</v>
      </c>
      <c r="AJ3209" s="277">
        <v>89864.94</v>
      </c>
      <c r="AL3209" s="246" t="s">
        <v>17895</v>
      </c>
      <c r="AM3209" s="247">
        <v>6744.99</v>
      </c>
      <c r="AO3209" s="226" t="s">
        <v>36131</v>
      </c>
      <c r="AP3209" s="227">
        <v>7790</v>
      </c>
      <c r="AR3209" s="207" t="s">
        <v>17668</v>
      </c>
      <c r="AS3209" s="208">
        <v>11800</v>
      </c>
      <c r="AT3209" s="93"/>
      <c r="AU3209" s="199" t="s">
        <v>14332</v>
      </c>
      <c r="AV3209" s="200">
        <v>1771.57</v>
      </c>
      <c r="BD3209" s="263"/>
      <c r="BE3209" s="264"/>
      <c r="BG3209" s="252" t="s">
        <v>10002</v>
      </c>
      <c r="BH3209" s="253">
        <v>858241.9</v>
      </c>
      <c r="BJ3209" s="230" t="s">
        <v>44020</v>
      </c>
      <c r="BK3209" s="231">
        <v>19750.89</v>
      </c>
      <c r="BM3209" s="209" t="s">
        <v>9188</v>
      </c>
      <c r="BN3209" s="210">
        <v>17765</v>
      </c>
    </row>
    <row r="3210" spans="17:66" x14ac:dyDescent="0.55000000000000004">
      <c r="Q3210" s="224" t="s">
        <v>43698</v>
      </c>
      <c r="R3210" s="224"/>
      <c r="S3210" s="225">
        <v>15120</v>
      </c>
      <c r="U3210" s="203" t="s">
        <v>5094</v>
      </c>
      <c r="V3210" s="203"/>
      <c r="W3210" s="204">
        <v>390</v>
      </c>
      <c r="AF3210" t="s">
        <v>71643</v>
      </c>
      <c r="AG3210">
        <v>152.71</v>
      </c>
      <c r="AI3210" s="276" t="s">
        <v>39097</v>
      </c>
      <c r="AJ3210" s="277">
        <v>4945.96</v>
      </c>
      <c r="AL3210" s="246" t="s">
        <v>40195</v>
      </c>
      <c r="AM3210" s="247">
        <v>11571.44</v>
      </c>
      <c r="AO3210" s="226" t="s">
        <v>42269</v>
      </c>
      <c r="AP3210" s="227">
        <v>12480</v>
      </c>
      <c r="AR3210" s="207" t="s">
        <v>17669</v>
      </c>
      <c r="AS3210" s="208">
        <v>300427.63</v>
      </c>
      <c r="AT3210" s="93"/>
      <c r="AU3210" s="199" t="s">
        <v>28656</v>
      </c>
      <c r="AV3210" s="200">
        <v>1887.34</v>
      </c>
      <c r="BD3210" s="263"/>
      <c r="BE3210" s="264"/>
      <c r="BG3210" s="252" t="s">
        <v>10003</v>
      </c>
      <c r="BH3210" s="253">
        <v>160850.88</v>
      </c>
      <c r="BJ3210" s="230" t="s">
        <v>44022</v>
      </c>
      <c r="BK3210" s="231">
        <v>15120</v>
      </c>
      <c r="BM3210" s="209" t="s">
        <v>9392</v>
      </c>
      <c r="BN3210" s="210">
        <v>4100890.14</v>
      </c>
    </row>
    <row r="3211" spans="17:66" x14ac:dyDescent="0.55000000000000004">
      <c r="Q3211" s="224" t="s">
        <v>43699</v>
      </c>
      <c r="R3211" s="224"/>
      <c r="S3211" s="225">
        <v>41173.480000000003</v>
      </c>
      <c r="U3211" s="203" t="s">
        <v>5096</v>
      </c>
      <c r="V3211" s="203"/>
      <c r="W3211" s="204">
        <v>54929.33</v>
      </c>
      <c r="AF3211" t="s">
        <v>71644</v>
      </c>
      <c r="AG3211">
        <v>288.20999999999998</v>
      </c>
      <c r="AI3211" s="276" t="s">
        <v>67427</v>
      </c>
      <c r="AJ3211" s="277">
        <v>13848.06</v>
      </c>
      <c r="AL3211" s="246" t="s">
        <v>57325</v>
      </c>
      <c r="AM3211" s="247">
        <v>600</v>
      </c>
      <c r="AO3211" s="226" t="s">
        <v>42270</v>
      </c>
      <c r="AP3211" s="227">
        <v>125926.15</v>
      </c>
      <c r="AR3211" s="207" t="s">
        <v>17670</v>
      </c>
      <c r="AS3211" s="208">
        <v>281609.49</v>
      </c>
      <c r="AT3211" s="93"/>
      <c r="AU3211" s="199" t="s">
        <v>28657</v>
      </c>
      <c r="AV3211" s="200">
        <v>741.71</v>
      </c>
      <c r="BD3211" s="263"/>
      <c r="BE3211" s="264"/>
      <c r="BG3211" s="252" t="s">
        <v>10004</v>
      </c>
      <c r="BH3211" s="253">
        <v>2499682.7000000002</v>
      </c>
      <c r="BJ3211" s="230" t="s">
        <v>44023</v>
      </c>
      <c r="BK3211" s="231">
        <v>41173.480000000003</v>
      </c>
      <c r="BM3211" s="209" t="s">
        <v>10818</v>
      </c>
      <c r="BN3211" s="210">
        <v>66946</v>
      </c>
    </row>
    <row r="3212" spans="17:66" x14ac:dyDescent="0.55000000000000004">
      <c r="Q3212" s="224" t="s">
        <v>43700</v>
      </c>
      <c r="R3212" s="224"/>
      <c r="S3212" s="225">
        <v>184000</v>
      </c>
      <c r="U3212" s="203" t="s">
        <v>3604</v>
      </c>
      <c r="V3212" s="203"/>
      <c r="W3212" s="204">
        <v>10835.95</v>
      </c>
      <c r="AF3212" t="s">
        <v>70744</v>
      </c>
      <c r="AG3212" s="284">
        <v>7700</v>
      </c>
      <c r="AI3212" s="276" t="s">
        <v>67428</v>
      </c>
      <c r="AJ3212" s="277">
        <v>551.38</v>
      </c>
      <c r="AL3212" s="246" t="s">
        <v>40196</v>
      </c>
      <c r="AM3212" s="247">
        <v>784.29</v>
      </c>
      <c r="AO3212" s="226" t="s">
        <v>44607</v>
      </c>
      <c r="AP3212" s="227">
        <v>1300</v>
      </c>
      <c r="AR3212" s="207" t="s">
        <v>17671</v>
      </c>
      <c r="AS3212" s="208">
        <v>38759.25</v>
      </c>
      <c r="AT3212" s="93"/>
      <c r="AU3212" s="199" t="s">
        <v>28658</v>
      </c>
      <c r="AV3212" s="200">
        <v>139.94999999999999</v>
      </c>
      <c r="BD3212" s="263"/>
      <c r="BE3212" s="264"/>
      <c r="BG3212" s="252" t="s">
        <v>10005</v>
      </c>
      <c r="BH3212" s="253">
        <v>336995.98</v>
      </c>
      <c r="BJ3212" s="230" t="s">
        <v>44024</v>
      </c>
      <c r="BK3212" s="231">
        <v>184000</v>
      </c>
      <c r="BM3212" s="209" t="s">
        <v>10969</v>
      </c>
      <c r="BN3212" s="210">
        <v>807.62</v>
      </c>
    </row>
    <row r="3213" spans="17:66" x14ac:dyDescent="0.55000000000000004">
      <c r="Q3213" s="224" t="s">
        <v>43703</v>
      </c>
      <c r="R3213" s="224"/>
      <c r="S3213" s="225">
        <v>80940</v>
      </c>
      <c r="U3213" s="203" t="s">
        <v>5042</v>
      </c>
      <c r="V3213" s="203"/>
      <c r="W3213" s="204">
        <v>2398</v>
      </c>
      <c r="AF3213" t="s">
        <v>71645</v>
      </c>
      <c r="AG3213" s="284">
        <v>1811</v>
      </c>
      <c r="AI3213" s="276" t="s">
        <v>49839</v>
      </c>
      <c r="AJ3213" s="277">
        <v>26999</v>
      </c>
      <c r="AL3213" s="246" t="s">
        <v>52023</v>
      </c>
      <c r="AM3213" s="247">
        <v>6911.4</v>
      </c>
      <c r="AO3213" s="226" t="s">
        <v>47876</v>
      </c>
      <c r="AP3213" s="227">
        <v>636.4</v>
      </c>
      <c r="AR3213" s="207" t="s">
        <v>17672</v>
      </c>
      <c r="AS3213" s="208">
        <v>5141.16</v>
      </c>
      <c r="AT3213" s="93"/>
      <c r="AU3213" s="199" t="s">
        <v>14333</v>
      </c>
      <c r="AV3213" s="200">
        <v>1771.57</v>
      </c>
      <c r="BD3213" s="263"/>
      <c r="BE3213" s="264"/>
      <c r="BG3213" s="252" t="s">
        <v>10006</v>
      </c>
      <c r="BH3213" s="253">
        <v>872016.48</v>
      </c>
      <c r="BJ3213" s="230" t="s">
        <v>44029</v>
      </c>
      <c r="BK3213" s="231">
        <v>80940</v>
      </c>
      <c r="BM3213" s="209" t="s">
        <v>11210</v>
      </c>
      <c r="BN3213" s="210">
        <v>31974.7</v>
      </c>
    </row>
    <row r="3214" spans="17:66" x14ac:dyDescent="0.55000000000000004">
      <c r="Q3214" s="224" t="s">
        <v>43704</v>
      </c>
      <c r="R3214" s="224"/>
      <c r="S3214" s="225">
        <v>27900</v>
      </c>
      <c r="U3214" s="203" t="s">
        <v>5098</v>
      </c>
      <c r="V3214" s="203"/>
      <c r="W3214" s="204">
        <v>46166.17</v>
      </c>
      <c r="AF3214" t="s">
        <v>70746</v>
      </c>
      <c r="AG3214" s="284">
        <v>2199.12</v>
      </c>
      <c r="AI3214" s="276" t="s">
        <v>70495</v>
      </c>
      <c r="AJ3214" s="277">
        <v>2331.31</v>
      </c>
      <c r="AL3214" s="246" t="s">
        <v>17897</v>
      </c>
      <c r="AM3214" s="247">
        <v>19551.86</v>
      </c>
      <c r="AO3214" s="226" t="s">
        <v>40182</v>
      </c>
      <c r="AP3214" s="227">
        <v>1500</v>
      </c>
      <c r="AR3214" s="207" t="s">
        <v>17673</v>
      </c>
      <c r="AS3214" s="208">
        <v>31467.21</v>
      </c>
      <c r="AT3214" s="93"/>
      <c r="AU3214" s="199" t="s">
        <v>32862</v>
      </c>
      <c r="AV3214" s="200">
        <v>8070</v>
      </c>
      <c r="BD3214" s="263"/>
      <c r="BE3214" s="264"/>
      <c r="BG3214" s="252" t="s">
        <v>10007</v>
      </c>
      <c r="BH3214" s="253">
        <v>23051325.84</v>
      </c>
      <c r="BJ3214" s="230" t="s">
        <v>44030</v>
      </c>
      <c r="BK3214" s="231">
        <v>27900</v>
      </c>
      <c r="BM3214" s="209" t="s">
        <v>11661</v>
      </c>
      <c r="BN3214" s="210">
        <v>635070</v>
      </c>
    </row>
    <row r="3215" spans="17:66" x14ac:dyDescent="0.55000000000000004">
      <c r="Q3215" s="224" t="s">
        <v>43707</v>
      </c>
      <c r="R3215" s="224"/>
      <c r="S3215" s="225">
        <v>20192</v>
      </c>
      <c r="U3215" s="203" t="s">
        <v>5176</v>
      </c>
      <c r="V3215" s="203"/>
      <c r="W3215" s="204">
        <v>678.98</v>
      </c>
      <c r="AF3215" t="s">
        <v>70086</v>
      </c>
      <c r="AG3215" s="284">
        <v>14769.8</v>
      </c>
      <c r="AI3215" s="276" t="s">
        <v>66571</v>
      </c>
      <c r="AJ3215" s="277">
        <v>15040</v>
      </c>
      <c r="AL3215" s="246" t="s">
        <v>33298</v>
      </c>
      <c r="AM3215" s="247">
        <v>64407.65</v>
      </c>
      <c r="AO3215" s="226" t="s">
        <v>40183</v>
      </c>
      <c r="AP3215" s="227">
        <v>113.8</v>
      </c>
      <c r="AR3215" s="207" t="s">
        <v>17674</v>
      </c>
      <c r="AS3215" s="208">
        <v>10817.56</v>
      </c>
      <c r="AT3215" s="93"/>
      <c r="AU3215" s="199" t="s">
        <v>28684</v>
      </c>
      <c r="AV3215" s="200">
        <v>8070</v>
      </c>
      <c r="BD3215" s="263"/>
      <c r="BE3215" s="264"/>
      <c r="BG3215" s="252" t="s">
        <v>10008</v>
      </c>
      <c r="BH3215" s="253">
        <v>778978.58</v>
      </c>
      <c r="BJ3215" s="230" t="s">
        <v>44033</v>
      </c>
      <c r="BK3215" s="231">
        <v>20192</v>
      </c>
      <c r="BM3215" s="209" t="s">
        <v>9987</v>
      </c>
      <c r="BN3215" s="210">
        <v>8616672.9000000004</v>
      </c>
    </row>
    <row r="3216" spans="17:66" x14ac:dyDescent="0.55000000000000004">
      <c r="Q3216" s="224" t="s">
        <v>43708</v>
      </c>
      <c r="R3216" s="224"/>
      <c r="S3216" s="225">
        <v>72000</v>
      </c>
      <c r="U3216" s="203" t="s">
        <v>5103</v>
      </c>
      <c r="V3216" s="203"/>
      <c r="W3216" s="204">
        <v>10201.1</v>
      </c>
      <c r="AF3216" t="s">
        <v>68635</v>
      </c>
      <c r="AG3216" s="284">
        <v>11300</v>
      </c>
      <c r="AI3216" s="276" t="s">
        <v>67429</v>
      </c>
      <c r="AJ3216" s="277">
        <v>697.15</v>
      </c>
      <c r="AL3216" s="246" t="s">
        <v>34777</v>
      </c>
      <c r="AM3216" s="247">
        <v>46355.98</v>
      </c>
      <c r="AO3216" s="226" t="s">
        <v>40184</v>
      </c>
      <c r="AP3216" s="227">
        <v>325.2</v>
      </c>
      <c r="AR3216" s="207" t="s">
        <v>17675</v>
      </c>
      <c r="AS3216" s="208">
        <v>57024.36</v>
      </c>
      <c r="AT3216" s="93"/>
      <c r="AU3216" s="199" t="s">
        <v>14334</v>
      </c>
      <c r="AV3216" s="200">
        <v>18208.5</v>
      </c>
      <c r="BD3216" s="263"/>
      <c r="BE3216" s="264"/>
      <c r="BG3216" s="252" t="s">
        <v>10009</v>
      </c>
      <c r="BH3216" s="253">
        <v>233068.65</v>
      </c>
      <c r="BJ3216" s="230" t="s">
        <v>44034</v>
      </c>
      <c r="BK3216" s="231">
        <v>72000</v>
      </c>
      <c r="BM3216" s="209" t="s">
        <v>6809</v>
      </c>
      <c r="BN3216" s="210">
        <v>24294</v>
      </c>
    </row>
    <row r="3217" spans="17:66" x14ac:dyDescent="0.55000000000000004">
      <c r="Q3217" s="224" t="s">
        <v>43713</v>
      </c>
      <c r="R3217" s="224"/>
      <c r="S3217" s="225">
        <v>6125.28</v>
      </c>
      <c r="U3217" s="203" t="s">
        <v>5105</v>
      </c>
      <c r="V3217" s="203"/>
      <c r="W3217" s="204">
        <v>3951.18</v>
      </c>
      <c r="AF3217" t="s">
        <v>68636</v>
      </c>
      <c r="AG3217">
        <v>864.48</v>
      </c>
      <c r="AI3217" s="276" t="s">
        <v>67430</v>
      </c>
      <c r="AJ3217" s="277">
        <v>4929.22</v>
      </c>
      <c r="AL3217" s="246" t="s">
        <v>52024</v>
      </c>
      <c r="AM3217" s="247">
        <v>9634.94</v>
      </c>
      <c r="AO3217" s="226" t="s">
        <v>40185</v>
      </c>
      <c r="AP3217" s="227">
        <v>39319</v>
      </c>
      <c r="AR3217" s="207" t="s">
        <v>17676</v>
      </c>
      <c r="AS3217" s="208">
        <v>195473.38</v>
      </c>
      <c r="AT3217" s="93"/>
      <c r="AU3217" s="199" t="s">
        <v>14335</v>
      </c>
      <c r="AV3217" s="200">
        <v>29856.720000000001</v>
      </c>
      <c r="BD3217" s="263"/>
      <c r="BE3217" s="264"/>
      <c r="BG3217" s="252" t="s">
        <v>10010</v>
      </c>
      <c r="BH3217" s="253">
        <v>447166.4</v>
      </c>
      <c r="BJ3217" s="230" t="s">
        <v>44040</v>
      </c>
      <c r="BK3217" s="231">
        <v>6125.28</v>
      </c>
      <c r="BM3217" s="209" t="s">
        <v>6987</v>
      </c>
      <c r="BN3217" s="210">
        <v>712</v>
      </c>
    </row>
    <row r="3218" spans="17:66" x14ac:dyDescent="0.55000000000000004">
      <c r="Q3218" s="224" t="s">
        <v>43716</v>
      </c>
      <c r="R3218" s="224"/>
      <c r="S3218" s="225">
        <v>2884</v>
      </c>
      <c r="U3218" s="203" t="s">
        <v>5106</v>
      </c>
      <c r="V3218" s="203"/>
      <c r="W3218" s="204">
        <v>3925.46</v>
      </c>
      <c r="AF3218" t="s">
        <v>68637</v>
      </c>
      <c r="AG3218" s="284">
        <v>2716.52</v>
      </c>
      <c r="AI3218" s="276" t="s">
        <v>67431</v>
      </c>
      <c r="AJ3218" s="277">
        <v>1001.96</v>
      </c>
      <c r="AL3218" s="246" t="s">
        <v>64108</v>
      </c>
      <c r="AM3218" s="247">
        <v>44418.21</v>
      </c>
      <c r="AO3218" s="226" t="s">
        <v>40186</v>
      </c>
      <c r="AP3218" s="227">
        <v>3000</v>
      </c>
      <c r="AR3218" s="207" t="s">
        <v>17677</v>
      </c>
      <c r="AS3218" s="208">
        <v>934.71</v>
      </c>
      <c r="AT3218" s="93"/>
      <c r="AU3218" s="199" t="s">
        <v>14336</v>
      </c>
      <c r="AV3218" s="200">
        <v>1709.01</v>
      </c>
      <c r="BD3218" s="263"/>
      <c r="BE3218" s="264"/>
      <c r="BG3218" s="252" t="s">
        <v>10011</v>
      </c>
      <c r="BH3218" s="253">
        <v>78709.47</v>
      </c>
      <c r="BJ3218" s="230" t="s">
        <v>44043</v>
      </c>
      <c r="BK3218" s="231">
        <v>2884</v>
      </c>
      <c r="BM3218" s="209" t="s">
        <v>7978</v>
      </c>
      <c r="BN3218" s="210">
        <v>761</v>
      </c>
    </row>
    <row r="3219" spans="17:66" x14ac:dyDescent="0.55000000000000004">
      <c r="Q3219" s="224" t="s">
        <v>43720</v>
      </c>
      <c r="R3219" s="224"/>
      <c r="S3219" s="225">
        <v>7225</v>
      </c>
      <c r="U3219" s="203" t="s">
        <v>5108</v>
      </c>
      <c r="V3219" s="203"/>
      <c r="W3219" s="204">
        <v>26093.119999999999</v>
      </c>
      <c r="AF3219" t="s">
        <v>71646</v>
      </c>
      <c r="AG3219">
        <v>147.69999999999999</v>
      </c>
      <c r="AI3219" s="276" t="s">
        <v>49843</v>
      </c>
      <c r="AJ3219" s="277">
        <v>31609.9</v>
      </c>
      <c r="AL3219" s="246" t="s">
        <v>38971</v>
      </c>
      <c r="AM3219" s="247">
        <v>3602.81</v>
      </c>
      <c r="AO3219" s="226" t="s">
        <v>40187</v>
      </c>
      <c r="AP3219" s="227">
        <v>228.29</v>
      </c>
      <c r="AR3219" s="207" t="s">
        <v>17678</v>
      </c>
      <c r="AS3219" s="208">
        <v>3266.14</v>
      </c>
      <c r="AT3219" s="93"/>
      <c r="AU3219" s="199" t="s">
        <v>14337</v>
      </c>
      <c r="AV3219" s="200">
        <v>96601.46</v>
      </c>
      <c r="BD3219" s="263"/>
      <c r="BE3219" s="264"/>
      <c r="BG3219" s="252" t="s">
        <v>10012</v>
      </c>
      <c r="BH3219" s="253">
        <v>44774.239999999998</v>
      </c>
      <c r="BJ3219" s="230" t="s">
        <v>44049</v>
      </c>
      <c r="BK3219" s="231">
        <v>7225</v>
      </c>
      <c r="BM3219" s="209" t="s">
        <v>8228</v>
      </c>
      <c r="BN3219" s="210">
        <v>610</v>
      </c>
    </row>
    <row r="3220" spans="17:66" x14ac:dyDescent="0.55000000000000004">
      <c r="Q3220" s="224" t="s">
        <v>43722</v>
      </c>
      <c r="R3220" s="224"/>
      <c r="S3220" s="225">
        <v>11113</v>
      </c>
      <c r="U3220" s="203" t="s">
        <v>5109</v>
      </c>
      <c r="V3220" s="203"/>
      <c r="W3220" s="204">
        <v>7718.41</v>
      </c>
      <c r="AF3220" t="s">
        <v>68639</v>
      </c>
      <c r="AG3220" s="284">
        <v>22341.84</v>
      </c>
      <c r="AI3220" s="276" t="s">
        <v>42371</v>
      </c>
      <c r="AJ3220" s="277">
        <v>4551.75</v>
      </c>
      <c r="AL3220" s="246" t="s">
        <v>59532</v>
      </c>
      <c r="AM3220" s="247">
        <v>-6175.51</v>
      </c>
      <c r="AO3220" s="226" t="s">
        <v>40188</v>
      </c>
      <c r="AP3220" s="227">
        <v>650.4</v>
      </c>
      <c r="AR3220" s="207" t="s">
        <v>17679</v>
      </c>
      <c r="AS3220" s="208">
        <v>689316.12</v>
      </c>
      <c r="AT3220" s="93"/>
      <c r="AU3220" s="199" t="s">
        <v>14338</v>
      </c>
      <c r="AV3220" s="200">
        <v>9674.09</v>
      </c>
      <c r="BD3220" s="263"/>
      <c r="BE3220" s="264"/>
      <c r="BG3220" s="252" t="s">
        <v>10013</v>
      </c>
      <c r="BH3220" s="253">
        <v>16838747.760000002</v>
      </c>
      <c r="BJ3220" s="230" t="s">
        <v>44051</v>
      </c>
      <c r="BK3220" s="231">
        <v>11113</v>
      </c>
      <c r="BM3220" s="209" t="s">
        <v>8583</v>
      </c>
      <c r="BN3220" s="210">
        <v>2915</v>
      </c>
    </row>
    <row r="3221" spans="17:66" x14ac:dyDescent="0.55000000000000004">
      <c r="Q3221" s="224" t="s">
        <v>43724</v>
      </c>
      <c r="R3221" s="224"/>
      <c r="S3221" s="225">
        <v>3184</v>
      </c>
      <c r="U3221" s="203" t="s">
        <v>5180</v>
      </c>
      <c r="V3221" s="203"/>
      <c r="W3221" s="204">
        <v>788</v>
      </c>
      <c r="AF3221" t="s">
        <v>71647</v>
      </c>
      <c r="AG3221" s="284">
        <v>2919.84</v>
      </c>
      <c r="AI3221" s="276" t="s">
        <v>64198</v>
      </c>
      <c r="AJ3221" s="277">
        <v>279.64999999999998</v>
      </c>
      <c r="AL3221" s="246" t="s">
        <v>42281</v>
      </c>
      <c r="AM3221" s="247">
        <v>3445</v>
      </c>
      <c r="AO3221" s="226" t="s">
        <v>44608</v>
      </c>
      <c r="AP3221" s="227">
        <v>41660.15</v>
      </c>
      <c r="AR3221" s="207" t="s">
        <v>13262</v>
      </c>
      <c r="AS3221" s="208">
        <v>4008.45</v>
      </c>
      <c r="AT3221" s="93"/>
      <c r="AU3221" s="199" t="s">
        <v>14339</v>
      </c>
      <c r="AV3221" s="200">
        <v>21657.83</v>
      </c>
      <c r="BD3221" s="263"/>
      <c r="BE3221" s="264"/>
      <c r="BG3221" s="252" t="s">
        <v>10014</v>
      </c>
      <c r="BH3221" s="253">
        <v>171253.46</v>
      </c>
      <c r="BJ3221" s="230" t="s">
        <v>44053</v>
      </c>
      <c r="BK3221" s="231">
        <v>3184</v>
      </c>
      <c r="BM3221" s="209" t="s">
        <v>9082</v>
      </c>
      <c r="BN3221" s="210">
        <v>3035</v>
      </c>
    </row>
    <row r="3222" spans="17:66" x14ac:dyDescent="0.55000000000000004">
      <c r="Q3222" s="224" t="s">
        <v>43725</v>
      </c>
      <c r="R3222" s="224"/>
      <c r="S3222" s="225">
        <v>1985</v>
      </c>
      <c r="U3222" s="203" t="s">
        <v>5043</v>
      </c>
      <c r="V3222" s="203"/>
      <c r="W3222" s="204">
        <v>6400.64</v>
      </c>
      <c r="AF3222" t="s">
        <v>71648</v>
      </c>
      <c r="AG3222" s="284">
        <v>22980</v>
      </c>
      <c r="AI3222" s="276" t="s">
        <v>42374</v>
      </c>
      <c r="AJ3222" s="277">
        <v>760.59</v>
      </c>
      <c r="AL3222" s="246" t="s">
        <v>42282</v>
      </c>
      <c r="AM3222" s="247">
        <v>361</v>
      </c>
      <c r="AO3222" s="226" t="s">
        <v>44609</v>
      </c>
      <c r="AP3222" s="227">
        <v>3184.85</v>
      </c>
      <c r="AR3222" s="207" t="s">
        <v>17680</v>
      </c>
      <c r="AS3222" s="208">
        <v>2562.3200000000002</v>
      </c>
      <c r="AT3222" s="93"/>
      <c r="AU3222" s="199" t="s">
        <v>14340</v>
      </c>
      <c r="AV3222" s="200">
        <v>2794.95</v>
      </c>
      <c r="BD3222" s="263"/>
      <c r="BE3222" s="264"/>
      <c r="BG3222" s="252" t="s">
        <v>10015</v>
      </c>
      <c r="BH3222" s="253">
        <v>1828126.05</v>
      </c>
      <c r="BJ3222" s="230" t="s">
        <v>44054</v>
      </c>
      <c r="BK3222" s="231">
        <v>1985</v>
      </c>
      <c r="BM3222" s="209" t="s">
        <v>9393</v>
      </c>
      <c r="BN3222" s="210">
        <v>30632</v>
      </c>
    </row>
    <row r="3223" spans="17:66" x14ac:dyDescent="0.55000000000000004">
      <c r="Q3223" s="224" t="s">
        <v>43736</v>
      </c>
      <c r="R3223" s="224"/>
      <c r="S3223" s="225">
        <v>1415</v>
      </c>
      <c r="U3223" s="203" t="s">
        <v>5110</v>
      </c>
      <c r="V3223" s="203"/>
      <c r="W3223" s="204">
        <v>91621.56</v>
      </c>
      <c r="AF3223" t="s">
        <v>68646</v>
      </c>
      <c r="AG3223" s="284">
        <v>19566</v>
      </c>
      <c r="AI3223" s="276" t="s">
        <v>42375</v>
      </c>
      <c r="AJ3223" s="277">
        <v>20954.27</v>
      </c>
      <c r="AL3223" s="246" t="s">
        <v>42283</v>
      </c>
      <c r="AM3223" s="247">
        <v>27.6</v>
      </c>
      <c r="AO3223" s="226" t="s">
        <v>42271</v>
      </c>
      <c r="AP3223" s="227">
        <v>999627.65</v>
      </c>
      <c r="AR3223" s="207" t="s">
        <v>17681</v>
      </c>
      <c r="AS3223" s="208">
        <v>20878.48</v>
      </c>
      <c r="AT3223" s="93"/>
      <c r="AU3223" s="199" t="s">
        <v>14341</v>
      </c>
      <c r="AV3223" s="200">
        <v>1450.07</v>
      </c>
      <c r="BD3223" s="263"/>
      <c r="BE3223" s="264"/>
      <c r="BG3223" s="252" t="s">
        <v>10016</v>
      </c>
      <c r="BH3223" s="253">
        <v>100564547.56</v>
      </c>
      <c r="BJ3223" s="230" t="s">
        <v>44065</v>
      </c>
      <c r="BK3223" s="231">
        <v>1415</v>
      </c>
      <c r="BM3223" s="209" t="s">
        <v>11166</v>
      </c>
      <c r="BN3223" s="210">
        <v>966</v>
      </c>
    </row>
    <row r="3224" spans="17:66" x14ac:dyDescent="0.55000000000000004">
      <c r="Q3224" s="224" t="s">
        <v>43738</v>
      </c>
      <c r="R3224" s="224"/>
      <c r="S3224" s="225">
        <v>9336</v>
      </c>
      <c r="U3224" s="203" t="s">
        <v>5044</v>
      </c>
      <c r="V3224" s="203"/>
      <c r="W3224" s="204">
        <v>2639</v>
      </c>
      <c r="AF3224" t="s">
        <v>71649</v>
      </c>
      <c r="AG3224" s="284">
        <v>1710</v>
      </c>
      <c r="AI3224" s="276" t="s">
        <v>49845</v>
      </c>
      <c r="AJ3224" s="277">
        <v>4907.0600000000004</v>
      </c>
      <c r="AL3224" s="246" t="s">
        <v>52025</v>
      </c>
      <c r="AM3224" s="247">
        <v>8.19</v>
      </c>
      <c r="AO3224" s="226" t="s">
        <v>42272</v>
      </c>
      <c r="AP3224" s="227">
        <v>76409.78</v>
      </c>
      <c r="AR3224" s="207" t="s">
        <v>17682</v>
      </c>
      <c r="AS3224" s="208">
        <v>2673.6</v>
      </c>
      <c r="AT3224" s="93"/>
      <c r="AU3224" s="199" t="s">
        <v>14342</v>
      </c>
      <c r="AV3224" s="200">
        <v>5595.44</v>
      </c>
      <c r="BD3224" s="263"/>
      <c r="BE3224" s="264"/>
      <c r="BG3224" s="252" t="s">
        <v>10017</v>
      </c>
      <c r="BH3224" s="253">
        <v>160737.32</v>
      </c>
      <c r="BJ3224" s="230" t="s">
        <v>44067</v>
      </c>
      <c r="BK3224" s="231">
        <v>9336</v>
      </c>
      <c r="BM3224" s="209" t="s">
        <v>11397</v>
      </c>
      <c r="BN3224" s="210">
        <v>1424</v>
      </c>
    </row>
    <row r="3225" spans="17:66" x14ac:dyDescent="0.55000000000000004">
      <c r="Q3225" s="224" t="s">
        <v>43739</v>
      </c>
      <c r="R3225" s="224"/>
      <c r="S3225" s="225">
        <v>5967</v>
      </c>
      <c r="U3225" s="203" t="s">
        <v>5181</v>
      </c>
      <c r="V3225" s="203"/>
      <c r="W3225" s="204">
        <v>1735.24</v>
      </c>
      <c r="AF3225" t="s">
        <v>71015</v>
      </c>
      <c r="AG3225">
        <v>217.27</v>
      </c>
      <c r="AI3225" s="276" t="s">
        <v>64199</v>
      </c>
      <c r="AJ3225" s="277">
        <v>-4907.0600000000004</v>
      </c>
      <c r="AL3225" s="246" t="s">
        <v>58485</v>
      </c>
      <c r="AM3225" s="247">
        <v>122</v>
      </c>
      <c r="AO3225" s="226" t="s">
        <v>46778</v>
      </c>
      <c r="AP3225" s="227">
        <v>858.4</v>
      </c>
      <c r="AR3225" s="207" t="s">
        <v>17683</v>
      </c>
      <c r="AS3225" s="208">
        <v>84147.12</v>
      </c>
      <c r="AT3225" s="93"/>
      <c r="AU3225" s="199" t="s">
        <v>14343</v>
      </c>
      <c r="AV3225" s="200">
        <v>128.31</v>
      </c>
      <c r="BD3225" s="263"/>
      <c r="BE3225" s="264"/>
      <c r="BG3225" s="252" t="s">
        <v>10018</v>
      </c>
      <c r="BH3225" s="253">
        <v>110132.78</v>
      </c>
      <c r="BJ3225" s="230" t="s">
        <v>44068</v>
      </c>
      <c r="BK3225" s="231">
        <v>5967</v>
      </c>
      <c r="BM3225" s="209" t="s">
        <v>9988</v>
      </c>
      <c r="BN3225" s="210">
        <v>65349</v>
      </c>
    </row>
    <row r="3226" spans="17:66" x14ac:dyDescent="0.55000000000000004">
      <c r="Q3226" s="224" t="s">
        <v>43740</v>
      </c>
      <c r="R3226" s="224"/>
      <c r="S3226" s="225">
        <v>20026</v>
      </c>
      <c r="U3226" s="203" t="s">
        <v>5183</v>
      </c>
      <c r="V3226" s="203"/>
      <c r="W3226" s="204">
        <v>2524.39</v>
      </c>
      <c r="AF3226" t="s">
        <v>53572</v>
      </c>
      <c r="AG3226" s="284">
        <v>123322.22</v>
      </c>
      <c r="AI3226" s="276" t="s">
        <v>42377</v>
      </c>
      <c r="AJ3226" s="277">
        <v>20104.259999999998</v>
      </c>
      <c r="AL3226" s="246" t="s">
        <v>59533</v>
      </c>
      <c r="AM3226" s="247">
        <v>-324.08</v>
      </c>
      <c r="AO3226" s="226" t="s">
        <v>17772</v>
      </c>
      <c r="AP3226" s="227">
        <v>36740</v>
      </c>
      <c r="AR3226" s="207" t="s">
        <v>17684</v>
      </c>
      <c r="AS3226" s="208">
        <v>6000</v>
      </c>
      <c r="AT3226" s="93"/>
      <c r="AU3226" s="199" t="s">
        <v>14344</v>
      </c>
      <c r="AV3226" s="200">
        <v>13458.21</v>
      </c>
      <c r="BD3226" s="263"/>
      <c r="BE3226" s="264"/>
      <c r="BG3226" s="252" t="s">
        <v>10019</v>
      </c>
      <c r="BH3226" s="253">
        <v>136316.03</v>
      </c>
      <c r="BJ3226" s="230" t="s">
        <v>44069</v>
      </c>
      <c r="BK3226" s="231">
        <v>20026</v>
      </c>
      <c r="BM3226" s="209" t="s">
        <v>6810</v>
      </c>
      <c r="BN3226" s="210">
        <v>228249</v>
      </c>
    </row>
    <row r="3227" spans="17:66" x14ac:dyDescent="0.55000000000000004">
      <c r="Q3227" s="224" t="s">
        <v>43741</v>
      </c>
      <c r="R3227" s="224"/>
      <c r="S3227" s="225">
        <v>41200</v>
      </c>
      <c r="U3227" s="203" t="s">
        <v>5185</v>
      </c>
      <c r="V3227" s="203"/>
      <c r="W3227" s="204">
        <v>6059.99</v>
      </c>
      <c r="AF3227" t="s">
        <v>53573</v>
      </c>
      <c r="AG3227" s="284">
        <v>18721.849999999999</v>
      </c>
      <c r="AI3227" s="276" t="s">
        <v>49846</v>
      </c>
      <c r="AJ3227" s="277">
        <v>8677.9</v>
      </c>
      <c r="AL3227" s="246" t="s">
        <v>55930</v>
      </c>
      <c r="AM3227" s="247">
        <v>329867.48</v>
      </c>
      <c r="AO3227" s="226" t="s">
        <v>44610</v>
      </c>
      <c r="AP3227" s="227">
        <v>10866.53</v>
      </c>
      <c r="AR3227" s="207" t="s">
        <v>17685</v>
      </c>
      <c r="AS3227" s="208">
        <v>50598</v>
      </c>
      <c r="AT3227" s="93"/>
      <c r="AU3227" s="199" t="s">
        <v>14345</v>
      </c>
      <c r="AV3227" s="200">
        <v>2432.83</v>
      </c>
      <c r="BD3227" s="263"/>
      <c r="BE3227" s="264"/>
      <c r="BG3227" s="252" t="s">
        <v>10020</v>
      </c>
      <c r="BH3227" s="253">
        <v>297061.58</v>
      </c>
      <c r="BJ3227" s="230" t="s">
        <v>44070</v>
      </c>
      <c r="BK3227" s="231">
        <v>41200</v>
      </c>
      <c r="BM3227" s="209" t="s">
        <v>6988</v>
      </c>
      <c r="BN3227" s="210">
        <v>1419</v>
      </c>
    </row>
    <row r="3228" spans="17:66" x14ac:dyDescent="0.55000000000000004">
      <c r="Q3228" s="224" t="s">
        <v>43742</v>
      </c>
      <c r="R3228" s="224"/>
      <c r="S3228" s="225">
        <v>14722</v>
      </c>
      <c r="U3228" s="203" t="s">
        <v>5186</v>
      </c>
      <c r="V3228" s="203"/>
      <c r="W3228" s="204">
        <v>630</v>
      </c>
      <c r="AF3228" t="s">
        <v>53577</v>
      </c>
      <c r="AG3228" s="284">
        <v>3316.16</v>
      </c>
      <c r="AI3228" s="276" t="s">
        <v>49847</v>
      </c>
      <c r="AJ3228" s="277">
        <v>43260</v>
      </c>
      <c r="AL3228" s="246" t="s">
        <v>34779</v>
      </c>
      <c r="AM3228" s="247">
        <v>80529.850000000006</v>
      </c>
      <c r="AO3228" s="226" t="s">
        <v>38958</v>
      </c>
      <c r="AP3228" s="227">
        <v>256.60000000000002</v>
      </c>
      <c r="AR3228" s="207" t="s">
        <v>17686</v>
      </c>
      <c r="AS3228" s="208">
        <v>97216.960000000006</v>
      </c>
      <c r="AT3228" s="93"/>
      <c r="AU3228" s="199" t="s">
        <v>14346</v>
      </c>
      <c r="AV3228" s="200">
        <v>18267.93</v>
      </c>
      <c r="BD3228" s="263"/>
      <c r="BE3228" s="264"/>
      <c r="BG3228" s="252" t="s">
        <v>10021</v>
      </c>
      <c r="BH3228" s="253">
        <v>234692.75</v>
      </c>
      <c r="BJ3228" s="230" t="s">
        <v>44071</v>
      </c>
      <c r="BK3228" s="231">
        <v>14722</v>
      </c>
      <c r="BM3228" s="209" t="s">
        <v>7209</v>
      </c>
      <c r="BN3228" s="210">
        <v>121611</v>
      </c>
    </row>
    <row r="3229" spans="17:66" x14ac:dyDescent="0.55000000000000004">
      <c r="Q3229" s="224" t="s">
        <v>43745</v>
      </c>
      <c r="R3229" s="224"/>
      <c r="S3229" s="225">
        <v>37801</v>
      </c>
      <c r="U3229" s="203" t="s">
        <v>5187</v>
      </c>
      <c r="V3229" s="203"/>
      <c r="W3229" s="204">
        <v>5839.5</v>
      </c>
      <c r="AF3229" t="s">
        <v>53578</v>
      </c>
      <c r="AG3229" s="284">
        <v>14338.55</v>
      </c>
      <c r="AI3229" s="276" t="s">
        <v>60348</v>
      </c>
      <c r="AJ3229" s="277">
        <v>61058.22</v>
      </c>
      <c r="AL3229" s="246" t="s">
        <v>34780</v>
      </c>
      <c r="AM3229" s="247">
        <v>131760</v>
      </c>
      <c r="AO3229" s="226" t="s">
        <v>17773</v>
      </c>
      <c r="AP3229" s="227">
        <v>7880</v>
      </c>
      <c r="AR3229" s="207" t="s">
        <v>17687</v>
      </c>
      <c r="AS3229" s="208">
        <v>722.03</v>
      </c>
      <c r="AT3229" s="93"/>
      <c r="AU3229" s="199" t="s">
        <v>14347</v>
      </c>
      <c r="AV3229" s="200">
        <v>20721.75</v>
      </c>
      <c r="BD3229" s="263"/>
      <c r="BE3229" s="264"/>
      <c r="BG3229" s="252" t="s">
        <v>10024</v>
      </c>
      <c r="BH3229" s="253">
        <v>376027.64</v>
      </c>
      <c r="BJ3229" s="230" t="s">
        <v>44074</v>
      </c>
      <c r="BK3229" s="231">
        <v>37801</v>
      </c>
      <c r="BM3229" s="209" t="s">
        <v>7490</v>
      </c>
      <c r="BN3229" s="210">
        <v>174019</v>
      </c>
    </row>
    <row r="3230" spans="17:66" x14ac:dyDescent="0.55000000000000004">
      <c r="Q3230" s="224" t="s">
        <v>43753</v>
      </c>
      <c r="R3230" s="224"/>
      <c r="S3230" s="225">
        <v>26186.43</v>
      </c>
      <c r="U3230" s="203" t="s">
        <v>5188</v>
      </c>
      <c r="V3230" s="203"/>
      <c r="W3230" s="204">
        <v>2398</v>
      </c>
      <c r="AF3230" t="s">
        <v>68653</v>
      </c>
      <c r="AG3230" s="284">
        <v>2764.04</v>
      </c>
      <c r="AI3230" s="276" t="s">
        <v>42378</v>
      </c>
      <c r="AJ3230" s="277">
        <v>13832.95</v>
      </c>
      <c r="AL3230" s="246" t="s">
        <v>61327</v>
      </c>
      <c r="AM3230" s="247">
        <v>7236.23</v>
      </c>
      <c r="AO3230" s="226" t="s">
        <v>44611</v>
      </c>
      <c r="AP3230" s="227">
        <v>314000</v>
      </c>
      <c r="AR3230" s="207" t="s">
        <v>13267</v>
      </c>
      <c r="AS3230" s="208">
        <v>141451.23000000001</v>
      </c>
      <c r="AT3230" s="93"/>
      <c r="AU3230" s="199" t="s">
        <v>32863</v>
      </c>
      <c r="AV3230" s="200">
        <v>69531.7</v>
      </c>
      <c r="BD3230" s="263"/>
      <c r="BE3230" s="264"/>
      <c r="BG3230" s="252" t="s">
        <v>10025</v>
      </c>
      <c r="BH3230" s="253">
        <v>19321.12</v>
      </c>
      <c r="BJ3230" s="230" t="s">
        <v>44082</v>
      </c>
      <c r="BK3230" s="231">
        <v>26186.43</v>
      </c>
      <c r="BM3230" s="209" t="s">
        <v>7652</v>
      </c>
      <c r="BN3230" s="210">
        <v>407646</v>
      </c>
    </row>
    <row r="3231" spans="17:66" x14ac:dyDescent="0.55000000000000004">
      <c r="Q3231" s="224" t="s">
        <v>43754</v>
      </c>
      <c r="R3231" s="224"/>
      <c r="S3231" s="225">
        <v>4128.8900000000003</v>
      </c>
      <c r="U3231" s="203" t="s">
        <v>5189</v>
      </c>
      <c r="V3231" s="203"/>
      <c r="W3231" s="204">
        <v>500</v>
      </c>
      <c r="AF3231" t="s">
        <v>70750</v>
      </c>
      <c r="AG3231" s="284">
        <v>7535.4</v>
      </c>
      <c r="AI3231" s="276" t="s">
        <v>49849</v>
      </c>
      <c r="AJ3231" s="277">
        <v>5057.6400000000003</v>
      </c>
      <c r="AL3231" s="246" t="s">
        <v>55931</v>
      </c>
      <c r="AM3231" s="247">
        <v>108758.92</v>
      </c>
      <c r="AO3231" s="226" t="s">
        <v>17774</v>
      </c>
      <c r="AP3231" s="227">
        <v>28305.200000000001</v>
      </c>
      <c r="AR3231" s="207" t="s">
        <v>13268</v>
      </c>
      <c r="AS3231" s="208">
        <v>237977.08</v>
      </c>
      <c r="AT3231" s="93"/>
      <c r="AU3231" s="199" t="s">
        <v>32864</v>
      </c>
      <c r="AV3231" s="200">
        <v>5319.17</v>
      </c>
      <c r="BD3231" s="263"/>
      <c r="BE3231" s="264"/>
      <c r="BG3231" s="252" t="s">
        <v>10026</v>
      </c>
      <c r="BH3231" s="253">
        <v>344318.33</v>
      </c>
      <c r="BJ3231" s="230" t="s">
        <v>44083</v>
      </c>
      <c r="BK3231" s="231">
        <v>4128.8900000000003</v>
      </c>
      <c r="BM3231" s="209" t="s">
        <v>7893</v>
      </c>
      <c r="BN3231" s="210">
        <v>25265</v>
      </c>
    </row>
    <row r="3232" spans="17:66" x14ac:dyDescent="0.55000000000000004">
      <c r="Q3232" s="224" t="s">
        <v>43756</v>
      </c>
      <c r="R3232" s="224"/>
      <c r="S3232" s="225">
        <v>17070</v>
      </c>
      <c r="U3232" s="203" t="s">
        <v>5192</v>
      </c>
      <c r="V3232" s="203"/>
      <c r="W3232" s="204">
        <v>3357</v>
      </c>
      <c r="AF3232" t="s">
        <v>53581</v>
      </c>
      <c r="AG3232" s="284">
        <v>32515.77</v>
      </c>
      <c r="AI3232" s="276" t="s">
        <v>60349</v>
      </c>
      <c r="AJ3232" s="277">
        <v>-2424.5300000000002</v>
      </c>
      <c r="AL3232" s="246" t="s">
        <v>58993</v>
      </c>
      <c r="AM3232" s="247">
        <v>21823.200000000001</v>
      </c>
      <c r="AO3232" s="226" t="s">
        <v>17775</v>
      </c>
      <c r="AP3232" s="227">
        <v>87692.23</v>
      </c>
      <c r="AR3232" s="207" t="s">
        <v>17688</v>
      </c>
      <c r="AS3232" s="208">
        <v>99500.81</v>
      </c>
      <c r="AT3232" s="93"/>
      <c r="AU3232" s="199" t="s">
        <v>32865</v>
      </c>
      <c r="AV3232" s="200">
        <v>13697.74</v>
      </c>
      <c r="BD3232" s="263"/>
      <c r="BE3232" s="264"/>
      <c r="BG3232" s="252" t="s">
        <v>10027</v>
      </c>
      <c r="BH3232" s="253">
        <v>211823.71</v>
      </c>
      <c r="BJ3232" s="230" t="s">
        <v>44085</v>
      </c>
      <c r="BK3232" s="231">
        <v>17070</v>
      </c>
      <c r="BM3232" s="209" t="s">
        <v>8136</v>
      </c>
      <c r="BN3232" s="210">
        <v>50680</v>
      </c>
    </row>
    <row r="3233" spans="17:66" x14ac:dyDescent="0.55000000000000004">
      <c r="Q3233" s="224" t="s">
        <v>43760</v>
      </c>
      <c r="R3233" s="224"/>
      <c r="S3233" s="225">
        <v>9876</v>
      </c>
      <c r="U3233" s="203" t="s">
        <v>5193</v>
      </c>
      <c r="V3233" s="203"/>
      <c r="W3233" s="204">
        <v>523</v>
      </c>
      <c r="AF3233" t="s">
        <v>53582</v>
      </c>
      <c r="AG3233" s="284">
        <v>11240.58</v>
      </c>
      <c r="AI3233" s="276" t="s">
        <v>42380</v>
      </c>
      <c r="AJ3233" s="277">
        <v>586.27</v>
      </c>
      <c r="AL3233" s="246" t="s">
        <v>34781</v>
      </c>
      <c r="AM3233" s="247">
        <v>61055.25</v>
      </c>
      <c r="AO3233" s="226" t="s">
        <v>17776</v>
      </c>
      <c r="AP3233" s="227">
        <v>8062.84</v>
      </c>
      <c r="AR3233" s="207" t="s">
        <v>17689</v>
      </c>
      <c r="AS3233" s="208">
        <v>7250.63</v>
      </c>
      <c r="AT3233" s="93"/>
      <c r="AU3233" s="199" t="s">
        <v>32866</v>
      </c>
      <c r="AV3233" s="200">
        <v>40907.54</v>
      </c>
      <c r="BD3233" s="263"/>
      <c r="BE3233" s="264"/>
      <c r="BG3233" s="252" t="s">
        <v>10028</v>
      </c>
      <c r="BH3233" s="253">
        <v>79664.7</v>
      </c>
      <c r="BJ3233" s="230" t="s">
        <v>44089</v>
      </c>
      <c r="BK3233" s="231">
        <v>9876</v>
      </c>
      <c r="BM3233" s="209" t="s">
        <v>8414</v>
      </c>
      <c r="BN3233" s="210">
        <v>131032</v>
      </c>
    </row>
    <row r="3234" spans="17:66" x14ac:dyDescent="0.55000000000000004">
      <c r="Q3234" s="224" t="s">
        <v>43762</v>
      </c>
      <c r="R3234" s="224"/>
      <c r="S3234" s="225">
        <v>30849</v>
      </c>
      <c r="U3234" s="203" t="s">
        <v>5196</v>
      </c>
      <c r="V3234" s="203"/>
      <c r="W3234" s="204">
        <v>916</v>
      </c>
      <c r="AF3234" t="s">
        <v>50366</v>
      </c>
      <c r="AG3234" s="284">
        <v>16351.61</v>
      </c>
      <c r="AI3234" s="276" t="s">
        <v>49850</v>
      </c>
      <c r="AJ3234" s="277">
        <v>288.12</v>
      </c>
      <c r="AL3234" s="246" t="s">
        <v>55932</v>
      </c>
      <c r="AM3234" s="247">
        <v>38216.79</v>
      </c>
      <c r="AO3234" s="226" t="s">
        <v>51975</v>
      </c>
      <c r="AP3234" s="227">
        <v>7038.71</v>
      </c>
      <c r="AR3234" s="207" t="s">
        <v>17690</v>
      </c>
      <c r="AS3234" s="208">
        <v>31050.5</v>
      </c>
      <c r="AT3234" s="93"/>
      <c r="AU3234" s="199" t="s">
        <v>32867</v>
      </c>
      <c r="AV3234" s="200">
        <v>317.95</v>
      </c>
      <c r="BD3234" s="263"/>
      <c r="BE3234" s="264"/>
      <c r="BG3234" s="252" t="s">
        <v>10029</v>
      </c>
      <c r="BH3234" s="253">
        <v>148736.5</v>
      </c>
      <c r="BJ3234" s="230" t="s">
        <v>44091</v>
      </c>
      <c r="BK3234" s="231">
        <v>30849</v>
      </c>
      <c r="BM3234" s="209" t="s">
        <v>8584</v>
      </c>
      <c r="BN3234" s="210">
        <v>235206</v>
      </c>
    </row>
    <row r="3235" spans="17:66" x14ac:dyDescent="0.55000000000000004">
      <c r="Q3235" s="224" t="s">
        <v>43763</v>
      </c>
      <c r="R3235" s="224"/>
      <c r="S3235" s="225">
        <v>720</v>
      </c>
      <c r="U3235" s="203" t="s">
        <v>5112</v>
      </c>
      <c r="V3235" s="203"/>
      <c r="W3235" s="204">
        <v>31018.37</v>
      </c>
      <c r="AF3235" t="s">
        <v>50367</v>
      </c>
      <c r="AG3235" s="284">
        <v>45172.02</v>
      </c>
      <c r="AI3235" s="276" t="s">
        <v>60350</v>
      </c>
      <c r="AJ3235" s="277">
        <v>-155.97999999999999</v>
      </c>
      <c r="AL3235" s="246" t="s">
        <v>57326</v>
      </c>
      <c r="AM3235" s="247">
        <v>5989.5</v>
      </c>
      <c r="AO3235" s="226" t="s">
        <v>51976</v>
      </c>
      <c r="AP3235" s="227">
        <v>9915.5400000000009</v>
      </c>
      <c r="AR3235" s="207" t="s">
        <v>17691</v>
      </c>
      <c r="AS3235" s="208">
        <v>18850</v>
      </c>
      <c r="AT3235" s="93"/>
      <c r="AU3235" s="199" t="s">
        <v>32868</v>
      </c>
      <c r="AV3235" s="200">
        <v>43510.03</v>
      </c>
      <c r="BD3235" s="263"/>
      <c r="BE3235" s="264"/>
      <c r="BG3235" s="252" t="s">
        <v>10030</v>
      </c>
      <c r="BH3235" s="253">
        <v>107585.28</v>
      </c>
      <c r="BJ3235" s="230" t="s">
        <v>44092</v>
      </c>
      <c r="BK3235" s="231">
        <v>720</v>
      </c>
      <c r="BM3235" s="209" t="s">
        <v>8794</v>
      </c>
      <c r="BN3235" s="210">
        <v>158527</v>
      </c>
    </row>
    <row r="3236" spans="17:66" x14ac:dyDescent="0.55000000000000004">
      <c r="Q3236" s="224" t="s">
        <v>43765</v>
      </c>
      <c r="R3236" s="224"/>
      <c r="S3236" s="225">
        <v>1341</v>
      </c>
      <c r="U3236" s="203" t="s">
        <v>5197</v>
      </c>
      <c r="V3236" s="203"/>
      <c r="W3236" s="204">
        <v>698</v>
      </c>
      <c r="AF3236" t="s">
        <v>50368</v>
      </c>
      <c r="AG3236" s="284">
        <v>12141.72</v>
      </c>
      <c r="AI3236" s="276" t="s">
        <v>60351</v>
      </c>
      <c r="AJ3236" s="277">
        <v>26.39</v>
      </c>
      <c r="AL3236" s="246" t="s">
        <v>59534</v>
      </c>
      <c r="AM3236" s="247">
        <v>48.76</v>
      </c>
      <c r="AO3236" s="226" t="s">
        <v>17777</v>
      </c>
      <c r="AP3236" s="227">
        <v>7409.33</v>
      </c>
      <c r="AR3236" s="207" t="s">
        <v>17692</v>
      </c>
      <c r="AS3236" s="208">
        <v>2520</v>
      </c>
      <c r="AT3236" s="93"/>
      <c r="AU3236" s="199" t="s">
        <v>32869</v>
      </c>
      <c r="AV3236" s="200">
        <v>6664.6</v>
      </c>
      <c r="BD3236" s="263"/>
      <c r="BE3236" s="264"/>
      <c r="BG3236" s="252" t="s">
        <v>10031</v>
      </c>
      <c r="BH3236" s="253">
        <v>102528.82</v>
      </c>
      <c r="BJ3236" s="230" t="s">
        <v>44094</v>
      </c>
      <c r="BK3236" s="231">
        <v>1341</v>
      </c>
      <c r="BM3236" s="209" t="s">
        <v>9083</v>
      </c>
      <c r="BN3236" s="210">
        <v>154060</v>
      </c>
    </row>
    <row r="3237" spans="17:66" x14ac:dyDescent="0.55000000000000004">
      <c r="Q3237" s="224" t="s">
        <v>43773</v>
      </c>
      <c r="R3237" s="224"/>
      <c r="S3237" s="225">
        <v>5053</v>
      </c>
      <c r="U3237" s="203" t="s">
        <v>5198</v>
      </c>
      <c r="V3237" s="203"/>
      <c r="W3237" s="204">
        <v>1776.23</v>
      </c>
      <c r="AF3237" t="s">
        <v>53584</v>
      </c>
      <c r="AG3237" s="284">
        <v>3687.46</v>
      </c>
      <c r="AI3237" s="276" t="s">
        <v>69966</v>
      </c>
      <c r="AJ3237" s="277">
        <v>875</v>
      </c>
      <c r="AL3237" s="246" t="s">
        <v>36140</v>
      </c>
      <c r="AM3237" s="247">
        <v>1496.03</v>
      </c>
      <c r="AO3237" s="226" t="s">
        <v>17778</v>
      </c>
      <c r="AP3237" s="227">
        <v>6754.05</v>
      </c>
      <c r="AR3237" s="207" t="s">
        <v>17693</v>
      </c>
      <c r="AS3237" s="208">
        <v>500000</v>
      </c>
      <c r="AT3237" s="93"/>
      <c r="AU3237" s="199" t="s">
        <v>32870</v>
      </c>
      <c r="AV3237" s="200">
        <v>42226.27</v>
      </c>
      <c r="BD3237" s="263"/>
      <c r="BE3237" s="264"/>
      <c r="BG3237" s="252" t="s">
        <v>10032</v>
      </c>
      <c r="BH3237" s="253">
        <v>226459.48</v>
      </c>
      <c r="BJ3237" s="230" t="s">
        <v>44102</v>
      </c>
      <c r="BK3237" s="231">
        <v>5053</v>
      </c>
      <c r="BM3237" s="209" t="s">
        <v>9394</v>
      </c>
      <c r="BN3237" s="210">
        <v>854419.77</v>
      </c>
    </row>
    <row r="3238" spans="17:66" x14ac:dyDescent="0.55000000000000004">
      <c r="Q3238" s="224" t="s">
        <v>43776</v>
      </c>
      <c r="R3238" s="224"/>
      <c r="S3238" s="225">
        <v>1557</v>
      </c>
      <c r="U3238" s="203" t="s">
        <v>5199</v>
      </c>
      <c r="V3238" s="203"/>
      <c r="W3238" s="204">
        <v>2660</v>
      </c>
      <c r="AF3238" t="s">
        <v>71650</v>
      </c>
      <c r="AG3238" s="284">
        <v>2300.39</v>
      </c>
      <c r="AI3238" s="276" t="s">
        <v>42381</v>
      </c>
      <c r="AJ3238" s="277">
        <v>1825.02</v>
      </c>
      <c r="AL3238" s="246" t="s">
        <v>34782</v>
      </c>
      <c r="AM3238" s="247">
        <v>20000</v>
      </c>
      <c r="AO3238" s="226" t="s">
        <v>17779</v>
      </c>
      <c r="AP3238" s="227">
        <v>524769.04</v>
      </c>
      <c r="AR3238" s="207" t="s">
        <v>17694</v>
      </c>
      <c r="AS3238" s="208">
        <v>167.5</v>
      </c>
      <c r="AT3238" s="93"/>
      <c r="AU3238" s="199" t="s">
        <v>32871</v>
      </c>
      <c r="AV3238" s="200">
        <v>6664</v>
      </c>
      <c r="BD3238" s="263"/>
      <c r="BE3238" s="264"/>
      <c r="BG3238" s="252" t="s">
        <v>10033</v>
      </c>
      <c r="BH3238" s="253">
        <v>145684.01</v>
      </c>
      <c r="BJ3238" s="230" t="s">
        <v>44105</v>
      </c>
      <c r="BK3238" s="231">
        <v>1557</v>
      </c>
      <c r="BM3238" s="209" t="s">
        <v>9597</v>
      </c>
      <c r="BN3238" s="210">
        <v>37400</v>
      </c>
    </row>
    <row r="3239" spans="17:66" x14ac:dyDescent="0.55000000000000004">
      <c r="Q3239" s="224" t="s">
        <v>43780</v>
      </c>
      <c r="R3239" s="224"/>
      <c r="S3239" s="225">
        <v>43031</v>
      </c>
      <c r="U3239" s="203" t="s">
        <v>5045</v>
      </c>
      <c r="V3239" s="203"/>
      <c r="W3239" s="204">
        <v>1162.6400000000001</v>
      </c>
      <c r="AF3239" t="s">
        <v>39435</v>
      </c>
      <c r="AG3239" s="284">
        <v>93122.25</v>
      </c>
      <c r="AI3239" s="276" t="s">
        <v>42382</v>
      </c>
      <c r="AJ3239" s="277">
        <v>31737.73</v>
      </c>
      <c r="AL3239" s="246" t="s">
        <v>40197</v>
      </c>
      <c r="AM3239" s="247">
        <v>685783.22</v>
      </c>
      <c r="AO3239" s="226" t="s">
        <v>47877</v>
      </c>
      <c r="AP3239" s="227">
        <v>11136.92</v>
      </c>
      <c r="AR3239" s="207" t="s">
        <v>17695</v>
      </c>
      <c r="AS3239" s="208">
        <v>125429.66</v>
      </c>
      <c r="AT3239" s="93"/>
      <c r="AU3239" s="199" t="s">
        <v>14348</v>
      </c>
      <c r="AV3239" s="200">
        <v>97356</v>
      </c>
      <c r="BD3239" s="263"/>
      <c r="BE3239" s="264"/>
      <c r="BG3239" s="252" t="s">
        <v>10034</v>
      </c>
      <c r="BH3239" s="253">
        <v>2902105.57</v>
      </c>
      <c r="BJ3239" s="230" t="s">
        <v>44109</v>
      </c>
      <c r="BK3239" s="231">
        <v>43031</v>
      </c>
      <c r="BM3239" s="209" t="s">
        <v>10970</v>
      </c>
      <c r="BN3239" s="210">
        <v>30863.5</v>
      </c>
    </row>
    <row r="3240" spans="17:66" x14ac:dyDescent="0.55000000000000004">
      <c r="Q3240" s="224" t="s">
        <v>43781</v>
      </c>
      <c r="R3240" s="224"/>
      <c r="S3240" s="225">
        <v>28801</v>
      </c>
      <c r="U3240" s="203" t="s">
        <v>5200</v>
      </c>
      <c r="V3240" s="203"/>
      <c r="W3240" s="204">
        <v>1744</v>
      </c>
      <c r="AF3240" t="s">
        <v>53586</v>
      </c>
      <c r="AG3240" s="284">
        <v>31041.99</v>
      </c>
      <c r="AI3240" s="276" t="s">
        <v>60352</v>
      </c>
      <c r="AJ3240" s="277">
        <v>19099.98</v>
      </c>
      <c r="AL3240" s="246" t="s">
        <v>59535</v>
      </c>
      <c r="AM3240" s="247">
        <v>362.81</v>
      </c>
      <c r="AO3240" s="226" t="s">
        <v>51977</v>
      </c>
      <c r="AP3240" s="227">
        <v>128806.63</v>
      </c>
      <c r="AR3240" s="207" t="s">
        <v>13269</v>
      </c>
      <c r="AS3240" s="208">
        <v>914099.85</v>
      </c>
      <c r="AT3240" s="93"/>
      <c r="AU3240" s="199" t="s">
        <v>14349</v>
      </c>
      <c r="AV3240" s="200">
        <v>29856.720000000001</v>
      </c>
      <c r="BD3240" s="263"/>
      <c r="BE3240" s="264"/>
      <c r="BG3240" s="252" t="s">
        <v>10035</v>
      </c>
      <c r="BH3240" s="253">
        <v>86101.53</v>
      </c>
      <c r="BJ3240" s="230" t="s">
        <v>44110</v>
      </c>
      <c r="BK3240" s="231">
        <v>28801</v>
      </c>
      <c r="BM3240" s="209" t="s">
        <v>9678</v>
      </c>
      <c r="BN3240" s="210">
        <v>42090.23</v>
      </c>
    </row>
    <row r="3241" spans="17:66" x14ac:dyDescent="0.55000000000000004">
      <c r="Q3241" s="224" t="s">
        <v>43785</v>
      </c>
      <c r="R3241" s="224"/>
      <c r="S3241" s="225">
        <v>2012</v>
      </c>
      <c r="U3241" s="203" t="s">
        <v>5115</v>
      </c>
      <c r="V3241" s="203"/>
      <c r="W3241" s="204">
        <v>63839.33</v>
      </c>
      <c r="AF3241" t="s">
        <v>26714</v>
      </c>
      <c r="AG3241" s="284">
        <v>368412.78</v>
      </c>
      <c r="AI3241" s="276" t="s">
        <v>67432</v>
      </c>
      <c r="AJ3241" s="277">
        <v>0.88</v>
      </c>
      <c r="AL3241" s="246" t="s">
        <v>58486</v>
      </c>
      <c r="AM3241" s="247">
        <v>137405.41</v>
      </c>
      <c r="AO3241" s="226" t="s">
        <v>17780</v>
      </c>
      <c r="AP3241" s="227">
        <v>2325.5</v>
      </c>
      <c r="AR3241" s="207" t="s">
        <v>17696</v>
      </c>
      <c r="AS3241" s="208">
        <v>199777.39</v>
      </c>
      <c r="AT3241" s="93"/>
      <c r="AU3241" s="199" t="s">
        <v>28735</v>
      </c>
      <c r="AV3241" s="200">
        <v>69531.7</v>
      </c>
      <c r="BD3241" s="263"/>
      <c r="BE3241" s="264"/>
      <c r="BG3241" s="252" t="s">
        <v>10036</v>
      </c>
      <c r="BH3241" s="253">
        <v>912800.15</v>
      </c>
      <c r="BJ3241" s="230" t="s">
        <v>44114</v>
      </c>
      <c r="BK3241" s="231">
        <v>2012</v>
      </c>
      <c r="BM3241" s="209" t="s">
        <v>9723</v>
      </c>
      <c r="BN3241" s="210">
        <v>96398.68</v>
      </c>
    </row>
    <row r="3242" spans="17:66" x14ac:dyDescent="0.55000000000000004">
      <c r="Q3242" s="224" t="s">
        <v>43790</v>
      </c>
      <c r="R3242" s="224"/>
      <c r="S3242" s="225">
        <v>1544</v>
      </c>
      <c r="U3242" s="203" t="s">
        <v>5116</v>
      </c>
      <c r="V3242" s="203"/>
      <c r="W3242" s="204">
        <v>11267.9</v>
      </c>
      <c r="AF3242" t="s">
        <v>57797</v>
      </c>
      <c r="AG3242" s="284">
        <v>11961.6</v>
      </c>
      <c r="AI3242" s="276" t="s">
        <v>70496</v>
      </c>
      <c r="AJ3242" s="277">
        <v>-0.88</v>
      </c>
      <c r="AL3242" s="246" t="s">
        <v>34783</v>
      </c>
      <c r="AM3242" s="247">
        <v>119367.83</v>
      </c>
      <c r="AO3242" s="226" t="s">
        <v>17781</v>
      </c>
      <c r="AP3242" s="227">
        <v>177.9</v>
      </c>
      <c r="AR3242" s="207" t="s">
        <v>13270</v>
      </c>
      <c r="AS3242" s="208">
        <v>107456.84</v>
      </c>
      <c r="AT3242" s="93"/>
      <c r="AU3242" s="199" t="s">
        <v>14350</v>
      </c>
      <c r="AV3242" s="200">
        <v>1709.01</v>
      </c>
      <c r="BD3242" s="263"/>
      <c r="BE3242" s="264"/>
      <c r="BG3242" s="252" t="s">
        <v>10037</v>
      </c>
      <c r="BH3242" s="253">
        <v>289993.03999999998</v>
      </c>
      <c r="BJ3242" s="230" t="s">
        <v>44119</v>
      </c>
      <c r="BK3242" s="231">
        <v>1544</v>
      </c>
      <c r="BM3242" s="209" t="s">
        <v>11662</v>
      </c>
      <c r="BN3242" s="210">
        <v>29401.87</v>
      </c>
    </row>
    <row r="3243" spans="17:66" x14ac:dyDescent="0.55000000000000004">
      <c r="Q3243" s="224" t="s">
        <v>43796</v>
      </c>
      <c r="R3243" s="224"/>
      <c r="S3243" s="225">
        <v>1058.3599999999999</v>
      </c>
      <c r="U3243" s="203" t="s">
        <v>5046</v>
      </c>
      <c r="V3243" s="203"/>
      <c r="W3243" s="204">
        <v>21854.61</v>
      </c>
      <c r="AF3243" t="s">
        <v>70751</v>
      </c>
      <c r="AG3243" s="284">
        <v>3008.73</v>
      </c>
      <c r="AI3243" s="276" t="s">
        <v>67433</v>
      </c>
      <c r="AJ3243" s="277">
        <v>9926.2099999999991</v>
      </c>
      <c r="AL3243" s="246" t="s">
        <v>34784</v>
      </c>
      <c r="AM3243" s="247">
        <v>376909.03</v>
      </c>
      <c r="AO3243" s="226" t="s">
        <v>17782</v>
      </c>
      <c r="AP3243" s="227">
        <v>504.17</v>
      </c>
      <c r="AR3243" s="207" t="s">
        <v>13271</v>
      </c>
      <c r="AS3243" s="208">
        <v>1757837.79</v>
      </c>
      <c r="AT3243" s="93"/>
      <c r="AU3243" s="199" t="s">
        <v>14351</v>
      </c>
      <c r="AV3243" s="200">
        <v>96601.46</v>
      </c>
      <c r="BD3243" s="263"/>
      <c r="BE3243" s="264"/>
      <c r="BG3243" s="252" t="s">
        <v>10038</v>
      </c>
      <c r="BH3243" s="253">
        <v>17626.189999999999</v>
      </c>
      <c r="BJ3243" s="230" t="s">
        <v>44125</v>
      </c>
      <c r="BK3243" s="231">
        <v>1058.3599999999999</v>
      </c>
      <c r="BM3243" s="209" t="s">
        <v>9989</v>
      </c>
      <c r="BN3243" s="210">
        <v>2778288.05</v>
      </c>
    </row>
    <row r="3244" spans="17:66" x14ac:dyDescent="0.55000000000000004">
      <c r="Q3244" s="224" t="s">
        <v>43799</v>
      </c>
      <c r="R3244" s="224"/>
      <c r="S3244" s="225">
        <v>2000</v>
      </c>
      <c r="U3244" s="203" t="s">
        <v>5120</v>
      </c>
      <c r="V3244" s="203"/>
      <c r="W3244" s="204">
        <v>25816.5</v>
      </c>
      <c r="AF3244" t="s">
        <v>57798</v>
      </c>
      <c r="AG3244" s="284">
        <v>9117638.3399999999</v>
      </c>
      <c r="AI3244" s="276" t="s">
        <v>69716</v>
      </c>
      <c r="AJ3244" s="277">
        <v>3000</v>
      </c>
      <c r="AL3244" s="246" t="s">
        <v>34785</v>
      </c>
      <c r="AM3244" s="247">
        <v>109651.87</v>
      </c>
      <c r="AO3244" s="226" t="s">
        <v>51978</v>
      </c>
      <c r="AP3244" s="227">
        <v>5750.76</v>
      </c>
      <c r="AR3244" s="207" t="s">
        <v>17697</v>
      </c>
      <c r="AS3244" s="208">
        <v>437909.35</v>
      </c>
      <c r="AT3244" s="93"/>
      <c r="AU3244" s="199" t="s">
        <v>14352</v>
      </c>
      <c r="AV3244" s="200">
        <v>14993.26</v>
      </c>
      <c r="BD3244" s="263"/>
      <c r="BE3244" s="264"/>
      <c r="BG3244" s="252" t="s">
        <v>10039</v>
      </c>
      <c r="BH3244" s="253">
        <v>163299.87</v>
      </c>
      <c r="BJ3244" s="230" t="s">
        <v>44130</v>
      </c>
      <c r="BK3244" s="231">
        <v>2000</v>
      </c>
      <c r="BM3244" s="209" t="s">
        <v>6811</v>
      </c>
      <c r="BN3244" s="210">
        <v>10960</v>
      </c>
    </row>
    <row r="3245" spans="17:66" x14ac:dyDescent="0.55000000000000004">
      <c r="Q3245" s="224" t="s">
        <v>43800</v>
      </c>
      <c r="R3245" s="224"/>
      <c r="S3245" s="225">
        <v>394</v>
      </c>
      <c r="U3245" s="203" t="s">
        <v>5047</v>
      </c>
      <c r="V3245" s="203"/>
      <c r="W3245" s="204">
        <v>7668.18</v>
      </c>
      <c r="AF3245" t="s">
        <v>71651</v>
      </c>
      <c r="AG3245">
        <v>500</v>
      </c>
      <c r="AI3245" s="276" t="s">
        <v>70497</v>
      </c>
      <c r="AJ3245" s="277">
        <v>5000</v>
      </c>
      <c r="AL3245" s="246" t="s">
        <v>58846</v>
      </c>
      <c r="AM3245" s="247">
        <v>34000</v>
      </c>
      <c r="AO3245" s="226" t="s">
        <v>51979</v>
      </c>
      <c r="AP3245" s="227">
        <v>55.26</v>
      </c>
      <c r="AR3245" s="207" t="s">
        <v>17698</v>
      </c>
      <c r="AS3245" s="208">
        <v>7000</v>
      </c>
      <c r="AT3245" s="93"/>
      <c r="AU3245" s="199" t="s">
        <v>14353</v>
      </c>
      <c r="AV3245" s="200">
        <v>35355.57</v>
      </c>
      <c r="BD3245" s="263"/>
      <c r="BE3245" s="264"/>
      <c r="BG3245" s="252" t="s">
        <v>10040</v>
      </c>
      <c r="BH3245" s="253">
        <v>87190.09</v>
      </c>
      <c r="BJ3245" s="230" t="s">
        <v>44131</v>
      </c>
      <c r="BK3245" s="231">
        <v>394</v>
      </c>
      <c r="BM3245" s="209" t="s">
        <v>7491</v>
      </c>
      <c r="BN3245" s="210">
        <v>75644</v>
      </c>
    </row>
    <row r="3246" spans="17:66" x14ac:dyDescent="0.55000000000000004">
      <c r="Q3246" s="224" t="s">
        <v>43807</v>
      </c>
      <c r="R3246" s="224"/>
      <c r="S3246" s="225">
        <v>30000</v>
      </c>
      <c r="U3246" s="203" t="s">
        <v>5048</v>
      </c>
      <c r="V3246" s="203"/>
      <c r="W3246" s="204">
        <v>110701.19</v>
      </c>
      <c r="AF3246" t="s">
        <v>58665</v>
      </c>
      <c r="AG3246">
        <v>298.20999999999998</v>
      </c>
      <c r="AI3246" s="276" t="s">
        <v>60353</v>
      </c>
      <c r="AJ3246" s="277">
        <v>4365.8599999999997</v>
      </c>
      <c r="AL3246" s="246" t="s">
        <v>54981</v>
      </c>
      <c r="AM3246" s="247">
        <v>10345.549999999999</v>
      </c>
      <c r="AO3246" s="226" t="s">
        <v>44612</v>
      </c>
      <c r="AP3246" s="227">
        <v>498.66</v>
      </c>
      <c r="AR3246" s="207" t="s">
        <v>17699</v>
      </c>
      <c r="AS3246" s="208">
        <v>535.51</v>
      </c>
      <c r="AT3246" s="93"/>
      <c r="AU3246" s="199" t="s">
        <v>14354</v>
      </c>
      <c r="AV3246" s="200">
        <v>2794.95</v>
      </c>
      <c r="BD3246" s="263"/>
      <c r="BE3246" s="264"/>
      <c r="BG3246" s="252" t="s">
        <v>10041</v>
      </c>
      <c r="BH3246" s="253">
        <v>61047.17</v>
      </c>
      <c r="BJ3246" s="230" t="s">
        <v>44139</v>
      </c>
      <c r="BK3246" s="231">
        <v>30000</v>
      </c>
      <c r="BM3246" s="209" t="s">
        <v>7894</v>
      </c>
      <c r="BN3246" s="210">
        <v>4128</v>
      </c>
    </row>
    <row r="3247" spans="17:66" x14ac:dyDescent="0.55000000000000004">
      <c r="Q3247" s="224" t="s">
        <v>43810</v>
      </c>
      <c r="R3247" s="224"/>
      <c r="S3247" s="225">
        <v>14444</v>
      </c>
      <c r="U3247" s="203" t="s">
        <v>5122</v>
      </c>
      <c r="V3247" s="203"/>
      <c r="W3247" s="204">
        <v>40659.089999999997</v>
      </c>
      <c r="AF3247" t="s">
        <v>66709</v>
      </c>
      <c r="AG3247" s="284">
        <v>2383.8000000000002</v>
      </c>
      <c r="AI3247" s="276" t="s">
        <v>60354</v>
      </c>
      <c r="AJ3247" s="277">
        <v>180.97</v>
      </c>
      <c r="AL3247" s="246" t="s">
        <v>64109</v>
      </c>
      <c r="AM3247" s="247">
        <v>288498.69</v>
      </c>
      <c r="AO3247" s="226" t="s">
        <v>38959</v>
      </c>
      <c r="AP3247" s="227">
        <v>85659.199999999997</v>
      </c>
      <c r="AR3247" s="207" t="s">
        <v>17700</v>
      </c>
      <c r="AS3247" s="208">
        <v>1517.6</v>
      </c>
      <c r="AT3247" s="93"/>
      <c r="AU3247" s="199" t="s">
        <v>28739</v>
      </c>
      <c r="AV3247" s="200">
        <v>40907.54</v>
      </c>
      <c r="BD3247" s="263"/>
      <c r="BE3247" s="264"/>
      <c r="BG3247" s="252" t="s">
        <v>10042</v>
      </c>
      <c r="BH3247" s="253">
        <v>74383.350000000006</v>
      </c>
      <c r="BJ3247" s="230" t="s">
        <v>44142</v>
      </c>
      <c r="BK3247" s="231">
        <v>14444</v>
      </c>
      <c r="BM3247" s="209" t="s">
        <v>8137</v>
      </c>
      <c r="BN3247" s="210">
        <v>5566</v>
      </c>
    </row>
    <row r="3248" spans="17:66" x14ac:dyDescent="0.55000000000000004">
      <c r="Q3248" s="224" t="s">
        <v>43815</v>
      </c>
      <c r="R3248" s="224"/>
      <c r="S3248" s="225">
        <v>18133</v>
      </c>
      <c r="U3248" s="203" t="s">
        <v>5125</v>
      </c>
      <c r="V3248" s="203"/>
      <c r="W3248" s="204">
        <v>807.62</v>
      </c>
      <c r="AF3248" t="s">
        <v>71652</v>
      </c>
      <c r="AG3248">
        <v>950.02</v>
      </c>
      <c r="AI3248" s="276" t="s">
        <v>60355</v>
      </c>
      <c r="AJ3248" s="277">
        <v>1097.1099999999999</v>
      </c>
      <c r="AL3248" s="246" t="s">
        <v>38973</v>
      </c>
      <c r="AM3248" s="247">
        <v>999.78</v>
      </c>
      <c r="AO3248" s="226" t="s">
        <v>40189</v>
      </c>
      <c r="AP3248" s="227">
        <v>6996.8</v>
      </c>
      <c r="AR3248" s="207" t="s">
        <v>17701</v>
      </c>
      <c r="AS3248" s="208">
        <v>21842.89</v>
      </c>
      <c r="AT3248" s="93"/>
      <c r="AU3248" s="199" t="s">
        <v>32872</v>
      </c>
      <c r="AV3248" s="200">
        <v>317.95</v>
      </c>
      <c r="BD3248" s="263"/>
      <c r="BE3248" s="264"/>
      <c r="BG3248" s="252" t="s">
        <v>10043</v>
      </c>
      <c r="BH3248" s="253">
        <v>326473.61</v>
      </c>
      <c r="BJ3248" s="230" t="s">
        <v>44148</v>
      </c>
      <c r="BK3248" s="231">
        <v>18133</v>
      </c>
      <c r="BM3248" s="209" t="s">
        <v>8415</v>
      </c>
      <c r="BN3248" s="210">
        <v>1272</v>
      </c>
    </row>
    <row r="3249" spans="17:66" x14ac:dyDescent="0.55000000000000004">
      <c r="Q3249" s="224" t="s">
        <v>43821</v>
      </c>
      <c r="R3249" s="224"/>
      <c r="S3249" s="225">
        <v>2003</v>
      </c>
      <c r="U3249" s="203" t="s">
        <v>5126</v>
      </c>
      <c r="V3249" s="203"/>
      <c r="W3249" s="204">
        <v>30863.5</v>
      </c>
      <c r="AF3249" t="s">
        <v>71653</v>
      </c>
      <c r="AG3249">
        <v>127.83</v>
      </c>
      <c r="AI3249" s="276" t="s">
        <v>67434</v>
      </c>
      <c r="AJ3249" s="277">
        <v>8415</v>
      </c>
      <c r="AL3249" s="246" t="s">
        <v>54982</v>
      </c>
      <c r="AM3249" s="247">
        <v>218251.68</v>
      </c>
      <c r="AO3249" s="226" t="s">
        <v>38960</v>
      </c>
      <c r="AP3249" s="227">
        <v>6695.36</v>
      </c>
      <c r="AR3249" s="207" t="s">
        <v>17702</v>
      </c>
      <c r="AS3249" s="208">
        <v>6306</v>
      </c>
      <c r="AT3249" s="93"/>
      <c r="AU3249" s="199" t="s">
        <v>32873</v>
      </c>
      <c r="AV3249" s="200">
        <v>43510.03</v>
      </c>
      <c r="BD3249" s="263"/>
      <c r="BE3249" s="264"/>
      <c r="BG3249" s="252" t="s">
        <v>38790</v>
      </c>
      <c r="BH3249" s="253">
        <v>114492.34</v>
      </c>
      <c r="BJ3249" s="230" t="s">
        <v>44154</v>
      </c>
      <c r="BK3249" s="231">
        <v>2003</v>
      </c>
      <c r="BM3249" s="209" t="s">
        <v>8585</v>
      </c>
      <c r="BN3249" s="210">
        <v>6830</v>
      </c>
    </row>
    <row r="3250" spans="17:66" x14ac:dyDescent="0.55000000000000004">
      <c r="Q3250" s="224" t="s">
        <v>43826</v>
      </c>
      <c r="R3250" s="224"/>
      <c r="S3250" s="225">
        <v>2365</v>
      </c>
      <c r="U3250" s="203" t="s">
        <v>3605</v>
      </c>
      <c r="V3250" s="203"/>
      <c r="W3250" s="204">
        <v>33415.35</v>
      </c>
      <c r="AF3250" t="s">
        <v>70759</v>
      </c>
      <c r="AG3250" s="284">
        <v>16873.13</v>
      </c>
      <c r="AI3250" s="276" t="s">
        <v>57386</v>
      </c>
      <c r="AJ3250" s="277">
        <v>45856.68</v>
      </c>
      <c r="AL3250" s="246" t="s">
        <v>58213</v>
      </c>
      <c r="AM3250" s="247">
        <v>155010.97</v>
      </c>
      <c r="AO3250" s="226" t="s">
        <v>38961</v>
      </c>
      <c r="AP3250" s="227">
        <v>20463.84</v>
      </c>
      <c r="AR3250" s="207" t="s">
        <v>17703</v>
      </c>
      <c r="AS3250" s="208">
        <v>998.3</v>
      </c>
      <c r="AT3250" s="93"/>
      <c r="AU3250" s="199" t="s">
        <v>28742</v>
      </c>
      <c r="AV3250" s="200">
        <v>6664.6</v>
      </c>
      <c r="BD3250" s="263"/>
      <c r="BE3250" s="264"/>
      <c r="BG3250" s="252" t="s">
        <v>10044</v>
      </c>
      <c r="BH3250" s="253">
        <v>4690247.55</v>
      </c>
      <c r="BJ3250" s="230" t="s">
        <v>44161</v>
      </c>
      <c r="BK3250" s="231">
        <v>2365</v>
      </c>
      <c r="BM3250" s="209" t="s">
        <v>8795</v>
      </c>
      <c r="BN3250" s="210">
        <v>273</v>
      </c>
    </row>
    <row r="3251" spans="17:66" x14ac:dyDescent="0.55000000000000004">
      <c r="Q3251" s="224" t="s">
        <v>43829</v>
      </c>
      <c r="R3251" s="224"/>
      <c r="S3251" s="225">
        <v>995</v>
      </c>
      <c r="U3251" s="203" t="s">
        <v>5128</v>
      </c>
      <c r="V3251" s="203"/>
      <c r="W3251" s="204">
        <v>1635.18</v>
      </c>
      <c r="AF3251" t="s">
        <v>70760</v>
      </c>
      <c r="AG3251" s="284">
        <v>1290.81</v>
      </c>
      <c r="AI3251" s="276" t="s">
        <v>67435</v>
      </c>
      <c r="AJ3251" s="277">
        <v>45103.3</v>
      </c>
      <c r="AL3251" s="246" t="s">
        <v>38974</v>
      </c>
      <c r="AM3251" s="247">
        <v>3039.93</v>
      </c>
      <c r="AO3251" s="226" t="s">
        <v>38962</v>
      </c>
      <c r="AP3251" s="227">
        <v>10906.08</v>
      </c>
      <c r="AR3251" s="207" t="s">
        <v>17704</v>
      </c>
      <c r="AS3251" s="208">
        <v>900.7</v>
      </c>
      <c r="AT3251" s="93"/>
      <c r="AU3251" s="199" t="s">
        <v>14355</v>
      </c>
      <c r="AV3251" s="200">
        <v>139582.26999999999</v>
      </c>
      <c r="BD3251" s="263"/>
      <c r="BE3251" s="264"/>
      <c r="BG3251" s="252" t="s">
        <v>10045</v>
      </c>
      <c r="BH3251" s="253">
        <v>138321.09</v>
      </c>
      <c r="BJ3251" s="230" t="s">
        <v>44164</v>
      </c>
      <c r="BK3251" s="231">
        <v>995</v>
      </c>
      <c r="BM3251" s="209" t="s">
        <v>9084</v>
      </c>
      <c r="BN3251" s="210">
        <v>61651</v>
      </c>
    </row>
    <row r="3252" spans="17:66" x14ac:dyDescent="0.55000000000000004">
      <c r="Q3252" s="224" t="s">
        <v>46430</v>
      </c>
      <c r="R3252" s="224"/>
      <c r="S3252" s="225">
        <v>3189.08</v>
      </c>
      <c r="U3252" s="203" t="s">
        <v>5129</v>
      </c>
      <c r="V3252" s="203"/>
      <c r="W3252" s="204">
        <v>49877.87</v>
      </c>
      <c r="AF3252" t="s">
        <v>70761</v>
      </c>
      <c r="AG3252" s="284">
        <v>3612.48</v>
      </c>
      <c r="AI3252" s="276" t="s">
        <v>52247</v>
      </c>
      <c r="AJ3252" s="277">
        <v>45000.02</v>
      </c>
      <c r="AL3252" s="246" t="s">
        <v>59536</v>
      </c>
      <c r="AM3252" s="247">
        <v>-1909.79</v>
      </c>
      <c r="AO3252" s="226" t="s">
        <v>17784</v>
      </c>
      <c r="AP3252" s="227">
        <v>2055.3000000000002</v>
      </c>
      <c r="AR3252" s="207" t="s">
        <v>17705</v>
      </c>
      <c r="AS3252" s="208">
        <v>18994</v>
      </c>
      <c r="AT3252" s="93"/>
      <c r="AU3252" s="199" t="s">
        <v>28745</v>
      </c>
      <c r="AV3252" s="200">
        <v>6664</v>
      </c>
      <c r="BD3252" s="263"/>
      <c r="BE3252" s="264"/>
      <c r="BG3252" s="252" t="s">
        <v>10046</v>
      </c>
      <c r="BH3252" s="253">
        <v>57231.46</v>
      </c>
      <c r="BJ3252" s="230" t="s">
        <v>46538</v>
      </c>
      <c r="BK3252" s="231">
        <v>3189.08</v>
      </c>
      <c r="BM3252" s="209" t="s">
        <v>9395</v>
      </c>
      <c r="BN3252" s="210">
        <v>69610</v>
      </c>
    </row>
    <row r="3253" spans="17:66" x14ac:dyDescent="0.55000000000000004">
      <c r="Q3253" s="224" t="s">
        <v>46453</v>
      </c>
      <c r="R3253" s="224"/>
      <c r="S3253" s="225">
        <v>1001</v>
      </c>
      <c r="U3253" s="203" t="s">
        <v>3606</v>
      </c>
      <c r="V3253" s="203"/>
      <c r="W3253" s="204">
        <v>6532.56</v>
      </c>
      <c r="AF3253" t="s">
        <v>71654</v>
      </c>
      <c r="AG3253">
        <v>643.79999999999995</v>
      </c>
      <c r="AI3253" s="276" t="s">
        <v>44747</v>
      </c>
      <c r="AJ3253" s="277">
        <v>38.08</v>
      </c>
      <c r="AL3253" s="246" t="s">
        <v>52032</v>
      </c>
      <c r="AM3253" s="247">
        <v>9.33</v>
      </c>
      <c r="AO3253" s="226" t="s">
        <v>17785</v>
      </c>
      <c r="AP3253" s="227">
        <v>786.21</v>
      </c>
      <c r="AR3253" s="207" t="s">
        <v>17706</v>
      </c>
      <c r="AS3253" s="208">
        <v>3165</v>
      </c>
      <c r="AT3253" s="93"/>
      <c r="AU3253" s="199" t="s">
        <v>14356</v>
      </c>
      <c r="AV3253" s="200">
        <v>1450.07</v>
      </c>
      <c r="BD3253" s="263"/>
      <c r="BE3253" s="264"/>
      <c r="BG3253" s="252" t="s">
        <v>10047</v>
      </c>
      <c r="BH3253" s="253">
        <v>3699882.67</v>
      </c>
      <c r="BJ3253" s="230" t="s">
        <v>46566</v>
      </c>
      <c r="BK3253" s="231">
        <v>1001</v>
      </c>
      <c r="BM3253" s="209" t="s">
        <v>9679</v>
      </c>
      <c r="BN3253" s="210">
        <v>15340.12</v>
      </c>
    </row>
    <row r="3254" spans="17:66" x14ac:dyDescent="0.55000000000000004">
      <c r="Q3254" s="224" t="s">
        <v>46466</v>
      </c>
      <c r="R3254" s="224"/>
      <c r="S3254" s="225">
        <v>3502.64</v>
      </c>
      <c r="U3254" s="203" t="s">
        <v>5210</v>
      </c>
      <c r="V3254" s="203"/>
      <c r="W3254" s="204">
        <v>1177</v>
      </c>
      <c r="AF3254" t="s">
        <v>70762</v>
      </c>
      <c r="AG3254">
        <v>349.93</v>
      </c>
      <c r="AI3254" s="276" t="s">
        <v>46865</v>
      </c>
      <c r="AJ3254" s="277">
        <v>114.24</v>
      </c>
      <c r="AL3254" s="246" t="s">
        <v>47880</v>
      </c>
      <c r="AM3254" s="247">
        <v>471.32</v>
      </c>
      <c r="AO3254" s="226" t="s">
        <v>38963</v>
      </c>
      <c r="AP3254" s="227">
        <v>38356.86</v>
      </c>
      <c r="AR3254" s="207" t="s">
        <v>17707</v>
      </c>
      <c r="AS3254" s="208">
        <v>5050</v>
      </c>
      <c r="AT3254" s="93"/>
      <c r="AU3254" s="199" t="s">
        <v>14357</v>
      </c>
      <c r="AV3254" s="200">
        <v>5595.44</v>
      </c>
      <c r="BD3254" s="263"/>
      <c r="BE3254" s="264"/>
      <c r="BG3254" s="252" t="s">
        <v>10048</v>
      </c>
      <c r="BH3254" s="253">
        <v>70144.44</v>
      </c>
      <c r="BJ3254" s="230" t="s">
        <v>46579</v>
      </c>
      <c r="BK3254" s="231">
        <v>3502.64</v>
      </c>
      <c r="BM3254" s="209" t="s">
        <v>9724</v>
      </c>
      <c r="BN3254" s="210">
        <v>3628.67</v>
      </c>
    </row>
    <row r="3255" spans="17:66" x14ac:dyDescent="0.55000000000000004">
      <c r="Q3255" s="224" t="s">
        <v>46480</v>
      </c>
      <c r="R3255" s="224"/>
      <c r="S3255" s="225">
        <v>315164.89</v>
      </c>
      <c r="U3255" s="203" t="s">
        <v>5133</v>
      </c>
      <c r="V3255" s="203"/>
      <c r="W3255" s="204">
        <v>5137.84</v>
      </c>
      <c r="AF3255" t="s">
        <v>70763</v>
      </c>
      <c r="AG3255" s="284">
        <v>3108.41</v>
      </c>
      <c r="AI3255" s="276" t="s">
        <v>69717</v>
      </c>
      <c r="AJ3255" s="277">
        <v>11002.5</v>
      </c>
      <c r="AL3255" s="246" t="s">
        <v>59537</v>
      </c>
      <c r="AM3255" s="247">
        <v>-28.5</v>
      </c>
      <c r="AO3255" s="226" t="s">
        <v>38964</v>
      </c>
      <c r="AP3255" s="227">
        <v>2301.25</v>
      </c>
      <c r="AR3255" s="207" t="s">
        <v>17708</v>
      </c>
      <c r="AS3255" s="208">
        <v>10098.4</v>
      </c>
      <c r="AT3255" s="93"/>
      <c r="AU3255" s="199" t="s">
        <v>14358</v>
      </c>
      <c r="AV3255" s="200">
        <v>128.31</v>
      </c>
      <c r="BD3255" s="263"/>
      <c r="BE3255" s="264"/>
      <c r="BG3255" s="252" t="s">
        <v>10049</v>
      </c>
      <c r="BH3255" s="253">
        <v>18463191.710000001</v>
      </c>
      <c r="BJ3255" s="230" t="s">
        <v>46594</v>
      </c>
      <c r="BK3255" s="231">
        <v>315164.89</v>
      </c>
      <c r="BM3255" s="209" t="s">
        <v>11663</v>
      </c>
      <c r="BN3255" s="210">
        <v>7673.12</v>
      </c>
    </row>
    <row r="3256" spans="17:66" x14ac:dyDescent="0.55000000000000004">
      <c r="Q3256" s="224" t="s">
        <v>46484</v>
      </c>
      <c r="R3256" s="224"/>
      <c r="S3256" s="225">
        <v>13000</v>
      </c>
      <c r="U3256" s="203" t="s">
        <v>5211</v>
      </c>
      <c r="V3256" s="203"/>
      <c r="W3256" s="204">
        <v>2049</v>
      </c>
      <c r="AF3256" t="s">
        <v>70198</v>
      </c>
      <c r="AG3256" s="284">
        <v>10314.68</v>
      </c>
      <c r="AI3256" s="276" t="s">
        <v>59039</v>
      </c>
      <c r="AJ3256" s="277">
        <v>22844.61</v>
      </c>
      <c r="AL3256" s="246" t="s">
        <v>55933</v>
      </c>
      <c r="AM3256" s="247">
        <v>23127.200000000001</v>
      </c>
      <c r="AO3256" s="226" t="s">
        <v>38965</v>
      </c>
      <c r="AP3256" s="227">
        <v>9038.34</v>
      </c>
      <c r="AR3256" s="207" t="s">
        <v>17709</v>
      </c>
      <c r="AS3256" s="208">
        <v>800</v>
      </c>
      <c r="AT3256" s="93"/>
      <c r="AU3256" s="199" t="s">
        <v>14359</v>
      </c>
      <c r="AV3256" s="200">
        <v>13458.21</v>
      </c>
      <c r="BD3256" s="263"/>
      <c r="BE3256" s="264"/>
      <c r="BG3256" s="252" t="s">
        <v>10050</v>
      </c>
      <c r="BH3256" s="253">
        <v>449898.64</v>
      </c>
      <c r="BJ3256" s="230" t="s">
        <v>46599</v>
      </c>
      <c r="BK3256" s="231">
        <v>13000</v>
      </c>
      <c r="BM3256" s="209" t="s">
        <v>12008</v>
      </c>
      <c r="BN3256" s="210">
        <v>49121.61</v>
      </c>
    </row>
    <row r="3257" spans="17:66" x14ac:dyDescent="0.55000000000000004">
      <c r="Q3257" s="224" t="s">
        <v>46485</v>
      </c>
      <c r="R3257" s="224"/>
      <c r="S3257" s="225">
        <v>10000</v>
      </c>
      <c r="U3257" s="203" t="s">
        <v>5135</v>
      </c>
      <c r="V3257" s="203"/>
      <c r="W3257" s="204">
        <v>33378.550000000003</v>
      </c>
      <c r="AF3257" t="s">
        <v>35564</v>
      </c>
      <c r="AG3257" s="284">
        <v>377191</v>
      </c>
      <c r="AI3257" s="276" t="s">
        <v>60356</v>
      </c>
      <c r="AJ3257" s="277">
        <v>119008.94</v>
      </c>
      <c r="AL3257" s="246" t="s">
        <v>58994</v>
      </c>
      <c r="AM3257" s="247">
        <v>881.8</v>
      </c>
      <c r="AO3257" s="226" t="s">
        <v>40190</v>
      </c>
      <c r="AP3257" s="227">
        <v>4409.12</v>
      </c>
      <c r="AR3257" s="207" t="s">
        <v>17710</v>
      </c>
      <c r="AS3257" s="208">
        <v>1041.5999999999999</v>
      </c>
      <c r="AT3257" s="93"/>
      <c r="AU3257" s="199" t="s">
        <v>14360</v>
      </c>
      <c r="AV3257" s="200">
        <v>41363.08</v>
      </c>
      <c r="BD3257" s="263"/>
      <c r="BE3257" s="264"/>
      <c r="BG3257" s="252" t="s">
        <v>10051</v>
      </c>
      <c r="BH3257" s="253">
        <v>474806.44</v>
      </c>
      <c r="BJ3257" s="230" t="s">
        <v>46600</v>
      </c>
      <c r="BK3257" s="231">
        <v>10000</v>
      </c>
      <c r="BM3257" s="209" t="s">
        <v>9990</v>
      </c>
      <c r="BN3257" s="210">
        <v>311697.52</v>
      </c>
    </row>
    <row r="3258" spans="17:66" x14ac:dyDescent="0.55000000000000004">
      <c r="Q3258" s="224" t="s">
        <v>46486</v>
      </c>
      <c r="R3258" s="224"/>
      <c r="S3258" s="225">
        <v>78111.11</v>
      </c>
      <c r="U3258" s="203" t="s">
        <v>5213</v>
      </c>
      <c r="V3258" s="203"/>
      <c r="W3258" s="204">
        <v>1702.51</v>
      </c>
      <c r="AF3258" t="s">
        <v>35565</v>
      </c>
      <c r="AG3258" s="284">
        <v>37174</v>
      </c>
      <c r="AI3258" s="276" t="s">
        <v>56018</v>
      </c>
      <c r="AJ3258" s="277">
        <v>34878</v>
      </c>
      <c r="AL3258" s="246" t="s">
        <v>55934</v>
      </c>
      <c r="AM3258" s="247">
        <v>1717.22</v>
      </c>
      <c r="AO3258" s="226" t="s">
        <v>17786</v>
      </c>
      <c r="AP3258" s="227">
        <v>584.77</v>
      </c>
      <c r="AR3258" s="207" t="s">
        <v>17711</v>
      </c>
      <c r="AS3258" s="208">
        <v>19140.8</v>
      </c>
      <c r="AT3258" s="93"/>
      <c r="AU3258" s="199" t="s">
        <v>14361</v>
      </c>
      <c r="AV3258" s="200">
        <v>18267.93</v>
      </c>
      <c r="BD3258" s="263"/>
      <c r="BE3258" s="264"/>
      <c r="BG3258" s="252" t="s">
        <v>10052</v>
      </c>
      <c r="BH3258" s="253">
        <v>9864357.75</v>
      </c>
      <c r="BJ3258" s="230" t="s">
        <v>46601</v>
      </c>
      <c r="BK3258" s="231">
        <v>78111.11</v>
      </c>
      <c r="BM3258" s="209" t="s">
        <v>6812</v>
      </c>
      <c r="BN3258" s="210">
        <v>16500</v>
      </c>
    </row>
    <row r="3259" spans="17:66" x14ac:dyDescent="0.55000000000000004">
      <c r="Q3259" s="224" t="s">
        <v>43495</v>
      </c>
      <c r="R3259" s="224"/>
      <c r="S3259" s="225">
        <v>7800</v>
      </c>
      <c r="U3259" s="203" t="s">
        <v>5214</v>
      </c>
      <c r="V3259" s="203"/>
      <c r="W3259" s="204">
        <v>959</v>
      </c>
      <c r="AF3259" t="s">
        <v>57801</v>
      </c>
      <c r="AG3259" s="284">
        <v>2066.23</v>
      </c>
      <c r="AI3259" s="276" t="s">
        <v>67436</v>
      </c>
      <c r="AJ3259" s="277">
        <v>6514.75</v>
      </c>
      <c r="AL3259" s="246" t="s">
        <v>55935</v>
      </c>
      <c r="AM3259" s="247">
        <v>5882.18</v>
      </c>
      <c r="AO3259" s="226" t="s">
        <v>51980</v>
      </c>
      <c r="AP3259" s="227">
        <v>39159.35</v>
      </c>
      <c r="AR3259" s="207" t="s">
        <v>17712</v>
      </c>
      <c r="AS3259" s="208">
        <v>1464.31</v>
      </c>
      <c r="AT3259" s="93"/>
      <c r="AU3259" s="199" t="s">
        <v>32874</v>
      </c>
      <c r="AV3259" s="200">
        <v>3516.91</v>
      </c>
      <c r="BD3259" s="263"/>
      <c r="BE3259" s="264"/>
      <c r="BG3259" s="252" t="s">
        <v>10054</v>
      </c>
      <c r="BH3259" s="253">
        <v>13859017.380000001</v>
      </c>
      <c r="BJ3259" s="230" t="s">
        <v>43514</v>
      </c>
      <c r="BK3259" s="231">
        <v>7800</v>
      </c>
      <c r="BM3259" s="209" t="s">
        <v>6989</v>
      </c>
      <c r="BN3259" s="210">
        <v>99</v>
      </c>
    </row>
    <row r="3260" spans="17:66" x14ac:dyDescent="0.55000000000000004">
      <c r="Q3260" s="224" t="s">
        <v>43497</v>
      </c>
      <c r="R3260" s="224"/>
      <c r="S3260" s="225">
        <v>12600</v>
      </c>
      <c r="U3260" s="203" t="s">
        <v>5136</v>
      </c>
      <c r="V3260" s="203"/>
      <c r="W3260" s="204">
        <v>13722.14</v>
      </c>
      <c r="AF3260" t="s">
        <v>35566</v>
      </c>
      <c r="AG3260">
        <v>324</v>
      </c>
      <c r="AI3260" s="276" t="s">
        <v>47935</v>
      </c>
      <c r="AJ3260" s="277">
        <v>522.79999999999995</v>
      </c>
      <c r="AL3260" s="246" t="s">
        <v>55936</v>
      </c>
      <c r="AM3260" s="247">
        <v>6055.29</v>
      </c>
      <c r="AO3260" s="226" t="s">
        <v>42273</v>
      </c>
      <c r="AP3260" s="227">
        <v>43012.3</v>
      </c>
      <c r="AR3260" s="207" t="s">
        <v>17713</v>
      </c>
      <c r="AS3260" s="208">
        <v>19527.689999999999</v>
      </c>
      <c r="AT3260" s="93"/>
      <c r="AU3260" s="199" t="s">
        <v>32875</v>
      </c>
      <c r="AV3260" s="200">
        <v>17524.2</v>
      </c>
      <c r="BD3260" s="263"/>
      <c r="BE3260" s="264"/>
      <c r="BG3260" s="252" t="s">
        <v>10055</v>
      </c>
      <c r="BH3260" s="253">
        <v>2296227.94</v>
      </c>
      <c r="BJ3260" s="230" t="s">
        <v>43517</v>
      </c>
      <c r="BK3260" s="231">
        <v>12600</v>
      </c>
      <c r="BM3260" s="209" t="s">
        <v>7210</v>
      </c>
      <c r="BN3260" s="210">
        <v>1003</v>
      </c>
    </row>
    <row r="3261" spans="17:66" x14ac:dyDescent="0.55000000000000004">
      <c r="Q3261" s="224" t="s">
        <v>43499</v>
      </c>
      <c r="R3261" s="224"/>
      <c r="S3261" s="225">
        <v>1354.5</v>
      </c>
      <c r="U3261" s="203" t="s">
        <v>3607</v>
      </c>
      <c r="V3261" s="203"/>
      <c r="W3261" s="204">
        <v>602.84</v>
      </c>
      <c r="AF3261" t="s">
        <v>35567</v>
      </c>
      <c r="AG3261" s="284">
        <v>82116.490000000005</v>
      </c>
      <c r="AI3261" s="276" t="s">
        <v>59561</v>
      </c>
      <c r="AJ3261" s="277">
        <v>18600.05</v>
      </c>
      <c r="AL3261" s="246" t="s">
        <v>58995</v>
      </c>
      <c r="AM3261" s="247">
        <v>17350</v>
      </c>
      <c r="AO3261" s="226" t="s">
        <v>17787</v>
      </c>
      <c r="AP3261" s="227">
        <v>844192.55</v>
      </c>
      <c r="AR3261" s="207" t="s">
        <v>17714</v>
      </c>
      <c r="AS3261" s="208">
        <v>25570.2</v>
      </c>
      <c r="AT3261" s="93"/>
      <c r="AU3261" s="199" t="s">
        <v>32876</v>
      </c>
      <c r="AV3261" s="200">
        <v>409.13</v>
      </c>
      <c r="BD3261" s="263"/>
      <c r="BE3261" s="264"/>
      <c r="BG3261" s="252" t="s">
        <v>10056</v>
      </c>
      <c r="BH3261" s="253">
        <v>447519.86</v>
      </c>
      <c r="BJ3261" s="230" t="s">
        <v>43520</v>
      </c>
      <c r="BK3261" s="231">
        <v>1354.5</v>
      </c>
      <c r="BM3261" s="209" t="s">
        <v>7492</v>
      </c>
      <c r="BN3261" s="210">
        <v>30615</v>
      </c>
    </row>
    <row r="3262" spans="17:66" x14ac:dyDescent="0.55000000000000004">
      <c r="Q3262" s="224" t="s">
        <v>43501</v>
      </c>
      <c r="R3262" s="224"/>
      <c r="S3262" s="225">
        <v>3890.4</v>
      </c>
      <c r="U3262" s="203" t="s">
        <v>5217</v>
      </c>
      <c r="V3262" s="203"/>
      <c r="W3262" s="204">
        <v>4271</v>
      </c>
      <c r="AF3262" t="s">
        <v>35568</v>
      </c>
      <c r="AG3262" s="284">
        <v>300778</v>
      </c>
      <c r="AI3262" s="276" t="s">
        <v>69967</v>
      </c>
      <c r="AJ3262" s="277">
        <v>4080.38</v>
      </c>
      <c r="AL3262" s="246" t="s">
        <v>58487</v>
      </c>
      <c r="AM3262" s="247">
        <v>1092.08</v>
      </c>
      <c r="AO3262" s="226" t="s">
        <v>44613</v>
      </c>
      <c r="AP3262" s="227">
        <v>2521.6</v>
      </c>
      <c r="AR3262" s="207" t="s">
        <v>17715</v>
      </c>
      <c r="AS3262" s="208">
        <v>2175</v>
      </c>
      <c r="AT3262" s="93"/>
      <c r="AU3262" s="199" t="s">
        <v>32877</v>
      </c>
      <c r="AV3262" s="200">
        <v>10958.55</v>
      </c>
      <c r="BD3262" s="263"/>
      <c r="BE3262" s="264"/>
      <c r="BG3262" s="252" t="s">
        <v>10057</v>
      </c>
      <c r="BH3262" s="253">
        <v>4048837.07</v>
      </c>
      <c r="BJ3262" s="230" t="s">
        <v>43522</v>
      </c>
      <c r="BK3262" s="231">
        <v>3890.4</v>
      </c>
      <c r="BM3262" s="209" t="s">
        <v>8229</v>
      </c>
      <c r="BN3262" s="210">
        <v>6730</v>
      </c>
    </row>
    <row r="3263" spans="17:66" x14ac:dyDescent="0.55000000000000004">
      <c r="Q3263" s="224" t="s">
        <v>43502</v>
      </c>
      <c r="R3263" s="224"/>
      <c r="S3263" s="225">
        <v>2400</v>
      </c>
      <c r="U3263" s="203" t="s">
        <v>5138</v>
      </c>
      <c r="V3263" s="203"/>
      <c r="W3263" s="204">
        <v>6565</v>
      </c>
      <c r="AF3263" t="s">
        <v>35569</v>
      </c>
      <c r="AG3263" s="284">
        <v>665030.97</v>
      </c>
      <c r="AI3263" s="276" t="s">
        <v>49856</v>
      </c>
      <c r="AJ3263" s="277">
        <v>4788.2</v>
      </c>
      <c r="AL3263" s="246" t="s">
        <v>64110</v>
      </c>
      <c r="AM3263" s="247">
        <v>1705.38</v>
      </c>
      <c r="AO3263" s="226" t="s">
        <v>34765</v>
      </c>
      <c r="AP3263" s="227">
        <v>147962.54999999999</v>
      </c>
      <c r="AR3263" s="207" t="s">
        <v>17716</v>
      </c>
      <c r="AS3263" s="208">
        <v>12554.83</v>
      </c>
      <c r="AT3263" s="93"/>
      <c r="AU3263" s="199" t="s">
        <v>32878</v>
      </c>
      <c r="AV3263" s="200">
        <v>6141.21</v>
      </c>
      <c r="BD3263" s="263"/>
      <c r="BE3263" s="264"/>
      <c r="BG3263" s="252" t="s">
        <v>10058</v>
      </c>
      <c r="BH3263" s="253">
        <v>2819279.08</v>
      </c>
      <c r="BJ3263" s="230" t="s">
        <v>43523</v>
      </c>
      <c r="BK3263" s="231">
        <v>2400</v>
      </c>
      <c r="BM3263" s="209" t="s">
        <v>8416</v>
      </c>
      <c r="BN3263" s="210">
        <v>1813.33</v>
      </c>
    </row>
    <row r="3264" spans="17:66" x14ac:dyDescent="0.55000000000000004">
      <c r="Q3264" s="224" t="s">
        <v>43503</v>
      </c>
      <c r="R3264" s="224"/>
      <c r="S3264" s="225">
        <v>3000</v>
      </c>
      <c r="U3264" s="203" t="s">
        <v>5220</v>
      </c>
      <c r="V3264" s="203"/>
      <c r="W3264" s="204">
        <v>142.91</v>
      </c>
      <c r="AF3264" t="s">
        <v>36665</v>
      </c>
      <c r="AG3264" s="284">
        <v>210015.83</v>
      </c>
      <c r="AI3264" s="276" t="s">
        <v>67437</v>
      </c>
      <c r="AJ3264" s="277">
        <v>1437</v>
      </c>
      <c r="AL3264" s="246" t="s">
        <v>58847</v>
      </c>
      <c r="AM3264" s="247">
        <v>42144.69</v>
      </c>
      <c r="AO3264" s="226" t="s">
        <v>42274</v>
      </c>
      <c r="AP3264" s="227">
        <v>40965.25</v>
      </c>
      <c r="AR3264" s="207" t="s">
        <v>17717</v>
      </c>
      <c r="AS3264" s="208">
        <v>11700</v>
      </c>
      <c r="AT3264" s="93"/>
      <c r="AU3264" s="199" t="s">
        <v>28770</v>
      </c>
      <c r="AV3264" s="200">
        <v>3516.91</v>
      </c>
      <c r="BD3264" s="263"/>
      <c r="BE3264" s="264"/>
      <c r="BG3264" s="252" t="s">
        <v>10059</v>
      </c>
      <c r="BH3264" s="253">
        <v>257270.06</v>
      </c>
      <c r="BJ3264" s="230" t="s">
        <v>43524</v>
      </c>
      <c r="BK3264" s="231">
        <v>3000</v>
      </c>
      <c r="BM3264" s="209" t="s">
        <v>8586</v>
      </c>
      <c r="BN3264" s="210">
        <v>8360.26</v>
      </c>
    </row>
    <row r="3265" spans="17:66" x14ac:dyDescent="0.55000000000000004">
      <c r="Q3265" s="224" t="s">
        <v>43504</v>
      </c>
      <c r="R3265" s="224"/>
      <c r="S3265" s="225">
        <v>7800</v>
      </c>
      <c r="U3265" s="203" t="s">
        <v>5222</v>
      </c>
      <c r="V3265" s="203"/>
      <c r="W3265" s="204">
        <v>741</v>
      </c>
      <c r="AF3265" t="s">
        <v>39438</v>
      </c>
      <c r="AG3265" s="284">
        <v>28400</v>
      </c>
      <c r="AI3265" s="276" t="s">
        <v>48832</v>
      </c>
      <c r="AJ3265" s="277">
        <v>45757</v>
      </c>
      <c r="AL3265" s="246" t="s">
        <v>55937</v>
      </c>
      <c r="AM3265" s="247">
        <v>5920.31</v>
      </c>
      <c r="AO3265" s="226" t="s">
        <v>17788</v>
      </c>
      <c r="AP3265" s="227">
        <v>43992.46</v>
      </c>
      <c r="AR3265" s="207" t="s">
        <v>17718</v>
      </c>
      <c r="AS3265" s="208">
        <v>14862.4</v>
      </c>
      <c r="AT3265" s="93"/>
      <c r="AU3265" s="199" t="s">
        <v>28772</v>
      </c>
      <c r="AV3265" s="200">
        <v>17524.2</v>
      </c>
      <c r="BD3265" s="263"/>
      <c r="BE3265" s="264"/>
      <c r="BG3265" s="252" t="s">
        <v>42044</v>
      </c>
      <c r="BH3265" s="253">
        <v>369081.76</v>
      </c>
      <c r="BJ3265" s="230" t="s">
        <v>43525</v>
      </c>
      <c r="BK3265" s="231">
        <v>7800</v>
      </c>
      <c r="BM3265" s="209" t="s">
        <v>8796</v>
      </c>
      <c r="BN3265" s="210">
        <v>2000</v>
      </c>
    </row>
    <row r="3266" spans="17:66" x14ac:dyDescent="0.55000000000000004">
      <c r="Q3266" s="224" t="s">
        <v>43511</v>
      </c>
      <c r="R3266" s="224"/>
      <c r="S3266" s="225">
        <v>4936.93</v>
      </c>
      <c r="U3266" s="203" t="s">
        <v>5049</v>
      </c>
      <c r="V3266" s="203"/>
      <c r="W3266" s="204">
        <v>36003.69</v>
      </c>
      <c r="AF3266" t="s">
        <v>35570</v>
      </c>
      <c r="AG3266" s="284">
        <v>123577.17</v>
      </c>
      <c r="AI3266" s="276" t="s">
        <v>33436</v>
      </c>
      <c r="AJ3266" s="277">
        <v>27499.98</v>
      </c>
      <c r="AL3266" s="246" t="s">
        <v>58996</v>
      </c>
      <c r="AM3266" s="247">
        <v>211.64</v>
      </c>
      <c r="AO3266" s="226" t="s">
        <v>36132</v>
      </c>
      <c r="AP3266" s="227">
        <v>18292.57</v>
      </c>
      <c r="AR3266" s="207" t="s">
        <v>17719</v>
      </c>
      <c r="AS3266" s="208">
        <v>2340.2800000000002</v>
      </c>
      <c r="AT3266" s="93"/>
      <c r="AU3266" s="199" t="s">
        <v>28773</v>
      </c>
      <c r="AV3266" s="200">
        <v>409.13</v>
      </c>
      <c r="BD3266" s="263"/>
      <c r="BE3266" s="264"/>
      <c r="BG3266" s="252" t="s">
        <v>10061</v>
      </c>
      <c r="BH3266" s="253">
        <v>586649.39</v>
      </c>
      <c r="BJ3266" s="230" t="s">
        <v>43535</v>
      </c>
      <c r="BK3266" s="231">
        <v>4936.93</v>
      </c>
      <c r="BM3266" s="209" t="s">
        <v>9085</v>
      </c>
      <c r="BN3266" s="210">
        <v>17058</v>
      </c>
    </row>
    <row r="3267" spans="17:66" x14ac:dyDescent="0.55000000000000004">
      <c r="Q3267" s="224" t="s">
        <v>41184</v>
      </c>
      <c r="R3267" s="224"/>
      <c r="S3267" s="225">
        <v>89349.5</v>
      </c>
      <c r="U3267" s="203" t="s">
        <v>5223</v>
      </c>
      <c r="V3267" s="203"/>
      <c r="W3267" s="204">
        <v>1177</v>
      </c>
      <c r="AF3267" t="s">
        <v>35571</v>
      </c>
      <c r="AG3267" s="284">
        <v>408806.67</v>
      </c>
      <c r="AI3267" s="276" t="s">
        <v>67438</v>
      </c>
      <c r="AJ3267" s="277">
        <v>59775</v>
      </c>
      <c r="AL3267" s="246" t="s">
        <v>55938</v>
      </c>
      <c r="AM3267" s="247">
        <v>435.82</v>
      </c>
      <c r="AO3267" s="226" t="s">
        <v>36133</v>
      </c>
      <c r="AP3267" s="227">
        <v>38122.29</v>
      </c>
      <c r="AR3267" s="207" t="s">
        <v>17720</v>
      </c>
      <c r="AS3267" s="208">
        <v>3767.42</v>
      </c>
      <c r="AT3267" s="93"/>
      <c r="AU3267" s="199" t="s">
        <v>28774</v>
      </c>
      <c r="AV3267" s="200">
        <v>10958.55</v>
      </c>
      <c r="BD3267" s="263"/>
      <c r="BE3267" s="264"/>
      <c r="BG3267" s="252" t="s">
        <v>10064</v>
      </c>
      <c r="BH3267" s="253">
        <v>261104.78</v>
      </c>
      <c r="BJ3267" s="230" t="s">
        <v>41725</v>
      </c>
      <c r="BK3267" s="231">
        <v>89349.5</v>
      </c>
      <c r="BM3267" s="209" t="s">
        <v>9396</v>
      </c>
      <c r="BN3267" s="210">
        <v>23889.24</v>
      </c>
    </row>
    <row r="3268" spans="17:66" x14ac:dyDescent="0.55000000000000004">
      <c r="Q3268" s="224" t="s">
        <v>41185</v>
      </c>
      <c r="R3268" s="224"/>
      <c r="S3268" s="225">
        <v>128163</v>
      </c>
      <c r="U3268" s="203" t="s">
        <v>5050</v>
      </c>
      <c r="V3268" s="203"/>
      <c r="W3268" s="204">
        <v>118961.87</v>
      </c>
      <c r="AF3268" t="s">
        <v>35572</v>
      </c>
      <c r="AG3268" s="284">
        <v>383138.72</v>
      </c>
      <c r="AI3268" s="276" t="s">
        <v>67439</v>
      </c>
      <c r="AJ3268" s="277">
        <v>34080</v>
      </c>
      <c r="AL3268" s="246" t="s">
        <v>55939</v>
      </c>
      <c r="AM3268" s="247">
        <v>1502.34</v>
      </c>
      <c r="AO3268" s="226" t="s">
        <v>17789</v>
      </c>
      <c r="AP3268" s="227">
        <v>37.25</v>
      </c>
      <c r="AR3268" s="207" t="s">
        <v>17721</v>
      </c>
      <c r="AS3268" s="208">
        <v>7008</v>
      </c>
      <c r="AT3268" s="93"/>
      <c r="AU3268" s="199" t="s">
        <v>28775</v>
      </c>
      <c r="AV3268" s="200">
        <v>6141.21</v>
      </c>
      <c r="BD3268" s="263"/>
      <c r="BE3268" s="264"/>
      <c r="BG3268" s="252" t="s">
        <v>10066</v>
      </c>
      <c r="BH3268" s="253">
        <v>575872.67000000004</v>
      </c>
      <c r="BJ3268" s="230" t="s">
        <v>41726</v>
      </c>
      <c r="BK3268" s="231">
        <v>128163</v>
      </c>
      <c r="BM3268" s="209" t="s">
        <v>11167</v>
      </c>
      <c r="BN3268" s="210">
        <v>8834.17</v>
      </c>
    </row>
    <row r="3269" spans="17:66" x14ac:dyDescent="0.55000000000000004">
      <c r="Q3269" s="224" t="s">
        <v>41186</v>
      </c>
      <c r="R3269" s="224"/>
      <c r="S3269" s="225">
        <v>1680684.99</v>
      </c>
      <c r="U3269" s="203" t="s">
        <v>5051</v>
      </c>
      <c r="V3269" s="203"/>
      <c r="W3269" s="204">
        <v>600</v>
      </c>
      <c r="AF3269" t="s">
        <v>71655</v>
      </c>
      <c r="AG3269" s="284">
        <v>52644</v>
      </c>
      <c r="AI3269" s="276" t="s">
        <v>67440</v>
      </c>
      <c r="AJ3269" s="277">
        <v>42094.75</v>
      </c>
      <c r="AL3269" s="246" t="s">
        <v>55940</v>
      </c>
      <c r="AM3269" s="247">
        <v>1525.31</v>
      </c>
      <c r="AO3269" s="226" t="s">
        <v>44614</v>
      </c>
      <c r="AP3269" s="227">
        <v>417.28</v>
      </c>
      <c r="AR3269" s="207" t="s">
        <v>17722</v>
      </c>
      <c r="AS3269" s="208">
        <v>1000</v>
      </c>
      <c r="AT3269" s="93"/>
      <c r="AU3269" s="199" t="s">
        <v>32879</v>
      </c>
      <c r="AV3269" s="200">
        <v>54982</v>
      </c>
      <c r="BD3269" s="263"/>
      <c r="BE3269" s="264"/>
      <c r="BG3269" s="252" t="s">
        <v>42045</v>
      </c>
      <c r="BH3269" s="253">
        <v>338046.95</v>
      </c>
      <c r="BJ3269" s="230" t="s">
        <v>41727</v>
      </c>
      <c r="BK3269" s="231">
        <v>1680684.99</v>
      </c>
      <c r="BM3269" s="209" t="s">
        <v>9991</v>
      </c>
      <c r="BN3269" s="210">
        <v>116902</v>
      </c>
    </row>
    <row r="3270" spans="17:66" x14ac:dyDescent="0.55000000000000004">
      <c r="Q3270" s="224" t="s">
        <v>41187</v>
      </c>
      <c r="R3270" s="224"/>
      <c r="S3270" s="225">
        <v>50355</v>
      </c>
      <c r="U3270" s="203" t="s">
        <v>5140</v>
      </c>
      <c r="V3270" s="203"/>
      <c r="W3270" s="204">
        <v>1735.85</v>
      </c>
      <c r="AF3270" t="s">
        <v>70093</v>
      </c>
      <c r="AG3270" s="284">
        <v>2476226.59</v>
      </c>
      <c r="AI3270" s="276" t="s">
        <v>33437</v>
      </c>
      <c r="AJ3270" s="277">
        <v>15558.14</v>
      </c>
      <c r="AL3270" s="246" t="s">
        <v>64111</v>
      </c>
      <c r="AM3270" s="247">
        <v>224.68</v>
      </c>
      <c r="AO3270" s="226" t="s">
        <v>44615</v>
      </c>
      <c r="AP3270" s="227">
        <v>1125</v>
      </c>
      <c r="AR3270" s="207" t="s">
        <v>17723</v>
      </c>
      <c r="AS3270" s="208">
        <v>1065</v>
      </c>
      <c r="AT3270" s="93"/>
      <c r="AU3270" s="199" t="s">
        <v>28827</v>
      </c>
      <c r="AV3270" s="200">
        <v>54982</v>
      </c>
      <c r="BD3270" s="263"/>
      <c r="BE3270" s="264"/>
      <c r="BG3270" s="252" t="s">
        <v>44211</v>
      </c>
      <c r="BH3270" s="253">
        <v>151576.38</v>
      </c>
      <c r="BJ3270" s="230" t="s">
        <v>41728</v>
      </c>
      <c r="BK3270" s="231">
        <v>50355</v>
      </c>
      <c r="BM3270" s="209" t="s">
        <v>6813</v>
      </c>
      <c r="BN3270" s="210">
        <v>337436.43</v>
      </c>
    </row>
    <row r="3271" spans="17:66" x14ac:dyDescent="0.55000000000000004">
      <c r="Q3271" s="224" t="s">
        <v>41188</v>
      </c>
      <c r="R3271" s="224"/>
      <c r="S3271" s="225">
        <v>47366</v>
      </c>
      <c r="U3271" s="203" t="s">
        <v>5052</v>
      </c>
      <c r="V3271" s="203"/>
      <c r="W3271" s="204">
        <v>33682.370000000003</v>
      </c>
      <c r="AF3271" t="s">
        <v>55371</v>
      </c>
      <c r="AG3271" s="284">
        <v>52517.599999999999</v>
      </c>
      <c r="AI3271" s="276" t="s">
        <v>56020</v>
      </c>
      <c r="AJ3271" s="277">
        <v>1400.21</v>
      </c>
      <c r="AL3271" s="246" t="s">
        <v>60290</v>
      </c>
      <c r="AM3271" s="247">
        <v>1063.05</v>
      </c>
      <c r="AO3271" s="226" t="s">
        <v>17790</v>
      </c>
      <c r="AP3271" s="227">
        <v>69458.77</v>
      </c>
      <c r="AR3271" s="207" t="s">
        <v>17724</v>
      </c>
      <c r="AS3271" s="208">
        <v>900</v>
      </c>
      <c r="AT3271" s="93"/>
      <c r="AU3271" s="199" t="s">
        <v>14362</v>
      </c>
      <c r="AV3271" s="200">
        <v>41503.54</v>
      </c>
      <c r="BD3271" s="263"/>
      <c r="BE3271" s="264"/>
      <c r="BG3271" s="252" t="s">
        <v>10068</v>
      </c>
      <c r="BH3271" s="253">
        <v>568226.79</v>
      </c>
      <c r="BJ3271" s="230" t="s">
        <v>41729</v>
      </c>
      <c r="BK3271" s="231">
        <v>47366</v>
      </c>
      <c r="BM3271" s="209" t="s">
        <v>6990</v>
      </c>
      <c r="BN3271" s="210">
        <v>607.5</v>
      </c>
    </row>
    <row r="3272" spans="17:66" x14ac:dyDescent="0.55000000000000004">
      <c r="Q3272" s="224" t="s">
        <v>41189</v>
      </c>
      <c r="R3272" s="224"/>
      <c r="S3272" s="225">
        <v>29403</v>
      </c>
      <c r="U3272" s="203" t="s">
        <v>5141</v>
      </c>
      <c r="V3272" s="203"/>
      <c r="W3272" s="204">
        <v>16437.75</v>
      </c>
      <c r="AF3272" t="s">
        <v>47228</v>
      </c>
      <c r="AG3272" s="284">
        <v>950337.32</v>
      </c>
      <c r="AI3272" s="276" t="s">
        <v>39099</v>
      </c>
      <c r="AJ3272" s="277">
        <v>19946.04</v>
      </c>
      <c r="AL3272" s="246" t="s">
        <v>58214</v>
      </c>
      <c r="AM3272" s="247">
        <v>3482.81</v>
      </c>
      <c r="AO3272" s="226" t="s">
        <v>36134</v>
      </c>
      <c r="AP3272" s="227">
        <v>3160.8</v>
      </c>
      <c r="AR3272" s="207" t="s">
        <v>17725</v>
      </c>
      <c r="AS3272" s="208">
        <v>13618.04</v>
      </c>
      <c r="AT3272" s="93"/>
      <c r="AU3272" s="199" t="s">
        <v>14363</v>
      </c>
      <c r="AV3272" s="200">
        <v>147244.04999999999</v>
      </c>
      <c r="BD3272" s="263"/>
      <c r="BE3272" s="264"/>
      <c r="BG3272" s="252" t="s">
        <v>10069</v>
      </c>
      <c r="BH3272" s="253">
        <v>245710.85</v>
      </c>
      <c r="BJ3272" s="230" t="s">
        <v>41730</v>
      </c>
      <c r="BK3272" s="231">
        <v>29403</v>
      </c>
      <c r="BM3272" s="209" t="s">
        <v>7211</v>
      </c>
      <c r="BN3272" s="210">
        <v>15556</v>
      </c>
    </row>
    <row r="3273" spans="17:66" x14ac:dyDescent="0.55000000000000004">
      <c r="Q3273" s="224" t="s">
        <v>41190</v>
      </c>
      <c r="R3273" s="224"/>
      <c r="S3273" s="225">
        <v>344392.5</v>
      </c>
      <c r="U3273" s="203" t="s">
        <v>3673</v>
      </c>
      <c r="V3273" s="203"/>
      <c r="W3273" s="204">
        <v>1432463.97</v>
      </c>
      <c r="AF3273" t="s">
        <v>56536</v>
      </c>
      <c r="AG3273" s="284">
        <v>3380984.34</v>
      </c>
      <c r="AI3273" s="276" t="s">
        <v>55087</v>
      </c>
      <c r="AJ3273" s="277">
        <v>568.47</v>
      </c>
      <c r="AL3273" s="246" t="s">
        <v>54983</v>
      </c>
      <c r="AM3273" s="247">
        <v>3800</v>
      </c>
      <c r="AO3273" s="226" t="s">
        <v>17791</v>
      </c>
      <c r="AP3273" s="227">
        <v>21958.7</v>
      </c>
      <c r="AR3273" s="207" t="s">
        <v>17726</v>
      </c>
      <c r="AS3273" s="208">
        <v>9477</v>
      </c>
      <c r="AT3273" s="93"/>
      <c r="AU3273" s="199" t="s">
        <v>14364</v>
      </c>
      <c r="AV3273" s="200">
        <v>1387004.44</v>
      </c>
      <c r="BD3273" s="263"/>
      <c r="BE3273" s="264"/>
      <c r="BG3273" s="252" t="s">
        <v>44212</v>
      </c>
      <c r="BH3273" s="253">
        <v>302958.69</v>
      </c>
      <c r="BJ3273" s="230" t="s">
        <v>41731</v>
      </c>
      <c r="BK3273" s="231">
        <v>344392.5</v>
      </c>
      <c r="BM3273" s="209" t="s">
        <v>7493</v>
      </c>
      <c r="BN3273" s="210">
        <v>254578</v>
      </c>
    </row>
    <row r="3274" spans="17:66" x14ac:dyDescent="0.55000000000000004">
      <c r="Q3274" s="224" t="s">
        <v>41191</v>
      </c>
      <c r="R3274" s="224"/>
      <c r="S3274" s="225">
        <v>123580</v>
      </c>
      <c r="U3274" s="203" t="s">
        <v>5053</v>
      </c>
      <c r="V3274" s="203"/>
      <c r="W3274" s="204">
        <v>70261.179999999993</v>
      </c>
      <c r="AF3274" t="s">
        <v>35573</v>
      </c>
      <c r="AG3274" s="284">
        <v>303130.52</v>
      </c>
      <c r="AI3274" s="276" t="s">
        <v>57389</v>
      </c>
      <c r="AJ3274" s="277">
        <v>542.22</v>
      </c>
      <c r="AL3274" s="246" t="s">
        <v>54984</v>
      </c>
      <c r="AM3274" s="247">
        <v>6700</v>
      </c>
      <c r="AO3274" s="226" t="s">
        <v>33293</v>
      </c>
      <c r="AP3274" s="227">
        <v>448763.09</v>
      </c>
      <c r="AR3274" s="207" t="s">
        <v>17727</v>
      </c>
      <c r="AS3274" s="208">
        <v>1598.43</v>
      </c>
      <c r="AT3274" s="93"/>
      <c r="AU3274" s="199" t="s">
        <v>14365</v>
      </c>
      <c r="AV3274" s="200">
        <v>777349.42</v>
      </c>
      <c r="BD3274" s="263"/>
      <c r="BE3274" s="264"/>
      <c r="BG3274" s="252" t="s">
        <v>10070</v>
      </c>
      <c r="BH3274" s="253">
        <v>597859.97</v>
      </c>
      <c r="BJ3274" s="230" t="s">
        <v>41732</v>
      </c>
      <c r="BK3274" s="231">
        <v>123580</v>
      </c>
      <c r="BM3274" s="209" t="s">
        <v>7653</v>
      </c>
      <c r="BN3274" s="210">
        <v>633569.48</v>
      </c>
    </row>
    <row r="3275" spans="17:66" x14ac:dyDescent="0.55000000000000004">
      <c r="Q3275" s="224" t="s">
        <v>41192</v>
      </c>
      <c r="R3275" s="224"/>
      <c r="S3275" s="225">
        <v>220671.09</v>
      </c>
      <c r="U3275" s="203" t="s">
        <v>3608</v>
      </c>
      <c r="V3275" s="203"/>
      <c r="W3275" s="204">
        <v>160937.67000000001</v>
      </c>
      <c r="AF3275" t="s">
        <v>70765</v>
      </c>
      <c r="AG3275" s="284">
        <v>1277900.45</v>
      </c>
      <c r="AI3275" s="276" t="s">
        <v>39100</v>
      </c>
      <c r="AJ3275" s="277">
        <v>90.85</v>
      </c>
      <c r="AL3275" s="246" t="s">
        <v>62575</v>
      </c>
      <c r="AM3275" s="247">
        <v>475</v>
      </c>
      <c r="AO3275" s="226" t="s">
        <v>34766</v>
      </c>
      <c r="AP3275" s="227">
        <v>823882.6</v>
      </c>
      <c r="AR3275" s="207" t="s">
        <v>17728</v>
      </c>
      <c r="AS3275" s="208">
        <v>2031.85</v>
      </c>
      <c r="AT3275" s="93"/>
      <c r="AU3275" s="199" t="s">
        <v>14366</v>
      </c>
      <c r="AV3275" s="200">
        <v>4361.9399999999996</v>
      </c>
      <c r="BD3275" s="263"/>
      <c r="BE3275" s="264"/>
      <c r="BG3275" s="252" t="s">
        <v>10072</v>
      </c>
      <c r="BH3275" s="253">
        <v>136867.53</v>
      </c>
      <c r="BJ3275" s="230" t="s">
        <v>41733</v>
      </c>
      <c r="BK3275" s="231">
        <v>220671.09</v>
      </c>
      <c r="BM3275" s="209" t="s">
        <v>7895</v>
      </c>
      <c r="BN3275" s="210">
        <v>42774</v>
      </c>
    </row>
    <row r="3276" spans="17:66" x14ac:dyDescent="0.55000000000000004">
      <c r="Q3276" s="224" t="s">
        <v>41193</v>
      </c>
      <c r="R3276" s="224"/>
      <c r="S3276" s="225">
        <v>214977.04</v>
      </c>
      <c r="U3276" s="203" t="s">
        <v>3609</v>
      </c>
      <c r="V3276" s="203"/>
      <c r="W3276" s="204">
        <v>94144.57</v>
      </c>
      <c r="AF3276" t="s">
        <v>58328</v>
      </c>
      <c r="AG3276" s="284">
        <v>1108344.3799999999</v>
      </c>
      <c r="AI3276" s="276" t="s">
        <v>40236</v>
      </c>
      <c r="AJ3276" s="277">
        <v>2830</v>
      </c>
      <c r="AL3276" s="246" t="s">
        <v>64112</v>
      </c>
      <c r="AM3276" s="247">
        <v>10.01</v>
      </c>
      <c r="AO3276" s="226" t="s">
        <v>44616</v>
      </c>
      <c r="AP3276" s="227">
        <v>20.38</v>
      </c>
      <c r="AR3276" s="207" t="s">
        <v>17729</v>
      </c>
      <c r="AS3276" s="208">
        <v>152.01</v>
      </c>
      <c r="AT3276" s="93"/>
      <c r="AU3276" s="199" t="s">
        <v>14367</v>
      </c>
      <c r="AV3276" s="200">
        <v>128885</v>
      </c>
      <c r="BD3276" s="263"/>
      <c r="BE3276" s="264"/>
      <c r="BG3276" s="252" t="s">
        <v>10073</v>
      </c>
      <c r="BH3276" s="253">
        <v>641460.97</v>
      </c>
      <c r="BJ3276" s="230" t="s">
        <v>41734</v>
      </c>
      <c r="BK3276" s="231">
        <v>214977.04</v>
      </c>
      <c r="BM3276" s="209" t="s">
        <v>7979</v>
      </c>
      <c r="BN3276" s="210">
        <v>9038.86</v>
      </c>
    </row>
    <row r="3277" spans="17:66" x14ac:dyDescent="0.55000000000000004">
      <c r="Q3277" s="224" t="s">
        <v>41194</v>
      </c>
      <c r="R3277" s="224"/>
      <c r="S3277" s="225">
        <v>116236.01</v>
      </c>
      <c r="U3277" s="203" t="s">
        <v>3610</v>
      </c>
      <c r="V3277" s="203"/>
      <c r="W3277" s="204">
        <v>159830.09</v>
      </c>
      <c r="AF3277" t="s">
        <v>68669</v>
      </c>
      <c r="AG3277" s="284">
        <v>5925690.9199999999</v>
      </c>
      <c r="AI3277" s="276" t="s">
        <v>33438</v>
      </c>
      <c r="AJ3277" s="277">
        <v>17506.84</v>
      </c>
      <c r="AL3277" s="246" t="s">
        <v>60291</v>
      </c>
      <c r="AM3277" s="247">
        <v>5000</v>
      </c>
      <c r="AO3277" s="226" t="s">
        <v>17793</v>
      </c>
      <c r="AP3277" s="227">
        <v>194255.24</v>
      </c>
      <c r="AR3277" s="207" t="s">
        <v>17730</v>
      </c>
      <c r="AS3277" s="208">
        <v>440.5</v>
      </c>
      <c r="AT3277" s="93"/>
      <c r="AU3277" s="199" t="s">
        <v>14368</v>
      </c>
      <c r="AV3277" s="200">
        <v>6026.91</v>
      </c>
      <c r="BD3277" s="263"/>
      <c r="BE3277" s="264"/>
      <c r="BG3277" s="252" t="s">
        <v>10077</v>
      </c>
      <c r="BH3277" s="253">
        <v>292218.40999999997</v>
      </c>
      <c r="BJ3277" s="230" t="s">
        <v>41735</v>
      </c>
      <c r="BK3277" s="231">
        <v>116236.01</v>
      </c>
      <c r="BM3277" s="209" t="s">
        <v>8138</v>
      </c>
      <c r="BN3277" s="210">
        <v>88385.72</v>
      </c>
    </row>
    <row r="3278" spans="17:66" x14ac:dyDescent="0.55000000000000004">
      <c r="Q3278" s="224" t="s">
        <v>41195</v>
      </c>
      <c r="R3278" s="224"/>
      <c r="S3278" s="225">
        <v>3229.5</v>
      </c>
      <c r="U3278" s="203" t="s">
        <v>3611</v>
      </c>
      <c r="V3278" s="203"/>
      <c r="W3278" s="204">
        <v>92484.91</v>
      </c>
      <c r="AF3278" t="s">
        <v>62787</v>
      </c>
      <c r="AG3278" s="284">
        <v>8416234.2300000004</v>
      </c>
      <c r="AI3278" s="276" t="s">
        <v>42391</v>
      </c>
      <c r="AJ3278" s="277">
        <v>4185.8</v>
      </c>
      <c r="AL3278" s="246" t="s">
        <v>60292</v>
      </c>
      <c r="AM3278" s="247">
        <v>382.5</v>
      </c>
      <c r="AO3278" s="226" t="s">
        <v>34767</v>
      </c>
      <c r="AP3278" s="227">
        <v>242339.73</v>
      </c>
      <c r="AR3278" s="207" t="s">
        <v>17731</v>
      </c>
      <c r="AS3278" s="208">
        <v>5046</v>
      </c>
      <c r="AT3278" s="93"/>
      <c r="AU3278" s="199" t="s">
        <v>14369</v>
      </c>
      <c r="AV3278" s="200">
        <v>180603.6</v>
      </c>
      <c r="BD3278" s="263"/>
      <c r="BE3278" s="264"/>
      <c r="BG3278" s="252" t="s">
        <v>10079</v>
      </c>
      <c r="BH3278" s="253">
        <v>437053.68</v>
      </c>
      <c r="BJ3278" s="230" t="s">
        <v>41736</v>
      </c>
      <c r="BK3278" s="231">
        <v>3229.5</v>
      </c>
      <c r="BM3278" s="209" t="s">
        <v>8417</v>
      </c>
      <c r="BN3278" s="210">
        <v>157901.79</v>
      </c>
    </row>
    <row r="3279" spans="17:66" x14ac:dyDescent="0.55000000000000004">
      <c r="Q3279" s="224" t="s">
        <v>41196</v>
      </c>
      <c r="R3279" s="224"/>
      <c r="S3279" s="225">
        <v>424848</v>
      </c>
      <c r="U3279" s="203" t="s">
        <v>3612</v>
      </c>
      <c r="V3279" s="203"/>
      <c r="W3279" s="204">
        <v>69942.42</v>
      </c>
      <c r="AF3279" t="s">
        <v>62788</v>
      </c>
      <c r="AG3279" s="284">
        <v>18180</v>
      </c>
      <c r="AI3279" s="276" t="s">
        <v>67441</v>
      </c>
      <c r="AJ3279" s="277">
        <v>239.34</v>
      </c>
      <c r="AL3279" s="246" t="s">
        <v>64113</v>
      </c>
      <c r="AM3279" s="247">
        <v>113.46</v>
      </c>
      <c r="AO3279" s="226" t="s">
        <v>34768</v>
      </c>
      <c r="AP3279" s="227">
        <v>43621.599999999999</v>
      </c>
      <c r="AR3279" s="207" t="s">
        <v>17732</v>
      </c>
      <c r="AS3279" s="208">
        <v>9031.85</v>
      </c>
      <c r="AT3279" s="93"/>
      <c r="AU3279" s="199" t="s">
        <v>14370</v>
      </c>
      <c r="AV3279" s="200">
        <v>480742.59</v>
      </c>
      <c r="BD3279" s="263"/>
      <c r="BE3279" s="264"/>
      <c r="BG3279" s="252" t="s">
        <v>42046</v>
      </c>
      <c r="BH3279" s="253">
        <v>576297.59</v>
      </c>
      <c r="BJ3279" s="230" t="s">
        <v>41737</v>
      </c>
      <c r="BK3279" s="231">
        <v>424848</v>
      </c>
      <c r="BM3279" s="209" t="s">
        <v>8587</v>
      </c>
      <c r="BN3279" s="210">
        <v>407638</v>
      </c>
    </row>
    <row r="3280" spans="17:66" x14ac:dyDescent="0.55000000000000004">
      <c r="Q3280" s="224" t="s">
        <v>41197</v>
      </c>
      <c r="R3280" s="224"/>
      <c r="S3280" s="225">
        <v>40583</v>
      </c>
      <c r="U3280" s="203" t="s">
        <v>3613</v>
      </c>
      <c r="V3280" s="203"/>
      <c r="W3280" s="204">
        <v>67004.58</v>
      </c>
      <c r="AF3280" t="s">
        <v>62789</v>
      </c>
      <c r="AG3280" s="284">
        <v>1390.77</v>
      </c>
      <c r="AI3280" s="276" t="s">
        <v>67442</v>
      </c>
      <c r="AJ3280" s="277">
        <v>3322.42</v>
      </c>
      <c r="AL3280" s="246" t="s">
        <v>60293</v>
      </c>
      <c r="AM3280" s="247">
        <v>3993.96</v>
      </c>
      <c r="AO3280" s="226" t="s">
        <v>51981</v>
      </c>
      <c r="AP3280" s="227">
        <v>5385.45</v>
      </c>
      <c r="AR3280" s="207" t="s">
        <v>17733</v>
      </c>
      <c r="AS3280" s="208">
        <v>13618.04</v>
      </c>
      <c r="AT3280" s="93"/>
      <c r="AU3280" s="199" t="s">
        <v>14371</v>
      </c>
      <c r="AV3280" s="200">
        <v>469804</v>
      </c>
      <c r="BD3280" s="263"/>
      <c r="BE3280" s="264"/>
      <c r="BG3280" s="252" t="s">
        <v>44213</v>
      </c>
      <c r="BH3280" s="253">
        <v>46626.92</v>
      </c>
      <c r="BJ3280" s="230" t="s">
        <v>41738</v>
      </c>
      <c r="BK3280" s="231">
        <v>40583</v>
      </c>
      <c r="BM3280" s="209" t="s">
        <v>8797</v>
      </c>
      <c r="BN3280" s="210">
        <v>19337.38</v>
      </c>
    </row>
    <row r="3281" spans="17:66" x14ac:dyDescent="0.55000000000000004">
      <c r="Q3281" s="224" t="s">
        <v>41198</v>
      </c>
      <c r="R3281" s="224"/>
      <c r="S3281" s="225">
        <v>162336</v>
      </c>
      <c r="U3281" s="203" t="s">
        <v>3614</v>
      </c>
      <c r="V3281" s="203"/>
      <c r="W3281" s="204">
        <v>350000</v>
      </c>
      <c r="AF3281" t="s">
        <v>62790</v>
      </c>
      <c r="AG3281" s="284">
        <v>4358.76</v>
      </c>
      <c r="AI3281" s="276" t="s">
        <v>67443</v>
      </c>
      <c r="AJ3281" s="277">
        <v>6730.94</v>
      </c>
      <c r="AL3281" s="246" t="s">
        <v>60294</v>
      </c>
      <c r="AM3281" s="247">
        <v>305.58</v>
      </c>
      <c r="AO3281" s="226" t="s">
        <v>36135</v>
      </c>
      <c r="AP3281" s="227">
        <v>29722.6</v>
      </c>
      <c r="AR3281" s="207" t="s">
        <v>17734</v>
      </c>
      <c r="AS3281" s="208">
        <v>9477</v>
      </c>
      <c r="AT3281" s="93"/>
      <c r="AU3281" s="199" t="s">
        <v>14372</v>
      </c>
      <c r="AV3281" s="200">
        <v>10517.02</v>
      </c>
      <c r="BD3281" s="263"/>
      <c r="BE3281" s="264"/>
      <c r="BG3281" s="252" t="s">
        <v>44214</v>
      </c>
      <c r="BH3281" s="253">
        <v>529807.76</v>
      </c>
      <c r="BJ3281" s="230" t="s">
        <v>41739</v>
      </c>
      <c r="BK3281" s="231">
        <v>162336</v>
      </c>
      <c r="BM3281" s="209" t="s">
        <v>9086</v>
      </c>
      <c r="BN3281" s="210">
        <v>146789</v>
      </c>
    </row>
    <row r="3282" spans="17:66" x14ac:dyDescent="0.55000000000000004">
      <c r="Q3282" s="224" t="s">
        <v>41199</v>
      </c>
      <c r="R3282" s="224"/>
      <c r="S3282" s="225">
        <v>268938.21999999997</v>
      </c>
      <c r="U3282" s="203" t="s">
        <v>5054</v>
      </c>
      <c r="V3282" s="203"/>
      <c r="W3282" s="204">
        <v>69290.179999999993</v>
      </c>
      <c r="AF3282" t="s">
        <v>68670</v>
      </c>
      <c r="AG3282" s="284">
        <v>16000</v>
      </c>
      <c r="AI3282" s="276" t="s">
        <v>67444</v>
      </c>
      <c r="AJ3282" s="277">
        <v>692.64</v>
      </c>
      <c r="AL3282" s="246" t="s">
        <v>60295</v>
      </c>
      <c r="AM3282" s="247">
        <v>978.54</v>
      </c>
      <c r="AO3282" s="226" t="s">
        <v>51982</v>
      </c>
      <c r="AP3282" s="227">
        <v>56335.13</v>
      </c>
      <c r="AR3282" s="207" t="s">
        <v>17735</v>
      </c>
      <c r="AS3282" s="208">
        <v>30840.799999999999</v>
      </c>
      <c r="AT3282" s="93"/>
      <c r="AU3282" s="199" t="s">
        <v>14373</v>
      </c>
      <c r="AV3282" s="200">
        <v>3224.66</v>
      </c>
      <c r="BD3282" s="263"/>
      <c r="BE3282" s="264"/>
      <c r="BG3282" s="252" t="s">
        <v>42047</v>
      </c>
      <c r="BH3282" s="253">
        <v>218027.46</v>
      </c>
      <c r="BJ3282" s="230" t="s">
        <v>41740</v>
      </c>
      <c r="BK3282" s="231">
        <v>268938.21999999997</v>
      </c>
      <c r="BM3282" s="209" t="s">
        <v>9397</v>
      </c>
      <c r="BN3282" s="210">
        <v>1640086.92</v>
      </c>
    </row>
    <row r="3283" spans="17:66" x14ac:dyDescent="0.55000000000000004">
      <c r="Q3283" s="224" t="s">
        <v>41200</v>
      </c>
      <c r="R3283" s="224"/>
      <c r="S3283" s="225">
        <v>5382.5</v>
      </c>
      <c r="U3283" s="203" t="s">
        <v>3615</v>
      </c>
      <c r="V3283" s="203"/>
      <c r="W3283" s="204">
        <v>100792</v>
      </c>
      <c r="AF3283" t="s">
        <v>53617</v>
      </c>
      <c r="AG3283" s="284">
        <v>8451.77</v>
      </c>
      <c r="AI3283" s="276" t="s">
        <v>70498</v>
      </c>
      <c r="AJ3283" s="277">
        <v>3012</v>
      </c>
      <c r="AL3283" s="246" t="s">
        <v>17957</v>
      </c>
      <c r="AM3283" s="247">
        <v>75</v>
      </c>
      <c r="AO3283" s="226" t="s">
        <v>17794</v>
      </c>
      <c r="AP3283" s="227">
        <v>27507.24</v>
      </c>
      <c r="AR3283" s="207" t="s">
        <v>17736</v>
      </c>
      <c r="AS3283" s="208">
        <v>15862.4</v>
      </c>
      <c r="AT3283" s="93"/>
      <c r="AU3283" s="199" t="s">
        <v>14374</v>
      </c>
      <c r="AV3283" s="200">
        <v>2451.65</v>
      </c>
      <c r="BD3283" s="263"/>
      <c r="BE3283" s="264"/>
      <c r="BJ3283" s="230" t="s">
        <v>41741</v>
      </c>
      <c r="BK3283" s="231">
        <v>5382.5</v>
      </c>
      <c r="BM3283" s="209" t="s">
        <v>10820</v>
      </c>
      <c r="BN3283" s="210">
        <v>5400</v>
      </c>
    </row>
    <row r="3284" spans="17:66" x14ac:dyDescent="0.55000000000000004">
      <c r="Q3284" s="224" t="s">
        <v>41201</v>
      </c>
      <c r="R3284" s="224"/>
      <c r="S3284" s="225">
        <v>44533</v>
      </c>
      <c r="U3284" s="203" t="s">
        <v>5055</v>
      </c>
      <c r="V3284" s="203"/>
      <c r="W3284" s="204">
        <v>110752.44</v>
      </c>
      <c r="AF3284" t="s">
        <v>60701</v>
      </c>
      <c r="AG3284" s="284">
        <v>3902.25</v>
      </c>
      <c r="AI3284" s="276" t="s">
        <v>70499</v>
      </c>
      <c r="AJ3284" s="277">
        <v>3631.48</v>
      </c>
      <c r="AL3284" s="246" t="s">
        <v>17959</v>
      </c>
      <c r="AM3284" s="247">
        <v>739.96</v>
      </c>
      <c r="AO3284" s="226" t="s">
        <v>34769</v>
      </c>
      <c r="AP3284" s="227">
        <v>519690.06</v>
      </c>
      <c r="AR3284" s="207" t="s">
        <v>17737</v>
      </c>
      <c r="AS3284" s="208">
        <v>6090.54</v>
      </c>
      <c r="AT3284" s="93"/>
      <c r="AU3284" s="199" t="s">
        <v>14375</v>
      </c>
      <c r="AV3284" s="200">
        <v>6553.57</v>
      </c>
      <c r="BD3284" s="263"/>
      <c r="BE3284" s="264"/>
      <c r="BJ3284" s="230" t="s">
        <v>41742</v>
      </c>
      <c r="BK3284" s="231">
        <v>44533</v>
      </c>
      <c r="BM3284" s="209" t="s">
        <v>9680</v>
      </c>
      <c r="BN3284" s="210">
        <v>17153.599999999999</v>
      </c>
    </row>
    <row r="3285" spans="17:66" x14ac:dyDescent="0.55000000000000004">
      <c r="Q3285" s="224" t="s">
        <v>41202</v>
      </c>
      <c r="R3285" s="224"/>
      <c r="S3285" s="225">
        <v>859783</v>
      </c>
      <c r="U3285" s="203" t="s">
        <v>3616</v>
      </c>
      <c r="V3285" s="203"/>
      <c r="W3285" s="204">
        <v>87965.64</v>
      </c>
      <c r="AF3285" t="s">
        <v>64854</v>
      </c>
      <c r="AG3285" s="284">
        <v>5354.38</v>
      </c>
      <c r="AI3285" s="276" t="s">
        <v>33439</v>
      </c>
      <c r="AJ3285" s="277">
        <v>13000</v>
      </c>
      <c r="AL3285" s="246" t="s">
        <v>57327</v>
      </c>
      <c r="AM3285" s="247">
        <v>916</v>
      </c>
      <c r="AO3285" s="226" t="s">
        <v>34770</v>
      </c>
      <c r="AP3285" s="227">
        <v>367364.77</v>
      </c>
      <c r="AR3285" s="207" t="s">
        <v>17738</v>
      </c>
      <c r="AS3285" s="208">
        <v>1958.1</v>
      </c>
      <c r="AT3285" s="93"/>
      <c r="AU3285" s="199" t="s">
        <v>14376</v>
      </c>
      <c r="AV3285" s="200">
        <v>139351</v>
      </c>
      <c r="BD3285" s="263"/>
      <c r="BE3285" s="264"/>
      <c r="BJ3285" s="230" t="s">
        <v>41743</v>
      </c>
      <c r="BK3285" s="231">
        <v>859783</v>
      </c>
      <c r="BM3285" s="209" t="s">
        <v>9725</v>
      </c>
      <c r="BN3285" s="210">
        <v>68217.63</v>
      </c>
    </row>
    <row r="3286" spans="17:66" x14ac:dyDescent="0.55000000000000004">
      <c r="Q3286" s="224" t="s">
        <v>41203</v>
      </c>
      <c r="R3286" s="224"/>
      <c r="S3286" s="225">
        <v>32310</v>
      </c>
      <c r="U3286" s="203" t="s">
        <v>3617</v>
      </c>
      <c r="V3286" s="203"/>
      <c r="W3286" s="204">
        <v>117468.24</v>
      </c>
      <c r="AF3286" t="s">
        <v>66710</v>
      </c>
      <c r="AG3286" s="284">
        <v>36396.379999999997</v>
      </c>
      <c r="AI3286" s="276" t="s">
        <v>67445</v>
      </c>
      <c r="AJ3286" s="277">
        <v>85875</v>
      </c>
      <c r="AL3286" s="246" t="s">
        <v>61892</v>
      </c>
      <c r="AM3286" s="247">
        <v>308.66000000000003</v>
      </c>
      <c r="AO3286" s="226" t="s">
        <v>34771</v>
      </c>
      <c r="AP3286" s="227">
        <v>119271.67</v>
      </c>
      <c r="AR3286" s="207" t="s">
        <v>17739</v>
      </c>
      <c r="AS3286" s="208">
        <v>22515.4</v>
      </c>
      <c r="AT3286" s="93"/>
      <c r="AU3286" s="199" t="s">
        <v>14377</v>
      </c>
      <c r="AV3286" s="200">
        <v>247554.06</v>
      </c>
      <c r="BD3286" s="263"/>
      <c r="BE3286" s="264"/>
      <c r="BJ3286" s="230" t="s">
        <v>41744</v>
      </c>
      <c r="BK3286" s="231">
        <v>32310</v>
      </c>
      <c r="BM3286" s="209" t="s">
        <v>11665</v>
      </c>
      <c r="BN3286" s="210">
        <v>2069840.71</v>
      </c>
    </row>
    <row r="3287" spans="17:66" x14ac:dyDescent="0.55000000000000004">
      <c r="Q3287" s="224" t="s">
        <v>41204</v>
      </c>
      <c r="R3287" s="224"/>
      <c r="S3287" s="225">
        <v>16155</v>
      </c>
      <c r="U3287" s="203" t="s">
        <v>3674</v>
      </c>
      <c r="V3287" s="203"/>
      <c r="W3287" s="204">
        <v>1550873.92</v>
      </c>
      <c r="AF3287" t="s">
        <v>70767</v>
      </c>
      <c r="AG3287" s="284">
        <v>-2342.0500000000002</v>
      </c>
      <c r="AI3287" s="276" t="s">
        <v>42395</v>
      </c>
      <c r="AJ3287" s="277">
        <v>78000</v>
      </c>
      <c r="AL3287" s="246" t="s">
        <v>61893</v>
      </c>
      <c r="AM3287" s="247">
        <v>23652.62</v>
      </c>
      <c r="AO3287" s="226" t="s">
        <v>40191</v>
      </c>
      <c r="AP3287" s="227">
        <v>138799.53</v>
      </c>
      <c r="AR3287" s="207" t="s">
        <v>17740</v>
      </c>
      <c r="AS3287" s="208">
        <v>998.3</v>
      </c>
      <c r="AT3287" s="93"/>
      <c r="AU3287" s="199" t="s">
        <v>14378</v>
      </c>
      <c r="AV3287" s="200">
        <v>54024.04</v>
      </c>
      <c r="BD3287" s="263"/>
      <c r="BE3287" s="264"/>
      <c r="BJ3287" s="230" t="s">
        <v>41745</v>
      </c>
      <c r="BK3287" s="231">
        <v>16155</v>
      </c>
      <c r="BM3287" s="209" t="s">
        <v>9992</v>
      </c>
      <c r="BN3287" s="210">
        <v>5914311.0199999996</v>
      </c>
    </row>
    <row r="3288" spans="17:66" x14ac:dyDescent="0.55000000000000004">
      <c r="Q3288" s="224" t="s">
        <v>41205</v>
      </c>
      <c r="R3288" s="224"/>
      <c r="S3288" s="225">
        <v>1727170.32</v>
      </c>
      <c r="U3288" s="203" t="s">
        <v>4608</v>
      </c>
      <c r="V3288" s="203"/>
      <c r="W3288" s="204">
        <v>11199</v>
      </c>
      <c r="AF3288" t="s">
        <v>71656</v>
      </c>
      <c r="AG3288" s="284">
        <v>10680.81</v>
      </c>
      <c r="AI3288" s="276" t="s">
        <v>33440</v>
      </c>
      <c r="AJ3288" s="277">
        <v>2522.08</v>
      </c>
      <c r="AL3288" s="246" t="s">
        <v>46784</v>
      </c>
      <c r="AM3288" s="247">
        <v>5674.5</v>
      </c>
      <c r="AO3288" s="226" t="s">
        <v>40192</v>
      </c>
      <c r="AP3288" s="227">
        <v>95806</v>
      </c>
      <c r="AR3288" s="207" t="s">
        <v>17741</v>
      </c>
      <c r="AS3288" s="208">
        <v>1700</v>
      </c>
      <c r="AT3288" s="93"/>
      <c r="AU3288" s="199" t="s">
        <v>32880</v>
      </c>
      <c r="AV3288" s="200">
        <v>1381061.35</v>
      </c>
      <c r="BD3288" s="263"/>
      <c r="BE3288" s="264"/>
      <c r="BJ3288" s="230" t="s">
        <v>41746</v>
      </c>
      <c r="BK3288" s="231">
        <v>1727170.32</v>
      </c>
      <c r="BM3288" s="209" t="s">
        <v>6814</v>
      </c>
      <c r="BN3288" s="210">
        <v>125578.99</v>
      </c>
    </row>
    <row r="3289" spans="17:66" x14ac:dyDescent="0.55000000000000004">
      <c r="Q3289" s="224" t="s">
        <v>41206</v>
      </c>
      <c r="R3289" s="224"/>
      <c r="S3289" s="225">
        <v>412544</v>
      </c>
      <c r="U3289" s="203" t="s">
        <v>3618</v>
      </c>
      <c r="V3289" s="203"/>
      <c r="W3289" s="204">
        <v>62479.97</v>
      </c>
      <c r="AF3289" t="s">
        <v>70768</v>
      </c>
      <c r="AG3289">
        <v>637.89</v>
      </c>
      <c r="AI3289" s="276" t="s">
        <v>62620</v>
      </c>
      <c r="AJ3289" s="277">
        <v>76500</v>
      </c>
      <c r="AL3289" s="246" t="s">
        <v>48763</v>
      </c>
      <c r="AM3289" s="247">
        <v>78.790000000000006</v>
      </c>
      <c r="AO3289" s="226" t="s">
        <v>38966</v>
      </c>
      <c r="AP3289" s="227">
        <v>32242.720000000001</v>
      </c>
      <c r="AR3289" s="207" t="s">
        <v>17742</v>
      </c>
      <c r="AS3289" s="208">
        <v>62875.71</v>
      </c>
      <c r="AT3289" s="93"/>
      <c r="AU3289" s="199" t="s">
        <v>32881</v>
      </c>
      <c r="AV3289" s="200">
        <v>2448755.65</v>
      </c>
      <c r="BD3289" s="263"/>
      <c r="BE3289" s="264"/>
      <c r="BJ3289" s="230" t="s">
        <v>41747</v>
      </c>
      <c r="BK3289" s="231">
        <v>412544</v>
      </c>
      <c r="BM3289" s="209" t="s">
        <v>7212</v>
      </c>
      <c r="BN3289" s="210">
        <v>1815</v>
      </c>
    </row>
    <row r="3290" spans="17:66" x14ac:dyDescent="0.55000000000000004">
      <c r="Q3290" s="224" t="s">
        <v>41207</v>
      </c>
      <c r="R3290" s="224"/>
      <c r="S3290" s="225">
        <v>28887</v>
      </c>
      <c r="U3290" s="203" t="s">
        <v>4519</v>
      </c>
      <c r="V3290" s="203"/>
      <c r="W3290" s="204">
        <v>15999.21</v>
      </c>
      <c r="AF3290" t="s">
        <v>68677</v>
      </c>
      <c r="AG3290" s="284">
        <v>1565.22</v>
      </c>
      <c r="AI3290" s="276" t="s">
        <v>67446</v>
      </c>
      <c r="AJ3290" s="277">
        <v>13947.64</v>
      </c>
      <c r="AL3290" s="246" t="s">
        <v>61328</v>
      </c>
      <c r="AM3290" s="247">
        <v>82</v>
      </c>
      <c r="AO3290" s="226" t="s">
        <v>42275</v>
      </c>
      <c r="AP3290" s="227">
        <v>29920</v>
      </c>
      <c r="AR3290" s="207" t="s">
        <v>17743</v>
      </c>
      <c r="AS3290" s="208">
        <v>2175</v>
      </c>
      <c r="AT3290" s="93"/>
      <c r="AU3290" s="199" t="s">
        <v>14379</v>
      </c>
      <c r="AV3290" s="200">
        <v>41503.54</v>
      </c>
      <c r="BD3290" s="263"/>
      <c r="BE3290" s="264"/>
      <c r="BJ3290" s="230" t="s">
        <v>41748</v>
      </c>
      <c r="BK3290" s="231">
        <v>28887</v>
      </c>
      <c r="BM3290" s="209" t="s">
        <v>7494</v>
      </c>
      <c r="BN3290" s="210">
        <v>297629</v>
      </c>
    </row>
    <row r="3291" spans="17:66" x14ac:dyDescent="0.55000000000000004">
      <c r="Q3291" s="224" t="s">
        <v>41208</v>
      </c>
      <c r="R3291" s="224"/>
      <c r="S3291" s="225">
        <v>32880</v>
      </c>
      <c r="U3291" s="203" t="s">
        <v>4521</v>
      </c>
      <c r="V3291" s="203"/>
      <c r="W3291" s="204">
        <v>54259.99</v>
      </c>
      <c r="AF3291" t="s">
        <v>71657</v>
      </c>
      <c r="AG3291" s="284">
        <v>3505.7</v>
      </c>
      <c r="AI3291" s="276" t="s">
        <v>67447</v>
      </c>
      <c r="AJ3291" s="277">
        <v>20319.86</v>
      </c>
      <c r="AL3291" s="246" t="s">
        <v>52033</v>
      </c>
      <c r="AM3291" s="247">
        <v>227.96</v>
      </c>
      <c r="AO3291" s="226" t="s">
        <v>42276</v>
      </c>
      <c r="AP3291" s="227">
        <v>2288.88</v>
      </c>
      <c r="AR3291" s="207" t="s">
        <v>17744</v>
      </c>
      <c r="AS3291" s="208">
        <v>56546.62</v>
      </c>
      <c r="AT3291" s="93"/>
      <c r="AU3291" s="199" t="s">
        <v>14380</v>
      </c>
      <c r="AV3291" s="200">
        <v>147244.04999999999</v>
      </c>
      <c r="BD3291" s="263"/>
      <c r="BE3291" s="264"/>
      <c r="BJ3291" s="230" t="s">
        <v>41749</v>
      </c>
      <c r="BK3291" s="231">
        <v>32880</v>
      </c>
      <c r="BM3291" s="209" t="s">
        <v>7896</v>
      </c>
      <c r="BN3291" s="210">
        <v>9285</v>
      </c>
    </row>
    <row r="3292" spans="17:66" x14ac:dyDescent="0.55000000000000004">
      <c r="Q3292" s="224" t="s">
        <v>41209</v>
      </c>
      <c r="R3292" s="224"/>
      <c r="S3292" s="225">
        <v>98269</v>
      </c>
      <c r="U3292" s="203" t="s">
        <v>4609</v>
      </c>
      <c r="V3292" s="203"/>
      <c r="W3292" s="204">
        <v>9666</v>
      </c>
      <c r="AF3292" t="s">
        <v>68679</v>
      </c>
      <c r="AG3292">
        <v>442</v>
      </c>
      <c r="AI3292" s="276" t="s">
        <v>36229</v>
      </c>
      <c r="AJ3292" s="277">
        <v>71595.22</v>
      </c>
      <c r="AL3292" s="246" t="s">
        <v>52034</v>
      </c>
      <c r="AM3292" s="247">
        <v>54925.86</v>
      </c>
      <c r="AO3292" s="226" t="s">
        <v>42277</v>
      </c>
      <c r="AP3292" s="227">
        <v>5117.1000000000004</v>
      </c>
      <c r="AR3292" s="207" t="s">
        <v>17745</v>
      </c>
      <c r="AS3292" s="208">
        <v>33327.35</v>
      </c>
      <c r="AT3292" s="93"/>
      <c r="AU3292" s="199" t="s">
        <v>14381</v>
      </c>
      <c r="AV3292" s="200">
        <v>1387004.44</v>
      </c>
      <c r="BD3292" s="263"/>
      <c r="BE3292" s="264"/>
      <c r="BJ3292" s="230" t="s">
        <v>41750</v>
      </c>
      <c r="BK3292" s="231">
        <v>98269</v>
      </c>
      <c r="BM3292" s="209" t="s">
        <v>8139</v>
      </c>
      <c r="BN3292" s="210">
        <v>1291</v>
      </c>
    </row>
    <row r="3293" spans="17:66" x14ac:dyDescent="0.55000000000000004">
      <c r="Q3293" s="224" t="s">
        <v>41210</v>
      </c>
      <c r="R3293" s="224"/>
      <c r="S3293" s="225">
        <v>66679</v>
      </c>
      <c r="U3293" s="203" t="s">
        <v>4523</v>
      </c>
      <c r="V3293" s="203"/>
      <c r="W3293" s="204">
        <v>48968.75</v>
      </c>
      <c r="AF3293" t="s">
        <v>71658</v>
      </c>
      <c r="AG3293" s="284">
        <v>340078.1</v>
      </c>
      <c r="AI3293" s="276" t="s">
        <v>67448</v>
      </c>
      <c r="AJ3293" s="277">
        <v>65589.41</v>
      </c>
      <c r="AL3293" s="246" t="s">
        <v>48765</v>
      </c>
      <c r="AM3293" s="247">
        <v>4201.83</v>
      </c>
      <c r="AO3293" s="226" t="s">
        <v>51983</v>
      </c>
      <c r="AP3293" s="227">
        <v>234.02</v>
      </c>
      <c r="AR3293" s="207" t="s">
        <v>17746</v>
      </c>
      <c r="AS3293" s="208">
        <v>48607.5</v>
      </c>
      <c r="AT3293" s="93"/>
      <c r="AU3293" s="199" t="s">
        <v>14382</v>
      </c>
      <c r="AV3293" s="200">
        <v>777349.42</v>
      </c>
      <c r="BD3293" s="263"/>
      <c r="BE3293" s="264"/>
      <c r="BJ3293" s="230" t="s">
        <v>41751</v>
      </c>
      <c r="BK3293" s="231">
        <v>66679</v>
      </c>
      <c r="BM3293" s="209" t="s">
        <v>8418</v>
      </c>
      <c r="BN3293" s="210">
        <v>14718</v>
      </c>
    </row>
    <row r="3294" spans="17:66" x14ac:dyDescent="0.55000000000000004">
      <c r="Q3294" s="224" t="s">
        <v>41211</v>
      </c>
      <c r="R3294" s="224"/>
      <c r="S3294" s="225">
        <v>4298.43</v>
      </c>
      <c r="U3294" s="203" t="s">
        <v>4524</v>
      </c>
      <c r="V3294" s="203"/>
      <c r="W3294" s="204">
        <v>6865.43</v>
      </c>
      <c r="AF3294" t="s">
        <v>61567</v>
      </c>
      <c r="AG3294" s="284">
        <v>45389</v>
      </c>
      <c r="AI3294" s="276" t="s">
        <v>69968</v>
      </c>
      <c r="AJ3294" s="277">
        <v>82500</v>
      </c>
      <c r="AL3294" s="246" t="s">
        <v>47881</v>
      </c>
      <c r="AM3294" s="247">
        <v>1800</v>
      </c>
      <c r="AO3294" s="226" t="s">
        <v>51984</v>
      </c>
      <c r="AP3294" s="227">
        <v>83042.73</v>
      </c>
      <c r="AR3294" s="207" t="s">
        <v>17747</v>
      </c>
      <c r="AS3294" s="208">
        <v>6268.65</v>
      </c>
      <c r="AT3294" s="93"/>
      <c r="AU3294" s="199" t="s">
        <v>14383</v>
      </c>
      <c r="AV3294" s="200">
        <v>4361.9399999999996</v>
      </c>
      <c r="BD3294" s="263"/>
      <c r="BE3294" s="264"/>
      <c r="BJ3294" s="230" t="s">
        <v>41752</v>
      </c>
      <c r="BK3294" s="231">
        <v>4298.43</v>
      </c>
      <c r="BM3294" s="209" t="s">
        <v>8588</v>
      </c>
      <c r="BN3294" s="210">
        <v>156486</v>
      </c>
    </row>
    <row r="3295" spans="17:66" x14ac:dyDescent="0.55000000000000004">
      <c r="Q3295" s="224" t="s">
        <v>41212</v>
      </c>
      <c r="R3295" s="224"/>
      <c r="S3295" s="225">
        <v>15142</v>
      </c>
      <c r="U3295" s="203" t="s">
        <v>4612</v>
      </c>
      <c r="V3295" s="203"/>
      <c r="W3295" s="204">
        <v>1050</v>
      </c>
      <c r="AF3295" t="s">
        <v>66711</v>
      </c>
      <c r="AG3295" s="284">
        <v>59857.97</v>
      </c>
      <c r="AI3295" s="276" t="s">
        <v>69969</v>
      </c>
      <c r="AJ3295" s="277">
        <v>5804.91</v>
      </c>
      <c r="AL3295" s="246" t="s">
        <v>61329</v>
      </c>
      <c r="AM3295" s="247">
        <v>5461.33</v>
      </c>
      <c r="AO3295" s="226" t="s">
        <v>51985</v>
      </c>
      <c r="AP3295" s="227">
        <v>15545.88</v>
      </c>
      <c r="AR3295" s="207" t="s">
        <v>17748</v>
      </c>
      <c r="AS3295" s="208">
        <v>17763.48</v>
      </c>
      <c r="AT3295" s="93"/>
      <c r="AU3295" s="199" t="s">
        <v>14384</v>
      </c>
      <c r="AV3295" s="200">
        <v>128885</v>
      </c>
      <c r="BD3295" s="263"/>
      <c r="BE3295" s="264"/>
      <c r="BJ3295" s="230" t="s">
        <v>41753</v>
      </c>
      <c r="BK3295" s="231">
        <v>15142</v>
      </c>
      <c r="BM3295" s="209" t="s">
        <v>8798</v>
      </c>
      <c r="BN3295" s="210">
        <v>6096</v>
      </c>
    </row>
    <row r="3296" spans="17:66" x14ac:dyDescent="0.55000000000000004">
      <c r="Q3296" s="224" t="s">
        <v>41213</v>
      </c>
      <c r="R3296" s="224"/>
      <c r="S3296" s="225">
        <v>697027</v>
      </c>
      <c r="U3296" s="203" t="s">
        <v>4613</v>
      </c>
      <c r="V3296" s="203"/>
      <c r="W3296" s="204">
        <v>225</v>
      </c>
      <c r="AF3296" t="s">
        <v>66712</v>
      </c>
      <c r="AG3296" s="284">
        <v>2686.63</v>
      </c>
      <c r="AI3296" s="276" t="s">
        <v>64206</v>
      </c>
      <c r="AJ3296" s="277">
        <v>67253.789999999994</v>
      </c>
      <c r="AL3296" s="246" t="s">
        <v>63080</v>
      </c>
      <c r="AM3296" s="247">
        <v>247.7</v>
      </c>
      <c r="AO3296" s="226" t="s">
        <v>51986</v>
      </c>
      <c r="AP3296" s="227">
        <v>3173.74</v>
      </c>
      <c r="AR3296" s="207" t="s">
        <v>17749</v>
      </c>
      <c r="AS3296" s="208">
        <v>45750</v>
      </c>
      <c r="AT3296" s="93"/>
      <c r="AU3296" s="199" t="s">
        <v>14385</v>
      </c>
      <c r="AV3296" s="200">
        <v>6026.91</v>
      </c>
      <c r="BD3296" s="263"/>
      <c r="BE3296" s="264"/>
      <c r="BJ3296" s="230" t="s">
        <v>41754</v>
      </c>
      <c r="BK3296" s="231">
        <v>697027</v>
      </c>
      <c r="BM3296" s="209" t="s">
        <v>9087</v>
      </c>
      <c r="BN3296" s="210">
        <v>225314</v>
      </c>
    </row>
    <row r="3297" spans="17:66" x14ac:dyDescent="0.55000000000000004">
      <c r="Q3297" s="224" t="s">
        <v>41214</v>
      </c>
      <c r="R3297" s="224"/>
      <c r="S3297" s="225">
        <v>29079</v>
      </c>
      <c r="U3297" s="203" t="s">
        <v>3619</v>
      </c>
      <c r="V3297" s="203"/>
      <c r="W3297" s="204">
        <v>10272</v>
      </c>
      <c r="AF3297" t="s">
        <v>71659</v>
      </c>
      <c r="AG3297" s="284">
        <v>6175</v>
      </c>
      <c r="AI3297" s="276" t="s">
        <v>67449</v>
      </c>
      <c r="AJ3297" s="277">
        <v>2950</v>
      </c>
      <c r="AL3297" s="246" t="s">
        <v>48766</v>
      </c>
      <c r="AM3297" s="247">
        <v>2805.99</v>
      </c>
      <c r="AO3297" s="226" t="s">
        <v>51987</v>
      </c>
      <c r="AP3297" s="227">
        <v>7775.1</v>
      </c>
      <c r="AR3297" s="207" t="s">
        <v>17750</v>
      </c>
      <c r="AS3297" s="208">
        <v>5633.62</v>
      </c>
      <c r="AT3297" s="93"/>
      <c r="AU3297" s="199" t="s">
        <v>14386</v>
      </c>
      <c r="AV3297" s="200">
        <v>180603.6</v>
      </c>
      <c r="BD3297" s="263"/>
      <c r="BE3297" s="264"/>
      <c r="BJ3297" s="230" t="s">
        <v>41755</v>
      </c>
      <c r="BK3297" s="231">
        <v>29079</v>
      </c>
      <c r="BM3297" s="209" t="s">
        <v>9398</v>
      </c>
      <c r="BN3297" s="210">
        <v>517010.14</v>
      </c>
    </row>
    <row r="3298" spans="17:66" x14ac:dyDescent="0.55000000000000004">
      <c r="Q3298" s="224" t="s">
        <v>41215</v>
      </c>
      <c r="R3298" s="224"/>
      <c r="S3298" s="225">
        <v>2266105</v>
      </c>
      <c r="U3298" s="203" t="s">
        <v>4615</v>
      </c>
      <c r="V3298" s="203"/>
      <c r="W3298" s="204">
        <v>29967</v>
      </c>
      <c r="AF3298" t="s">
        <v>66713</v>
      </c>
      <c r="AG3298" s="284">
        <v>8962.32</v>
      </c>
      <c r="AI3298" s="276" t="s">
        <v>40238</v>
      </c>
      <c r="AJ3298" s="277">
        <v>7437.5</v>
      </c>
      <c r="AL3298" s="246" t="s">
        <v>58997</v>
      </c>
      <c r="AM3298" s="247">
        <v>3500.02</v>
      </c>
      <c r="AO3298" s="226" t="s">
        <v>51988</v>
      </c>
      <c r="AP3298" s="227">
        <v>23017.89</v>
      </c>
      <c r="AR3298" s="207" t="s">
        <v>17751</v>
      </c>
      <c r="AS3298" s="208">
        <v>129857.4</v>
      </c>
      <c r="AT3298" s="93"/>
      <c r="AU3298" s="199" t="s">
        <v>14387</v>
      </c>
      <c r="AV3298" s="200">
        <v>480742.59</v>
      </c>
      <c r="BD3298" s="263"/>
      <c r="BE3298" s="264"/>
      <c r="BJ3298" s="230" t="s">
        <v>41756</v>
      </c>
      <c r="BK3298" s="231">
        <v>2266105</v>
      </c>
      <c r="BM3298" s="209" t="s">
        <v>9681</v>
      </c>
      <c r="BN3298" s="210">
        <v>43500.81</v>
      </c>
    </row>
    <row r="3299" spans="17:66" x14ac:dyDescent="0.55000000000000004">
      <c r="Q3299" s="224" t="s">
        <v>41216</v>
      </c>
      <c r="R3299" s="224"/>
      <c r="S3299" s="225">
        <v>294960.84999999998</v>
      </c>
      <c r="U3299" s="203" t="s">
        <v>3620</v>
      </c>
      <c r="V3299" s="203"/>
      <c r="W3299" s="204">
        <v>6284.08</v>
      </c>
      <c r="AF3299" t="s">
        <v>71660</v>
      </c>
      <c r="AG3299" s="284">
        <v>11087.53</v>
      </c>
      <c r="AI3299" s="276" t="s">
        <v>67450</v>
      </c>
      <c r="AJ3299" s="277">
        <v>2000</v>
      </c>
      <c r="AL3299" s="246" t="s">
        <v>48767</v>
      </c>
      <c r="AM3299" s="247">
        <v>3437.9</v>
      </c>
      <c r="AO3299" s="226" t="s">
        <v>51989</v>
      </c>
      <c r="AP3299" s="227">
        <v>852.53</v>
      </c>
      <c r="AR3299" s="207" t="s">
        <v>17752</v>
      </c>
      <c r="AS3299" s="208">
        <v>15991</v>
      </c>
      <c r="AT3299" s="93"/>
      <c r="AU3299" s="199" t="s">
        <v>14388</v>
      </c>
      <c r="AV3299" s="200">
        <v>469804</v>
      </c>
      <c r="BD3299" s="263"/>
      <c r="BE3299" s="264"/>
      <c r="BJ3299" s="230" t="s">
        <v>41757</v>
      </c>
      <c r="BK3299" s="231">
        <v>294960.84999999998</v>
      </c>
      <c r="BM3299" s="209" t="s">
        <v>9726</v>
      </c>
      <c r="BN3299" s="210">
        <v>17067.27</v>
      </c>
    </row>
    <row r="3300" spans="17:66" x14ac:dyDescent="0.55000000000000004">
      <c r="Q3300" s="224" t="s">
        <v>41217</v>
      </c>
      <c r="R3300" s="224"/>
      <c r="S3300" s="225">
        <v>53490</v>
      </c>
      <c r="U3300" s="203" t="s">
        <v>4527</v>
      </c>
      <c r="V3300" s="203"/>
      <c r="W3300" s="204">
        <v>304159.75</v>
      </c>
      <c r="AF3300" t="s">
        <v>61570</v>
      </c>
      <c r="AG3300" s="284">
        <v>114536.92</v>
      </c>
      <c r="AI3300" s="276" t="s">
        <v>67451</v>
      </c>
      <c r="AJ3300" s="277">
        <v>9667</v>
      </c>
      <c r="AL3300" s="246" t="s">
        <v>62576</v>
      </c>
      <c r="AM3300" s="247">
        <v>1807.56</v>
      </c>
      <c r="AO3300" s="226" t="s">
        <v>51990</v>
      </c>
      <c r="AP3300" s="227">
        <v>414.78</v>
      </c>
      <c r="AR3300" s="207" t="s">
        <v>17753</v>
      </c>
      <c r="AS3300" s="208">
        <v>1500</v>
      </c>
      <c r="AT3300" s="93"/>
      <c r="AU3300" s="199" t="s">
        <v>14389</v>
      </c>
      <c r="AV3300" s="200">
        <v>1391578.37</v>
      </c>
      <c r="BD3300" s="263"/>
      <c r="BE3300" s="264"/>
      <c r="BJ3300" s="230" t="s">
        <v>41758</v>
      </c>
      <c r="BK3300" s="231">
        <v>53490</v>
      </c>
      <c r="BM3300" s="209" t="s">
        <v>11666</v>
      </c>
      <c r="BN3300" s="210">
        <v>240649.23</v>
      </c>
    </row>
    <row r="3301" spans="17:66" x14ac:dyDescent="0.55000000000000004">
      <c r="Q3301" s="224" t="s">
        <v>41218</v>
      </c>
      <c r="R3301" s="224"/>
      <c r="S3301" s="225">
        <v>50619</v>
      </c>
      <c r="U3301" s="203" t="s">
        <v>3621</v>
      </c>
      <c r="V3301" s="203"/>
      <c r="W3301" s="204">
        <v>713770.08</v>
      </c>
      <c r="AF3301" t="s">
        <v>61571</v>
      </c>
      <c r="AG3301" s="284">
        <v>88608.08</v>
      </c>
      <c r="AI3301" s="276" t="s">
        <v>70500</v>
      </c>
      <c r="AJ3301" s="277">
        <v>76014.38</v>
      </c>
      <c r="AL3301" s="246" t="s">
        <v>62577</v>
      </c>
      <c r="AM3301" s="247">
        <v>138.27000000000001</v>
      </c>
      <c r="AO3301" s="226" t="s">
        <v>51991</v>
      </c>
      <c r="AP3301" s="227">
        <v>3000</v>
      </c>
      <c r="AR3301" s="207" t="s">
        <v>17754</v>
      </c>
      <c r="AS3301" s="208">
        <v>297166</v>
      </c>
      <c r="AT3301" s="93"/>
      <c r="AU3301" s="199" t="s">
        <v>14390</v>
      </c>
      <c r="AV3301" s="200">
        <v>3224.66</v>
      </c>
      <c r="BD3301" s="263"/>
      <c r="BE3301" s="264"/>
      <c r="BJ3301" s="230" t="s">
        <v>41759</v>
      </c>
      <c r="BK3301" s="231">
        <v>50619</v>
      </c>
      <c r="BM3301" s="209" t="s">
        <v>9993</v>
      </c>
      <c r="BN3301" s="210">
        <v>1656440.44</v>
      </c>
    </row>
    <row r="3302" spans="17:66" x14ac:dyDescent="0.55000000000000004">
      <c r="Q3302" s="224" t="s">
        <v>41219</v>
      </c>
      <c r="R3302" s="224"/>
      <c r="S3302" s="225">
        <v>27497</v>
      </c>
      <c r="U3302" s="203" t="s">
        <v>5245</v>
      </c>
      <c r="V3302" s="203"/>
      <c r="W3302" s="204">
        <v>70816.56</v>
      </c>
      <c r="AF3302" t="s">
        <v>68685</v>
      </c>
      <c r="AG3302" s="284">
        <v>19033.990000000002</v>
      </c>
      <c r="AI3302" s="276" t="s">
        <v>67452</v>
      </c>
      <c r="AJ3302" s="277">
        <v>89906.96</v>
      </c>
      <c r="AL3302" s="246" t="s">
        <v>62578</v>
      </c>
      <c r="AM3302" s="247">
        <v>103.17</v>
      </c>
      <c r="AO3302" s="226" t="s">
        <v>51992</v>
      </c>
      <c r="AP3302" s="227">
        <v>825.54</v>
      </c>
      <c r="AR3302" s="207" t="s">
        <v>17755</v>
      </c>
      <c r="AS3302" s="208">
        <v>0.02</v>
      </c>
      <c r="AT3302" s="93"/>
      <c r="AU3302" s="199" t="s">
        <v>14391</v>
      </c>
      <c r="AV3302" s="200">
        <v>2451.65</v>
      </c>
      <c r="BD3302" s="263"/>
      <c r="BE3302" s="264"/>
      <c r="BJ3302" s="230" t="s">
        <v>41760</v>
      </c>
      <c r="BK3302" s="231">
        <v>27497</v>
      </c>
      <c r="BM3302" s="209" t="s">
        <v>6815</v>
      </c>
      <c r="BN3302" s="210">
        <v>375427</v>
      </c>
    </row>
    <row r="3303" spans="17:66" x14ac:dyDescent="0.55000000000000004">
      <c r="Q3303" s="224" t="s">
        <v>41220</v>
      </c>
      <c r="R3303" s="224"/>
      <c r="S3303" s="225">
        <v>45980.75</v>
      </c>
      <c r="U3303" s="203" t="s">
        <v>4532</v>
      </c>
      <c r="V3303" s="203"/>
      <c r="W3303" s="204">
        <v>16602.439999999999</v>
      </c>
      <c r="AF3303" t="s">
        <v>68688</v>
      </c>
      <c r="AG3303" s="284">
        <v>17292.34</v>
      </c>
      <c r="AI3303" s="276" t="s">
        <v>70501</v>
      </c>
      <c r="AJ3303" s="277">
        <v>129343.66</v>
      </c>
      <c r="AL3303" s="246" t="s">
        <v>62579</v>
      </c>
      <c r="AM3303" s="247">
        <v>60.59</v>
      </c>
      <c r="AO3303" s="226" t="s">
        <v>51993</v>
      </c>
      <c r="AP3303" s="227">
        <v>7016.09</v>
      </c>
      <c r="AR3303" s="207" t="s">
        <v>13280</v>
      </c>
      <c r="AS3303" s="208">
        <v>64395.98</v>
      </c>
      <c r="AT3303" s="93"/>
      <c r="AU3303" s="199" t="s">
        <v>14392</v>
      </c>
      <c r="AV3303" s="200">
        <v>6553.57</v>
      </c>
      <c r="BD3303" s="263"/>
      <c r="BE3303" s="264"/>
      <c r="BJ3303" s="230" t="s">
        <v>41761</v>
      </c>
      <c r="BK3303" s="231">
        <v>45980.75</v>
      </c>
      <c r="BM3303" s="209" t="s">
        <v>7495</v>
      </c>
      <c r="BN3303" s="210">
        <v>146130</v>
      </c>
    </row>
    <row r="3304" spans="17:66" x14ac:dyDescent="0.55000000000000004">
      <c r="Q3304" s="224" t="s">
        <v>41221</v>
      </c>
      <c r="R3304" s="224"/>
      <c r="S3304" s="225">
        <v>809426.9</v>
      </c>
      <c r="U3304" s="203" t="s">
        <v>4533</v>
      </c>
      <c r="V3304" s="203"/>
      <c r="W3304" s="204">
        <v>26696</v>
      </c>
      <c r="AF3304" t="s">
        <v>53642</v>
      </c>
      <c r="AG3304" s="284">
        <v>2230.61</v>
      </c>
      <c r="AI3304" s="276" t="s">
        <v>63661</v>
      </c>
      <c r="AJ3304" s="277">
        <v>10563.04</v>
      </c>
      <c r="AL3304" s="246" t="s">
        <v>55941</v>
      </c>
      <c r="AM3304" s="247">
        <v>1168</v>
      </c>
      <c r="AO3304" s="226" t="s">
        <v>51994</v>
      </c>
      <c r="AP3304" s="227">
        <v>4802.3</v>
      </c>
      <c r="AR3304" s="207" t="s">
        <v>17756</v>
      </c>
      <c r="AS3304" s="208">
        <v>17853</v>
      </c>
      <c r="AT3304" s="93"/>
      <c r="AU3304" s="199" t="s">
        <v>14393</v>
      </c>
      <c r="AV3304" s="200">
        <v>139351</v>
      </c>
      <c r="BD3304" s="263"/>
      <c r="BE3304" s="264"/>
      <c r="BJ3304" s="230" t="s">
        <v>41762</v>
      </c>
      <c r="BK3304" s="231">
        <v>809426.9</v>
      </c>
      <c r="BM3304" s="209" t="s">
        <v>7897</v>
      </c>
      <c r="BN3304" s="210">
        <v>17159</v>
      </c>
    </row>
    <row r="3305" spans="17:66" x14ac:dyDescent="0.55000000000000004">
      <c r="Q3305" s="224" t="s">
        <v>41222</v>
      </c>
      <c r="R3305" s="224"/>
      <c r="S3305" s="225">
        <v>163637</v>
      </c>
      <c r="U3305" s="203" t="s">
        <v>3622</v>
      </c>
      <c r="V3305" s="203"/>
      <c r="W3305" s="204">
        <v>26225.45</v>
      </c>
      <c r="AF3305" t="s">
        <v>70096</v>
      </c>
      <c r="AG3305" s="284">
        <v>2750</v>
      </c>
      <c r="AI3305" s="276" t="s">
        <v>59563</v>
      </c>
      <c r="AJ3305" s="277">
        <v>12407.78</v>
      </c>
      <c r="AL3305" s="246" t="s">
        <v>62580</v>
      </c>
      <c r="AM3305" s="247">
        <v>107</v>
      </c>
      <c r="AO3305" s="226" t="s">
        <v>51995</v>
      </c>
      <c r="AP3305" s="227">
        <v>971.88</v>
      </c>
      <c r="AR3305" s="207" t="s">
        <v>17757</v>
      </c>
      <c r="AS3305" s="208">
        <v>68470</v>
      </c>
      <c r="AT3305" s="93"/>
      <c r="AU3305" s="199" t="s">
        <v>14394</v>
      </c>
      <c r="AV3305" s="200">
        <v>247554.06</v>
      </c>
      <c r="BD3305" s="263"/>
      <c r="BE3305" s="264"/>
      <c r="BJ3305" s="230" t="s">
        <v>41763</v>
      </c>
      <c r="BK3305" s="231">
        <v>163637</v>
      </c>
      <c r="BM3305" s="209" t="s">
        <v>8140</v>
      </c>
      <c r="BN3305" s="210">
        <v>58884</v>
      </c>
    </row>
    <row r="3306" spans="17:66" x14ac:dyDescent="0.55000000000000004">
      <c r="Q3306" s="224" t="s">
        <v>41223</v>
      </c>
      <c r="R3306" s="224"/>
      <c r="S3306" s="225">
        <v>703695</v>
      </c>
      <c r="U3306" s="203" t="s">
        <v>4537</v>
      </c>
      <c r="V3306" s="203"/>
      <c r="W3306" s="204">
        <v>6800.02</v>
      </c>
      <c r="AF3306" t="s">
        <v>62799</v>
      </c>
      <c r="AG3306" s="284">
        <v>3907.17</v>
      </c>
      <c r="AI3306" s="276" t="s">
        <v>59564</v>
      </c>
      <c r="AJ3306" s="277">
        <v>1338.61</v>
      </c>
      <c r="AL3306" s="246" t="s">
        <v>55942</v>
      </c>
      <c r="AM3306" s="247">
        <v>248</v>
      </c>
      <c r="AO3306" s="226" t="s">
        <v>51996</v>
      </c>
      <c r="AP3306" s="227">
        <v>2191.88</v>
      </c>
      <c r="AR3306" s="207" t="s">
        <v>17758</v>
      </c>
      <c r="AS3306" s="208">
        <v>1046.8399999999999</v>
      </c>
      <c r="AT3306" s="93"/>
      <c r="AU3306" s="199" t="s">
        <v>14395</v>
      </c>
      <c r="AV3306" s="200">
        <v>54024.04</v>
      </c>
      <c r="BD3306" s="263"/>
      <c r="BE3306" s="264"/>
      <c r="BJ3306" s="230" t="s">
        <v>41764</v>
      </c>
      <c r="BK3306" s="231">
        <v>703695</v>
      </c>
      <c r="BM3306" s="209" t="s">
        <v>8419</v>
      </c>
      <c r="BN3306" s="210">
        <v>140512.35</v>
      </c>
    </row>
    <row r="3307" spans="17:66" x14ac:dyDescent="0.55000000000000004">
      <c r="Q3307" s="224" t="s">
        <v>41224</v>
      </c>
      <c r="R3307" s="224"/>
      <c r="S3307" s="225">
        <v>16155</v>
      </c>
      <c r="U3307" s="203" t="s">
        <v>3623</v>
      </c>
      <c r="V3307" s="203"/>
      <c r="W3307" s="204">
        <v>24693.47</v>
      </c>
      <c r="AF3307" t="s">
        <v>40612</v>
      </c>
      <c r="AG3307" s="284">
        <v>2343.4</v>
      </c>
      <c r="AI3307" s="276" t="s">
        <v>59565</v>
      </c>
      <c r="AJ3307" s="277">
        <v>1754.88</v>
      </c>
      <c r="AL3307" s="246" t="s">
        <v>57328</v>
      </c>
      <c r="AM3307" s="247">
        <v>79.5</v>
      </c>
      <c r="AO3307" s="226" t="s">
        <v>51997</v>
      </c>
      <c r="AP3307" s="227">
        <v>214.02</v>
      </c>
      <c r="AR3307" s="207" t="s">
        <v>17759</v>
      </c>
      <c r="AS3307" s="208">
        <v>1459.3</v>
      </c>
      <c r="AT3307" s="93"/>
      <c r="AU3307" s="199" t="s">
        <v>32882</v>
      </c>
      <c r="AV3307" s="200">
        <v>2448755.65</v>
      </c>
      <c r="BD3307" s="263"/>
      <c r="BE3307" s="264"/>
      <c r="BJ3307" s="230" t="s">
        <v>41765</v>
      </c>
      <c r="BK3307" s="231">
        <v>16155</v>
      </c>
      <c r="BM3307" s="209" t="s">
        <v>8589</v>
      </c>
      <c r="BN3307" s="210">
        <v>507258.64</v>
      </c>
    </row>
    <row r="3308" spans="17:66" x14ac:dyDescent="0.55000000000000004">
      <c r="Q3308" s="224" t="s">
        <v>41225</v>
      </c>
      <c r="R3308" s="224"/>
      <c r="S3308" s="225">
        <v>151786.5</v>
      </c>
      <c r="U3308" s="203" t="s">
        <v>4539</v>
      </c>
      <c r="V3308" s="203"/>
      <c r="W3308" s="204">
        <v>28783.67</v>
      </c>
      <c r="AF3308" t="s">
        <v>53643</v>
      </c>
      <c r="AG3308" s="284">
        <v>11981.55</v>
      </c>
      <c r="AI3308" s="276" t="s">
        <v>67453</v>
      </c>
      <c r="AJ3308" s="277">
        <v>2428</v>
      </c>
      <c r="AL3308" s="246" t="s">
        <v>17993</v>
      </c>
      <c r="AM3308" s="247">
        <v>7586.68</v>
      </c>
      <c r="AO3308" s="226" t="s">
        <v>51998</v>
      </c>
      <c r="AP3308" s="227">
        <v>18326.36</v>
      </c>
      <c r="AR3308" s="207" t="s">
        <v>17760</v>
      </c>
      <c r="AS3308" s="208">
        <v>2660.47</v>
      </c>
      <c r="AT3308" s="93"/>
      <c r="AU3308" s="199" t="s">
        <v>32883</v>
      </c>
      <c r="AV3308" s="200">
        <v>10737</v>
      </c>
      <c r="BD3308" s="263"/>
      <c r="BE3308" s="264"/>
      <c r="BJ3308" s="230" t="s">
        <v>41766</v>
      </c>
      <c r="BK3308" s="231">
        <v>151786.5</v>
      </c>
      <c r="BM3308" s="209" t="s">
        <v>8799</v>
      </c>
      <c r="BN3308" s="210">
        <v>15940</v>
      </c>
    </row>
    <row r="3309" spans="17:66" x14ac:dyDescent="0.55000000000000004">
      <c r="Q3309" s="224" t="s">
        <v>41226</v>
      </c>
      <c r="R3309" s="224"/>
      <c r="S3309" s="225">
        <v>1065653.92</v>
      </c>
      <c r="U3309" s="203" t="s">
        <v>4626</v>
      </c>
      <c r="V3309" s="203"/>
      <c r="W3309" s="204">
        <v>9666</v>
      </c>
      <c r="AF3309" t="s">
        <v>53644</v>
      </c>
      <c r="AG3309" s="284">
        <v>49860.06</v>
      </c>
      <c r="AI3309" s="276" t="s">
        <v>57390</v>
      </c>
      <c r="AJ3309" s="277">
        <v>9083.8700000000008</v>
      </c>
      <c r="AL3309" s="246" t="s">
        <v>17996</v>
      </c>
      <c r="AM3309" s="247">
        <v>2587.06</v>
      </c>
      <c r="AO3309" s="226" t="s">
        <v>38967</v>
      </c>
      <c r="AP3309" s="227">
        <v>2816.56</v>
      </c>
      <c r="AR3309" s="207" t="s">
        <v>17761</v>
      </c>
      <c r="AS3309" s="208">
        <v>395.25</v>
      </c>
      <c r="AT3309" s="93"/>
      <c r="AU3309" s="199" t="s">
        <v>32884</v>
      </c>
      <c r="AV3309" s="200">
        <v>10737</v>
      </c>
      <c r="BD3309" s="263"/>
      <c r="BE3309" s="264"/>
      <c r="BJ3309" s="230" t="s">
        <v>41767</v>
      </c>
      <c r="BK3309" s="231">
        <v>1065653.92</v>
      </c>
      <c r="BM3309" s="209" t="s">
        <v>9399</v>
      </c>
      <c r="BN3309" s="210">
        <v>2052818.14</v>
      </c>
    </row>
    <row r="3310" spans="17:66" x14ac:dyDescent="0.55000000000000004">
      <c r="Q3310" s="224" t="s">
        <v>41227</v>
      </c>
      <c r="R3310" s="224"/>
      <c r="S3310" s="225">
        <v>283118</v>
      </c>
      <c r="U3310" s="203" t="s">
        <v>4627</v>
      </c>
      <c r="V3310" s="203"/>
      <c r="W3310" s="204">
        <v>637.5</v>
      </c>
      <c r="AF3310" t="s">
        <v>42901</v>
      </c>
      <c r="AG3310" s="284">
        <v>77056.78</v>
      </c>
      <c r="AI3310" s="276" t="s">
        <v>55088</v>
      </c>
      <c r="AJ3310" s="277">
        <v>3757</v>
      </c>
      <c r="AL3310" s="246" t="s">
        <v>17997</v>
      </c>
      <c r="AM3310" s="247">
        <v>675</v>
      </c>
      <c r="AO3310" s="226" t="s">
        <v>38968</v>
      </c>
      <c r="AP3310" s="227">
        <v>215.47</v>
      </c>
      <c r="AR3310" s="207" t="s">
        <v>17762</v>
      </c>
      <c r="AS3310" s="208">
        <v>893.17</v>
      </c>
      <c r="AT3310" s="93"/>
      <c r="AU3310" s="199" t="s">
        <v>32885</v>
      </c>
      <c r="AV3310" s="200">
        <v>43.29</v>
      </c>
      <c r="BD3310" s="263"/>
      <c r="BE3310" s="264"/>
      <c r="BJ3310" s="230" t="s">
        <v>41768</v>
      </c>
      <c r="BK3310" s="231">
        <v>283118</v>
      </c>
      <c r="BM3310" s="209" t="s">
        <v>9616</v>
      </c>
      <c r="BN3310" s="210">
        <v>33415.35</v>
      </c>
    </row>
    <row r="3311" spans="17:66" x14ac:dyDescent="0.55000000000000004">
      <c r="Q3311" s="224" t="s">
        <v>41228</v>
      </c>
      <c r="R3311" s="224"/>
      <c r="S3311" s="225">
        <v>200546</v>
      </c>
      <c r="U3311" s="203" t="s">
        <v>4541</v>
      </c>
      <c r="V3311" s="203"/>
      <c r="W3311" s="204">
        <v>182688.92</v>
      </c>
      <c r="AF3311" t="s">
        <v>68689</v>
      </c>
      <c r="AG3311" s="284">
        <v>2437.4299999999998</v>
      </c>
      <c r="AI3311" s="276" t="s">
        <v>67454</v>
      </c>
      <c r="AJ3311" s="277">
        <v>90221.9</v>
      </c>
      <c r="AL3311" s="246" t="s">
        <v>49770</v>
      </c>
      <c r="AM3311" s="247">
        <v>1189.44</v>
      </c>
      <c r="AO3311" s="226" t="s">
        <v>38969</v>
      </c>
      <c r="AP3311" s="227">
        <v>631.46</v>
      </c>
      <c r="AR3311" s="207" t="s">
        <v>17763</v>
      </c>
      <c r="AS3311" s="208">
        <v>3960</v>
      </c>
      <c r="AT3311" s="93"/>
      <c r="AU3311" s="199" t="s">
        <v>32886</v>
      </c>
      <c r="AV3311" s="200">
        <v>195.52</v>
      </c>
      <c r="BD3311" s="263"/>
      <c r="BE3311" s="264"/>
      <c r="BJ3311" s="230" t="s">
        <v>41769</v>
      </c>
      <c r="BK3311" s="231">
        <v>200546</v>
      </c>
      <c r="BM3311" s="209" t="s">
        <v>11667</v>
      </c>
      <c r="BN3311" s="210">
        <v>2624203.56</v>
      </c>
    </row>
    <row r="3312" spans="17:66" x14ac:dyDescent="0.55000000000000004">
      <c r="Q3312" s="224" t="s">
        <v>41229</v>
      </c>
      <c r="R3312" s="224"/>
      <c r="S3312" s="225">
        <v>656482</v>
      </c>
      <c r="U3312" s="203" t="s">
        <v>4628</v>
      </c>
      <c r="V3312" s="203"/>
      <c r="W3312" s="204">
        <v>745</v>
      </c>
      <c r="AF3312" t="s">
        <v>71661</v>
      </c>
      <c r="AG3312" s="284">
        <v>3970.7</v>
      </c>
      <c r="AI3312" s="276" t="s">
        <v>67455</v>
      </c>
      <c r="AJ3312" s="277">
        <v>6390.7</v>
      </c>
      <c r="AL3312" s="246" t="s">
        <v>46785</v>
      </c>
      <c r="AM3312" s="247">
        <v>26619.4</v>
      </c>
      <c r="AO3312" s="226" t="s">
        <v>40193</v>
      </c>
      <c r="AP3312" s="227">
        <v>177025.44</v>
      </c>
      <c r="AR3312" s="207" t="s">
        <v>17764</v>
      </c>
      <c r="AS3312" s="208">
        <v>50312.97</v>
      </c>
      <c r="AT3312" s="93"/>
      <c r="AU3312" s="199" t="s">
        <v>32887</v>
      </c>
      <c r="AV3312" s="200">
        <v>3191.64</v>
      </c>
      <c r="BD3312" s="263"/>
      <c r="BE3312" s="264"/>
      <c r="BJ3312" s="230" t="s">
        <v>41770</v>
      </c>
      <c r="BK3312" s="231">
        <v>656482</v>
      </c>
      <c r="BM3312" s="209" t="s">
        <v>12268</v>
      </c>
      <c r="BN3312" s="210">
        <v>16461.46</v>
      </c>
    </row>
    <row r="3313" spans="17:66" x14ac:dyDescent="0.55000000000000004">
      <c r="Q3313" s="224" t="s">
        <v>41230</v>
      </c>
      <c r="R3313" s="224"/>
      <c r="S3313" s="225">
        <v>39848</v>
      </c>
      <c r="U3313" s="203" t="s">
        <v>3624</v>
      </c>
      <c r="V3313" s="203"/>
      <c r="W3313" s="204">
        <v>237140.84</v>
      </c>
      <c r="AF3313" t="s">
        <v>68690</v>
      </c>
      <c r="AG3313" s="284">
        <v>8156.41</v>
      </c>
      <c r="AI3313" s="276" t="s">
        <v>67456</v>
      </c>
      <c r="AJ3313" s="277">
        <v>689.32</v>
      </c>
      <c r="AL3313" s="246" t="s">
        <v>46786</v>
      </c>
      <c r="AM3313" s="247">
        <v>532823.68999999994</v>
      </c>
      <c r="AO3313" s="226" t="s">
        <v>48761</v>
      </c>
      <c r="AP3313" s="227">
        <v>3190</v>
      </c>
      <c r="AR3313" s="207" t="s">
        <v>17765</v>
      </c>
      <c r="AS3313" s="208">
        <v>4820.16</v>
      </c>
      <c r="AT3313" s="93"/>
      <c r="AU3313" s="199" t="s">
        <v>32888</v>
      </c>
      <c r="AV3313" s="200">
        <v>492.53</v>
      </c>
      <c r="BD3313" s="263"/>
      <c r="BE3313" s="264"/>
      <c r="BJ3313" s="230" t="s">
        <v>41771</v>
      </c>
      <c r="BK3313" s="231">
        <v>39848</v>
      </c>
      <c r="BM3313" s="209" t="s">
        <v>9994</v>
      </c>
      <c r="BN3313" s="210">
        <v>5988209.5</v>
      </c>
    </row>
    <row r="3314" spans="17:66" x14ac:dyDescent="0.55000000000000004">
      <c r="Q3314" s="224" t="s">
        <v>41231</v>
      </c>
      <c r="R3314" s="224"/>
      <c r="S3314" s="225">
        <v>37677.5</v>
      </c>
      <c r="U3314" s="203" t="s">
        <v>4545</v>
      </c>
      <c r="V3314" s="203"/>
      <c r="W3314" s="204">
        <v>84615.72</v>
      </c>
      <c r="AF3314" t="s">
        <v>71662</v>
      </c>
      <c r="AG3314">
        <v>149.61000000000001</v>
      </c>
      <c r="AI3314" s="276" t="s">
        <v>67457</v>
      </c>
      <c r="AJ3314" s="277">
        <v>2698.16</v>
      </c>
      <c r="AL3314" s="246" t="s">
        <v>61894</v>
      </c>
      <c r="AM3314" s="247">
        <v>1575</v>
      </c>
      <c r="AO3314" s="226" t="s">
        <v>51999</v>
      </c>
      <c r="AP3314" s="227">
        <v>3087.56</v>
      </c>
      <c r="AR3314" s="207" t="s">
        <v>17766</v>
      </c>
      <c r="AS3314" s="208">
        <v>368.74</v>
      </c>
      <c r="AT3314" s="93"/>
      <c r="AU3314" s="199" t="s">
        <v>32889</v>
      </c>
      <c r="AV3314" s="200">
        <v>43.29</v>
      </c>
      <c r="BD3314" s="263"/>
      <c r="BE3314" s="264"/>
      <c r="BJ3314" s="230" t="s">
        <v>41772</v>
      </c>
      <c r="BK3314" s="231">
        <v>37677.5</v>
      </c>
      <c r="BM3314" s="209" t="s">
        <v>6816</v>
      </c>
      <c r="BN3314" s="210">
        <v>431527</v>
      </c>
    </row>
    <row r="3315" spans="17:66" x14ac:dyDescent="0.55000000000000004">
      <c r="Q3315" s="224" t="s">
        <v>41232</v>
      </c>
      <c r="R3315" s="224"/>
      <c r="S3315" s="225">
        <v>23683</v>
      </c>
      <c r="U3315" s="203" t="s">
        <v>4546</v>
      </c>
      <c r="V3315" s="203"/>
      <c r="W3315" s="204">
        <v>37003.199999999997</v>
      </c>
      <c r="AF3315" t="s">
        <v>42902</v>
      </c>
      <c r="AG3315">
        <v>385.13</v>
      </c>
      <c r="AI3315" s="276" t="s">
        <v>63662</v>
      </c>
      <c r="AJ3315" s="277">
        <v>90578.1</v>
      </c>
      <c r="AL3315" s="246" t="s">
        <v>55943</v>
      </c>
      <c r="AM3315" s="247">
        <v>87172.61</v>
      </c>
      <c r="AO3315" s="226" t="s">
        <v>47878</v>
      </c>
      <c r="AP3315" s="227">
        <v>254229</v>
      </c>
      <c r="AR3315" s="207" t="s">
        <v>17767</v>
      </c>
      <c r="AS3315" s="208">
        <v>1045.01</v>
      </c>
      <c r="AT3315" s="93"/>
      <c r="AU3315" s="199" t="s">
        <v>32890</v>
      </c>
      <c r="AV3315" s="200">
        <v>195.52</v>
      </c>
      <c r="BD3315" s="263"/>
      <c r="BE3315" s="264"/>
      <c r="BJ3315" s="230" t="s">
        <v>41773</v>
      </c>
      <c r="BK3315" s="231">
        <v>23683</v>
      </c>
      <c r="BM3315" s="209" t="s">
        <v>6991</v>
      </c>
      <c r="BN3315" s="210">
        <v>34084.980000000003</v>
      </c>
    </row>
    <row r="3316" spans="17:66" x14ac:dyDescent="0.55000000000000004">
      <c r="Q3316" s="224" t="s">
        <v>41233</v>
      </c>
      <c r="R3316" s="224"/>
      <c r="S3316" s="225">
        <v>243558.11</v>
      </c>
      <c r="U3316" s="203" t="s">
        <v>4630</v>
      </c>
      <c r="V3316" s="203"/>
      <c r="W3316" s="204">
        <v>11405</v>
      </c>
      <c r="AF3316" t="s">
        <v>40613</v>
      </c>
      <c r="AG3316" s="284">
        <v>67717.34</v>
      </c>
      <c r="AI3316" s="276" t="s">
        <v>69970</v>
      </c>
      <c r="AJ3316" s="277">
        <v>7425</v>
      </c>
      <c r="AL3316" s="246" t="s">
        <v>61330</v>
      </c>
      <c r="AM3316" s="247">
        <v>610720</v>
      </c>
      <c r="AO3316" s="226" t="s">
        <v>52000</v>
      </c>
      <c r="AP3316" s="227">
        <v>13597.4</v>
      </c>
      <c r="AR3316" s="207" t="s">
        <v>17768</v>
      </c>
      <c r="AS3316" s="208">
        <v>258399</v>
      </c>
      <c r="AT3316" s="93"/>
      <c r="AU3316" s="199" t="s">
        <v>28962</v>
      </c>
      <c r="AV3316" s="200">
        <v>3191.64</v>
      </c>
      <c r="BD3316" s="263"/>
      <c r="BE3316" s="264"/>
      <c r="BJ3316" s="230" t="s">
        <v>41774</v>
      </c>
      <c r="BK3316" s="231">
        <v>243558.11</v>
      </c>
      <c r="BM3316" s="209" t="s">
        <v>7213</v>
      </c>
      <c r="BN3316" s="210">
        <v>18255.47</v>
      </c>
    </row>
    <row r="3317" spans="17:66" x14ac:dyDescent="0.55000000000000004">
      <c r="Q3317" s="224" t="s">
        <v>41234</v>
      </c>
      <c r="R3317" s="224"/>
      <c r="S3317" s="225">
        <v>15071</v>
      </c>
      <c r="U3317" s="203" t="s">
        <v>3625</v>
      </c>
      <c r="V3317" s="203"/>
      <c r="W3317" s="204">
        <v>40473.51</v>
      </c>
      <c r="AF3317" t="s">
        <v>56547</v>
      </c>
      <c r="AG3317" s="284">
        <v>1791452.99</v>
      </c>
      <c r="AI3317" s="276" t="s">
        <v>69971</v>
      </c>
      <c r="AJ3317" s="277">
        <v>575</v>
      </c>
      <c r="AL3317" s="246" t="s">
        <v>52044</v>
      </c>
      <c r="AM3317" s="247">
        <v>2637.25</v>
      </c>
      <c r="AO3317" s="226" t="s">
        <v>52001</v>
      </c>
      <c r="AP3317" s="227">
        <v>29415.1</v>
      </c>
      <c r="AR3317" s="207" t="s">
        <v>17769</v>
      </c>
      <c r="AS3317" s="208">
        <v>113531.09</v>
      </c>
      <c r="AT3317" s="93"/>
      <c r="AU3317" s="199" t="s">
        <v>28963</v>
      </c>
      <c r="AV3317" s="200">
        <v>492.53</v>
      </c>
      <c r="BD3317" s="263"/>
      <c r="BE3317" s="264"/>
      <c r="BJ3317" s="230" t="s">
        <v>41775</v>
      </c>
      <c r="BK3317" s="231">
        <v>15071</v>
      </c>
      <c r="BM3317" s="209" t="s">
        <v>7496</v>
      </c>
      <c r="BN3317" s="210">
        <v>161748.60999999999</v>
      </c>
    </row>
    <row r="3318" spans="17:66" x14ac:dyDescent="0.55000000000000004">
      <c r="Q3318" s="224" t="s">
        <v>41235</v>
      </c>
      <c r="R3318" s="224"/>
      <c r="S3318" s="225">
        <v>141893</v>
      </c>
      <c r="U3318" s="203" t="s">
        <v>4548</v>
      </c>
      <c r="V3318" s="203"/>
      <c r="W3318" s="204">
        <v>86688.42</v>
      </c>
      <c r="AF3318" t="s">
        <v>56548</v>
      </c>
      <c r="AG3318" s="284">
        <v>610597.55000000005</v>
      </c>
      <c r="AI3318" s="276" t="s">
        <v>67458</v>
      </c>
      <c r="AJ3318" s="277">
        <v>13271</v>
      </c>
      <c r="AL3318" s="246" t="s">
        <v>34787</v>
      </c>
      <c r="AM3318" s="247">
        <v>355015.99</v>
      </c>
      <c r="AO3318" s="226" t="s">
        <v>52002</v>
      </c>
      <c r="AP3318" s="227">
        <v>11313.82</v>
      </c>
      <c r="AR3318" s="207" t="s">
        <v>17770</v>
      </c>
      <c r="AS3318" s="208">
        <v>15491</v>
      </c>
      <c r="AT3318" s="93"/>
      <c r="AU3318" s="199" t="s">
        <v>32891</v>
      </c>
      <c r="AV3318" s="200">
        <v>4450</v>
      </c>
      <c r="BD3318" s="263"/>
      <c r="BE3318" s="264"/>
      <c r="BJ3318" s="230" t="s">
        <v>41776</v>
      </c>
      <c r="BK3318" s="231">
        <v>141893</v>
      </c>
      <c r="BM3318" s="209" t="s">
        <v>7654</v>
      </c>
      <c r="BN3318" s="210">
        <v>105075</v>
      </c>
    </row>
    <row r="3319" spans="17:66" x14ac:dyDescent="0.55000000000000004">
      <c r="Q3319" s="224" t="s">
        <v>41236</v>
      </c>
      <c r="R3319" s="224"/>
      <c r="S3319" s="225">
        <v>97477.09</v>
      </c>
      <c r="U3319" s="203" t="s">
        <v>4631</v>
      </c>
      <c r="V3319" s="203"/>
      <c r="W3319" s="204">
        <v>16476</v>
      </c>
      <c r="AF3319" t="s">
        <v>71663</v>
      </c>
      <c r="AG3319" s="284">
        <v>103177.85</v>
      </c>
      <c r="AI3319" s="276" t="s">
        <v>67459</v>
      </c>
      <c r="AJ3319" s="277">
        <v>1424.99</v>
      </c>
      <c r="AL3319" s="246" t="s">
        <v>62581</v>
      </c>
      <c r="AM3319" s="247">
        <v>17000</v>
      </c>
      <c r="AO3319" s="226" t="s">
        <v>52003</v>
      </c>
      <c r="AP3319" s="227">
        <v>2400</v>
      </c>
      <c r="AR3319" s="207" t="s">
        <v>17771</v>
      </c>
      <c r="AS3319" s="208">
        <v>38205</v>
      </c>
      <c r="AT3319" s="93"/>
      <c r="AU3319" s="199" t="s">
        <v>32892</v>
      </c>
      <c r="AV3319" s="200">
        <v>199.9</v>
      </c>
      <c r="BD3319" s="263"/>
      <c r="BE3319" s="264"/>
      <c r="BJ3319" s="230" t="s">
        <v>41777</v>
      </c>
      <c r="BK3319" s="231">
        <v>97477.09</v>
      </c>
      <c r="BM3319" s="209" t="s">
        <v>7898</v>
      </c>
      <c r="BN3319" s="210">
        <v>26344.84</v>
      </c>
    </row>
    <row r="3320" spans="17:66" x14ac:dyDescent="0.55000000000000004">
      <c r="Q3320" s="224" t="s">
        <v>41237</v>
      </c>
      <c r="R3320" s="224"/>
      <c r="S3320" s="225">
        <v>1034868</v>
      </c>
      <c r="U3320" s="203" t="s">
        <v>4632</v>
      </c>
      <c r="V3320" s="203"/>
      <c r="W3320" s="204">
        <v>12023</v>
      </c>
      <c r="AF3320" t="s">
        <v>39451</v>
      </c>
      <c r="AG3320" s="284">
        <v>31935.41</v>
      </c>
      <c r="AI3320" s="276" t="s">
        <v>67460</v>
      </c>
      <c r="AJ3320" s="277">
        <v>387.01</v>
      </c>
      <c r="AL3320" s="246" t="s">
        <v>61895</v>
      </c>
      <c r="AM3320" s="247">
        <v>38322.57</v>
      </c>
      <c r="AO3320" s="226" t="s">
        <v>52004</v>
      </c>
      <c r="AP3320" s="227">
        <v>183.6</v>
      </c>
      <c r="AR3320" s="207" t="s">
        <v>17772</v>
      </c>
      <c r="AS3320" s="208">
        <v>84174.88</v>
      </c>
      <c r="AT3320" s="93"/>
      <c r="AU3320" s="199" t="s">
        <v>32893</v>
      </c>
      <c r="AV3320" s="200">
        <v>5838.1</v>
      </c>
      <c r="BD3320" s="263"/>
      <c r="BE3320" s="264"/>
      <c r="BJ3320" s="230" t="s">
        <v>41778</v>
      </c>
      <c r="BK3320" s="231">
        <v>1034868</v>
      </c>
      <c r="BM3320" s="209" t="s">
        <v>8141</v>
      </c>
      <c r="BN3320" s="210">
        <v>60390.06</v>
      </c>
    </row>
    <row r="3321" spans="17:66" x14ac:dyDescent="0.55000000000000004">
      <c r="Q3321" s="224" t="s">
        <v>41238</v>
      </c>
      <c r="R3321" s="224"/>
      <c r="S3321" s="225">
        <v>44845</v>
      </c>
      <c r="U3321" s="203" t="s">
        <v>4637</v>
      </c>
      <c r="V3321" s="203"/>
      <c r="W3321" s="204">
        <v>9666</v>
      </c>
      <c r="AF3321" t="s">
        <v>62800</v>
      </c>
      <c r="AG3321" s="284">
        <v>-18771.689999999999</v>
      </c>
      <c r="AI3321" s="276" t="s">
        <v>67461</v>
      </c>
      <c r="AJ3321" s="277">
        <v>1500</v>
      </c>
      <c r="AL3321" s="246" t="s">
        <v>61896</v>
      </c>
      <c r="AM3321" s="247">
        <v>2948.06</v>
      </c>
      <c r="AO3321" s="226" t="s">
        <v>52005</v>
      </c>
      <c r="AP3321" s="227">
        <v>549.36</v>
      </c>
      <c r="AR3321" s="207" t="s">
        <v>17773</v>
      </c>
      <c r="AS3321" s="208">
        <v>10420</v>
      </c>
      <c r="AT3321" s="93"/>
      <c r="AU3321" s="199" t="s">
        <v>32894</v>
      </c>
      <c r="AV3321" s="200">
        <v>3744</v>
      </c>
      <c r="BD3321" s="263"/>
      <c r="BE3321" s="264"/>
      <c r="BJ3321" s="230" t="s">
        <v>41779</v>
      </c>
      <c r="BK3321" s="231">
        <v>44845</v>
      </c>
      <c r="BM3321" s="209" t="s">
        <v>8230</v>
      </c>
      <c r="BN3321" s="210">
        <v>18700</v>
      </c>
    </row>
    <row r="3322" spans="17:66" x14ac:dyDescent="0.55000000000000004">
      <c r="Q3322" s="224" t="s">
        <v>41239</v>
      </c>
      <c r="R3322" s="224"/>
      <c r="S3322" s="225">
        <v>361662.49</v>
      </c>
      <c r="U3322" s="203" t="s">
        <v>4640</v>
      </c>
      <c r="V3322" s="203"/>
      <c r="W3322" s="204">
        <v>5174.05</v>
      </c>
      <c r="AF3322" t="s">
        <v>57805</v>
      </c>
      <c r="AG3322" s="284">
        <v>412004</v>
      </c>
      <c r="AI3322" s="276" t="s">
        <v>63123</v>
      </c>
      <c r="AJ3322" s="277">
        <v>10244.92</v>
      </c>
      <c r="AL3322" s="246" t="s">
        <v>52046</v>
      </c>
      <c r="AM3322" s="247">
        <v>2389.2199999999998</v>
      </c>
      <c r="AO3322" s="226" t="s">
        <v>46779</v>
      </c>
      <c r="AP3322" s="227">
        <v>1999.94</v>
      </c>
      <c r="AR3322" s="207" t="s">
        <v>17774</v>
      </c>
      <c r="AS3322" s="208">
        <v>7139.35</v>
      </c>
      <c r="AT3322" s="93"/>
      <c r="AU3322" s="199" t="s">
        <v>32895</v>
      </c>
      <c r="AV3322" s="200">
        <v>4450</v>
      </c>
      <c r="BD3322" s="263"/>
      <c r="BE3322" s="264"/>
      <c r="BJ3322" s="230" t="s">
        <v>41780</v>
      </c>
      <c r="BK3322" s="231">
        <v>361662.49</v>
      </c>
      <c r="BM3322" s="209" t="s">
        <v>8420</v>
      </c>
      <c r="BN3322" s="210">
        <v>269915.59000000003</v>
      </c>
    </row>
    <row r="3323" spans="17:66" x14ac:dyDescent="0.55000000000000004">
      <c r="Q3323" s="224" t="s">
        <v>41240</v>
      </c>
      <c r="R3323" s="224"/>
      <c r="S3323" s="225">
        <v>130256.47</v>
      </c>
      <c r="U3323" s="203" t="s">
        <v>4549</v>
      </c>
      <c r="V3323" s="203"/>
      <c r="W3323" s="204">
        <v>6097.4</v>
      </c>
      <c r="AF3323" t="s">
        <v>68691</v>
      </c>
      <c r="AG3323" s="284">
        <v>5104.8</v>
      </c>
      <c r="AI3323" s="276" t="s">
        <v>56024</v>
      </c>
      <c r="AJ3323" s="277">
        <v>63840.27</v>
      </c>
      <c r="AL3323" s="246" t="s">
        <v>59538</v>
      </c>
      <c r="AM3323" s="247">
        <v>19834.75</v>
      </c>
      <c r="AO3323" s="226" t="s">
        <v>46780</v>
      </c>
      <c r="AP3323" s="227">
        <v>10392.52</v>
      </c>
      <c r="AR3323" s="207" t="s">
        <v>17775</v>
      </c>
      <c r="AS3323" s="208">
        <v>20508.21</v>
      </c>
      <c r="AT3323" s="93"/>
      <c r="AU3323" s="199" t="s">
        <v>32896</v>
      </c>
      <c r="AV3323" s="200">
        <v>199.9</v>
      </c>
      <c r="BD3323" s="263"/>
      <c r="BE3323" s="264"/>
      <c r="BJ3323" s="230" t="s">
        <v>41781</v>
      </c>
      <c r="BK3323" s="231">
        <v>130256.47</v>
      </c>
      <c r="BM3323" s="209" t="s">
        <v>8590</v>
      </c>
      <c r="BN3323" s="210">
        <v>306918.24</v>
      </c>
    </row>
    <row r="3324" spans="17:66" x14ac:dyDescent="0.55000000000000004">
      <c r="Q3324" s="224" t="s">
        <v>41241</v>
      </c>
      <c r="R3324" s="224"/>
      <c r="S3324" s="225">
        <v>7535.5</v>
      </c>
      <c r="U3324" s="203" t="s">
        <v>4641</v>
      </c>
      <c r="V3324" s="203"/>
      <c r="W3324" s="204">
        <v>7064.55</v>
      </c>
      <c r="AF3324" t="s">
        <v>50377</v>
      </c>
      <c r="AG3324" s="284">
        <v>2897.76</v>
      </c>
      <c r="AI3324" s="276" t="s">
        <v>56025</v>
      </c>
      <c r="AJ3324" s="277">
        <v>12948.36</v>
      </c>
      <c r="AL3324" s="246" t="s">
        <v>59539</v>
      </c>
      <c r="AM3324" s="247">
        <v>1517.35</v>
      </c>
      <c r="AO3324" s="226" t="s">
        <v>52006</v>
      </c>
      <c r="AP3324" s="227">
        <v>-239.96</v>
      </c>
      <c r="AR3324" s="207" t="s">
        <v>17776</v>
      </c>
      <c r="AS3324" s="208">
        <v>9990.0400000000009</v>
      </c>
      <c r="AT3324" s="93"/>
      <c r="AU3324" s="199" t="s">
        <v>28993</v>
      </c>
      <c r="AV3324" s="200">
        <v>5838.1</v>
      </c>
      <c r="BD3324" s="263"/>
      <c r="BE3324" s="264"/>
      <c r="BJ3324" s="230" t="s">
        <v>41782</v>
      </c>
      <c r="BK3324" s="231">
        <v>7535.5</v>
      </c>
      <c r="BM3324" s="209" t="s">
        <v>8800</v>
      </c>
      <c r="BN3324" s="210">
        <v>17467</v>
      </c>
    </row>
    <row r="3325" spans="17:66" x14ac:dyDescent="0.55000000000000004">
      <c r="Q3325" s="224" t="s">
        <v>41242</v>
      </c>
      <c r="R3325" s="224"/>
      <c r="S3325" s="225">
        <v>18309</v>
      </c>
      <c r="U3325" s="203" t="s">
        <v>3626</v>
      </c>
      <c r="V3325" s="203"/>
      <c r="W3325" s="204">
        <v>479989.67</v>
      </c>
      <c r="AF3325" t="s">
        <v>50378</v>
      </c>
      <c r="AG3325">
        <v>583.01</v>
      </c>
      <c r="AI3325" s="276" t="s">
        <v>56026</v>
      </c>
      <c r="AJ3325" s="277">
        <v>5837.01</v>
      </c>
      <c r="AL3325" s="246" t="s">
        <v>18067</v>
      </c>
      <c r="AM3325" s="247">
        <v>48.77</v>
      </c>
      <c r="AO3325" s="226" t="s">
        <v>52007</v>
      </c>
      <c r="AP3325" s="227">
        <v>124.62</v>
      </c>
      <c r="AR3325" s="207" t="s">
        <v>17777</v>
      </c>
      <c r="AS3325" s="208">
        <v>15964.88</v>
      </c>
      <c r="AT3325" s="93"/>
      <c r="AU3325" s="199" t="s">
        <v>28995</v>
      </c>
      <c r="AV3325" s="200">
        <v>3744</v>
      </c>
      <c r="BD3325" s="263"/>
      <c r="BE3325" s="264"/>
      <c r="BJ3325" s="230" t="s">
        <v>41783</v>
      </c>
      <c r="BK3325" s="231">
        <v>18309</v>
      </c>
      <c r="BM3325" s="209" t="s">
        <v>9088</v>
      </c>
      <c r="BN3325" s="210">
        <v>61554</v>
      </c>
    </row>
    <row r="3326" spans="17:66" x14ac:dyDescent="0.55000000000000004">
      <c r="Q3326" s="224" t="s">
        <v>41243</v>
      </c>
      <c r="R3326" s="224"/>
      <c r="S3326" s="225">
        <v>920299.96</v>
      </c>
      <c r="U3326" s="203" t="s">
        <v>4644</v>
      </c>
      <c r="V3326" s="203"/>
      <c r="W3326" s="204">
        <v>13249.6</v>
      </c>
      <c r="AF3326" t="s">
        <v>50379</v>
      </c>
      <c r="AG3326" s="284">
        <v>1923.81</v>
      </c>
      <c r="AI3326" s="276" t="s">
        <v>56027</v>
      </c>
      <c r="AJ3326" s="277">
        <v>2289.6</v>
      </c>
      <c r="AL3326" s="246" t="s">
        <v>18068</v>
      </c>
      <c r="AM3326" s="247">
        <v>1174.45</v>
      </c>
      <c r="AO3326" s="226" t="s">
        <v>42278</v>
      </c>
      <c r="AP3326" s="227">
        <v>4589.92</v>
      </c>
      <c r="AR3326" s="207" t="s">
        <v>17778</v>
      </c>
      <c r="AS3326" s="208">
        <v>-13788.46</v>
      </c>
      <c r="AT3326" s="93"/>
      <c r="AU3326" s="199" t="s">
        <v>32897</v>
      </c>
      <c r="AV3326" s="200">
        <v>10799.56</v>
      </c>
      <c r="BD3326" s="263"/>
      <c r="BE3326" s="264"/>
      <c r="BJ3326" s="230" t="s">
        <v>41784</v>
      </c>
      <c r="BK3326" s="231">
        <v>920299.96</v>
      </c>
      <c r="BM3326" s="209" t="s">
        <v>9189</v>
      </c>
      <c r="BN3326" s="210">
        <v>11957</v>
      </c>
    </row>
    <row r="3327" spans="17:66" x14ac:dyDescent="0.55000000000000004">
      <c r="Q3327" s="224" t="s">
        <v>41244</v>
      </c>
      <c r="R3327" s="224"/>
      <c r="S3327" s="225">
        <v>3685993.26</v>
      </c>
      <c r="U3327" s="203" t="s">
        <v>4645</v>
      </c>
      <c r="V3327" s="203"/>
      <c r="W3327" s="204">
        <v>8073.75</v>
      </c>
      <c r="AF3327" t="s">
        <v>68692</v>
      </c>
      <c r="AG3327" s="284">
        <v>1079.28</v>
      </c>
      <c r="AI3327" s="276" t="s">
        <v>56028</v>
      </c>
      <c r="AJ3327" s="277">
        <v>4592.97</v>
      </c>
      <c r="AL3327" s="246" t="s">
        <v>18077</v>
      </c>
      <c r="AM3327" s="247">
        <v>1043.92</v>
      </c>
      <c r="AO3327" s="226" t="s">
        <v>52008</v>
      </c>
      <c r="AP3327" s="227">
        <v>6750</v>
      </c>
      <c r="AR3327" s="207" t="s">
        <v>17779</v>
      </c>
      <c r="AS3327" s="208">
        <v>546109.38</v>
      </c>
      <c r="AT3327" s="93"/>
      <c r="AU3327" s="199" t="s">
        <v>32898</v>
      </c>
      <c r="AV3327" s="200">
        <v>9.2100000000000009</v>
      </c>
      <c r="BD3327" s="263"/>
      <c r="BE3327" s="264"/>
      <c r="BJ3327" s="230" t="s">
        <v>41785</v>
      </c>
      <c r="BK3327" s="231">
        <v>3685993.26</v>
      </c>
      <c r="BM3327" s="209" t="s">
        <v>9400</v>
      </c>
      <c r="BN3327" s="210">
        <v>1753535.93</v>
      </c>
    </row>
    <row r="3328" spans="17:66" x14ac:dyDescent="0.55000000000000004">
      <c r="Q3328" s="224" t="s">
        <v>41245</v>
      </c>
      <c r="R3328" s="224"/>
      <c r="S3328" s="225">
        <v>50595.55</v>
      </c>
      <c r="U3328" s="203" t="s">
        <v>4550</v>
      </c>
      <c r="V3328" s="203"/>
      <c r="W3328" s="204">
        <v>13504.81</v>
      </c>
      <c r="AF3328" t="s">
        <v>68693</v>
      </c>
      <c r="AG3328">
        <v>365.62</v>
      </c>
      <c r="AI3328" s="276" t="s">
        <v>63124</v>
      </c>
      <c r="AJ3328" s="277">
        <v>5168.58</v>
      </c>
      <c r="AL3328" s="246" t="s">
        <v>18083</v>
      </c>
      <c r="AM3328" s="247">
        <v>-293.47000000000003</v>
      </c>
      <c r="AO3328" s="226" t="s">
        <v>52009</v>
      </c>
      <c r="AP3328" s="227">
        <v>516.38</v>
      </c>
      <c r="AR3328" s="207" t="s">
        <v>17780</v>
      </c>
      <c r="AS3328" s="208">
        <v>659.28</v>
      </c>
      <c r="AT3328" s="93"/>
      <c r="AU3328" s="199" t="s">
        <v>32899</v>
      </c>
      <c r="AV3328" s="200">
        <v>28011.23</v>
      </c>
      <c r="BD3328" s="263"/>
      <c r="BE3328" s="264"/>
      <c r="BJ3328" s="230" t="s">
        <v>41786</v>
      </c>
      <c r="BK3328" s="231">
        <v>50595.55</v>
      </c>
      <c r="BM3328" s="209" t="s">
        <v>9598</v>
      </c>
      <c r="BN3328" s="210">
        <v>13519.09</v>
      </c>
    </row>
    <row r="3329" spans="17:66" x14ac:dyDescent="0.55000000000000004">
      <c r="Q3329" s="224" t="s">
        <v>41246</v>
      </c>
      <c r="R3329" s="224"/>
      <c r="S3329" s="225">
        <v>33683</v>
      </c>
      <c r="U3329" s="203" t="s">
        <v>4551</v>
      </c>
      <c r="V3329" s="203"/>
      <c r="W3329" s="204">
        <v>277179.84999999998</v>
      </c>
      <c r="AF3329" t="s">
        <v>53647</v>
      </c>
      <c r="AG3329">
        <v>461.38</v>
      </c>
      <c r="AI3329" s="276" t="s">
        <v>60358</v>
      </c>
      <c r="AJ3329" s="277">
        <v>15853.18</v>
      </c>
      <c r="AL3329" s="246" t="s">
        <v>34795</v>
      </c>
      <c r="AM3329" s="247">
        <v>4280</v>
      </c>
      <c r="AO3329" s="226" t="s">
        <v>52010</v>
      </c>
      <c r="AP3329" s="227">
        <v>1545.08</v>
      </c>
      <c r="AR3329" s="207" t="s">
        <v>17781</v>
      </c>
      <c r="AS3329" s="208">
        <v>50.44</v>
      </c>
      <c r="AT3329" s="93"/>
      <c r="AU3329" s="199" t="s">
        <v>29008</v>
      </c>
      <c r="AV3329" s="200">
        <v>10799.56</v>
      </c>
      <c r="BD3329" s="263"/>
      <c r="BE3329" s="264"/>
      <c r="BJ3329" s="230" t="s">
        <v>41787</v>
      </c>
      <c r="BK3329" s="231">
        <v>33683</v>
      </c>
      <c r="BM3329" s="209" t="s">
        <v>10974</v>
      </c>
      <c r="BN3329" s="210">
        <v>1635.18</v>
      </c>
    </row>
    <row r="3330" spans="17:66" x14ac:dyDescent="0.55000000000000004">
      <c r="Q3330" s="224" t="s">
        <v>41247</v>
      </c>
      <c r="R3330" s="224"/>
      <c r="S3330" s="225">
        <v>337310</v>
      </c>
      <c r="U3330" s="203" t="s">
        <v>4647</v>
      </c>
      <c r="V3330" s="203"/>
      <c r="W3330" s="204">
        <v>39930</v>
      </c>
      <c r="AF3330" t="s">
        <v>53648</v>
      </c>
      <c r="AG3330" s="284">
        <v>3188.25</v>
      </c>
      <c r="AI3330" s="276" t="s">
        <v>62621</v>
      </c>
      <c r="AJ3330" s="277">
        <v>1515.27</v>
      </c>
      <c r="AL3330" s="246" t="s">
        <v>42289</v>
      </c>
      <c r="AM3330" s="247">
        <v>7261.75</v>
      </c>
      <c r="AO3330" s="226" t="s">
        <v>52011</v>
      </c>
      <c r="AP3330" s="227">
        <v>7395</v>
      </c>
      <c r="AR3330" s="207" t="s">
        <v>17782</v>
      </c>
      <c r="AS3330" s="208">
        <v>142.94</v>
      </c>
      <c r="AT3330" s="93"/>
      <c r="AU3330" s="199" t="s">
        <v>32900</v>
      </c>
      <c r="AV3330" s="200">
        <v>9.2100000000000009</v>
      </c>
      <c r="BD3330" s="263"/>
      <c r="BE3330" s="264"/>
      <c r="BJ3330" s="230" t="s">
        <v>41788</v>
      </c>
      <c r="BK3330" s="231">
        <v>337310</v>
      </c>
      <c r="BM3330" s="209" t="s">
        <v>9682</v>
      </c>
      <c r="BN3330" s="210">
        <v>40987.49</v>
      </c>
    </row>
    <row r="3331" spans="17:66" x14ac:dyDescent="0.55000000000000004">
      <c r="Q3331" s="224" t="s">
        <v>41248</v>
      </c>
      <c r="R3331" s="224"/>
      <c r="S3331" s="225">
        <v>5382.5</v>
      </c>
      <c r="U3331" s="203" t="s">
        <v>4648</v>
      </c>
      <c r="V3331" s="203"/>
      <c r="W3331" s="204">
        <v>4500</v>
      </c>
      <c r="AF3331" t="s">
        <v>62803</v>
      </c>
      <c r="AG3331">
        <v>6.32</v>
      </c>
      <c r="AI3331" s="276" t="s">
        <v>52257</v>
      </c>
      <c r="AJ3331" s="277">
        <v>11861.92</v>
      </c>
      <c r="AL3331" s="246" t="s">
        <v>18104</v>
      </c>
      <c r="AM3331" s="247">
        <v>265000</v>
      </c>
      <c r="AO3331" s="226" t="s">
        <v>52012</v>
      </c>
      <c r="AP3331" s="227">
        <v>3000</v>
      </c>
      <c r="AR3331" s="207" t="s">
        <v>17783</v>
      </c>
      <c r="AS3331" s="208">
        <v>42293.75</v>
      </c>
      <c r="AT3331" s="93"/>
      <c r="AU3331" s="199" t="s">
        <v>29009</v>
      </c>
      <c r="AV3331" s="200">
        <v>28011.23</v>
      </c>
      <c r="BD3331" s="263"/>
      <c r="BE3331" s="264"/>
      <c r="BJ3331" s="230" t="s">
        <v>41789</v>
      </c>
      <c r="BK3331" s="231">
        <v>5382.5</v>
      </c>
      <c r="BM3331" s="209" t="s">
        <v>9727</v>
      </c>
      <c r="BN3331" s="210">
        <v>106772</v>
      </c>
    </row>
    <row r="3332" spans="17:66" x14ac:dyDescent="0.55000000000000004">
      <c r="Q3332" s="224" t="s">
        <v>41249</v>
      </c>
      <c r="R3332" s="224"/>
      <c r="S3332" s="225">
        <v>362162.01</v>
      </c>
      <c r="U3332" s="203" t="s">
        <v>4552</v>
      </c>
      <c r="V3332" s="203"/>
      <c r="W3332" s="204">
        <v>50489.46</v>
      </c>
      <c r="AF3332" t="s">
        <v>62485</v>
      </c>
      <c r="AG3332">
        <v>207.5</v>
      </c>
      <c r="AI3332" s="276" t="s">
        <v>67462</v>
      </c>
      <c r="AJ3332" s="277">
        <v>2832.5</v>
      </c>
      <c r="AL3332" s="246" t="s">
        <v>54985</v>
      </c>
      <c r="AM3332" s="247">
        <v>6200</v>
      </c>
      <c r="AO3332" s="226" t="s">
        <v>52013</v>
      </c>
      <c r="AP3332" s="227">
        <v>6251.24</v>
      </c>
      <c r="AR3332" s="207" t="s">
        <v>17784</v>
      </c>
      <c r="AS3332" s="208">
        <v>27761.85</v>
      </c>
      <c r="AT3332" s="93"/>
      <c r="AU3332" s="199" t="s">
        <v>32901</v>
      </c>
      <c r="AV3332" s="200">
        <v>2869</v>
      </c>
      <c r="BD3332" s="263"/>
      <c r="BE3332" s="264"/>
      <c r="BJ3332" s="230" t="s">
        <v>41790</v>
      </c>
      <c r="BK3332" s="231">
        <v>362162.01</v>
      </c>
      <c r="BM3332" s="209" t="s">
        <v>11668</v>
      </c>
      <c r="BN3332" s="210">
        <v>1093189.1599999999</v>
      </c>
    </row>
    <row r="3333" spans="17:66" x14ac:dyDescent="0.55000000000000004">
      <c r="Q3333" s="224" t="s">
        <v>41250</v>
      </c>
      <c r="R3333" s="224"/>
      <c r="S3333" s="225">
        <v>1281674</v>
      </c>
      <c r="U3333" s="203" t="s">
        <v>3627</v>
      </c>
      <c r="V3333" s="203"/>
      <c r="W3333" s="204">
        <v>22632.9</v>
      </c>
      <c r="AF3333" t="s">
        <v>61575</v>
      </c>
      <c r="AG3333" s="284">
        <v>2971.37</v>
      </c>
      <c r="AI3333" s="276" t="s">
        <v>52258</v>
      </c>
      <c r="AJ3333" s="277">
        <v>1211.23</v>
      </c>
      <c r="AL3333" s="246" t="s">
        <v>18106</v>
      </c>
      <c r="AM3333" s="247">
        <v>21629.48</v>
      </c>
      <c r="AO3333" s="226" t="s">
        <v>52014</v>
      </c>
      <c r="AP3333" s="227">
        <v>248.76</v>
      </c>
      <c r="AR3333" s="207" t="s">
        <v>17785</v>
      </c>
      <c r="AS3333" s="208">
        <v>1021.82</v>
      </c>
      <c r="AT3333" s="93"/>
      <c r="AU3333" s="199" t="s">
        <v>32902</v>
      </c>
      <c r="AV3333" s="200">
        <v>5270</v>
      </c>
      <c r="BD3333" s="263"/>
      <c r="BE3333" s="264"/>
      <c r="BJ3333" s="230" t="s">
        <v>41791</v>
      </c>
      <c r="BK3333" s="231">
        <v>1281674</v>
      </c>
      <c r="BM3333" s="209" t="s">
        <v>9995</v>
      </c>
      <c r="BN3333" s="210">
        <v>4533576.6399999997</v>
      </c>
    </row>
    <row r="3334" spans="17:66" x14ac:dyDescent="0.55000000000000004">
      <c r="Q3334" s="224" t="s">
        <v>41251</v>
      </c>
      <c r="R3334" s="224"/>
      <c r="S3334" s="225">
        <v>205709</v>
      </c>
      <c r="U3334" s="203" t="s">
        <v>4553</v>
      </c>
      <c r="V3334" s="203"/>
      <c r="W3334" s="204">
        <v>3379.81</v>
      </c>
      <c r="AF3334" t="s">
        <v>66715</v>
      </c>
      <c r="AG3334" s="284">
        <v>97517.9</v>
      </c>
      <c r="AI3334" s="276" t="s">
        <v>52260</v>
      </c>
      <c r="AJ3334" s="277">
        <v>1084.43</v>
      </c>
      <c r="AL3334" s="246" t="s">
        <v>34798</v>
      </c>
      <c r="AM3334" s="247">
        <v>2750.48</v>
      </c>
      <c r="AO3334" s="226" t="s">
        <v>52015</v>
      </c>
      <c r="AP3334" s="227">
        <v>14192.54</v>
      </c>
      <c r="AR3334" s="207" t="s">
        <v>17786</v>
      </c>
      <c r="AS3334" s="208">
        <v>758.31</v>
      </c>
      <c r="AT3334" s="93"/>
      <c r="AU3334" s="199" t="s">
        <v>32903</v>
      </c>
      <c r="AV3334" s="200">
        <v>20160</v>
      </c>
      <c r="BD3334" s="263"/>
      <c r="BE3334" s="264"/>
      <c r="BJ3334" s="230" t="s">
        <v>41792</v>
      </c>
      <c r="BK3334" s="231">
        <v>205709</v>
      </c>
      <c r="BM3334" s="209" t="s">
        <v>6992</v>
      </c>
      <c r="BN3334" s="210">
        <v>1300</v>
      </c>
    </row>
    <row r="3335" spans="17:66" x14ac:dyDescent="0.55000000000000004">
      <c r="Q3335" s="224" t="s">
        <v>41252</v>
      </c>
      <c r="R3335" s="224"/>
      <c r="S3335" s="225">
        <v>134562.44</v>
      </c>
      <c r="U3335" s="203" t="s">
        <v>4650</v>
      </c>
      <c r="V3335" s="203"/>
      <c r="W3335" s="204">
        <v>13078</v>
      </c>
      <c r="AF3335" t="s">
        <v>66716</v>
      </c>
      <c r="AG3335" s="284">
        <v>58600</v>
      </c>
      <c r="AI3335" s="276" t="s">
        <v>55090</v>
      </c>
      <c r="AJ3335" s="277">
        <v>96.6</v>
      </c>
      <c r="AL3335" s="246" t="s">
        <v>34799</v>
      </c>
      <c r="AM3335" s="247">
        <v>1295.72</v>
      </c>
      <c r="AO3335" s="226" t="s">
        <v>44617</v>
      </c>
      <c r="AP3335" s="227">
        <v>97825.919999999998</v>
      </c>
      <c r="AR3335" s="207" t="s">
        <v>17787</v>
      </c>
      <c r="AS3335" s="208">
        <v>501849.93</v>
      </c>
      <c r="AT3335" s="93"/>
      <c r="AU3335" s="199" t="s">
        <v>29037</v>
      </c>
      <c r="AV3335" s="200">
        <v>2869</v>
      </c>
      <c r="BD3335" s="263"/>
      <c r="BE3335" s="264"/>
      <c r="BJ3335" s="230" t="s">
        <v>41793</v>
      </c>
      <c r="BK3335" s="231">
        <v>134562.44</v>
      </c>
      <c r="BM3335" s="209" t="s">
        <v>7899</v>
      </c>
      <c r="BN3335" s="210">
        <v>2611</v>
      </c>
    </row>
    <row r="3336" spans="17:66" x14ac:dyDescent="0.55000000000000004">
      <c r="Q3336" s="224" t="s">
        <v>41253</v>
      </c>
      <c r="R3336" s="224"/>
      <c r="S3336" s="225">
        <v>8594.35</v>
      </c>
      <c r="U3336" s="203" t="s">
        <v>4554</v>
      </c>
      <c r="V3336" s="203"/>
      <c r="W3336" s="204">
        <v>14856.47</v>
      </c>
      <c r="AF3336" t="s">
        <v>60090</v>
      </c>
      <c r="AG3336" s="284">
        <v>2850</v>
      </c>
      <c r="AI3336" s="276" t="s">
        <v>62622</v>
      </c>
      <c r="AJ3336" s="277">
        <v>66.36</v>
      </c>
      <c r="AL3336" s="246" t="s">
        <v>38980</v>
      </c>
      <c r="AM3336" s="247">
        <v>2448.63</v>
      </c>
      <c r="AO3336" s="226" t="s">
        <v>52016</v>
      </c>
      <c r="AP3336" s="227">
        <v>1280.04</v>
      </c>
      <c r="AR3336" s="207" t="s">
        <v>17788</v>
      </c>
      <c r="AS3336" s="208">
        <v>22927.89</v>
      </c>
      <c r="AT3336" s="93"/>
      <c r="AU3336" s="199" t="s">
        <v>29038</v>
      </c>
      <c r="AV3336" s="200">
        <v>5270</v>
      </c>
      <c r="BD3336" s="263"/>
      <c r="BE3336" s="264"/>
      <c r="BJ3336" s="230" t="s">
        <v>41794</v>
      </c>
      <c r="BK3336" s="231">
        <v>8594.35</v>
      </c>
      <c r="BM3336" s="209" t="s">
        <v>8421</v>
      </c>
      <c r="BN3336" s="210">
        <v>732.59</v>
      </c>
    </row>
    <row r="3337" spans="17:66" x14ac:dyDescent="0.55000000000000004">
      <c r="Q3337" s="224" t="s">
        <v>41254</v>
      </c>
      <c r="R3337" s="224"/>
      <c r="S3337" s="225">
        <v>32174</v>
      </c>
      <c r="U3337" s="203" t="s">
        <v>4654</v>
      </c>
      <c r="V3337" s="203"/>
      <c r="W3337" s="204">
        <v>2685.65</v>
      </c>
      <c r="AF3337" t="s">
        <v>62804</v>
      </c>
      <c r="AG3337">
        <v>86.84</v>
      </c>
      <c r="AI3337" s="276" t="s">
        <v>62623</v>
      </c>
      <c r="AJ3337" s="277">
        <v>8.19</v>
      </c>
      <c r="AL3337" s="246" t="s">
        <v>18107</v>
      </c>
      <c r="AM3337" s="247">
        <v>657449.30000000005</v>
      </c>
      <c r="AO3337" s="226" t="s">
        <v>42279</v>
      </c>
      <c r="AP3337" s="227">
        <v>106327.01</v>
      </c>
      <c r="AR3337" s="207" t="s">
        <v>17789</v>
      </c>
      <c r="AS3337" s="208">
        <v>560</v>
      </c>
      <c r="AT3337" s="93"/>
      <c r="AU3337" s="199" t="s">
        <v>29040</v>
      </c>
      <c r="AV3337" s="200">
        <v>20160</v>
      </c>
      <c r="BD3337" s="263"/>
      <c r="BE3337" s="264"/>
      <c r="BJ3337" s="230" t="s">
        <v>41795</v>
      </c>
      <c r="BK3337" s="231">
        <v>32174</v>
      </c>
      <c r="BM3337" s="209" t="s">
        <v>8591</v>
      </c>
      <c r="BN3337" s="210">
        <v>39670</v>
      </c>
    </row>
    <row r="3338" spans="17:66" x14ac:dyDescent="0.55000000000000004">
      <c r="Q3338" s="224" t="s">
        <v>41255</v>
      </c>
      <c r="R3338" s="224"/>
      <c r="S3338" s="225">
        <v>458304</v>
      </c>
      <c r="U3338" s="203" t="s">
        <v>4557</v>
      </c>
      <c r="V3338" s="203"/>
      <c r="W3338" s="204">
        <v>41734.71</v>
      </c>
      <c r="AF3338" t="s">
        <v>71664</v>
      </c>
      <c r="AG3338">
        <v>164.58</v>
      </c>
      <c r="AI3338" s="276" t="s">
        <v>52261</v>
      </c>
      <c r="AJ3338" s="277">
        <v>700</v>
      </c>
      <c r="AL3338" s="246" t="s">
        <v>38981</v>
      </c>
      <c r="AM3338" s="247">
        <v>57412.43</v>
      </c>
      <c r="AO3338" s="226" t="s">
        <v>52017</v>
      </c>
      <c r="AP3338" s="227">
        <v>11929</v>
      </c>
      <c r="AR3338" s="207" t="s">
        <v>17790</v>
      </c>
      <c r="AS3338" s="208">
        <v>7470.79</v>
      </c>
      <c r="AT3338" s="93"/>
      <c r="AU3338" s="199" t="s">
        <v>14396</v>
      </c>
      <c r="AV3338" s="200">
        <v>11083.35</v>
      </c>
      <c r="BD3338" s="263"/>
      <c r="BE3338" s="264"/>
      <c r="BJ3338" s="230" t="s">
        <v>41796</v>
      </c>
      <c r="BK3338" s="231">
        <v>458304</v>
      </c>
      <c r="BM3338" s="209" t="s">
        <v>8801</v>
      </c>
      <c r="BN3338" s="210">
        <v>2919.17</v>
      </c>
    </row>
    <row r="3339" spans="17:66" x14ac:dyDescent="0.55000000000000004">
      <c r="Q3339" s="224" t="s">
        <v>41256</v>
      </c>
      <c r="R3339" s="224"/>
      <c r="S3339" s="225">
        <v>669095</v>
      </c>
      <c r="U3339" s="203" t="s">
        <v>4558</v>
      </c>
      <c r="V3339" s="203"/>
      <c r="W3339" s="204">
        <v>14094.05</v>
      </c>
      <c r="AF3339" t="s">
        <v>66719</v>
      </c>
      <c r="AG3339" s="284">
        <v>5399.93</v>
      </c>
      <c r="AI3339" s="276" t="s">
        <v>56030</v>
      </c>
      <c r="AJ3339" s="277">
        <v>92873.49</v>
      </c>
      <c r="AL3339" s="246" t="s">
        <v>38982</v>
      </c>
      <c r="AM3339" s="247">
        <v>4989.2700000000004</v>
      </c>
      <c r="AO3339" s="226" t="s">
        <v>52018</v>
      </c>
      <c r="AP3339" s="227">
        <v>17070</v>
      </c>
      <c r="AR3339" s="207" t="s">
        <v>17791</v>
      </c>
      <c r="AS3339" s="208">
        <v>18235.2</v>
      </c>
      <c r="AT3339" s="93"/>
      <c r="AU3339" s="199" t="s">
        <v>14397</v>
      </c>
      <c r="AV3339" s="200">
        <v>3600</v>
      </c>
      <c r="BD3339" s="263"/>
      <c r="BE3339" s="264"/>
      <c r="BJ3339" s="230" t="s">
        <v>41797</v>
      </c>
      <c r="BK3339" s="231">
        <v>669095</v>
      </c>
      <c r="BM3339" s="209" t="s">
        <v>9089</v>
      </c>
      <c r="BN3339" s="210">
        <v>5293.85</v>
      </c>
    </row>
    <row r="3340" spans="17:66" x14ac:dyDescent="0.55000000000000004">
      <c r="Q3340" s="224" t="s">
        <v>41257</v>
      </c>
      <c r="R3340" s="224"/>
      <c r="S3340" s="225">
        <v>3012593</v>
      </c>
      <c r="U3340" s="203" t="s">
        <v>4561</v>
      </c>
      <c r="V3340" s="203"/>
      <c r="W3340" s="204">
        <v>57685.17</v>
      </c>
      <c r="AF3340" t="s">
        <v>71665</v>
      </c>
      <c r="AG3340" s="284">
        <v>5000</v>
      </c>
      <c r="AI3340" s="276" t="s">
        <v>56031</v>
      </c>
      <c r="AJ3340" s="277">
        <v>47795.07</v>
      </c>
      <c r="AL3340" s="246" t="s">
        <v>46789</v>
      </c>
      <c r="AM3340" s="247">
        <v>1315.12</v>
      </c>
      <c r="AO3340" s="226" t="s">
        <v>44618</v>
      </c>
      <c r="AP3340" s="227">
        <v>336032.5</v>
      </c>
      <c r="AR3340" s="207" t="s">
        <v>17792</v>
      </c>
      <c r="AS3340" s="208">
        <v>6030</v>
      </c>
      <c r="AT3340" s="93"/>
      <c r="AU3340" s="199" t="s">
        <v>14398</v>
      </c>
      <c r="AV3340" s="200">
        <v>11083.35</v>
      </c>
      <c r="BD3340" s="263"/>
      <c r="BE3340" s="264"/>
      <c r="BJ3340" s="230" t="s">
        <v>41798</v>
      </c>
      <c r="BK3340" s="231">
        <v>3012593</v>
      </c>
      <c r="BM3340" s="209" t="s">
        <v>9466</v>
      </c>
      <c r="BN3340" s="210">
        <v>7535.43</v>
      </c>
    </row>
    <row r="3341" spans="17:66" x14ac:dyDescent="0.55000000000000004">
      <c r="Q3341" s="224" t="s">
        <v>41258</v>
      </c>
      <c r="R3341" s="224"/>
      <c r="S3341" s="225">
        <v>61508</v>
      </c>
      <c r="U3341" s="203" t="s">
        <v>4656</v>
      </c>
      <c r="V3341" s="203"/>
      <c r="W3341" s="204">
        <v>4475.33</v>
      </c>
      <c r="AF3341" t="s">
        <v>71666</v>
      </c>
      <c r="AG3341">
        <v>382.51</v>
      </c>
      <c r="AI3341" s="276" t="s">
        <v>56032</v>
      </c>
      <c r="AJ3341" s="277">
        <v>32145.81</v>
      </c>
      <c r="AL3341" s="246" t="s">
        <v>42290</v>
      </c>
      <c r="AM3341" s="247">
        <v>510</v>
      </c>
      <c r="AO3341" s="226" t="s">
        <v>44619</v>
      </c>
      <c r="AP3341" s="227">
        <v>25629.99</v>
      </c>
      <c r="AR3341" s="207" t="s">
        <v>17793</v>
      </c>
      <c r="AS3341" s="208">
        <v>42616.18</v>
      </c>
      <c r="AT3341" s="93"/>
      <c r="AU3341" s="199" t="s">
        <v>14399</v>
      </c>
      <c r="AV3341" s="200">
        <v>1971.17</v>
      </c>
      <c r="BD3341" s="263"/>
      <c r="BE3341" s="264"/>
      <c r="BJ3341" s="230" t="s">
        <v>41799</v>
      </c>
      <c r="BK3341" s="231">
        <v>61508</v>
      </c>
      <c r="BM3341" s="209" t="s">
        <v>9559</v>
      </c>
      <c r="BN3341" s="210">
        <v>4048.72</v>
      </c>
    </row>
    <row r="3342" spans="17:66" x14ac:dyDescent="0.55000000000000004">
      <c r="Q3342" s="224" t="s">
        <v>41259</v>
      </c>
      <c r="R3342" s="224"/>
      <c r="S3342" s="225">
        <v>33371.5</v>
      </c>
      <c r="U3342" s="203" t="s">
        <v>4657</v>
      </c>
      <c r="V3342" s="203"/>
      <c r="W3342" s="204">
        <v>9666</v>
      </c>
      <c r="AF3342" t="s">
        <v>71667</v>
      </c>
      <c r="AG3342">
        <v>164.01</v>
      </c>
      <c r="AI3342" s="276" t="s">
        <v>56033</v>
      </c>
      <c r="AJ3342" s="277">
        <v>12614.47</v>
      </c>
      <c r="AL3342" s="246" t="s">
        <v>40199</v>
      </c>
      <c r="AM3342" s="247">
        <v>75272.399999999994</v>
      </c>
      <c r="AO3342" s="226" t="s">
        <v>17823</v>
      </c>
      <c r="AP3342" s="227">
        <v>2297.66</v>
      </c>
      <c r="AR3342" s="207" t="s">
        <v>17794</v>
      </c>
      <c r="AS3342" s="208">
        <v>55755.23</v>
      </c>
      <c r="AT3342" s="93"/>
      <c r="AU3342" s="199" t="s">
        <v>14400</v>
      </c>
      <c r="AV3342" s="200">
        <v>5332.35</v>
      </c>
      <c r="BD3342" s="263"/>
      <c r="BE3342" s="264"/>
      <c r="BJ3342" s="230" t="s">
        <v>41800</v>
      </c>
      <c r="BK3342" s="231">
        <v>33371.5</v>
      </c>
      <c r="BM3342" s="209" t="s">
        <v>11169</v>
      </c>
      <c r="BN3342" s="210">
        <v>3000</v>
      </c>
    </row>
    <row r="3343" spans="17:66" x14ac:dyDescent="0.55000000000000004">
      <c r="Q3343" s="224" t="s">
        <v>41260</v>
      </c>
      <c r="R3343" s="224"/>
      <c r="S3343" s="225">
        <v>18309</v>
      </c>
      <c r="U3343" s="203" t="s">
        <v>4563</v>
      </c>
      <c r="V3343" s="203"/>
      <c r="W3343" s="204">
        <v>10000.93</v>
      </c>
      <c r="AF3343" t="s">
        <v>68711</v>
      </c>
      <c r="AG3343" s="284">
        <v>46887.87</v>
      </c>
      <c r="AI3343" s="276" t="s">
        <v>67463</v>
      </c>
      <c r="AJ3343" s="277">
        <v>338.1</v>
      </c>
      <c r="AL3343" s="246" t="s">
        <v>38983</v>
      </c>
      <c r="AM3343" s="247">
        <v>1024.1099999999999</v>
      </c>
      <c r="AO3343" s="226" t="s">
        <v>17824</v>
      </c>
      <c r="AP3343" s="227">
        <v>950.08</v>
      </c>
      <c r="AR3343" s="207" t="s">
        <v>17795</v>
      </c>
      <c r="AS3343" s="208">
        <v>13250.22</v>
      </c>
      <c r="AT3343" s="93"/>
      <c r="AU3343" s="199" t="s">
        <v>14401</v>
      </c>
      <c r="AV3343" s="200">
        <v>3468</v>
      </c>
      <c r="BD3343" s="263"/>
      <c r="BE3343" s="264"/>
      <c r="BJ3343" s="230" t="s">
        <v>41801</v>
      </c>
      <c r="BK3343" s="231">
        <v>18309</v>
      </c>
      <c r="BM3343" s="209" t="s">
        <v>9996</v>
      </c>
      <c r="BN3343" s="210">
        <v>67110.759999999995</v>
      </c>
    </row>
    <row r="3344" spans="17:66" x14ac:dyDescent="0.55000000000000004">
      <c r="Q3344" s="224" t="s">
        <v>41261</v>
      </c>
      <c r="R3344" s="224"/>
      <c r="S3344" s="225">
        <v>26723</v>
      </c>
      <c r="U3344" s="203" t="s">
        <v>4658</v>
      </c>
      <c r="V3344" s="203"/>
      <c r="W3344" s="204">
        <v>3229.5</v>
      </c>
      <c r="AF3344" t="s">
        <v>36679</v>
      </c>
      <c r="AG3344" s="284">
        <v>3650.91</v>
      </c>
      <c r="AI3344" s="276" t="s">
        <v>56034</v>
      </c>
      <c r="AJ3344" s="277">
        <v>19794.62</v>
      </c>
      <c r="AL3344" s="246" t="s">
        <v>38984</v>
      </c>
      <c r="AM3344" s="247">
        <v>2504.9</v>
      </c>
      <c r="AO3344" s="226" t="s">
        <v>17849</v>
      </c>
      <c r="AP3344" s="227">
        <v>73.599999999999994</v>
      </c>
      <c r="AR3344" s="207" t="s">
        <v>17796</v>
      </c>
      <c r="AS3344" s="208">
        <v>33327.35</v>
      </c>
      <c r="AT3344" s="93"/>
      <c r="AU3344" s="199" t="s">
        <v>14402</v>
      </c>
      <c r="AV3344" s="200">
        <v>8001.78</v>
      </c>
      <c r="BD3344" s="263"/>
      <c r="BE3344" s="264"/>
      <c r="BJ3344" s="230" t="s">
        <v>41802</v>
      </c>
      <c r="BK3344" s="231">
        <v>26723</v>
      </c>
      <c r="BM3344" s="209" t="s">
        <v>6817</v>
      </c>
      <c r="BN3344" s="210">
        <v>255394</v>
      </c>
    </row>
    <row r="3345" spans="17:66" x14ac:dyDescent="0.55000000000000004">
      <c r="Q3345" s="224" t="s">
        <v>41262</v>
      </c>
      <c r="R3345" s="224"/>
      <c r="S3345" s="225">
        <v>9688.5</v>
      </c>
      <c r="U3345" s="203" t="s">
        <v>4660</v>
      </c>
      <c r="V3345" s="203"/>
      <c r="W3345" s="204">
        <v>22286.69</v>
      </c>
      <c r="AF3345" t="s">
        <v>40616</v>
      </c>
      <c r="AG3345" s="284">
        <v>10147.94</v>
      </c>
      <c r="AI3345" s="276" t="s">
        <v>56035</v>
      </c>
      <c r="AJ3345" s="277">
        <v>1005.76</v>
      </c>
      <c r="AL3345" s="246" t="s">
        <v>18109</v>
      </c>
      <c r="AM3345" s="247">
        <v>80571.59</v>
      </c>
      <c r="AO3345" s="226" t="s">
        <v>17852</v>
      </c>
      <c r="AP3345" s="227">
        <v>658.35</v>
      </c>
      <c r="AR3345" s="207" t="s">
        <v>17797</v>
      </c>
      <c r="AS3345" s="208">
        <v>502509.21</v>
      </c>
      <c r="AT3345" s="93"/>
      <c r="AU3345" s="199" t="s">
        <v>32904</v>
      </c>
      <c r="AV3345" s="200">
        <v>13189</v>
      </c>
      <c r="BD3345" s="263"/>
      <c r="BE3345" s="264"/>
      <c r="BJ3345" s="230" t="s">
        <v>41803</v>
      </c>
      <c r="BK3345" s="231">
        <v>9688.5</v>
      </c>
      <c r="BM3345" s="209" t="s">
        <v>6993</v>
      </c>
      <c r="BN3345" s="210">
        <v>30390</v>
      </c>
    </row>
    <row r="3346" spans="17:66" x14ac:dyDescent="0.55000000000000004">
      <c r="Q3346" s="224" t="s">
        <v>41263</v>
      </c>
      <c r="R3346" s="224"/>
      <c r="S3346" s="225">
        <v>60934</v>
      </c>
      <c r="U3346" s="203" t="s">
        <v>4661</v>
      </c>
      <c r="V3346" s="203"/>
      <c r="W3346" s="204">
        <v>19469</v>
      </c>
      <c r="AF3346" t="s">
        <v>70774</v>
      </c>
      <c r="AG3346" s="284">
        <v>545931.27</v>
      </c>
      <c r="AI3346" s="276" t="s">
        <v>62624</v>
      </c>
      <c r="AJ3346" s="277">
        <v>1307.52</v>
      </c>
      <c r="AL3346" s="246" t="s">
        <v>18110</v>
      </c>
      <c r="AM3346" s="247">
        <v>617116.27</v>
      </c>
      <c r="AO3346" s="226" t="s">
        <v>44620</v>
      </c>
      <c r="AP3346" s="227">
        <v>482384.51</v>
      </c>
      <c r="AR3346" s="207" t="s">
        <v>17798</v>
      </c>
      <c r="AS3346" s="208">
        <v>85221.72</v>
      </c>
      <c r="AT3346" s="93"/>
      <c r="AU3346" s="199" t="s">
        <v>14403</v>
      </c>
      <c r="AV3346" s="200">
        <v>11083.35</v>
      </c>
      <c r="BD3346" s="263"/>
      <c r="BE3346" s="264"/>
      <c r="BJ3346" s="230" t="s">
        <v>41804</v>
      </c>
      <c r="BK3346" s="231">
        <v>60934</v>
      </c>
      <c r="BM3346" s="209" t="s">
        <v>7214</v>
      </c>
      <c r="BN3346" s="210">
        <v>11212</v>
      </c>
    </row>
    <row r="3347" spans="17:66" x14ac:dyDescent="0.55000000000000004">
      <c r="Q3347" s="224" t="s">
        <v>41264</v>
      </c>
      <c r="R3347" s="224"/>
      <c r="S3347" s="225">
        <v>97600</v>
      </c>
      <c r="U3347" s="203" t="s">
        <v>4567</v>
      </c>
      <c r="V3347" s="203"/>
      <c r="W3347" s="204">
        <v>6604.11</v>
      </c>
      <c r="AF3347" t="s">
        <v>57820</v>
      </c>
      <c r="AG3347" s="284">
        <v>1522885.12</v>
      </c>
      <c r="AI3347" s="276" t="s">
        <v>62625</v>
      </c>
      <c r="AJ3347" s="277">
        <v>69.56</v>
      </c>
      <c r="AL3347" s="246" t="s">
        <v>18111</v>
      </c>
      <c r="AM3347" s="247">
        <v>345091.34</v>
      </c>
      <c r="AO3347" s="226" t="s">
        <v>44621</v>
      </c>
      <c r="AP3347" s="227">
        <v>36772.730000000003</v>
      </c>
      <c r="AR3347" s="207" t="s">
        <v>17799</v>
      </c>
      <c r="AS3347" s="208">
        <v>1459.3</v>
      </c>
      <c r="AT3347" s="93"/>
      <c r="AU3347" s="199" t="s">
        <v>14404</v>
      </c>
      <c r="AV3347" s="200">
        <v>3600</v>
      </c>
      <c r="BD3347" s="263"/>
      <c r="BE3347" s="264"/>
      <c r="BJ3347" s="230" t="s">
        <v>41805</v>
      </c>
      <c r="BK3347" s="231">
        <v>97600</v>
      </c>
      <c r="BM3347" s="209" t="s">
        <v>7497</v>
      </c>
      <c r="BN3347" s="210">
        <v>106255</v>
      </c>
    </row>
    <row r="3348" spans="17:66" x14ac:dyDescent="0.55000000000000004">
      <c r="Q3348" s="224" t="s">
        <v>41265</v>
      </c>
      <c r="R3348" s="224"/>
      <c r="S3348" s="225">
        <v>35696</v>
      </c>
      <c r="U3348" s="203" t="s">
        <v>4568</v>
      </c>
      <c r="V3348" s="203"/>
      <c r="W3348" s="204">
        <v>22016.07</v>
      </c>
      <c r="AF3348" t="s">
        <v>36680</v>
      </c>
      <c r="AG3348" s="284">
        <v>230101.58</v>
      </c>
      <c r="AI3348" s="276" t="s">
        <v>56036</v>
      </c>
      <c r="AJ3348" s="277">
        <v>290785.81</v>
      </c>
      <c r="AL3348" s="246" t="s">
        <v>42291</v>
      </c>
      <c r="AM3348" s="247">
        <v>522646.79</v>
      </c>
      <c r="AO3348" s="226" t="s">
        <v>17854</v>
      </c>
      <c r="AP3348" s="227">
        <v>223174.26</v>
      </c>
      <c r="AR3348" s="207" t="s">
        <v>17800</v>
      </c>
      <c r="AS3348" s="208">
        <v>22927.89</v>
      </c>
      <c r="AT3348" s="93"/>
      <c r="AU3348" s="199" t="s">
        <v>14405</v>
      </c>
      <c r="AV3348" s="200">
        <v>11083.35</v>
      </c>
      <c r="BD3348" s="263"/>
      <c r="BE3348" s="264"/>
      <c r="BJ3348" s="230" t="s">
        <v>41806</v>
      </c>
      <c r="BK3348" s="231">
        <v>35696</v>
      </c>
      <c r="BM3348" s="209" t="s">
        <v>7655</v>
      </c>
      <c r="BN3348" s="210">
        <v>180105</v>
      </c>
    </row>
    <row r="3349" spans="17:66" x14ac:dyDescent="0.55000000000000004">
      <c r="Q3349" s="224" t="s">
        <v>41266</v>
      </c>
      <c r="R3349" s="224"/>
      <c r="S3349" s="225">
        <v>45213</v>
      </c>
      <c r="U3349" s="203" t="s">
        <v>4665</v>
      </c>
      <c r="V3349" s="203"/>
      <c r="W3349" s="204">
        <v>4624.8</v>
      </c>
      <c r="AF3349" t="s">
        <v>35617</v>
      </c>
      <c r="AG3349" s="284">
        <v>2000.01</v>
      </c>
      <c r="AI3349" s="276" t="s">
        <v>56037</v>
      </c>
      <c r="AJ3349" s="277">
        <v>41158.589999999997</v>
      </c>
      <c r="AL3349" s="246" t="s">
        <v>38985</v>
      </c>
      <c r="AM3349" s="247">
        <v>46754.36</v>
      </c>
      <c r="AO3349" s="226" t="s">
        <v>17855</v>
      </c>
      <c r="AP3349" s="227">
        <v>1000</v>
      </c>
      <c r="AR3349" s="207" t="s">
        <v>17801</v>
      </c>
      <c r="AS3349" s="208">
        <v>560</v>
      </c>
      <c r="AT3349" s="93"/>
      <c r="AU3349" s="199" t="s">
        <v>14406</v>
      </c>
      <c r="AV3349" s="200">
        <v>1971.17</v>
      </c>
      <c r="BD3349" s="263"/>
      <c r="BE3349" s="264"/>
      <c r="BJ3349" s="230" t="s">
        <v>41807</v>
      </c>
      <c r="BK3349" s="231">
        <v>45213</v>
      </c>
      <c r="BM3349" s="209" t="s">
        <v>7900</v>
      </c>
      <c r="BN3349" s="210">
        <v>18736</v>
      </c>
    </row>
    <row r="3350" spans="17:66" x14ac:dyDescent="0.55000000000000004">
      <c r="Q3350" s="224" t="s">
        <v>41267</v>
      </c>
      <c r="R3350" s="224"/>
      <c r="S3350" s="225">
        <v>19386</v>
      </c>
      <c r="U3350" s="203" t="s">
        <v>3628</v>
      </c>
      <c r="V3350" s="203"/>
      <c r="W3350" s="204">
        <v>25000</v>
      </c>
      <c r="AF3350" t="s">
        <v>66720</v>
      </c>
      <c r="AG3350" s="284">
        <v>6510447.6799999997</v>
      </c>
      <c r="AI3350" s="276" t="s">
        <v>34954</v>
      </c>
      <c r="AJ3350" s="277">
        <v>19452.990000000002</v>
      </c>
      <c r="AL3350" s="246" t="s">
        <v>42292</v>
      </c>
      <c r="AM3350" s="247">
        <v>-27625.1</v>
      </c>
      <c r="AO3350" s="226" t="s">
        <v>33295</v>
      </c>
      <c r="AP3350" s="227">
        <v>11025</v>
      </c>
      <c r="AR3350" s="207" t="s">
        <v>17802</v>
      </c>
      <c r="AS3350" s="208">
        <v>7470.79</v>
      </c>
      <c r="AT3350" s="93"/>
      <c r="AU3350" s="199" t="s">
        <v>32905</v>
      </c>
      <c r="AV3350" s="200">
        <v>13189</v>
      </c>
      <c r="BD3350" s="263"/>
      <c r="BE3350" s="264"/>
      <c r="BJ3350" s="230" t="s">
        <v>41808</v>
      </c>
      <c r="BK3350" s="231">
        <v>19386</v>
      </c>
      <c r="BM3350" s="209" t="s">
        <v>8142</v>
      </c>
      <c r="BN3350" s="210">
        <v>4219</v>
      </c>
    </row>
    <row r="3351" spans="17:66" x14ac:dyDescent="0.55000000000000004">
      <c r="Q3351" s="224" t="s">
        <v>41268</v>
      </c>
      <c r="R3351" s="224"/>
      <c r="S3351" s="225">
        <v>26925</v>
      </c>
      <c r="U3351" s="203" t="s">
        <v>4666</v>
      </c>
      <c r="V3351" s="203"/>
      <c r="W3351" s="204">
        <v>9666</v>
      </c>
      <c r="AF3351" t="s">
        <v>62223</v>
      </c>
      <c r="AG3351" s="284">
        <v>23189.95</v>
      </c>
      <c r="AI3351" s="276" t="s">
        <v>59566</v>
      </c>
      <c r="AJ3351" s="277">
        <v>3150</v>
      </c>
      <c r="AL3351" s="246" t="s">
        <v>36148</v>
      </c>
      <c r="AM3351" s="247">
        <v>3452979.03</v>
      </c>
      <c r="AO3351" s="226" t="s">
        <v>17860</v>
      </c>
      <c r="AP3351" s="227">
        <v>17992.810000000001</v>
      </c>
      <c r="AR3351" s="207" t="s">
        <v>13283</v>
      </c>
      <c r="AS3351" s="208">
        <v>18235.2</v>
      </c>
      <c r="AT3351" s="93"/>
      <c r="AU3351" s="199" t="s">
        <v>14407</v>
      </c>
      <c r="AV3351" s="200">
        <v>5332.35</v>
      </c>
      <c r="BD3351" s="263"/>
      <c r="BE3351" s="264"/>
      <c r="BJ3351" s="230" t="s">
        <v>41809</v>
      </c>
      <c r="BK3351" s="231">
        <v>26925</v>
      </c>
      <c r="BM3351" s="209" t="s">
        <v>8422</v>
      </c>
      <c r="BN3351" s="210">
        <v>163437</v>
      </c>
    </row>
    <row r="3352" spans="17:66" x14ac:dyDescent="0.55000000000000004">
      <c r="Q3352" s="224" t="s">
        <v>41269</v>
      </c>
      <c r="R3352" s="224"/>
      <c r="S3352" s="225">
        <v>54765.67</v>
      </c>
      <c r="U3352" s="203" t="s">
        <v>4667</v>
      </c>
      <c r="V3352" s="203"/>
      <c r="W3352" s="204">
        <v>9666</v>
      </c>
      <c r="AF3352" t="s">
        <v>53676</v>
      </c>
      <c r="AG3352" s="284">
        <v>52771.78</v>
      </c>
      <c r="AI3352" s="276" t="s">
        <v>59567</v>
      </c>
      <c r="AJ3352" s="277">
        <v>50.54</v>
      </c>
      <c r="AL3352" s="246" t="s">
        <v>62582</v>
      </c>
      <c r="AM3352" s="247">
        <v>67466</v>
      </c>
      <c r="AO3352" s="226" t="s">
        <v>52019</v>
      </c>
      <c r="AP3352" s="227">
        <v>572.78</v>
      </c>
      <c r="AR3352" s="207" t="s">
        <v>13284</v>
      </c>
      <c r="AS3352" s="208">
        <v>6030</v>
      </c>
      <c r="AT3352" s="93"/>
      <c r="AU3352" s="199" t="s">
        <v>14408</v>
      </c>
      <c r="AV3352" s="200">
        <v>3468</v>
      </c>
      <c r="BD3352" s="263"/>
      <c r="BE3352" s="264"/>
      <c r="BJ3352" s="230" t="s">
        <v>41810</v>
      </c>
      <c r="BK3352" s="231">
        <v>54765.67</v>
      </c>
      <c r="BM3352" s="209" t="s">
        <v>8592</v>
      </c>
      <c r="BN3352" s="210">
        <v>227882</v>
      </c>
    </row>
    <row r="3353" spans="17:66" x14ac:dyDescent="0.55000000000000004">
      <c r="Q3353" s="224" t="s">
        <v>41270</v>
      </c>
      <c r="R3353" s="224"/>
      <c r="S3353" s="225">
        <v>21540</v>
      </c>
      <c r="U3353" s="203" t="s">
        <v>4570</v>
      </c>
      <c r="V3353" s="203"/>
      <c r="W3353" s="204">
        <v>21810.32</v>
      </c>
      <c r="AF3353" t="s">
        <v>62224</v>
      </c>
      <c r="AG3353" s="284">
        <v>9663.9</v>
      </c>
      <c r="AI3353" s="276" t="s">
        <v>59568</v>
      </c>
      <c r="AJ3353" s="277">
        <v>175.14</v>
      </c>
      <c r="AL3353" s="246" t="s">
        <v>64114</v>
      </c>
      <c r="AM3353" s="247">
        <v>2821.22</v>
      </c>
      <c r="AO3353" s="226" t="s">
        <v>17864</v>
      </c>
      <c r="AP3353" s="227">
        <v>32070.99</v>
      </c>
      <c r="AR3353" s="207" t="s">
        <v>17803</v>
      </c>
      <c r="AS3353" s="208">
        <v>10420</v>
      </c>
      <c r="AT3353" s="93"/>
      <c r="AU3353" s="199" t="s">
        <v>14409</v>
      </c>
      <c r="AV3353" s="200">
        <v>8001.78</v>
      </c>
      <c r="BD3353" s="263"/>
      <c r="BE3353" s="264"/>
      <c r="BJ3353" s="230" t="s">
        <v>41811</v>
      </c>
      <c r="BK3353" s="231">
        <v>21540</v>
      </c>
      <c r="BM3353" s="209" t="s">
        <v>8802</v>
      </c>
      <c r="BN3353" s="210">
        <v>11623</v>
      </c>
    </row>
    <row r="3354" spans="17:66" x14ac:dyDescent="0.55000000000000004">
      <c r="Q3354" s="224" t="s">
        <v>41271</v>
      </c>
      <c r="R3354" s="224"/>
      <c r="S3354" s="225">
        <v>21161</v>
      </c>
      <c r="U3354" s="203" t="s">
        <v>4668</v>
      </c>
      <c r="V3354" s="203"/>
      <c r="W3354" s="204">
        <v>4240</v>
      </c>
      <c r="AF3354" t="s">
        <v>68717</v>
      </c>
      <c r="AG3354">
        <v>998</v>
      </c>
      <c r="AI3354" s="276" t="s">
        <v>59569</v>
      </c>
      <c r="AJ3354" s="277">
        <v>130.54</v>
      </c>
      <c r="AL3354" s="246" t="s">
        <v>63564</v>
      </c>
      <c r="AM3354" s="247">
        <v>16200.95</v>
      </c>
      <c r="AO3354" s="226" t="s">
        <v>17866</v>
      </c>
      <c r="AP3354" s="227">
        <v>7947.03</v>
      </c>
      <c r="AR3354" s="207" t="s">
        <v>17804</v>
      </c>
      <c r="AS3354" s="208">
        <v>2660.47</v>
      </c>
      <c r="AT3354" s="93"/>
      <c r="AU3354" s="199" t="s">
        <v>32906</v>
      </c>
      <c r="AV3354" s="200">
        <v>16037</v>
      </c>
      <c r="BD3354" s="263"/>
      <c r="BE3354" s="264"/>
      <c r="BJ3354" s="230" t="s">
        <v>41812</v>
      </c>
      <c r="BK3354" s="231">
        <v>21161</v>
      </c>
      <c r="BM3354" s="209" t="s">
        <v>9090</v>
      </c>
      <c r="BN3354" s="210">
        <v>76843</v>
      </c>
    </row>
    <row r="3355" spans="17:66" x14ac:dyDescent="0.55000000000000004">
      <c r="Q3355" s="224" t="s">
        <v>41272</v>
      </c>
      <c r="R3355" s="224"/>
      <c r="S3355" s="225">
        <v>355104.17</v>
      </c>
      <c r="U3355" s="203" t="s">
        <v>3629</v>
      </c>
      <c r="V3355" s="203"/>
      <c r="W3355" s="204">
        <v>234345.37</v>
      </c>
      <c r="AF3355" t="s">
        <v>68718</v>
      </c>
      <c r="AG3355">
        <v>559.71</v>
      </c>
      <c r="AI3355" s="276" t="s">
        <v>59570</v>
      </c>
      <c r="AJ3355" s="277">
        <v>6.74</v>
      </c>
      <c r="AL3355" s="246" t="s">
        <v>63565</v>
      </c>
      <c r="AM3355" s="247">
        <v>51731.05</v>
      </c>
      <c r="AO3355" s="226" t="s">
        <v>49761</v>
      </c>
      <c r="AP3355" s="227">
        <v>-6404.3</v>
      </c>
      <c r="AR3355" s="207" t="s">
        <v>17805</v>
      </c>
      <c r="AS3355" s="208">
        <v>53427.66</v>
      </c>
      <c r="AT3355" s="93"/>
      <c r="AU3355" s="199" t="s">
        <v>29108</v>
      </c>
      <c r="AV3355" s="200">
        <v>16037</v>
      </c>
      <c r="BD3355" s="263"/>
      <c r="BE3355" s="264"/>
      <c r="BJ3355" s="230" t="s">
        <v>41813</v>
      </c>
      <c r="BK3355" s="231">
        <v>355104.17</v>
      </c>
      <c r="BM3355" s="209" t="s">
        <v>9401</v>
      </c>
      <c r="BN3355" s="210">
        <v>1086684.51</v>
      </c>
    </row>
    <row r="3356" spans="17:66" x14ac:dyDescent="0.55000000000000004">
      <c r="Q3356" s="224" t="s">
        <v>41273</v>
      </c>
      <c r="R3356" s="224"/>
      <c r="S3356" s="225">
        <v>64590</v>
      </c>
      <c r="U3356" s="203" t="s">
        <v>4670</v>
      </c>
      <c r="V3356" s="203"/>
      <c r="W3356" s="204">
        <v>5221.67</v>
      </c>
      <c r="AF3356" t="s">
        <v>68719</v>
      </c>
      <c r="AG3356">
        <v>42.81</v>
      </c>
      <c r="AI3356" s="276" t="s">
        <v>67464</v>
      </c>
      <c r="AJ3356" s="277">
        <v>11943.78</v>
      </c>
      <c r="AL3356" s="246" t="s">
        <v>52053</v>
      </c>
      <c r="AM3356" s="247">
        <v>66522.27</v>
      </c>
      <c r="AO3356" s="226" t="s">
        <v>49762</v>
      </c>
      <c r="AP3356" s="227">
        <v>-297</v>
      </c>
      <c r="AR3356" s="207" t="s">
        <v>13286</v>
      </c>
      <c r="AS3356" s="208">
        <v>56838.61</v>
      </c>
      <c r="AT3356" s="93"/>
      <c r="AU3356" s="199" t="s">
        <v>32907</v>
      </c>
      <c r="AV3356" s="200">
        <v>218</v>
      </c>
      <c r="BD3356" s="263"/>
      <c r="BE3356" s="264"/>
      <c r="BJ3356" s="230" t="s">
        <v>41814</v>
      </c>
      <c r="BK3356" s="231">
        <v>64590</v>
      </c>
      <c r="BM3356" s="209" t="s">
        <v>9599</v>
      </c>
      <c r="BN3356" s="210">
        <v>25993</v>
      </c>
    </row>
    <row r="3357" spans="17:66" x14ac:dyDescent="0.55000000000000004">
      <c r="Q3357" s="224" t="s">
        <v>41274</v>
      </c>
      <c r="R3357" s="224"/>
      <c r="S3357" s="225">
        <v>3643036.92</v>
      </c>
      <c r="U3357" s="203" t="s">
        <v>4571</v>
      </c>
      <c r="V3357" s="203"/>
      <c r="W3357" s="204">
        <v>34627.07</v>
      </c>
      <c r="AF3357" t="s">
        <v>68720</v>
      </c>
      <c r="AG3357">
        <v>134.56</v>
      </c>
      <c r="AI3357" s="276" t="s">
        <v>67465</v>
      </c>
      <c r="AJ3357" s="277">
        <v>33462.47</v>
      </c>
      <c r="AL3357" s="246" t="s">
        <v>52055</v>
      </c>
      <c r="AM3357" s="247">
        <v>18862.5</v>
      </c>
      <c r="AO3357" s="226" t="s">
        <v>17871</v>
      </c>
      <c r="AP3357" s="227">
        <v>5145</v>
      </c>
      <c r="AR3357" s="207" t="s">
        <v>13287</v>
      </c>
      <c r="AS3357" s="208">
        <v>40352.81</v>
      </c>
      <c r="AT3357" s="93"/>
      <c r="AU3357" s="199" t="s">
        <v>32908</v>
      </c>
      <c r="AV3357" s="200">
        <v>390</v>
      </c>
      <c r="BD3357" s="263"/>
      <c r="BE3357" s="264"/>
      <c r="BJ3357" s="230" t="s">
        <v>41815</v>
      </c>
      <c r="BK3357" s="231">
        <v>3643036.92</v>
      </c>
      <c r="BM3357" s="209" t="s">
        <v>10976</v>
      </c>
      <c r="BN3357" s="210">
        <v>49877.87</v>
      </c>
    </row>
    <row r="3358" spans="17:66" x14ac:dyDescent="0.55000000000000004">
      <c r="Q3358" s="224" t="s">
        <v>41275</v>
      </c>
      <c r="R3358" s="224"/>
      <c r="S3358" s="225">
        <v>70836</v>
      </c>
      <c r="U3358" s="203" t="s">
        <v>4573</v>
      </c>
      <c r="V3358" s="203"/>
      <c r="W3358" s="204">
        <v>1236.6400000000001</v>
      </c>
      <c r="AF3358" t="s">
        <v>68721</v>
      </c>
      <c r="AG3358" s="284">
        <v>9213.02</v>
      </c>
      <c r="AI3358" s="276" t="s">
        <v>40241</v>
      </c>
      <c r="AJ3358" s="277">
        <v>1200</v>
      </c>
      <c r="AL3358" s="246" t="s">
        <v>49773</v>
      </c>
      <c r="AM3358" s="247">
        <v>2168.48</v>
      </c>
      <c r="AO3358" s="226" t="s">
        <v>17872</v>
      </c>
      <c r="AP3358" s="227">
        <v>19365.349999999999</v>
      </c>
      <c r="AR3358" s="207" t="s">
        <v>13288</v>
      </c>
      <c r="AS3358" s="208">
        <v>9990.0400000000009</v>
      </c>
      <c r="AT3358" s="93"/>
      <c r="AU3358" s="199" t="s">
        <v>32909</v>
      </c>
      <c r="AV3358" s="200">
        <v>2755</v>
      </c>
      <c r="BD3358" s="263"/>
      <c r="BE3358" s="264"/>
      <c r="BJ3358" s="230" t="s">
        <v>41816</v>
      </c>
      <c r="BK3358" s="231">
        <v>70836</v>
      </c>
      <c r="BM3358" s="209" t="s">
        <v>9633</v>
      </c>
      <c r="BN3358" s="210">
        <v>110752.44</v>
      </c>
    </row>
    <row r="3359" spans="17:66" x14ac:dyDescent="0.55000000000000004">
      <c r="Q3359" s="224" t="s">
        <v>41276</v>
      </c>
      <c r="R3359" s="224"/>
      <c r="S3359" s="225">
        <v>6888</v>
      </c>
      <c r="U3359" s="203" t="s">
        <v>4671</v>
      </c>
      <c r="V3359" s="203"/>
      <c r="W3359" s="204">
        <v>10761</v>
      </c>
      <c r="AF3359" t="s">
        <v>64868</v>
      </c>
      <c r="AG3359" s="284">
        <v>146695.41</v>
      </c>
      <c r="AI3359" s="276" t="s">
        <v>19448</v>
      </c>
      <c r="AJ3359" s="277">
        <v>91.8</v>
      </c>
      <c r="AL3359" s="246" t="s">
        <v>48768</v>
      </c>
      <c r="AM3359" s="247">
        <v>78940.3</v>
      </c>
      <c r="AO3359" s="226" t="s">
        <v>17873</v>
      </c>
      <c r="AP3359" s="227">
        <v>6063.65</v>
      </c>
      <c r="AR3359" s="207" t="s">
        <v>17806</v>
      </c>
      <c r="AS3359" s="208">
        <v>47712.85</v>
      </c>
      <c r="AT3359" s="93"/>
      <c r="AU3359" s="199" t="s">
        <v>32910</v>
      </c>
      <c r="AV3359" s="200">
        <v>218</v>
      </c>
      <c r="BD3359" s="263"/>
      <c r="BE3359" s="264"/>
      <c r="BJ3359" s="230" t="s">
        <v>41817</v>
      </c>
      <c r="BK3359" s="231">
        <v>6888</v>
      </c>
      <c r="BM3359" s="209" t="s">
        <v>9683</v>
      </c>
      <c r="BN3359" s="210">
        <v>16530.400000000001</v>
      </c>
    </row>
    <row r="3360" spans="17:66" x14ac:dyDescent="0.55000000000000004">
      <c r="Q3360" s="224" t="s">
        <v>41277</v>
      </c>
      <c r="R3360" s="224"/>
      <c r="S3360" s="225">
        <v>36601</v>
      </c>
      <c r="U3360" s="203" t="s">
        <v>4574</v>
      </c>
      <c r="V3360" s="203"/>
      <c r="W3360" s="204">
        <v>33344.129999999997</v>
      </c>
      <c r="AF3360" t="s">
        <v>71016</v>
      </c>
      <c r="AG3360" s="284">
        <v>17400</v>
      </c>
      <c r="AI3360" s="276" t="s">
        <v>19449</v>
      </c>
      <c r="AJ3360" s="277">
        <v>300.24</v>
      </c>
      <c r="AL3360" s="246" t="s">
        <v>59540</v>
      </c>
      <c r="AM3360" s="247">
        <v>-540.08000000000004</v>
      </c>
      <c r="AO3360" s="226" t="s">
        <v>17875</v>
      </c>
      <c r="AP3360" s="227">
        <v>55305</v>
      </c>
      <c r="AR3360" s="207" t="s">
        <v>17807</v>
      </c>
      <c r="AS3360" s="208">
        <v>45750</v>
      </c>
      <c r="AT3360" s="93"/>
      <c r="AU3360" s="199" t="s">
        <v>29131</v>
      </c>
      <c r="AV3360" s="200">
        <v>390</v>
      </c>
      <c r="BD3360" s="263"/>
      <c r="BE3360" s="264"/>
      <c r="BJ3360" s="230" t="s">
        <v>41818</v>
      </c>
      <c r="BK3360" s="231">
        <v>36601</v>
      </c>
      <c r="BM3360" s="209" t="s">
        <v>11401</v>
      </c>
      <c r="BN3360" s="210">
        <v>70800</v>
      </c>
    </row>
    <row r="3361" spans="17:66" x14ac:dyDescent="0.55000000000000004">
      <c r="Q3361" s="224" t="s">
        <v>41278</v>
      </c>
      <c r="R3361" s="224"/>
      <c r="S3361" s="225">
        <v>38386</v>
      </c>
      <c r="U3361" s="203" t="s">
        <v>3630</v>
      </c>
      <c r="V3361" s="203"/>
      <c r="W3361" s="204">
        <v>452694.04</v>
      </c>
      <c r="AF3361" t="s">
        <v>70775</v>
      </c>
      <c r="AG3361" s="284">
        <v>87529.600000000006</v>
      </c>
      <c r="AI3361" s="276" t="s">
        <v>42399</v>
      </c>
      <c r="AJ3361" s="277">
        <v>75785</v>
      </c>
      <c r="AL3361" s="246" t="s">
        <v>52056</v>
      </c>
      <c r="AM3361" s="247">
        <v>1334.86</v>
      </c>
      <c r="AO3361" s="226" t="s">
        <v>17876</v>
      </c>
      <c r="AP3361" s="227">
        <v>6569.77</v>
      </c>
      <c r="AR3361" s="207" t="s">
        <v>17808</v>
      </c>
      <c r="AS3361" s="208">
        <v>0.02</v>
      </c>
      <c r="AT3361" s="93"/>
      <c r="AU3361" s="199" t="s">
        <v>29132</v>
      </c>
      <c r="AV3361" s="200">
        <v>2755</v>
      </c>
      <c r="BD3361" s="263"/>
      <c r="BE3361" s="264"/>
      <c r="BJ3361" s="230" t="s">
        <v>41819</v>
      </c>
      <c r="BK3361" s="231">
        <v>38386</v>
      </c>
      <c r="BM3361" s="209" t="s">
        <v>11669</v>
      </c>
      <c r="BN3361" s="210">
        <v>1189381.33</v>
      </c>
    </row>
    <row r="3362" spans="17:66" x14ac:dyDescent="0.55000000000000004">
      <c r="Q3362" s="224" t="s">
        <v>41279</v>
      </c>
      <c r="R3362" s="224"/>
      <c r="S3362" s="225">
        <v>45237</v>
      </c>
      <c r="U3362" s="203" t="s">
        <v>4675</v>
      </c>
      <c r="V3362" s="203"/>
      <c r="W3362" s="204">
        <v>12151.51</v>
      </c>
      <c r="AF3362" t="s">
        <v>71668</v>
      </c>
      <c r="AG3362">
        <v>598.66</v>
      </c>
      <c r="AI3362" s="276" t="s">
        <v>19451</v>
      </c>
      <c r="AJ3362" s="277">
        <v>18683</v>
      </c>
      <c r="AL3362" s="246" t="s">
        <v>18112</v>
      </c>
      <c r="AM3362" s="247">
        <v>32681.24</v>
      </c>
      <c r="AO3362" s="226" t="s">
        <v>17877</v>
      </c>
      <c r="AP3362" s="227">
        <v>19688.669999999998</v>
      </c>
      <c r="AR3362" s="207" t="s">
        <v>17809</v>
      </c>
      <c r="AS3362" s="208">
        <v>73500.240000000005</v>
      </c>
      <c r="AT3362" s="93"/>
      <c r="AU3362" s="199" t="s">
        <v>32911</v>
      </c>
      <c r="AV3362" s="200">
        <v>18888</v>
      </c>
      <c r="BD3362" s="263"/>
      <c r="BE3362" s="264"/>
      <c r="BJ3362" s="230" t="s">
        <v>41820</v>
      </c>
      <c r="BK3362" s="231">
        <v>45237</v>
      </c>
      <c r="BM3362" s="209" t="s">
        <v>12270</v>
      </c>
      <c r="BN3362" s="210">
        <v>32461</v>
      </c>
    </row>
    <row r="3363" spans="17:66" x14ac:dyDescent="0.55000000000000004">
      <c r="Q3363" s="224" t="s">
        <v>41280</v>
      </c>
      <c r="R3363" s="224"/>
      <c r="S3363" s="225">
        <v>15046.99</v>
      </c>
      <c r="U3363" s="203" t="s">
        <v>3631</v>
      </c>
      <c r="V3363" s="203"/>
      <c r="W3363" s="204">
        <v>18034.28</v>
      </c>
      <c r="AF3363" t="s">
        <v>71669</v>
      </c>
      <c r="AG3363" s="284">
        <v>48212.07</v>
      </c>
      <c r="AI3363" s="276" t="s">
        <v>44782</v>
      </c>
      <c r="AJ3363" s="277">
        <v>830</v>
      </c>
      <c r="AL3363" s="246" t="s">
        <v>42295</v>
      </c>
      <c r="AM3363" s="247">
        <v>-539.09</v>
      </c>
      <c r="AO3363" s="226" t="s">
        <v>52020</v>
      </c>
      <c r="AP3363" s="227">
        <v>507.2</v>
      </c>
      <c r="AR3363" s="207" t="s">
        <v>13289</v>
      </c>
      <c r="AS3363" s="208">
        <v>187052.86</v>
      </c>
      <c r="AT3363" s="93"/>
      <c r="AU3363" s="199" t="s">
        <v>29149</v>
      </c>
      <c r="AV3363" s="200">
        <v>18888</v>
      </c>
      <c r="BD3363" s="263"/>
      <c r="BE3363" s="264"/>
      <c r="BJ3363" s="230" t="s">
        <v>41821</v>
      </c>
      <c r="BK3363" s="231">
        <v>15046.99</v>
      </c>
      <c r="BM3363" s="209" t="s">
        <v>9997</v>
      </c>
      <c r="BN3363" s="210">
        <v>3668576.55</v>
      </c>
    </row>
    <row r="3364" spans="17:66" x14ac:dyDescent="0.55000000000000004">
      <c r="Q3364" s="224" t="s">
        <v>41281</v>
      </c>
      <c r="R3364" s="224"/>
      <c r="S3364" s="225">
        <v>607478</v>
      </c>
      <c r="U3364" s="203" t="s">
        <v>4679</v>
      </c>
      <c r="V3364" s="203"/>
      <c r="W3364" s="204">
        <v>2760</v>
      </c>
      <c r="AF3364" t="s">
        <v>71670</v>
      </c>
      <c r="AG3364" s="284">
        <v>1896.96</v>
      </c>
      <c r="AI3364" s="276" t="s">
        <v>46872</v>
      </c>
      <c r="AJ3364" s="277">
        <v>172.09</v>
      </c>
      <c r="AL3364" s="246" t="s">
        <v>44637</v>
      </c>
      <c r="AM3364" s="247">
        <v>292360.68</v>
      </c>
      <c r="AO3364" s="226" t="s">
        <v>17878</v>
      </c>
      <c r="AP3364" s="227">
        <v>1750</v>
      </c>
      <c r="AR3364" s="207" t="s">
        <v>17810</v>
      </c>
      <c r="AS3364" s="208">
        <v>934365.78</v>
      </c>
      <c r="AT3364" s="93"/>
      <c r="AU3364" s="199" t="s">
        <v>32912</v>
      </c>
      <c r="AV3364" s="200">
        <v>1850</v>
      </c>
      <c r="BD3364" s="263"/>
      <c r="BE3364" s="264"/>
      <c r="BJ3364" s="230" t="s">
        <v>41822</v>
      </c>
      <c r="BK3364" s="231">
        <v>607478</v>
      </c>
      <c r="BM3364" s="209" t="s">
        <v>6818</v>
      </c>
      <c r="BN3364" s="210">
        <v>266365.98</v>
      </c>
    </row>
    <row r="3365" spans="17:66" x14ac:dyDescent="0.55000000000000004">
      <c r="Q3365" s="224" t="s">
        <v>41282</v>
      </c>
      <c r="R3365" s="224"/>
      <c r="S3365" s="225">
        <v>32279</v>
      </c>
      <c r="U3365" s="203" t="s">
        <v>4681</v>
      </c>
      <c r="V3365" s="203"/>
      <c r="W3365" s="204">
        <v>37226</v>
      </c>
      <c r="AF3365" t="s">
        <v>71671</v>
      </c>
      <c r="AG3365">
        <v>145.11000000000001</v>
      </c>
      <c r="AI3365" s="276" t="s">
        <v>19454</v>
      </c>
      <c r="AJ3365" s="277">
        <v>106.67</v>
      </c>
      <c r="AL3365" s="246" t="s">
        <v>64115</v>
      </c>
      <c r="AM3365" s="247">
        <v>32776.230000000003</v>
      </c>
      <c r="AO3365" s="226" t="s">
        <v>17879</v>
      </c>
      <c r="AP3365" s="227">
        <v>3857.46</v>
      </c>
      <c r="AR3365" s="207" t="s">
        <v>17811</v>
      </c>
      <c r="AS3365" s="208">
        <v>30241.22</v>
      </c>
      <c r="AT3365" s="93"/>
      <c r="AU3365" s="199" t="s">
        <v>32913</v>
      </c>
      <c r="AV3365" s="200">
        <v>5905.34</v>
      </c>
      <c r="BD3365" s="263"/>
      <c r="BE3365" s="264"/>
      <c r="BJ3365" s="230" t="s">
        <v>41823</v>
      </c>
      <c r="BK3365" s="231">
        <v>32279</v>
      </c>
      <c r="BM3365" s="209" t="s">
        <v>6994</v>
      </c>
      <c r="BN3365" s="210">
        <v>13985</v>
      </c>
    </row>
    <row r="3366" spans="17:66" x14ac:dyDescent="0.55000000000000004">
      <c r="Q3366" s="224" t="s">
        <v>41283</v>
      </c>
      <c r="R3366" s="224"/>
      <c r="S3366" s="225">
        <v>2304676.02</v>
      </c>
      <c r="U3366" s="203" t="s">
        <v>4683</v>
      </c>
      <c r="V3366" s="203"/>
      <c r="W3366" s="204">
        <v>9666</v>
      </c>
      <c r="AF3366" t="s">
        <v>71672</v>
      </c>
      <c r="AG3366">
        <v>456.02</v>
      </c>
      <c r="AI3366" s="276" t="s">
        <v>47941</v>
      </c>
      <c r="AJ3366" s="277">
        <v>3774</v>
      </c>
      <c r="AL3366" s="246" t="s">
        <v>34800</v>
      </c>
      <c r="AM3366" s="247">
        <v>269622.17</v>
      </c>
      <c r="AO3366" s="226" t="s">
        <v>17880</v>
      </c>
      <c r="AP3366" s="227">
        <v>3328.23</v>
      </c>
      <c r="AR3366" s="207" t="s">
        <v>17812</v>
      </c>
      <c r="AS3366" s="208">
        <v>497020.09</v>
      </c>
      <c r="AT3366" s="93"/>
      <c r="AU3366" s="199" t="s">
        <v>32914</v>
      </c>
      <c r="AV3366" s="200">
        <v>5597.66</v>
      </c>
      <c r="BD3366" s="263"/>
      <c r="BE3366" s="264"/>
      <c r="BJ3366" s="230" t="s">
        <v>41824</v>
      </c>
      <c r="BK3366" s="231">
        <v>2304676.02</v>
      </c>
      <c r="BM3366" s="209" t="s">
        <v>7215</v>
      </c>
      <c r="BN3366" s="210">
        <v>14770</v>
      </c>
    </row>
    <row r="3367" spans="17:66" x14ac:dyDescent="0.55000000000000004">
      <c r="Q3367" s="224" t="s">
        <v>41284</v>
      </c>
      <c r="R3367" s="224"/>
      <c r="S3367" s="225">
        <v>115286</v>
      </c>
      <c r="U3367" s="203" t="s">
        <v>4575</v>
      </c>
      <c r="V3367" s="203"/>
      <c r="W3367" s="204">
        <v>70365.69</v>
      </c>
      <c r="AF3367" t="s">
        <v>55385</v>
      </c>
      <c r="AG3367" s="284">
        <v>1265852.57</v>
      </c>
      <c r="AI3367" s="276" t="s">
        <v>63663</v>
      </c>
      <c r="AJ3367" s="277">
        <v>500</v>
      </c>
      <c r="AL3367" s="246" t="s">
        <v>62583</v>
      </c>
      <c r="AM3367" s="247">
        <v>688.37</v>
      </c>
      <c r="AO3367" s="226" t="s">
        <v>17881</v>
      </c>
      <c r="AP3367" s="227">
        <v>987.33</v>
      </c>
      <c r="AR3367" s="207" t="s">
        <v>17813</v>
      </c>
      <c r="AS3367" s="208">
        <v>29965.56</v>
      </c>
      <c r="AT3367" s="93"/>
      <c r="AU3367" s="199" t="s">
        <v>29163</v>
      </c>
      <c r="AV3367" s="200">
        <v>1850</v>
      </c>
      <c r="BD3367" s="263"/>
      <c r="BE3367" s="264"/>
      <c r="BJ3367" s="230" t="s">
        <v>41825</v>
      </c>
      <c r="BK3367" s="231">
        <v>115286</v>
      </c>
      <c r="BM3367" s="209" t="s">
        <v>7498</v>
      </c>
      <c r="BN3367" s="210">
        <v>149954.07999999999</v>
      </c>
    </row>
    <row r="3368" spans="17:66" x14ac:dyDescent="0.55000000000000004">
      <c r="Q3368" s="224" t="s">
        <v>41285</v>
      </c>
      <c r="R3368" s="224"/>
      <c r="S3368" s="225">
        <v>97810</v>
      </c>
      <c r="U3368" s="203" t="s">
        <v>4687</v>
      </c>
      <c r="V3368" s="203"/>
      <c r="W3368" s="204">
        <v>16837</v>
      </c>
      <c r="AF3368" t="s">
        <v>53692</v>
      </c>
      <c r="AG3368" s="284">
        <v>157707.68</v>
      </c>
      <c r="AI3368" s="276" t="s">
        <v>52273</v>
      </c>
      <c r="AJ3368" s="277">
        <v>4602.5</v>
      </c>
      <c r="AL3368" s="246" t="s">
        <v>52057</v>
      </c>
      <c r="AM3368" s="247">
        <v>214701.5</v>
      </c>
      <c r="AO3368" s="226" t="s">
        <v>49763</v>
      </c>
      <c r="AP3368" s="227">
        <v>-462.94</v>
      </c>
      <c r="AR3368" s="207" t="s">
        <v>17814</v>
      </c>
      <c r="AS3368" s="208">
        <v>3500</v>
      </c>
      <c r="AT3368" s="93"/>
      <c r="AU3368" s="199" t="s">
        <v>29164</v>
      </c>
      <c r="AV3368" s="200">
        <v>5905.34</v>
      </c>
      <c r="BD3368" s="263"/>
      <c r="BE3368" s="264"/>
      <c r="BJ3368" s="230" t="s">
        <v>41826</v>
      </c>
      <c r="BK3368" s="231">
        <v>97810</v>
      </c>
      <c r="BM3368" s="209" t="s">
        <v>7656</v>
      </c>
      <c r="BN3368" s="210">
        <v>527312</v>
      </c>
    </row>
    <row r="3369" spans="17:66" x14ac:dyDescent="0.55000000000000004">
      <c r="Q3369" s="224" t="s">
        <v>41286</v>
      </c>
      <c r="R3369" s="224"/>
      <c r="S3369" s="225">
        <v>4306</v>
      </c>
      <c r="U3369" s="203" t="s">
        <v>4689</v>
      </c>
      <c r="V3369" s="203"/>
      <c r="W3369" s="204">
        <v>23093</v>
      </c>
      <c r="AF3369" t="s">
        <v>56553</v>
      </c>
      <c r="AG3369" s="284">
        <v>73757.56</v>
      </c>
      <c r="AI3369" s="276" t="s">
        <v>19457</v>
      </c>
      <c r="AJ3369" s="277">
        <v>7801.38</v>
      </c>
      <c r="AL3369" s="246" t="s">
        <v>44638</v>
      </c>
      <c r="AM3369" s="247">
        <v>326082.94</v>
      </c>
      <c r="AO3369" s="226" t="s">
        <v>46781</v>
      </c>
      <c r="AP3369" s="227">
        <v>225.72</v>
      </c>
      <c r="AR3369" s="207" t="s">
        <v>17815</v>
      </c>
      <c r="AS3369" s="208">
        <v>650</v>
      </c>
      <c r="AT3369" s="93"/>
      <c r="AU3369" s="199" t="s">
        <v>29166</v>
      </c>
      <c r="AV3369" s="200">
        <v>5597.66</v>
      </c>
      <c r="BD3369" s="263"/>
      <c r="BE3369" s="264"/>
      <c r="BJ3369" s="230" t="s">
        <v>41827</v>
      </c>
      <c r="BK3369" s="231">
        <v>4306</v>
      </c>
      <c r="BM3369" s="209" t="s">
        <v>7901</v>
      </c>
      <c r="BN3369" s="210">
        <v>23725.11</v>
      </c>
    </row>
    <row r="3370" spans="17:66" x14ac:dyDescent="0.55000000000000004">
      <c r="Q3370" s="224" t="s">
        <v>41287</v>
      </c>
      <c r="R3370" s="224"/>
      <c r="S3370" s="225">
        <v>39753</v>
      </c>
      <c r="U3370" s="203" t="s">
        <v>4691</v>
      </c>
      <c r="V3370" s="203"/>
      <c r="W3370" s="204">
        <v>6610.12</v>
      </c>
      <c r="AF3370" t="s">
        <v>55386</v>
      </c>
      <c r="AG3370" s="284">
        <v>24077.97</v>
      </c>
      <c r="AI3370" s="276" t="s">
        <v>42400</v>
      </c>
      <c r="AJ3370" s="277">
        <v>26780.54</v>
      </c>
      <c r="AL3370" s="246" t="s">
        <v>54986</v>
      </c>
      <c r="AM3370" s="247">
        <v>274790.7</v>
      </c>
      <c r="AO3370" s="226" t="s">
        <v>34772</v>
      </c>
      <c r="AP3370" s="227">
        <v>33749.9</v>
      </c>
      <c r="AR3370" s="207" t="s">
        <v>17816</v>
      </c>
      <c r="AS3370" s="208">
        <v>3024</v>
      </c>
      <c r="AT3370" s="93"/>
      <c r="AU3370" s="199" t="s">
        <v>32915</v>
      </c>
      <c r="AV3370" s="200">
        <v>12478.43</v>
      </c>
      <c r="BD3370" s="263"/>
      <c r="BE3370" s="264"/>
      <c r="BJ3370" s="230" t="s">
        <v>41828</v>
      </c>
      <c r="BK3370" s="231">
        <v>39753</v>
      </c>
      <c r="BM3370" s="209" t="s">
        <v>8143</v>
      </c>
      <c r="BN3370" s="210">
        <v>31614.62</v>
      </c>
    </row>
    <row r="3371" spans="17:66" x14ac:dyDescent="0.55000000000000004">
      <c r="Q3371" s="224" t="s">
        <v>41288</v>
      </c>
      <c r="R3371" s="224"/>
      <c r="S3371" s="225">
        <v>135513</v>
      </c>
      <c r="U3371" s="203" t="s">
        <v>4692</v>
      </c>
      <c r="V3371" s="203"/>
      <c r="W3371" s="204">
        <v>9199</v>
      </c>
      <c r="AF3371" t="s">
        <v>55388</v>
      </c>
      <c r="AG3371" s="284">
        <v>18759.830000000002</v>
      </c>
      <c r="AI3371" s="276" t="s">
        <v>42401</v>
      </c>
      <c r="AJ3371" s="277">
        <v>30195.17</v>
      </c>
      <c r="AL3371" s="246" t="s">
        <v>47883</v>
      </c>
      <c r="AM3371" s="247">
        <v>500045.15</v>
      </c>
      <c r="AO3371" s="226" t="s">
        <v>40194</v>
      </c>
      <c r="AP3371" s="227">
        <v>1750</v>
      </c>
      <c r="AR3371" s="207" t="s">
        <v>17817</v>
      </c>
      <c r="AS3371" s="208">
        <v>2841.06</v>
      </c>
      <c r="AT3371" s="93"/>
      <c r="AU3371" s="199" t="s">
        <v>32916</v>
      </c>
      <c r="AV3371" s="200">
        <v>-399.43</v>
      </c>
      <c r="BD3371" s="263"/>
      <c r="BE3371" s="264"/>
      <c r="BJ3371" s="230" t="s">
        <v>41829</v>
      </c>
      <c r="BK3371" s="231">
        <v>135513</v>
      </c>
      <c r="BM3371" s="209" t="s">
        <v>8423</v>
      </c>
      <c r="BN3371" s="210">
        <v>117989.21</v>
      </c>
    </row>
    <row r="3372" spans="17:66" x14ac:dyDescent="0.55000000000000004">
      <c r="Q3372" s="224" t="s">
        <v>41289</v>
      </c>
      <c r="R3372" s="224"/>
      <c r="S3372" s="225">
        <v>105927.6</v>
      </c>
      <c r="U3372" s="203" t="s">
        <v>4694</v>
      </c>
      <c r="V3372" s="203"/>
      <c r="W3372" s="204">
        <v>8637</v>
      </c>
      <c r="AF3372" t="s">
        <v>55389</v>
      </c>
      <c r="AG3372" s="284">
        <v>75981.3</v>
      </c>
      <c r="AI3372" s="276" t="s">
        <v>40242</v>
      </c>
      <c r="AJ3372" s="277">
        <v>23700</v>
      </c>
      <c r="AL3372" s="246" t="s">
        <v>57329</v>
      </c>
      <c r="AM3372" s="247">
        <v>255357.56</v>
      </c>
      <c r="AO3372" s="226" t="s">
        <v>34773</v>
      </c>
      <c r="AP3372" s="227">
        <v>2526.33</v>
      </c>
      <c r="AR3372" s="207" t="s">
        <v>17818</v>
      </c>
      <c r="AS3372" s="208">
        <v>8051.88</v>
      </c>
      <c r="AT3372" s="93"/>
      <c r="AU3372" s="199" t="s">
        <v>29189</v>
      </c>
      <c r="AV3372" s="200">
        <v>12478.43</v>
      </c>
      <c r="BD3372" s="263"/>
      <c r="BE3372" s="264"/>
      <c r="BJ3372" s="230" t="s">
        <v>41830</v>
      </c>
      <c r="BK3372" s="231">
        <v>105927.6</v>
      </c>
      <c r="BM3372" s="209" t="s">
        <v>8593</v>
      </c>
      <c r="BN3372" s="210">
        <v>342211.34</v>
      </c>
    </row>
    <row r="3373" spans="17:66" x14ac:dyDescent="0.55000000000000004">
      <c r="Q3373" s="224" t="s">
        <v>41290</v>
      </c>
      <c r="R3373" s="224"/>
      <c r="S3373" s="225">
        <v>465653</v>
      </c>
      <c r="U3373" s="203" t="s">
        <v>4695</v>
      </c>
      <c r="V3373" s="203"/>
      <c r="W3373" s="204">
        <v>8837.25</v>
      </c>
      <c r="AF3373" t="s">
        <v>56554</v>
      </c>
      <c r="AG3373" s="284">
        <v>11991.34</v>
      </c>
      <c r="AI3373" s="276" t="s">
        <v>58513</v>
      </c>
      <c r="AJ3373" s="277">
        <v>13753.21</v>
      </c>
      <c r="AL3373" s="246" t="s">
        <v>55944</v>
      </c>
      <c r="AM3373" s="247">
        <v>2860</v>
      </c>
      <c r="AO3373" s="226" t="s">
        <v>34774</v>
      </c>
      <c r="AP3373" s="227">
        <v>8151.9</v>
      </c>
      <c r="AR3373" s="207" t="s">
        <v>17819</v>
      </c>
      <c r="AS3373" s="208">
        <v>6651.37</v>
      </c>
      <c r="AT3373" s="93"/>
      <c r="AU3373" s="199" t="s">
        <v>29190</v>
      </c>
      <c r="AV3373" s="200">
        <v>-399.43</v>
      </c>
      <c r="BD3373" s="263"/>
      <c r="BE3373" s="264"/>
      <c r="BJ3373" s="230" t="s">
        <v>41831</v>
      </c>
      <c r="BK3373" s="231">
        <v>465653</v>
      </c>
      <c r="BM3373" s="209" t="s">
        <v>8803</v>
      </c>
      <c r="BN3373" s="210">
        <v>13878.72</v>
      </c>
    </row>
    <row r="3374" spans="17:66" x14ac:dyDescent="0.55000000000000004">
      <c r="Q3374" s="224" t="s">
        <v>41291</v>
      </c>
      <c r="R3374" s="224"/>
      <c r="S3374" s="225">
        <v>90610</v>
      </c>
      <c r="U3374" s="203" t="s">
        <v>4576</v>
      </c>
      <c r="V3374" s="203"/>
      <c r="W3374" s="204">
        <v>11599.16</v>
      </c>
      <c r="AF3374" t="s">
        <v>57841</v>
      </c>
      <c r="AG3374" s="284">
        <v>1357.85</v>
      </c>
      <c r="AI3374" s="276" t="s">
        <v>19458</v>
      </c>
      <c r="AJ3374" s="277">
        <v>68517.72</v>
      </c>
      <c r="AL3374" s="246" t="s">
        <v>54987</v>
      </c>
      <c r="AM3374" s="247">
        <v>2828.75</v>
      </c>
      <c r="AO3374" s="226" t="s">
        <v>34775</v>
      </c>
      <c r="AP3374" s="227">
        <v>5975</v>
      </c>
      <c r="AR3374" s="207" t="s">
        <v>17820</v>
      </c>
      <c r="AS3374" s="208">
        <v>10211.709999999999</v>
      </c>
      <c r="AT3374" s="93"/>
      <c r="AU3374" s="199" t="s">
        <v>32917</v>
      </c>
      <c r="AV3374" s="200">
        <v>429</v>
      </c>
      <c r="BD3374" s="263"/>
      <c r="BE3374" s="264"/>
      <c r="BJ3374" s="230" t="s">
        <v>41832</v>
      </c>
      <c r="BK3374" s="231">
        <v>90610</v>
      </c>
      <c r="BM3374" s="209" t="s">
        <v>9091</v>
      </c>
      <c r="BN3374" s="210">
        <v>205850.63</v>
      </c>
    </row>
    <row r="3375" spans="17:66" x14ac:dyDescent="0.55000000000000004">
      <c r="Q3375" s="224" t="s">
        <v>41292</v>
      </c>
      <c r="R3375" s="224"/>
      <c r="S3375" s="225">
        <v>49519</v>
      </c>
      <c r="U3375" s="203" t="s">
        <v>4697</v>
      </c>
      <c r="V3375" s="203"/>
      <c r="W3375" s="204">
        <v>10993</v>
      </c>
      <c r="AF3375" t="s">
        <v>64873</v>
      </c>
      <c r="AG3375">
        <v>681.55</v>
      </c>
      <c r="AI3375" s="276" t="s">
        <v>19459</v>
      </c>
      <c r="AJ3375" s="277">
        <v>359686.01</v>
      </c>
      <c r="AL3375" s="246" t="s">
        <v>36149</v>
      </c>
      <c r="AM3375" s="247">
        <v>19448.75</v>
      </c>
      <c r="AO3375" s="226" t="s">
        <v>52021</v>
      </c>
      <c r="AP3375" s="227">
        <v>1489.65</v>
      </c>
      <c r="AR3375" s="207" t="s">
        <v>17821</v>
      </c>
      <c r="AS3375" s="208">
        <v>14850</v>
      </c>
      <c r="AT3375" s="93"/>
      <c r="AU3375" s="199" t="s">
        <v>32918</v>
      </c>
      <c r="AV3375" s="200">
        <v>1954.88</v>
      </c>
      <c r="BD3375" s="263"/>
      <c r="BE3375" s="264"/>
      <c r="BJ3375" s="230" t="s">
        <v>41833</v>
      </c>
      <c r="BK3375" s="231">
        <v>49519</v>
      </c>
      <c r="BM3375" s="209" t="s">
        <v>9402</v>
      </c>
      <c r="BN3375" s="210">
        <v>1286976.74</v>
      </c>
    </row>
    <row r="3376" spans="17:66" x14ac:dyDescent="0.55000000000000004">
      <c r="Q3376" s="224" t="s">
        <v>41293</v>
      </c>
      <c r="R3376" s="224"/>
      <c r="S3376" s="225">
        <v>221589</v>
      </c>
      <c r="U3376" s="203" t="s">
        <v>4698</v>
      </c>
      <c r="V3376" s="203"/>
      <c r="W3376" s="204">
        <v>3192.37</v>
      </c>
      <c r="AF3376" t="s">
        <v>55390</v>
      </c>
      <c r="AG3376">
        <v>314.61</v>
      </c>
      <c r="AI3376" s="276" t="s">
        <v>67466</v>
      </c>
      <c r="AJ3376" s="277">
        <v>56002.75</v>
      </c>
      <c r="AL3376" s="246" t="s">
        <v>38986</v>
      </c>
      <c r="AM3376" s="247">
        <v>2898.75</v>
      </c>
      <c r="AO3376" s="226" t="s">
        <v>17884</v>
      </c>
      <c r="AP3376" s="227">
        <v>5116.95</v>
      </c>
      <c r="AR3376" s="207" t="s">
        <v>17822</v>
      </c>
      <c r="AS3376" s="208">
        <v>4196.95</v>
      </c>
      <c r="AT3376" s="93"/>
      <c r="AU3376" s="199" t="s">
        <v>29208</v>
      </c>
      <c r="AV3376" s="200">
        <v>429</v>
      </c>
      <c r="BD3376" s="263"/>
      <c r="BE3376" s="264"/>
      <c r="BJ3376" s="230" t="s">
        <v>41834</v>
      </c>
      <c r="BK3376" s="231">
        <v>221589</v>
      </c>
      <c r="BM3376" s="209" t="s">
        <v>9684</v>
      </c>
      <c r="BN3376" s="210">
        <v>5683.38</v>
      </c>
    </row>
    <row r="3377" spans="17:66" x14ac:dyDescent="0.55000000000000004">
      <c r="Q3377" s="224" t="s">
        <v>41294</v>
      </c>
      <c r="R3377" s="224"/>
      <c r="S3377" s="225">
        <v>4713723</v>
      </c>
      <c r="U3377" s="203" t="s">
        <v>4577</v>
      </c>
      <c r="V3377" s="203"/>
      <c r="W3377" s="204">
        <v>299556.34000000003</v>
      </c>
      <c r="AF3377" t="s">
        <v>55391</v>
      </c>
      <c r="AG3377">
        <v>23.34</v>
      </c>
      <c r="AI3377" s="276" t="s">
        <v>40244</v>
      </c>
      <c r="AJ3377" s="277">
        <v>1110578.1299999999</v>
      </c>
      <c r="AL3377" s="246" t="s">
        <v>44639</v>
      </c>
      <c r="AM3377" s="247">
        <v>44528</v>
      </c>
      <c r="AO3377" s="226" t="s">
        <v>17885</v>
      </c>
      <c r="AP3377" s="227">
        <v>391.46</v>
      </c>
      <c r="AR3377" s="207" t="s">
        <v>17823</v>
      </c>
      <c r="AS3377" s="208">
        <v>550</v>
      </c>
      <c r="AT3377" s="93"/>
      <c r="AU3377" s="199" t="s">
        <v>29210</v>
      </c>
      <c r="AV3377" s="200">
        <v>1954.88</v>
      </c>
      <c r="BD3377" s="263"/>
      <c r="BE3377" s="264"/>
      <c r="BJ3377" s="230" t="s">
        <v>41835</v>
      </c>
      <c r="BK3377" s="231">
        <v>4713723</v>
      </c>
      <c r="BM3377" s="209" t="s">
        <v>11402</v>
      </c>
      <c r="BN3377" s="210">
        <v>10811.55</v>
      </c>
    </row>
    <row r="3378" spans="17:66" x14ac:dyDescent="0.55000000000000004">
      <c r="Q3378" s="224" t="s">
        <v>41295</v>
      </c>
      <c r="R3378" s="224"/>
      <c r="S3378" s="225">
        <v>24759.5</v>
      </c>
      <c r="U3378" s="203" t="s">
        <v>4699</v>
      </c>
      <c r="V3378" s="203"/>
      <c r="W3378" s="204">
        <v>8735.7999999999993</v>
      </c>
      <c r="AF3378" t="s">
        <v>42908</v>
      </c>
      <c r="AG3378" s="284">
        <v>4800</v>
      </c>
      <c r="AI3378" s="276" t="s">
        <v>67467</v>
      </c>
      <c r="AJ3378" s="277">
        <v>-3250.84</v>
      </c>
      <c r="AL3378" s="246" t="s">
        <v>48769</v>
      </c>
      <c r="AM3378" s="247">
        <v>8407.25</v>
      </c>
      <c r="AO3378" s="226" t="s">
        <v>52022</v>
      </c>
      <c r="AP3378" s="227">
        <v>191.81</v>
      </c>
      <c r="AR3378" s="207" t="s">
        <v>17824</v>
      </c>
      <c r="AS3378" s="208">
        <v>145836.26999999999</v>
      </c>
      <c r="AT3378" s="93"/>
      <c r="AU3378" s="199" t="s">
        <v>32919</v>
      </c>
      <c r="AV3378" s="200">
        <v>8268</v>
      </c>
      <c r="BD3378" s="263"/>
      <c r="BE3378" s="264"/>
      <c r="BJ3378" s="230" t="s">
        <v>41836</v>
      </c>
      <c r="BK3378" s="231">
        <v>24759.5</v>
      </c>
      <c r="BM3378" s="209" t="s">
        <v>11670</v>
      </c>
      <c r="BN3378" s="210">
        <v>891188.04</v>
      </c>
    </row>
    <row r="3379" spans="17:66" x14ac:dyDescent="0.55000000000000004">
      <c r="Q3379" s="224" t="s">
        <v>41296</v>
      </c>
      <c r="R3379" s="224"/>
      <c r="S3379" s="225">
        <v>31233</v>
      </c>
      <c r="U3379" s="203" t="s">
        <v>4700</v>
      </c>
      <c r="V3379" s="203"/>
      <c r="W3379" s="204">
        <v>14803</v>
      </c>
      <c r="AF3379" t="s">
        <v>56555</v>
      </c>
      <c r="AG3379" s="284">
        <v>1267.56</v>
      </c>
      <c r="AI3379" s="276" t="s">
        <v>67468</v>
      </c>
      <c r="AJ3379" s="277">
        <v>1815.33</v>
      </c>
      <c r="AL3379" s="246" t="s">
        <v>58998</v>
      </c>
      <c r="AM3379" s="247">
        <v>10368.43</v>
      </c>
      <c r="AO3379" s="226" t="s">
        <v>17886</v>
      </c>
      <c r="AP3379" s="227">
        <v>162.11000000000001</v>
      </c>
      <c r="AR3379" s="207" t="s">
        <v>17825</v>
      </c>
      <c r="AS3379" s="208">
        <v>1051.8800000000001</v>
      </c>
      <c r="AT3379" s="93"/>
      <c r="AU3379" s="199" t="s">
        <v>32920</v>
      </c>
      <c r="AV3379" s="200">
        <v>8268</v>
      </c>
      <c r="BD3379" s="263"/>
      <c r="BE3379" s="264"/>
      <c r="BJ3379" s="230" t="s">
        <v>41837</v>
      </c>
      <c r="BK3379" s="231">
        <v>31233</v>
      </c>
      <c r="BM3379" s="209" t="s">
        <v>12271</v>
      </c>
      <c r="BN3379" s="210">
        <v>4173</v>
      </c>
    </row>
    <row r="3380" spans="17:66" x14ac:dyDescent="0.55000000000000004">
      <c r="Q3380" s="224" t="s">
        <v>41297</v>
      </c>
      <c r="R3380" s="224"/>
      <c r="S3380" s="225">
        <v>59235</v>
      </c>
      <c r="U3380" s="203" t="s">
        <v>4579</v>
      </c>
      <c r="V3380" s="203"/>
      <c r="W3380" s="204">
        <v>114562.05</v>
      </c>
      <c r="AF3380" t="s">
        <v>58671</v>
      </c>
      <c r="AG3380" s="284">
        <v>6071.5</v>
      </c>
      <c r="AI3380" s="276" t="s">
        <v>67469</v>
      </c>
      <c r="AJ3380" s="277">
        <v>1800</v>
      </c>
      <c r="AL3380" s="246" t="s">
        <v>52058</v>
      </c>
      <c r="AM3380" s="247">
        <v>38552</v>
      </c>
      <c r="AO3380" s="226" t="s">
        <v>17887</v>
      </c>
      <c r="AP3380" s="227">
        <v>9000</v>
      </c>
      <c r="AR3380" s="207" t="s">
        <v>17826</v>
      </c>
      <c r="AS3380" s="208">
        <v>639.05999999999995</v>
      </c>
      <c r="AT3380" s="93"/>
      <c r="AU3380" s="199" t="s">
        <v>32921</v>
      </c>
      <c r="AV3380" s="200">
        <v>17927</v>
      </c>
      <c r="BD3380" s="263"/>
      <c r="BE3380" s="264"/>
      <c r="BJ3380" s="230" t="s">
        <v>41838</v>
      </c>
      <c r="BK3380" s="231">
        <v>59235</v>
      </c>
      <c r="BM3380" s="209" t="s">
        <v>9998</v>
      </c>
      <c r="BN3380" s="210">
        <v>3906489.4</v>
      </c>
    </row>
    <row r="3381" spans="17:66" x14ac:dyDescent="0.55000000000000004">
      <c r="Q3381" s="224" t="s">
        <v>41298</v>
      </c>
      <c r="R3381" s="224"/>
      <c r="S3381" s="225">
        <v>88579</v>
      </c>
      <c r="U3381" s="203" t="s">
        <v>4703</v>
      </c>
      <c r="V3381" s="203"/>
      <c r="W3381" s="204">
        <v>7147</v>
      </c>
      <c r="AF3381" t="s">
        <v>55394</v>
      </c>
      <c r="AG3381" s="284">
        <v>6626.5</v>
      </c>
      <c r="AI3381" s="276" t="s">
        <v>52281</v>
      </c>
      <c r="AJ3381" s="277">
        <v>276.61</v>
      </c>
      <c r="AL3381" s="246" t="s">
        <v>52059</v>
      </c>
      <c r="AM3381" s="247">
        <v>361.15</v>
      </c>
      <c r="AO3381" s="226" t="s">
        <v>34776</v>
      </c>
      <c r="AP3381" s="227">
        <v>447167.85</v>
      </c>
      <c r="AR3381" s="207" t="s">
        <v>17827</v>
      </c>
      <c r="AS3381" s="208">
        <v>364.52</v>
      </c>
      <c r="AT3381" s="93"/>
      <c r="AU3381" s="199" t="s">
        <v>29255</v>
      </c>
      <c r="AV3381" s="200">
        <v>17927</v>
      </c>
      <c r="BD3381" s="263"/>
      <c r="BE3381" s="264"/>
      <c r="BJ3381" s="230" t="s">
        <v>41839</v>
      </c>
      <c r="BK3381" s="231">
        <v>88579</v>
      </c>
      <c r="BM3381" s="209" t="s">
        <v>6819</v>
      </c>
      <c r="BN3381" s="210">
        <v>32627</v>
      </c>
    </row>
    <row r="3382" spans="17:66" x14ac:dyDescent="0.55000000000000004">
      <c r="Q3382" s="224" t="s">
        <v>41299</v>
      </c>
      <c r="R3382" s="224"/>
      <c r="S3382" s="225">
        <v>66743</v>
      </c>
      <c r="U3382" s="203" t="s">
        <v>4706</v>
      </c>
      <c r="V3382" s="203"/>
      <c r="W3382" s="204">
        <v>9666</v>
      </c>
      <c r="AF3382" t="s">
        <v>55395</v>
      </c>
      <c r="AG3382" s="284">
        <v>26824.59</v>
      </c>
      <c r="AI3382" s="276" t="s">
        <v>52282</v>
      </c>
      <c r="AJ3382" s="277">
        <v>277.11</v>
      </c>
      <c r="AL3382" s="246" t="s">
        <v>52060</v>
      </c>
      <c r="AM3382" s="247">
        <v>2730</v>
      </c>
      <c r="AO3382" s="226" t="s">
        <v>17888</v>
      </c>
      <c r="AP3382" s="227">
        <v>10875</v>
      </c>
      <c r="AR3382" s="207" t="s">
        <v>17828</v>
      </c>
      <c r="AS3382" s="208">
        <v>356.56</v>
      </c>
      <c r="AT3382" s="93"/>
      <c r="AU3382" s="199" t="s">
        <v>32922</v>
      </c>
      <c r="AV3382" s="200">
        <v>7200</v>
      </c>
      <c r="BD3382" s="263"/>
      <c r="BE3382" s="264"/>
      <c r="BJ3382" s="230" t="s">
        <v>41840</v>
      </c>
      <c r="BK3382" s="231">
        <v>66743</v>
      </c>
      <c r="BM3382" s="209" t="s">
        <v>6995</v>
      </c>
      <c r="BN3382" s="210">
        <v>8673</v>
      </c>
    </row>
    <row r="3383" spans="17:66" x14ac:dyDescent="0.55000000000000004">
      <c r="Q3383" s="224" t="s">
        <v>41300</v>
      </c>
      <c r="R3383" s="224"/>
      <c r="S3383" s="225">
        <v>24759.5</v>
      </c>
      <c r="U3383" s="203" t="s">
        <v>4707</v>
      </c>
      <c r="V3383" s="203"/>
      <c r="W3383" s="204">
        <v>7732.5</v>
      </c>
      <c r="AF3383" t="s">
        <v>55396</v>
      </c>
      <c r="AG3383" s="284">
        <v>1089.81</v>
      </c>
      <c r="AI3383" s="276" t="s">
        <v>67470</v>
      </c>
      <c r="AJ3383" s="277">
        <v>43200</v>
      </c>
      <c r="AL3383" s="246" t="s">
        <v>52061</v>
      </c>
      <c r="AM3383" s="247">
        <v>13112.5</v>
      </c>
      <c r="AO3383" s="226" t="s">
        <v>46782</v>
      </c>
      <c r="AP3383" s="227">
        <v>6686.95</v>
      </c>
      <c r="AR3383" s="207" t="s">
        <v>17829</v>
      </c>
      <c r="AS3383" s="208">
        <v>294.39999999999998</v>
      </c>
      <c r="AT3383" s="93"/>
      <c r="AU3383" s="199" t="s">
        <v>32923</v>
      </c>
      <c r="AV3383" s="200">
        <v>220</v>
      </c>
      <c r="BD3383" s="263"/>
      <c r="BE3383" s="264"/>
      <c r="BJ3383" s="230" t="s">
        <v>41841</v>
      </c>
      <c r="BK3383" s="231">
        <v>24759.5</v>
      </c>
      <c r="BM3383" s="209" t="s">
        <v>7216</v>
      </c>
      <c r="BN3383" s="210">
        <v>2303</v>
      </c>
    </row>
    <row r="3384" spans="17:66" x14ac:dyDescent="0.55000000000000004">
      <c r="Q3384" s="224" t="s">
        <v>41301</v>
      </c>
      <c r="R3384" s="224"/>
      <c r="S3384" s="225">
        <v>26925</v>
      </c>
      <c r="U3384" s="203" t="s">
        <v>4709</v>
      </c>
      <c r="V3384" s="203"/>
      <c r="W3384" s="204">
        <v>9666</v>
      </c>
      <c r="AF3384" t="s">
        <v>42909</v>
      </c>
      <c r="AG3384" s="284">
        <v>67153.91</v>
      </c>
      <c r="AI3384" s="276" t="s">
        <v>67471</v>
      </c>
      <c r="AJ3384" s="277">
        <v>1765.72</v>
      </c>
      <c r="AL3384" s="246" t="s">
        <v>42296</v>
      </c>
      <c r="AM3384" s="247">
        <v>166646.28</v>
      </c>
      <c r="AO3384" s="226" t="s">
        <v>17889</v>
      </c>
      <c r="AP3384" s="227">
        <v>22125</v>
      </c>
      <c r="AR3384" s="207" t="s">
        <v>17830</v>
      </c>
      <c r="AS3384" s="208">
        <v>97.55</v>
      </c>
      <c r="AT3384" s="93"/>
      <c r="AU3384" s="199" t="s">
        <v>32924</v>
      </c>
      <c r="AV3384" s="200">
        <v>6512.16</v>
      </c>
      <c r="BD3384" s="263"/>
      <c r="BE3384" s="264"/>
      <c r="BJ3384" s="230" t="s">
        <v>41842</v>
      </c>
      <c r="BK3384" s="231">
        <v>26925</v>
      </c>
      <c r="BM3384" s="209" t="s">
        <v>7499</v>
      </c>
      <c r="BN3384" s="210">
        <v>63562.45</v>
      </c>
    </row>
    <row r="3385" spans="17:66" x14ac:dyDescent="0.55000000000000004">
      <c r="Q3385" s="224" t="s">
        <v>41302</v>
      </c>
      <c r="R3385" s="224"/>
      <c r="S3385" s="225">
        <v>15071</v>
      </c>
      <c r="U3385" s="203" t="s">
        <v>3632</v>
      </c>
      <c r="V3385" s="203"/>
      <c r="W3385" s="204">
        <v>20385</v>
      </c>
      <c r="AF3385" t="s">
        <v>48244</v>
      </c>
      <c r="AG3385" s="284">
        <v>211731.31</v>
      </c>
      <c r="AI3385" s="276" t="s">
        <v>67472</v>
      </c>
      <c r="AJ3385" s="277">
        <v>723.12</v>
      </c>
      <c r="AL3385" s="246" t="s">
        <v>34801</v>
      </c>
      <c r="AM3385" s="247">
        <v>81072.5</v>
      </c>
      <c r="AO3385" s="226" t="s">
        <v>17890</v>
      </c>
      <c r="AP3385" s="227">
        <v>3000</v>
      </c>
      <c r="AR3385" s="207" t="s">
        <v>17831</v>
      </c>
      <c r="AS3385" s="208">
        <v>42254.33</v>
      </c>
      <c r="AT3385" s="93"/>
      <c r="AU3385" s="199" t="s">
        <v>32925</v>
      </c>
      <c r="AV3385" s="200">
        <v>3066.84</v>
      </c>
      <c r="BD3385" s="263"/>
      <c r="BE3385" s="264"/>
      <c r="BJ3385" s="230" t="s">
        <v>41843</v>
      </c>
      <c r="BK3385" s="231">
        <v>15071</v>
      </c>
      <c r="BM3385" s="209" t="s">
        <v>7657</v>
      </c>
      <c r="BN3385" s="210">
        <v>55463.44</v>
      </c>
    </row>
    <row r="3386" spans="17:66" x14ac:dyDescent="0.55000000000000004">
      <c r="Q3386" s="224" t="s">
        <v>41303</v>
      </c>
      <c r="R3386" s="224"/>
      <c r="S3386" s="225">
        <v>21540</v>
      </c>
      <c r="U3386" s="203" t="s">
        <v>4711</v>
      </c>
      <c r="V3386" s="203"/>
      <c r="W3386" s="204">
        <v>11744.78</v>
      </c>
      <c r="AF3386" t="s">
        <v>55397</v>
      </c>
      <c r="AG3386" s="284">
        <v>341770.98</v>
      </c>
      <c r="AI3386" s="276" t="s">
        <v>67473</v>
      </c>
      <c r="AJ3386" s="277">
        <v>-909.97</v>
      </c>
      <c r="AL3386" s="246" t="s">
        <v>44640</v>
      </c>
      <c r="AM3386" s="247">
        <v>2746.94</v>
      </c>
      <c r="AO3386" s="226" t="s">
        <v>17891</v>
      </c>
      <c r="AP3386" s="227">
        <v>149638.15</v>
      </c>
      <c r="AR3386" s="207" t="s">
        <v>17832</v>
      </c>
      <c r="AS3386" s="208">
        <v>99.01</v>
      </c>
      <c r="AT3386" s="93"/>
      <c r="AU3386" s="199" t="s">
        <v>32926</v>
      </c>
      <c r="AV3386" s="200">
        <v>7200</v>
      </c>
      <c r="BD3386" s="263"/>
      <c r="BE3386" s="264"/>
      <c r="BJ3386" s="230" t="s">
        <v>41844</v>
      </c>
      <c r="BK3386" s="231">
        <v>21540</v>
      </c>
      <c r="BM3386" s="209" t="s">
        <v>8424</v>
      </c>
      <c r="BN3386" s="210">
        <v>23504</v>
      </c>
    </row>
    <row r="3387" spans="17:66" x14ac:dyDescent="0.55000000000000004">
      <c r="Q3387" s="224" t="s">
        <v>41304</v>
      </c>
      <c r="R3387" s="224"/>
      <c r="S3387" s="225">
        <v>24138.880000000001</v>
      </c>
      <c r="U3387" s="203" t="s">
        <v>3633</v>
      </c>
      <c r="V3387" s="203"/>
      <c r="W3387" s="204">
        <v>129903.75</v>
      </c>
      <c r="AF3387" t="s">
        <v>57842</v>
      </c>
      <c r="AG3387" s="284">
        <v>57442.66</v>
      </c>
      <c r="AI3387" s="276" t="s">
        <v>36235</v>
      </c>
      <c r="AJ3387" s="277">
        <v>309953.5</v>
      </c>
      <c r="AL3387" s="246" t="s">
        <v>57330</v>
      </c>
      <c r="AM3387" s="247">
        <v>107400</v>
      </c>
      <c r="AO3387" s="226" t="s">
        <v>17892</v>
      </c>
      <c r="AP3387" s="227">
        <v>3571</v>
      </c>
      <c r="AR3387" s="207" t="s">
        <v>17833</v>
      </c>
      <c r="AS3387" s="208">
        <v>156.02000000000001</v>
      </c>
      <c r="AT3387" s="93"/>
      <c r="AU3387" s="199" t="s">
        <v>32927</v>
      </c>
      <c r="AV3387" s="200">
        <v>220</v>
      </c>
      <c r="BD3387" s="263"/>
      <c r="BE3387" s="264"/>
      <c r="BJ3387" s="230" t="s">
        <v>41845</v>
      </c>
      <c r="BK3387" s="231">
        <v>24138.880000000001</v>
      </c>
      <c r="BM3387" s="209" t="s">
        <v>8594</v>
      </c>
      <c r="BN3387" s="210">
        <v>41150</v>
      </c>
    </row>
    <row r="3388" spans="17:66" x14ac:dyDescent="0.55000000000000004">
      <c r="Q3388" s="224" t="s">
        <v>41305</v>
      </c>
      <c r="R3388" s="224"/>
      <c r="S3388" s="225">
        <v>18249.46</v>
      </c>
      <c r="U3388" s="203" t="s">
        <v>3634</v>
      </c>
      <c r="V3388" s="203"/>
      <c r="W3388" s="204">
        <v>40270.720000000001</v>
      </c>
      <c r="AF3388" t="s">
        <v>53695</v>
      </c>
      <c r="AG3388" s="284">
        <v>391462.92</v>
      </c>
      <c r="AI3388" s="276" t="s">
        <v>70502</v>
      </c>
      <c r="AJ3388" s="277">
        <v>2292.48</v>
      </c>
      <c r="AL3388" s="246" t="s">
        <v>63637</v>
      </c>
      <c r="AM3388" s="247">
        <v>135</v>
      </c>
      <c r="AO3388" s="226" t="s">
        <v>33296</v>
      </c>
      <c r="AP3388" s="227">
        <v>48995.88</v>
      </c>
      <c r="AR3388" s="207" t="s">
        <v>17834</v>
      </c>
      <c r="AS3388" s="208">
        <v>856.97</v>
      </c>
      <c r="AT3388" s="93"/>
      <c r="AU3388" s="199" t="s">
        <v>29308</v>
      </c>
      <c r="AV3388" s="200">
        <v>6512.16</v>
      </c>
      <c r="BD3388" s="263"/>
      <c r="BE3388" s="264"/>
      <c r="BJ3388" s="230" t="s">
        <v>41846</v>
      </c>
      <c r="BK3388" s="231">
        <v>18249.46</v>
      </c>
      <c r="BM3388" s="209" t="s">
        <v>8804</v>
      </c>
      <c r="BN3388" s="210">
        <v>2412</v>
      </c>
    </row>
    <row r="3389" spans="17:66" x14ac:dyDescent="0.55000000000000004">
      <c r="Q3389" s="224" t="s">
        <v>41306</v>
      </c>
      <c r="R3389" s="224"/>
      <c r="S3389" s="225">
        <v>16147.5</v>
      </c>
      <c r="U3389" s="203" t="s">
        <v>3635</v>
      </c>
      <c r="V3389" s="203"/>
      <c r="W3389" s="204">
        <v>87197.95</v>
      </c>
      <c r="AF3389" t="s">
        <v>68726</v>
      </c>
      <c r="AG3389" s="284">
        <v>218972.05</v>
      </c>
      <c r="AI3389" s="276" t="s">
        <v>34960</v>
      </c>
      <c r="AJ3389" s="277">
        <v>101190.88</v>
      </c>
      <c r="AL3389" s="246" t="s">
        <v>47884</v>
      </c>
      <c r="AM3389" s="247">
        <v>23676.91</v>
      </c>
      <c r="AO3389" s="226" t="s">
        <v>36138</v>
      </c>
      <c r="AP3389" s="227">
        <v>12728.54</v>
      </c>
      <c r="AR3389" s="207" t="s">
        <v>17835</v>
      </c>
      <c r="AS3389" s="208">
        <v>73018.16</v>
      </c>
      <c r="AT3389" s="93"/>
      <c r="AU3389" s="199" t="s">
        <v>29309</v>
      </c>
      <c r="AV3389" s="200">
        <v>3066.84</v>
      </c>
      <c r="BD3389" s="263"/>
      <c r="BE3389" s="264"/>
      <c r="BJ3389" s="230" t="s">
        <v>41847</v>
      </c>
      <c r="BK3389" s="231">
        <v>16147.5</v>
      </c>
      <c r="BM3389" s="209" t="s">
        <v>9190</v>
      </c>
      <c r="BN3389" s="210">
        <v>2915.75</v>
      </c>
    </row>
    <row r="3390" spans="17:66" x14ac:dyDescent="0.55000000000000004">
      <c r="Q3390" s="224" t="s">
        <v>41307</v>
      </c>
      <c r="R3390" s="224"/>
      <c r="S3390" s="225">
        <v>131797.51</v>
      </c>
      <c r="U3390" s="203" t="s">
        <v>3636</v>
      </c>
      <c r="V3390" s="203"/>
      <c r="W3390" s="204">
        <v>64668.09</v>
      </c>
      <c r="AF3390" t="s">
        <v>68728</v>
      </c>
      <c r="AG3390" s="284">
        <v>6485.08</v>
      </c>
      <c r="AI3390" s="276" t="s">
        <v>70503</v>
      </c>
      <c r="AJ3390" s="277">
        <v>749.74</v>
      </c>
      <c r="AL3390" s="246" t="s">
        <v>34802</v>
      </c>
      <c r="AM3390" s="247">
        <v>201306.45</v>
      </c>
      <c r="AO3390" s="226" t="s">
        <v>38970</v>
      </c>
      <c r="AP3390" s="227">
        <v>410.19</v>
      </c>
      <c r="AR3390" s="207" t="s">
        <v>17836</v>
      </c>
      <c r="AS3390" s="208">
        <v>8621.7000000000007</v>
      </c>
      <c r="AT3390" s="93"/>
      <c r="AU3390" s="199" t="s">
        <v>14410</v>
      </c>
      <c r="AV3390" s="200">
        <v>15042.15</v>
      </c>
      <c r="BD3390" s="263"/>
      <c r="BE3390" s="264"/>
      <c r="BJ3390" s="230" t="s">
        <v>41848</v>
      </c>
      <c r="BK3390" s="231">
        <v>131797.51</v>
      </c>
      <c r="BM3390" s="209" t="s">
        <v>9403</v>
      </c>
      <c r="BN3390" s="210">
        <v>152197.45000000001</v>
      </c>
    </row>
    <row r="3391" spans="17:66" x14ac:dyDescent="0.55000000000000004">
      <c r="Q3391" s="224" t="s">
        <v>41308</v>
      </c>
      <c r="R3391" s="224"/>
      <c r="S3391" s="225">
        <v>193611</v>
      </c>
      <c r="U3391" s="203" t="s">
        <v>4586</v>
      </c>
      <c r="V3391" s="203"/>
      <c r="W3391" s="204">
        <v>33354</v>
      </c>
      <c r="AF3391" t="s">
        <v>71673</v>
      </c>
      <c r="AG3391">
        <v>642.41999999999996</v>
      </c>
      <c r="AI3391" s="276" t="s">
        <v>67474</v>
      </c>
      <c r="AJ3391" s="277">
        <v>32481.16</v>
      </c>
      <c r="AL3391" s="246" t="s">
        <v>34803</v>
      </c>
      <c r="AM3391" s="247">
        <v>539831.31000000006</v>
      </c>
      <c r="AO3391" s="226" t="s">
        <v>17893</v>
      </c>
      <c r="AP3391" s="227">
        <v>5300</v>
      </c>
      <c r="AR3391" s="207" t="s">
        <v>17837</v>
      </c>
      <c r="AS3391" s="208">
        <v>21041.47</v>
      </c>
      <c r="AT3391" s="93"/>
      <c r="AU3391" s="199" t="s">
        <v>14411</v>
      </c>
      <c r="AV3391" s="200">
        <v>26743.5</v>
      </c>
      <c r="BD3391" s="263"/>
      <c r="BE3391" s="264"/>
      <c r="BJ3391" s="230" t="s">
        <v>41849</v>
      </c>
      <c r="BK3391" s="231">
        <v>193611</v>
      </c>
      <c r="BM3391" s="209" t="s">
        <v>9617</v>
      </c>
      <c r="BN3391" s="210">
        <v>6532.56</v>
      </c>
    </row>
    <row r="3392" spans="17:66" x14ac:dyDescent="0.55000000000000004">
      <c r="Q3392" s="224" t="s">
        <v>41309</v>
      </c>
      <c r="R3392" s="224"/>
      <c r="S3392" s="225">
        <v>45234</v>
      </c>
      <c r="U3392" s="203" t="s">
        <v>4587</v>
      </c>
      <c r="V3392" s="203"/>
      <c r="W3392" s="204">
        <v>17741.07</v>
      </c>
      <c r="AF3392" t="s">
        <v>68730</v>
      </c>
      <c r="AG3392">
        <v>545.24</v>
      </c>
      <c r="AI3392" s="276" t="s">
        <v>36236</v>
      </c>
      <c r="AJ3392" s="277">
        <v>132220.5</v>
      </c>
      <c r="AL3392" s="246" t="s">
        <v>34804</v>
      </c>
      <c r="AM3392" s="247">
        <v>184826.54</v>
      </c>
      <c r="AO3392" s="226" t="s">
        <v>33297</v>
      </c>
      <c r="AP3392" s="227">
        <v>12137.31</v>
      </c>
      <c r="AR3392" s="207" t="s">
        <v>17838</v>
      </c>
      <c r="AS3392" s="208">
        <v>27880.83</v>
      </c>
      <c r="AT3392" s="93"/>
      <c r="AU3392" s="199" t="s">
        <v>14412</v>
      </c>
      <c r="AV3392" s="200">
        <v>8566.68</v>
      </c>
      <c r="BD3392" s="263"/>
      <c r="BE3392" s="264"/>
      <c r="BJ3392" s="230" t="s">
        <v>41850</v>
      </c>
      <c r="BK3392" s="231">
        <v>45234</v>
      </c>
      <c r="BM3392" s="209" t="s">
        <v>12016</v>
      </c>
      <c r="BN3392" s="210">
        <v>57982.66</v>
      </c>
    </row>
    <row r="3393" spans="17:66" x14ac:dyDescent="0.55000000000000004">
      <c r="Q3393" s="224" t="s">
        <v>41310</v>
      </c>
      <c r="R3393" s="224"/>
      <c r="S3393" s="225">
        <v>39366</v>
      </c>
      <c r="U3393" s="203" t="s">
        <v>4588</v>
      </c>
      <c r="V3393" s="203"/>
      <c r="W3393" s="204">
        <v>74472.22</v>
      </c>
      <c r="AF3393" t="s">
        <v>68731</v>
      </c>
      <c r="AG3393" s="284">
        <v>1713.45</v>
      </c>
      <c r="AI3393" s="276" t="s">
        <v>44787</v>
      </c>
      <c r="AJ3393" s="277">
        <v>4838.55</v>
      </c>
      <c r="AL3393" s="246" t="s">
        <v>38987</v>
      </c>
      <c r="AM3393" s="247">
        <v>18699.78</v>
      </c>
      <c r="AO3393" s="226" t="s">
        <v>17894</v>
      </c>
      <c r="AP3393" s="227">
        <v>2199.75</v>
      </c>
      <c r="AR3393" s="207" t="s">
        <v>17839</v>
      </c>
      <c r="AS3393" s="208">
        <v>6904.61</v>
      </c>
      <c r="AT3393" s="93"/>
      <c r="AU3393" s="199" t="s">
        <v>14413</v>
      </c>
      <c r="AV3393" s="200">
        <v>78121.67</v>
      </c>
      <c r="BD3393" s="263"/>
      <c r="BE3393" s="264"/>
      <c r="BJ3393" s="230" t="s">
        <v>41851</v>
      </c>
      <c r="BK3393" s="231">
        <v>39366</v>
      </c>
      <c r="BM3393" s="209" t="s">
        <v>9999</v>
      </c>
      <c r="BN3393" s="210">
        <v>449323.31</v>
      </c>
    </row>
    <row r="3394" spans="17:66" x14ac:dyDescent="0.55000000000000004">
      <c r="Q3394" s="224" t="s">
        <v>41311</v>
      </c>
      <c r="R3394" s="224"/>
      <c r="S3394" s="225">
        <v>29527</v>
      </c>
      <c r="U3394" s="203" t="s">
        <v>4591</v>
      </c>
      <c r="V3394" s="203"/>
      <c r="W3394" s="204">
        <v>31974.7</v>
      </c>
      <c r="AF3394" t="s">
        <v>69800</v>
      </c>
      <c r="AG3394" s="284">
        <v>2023.62</v>
      </c>
      <c r="AI3394" s="276" t="s">
        <v>67475</v>
      </c>
      <c r="AJ3394" s="277">
        <v>2140</v>
      </c>
      <c r="AL3394" s="246" t="s">
        <v>55945</v>
      </c>
      <c r="AM3394" s="247">
        <v>119359.93</v>
      </c>
      <c r="AO3394" s="226" t="s">
        <v>17895</v>
      </c>
      <c r="AP3394" s="227">
        <v>4301.5200000000004</v>
      </c>
      <c r="AR3394" s="207" t="s">
        <v>17840</v>
      </c>
      <c r="AS3394" s="208">
        <v>38589.51</v>
      </c>
      <c r="AT3394" s="93"/>
      <c r="AU3394" s="199" t="s">
        <v>32928</v>
      </c>
      <c r="AV3394" s="200">
        <v>69425</v>
      </c>
      <c r="BD3394" s="263"/>
      <c r="BE3394" s="264"/>
      <c r="BJ3394" s="230" t="s">
        <v>41852</v>
      </c>
      <c r="BK3394" s="231">
        <v>29527</v>
      </c>
      <c r="BM3394" s="209" t="s">
        <v>6820</v>
      </c>
      <c r="BN3394" s="210">
        <v>77724.75</v>
      </c>
    </row>
    <row r="3395" spans="17:66" x14ac:dyDescent="0.55000000000000004">
      <c r="Q3395" s="224" t="s">
        <v>41312</v>
      </c>
      <c r="R3395" s="224"/>
      <c r="S3395" s="225">
        <v>1172561.33</v>
      </c>
      <c r="U3395" s="203" t="s">
        <v>4713</v>
      </c>
      <c r="V3395" s="203"/>
      <c r="W3395" s="204">
        <v>966</v>
      </c>
      <c r="AF3395" t="s">
        <v>69802</v>
      </c>
      <c r="AG3395">
        <v>325.91000000000003</v>
      </c>
      <c r="AI3395" s="276" t="s">
        <v>67476</v>
      </c>
      <c r="AJ3395" s="277">
        <v>722.32</v>
      </c>
      <c r="AL3395" s="246" t="s">
        <v>60296</v>
      </c>
      <c r="AM3395" s="247">
        <v>54079</v>
      </c>
      <c r="AO3395" s="226" t="s">
        <v>17896</v>
      </c>
      <c r="AP3395" s="227">
        <v>15394.44</v>
      </c>
      <c r="AR3395" s="207" t="s">
        <v>17841</v>
      </c>
      <c r="AS3395" s="208">
        <v>5585</v>
      </c>
      <c r="AT3395" s="93"/>
      <c r="AU3395" s="199" t="s">
        <v>14414</v>
      </c>
      <c r="AV3395" s="200">
        <v>109368.78</v>
      </c>
      <c r="BD3395" s="263"/>
      <c r="BE3395" s="264"/>
      <c r="BJ3395" s="230" t="s">
        <v>41853</v>
      </c>
      <c r="BK3395" s="231">
        <v>1172561.33</v>
      </c>
      <c r="BM3395" s="209" t="s">
        <v>6996</v>
      </c>
      <c r="BN3395" s="210">
        <v>10802</v>
      </c>
    </row>
    <row r="3396" spans="17:66" x14ac:dyDescent="0.55000000000000004">
      <c r="Q3396" s="224" t="s">
        <v>41313</v>
      </c>
      <c r="R3396" s="224"/>
      <c r="S3396" s="225">
        <v>7535.5</v>
      </c>
      <c r="U3396" s="203" t="s">
        <v>3637</v>
      </c>
      <c r="V3396" s="203"/>
      <c r="W3396" s="204">
        <v>42090.23</v>
      </c>
      <c r="AF3396" t="s">
        <v>64875</v>
      </c>
      <c r="AG3396" s="284">
        <v>1812.71</v>
      </c>
      <c r="AI3396" s="276" t="s">
        <v>67477</v>
      </c>
      <c r="AJ3396" s="277">
        <v>3389.77</v>
      </c>
      <c r="AL3396" s="246" t="s">
        <v>44641</v>
      </c>
      <c r="AM3396" s="247">
        <v>7267.12</v>
      </c>
      <c r="AO3396" s="226" t="s">
        <v>40195</v>
      </c>
      <c r="AP3396" s="227">
        <v>667231.80000000005</v>
      </c>
      <c r="AR3396" s="207" t="s">
        <v>17842</v>
      </c>
      <c r="AS3396" s="208">
        <v>9832.48</v>
      </c>
      <c r="AT3396" s="93"/>
      <c r="AU3396" s="199" t="s">
        <v>14415</v>
      </c>
      <c r="AV3396" s="200">
        <v>15042.15</v>
      </c>
      <c r="BD3396" s="263"/>
      <c r="BE3396" s="264"/>
      <c r="BJ3396" s="230" t="s">
        <v>41854</v>
      </c>
      <c r="BK3396" s="231">
        <v>7535.5</v>
      </c>
      <c r="BM3396" s="209" t="s">
        <v>7217</v>
      </c>
      <c r="BN3396" s="210">
        <v>3159.11</v>
      </c>
    </row>
    <row r="3397" spans="17:66" x14ac:dyDescent="0.55000000000000004">
      <c r="Q3397" s="224" t="s">
        <v>41314</v>
      </c>
      <c r="R3397" s="224"/>
      <c r="S3397" s="225">
        <v>10770</v>
      </c>
      <c r="U3397" s="203" t="s">
        <v>4714</v>
      </c>
      <c r="V3397" s="203"/>
      <c r="W3397" s="204">
        <v>15340.12</v>
      </c>
      <c r="AF3397" t="s">
        <v>71674</v>
      </c>
      <c r="AG3397">
        <v>303.26</v>
      </c>
      <c r="AI3397" s="276" t="s">
        <v>63664</v>
      </c>
      <c r="AJ3397" s="277">
        <v>19542.740000000002</v>
      </c>
      <c r="AL3397" s="246" t="s">
        <v>54988</v>
      </c>
      <c r="AM3397" s="247">
        <v>39906.21</v>
      </c>
      <c r="AO3397" s="226" t="s">
        <v>40196</v>
      </c>
      <c r="AP3397" s="227">
        <v>472.89</v>
      </c>
      <c r="AR3397" s="207" t="s">
        <v>17843</v>
      </c>
      <c r="AS3397" s="208">
        <v>24377.13</v>
      </c>
      <c r="AT3397" s="93"/>
      <c r="AU3397" s="199" t="s">
        <v>14416</v>
      </c>
      <c r="AV3397" s="200">
        <v>26743.5</v>
      </c>
      <c r="BD3397" s="263"/>
      <c r="BE3397" s="264"/>
      <c r="BJ3397" s="230" t="s">
        <v>41855</v>
      </c>
      <c r="BK3397" s="231">
        <v>10770</v>
      </c>
      <c r="BM3397" s="209" t="s">
        <v>7500</v>
      </c>
      <c r="BN3397" s="210">
        <v>32476</v>
      </c>
    </row>
    <row r="3398" spans="17:66" x14ac:dyDescent="0.55000000000000004">
      <c r="Q3398" s="224" t="s">
        <v>41315</v>
      </c>
      <c r="R3398" s="224"/>
      <c r="S3398" s="225">
        <v>420911.5</v>
      </c>
      <c r="U3398" s="203" t="s">
        <v>4715</v>
      </c>
      <c r="V3398" s="203"/>
      <c r="W3398" s="204">
        <v>8834.17</v>
      </c>
      <c r="AF3398" t="s">
        <v>70777</v>
      </c>
      <c r="AG3398" s="284">
        <v>6749.99</v>
      </c>
      <c r="AI3398" s="276" t="s">
        <v>67478</v>
      </c>
      <c r="AJ3398" s="277">
        <v>3489.45</v>
      </c>
      <c r="AL3398" s="246" t="s">
        <v>38988</v>
      </c>
      <c r="AM3398" s="247">
        <v>222331.77</v>
      </c>
      <c r="AO3398" s="226" t="s">
        <v>52023</v>
      </c>
      <c r="AP3398" s="227">
        <v>266175</v>
      </c>
      <c r="AR3398" s="207" t="s">
        <v>17844</v>
      </c>
      <c r="AS3398" s="208">
        <v>46232.959999999999</v>
      </c>
      <c r="AT3398" s="93"/>
      <c r="AU3398" s="199" t="s">
        <v>14417</v>
      </c>
      <c r="AV3398" s="200">
        <v>8566.68</v>
      </c>
      <c r="BD3398" s="263"/>
      <c r="BE3398" s="264"/>
      <c r="BJ3398" s="230" t="s">
        <v>41856</v>
      </c>
      <c r="BK3398" s="231">
        <v>420911.5</v>
      </c>
      <c r="BM3398" s="209" t="s">
        <v>7658</v>
      </c>
      <c r="BN3398" s="210">
        <v>103764.03</v>
      </c>
    </row>
    <row r="3399" spans="17:66" x14ac:dyDescent="0.55000000000000004">
      <c r="Q3399" s="224" t="s">
        <v>41316</v>
      </c>
      <c r="R3399" s="224"/>
      <c r="S3399" s="225">
        <v>42782</v>
      </c>
      <c r="U3399" s="203" t="s">
        <v>4592</v>
      </c>
      <c r="V3399" s="203"/>
      <c r="W3399" s="204">
        <v>17153.599999999999</v>
      </c>
      <c r="AF3399" t="s">
        <v>70778</v>
      </c>
      <c r="AG3399">
        <v>516.38</v>
      </c>
      <c r="AI3399" s="276" t="s">
        <v>67479</v>
      </c>
      <c r="AJ3399" s="277">
        <v>2930.06</v>
      </c>
      <c r="AL3399" s="246" t="s">
        <v>34805</v>
      </c>
      <c r="AM3399" s="247">
        <v>58728.959999999999</v>
      </c>
      <c r="AO3399" s="226" t="s">
        <v>17897</v>
      </c>
      <c r="AP3399" s="227">
        <v>124629.13</v>
      </c>
      <c r="AR3399" s="207" t="s">
        <v>17845</v>
      </c>
      <c r="AS3399" s="208">
        <v>350</v>
      </c>
      <c r="AT3399" s="93"/>
      <c r="AU3399" s="199" t="s">
        <v>14418</v>
      </c>
      <c r="AV3399" s="200">
        <v>256915.45</v>
      </c>
      <c r="BD3399" s="263"/>
      <c r="BE3399" s="264"/>
      <c r="BJ3399" s="230" t="s">
        <v>41857</v>
      </c>
      <c r="BK3399" s="231">
        <v>42782</v>
      </c>
      <c r="BM3399" s="209" t="s">
        <v>7902</v>
      </c>
      <c r="BN3399" s="210">
        <v>5274</v>
      </c>
    </row>
    <row r="3400" spans="17:66" x14ac:dyDescent="0.55000000000000004">
      <c r="Q3400" s="224" t="s">
        <v>41317</v>
      </c>
      <c r="R3400" s="224"/>
      <c r="S3400" s="225">
        <v>948252</v>
      </c>
      <c r="U3400" s="203" t="s">
        <v>3638</v>
      </c>
      <c r="V3400" s="203"/>
      <c r="W3400" s="204">
        <v>43500.81</v>
      </c>
      <c r="AF3400" t="s">
        <v>70779</v>
      </c>
      <c r="AG3400" s="284">
        <v>1622.69</v>
      </c>
      <c r="AI3400" s="276" t="s">
        <v>64221</v>
      </c>
      <c r="AJ3400" s="277">
        <v>43350</v>
      </c>
      <c r="AL3400" s="246" t="s">
        <v>46791</v>
      </c>
      <c r="AM3400" s="247">
        <v>2036840.47</v>
      </c>
      <c r="AO3400" s="226" t="s">
        <v>33298</v>
      </c>
      <c r="AP3400" s="227">
        <v>362194.83</v>
      </c>
      <c r="AR3400" s="207" t="s">
        <v>17846</v>
      </c>
      <c r="AS3400" s="208">
        <v>162.80000000000001</v>
      </c>
      <c r="AT3400" s="93"/>
      <c r="AU3400" s="199" t="s">
        <v>14419</v>
      </c>
      <c r="AV3400" s="200">
        <v>448.81</v>
      </c>
      <c r="BD3400" s="263"/>
      <c r="BE3400" s="264"/>
      <c r="BJ3400" s="230" t="s">
        <v>41858</v>
      </c>
      <c r="BK3400" s="231">
        <v>948252</v>
      </c>
      <c r="BM3400" s="209" t="s">
        <v>8144</v>
      </c>
      <c r="BN3400" s="210">
        <v>13494.84</v>
      </c>
    </row>
    <row r="3401" spans="17:66" x14ac:dyDescent="0.55000000000000004">
      <c r="Q3401" s="224" t="s">
        <v>41318</v>
      </c>
      <c r="R3401" s="224"/>
      <c r="S3401" s="225">
        <v>11847</v>
      </c>
      <c r="U3401" s="203" t="s">
        <v>4594</v>
      </c>
      <c r="V3401" s="203"/>
      <c r="W3401" s="204">
        <v>40987.49</v>
      </c>
      <c r="AF3401" t="s">
        <v>71675</v>
      </c>
      <c r="AG3401" s="284">
        <v>23490</v>
      </c>
      <c r="AI3401" s="276" t="s">
        <v>39103</v>
      </c>
      <c r="AJ3401" s="277">
        <v>116480.39</v>
      </c>
      <c r="AL3401" s="246" t="s">
        <v>36150</v>
      </c>
      <c r="AM3401" s="247">
        <v>247376.48</v>
      </c>
      <c r="AO3401" s="226" t="s">
        <v>34777</v>
      </c>
      <c r="AP3401" s="227">
        <v>94600.65</v>
      </c>
      <c r="AR3401" s="207" t="s">
        <v>17847</v>
      </c>
      <c r="AS3401" s="208">
        <v>5441.17</v>
      </c>
      <c r="AT3401" s="93"/>
      <c r="AU3401" s="199" t="s">
        <v>14420</v>
      </c>
      <c r="AV3401" s="200">
        <v>4165</v>
      </c>
      <c r="BD3401" s="263"/>
      <c r="BE3401" s="264"/>
      <c r="BJ3401" s="230" t="s">
        <v>41859</v>
      </c>
      <c r="BK3401" s="231">
        <v>11847</v>
      </c>
      <c r="BM3401" s="209" t="s">
        <v>8425</v>
      </c>
      <c r="BN3401" s="210">
        <v>9598.2900000000009</v>
      </c>
    </row>
    <row r="3402" spans="17:66" x14ac:dyDescent="0.55000000000000004">
      <c r="Q3402" s="224" t="s">
        <v>41319</v>
      </c>
      <c r="R3402" s="224"/>
      <c r="S3402" s="225">
        <v>35246</v>
      </c>
      <c r="U3402" s="203" t="s">
        <v>4716</v>
      </c>
      <c r="V3402" s="203"/>
      <c r="W3402" s="204">
        <v>3000</v>
      </c>
      <c r="AF3402" t="s">
        <v>70780</v>
      </c>
      <c r="AG3402" s="284">
        <v>1878.28</v>
      </c>
      <c r="AI3402" s="276" t="s">
        <v>67480</v>
      </c>
      <c r="AJ3402" s="277">
        <v>4000</v>
      </c>
      <c r="AL3402" s="246" t="s">
        <v>58488</v>
      </c>
      <c r="AM3402" s="247">
        <v>34096.370000000003</v>
      </c>
      <c r="AO3402" s="226" t="s">
        <v>52024</v>
      </c>
      <c r="AP3402" s="227">
        <v>3726.9</v>
      </c>
      <c r="AR3402" s="207" t="s">
        <v>17848</v>
      </c>
      <c r="AS3402" s="208">
        <v>35.29</v>
      </c>
      <c r="AT3402" s="93"/>
      <c r="AU3402" s="199" t="s">
        <v>32929</v>
      </c>
      <c r="AV3402" s="200">
        <v>2083.4699999999998</v>
      </c>
      <c r="BD3402" s="263"/>
      <c r="BE3402" s="264"/>
      <c r="BJ3402" s="230" t="s">
        <v>41860</v>
      </c>
      <c r="BK3402" s="231">
        <v>35246</v>
      </c>
      <c r="BM3402" s="209" t="s">
        <v>8595</v>
      </c>
      <c r="BN3402" s="210">
        <v>94782.58</v>
      </c>
    </row>
    <row r="3403" spans="17:66" x14ac:dyDescent="0.55000000000000004">
      <c r="Q3403" s="224" t="s">
        <v>41320</v>
      </c>
      <c r="R3403" s="224"/>
      <c r="S3403" s="225">
        <v>184917.14</v>
      </c>
      <c r="U3403" s="203" t="s">
        <v>4595</v>
      </c>
      <c r="V3403" s="203"/>
      <c r="W3403" s="204">
        <v>16530.400000000001</v>
      </c>
      <c r="AF3403" t="s">
        <v>70199</v>
      </c>
      <c r="AG3403" s="284">
        <v>3585.39</v>
      </c>
      <c r="AI3403" s="276" t="s">
        <v>34961</v>
      </c>
      <c r="AJ3403" s="277">
        <v>19500</v>
      </c>
      <c r="AL3403" s="246" t="s">
        <v>58848</v>
      </c>
      <c r="AM3403" s="247">
        <v>656.04</v>
      </c>
      <c r="AO3403" s="226" t="s">
        <v>34778</v>
      </c>
      <c r="AP3403" s="227">
        <v>350</v>
      </c>
      <c r="AR3403" s="207" t="s">
        <v>17849</v>
      </c>
      <c r="AS3403" s="208">
        <v>18712.509999999998</v>
      </c>
      <c r="AT3403" s="93"/>
      <c r="AU3403" s="199" t="s">
        <v>14421</v>
      </c>
      <c r="AV3403" s="200">
        <v>448.81</v>
      </c>
      <c r="BD3403" s="263"/>
      <c r="BE3403" s="264"/>
      <c r="BJ3403" s="230" t="s">
        <v>41861</v>
      </c>
      <c r="BK3403" s="231">
        <v>184917.14</v>
      </c>
      <c r="BM3403" s="209" t="s">
        <v>8805</v>
      </c>
      <c r="BN3403" s="210">
        <v>3635</v>
      </c>
    </row>
    <row r="3404" spans="17:66" x14ac:dyDescent="0.55000000000000004">
      <c r="Q3404" s="224" t="s">
        <v>41321</v>
      </c>
      <c r="R3404" s="224"/>
      <c r="S3404" s="225">
        <v>654512</v>
      </c>
      <c r="U3404" s="203" t="s">
        <v>4596</v>
      </c>
      <c r="V3404" s="203"/>
      <c r="W3404" s="204">
        <v>5683.38</v>
      </c>
      <c r="AF3404" t="s">
        <v>59203</v>
      </c>
      <c r="AG3404" s="284">
        <v>1807.86</v>
      </c>
      <c r="AI3404" s="276" t="s">
        <v>36238</v>
      </c>
      <c r="AJ3404" s="277">
        <v>19171.39</v>
      </c>
      <c r="AL3404" s="246" t="s">
        <v>59541</v>
      </c>
      <c r="AM3404" s="247">
        <v>-63366.89</v>
      </c>
      <c r="AO3404" s="226" t="s">
        <v>49764</v>
      </c>
      <c r="AP3404" s="227">
        <v>3360</v>
      </c>
      <c r="AR3404" s="207" t="s">
        <v>17850</v>
      </c>
      <c r="AS3404" s="208">
        <v>32808.629999999997</v>
      </c>
      <c r="AT3404" s="93"/>
      <c r="AU3404" s="199" t="s">
        <v>14422</v>
      </c>
      <c r="AV3404" s="200">
        <v>4165</v>
      </c>
      <c r="BD3404" s="263"/>
      <c r="BE3404" s="264"/>
      <c r="BJ3404" s="230" t="s">
        <v>41862</v>
      </c>
      <c r="BK3404" s="231">
        <v>654512</v>
      </c>
      <c r="BM3404" s="209" t="s">
        <v>8847</v>
      </c>
      <c r="BN3404" s="210">
        <v>115000</v>
      </c>
    </row>
    <row r="3405" spans="17:66" x14ac:dyDescent="0.55000000000000004">
      <c r="Q3405" s="224" t="s">
        <v>41322</v>
      </c>
      <c r="R3405" s="224"/>
      <c r="S3405" s="225">
        <v>47366.04</v>
      </c>
      <c r="U3405" s="203" t="s">
        <v>3639</v>
      </c>
      <c r="V3405" s="203"/>
      <c r="W3405" s="204">
        <v>48969.53</v>
      </c>
      <c r="AF3405" t="s">
        <v>59204</v>
      </c>
      <c r="AG3405">
        <v>198.21</v>
      </c>
      <c r="AI3405" s="276" t="s">
        <v>36239</v>
      </c>
      <c r="AJ3405" s="277">
        <v>4892.1000000000004</v>
      </c>
      <c r="AL3405" s="246" t="s">
        <v>57331</v>
      </c>
      <c r="AM3405" s="247">
        <v>8411574.4900000002</v>
      </c>
      <c r="AO3405" s="226" t="s">
        <v>17898</v>
      </c>
      <c r="AP3405" s="227">
        <v>74355.8</v>
      </c>
      <c r="AR3405" s="207" t="s">
        <v>17851</v>
      </c>
      <c r="AS3405" s="208">
        <v>6310</v>
      </c>
      <c r="AT3405" s="93"/>
      <c r="AU3405" s="199" t="s">
        <v>29401</v>
      </c>
      <c r="AV3405" s="200">
        <v>2083.4699999999998</v>
      </c>
      <c r="BD3405" s="263"/>
      <c r="BE3405" s="264"/>
      <c r="BJ3405" s="230" t="s">
        <v>41863</v>
      </c>
      <c r="BK3405" s="231">
        <v>47366.04</v>
      </c>
      <c r="BM3405" s="209" t="s">
        <v>9092</v>
      </c>
      <c r="BN3405" s="210">
        <v>44772.51</v>
      </c>
    </row>
    <row r="3406" spans="17:66" x14ac:dyDescent="0.55000000000000004">
      <c r="Q3406" s="224" t="s">
        <v>41323</v>
      </c>
      <c r="R3406" s="224"/>
      <c r="S3406" s="225">
        <v>1486897</v>
      </c>
      <c r="U3406" s="203" t="s">
        <v>3640</v>
      </c>
      <c r="V3406" s="203"/>
      <c r="W3406" s="204">
        <v>12371.45</v>
      </c>
      <c r="AF3406" t="s">
        <v>59205</v>
      </c>
      <c r="AG3406">
        <v>60.1</v>
      </c>
      <c r="AI3406" s="276" t="s">
        <v>67481</v>
      </c>
      <c r="AJ3406" s="277">
        <v>8450</v>
      </c>
      <c r="AL3406" s="246" t="s">
        <v>46792</v>
      </c>
      <c r="AM3406" s="247">
        <v>54519.42</v>
      </c>
      <c r="AO3406" s="226" t="s">
        <v>36139</v>
      </c>
      <c r="AP3406" s="227">
        <v>38526.67</v>
      </c>
      <c r="AR3406" s="207" t="s">
        <v>17852</v>
      </c>
      <c r="AS3406" s="208">
        <v>63290.03</v>
      </c>
      <c r="AT3406" s="93"/>
      <c r="AU3406" s="199" t="s">
        <v>32930</v>
      </c>
      <c r="AV3406" s="200">
        <v>9610</v>
      </c>
      <c r="BD3406" s="263"/>
      <c r="BE3406" s="264"/>
      <c r="BJ3406" s="230" t="s">
        <v>41864</v>
      </c>
      <c r="BK3406" s="231">
        <v>1486897</v>
      </c>
      <c r="BM3406" s="209" t="s">
        <v>9404</v>
      </c>
      <c r="BN3406" s="210">
        <v>313712.11</v>
      </c>
    </row>
    <row r="3407" spans="17:66" x14ac:dyDescent="0.55000000000000004">
      <c r="Q3407" s="224" t="s">
        <v>41324</v>
      </c>
      <c r="R3407" s="224"/>
      <c r="S3407" s="225">
        <v>341694</v>
      </c>
      <c r="U3407" s="203" t="s">
        <v>4717</v>
      </c>
      <c r="V3407" s="203"/>
      <c r="W3407" s="204">
        <v>10941</v>
      </c>
      <c r="AF3407" t="s">
        <v>62229</v>
      </c>
      <c r="AG3407">
        <v>311.10000000000002</v>
      </c>
      <c r="AI3407" s="276" t="s">
        <v>36240</v>
      </c>
      <c r="AJ3407" s="277">
        <v>259380.81</v>
      </c>
      <c r="AL3407" s="246" t="s">
        <v>44642</v>
      </c>
      <c r="AM3407" s="247">
        <v>60860</v>
      </c>
      <c r="AO3407" s="226" t="s">
        <v>38971</v>
      </c>
      <c r="AP3407" s="227">
        <v>19495.099999999999</v>
      </c>
      <c r="AR3407" s="207" t="s">
        <v>17853</v>
      </c>
      <c r="AS3407" s="208">
        <v>4812.8599999999997</v>
      </c>
      <c r="AT3407" s="93"/>
      <c r="AU3407" s="199" t="s">
        <v>29423</v>
      </c>
      <c r="AV3407" s="200">
        <v>9610</v>
      </c>
      <c r="BD3407" s="263"/>
      <c r="BE3407" s="264"/>
      <c r="BJ3407" s="230" t="s">
        <v>41865</v>
      </c>
      <c r="BK3407" s="231">
        <v>341694</v>
      </c>
      <c r="BM3407" s="209" t="s">
        <v>9560</v>
      </c>
      <c r="BN3407" s="210">
        <v>11677</v>
      </c>
    </row>
    <row r="3408" spans="17:66" x14ac:dyDescent="0.55000000000000004">
      <c r="Q3408" s="224" t="s">
        <v>41325</v>
      </c>
      <c r="R3408" s="224"/>
      <c r="S3408" s="225">
        <v>43060</v>
      </c>
      <c r="U3408" s="203" t="s">
        <v>4599</v>
      </c>
      <c r="V3408" s="203"/>
      <c r="W3408" s="204">
        <v>10032.780000000001</v>
      </c>
      <c r="AF3408" t="s">
        <v>53719</v>
      </c>
      <c r="AG3408" s="284">
        <v>30634.25</v>
      </c>
      <c r="AI3408" s="276" t="s">
        <v>34962</v>
      </c>
      <c r="AJ3408" s="277">
        <v>84908.3</v>
      </c>
      <c r="AL3408" s="246" t="s">
        <v>49774</v>
      </c>
      <c r="AM3408" s="247">
        <v>379.5</v>
      </c>
      <c r="AO3408" s="226" t="s">
        <v>38972</v>
      </c>
      <c r="AP3408" s="227">
        <v>8939.4500000000007</v>
      </c>
      <c r="AR3408" s="207" t="s">
        <v>17854</v>
      </c>
      <c r="AS3408" s="208">
        <v>10500</v>
      </c>
      <c r="AT3408" s="93"/>
      <c r="AU3408" s="199" t="s">
        <v>32931</v>
      </c>
      <c r="AV3408" s="200">
        <v>17446</v>
      </c>
      <c r="BD3408" s="263"/>
      <c r="BE3408" s="264"/>
      <c r="BJ3408" s="230" t="s">
        <v>41866</v>
      </c>
      <c r="BK3408" s="231">
        <v>43060</v>
      </c>
      <c r="BM3408" s="209" t="s">
        <v>9685</v>
      </c>
      <c r="BN3408" s="210">
        <v>48969.53</v>
      </c>
    </row>
    <row r="3409" spans="17:66" x14ac:dyDescent="0.55000000000000004">
      <c r="Q3409" s="224" t="s">
        <v>41326</v>
      </c>
      <c r="R3409" s="224"/>
      <c r="S3409" s="225">
        <v>4306</v>
      </c>
      <c r="U3409" s="203" t="s">
        <v>4720</v>
      </c>
      <c r="V3409" s="203"/>
      <c r="W3409" s="204">
        <v>3819.21</v>
      </c>
      <c r="AF3409" t="s">
        <v>35649</v>
      </c>
      <c r="AG3409" s="284">
        <v>2343.4299999999998</v>
      </c>
      <c r="AI3409" s="276" t="s">
        <v>34963</v>
      </c>
      <c r="AJ3409" s="277">
        <v>217645.43</v>
      </c>
      <c r="AL3409" s="246" t="s">
        <v>49775</v>
      </c>
      <c r="AM3409" s="247">
        <v>8243</v>
      </c>
      <c r="AO3409" s="226" t="s">
        <v>42280</v>
      </c>
      <c r="AP3409" s="227">
        <v>197013.49</v>
      </c>
      <c r="AR3409" s="207" t="s">
        <v>17855</v>
      </c>
      <c r="AS3409" s="208">
        <v>2000</v>
      </c>
      <c r="AT3409" s="93"/>
      <c r="AU3409" s="199" t="s">
        <v>32932</v>
      </c>
      <c r="AV3409" s="200">
        <v>17446</v>
      </c>
      <c r="BD3409" s="263"/>
      <c r="BE3409" s="264"/>
      <c r="BJ3409" s="230" t="s">
        <v>41867</v>
      </c>
      <c r="BK3409" s="231">
        <v>4306</v>
      </c>
      <c r="BM3409" s="209" t="s">
        <v>9728</v>
      </c>
      <c r="BN3409" s="210">
        <v>16884.330000000002</v>
      </c>
    </row>
    <row r="3410" spans="17:66" x14ac:dyDescent="0.55000000000000004">
      <c r="Q3410" s="224" t="s">
        <v>41327</v>
      </c>
      <c r="R3410" s="224"/>
      <c r="S3410" s="225">
        <v>120070</v>
      </c>
      <c r="U3410" s="203" t="s">
        <v>4722</v>
      </c>
      <c r="V3410" s="203"/>
      <c r="W3410" s="204">
        <v>9666</v>
      </c>
      <c r="AF3410" t="s">
        <v>35650</v>
      </c>
      <c r="AG3410" s="284">
        <v>7364.48</v>
      </c>
      <c r="AI3410" s="276" t="s">
        <v>34964</v>
      </c>
      <c r="AJ3410" s="277">
        <v>64448.480000000003</v>
      </c>
      <c r="AL3410" s="246" t="s">
        <v>44643</v>
      </c>
      <c r="AM3410" s="247">
        <v>9250.4699999999993</v>
      </c>
      <c r="AO3410" s="226" t="s">
        <v>42281</v>
      </c>
      <c r="AP3410" s="227">
        <v>11340</v>
      </c>
      <c r="AR3410" s="207" t="s">
        <v>17856</v>
      </c>
      <c r="AS3410" s="208">
        <v>28311.99</v>
      </c>
      <c r="AT3410" s="93"/>
      <c r="AU3410" s="199" t="s">
        <v>32933</v>
      </c>
      <c r="AV3410" s="200">
        <v>12700</v>
      </c>
      <c r="BD3410" s="263"/>
      <c r="BE3410" s="264"/>
      <c r="BJ3410" s="230" t="s">
        <v>41868</v>
      </c>
      <c r="BK3410" s="231">
        <v>120070</v>
      </c>
      <c r="BM3410" s="209" t="s">
        <v>11672</v>
      </c>
      <c r="BN3410" s="210">
        <v>85226.7</v>
      </c>
    </row>
    <row r="3411" spans="17:66" x14ac:dyDescent="0.55000000000000004">
      <c r="Q3411" s="224" t="s">
        <v>41328</v>
      </c>
      <c r="R3411" s="224"/>
      <c r="S3411" s="225">
        <v>86160</v>
      </c>
      <c r="U3411" s="203" t="s">
        <v>3641</v>
      </c>
      <c r="V3411" s="203"/>
      <c r="W3411" s="204">
        <v>2308338.1800000002</v>
      </c>
      <c r="AF3411" t="s">
        <v>64880</v>
      </c>
      <c r="AG3411" s="284">
        <v>28459.84</v>
      </c>
      <c r="AI3411" s="276" t="s">
        <v>40245</v>
      </c>
      <c r="AJ3411" s="277">
        <v>46197.61</v>
      </c>
      <c r="AL3411" s="246" t="s">
        <v>44644</v>
      </c>
      <c r="AM3411" s="247">
        <v>30287.51</v>
      </c>
      <c r="AO3411" s="226" t="s">
        <v>42282</v>
      </c>
      <c r="AP3411" s="227">
        <v>13422.25</v>
      </c>
      <c r="AR3411" s="207" t="s">
        <v>17857</v>
      </c>
      <c r="AS3411" s="208">
        <v>24400</v>
      </c>
      <c r="AT3411" s="93"/>
      <c r="AU3411" s="199" t="s">
        <v>32934</v>
      </c>
      <c r="AV3411" s="200">
        <v>2489.0500000000002</v>
      </c>
      <c r="BD3411" s="263"/>
      <c r="BE3411" s="264"/>
      <c r="BJ3411" s="230" t="s">
        <v>41869</v>
      </c>
      <c r="BK3411" s="231">
        <v>86160</v>
      </c>
      <c r="BM3411" s="209" t="s">
        <v>10000</v>
      </c>
      <c r="BN3411" s="210">
        <v>990952.78</v>
      </c>
    </row>
    <row r="3412" spans="17:66" x14ac:dyDescent="0.55000000000000004">
      <c r="Q3412" s="224" t="s">
        <v>41329</v>
      </c>
      <c r="R3412" s="224"/>
      <c r="S3412" s="225">
        <v>39849</v>
      </c>
      <c r="U3412" s="203" t="s">
        <v>4725</v>
      </c>
      <c r="V3412" s="203"/>
      <c r="W3412" s="204">
        <v>10452</v>
      </c>
      <c r="AF3412" t="s">
        <v>53721</v>
      </c>
      <c r="AG3412" s="284">
        <v>29619.599999999999</v>
      </c>
      <c r="AI3412" s="276" t="s">
        <v>46873</v>
      </c>
      <c r="AJ3412" s="277">
        <v>2619.62</v>
      </c>
      <c r="AL3412" s="246" t="s">
        <v>44645</v>
      </c>
      <c r="AM3412" s="247">
        <v>21272.44</v>
      </c>
      <c r="AO3412" s="226" t="s">
        <v>42283</v>
      </c>
      <c r="AP3412" s="227">
        <v>1026.8499999999999</v>
      </c>
      <c r="AR3412" s="207" t="s">
        <v>17858</v>
      </c>
      <c r="AS3412" s="208">
        <v>16400</v>
      </c>
      <c r="AT3412" s="93"/>
      <c r="AU3412" s="199" t="s">
        <v>32935</v>
      </c>
      <c r="AV3412" s="200">
        <v>2804.95</v>
      </c>
      <c r="BD3412" s="263"/>
      <c r="BE3412" s="264"/>
      <c r="BJ3412" s="230" t="s">
        <v>41870</v>
      </c>
      <c r="BK3412" s="231">
        <v>39849</v>
      </c>
      <c r="BM3412" s="209" t="s">
        <v>6821</v>
      </c>
      <c r="BN3412" s="210">
        <v>30591</v>
      </c>
    </row>
    <row r="3413" spans="17:66" x14ac:dyDescent="0.55000000000000004">
      <c r="Q3413" s="224" t="s">
        <v>41330</v>
      </c>
      <c r="R3413" s="224"/>
      <c r="S3413" s="225">
        <v>270442</v>
      </c>
      <c r="U3413" s="203" t="s">
        <v>4726</v>
      </c>
      <c r="V3413" s="203"/>
      <c r="W3413" s="204">
        <v>15575</v>
      </c>
      <c r="AF3413" t="s">
        <v>48248</v>
      </c>
      <c r="AG3413" s="284">
        <v>57419.62</v>
      </c>
      <c r="AI3413" s="276" t="s">
        <v>67482</v>
      </c>
      <c r="AJ3413" s="277">
        <v>27474.39</v>
      </c>
      <c r="AL3413" s="246" t="s">
        <v>47885</v>
      </c>
      <c r="AM3413" s="247">
        <v>1160.8599999999999</v>
      </c>
      <c r="AO3413" s="226" t="s">
        <v>52025</v>
      </c>
      <c r="AP3413" s="227">
        <v>410.93</v>
      </c>
      <c r="AR3413" s="207" t="s">
        <v>17859</v>
      </c>
      <c r="AS3413" s="208">
        <v>62.08</v>
      </c>
      <c r="AT3413" s="93"/>
      <c r="AU3413" s="199" t="s">
        <v>29481</v>
      </c>
      <c r="AV3413" s="200">
        <v>12700</v>
      </c>
      <c r="BD3413" s="263"/>
      <c r="BE3413" s="264"/>
      <c r="BJ3413" s="230" t="s">
        <v>41871</v>
      </c>
      <c r="BK3413" s="231">
        <v>270442</v>
      </c>
      <c r="BM3413" s="209" t="s">
        <v>7501</v>
      </c>
      <c r="BN3413" s="210">
        <v>21650</v>
      </c>
    </row>
    <row r="3414" spans="17:66" x14ac:dyDescent="0.55000000000000004">
      <c r="Q3414" s="224" t="s">
        <v>41331</v>
      </c>
      <c r="R3414" s="224"/>
      <c r="S3414" s="225">
        <v>16155</v>
      </c>
      <c r="U3414" s="203" t="s">
        <v>4727</v>
      </c>
      <c r="V3414" s="203"/>
      <c r="W3414" s="204">
        <v>16078.81</v>
      </c>
      <c r="AF3414" t="s">
        <v>35652</v>
      </c>
      <c r="AG3414" s="284">
        <v>255967.81</v>
      </c>
      <c r="AI3414" s="276" t="s">
        <v>19460</v>
      </c>
      <c r="AJ3414" s="277">
        <v>430066.97</v>
      </c>
      <c r="AL3414" s="246" t="s">
        <v>46797</v>
      </c>
      <c r="AM3414" s="247">
        <v>28790</v>
      </c>
      <c r="AO3414" s="226" t="s">
        <v>52026</v>
      </c>
      <c r="AP3414" s="227">
        <v>27000</v>
      </c>
      <c r="AR3414" s="207" t="s">
        <v>17860</v>
      </c>
      <c r="AS3414" s="208">
        <v>6602.64</v>
      </c>
      <c r="AT3414" s="93"/>
      <c r="AU3414" s="199" t="s">
        <v>29483</v>
      </c>
      <c r="AV3414" s="200">
        <v>2489.0500000000002</v>
      </c>
      <c r="BD3414" s="263"/>
      <c r="BE3414" s="264"/>
      <c r="BJ3414" s="230" t="s">
        <v>41872</v>
      </c>
      <c r="BK3414" s="231">
        <v>16155</v>
      </c>
      <c r="BM3414" s="209" t="s">
        <v>7903</v>
      </c>
      <c r="BN3414" s="210">
        <v>11648.37</v>
      </c>
    </row>
    <row r="3415" spans="17:66" x14ac:dyDescent="0.55000000000000004">
      <c r="Q3415" s="224" t="s">
        <v>41332</v>
      </c>
      <c r="R3415" s="224"/>
      <c r="S3415" s="225">
        <v>5368.73</v>
      </c>
      <c r="U3415" s="203" t="s">
        <v>4728</v>
      </c>
      <c r="V3415" s="203"/>
      <c r="W3415" s="204">
        <v>14417</v>
      </c>
      <c r="AF3415" t="s">
        <v>62231</v>
      </c>
      <c r="AG3415" s="284">
        <v>-59163.12</v>
      </c>
      <c r="AI3415" s="276" t="s">
        <v>39105</v>
      </c>
      <c r="AJ3415" s="277">
        <v>112049.99</v>
      </c>
      <c r="AL3415" s="246" t="s">
        <v>47886</v>
      </c>
      <c r="AM3415" s="247">
        <v>7698.07</v>
      </c>
      <c r="AO3415" s="226" t="s">
        <v>52027</v>
      </c>
      <c r="AP3415" s="227">
        <v>2065.5</v>
      </c>
      <c r="AR3415" s="207" t="s">
        <v>17861</v>
      </c>
      <c r="AS3415" s="208">
        <v>9888.8700000000008</v>
      </c>
      <c r="AT3415" s="93"/>
      <c r="AU3415" s="199" t="s">
        <v>32936</v>
      </c>
      <c r="AV3415" s="200">
        <v>2804.95</v>
      </c>
      <c r="BD3415" s="263"/>
      <c r="BE3415" s="264"/>
      <c r="BJ3415" s="230" t="s">
        <v>41873</v>
      </c>
      <c r="BK3415" s="231">
        <v>5368.73</v>
      </c>
      <c r="BM3415" s="209" t="s">
        <v>8231</v>
      </c>
      <c r="BN3415" s="210">
        <v>8015.6</v>
      </c>
    </row>
    <row r="3416" spans="17:66" x14ac:dyDescent="0.55000000000000004">
      <c r="Q3416" s="224" t="s">
        <v>41333</v>
      </c>
      <c r="R3416" s="224"/>
      <c r="S3416" s="225">
        <v>2336930.79</v>
      </c>
      <c r="U3416" s="203" t="s">
        <v>4735</v>
      </c>
      <c r="V3416" s="203"/>
      <c r="W3416" s="204">
        <v>10504</v>
      </c>
      <c r="AF3416" t="s">
        <v>55407</v>
      </c>
      <c r="AG3416" s="284">
        <v>398347.2</v>
      </c>
      <c r="AI3416" s="276" t="s">
        <v>19461</v>
      </c>
      <c r="AJ3416" s="277">
        <v>207962.15</v>
      </c>
      <c r="AL3416" s="246" t="s">
        <v>61331</v>
      </c>
      <c r="AM3416" s="247">
        <v>43000</v>
      </c>
      <c r="AO3416" s="226" t="s">
        <v>52028</v>
      </c>
      <c r="AP3416" s="227">
        <v>6507</v>
      </c>
      <c r="AR3416" s="207" t="s">
        <v>17862</v>
      </c>
      <c r="AS3416" s="208">
        <v>196.19</v>
      </c>
      <c r="AT3416" s="93"/>
      <c r="AU3416" s="199" t="s">
        <v>32937</v>
      </c>
      <c r="AV3416" s="200">
        <v>15442</v>
      </c>
      <c r="BD3416" s="263"/>
      <c r="BE3416" s="264"/>
      <c r="BJ3416" s="230" t="s">
        <v>41874</v>
      </c>
      <c r="BK3416" s="231">
        <v>2336930.79</v>
      </c>
      <c r="BM3416" s="209" t="s">
        <v>8596</v>
      </c>
      <c r="BN3416" s="210">
        <v>28844</v>
      </c>
    </row>
    <row r="3417" spans="17:66" x14ac:dyDescent="0.55000000000000004">
      <c r="Q3417" s="224" t="s">
        <v>41334</v>
      </c>
      <c r="R3417" s="224"/>
      <c r="S3417" s="225">
        <v>56564</v>
      </c>
      <c r="U3417" s="203" t="s">
        <v>4737</v>
      </c>
      <c r="V3417" s="203"/>
      <c r="W3417" s="204">
        <v>19668.96</v>
      </c>
      <c r="AF3417" t="s">
        <v>48249</v>
      </c>
      <c r="AG3417" s="284">
        <v>10076.959999999999</v>
      </c>
      <c r="AI3417" s="276" t="s">
        <v>66572</v>
      </c>
      <c r="AJ3417" s="277">
        <v>1551103.12</v>
      </c>
      <c r="AL3417" s="246" t="s">
        <v>61332</v>
      </c>
      <c r="AM3417" s="247">
        <v>632.5</v>
      </c>
      <c r="AO3417" s="226" t="s">
        <v>52029</v>
      </c>
      <c r="AP3417" s="227">
        <v>1011.68</v>
      </c>
      <c r="AR3417" s="207" t="s">
        <v>17863</v>
      </c>
      <c r="AS3417" s="208">
        <v>3000</v>
      </c>
      <c r="AT3417" s="93"/>
      <c r="AU3417" s="199" t="s">
        <v>29510</v>
      </c>
      <c r="AV3417" s="200">
        <v>15442</v>
      </c>
      <c r="BD3417" s="263"/>
      <c r="BE3417" s="264"/>
      <c r="BJ3417" s="230" t="s">
        <v>41875</v>
      </c>
      <c r="BK3417" s="231">
        <v>56564</v>
      </c>
      <c r="BM3417" s="209" t="s">
        <v>9093</v>
      </c>
      <c r="BN3417" s="210">
        <v>22505</v>
      </c>
    </row>
    <row r="3418" spans="17:66" x14ac:dyDescent="0.55000000000000004">
      <c r="Q3418" s="224" t="s">
        <v>41335</v>
      </c>
      <c r="R3418" s="224"/>
      <c r="S3418" s="225">
        <v>30142</v>
      </c>
      <c r="U3418" s="203" t="s">
        <v>4738</v>
      </c>
      <c r="V3418" s="203"/>
      <c r="W3418" s="204">
        <v>3994.8</v>
      </c>
      <c r="AF3418" t="s">
        <v>66721</v>
      </c>
      <c r="AG3418" s="284">
        <v>47978.92</v>
      </c>
      <c r="AI3418" s="276" t="s">
        <v>19462</v>
      </c>
      <c r="AJ3418" s="277">
        <v>43127.71</v>
      </c>
      <c r="AL3418" s="246" t="s">
        <v>63081</v>
      </c>
      <c r="AM3418" s="247">
        <v>2150</v>
      </c>
      <c r="AO3418" s="226" t="s">
        <v>52030</v>
      </c>
      <c r="AP3418" s="227">
        <v>657.68</v>
      </c>
      <c r="AR3418" s="207" t="s">
        <v>17864</v>
      </c>
      <c r="AS3418" s="208">
        <v>173038.69</v>
      </c>
      <c r="AT3418" s="93"/>
      <c r="AU3418" s="199" t="s">
        <v>32938</v>
      </c>
      <c r="AV3418" s="200">
        <v>680</v>
      </c>
      <c r="BD3418" s="263"/>
      <c r="BE3418" s="264"/>
      <c r="BJ3418" s="230" t="s">
        <v>41876</v>
      </c>
      <c r="BK3418" s="231">
        <v>30142</v>
      </c>
      <c r="BM3418" s="209" t="s">
        <v>9467</v>
      </c>
      <c r="BN3418" s="210">
        <v>54316.05</v>
      </c>
    </row>
    <row r="3419" spans="17:66" x14ac:dyDescent="0.55000000000000004">
      <c r="Q3419" s="224" t="s">
        <v>41336</v>
      </c>
      <c r="R3419" s="224"/>
      <c r="S3419" s="225">
        <v>103367</v>
      </c>
      <c r="U3419" s="203" t="s">
        <v>4739</v>
      </c>
      <c r="V3419" s="203"/>
      <c r="W3419" s="204">
        <v>2682.63</v>
      </c>
      <c r="AF3419" t="s">
        <v>53723</v>
      </c>
      <c r="AG3419">
        <v>113.47</v>
      </c>
      <c r="AI3419" s="276" t="s">
        <v>33443</v>
      </c>
      <c r="AJ3419" s="277">
        <v>19040.169999999998</v>
      </c>
      <c r="AL3419" s="246" t="s">
        <v>61333</v>
      </c>
      <c r="AM3419" s="247">
        <v>3348.62</v>
      </c>
      <c r="AO3419" s="226" t="s">
        <v>47879</v>
      </c>
      <c r="AP3419" s="227">
        <v>17298.97</v>
      </c>
      <c r="AR3419" s="207" t="s">
        <v>17865</v>
      </c>
      <c r="AS3419" s="208">
        <v>6751.94</v>
      </c>
      <c r="AT3419" s="93"/>
      <c r="AU3419" s="199" t="s">
        <v>32939</v>
      </c>
      <c r="AV3419" s="200">
        <v>453.25</v>
      </c>
      <c r="BD3419" s="263"/>
      <c r="BE3419" s="264"/>
      <c r="BJ3419" s="230" t="s">
        <v>41877</v>
      </c>
      <c r="BK3419" s="231">
        <v>103367</v>
      </c>
      <c r="BM3419" s="209" t="s">
        <v>9561</v>
      </c>
      <c r="BN3419" s="210">
        <v>5692</v>
      </c>
    </row>
    <row r="3420" spans="17:66" x14ac:dyDescent="0.55000000000000004">
      <c r="Q3420" s="224" t="s">
        <v>41337</v>
      </c>
      <c r="R3420" s="224"/>
      <c r="S3420" s="225">
        <v>772756</v>
      </c>
      <c r="U3420" s="203" t="s">
        <v>4741</v>
      </c>
      <c r="V3420" s="203"/>
      <c r="W3420" s="204">
        <v>5744.83</v>
      </c>
      <c r="AF3420" t="s">
        <v>47257</v>
      </c>
      <c r="AG3420">
        <v>845.31</v>
      </c>
      <c r="AI3420" s="276" t="s">
        <v>42402</v>
      </c>
      <c r="AJ3420" s="277">
        <v>2408982.61</v>
      </c>
      <c r="AL3420" s="246" t="s">
        <v>61334</v>
      </c>
      <c r="AM3420" s="247">
        <v>11061.75</v>
      </c>
      <c r="AO3420" s="226" t="s">
        <v>49765</v>
      </c>
      <c r="AP3420" s="227">
        <v>-230</v>
      </c>
      <c r="AR3420" s="207" t="s">
        <v>17866</v>
      </c>
      <c r="AS3420" s="208">
        <v>12975.54</v>
      </c>
      <c r="AT3420" s="93"/>
      <c r="AU3420" s="199" t="s">
        <v>32940</v>
      </c>
      <c r="AV3420" s="200">
        <v>8907.75</v>
      </c>
      <c r="BD3420" s="263"/>
      <c r="BE3420" s="264"/>
      <c r="BJ3420" s="230" t="s">
        <v>41878</v>
      </c>
      <c r="BK3420" s="231">
        <v>772756</v>
      </c>
      <c r="BM3420" s="209" t="s">
        <v>11404</v>
      </c>
      <c r="BN3420" s="210">
        <v>10399.06</v>
      </c>
    </row>
    <row r="3421" spans="17:66" x14ac:dyDescent="0.55000000000000004">
      <c r="Q3421" s="224" t="s">
        <v>41338</v>
      </c>
      <c r="R3421" s="224"/>
      <c r="S3421" s="225">
        <v>33003</v>
      </c>
      <c r="U3421" s="203" t="s">
        <v>3642</v>
      </c>
      <c r="V3421" s="203"/>
      <c r="W3421" s="204">
        <v>13906.76</v>
      </c>
      <c r="AF3421" t="s">
        <v>68745</v>
      </c>
      <c r="AG3421" s="284">
        <v>66000</v>
      </c>
      <c r="AI3421" s="276" t="s">
        <v>67483</v>
      </c>
      <c r="AJ3421" s="277">
        <v>34312</v>
      </c>
      <c r="AL3421" s="246" t="s">
        <v>61335</v>
      </c>
      <c r="AM3421" s="247">
        <v>6101.2</v>
      </c>
      <c r="AO3421" s="226" t="s">
        <v>49766</v>
      </c>
      <c r="AP3421" s="227">
        <v>2625</v>
      </c>
      <c r="AR3421" s="207" t="s">
        <v>17867</v>
      </c>
      <c r="AS3421" s="208">
        <v>27897.27</v>
      </c>
      <c r="AT3421" s="93"/>
      <c r="AU3421" s="199" t="s">
        <v>14423</v>
      </c>
      <c r="AV3421" s="200">
        <v>23508</v>
      </c>
      <c r="BD3421" s="263"/>
      <c r="BE3421" s="264"/>
      <c r="BJ3421" s="230" t="s">
        <v>41879</v>
      </c>
      <c r="BK3421" s="231">
        <v>33003</v>
      </c>
      <c r="BM3421" s="209" t="s">
        <v>11772</v>
      </c>
      <c r="BN3421" s="210">
        <v>11965.3</v>
      </c>
    </row>
    <row r="3422" spans="17:66" x14ac:dyDescent="0.55000000000000004">
      <c r="Q3422" s="224" t="s">
        <v>41339</v>
      </c>
      <c r="R3422" s="224"/>
      <c r="S3422" s="225">
        <v>26925</v>
      </c>
      <c r="U3422" s="203" t="s">
        <v>3643</v>
      </c>
      <c r="V3422" s="203"/>
      <c r="W3422" s="204">
        <v>55063.83</v>
      </c>
      <c r="AF3422" t="s">
        <v>68746</v>
      </c>
      <c r="AG3422">
        <v>110</v>
      </c>
      <c r="AI3422" s="276" t="s">
        <v>67484</v>
      </c>
      <c r="AJ3422" s="277">
        <v>5208</v>
      </c>
      <c r="AL3422" s="246" t="s">
        <v>61897</v>
      </c>
      <c r="AM3422" s="247">
        <v>396.48</v>
      </c>
      <c r="AO3422" s="226" t="s">
        <v>46783</v>
      </c>
      <c r="AP3422" s="227">
        <v>1698.86</v>
      </c>
      <c r="AR3422" s="207" t="s">
        <v>17868</v>
      </c>
      <c r="AS3422" s="208">
        <v>28245.7</v>
      </c>
      <c r="AT3422" s="93"/>
      <c r="AU3422" s="199" t="s">
        <v>29535</v>
      </c>
      <c r="AV3422" s="200">
        <v>680</v>
      </c>
      <c r="BD3422" s="263"/>
      <c r="BE3422" s="264"/>
      <c r="BJ3422" s="230" t="s">
        <v>41880</v>
      </c>
      <c r="BK3422" s="231">
        <v>26925</v>
      </c>
      <c r="BM3422" s="209" t="s">
        <v>10001</v>
      </c>
      <c r="BN3422" s="210">
        <v>205626.38</v>
      </c>
    </row>
    <row r="3423" spans="17:66" x14ac:dyDescent="0.55000000000000004">
      <c r="Q3423" s="224" t="s">
        <v>41340</v>
      </c>
      <c r="R3423" s="224"/>
      <c r="S3423" s="225">
        <v>498677</v>
      </c>
      <c r="U3423" s="203" t="s">
        <v>3644</v>
      </c>
      <c r="V3423" s="203"/>
      <c r="W3423" s="204">
        <v>382988.31</v>
      </c>
      <c r="AF3423" t="s">
        <v>64887</v>
      </c>
      <c r="AG3423" s="284">
        <v>2191.19</v>
      </c>
      <c r="AI3423" s="276" t="s">
        <v>67485</v>
      </c>
      <c r="AJ3423" s="277">
        <v>2982.73</v>
      </c>
      <c r="AL3423" s="246" t="s">
        <v>61898</v>
      </c>
      <c r="AM3423" s="247">
        <v>2767.2</v>
      </c>
      <c r="AO3423" s="226" t="s">
        <v>34779</v>
      </c>
      <c r="AP3423" s="227">
        <v>75278.820000000007</v>
      </c>
      <c r="AR3423" s="207" t="s">
        <v>17869</v>
      </c>
      <c r="AS3423" s="208">
        <v>222291.04</v>
      </c>
      <c r="AT3423" s="93"/>
      <c r="AU3423" s="199" t="s">
        <v>29537</v>
      </c>
      <c r="AV3423" s="200">
        <v>453.25</v>
      </c>
      <c r="BD3423" s="263"/>
      <c r="BE3423" s="264"/>
      <c r="BJ3423" s="230" t="s">
        <v>41881</v>
      </c>
      <c r="BK3423" s="231">
        <v>498677</v>
      </c>
      <c r="BM3423" s="209" t="s">
        <v>6822</v>
      </c>
      <c r="BN3423" s="210">
        <v>71515.070000000007</v>
      </c>
    </row>
    <row r="3424" spans="17:66" x14ac:dyDescent="0.55000000000000004">
      <c r="Q3424" s="224" t="s">
        <v>41341</v>
      </c>
      <c r="R3424" s="224"/>
      <c r="S3424" s="225">
        <v>8366</v>
      </c>
      <c r="U3424" s="203" t="s">
        <v>4744</v>
      </c>
      <c r="V3424" s="203"/>
      <c r="W3424" s="204">
        <v>4668.3</v>
      </c>
      <c r="AF3424" t="s">
        <v>61590</v>
      </c>
      <c r="AG3424" s="284">
        <v>1365</v>
      </c>
      <c r="AI3424" s="276" t="s">
        <v>67486</v>
      </c>
      <c r="AJ3424" s="277">
        <v>9887.91</v>
      </c>
      <c r="AL3424" s="246" t="s">
        <v>63638</v>
      </c>
      <c r="AM3424" s="247">
        <v>1200</v>
      </c>
      <c r="AO3424" s="226" t="s">
        <v>34780</v>
      </c>
      <c r="AP3424" s="227">
        <v>110525</v>
      </c>
      <c r="AR3424" s="207" t="s">
        <v>17870</v>
      </c>
      <c r="AS3424" s="208">
        <v>15852.38</v>
      </c>
      <c r="AT3424" s="93"/>
      <c r="AU3424" s="199" t="s">
        <v>14424</v>
      </c>
      <c r="AV3424" s="200">
        <v>32415.75</v>
      </c>
      <c r="BD3424" s="263"/>
      <c r="BE3424" s="264"/>
      <c r="BJ3424" s="230" t="s">
        <v>41882</v>
      </c>
      <c r="BK3424" s="231">
        <v>8366</v>
      </c>
      <c r="BM3424" s="209" t="s">
        <v>7218</v>
      </c>
      <c r="BN3424" s="210">
        <v>3495.63</v>
      </c>
    </row>
    <row r="3425" spans="17:66" x14ac:dyDescent="0.55000000000000004">
      <c r="Q3425" s="224" t="s">
        <v>41342</v>
      </c>
      <c r="R3425" s="224"/>
      <c r="S3425" s="225">
        <v>809711</v>
      </c>
      <c r="U3425" s="203" t="s">
        <v>3645</v>
      </c>
      <c r="V3425" s="203"/>
      <c r="W3425" s="204">
        <v>33469.910000000003</v>
      </c>
      <c r="AF3425" t="s">
        <v>50407</v>
      </c>
      <c r="AG3425" s="284">
        <v>142503</v>
      </c>
      <c r="AI3425" s="276" t="s">
        <v>67487</v>
      </c>
      <c r="AJ3425" s="277">
        <v>5217.16</v>
      </c>
      <c r="AL3425" s="246" t="s">
        <v>64116</v>
      </c>
      <c r="AM3425" s="247">
        <v>47.03</v>
      </c>
      <c r="AO3425" s="226" t="s">
        <v>34781</v>
      </c>
      <c r="AP3425" s="227">
        <v>80088.31</v>
      </c>
      <c r="AR3425" s="207" t="s">
        <v>17871</v>
      </c>
      <c r="AS3425" s="208">
        <v>9750.9</v>
      </c>
      <c r="AT3425" s="93"/>
      <c r="AU3425" s="199" t="s">
        <v>32941</v>
      </c>
      <c r="AV3425" s="200">
        <v>6494</v>
      </c>
      <c r="BD3425" s="263"/>
      <c r="BE3425" s="264"/>
      <c r="BJ3425" s="230" t="s">
        <v>41883</v>
      </c>
      <c r="BK3425" s="231">
        <v>809711</v>
      </c>
      <c r="BM3425" s="209" t="s">
        <v>7502</v>
      </c>
      <c r="BN3425" s="210">
        <v>35690.92</v>
      </c>
    </row>
    <row r="3426" spans="17:66" x14ac:dyDescent="0.55000000000000004">
      <c r="Q3426" s="224" t="s">
        <v>41343</v>
      </c>
      <c r="R3426" s="224"/>
      <c r="S3426" s="225">
        <v>153477</v>
      </c>
      <c r="U3426" s="203" t="s">
        <v>4605</v>
      </c>
      <c r="V3426" s="203"/>
      <c r="W3426" s="204">
        <v>15375</v>
      </c>
      <c r="AF3426" t="s">
        <v>45584</v>
      </c>
      <c r="AG3426" s="284">
        <v>2000</v>
      </c>
      <c r="AI3426" s="276" t="s">
        <v>67488</v>
      </c>
      <c r="AJ3426" s="277">
        <v>4559.75</v>
      </c>
      <c r="AL3426" s="246" t="s">
        <v>63639</v>
      </c>
      <c r="AM3426" s="247">
        <v>11726.62</v>
      </c>
      <c r="AO3426" s="226" t="s">
        <v>36140</v>
      </c>
      <c r="AP3426" s="227">
        <v>1410.5</v>
      </c>
      <c r="AR3426" s="207" t="s">
        <v>17872</v>
      </c>
      <c r="AS3426" s="208">
        <v>19616.310000000001</v>
      </c>
      <c r="AT3426" s="93"/>
      <c r="AU3426" s="199" t="s">
        <v>29549</v>
      </c>
      <c r="AV3426" s="200">
        <v>6494</v>
      </c>
      <c r="BD3426" s="263"/>
      <c r="BE3426" s="264"/>
      <c r="BJ3426" s="230" t="s">
        <v>41884</v>
      </c>
      <c r="BK3426" s="231">
        <v>153477</v>
      </c>
      <c r="BM3426" s="209" t="s">
        <v>7659</v>
      </c>
      <c r="BN3426" s="210">
        <v>54600.31</v>
      </c>
    </row>
    <row r="3427" spans="17:66" x14ac:dyDescent="0.55000000000000004">
      <c r="Q3427" s="224" t="s">
        <v>41344</v>
      </c>
      <c r="R3427" s="224"/>
      <c r="S3427" s="225">
        <v>23683</v>
      </c>
      <c r="U3427" s="203" t="s">
        <v>3675</v>
      </c>
      <c r="V3427" s="203"/>
      <c r="W3427" s="204">
        <v>8660994.3900000006</v>
      </c>
      <c r="AF3427" t="s">
        <v>42926</v>
      </c>
      <c r="AG3427" s="284">
        <v>1000</v>
      </c>
      <c r="AI3427" s="276" t="s">
        <v>52290</v>
      </c>
      <c r="AJ3427" s="277">
        <v>348.84</v>
      </c>
      <c r="AL3427" s="246" t="s">
        <v>63082</v>
      </c>
      <c r="AM3427" s="247">
        <v>26429.75</v>
      </c>
      <c r="AO3427" s="226" t="s">
        <v>34782</v>
      </c>
      <c r="AP3427" s="227">
        <v>126500</v>
      </c>
      <c r="AR3427" s="207" t="s">
        <v>17873</v>
      </c>
      <c r="AS3427" s="208">
        <v>7574.83</v>
      </c>
      <c r="AT3427" s="93"/>
      <c r="AU3427" s="199" t="s">
        <v>14425</v>
      </c>
      <c r="AV3427" s="200">
        <v>22946.21</v>
      </c>
      <c r="BD3427" s="263"/>
      <c r="BE3427" s="264"/>
      <c r="BJ3427" s="230" t="s">
        <v>41885</v>
      </c>
      <c r="BK3427" s="231">
        <v>23683</v>
      </c>
      <c r="BM3427" s="209" t="s">
        <v>7904</v>
      </c>
      <c r="BN3427" s="210">
        <v>6284.91</v>
      </c>
    </row>
    <row r="3428" spans="17:66" x14ac:dyDescent="0.55000000000000004">
      <c r="Q3428" s="224" t="s">
        <v>41345</v>
      </c>
      <c r="R3428" s="224"/>
      <c r="S3428" s="225">
        <v>331206.78000000003</v>
      </c>
      <c r="U3428" s="203" t="s">
        <v>4754</v>
      </c>
      <c r="V3428" s="203"/>
      <c r="W3428" s="204">
        <v>37441.9</v>
      </c>
      <c r="AF3428" t="s">
        <v>64893</v>
      </c>
      <c r="AG3428" s="284">
        <v>6300.14</v>
      </c>
      <c r="AI3428" s="276" t="s">
        <v>52291</v>
      </c>
      <c r="AJ3428" s="277">
        <v>1140.8399999999999</v>
      </c>
      <c r="AL3428" s="246" t="s">
        <v>63083</v>
      </c>
      <c r="AM3428" s="247">
        <v>1204.1600000000001</v>
      </c>
      <c r="AO3428" s="226" t="s">
        <v>40197</v>
      </c>
      <c r="AP3428" s="227">
        <v>11026.7</v>
      </c>
      <c r="AR3428" s="207" t="s">
        <v>17874</v>
      </c>
      <c r="AS3428" s="208">
        <v>1152.48</v>
      </c>
      <c r="AT3428" s="93"/>
      <c r="AU3428" s="199" t="s">
        <v>14426</v>
      </c>
      <c r="AV3428" s="200">
        <v>17535.47</v>
      </c>
      <c r="BD3428" s="263"/>
      <c r="BE3428" s="264"/>
      <c r="BJ3428" s="230" t="s">
        <v>41886</v>
      </c>
      <c r="BK3428" s="231">
        <v>331206.78000000003</v>
      </c>
      <c r="BM3428" s="209" t="s">
        <v>8145</v>
      </c>
      <c r="BN3428" s="210">
        <v>23138</v>
      </c>
    </row>
    <row r="3429" spans="17:66" x14ac:dyDescent="0.55000000000000004">
      <c r="Q3429" s="224" t="s">
        <v>41346</v>
      </c>
      <c r="R3429" s="224"/>
      <c r="S3429" s="225">
        <v>195707.71</v>
      </c>
      <c r="U3429" s="203" t="s">
        <v>4850</v>
      </c>
      <c r="V3429" s="203"/>
      <c r="W3429" s="204">
        <v>5610</v>
      </c>
      <c r="AF3429" t="s">
        <v>35660</v>
      </c>
      <c r="AG3429">
        <v>711.44</v>
      </c>
      <c r="AI3429" s="276" t="s">
        <v>52293</v>
      </c>
      <c r="AJ3429" s="277">
        <v>162.94999999999999</v>
      </c>
      <c r="AL3429" s="246" t="s">
        <v>58999</v>
      </c>
      <c r="AM3429" s="247">
        <v>133522.5</v>
      </c>
      <c r="AO3429" s="226" t="s">
        <v>44622</v>
      </c>
      <c r="AP3429" s="227">
        <v>129500</v>
      </c>
      <c r="AR3429" s="207" t="s">
        <v>17875</v>
      </c>
      <c r="AS3429" s="208">
        <v>38490</v>
      </c>
      <c r="AT3429" s="93"/>
      <c r="AU3429" s="199" t="s">
        <v>14427</v>
      </c>
      <c r="AV3429" s="200">
        <v>4677.66</v>
      </c>
      <c r="BD3429" s="263"/>
      <c r="BE3429" s="264"/>
      <c r="BJ3429" s="230" t="s">
        <v>41887</v>
      </c>
      <c r="BK3429" s="231">
        <v>195707.71</v>
      </c>
      <c r="BM3429" s="209" t="s">
        <v>8426</v>
      </c>
      <c r="BN3429" s="210">
        <v>60963.839999999997</v>
      </c>
    </row>
    <row r="3430" spans="17:66" x14ac:dyDescent="0.55000000000000004">
      <c r="Q3430" s="224" t="s">
        <v>41347</v>
      </c>
      <c r="R3430" s="224"/>
      <c r="S3430" s="225">
        <v>245442.05</v>
      </c>
      <c r="U3430" s="203" t="s">
        <v>4755</v>
      </c>
      <c r="V3430" s="203"/>
      <c r="W3430" s="204">
        <v>17413.53</v>
      </c>
      <c r="AF3430" t="s">
        <v>35661</v>
      </c>
      <c r="AG3430" s="284">
        <v>2235.75</v>
      </c>
      <c r="AI3430" s="276" t="s">
        <v>58234</v>
      </c>
      <c r="AJ3430" s="277">
        <v>8059.94</v>
      </c>
      <c r="AL3430" s="246" t="s">
        <v>59000</v>
      </c>
      <c r="AM3430" s="247">
        <v>12307.52</v>
      </c>
      <c r="AO3430" s="226" t="s">
        <v>34783</v>
      </c>
      <c r="AP3430" s="227">
        <v>40081.040000000001</v>
      </c>
      <c r="AR3430" s="207" t="s">
        <v>17876</v>
      </c>
      <c r="AS3430" s="208">
        <v>5858.94</v>
      </c>
      <c r="AT3430" s="93"/>
      <c r="AU3430" s="199" t="s">
        <v>14428</v>
      </c>
      <c r="AV3430" s="200">
        <v>5928.78</v>
      </c>
      <c r="BD3430" s="263"/>
      <c r="BE3430" s="264"/>
      <c r="BJ3430" s="230" t="s">
        <v>41888</v>
      </c>
      <c r="BK3430" s="231">
        <v>245442.05</v>
      </c>
      <c r="BM3430" s="209" t="s">
        <v>8597</v>
      </c>
      <c r="BN3430" s="210">
        <v>44566</v>
      </c>
    </row>
    <row r="3431" spans="17:66" x14ac:dyDescent="0.55000000000000004">
      <c r="Q3431" s="224" t="s">
        <v>41348</v>
      </c>
      <c r="R3431" s="224"/>
      <c r="S3431" s="225">
        <v>24759.5</v>
      </c>
      <c r="U3431" s="203" t="s">
        <v>4757</v>
      </c>
      <c r="V3431" s="203"/>
      <c r="W3431" s="204">
        <v>5195.4799999999996</v>
      </c>
      <c r="AF3431" t="s">
        <v>35662</v>
      </c>
      <c r="AG3431" s="284">
        <v>9443.56</v>
      </c>
      <c r="AI3431" s="276" t="s">
        <v>63125</v>
      </c>
      <c r="AJ3431" s="277">
        <v>4.53</v>
      </c>
      <c r="AL3431" s="246" t="s">
        <v>59001</v>
      </c>
      <c r="AM3431" s="247">
        <v>39484.21</v>
      </c>
      <c r="AO3431" s="226" t="s">
        <v>34784</v>
      </c>
      <c r="AP3431" s="227">
        <v>86371.18</v>
      </c>
      <c r="AR3431" s="207" t="s">
        <v>17877</v>
      </c>
      <c r="AS3431" s="208">
        <v>12950.88</v>
      </c>
      <c r="AT3431" s="93"/>
      <c r="AU3431" s="199" t="s">
        <v>14429</v>
      </c>
      <c r="AV3431" s="200">
        <v>8911.8799999999992</v>
      </c>
      <c r="BD3431" s="263"/>
      <c r="BE3431" s="264"/>
      <c r="BJ3431" s="230" t="s">
        <v>41889</v>
      </c>
      <c r="BK3431" s="231">
        <v>24759.5</v>
      </c>
      <c r="BM3431" s="209" t="s">
        <v>8806</v>
      </c>
      <c r="BN3431" s="210">
        <v>11186</v>
      </c>
    </row>
    <row r="3432" spans="17:66" x14ac:dyDescent="0.55000000000000004">
      <c r="Q3432" s="224" t="s">
        <v>41349</v>
      </c>
      <c r="R3432" s="224"/>
      <c r="S3432" s="225">
        <v>436942</v>
      </c>
      <c r="U3432" s="203" t="s">
        <v>4758</v>
      </c>
      <c r="V3432" s="203"/>
      <c r="W3432" s="204">
        <v>2711.7</v>
      </c>
      <c r="AF3432" t="s">
        <v>70791</v>
      </c>
      <c r="AG3432" s="284">
        <v>8756.9500000000007</v>
      </c>
      <c r="AI3432" s="276" t="s">
        <v>47944</v>
      </c>
      <c r="AJ3432" s="277">
        <v>136.87</v>
      </c>
      <c r="AL3432" s="246" t="s">
        <v>60297</v>
      </c>
      <c r="AM3432" s="247">
        <v>2493.17</v>
      </c>
      <c r="AO3432" s="226" t="s">
        <v>34785</v>
      </c>
      <c r="AP3432" s="227">
        <v>27787.16</v>
      </c>
      <c r="AR3432" s="207" t="s">
        <v>17878</v>
      </c>
      <c r="AS3432" s="208">
        <v>33596</v>
      </c>
      <c r="AT3432" s="93"/>
      <c r="AU3432" s="199" t="s">
        <v>32942</v>
      </c>
      <c r="AV3432" s="200">
        <v>3196.1</v>
      </c>
      <c r="BD3432" s="263"/>
      <c r="BE3432" s="264"/>
      <c r="BJ3432" s="230" t="s">
        <v>41890</v>
      </c>
      <c r="BK3432" s="231">
        <v>436942</v>
      </c>
      <c r="BM3432" s="209" t="s">
        <v>9094</v>
      </c>
      <c r="BN3432" s="210">
        <v>23324.959999999999</v>
      </c>
    </row>
    <row r="3433" spans="17:66" x14ac:dyDescent="0.55000000000000004">
      <c r="Q3433" s="224" t="s">
        <v>41350</v>
      </c>
      <c r="R3433" s="224"/>
      <c r="S3433" s="225">
        <v>10667789</v>
      </c>
      <c r="U3433" s="203" t="s">
        <v>4851</v>
      </c>
      <c r="V3433" s="203"/>
      <c r="W3433" s="204">
        <v>1013</v>
      </c>
      <c r="AF3433" t="s">
        <v>53731</v>
      </c>
      <c r="AG3433" s="284">
        <v>141769.34</v>
      </c>
      <c r="AI3433" s="276" t="s">
        <v>63665</v>
      </c>
      <c r="AJ3433" s="277">
        <v>1195</v>
      </c>
      <c r="AL3433" s="246" t="s">
        <v>60298</v>
      </c>
      <c r="AM3433" s="247">
        <v>11401.86</v>
      </c>
      <c r="AO3433" s="226" t="s">
        <v>52031</v>
      </c>
      <c r="AP3433" s="227">
        <v>23535.86</v>
      </c>
      <c r="AR3433" s="207" t="s">
        <v>17879</v>
      </c>
      <c r="AS3433" s="208">
        <v>3028.52</v>
      </c>
      <c r="AT3433" s="93"/>
      <c r="AU3433" s="199" t="s">
        <v>32943</v>
      </c>
      <c r="AV3433" s="200">
        <v>49187.9</v>
      </c>
      <c r="BD3433" s="263"/>
      <c r="BE3433" s="264"/>
      <c r="BJ3433" s="230" t="s">
        <v>41891</v>
      </c>
      <c r="BK3433" s="231">
        <v>10667789</v>
      </c>
      <c r="BM3433" s="209" t="s">
        <v>9405</v>
      </c>
      <c r="BN3433" s="210">
        <v>250703.1</v>
      </c>
    </row>
    <row r="3434" spans="17:66" x14ac:dyDescent="0.55000000000000004">
      <c r="Q3434" s="224" t="s">
        <v>41351</v>
      </c>
      <c r="R3434" s="224"/>
      <c r="S3434" s="225">
        <v>110434</v>
      </c>
      <c r="U3434" s="203" t="s">
        <v>3646</v>
      </c>
      <c r="V3434" s="203"/>
      <c r="W3434" s="204">
        <v>58256.63</v>
      </c>
      <c r="AF3434" t="s">
        <v>47260</v>
      </c>
      <c r="AG3434" s="284">
        <v>1533.58</v>
      </c>
      <c r="AI3434" s="276" t="s">
        <v>69972</v>
      </c>
      <c r="AJ3434" s="277">
        <v>6000</v>
      </c>
      <c r="AL3434" s="246" t="s">
        <v>63084</v>
      </c>
      <c r="AM3434" s="247">
        <v>68972.42</v>
      </c>
      <c r="AO3434" s="226" t="s">
        <v>38973</v>
      </c>
      <c r="AP3434" s="227">
        <v>2760.16</v>
      </c>
      <c r="AR3434" s="207" t="s">
        <v>17880</v>
      </c>
      <c r="AS3434" s="208">
        <v>2826.16</v>
      </c>
      <c r="AT3434" s="93"/>
      <c r="AU3434" s="199" t="s">
        <v>14430</v>
      </c>
      <c r="AV3434" s="200">
        <v>14825.25</v>
      </c>
      <c r="BD3434" s="263"/>
      <c r="BE3434" s="264"/>
      <c r="BJ3434" s="230" t="s">
        <v>41892</v>
      </c>
      <c r="BK3434" s="231">
        <v>110434</v>
      </c>
      <c r="BM3434" s="209" t="s">
        <v>10713</v>
      </c>
      <c r="BN3434" s="210">
        <v>13972</v>
      </c>
    </row>
    <row r="3435" spans="17:66" x14ac:dyDescent="0.55000000000000004">
      <c r="Q3435" s="224" t="s">
        <v>41352</v>
      </c>
      <c r="R3435" s="224"/>
      <c r="S3435" s="225">
        <v>134593.98000000001</v>
      </c>
      <c r="U3435" s="203" t="s">
        <v>4763</v>
      </c>
      <c r="V3435" s="203"/>
      <c r="W3435" s="204">
        <v>34036.879999999997</v>
      </c>
      <c r="AF3435" t="s">
        <v>48253</v>
      </c>
      <c r="AG3435" s="284">
        <v>121291.37</v>
      </c>
      <c r="AI3435" s="276" t="s">
        <v>67489</v>
      </c>
      <c r="AJ3435" s="277">
        <v>13837.5</v>
      </c>
      <c r="AL3435" s="246" t="s">
        <v>58849</v>
      </c>
      <c r="AM3435" s="247">
        <v>11190.41</v>
      </c>
      <c r="AO3435" s="226" t="s">
        <v>38974</v>
      </c>
      <c r="AP3435" s="227">
        <v>55155.9</v>
      </c>
      <c r="AR3435" s="207" t="s">
        <v>17881</v>
      </c>
      <c r="AS3435" s="208">
        <v>24217.54</v>
      </c>
      <c r="AT3435" s="93"/>
      <c r="AU3435" s="199" t="s">
        <v>14431</v>
      </c>
      <c r="AV3435" s="200">
        <v>7870.1</v>
      </c>
      <c r="BD3435" s="263"/>
      <c r="BE3435" s="264"/>
      <c r="BJ3435" s="230" t="s">
        <v>41893</v>
      </c>
      <c r="BK3435" s="231">
        <v>134593.98000000001</v>
      </c>
      <c r="BM3435" s="209" t="s">
        <v>9634</v>
      </c>
      <c r="BN3435" s="210">
        <v>87965.64</v>
      </c>
    </row>
    <row r="3436" spans="17:66" x14ac:dyDescent="0.55000000000000004">
      <c r="Q3436" s="224" t="s">
        <v>41353</v>
      </c>
      <c r="R3436" s="224"/>
      <c r="S3436" s="225">
        <v>35123</v>
      </c>
      <c r="U3436" s="203" t="s">
        <v>4856</v>
      </c>
      <c r="V3436" s="203"/>
      <c r="W3436" s="204">
        <v>5688</v>
      </c>
      <c r="AF3436" t="s">
        <v>35663</v>
      </c>
      <c r="AG3436" s="284">
        <v>704405.19</v>
      </c>
      <c r="AI3436" s="276" t="s">
        <v>63666</v>
      </c>
      <c r="AJ3436" s="277">
        <v>1608.97</v>
      </c>
      <c r="AL3436" s="246" t="s">
        <v>48771</v>
      </c>
      <c r="AM3436" s="247">
        <v>31464.9</v>
      </c>
      <c r="AO3436" s="226" t="s">
        <v>38975</v>
      </c>
      <c r="AP3436" s="227">
        <v>44018.37</v>
      </c>
      <c r="AR3436" s="207" t="s">
        <v>17882</v>
      </c>
      <c r="AS3436" s="208">
        <v>767.53</v>
      </c>
      <c r="AT3436" s="93"/>
      <c r="AU3436" s="199" t="s">
        <v>14432</v>
      </c>
      <c r="AV3436" s="200">
        <v>134286.21</v>
      </c>
      <c r="BD3436" s="263"/>
      <c r="BE3436" s="264"/>
      <c r="BJ3436" s="230" t="s">
        <v>41894</v>
      </c>
      <c r="BK3436" s="231">
        <v>35123</v>
      </c>
      <c r="BM3436" s="209" t="s">
        <v>9729</v>
      </c>
      <c r="BN3436" s="210">
        <v>7462.54</v>
      </c>
    </row>
    <row r="3437" spans="17:66" x14ac:dyDescent="0.55000000000000004">
      <c r="Q3437" s="224" t="s">
        <v>41354</v>
      </c>
      <c r="R3437" s="224"/>
      <c r="S3437" s="225">
        <v>53825</v>
      </c>
      <c r="U3437" s="203" t="s">
        <v>4858</v>
      </c>
      <c r="V3437" s="203"/>
      <c r="W3437" s="204">
        <v>14985</v>
      </c>
      <c r="AF3437" t="s">
        <v>50409</v>
      </c>
      <c r="AG3437" s="284">
        <v>1126693.5900000001</v>
      </c>
      <c r="AI3437" s="276" t="s">
        <v>67490</v>
      </c>
      <c r="AJ3437" s="277">
        <v>4357.99</v>
      </c>
      <c r="AL3437" s="246" t="s">
        <v>62584</v>
      </c>
      <c r="AM3437" s="247">
        <v>1563.22</v>
      </c>
      <c r="AO3437" s="226" t="s">
        <v>44623</v>
      </c>
      <c r="AP3437" s="227">
        <v>202798</v>
      </c>
      <c r="AR3437" s="207" t="s">
        <v>17883</v>
      </c>
      <c r="AS3437" s="208">
        <v>26932.13</v>
      </c>
      <c r="AT3437" s="93"/>
      <c r="AU3437" s="199" t="s">
        <v>14433</v>
      </c>
      <c r="AV3437" s="200">
        <v>22946.21</v>
      </c>
      <c r="BD3437" s="263"/>
      <c r="BE3437" s="264"/>
      <c r="BJ3437" s="230" t="s">
        <v>41895</v>
      </c>
      <c r="BK3437" s="231">
        <v>53825</v>
      </c>
      <c r="BM3437" s="209" t="s">
        <v>11673</v>
      </c>
      <c r="BN3437" s="210">
        <v>36441.19</v>
      </c>
    </row>
    <row r="3438" spans="17:66" x14ac:dyDescent="0.55000000000000004">
      <c r="Q3438" s="224" t="s">
        <v>41355</v>
      </c>
      <c r="R3438" s="224"/>
      <c r="S3438" s="225">
        <v>118191</v>
      </c>
      <c r="U3438" s="203" t="s">
        <v>3647</v>
      </c>
      <c r="V3438" s="203"/>
      <c r="W3438" s="204">
        <v>7323</v>
      </c>
      <c r="AF3438" t="s">
        <v>71676</v>
      </c>
      <c r="AG3438" s="284">
        <v>22069</v>
      </c>
      <c r="AI3438" s="276" t="s">
        <v>66573</v>
      </c>
      <c r="AJ3438" s="277">
        <v>51552.5</v>
      </c>
      <c r="AL3438" s="246" t="s">
        <v>62585</v>
      </c>
      <c r="AM3438" s="247">
        <v>119.59</v>
      </c>
      <c r="AO3438" s="226" t="s">
        <v>49767</v>
      </c>
      <c r="AP3438" s="227">
        <v>93050</v>
      </c>
      <c r="AR3438" s="207" t="s">
        <v>17884</v>
      </c>
      <c r="AS3438" s="208">
        <v>2030.75</v>
      </c>
      <c r="AT3438" s="93"/>
      <c r="AU3438" s="199" t="s">
        <v>14434</v>
      </c>
      <c r="AV3438" s="200">
        <v>17535.47</v>
      </c>
      <c r="BD3438" s="263"/>
      <c r="BE3438" s="264"/>
      <c r="BJ3438" s="230" t="s">
        <v>41896</v>
      </c>
      <c r="BK3438" s="231">
        <v>118191</v>
      </c>
      <c r="BM3438" s="209" t="s">
        <v>10002</v>
      </c>
      <c r="BN3438" s="210">
        <v>731310.11</v>
      </c>
    </row>
    <row r="3439" spans="17:66" x14ac:dyDescent="0.55000000000000004">
      <c r="Q3439" s="224" t="s">
        <v>41356</v>
      </c>
      <c r="R3439" s="224"/>
      <c r="S3439" s="225">
        <v>45213</v>
      </c>
      <c r="U3439" s="203" t="s">
        <v>4859</v>
      </c>
      <c r="V3439" s="203"/>
      <c r="W3439" s="204">
        <v>2323</v>
      </c>
      <c r="AF3439" t="s">
        <v>56582</v>
      </c>
      <c r="AG3439" s="284">
        <v>834000</v>
      </c>
      <c r="AI3439" s="276" t="s">
        <v>67491</v>
      </c>
      <c r="AJ3439" s="277">
        <v>-3914.74</v>
      </c>
      <c r="AL3439" s="246" t="s">
        <v>62586</v>
      </c>
      <c r="AM3439" s="247">
        <v>382.99</v>
      </c>
      <c r="AO3439" s="226" t="s">
        <v>48762</v>
      </c>
      <c r="AP3439" s="227">
        <v>60000</v>
      </c>
      <c r="AR3439" s="207" t="s">
        <v>17885</v>
      </c>
      <c r="AS3439" s="208">
        <v>2215.6799999999998</v>
      </c>
      <c r="AT3439" s="93"/>
      <c r="AU3439" s="199" t="s">
        <v>14435</v>
      </c>
      <c r="AV3439" s="200">
        <v>4677.66</v>
      </c>
      <c r="BD3439" s="263"/>
      <c r="BE3439" s="264"/>
      <c r="BJ3439" s="230" t="s">
        <v>41897</v>
      </c>
      <c r="BK3439" s="231">
        <v>45213</v>
      </c>
      <c r="BM3439" s="209" t="s">
        <v>6823</v>
      </c>
      <c r="BN3439" s="210">
        <v>16500</v>
      </c>
    </row>
    <row r="3440" spans="17:66" x14ac:dyDescent="0.55000000000000004">
      <c r="Q3440" s="224" t="s">
        <v>41357</v>
      </c>
      <c r="R3440" s="224"/>
      <c r="S3440" s="225">
        <v>16147.47</v>
      </c>
      <c r="U3440" s="203" t="s">
        <v>4765</v>
      </c>
      <c r="V3440" s="203"/>
      <c r="W3440" s="204">
        <v>391.27</v>
      </c>
      <c r="AF3440" t="s">
        <v>62237</v>
      </c>
      <c r="AG3440">
        <v>225</v>
      </c>
      <c r="AI3440" s="276" t="s">
        <v>70504</v>
      </c>
      <c r="AJ3440" s="277">
        <v>15771.95</v>
      </c>
      <c r="AL3440" s="246" t="s">
        <v>63085</v>
      </c>
      <c r="AM3440" s="247">
        <v>10.7</v>
      </c>
      <c r="AO3440" s="226" t="s">
        <v>52032</v>
      </c>
      <c r="AP3440" s="227">
        <v>43.26</v>
      </c>
      <c r="AR3440" s="207" t="s">
        <v>17886</v>
      </c>
      <c r="AS3440" s="208">
        <v>716.8</v>
      </c>
      <c r="AT3440" s="93"/>
      <c r="AU3440" s="199" t="s">
        <v>14436</v>
      </c>
      <c r="AV3440" s="200">
        <v>5928.78</v>
      </c>
      <c r="BD3440" s="263"/>
      <c r="BE3440" s="264"/>
      <c r="BJ3440" s="230" t="s">
        <v>41898</v>
      </c>
      <c r="BK3440" s="231">
        <v>16147.47</v>
      </c>
      <c r="BM3440" s="209" t="s">
        <v>6997</v>
      </c>
      <c r="BN3440" s="210">
        <v>1140</v>
      </c>
    </row>
    <row r="3441" spans="17:66" x14ac:dyDescent="0.55000000000000004">
      <c r="Q3441" s="224" t="s">
        <v>41358</v>
      </c>
      <c r="R3441" s="224"/>
      <c r="S3441" s="225">
        <v>51520</v>
      </c>
      <c r="U3441" s="203" t="s">
        <v>3648</v>
      </c>
      <c r="V3441" s="203"/>
      <c r="W3441" s="204">
        <v>287878.74</v>
      </c>
      <c r="AF3441" t="s">
        <v>49157</v>
      </c>
      <c r="AG3441">
        <v>790.75</v>
      </c>
      <c r="AI3441" s="276" t="s">
        <v>64225</v>
      </c>
      <c r="AJ3441" s="277">
        <v>1963.47</v>
      </c>
      <c r="AL3441" s="246" t="s">
        <v>61193</v>
      </c>
      <c r="AM3441" s="247">
        <v>29028.799999999999</v>
      </c>
      <c r="AO3441" s="226" t="s">
        <v>47880</v>
      </c>
      <c r="AP3441" s="227">
        <v>1521.22</v>
      </c>
      <c r="AR3441" s="207" t="s">
        <v>17887</v>
      </c>
      <c r="AS3441" s="208">
        <v>18000</v>
      </c>
      <c r="AT3441" s="93"/>
      <c r="AU3441" s="199" t="s">
        <v>14437</v>
      </c>
      <c r="AV3441" s="200">
        <v>8911.8799999999992</v>
      </c>
      <c r="BD3441" s="263"/>
      <c r="BE3441" s="264"/>
      <c r="BJ3441" s="230" t="s">
        <v>41899</v>
      </c>
      <c r="BK3441" s="231">
        <v>51520</v>
      </c>
      <c r="BM3441" s="209" t="s">
        <v>7219</v>
      </c>
      <c r="BN3441" s="210">
        <v>350</v>
      </c>
    </row>
    <row r="3442" spans="17:66" x14ac:dyDescent="0.55000000000000004">
      <c r="Q3442" s="224" t="s">
        <v>41359</v>
      </c>
      <c r="R3442" s="224"/>
      <c r="S3442" s="225">
        <v>96344</v>
      </c>
      <c r="U3442" s="203" t="s">
        <v>4862</v>
      </c>
      <c r="V3442" s="203"/>
      <c r="W3442" s="204">
        <v>3218.25</v>
      </c>
      <c r="AF3442" t="s">
        <v>68752</v>
      </c>
      <c r="AG3442" s="284">
        <v>503052.24</v>
      </c>
      <c r="AI3442" s="276" t="s">
        <v>67492</v>
      </c>
      <c r="AJ3442" s="277">
        <v>1684.66</v>
      </c>
      <c r="AL3442" s="246" t="s">
        <v>63086</v>
      </c>
      <c r="AM3442" s="247">
        <v>1273.53</v>
      </c>
      <c r="AO3442" s="226" t="s">
        <v>44624</v>
      </c>
      <c r="AP3442" s="227">
        <v>121000</v>
      </c>
      <c r="AR3442" s="207" t="s">
        <v>17888</v>
      </c>
      <c r="AS3442" s="208">
        <v>392052.68</v>
      </c>
      <c r="AT3442" s="93"/>
      <c r="AU3442" s="199" t="s">
        <v>14438</v>
      </c>
      <c r="AV3442" s="200">
        <v>14825.25</v>
      </c>
      <c r="BD3442" s="263"/>
      <c r="BE3442" s="264"/>
      <c r="BJ3442" s="230" t="s">
        <v>41900</v>
      </c>
      <c r="BK3442" s="231">
        <v>96344</v>
      </c>
      <c r="BM3442" s="209" t="s">
        <v>7503</v>
      </c>
      <c r="BN3442" s="210">
        <v>5224</v>
      </c>
    </row>
    <row r="3443" spans="17:66" x14ac:dyDescent="0.55000000000000004">
      <c r="Q3443" s="224" t="s">
        <v>41360</v>
      </c>
      <c r="R3443" s="224"/>
      <c r="S3443" s="225">
        <v>10500</v>
      </c>
      <c r="U3443" s="203" t="s">
        <v>4863</v>
      </c>
      <c r="V3443" s="203"/>
      <c r="W3443" s="204">
        <v>246.1</v>
      </c>
      <c r="AF3443" t="s">
        <v>62238</v>
      </c>
      <c r="AG3443" s="284">
        <v>7341.3</v>
      </c>
      <c r="AI3443" s="276" t="s">
        <v>67493</v>
      </c>
      <c r="AJ3443" s="277">
        <v>673.47</v>
      </c>
      <c r="AL3443" s="246" t="s">
        <v>61336</v>
      </c>
      <c r="AM3443" s="247">
        <v>1900</v>
      </c>
      <c r="AO3443" s="226" t="s">
        <v>44625</v>
      </c>
      <c r="AP3443" s="227">
        <v>9256.4699999999993</v>
      </c>
      <c r="AR3443" s="207" t="s">
        <v>17889</v>
      </c>
      <c r="AS3443" s="208">
        <v>48000</v>
      </c>
      <c r="AT3443" s="93"/>
      <c r="AU3443" s="199" t="s">
        <v>14439</v>
      </c>
      <c r="AV3443" s="200">
        <v>7870.1</v>
      </c>
      <c r="BD3443" s="263"/>
      <c r="BE3443" s="264"/>
      <c r="BJ3443" s="230" t="s">
        <v>41901</v>
      </c>
      <c r="BK3443" s="231">
        <v>10500</v>
      </c>
      <c r="BM3443" s="209" t="s">
        <v>7905</v>
      </c>
      <c r="BN3443" s="210">
        <v>3787</v>
      </c>
    </row>
    <row r="3444" spans="17:66" x14ac:dyDescent="0.55000000000000004">
      <c r="Q3444" s="224" t="s">
        <v>41361</v>
      </c>
      <c r="R3444" s="224"/>
      <c r="S3444" s="225">
        <v>16155</v>
      </c>
      <c r="U3444" s="203" t="s">
        <v>4864</v>
      </c>
      <c r="V3444" s="203"/>
      <c r="W3444" s="204">
        <v>6000</v>
      </c>
      <c r="AF3444" t="s">
        <v>45592</v>
      </c>
      <c r="AG3444" s="284">
        <v>102069.19</v>
      </c>
      <c r="AI3444" s="276" t="s">
        <v>69973</v>
      </c>
      <c r="AJ3444" s="277">
        <v>2400</v>
      </c>
      <c r="AL3444" s="246" t="s">
        <v>61899</v>
      </c>
      <c r="AM3444" s="247">
        <v>78.91</v>
      </c>
      <c r="AO3444" s="226" t="s">
        <v>44626</v>
      </c>
      <c r="AP3444" s="227">
        <v>27750</v>
      </c>
      <c r="AR3444" s="207" t="s">
        <v>17890</v>
      </c>
      <c r="AS3444" s="208">
        <v>6000</v>
      </c>
      <c r="AT3444" s="93"/>
      <c r="AU3444" s="199" t="s">
        <v>14440</v>
      </c>
      <c r="AV3444" s="200">
        <v>137482.31</v>
      </c>
      <c r="BD3444" s="263"/>
      <c r="BE3444" s="264"/>
      <c r="BJ3444" s="230" t="s">
        <v>41902</v>
      </c>
      <c r="BK3444" s="231">
        <v>16155</v>
      </c>
      <c r="BM3444" s="209" t="s">
        <v>8598</v>
      </c>
      <c r="BN3444" s="210">
        <v>1080</v>
      </c>
    </row>
    <row r="3445" spans="17:66" x14ac:dyDescent="0.55000000000000004">
      <c r="Q3445" s="224" t="s">
        <v>41362</v>
      </c>
      <c r="R3445" s="224"/>
      <c r="S3445" s="225">
        <v>11847</v>
      </c>
      <c r="U3445" s="203" t="s">
        <v>4768</v>
      </c>
      <c r="V3445" s="203"/>
      <c r="W3445" s="204">
        <v>441.44</v>
      </c>
      <c r="AF3445" t="s">
        <v>45593</v>
      </c>
      <c r="AG3445" s="284">
        <v>286410.69</v>
      </c>
      <c r="AI3445" s="276" t="s">
        <v>61952</v>
      </c>
      <c r="AJ3445" s="277">
        <v>28261.41</v>
      </c>
      <c r="AL3445" s="246" t="s">
        <v>61900</v>
      </c>
      <c r="AM3445" s="247">
        <v>30000</v>
      </c>
      <c r="AO3445" s="226" t="s">
        <v>44627</v>
      </c>
      <c r="AP3445" s="227">
        <v>2122.89</v>
      </c>
      <c r="AR3445" s="207" t="s">
        <v>17891</v>
      </c>
      <c r="AS3445" s="208">
        <v>56902.5</v>
      </c>
      <c r="AT3445" s="93"/>
      <c r="AU3445" s="199" t="s">
        <v>32944</v>
      </c>
      <c r="AV3445" s="200">
        <v>49187.9</v>
      </c>
      <c r="BD3445" s="263"/>
      <c r="BE3445" s="264"/>
      <c r="BJ3445" s="230" t="s">
        <v>41903</v>
      </c>
      <c r="BK3445" s="231">
        <v>11847</v>
      </c>
      <c r="BM3445" s="209" t="s">
        <v>8807</v>
      </c>
      <c r="BN3445" s="210">
        <v>2000</v>
      </c>
    </row>
    <row r="3446" spans="17:66" x14ac:dyDescent="0.55000000000000004">
      <c r="Q3446" s="224" t="s">
        <v>41363</v>
      </c>
      <c r="R3446" s="224"/>
      <c r="S3446" s="225">
        <v>71789.14</v>
      </c>
      <c r="U3446" s="203" t="s">
        <v>3649</v>
      </c>
      <c r="V3446" s="203"/>
      <c r="W3446" s="204">
        <v>37726.93</v>
      </c>
      <c r="AF3446" t="s">
        <v>47263</v>
      </c>
      <c r="AG3446" s="284">
        <v>26860</v>
      </c>
      <c r="AI3446" s="276" t="s">
        <v>61953</v>
      </c>
      <c r="AJ3446" s="277">
        <v>2526.36</v>
      </c>
      <c r="AL3446" s="246" t="s">
        <v>61901</v>
      </c>
      <c r="AM3446" s="247">
        <v>2295</v>
      </c>
      <c r="AO3446" s="226" t="s">
        <v>17957</v>
      </c>
      <c r="AP3446" s="227">
        <v>25</v>
      </c>
      <c r="AR3446" s="207" t="s">
        <v>17892</v>
      </c>
      <c r="AS3446" s="208">
        <v>3000</v>
      </c>
      <c r="AT3446" s="93"/>
      <c r="AU3446" s="199" t="s">
        <v>32945</v>
      </c>
      <c r="AV3446" s="200">
        <v>483</v>
      </c>
      <c r="BD3446" s="263"/>
      <c r="BE3446" s="264"/>
      <c r="BJ3446" s="230" t="s">
        <v>41904</v>
      </c>
      <c r="BK3446" s="231">
        <v>71789.14</v>
      </c>
      <c r="BM3446" s="209" t="s">
        <v>9095</v>
      </c>
      <c r="BN3446" s="210">
        <v>2931.47</v>
      </c>
    </row>
    <row r="3447" spans="17:66" x14ac:dyDescent="0.55000000000000004">
      <c r="Q3447" s="224" t="s">
        <v>41364</v>
      </c>
      <c r="R3447" s="224"/>
      <c r="S3447" s="225">
        <v>5833</v>
      </c>
      <c r="U3447" s="203" t="s">
        <v>3650</v>
      </c>
      <c r="V3447" s="203"/>
      <c r="W3447" s="204">
        <v>53948.21</v>
      </c>
      <c r="AF3447" t="s">
        <v>50411</v>
      </c>
      <c r="AG3447" s="284">
        <v>10204.07</v>
      </c>
      <c r="AI3447" s="276" t="s">
        <v>61954</v>
      </c>
      <c r="AJ3447" s="277">
        <v>8090.63</v>
      </c>
      <c r="AL3447" s="246" t="s">
        <v>62587</v>
      </c>
      <c r="AM3447" s="247">
        <v>175</v>
      </c>
      <c r="AO3447" s="226" t="s">
        <v>17958</v>
      </c>
      <c r="AP3447" s="227">
        <v>4123.9799999999996</v>
      </c>
      <c r="AR3447" s="207" t="s">
        <v>17893</v>
      </c>
      <c r="AS3447" s="208">
        <v>17475</v>
      </c>
      <c r="AT3447" s="93"/>
      <c r="AU3447" s="199" t="s">
        <v>32946</v>
      </c>
      <c r="AV3447" s="200">
        <v>4921</v>
      </c>
      <c r="BD3447" s="263"/>
      <c r="BE3447" s="264"/>
      <c r="BJ3447" s="230" t="s">
        <v>41905</v>
      </c>
      <c r="BK3447" s="231">
        <v>5833</v>
      </c>
      <c r="BM3447" s="209" t="s">
        <v>9406</v>
      </c>
      <c r="BN3447" s="210">
        <v>19328</v>
      </c>
    </row>
    <row r="3448" spans="17:66" x14ac:dyDescent="0.55000000000000004">
      <c r="Q3448" s="224" t="s">
        <v>41365</v>
      </c>
      <c r="R3448" s="224"/>
      <c r="S3448" s="225">
        <v>47088</v>
      </c>
      <c r="U3448" s="203" t="s">
        <v>3651</v>
      </c>
      <c r="V3448" s="203"/>
      <c r="W3448" s="204">
        <v>10926.79</v>
      </c>
      <c r="AF3448" t="s">
        <v>68753</v>
      </c>
      <c r="AG3448" s="284">
        <v>221372.69</v>
      </c>
      <c r="AI3448" s="276" t="s">
        <v>67494</v>
      </c>
      <c r="AJ3448" s="277">
        <v>1250</v>
      </c>
      <c r="AL3448" s="246" t="s">
        <v>63087</v>
      </c>
      <c r="AM3448" s="247">
        <v>1348.48</v>
      </c>
      <c r="AO3448" s="226" t="s">
        <v>17959</v>
      </c>
      <c r="AP3448" s="227">
        <v>443.7</v>
      </c>
      <c r="AR3448" s="207" t="s">
        <v>17894</v>
      </c>
      <c r="AS3448" s="208">
        <v>4399.5</v>
      </c>
      <c r="AT3448" s="93"/>
      <c r="AU3448" s="199" t="s">
        <v>32947</v>
      </c>
      <c r="AV3448" s="200">
        <v>483</v>
      </c>
      <c r="BD3448" s="263"/>
      <c r="BE3448" s="264"/>
      <c r="BJ3448" s="230" t="s">
        <v>41906</v>
      </c>
      <c r="BK3448" s="231">
        <v>47088</v>
      </c>
      <c r="BM3448" s="209" t="s">
        <v>10980</v>
      </c>
      <c r="BN3448" s="210">
        <v>1177</v>
      </c>
    </row>
    <row r="3449" spans="17:66" x14ac:dyDescent="0.55000000000000004">
      <c r="Q3449" s="224" t="s">
        <v>41366</v>
      </c>
      <c r="R3449" s="224"/>
      <c r="S3449" s="225">
        <v>4304.33</v>
      </c>
      <c r="U3449" s="203" t="s">
        <v>3652</v>
      </c>
      <c r="V3449" s="203"/>
      <c r="W3449" s="204">
        <v>24301.55</v>
      </c>
      <c r="AF3449" t="s">
        <v>48255</v>
      </c>
      <c r="AG3449" s="284">
        <v>91395.73</v>
      </c>
      <c r="AI3449" s="276" t="s">
        <v>67495</v>
      </c>
      <c r="AJ3449" s="277">
        <v>556.59</v>
      </c>
      <c r="AL3449" s="246" t="s">
        <v>59403</v>
      </c>
      <c r="AM3449" s="247">
        <v>3408</v>
      </c>
      <c r="AO3449" s="226" t="s">
        <v>17960</v>
      </c>
      <c r="AP3449" s="227">
        <v>2035.76</v>
      </c>
      <c r="AR3449" s="207" t="s">
        <v>17895</v>
      </c>
      <c r="AS3449" s="208">
        <v>8912.25</v>
      </c>
      <c r="AT3449" s="93"/>
      <c r="AU3449" s="199" t="s">
        <v>29659</v>
      </c>
      <c r="AV3449" s="200">
        <v>4921</v>
      </c>
      <c r="BD3449" s="263"/>
      <c r="BE3449" s="264"/>
      <c r="BJ3449" s="230" t="s">
        <v>41907</v>
      </c>
      <c r="BK3449" s="231">
        <v>4304.33</v>
      </c>
      <c r="BM3449" s="209" t="s">
        <v>10003</v>
      </c>
      <c r="BN3449" s="210">
        <v>53517.47</v>
      </c>
    </row>
    <row r="3450" spans="17:66" x14ac:dyDescent="0.55000000000000004">
      <c r="Q3450" s="224" t="s">
        <v>41367</v>
      </c>
      <c r="R3450" s="224"/>
      <c r="S3450" s="225">
        <v>133749.66</v>
      </c>
      <c r="U3450" s="203" t="s">
        <v>4771</v>
      </c>
      <c r="V3450" s="203"/>
      <c r="W3450" s="204">
        <v>10213.879999999999</v>
      </c>
      <c r="AF3450" t="s">
        <v>66722</v>
      </c>
      <c r="AG3450" s="284">
        <v>59699.94</v>
      </c>
      <c r="AI3450" s="276" t="s">
        <v>63126</v>
      </c>
      <c r="AJ3450" s="277">
        <v>7694.08</v>
      </c>
      <c r="AL3450" s="246" t="s">
        <v>57332</v>
      </c>
      <c r="AM3450" s="247">
        <v>1231764.19</v>
      </c>
      <c r="AO3450" s="226" t="s">
        <v>17965</v>
      </c>
      <c r="AP3450" s="227">
        <v>4716.96</v>
      </c>
      <c r="AR3450" s="207" t="s">
        <v>17896</v>
      </c>
      <c r="AS3450" s="208">
        <v>8000</v>
      </c>
      <c r="AT3450" s="93"/>
      <c r="AU3450" s="199" t="s">
        <v>32948</v>
      </c>
      <c r="AV3450" s="200">
        <v>7504</v>
      </c>
      <c r="BD3450" s="263"/>
      <c r="BE3450" s="264"/>
      <c r="BJ3450" s="230" t="s">
        <v>41908</v>
      </c>
      <c r="BK3450" s="231">
        <v>133749.66</v>
      </c>
      <c r="BM3450" s="209" t="s">
        <v>6824</v>
      </c>
      <c r="BN3450" s="210">
        <v>139824.28</v>
      </c>
    </row>
    <row r="3451" spans="17:66" x14ac:dyDescent="0.55000000000000004">
      <c r="Q3451" s="224" t="s">
        <v>41368</v>
      </c>
      <c r="R3451" s="224"/>
      <c r="S3451" s="225">
        <v>19314</v>
      </c>
      <c r="U3451" s="203" t="s">
        <v>3653</v>
      </c>
      <c r="V3451" s="203"/>
      <c r="W3451" s="204">
        <v>7670.36</v>
      </c>
      <c r="AF3451" t="s">
        <v>62239</v>
      </c>
      <c r="AG3451" s="284">
        <v>2501375.6800000002</v>
      </c>
      <c r="AI3451" s="276" t="s">
        <v>67496</v>
      </c>
      <c r="AJ3451" s="277">
        <v>12547.32</v>
      </c>
      <c r="AL3451" s="246" t="s">
        <v>54989</v>
      </c>
      <c r="AM3451" s="247">
        <v>-7577.05</v>
      </c>
      <c r="AO3451" s="226" t="s">
        <v>17966</v>
      </c>
      <c r="AP3451" s="227">
        <v>501.93</v>
      </c>
      <c r="AR3451" s="207" t="s">
        <v>17897</v>
      </c>
      <c r="AS3451" s="208">
        <v>43049.77</v>
      </c>
      <c r="AT3451" s="93"/>
      <c r="AU3451" s="199" t="s">
        <v>29674</v>
      </c>
      <c r="AV3451" s="200">
        <v>7504</v>
      </c>
      <c r="BD3451" s="263"/>
      <c r="BE3451" s="264"/>
      <c r="BJ3451" s="230" t="s">
        <v>41909</v>
      </c>
      <c r="BK3451" s="231">
        <v>19314</v>
      </c>
      <c r="BM3451" s="209" t="s">
        <v>6998</v>
      </c>
      <c r="BN3451" s="210">
        <v>21604</v>
      </c>
    </row>
    <row r="3452" spans="17:66" x14ac:dyDescent="0.55000000000000004">
      <c r="Q3452" s="224" t="s">
        <v>41369</v>
      </c>
      <c r="R3452" s="224"/>
      <c r="S3452" s="225">
        <v>5833</v>
      </c>
      <c r="U3452" s="203" t="s">
        <v>4774</v>
      </c>
      <c r="V3452" s="203"/>
      <c r="W3452" s="204">
        <v>758.31</v>
      </c>
      <c r="AF3452" t="s">
        <v>68757</v>
      </c>
      <c r="AG3452" s="284">
        <v>2804.44</v>
      </c>
      <c r="AI3452" s="276" t="s">
        <v>67497</v>
      </c>
      <c r="AJ3452" s="277">
        <v>814.97</v>
      </c>
      <c r="AL3452" s="246" t="s">
        <v>18213</v>
      </c>
      <c r="AM3452" s="247">
        <v>-1231764.19</v>
      </c>
      <c r="AO3452" s="226" t="s">
        <v>46784</v>
      </c>
      <c r="AP3452" s="227">
        <v>9325.5</v>
      </c>
      <c r="AR3452" s="207" t="s">
        <v>17898</v>
      </c>
      <c r="AS3452" s="208">
        <v>13910.46</v>
      </c>
      <c r="AT3452" s="93"/>
      <c r="AU3452" s="199" t="s">
        <v>14441</v>
      </c>
      <c r="AV3452" s="200">
        <v>29373.439999999999</v>
      </c>
      <c r="BD3452" s="263"/>
      <c r="BE3452" s="264"/>
      <c r="BJ3452" s="230" t="s">
        <v>41910</v>
      </c>
      <c r="BK3452" s="231">
        <v>5833</v>
      </c>
      <c r="BM3452" s="209" t="s">
        <v>7220</v>
      </c>
      <c r="BN3452" s="210">
        <v>100</v>
      </c>
    </row>
    <row r="3453" spans="17:66" x14ac:dyDescent="0.55000000000000004">
      <c r="Q3453" s="224" t="s">
        <v>41370</v>
      </c>
      <c r="R3453" s="224"/>
      <c r="S3453" s="225">
        <v>56087</v>
      </c>
      <c r="U3453" s="203" t="s">
        <v>4775</v>
      </c>
      <c r="V3453" s="203"/>
      <c r="W3453" s="204">
        <v>31895.360000000001</v>
      </c>
      <c r="AF3453" t="s">
        <v>50412</v>
      </c>
      <c r="AG3453" s="284">
        <v>13538.69</v>
      </c>
      <c r="AI3453" s="276" t="s">
        <v>66574</v>
      </c>
      <c r="AJ3453" s="277">
        <v>2465</v>
      </c>
      <c r="AL3453" s="246" t="s">
        <v>54990</v>
      </c>
      <c r="AM3453" s="247">
        <v>-1776.99</v>
      </c>
      <c r="AO3453" s="226" t="s">
        <v>48763</v>
      </c>
      <c r="AP3453" s="227">
        <v>791.21</v>
      </c>
      <c r="AR3453" s="207" t="s">
        <v>17899</v>
      </c>
      <c r="AS3453" s="208">
        <v>12276.25</v>
      </c>
      <c r="AT3453" s="93"/>
      <c r="AU3453" s="199" t="s">
        <v>14442</v>
      </c>
      <c r="AV3453" s="200">
        <v>745.89</v>
      </c>
      <c r="BD3453" s="263"/>
      <c r="BE3453" s="264"/>
      <c r="BJ3453" s="230" t="s">
        <v>41911</v>
      </c>
      <c r="BK3453" s="231">
        <v>56087</v>
      </c>
      <c r="BM3453" s="209" t="s">
        <v>7504</v>
      </c>
      <c r="BN3453" s="210">
        <v>70306.899999999994</v>
      </c>
    </row>
    <row r="3454" spans="17:66" x14ac:dyDescent="0.55000000000000004">
      <c r="Q3454" s="224" t="s">
        <v>41371</v>
      </c>
      <c r="R3454" s="224"/>
      <c r="S3454" s="225">
        <v>54892</v>
      </c>
      <c r="U3454" s="203" t="s">
        <v>3654</v>
      </c>
      <c r="V3454" s="203"/>
      <c r="W3454" s="204">
        <v>1141</v>
      </c>
      <c r="AF3454" t="s">
        <v>71677</v>
      </c>
      <c r="AG3454" s="284">
        <v>10515.19</v>
      </c>
      <c r="AI3454" s="276" t="s">
        <v>67498</v>
      </c>
      <c r="AJ3454" s="277">
        <v>7000</v>
      </c>
      <c r="AL3454" s="246" t="s">
        <v>36153</v>
      </c>
      <c r="AM3454" s="247">
        <v>1026</v>
      </c>
      <c r="AO3454" s="226" t="s">
        <v>52033</v>
      </c>
      <c r="AP3454" s="227">
        <v>1194</v>
      </c>
      <c r="AR3454" s="207" t="s">
        <v>17900</v>
      </c>
      <c r="AS3454" s="208">
        <v>9750.9</v>
      </c>
      <c r="AT3454" s="93"/>
      <c r="AU3454" s="199" t="s">
        <v>14443</v>
      </c>
      <c r="AV3454" s="200">
        <v>788</v>
      </c>
      <c r="BD3454" s="263"/>
      <c r="BE3454" s="264"/>
      <c r="BJ3454" s="230" t="s">
        <v>41912</v>
      </c>
      <c r="BK3454" s="231">
        <v>54892</v>
      </c>
      <c r="BM3454" s="209" t="s">
        <v>7906</v>
      </c>
      <c r="BN3454" s="210">
        <v>50813.93</v>
      </c>
    </row>
    <row r="3455" spans="17:66" x14ac:dyDescent="0.55000000000000004">
      <c r="Q3455" s="224" t="s">
        <v>41372</v>
      </c>
      <c r="R3455" s="224"/>
      <c r="S3455" s="225">
        <v>12372</v>
      </c>
      <c r="U3455" s="203" t="s">
        <v>4776</v>
      </c>
      <c r="V3455" s="203"/>
      <c r="W3455" s="204">
        <v>96316.37</v>
      </c>
      <c r="AF3455" t="s">
        <v>68758</v>
      </c>
      <c r="AG3455" s="284">
        <v>2498.0100000000002</v>
      </c>
      <c r="AI3455" s="276" t="s">
        <v>67499</v>
      </c>
      <c r="AJ3455" s="277">
        <v>535.49</v>
      </c>
      <c r="AL3455" s="246" t="s">
        <v>54991</v>
      </c>
      <c r="AM3455" s="247">
        <v>-0.26</v>
      </c>
      <c r="AO3455" s="226" t="s">
        <v>52034</v>
      </c>
      <c r="AP3455" s="227">
        <v>24071.54</v>
      </c>
      <c r="AR3455" s="207" t="s">
        <v>17901</v>
      </c>
      <c r="AS3455" s="208">
        <v>18000</v>
      </c>
      <c r="AT3455" s="93"/>
      <c r="AU3455" s="199" t="s">
        <v>32949</v>
      </c>
      <c r="AV3455" s="200">
        <v>13370.25</v>
      </c>
      <c r="BD3455" s="263"/>
      <c r="BE3455" s="264"/>
      <c r="BJ3455" s="230" t="s">
        <v>41913</v>
      </c>
      <c r="BK3455" s="231">
        <v>12372</v>
      </c>
      <c r="BM3455" s="209" t="s">
        <v>8146</v>
      </c>
      <c r="BN3455" s="210">
        <v>25392.39</v>
      </c>
    </row>
    <row r="3456" spans="17:66" x14ac:dyDescent="0.55000000000000004">
      <c r="Q3456" s="224" t="s">
        <v>41373</v>
      </c>
      <c r="R3456" s="224"/>
      <c r="S3456" s="225">
        <v>65849</v>
      </c>
      <c r="U3456" s="203" t="s">
        <v>4777</v>
      </c>
      <c r="V3456" s="203"/>
      <c r="W3456" s="204">
        <v>46425.36</v>
      </c>
      <c r="AF3456" t="s">
        <v>50414</v>
      </c>
      <c r="AG3456" s="284">
        <v>21425.63</v>
      </c>
      <c r="AI3456" s="276" t="s">
        <v>67500</v>
      </c>
      <c r="AJ3456" s="277">
        <v>1751.4</v>
      </c>
      <c r="AL3456" s="246" t="s">
        <v>33307</v>
      </c>
      <c r="AM3456" s="247">
        <v>-20157.16</v>
      </c>
      <c r="AO3456" s="226" t="s">
        <v>52035</v>
      </c>
      <c r="AP3456" s="227">
        <v>36500.04</v>
      </c>
      <c r="AR3456" s="207" t="s">
        <v>17902</v>
      </c>
      <c r="AS3456" s="208">
        <v>34778.42</v>
      </c>
      <c r="AT3456" s="93"/>
      <c r="AU3456" s="199" t="s">
        <v>32950</v>
      </c>
      <c r="AV3456" s="200">
        <v>2988.37</v>
      </c>
      <c r="BD3456" s="263"/>
      <c r="BE3456" s="264"/>
      <c r="BJ3456" s="230" t="s">
        <v>41914</v>
      </c>
      <c r="BK3456" s="231">
        <v>65849</v>
      </c>
      <c r="BM3456" s="209" t="s">
        <v>8427</v>
      </c>
      <c r="BN3456" s="210">
        <v>74652.509999999995</v>
      </c>
    </row>
    <row r="3457" spans="17:66" x14ac:dyDescent="0.55000000000000004">
      <c r="Q3457" s="224" t="s">
        <v>41374</v>
      </c>
      <c r="R3457" s="224"/>
      <c r="S3457" s="225">
        <v>21530</v>
      </c>
      <c r="U3457" s="203" t="s">
        <v>4869</v>
      </c>
      <c r="V3457" s="203"/>
      <c r="W3457" s="204">
        <v>7154</v>
      </c>
      <c r="AF3457" t="s">
        <v>62488</v>
      </c>
      <c r="AG3457" s="284">
        <v>29906.01</v>
      </c>
      <c r="AI3457" s="276" t="s">
        <v>58235</v>
      </c>
      <c r="AJ3457" s="277">
        <v>53483.51</v>
      </c>
      <c r="AL3457" s="246" t="s">
        <v>52063</v>
      </c>
      <c r="AM3457" s="247">
        <v>804</v>
      </c>
      <c r="AO3457" s="226" t="s">
        <v>52036</v>
      </c>
      <c r="AP3457" s="227">
        <v>24733.360000000001</v>
      </c>
      <c r="AR3457" s="207" t="s">
        <v>17903</v>
      </c>
      <c r="AS3457" s="208">
        <v>402552.68</v>
      </c>
      <c r="AT3457" s="93"/>
      <c r="AU3457" s="199" t="s">
        <v>32951</v>
      </c>
      <c r="AV3457" s="200">
        <v>804.9</v>
      </c>
      <c r="BD3457" s="263"/>
      <c r="BE3457" s="264"/>
      <c r="BJ3457" s="230" t="s">
        <v>41915</v>
      </c>
      <c r="BK3457" s="231">
        <v>21530</v>
      </c>
      <c r="BM3457" s="209" t="s">
        <v>8808</v>
      </c>
      <c r="BN3457" s="210">
        <v>7781</v>
      </c>
    </row>
    <row r="3458" spans="17:66" x14ac:dyDescent="0.55000000000000004">
      <c r="Q3458" s="224" t="s">
        <v>41375</v>
      </c>
      <c r="R3458" s="224"/>
      <c r="S3458" s="225">
        <v>16124.09</v>
      </c>
      <c r="U3458" s="203" t="s">
        <v>4779</v>
      </c>
      <c r="V3458" s="203"/>
      <c r="W3458" s="204">
        <v>54602</v>
      </c>
      <c r="AF3458" t="s">
        <v>68763</v>
      </c>
      <c r="AG3458" s="284">
        <v>4596.5200000000004</v>
      </c>
      <c r="AI3458" s="276" t="s">
        <v>67501</v>
      </c>
      <c r="AJ3458" s="277">
        <v>1274.6300000000001</v>
      </c>
      <c r="AL3458" s="246" t="s">
        <v>52064</v>
      </c>
      <c r="AM3458" s="247">
        <v>1891.5</v>
      </c>
      <c r="AO3458" s="226" t="s">
        <v>52037</v>
      </c>
      <c r="AP3458" s="227">
        <v>21810</v>
      </c>
      <c r="AR3458" s="207" t="s">
        <v>17904</v>
      </c>
      <c r="AS3458" s="208">
        <v>48000</v>
      </c>
      <c r="AT3458" s="93"/>
      <c r="AU3458" s="199" t="s">
        <v>32952</v>
      </c>
      <c r="AV3458" s="200">
        <v>116717.48</v>
      </c>
      <c r="BD3458" s="263"/>
      <c r="BE3458" s="264"/>
      <c r="BJ3458" s="230" t="s">
        <v>41916</v>
      </c>
      <c r="BK3458" s="231">
        <v>16124.09</v>
      </c>
      <c r="BM3458" s="209" t="s">
        <v>9096</v>
      </c>
      <c r="BN3458" s="210">
        <v>62260.15</v>
      </c>
    </row>
    <row r="3459" spans="17:66" x14ac:dyDescent="0.55000000000000004">
      <c r="Q3459" s="224" t="s">
        <v>41376</v>
      </c>
      <c r="R3459" s="224"/>
      <c r="S3459" s="225">
        <v>56705</v>
      </c>
      <c r="U3459" s="203" t="s">
        <v>3655</v>
      </c>
      <c r="V3459" s="203"/>
      <c r="W3459" s="204">
        <v>12581.37</v>
      </c>
      <c r="AF3459" t="s">
        <v>66724</v>
      </c>
      <c r="AG3459" s="284">
        <v>44001.95</v>
      </c>
      <c r="AI3459" s="276" t="s">
        <v>70505</v>
      </c>
      <c r="AJ3459" s="277">
        <v>950</v>
      </c>
      <c r="AL3459" s="246" t="s">
        <v>33308</v>
      </c>
      <c r="AM3459" s="247">
        <v>-972.25</v>
      </c>
      <c r="AO3459" s="226" t="s">
        <v>48764</v>
      </c>
      <c r="AP3459" s="227">
        <v>6704.33</v>
      </c>
      <c r="AR3459" s="207" t="s">
        <v>17905</v>
      </c>
      <c r="AS3459" s="208">
        <v>6000</v>
      </c>
      <c r="AT3459" s="93"/>
      <c r="AU3459" s="199" t="s">
        <v>14444</v>
      </c>
      <c r="AV3459" s="200">
        <v>29373.439999999999</v>
      </c>
      <c r="BD3459" s="263"/>
      <c r="BE3459" s="264"/>
      <c r="BJ3459" s="230" t="s">
        <v>41917</v>
      </c>
      <c r="BK3459" s="231">
        <v>56705</v>
      </c>
      <c r="BM3459" s="209" t="s">
        <v>9407</v>
      </c>
      <c r="BN3459" s="210">
        <v>715328.9</v>
      </c>
    </row>
    <row r="3460" spans="17:66" x14ac:dyDescent="0.55000000000000004">
      <c r="Q3460" s="224" t="s">
        <v>41377</v>
      </c>
      <c r="R3460" s="224"/>
      <c r="S3460" s="225">
        <v>4306</v>
      </c>
      <c r="U3460" s="203" t="s">
        <v>4870</v>
      </c>
      <c r="V3460" s="203"/>
      <c r="W3460" s="204">
        <v>5689</v>
      </c>
      <c r="AF3460" t="s">
        <v>70201</v>
      </c>
      <c r="AG3460" s="284">
        <v>14603.64</v>
      </c>
      <c r="AI3460" s="276" t="s">
        <v>60362</v>
      </c>
      <c r="AJ3460" s="277">
        <v>13927.23</v>
      </c>
      <c r="AL3460" s="246" t="s">
        <v>33309</v>
      </c>
      <c r="AM3460" s="247">
        <v>-412.05</v>
      </c>
      <c r="AO3460" s="226" t="s">
        <v>52038</v>
      </c>
      <c r="AP3460" s="227">
        <v>21050.880000000001</v>
      </c>
      <c r="AR3460" s="207" t="s">
        <v>17906</v>
      </c>
      <c r="AS3460" s="208">
        <v>19616.310000000001</v>
      </c>
      <c r="AT3460" s="93"/>
      <c r="AU3460" s="199" t="s">
        <v>14445</v>
      </c>
      <c r="AV3460" s="200">
        <v>745.89</v>
      </c>
      <c r="BD3460" s="263"/>
      <c r="BE3460" s="264"/>
      <c r="BJ3460" s="230" t="s">
        <v>41918</v>
      </c>
      <c r="BK3460" s="231">
        <v>4306</v>
      </c>
      <c r="BM3460" s="209" t="s">
        <v>10981</v>
      </c>
      <c r="BN3460" s="210">
        <v>5137.84</v>
      </c>
    </row>
    <row r="3461" spans="17:66" x14ac:dyDescent="0.55000000000000004">
      <c r="Q3461" s="224" t="s">
        <v>41378</v>
      </c>
      <c r="R3461" s="224"/>
      <c r="S3461" s="225">
        <v>41066</v>
      </c>
      <c r="U3461" s="203" t="s">
        <v>4784</v>
      </c>
      <c r="V3461" s="203"/>
      <c r="W3461" s="204">
        <v>11064.9</v>
      </c>
      <c r="AF3461" t="s">
        <v>71678</v>
      </c>
      <c r="AG3461" s="284">
        <v>7098.66</v>
      </c>
      <c r="AI3461" s="276" t="s">
        <v>60363</v>
      </c>
      <c r="AJ3461" s="277">
        <v>1065.4000000000001</v>
      </c>
      <c r="AL3461" s="246" t="s">
        <v>34807</v>
      </c>
      <c r="AM3461" s="247">
        <v>18845.96</v>
      </c>
      <c r="AO3461" s="226" t="s">
        <v>52039</v>
      </c>
      <c r="AP3461" s="227">
        <v>2584.1999999999998</v>
      </c>
      <c r="AR3461" s="207" t="s">
        <v>17907</v>
      </c>
      <c r="AS3461" s="208">
        <v>108211.76</v>
      </c>
      <c r="AT3461" s="93"/>
      <c r="AU3461" s="199" t="s">
        <v>14446</v>
      </c>
      <c r="AV3461" s="200">
        <v>788</v>
      </c>
      <c r="BD3461" s="263"/>
      <c r="BE3461" s="264"/>
      <c r="BJ3461" s="230" t="s">
        <v>41919</v>
      </c>
      <c r="BK3461" s="231">
        <v>41066</v>
      </c>
      <c r="BM3461" s="209" t="s">
        <v>9686</v>
      </c>
      <c r="BN3461" s="210">
        <v>12371.45</v>
      </c>
    </row>
    <row r="3462" spans="17:66" x14ac:dyDescent="0.55000000000000004">
      <c r="Q3462" s="224" t="s">
        <v>41379</v>
      </c>
      <c r="R3462" s="224"/>
      <c r="S3462" s="225">
        <v>3229.5</v>
      </c>
      <c r="U3462" s="203" t="s">
        <v>4871</v>
      </c>
      <c r="V3462" s="203"/>
      <c r="W3462" s="204">
        <v>4365.46</v>
      </c>
      <c r="AF3462" t="s">
        <v>71679</v>
      </c>
      <c r="AG3462">
        <v>614.05999999999995</v>
      </c>
      <c r="AI3462" s="276" t="s">
        <v>60364</v>
      </c>
      <c r="AJ3462" s="277">
        <v>3409.53</v>
      </c>
      <c r="AL3462" s="246" t="s">
        <v>60299</v>
      </c>
      <c r="AM3462" s="247">
        <v>168929.84</v>
      </c>
      <c r="AO3462" s="226" t="s">
        <v>48765</v>
      </c>
      <c r="AP3462" s="227">
        <v>9080.26</v>
      </c>
      <c r="AR3462" s="207" t="s">
        <v>17908</v>
      </c>
      <c r="AS3462" s="208">
        <v>2030.75</v>
      </c>
      <c r="AT3462" s="93"/>
      <c r="AU3462" s="199" t="s">
        <v>29760</v>
      </c>
      <c r="AV3462" s="200">
        <v>13370.25</v>
      </c>
      <c r="BD3462" s="263"/>
      <c r="BE3462" s="264"/>
      <c r="BJ3462" s="230" t="s">
        <v>41920</v>
      </c>
      <c r="BK3462" s="231">
        <v>3229.5</v>
      </c>
      <c r="BM3462" s="209" t="s">
        <v>12273</v>
      </c>
      <c r="BN3462" s="210">
        <v>10450</v>
      </c>
    </row>
    <row r="3463" spans="17:66" x14ac:dyDescent="0.55000000000000004">
      <c r="Q3463" s="224" t="s">
        <v>41380</v>
      </c>
      <c r="R3463" s="224"/>
      <c r="S3463" s="225">
        <v>46483</v>
      </c>
      <c r="U3463" s="203" t="s">
        <v>4875</v>
      </c>
      <c r="V3463" s="203"/>
      <c r="W3463" s="204">
        <v>591.26</v>
      </c>
      <c r="AF3463" t="s">
        <v>61596</v>
      </c>
      <c r="AG3463" s="284">
        <v>5266.87</v>
      </c>
      <c r="AI3463" s="276" t="s">
        <v>67502</v>
      </c>
      <c r="AJ3463" s="277">
        <v>123.95</v>
      </c>
      <c r="AL3463" s="246" t="s">
        <v>18221</v>
      </c>
      <c r="AM3463" s="247">
        <v>-5898.62</v>
      </c>
      <c r="AO3463" s="226" t="s">
        <v>47881</v>
      </c>
      <c r="AP3463" s="227">
        <v>5500</v>
      </c>
      <c r="AR3463" s="207" t="s">
        <v>17909</v>
      </c>
      <c r="AS3463" s="208">
        <v>3000</v>
      </c>
      <c r="AT3463" s="93"/>
      <c r="AU3463" s="199" t="s">
        <v>29763</v>
      </c>
      <c r="AV3463" s="200">
        <v>2988.37</v>
      </c>
      <c r="BD3463" s="263"/>
      <c r="BE3463" s="264"/>
      <c r="BJ3463" s="230" t="s">
        <v>41921</v>
      </c>
      <c r="BK3463" s="231">
        <v>46483</v>
      </c>
      <c r="BM3463" s="209" t="s">
        <v>12020</v>
      </c>
      <c r="BN3463" s="210">
        <v>76424.38</v>
      </c>
    </row>
    <row r="3464" spans="17:66" x14ac:dyDescent="0.55000000000000004">
      <c r="Q3464" s="224" t="s">
        <v>41381</v>
      </c>
      <c r="R3464" s="224"/>
      <c r="S3464" s="225">
        <v>19600</v>
      </c>
      <c r="U3464" s="203" t="s">
        <v>4878</v>
      </c>
      <c r="V3464" s="203"/>
      <c r="W3464" s="204">
        <v>2708.36</v>
      </c>
      <c r="AF3464" t="s">
        <v>71680</v>
      </c>
      <c r="AG3464" s="284">
        <v>5216.68</v>
      </c>
      <c r="AI3464" s="276" t="s">
        <v>61955</v>
      </c>
      <c r="AJ3464" s="277">
        <v>8300.7000000000007</v>
      </c>
      <c r="AL3464" s="246" t="s">
        <v>18222</v>
      </c>
      <c r="AM3464" s="247">
        <v>-165909.46</v>
      </c>
      <c r="AO3464" s="226" t="s">
        <v>36141</v>
      </c>
      <c r="AP3464" s="227">
        <v>1200</v>
      </c>
      <c r="AR3464" s="207" t="s">
        <v>17910</v>
      </c>
      <c r="AS3464" s="208">
        <v>2000</v>
      </c>
      <c r="AT3464" s="93"/>
      <c r="AU3464" s="199" t="s">
        <v>29767</v>
      </c>
      <c r="AV3464" s="200">
        <v>804.9</v>
      </c>
      <c r="BD3464" s="263"/>
      <c r="BE3464" s="264"/>
      <c r="BJ3464" s="230" t="s">
        <v>41922</v>
      </c>
      <c r="BK3464" s="231">
        <v>19600</v>
      </c>
      <c r="BM3464" s="209" t="s">
        <v>10004</v>
      </c>
      <c r="BN3464" s="210">
        <v>1272447.73</v>
      </c>
    </row>
    <row r="3465" spans="17:66" x14ac:dyDescent="0.55000000000000004">
      <c r="Q3465" s="224" t="s">
        <v>41382</v>
      </c>
      <c r="R3465" s="224"/>
      <c r="S3465" s="225">
        <v>285137</v>
      </c>
      <c r="U3465" s="203" t="s">
        <v>4879</v>
      </c>
      <c r="V3465" s="203"/>
      <c r="W3465" s="204">
        <v>7263</v>
      </c>
      <c r="AF3465" t="s">
        <v>34125</v>
      </c>
      <c r="AG3465" s="284">
        <v>21161.46</v>
      </c>
      <c r="AI3465" s="276" t="s">
        <v>58237</v>
      </c>
      <c r="AJ3465" s="277">
        <v>9627.35</v>
      </c>
      <c r="AL3465" s="246" t="s">
        <v>18223</v>
      </c>
      <c r="AM3465" s="247">
        <v>-220.16</v>
      </c>
      <c r="AO3465" s="226" t="s">
        <v>48766</v>
      </c>
      <c r="AP3465" s="227">
        <v>394.01</v>
      </c>
      <c r="AR3465" s="207" t="s">
        <v>17911</v>
      </c>
      <c r="AS3465" s="208">
        <v>46232.959999999999</v>
      </c>
      <c r="AT3465" s="93"/>
      <c r="AU3465" s="199" t="s">
        <v>29770</v>
      </c>
      <c r="AV3465" s="200">
        <v>116717.48</v>
      </c>
      <c r="BD3465" s="263"/>
      <c r="BE3465" s="264"/>
      <c r="BJ3465" s="230" t="s">
        <v>41923</v>
      </c>
      <c r="BK3465" s="231">
        <v>285137</v>
      </c>
      <c r="BM3465" s="209" t="s">
        <v>6825</v>
      </c>
      <c r="BN3465" s="210">
        <v>22831</v>
      </c>
    </row>
    <row r="3466" spans="17:66" x14ac:dyDescent="0.55000000000000004">
      <c r="Q3466" s="224" t="s">
        <v>41383</v>
      </c>
      <c r="R3466" s="224"/>
      <c r="S3466" s="225">
        <v>7539</v>
      </c>
      <c r="U3466" s="203" t="s">
        <v>4882</v>
      </c>
      <c r="V3466" s="203"/>
      <c r="W3466" s="204">
        <v>1478</v>
      </c>
      <c r="AF3466" t="s">
        <v>35673</v>
      </c>
      <c r="AG3466" s="284">
        <v>11854</v>
      </c>
      <c r="AI3466" s="276" t="s">
        <v>58238</v>
      </c>
      <c r="AJ3466" s="277">
        <v>636.65</v>
      </c>
      <c r="AL3466" s="246" t="s">
        <v>18224</v>
      </c>
      <c r="AM3466" s="247">
        <v>3098.04</v>
      </c>
      <c r="AO3466" s="226" t="s">
        <v>48767</v>
      </c>
      <c r="AP3466" s="227">
        <v>529.98</v>
      </c>
      <c r="AR3466" s="207" t="s">
        <v>17912</v>
      </c>
      <c r="AS3466" s="208">
        <v>350</v>
      </c>
      <c r="AT3466" s="93"/>
      <c r="AU3466" s="199" t="s">
        <v>32953</v>
      </c>
      <c r="AV3466" s="200">
        <v>21.6</v>
      </c>
      <c r="BD3466" s="263"/>
      <c r="BE3466" s="264"/>
      <c r="BJ3466" s="230" t="s">
        <v>41924</v>
      </c>
      <c r="BK3466" s="231">
        <v>7539</v>
      </c>
      <c r="BM3466" s="209" t="s">
        <v>6999</v>
      </c>
      <c r="BN3466" s="210">
        <v>460</v>
      </c>
    </row>
    <row r="3467" spans="17:66" x14ac:dyDescent="0.55000000000000004">
      <c r="Q3467" s="224" t="s">
        <v>41384</v>
      </c>
      <c r="R3467" s="224"/>
      <c r="S3467" s="225">
        <v>47211</v>
      </c>
      <c r="U3467" s="203" t="s">
        <v>3656</v>
      </c>
      <c r="V3467" s="203"/>
      <c r="W3467" s="204">
        <v>70880.62</v>
      </c>
      <c r="AF3467" t="s">
        <v>34130</v>
      </c>
      <c r="AG3467" s="284">
        <v>3150</v>
      </c>
      <c r="AI3467" s="276" t="s">
        <v>67503</v>
      </c>
      <c r="AJ3467" s="277">
        <v>11156.56</v>
      </c>
      <c r="AL3467" s="246" t="s">
        <v>54992</v>
      </c>
      <c r="AM3467" s="247">
        <v>-0.36</v>
      </c>
      <c r="AO3467" s="226" t="s">
        <v>49768</v>
      </c>
      <c r="AP3467" s="227">
        <v>4591.68</v>
      </c>
      <c r="AR3467" s="207" t="s">
        <v>17913</v>
      </c>
      <c r="AS3467" s="208">
        <v>162.80000000000001</v>
      </c>
      <c r="AT3467" s="93"/>
      <c r="AU3467" s="199" t="s">
        <v>32954</v>
      </c>
      <c r="AV3467" s="200">
        <v>566.5</v>
      </c>
      <c r="BD3467" s="263"/>
      <c r="BE3467" s="264"/>
      <c r="BJ3467" s="230" t="s">
        <v>41925</v>
      </c>
      <c r="BK3467" s="231">
        <v>47211</v>
      </c>
      <c r="BM3467" s="209" t="s">
        <v>7221</v>
      </c>
      <c r="BN3467" s="210">
        <v>821</v>
      </c>
    </row>
    <row r="3468" spans="17:66" x14ac:dyDescent="0.55000000000000004">
      <c r="Q3468" s="224" t="s">
        <v>41385</v>
      </c>
      <c r="R3468" s="224"/>
      <c r="S3468" s="225">
        <v>17232</v>
      </c>
      <c r="U3468" s="203" t="s">
        <v>4886</v>
      </c>
      <c r="V3468" s="203"/>
      <c r="W3468" s="204">
        <v>882.81</v>
      </c>
      <c r="AF3468" t="s">
        <v>34131</v>
      </c>
      <c r="AG3468" s="284">
        <v>11086.6</v>
      </c>
      <c r="AI3468" s="276" t="s">
        <v>61374</v>
      </c>
      <c r="AJ3468" s="277">
        <v>3644.84</v>
      </c>
      <c r="AL3468" s="246" t="s">
        <v>40201</v>
      </c>
      <c r="AM3468" s="247">
        <v>98315.38</v>
      </c>
      <c r="AO3468" s="226" t="s">
        <v>49769</v>
      </c>
      <c r="AP3468" s="227">
        <v>351.32</v>
      </c>
      <c r="AR3468" s="207" t="s">
        <v>17914</v>
      </c>
      <c r="AS3468" s="208">
        <v>25049.83</v>
      </c>
      <c r="AT3468" s="93"/>
      <c r="AU3468" s="199" t="s">
        <v>32955</v>
      </c>
      <c r="AV3468" s="200">
        <v>140.22</v>
      </c>
      <c r="BD3468" s="263"/>
      <c r="BE3468" s="264"/>
      <c r="BJ3468" s="230" t="s">
        <v>41926</v>
      </c>
      <c r="BK3468" s="231">
        <v>17232</v>
      </c>
      <c r="BM3468" s="209" t="s">
        <v>7505</v>
      </c>
      <c r="BN3468" s="210">
        <v>14462.51</v>
      </c>
    </row>
    <row r="3469" spans="17:66" x14ac:dyDescent="0.55000000000000004">
      <c r="Q3469" s="224" t="s">
        <v>41386</v>
      </c>
      <c r="R3469" s="224"/>
      <c r="S3469" s="225">
        <v>14001</v>
      </c>
      <c r="U3469" s="203" t="s">
        <v>4787</v>
      </c>
      <c r="V3469" s="203"/>
      <c r="W3469" s="204">
        <v>403205.99</v>
      </c>
      <c r="AF3469" t="s">
        <v>34132</v>
      </c>
      <c r="AG3469" s="284">
        <v>3371.54</v>
      </c>
      <c r="AI3469" s="276" t="s">
        <v>60366</v>
      </c>
      <c r="AJ3469" s="277">
        <v>18176.099999999999</v>
      </c>
      <c r="AL3469" s="246" t="s">
        <v>59002</v>
      </c>
      <c r="AM3469" s="247">
        <v>972.45</v>
      </c>
      <c r="AO3469" s="226" t="s">
        <v>44628</v>
      </c>
      <c r="AP3469" s="227">
        <v>7000</v>
      </c>
      <c r="AR3469" s="207" t="s">
        <v>17915</v>
      </c>
      <c r="AS3469" s="208">
        <v>29464.47</v>
      </c>
      <c r="AT3469" s="93"/>
      <c r="AU3469" s="199" t="s">
        <v>32956</v>
      </c>
      <c r="AV3469" s="200">
        <v>3649.79</v>
      </c>
      <c r="BD3469" s="263"/>
      <c r="BE3469" s="264"/>
      <c r="BJ3469" s="230" t="s">
        <v>41927</v>
      </c>
      <c r="BK3469" s="231">
        <v>14001</v>
      </c>
      <c r="BM3469" s="209" t="s">
        <v>7907</v>
      </c>
      <c r="BN3469" s="210">
        <v>1368</v>
      </c>
    </row>
    <row r="3470" spans="17:66" x14ac:dyDescent="0.55000000000000004">
      <c r="Q3470" s="224" t="s">
        <v>41387</v>
      </c>
      <c r="R3470" s="224"/>
      <c r="S3470" s="225">
        <v>841064.94</v>
      </c>
      <c r="U3470" s="203" t="s">
        <v>4788</v>
      </c>
      <c r="V3470" s="203"/>
      <c r="W3470" s="204">
        <v>3077.46</v>
      </c>
      <c r="AF3470" t="s">
        <v>34133</v>
      </c>
      <c r="AG3470" s="284">
        <v>10890.6</v>
      </c>
      <c r="AI3470" s="276" t="s">
        <v>60367</v>
      </c>
      <c r="AJ3470" s="277">
        <v>1390.36</v>
      </c>
      <c r="AL3470" s="246" t="s">
        <v>38997</v>
      </c>
      <c r="AM3470" s="247">
        <v>30100</v>
      </c>
      <c r="AO3470" s="226" t="s">
        <v>44629</v>
      </c>
      <c r="AP3470" s="227">
        <v>535.5</v>
      </c>
      <c r="AR3470" s="207" t="s">
        <v>17916</v>
      </c>
      <c r="AS3470" s="208">
        <v>5451.38</v>
      </c>
      <c r="AT3470" s="93"/>
      <c r="AU3470" s="199" t="s">
        <v>32957</v>
      </c>
      <c r="AV3470" s="200">
        <v>21.6</v>
      </c>
      <c r="BD3470" s="263"/>
      <c r="BE3470" s="264"/>
      <c r="BJ3470" s="230" t="s">
        <v>41928</v>
      </c>
      <c r="BK3470" s="231">
        <v>841064.94</v>
      </c>
      <c r="BM3470" s="209" t="s">
        <v>8147</v>
      </c>
      <c r="BN3470" s="210">
        <v>1320</v>
      </c>
    </row>
    <row r="3471" spans="17:66" x14ac:dyDescent="0.55000000000000004">
      <c r="Q3471" s="224" t="s">
        <v>41388</v>
      </c>
      <c r="R3471" s="224"/>
      <c r="S3471" s="225">
        <v>26925</v>
      </c>
      <c r="U3471" s="203" t="s">
        <v>4790</v>
      </c>
      <c r="V3471" s="203"/>
      <c r="W3471" s="204">
        <v>8121.45</v>
      </c>
      <c r="AF3471" t="s">
        <v>35674</v>
      </c>
      <c r="AG3471" s="284">
        <v>5396.32</v>
      </c>
      <c r="AI3471" s="276" t="s">
        <v>60368</v>
      </c>
      <c r="AJ3471" s="277">
        <v>4616.26</v>
      </c>
      <c r="AL3471" s="246" t="s">
        <v>40202</v>
      </c>
      <c r="AM3471" s="247">
        <v>33910.769999999997</v>
      </c>
      <c r="AO3471" s="226" t="s">
        <v>44630</v>
      </c>
      <c r="AP3471" s="227">
        <v>127987.5</v>
      </c>
      <c r="AR3471" s="207" t="s">
        <v>17917</v>
      </c>
      <c r="AS3471" s="208">
        <v>9551.31</v>
      </c>
      <c r="AT3471" s="93"/>
      <c r="AU3471" s="199" t="s">
        <v>29805</v>
      </c>
      <c r="AV3471" s="200">
        <v>566.5</v>
      </c>
      <c r="BD3471" s="263"/>
      <c r="BE3471" s="264"/>
      <c r="BJ3471" s="230" t="s">
        <v>41929</v>
      </c>
      <c r="BK3471" s="231">
        <v>26925</v>
      </c>
      <c r="BM3471" s="209" t="s">
        <v>8428</v>
      </c>
      <c r="BN3471" s="210">
        <v>2283</v>
      </c>
    </row>
    <row r="3472" spans="17:66" x14ac:dyDescent="0.55000000000000004">
      <c r="Q3472" s="224" t="s">
        <v>41389</v>
      </c>
      <c r="R3472" s="224"/>
      <c r="S3472" s="225">
        <v>75402</v>
      </c>
      <c r="U3472" s="203" t="s">
        <v>4892</v>
      </c>
      <c r="V3472" s="203"/>
      <c r="W3472" s="204">
        <v>5038.0200000000004</v>
      </c>
      <c r="AF3472" t="s">
        <v>34134</v>
      </c>
      <c r="AG3472" s="284">
        <v>39537.269999999997</v>
      </c>
      <c r="AI3472" s="276" t="s">
        <v>52294</v>
      </c>
      <c r="AJ3472" s="277">
        <v>232234.8</v>
      </c>
      <c r="AL3472" s="246" t="s">
        <v>42301</v>
      </c>
      <c r="AM3472" s="247">
        <v>3390</v>
      </c>
      <c r="AO3472" s="226" t="s">
        <v>44631</v>
      </c>
      <c r="AP3472" s="227">
        <v>9791.07</v>
      </c>
      <c r="AR3472" s="207" t="s">
        <v>17918</v>
      </c>
      <c r="AS3472" s="208">
        <v>8000</v>
      </c>
      <c r="AT3472" s="93"/>
      <c r="AU3472" s="199" t="s">
        <v>29806</v>
      </c>
      <c r="AV3472" s="200">
        <v>140.22</v>
      </c>
      <c r="BD3472" s="263"/>
      <c r="BE3472" s="264"/>
      <c r="BJ3472" s="230" t="s">
        <v>41930</v>
      </c>
      <c r="BK3472" s="231">
        <v>75402</v>
      </c>
      <c r="BM3472" s="209" t="s">
        <v>8809</v>
      </c>
      <c r="BN3472" s="210">
        <v>2000</v>
      </c>
    </row>
    <row r="3473" spans="17:66" x14ac:dyDescent="0.55000000000000004">
      <c r="Q3473" s="224" t="s">
        <v>41390</v>
      </c>
      <c r="R3473" s="224"/>
      <c r="S3473" s="225">
        <v>11841.5</v>
      </c>
      <c r="U3473" s="203" t="s">
        <v>4791</v>
      </c>
      <c r="V3473" s="203"/>
      <c r="W3473" s="204">
        <v>56757</v>
      </c>
      <c r="AF3473" t="s">
        <v>47270</v>
      </c>
      <c r="AG3473" s="284">
        <v>521126.07</v>
      </c>
      <c r="AI3473" s="276" t="s">
        <v>46878</v>
      </c>
      <c r="AJ3473" s="277">
        <v>17765.2</v>
      </c>
      <c r="AL3473" s="246" t="s">
        <v>58489</v>
      </c>
      <c r="AM3473" s="247">
        <v>508.5</v>
      </c>
      <c r="AO3473" s="226" t="s">
        <v>17993</v>
      </c>
      <c r="AP3473" s="227">
        <v>12993.14</v>
      </c>
      <c r="AR3473" s="207" t="s">
        <v>17919</v>
      </c>
      <c r="AS3473" s="208">
        <v>24400</v>
      </c>
      <c r="AT3473" s="93"/>
      <c r="AU3473" s="199" t="s">
        <v>29808</v>
      </c>
      <c r="AV3473" s="200">
        <v>3649.79</v>
      </c>
      <c r="BD3473" s="263"/>
      <c r="BE3473" s="264"/>
      <c r="BJ3473" s="230" t="s">
        <v>41931</v>
      </c>
      <c r="BK3473" s="231">
        <v>11841.5</v>
      </c>
      <c r="BM3473" s="209" t="s">
        <v>9097</v>
      </c>
      <c r="BN3473" s="210">
        <v>11715.06</v>
      </c>
    </row>
    <row r="3474" spans="17:66" x14ac:dyDescent="0.55000000000000004">
      <c r="Q3474" s="224" t="s">
        <v>41391</v>
      </c>
      <c r="R3474" s="224"/>
      <c r="S3474" s="225">
        <v>1041966</v>
      </c>
      <c r="U3474" s="203" t="s">
        <v>4792</v>
      </c>
      <c r="V3474" s="203"/>
      <c r="W3474" s="204">
        <v>14582.24</v>
      </c>
      <c r="AF3474" t="s">
        <v>42930</v>
      </c>
      <c r="AG3474">
        <v>282.07</v>
      </c>
      <c r="AI3474" s="276" t="s">
        <v>63127</v>
      </c>
      <c r="AJ3474" s="277">
        <v>212500</v>
      </c>
      <c r="AL3474" s="246" t="s">
        <v>40203</v>
      </c>
      <c r="AM3474" s="247">
        <v>156843.76999999999</v>
      </c>
      <c r="AO3474" s="226" t="s">
        <v>52040</v>
      </c>
      <c r="AP3474" s="227">
        <v>546.69000000000005</v>
      </c>
      <c r="AR3474" s="207" t="s">
        <v>17920</v>
      </c>
      <c r="AS3474" s="208">
        <v>19900</v>
      </c>
      <c r="AT3474" s="93"/>
      <c r="AU3474" s="199" t="s">
        <v>14447</v>
      </c>
      <c r="AV3474" s="200">
        <v>12645</v>
      </c>
      <c r="BD3474" s="263"/>
      <c r="BE3474" s="264"/>
      <c r="BJ3474" s="230" t="s">
        <v>41932</v>
      </c>
      <c r="BK3474" s="231">
        <v>1041966</v>
      </c>
      <c r="BM3474" s="209" t="s">
        <v>9408</v>
      </c>
      <c r="BN3474" s="210">
        <v>41872</v>
      </c>
    </row>
    <row r="3475" spans="17:66" x14ac:dyDescent="0.55000000000000004">
      <c r="Q3475" s="224" t="s">
        <v>41392</v>
      </c>
      <c r="R3475" s="224"/>
      <c r="S3475" s="225">
        <v>50016</v>
      </c>
      <c r="U3475" s="203" t="s">
        <v>4893</v>
      </c>
      <c r="V3475" s="203"/>
      <c r="W3475" s="204">
        <v>824.26</v>
      </c>
      <c r="AF3475" t="s">
        <v>59219</v>
      </c>
      <c r="AG3475" s="284">
        <v>110520.69</v>
      </c>
      <c r="AI3475" s="276" t="s">
        <v>40247</v>
      </c>
      <c r="AJ3475" s="277">
        <v>54859.56</v>
      </c>
      <c r="AL3475" s="246" t="s">
        <v>42302</v>
      </c>
      <c r="AM3475" s="247">
        <v>121272</v>
      </c>
      <c r="AO3475" s="226" t="s">
        <v>52041</v>
      </c>
      <c r="AP3475" s="227">
        <v>227.6</v>
      </c>
      <c r="AR3475" s="207" t="s">
        <v>17921</v>
      </c>
      <c r="AS3475" s="208">
        <v>650</v>
      </c>
      <c r="AT3475" s="93"/>
      <c r="AU3475" s="199" t="s">
        <v>14448</v>
      </c>
      <c r="AV3475" s="200">
        <v>801851.99</v>
      </c>
      <c r="BD3475" s="263"/>
      <c r="BE3475" s="264"/>
      <c r="BJ3475" s="230" t="s">
        <v>41933</v>
      </c>
      <c r="BK3475" s="231">
        <v>50016</v>
      </c>
      <c r="BM3475" s="209" t="s">
        <v>10982</v>
      </c>
      <c r="BN3475" s="210">
        <v>2049</v>
      </c>
    </row>
    <row r="3476" spans="17:66" x14ac:dyDescent="0.55000000000000004">
      <c r="Q3476" s="224" t="s">
        <v>41393</v>
      </c>
      <c r="R3476" s="224"/>
      <c r="S3476" s="225">
        <v>2205837</v>
      </c>
      <c r="U3476" s="203" t="s">
        <v>4897</v>
      </c>
      <c r="V3476" s="203"/>
      <c r="W3476" s="204">
        <v>581.91</v>
      </c>
      <c r="AF3476" t="s">
        <v>35676</v>
      </c>
      <c r="AG3476" s="284">
        <v>995512.57</v>
      </c>
      <c r="AI3476" s="276" t="s">
        <v>39111</v>
      </c>
      <c r="AJ3476" s="277">
        <v>12500</v>
      </c>
      <c r="AL3476" s="246" t="s">
        <v>63088</v>
      </c>
      <c r="AM3476" s="247">
        <v>112961.03</v>
      </c>
      <c r="AO3476" s="226" t="s">
        <v>52042</v>
      </c>
      <c r="AP3476" s="227">
        <v>2164.02</v>
      </c>
      <c r="AR3476" s="207" t="s">
        <v>17922</v>
      </c>
      <c r="AS3476" s="208">
        <v>41514</v>
      </c>
      <c r="AT3476" s="93"/>
      <c r="AU3476" s="199" t="s">
        <v>14449</v>
      </c>
      <c r="AV3476" s="200">
        <v>12505.17</v>
      </c>
      <c r="BD3476" s="263"/>
      <c r="BE3476" s="264"/>
      <c r="BJ3476" s="230" t="s">
        <v>41934</v>
      </c>
      <c r="BK3476" s="231">
        <v>2205837</v>
      </c>
      <c r="BM3476" s="209" t="s">
        <v>11172</v>
      </c>
      <c r="BN3476" s="210">
        <v>10941</v>
      </c>
    </row>
    <row r="3477" spans="17:66" x14ac:dyDescent="0.55000000000000004">
      <c r="Q3477" s="224" t="s">
        <v>41394</v>
      </c>
      <c r="R3477" s="224"/>
      <c r="S3477" s="225">
        <v>29079</v>
      </c>
      <c r="U3477" s="203" t="s">
        <v>4899</v>
      </c>
      <c r="V3477" s="203"/>
      <c r="W3477" s="204">
        <v>293.57</v>
      </c>
      <c r="AF3477" t="s">
        <v>34135</v>
      </c>
      <c r="AG3477" s="284">
        <v>30368</v>
      </c>
      <c r="AI3477" s="276" t="s">
        <v>64226</v>
      </c>
      <c r="AJ3477" s="277">
        <v>12579.12</v>
      </c>
      <c r="AL3477" s="246" t="s">
        <v>52065</v>
      </c>
      <c r="AM3477" s="247">
        <v>17652.61</v>
      </c>
      <c r="AO3477" s="226" t="s">
        <v>17996</v>
      </c>
      <c r="AP3477" s="227">
        <v>2025.89</v>
      </c>
      <c r="AR3477" s="207" t="s">
        <v>17923</v>
      </c>
      <c r="AS3477" s="208">
        <v>62.08</v>
      </c>
      <c r="AT3477" s="93"/>
      <c r="AU3477" s="199" t="s">
        <v>14450</v>
      </c>
      <c r="AV3477" s="200">
        <v>62150.5</v>
      </c>
      <c r="BD3477" s="263"/>
      <c r="BE3477" s="264"/>
      <c r="BJ3477" s="230" t="s">
        <v>41935</v>
      </c>
      <c r="BK3477" s="231">
        <v>29079</v>
      </c>
      <c r="BM3477" s="209" t="s">
        <v>9730</v>
      </c>
      <c r="BN3477" s="210">
        <v>5155.91</v>
      </c>
    </row>
    <row r="3478" spans="17:66" x14ac:dyDescent="0.55000000000000004">
      <c r="Q3478" s="224" t="s">
        <v>41395</v>
      </c>
      <c r="R3478" s="224"/>
      <c r="S3478" s="225">
        <v>9428.7000000000007</v>
      </c>
      <c r="U3478" s="203" t="s">
        <v>4794</v>
      </c>
      <c r="V3478" s="203"/>
      <c r="W3478" s="204">
        <v>3923.44</v>
      </c>
      <c r="AF3478" t="s">
        <v>59220</v>
      </c>
      <c r="AG3478">
        <v>37.159999999999997</v>
      </c>
      <c r="AI3478" s="276" t="s">
        <v>64227</v>
      </c>
      <c r="AJ3478" s="277">
        <v>962.17</v>
      </c>
      <c r="AL3478" s="246" t="s">
        <v>42303</v>
      </c>
      <c r="AM3478" s="247">
        <v>148500</v>
      </c>
      <c r="AO3478" s="226" t="s">
        <v>17997</v>
      </c>
      <c r="AP3478" s="227">
        <v>1500</v>
      </c>
      <c r="AR3478" s="207" t="s">
        <v>17924</v>
      </c>
      <c r="AS3478" s="208">
        <v>66373.78</v>
      </c>
      <c r="AT3478" s="93"/>
      <c r="AU3478" s="199" t="s">
        <v>14451</v>
      </c>
      <c r="AV3478" s="200">
        <v>149893.72</v>
      </c>
      <c r="BD3478" s="263"/>
      <c r="BE3478" s="264"/>
      <c r="BJ3478" s="230" t="s">
        <v>41936</v>
      </c>
      <c r="BK3478" s="231">
        <v>9428.7000000000007</v>
      </c>
      <c r="BM3478" s="209" t="s">
        <v>10005</v>
      </c>
      <c r="BN3478" s="210">
        <v>117278.48</v>
      </c>
    </row>
    <row r="3479" spans="17:66" x14ac:dyDescent="0.55000000000000004">
      <c r="Q3479" s="224" t="s">
        <v>41396</v>
      </c>
      <c r="R3479" s="224"/>
      <c r="S3479" s="225">
        <v>3229.5</v>
      </c>
      <c r="U3479" s="203" t="s">
        <v>4795</v>
      </c>
      <c r="V3479" s="203"/>
      <c r="W3479" s="204">
        <v>4228.72</v>
      </c>
      <c r="AF3479" t="s">
        <v>53766</v>
      </c>
      <c r="AG3479" s="284">
        <v>8020.59</v>
      </c>
      <c r="AI3479" s="276" t="s">
        <v>56043</v>
      </c>
      <c r="AJ3479" s="277">
        <v>6650</v>
      </c>
      <c r="AL3479" s="246" t="s">
        <v>62588</v>
      </c>
      <c r="AM3479" s="247">
        <v>976.73</v>
      </c>
      <c r="AO3479" s="226" t="s">
        <v>49770</v>
      </c>
      <c r="AP3479" s="227">
        <v>7875</v>
      </c>
      <c r="AR3479" s="207" t="s">
        <v>17925</v>
      </c>
      <c r="AS3479" s="208">
        <v>30926.92</v>
      </c>
      <c r="AT3479" s="93"/>
      <c r="AU3479" s="199" t="s">
        <v>14452</v>
      </c>
      <c r="AV3479" s="200">
        <v>101148.4</v>
      </c>
      <c r="BD3479" s="263"/>
      <c r="BE3479" s="264"/>
      <c r="BJ3479" s="230" t="s">
        <v>41937</v>
      </c>
      <c r="BK3479" s="231">
        <v>3229.5</v>
      </c>
      <c r="BM3479" s="209" t="s">
        <v>6826</v>
      </c>
      <c r="BN3479" s="210">
        <v>30974</v>
      </c>
    </row>
    <row r="3480" spans="17:66" x14ac:dyDescent="0.55000000000000004">
      <c r="Q3480" s="224" t="s">
        <v>41397</v>
      </c>
      <c r="R3480" s="224"/>
      <c r="S3480" s="225">
        <v>12553</v>
      </c>
      <c r="U3480" s="203" t="s">
        <v>4902</v>
      </c>
      <c r="V3480" s="203"/>
      <c r="W3480" s="204">
        <v>2848</v>
      </c>
      <c r="AF3480" t="s">
        <v>56585</v>
      </c>
      <c r="AG3480" s="284">
        <v>4210.16</v>
      </c>
      <c r="AI3480" s="276" t="s">
        <v>66575</v>
      </c>
      <c r="AJ3480" s="277">
        <v>369444.29</v>
      </c>
      <c r="AL3480" s="246" t="s">
        <v>42304</v>
      </c>
      <c r="AM3480" s="247">
        <v>462.96</v>
      </c>
      <c r="AO3480" s="226" t="s">
        <v>49771</v>
      </c>
      <c r="AP3480" s="227">
        <v>584.03</v>
      </c>
      <c r="AR3480" s="207" t="s">
        <v>17926</v>
      </c>
      <c r="AS3480" s="208">
        <v>552.75</v>
      </c>
      <c r="AT3480" s="93"/>
      <c r="AU3480" s="199" t="s">
        <v>14453</v>
      </c>
      <c r="AV3480" s="200">
        <v>246.89</v>
      </c>
      <c r="BD3480" s="263"/>
      <c r="BE3480" s="264"/>
      <c r="BJ3480" s="230" t="s">
        <v>41938</v>
      </c>
      <c r="BK3480" s="231">
        <v>12553</v>
      </c>
      <c r="BM3480" s="209" t="s">
        <v>7000</v>
      </c>
      <c r="BN3480" s="210">
        <v>4051</v>
      </c>
    </row>
    <row r="3481" spans="17:66" x14ac:dyDescent="0.55000000000000004">
      <c r="Q3481" s="224" t="s">
        <v>41398</v>
      </c>
      <c r="R3481" s="224"/>
      <c r="S3481" s="225">
        <v>43644</v>
      </c>
      <c r="U3481" s="203" t="s">
        <v>4798</v>
      </c>
      <c r="V3481" s="203"/>
      <c r="W3481" s="204">
        <v>428.07</v>
      </c>
      <c r="AF3481" t="s">
        <v>55418</v>
      </c>
      <c r="AG3481">
        <v>322.08</v>
      </c>
      <c r="AI3481" s="276" t="s">
        <v>42407</v>
      </c>
      <c r="AJ3481" s="277">
        <v>8189.44</v>
      </c>
      <c r="AL3481" s="246" t="s">
        <v>36157</v>
      </c>
      <c r="AM3481" s="247">
        <v>54163.99</v>
      </c>
      <c r="AO3481" s="226" t="s">
        <v>52043</v>
      </c>
      <c r="AP3481" s="227">
        <v>57.53</v>
      </c>
      <c r="AR3481" s="207" t="s">
        <v>17927</v>
      </c>
      <c r="AS3481" s="208">
        <v>87035.51</v>
      </c>
      <c r="AT3481" s="93"/>
      <c r="AU3481" s="199" t="s">
        <v>32958</v>
      </c>
      <c r="AV3481" s="200">
        <v>521982.71999999997</v>
      </c>
      <c r="BD3481" s="263"/>
      <c r="BE3481" s="264"/>
      <c r="BJ3481" s="230" t="s">
        <v>41939</v>
      </c>
      <c r="BK3481" s="231">
        <v>43644</v>
      </c>
      <c r="BM3481" s="209" t="s">
        <v>7222</v>
      </c>
      <c r="BN3481" s="210">
        <v>1294</v>
      </c>
    </row>
    <row r="3482" spans="17:66" x14ac:dyDescent="0.55000000000000004">
      <c r="Q3482" s="224" t="s">
        <v>41399</v>
      </c>
      <c r="R3482" s="224"/>
      <c r="S3482" s="225">
        <v>40135</v>
      </c>
      <c r="U3482" s="203" t="s">
        <v>4800</v>
      </c>
      <c r="V3482" s="203"/>
      <c r="W3482" s="204">
        <v>12768.09</v>
      </c>
      <c r="AF3482" t="s">
        <v>55419</v>
      </c>
      <c r="AG3482" s="284">
        <v>1012.12</v>
      </c>
      <c r="AI3482" s="276" t="s">
        <v>58514</v>
      </c>
      <c r="AJ3482" s="277">
        <v>-119.5</v>
      </c>
      <c r="AL3482" s="246" t="s">
        <v>38998</v>
      </c>
      <c r="AM3482" s="247">
        <v>122839.69</v>
      </c>
      <c r="AO3482" s="226" t="s">
        <v>46785</v>
      </c>
      <c r="AP3482" s="227">
        <v>24586.28</v>
      </c>
      <c r="AR3482" s="207" t="s">
        <v>17928</v>
      </c>
      <c r="AS3482" s="208">
        <v>3000</v>
      </c>
      <c r="AT3482" s="93"/>
      <c r="AU3482" s="199" t="s">
        <v>32959</v>
      </c>
      <c r="AV3482" s="200">
        <v>39931.699999999997</v>
      </c>
      <c r="BD3482" s="263"/>
      <c r="BE3482" s="264"/>
      <c r="BJ3482" s="230" t="s">
        <v>41940</v>
      </c>
      <c r="BK3482" s="231">
        <v>40135</v>
      </c>
      <c r="BM3482" s="209" t="s">
        <v>7506</v>
      </c>
      <c r="BN3482" s="210">
        <v>14693</v>
      </c>
    </row>
    <row r="3483" spans="17:66" x14ac:dyDescent="0.55000000000000004">
      <c r="Q3483" s="224" t="s">
        <v>41400</v>
      </c>
      <c r="R3483" s="224"/>
      <c r="S3483" s="225">
        <v>14001</v>
      </c>
      <c r="U3483" s="203" t="s">
        <v>4803</v>
      </c>
      <c r="V3483" s="203"/>
      <c r="W3483" s="204">
        <v>528.12</v>
      </c>
      <c r="AF3483" t="s">
        <v>59222</v>
      </c>
      <c r="AG3483">
        <v>499.05</v>
      </c>
      <c r="AI3483" s="276" t="s">
        <v>52314</v>
      </c>
      <c r="AJ3483" s="277">
        <v>7197.96</v>
      </c>
      <c r="AL3483" s="246" t="s">
        <v>38999</v>
      </c>
      <c r="AM3483" s="247">
        <v>43148.7</v>
      </c>
      <c r="AO3483" s="226" t="s">
        <v>46786</v>
      </c>
      <c r="AP3483" s="227">
        <v>379270.74</v>
      </c>
      <c r="AR3483" s="207" t="s">
        <v>17929</v>
      </c>
      <c r="AS3483" s="208">
        <v>5585</v>
      </c>
      <c r="AT3483" s="93"/>
      <c r="AU3483" s="199" t="s">
        <v>32960</v>
      </c>
      <c r="AV3483" s="200">
        <v>102830.58</v>
      </c>
      <c r="BD3483" s="263"/>
      <c r="BE3483" s="264"/>
      <c r="BJ3483" s="230" t="s">
        <v>41941</v>
      </c>
      <c r="BK3483" s="231">
        <v>14001</v>
      </c>
      <c r="BM3483" s="209" t="s">
        <v>7660</v>
      </c>
      <c r="BN3483" s="210">
        <v>1312</v>
      </c>
    </row>
    <row r="3484" spans="17:66" x14ac:dyDescent="0.55000000000000004">
      <c r="Q3484" s="224" t="s">
        <v>41401</v>
      </c>
      <c r="R3484" s="224"/>
      <c r="S3484" s="225">
        <v>10734.36</v>
      </c>
      <c r="U3484" s="203" t="s">
        <v>4909</v>
      </c>
      <c r="V3484" s="203"/>
      <c r="W3484" s="204">
        <v>12061.5</v>
      </c>
      <c r="AF3484" t="s">
        <v>58888</v>
      </c>
      <c r="AG3484">
        <v>-42.54</v>
      </c>
      <c r="AI3484" s="276" t="s">
        <v>59573</v>
      </c>
      <c r="AJ3484" s="277">
        <v>-1648.03</v>
      </c>
      <c r="AL3484" s="246" t="s">
        <v>33310</v>
      </c>
      <c r="AM3484" s="247">
        <v>201860.62</v>
      </c>
      <c r="AO3484" s="226" t="s">
        <v>44632</v>
      </c>
      <c r="AP3484" s="227">
        <v>24067.74</v>
      </c>
      <c r="AR3484" s="207" t="s">
        <v>17930</v>
      </c>
      <c r="AS3484" s="208">
        <v>3028.52</v>
      </c>
      <c r="AT3484" s="93"/>
      <c r="AU3484" s="199" t="s">
        <v>32961</v>
      </c>
      <c r="AV3484" s="200">
        <v>49509.48</v>
      </c>
      <c r="BD3484" s="263"/>
      <c r="BE3484" s="264"/>
      <c r="BJ3484" s="230" t="s">
        <v>41942</v>
      </c>
      <c r="BK3484" s="231">
        <v>10734.36</v>
      </c>
      <c r="BM3484" s="209" t="s">
        <v>7908</v>
      </c>
      <c r="BN3484" s="210">
        <v>2157</v>
      </c>
    </row>
    <row r="3485" spans="17:66" x14ac:dyDescent="0.55000000000000004">
      <c r="Q3485" s="224" t="s">
        <v>41402</v>
      </c>
      <c r="R3485" s="224"/>
      <c r="S3485" s="225">
        <v>78049</v>
      </c>
      <c r="U3485" s="203" t="s">
        <v>4910</v>
      </c>
      <c r="V3485" s="203"/>
      <c r="W3485" s="204">
        <v>2098.5</v>
      </c>
      <c r="AF3485" t="s">
        <v>71681</v>
      </c>
      <c r="AG3485" s="284">
        <v>39000</v>
      </c>
      <c r="AI3485" s="276" t="s">
        <v>63128</v>
      </c>
      <c r="AJ3485" s="277">
        <v>1140</v>
      </c>
      <c r="AL3485" s="246" t="s">
        <v>57333</v>
      </c>
      <c r="AM3485" s="247">
        <v>4049.65</v>
      </c>
      <c r="AO3485" s="226" t="s">
        <v>38977</v>
      </c>
      <c r="AP3485" s="227">
        <v>86301.62</v>
      </c>
      <c r="AR3485" s="207" t="s">
        <v>17931</v>
      </c>
      <c r="AS3485" s="208">
        <v>294.39999999999998</v>
      </c>
      <c r="AT3485" s="93"/>
      <c r="AU3485" s="199" t="s">
        <v>32962</v>
      </c>
      <c r="AV3485" s="200">
        <v>18114.37</v>
      </c>
      <c r="BD3485" s="263"/>
      <c r="BE3485" s="264"/>
      <c r="BJ3485" s="230" t="s">
        <v>41943</v>
      </c>
      <c r="BK3485" s="231">
        <v>78049</v>
      </c>
      <c r="BM3485" s="209" t="s">
        <v>8148</v>
      </c>
      <c r="BN3485" s="210">
        <v>9311</v>
      </c>
    </row>
    <row r="3486" spans="17:66" x14ac:dyDescent="0.55000000000000004">
      <c r="Q3486" s="224" t="s">
        <v>41403</v>
      </c>
      <c r="R3486" s="224"/>
      <c r="S3486" s="225">
        <v>70005</v>
      </c>
      <c r="U3486" s="203" t="s">
        <v>4911</v>
      </c>
      <c r="V3486" s="203"/>
      <c r="W3486" s="204">
        <v>6646.25</v>
      </c>
      <c r="AF3486" t="s">
        <v>71682</v>
      </c>
      <c r="AG3486" s="284">
        <v>2983.5</v>
      </c>
      <c r="AI3486" s="276" t="s">
        <v>36249</v>
      </c>
      <c r="AJ3486" s="277">
        <v>14250</v>
      </c>
      <c r="AL3486" s="246" t="s">
        <v>61194</v>
      </c>
      <c r="AM3486" s="247">
        <v>16591.84</v>
      </c>
      <c r="AO3486" s="226" t="s">
        <v>36142</v>
      </c>
      <c r="AP3486" s="227">
        <v>3029.94</v>
      </c>
      <c r="AR3486" s="207" t="s">
        <v>17932</v>
      </c>
      <c r="AS3486" s="208">
        <v>173038.69</v>
      </c>
      <c r="AT3486" s="93"/>
      <c r="AU3486" s="199" t="s">
        <v>32963</v>
      </c>
      <c r="AV3486" s="200">
        <v>5414.15</v>
      </c>
      <c r="BD3486" s="263"/>
      <c r="BE3486" s="264"/>
      <c r="BJ3486" s="230" t="s">
        <v>41944</v>
      </c>
      <c r="BK3486" s="231">
        <v>70005</v>
      </c>
      <c r="BM3486" s="209" t="s">
        <v>8429</v>
      </c>
      <c r="BN3486" s="210">
        <v>17583</v>
      </c>
    </row>
    <row r="3487" spans="17:66" x14ac:dyDescent="0.55000000000000004">
      <c r="Q3487" s="224" t="s">
        <v>41404</v>
      </c>
      <c r="R3487" s="224"/>
      <c r="S3487" s="225">
        <v>1941835</v>
      </c>
      <c r="U3487" s="203" t="s">
        <v>4804</v>
      </c>
      <c r="V3487" s="203"/>
      <c r="W3487" s="204">
        <v>20265.27</v>
      </c>
      <c r="AF3487" t="s">
        <v>71683</v>
      </c>
      <c r="AG3487" s="284">
        <v>7692.8</v>
      </c>
      <c r="AI3487" s="276" t="s">
        <v>36250</v>
      </c>
      <c r="AJ3487" s="277">
        <v>1328.98</v>
      </c>
      <c r="AL3487" s="246" t="s">
        <v>61085</v>
      </c>
      <c r="AM3487" s="247">
        <v>11653.66</v>
      </c>
      <c r="AO3487" s="226" t="s">
        <v>49772</v>
      </c>
      <c r="AP3487" s="227">
        <v>21691</v>
      </c>
      <c r="AR3487" s="207" t="s">
        <v>17933</v>
      </c>
      <c r="AS3487" s="208">
        <v>97.55</v>
      </c>
      <c r="AT3487" s="93"/>
      <c r="AU3487" s="199" t="s">
        <v>14454</v>
      </c>
      <c r="AV3487" s="200">
        <v>50718.09</v>
      </c>
      <c r="BD3487" s="263"/>
      <c r="BE3487" s="264"/>
      <c r="BJ3487" s="230" t="s">
        <v>41945</v>
      </c>
      <c r="BK3487" s="231">
        <v>1941835</v>
      </c>
      <c r="BM3487" s="209" t="s">
        <v>8599</v>
      </c>
      <c r="BN3487" s="210">
        <v>30898.31</v>
      </c>
    </row>
    <row r="3488" spans="17:66" x14ac:dyDescent="0.55000000000000004">
      <c r="Q3488" s="224" t="s">
        <v>41405</v>
      </c>
      <c r="R3488" s="224"/>
      <c r="S3488" s="225">
        <v>4308</v>
      </c>
      <c r="U3488" s="203" t="s">
        <v>4913</v>
      </c>
      <c r="V3488" s="203"/>
      <c r="W3488" s="204">
        <v>983.28</v>
      </c>
      <c r="AF3488" t="s">
        <v>71684</v>
      </c>
      <c r="AG3488" s="284">
        <v>2532.35</v>
      </c>
      <c r="AI3488" s="276" t="s">
        <v>36251</v>
      </c>
      <c r="AJ3488" s="277">
        <v>2970.32</v>
      </c>
      <c r="AL3488" s="246" t="s">
        <v>34808</v>
      </c>
      <c r="AM3488" s="247">
        <v>695.5</v>
      </c>
      <c r="AO3488" s="226" t="s">
        <v>52044</v>
      </c>
      <c r="AP3488" s="227">
        <v>2415.54</v>
      </c>
      <c r="AR3488" s="207" t="s">
        <v>17934</v>
      </c>
      <c r="AS3488" s="208">
        <v>6751.94</v>
      </c>
      <c r="AT3488" s="93"/>
      <c r="AU3488" s="199" t="s">
        <v>14455</v>
      </c>
      <c r="AV3488" s="200">
        <v>181506.37</v>
      </c>
      <c r="BD3488" s="263"/>
      <c r="BE3488" s="264"/>
      <c r="BJ3488" s="230" t="s">
        <v>41946</v>
      </c>
      <c r="BK3488" s="231">
        <v>4308</v>
      </c>
      <c r="BM3488" s="209" t="s">
        <v>8810</v>
      </c>
      <c r="BN3488" s="210">
        <v>2000</v>
      </c>
    </row>
    <row r="3489" spans="17:66" x14ac:dyDescent="0.55000000000000004">
      <c r="Q3489" s="224" t="s">
        <v>41406</v>
      </c>
      <c r="R3489" s="224"/>
      <c r="S3489" s="225">
        <v>529667.5</v>
      </c>
      <c r="U3489" s="203" t="s">
        <v>4914</v>
      </c>
      <c r="V3489" s="203"/>
      <c r="W3489" s="204">
        <v>587.14</v>
      </c>
      <c r="AF3489" t="s">
        <v>68773</v>
      </c>
      <c r="AG3489" s="284">
        <v>8203.7900000000009</v>
      </c>
      <c r="AI3489" s="276" t="s">
        <v>39113</v>
      </c>
      <c r="AJ3489" s="277">
        <v>189602.16</v>
      </c>
      <c r="AL3489" s="246" t="s">
        <v>34809</v>
      </c>
      <c r="AM3489" s="247">
        <v>391730.89</v>
      </c>
      <c r="AO3489" s="226" t="s">
        <v>34787</v>
      </c>
      <c r="AP3489" s="227">
        <v>240425.51</v>
      </c>
      <c r="AR3489" s="207" t="s">
        <v>17935</v>
      </c>
      <c r="AS3489" s="208">
        <v>30428.959999999999</v>
      </c>
      <c r="AT3489" s="93"/>
      <c r="AU3489" s="199" t="s">
        <v>14456</v>
      </c>
      <c r="AV3489" s="200">
        <v>12645</v>
      </c>
      <c r="BD3489" s="263"/>
      <c r="BE3489" s="264"/>
      <c r="BJ3489" s="230" t="s">
        <v>41947</v>
      </c>
      <c r="BK3489" s="231">
        <v>529667.5</v>
      </c>
      <c r="BM3489" s="209" t="s">
        <v>8848</v>
      </c>
      <c r="BN3489" s="210">
        <v>34028</v>
      </c>
    </row>
    <row r="3490" spans="17:66" x14ac:dyDescent="0.55000000000000004">
      <c r="Q3490" s="224" t="s">
        <v>41407</v>
      </c>
      <c r="R3490" s="224"/>
      <c r="S3490" s="225">
        <v>803738</v>
      </c>
      <c r="U3490" s="203" t="s">
        <v>4806</v>
      </c>
      <c r="V3490" s="203"/>
      <c r="W3490" s="204">
        <v>1516</v>
      </c>
      <c r="AF3490" t="s">
        <v>68774</v>
      </c>
      <c r="AG3490" s="284">
        <v>3021.2</v>
      </c>
      <c r="AI3490" s="276" t="s">
        <v>33448</v>
      </c>
      <c r="AJ3490" s="277">
        <v>3228.34</v>
      </c>
      <c r="AL3490" s="246" t="s">
        <v>62952</v>
      </c>
      <c r="AM3490" s="247">
        <v>1738.75</v>
      </c>
      <c r="AO3490" s="226" t="s">
        <v>52045</v>
      </c>
      <c r="AP3490" s="227">
        <v>86467.5</v>
      </c>
      <c r="AR3490" s="207" t="s">
        <v>17936</v>
      </c>
      <c r="AS3490" s="208">
        <v>197052.48</v>
      </c>
      <c r="AT3490" s="93"/>
      <c r="AU3490" s="199" t="s">
        <v>29879</v>
      </c>
      <c r="AV3490" s="200">
        <v>521982.71999999997</v>
      </c>
      <c r="BD3490" s="263"/>
      <c r="BE3490" s="264"/>
      <c r="BJ3490" s="230" t="s">
        <v>41948</v>
      </c>
      <c r="BK3490" s="231">
        <v>803738</v>
      </c>
      <c r="BM3490" s="209" t="s">
        <v>9098</v>
      </c>
      <c r="BN3490" s="210">
        <v>12214</v>
      </c>
    </row>
    <row r="3491" spans="17:66" x14ac:dyDescent="0.55000000000000004">
      <c r="Q3491" s="224" t="s">
        <v>41408</v>
      </c>
      <c r="R3491" s="224"/>
      <c r="S3491" s="225">
        <v>67420</v>
      </c>
      <c r="U3491" s="203" t="s">
        <v>4915</v>
      </c>
      <c r="V3491" s="203"/>
      <c r="W3491" s="204">
        <v>4132</v>
      </c>
      <c r="AF3491" t="s">
        <v>68775</v>
      </c>
      <c r="AG3491" s="284">
        <v>48223.199999999997</v>
      </c>
      <c r="AI3491" s="276" t="s">
        <v>46881</v>
      </c>
      <c r="AJ3491" s="277">
        <v>14500.9</v>
      </c>
      <c r="AL3491" s="246" t="s">
        <v>49776</v>
      </c>
      <c r="AM3491" s="247">
        <v>6200</v>
      </c>
      <c r="AO3491" s="226" t="s">
        <v>52046</v>
      </c>
      <c r="AP3491" s="227">
        <v>944.1</v>
      </c>
      <c r="AR3491" s="207" t="s">
        <v>17937</v>
      </c>
      <c r="AS3491" s="208">
        <v>45967.87</v>
      </c>
      <c r="AT3491" s="93"/>
      <c r="AU3491" s="199" t="s">
        <v>14457</v>
      </c>
      <c r="AV3491" s="200">
        <v>801851.99</v>
      </c>
      <c r="BD3491" s="263"/>
      <c r="BE3491" s="264"/>
      <c r="BJ3491" s="230" t="s">
        <v>41949</v>
      </c>
      <c r="BK3491" s="231">
        <v>67420</v>
      </c>
      <c r="BM3491" s="209" t="s">
        <v>9409</v>
      </c>
      <c r="BN3491" s="210">
        <v>185677.76</v>
      </c>
    </row>
    <row r="3492" spans="17:66" x14ac:dyDescent="0.55000000000000004">
      <c r="Q3492" s="224" t="s">
        <v>41409</v>
      </c>
      <c r="R3492" s="224"/>
      <c r="S3492" s="225">
        <v>25848</v>
      </c>
      <c r="U3492" s="203" t="s">
        <v>4917</v>
      </c>
      <c r="V3492" s="203"/>
      <c r="W3492" s="204">
        <v>1051.76</v>
      </c>
      <c r="AF3492" t="s">
        <v>68778</v>
      </c>
      <c r="AG3492" s="284">
        <v>19352.669999999998</v>
      </c>
      <c r="AI3492" s="276" t="s">
        <v>52315</v>
      </c>
      <c r="AJ3492" s="277">
        <v>26737.29</v>
      </c>
      <c r="AL3492" s="246" t="s">
        <v>34810</v>
      </c>
      <c r="AM3492" s="247">
        <v>343342.79</v>
      </c>
      <c r="AO3492" s="226" t="s">
        <v>44633</v>
      </c>
      <c r="AP3492" s="227">
        <v>17300</v>
      </c>
      <c r="AR3492" s="207" t="s">
        <v>17938</v>
      </c>
      <c r="AS3492" s="208">
        <v>99.01</v>
      </c>
      <c r="AT3492" s="93"/>
      <c r="AU3492" s="199" t="s">
        <v>14458</v>
      </c>
      <c r="AV3492" s="200">
        <v>12505.17</v>
      </c>
      <c r="BD3492" s="263"/>
      <c r="BE3492" s="264"/>
      <c r="BJ3492" s="230" t="s">
        <v>41950</v>
      </c>
      <c r="BK3492" s="231">
        <v>25848</v>
      </c>
      <c r="BM3492" s="209" t="s">
        <v>9562</v>
      </c>
      <c r="BN3492" s="210">
        <v>4500</v>
      </c>
    </row>
    <row r="3493" spans="17:66" x14ac:dyDescent="0.55000000000000004">
      <c r="Q3493" s="224" t="s">
        <v>41410</v>
      </c>
      <c r="R3493" s="224"/>
      <c r="S3493" s="225">
        <v>118445</v>
      </c>
      <c r="U3493" s="203" t="s">
        <v>3657</v>
      </c>
      <c r="V3493" s="203"/>
      <c r="W3493" s="204">
        <v>127422.27</v>
      </c>
      <c r="AF3493" t="s">
        <v>55425</v>
      </c>
      <c r="AG3493" s="284">
        <v>1068.26</v>
      </c>
      <c r="AI3493" s="276" t="s">
        <v>33449</v>
      </c>
      <c r="AJ3493" s="277">
        <v>976.95</v>
      </c>
      <c r="AL3493" s="246" t="s">
        <v>64117</v>
      </c>
      <c r="AM3493" s="247">
        <v>2955047.51</v>
      </c>
      <c r="AO3493" s="226" t="s">
        <v>44634</v>
      </c>
      <c r="AP3493" s="227">
        <v>1009</v>
      </c>
      <c r="AR3493" s="207" t="s">
        <v>17939</v>
      </c>
      <c r="AS3493" s="208">
        <v>156.02000000000001</v>
      </c>
      <c r="AT3493" s="93"/>
      <c r="AU3493" s="199" t="s">
        <v>14459</v>
      </c>
      <c r="AV3493" s="200">
        <v>102082.2</v>
      </c>
      <c r="BD3493" s="263"/>
      <c r="BE3493" s="264"/>
      <c r="BJ3493" s="230" t="s">
        <v>41951</v>
      </c>
      <c r="BK3493" s="231">
        <v>118445</v>
      </c>
      <c r="BM3493" s="209" t="s">
        <v>9600</v>
      </c>
      <c r="BN3493" s="210">
        <v>1785</v>
      </c>
    </row>
    <row r="3494" spans="17:66" x14ac:dyDescent="0.55000000000000004">
      <c r="Q3494" s="224" t="s">
        <v>41411</v>
      </c>
      <c r="R3494" s="224"/>
      <c r="S3494" s="225">
        <v>49043</v>
      </c>
      <c r="U3494" s="203" t="s">
        <v>4918</v>
      </c>
      <c r="V3494" s="203"/>
      <c r="W3494" s="204">
        <v>5600.66</v>
      </c>
      <c r="AF3494" t="s">
        <v>34143</v>
      </c>
      <c r="AG3494" s="284">
        <v>10412</v>
      </c>
      <c r="AI3494" s="276" t="s">
        <v>49873</v>
      </c>
      <c r="AJ3494" s="277">
        <v>228354.67</v>
      </c>
      <c r="AL3494" s="246" t="s">
        <v>34811</v>
      </c>
      <c r="AM3494" s="247">
        <v>792925.58</v>
      </c>
      <c r="AO3494" s="226" t="s">
        <v>18037</v>
      </c>
      <c r="AP3494" s="227">
        <v>9025</v>
      </c>
      <c r="AR3494" s="207" t="s">
        <v>17940</v>
      </c>
      <c r="AS3494" s="208">
        <v>856.97</v>
      </c>
      <c r="AT3494" s="93"/>
      <c r="AU3494" s="199" t="s">
        <v>14460</v>
      </c>
      <c r="AV3494" s="200">
        <v>252724.3</v>
      </c>
      <c r="BD3494" s="263"/>
      <c r="BE3494" s="264"/>
      <c r="BJ3494" s="230" t="s">
        <v>41952</v>
      </c>
      <c r="BK3494" s="231">
        <v>49043</v>
      </c>
      <c r="BM3494" s="209" t="s">
        <v>9687</v>
      </c>
      <c r="BN3494" s="210">
        <v>10032.780000000001</v>
      </c>
    </row>
    <row r="3495" spans="17:66" x14ac:dyDescent="0.55000000000000004">
      <c r="Q3495" s="224" t="s">
        <v>41412</v>
      </c>
      <c r="R3495" s="224"/>
      <c r="S3495" s="225">
        <v>348247</v>
      </c>
      <c r="U3495" s="203" t="s">
        <v>4919</v>
      </c>
      <c r="V3495" s="203"/>
      <c r="W3495" s="204">
        <v>1485</v>
      </c>
      <c r="AF3495" t="s">
        <v>34145</v>
      </c>
      <c r="AG3495" s="284">
        <v>5638.71</v>
      </c>
      <c r="AI3495" s="276" t="s">
        <v>67504</v>
      </c>
      <c r="AJ3495" s="277">
        <v>280970.09999999998</v>
      </c>
      <c r="AL3495" s="246" t="s">
        <v>44650</v>
      </c>
      <c r="AM3495" s="247">
        <v>725041.76</v>
      </c>
      <c r="AO3495" s="226" t="s">
        <v>44635</v>
      </c>
      <c r="AP3495" s="227">
        <v>2279175</v>
      </c>
      <c r="AR3495" s="207" t="s">
        <v>17941</v>
      </c>
      <c r="AS3495" s="208">
        <v>73018.16</v>
      </c>
      <c r="AT3495" s="93"/>
      <c r="AU3495" s="199" t="s">
        <v>14461</v>
      </c>
      <c r="AV3495" s="200">
        <v>150657.88</v>
      </c>
      <c r="BD3495" s="263"/>
      <c r="BE3495" s="264"/>
      <c r="BJ3495" s="230" t="s">
        <v>41953</v>
      </c>
      <c r="BK3495" s="231">
        <v>348247</v>
      </c>
      <c r="BM3495" s="209" t="s">
        <v>11677</v>
      </c>
      <c r="BN3495" s="210">
        <v>104803.42</v>
      </c>
    </row>
    <row r="3496" spans="17:66" x14ac:dyDescent="0.55000000000000004">
      <c r="Q3496" s="224" t="s">
        <v>41413</v>
      </c>
      <c r="R3496" s="224"/>
      <c r="S3496" s="225">
        <v>35258</v>
      </c>
      <c r="U3496" s="203" t="s">
        <v>4809</v>
      </c>
      <c r="V3496" s="203"/>
      <c r="W3496" s="204">
        <v>24425.63</v>
      </c>
      <c r="AF3496" t="s">
        <v>36722</v>
      </c>
      <c r="AG3496" s="284">
        <v>66877.679999999993</v>
      </c>
      <c r="AI3496" s="276" t="s">
        <v>63567</v>
      </c>
      <c r="AJ3496" s="277">
        <v>1070</v>
      </c>
      <c r="AL3496" s="246" t="s">
        <v>34812</v>
      </c>
      <c r="AM3496" s="247">
        <v>117575.88</v>
      </c>
      <c r="AO3496" s="226" t="s">
        <v>44636</v>
      </c>
      <c r="AP3496" s="227">
        <v>174287.76</v>
      </c>
      <c r="AR3496" s="207" t="s">
        <v>17942</v>
      </c>
      <c r="AS3496" s="208">
        <v>8621.7000000000007</v>
      </c>
      <c r="AT3496" s="93"/>
      <c r="AU3496" s="199" t="s">
        <v>29885</v>
      </c>
      <c r="AV3496" s="200">
        <v>18114.37</v>
      </c>
      <c r="BD3496" s="263"/>
      <c r="BE3496" s="264"/>
      <c r="BJ3496" s="230" t="s">
        <v>41954</v>
      </c>
      <c r="BK3496" s="231">
        <v>35258</v>
      </c>
      <c r="BM3496" s="209" t="s">
        <v>12274</v>
      </c>
      <c r="BN3496" s="210">
        <v>1143.8699999999999</v>
      </c>
    </row>
    <row r="3497" spans="17:66" x14ac:dyDescent="0.55000000000000004">
      <c r="Q3497" s="224" t="s">
        <v>41414</v>
      </c>
      <c r="R3497" s="224"/>
      <c r="S3497" s="225">
        <v>656674.24</v>
      </c>
      <c r="U3497" s="203" t="s">
        <v>4810</v>
      </c>
      <c r="V3497" s="203"/>
      <c r="W3497" s="204">
        <v>32663.62</v>
      </c>
      <c r="AF3497" t="s">
        <v>34148</v>
      </c>
      <c r="AG3497" s="284">
        <v>2470</v>
      </c>
      <c r="AI3497" s="276" t="s">
        <v>56051</v>
      </c>
      <c r="AJ3497" s="277">
        <v>187790</v>
      </c>
      <c r="AL3497" s="246" t="s">
        <v>59003</v>
      </c>
      <c r="AM3497" s="247">
        <v>15410.29</v>
      </c>
      <c r="AO3497" s="226" t="s">
        <v>18050</v>
      </c>
      <c r="AP3497" s="227">
        <v>34062.5</v>
      </c>
      <c r="AR3497" s="207" t="s">
        <v>17943</v>
      </c>
      <c r="AS3497" s="208">
        <v>49287.17</v>
      </c>
      <c r="AT3497" s="93"/>
      <c r="AU3497" s="199" t="s">
        <v>14462</v>
      </c>
      <c r="AV3497" s="200">
        <v>56379.13</v>
      </c>
      <c r="BD3497" s="263"/>
      <c r="BE3497" s="264"/>
      <c r="BJ3497" s="230" t="s">
        <v>41955</v>
      </c>
      <c r="BK3497" s="231">
        <v>656674.24</v>
      </c>
      <c r="BM3497" s="209" t="s">
        <v>10006</v>
      </c>
      <c r="BN3497" s="210">
        <v>468458.14</v>
      </c>
    </row>
    <row r="3498" spans="17:66" x14ac:dyDescent="0.55000000000000004">
      <c r="Q3498" s="224" t="s">
        <v>41415</v>
      </c>
      <c r="R3498" s="224"/>
      <c r="S3498" s="225">
        <v>130869</v>
      </c>
      <c r="U3498" s="203" t="s">
        <v>4920</v>
      </c>
      <c r="V3498" s="203"/>
      <c r="W3498" s="204">
        <v>5102.6400000000003</v>
      </c>
      <c r="AF3498" t="s">
        <v>62245</v>
      </c>
      <c r="AG3498" s="284">
        <v>59935.24</v>
      </c>
      <c r="AI3498" s="276" t="s">
        <v>56052</v>
      </c>
      <c r="AJ3498" s="277">
        <v>14365.94</v>
      </c>
      <c r="AL3498" s="246" t="s">
        <v>44651</v>
      </c>
      <c r="AM3498" s="247">
        <v>1231764.19</v>
      </c>
      <c r="AO3498" s="226" t="s">
        <v>18051</v>
      </c>
      <c r="AP3498" s="227">
        <v>546625</v>
      </c>
      <c r="AR3498" s="207" t="s">
        <v>17944</v>
      </c>
      <c r="AS3498" s="208">
        <v>407840.55</v>
      </c>
      <c r="AT3498" s="93"/>
      <c r="AU3498" s="199" t="s">
        <v>14463</v>
      </c>
      <c r="AV3498" s="200">
        <v>181506.37</v>
      </c>
      <c r="BD3498" s="263"/>
      <c r="BE3498" s="264"/>
      <c r="BJ3498" s="230" t="s">
        <v>41956</v>
      </c>
      <c r="BK3498" s="231">
        <v>130869</v>
      </c>
      <c r="BM3498" s="209" t="s">
        <v>6827</v>
      </c>
      <c r="BN3498" s="210">
        <v>759172</v>
      </c>
    </row>
    <row r="3499" spans="17:66" x14ac:dyDescent="0.55000000000000004">
      <c r="Q3499" s="224" t="s">
        <v>41416</v>
      </c>
      <c r="R3499" s="224"/>
      <c r="S3499" s="225">
        <v>316322</v>
      </c>
      <c r="U3499" s="203" t="s">
        <v>3658</v>
      </c>
      <c r="V3499" s="203"/>
      <c r="W3499" s="204">
        <v>8351.39</v>
      </c>
      <c r="AF3499" t="s">
        <v>68780</v>
      </c>
      <c r="AG3499" s="284">
        <v>19160</v>
      </c>
      <c r="AI3499" s="276" t="s">
        <v>67505</v>
      </c>
      <c r="AJ3499" s="277">
        <v>262635.90999999997</v>
      </c>
      <c r="AL3499" s="246" t="s">
        <v>46802</v>
      </c>
      <c r="AM3499" s="247">
        <v>894590.86</v>
      </c>
      <c r="AO3499" s="226" t="s">
        <v>18052</v>
      </c>
      <c r="AP3499" s="227">
        <v>34154.58</v>
      </c>
      <c r="AR3499" s="207" t="s">
        <v>17945</v>
      </c>
      <c r="AS3499" s="208">
        <v>27880.83</v>
      </c>
      <c r="AT3499" s="93"/>
      <c r="AU3499" s="199" t="s">
        <v>32964</v>
      </c>
      <c r="AV3499" s="200">
        <v>5520</v>
      </c>
      <c r="BD3499" s="263"/>
      <c r="BE3499" s="264"/>
      <c r="BJ3499" s="230" t="s">
        <v>41957</v>
      </c>
      <c r="BK3499" s="231">
        <v>316322</v>
      </c>
      <c r="BM3499" s="209" t="s">
        <v>7001</v>
      </c>
      <c r="BN3499" s="210">
        <v>224650</v>
      </c>
    </row>
    <row r="3500" spans="17:66" x14ac:dyDescent="0.55000000000000004">
      <c r="Q3500" s="224" t="s">
        <v>41417</v>
      </c>
      <c r="R3500" s="224"/>
      <c r="S3500" s="225">
        <v>23694</v>
      </c>
      <c r="U3500" s="203" t="s">
        <v>4812</v>
      </c>
      <c r="V3500" s="203"/>
      <c r="W3500" s="204">
        <v>174307.55</v>
      </c>
      <c r="AF3500" t="s">
        <v>56588</v>
      </c>
      <c r="AG3500" s="284">
        <v>1774.31</v>
      </c>
      <c r="AI3500" s="276" t="s">
        <v>52317</v>
      </c>
      <c r="AJ3500" s="277">
        <v>22815.81</v>
      </c>
      <c r="AL3500" s="246" t="s">
        <v>63089</v>
      </c>
      <c r="AM3500" s="247">
        <v>10571746.15</v>
      </c>
      <c r="AO3500" s="226" t="s">
        <v>18055</v>
      </c>
      <c r="AP3500" s="227">
        <v>3072.88</v>
      </c>
      <c r="AR3500" s="207" t="s">
        <v>17946</v>
      </c>
      <c r="AS3500" s="208">
        <v>172</v>
      </c>
      <c r="AT3500" s="93"/>
      <c r="AU3500" s="199" t="s">
        <v>32965</v>
      </c>
      <c r="AV3500" s="200">
        <v>821.27</v>
      </c>
      <c r="BD3500" s="263"/>
      <c r="BE3500" s="264"/>
      <c r="BJ3500" s="230" t="s">
        <v>41958</v>
      </c>
      <c r="BK3500" s="231">
        <v>23694</v>
      </c>
      <c r="BM3500" s="209" t="s">
        <v>7223</v>
      </c>
      <c r="BN3500" s="210">
        <v>79831</v>
      </c>
    </row>
    <row r="3501" spans="17:66" x14ac:dyDescent="0.55000000000000004">
      <c r="Q3501" s="224" t="s">
        <v>41418</v>
      </c>
      <c r="R3501" s="224"/>
      <c r="S3501" s="225">
        <v>51201</v>
      </c>
      <c r="U3501" s="203" t="s">
        <v>4922</v>
      </c>
      <c r="V3501" s="203"/>
      <c r="W3501" s="204">
        <v>19244.3</v>
      </c>
      <c r="AF3501" t="s">
        <v>34150</v>
      </c>
      <c r="AG3501">
        <v>193.72</v>
      </c>
      <c r="AI3501" s="276" t="s">
        <v>52318</v>
      </c>
      <c r="AJ3501" s="277">
        <v>16931.91</v>
      </c>
      <c r="AL3501" s="246" t="s">
        <v>63090</v>
      </c>
      <c r="AM3501" s="247">
        <v>146178</v>
      </c>
      <c r="AO3501" s="226" t="s">
        <v>34789</v>
      </c>
      <c r="AP3501" s="227">
        <v>599241.76</v>
      </c>
      <c r="AR3501" s="207" t="s">
        <v>17947</v>
      </c>
      <c r="AS3501" s="208">
        <v>1712</v>
      </c>
      <c r="AT3501" s="93"/>
      <c r="AU3501" s="199" t="s">
        <v>32966</v>
      </c>
      <c r="AV3501" s="200">
        <v>5423.73</v>
      </c>
      <c r="BD3501" s="263"/>
      <c r="BE3501" s="264"/>
      <c r="BJ3501" s="230" t="s">
        <v>41959</v>
      </c>
      <c r="BK3501" s="231">
        <v>51201</v>
      </c>
      <c r="BM3501" s="209" t="s">
        <v>7507</v>
      </c>
      <c r="BN3501" s="210">
        <v>1111295</v>
      </c>
    </row>
    <row r="3502" spans="17:66" x14ac:dyDescent="0.55000000000000004">
      <c r="Q3502" s="224" t="s">
        <v>41419</v>
      </c>
      <c r="R3502" s="224"/>
      <c r="S3502" s="225">
        <v>1861212</v>
      </c>
      <c r="U3502" s="203" t="s">
        <v>4924</v>
      </c>
      <c r="V3502" s="203"/>
      <c r="W3502" s="204">
        <v>2266.56</v>
      </c>
      <c r="AF3502" t="s">
        <v>34151</v>
      </c>
      <c r="AG3502" s="284">
        <v>13532.02</v>
      </c>
      <c r="AI3502" s="276" t="s">
        <v>52320</v>
      </c>
      <c r="AJ3502" s="277">
        <v>366423.5</v>
      </c>
      <c r="AL3502" s="246" t="s">
        <v>39000</v>
      </c>
      <c r="AM3502" s="247">
        <v>1680249.43</v>
      </c>
      <c r="AO3502" s="226" t="s">
        <v>18062</v>
      </c>
      <c r="AP3502" s="227">
        <v>93099.3</v>
      </c>
      <c r="AR3502" s="207" t="s">
        <v>17948</v>
      </c>
      <c r="AS3502" s="208">
        <v>287</v>
      </c>
      <c r="AT3502" s="93"/>
      <c r="AU3502" s="199" t="s">
        <v>32967</v>
      </c>
      <c r="AV3502" s="200">
        <v>5520</v>
      </c>
      <c r="BD3502" s="263"/>
      <c r="BE3502" s="264"/>
      <c r="BJ3502" s="230" t="s">
        <v>41960</v>
      </c>
      <c r="BK3502" s="231">
        <v>1861212</v>
      </c>
      <c r="BM3502" s="209" t="s">
        <v>7661</v>
      </c>
      <c r="BN3502" s="210">
        <v>670211</v>
      </c>
    </row>
    <row r="3503" spans="17:66" x14ac:dyDescent="0.55000000000000004">
      <c r="Q3503" s="224" t="s">
        <v>41420</v>
      </c>
      <c r="R3503" s="224"/>
      <c r="S3503" s="225">
        <v>18300.5</v>
      </c>
      <c r="U3503" s="203" t="s">
        <v>3659</v>
      </c>
      <c r="V3503" s="203"/>
      <c r="W3503" s="204">
        <v>17987.990000000002</v>
      </c>
      <c r="AF3503" t="s">
        <v>35685</v>
      </c>
      <c r="AG3503" s="284">
        <v>43788.24</v>
      </c>
      <c r="AI3503" s="276" t="s">
        <v>52321</v>
      </c>
      <c r="AJ3503" s="277">
        <v>27830.73</v>
      </c>
      <c r="AL3503" s="246" t="s">
        <v>39001</v>
      </c>
      <c r="AM3503" s="247">
        <v>9646885.8000000007</v>
      </c>
      <c r="AO3503" s="226" t="s">
        <v>18065</v>
      </c>
      <c r="AP3503" s="227">
        <v>10339.75</v>
      </c>
      <c r="AR3503" s="207" t="s">
        <v>17949</v>
      </c>
      <c r="AS3503" s="208">
        <v>700</v>
      </c>
      <c r="AT3503" s="93"/>
      <c r="AU3503" s="199" t="s">
        <v>32968</v>
      </c>
      <c r="AV3503" s="200">
        <v>821.27</v>
      </c>
      <c r="BD3503" s="263"/>
      <c r="BE3503" s="264"/>
      <c r="BJ3503" s="230" t="s">
        <v>41961</v>
      </c>
      <c r="BK3503" s="231">
        <v>18300.5</v>
      </c>
      <c r="BM3503" s="209" t="s">
        <v>7909</v>
      </c>
      <c r="BN3503" s="210">
        <v>370040</v>
      </c>
    </row>
    <row r="3504" spans="17:66" x14ac:dyDescent="0.55000000000000004">
      <c r="Q3504" s="224" t="s">
        <v>41421</v>
      </c>
      <c r="R3504" s="224"/>
      <c r="S3504" s="225">
        <v>182952</v>
      </c>
      <c r="U3504" s="203" t="s">
        <v>4926</v>
      </c>
      <c r="V3504" s="203"/>
      <c r="W3504" s="204">
        <v>3523</v>
      </c>
      <c r="AF3504" t="s">
        <v>35686</v>
      </c>
      <c r="AG3504" s="284">
        <v>19594.439999999999</v>
      </c>
      <c r="AI3504" s="276" t="s">
        <v>52323</v>
      </c>
      <c r="AJ3504" s="277">
        <v>1704.44</v>
      </c>
      <c r="AL3504" s="246" t="s">
        <v>62452</v>
      </c>
      <c r="AM3504" s="247">
        <v>156427</v>
      </c>
      <c r="AO3504" s="226" t="s">
        <v>18067</v>
      </c>
      <c r="AP3504" s="227">
        <v>51558.19</v>
      </c>
      <c r="AR3504" s="207" t="s">
        <v>17950</v>
      </c>
      <c r="AS3504" s="208">
        <v>523</v>
      </c>
      <c r="AT3504" s="93"/>
      <c r="AU3504" s="199" t="s">
        <v>29927</v>
      </c>
      <c r="AV3504" s="200">
        <v>5423.73</v>
      </c>
      <c r="BD3504" s="263"/>
      <c r="BE3504" s="264"/>
      <c r="BJ3504" s="230" t="s">
        <v>41962</v>
      </c>
      <c r="BK3504" s="231">
        <v>182952</v>
      </c>
      <c r="BM3504" s="209" t="s">
        <v>7980</v>
      </c>
      <c r="BN3504" s="210">
        <v>9513</v>
      </c>
    </row>
    <row r="3505" spans="17:66" x14ac:dyDescent="0.55000000000000004">
      <c r="Q3505" s="224" t="s">
        <v>41422</v>
      </c>
      <c r="R3505" s="224"/>
      <c r="S3505" s="225">
        <v>1084897.8</v>
      </c>
      <c r="U3505" s="203" t="s">
        <v>4928</v>
      </c>
      <c r="V3505" s="203"/>
      <c r="W3505" s="204">
        <v>968.55</v>
      </c>
      <c r="AF3505" t="s">
        <v>39491</v>
      </c>
      <c r="AG3505" s="284">
        <v>61123.13</v>
      </c>
      <c r="AI3505" s="276" t="s">
        <v>67506</v>
      </c>
      <c r="AJ3505" s="277">
        <v>64543.55</v>
      </c>
      <c r="AL3505" s="246" t="s">
        <v>61195</v>
      </c>
      <c r="AM3505" s="247">
        <v>321237</v>
      </c>
      <c r="AO3505" s="226" t="s">
        <v>18068</v>
      </c>
      <c r="AP3505" s="227">
        <v>362088.02</v>
      </c>
      <c r="AR3505" s="207" t="s">
        <v>17951</v>
      </c>
      <c r="AS3505" s="208">
        <v>156</v>
      </c>
      <c r="AT3505" s="93"/>
      <c r="AU3505" s="199" t="s">
        <v>32969</v>
      </c>
      <c r="AV3505" s="200">
        <v>13365</v>
      </c>
      <c r="BD3505" s="263"/>
      <c r="BE3505" s="264"/>
      <c r="BJ3505" s="230" t="s">
        <v>41963</v>
      </c>
      <c r="BK3505" s="231">
        <v>1084897.8</v>
      </c>
      <c r="BM3505" s="209" t="s">
        <v>8149</v>
      </c>
      <c r="BN3505" s="210">
        <v>210188</v>
      </c>
    </row>
    <row r="3506" spans="17:66" x14ac:dyDescent="0.55000000000000004">
      <c r="Q3506" s="224" t="s">
        <v>41423</v>
      </c>
      <c r="R3506" s="224"/>
      <c r="S3506" s="225">
        <v>373814.63</v>
      </c>
      <c r="U3506" s="203" t="s">
        <v>4929</v>
      </c>
      <c r="V3506" s="203"/>
      <c r="W3506" s="204">
        <v>1211.0899999999999</v>
      </c>
      <c r="AF3506" t="s">
        <v>45614</v>
      </c>
      <c r="AG3506">
        <v>230.23</v>
      </c>
      <c r="AI3506" s="276" t="s">
        <v>52324</v>
      </c>
      <c r="AJ3506" s="277">
        <v>43144.94</v>
      </c>
      <c r="AL3506" s="246" t="s">
        <v>42305</v>
      </c>
      <c r="AM3506" s="247">
        <v>36628.22</v>
      </c>
      <c r="AO3506" s="226" t="s">
        <v>18073</v>
      </c>
      <c r="AP3506" s="227">
        <v>116655.52</v>
      </c>
      <c r="AR3506" s="207" t="s">
        <v>17952</v>
      </c>
      <c r="AS3506" s="208">
        <v>1870.76</v>
      </c>
      <c r="AT3506" s="93"/>
      <c r="AU3506" s="199" t="s">
        <v>32970</v>
      </c>
      <c r="AV3506" s="200">
        <v>20858</v>
      </c>
      <c r="BD3506" s="263"/>
      <c r="BE3506" s="264"/>
      <c r="BJ3506" s="230" t="s">
        <v>41964</v>
      </c>
      <c r="BK3506" s="231">
        <v>373814.63</v>
      </c>
      <c r="BM3506" s="209" t="s">
        <v>8232</v>
      </c>
      <c r="BN3506" s="210">
        <v>30664</v>
      </c>
    </row>
    <row r="3507" spans="17:66" x14ac:dyDescent="0.55000000000000004">
      <c r="Q3507" s="224" t="s">
        <v>41424</v>
      </c>
      <c r="R3507" s="224"/>
      <c r="S3507" s="225">
        <v>98303</v>
      </c>
      <c r="U3507" s="203" t="s">
        <v>4930</v>
      </c>
      <c r="V3507" s="203"/>
      <c r="W3507" s="204">
        <v>1647.03</v>
      </c>
      <c r="AF3507" t="s">
        <v>59225</v>
      </c>
      <c r="AG3507">
        <v>558</v>
      </c>
      <c r="AI3507" s="276" t="s">
        <v>52325</v>
      </c>
      <c r="AJ3507" s="277">
        <v>13368.04</v>
      </c>
      <c r="AL3507" s="246" t="s">
        <v>42306</v>
      </c>
      <c r="AM3507" s="247">
        <v>3595.5</v>
      </c>
      <c r="AO3507" s="226" t="s">
        <v>42284</v>
      </c>
      <c r="AP3507" s="227">
        <v>-14066.59</v>
      </c>
      <c r="AR3507" s="207" t="s">
        <v>17953</v>
      </c>
      <c r="AS3507" s="208">
        <v>1531.96</v>
      </c>
      <c r="AT3507" s="93"/>
      <c r="AU3507" s="199" t="s">
        <v>32971</v>
      </c>
      <c r="AV3507" s="200">
        <v>192</v>
      </c>
      <c r="BD3507" s="263"/>
      <c r="BE3507" s="264"/>
      <c r="BJ3507" s="230" t="s">
        <v>41965</v>
      </c>
      <c r="BK3507" s="231">
        <v>98303</v>
      </c>
      <c r="BM3507" s="209" t="s">
        <v>8430</v>
      </c>
      <c r="BN3507" s="210">
        <v>783240</v>
      </c>
    </row>
    <row r="3508" spans="17:66" x14ac:dyDescent="0.55000000000000004">
      <c r="Q3508" s="224" t="s">
        <v>41425</v>
      </c>
      <c r="R3508" s="224"/>
      <c r="S3508" s="225">
        <v>465420</v>
      </c>
      <c r="U3508" s="203" t="s">
        <v>4931</v>
      </c>
      <c r="V3508" s="203"/>
      <c r="W3508" s="204">
        <v>18616</v>
      </c>
      <c r="AF3508" t="s">
        <v>58891</v>
      </c>
      <c r="AG3508">
        <v>670</v>
      </c>
      <c r="AI3508" s="276" t="s">
        <v>67507</v>
      </c>
      <c r="AJ3508" s="277">
        <v>4970.51</v>
      </c>
      <c r="AL3508" s="246" t="s">
        <v>42307</v>
      </c>
      <c r="AM3508" s="247">
        <v>4410</v>
      </c>
      <c r="AO3508" s="226" t="s">
        <v>18075</v>
      </c>
      <c r="AP3508" s="227">
        <v>44508.88</v>
      </c>
      <c r="AR3508" s="207" t="s">
        <v>17954</v>
      </c>
      <c r="AS3508" s="208">
        <v>4958.28</v>
      </c>
      <c r="AT3508" s="93"/>
      <c r="AU3508" s="199" t="s">
        <v>29958</v>
      </c>
      <c r="AV3508" s="200">
        <v>13365</v>
      </c>
      <c r="BD3508" s="263"/>
      <c r="BE3508" s="264"/>
      <c r="BJ3508" s="230" t="s">
        <v>41966</v>
      </c>
      <c r="BK3508" s="231">
        <v>465420</v>
      </c>
      <c r="BM3508" s="209" t="s">
        <v>8811</v>
      </c>
      <c r="BN3508" s="210">
        <v>68757.679999999993</v>
      </c>
    </row>
    <row r="3509" spans="17:66" x14ac:dyDescent="0.55000000000000004">
      <c r="Q3509" s="224" t="s">
        <v>41426</v>
      </c>
      <c r="R3509" s="224"/>
      <c r="S3509" s="225">
        <v>1488046.62</v>
      </c>
      <c r="U3509" s="203" t="s">
        <v>4933</v>
      </c>
      <c r="V3509" s="203"/>
      <c r="W3509" s="204">
        <v>4724</v>
      </c>
      <c r="AF3509" t="s">
        <v>61122</v>
      </c>
      <c r="AG3509" s="284">
        <v>82209.919999999998</v>
      </c>
      <c r="AI3509" s="276" t="s">
        <v>34966</v>
      </c>
      <c r="AJ3509" s="277">
        <v>2001239.5</v>
      </c>
      <c r="AL3509" s="246" t="s">
        <v>64118</v>
      </c>
      <c r="AM3509" s="247">
        <v>4730.28</v>
      </c>
      <c r="AO3509" s="226" t="s">
        <v>18076</v>
      </c>
      <c r="AP3509" s="227">
        <v>427.9</v>
      </c>
      <c r="AR3509" s="207" t="s">
        <v>17955</v>
      </c>
      <c r="AS3509" s="208">
        <v>2000</v>
      </c>
      <c r="AT3509" s="93"/>
      <c r="AU3509" s="199" t="s">
        <v>29959</v>
      </c>
      <c r="AV3509" s="200">
        <v>20858</v>
      </c>
      <c r="BD3509" s="263"/>
      <c r="BE3509" s="264"/>
      <c r="BJ3509" s="230" t="s">
        <v>41967</v>
      </c>
      <c r="BK3509" s="231">
        <v>1488046.62</v>
      </c>
      <c r="BM3509" s="209" t="s">
        <v>9099</v>
      </c>
      <c r="BN3509" s="210">
        <v>403274</v>
      </c>
    </row>
    <row r="3510" spans="17:66" x14ac:dyDescent="0.55000000000000004">
      <c r="Q3510" s="224" t="s">
        <v>41427</v>
      </c>
      <c r="R3510" s="224"/>
      <c r="S3510" s="225">
        <v>8934.82</v>
      </c>
      <c r="U3510" s="203" t="s">
        <v>4935</v>
      </c>
      <c r="V3510" s="203"/>
      <c r="W3510" s="204">
        <v>3125</v>
      </c>
      <c r="AF3510" t="s">
        <v>56603</v>
      </c>
      <c r="AG3510" s="284">
        <v>16472.400000000001</v>
      </c>
      <c r="AI3510" s="276" t="s">
        <v>34967</v>
      </c>
      <c r="AJ3510" s="277">
        <v>1508439.43</v>
      </c>
      <c r="AL3510" s="246" t="s">
        <v>52066</v>
      </c>
      <c r="AM3510" s="247">
        <v>30797.48</v>
      </c>
      <c r="AO3510" s="226" t="s">
        <v>18077</v>
      </c>
      <c r="AP3510" s="227">
        <v>16048.99</v>
      </c>
      <c r="AR3510" s="207" t="s">
        <v>17956</v>
      </c>
      <c r="AS3510" s="208">
        <v>2434</v>
      </c>
      <c r="AT3510" s="93"/>
      <c r="AU3510" s="199" t="s">
        <v>29961</v>
      </c>
      <c r="AV3510" s="200">
        <v>192</v>
      </c>
      <c r="BD3510" s="263"/>
      <c r="BE3510" s="264"/>
      <c r="BJ3510" s="230" t="s">
        <v>41968</v>
      </c>
      <c r="BK3510" s="231">
        <v>8934.82</v>
      </c>
      <c r="BM3510" s="209" t="s">
        <v>9410</v>
      </c>
      <c r="BN3510" s="210">
        <v>1188645.42</v>
      </c>
    </row>
    <row r="3511" spans="17:66" x14ac:dyDescent="0.55000000000000004">
      <c r="Q3511" s="224" t="s">
        <v>41428</v>
      </c>
      <c r="R3511" s="224"/>
      <c r="S3511" s="225">
        <v>19377</v>
      </c>
      <c r="U3511" s="203" t="s">
        <v>4937</v>
      </c>
      <c r="V3511" s="203"/>
      <c r="W3511" s="204">
        <v>8409</v>
      </c>
      <c r="AF3511" t="s">
        <v>56604</v>
      </c>
      <c r="AG3511" s="284">
        <v>23488</v>
      </c>
      <c r="AI3511" s="276" t="s">
        <v>34968</v>
      </c>
      <c r="AJ3511" s="277">
        <v>2290641.17</v>
      </c>
      <c r="AL3511" s="246" t="s">
        <v>54993</v>
      </c>
      <c r="AM3511" s="247">
        <v>57971.6</v>
      </c>
      <c r="AO3511" s="226" t="s">
        <v>42285</v>
      </c>
      <c r="AP3511" s="227">
        <v>-1440.02</v>
      </c>
      <c r="AR3511" s="207" t="s">
        <v>17957</v>
      </c>
      <c r="AS3511" s="208">
        <v>2294.2600000000002</v>
      </c>
      <c r="AT3511" s="93"/>
      <c r="AU3511" s="199" t="s">
        <v>14464</v>
      </c>
      <c r="AV3511" s="200">
        <v>34699.050000000003</v>
      </c>
      <c r="BD3511" s="263"/>
      <c r="BE3511" s="264"/>
      <c r="BJ3511" s="230" t="s">
        <v>41969</v>
      </c>
      <c r="BK3511" s="231">
        <v>19377</v>
      </c>
      <c r="BM3511" s="209" t="s">
        <v>9563</v>
      </c>
      <c r="BN3511" s="210">
        <v>13829.05</v>
      </c>
    </row>
    <row r="3512" spans="17:66" x14ac:dyDescent="0.55000000000000004">
      <c r="Q3512" s="224" t="s">
        <v>41429</v>
      </c>
      <c r="R3512" s="224"/>
      <c r="S3512" s="225">
        <v>890616</v>
      </c>
      <c r="U3512" s="203" t="s">
        <v>4940</v>
      </c>
      <c r="V3512" s="203"/>
      <c r="W3512" s="204">
        <v>294.94</v>
      </c>
      <c r="AF3512" t="s">
        <v>68787</v>
      </c>
      <c r="AG3512" s="284">
        <v>45714.84</v>
      </c>
      <c r="AI3512" s="276" t="s">
        <v>19587</v>
      </c>
      <c r="AJ3512" s="277">
        <v>283370.71999999997</v>
      </c>
      <c r="AL3512" s="246" t="s">
        <v>54994</v>
      </c>
      <c r="AM3512" s="247">
        <v>11942.38</v>
      </c>
      <c r="AO3512" s="226" t="s">
        <v>36144</v>
      </c>
      <c r="AP3512" s="227">
        <v>742.27</v>
      </c>
      <c r="AR3512" s="207" t="s">
        <v>17958</v>
      </c>
      <c r="AS3512" s="208">
        <v>2355.5100000000002</v>
      </c>
      <c r="AT3512" s="93"/>
      <c r="AU3512" s="199" t="s">
        <v>14465</v>
      </c>
      <c r="AV3512" s="200">
        <v>2654.39</v>
      </c>
      <c r="BD3512" s="263"/>
      <c r="BE3512" s="264"/>
      <c r="BJ3512" s="230" t="s">
        <v>41970</v>
      </c>
      <c r="BK3512" s="231">
        <v>890616</v>
      </c>
      <c r="BM3512" s="209" t="s">
        <v>10984</v>
      </c>
      <c r="BN3512" s="210">
        <v>33378.550000000003</v>
      </c>
    </row>
    <row r="3513" spans="17:66" x14ac:dyDescent="0.55000000000000004">
      <c r="Q3513" s="224" t="s">
        <v>41430</v>
      </c>
      <c r="R3513" s="224"/>
      <c r="S3513" s="225">
        <v>29065.5</v>
      </c>
      <c r="U3513" s="203" t="s">
        <v>4941</v>
      </c>
      <c r="V3513" s="203"/>
      <c r="W3513" s="204">
        <v>2564</v>
      </c>
      <c r="AF3513" t="s">
        <v>56605</v>
      </c>
      <c r="AG3513">
        <v>498.5</v>
      </c>
      <c r="AI3513" s="276" t="s">
        <v>42408</v>
      </c>
      <c r="AJ3513" s="277">
        <v>681676.89</v>
      </c>
      <c r="AL3513" s="246" t="s">
        <v>54995</v>
      </c>
      <c r="AM3513" s="247">
        <v>33802.800000000003</v>
      </c>
      <c r="AO3513" s="226" t="s">
        <v>33300</v>
      </c>
      <c r="AP3513" s="227">
        <v>25341.94</v>
      </c>
      <c r="AR3513" s="207" t="s">
        <v>17959</v>
      </c>
      <c r="AS3513" s="208">
        <v>3305.03</v>
      </c>
      <c r="AT3513" s="93"/>
      <c r="AU3513" s="199" t="s">
        <v>14466</v>
      </c>
      <c r="AV3513" s="200">
        <v>3250.33</v>
      </c>
      <c r="BD3513" s="263"/>
      <c r="BE3513" s="264"/>
      <c r="BJ3513" s="230" t="s">
        <v>41971</v>
      </c>
      <c r="BK3513" s="231">
        <v>29065.5</v>
      </c>
      <c r="BM3513" s="209" t="s">
        <v>9731</v>
      </c>
      <c r="BN3513" s="210">
        <v>268856.49</v>
      </c>
    </row>
    <row r="3514" spans="17:66" x14ac:dyDescent="0.55000000000000004">
      <c r="Q3514" s="224" t="s">
        <v>41431</v>
      </c>
      <c r="R3514" s="224"/>
      <c r="S3514" s="225">
        <v>32205.65</v>
      </c>
      <c r="U3514" s="203" t="s">
        <v>4945</v>
      </c>
      <c r="V3514" s="203"/>
      <c r="W3514" s="204">
        <v>4445</v>
      </c>
      <c r="AF3514" t="s">
        <v>53803</v>
      </c>
      <c r="AG3514" s="284">
        <v>10656</v>
      </c>
      <c r="AI3514" s="276" t="s">
        <v>34969</v>
      </c>
      <c r="AJ3514" s="277">
        <v>562894.82999999996</v>
      </c>
      <c r="AL3514" s="246" t="s">
        <v>54996</v>
      </c>
      <c r="AM3514" s="247">
        <v>42661.77</v>
      </c>
      <c r="AO3514" s="226" t="s">
        <v>34790</v>
      </c>
      <c r="AP3514" s="227">
        <v>321.75</v>
      </c>
      <c r="AR3514" s="207" t="s">
        <v>17960</v>
      </c>
      <c r="AS3514" s="208">
        <v>16811.8</v>
      </c>
      <c r="AT3514" s="93"/>
      <c r="AU3514" s="199" t="s">
        <v>14467</v>
      </c>
      <c r="AV3514" s="200">
        <v>3320.64</v>
      </c>
      <c r="BD3514" s="263"/>
      <c r="BE3514" s="264"/>
      <c r="BJ3514" s="230" t="s">
        <v>41972</v>
      </c>
      <c r="BK3514" s="231">
        <v>32205.65</v>
      </c>
      <c r="BM3514" s="209" t="s">
        <v>11678</v>
      </c>
      <c r="BN3514" s="210">
        <v>2313030.2799999998</v>
      </c>
    </row>
    <row r="3515" spans="17:66" x14ac:dyDescent="0.55000000000000004">
      <c r="Q3515" s="224" t="s">
        <v>41432</v>
      </c>
      <c r="R3515" s="224"/>
      <c r="S3515" s="225">
        <v>1409589</v>
      </c>
      <c r="U3515" s="203" t="s">
        <v>4948</v>
      </c>
      <c r="V3515" s="203"/>
      <c r="W3515" s="204">
        <v>2443</v>
      </c>
      <c r="AF3515" t="s">
        <v>68788</v>
      </c>
      <c r="AG3515" s="284">
        <v>17637</v>
      </c>
      <c r="AI3515" s="276" t="s">
        <v>59041</v>
      </c>
      <c r="AJ3515" s="277">
        <v>5946.96</v>
      </c>
      <c r="AL3515" s="246" t="s">
        <v>64119</v>
      </c>
      <c r="AM3515" s="247">
        <v>108500</v>
      </c>
      <c r="AO3515" s="226" t="s">
        <v>18078</v>
      </c>
      <c r="AP3515" s="227">
        <v>17500</v>
      </c>
      <c r="AR3515" s="207" t="s">
        <v>17961</v>
      </c>
      <c r="AS3515" s="208">
        <v>625.77</v>
      </c>
      <c r="AT3515" s="93"/>
      <c r="AU3515" s="199" t="s">
        <v>32972</v>
      </c>
      <c r="AV3515" s="200">
        <v>26949.26</v>
      </c>
      <c r="BD3515" s="263"/>
      <c r="BE3515" s="264"/>
      <c r="BJ3515" s="230" t="s">
        <v>41973</v>
      </c>
      <c r="BK3515" s="231">
        <v>1409589</v>
      </c>
      <c r="BM3515" s="209" t="s">
        <v>12275</v>
      </c>
      <c r="BN3515" s="210">
        <v>30786</v>
      </c>
    </row>
    <row r="3516" spans="17:66" x14ac:dyDescent="0.55000000000000004">
      <c r="Q3516" s="224" t="s">
        <v>41433</v>
      </c>
      <c r="R3516" s="224"/>
      <c r="S3516" s="225">
        <v>41952</v>
      </c>
      <c r="U3516" s="203" t="s">
        <v>4949</v>
      </c>
      <c r="V3516" s="203"/>
      <c r="W3516" s="204">
        <v>5738</v>
      </c>
      <c r="AF3516" t="s">
        <v>68789</v>
      </c>
      <c r="AG3516" s="284">
        <v>7679.7</v>
      </c>
      <c r="AI3516" s="276" t="s">
        <v>46882</v>
      </c>
      <c r="AJ3516" s="277">
        <v>169031.56</v>
      </c>
      <c r="AL3516" s="246" t="s">
        <v>52067</v>
      </c>
      <c r="AM3516" s="247">
        <v>542949.93000000005</v>
      </c>
      <c r="AO3516" s="226" t="s">
        <v>18079</v>
      </c>
      <c r="AP3516" s="227">
        <v>1363.4</v>
      </c>
      <c r="AR3516" s="207" t="s">
        <v>17962</v>
      </c>
      <c r="AS3516" s="208">
        <v>9666</v>
      </c>
      <c r="AT3516" s="93"/>
      <c r="AU3516" s="199" t="s">
        <v>32973</v>
      </c>
      <c r="AV3516" s="200">
        <v>44633.57</v>
      </c>
      <c r="BD3516" s="263"/>
      <c r="BE3516" s="264"/>
      <c r="BJ3516" s="230" t="s">
        <v>41974</v>
      </c>
      <c r="BK3516" s="231">
        <v>41952</v>
      </c>
      <c r="BM3516" s="209" t="s">
        <v>10007</v>
      </c>
      <c r="BN3516" s="210">
        <v>8569361.4700000007</v>
      </c>
    </row>
    <row r="3517" spans="17:66" x14ac:dyDescent="0.55000000000000004">
      <c r="Q3517" s="224" t="s">
        <v>41434</v>
      </c>
      <c r="R3517" s="224"/>
      <c r="S3517" s="225">
        <v>513534</v>
      </c>
      <c r="U3517" s="203" t="s">
        <v>4950</v>
      </c>
      <c r="V3517" s="203"/>
      <c r="W3517" s="204">
        <v>6277.34</v>
      </c>
      <c r="AF3517" t="s">
        <v>55427</v>
      </c>
      <c r="AG3517" s="284">
        <v>25487.98</v>
      </c>
      <c r="AI3517" s="276" t="s">
        <v>64233</v>
      </c>
      <c r="AJ3517" s="277">
        <v>28126.799999999999</v>
      </c>
      <c r="AL3517" s="246" t="s">
        <v>54997</v>
      </c>
      <c r="AM3517" s="247">
        <v>56.33</v>
      </c>
      <c r="AO3517" s="226" t="s">
        <v>34791</v>
      </c>
      <c r="AP3517" s="227">
        <v>69.760000000000005</v>
      </c>
      <c r="AR3517" s="207" t="s">
        <v>17963</v>
      </c>
      <c r="AS3517" s="208">
        <v>1141</v>
      </c>
      <c r="AT3517" s="93"/>
      <c r="AU3517" s="199" t="s">
        <v>32974</v>
      </c>
      <c r="AV3517" s="200">
        <v>283415.02</v>
      </c>
      <c r="BD3517" s="263"/>
      <c r="BE3517" s="264"/>
      <c r="BJ3517" s="230" t="s">
        <v>41975</v>
      </c>
      <c r="BK3517" s="231">
        <v>513534</v>
      </c>
      <c r="BM3517" s="209" t="s">
        <v>6828</v>
      </c>
      <c r="BN3517" s="210">
        <v>55368.959999999999</v>
      </c>
    </row>
    <row r="3518" spans="17:66" x14ac:dyDescent="0.55000000000000004">
      <c r="Q3518" s="224" t="s">
        <v>41435</v>
      </c>
      <c r="R3518" s="224"/>
      <c r="S3518" s="225">
        <v>68896</v>
      </c>
      <c r="U3518" s="203" t="s">
        <v>4817</v>
      </c>
      <c r="V3518" s="203"/>
      <c r="W3518" s="204">
        <v>11497.96</v>
      </c>
      <c r="AF3518" t="s">
        <v>70101</v>
      </c>
      <c r="AG3518" s="284">
        <v>2319.7399999999998</v>
      </c>
      <c r="AI3518" s="276" t="s">
        <v>69718</v>
      </c>
      <c r="AJ3518" s="277">
        <v>457.44</v>
      </c>
      <c r="AL3518" s="246" t="s">
        <v>52068</v>
      </c>
      <c r="AM3518" s="247">
        <v>62091.53</v>
      </c>
      <c r="AO3518" s="226" t="s">
        <v>38978</v>
      </c>
      <c r="AP3518" s="227">
        <v>958.25</v>
      </c>
      <c r="AR3518" s="207" t="s">
        <v>17964</v>
      </c>
      <c r="AS3518" s="208">
        <v>35625.040000000001</v>
      </c>
      <c r="AT3518" s="93"/>
      <c r="AU3518" s="199" t="s">
        <v>14468</v>
      </c>
      <c r="AV3518" s="200">
        <v>24301.42</v>
      </c>
      <c r="BD3518" s="263"/>
      <c r="BE3518" s="264"/>
      <c r="BJ3518" s="230" t="s">
        <v>41976</v>
      </c>
      <c r="BK3518" s="231">
        <v>68896</v>
      </c>
      <c r="BM3518" s="209" t="s">
        <v>7002</v>
      </c>
      <c r="BN3518" s="210">
        <v>9325.6</v>
      </c>
    </row>
    <row r="3519" spans="17:66" x14ac:dyDescent="0.55000000000000004">
      <c r="Q3519" s="224" t="s">
        <v>41436</v>
      </c>
      <c r="R3519" s="224"/>
      <c r="S3519" s="225">
        <v>31233</v>
      </c>
      <c r="U3519" s="203" t="s">
        <v>4953</v>
      </c>
      <c r="V3519" s="203"/>
      <c r="W3519" s="204">
        <v>5211</v>
      </c>
      <c r="AF3519" t="s">
        <v>56608</v>
      </c>
      <c r="AG3519" s="284">
        <v>10104.56</v>
      </c>
      <c r="AI3519" s="276" t="s">
        <v>33453</v>
      </c>
      <c r="AJ3519" s="277">
        <v>254689.85</v>
      </c>
      <c r="AL3519" s="246" t="s">
        <v>52069</v>
      </c>
      <c r="AM3519" s="247">
        <v>191036.34</v>
      </c>
      <c r="AO3519" s="226" t="s">
        <v>42286</v>
      </c>
      <c r="AP3519" s="227">
        <v>12756.51</v>
      </c>
      <c r="AR3519" s="207" t="s">
        <v>17965</v>
      </c>
      <c r="AS3519" s="208">
        <v>21641.69</v>
      </c>
      <c r="AT3519" s="93"/>
      <c r="AU3519" s="199" t="s">
        <v>14469</v>
      </c>
      <c r="AV3519" s="200">
        <v>50025</v>
      </c>
      <c r="BD3519" s="263"/>
      <c r="BE3519" s="264"/>
      <c r="BJ3519" s="230" t="s">
        <v>41977</v>
      </c>
      <c r="BK3519" s="231">
        <v>31233</v>
      </c>
      <c r="BM3519" s="209" t="s">
        <v>7224</v>
      </c>
      <c r="BN3519" s="210">
        <v>3823</v>
      </c>
    </row>
    <row r="3520" spans="17:66" x14ac:dyDescent="0.55000000000000004">
      <c r="Q3520" s="224" t="s">
        <v>41437</v>
      </c>
      <c r="R3520" s="224"/>
      <c r="S3520" s="225">
        <v>536779</v>
      </c>
      <c r="U3520" s="203" t="s">
        <v>4957</v>
      </c>
      <c r="V3520" s="203"/>
      <c r="W3520" s="204">
        <v>3794</v>
      </c>
      <c r="AF3520" t="s">
        <v>42946</v>
      </c>
      <c r="AG3520" s="284">
        <v>11831.87</v>
      </c>
      <c r="AI3520" s="276" t="s">
        <v>34970</v>
      </c>
      <c r="AJ3520" s="277">
        <v>-1300</v>
      </c>
      <c r="AL3520" s="246" t="s">
        <v>64120</v>
      </c>
      <c r="AM3520" s="247">
        <v>1782.35</v>
      </c>
      <c r="AO3520" s="226" t="s">
        <v>36145</v>
      </c>
      <c r="AP3520" s="227">
        <v>640.30999999999995</v>
      </c>
      <c r="AR3520" s="207" t="s">
        <v>17966</v>
      </c>
      <c r="AS3520" s="208">
        <v>4353.03</v>
      </c>
      <c r="AT3520" s="93"/>
      <c r="AU3520" s="199" t="s">
        <v>14470</v>
      </c>
      <c r="AV3520" s="200">
        <v>34699.050000000003</v>
      </c>
      <c r="BD3520" s="263"/>
      <c r="BE3520" s="264"/>
      <c r="BJ3520" s="230" t="s">
        <v>41978</v>
      </c>
      <c r="BK3520" s="231">
        <v>536779</v>
      </c>
      <c r="BM3520" s="209" t="s">
        <v>7508</v>
      </c>
      <c r="BN3520" s="210">
        <v>38241</v>
      </c>
    </row>
    <row r="3521" spans="17:66" x14ac:dyDescent="0.55000000000000004">
      <c r="Q3521" s="224" t="s">
        <v>41438</v>
      </c>
      <c r="R3521" s="224"/>
      <c r="S3521" s="225">
        <v>198977</v>
      </c>
      <c r="U3521" s="203" t="s">
        <v>4958</v>
      </c>
      <c r="V3521" s="203"/>
      <c r="W3521" s="204">
        <v>1800</v>
      </c>
      <c r="AF3521" t="s">
        <v>42947</v>
      </c>
      <c r="AG3521" s="284">
        <v>38358.25</v>
      </c>
      <c r="AI3521" s="276" t="s">
        <v>34971</v>
      </c>
      <c r="AJ3521" s="277">
        <v>951897.72</v>
      </c>
      <c r="AL3521" s="246" t="s">
        <v>58490</v>
      </c>
      <c r="AM3521" s="247">
        <v>44105.73</v>
      </c>
      <c r="AO3521" s="226" t="s">
        <v>47882</v>
      </c>
      <c r="AP3521" s="227">
        <v>1878.33</v>
      </c>
      <c r="AR3521" s="207" t="s">
        <v>17967</v>
      </c>
      <c r="AS3521" s="208">
        <v>35625.040000000001</v>
      </c>
      <c r="AT3521" s="93"/>
      <c r="AU3521" s="199" t="s">
        <v>14471</v>
      </c>
      <c r="AV3521" s="200">
        <v>2654.39</v>
      </c>
      <c r="BD3521" s="263"/>
      <c r="BE3521" s="264"/>
      <c r="BJ3521" s="230" t="s">
        <v>41979</v>
      </c>
      <c r="BK3521" s="231">
        <v>198977</v>
      </c>
      <c r="BM3521" s="209" t="s">
        <v>7910</v>
      </c>
      <c r="BN3521" s="210">
        <v>52023</v>
      </c>
    </row>
    <row r="3522" spans="17:66" x14ac:dyDescent="0.55000000000000004">
      <c r="Q3522" s="224" t="s">
        <v>41439</v>
      </c>
      <c r="R3522" s="224"/>
      <c r="S3522" s="225">
        <v>382458.91</v>
      </c>
      <c r="U3522" s="203" t="s">
        <v>4819</v>
      </c>
      <c r="V3522" s="203"/>
      <c r="W3522" s="204">
        <v>145539.29</v>
      </c>
      <c r="AF3522" t="s">
        <v>56609</v>
      </c>
      <c r="AG3522" s="284">
        <v>30401.56</v>
      </c>
      <c r="AI3522" s="276" t="s">
        <v>59042</v>
      </c>
      <c r="AJ3522" s="277">
        <v>444.6</v>
      </c>
      <c r="AL3522" s="246" t="s">
        <v>54998</v>
      </c>
      <c r="AM3522" s="247">
        <v>1109.52</v>
      </c>
      <c r="AO3522" s="226" t="s">
        <v>18083</v>
      </c>
      <c r="AP3522" s="227">
        <v>160889.67000000001</v>
      </c>
      <c r="AR3522" s="207" t="s">
        <v>17968</v>
      </c>
      <c r="AS3522" s="208">
        <v>1141</v>
      </c>
      <c r="AT3522" s="93"/>
      <c r="AU3522" s="199" t="s">
        <v>14472</v>
      </c>
      <c r="AV3522" s="200">
        <v>3250.33</v>
      </c>
      <c r="BD3522" s="263"/>
      <c r="BE3522" s="264"/>
      <c r="BJ3522" s="230" t="s">
        <v>41980</v>
      </c>
      <c r="BK3522" s="231">
        <v>382458.91</v>
      </c>
      <c r="BM3522" s="209" t="s">
        <v>8233</v>
      </c>
      <c r="BN3522" s="210">
        <v>1683</v>
      </c>
    </row>
    <row r="3523" spans="17:66" x14ac:dyDescent="0.55000000000000004">
      <c r="Q3523" s="224" t="s">
        <v>41440</v>
      </c>
      <c r="R3523" s="224"/>
      <c r="S3523" s="225">
        <v>657333</v>
      </c>
      <c r="U3523" s="203" t="s">
        <v>4961</v>
      </c>
      <c r="V3523" s="203"/>
      <c r="W3523" s="204">
        <v>4644</v>
      </c>
      <c r="AF3523" t="s">
        <v>63386</v>
      </c>
      <c r="AG3523" s="284">
        <v>29890</v>
      </c>
      <c r="AI3523" s="276" t="s">
        <v>39114</v>
      </c>
      <c r="AJ3523" s="277">
        <v>6187805.9100000001</v>
      </c>
      <c r="AL3523" s="246" t="s">
        <v>63566</v>
      </c>
      <c r="AM3523" s="247">
        <v>15750</v>
      </c>
      <c r="AO3523" s="226" t="s">
        <v>18086</v>
      </c>
      <c r="AP3523" s="227">
        <v>21520</v>
      </c>
      <c r="AR3523" s="207" t="s">
        <v>17969</v>
      </c>
      <c r="AS3523" s="208">
        <v>21641.69</v>
      </c>
      <c r="AT3523" s="93"/>
      <c r="AU3523" s="199" t="s">
        <v>14473</v>
      </c>
      <c r="AV3523" s="200">
        <v>51250.68</v>
      </c>
      <c r="BD3523" s="263"/>
      <c r="BE3523" s="264"/>
      <c r="BJ3523" s="230" t="s">
        <v>41981</v>
      </c>
      <c r="BK3523" s="231">
        <v>657333</v>
      </c>
      <c r="BM3523" s="209" t="s">
        <v>8431</v>
      </c>
      <c r="BN3523" s="210">
        <v>14932.55</v>
      </c>
    </row>
    <row r="3524" spans="17:66" x14ac:dyDescent="0.55000000000000004">
      <c r="Q3524" s="224" t="s">
        <v>41441</v>
      </c>
      <c r="R3524" s="224"/>
      <c r="S3524" s="225">
        <v>53304</v>
      </c>
      <c r="U3524" s="203" t="s">
        <v>4962</v>
      </c>
      <c r="V3524" s="203"/>
      <c r="W3524" s="204">
        <v>5824.05</v>
      </c>
      <c r="AF3524" t="s">
        <v>53806</v>
      </c>
      <c r="AG3524" s="284">
        <v>54000</v>
      </c>
      <c r="AI3524" s="276" t="s">
        <v>67508</v>
      </c>
      <c r="AJ3524" s="277">
        <v>481079.7</v>
      </c>
      <c r="AL3524" s="246" t="s">
        <v>62953</v>
      </c>
      <c r="AM3524" s="247">
        <v>12921.27</v>
      </c>
      <c r="AO3524" s="226" t="s">
        <v>34792</v>
      </c>
      <c r="AP3524" s="227">
        <v>73460.289999999994</v>
      </c>
      <c r="AR3524" s="207" t="s">
        <v>17970</v>
      </c>
      <c r="AS3524" s="208">
        <v>4353.03</v>
      </c>
      <c r="AT3524" s="93"/>
      <c r="AU3524" s="199" t="s">
        <v>14474</v>
      </c>
      <c r="AV3524" s="200">
        <v>3320.64</v>
      </c>
      <c r="BD3524" s="263"/>
      <c r="BE3524" s="264"/>
      <c r="BJ3524" s="230" t="s">
        <v>41982</v>
      </c>
      <c r="BK3524" s="231">
        <v>53304</v>
      </c>
      <c r="BM3524" s="209" t="s">
        <v>8812</v>
      </c>
      <c r="BN3524" s="210">
        <v>4257</v>
      </c>
    </row>
    <row r="3525" spans="17:66" x14ac:dyDescent="0.55000000000000004">
      <c r="Q3525" s="224" t="s">
        <v>41442</v>
      </c>
      <c r="R3525" s="224"/>
      <c r="S3525" s="225">
        <v>371442</v>
      </c>
      <c r="U3525" s="203" t="s">
        <v>4823</v>
      </c>
      <c r="V3525" s="203"/>
      <c r="W3525" s="204">
        <v>9713.0400000000009</v>
      </c>
      <c r="AF3525" t="s">
        <v>64929</v>
      </c>
      <c r="AG3525" s="284">
        <v>55551.89</v>
      </c>
      <c r="AI3525" s="276" t="s">
        <v>67509</v>
      </c>
      <c r="AJ3525" s="277">
        <v>100</v>
      </c>
      <c r="AL3525" s="246" t="s">
        <v>61902</v>
      </c>
      <c r="AM3525" s="247">
        <v>34424.81</v>
      </c>
      <c r="AO3525" s="226" t="s">
        <v>18091</v>
      </c>
      <c r="AP3525" s="227">
        <v>7265.6</v>
      </c>
      <c r="AR3525" s="207" t="s">
        <v>17971</v>
      </c>
      <c r="AS3525" s="208">
        <v>11666</v>
      </c>
      <c r="AT3525" s="93"/>
      <c r="AU3525" s="199" t="s">
        <v>14475</v>
      </c>
      <c r="AV3525" s="200">
        <v>94658.57</v>
      </c>
      <c r="BD3525" s="263"/>
      <c r="BE3525" s="264"/>
      <c r="BJ3525" s="230" t="s">
        <v>41983</v>
      </c>
      <c r="BK3525" s="231">
        <v>371442</v>
      </c>
      <c r="BM3525" s="209" t="s">
        <v>9100</v>
      </c>
      <c r="BN3525" s="210">
        <v>45097</v>
      </c>
    </row>
    <row r="3526" spans="17:66" x14ac:dyDescent="0.55000000000000004">
      <c r="Q3526" s="224" t="s">
        <v>41443</v>
      </c>
      <c r="R3526" s="224"/>
      <c r="S3526" s="225">
        <v>447864.67</v>
      </c>
      <c r="U3526" s="203" t="s">
        <v>3660</v>
      </c>
      <c r="V3526" s="203"/>
      <c r="W3526" s="204">
        <v>8946.5300000000007</v>
      </c>
      <c r="AF3526" t="s">
        <v>39505</v>
      </c>
      <c r="AG3526" s="284">
        <v>202172.32</v>
      </c>
      <c r="AI3526" s="276" t="s">
        <v>40250</v>
      </c>
      <c r="AJ3526" s="277">
        <v>-3283.67</v>
      </c>
      <c r="AL3526" s="246" t="s">
        <v>64121</v>
      </c>
      <c r="AM3526" s="247">
        <v>93729.83</v>
      </c>
      <c r="AO3526" s="226" t="s">
        <v>18094</v>
      </c>
      <c r="AP3526" s="227">
        <v>3008.41</v>
      </c>
      <c r="AR3526" s="207" t="s">
        <v>17972</v>
      </c>
      <c r="AS3526" s="208">
        <v>2294.2600000000002</v>
      </c>
      <c r="AT3526" s="93"/>
      <c r="AU3526" s="199" t="s">
        <v>32975</v>
      </c>
      <c r="AV3526" s="200">
        <v>283415.02</v>
      </c>
      <c r="BD3526" s="263"/>
      <c r="BE3526" s="264"/>
      <c r="BJ3526" s="230" t="s">
        <v>41984</v>
      </c>
      <c r="BK3526" s="231">
        <v>447864.67</v>
      </c>
      <c r="BM3526" s="209" t="s">
        <v>9468</v>
      </c>
      <c r="BN3526" s="210">
        <v>89132</v>
      </c>
    </row>
    <row r="3527" spans="17:66" x14ac:dyDescent="0.55000000000000004">
      <c r="Q3527" s="224" t="s">
        <v>41444</v>
      </c>
      <c r="R3527" s="224"/>
      <c r="S3527" s="225">
        <v>91618</v>
      </c>
      <c r="U3527" s="203" t="s">
        <v>3661</v>
      </c>
      <c r="V3527" s="203"/>
      <c r="W3527" s="204">
        <v>16768.82</v>
      </c>
      <c r="AF3527" t="s">
        <v>42948</v>
      </c>
      <c r="AG3527" s="284">
        <v>10826.37</v>
      </c>
      <c r="AI3527" s="276" t="s">
        <v>19589</v>
      </c>
      <c r="AJ3527" s="277">
        <v>1147890.08</v>
      </c>
      <c r="AL3527" s="246" t="s">
        <v>48774</v>
      </c>
      <c r="AM3527" s="247">
        <v>51751.29</v>
      </c>
      <c r="AO3527" s="226" t="s">
        <v>18096</v>
      </c>
      <c r="AP3527" s="227">
        <v>510.39</v>
      </c>
      <c r="AR3527" s="207" t="s">
        <v>17973</v>
      </c>
      <c r="AS3527" s="208">
        <v>6988.27</v>
      </c>
      <c r="AT3527" s="93"/>
      <c r="AU3527" s="199" t="s">
        <v>14476</v>
      </c>
      <c r="AV3527" s="200">
        <v>3322</v>
      </c>
      <c r="BD3527" s="263"/>
      <c r="BE3527" s="264"/>
      <c r="BJ3527" s="230" t="s">
        <v>41985</v>
      </c>
      <c r="BK3527" s="231">
        <v>91618</v>
      </c>
      <c r="BM3527" s="209" t="s">
        <v>9564</v>
      </c>
      <c r="BN3527" s="210">
        <v>14102</v>
      </c>
    </row>
    <row r="3528" spans="17:66" x14ac:dyDescent="0.55000000000000004">
      <c r="Q3528" s="224" t="s">
        <v>41445</v>
      </c>
      <c r="R3528" s="224"/>
      <c r="S3528" s="225">
        <v>116484.86</v>
      </c>
      <c r="U3528" s="203" t="s">
        <v>4963</v>
      </c>
      <c r="V3528" s="203"/>
      <c r="W3528" s="204">
        <v>5157</v>
      </c>
      <c r="AF3528" t="s">
        <v>55428</v>
      </c>
      <c r="AG3528" s="284">
        <v>944064.14</v>
      </c>
      <c r="AI3528" s="276" t="s">
        <v>34972</v>
      </c>
      <c r="AJ3528" s="277">
        <v>2092476.21</v>
      </c>
      <c r="AL3528" s="246" t="s">
        <v>54999</v>
      </c>
      <c r="AM3528" s="247">
        <v>515.84</v>
      </c>
      <c r="AO3528" s="226" t="s">
        <v>42287</v>
      </c>
      <c r="AP3528" s="227">
        <v>-54.52</v>
      </c>
      <c r="AR3528" s="207" t="s">
        <v>17974</v>
      </c>
      <c r="AS3528" s="208">
        <v>7874.76</v>
      </c>
      <c r="AT3528" s="93"/>
      <c r="AU3528" s="199" t="s">
        <v>14477</v>
      </c>
      <c r="AV3528" s="200">
        <v>9659</v>
      </c>
      <c r="BD3528" s="263"/>
      <c r="BE3528" s="264"/>
      <c r="BJ3528" s="230" t="s">
        <v>41986</v>
      </c>
      <c r="BK3528" s="231">
        <v>116484.86</v>
      </c>
      <c r="BM3528" s="209" t="s">
        <v>10825</v>
      </c>
      <c r="BN3528" s="210">
        <v>7106</v>
      </c>
    </row>
    <row r="3529" spans="17:66" x14ac:dyDescent="0.55000000000000004">
      <c r="Q3529" s="224" t="s">
        <v>41446</v>
      </c>
      <c r="R3529" s="224"/>
      <c r="S3529" s="225">
        <v>57592.75</v>
      </c>
      <c r="U3529" s="203" t="s">
        <v>4964</v>
      </c>
      <c r="V3529" s="203"/>
      <c r="W3529" s="204">
        <v>9206</v>
      </c>
      <c r="AF3529" t="s">
        <v>69894</v>
      </c>
      <c r="AG3529" s="284">
        <v>6413.56</v>
      </c>
      <c r="AI3529" s="276" t="s">
        <v>34973</v>
      </c>
      <c r="AJ3529" s="277">
        <v>965189.37</v>
      </c>
      <c r="AL3529" s="246" t="s">
        <v>55000</v>
      </c>
      <c r="AM3529" s="247">
        <v>171913.18</v>
      </c>
      <c r="AO3529" s="226" t="s">
        <v>34793</v>
      </c>
      <c r="AP3529" s="227">
        <v>423726.3</v>
      </c>
      <c r="AR3529" s="207" t="s">
        <v>17975</v>
      </c>
      <c r="AS3529" s="208">
        <v>22580.080000000002</v>
      </c>
      <c r="AT3529" s="93"/>
      <c r="AU3529" s="199" t="s">
        <v>14478</v>
      </c>
      <c r="AV3529" s="200">
        <v>554</v>
      </c>
      <c r="BD3529" s="263"/>
      <c r="BE3529" s="264"/>
      <c r="BJ3529" s="230" t="s">
        <v>41987</v>
      </c>
      <c r="BK3529" s="231">
        <v>57592.75</v>
      </c>
      <c r="BM3529" s="209" t="s">
        <v>11407</v>
      </c>
      <c r="BN3529" s="210">
        <v>8447.6299999999992</v>
      </c>
    </row>
    <row r="3530" spans="17:66" x14ac:dyDescent="0.55000000000000004">
      <c r="Q3530" s="224" t="s">
        <v>41447</v>
      </c>
      <c r="R3530" s="224"/>
      <c r="S3530" s="225">
        <v>150710</v>
      </c>
      <c r="U3530" s="203" t="s">
        <v>4825</v>
      </c>
      <c r="V3530" s="203"/>
      <c r="W3530" s="204">
        <v>20319.37</v>
      </c>
      <c r="AF3530" t="s">
        <v>45623</v>
      </c>
      <c r="AG3530">
        <v>92.94</v>
      </c>
      <c r="AI3530" s="276" t="s">
        <v>19590</v>
      </c>
      <c r="AJ3530" s="277">
        <v>80704.92</v>
      </c>
      <c r="AL3530" s="246" t="s">
        <v>55001</v>
      </c>
      <c r="AM3530" s="247">
        <v>13190.85</v>
      </c>
      <c r="AO3530" s="226" t="s">
        <v>34794</v>
      </c>
      <c r="AP3530" s="227">
        <v>1761.5</v>
      </c>
      <c r="AR3530" s="207" t="s">
        <v>17976</v>
      </c>
      <c r="AS3530" s="208">
        <v>6500</v>
      </c>
      <c r="AT3530" s="93"/>
      <c r="AU3530" s="199" t="s">
        <v>14479</v>
      </c>
      <c r="AV3530" s="200">
        <v>1429</v>
      </c>
      <c r="BD3530" s="263"/>
      <c r="BE3530" s="264"/>
      <c r="BJ3530" s="230" t="s">
        <v>41988</v>
      </c>
      <c r="BK3530" s="231">
        <v>150710</v>
      </c>
      <c r="BM3530" s="209" t="s">
        <v>10008</v>
      </c>
      <c r="BN3530" s="210">
        <v>343538.74</v>
      </c>
    </row>
    <row r="3531" spans="17:66" x14ac:dyDescent="0.55000000000000004">
      <c r="Q3531" s="224" t="s">
        <v>41448</v>
      </c>
      <c r="R3531" s="224"/>
      <c r="S3531" s="225">
        <v>15531</v>
      </c>
      <c r="U3531" s="203" t="s">
        <v>4965</v>
      </c>
      <c r="V3531" s="203"/>
      <c r="W3531" s="204">
        <v>294.25</v>
      </c>
      <c r="AF3531" t="s">
        <v>64930</v>
      </c>
      <c r="AG3531">
        <v>501.2</v>
      </c>
      <c r="AI3531" s="276" t="s">
        <v>36254</v>
      </c>
      <c r="AJ3531" s="277">
        <v>13911239.949999999</v>
      </c>
      <c r="AL3531" s="246" t="s">
        <v>55002</v>
      </c>
      <c r="AM3531" s="247">
        <v>41556.01</v>
      </c>
      <c r="AO3531" s="226" t="s">
        <v>46787</v>
      </c>
      <c r="AP3531" s="227">
        <v>1661.16</v>
      </c>
      <c r="AR3531" s="207" t="s">
        <v>17977</v>
      </c>
      <c r="AS3531" s="208">
        <v>1200</v>
      </c>
      <c r="AT3531" s="93"/>
      <c r="AU3531" s="199" t="s">
        <v>32976</v>
      </c>
      <c r="AV3531" s="200">
        <v>6709</v>
      </c>
      <c r="BD3531" s="263"/>
      <c r="BE3531" s="264"/>
      <c r="BJ3531" s="230" t="s">
        <v>41989</v>
      </c>
      <c r="BK3531" s="231">
        <v>15531</v>
      </c>
      <c r="BM3531" s="209" t="s">
        <v>6829</v>
      </c>
      <c r="BN3531" s="210">
        <v>30721.96</v>
      </c>
    </row>
    <row r="3532" spans="17:66" x14ac:dyDescent="0.55000000000000004">
      <c r="Q3532" s="224" t="s">
        <v>41449</v>
      </c>
      <c r="R3532" s="224"/>
      <c r="S3532" s="225">
        <v>246112.74</v>
      </c>
      <c r="U3532" s="203" t="s">
        <v>4966</v>
      </c>
      <c r="V3532" s="203"/>
      <c r="W3532" s="204">
        <v>7172.67</v>
      </c>
      <c r="AF3532" t="s">
        <v>64931</v>
      </c>
      <c r="AG3532">
        <v>38.35</v>
      </c>
      <c r="AI3532" s="276" t="s">
        <v>48848</v>
      </c>
      <c r="AJ3532" s="277">
        <v>22785.98</v>
      </c>
      <c r="AL3532" s="246" t="s">
        <v>49777</v>
      </c>
      <c r="AM3532" s="247">
        <v>17861.580000000002</v>
      </c>
      <c r="AO3532" s="226" t="s">
        <v>34795</v>
      </c>
      <c r="AP3532" s="227">
        <v>54671.8</v>
      </c>
      <c r="AR3532" s="207" t="s">
        <v>17978</v>
      </c>
      <c r="AS3532" s="208">
        <v>21300</v>
      </c>
      <c r="AT3532" s="93"/>
      <c r="AU3532" s="199" t="s">
        <v>14480</v>
      </c>
      <c r="AV3532" s="200">
        <v>42607.89</v>
      </c>
      <c r="BD3532" s="263"/>
      <c r="BE3532" s="264"/>
      <c r="BJ3532" s="230" t="s">
        <v>41990</v>
      </c>
      <c r="BK3532" s="231">
        <v>246112.74</v>
      </c>
      <c r="BM3532" s="209" t="s">
        <v>7003</v>
      </c>
      <c r="BN3532" s="210">
        <v>2880</v>
      </c>
    </row>
    <row r="3533" spans="17:66" x14ac:dyDescent="0.55000000000000004">
      <c r="Q3533" s="224" t="s">
        <v>41450</v>
      </c>
      <c r="R3533" s="224"/>
      <c r="S3533" s="225">
        <v>27989</v>
      </c>
      <c r="U3533" s="203" t="s">
        <v>4829</v>
      </c>
      <c r="V3533" s="203"/>
      <c r="W3533" s="204">
        <v>37750</v>
      </c>
      <c r="AF3533" t="s">
        <v>64932</v>
      </c>
      <c r="AG3533">
        <v>120.48</v>
      </c>
      <c r="AI3533" s="276" t="s">
        <v>66576</v>
      </c>
      <c r="AJ3533" s="277">
        <v>20138</v>
      </c>
      <c r="AL3533" s="246" t="s">
        <v>52070</v>
      </c>
      <c r="AM3533" s="247">
        <v>920.2</v>
      </c>
      <c r="AO3533" s="226" t="s">
        <v>42288</v>
      </c>
      <c r="AP3533" s="227">
        <v>97514.38</v>
      </c>
      <c r="AR3533" s="207" t="s">
        <v>17979</v>
      </c>
      <c r="AS3533" s="208">
        <v>2174.0100000000002</v>
      </c>
      <c r="AT3533" s="93"/>
      <c r="AU3533" s="199" t="s">
        <v>14481</v>
      </c>
      <c r="AV3533" s="200">
        <v>1027.03</v>
      </c>
      <c r="BD3533" s="263"/>
      <c r="BE3533" s="264"/>
      <c r="BJ3533" s="230" t="s">
        <v>41991</v>
      </c>
      <c r="BK3533" s="231">
        <v>27989</v>
      </c>
      <c r="BM3533" s="209" t="s">
        <v>7225</v>
      </c>
      <c r="BN3533" s="210">
        <v>872</v>
      </c>
    </row>
    <row r="3534" spans="17:66" x14ac:dyDescent="0.55000000000000004">
      <c r="Q3534" s="224" t="s">
        <v>41451</v>
      </c>
      <c r="R3534" s="224"/>
      <c r="S3534" s="225">
        <v>63513.5</v>
      </c>
      <c r="U3534" s="203" t="s">
        <v>4831</v>
      </c>
      <c r="V3534" s="203"/>
      <c r="W3534" s="204">
        <v>158455.20000000001</v>
      </c>
      <c r="AF3534" t="s">
        <v>64934</v>
      </c>
      <c r="AG3534" s="284">
        <v>1650</v>
      </c>
      <c r="AI3534" s="276" t="s">
        <v>46883</v>
      </c>
      <c r="AJ3534" s="277">
        <v>3891.09</v>
      </c>
      <c r="AL3534" s="246" t="s">
        <v>61903</v>
      </c>
      <c r="AM3534" s="247">
        <v>60136.639999999999</v>
      </c>
      <c r="AO3534" s="226" t="s">
        <v>18097</v>
      </c>
      <c r="AP3534" s="227">
        <v>200114.67</v>
      </c>
      <c r="AR3534" s="207" t="s">
        <v>17980</v>
      </c>
      <c r="AS3534" s="208">
        <v>525</v>
      </c>
      <c r="AT3534" s="93"/>
      <c r="AU3534" s="199" t="s">
        <v>14482</v>
      </c>
      <c r="AV3534" s="200">
        <v>2684.2</v>
      </c>
      <c r="BD3534" s="263"/>
      <c r="BE3534" s="264"/>
      <c r="BJ3534" s="230" t="s">
        <v>41992</v>
      </c>
      <c r="BK3534" s="231">
        <v>63513.5</v>
      </c>
      <c r="BM3534" s="209" t="s">
        <v>7509</v>
      </c>
      <c r="BN3534" s="210">
        <v>7558</v>
      </c>
    </row>
    <row r="3535" spans="17:66" x14ac:dyDescent="0.55000000000000004">
      <c r="Q3535" s="224" t="s">
        <v>41452</v>
      </c>
      <c r="R3535" s="224"/>
      <c r="S3535" s="225">
        <v>2991757.5</v>
      </c>
      <c r="U3535" s="203" t="s">
        <v>4968</v>
      </c>
      <c r="V3535" s="203"/>
      <c r="W3535" s="204">
        <v>1424</v>
      </c>
      <c r="AF3535" t="s">
        <v>63802</v>
      </c>
      <c r="AG3535">
        <v>126.21</v>
      </c>
      <c r="AI3535" s="276" t="s">
        <v>48849</v>
      </c>
      <c r="AJ3535" s="277">
        <v>276886.06</v>
      </c>
      <c r="AL3535" s="246" t="s">
        <v>57334</v>
      </c>
      <c r="AM3535" s="247">
        <v>339337.77</v>
      </c>
      <c r="AO3535" s="226" t="s">
        <v>46788</v>
      </c>
      <c r="AP3535" s="227">
        <v>4706</v>
      </c>
      <c r="AR3535" s="207" t="s">
        <v>17981</v>
      </c>
      <c r="AS3535" s="208">
        <v>713.35</v>
      </c>
      <c r="AT3535" s="93"/>
      <c r="AU3535" s="199" t="s">
        <v>14483</v>
      </c>
      <c r="AV3535" s="200">
        <v>4258.88</v>
      </c>
      <c r="BD3535" s="263"/>
      <c r="BE3535" s="264"/>
      <c r="BJ3535" s="230" t="s">
        <v>41993</v>
      </c>
      <c r="BK3535" s="231">
        <v>2991757.5</v>
      </c>
      <c r="BM3535" s="209" t="s">
        <v>7911</v>
      </c>
      <c r="BN3535" s="210">
        <v>2912</v>
      </c>
    </row>
    <row r="3536" spans="17:66" x14ac:dyDescent="0.55000000000000004">
      <c r="Q3536" s="224" t="s">
        <v>41453</v>
      </c>
      <c r="R3536" s="224"/>
      <c r="S3536" s="225">
        <v>132424</v>
      </c>
      <c r="U3536" s="203" t="s">
        <v>3662</v>
      </c>
      <c r="V3536" s="203"/>
      <c r="W3536" s="204">
        <v>96398.68</v>
      </c>
      <c r="AF3536" t="s">
        <v>63803</v>
      </c>
      <c r="AG3536">
        <v>396.66</v>
      </c>
      <c r="AI3536" s="276" t="s">
        <v>52328</v>
      </c>
      <c r="AJ3536" s="277">
        <v>1786594.52</v>
      </c>
      <c r="AL3536" s="246" t="s">
        <v>61904</v>
      </c>
      <c r="AM3536" s="247">
        <v>28048.7</v>
      </c>
      <c r="AO3536" s="226" t="s">
        <v>34796</v>
      </c>
      <c r="AP3536" s="227">
        <v>22611.45</v>
      </c>
      <c r="AR3536" s="207" t="s">
        <v>17982</v>
      </c>
      <c r="AS3536" s="208">
        <v>1941.06</v>
      </c>
      <c r="AT3536" s="93"/>
      <c r="AU3536" s="199" t="s">
        <v>14484</v>
      </c>
      <c r="AV3536" s="200">
        <v>42607.89</v>
      </c>
      <c r="BD3536" s="263"/>
      <c r="BE3536" s="264"/>
      <c r="BJ3536" s="230" t="s">
        <v>41994</v>
      </c>
      <c r="BK3536" s="231">
        <v>132424</v>
      </c>
      <c r="BM3536" s="209" t="s">
        <v>8150</v>
      </c>
      <c r="BN3536" s="210">
        <v>1491.3</v>
      </c>
    </row>
    <row r="3537" spans="17:66" x14ac:dyDescent="0.55000000000000004">
      <c r="Q3537" s="224" t="s">
        <v>41454</v>
      </c>
      <c r="R3537" s="224"/>
      <c r="S3537" s="225">
        <v>22617</v>
      </c>
      <c r="U3537" s="203" t="s">
        <v>4969</v>
      </c>
      <c r="V3537" s="203"/>
      <c r="W3537" s="204">
        <v>3628.67</v>
      </c>
      <c r="AF3537" t="s">
        <v>66727</v>
      </c>
      <c r="AG3537" s="284">
        <v>50685.11</v>
      </c>
      <c r="AI3537" s="276" t="s">
        <v>19592</v>
      </c>
      <c r="AJ3537" s="277">
        <v>5204216.04</v>
      </c>
      <c r="AL3537" s="246" t="s">
        <v>58215</v>
      </c>
      <c r="AM3537" s="247">
        <v>264660.3</v>
      </c>
      <c r="AO3537" s="226" t="s">
        <v>18098</v>
      </c>
      <c r="AP3537" s="227">
        <v>3850</v>
      </c>
      <c r="AR3537" s="207" t="s">
        <v>17983</v>
      </c>
      <c r="AS3537" s="208">
        <v>371.26</v>
      </c>
      <c r="AT3537" s="93"/>
      <c r="AU3537" s="199" t="s">
        <v>14485</v>
      </c>
      <c r="AV3537" s="200">
        <v>1027.03</v>
      </c>
      <c r="BD3537" s="263"/>
      <c r="BE3537" s="264"/>
      <c r="BJ3537" s="230" t="s">
        <v>41995</v>
      </c>
      <c r="BK3537" s="231">
        <v>22617</v>
      </c>
      <c r="BM3537" s="209" t="s">
        <v>8432</v>
      </c>
      <c r="BN3537" s="210">
        <v>2779</v>
      </c>
    </row>
    <row r="3538" spans="17:66" x14ac:dyDescent="0.55000000000000004">
      <c r="Q3538" s="224" t="s">
        <v>41455</v>
      </c>
      <c r="R3538" s="224"/>
      <c r="S3538" s="225">
        <v>39980.75</v>
      </c>
      <c r="U3538" s="203" t="s">
        <v>4833</v>
      </c>
      <c r="V3538" s="203"/>
      <c r="W3538" s="204">
        <v>68217.63</v>
      </c>
      <c r="AF3538" t="s">
        <v>64936</v>
      </c>
      <c r="AG3538" s="284">
        <v>1648.77</v>
      </c>
      <c r="AI3538" s="276" t="s">
        <v>58856</v>
      </c>
      <c r="AJ3538" s="277">
        <v>669472.22</v>
      </c>
      <c r="AL3538" s="246" t="s">
        <v>55003</v>
      </c>
      <c r="AM3538" s="247">
        <v>375928.4</v>
      </c>
      <c r="AO3538" s="226" t="s">
        <v>18099</v>
      </c>
      <c r="AP3538" s="227">
        <v>9525.2900000000009</v>
      </c>
      <c r="AR3538" s="207" t="s">
        <v>17984</v>
      </c>
      <c r="AS3538" s="208">
        <v>1043.04</v>
      </c>
      <c r="AT3538" s="93"/>
      <c r="AU3538" s="199" t="s">
        <v>14486</v>
      </c>
      <c r="AV3538" s="200">
        <v>2684.2</v>
      </c>
      <c r="BD3538" s="263"/>
      <c r="BE3538" s="264"/>
      <c r="BJ3538" s="230" t="s">
        <v>41996</v>
      </c>
      <c r="BK3538" s="231">
        <v>39980.75</v>
      </c>
      <c r="BM3538" s="209" t="s">
        <v>10504</v>
      </c>
      <c r="BN3538" s="210">
        <v>303</v>
      </c>
    </row>
    <row r="3539" spans="17:66" x14ac:dyDescent="0.55000000000000004">
      <c r="Q3539" s="224" t="s">
        <v>41456</v>
      </c>
      <c r="R3539" s="224"/>
      <c r="S3539" s="225">
        <v>8369</v>
      </c>
      <c r="U3539" s="203" t="s">
        <v>3663</v>
      </c>
      <c r="V3539" s="203"/>
      <c r="W3539" s="204">
        <v>17067.27</v>
      </c>
      <c r="AF3539" t="s">
        <v>71685</v>
      </c>
      <c r="AG3539" s="284">
        <v>1377.51</v>
      </c>
      <c r="AI3539" s="276" t="s">
        <v>67510</v>
      </c>
      <c r="AJ3539" s="277">
        <v>9542.5</v>
      </c>
      <c r="AL3539" s="246" t="s">
        <v>33311</v>
      </c>
      <c r="AM3539" s="247">
        <v>10061.719999999999</v>
      </c>
      <c r="AO3539" s="226" t="s">
        <v>42289</v>
      </c>
      <c r="AP3539" s="227">
        <v>827.8</v>
      </c>
      <c r="AR3539" s="207" t="s">
        <v>17985</v>
      </c>
      <c r="AS3539" s="208">
        <v>5480</v>
      </c>
      <c r="AT3539" s="93"/>
      <c r="AU3539" s="199" t="s">
        <v>14487</v>
      </c>
      <c r="AV3539" s="200">
        <v>4258.88</v>
      </c>
      <c r="BD3539" s="263"/>
      <c r="BE3539" s="264"/>
      <c r="BJ3539" s="230" t="s">
        <v>41997</v>
      </c>
      <c r="BK3539" s="231">
        <v>8369</v>
      </c>
      <c r="BM3539" s="209" t="s">
        <v>9101</v>
      </c>
      <c r="BN3539" s="210">
        <v>12278</v>
      </c>
    </row>
    <row r="3540" spans="17:66" x14ac:dyDescent="0.55000000000000004">
      <c r="Q3540" s="224" t="s">
        <v>41457</v>
      </c>
      <c r="R3540" s="224"/>
      <c r="S3540" s="225">
        <v>16155</v>
      </c>
      <c r="U3540" s="203" t="s">
        <v>3664</v>
      </c>
      <c r="V3540" s="203"/>
      <c r="W3540" s="204">
        <v>106772</v>
      </c>
      <c r="AF3540" t="s">
        <v>68793</v>
      </c>
      <c r="AG3540">
        <v>390</v>
      </c>
      <c r="AI3540" s="276" t="s">
        <v>48850</v>
      </c>
      <c r="AJ3540" s="277">
        <v>1186.1199999999999</v>
      </c>
      <c r="AL3540" s="246" t="s">
        <v>33312</v>
      </c>
      <c r="AM3540" s="247">
        <v>1954554.43</v>
      </c>
      <c r="AO3540" s="226" t="s">
        <v>38979</v>
      </c>
      <c r="AP3540" s="227">
        <v>2097.5</v>
      </c>
      <c r="AR3540" s="207" t="s">
        <v>17986</v>
      </c>
      <c r="AS3540" s="208">
        <v>29846</v>
      </c>
      <c r="AT3540" s="93"/>
      <c r="AU3540" s="199" t="s">
        <v>14488</v>
      </c>
      <c r="AV3540" s="200">
        <v>16368</v>
      </c>
      <c r="BD3540" s="263"/>
      <c r="BE3540" s="264"/>
      <c r="BJ3540" s="230" t="s">
        <v>41998</v>
      </c>
      <c r="BK3540" s="231">
        <v>16155</v>
      </c>
      <c r="BM3540" s="209" t="s">
        <v>9469</v>
      </c>
      <c r="BN3540" s="210">
        <v>19841.68</v>
      </c>
    </row>
    <row r="3541" spans="17:66" x14ac:dyDescent="0.55000000000000004">
      <c r="Q3541" s="224" t="s">
        <v>41458</v>
      </c>
      <c r="R3541" s="224"/>
      <c r="S3541" s="225">
        <v>310731.73</v>
      </c>
      <c r="U3541" s="203" t="s">
        <v>4835</v>
      </c>
      <c r="V3541" s="203"/>
      <c r="W3541" s="204">
        <v>70800</v>
      </c>
      <c r="AF3541" t="s">
        <v>59852</v>
      </c>
      <c r="AG3541">
        <v>135.21</v>
      </c>
      <c r="AI3541" s="276" t="s">
        <v>42409</v>
      </c>
      <c r="AJ3541" s="277">
        <v>3627106.33</v>
      </c>
      <c r="AL3541" s="246" t="s">
        <v>36158</v>
      </c>
      <c r="AM3541" s="247">
        <v>4859</v>
      </c>
      <c r="AO3541" s="226" t="s">
        <v>18100</v>
      </c>
      <c r="AP3541" s="227">
        <v>55100</v>
      </c>
      <c r="AR3541" s="207" t="s">
        <v>17987</v>
      </c>
      <c r="AS3541" s="208">
        <v>452.08</v>
      </c>
      <c r="AT3541" s="93"/>
      <c r="AU3541" s="199" t="s">
        <v>14489</v>
      </c>
      <c r="AV3541" s="200">
        <v>5305</v>
      </c>
      <c r="BD3541" s="263"/>
      <c r="BE3541" s="264"/>
      <c r="BJ3541" s="230" t="s">
        <v>41999</v>
      </c>
      <c r="BK3541" s="231">
        <v>310731.73</v>
      </c>
      <c r="BM3541" s="209" t="s">
        <v>9565</v>
      </c>
      <c r="BN3541" s="210">
        <v>2499</v>
      </c>
    </row>
    <row r="3542" spans="17:66" x14ac:dyDescent="0.55000000000000004">
      <c r="Q3542" s="224" t="s">
        <v>41459</v>
      </c>
      <c r="R3542" s="224"/>
      <c r="S3542" s="225">
        <v>64605.1</v>
      </c>
      <c r="U3542" s="203" t="s">
        <v>4836</v>
      </c>
      <c r="V3542" s="203"/>
      <c r="W3542" s="204">
        <v>10811.55</v>
      </c>
      <c r="AF3542" t="s">
        <v>59853</v>
      </c>
      <c r="AG3542">
        <v>93.76</v>
      </c>
      <c r="AI3542" s="276" t="s">
        <v>52329</v>
      </c>
      <c r="AJ3542" s="277">
        <v>-102010.41</v>
      </c>
      <c r="AL3542" s="246" t="s">
        <v>34813</v>
      </c>
      <c r="AM3542" s="247">
        <v>191683.18</v>
      </c>
      <c r="AO3542" s="226" t="s">
        <v>18101</v>
      </c>
      <c r="AP3542" s="227">
        <v>3095.2</v>
      </c>
      <c r="AR3542" s="207" t="s">
        <v>17988</v>
      </c>
      <c r="AS3542" s="208">
        <v>44957.919999999998</v>
      </c>
      <c r="AT3542" s="93"/>
      <c r="AU3542" s="199" t="s">
        <v>14490</v>
      </c>
      <c r="AV3542" s="200">
        <v>1665.02</v>
      </c>
      <c r="BD3542" s="263"/>
      <c r="BE3542" s="264"/>
      <c r="BJ3542" s="230" t="s">
        <v>42000</v>
      </c>
      <c r="BK3542" s="231">
        <v>64605.1</v>
      </c>
      <c r="BM3542" s="209" t="s">
        <v>10986</v>
      </c>
      <c r="BN3542" s="210">
        <v>1702.51</v>
      </c>
    </row>
    <row r="3543" spans="17:66" x14ac:dyDescent="0.55000000000000004">
      <c r="Q3543" s="224" t="s">
        <v>41460</v>
      </c>
      <c r="R3543" s="224"/>
      <c r="S3543" s="225">
        <v>77544</v>
      </c>
      <c r="U3543" s="203" t="s">
        <v>3665</v>
      </c>
      <c r="V3543" s="203"/>
      <c r="W3543" s="204">
        <v>16884.330000000002</v>
      </c>
      <c r="AF3543" t="s">
        <v>71686</v>
      </c>
      <c r="AG3543" s="284">
        <v>15000</v>
      </c>
      <c r="AI3543" s="276" t="s">
        <v>66577</v>
      </c>
      <c r="AJ3543" s="277">
        <v>16425.34</v>
      </c>
      <c r="AL3543" s="246" t="s">
        <v>33314</v>
      </c>
      <c r="AM3543" s="247">
        <v>2638193.0699999998</v>
      </c>
      <c r="AO3543" s="226" t="s">
        <v>18102</v>
      </c>
      <c r="AP3543" s="227">
        <v>52525</v>
      </c>
      <c r="AR3543" s="207" t="s">
        <v>17989</v>
      </c>
      <c r="AS3543" s="208">
        <v>409.8</v>
      </c>
      <c r="AT3543" s="93"/>
      <c r="AU3543" s="199" t="s">
        <v>14491</v>
      </c>
      <c r="AV3543" s="200">
        <v>85600</v>
      </c>
      <c r="BD3543" s="263"/>
      <c r="BE3543" s="264"/>
      <c r="BJ3543" s="230" t="s">
        <v>42001</v>
      </c>
      <c r="BK3543" s="231">
        <v>77544</v>
      </c>
      <c r="BM3543" s="209" t="s">
        <v>10009</v>
      </c>
      <c r="BN3543" s="210">
        <v>85838.45</v>
      </c>
    </row>
    <row r="3544" spans="17:66" x14ac:dyDescent="0.55000000000000004">
      <c r="Q3544" s="224" t="s">
        <v>41461</v>
      </c>
      <c r="R3544" s="224"/>
      <c r="S3544" s="225">
        <v>10410250</v>
      </c>
      <c r="U3544" s="203" t="s">
        <v>4972</v>
      </c>
      <c r="V3544" s="203"/>
      <c r="W3544" s="204">
        <v>10399.06</v>
      </c>
      <c r="AF3544" t="s">
        <v>57874</v>
      </c>
      <c r="AG3544" s="284">
        <v>31394.75</v>
      </c>
      <c r="AI3544" s="276" t="s">
        <v>66578</v>
      </c>
      <c r="AJ3544" s="277">
        <v>22553.9</v>
      </c>
      <c r="AL3544" s="246" t="s">
        <v>34814</v>
      </c>
      <c r="AM3544" s="247">
        <v>80259.88</v>
      </c>
      <c r="AO3544" s="226" t="s">
        <v>18103</v>
      </c>
      <c r="AP3544" s="227">
        <v>14475</v>
      </c>
      <c r="AR3544" s="207" t="s">
        <v>17990</v>
      </c>
      <c r="AS3544" s="208">
        <v>70684</v>
      </c>
      <c r="AT3544" s="93"/>
      <c r="AU3544" s="199" t="s">
        <v>32977</v>
      </c>
      <c r="AV3544" s="200">
        <v>2727.08</v>
      </c>
      <c r="BD3544" s="263"/>
      <c r="BE3544" s="264"/>
      <c r="BJ3544" s="230" t="s">
        <v>42002</v>
      </c>
      <c r="BK3544" s="231">
        <v>10410250</v>
      </c>
      <c r="BM3544" s="209" t="s">
        <v>6830</v>
      </c>
      <c r="BN3544" s="210">
        <v>58698.32</v>
      </c>
    </row>
    <row r="3545" spans="17:66" x14ac:dyDescent="0.55000000000000004">
      <c r="Q3545" s="224" t="s">
        <v>41462</v>
      </c>
      <c r="R3545" s="224"/>
      <c r="S3545" s="225">
        <v>40046</v>
      </c>
      <c r="U3545" s="203" t="s">
        <v>3666</v>
      </c>
      <c r="V3545" s="203"/>
      <c r="W3545" s="204">
        <v>7462.54</v>
      </c>
      <c r="AF3545" t="s">
        <v>58336</v>
      </c>
      <c r="AG3545" s="284">
        <v>1008.09</v>
      </c>
      <c r="AI3545" s="276" t="s">
        <v>67511</v>
      </c>
      <c r="AJ3545" s="277">
        <v>982.76</v>
      </c>
      <c r="AL3545" s="246" t="s">
        <v>33315</v>
      </c>
      <c r="AM3545" s="247">
        <v>436542.81</v>
      </c>
      <c r="AO3545" s="226" t="s">
        <v>18104</v>
      </c>
      <c r="AP3545" s="227">
        <v>380287.76</v>
      </c>
      <c r="AR3545" s="207" t="s">
        <v>17991</v>
      </c>
      <c r="AS3545" s="208">
        <v>2000</v>
      </c>
      <c r="AT3545" s="93"/>
      <c r="AU3545" s="199" t="s">
        <v>32978</v>
      </c>
      <c r="AV3545" s="200">
        <v>208.62</v>
      </c>
      <c r="BD3545" s="263"/>
      <c r="BE3545" s="264"/>
      <c r="BJ3545" s="230" t="s">
        <v>42003</v>
      </c>
      <c r="BK3545" s="231">
        <v>40046</v>
      </c>
      <c r="BM3545" s="209" t="s">
        <v>7662</v>
      </c>
      <c r="BN3545" s="210">
        <v>22135</v>
      </c>
    </row>
    <row r="3546" spans="17:66" x14ac:dyDescent="0.55000000000000004">
      <c r="Q3546" s="224" t="s">
        <v>41463</v>
      </c>
      <c r="R3546" s="224"/>
      <c r="S3546" s="225">
        <v>32431</v>
      </c>
      <c r="U3546" s="203" t="s">
        <v>4973</v>
      </c>
      <c r="V3546" s="203"/>
      <c r="W3546" s="204">
        <v>5155.91</v>
      </c>
      <c r="AF3546" t="s">
        <v>71687</v>
      </c>
      <c r="AG3546" s="284">
        <v>7450.64</v>
      </c>
      <c r="AI3546" s="276" t="s">
        <v>67512</v>
      </c>
      <c r="AJ3546" s="277">
        <v>14184.68</v>
      </c>
      <c r="AL3546" s="246" t="s">
        <v>39002</v>
      </c>
      <c r="AM3546" s="247">
        <v>267055.14</v>
      </c>
      <c r="AO3546" s="226" t="s">
        <v>40198</v>
      </c>
      <c r="AP3546" s="227">
        <v>11545.3</v>
      </c>
      <c r="AR3546" s="207" t="s">
        <v>17992</v>
      </c>
      <c r="AS3546" s="208">
        <v>28261</v>
      </c>
      <c r="AT3546" s="93"/>
      <c r="AU3546" s="199" t="s">
        <v>32979</v>
      </c>
      <c r="AV3546" s="200">
        <v>17557.45</v>
      </c>
      <c r="BD3546" s="263"/>
      <c r="BE3546" s="264"/>
      <c r="BJ3546" s="230" t="s">
        <v>42004</v>
      </c>
      <c r="BK3546" s="231">
        <v>32431</v>
      </c>
      <c r="BM3546" s="209" t="s">
        <v>7912</v>
      </c>
      <c r="BN3546" s="210">
        <v>3110</v>
      </c>
    </row>
    <row r="3547" spans="17:66" x14ac:dyDescent="0.55000000000000004">
      <c r="Q3547" s="224" t="s">
        <v>41464</v>
      </c>
      <c r="R3547" s="224"/>
      <c r="S3547" s="225">
        <v>34448</v>
      </c>
      <c r="U3547" s="203" t="s">
        <v>3667</v>
      </c>
      <c r="V3547" s="203"/>
      <c r="W3547" s="204">
        <v>268856.49</v>
      </c>
      <c r="AF3547" t="s">
        <v>57875</v>
      </c>
      <c r="AG3547">
        <v>584.64</v>
      </c>
      <c r="AI3547" s="276" t="s">
        <v>61377</v>
      </c>
      <c r="AJ3547" s="277">
        <v>48403.39</v>
      </c>
      <c r="AL3547" s="246" t="s">
        <v>33316</v>
      </c>
      <c r="AM3547" s="247">
        <v>484142.19</v>
      </c>
      <c r="AO3547" s="226" t="s">
        <v>36146</v>
      </c>
      <c r="AP3547" s="227">
        <v>3163.1</v>
      </c>
      <c r="AR3547" s="207" t="s">
        <v>17993</v>
      </c>
      <c r="AS3547" s="208">
        <v>67627.87</v>
      </c>
      <c r="AT3547" s="93"/>
      <c r="AU3547" s="199" t="s">
        <v>32980</v>
      </c>
      <c r="AV3547" s="200">
        <v>1494.48</v>
      </c>
      <c r="BD3547" s="263"/>
      <c r="BE3547" s="264"/>
      <c r="BJ3547" s="230" t="s">
        <v>42005</v>
      </c>
      <c r="BK3547" s="231">
        <v>34448</v>
      </c>
      <c r="BM3547" s="209" t="s">
        <v>8151</v>
      </c>
      <c r="BN3547" s="210">
        <v>1767.79</v>
      </c>
    </row>
    <row r="3548" spans="17:66" x14ac:dyDescent="0.55000000000000004">
      <c r="Q3548" s="224" t="s">
        <v>41465</v>
      </c>
      <c r="R3548" s="224"/>
      <c r="S3548" s="225">
        <v>127372</v>
      </c>
      <c r="U3548" s="203" t="s">
        <v>4974</v>
      </c>
      <c r="V3548" s="203"/>
      <c r="W3548" s="204">
        <v>8447.6299999999992</v>
      </c>
      <c r="AF3548" t="s">
        <v>57876</v>
      </c>
      <c r="AG3548">
        <v>44.73</v>
      </c>
      <c r="AI3548" s="276" t="s">
        <v>67513</v>
      </c>
      <c r="AJ3548" s="277">
        <v>7535.56</v>
      </c>
      <c r="AL3548" s="246" t="s">
        <v>33317</v>
      </c>
      <c r="AM3548" s="247">
        <v>403127.35</v>
      </c>
      <c r="AO3548" s="226" t="s">
        <v>34797</v>
      </c>
      <c r="AP3548" s="227">
        <v>8600</v>
      </c>
      <c r="AR3548" s="207" t="s">
        <v>17994</v>
      </c>
      <c r="AS3548" s="208">
        <v>69174</v>
      </c>
      <c r="AT3548" s="93"/>
      <c r="AU3548" s="199" t="s">
        <v>32981</v>
      </c>
      <c r="AV3548" s="200">
        <v>281683.36</v>
      </c>
      <c r="BD3548" s="263"/>
      <c r="BE3548" s="264"/>
      <c r="BJ3548" s="230" t="s">
        <v>42006</v>
      </c>
      <c r="BK3548" s="231">
        <v>127372</v>
      </c>
      <c r="BM3548" s="209" t="s">
        <v>8433</v>
      </c>
      <c r="BN3548" s="210">
        <v>7942.26</v>
      </c>
    </row>
    <row r="3549" spans="17:66" x14ac:dyDescent="0.55000000000000004">
      <c r="Q3549" s="224" t="s">
        <v>41466</v>
      </c>
      <c r="R3549" s="224"/>
      <c r="S3549" s="225">
        <v>89383.5</v>
      </c>
      <c r="U3549" s="203" t="s">
        <v>4977</v>
      </c>
      <c r="V3549" s="203"/>
      <c r="W3549" s="204">
        <v>2943</v>
      </c>
      <c r="AF3549" t="s">
        <v>57877</v>
      </c>
      <c r="AG3549">
        <v>140.55000000000001</v>
      </c>
      <c r="AI3549" s="276" t="s">
        <v>61378</v>
      </c>
      <c r="AJ3549" s="277">
        <v>7241.86</v>
      </c>
      <c r="AL3549" s="246" t="s">
        <v>34815</v>
      </c>
      <c r="AM3549" s="247">
        <v>128308.65</v>
      </c>
      <c r="AO3549" s="226" t="s">
        <v>18105</v>
      </c>
      <c r="AP3549" s="227">
        <v>16833.36</v>
      </c>
      <c r="AR3549" s="207" t="s">
        <v>17995</v>
      </c>
      <c r="AS3549" s="208">
        <v>5375</v>
      </c>
      <c r="AT3549" s="93"/>
      <c r="AU3549" s="199" t="s">
        <v>32982</v>
      </c>
      <c r="AV3549" s="200">
        <v>128415.01</v>
      </c>
      <c r="BD3549" s="263"/>
      <c r="BE3549" s="264"/>
      <c r="BJ3549" s="230" t="s">
        <v>42007</v>
      </c>
      <c r="BK3549" s="231">
        <v>89383.5</v>
      </c>
      <c r="BM3549" s="209" t="s">
        <v>8813</v>
      </c>
      <c r="BN3549" s="210">
        <v>2007.69</v>
      </c>
    </row>
    <row r="3550" spans="17:66" x14ac:dyDescent="0.55000000000000004">
      <c r="Q3550" s="224" t="s">
        <v>41467</v>
      </c>
      <c r="R3550" s="224"/>
      <c r="S3550" s="225">
        <v>37677.5</v>
      </c>
      <c r="U3550" s="203" t="s">
        <v>4840</v>
      </c>
      <c r="V3550" s="203"/>
      <c r="W3550" s="204">
        <v>8539.4</v>
      </c>
      <c r="AF3550" t="s">
        <v>70103</v>
      </c>
      <c r="AG3550">
        <v>392.26</v>
      </c>
      <c r="AI3550" s="276" t="s">
        <v>61379</v>
      </c>
      <c r="AJ3550" s="277">
        <v>4795.63</v>
      </c>
      <c r="AL3550" s="246" t="s">
        <v>55946</v>
      </c>
      <c r="AM3550" s="247">
        <v>59422</v>
      </c>
      <c r="AO3550" s="226" t="s">
        <v>18106</v>
      </c>
      <c r="AP3550" s="227">
        <v>102701.14</v>
      </c>
      <c r="AR3550" s="207" t="s">
        <v>17996</v>
      </c>
      <c r="AS3550" s="208">
        <v>52.05</v>
      </c>
      <c r="AT3550" s="93"/>
      <c r="AU3550" s="199" t="s">
        <v>14492</v>
      </c>
      <c r="AV3550" s="200">
        <v>4200</v>
      </c>
      <c r="BD3550" s="263"/>
      <c r="BE3550" s="264"/>
      <c r="BJ3550" s="230" t="s">
        <v>42008</v>
      </c>
      <c r="BK3550" s="231">
        <v>37677.5</v>
      </c>
      <c r="BM3550" s="209" t="s">
        <v>9102</v>
      </c>
      <c r="BN3550" s="210">
        <v>21110.95</v>
      </c>
    </row>
    <row r="3551" spans="17:66" x14ac:dyDescent="0.55000000000000004">
      <c r="Q3551" s="224" t="s">
        <v>41468</v>
      </c>
      <c r="R3551" s="224"/>
      <c r="S3551" s="225">
        <v>17224</v>
      </c>
      <c r="U3551" s="203" t="s">
        <v>3668</v>
      </c>
      <c r="V3551" s="203"/>
      <c r="W3551" s="204">
        <v>127645.24</v>
      </c>
      <c r="AF3551" t="s">
        <v>68801</v>
      </c>
      <c r="AG3551" s="284">
        <v>1876.27</v>
      </c>
      <c r="AI3551" s="276" t="s">
        <v>61380</v>
      </c>
      <c r="AJ3551" s="277">
        <v>9148.06</v>
      </c>
      <c r="AL3551" s="246" t="s">
        <v>36159</v>
      </c>
      <c r="AM3551" s="247">
        <v>54073.32</v>
      </c>
      <c r="AO3551" s="226" t="s">
        <v>34798</v>
      </c>
      <c r="AP3551" s="227">
        <v>154493.04</v>
      </c>
      <c r="AR3551" s="207" t="s">
        <v>17997</v>
      </c>
      <c r="AS3551" s="208">
        <v>637.5</v>
      </c>
      <c r="AT3551" s="93"/>
      <c r="AU3551" s="199" t="s">
        <v>14493</v>
      </c>
      <c r="AV3551" s="200">
        <v>2869.44</v>
      </c>
      <c r="BD3551" s="263"/>
      <c r="BE3551" s="264"/>
      <c r="BJ3551" s="230" t="s">
        <v>42009</v>
      </c>
      <c r="BK3551" s="231">
        <v>17224</v>
      </c>
      <c r="BM3551" s="209" t="s">
        <v>11176</v>
      </c>
      <c r="BN3551" s="210">
        <v>3819.21</v>
      </c>
    </row>
    <row r="3552" spans="17:66" x14ac:dyDescent="0.55000000000000004">
      <c r="Q3552" s="224" t="s">
        <v>41469</v>
      </c>
      <c r="R3552" s="224"/>
      <c r="S3552" s="225">
        <v>8616</v>
      </c>
      <c r="U3552" s="203" t="s">
        <v>4980</v>
      </c>
      <c r="V3552" s="203"/>
      <c r="W3552" s="204">
        <v>5224</v>
      </c>
      <c r="AF3552" t="s">
        <v>71688</v>
      </c>
      <c r="AG3552">
        <v>802.5</v>
      </c>
      <c r="AI3552" s="276" t="s">
        <v>61381</v>
      </c>
      <c r="AJ3552" s="277">
        <v>2924.8</v>
      </c>
      <c r="AL3552" s="246" t="s">
        <v>48776</v>
      </c>
      <c r="AM3552" s="247">
        <v>1711</v>
      </c>
      <c r="AO3552" s="226" t="s">
        <v>34799</v>
      </c>
      <c r="AP3552" s="227">
        <v>45316.1</v>
      </c>
      <c r="AR3552" s="207" t="s">
        <v>17998</v>
      </c>
      <c r="AS3552" s="208">
        <v>6500</v>
      </c>
      <c r="AT3552" s="93"/>
      <c r="AU3552" s="199" t="s">
        <v>32983</v>
      </c>
      <c r="AV3552" s="200">
        <v>2727.08</v>
      </c>
      <c r="BD3552" s="263"/>
      <c r="BE3552" s="264"/>
      <c r="BJ3552" s="230" t="s">
        <v>42010</v>
      </c>
      <c r="BK3552" s="231">
        <v>8616</v>
      </c>
      <c r="BM3552" s="209" t="s">
        <v>10010</v>
      </c>
      <c r="BN3552" s="210">
        <v>120591.22</v>
      </c>
    </row>
    <row r="3553" spans="17:66" x14ac:dyDescent="0.55000000000000004">
      <c r="Q3553" s="224" t="s">
        <v>41470</v>
      </c>
      <c r="R3553" s="224"/>
      <c r="S3553" s="225">
        <v>53850</v>
      </c>
      <c r="U3553" s="203" t="s">
        <v>4982</v>
      </c>
      <c r="V3553" s="203"/>
      <c r="W3553" s="204">
        <v>9158.1200000000008</v>
      </c>
      <c r="AF3553" t="s">
        <v>71689</v>
      </c>
      <c r="AG3553">
        <v>500</v>
      </c>
      <c r="AI3553" s="276" t="s">
        <v>62627</v>
      </c>
      <c r="AJ3553" s="277">
        <v>484.51</v>
      </c>
      <c r="AL3553" s="246" t="s">
        <v>34816</v>
      </c>
      <c r="AM3553" s="247">
        <v>1860288.87</v>
      </c>
      <c r="AO3553" s="226" t="s">
        <v>38980</v>
      </c>
      <c r="AP3553" s="227">
        <v>17094</v>
      </c>
      <c r="AR3553" s="207" t="s">
        <v>17999</v>
      </c>
      <c r="AS3553" s="208">
        <v>67627.87</v>
      </c>
      <c r="AT3553" s="93"/>
      <c r="AU3553" s="199" t="s">
        <v>30159</v>
      </c>
      <c r="AV3553" s="200">
        <v>208.62</v>
      </c>
      <c r="BD3553" s="263"/>
      <c r="BE3553" s="264"/>
      <c r="BJ3553" s="230" t="s">
        <v>42011</v>
      </c>
      <c r="BK3553" s="231">
        <v>53850</v>
      </c>
      <c r="BM3553" s="209" t="s">
        <v>6831</v>
      </c>
      <c r="BN3553" s="210">
        <v>5382</v>
      </c>
    </row>
    <row r="3554" spans="17:66" x14ac:dyDescent="0.55000000000000004">
      <c r="Q3554" s="224" t="s">
        <v>41471</v>
      </c>
      <c r="R3554" s="224"/>
      <c r="S3554" s="225">
        <v>30658</v>
      </c>
      <c r="U3554" s="203" t="s">
        <v>4983</v>
      </c>
      <c r="V3554" s="203"/>
      <c r="W3554" s="204">
        <v>7208</v>
      </c>
      <c r="AF3554" t="s">
        <v>71690</v>
      </c>
      <c r="AG3554" s="284">
        <v>2750</v>
      </c>
      <c r="AI3554" s="276" t="s">
        <v>64234</v>
      </c>
      <c r="AJ3554" s="277">
        <v>1053</v>
      </c>
      <c r="AL3554" s="246" t="s">
        <v>39003</v>
      </c>
      <c r="AM3554" s="247">
        <v>29581</v>
      </c>
      <c r="AO3554" s="226" t="s">
        <v>18107</v>
      </c>
      <c r="AP3554" s="227">
        <v>276202.84000000003</v>
      </c>
      <c r="AR3554" s="207" t="s">
        <v>18000</v>
      </c>
      <c r="AS3554" s="208">
        <v>1200</v>
      </c>
      <c r="AT3554" s="93"/>
      <c r="AU3554" s="199" t="s">
        <v>14494</v>
      </c>
      <c r="AV3554" s="200">
        <v>4200</v>
      </c>
      <c r="BD3554" s="263"/>
      <c r="BE3554" s="264"/>
      <c r="BJ3554" s="230" t="s">
        <v>42012</v>
      </c>
      <c r="BK3554" s="231">
        <v>30658</v>
      </c>
      <c r="BM3554" s="209" t="s">
        <v>7226</v>
      </c>
      <c r="BN3554" s="210">
        <v>1354</v>
      </c>
    </row>
    <row r="3555" spans="17:66" x14ac:dyDescent="0.55000000000000004">
      <c r="Q3555" s="224" t="s">
        <v>41472</v>
      </c>
      <c r="R3555" s="224"/>
      <c r="S3555" s="225">
        <v>53087</v>
      </c>
      <c r="U3555" s="203" t="s">
        <v>4984</v>
      </c>
      <c r="V3555" s="203"/>
      <c r="W3555" s="204">
        <v>884.82</v>
      </c>
      <c r="AF3555" t="s">
        <v>69896</v>
      </c>
      <c r="AG3555" s="284">
        <v>24876.91</v>
      </c>
      <c r="AI3555" s="276" t="s">
        <v>64235</v>
      </c>
      <c r="AJ3555" s="277">
        <v>66</v>
      </c>
      <c r="AL3555" s="246" t="s">
        <v>33318</v>
      </c>
      <c r="AM3555" s="247">
        <v>43975.199999999997</v>
      </c>
      <c r="AO3555" s="226" t="s">
        <v>38981</v>
      </c>
      <c r="AP3555" s="227">
        <v>68433.78</v>
      </c>
      <c r="AR3555" s="207" t="s">
        <v>18001</v>
      </c>
      <c r="AS3555" s="208">
        <v>21300</v>
      </c>
      <c r="AT3555" s="93"/>
      <c r="AU3555" s="199" t="s">
        <v>14495</v>
      </c>
      <c r="AV3555" s="200">
        <v>22091.91</v>
      </c>
      <c r="BD3555" s="263"/>
      <c r="BE3555" s="264"/>
      <c r="BJ3555" s="230" t="s">
        <v>42013</v>
      </c>
      <c r="BK3555" s="231">
        <v>53087</v>
      </c>
      <c r="BM3555" s="209" t="s">
        <v>7510</v>
      </c>
      <c r="BN3555" s="210">
        <v>10336</v>
      </c>
    </row>
    <row r="3556" spans="17:66" x14ac:dyDescent="0.55000000000000004">
      <c r="Q3556" s="224" t="s">
        <v>41473</v>
      </c>
      <c r="R3556" s="224"/>
      <c r="S3556" s="225">
        <v>69209</v>
      </c>
      <c r="U3556" s="203" t="s">
        <v>4988</v>
      </c>
      <c r="V3556" s="203"/>
      <c r="W3556" s="204">
        <v>2461.8000000000002</v>
      </c>
      <c r="AF3556" t="s">
        <v>53826</v>
      </c>
      <c r="AG3556" s="284">
        <v>1471.9</v>
      </c>
      <c r="AI3556" s="276" t="s">
        <v>61962</v>
      </c>
      <c r="AJ3556" s="277">
        <v>2527.56</v>
      </c>
      <c r="AL3556" s="246" t="s">
        <v>33319</v>
      </c>
      <c r="AM3556" s="247">
        <v>19448.8</v>
      </c>
      <c r="AO3556" s="226" t="s">
        <v>52047</v>
      </c>
      <c r="AP3556" s="227">
        <v>7719</v>
      </c>
      <c r="AR3556" s="207" t="s">
        <v>18002</v>
      </c>
      <c r="AS3556" s="208">
        <v>2174.0100000000002</v>
      </c>
      <c r="AT3556" s="93"/>
      <c r="AU3556" s="199" t="s">
        <v>14496</v>
      </c>
      <c r="AV3556" s="200">
        <v>87094.48</v>
      </c>
      <c r="BD3556" s="263"/>
      <c r="BE3556" s="264"/>
      <c r="BJ3556" s="230" t="s">
        <v>42014</v>
      </c>
      <c r="BK3556" s="231">
        <v>69209</v>
      </c>
      <c r="BM3556" s="209" t="s">
        <v>7913</v>
      </c>
      <c r="BN3556" s="210">
        <v>336.9</v>
      </c>
    </row>
    <row r="3557" spans="17:66" x14ac:dyDescent="0.55000000000000004">
      <c r="Q3557" s="224" t="s">
        <v>41474</v>
      </c>
      <c r="R3557" s="224"/>
      <c r="S3557" s="225">
        <v>35863</v>
      </c>
      <c r="U3557" s="203" t="s">
        <v>4990</v>
      </c>
      <c r="V3557" s="203"/>
      <c r="W3557" s="204">
        <v>938.57</v>
      </c>
      <c r="AF3557" t="s">
        <v>53828</v>
      </c>
      <c r="AG3557" s="284">
        <v>31175</v>
      </c>
      <c r="AI3557" s="276" t="s">
        <v>58857</v>
      </c>
      <c r="AJ3557" s="277">
        <v>13268.51</v>
      </c>
      <c r="AL3557" s="246" t="s">
        <v>39004</v>
      </c>
      <c r="AM3557" s="247">
        <v>1203250</v>
      </c>
      <c r="AO3557" s="226" t="s">
        <v>38982</v>
      </c>
      <c r="AP3557" s="227">
        <v>4338.3500000000004</v>
      </c>
      <c r="AR3557" s="207" t="s">
        <v>18003</v>
      </c>
      <c r="AS3557" s="208">
        <v>525</v>
      </c>
      <c r="AT3557" s="93"/>
      <c r="AU3557" s="199" t="s">
        <v>30170</v>
      </c>
      <c r="AV3557" s="200">
        <v>281683.36</v>
      </c>
      <c r="BD3557" s="263"/>
      <c r="BE3557" s="264"/>
      <c r="BJ3557" s="230" t="s">
        <v>42015</v>
      </c>
      <c r="BK3557" s="231">
        <v>35863</v>
      </c>
      <c r="BM3557" s="209" t="s">
        <v>8234</v>
      </c>
      <c r="BN3557" s="210">
        <v>5040.96</v>
      </c>
    </row>
    <row r="3558" spans="17:66" x14ac:dyDescent="0.55000000000000004">
      <c r="Q3558" s="224" t="s">
        <v>41475</v>
      </c>
      <c r="R3558" s="224"/>
      <c r="S3558" s="225">
        <v>19377</v>
      </c>
      <c r="U3558" s="203" t="s">
        <v>4993</v>
      </c>
      <c r="V3558" s="203"/>
      <c r="W3558" s="204">
        <v>576.20000000000005</v>
      </c>
      <c r="AF3558" t="s">
        <v>36736</v>
      </c>
      <c r="AG3558" s="284">
        <v>2497.5100000000002</v>
      </c>
      <c r="AI3558" s="276" t="s">
        <v>69719</v>
      </c>
      <c r="AJ3558" s="277">
        <v>-132.84</v>
      </c>
      <c r="AL3558" s="246" t="s">
        <v>52071</v>
      </c>
      <c r="AM3558" s="247">
        <v>363823.73</v>
      </c>
      <c r="AO3558" s="226" t="s">
        <v>46789</v>
      </c>
      <c r="AP3558" s="227">
        <v>741.57</v>
      </c>
      <c r="AR3558" s="207" t="s">
        <v>18004</v>
      </c>
      <c r="AS3558" s="208">
        <v>713.35</v>
      </c>
      <c r="AT3558" s="93"/>
      <c r="AU3558" s="199" t="s">
        <v>32984</v>
      </c>
      <c r="AV3558" s="200">
        <v>128415.01</v>
      </c>
      <c r="BD3558" s="263"/>
      <c r="BE3558" s="264"/>
      <c r="BJ3558" s="230" t="s">
        <v>42016</v>
      </c>
      <c r="BK3558" s="231">
        <v>19377</v>
      </c>
      <c r="BM3558" s="209" t="s">
        <v>8814</v>
      </c>
      <c r="BN3558" s="210">
        <v>1147</v>
      </c>
    </row>
    <row r="3559" spans="17:66" x14ac:dyDescent="0.55000000000000004">
      <c r="Q3559" s="224" t="s">
        <v>41476</v>
      </c>
      <c r="R3559" s="224"/>
      <c r="S3559" s="225">
        <v>49542</v>
      </c>
      <c r="U3559" s="203" t="s">
        <v>4994</v>
      </c>
      <c r="V3559" s="203"/>
      <c r="W3559" s="204">
        <v>9826.8799999999992</v>
      </c>
      <c r="AF3559" t="s">
        <v>36737</v>
      </c>
      <c r="AG3559" s="284">
        <v>5572.66</v>
      </c>
      <c r="AI3559" s="276" t="s">
        <v>67514</v>
      </c>
      <c r="AJ3559" s="277">
        <v>97840</v>
      </c>
      <c r="AL3559" s="246" t="s">
        <v>39005</v>
      </c>
      <c r="AM3559" s="247">
        <v>6397653.7800000003</v>
      </c>
      <c r="AO3559" s="226" t="s">
        <v>42290</v>
      </c>
      <c r="AP3559" s="227">
        <v>765</v>
      </c>
      <c r="AR3559" s="207" t="s">
        <v>18005</v>
      </c>
      <c r="AS3559" s="208">
        <v>637.5</v>
      </c>
      <c r="AT3559" s="93"/>
      <c r="AU3559" s="199" t="s">
        <v>32985</v>
      </c>
      <c r="AV3559" s="200">
        <v>17848.78</v>
      </c>
      <c r="BD3559" s="263"/>
      <c r="BE3559" s="264"/>
      <c r="BJ3559" s="230" t="s">
        <v>42017</v>
      </c>
      <c r="BK3559" s="231">
        <v>49542</v>
      </c>
      <c r="BM3559" s="209" t="s">
        <v>9103</v>
      </c>
      <c r="BN3559" s="210">
        <v>3847</v>
      </c>
    </row>
    <row r="3560" spans="17:66" x14ac:dyDescent="0.55000000000000004">
      <c r="Q3560" s="224" t="s">
        <v>41477</v>
      </c>
      <c r="R3560" s="224"/>
      <c r="S3560" s="225">
        <v>61360.5</v>
      </c>
      <c r="U3560" s="203" t="s">
        <v>4995</v>
      </c>
      <c r="V3560" s="203"/>
      <c r="W3560" s="204">
        <v>589.88</v>
      </c>
      <c r="AF3560" t="s">
        <v>58691</v>
      </c>
      <c r="AG3560" s="284">
        <v>10746.25</v>
      </c>
      <c r="AI3560" s="276" t="s">
        <v>56055</v>
      </c>
      <c r="AJ3560" s="277">
        <v>277759.53999999998</v>
      </c>
      <c r="AL3560" s="246" t="s">
        <v>60300</v>
      </c>
      <c r="AM3560" s="247">
        <v>3907.86</v>
      </c>
      <c r="AO3560" s="226" t="s">
        <v>40199</v>
      </c>
      <c r="AP3560" s="227">
        <v>75830.320000000007</v>
      </c>
      <c r="AR3560" s="207" t="s">
        <v>18006</v>
      </c>
      <c r="AS3560" s="208">
        <v>106418.11</v>
      </c>
      <c r="AT3560" s="93"/>
      <c r="AU3560" s="199" t="s">
        <v>32986</v>
      </c>
      <c r="AV3560" s="200">
        <v>43.17</v>
      </c>
      <c r="BD3560" s="263"/>
      <c r="BE3560" s="264"/>
      <c r="BJ3560" s="230" t="s">
        <v>42018</v>
      </c>
      <c r="BK3560" s="231">
        <v>61360.5</v>
      </c>
      <c r="BM3560" s="209" t="s">
        <v>9412</v>
      </c>
      <c r="BN3560" s="210">
        <v>17892.43</v>
      </c>
    </row>
    <row r="3561" spans="17:66" x14ac:dyDescent="0.55000000000000004">
      <c r="Q3561" s="224" t="s">
        <v>41478</v>
      </c>
      <c r="R3561" s="224"/>
      <c r="S3561" s="225">
        <v>109802.46</v>
      </c>
      <c r="U3561" s="203" t="s">
        <v>4842</v>
      </c>
      <c r="V3561" s="203"/>
      <c r="W3561" s="204">
        <v>7917.68</v>
      </c>
      <c r="AF3561" t="s">
        <v>53829</v>
      </c>
      <c r="AG3561">
        <v>127.2</v>
      </c>
      <c r="AI3561" s="276" t="s">
        <v>67515</v>
      </c>
      <c r="AJ3561" s="277">
        <v>119469.75999999999</v>
      </c>
      <c r="AL3561" s="246" t="s">
        <v>57335</v>
      </c>
      <c r="AM3561" s="247">
        <v>16969.259999999998</v>
      </c>
      <c r="AO3561" s="226" t="s">
        <v>36147</v>
      </c>
      <c r="AP3561" s="227">
        <v>4020.31</v>
      </c>
      <c r="AR3561" s="207" t="s">
        <v>18007</v>
      </c>
      <c r="AS3561" s="208">
        <v>38082.879999999997</v>
      </c>
      <c r="AT3561" s="93"/>
      <c r="AU3561" s="199" t="s">
        <v>32987</v>
      </c>
      <c r="AV3561" s="200">
        <v>1577.79</v>
      </c>
      <c r="BD3561" s="263"/>
      <c r="BE3561" s="264"/>
      <c r="BJ3561" s="230" t="s">
        <v>42019</v>
      </c>
      <c r="BK3561" s="231">
        <v>109802.46</v>
      </c>
      <c r="BM3561" s="209" t="s">
        <v>11680</v>
      </c>
      <c r="BN3561" s="210">
        <v>30000</v>
      </c>
    </row>
    <row r="3562" spans="17:66" x14ac:dyDescent="0.55000000000000004">
      <c r="Q3562" s="224" t="s">
        <v>41479</v>
      </c>
      <c r="R3562" s="224"/>
      <c r="S3562" s="225">
        <v>8612</v>
      </c>
      <c r="U3562" s="203" t="s">
        <v>5004</v>
      </c>
      <c r="V3562" s="203"/>
      <c r="W3562" s="204">
        <v>484.43</v>
      </c>
      <c r="AF3562" t="s">
        <v>53830</v>
      </c>
      <c r="AG3562" s="284">
        <v>5869.6</v>
      </c>
      <c r="AI3562" s="276" t="s">
        <v>56056</v>
      </c>
      <c r="AJ3562" s="277">
        <v>58873.46</v>
      </c>
      <c r="AL3562" s="246" t="s">
        <v>55947</v>
      </c>
      <c r="AM3562" s="247">
        <v>15000</v>
      </c>
      <c r="AO3562" s="226" t="s">
        <v>38983</v>
      </c>
      <c r="AP3562" s="227">
        <v>145.26</v>
      </c>
      <c r="AR3562" s="207" t="s">
        <v>18008</v>
      </c>
      <c r="AS3562" s="208">
        <v>371.26</v>
      </c>
      <c r="AT3562" s="93"/>
      <c r="AU3562" s="199" t="s">
        <v>32988</v>
      </c>
      <c r="AV3562" s="200">
        <v>21130.26</v>
      </c>
      <c r="BD3562" s="263"/>
      <c r="BE3562" s="264"/>
      <c r="BJ3562" s="230" t="s">
        <v>42020</v>
      </c>
      <c r="BK3562" s="231">
        <v>8612</v>
      </c>
      <c r="BM3562" s="209" t="s">
        <v>12025</v>
      </c>
      <c r="BN3562" s="210">
        <v>10481.25</v>
      </c>
    </row>
    <row r="3563" spans="17:66" x14ac:dyDescent="0.55000000000000004">
      <c r="Q3563" s="224" t="s">
        <v>41480</v>
      </c>
      <c r="R3563" s="224"/>
      <c r="S3563" s="225">
        <v>33371.5</v>
      </c>
      <c r="U3563" s="203" t="s">
        <v>5000</v>
      </c>
      <c r="V3563" s="203"/>
      <c r="W3563" s="204">
        <v>2045</v>
      </c>
      <c r="AF3563" t="s">
        <v>50433</v>
      </c>
      <c r="AG3563" s="284">
        <v>3048.93</v>
      </c>
      <c r="AI3563" s="276" t="s">
        <v>58520</v>
      </c>
      <c r="AJ3563" s="277">
        <v>558891.67000000004</v>
      </c>
      <c r="AL3563" s="246" t="s">
        <v>47887</v>
      </c>
      <c r="AM3563" s="247">
        <v>5656.42</v>
      </c>
      <c r="AO3563" s="226" t="s">
        <v>38984</v>
      </c>
      <c r="AP3563" s="227">
        <v>1961.81</v>
      </c>
      <c r="AR3563" s="207" t="s">
        <v>18009</v>
      </c>
      <c r="AS3563" s="208">
        <v>1043.04</v>
      </c>
      <c r="AT3563" s="93"/>
      <c r="AU3563" s="199" t="s">
        <v>30203</v>
      </c>
      <c r="AV3563" s="200">
        <v>17848.78</v>
      </c>
      <c r="BD3563" s="263"/>
      <c r="BE3563" s="264"/>
      <c r="BJ3563" s="230" t="s">
        <v>42021</v>
      </c>
      <c r="BK3563" s="231">
        <v>33371.5</v>
      </c>
      <c r="BM3563" s="209" t="s">
        <v>10011</v>
      </c>
      <c r="BN3563" s="210">
        <v>85817.54</v>
      </c>
    </row>
    <row r="3564" spans="17:66" x14ac:dyDescent="0.55000000000000004">
      <c r="Q3564" s="224" t="s">
        <v>41481</v>
      </c>
      <c r="R3564" s="224"/>
      <c r="S3564" s="225">
        <v>6462</v>
      </c>
      <c r="U3564" s="203" t="s">
        <v>3669</v>
      </c>
      <c r="V3564" s="203"/>
      <c r="W3564" s="204">
        <v>166017.18</v>
      </c>
      <c r="AF3564" t="s">
        <v>48278</v>
      </c>
      <c r="AG3564" s="284">
        <v>9513.59</v>
      </c>
      <c r="AI3564" s="276" t="s">
        <v>56057</v>
      </c>
      <c r="AJ3564" s="277">
        <v>82509.440000000002</v>
      </c>
      <c r="AL3564" s="246" t="s">
        <v>44652</v>
      </c>
      <c r="AM3564" s="247">
        <v>37559.57</v>
      </c>
      <c r="AO3564" s="226" t="s">
        <v>18109</v>
      </c>
      <c r="AP3564" s="227">
        <v>107105.63</v>
      </c>
      <c r="AR3564" s="207" t="s">
        <v>18010</v>
      </c>
      <c r="AS3564" s="208">
        <v>114131.92</v>
      </c>
      <c r="AT3564" s="93"/>
      <c r="AU3564" s="199" t="s">
        <v>30204</v>
      </c>
      <c r="AV3564" s="200">
        <v>43.17</v>
      </c>
      <c r="BD3564" s="263"/>
      <c r="BE3564" s="264"/>
      <c r="BJ3564" s="230" t="s">
        <v>42022</v>
      </c>
      <c r="BK3564" s="231">
        <v>6462</v>
      </c>
      <c r="BM3564" s="209" t="s">
        <v>7511</v>
      </c>
      <c r="BN3564" s="210">
        <v>11028</v>
      </c>
    </row>
    <row r="3565" spans="17:66" x14ac:dyDescent="0.55000000000000004">
      <c r="Q3565" s="224" t="s">
        <v>41482</v>
      </c>
      <c r="R3565" s="224"/>
      <c r="S3565" s="225">
        <v>25836</v>
      </c>
      <c r="U3565" s="203" t="s">
        <v>5002</v>
      </c>
      <c r="V3565" s="203"/>
      <c r="W3565" s="204">
        <v>649.20000000000005</v>
      </c>
      <c r="AF3565" t="s">
        <v>36739</v>
      </c>
      <c r="AG3565" s="284">
        <v>31477.62</v>
      </c>
      <c r="AI3565" s="276" t="s">
        <v>56058</v>
      </c>
      <c r="AJ3565" s="277">
        <v>254227.07</v>
      </c>
      <c r="AL3565" s="246" t="s">
        <v>39006</v>
      </c>
      <c r="AM3565" s="247">
        <v>5185.8100000000004</v>
      </c>
      <c r="AO3565" s="226" t="s">
        <v>18110</v>
      </c>
      <c r="AP3565" s="227">
        <v>438929.87</v>
      </c>
      <c r="AR3565" s="207" t="s">
        <v>18011</v>
      </c>
      <c r="AS3565" s="208">
        <v>32222.38</v>
      </c>
      <c r="AT3565" s="93"/>
      <c r="AU3565" s="199" t="s">
        <v>32989</v>
      </c>
      <c r="AV3565" s="200">
        <v>1577.79</v>
      </c>
      <c r="BD3565" s="263"/>
      <c r="BE3565" s="264"/>
      <c r="BJ3565" s="230" t="s">
        <v>42023</v>
      </c>
      <c r="BK3565" s="231">
        <v>25836</v>
      </c>
      <c r="BM3565" s="209" t="s">
        <v>7914</v>
      </c>
      <c r="BN3565" s="210">
        <v>734</v>
      </c>
    </row>
    <row r="3566" spans="17:66" x14ac:dyDescent="0.55000000000000004">
      <c r="Q3566" s="224" t="s">
        <v>41483</v>
      </c>
      <c r="R3566" s="224"/>
      <c r="S3566" s="225">
        <v>58410</v>
      </c>
      <c r="U3566" s="203" t="s">
        <v>4844</v>
      </c>
      <c r="V3566" s="203"/>
      <c r="W3566" s="204">
        <v>2512.0100000000002</v>
      </c>
      <c r="AF3566" t="s">
        <v>58338</v>
      </c>
      <c r="AG3566" s="284">
        <v>36597.47</v>
      </c>
      <c r="AI3566" s="276" t="s">
        <v>59043</v>
      </c>
      <c r="AJ3566" s="277">
        <v>66685.440000000002</v>
      </c>
      <c r="AL3566" s="246" t="s">
        <v>64122</v>
      </c>
      <c r="AM3566" s="247">
        <v>124600</v>
      </c>
      <c r="AO3566" s="226" t="s">
        <v>18111</v>
      </c>
      <c r="AP3566" s="227">
        <v>398375.11</v>
      </c>
      <c r="AR3566" s="207" t="s">
        <v>18012</v>
      </c>
      <c r="AS3566" s="208">
        <v>3075.76</v>
      </c>
      <c r="AT3566" s="93"/>
      <c r="AU3566" s="199" t="s">
        <v>30205</v>
      </c>
      <c r="AV3566" s="200">
        <v>21130.26</v>
      </c>
      <c r="BD3566" s="263"/>
      <c r="BE3566" s="264"/>
      <c r="BJ3566" s="230" t="s">
        <v>42024</v>
      </c>
      <c r="BK3566" s="231">
        <v>58410</v>
      </c>
      <c r="BM3566" s="209" t="s">
        <v>7981</v>
      </c>
      <c r="BN3566" s="210">
        <v>1522</v>
      </c>
    </row>
    <row r="3567" spans="17:66" x14ac:dyDescent="0.55000000000000004">
      <c r="Q3567" s="224" t="s">
        <v>41484</v>
      </c>
      <c r="R3567" s="224"/>
      <c r="S3567" s="225">
        <v>21530</v>
      </c>
      <c r="U3567" s="203" t="s">
        <v>4845</v>
      </c>
      <c r="V3567" s="203"/>
      <c r="W3567" s="204">
        <v>80428.399999999994</v>
      </c>
      <c r="AF3567" t="s">
        <v>36741</v>
      </c>
      <c r="AG3567" s="284">
        <v>10000</v>
      </c>
      <c r="AI3567" s="276" t="s">
        <v>67516</v>
      </c>
      <c r="AJ3567" s="277">
        <v>56503.32</v>
      </c>
      <c r="AL3567" s="246" t="s">
        <v>39007</v>
      </c>
      <c r="AM3567" s="247">
        <v>785004.63</v>
      </c>
      <c r="AO3567" s="226" t="s">
        <v>42291</v>
      </c>
      <c r="AP3567" s="227">
        <v>318597.73</v>
      </c>
      <c r="AR3567" s="207" t="s">
        <v>18013</v>
      </c>
      <c r="AS3567" s="208">
        <v>331615.44</v>
      </c>
      <c r="AT3567" s="93"/>
      <c r="AU3567" s="199" t="s">
        <v>32990</v>
      </c>
      <c r="AV3567" s="200">
        <v>22331</v>
      </c>
      <c r="BD3567" s="263"/>
      <c r="BE3567" s="264"/>
      <c r="BJ3567" s="230" t="s">
        <v>42025</v>
      </c>
      <c r="BK3567" s="231">
        <v>21530</v>
      </c>
      <c r="BM3567" s="209" t="s">
        <v>9104</v>
      </c>
      <c r="BN3567" s="210">
        <v>2078</v>
      </c>
    </row>
    <row r="3568" spans="17:66" x14ac:dyDescent="0.55000000000000004">
      <c r="Q3568" s="224" t="s">
        <v>41485</v>
      </c>
      <c r="R3568" s="224"/>
      <c r="S3568" s="225">
        <v>38772</v>
      </c>
      <c r="U3568" s="203" t="s">
        <v>4846</v>
      </c>
      <c r="V3568" s="203"/>
      <c r="W3568" s="204">
        <v>44011.85</v>
      </c>
      <c r="AF3568" t="s">
        <v>70804</v>
      </c>
      <c r="AG3568" s="284">
        <v>4900</v>
      </c>
      <c r="AI3568" s="276" t="s">
        <v>61963</v>
      </c>
      <c r="AJ3568" s="277">
        <v>40559.86</v>
      </c>
      <c r="AL3568" s="246" t="s">
        <v>33320</v>
      </c>
      <c r="AM3568" s="247">
        <v>5930.63</v>
      </c>
      <c r="AO3568" s="226" t="s">
        <v>52048</v>
      </c>
      <c r="AP3568" s="227">
        <v>6595.35</v>
      </c>
      <c r="AR3568" s="207" t="s">
        <v>18014</v>
      </c>
      <c r="AS3568" s="208">
        <v>28068.89</v>
      </c>
      <c r="AT3568" s="93"/>
      <c r="AU3568" s="199" t="s">
        <v>32991</v>
      </c>
      <c r="AV3568" s="200">
        <v>12596</v>
      </c>
      <c r="BD3568" s="263"/>
      <c r="BE3568" s="264"/>
      <c r="BJ3568" s="230" t="s">
        <v>42026</v>
      </c>
      <c r="BK3568" s="231">
        <v>38772</v>
      </c>
      <c r="BM3568" s="209" t="s">
        <v>9413</v>
      </c>
      <c r="BN3568" s="210">
        <v>7859.04</v>
      </c>
    </row>
    <row r="3569" spans="17:66" x14ac:dyDescent="0.55000000000000004">
      <c r="Q3569" s="224" t="s">
        <v>41486</v>
      </c>
      <c r="R3569" s="224"/>
      <c r="S3569" s="225">
        <v>26912.5</v>
      </c>
      <c r="U3569" s="203" t="s">
        <v>4847</v>
      </c>
      <c r="V3569" s="203"/>
      <c r="W3569" s="204">
        <v>28192.48</v>
      </c>
      <c r="AF3569" t="s">
        <v>70805</v>
      </c>
      <c r="AG3569">
        <v>374.85</v>
      </c>
      <c r="AI3569" s="276" t="s">
        <v>67517</v>
      </c>
      <c r="AJ3569" s="277">
        <v>194714</v>
      </c>
      <c r="AL3569" s="246" t="s">
        <v>33321</v>
      </c>
      <c r="AM3569" s="247">
        <v>1325003.2</v>
      </c>
      <c r="AO3569" s="226" t="s">
        <v>38985</v>
      </c>
      <c r="AP3569" s="227">
        <v>48836.62</v>
      </c>
      <c r="AR3569" s="207" t="s">
        <v>18015</v>
      </c>
      <c r="AS3569" s="208">
        <v>78125.740000000005</v>
      </c>
      <c r="AT3569" s="93"/>
      <c r="AU3569" s="199" t="s">
        <v>32992</v>
      </c>
      <c r="AV3569" s="200">
        <v>22331</v>
      </c>
      <c r="BD3569" s="263"/>
      <c r="BE3569" s="264"/>
      <c r="BJ3569" s="230" t="s">
        <v>42027</v>
      </c>
      <c r="BK3569" s="231">
        <v>26912.5</v>
      </c>
      <c r="BM3569" s="209" t="s">
        <v>9470</v>
      </c>
      <c r="BN3569" s="210">
        <v>1396.81</v>
      </c>
    </row>
    <row r="3570" spans="17:66" x14ac:dyDescent="0.55000000000000004">
      <c r="Q3570" s="224" t="s">
        <v>41487</v>
      </c>
      <c r="R3570" s="224"/>
      <c r="S3570" s="225">
        <v>27603.75</v>
      </c>
      <c r="U3570" s="203" t="s">
        <v>3676</v>
      </c>
      <c r="V3570" s="203"/>
      <c r="W3570" s="204">
        <v>3692823.5</v>
      </c>
      <c r="AF3570" t="s">
        <v>70806</v>
      </c>
      <c r="AG3570">
        <v>528.88</v>
      </c>
      <c r="AI3570" s="276" t="s">
        <v>67518</v>
      </c>
      <c r="AJ3570" s="277">
        <v>187021</v>
      </c>
      <c r="AL3570" s="246" t="s">
        <v>33322</v>
      </c>
      <c r="AM3570" s="247">
        <v>3524967.59</v>
      </c>
      <c r="AO3570" s="226" t="s">
        <v>42292</v>
      </c>
      <c r="AP3570" s="227">
        <v>-1195.1300000000001</v>
      </c>
      <c r="AR3570" s="207" t="s">
        <v>18016</v>
      </c>
      <c r="AS3570" s="208">
        <v>111762.98</v>
      </c>
      <c r="AT3570" s="93"/>
      <c r="AU3570" s="199" t="s">
        <v>30226</v>
      </c>
      <c r="AV3570" s="200">
        <v>12596</v>
      </c>
      <c r="BD3570" s="263"/>
      <c r="BE3570" s="264"/>
      <c r="BJ3570" s="230" t="s">
        <v>42028</v>
      </c>
      <c r="BK3570" s="231">
        <v>27603.75</v>
      </c>
      <c r="BM3570" s="209" t="s">
        <v>9566</v>
      </c>
      <c r="BN3570" s="210">
        <v>1625</v>
      </c>
    </row>
    <row r="3571" spans="17:66" x14ac:dyDescent="0.55000000000000004">
      <c r="Q3571" s="224" t="s">
        <v>41488</v>
      </c>
      <c r="R3571" s="224"/>
      <c r="S3571" s="225">
        <v>13188.5</v>
      </c>
      <c r="U3571" s="203" t="s">
        <v>5247</v>
      </c>
      <c r="V3571" s="203"/>
      <c r="W3571" s="204">
        <v>329331.03000000003</v>
      </c>
      <c r="AF3571" t="s">
        <v>70204</v>
      </c>
      <c r="AG3571">
        <v>91.2</v>
      </c>
      <c r="AI3571" s="276" t="s">
        <v>67519</v>
      </c>
      <c r="AJ3571" s="277">
        <v>19896</v>
      </c>
      <c r="AL3571" s="246" t="s">
        <v>34817</v>
      </c>
      <c r="AM3571" s="247">
        <v>767067.39</v>
      </c>
      <c r="AO3571" s="226" t="s">
        <v>36148</v>
      </c>
      <c r="AP3571" s="227">
        <v>948069.68</v>
      </c>
      <c r="AR3571" s="207" t="s">
        <v>18017</v>
      </c>
      <c r="AS3571" s="208">
        <v>84467.48</v>
      </c>
      <c r="AT3571" s="93"/>
      <c r="AU3571" s="199" t="s">
        <v>14497</v>
      </c>
      <c r="AV3571" s="200">
        <v>80014.759999999995</v>
      </c>
      <c r="BD3571" s="263"/>
      <c r="BE3571" s="264"/>
      <c r="BJ3571" s="230" t="s">
        <v>42029</v>
      </c>
      <c r="BK3571" s="231">
        <v>13188.5</v>
      </c>
      <c r="BM3571" s="209" t="s">
        <v>10987</v>
      </c>
      <c r="BN3571" s="210">
        <v>959</v>
      </c>
    </row>
    <row r="3572" spans="17:66" x14ac:dyDescent="0.55000000000000004">
      <c r="Q3572" s="224" t="s">
        <v>41489</v>
      </c>
      <c r="R3572" s="224"/>
      <c r="S3572" s="225">
        <v>89431</v>
      </c>
      <c r="U3572" s="203" t="s">
        <v>5249</v>
      </c>
      <c r="V3572" s="203"/>
      <c r="W3572" s="204">
        <v>5323.85</v>
      </c>
      <c r="AF3572" t="s">
        <v>70807</v>
      </c>
      <c r="AG3572">
        <v>939.61</v>
      </c>
      <c r="AI3572" s="276" t="s">
        <v>67520</v>
      </c>
      <c r="AJ3572" s="277">
        <v>14022.5</v>
      </c>
      <c r="AL3572" s="246" t="s">
        <v>34818</v>
      </c>
      <c r="AM3572" s="247">
        <v>2503916.25</v>
      </c>
      <c r="AO3572" s="226" t="s">
        <v>40200</v>
      </c>
      <c r="AP3572" s="227">
        <v>84677</v>
      </c>
      <c r="AR3572" s="207" t="s">
        <v>18018</v>
      </c>
      <c r="AS3572" s="208">
        <v>55753.5</v>
      </c>
      <c r="AT3572" s="93"/>
      <c r="AU3572" s="199" t="s">
        <v>14498</v>
      </c>
      <c r="AV3572" s="200">
        <v>71050.73</v>
      </c>
      <c r="BD3572" s="263"/>
      <c r="BE3572" s="264"/>
      <c r="BJ3572" s="230" t="s">
        <v>42030</v>
      </c>
      <c r="BK3572" s="231">
        <v>89431</v>
      </c>
      <c r="BM3572" s="209" t="s">
        <v>9688</v>
      </c>
      <c r="BN3572" s="210">
        <v>9666</v>
      </c>
    </row>
    <row r="3573" spans="17:66" x14ac:dyDescent="0.55000000000000004">
      <c r="Q3573" s="224" t="s">
        <v>41490</v>
      </c>
      <c r="R3573" s="224"/>
      <c r="S3573" s="225">
        <v>18885</v>
      </c>
      <c r="U3573" s="203" t="s">
        <v>5250</v>
      </c>
      <c r="V3573" s="203"/>
      <c r="W3573" s="204">
        <v>227637.52</v>
      </c>
      <c r="AF3573" t="s">
        <v>69897</v>
      </c>
      <c r="AG3573" s="284">
        <v>15278.38</v>
      </c>
      <c r="AI3573" s="276" t="s">
        <v>67521</v>
      </c>
      <c r="AJ3573" s="277">
        <v>99491.33</v>
      </c>
      <c r="AL3573" s="246" t="s">
        <v>34819</v>
      </c>
      <c r="AM3573" s="247">
        <v>660924.91</v>
      </c>
      <c r="AO3573" s="226" t="s">
        <v>42293</v>
      </c>
      <c r="AP3573" s="227">
        <v>85850</v>
      </c>
      <c r="AR3573" s="207" t="s">
        <v>18019</v>
      </c>
      <c r="AS3573" s="208">
        <v>26313.88</v>
      </c>
      <c r="AT3573" s="93"/>
      <c r="AU3573" s="199" t="s">
        <v>14499</v>
      </c>
      <c r="AV3573" s="200">
        <v>11237.08</v>
      </c>
      <c r="BD3573" s="263"/>
      <c r="BE3573" s="264"/>
      <c r="BJ3573" s="230" t="s">
        <v>42031</v>
      </c>
      <c r="BK3573" s="231">
        <v>18885</v>
      </c>
      <c r="BM3573" s="209" t="s">
        <v>9732</v>
      </c>
      <c r="BN3573" s="210">
        <v>2943</v>
      </c>
    </row>
    <row r="3574" spans="17:66" x14ac:dyDescent="0.55000000000000004">
      <c r="Q3574" s="224" t="s">
        <v>41491</v>
      </c>
      <c r="R3574" s="224"/>
      <c r="S3574" s="225">
        <v>10396</v>
      </c>
      <c r="U3574" s="203" t="s">
        <v>5252</v>
      </c>
      <c r="V3574" s="203"/>
      <c r="W3574" s="204">
        <v>714984.17</v>
      </c>
      <c r="AF3574" t="s">
        <v>70808</v>
      </c>
      <c r="AG3574">
        <v>354.57</v>
      </c>
      <c r="AI3574" s="276" t="s">
        <v>67522</v>
      </c>
      <c r="AJ3574" s="277">
        <v>23758.77</v>
      </c>
      <c r="AL3574" s="246" t="s">
        <v>61086</v>
      </c>
      <c r="AM3574" s="247">
        <v>16535.939999999999</v>
      </c>
      <c r="AO3574" s="226" t="s">
        <v>42294</v>
      </c>
      <c r="AP3574" s="227">
        <v>6567.64</v>
      </c>
      <c r="AR3574" s="207" t="s">
        <v>18020</v>
      </c>
      <c r="AS3574" s="208">
        <v>297403.75</v>
      </c>
      <c r="AT3574" s="93"/>
      <c r="AU3574" s="199" t="s">
        <v>14500</v>
      </c>
      <c r="AV3574" s="200">
        <v>19444.95</v>
      </c>
      <c r="BD3574" s="263"/>
      <c r="BE3574" s="264"/>
      <c r="BJ3574" s="230" t="s">
        <v>42032</v>
      </c>
      <c r="BK3574" s="231">
        <v>10396</v>
      </c>
      <c r="BM3574" s="209" t="s">
        <v>11681</v>
      </c>
      <c r="BN3574" s="210">
        <v>53229</v>
      </c>
    </row>
    <row r="3575" spans="17:66" x14ac:dyDescent="0.55000000000000004">
      <c r="Q3575" s="224" t="s">
        <v>41492</v>
      </c>
      <c r="R3575" s="224"/>
      <c r="S3575" s="225">
        <v>338678</v>
      </c>
      <c r="U3575" s="203" t="s">
        <v>5253</v>
      </c>
      <c r="V3575" s="203"/>
      <c r="W3575" s="204">
        <v>11706.1</v>
      </c>
      <c r="AF3575" t="s">
        <v>66729</v>
      </c>
      <c r="AG3575" s="284">
        <v>7987.5</v>
      </c>
      <c r="AI3575" s="276" t="s">
        <v>67523</v>
      </c>
      <c r="AJ3575" s="277">
        <v>68857.440000000002</v>
      </c>
      <c r="AL3575" s="246" t="s">
        <v>40204</v>
      </c>
      <c r="AM3575" s="247">
        <v>76265</v>
      </c>
      <c r="AO3575" s="226" t="s">
        <v>52049</v>
      </c>
      <c r="AP3575" s="227">
        <v>1100</v>
      </c>
      <c r="AR3575" s="207" t="s">
        <v>18021</v>
      </c>
      <c r="AS3575" s="208">
        <v>5565.14</v>
      </c>
      <c r="AT3575" s="93"/>
      <c r="AU3575" s="199" t="s">
        <v>14501</v>
      </c>
      <c r="AV3575" s="200">
        <v>27274.9</v>
      </c>
      <c r="BD3575" s="263"/>
      <c r="BE3575" s="264"/>
      <c r="BJ3575" s="230" t="s">
        <v>42033</v>
      </c>
      <c r="BK3575" s="231">
        <v>338678</v>
      </c>
      <c r="BM3575" s="209" t="s">
        <v>12026</v>
      </c>
      <c r="BN3575" s="210">
        <v>22500</v>
      </c>
    </row>
    <row r="3576" spans="17:66" x14ac:dyDescent="0.55000000000000004">
      <c r="Q3576" s="224" t="s">
        <v>41493</v>
      </c>
      <c r="R3576" s="224"/>
      <c r="S3576" s="225">
        <v>15580</v>
      </c>
      <c r="U3576" s="203" t="s">
        <v>5254</v>
      </c>
      <c r="V3576" s="203"/>
      <c r="W3576" s="204">
        <v>146796.29</v>
      </c>
      <c r="AF3576" t="s">
        <v>71691</v>
      </c>
      <c r="AG3576" s="284">
        <v>6000</v>
      </c>
      <c r="AI3576" s="276" t="s">
        <v>67524</v>
      </c>
      <c r="AJ3576" s="277">
        <v>18718.72</v>
      </c>
      <c r="AL3576" s="246" t="s">
        <v>36161</v>
      </c>
      <c r="AM3576" s="247">
        <v>33430.86</v>
      </c>
      <c r="AO3576" s="226" t="s">
        <v>52050</v>
      </c>
      <c r="AP3576" s="227">
        <v>15000</v>
      </c>
      <c r="AR3576" s="207" t="s">
        <v>13290</v>
      </c>
      <c r="AS3576" s="208">
        <v>47004.6</v>
      </c>
      <c r="AT3576" s="93"/>
      <c r="AU3576" s="199" t="s">
        <v>32993</v>
      </c>
      <c r="AV3576" s="200">
        <v>23509.3</v>
      </c>
      <c r="BD3576" s="263"/>
      <c r="BE3576" s="264"/>
      <c r="BJ3576" s="230" t="s">
        <v>42034</v>
      </c>
      <c r="BK3576" s="231">
        <v>15580</v>
      </c>
      <c r="BM3576" s="209" t="s">
        <v>10012</v>
      </c>
      <c r="BN3576" s="210">
        <v>115539.85</v>
      </c>
    </row>
    <row r="3577" spans="17:66" x14ac:dyDescent="0.55000000000000004">
      <c r="Q3577" s="224" t="s">
        <v>41494</v>
      </c>
      <c r="R3577" s="224"/>
      <c r="S3577" s="225">
        <v>1318276.17</v>
      </c>
      <c r="U3577" s="203" t="s">
        <v>5255</v>
      </c>
      <c r="V3577" s="203"/>
      <c r="W3577" s="204">
        <v>26771</v>
      </c>
      <c r="AF3577" t="s">
        <v>71692</v>
      </c>
      <c r="AG3577">
        <v>458.99</v>
      </c>
      <c r="AI3577" s="276" t="s">
        <v>64240</v>
      </c>
      <c r="AJ3577" s="277">
        <v>11046.8</v>
      </c>
      <c r="AL3577" s="246" t="s">
        <v>60301</v>
      </c>
      <c r="AM3577" s="247">
        <v>23835.79</v>
      </c>
      <c r="AO3577" s="226" t="s">
        <v>52051</v>
      </c>
      <c r="AP3577" s="227">
        <v>1231.6500000000001</v>
      </c>
      <c r="AR3577" s="207" t="s">
        <v>13291</v>
      </c>
      <c r="AS3577" s="208">
        <v>68131.100000000006</v>
      </c>
      <c r="AT3577" s="93"/>
      <c r="AU3577" s="199" t="s">
        <v>32994</v>
      </c>
      <c r="AV3577" s="200">
        <v>54278.42</v>
      </c>
      <c r="BD3577" s="263"/>
      <c r="BE3577" s="264"/>
      <c r="BJ3577" s="230" t="s">
        <v>42035</v>
      </c>
      <c r="BK3577" s="231">
        <v>1318276.17</v>
      </c>
      <c r="BM3577" s="209" t="s">
        <v>6832</v>
      </c>
      <c r="BN3577" s="210">
        <v>295649</v>
      </c>
    </row>
    <row r="3578" spans="17:66" x14ac:dyDescent="0.55000000000000004">
      <c r="Q3578" s="224" t="s">
        <v>41495</v>
      </c>
      <c r="R3578" s="224"/>
      <c r="S3578" s="225">
        <v>19377</v>
      </c>
      <c r="U3578" s="203" t="s">
        <v>5256</v>
      </c>
      <c r="V3578" s="203"/>
      <c r="W3578" s="204">
        <v>2129667.79</v>
      </c>
      <c r="AF3578" t="s">
        <v>71693</v>
      </c>
      <c r="AG3578" s="284">
        <v>1442.4</v>
      </c>
      <c r="AI3578" s="276" t="s">
        <v>70506</v>
      </c>
      <c r="AJ3578" s="277">
        <v>2092.5</v>
      </c>
      <c r="AL3578" s="246" t="s">
        <v>33323</v>
      </c>
      <c r="AM3578" s="247">
        <v>168.88</v>
      </c>
      <c r="AO3578" s="226" t="s">
        <v>52052</v>
      </c>
      <c r="AP3578" s="227">
        <v>3880.1</v>
      </c>
      <c r="AR3578" s="207" t="s">
        <v>13294</v>
      </c>
      <c r="AS3578" s="208">
        <v>7378.04</v>
      </c>
      <c r="AT3578" s="93"/>
      <c r="AU3578" s="199" t="s">
        <v>32995</v>
      </c>
      <c r="AV3578" s="200">
        <v>8598.7099999999991</v>
      </c>
      <c r="BD3578" s="263"/>
      <c r="BE3578" s="264"/>
      <c r="BJ3578" s="230" t="s">
        <v>42036</v>
      </c>
      <c r="BK3578" s="231">
        <v>19377</v>
      </c>
      <c r="BM3578" s="209" t="s">
        <v>7004</v>
      </c>
      <c r="BN3578" s="210">
        <v>2243.1799999999998</v>
      </c>
    </row>
    <row r="3579" spans="17:66" x14ac:dyDescent="0.55000000000000004">
      <c r="Q3579" s="224" t="s">
        <v>41496</v>
      </c>
      <c r="R3579" s="224"/>
      <c r="S3579" s="225">
        <v>63513.5</v>
      </c>
      <c r="U3579" s="203" t="s">
        <v>5257</v>
      </c>
      <c r="V3579" s="203"/>
      <c r="W3579" s="204">
        <v>808673.63</v>
      </c>
      <c r="AF3579" t="s">
        <v>71694</v>
      </c>
      <c r="AG3579">
        <v>541.61</v>
      </c>
      <c r="AI3579" s="276" t="s">
        <v>70507</v>
      </c>
      <c r="AJ3579" s="277">
        <v>160.08000000000001</v>
      </c>
      <c r="AL3579" s="246" t="s">
        <v>48777</v>
      </c>
      <c r="AM3579" s="247">
        <v>23224.400000000001</v>
      </c>
      <c r="AO3579" s="226" t="s">
        <v>52053</v>
      </c>
      <c r="AP3579" s="227">
        <v>6000</v>
      </c>
      <c r="AR3579" s="207" t="s">
        <v>13295</v>
      </c>
      <c r="AS3579" s="208">
        <v>8923.98</v>
      </c>
      <c r="AT3579" s="93"/>
      <c r="AU3579" s="199" t="s">
        <v>32996</v>
      </c>
      <c r="AV3579" s="200">
        <v>117629.57</v>
      </c>
      <c r="BD3579" s="263"/>
      <c r="BE3579" s="264"/>
      <c r="BJ3579" s="230" t="s">
        <v>42037</v>
      </c>
      <c r="BK3579" s="231">
        <v>63513.5</v>
      </c>
      <c r="BM3579" s="209" t="s">
        <v>7227</v>
      </c>
      <c r="BN3579" s="210">
        <v>10522.97</v>
      </c>
    </row>
    <row r="3580" spans="17:66" x14ac:dyDescent="0.55000000000000004">
      <c r="Q3580" s="224" t="s">
        <v>41497</v>
      </c>
      <c r="R3580" s="224"/>
      <c r="S3580" s="225">
        <v>706943.07</v>
      </c>
      <c r="U3580" s="203" t="s">
        <v>5258</v>
      </c>
      <c r="V3580" s="203"/>
      <c r="W3580" s="204">
        <v>550649.78</v>
      </c>
      <c r="AF3580" t="s">
        <v>71695</v>
      </c>
      <c r="AG3580" s="284">
        <v>4299.72</v>
      </c>
      <c r="AI3580" s="276" t="s">
        <v>69868</v>
      </c>
      <c r="AJ3580" s="277">
        <v>89250</v>
      </c>
      <c r="AL3580" s="246" t="s">
        <v>49778</v>
      </c>
      <c r="AM3580" s="247">
        <v>51410.37</v>
      </c>
      <c r="AO3580" s="226" t="s">
        <v>52054</v>
      </c>
      <c r="AP3580" s="227">
        <v>2615</v>
      </c>
      <c r="AR3580" s="207" t="s">
        <v>13296</v>
      </c>
      <c r="AS3580" s="208">
        <v>26560.99</v>
      </c>
      <c r="AT3580" s="93"/>
      <c r="AU3580" s="199" t="s">
        <v>14502</v>
      </c>
      <c r="AV3580" s="200">
        <v>3481.76</v>
      </c>
      <c r="BD3580" s="263"/>
      <c r="BE3580" s="264"/>
      <c r="BJ3580" s="230" t="s">
        <v>42038</v>
      </c>
      <c r="BK3580" s="231">
        <v>706943.07</v>
      </c>
      <c r="BM3580" s="209" t="s">
        <v>7512</v>
      </c>
      <c r="BN3580" s="210">
        <v>463001</v>
      </c>
    </row>
    <row r="3581" spans="17:66" x14ac:dyDescent="0.55000000000000004">
      <c r="Q3581" s="224" t="s">
        <v>41498</v>
      </c>
      <c r="R3581" s="224"/>
      <c r="S3581" s="225">
        <v>592350</v>
      </c>
      <c r="U3581" s="203" t="s">
        <v>5259</v>
      </c>
      <c r="V3581" s="203"/>
      <c r="W3581" s="204">
        <v>31012.66</v>
      </c>
      <c r="AF3581" t="s">
        <v>71696</v>
      </c>
      <c r="AG3581" s="284">
        <v>1500</v>
      </c>
      <c r="AI3581" s="276" t="s">
        <v>67525</v>
      </c>
      <c r="AJ3581" s="277">
        <v>964</v>
      </c>
      <c r="AL3581" s="246" t="s">
        <v>34820</v>
      </c>
      <c r="AM3581" s="247">
        <v>2379868.0299999998</v>
      </c>
      <c r="AO3581" s="226" t="s">
        <v>52055</v>
      </c>
      <c r="AP3581" s="227">
        <v>7020</v>
      </c>
      <c r="AR3581" s="207" t="s">
        <v>13297</v>
      </c>
      <c r="AS3581" s="208">
        <v>11745.72</v>
      </c>
      <c r="AT3581" s="93"/>
      <c r="AU3581" s="199" t="s">
        <v>14503</v>
      </c>
      <c r="AV3581" s="200">
        <v>266.35000000000002</v>
      </c>
      <c r="BD3581" s="263"/>
      <c r="BE3581" s="264"/>
      <c r="BJ3581" s="230" t="s">
        <v>42039</v>
      </c>
      <c r="BK3581" s="231">
        <v>592350</v>
      </c>
      <c r="BM3581" s="209" t="s">
        <v>7663</v>
      </c>
      <c r="BN3581" s="210">
        <v>213621.02</v>
      </c>
    </row>
    <row r="3582" spans="17:66" x14ac:dyDescent="0.55000000000000004">
      <c r="Q3582" s="224" t="s">
        <v>41499</v>
      </c>
      <c r="R3582" s="224"/>
      <c r="S3582" s="225">
        <v>84699</v>
      </c>
      <c r="U3582" s="203" t="s">
        <v>5261</v>
      </c>
      <c r="V3582" s="203"/>
      <c r="W3582" s="204">
        <v>413595.71</v>
      </c>
      <c r="AF3582" t="s">
        <v>68819</v>
      </c>
      <c r="AG3582">
        <v>114.74</v>
      </c>
      <c r="AI3582" s="276" t="s">
        <v>67526</v>
      </c>
      <c r="AJ3582" s="277">
        <v>207.06</v>
      </c>
      <c r="AL3582" s="246" t="s">
        <v>63091</v>
      </c>
      <c r="AM3582" s="247">
        <v>4009512.23</v>
      </c>
      <c r="AO3582" s="226" t="s">
        <v>49773</v>
      </c>
      <c r="AP3582" s="227">
        <v>646.95000000000005</v>
      </c>
      <c r="AR3582" s="207" t="s">
        <v>18022</v>
      </c>
      <c r="AS3582" s="208">
        <v>1370.67</v>
      </c>
      <c r="AT3582" s="93"/>
      <c r="AU3582" s="199" t="s">
        <v>14504</v>
      </c>
      <c r="AV3582" s="200">
        <v>685.91</v>
      </c>
      <c r="BD3582" s="263"/>
      <c r="BE3582" s="264"/>
      <c r="BJ3582" s="230" t="s">
        <v>42040</v>
      </c>
      <c r="BK3582" s="231">
        <v>84699</v>
      </c>
      <c r="BM3582" s="209" t="s">
        <v>8152</v>
      </c>
      <c r="BN3582" s="210">
        <v>94601</v>
      </c>
    </row>
    <row r="3583" spans="17:66" x14ac:dyDescent="0.55000000000000004">
      <c r="Q3583" s="224" t="s">
        <v>41500</v>
      </c>
      <c r="R3583" s="224"/>
      <c r="S3583" s="225">
        <v>44157</v>
      </c>
      <c r="U3583" s="203" t="s">
        <v>5262</v>
      </c>
      <c r="V3583" s="203"/>
      <c r="W3583" s="204">
        <v>62021.75</v>
      </c>
      <c r="AF3583" t="s">
        <v>68820</v>
      </c>
      <c r="AG3583">
        <v>180.3</v>
      </c>
      <c r="AI3583" s="276" t="s">
        <v>66579</v>
      </c>
      <c r="AJ3583" s="277">
        <v>402209.22</v>
      </c>
      <c r="AL3583" s="246" t="s">
        <v>34821</v>
      </c>
      <c r="AM3583" s="247">
        <v>612900.19999999995</v>
      </c>
      <c r="AO3583" s="226" t="s">
        <v>48768</v>
      </c>
      <c r="AP3583" s="227">
        <v>28828.83</v>
      </c>
      <c r="AR3583" s="207" t="s">
        <v>18023</v>
      </c>
      <c r="AS3583" s="208">
        <v>212.65</v>
      </c>
      <c r="AT3583" s="93"/>
      <c r="AU3583" s="199" t="s">
        <v>14505</v>
      </c>
      <c r="AV3583" s="200">
        <v>1553.83</v>
      </c>
      <c r="BD3583" s="263"/>
      <c r="BE3583" s="264"/>
      <c r="BJ3583" s="230" t="s">
        <v>42041</v>
      </c>
      <c r="BK3583" s="231">
        <v>44157</v>
      </c>
      <c r="BM3583" s="209" t="s">
        <v>8434</v>
      </c>
      <c r="BN3583" s="210">
        <v>82442.75</v>
      </c>
    </row>
    <row r="3584" spans="17:66" x14ac:dyDescent="0.55000000000000004">
      <c r="Q3584" s="224" t="s">
        <v>41501</v>
      </c>
      <c r="R3584" s="224"/>
      <c r="S3584" s="225">
        <v>369388</v>
      </c>
      <c r="U3584" s="203" t="s">
        <v>5263</v>
      </c>
      <c r="V3584" s="203"/>
      <c r="W3584" s="204">
        <v>29000</v>
      </c>
      <c r="AF3584" t="s">
        <v>71697</v>
      </c>
      <c r="AG3584" s="284">
        <v>1688</v>
      </c>
      <c r="AI3584" s="276" t="s">
        <v>70508</v>
      </c>
      <c r="AJ3584" s="277">
        <v>59.92</v>
      </c>
      <c r="AL3584" s="246" t="s">
        <v>57336</v>
      </c>
      <c r="AM3584" s="247">
        <v>10151.629999999999</v>
      </c>
      <c r="AO3584" s="226" t="s">
        <v>52056</v>
      </c>
      <c r="AP3584" s="227">
        <v>1179.6500000000001</v>
      </c>
      <c r="AR3584" s="207" t="s">
        <v>18024</v>
      </c>
      <c r="AS3584" s="208">
        <v>1947.22</v>
      </c>
      <c r="AT3584" s="93"/>
      <c r="AU3584" s="199" t="s">
        <v>14506</v>
      </c>
      <c r="AV3584" s="200">
        <v>64686.61</v>
      </c>
      <c r="BD3584" s="263"/>
      <c r="BE3584" s="264"/>
      <c r="BJ3584" s="230" t="s">
        <v>42042</v>
      </c>
      <c r="BK3584" s="231">
        <v>369388</v>
      </c>
      <c r="BM3584" s="209" t="s">
        <v>8600</v>
      </c>
      <c r="BN3584" s="210">
        <v>234318.84</v>
      </c>
    </row>
    <row r="3585" spans="17:66" x14ac:dyDescent="0.55000000000000004">
      <c r="Q3585" s="224" t="s">
        <v>41502</v>
      </c>
      <c r="R3585" s="224"/>
      <c r="S3585" s="225">
        <v>140010</v>
      </c>
      <c r="U3585" s="203" t="s">
        <v>5264</v>
      </c>
      <c r="V3585" s="203"/>
      <c r="W3585" s="204">
        <v>1084714.92</v>
      </c>
      <c r="AF3585" t="s">
        <v>70809</v>
      </c>
      <c r="AG3585" s="284">
        <v>2026.11</v>
      </c>
      <c r="AI3585" s="276" t="s">
        <v>70509</v>
      </c>
      <c r="AJ3585" s="277">
        <v>13735.16</v>
      </c>
      <c r="AL3585" s="246" t="s">
        <v>34822</v>
      </c>
      <c r="AM3585" s="247">
        <v>513474.82</v>
      </c>
      <c r="AO3585" s="226" t="s">
        <v>18112</v>
      </c>
      <c r="AP3585" s="227">
        <v>40326.5</v>
      </c>
      <c r="AR3585" s="207" t="s">
        <v>18025</v>
      </c>
      <c r="AS3585" s="208">
        <v>31161.08</v>
      </c>
      <c r="AT3585" s="93"/>
      <c r="AU3585" s="199" t="s">
        <v>14507</v>
      </c>
      <c r="AV3585" s="200">
        <v>3481.76</v>
      </c>
      <c r="BD3585" s="263"/>
      <c r="BE3585" s="264"/>
      <c r="BJ3585" s="230" t="s">
        <v>42043</v>
      </c>
      <c r="BK3585" s="231">
        <v>140010</v>
      </c>
      <c r="BM3585" s="209" t="s">
        <v>8815</v>
      </c>
      <c r="BN3585" s="210">
        <v>20760.849999999999</v>
      </c>
    </row>
    <row r="3586" spans="17:66" x14ac:dyDescent="0.55000000000000004">
      <c r="Q3586" s="224" t="s">
        <v>43835</v>
      </c>
      <c r="R3586" s="224"/>
      <c r="S3586" s="225">
        <v>1976.24</v>
      </c>
      <c r="U3586" s="203" t="s">
        <v>5269</v>
      </c>
      <c r="V3586" s="203"/>
      <c r="W3586" s="204">
        <v>764986.63</v>
      </c>
      <c r="AF3586" t="s">
        <v>68822</v>
      </c>
      <c r="AG3586" s="284">
        <v>39413.050000000003</v>
      </c>
      <c r="AI3586" s="276" t="s">
        <v>70510</v>
      </c>
      <c r="AJ3586" s="277">
        <v>81191.23</v>
      </c>
      <c r="AL3586" s="246" t="s">
        <v>39009</v>
      </c>
      <c r="AM3586" s="247">
        <v>23817.02</v>
      </c>
      <c r="AO3586" s="226" t="s">
        <v>42295</v>
      </c>
      <c r="AP3586" s="227">
        <v>-51.77</v>
      </c>
      <c r="AR3586" s="207" t="s">
        <v>13302</v>
      </c>
      <c r="AS3586" s="208">
        <v>77570.34</v>
      </c>
      <c r="AT3586" s="93"/>
      <c r="AU3586" s="199" t="s">
        <v>14508</v>
      </c>
      <c r="AV3586" s="200">
        <v>80014.759999999995</v>
      </c>
      <c r="BD3586" s="263"/>
      <c r="BE3586" s="264"/>
      <c r="BJ3586" s="230" t="s">
        <v>44170</v>
      </c>
      <c r="BK3586" s="231">
        <v>1976.24</v>
      </c>
      <c r="BM3586" s="209" t="s">
        <v>9105</v>
      </c>
      <c r="BN3586" s="210">
        <v>50488</v>
      </c>
    </row>
    <row r="3587" spans="17:66" x14ac:dyDescent="0.55000000000000004">
      <c r="Q3587" s="224" t="s">
        <v>43837</v>
      </c>
      <c r="R3587" s="224"/>
      <c r="S3587" s="225">
        <v>509</v>
      </c>
      <c r="U3587" s="203" t="s">
        <v>5265</v>
      </c>
      <c r="V3587" s="203"/>
      <c r="W3587" s="204">
        <v>52038.32</v>
      </c>
      <c r="AF3587" t="s">
        <v>71698</v>
      </c>
      <c r="AG3587" s="284">
        <v>2747.2</v>
      </c>
      <c r="AI3587" s="276" t="s">
        <v>70511</v>
      </c>
      <c r="AJ3587" s="277">
        <v>725549.82</v>
      </c>
      <c r="AL3587" s="246" t="s">
        <v>39010</v>
      </c>
      <c r="AM3587" s="247">
        <v>61414.62</v>
      </c>
      <c r="AO3587" s="226" t="s">
        <v>44637</v>
      </c>
      <c r="AP3587" s="227">
        <v>110150.27</v>
      </c>
      <c r="AR3587" s="207" t="s">
        <v>18026</v>
      </c>
      <c r="AS3587" s="208">
        <v>43618.559999999998</v>
      </c>
      <c r="AT3587" s="93"/>
      <c r="AU3587" s="199" t="s">
        <v>14509</v>
      </c>
      <c r="AV3587" s="200">
        <v>71050.73</v>
      </c>
      <c r="BD3587" s="263"/>
      <c r="BE3587" s="264"/>
      <c r="BJ3587" s="230" t="s">
        <v>44172</v>
      </c>
      <c r="BK3587" s="231">
        <v>509</v>
      </c>
      <c r="BM3587" s="209" t="s">
        <v>9191</v>
      </c>
      <c r="BN3587" s="210">
        <v>12724.6</v>
      </c>
    </row>
    <row r="3588" spans="17:66" x14ac:dyDescent="0.55000000000000004">
      <c r="Q3588" s="224" t="s">
        <v>43839</v>
      </c>
      <c r="R3588" s="224"/>
      <c r="S3588" s="225">
        <v>1243</v>
      </c>
      <c r="U3588" s="203" t="s">
        <v>5266</v>
      </c>
      <c r="V3588" s="203"/>
      <c r="W3588" s="204">
        <v>11540.31</v>
      </c>
      <c r="AF3588" t="s">
        <v>71699</v>
      </c>
      <c r="AG3588">
        <v>836.05</v>
      </c>
      <c r="AI3588" s="276" t="s">
        <v>70512</v>
      </c>
      <c r="AJ3588" s="277">
        <v>63155.42</v>
      </c>
      <c r="AL3588" s="246" t="s">
        <v>34823</v>
      </c>
      <c r="AM3588" s="247">
        <v>22879.69</v>
      </c>
      <c r="AO3588" s="226" t="s">
        <v>34800</v>
      </c>
      <c r="AP3588" s="227">
        <v>469200.37</v>
      </c>
      <c r="AR3588" s="207" t="s">
        <v>18027</v>
      </c>
      <c r="AS3588" s="208">
        <v>57638.38</v>
      </c>
      <c r="AT3588" s="93"/>
      <c r="AU3588" s="199" t="s">
        <v>14510</v>
      </c>
      <c r="AV3588" s="200">
        <v>11503.43</v>
      </c>
      <c r="BD3588" s="263"/>
      <c r="BE3588" s="264"/>
      <c r="BJ3588" s="230" t="s">
        <v>44174</v>
      </c>
      <c r="BK3588" s="231">
        <v>1243</v>
      </c>
      <c r="BM3588" s="209" t="s">
        <v>9414</v>
      </c>
      <c r="BN3588" s="210">
        <v>2328077.94</v>
      </c>
    </row>
    <row r="3589" spans="17:66" x14ac:dyDescent="0.55000000000000004">
      <c r="Q3589" s="224" t="s">
        <v>43840</v>
      </c>
      <c r="R3589" s="224"/>
      <c r="S3589" s="225">
        <v>7018</v>
      </c>
      <c r="U3589" s="203" t="s">
        <v>5271</v>
      </c>
      <c r="V3589" s="203"/>
      <c r="W3589" s="204">
        <v>33621.14</v>
      </c>
      <c r="AF3589" t="s">
        <v>71700</v>
      </c>
      <c r="AG3589">
        <v>537</v>
      </c>
      <c r="AI3589" s="276" t="s">
        <v>70513</v>
      </c>
      <c r="AJ3589" s="277">
        <v>169943.73</v>
      </c>
      <c r="AL3589" s="246" t="s">
        <v>39011</v>
      </c>
      <c r="AM3589" s="247">
        <v>2465548.5099999998</v>
      </c>
      <c r="AO3589" s="226" t="s">
        <v>52057</v>
      </c>
      <c r="AP3589" s="227">
        <v>450560</v>
      </c>
      <c r="AR3589" s="207" t="s">
        <v>18028</v>
      </c>
      <c r="AS3589" s="208">
        <v>141620</v>
      </c>
      <c r="AT3589" s="93"/>
      <c r="AU3589" s="199" t="s">
        <v>14511</v>
      </c>
      <c r="AV3589" s="200">
        <v>20130.86</v>
      </c>
      <c r="BD3589" s="263"/>
      <c r="BE3589" s="264"/>
      <c r="BJ3589" s="230" t="s">
        <v>44175</v>
      </c>
      <c r="BK3589" s="231">
        <v>7018</v>
      </c>
      <c r="BM3589" s="209" t="s">
        <v>9567</v>
      </c>
      <c r="BN3589" s="210">
        <v>34900.269999999997</v>
      </c>
    </row>
    <row r="3590" spans="17:66" x14ac:dyDescent="0.55000000000000004">
      <c r="Q3590" s="224" t="s">
        <v>43841</v>
      </c>
      <c r="R3590" s="224"/>
      <c r="S3590" s="225">
        <v>1419</v>
      </c>
      <c r="U3590" s="203" t="s">
        <v>5273</v>
      </c>
      <c r="V3590" s="203"/>
      <c r="W3590" s="204">
        <v>3948067.1</v>
      </c>
      <c r="AF3590" t="s">
        <v>70810</v>
      </c>
      <c r="AG3590">
        <v>60.95</v>
      </c>
      <c r="AI3590" s="276" t="s">
        <v>70514</v>
      </c>
      <c r="AJ3590" s="277">
        <v>5405.17</v>
      </c>
      <c r="AL3590" s="246" t="s">
        <v>63092</v>
      </c>
      <c r="AM3590" s="247">
        <v>521301.5</v>
      </c>
      <c r="AO3590" s="226" t="s">
        <v>46790</v>
      </c>
      <c r="AP3590" s="227">
        <v>5074.28</v>
      </c>
      <c r="AR3590" s="207" t="s">
        <v>18029</v>
      </c>
      <c r="AS3590" s="208">
        <v>23986.799999999999</v>
      </c>
      <c r="AT3590" s="93"/>
      <c r="AU3590" s="199" t="s">
        <v>14512</v>
      </c>
      <c r="AV3590" s="200">
        <v>1553.83</v>
      </c>
      <c r="BD3590" s="263"/>
      <c r="BE3590" s="264"/>
      <c r="BJ3590" s="230" t="s">
        <v>44176</v>
      </c>
      <c r="BK3590" s="231">
        <v>1419</v>
      </c>
      <c r="BM3590" s="209" t="s">
        <v>10988</v>
      </c>
      <c r="BN3590" s="210">
        <v>13722.14</v>
      </c>
    </row>
    <row r="3591" spans="17:66" x14ac:dyDescent="0.55000000000000004">
      <c r="Q3591" s="224" t="s">
        <v>43842</v>
      </c>
      <c r="R3591" s="224"/>
      <c r="S3591" s="225">
        <v>2941</v>
      </c>
      <c r="U3591" s="203" t="s">
        <v>5278</v>
      </c>
      <c r="V3591" s="203"/>
      <c r="W3591" s="204">
        <v>1953919.21</v>
      </c>
      <c r="AF3591" t="s">
        <v>71701</v>
      </c>
      <c r="AG3591">
        <v>434.2</v>
      </c>
      <c r="AI3591" s="276" t="s">
        <v>70515</v>
      </c>
      <c r="AJ3591" s="277">
        <v>546.5</v>
      </c>
      <c r="AL3591" s="246" t="s">
        <v>34824</v>
      </c>
      <c r="AM3591" s="247">
        <v>182958.49</v>
      </c>
      <c r="AO3591" s="226" t="s">
        <v>44638</v>
      </c>
      <c r="AP3591" s="227">
        <v>39786.04</v>
      </c>
      <c r="AR3591" s="207" t="s">
        <v>18030</v>
      </c>
      <c r="AS3591" s="208">
        <v>8595.2900000000009</v>
      </c>
      <c r="AT3591" s="93"/>
      <c r="AU3591" s="199" t="s">
        <v>14513</v>
      </c>
      <c r="AV3591" s="200">
        <v>88195.91</v>
      </c>
      <c r="BD3591" s="263"/>
      <c r="BE3591" s="264"/>
      <c r="BJ3591" s="230" t="s">
        <v>44177</v>
      </c>
      <c r="BK3591" s="231">
        <v>2941</v>
      </c>
      <c r="BM3591" s="209" t="s">
        <v>9733</v>
      </c>
      <c r="BN3591" s="210">
        <v>8539.4</v>
      </c>
    </row>
    <row r="3592" spans="17:66" x14ac:dyDescent="0.55000000000000004">
      <c r="Q3592" s="224" t="s">
        <v>43843</v>
      </c>
      <c r="R3592" s="224"/>
      <c r="S3592" s="225">
        <v>9441</v>
      </c>
      <c r="U3592" s="203" t="s">
        <v>5274</v>
      </c>
      <c r="V3592" s="203"/>
      <c r="W3592" s="204">
        <v>19569.68</v>
      </c>
      <c r="AF3592" t="s">
        <v>71702</v>
      </c>
      <c r="AG3592">
        <v>33.22</v>
      </c>
      <c r="AI3592" s="276" t="s">
        <v>69720</v>
      </c>
      <c r="AJ3592" s="277">
        <v>-1425.73</v>
      </c>
      <c r="AL3592" s="246" t="s">
        <v>33324</v>
      </c>
      <c r="AM3592" s="247">
        <v>879567.97</v>
      </c>
      <c r="AO3592" s="226" t="s">
        <v>47883</v>
      </c>
      <c r="AP3592" s="227">
        <v>139010.31</v>
      </c>
      <c r="AR3592" s="207" t="s">
        <v>18031</v>
      </c>
      <c r="AS3592" s="208">
        <v>18317.330000000002</v>
      </c>
      <c r="AT3592" s="93"/>
      <c r="AU3592" s="199" t="s">
        <v>30354</v>
      </c>
      <c r="AV3592" s="200">
        <v>54278.42</v>
      </c>
      <c r="BD3592" s="263"/>
      <c r="BE3592" s="264"/>
      <c r="BJ3592" s="230" t="s">
        <v>44178</v>
      </c>
      <c r="BK3592" s="231">
        <v>9441</v>
      </c>
      <c r="BM3592" s="209" t="s">
        <v>11682</v>
      </c>
      <c r="BN3592" s="210">
        <v>13813.64</v>
      </c>
    </row>
    <row r="3593" spans="17:66" x14ac:dyDescent="0.55000000000000004">
      <c r="Q3593" s="224" t="s">
        <v>43844</v>
      </c>
      <c r="R3593" s="224"/>
      <c r="S3593" s="225">
        <v>828</v>
      </c>
      <c r="U3593" s="203" t="s">
        <v>5281</v>
      </c>
      <c r="V3593" s="203"/>
      <c r="W3593" s="204">
        <v>1082803.8</v>
      </c>
      <c r="AF3593" t="s">
        <v>71703</v>
      </c>
      <c r="AG3593">
        <v>104.38</v>
      </c>
      <c r="AI3593" s="276" t="s">
        <v>58241</v>
      </c>
      <c r="AJ3593" s="277">
        <v>104498.09</v>
      </c>
      <c r="AL3593" s="246" t="s">
        <v>61905</v>
      </c>
      <c r="AM3593" s="247">
        <v>273.92</v>
      </c>
      <c r="AO3593" s="226" t="s">
        <v>36149</v>
      </c>
      <c r="AP3593" s="227">
        <v>28926.7</v>
      </c>
      <c r="AR3593" s="207" t="s">
        <v>18032</v>
      </c>
      <c r="AS3593" s="208">
        <v>3877.85</v>
      </c>
      <c r="AT3593" s="93"/>
      <c r="AU3593" s="199" t="s">
        <v>14514</v>
      </c>
      <c r="AV3593" s="200">
        <v>35873.61</v>
      </c>
      <c r="BD3593" s="263"/>
      <c r="BE3593" s="264"/>
      <c r="BJ3593" s="230" t="s">
        <v>44179</v>
      </c>
      <c r="BK3593" s="231">
        <v>828</v>
      </c>
      <c r="BM3593" s="209" t="s">
        <v>10013</v>
      </c>
      <c r="BN3593" s="210">
        <v>3879426.6</v>
      </c>
    </row>
    <row r="3594" spans="17:66" x14ac:dyDescent="0.55000000000000004">
      <c r="Q3594" s="224" t="s">
        <v>43845</v>
      </c>
      <c r="R3594" s="224"/>
      <c r="S3594" s="225">
        <v>414.59</v>
      </c>
      <c r="U3594" s="203" t="s">
        <v>5283</v>
      </c>
      <c r="V3594" s="203"/>
      <c r="W3594" s="204">
        <v>119298.13</v>
      </c>
      <c r="AF3594" t="s">
        <v>71704</v>
      </c>
      <c r="AG3594" s="284">
        <v>34186.76</v>
      </c>
      <c r="AI3594" s="276" t="s">
        <v>69721</v>
      </c>
      <c r="AJ3594" s="277">
        <v>-4934.4799999999996</v>
      </c>
      <c r="AL3594" s="246" t="s">
        <v>64123</v>
      </c>
      <c r="AM3594" s="247">
        <v>172.23</v>
      </c>
      <c r="AO3594" s="226" t="s">
        <v>38986</v>
      </c>
      <c r="AP3594" s="227">
        <v>13401.5</v>
      </c>
      <c r="AR3594" s="207" t="s">
        <v>18033</v>
      </c>
      <c r="AS3594" s="208">
        <v>6976.05</v>
      </c>
      <c r="AT3594" s="93"/>
      <c r="AU3594" s="199" t="s">
        <v>32997</v>
      </c>
      <c r="AV3594" s="200">
        <v>117629.57</v>
      </c>
      <c r="BD3594" s="263"/>
      <c r="BE3594" s="264"/>
      <c r="BJ3594" s="230" t="s">
        <v>44180</v>
      </c>
      <c r="BK3594" s="231">
        <v>414.59</v>
      </c>
      <c r="BM3594" s="209" t="s">
        <v>6833</v>
      </c>
      <c r="BN3594" s="210">
        <v>32582.91</v>
      </c>
    </row>
    <row r="3595" spans="17:66" x14ac:dyDescent="0.55000000000000004">
      <c r="Q3595" s="224" t="s">
        <v>43850</v>
      </c>
      <c r="R3595" s="224"/>
      <c r="S3595" s="225">
        <v>410</v>
      </c>
      <c r="U3595" s="203" t="s">
        <v>5284</v>
      </c>
      <c r="V3595" s="203"/>
      <c r="W3595" s="204">
        <v>39677.49</v>
      </c>
      <c r="AF3595" t="s">
        <v>56623</v>
      </c>
      <c r="AG3595" s="284">
        <v>3012.14</v>
      </c>
      <c r="AI3595" s="276" t="s">
        <v>66580</v>
      </c>
      <c r="AJ3595" s="277">
        <v>1147.99</v>
      </c>
      <c r="AL3595" s="246" t="s">
        <v>60073</v>
      </c>
      <c r="AM3595" s="247">
        <v>4209.8</v>
      </c>
      <c r="AO3595" s="226" t="s">
        <v>44639</v>
      </c>
      <c r="AP3595" s="227">
        <v>165635</v>
      </c>
      <c r="AR3595" s="207" t="s">
        <v>18034</v>
      </c>
      <c r="AS3595" s="208">
        <v>1597.08</v>
      </c>
      <c r="AT3595" s="93"/>
      <c r="AU3595" s="199" t="s">
        <v>14515</v>
      </c>
      <c r="AV3595" s="200">
        <v>7305.09</v>
      </c>
      <c r="BD3595" s="263"/>
      <c r="BE3595" s="264"/>
      <c r="BJ3595" s="230" t="s">
        <v>44185</v>
      </c>
      <c r="BK3595" s="231">
        <v>410</v>
      </c>
      <c r="BM3595" s="209" t="s">
        <v>7005</v>
      </c>
      <c r="BN3595" s="210">
        <v>1462</v>
      </c>
    </row>
    <row r="3596" spans="17:66" x14ac:dyDescent="0.55000000000000004">
      <c r="Q3596" s="224" t="s">
        <v>43854</v>
      </c>
      <c r="R3596" s="224"/>
      <c r="S3596" s="225">
        <v>1938</v>
      </c>
      <c r="U3596" s="203" t="s">
        <v>5285</v>
      </c>
      <c r="V3596" s="203"/>
      <c r="W3596" s="204">
        <v>111842.63</v>
      </c>
      <c r="AF3596" t="s">
        <v>71705</v>
      </c>
      <c r="AG3596" s="284">
        <v>5705.89</v>
      </c>
      <c r="AI3596" s="276" t="s">
        <v>61382</v>
      </c>
      <c r="AJ3596" s="277">
        <v>-222.36</v>
      </c>
      <c r="AL3596" s="246" t="s">
        <v>60302</v>
      </c>
      <c r="AM3596" s="247">
        <v>16425</v>
      </c>
      <c r="AO3596" s="226" t="s">
        <v>48769</v>
      </c>
      <c r="AP3596" s="227">
        <v>1662.5</v>
      </c>
      <c r="AR3596" s="207" t="s">
        <v>18035</v>
      </c>
      <c r="AS3596" s="208">
        <v>19705.45</v>
      </c>
      <c r="AT3596" s="93"/>
      <c r="AU3596" s="199" t="s">
        <v>14516</v>
      </c>
      <c r="AV3596" s="200">
        <v>11669.64</v>
      </c>
      <c r="BD3596" s="263"/>
      <c r="BE3596" s="264"/>
      <c r="BJ3596" s="230" t="s">
        <v>44189</v>
      </c>
      <c r="BK3596" s="231">
        <v>1938</v>
      </c>
      <c r="BM3596" s="209" t="s">
        <v>7228</v>
      </c>
      <c r="BN3596" s="210">
        <v>6325</v>
      </c>
    </row>
    <row r="3597" spans="17:66" x14ac:dyDescent="0.55000000000000004">
      <c r="Q3597" s="224" t="s">
        <v>43855</v>
      </c>
      <c r="R3597" s="224"/>
      <c r="S3597" s="225">
        <v>6676</v>
      </c>
      <c r="U3597" s="203" t="s">
        <v>5287</v>
      </c>
      <c r="V3597" s="203"/>
      <c r="W3597" s="204">
        <v>59430</v>
      </c>
      <c r="AF3597" t="s">
        <v>57885</v>
      </c>
      <c r="AG3597" s="284">
        <v>2285.56</v>
      </c>
      <c r="AI3597" s="276" t="s">
        <v>70516</v>
      </c>
      <c r="AJ3597" s="277">
        <v>31367</v>
      </c>
      <c r="AL3597" s="246" t="s">
        <v>59542</v>
      </c>
      <c r="AM3597" s="247">
        <v>25740</v>
      </c>
      <c r="AO3597" s="226" t="s">
        <v>52058</v>
      </c>
      <c r="AP3597" s="227">
        <v>34148</v>
      </c>
      <c r="AR3597" s="207" t="s">
        <v>18036</v>
      </c>
      <c r="AS3597" s="208">
        <v>186.36</v>
      </c>
      <c r="AT3597" s="93"/>
      <c r="AU3597" s="199" t="s">
        <v>14517</v>
      </c>
      <c r="AV3597" s="200">
        <v>21610.2</v>
      </c>
      <c r="BD3597" s="263"/>
      <c r="BE3597" s="264"/>
      <c r="BJ3597" s="230" t="s">
        <v>44190</v>
      </c>
      <c r="BK3597" s="231">
        <v>6676</v>
      </c>
      <c r="BM3597" s="209" t="s">
        <v>7513</v>
      </c>
      <c r="BN3597" s="210">
        <v>37800</v>
      </c>
    </row>
    <row r="3598" spans="17:66" x14ac:dyDescent="0.55000000000000004">
      <c r="Q3598" s="224" t="s">
        <v>43856</v>
      </c>
      <c r="R3598" s="224"/>
      <c r="S3598" s="225">
        <v>942</v>
      </c>
      <c r="U3598" s="203" t="s">
        <v>5288</v>
      </c>
      <c r="V3598" s="203"/>
      <c r="W3598" s="204">
        <v>132996.5</v>
      </c>
      <c r="AF3598" t="s">
        <v>71706</v>
      </c>
      <c r="AG3598" s="284">
        <v>1624.15</v>
      </c>
      <c r="AI3598" s="276" t="s">
        <v>57404</v>
      </c>
      <c r="AJ3598" s="277">
        <v>32053.18</v>
      </c>
      <c r="AL3598" s="246" t="s">
        <v>64124</v>
      </c>
      <c r="AM3598" s="247">
        <v>2000</v>
      </c>
      <c r="AO3598" s="226" t="s">
        <v>52059</v>
      </c>
      <c r="AP3598" s="227">
        <v>856.8</v>
      </c>
      <c r="AR3598" s="207" t="s">
        <v>18037</v>
      </c>
      <c r="AS3598" s="208">
        <v>246918.12</v>
      </c>
      <c r="AT3598" s="93"/>
      <c r="AU3598" s="199" t="s">
        <v>14518</v>
      </c>
      <c r="AV3598" s="200">
        <v>2198.48</v>
      </c>
      <c r="BD3598" s="263"/>
      <c r="BE3598" s="264"/>
      <c r="BJ3598" s="230" t="s">
        <v>44191</v>
      </c>
      <c r="BK3598" s="231">
        <v>942</v>
      </c>
      <c r="BM3598" s="209" t="s">
        <v>7915</v>
      </c>
      <c r="BN3598" s="210">
        <v>3004</v>
      </c>
    </row>
    <row r="3599" spans="17:66" x14ac:dyDescent="0.55000000000000004">
      <c r="Q3599" s="224" t="s">
        <v>43858</v>
      </c>
      <c r="R3599" s="224"/>
      <c r="S3599" s="225">
        <v>3439</v>
      </c>
      <c r="U3599" s="203" t="s">
        <v>5289</v>
      </c>
      <c r="V3599" s="203"/>
      <c r="W3599" s="204">
        <v>10226.74</v>
      </c>
      <c r="AF3599" t="s">
        <v>35727</v>
      </c>
      <c r="AG3599" s="284">
        <v>3579.11</v>
      </c>
      <c r="AI3599" s="276" t="s">
        <v>61383</v>
      </c>
      <c r="AJ3599" s="277">
        <v>34534.67</v>
      </c>
      <c r="AL3599" s="246" t="s">
        <v>59543</v>
      </c>
      <c r="AM3599" s="247">
        <v>3281.29</v>
      </c>
      <c r="AO3599" s="226" t="s">
        <v>52060</v>
      </c>
      <c r="AP3599" s="227">
        <v>29135</v>
      </c>
      <c r="AR3599" s="207" t="s">
        <v>18038</v>
      </c>
      <c r="AS3599" s="208">
        <v>67447.89</v>
      </c>
      <c r="AT3599" s="93"/>
      <c r="AU3599" s="199" t="s">
        <v>14519</v>
      </c>
      <c r="AV3599" s="200">
        <v>2814.69</v>
      </c>
      <c r="BD3599" s="263"/>
      <c r="BE3599" s="264"/>
      <c r="BJ3599" s="230" t="s">
        <v>44194</v>
      </c>
      <c r="BK3599" s="231">
        <v>3439</v>
      </c>
      <c r="BM3599" s="209" t="s">
        <v>8153</v>
      </c>
      <c r="BN3599" s="210">
        <v>12116</v>
      </c>
    </row>
    <row r="3600" spans="17:66" x14ac:dyDescent="0.55000000000000004">
      <c r="Q3600" s="224" t="s">
        <v>43859</v>
      </c>
      <c r="R3600" s="224"/>
      <c r="S3600" s="225">
        <v>501</v>
      </c>
      <c r="U3600" s="203" t="s">
        <v>5290</v>
      </c>
      <c r="V3600" s="203"/>
      <c r="W3600" s="204">
        <v>380712.3</v>
      </c>
      <c r="AF3600" t="s">
        <v>35728</v>
      </c>
      <c r="AG3600" s="284">
        <v>11254.2</v>
      </c>
      <c r="AI3600" s="276" t="s">
        <v>70517</v>
      </c>
      <c r="AJ3600" s="277">
        <v>6937</v>
      </c>
      <c r="AL3600" s="246" t="s">
        <v>59544</v>
      </c>
      <c r="AM3600" s="247">
        <v>10197.14</v>
      </c>
      <c r="AO3600" s="226" t="s">
        <v>52061</v>
      </c>
      <c r="AP3600" s="227">
        <v>19675</v>
      </c>
      <c r="AR3600" s="207" t="s">
        <v>18039</v>
      </c>
      <c r="AS3600" s="208">
        <v>51439.77</v>
      </c>
      <c r="AT3600" s="93"/>
      <c r="AU3600" s="199" t="s">
        <v>14520</v>
      </c>
      <c r="AV3600" s="200">
        <v>6673.9</v>
      </c>
      <c r="BD3600" s="263"/>
      <c r="BE3600" s="264"/>
      <c r="BJ3600" s="230" t="s">
        <v>44195</v>
      </c>
      <c r="BK3600" s="231">
        <v>501</v>
      </c>
      <c r="BM3600" s="209" t="s">
        <v>8435</v>
      </c>
      <c r="BN3600" s="210">
        <v>12395</v>
      </c>
    </row>
    <row r="3601" spans="17:66" x14ac:dyDescent="0.55000000000000004">
      <c r="Q3601" s="224" t="s">
        <v>43860</v>
      </c>
      <c r="R3601" s="224"/>
      <c r="S3601" s="225">
        <v>455</v>
      </c>
      <c r="U3601" s="203" t="s">
        <v>5291</v>
      </c>
      <c r="V3601" s="203"/>
      <c r="W3601" s="204">
        <v>99086.59</v>
      </c>
      <c r="AF3601" t="s">
        <v>53854</v>
      </c>
      <c r="AG3601" s="284">
        <v>9189.6299999999992</v>
      </c>
      <c r="AI3601" s="276" t="s">
        <v>56060</v>
      </c>
      <c r="AJ3601" s="277">
        <v>75823.39</v>
      </c>
      <c r="AL3601" s="246" t="s">
        <v>60303</v>
      </c>
      <c r="AM3601" s="247">
        <v>5059.8999999999996</v>
      </c>
      <c r="AO3601" s="226" t="s">
        <v>42296</v>
      </c>
      <c r="AP3601" s="227">
        <v>402157.92</v>
      </c>
      <c r="AR3601" s="207" t="s">
        <v>18040</v>
      </c>
      <c r="AS3601" s="208">
        <v>11592.78</v>
      </c>
      <c r="AT3601" s="93"/>
      <c r="AU3601" s="199" t="s">
        <v>14521</v>
      </c>
      <c r="AV3601" s="200">
        <v>6848</v>
      </c>
      <c r="BD3601" s="263"/>
      <c r="BE3601" s="264"/>
      <c r="BJ3601" s="230" t="s">
        <v>44197</v>
      </c>
      <c r="BK3601" s="231">
        <v>455</v>
      </c>
      <c r="BM3601" s="209" t="s">
        <v>8601</v>
      </c>
      <c r="BN3601" s="210">
        <v>16131</v>
      </c>
    </row>
    <row r="3602" spans="17:66" x14ac:dyDescent="0.55000000000000004">
      <c r="Q3602" s="224" t="s">
        <v>43864</v>
      </c>
      <c r="R3602" s="224"/>
      <c r="S3602" s="225">
        <v>478</v>
      </c>
      <c r="U3602" s="203" t="s">
        <v>5292</v>
      </c>
      <c r="V3602" s="203"/>
      <c r="W3602" s="204">
        <v>452513.64</v>
      </c>
      <c r="AF3602" t="s">
        <v>68831</v>
      </c>
      <c r="AG3602" s="284">
        <v>42346.3</v>
      </c>
      <c r="AI3602" s="276" t="s">
        <v>57405</v>
      </c>
      <c r="AJ3602" s="277">
        <v>12738.62</v>
      </c>
      <c r="AL3602" s="246" t="s">
        <v>62589</v>
      </c>
      <c r="AM3602" s="247">
        <v>336951.27</v>
      </c>
      <c r="AO3602" s="226" t="s">
        <v>34801</v>
      </c>
      <c r="AP3602" s="227">
        <v>112364.4</v>
      </c>
      <c r="AR3602" s="207" t="s">
        <v>18041</v>
      </c>
      <c r="AS3602" s="208">
        <v>1240.83</v>
      </c>
      <c r="AT3602" s="93"/>
      <c r="AU3602" s="199" t="s">
        <v>32998</v>
      </c>
      <c r="AV3602" s="200">
        <v>12517</v>
      </c>
      <c r="BD3602" s="263"/>
      <c r="BE3602" s="264"/>
      <c r="BJ3602" s="230" t="s">
        <v>44201</v>
      </c>
      <c r="BK3602" s="231">
        <v>478</v>
      </c>
      <c r="BM3602" s="209" t="s">
        <v>8816</v>
      </c>
      <c r="BN3602" s="210">
        <v>2467</v>
      </c>
    </row>
    <row r="3603" spans="17:66" x14ac:dyDescent="0.55000000000000004">
      <c r="Q3603" s="224" t="s">
        <v>43865</v>
      </c>
      <c r="R3603" s="224"/>
      <c r="S3603" s="225">
        <v>2256</v>
      </c>
      <c r="U3603" s="203" t="s">
        <v>5294</v>
      </c>
      <c r="V3603" s="203"/>
      <c r="W3603" s="204">
        <v>655445.22</v>
      </c>
      <c r="AF3603" t="s">
        <v>68832</v>
      </c>
      <c r="AG3603" s="284">
        <v>43511.97</v>
      </c>
      <c r="AI3603" s="276" t="s">
        <v>70518</v>
      </c>
      <c r="AJ3603" s="277">
        <v>1537.37</v>
      </c>
      <c r="AL3603" s="246" t="s">
        <v>61906</v>
      </c>
      <c r="AM3603" s="247">
        <v>2595.17</v>
      </c>
      <c r="AO3603" s="226" t="s">
        <v>44640</v>
      </c>
      <c r="AP3603" s="227">
        <v>218.1</v>
      </c>
      <c r="AR3603" s="207" t="s">
        <v>18042</v>
      </c>
      <c r="AS3603" s="208">
        <v>9436.66</v>
      </c>
      <c r="AT3603" s="93"/>
      <c r="AU3603" s="199" t="s">
        <v>32999</v>
      </c>
      <c r="AV3603" s="200">
        <v>942.63</v>
      </c>
      <c r="BD3603" s="263"/>
      <c r="BE3603" s="264"/>
      <c r="BJ3603" s="230" t="s">
        <v>44202</v>
      </c>
      <c r="BK3603" s="231">
        <v>2256</v>
      </c>
      <c r="BM3603" s="209" t="s">
        <v>9106</v>
      </c>
      <c r="BN3603" s="210">
        <v>20863.97</v>
      </c>
    </row>
    <row r="3604" spans="17:66" x14ac:dyDescent="0.55000000000000004">
      <c r="Q3604" s="224" t="s">
        <v>43866</v>
      </c>
      <c r="R3604" s="224"/>
      <c r="S3604" s="225">
        <v>1438.99</v>
      </c>
      <c r="U3604" s="203" t="s">
        <v>5296</v>
      </c>
      <c r="V3604" s="203"/>
      <c r="W3604" s="204">
        <v>619702.16</v>
      </c>
      <c r="AF3604" t="s">
        <v>59860</v>
      </c>
      <c r="AG3604" s="284">
        <v>-6858.25</v>
      </c>
      <c r="AI3604" s="276" t="s">
        <v>56061</v>
      </c>
      <c r="AJ3604" s="277">
        <v>13998.58</v>
      </c>
      <c r="AL3604" s="246" t="s">
        <v>64125</v>
      </c>
      <c r="AM3604" s="247">
        <v>39760.22</v>
      </c>
      <c r="AO3604" s="226" t="s">
        <v>47884</v>
      </c>
      <c r="AP3604" s="227">
        <v>4145.13</v>
      </c>
      <c r="AR3604" s="207" t="s">
        <v>18043</v>
      </c>
      <c r="AS3604" s="208">
        <v>28504.16</v>
      </c>
      <c r="AT3604" s="93"/>
      <c r="AU3604" s="199" t="s">
        <v>33000</v>
      </c>
      <c r="AV3604" s="200">
        <v>2465.85</v>
      </c>
      <c r="BD3604" s="263"/>
      <c r="BE3604" s="264"/>
      <c r="BJ3604" s="230" t="s">
        <v>44203</v>
      </c>
      <c r="BK3604" s="231">
        <v>1438.99</v>
      </c>
      <c r="BM3604" s="209" t="s">
        <v>9415</v>
      </c>
      <c r="BN3604" s="210">
        <v>49387</v>
      </c>
    </row>
    <row r="3605" spans="17:66" x14ac:dyDescent="0.55000000000000004">
      <c r="Q3605" s="224" t="s">
        <v>43868</v>
      </c>
      <c r="R3605" s="224"/>
      <c r="S3605" s="225">
        <v>939</v>
      </c>
      <c r="U3605" s="203" t="s">
        <v>5295</v>
      </c>
      <c r="V3605" s="203"/>
      <c r="W3605" s="204">
        <v>61619.76</v>
      </c>
      <c r="AF3605" t="s">
        <v>48283</v>
      </c>
      <c r="AG3605" s="284">
        <v>1582634.83</v>
      </c>
      <c r="AI3605" s="276" t="s">
        <v>56062</v>
      </c>
      <c r="AJ3605" s="277">
        <v>46960.31</v>
      </c>
      <c r="AL3605" s="246" t="s">
        <v>46804</v>
      </c>
      <c r="AM3605" s="247">
        <v>238279.05</v>
      </c>
      <c r="AO3605" s="226" t="s">
        <v>34802</v>
      </c>
      <c r="AP3605" s="227">
        <v>150968.51</v>
      </c>
      <c r="AR3605" s="207" t="s">
        <v>18044</v>
      </c>
      <c r="AS3605" s="208">
        <v>12495.66</v>
      </c>
      <c r="AT3605" s="93"/>
      <c r="AU3605" s="199" t="s">
        <v>33001</v>
      </c>
      <c r="AV3605" s="200">
        <v>1064.72</v>
      </c>
      <c r="BD3605" s="263"/>
      <c r="BE3605" s="264"/>
      <c r="BJ3605" s="230" t="s">
        <v>44205</v>
      </c>
      <c r="BK3605" s="231">
        <v>939</v>
      </c>
      <c r="BM3605" s="209" t="s">
        <v>10014</v>
      </c>
      <c r="BN3605" s="210">
        <v>194533.88</v>
      </c>
    </row>
    <row r="3606" spans="17:66" x14ac:dyDescent="0.55000000000000004">
      <c r="Q3606" s="224" t="s">
        <v>43869</v>
      </c>
      <c r="R3606" s="224"/>
      <c r="S3606" s="225">
        <v>12226</v>
      </c>
      <c r="U3606" s="203" t="s">
        <v>5298</v>
      </c>
      <c r="V3606" s="203"/>
      <c r="W3606" s="204">
        <v>3131561.7</v>
      </c>
      <c r="AF3606" t="s">
        <v>71707</v>
      </c>
      <c r="AG3606">
        <v>982.34</v>
      </c>
      <c r="AI3606" s="276" t="s">
        <v>57406</v>
      </c>
      <c r="AJ3606" s="277">
        <v>28156.48</v>
      </c>
      <c r="AL3606" s="246" t="s">
        <v>55004</v>
      </c>
      <c r="AM3606" s="247">
        <v>15700.11</v>
      </c>
      <c r="AO3606" s="226" t="s">
        <v>34803</v>
      </c>
      <c r="AP3606" s="227">
        <v>365050.77</v>
      </c>
      <c r="AR3606" s="207" t="s">
        <v>18045</v>
      </c>
      <c r="AS3606" s="208">
        <v>536.07000000000005</v>
      </c>
      <c r="AT3606" s="93"/>
      <c r="AU3606" s="199" t="s">
        <v>33002</v>
      </c>
      <c r="AV3606" s="200">
        <v>18608.47</v>
      </c>
      <c r="BD3606" s="263"/>
      <c r="BE3606" s="264"/>
      <c r="BJ3606" s="230" t="s">
        <v>44206</v>
      </c>
      <c r="BK3606" s="231">
        <v>12226</v>
      </c>
      <c r="BM3606" s="209" t="s">
        <v>6834</v>
      </c>
      <c r="BN3606" s="210">
        <v>65996.539999999994</v>
      </c>
    </row>
    <row r="3607" spans="17:66" x14ac:dyDescent="0.55000000000000004">
      <c r="Q3607" s="224" t="s">
        <v>43872</v>
      </c>
      <c r="R3607" s="224"/>
      <c r="S3607" s="225">
        <v>3441.12</v>
      </c>
      <c r="U3607" s="203" t="s">
        <v>5303</v>
      </c>
      <c r="V3607" s="203"/>
      <c r="W3607" s="204">
        <v>150495.54999999999</v>
      </c>
      <c r="AF3607" t="s">
        <v>71708</v>
      </c>
      <c r="AG3607" s="284">
        <v>5457.95</v>
      </c>
      <c r="AI3607" s="276" t="s">
        <v>58522</v>
      </c>
      <c r="AJ3607" s="277">
        <v>1683.77</v>
      </c>
      <c r="AL3607" s="246" t="s">
        <v>47888</v>
      </c>
      <c r="AM3607" s="247">
        <v>1090135.6399999999</v>
      </c>
      <c r="AO3607" s="226" t="s">
        <v>34804</v>
      </c>
      <c r="AP3607" s="227">
        <v>70954.05</v>
      </c>
      <c r="AR3607" s="207" t="s">
        <v>18046</v>
      </c>
      <c r="AS3607" s="208">
        <v>60593.53</v>
      </c>
      <c r="AT3607" s="93"/>
      <c r="AU3607" s="199" t="s">
        <v>33003</v>
      </c>
      <c r="AV3607" s="200">
        <v>40981.33</v>
      </c>
      <c r="BD3607" s="263"/>
      <c r="BE3607" s="264"/>
      <c r="BJ3607" s="230" t="s">
        <v>44209</v>
      </c>
      <c r="BK3607" s="231">
        <v>3441.12</v>
      </c>
      <c r="BM3607" s="209" t="s">
        <v>7229</v>
      </c>
      <c r="BN3607" s="210">
        <v>2571</v>
      </c>
    </row>
    <row r="3608" spans="17:66" x14ac:dyDescent="0.55000000000000004">
      <c r="Q3608" s="224" t="s">
        <v>43873</v>
      </c>
      <c r="R3608" s="224"/>
      <c r="S3608" s="225">
        <v>495</v>
      </c>
      <c r="U3608" s="203" t="s">
        <v>5304</v>
      </c>
      <c r="V3608" s="203"/>
      <c r="W3608" s="204">
        <v>668482.5</v>
      </c>
      <c r="AF3608" t="s">
        <v>71709</v>
      </c>
      <c r="AG3608">
        <v>-7.05</v>
      </c>
      <c r="AI3608" s="276" t="s">
        <v>66581</v>
      </c>
      <c r="AJ3608" s="277">
        <v>49833.56</v>
      </c>
      <c r="AL3608" s="246" t="s">
        <v>46805</v>
      </c>
      <c r="AM3608" s="247">
        <v>58190</v>
      </c>
      <c r="AO3608" s="226" t="s">
        <v>38987</v>
      </c>
      <c r="AP3608" s="227">
        <v>6310.93</v>
      </c>
      <c r="AR3608" s="207" t="s">
        <v>18047</v>
      </c>
      <c r="AS3608" s="208">
        <v>33036.32</v>
      </c>
      <c r="AT3608" s="93"/>
      <c r="AU3608" s="199" t="s">
        <v>33004</v>
      </c>
      <c r="AV3608" s="200">
        <v>12517</v>
      </c>
      <c r="BD3608" s="263"/>
      <c r="BE3608" s="264"/>
      <c r="BJ3608" s="230" t="s">
        <v>44210</v>
      </c>
      <c r="BK3608" s="231">
        <v>495</v>
      </c>
      <c r="BM3608" s="209" t="s">
        <v>7514</v>
      </c>
      <c r="BN3608" s="210">
        <v>25720</v>
      </c>
    </row>
    <row r="3609" spans="17:66" x14ac:dyDescent="0.55000000000000004">
      <c r="Q3609" s="224" t="s">
        <v>325</v>
      </c>
      <c r="R3609" s="224"/>
      <c r="S3609" s="225">
        <v>117564.29</v>
      </c>
      <c r="U3609" s="203" t="s">
        <v>5306</v>
      </c>
      <c r="V3609" s="203"/>
      <c r="W3609" s="204">
        <v>282589.03999999998</v>
      </c>
      <c r="AF3609" t="s">
        <v>68837</v>
      </c>
      <c r="AG3609" s="284">
        <v>13399.49</v>
      </c>
      <c r="AI3609" s="276" t="s">
        <v>70519</v>
      </c>
      <c r="AJ3609" s="277">
        <v>34765.050000000003</v>
      </c>
      <c r="AL3609" s="246" t="s">
        <v>57337</v>
      </c>
      <c r="AM3609" s="247">
        <v>1902.79</v>
      </c>
      <c r="AO3609" s="226" t="s">
        <v>44641</v>
      </c>
      <c r="AP3609" s="227">
        <v>508.7</v>
      </c>
      <c r="AR3609" s="207" t="s">
        <v>18048</v>
      </c>
      <c r="AS3609" s="208">
        <v>187420.32</v>
      </c>
      <c r="AT3609" s="93"/>
      <c r="AU3609" s="199" t="s">
        <v>14522</v>
      </c>
      <c r="AV3609" s="200">
        <v>7305.09</v>
      </c>
      <c r="BD3609" s="263"/>
      <c r="BE3609" s="264"/>
      <c r="BJ3609" s="230" t="s">
        <v>9739</v>
      </c>
      <c r="BK3609" s="231">
        <v>1459064.99</v>
      </c>
      <c r="BM3609" s="209" t="s">
        <v>7664</v>
      </c>
      <c r="BN3609" s="210">
        <v>104585</v>
      </c>
    </row>
    <row r="3610" spans="17:66" x14ac:dyDescent="0.55000000000000004">
      <c r="Q3610" s="224" t="s">
        <v>2900</v>
      </c>
      <c r="R3610" s="224"/>
      <c r="S3610" s="225">
        <v>532517</v>
      </c>
      <c r="U3610" s="203" t="s">
        <v>5307</v>
      </c>
      <c r="V3610" s="203"/>
      <c r="W3610" s="204">
        <v>21295.42</v>
      </c>
      <c r="AF3610" t="s">
        <v>71710</v>
      </c>
      <c r="AG3610">
        <v>625</v>
      </c>
      <c r="AI3610" s="276" t="s">
        <v>70520</v>
      </c>
      <c r="AJ3610" s="277">
        <v>4486.9799999999996</v>
      </c>
      <c r="AL3610" s="246" t="s">
        <v>61337</v>
      </c>
      <c r="AM3610" s="247">
        <v>10124.06</v>
      </c>
      <c r="AO3610" s="226" t="s">
        <v>38988</v>
      </c>
      <c r="AP3610" s="227">
        <v>127938.03</v>
      </c>
      <c r="AR3610" s="207" t="s">
        <v>18049</v>
      </c>
      <c r="AS3610" s="208">
        <v>3679.72</v>
      </c>
      <c r="AT3610" s="93"/>
      <c r="AU3610" s="199" t="s">
        <v>14523</v>
      </c>
      <c r="AV3610" s="200">
        <v>11669.64</v>
      </c>
      <c r="BD3610" s="263"/>
      <c r="BE3610" s="264"/>
      <c r="BJ3610" s="230" t="s">
        <v>9740</v>
      </c>
      <c r="BK3610" s="231">
        <v>1801807.93</v>
      </c>
      <c r="BM3610" s="209" t="s">
        <v>7916</v>
      </c>
      <c r="BN3610" s="210">
        <v>4285</v>
      </c>
    </row>
    <row r="3611" spans="17:66" x14ac:dyDescent="0.55000000000000004">
      <c r="Q3611" s="224" t="s">
        <v>2901</v>
      </c>
      <c r="R3611" s="224"/>
      <c r="S3611" s="225">
        <v>15829.46</v>
      </c>
      <c r="U3611" s="203" t="s">
        <v>5308</v>
      </c>
      <c r="V3611" s="203"/>
      <c r="W3611" s="204">
        <v>307293.23</v>
      </c>
      <c r="AF3611" t="s">
        <v>68838</v>
      </c>
      <c r="AG3611" s="284">
        <v>1072.8599999999999</v>
      </c>
      <c r="AI3611" s="276" t="s">
        <v>70521</v>
      </c>
      <c r="AJ3611" s="277">
        <v>59329.31</v>
      </c>
      <c r="AL3611" s="246" t="s">
        <v>52073</v>
      </c>
      <c r="AM3611" s="247">
        <v>14139.21</v>
      </c>
      <c r="AO3611" s="226" t="s">
        <v>34805</v>
      </c>
      <c r="AP3611" s="227">
        <v>2896794.87</v>
      </c>
      <c r="AR3611" s="207" t="s">
        <v>18050</v>
      </c>
      <c r="AS3611" s="208">
        <v>42962.5</v>
      </c>
      <c r="AT3611" s="93"/>
      <c r="AU3611" s="199" t="s">
        <v>14524</v>
      </c>
      <c r="AV3611" s="200">
        <v>21610.2</v>
      </c>
      <c r="BD3611" s="263"/>
      <c r="BE3611" s="264"/>
      <c r="BJ3611" s="230" t="s">
        <v>9741</v>
      </c>
      <c r="BK3611" s="231">
        <v>34315356.600000001</v>
      </c>
      <c r="BM3611" s="209" t="s">
        <v>8154</v>
      </c>
      <c r="BN3611" s="210">
        <v>14380</v>
      </c>
    </row>
    <row r="3612" spans="17:66" x14ac:dyDescent="0.55000000000000004">
      <c r="Q3612" s="224" t="s">
        <v>263</v>
      </c>
      <c r="R3612" s="224"/>
      <c r="S3612" s="225">
        <v>1326023.1000000001</v>
      </c>
      <c r="U3612" s="203" t="s">
        <v>5309</v>
      </c>
      <c r="V3612" s="203"/>
      <c r="W3612" s="204">
        <v>6960.04</v>
      </c>
      <c r="AF3612" t="s">
        <v>68839</v>
      </c>
      <c r="AG3612" s="284">
        <v>3341.44</v>
      </c>
      <c r="AI3612" s="276" t="s">
        <v>63667</v>
      </c>
      <c r="AJ3612" s="277">
        <v>68550</v>
      </c>
      <c r="AL3612" s="246" t="s">
        <v>61338</v>
      </c>
      <c r="AM3612" s="247">
        <v>962.93</v>
      </c>
      <c r="AO3612" s="226" t="s">
        <v>46791</v>
      </c>
      <c r="AP3612" s="227">
        <v>462450.91</v>
      </c>
      <c r="AR3612" s="207" t="s">
        <v>18051</v>
      </c>
      <c r="AS3612" s="208">
        <v>837433.87</v>
      </c>
      <c r="AT3612" s="93"/>
      <c r="AU3612" s="199" t="s">
        <v>14525</v>
      </c>
      <c r="AV3612" s="200">
        <v>3141.11</v>
      </c>
      <c r="BD3612" s="263"/>
      <c r="BE3612" s="264"/>
      <c r="BJ3612" s="230" t="s">
        <v>9742</v>
      </c>
      <c r="BK3612" s="231">
        <v>488249.39</v>
      </c>
      <c r="BM3612" s="209" t="s">
        <v>8235</v>
      </c>
      <c r="BN3612" s="210">
        <v>3534</v>
      </c>
    </row>
    <row r="3613" spans="17:66" x14ac:dyDescent="0.55000000000000004">
      <c r="Q3613" s="224" t="s">
        <v>264</v>
      </c>
      <c r="R3613" s="224"/>
      <c r="S3613" s="225">
        <v>592916.75</v>
      </c>
      <c r="U3613" s="203" t="s">
        <v>5310</v>
      </c>
      <c r="V3613" s="203"/>
      <c r="W3613" s="204">
        <v>2898666.32</v>
      </c>
      <c r="AF3613" t="s">
        <v>66730</v>
      </c>
      <c r="AG3613" s="284">
        <v>5672.59</v>
      </c>
      <c r="AI3613" s="276" t="s">
        <v>69974</v>
      </c>
      <c r="AJ3613" s="277">
        <v>4530.1499999999996</v>
      </c>
      <c r="AL3613" s="246" t="s">
        <v>55005</v>
      </c>
      <c r="AM3613" s="247">
        <v>11810.2</v>
      </c>
      <c r="AO3613" s="226" t="s">
        <v>36150</v>
      </c>
      <c r="AP3613" s="227">
        <v>7096.43</v>
      </c>
      <c r="AR3613" s="207" t="s">
        <v>18052</v>
      </c>
      <c r="AS3613" s="208">
        <v>53517.61</v>
      </c>
      <c r="AT3613" s="93"/>
      <c r="AU3613" s="199" t="s">
        <v>14526</v>
      </c>
      <c r="AV3613" s="200">
        <v>5280.54</v>
      </c>
      <c r="BD3613" s="263"/>
      <c r="BE3613" s="264"/>
      <c r="BJ3613" s="230" t="s">
        <v>9743</v>
      </c>
      <c r="BK3613" s="231">
        <v>469537.53</v>
      </c>
      <c r="BM3613" s="209" t="s">
        <v>8602</v>
      </c>
      <c r="BN3613" s="210">
        <v>61909.81</v>
      </c>
    </row>
    <row r="3614" spans="17:66" x14ac:dyDescent="0.55000000000000004">
      <c r="Q3614" s="224" t="s">
        <v>265</v>
      </c>
      <c r="R3614" s="224"/>
      <c r="S3614" s="225">
        <v>50809.919999999998</v>
      </c>
      <c r="U3614" s="203" t="s">
        <v>5315</v>
      </c>
      <c r="V3614" s="203"/>
      <c r="W3614" s="204">
        <v>33883.58</v>
      </c>
      <c r="AF3614" t="s">
        <v>68840</v>
      </c>
      <c r="AG3614">
        <v>220</v>
      </c>
      <c r="AI3614" s="276" t="s">
        <v>69975</v>
      </c>
      <c r="AJ3614" s="277">
        <v>344.25</v>
      </c>
      <c r="AL3614" s="246" t="s">
        <v>61339</v>
      </c>
      <c r="AM3614" s="247">
        <v>3986.21</v>
      </c>
      <c r="AO3614" s="226" t="s">
        <v>38989</v>
      </c>
      <c r="AP3614" s="227">
        <v>16205.18</v>
      </c>
      <c r="AR3614" s="207" t="s">
        <v>18053</v>
      </c>
      <c r="AS3614" s="208">
        <v>7193.25</v>
      </c>
      <c r="AT3614" s="93"/>
      <c r="AU3614" s="199" t="s">
        <v>30404</v>
      </c>
      <c r="AV3614" s="200">
        <v>1064.72</v>
      </c>
      <c r="BD3614" s="263"/>
      <c r="BE3614" s="264"/>
      <c r="BJ3614" s="230" t="s">
        <v>9744</v>
      </c>
      <c r="BK3614" s="231">
        <v>177503.16</v>
      </c>
      <c r="BM3614" s="209" t="s">
        <v>8817</v>
      </c>
      <c r="BN3614" s="210">
        <v>2903</v>
      </c>
    </row>
    <row r="3615" spans="17:66" x14ac:dyDescent="0.55000000000000004">
      <c r="Q3615" s="224" t="s">
        <v>2902</v>
      </c>
      <c r="R3615" s="224"/>
      <c r="S3615" s="225">
        <v>5949.68</v>
      </c>
      <c r="U3615" s="203" t="s">
        <v>5318</v>
      </c>
      <c r="V3615" s="203"/>
      <c r="W3615" s="204">
        <v>23050.240000000002</v>
      </c>
      <c r="AF3615" t="s">
        <v>71711</v>
      </c>
      <c r="AG3615" s="284">
        <v>4426.84</v>
      </c>
      <c r="AI3615" s="276" t="s">
        <v>69976</v>
      </c>
      <c r="AJ3615" s="277">
        <v>1125.9000000000001</v>
      </c>
      <c r="AL3615" s="246" t="s">
        <v>57338</v>
      </c>
      <c r="AM3615" s="247">
        <v>306.95999999999998</v>
      </c>
      <c r="AO3615" s="226" t="s">
        <v>46792</v>
      </c>
      <c r="AP3615" s="227">
        <v>75517</v>
      </c>
      <c r="AR3615" s="207" t="s">
        <v>18054</v>
      </c>
      <c r="AS3615" s="208">
        <v>7948.02</v>
      </c>
      <c r="AT3615" s="93"/>
      <c r="AU3615" s="199" t="s">
        <v>30409</v>
      </c>
      <c r="AV3615" s="200">
        <v>18608.47</v>
      </c>
      <c r="BD3615" s="263"/>
      <c r="BE3615" s="264"/>
      <c r="BJ3615" s="230" t="s">
        <v>9745</v>
      </c>
      <c r="BK3615" s="231">
        <v>826536.24</v>
      </c>
      <c r="BM3615" s="209" t="s">
        <v>9107</v>
      </c>
      <c r="BN3615" s="210">
        <v>35719</v>
      </c>
    </row>
    <row r="3616" spans="17:66" x14ac:dyDescent="0.55000000000000004">
      <c r="Q3616" s="224" t="s">
        <v>266</v>
      </c>
      <c r="R3616" s="224"/>
      <c r="S3616" s="225">
        <v>303098.31</v>
      </c>
      <c r="U3616" s="203" t="s">
        <v>5319</v>
      </c>
      <c r="V3616" s="203"/>
      <c r="W3616" s="204">
        <v>48159.27</v>
      </c>
      <c r="AF3616" t="s">
        <v>63579</v>
      </c>
      <c r="AG3616">
        <v>262.14999999999998</v>
      </c>
      <c r="AI3616" s="276" t="s">
        <v>66582</v>
      </c>
      <c r="AJ3616" s="277">
        <v>6742.06</v>
      </c>
      <c r="AL3616" s="246" t="s">
        <v>64126</v>
      </c>
      <c r="AM3616" s="247">
        <v>1022.92</v>
      </c>
      <c r="AO3616" s="226" t="s">
        <v>46793</v>
      </c>
      <c r="AP3616" s="227">
        <v>1232.5</v>
      </c>
      <c r="AR3616" s="207" t="s">
        <v>18055</v>
      </c>
      <c r="AS3616" s="208">
        <v>7502.58</v>
      </c>
      <c r="AT3616" s="93"/>
      <c r="AU3616" s="199" t="s">
        <v>14527</v>
      </c>
      <c r="AV3616" s="200">
        <v>6673.9</v>
      </c>
      <c r="BD3616" s="263"/>
      <c r="BE3616" s="264"/>
      <c r="BJ3616" s="230" t="s">
        <v>9746</v>
      </c>
      <c r="BK3616" s="231">
        <v>5740765.5300000003</v>
      </c>
      <c r="BM3616" s="209" t="s">
        <v>9416</v>
      </c>
      <c r="BN3616" s="210">
        <v>257287.74</v>
      </c>
    </row>
    <row r="3617" spans="17:66" x14ac:dyDescent="0.55000000000000004">
      <c r="Q3617" s="224" t="s">
        <v>2903</v>
      </c>
      <c r="R3617" s="224"/>
      <c r="S3617" s="225">
        <v>1377.87</v>
      </c>
      <c r="U3617" s="203" t="s">
        <v>5325</v>
      </c>
      <c r="V3617" s="203"/>
      <c r="W3617" s="204">
        <v>542874.93999999994</v>
      </c>
      <c r="AF3617" t="s">
        <v>68841</v>
      </c>
      <c r="AG3617">
        <v>-158.54</v>
      </c>
      <c r="AI3617" s="276" t="s">
        <v>66583</v>
      </c>
      <c r="AJ3617" s="277">
        <v>2033.59</v>
      </c>
      <c r="AL3617" s="246" t="s">
        <v>63093</v>
      </c>
      <c r="AM3617" s="247">
        <v>73.22</v>
      </c>
      <c r="AO3617" s="226" t="s">
        <v>46794</v>
      </c>
      <c r="AP3617" s="227">
        <v>7185</v>
      </c>
      <c r="AR3617" s="207" t="s">
        <v>18056</v>
      </c>
      <c r="AS3617" s="208">
        <v>10052.290000000001</v>
      </c>
      <c r="AT3617" s="93"/>
      <c r="AU3617" s="199" t="s">
        <v>14528</v>
      </c>
      <c r="AV3617" s="200">
        <v>47829.33</v>
      </c>
      <c r="BD3617" s="263"/>
      <c r="BE3617" s="264"/>
      <c r="BJ3617" s="230" t="s">
        <v>9747</v>
      </c>
      <c r="BK3617" s="231">
        <v>3888278.57</v>
      </c>
      <c r="BM3617" s="209" t="s">
        <v>11684</v>
      </c>
      <c r="BN3617" s="210">
        <v>134563.01</v>
      </c>
    </row>
    <row r="3618" spans="17:66" x14ac:dyDescent="0.55000000000000004">
      <c r="Q3618" s="224" t="s">
        <v>2904</v>
      </c>
      <c r="R3618" s="224"/>
      <c r="S3618" s="225">
        <v>1567008.4</v>
      </c>
      <c r="U3618" s="203" t="s">
        <v>5326</v>
      </c>
      <c r="V3618" s="203"/>
      <c r="W3618" s="204">
        <v>51266.63</v>
      </c>
      <c r="AF3618" t="s">
        <v>70105</v>
      </c>
      <c r="AG3618" s="284">
        <v>1425</v>
      </c>
      <c r="AI3618" s="276" t="s">
        <v>69977</v>
      </c>
      <c r="AJ3618" s="277">
        <v>1236.25</v>
      </c>
      <c r="AL3618" s="246" t="s">
        <v>46806</v>
      </c>
      <c r="AM3618" s="247">
        <v>107550.52</v>
      </c>
      <c r="AO3618" s="226" t="s">
        <v>44642</v>
      </c>
      <c r="AP3618" s="227">
        <v>172340</v>
      </c>
      <c r="AR3618" s="207" t="s">
        <v>18057</v>
      </c>
      <c r="AS3618" s="208">
        <v>12130</v>
      </c>
      <c r="AT3618" s="93"/>
      <c r="AU3618" s="199" t="s">
        <v>14529</v>
      </c>
      <c r="AV3618" s="200">
        <v>35159</v>
      </c>
      <c r="BD3618" s="263"/>
      <c r="BE3618" s="264"/>
      <c r="BJ3618" s="230" t="s">
        <v>9748</v>
      </c>
      <c r="BK3618" s="231">
        <v>4682551.54</v>
      </c>
      <c r="BM3618" s="209" t="s">
        <v>10015</v>
      </c>
      <c r="BN3618" s="210">
        <v>713454.1</v>
      </c>
    </row>
    <row r="3619" spans="17:66" x14ac:dyDescent="0.55000000000000004">
      <c r="Q3619" s="224" t="s">
        <v>2905</v>
      </c>
      <c r="R3619" s="224"/>
      <c r="S3619" s="225">
        <v>2152289.7200000002</v>
      </c>
      <c r="U3619" s="203" t="s">
        <v>5328</v>
      </c>
      <c r="V3619" s="203"/>
      <c r="W3619" s="204">
        <v>20833</v>
      </c>
      <c r="AF3619" t="s">
        <v>71712</v>
      </c>
      <c r="AG3619" s="284">
        <v>5000</v>
      </c>
      <c r="AI3619" s="276" t="s">
        <v>69722</v>
      </c>
      <c r="AJ3619" s="277">
        <v>2000</v>
      </c>
      <c r="AL3619" s="246" t="s">
        <v>46807</v>
      </c>
      <c r="AM3619" s="247">
        <v>347169.97</v>
      </c>
      <c r="AO3619" s="226" t="s">
        <v>46795</v>
      </c>
      <c r="AP3619" s="227">
        <v>58261.18</v>
      </c>
      <c r="AR3619" s="207" t="s">
        <v>18058</v>
      </c>
      <c r="AS3619" s="208">
        <v>596.20000000000005</v>
      </c>
      <c r="AT3619" s="93"/>
      <c r="AU3619" s="199" t="s">
        <v>14530</v>
      </c>
      <c r="AV3619" s="200">
        <v>678834.8</v>
      </c>
      <c r="BD3619" s="263"/>
      <c r="BE3619" s="264"/>
      <c r="BJ3619" s="230" t="s">
        <v>9749</v>
      </c>
      <c r="BK3619" s="231">
        <v>3203078.83</v>
      </c>
      <c r="BM3619" s="209" t="s">
        <v>6835</v>
      </c>
      <c r="BN3619" s="210">
        <v>5599192</v>
      </c>
    </row>
    <row r="3620" spans="17:66" x14ac:dyDescent="0.55000000000000004">
      <c r="Q3620" s="224" t="s">
        <v>2906</v>
      </c>
      <c r="R3620" s="224"/>
      <c r="S3620" s="225">
        <v>15066.08</v>
      </c>
      <c r="U3620" s="203" t="s">
        <v>5333</v>
      </c>
      <c r="V3620" s="203"/>
      <c r="W3620" s="204">
        <v>483958.74</v>
      </c>
      <c r="AF3620" t="s">
        <v>71713</v>
      </c>
      <c r="AG3620" s="284">
        <v>1000</v>
      </c>
      <c r="AI3620" s="276" t="s">
        <v>66584</v>
      </c>
      <c r="AJ3620" s="277">
        <v>2997.17</v>
      </c>
      <c r="AL3620" s="246" t="s">
        <v>46808</v>
      </c>
      <c r="AM3620" s="247">
        <v>68075.05</v>
      </c>
      <c r="AO3620" s="226" t="s">
        <v>49774</v>
      </c>
      <c r="AP3620" s="227">
        <v>142.5</v>
      </c>
      <c r="AR3620" s="207" t="s">
        <v>18059</v>
      </c>
      <c r="AS3620" s="208">
        <v>35.75</v>
      </c>
      <c r="AT3620" s="93"/>
      <c r="AU3620" s="199" t="s">
        <v>14531</v>
      </c>
      <c r="AV3620" s="200">
        <v>83038.679999999993</v>
      </c>
      <c r="BD3620" s="263"/>
      <c r="BE3620" s="264"/>
      <c r="BJ3620" s="230" t="s">
        <v>9750</v>
      </c>
      <c r="BK3620" s="231">
        <v>3990414.37</v>
      </c>
      <c r="BM3620" s="209" t="s">
        <v>7006</v>
      </c>
      <c r="BN3620" s="210">
        <v>548690.67000000004</v>
      </c>
    </row>
    <row r="3621" spans="17:66" x14ac:dyDescent="0.55000000000000004">
      <c r="Q3621" s="224" t="s">
        <v>2907</v>
      </c>
      <c r="R3621" s="224"/>
      <c r="S3621" s="225">
        <v>7059</v>
      </c>
      <c r="U3621" s="203" t="s">
        <v>5335</v>
      </c>
      <c r="V3621" s="203"/>
      <c r="W3621" s="204">
        <v>1356964.63</v>
      </c>
      <c r="AF3621" t="s">
        <v>71714</v>
      </c>
      <c r="AG3621">
        <v>456.07</v>
      </c>
      <c r="AI3621" s="276" t="s">
        <v>69978</v>
      </c>
      <c r="AJ3621" s="277">
        <v>13816.41</v>
      </c>
      <c r="AL3621" s="246" t="s">
        <v>62590</v>
      </c>
      <c r="AM3621" s="247">
        <v>153162.75</v>
      </c>
      <c r="AO3621" s="226" t="s">
        <v>48770</v>
      </c>
      <c r="AP3621" s="227">
        <v>302.29000000000002</v>
      </c>
      <c r="AR3621" s="207" t="s">
        <v>18060</v>
      </c>
      <c r="AS3621" s="208">
        <v>2200</v>
      </c>
      <c r="AT3621" s="93"/>
      <c r="AU3621" s="199" t="s">
        <v>14532</v>
      </c>
      <c r="AV3621" s="200">
        <v>724218.16</v>
      </c>
      <c r="BD3621" s="263"/>
      <c r="BE3621" s="264"/>
      <c r="BJ3621" s="230" t="s">
        <v>9751</v>
      </c>
      <c r="BK3621" s="231">
        <v>1220090.2</v>
      </c>
      <c r="BM3621" s="209" t="s">
        <v>7230</v>
      </c>
      <c r="BN3621" s="210">
        <v>314409</v>
      </c>
    </row>
    <row r="3622" spans="17:66" x14ac:dyDescent="0.55000000000000004">
      <c r="Q3622" s="224" t="s">
        <v>2908</v>
      </c>
      <c r="R3622" s="224"/>
      <c r="S3622" s="225">
        <v>491174.65</v>
      </c>
      <c r="U3622" s="203" t="s">
        <v>5338</v>
      </c>
      <c r="V3622" s="203"/>
      <c r="W3622" s="204">
        <v>4621.1099999999997</v>
      </c>
      <c r="AF3622" t="s">
        <v>71715</v>
      </c>
      <c r="AG3622">
        <v>240.4</v>
      </c>
      <c r="AI3622" s="276" t="s">
        <v>69979</v>
      </c>
      <c r="AJ3622" s="277">
        <v>1069.99</v>
      </c>
      <c r="AL3622" s="246" t="s">
        <v>55948</v>
      </c>
      <c r="AM3622" s="247">
        <v>234919.02</v>
      </c>
      <c r="AO3622" s="226" t="s">
        <v>49775</v>
      </c>
      <c r="AP3622" s="227">
        <v>15084</v>
      </c>
      <c r="AR3622" s="207" t="s">
        <v>18061</v>
      </c>
      <c r="AS3622" s="208">
        <v>5523.78</v>
      </c>
      <c r="AT3622" s="93"/>
      <c r="AU3622" s="199" t="s">
        <v>14533</v>
      </c>
      <c r="AV3622" s="200">
        <v>246557.9</v>
      </c>
      <c r="BD3622" s="263"/>
      <c r="BE3622" s="264"/>
      <c r="BJ3622" s="230" t="s">
        <v>9752</v>
      </c>
      <c r="BK3622" s="231">
        <v>12156788.17</v>
      </c>
      <c r="BM3622" s="209" t="s">
        <v>7515</v>
      </c>
      <c r="BN3622" s="210">
        <v>3321872</v>
      </c>
    </row>
    <row r="3623" spans="17:66" x14ac:dyDescent="0.55000000000000004">
      <c r="Q3623" s="224" t="s">
        <v>9776</v>
      </c>
      <c r="R3623" s="224"/>
      <c r="S3623" s="225">
        <v>447214.33</v>
      </c>
      <c r="U3623" s="203" t="s">
        <v>5339</v>
      </c>
      <c r="V3623" s="203"/>
      <c r="W3623" s="204">
        <v>384139.44</v>
      </c>
      <c r="AF3623" t="s">
        <v>71716</v>
      </c>
      <c r="AG3623">
        <v>165</v>
      </c>
      <c r="AI3623" s="276" t="s">
        <v>60369</v>
      </c>
      <c r="AJ3623" s="277">
        <v>35342.86</v>
      </c>
      <c r="AL3623" s="246" t="s">
        <v>61907</v>
      </c>
      <c r="AM3623" s="247">
        <v>35512</v>
      </c>
      <c r="AO3623" s="226" t="s">
        <v>46796</v>
      </c>
      <c r="AP3623" s="227">
        <v>918.53</v>
      </c>
      <c r="AR3623" s="207" t="s">
        <v>18062</v>
      </c>
      <c r="AS3623" s="208">
        <v>75791.02</v>
      </c>
      <c r="AT3623" s="93"/>
      <c r="AU3623" s="199" t="s">
        <v>14534</v>
      </c>
      <c r="AV3623" s="200">
        <v>8749.98</v>
      </c>
      <c r="BD3623" s="263"/>
      <c r="BE3623" s="264"/>
      <c r="BJ3623" s="230" t="s">
        <v>9753</v>
      </c>
      <c r="BK3623" s="231">
        <v>191892.1</v>
      </c>
      <c r="BM3623" s="209" t="s">
        <v>7665</v>
      </c>
      <c r="BN3623" s="210">
        <v>127754.2</v>
      </c>
    </row>
    <row r="3624" spans="17:66" x14ac:dyDescent="0.55000000000000004">
      <c r="Q3624" s="224" t="s">
        <v>41503</v>
      </c>
      <c r="R3624" s="224"/>
      <c r="S3624" s="225">
        <v>312197516.25</v>
      </c>
      <c r="U3624" s="203" t="s">
        <v>5340</v>
      </c>
      <c r="V3624" s="203"/>
      <c r="W3624" s="204">
        <v>194154.28</v>
      </c>
      <c r="AF3624" t="s">
        <v>71717</v>
      </c>
      <c r="AG3624" s="284">
        <v>1115.5999999999999</v>
      </c>
      <c r="AI3624" s="276" t="s">
        <v>60370</v>
      </c>
      <c r="AJ3624" s="277">
        <v>2555.84</v>
      </c>
      <c r="AL3624" s="246" t="s">
        <v>49779</v>
      </c>
      <c r="AM3624" s="247">
        <v>273108.90000000002</v>
      </c>
      <c r="AO3624" s="226" t="s">
        <v>44643</v>
      </c>
      <c r="AP3624" s="227">
        <v>24178.45</v>
      </c>
      <c r="AR3624" s="207" t="s">
        <v>18063</v>
      </c>
      <c r="AS3624" s="208">
        <v>4120.7299999999996</v>
      </c>
      <c r="AT3624" s="93"/>
      <c r="AU3624" s="199" t="s">
        <v>14535</v>
      </c>
      <c r="AV3624" s="200">
        <v>46669.13</v>
      </c>
      <c r="BD3624" s="263"/>
      <c r="BE3624" s="264"/>
      <c r="BJ3624" s="230" t="s">
        <v>9754</v>
      </c>
      <c r="BK3624" s="231">
        <v>2677354.63</v>
      </c>
      <c r="BM3624" s="209" t="s">
        <v>7917</v>
      </c>
      <c r="BN3624" s="210">
        <v>586197</v>
      </c>
    </row>
    <row r="3625" spans="17:66" x14ac:dyDescent="0.55000000000000004">
      <c r="Q3625" s="224" t="s">
        <v>3313</v>
      </c>
      <c r="R3625" s="224"/>
      <c r="S3625" s="225">
        <v>109269872.36</v>
      </c>
      <c r="U3625" s="203" t="s">
        <v>5341</v>
      </c>
      <c r="V3625" s="203"/>
      <c r="W3625" s="204">
        <v>574182.06000000006</v>
      </c>
      <c r="AF3625" t="s">
        <v>28302</v>
      </c>
      <c r="AG3625" s="284">
        <v>24130</v>
      </c>
      <c r="AI3625" s="276" t="s">
        <v>60371</v>
      </c>
      <c r="AJ3625" s="277">
        <v>7834.05</v>
      </c>
      <c r="AL3625" s="246" t="s">
        <v>58216</v>
      </c>
      <c r="AM3625" s="247">
        <v>90266.49</v>
      </c>
      <c r="AO3625" s="226" t="s">
        <v>44644</v>
      </c>
      <c r="AP3625" s="227">
        <v>76315.600000000006</v>
      </c>
      <c r="AR3625" s="207" t="s">
        <v>18064</v>
      </c>
      <c r="AS3625" s="208">
        <v>47.92</v>
      </c>
      <c r="AT3625" s="93"/>
      <c r="AU3625" s="199" t="s">
        <v>14536</v>
      </c>
      <c r="AV3625" s="200">
        <v>256772.78</v>
      </c>
      <c r="BD3625" s="263"/>
      <c r="BE3625" s="264"/>
      <c r="BJ3625" s="230" t="s">
        <v>9755</v>
      </c>
      <c r="BK3625" s="231">
        <v>82432.160000000003</v>
      </c>
      <c r="BM3625" s="209" t="s">
        <v>8155</v>
      </c>
      <c r="BN3625" s="210">
        <v>856949.83</v>
      </c>
    </row>
    <row r="3626" spans="17:66" x14ac:dyDescent="0.55000000000000004">
      <c r="Q3626" s="224" t="s">
        <v>3670</v>
      </c>
      <c r="R3626" s="224"/>
      <c r="S3626" s="225">
        <v>417121.33</v>
      </c>
      <c r="U3626" s="203" t="s">
        <v>5343</v>
      </c>
      <c r="V3626" s="203"/>
      <c r="W3626" s="204">
        <v>2007728.21</v>
      </c>
      <c r="AF3626" t="s">
        <v>71718</v>
      </c>
      <c r="AG3626" s="284">
        <v>2463.9</v>
      </c>
      <c r="AI3626" s="276" t="s">
        <v>67527</v>
      </c>
      <c r="AJ3626" s="277">
        <v>59237.41</v>
      </c>
      <c r="AL3626" s="246" t="s">
        <v>44653</v>
      </c>
      <c r="AM3626" s="247">
        <v>63784.98</v>
      </c>
      <c r="AO3626" s="226" t="s">
        <v>44645</v>
      </c>
      <c r="AP3626" s="227">
        <v>38441.440000000002</v>
      </c>
      <c r="AR3626" s="207" t="s">
        <v>18065</v>
      </c>
      <c r="AS3626" s="208">
        <v>224.19</v>
      </c>
      <c r="AT3626" s="93"/>
      <c r="AU3626" s="199" t="s">
        <v>14537</v>
      </c>
      <c r="AV3626" s="200">
        <v>4886491.71</v>
      </c>
      <c r="BD3626" s="263"/>
      <c r="BE3626" s="264"/>
      <c r="BJ3626" s="230" t="s">
        <v>9756</v>
      </c>
      <c r="BK3626" s="231">
        <v>8144887.4800000004</v>
      </c>
      <c r="BM3626" s="209" t="s">
        <v>8436</v>
      </c>
      <c r="BN3626" s="210">
        <v>3106257.51</v>
      </c>
    </row>
    <row r="3627" spans="17:66" x14ac:dyDescent="0.55000000000000004">
      <c r="Q3627" s="224" t="s">
        <v>3671</v>
      </c>
      <c r="R3627" s="224"/>
      <c r="S3627" s="225">
        <v>6592300.1299999999</v>
      </c>
      <c r="U3627" s="203" t="s">
        <v>5344</v>
      </c>
      <c r="V3627" s="203"/>
      <c r="W3627" s="204">
        <v>2297995.48</v>
      </c>
      <c r="AF3627" t="s">
        <v>28303</v>
      </c>
      <c r="AG3627" s="284">
        <v>2034.44</v>
      </c>
      <c r="AI3627" s="276" t="s">
        <v>57410</v>
      </c>
      <c r="AJ3627" s="277">
        <v>26339.59</v>
      </c>
      <c r="AL3627" s="246" t="s">
        <v>52074</v>
      </c>
      <c r="AM3627" s="247">
        <v>163</v>
      </c>
      <c r="AO3627" s="226" t="s">
        <v>47885</v>
      </c>
      <c r="AP3627" s="227">
        <v>2797.7</v>
      </c>
      <c r="AR3627" s="207" t="s">
        <v>18066</v>
      </c>
      <c r="AS3627" s="208">
        <v>318275.68</v>
      </c>
      <c r="AT3627" s="93"/>
      <c r="AU3627" s="199" t="s">
        <v>14538</v>
      </c>
      <c r="AV3627" s="200">
        <v>14779.83</v>
      </c>
      <c r="BD3627" s="263"/>
      <c r="BE3627" s="264"/>
      <c r="BJ3627" s="230" t="s">
        <v>9757</v>
      </c>
      <c r="BK3627" s="231">
        <v>382226.5</v>
      </c>
      <c r="BM3627" s="209" t="s">
        <v>8818</v>
      </c>
      <c r="BN3627" s="210">
        <v>268346</v>
      </c>
    </row>
    <row r="3628" spans="17:66" x14ac:dyDescent="0.55000000000000004">
      <c r="Q3628" s="224" t="s">
        <v>3672</v>
      </c>
      <c r="R3628" s="224"/>
      <c r="S3628" s="225">
        <v>2696109.92</v>
      </c>
      <c r="U3628" s="203" t="s">
        <v>5347</v>
      </c>
      <c r="V3628" s="203"/>
      <c r="W3628" s="204">
        <v>104007.82</v>
      </c>
      <c r="AF3628" t="s">
        <v>35737</v>
      </c>
      <c r="AG3628" s="284">
        <v>6199.15</v>
      </c>
      <c r="AI3628" s="276" t="s">
        <v>19635</v>
      </c>
      <c r="AJ3628" s="277">
        <v>20000</v>
      </c>
      <c r="AL3628" s="246" t="s">
        <v>44654</v>
      </c>
      <c r="AM3628" s="247">
        <v>4892.2299999999996</v>
      </c>
      <c r="AO3628" s="226" t="s">
        <v>46797</v>
      </c>
      <c r="AP3628" s="227">
        <v>51993.75</v>
      </c>
      <c r="AR3628" s="207" t="s">
        <v>18067</v>
      </c>
      <c r="AS3628" s="208">
        <v>9917.15</v>
      </c>
      <c r="AT3628" s="93"/>
      <c r="AU3628" s="199" t="s">
        <v>14539</v>
      </c>
      <c r="AV3628" s="200">
        <v>590888.61</v>
      </c>
      <c r="BD3628" s="263"/>
      <c r="BE3628" s="264"/>
      <c r="BJ3628" s="230" t="s">
        <v>9758</v>
      </c>
      <c r="BK3628" s="231">
        <v>544622.22</v>
      </c>
      <c r="BM3628" s="209" t="s">
        <v>9108</v>
      </c>
      <c r="BN3628" s="210">
        <v>1483411</v>
      </c>
    </row>
    <row r="3629" spans="17:66" x14ac:dyDescent="0.55000000000000004">
      <c r="Q3629" s="224" t="s">
        <v>3673</v>
      </c>
      <c r="R3629" s="224"/>
      <c r="S3629" s="225">
        <v>5208115.63</v>
      </c>
      <c r="U3629" s="203" t="s">
        <v>5349</v>
      </c>
      <c r="V3629" s="203"/>
      <c r="W3629" s="204">
        <v>27202.83</v>
      </c>
      <c r="AF3629" t="s">
        <v>34191</v>
      </c>
      <c r="AG3629" s="284">
        <v>6817.5</v>
      </c>
      <c r="AI3629" s="276" t="s">
        <v>19636</v>
      </c>
      <c r="AJ3629" s="277">
        <v>51578.99</v>
      </c>
      <c r="AL3629" s="246" t="s">
        <v>44655</v>
      </c>
      <c r="AM3629" s="247">
        <v>14116.91</v>
      </c>
      <c r="AO3629" s="226" t="s">
        <v>47886</v>
      </c>
      <c r="AP3629" s="227">
        <v>13777.36</v>
      </c>
      <c r="AR3629" s="207" t="s">
        <v>18068</v>
      </c>
      <c r="AS3629" s="208">
        <v>387530.14</v>
      </c>
      <c r="AT3629" s="93"/>
      <c r="AU3629" s="199" t="s">
        <v>14540</v>
      </c>
      <c r="AV3629" s="200">
        <v>8914021.4900000002</v>
      </c>
      <c r="BD3629" s="263"/>
      <c r="BE3629" s="264"/>
      <c r="BJ3629" s="230" t="s">
        <v>9759</v>
      </c>
      <c r="BK3629" s="231">
        <v>20998342.84</v>
      </c>
      <c r="BM3629" s="211" t="s">
        <v>9192</v>
      </c>
      <c r="BN3629" s="212">
        <v>132610</v>
      </c>
    </row>
    <row r="3630" spans="17:66" x14ac:dyDescent="0.55000000000000004">
      <c r="Q3630" s="224" t="s">
        <v>3674</v>
      </c>
      <c r="R3630" s="224"/>
      <c r="S3630" s="225">
        <v>1953189.43</v>
      </c>
      <c r="U3630" s="203" t="s">
        <v>5352</v>
      </c>
      <c r="V3630" s="203"/>
      <c r="W3630" s="204">
        <v>69005.06</v>
      </c>
      <c r="AF3630" t="s">
        <v>28304</v>
      </c>
      <c r="AG3630" s="284">
        <v>21142</v>
      </c>
      <c r="AI3630" s="276" t="s">
        <v>40252</v>
      </c>
      <c r="AJ3630" s="277">
        <v>23333.31</v>
      </c>
      <c r="AL3630" s="246" t="s">
        <v>46809</v>
      </c>
      <c r="AM3630" s="247">
        <v>1943.58</v>
      </c>
      <c r="AO3630" s="226" t="s">
        <v>48771</v>
      </c>
      <c r="AP3630" s="227">
        <v>32617.09</v>
      </c>
      <c r="AR3630" s="207" t="s">
        <v>18069</v>
      </c>
      <c r="AS3630" s="208">
        <v>11081.62</v>
      </c>
      <c r="AT3630" s="93"/>
      <c r="AU3630" s="199" t="s">
        <v>14541</v>
      </c>
      <c r="AV3630" s="200">
        <v>232529.54</v>
      </c>
      <c r="BD3630" s="263"/>
      <c r="BE3630" s="264"/>
      <c r="BJ3630" s="230" t="s">
        <v>9760</v>
      </c>
      <c r="BK3630" s="231">
        <v>808594.52</v>
      </c>
      <c r="BM3630" s="211" t="s">
        <v>9417</v>
      </c>
      <c r="BN3630" s="212">
        <v>2858886.11</v>
      </c>
    </row>
    <row r="3631" spans="17:66" x14ac:dyDescent="0.55000000000000004">
      <c r="Q3631" s="224" t="s">
        <v>3675</v>
      </c>
      <c r="R3631" s="224"/>
      <c r="S3631" s="225">
        <v>25229790.350000001</v>
      </c>
      <c r="U3631" s="203" t="s">
        <v>5357</v>
      </c>
      <c r="V3631" s="203"/>
      <c r="W3631" s="204">
        <v>195444.75</v>
      </c>
      <c r="AF3631" t="s">
        <v>28306</v>
      </c>
      <c r="AG3631" s="284">
        <v>119990.92</v>
      </c>
      <c r="AI3631" s="276" t="s">
        <v>40253</v>
      </c>
      <c r="AJ3631" s="277">
        <v>27000</v>
      </c>
      <c r="AL3631" s="246" t="s">
        <v>55949</v>
      </c>
      <c r="AM3631" s="247">
        <v>7360.62</v>
      </c>
      <c r="AO3631" s="226" t="s">
        <v>44646</v>
      </c>
      <c r="AP3631" s="227">
        <v>854900.1</v>
      </c>
      <c r="AR3631" s="207" t="s">
        <v>18070</v>
      </c>
      <c r="AS3631" s="208">
        <v>69383.31</v>
      </c>
      <c r="AT3631" s="93"/>
      <c r="AU3631" s="199" t="s">
        <v>14542</v>
      </c>
      <c r="AV3631" s="200">
        <v>3864621.19</v>
      </c>
      <c r="BD3631" s="263"/>
      <c r="BE3631" s="264"/>
      <c r="BJ3631" s="230" t="s">
        <v>9761</v>
      </c>
      <c r="BK3631" s="231">
        <v>221736.53</v>
      </c>
      <c r="BM3631" s="211" t="s">
        <v>9635</v>
      </c>
      <c r="BN3631" s="212">
        <v>117468.24</v>
      </c>
    </row>
    <row r="3632" spans="17:66" x14ac:dyDescent="0.55000000000000004">
      <c r="Q3632" s="224" t="s">
        <v>3676</v>
      </c>
      <c r="R3632" s="224"/>
      <c r="S3632" s="225">
        <v>11968329.57</v>
      </c>
      <c r="U3632" s="203" t="s">
        <v>5356</v>
      </c>
      <c r="V3632" s="203"/>
      <c r="W3632" s="204">
        <v>2063.3200000000002</v>
      </c>
      <c r="AF3632" t="s">
        <v>71719</v>
      </c>
      <c r="AG3632" s="284">
        <v>3900</v>
      </c>
      <c r="AI3632" s="276" t="s">
        <v>40254</v>
      </c>
      <c r="AJ3632" s="277">
        <v>326475.55</v>
      </c>
      <c r="AL3632" s="246" t="s">
        <v>61908</v>
      </c>
      <c r="AM3632" s="247">
        <v>2484.92</v>
      </c>
      <c r="AO3632" s="226" t="s">
        <v>44647</v>
      </c>
      <c r="AP3632" s="227">
        <v>65399.86</v>
      </c>
      <c r="AR3632" s="207" t="s">
        <v>18071</v>
      </c>
      <c r="AS3632" s="208">
        <v>1593.35</v>
      </c>
      <c r="AT3632" s="93"/>
      <c r="AU3632" s="199" t="s">
        <v>14543</v>
      </c>
      <c r="AV3632" s="200">
        <v>6036.1</v>
      </c>
      <c r="BD3632" s="263"/>
      <c r="BE3632" s="264"/>
      <c r="BJ3632" s="230" t="s">
        <v>9762</v>
      </c>
      <c r="BK3632" s="231">
        <v>40348138.850000001</v>
      </c>
      <c r="BM3632" s="211" t="s">
        <v>9689</v>
      </c>
      <c r="BN3632" s="212">
        <v>2308338.1800000002</v>
      </c>
    </row>
    <row r="3633" spans="17:66" x14ac:dyDescent="0.55000000000000004">
      <c r="Q3633" s="224" t="s">
        <v>5860</v>
      </c>
      <c r="R3633" s="224"/>
      <c r="S3633" s="225">
        <v>715033303.03999996</v>
      </c>
      <c r="U3633" s="203" t="s">
        <v>5361</v>
      </c>
      <c r="V3633" s="203"/>
      <c r="W3633" s="204">
        <v>370414.15</v>
      </c>
      <c r="AF3633" t="s">
        <v>71720</v>
      </c>
      <c r="AG3633">
        <v>298.36</v>
      </c>
      <c r="AI3633" s="276" t="s">
        <v>40255</v>
      </c>
      <c r="AJ3633" s="277">
        <v>28718.36</v>
      </c>
      <c r="AL3633" s="246" t="s">
        <v>52075</v>
      </c>
      <c r="AM3633" s="247">
        <v>87389.759999999995</v>
      </c>
      <c r="AO3633" s="226" t="s">
        <v>18156</v>
      </c>
      <c r="AP3633" s="227">
        <v>809.56</v>
      </c>
      <c r="AR3633" s="207" t="s">
        <v>18072</v>
      </c>
      <c r="AS3633" s="208">
        <v>2967.49</v>
      </c>
      <c r="AT3633" s="93"/>
      <c r="AU3633" s="199" t="s">
        <v>14544</v>
      </c>
      <c r="AV3633" s="200">
        <v>3899185.44</v>
      </c>
      <c r="BD3633" s="263"/>
      <c r="BE3633" s="264"/>
      <c r="BJ3633" s="230" t="s">
        <v>9763</v>
      </c>
      <c r="BK3633" s="231">
        <v>7297392.6299999999</v>
      </c>
      <c r="BM3633" s="211" t="s">
        <v>9734</v>
      </c>
      <c r="BN3633" s="212">
        <v>127645.24</v>
      </c>
    </row>
    <row r="3634" spans="17:66" x14ac:dyDescent="0.55000000000000004">
      <c r="Q3634" s="224" t="s">
        <v>5861</v>
      </c>
      <c r="R3634" s="224"/>
      <c r="S3634" s="225">
        <v>5031420.74</v>
      </c>
      <c r="U3634" s="203" t="s">
        <v>5363</v>
      </c>
      <c r="V3634" s="203"/>
      <c r="W3634" s="204">
        <v>389438.02</v>
      </c>
      <c r="AF3634" t="s">
        <v>71721</v>
      </c>
      <c r="AG3634">
        <v>937.56</v>
      </c>
      <c r="AI3634" s="276" t="s">
        <v>57411</v>
      </c>
      <c r="AJ3634" s="277">
        <v>61367.199999999997</v>
      </c>
      <c r="AL3634" s="246" t="s">
        <v>64127</v>
      </c>
      <c r="AM3634" s="247">
        <v>8338.85</v>
      </c>
      <c r="AO3634" s="226" t="s">
        <v>18157</v>
      </c>
      <c r="AP3634" s="227">
        <v>3640.44</v>
      </c>
      <c r="AR3634" s="207" t="s">
        <v>18073</v>
      </c>
      <c r="AS3634" s="208">
        <v>83807.62</v>
      </c>
      <c r="AT3634" s="93"/>
      <c r="AU3634" s="199" t="s">
        <v>14545</v>
      </c>
      <c r="AV3634" s="200">
        <v>7222.68</v>
      </c>
      <c r="BD3634" s="263"/>
      <c r="BE3634" s="264"/>
      <c r="BJ3634" s="230" t="s">
        <v>9764</v>
      </c>
      <c r="BK3634" s="231">
        <v>317933.38</v>
      </c>
      <c r="BM3634" s="211" t="s">
        <v>11685</v>
      </c>
      <c r="BN3634" s="212">
        <v>62298.43</v>
      </c>
    </row>
    <row r="3635" spans="17:66" x14ac:dyDescent="0.55000000000000004">
      <c r="Q3635" s="224" t="s">
        <v>12771</v>
      </c>
      <c r="R3635" s="224"/>
      <c r="S3635" s="225">
        <v>2324679.65</v>
      </c>
      <c r="U3635" s="203" t="s">
        <v>5365</v>
      </c>
      <c r="V3635" s="203"/>
      <c r="W3635" s="204">
        <v>1091699.83</v>
      </c>
      <c r="AF3635" t="s">
        <v>64953</v>
      </c>
      <c r="AG3635" s="284">
        <v>5695.15</v>
      </c>
      <c r="AI3635" s="276" t="s">
        <v>59575</v>
      </c>
      <c r="AJ3635" s="277">
        <v>183500</v>
      </c>
      <c r="AL3635" s="246" t="s">
        <v>63640</v>
      </c>
      <c r="AM3635" s="247">
        <v>637.92999999999995</v>
      </c>
      <c r="AO3635" s="226" t="s">
        <v>42297</v>
      </c>
      <c r="AP3635" s="227">
        <v>185394.85</v>
      </c>
      <c r="AR3635" s="207" t="s">
        <v>18074</v>
      </c>
      <c r="AS3635" s="208">
        <v>44990.61</v>
      </c>
      <c r="AT3635" s="93"/>
      <c r="AU3635" s="199" t="s">
        <v>14546</v>
      </c>
      <c r="AV3635" s="200">
        <v>1730390.74</v>
      </c>
      <c r="BD3635" s="263"/>
      <c r="BE3635" s="264"/>
      <c r="BJ3635" s="230" t="s">
        <v>9765</v>
      </c>
      <c r="BK3635" s="231">
        <v>335411.06</v>
      </c>
      <c r="BM3635" s="211" t="s">
        <v>10016</v>
      </c>
      <c r="BN3635" s="212">
        <v>21820325.41</v>
      </c>
    </row>
    <row r="3636" spans="17:66" x14ac:dyDescent="0.55000000000000004">
      <c r="Q3636" s="224" t="s">
        <v>35935</v>
      </c>
      <c r="R3636" s="224"/>
      <c r="S3636" s="225">
        <v>8253975.7800000003</v>
      </c>
      <c r="U3636" s="203" t="s">
        <v>5366</v>
      </c>
      <c r="V3636" s="203"/>
      <c r="W3636" s="204">
        <v>1463974.11</v>
      </c>
      <c r="AF3636" t="s">
        <v>63401</v>
      </c>
      <c r="AG3636" s="284">
        <v>35499.03</v>
      </c>
      <c r="AI3636" s="276" t="s">
        <v>59576</v>
      </c>
      <c r="AJ3636" s="277">
        <v>78633.06</v>
      </c>
      <c r="AL3636" s="246" t="s">
        <v>63641</v>
      </c>
      <c r="AM3636" s="247">
        <v>2043.01</v>
      </c>
      <c r="AO3636" s="226" t="s">
        <v>44648</v>
      </c>
      <c r="AP3636" s="227">
        <v>9945160.0700000003</v>
      </c>
      <c r="AR3636" s="207" t="s">
        <v>18075</v>
      </c>
      <c r="AS3636" s="208">
        <v>63998.59</v>
      </c>
      <c r="AT3636" s="93"/>
      <c r="AU3636" s="199" t="s">
        <v>14547</v>
      </c>
      <c r="AV3636" s="200">
        <v>3586470.54</v>
      </c>
      <c r="BD3636" s="263"/>
      <c r="BE3636" s="264"/>
      <c r="BJ3636" s="230" t="s">
        <v>9766</v>
      </c>
      <c r="BK3636" s="231">
        <v>949571.92</v>
      </c>
      <c r="BM3636" s="211" t="s">
        <v>6836</v>
      </c>
      <c r="BN3636" s="212">
        <v>16126.36</v>
      </c>
    </row>
    <row r="3637" spans="17:66" x14ac:dyDescent="0.55000000000000004">
      <c r="Q3637" s="224" t="s">
        <v>41504</v>
      </c>
      <c r="R3637" s="224"/>
      <c r="S3637" s="225">
        <v>2870224.18</v>
      </c>
      <c r="U3637" s="203" t="s">
        <v>5367</v>
      </c>
      <c r="V3637" s="203"/>
      <c r="W3637" s="204">
        <v>184733.5</v>
      </c>
      <c r="AF3637" t="s">
        <v>60758</v>
      </c>
      <c r="AG3637" s="284">
        <v>7423.94</v>
      </c>
      <c r="AI3637" s="276" t="s">
        <v>67528</v>
      </c>
      <c r="AJ3637" s="277">
        <v>24662.44</v>
      </c>
      <c r="AL3637" s="246" t="s">
        <v>61909</v>
      </c>
      <c r="AM3637" s="247">
        <v>96563.42</v>
      </c>
      <c r="AO3637" s="226" t="s">
        <v>44649</v>
      </c>
      <c r="AP3637" s="227">
        <v>745888.61</v>
      </c>
      <c r="AR3637" s="207" t="s">
        <v>18076</v>
      </c>
      <c r="AS3637" s="208">
        <v>1185.72</v>
      </c>
      <c r="AT3637" s="93"/>
      <c r="AU3637" s="199" t="s">
        <v>14548</v>
      </c>
      <c r="AV3637" s="200">
        <v>1237369.3600000001</v>
      </c>
      <c r="BD3637" s="263"/>
      <c r="BE3637" s="264"/>
      <c r="BJ3637" s="230" t="s">
        <v>9767</v>
      </c>
      <c r="BK3637" s="231">
        <v>292373.65999999997</v>
      </c>
      <c r="BM3637" s="211" t="s">
        <v>7231</v>
      </c>
      <c r="BN3637" s="212">
        <v>1332</v>
      </c>
    </row>
    <row r="3638" spans="17:66" x14ac:dyDescent="0.55000000000000004">
      <c r="Q3638" s="224" t="s">
        <v>38791</v>
      </c>
      <c r="R3638" s="224"/>
      <c r="S3638" s="225">
        <v>5708232.0800000001</v>
      </c>
      <c r="U3638" s="203" t="s">
        <v>5368</v>
      </c>
      <c r="V3638" s="203"/>
      <c r="W3638" s="204">
        <v>1212111.99</v>
      </c>
      <c r="AF3638" t="s">
        <v>71722</v>
      </c>
      <c r="AG3638" s="284">
        <v>54363.97</v>
      </c>
      <c r="AI3638" s="276" t="s">
        <v>33466</v>
      </c>
      <c r="AJ3638" s="277">
        <v>9625</v>
      </c>
      <c r="AL3638" s="246" t="s">
        <v>64128</v>
      </c>
      <c r="AM3638" s="247">
        <v>117618</v>
      </c>
      <c r="AO3638" s="226" t="s">
        <v>18184</v>
      </c>
      <c r="AP3638" s="227">
        <v>755.06</v>
      </c>
      <c r="AR3638" s="207" t="s">
        <v>18077</v>
      </c>
      <c r="AS3638" s="208">
        <v>77195.61</v>
      </c>
      <c r="AT3638" s="93"/>
      <c r="AU3638" s="199" t="s">
        <v>14549</v>
      </c>
      <c r="AV3638" s="200">
        <v>1315.9</v>
      </c>
      <c r="BD3638" s="263"/>
      <c r="BE3638" s="264"/>
      <c r="BJ3638" s="230" t="s">
        <v>38787</v>
      </c>
      <c r="BK3638" s="231">
        <v>58359.55</v>
      </c>
      <c r="BM3638" s="211" t="s">
        <v>7516</v>
      </c>
      <c r="BN3638" s="212">
        <v>9509</v>
      </c>
    </row>
    <row r="3639" spans="17:66" x14ac:dyDescent="0.55000000000000004">
      <c r="Q3639" s="224" t="s">
        <v>38792</v>
      </c>
      <c r="R3639" s="224"/>
      <c r="S3639" s="225">
        <v>3490702.11</v>
      </c>
      <c r="U3639" s="203" t="s">
        <v>5373</v>
      </c>
      <c r="V3639" s="203"/>
      <c r="W3639" s="204">
        <v>101972</v>
      </c>
      <c r="AF3639" t="s">
        <v>56625</v>
      </c>
      <c r="AG3639" s="284">
        <v>2250</v>
      </c>
      <c r="AI3639" s="276" t="s">
        <v>33467</v>
      </c>
      <c r="AJ3639" s="277">
        <v>4750</v>
      </c>
      <c r="AL3639" s="246" t="s">
        <v>58491</v>
      </c>
      <c r="AM3639" s="247">
        <v>76677.8</v>
      </c>
      <c r="AO3639" s="226" t="s">
        <v>18185</v>
      </c>
      <c r="AP3639" s="227">
        <v>49.24</v>
      </c>
      <c r="AR3639" s="207" t="s">
        <v>18078</v>
      </c>
      <c r="AS3639" s="208">
        <v>39531.25</v>
      </c>
      <c r="AT3639" s="93"/>
      <c r="AU3639" s="199" t="s">
        <v>14550</v>
      </c>
      <c r="AV3639" s="200">
        <v>21.29</v>
      </c>
      <c r="BD3639" s="263"/>
      <c r="BE3639" s="264"/>
      <c r="BJ3639" s="230" t="s">
        <v>9768</v>
      </c>
      <c r="BK3639" s="231">
        <v>225791.54</v>
      </c>
      <c r="BM3639" s="211" t="s">
        <v>7918</v>
      </c>
      <c r="BN3639" s="212">
        <v>719.8</v>
      </c>
    </row>
    <row r="3640" spans="17:66" x14ac:dyDescent="0.55000000000000004">
      <c r="Q3640" s="224" t="s">
        <v>12181</v>
      </c>
      <c r="R3640" s="224"/>
      <c r="S3640" s="225">
        <v>2124245.7599999998</v>
      </c>
      <c r="U3640" s="203" t="s">
        <v>5369</v>
      </c>
      <c r="V3640" s="203"/>
      <c r="W3640" s="204">
        <v>9805</v>
      </c>
      <c r="AF3640" t="s">
        <v>68849</v>
      </c>
      <c r="AG3640" s="284">
        <v>18686.57</v>
      </c>
      <c r="AI3640" s="276" t="s">
        <v>33469</v>
      </c>
      <c r="AJ3640" s="277">
        <v>3096</v>
      </c>
      <c r="AL3640" s="246" t="s">
        <v>64129</v>
      </c>
      <c r="AM3640" s="247">
        <v>38433.81</v>
      </c>
      <c r="AO3640" s="226" t="s">
        <v>46798</v>
      </c>
      <c r="AP3640" s="227">
        <v>235</v>
      </c>
      <c r="AR3640" s="207" t="s">
        <v>18079</v>
      </c>
      <c r="AS3640" s="208">
        <v>3024.14</v>
      </c>
      <c r="AT3640" s="93"/>
      <c r="AU3640" s="199" t="s">
        <v>14551</v>
      </c>
      <c r="AV3640" s="200">
        <v>44584.35</v>
      </c>
      <c r="BD3640" s="263"/>
      <c r="BE3640" s="264"/>
      <c r="BJ3640" s="230" t="s">
        <v>9769</v>
      </c>
      <c r="BK3640" s="231">
        <v>18011151.109999999</v>
      </c>
      <c r="BM3640" s="211" t="s">
        <v>8437</v>
      </c>
      <c r="BN3640" s="212">
        <v>4469.8900000000003</v>
      </c>
    </row>
    <row r="3641" spans="17:66" x14ac:dyDescent="0.55000000000000004">
      <c r="Q3641" s="224" t="s">
        <v>5862</v>
      </c>
      <c r="R3641" s="224"/>
      <c r="S3641" s="225">
        <v>699683832.47000003</v>
      </c>
      <c r="U3641" s="203" t="s">
        <v>5374</v>
      </c>
      <c r="V3641" s="203"/>
      <c r="W3641" s="204">
        <v>305627.13</v>
      </c>
      <c r="AF3641" t="s">
        <v>47306</v>
      </c>
      <c r="AG3641">
        <v>81.25</v>
      </c>
      <c r="AI3641" s="276" t="s">
        <v>39115</v>
      </c>
      <c r="AJ3641" s="277">
        <v>65083.68</v>
      </c>
      <c r="AL3641" s="246" t="s">
        <v>60304</v>
      </c>
      <c r="AM3641" s="247">
        <v>157335.97</v>
      </c>
      <c r="AO3641" s="226" t="s">
        <v>18188</v>
      </c>
      <c r="AP3641" s="227">
        <v>36235</v>
      </c>
      <c r="AR3641" s="207" t="s">
        <v>18080</v>
      </c>
      <c r="AS3641" s="208">
        <v>737</v>
      </c>
      <c r="AT3641" s="93"/>
      <c r="AU3641" s="199" t="s">
        <v>14552</v>
      </c>
      <c r="AV3641" s="200">
        <v>3224.66</v>
      </c>
      <c r="BD3641" s="263"/>
      <c r="BE3641" s="264"/>
      <c r="BJ3641" s="230" t="s">
        <v>9770</v>
      </c>
      <c r="BK3641" s="231">
        <v>428462.04</v>
      </c>
      <c r="BM3641" s="211" t="s">
        <v>9109</v>
      </c>
      <c r="BN3641" s="212">
        <v>19516</v>
      </c>
    </row>
    <row r="3642" spans="17:66" x14ac:dyDescent="0.55000000000000004">
      <c r="Q3642" s="224" t="s">
        <v>9781</v>
      </c>
      <c r="R3642" s="224"/>
      <c r="S3642" s="225">
        <v>5310669.01</v>
      </c>
      <c r="U3642" s="203" t="s">
        <v>5376</v>
      </c>
      <c r="V3642" s="203"/>
      <c r="W3642" s="204">
        <v>5125757.84</v>
      </c>
      <c r="AF3642" t="s">
        <v>70816</v>
      </c>
      <c r="AG3642" s="284">
        <v>1814</v>
      </c>
      <c r="AI3642" s="276" t="s">
        <v>55095</v>
      </c>
      <c r="AJ3642" s="277">
        <v>6038.66</v>
      </c>
      <c r="AL3642" s="246" t="s">
        <v>63642</v>
      </c>
      <c r="AM3642" s="247">
        <v>23388.46</v>
      </c>
      <c r="AO3642" s="226" t="s">
        <v>18189</v>
      </c>
      <c r="AP3642" s="227">
        <v>528</v>
      </c>
      <c r="AR3642" s="207" t="s">
        <v>18081</v>
      </c>
      <c r="AS3642" s="208">
        <v>56.38</v>
      </c>
      <c r="AT3642" s="93"/>
      <c r="AU3642" s="199" t="s">
        <v>14553</v>
      </c>
      <c r="AV3642" s="200">
        <v>13685</v>
      </c>
      <c r="BD3642" s="263"/>
      <c r="BE3642" s="264"/>
      <c r="BJ3642" s="230" t="s">
        <v>9771</v>
      </c>
      <c r="BK3642" s="231">
        <v>29794868.66</v>
      </c>
      <c r="BM3642" s="211" t="s">
        <v>9193</v>
      </c>
      <c r="BN3642" s="212">
        <v>1452</v>
      </c>
    </row>
    <row r="3643" spans="17:66" x14ac:dyDescent="0.55000000000000004">
      <c r="Q3643" s="224" t="s">
        <v>39871</v>
      </c>
      <c r="R3643" s="224"/>
      <c r="S3643" s="225">
        <v>671852.41</v>
      </c>
      <c r="U3643" s="203" t="s">
        <v>5377</v>
      </c>
      <c r="V3643" s="203"/>
      <c r="W3643" s="204">
        <v>62616.25</v>
      </c>
      <c r="AF3643" t="s">
        <v>34198</v>
      </c>
      <c r="AG3643" s="284">
        <v>1510.7</v>
      </c>
      <c r="AI3643" s="276" t="s">
        <v>42414</v>
      </c>
      <c r="AJ3643" s="277">
        <v>1387.5</v>
      </c>
      <c r="AL3643" s="246" t="s">
        <v>64130</v>
      </c>
      <c r="AM3643" s="247">
        <v>13300</v>
      </c>
      <c r="AO3643" s="226" t="s">
        <v>42298</v>
      </c>
      <c r="AP3643" s="227">
        <v>15121.28</v>
      </c>
      <c r="AR3643" s="207" t="s">
        <v>18082</v>
      </c>
      <c r="AS3643" s="208">
        <v>6.83</v>
      </c>
      <c r="AT3643" s="93"/>
      <c r="AU3643" s="199" t="s">
        <v>14554</v>
      </c>
      <c r="AV3643" s="200">
        <v>8566.68</v>
      </c>
      <c r="BD3643" s="263"/>
      <c r="BE3643" s="264"/>
      <c r="BJ3643" s="230" t="s">
        <v>2904</v>
      </c>
      <c r="BK3643" s="231">
        <v>7412973.6699999999</v>
      </c>
      <c r="BM3643" s="211" t="s">
        <v>9471</v>
      </c>
      <c r="BN3643" s="212">
        <v>5314.8</v>
      </c>
    </row>
    <row r="3644" spans="17:66" x14ac:dyDescent="0.55000000000000004">
      <c r="Q3644" s="224" t="s">
        <v>39872</v>
      </c>
      <c r="R3644" s="224"/>
      <c r="S3644" s="225">
        <v>681429.82</v>
      </c>
      <c r="U3644" s="203" t="s">
        <v>5378</v>
      </c>
      <c r="V3644" s="203"/>
      <c r="W3644" s="204">
        <v>321293.87</v>
      </c>
      <c r="AF3644" t="s">
        <v>34199</v>
      </c>
      <c r="AG3644" s="284">
        <v>4947.87</v>
      </c>
      <c r="AI3644" s="276" t="s">
        <v>34979</v>
      </c>
      <c r="AJ3644" s="277">
        <v>103.4</v>
      </c>
      <c r="AL3644" s="246" t="s">
        <v>64131</v>
      </c>
      <c r="AM3644" s="247">
        <v>56945.06</v>
      </c>
      <c r="AO3644" s="226" t="s">
        <v>18190</v>
      </c>
      <c r="AP3644" s="227">
        <v>145849.82</v>
      </c>
      <c r="AR3644" s="207" t="s">
        <v>18083</v>
      </c>
      <c r="AS3644" s="208">
        <v>181876.42</v>
      </c>
      <c r="AT3644" s="93"/>
      <c r="AU3644" s="199" t="s">
        <v>14555</v>
      </c>
      <c r="AV3644" s="200">
        <v>10168.4</v>
      </c>
      <c r="BD3644" s="263"/>
      <c r="BE3644" s="264"/>
      <c r="BJ3644" s="230" t="s">
        <v>9772</v>
      </c>
      <c r="BK3644" s="231">
        <v>534182.09</v>
      </c>
      <c r="BM3644" s="211" t="s">
        <v>9568</v>
      </c>
      <c r="BN3644" s="212">
        <v>2300</v>
      </c>
    </row>
    <row r="3645" spans="17:66" x14ac:dyDescent="0.55000000000000004">
      <c r="Q3645" s="224" t="s">
        <v>38793</v>
      </c>
      <c r="R3645" s="224"/>
      <c r="S3645" s="225">
        <v>17981786.07</v>
      </c>
      <c r="U3645" s="203" t="s">
        <v>5379</v>
      </c>
      <c r="V3645" s="203"/>
      <c r="W3645" s="204">
        <v>1123822.69</v>
      </c>
      <c r="AF3645" t="s">
        <v>34200</v>
      </c>
      <c r="AG3645">
        <v>674.54</v>
      </c>
      <c r="AI3645" s="276" t="s">
        <v>40259</v>
      </c>
      <c r="AJ3645" s="277">
        <v>134.79</v>
      </c>
      <c r="AL3645" s="246" t="s">
        <v>63643</v>
      </c>
      <c r="AM3645" s="247">
        <v>6906.33</v>
      </c>
      <c r="AO3645" s="226" t="s">
        <v>18191</v>
      </c>
      <c r="AP3645" s="227">
        <v>68930.399999999994</v>
      </c>
      <c r="AR3645" s="207" t="s">
        <v>18084</v>
      </c>
      <c r="AS3645" s="208">
        <v>12.29</v>
      </c>
      <c r="AT3645" s="93"/>
      <c r="AU3645" s="199" t="s">
        <v>14556</v>
      </c>
      <c r="AV3645" s="200">
        <v>152435.22</v>
      </c>
      <c r="BD3645" s="263"/>
      <c r="BE3645" s="264"/>
      <c r="BJ3645" s="230" t="s">
        <v>9773</v>
      </c>
      <c r="BK3645" s="231">
        <v>510297.45</v>
      </c>
      <c r="BM3645" s="211" t="s">
        <v>9618</v>
      </c>
      <c r="BN3645" s="212">
        <v>602.84</v>
      </c>
    </row>
    <row r="3646" spans="17:66" x14ac:dyDescent="0.55000000000000004">
      <c r="Q3646" s="224" t="s">
        <v>38794</v>
      </c>
      <c r="R3646" s="224"/>
      <c r="S3646" s="225">
        <v>1638188.6</v>
      </c>
      <c r="U3646" s="203" t="s">
        <v>5380</v>
      </c>
      <c r="V3646" s="203"/>
      <c r="W3646" s="204">
        <v>4380</v>
      </c>
      <c r="AF3646" t="s">
        <v>40648</v>
      </c>
      <c r="AG3646" s="284">
        <v>24000</v>
      </c>
      <c r="AI3646" s="276" t="s">
        <v>67529</v>
      </c>
      <c r="AJ3646" s="277">
        <v>7.61</v>
      </c>
      <c r="AL3646" s="246" t="s">
        <v>63644</v>
      </c>
      <c r="AM3646" s="247">
        <v>20773.8</v>
      </c>
      <c r="AO3646" s="226" t="s">
        <v>18194</v>
      </c>
      <c r="AP3646" s="227">
        <v>5011</v>
      </c>
      <c r="AR3646" s="207" t="s">
        <v>18085</v>
      </c>
      <c r="AS3646" s="208">
        <v>750</v>
      </c>
      <c r="AT3646" s="93"/>
      <c r="AU3646" s="199" t="s">
        <v>14557</v>
      </c>
      <c r="AV3646" s="200">
        <v>990605.38</v>
      </c>
      <c r="BD3646" s="263"/>
      <c r="BE3646" s="264"/>
      <c r="BJ3646" s="230" t="s">
        <v>9774</v>
      </c>
      <c r="BK3646" s="231">
        <v>483808.01</v>
      </c>
      <c r="BM3646" s="211" t="s">
        <v>10017</v>
      </c>
      <c r="BN3646" s="212">
        <v>61342.69</v>
      </c>
    </row>
    <row r="3647" spans="17:66" x14ac:dyDescent="0.55000000000000004">
      <c r="Q3647" s="224" t="s">
        <v>38795</v>
      </c>
      <c r="R3647" s="224"/>
      <c r="S3647" s="225">
        <v>72517</v>
      </c>
      <c r="U3647" s="203" t="s">
        <v>5382</v>
      </c>
      <c r="V3647" s="203"/>
      <c r="W3647" s="204">
        <v>2055313.7</v>
      </c>
      <c r="AF3647" t="s">
        <v>66731</v>
      </c>
      <c r="AG3647" s="284">
        <v>6050.46</v>
      </c>
      <c r="AI3647" s="276" t="s">
        <v>67530</v>
      </c>
      <c r="AJ3647" s="277">
        <v>2961.34</v>
      </c>
      <c r="AL3647" s="246" t="s">
        <v>64132</v>
      </c>
      <c r="AM3647" s="247">
        <v>12856.82</v>
      </c>
      <c r="AO3647" s="226" t="s">
        <v>52062</v>
      </c>
      <c r="AP3647" s="227">
        <v>1652845.47</v>
      </c>
      <c r="AR3647" s="207" t="s">
        <v>18086</v>
      </c>
      <c r="AS3647" s="208">
        <v>25845</v>
      </c>
      <c r="AT3647" s="93"/>
      <c r="AU3647" s="199" t="s">
        <v>14558</v>
      </c>
      <c r="AV3647" s="200">
        <v>42130</v>
      </c>
      <c r="BD3647" s="263"/>
      <c r="BE3647" s="264"/>
      <c r="BJ3647" s="230" t="s">
        <v>9775</v>
      </c>
      <c r="BK3647" s="231">
        <v>269598.28000000003</v>
      </c>
      <c r="BM3647" s="211" t="s">
        <v>6837</v>
      </c>
      <c r="BN3647" s="212">
        <v>16434</v>
      </c>
    </row>
    <row r="3648" spans="17:66" x14ac:dyDescent="0.55000000000000004">
      <c r="Q3648" s="224" t="s">
        <v>46488</v>
      </c>
      <c r="R3648" s="224"/>
      <c r="S3648" s="225">
        <v>2240</v>
      </c>
      <c r="U3648" s="203" t="s">
        <v>5383</v>
      </c>
      <c r="V3648" s="203"/>
      <c r="W3648" s="204">
        <v>64178.16</v>
      </c>
      <c r="AF3648" t="s">
        <v>36761</v>
      </c>
      <c r="AG3648" s="284">
        <v>114400</v>
      </c>
      <c r="AI3648" s="276" t="s">
        <v>49878</v>
      </c>
      <c r="AJ3648" s="277">
        <v>109415</v>
      </c>
      <c r="AL3648" s="246" t="s">
        <v>61910</v>
      </c>
      <c r="AM3648" s="247">
        <v>14249.81</v>
      </c>
      <c r="AO3648" s="226" t="s">
        <v>18195</v>
      </c>
      <c r="AP3648" s="227">
        <v>3391.94</v>
      </c>
      <c r="AR3648" s="207" t="s">
        <v>18087</v>
      </c>
      <c r="AS3648" s="208">
        <v>3296.57</v>
      </c>
      <c r="AT3648" s="93"/>
      <c r="AU3648" s="199" t="s">
        <v>14559</v>
      </c>
      <c r="AV3648" s="200">
        <v>151599.48000000001</v>
      </c>
      <c r="BD3648" s="263"/>
      <c r="BE3648" s="264"/>
      <c r="BJ3648" s="230" t="s">
        <v>9776</v>
      </c>
      <c r="BK3648" s="231">
        <v>13826872.119999999</v>
      </c>
      <c r="BM3648" s="211" t="s">
        <v>7517</v>
      </c>
      <c r="BN3648" s="212">
        <v>7841</v>
      </c>
    </row>
    <row r="3649" spans="17:66" x14ac:dyDescent="0.55000000000000004">
      <c r="Q3649" s="224" t="s">
        <v>43874</v>
      </c>
      <c r="R3649" s="224"/>
      <c r="S3649" s="225">
        <v>2248814.5099999998</v>
      </c>
      <c r="U3649" s="203" t="s">
        <v>5384</v>
      </c>
      <c r="V3649" s="203"/>
      <c r="W3649" s="204">
        <v>1029105.86</v>
      </c>
      <c r="AF3649" t="s">
        <v>71723</v>
      </c>
      <c r="AG3649" s="284">
        <v>7300</v>
      </c>
      <c r="AI3649" s="276" t="s">
        <v>42418</v>
      </c>
      <c r="AJ3649" s="277">
        <v>5202</v>
      </c>
      <c r="AL3649" s="246" t="s">
        <v>64133</v>
      </c>
      <c r="AM3649" s="247">
        <v>1510.19</v>
      </c>
      <c r="AO3649" s="226" t="s">
        <v>18196</v>
      </c>
      <c r="AP3649" s="227">
        <v>441.1</v>
      </c>
      <c r="AR3649" s="207" t="s">
        <v>18088</v>
      </c>
      <c r="AS3649" s="208">
        <v>156.72999999999999</v>
      </c>
      <c r="AT3649" s="93"/>
      <c r="AU3649" s="199" t="s">
        <v>14560</v>
      </c>
      <c r="AV3649" s="200">
        <v>494380.81</v>
      </c>
      <c r="BD3649" s="263"/>
      <c r="BE3649" s="264"/>
      <c r="BJ3649" s="230" t="s">
        <v>9777</v>
      </c>
      <c r="BK3649" s="231">
        <v>1674921.75</v>
      </c>
      <c r="BM3649" s="211" t="s">
        <v>7919</v>
      </c>
      <c r="BN3649" s="212">
        <v>12659</v>
      </c>
    </row>
    <row r="3650" spans="17:66" x14ac:dyDescent="0.55000000000000004">
      <c r="Q3650" s="224" t="s">
        <v>43875</v>
      </c>
      <c r="R3650" s="224"/>
      <c r="S3650" s="225">
        <v>374028.68</v>
      </c>
      <c r="U3650" s="203" t="s">
        <v>5387</v>
      </c>
      <c r="V3650" s="203"/>
      <c r="W3650" s="204">
        <v>154852.67000000001</v>
      </c>
      <c r="AF3650" t="s">
        <v>63403</v>
      </c>
      <c r="AG3650" s="284">
        <v>5111.79</v>
      </c>
      <c r="AI3650" s="276" t="s">
        <v>42420</v>
      </c>
      <c r="AJ3650" s="277">
        <v>1876.84</v>
      </c>
      <c r="AL3650" s="246" t="s">
        <v>63094</v>
      </c>
      <c r="AM3650" s="247">
        <v>6650</v>
      </c>
      <c r="AO3650" s="226" t="s">
        <v>18197</v>
      </c>
      <c r="AP3650" s="227">
        <v>430.94</v>
      </c>
      <c r="AR3650" s="207" t="s">
        <v>18089</v>
      </c>
      <c r="AS3650" s="208">
        <v>45137.5</v>
      </c>
      <c r="AT3650" s="93"/>
      <c r="AU3650" s="199" t="s">
        <v>14561</v>
      </c>
      <c r="AV3650" s="200">
        <v>2675.07</v>
      </c>
      <c r="BD3650" s="263"/>
      <c r="BE3650" s="264"/>
      <c r="BJ3650" s="230" t="s">
        <v>9778</v>
      </c>
      <c r="BK3650" s="231">
        <v>11220819.720000001</v>
      </c>
      <c r="BM3650" s="211" t="s">
        <v>9110</v>
      </c>
      <c r="BN3650" s="212">
        <v>5136.75</v>
      </c>
    </row>
    <row r="3651" spans="17:66" x14ac:dyDescent="0.55000000000000004">
      <c r="Q3651" s="224" t="s">
        <v>46489</v>
      </c>
      <c r="R3651" s="224"/>
      <c r="S3651" s="225">
        <v>4190.08</v>
      </c>
      <c r="U3651" s="203" t="s">
        <v>5388</v>
      </c>
      <c r="V3651" s="203"/>
      <c r="W3651" s="204">
        <v>674342.62</v>
      </c>
      <c r="AF3651" t="s">
        <v>45660</v>
      </c>
      <c r="AG3651" s="284">
        <v>3194.21</v>
      </c>
      <c r="AI3651" s="276" t="s">
        <v>42421</v>
      </c>
      <c r="AJ3651" s="277">
        <v>41313.22</v>
      </c>
      <c r="AL3651" s="246" t="s">
        <v>64134</v>
      </c>
      <c r="AM3651" s="247">
        <v>704.77</v>
      </c>
      <c r="AO3651" s="226" t="s">
        <v>18198</v>
      </c>
      <c r="AP3651" s="227">
        <v>147248.46</v>
      </c>
      <c r="AR3651" s="207" t="s">
        <v>18090</v>
      </c>
      <c r="AS3651" s="208">
        <v>6.28</v>
      </c>
      <c r="AT3651" s="93"/>
      <c r="AU3651" s="199" t="s">
        <v>14562</v>
      </c>
      <c r="AV3651" s="200">
        <v>1631367.18</v>
      </c>
      <c r="BD3651" s="263"/>
      <c r="BE3651" s="264"/>
      <c r="BJ3651" s="230" t="s">
        <v>9779</v>
      </c>
      <c r="BK3651" s="231">
        <v>313881.40000000002</v>
      </c>
      <c r="BM3651" s="211" t="s">
        <v>9472</v>
      </c>
      <c r="BN3651" s="212">
        <v>15620.3</v>
      </c>
    </row>
    <row r="3652" spans="17:66" x14ac:dyDescent="0.55000000000000004">
      <c r="Q3652" s="224" t="s">
        <v>46490</v>
      </c>
      <c r="R3652" s="224"/>
      <c r="S3652" s="225">
        <v>3502.64</v>
      </c>
      <c r="U3652" s="203" t="s">
        <v>5389</v>
      </c>
      <c r="V3652" s="203"/>
      <c r="W3652" s="204">
        <v>1264928.57</v>
      </c>
      <c r="AF3652" t="s">
        <v>62260</v>
      </c>
      <c r="AG3652" s="284">
        <v>7631.71</v>
      </c>
      <c r="AI3652" s="276" t="s">
        <v>48858</v>
      </c>
      <c r="AJ3652" s="277">
        <v>84.79</v>
      </c>
      <c r="AL3652" s="246" t="s">
        <v>59545</v>
      </c>
      <c r="AM3652" s="247">
        <v>20000</v>
      </c>
      <c r="AO3652" s="226" t="s">
        <v>18199</v>
      </c>
      <c r="AP3652" s="227">
        <v>36679.99</v>
      </c>
      <c r="AR3652" s="207" t="s">
        <v>18091</v>
      </c>
      <c r="AS3652" s="208">
        <v>5741.39</v>
      </c>
      <c r="AT3652" s="93"/>
      <c r="AU3652" s="199" t="s">
        <v>14563</v>
      </c>
      <c r="AV3652" s="200">
        <v>77517.84</v>
      </c>
      <c r="BD3652" s="263"/>
      <c r="BE3652" s="264"/>
      <c r="BJ3652" s="230" t="s">
        <v>3676</v>
      </c>
      <c r="BK3652" s="231">
        <v>4682482.3600000003</v>
      </c>
      <c r="BM3652" s="211" t="s">
        <v>9569</v>
      </c>
      <c r="BN3652" s="212">
        <v>731</v>
      </c>
    </row>
    <row r="3653" spans="17:66" x14ac:dyDescent="0.55000000000000004">
      <c r="Q3653" s="224" t="s">
        <v>46491</v>
      </c>
      <c r="R3653" s="224"/>
      <c r="S3653" s="225">
        <v>416276</v>
      </c>
      <c r="U3653" s="203" t="s">
        <v>5390</v>
      </c>
      <c r="V3653" s="203"/>
      <c r="W3653" s="204">
        <v>79735.06</v>
      </c>
      <c r="AF3653" t="s">
        <v>59229</v>
      </c>
      <c r="AG3653" s="284">
        <v>8604.67</v>
      </c>
      <c r="AI3653" s="276" t="s">
        <v>42423</v>
      </c>
      <c r="AJ3653" s="277">
        <v>235.19</v>
      </c>
      <c r="AL3653" s="246" t="s">
        <v>59546</v>
      </c>
      <c r="AM3653" s="247">
        <v>1530.03</v>
      </c>
      <c r="AO3653" s="226" t="s">
        <v>18200</v>
      </c>
      <c r="AP3653" s="227">
        <v>39453.67</v>
      </c>
      <c r="AR3653" s="207" t="s">
        <v>18092</v>
      </c>
      <c r="AS3653" s="208">
        <v>10331.6</v>
      </c>
      <c r="AT3653" s="93"/>
      <c r="AU3653" s="199" t="s">
        <v>14564</v>
      </c>
      <c r="AV3653" s="200">
        <v>541398.98</v>
      </c>
      <c r="BD3653" s="263"/>
      <c r="BE3653" s="264"/>
      <c r="BJ3653" s="230" t="s">
        <v>9780</v>
      </c>
      <c r="BK3653" s="231">
        <v>23284583.52</v>
      </c>
      <c r="BM3653" s="211" t="s">
        <v>11181</v>
      </c>
      <c r="BN3653" s="212">
        <v>10452</v>
      </c>
    </row>
    <row r="3654" spans="17:66" x14ac:dyDescent="0.55000000000000004">
      <c r="Q3654" s="224" t="s">
        <v>43513</v>
      </c>
      <c r="R3654" s="224"/>
      <c r="S3654" s="225">
        <v>43781.83</v>
      </c>
      <c r="U3654" s="203" t="s">
        <v>5391</v>
      </c>
      <c r="V3654" s="203"/>
      <c r="W3654" s="204">
        <v>31406.92</v>
      </c>
      <c r="AF3654" t="s">
        <v>71724</v>
      </c>
      <c r="AG3654" s="284">
        <v>5749</v>
      </c>
      <c r="AI3654" s="276" t="s">
        <v>48859</v>
      </c>
      <c r="AJ3654" s="277">
        <v>22096.33</v>
      </c>
      <c r="AL3654" s="246" t="s">
        <v>59547</v>
      </c>
      <c r="AM3654" s="247">
        <v>4900</v>
      </c>
      <c r="AO3654" s="226" t="s">
        <v>18201</v>
      </c>
      <c r="AP3654" s="227">
        <v>107004.42</v>
      </c>
      <c r="AR3654" s="207" t="s">
        <v>18093</v>
      </c>
      <c r="AS3654" s="208">
        <v>413.28</v>
      </c>
      <c r="AT3654" s="93"/>
      <c r="AU3654" s="199" t="s">
        <v>14565</v>
      </c>
      <c r="AV3654" s="200">
        <v>272604.24</v>
      </c>
      <c r="BD3654" s="263"/>
      <c r="BE3654" s="264"/>
      <c r="BJ3654" s="230" t="s">
        <v>5862</v>
      </c>
      <c r="BK3654" s="231">
        <v>4655239.33</v>
      </c>
      <c r="BM3654" s="211" t="s">
        <v>11412</v>
      </c>
      <c r="BN3654" s="212">
        <v>5224</v>
      </c>
    </row>
    <row r="3655" spans="17:66" x14ac:dyDescent="0.55000000000000004">
      <c r="Q3655" s="224" t="s">
        <v>41505</v>
      </c>
      <c r="R3655" s="224"/>
      <c r="S3655" s="225">
        <v>108031429.93000001</v>
      </c>
      <c r="U3655" s="203" t="s">
        <v>5392</v>
      </c>
      <c r="V3655" s="203"/>
      <c r="W3655" s="204">
        <v>27782957.039999999</v>
      </c>
      <c r="AF3655" t="s">
        <v>64954</v>
      </c>
      <c r="AG3655" s="284">
        <v>3600</v>
      </c>
      <c r="AI3655" s="276" t="s">
        <v>48860</v>
      </c>
      <c r="AJ3655" s="277">
        <v>10485</v>
      </c>
      <c r="AL3655" s="246" t="s">
        <v>61340</v>
      </c>
      <c r="AM3655" s="247">
        <v>2745.9</v>
      </c>
      <c r="AO3655" s="226" t="s">
        <v>13321</v>
      </c>
      <c r="AP3655" s="227">
        <v>11548.16</v>
      </c>
      <c r="AR3655" s="207" t="s">
        <v>18094</v>
      </c>
      <c r="AS3655" s="208">
        <v>1023.94</v>
      </c>
      <c r="AT3655" s="93"/>
      <c r="AU3655" s="199" t="s">
        <v>14566</v>
      </c>
      <c r="AV3655" s="200">
        <v>222499.29</v>
      </c>
      <c r="BD3655" s="263"/>
      <c r="BE3655" s="264"/>
      <c r="BJ3655" s="230" t="s">
        <v>9781</v>
      </c>
      <c r="BK3655" s="231">
        <v>3624911.2</v>
      </c>
      <c r="BM3655" s="211" t="s">
        <v>11776</v>
      </c>
      <c r="BN3655" s="212">
        <v>12146.01</v>
      </c>
    </row>
    <row r="3656" spans="17:66" x14ac:dyDescent="0.55000000000000004">
      <c r="Q3656" s="224" t="s">
        <v>43876</v>
      </c>
      <c r="R3656" s="224"/>
      <c r="S3656" s="225">
        <v>61424.94</v>
      </c>
      <c r="U3656" s="203" t="s">
        <v>5393</v>
      </c>
      <c r="V3656" s="203"/>
      <c r="W3656" s="204">
        <v>74602.58</v>
      </c>
      <c r="AF3656" t="s">
        <v>64955</v>
      </c>
      <c r="AG3656">
        <v>275.39999999999998</v>
      </c>
      <c r="AI3656" s="276" t="s">
        <v>49879</v>
      </c>
      <c r="AJ3656" s="277">
        <v>40272.699999999997</v>
      </c>
      <c r="AL3656" s="246" t="s">
        <v>61911</v>
      </c>
      <c r="AM3656" s="247">
        <v>1225.46</v>
      </c>
      <c r="AO3656" s="226" t="s">
        <v>34806</v>
      </c>
      <c r="AP3656" s="227">
        <v>33000</v>
      </c>
      <c r="AR3656" s="207" t="s">
        <v>18095</v>
      </c>
      <c r="AS3656" s="208">
        <v>2721.69</v>
      </c>
      <c r="AT3656" s="93"/>
      <c r="AU3656" s="199" t="s">
        <v>14567</v>
      </c>
      <c r="AV3656" s="200">
        <v>911</v>
      </c>
      <c r="BD3656" s="263"/>
      <c r="BE3656" s="264"/>
      <c r="BJ3656" s="230" t="s">
        <v>9782</v>
      </c>
      <c r="BK3656" s="231">
        <v>11965395.32</v>
      </c>
      <c r="BM3656" s="211" t="s">
        <v>10018</v>
      </c>
      <c r="BN3656" s="212">
        <v>86244.06</v>
      </c>
    </row>
    <row r="3657" spans="17:66" x14ac:dyDescent="0.55000000000000004">
      <c r="U3657" s="203" t="s">
        <v>5394</v>
      </c>
      <c r="V3657" s="203"/>
      <c r="W3657" s="204">
        <v>92503.84</v>
      </c>
      <c r="AF3657" t="s">
        <v>70818</v>
      </c>
      <c r="AG3657">
        <v>865.44</v>
      </c>
      <c r="AI3657" s="276" t="s">
        <v>64253</v>
      </c>
      <c r="AJ3657" s="277">
        <v>222890.76</v>
      </c>
      <c r="AL3657" s="246" t="s">
        <v>64135</v>
      </c>
      <c r="AM3657" s="247">
        <v>1866.61</v>
      </c>
      <c r="AO3657" s="226" t="s">
        <v>18204</v>
      </c>
      <c r="AP3657" s="227">
        <v>129255.31</v>
      </c>
      <c r="AR3657" s="207" t="s">
        <v>18096</v>
      </c>
      <c r="AS3657" s="208">
        <v>892.39</v>
      </c>
      <c r="AT3657" s="93"/>
      <c r="AU3657" s="199" t="s">
        <v>14568</v>
      </c>
      <c r="AV3657" s="200">
        <v>57687.08</v>
      </c>
      <c r="BD3657" s="263"/>
      <c r="BE3657" s="264"/>
      <c r="BJ3657" s="230" t="s">
        <v>9783</v>
      </c>
      <c r="BK3657" s="231">
        <v>261829.62</v>
      </c>
      <c r="BM3657" s="211" t="s">
        <v>6838</v>
      </c>
      <c r="BN3657" s="212">
        <v>13834.69</v>
      </c>
    </row>
    <row r="3658" spans="17:66" x14ac:dyDescent="0.55000000000000004">
      <c r="U3658" s="203" t="s">
        <v>5396</v>
      </c>
      <c r="V3658" s="203"/>
      <c r="W3658" s="204">
        <v>10416.68</v>
      </c>
      <c r="AF3658" t="s">
        <v>71725</v>
      </c>
      <c r="AG3658">
        <v>247</v>
      </c>
      <c r="AI3658" s="276" t="s">
        <v>42425</v>
      </c>
      <c r="AJ3658" s="277">
        <v>17009.12</v>
      </c>
      <c r="AL3658" s="246" t="s">
        <v>60305</v>
      </c>
      <c r="AM3658" s="247">
        <v>20413.61</v>
      </c>
      <c r="AO3658" s="226" t="s">
        <v>18206</v>
      </c>
      <c r="AP3658" s="227">
        <v>9419.94</v>
      </c>
      <c r="AR3658" s="207" t="s">
        <v>18097</v>
      </c>
      <c r="AS3658" s="208">
        <v>235414.5</v>
      </c>
      <c r="AT3658" s="93"/>
      <c r="AU3658" s="199" t="s">
        <v>14569</v>
      </c>
      <c r="AV3658" s="200">
        <v>2249</v>
      </c>
      <c r="BD3658" s="263"/>
      <c r="BE3658" s="264"/>
      <c r="BJ3658" s="230" t="s">
        <v>9784</v>
      </c>
      <c r="BK3658" s="231">
        <v>278327.71000000002</v>
      </c>
      <c r="BM3658" s="211" t="s">
        <v>7232</v>
      </c>
      <c r="BN3658" s="212">
        <v>7575</v>
      </c>
    </row>
    <row r="3659" spans="17:66" x14ac:dyDescent="0.55000000000000004">
      <c r="U3659" s="203" t="s">
        <v>5398</v>
      </c>
      <c r="V3659" s="203"/>
      <c r="W3659" s="204">
        <v>13500</v>
      </c>
      <c r="AF3659" t="s">
        <v>71726</v>
      </c>
      <c r="AG3659">
        <v>570</v>
      </c>
      <c r="AI3659" s="276" t="s">
        <v>48861</v>
      </c>
      <c r="AJ3659" s="277">
        <v>5163.3999999999996</v>
      </c>
      <c r="AL3659" s="246" t="s">
        <v>60306</v>
      </c>
      <c r="AM3659" s="247">
        <v>1561.7</v>
      </c>
      <c r="AO3659" s="226" t="s">
        <v>18209</v>
      </c>
      <c r="AP3659" s="227">
        <v>8000</v>
      </c>
      <c r="AR3659" s="207" t="s">
        <v>18098</v>
      </c>
      <c r="AS3659" s="208">
        <v>8930</v>
      </c>
      <c r="AT3659" s="93"/>
      <c r="AU3659" s="199" t="s">
        <v>14570</v>
      </c>
      <c r="AV3659" s="200">
        <v>95443.27</v>
      </c>
      <c r="BD3659" s="263"/>
      <c r="BE3659" s="264"/>
      <c r="BJ3659" s="230" t="s">
        <v>9785</v>
      </c>
      <c r="BK3659" s="231">
        <v>100476.24</v>
      </c>
      <c r="BM3659" s="211" t="s">
        <v>7518</v>
      </c>
      <c r="BN3659" s="212">
        <v>11789.68</v>
      </c>
    </row>
    <row r="3660" spans="17:66" x14ac:dyDescent="0.55000000000000004">
      <c r="U3660" s="203" t="s">
        <v>5399</v>
      </c>
      <c r="V3660" s="203"/>
      <c r="W3660" s="204">
        <v>67926.080000000002</v>
      </c>
      <c r="AF3660" t="s">
        <v>71727</v>
      </c>
      <c r="AG3660" s="284">
        <v>6062.34</v>
      </c>
      <c r="AI3660" s="276" t="s">
        <v>49881</v>
      </c>
      <c r="AJ3660" s="277">
        <v>5405.33</v>
      </c>
      <c r="AL3660" s="246" t="s">
        <v>60307</v>
      </c>
      <c r="AM3660" s="247">
        <v>5001.33</v>
      </c>
      <c r="AO3660" s="226" t="s">
        <v>13322</v>
      </c>
      <c r="AP3660" s="227">
        <v>65532.18</v>
      </c>
      <c r="AR3660" s="207" t="s">
        <v>18099</v>
      </c>
      <c r="AS3660" s="208">
        <v>8738.4500000000007</v>
      </c>
      <c r="AT3660" s="93"/>
      <c r="AU3660" s="199" t="s">
        <v>33005</v>
      </c>
      <c r="AV3660" s="200">
        <v>49875.15</v>
      </c>
      <c r="BD3660" s="263"/>
      <c r="BE3660" s="264"/>
      <c r="BJ3660" s="230" t="s">
        <v>9786</v>
      </c>
      <c r="BK3660" s="231">
        <v>7718811.3700000001</v>
      </c>
      <c r="BM3660" s="211" t="s">
        <v>7920</v>
      </c>
      <c r="BN3660" s="212">
        <v>3249</v>
      </c>
    </row>
    <row r="3661" spans="17:66" x14ac:dyDescent="0.55000000000000004">
      <c r="U3661" s="203" t="s">
        <v>5400</v>
      </c>
      <c r="V3661" s="203"/>
      <c r="W3661" s="204">
        <v>24171.59</v>
      </c>
      <c r="AF3661" t="s">
        <v>62824</v>
      </c>
      <c r="AG3661">
        <v>463.75</v>
      </c>
      <c r="AI3661" s="276" t="s">
        <v>42426</v>
      </c>
      <c r="AJ3661" s="277">
        <v>810.87</v>
      </c>
      <c r="AL3661" s="246" t="s">
        <v>61341</v>
      </c>
      <c r="AM3661" s="247">
        <v>390</v>
      </c>
      <c r="AO3661" s="226" t="s">
        <v>18210</v>
      </c>
      <c r="AP3661" s="227">
        <v>41520.57</v>
      </c>
      <c r="AR3661" s="207" t="s">
        <v>18100</v>
      </c>
      <c r="AS3661" s="208">
        <v>81981.8</v>
      </c>
      <c r="AT3661" s="93"/>
      <c r="AU3661" s="199" t="s">
        <v>33006</v>
      </c>
      <c r="AV3661" s="200">
        <v>48893.82</v>
      </c>
      <c r="BD3661" s="263"/>
      <c r="BE3661" s="264"/>
      <c r="BJ3661" s="230" t="s">
        <v>9787</v>
      </c>
      <c r="BK3661" s="231">
        <v>605915.92000000004</v>
      </c>
      <c r="BM3661" s="211" t="s">
        <v>8156</v>
      </c>
      <c r="BN3661" s="212">
        <v>643</v>
      </c>
    </row>
    <row r="3662" spans="17:66" x14ac:dyDescent="0.55000000000000004">
      <c r="U3662" s="203" t="s">
        <v>5402</v>
      </c>
      <c r="V3662" s="203"/>
      <c r="W3662" s="204">
        <v>25881</v>
      </c>
      <c r="AF3662" t="s">
        <v>62825</v>
      </c>
      <c r="AG3662" s="284">
        <v>1457.38</v>
      </c>
      <c r="AI3662" s="276" t="s">
        <v>64254</v>
      </c>
      <c r="AJ3662" s="277">
        <v>410.13</v>
      </c>
      <c r="AL3662" s="246" t="s">
        <v>61912</v>
      </c>
      <c r="AM3662" s="247">
        <v>89247.5</v>
      </c>
      <c r="AO3662" s="226" t="s">
        <v>18211</v>
      </c>
      <c r="AP3662" s="227">
        <v>6577.42</v>
      </c>
      <c r="AR3662" s="207" t="s">
        <v>18101</v>
      </c>
      <c r="AS3662" s="208">
        <v>1704.7</v>
      </c>
      <c r="AT3662" s="93"/>
      <c r="AU3662" s="199" t="s">
        <v>33007</v>
      </c>
      <c r="AV3662" s="200">
        <v>600480.31999999995</v>
      </c>
      <c r="BD3662" s="263"/>
      <c r="BE3662" s="264"/>
      <c r="BJ3662" s="230" t="s">
        <v>9788</v>
      </c>
      <c r="BK3662" s="231">
        <v>2802455.58</v>
      </c>
      <c r="BM3662" s="211" t="s">
        <v>8438</v>
      </c>
      <c r="BN3662" s="212">
        <v>11459.65</v>
      </c>
    </row>
    <row r="3663" spans="17:66" x14ac:dyDescent="0.55000000000000004">
      <c r="U3663" s="203" t="s">
        <v>5419</v>
      </c>
      <c r="V3663" s="203"/>
      <c r="W3663" s="204">
        <v>129772.67</v>
      </c>
      <c r="AF3663" t="s">
        <v>70819</v>
      </c>
      <c r="AG3663">
        <v>243.87</v>
      </c>
      <c r="AI3663" s="276" t="s">
        <v>49882</v>
      </c>
      <c r="AJ3663" s="277">
        <v>345.51</v>
      </c>
      <c r="AL3663" s="246" t="s">
        <v>47889</v>
      </c>
      <c r="AM3663" s="247">
        <v>197053</v>
      </c>
      <c r="AO3663" s="226" t="s">
        <v>18213</v>
      </c>
      <c r="AP3663" s="227">
        <v>528355.51</v>
      </c>
      <c r="AR3663" s="207" t="s">
        <v>18102</v>
      </c>
      <c r="AS3663" s="208">
        <v>70120</v>
      </c>
      <c r="AT3663" s="93"/>
      <c r="AU3663" s="199" t="s">
        <v>33008</v>
      </c>
      <c r="AV3663" s="200">
        <v>4990632.9800000004</v>
      </c>
      <c r="BD3663" s="263"/>
      <c r="BE3663" s="264"/>
      <c r="BJ3663" s="230" t="s">
        <v>9789</v>
      </c>
      <c r="BK3663" s="231">
        <v>2366281.9700000002</v>
      </c>
      <c r="BM3663" s="211" t="s">
        <v>9111</v>
      </c>
      <c r="BN3663" s="212">
        <v>11666</v>
      </c>
    </row>
    <row r="3664" spans="17:66" x14ac:dyDescent="0.55000000000000004">
      <c r="U3664" s="203" t="s">
        <v>5408</v>
      </c>
      <c r="V3664" s="203"/>
      <c r="W3664" s="204">
        <v>949.99</v>
      </c>
      <c r="AF3664" t="s">
        <v>68856</v>
      </c>
      <c r="AG3664" s="284">
        <v>18250.310000000001</v>
      </c>
      <c r="AI3664" s="276" t="s">
        <v>49883</v>
      </c>
      <c r="AJ3664" s="277">
        <v>50.46</v>
      </c>
      <c r="AL3664" s="246" t="s">
        <v>63645</v>
      </c>
      <c r="AM3664" s="247">
        <v>19048</v>
      </c>
      <c r="AO3664" s="226" t="s">
        <v>18214</v>
      </c>
      <c r="AP3664" s="227">
        <v>98647.48</v>
      </c>
      <c r="AR3664" s="207" t="s">
        <v>18103</v>
      </c>
      <c r="AS3664" s="208">
        <v>18800</v>
      </c>
      <c r="AT3664" s="93"/>
      <c r="AU3664" s="199" t="s">
        <v>33009</v>
      </c>
      <c r="AV3664" s="200">
        <v>2935063.32</v>
      </c>
      <c r="BD3664" s="263"/>
      <c r="BE3664" s="264"/>
      <c r="BJ3664" s="230" t="s">
        <v>9790</v>
      </c>
      <c r="BK3664" s="231">
        <v>13438910.960000001</v>
      </c>
      <c r="BM3664" s="211" t="s">
        <v>9473</v>
      </c>
      <c r="BN3664" s="212">
        <v>27251</v>
      </c>
    </row>
    <row r="3665" spans="21:66" x14ac:dyDescent="0.55000000000000004">
      <c r="U3665" s="203" t="s">
        <v>5410</v>
      </c>
      <c r="V3665" s="203"/>
      <c r="W3665" s="204">
        <v>172309.84</v>
      </c>
      <c r="AF3665" t="s">
        <v>57896</v>
      </c>
      <c r="AG3665" s="284">
        <v>40757.08</v>
      </c>
      <c r="AI3665" s="276" t="s">
        <v>42427</v>
      </c>
      <c r="AJ3665" s="277">
        <v>3133.34</v>
      </c>
      <c r="AL3665" s="246" t="s">
        <v>47890</v>
      </c>
      <c r="AM3665" s="247">
        <v>16139.97</v>
      </c>
      <c r="AO3665" s="226" t="s">
        <v>18217</v>
      </c>
      <c r="AP3665" s="227">
        <v>7392.08</v>
      </c>
      <c r="AR3665" s="207" t="s">
        <v>18104</v>
      </c>
      <c r="AS3665" s="208">
        <v>2369000</v>
      </c>
      <c r="AT3665" s="93"/>
      <c r="AU3665" s="199" t="s">
        <v>33010</v>
      </c>
      <c r="AV3665" s="200">
        <v>442801.87</v>
      </c>
      <c r="BD3665" s="263"/>
      <c r="BE3665" s="264"/>
      <c r="BJ3665" s="230" t="s">
        <v>9791</v>
      </c>
      <c r="BK3665" s="231">
        <v>606626.74</v>
      </c>
      <c r="BM3665" s="211" t="s">
        <v>10719</v>
      </c>
      <c r="BN3665" s="212">
        <v>2507.15</v>
      </c>
    </row>
    <row r="3666" spans="21:66" x14ac:dyDescent="0.55000000000000004">
      <c r="U3666" s="203" t="s">
        <v>5411</v>
      </c>
      <c r="V3666" s="203"/>
      <c r="W3666" s="204">
        <v>65774.45</v>
      </c>
      <c r="AF3666" t="s">
        <v>71728</v>
      </c>
      <c r="AG3666" s="284">
        <v>4644.68</v>
      </c>
      <c r="AI3666" s="276" t="s">
        <v>42428</v>
      </c>
      <c r="AJ3666" s="277">
        <v>42296.43</v>
      </c>
      <c r="AL3666" s="246" t="s">
        <v>59004</v>
      </c>
      <c r="AM3666" s="247">
        <v>17900</v>
      </c>
      <c r="AO3666" s="226" t="s">
        <v>18218</v>
      </c>
      <c r="AP3666" s="227">
        <v>352675.61</v>
      </c>
      <c r="AR3666" s="207" t="s">
        <v>18105</v>
      </c>
      <c r="AS3666" s="208">
        <v>3547.8</v>
      </c>
      <c r="AT3666" s="93"/>
      <c r="AU3666" s="199" t="s">
        <v>33011</v>
      </c>
      <c r="AV3666" s="200">
        <v>101549.05</v>
      </c>
      <c r="BD3666" s="263"/>
      <c r="BE3666" s="264"/>
      <c r="BJ3666" s="230" t="s">
        <v>9792</v>
      </c>
      <c r="BK3666" s="231">
        <v>8283727.3499999996</v>
      </c>
      <c r="BM3666" s="211" t="s">
        <v>11182</v>
      </c>
      <c r="BN3666" s="212">
        <v>15575</v>
      </c>
    </row>
    <row r="3667" spans="21:66" x14ac:dyDescent="0.55000000000000004">
      <c r="U3667" s="203" t="s">
        <v>5412</v>
      </c>
      <c r="V3667" s="203"/>
      <c r="W3667" s="204">
        <v>48583.03</v>
      </c>
      <c r="AF3667" t="s">
        <v>71729</v>
      </c>
      <c r="AG3667">
        <v>355.32</v>
      </c>
      <c r="AI3667" s="276" t="s">
        <v>49884</v>
      </c>
      <c r="AJ3667" s="277">
        <v>5892.16</v>
      </c>
      <c r="AL3667" s="246" t="s">
        <v>57339</v>
      </c>
      <c r="AM3667" s="247">
        <v>250</v>
      </c>
      <c r="AO3667" s="226" t="s">
        <v>38995</v>
      </c>
      <c r="AP3667" s="227">
        <v>300.83999999999997</v>
      </c>
      <c r="AR3667" s="207" t="s">
        <v>18106</v>
      </c>
      <c r="AS3667" s="208">
        <v>213810.64</v>
      </c>
      <c r="AT3667" s="93"/>
      <c r="AU3667" s="199" t="s">
        <v>33012</v>
      </c>
      <c r="AV3667" s="200">
        <v>487853.81</v>
      </c>
      <c r="BD3667" s="263"/>
      <c r="BE3667" s="264"/>
      <c r="BJ3667" s="230" t="s">
        <v>9793</v>
      </c>
      <c r="BK3667" s="231">
        <v>4993200.01</v>
      </c>
      <c r="BM3667" s="211" t="s">
        <v>10019</v>
      </c>
      <c r="BN3667" s="212">
        <v>105550.17</v>
      </c>
    </row>
    <row r="3668" spans="21:66" x14ac:dyDescent="0.55000000000000004">
      <c r="U3668" s="203" t="s">
        <v>5415</v>
      </c>
      <c r="V3668" s="203"/>
      <c r="W3668" s="204">
        <v>17881.98</v>
      </c>
      <c r="AF3668" t="s">
        <v>53880</v>
      </c>
      <c r="AG3668" s="284">
        <v>113266</v>
      </c>
      <c r="AI3668" s="276" t="s">
        <v>49885</v>
      </c>
      <c r="AJ3668" s="277">
        <v>58829.58</v>
      </c>
      <c r="AL3668" s="246" t="s">
        <v>52076</v>
      </c>
      <c r="AM3668" s="247">
        <v>28316.51</v>
      </c>
      <c r="AO3668" s="226" t="s">
        <v>36153</v>
      </c>
      <c r="AP3668" s="227">
        <v>14353</v>
      </c>
      <c r="AR3668" s="207" t="s">
        <v>18107</v>
      </c>
      <c r="AS3668" s="208">
        <v>15452.5</v>
      </c>
      <c r="AT3668" s="93"/>
      <c r="AU3668" s="199" t="s">
        <v>33013</v>
      </c>
      <c r="AV3668" s="200">
        <v>3361.43</v>
      </c>
      <c r="BD3668" s="263"/>
      <c r="BE3668" s="264"/>
      <c r="BJ3668" s="230" t="s">
        <v>9794</v>
      </c>
      <c r="BK3668" s="231">
        <v>219668.03</v>
      </c>
      <c r="BM3668" s="211" t="s">
        <v>6839</v>
      </c>
      <c r="BN3668" s="212">
        <v>19429</v>
      </c>
    </row>
    <row r="3669" spans="21:66" x14ac:dyDescent="0.55000000000000004">
      <c r="U3669" s="203" t="s">
        <v>5420</v>
      </c>
      <c r="V3669" s="203"/>
      <c r="W3669" s="204">
        <v>26055.67</v>
      </c>
      <c r="AF3669" t="s">
        <v>53897</v>
      </c>
      <c r="AG3669" s="284">
        <v>1910.8</v>
      </c>
      <c r="AI3669" s="276" t="s">
        <v>56064</v>
      </c>
      <c r="AJ3669" s="277">
        <v>971.17</v>
      </c>
      <c r="AL3669" s="246" t="s">
        <v>61913</v>
      </c>
      <c r="AM3669" s="247">
        <v>360646.17</v>
      </c>
      <c r="AO3669" s="226" t="s">
        <v>33301</v>
      </c>
      <c r="AP3669" s="227">
        <v>70949.14</v>
      </c>
      <c r="AR3669" s="207" t="s">
        <v>18108</v>
      </c>
      <c r="AS3669" s="208">
        <v>125</v>
      </c>
      <c r="AT3669" s="93"/>
      <c r="AU3669" s="199" t="s">
        <v>33014</v>
      </c>
      <c r="AV3669" s="200">
        <v>578030.27</v>
      </c>
      <c r="BD3669" s="263"/>
      <c r="BE3669" s="264"/>
      <c r="BJ3669" s="230" t="s">
        <v>9795</v>
      </c>
      <c r="BK3669" s="231">
        <v>1053261.44</v>
      </c>
      <c r="BM3669" s="211" t="s">
        <v>7233</v>
      </c>
      <c r="BN3669" s="212">
        <v>42292</v>
      </c>
    </row>
    <row r="3670" spans="21:66" x14ac:dyDescent="0.55000000000000004">
      <c r="U3670" s="203" t="s">
        <v>5418</v>
      </c>
      <c r="V3670" s="203"/>
      <c r="W3670" s="204">
        <v>91682.32</v>
      </c>
      <c r="AF3670" t="s">
        <v>53900</v>
      </c>
      <c r="AG3670" s="284">
        <v>133998.39999999999</v>
      </c>
      <c r="AI3670" s="276" t="s">
        <v>48866</v>
      </c>
      <c r="AJ3670" s="277">
        <v>1000</v>
      </c>
      <c r="AL3670" s="246" t="s">
        <v>58850</v>
      </c>
      <c r="AM3670" s="247">
        <v>5896</v>
      </c>
      <c r="AO3670" s="226" t="s">
        <v>33302</v>
      </c>
      <c r="AP3670" s="227">
        <v>22479.18</v>
      </c>
      <c r="AR3670" s="207" t="s">
        <v>18109</v>
      </c>
      <c r="AS3670" s="208">
        <v>40147.39</v>
      </c>
      <c r="AT3670" s="93"/>
      <c r="AU3670" s="199" t="s">
        <v>33015</v>
      </c>
      <c r="AV3670" s="200">
        <v>1307474.9099999999</v>
      </c>
      <c r="BD3670" s="263"/>
      <c r="BE3670" s="264"/>
      <c r="BJ3670" s="230" t="s">
        <v>9796</v>
      </c>
      <c r="BK3670" s="231">
        <v>16987468.329999998</v>
      </c>
      <c r="BM3670" s="211" t="s">
        <v>7519</v>
      </c>
      <c r="BN3670" s="212">
        <v>31858</v>
      </c>
    </row>
    <row r="3671" spans="21:66" x14ac:dyDescent="0.55000000000000004">
      <c r="U3671" s="203" t="s">
        <v>5422</v>
      </c>
      <c r="V3671" s="203"/>
      <c r="W3671" s="204">
        <v>1796.29</v>
      </c>
      <c r="AF3671" t="s">
        <v>50454</v>
      </c>
      <c r="AG3671" s="284">
        <v>10397.06</v>
      </c>
      <c r="AI3671" s="276" t="s">
        <v>42430</v>
      </c>
      <c r="AJ3671" s="277">
        <v>22600</v>
      </c>
      <c r="AL3671" s="246" t="s">
        <v>64136</v>
      </c>
      <c r="AM3671" s="247">
        <v>18255</v>
      </c>
      <c r="AO3671" s="226" t="s">
        <v>33303</v>
      </c>
      <c r="AP3671" s="227">
        <v>29854.38</v>
      </c>
      <c r="AR3671" s="207" t="s">
        <v>18110</v>
      </c>
      <c r="AS3671" s="208">
        <v>15936.36</v>
      </c>
      <c r="AT3671" s="93"/>
      <c r="AU3671" s="199" t="s">
        <v>33016</v>
      </c>
      <c r="AV3671" s="200">
        <v>22.56</v>
      </c>
      <c r="BD3671" s="263"/>
      <c r="BE3671" s="264"/>
      <c r="BJ3671" s="230" t="s">
        <v>9797</v>
      </c>
      <c r="BK3671" s="231">
        <v>76649303.099999994</v>
      </c>
      <c r="BM3671" s="211" t="s">
        <v>7921</v>
      </c>
      <c r="BN3671" s="212">
        <v>5309</v>
      </c>
    </row>
    <row r="3672" spans="21:66" x14ac:dyDescent="0.55000000000000004">
      <c r="U3672" s="203" t="s">
        <v>5423</v>
      </c>
      <c r="V3672" s="203"/>
      <c r="W3672" s="204">
        <v>50003.43</v>
      </c>
      <c r="AF3672" t="s">
        <v>50455</v>
      </c>
      <c r="AG3672" s="284">
        <v>32288.37</v>
      </c>
      <c r="AI3672" s="276" t="s">
        <v>42431</v>
      </c>
      <c r="AJ3672" s="277">
        <v>1731.92</v>
      </c>
      <c r="AL3672" s="246" t="s">
        <v>64137</v>
      </c>
      <c r="AM3672" s="247">
        <v>1396.57</v>
      </c>
      <c r="AO3672" s="226" t="s">
        <v>36154</v>
      </c>
      <c r="AP3672" s="227">
        <v>73600</v>
      </c>
      <c r="AR3672" s="207" t="s">
        <v>18111</v>
      </c>
      <c r="AS3672" s="208">
        <v>47852.56</v>
      </c>
      <c r="AT3672" s="93"/>
      <c r="AU3672" s="199" t="s">
        <v>33017</v>
      </c>
      <c r="AV3672" s="200">
        <v>747835.71</v>
      </c>
      <c r="BD3672" s="263"/>
      <c r="BE3672" s="264"/>
      <c r="BJ3672" s="230" t="s">
        <v>9798</v>
      </c>
      <c r="BK3672" s="231">
        <v>409855.45</v>
      </c>
      <c r="BM3672" s="211" t="s">
        <v>9112</v>
      </c>
      <c r="BN3672" s="212">
        <v>34901</v>
      </c>
    </row>
    <row r="3673" spans="21:66" x14ac:dyDescent="0.55000000000000004">
      <c r="U3673" s="203" t="s">
        <v>5424</v>
      </c>
      <c r="V3673" s="203"/>
      <c r="W3673" s="204">
        <v>2833810.79</v>
      </c>
      <c r="AF3673" t="s">
        <v>50456</v>
      </c>
      <c r="AG3673" s="284">
        <v>52614.12</v>
      </c>
      <c r="AI3673" s="276" t="s">
        <v>46886</v>
      </c>
      <c r="AJ3673" s="277">
        <v>31036.36</v>
      </c>
      <c r="AL3673" s="246" t="s">
        <v>64138</v>
      </c>
      <c r="AM3673" s="247">
        <v>348.43</v>
      </c>
      <c r="AO3673" s="226" t="s">
        <v>33304</v>
      </c>
      <c r="AP3673" s="227">
        <v>15061.83</v>
      </c>
      <c r="AR3673" s="207" t="s">
        <v>18112</v>
      </c>
      <c r="AS3673" s="208">
        <v>2763.22</v>
      </c>
      <c r="AT3673" s="93"/>
      <c r="AU3673" s="199" t="s">
        <v>33018</v>
      </c>
      <c r="AV3673" s="200">
        <v>5702508.7300000004</v>
      </c>
      <c r="BD3673" s="263"/>
      <c r="BE3673" s="264"/>
      <c r="BJ3673" s="230" t="s">
        <v>9799</v>
      </c>
      <c r="BK3673" s="231">
        <v>729793.44</v>
      </c>
      <c r="BM3673" s="211" t="s">
        <v>9474</v>
      </c>
      <c r="BN3673" s="212">
        <v>74276</v>
      </c>
    </row>
    <row r="3674" spans="21:66" x14ac:dyDescent="0.55000000000000004">
      <c r="U3674" s="203" t="s">
        <v>5426</v>
      </c>
      <c r="V3674" s="203"/>
      <c r="W3674" s="204">
        <v>3641.45</v>
      </c>
      <c r="AF3674" t="s">
        <v>55456</v>
      </c>
      <c r="AG3674" s="284">
        <v>3507.33</v>
      </c>
      <c r="AI3674" s="276" t="s">
        <v>52335</v>
      </c>
      <c r="AJ3674" s="277">
        <v>20082.740000000002</v>
      </c>
      <c r="AL3674" s="246" t="s">
        <v>64139</v>
      </c>
      <c r="AM3674" s="247">
        <v>158987.01999999999</v>
      </c>
      <c r="AO3674" s="226" t="s">
        <v>36155</v>
      </c>
      <c r="AP3674" s="227">
        <v>15208.52</v>
      </c>
      <c r="AR3674" s="207" t="s">
        <v>13303</v>
      </c>
      <c r="AS3674" s="208">
        <v>50684.32</v>
      </c>
      <c r="AT3674" s="93"/>
      <c r="AU3674" s="199" t="s">
        <v>33019</v>
      </c>
      <c r="AV3674" s="200">
        <v>210205.21</v>
      </c>
      <c r="BD3674" s="263"/>
      <c r="BE3674" s="264"/>
      <c r="BJ3674" s="230" t="s">
        <v>9800</v>
      </c>
      <c r="BK3674" s="231">
        <v>4476785.5599999996</v>
      </c>
      <c r="BM3674" s="211" t="s">
        <v>11778</v>
      </c>
      <c r="BN3674" s="212">
        <v>89845.72</v>
      </c>
    </row>
    <row r="3675" spans="21:66" x14ac:dyDescent="0.55000000000000004">
      <c r="U3675" s="203" t="s">
        <v>5427</v>
      </c>
      <c r="V3675" s="203"/>
      <c r="W3675" s="204">
        <v>13256.81</v>
      </c>
      <c r="AF3675" t="s">
        <v>58345</v>
      </c>
      <c r="AG3675" s="284">
        <v>7150.14</v>
      </c>
      <c r="AI3675" s="276" t="s">
        <v>48867</v>
      </c>
      <c r="AJ3675" s="277">
        <v>852.71</v>
      </c>
      <c r="AL3675" s="246" t="s">
        <v>55006</v>
      </c>
      <c r="AM3675" s="247">
        <v>16352</v>
      </c>
      <c r="AO3675" s="226" t="s">
        <v>38996</v>
      </c>
      <c r="AP3675" s="227">
        <v>7814.15</v>
      </c>
      <c r="AR3675" s="207" t="s">
        <v>18113</v>
      </c>
      <c r="AS3675" s="208">
        <v>75184.88</v>
      </c>
      <c r="AT3675" s="93"/>
      <c r="AU3675" s="199" t="s">
        <v>33020</v>
      </c>
      <c r="AV3675" s="200">
        <v>744683.22</v>
      </c>
      <c r="BD3675" s="263"/>
      <c r="BE3675" s="264"/>
      <c r="BJ3675" s="230" t="s">
        <v>9801</v>
      </c>
      <c r="BK3675" s="231">
        <v>37654.800000000003</v>
      </c>
      <c r="BM3675" s="211" t="s">
        <v>10020</v>
      </c>
      <c r="BN3675" s="212">
        <v>297910.71999999997</v>
      </c>
    </row>
    <row r="3676" spans="21:66" x14ac:dyDescent="0.55000000000000004">
      <c r="U3676" s="203" t="s">
        <v>5429</v>
      </c>
      <c r="V3676" s="203"/>
      <c r="W3676" s="204">
        <v>90860.18</v>
      </c>
      <c r="AF3676" t="s">
        <v>53901</v>
      </c>
      <c r="AG3676" s="284">
        <v>208139.39</v>
      </c>
      <c r="AI3676" s="276" t="s">
        <v>52336</v>
      </c>
      <c r="AJ3676" s="277">
        <v>35862.54</v>
      </c>
      <c r="AL3676" s="246" t="s">
        <v>55007</v>
      </c>
      <c r="AM3676" s="247">
        <v>4559.5200000000004</v>
      </c>
      <c r="AO3676" s="226" t="s">
        <v>33305</v>
      </c>
      <c r="AP3676" s="227">
        <v>12672.5</v>
      </c>
      <c r="AR3676" s="207" t="s">
        <v>18114</v>
      </c>
      <c r="AS3676" s="208">
        <v>3075.76</v>
      </c>
      <c r="AT3676" s="93"/>
      <c r="AU3676" s="199" t="s">
        <v>33021</v>
      </c>
      <c r="AV3676" s="200">
        <v>1460.36</v>
      </c>
      <c r="BD3676" s="263"/>
      <c r="BE3676" s="264"/>
      <c r="BJ3676" s="230" t="s">
        <v>9802</v>
      </c>
      <c r="BK3676" s="231">
        <v>4936443.76</v>
      </c>
      <c r="BM3676" s="211" t="s">
        <v>6840</v>
      </c>
      <c r="BN3676" s="212">
        <v>2500</v>
      </c>
    </row>
    <row r="3677" spans="21:66" x14ac:dyDescent="0.55000000000000004">
      <c r="U3677" s="203" t="s">
        <v>5430</v>
      </c>
      <c r="V3677" s="203"/>
      <c r="W3677" s="204">
        <v>13180</v>
      </c>
      <c r="AF3677" t="s">
        <v>68862</v>
      </c>
      <c r="AG3677" s="284">
        <v>-109568.26</v>
      </c>
      <c r="AI3677" s="276" t="s">
        <v>67531</v>
      </c>
      <c r="AJ3677" s="277">
        <v>46553</v>
      </c>
      <c r="AL3677" s="246" t="s">
        <v>33330</v>
      </c>
      <c r="AM3677" s="247">
        <v>135815.84</v>
      </c>
      <c r="AO3677" s="226" t="s">
        <v>33306</v>
      </c>
      <c r="AP3677" s="227">
        <v>552.77</v>
      </c>
      <c r="AR3677" s="207" t="s">
        <v>18115</v>
      </c>
      <c r="AS3677" s="208">
        <v>331615.44</v>
      </c>
      <c r="AT3677" s="93"/>
      <c r="AU3677" s="199" t="s">
        <v>33022</v>
      </c>
      <c r="AV3677" s="200">
        <v>367123.39</v>
      </c>
      <c r="BD3677" s="263"/>
      <c r="BE3677" s="264"/>
      <c r="BJ3677" s="230" t="s">
        <v>9803</v>
      </c>
      <c r="BK3677" s="231">
        <v>25676015.109999999</v>
      </c>
      <c r="BM3677" s="211" t="s">
        <v>7234</v>
      </c>
      <c r="BN3677" s="212">
        <v>46797.64</v>
      </c>
    </row>
    <row r="3678" spans="21:66" x14ac:dyDescent="0.55000000000000004">
      <c r="U3678" s="203" t="s">
        <v>5434</v>
      </c>
      <c r="V3678" s="203"/>
      <c r="W3678" s="204">
        <v>1379251.42</v>
      </c>
      <c r="AF3678" t="s">
        <v>70821</v>
      </c>
      <c r="AG3678" s="284">
        <v>48600</v>
      </c>
      <c r="AI3678" s="276" t="s">
        <v>67532</v>
      </c>
      <c r="AJ3678" s="277">
        <v>40000</v>
      </c>
      <c r="AL3678" s="246" t="s">
        <v>33331</v>
      </c>
      <c r="AM3678" s="247">
        <v>10664.46</v>
      </c>
      <c r="AO3678" s="226" t="s">
        <v>18219</v>
      </c>
      <c r="AP3678" s="227">
        <v>64297.53</v>
      </c>
      <c r="AR3678" s="207" t="s">
        <v>18116</v>
      </c>
      <c r="AS3678" s="208">
        <v>876965.12</v>
      </c>
      <c r="AT3678" s="93"/>
      <c r="AU3678" s="199" t="s">
        <v>33023</v>
      </c>
      <c r="AV3678" s="200">
        <v>239630.73</v>
      </c>
      <c r="BD3678" s="263"/>
      <c r="BE3678" s="264"/>
      <c r="BJ3678" s="230" t="s">
        <v>9804</v>
      </c>
      <c r="BK3678" s="231">
        <v>6939005.5499999998</v>
      </c>
      <c r="BM3678" s="211" t="s">
        <v>7520</v>
      </c>
      <c r="BN3678" s="212">
        <v>23238</v>
      </c>
    </row>
    <row r="3679" spans="21:66" x14ac:dyDescent="0.55000000000000004">
      <c r="U3679" s="203" t="s">
        <v>5435</v>
      </c>
      <c r="V3679" s="203"/>
      <c r="W3679" s="204">
        <v>9937.57</v>
      </c>
      <c r="AF3679" t="s">
        <v>70822</v>
      </c>
      <c r="AG3679" s="284">
        <v>6802.72</v>
      </c>
      <c r="AI3679" s="276" t="s">
        <v>33478</v>
      </c>
      <c r="AJ3679" s="277">
        <v>90199.02</v>
      </c>
      <c r="AL3679" s="246" t="s">
        <v>34830</v>
      </c>
      <c r="AM3679" s="247">
        <v>5229.46</v>
      </c>
      <c r="AO3679" s="226" t="s">
        <v>46799</v>
      </c>
      <c r="AP3679" s="227">
        <v>3033.9</v>
      </c>
      <c r="AR3679" s="207" t="s">
        <v>18117</v>
      </c>
      <c r="AS3679" s="208">
        <v>120965.5</v>
      </c>
      <c r="AT3679" s="93"/>
      <c r="AU3679" s="199" t="s">
        <v>33024</v>
      </c>
      <c r="AV3679" s="200">
        <v>161876.01</v>
      </c>
      <c r="BD3679" s="263"/>
      <c r="BE3679" s="264"/>
      <c r="BJ3679" s="230" t="s">
        <v>9805</v>
      </c>
      <c r="BK3679" s="231">
        <v>4948177.1399999997</v>
      </c>
      <c r="BM3679" s="211" t="s">
        <v>7922</v>
      </c>
      <c r="BN3679" s="212">
        <v>4772</v>
      </c>
    </row>
    <row r="3680" spans="21:66" x14ac:dyDescent="0.55000000000000004">
      <c r="U3680" s="203" t="s">
        <v>5436</v>
      </c>
      <c r="V3680" s="203"/>
      <c r="W3680" s="204">
        <v>661852.71</v>
      </c>
      <c r="AF3680" t="s">
        <v>70823</v>
      </c>
      <c r="AG3680" s="284">
        <v>8438</v>
      </c>
      <c r="AI3680" s="276" t="s">
        <v>39119</v>
      </c>
      <c r="AJ3680" s="277">
        <v>3492</v>
      </c>
      <c r="AL3680" s="246" t="s">
        <v>34831</v>
      </c>
      <c r="AM3680" s="247">
        <v>117.35</v>
      </c>
      <c r="AO3680" s="226" t="s">
        <v>33307</v>
      </c>
      <c r="AP3680" s="227">
        <v>808668.29</v>
      </c>
      <c r="AR3680" s="207" t="s">
        <v>18118</v>
      </c>
      <c r="AS3680" s="208">
        <v>23986.799999999999</v>
      </c>
      <c r="AT3680" s="93"/>
      <c r="AU3680" s="199" t="s">
        <v>33025</v>
      </c>
      <c r="AV3680" s="200">
        <v>6662968.3300000001</v>
      </c>
      <c r="BD3680" s="263"/>
      <c r="BE3680" s="264"/>
      <c r="BJ3680" s="230" t="s">
        <v>9806</v>
      </c>
      <c r="BK3680" s="231">
        <v>1161639.3799999999</v>
      </c>
      <c r="BM3680" s="211" t="s">
        <v>8157</v>
      </c>
      <c r="BN3680" s="212">
        <v>7652</v>
      </c>
    </row>
    <row r="3681" spans="21:66" x14ac:dyDescent="0.55000000000000004">
      <c r="U3681" s="203" t="s">
        <v>5437</v>
      </c>
      <c r="V3681" s="203"/>
      <c r="W3681" s="204">
        <v>349345.1</v>
      </c>
      <c r="AF3681" t="s">
        <v>70824</v>
      </c>
      <c r="AG3681" s="284">
        <v>1262</v>
      </c>
      <c r="AI3681" s="276" t="s">
        <v>40261</v>
      </c>
      <c r="AJ3681" s="277">
        <v>46500.1</v>
      </c>
      <c r="AL3681" s="246" t="s">
        <v>52078</v>
      </c>
      <c r="AM3681" s="247">
        <v>205977</v>
      </c>
      <c r="AO3681" s="226" t="s">
        <v>48772</v>
      </c>
      <c r="AP3681" s="227">
        <v>16.12</v>
      </c>
      <c r="AR3681" s="207" t="s">
        <v>18119</v>
      </c>
      <c r="AS3681" s="208">
        <v>8595.2900000000009</v>
      </c>
      <c r="AT3681" s="93"/>
      <c r="AU3681" s="199" t="s">
        <v>33026</v>
      </c>
      <c r="AV3681" s="200">
        <v>1019407.84</v>
      </c>
      <c r="BD3681" s="263"/>
      <c r="BE3681" s="264"/>
      <c r="BJ3681" s="230" t="s">
        <v>9807</v>
      </c>
      <c r="BK3681" s="231">
        <v>466253.39</v>
      </c>
      <c r="BM3681" s="211" t="s">
        <v>8439</v>
      </c>
      <c r="BN3681" s="212">
        <v>12417</v>
      </c>
    </row>
    <row r="3682" spans="21:66" x14ac:dyDescent="0.55000000000000004">
      <c r="U3682" s="203" t="s">
        <v>5438</v>
      </c>
      <c r="V3682" s="203"/>
      <c r="W3682" s="204">
        <v>864709.33</v>
      </c>
      <c r="AF3682" t="s">
        <v>69810</v>
      </c>
      <c r="AG3682" s="284">
        <v>4980.34</v>
      </c>
      <c r="AI3682" s="276" t="s">
        <v>67533</v>
      </c>
      <c r="AJ3682" s="277">
        <v>7453.22</v>
      </c>
      <c r="AL3682" s="246" t="s">
        <v>57340</v>
      </c>
      <c r="AM3682" s="247">
        <v>117219</v>
      </c>
      <c r="AO3682" s="226" t="s">
        <v>52063</v>
      </c>
      <c r="AP3682" s="227">
        <v>31737</v>
      </c>
      <c r="AR3682" s="207" t="s">
        <v>18120</v>
      </c>
      <c r="AS3682" s="208">
        <v>242607.75</v>
      </c>
      <c r="AT3682" s="93"/>
      <c r="AU3682" s="199" t="s">
        <v>33027</v>
      </c>
      <c r="AV3682" s="200">
        <v>517227.79</v>
      </c>
      <c r="BD3682" s="263"/>
      <c r="BE3682" s="264"/>
      <c r="BJ3682" s="230" t="s">
        <v>9808</v>
      </c>
      <c r="BK3682" s="231">
        <v>5801939.29</v>
      </c>
      <c r="BM3682" s="211" t="s">
        <v>9113</v>
      </c>
      <c r="BN3682" s="212">
        <v>10285.82</v>
      </c>
    </row>
    <row r="3683" spans="21:66" x14ac:dyDescent="0.55000000000000004">
      <c r="U3683" s="203" t="s">
        <v>5440</v>
      </c>
      <c r="V3683" s="203"/>
      <c r="W3683" s="204">
        <v>293745.83</v>
      </c>
      <c r="AF3683" t="s">
        <v>69811</v>
      </c>
      <c r="AG3683" s="284">
        <v>15471.16</v>
      </c>
      <c r="AI3683" s="276" t="s">
        <v>33479</v>
      </c>
      <c r="AJ3683" s="277">
        <v>95938.59</v>
      </c>
      <c r="AL3683" s="246" t="s">
        <v>61914</v>
      </c>
      <c r="AM3683" s="247">
        <v>5000</v>
      </c>
      <c r="AO3683" s="226" t="s">
        <v>52064</v>
      </c>
      <c r="AP3683" s="227">
        <v>1818.7</v>
      </c>
      <c r="AR3683" s="207" t="s">
        <v>18121</v>
      </c>
      <c r="AS3683" s="208">
        <v>7948.02</v>
      </c>
      <c r="AT3683" s="93"/>
      <c r="AU3683" s="199" t="s">
        <v>33028</v>
      </c>
      <c r="AV3683" s="200">
        <v>618.5</v>
      </c>
      <c r="BD3683" s="263"/>
      <c r="BE3683" s="264"/>
      <c r="BJ3683" s="230" t="s">
        <v>9809</v>
      </c>
      <c r="BK3683" s="231">
        <v>11105944.59</v>
      </c>
      <c r="BM3683" s="211" t="s">
        <v>9418</v>
      </c>
      <c r="BN3683" s="212">
        <v>29705</v>
      </c>
    </row>
    <row r="3684" spans="21:66" x14ac:dyDescent="0.55000000000000004">
      <c r="U3684" s="203" t="s">
        <v>5442</v>
      </c>
      <c r="V3684" s="203"/>
      <c r="W3684" s="204">
        <v>1831.83</v>
      </c>
      <c r="AF3684" t="s">
        <v>71730</v>
      </c>
      <c r="AG3684">
        <v>314.89999999999998</v>
      </c>
      <c r="AI3684" s="276" t="s">
        <v>57412</v>
      </c>
      <c r="AJ3684" s="277">
        <v>19056.419999999998</v>
      </c>
      <c r="AL3684" s="246" t="s">
        <v>61915</v>
      </c>
      <c r="AM3684" s="247">
        <v>1739.7</v>
      </c>
      <c r="AO3684" s="226" t="s">
        <v>48773</v>
      </c>
      <c r="AP3684" s="227">
        <v>3.09</v>
      </c>
      <c r="AR3684" s="207" t="s">
        <v>18122</v>
      </c>
      <c r="AS3684" s="208">
        <v>25819.91</v>
      </c>
      <c r="AT3684" s="93"/>
      <c r="AU3684" s="199" t="s">
        <v>33029</v>
      </c>
      <c r="AV3684" s="200">
        <v>36687.08</v>
      </c>
      <c r="BD3684" s="263"/>
      <c r="BE3684" s="264"/>
      <c r="BJ3684" s="230" t="s">
        <v>9810</v>
      </c>
      <c r="BK3684" s="231">
        <v>55795630.259999998</v>
      </c>
      <c r="BM3684" s="211" t="s">
        <v>9475</v>
      </c>
      <c r="BN3684" s="212">
        <v>24585</v>
      </c>
    </row>
    <row r="3685" spans="21:66" x14ac:dyDescent="0.55000000000000004">
      <c r="U3685" s="203" t="s">
        <v>5443</v>
      </c>
      <c r="V3685" s="203"/>
      <c r="W3685" s="204">
        <v>417320.6</v>
      </c>
      <c r="AF3685" t="s">
        <v>69898</v>
      </c>
      <c r="AG3685" s="284">
        <v>7905.13</v>
      </c>
      <c r="AI3685" s="276" t="s">
        <v>52343</v>
      </c>
      <c r="AJ3685" s="277">
        <v>37082.910000000003</v>
      </c>
      <c r="AL3685" s="246" t="s">
        <v>61916</v>
      </c>
      <c r="AM3685" s="247">
        <v>27621.919999999998</v>
      </c>
      <c r="AO3685" s="226" t="s">
        <v>33308</v>
      </c>
      <c r="AP3685" s="227">
        <v>63711.89</v>
      </c>
      <c r="AR3685" s="207" t="s">
        <v>18123</v>
      </c>
      <c r="AS3685" s="208">
        <v>62242.06</v>
      </c>
      <c r="AT3685" s="93"/>
      <c r="AU3685" s="199" t="s">
        <v>33030</v>
      </c>
      <c r="AV3685" s="200">
        <v>374.63</v>
      </c>
      <c r="BD3685" s="263"/>
      <c r="BE3685" s="264"/>
      <c r="BJ3685" s="230" t="s">
        <v>9811</v>
      </c>
      <c r="BK3685" s="231">
        <v>1257270.44</v>
      </c>
      <c r="BM3685" s="211" t="s">
        <v>9570</v>
      </c>
      <c r="BN3685" s="212">
        <v>8569</v>
      </c>
    </row>
    <row r="3686" spans="21:66" x14ac:dyDescent="0.55000000000000004">
      <c r="U3686" s="203" t="s">
        <v>5444</v>
      </c>
      <c r="V3686" s="203"/>
      <c r="W3686" s="204">
        <v>36926.93</v>
      </c>
      <c r="AF3686" t="s">
        <v>70825</v>
      </c>
      <c r="AG3686" s="284">
        <v>29007.16</v>
      </c>
      <c r="AI3686" s="276" t="s">
        <v>67534</v>
      </c>
      <c r="AJ3686" s="277">
        <v>7000</v>
      </c>
      <c r="AL3686" s="246" t="s">
        <v>61917</v>
      </c>
      <c r="AM3686" s="247">
        <v>2113.08</v>
      </c>
      <c r="AO3686" s="226" t="s">
        <v>33309</v>
      </c>
      <c r="AP3686" s="227">
        <v>183698.45</v>
      </c>
      <c r="AR3686" s="207" t="s">
        <v>18124</v>
      </c>
      <c r="AS3686" s="208">
        <v>8930</v>
      </c>
      <c r="AT3686" s="93"/>
      <c r="AU3686" s="199" t="s">
        <v>33031</v>
      </c>
      <c r="AV3686" s="200">
        <v>432910.32</v>
      </c>
      <c r="BD3686" s="263"/>
      <c r="BE3686" s="264"/>
      <c r="BJ3686" s="230" t="s">
        <v>9812</v>
      </c>
      <c r="BK3686" s="231">
        <v>1424219.51</v>
      </c>
      <c r="BM3686" s="211" t="s">
        <v>10992</v>
      </c>
      <c r="BN3686" s="212">
        <v>4271</v>
      </c>
    </row>
    <row r="3687" spans="21:66" x14ac:dyDescent="0.55000000000000004">
      <c r="U3687" s="203" t="s">
        <v>5445</v>
      </c>
      <c r="V3687" s="203"/>
      <c r="W3687" s="204">
        <v>12860.49</v>
      </c>
      <c r="AF3687" t="s">
        <v>70826</v>
      </c>
      <c r="AG3687" s="284">
        <v>21350</v>
      </c>
      <c r="AI3687" s="276" t="s">
        <v>67535</v>
      </c>
      <c r="AJ3687" s="277">
        <v>4000</v>
      </c>
      <c r="AL3687" s="246" t="s">
        <v>64140</v>
      </c>
      <c r="AM3687" s="247">
        <v>5500</v>
      </c>
      <c r="AO3687" s="226" t="s">
        <v>34807</v>
      </c>
      <c r="AP3687" s="227">
        <v>74299.13</v>
      </c>
      <c r="AR3687" s="207" t="s">
        <v>18125</v>
      </c>
      <c r="AS3687" s="208">
        <v>12130</v>
      </c>
      <c r="AT3687" s="93"/>
      <c r="AU3687" s="199" t="s">
        <v>33032</v>
      </c>
      <c r="AV3687" s="200">
        <v>8855820.3900000006</v>
      </c>
      <c r="BD3687" s="263"/>
      <c r="BE3687" s="264"/>
      <c r="BJ3687" s="230" t="s">
        <v>9813</v>
      </c>
      <c r="BK3687" s="231">
        <v>835740.02</v>
      </c>
      <c r="BM3687" s="211" t="s">
        <v>9690</v>
      </c>
      <c r="BN3687" s="212">
        <v>16078.81</v>
      </c>
    </row>
    <row r="3688" spans="21:66" x14ac:dyDescent="0.55000000000000004">
      <c r="U3688" s="203" t="s">
        <v>5446</v>
      </c>
      <c r="V3688" s="203"/>
      <c r="W3688" s="204">
        <v>295592.65999999997</v>
      </c>
      <c r="AF3688" t="s">
        <v>71731</v>
      </c>
      <c r="AG3688" s="284">
        <v>32300</v>
      </c>
      <c r="AI3688" s="276" t="s">
        <v>44823</v>
      </c>
      <c r="AJ3688" s="277">
        <v>112.5</v>
      </c>
      <c r="AL3688" s="246" t="s">
        <v>64141</v>
      </c>
      <c r="AM3688" s="247">
        <v>420.45</v>
      </c>
      <c r="AO3688" s="226" t="s">
        <v>42299</v>
      </c>
      <c r="AP3688" s="227">
        <v>398.43</v>
      </c>
      <c r="AR3688" s="207" t="s">
        <v>13304</v>
      </c>
      <c r="AS3688" s="208">
        <v>94572.3</v>
      </c>
      <c r="AT3688" s="93"/>
      <c r="AU3688" s="199" t="s">
        <v>33033</v>
      </c>
      <c r="AV3688" s="200">
        <v>135.09</v>
      </c>
      <c r="BD3688" s="263"/>
      <c r="BE3688" s="264"/>
      <c r="BJ3688" s="230" t="s">
        <v>9814</v>
      </c>
      <c r="BK3688" s="231">
        <v>493042.31</v>
      </c>
      <c r="BM3688" s="211" t="s">
        <v>9735</v>
      </c>
      <c r="BN3688" s="212">
        <v>9158.1200000000008</v>
      </c>
    </row>
    <row r="3689" spans="21:66" x14ac:dyDescent="0.55000000000000004">
      <c r="U3689" s="203" t="s">
        <v>5449</v>
      </c>
      <c r="V3689" s="203"/>
      <c r="W3689" s="204">
        <v>355408.51</v>
      </c>
      <c r="AF3689" t="s">
        <v>48314</v>
      </c>
      <c r="AG3689" s="284">
        <v>1704.79</v>
      </c>
      <c r="AI3689" s="276" t="s">
        <v>33480</v>
      </c>
      <c r="AJ3689" s="277">
        <v>12051.85</v>
      </c>
      <c r="AL3689" s="246" t="s">
        <v>64142</v>
      </c>
      <c r="AM3689" s="247">
        <v>9414</v>
      </c>
      <c r="AO3689" s="226" t="s">
        <v>18221</v>
      </c>
      <c r="AP3689" s="227">
        <v>5898.62</v>
      </c>
      <c r="AR3689" s="207" t="s">
        <v>18126</v>
      </c>
      <c r="AS3689" s="208">
        <v>8738.4500000000007</v>
      </c>
      <c r="AT3689" s="93"/>
      <c r="AU3689" s="199" t="s">
        <v>33034</v>
      </c>
      <c r="AV3689" s="200">
        <v>12117148.050000001</v>
      </c>
      <c r="BD3689" s="263"/>
      <c r="BE3689" s="264"/>
      <c r="BJ3689" s="230" t="s">
        <v>9815</v>
      </c>
      <c r="BK3689" s="231">
        <v>637852.21</v>
      </c>
      <c r="BM3689" s="211" t="s">
        <v>10021</v>
      </c>
      <c r="BN3689" s="212">
        <v>200029.39</v>
      </c>
    </row>
    <row r="3690" spans="21:66" x14ac:dyDescent="0.55000000000000004">
      <c r="U3690" s="203" t="s">
        <v>5452</v>
      </c>
      <c r="V3690" s="203"/>
      <c r="W3690" s="204">
        <v>985028.25</v>
      </c>
      <c r="AF3690" t="s">
        <v>53930</v>
      </c>
      <c r="AG3690">
        <v>823.33</v>
      </c>
      <c r="AI3690" s="276" t="s">
        <v>33481</v>
      </c>
      <c r="AJ3690" s="277">
        <v>40078.230000000003</v>
      </c>
      <c r="AL3690" s="246" t="s">
        <v>64143</v>
      </c>
      <c r="AM3690" s="247">
        <v>709.33</v>
      </c>
      <c r="AO3690" s="226" t="s">
        <v>18222</v>
      </c>
      <c r="AP3690" s="227">
        <v>555146.64</v>
      </c>
      <c r="AR3690" s="207" t="s">
        <v>18127</v>
      </c>
      <c r="AS3690" s="208">
        <v>85314.12</v>
      </c>
      <c r="AT3690" s="93"/>
      <c r="AU3690" s="199" t="s">
        <v>14571</v>
      </c>
      <c r="AV3690" s="200">
        <v>15192.1</v>
      </c>
      <c r="BD3690" s="263"/>
      <c r="BE3690" s="264"/>
      <c r="BJ3690" s="230" t="s">
        <v>9816</v>
      </c>
      <c r="BK3690" s="231">
        <v>495142.27</v>
      </c>
      <c r="BM3690" s="211" t="s">
        <v>10452</v>
      </c>
      <c r="BN3690" s="212">
        <v>2045</v>
      </c>
    </row>
    <row r="3691" spans="21:66" x14ac:dyDescent="0.55000000000000004">
      <c r="U3691" s="203" t="s">
        <v>5451</v>
      </c>
      <c r="V3691" s="203"/>
      <c r="W3691" s="204">
        <v>27408.42</v>
      </c>
      <c r="AF3691" t="s">
        <v>45691</v>
      </c>
      <c r="AG3691" s="284">
        <v>1800</v>
      </c>
      <c r="AI3691" s="276" t="s">
        <v>34983</v>
      </c>
      <c r="AJ3691" s="277">
        <v>873.26</v>
      </c>
      <c r="AL3691" s="246" t="s">
        <v>34836</v>
      </c>
      <c r="AM3691" s="247">
        <v>2598.6999999999998</v>
      </c>
      <c r="AO3691" s="226" t="s">
        <v>18223</v>
      </c>
      <c r="AP3691" s="227">
        <v>42919.85</v>
      </c>
      <c r="AR3691" s="207" t="s">
        <v>18128</v>
      </c>
      <c r="AS3691" s="208">
        <v>1861.43</v>
      </c>
      <c r="AT3691" s="93"/>
      <c r="AU3691" s="199" t="s">
        <v>14572</v>
      </c>
      <c r="AV3691" s="200">
        <v>58307.89</v>
      </c>
      <c r="BD3691" s="263"/>
      <c r="BE3691" s="264"/>
      <c r="BJ3691" s="230" t="s">
        <v>9817</v>
      </c>
      <c r="BK3691" s="231">
        <v>561711.01</v>
      </c>
      <c r="BM3691" s="211" t="s">
        <v>7235</v>
      </c>
      <c r="BN3691" s="212">
        <v>1084</v>
      </c>
    </row>
    <row r="3692" spans="21:66" x14ac:dyDescent="0.55000000000000004">
      <c r="U3692" s="203" t="s">
        <v>5453</v>
      </c>
      <c r="V3692" s="203"/>
      <c r="W3692" s="204">
        <v>2239513.5</v>
      </c>
      <c r="AF3692" t="s">
        <v>53932</v>
      </c>
      <c r="AG3692" s="284">
        <v>14607.94</v>
      </c>
      <c r="AI3692" s="276" t="s">
        <v>39121</v>
      </c>
      <c r="AJ3692" s="277">
        <v>16371.34</v>
      </c>
      <c r="AL3692" s="246" t="s">
        <v>34837</v>
      </c>
      <c r="AM3692" s="247">
        <v>193.57</v>
      </c>
      <c r="AO3692" s="226" t="s">
        <v>18224</v>
      </c>
      <c r="AP3692" s="227">
        <v>36967.32</v>
      </c>
      <c r="AR3692" s="207" t="s">
        <v>13305</v>
      </c>
      <c r="AS3692" s="208">
        <v>70120</v>
      </c>
      <c r="AT3692" s="93"/>
      <c r="AU3692" s="199" t="s">
        <v>34394</v>
      </c>
      <c r="AV3692" s="200">
        <v>97.72</v>
      </c>
      <c r="BD3692" s="263"/>
      <c r="BE3692" s="264"/>
      <c r="BJ3692" s="230" t="s">
        <v>9818</v>
      </c>
      <c r="BK3692" s="231">
        <v>548042.87</v>
      </c>
      <c r="BM3692" s="211" t="s">
        <v>7521</v>
      </c>
      <c r="BN3692" s="212">
        <v>5328.9</v>
      </c>
    </row>
    <row r="3693" spans="21:66" x14ac:dyDescent="0.55000000000000004">
      <c r="U3693" s="203" t="s">
        <v>5454</v>
      </c>
      <c r="V3693" s="203"/>
      <c r="W3693" s="204">
        <v>4185354.45</v>
      </c>
      <c r="AF3693" t="s">
        <v>63812</v>
      </c>
      <c r="AG3693" s="284">
        <v>52552.63</v>
      </c>
      <c r="AI3693" s="276" t="s">
        <v>64263</v>
      </c>
      <c r="AJ3693" s="277">
        <v>610.45000000000005</v>
      </c>
      <c r="AL3693" s="246" t="s">
        <v>34838</v>
      </c>
      <c r="AM3693" s="247">
        <v>636.67999999999995</v>
      </c>
      <c r="AO3693" s="226" t="s">
        <v>42300</v>
      </c>
      <c r="AP3693" s="227">
        <v>251.57</v>
      </c>
      <c r="AR3693" s="207" t="s">
        <v>13307</v>
      </c>
      <c r="AS3693" s="208">
        <v>26178.04</v>
      </c>
      <c r="AT3693" s="93"/>
      <c r="AU3693" s="199" t="s">
        <v>14573</v>
      </c>
      <c r="AV3693" s="200">
        <v>20192</v>
      </c>
      <c r="BD3693" s="263"/>
      <c r="BE3693" s="264"/>
      <c r="BJ3693" s="230" t="s">
        <v>9819</v>
      </c>
      <c r="BK3693" s="231">
        <v>415984.03</v>
      </c>
      <c r="BM3693" s="211" t="s">
        <v>7923</v>
      </c>
      <c r="BN3693" s="212">
        <v>1806</v>
      </c>
    </row>
    <row r="3694" spans="21:66" x14ac:dyDescent="0.55000000000000004">
      <c r="U3694" s="203" t="s">
        <v>5457</v>
      </c>
      <c r="V3694" s="203"/>
      <c r="W3694" s="204">
        <v>1166103.83</v>
      </c>
      <c r="AF3694" t="s">
        <v>45692</v>
      </c>
      <c r="AG3694" s="284">
        <v>4764.6400000000003</v>
      </c>
      <c r="AI3694" s="276" t="s">
        <v>61389</v>
      </c>
      <c r="AJ3694" s="277">
        <v>163.36000000000001</v>
      </c>
      <c r="AL3694" s="246" t="s">
        <v>34839</v>
      </c>
      <c r="AM3694" s="247">
        <v>1604.3</v>
      </c>
      <c r="AO3694" s="226" t="s">
        <v>40201</v>
      </c>
      <c r="AP3694" s="227">
        <v>53665.67</v>
      </c>
      <c r="AR3694" s="207" t="s">
        <v>18129</v>
      </c>
      <c r="AS3694" s="208">
        <v>2369000</v>
      </c>
      <c r="AT3694" s="93"/>
      <c r="AU3694" s="199" t="s">
        <v>14574</v>
      </c>
      <c r="AV3694" s="200">
        <v>36351.56</v>
      </c>
      <c r="BD3694" s="263"/>
      <c r="BE3694" s="264"/>
      <c r="BJ3694" s="230" t="s">
        <v>9820</v>
      </c>
      <c r="BK3694" s="231">
        <v>190841.15</v>
      </c>
      <c r="BM3694" s="211" t="s">
        <v>8158</v>
      </c>
      <c r="BN3694" s="212">
        <v>2964</v>
      </c>
    </row>
    <row r="3695" spans="21:66" x14ac:dyDescent="0.55000000000000004">
      <c r="U3695" s="203" t="s">
        <v>5459</v>
      </c>
      <c r="V3695" s="203"/>
      <c r="W3695" s="204">
        <v>635070</v>
      </c>
      <c r="AF3695" t="s">
        <v>50467</v>
      </c>
      <c r="AG3695" s="284">
        <v>13428.03</v>
      </c>
      <c r="AI3695" s="276" t="s">
        <v>59583</v>
      </c>
      <c r="AJ3695" s="277">
        <v>96647.87</v>
      </c>
      <c r="AL3695" s="246" t="s">
        <v>36169</v>
      </c>
      <c r="AM3695" s="247">
        <v>1249.28</v>
      </c>
      <c r="AO3695" s="226" t="s">
        <v>36156</v>
      </c>
      <c r="AP3695" s="227">
        <v>4676</v>
      </c>
      <c r="AR3695" s="207" t="s">
        <v>18130</v>
      </c>
      <c r="AS3695" s="208">
        <v>13792.78</v>
      </c>
      <c r="AT3695" s="93"/>
      <c r="AU3695" s="199" t="s">
        <v>14575</v>
      </c>
      <c r="AV3695" s="200">
        <v>2494.9899999999998</v>
      </c>
      <c r="BD3695" s="263"/>
      <c r="BE3695" s="264"/>
      <c r="BJ3695" s="230" t="s">
        <v>9821</v>
      </c>
      <c r="BK3695" s="231">
        <v>115643</v>
      </c>
      <c r="BM3695" s="211" t="s">
        <v>10505</v>
      </c>
      <c r="BN3695" s="212">
        <v>1416.25</v>
      </c>
    </row>
    <row r="3696" spans="21:66" x14ac:dyDescent="0.55000000000000004">
      <c r="U3696" s="203" t="s">
        <v>5460</v>
      </c>
      <c r="V3696" s="203"/>
      <c r="W3696" s="204">
        <v>29401.87</v>
      </c>
      <c r="AF3696" t="s">
        <v>53933</v>
      </c>
      <c r="AG3696" s="284">
        <v>7757.21</v>
      </c>
      <c r="AI3696" s="276" t="s">
        <v>69723</v>
      </c>
      <c r="AJ3696" s="277">
        <v>22434.86</v>
      </c>
      <c r="AL3696" s="246" t="s">
        <v>57341</v>
      </c>
      <c r="AM3696" s="247">
        <v>1606.95</v>
      </c>
      <c r="AO3696" s="226" t="s">
        <v>46800</v>
      </c>
      <c r="AP3696" s="227">
        <v>115.32</v>
      </c>
      <c r="AR3696" s="207" t="s">
        <v>18131</v>
      </c>
      <c r="AS3696" s="208">
        <v>737</v>
      </c>
      <c r="AT3696" s="93"/>
      <c r="AU3696" s="199" t="s">
        <v>14576</v>
      </c>
      <c r="AV3696" s="200">
        <v>19431.21</v>
      </c>
      <c r="BD3696" s="263"/>
      <c r="BE3696" s="264"/>
      <c r="BJ3696" s="230" t="s">
        <v>9822</v>
      </c>
      <c r="BK3696" s="231">
        <v>298464.11</v>
      </c>
      <c r="BM3696" s="211" t="s">
        <v>9114</v>
      </c>
      <c r="BN3696" s="212">
        <v>5114</v>
      </c>
    </row>
    <row r="3697" spans="21:66" x14ac:dyDescent="0.55000000000000004">
      <c r="U3697" s="203" t="s">
        <v>5461</v>
      </c>
      <c r="V3697" s="203"/>
      <c r="W3697" s="204">
        <v>7673.12</v>
      </c>
      <c r="AF3697" t="s">
        <v>50468</v>
      </c>
      <c r="AG3697" s="284">
        <v>40351.49</v>
      </c>
      <c r="AI3697" s="276" t="s">
        <v>60388</v>
      </c>
      <c r="AJ3697" s="277">
        <v>52866.91</v>
      </c>
      <c r="AL3697" s="246" t="s">
        <v>33338</v>
      </c>
      <c r="AM3697" s="247">
        <v>10203.129999999999</v>
      </c>
      <c r="AO3697" s="226" t="s">
        <v>46801</v>
      </c>
      <c r="AP3697" s="227">
        <v>25009.21</v>
      </c>
      <c r="AR3697" s="207" t="s">
        <v>18132</v>
      </c>
      <c r="AS3697" s="208">
        <v>45137.5</v>
      </c>
      <c r="AT3697" s="93"/>
      <c r="AU3697" s="199" t="s">
        <v>14577</v>
      </c>
      <c r="AV3697" s="200">
        <v>2596.81</v>
      </c>
      <c r="BD3697" s="263"/>
      <c r="BE3697" s="264"/>
      <c r="BJ3697" s="230" t="s">
        <v>9823</v>
      </c>
      <c r="BK3697" s="231">
        <v>545336.72</v>
      </c>
      <c r="BM3697" s="211" t="s">
        <v>10720</v>
      </c>
      <c r="BN3697" s="212">
        <v>3999</v>
      </c>
    </row>
    <row r="3698" spans="21:66" x14ac:dyDescent="0.55000000000000004">
      <c r="U3698" s="203" t="s">
        <v>5463</v>
      </c>
      <c r="V3698" s="203"/>
      <c r="W3698" s="204">
        <v>2069840.71</v>
      </c>
      <c r="AF3698" t="s">
        <v>63417</v>
      </c>
      <c r="AG3698">
        <v>91.04</v>
      </c>
      <c r="AI3698" s="276" t="s">
        <v>67536</v>
      </c>
      <c r="AJ3698" s="277">
        <v>35416.959999999999</v>
      </c>
      <c r="AL3698" s="246" t="s">
        <v>64144</v>
      </c>
      <c r="AM3698" s="247">
        <v>9300</v>
      </c>
      <c r="AO3698" s="226" t="s">
        <v>38997</v>
      </c>
      <c r="AP3698" s="227">
        <v>25440.28</v>
      </c>
      <c r="AR3698" s="207" t="s">
        <v>18133</v>
      </c>
      <c r="AS3698" s="208">
        <v>10318.69</v>
      </c>
      <c r="AT3698" s="93"/>
      <c r="AU3698" s="199" t="s">
        <v>14578</v>
      </c>
      <c r="AV3698" s="200">
        <v>2337.5</v>
      </c>
      <c r="BD3698" s="263"/>
      <c r="BE3698" s="264"/>
      <c r="BJ3698" s="230" t="s">
        <v>9824</v>
      </c>
      <c r="BK3698" s="231">
        <v>259923.97</v>
      </c>
      <c r="BM3698" s="211" t="s">
        <v>10022</v>
      </c>
      <c r="BN3698" s="212">
        <v>23757.15</v>
      </c>
    </row>
    <row r="3699" spans="21:66" x14ac:dyDescent="0.55000000000000004">
      <c r="U3699" s="203" t="s">
        <v>5464</v>
      </c>
      <c r="V3699" s="203"/>
      <c r="W3699" s="204">
        <v>240649.23</v>
      </c>
      <c r="AF3699" t="s">
        <v>53935</v>
      </c>
      <c r="AG3699" s="284">
        <v>48590.94</v>
      </c>
      <c r="AI3699" s="276" t="s">
        <v>52346</v>
      </c>
      <c r="AJ3699" s="277">
        <v>35952</v>
      </c>
      <c r="AL3699" s="246" t="s">
        <v>33339</v>
      </c>
      <c r="AM3699" s="247">
        <v>1492.07</v>
      </c>
      <c r="AO3699" s="226" t="s">
        <v>40202</v>
      </c>
      <c r="AP3699" s="227">
        <v>24098.79</v>
      </c>
      <c r="AR3699" s="207" t="s">
        <v>13308</v>
      </c>
      <c r="AS3699" s="208">
        <v>348730.95</v>
      </c>
      <c r="AT3699" s="93"/>
      <c r="AU3699" s="199" t="s">
        <v>14579</v>
      </c>
      <c r="AV3699" s="200">
        <v>21757.16</v>
      </c>
      <c r="BD3699" s="263"/>
      <c r="BE3699" s="264"/>
      <c r="BJ3699" s="230" t="s">
        <v>9825</v>
      </c>
      <c r="BK3699" s="231">
        <v>9940143.0800000001</v>
      </c>
      <c r="BM3699" s="211" t="s">
        <v>6841</v>
      </c>
      <c r="BN3699" s="212">
        <v>46577</v>
      </c>
    </row>
    <row r="3700" spans="21:66" x14ac:dyDescent="0.55000000000000004">
      <c r="U3700" s="203" t="s">
        <v>5465</v>
      </c>
      <c r="V3700" s="203"/>
      <c r="W3700" s="204">
        <v>2624203.56</v>
      </c>
      <c r="AF3700" t="s">
        <v>47314</v>
      </c>
      <c r="AG3700" s="284">
        <v>2517.4299999999998</v>
      </c>
      <c r="AI3700" s="276" t="s">
        <v>44827</v>
      </c>
      <c r="AJ3700" s="277">
        <v>1754.88</v>
      </c>
      <c r="AL3700" s="246" t="s">
        <v>55950</v>
      </c>
      <c r="AM3700" s="247">
        <v>4778.2700000000004</v>
      </c>
      <c r="AO3700" s="226" t="s">
        <v>42301</v>
      </c>
      <c r="AP3700" s="227">
        <v>360</v>
      </c>
      <c r="AR3700" s="207" t="s">
        <v>13309</v>
      </c>
      <c r="AS3700" s="208">
        <v>154619.26999999999</v>
      </c>
      <c r="AT3700" s="93"/>
      <c r="AU3700" s="199" t="s">
        <v>14580</v>
      </c>
      <c r="AV3700" s="200">
        <v>69004.289999999994</v>
      </c>
      <c r="BD3700" s="263"/>
      <c r="BE3700" s="264"/>
      <c r="BJ3700" s="230" t="s">
        <v>9826</v>
      </c>
      <c r="BK3700" s="231">
        <v>1821366.43</v>
      </c>
      <c r="BM3700" s="211" t="s">
        <v>7007</v>
      </c>
      <c r="BN3700" s="212">
        <v>3592</v>
      </c>
    </row>
    <row r="3701" spans="21:66" x14ac:dyDescent="0.55000000000000004">
      <c r="U3701" s="203" t="s">
        <v>5466</v>
      </c>
      <c r="V3701" s="203"/>
      <c r="W3701" s="204">
        <v>1093189.1599999999</v>
      </c>
      <c r="AF3701" t="s">
        <v>49198</v>
      </c>
      <c r="AG3701" s="284">
        <v>113662.24</v>
      </c>
      <c r="AI3701" s="276" t="s">
        <v>67537</v>
      </c>
      <c r="AJ3701" s="277">
        <v>5885.18</v>
      </c>
      <c r="AL3701" s="246" t="s">
        <v>36170</v>
      </c>
      <c r="AM3701" s="247">
        <v>54000</v>
      </c>
      <c r="AO3701" s="226" t="s">
        <v>40203</v>
      </c>
      <c r="AP3701" s="227">
        <v>67245.539999999994</v>
      </c>
      <c r="AR3701" s="207" t="s">
        <v>13310</v>
      </c>
      <c r="AS3701" s="208">
        <v>25886.38</v>
      </c>
      <c r="AT3701" s="93"/>
      <c r="AU3701" s="199" t="s">
        <v>14581</v>
      </c>
      <c r="AV3701" s="200">
        <v>9500</v>
      </c>
      <c r="BD3701" s="263"/>
      <c r="BE3701" s="264"/>
      <c r="BJ3701" s="230" t="s">
        <v>9827</v>
      </c>
      <c r="BK3701" s="231">
        <v>99851243.579999998</v>
      </c>
      <c r="BM3701" s="211" t="s">
        <v>7236</v>
      </c>
      <c r="BN3701" s="212">
        <v>1082</v>
      </c>
    </row>
    <row r="3702" spans="21:66" x14ac:dyDescent="0.55000000000000004">
      <c r="U3702" s="203" t="s">
        <v>5467</v>
      </c>
      <c r="V3702" s="203"/>
      <c r="W3702" s="204">
        <v>1189381.33</v>
      </c>
      <c r="AF3702" t="s">
        <v>49199</v>
      </c>
      <c r="AG3702" s="284">
        <v>170745.11</v>
      </c>
      <c r="AI3702" s="276" t="s">
        <v>67538</v>
      </c>
      <c r="AJ3702" s="277">
        <v>8683.7900000000009</v>
      </c>
      <c r="AL3702" s="246" t="s">
        <v>52080</v>
      </c>
      <c r="AM3702" s="247">
        <v>5308.92</v>
      </c>
      <c r="AO3702" s="226" t="s">
        <v>42302</v>
      </c>
      <c r="AP3702" s="227">
        <v>62115.47</v>
      </c>
      <c r="AR3702" s="207" t="s">
        <v>18134</v>
      </c>
      <c r="AS3702" s="208">
        <v>644.29999999999995</v>
      </c>
      <c r="AT3702" s="93"/>
      <c r="AU3702" s="199" t="s">
        <v>14582</v>
      </c>
      <c r="AV3702" s="200">
        <v>52875</v>
      </c>
      <c r="BD3702" s="263"/>
      <c r="BE3702" s="264"/>
      <c r="BJ3702" s="230" t="s">
        <v>9828</v>
      </c>
      <c r="BK3702" s="231">
        <v>1423708.31</v>
      </c>
      <c r="BM3702" s="211" t="s">
        <v>7522</v>
      </c>
      <c r="BN3702" s="212">
        <v>10818</v>
      </c>
    </row>
    <row r="3703" spans="21:66" x14ac:dyDescent="0.55000000000000004">
      <c r="U3703" s="203" t="s">
        <v>5468</v>
      </c>
      <c r="V3703" s="203"/>
      <c r="W3703" s="204">
        <v>891188.04</v>
      </c>
      <c r="AF3703" t="s">
        <v>63418</v>
      </c>
      <c r="AG3703" s="284">
        <v>98293.17</v>
      </c>
      <c r="AI3703" s="276" t="s">
        <v>34992</v>
      </c>
      <c r="AJ3703" s="277">
        <v>389228.61</v>
      </c>
      <c r="AL3703" s="246" t="s">
        <v>34840</v>
      </c>
      <c r="AM3703" s="247">
        <v>14590.62</v>
      </c>
      <c r="AO3703" s="226" t="s">
        <v>52065</v>
      </c>
      <c r="AP3703" s="227">
        <v>9022</v>
      </c>
      <c r="AR3703" s="207" t="s">
        <v>13311</v>
      </c>
      <c r="AS3703" s="208">
        <v>624635.93999999994</v>
      </c>
      <c r="AT3703" s="93"/>
      <c r="AU3703" s="199" t="s">
        <v>14583</v>
      </c>
      <c r="AV3703" s="200">
        <v>16375.57</v>
      </c>
      <c r="BD3703" s="263"/>
      <c r="BE3703" s="264"/>
      <c r="BJ3703" s="230" t="s">
        <v>9829</v>
      </c>
      <c r="BK3703" s="231">
        <v>1132974.58</v>
      </c>
      <c r="BM3703" s="211" t="s">
        <v>7924</v>
      </c>
      <c r="BN3703" s="212">
        <v>1803</v>
      </c>
    </row>
    <row r="3704" spans="21:66" x14ac:dyDescent="0.55000000000000004">
      <c r="U3704" s="203" t="s">
        <v>5470</v>
      </c>
      <c r="V3704" s="203"/>
      <c r="W3704" s="204">
        <v>85226.7</v>
      </c>
      <c r="AF3704" t="s">
        <v>55474</v>
      </c>
      <c r="AG3704" s="284">
        <v>47093.49</v>
      </c>
      <c r="AI3704" s="276" t="s">
        <v>34993</v>
      </c>
      <c r="AJ3704" s="277">
        <v>196700.45</v>
      </c>
      <c r="AL3704" s="246" t="s">
        <v>33340</v>
      </c>
      <c r="AM3704" s="247">
        <v>4950</v>
      </c>
      <c r="AO3704" s="226" t="s">
        <v>42303</v>
      </c>
      <c r="AP3704" s="227">
        <v>7187375</v>
      </c>
      <c r="AR3704" s="207" t="s">
        <v>18135</v>
      </c>
      <c r="AS3704" s="208">
        <v>1495.67</v>
      </c>
      <c r="AT3704" s="93"/>
      <c r="AU3704" s="199" t="s">
        <v>14584</v>
      </c>
      <c r="AV3704" s="200">
        <v>26962.5</v>
      </c>
      <c r="BD3704" s="263"/>
      <c r="BE3704" s="264"/>
      <c r="BJ3704" s="230" t="s">
        <v>9830</v>
      </c>
      <c r="BK3704" s="231">
        <v>877569.19</v>
      </c>
      <c r="BM3704" s="211" t="s">
        <v>7982</v>
      </c>
      <c r="BN3704" s="212">
        <v>3805</v>
      </c>
    </row>
    <row r="3705" spans="21:66" x14ac:dyDescent="0.55000000000000004">
      <c r="U3705" s="203" t="s">
        <v>5471</v>
      </c>
      <c r="V3705" s="203"/>
      <c r="W3705" s="204">
        <v>36441.19</v>
      </c>
      <c r="AF3705" t="s">
        <v>48315</v>
      </c>
      <c r="AG3705" s="284">
        <v>477284.6</v>
      </c>
      <c r="AI3705" s="276" t="s">
        <v>34994</v>
      </c>
      <c r="AJ3705" s="277">
        <v>224246</v>
      </c>
      <c r="AL3705" s="246" t="s">
        <v>33341</v>
      </c>
      <c r="AM3705" s="247">
        <v>52186.68</v>
      </c>
      <c r="AO3705" s="226" t="s">
        <v>42304</v>
      </c>
      <c r="AP3705" s="227">
        <v>92.93</v>
      </c>
      <c r="AR3705" s="207" t="s">
        <v>18136</v>
      </c>
      <c r="AS3705" s="208">
        <v>186.36</v>
      </c>
      <c r="AT3705" s="93"/>
      <c r="AU3705" s="199" t="s">
        <v>14585</v>
      </c>
      <c r="AV3705" s="200">
        <v>22003.75</v>
      </c>
      <c r="BD3705" s="263"/>
      <c r="BE3705" s="264"/>
      <c r="BJ3705" s="230" t="s">
        <v>9831</v>
      </c>
      <c r="BK3705" s="231">
        <v>322517.98</v>
      </c>
      <c r="BM3705" s="211" t="s">
        <v>8159</v>
      </c>
      <c r="BN3705" s="212">
        <v>5021</v>
      </c>
    </row>
    <row r="3706" spans="21:66" x14ac:dyDescent="0.55000000000000004">
      <c r="U3706" s="203" t="s">
        <v>5475</v>
      </c>
      <c r="V3706" s="203"/>
      <c r="W3706" s="204">
        <v>104803.42</v>
      </c>
      <c r="AF3706" t="s">
        <v>66734</v>
      </c>
      <c r="AG3706" s="284">
        <v>43761.81</v>
      </c>
      <c r="AI3706" s="276" t="s">
        <v>63668</v>
      </c>
      <c r="AJ3706" s="277">
        <v>1753.92</v>
      </c>
      <c r="AL3706" s="246" t="s">
        <v>62591</v>
      </c>
      <c r="AM3706" s="247">
        <v>-15706.92</v>
      </c>
      <c r="AO3706" s="226" t="s">
        <v>36157</v>
      </c>
      <c r="AP3706" s="227">
        <v>558414.61</v>
      </c>
      <c r="AR3706" s="207" t="s">
        <v>18137</v>
      </c>
      <c r="AS3706" s="208">
        <v>52286.49</v>
      </c>
      <c r="AT3706" s="93"/>
      <c r="AU3706" s="199" t="s">
        <v>14586</v>
      </c>
      <c r="AV3706" s="200">
        <v>55528.27</v>
      </c>
      <c r="BD3706" s="263"/>
      <c r="BE3706" s="264"/>
      <c r="BJ3706" s="230" t="s">
        <v>9832</v>
      </c>
      <c r="BK3706" s="231">
        <v>423395.9</v>
      </c>
      <c r="BM3706" s="211" t="s">
        <v>8236</v>
      </c>
      <c r="BN3706" s="212">
        <v>7548</v>
      </c>
    </row>
    <row r="3707" spans="21:66" x14ac:dyDescent="0.55000000000000004">
      <c r="U3707" s="203" t="s">
        <v>5476</v>
      </c>
      <c r="V3707" s="203"/>
      <c r="W3707" s="204">
        <v>2313030.2799999998</v>
      </c>
      <c r="AF3707" t="s">
        <v>71732</v>
      </c>
      <c r="AG3707" s="284">
        <v>1540</v>
      </c>
      <c r="AI3707" s="276" t="s">
        <v>56069</v>
      </c>
      <c r="AJ3707" s="277">
        <v>11347.3</v>
      </c>
      <c r="AL3707" s="246" t="s">
        <v>52082</v>
      </c>
      <c r="AM3707" s="247">
        <v>556.4</v>
      </c>
      <c r="AO3707" s="226" t="s">
        <v>38998</v>
      </c>
      <c r="AP3707" s="227">
        <v>1374736.75</v>
      </c>
      <c r="AR3707" s="207" t="s">
        <v>18138</v>
      </c>
      <c r="AS3707" s="208">
        <v>978816.14</v>
      </c>
      <c r="AT3707" s="93"/>
      <c r="AU3707" s="199" t="s">
        <v>14587</v>
      </c>
      <c r="AV3707" s="200">
        <v>9582.48</v>
      </c>
      <c r="BD3707" s="263"/>
      <c r="BE3707" s="264"/>
      <c r="BJ3707" s="230" t="s">
        <v>9833</v>
      </c>
      <c r="BK3707" s="231">
        <v>665716.24</v>
      </c>
      <c r="BM3707" s="211" t="s">
        <v>8819</v>
      </c>
      <c r="BN3707" s="212">
        <v>2000</v>
      </c>
    </row>
    <row r="3708" spans="21:66" x14ac:dyDescent="0.55000000000000004">
      <c r="U3708" s="203" t="s">
        <v>5478</v>
      </c>
      <c r="V3708" s="203"/>
      <c r="W3708" s="204">
        <v>30000</v>
      </c>
      <c r="AF3708" t="s">
        <v>63814</v>
      </c>
      <c r="AG3708" s="284">
        <v>60353.64</v>
      </c>
      <c r="AI3708" s="276" t="s">
        <v>55107</v>
      </c>
      <c r="AJ3708" s="277">
        <v>34673.79</v>
      </c>
      <c r="AL3708" s="246" t="s">
        <v>52083</v>
      </c>
      <c r="AM3708" s="247">
        <v>25416.35</v>
      </c>
      <c r="AO3708" s="226" t="s">
        <v>38999</v>
      </c>
      <c r="AP3708" s="227">
        <v>32362.560000000001</v>
      </c>
      <c r="AR3708" s="207" t="s">
        <v>13313</v>
      </c>
      <c r="AS3708" s="208">
        <v>767488.72</v>
      </c>
      <c r="AT3708" s="93"/>
      <c r="AU3708" s="199" t="s">
        <v>14588</v>
      </c>
      <c r="AV3708" s="200">
        <v>562021.26</v>
      </c>
      <c r="BD3708" s="263"/>
      <c r="BE3708" s="264"/>
      <c r="BJ3708" s="230" t="s">
        <v>9834</v>
      </c>
      <c r="BK3708" s="231">
        <v>12678982.9</v>
      </c>
      <c r="BM3708" s="211" t="s">
        <v>9115</v>
      </c>
      <c r="BN3708" s="212">
        <v>5104</v>
      </c>
    </row>
    <row r="3709" spans="21:66" x14ac:dyDescent="0.55000000000000004">
      <c r="U3709" s="203" t="s">
        <v>5479</v>
      </c>
      <c r="V3709" s="203"/>
      <c r="W3709" s="204">
        <v>53229</v>
      </c>
      <c r="AF3709" t="s">
        <v>63815</v>
      </c>
      <c r="AG3709" s="284">
        <v>4652.6000000000004</v>
      </c>
      <c r="AI3709" s="276" t="s">
        <v>63669</v>
      </c>
      <c r="AJ3709" s="277">
        <v>8402.7099999999991</v>
      </c>
      <c r="AL3709" s="246" t="s">
        <v>52084</v>
      </c>
      <c r="AM3709" s="247">
        <v>1986.93</v>
      </c>
      <c r="AO3709" s="226" t="s">
        <v>33310</v>
      </c>
      <c r="AP3709" s="227">
        <v>37506.25</v>
      </c>
      <c r="AR3709" s="207" t="s">
        <v>18139</v>
      </c>
      <c r="AS3709" s="208">
        <v>69383.31</v>
      </c>
      <c r="AT3709" s="93"/>
      <c r="AU3709" s="199" t="s">
        <v>14589</v>
      </c>
      <c r="AV3709" s="200">
        <v>3182.25</v>
      </c>
      <c r="BD3709" s="263"/>
      <c r="BE3709" s="264"/>
      <c r="BJ3709" s="230" t="s">
        <v>9835</v>
      </c>
      <c r="BK3709" s="231">
        <v>309936.69</v>
      </c>
      <c r="BM3709" s="211" t="s">
        <v>9194</v>
      </c>
      <c r="BN3709" s="212">
        <v>1327</v>
      </c>
    </row>
    <row r="3710" spans="21:66" x14ac:dyDescent="0.55000000000000004">
      <c r="U3710" s="203" t="s">
        <v>5480</v>
      </c>
      <c r="V3710" s="203"/>
      <c r="W3710" s="204">
        <v>13813.64</v>
      </c>
      <c r="AF3710" t="s">
        <v>63816</v>
      </c>
      <c r="AG3710" s="284">
        <v>12532.96</v>
      </c>
      <c r="AI3710" s="276" t="s">
        <v>64265</v>
      </c>
      <c r="AJ3710" s="277">
        <v>733.95</v>
      </c>
      <c r="AL3710" s="246" t="s">
        <v>52085</v>
      </c>
      <c r="AM3710" s="247">
        <v>6363.34</v>
      </c>
      <c r="AO3710" s="226" t="s">
        <v>34808</v>
      </c>
      <c r="AP3710" s="227">
        <v>3295002.94</v>
      </c>
      <c r="AR3710" s="207" t="s">
        <v>18140</v>
      </c>
      <c r="AS3710" s="208">
        <v>3540.57</v>
      </c>
      <c r="AT3710" s="93"/>
      <c r="AU3710" s="199" t="s">
        <v>14590</v>
      </c>
      <c r="AV3710" s="200">
        <v>25508.1</v>
      </c>
      <c r="BD3710" s="263"/>
      <c r="BE3710" s="264"/>
      <c r="BJ3710" s="230" t="s">
        <v>9836</v>
      </c>
      <c r="BK3710" s="231">
        <v>210971.31</v>
      </c>
      <c r="BM3710" s="211" t="s">
        <v>10531</v>
      </c>
      <c r="BN3710" s="212">
        <v>60000</v>
      </c>
    </row>
    <row r="3711" spans="21:66" x14ac:dyDescent="0.55000000000000004">
      <c r="U3711" s="203" t="s">
        <v>5482</v>
      </c>
      <c r="V3711" s="203"/>
      <c r="W3711" s="204">
        <v>134563.01</v>
      </c>
      <c r="AF3711" t="s">
        <v>71733</v>
      </c>
      <c r="AG3711" s="284">
        <v>9423.4500000000007</v>
      </c>
      <c r="AI3711" s="276" t="s">
        <v>67539</v>
      </c>
      <c r="AJ3711" s="277">
        <v>1525.02</v>
      </c>
      <c r="AL3711" s="246" t="s">
        <v>64145</v>
      </c>
      <c r="AM3711" s="247">
        <v>1881.77</v>
      </c>
      <c r="AO3711" s="226" t="s">
        <v>34809</v>
      </c>
      <c r="AP3711" s="227">
        <v>1368513.52</v>
      </c>
      <c r="AR3711" s="207" t="s">
        <v>18141</v>
      </c>
      <c r="AS3711" s="208">
        <v>31161.08</v>
      </c>
      <c r="AT3711" s="93"/>
      <c r="AU3711" s="199" t="s">
        <v>14591</v>
      </c>
      <c r="AV3711" s="200">
        <v>27938.71</v>
      </c>
      <c r="BD3711" s="263"/>
      <c r="BE3711" s="264"/>
      <c r="BJ3711" s="230" t="s">
        <v>9837</v>
      </c>
      <c r="BK3711" s="231">
        <v>35116606.789999999</v>
      </c>
      <c r="BM3711" s="211" t="s">
        <v>11183</v>
      </c>
      <c r="BN3711" s="212">
        <v>14417</v>
      </c>
    </row>
    <row r="3712" spans="21:66" x14ac:dyDescent="0.55000000000000004">
      <c r="U3712" s="203" t="s">
        <v>5483</v>
      </c>
      <c r="V3712" s="203"/>
      <c r="W3712" s="204">
        <v>62298.43</v>
      </c>
      <c r="AF3712" t="s">
        <v>68880</v>
      </c>
      <c r="AG3712" s="284">
        <v>2115.21</v>
      </c>
      <c r="AI3712" s="276" t="s">
        <v>44831</v>
      </c>
      <c r="AJ3712" s="277">
        <v>2587546.2200000002</v>
      </c>
      <c r="AL3712" s="246" t="s">
        <v>52088</v>
      </c>
      <c r="AM3712" s="247">
        <v>236.56</v>
      </c>
      <c r="AO3712" s="226" t="s">
        <v>49776</v>
      </c>
      <c r="AP3712" s="227">
        <v>7600</v>
      </c>
      <c r="AR3712" s="207" t="s">
        <v>18142</v>
      </c>
      <c r="AS3712" s="208">
        <v>2967.49</v>
      </c>
      <c r="AT3712" s="93"/>
      <c r="AU3712" s="199" t="s">
        <v>14592</v>
      </c>
      <c r="AV3712" s="200">
        <v>17221.689999999999</v>
      </c>
      <c r="BD3712" s="263"/>
      <c r="BE3712" s="264"/>
      <c r="BJ3712" s="230" t="s">
        <v>9838</v>
      </c>
      <c r="BK3712" s="231">
        <v>1142341.21</v>
      </c>
      <c r="BM3712" s="211" t="s">
        <v>11414</v>
      </c>
      <c r="BN3712" s="212">
        <v>7208</v>
      </c>
    </row>
    <row r="3713" spans="21:66" x14ac:dyDescent="0.55000000000000004">
      <c r="U3713" s="203" t="s">
        <v>5486</v>
      </c>
      <c r="V3713" s="203"/>
      <c r="W3713" s="204">
        <v>140146.60999999999</v>
      </c>
      <c r="AF3713" t="s">
        <v>69812</v>
      </c>
      <c r="AG3713">
        <v>372.34</v>
      </c>
      <c r="AI3713" s="276" t="s">
        <v>67540</v>
      </c>
      <c r="AJ3713" s="277">
        <v>107810.65</v>
      </c>
      <c r="AL3713" s="246" t="s">
        <v>62592</v>
      </c>
      <c r="AM3713" s="247">
        <v>-0.12</v>
      </c>
      <c r="AO3713" s="226" t="s">
        <v>34810</v>
      </c>
      <c r="AP3713" s="227">
        <v>342481.74</v>
      </c>
      <c r="AR3713" s="207" t="s">
        <v>18143</v>
      </c>
      <c r="AS3713" s="208">
        <v>83807.62</v>
      </c>
      <c r="AT3713" s="93"/>
      <c r="AU3713" s="199" t="s">
        <v>14593</v>
      </c>
      <c r="AV3713" s="200">
        <v>6078.1</v>
      </c>
      <c r="BD3713" s="263"/>
      <c r="BE3713" s="264"/>
      <c r="BJ3713" s="230" t="s">
        <v>9839</v>
      </c>
      <c r="BK3713" s="231">
        <v>916411.11</v>
      </c>
      <c r="BM3713" s="211" t="s">
        <v>10023</v>
      </c>
      <c r="BN3713" s="212">
        <v>170302</v>
      </c>
    </row>
    <row r="3714" spans="21:66" x14ac:dyDescent="0.55000000000000004">
      <c r="U3714" s="203" t="s">
        <v>5497</v>
      </c>
      <c r="V3714" s="203"/>
      <c r="W3714" s="204">
        <v>526175.59</v>
      </c>
      <c r="AF3714" t="s">
        <v>68881</v>
      </c>
      <c r="AG3714">
        <v>8.9</v>
      </c>
      <c r="AI3714" s="276" t="s">
        <v>67541</v>
      </c>
      <c r="AJ3714" s="277">
        <v>2725.42</v>
      </c>
      <c r="AL3714" s="246" t="s">
        <v>52089</v>
      </c>
      <c r="AM3714" s="247">
        <v>1.6</v>
      </c>
      <c r="AO3714" s="226" t="s">
        <v>34811</v>
      </c>
      <c r="AP3714" s="227">
        <v>1895969.7</v>
      </c>
      <c r="AR3714" s="207" t="s">
        <v>18144</v>
      </c>
      <c r="AS3714" s="208">
        <v>108194.13</v>
      </c>
      <c r="AT3714" s="93"/>
      <c r="AU3714" s="199" t="s">
        <v>14594</v>
      </c>
      <c r="AV3714" s="200">
        <v>4433.96</v>
      </c>
      <c r="BD3714" s="263"/>
      <c r="BE3714" s="264"/>
      <c r="BJ3714" s="230" t="s">
        <v>9840</v>
      </c>
      <c r="BK3714" s="231">
        <v>436578.63</v>
      </c>
      <c r="BM3714" s="211" t="s">
        <v>6842</v>
      </c>
      <c r="BN3714" s="212">
        <v>5469</v>
      </c>
    </row>
    <row r="3715" spans="21:66" x14ac:dyDescent="0.55000000000000004">
      <c r="U3715" s="203" t="s">
        <v>5499</v>
      </c>
      <c r="V3715" s="203"/>
      <c r="W3715" s="204">
        <v>29985.79</v>
      </c>
      <c r="AF3715" t="s">
        <v>59246</v>
      </c>
      <c r="AG3715" s="284">
        <v>36808.49</v>
      </c>
      <c r="AI3715" s="276" t="s">
        <v>33485</v>
      </c>
      <c r="AJ3715" s="277">
        <v>159110.76999999999</v>
      </c>
      <c r="AL3715" s="246" t="s">
        <v>55008</v>
      </c>
      <c r="AM3715" s="247">
        <v>4006.18</v>
      </c>
      <c r="AO3715" s="226" t="s">
        <v>44650</v>
      </c>
      <c r="AP3715" s="227">
        <v>50020.800000000003</v>
      </c>
      <c r="AR3715" s="207" t="s">
        <v>13315</v>
      </c>
      <c r="AS3715" s="208">
        <v>141568.93</v>
      </c>
      <c r="AT3715" s="93"/>
      <c r="AU3715" s="199" t="s">
        <v>14595</v>
      </c>
      <c r="AV3715" s="200">
        <v>-14620</v>
      </c>
      <c r="BD3715" s="263"/>
      <c r="BE3715" s="264"/>
      <c r="BJ3715" s="230" t="s">
        <v>9841</v>
      </c>
      <c r="BK3715" s="231">
        <v>221665.61</v>
      </c>
      <c r="BM3715" s="211" t="s">
        <v>7523</v>
      </c>
      <c r="BN3715" s="212">
        <v>118854</v>
      </c>
    </row>
    <row r="3716" spans="21:66" x14ac:dyDescent="0.55000000000000004">
      <c r="U3716" s="203" t="s">
        <v>5512</v>
      </c>
      <c r="V3716" s="203"/>
      <c r="W3716" s="204">
        <v>3358.68</v>
      </c>
      <c r="AF3716" t="s">
        <v>71734</v>
      </c>
      <c r="AG3716" s="284">
        <v>9939.09</v>
      </c>
      <c r="AI3716" s="276" t="s">
        <v>55108</v>
      </c>
      <c r="AJ3716" s="277">
        <v>184018</v>
      </c>
      <c r="AL3716" s="246" t="s">
        <v>52090</v>
      </c>
      <c r="AM3716" s="247">
        <v>306.58</v>
      </c>
      <c r="AO3716" s="226" t="s">
        <v>34812</v>
      </c>
      <c r="AP3716" s="227">
        <v>171976.38</v>
      </c>
      <c r="AR3716" s="207" t="s">
        <v>18145</v>
      </c>
      <c r="AS3716" s="208">
        <v>34324.1</v>
      </c>
      <c r="AT3716" s="93"/>
      <c r="AU3716" s="199" t="s">
        <v>14596</v>
      </c>
      <c r="AV3716" s="200">
        <v>2060.7199999999998</v>
      </c>
      <c r="BD3716" s="263"/>
      <c r="BE3716" s="264"/>
      <c r="BJ3716" s="230" t="s">
        <v>9842</v>
      </c>
      <c r="BK3716" s="231">
        <v>2257000.5099999998</v>
      </c>
      <c r="BM3716" s="211" t="s">
        <v>7925</v>
      </c>
      <c r="BN3716" s="212">
        <v>2196</v>
      </c>
    </row>
    <row r="3717" spans="21:66" x14ac:dyDescent="0.55000000000000004">
      <c r="U3717" s="203" t="s">
        <v>5501</v>
      </c>
      <c r="V3717" s="203"/>
      <c r="W3717" s="204">
        <v>1590247.25</v>
      </c>
      <c r="AF3717" t="s">
        <v>62270</v>
      </c>
      <c r="AG3717" s="284">
        <v>7942</v>
      </c>
      <c r="AI3717" s="276" t="s">
        <v>56070</v>
      </c>
      <c r="AJ3717" s="277">
        <v>130471.87</v>
      </c>
      <c r="AL3717" s="246" t="s">
        <v>52091</v>
      </c>
      <c r="AM3717" s="247">
        <v>981.91</v>
      </c>
      <c r="AO3717" s="226" t="s">
        <v>44651</v>
      </c>
      <c r="AP3717" s="227">
        <v>7085.55</v>
      </c>
      <c r="AR3717" s="207" t="s">
        <v>18146</v>
      </c>
      <c r="AS3717" s="208">
        <v>2215.5</v>
      </c>
      <c r="AT3717" s="93"/>
      <c r="AU3717" s="199" t="s">
        <v>14597</v>
      </c>
      <c r="AV3717" s="200">
        <v>73799.17</v>
      </c>
      <c r="BD3717" s="263"/>
      <c r="BE3717" s="264"/>
      <c r="BJ3717" s="230" t="s">
        <v>9843</v>
      </c>
      <c r="BK3717" s="231">
        <v>2503966.9300000002</v>
      </c>
      <c r="BM3717" s="211" t="s">
        <v>8440</v>
      </c>
      <c r="BN3717" s="212">
        <v>21793</v>
      </c>
    </row>
    <row r="3718" spans="21:66" x14ac:dyDescent="0.55000000000000004">
      <c r="U3718" s="203" t="s">
        <v>5503</v>
      </c>
      <c r="V3718" s="203"/>
      <c r="W3718" s="204">
        <v>1688680.46</v>
      </c>
      <c r="AF3718" t="s">
        <v>71735</v>
      </c>
      <c r="AG3718">
        <v>475</v>
      </c>
      <c r="AI3718" s="276" t="s">
        <v>56071</v>
      </c>
      <c r="AJ3718" s="277">
        <v>687.17</v>
      </c>
      <c r="AL3718" s="246" t="s">
        <v>64146</v>
      </c>
      <c r="AM3718" s="247">
        <v>1004.54</v>
      </c>
      <c r="AO3718" s="226" t="s">
        <v>46802</v>
      </c>
      <c r="AP3718" s="227">
        <v>81372.42</v>
      </c>
      <c r="AR3718" s="207" t="s">
        <v>18147</v>
      </c>
      <c r="AS3718" s="208">
        <v>10732.74</v>
      </c>
      <c r="AT3718" s="93"/>
      <c r="AU3718" s="199" t="s">
        <v>14598</v>
      </c>
      <c r="AV3718" s="200">
        <v>866016.11</v>
      </c>
      <c r="BD3718" s="263"/>
      <c r="BE3718" s="264"/>
      <c r="BJ3718" s="230" t="s">
        <v>9844</v>
      </c>
      <c r="BK3718" s="231">
        <v>6950382.2199999997</v>
      </c>
      <c r="BM3718" s="211" t="s">
        <v>8820</v>
      </c>
      <c r="BN3718" s="212">
        <v>2000</v>
      </c>
    </row>
    <row r="3719" spans="21:66" x14ac:dyDescent="0.55000000000000004">
      <c r="U3719" s="203" t="s">
        <v>5505</v>
      </c>
      <c r="V3719" s="203"/>
      <c r="W3719" s="204">
        <v>317.10000000000002</v>
      </c>
      <c r="AF3719" t="s">
        <v>70827</v>
      </c>
      <c r="AG3719" s="284">
        <v>1708</v>
      </c>
      <c r="AI3719" s="276" t="s">
        <v>33486</v>
      </c>
      <c r="AJ3719" s="277">
        <v>300389.53999999998</v>
      </c>
      <c r="AL3719" s="246" t="s">
        <v>52092</v>
      </c>
      <c r="AM3719" s="247">
        <v>13152.56</v>
      </c>
      <c r="AO3719" s="226" t="s">
        <v>39000</v>
      </c>
      <c r="AP3719" s="227">
        <v>278595.49</v>
      </c>
      <c r="AR3719" s="207" t="s">
        <v>18148</v>
      </c>
      <c r="AS3719" s="208">
        <v>3616.32</v>
      </c>
      <c r="AT3719" s="93"/>
      <c r="AU3719" s="199" t="s">
        <v>14599</v>
      </c>
      <c r="AV3719" s="200">
        <v>1794.94</v>
      </c>
      <c r="BD3719" s="263"/>
      <c r="BE3719" s="264"/>
      <c r="BJ3719" s="230" t="s">
        <v>9845</v>
      </c>
      <c r="BK3719" s="231">
        <v>731327.39</v>
      </c>
      <c r="BM3719" s="211" t="s">
        <v>9116</v>
      </c>
      <c r="BN3719" s="212">
        <v>8078.21</v>
      </c>
    </row>
    <row r="3720" spans="21:66" x14ac:dyDescent="0.55000000000000004">
      <c r="U3720" s="203" t="s">
        <v>5506</v>
      </c>
      <c r="V3720" s="203"/>
      <c r="W3720" s="204">
        <v>370040.32000000001</v>
      </c>
      <c r="AF3720" t="s">
        <v>40659</v>
      </c>
      <c r="AG3720" s="284">
        <v>236698.17</v>
      </c>
      <c r="AI3720" s="276" t="s">
        <v>33487</v>
      </c>
      <c r="AJ3720" s="277">
        <v>376638.69</v>
      </c>
      <c r="AL3720" s="246" t="s">
        <v>62593</v>
      </c>
      <c r="AM3720" s="247">
        <v>-0.93</v>
      </c>
      <c r="AO3720" s="226" t="s">
        <v>39001</v>
      </c>
      <c r="AP3720" s="227">
        <v>44044.17</v>
      </c>
      <c r="AR3720" s="207" t="s">
        <v>18149</v>
      </c>
      <c r="AS3720" s="208">
        <v>9768.36</v>
      </c>
      <c r="AT3720" s="93"/>
      <c r="AU3720" s="199" t="s">
        <v>14600</v>
      </c>
      <c r="AV3720" s="200">
        <v>126006.2</v>
      </c>
      <c r="BD3720" s="263"/>
      <c r="BE3720" s="264"/>
      <c r="BJ3720" s="230" t="s">
        <v>9846</v>
      </c>
      <c r="BK3720" s="231">
        <v>468377.59</v>
      </c>
      <c r="BM3720" s="211" t="s">
        <v>9419</v>
      </c>
      <c r="BN3720" s="212">
        <v>67680.899999999994</v>
      </c>
    </row>
    <row r="3721" spans="21:66" x14ac:dyDescent="0.55000000000000004">
      <c r="U3721" s="203" t="s">
        <v>5507</v>
      </c>
      <c r="V3721" s="203"/>
      <c r="W3721" s="204">
        <v>1627893.83</v>
      </c>
      <c r="AF3721" t="s">
        <v>34250</v>
      </c>
      <c r="AG3721">
        <v>-429.42</v>
      </c>
      <c r="AI3721" s="276" t="s">
        <v>34995</v>
      </c>
      <c r="AJ3721" s="277">
        <v>116213.74</v>
      </c>
      <c r="AL3721" s="246" t="s">
        <v>55951</v>
      </c>
      <c r="AM3721" s="247">
        <v>68068</v>
      </c>
      <c r="AO3721" s="226" t="s">
        <v>42305</v>
      </c>
      <c r="AP3721" s="227">
        <v>244500</v>
      </c>
      <c r="AR3721" s="207" t="s">
        <v>18150</v>
      </c>
      <c r="AS3721" s="208">
        <v>78003</v>
      </c>
      <c r="AT3721" s="93"/>
      <c r="AU3721" s="199" t="s">
        <v>14601</v>
      </c>
      <c r="AV3721" s="200">
        <v>2495</v>
      </c>
      <c r="BD3721" s="263"/>
      <c r="BE3721" s="264"/>
      <c r="BJ3721" s="230" t="s">
        <v>9847</v>
      </c>
      <c r="BK3721" s="231">
        <v>5645840.3099999996</v>
      </c>
      <c r="BM3721" s="211" t="s">
        <v>10722</v>
      </c>
      <c r="BN3721" s="212">
        <v>4862</v>
      </c>
    </row>
    <row r="3722" spans="21:66" x14ac:dyDescent="0.55000000000000004">
      <c r="U3722" s="203" t="s">
        <v>5509</v>
      </c>
      <c r="V3722" s="203"/>
      <c r="W3722" s="204">
        <v>91601.2</v>
      </c>
      <c r="AF3722" t="s">
        <v>35776</v>
      </c>
      <c r="AG3722" s="284">
        <v>1139854.72</v>
      </c>
      <c r="AI3722" s="276" t="s">
        <v>33488</v>
      </c>
      <c r="AJ3722" s="277">
        <v>2730</v>
      </c>
      <c r="AL3722" s="246" t="s">
        <v>33343</v>
      </c>
      <c r="AM3722" s="247">
        <v>65553.91</v>
      </c>
      <c r="AO3722" s="226" t="s">
        <v>42306</v>
      </c>
      <c r="AP3722" s="227">
        <v>18704.25</v>
      </c>
      <c r="AR3722" s="207" t="s">
        <v>18151</v>
      </c>
      <c r="AS3722" s="208">
        <v>338907.65</v>
      </c>
      <c r="AT3722" s="93"/>
      <c r="AU3722" s="199" t="s">
        <v>14602</v>
      </c>
      <c r="AV3722" s="200">
        <v>17164.98</v>
      </c>
      <c r="BD3722" s="263"/>
      <c r="BE3722" s="264"/>
      <c r="BJ3722" s="230" t="s">
        <v>9848</v>
      </c>
      <c r="BK3722" s="231">
        <v>127222243.23999999</v>
      </c>
      <c r="BM3722" s="211" t="s">
        <v>11415</v>
      </c>
      <c r="BN3722" s="212">
        <v>884.82</v>
      </c>
    </row>
    <row r="3723" spans="21:66" x14ac:dyDescent="0.55000000000000004">
      <c r="U3723" s="203" t="s">
        <v>5510</v>
      </c>
      <c r="V3723" s="203"/>
      <c r="W3723" s="204">
        <v>681696.8</v>
      </c>
      <c r="AF3723" t="s">
        <v>68922</v>
      </c>
      <c r="AG3723" s="284">
        <v>121525.4</v>
      </c>
      <c r="AI3723" s="276" t="s">
        <v>52359</v>
      </c>
      <c r="AJ3723" s="277">
        <v>56781.26</v>
      </c>
      <c r="AL3723" s="246" t="s">
        <v>39020</v>
      </c>
      <c r="AM3723" s="247">
        <v>241268.83</v>
      </c>
      <c r="AO3723" s="226" t="s">
        <v>42307</v>
      </c>
      <c r="AP3723" s="227">
        <v>34262.86</v>
      </c>
      <c r="AR3723" s="207" t="s">
        <v>18152</v>
      </c>
      <c r="AS3723" s="208">
        <v>201028</v>
      </c>
      <c r="AT3723" s="93"/>
      <c r="AU3723" s="199" t="s">
        <v>14603</v>
      </c>
      <c r="AV3723" s="200">
        <v>113768.53</v>
      </c>
      <c r="BD3723" s="263"/>
      <c r="BE3723" s="264"/>
      <c r="BJ3723" s="230" t="s">
        <v>9849</v>
      </c>
      <c r="BK3723" s="231">
        <v>370104.74</v>
      </c>
      <c r="BM3723" s="211" t="s">
        <v>11688</v>
      </c>
      <c r="BN3723" s="212">
        <v>140146.60999999999</v>
      </c>
    </row>
    <row r="3724" spans="21:66" x14ac:dyDescent="0.55000000000000004">
      <c r="U3724" s="203" t="s">
        <v>5511</v>
      </c>
      <c r="V3724" s="203"/>
      <c r="W3724" s="204">
        <v>233236.6</v>
      </c>
      <c r="AF3724" t="s">
        <v>68926</v>
      </c>
      <c r="AG3724" s="284">
        <v>935397.54</v>
      </c>
      <c r="AI3724" s="276" t="s">
        <v>67542</v>
      </c>
      <c r="AJ3724" s="277">
        <v>128.85</v>
      </c>
      <c r="AL3724" s="246" t="s">
        <v>39021</v>
      </c>
      <c r="AM3724" s="247">
        <v>219469.67</v>
      </c>
      <c r="AO3724" s="226" t="s">
        <v>52066</v>
      </c>
      <c r="AP3724" s="227">
        <v>5230.45</v>
      </c>
      <c r="AR3724" s="207" t="s">
        <v>18153</v>
      </c>
      <c r="AS3724" s="208">
        <v>1031894.03</v>
      </c>
      <c r="AT3724" s="93"/>
      <c r="AU3724" s="199" t="s">
        <v>14604</v>
      </c>
      <c r="AV3724" s="200">
        <v>1463483.8</v>
      </c>
      <c r="BD3724" s="263"/>
      <c r="BE3724" s="264"/>
      <c r="BJ3724" s="230" t="s">
        <v>9850</v>
      </c>
      <c r="BK3724" s="231">
        <v>809716.47</v>
      </c>
      <c r="BM3724" s="211" t="s">
        <v>10024</v>
      </c>
      <c r="BN3724" s="212">
        <v>371964.54</v>
      </c>
    </row>
    <row r="3725" spans="21:66" x14ac:dyDescent="0.55000000000000004">
      <c r="U3725" s="203" t="s">
        <v>5860</v>
      </c>
      <c r="V3725" s="203"/>
      <c r="W3725" s="204">
        <v>113722464.73999999</v>
      </c>
      <c r="AF3725" t="s">
        <v>34251</v>
      </c>
      <c r="AG3725" s="284">
        <v>16305</v>
      </c>
      <c r="AI3725" s="276" t="s">
        <v>66585</v>
      </c>
      <c r="AJ3725" s="277">
        <v>147510.59</v>
      </c>
      <c r="AL3725" s="246" t="s">
        <v>63646</v>
      </c>
      <c r="AM3725" s="247">
        <v>6200</v>
      </c>
      <c r="AO3725" s="226" t="s">
        <v>52067</v>
      </c>
      <c r="AP3725" s="227">
        <v>8582.2900000000009</v>
      </c>
      <c r="AR3725" s="207" t="s">
        <v>13316</v>
      </c>
      <c r="AS3725" s="208">
        <v>19277.669999999998</v>
      </c>
      <c r="AT3725" s="93"/>
      <c r="AU3725" s="199" t="s">
        <v>14605</v>
      </c>
      <c r="AV3725" s="200">
        <v>4490</v>
      </c>
      <c r="BD3725" s="263"/>
      <c r="BE3725" s="264"/>
      <c r="BJ3725" s="230" t="s">
        <v>9851</v>
      </c>
      <c r="BK3725" s="231">
        <v>290800.24</v>
      </c>
      <c r="BM3725" s="211" t="s">
        <v>6843</v>
      </c>
      <c r="BN3725" s="212">
        <v>6717.35</v>
      </c>
    </row>
    <row r="3726" spans="21:66" x14ac:dyDescent="0.55000000000000004">
      <c r="U3726" s="203" t="s">
        <v>5513</v>
      </c>
      <c r="V3726" s="203"/>
      <c r="W3726" s="204">
        <v>57853.29</v>
      </c>
      <c r="AF3726" t="s">
        <v>68927</v>
      </c>
      <c r="AG3726">
        <v>967.5</v>
      </c>
      <c r="AI3726" s="276" t="s">
        <v>34996</v>
      </c>
      <c r="AJ3726" s="277">
        <v>304.10000000000002</v>
      </c>
      <c r="AL3726" s="246" t="s">
        <v>33344</v>
      </c>
      <c r="AM3726" s="247">
        <v>43020.23</v>
      </c>
      <c r="AO3726" s="226" t="s">
        <v>52068</v>
      </c>
      <c r="AP3726" s="227">
        <v>1056.69</v>
      </c>
      <c r="AR3726" s="207" t="s">
        <v>18154</v>
      </c>
      <c r="AS3726" s="208">
        <v>3.93</v>
      </c>
      <c r="AT3726" s="93"/>
      <c r="AU3726" s="199" t="s">
        <v>14606</v>
      </c>
      <c r="AV3726" s="200">
        <v>83038.679999999993</v>
      </c>
      <c r="BD3726" s="263"/>
      <c r="BE3726" s="264"/>
      <c r="BJ3726" s="230" t="s">
        <v>9852</v>
      </c>
      <c r="BK3726" s="231">
        <v>1713614.93</v>
      </c>
      <c r="BM3726" s="211" t="s">
        <v>7237</v>
      </c>
      <c r="BN3726" s="212">
        <v>2374</v>
      </c>
    </row>
    <row r="3727" spans="21:66" x14ac:dyDescent="0.55000000000000004">
      <c r="U3727" s="203" t="s">
        <v>5521</v>
      </c>
      <c r="V3727" s="203"/>
      <c r="W3727" s="204">
        <v>554.37</v>
      </c>
      <c r="AF3727" t="s">
        <v>68928</v>
      </c>
      <c r="AG3727">
        <v>210.93</v>
      </c>
      <c r="AI3727" s="276" t="s">
        <v>57415</v>
      </c>
      <c r="AJ3727" s="277">
        <v>2700</v>
      </c>
      <c r="AL3727" s="246" t="s">
        <v>33345</v>
      </c>
      <c r="AM3727" s="247">
        <v>147088.32000000001</v>
      </c>
      <c r="AO3727" s="226" t="s">
        <v>52069</v>
      </c>
      <c r="AP3727" s="227">
        <v>3054.53</v>
      </c>
      <c r="AR3727" s="207" t="s">
        <v>18155</v>
      </c>
      <c r="AS3727" s="208">
        <v>1157613.28</v>
      </c>
      <c r="AT3727" s="93"/>
      <c r="AU3727" s="199" t="s">
        <v>14607</v>
      </c>
      <c r="AV3727" s="200">
        <v>15192.1</v>
      </c>
      <c r="BD3727" s="263"/>
      <c r="BE3727" s="264"/>
      <c r="BJ3727" s="230" t="s">
        <v>9853</v>
      </c>
      <c r="BK3727" s="231">
        <v>523285.27</v>
      </c>
      <c r="BM3727" s="211" t="s">
        <v>7524</v>
      </c>
      <c r="BN3727" s="212">
        <v>8766</v>
      </c>
    </row>
    <row r="3728" spans="21:66" x14ac:dyDescent="0.55000000000000004">
      <c r="U3728" s="203" t="s">
        <v>5525</v>
      </c>
      <c r="V3728" s="203"/>
      <c r="W3728" s="204">
        <v>46410.33</v>
      </c>
      <c r="AF3728" t="s">
        <v>34252</v>
      </c>
      <c r="AG3728" s="284">
        <v>283714.71000000002</v>
      </c>
      <c r="AI3728" s="276" t="s">
        <v>33489</v>
      </c>
      <c r="AJ3728" s="277">
        <v>1047.42</v>
      </c>
      <c r="AL3728" s="246" t="s">
        <v>34841</v>
      </c>
      <c r="AM3728" s="247">
        <v>66981.16</v>
      </c>
      <c r="AO3728" s="226" t="s">
        <v>48774</v>
      </c>
      <c r="AP3728" s="227">
        <v>12896.85</v>
      </c>
      <c r="AR3728" s="207" t="s">
        <v>13318</v>
      </c>
      <c r="AS3728" s="208">
        <v>89905.64</v>
      </c>
      <c r="AT3728" s="93"/>
      <c r="AU3728" s="199" t="s">
        <v>14608</v>
      </c>
      <c r="AV3728" s="200">
        <v>58307.89</v>
      </c>
      <c r="BD3728" s="263"/>
      <c r="BE3728" s="264"/>
      <c r="BJ3728" s="230" t="s">
        <v>9854</v>
      </c>
      <c r="BK3728" s="231">
        <v>1387695.51</v>
      </c>
      <c r="BM3728" s="211" t="s">
        <v>7926</v>
      </c>
      <c r="BN3728" s="212">
        <v>460</v>
      </c>
    </row>
    <row r="3729" spans="21:66" x14ac:dyDescent="0.55000000000000004">
      <c r="U3729" s="203" t="s">
        <v>5529</v>
      </c>
      <c r="V3729" s="203"/>
      <c r="W3729" s="204">
        <v>64853.279999999999</v>
      </c>
      <c r="AF3729" t="s">
        <v>68932</v>
      </c>
      <c r="AG3729" s="284">
        <v>47500</v>
      </c>
      <c r="AI3729" s="276" t="s">
        <v>33490</v>
      </c>
      <c r="AJ3729" s="277">
        <v>343176.65</v>
      </c>
      <c r="AL3729" s="246" t="s">
        <v>52093</v>
      </c>
      <c r="AM3729" s="247">
        <v>52421.279999999999</v>
      </c>
      <c r="AO3729" s="226" t="s">
        <v>49777</v>
      </c>
      <c r="AP3729" s="227">
        <v>158012.25</v>
      </c>
      <c r="AR3729" s="207" t="s">
        <v>13319</v>
      </c>
      <c r="AS3729" s="208">
        <v>3823.34</v>
      </c>
      <c r="AT3729" s="93"/>
      <c r="AU3729" s="199" t="s">
        <v>34395</v>
      </c>
      <c r="AV3729" s="200">
        <v>97.72</v>
      </c>
      <c r="BD3729" s="263"/>
      <c r="BE3729" s="264"/>
      <c r="BJ3729" s="230" t="s">
        <v>9855</v>
      </c>
      <c r="BK3729" s="231">
        <v>360357.51</v>
      </c>
      <c r="BM3729" s="211" t="s">
        <v>9117</v>
      </c>
      <c r="BN3729" s="212">
        <v>9110.74</v>
      </c>
    </row>
    <row r="3730" spans="21:66" x14ac:dyDescent="0.55000000000000004">
      <c r="U3730" s="203" t="s">
        <v>5530</v>
      </c>
      <c r="V3730" s="203"/>
      <c r="W3730" s="204">
        <v>20313.580000000002</v>
      </c>
      <c r="AF3730" t="s">
        <v>59902</v>
      </c>
      <c r="AG3730" s="284">
        <v>3995.12</v>
      </c>
      <c r="AI3730" s="276" t="s">
        <v>61966</v>
      </c>
      <c r="AJ3730" s="277">
        <v>47783.26</v>
      </c>
      <c r="AL3730" s="246" t="s">
        <v>57342</v>
      </c>
      <c r="AM3730" s="247">
        <v>8824.64</v>
      </c>
      <c r="AO3730" s="226" t="s">
        <v>52070</v>
      </c>
      <c r="AP3730" s="227">
        <v>75685</v>
      </c>
      <c r="AR3730" s="207" t="s">
        <v>18156</v>
      </c>
      <c r="AS3730" s="208">
        <v>5056.55</v>
      </c>
      <c r="AT3730" s="93"/>
      <c r="AU3730" s="199" t="s">
        <v>14609</v>
      </c>
      <c r="AV3730" s="200">
        <v>20192</v>
      </c>
      <c r="BD3730" s="263"/>
      <c r="BE3730" s="264"/>
      <c r="BJ3730" s="230" t="s">
        <v>9856</v>
      </c>
      <c r="BK3730" s="231">
        <v>429688.1</v>
      </c>
      <c r="BM3730" s="211" t="s">
        <v>9476</v>
      </c>
      <c r="BN3730" s="212">
        <v>6441</v>
      </c>
    </row>
    <row r="3731" spans="21:66" x14ac:dyDescent="0.55000000000000004">
      <c r="U3731" s="203" t="s">
        <v>5532</v>
      </c>
      <c r="V3731" s="203"/>
      <c r="W3731" s="204">
        <v>26922.639999999999</v>
      </c>
      <c r="AF3731" t="s">
        <v>71736</v>
      </c>
      <c r="AG3731" s="284">
        <v>2334.59</v>
      </c>
      <c r="AI3731" s="276" t="s">
        <v>33491</v>
      </c>
      <c r="AJ3731" s="277">
        <v>100804.05</v>
      </c>
      <c r="AL3731" s="246" t="s">
        <v>36172</v>
      </c>
      <c r="AM3731" s="247">
        <v>96266.83</v>
      </c>
      <c r="AO3731" s="226" t="s">
        <v>48775</v>
      </c>
      <c r="AP3731" s="227">
        <v>4985.68</v>
      </c>
      <c r="AR3731" s="207" t="s">
        <v>18157</v>
      </c>
      <c r="AS3731" s="208">
        <v>398349.41</v>
      </c>
      <c r="AT3731" s="93"/>
      <c r="AU3731" s="199" t="s">
        <v>14610</v>
      </c>
      <c r="AV3731" s="200">
        <v>36351.56</v>
      </c>
      <c r="BD3731" s="263"/>
      <c r="BE3731" s="264"/>
      <c r="BJ3731" s="230" t="s">
        <v>9857</v>
      </c>
      <c r="BK3731" s="231">
        <v>789698.03</v>
      </c>
      <c r="BM3731" s="211" t="s">
        <v>9571</v>
      </c>
      <c r="BN3731" s="212">
        <v>1019</v>
      </c>
    </row>
    <row r="3732" spans="21:66" x14ac:dyDescent="0.55000000000000004">
      <c r="U3732" s="203" t="s">
        <v>5537</v>
      </c>
      <c r="V3732" s="203"/>
      <c r="W3732" s="204">
        <v>8500.0400000000009</v>
      </c>
      <c r="AF3732" t="s">
        <v>71737</v>
      </c>
      <c r="AG3732" s="284">
        <v>151328.19</v>
      </c>
      <c r="AI3732" s="276" t="s">
        <v>33492</v>
      </c>
      <c r="AJ3732" s="277">
        <v>822671.82</v>
      </c>
      <c r="AL3732" s="246" t="s">
        <v>46811</v>
      </c>
      <c r="AM3732" s="247">
        <v>420</v>
      </c>
      <c r="AO3732" s="226" t="s">
        <v>33311</v>
      </c>
      <c r="AP3732" s="227">
        <v>366486.24</v>
      </c>
      <c r="AR3732" s="207" t="s">
        <v>18158</v>
      </c>
      <c r="AS3732" s="208">
        <v>32062.639999999999</v>
      </c>
      <c r="AT3732" s="93"/>
      <c r="AU3732" s="199" t="s">
        <v>14611</v>
      </c>
      <c r="AV3732" s="200">
        <v>2494.9899999999998</v>
      </c>
      <c r="BD3732" s="263"/>
      <c r="BE3732" s="264"/>
      <c r="BJ3732" s="230" t="s">
        <v>9858</v>
      </c>
      <c r="BK3732" s="231">
        <v>1064734.46</v>
      </c>
      <c r="BM3732" s="211" t="s">
        <v>11780</v>
      </c>
      <c r="BN3732" s="212">
        <v>4912</v>
      </c>
    </row>
    <row r="3733" spans="21:66" x14ac:dyDescent="0.55000000000000004">
      <c r="U3733" s="203" t="s">
        <v>5544</v>
      </c>
      <c r="V3733" s="203"/>
      <c r="W3733" s="204">
        <v>5852</v>
      </c>
      <c r="AF3733" t="s">
        <v>68933</v>
      </c>
      <c r="AG3733">
        <v>57.23</v>
      </c>
      <c r="AI3733" s="276" t="s">
        <v>33493</v>
      </c>
      <c r="AJ3733" s="277">
        <v>2928896.87</v>
      </c>
      <c r="AL3733" s="246" t="s">
        <v>62954</v>
      </c>
      <c r="AM3733" s="247">
        <v>368.3</v>
      </c>
      <c r="AO3733" s="226" t="s">
        <v>33312</v>
      </c>
      <c r="AP3733" s="227">
        <v>1510214.34</v>
      </c>
      <c r="AR3733" s="207" t="s">
        <v>18159</v>
      </c>
      <c r="AS3733" s="208">
        <v>34493.089999999997</v>
      </c>
      <c r="AT3733" s="93"/>
      <c r="AU3733" s="199" t="s">
        <v>14612</v>
      </c>
      <c r="AV3733" s="200">
        <v>19431.21</v>
      </c>
      <c r="BD3733" s="263"/>
      <c r="BE3733" s="264"/>
      <c r="BJ3733" s="230" t="s">
        <v>9859</v>
      </c>
      <c r="BK3733" s="231">
        <v>270822.64</v>
      </c>
      <c r="BM3733" s="211" t="s">
        <v>10025</v>
      </c>
      <c r="BN3733" s="212">
        <v>39800.089999999997</v>
      </c>
    </row>
    <row r="3734" spans="21:66" x14ac:dyDescent="0.55000000000000004">
      <c r="U3734" s="203" t="s">
        <v>5549</v>
      </c>
      <c r="V3734" s="203"/>
      <c r="W3734" s="204">
        <v>107822.48</v>
      </c>
      <c r="AF3734" t="s">
        <v>70831</v>
      </c>
      <c r="AG3734" s="284">
        <v>-5980</v>
      </c>
      <c r="AI3734" s="276" t="s">
        <v>70522</v>
      </c>
      <c r="AJ3734" s="277">
        <v>15300</v>
      </c>
      <c r="AL3734" s="246" t="s">
        <v>52094</v>
      </c>
      <c r="AM3734" s="247">
        <v>20.059999999999999</v>
      </c>
      <c r="AO3734" s="226" t="s">
        <v>36158</v>
      </c>
      <c r="AP3734" s="227">
        <v>7145</v>
      </c>
      <c r="AR3734" s="207" t="s">
        <v>18160</v>
      </c>
      <c r="AS3734" s="208">
        <v>161801.72</v>
      </c>
      <c r="AT3734" s="93"/>
      <c r="AU3734" s="199" t="s">
        <v>14613</v>
      </c>
      <c r="AV3734" s="200">
        <v>2596.81</v>
      </c>
      <c r="BD3734" s="263"/>
      <c r="BE3734" s="264"/>
      <c r="BJ3734" s="230" t="s">
        <v>9860</v>
      </c>
      <c r="BK3734" s="231">
        <v>85790.86</v>
      </c>
      <c r="BM3734" s="211" t="s">
        <v>7008</v>
      </c>
      <c r="BN3734" s="212">
        <v>5145</v>
      </c>
    </row>
    <row r="3735" spans="21:66" x14ac:dyDescent="0.55000000000000004">
      <c r="U3735" s="203" t="s">
        <v>5554</v>
      </c>
      <c r="V3735" s="203"/>
      <c r="W3735" s="204">
        <v>1871.81</v>
      </c>
      <c r="AF3735" t="s">
        <v>68935</v>
      </c>
      <c r="AG3735" s="284">
        <v>2822.24</v>
      </c>
      <c r="AI3735" s="276" t="s">
        <v>52361</v>
      </c>
      <c r="AJ3735" s="277">
        <v>927.52</v>
      </c>
      <c r="AL3735" s="246" t="s">
        <v>62594</v>
      </c>
      <c r="AM3735" s="247">
        <v>-5.99</v>
      </c>
      <c r="AO3735" s="226" t="s">
        <v>34813</v>
      </c>
      <c r="AP3735" s="227">
        <v>298749.78000000003</v>
      </c>
      <c r="AR3735" s="207" t="s">
        <v>18161</v>
      </c>
      <c r="AS3735" s="208">
        <v>28692.91</v>
      </c>
      <c r="AT3735" s="93"/>
      <c r="AU3735" s="199" t="s">
        <v>14614</v>
      </c>
      <c r="AV3735" s="200">
        <v>2337.5</v>
      </c>
      <c r="BD3735" s="263"/>
      <c r="BE3735" s="264"/>
      <c r="BJ3735" s="230" t="s">
        <v>12060</v>
      </c>
      <c r="BK3735" s="231">
        <v>61831.47</v>
      </c>
      <c r="BM3735" s="211" t="s">
        <v>7238</v>
      </c>
      <c r="BN3735" s="212">
        <v>1549</v>
      </c>
    </row>
    <row r="3736" spans="21:66" x14ac:dyDescent="0.55000000000000004">
      <c r="U3736" s="203" t="s">
        <v>5556</v>
      </c>
      <c r="V3736" s="203"/>
      <c r="W3736" s="204">
        <v>44100</v>
      </c>
      <c r="AF3736" t="s">
        <v>34253</v>
      </c>
      <c r="AG3736" s="284">
        <v>218654.27</v>
      </c>
      <c r="AI3736" s="276" t="s">
        <v>52362</v>
      </c>
      <c r="AJ3736" s="277">
        <v>1237.3900000000001</v>
      </c>
      <c r="AL3736" s="246" t="s">
        <v>55009</v>
      </c>
      <c r="AM3736" s="247">
        <v>2380.9499999999998</v>
      </c>
      <c r="AO3736" s="226" t="s">
        <v>33313</v>
      </c>
      <c r="AP3736" s="227">
        <v>3308086.72</v>
      </c>
      <c r="AR3736" s="207" t="s">
        <v>18162</v>
      </c>
      <c r="AS3736" s="208">
        <v>333679</v>
      </c>
      <c r="AT3736" s="93"/>
      <c r="AU3736" s="199" t="s">
        <v>14615</v>
      </c>
      <c r="AV3736" s="200">
        <v>724218.16</v>
      </c>
      <c r="BD3736" s="263"/>
      <c r="BE3736" s="264"/>
      <c r="BJ3736" s="230" t="s">
        <v>9861</v>
      </c>
      <c r="BK3736" s="231">
        <v>6029444.7400000002</v>
      </c>
      <c r="BM3736" s="211" t="s">
        <v>7525</v>
      </c>
      <c r="BN3736" s="212">
        <v>13515.98</v>
      </c>
    </row>
    <row r="3737" spans="21:66" x14ac:dyDescent="0.55000000000000004">
      <c r="U3737" s="203" t="s">
        <v>5557</v>
      </c>
      <c r="V3737" s="203"/>
      <c r="W3737" s="204">
        <v>56762.66</v>
      </c>
      <c r="AF3737" t="s">
        <v>34254</v>
      </c>
      <c r="AG3737" s="284">
        <v>658413.31000000006</v>
      </c>
      <c r="AI3737" s="276" t="s">
        <v>52363</v>
      </c>
      <c r="AJ3737" s="277">
        <v>4060.12</v>
      </c>
      <c r="AL3737" s="246" t="s">
        <v>55010</v>
      </c>
      <c r="AM3737" s="247">
        <v>182.13</v>
      </c>
      <c r="AO3737" s="226" t="s">
        <v>46803</v>
      </c>
      <c r="AP3737" s="227">
        <v>42667.96</v>
      </c>
      <c r="AR3737" s="207" t="s">
        <v>18163</v>
      </c>
      <c r="AS3737" s="208">
        <v>223833.44</v>
      </c>
      <c r="AT3737" s="93"/>
      <c r="AU3737" s="199" t="s">
        <v>14616</v>
      </c>
      <c r="AV3737" s="200">
        <v>296433.05</v>
      </c>
      <c r="BD3737" s="263"/>
      <c r="BE3737" s="264"/>
      <c r="BJ3737" s="230" t="s">
        <v>9862</v>
      </c>
      <c r="BK3737" s="231">
        <v>4845557.08</v>
      </c>
      <c r="BM3737" s="211" t="s">
        <v>7927</v>
      </c>
      <c r="BN3737" s="212">
        <v>2284</v>
      </c>
    </row>
    <row r="3738" spans="21:66" x14ac:dyDescent="0.55000000000000004">
      <c r="U3738" s="203" t="s">
        <v>5569</v>
      </c>
      <c r="V3738" s="203"/>
      <c r="W3738" s="204">
        <v>11965.3</v>
      </c>
      <c r="AF3738" t="s">
        <v>34255</v>
      </c>
      <c r="AG3738" s="284">
        <v>431740.72</v>
      </c>
      <c r="AI3738" s="276" t="s">
        <v>44832</v>
      </c>
      <c r="AJ3738" s="277">
        <v>1500</v>
      </c>
      <c r="AL3738" s="246" t="s">
        <v>55011</v>
      </c>
      <c r="AM3738" s="247">
        <v>583.33000000000004</v>
      </c>
      <c r="AO3738" s="226" t="s">
        <v>33314</v>
      </c>
      <c r="AP3738" s="227">
        <v>895999.42</v>
      </c>
      <c r="AR3738" s="207" t="s">
        <v>18164</v>
      </c>
      <c r="AS3738" s="208">
        <v>218915.61</v>
      </c>
      <c r="AT3738" s="93"/>
      <c r="AU3738" s="199" t="s">
        <v>14617</v>
      </c>
      <c r="AV3738" s="200">
        <v>8749.98</v>
      </c>
      <c r="BD3738" s="263"/>
      <c r="BE3738" s="264"/>
      <c r="BJ3738" s="230" t="s">
        <v>9863</v>
      </c>
      <c r="BK3738" s="231">
        <v>1711345.93</v>
      </c>
      <c r="BM3738" s="211" t="s">
        <v>8160</v>
      </c>
      <c r="BN3738" s="212">
        <v>398</v>
      </c>
    </row>
    <row r="3739" spans="21:66" x14ac:dyDescent="0.55000000000000004">
      <c r="U3739" s="203" t="s">
        <v>5573</v>
      </c>
      <c r="V3739" s="203"/>
      <c r="W3739" s="204">
        <v>12146.01</v>
      </c>
      <c r="AF3739" t="s">
        <v>34256</v>
      </c>
      <c r="AG3739" s="284">
        <v>15009.76</v>
      </c>
      <c r="AI3739" s="276" t="s">
        <v>66586</v>
      </c>
      <c r="AJ3739" s="277">
        <v>20000</v>
      </c>
      <c r="AL3739" s="246" t="s">
        <v>63095</v>
      </c>
      <c r="AM3739" s="247">
        <v>8627.5</v>
      </c>
      <c r="AO3739" s="226" t="s">
        <v>34814</v>
      </c>
      <c r="AP3739" s="227">
        <v>15583.2</v>
      </c>
      <c r="AR3739" s="207" t="s">
        <v>18165</v>
      </c>
      <c r="AS3739" s="208">
        <v>392996</v>
      </c>
      <c r="AT3739" s="93"/>
      <c r="AU3739" s="199" t="s">
        <v>14618</v>
      </c>
      <c r="AV3739" s="200">
        <v>95562.95</v>
      </c>
      <c r="BD3739" s="263"/>
      <c r="BE3739" s="264"/>
      <c r="BJ3739" s="230" t="s">
        <v>9864</v>
      </c>
      <c r="BK3739" s="231">
        <v>850037.03</v>
      </c>
      <c r="BM3739" s="211" t="s">
        <v>9118</v>
      </c>
      <c r="BN3739" s="212">
        <v>18372</v>
      </c>
    </row>
    <row r="3740" spans="21:66" x14ac:dyDescent="0.55000000000000004">
      <c r="U3740" s="203" t="s">
        <v>5575</v>
      </c>
      <c r="V3740" s="203"/>
      <c r="W3740" s="204">
        <v>89845.72</v>
      </c>
      <c r="AF3740" t="s">
        <v>34257</v>
      </c>
      <c r="AG3740" s="284">
        <v>17217.53</v>
      </c>
      <c r="AI3740" s="276" t="s">
        <v>70523</v>
      </c>
      <c r="AJ3740" s="277">
        <v>668.94</v>
      </c>
      <c r="AL3740" s="246" t="s">
        <v>61918</v>
      </c>
      <c r="AM3740" s="247">
        <v>31100</v>
      </c>
      <c r="AO3740" s="226" t="s">
        <v>33315</v>
      </c>
      <c r="AP3740" s="227">
        <v>627510.43999999994</v>
      </c>
      <c r="AR3740" s="207" t="s">
        <v>18166</v>
      </c>
      <c r="AS3740" s="208">
        <v>46375.39</v>
      </c>
      <c r="AT3740" s="93"/>
      <c r="AU3740" s="199" t="s">
        <v>14619</v>
      </c>
      <c r="AV3740" s="200">
        <v>256772.78</v>
      </c>
      <c r="BD3740" s="263"/>
      <c r="BE3740" s="264"/>
      <c r="BJ3740" s="230" t="s">
        <v>9865</v>
      </c>
      <c r="BK3740" s="231">
        <v>221704.28</v>
      </c>
      <c r="BM3740" s="211" t="s">
        <v>9477</v>
      </c>
      <c r="BN3740" s="212">
        <v>33142.120000000003</v>
      </c>
    </row>
    <row r="3741" spans="21:66" x14ac:dyDescent="0.55000000000000004">
      <c r="U3741" s="203" t="s">
        <v>5577</v>
      </c>
      <c r="V3741" s="203"/>
      <c r="W3741" s="204">
        <v>4912</v>
      </c>
      <c r="AF3741" t="s">
        <v>66738</v>
      </c>
      <c r="AG3741" s="284">
        <v>1426442.86</v>
      </c>
      <c r="AI3741" s="276" t="s">
        <v>44833</v>
      </c>
      <c r="AJ3741" s="277">
        <v>3033.24</v>
      </c>
      <c r="AL3741" s="246" t="s">
        <v>61919</v>
      </c>
      <c r="AM3741" s="247">
        <v>2379.41</v>
      </c>
      <c r="AO3741" s="226" t="s">
        <v>39002</v>
      </c>
      <c r="AP3741" s="227">
        <v>412630.11</v>
      </c>
      <c r="AR3741" s="207" t="s">
        <v>18167</v>
      </c>
      <c r="AS3741" s="208">
        <v>131911.34</v>
      </c>
      <c r="AT3741" s="93"/>
      <c r="AU3741" s="199" t="s">
        <v>14620</v>
      </c>
      <c r="AV3741" s="200">
        <v>5508729.1900000004</v>
      </c>
      <c r="BD3741" s="263"/>
      <c r="BE3741" s="264"/>
      <c r="BJ3741" s="230" t="s">
        <v>9866</v>
      </c>
      <c r="BK3741" s="231">
        <v>21864689.850000001</v>
      </c>
      <c r="BM3741" s="211" t="s">
        <v>11781</v>
      </c>
      <c r="BN3741" s="212">
        <v>17500</v>
      </c>
    </row>
    <row r="3742" spans="21:66" x14ac:dyDescent="0.55000000000000004">
      <c r="U3742" s="203" t="s">
        <v>5578</v>
      </c>
      <c r="V3742" s="203"/>
      <c r="W3742" s="204">
        <v>17500</v>
      </c>
      <c r="AF3742" t="s">
        <v>58699</v>
      </c>
      <c r="AG3742" s="284">
        <v>294815.48</v>
      </c>
      <c r="AI3742" s="276" t="s">
        <v>64266</v>
      </c>
      <c r="AJ3742" s="277">
        <v>1132.8800000000001</v>
      </c>
      <c r="AL3742" s="246" t="s">
        <v>61920</v>
      </c>
      <c r="AM3742" s="247">
        <v>7301.02</v>
      </c>
      <c r="AO3742" s="226" t="s">
        <v>33316</v>
      </c>
      <c r="AP3742" s="227">
        <v>512775.42</v>
      </c>
      <c r="AR3742" s="207" t="s">
        <v>18168</v>
      </c>
      <c r="AS3742" s="208">
        <v>14373.72</v>
      </c>
      <c r="AT3742" s="93"/>
      <c r="AU3742" s="199" t="s">
        <v>14621</v>
      </c>
      <c r="AV3742" s="200">
        <v>14779.83</v>
      </c>
      <c r="BD3742" s="263"/>
      <c r="BE3742" s="264"/>
      <c r="BJ3742" s="230" t="s">
        <v>9867</v>
      </c>
      <c r="BK3742" s="231">
        <v>94649.03</v>
      </c>
      <c r="BM3742" s="211" t="s">
        <v>10026</v>
      </c>
      <c r="BN3742" s="212">
        <v>91906.1</v>
      </c>
    </row>
    <row r="3743" spans="21:66" x14ac:dyDescent="0.55000000000000004">
      <c r="U3743" s="203" t="s">
        <v>5585</v>
      </c>
      <c r="V3743" s="203"/>
      <c r="W3743" s="204">
        <v>47776.92</v>
      </c>
      <c r="AF3743" t="s">
        <v>35777</v>
      </c>
      <c r="AG3743" s="284">
        <v>137830.49</v>
      </c>
      <c r="AI3743" s="276" t="s">
        <v>42441</v>
      </c>
      <c r="AJ3743" s="277">
        <v>4986.16</v>
      </c>
      <c r="AL3743" s="246" t="s">
        <v>63096</v>
      </c>
      <c r="AM3743" s="247">
        <v>3258.34</v>
      </c>
      <c r="AO3743" s="226" t="s">
        <v>33317</v>
      </c>
      <c r="AP3743" s="227">
        <v>78254.66</v>
      </c>
      <c r="AR3743" s="207" t="s">
        <v>18169</v>
      </c>
      <c r="AS3743" s="208">
        <v>282425.77</v>
      </c>
      <c r="AT3743" s="93"/>
      <c r="AU3743" s="199" t="s">
        <v>14622</v>
      </c>
      <c r="AV3743" s="200">
        <v>5650525.8799999999</v>
      </c>
      <c r="BD3743" s="263"/>
      <c r="BE3743" s="264"/>
      <c r="BJ3743" s="230" t="s">
        <v>9868</v>
      </c>
      <c r="BK3743" s="231">
        <v>173303.25</v>
      </c>
      <c r="BM3743" s="211" t="s">
        <v>7239</v>
      </c>
      <c r="BN3743" s="212">
        <v>752</v>
      </c>
    </row>
    <row r="3744" spans="21:66" x14ac:dyDescent="0.55000000000000004">
      <c r="U3744" s="203" t="s">
        <v>5861</v>
      </c>
      <c r="V3744" s="203"/>
      <c r="W3744" s="204">
        <v>625962.43000000005</v>
      </c>
      <c r="AF3744" t="s">
        <v>55478</v>
      </c>
      <c r="AG3744">
        <v>-420.46</v>
      </c>
      <c r="AI3744" s="276" t="s">
        <v>42442</v>
      </c>
      <c r="AJ3744" s="277">
        <v>721.54</v>
      </c>
      <c r="AL3744" s="246" t="s">
        <v>61196</v>
      </c>
      <c r="AM3744" s="247">
        <v>19060.53</v>
      </c>
      <c r="AO3744" s="226" t="s">
        <v>34815</v>
      </c>
      <c r="AP3744" s="227">
        <v>84316.9</v>
      </c>
      <c r="AR3744" s="207" t="s">
        <v>18170</v>
      </c>
      <c r="AS3744" s="208">
        <v>191158.64</v>
      </c>
      <c r="AT3744" s="93"/>
      <c r="AU3744" s="199" t="s">
        <v>14623</v>
      </c>
      <c r="AV3744" s="200">
        <v>11849084.810000001</v>
      </c>
      <c r="BD3744" s="263"/>
      <c r="BE3744" s="264"/>
      <c r="BJ3744" s="230" t="s">
        <v>9869</v>
      </c>
      <c r="BK3744" s="231">
        <v>9110151.2599999998</v>
      </c>
      <c r="BM3744" s="211" t="s">
        <v>7526</v>
      </c>
      <c r="BN3744" s="212">
        <v>18760</v>
      </c>
    </row>
    <row r="3745" spans="21:66" x14ac:dyDescent="0.55000000000000004">
      <c r="U3745" s="203" t="s">
        <v>12096</v>
      </c>
      <c r="V3745" s="203"/>
      <c r="W3745" s="204">
        <v>8021.79</v>
      </c>
      <c r="AF3745" t="s">
        <v>66740</v>
      </c>
      <c r="AG3745" s="284">
        <v>10106.200000000001</v>
      </c>
      <c r="AI3745" s="276" t="s">
        <v>42443</v>
      </c>
      <c r="AJ3745" s="277">
        <v>1371.66</v>
      </c>
      <c r="AL3745" s="246" t="s">
        <v>52097</v>
      </c>
      <c r="AM3745" s="247">
        <v>6895.32</v>
      </c>
      <c r="AO3745" s="226" t="s">
        <v>36159</v>
      </c>
      <c r="AP3745" s="227">
        <v>37216.5</v>
      </c>
      <c r="AR3745" s="207" t="s">
        <v>18171</v>
      </c>
      <c r="AS3745" s="208">
        <v>62572.53</v>
      </c>
      <c r="AT3745" s="93"/>
      <c r="AU3745" s="199" t="s">
        <v>14624</v>
      </c>
      <c r="AV3745" s="200">
        <v>232529.54</v>
      </c>
      <c r="BD3745" s="263"/>
      <c r="BE3745" s="264"/>
      <c r="BJ3745" s="230" t="s">
        <v>9870</v>
      </c>
      <c r="BK3745" s="231">
        <v>561350.36</v>
      </c>
      <c r="BM3745" s="211" t="s">
        <v>7928</v>
      </c>
      <c r="BN3745" s="212">
        <v>1829</v>
      </c>
    </row>
    <row r="3746" spans="21:66" x14ac:dyDescent="0.55000000000000004">
      <c r="U3746" s="203" t="s">
        <v>12099</v>
      </c>
      <c r="V3746" s="203"/>
      <c r="W3746" s="204">
        <v>24679</v>
      </c>
      <c r="AF3746" t="s">
        <v>53955</v>
      </c>
      <c r="AG3746" s="284">
        <v>212265.4</v>
      </c>
      <c r="AI3746" s="276" t="s">
        <v>42444</v>
      </c>
      <c r="AJ3746" s="277">
        <v>1754.88</v>
      </c>
      <c r="AL3746" s="246" t="s">
        <v>61921</v>
      </c>
      <c r="AM3746" s="247">
        <v>7300.01</v>
      </c>
      <c r="AO3746" s="226" t="s">
        <v>48776</v>
      </c>
      <c r="AP3746" s="227">
        <v>1174</v>
      </c>
      <c r="AR3746" s="207" t="s">
        <v>18172</v>
      </c>
      <c r="AS3746" s="208">
        <v>978878.93</v>
      </c>
      <c r="AT3746" s="93"/>
      <c r="AU3746" s="199" t="s">
        <v>14625</v>
      </c>
      <c r="AV3746" s="200">
        <v>4307423.0599999996</v>
      </c>
      <c r="BD3746" s="263"/>
      <c r="BE3746" s="264"/>
      <c r="BJ3746" s="230" t="s">
        <v>9871</v>
      </c>
      <c r="BK3746" s="231">
        <v>14222158.060000001</v>
      </c>
      <c r="BM3746" s="211" t="s">
        <v>8821</v>
      </c>
      <c r="BN3746" s="212">
        <v>8360.75</v>
      </c>
    </row>
    <row r="3747" spans="21:66" x14ac:dyDescent="0.55000000000000004">
      <c r="U3747" s="203" t="s">
        <v>12103</v>
      </c>
      <c r="V3747" s="203"/>
      <c r="W3747" s="204">
        <v>62862.02</v>
      </c>
      <c r="AF3747" t="s">
        <v>61231</v>
      </c>
      <c r="AG3747" s="284">
        <v>97437.06</v>
      </c>
      <c r="AI3747" s="276" t="s">
        <v>47963</v>
      </c>
      <c r="AJ3747" s="277">
        <v>14023.43</v>
      </c>
      <c r="AL3747" s="246" t="s">
        <v>61922</v>
      </c>
      <c r="AM3747" s="247">
        <v>1625.01</v>
      </c>
      <c r="AO3747" s="226" t="s">
        <v>34816</v>
      </c>
      <c r="AP3747" s="227">
        <v>882123.13</v>
      </c>
      <c r="AR3747" s="207" t="s">
        <v>18173</v>
      </c>
      <c r="AS3747" s="208">
        <v>6968.56</v>
      </c>
      <c r="AT3747" s="93"/>
      <c r="AU3747" s="199" t="s">
        <v>31065</v>
      </c>
      <c r="AV3747" s="200">
        <v>101549.05</v>
      </c>
      <c r="BD3747" s="263"/>
      <c r="BE3747" s="264"/>
      <c r="BJ3747" s="230" t="s">
        <v>9872</v>
      </c>
      <c r="BK3747" s="231">
        <v>110624.56</v>
      </c>
      <c r="BM3747" s="211" t="s">
        <v>9119</v>
      </c>
      <c r="BN3747" s="212">
        <v>103.96</v>
      </c>
    </row>
    <row r="3748" spans="21:66" x14ac:dyDescent="0.55000000000000004">
      <c r="U3748" s="203" t="s">
        <v>12105</v>
      </c>
      <c r="V3748" s="203"/>
      <c r="W3748" s="204">
        <v>10658.32</v>
      </c>
      <c r="AF3748" t="s">
        <v>50476</v>
      </c>
      <c r="AG3748" s="284">
        <v>56230.13</v>
      </c>
      <c r="AI3748" s="276" t="s">
        <v>40268</v>
      </c>
      <c r="AJ3748" s="277">
        <v>25</v>
      </c>
      <c r="AL3748" s="246" t="s">
        <v>61923</v>
      </c>
      <c r="AM3748" s="247">
        <v>682.73</v>
      </c>
      <c r="AO3748" s="226" t="s">
        <v>39003</v>
      </c>
      <c r="AP3748" s="227">
        <v>55207.3</v>
      </c>
      <c r="AR3748" s="207" t="s">
        <v>18174</v>
      </c>
      <c r="AS3748" s="208">
        <v>73622.28</v>
      </c>
      <c r="AT3748" s="93"/>
      <c r="AU3748" s="199" t="s">
        <v>14626</v>
      </c>
      <c r="AV3748" s="200">
        <v>9500</v>
      </c>
      <c r="BD3748" s="263"/>
      <c r="BE3748" s="264"/>
      <c r="BJ3748" s="230" t="s">
        <v>9873</v>
      </c>
      <c r="BK3748" s="231">
        <v>301967.25</v>
      </c>
      <c r="BM3748" s="211" t="s">
        <v>9420</v>
      </c>
      <c r="BN3748" s="212">
        <v>14676</v>
      </c>
    </row>
    <row r="3749" spans="21:66" x14ac:dyDescent="0.55000000000000004">
      <c r="U3749" s="203" t="s">
        <v>12107</v>
      </c>
      <c r="V3749" s="203"/>
      <c r="W3749" s="204">
        <v>48000</v>
      </c>
      <c r="AF3749" t="s">
        <v>60774</v>
      </c>
      <c r="AG3749" s="284">
        <v>1616.62</v>
      </c>
      <c r="AI3749" s="276" t="s">
        <v>40269</v>
      </c>
      <c r="AJ3749" s="277">
        <v>-56.42</v>
      </c>
      <c r="AL3749" s="246" t="s">
        <v>61924</v>
      </c>
      <c r="AM3749" s="247">
        <v>392.25</v>
      </c>
      <c r="AO3749" s="226" t="s">
        <v>33318</v>
      </c>
      <c r="AP3749" s="227">
        <v>494628.67</v>
      </c>
      <c r="AR3749" s="207" t="s">
        <v>18175</v>
      </c>
      <c r="AS3749" s="208">
        <v>165379.01999999999</v>
      </c>
      <c r="AT3749" s="93"/>
      <c r="AU3749" s="199" t="s">
        <v>14627</v>
      </c>
      <c r="AV3749" s="200">
        <v>6036.1</v>
      </c>
      <c r="BD3749" s="263"/>
      <c r="BE3749" s="264"/>
      <c r="BJ3749" s="230" t="s">
        <v>9874</v>
      </c>
      <c r="BK3749" s="231">
        <v>2724791.88</v>
      </c>
      <c r="BM3749" s="211" t="s">
        <v>10027</v>
      </c>
      <c r="BN3749" s="212">
        <v>44481.71</v>
      </c>
    </row>
    <row r="3750" spans="21:66" x14ac:dyDescent="0.55000000000000004">
      <c r="U3750" s="203" t="s">
        <v>12108</v>
      </c>
      <c r="V3750" s="203"/>
      <c r="W3750" s="204">
        <v>3062.98</v>
      </c>
      <c r="AF3750" t="s">
        <v>68948</v>
      </c>
      <c r="AG3750" s="284">
        <v>153579.69</v>
      </c>
      <c r="AI3750" s="276" t="s">
        <v>61967</v>
      </c>
      <c r="AJ3750" s="277">
        <v>1589.09</v>
      </c>
      <c r="AL3750" s="246" t="s">
        <v>52098</v>
      </c>
      <c r="AM3750" s="247">
        <v>4912.25</v>
      </c>
      <c r="AO3750" s="226" t="s">
        <v>33319</v>
      </c>
      <c r="AP3750" s="227">
        <v>98862.720000000001</v>
      </c>
      <c r="AR3750" s="207" t="s">
        <v>18176</v>
      </c>
      <c r="AS3750" s="208">
        <v>2042979.65</v>
      </c>
      <c r="AT3750" s="93"/>
      <c r="AU3750" s="199" t="s">
        <v>14628</v>
      </c>
      <c r="AV3750" s="200">
        <v>3899185.44</v>
      </c>
      <c r="BD3750" s="263"/>
      <c r="BE3750" s="264"/>
      <c r="BJ3750" s="230" t="s">
        <v>9875</v>
      </c>
      <c r="BK3750" s="231">
        <v>14646642.689999999</v>
      </c>
      <c r="BM3750" s="211" t="s">
        <v>6844</v>
      </c>
      <c r="BN3750" s="212">
        <v>11588</v>
      </c>
    </row>
    <row r="3751" spans="21:66" x14ac:dyDescent="0.55000000000000004">
      <c r="U3751" s="203" t="s">
        <v>12109</v>
      </c>
      <c r="V3751" s="203"/>
      <c r="W3751" s="204">
        <v>11800</v>
      </c>
      <c r="AF3751" t="s">
        <v>68949</v>
      </c>
      <c r="AG3751" s="284">
        <v>18127.060000000001</v>
      </c>
      <c r="AI3751" s="276" t="s">
        <v>61968</v>
      </c>
      <c r="AJ3751" s="277">
        <v>7.54</v>
      </c>
      <c r="AL3751" s="246" t="s">
        <v>48779</v>
      </c>
      <c r="AM3751" s="247">
        <v>527</v>
      </c>
      <c r="AO3751" s="226" t="s">
        <v>36160</v>
      </c>
      <c r="AP3751" s="227">
        <v>606.24</v>
      </c>
      <c r="AR3751" s="207" t="s">
        <v>18177</v>
      </c>
      <c r="AS3751" s="208">
        <v>5125.6000000000004</v>
      </c>
      <c r="AT3751" s="93"/>
      <c r="AU3751" s="199" t="s">
        <v>14629</v>
      </c>
      <c r="AV3751" s="200">
        <v>52875</v>
      </c>
      <c r="BD3751" s="263"/>
      <c r="BE3751" s="264"/>
      <c r="BJ3751" s="230" t="s">
        <v>9876</v>
      </c>
      <c r="BK3751" s="231">
        <v>1224714.03</v>
      </c>
      <c r="BM3751" s="211" t="s">
        <v>7009</v>
      </c>
      <c r="BN3751" s="212">
        <v>3291</v>
      </c>
    </row>
    <row r="3752" spans="21:66" x14ac:dyDescent="0.55000000000000004">
      <c r="U3752" s="203" t="s">
        <v>12110</v>
      </c>
      <c r="V3752" s="203"/>
      <c r="W3752" s="204">
        <v>13250.22</v>
      </c>
      <c r="AF3752" t="s">
        <v>68950</v>
      </c>
      <c r="AG3752">
        <v>726.23</v>
      </c>
      <c r="AI3752" s="276" t="s">
        <v>61969</v>
      </c>
      <c r="AJ3752" s="277">
        <v>22.74</v>
      </c>
      <c r="AL3752" s="246" t="s">
        <v>62595</v>
      </c>
      <c r="AM3752" s="247">
        <v>262</v>
      </c>
      <c r="AO3752" s="226" t="s">
        <v>39004</v>
      </c>
      <c r="AP3752" s="227">
        <v>729411.13</v>
      </c>
      <c r="AR3752" s="207" t="s">
        <v>18178</v>
      </c>
      <c r="AS3752" s="208">
        <v>1136442.53</v>
      </c>
      <c r="AT3752" s="93"/>
      <c r="AU3752" s="199" t="s">
        <v>14630</v>
      </c>
      <c r="AV3752" s="200">
        <v>504229.38</v>
      </c>
      <c r="BD3752" s="263"/>
      <c r="BE3752" s="264"/>
      <c r="BJ3752" s="230" t="s">
        <v>9877</v>
      </c>
      <c r="BK3752" s="231">
        <v>30198008.850000001</v>
      </c>
      <c r="BM3752" s="211" t="s">
        <v>7240</v>
      </c>
      <c r="BN3752" s="212">
        <v>27442.99</v>
      </c>
    </row>
    <row r="3753" spans="21:66" x14ac:dyDescent="0.55000000000000004">
      <c r="U3753" s="203" t="s">
        <v>12111</v>
      </c>
      <c r="V3753" s="203"/>
      <c r="W3753" s="204">
        <v>12276.25</v>
      </c>
      <c r="AF3753" t="s">
        <v>68951</v>
      </c>
      <c r="AG3753" s="284">
        <v>34621.49</v>
      </c>
      <c r="AI3753" s="276" t="s">
        <v>46893</v>
      </c>
      <c r="AJ3753" s="277">
        <v>-55.51</v>
      </c>
      <c r="AL3753" s="246" t="s">
        <v>60308</v>
      </c>
      <c r="AM3753" s="247">
        <v>3445.25</v>
      </c>
      <c r="AO3753" s="226" t="s">
        <v>52071</v>
      </c>
      <c r="AP3753" s="227">
        <v>166881.14000000001</v>
      </c>
      <c r="AR3753" s="207" t="s">
        <v>18179</v>
      </c>
      <c r="AS3753" s="208">
        <v>320446.77</v>
      </c>
      <c r="AT3753" s="93"/>
      <c r="AU3753" s="199" t="s">
        <v>14631</v>
      </c>
      <c r="AV3753" s="200">
        <v>26962.5</v>
      </c>
      <c r="BD3753" s="263"/>
      <c r="BE3753" s="264"/>
      <c r="BJ3753" s="230" t="s">
        <v>9878</v>
      </c>
      <c r="BK3753" s="231">
        <v>6932342.4100000001</v>
      </c>
      <c r="BM3753" s="211" t="s">
        <v>7527</v>
      </c>
      <c r="BN3753" s="212">
        <v>9247.92</v>
      </c>
    </row>
    <row r="3754" spans="21:66" x14ac:dyDescent="0.55000000000000004">
      <c r="U3754" s="203" t="s">
        <v>12112</v>
      </c>
      <c r="V3754" s="203"/>
      <c r="W3754" s="204">
        <v>2763.22</v>
      </c>
      <c r="AF3754" t="s">
        <v>69813</v>
      </c>
      <c r="AG3754" s="284">
        <v>-1050</v>
      </c>
      <c r="AI3754" s="276" t="s">
        <v>67543</v>
      </c>
      <c r="AJ3754" s="277">
        <v>3061.83</v>
      </c>
      <c r="AL3754" s="246" t="s">
        <v>46818</v>
      </c>
      <c r="AM3754" s="247">
        <v>318.2</v>
      </c>
      <c r="AO3754" s="226" t="s">
        <v>39005</v>
      </c>
      <c r="AP3754" s="227">
        <v>12253254.529999999</v>
      </c>
      <c r="AR3754" s="207" t="s">
        <v>18180</v>
      </c>
      <c r="AS3754" s="208">
        <v>486282.72</v>
      </c>
      <c r="AT3754" s="93"/>
      <c r="AU3754" s="199" t="s">
        <v>14632</v>
      </c>
      <c r="AV3754" s="200">
        <v>10584.11</v>
      </c>
      <c r="BD3754" s="263"/>
      <c r="BE3754" s="264"/>
      <c r="BJ3754" s="230" t="s">
        <v>9879</v>
      </c>
      <c r="BK3754" s="231">
        <v>402892.87</v>
      </c>
      <c r="BM3754" s="211" t="s">
        <v>7929</v>
      </c>
      <c r="BN3754" s="212">
        <v>686</v>
      </c>
    </row>
    <row r="3755" spans="21:66" x14ac:dyDescent="0.55000000000000004">
      <c r="U3755" s="203" t="s">
        <v>12114</v>
      </c>
      <c r="V3755" s="203"/>
      <c r="W3755" s="204">
        <v>6383.65</v>
      </c>
      <c r="AF3755" t="s">
        <v>68952</v>
      </c>
      <c r="AG3755" s="284">
        <v>15893.14</v>
      </c>
      <c r="AI3755" s="276" t="s">
        <v>67544</v>
      </c>
      <c r="AJ3755" s="277">
        <v>8618</v>
      </c>
      <c r="AL3755" s="246" t="s">
        <v>47894</v>
      </c>
      <c r="AM3755" s="247">
        <v>95.84</v>
      </c>
      <c r="AO3755" s="226" t="s">
        <v>47887</v>
      </c>
      <c r="AP3755" s="227">
        <v>11312.84</v>
      </c>
      <c r="AR3755" s="207" t="s">
        <v>18181</v>
      </c>
      <c r="AS3755" s="208">
        <v>17529.939999999999</v>
      </c>
      <c r="AT3755" s="93"/>
      <c r="AU3755" s="199" t="s">
        <v>14633</v>
      </c>
      <c r="AV3755" s="200">
        <v>2330424.7599999998</v>
      </c>
      <c r="BD3755" s="263"/>
      <c r="BE3755" s="264"/>
      <c r="BJ3755" s="230" t="s">
        <v>9880</v>
      </c>
      <c r="BK3755" s="231">
        <v>426960.64000000001</v>
      </c>
      <c r="BM3755" s="211" t="s">
        <v>9120</v>
      </c>
      <c r="BN3755" s="212">
        <v>696.49</v>
      </c>
    </row>
    <row r="3756" spans="21:66" x14ac:dyDescent="0.55000000000000004">
      <c r="U3756" s="203" t="s">
        <v>12115</v>
      </c>
      <c r="V3756" s="203"/>
      <c r="W3756" s="204">
        <v>2295.0100000000002</v>
      </c>
      <c r="AF3756" t="s">
        <v>68953</v>
      </c>
      <c r="AG3756" s="284">
        <v>50010.8</v>
      </c>
      <c r="AI3756" s="276" t="s">
        <v>67545</v>
      </c>
      <c r="AJ3756" s="277">
        <v>892.85</v>
      </c>
      <c r="AL3756" s="246" t="s">
        <v>48780</v>
      </c>
      <c r="AM3756" s="247">
        <v>300</v>
      </c>
      <c r="AO3756" s="226" t="s">
        <v>44652</v>
      </c>
      <c r="AP3756" s="227">
        <v>26789.59</v>
      </c>
      <c r="AR3756" s="207" t="s">
        <v>18182</v>
      </c>
      <c r="AS3756" s="208">
        <v>111973.31</v>
      </c>
      <c r="AT3756" s="93"/>
      <c r="AU3756" s="199" t="s">
        <v>14634</v>
      </c>
      <c r="AV3756" s="200">
        <v>4949473.72</v>
      </c>
      <c r="BD3756" s="263"/>
      <c r="BE3756" s="264"/>
      <c r="BJ3756" s="230" t="s">
        <v>9881</v>
      </c>
      <c r="BK3756" s="231">
        <v>1079782.22</v>
      </c>
      <c r="BM3756" s="211" t="s">
        <v>9478</v>
      </c>
      <c r="BN3756" s="212">
        <v>23107</v>
      </c>
    </row>
    <row r="3757" spans="21:66" x14ac:dyDescent="0.55000000000000004">
      <c r="U3757" s="203" t="s">
        <v>12116</v>
      </c>
      <c r="V3757" s="203"/>
      <c r="W3757" s="204">
        <v>39340</v>
      </c>
      <c r="AF3757" t="s">
        <v>68954</v>
      </c>
      <c r="AG3757" s="284">
        <v>1071.22</v>
      </c>
      <c r="AI3757" s="276" t="s">
        <v>67546</v>
      </c>
      <c r="AJ3757" s="277">
        <v>2723.86</v>
      </c>
      <c r="AL3757" s="246" t="s">
        <v>34842</v>
      </c>
      <c r="AM3757" s="247">
        <v>3408.93</v>
      </c>
      <c r="AO3757" s="226" t="s">
        <v>39006</v>
      </c>
      <c r="AP3757" s="227">
        <v>723354</v>
      </c>
      <c r="AR3757" s="207" t="s">
        <v>18183</v>
      </c>
      <c r="AS3757" s="208">
        <v>603406.67000000004</v>
      </c>
      <c r="AT3757" s="93"/>
      <c r="AU3757" s="199" t="s">
        <v>31072</v>
      </c>
      <c r="AV3757" s="200">
        <v>22.56</v>
      </c>
      <c r="BD3757" s="263"/>
      <c r="BE3757" s="264"/>
      <c r="BJ3757" s="230" t="s">
        <v>9882</v>
      </c>
      <c r="BK3757" s="231">
        <v>497097.48</v>
      </c>
      <c r="BM3757" s="211" t="s">
        <v>9572</v>
      </c>
      <c r="BN3757" s="212">
        <v>3657</v>
      </c>
    </row>
    <row r="3758" spans="21:66" x14ac:dyDescent="0.55000000000000004">
      <c r="U3758" s="203" t="s">
        <v>12117</v>
      </c>
      <c r="V3758" s="203"/>
      <c r="W3758" s="204">
        <v>18468</v>
      </c>
      <c r="AF3758" t="s">
        <v>62981</v>
      </c>
      <c r="AG3758" s="284">
        <v>1196225.5</v>
      </c>
      <c r="AI3758" s="276" t="s">
        <v>58858</v>
      </c>
      <c r="AJ3758" s="277">
        <v>66250</v>
      </c>
      <c r="AL3758" s="246" t="s">
        <v>39024</v>
      </c>
      <c r="AM3758" s="247">
        <v>24403.81</v>
      </c>
      <c r="AO3758" s="226" t="s">
        <v>39007</v>
      </c>
      <c r="AP3758" s="227">
        <v>272475.81</v>
      </c>
      <c r="AR3758" s="207" t="s">
        <v>18184</v>
      </c>
      <c r="AS3758" s="208">
        <v>15677.33</v>
      </c>
      <c r="AT3758" s="93"/>
      <c r="AU3758" s="199" t="s">
        <v>14635</v>
      </c>
      <c r="AV3758" s="200">
        <v>1994787.55</v>
      </c>
      <c r="BD3758" s="263"/>
      <c r="BE3758" s="264"/>
      <c r="BJ3758" s="230" t="s">
        <v>9883</v>
      </c>
      <c r="BK3758" s="231">
        <v>413216.29</v>
      </c>
      <c r="BM3758" s="211" t="s">
        <v>11419</v>
      </c>
      <c r="BN3758" s="212">
        <v>2461.8000000000002</v>
      </c>
    </row>
    <row r="3759" spans="21:66" x14ac:dyDescent="0.55000000000000004">
      <c r="U3759" s="203" t="s">
        <v>12126</v>
      </c>
      <c r="V3759" s="203"/>
      <c r="W3759" s="204">
        <v>2490.19</v>
      </c>
      <c r="AF3759" t="s">
        <v>68955</v>
      </c>
      <c r="AG3759" s="284">
        <v>-15000</v>
      </c>
      <c r="AI3759" s="276" t="s">
        <v>70524</v>
      </c>
      <c r="AJ3759" s="277">
        <v>1217.45</v>
      </c>
      <c r="AL3759" s="246" t="s">
        <v>39025</v>
      </c>
      <c r="AM3759" s="247">
        <v>3744.45</v>
      </c>
      <c r="AO3759" s="226" t="s">
        <v>33320</v>
      </c>
      <c r="AP3759" s="227">
        <v>9773.06</v>
      </c>
      <c r="AR3759" s="207" t="s">
        <v>18185</v>
      </c>
      <c r="AS3759" s="208">
        <v>40673.81</v>
      </c>
      <c r="AT3759" s="93"/>
      <c r="AU3759" s="199" t="s">
        <v>14636</v>
      </c>
      <c r="AV3759" s="200">
        <v>1315.9</v>
      </c>
      <c r="BD3759" s="263"/>
      <c r="BE3759" s="264"/>
      <c r="BJ3759" s="230" t="s">
        <v>9884</v>
      </c>
      <c r="BK3759" s="231">
        <v>7378331.2000000002</v>
      </c>
      <c r="BM3759" s="211" t="s">
        <v>10028</v>
      </c>
      <c r="BN3759" s="212">
        <v>82178.2</v>
      </c>
    </row>
    <row r="3760" spans="21:66" x14ac:dyDescent="0.55000000000000004">
      <c r="U3760" s="203" t="s">
        <v>12129</v>
      </c>
      <c r="V3760" s="203"/>
      <c r="W3760" s="204">
        <v>2250</v>
      </c>
      <c r="AF3760" t="s">
        <v>68956</v>
      </c>
      <c r="AG3760">
        <v>239.47</v>
      </c>
      <c r="AI3760" s="276" t="s">
        <v>67547</v>
      </c>
      <c r="AJ3760" s="277">
        <v>9516.2199999999993</v>
      </c>
      <c r="AL3760" s="246" t="s">
        <v>39026</v>
      </c>
      <c r="AM3760" s="247">
        <v>284.06</v>
      </c>
      <c r="AO3760" s="226" t="s">
        <v>33321</v>
      </c>
      <c r="AP3760" s="227">
        <v>1781227.78</v>
      </c>
      <c r="AR3760" s="207" t="s">
        <v>18186</v>
      </c>
      <c r="AS3760" s="208">
        <v>8442.98</v>
      </c>
      <c r="AT3760" s="93"/>
      <c r="AU3760" s="199" t="s">
        <v>14637</v>
      </c>
      <c r="AV3760" s="200">
        <v>21.29</v>
      </c>
      <c r="BD3760" s="263"/>
      <c r="BE3760" s="264"/>
      <c r="BJ3760" s="230" t="s">
        <v>9885</v>
      </c>
      <c r="BK3760" s="231">
        <v>238541.2</v>
      </c>
      <c r="BM3760" s="211" t="s">
        <v>6845</v>
      </c>
      <c r="BN3760" s="212">
        <v>16500</v>
      </c>
    </row>
    <row r="3761" spans="21:66" x14ac:dyDescent="0.55000000000000004">
      <c r="U3761" s="203" t="s">
        <v>12133</v>
      </c>
      <c r="V3761" s="203"/>
      <c r="W3761" s="204">
        <v>5290</v>
      </c>
      <c r="AF3761" t="s">
        <v>64979</v>
      </c>
      <c r="AG3761" s="284">
        <v>58046.04</v>
      </c>
      <c r="AI3761" s="276" t="s">
        <v>67548</v>
      </c>
      <c r="AJ3761" s="277">
        <v>3948.9</v>
      </c>
      <c r="AL3761" s="246" t="s">
        <v>39027</v>
      </c>
      <c r="AM3761" s="247">
        <v>917.39</v>
      </c>
      <c r="AO3761" s="226" t="s">
        <v>33322</v>
      </c>
      <c r="AP3761" s="227">
        <v>3538065.07</v>
      </c>
      <c r="AR3761" s="207" t="s">
        <v>18187</v>
      </c>
      <c r="AS3761" s="208">
        <v>23255.9</v>
      </c>
      <c r="AT3761" s="93"/>
      <c r="AU3761" s="199" t="s">
        <v>14638</v>
      </c>
      <c r="AV3761" s="200">
        <v>6309114.3399999999</v>
      </c>
      <c r="BD3761" s="263"/>
      <c r="BE3761" s="264"/>
      <c r="BJ3761" s="230" t="s">
        <v>9886</v>
      </c>
      <c r="BK3761" s="231">
        <v>14861.42</v>
      </c>
      <c r="BM3761" s="211" t="s">
        <v>7528</v>
      </c>
      <c r="BN3761" s="212">
        <v>25318</v>
      </c>
    </row>
    <row r="3762" spans="21:66" x14ac:dyDescent="0.55000000000000004">
      <c r="U3762" s="203" t="s">
        <v>12134</v>
      </c>
      <c r="V3762" s="203"/>
      <c r="W3762" s="204">
        <v>22789.25</v>
      </c>
      <c r="AF3762" t="s">
        <v>70832</v>
      </c>
      <c r="AG3762">
        <v>49.5</v>
      </c>
      <c r="AI3762" s="276" t="s">
        <v>70525</v>
      </c>
      <c r="AJ3762" s="277">
        <v>1374.67</v>
      </c>
      <c r="AL3762" s="246" t="s">
        <v>33353</v>
      </c>
      <c r="AM3762" s="247">
        <v>647.86</v>
      </c>
      <c r="AO3762" s="226" t="s">
        <v>34817</v>
      </c>
      <c r="AP3762" s="227">
        <v>299157.96000000002</v>
      </c>
      <c r="AR3762" s="207" t="s">
        <v>18188</v>
      </c>
      <c r="AS3762" s="208">
        <v>17089.259999999998</v>
      </c>
      <c r="AT3762" s="93"/>
      <c r="AU3762" s="199" t="s">
        <v>14639</v>
      </c>
      <c r="AV3762" s="200">
        <v>3182.25</v>
      </c>
      <c r="BD3762" s="263"/>
      <c r="BE3762" s="264"/>
      <c r="BJ3762" s="230" t="s">
        <v>9887</v>
      </c>
      <c r="BK3762" s="231">
        <v>38201438.210000001</v>
      </c>
      <c r="BM3762" s="211" t="s">
        <v>7930</v>
      </c>
      <c r="BN3762" s="212">
        <v>296</v>
      </c>
    </row>
    <row r="3763" spans="21:66" x14ac:dyDescent="0.55000000000000004">
      <c r="U3763" s="203" t="s">
        <v>12135</v>
      </c>
      <c r="V3763" s="203"/>
      <c r="W3763" s="204">
        <v>40188.410000000003</v>
      </c>
      <c r="AF3763" t="s">
        <v>63825</v>
      </c>
      <c r="AG3763" s="284">
        <v>12761.4</v>
      </c>
      <c r="AI3763" s="276" t="s">
        <v>67549</v>
      </c>
      <c r="AJ3763" s="277">
        <v>32475</v>
      </c>
      <c r="AL3763" s="246" t="s">
        <v>62596</v>
      </c>
      <c r="AM3763" s="247">
        <v>1754.67</v>
      </c>
      <c r="AO3763" s="226" t="s">
        <v>34818</v>
      </c>
      <c r="AP3763" s="227">
        <v>410515.42</v>
      </c>
      <c r="AR3763" s="207" t="s">
        <v>18189</v>
      </c>
      <c r="AS3763" s="208">
        <v>4782.7700000000004</v>
      </c>
      <c r="AT3763" s="93"/>
      <c r="AU3763" s="199" t="s">
        <v>14640</v>
      </c>
      <c r="AV3763" s="200">
        <v>213429.87</v>
      </c>
      <c r="BD3763" s="263"/>
      <c r="BE3763" s="264"/>
      <c r="BJ3763" s="230" t="s">
        <v>9888</v>
      </c>
      <c r="BK3763" s="231">
        <v>448270.52</v>
      </c>
      <c r="BM3763" s="211" t="s">
        <v>8161</v>
      </c>
      <c r="BN3763" s="212">
        <v>4463</v>
      </c>
    </row>
    <row r="3764" spans="21:66" x14ac:dyDescent="0.55000000000000004">
      <c r="U3764" s="203" t="s">
        <v>12136</v>
      </c>
      <c r="V3764" s="203"/>
      <c r="W3764" s="204">
        <v>3300</v>
      </c>
      <c r="AF3764" t="s">
        <v>66741</v>
      </c>
      <c r="AG3764" s="284">
        <v>107191.64</v>
      </c>
      <c r="AI3764" s="276" t="s">
        <v>58243</v>
      </c>
      <c r="AJ3764" s="277">
        <v>7134</v>
      </c>
      <c r="AL3764" s="246" t="s">
        <v>39028</v>
      </c>
      <c r="AM3764" s="247">
        <v>182708.71</v>
      </c>
      <c r="AO3764" s="226" t="s">
        <v>34819</v>
      </c>
      <c r="AP3764" s="227">
        <v>239415.09</v>
      </c>
      <c r="AR3764" s="207" t="s">
        <v>18190</v>
      </c>
      <c r="AS3764" s="208">
        <v>17932.150000000001</v>
      </c>
      <c r="AT3764" s="93"/>
      <c r="AU3764" s="199" t="s">
        <v>14641</v>
      </c>
      <c r="AV3764" s="200">
        <v>770191.32</v>
      </c>
      <c r="BD3764" s="263"/>
      <c r="BE3764" s="264"/>
      <c r="BJ3764" s="230" t="s">
        <v>9889</v>
      </c>
      <c r="BK3764" s="231">
        <v>294680.08</v>
      </c>
      <c r="BM3764" s="211" t="s">
        <v>8441</v>
      </c>
      <c r="BN3764" s="212">
        <v>12056</v>
      </c>
    </row>
    <row r="3765" spans="21:66" x14ac:dyDescent="0.55000000000000004">
      <c r="U3765" s="203" t="s">
        <v>12138</v>
      </c>
      <c r="V3765" s="203"/>
      <c r="W3765" s="204">
        <v>7907.3</v>
      </c>
      <c r="AF3765" t="s">
        <v>71738</v>
      </c>
      <c r="AG3765" s="284">
        <v>6462.43</v>
      </c>
      <c r="AI3765" s="276" t="s">
        <v>55109</v>
      </c>
      <c r="AJ3765" s="277">
        <v>28438.53</v>
      </c>
      <c r="AL3765" s="246" t="s">
        <v>34845</v>
      </c>
      <c r="AM3765" s="247">
        <v>20888.5</v>
      </c>
      <c r="AO3765" s="226" t="s">
        <v>40204</v>
      </c>
      <c r="AP3765" s="227">
        <v>47300</v>
      </c>
      <c r="AR3765" s="207" t="s">
        <v>18191</v>
      </c>
      <c r="AS3765" s="208">
        <v>10293</v>
      </c>
      <c r="AT3765" s="93"/>
      <c r="AU3765" s="199" t="s">
        <v>14642</v>
      </c>
      <c r="AV3765" s="200">
        <v>27938.71</v>
      </c>
      <c r="BD3765" s="263"/>
      <c r="BE3765" s="264"/>
      <c r="BJ3765" s="230" t="s">
        <v>9890</v>
      </c>
      <c r="BK3765" s="231">
        <v>2290243.59</v>
      </c>
      <c r="BM3765" s="211" t="s">
        <v>8822</v>
      </c>
      <c r="BN3765" s="212">
        <v>2002</v>
      </c>
    </row>
    <row r="3766" spans="21:66" x14ac:dyDescent="0.55000000000000004">
      <c r="U3766" s="203" t="s">
        <v>12140</v>
      </c>
      <c r="V3766" s="203"/>
      <c r="W3766" s="204">
        <v>1373.84</v>
      </c>
      <c r="AF3766" t="s">
        <v>68957</v>
      </c>
      <c r="AG3766" s="284">
        <v>13906</v>
      </c>
      <c r="AI3766" s="276" t="s">
        <v>60391</v>
      </c>
      <c r="AJ3766" s="277">
        <v>5541.84</v>
      </c>
      <c r="AL3766" s="246" t="s">
        <v>42315</v>
      </c>
      <c r="AM3766" s="247">
        <v>801</v>
      </c>
      <c r="AO3766" s="226" t="s">
        <v>36161</v>
      </c>
      <c r="AP3766" s="227">
        <v>1639066.87</v>
      </c>
      <c r="AR3766" s="207" t="s">
        <v>18192</v>
      </c>
      <c r="AS3766" s="208">
        <v>989570.1</v>
      </c>
      <c r="AT3766" s="93"/>
      <c r="AU3766" s="199" t="s">
        <v>14643</v>
      </c>
      <c r="AV3766" s="200">
        <v>13685</v>
      </c>
      <c r="BD3766" s="263"/>
      <c r="BE3766" s="264"/>
      <c r="BJ3766" s="230" t="s">
        <v>9891</v>
      </c>
      <c r="BK3766" s="231">
        <v>14799779.92</v>
      </c>
      <c r="BM3766" s="211" t="s">
        <v>9121</v>
      </c>
      <c r="BN3766" s="212">
        <v>13977</v>
      </c>
    </row>
    <row r="3767" spans="21:66" x14ac:dyDescent="0.55000000000000004">
      <c r="U3767" s="203" t="s">
        <v>12141</v>
      </c>
      <c r="V3767" s="203"/>
      <c r="W3767" s="204">
        <v>14100</v>
      </c>
      <c r="AF3767" t="s">
        <v>63434</v>
      </c>
      <c r="AG3767" s="284">
        <v>1935</v>
      </c>
      <c r="AI3767" s="276" t="s">
        <v>46901</v>
      </c>
      <c r="AJ3767" s="277">
        <v>21562.47</v>
      </c>
      <c r="AL3767" s="246" t="s">
        <v>18410</v>
      </c>
      <c r="AM3767" s="247">
        <v>7889.29</v>
      </c>
      <c r="AO3767" s="226" t="s">
        <v>33323</v>
      </c>
      <c r="AP3767" s="227">
        <v>2940.28</v>
      </c>
      <c r="AR3767" s="207" t="s">
        <v>18193</v>
      </c>
      <c r="AS3767" s="208">
        <v>625.83000000000004</v>
      </c>
      <c r="AT3767" s="93"/>
      <c r="AU3767" s="199" t="s">
        <v>14644</v>
      </c>
      <c r="AV3767" s="200">
        <v>17221.689999999999</v>
      </c>
      <c r="BD3767" s="263"/>
      <c r="BE3767" s="264"/>
      <c r="BJ3767" s="230" t="s">
        <v>9892</v>
      </c>
      <c r="BK3767" s="231">
        <v>331379.34000000003</v>
      </c>
      <c r="BM3767" s="211" t="s">
        <v>9479</v>
      </c>
      <c r="BN3767" s="212">
        <v>40543</v>
      </c>
    </row>
    <row r="3768" spans="21:66" x14ac:dyDescent="0.55000000000000004">
      <c r="U3768" s="203" t="s">
        <v>12145</v>
      </c>
      <c r="V3768" s="203"/>
      <c r="W3768" s="204">
        <v>8529.7000000000007</v>
      </c>
      <c r="AF3768" t="s">
        <v>63435</v>
      </c>
      <c r="AG3768">
        <v>143.6</v>
      </c>
      <c r="AI3768" s="276" t="s">
        <v>61973</v>
      </c>
      <c r="AJ3768" s="277">
        <v>58370.04</v>
      </c>
      <c r="AL3768" s="246" t="s">
        <v>55952</v>
      </c>
      <c r="AM3768" s="247">
        <v>7200</v>
      </c>
      <c r="AO3768" s="226" t="s">
        <v>48777</v>
      </c>
      <c r="AP3768" s="227">
        <v>624.61</v>
      </c>
      <c r="AR3768" s="207" t="s">
        <v>18194</v>
      </c>
      <c r="AS3768" s="208">
        <v>1105</v>
      </c>
      <c r="AT3768" s="93"/>
      <c r="AU3768" s="199" t="s">
        <v>14645</v>
      </c>
      <c r="AV3768" s="200">
        <v>8566.68</v>
      </c>
      <c r="BD3768" s="263"/>
      <c r="BE3768" s="264"/>
      <c r="BJ3768" s="230" t="s">
        <v>9893</v>
      </c>
      <c r="BK3768" s="231">
        <v>565432.44999999995</v>
      </c>
      <c r="BM3768" s="211" t="s">
        <v>9573</v>
      </c>
      <c r="BN3768" s="212">
        <v>5813</v>
      </c>
    </row>
    <row r="3769" spans="21:66" x14ac:dyDescent="0.55000000000000004">
      <c r="U3769" s="203" t="s">
        <v>12146</v>
      </c>
      <c r="V3769" s="203"/>
      <c r="W3769" s="204">
        <v>770</v>
      </c>
      <c r="AF3769" t="s">
        <v>63436</v>
      </c>
      <c r="AG3769">
        <v>465.16</v>
      </c>
      <c r="AI3769" s="276" t="s">
        <v>61974</v>
      </c>
      <c r="AJ3769" s="277">
        <v>8402.76</v>
      </c>
      <c r="AL3769" s="246" t="s">
        <v>55953</v>
      </c>
      <c r="AM3769" s="247">
        <v>91366.66</v>
      </c>
      <c r="AO3769" s="226" t="s">
        <v>52072</v>
      </c>
      <c r="AP3769" s="227">
        <v>505.76</v>
      </c>
      <c r="AR3769" s="207" t="s">
        <v>18195</v>
      </c>
      <c r="AS3769" s="208">
        <v>54921.08</v>
      </c>
      <c r="AT3769" s="93"/>
      <c r="AU3769" s="199" t="s">
        <v>14646</v>
      </c>
      <c r="AV3769" s="200">
        <v>11628.76</v>
      </c>
      <c r="BD3769" s="263"/>
      <c r="BE3769" s="264"/>
      <c r="BJ3769" s="230" t="s">
        <v>9894</v>
      </c>
      <c r="BK3769" s="231">
        <v>12461491.119999999</v>
      </c>
      <c r="BM3769" s="211" t="s">
        <v>10029</v>
      </c>
      <c r="BN3769" s="212">
        <v>120968</v>
      </c>
    </row>
    <row r="3770" spans="21:66" x14ac:dyDescent="0.55000000000000004">
      <c r="U3770" s="203" t="s">
        <v>12148</v>
      </c>
      <c r="V3770" s="203"/>
      <c r="W3770" s="204">
        <v>46235.02</v>
      </c>
      <c r="AF3770" t="s">
        <v>64980</v>
      </c>
      <c r="AG3770">
        <v>10.06</v>
      </c>
      <c r="AI3770" s="276" t="s">
        <v>46904</v>
      </c>
      <c r="AJ3770" s="277">
        <v>5070.99</v>
      </c>
      <c r="AL3770" s="246" t="s">
        <v>18411</v>
      </c>
      <c r="AM3770" s="247">
        <v>22749.69</v>
      </c>
      <c r="AO3770" s="226" t="s">
        <v>49778</v>
      </c>
      <c r="AP3770" s="227">
        <v>10700</v>
      </c>
      <c r="AR3770" s="207" t="s">
        <v>18196</v>
      </c>
      <c r="AS3770" s="208">
        <v>1290026.53</v>
      </c>
      <c r="AT3770" s="93"/>
      <c r="AU3770" s="199" t="s">
        <v>14647</v>
      </c>
      <c r="AV3770" s="200">
        <v>373201.49</v>
      </c>
      <c r="BD3770" s="263"/>
      <c r="BE3770" s="264"/>
      <c r="BJ3770" s="230" t="s">
        <v>9895</v>
      </c>
      <c r="BK3770" s="231">
        <v>946265.45</v>
      </c>
      <c r="BM3770" s="211" t="s">
        <v>7010</v>
      </c>
      <c r="BN3770" s="212">
        <v>2252</v>
      </c>
    </row>
    <row r="3771" spans="21:66" x14ac:dyDescent="0.55000000000000004">
      <c r="U3771" s="203" t="s">
        <v>12149</v>
      </c>
      <c r="V3771" s="203"/>
      <c r="W3771" s="204">
        <v>6066</v>
      </c>
      <c r="AF3771" t="s">
        <v>71739</v>
      </c>
      <c r="AG3771" s="284">
        <v>197779</v>
      </c>
      <c r="AI3771" s="276" t="s">
        <v>46905</v>
      </c>
      <c r="AJ3771" s="277">
        <v>14586.93</v>
      </c>
      <c r="AL3771" s="246" t="s">
        <v>39030</v>
      </c>
      <c r="AM3771" s="247">
        <v>63390.94</v>
      </c>
      <c r="AO3771" s="226" t="s">
        <v>34820</v>
      </c>
      <c r="AP3771" s="227">
        <v>940918.28</v>
      </c>
      <c r="AR3771" s="207" t="s">
        <v>18197</v>
      </c>
      <c r="AS3771" s="208">
        <v>4833.87</v>
      </c>
      <c r="AT3771" s="93"/>
      <c r="AU3771" s="199" t="s">
        <v>14648</v>
      </c>
      <c r="AV3771" s="200">
        <v>244064.69</v>
      </c>
      <c r="BD3771" s="263"/>
      <c r="BE3771" s="264"/>
      <c r="BJ3771" s="230" t="s">
        <v>9896</v>
      </c>
      <c r="BK3771" s="231">
        <v>13480527.029999999</v>
      </c>
      <c r="BM3771" s="211" t="s">
        <v>7241</v>
      </c>
      <c r="BN3771" s="212">
        <v>2255</v>
      </c>
    </row>
    <row r="3772" spans="21:66" x14ac:dyDescent="0.55000000000000004">
      <c r="U3772" s="203" t="s">
        <v>12151</v>
      </c>
      <c r="V3772" s="203"/>
      <c r="W3772" s="204">
        <v>85260</v>
      </c>
      <c r="AF3772" t="s">
        <v>66743</v>
      </c>
      <c r="AG3772" s="284">
        <v>1293217.52</v>
      </c>
      <c r="AI3772" s="276" t="s">
        <v>46906</v>
      </c>
      <c r="AJ3772" s="277">
        <v>10107.459999999999</v>
      </c>
      <c r="AL3772" s="246" t="s">
        <v>39031</v>
      </c>
      <c r="AM3772" s="247">
        <v>22190.76</v>
      </c>
      <c r="AO3772" s="226" t="s">
        <v>34821</v>
      </c>
      <c r="AP3772" s="227">
        <v>765810.02</v>
      </c>
      <c r="AR3772" s="207" t="s">
        <v>18198</v>
      </c>
      <c r="AS3772" s="208">
        <v>183985.92000000001</v>
      </c>
      <c r="AT3772" s="93"/>
      <c r="AU3772" s="199" t="s">
        <v>14649</v>
      </c>
      <c r="AV3772" s="200">
        <v>147256.01</v>
      </c>
      <c r="BD3772" s="263"/>
      <c r="BE3772" s="264"/>
      <c r="BJ3772" s="230" t="s">
        <v>9897</v>
      </c>
      <c r="BK3772" s="231">
        <v>895835.98</v>
      </c>
      <c r="BM3772" s="211" t="s">
        <v>7529</v>
      </c>
      <c r="BN3772" s="212">
        <v>6798</v>
      </c>
    </row>
    <row r="3773" spans="21:66" x14ac:dyDescent="0.55000000000000004">
      <c r="U3773" s="203" t="s">
        <v>12156</v>
      </c>
      <c r="V3773" s="203"/>
      <c r="W3773" s="204">
        <v>20121.71</v>
      </c>
      <c r="AF3773" t="s">
        <v>63437</v>
      </c>
      <c r="AG3773" s="284">
        <v>48439.56</v>
      </c>
      <c r="AI3773" s="276" t="s">
        <v>63137</v>
      </c>
      <c r="AJ3773" s="277">
        <v>3282.89</v>
      </c>
      <c r="AL3773" s="246" t="s">
        <v>34848</v>
      </c>
      <c r="AM3773" s="247">
        <v>5478.71</v>
      </c>
      <c r="AO3773" s="226" t="s">
        <v>34822</v>
      </c>
      <c r="AP3773" s="227">
        <v>1719121.14</v>
      </c>
      <c r="AR3773" s="207" t="s">
        <v>18199</v>
      </c>
      <c r="AS3773" s="208">
        <v>435632.15</v>
      </c>
      <c r="AT3773" s="93"/>
      <c r="AU3773" s="199" t="s">
        <v>14650</v>
      </c>
      <c r="AV3773" s="200">
        <v>2060.7199999999998</v>
      </c>
      <c r="BD3773" s="263"/>
      <c r="BE3773" s="264"/>
      <c r="BJ3773" s="230" t="s">
        <v>9898</v>
      </c>
      <c r="BK3773" s="231">
        <v>168537.84</v>
      </c>
      <c r="BM3773" s="211" t="s">
        <v>7931</v>
      </c>
      <c r="BN3773" s="212">
        <v>1130</v>
      </c>
    </row>
    <row r="3774" spans="21:66" x14ac:dyDescent="0.55000000000000004">
      <c r="U3774" s="203" t="s">
        <v>12158</v>
      </c>
      <c r="V3774" s="203"/>
      <c r="W3774" s="204">
        <v>5753.44</v>
      </c>
      <c r="AF3774" t="s">
        <v>68959</v>
      </c>
      <c r="AG3774" s="284">
        <v>389083.05</v>
      </c>
      <c r="AI3774" s="276" t="s">
        <v>67550</v>
      </c>
      <c r="AJ3774" s="277">
        <v>23278.66</v>
      </c>
      <c r="AL3774" s="246" t="s">
        <v>61925</v>
      </c>
      <c r="AM3774" s="247">
        <v>90</v>
      </c>
      <c r="AO3774" s="226" t="s">
        <v>39008</v>
      </c>
      <c r="AP3774" s="227">
        <v>11228.97</v>
      </c>
      <c r="AR3774" s="207" t="s">
        <v>18200</v>
      </c>
      <c r="AS3774" s="208">
        <v>527110.87</v>
      </c>
      <c r="AT3774" s="93"/>
      <c r="AU3774" s="199" t="s">
        <v>14651</v>
      </c>
      <c r="AV3774" s="200">
        <v>226234.39</v>
      </c>
      <c r="BD3774" s="263"/>
      <c r="BE3774" s="264"/>
      <c r="BJ3774" s="230" t="s">
        <v>9899</v>
      </c>
      <c r="BK3774" s="231">
        <v>8174150.7800000003</v>
      </c>
      <c r="BM3774" s="211" t="s">
        <v>8162</v>
      </c>
      <c r="BN3774" s="212">
        <v>154</v>
      </c>
    </row>
    <row r="3775" spans="21:66" x14ac:dyDescent="0.55000000000000004">
      <c r="U3775" s="203" t="s">
        <v>12159</v>
      </c>
      <c r="V3775" s="203"/>
      <c r="W3775" s="204">
        <v>19474</v>
      </c>
      <c r="AF3775" t="s">
        <v>59443</v>
      </c>
      <c r="AG3775" s="284">
        <v>63488</v>
      </c>
      <c r="AI3775" s="276" t="s">
        <v>40272</v>
      </c>
      <c r="AJ3775" s="277">
        <v>23007.96</v>
      </c>
      <c r="AL3775" s="246" t="s">
        <v>40207</v>
      </c>
      <c r="AM3775" s="247">
        <v>334.59</v>
      </c>
      <c r="AO3775" s="226" t="s">
        <v>39009</v>
      </c>
      <c r="AP3775" s="227">
        <v>23648.38</v>
      </c>
      <c r="AR3775" s="207" t="s">
        <v>18201</v>
      </c>
      <c r="AS3775" s="208">
        <v>185693.81</v>
      </c>
      <c r="AT3775" s="93"/>
      <c r="AU3775" s="199" t="s">
        <v>14652</v>
      </c>
      <c r="AV3775" s="200">
        <v>8519589.8200000003</v>
      </c>
      <c r="BD3775" s="263"/>
      <c r="BE3775" s="264"/>
      <c r="BJ3775" s="230" t="s">
        <v>9900</v>
      </c>
      <c r="BK3775" s="231">
        <v>4339204.68</v>
      </c>
      <c r="BM3775" s="211" t="s">
        <v>9122</v>
      </c>
      <c r="BN3775" s="212">
        <v>6602</v>
      </c>
    </row>
    <row r="3776" spans="21:66" x14ac:dyDescent="0.55000000000000004">
      <c r="U3776" s="203" t="s">
        <v>12160</v>
      </c>
      <c r="V3776" s="203"/>
      <c r="W3776" s="204">
        <v>12542.38</v>
      </c>
      <c r="AF3776" t="s">
        <v>60775</v>
      </c>
      <c r="AG3776" s="284">
        <v>107375</v>
      </c>
      <c r="AI3776" s="276" t="s">
        <v>40273</v>
      </c>
      <c r="AJ3776" s="277">
        <v>1760.44</v>
      </c>
      <c r="AL3776" s="246" t="s">
        <v>18412</v>
      </c>
      <c r="AM3776" s="247">
        <v>46029.120000000003</v>
      </c>
      <c r="AO3776" s="226" t="s">
        <v>39010</v>
      </c>
      <c r="AP3776" s="227">
        <v>18931.41</v>
      </c>
      <c r="AR3776" s="207" t="s">
        <v>13321</v>
      </c>
      <c r="AS3776" s="208">
        <v>22100</v>
      </c>
      <c r="AT3776" s="93"/>
      <c r="AU3776" s="199" t="s">
        <v>14653</v>
      </c>
      <c r="AV3776" s="200">
        <v>1794.94</v>
      </c>
      <c r="BD3776" s="263"/>
      <c r="BE3776" s="264"/>
      <c r="BJ3776" s="230" t="s">
        <v>9901</v>
      </c>
      <c r="BK3776" s="231">
        <v>3703279.64</v>
      </c>
      <c r="BM3776" s="211" t="s">
        <v>9480</v>
      </c>
      <c r="BN3776" s="212">
        <v>15811</v>
      </c>
    </row>
    <row r="3777" spans="21:66" x14ac:dyDescent="0.55000000000000004">
      <c r="U3777" s="203" t="s">
        <v>12166</v>
      </c>
      <c r="V3777" s="203"/>
      <c r="W3777" s="204">
        <v>16461.46</v>
      </c>
      <c r="AF3777" t="s">
        <v>60776</v>
      </c>
      <c r="AG3777" s="284">
        <v>3087.03</v>
      </c>
      <c r="AI3777" s="276" t="s">
        <v>66587</v>
      </c>
      <c r="AJ3777" s="277">
        <v>351288.94</v>
      </c>
      <c r="AL3777" s="246" t="s">
        <v>64147</v>
      </c>
      <c r="AM3777" s="247">
        <v>300013.05</v>
      </c>
      <c r="AO3777" s="226" t="s">
        <v>34823</v>
      </c>
      <c r="AP3777" s="227">
        <v>1004986.12</v>
      </c>
      <c r="AR3777" s="207" t="s">
        <v>18202</v>
      </c>
      <c r="AS3777" s="208">
        <v>3099.75</v>
      </c>
      <c r="AT3777" s="93"/>
      <c r="AU3777" s="199" t="s">
        <v>14654</v>
      </c>
      <c r="AV3777" s="200">
        <v>1225863.04</v>
      </c>
      <c r="BD3777" s="263"/>
      <c r="BE3777" s="264"/>
      <c r="BJ3777" s="230" t="s">
        <v>9902</v>
      </c>
      <c r="BK3777" s="231">
        <v>197340.71</v>
      </c>
      <c r="BM3777" s="211" t="s">
        <v>10030</v>
      </c>
      <c r="BN3777" s="212">
        <v>35002</v>
      </c>
    </row>
    <row r="3778" spans="21:66" x14ac:dyDescent="0.55000000000000004">
      <c r="U3778" s="203" t="s">
        <v>12168</v>
      </c>
      <c r="V3778" s="203"/>
      <c r="W3778" s="204">
        <v>32461</v>
      </c>
      <c r="AF3778" t="s">
        <v>58704</v>
      </c>
      <c r="AG3778">
        <v>30.42</v>
      </c>
      <c r="AI3778" s="276" t="s">
        <v>67551</v>
      </c>
      <c r="AJ3778" s="277">
        <v>0.02</v>
      </c>
      <c r="AL3778" s="246" t="s">
        <v>64148</v>
      </c>
      <c r="AM3778" s="247">
        <v>401584.64000000001</v>
      </c>
      <c r="AO3778" s="226" t="s">
        <v>39011</v>
      </c>
      <c r="AP3778" s="227">
        <v>670036.92000000004</v>
      </c>
      <c r="AR3778" s="207" t="s">
        <v>18203</v>
      </c>
      <c r="AS3778" s="208">
        <v>211725.79</v>
      </c>
      <c r="AT3778" s="93"/>
      <c r="AU3778" s="199" t="s">
        <v>14655</v>
      </c>
      <c r="AV3778" s="200">
        <v>154094.48000000001</v>
      </c>
      <c r="BD3778" s="263"/>
      <c r="BE3778" s="264"/>
      <c r="BJ3778" s="230" t="s">
        <v>9903</v>
      </c>
      <c r="BK3778" s="231">
        <v>8645493.8699999992</v>
      </c>
      <c r="BM3778" s="211" t="s">
        <v>6846</v>
      </c>
      <c r="BN3778" s="212">
        <v>29844.19</v>
      </c>
    </row>
    <row r="3779" spans="21:66" x14ac:dyDescent="0.55000000000000004">
      <c r="U3779" s="203" t="s">
        <v>12169</v>
      </c>
      <c r="V3779" s="203"/>
      <c r="W3779" s="204">
        <v>4173</v>
      </c>
      <c r="AF3779" t="s">
        <v>58705</v>
      </c>
      <c r="AG3779" s="284">
        <v>1058.0899999999999</v>
      </c>
      <c r="AI3779" s="276" t="s">
        <v>20010</v>
      </c>
      <c r="AJ3779" s="277">
        <v>1580.66</v>
      </c>
      <c r="AL3779" s="246" t="s">
        <v>64149</v>
      </c>
      <c r="AM3779" s="247">
        <v>-407.37</v>
      </c>
      <c r="AO3779" s="226" t="s">
        <v>34824</v>
      </c>
      <c r="AP3779" s="227">
        <v>1075358.6000000001</v>
      </c>
      <c r="AR3779" s="207" t="s">
        <v>18204</v>
      </c>
      <c r="AS3779" s="208">
        <v>337500</v>
      </c>
      <c r="AT3779" s="93"/>
      <c r="AU3779" s="199" t="s">
        <v>14656</v>
      </c>
      <c r="AV3779" s="200">
        <v>511545.79</v>
      </c>
      <c r="BD3779" s="263"/>
      <c r="BE3779" s="264"/>
      <c r="BJ3779" s="230" t="s">
        <v>9904</v>
      </c>
      <c r="BK3779" s="231">
        <v>154339392.47</v>
      </c>
      <c r="BM3779" s="211" t="s">
        <v>7530</v>
      </c>
      <c r="BN3779" s="212">
        <v>45117</v>
      </c>
    </row>
    <row r="3780" spans="21:66" x14ac:dyDescent="0.55000000000000004">
      <c r="U3780" s="203" t="s">
        <v>12170</v>
      </c>
      <c r="V3780" s="203"/>
      <c r="W3780" s="204">
        <v>10450</v>
      </c>
      <c r="AF3780" t="s">
        <v>61232</v>
      </c>
      <c r="AG3780" s="284">
        <v>2126.25</v>
      </c>
      <c r="AI3780" s="276" t="s">
        <v>20012</v>
      </c>
      <c r="AJ3780" s="277">
        <v>108.66</v>
      </c>
      <c r="AL3780" s="246" t="s">
        <v>52101</v>
      </c>
      <c r="AM3780" s="247">
        <v>6467.79</v>
      </c>
      <c r="AO3780" s="226" t="s">
        <v>33324</v>
      </c>
      <c r="AP3780" s="227">
        <v>608867.52</v>
      </c>
      <c r="AR3780" s="207" t="s">
        <v>18205</v>
      </c>
      <c r="AS3780" s="208">
        <v>945.26</v>
      </c>
      <c r="AT3780" s="93"/>
      <c r="AU3780" s="199" t="s">
        <v>14657</v>
      </c>
      <c r="AV3780" s="200">
        <v>2675.07</v>
      </c>
      <c r="BD3780" s="263"/>
      <c r="BE3780" s="264"/>
      <c r="BJ3780" s="230" t="s">
        <v>9905</v>
      </c>
      <c r="BK3780" s="231">
        <v>3659469.21</v>
      </c>
      <c r="BM3780" s="211" t="s">
        <v>7932</v>
      </c>
      <c r="BN3780" s="212">
        <v>2453</v>
      </c>
    </row>
    <row r="3781" spans="21:66" x14ac:dyDescent="0.55000000000000004">
      <c r="U3781" s="203" t="s">
        <v>12171</v>
      </c>
      <c r="V3781" s="203"/>
      <c r="W3781" s="204">
        <v>1143.8699999999999</v>
      </c>
      <c r="AF3781" t="s">
        <v>59907</v>
      </c>
      <c r="AG3781">
        <v>61.13</v>
      </c>
      <c r="AI3781" s="276" t="s">
        <v>20013</v>
      </c>
      <c r="AJ3781" s="277">
        <v>319.06</v>
      </c>
      <c r="AL3781" s="246" t="s">
        <v>52102</v>
      </c>
      <c r="AM3781" s="247">
        <v>640.28</v>
      </c>
      <c r="AO3781" s="226" t="s">
        <v>46804</v>
      </c>
      <c r="AP3781" s="227">
        <v>514.85</v>
      </c>
      <c r="AR3781" s="207" t="s">
        <v>18206</v>
      </c>
      <c r="AS3781" s="208">
        <v>21667.25</v>
      </c>
      <c r="AT3781" s="93"/>
      <c r="AU3781" s="199" t="s">
        <v>14658</v>
      </c>
      <c r="AV3781" s="200">
        <v>2148594.9700000002</v>
      </c>
      <c r="BD3781" s="263"/>
      <c r="BE3781" s="264"/>
      <c r="BJ3781" s="230" t="s">
        <v>9906</v>
      </c>
      <c r="BK3781" s="231">
        <v>762330.61</v>
      </c>
      <c r="BM3781" s="211" t="s">
        <v>8442</v>
      </c>
      <c r="BN3781" s="212">
        <v>15734.26</v>
      </c>
    </row>
    <row r="3782" spans="21:66" x14ac:dyDescent="0.55000000000000004">
      <c r="U3782" s="203" t="s">
        <v>12172</v>
      </c>
      <c r="V3782" s="203"/>
      <c r="W3782" s="204">
        <v>30786</v>
      </c>
      <c r="AF3782" t="s">
        <v>60810</v>
      </c>
      <c r="AG3782" s="284">
        <v>21904.720000000001</v>
      </c>
      <c r="AI3782" s="276" t="s">
        <v>33501</v>
      </c>
      <c r="AJ3782" s="277">
        <v>-2008.38</v>
      </c>
      <c r="AL3782" s="246" t="s">
        <v>52103</v>
      </c>
      <c r="AM3782" s="247">
        <v>2135.86</v>
      </c>
      <c r="AO3782" s="226" t="s">
        <v>47888</v>
      </c>
      <c r="AP3782" s="227">
        <v>4208.6899999999996</v>
      </c>
      <c r="AR3782" s="207" t="s">
        <v>18207</v>
      </c>
      <c r="AS3782" s="208">
        <v>1590279.3</v>
      </c>
      <c r="AT3782" s="93"/>
      <c r="AU3782" s="199" t="s">
        <v>31092</v>
      </c>
      <c r="AV3782" s="200">
        <v>618.5</v>
      </c>
      <c r="BD3782" s="263"/>
      <c r="BE3782" s="264"/>
      <c r="BJ3782" s="230" t="s">
        <v>9907</v>
      </c>
      <c r="BK3782" s="231">
        <v>221604.09</v>
      </c>
      <c r="BM3782" s="211" t="s">
        <v>8823</v>
      </c>
      <c r="BN3782" s="212">
        <v>2000</v>
      </c>
    </row>
    <row r="3783" spans="21:66" x14ac:dyDescent="0.55000000000000004">
      <c r="U3783" s="203" t="s">
        <v>12176</v>
      </c>
      <c r="V3783" s="203"/>
      <c r="W3783" s="204">
        <v>96442.31</v>
      </c>
      <c r="AF3783" t="s">
        <v>62294</v>
      </c>
      <c r="AG3783" s="284">
        <v>62471.33</v>
      </c>
      <c r="AI3783" s="276" t="s">
        <v>67552</v>
      </c>
      <c r="AJ3783" s="277">
        <v>-0.06</v>
      </c>
      <c r="AL3783" s="246" t="s">
        <v>64150</v>
      </c>
      <c r="AM3783" s="247">
        <v>823.46</v>
      </c>
      <c r="AO3783" s="226" t="s">
        <v>46805</v>
      </c>
      <c r="AP3783" s="227">
        <v>31911.3</v>
      </c>
      <c r="AR3783" s="207" t="s">
        <v>18208</v>
      </c>
      <c r="AS3783" s="208">
        <v>942.78</v>
      </c>
      <c r="AT3783" s="93"/>
      <c r="AU3783" s="199" t="s">
        <v>14659</v>
      </c>
      <c r="AV3783" s="200">
        <v>114204.92</v>
      </c>
      <c r="BD3783" s="263"/>
      <c r="BE3783" s="264"/>
      <c r="BJ3783" s="230" t="s">
        <v>9908</v>
      </c>
      <c r="BK3783" s="231">
        <v>627966.18999999994</v>
      </c>
      <c r="BM3783" s="211" t="s">
        <v>9123</v>
      </c>
      <c r="BN3783" s="212">
        <v>9320.2900000000009</v>
      </c>
    </row>
    <row r="3784" spans="21:66" x14ac:dyDescent="0.55000000000000004">
      <c r="U3784" s="203" t="s">
        <v>12178</v>
      </c>
      <c r="V3784" s="203"/>
      <c r="W3784" s="204">
        <v>5670</v>
      </c>
      <c r="AF3784" t="s">
        <v>61626</v>
      </c>
      <c r="AG3784" s="284">
        <v>23859.19</v>
      </c>
      <c r="AI3784" s="276" t="s">
        <v>67553</v>
      </c>
      <c r="AJ3784" s="277">
        <v>29795.61</v>
      </c>
      <c r="AL3784" s="246" t="s">
        <v>18413</v>
      </c>
      <c r="AM3784" s="247">
        <v>20187.88</v>
      </c>
      <c r="AO3784" s="226" t="s">
        <v>52073</v>
      </c>
      <c r="AP3784" s="227">
        <v>728</v>
      </c>
      <c r="AR3784" s="207" t="s">
        <v>18209</v>
      </c>
      <c r="AS3784" s="208">
        <v>73123.5</v>
      </c>
      <c r="AT3784" s="93"/>
      <c r="AU3784" s="199" t="s">
        <v>31093</v>
      </c>
      <c r="AV3784" s="200">
        <v>374.63</v>
      </c>
      <c r="BD3784" s="263"/>
      <c r="BE3784" s="264"/>
      <c r="BJ3784" s="230" t="s">
        <v>9909</v>
      </c>
      <c r="BK3784" s="231">
        <v>776381.64</v>
      </c>
      <c r="BM3784" s="211" t="s">
        <v>9421</v>
      </c>
      <c r="BN3784" s="212">
        <v>8492.68</v>
      </c>
    </row>
    <row r="3785" spans="21:66" x14ac:dyDescent="0.55000000000000004">
      <c r="U3785" s="203" t="s">
        <v>12181</v>
      </c>
      <c r="V3785" s="203"/>
      <c r="W3785" s="204">
        <v>765889.34</v>
      </c>
      <c r="AF3785" t="s">
        <v>63826</v>
      </c>
      <c r="AG3785" s="284">
        <v>99921.31</v>
      </c>
      <c r="AI3785" s="276" t="s">
        <v>20016</v>
      </c>
      <c r="AJ3785" s="277">
        <v>405722.77</v>
      </c>
      <c r="AL3785" s="246" t="s">
        <v>64151</v>
      </c>
      <c r="AM3785" s="247">
        <v>-18.399999999999999</v>
      </c>
      <c r="AO3785" s="226" t="s">
        <v>46806</v>
      </c>
      <c r="AP3785" s="227">
        <v>2535.5700000000002</v>
      </c>
      <c r="AR3785" s="207" t="s">
        <v>13322</v>
      </c>
      <c r="AS3785" s="208">
        <v>185297.76</v>
      </c>
      <c r="AT3785" s="93"/>
      <c r="AU3785" s="199" t="s">
        <v>14660</v>
      </c>
      <c r="AV3785" s="200">
        <v>1088077.83</v>
      </c>
      <c r="BD3785" s="263"/>
      <c r="BE3785" s="264"/>
      <c r="BJ3785" s="230" t="s">
        <v>9910</v>
      </c>
      <c r="BK3785" s="231">
        <v>381235.21</v>
      </c>
      <c r="BM3785" s="211" t="s">
        <v>10553</v>
      </c>
      <c r="BN3785" s="212">
        <v>20118.2</v>
      </c>
    </row>
    <row r="3786" spans="21:66" x14ac:dyDescent="0.55000000000000004">
      <c r="U3786" s="203" t="s">
        <v>5591</v>
      </c>
      <c r="V3786" s="203"/>
      <c r="W3786" s="204">
        <v>1128534.75</v>
      </c>
      <c r="AF3786" t="s">
        <v>57931</v>
      </c>
      <c r="AG3786" s="284">
        <v>9351.58</v>
      </c>
      <c r="AI3786" s="276" t="s">
        <v>20017</v>
      </c>
      <c r="AJ3786" s="277">
        <v>963521.02</v>
      </c>
      <c r="AL3786" s="246" t="s">
        <v>39032</v>
      </c>
      <c r="AM3786" s="247">
        <v>51516.28</v>
      </c>
      <c r="AO3786" s="226" t="s">
        <v>46807</v>
      </c>
      <c r="AP3786" s="227">
        <v>9004.43</v>
      </c>
      <c r="AR3786" s="207" t="s">
        <v>18210</v>
      </c>
      <c r="AS3786" s="208">
        <v>1125351.6499999999</v>
      </c>
      <c r="AT3786" s="93"/>
      <c r="AU3786" s="199" t="s">
        <v>14661</v>
      </c>
      <c r="AV3786" s="200">
        <v>11423873.58</v>
      </c>
      <c r="BD3786" s="263"/>
      <c r="BE3786" s="264"/>
      <c r="BJ3786" s="230" t="s">
        <v>9911</v>
      </c>
      <c r="BK3786" s="231">
        <v>358857.67</v>
      </c>
      <c r="BM3786" s="211" t="s">
        <v>10726</v>
      </c>
      <c r="BN3786" s="212">
        <v>5432</v>
      </c>
    </row>
    <row r="3787" spans="21:66" x14ac:dyDescent="0.55000000000000004">
      <c r="U3787" s="203" t="s">
        <v>5598</v>
      </c>
      <c r="V3787" s="203"/>
      <c r="W3787" s="204">
        <v>156.94</v>
      </c>
      <c r="AF3787" t="s">
        <v>62295</v>
      </c>
      <c r="AG3787" s="284">
        <v>17169.34</v>
      </c>
      <c r="AI3787" s="276" t="s">
        <v>33502</v>
      </c>
      <c r="AJ3787" s="277">
        <v>-153.54</v>
      </c>
      <c r="AL3787" s="246" t="s">
        <v>34849</v>
      </c>
      <c r="AM3787" s="247">
        <v>740585.1</v>
      </c>
      <c r="AO3787" s="226" t="s">
        <v>46808</v>
      </c>
      <c r="AP3787" s="227">
        <v>7109.41</v>
      </c>
      <c r="AR3787" s="207" t="s">
        <v>18211</v>
      </c>
      <c r="AS3787" s="208">
        <v>123783.49</v>
      </c>
      <c r="AT3787" s="93"/>
      <c r="AU3787" s="199" t="s">
        <v>31094</v>
      </c>
      <c r="AV3787" s="200">
        <v>135.09</v>
      </c>
      <c r="BD3787" s="263"/>
      <c r="BE3787" s="264"/>
      <c r="BJ3787" s="230" t="s">
        <v>9912</v>
      </c>
      <c r="BK3787" s="231">
        <v>1255716.27</v>
      </c>
      <c r="BM3787" s="211" t="s">
        <v>11421</v>
      </c>
      <c r="BN3787" s="212">
        <v>938.57</v>
      </c>
    </row>
    <row r="3788" spans="21:66" x14ac:dyDescent="0.55000000000000004">
      <c r="U3788" s="203" t="s">
        <v>5603</v>
      </c>
      <c r="V3788" s="203"/>
      <c r="W3788" s="204">
        <v>1522085.57</v>
      </c>
      <c r="AF3788" t="s">
        <v>62296</v>
      </c>
      <c r="AG3788" s="284">
        <v>2785.12</v>
      </c>
      <c r="AI3788" s="276" t="s">
        <v>59587</v>
      </c>
      <c r="AJ3788" s="277">
        <v>248.83</v>
      </c>
      <c r="AL3788" s="246" t="s">
        <v>34850</v>
      </c>
      <c r="AM3788" s="247">
        <v>99917.47</v>
      </c>
      <c r="AO3788" s="226" t="s">
        <v>49779</v>
      </c>
      <c r="AP3788" s="227">
        <v>15401.58</v>
      </c>
      <c r="AR3788" s="207" t="s">
        <v>18212</v>
      </c>
      <c r="AS3788" s="208">
        <v>367961.52</v>
      </c>
      <c r="AT3788" s="93"/>
      <c r="AU3788" s="199" t="s">
        <v>14662</v>
      </c>
      <c r="AV3788" s="200">
        <v>222499.29</v>
      </c>
      <c r="BD3788" s="263"/>
      <c r="BE3788" s="264"/>
      <c r="BJ3788" s="230" t="s">
        <v>9913</v>
      </c>
      <c r="BK3788" s="231">
        <v>723192.87</v>
      </c>
      <c r="BM3788" s="211" t="s">
        <v>10031</v>
      </c>
      <c r="BN3788" s="212">
        <v>139450.19</v>
      </c>
    </row>
    <row r="3789" spans="21:66" x14ac:dyDescent="0.55000000000000004">
      <c r="U3789" s="203" t="s">
        <v>5606</v>
      </c>
      <c r="V3789" s="203"/>
      <c r="W3789" s="204">
        <v>19550.580000000002</v>
      </c>
      <c r="AF3789" t="s">
        <v>71911</v>
      </c>
      <c r="AG3789">
        <v>188</v>
      </c>
      <c r="AI3789" s="276" t="s">
        <v>57424</v>
      </c>
      <c r="AJ3789" s="277">
        <v>283446.02</v>
      </c>
      <c r="AL3789" s="246" t="s">
        <v>34851</v>
      </c>
      <c r="AM3789" s="247">
        <v>63169.48</v>
      </c>
      <c r="AO3789" s="226" t="s">
        <v>44653</v>
      </c>
      <c r="AP3789" s="227">
        <v>8771.23</v>
      </c>
      <c r="AR3789" s="207" t="s">
        <v>18213</v>
      </c>
      <c r="AS3789" s="208">
        <v>1586793.79</v>
      </c>
      <c r="AT3789" s="93"/>
      <c r="AU3789" s="199" t="s">
        <v>14663</v>
      </c>
      <c r="AV3789" s="200">
        <v>4490</v>
      </c>
      <c r="BD3789" s="263"/>
      <c r="BE3789" s="264"/>
      <c r="BJ3789" s="230" t="s">
        <v>9914</v>
      </c>
      <c r="BK3789" s="231">
        <v>257124.13</v>
      </c>
      <c r="BM3789" s="211" t="s">
        <v>10440</v>
      </c>
      <c r="BN3789" s="212">
        <v>27649.35</v>
      </c>
    </row>
    <row r="3790" spans="21:66" x14ac:dyDescent="0.55000000000000004">
      <c r="U3790" s="203" t="s">
        <v>5610</v>
      </c>
      <c r="V3790" s="203"/>
      <c r="W3790" s="204">
        <v>40908.46</v>
      </c>
      <c r="AF3790" t="s">
        <v>62297</v>
      </c>
      <c r="AG3790">
        <v>93</v>
      </c>
      <c r="AI3790" s="276" t="s">
        <v>56087</v>
      </c>
      <c r="AJ3790" s="277">
        <v>200935.7</v>
      </c>
      <c r="AL3790" s="246" t="s">
        <v>42319</v>
      </c>
      <c r="AM3790" s="247">
        <v>30333.26</v>
      </c>
      <c r="AO3790" s="226" t="s">
        <v>52074</v>
      </c>
      <c r="AP3790" s="227">
        <v>189</v>
      </c>
      <c r="AR3790" s="207" t="s">
        <v>18214</v>
      </c>
      <c r="AS3790" s="208">
        <v>1629357.35</v>
      </c>
      <c r="AT3790" s="93"/>
      <c r="AU3790" s="199" t="s">
        <v>33035</v>
      </c>
      <c r="AV3790" s="200">
        <v>12117148.050000001</v>
      </c>
      <c r="BD3790" s="263"/>
      <c r="BE3790" s="264"/>
      <c r="BJ3790" s="230" t="s">
        <v>9915</v>
      </c>
      <c r="BK3790" s="231">
        <v>220935.42</v>
      </c>
      <c r="BM3790" s="211" t="s">
        <v>10453</v>
      </c>
      <c r="BN3790" s="212">
        <v>2430</v>
      </c>
    </row>
    <row r="3791" spans="21:66" x14ac:dyDescent="0.55000000000000004">
      <c r="U3791" s="203" t="s">
        <v>5613</v>
      </c>
      <c r="V3791" s="203"/>
      <c r="W3791" s="204">
        <v>7818.24</v>
      </c>
      <c r="AF3791" t="s">
        <v>49222</v>
      </c>
      <c r="AG3791" s="284">
        <v>24844.51</v>
      </c>
      <c r="AI3791" s="276" t="s">
        <v>63141</v>
      </c>
      <c r="AJ3791" s="277">
        <v>-649.88</v>
      </c>
      <c r="AL3791" s="246" t="s">
        <v>34852</v>
      </c>
      <c r="AM3791" s="247">
        <v>22808</v>
      </c>
      <c r="AO3791" s="226" t="s">
        <v>44654</v>
      </c>
      <c r="AP3791" s="227">
        <v>659.96</v>
      </c>
      <c r="AR3791" s="207" t="s">
        <v>18215</v>
      </c>
      <c r="AS3791" s="208">
        <v>137967.79</v>
      </c>
      <c r="AT3791" s="93"/>
      <c r="AU3791" s="177"/>
      <c r="AV3791" s="178"/>
      <c r="BD3791" s="263"/>
      <c r="BE3791" s="264"/>
      <c r="BJ3791" s="230" t="s">
        <v>9916</v>
      </c>
      <c r="BK3791" s="231">
        <v>765905.22</v>
      </c>
      <c r="BM3791" s="211" t="s">
        <v>10465</v>
      </c>
      <c r="BN3791" s="212">
        <v>18509</v>
      </c>
    </row>
    <row r="3792" spans="21:66" x14ac:dyDescent="0.55000000000000004">
      <c r="U3792" s="203" t="s">
        <v>5616</v>
      </c>
      <c r="V3792" s="203"/>
      <c r="W3792" s="204">
        <v>1673619.41</v>
      </c>
      <c r="AF3792" t="s">
        <v>58707</v>
      </c>
      <c r="AG3792" s="284">
        <v>1663.84</v>
      </c>
      <c r="AI3792" s="276" t="s">
        <v>61392</v>
      </c>
      <c r="AJ3792" s="277">
        <v>18858.13</v>
      </c>
      <c r="AL3792" s="246" t="s">
        <v>36176</v>
      </c>
      <c r="AM3792" s="247">
        <v>1672.84</v>
      </c>
      <c r="AO3792" s="226" t="s">
        <v>44655</v>
      </c>
      <c r="AP3792" s="227">
        <v>2259.5</v>
      </c>
      <c r="AR3792" s="207" t="s">
        <v>18216</v>
      </c>
      <c r="AS3792" s="208">
        <v>65885.850000000006</v>
      </c>
      <c r="AT3792" s="93"/>
      <c r="AU3792" s="112"/>
      <c r="AV3792" s="113"/>
      <c r="BD3792" s="263"/>
      <c r="BE3792" s="264"/>
      <c r="BJ3792" s="230" t="s">
        <v>9917</v>
      </c>
      <c r="BK3792" s="231">
        <v>628517.64</v>
      </c>
      <c r="BM3792" s="211" t="s">
        <v>10466</v>
      </c>
      <c r="BN3792" s="212">
        <v>13556</v>
      </c>
    </row>
    <row r="3793" spans="21:66" x14ac:dyDescent="0.55000000000000004">
      <c r="U3793" s="203" t="s">
        <v>5618</v>
      </c>
      <c r="V3793" s="203"/>
      <c r="W3793" s="204">
        <v>1425000.2</v>
      </c>
      <c r="AF3793" t="s">
        <v>70837</v>
      </c>
      <c r="AG3793">
        <v>554.6</v>
      </c>
      <c r="AI3793" s="276" t="s">
        <v>58527</v>
      </c>
      <c r="AJ3793" s="277">
        <v>4896335.59</v>
      </c>
      <c r="AL3793" s="246" t="s">
        <v>58492</v>
      </c>
      <c r="AM3793" s="247">
        <v>344.18</v>
      </c>
      <c r="AO3793" s="226" t="s">
        <v>46809</v>
      </c>
      <c r="AP3793" s="227">
        <v>2591.44</v>
      </c>
      <c r="AR3793" s="207" t="s">
        <v>18217</v>
      </c>
      <c r="AS3793" s="208">
        <v>17.3</v>
      </c>
      <c r="AT3793" s="93"/>
      <c r="AU3793" s="112"/>
      <c r="AV3793" s="113"/>
      <c r="BD3793" s="263"/>
      <c r="BE3793" s="264"/>
      <c r="BJ3793" s="230" t="s">
        <v>9918</v>
      </c>
      <c r="BK3793" s="231">
        <v>487965.8</v>
      </c>
      <c r="BM3793" s="211" t="s">
        <v>10471</v>
      </c>
      <c r="BN3793" s="212">
        <v>89</v>
      </c>
    </row>
    <row r="3794" spans="21:66" x14ac:dyDescent="0.55000000000000004">
      <c r="U3794" s="203" t="s">
        <v>5621</v>
      </c>
      <c r="V3794" s="203"/>
      <c r="W3794" s="204">
        <v>7455.64</v>
      </c>
      <c r="AF3794" t="s">
        <v>49224</v>
      </c>
      <c r="AG3794" s="284">
        <v>20072.080000000002</v>
      </c>
      <c r="AI3794" s="276" t="s">
        <v>63671</v>
      </c>
      <c r="AJ3794" s="277">
        <v>17460</v>
      </c>
      <c r="AL3794" s="246" t="s">
        <v>34853</v>
      </c>
      <c r="AM3794" s="247">
        <v>72401.759999999995</v>
      </c>
      <c r="AO3794" s="226" t="s">
        <v>52075</v>
      </c>
      <c r="AP3794" s="227">
        <v>4896.47</v>
      </c>
      <c r="AR3794" s="207" t="s">
        <v>18218</v>
      </c>
      <c r="AS3794" s="208">
        <v>1018</v>
      </c>
      <c r="AT3794" s="93"/>
      <c r="AU3794" s="112"/>
      <c r="AV3794" s="113"/>
      <c r="BD3794" s="263"/>
      <c r="BE3794" s="264"/>
      <c r="BJ3794" s="230" t="s">
        <v>9919</v>
      </c>
      <c r="BK3794" s="231">
        <v>395611.74</v>
      </c>
      <c r="BM3794" s="211" t="s">
        <v>10493</v>
      </c>
      <c r="BN3794" s="212">
        <v>9051.31</v>
      </c>
    </row>
    <row r="3795" spans="21:66" x14ac:dyDescent="0.55000000000000004">
      <c r="U3795" s="203" t="s">
        <v>5624</v>
      </c>
      <c r="V3795" s="203"/>
      <c r="W3795" s="204">
        <v>575025.57999999996</v>
      </c>
      <c r="AF3795" t="s">
        <v>57932</v>
      </c>
      <c r="AG3795" s="284">
        <v>48867.58</v>
      </c>
      <c r="AI3795" s="276" t="s">
        <v>44843</v>
      </c>
      <c r="AJ3795" s="277">
        <v>1045209.8</v>
      </c>
      <c r="AL3795" s="246" t="s">
        <v>34854</v>
      </c>
      <c r="AM3795" s="247">
        <v>239892.36</v>
      </c>
      <c r="AO3795" s="226" t="s">
        <v>44656</v>
      </c>
      <c r="AP3795" s="227">
        <v>3431657</v>
      </c>
      <c r="AR3795" s="207" t="s">
        <v>18219</v>
      </c>
      <c r="AS3795" s="208">
        <v>4849.3500000000004</v>
      </c>
      <c r="AT3795" s="93"/>
      <c r="AU3795" s="112"/>
      <c r="AV3795" s="113"/>
      <c r="BD3795" s="263"/>
      <c r="BE3795" s="264"/>
      <c r="BJ3795" s="230" t="s">
        <v>9920</v>
      </c>
      <c r="BK3795" s="231">
        <v>238155.49</v>
      </c>
      <c r="BM3795" s="211" t="s">
        <v>10506</v>
      </c>
      <c r="BN3795" s="212">
        <v>698</v>
      </c>
    </row>
    <row r="3796" spans="21:66" x14ac:dyDescent="0.55000000000000004">
      <c r="U3796" s="203" t="s">
        <v>5625</v>
      </c>
      <c r="V3796" s="203"/>
      <c r="W3796" s="204">
        <v>262.92</v>
      </c>
      <c r="AF3796" t="s">
        <v>58708</v>
      </c>
      <c r="AG3796" s="284">
        <v>43032.639999999999</v>
      </c>
      <c r="AI3796" s="276" t="s">
        <v>20018</v>
      </c>
      <c r="AJ3796" s="277">
        <v>79529.16</v>
      </c>
      <c r="AL3796" s="246" t="s">
        <v>34855</v>
      </c>
      <c r="AM3796" s="247">
        <v>100445.85</v>
      </c>
      <c r="AO3796" s="226" t="s">
        <v>44657</v>
      </c>
      <c r="AP3796" s="227">
        <v>254336.26</v>
      </c>
      <c r="AR3796" s="207" t="s">
        <v>18220</v>
      </c>
      <c r="AS3796" s="208">
        <v>2902.91</v>
      </c>
      <c r="AT3796" s="93"/>
      <c r="AU3796" s="112"/>
      <c r="AV3796" s="113"/>
      <c r="BD3796" s="263"/>
      <c r="BE3796" s="264"/>
      <c r="BJ3796" s="230" t="s">
        <v>9921</v>
      </c>
      <c r="BK3796" s="231">
        <v>2475220.16</v>
      </c>
      <c r="BM3796" s="211" t="s">
        <v>10511</v>
      </c>
      <c r="BN3796" s="212">
        <v>14817.97</v>
      </c>
    </row>
    <row r="3797" spans="21:66" x14ac:dyDescent="0.55000000000000004">
      <c r="U3797" s="203" t="s">
        <v>5629</v>
      </c>
      <c r="V3797" s="203"/>
      <c r="W3797" s="204">
        <v>34298.81</v>
      </c>
      <c r="AF3797" t="s">
        <v>65005</v>
      </c>
      <c r="AG3797" s="284">
        <v>2339.09</v>
      </c>
      <c r="AI3797" s="276" t="s">
        <v>35002</v>
      </c>
      <c r="AJ3797" s="277">
        <v>4398.7299999999996</v>
      </c>
      <c r="AL3797" s="246" t="s">
        <v>36177</v>
      </c>
      <c r="AM3797" s="247">
        <v>4706.07</v>
      </c>
      <c r="AO3797" s="226" t="s">
        <v>42308</v>
      </c>
      <c r="AP3797" s="227">
        <v>5844</v>
      </c>
      <c r="AR3797" s="207" t="s">
        <v>18221</v>
      </c>
      <c r="AS3797" s="208">
        <v>6045.62</v>
      </c>
      <c r="AT3797" s="93"/>
      <c r="AU3797" s="112"/>
      <c r="AV3797" s="113"/>
      <c r="BD3797" s="263"/>
      <c r="BE3797" s="264"/>
      <c r="BJ3797" s="230" t="s">
        <v>9922</v>
      </c>
      <c r="BK3797" s="231">
        <v>125292.23</v>
      </c>
      <c r="BM3797" s="211" t="s">
        <v>9422</v>
      </c>
      <c r="BN3797" s="212">
        <v>17539</v>
      </c>
    </row>
    <row r="3798" spans="21:66" x14ac:dyDescent="0.55000000000000004">
      <c r="U3798" s="203" t="s">
        <v>5631</v>
      </c>
      <c r="V3798" s="203"/>
      <c r="W3798" s="204">
        <v>290440.11</v>
      </c>
      <c r="AF3798" t="s">
        <v>63442</v>
      </c>
      <c r="AG3798" s="284">
        <v>108197.79</v>
      </c>
      <c r="AI3798" s="276" t="s">
        <v>67554</v>
      </c>
      <c r="AJ3798" s="277">
        <v>-3687.02</v>
      </c>
      <c r="AL3798" s="246" t="s">
        <v>52106</v>
      </c>
      <c r="AM3798" s="247">
        <v>58103.01</v>
      </c>
      <c r="AO3798" s="226" t="s">
        <v>42309</v>
      </c>
      <c r="AP3798" s="227">
        <v>9382</v>
      </c>
      <c r="AR3798" s="207" t="s">
        <v>18222</v>
      </c>
      <c r="AS3798" s="208">
        <v>36844.22</v>
      </c>
      <c r="AT3798" s="93"/>
      <c r="AU3798" s="112"/>
      <c r="AV3798" s="113"/>
      <c r="BD3798" s="263"/>
      <c r="BE3798" s="264"/>
      <c r="BJ3798" s="230" t="s">
        <v>9923</v>
      </c>
      <c r="BK3798" s="231">
        <v>171276.89</v>
      </c>
      <c r="BM3798" s="211" t="s">
        <v>10554</v>
      </c>
      <c r="BN3798" s="212">
        <v>21986.01</v>
      </c>
    </row>
    <row r="3799" spans="21:66" x14ac:dyDescent="0.55000000000000004">
      <c r="U3799" s="203" t="s">
        <v>5633</v>
      </c>
      <c r="V3799" s="203"/>
      <c r="W3799" s="204">
        <v>16015.99</v>
      </c>
      <c r="AF3799" t="s">
        <v>48336</v>
      </c>
      <c r="AG3799" s="284">
        <v>196823.46</v>
      </c>
      <c r="AI3799" s="276" t="s">
        <v>60394</v>
      </c>
      <c r="AJ3799" s="277">
        <v>2149737.75</v>
      </c>
      <c r="AL3799" s="246" t="s">
        <v>47895</v>
      </c>
      <c r="AM3799" s="247">
        <v>51079.839999999997</v>
      </c>
      <c r="AO3799" s="226" t="s">
        <v>18265</v>
      </c>
      <c r="AP3799" s="227">
        <v>145</v>
      </c>
      <c r="AR3799" s="207" t="s">
        <v>18223</v>
      </c>
      <c r="AS3799" s="208">
        <v>3281.08</v>
      </c>
      <c r="AT3799" s="93"/>
      <c r="AU3799" s="112"/>
      <c r="AV3799" s="113"/>
      <c r="BD3799" s="263"/>
      <c r="BE3799" s="264"/>
      <c r="BJ3799" s="230" t="s">
        <v>9924</v>
      </c>
      <c r="BK3799" s="231">
        <v>246537.92</v>
      </c>
      <c r="BM3799" s="211" t="s">
        <v>10727</v>
      </c>
      <c r="BN3799" s="212">
        <v>6494</v>
      </c>
    </row>
    <row r="3800" spans="21:66" x14ac:dyDescent="0.55000000000000004">
      <c r="U3800" s="203" t="s">
        <v>5636</v>
      </c>
      <c r="V3800" s="203"/>
      <c r="W3800" s="204">
        <v>152317.9</v>
      </c>
      <c r="AF3800" t="s">
        <v>48337</v>
      </c>
      <c r="AG3800" s="284">
        <v>7125</v>
      </c>
      <c r="AI3800" s="276" t="s">
        <v>33503</v>
      </c>
      <c r="AJ3800" s="277">
        <v>146754.47</v>
      </c>
      <c r="AL3800" s="246" t="s">
        <v>47896</v>
      </c>
      <c r="AM3800" s="247">
        <v>27204.61</v>
      </c>
      <c r="AO3800" s="226" t="s">
        <v>18266</v>
      </c>
      <c r="AP3800" s="227">
        <v>883</v>
      </c>
      <c r="AR3800" s="207" t="s">
        <v>18224</v>
      </c>
      <c r="AS3800" s="208">
        <v>254.44</v>
      </c>
      <c r="AT3800" s="93"/>
      <c r="AU3800" s="93"/>
      <c r="AV3800" s="93"/>
      <c r="BD3800" s="263"/>
      <c r="BE3800" s="264"/>
      <c r="BJ3800" s="230" t="s">
        <v>9925</v>
      </c>
      <c r="BK3800" s="231">
        <v>563683</v>
      </c>
      <c r="BM3800" s="211" t="s">
        <v>10032</v>
      </c>
      <c r="BN3800" s="212">
        <v>132819.64000000001</v>
      </c>
    </row>
    <row r="3801" spans="21:66" x14ac:dyDescent="0.55000000000000004">
      <c r="U3801" s="203" t="s">
        <v>5653</v>
      </c>
      <c r="V3801" s="203"/>
      <c r="W3801" s="204">
        <v>66185.740000000005</v>
      </c>
      <c r="AF3801" t="s">
        <v>71740</v>
      </c>
      <c r="AG3801" s="284">
        <v>1762.07</v>
      </c>
      <c r="AI3801" s="276" t="s">
        <v>59047</v>
      </c>
      <c r="AJ3801" s="277">
        <v>290081.36</v>
      </c>
      <c r="AL3801" s="246" t="s">
        <v>47897</v>
      </c>
      <c r="AM3801" s="247">
        <v>2122.5700000000002</v>
      </c>
      <c r="AO3801" s="226" t="s">
        <v>44658</v>
      </c>
      <c r="AP3801" s="227">
        <v>160050</v>
      </c>
      <c r="AR3801" s="207" t="s">
        <v>18225</v>
      </c>
      <c r="AS3801" s="208">
        <v>15677.33</v>
      </c>
      <c r="AT3801" s="93"/>
      <c r="AU3801" s="93"/>
      <c r="AV3801" s="93"/>
      <c r="BD3801" s="263"/>
      <c r="BE3801" s="264"/>
      <c r="BJ3801" s="230" t="s">
        <v>9926</v>
      </c>
      <c r="BK3801" s="231">
        <v>552462.5</v>
      </c>
      <c r="BM3801" s="211" t="s">
        <v>6847</v>
      </c>
      <c r="BN3801" s="212">
        <v>14072</v>
      </c>
    </row>
    <row r="3802" spans="21:66" x14ac:dyDescent="0.55000000000000004">
      <c r="U3802" s="203" t="s">
        <v>5654</v>
      </c>
      <c r="V3802" s="203"/>
      <c r="W3802" s="204">
        <v>1459835.52</v>
      </c>
      <c r="AF3802" t="s">
        <v>66746</v>
      </c>
      <c r="AG3802" s="284">
        <v>11689.29</v>
      </c>
      <c r="AI3802" s="276" t="s">
        <v>61393</v>
      </c>
      <c r="AJ3802" s="277">
        <v>55951.92</v>
      </c>
      <c r="AL3802" s="246" t="s">
        <v>47898</v>
      </c>
      <c r="AM3802" s="247">
        <v>5568.1</v>
      </c>
      <c r="AO3802" s="226" t="s">
        <v>44659</v>
      </c>
      <c r="AP3802" s="227">
        <v>12243.86</v>
      </c>
      <c r="AR3802" s="207" t="s">
        <v>18226</v>
      </c>
      <c r="AS3802" s="208">
        <v>293913.52</v>
      </c>
      <c r="AT3802" s="93"/>
      <c r="AU3802" s="93"/>
      <c r="AV3802" s="93"/>
      <c r="BD3802" s="263"/>
      <c r="BE3802" s="264"/>
      <c r="BJ3802" s="230" t="s">
        <v>9927</v>
      </c>
      <c r="BK3802" s="231">
        <v>290720.23</v>
      </c>
      <c r="BM3802" s="211" t="s">
        <v>7531</v>
      </c>
      <c r="BN3802" s="212">
        <v>13066</v>
      </c>
    </row>
    <row r="3803" spans="21:66" x14ac:dyDescent="0.55000000000000004">
      <c r="U3803" s="203" t="s">
        <v>5670</v>
      </c>
      <c r="V3803" s="203"/>
      <c r="W3803" s="204">
        <v>772326.8</v>
      </c>
      <c r="AF3803" t="s">
        <v>68987</v>
      </c>
      <c r="AG3803" s="284">
        <v>4668.87</v>
      </c>
      <c r="AI3803" s="276" t="s">
        <v>20019</v>
      </c>
      <c r="AJ3803" s="277">
        <v>763313.99</v>
      </c>
      <c r="AL3803" s="246" t="s">
        <v>47899</v>
      </c>
      <c r="AM3803" s="247">
        <v>19664.46</v>
      </c>
      <c r="AO3803" s="226" t="s">
        <v>47889</v>
      </c>
      <c r="AP3803" s="227">
        <v>148856.64000000001</v>
      </c>
      <c r="AR3803" s="207" t="s">
        <v>18227</v>
      </c>
      <c r="AS3803" s="208">
        <v>10658.48</v>
      </c>
      <c r="AT3803" s="93"/>
      <c r="AU3803" s="93"/>
      <c r="AV3803" s="93"/>
      <c r="BD3803" s="263"/>
      <c r="BE3803" s="264"/>
      <c r="BJ3803" s="230" t="s">
        <v>9928</v>
      </c>
      <c r="BK3803" s="231">
        <v>718145.1</v>
      </c>
      <c r="BM3803" s="211" t="s">
        <v>7933</v>
      </c>
      <c r="BN3803" s="212">
        <v>20781</v>
      </c>
    </row>
    <row r="3804" spans="21:66" x14ac:dyDescent="0.55000000000000004">
      <c r="U3804" s="203" t="s">
        <v>5672</v>
      </c>
      <c r="V3804" s="203"/>
      <c r="W3804" s="204">
        <v>990651.01</v>
      </c>
      <c r="AF3804" t="s">
        <v>68992</v>
      </c>
      <c r="AG3804" s="284">
        <v>12950</v>
      </c>
      <c r="AI3804" s="276" t="s">
        <v>20020</v>
      </c>
      <c r="AJ3804" s="277">
        <v>2138251.54</v>
      </c>
      <c r="AL3804" s="246" t="s">
        <v>47900</v>
      </c>
      <c r="AM3804" s="247">
        <v>18924.77</v>
      </c>
      <c r="AO3804" s="226" t="s">
        <v>47890</v>
      </c>
      <c r="AP3804" s="227">
        <v>11387.53</v>
      </c>
      <c r="AR3804" s="207" t="s">
        <v>18228</v>
      </c>
      <c r="AS3804" s="208">
        <v>23255.9</v>
      </c>
      <c r="AT3804" s="93"/>
      <c r="AU3804" s="93"/>
      <c r="AV3804" s="93"/>
      <c r="BD3804" s="263"/>
      <c r="BE3804" s="264"/>
      <c r="BJ3804" s="230" t="s">
        <v>9929</v>
      </c>
      <c r="BK3804" s="231">
        <v>351687.67</v>
      </c>
      <c r="BM3804" s="211" t="s">
        <v>8163</v>
      </c>
      <c r="BN3804" s="212">
        <v>3526</v>
      </c>
    </row>
    <row r="3805" spans="21:66" x14ac:dyDescent="0.55000000000000004">
      <c r="U3805" s="203" t="s">
        <v>5674</v>
      </c>
      <c r="V3805" s="203"/>
      <c r="W3805" s="204">
        <v>172184.4</v>
      </c>
      <c r="AF3805" t="s">
        <v>68993</v>
      </c>
      <c r="AG3805">
        <v>990.67</v>
      </c>
      <c r="AI3805" s="276" t="s">
        <v>36270</v>
      </c>
      <c r="AJ3805" s="277">
        <v>1177844.03</v>
      </c>
      <c r="AL3805" s="246" t="s">
        <v>52107</v>
      </c>
      <c r="AM3805" s="247">
        <v>4646.07</v>
      </c>
      <c r="AO3805" s="226" t="s">
        <v>52076</v>
      </c>
      <c r="AP3805" s="227">
        <v>10467.870000000001</v>
      </c>
      <c r="AR3805" s="207" t="s">
        <v>18229</v>
      </c>
      <c r="AS3805" s="208">
        <v>17089.259999999998</v>
      </c>
      <c r="AT3805" s="93"/>
      <c r="AU3805" s="93"/>
      <c r="AV3805" s="93"/>
      <c r="BD3805" s="263"/>
      <c r="BE3805" s="264"/>
      <c r="BJ3805" s="230" t="s">
        <v>9930</v>
      </c>
      <c r="BK3805" s="231">
        <v>129222.75</v>
      </c>
      <c r="BM3805" s="211" t="s">
        <v>9124</v>
      </c>
      <c r="BN3805" s="212">
        <v>11194</v>
      </c>
    </row>
    <row r="3806" spans="21:66" x14ac:dyDescent="0.55000000000000004">
      <c r="U3806" s="203" t="s">
        <v>5680</v>
      </c>
      <c r="V3806" s="203"/>
      <c r="W3806" s="204">
        <v>1158337.21</v>
      </c>
      <c r="AF3806" t="s">
        <v>68994</v>
      </c>
      <c r="AG3806" s="284">
        <v>2163.59</v>
      </c>
      <c r="AI3806" s="276" t="s">
        <v>52378</v>
      </c>
      <c r="AJ3806" s="277">
        <v>335063.67999999999</v>
      </c>
      <c r="AL3806" s="246" t="s">
        <v>64152</v>
      </c>
      <c r="AM3806" s="247">
        <v>10400</v>
      </c>
      <c r="AO3806" s="226" t="s">
        <v>47891</v>
      </c>
      <c r="AP3806" s="227">
        <v>47000</v>
      </c>
      <c r="AR3806" s="207" t="s">
        <v>18230</v>
      </c>
      <c r="AS3806" s="208">
        <v>1376657.7</v>
      </c>
      <c r="AT3806" s="93"/>
      <c r="AU3806" s="93"/>
      <c r="AV3806" s="93"/>
      <c r="BD3806" s="263"/>
      <c r="BE3806" s="264"/>
      <c r="BJ3806" s="230" t="s">
        <v>9931</v>
      </c>
      <c r="BK3806" s="231">
        <v>1278239.68</v>
      </c>
      <c r="BM3806" s="211" t="s">
        <v>9481</v>
      </c>
      <c r="BN3806" s="212">
        <v>26703.02</v>
      </c>
    </row>
    <row r="3807" spans="21:66" x14ac:dyDescent="0.55000000000000004">
      <c r="U3807" s="203" t="s">
        <v>5693</v>
      </c>
      <c r="V3807" s="203"/>
      <c r="W3807" s="204">
        <v>13225</v>
      </c>
      <c r="AF3807" t="s">
        <v>60093</v>
      </c>
      <c r="AG3807" s="284">
        <v>14000</v>
      </c>
      <c r="AI3807" s="276" t="s">
        <v>35003</v>
      </c>
      <c r="AJ3807" s="277">
        <v>3052548.22</v>
      </c>
      <c r="AL3807" s="246" t="s">
        <v>59005</v>
      </c>
      <c r="AM3807" s="247">
        <v>21000</v>
      </c>
      <c r="AO3807" s="226" t="s">
        <v>47892</v>
      </c>
      <c r="AP3807" s="227">
        <v>3595.55</v>
      </c>
      <c r="AR3807" s="207" t="s">
        <v>18231</v>
      </c>
      <c r="AS3807" s="208">
        <v>23977.77</v>
      </c>
      <c r="AT3807" s="93"/>
      <c r="AU3807" s="93"/>
      <c r="AV3807" s="93"/>
      <c r="BD3807" s="263"/>
      <c r="BE3807" s="264"/>
      <c r="BJ3807" s="230" t="s">
        <v>9932</v>
      </c>
      <c r="BK3807" s="231">
        <v>537675.06999999995</v>
      </c>
      <c r="BM3807" s="211" t="s">
        <v>10728</v>
      </c>
      <c r="BN3807" s="212">
        <v>3234</v>
      </c>
    </row>
    <row r="3808" spans="21:66" x14ac:dyDescent="0.55000000000000004">
      <c r="U3808" s="203" t="s">
        <v>5698</v>
      </c>
      <c r="V3808" s="203"/>
      <c r="W3808" s="204">
        <v>58043.58</v>
      </c>
      <c r="AF3808" t="s">
        <v>70838</v>
      </c>
      <c r="AG3808" s="284">
        <v>5554.23</v>
      </c>
      <c r="AI3808" s="276" t="s">
        <v>39136</v>
      </c>
      <c r="AJ3808" s="277">
        <v>18726.04</v>
      </c>
      <c r="AL3808" s="246" t="s">
        <v>59006</v>
      </c>
      <c r="AM3808" s="247">
        <v>1523.14</v>
      </c>
      <c r="AO3808" s="226" t="s">
        <v>44660</v>
      </c>
      <c r="AP3808" s="227">
        <v>82500</v>
      </c>
      <c r="AR3808" s="207" t="s">
        <v>18232</v>
      </c>
      <c r="AS3808" s="208">
        <v>36844.22</v>
      </c>
      <c r="AT3808" s="93"/>
      <c r="AU3808" s="93"/>
      <c r="AV3808" s="93"/>
      <c r="BD3808" s="263"/>
      <c r="BE3808" s="264"/>
      <c r="BJ3808" s="230" t="s">
        <v>9933</v>
      </c>
      <c r="BK3808" s="231">
        <v>346550.41</v>
      </c>
      <c r="BM3808" s="211" t="s">
        <v>11788</v>
      </c>
      <c r="BN3808" s="212">
        <v>47776.92</v>
      </c>
    </row>
    <row r="3809" spans="21:66" x14ac:dyDescent="0.55000000000000004">
      <c r="U3809" s="203" t="s">
        <v>5703</v>
      </c>
      <c r="V3809" s="203"/>
      <c r="W3809" s="204">
        <v>1334.86</v>
      </c>
      <c r="AF3809" t="s">
        <v>65011</v>
      </c>
      <c r="AG3809" s="284">
        <v>14544.95</v>
      </c>
      <c r="AI3809" s="276" t="s">
        <v>39137</v>
      </c>
      <c r="AJ3809" s="277">
        <v>20414.91</v>
      </c>
      <c r="AL3809" s="246" t="s">
        <v>59007</v>
      </c>
      <c r="AM3809" s="247">
        <v>5145</v>
      </c>
      <c r="AO3809" s="226" t="s">
        <v>44661</v>
      </c>
      <c r="AP3809" s="227">
        <v>6311.24</v>
      </c>
      <c r="AR3809" s="207" t="s">
        <v>18233</v>
      </c>
      <c r="AS3809" s="208">
        <v>10293</v>
      </c>
      <c r="AT3809" s="93"/>
      <c r="AU3809" s="93"/>
      <c r="AV3809" s="93"/>
      <c r="BD3809" s="263"/>
      <c r="BE3809" s="264"/>
      <c r="BJ3809" s="230" t="s">
        <v>9934</v>
      </c>
      <c r="BK3809" s="231">
        <v>227138.09</v>
      </c>
      <c r="BM3809" s="211" t="s">
        <v>10033</v>
      </c>
      <c r="BN3809" s="212">
        <v>140352.94</v>
      </c>
    </row>
    <row r="3810" spans="21:66" x14ac:dyDescent="0.55000000000000004">
      <c r="U3810" s="203" t="s">
        <v>5704</v>
      </c>
      <c r="V3810" s="203"/>
      <c r="W3810" s="204">
        <v>612477.21</v>
      </c>
      <c r="AF3810" t="s">
        <v>71741</v>
      </c>
      <c r="AG3810">
        <v>754.66</v>
      </c>
      <c r="AI3810" s="276" t="s">
        <v>35004</v>
      </c>
      <c r="AJ3810" s="277">
        <v>1480119.17</v>
      </c>
      <c r="AL3810" s="246" t="s">
        <v>64153</v>
      </c>
      <c r="AM3810" s="247">
        <v>1131.49</v>
      </c>
      <c r="AO3810" s="226" t="s">
        <v>52077</v>
      </c>
      <c r="AP3810" s="227">
        <v>10304</v>
      </c>
      <c r="AR3810" s="207" t="s">
        <v>13323</v>
      </c>
      <c r="AS3810" s="208">
        <v>1008847.77</v>
      </c>
      <c r="AT3810" s="93"/>
      <c r="AU3810" s="93"/>
      <c r="AV3810" s="93"/>
      <c r="BD3810" s="263"/>
      <c r="BE3810" s="264"/>
      <c r="BJ3810" s="230" t="s">
        <v>9935</v>
      </c>
      <c r="BK3810" s="231">
        <v>379123.17</v>
      </c>
      <c r="BM3810" s="211" t="s">
        <v>6848</v>
      </c>
      <c r="BN3810" s="212">
        <v>60657.66</v>
      </c>
    </row>
    <row r="3811" spans="21:66" x14ac:dyDescent="0.55000000000000004">
      <c r="U3811" s="203" t="s">
        <v>5712</v>
      </c>
      <c r="V3811" s="203"/>
      <c r="W3811" s="204">
        <v>44050.46</v>
      </c>
      <c r="AF3811" t="s">
        <v>71742</v>
      </c>
      <c r="AG3811">
        <v>509</v>
      </c>
      <c r="AI3811" s="276" t="s">
        <v>61979</v>
      </c>
      <c r="AJ3811" s="277">
        <v>68534.210000000006</v>
      </c>
      <c r="AL3811" s="246" t="s">
        <v>61087</v>
      </c>
      <c r="AM3811" s="247">
        <v>71.33</v>
      </c>
      <c r="AO3811" s="226" t="s">
        <v>18296</v>
      </c>
      <c r="AP3811" s="227">
        <v>3265</v>
      </c>
      <c r="AR3811" s="207" t="s">
        <v>18234</v>
      </c>
      <c r="AS3811" s="208">
        <v>629.76</v>
      </c>
      <c r="AT3811" s="93"/>
      <c r="AU3811" s="93"/>
      <c r="AV3811" s="93"/>
      <c r="BD3811" s="263"/>
      <c r="BE3811" s="264"/>
      <c r="BJ3811" s="230" t="s">
        <v>9936</v>
      </c>
      <c r="BK3811" s="231">
        <v>238414.59</v>
      </c>
      <c r="BM3811" s="211" t="s">
        <v>7242</v>
      </c>
      <c r="BN3811" s="212">
        <v>2200</v>
      </c>
    </row>
    <row r="3812" spans="21:66" x14ac:dyDescent="0.55000000000000004">
      <c r="U3812" s="203" t="s">
        <v>5713</v>
      </c>
      <c r="V3812" s="203"/>
      <c r="W3812" s="204">
        <v>29205.06</v>
      </c>
      <c r="AF3812" t="s">
        <v>69041</v>
      </c>
      <c r="AG3812" s="284">
        <v>16785</v>
      </c>
      <c r="AI3812" s="276" t="s">
        <v>67555</v>
      </c>
      <c r="AJ3812" s="277">
        <v>223.51</v>
      </c>
      <c r="AL3812" s="246" t="s">
        <v>52113</v>
      </c>
      <c r="AM3812" s="247">
        <v>26559.56</v>
      </c>
      <c r="AO3812" s="226" t="s">
        <v>39018</v>
      </c>
      <c r="AP3812" s="227">
        <v>25000</v>
      </c>
      <c r="AR3812" s="207" t="s">
        <v>18235</v>
      </c>
      <c r="AS3812" s="208">
        <v>1157613.28</v>
      </c>
      <c r="AT3812" s="93"/>
      <c r="AU3812" s="93"/>
      <c r="AV3812" s="93"/>
      <c r="BD3812" s="263"/>
      <c r="BE3812" s="264"/>
      <c r="BJ3812" s="230" t="s">
        <v>9937</v>
      </c>
      <c r="BK3812" s="231">
        <v>7074273.6900000004</v>
      </c>
      <c r="BM3812" s="211" t="s">
        <v>7532</v>
      </c>
      <c r="BN3812" s="212">
        <v>23749</v>
      </c>
    </row>
    <row r="3813" spans="21:66" x14ac:dyDescent="0.55000000000000004">
      <c r="U3813" s="203" t="s">
        <v>5714</v>
      </c>
      <c r="V3813" s="203"/>
      <c r="W3813" s="204">
        <v>29994.89</v>
      </c>
      <c r="AF3813" t="s">
        <v>45820</v>
      </c>
      <c r="AG3813" s="284">
        <v>8350</v>
      </c>
      <c r="AI3813" s="276" t="s">
        <v>63142</v>
      </c>
      <c r="AJ3813" s="277">
        <v>8771.31</v>
      </c>
      <c r="AL3813" s="246" t="s">
        <v>63097</v>
      </c>
      <c r="AM3813" s="247">
        <v>311.19</v>
      </c>
      <c r="AO3813" s="226" t="s">
        <v>33327</v>
      </c>
      <c r="AP3813" s="227">
        <v>100069.84</v>
      </c>
      <c r="AR3813" s="207" t="s">
        <v>18236</v>
      </c>
      <c r="AS3813" s="208">
        <v>1105</v>
      </c>
      <c r="AT3813" s="93"/>
      <c r="AU3813" s="93"/>
      <c r="AV3813" s="93"/>
      <c r="BD3813" s="263"/>
      <c r="BE3813" s="264"/>
      <c r="BJ3813" s="230" t="s">
        <v>9938</v>
      </c>
      <c r="BK3813" s="231">
        <v>137073.23000000001</v>
      </c>
      <c r="BM3813" s="211" t="s">
        <v>7934</v>
      </c>
      <c r="BN3813" s="212">
        <v>5338</v>
      </c>
    </row>
    <row r="3814" spans="21:66" x14ac:dyDescent="0.55000000000000004">
      <c r="U3814" s="203" t="s">
        <v>5719</v>
      </c>
      <c r="V3814" s="203"/>
      <c r="W3814" s="204">
        <v>205675.13</v>
      </c>
      <c r="AF3814" t="s">
        <v>39595</v>
      </c>
      <c r="AG3814" s="284">
        <v>1691.13</v>
      </c>
      <c r="AI3814" s="276" t="s">
        <v>36271</v>
      </c>
      <c r="AJ3814" s="277">
        <v>47953.77</v>
      </c>
      <c r="AL3814" s="246" t="s">
        <v>61197</v>
      </c>
      <c r="AM3814" s="247">
        <v>29880</v>
      </c>
      <c r="AO3814" s="226" t="s">
        <v>33328</v>
      </c>
      <c r="AP3814" s="227">
        <v>51229.11</v>
      </c>
      <c r="AR3814" s="207" t="s">
        <v>18237</v>
      </c>
      <c r="AS3814" s="208">
        <v>54921.08</v>
      </c>
      <c r="AT3814" s="93"/>
      <c r="AU3814" s="93"/>
      <c r="AV3814" s="93"/>
      <c r="BD3814" s="263"/>
      <c r="BE3814" s="264"/>
      <c r="BJ3814" s="230" t="s">
        <v>9939</v>
      </c>
      <c r="BK3814" s="231">
        <v>535090.86</v>
      </c>
      <c r="BM3814" s="211" t="s">
        <v>8164</v>
      </c>
      <c r="BN3814" s="212">
        <v>20766</v>
      </c>
    </row>
    <row r="3815" spans="21:66" x14ac:dyDescent="0.55000000000000004">
      <c r="U3815" s="203" t="s">
        <v>5720</v>
      </c>
      <c r="V3815" s="203"/>
      <c r="W3815" s="204">
        <v>55</v>
      </c>
      <c r="AF3815" t="s">
        <v>49238</v>
      </c>
      <c r="AG3815">
        <v>112.5</v>
      </c>
      <c r="AI3815" s="276" t="s">
        <v>67556</v>
      </c>
      <c r="AJ3815" s="277">
        <v>2776.48</v>
      </c>
      <c r="AL3815" s="246" t="s">
        <v>55012</v>
      </c>
      <c r="AM3815" s="247">
        <v>-0.01</v>
      </c>
      <c r="AO3815" s="226" t="s">
        <v>33329</v>
      </c>
      <c r="AP3815" s="227">
        <v>151532.04999999999</v>
      </c>
      <c r="AR3815" s="207" t="s">
        <v>18238</v>
      </c>
      <c r="AS3815" s="208">
        <v>1290026.53</v>
      </c>
      <c r="AT3815" s="93"/>
      <c r="AU3815" s="93"/>
      <c r="AV3815" s="93"/>
      <c r="BD3815" s="263"/>
      <c r="BE3815" s="264"/>
      <c r="BJ3815" s="230" t="s">
        <v>9940</v>
      </c>
      <c r="BK3815" s="231">
        <v>989896.75</v>
      </c>
      <c r="BM3815" s="211" t="s">
        <v>8443</v>
      </c>
      <c r="BN3815" s="212">
        <v>14438</v>
      </c>
    </row>
    <row r="3816" spans="21:66" x14ac:dyDescent="0.55000000000000004">
      <c r="U3816" s="203" t="s">
        <v>5725</v>
      </c>
      <c r="V3816" s="203"/>
      <c r="W3816" s="204">
        <v>100852.29</v>
      </c>
      <c r="AF3816" t="s">
        <v>43093</v>
      </c>
      <c r="AG3816">
        <v>112.5</v>
      </c>
      <c r="AI3816" s="276" t="s">
        <v>66588</v>
      </c>
      <c r="AJ3816" s="277">
        <v>2266.0700000000002</v>
      </c>
      <c r="AL3816" s="246" t="s">
        <v>58493</v>
      </c>
      <c r="AM3816" s="247">
        <v>15000</v>
      </c>
      <c r="AO3816" s="226" t="s">
        <v>36164</v>
      </c>
      <c r="AP3816" s="227">
        <v>3600</v>
      </c>
      <c r="AR3816" s="207" t="s">
        <v>18239</v>
      </c>
      <c r="AS3816" s="208">
        <v>10732.74</v>
      </c>
      <c r="AT3816" s="93"/>
      <c r="AU3816" s="93"/>
      <c r="AV3816" s="93"/>
      <c r="BD3816" s="263"/>
      <c r="BE3816" s="264"/>
      <c r="BJ3816" s="230" t="s">
        <v>38788</v>
      </c>
      <c r="BK3816" s="231">
        <v>66543</v>
      </c>
      <c r="BM3816" s="211" t="s">
        <v>8603</v>
      </c>
      <c r="BN3816" s="212">
        <v>242825</v>
      </c>
    </row>
    <row r="3817" spans="21:66" x14ac:dyDescent="0.55000000000000004">
      <c r="U3817" s="203" t="s">
        <v>5726</v>
      </c>
      <c r="V3817" s="203"/>
      <c r="W3817" s="204">
        <v>223364.14</v>
      </c>
      <c r="AF3817" t="s">
        <v>36820</v>
      </c>
      <c r="AG3817" s="284">
        <v>3564</v>
      </c>
      <c r="AI3817" s="276" t="s">
        <v>20021</v>
      </c>
      <c r="AJ3817" s="277">
        <v>2450821.33</v>
      </c>
      <c r="AL3817" s="246" t="s">
        <v>58494</v>
      </c>
      <c r="AM3817" s="247">
        <v>1147.52</v>
      </c>
      <c r="AO3817" s="226" t="s">
        <v>36165</v>
      </c>
      <c r="AP3817" s="227">
        <v>271</v>
      </c>
      <c r="AR3817" s="207" t="s">
        <v>18240</v>
      </c>
      <c r="AS3817" s="208">
        <v>11802.43</v>
      </c>
      <c r="AT3817" s="93"/>
      <c r="AU3817" s="93"/>
      <c r="AV3817" s="93"/>
      <c r="BD3817" s="263"/>
      <c r="BE3817" s="264"/>
      <c r="BJ3817" s="230" t="s">
        <v>9941</v>
      </c>
      <c r="BK3817" s="231">
        <v>13626897.630000001</v>
      </c>
      <c r="BM3817" s="211" t="s">
        <v>8824</v>
      </c>
      <c r="BN3817" s="212">
        <v>375</v>
      </c>
    </row>
    <row r="3818" spans="21:66" x14ac:dyDescent="0.55000000000000004">
      <c r="U3818" s="203" t="s">
        <v>5730</v>
      </c>
      <c r="V3818" s="203"/>
      <c r="W3818" s="204">
        <v>88568.93</v>
      </c>
      <c r="AF3818" t="s">
        <v>54050</v>
      </c>
      <c r="AG3818" s="284">
        <v>37785.75</v>
      </c>
      <c r="AI3818" s="276" t="s">
        <v>20022</v>
      </c>
      <c r="AJ3818" s="277">
        <v>1209670.21</v>
      </c>
      <c r="AL3818" s="246" t="s">
        <v>64154</v>
      </c>
      <c r="AM3818" s="247">
        <v>658.66</v>
      </c>
      <c r="AO3818" s="226" t="s">
        <v>33330</v>
      </c>
      <c r="AP3818" s="227">
        <v>172168.76</v>
      </c>
      <c r="AR3818" s="207" t="s">
        <v>13325</v>
      </c>
      <c r="AS3818" s="208">
        <v>400786.63</v>
      </c>
      <c r="AT3818" s="93"/>
      <c r="AU3818" s="93"/>
      <c r="AV3818" s="93"/>
      <c r="BD3818" s="263"/>
      <c r="BE3818" s="264"/>
      <c r="BJ3818" s="230" t="s">
        <v>9942</v>
      </c>
      <c r="BK3818" s="231">
        <v>365528.27</v>
      </c>
      <c r="BM3818" s="211" t="s">
        <v>9195</v>
      </c>
      <c r="BN3818" s="212">
        <v>4843</v>
      </c>
    </row>
    <row r="3819" spans="21:66" x14ac:dyDescent="0.55000000000000004">
      <c r="U3819" s="203" t="s">
        <v>5731</v>
      </c>
      <c r="V3819" s="203"/>
      <c r="W3819" s="204">
        <v>67468.320000000007</v>
      </c>
      <c r="AF3819" t="s">
        <v>48349</v>
      </c>
      <c r="AG3819" s="284">
        <v>3750</v>
      </c>
      <c r="AI3819" s="276" t="s">
        <v>46912</v>
      </c>
      <c r="AJ3819" s="277">
        <v>251948.28</v>
      </c>
      <c r="AL3819" s="246" t="s">
        <v>60309</v>
      </c>
      <c r="AM3819" s="247">
        <v>7988.46</v>
      </c>
      <c r="AO3819" s="226" t="s">
        <v>34829</v>
      </c>
      <c r="AP3819" s="227">
        <v>56171.81</v>
      </c>
      <c r="AR3819" s="207" t="s">
        <v>13326</v>
      </c>
      <c r="AS3819" s="208">
        <v>746768.65</v>
      </c>
      <c r="AT3819" s="93"/>
      <c r="AU3819" s="93"/>
      <c r="AV3819" s="93"/>
      <c r="BD3819" s="263"/>
      <c r="BE3819" s="264"/>
      <c r="BJ3819" s="230" t="s">
        <v>9943</v>
      </c>
      <c r="BK3819" s="231">
        <v>446726.47</v>
      </c>
      <c r="BM3819" s="211" t="s">
        <v>9423</v>
      </c>
      <c r="BN3819" s="212">
        <v>744026.73</v>
      </c>
    </row>
    <row r="3820" spans="21:66" x14ac:dyDescent="0.55000000000000004">
      <c r="U3820" s="203" t="s">
        <v>5734</v>
      </c>
      <c r="V3820" s="203"/>
      <c r="W3820" s="204">
        <v>136958.24</v>
      </c>
      <c r="AF3820" t="s">
        <v>58710</v>
      </c>
      <c r="AG3820">
        <v>162.5</v>
      </c>
      <c r="AI3820" s="276" t="s">
        <v>63143</v>
      </c>
      <c r="AJ3820" s="277">
        <v>8098.91</v>
      </c>
      <c r="AL3820" s="246" t="s">
        <v>60310</v>
      </c>
      <c r="AM3820" s="247">
        <v>577.83000000000004</v>
      </c>
      <c r="AO3820" s="226" t="s">
        <v>33331</v>
      </c>
      <c r="AP3820" s="227">
        <v>17414.55</v>
      </c>
      <c r="AR3820" s="207" t="s">
        <v>18241</v>
      </c>
      <c r="AS3820" s="208">
        <v>546541.14</v>
      </c>
      <c r="AT3820" s="93"/>
      <c r="AU3820" s="93"/>
      <c r="AV3820" s="93"/>
      <c r="BD3820" s="263"/>
      <c r="BE3820" s="264"/>
      <c r="BJ3820" s="230" t="s">
        <v>9944</v>
      </c>
      <c r="BK3820" s="231">
        <v>138853.66</v>
      </c>
      <c r="BM3820" s="211" t="s">
        <v>10994</v>
      </c>
      <c r="BN3820" s="212">
        <v>6565</v>
      </c>
    </row>
    <row r="3821" spans="21:66" x14ac:dyDescent="0.55000000000000004">
      <c r="U3821" s="203" t="s">
        <v>5735</v>
      </c>
      <c r="V3821" s="203"/>
      <c r="W3821" s="204">
        <v>14705.5</v>
      </c>
      <c r="AF3821" t="s">
        <v>36821</v>
      </c>
      <c r="AG3821" s="284">
        <v>5447.41</v>
      </c>
      <c r="AI3821" s="276" t="s">
        <v>42448</v>
      </c>
      <c r="AJ3821" s="277">
        <v>1509418.28</v>
      </c>
      <c r="AL3821" s="246" t="s">
        <v>60311</v>
      </c>
      <c r="AM3821" s="247">
        <v>1957.2</v>
      </c>
      <c r="AO3821" s="226" t="s">
        <v>34830</v>
      </c>
      <c r="AP3821" s="227">
        <v>7926.12</v>
      </c>
      <c r="AR3821" s="207" t="s">
        <v>18242</v>
      </c>
      <c r="AS3821" s="208">
        <v>2701075.54</v>
      </c>
      <c r="AT3821" s="93"/>
      <c r="AU3821" s="93"/>
      <c r="AV3821" s="93"/>
      <c r="BD3821" s="263"/>
      <c r="BE3821" s="264"/>
      <c r="BJ3821" s="230" t="s">
        <v>9945</v>
      </c>
      <c r="BK3821" s="231">
        <v>24433690.629999999</v>
      </c>
      <c r="BM3821" s="211" t="s">
        <v>11699</v>
      </c>
      <c r="BN3821" s="212">
        <v>526175.59</v>
      </c>
    </row>
    <row r="3822" spans="21:66" x14ac:dyDescent="0.55000000000000004">
      <c r="U3822" s="203" t="s">
        <v>5737</v>
      </c>
      <c r="V3822" s="203"/>
      <c r="W3822" s="204">
        <v>61563.91</v>
      </c>
      <c r="AF3822" t="s">
        <v>36822</v>
      </c>
      <c r="AG3822" s="284">
        <v>16578.8</v>
      </c>
      <c r="AI3822" s="276" t="s">
        <v>52379</v>
      </c>
      <c r="AJ3822" s="277">
        <v>-144084.85</v>
      </c>
      <c r="AL3822" s="246" t="s">
        <v>33370</v>
      </c>
      <c r="AM3822" s="247">
        <v>7322.58</v>
      </c>
      <c r="AO3822" s="226" t="s">
        <v>34831</v>
      </c>
      <c r="AP3822" s="227">
        <v>626.54</v>
      </c>
      <c r="AR3822" s="207" t="s">
        <v>13327</v>
      </c>
      <c r="AS3822" s="208">
        <v>22100</v>
      </c>
      <c r="AT3822" s="93"/>
      <c r="AU3822" s="93"/>
      <c r="AV3822" s="93"/>
      <c r="BD3822" s="263"/>
      <c r="BE3822" s="264"/>
      <c r="BJ3822" s="230" t="s">
        <v>9946</v>
      </c>
      <c r="BK3822" s="231">
        <v>1299502.97</v>
      </c>
      <c r="BM3822" s="211" t="s">
        <v>10034</v>
      </c>
      <c r="BN3822" s="212">
        <v>1651958.98</v>
      </c>
    </row>
    <row r="3823" spans="21:66" x14ac:dyDescent="0.55000000000000004">
      <c r="U3823" s="203" t="s">
        <v>5753</v>
      </c>
      <c r="V3823" s="203"/>
      <c r="W3823" s="204">
        <v>4000</v>
      </c>
      <c r="AF3823" t="s">
        <v>45822</v>
      </c>
      <c r="AG3823" s="284">
        <v>9106.2900000000009</v>
      </c>
      <c r="AI3823" s="276" t="s">
        <v>67557</v>
      </c>
      <c r="AJ3823" s="277">
        <v>190.53</v>
      </c>
      <c r="AL3823" s="246" t="s">
        <v>48782</v>
      </c>
      <c r="AM3823" s="247">
        <v>20000</v>
      </c>
      <c r="AO3823" s="226" t="s">
        <v>52078</v>
      </c>
      <c r="AP3823" s="227">
        <v>7720.42</v>
      </c>
      <c r="AR3823" s="207" t="s">
        <v>18243</v>
      </c>
      <c r="AS3823" s="208">
        <v>3099.75</v>
      </c>
      <c r="AT3823" s="93"/>
      <c r="AU3823" s="93"/>
      <c r="AV3823" s="93"/>
      <c r="BD3823" s="263"/>
      <c r="BE3823" s="264"/>
      <c r="BJ3823" s="230" t="s">
        <v>9947</v>
      </c>
      <c r="BK3823" s="231">
        <v>37552179.619999997</v>
      </c>
      <c r="BM3823" s="211" t="s">
        <v>6849</v>
      </c>
      <c r="BN3823" s="212">
        <v>12369.29</v>
      </c>
    </row>
    <row r="3824" spans="21:66" x14ac:dyDescent="0.55000000000000004">
      <c r="U3824" s="203" t="s">
        <v>5755</v>
      </c>
      <c r="V3824" s="203"/>
      <c r="W3824" s="204">
        <v>14959.33</v>
      </c>
      <c r="AF3824" t="s">
        <v>56665</v>
      </c>
      <c r="AG3824" s="284">
        <v>11119</v>
      </c>
      <c r="AI3824" s="276" t="s">
        <v>67558</v>
      </c>
      <c r="AJ3824" s="277">
        <v>159.46</v>
      </c>
      <c r="AL3824" s="246" t="s">
        <v>33371</v>
      </c>
      <c r="AM3824" s="247">
        <v>39064.949999999997</v>
      </c>
      <c r="AO3824" s="226" t="s">
        <v>44662</v>
      </c>
      <c r="AP3824" s="227">
        <v>33683</v>
      </c>
      <c r="AR3824" s="207" t="s">
        <v>18244</v>
      </c>
      <c r="AS3824" s="208">
        <v>211725.79</v>
      </c>
      <c r="AT3824" s="93"/>
      <c r="AU3824" s="93"/>
      <c r="AV3824" s="93"/>
      <c r="BD3824" s="263"/>
      <c r="BE3824" s="264"/>
      <c r="BJ3824" s="230" t="s">
        <v>9948</v>
      </c>
      <c r="BK3824" s="231">
        <v>231872.95</v>
      </c>
      <c r="BM3824" s="211" t="s">
        <v>7533</v>
      </c>
      <c r="BN3824" s="212">
        <v>2897</v>
      </c>
    </row>
    <row r="3825" spans="21:66" x14ac:dyDescent="0.55000000000000004">
      <c r="U3825" s="203" t="s">
        <v>5758</v>
      </c>
      <c r="V3825" s="203"/>
      <c r="W3825" s="204">
        <v>7197.93</v>
      </c>
      <c r="AF3825" t="s">
        <v>40678</v>
      </c>
      <c r="AG3825" s="284">
        <v>2361.85</v>
      </c>
      <c r="AI3825" s="276" t="s">
        <v>61981</v>
      </c>
      <c r="AJ3825" s="277">
        <v>2165.48</v>
      </c>
      <c r="AL3825" s="246" t="s">
        <v>34862</v>
      </c>
      <c r="AM3825" s="247">
        <v>67710.720000000001</v>
      </c>
      <c r="AO3825" s="226" t="s">
        <v>44663</v>
      </c>
      <c r="AP3825" s="227">
        <v>856479.45</v>
      </c>
      <c r="AR3825" s="207" t="s">
        <v>18245</v>
      </c>
      <c r="AS3825" s="208">
        <v>337500</v>
      </c>
      <c r="AT3825" s="93"/>
      <c r="AU3825" s="93"/>
      <c r="AV3825" s="93"/>
      <c r="BD3825" s="263"/>
      <c r="BE3825" s="264"/>
      <c r="BJ3825" s="230" t="s">
        <v>9949</v>
      </c>
      <c r="BK3825" s="231">
        <v>54581.58</v>
      </c>
      <c r="BM3825" s="211" t="s">
        <v>7666</v>
      </c>
      <c r="BN3825" s="212">
        <v>4448</v>
      </c>
    </row>
    <row r="3826" spans="21:66" x14ac:dyDescent="0.55000000000000004">
      <c r="U3826" s="203" t="s">
        <v>5767</v>
      </c>
      <c r="V3826" s="203"/>
      <c r="W3826" s="204">
        <v>191748.75</v>
      </c>
      <c r="AF3826" t="s">
        <v>35802</v>
      </c>
      <c r="AG3826" s="284">
        <v>4675.18</v>
      </c>
      <c r="AI3826" s="276" t="s">
        <v>66589</v>
      </c>
      <c r="AJ3826" s="277">
        <v>16727.96</v>
      </c>
      <c r="AL3826" s="246" t="s">
        <v>33372</v>
      </c>
      <c r="AM3826" s="247">
        <v>15548.02</v>
      </c>
      <c r="AO3826" s="226" t="s">
        <v>44664</v>
      </c>
      <c r="AP3826" s="227">
        <v>65520.9</v>
      </c>
      <c r="AR3826" s="207" t="s">
        <v>18246</v>
      </c>
      <c r="AS3826" s="208">
        <v>945.26</v>
      </c>
      <c r="AT3826" s="93"/>
      <c r="AU3826" s="93"/>
      <c r="AV3826" s="93"/>
      <c r="BD3826" s="263"/>
      <c r="BE3826" s="264"/>
      <c r="BJ3826" s="230" t="s">
        <v>9950</v>
      </c>
      <c r="BK3826" s="231">
        <v>160334.48000000001</v>
      </c>
      <c r="BM3826" s="211" t="s">
        <v>7935</v>
      </c>
      <c r="BN3826" s="212">
        <v>4871</v>
      </c>
    </row>
    <row r="3827" spans="21:66" x14ac:dyDescent="0.55000000000000004">
      <c r="U3827" s="203" t="s">
        <v>5769</v>
      </c>
      <c r="V3827" s="203"/>
      <c r="W3827" s="204">
        <v>225177.26</v>
      </c>
      <c r="AF3827" t="s">
        <v>66749</v>
      </c>
      <c r="AG3827" s="284">
        <v>61150.03</v>
      </c>
      <c r="AI3827" s="276" t="s">
        <v>67559</v>
      </c>
      <c r="AJ3827" s="277">
        <v>57650</v>
      </c>
      <c r="AL3827" s="246" t="s">
        <v>33373</v>
      </c>
      <c r="AM3827" s="247">
        <v>27997.34</v>
      </c>
      <c r="AO3827" s="226" t="s">
        <v>13344</v>
      </c>
      <c r="AP3827" s="227">
        <v>2658.87</v>
      </c>
      <c r="AR3827" s="207" t="s">
        <v>18247</v>
      </c>
      <c r="AS3827" s="208">
        <v>21667.25</v>
      </c>
      <c r="AT3827" s="93"/>
      <c r="AU3827" s="93"/>
      <c r="AV3827" s="93"/>
      <c r="BD3827" s="263"/>
      <c r="BE3827" s="264"/>
      <c r="BJ3827" s="230" t="s">
        <v>9951</v>
      </c>
      <c r="BK3827" s="231">
        <v>184751.63</v>
      </c>
      <c r="BM3827" s="211" t="s">
        <v>8165</v>
      </c>
      <c r="BN3827" s="212">
        <v>9795</v>
      </c>
    </row>
    <row r="3828" spans="21:66" x14ac:dyDescent="0.55000000000000004">
      <c r="U3828" s="203" t="s">
        <v>5770</v>
      </c>
      <c r="V3828" s="203"/>
      <c r="W3828" s="204">
        <v>63437.5</v>
      </c>
      <c r="AF3828" t="s">
        <v>54051</v>
      </c>
      <c r="AG3828" s="284">
        <v>8983.7800000000007</v>
      </c>
      <c r="AI3828" s="276" t="s">
        <v>67560</v>
      </c>
      <c r="AJ3828" s="277">
        <v>4056.8</v>
      </c>
      <c r="AL3828" s="246" t="s">
        <v>33378</v>
      </c>
      <c r="AM3828" s="247">
        <v>473706.36</v>
      </c>
      <c r="AO3828" s="226" t="s">
        <v>13345</v>
      </c>
      <c r="AP3828" s="227">
        <v>33408.620000000003</v>
      </c>
      <c r="AR3828" s="207" t="s">
        <v>18248</v>
      </c>
      <c r="AS3828" s="208">
        <v>1590279.3</v>
      </c>
      <c r="AT3828" s="93"/>
      <c r="AU3828" s="93"/>
      <c r="AV3828" s="93"/>
      <c r="BD3828" s="263"/>
      <c r="BE3828" s="264"/>
      <c r="BJ3828" s="230" t="s">
        <v>9952</v>
      </c>
      <c r="BK3828" s="231">
        <v>406108.29</v>
      </c>
      <c r="BM3828" s="211" t="s">
        <v>8444</v>
      </c>
      <c r="BN3828" s="212">
        <v>3096.95</v>
      </c>
    </row>
    <row r="3829" spans="21:66" x14ac:dyDescent="0.55000000000000004">
      <c r="U3829" s="203" t="s">
        <v>5772</v>
      </c>
      <c r="V3829" s="203"/>
      <c r="W3829" s="204">
        <v>78472.05</v>
      </c>
      <c r="AF3829" t="s">
        <v>39596</v>
      </c>
      <c r="AG3829" s="284">
        <v>111179.77</v>
      </c>
      <c r="AI3829" s="276" t="s">
        <v>52380</v>
      </c>
      <c r="AJ3829" s="277">
        <v>2640</v>
      </c>
      <c r="AL3829" s="246" t="s">
        <v>40208</v>
      </c>
      <c r="AM3829" s="247">
        <v>59145.32</v>
      </c>
      <c r="AO3829" s="226" t="s">
        <v>36167</v>
      </c>
      <c r="AP3829" s="227">
        <v>35941.230000000003</v>
      </c>
      <c r="AR3829" s="207" t="s">
        <v>18249</v>
      </c>
      <c r="AS3829" s="208">
        <v>201970.78</v>
      </c>
      <c r="AT3829" s="93"/>
      <c r="AU3829" s="93"/>
      <c r="AV3829" s="93"/>
      <c r="BD3829" s="263"/>
      <c r="BE3829" s="264"/>
      <c r="BJ3829" s="230" t="s">
        <v>9953</v>
      </c>
      <c r="BK3829" s="231">
        <v>613751.27</v>
      </c>
      <c r="BM3829" s="211" t="s">
        <v>9125</v>
      </c>
      <c r="BN3829" s="212">
        <v>3670</v>
      </c>
    </row>
    <row r="3830" spans="21:66" x14ac:dyDescent="0.55000000000000004">
      <c r="U3830" s="203" t="s">
        <v>5781</v>
      </c>
      <c r="V3830" s="203"/>
      <c r="W3830" s="204">
        <v>4253031.3499999996</v>
      </c>
      <c r="AF3830" t="s">
        <v>36824</v>
      </c>
      <c r="AG3830" s="284">
        <v>7109.5</v>
      </c>
      <c r="AI3830" s="276" t="s">
        <v>52381</v>
      </c>
      <c r="AJ3830" s="277">
        <v>4783.63</v>
      </c>
      <c r="AL3830" s="246" t="s">
        <v>33379</v>
      </c>
      <c r="AM3830" s="247">
        <v>53460.83</v>
      </c>
      <c r="AO3830" s="226" t="s">
        <v>44665</v>
      </c>
      <c r="AP3830" s="227">
        <v>-8403.33</v>
      </c>
      <c r="AR3830" s="207" t="s">
        <v>18250</v>
      </c>
      <c r="AS3830" s="208">
        <v>73123.5</v>
      </c>
      <c r="AT3830" s="93"/>
      <c r="AU3830" s="93"/>
      <c r="AV3830" s="93"/>
      <c r="BD3830" s="263"/>
      <c r="BE3830" s="264"/>
      <c r="BJ3830" s="230" t="s">
        <v>9954</v>
      </c>
      <c r="BK3830" s="231">
        <v>408837.98</v>
      </c>
      <c r="BM3830" s="211" t="s">
        <v>9196</v>
      </c>
      <c r="BN3830" s="212">
        <v>325</v>
      </c>
    </row>
    <row r="3831" spans="21:66" x14ac:dyDescent="0.55000000000000004">
      <c r="U3831" s="203" t="s">
        <v>5791</v>
      </c>
      <c r="V3831" s="203"/>
      <c r="W3831" s="204">
        <v>423473.02</v>
      </c>
      <c r="AF3831" t="s">
        <v>40679</v>
      </c>
      <c r="AG3831" s="284">
        <v>1927161.09</v>
      </c>
      <c r="AI3831" s="276" t="s">
        <v>52382</v>
      </c>
      <c r="AJ3831" s="277">
        <v>15853.54</v>
      </c>
      <c r="AL3831" s="246" t="s">
        <v>33380</v>
      </c>
      <c r="AM3831" s="247">
        <v>57025.31</v>
      </c>
      <c r="AO3831" s="226" t="s">
        <v>18336</v>
      </c>
      <c r="AP3831" s="227">
        <v>220</v>
      </c>
      <c r="AR3831" s="207" t="s">
        <v>13328</v>
      </c>
      <c r="AS3831" s="208">
        <v>185315.06</v>
      </c>
      <c r="AT3831" s="93"/>
      <c r="AU3831" s="93"/>
      <c r="AV3831" s="93"/>
      <c r="BD3831" s="263"/>
      <c r="BE3831" s="264"/>
      <c r="BJ3831" s="230" t="s">
        <v>9955</v>
      </c>
      <c r="BK3831" s="231">
        <v>275383.57</v>
      </c>
      <c r="BM3831" s="211" t="s">
        <v>10532</v>
      </c>
      <c r="BN3831" s="212">
        <v>16076.74</v>
      </c>
    </row>
    <row r="3832" spans="21:66" x14ac:dyDescent="0.55000000000000004">
      <c r="U3832" s="203" t="s">
        <v>5793</v>
      </c>
      <c r="V3832" s="203"/>
      <c r="W3832" s="204">
        <v>3981788.44</v>
      </c>
      <c r="AF3832" t="s">
        <v>47342</v>
      </c>
      <c r="AG3832">
        <v>438</v>
      </c>
      <c r="AI3832" s="276" t="s">
        <v>52383</v>
      </c>
      <c r="AJ3832" s="277">
        <v>6929.58</v>
      </c>
      <c r="AL3832" s="246" t="s">
        <v>34864</v>
      </c>
      <c r="AM3832" s="247">
        <v>26540.240000000002</v>
      </c>
      <c r="AO3832" s="226" t="s">
        <v>34833</v>
      </c>
      <c r="AP3832" s="227">
        <v>3400</v>
      </c>
      <c r="AR3832" s="207" t="s">
        <v>18251</v>
      </c>
      <c r="AS3832" s="208">
        <v>2667148.9700000002</v>
      </c>
      <c r="AT3832" s="93"/>
      <c r="AU3832" s="93"/>
      <c r="AV3832" s="93"/>
      <c r="BD3832" s="263"/>
      <c r="BE3832" s="264"/>
      <c r="BJ3832" s="230" t="s">
        <v>9956</v>
      </c>
      <c r="BK3832" s="231">
        <v>4948618.4000000004</v>
      </c>
      <c r="BM3832" s="211" t="s">
        <v>10035</v>
      </c>
      <c r="BN3832" s="212">
        <v>57548.98</v>
      </c>
    </row>
    <row r="3833" spans="21:66" x14ac:dyDescent="0.55000000000000004">
      <c r="U3833" s="203" t="s">
        <v>5796</v>
      </c>
      <c r="V3833" s="203"/>
      <c r="W3833" s="204">
        <v>126464.51</v>
      </c>
      <c r="AF3833" t="s">
        <v>48350</v>
      </c>
      <c r="AG3833" s="284">
        <v>2964.29</v>
      </c>
      <c r="AI3833" s="276" t="s">
        <v>66590</v>
      </c>
      <c r="AJ3833" s="277">
        <v>14773.97</v>
      </c>
      <c r="AL3833" s="246" t="s">
        <v>39035</v>
      </c>
      <c r="AM3833" s="247">
        <v>57762.080000000002</v>
      </c>
      <c r="AO3833" s="226" t="s">
        <v>34834</v>
      </c>
      <c r="AP3833" s="227">
        <v>260.10000000000002</v>
      </c>
      <c r="AR3833" s="207" t="s">
        <v>18252</v>
      </c>
      <c r="AS3833" s="208">
        <v>1136442.53</v>
      </c>
      <c r="AT3833" s="93"/>
      <c r="AU3833" s="93"/>
      <c r="AV3833" s="93"/>
      <c r="BD3833" s="263"/>
      <c r="BE3833" s="264"/>
      <c r="BJ3833" s="230" t="s">
        <v>9957</v>
      </c>
      <c r="BK3833" s="231">
        <v>1369196.72</v>
      </c>
      <c r="BM3833" s="211" t="s">
        <v>6850</v>
      </c>
      <c r="BN3833" s="212">
        <v>57722</v>
      </c>
    </row>
    <row r="3834" spans="21:66" x14ac:dyDescent="0.55000000000000004">
      <c r="U3834" s="203" t="s">
        <v>5800</v>
      </c>
      <c r="V3834" s="203"/>
      <c r="W3834" s="204">
        <v>33039.230000000003</v>
      </c>
      <c r="AF3834" t="s">
        <v>48351</v>
      </c>
      <c r="AG3834">
        <v>239.64</v>
      </c>
      <c r="AI3834" s="276" t="s">
        <v>70526</v>
      </c>
      <c r="AJ3834" s="277">
        <v>100000</v>
      </c>
      <c r="AL3834" s="246" t="s">
        <v>42325</v>
      </c>
      <c r="AM3834" s="247">
        <v>207168.11</v>
      </c>
      <c r="AO3834" s="226" t="s">
        <v>34835</v>
      </c>
      <c r="AP3834" s="227">
        <v>737.12</v>
      </c>
      <c r="AR3834" s="207" t="s">
        <v>18253</v>
      </c>
      <c r="AS3834" s="208">
        <v>669081.69999999995</v>
      </c>
      <c r="AT3834" s="93"/>
      <c r="AU3834" s="93"/>
      <c r="AV3834" s="93"/>
      <c r="BD3834" s="263"/>
      <c r="BE3834" s="264"/>
      <c r="BJ3834" s="230" t="s">
        <v>9958</v>
      </c>
      <c r="BK3834" s="231">
        <v>30892316.5</v>
      </c>
      <c r="BM3834" s="211" t="s">
        <v>7243</v>
      </c>
      <c r="BN3834" s="212">
        <v>788</v>
      </c>
    </row>
    <row r="3835" spans="21:66" x14ac:dyDescent="0.55000000000000004">
      <c r="U3835" s="203" t="s">
        <v>5808</v>
      </c>
      <c r="V3835" s="203"/>
      <c r="W3835" s="204">
        <v>49121.61</v>
      </c>
      <c r="AF3835" t="s">
        <v>48352</v>
      </c>
      <c r="AG3835" s="284">
        <v>4323.47</v>
      </c>
      <c r="AI3835" s="276" t="s">
        <v>61982</v>
      </c>
      <c r="AJ3835" s="277">
        <v>29647.14</v>
      </c>
      <c r="AL3835" s="246" t="s">
        <v>33381</v>
      </c>
      <c r="AM3835" s="247">
        <v>26547.55</v>
      </c>
      <c r="AO3835" s="226" t="s">
        <v>36168</v>
      </c>
      <c r="AP3835" s="227">
        <v>19277.78</v>
      </c>
      <c r="AR3835" s="207" t="s">
        <v>18254</v>
      </c>
      <c r="AS3835" s="208">
        <v>367961.52</v>
      </c>
      <c r="AT3835" s="93"/>
      <c r="AU3835" s="93"/>
      <c r="AV3835" s="93"/>
      <c r="BD3835" s="263"/>
      <c r="BE3835" s="264"/>
      <c r="BJ3835" s="230" t="s">
        <v>9959</v>
      </c>
      <c r="BK3835" s="231">
        <v>513263.12</v>
      </c>
      <c r="BM3835" s="211" t="s">
        <v>7534</v>
      </c>
      <c r="BN3835" s="212">
        <v>50370</v>
      </c>
    </row>
    <row r="3836" spans="21:66" x14ac:dyDescent="0.55000000000000004">
      <c r="U3836" s="203" t="s">
        <v>5816</v>
      </c>
      <c r="V3836" s="203"/>
      <c r="W3836" s="204">
        <v>57982.66</v>
      </c>
      <c r="AF3836" t="s">
        <v>71743</v>
      </c>
      <c r="AG3836">
        <v>75.14</v>
      </c>
      <c r="AI3836" s="276" t="s">
        <v>66591</v>
      </c>
      <c r="AJ3836" s="277">
        <v>31454.79</v>
      </c>
      <c r="AL3836" s="246" t="s">
        <v>34865</v>
      </c>
      <c r="AM3836" s="247">
        <v>5046.62</v>
      </c>
      <c r="AO3836" s="226" t="s">
        <v>44666</v>
      </c>
      <c r="AP3836" s="227">
        <v>860</v>
      </c>
      <c r="AR3836" s="207" t="s">
        <v>18255</v>
      </c>
      <c r="AS3836" s="208">
        <v>1586793.79</v>
      </c>
      <c r="AT3836" s="93"/>
      <c r="AU3836" s="93"/>
      <c r="AV3836" s="93"/>
      <c r="BD3836" s="263"/>
      <c r="BE3836" s="264"/>
      <c r="BJ3836" s="230" t="s">
        <v>9960</v>
      </c>
      <c r="BK3836" s="231">
        <v>6880264.2199999997</v>
      </c>
      <c r="BM3836" s="211" t="s">
        <v>7936</v>
      </c>
      <c r="BN3836" s="212">
        <v>1314</v>
      </c>
    </row>
    <row r="3837" spans="21:66" x14ac:dyDescent="0.55000000000000004">
      <c r="U3837" s="203" t="s">
        <v>5820</v>
      </c>
      <c r="V3837" s="203"/>
      <c r="W3837" s="204">
        <v>76424.38</v>
      </c>
      <c r="AF3837" t="s">
        <v>57946</v>
      </c>
      <c r="AG3837" s="284">
        <v>10011.61</v>
      </c>
      <c r="AI3837" s="276" t="s">
        <v>69980</v>
      </c>
      <c r="AJ3837" s="277">
        <v>-1678.64</v>
      </c>
      <c r="AL3837" s="246" t="s">
        <v>34866</v>
      </c>
      <c r="AM3837" s="247">
        <v>5224.38</v>
      </c>
      <c r="AO3837" s="226" t="s">
        <v>34836</v>
      </c>
      <c r="AP3837" s="227">
        <v>55860</v>
      </c>
      <c r="AR3837" s="207" t="s">
        <v>18256</v>
      </c>
      <c r="AS3837" s="208">
        <v>3706673.28</v>
      </c>
      <c r="AT3837" s="93"/>
      <c r="AU3837" s="93"/>
      <c r="AV3837" s="93"/>
      <c r="BD3837" s="263"/>
      <c r="BE3837" s="264"/>
      <c r="BJ3837" s="230" t="s">
        <v>9961</v>
      </c>
      <c r="BK3837" s="231">
        <v>10901550.4</v>
      </c>
      <c r="BM3837" s="211" t="s">
        <v>9126</v>
      </c>
      <c r="BN3837" s="212">
        <v>3719</v>
      </c>
    </row>
    <row r="3838" spans="21:66" x14ac:dyDescent="0.55000000000000004">
      <c r="U3838" s="203" t="s">
        <v>5825</v>
      </c>
      <c r="V3838" s="203"/>
      <c r="W3838" s="204">
        <v>10481.25</v>
      </c>
      <c r="AF3838" t="s">
        <v>57947</v>
      </c>
      <c r="AG3838" s="284">
        <v>2461.1999999999998</v>
      </c>
      <c r="AI3838" s="276" t="s">
        <v>67561</v>
      </c>
      <c r="AJ3838" s="277">
        <v>3650</v>
      </c>
      <c r="AL3838" s="246" t="s">
        <v>34867</v>
      </c>
      <c r="AM3838" s="247">
        <v>18759.43</v>
      </c>
      <c r="AO3838" s="226" t="s">
        <v>34837</v>
      </c>
      <c r="AP3838" s="227">
        <v>4251.3999999999996</v>
      </c>
      <c r="AR3838" s="207" t="s">
        <v>18257</v>
      </c>
      <c r="AS3838" s="208">
        <v>235033.41</v>
      </c>
      <c r="AT3838" s="93"/>
      <c r="AU3838" s="93"/>
      <c r="AV3838" s="93"/>
      <c r="BD3838" s="263"/>
      <c r="BE3838" s="264"/>
      <c r="BJ3838" s="230" t="s">
        <v>9962</v>
      </c>
      <c r="BK3838" s="231">
        <v>201678.93</v>
      </c>
      <c r="BM3838" s="211" t="s">
        <v>9424</v>
      </c>
      <c r="BN3838" s="212">
        <v>148511</v>
      </c>
    </row>
    <row r="3839" spans="21:66" x14ac:dyDescent="0.55000000000000004">
      <c r="U3839" s="203" t="s">
        <v>5826</v>
      </c>
      <c r="V3839" s="203"/>
      <c r="W3839" s="204">
        <v>22500</v>
      </c>
      <c r="AF3839" t="s">
        <v>71744</v>
      </c>
      <c r="AG3839" s="284">
        <v>1963.71</v>
      </c>
      <c r="AI3839" s="276" t="s">
        <v>67562</v>
      </c>
      <c r="AJ3839" s="277">
        <v>11045.96</v>
      </c>
      <c r="AL3839" s="246" t="s">
        <v>34868</v>
      </c>
      <c r="AM3839" s="247">
        <v>244.8</v>
      </c>
      <c r="AO3839" s="226" t="s">
        <v>34838</v>
      </c>
      <c r="AP3839" s="227">
        <v>13004</v>
      </c>
      <c r="AR3839" s="207" t="s">
        <v>18258</v>
      </c>
      <c r="AS3839" s="208">
        <v>83415.789999999994</v>
      </c>
      <c r="AT3839" s="93"/>
      <c r="AU3839" s="93"/>
      <c r="AV3839" s="93"/>
      <c r="BD3839" s="263"/>
      <c r="BE3839" s="264"/>
      <c r="BJ3839" s="230" t="s">
        <v>9963</v>
      </c>
      <c r="BK3839" s="231">
        <v>190249.44</v>
      </c>
      <c r="BM3839" s="211" t="s">
        <v>9574</v>
      </c>
      <c r="BN3839" s="212">
        <v>2836</v>
      </c>
    </row>
    <row r="3840" spans="21:66" x14ac:dyDescent="0.55000000000000004">
      <c r="U3840" s="203" t="s">
        <v>5862</v>
      </c>
      <c r="V3840" s="203"/>
      <c r="W3840" s="204">
        <v>22819853.57</v>
      </c>
      <c r="AF3840" t="s">
        <v>69048</v>
      </c>
      <c r="AG3840">
        <v>642</v>
      </c>
      <c r="AI3840" s="276" t="s">
        <v>66592</v>
      </c>
      <c r="AJ3840" s="277">
        <v>83463.23</v>
      </c>
      <c r="AL3840" s="246" t="s">
        <v>34869</v>
      </c>
      <c r="AM3840" s="247">
        <v>1540.05</v>
      </c>
      <c r="AO3840" s="226" t="s">
        <v>34839</v>
      </c>
      <c r="AP3840" s="227">
        <v>5975</v>
      </c>
      <c r="AR3840" s="207" t="s">
        <v>18259</v>
      </c>
      <c r="AS3840" s="208">
        <v>42326.06</v>
      </c>
      <c r="AT3840" s="93"/>
      <c r="AU3840" s="93"/>
      <c r="AV3840" s="93"/>
      <c r="BD3840" s="263"/>
      <c r="BE3840" s="264"/>
      <c r="BJ3840" s="230" t="s">
        <v>9964</v>
      </c>
      <c r="BK3840" s="231">
        <v>2618059.02</v>
      </c>
      <c r="BM3840" s="211" t="s">
        <v>11190</v>
      </c>
      <c r="BN3840" s="212">
        <v>10504</v>
      </c>
    </row>
    <row r="3841" spans="21:66" x14ac:dyDescent="0.55000000000000004">
      <c r="U3841" s="195"/>
      <c r="V3841" s="195"/>
      <c r="W3841" s="196"/>
      <c r="AF3841" t="s">
        <v>70846</v>
      </c>
      <c r="AG3841">
        <v>743.04</v>
      </c>
      <c r="AI3841" s="276" t="s">
        <v>64273</v>
      </c>
      <c r="AJ3841" s="277">
        <v>353394.4</v>
      </c>
      <c r="AL3841" s="246" t="s">
        <v>18479</v>
      </c>
      <c r="AM3841" s="247">
        <v>1068930</v>
      </c>
      <c r="AO3841" s="226" t="s">
        <v>36169</v>
      </c>
      <c r="AP3841" s="227">
        <v>41938.769999999997</v>
      </c>
      <c r="AR3841" s="207" t="s">
        <v>18260</v>
      </c>
      <c r="AS3841" s="208">
        <v>4000</v>
      </c>
      <c r="AT3841" s="93"/>
      <c r="AU3841" s="93"/>
      <c r="AV3841" s="93"/>
      <c r="BD3841" s="263"/>
      <c r="BE3841" s="264"/>
      <c r="BJ3841" s="230" t="s">
        <v>9965</v>
      </c>
      <c r="BK3841" s="231">
        <v>836281.29</v>
      </c>
      <c r="BM3841" s="211" t="s">
        <v>10036</v>
      </c>
      <c r="BN3841" s="212">
        <v>275764</v>
      </c>
    </row>
    <row r="3842" spans="21:66" x14ac:dyDescent="0.55000000000000004">
      <c r="U3842" s="180"/>
      <c r="V3842" s="180"/>
      <c r="W3842" s="181"/>
      <c r="AF3842" t="s">
        <v>69049</v>
      </c>
      <c r="AG3842">
        <v>105.94</v>
      </c>
      <c r="AI3842" s="276" t="s">
        <v>63672</v>
      </c>
      <c r="AJ3842" s="277">
        <v>26560.41</v>
      </c>
      <c r="AL3842" s="246" t="s">
        <v>62597</v>
      </c>
      <c r="AM3842" s="247">
        <v>-40735.15</v>
      </c>
      <c r="AO3842" s="226" t="s">
        <v>52079</v>
      </c>
      <c r="AP3842" s="227">
        <v>3065.3</v>
      </c>
      <c r="AR3842" s="207" t="s">
        <v>18261</v>
      </c>
      <c r="AS3842" s="208">
        <v>3543.94</v>
      </c>
      <c r="AT3842" s="93"/>
      <c r="AU3842" s="93"/>
      <c r="AV3842" s="93"/>
      <c r="BD3842" s="263"/>
      <c r="BE3842" s="264"/>
      <c r="BJ3842" s="230" t="s">
        <v>9966</v>
      </c>
      <c r="BK3842" s="231">
        <v>4461547.25</v>
      </c>
      <c r="BM3842" s="211" t="s">
        <v>7535</v>
      </c>
      <c r="BN3842" s="212">
        <v>10817</v>
      </c>
    </row>
    <row r="3843" spans="21:66" x14ac:dyDescent="0.55000000000000004">
      <c r="U3843" s="180"/>
      <c r="V3843" s="180"/>
      <c r="W3843" s="181"/>
      <c r="AF3843" t="s">
        <v>69050</v>
      </c>
      <c r="AG3843">
        <v>154.34</v>
      </c>
      <c r="AI3843" s="276" t="s">
        <v>63673</v>
      </c>
      <c r="AJ3843" s="277">
        <v>76530.87</v>
      </c>
      <c r="AL3843" s="246" t="s">
        <v>42326</v>
      </c>
      <c r="AM3843" s="247">
        <v>50711.4</v>
      </c>
      <c r="AO3843" s="226" t="s">
        <v>44667</v>
      </c>
      <c r="AP3843" s="227">
        <v>32212.5</v>
      </c>
      <c r="AR3843" s="207" t="s">
        <v>18262</v>
      </c>
      <c r="AS3843" s="208">
        <v>293</v>
      </c>
      <c r="AT3843" s="93"/>
      <c r="AU3843" s="93"/>
      <c r="AV3843" s="93"/>
      <c r="BD3843" s="263"/>
      <c r="BE3843" s="264"/>
      <c r="BJ3843" s="230" t="s">
        <v>9967</v>
      </c>
      <c r="BK3843" s="231">
        <v>272682.06</v>
      </c>
      <c r="BM3843" s="211" t="s">
        <v>9425</v>
      </c>
      <c r="BN3843" s="212">
        <v>51756.68</v>
      </c>
    </row>
    <row r="3844" spans="21:66" x14ac:dyDescent="0.55000000000000004">
      <c r="U3844" s="180"/>
      <c r="V3844" s="180"/>
      <c r="W3844" s="181"/>
      <c r="AF3844" t="s">
        <v>69051</v>
      </c>
      <c r="AG3844" s="284">
        <v>2225</v>
      </c>
      <c r="AI3844" s="276" t="s">
        <v>67563</v>
      </c>
      <c r="AJ3844" s="277">
        <v>176.33</v>
      </c>
      <c r="AL3844" s="246" t="s">
        <v>60312</v>
      </c>
      <c r="AM3844" s="247">
        <v>72904.5</v>
      </c>
      <c r="AO3844" s="226" t="s">
        <v>44668</v>
      </c>
      <c r="AP3844" s="227">
        <v>2464.33</v>
      </c>
      <c r="AR3844" s="207" t="s">
        <v>18263</v>
      </c>
      <c r="AS3844" s="208">
        <v>17617</v>
      </c>
      <c r="AT3844" s="93"/>
      <c r="AU3844" s="93"/>
      <c r="AV3844" s="93"/>
      <c r="BD3844" s="263"/>
      <c r="BE3844" s="264"/>
      <c r="BJ3844" s="230" t="s">
        <v>9968</v>
      </c>
      <c r="BK3844" s="231">
        <v>9733510.9199999999</v>
      </c>
      <c r="BM3844" s="211" t="s">
        <v>10037</v>
      </c>
      <c r="BN3844" s="212">
        <v>62573.68</v>
      </c>
    </row>
    <row r="3845" spans="21:66" x14ac:dyDescent="0.55000000000000004">
      <c r="U3845" s="180"/>
      <c r="V3845" s="180"/>
      <c r="W3845" s="181"/>
      <c r="AF3845" t="s">
        <v>65045</v>
      </c>
      <c r="AG3845">
        <v>791.32</v>
      </c>
      <c r="AI3845" s="276" t="s">
        <v>64274</v>
      </c>
      <c r="AJ3845" s="277">
        <v>85080.49</v>
      </c>
      <c r="AL3845" s="246" t="s">
        <v>55013</v>
      </c>
      <c r="AM3845" s="247">
        <v>152780.93</v>
      </c>
      <c r="AO3845" s="226" t="s">
        <v>46810</v>
      </c>
      <c r="AP3845" s="227">
        <v>7382.29</v>
      </c>
      <c r="AR3845" s="207" t="s">
        <v>18264</v>
      </c>
      <c r="AS3845" s="208">
        <v>2933</v>
      </c>
      <c r="AT3845" s="93"/>
      <c r="AU3845" s="93"/>
      <c r="AV3845" s="93"/>
      <c r="BD3845" s="263"/>
      <c r="BE3845" s="264"/>
      <c r="BJ3845" s="230" t="s">
        <v>9969</v>
      </c>
      <c r="BK3845" s="231">
        <v>2606448.2400000002</v>
      </c>
      <c r="BM3845" s="211" t="s">
        <v>6851</v>
      </c>
      <c r="BN3845" s="212">
        <v>10028.44</v>
      </c>
    </row>
    <row r="3846" spans="21:66" x14ac:dyDescent="0.55000000000000004">
      <c r="U3846" s="180"/>
      <c r="V3846" s="180"/>
      <c r="W3846" s="181"/>
      <c r="AF3846" t="s">
        <v>65046</v>
      </c>
      <c r="AG3846" s="284">
        <v>10251.6</v>
      </c>
      <c r="AI3846" s="276" t="s">
        <v>66593</v>
      </c>
      <c r="AJ3846" s="277">
        <v>214543.26</v>
      </c>
      <c r="AL3846" s="246" t="s">
        <v>55014</v>
      </c>
      <c r="AM3846" s="247">
        <v>14554.78</v>
      </c>
      <c r="AO3846" s="226" t="s">
        <v>33332</v>
      </c>
      <c r="AP3846" s="227">
        <v>240035.45</v>
      </c>
      <c r="AR3846" s="207" t="s">
        <v>18265</v>
      </c>
      <c r="AS3846" s="208">
        <v>10775</v>
      </c>
      <c r="AT3846" s="93"/>
      <c r="AU3846" s="93"/>
      <c r="AV3846" s="93"/>
      <c r="BD3846" s="263"/>
      <c r="BE3846" s="264"/>
      <c r="BJ3846" s="230" t="s">
        <v>9970</v>
      </c>
      <c r="BK3846" s="231">
        <v>6104715.0899999999</v>
      </c>
      <c r="BM3846" s="211" t="s">
        <v>7536</v>
      </c>
      <c r="BN3846" s="212">
        <v>43765</v>
      </c>
    </row>
    <row r="3847" spans="21:66" x14ac:dyDescent="0.55000000000000004">
      <c r="U3847" s="180"/>
      <c r="V3847" s="180"/>
      <c r="W3847" s="181"/>
      <c r="AF3847" t="s">
        <v>71745</v>
      </c>
      <c r="AG3847" s="284">
        <v>1224</v>
      </c>
      <c r="AI3847" s="276" t="s">
        <v>69981</v>
      </c>
      <c r="AJ3847" s="277">
        <v>-223.5</v>
      </c>
      <c r="AL3847" s="246" t="s">
        <v>55015</v>
      </c>
      <c r="AM3847" s="247">
        <v>12800.97</v>
      </c>
      <c r="AO3847" s="226" t="s">
        <v>33333</v>
      </c>
      <c r="AP3847" s="227">
        <v>18000</v>
      </c>
      <c r="AR3847" s="207" t="s">
        <v>18266</v>
      </c>
      <c r="AS3847" s="208">
        <v>22274.66</v>
      </c>
      <c r="AT3847" s="93"/>
      <c r="AU3847" s="93"/>
      <c r="AV3847" s="93"/>
      <c r="BD3847" s="263"/>
      <c r="BE3847" s="264"/>
      <c r="BJ3847" s="230" t="s">
        <v>9971</v>
      </c>
      <c r="BK3847" s="231">
        <v>362469.84</v>
      </c>
      <c r="BM3847" s="211" t="s">
        <v>7937</v>
      </c>
      <c r="BN3847" s="212">
        <v>2386</v>
      </c>
    </row>
    <row r="3848" spans="21:66" x14ac:dyDescent="0.55000000000000004">
      <c r="U3848" s="180"/>
      <c r="V3848" s="180"/>
      <c r="W3848" s="181"/>
      <c r="AF3848" t="s">
        <v>71746</v>
      </c>
      <c r="AG3848" s="284">
        <v>10752.31</v>
      </c>
      <c r="AI3848" s="276" t="s">
        <v>61983</v>
      </c>
      <c r="AJ3848" s="277">
        <v>4817.83</v>
      </c>
      <c r="AL3848" s="246" t="s">
        <v>55016</v>
      </c>
      <c r="AM3848" s="247">
        <v>40699.129999999997</v>
      </c>
      <c r="AO3848" s="226" t="s">
        <v>33334</v>
      </c>
      <c r="AP3848" s="227">
        <v>6850</v>
      </c>
      <c r="AR3848" s="207" t="s">
        <v>18267</v>
      </c>
      <c r="AS3848" s="208">
        <v>4328.79</v>
      </c>
      <c r="AT3848" s="93"/>
      <c r="AU3848" s="93"/>
      <c r="AV3848" s="93"/>
      <c r="BD3848" s="263"/>
      <c r="BE3848" s="264"/>
      <c r="BJ3848" s="230" t="s">
        <v>9972</v>
      </c>
      <c r="BK3848" s="231">
        <v>355847.74</v>
      </c>
      <c r="BM3848" s="211" t="s">
        <v>8445</v>
      </c>
      <c r="BN3848" s="212">
        <v>14975</v>
      </c>
    </row>
    <row r="3849" spans="21:66" x14ac:dyDescent="0.55000000000000004">
      <c r="U3849" s="180"/>
      <c r="V3849" s="180"/>
      <c r="W3849" s="181"/>
      <c r="AF3849" t="s">
        <v>69901</v>
      </c>
      <c r="AG3849" s="284">
        <v>3000</v>
      </c>
      <c r="AI3849" s="276" t="s">
        <v>61984</v>
      </c>
      <c r="AJ3849" s="277">
        <v>110706.75</v>
      </c>
      <c r="AL3849" s="246" t="s">
        <v>64155</v>
      </c>
      <c r="AM3849" s="247">
        <v>400.61</v>
      </c>
      <c r="AO3849" s="226" t="s">
        <v>33335</v>
      </c>
      <c r="AP3849" s="227">
        <v>52171</v>
      </c>
      <c r="AR3849" s="207" t="s">
        <v>18268</v>
      </c>
      <c r="AS3849" s="208">
        <v>2024</v>
      </c>
      <c r="AT3849" s="93"/>
      <c r="AU3849" s="93"/>
      <c r="AV3849" s="93"/>
      <c r="BD3849" s="263"/>
      <c r="BE3849" s="264"/>
      <c r="BJ3849" s="230" t="s">
        <v>9973</v>
      </c>
      <c r="BK3849" s="231">
        <v>32751085.18</v>
      </c>
      <c r="BM3849" s="211" t="s">
        <v>8825</v>
      </c>
      <c r="BN3849" s="212">
        <v>2000</v>
      </c>
    </row>
    <row r="3850" spans="21:66" x14ac:dyDescent="0.55000000000000004">
      <c r="U3850" s="180"/>
      <c r="V3850" s="180"/>
      <c r="W3850" s="181"/>
      <c r="AF3850" t="s">
        <v>71747</v>
      </c>
      <c r="AG3850" s="284">
        <v>5700</v>
      </c>
      <c r="AI3850" s="276" t="s">
        <v>59049</v>
      </c>
      <c r="AJ3850" s="277">
        <v>917.31</v>
      </c>
      <c r="AL3850" s="246" t="s">
        <v>48783</v>
      </c>
      <c r="AM3850" s="247">
        <v>28472.44</v>
      </c>
      <c r="AO3850" s="226" t="s">
        <v>33336</v>
      </c>
      <c r="AP3850" s="227">
        <v>31453.8</v>
      </c>
      <c r="AR3850" s="207" t="s">
        <v>18269</v>
      </c>
      <c r="AS3850" s="208">
        <v>8304</v>
      </c>
      <c r="AT3850" s="93"/>
      <c r="AU3850" s="93"/>
      <c r="AV3850" s="93"/>
      <c r="BD3850" s="263"/>
      <c r="BE3850" s="264"/>
      <c r="BJ3850" s="230" t="s">
        <v>9974</v>
      </c>
      <c r="BK3850" s="231">
        <v>635948.91</v>
      </c>
      <c r="BM3850" s="211" t="s">
        <v>9127</v>
      </c>
      <c r="BN3850" s="212">
        <v>7686</v>
      </c>
    </row>
    <row r="3851" spans="21:66" x14ac:dyDescent="0.55000000000000004">
      <c r="U3851" s="180"/>
      <c r="V3851" s="180"/>
      <c r="W3851" s="181"/>
      <c r="AF3851" t="s">
        <v>56680</v>
      </c>
      <c r="AG3851" s="284">
        <v>186714.61</v>
      </c>
      <c r="AI3851" s="276" t="s">
        <v>59050</v>
      </c>
      <c r="AJ3851" s="277">
        <v>8016.8</v>
      </c>
      <c r="AL3851" s="246" t="s">
        <v>48784</v>
      </c>
      <c r="AM3851" s="247">
        <v>48582.42</v>
      </c>
      <c r="AO3851" s="226" t="s">
        <v>33337</v>
      </c>
      <c r="AP3851" s="227">
        <v>67300</v>
      </c>
      <c r="AR3851" s="207" t="s">
        <v>18270</v>
      </c>
      <c r="AS3851" s="208">
        <v>90000</v>
      </c>
      <c r="AT3851" s="93"/>
      <c r="AU3851" s="93"/>
      <c r="AV3851" s="93"/>
      <c r="BD3851" s="263"/>
      <c r="BE3851" s="264"/>
      <c r="BJ3851" s="230" t="s">
        <v>9975</v>
      </c>
      <c r="BK3851" s="231">
        <v>130412.28</v>
      </c>
      <c r="BM3851" s="211" t="s">
        <v>10555</v>
      </c>
      <c r="BN3851" s="212">
        <v>17728.88</v>
      </c>
    </row>
    <row r="3852" spans="21:66" x14ac:dyDescent="0.55000000000000004">
      <c r="U3852" s="74"/>
      <c r="V3852" s="76"/>
      <c r="W3852" s="76"/>
      <c r="AF3852" t="s">
        <v>45854</v>
      </c>
      <c r="AG3852" s="284">
        <v>17289013.859999999</v>
      </c>
      <c r="AI3852" s="276" t="s">
        <v>59051</v>
      </c>
      <c r="AJ3852" s="277">
        <v>24568.2</v>
      </c>
      <c r="AL3852" s="246" t="s">
        <v>62598</v>
      </c>
      <c r="AM3852" s="247">
        <v>-3742.78</v>
      </c>
      <c r="AO3852" s="226" t="s">
        <v>33338</v>
      </c>
      <c r="AP3852" s="227">
        <v>4950</v>
      </c>
      <c r="AR3852" s="207" t="s">
        <v>18271</v>
      </c>
      <c r="AS3852" s="208">
        <v>6363</v>
      </c>
      <c r="AT3852" s="93"/>
      <c r="AU3852" s="93"/>
      <c r="AV3852" s="93"/>
      <c r="BD3852" s="263"/>
      <c r="BE3852" s="264"/>
      <c r="BJ3852" s="230" t="s">
        <v>9976</v>
      </c>
      <c r="BK3852" s="231">
        <v>3429020.02</v>
      </c>
      <c r="BM3852" s="211" t="s">
        <v>10731</v>
      </c>
      <c r="BN3852" s="212">
        <v>5282</v>
      </c>
    </row>
    <row r="3853" spans="21:66" x14ac:dyDescent="0.55000000000000004">
      <c r="U3853" s="74"/>
      <c r="V3853" s="76"/>
      <c r="W3853" s="76"/>
      <c r="AF3853" t="s">
        <v>59934</v>
      </c>
      <c r="AG3853" s="284">
        <v>-63563.51</v>
      </c>
      <c r="AI3853" s="276" t="s">
        <v>59052</v>
      </c>
      <c r="AJ3853" s="277">
        <v>5947.25</v>
      </c>
      <c r="AL3853" s="246" t="s">
        <v>55954</v>
      </c>
      <c r="AM3853" s="247">
        <v>31083.21</v>
      </c>
      <c r="AO3853" s="226" t="s">
        <v>33339</v>
      </c>
      <c r="AP3853" s="227">
        <v>32050.42</v>
      </c>
      <c r="AR3853" s="207" t="s">
        <v>18272</v>
      </c>
      <c r="AS3853" s="208">
        <v>12873.71</v>
      </c>
      <c r="AT3853" s="93"/>
      <c r="AU3853" s="93"/>
      <c r="AV3853" s="93"/>
      <c r="BD3853" s="263"/>
      <c r="BE3853" s="264"/>
      <c r="BJ3853" s="230" t="s">
        <v>9977</v>
      </c>
      <c r="BK3853" s="231">
        <v>22756337.289999999</v>
      </c>
      <c r="BM3853" s="211" t="s">
        <v>11424</v>
      </c>
      <c r="BN3853" s="212">
        <v>576.20000000000005</v>
      </c>
    </row>
    <row r="3854" spans="21:66" x14ac:dyDescent="0.55000000000000004">
      <c r="U3854" s="74"/>
      <c r="V3854" s="76"/>
      <c r="W3854" s="76"/>
      <c r="AF3854" t="s">
        <v>45856</v>
      </c>
      <c r="AG3854" s="284">
        <v>17104.46</v>
      </c>
      <c r="AI3854" s="276" t="s">
        <v>67564</v>
      </c>
      <c r="AJ3854" s="277">
        <v>1369.1</v>
      </c>
      <c r="AL3854" s="246" t="s">
        <v>55955</v>
      </c>
      <c r="AM3854" s="247">
        <v>12999.3</v>
      </c>
      <c r="AO3854" s="226" t="s">
        <v>36170</v>
      </c>
      <c r="AP3854" s="227">
        <v>48300</v>
      </c>
      <c r="AR3854" s="207" t="s">
        <v>18273</v>
      </c>
      <c r="AS3854" s="208">
        <v>129404.29</v>
      </c>
      <c r="AT3854" s="93"/>
      <c r="AU3854" s="93"/>
      <c r="AV3854" s="93"/>
      <c r="BD3854" s="263"/>
      <c r="BE3854" s="264"/>
      <c r="BJ3854" s="230" t="s">
        <v>9978</v>
      </c>
      <c r="BK3854" s="231">
        <v>7631660.0599999996</v>
      </c>
      <c r="BM3854" s="211" t="s">
        <v>10038</v>
      </c>
      <c r="BN3854" s="212">
        <v>104427.52</v>
      </c>
    </row>
    <row r="3855" spans="21:66" x14ac:dyDescent="0.55000000000000004">
      <c r="U3855" s="74"/>
      <c r="V3855" s="76"/>
      <c r="W3855" s="76"/>
      <c r="AF3855" t="s">
        <v>45857</v>
      </c>
      <c r="AG3855" s="284">
        <v>42806.75</v>
      </c>
      <c r="AI3855" s="276" t="s">
        <v>67565</v>
      </c>
      <c r="AJ3855" s="277">
        <v>221.9</v>
      </c>
      <c r="AL3855" s="246" t="s">
        <v>55956</v>
      </c>
      <c r="AM3855" s="247">
        <v>1892.9</v>
      </c>
      <c r="AO3855" s="226" t="s">
        <v>39019</v>
      </c>
      <c r="AP3855" s="227">
        <v>14541.54</v>
      </c>
      <c r="AR3855" s="207" t="s">
        <v>18274</v>
      </c>
      <c r="AS3855" s="208">
        <v>132326.06</v>
      </c>
      <c r="AT3855" s="93"/>
      <c r="AU3855" s="93"/>
      <c r="AV3855" s="93"/>
      <c r="BD3855" s="263"/>
      <c r="BE3855" s="264"/>
      <c r="BJ3855" s="230" t="s">
        <v>9979</v>
      </c>
      <c r="BK3855" s="231">
        <v>1251074.3799999999</v>
      </c>
      <c r="BM3855" s="211" t="s">
        <v>6852</v>
      </c>
      <c r="BN3855" s="212">
        <v>23655</v>
      </c>
    </row>
    <row r="3856" spans="21:66" x14ac:dyDescent="0.55000000000000004">
      <c r="U3856" s="74"/>
      <c r="V3856" s="76"/>
      <c r="W3856" s="76"/>
      <c r="AF3856" t="s">
        <v>65056</v>
      </c>
      <c r="AG3856" s="284">
        <v>1404.85</v>
      </c>
      <c r="AI3856" s="276" t="s">
        <v>63145</v>
      </c>
      <c r="AJ3856" s="277">
        <v>591.07000000000005</v>
      </c>
      <c r="AL3856" s="246" t="s">
        <v>55957</v>
      </c>
      <c r="AM3856" s="247">
        <v>11067.74</v>
      </c>
      <c r="AO3856" s="226" t="s">
        <v>52080</v>
      </c>
      <c r="AP3856" s="227">
        <v>58971.65</v>
      </c>
      <c r="AR3856" s="207" t="s">
        <v>18275</v>
      </c>
      <c r="AS3856" s="208">
        <v>4000</v>
      </c>
      <c r="AT3856" s="93"/>
      <c r="AU3856" s="93"/>
      <c r="AV3856" s="93"/>
      <c r="BD3856" s="263"/>
      <c r="BE3856" s="264"/>
      <c r="BJ3856" s="230" t="s">
        <v>9980</v>
      </c>
      <c r="BK3856" s="231">
        <v>9178284.5299999993</v>
      </c>
      <c r="BM3856" s="211" t="s">
        <v>7011</v>
      </c>
      <c r="BN3856" s="212">
        <v>4901</v>
      </c>
    </row>
    <row r="3857" spans="21:66" x14ac:dyDescent="0.55000000000000004">
      <c r="U3857" s="74"/>
      <c r="V3857" s="76"/>
      <c r="W3857" s="76"/>
      <c r="AF3857" t="s">
        <v>71748</v>
      </c>
      <c r="AG3857" s="284">
        <v>76150</v>
      </c>
      <c r="AI3857" s="276" t="s">
        <v>59589</v>
      </c>
      <c r="AJ3857" s="277">
        <v>25244.99</v>
      </c>
      <c r="AL3857" s="246" t="s">
        <v>55958</v>
      </c>
      <c r="AM3857" s="247">
        <v>7275.13</v>
      </c>
      <c r="AO3857" s="226" t="s">
        <v>34840</v>
      </c>
      <c r="AP3857" s="227">
        <v>91311.28</v>
      </c>
      <c r="AR3857" s="207" t="s">
        <v>18276</v>
      </c>
      <c r="AS3857" s="208">
        <v>9906.94</v>
      </c>
      <c r="AT3857" s="93"/>
      <c r="AU3857" s="93"/>
      <c r="AV3857" s="93"/>
      <c r="BD3857" s="263"/>
      <c r="BE3857" s="264"/>
      <c r="BJ3857" s="230" t="s">
        <v>9981</v>
      </c>
      <c r="BK3857" s="231">
        <v>40200321.32</v>
      </c>
      <c r="BM3857" s="211" t="s">
        <v>7244</v>
      </c>
      <c r="BN3857" s="212">
        <v>1476</v>
      </c>
    </row>
    <row r="3858" spans="21:66" x14ac:dyDescent="0.55000000000000004">
      <c r="U3858" s="74"/>
      <c r="V3858" s="76"/>
      <c r="W3858" s="76"/>
      <c r="AF3858" t="s">
        <v>65057</v>
      </c>
      <c r="AG3858" s="284">
        <v>5014.99</v>
      </c>
      <c r="AI3858" s="276" t="s">
        <v>66594</v>
      </c>
      <c r="AJ3858" s="277">
        <v>48593.54</v>
      </c>
      <c r="AL3858" s="246" t="s">
        <v>55959</v>
      </c>
      <c r="AM3858" s="247">
        <v>13472.67</v>
      </c>
      <c r="AO3858" s="226" t="s">
        <v>33340</v>
      </c>
      <c r="AP3858" s="227">
        <v>155068.42000000001</v>
      </c>
      <c r="AR3858" s="207" t="s">
        <v>18277</v>
      </c>
      <c r="AS3858" s="208">
        <v>30871.66</v>
      </c>
      <c r="AT3858" s="93"/>
      <c r="AU3858" s="93"/>
      <c r="AV3858" s="93"/>
      <c r="BD3858" s="263"/>
      <c r="BE3858" s="264"/>
      <c r="BJ3858" s="230" t="s">
        <v>9982</v>
      </c>
      <c r="BK3858" s="231">
        <v>177901.41</v>
      </c>
      <c r="BM3858" s="211" t="s">
        <v>7537</v>
      </c>
      <c r="BN3858" s="212">
        <v>33775</v>
      </c>
    </row>
    <row r="3859" spans="21:66" x14ac:dyDescent="0.55000000000000004">
      <c r="U3859" s="74"/>
      <c r="V3859" s="76"/>
      <c r="W3859" s="76"/>
      <c r="AF3859" t="s">
        <v>65058</v>
      </c>
      <c r="AG3859" s="284">
        <v>15759.39</v>
      </c>
      <c r="AI3859" s="276" t="s">
        <v>69982</v>
      </c>
      <c r="AJ3859" s="277">
        <v>-11.33</v>
      </c>
      <c r="AL3859" s="246" t="s">
        <v>55960</v>
      </c>
      <c r="AM3859" s="247">
        <v>19658.96</v>
      </c>
      <c r="AO3859" s="226" t="s">
        <v>33341</v>
      </c>
      <c r="AP3859" s="227">
        <v>824391.34</v>
      </c>
      <c r="AR3859" s="207" t="s">
        <v>18278</v>
      </c>
      <c r="AS3859" s="208">
        <v>30001.5</v>
      </c>
      <c r="AT3859" s="93"/>
      <c r="AU3859" s="93"/>
      <c r="AV3859" s="93"/>
      <c r="BD3859" s="263"/>
      <c r="BE3859" s="264"/>
      <c r="BJ3859" s="230" t="s">
        <v>9983</v>
      </c>
      <c r="BK3859" s="231">
        <v>70145.36</v>
      </c>
      <c r="BM3859" s="211" t="s">
        <v>7938</v>
      </c>
      <c r="BN3859" s="212">
        <v>2460</v>
      </c>
    </row>
    <row r="3860" spans="21:66" x14ac:dyDescent="0.55000000000000004">
      <c r="U3860" s="74"/>
      <c r="V3860" s="76"/>
      <c r="W3860" s="76"/>
      <c r="AF3860" t="s">
        <v>71749</v>
      </c>
      <c r="AG3860" s="284">
        <v>16781.150000000001</v>
      </c>
      <c r="AI3860" s="276" t="s">
        <v>57425</v>
      </c>
      <c r="AJ3860" s="277">
        <v>219159</v>
      </c>
      <c r="AL3860" s="246" t="s">
        <v>55961</v>
      </c>
      <c r="AM3860" s="247">
        <v>2134.3000000000002</v>
      </c>
      <c r="AO3860" s="226" t="s">
        <v>42310</v>
      </c>
      <c r="AP3860" s="227">
        <v>25508.49</v>
      </c>
      <c r="AR3860" s="207" t="s">
        <v>18279</v>
      </c>
      <c r="AS3860" s="208">
        <v>149954.29</v>
      </c>
      <c r="AT3860" s="93"/>
      <c r="AU3860" s="93"/>
      <c r="AV3860" s="93"/>
      <c r="BD3860" s="263"/>
      <c r="BE3860" s="264"/>
      <c r="BJ3860" s="230" t="s">
        <v>36930</v>
      </c>
      <c r="BK3860" s="231">
        <v>95927.51</v>
      </c>
      <c r="BM3860" s="211" t="s">
        <v>8166</v>
      </c>
      <c r="BN3860" s="212">
        <v>1520.79</v>
      </c>
    </row>
    <row r="3861" spans="21:66" x14ac:dyDescent="0.55000000000000004">
      <c r="U3861" s="74"/>
      <c r="V3861" s="76"/>
      <c r="W3861" s="76"/>
      <c r="AF3861" t="s">
        <v>70850</v>
      </c>
      <c r="AG3861" s="284">
        <v>12994.51</v>
      </c>
      <c r="AI3861" s="276" t="s">
        <v>69983</v>
      </c>
      <c r="AJ3861" s="277">
        <v>-1620</v>
      </c>
      <c r="AL3861" s="246" t="s">
        <v>55962</v>
      </c>
      <c r="AM3861" s="247">
        <v>7618.06</v>
      </c>
      <c r="AO3861" s="226" t="s">
        <v>42311</v>
      </c>
      <c r="AP3861" s="227">
        <v>1951.41</v>
      </c>
      <c r="AR3861" s="207" t="s">
        <v>18280</v>
      </c>
      <c r="AS3861" s="208">
        <v>39425.78</v>
      </c>
      <c r="AT3861" s="93"/>
      <c r="AU3861" s="93"/>
      <c r="AV3861" s="93"/>
      <c r="BD3861" s="263"/>
      <c r="BE3861" s="264"/>
      <c r="BJ3861" s="230" t="s">
        <v>9984</v>
      </c>
      <c r="BK3861" s="231">
        <v>16643547.15</v>
      </c>
      <c r="BM3861" s="211" t="s">
        <v>8826</v>
      </c>
      <c r="BN3861" s="212">
        <v>2000</v>
      </c>
    </row>
    <row r="3862" spans="21:66" x14ac:dyDescent="0.55000000000000004">
      <c r="U3862" s="74"/>
      <c r="V3862" s="76"/>
      <c r="W3862" s="76"/>
      <c r="AF3862" t="s">
        <v>61234</v>
      </c>
      <c r="AG3862" s="284">
        <v>27891.69</v>
      </c>
      <c r="AI3862" s="276" t="s">
        <v>70527</v>
      </c>
      <c r="AJ3862" s="277">
        <v>4750</v>
      </c>
      <c r="AL3862" s="246" t="s">
        <v>55963</v>
      </c>
      <c r="AM3862" s="247">
        <v>21304.59</v>
      </c>
      <c r="AO3862" s="226" t="s">
        <v>42312</v>
      </c>
      <c r="AP3862" s="227">
        <v>2699.1</v>
      </c>
      <c r="AR3862" s="207" t="s">
        <v>18281</v>
      </c>
      <c r="AS3862" s="208">
        <v>2989.16</v>
      </c>
      <c r="AT3862" s="93"/>
      <c r="AU3862" s="93"/>
      <c r="AV3862" s="93"/>
      <c r="BD3862" s="263"/>
      <c r="BE3862" s="264"/>
      <c r="BJ3862" s="230" t="s">
        <v>9985</v>
      </c>
      <c r="BK3862" s="231">
        <v>125943.69</v>
      </c>
      <c r="BM3862" s="211" t="s">
        <v>9128</v>
      </c>
      <c r="BN3862" s="212">
        <v>7180.64</v>
      </c>
    </row>
    <row r="3863" spans="21:66" x14ac:dyDescent="0.55000000000000004">
      <c r="U3863" s="74"/>
      <c r="V3863" s="76"/>
      <c r="W3863" s="76"/>
      <c r="AF3863" t="s">
        <v>71750</v>
      </c>
      <c r="AG3863" s="284">
        <v>257375.52</v>
      </c>
      <c r="AI3863" s="276" t="s">
        <v>59590</v>
      </c>
      <c r="AJ3863" s="277">
        <v>470</v>
      </c>
      <c r="AL3863" s="246" t="s">
        <v>55964</v>
      </c>
      <c r="AM3863" s="247">
        <v>3000</v>
      </c>
      <c r="AO3863" s="226" t="s">
        <v>52081</v>
      </c>
      <c r="AP3863" s="227">
        <v>1320</v>
      </c>
      <c r="AR3863" s="207" t="s">
        <v>18282</v>
      </c>
      <c r="AS3863" s="208">
        <v>131.5</v>
      </c>
      <c r="AT3863" s="93"/>
      <c r="AU3863" s="93"/>
      <c r="AV3863" s="93"/>
      <c r="BD3863" s="263"/>
      <c r="BE3863" s="264"/>
      <c r="BJ3863" s="230" t="s">
        <v>9986</v>
      </c>
      <c r="BK3863" s="231">
        <v>498075.01</v>
      </c>
      <c r="BM3863" s="211" t="s">
        <v>9482</v>
      </c>
      <c r="BN3863" s="212">
        <v>34413</v>
      </c>
    </row>
    <row r="3864" spans="21:66" x14ac:dyDescent="0.55000000000000004">
      <c r="U3864" s="74"/>
      <c r="V3864" s="76"/>
      <c r="W3864" s="76"/>
      <c r="AF3864" t="s">
        <v>61235</v>
      </c>
      <c r="AG3864" s="284">
        <v>1320.73</v>
      </c>
      <c r="AI3864" s="276" t="s">
        <v>61985</v>
      </c>
      <c r="AJ3864" s="277">
        <v>59.6</v>
      </c>
      <c r="AL3864" s="246" t="s">
        <v>57343</v>
      </c>
      <c r="AM3864" s="247">
        <v>23094.06</v>
      </c>
      <c r="AO3864" s="226" t="s">
        <v>52082</v>
      </c>
      <c r="AP3864" s="227">
        <v>3058</v>
      </c>
      <c r="AR3864" s="207" t="s">
        <v>18283</v>
      </c>
      <c r="AS3864" s="208">
        <v>1748.26</v>
      </c>
      <c r="AT3864" s="93"/>
      <c r="AU3864" s="93"/>
      <c r="AV3864" s="93"/>
      <c r="BD3864" s="263"/>
      <c r="BE3864" s="264"/>
      <c r="BJ3864" s="230" t="s">
        <v>9987</v>
      </c>
      <c r="BK3864" s="231">
        <v>18075009.649999999</v>
      </c>
      <c r="BM3864" s="211" t="s">
        <v>9575</v>
      </c>
      <c r="BN3864" s="212">
        <v>5446</v>
      </c>
    </row>
    <row r="3865" spans="21:66" x14ac:dyDescent="0.55000000000000004">
      <c r="U3865" s="74"/>
      <c r="V3865" s="76"/>
      <c r="W3865" s="76"/>
      <c r="AF3865" t="s">
        <v>71751</v>
      </c>
      <c r="AG3865" s="284">
        <v>123932.51</v>
      </c>
      <c r="AI3865" s="276" t="s">
        <v>60398</v>
      </c>
      <c r="AJ3865" s="277">
        <v>73759.78</v>
      </c>
      <c r="AL3865" s="246" t="s">
        <v>48785</v>
      </c>
      <c r="AM3865" s="247">
        <v>24139.16</v>
      </c>
      <c r="AO3865" s="226" t="s">
        <v>52083</v>
      </c>
      <c r="AP3865" s="227">
        <v>800</v>
      </c>
      <c r="AR3865" s="207" t="s">
        <v>18284</v>
      </c>
      <c r="AS3865" s="208">
        <v>26164.75</v>
      </c>
      <c r="AT3865" s="93"/>
      <c r="AU3865" s="93"/>
      <c r="AV3865" s="93"/>
      <c r="BD3865" s="263"/>
      <c r="BE3865" s="264"/>
      <c r="BJ3865" s="230" t="s">
        <v>38789</v>
      </c>
      <c r="BK3865" s="231">
        <v>144331.84</v>
      </c>
      <c r="BM3865" s="211" t="s">
        <v>9691</v>
      </c>
      <c r="BN3865" s="212">
        <v>19668.96</v>
      </c>
    </row>
    <row r="3866" spans="21:66" x14ac:dyDescent="0.55000000000000004">
      <c r="U3866" s="74"/>
      <c r="V3866" s="76"/>
      <c r="W3866" s="76"/>
      <c r="AF3866" t="s">
        <v>71752</v>
      </c>
      <c r="AG3866">
        <v>-806.99</v>
      </c>
      <c r="AI3866" s="276" t="s">
        <v>60399</v>
      </c>
      <c r="AJ3866" s="277">
        <v>5473.79</v>
      </c>
      <c r="AL3866" s="246" t="s">
        <v>47901</v>
      </c>
      <c r="AM3866" s="247">
        <v>74196.47</v>
      </c>
      <c r="AO3866" s="226" t="s">
        <v>52084</v>
      </c>
      <c r="AP3866" s="227">
        <v>396.12</v>
      </c>
      <c r="AR3866" s="207" t="s">
        <v>18285</v>
      </c>
      <c r="AS3866" s="208">
        <v>16887.25</v>
      </c>
      <c r="AT3866" s="93"/>
      <c r="AU3866" s="93"/>
      <c r="AV3866" s="93"/>
      <c r="BD3866" s="263"/>
      <c r="BE3866" s="264"/>
      <c r="BJ3866" s="230" t="s">
        <v>9989</v>
      </c>
      <c r="BK3866" s="231">
        <v>16501638.68</v>
      </c>
      <c r="BM3866" s="211" t="s">
        <v>9736</v>
      </c>
      <c r="BN3866" s="212">
        <v>9826.8799999999992</v>
      </c>
    </row>
    <row r="3867" spans="21:66" x14ac:dyDescent="0.55000000000000004">
      <c r="W3867" s="82"/>
      <c r="AF3867" t="s">
        <v>69076</v>
      </c>
      <c r="AG3867">
        <v>900</v>
      </c>
      <c r="AI3867" s="276" t="s">
        <v>60400</v>
      </c>
      <c r="AJ3867" s="277">
        <v>18142.82</v>
      </c>
      <c r="AL3867" s="246" t="s">
        <v>62599</v>
      </c>
      <c r="AM3867" s="247">
        <v>-555.59</v>
      </c>
      <c r="AO3867" s="226" t="s">
        <v>52085</v>
      </c>
      <c r="AP3867" s="227">
        <v>1200.18</v>
      </c>
      <c r="AR3867" s="207" t="s">
        <v>18286</v>
      </c>
      <c r="AS3867" s="208">
        <v>1790</v>
      </c>
      <c r="AT3867" s="93"/>
      <c r="AU3867" s="93"/>
      <c r="AV3867" s="93"/>
      <c r="BD3867" s="263"/>
      <c r="BE3867" s="264"/>
      <c r="BJ3867" s="230" t="s">
        <v>9990</v>
      </c>
      <c r="BK3867" s="231">
        <v>814415.2</v>
      </c>
      <c r="BM3867" s="211" t="s">
        <v>10039</v>
      </c>
      <c r="BN3867" s="212">
        <v>146323.26999999999</v>
      </c>
    </row>
    <row r="3868" spans="21:66" x14ac:dyDescent="0.55000000000000004">
      <c r="W3868" s="83"/>
      <c r="AF3868" t="s">
        <v>69078</v>
      </c>
      <c r="AG3868">
        <v>68.849999999999994</v>
      </c>
      <c r="AI3868" s="276" t="s">
        <v>59591</v>
      </c>
      <c r="AJ3868" s="277">
        <v>274999.2</v>
      </c>
      <c r="AL3868" s="246" t="s">
        <v>64156</v>
      </c>
      <c r="AM3868" s="247">
        <v>28814.84</v>
      </c>
      <c r="AO3868" s="226" t="s">
        <v>52086</v>
      </c>
      <c r="AP3868" s="227">
        <v>2371.6</v>
      </c>
      <c r="AR3868" s="207" t="s">
        <v>18287</v>
      </c>
      <c r="AS3868" s="208">
        <v>3156</v>
      </c>
      <c r="AT3868" s="93"/>
      <c r="AU3868" s="93"/>
      <c r="AV3868" s="93"/>
      <c r="BD3868" s="263"/>
      <c r="BE3868" s="264"/>
      <c r="BJ3868" s="230" t="s">
        <v>9991</v>
      </c>
      <c r="BK3868" s="231">
        <v>538123.72</v>
      </c>
      <c r="BM3868" s="211" t="s">
        <v>6853</v>
      </c>
      <c r="BN3868" s="212">
        <v>19854</v>
      </c>
    </row>
    <row r="3869" spans="21:66" x14ac:dyDescent="0.55000000000000004">
      <c r="W3869" s="84"/>
      <c r="AF3869" t="s">
        <v>71017</v>
      </c>
      <c r="AG3869" s="284">
        <v>3661.24</v>
      </c>
      <c r="AI3869" s="276" t="s">
        <v>70528</v>
      </c>
      <c r="AJ3869" s="277">
        <v>152150</v>
      </c>
      <c r="AL3869" s="246" t="s">
        <v>64157</v>
      </c>
      <c r="AM3869" s="247">
        <v>6240.07</v>
      </c>
      <c r="AO3869" s="226" t="s">
        <v>52087</v>
      </c>
      <c r="AP3869" s="227">
        <v>114</v>
      </c>
      <c r="AR3869" s="207" t="s">
        <v>18288</v>
      </c>
      <c r="AS3869" s="208">
        <v>917.14</v>
      </c>
      <c r="AT3869" s="93"/>
      <c r="AU3869" s="93"/>
      <c r="AV3869" s="93"/>
      <c r="BD3869" s="263"/>
      <c r="BE3869" s="264"/>
      <c r="BJ3869" s="230" t="s">
        <v>9992</v>
      </c>
      <c r="BK3869" s="231">
        <v>14936713.09</v>
      </c>
      <c r="BM3869" s="211" t="s">
        <v>7538</v>
      </c>
      <c r="BN3869" s="212">
        <v>67595</v>
      </c>
    </row>
    <row r="3870" spans="21:66" x14ac:dyDescent="0.55000000000000004">
      <c r="W3870" s="85"/>
      <c r="AF3870" t="s">
        <v>69080</v>
      </c>
      <c r="AG3870">
        <v>225.04</v>
      </c>
      <c r="AI3870" s="276" t="s">
        <v>59593</v>
      </c>
      <c r="AJ3870" s="277">
        <v>31757.7</v>
      </c>
      <c r="AL3870" s="246" t="s">
        <v>18480</v>
      </c>
      <c r="AM3870" s="247">
        <v>58225.93</v>
      </c>
      <c r="AO3870" s="226" t="s">
        <v>52088</v>
      </c>
      <c r="AP3870" s="227">
        <v>25.24</v>
      </c>
      <c r="AR3870" s="207" t="s">
        <v>18289</v>
      </c>
      <c r="AS3870" s="208">
        <v>9277.86</v>
      </c>
      <c r="AT3870" s="93"/>
      <c r="AU3870" s="93"/>
      <c r="AV3870" s="93"/>
      <c r="BD3870" s="263"/>
      <c r="BE3870" s="264"/>
      <c r="BJ3870" s="230" t="s">
        <v>9993</v>
      </c>
      <c r="BK3870" s="231">
        <v>3325659.47</v>
      </c>
      <c r="BM3870" s="211" t="s">
        <v>7939</v>
      </c>
      <c r="BN3870" s="212">
        <v>2112</v>
      </c>
    </row>
    <row r="3871" spans="21:66" x14ac:dyDescent="0.55000000000000004">
      <c r="AF3871" t="s">
        <v>69081</v>
      </c>
      <c r="AG3871" s="284">
        <v>37069.589999999997</v>
      </c>
      <c r="AI3871" s="276" t="s">
        <v>60401</v>
      </c>
      <c r="AJ3871" s="277">
        <v>8250</v>
      </c>
      <c r="AL3871" s="246" t="s">
        <v>40209</v>
      </c>
      <c r="AM3871" s="247">
        <v>70704.350000000006</v>
      </c>
      <c r="AO3871" s="226" t="s">
        <v>52089</v>
      </c>
      <c r="AP3871" s="227">
        <v>1688.4</v>
      </c>
      <c r="AR3871" s="207" t="s">
        <v>18290</v>
      </c>
      <c r="AS3871" s="208">
        <v>2000</v>
      </c>
      <c r="AT3871" s="93"/>
      <c r="AU3871" s="93"/>
      <c r="AV3871" s="93"/>
      <c r="BD3871" s="263"/>
      <c r="BE3871" s="264"/>
      <c r="BJ3871" s="230" t="s">
        <v>9994</v>
      </c>
      <c r="BK3871" s="231">
        <v>10239667.4</v>
      </c>
      <c r="BM3871" s="211" t="s">
        <v>8446</v>
      </c>
      <c r="BN3871" s="212">
        <v>13608</v>
      </c>
    </row>
    <row r="3872" spans="21:66" x14ac:dyDescent="0.55000000000000004">
      <c r="U3872" s="81"/>
      <c r="V3872" s="81"/>
      <c r="W3872" s="81"/>
      <c r="AF3872" t="s">
        <v>71753</v>
      </c>
      <c r="AG3872">
        <v>-471.36</v>
      </c>
      <c r="AI3872" s="276" t="s">
        <v>59594</v>
      </c>
      <c r="AJ3872" s="277">
        <v>29315.200000000001</v>
      </c>
      <c r="AL3872" s="246" t="s">
        <v>55017</v>
      </c>
      <c r="AM3872" s="247">
        <v>374405.72</v>
      </c>
      <c r="AO3872" s="226" t="s">
        <v>52090</v>
      </c>
      <c r="AP3872" s="227">
        <v>129.16</v>
      </c>
      <c r="AR3872" s="207" t="s">
        <v>18291</v>
      </c>
      <c r="AS3872" s="208">
        <v>2176.38</v>
      </c>
      <c r="AT3872" s="93"/>
      <c r="AU3872" s="93"/>
      <c r="AV3872" s="93"/>
      <c r="BD3872" s="263"/>
      <c r="BE3872" s="264"/>
      <c r="BJ3872" s="230" t="s">
        <v>9995</v>
      </c>
      <c r="BK3872" s="231">
        <v>11050326.5</v>
      </c>
      <c r="BM3872" s="211" t="s">
        <v>8827</v>
      </c>
      <c r="BN3872" s="212">
        <v>2000</v>
      </c>
    </row>
    <row r="3873" spans="21:66" x14ac:dyDescent="0.55000000000000004">
      <c r="U3873" s="80"/>
      <c r="V3873" s="78"/>
      <c r="W3873" s="77"/>
      <c r="AF3873" t="s">
        <v>58358</v>
      </c>
      <c r="AG3873" s="284">
        <v>2030</v>
      </c>
      <c r="AI3873" s="276" t="s">
        <v>63147</v>
      </c>
      <c r="AJ3873" s="277">
        <v>248.78</v>
      </c>
      <c r="AL3873" s="246" t="s">
        <v>34870</v>
      </c>
      <c r="AM3873" s="247">
        <v>310609.99</v>
      </c>
      <c r="AO3873" s="226" t="s">
        <v>52091</v>
      </c>
      <c r="AP3873" s="227">
        <v>406.9</v>
      </c>
      <c r="AR3873" s="207" t="s">
        <v>18292</v>
      </c>
      <c r="AS3873" s="208">
        <v>10198.620000000001</v>
      </c>
      <c r="AT3873" s="93"/>
      <c r="AU3873" s="93"/>
      <c r="AV3873" s="93"/>
      <c r="BD3873" s="263"/>
      <c r="BE3873" s="264"/>
      <c r="BJ3873" s="230" t="s">
        <v>9996</v>
      </c>
      <c r="BK3873" s="231">
        <v>356422.36</v>
      </c>
      <c r="BM3873" s="211" t="s">
        <v>9129</v>
      </c>
      <c r="BN3873" s="212">
        <v>5978.71</v>
      </c>
    </row>
    <row r="3874" spans="21:66" x14ac:dyDescent="0.55000000000000004">
      <c r="AF3874" t="s">
        <v>71754</v>
      </c>
      <c r="AG3874">
        <v>300</v>
      </c>
      <c r="AI3874" s="276" t="s">
        <v>63148</v>
      </c>
      <c r="AJ3874" s="277">
        <v>30000</v>
      </c>
      <c r="AL3874" s="246" t="s">
        <v>55018</v>
      </c>
      <c r="AM3874" s="247">
        <v>60432.12</v>
      </c>
      <c r="AO3874" s="226" t="s">
        <v>52092</v>
      </c>
      <c r="AP3874" s="227">
        <v>106.46</v>
      </c>
      <c r="AR3874" s="207" t="s">
        <v>18293</v>
      </c>
      <c r="AS3874" s="208">
        <v>80336</v>
      </c>
      <c r="AT3874" s="93"/>
      <c r="AU3874" s="93"/>
      <c r="AV3874" s="93"/>
      <c r="BD3874" s="263"/>
      <c r="BE3874" s="264"/>
      <c r="BJ3874" s="230" t="s">
        <v>9997</v>
      </c>
      <c r="BK3874" s="231">
        <v>6484705.2599999998</v>
      </c>
      <c r="BM3874" s="211" t="s">
        <v>9426</v>
      </c>
      <c r="BN3874" s="212">
        <v>26364.37</v>
      </c>
    </row>
    <row r="3875" spans="21:66" x14ac:dyDescent="0.55000000000000004">
      <c r="AF3875" t="s">
        <v>71755</v>
      </c>
      <c r="AG3875">
        <v>22.95</v>
      </c>
      <c r="AI3875" s="276" t="s">
        <v>36276</v>
      </c>
      <c r="AJ3875" s="277">
        <v>11747.37</v>
      </c>
      <c r="AL3875" s="246" t="s">
        <v>60313</v>
      </c>
      <c r="AM3875" s="247">
        <v>28631.8</v>
      </c>
      <c r="AO3875" s="226" t="s">
        <v>44669</v>
      </c>
      <c r="AP3875" s="227">
        <v>-119.6</v>
      </c>
      <c r="AR3875" s="207" t="s">
        <v>18294</v>
      </c>
      <c r="AS3875" s="208">
        <v>6625</v>
      </c>
      <c r="AT3875" s="93"/>
      <c r="AU3875" s="93"/>
      <c r="AV3875" s="93"/>
      <c r="BD3875" s="263"/>
      <c r="BE3875" s="264"/>
      <c r="BJ3875" s="230" t="s">
        <v>9998</v>
      </c>
      <c r="BK3875" s="231">
        <v>12213610.66</v>
      </c>
      <c r="BM3875" s="211" t="s">
        <v>10556</v>
      </c>
      <c r="BN3875" s="212">
        <v>294.94</v>
      </c>
    </row>
    <row r="3876" spans="21:66" x14ac:dyDescent="0.55000000000000004">
      <c r="AF3876" t="s">
        <v>71756</v>
      </c>
      <c r="AG3876">
        <v>72.12</v>
      </c>
      <c r="AI3876" s="276" t="s">
        <v>56089</v>
      </c>
      <c r="AJ3876" s="277">
        <v>42670</v>
      </c>
      <c r="AL3876" s="246" t="s">
        <v>55019</v>
      </c>
      <c r="AM3876" s="247">
        <v>99.1</v>
      </c>
      <c r="AO3876" s="226" t="s">
        <v>33342</v>
      </c>
      <c r="AP3876" s="227">
        <v>50847.33</v>
      </c>
      <c r="AR3876" s="207" t="s">
        <v>18295</v>
      </c>
      <c r="AS3876" s="208">
        <v>3964</v>
      </c>
      <c r="AT3876" s="93"/>
      <c r="AU3876" s="93"/>
      <c r="AV3876" s="93"/>
      <c r="BD3876" s="263"/>
      <c r="BE3876" s="264"/>
      <c r="BJ3876" s="230" t="s">
        <v>9999</v>
      </c>
      <c r="BK3876" s="231">
        <v>1663159.8</v>
      </c>
      <c r="BM3876" s="211" t="s">
        <v>10732</v>
      </c>
      <c r="BN3876" s="212">
        <v>4676</v>
      </c>
    </row>
    <row r="3877" spans="21:66" x14ac:dyDescent="0.55000000000000004">
      <c r="AF3877" t="s">
        <v>71757</v>
      </c>
      <c r="AG3877" s="284">
        <v>40000</v>
      </c>
      <c r="AI3877" s="276" t="s">
        <v>59595</v>
      </c>
      <c r="AJ3877" s="277">
        <v>2236</v>
      </c>
      <c r="AL3877" s="246" t="s">
        <v>55020</v>
      </c>
      <c r="AM3877" s="247">
        <v>47597.88</v>
      </c>
      <c r="AO3877" s="226" t="s">
        <v>33343</v>
      </c>
      <c r="AP3877" s="227">
        <v>62647.67</v>
      </c>
      <c r="AR3877" s="207" t="s">
        <v>18296</v>
      </c>
      <c r="AS3877" s="208">
        <v>745</v>
      </c>
      <c r="AT3877" s="93"/>
      <c r="AU3877" s="93"/>
      <c r="AV3877" s="93"/>
      <c r="BD3877" s="263"/>
      <c r="BE3877" s="264"/>
      <c r="BJ3877" s="230" t="s">
        <v>10000</v>
      </c>
      <c r="BK3877" s="231">
        <v>2739458.92</v>
      </c>
      <c r="BM3877" s="211" t="s">
        <v>11192</v>
      </c>
      <c r="BN3877" s="212">
        <v>3994.8</v>
      </c>
    </row>
    <row r="3878" spans="21:66" x14ac:dyDescent="0.55000000000000004">
      <c r="AF3878" t="s">
        <v>71758</v>
      </c>
      <c r="AG3878">
        <v>366.14</v>
      </c>
      <c r="AI3878" s="276" t="s">
        <v>63149</v>
      </c>
      <c r="AJ3878" s="277">
        <v>332.93</v>
      </c>
      <c r="AL3878" s="246" t="s">
        <v>55021</v>
      </c>
      <c r="AM3878" s="247">
        <v>26326.5</v>
      </c>
      <c r="AO3878" s="226" t="s">
        <v>44670</v>
      </c>
      <c r="AP3878" s="227">
        <v>3095.63</v>
      </c>
      <c r="AR3878" s="207" t="s">
        <v>18297</v>
      </c>
      <c r="AS3878" s="208">
        <v>7154</v>
      </c>
      <c r="AT3878" s="93"/>
      <c r="AU3878" s="93"/>
      <c r="AV3878" s="93"/>
      <c r="BD3878" s="263"/>
      <c r="BE3878" s="264"/>
      <c r="BJ3878" s="230" t="s">
        <v>10001</v>
      </c>
      <c r="BK3878" s="231">
        <v>557331.32999999996</v>
      </c>
      <c r="BM3878" s="211" t="s">
        <v>11425</v>
      </c>
      <c r="BN3878" s="212">
        <v>589.88</v>
      </c>
    </row>
    <row r="3879" spans="21:66" x14ac:dyDescent="0.55000000000000004">
      <c r="AF3879" t="s">
        <v>71759</v>
      </c>
      <c r="AG3879" s="284">
        <v>11205.08</v>
      </c>
      <c r="AI3879" s="276" t="s">
        <v>57427</v>
      </c>
      <c r="AJ3879" s="277">
        <v>12239.48</v>
      </c>
      <c r="AL3879" s="246" t="s">
        <v>55022</v>
      </c>
      <c r="AM3879" s="247">
        <v>30199.22</v>
      </c>
      <c r="AO3879" s="226" t="s">
        <v>39020</v>
      </c>
      <c r="AP3879" s="227">
        <v>211516.04</v>
      </c>
      <c r="AR3879" s="207" t="s">
        <v>18298</v>
      </c>
      <c r="AS3879" s="208">
        <v>39425.78</v>
      </c>
      <c r="AT3879" s="93"/>
      <c r="AU3879" s="93"/>
      <c r="AV3879" s="93"/>
      <c r="BD3879" s="263"/>
      <c r="BE3879" s="264"/>
      <c r="BJ3879" s="230" t="s">
        <v>10002</v>
      </c>
      <c r="BK3879" s="231">
        <v>2460878.7999999998</v>
      </c>
      <c r="BM3879" s="211" t="s">
        <v>10040</v>
      </c>
      <c r="BN3879" s="212">
        <v>147067.70000000001</v>
      </c>
    </row>
    <row r="3880" spans="21:66" x14ac:dyDescent="0.55000000000000004">
      <c r="AF3880" t="s">
        <v>71760</v>
      </c>
      <c r="AG3880" s="284">
        <v>3033.84</v>
      </c>
      <c r="AI3880" s="276" t="s">
        <v>57428</v>
      </c>
      <c r="AJ3880" s="277">
        <v>2220.52</v>
      </c>
      <c r="AL3880" s="246" t="s">
        <v>44685</v>
      </c>
      <c r="AM3880" s="247">
        <v>5003951.63</v>
      </c>
      <c r="AO3880" s="226" t="s">
        <v>39021</v>
      </c>
      <c r="AP3880" s="227">
        <v>16228.47</v>
      </c>
      <c r="AR3880" s="207" t="s">
        <v>18299</v>
      </c>
      <c r="AS3880" s="208">
        <v>7154</v>
      </c>
      <c r="AT3880" s="93"/>
      <c r="AU3880" s="93"/>
      <c r="AV3880" s="93"/>
      <c r="BD3880" s="263"/>
      <c r="BE3880" s="264"/>
      <c r="BJ3880" s="230" t="s">
        <v>10003</v>
      </c>
      <c r="BK3880" s="231">
        <v>133265.71</v>
      </c>
      <c r="BM3880" s="211" t="s">
        <v>6854</v>
      </c>
      <c r="BN3880" s="212">
        <v>21061.88</v>
      </c>
    </row>
    <row r="3881" spans="21:66" x14ac:dyDescent="0.55000000000000004">
      <c r="AF3881" t="s">
        <v>55538</v>
      </c>
      <c r="AG3881" s="284">
        <v>24157.5</v>
      </c>
      <c r="AI3881" s="276" t="s">
        <v>67566</v>
      </c>
      <c r="AJ3881" s="277">
        <v>900</v>
      </c>
      <c r="AL3881" s="246" t="s">
        <v>40210</v>
      </c>
      <c r="AM3881" s="247">
        <v>98173.83</v>
      </c>
      <c r="AO3881" s="226" t="s">
        <v>44671</v>
      </c>
      <c r="AP3881" s="227">
        <v>10490</v>
      </c>
      <c r="AR3881" s="207" t="s">
        <v>13335</v>
      </c>
      <c r="AS3881" s="208">
        <v>2989.16</v>
      </c>
      <c r="AT3881" s="93"/>
      <c r="AU3881" s="93"/>
      <c r="AV3881" s="93"/>
      <c r="BD3881" s="263"/>
      <c r="BE3881" s="264"/>
      <c r="BJ3881" s="230" t="s">
        <v>10004</v>
      </c>
      <c r="BK3881" s="231">
        <v>5034832</v>
      </c>
      <c r="BM3881" s="211" t="s">
        <v>7012</v>
      </c>
      <c r="BN3881" s="212">
        <v>5340</v>
      </c>
    </row>
    <row r="3882" spans="21:66" x14ac:dyDescent="0.55000000000000004">
      <c r="AF3882" t="s">
        <v>70858</v>
      </c>
      <c r="AG3882" s="284">
        <v>3714.58</v>
      </c>
      <c r="AI3882" s="276" t="s">
        <v>67567</v>
      </c>
      <c r="AJ3882" s="277">
        <v>71924.37</v>
      </c>
      <c r="AL3882" s="246" t="s">
        <v>42327</v>
      </c>
      <c r="AM3882" s="247">
        <v>213515.19</v>
      </c>
      <c r="AO3882" s="226" t="s">
        <v>36171</v>
      </c>
      <c r="AP3882" s="227">
        <v>1039.24</v>
      </c>
      <c r="AR3882" s="207" t="s">
        <v>18300</v>
      </c>
      <c r="AS3882" s="208">
        <v>131.5</v>
      </c>
      <c r="AT3882" s="93"/>
      <c r="AU3882" s="93"/>
      <c r="AV3882" s="93"/>
      <c r="BD3882" s="263"/>
      <c r="BE3882" s="264"/>
      <c r="BJ3882" s="230" t="s">
        <v>10005</v>
      </c>
      <c r="BK3882" s="231">
        <v>281900.23</v>
      </c>
      <c r="BM3882" s="211" t="s">
        <v>7245</v>
      </c>
      <c r="BN3882" s="212">
        <v>3311</v>
      </c>
    </row>
    <row r="3883" spans="21:66" x14ac:dyDescent="0.55000000000000004">
      <c r="AF3883" t="s">
        <v>47361</v>
      </c>
      <c r="AG3883" s="284">
        <v>42864</v>
      </c>
      <c r="AI3883" s="276" t="s">
        <v>39145</v>
      </c>
      <c r="AJ3883" s="277">
        <v>3483.38</v>
      </c>
      <c r="AL3883" s="246" t="s">
        <v>34871</v>
      </c>
      <c r="AM3883" s="247">
        <v>474281.81</v>
      </c>
      <c r="AO3883" s="226" t="s">
        <v>33344</v>
      </c>
      <c r="AP3883" s="227">
        <v>25653.47</v>
      </c>
      <c r="AR3883" s="207" t="s">
        <v>18301</v>
      </c>
      <c r="AS3883" s="208">
        <v>1748.26</v>
      </c>
      <c r="AT3883" s="93"/>
      <c r="AU3883" s="93"/>
      <c r="AV3883" s="93"/>
      <c r="BD3883" s="263"/>
      <c r="BE3883" s="264"/>
      <c r="BJ3883" s="230" t="s">
        <v>10006</v>
      </c>
      <c r="BK3883" s="231">
        <v>1102926.03</v>
      </c>
      <c r="BM3883" s="211" t="s">
        <v>7539</v>
      </c>
      <c r="BN3883" s="212">
        <v>9046.98</v>
      </c>
    </row>
    <row r="3884" spans="21:66" x14ac:dyDescent="0.55000000000000004">
      <c r="AF3884" t="s">
        <v>36864</v>
      </c>
      <c r="AG3884">
        <v>112.5</v>
      </c>
      <c r="AI3884" s="276" t="s">
        <v>39146</v>
      </c>
      <c r="AJ3884" s="277">
        <v>1372.7</v>
      </c>
      <c r="AL3884" s="246" t="s">
        <v>34872</v>
      </c>
      <c r="AM3884" s="247">
        <v>290536.7</v>
      </c>
      <c r="AO3884" s="226" t="s">
        <v>33345</v>
      </c>
      <c r="AP3884" s="227">
        <v>78539.33</v>
      </c>
      <c r="AR3884" s="207" t="s">
        <v>18302</v>
      </c>
      <c r="AS3884" s="208">
        <v>84512.38</v>
      </c>
      <c r="AT3884" s="93"/>
      <c r="AU3884" s="93"/>
      <c r="AV3884" s="93"/>
      <c r="BD3884" s="263"/>
      <c r="BE3884" s="264"/>
      <c r="BJ3884" s="230" t="s">
        <v>10007</v>
      </c>
      <c r="BK3884" s="231">
        <v>35315570.140000001</v>
      </c>
      <c r="BM3884" s="211" t="s">
        <v>7940</v>
      </c>
      <c r="BN3884" s="212">
        <v>12291.62</v>
      </c>
    </row>
    <row r="3885" spans="21:66" x14ac:dyDescent="0.55000000000000004">
      <c r="AF3885" t="s">
        <v>71761</v>
      </c>
      <c r="AG3885" s="284">
        <v>1000</v>
      </c>
      <c r="AI3885" s="276" t="s">
        <v>39147</v>
      </c>
      <c r="AJ3885" s="277">
        <v>4037.69</v>
      </c>
      <c r="AL3885" s="246" t="s">
        <v>34873</v>
      </c>
      <c r="AM3885" s="247">
        <v>58524.34</v>
      </c>
      <c r="AO3885" s="226" t="s">
        <v>34841</v>
      </c>
      <c r="AP3885" s="227">
        <v>26802.16</v>
      </c>
      <c r="AR3885" s="207" t="s">
        <v>18303</v>
      </c>
      <c r="AS3885" s="208">
        <v>745</v>
      </c>
      <c r="AT3885" s="93"/>
      <c r="AU3885" s="93"/>
      <c r="AV3885" s="93"/>
      <c r="BD3885" s="263"/>
      <c r="BE3885" s="264"/>
      <c r="BJ3885" s="230" t="s">
        <v>10008</v>
      </c>
      <c r="BK3885" s="231">
        <v>834580.18</v>
      </c>
      <c r="BM3885" s="211" t="s">
        <v>9130</v>
      </c>
      <c r="BN3885" s="212">
        <v>4858</v>
      </c>
    </row>
    <row r="3886" spans="21:66" x14ac:dyDescent="0.55000000000000004">
      <c r="AF3886" t="s">
        <v>71762</v>
      </c>
      <c r="AG3886" s="284">
        <v>1000</v>
      </c>
      <c r="AI3886" s="276" t="s">
        <v>67568</v>
      </c>
      <c r="AJ3886" s="277">
        <v>10213.719999999999</v>
      </c>
      <c r="AL3886" s="246" t="s">
        <v>59548</v>
      </c>
      <c r="AM3886" s="247">
        <v>246997</v>
      </c>
      <c r="AO3886" s="226" t="s">
        <v>52093</v>
      </c>
      <c r="AP3886" s="227">
        <v>37882.199999999997</v>
      </c>
      <c r="AR3886" s="207" t="s">
        <v>18304</v>
      </c>
      <c r="AS3886" s="208">
        <v>15079.76</v>
      </c>
      <c r="AT3886" s="93"/>
      <c r="AU3886" s="93"/>
      <c r="AV3886" s="93"/>
      <c r="BD3886" s="263"/>
      <c r="BE3886" s="264"/>
      <c r="BJ3886" s="230" t="s">
        <v>10009</v>
      </c>
      <c r="BK3886" s="231">
        <v>312462.63</v>
      </c>
      <c r="BM3886" s="211" t="s">
        <v>10435</v>
      </c>
      <c r="BN3886" s="212">
        <v>114</v>
      </c>
    </row>
    <row r="3887" spans="21:66" x14ac:dyDescent="0.55000000000000004">
      <c r="AF3887" t="s">
        <v>36865</v>
      </c>
      <c r="AG3887" s="284">
        <v>5201.75</v>
      </c>
      <c r="AI3887" s="276" t="s">
        <v>67569</v>
      </c>
      <c r="AJ3887" s="277">
        <v>892.98</v>
      </c>
      <c r="AL3887" s="246" t="s">
        <v>58495</v>
      </c>
      <c r="AM3887" s="247">
        <v>201344.96</v>
      </c>
      <c r="AO3887" s="226" t="s">
        <v>36172</v>
      </c>
      <c r="AP3887" s="227">
        <v>501200.05</v>
      </c>
      <c r="AR3887" s="207" t="s">
        <v>18305</v>
      </c>
      <c r="AS3887" s="208">
        <v>1790</v>
      </c>
      <c r="AT3887" s="93"/>
      <c r="AU3887" s="93"/>
      <c r="AV3887" s="93"/>
      <c r="BD3887" s="263"/>
      <c r="BE3887" s="264"/>
      <c r="BJ3887" s="230" t="s">
        <v>10010</v>
      </c>
      <c r="BK3887" s="231">
        <v>355773.91</v>
      </c>
      <c r="BM3887" s="211" t="s">
        <v>10996</v>
      </c>
      <c r="BN3887" s="212">
        <v>142.91</v>
      </c>
    </row>
    <row r="3888" spans="21:66" x14ac:dyDescent="0.55000000000000004">
      <c r="AF3888" t="s">
        <v>36866</v>
      </c>
      <c r="AG3888" s="284">
        <v>17485.73</v>
      </c>
      <c r="AI3888" s="276" t="s">
        <v>67570</v>
      </c>
      <c r="AJ3888" s="277">
        <v>841.99</v>
      </c>
      <c r="AL3888" s="246" t="s">
        <v>60314</v>
      </c>
      <c r="AM3888" s="247">
        <v>113.2</v>
      </c>
      <c r="AO3888" s="226" t="s">
        <v>46811</v>
      </c>
      <c r="AP3888" s="227">
        <v>7161.6</v>
      </c>
      <c r="AR3888" s="207" t="s">
        <v>18306</v>
      </c>
      <c r="AS3888" s="208">
        <v>35945.75</v>
      </c>
      <c r="AT3888" s="93"/>
      <c r="AU3888" s="93"/>
      <c r="AV3888" s="93"/>
      <c r="BD3888" s="263"/>
      <c r="BE3888" s="264"/>
      <c r="BJ3888" s="230" t="s">
        <v>10011</v>
      </c>
      <c r="BK3888" s="231">
        <v>138299.6</v>
      </c>
      <c r="BM3888" s="211" t="s">
        <v>11193</v>
      </c>
      <c r="BN3888" s="212">
        <v>2682.63</v>
      </c>
    </row>
    <row r="3889" spans="32:66" x14ac:dyDescent="0.55000000000000004">
      <c r="AF3889" t="s">
        <v>47362</v>
      </c>
      <c r="AG3889" s="284">
        <v>12141.72</v>
      </c>
      <c r="AI3889" s="276" t="s">
        <v>67571</v>
      </c>
      <c r="AJ3889" s="277">
        <v>195.09</v>
      </c>
      <c r="AL3889" s="246" t="s">
        <v>59549</v>
      </c>
      <c r="AM3889" s="247">
        <v>1234000.6599999999</v>
      </c>
      <c r="AO3889" s="226" t="s">
        <v>48778</v>
      </c>
      <c r="AP3889" s="227">
        <v>238.48</v>
      </c>
      <c r="AR3889" s="207" t="s">
        <v>18307</v>
      </c>
      <c r="AS3889" s="208">
        <v>9277.86</v>
      </c>
      <c r="AT3889" s="93"/>
      <c r="AU3889" s="93"/>
      <c r="AV3889" s="93"/>
      <c r="BD3889" s="263"/>
      <c r="BE3889" s="264"/>
      <c r="BJ3889" s="230" t="s">
        <v>10012</v>
      </c>
      <c r="BK3889" s="231">
        <v>162083.5</v>
      </c>
      <c r="BM3889" s="211" t="s">
        <v>10041</v>
      </c>
      <c r="BN3889" s="212">
        <v>58849.02</v>
      </c>
    </row>
    <row r="3890" spans="32:66" x14ac:dyDescent="0.55000000000000004">
      <c r="AF3890" t="s">
        <v>54103</v>
      </c>
      <c r="AG3890">
        <v>358.21</v>
      </c>
      <c r="AI3890" s="276" t="s">
        <v>67572</v>
      </c>
      <c r="AJ3890" s="277">
        <v>655.56</v>
      </c>
      <c r="AL3890" s="246" t="s">
        <v>48786</v>
      </c>
      <c r="AM3890" s="247">
        <v>222240.02</v>
      </c>
      <c r="AO3890" s="226" t="s">
        <v>52094</v>
      </c>
      <c r="AP3890" s="227">
        <v>21.41</v>
      </c>
      <c r="AR3890" s="207" t="s">
        <v>18308</v>
      </c>
      <c r="AS3890" s="208">
        <v>16887.25</v>
      </c>
      <c r="AT3890" s="93"/>
      <c r="AU3890" s="93"/>
      <c r="AV3890" s="93"/>
      <c r="BD3890" s="263"/>
      <c r="BE3890" s="264"/>
      <c r="BJ3890" s="230" t="s">
        <v>10013</v>
      </c>
      <c r="BK3890" s="231">
        <v>7318479.1600000001</v>
      </c>
      <c r="BM3890" s="211" t="s">
        <v>6855</v>
      </c>
      <c r="BN3890" s="212">
        <v>4312</v>
      </c>
    </row>
    <row r="3891" spans="32:66" x14ac:dyDescent="0.55000000000000004">
      <c r="AF3891" t="s">
        <v>35830</v>
      </c>
      <c r="AG3891" s="284">
        <v>64140.36</v>
      </c>
      <c r="AI3891" s="276" t="s">
        <v>60402</v>
      </c>
      <c r="AJ3891" s="277">
        <v>7576.56</v>
      </c>
      <c r="AL3891" s="246" t="s">
        <v>34874</v>
      </c>
      <c r="AM3891" s="247">
        <v>1118526.4099999999</v>
      </c>
      <c r="AO3891" s="226" t="s">
        <v>46812</v>
      </c>
      <c r="AP3891" s="227">
        <v>319.73</v>
      </c>
      <c r="AR3891" s="207" t="s">
        <v>18309</v>
      </c>
      <c r="AS3891" s="208">
        <v>51000</v>
      </c>
      <c r="AT3891" s="93"/>
      <c r="AU3891" s="93"/>
      <c r="AV3891" s="93"/>
      <c r="BD3891" s="263"/>
      <c r="BE3891" s="264"/>
      <c r="BJ3891" s="230" t="s">
        <v>10014</v>
      </c>
      <c r="BK3891" s="231">
        <v>533231.64</v>
      </c>
      <c r="BM3891" s="211" t="s">
        <v>7540</v>
      </c>
      <c r="BN3891" s="212">
        <v>16567.98</v>
      </c>
    </row>
    <row r="3892" spans="32:66" x14ac:dyDescent="0.55000000000000004">
      <c r="AF3892" t="s">
        <v>40695</v>
      </c>
      <c r="AG3892" s="284">
        <v>44248.11</v>
      </c>
      <c r="AI3892" s="276" t="s">
        <v>69724</v>
      </c>
      <c r="AJ3892" s="277">
        <v>16042.25</v>
      </c>
      <c r="AL3892" s="246" t="s">
        <v>55023</v>
      </c>
      <c r="AM3892" s="247">
        <v>2842042.6</v>
      </c>
      <c r="AO3892" s="226" t="s">
        <v>46813</v>
      </c>
      <c r="AP3892" s="227">
        <v>132200</v>
      </c>
      <c r="AR3892" s="207" t="s">
        <v>18310</v>
      </c>
      <c r="AS3892" s="208">
        <v>3900.87</v>
      </c>
      <c r="AT3892" s="93"/>
      <c r="AU3892" s="93"/>
      <c r="AV3892" s="93"/>
      <c r="BD3892" s="263"/>
      <c r="BE3892" s="264"/>
      <c r="BJ3892" s="230" t="s">
        <v>10015</v>
      </c>
      <c r="BK3892" s="231">
        <v>918103.36</v>
      </c>
      <c r="BM3892" s="211" t="s">
        <v>7941</v>
      </c>
      <c r="BN3892" s="212">
        <v>17130.77</v>
      </c>
    </row>
    <row r="3893" spans="32:66" x14ac:dyDescent="0.55000000000000004">
      <c r="AF3893" t="s">
        <v>71763</v>
      </c>
      <c r="AG3893" s="284">
        <v>19744</v>
      </c>
      <c r="AI3893" s="276" t="s">
        <v>67573</v>
      </c>
      <c r="AJ3893" s="277">
        <v>6186.96</v>
      </c>
      <c r="AL3893" s="246" t="s">
        <v>62600</v>
      </c>
      <c r="AM3893" s="247">
        <v>-3486.92</v>
      </c>
      <c r="AO3893" s="226" t="s">
        <v>46814</v>
      </c>
      <c r="AP3893" s="227">
        <v>1120</v>
      </c>
      <c r="AR3893" s="207" t="s">
        <v>18311</v>
      </c>
      <c r="AS3893" s="208">
        <v>11056.8</v>
      </c>
      <c r="AT3893" s="93"/>
      <c r="AU3893" s="93"/>
      <c r="AV3893" s="93"/>
      <c r="BD3893" s="263"/>
      <c r="BE3893" s="264"/>
      <c r="BJ3893" s="230" t="s">
        <v>10016</v>
      </c>
      <c r="BK3893" s="231">
        <v>214839960.44</v>
      </c>
      <c r="BM3893" s="211" t="s">
        <v>8447</v>
      </c>
      <c r="BN3893" s="212">
        <v>2893</v>
      </c>
    </row>
    <row r="3894" spans="32:66" x14ac:dyDescent="0.55000000000000004">
      <c r="AF3894" t="s">
        <v>45874</v>
      </c>
      <c r="AG3894" s="284">
        <v>65000</v>
      </c>
      <c r="AI3894" s="276" t="s">
        <v>64276</v>
      </c>
      <c r="AJ3894" s="277">
        <v>1500</v>
      </c>
      <c r="AL3894" s="246" t="s">
        <v>55024</v>
      </c>
      <c r="AM3894" s="247">
        <v>81553.399999999994</v>
      </c>
      <c r="AO3894" s="226" t="s">
        <v>49780</v>
      </c>
      <c r="AP3894" s="227">
        <v>1944.97</v>
      </c>
      <c r="AR3894" s="207" t="s">
        <v>18312</v>
      </c>
      <c r="AS3894" s="208">
        <v>82666.899999999994</v>
      </c>
      <c r="AT3894" s="93"/>
      <c r="AU3894" s="93"/>
      <c r="AV3894" s="93"/>
      <c r="BD3894" s="263"/>
      <c r="BE3894" s="264"/>
      <c r="BJ3894" s="230" t="s">
        <v>10017</v>
      </c>
      <c r="BK3894" s="231">
        <v>237334.57</v>
      </c>
      <c r="BM3894" s="211" t="s">
        <v>9131</v>
      </c>
      <c r="BN3894" s="212">
        <v>8442</v>
      </c>
    </row>
    <row r="3895" spans="32:66" x14ac:dyDescent="0.55000000000000004">
      <c r="AF3895" t="s">
        <v>40696</v>
      </c>
      <c r="AG3895" s="284">
        <v>24612.639999999999</v>
      </c>
      <c r="AI3895" s="276" t="s">
        <v>57429</v>
      </c>
      <c r="AJ3895" s="277">
        <v>6178.55</v>
      </c>
      <c r="AL3895" s="246" t="s">
        <v>58496</v>
      </c>
      <c r="AM3895" s="247">
        <v>18064.07</v>
      </c>
      <c r="AO3895" s="226" t="s">
        <v>47893</v>
      </c>
      <c r="AP3895" s="227">
        <v>314.93</v>
      </c>
      <c r="AR3895" s="207" t="s">
        <v>18313</v>
      </c>
      <c r="AS3895" s="208">
        <v>6800</v>
      </c>
      <c r="AT3895" s="93"/>
      <c r="AU3895" s="93"/>
      <c r="AV3895" s="93"/>
      <c r="BD3895" s="263"/>
      <c r="BE3895" s="264"/>
      <c r="BJ3895" s="230" t="s">
        <v>10018</v>
      </c>
      <c r="BK3895" s="231">
        <v>254840.76</v>
      </c>
      <c r="BM3895" s="211" t="s">
        <v>10042</v>
      </c>
      <c r="BN3895" s="212">
        <v>49345.75</v>
      </c>
    </row>
    <row r="3896" spans="32:66" x14ac:dyDescent="0.55000000000000004">
      <c r="AF3896" t="s">
        <v>65066</v>
      </c>
      <c r="AG3896" s="284">
        <v>70092.22</v>
      </c>
      <c r="AI3896" s="276" t="s">
        <v>69984</v>
      </c>
      <c r="AJ3896" s="277">
        <v>14226.25</v>
      </c>
      <c r="AL3896" s="246" t="s">
        <v>59550</v>
      </c>
      <c r="AM3896" s="247">
        <v>1935.93</v>
      </c>
      <c r="AO3896" s="226" t="s">
        <v>46815</v>
      </c>
      <c r="AP3896" s="227">
        <v>9201.9599999999991</v>
      </c>
      <c r="AR3896" s="207" t="s">
        <v>18314</v>
      </c>
      <c r="AS3896" s="208">
        <v>4856.68</v>
      </c>
      <c r="AT3896" s="93"/>
      <c r="AU3896" s="93"/>
      <c r="AV3896" s="93"/>
      <c r="BD3896" s="263"/>
      <c r="BE3896" s="264"/>
      <c r="BJ3896" s="230" t="s">
        <v>10019</v>
      </c>
      <c r="BK3896" s="231">
        <v>435200.9</v>
      </c>
      <c r="BM3896" s="211" t="s">
        <v>7246</v>
      </c>
      <c r="BN3896" s="212">
        <v>1106.0999999999999</v>
      </c>
    </row>
    <row r="3897" spans="32:66" x14ac:dyDescent="0.55000000000000004">
      <c r="AF3897" t="s">
        <v>34321</v>
      </c>
      <c r="AG3897" s="284">
        <v>414043</v>
      </c>
      <c r="AI3897" s="276" t="s">
        <v>69985</v>
      </c>
      <c r="AJ3897" s="277">
        <v>41315.599999999999</v>
      </c>
      <c r="AL3897" s="246" t="s">
        <v>52131</v>
      </c>
      <c r="AM3897" s="247">
        <v>10857.48</v>
      </c>
      <c r="AO3897" s="226" t="s">
        <v>46816</v>
      </c>
      <c r="AP3897" s="227">
        <v>31251.06</v>
      </c>
      <c r="AR3897" s="207" t="s">
        <v>13336</v>
      </c>
      <c r="AS3897" s="208">
        <v>194081</v>
      </c>
      <c r="AT3897" s="93"/>
      <c r="AU3897" s="93"/>
      <c r="AV3897" s="93"/>
      <c r="BD3897" s="263"/>
      <c r="BE3897" s="264"/>
      <c r="BJ3897" s="230" t="s">
        <v>10020</v>
      </c>
      <c r="BK3897" s="231">
        <v>785267.05</v>
      </c>
      <c r="BM3897" s="211" t="s">
        <v>9132</v>
      </c>
      <c r="BN3897" s="212">
        <v>5376.56</v>
      </c>
    </row>
    <row r="3898" spans="32:66" x14ac:dyDescent="0.55000000000000004">
      <c r="AF3898" t="s">
        <v>55539</v>
      </c>
      <c r="AG3898" s="284">
        <v>-73104.17</v>
      </c>
      <c r="AI3898" s="276" t="s">
        <v>40289</v>
      </c>
      <c r="AJ3898" s="277">
        <v>3239.01</v>
      </c>
      <c r="AL3898" s="246" t="s">
        <v>52132</v>
      </c>
      <c r="AM3898" s="247">
        <v>830.62</v>
      </c>
      <c r="AO3898" s="226" t="s">
        <v>46817</v>
      </c>
      <c r="AP3898" s="227">
        <v>17759.09</v>
      </c>
      <c r="AR3898" s="207" t="s">
        <v>13343</v>
      </c>
      <c r="AS3898" s="208">
        <v>13412.65</v>
      </c>
      <c r="AT3898" s="93"/>
      <c r="AU3898" s="93"/>
      <c r="AV3898" s="93"/>
      <c r="BD3898" s="263"/>
      <c r="BE3898" s="264"/>
      <c r="BJ3898" s="230" t="s">
        <v>10021</v>
      </c>
      <c r="BK3898" s="231">
        <v>805920.81</v>
      </c>
      <c r="BM3898" s="211" t="s">
        <v>10533</v>
      </c>
      <c r="BN3898" s="212">
        <v>9783</v>
      </c>
    </row>
    <row r="3899" spans="32:66" x14ac:dyDescent="0.55000000000000004">
      <c r="AF3899" t="s">
        <v>61236</v>
      </c>
      <c r="AG3899" s="284">
        <v>4072785.12</v>
      </c>
      <c r="AI3899" s="276" t="s">
        <v>39150</v>
      </c>
      <c r="AJ3899" s="277">
        <v>298403.76</v>
      </c>
      <c r="AL3899" s="246" t="s">
        <v>55025</v>
      </c>
      <c r="AM3899" s="247">
        <v>2523.23</v>
      </c>
      <c r="AO3899" s="226" t="s">
        <v>52095</v>
      </c>
      <c r="AP3899" s="227">
        <v>7429.99</v>
      </c>
      <c r="AR3899" s="207" t="s">
        <v>18315</v>
      </c>
      <c r="AS3899" s="208">
        <v>3780.46</v>
      </c>
      <c r="AT3899" s="93"/>
      <c r="AU3899" s="93"/>
      <c r="AV3899" s="93"/>
      <c r="BD3899" s="263"/>
      <c r="BE3899" s="264"/>
      <c r="BJ3899" s="230" t="s">
        <v>10022</v>
      </c>
      <c r="BK3899" s="231">
        <v>128134.94</v>
      </c>
      <c r="BM3899" s="211" t="s">
        <v>11195</v>
      </c>
      <c r="BN3899" s="212">
        <v>5744.83</v>
      </c>
    </row>
    <row r="3900" spans="32:66" x14ac:dyDescent="0.55000000000000004">
      <c r="AF3900" t="s">
        <v>66755</v>
      </c>
      <c r="AG3900" s="284">
        <v>242671.37</v>
      </c>
      <c r="AI3900" s="276" t="s">
        <v>39151</v>
      </c>
      <c r="AJ3900" s="277">
        <v>7964.26</v>
      </c>
      <c r="AL3900" s="246" t="s">
        <v>61926</v>
      </c>
      <c r="AM3900" s="247">
        <v>300</v>
      </c>
      <c r="AO3900" s="226" t="s">
        <v>49781</v>
      </c>
      <c r="AP3900" s="227">
        <v>8510</v>
      </c>
      <c r="AR3900" s="207" t="s">
        <v>18316</v>
      </c>
      <c r="AS3900" s="208">
        <v>28130</v>
      </c>
      <c r="AT3900" s="93"/>
      <c r="AU3900" s="93"/>
      <c r="AV3900" s="93"/>
      <c r="BD3900" s="263"/>
      <c r="BE3900" s="264"/>
      <c r="BJ3900" s="230" t="s">
        <v>10023</v>
      </c>
      <c r="BK3900" s="231">
        <v>194240</v>
      </c>
      <c r="BM3900" s="211" t="s">
        <v>10043</v>
      </c>
      <c r="BN3900" s="212">
        <v>22010.49</v>
      </c>
    </row>
    <row r="3901" spans="32:66" x14ac:dyDescent="0.55000000000000004">
      <c r="AF3901" t="s">
        <v>71764</v>
      </c>
      <c r="AG3901" s="284">
        <v>443312.19</v>
      </c>
      <c r="AI3901" s="276" t="s">
        <v>59057</v>
      </c>
      <c r="AJ3901" s="277">
        <v>3742.03</v>
      </c>
      <c r="AL3901" s="246" t="s">
        <v>58497</v>
      </c>
      <c r="AM3901" s="247">
        <v>6431.85</v>
      </c>
      <c r="AO3901" s="226" t="s">
        <v>49782</v>
      </c>
      <c r="AP3901" s="227">
        <v>581.88</v>
      </c>
      <c r="AR3901" s="207" t="s">
        <v>18317</v>
      </c>
      <c r="AS3901" s="208">
        <v>970.12</v>
      </c>
      <c r="AT3901" s="93"/>
      <c r="AU3901" s="93"/>
      <c r="AV3901" s="93"/>
      <c r="BD3901" s="263"/>
      <c r="BE3901" s="264"/>
      <c r="BJ3901" s="230" t="s">
        <v>10024</v>
      </c>
      <c r="BK3901" s="231">
        <v>539521.93999999994</v>
      </c>
      <c r="BM3901" s="211" t="s">
        <v>7013</v>
      </c>
      <c r="BN3901" s="212">
        <v>9452</v>
      </c>
    </row>
    <row r="3902" spans="32:66" x14ac:dyDescent="0.55000000000000004">
      <c r="AF3902" t="s">
        <v>70859</v>
      </c>
      <c r="AG3902" s="284">
        <v>6973</v>
      </c>
      <c r="AI3902" s="276" t="s">
        <v>59061</v>
      </c>
      <c r="AJ3902" s="277">
        <v>448.45</v>
      </c>
      <c r="AL3902" s="246" t="s">
        <v>48787</v>
      </c>
      <c r="AM3902" s="247">
        <v>2729.39</v>
      </c>
      <c r="AO3902" s="226" t="s">
        <v>49783</v>
      </c>
      <c r="AP3902" s="227">
        <v>2050.92</v>
      </c>
      <c r="AR3902" s="207" t="s">
        <v>18318</v>
      </c>
      <c r="AS3902" s="208">
        <v>2347.4299999999998</v>
      </c>
      <c r="AT3902" s="93"/>
      <c r="AU3902" s="93"/>
      <c r="AV3902" s="93"/>
      <c r="BD3902" s="263"/>
      <c r="BE3902" s="264"/>
      <c r="BJ3902" s="230" t="s">
        <v>10025</v>
      </c>
      <c r="BK3902" s="231">
        <v>57291.66</v>
      </c>
      <c r="BM3902" s="211" t="s">
        <v>7247</v>
      </c>
      <c r="BN3902" s="212">
        <v>2642.12</v>
      </c>
    </row>
    <row r="3903" spans="32:66" x14ac:dyDescent="0.55000000000000004">
      <c r="AF3903" t="s">
        <v>70860</v>
      </c>
      <c r="AG3903">
        <v>533.42999999999995</v>
      </c>
      <c r="AI3903" s="276" t="s">
        <v>64277</v>
      </c>
      <c r="AJ3903" s="277">
        <v>4000</v>
      </c>
      <c r="AL3903" s="246" t="s">
        <v>47902</v>
      </c>
      <c r="AM3903" s="247">
        <v>4552.9799999999996</v>
      </c>
      <c r="AO3903" s="226" t="s">
        <v>49784</v>
      </c>
      <c r="AP3903" s="227">
        <v>2261.29</v>
      </c>
      <c r="AR3903" s="207" t="s">
        <v>18319</v>
      </c>
      <c r="AS3903" s="208">
        <v>7128.52</v>
      </c>
      <c r="AT3903" s="93"/>
      <c r="AU3903" s="93"/>
      <c r="AV3903" s="93"/>
      <c r="BD3903" s="263"/>
      <c r="BE3903" s="264"/>
      <c r="BJ3903" s="230" t="s">
        <v>10026</v>
      </c>
      <c r="BK3903" s="231">
        <v>362439.56</v>
      </c>
      <c r="BM3903" s="211" t="s">
        <v>7542</v>
      </c>
      <c r="BN3903" s="212">
        <v>42746.97</v>
      </c>
    </row>
    <row r="3904" spans="32:66" x14ac:dyDescent="0.55000000000000004">
      <c r="AF3904" t="s">
        <v>70861</v>
      </c>
      <c r="AG3904" s="284">
        <v>1676.31</v>
      </c>
      <c r="AI3904" s="276" t="s">
        <v>64278</v>
      </c>
      <c r="AJ3904" s="277">
        <v>3000</v>
      </c>
      <c r="AL3904" s="246" t="s">
        <v>62601</v>
      </c>
      <c r="AM3904" s="247">
        <v>-28.27</v>
      </c>
      <c r="AO3904" s="226" t="s">
        <v>52096</v>
      </c>
      <c r="AP3904" s="227">
        <v>513.91</v>
      </c>
      <c r="AR3904" s="207" t="s">
        <v>18320</v>
      </c>
      <c r="AS3904" s="208">
        <v>3122</v>
      </c>
      <c r="AT3904" s="93"/>
      <c r="AU3904" s="93"/>
      <c r="AV3904" s="93"/>
      <c r="BD3904" s="263"/>
      <c r="BE3904" s="264"/>
      <c r="BJ3904" s="230" t="s">
        <v>10027</v>
      </c>
      <c r="BK3904" s="231">
        <v>281074.53000000003</v>
      </c>
      <c r="BM3904" s="211" t="s">
        <v>7667</v>
      </c>
      <c r="BN3904" s="212">
        <v>60124.7</v>
      </c>
    </row>
    <row r="3905" spans="32:66" x14ac:dyDescent="0.55000000000000004">
      <c r="AF3905" t="s">
        <v>71765</v>
      </c>
      <c r="AG3905">
        <v>35.56</v>
      </c>
      <c r="AI3905" s="276" t="s">
        <v>59062</v>
      </c>
      <c r="AJ3905" s="277">
        <v>15358.76</v>
      </c>
      <c r="AL3905" s="246" t="s">
        <v>48788</v>
      </c>
      <c r="AM3905" s="247">
        <v>39831.51</v>
      </c>
      <c r="AO3905" s="226" t="s">
        <v>52097</v>
      </c>
      <c r="AP3905" s="227">
        <v>27088.06</v>
      </c>
      <c r="AR3905" s="207" t="s">
        <v>18321</v>
      </c>
      <c r="AS3905" s="208">
        <v>105.69</v>
      </c>
      <c r="AT3905" s="93"/>
      <c r="AU3905" s="93"/>
      <c r="AV3905" s="93"/>
      <c r="BD3905" s="263"/>
      <c r="BE3905" s="264"/>
      <c r="BJ3905" s="230" t="s">
        <v>10028</v>
      </c>
      <c r="BK3905" s="231">
        <v>423637.12</v>
      </c>
      <c r="BM3905" s="211" t="s">
        <v>7942</v>
      </c>
      <c r="BN3905" s="212">
        <v>28541.599999999999</v>
      </c>
    </row>
    <row r="3906" spans="32:66" x14ac:dyDescent="0.55000000000000004">
      <c r="AF3906" t="s">
        <v>69102</v>
      </c>
      <c r="AG3906" s="284">
        <v>46531.68</v>
      </c>
      <c r="AI3906" s="276" t="s">
        <v>44869</v>
      </c>
      <c r="AJ3906" s="277">
        <v>10692.04</v>
      </c>
      <c r="AL3906" s="246" t="s">
        <v>52134</v>
      </c>
      <c r="AM3906" s="247">
        <v>22646.57</v>
      </c>
      <c r="AO3906" s="226" t="s">
        <v>44672</v>
      </c>
      <c r="AP3906" s="227">
        <v>313510</v>
      </c>
      <c r="AR3906" s="207" t="s">
        <v>18322</v>
      </c>
      <c r="AS3906" s="208">
        <v>5530.21</v>
      </c>
      <c r="AT3906" s="93"/>
      <c r="AU3906" s="93"/>
      <c r="AV3906" s="93"/>
      <c r="BD3906" s="263"/>
      <c r="BE3906" s="264"/>
      <c r="BJ3906" s="230" t="s">
        <v>10029</v>
      </c>
      <c r="BK3906" s="231">
        <v>617190.07999999996</v>
      </c>
      <c r="BM3906" s="211" t="s">
        <v>8167</v>
      </c>
      <c r="BN3906" s="212">
        <v>4739.7</v>
      </c>
    </row>
    <row r="3907" spans="32:66" x14ac:dyDescent="0.55000000000000004">
      <c r="AF3907" t="s">
        <v>71766</v>
      </c>
      <c r="AG3907">
        <v>600</v>
      </c>
      <c r="AI3907" s="276" t="s">
        <v>67574</v>
      </c>
      <c r="AJ3907" s="277">
        <v>7857.78</v>
      </c>
      <c r="AL3907" s="246" t="s">
        <v>52136</v>
      </c>
      <c r="AM3907" s="247">
        <v>1051</v>
      </c>
      <c r="AO3907" s="226" t="s">
        <v>44673</v>
      </c>
      <c r="AP3907" s="227">
        <v>23800</v>
      </c>
      <c r="AR3907" s="207" t="s">
        <v>18323</v>
      </c>
      <c r="AS3907" s="208">
        <v>1240.5</v>
      </c>
      <c r="AT3907" s="93"/>
      <c r="AU3907" s="93"/>
      <c r="AV3907" s="93"/>
      <c r="BD3907" s="263"/>
      <c r="BE3907" s="264"/>
      <c r="BJ3907" s="230" t="s">
        <v>10030</v>
      </c>
      <c r="BK3907" s="231">
        <v>190147.56</v>
      </c>
      <c r="BM3907" s="211" t="s">
        <v>8448</v>
      </c>
      <c r="BN3907" s="212">
        <v>27758.63</v>
      </c>
    </row>
    <row r="3908" spans="32:66" x14ac:dyDescent="0.55000000000000004">
      <c r="AF3908" t="s">
        <v>59283</v>
      </c>
      <c r="AG3908" s="284">
        <v>25091.599999999999</v>
      </c>
      <c r="AI3908" s="276" t="s">
        <v>67575</v>
      </c>
      <c r="AJ3908" s="277">
        <v>16394.23</v>
      </c>
      <c r="AL3908" s="246" t="s">
        <v>48793</v>
      </c>
      <c r="AM3908" s="247">
        <v>5035.0200000000004</v>
      </c>
      <c r="AO3908" s="226" t="s">
        <v>44674</v>
      </c>
      <c r="AP3908" s="227">
        <v>10500</v>
      </c>
      <c r="AR3908" s="207" t="s">
        <v>18324</v>
      </c>
      <c r="AS3908" s="208">
        <v>3219.7</v>
      </c>
      <c r="AT3908" s="93"/>
      <c r="AU3908" s="93"/>
      <c r="AV3908" s="93"/>
      <c r="BD3908" s="263"/>
      <c r="BE3908" s="264"/>
      <c r="BJ3908" s="230" t="s">
        <v>10031</v>
      </c>
      <c r="BK3908" s="231">
        <v>236339.69</v>
      </c>
      <c r="BM3908" s="211" t="s">
        <v>8604</v>
      </c>
      <c r="BN3908" s="212">
        <v>110226.39</v>
      </c>
    </row>
    <row r="3909" spans="32:66" x14ac:dyDescent="0.55000000000000004">
      <c r="AF3909" t="s">
        <v>71767</v>
      </c>
      <c r="AG3909">
        <v>-42.5</v>
      </c>
      <c r="AI3909" s="276" t="s">
        <v>67576</v>
      </c>
      <c r="AJ3909" s="277">
        <v>1003.28</v>
      </c>
      <c r="AL3909" s="246" t="s">
        <v>48794</v>
      </c>
      <c r="AM3909" s="247">
        <v>65167.08</v>
      </c>
      <c r="AO3909" s="226" t="s">
        <v>44675</v>
      </c>
      <c r="AP3909" s="227">
        <v>803.25</v>
      </c>
      <c r="AR3909" s="207" t="s">
        <v>18325</v>
      </c>
      <c r="AS3909" s="208">
        <v>920.93</v>
      </c>
      <c r="AT3909" s="93"/>
      <c r="AU3909" s="93"/>
      <c r="AV3909" s="93"/>
      <c r="BD3909" s="263"/>
      <c r="BE3909" s="264"/>
      <c r="BJ3909" s="230" t="s">
        <v>10032</v>
      </c>
      <c r="BK3909" s="231">
        <v>276261.8</v>
      </c>
      <c r="BM3909" s="211" t="s">
        <v>8829</v>
      </c>
      <c r="BN3909" s="212">
        <v>4560</v>
      </c>
    </row>
    <row r="3910" spans="32:66" x14ac:dyDescent="0.55000000000000004">
      <c r="AF3910" t="s">
        <v>69106</v>
      </c>
      <c r="AG3910" s="284">
        <v>3406</v>
      </c>
      <c r="AI3910" s="276" t="s">
        <v>67577</v>
      </c>
      <c r="AJ3910" s="277">
        <v>2815.16</v>
      </c>
      <c r="AL3910" s="246" t="s">
        <v>48795</v>
      </c>
      <c r="AM3910" s="247">
        <v>87796.61</v>
      </c>
      <c r="AO3910" s="226" t="s">
        <v>40205</v>
      </c>
      <c r="AP3910" s="227">
        <v>9666</v>
      </c>
      <c r="AR3910" s="207" t="s">
        <v>18326</v>
      </c>
      <c r="AS3910" s="208">
        <v>8164.42</v>
      </c>
      <c r="AT3910" s="93"/>
      <c r="AU3910" s="93"/>
      <c r="AV3910" s="93"/>
      <c r="BD3910" s="263"/>
      <c r="BE3910" s="264"/>
      <c r="BJ3910" s="230" t="s">
        <v>10033</v>
      </c>
      <c r="BK3910" s="231">
        <v>415621.45</v>
      </c>
      <c r="BM3910" s="211" t="s">
        <v>8849</v>
      </c>
      <c r="BN3910" s="212">
        <v>68258</v>
      </c>
    </row>
    <row r="3911" spans="32:66" x14ac:dyDescent="0.55000000000000004">
      <c r="AF3911" t="s">
        <v>70862</v>
      </c>
      <c r="AG3911" s="284">
        <v>2948.02</v>
      </c>
      <c r="AI3911" s="276" t="s">
        <v>67578</v>
      </c>
      <c r="AJ3911" s="277">
        <v>10154.969999999999</v>
      </c>
      <c r="AL3911" s="246" t="s">
        <v>58851</v>
      </c>
      <c r="AM3911" s="247">
        <v>22587.7</v>
      </c>
      <c r="AO3911" s="226" t="s">
        <v>52098</v>
      </c>
      <c r="AP3911" s="227">
        <v>1217.75</v>
      </c>
      <c r="AR3911" s="207" t="s">
        <v>18327</v>
      </c>
      <c r="AS3911" s="208">
        <v>6348.58</v>
      </c>
      <c r="AT3911" s="93"/>
      <c r="AU3911" s="93"/>
      <c r="AV3911" s="93"/>
      <c r="BD3911" s="263"/>
      <c r="BE3911" s="264"/>
      <c r="BJ3911" s="230" t="s">
        <v>10034</v>
      </c>
      <c r="BK3911" s="231">
        <v>3003398.27</v>
      </c>
      <c r="BM3911" s="211" t="s">
        <v>9133</v>
      </c>
      <c r="BN3911" s="212">
        <v>12549</v>
      </c>
    </row>
    <row r="3912" spans="32:66" x14ac:dyDescent="0.55000000000000004">
      <c r="AF3912" t="s">
        <v>70863</v>
      </c>
      <c r="AG3912" s="284">
        <v>38211.07</v>
      </c>
      <c r="AI3912" s="276" t="s">
        <v>67579</v>
      </c>
      <c r="AJ3912" s="277">
        <v>1385.6</v>
      </c>
      <c r="AL3912" s="246" t="s">
        <v>59551</v>
      </c>
      <c r="AM3912" s="247">
        <v>526</v>
      </c>
      <c r="AO3912" s="226" t="s">
        <v>48779</v>
      </c>
      <c r="AP3912" s="227">
        <v>723</v>
      </c>
      <c r="AR3912" s="207" t="s">
        <v>18328</v>
      </c>
      <c r="AS3912" s="208">
        <v>4800</v>
      </c>
      <c r="AT3912" s="93"/>
      <c r="AU3912" s="93"/>
      <c r="AV3912" s="93"/>
      <c r="BD3912" s="263"/>
      <c r="BE3912" s="264"/>
      <c r="BJ3912" s="230" t="s">
        <v>10035</v>
      </c>
      <c r="BK3912" s="231">
        <v>149552.43</v>
      </c>
      <c r="BM3912" s="211" t="s">
        <v>9427</v>
      </c>
      <c r="BN3912" s="212">
        <v>454765.28</v>
      </c>
    </row>
    <row r="3913" spans="32:66" x14ac:dyDescent="0.55000000000000004">
      <c r="AF3913" t="s">
        <v>69108</v>
      </c>
      <c r="AG3913" s="284">
        <v>3409.29</v>
      </c>
      <c r="AI3913" s="276" t="s">
        <v>20220</v>
      </c>
      <c r="AJ3913" s="277">
        <v>422.55</v>
      </c>
      <c r="AL3913" s="246" t="s">
        <v>59552</v>
      </c>
      <c r="AM3913" s="247">
        <v>40.24</v>
      </c>
      <c r="AO3913" s="226" t="s">
        <v>46818</v>
      </c>
      <c r="AP3913" s="227">
        <v>300</v>
      </c>
      <c r="AR3913" s="207" t="s">
        <v>18329</v>
      </c>
      <c r="AS3913" s="208">
        <v>1813.44</v>
      </c>
      <c r="AT3913" s="93"/>
      <c r="AU3913" s="93"/>
      <c r="AV3913" s="93"/>
      <c r="BD3913" s="263"/>
      <c r="BE3913" s="264"/>
      <c r="BJ3913" s="230" t="s">
        <v>10036</v>
      </c>
      <c r="BK3913" s="231">
        <v>930329.89</v>
      </c>
      <c r="BM3913" s="211" t="s">
        <v>9577</v>
      </c>
      <c r="BN3913" s="212">
        <v>9581</v>
      </c>
    </row>
    <row r="3914" spans="32:66" x14ac:dyDescent="0.55000000000000004">
      <c r="AF3914" t="s">
        <v>70864</v>
      </c>
      <c r="AG3914" s="284">
        <v>8735.7999999999993</v>
      </c>
      <c r="AI3914" s="276" t="s">
        <v>67580</v>
      </c>
      <c r="AJ3914" s="277">
        <v>2600</v>
      </c>
      <c r="AL3914" s="246" t="s">
        <v>64158</v>
      </c>
      <c r="AM3914" s="247">
        <v>1500</v>
      </c>
      <c r="AO3914" s="226" t="s">
        <v>47894</v>
      </c>
      <c r="AP3914" s="227">
        <v>3494.43</v>
      </c>
      <c r="AR3914" s="207" t="s">
        <v>18330</v>
      </c>
      <c r="AS3914" s="208">
        <v>3986.08</v>
      </c>
      <c r="AT3914" s="93"/>
      <c r="AU3914" s="93"/>
      <c r="AV3914" s="93"/>
      <c r="BD3914" s="263"/>
      <c r="BE3914" s="264"/>
      <c r="BJ3914" s="230" t="s">
        <v>10037</v>
      </c>
      <c r="BK3914" s="231">
        <v>282546.93</v>
      </c>
      <c r="BM3914" s="211" t="s">
        <v>9692</v>
      </c>
      <c r="BN3914" s="212">
        <v>13906.76</v>
      </c>
    </row>
    <row r="3915" spans="32:66" x14ac:dyDescent="0.55000000000000004">
      <c r="AF3915" t="s">
        <v>69109</v>
      </c>
      <c r="AG3915">
        <v>194.88</v>
      </c>
      <c r="AI3915" s="276" t="s">
        <v>20221</v>
      </c>
      <c r="AJ3915" s="277">
        <v>4475.6899999999996</v>
      </c>
      <c r="AL3915" s="246" t="s">
        <v>60315</v>
      </c>
      <c r="AM3915" s="247">
        <v>59</v>
      </c>
      <c r="AO3915" s="226" t="s">
        <v>48780</v>
      </c>
      <c r="AP3915" s="227">
        <v>3977.87</v>
      </c>
      <c r="AR3915" s="207" t="s">
        <v>18331</v>
      </c>
      <c r="AS3915" s="208">
        <v>3145</v>
      </c>
      <c r="AT3915" s="93"/>
      <c r="AU3915" s="93"/>
      <c r="AV3915" s="93"/>
      <c r="BD3915" s="263"/>
      <c r="BE3915" s="264"/>
      <c r="BJ3915" s="230" t="s">
        <v>10038</v>
      </c>
      <c r="BK3915" s="231">
        <v>300730.17</v>
      </c>
      <c r="BM3915" s="211" t="s">
        <v>11429</v>
      </c>
      <c r="BN3915" s="212">
        <v>7917.68</v>
      </c>
    </row>
    <row r="3916" spans="32:66" x14ac:dyDescent="0.55000000000000004">
      <c r="AF3916" t="s">
        <v>71768</v>
      </c>
      <c r="AG3916">
        <v>360.19</v>
      </c>
      <c r="AI3916" s="276" t="s">
        <v>20222</v>
      </c>
      <c r="AJ3916" s="277">
        <v>11431.54</v>
      </c>
      <c r="AL3916" s="246" t="s">
        <v>63098</v>
      </c>
      <c r="AM3916" s="247">
        <v>1555.68</v>
      </c>
      <c r="AO3916" s="226" t="s">
        <v>46819</v>
      </c>
      <c r="AP3916" s="227">
        <v>1590</v>
      </c>
      <c r="AR3916" s="207" t="s">
        <v>18332</v>
      </c>
      <c r="AS3916" s="208">
        <v>26618.75</v>
      </c>
      <c r="AT3916" s="93"/>
      <c r="AU3916" s="93"/>
      <c r="AV3916" s="93"/>
      <c r="BD3916" s="263"/>
      <c r="BE3916" s="264"/>
      <c r="BJ3916" s="230" t="s">
        <v>10039</v>
      </c>
      <c r="BK3916" s="231">
        <v>554100.28</v>
      </c>
      <c r="BM3916" s="211" t="s">
        <v>11701</v>
      </c>
      <c r="BN3916" s="212">
        <v>29985.79</v>
      </c>
    </row>
    <row r="3917" spans="32:66" x14ac:dyDescent="0.55000000000000004">
      <c r="AF3917" t="s">
        <v>69817</v>
      </c>
      <c r="AG3917" s="284">
        <v>1368.05</v>
      </c>
      <c r="AI3917" s="276" t="s">
        <v>35006</v>
      </c>
      <c r="AJ3917" s="277">
        <v>8809.7999999999993</v>
      </c>
      <c r="AL3917" s="246" t="s">
        <v>57344</v>
      </c>
      <c r="AM3917" s="247">
        <v>60936.95</v>
      </c>
      <c r="AO3917" s="226" t="s">
        <v>44676</v>
      </c>
      <c r="AP3917" s="227">
        <v>5000</v>
      </c>
      <c r="AR3917" s="207" t="s">
        <v>18333</v>
      </c>
      <c r="AS3917" s="208">
        <v>1000</v>
      </c>
      <c r="AT3917" s="93"/>
      <c r="AU3917" s="93"/>
      <c r="AV3917" s="93"/>
      <c r="BD3917" s="263"/>
      <c r="BE3917" s="264"/>
      <c r="BJ3917" s="230" t="s">
        <v>10040</v>
      </c>
      <c r="BK3917" s="231">
        <v>364904.2</v>
      </c>
      <c r="BM3917" s="211" t="s">
        <v>10044</v>
      </c>
      <c r="BN3917" s="212">
        <v>887755.62</v>
      </c>
    </row>
    <row r="3918" spans="32:66" x14ac:dyDescent="0.55000000000000004">
      <c r="AF3918" t="s">
        <v>69110</v>
      </c>
      <c r="AG3918">
        <v>364.91</v>
      </c>
      <c r="AI3918" s="276" t="s">
        <v>56107</v>
      </c>
      <c r="AJ3918" s="277">
        <v>2130</v>
      </c>
      <c r="AL3918" s="246" t="s">
        <v>64159</v>
      </c>
      <c r="AM3918" s="247">
        <v>0.01</v>
      </c>
      <c r="AO3918" s="226" t="s">
        <v>44677</v>
      </c>
      <c r="AP3918" s="227">
        <v>382.5</v>
      </c>
      <c r="AR3918" s="207" t="s">
        <v>13344</v>
      </c>
      <c r="AS3918" s="208">
        <v>17248.37</v>
      </c>
      <c r="AT3918" s="93"/>
      <c r="AU3918" s="93"/>
      <c r="AV3918" s="93"/>
      <c r="BD3918" s="263"/>
      <c r="BE3918" s="264"/>
      <c r="BJ3918" s="230" t="s">
        <v>10041</v>
      </c>
      <c r="BK3918" s="231">
        <v>337250.31</v>
      </c>
      <c r="BM3918" s="211" t="s">
        <v>7248</v>
      </c>
      <c r="BN3918" s="212">
        <v>219.9</v>
      </c>
    </row>
    <row r="3919" spans="32:66" x14ac:dyDescent="0.55000000000000004">
      <c r="AF3919" t="s">
        <v>69111</v>
      </c>
      <c r="AG3919" s="284">
        <v>19351.09</v>
      </c>
      <c r="AI3919" s="276" t="s">
        <v>20223</v>
      </c>
      <c r="AJ3919" s="277">
        <v>12842.54</v>
      </c>
      <c r="AL3919" s="246" t="s">
        <v>61342</v>
      </c>
      <c r="AM3919" s="247">
        <v>3184.86</v>
      </c>
      <c r="AO3919" s="226" t="s">
        <v>42313</v>
      </c>
      <c r="AP3919" s="227">
        <v>1147776.95</v>
      </c>
      <c r="AR3919" s="207" t="s">
        <v>13345</v>
      </c>
      <c r="AS3919" s="208">
        <v>145535.03</v>
      </c>
      <c r="AT3919" s="93"/>
      <c r="AU3919" s="93"/>
      <c r="AV3919" s="93"/>
      <c r="BD3919" s="263"/>
      <c r="BE3919" s="264"/>
      <c r="BJ3919" s="230" t="s">
        <v>10042</v>
      </c>
      <c r="BK3919" s="231">
        <v>247524.66</v>
      </c>
      <c r="BM3919" s="211" t="s">
        <v>7543</v>
      </c>
      <c r="BN3919" s="212">
        <v>7683.34</v>
      </c>
    </row>
    <row r="3920" spans="32:66" x14ac:dyDescent="0.55000000000000004">
      <c r="AF3920" t="s">
        <v>71769</v>
      </c>
      <c r="AG3920">
        <v>-446.79</v>
      </c>
      <c r="AI3920" s="276" t="s">
        <v>39158</v>
      </c>
      <c r="AJ3920" s="277">
        <v>172.51</v>
      </c>
      <c r="AL3920" s="246" t="s">
        <v>61343</v>
      </c>
      <c r="AM3920" s="247">
        <v>413.26</v>
      </c>
      <c r="AO3920" s="226" t="s">
        <v>42314</v>
      </c>
      <c r="AP3920" s="227">
        <v>87723.44</v>
      </c>
      <c r="AR3920" s="207" t="s">
        <v>18334</v>
      </c>
      <c r="AS3920" s="208">
        <v>19943.38</v>
      </c>
      <c r="AT3920" s="93"/>
      <c r="AU3920" s="93"/>
      <c r="AV3920" s="93"/>
      <c r="BD3920" s="263"/>
      <c r="BE3920" s="264"/>
      <c r="BJ3920" s="230" t="s">
        <v>10043</v>
      </c>
      <c r="BK3920" s="231">
        <v>224095.26</v>
      </c>
      <c r="BM3920" s="211" t="s">
        <v>7943</v>
      </c>
      <c r="BN3920" s="212">
        <v>7999.93</v>
      </c>
    </row>
    <row r="3921" spans="32:66" x14ac:dyDescent="0.55000000000000004">
      <c r="AF3921" t="s">
        <v>60842</v>
      </c>
      <c r="AG3921" s="284">
        <v>3224.96</v>
      </c>
      <c r="AI3921" s="276" t="s">
        <v>59063</v>
      </c>
      <c r="AJ3921" s="277">
        <v>5546.08</v>
      </c>
      <c r="AL3921" s="246" t="s">
        <v>61927</v>
      </c>
      <c r="AM3921" s="247">
        <v>1561.19</v>
      </c>
      <c r="AO3921" s="226" t="s">
        <v>18403</v>
      </c>
      <c r="AP3921" s="227">
        <v>76564.53</v>
      </c>
      <c r="AR3921" s="207" t="s">
        <v>18335</v>
      </c>
      <c r="AS3921" s="208">
        <v>148407.51999999999</v>
      </c>
      <c r="AT3921" s="93"/>
      <c r="AU3921" s="93"/>
      <c r="AV3921" s="93"/>
      <c r="BD3921" s="263"/>
      <c r="BE3921" s="264"/>
      <c r="BJ3921" s="230" t="s">
        <v>38790</v>
      </c>
      <c r="BK3921" s="231">
        <v>131482.5</v>
      </c>
      <c r="BM3921" s="211" t="s">
        <v>8237</v>
      </c>
      <c r="BN3921" s="212">
        <v>5276</v>
      </c>
    </row>
    <row r="3922" spans="32:66" x14ac:dyDescent="0.55000000000000004">
      <c r="AF3922" t="s">
        <v>60843</v>
      </c>
      <c r="AG3922">
        <v>246.76</v>
      </c>
      <c r="AI3922" s="276" t="s">
        <v>57430</v>
      </c>
      <c r="AJ3922" s="277">
        <v>530.34</v>
      </c>
      <c r="AL3922" s="246" t="s">
        <v>61928</v>
      </c>
      <c r="AM3922" s="247">
        <v>677.7</v>
      </c>
      <c r="AO3922" s="226" t="s">
        <v>34842</v>
      </c>
      <c r="AP3922" s="227">
        <v>64910.44</v>
      </c>
      <c r="AR3922" s="207" t="s">
        <v>18336</v>
      </c>
      <c r="AS3922" s="208">
        <v>29250</v>
      </c>
      <c r="AT3922" s="93"/>
      <c r="AU3922" s="93"/>
      <c r="AV3922" s="93"/>
      <c r="BD3922" s="263"/>
      <c r="BE3922" s="264"/>
      <c r="BJ3922" s="230" t="s">
        <v>10044</v>
      </c>
      <c r="BK3922" s="231">
        <v>2061556.56</v>
      </c>
      <c r="BM3922" s="211" t="s">
        <v>8449</v>
      </c>
      <c r="BN3922" s="212">
        <v>7209</v>
      </c>
    </row>
    <row r="3923" spans="32:66" x14ac:dyDescent="0.55000000000000004">
      <c r="AF3923" t="s">
        <v>60844</v>
      </c>
      <c r="AG3923">
        <v>775.28</v>
      </c>
      <c r="AI3923" s="276" t="s">
        <v>56108</v>
      </c>
      <c r="AJ3923" s="277">
        <v>3966.17</v>
      </c>
      <c r="AL3923" s="246" t="s">
        <v>61929</v>
      </c>
      <c r="AM3923" s="247">
        <v>24855.67</v>
      </c>
      <c r="AO3923" s="226" t="s">
        <v>39024</v>
      </c>
      <c r="AP3923" s="227">
        <v>370190.22</v>
      </c>
      <c r="AR3923" s="207" t="s">
        <v>18337</v>
      </c>
      <c r="AS3923" s="208">
        <v>10098</v>
      </c>
      <c r="AT3923" s="93"/>
      <c r="AU3923" s="93"/>
      <c r="AV3923" s="93"/>
      <c r="BD3923" s="263"/>
      <c r="BE3923" s="264"/>
      <c r="BJ3923" s="230" t="s">
        <v>10045</v>
      </c>
      <c r="BK3923" s="231">
        <v>198095.92</v>
      </c>
      <c r="BM3923" s="211" t="s">
        <v>8605</v>
      </c>
      <c r="BN3923" s="212">
        <v>1483.25</v>
      </c>
    </row>
    <row r="3924" spans="32:66" x14ac:dyDescent="0.55000000000000004">
      <c r="AF3924" t="s">
        <v>69113</v>
      </c>
      <c r="AG3924" s="284">
        <v>1349.08</v>
      </c>
      <c r="AI3924" s="276" t="s">
        <v>67581</v>
      </c>
      <c r="AJ3924" s="277">
        <v>643.28</v>
      </c>
      <c r="AL3924" s="246" t="s">
        <v>61344</v>
      </c>
      <c r="AM3924" s="247">
        <v>2347.6799999999998</v>
      </c>
      <c r="AO3924" s="226" t="s">
        <v>52099</v>
      </c>
      <c r="AP3924" s="227">
        <v>1482.73</v>
      </c>
      <c r="AR3924" s="207" t="s">
        <v>18338</v>
      </c>
      <c r="AS3924" s="208">
        <v>6383.65</v>
      </c>
      <c r="AT3924" s="93"/>
      <c r="AU3924" s="93"/>
      <c r="AV3924" s="93"/>
      <c r="BD3924" s="263"/>
      <c r="BE3924" s="264"/>
      <c r="BJ3924" s="230" t="s">
        <v>10046</v>
      </c>
      <c r="BK3924" s="231">
        <v>115473.34</v>
      </c>
      <c r="BM3924" s="211" t="s">
        <v>8830</v>
      </c>
      <c r="BN3924" s="212">
        <v>2295</v>
      </c>
    </row>
    <row r="3925" spans="32:66" x14ac:dyDescent="0.55000000000000004">
      <c r="AF3925" t="s">
        <v>65070</v>
      </c>
      <c r="AG3925">
        <v>16.45</v>
      </c>
      <c r="AI3925" s="276" t="s">
        <v>55117</v>
      </c>
      <c r="AJ3925" s="277">
        <v>512.54999999999995</v>
      </c>
      <c r="AL3925" s="246" t="s">
        <v>61345</v>
      </c>
      <c r="AM3925" s="247">
        <v>7301.18</v>
      </c>
      <c r="AO3925" s="226" t="s">
        <v>46820</v>
      </c>
      <c r="AP3925" s="227">
        <v>35387.269999999997</v>
      </c>
      <c r="AR3925" s="207" t="s">
        <v>18339</v>
      </c>
      <c r="AS3925" s="208">
        <v>3780.46</v>
      </c>
      <c r="AT3925" s="93"/>
      <c r="AU3925" s="93"/>
      <c r="AV3925" s="93"/>
      <c r="BD3925" s="263"/>
      <c r="BE3925" s="264"/>
      <c r="BJ3925" s="230" t="s">
        <v>10047</v>
      </c>
      <c r="BK3925" s="231">
        <v>4643362.46</v>
      </c>
      <c r="BM3925" s="211" t="s">
        <v>9134</v>
      </c>
      <c r="BN3925" s="212">
        <v>1671.56</v>
      </c>
    </row>
    <row r="3926" spans="32:66" x14ac:dyDescent="0.55000000000000004">
      <c r="AF3926" t="s">
        <v>71770</v>
      </c>
      <c r="AG3926" s="284">
        <v>5000</v>
      </c>
      <c r="AI3926" s="276" t="s">
        <v>52396</v>
      </c>
      <c r="AJ3926" s="277">
        <v>405.03</v>
      </c>
      <c r="AL3926" s="246" t="s">
        <v>58852</v>
      </c>
      <c r="AM3926" s="247">
        <v>39822.14</v>
      </c>
      <c r="AO3926" s="226" t="s">
        <v>36174</v>
      </c>
      <c r="AP3926" s="227">
        <v>7915</v>
      </c>
      <c r="AR3926" s="207" t="s">
        <v>18340</v>
      </c>
      <c r="AS3926" s="208">
        <v>28130</v>
      </c>
      <c r="AT3926" s="93"/>
      <c r="AU3926" s="93"/>
      <c r="AV3926" s="93"/>
      <c r="BD3926" s="263"/>
      <c r="BE3926" s="264"/>
      <c r="BJ3926" s="230" t="s">
        <v>10048</v>
      </c>
      <c r="BK3926" s="231">
        <v>81109.570000000007</v>
      </c>
      <c r="BM3926" s="211" t="s">
        <v>10519</v>
      </c>
      <c r="BN3926" s="212">
        <v>16823</v>
      </c>
    </row>
    <row r="3927" spans="32:66" x14ac:dyDescent="0.55000000000000004">
      <c r="AF3927" t="s">
        <v>71771</v>
      </c>
      <c r="AG3927" s="284">
        <v>39113.620000000003</v>
      </c>
      <c r="AI3927" s="276" t="s">
        <v>52397</v>
      </c>
      <c r="AJ3927" s="277">
        <v>1214.71</v>
      </c>
      <c r="AL3927" s="246" t="s">
        <v>63099</v>
      </c>
      <c r="AM3927" s="247">
        <v>22200.28</v>
      </c>
      <c r="AO3927" s="226" t="s">
        <v>44678</v>
      </c>
      <c r="AP3927" s="227">
        <v>2413</v>
      </c>
      <c r="AR3927" s="207" t="s">
        <v>18341</v>
      </c>
      <c r="AS3927" s="208">
        <v>1240.5</v>
      </c>
      <c r="AT3927" s="93"/>
      <c r="AU3927" s="93"/>
      <c r="AV3927" s="93"/>
      <c r="BD3927" s="263"/>
      <c r="BE3927" s="264"/>
      <c r="BJ3927" s="230" t="s">
        <v>10049</v>
      </c>
      <c r="BK3927" s="231">
        <v>38554797.43</v>
      </c>
      <c r="BM3927" s="211" t="s">
        <v>10735</v>
      </c>
      <c r="BN3927" s="212">
        <v>991</v>
      </c>
    </row>
    <row r="3928" spans="32:66" x14ac:dyDescent="0.55000000000000004">
      <c r="AF3928" t="s">
        <v>58713</v>
      </c>
      <c r="AG3928" s="284">
        <v>54146</v>
      </c>
      <c r="AI3928" s="276" t="s">
        <v>67582</v>
      </c>
      <c r="AJ3928" s="277">
        <v>1122.0899999999999</v>
      </c>
      <c r="AL3928" s="246" t="s">
        <v>58217</v>
      </c>
      <c r="AM3928" s="247">
        <v>166201.76</v>
      </c>
      <c r="AO3928" s="226" t="s">
        <v>39025</v>
      </c>
      <c r="AP3928" s="227">
        <v>99572.11</v>
      </c>
      <c r="AR3928" s="207" t="s">
        <v>18342</v>
      </c>
      <c r="AS3928" s="208">
        <v>3219.7</v>
      </c>
      <c r="AT3928" s="93"/>
      <c r="AU3928" s="93"/>
      <c r="AV3928" s="93"/>
      <c r="BD3928" s="263"/>
      <c r="BE3928" s="264"/>
      <c r="BJ3928" s="230" t="s">
        <v>10050</v>
      </c>
      <c r="BK3928" s="231">
        <v>365538.8</v>
      </c>
      <c r="BM3928" s="211" t="s">
        <v>10999</v>
      </c>
      <c r="BN3928" s="212">
        <v>741</v>
      </c>
    </row>
    <row r="3929" spans="32:66" x14ac:dyDescent="0.55000000000000004">
      <c r="AF3929" t="s">
        <v>60845</v>
      </c>
      <c r="AG3929">
        <v>654.4</v>
      </c>
      <c r="AI3929" s="276" t="s">
        <v>67583</v>
      </c>
      <c r="AJ3929" s="277">
        <v>663.12</v>
      </c>
      <c r="AL3929" s="246" t="s">
        <v>61346</v>
      </c>
      <c r="AM3929" s="247">
        <v>606.88</v>
      </c>
      <c r="AO3929" s="226" t="s">
        <v>40206</v>
      </c>
      <c r="AP3929" s="227">
        <v>1875</v>
      </c>
      <c r="AR3929" s="207" t="s">
        <v>18343</v>
      </c>
      <c r="AS3929" s="208">
        <v>920.93</v>
      </c>
      <c r="AT3929" s="93"/>
      <c r="AU3929" s="93"/>
      <c r="AV3929" s="93"/>
      <c r="BD3929" s="263"/>
      <c r="BE3929" s="264"/>
      <c r="BJ3929" s="230" t="s">
        <v>10051</v>
      </c>
      <c r="BK3929" s="231">
        <v>908700.42</v>
      </c>
      <c r="BM3929" s="211" t="s">
        <v>10045</v>
      </c>
      <c r="BN3929" s="212">
        <v>52392.98</v>
      </c>
    </row>
    <row r="3930" spans="32:66" x14ac:dyDescent="0.55000000000000004">
      <c r="AF3930" t="s">
        <v>71772</v>
      </c>
      <c r="AG3930">
        <v>0.89</v>
      </c>
      <c r="AI3930" s="276" t="s">
        <v>67584</v>
      </c>
      <c r="AJ3930" s="277">
        <v>577.62</v>
      </c>
      <c r="AL3930" s="246" t="s">
        <v>55965</v>
      </c>
      <c r="AM3930" s="247">
        <v>117100</v>
      </c>
      <c r="AO3930" s="226" t="s">
        <v>39026</v>
      </c>
      <c r="AP3930" s="227">
        <v>7857.66</v>
      </c>
      <c r="AR3930" s="207" t="s">
        <v>18344</v>
      </c>
      <c r="AS3930" s="208">
        <v>8164.42</v>
      </c>
      <c r="AT3930" s="93"/>
      <c r="AU3930" s="93"/>
      <c r="AV3930" s="93"/>
      <c r="BD3930" s="263"/>
      <c r="BE3930" s="264"/>
      <c r="BJ3930" s="230" t="s">
        <v>10052</v>
      </c>
      <c r="BK3930" s="231">
        <v>10166086.49</v>
      </c>
      <c r="BM3930" s="211" t="s">
        <v>7014</v>
      </c>
      <c r="BN3930" s="212">
        <v>1238</v>
      </c>
    </row>
    <row r="3931" spans="32:66" x14ac:dyDescent="0.55000000000000004">
      <c r="AF3931" t="s">
        <v>55541</v>
      </c>
      <c r="AG3931" s="284">
        <v>15655.55</v>
      </c>
      <c r="AI3931" s="276" t="s">
        <v>56111</v>
      </c>
      <c r="AJ3931" s="277">
        <v>1000</v>
      </c>
      <c r="AL3931" s="246" t="s">
        <v>60316</v>
      </c>
      <c r="AM3931" s="247">
        <v>5772.26</v>
      </c>
      <c r="AO3931" s="226" t="s">
        <v>39027</v>
      </c>
      <c r="AP3931" s="227">
        <v>23640.77</v>
      </c>
      <c r="AR3931" s="207" t="s">
        <v>18345</v>
      </c>
      <c r="AS3931" s="208">
        <v>6348.58</v>
      </c>
      <c r="AT3931" s="93"/>
      <c r="AU3931" s="93"/>
      <c r="AV3931" s="93"/>
      <c r="BD3931" s="263"/>
      <c r="BE3931" s="264"/>
      <c r="BJ3931" s="230" t="s">
        <v>10054</v>
      </c>
      <c r="BK3931" s="231">
        <v>12773366.560000001</v>
      </c>
      <c r="BM3931" s="211" t="s">
        <v>7544</v>
      </c>
      <c r="BN3931" s="212">
        <v>4732</v>
      </c>
    </row>
    <row r="3932" spans="32:66" x14ac:dyDescent="0.55000000000000004">
      <c r="AF3932" t="s">
        <v>36875</v>
      </c>
      <c r="AG3932" s="284">
        <v>5827</v>
      </c>
      <c r="AI3932" s="276" t="s">
        <v>56112</v>
      </c>
      <c r="AJ3932" s="277">
        <v>244.04</v>
      </c>
      <c r="AL3932" s="246" t="s">
        <v>55026</v>
      </c>
      <c r="AM3932" s="247">
        <v>53860.74</v>
      </c>
      <c r="AO3932" s="226" t="s">
        <v>33353</v>
      </c>
      <c r="AP3932" s="227">
        <v>7540.88</v>
      </c>
      <c r="AR3932" s="207" t="s">
        <v>18346</v>
      </c>
      <c r="AS3932" s="208">
        <v>5770.12</v>
      </c>
      <c r="AT3932" s="93"/>
      <c r="AU3932" s="93"/>
      <c r="AV3932" s="93"/>
      <c r="BD3932" s="263"/>
      <c r="BE3932" s="264"/>
      <c r="BJ3932" s="230" t="s">
        <v>10055</v>
      </c>
      <c r="BK3932" s="231">
        <v>2317164.85</v>
      </c>
      <c r="BM3932" s="211" t="s">
        <v>8168</v>
      </c>
      <c r="BN3932" s="212">
        <v>2759</v>
      </c>
    </row>
    <row r="3933" spans="32:66" x14ac:dyDescent="0.55000000000000004">
      <c r="AF3933" t="s">
        <v>57962</v>
      </c>
      <c r="AG3933" s="284">
        <v>1827.26</v>
      </c>
      <c r="AI3933" s="276" t="s">
        <v>56113</v>
      </c>
      <c r="AJ3933" s="277">
        <v>847.82</v>
      </c>
      <c r="AL3933" s="246" t="s">
        <v>60317</v>
      </c>
      <c r="AM3933" s="247">
        <v>32078.63</v>
      </c>
      <c r="AO3933" s="226" t="s">
        <v>52100</v>
      </c>
      <c r="AP3933" s="227">
        <v>5987.49</v>
      </c>
      <c r="AR3933" s="207" t="s">
        <v>18347</v>
      </c>
      <c r="AS3933" s="208">
        <v>51000</v>
      </c>
      <c r="AT3933" s="93"/>
      <c r="AU3933" s="93"/>
      <c r="AV3933" s="93"/>
      <c r="BD3933" s="263"/>
      <c r="BE3933" s="264"/>
      <c r="BJ3933" s="230" t="s">
        <v>10056</v>
      </c>
      <c r="BK3933" s="231">
        <v>263164.90999999997</v>
      </c>
      <c r="BM3933" s="211" t="s">
        <v>8831</v>
      </c>
      <c r="BN3933" s="212">
        <v>2000</v>
      </c>
    </row>
    <row r="3934" spans="32:66" x14ac:dyDescent="0.55000000000000004">
      <c r="AF3934" t="s">
        <v>63831</v>
      </c>
      <c r="AG3934" s="284">
        <v>4064.42</v>
      </c>
      <c r="AI3934" s="276" t="s">
        <v>67585</v>
      </c>
      <c r="AJ3934" s="277">
        <v>10036.39</v>
      </c>
      <c r="AL3934" s="246" t="s">
        <v>60318</v>
      </c>
      <c r="AM3934" s="247">
        <v>2384.81</v>
      </c>
      <c r="AO3934" s="226" t="s">
        <v>18408</v>
      </c>
      <c r="AP3934" s="227">
        <v>283175</v>
      </c>
      <c r="AR3934" s="207" t="s">
        <v>13347</v>
      </c>
      <c r="AS3934" s="208">
        <v>8061.74</v>
      </c>
      <c r="AT3934" s="93"/>
      <c r="AU3934" s="93"/>
      <c r="AV3934" s="93"/>
      <c r="BD3934" s="263"/>
      <c r="BE3934" s="264"/>
      <c r="BJ3934" s="230" t="s">
        <v>10057</v>
      </c>
      <c r="BK3934" s="231">
        <v>6821010.4900000002</v>
      </c>
      <c r="BM3934" s="211" t="s">
        <v>9135</v>
      </c>
      <c r="BN3934" s="212">
        <v>1951</v>
      </c>
    </row>
    <row r="3935" spans="32:66" x14ac:dyDescent="0.55000000000000004">
      <c r="AF3935" t="s">
        <v>36876</v>
      </c>
      <c r="AG3935" s="284">
        <v>1325.57</v>
      </c>
      <c r="AI3935" s="276" t="s">
        <v>64279</v>
      </c>
      <c r="AJ3935" s="277">
        <v>2556.33</v>
      </c>
      <c r="AL3935" s="246" t="s">
        <v>60319</v>
      </c>
      <c r="AM3935" s="247">
        <v>7859.3</v>
      </c>
      <c r="AO3935" s="226" t="s">
        <v>44679</v>
      </c>
      <c r="AP3935" s="227">
        <v>1044.8800000000001</v>
      </c>
      <c r="AR3935" s="207" t="s">
        <v>18348</v>
      </c>
      <c r="AS3935" s="208">
        <v>22171.4</v>
      </c>
      <c r="AT3935" s="93"/>
      <c r="AU3935" s="93"/>
      <c r="AV3935" s="93"/>
      <c r="BD3935" s="263"/>
      <c r="BE3935" s="264"/>
      <c r="BJ3935" s="230" t="s">
        <v>10058</v>
      </c>
      <c r="BK3935" s="231">
        <v>2803952.02</v>
      </c>
      <c r="BM3935" s="211" t="s">
        <v>10558</v>
      </c>
      <c r="BN3935" s="212">
        <v>2852.9</v>
      </c>
    </row>
    <row r="3936" spans="32:66" x14ac:dyDescent="0.55000000000000004">
      <c r="AF3936" t="s">
        <v>54107</v>
      </c>
      <c r="AG3936" s="284">
        <v>29443.02</v>
      </c>
      <c r="AI3936" s="276" t="s">
        <v>67586</v>
      </c>
      <c r="AJ3936" s="277">
        <v>8501.07</v>
      </c>
      <c r="AL3936" s="246" t="s">
        <v>60320</v>
      </c>
      <c r="AM3936" s="247">
        <v>1985.37</v>
      </c>
      <c r="AO3936" s="226" t="s">
        <v>33354</v>
      </c>
      <c r="AP3936" s="227">
        <v>10025</v>
      </c>
      <c r="AR3936" s="207" t="s">
        <v>18349</v>
      </c>
      <c r="AS3936" s="208">
        <v>3122</v>
      </c>
      <c r="AT3936" s="93"/>
      <c r="AU3936" s="93"/>
      <c r="AV3936" s="93"/>
      <c r="BD3936" s="263"/>
      <c r="BE3936" s="264"/>
      <c r="BJ3936" s="230" t="s">
        <v>10059</v>
      </c>
      <c r="BK3936" s="231">
        <v>165082.25</v>
      </c>
      <c r="BM3936" s="211" t="s">
        <v>11431</v>
      </c>
      <c r="BN3936" s="212">
        <v>484.43</v>
      </c>
    </row>
    <row r="3937" spans="32:66" x14ac:dyDescent="0.55000000000000004">
      <c r="AF3937" t="s">
        <v>55542</v>
      </c>
      <c r="AG3937">
        <v>76.98</v>
      </c>
      <c r="AI3937" s="276" t="s">
        <v>35010</v>
      </c>
      <c r="AJ3937" s="277">
        <v>171345.83</v>
      </c>
      <c r="AL3937" s="246" t="s">
        <v>18546</v>
      </c>
      <c r="AM3937" s="247">
        <v>2500</v>
      </c>
      <c r="AO3937" s="226" t="s">
        <v>39028</v>
      </c>
      <c r="AP3937" s="227">
        <v>160008.79999999999</v>
      </c>
      <c r="AR3937" s="207" t="s">
        <v>18350</v>
      </c>
      <c r="AS3937" s="208">
        <v>82666.899999999994</v>
      </c>
      <c r="AT3937" s="93"/>
      <c r="AU3937" s="93"/>
      <c r="AV3937" s="93"/>
      <c r="BD3937" s="263"/>
      <c r="BE3937" s="264"/>
      <c r="BJ3937" s="230" t="s">
        <v>42044</v>
      </c>
      <c r="BK3937" s="231">
        <v>315355</v>
      </c>
      <c r="BM3937" s="211" t="s">
        <v>11714</v>
      </c>
      <c r="BN3937" s="212">
        <v>3358.68</v>
      </c>
    </row>
    <row r="3938" spans="32:66" x14ac:dyDescent="0.55000000000000004">
      <c r="AF3938" t="s">
        <v>55543</v>
      </c>
      <c r="AG3938" s="284">
        <v>40673.47</v>
      </c>
      <c r="AI3938" s="276" t="s">
        <v>33537</v>
      </c>
      <c r="AJ3938" s="277">
        <v>293.87</v>
      </c>
      <c r="AL3938" s="246" t="s">
        <v>18549</v>
      </c>
      <c r="AM3938" s="247">
        <v>10.49</v>
      </c>
      <c r="AO3938" s="226" t="s">
        <v>18409</v>
      </c>
      <c r="AP3938" s="227">
        <v>18587.5</v>
      </c>
      <c r="AR3938" s="207" t="s">
        <v>18351</v>
      </c>
      <c r="AS3938" s="208">
        <v>9945</v>
      </c>
      <c r="AT3938" s="93"/>
      <c r="AU3938" s="93"/>
      <c r="AV3938" s="93"/>
      <c r="BD3938" s="263"/>
      <c r="BE3938" s="264"/>
      <c r="BJ3938" s="230" t="s">
        <v>10061</v>
      </c>
      <c r="BK3938" s="231">
        <v>278570.03000000003</v>
      </c>
      <c r="BM3938" s="211" t="s">
        <v>10046</v>
      </c>
      <c r="BN3938" s="212">
        <v>19376.009999999998</v>
      </c>
    </row>
    <row r="3939" spans="32:66" x14ac:dyDescent="0.55000000000000004">
      <c r="AF3939" t="s">
        <v>54108</v>
      </c>
      <c r="AG3939" s="284">
        <v>417350.24</v>
      </c>
      <c r="AI3939" s="276" t="s">
        <v>33538</v>
      </c>
      <c r="AJ3939" s="277">
        <v>600</v>
      </c>
      <c r="AL3939" s="246" t="s">
        <v>18550</v>
      </c>
      <c r="AM3939" s="247">
        <v>8152.43</v>
      </c>
      <c r="AO3939" s="226" t="s">
        <v>33355</v>
      </c>
      <c r="AP3939" s="227">
        <v>15525</v>
      </c>
      <c r="AR3939" s="207" t="s">
        <v>18352</v>
      </c>
      <c r="AS3939" s="208">
        <v>26618.75</v>
      </c>
      <c r="AT3939" s="93"/>
      <c r="AU3939" s="93"/>
      <c r="AV3939" s="93"/>
      <c r="BD3939" s="263"/>
      <c r="BE3939" s="264"/>
      <c r="BJ3939" s="230" t="s">
        <v>10064</v>
      </c>
      <c r="BK3939" s="231">
        <v>134542.14000000001</v>
      </c>
      <c r="BM3939" s="211" t="s">
        <v>6856</v>
      </c>
      <c r="BN3939" s="212">
        <v>91717.52</v>
      </c>
    </row>
    <row r="3940" spans="32:66" x14ac:dyDescent="0.55000000000000004">
      <c r="AF3940" t="s">
        <v>56699</v>
      </c>
      <c r="AG3940">
        <v>125.59</v>
      </c>
      <c r="AI3940" s="276" t="s">
        <v>44872</v>
      </c>
      <c r="AJ3940" s="277">
        <v>2418.7600000000002</v>
      </c>
      <c r="AL3940" s="246" t="s">
        <v>18553</v>
      </c>
      <c r="AM3940" s="247">
        <v>209.62</v>
      </c>
      <c r="AO3940" s="226" t="s">
        <v>33356</v>
      </c>
      <c r="AP3940" s="227">
        <v>6250</v>
      </c>
      <c r="AR3940" s="207" t="s">
        <v>18353</v>
      </c>
      <c r="AS3940" s="208">
        <v>1000</v>
      </c>
      <c r="AT3940" s="93"/>
      <c r="AU3940" s="93"/>
      <c r="AV3940" s="93"/>
      <c r="BD3940" s="263"/>
      <c r="BE3940" s="264"/>
      <c r="BJ3940" s="230" t="s">
        <v>10066</v>
      </c>
      <c r="BK3940" s="231">
        <v>112730.8</v>
      </c>
      <c r="BM3940" s="211" t="s">
        <v>7015</v>
      </c>
      <c r="BN3940" s="212">
        <v>5521</v>
      </c>
    </row>
    <row r="3941" spans="32:66" x14ac:dyDescent="0.55000000000000004">
      <c r="AF3941" t="s">
        <v>36877</v>
      </c>
      <c r="AG3941" s="284">
        <v>39459.71</v>
      </c>
      <c r="AI3941" s="276" t="s">
        <v>59603</v>
      </c>
      <c r="AJ3941" s="277">
        <v>2133.37</v>
      </c>
      <c r="AL3941" s="246" t="s">
        <v>18554</v>
      </c>
      <c r="AM3941" s="247">
        <v>18699</v>
      </c>
      <c r="AO3941" s="226" t="s">
        <v>34843</v>
      </c>
      <c r="AP3941" s="227">
        <v>767.61</v>
      </c>
      <c r="AR3941" s="207" t="s">
        <v>18354</v>
      </c>
      <c r="AS3941" s="208">
        <v>105.69</v>
      </c>
      <c r="AT3941" s="93"/>
      <c r="AU3941" s="93"/>
      <c r="AV3941" s="93"/>
      <c r="BD3941" s="263"/>
      <c r="BE3941" s="264"/>
      <c r="BJ3941" s="230" t="s">
        <v>42045</v>
      </c>
      <c r="BK3941" s="231">
        <v>34870.720000000001</v>
      </c>
      <c r="BM3941" s="211" t="s">
        <v>7249</v>
      </c>
      <c r="BN3941" s="212">
        <v>63322.97</v>
      </c>
    </row>
    <row r="3942" spans="32:66" x14ac:dyDescent="0.55000000000000004">
      <c r="AF3942" t="s">
        <v>36878</v>
      </c>
      <c r="AG3942" s="284">
        <v>118431.64</v>
      </c>
      <c r="AI3942" s="276" t="s">
        <v>33541</v>
      </c>
      <c r="AJ3942" s="277">
        <v>6999.92</v>
      </c>
      <c r="AL3942" s="246" t="s">
        <v>55966</v>
      </c>
      <c r="AM3942" s="247">
        <v>621</v>
      </c>
      <c r="AO3942" s="226" t="s">
        <v>34844</v>
      </c>
      <c r="AP3942" s="227">
        <v>840</v>
      </c>
      <c r="AR3942" s="207" t="s">
        <v>13348</v>
      </c>
      <c r="AS3942" s="208">
        <v>17248.37</v>
      </c>
      <c r="AT3942" s="93"/>
      <c r="AU3942" s="93"/>
      <c r="AV3942" s="93"/>
      <c r="BD3942" s="263"/>
      <c r="BE3942" s="264"/>
      <c r="BJ3942" s="230" t="s">
        <v>44211</v>
      </c>
      <c r="BK3942" s="231">
        <v>75656.73</v>
      </c>
      <c r="BM3942" s="211" t="s">
        <v>7545</v>
      </c>
      <c r="BN3942" s="212">
        <v>165627</v>
      </c>
    </row>
    <row r="3943" spans="32:66" x14ac:dyDescent="0.55000000000000004">
      <c r="AF3943" t="s">
        <v>36879</v>
      </c>
      <c r="AG3943" s="284">
        <v>7419.94</v>
      </c>
      <c r="AI3943" s="276" t="s">
        <v>33542</v>
      </c>
      <c r="AJ3943" s="277">
        <v>1771.63</v>
      </c>
      <c r="AL3943" s="246" t="s">
        <v>55027</v>
      </c>
      <c r="AM3943" s="247">
        <v>9000</v>
      </c>
      <c r="AO3943" s="226" t="s">
        <v>34845</v>
      </c>
      <c r="AP3943" s="227">
        <v>520.5</v>
      </c>
      <c r="AR3943" s="207" t="s">
        <v>13349</v>
      </c>
      <c r="AS3943" s="208">
        <v>179641.71</v>
      </c>
      <c r="AT3943" s="93"/>
      <c r="AU3943" s="93"/>
      <c r="AV3943" s="93"/>
      <c r="BD3943" s="263"/>
      <c r="BE3943" s="264"/>
      <c r="BJ3943" s="230" t="s">
        <v>10068</v>
      </c>
      <c r="BK3943" s="231">
        <v>413126.8</v>
      </c>
      <c r="BM3943" s="211" t="s">
        <v>7668</v>
      </c>
      <c r="BN3943" s="212">
        <v>75228.88</v>
      </c>
    </row>
    <row r="3944" spans="32:66" x14ac:dyDescent="0.55000000000000004">
      <c r="AF3944" t="s">
        <v>50557</v>
      </c>
      <c r="AG3944" s="284">
        <v>7771385.9199999999</v>
      </c>
      <c r="AI3944" s="276" t="s">
        <v>67587</v>
      </c>
      <c r="AJ3944" s="277">
        <v>1451.2</v>
      </c>
      <c r="AL3944" s="246" t="s">
        <v>55028</v>
      </c>
      <c r="AM3944" s="247">
        <v>736.01</v>
      </c>
      <c r="AO3944" s="226" t="s">
        <v>42315</v>
      </c>
      <c r="AP3944" s="227">
        <v>1248</v>
      </c>
      <c r="AR3944" s="207" t="s">
        <v>18355</v>
      </c>
      <c r="AS3944" s="208">
        <v>36425.03</v>
      </c>
      <c r="AT3944" s="93"/>
      <c r="AU3944" s="93"/>
      <c r="AV3944" s="93"/>
      <c r="BD3944" s="263"/>
      <c r="BE3944" s="264"/>
      <c r="BJ3944" s="230" t="s">
        <v>10069</v>
      </c>
      <c r="BK3944" s="231">
        <v>206539.1</v>
      </c>
      <c r="BM3944" s="211" t="s">
        <v>7944</v>
      </c>
      <c r="BN3944" s="212">
        <v>25732.639999999999</v>
      </c>
    </row>
    <row r="3945" spans="32:66" x14ac:dyDescent="0.55000000000000004">
      <c r="AF3945" t="s">
        <v>61127</v>
      </c>
      <c r="AG3945" s="284">
        <v>36650</v>
      </c>
      <c r="AI3945" s="276" t="s">
        <v>33544</v>
      </c>
      <c r="AJ3945" s="277">
        <v>2050.7800000000002</v>
      </c>
      <c r="AL3945" s="246" t="s">
        <v>55029</v>
      </c>
      <c r="AM3945" s="247">
        <v>2357.15</v>
      </c>
      <c r="AO3945" s="226" t="s">
        <v>18410</v>
      </c>
      <c r="AP3945" s="227">
        <v>32625.86</v>
      </c>
      <c r="AR3945" s="207" t="s">
        <v>13352</v>
      </c>
      <c r="AS3945" s="208">
        <v>361431.38</v>
      </c>
      <c r="AT3945" s="93"/>
      <c r="AU3945" s="93"/>
      <c r="AV3945" s="93"/>
      <c r="BD3945" s="263"/>
      <c r="BE3945" s="264"/>
      <c r="BJ3945" s="230" t="s">
        <v>44212</v>
      </c>
      <c r="BK3945" s="231">
        <v>150806.23000000001</v>
      </c>
      <c r="BM3945" s="211" t="s">
        <v>8169</v>
      </c>
      <c r="BN3945" s="212">
        <v>11802.07</v>
      </c>
    </row>
    <row r="3946" spans="32:66" x14ac:dyDescent="0.55000000000000004">
      <c r="AF3946" t="s">
        <v>69122</v>
      </c>
      <c r="AG3946" s="284">
        <v>10275.44</v>
      </c>
      <c r="AI3946" s="276" t="s">
        <v>33548</v>
      </c>
      <c r="AJ3946" s="277">
        <v>8000</v>
      </c>
      <c r="AL3946" s="246" t="s">
        <v>55967</v>
      </c>
      <c r="AM3946" s="247">
        <v>4313.93</v>
      </c>
      <c r="AO3946" s="226" t="s">
        <v>34846</v>
      </c>
      <c r="AP3946" s="227">
        <v>231.96</v>
      </c>
      <c r="AR3946" s="207" t="s">
        <v>18356</v>
      </c>
      <c r="AS3946" s="208">
        <v>8140</v>
      </c>
      <c r="AT3946" s="93"/>
      <c r="AU3946" s="93"/>
      <c r="AV3946" s="93"/>
      <c r="BD3946" s="263"/>
      <c r="BE3946" s="264"/>
      <c r="BJ3946" s="230" t="s">
        <v>10070</v>
      </c>
      <c r="BK3946" s="231">
        <v>16368.47</v>
      </c>
      <c r="BM3946" s="211" t="s">
        <v>8450</v>
      </c>
      <c r="BN3946" s="212">
        <v>184470.8</v>
      </c>
    </row>
    <row r="3947" spans="32:66" x14ac:dyDescent="0.55000000000000004">
      <c r="AF3947" t="s">
        <v>39616</v>
      </c>
      <c r="AG3947" s="284">
        <v>43828.11</v>
      </c>
      <c r="AI3947" s="276" t="s">
        <v>35011</v>
      </c>
      <c r="AJ3947" s="277">
        <v>1050</v>
      </c>
      <c r="AL3947" s="246" t="s">
        <v>55968</v>
      </c>
      <c r="AM3947" s="247">
        <v>173.75</v>
      </c>
      <c r="AO3947" s="226" t="s">
        <v>33357</v>
      </c>
      <c r="AP3947" s="227">
        <v>165595.74</v>
      </c>
      <c r="AR3947" s="207" t="s">
        <v>18357</v>
      </c>
      <c r="AS3947" s="208">
        <v>600</v>
      </c>
      <c r="AT3947" s="93"/>
      <c r="AU3947" s="93"/>
      <c r="AV3947" s="93"/>
      <c r="BD3947" s="263"/>
      <c r="BE3947" s="264"/>
      <c r="BJ3947" s="230" t="s">
        <v>10072</v>
      </c>
      <c r="BK3947" s="231">
        <v>72445.600000000006</v>
      </c>
      <c r="BM3947" s="211" t="s">
        <v>8832</v>
      </c>
      <c r="BN3947" s="212">
        <v>9734</v>
      </c>
    </row>
    <row r="3948" spans="32:66" x14ac:dyDescent="0.55000000000000004">
      <c r="AF3948" t="s">
        <v>58716</v>
      </c>
      <c r="AG3948" s="284">
        <v>11676.19</v>
      </c>
      <c r="AI3948" s="276" t="s">
        <v>62631</v>
      </c>
      <c r="AJ3948" s="277">
        <v>8731.1200000000008</v>
      </c>
      <c r="AL3948" s="246" t="s">
        <v>57345</v>
      </c>
      <c r="AM3948" s="247">
        <v>587.16</v>
      </c>
      <c r="AO3948" s="226" t="s">
        <v>39029</v>
      </c>
      <c r="AP3948" s="227">
        <v>4136.1000000000004</v>
      </c>
      <c r="AR3948" s="207" t="s">
        <v>18358</v>
      </c>
      <c r="AS3948" s="208">
        <v>666.86</v>
      </c>
      <c r="AT3948" s="93"/>
      <c r="AU3948" s="93"/>
      <c r="AV3948" s="93"/>
      <c r="BD3948" s="263"/>
      <c r="BE3948" s="264"/>
      <c r="BJ3948" s="230" t="s">
        <v>10073</v>
      </c>
      <c r="BK3948" s="231">
        <v>160056.78</v>
      </c>
      <c r="BM3948" s="211" t="s">
        <v>9136</v>
      </c>
      <c r="BN3948" s="212">
        <v>106965</v>
      </c>
    </row>
    <row r="3949" spans="32:66" x14ac:dyDescent="0.55000000000000004">
      <c r="AF3949" t="s">
        <v>56700</v>
      </c>
      <c r="AG3949" s="284">
        <v>426290.41</v>
      </c>
      <c r="AI3949" s="276" t="s">
        <v>33549</v>
      </c>
      <c r="AJ3949" s="277">
        <v>58686.94</v>
      </c>
      <c r="AL3949" s="246" t="s">
        <v>18555</v>
      </c>
      <c r="AM3949" s="247">
        <v>1402.11</v>
      </c>
      <c r="AO3949" s="226" t="s">
        <v>18411</v>
      </c>
      <c r="AP3949" s="227">
        <v>52532.66</v>
      </c>
      <c r="AR3949" s="207" t="s">
        <v>18359</v>
      </c>
      <c r="AS3949" s="208">
        <v>64.05</v>
      </c>
      <c r="AT3949" s="93"/>
      <c r="AU3949" s="93"/>
      <c r="AV3949" s="93"/>
      <c r="BD3949" s="263"/>
      <c r="BE3949" s="264"/>
      <c r="BJ3949" s="230" t="s">
        <v>10077</v>
      </c>
      <c r="BK3949" s="231">
        <v>51302.28</v>
      </c>
      <c r="BM3949" s="211" t="s">
        <v>9428</v>
      </c>
      <c r="BN3949" s="212">
        <v>369435.01</v>
      </c>
    </row>
    <row r="3950" spans="32:66" x14ac:dyDescent="0.55000000000000004">
      <c r="AF3950" t="s">
        <v>60853</v>
      </c>
      <c r="AG3950" s="284">
        <v>-108573.61</v>
      </c>
      <c r="AI3950" s="276" t="s">
        <v>47968</v>
      </c>
      <c r="AJ3950" s="277">
        <v>40911.120000000003</v>
      </c>
      <c r="AL3950" s="246" t="s">
        <v>18556</v>
      </c>
      <c r="AM3950" s="247">
        <v>107.25</v>
      </c>
      <c r="AO3950" s="226" t="s">
        <v>39030</v>
      </c>
      <c r="AP3950" s="227">
        <v>37794.58</v>
      </c>
      <c r="AR3950" s="207" t="s">
        <v>18360</v>
      </c>
      <c r="AS3950" s="208">
        <v>3828.09</v>
      </c>
      <c r="AT3950" s="93"/>
      <c r="AU3950" s="93"/>
      <c r="AV3950" s="93"/>
      <c r="BD3950" s="263"/>
      <c r="BE3950" s="264"/>
      <c r="BJ3950" s="230" t="s">
        <v>10079</v>
      </c>
      <c r="BK3950" s="231">
        <v>127326.89</v>
      </c>
      <c r="BM3950" s="211" t="s">
        <v>10737</v>
      </c>
      <c r="BN3950" s="212">
        <v>33463</v>
      </c>
    </row>
    <row r="3951" spans="32:66" x14ac:dyDescent="0.55000000000000004">
      <c r="AF3951" t="s">
        <v>60854</v>
      </c>
      <c r="AG3951">
        <v>-207.38</v>
      </c>
      <c r="AI3951" s="276" t="s">
        <v>33550</v>
      </c>
      <c r="AJ3951" s="277">
        <v>22449.06</v>
      </c>
      <c r="AL3951" s="246" t="s">
        <v>18557</v>
      </c>
      <c r="AM3951" s="247">
        <v>343.51</v>
      </c>
      <c r="AO3951" s="226" t="s">
        <v>39031</v>
      </c>
      <c r="AP3951" s="227">
        <v>17925</v>
      </c>
      <c r="AR3951" s="207" t="s">
        <v>18361</v>
      </c>
      <c r="AS3951" s="208">
        <v>73</v>
      </c>
      <c r="AT3951" s="93"/>
      <c r="AU3951" s="93"/>
      <c r="AV3951" s="93"/>
      <c r="BD3951" s="263"/>
      <c r="BE3951" s="264"/>
      <c r="BJ3951" s="230" t="s">
        <v>42046</v>
      </c>
      <c r="BK3951" s="231">
        <v>194501.29</v>
      </c>
      <c r="BM3951" s="211" t="s">
        <v>10830</v>
      </c>
      <c r="BN3951" s="212">
        <v>14327.94</v>
      </c>
    </row>
    <row r="3952" spans="32:66" x14ac:dyDescent="0.55000000000000004">
      <c r="AF3952" t="s">
        <v>70867</v>
      </c>
      <c r="AG3952" s="284">
        <v>-6178.6</v>
      </c>
      <c r="AI3952" s="276" t="s">
        <v>33551</v>
      </c>
      <c r="AJ3952" s="277">
        <v>71825.83</v>
      </c>
      <c r="AL3952" s="246" t="s">
        <v>18558</v>
      </c>
      <c r="AM3952" s="247">
        <v>5820</v>
      </c>
      <c r="AO3952" s="226" t="s">
        <v>34847</v>
      </c>
      <c r="AP3952" s="227">
        <v>7100</v>
      </c>
      <c r="AR3952" s="207" t="s">
        <v>18362</v>
      </c>
      <c r="AS3952" s="208">
        <v>4078</v>
      </c>
      <c r="AT3952" s="93"/>
      <c r="AU3952" s="93"/>
      <c r="AV3952" s="93"/>
      <c r="BD3952" s="263"/>
      <c r="BE3952" s="264"/>
      <c r="BJ3952" s="230" t="s">
        <v>44213</v>
      </c>
      <c r="BK3952" s="231">
        <v>26591.29</v>
      </c>
      <c r="BM3952" s="211" t="s">
        <v>9619</v>
      </c>
      <c r="BN3952" s="212">
        <v>36003.69</v>
      </c>
    </row>
    <row r="3953" spans="32:66" x14ac:dyDescent="0.55000000000000004">
      <c r="AF3953" t="s">
        <v>69129</v>
      </c>
      <c r="AG3953">
        <v>817.1</v>
      </c>
      <c r="AI3953" s="276" t="s">
        <v>35012</v>
      </c>
      <c r="AJ3953" s="277">
        <v>28317.7</v>
      </c>
      <c r="AL3953" s="246" t="s">
        <v>18559</v>
      </c>
      <c r="AM3953" s="247">
        <v>3250</v>
      </c>
      <c r="AO3953" s="226" t="s">
        <v>34848</v>
      </c>
      <c r="AP3953" s="227">
        <v>18632.599999999999</v>
      </c>
      <c r="AR3953" s="207" t="s">
        <v>18363</v>
      </c>
      <c r="AS3953" s="208">
        <v>183.9</v>
      </c>
      <c r="AT3953" s="93"/>
      <c r="AU3953" s="93"/>
      <c r="AV3953" s="93"/>
      <c r="BD3953" s="263"/>
      <c r="BE3953" s="264"/>
      <c r="BJ3953" s="230" t="s">
        <v>44214</v>
      </c>
      <c r="BK3953" s="231">
        <v>157982.42000000001</v>
      </c>
      <c r="BM3953" s="211" t="s">
        <v>9693</v>
      </c>
      <c r="BN3953" s="212">
        <v>55063.83</v>
      </c>
    </row>
    <row r="3954" spans="32:66" x14ac:dyDescent="0.55000000000000004">
      <c r="AF3954" t="s">
        <v>69130</v>
      </c>
      <c r="AG3954" s="284">
        <v>11744</v>
      </c>
      <c r="AI3954" s="276" t="s">
        <v>66595</v>
      </c>
      <c r="AJ3954" s="277">
        <v>264934.52</v>
      </c>
      <c r="AL3954" s="246" t="s">
        <v>18560</v>
      </c>
      <c r="AM3954" s="247">
        <v>248.63</v>
      </c>
      <c r="AO3954" s="226" t="s">
        <v>40207</v>
      </c>
      <c r="AP3954" s="227">
        <v>121.34</v>
      </c>
      <c r="AR3954" s="207" t="s">
        <v>18364</v>
      </c>
      <c r="AS3954" s="208">
        <v>917.1</v>
      </c>
      <c r="AT3954" s="93"/>
      <c r="AU3954" s="93"/>
      <c r="AV3954" s="93"/>
      <c r="BD3954" s="263"/>
      <c r="BE3954" s="264"/>
      <c r="BJ3954" s="230" t="s">
        <v>42047</v>
      </c>
      <c r="BK3954" s="231">
        <v>176369.36</v>
      </c>
      <c r="BM3954" s="211" t="s">
        <v>11703</v>
      </c>
      <c r="BN3954" s="212">
        <v>1590247.25</v>
      </c>
    </row>
    <row r="3955" spans="32:66" x14ac:dyDescent="0.55000000000000004">
      <c r="AF3955" t="s">
        <v>71773</v>
      </c>
      <c r="AG3955" s="284">
        <v>67158.259999999995</v>
      </c>
      <c r="AI3955" s="276" t="s">
        <v>42460</v>
      </c>
      <c r="AJ3955" s="277">
        <v>172.72</v>
      </c>
      <c r="AL3955" s="246" t="s">
        <v>52137</v>
      </c>
      <c r="AM3955" s="247">
        <v>796.25</v>
      </c>
      <c r="AO3955" s="226" t="s">
        <v>18412</v>
      </c>
      <c r="AP3955" s="227">
        <v>35497.919999999998</v>
      </c>
      <c r="AR3955" s="207" t="s">
        <v>18365</v>
      </c>
      <c r="AS3955" s="208">
        <v>567.44000000000005</v>
      </c>
      <c r="AT3955" s="93"/>
      <c r="AU3955" s="93"/>
      <c r="AV3955" s="93"/>
      <c r="BD3955" s="263"/>
      <c r="BE3955" s="264"/>
      <c r="BM3955" s="211" t="s">
        <v>10047</v>
      </c>
      <c r="BN3955" s="212">
        <v>2838662.6</v>
      </c>
    </row>
    <row r="3956" spans="32:66" x14ac:dyDescent="0.55000000000000004">
      <c r="AF3956" t="s">
        <v>69131</v>
      </c>
      <c r="AG3956" s="284">
        <v>6098.47</v>
      </c>
      <c r="AI3956" s="276" t="s">
        <v>35013</v>
      </c>
      <c r="AJ3956" s="277">
        <v>419.84</v>
      </c>
      <c r="AL3956" s="246" t="s">
        <v>55969</v>
      </c>
      <c r="AM3956" s="247">
        <v>20000</v>
      </c>
      <c r="AO3956" s="226" t="s">
        <v>36175</v>
      </c>
      <c r="AP3956" s="227">
        <v>19617.650000000001</v>
      </c>
      <c r="AR3956" s="207" t="s">
        <v>18366</v>
      </c>
      <c r="AS3956" s="208">
        <v>293.45999999999998</v>
      </c>
      <c r="AT3956" s="93"/>
      <c r="AU3956" s="93"/>
      <c r="AV3956" s="93"/>
      <c r="BD3956" s="263"/>
      <c r="BE3956" s="264"/>
      <c r="BM3956" s="211" t="s">
        <v>6857</v>
      </c>
      <c r="BN3956" s="212">
        <v>12129.63</v>
      </c>
    </row>
    <row r="3957" spans="32:66" x14ac:dyDescent="0.55000000000000004">
      <c r="AF3957" t="s">
        <v>69132</v>
      </c>
      <c r="AG3957" s="284">
        <v>19164.57</v>
      </c>
      <c r="AI3957" s="276" t="s">
        <v>58244</v>
      </c>
      <c r="AJ3957" s="277">
        <v>79539.61</v>
      </c>
      <c r="AL3957" s="246" t="s">
        <v>18562</v>
      </c>
      <c r="AM3957" s="247">
        <v>37948.720000000001</v>
      </c>
      <c r="AO3957" s="226" t="s">
        <v>42316</v>
      </c>
      <c r="AP3957" s="227">
        <v>28119</v>
      </c>
      <c r="AR3957" s="207" t="s">
        <v>18367</v>
      </c>
      <c r="AS3957" s="208">
        <v>8140</v>
      </c>
      <c r="AT3957" s="93"/>
      <c r="AU3957" s="93"/>
      <c r="AV3957" s="93"/>
      <c r="BD3957" s="263"/>
      <c r="BE3957" s="264"/>
      <c r="BM3957" s="211" t="s">
        <v>7250</v>
      </c>
      <c r="BN3957" s="212">
        <v>671.21</v>
      </c>
    </row>
    <row r="3958" spans="32:66" x14ac:dyDescent="0.55000000000000004">
      <c r="AF3958" t="s">
        <v>70868</v>
      </c>
      <c r="AG3958">
        <v>618.20000000000005</v>
      </c>
      <c r="AI3958" s="276" t="s">
        <v>35014</v>
      </c>
      <c r="AJ3958" s="277">
        <v>4923.99</v>
      </c>
      <c r="AL3958" s="246" t="s">
        <v>34878</v>
      </c>
      <c r="AM3958" s="247">
        <v>55200</v>
      </c>
      <c r="AO3958" s="226" t="s">
        <v>42317</v>
      </c>
      <c r="AP3958" s="227">
        <v>2137.5300000000002</v>
      </c>
      <c r="AR3958" s="207" t="s">
        <v>18368</v>
      </c>
      <c r="AS3958" s="208">
        <v>600</v>
      </c>
      <c r="AT3958" s="93"/>
      <c r="AU3958" s="93"/>
      <c r="AV3958" s="93"/>
      <c r="BD3958" s="263"/>
      <c r="BE3958" s="264"/>
      <c r="BM3958" s="211" t="s">
        <v>7546</v>
      </c>
      <c r="BN3958" s="212">
        <v>4569</v>
      </c>
    </row>
    <row r="3959" spans="32:66" x14ac:dyDescent="0.55000000000000004">
      <c r="AF3959" t="s">
        <v>70869</v>
      </c>
      <c r="AG3959" s="284">
        <v>79684.95</v>
      </c>
      <c r="AI3959" s="276" t="s">
        <v>63568</v>
      </c>
      <c r="AJ3959" s="277">
        <v>4948.95</v>
      </c>
      <c r="AL3959" s="246" t="s">
        <v>34879</v>
      </c>
      <c r="AM3959" s="247">
        <v>12879.07</v>
      </c>
      <c r="AO3959" s="226" t="s">
        <v>42318</v>
      </c>
      <c r="AP3959" s="227">
        <v>5700.31</v>
      </c>
      <c r="AR3959" s="207" t="s">
        <v>18369</v>
      </c>
      <c r="AS3959" s="208">
        <v>666.86</v>
      </c>
      <c r="AT3959" s="93"/>
      <c r="AU3959" s="93"/>
      <c r="AV3959" s="93"/>
      <c r="BD3959" s="263"/>
      <c r="BE3959" s="264"/>
      <c r="BM3959" s="211" t="s">
        <v>7945</v>
      </c>
      <c r="BN3959" s="212">
        <v>4058.22</v>
      </c>
    </row>
    <row r="3960" spans="32:66" x14ac:dyDescent="0.55000000000000004">
      <c r="AF3960" t="s">
        <v>66758</v>
      </c>
      <c r="AG3960" s="284">
        <v>1897.85</v>
      </c>
      <c r="AI3960" s="276" t="s">
        <v>67588</v>
      </c>
      <c r="AJ3960" s="277">
        <v>498.52</v>
      </c>
      <c r="AL3960" s="246" t="s">
        <v>49787</v>
      </c>
      <c r="AM3960" s="247">
        <v>19278.75</v>
      </c>
      <c r="AO3960" s="226" t="s">
        <v>52101</v>
      </c>
      <c r="AP3960" s="227">
        <v>91300</v>
      </c>
      <c r="AR3960" s="207" t="s">
        <v>18370</v>
      </c>
      <c r="AS3960" s="208">
        <v>64.05</v>
      </c>
      <c r="AT3960" s="93"/>
      <c r="AU3960" s="93"/>
      <c r="AV3960" s="93"/>
      <c r="BD3960" s="263"/>
      <c r="BE3960" s="264"/>
      <c r="BM3960" s="211" t="s">
        <v>8451</v>
      </c>
      <c r="BN3960" s="212">
        <v>7443.01</v>
      </c>
    </row>
    <row r="3961" spans="32:66" x14ac:dyDescent="0.55000000000000004">
      <c r="AF3961" t="s">
        <v>69134</v>
      </c>
      <c r="AG3961" s="284">
        <v>103078.12</v>
      </c>
      <c r="AI3961" s="276" t="s">
        <v>67589</v>
      </c>
      <c r="AJ3961" s="277">
        <v>6528.64</v>
      </c>
      <c r="AL3961" s="246" t="s">
        <v>57346</v>
      </c>
      <c r="AM3961" s="247">
        <v>440800</v>
      </c>
      <c r="AO3961" s="226" t="s">
        <v>52102</v>
      </c>
      <c r="AP3961" s="227">
        <v>6976.47</v>
      </c>
      <c r="AR3961" s="207" t="s">
        <v>18371</v>
      </c>
      <c r="AS3961" s="208">
        <v>4194.55</v>
      </c>
      <c r="AT3961" s="93"/>
      <c r="AU3961" s="93"/>
      <c r="AV3961" s="93"/>
      <c r="BD3961" s="263"/>
      <c r="BE3961" s="264"/>
      <c r="BM3961" s="211" t="s">
        <v>9137</v>
      </c>
      <c r="BN3961" s="212">
        <v>2714.48</v>
      </c>
    </row>
    <row r="3962" spans="32:66" x14ac:dyDescent="0.55000000000000004">
      <c r="AF3962" t="s">
        <v>58719</v>
      </c>
      <c r="AG3962" s="284">
        <v>33747</v>
      </c>
      <c r="AI3962" s="276" t="s">
        <v>67590</v>
      </c>
      <c r="AJ3962" s="277">
        <v>7031.35</v>
      </c>
      <c r="AL3962" s="246" t="s">
        <v>40211</v>
      </c>
      <c r="AM3962" s="247">
        <v>5483.5</v>
      </c>
      <c r="AO3962" s="226" t="s">
        <v>52103</v>
      </c>
      <c r="AP3962" s="227">
        <v>21978.3</v>
      </c>
      <c r="AR3962" s="207" t="s">
        <v>18372</v>
      </c>
      <c r="AS3962" s="208">
        <v>4829.34</v>
      </c>
      <c r="AT3962" s="93"/>
      <c r="AU3962" s="93"/>
      <c r="AV3962" s="93"/>
      <c r="BD3962" s="263"/>
      <c r="BE3962" s="264"/>
      <c r="BM3962" s="211" t="s">
        <v>9429</v>
      </c>
      <c r="BN3962" s="212">
        <v>18612</v>
      </c>
    </row>
    <row r="3963" spans="32:66" x14ac:dyDescent="0.55000000000000004">
      <c r="AF3963" t="s">
        <v>56702</v>
      </c>
      <c r="AG3963" s="284">
        <v>32945</v>
      </c>
      <c r="AI3963" s="276" t="s">
        <v>70529</v>
      </c>
      <c r="AJ3963" s="277">
        <v>2000</v>
      </c>
      <c r="AL3963" s="246" t="s">
        <v>36179</v>
      </c>
      <c r="AM3963" s="247">
        <v>1000</v>
      </c>
      <c r="AO3963" s="226" t="s">
        <v>52104</v>
      </c>
      <c r="AP3963" s="227">
        <v>5038.67</v>
      </c>
      <c r="AR3963" s="207" t="s">
        <v>18373</v>
      </c>
      <c r="AS3963" s="208">
        <v>917.1</v>
      </c>
      <c r="AT3963" s="93"/>
      <c r="AU3963" s="93"/>
      <c r="AV3963" s="93"/>
      <c r="BD3963" s="263"/>
      <c r="BE3963" s="264"/>
      <c r="BM3963" s="211" t="s">
        <v>9578</v>
      </c>
      <c r="BN3963" s="212">
        <v>1133</v>
      </c>
    </row>
    <row r="3964" spans="32:66" x14ac:dyDescent="0.55000000000000004">
      <c r="AF3964" t="s">
        <v>71774</v>
      </c>
      <c r="AG3964">
        <v>-131.18</v>
      </c>
      <c r="AI3964" s="276" t="s">
        <v>70530</v>
      </c>
      <c r="AJ3964" s="277">
        <v>153.01</v>
      </c>
      <c r="AL3964" s="246" t="s">
        <v>18564</v>
      </c>
      <c r="AM3964" s="247">
        <v>20700</v>
      </c>
      <c r="AO3964" s="226" t="s">
        <v>18413</v>
      </c>
      <c r="AP3964" s="227">
        <v>982.1</v>
      </c>
      <c r="AR3964" s="207" t="s">
        <v>18374</v>
      </c>
      <c r="AS3964" s="208">
        <v>29800</v>
      </c>
      <c r="AT3964" s="93"/>
      <c r="AU3964" s="93"/>
      <c r="AV3964" s="93"/>
      <c r="BD3964" s="263"/>
      <c r="BE3964" s="264"/>
      <c r="BM3964" s="211" t="s">
        <v>11000</v>
      </c>
      <c r="BN3964" s="212">
        <v>1177</v>
      </c>
    </row>
    <row r="3965" spans="32:66" x14ac:dyDescent="0.55000000000000004">
      <c r="AF3965" t="s">
        <v>58897</v>
      </c>
      <c r="AG3965" s="284">
        <v>9517.74</v>
      </c>
      <c r="AI3965" s="276" t="s">
        <v>70531</v>
      </c>
      <c r="AJ3965" s="277">
        <v>250.2</v>
      </c>
      <c r="AL3965" s="246" t="s">
        <v>46822</v>
      </c>
      <c r="AM3965" s="247">
        <v>42273.63</v>
      </c>
      <c r="AO3965" s="226" t="s">
        <v>39032</v>
      </c>
      <c r="AP3965" s="227">
        <v>50275</v>
      </c>
      <c r="AR3965" s="207" t="s">
        <v>18375</v>
      </c>
      <c r="AS3965" s="208">
        <v>2279.65</v>
      </c>
      <c r="AT3965" s="93"/>
      <c r="AU3965" s="93"/>
      <c r="AV3965" s="93"/>
      <c r="BD3965" s="263"/>
      <c r="BE3965" s="264"/>
      <c r="BM3965" s="211" t="s">
        <v>11433</v>
      </c>
      <c r="BN3965" s="212">
        <v>2045</v>
      </c>
    </row>
    <row r="3966" spans="32:66" x14ac:dyDescent="0.55000000000000004">
      <c r="AF3966" t="s">
        <v>58898</v>
      </c>
      <c r="AG3966" s="284">
        <v>46461.11</v>
      </c>
      <c r="AI3966" s="276" t="s">
        <v>66596</v>
      </c>
      <c r="AJ3966" s="277">
        <v>20317.580000000002</v>
      </c>
      <c r="AL3966" s="246" t="s">
        <v>18565</v>
      </c>
      <c r="AM3966" s="247">
        <v>48424.639999999999</v>
      </c>
      <c r="AO3966" s="226" t="s">
        <v>34849</v>
      </c>
      <c r="AP3966" s="227">
        <v>645928.31999999995</v>
      </c>
      <c r="AR3966" s="207" t="s">
        <v>18376</v>
      </c>
      <c r="AS3966" s="208">
        <v>6200.48</v>
      </c>
      <c r="AT3966" s="93"/>
      <c r="AU3966" s="93"/>
      <c r="AV3966" s="93"/>
      <c r="BD3966" s="263"/>
      <c r="BE3966" s="264"/>
      <c r="BM3966" s="211" t="s">
        <v>10048</v>
      </c>
      <c r="BN3966" s="212">
        <v>54552.55</v>
      </c>
    </row>
    <row r="3967" spans="32:66" x14ac:dyDescent="0.55000000000000004">
      <c r="AF3967" t="s">
        <v>70870</v>
      </c>
      <c r="AG3967">
        <v>-308.52</v>
      </c>
      <c r="AI3967" s="276" t="s">
        <v>67591</v>
      </c>
      <c r="AJ3967" s="277">
        <v>259.2</v>
      </c>
      <c r="AL3967" s="246" t="s">
        <v>18566</v>
      </c>
      <c r="AM3967" s="247">
        <v>46958.31</v>
      </c>
      <c r="AO3967" s="226" t="s">
        <v>44680</v>
      </c>
      <c r="AP3967" s="227">
        <v>8971.6200000000008</v>
      </c>
      <c r="AR3967" s="207" t="s">
        <v>18377</v>
      </c>
      <c r="AS3967" s="208">
        <v>11990</v>
      </c>
      <c r="AT3967" s="93"/>
      <c r="AU3967" s="93"/>
      <c r="AV3967" s="93"/>
      <c r="BD3967" s="263"/>
      <c r="BE3967" s="264"/>
      <c r="BM3967" s="211" t="s">
        <v>6858</v>
      </c>
      <c r="BN3967" s="212">
        <v>965280</v>
      </c>
    </row>
    <row r="3968" spans="32:66" x14ac:dyDescent="0.55000000000000004">
      <c r="AF3968" t="s">
        <v>62329</v>
      </c>
      <c r="AG3968" s="284">
        <v>21003</v>
      </c>
      <c r="AI3968" s="276" t="s">
        <v>66597</v>
      </c>
      <c r="AJ3968" s="277">
        <v>922.27</v>
      </c>
      <c r="AL3968" s="246" t="s">
        <v>18567</v>
      </c>
      <c r="AM3968" s="247">
        <v>22182.33</v>
      </c>
      <c r="AO3968" s="226" t="s">
        <v>34850</v>
      </c>
      <c r="AP3968" s="227">
        <v>38524.71</v>
      </c>
      <c r="AR3968" s="207" t="s">
        <v>18378</v>
      </c>
      <c r="AS3968" s="208">
        <v>36428.449999999997</v>
      </c>
      <c r="AT3968" s="93"/>
      <c r="AU3968" s="93"/>
      <c r="AV3968" s="93"/>
      <c r="BD3968" s="263"/>
      <c r="BE3968" s="264"/>
      <c r="BM3968" s="211" t="s">
        <v>7016</v>
      </c>
      <c r="BN3968" s="212">
        <v>118823</v>
      </c>
    </row>
    <row r="3969" spans="32:66" x14ac:dyDescent="0.55000000000000004">
      <c r="AF3969" t="s">
        <v>35859</v>
      </c>
      <c r="AG3969" s="284">
        <v>12510</v>
      </c>
      <c r="AI3969" s="276" t="s">
        <v>61399</v>
      </c>
      <c r="AJ3969" s="277">
        <v>5333.68</v>
      </c>
      <c r="AL3969" s="246" t="s">
        <v>18568</v>
      </c>
      <c r="AM3969" s="247">
        <v>218658.36</v>
      </c>
      <c r="AO3969" s="226" t="s">
        <v>52105</v>
      </c>
      <c r="AP3969" s="227">
        <v>2711.05</v>
      </c>
      <c r="AR3969" s="207" t="s">
        <v>18379</v>
      </c>
      <c r="AS3969" s="208">
        <v>37660</v>
      </c>
      <c r="AT3969" s="93"/>
      <c r="AU3969" s="93"/>
      <c r="AV3969" s="93"/>
      <c r="BD3969" s="263"/>
      <c r="BE3969" s="264"/>
      <c r="BM3969" s="211" t="s">
        <v>7251</v>
      </c>
      <c r="BN3969" s="212">
        <v>35866</v>
      </c>
    </row>
    <row r="3970" spans="32:66" x14ac:dyDescent="0.55000000000000004">
      <c r="AF3970" t="s">
        <v>54143</v>
      </c>
      <c r="AG3970" s="284">
        <v>3116.11</v>
      </c>
      <c r="AI3970" s="276" t="s">
        <v>61400</v>
      </c>
      <c r="AJ3970" s="277">
        <v>408.08</v>
      </c>
      <c r="AL3970" s="246" t="s">
        <v>18569</v>
      </c>
      <c r="AM3970" s="247">
        <v>14489.1</v>
      </c>
      <c r="AO3970" s="226" t="s">
        <v>34851</v>
      </c>
      <c r="AP3970" s="227">
        <v>59407.67</v>
      </c>
      <c r="AR3970" s="207" t="s">
        <v>18380</v>
      </c>
      <c r="AS3970" s="208">
        <v>9189.98</v>
      </c>
      <c r="AT3970" s="93"/>
      <c r="AU3970" s="93"/>
      <c r="AV3970" s="93"/>
      <c r="BD3970" s="263"/>
      <c r="BE3970" s="264"/>
      <c r="BM3970" s="211" t="s">
        <v>7669</v>
      </c>
      <c r="BN3970" s="212">
        <v>2508</v>
      </c>
    </row>
    <row r="3971" spans="32:66" x14ac:dyDescent="0.55000000000000004">
      <c r="AF3971" t="s">
        <v>56719</v>
      </c>
      <c r="AG3971" s="284">
        <v>2730.39</v>
      </c>
      <c r="AI3971" s="276" t="s">
        <v>61401</v>
      </c>
      <c r="AJ3971" s="277">
        <v>1040.21</v>
      </c>
      <c r="AL3971" s="246" t="s">
        <v>61347</v>
      </c>
      <c r="AM3971" s="247">
        <v>1195.76</v>
      </c>
      <c r="AO3971" s="226" t="s">
        <v>42319</v>
      </c>
      <c r="AP3971" s="227">
        <v>19342.23</v>
      </c>
      <c r="AR3971" s="207" t="s">
        <v>18381</v>
      </c>
      <c r="AS3971" s="208">
        <v>17198.98</v>
      </c>
      <c r="AT3971" s="93"/>
      <c r="AU3971" s="93"/>
      <c r="AV3971" s="93"/>
      <c r="BD3971" s="263"/>
      <c r="BE3971" s="264"/>
      <c r="BM3971" s="211" t="s">
        <v>8170</v>
      </c>
      <c r="BN3971" s="212">
        <v>141893</v>
      </c>
    </row>
    <row r="3972" spans="32:66" x14ac:dyDescent="0.55000000000000004">
      <c r="AF3972" t="s">
        <v>57974</v>
      </c>
      <c r="AG3972" s="284">
        <v>3200</v>
      </c>
      <c r="AI3972" s="276" t="s">
        <v>57432</v>
      </c>
      <c r="AJ3972" s="277">
        <v>5100</v>
      </c>
      <c r="AL3972" s="246" t="s">
        <v>61348</v>
      </c>
      <c r="AM3972" s="247">
        <v>6348.37</v>
      </c>
      <c r="AO3972" s="226" t="s">
        <v>34852</v>
      </c>
      <c r="AP3972" s="227">
        <v>46474.13</v>
      </c>
      <c r="AR3972" s="207" t="s">
        <v>18382</v>
      </c>
      <c r="AS3972" s="208">
        <v>101.95</v>
      </c>
      <c r="AT3972" s="93"/>
      <c r="AU3972" s="93"/>
      <c r="AV3972" s="93"/>
      <c r="BD3972" s="263"/>
      <c r="BE3972" s="264"/>
      <c r="BM3972" s="211" t="s">
        <v>8238</v>
      </c>
      <c r="BN3972" s="212">
        <v>51300</v>
      </c>
    </row>
    <row r="3973" spans="32:66" x14ac:dyDescent="0.55000000000000004">
      <c r="AF3973" t="s">
        <v>54145</v>
      </c>
      <c r="AG3973" s="284">
        <v>2275</v>
      </c>
      <c r="AI3973" s="276" t="s">
        <v>57433</v>
      </c>
      <c r="AJ3973" s="277">
        <v>390.19</v>
      </c>
      <c r="AL3973" s="246" t="s">
        <v>36181</v>
      </c>
      <c r="AM3973" s="247">
        <v>6737.59</v>
      </c>
      <c r="AO3973" s="226" t="s">
        <v>36176</v>
      </c>
      <c r="AP3973" s="227">
        <v>2039</v>
      </c>
      <c r="AR3973" s="207" t="s">
        <v>18383</v>
      </c>
      <c r="AS3973" s="208">
        <v>170062.36</v>
      </c>
      <c r="AT3973" s="93"/>
      <c r="AU3973" s="93"/>
      <c r="AV3973" s="93"/>
      <c r="BD3973" s="263"/>
      <c r="BE3973" s="264"/>
      <c r="BM3973" s="211" t="s">
        <v>8452</v>
      </c>
      <c r="BN3973" s="212">
        <v>119895</v>
      </c>
    </row>
    <row r="3974" spans="32:66" x14ac:dyDescent="0.55000000000000004">
      <c r="AF3974" t="s">
        <v>35860</v>
      </c>
      <c r="AG3974" s="284">
        <v>3337.93</v>
      </c>
      <c r="AI3974" s="276" t="s">
        <v>57434</v>
      </c>
      <c r="AJ3974" s="277">
        <v>1276</v>
      </c>
      <c r="AL3974" s="246" t="s">
        <v>63100</v>
      </c>
      <c r="AM3974" s="247">
        <v>752.5</v>
      </c>
      <c r="AO3974" s="226" t="s">
        <v>42320</v>
      </c>
      <c r="AP3974" s="227">
        <v>2604.64</v>
      </c>
      <c r="AR3974" s="207" t="s">
        <v>13357</v>
      </c>
      <c r="AS3974" s="208">
        <v>10229.6</v>
      </c>
      <c r="AT3974" s="93"/>
      <c r="AU3974" s="93"/>
      <c r="AV3974" s="93"/>
      <c r="BD3974" s="263"/>
      <c r="BE3974" s="264"/>
      <c r="BM3974" s="211" t="s">
        <v>8606</v>
      </c>
      <c r="BN3974" s="212">
        <v>2342893</v>
      </c>
    </row>
    <row r="3975" spans="32:66" x14ac:dyDescent="0.55000000000000004">
      <c r="AF3975" t="s">
        <v>35861</v>
      </c>
      <c r="AG3975" s="284">
        <v>10636.43</v>
      </c>
      <c r="AI3975" s="276" t="s">
        <v>57435</v>
      </c>
      <c r="AJ3975" s="277">
        <v>1191.33</v>
      </c>
      <c r="AL3975" s="246" t="s">
        <v>48800</v>
      </c>
      <c r="AM3975" s="247">
        <v>45361.43</v>
      </c>
      <c r="AO3975" s="226" t="s">
        <v>42321</v>
      </c>
      <c r="AP3975" s="227">
        <v>141938.78</v>
      </c>
      <c r="AR3975" s="207" t="s">
        <v>13358</v>
      </c>
      <c r="AS3975" s="208">
        <v>0.2</v>
      </c>
      <c r="AT3975" s="93"/>
      <c r="AU3975" s="93"/>
      <c r="AV3975" s="93"/>
      <c r="BD3975" s="263"/>
      <c r="BE3975" s="264"/>
      <c r="BM3975" s="211" t="s">
        <v>8833</v>
      </c>
      <c r="BN3975" s="212">
        <v>45757.07</v>
      </c>
    </row>
    <row r="3976" spans="32:66" x14ac:dyDescent="0.55000000000000004">
      <c r="AF3976" t="s">
        <v>35862</v>
      </c>
      <c r="AG3976" s="284">
        <v>5396.32</v>
      </c>
      <c r="AI3976" s="276" t="s">
        <v>60407</v>
      </c>
      <c r="AJ3976" s="277">
        <v>3994.56</v>
      </c>
      <c r="AL3976" s="246" t="s">
        <v>18570</v>
      </c>
      <c r="AM3976" s="247">
        <v>66570.13</v>
      </c>
      <c r="AO3976" s="226" t="s">
        <v>34853</v>
      </c>
      <c r="AP3976" s="227">
        <v>72502.210000000006</v>
      </c>
      <c r="AR3976" s="207" t="s">
        <v>13359</v>
      </c>
      <c r="AS3976" s="208">
        <v>26977.37</v>
      </c>
      <c r="AT3976" s="93"/>
      <c r="AU3976" s="93"/>
      <c r="AV3976" s="93"/>
      <c r="BD3976" s="263"/>
      <c r="BE3976" s="264"/>
      <c r="BM3976" s="211" t="s">
        <v>9138</v>
      </c>
      <c r="BN3976" s="212">
        <v>2348.02</v>
      </c>
    </row>
    <row r="3977" spans="32:66" x14ac:dyDescent="0.55000000000000004">
      <c r="AF3977" t="s">
        <v>40709</v>
      </c>
      <c r="AG3977" s="284">
        <v>3157.45</v>
      </c>
      <c r="AI3977" s="276" t="s">
        <v>60408</v>
      </c>
      <c r="AJ3977" s="277">
        <v>305.56</v>
      </c>
      <c r="AL3977" s="246" t="s">
        <v>36182</v>
      </c>
      <c r="AM3977" s="247">
        <v>31182.92</v>
      </c>
      <c r="AO3977" s="226" t="s">
        <v>34854</v>
      </c>
      <c r="AP3977" s="227">
        <v>226823.78</v>
      </c>
      <c r="AR3977" s="207" t="s">
        <v>18384</v>
      </c>
      <c r="AS3977" s="208">
        <v>19938.77</v>
      </c>
      <c r="AT3977" s="93"/>
      <c r="AU3977" s="93"/>
      <c r="AV3977" s="93"/>
      <c r="BD3977" s="263"/>
      <c r="BE3977" s="264"/>
      <c r="BM3977" s="211" t="s">
        <v>9197</v>
      </c>
      <c r="BN3977" s="212">
        <v>63030</v>
      </c>
    </row>
    <row r="3978" spans="32:66" x14ac:dyDescent="0.55000000000000004">
      <c r="AF3978" t="s">
        <v>47384</v>
      </c>
      <c r="AG3978" s="284">
        <v>48758.3</v>
      </c>
      <c r="AI3978" s="276" t="s">
        <v>60409</v>
      </c>
      <c r="AJ3978" s="277">
        <v>978.96</v>
      </c>
      <c r="AL3978" s="246" t="s">
        <v>18571</v>
      </c>
      <c r="AM3978" s="247">
        <v>33414</v>
      </c>
      <c r="AO3978" s="226" t="s">
        <v>34855</v>
      </c>
      <c r="AP3978" s="227">
        <v>69033.25</v>
      </c>
      <c r="AR3978" s="207" t="s">
        <v>18385</v>
      </c>
      <c r="AS3978" s="208">
        <v>111955.15</v>
      </c>
      <c r="AT3978" s="93"/>
      <c r="AU3978" s="93"/>
      <c r="AV3978" s="93"/>
      <c r="BD3978" s="263"/>
      <c r="BE3978" s="264"/>
      <c r="BM3978" s="211" t="s">
        <v>9430</v>
      </c>
      <c r="BN3978" s="212">
        <v>4967186.72</v>
      </c>
    </row>
    <row r="3979" spans="32:66" x14ac:dyDescent="0.55000000000000004">
      <c r="AF3979" t="s">
        <v>35863</v>
      </c>
      <c r="AG3979" s="284">
        <v>201331.42</v>
      </c>
      <c r="AI3979" s="276" t="s">
        <v>35026</v>
      </c>
      <c r="AJ3979" s="277">
        <v>6837.9</v>
      </c>
      <c r="AL3979" s="246" t="s">
        <v>18572</v>
      </c>
      <c r="AM3979" s="247">
        <v>33301.74</v>
      </c>
      <c r="AO3979" s="226" t="s">
        <v>36177</v>
      </c>
      <c r="AP3979" s="227">
        <v>5667.42</v>
      </c>
      <c r="AR3979" s="207" t="s">
        <v>18386</v>
      </c>
      <c r="AS3979" s="208">
        <v>6750</v>
      </c>
      <c r="AT3979" s="93"/>
      <c r="AU3979" s="93"/>
      <c r="AV3979" s="93"/>
      <c r="BD3979" s="263"/>
      <c r="BE3979" s="264"/>
      <c r="BM3979" s="211" t="s">
        <v>9579</v>
      </c>
      <c r="BN3979" s="212">
        <v>1565.6</v>
      </c>
    </row>
    <row r="3980" spans="32:66" x14ac:dyDescent="0.55000000000000004">
      <c r="AF3980" t="s">
        <v>48384</v>
      </c>
      <c r="AG3980" s="284">
        <v>58458.22</v>
      </c>
      <c r="AI3980" s="276" t="s">
        <v>20285</v>
      </c>
      <c r="AJ3980" s="277">
        <v>1833.36</v>
      </c>
      <c r="AL3980" s="246" t="s">
        <v>63101</v>
      </c>
      <c r="AM3980" s="247">
        <v>15000</v>
      </c>
      <c r="AO3980" s="226" t="s">
        <v>52106</v>
      </c>
      <c r="AP3980" s="227">
        <v>21548.36</v>
      </c>
      <c r="AR3980" s="207" t="s">
        <v>18387</v>
      </c>
      <c r="AS3980" s="208">
        <v>31000</v>
      </c>
      <c r="AT3980" s="93"/>
      <c r="AU3980" s="93"/>
      <c r="AV3980" s="93"/>
      <c r="BD3980" s="263"/>
      <c r="BE3980" s="264"/>
      <c r="BM3980" s="211" t="s">
        <v>9620</v>
      </c>
      <c r="BN3980" s="212">
        <v>118961.87</v>
      </c>
    </row>
    <row r="3981" spans="32:66" x14ac:dyDescent="0.55000000000000004">
      <c r="AF3981" t="s">
        <v>56722</v>
      </c>
      <c r="AG3981" s="284">
        <v>21332.53</v>
      </c>
      <c r="AI3981" s="276" t="s">
        <v>20286</v>
      </c>
      <c r="AJ3981" s="277">
        <v>150</v>
      </c>
      <c r="AL3981" s="246" t="s">
        <v>49788</v>
      </c>
      <c r="AM3981" s="247">
        <v>4913.72</v>
      </c>
      <c r="AO3981" s="226" t="s">
        <v>47895</v>
      </c>
      <c r="AP3981" s="227">
        <v>45123.48</v>
      </c>
      <c r="AR3981" s="207" t="s">
        <v>18388</v>
      </c>
      <c r="AS3981" s="208">
        <v>10514.04</v>
      </c>
      <c r="AT3981" s="93"/>
      <c r="AU3981" s="93"/>
      <c r="AV3981" s="93"/>
      <c r="BD3981" s="263"/>
      <c r="BE3981" s="264"/>
      <c r="BM3981" s="211" t="s">
        <v>9694</v>
      </c>
      <c r="BN3981" s="212">
        <v>382988.31</v>
      </c>
    </row>
    <row r="3982" spans="32:66" x14ac:dyDescent="0.55000000000000004">
      <c r="AF3982" t="s">
        <v>40710</v>
      </c>
      <c r="AG3982">
        <v>361.88</v>
      </c>
      <c r="AI3982" s="276" t="s">
        <v>20287</v>
      </c>
      <c r="AJ3982" s="277">
        <v>2100.69</v>
      </c>
      <c r="AL3982" s="246" t="s">
        <v>49789</v>
      </c>
      <c r="AM3982" s="247">
        <v>375.78</v>
      </c>
      <c r="AO3982" s="226" t="s">
        <v>47896</v>
      </c>
      <c r="AP3982" s="227">
        <v>32654.86</v>
      </c>
      <c r="AR3982" s="207" t="s">
        <v>18389</v>
      </c>
      <c r="AS3982" s="208">
        <v>3090.79</v>
      </c>
      <c r="AT3982" s="93"/>
      <c r="AU3982" s="93"/>
      <c r="AV3982" s="93"/>
      <c r="BD3982" s="263"/>
      <c r="BE3982" s="264"/>
      <c r="BM3982" s="211" t="s">
        <v>9737</v>
      </c>
      <c r="BN3982" s="212">
        <v>166017.18</v>
      </c>
    </row>
    <row r="3983" spans="32:66" x14ac:dyDescent="0.55000000000000004">
      <c r="AF3983" t="s">
        <v>57975</v>
      </c>
      <c r="AG3983" s="284">
        <v>-11032.99</v>
      </c>
      <c r="AI3983" s="276" t="s">
        <v>33563</v>
      </c>
      <c r="AJ3983" s="277">
        <v>16645.240000000002</v>
      </c>
      <c r="AL3983" s="246" t="s">
        <v>49790</v>
      </c>
      <c r="AM3983" s="247">
        <v>-2825.04</v>
      </c>
      <c r="AO3983" s="226" t="s">
        <v>49785</v>
      </c>
      <c r="AP3983" s="227">
        <v>288</v>
      </c>
      <c r="AR3983" s="207" t="s">
        <v>18390</v>
      </c>
      <c r="AS3983" s="208">
        <v>8737.73</v>
      </c>
      <c r="AT3983" s="93"/>
      <c r="AU3983" s="93"/>
      <c r="AV3983" s="93"/>
      <c r="BD3983" s="263"/>
      <c r="BE3983" s="264"/>
      <c r="BM3983" s="211" t="s">
        <v>11705</v>
      </c>
      <c r="BN3983" s="212">
        <v>1688680.46</v>
      </c>
    </row>
    <row r="3984" spans="32:66" x14ac:dyDescent="0.55000000000000004">
      <c r="AF3984" t="s">
        <v>66760</v>
      </c>
      <c r="AG3984" s="284">
        <v>579480.64</v>
      </c>
      <c r="AI3984" s="276" t="s">
        <v>52408</v>
      </c>
      <c r="AJ3984" s="277">
        <v>6679.2</v>
      </c>
      <c r="AL3984" s="246" t="s">
        <v>61349</v>
      </c>
      <c r="AM3984" s="247">
        <v>31.56</v>
      </c>
      <c r="AO3984" s="226" t="s">
        <v>47897</v>
      </c>
      <c r="AP3984" s="227">
        <v>113.13</v>
      </c>
      <c r="AR3984" s="207" t="s">
        <v>18391</v>
      </c>
      <c r="AS3984" s="208">
        <v>2100</v>
      </c>
      <c r="AT3984" s="93"/>
      <c r="AU3984" s="93"/>
      <c r="AV3984" s="93"/>
      <c r="BD3984" s="263"/>
      <c r="BE3984" s="264"/>
      <c r="BM3984" s="211" t="s">
        <v>12280</v>
      </c>
      <c r="BN3984" s="212">
        <v>96442.31</v>
      </c>
    </row>
    <row r="3985" spans="32:66" x14ac:dyDescent="0.55000000000000004">
      <c r="AF3985" t="s">
        <v>69141</v>
      </c>
      <c r="AG3985" s="284">
        <v>13114.02</v>
      </c>
      <c r="AI3985" s="276" t="s">
        <v>52409</v>
      </c>
      <c r="AJ3985" s="277">
        <v>327.35000000000002</v>
      </c>
      <c r="AL3985" s="246" t="s">
        <v>55030</v>
      </c>
      <c r="AM3985" s="247">
        <v>2838.14</v>
      </c>
      <c r="AO3985" s="226" t="s">
        <v>47898</v>
      </c>
      <c r="AP3985" s="227">
        <v>5917.91</v>
      </c>
      <c r="AR3985" s="207" t="s">
        <v>18392</v>
      </c>
      <c r="AS3985" s="208">
        <v>29287.4</v>
      </c>
      <c r="AT3985" s="93"/>
      <c r="AU3985" s="93"/>
      <c r="AV3985" s="93"/>
      <c r="BD3985" s="263"/>
      <c r="BE3985" s="264"/>
      <c r="BM3985" s="211" t="s">
        <v>10049</v>
      </c>
      <c r="BN3985" s="212">
        <v>11311435.539999999</v>
      </c>
    </row>
    <row r="3986" spans="32:66" x14ac:dyDescent="0.55000000000000004">
      <c r="AF3986" t="s">
        <v>66761</v>
      </c>
      <c r="AG3986" s="284">
        <v>93825.67</v>
      </c>
      <c r="AI3986" s="276" t="s">
        <v>52410</v>
      </c>
      <c r="AJ3986" s="277">
        <v>1070.6600000000001</v>
      </c>
      <c r="AL3986" s="246" t="s">
        <v>55031</v>
      </c>
      <c r="AM3986" s="247">
        <v>13451</v>
      </c>
      <c r="AO3986" s="226" t="s">
        <v>47899</v>
      </c>
      <c r="AP3986" s="227">
        <v>18298.490000000002</v>
      </c>
      <c r="AR3986" s="207" t="s">
        <v>18393</v>
      </c>
      <c r="AS3986" s="208">
        <v>350</v>
      </c>
      <c r="AT3986" s="93"/>
      <c r="AU3986" s="93"/>
      <c r="AV3986" s="93"/>
      <c r="BD3986" s="263"/>
      <c r="BE3986" s="264"/>
      <c r="BM3986" s="211" t="s">
        <v>6859</v>
      </c>
      <c r="BN3986" s="212">
        <v>35062</v>
      </c>
    </row>
    <row r="3987" spans="32:66" x14ac:dyDescent="0.55000000000000004">
      <c r="AF3987" t="s">
        <v>71775</v>
      </c>
      <c r="AG3987">
        <v>-37.42</v>
      </c>
      <c r="AI3987" s="276" t="s">
        <v>55118</v>
      </c>
      <c r="AJ3987" s="277">
        <v>72732</v>
      </c>
      <c r="AL3987" s="246" t="s">
        <v>55032</v>
      </c>
      <c r="AM3987" s="247">
        <v>1246.1500000000001</v>
      </c>
      <c r="AO3987" s="226" t="s">
        <v>47900</v>
      </c>
      <c r="AP3987" s="227">
        <v>14894.25</v>
      </c>
      <c r="AR3987" s="207" t="s">
        <v>18394</v>
      </c>
      <c r="AS3987" s="208">
        <v>11330.45</v>
      </c>
      <c r="AT3987" s="93"/>
      <c r="AU3987" s="93"/>
      <c r="AV3987" s="93"/>
      <c r="BD3987" s="263"/>
      <c r="BE3987" s="264"/>
      <c r="BM3987" s="211" t="s">
        <v>7252</v>
      </c>
      <c r="BN3987" s="212">
        <v>1313</v>
      </c>
    </row>
    <row r="3988" spans="32:66" x14ac:dyDescent="0.55000000000000004">
      <c r="AF3988" t="s">
        <v>71776</v>
      </c>
      <c r="AG3988" s="284">
        <v>2037.56</v>
      </c>
      <c r="AI3988" s="276" t="s">
        <v>35027</v>
      </c>
      <c r="AJ3988" s="277">
        <v>120280</v>
      </c>
      <c r="AL3988" s="246" t="s">
        <v>55033</v>
      </c>
      <c r="AM3988" s="247">
        <v>3295.52</v>
      </c>
      <c r="AO3988" s="226" t="s">
        <v>52107</v>
      </c>
      <c r="AP3988" s="227">
        <v>4914.46</v>
      </c>
      <c r="AR3988" s="207" t="s">
        <v>18395</v>
      </c>
      <c r="AS3988" s="208">
        <v>8990</v>
      </c>
      <c r="AT3988" s="93"/>
      <c r="AU3988" s="93"/>
      <c r="AV3988" s="93"/>
      <c r="BD3988" s="263"/>
      <c r="BE3988" s="264"/>
      <c r="BM3988" s="211" t="s">
        <v>7547</v>
      </c>
      <c r="BN3988" s="212">
        <v>35098.43</v>
      </c>
    </row>
    <row r="3989" spans="32:66" x14ac:dyDescent="0.55000000000000004">
      <c r="AF3989" t="s">
        <v>71777</v>
      </c>
      <c r="AG3989">
        <v>155.86000000000001</v>
      </c>
      <c r="AI3989" s="276" t="s">
        <v>67592</v>
      </c>
      <c r="AJ3989" s="277">
        <v>34243.64</v>
      </c>
      <c r="AL3989" s="246" t="s">
        <v>55970</v>
      </c>
      <c r="AM3989" s="247">
        <v>48</v>
      </c>
      <c r="AO3989" s="226" t="s">
        <v>52108</v>
      </c>
      <c r="AP3989" s="227">
        <v>11276.81</v>
      </c>
      <c r="AR3989" s="207" t="s">
        <v>18396</v>
      </c>
      <c r="AS3989" s="208">
        <v>2475</v>
      </c>
      <c r="AT3989" s="93"/>
      <c r="AU3989" s="93"/>
      <c r="AV3989" s="93"/>
      <c r="BD3989" s="263"/>
      <c r="BE3989" s="264"/>
      <c r="BM3989" s="211" t="s">
        <v>7670</v>
      </c>
      <c r="BN3989" s="212">
        <v>601.71</v>
      </c>
    </row>
    <row r="3990" spans="32:66" x14ac:dyDescent="0.55000000000000004">
      <c r="AF3990" t="s">
        <v>71778</v>
      </c>
      <c r="AG3990">
        <v>306.57</v>
      </c>
      <c r="AI3990" s="276" t="s">
        <v>55119</v>
      </c>
      <c r="AJ3990" s="277">
        <v>109950</v>
      </c>
      <c r="AL3990" s="246" t="s">
        <v>59008</v>
      </c>
      <c r="AM3990" s="247">
        <v>553.86</v>
      </c>
      <c r="AO3990" s="226" t="s">
        <v>52109</v>
      </c>
      <c r="AP3990" s="227">
        <v>816.73</v>
      </c>
      <c r="AR3990" s="207" t="s">
        <v>18397</v>
      </c>
      <c r="AS3990" s="208">
        <v>71273.27</v>
      </c>
      <c r="AT3990" s="93"/>
      <c r="AU3990" s="93"/>
      <c r="AV3990" s="93"/>
      <c r="BD3990" s="263"/>
      <c r="BE3990" s="264"/>
      <c r="BM3990" s="211" t="s">
        <v>7946</v>
      </c>
      <c r="BN3990" s="212">
        <v>953</v>
      </c>
    </row>
    <row r="3991" spans="32:66" x14ac:dyDescent="0.55000000000000004">
      <c r="AF3991" t="s">
        <v>56730</v>
      </c>
      <c r="AG3991" s="284">
        <v>4930.8900000000003</v>
      </c>
      <c r="AI3991" s="276" t="s">
        <v>55120</v>
      </c>
      <c r="AJ3991" s="277">
        <v>62083.92</v>
      </c>
      <c r="AL3991" s="246" t="s">
        <v>61350</v>
      </c>
      <c r="AM3991" s="247">
        <v>2990.52</v>
      </c>
      <c r="AO3991" s="226" t="s">
        <v>52110</v>
      </c>
      <c r="AP3991" s="227">
        <v>2619.85</v>
      </c>
      <c r="AR3991" s="207" t="s">
        <v>18398</v>
      </c>
      <c r="AS3991" s="208">
        <v>75571.62</v>
      </c>
      <c r="AT3991" s="93"/>
      <c r="AU3991" s="93"/>
      <c r="AV3991" s="93"/>
      <c r="BD3991" s="263"/>
      <c r="BE3991" s="264"/>
      <c r="BM3991" s="211" t="s">
        <v>7983</v>
      </c>
      <c r="BN3991" s="212">
        <v>804</v>
      </c>
    </row>
    <row r="3992" spans="32:66" x14ac:dyDescent="0.55000000000000004">
      <c r="AF3992" t="s">
        <v>71779</v>
      </c>
      <c r="AG3992" s="284">
        <v>350935.06</v>
      </c>
      <c r="AI3992" s="276" t="s">
        <v>55121</v>
      </c>
      <c r="AJ3992" s="277">
        <v>44703.96</v>
      </c>
      <c r="AL3992" s="246" t="s">
        <v>55034</v>
      </c>
      <c r="AM3992" s="247">
        <v>43865.27</v>
      </c>
      <c r="AO3992" s="226" t="s">
        <v>52111</v>
      </c>
      <c r="AP3992" s="227">
        <v>3380.38</v>
      </c>
      <c r="AR3992" s="207" t="s">
        <v>18399</v>
      </c>
      <c r="AS3992" s="208">
        <v>67.180000000000007</v>
      </c>
      <c r="AT3992" s="93"/>
      <c r="AU3992" s="93"/>
      <c r="AV3992" s="93"/>
      <c r="BD3992" s="263"/>
      <c r="BE3992" s="264"/>
      <c r="BM3992" s="211" t="s">
        <v>8607</v>
      </c>
      <c r="BN3992" s="212">
        <v>18491.759999999998</v>
      </c>
    </row>
    <row r="3993" spans="32:66" x14ac:dyDescent="0.55000000000000004">
      <c r="AF3993" t="s">
        <v>58727</v>
      </c>
      <c r="AG3993" s="284">
        <v>27854.66</v>
      </c>
      <c r="AI3993" s="276" t="s">
        <v>36282</v>
      </c>
      <c r="AJ3993" s="277">
        <v>1800</v>
      </c>
      <c r="AL3993" s="246" t="s">
        <v>55035</v>
      </c>
      <c r="AM3993" s="247">
        <v>223.26</v>
      </c>
      <c r="AO3993" s="226" t="s">
        <v>52112</v>
      </c>
      <c r="AP3993" s="227">
        <v>758.13</v>
      </c>
      <c r="AR3993" s="207" t="s">
        <v>18400</v>
      </c>
      <c r="AS3993" s="208">
        <v>5345.94</v>
      </c>
      <c r="AT3993" s="93"/>
      <c r="AU3993" s="93"/>
      <c r="AV3993" s="93"/>
      <c r="BD3993" s="263"/>
      <c r="BE3993" s="264"/>
      <c r="BM3993" s="211" t="s">
        <v>8834</v>
      </c>
      <c r="BN3993" s="212">
        <v>2000</v>
      </c>
    </row>
    <row r="3994" spans="32:66" x14ac:dyDescent="0.55000000000000004">
      <c r="AF3994" t="s">
        <v>40712</v>
      </c>
      <c r="AG3994" s="284">
        <v>9026.81</v>
      </c>
      <c r="AI3994" s="276" t="s">
        <v>40297</v>
      </c>
      <c r="AJ3994" s="277">
        <v>1825</v>
      </c>
      <c r="AL3994" s="246" t="s">
        <v>52138</v>
      </c>
      <c r="AM3994" s="247">
        <v>24045</v>
      </c>
      <c r="AO3994" s="226" t="s">
        <v>52113</v>
      </c>
      <c r="AP3994" s="227">
        <v>26559.53</v>
      </c>
      <c r="AR3994" s="207" t="s">
        <v>18401</v>
      </c>
      <c r="AS3994" s="208">
        <v>6150.55</v>
      </c>
      <c r="AT3994" s="93"/>
      <c r="AU3994" s="93"/>
      <c r="AV3994" s="93"/>
      <c r="BD3994" s="263"/>
      <c r="BE3994" s="264"/>
      <c r="BM3994" s="211" t="s">
        <v>9139</v>
      </c>
      <c r="BN3994" s="212">
        <v>4117</v>
      </c>
    </row>
    <row r="3995" spans="32:66" x14ac:dyDescent="0.55000000000000004">
      <c r="AF3995" t="s">
        <v>14678</v>
      </c>
      <c r="AG3995">
        <v>649.20000000000005</v>
      </c>
      <c r="AI3995" s="276" t="s">
        <v>67593</v>
      </c>
      <c r="AJ3995" s="277">
        <v>1452.88</v>
      </c>
      <c r="AL3995" s="246" t="s">
        <v>52139</v>
      </c>
      <c r="AM3995" s="247">
        <v>833.82</v>
      </c>
      <c r="AO3995" s="226" t="s">
        <v>44681</v>
      </c>
      <c r="AP3995" s="227">
        <v>336923.05</v>
      </c>
      <c r="AR3995" s="207" t="s">
        <v>18402</v>
      </c>
      <c r="AS3995" s="208">
        <v>300</v>
      </c>
      <c r="AT3995" s="93"/>
      <c r="AU3995" s="93"/>
      <c r="AV3995" s="93"/>
      <c r="BD3995" s="263"/>
      <c r="BE3995" s="264"/>
      <c r="BM3995" s="211" t="s">
        <v>9621</v>
      </c>
      <c r="BN3995" s="212">
        <v>600</v>
      </c>
    </row>
    <row r="3996" spans="32:66" x14ac:dyDescent="0.55000000000000004">
      <c r="AF3996" t="s">
        <v>65092</v>
      </c>
      <c r="AG3996">
        <v>565.4</v>
      </c>
      <c r="AI3996" s="276" t="s">
        <v>59605</v>
      </c>
      <c r="AJ3996" s="277">
        <v>2411.2600000000002</v>
      </c>
      <c r="AL3996" s="246" t="s">
        <v>52140</v>
      </c>
      <c r="AM3996" s="247">
        <v>2658.25</v>
      </c>
      <c r="AO3996" s="226" t="s">
        <v>44682</v>
      </c>
      <c r="AP3996" s="227">
        <v>25238.959999999999</v>
      </c>
      <c r="AR3996" s="207" t="s">
        <v>18403</v>
      </c>
      <c r="AS3996" s="208">
        <v>1113.78</v>
      </c>
      <c r="AT3996" s="93"/>
      <c r="AU3996" s="93"/>
      <c r="AV3996" s="93"/>
      <c r="BD3996" s="263"/>
      <c r="BE3996" s="264"/>
      <c r="BM3996" s="211" t="s">
        <v>11199</v>
      </c>
      <c r="BN3996" s="212">
        <v>4668.3</v>
      </c>
    </row>
    <row r="3997" spans="32:66" x14ac:dyDescent="0.55000000000000004">
      <c r="AF3997" t="s">
        <v>71780</v>
      </c>
      <c r="AG3997" s="284">
        <v>5800</v>
      </c>
      <c r="AI3997" s="276" t="s">
        <v>35028</v>
      </c>
      <c r="AJ3997" s="277">
        <v>12096</v>
      </c>
      <c r="AL3997" s="246" t="s">
        <v>52142</v>
      </c>
      <c r="AM3997" s="247">
        <v>1159.6500000000001</v>
      </c>
      <c r="AO3997" s="226" t="s">
        <v>42322</v>
      </c>
      <c r="AP3997" s="227">
        <v>3231435.83</v>
      </c>
      <c r="AR3997" s="207" t="s">
        <v>18404</v>
      </c>
      <c r="AS3997" s="208">
        <v>40820</v>
      </c>
      <c r="AT3997" s="93"/>
      <c r="AU3997" s="93"/>
      <c r="AV3997" s="93"/>
      <c r="BD3997" s="263"/>
      <c r="BE3997" s="264"/>
      <c r="BM3997" s="211" t="s">
        <v>10050</v>
      </c>
      <c r="BN3997" s="212">
        <v>103709.2</v>
      </c>
    </row>
    <row r="3998" spans="32:66" x14ac:dyDescent="0.55000000000000004">
      <c r="AF3998" t="s">
        <v>14680</v>
      </c>
      <c r="AG3998" s="284">
        <v>3141.95</v>
      </c>
      <c r="AI3998" s="276" t="s">
        <v>35029</v>
      </c>
      <c r="AJ3998" s="277">
        <v>34227.67</v>
      </c>
      <c r="AL3998" s="246" t="s">
        <v>52143</v>
      </c>
      <c r="AM3998" s="247">
        <v>4047.36</v>
      </c>
      <c r="AO3998" s="226" t="s">
        <v>42323</v>
      </c>
      <c r="AP3998" s="227">
        <v>246197.69</v>
      </c>
      <c r="AR3998" s="207" t="s">
        <v>18405</v>
      </c>
      <c r="AS3998" s="208">
        <v>8125</v>
      </c>
      <c r="AT3998" s="93"/>
      <c r="AU3998" s="93"/>
      <c r="AV3998" s="93"/>
      <c r="BD3998" s="263"/>
      <c r="BE3998" s="264"/>
      <c r="BM3998" s="211" t="s">
        <v>6860</v>
      </c>
      <c r="BN3998" s="212">
        <v>63825.94</v>
      </c>
    </row>
    <row r="3999" spans="32:66" x14ac:dyDescent="0.55000000000000004">
      <c r="AF3999" t="s">
        <v>34420</v>
      </c>
      <c r="AG3999" s="284">
        <v>63720.6</v>
      </c>
      <c r="AI3999" s="276" t="s">
        <v>35030</v>
      </c>
      <c r="AJ3999" s="277">
        <v>115080.36</v>
      </c>
      <c r="AL3999" s="246" t="s">
        <v>44690</v>
      </c>
      <c r="AM3999" s="247">
        <v>7839.2</v>
      </c>
      <c r="AO3999" s="226" t="s">
        <v>18465</v>
      </c>
      <c r="AP3999" s="227">
        <v>50505.09</v>
      </c>
      <c r="AR3999" s="207" t="s">
        <v>18406</v>
      </c>
      <c r="AS3999" s="208">
        <v>3744.38</v>
      </c>
      <c r="AT3999" s="93"/>
      <c r="AU3999" s="93"/>
      <c r="AV3999" s="93"/>
      <c r="BD3999" s="263"/>
      <c r="BE3999" s="264"/>
      <c r="BM3999" s="211" t="s">
        <v>7253</v>
      </c>
      <c r="BN3999" s="212">
        <v>1492.58</v>
      </c>
    </row>
    <row r="4000" spans="32:66" x14ac:dyDescent="0.55000000000000004">
      <c r="AF4000" t="s">
        <v>54193</v>
      </c>
      <c r="AG4000" s="284">
        <v>52204.74</v>
      </c>
      <c r="AI4000" s="276" t="s">
        <v>35031</v>
      </c>
      <c r="AJ4000" s="277">
        <v>59195.76</v>
      </c>
      <c r="AL4000" s="246" t="s">
        <v>48801</v>
      </c>
      <c r="AM4000" s="247">
        <v>71280</v>
      </c>
      <c r="AO4000" s="226" t="s">
        <v>33363</v>
      </c>
      <c r="AP4000" s="227">
        <v>549177.68999999994</v>
      </c>
      <c r="AR4000" s="207" t="s">
        <v>18407</v>
      </c>
      <c r="AS4000" s="208">
        <v>1912.62</v>
      </c>
      <c r="AT4000" s="93"/>
      <c r="AU4000" s="93"/>
      <c r="AV4000" s="93"/>
      <c r="BD4000" s="263"/>
      <c r="BE4000" s="264"/>
      <c r="BM4000" s="211" t="s">
        <v>7548</v>
      </c>
      <c r="BN4000" s="212">
        <v>16714</v>
      </c>
    </row>
    <row r="4001" spans="32:66" x14ac:dyDescent="0.55000000000000004">
      <c r="AF4001" t="s">
        <v>14697</v>
      </c>
      <c r="AG4001" s="284">
        <v>8354.93</v>
      </c>
      <c r="AI4001" s="276" t="s">
        <v>35032</v>
      </c>
      <c r="AJ4001" s="277">
        <v>4841.68</v>
      </c>
      <c r="AL4001" s="246" t="s">
        <v>39038</v>
      </c>
      <c r="AM4001" s="247">
        <v>193297.59</v>
      </c>
      <c r="AO4001" s="226" t="s">
        <v>33364</v>
      </c>
      <c r="AP4001" s="227">
        <v>51966.59</v>
      </c>
      <c r="AR4001" s="207" t="s">
        <v>18408</v>
      </c>
      <c r="AS4001" s="208">
        <v>109205</v>
      </c>
      <c r="AT4001" s="93"/>
      <c r="AU4001" s="93"/>
      <c r="AV4001" s="93"/>
      <c r="BD4001" s="263"/>
      <c r="BE4001" s="264"/>
      <c r="BM4001" s="211" t="s">
        <v>7947</v>
      </c>
      <c r="BN4001" s="212">
        <v>108868.96</v>
      </c>
    </row>
    <row r="4002" spans="32:66" x14ac:dyDescent="0.55000000000000004">
      <c r="AF4002" t="s">
        <v>62338</v>
      </c>
      <c r="AG4002" s="284">
        <v>1926.67</v>
      </c>
      <c r="AI4002" s="276" t="s">
        <v>42464</v>
      </c>
      <c r="AJ4002" s="277">
        <v>24019.5</v>
      </c>
      <c r="AL4002" s="246" t="s">
        <v>60321</v>
      </c>
      <c r="AM4002" s="247">
        <v>2600</v>
      </c>
      <c r="AO4002" s="226" t="s">
        <v>33365</v>
      </c>
      <c r="AP4002" s="227">
        <v>8989.32</v>
      </c>
      <c r="AR4002" s="207" t="s">
        <v>18409</v>
      </c>
      <c r="AS4002" s="208">
        <v>11250</v>
      </c>
      <c r="AT4002" s="93"/>
      <c r="AU4002" s="93"/>
      <c r="AV4002" s="93"/>
      <c r="BD4002" s="263"/>
      <c r="BE4002" s="264"/>
      <c r="BM4002" s="211" t="s">
        <v>8453</v>
      </c>
      <c r="BN4002" s="212">
        <v>3065</v>
      </c>
    </row>
    <row r="4003" spans="32:66" x14ac:dyDescent="0.55000000000000004">
      <c r="AF4003" t="s">
        <v>14699</v>
      </c>
      <c r="AG4003" s="284">
        <v>12930.72</v>
      </c>
      <c r="AI4003" s="276" t="s">
        <v>35033</v>
      </c>
      <c r="AJ4003" s="277">
        <v>32510.36</v>
      </c>
      <c r="AL4003" s="246" t="s">
        <v>44691</v>
      </c>
      <c r="AM4003" s="247">
        <v>25373.47</v>
      </c>
      <c r="AO4003" s="226" t="s">
        <v>33366</v>
      </c>
      <c r="AP4003" s="227">
        <v>54195.81</v>
      </c>
      <c r="AR4003" s="207" t="s">
        <v>18410</v>
      </c>
      <c r="AS4003" s="208">
        <v>14448.63</v>
      </c>
      <c r="AT4003" s="93"/>
      <c r="AU4003" s="93"/>
      <c r="AV4003" s="93"/>
      <c r="BD4003" s="263"/>
      <c r="BE4003" s="264"/>
      <c r="BM4003" s="211" t="s">
        <v>8608</v>
      </c>
      <c r="BN4003" s="212">
        <v>19340</v>
      </c>
    </row>
    <row r="4004" spans="32:66" x14ac:dyDescent="0.55000000000000004">
      <c r="AF4004" t="s">
        <v>14701</v>
      </c>
      <c r="AG4004" s="284">
        <v>10397.81</v>
      </c>
      <c r="AI4004" s="276" t="s">
        <v>58528</v>
      </c>
      <c r="AJ4004" s="277">
        <v>74064.11</v>
      </c>
      <c r="AL4004" s="246" t="s">
        <v>61351</v>
      </c>
      <c r="AM4004" s="247">
        <v>744.4</v>
      </c>
      <c r="AO4004" s="226" t="s">
        <v>33367</v>
      </c>
      <c r="AP4004" s="227">
        <v>17764.919999999998</v>
      </c>
      <c r="AR4004" s="207" t="s">
        <v>18411</v>
      </c>
      <c r="AS4004" s="208">
        <v>10320.290000000001</v>
      </c>
      <c r="AT4004" s="93"/>
      <c r="AU4004" s="93"/>
      <c r="AV4004" s="93"/>
      <c r="BD4004" s="263"/>
      <c r="BE4004" s="264"/>
      <c r="BM4004" s="211" t="s">
        <v>9140</v>
      </c>
      <c r="BN4004" s="212">
        <v>23446</v>
      </c>
    </row>
    <row r="4005" spans="32:66" x14ac:dyDescent="0.55000000000000004">
      <c r="AF4005" t="s">
        <v>59298</v>
      </c>
      <c r="AG4005" s="284">
        <v>12000</v>
      </c>
      <c r="AI4005" s="276" t="s">
        <v>35034</v>
      </c>
      <c r="AJ4005" s="277">
        <v>12651.15</v>
      </c>
      <c r="AL4005" s="246" t="s">
        <v>58498</v>
      </c>
      <c r="AM4005" s="247">
        <v>23500</v>
      </c>
      <c r="AO4005" s="226" t="s">
        <v>33368</v>
      </c>
      <c r="AP4005" s="227">
        <v>27180.39</v>
      </c>
      <c r="AR4005" s="207" t="s">
        <v>18412</v>
      </c>
      <c r="AS4005" s="208">
        <v>5271.63</v>
      </c>
      <c r="AT4005" s="93"/>
      <c r="AU4005" s="93"/>
      <c r="AV4005" s="93"/>
      <c r="BD4005" s="263"/>
      <c r="BE4005" s="264"/>
      <c r="BM4005" s="211" t="s">
        <v>9432</v>
      </c>
      <c r="BN4005" s="212">
        <v>2608.33</v>
      </c>
    </row>
    <row r="4006" spans="32:66" x14ac:dyDescent="0.55000000000000004">
      <c r="AF4006" t="s">
        <v>59299</v>
      </c>
      <c r="AG4006" s="284">
        <v>3000</v>
      </c>
      <c r="AI4006" s="276" t="s">
        <v>67594</v>
      </c>
      <c r="AJ4006" s="277">
        <v>-833.08</v>
      </c>
      <c r="AL4006" s="246" t="s">
        <v>48802</v>
      </c>
      <c r="AM4006" s="247">
        <v>15525.94</v>
      </c>
      <c r="AO4006" s="226" t="s">
        <v>18467</v>
      </c>
      <c r="AP4006" s="227">
        <v>57922.91</v>
      </c>
      <c r="AR4006" s="207" t="s">
        <v>18413</v>
      </c>
      <c r="AS4006" s="208">
        <v>2295.0100000000002</v>
      </c>
      <c r="AT4006" s="93"/>
      <c r="AU4006" s="93"/>
      <c r="AV4006" s="93"/>
      <c r="BD4006" s="263"/>
      <c r="BE4006" s="264"/>
      <c r="BM4006" s="211" t="s">
        <v>11435</v>
      </c>
      <c r="BN4006" s="212">
        <v>649.20000000000005</v>
      </c>
    </row>
    <row r="4007" spans="32:66" x14ac:dyDescent="0.55000000000000004">
      <c r="AF4007" t="s">
        <v>15561</v>
      </c>
      <c r="AG4007" s="284">
        <v>32710.02</v>
      </c>
      <c r="AI4007" s="276" t="s">
        <v>67595</v>
      </c>
      <c r="AJ4007" s="277">
        <v>-390.43</v>
      </c>
      <c r="AL4007" s="246" t="s">
        <v>39039</v>
      </c>
      <c r="AM4007" s="247">
        <v>6660</v>
      </c>
      <c r="AO4007" s="226" t="s">
        <v>18472</v>
      </c>
      <c r="AP4007" s="227">
        <v>14152.37</v>
      </c>
      <c r="AR4007" s="207" t="s">
        <v>18414</v>
      </c>
      <c r="AS4007" s="208">
        <v>150025</v>
      </c>
      <c r="AT4007" s="93"/>
      <c r="AU4007" s="93"/>
      <c r="AV4007" s="93"/>
      <c r="BD4007" s="263"/>
      <c r="BE4007" s="264"/>
      <c r="BM4007" s="211" t="s">
        <v>11707</v>
      </c>
      <c r="BN4007" s="212">
        <v>317.10000000000002</v>
      </c>
    </row>
    <row r="4008" spans="32:66" x14ac:dyDescent="0.55000000000000004">
      <c r="AF4008" t="s">
        <v>15562</v>
      </c>
      <c r="AG4008" s="284">
        <v>57313.29</v>
      </c>
      <c r="AI4008" s="276" t="s">
        <v>60410</v>
      </c>
      <c r="AJ4008" s="277">
        <v>3993.96</v>
      </c>
      <c r="AL4008" s="246" t="s">
        <v>39040</v>
      </c>
      <c r="AM4008" s="247">
        <v>10250</v>
      </c>
      <c r="AO4008" s="226" t="s">
        <v>52114</v>
      </c>
      <c r="AP4008" s="227">
        <v>56797.120000000003</v>
      </c>
      <c r="AR4008" s="207" t="s">
        <v>18415</v>
      </c>
      <c r="AS4008" s="208">
        <v>19375</v>
      </c>
      <c r="AT4008" s="93"/>
      <c r="AU4008" s="93"/>
      <c r="AV4008" s="93"/>
      <c r="BD4008" s="263"/>
      <c r="BE4008" s="264"/>
      <c r="BM4008" s="211" t="s">
        <v>10051</v>
      </c>
      <c r="BN4008" s="212">
        <v>240327.11</v>
      </c>
    </row>
    <row r="4009" spans="32:66" x14ac:dyDescent="0.55000000000000004">
      <c r="AF4009" t="s">
        <v>71781</v>
      </c>
      <c r="AG4009" s="284">
        <v>33988.620000000003</v>
      </c>
      <c r="AI4009" s="276" t="s">
        <v>60411</v>
      </c>
      <c r="AJ4009" s="277">
        <v>281.39</v>
      </c>
      <c r="AL4009" s="246" t="s">
        <v>55036</v>
      </c>
      <c r="AM4009" s="247">
        <v>11185.49</v>
      </c>
      <c r="AO4009" s="226" t="s">
        <v>18473</v>
      </c>
      <c r="AP4009" s="227">
        <v>34301</v>
      </c>
      <c r="AR4009" s="207" t="s">
        <v>13360</v>
      </c>
      <c r="AS4009" s="208">
        <v>14448.63</v>
      </c>
      <c r="AT4009" s="93"/>
      <c r="AU4009" s="93"/>
      <c r="AV4009" s="93"/>
      <c r="BD4009" s="263"/>
      <c r="BE4009" s="264"/>
      <c r="BM4009" s="211" t="s">
        <v>6861</v>
      </c>
      <c r="BN4009" s="212">
        <v>250468.66</v>
      </c>
    </row>
    <row r="4010" spans="32:66" x14ac:dyDescent="0.55000000000000004">
      <c r="AF4010" t="s">
        <v>15563</v>
      </c>
      <c r="AG4010" s="284">
        <v>12289.89</v>
      </c>
      <c r="AI4010" s="276" t="s">
        <v>60412</v>
      </c>
      <c r="AJ4010" s="277">
        <v>999.3</v>
      </c>
      <c r="AL4010" s="246" t="s">
        <v>39041</v>
      </c>
      <c r="AM4010" s="247">
        <v>329245.21000000002</v>
      </c>
      <c r="AO4010" s="226" t="s">
        <v>18475</v>
      </c>
      <c r="AP4010" s="227">
        <v>10978.43</v>
      </c>
      <c r="AR4010" s="207" t="s">
        <v>18416</v>
      </c>
      <c r="AS4010" s="208">
        <v>75571.62</v>
      </c>
      <c r="AT4010" s="93"/>
      <c r="AU4010" s="93"/>
      <c r="AV4010" s="93"/>
      <c r="BD4010" s="263"/>
      <c r="BE4010" s="264"/>
      <c r="BM4010" s="211" t="s">
        <v>7254</v>
      </c>
      <c r="BN4010" s="212">
        <v>8289.58</v>
      </c>
    </row>
    <row r="4011" spans="32:66" x14ac:dyDescent="0.55000000000000004">
      <c r="AF4011" t="s">
        <v>59954</v>
      </c>
      <c r="AG4011" s="284">
        <v>1730.79</v>
      </c>
      <c r="AI4011" s="276" t="s">
        <v>60413</v>
      </c>
      <c r="AJ4011" s="277">
        <v>374.51</v>
      </c>
      <c r="AL4011" s="246" t="s">
        <v>64160</v>
      </c>
      <c r="AM4011" s="247">
        <v>7031.5</v>
      </c>
      <c r="AO4011" s="226" t="s">
        <v>18477</v>
      </c>
      <c r="AP4011" s="227">
        <v>-83660.03</v>
      </c>
      <c r="AR4011" s="207" t="s">
        <v>18417</v>
      </c>
      <c r="AS4011" s="208">
        <v>31000</v>
      </c>
      <c r="AT4011" s="93"/>
      <c r="AU4011" s="93"/>
      <c r="AV4011" s="93"/>
      <c r="BD4011" s="263"/>
      <c r="BE4011" s="264"/>
      <c r="BM4011" s="211" t="s">
        <v>7549</v>
      </c>
      <c r="BN4011" s="212">
        <v>190835.85</v>
      </c>
    </row>
    <row r="4012" spans="32:66" x14ac:dyDescent="0.55000000000000004">
      <c r="AF4012" t="s">
        <v>33141</v>
      </c>
      <c r="AG4012" s="284">
        <v>4770.83</v>
      </c>
      <c r="AI4012" s="276" t="s">
        <v>20392</v>
      </c>
      <c r="AJ4012" s="277">
        <v>650</v>
      </c>
      <c r="AL4012" s="246" t="s">
        <v>39042</v>
      </c>
      <c r="AM4012" s="247">
        <v>51773.13</v>
      </c>
      <c r="AO4012" s="226" t="s">
        <v>42324</v>
      </c>
      <c r="AP4012" s="227">
        <v>1900.44</v>
      </c>
      <c r="AR4012" s="207" t="s">
        <v>18418</v>
      </c>
      <c r="AS4012" s="208">
        <v>40314.04</v>
      </c>
      <c r="AT4012" s="93"/>
      <c r="AU4012" s="93"/>
      <c r="AV4012" s="93"/>
      <c r="BD4012" s="263"/>
      <c r="BE4012" s="264"/>
      <c r="BM4012" s="211" t="s">
        <v>7671</v>
      </c>
      <c r="BN4012" s="212">
        <v>565201.93000000005</v>
      </c>
    </row>
    <row r="4013" spans="32:66" x14ac:dyDescent="0.55000000000000004">
      <c r="AF4013" t="s">
        <v>15981</v>
      </c>
      <c r="AG4013">
        <v>348.3</v>
      </c>
      <c r="AI4013" s="276" t="s">
        <v>67596</v>
      </c>
      <c r="AJ4013" s="277">
        <v>3884.14</v>
      </c>
      <c r="AL4013" s="246" t="s">
        <v>39043</v>
      </c>
      <c r="AM4013" s="247">
        <v>165094.21</v>
      </c>
      <c r="AO4013" s="226" t="s">
        <v>52115</v>
      </c>
      <c r="AP4013" s="227">
        <v>9304.68</v>
      </c>
      <c r="AR4013" s="207" t="s">
        <v>18419</v>
      </c>
      <c r="AS4013" s="208">
        <v>67.180000000000007</v>
      </c>
      <c r="AT4013" s="93"/>
      <c r="AU4013" s="93"/>
      <c r="AV4013" s="93"/>
      <c r="BD4013" s="263"/>
      <c r="BE4013" s="264"/>
      <c r="BM4013" s="211" t="s">
        <v>7948</v>
      </c>
      <c r="BN4013" s="212">
        <v>25430.48</v>
      </c>
    </row>
    <row r="4014" spans="32:66" x14ac:dyDescent="0.55000000000000004">
      <c r="AF4014" t="s">
        <v>33143</v>
      </c>
      <c r="AG4014">
        <v>247.67</v>
      </c>
      <c r="AI4014" s="276" t="s">
        <v>33567</v>
      </c>
      <c r="AJ4014" s="277">
        <v>46496.37</v>
      </c>
      <c r="AL4014" s="246" t="s">
        <v>39044</v>
      </c>
      <c r="AM4014" s="247">
        <v>51063.73</v>
      </c>
      <c r="AO4014" s="226" t="s">
        <v>33369</v>
      </c>
      <c r="AP4014" s="227">
        <v>123079.88</v>
      </c>
      <c r="AR4014" s="207" t="s">
        <v>13362</v>
      </c>
      <c r="AS4014" s="208">
        <v>24781.05</v>
      </c>
      <c r="AT4014" s="93"/>
      <c r="AU4014" s="93"/>
      <c r="AV4014" s="93"/>
      <c r="BD4014" s="263"/>
      <c r="BE4014" s="264"/>
      <c r="BM4014" s="211" t="s">
        <v>7984</v>
      </c>
      <c r="BN4014" s="212">
        <v>3740.59</v>
      </c>
    </row>
    <row r="4015" spans="32:66" x14ac:dyDescent="0.55000000000000004">
      <c r="AF4015" t="s">
        <v>33144</v>
      </c>
      <c r="AG4015">
        <v>674.54</v>
      </c>
      <c r="AI4015" s="276" t="s">
        <v>33568</v>
      </c>
      <c r="AJ4015" s="277">
        <v>8082</v>
      </c>
      <c r="AL4015" s="246" t="s">
        <v>40212</v>
      </c>
      <c r="AM4015" s="247">
        <v>2018805.14</v>
      </c>
      <c r="AO4015" s="226" t="s">
        <v>52116</v>
      </c>
      <c r="AP4015" s="227">
        <v>2090.92</v>
      </c>
      <c r="AR4015" s="207" t="s">
        <v>13363</v>
      </c>
      <c r="AS4015" s="208">
        <v>21088.76</v>
      </c>
      <c r="AT4015" s="93"/>
      <c r="AU4015" s="93"/>
      <c r="AV4015" s="93"/>
      <c r="BD4015" s="263"/>
      <c r="BE4015" s="264"/>
      <c r="BM4015" s="211" t="s">
        <v>8171</v>
      </c>
      <c r="BN4015" s="212">
        <v>34487.9</v>
      </c>
    </row>
    <row r="4016" spans="32:66" x14ac:dyDescent="0.55000000000000004">
      <c r="AF4016" t="s">
        <v>15983</v>
      </c>
      <c r="AG4016" s="284">
        <v>2490</v>
      </c>
      <c r="AI4016" s="276" t="s">
        <v>33570</v>
      </c>
      <c r="AJ4016" s="277">
        <v>14927.98</v>
      </c>
      <c r="AL4016" s="246" t="s">
        <v>39045</v>
      </c>
      <c r="AM4016" s="247">
        <v>34839.69</v>
      </c>
      <c r="AO4016" s="226" t="s">
        <v>48781</v>
      </c>
      <c r="AP4016" s="227">
        <v>22967.08</v>
      </c>
      <c r="AR4016" s="207" t="s">
        <v>18420</v>
      </c>
      <c r="AS4016" s="208">
        <v>4575</v>
      </c>
      <c r="AT4016" s="93"/>
      <c r="AU4016" s="93"/>
      <c r="AV4016" s="93"/>
      <c r="BD4016" s="263"/>
      <c r="BE4016" s="264"/>
      <c r="BM4016" s="211" t="s">
        <v>8454</v>
      </c>
      <c r="BN4016" s="212">
        <v>102684.53</v>
      </c>
    </row>
    <row r="4017" spans="32:66" x14ac:dyDescent="0.55000000000000004">
      <c r="AF4017" t="s">
        <v>15986</v>
      </c>
      <c r="AG4017" s="284">
        <v>4070.13</v>
      </c>
      <c r="AI4017" s="276" t="s">
        <v>67597</v>
      </c>
      <c r="AJ4017" s="277">
        <v>4575</v>
      </c>
      <c r="AL4017" s="246" t="s">
        <v>57347</v>
      </c>
      <c r="AM4017" s="247">
        <v>20390.21</v>
      </c>
      <c r="AO4017" s="226" t="s">
        <v>18478</v>
      </c>
      <c r="AP4017" s="227">
        <v>223341.16</v>
      </c>
      <c r="AR4017" s="207" t="s">
        <v>18421</v>
      </c>
      <c r="AS4017" s="208">
        <v>11990</v>
      </c>
      <c r="AT4017" s="93"/>
      <c r="AU4017" s="93"/>
      <c r="AV4017" s="93"/>
      <c r="BD4017" s="263"/>
      <c r="BE4017" s="264"/>
      <c r="BM4017" s="211" t="s">
        <v>8609</v>
      </c>
      <c r="BN4017" s="212">
        <v>385696.35</v>
      </c>
    </row>
    <row r="4018" spans="32:66" x14ac:dyDescent="0.55000000000000004">
      <c r="AF4018" t="s">
        <v>50599</v>
      </c>
      <c r="AG4018" s="284">
        <v>6853.67</v>
      </c>
      <c r="AI4018" s="276" t="s">
        <v>67598</v>
      </c>
      <c r="AJ4018" s="277">
        <v>1667</v>
      </c>
      <c r="AL4018" s="246" t="s">
        <v>48803</v>
      </c>
      <c r="AM4018" s="247">
        <v>81207.77</v>
      </c>
      <c r="AO4018" s="226" t="s">
        <v>52117</v>
      </c>
      <c r="AP4018" s="227">
        <v>48577.9</v>
      </c>
      <c r="AR4018" s="207" t="s">
        <v>18422</v>
      </c>
      <c r="AS4018" s="208">
        <v>300</v>
      </c>
      <c r="AT4018" s="93"/>
      <c r="AU4018" s="93"/>
      <c r="AV4018" s="93"/>
      <c r="BD4018" s="263"/>
      <c r="BE4018" s="264"/>
      <c r="BM4018" s="211" t="s">
        <v>8835</v>
      </c>
      <c r="BN4018" s="212">
        <v>21134.7</v>
      </c>
    </row>
    <row r="4019" spans="32:66" x14ac:dyDescent="0.55000000000000004">
      <c r="AF4019" t="s">
        <v>16027</v>
      </c>
      <c r="AG4019">
        <v>416.76</v>
      </c>
      <c r="AI4019" s="276" t="s">
        <v>55125</v>
      </c>
      <c r="AJ4019" s="277">
        <v>11725.18</v>
      </c>
      <c r="AL4019" s="246" t="s">
        <v>39046</v>
      </c>
      <c r="AM4019" s="247">
        <v>187669.47</v>
      </c>
      <c r="AO4019" s="226" t="s">
        <v>52118</v>
      </c>
      <c r="AP4019" s="227">
        <v>47485.16</v>
      </c>
      <c r="AR4019" s="207" t="s">
        <v>18423</v>
      </c>
      <c r="AS4019" s="208">
        <v>7184.25</v>
      </c>
      <c r="AT4019" s="93"/>
      <c r="AU4019" s="93"/>
      <c r="AV4019" s="93"/>
      <c r="BD4019" s="263"/>
      <c r="BE4019" s="264"/>
      <c r="BM4019" s="211" t="s">
        <v>9141</v>
      </c>
      <c r="BN4019" s="212">
        <v>447430.45</v>
      </c>
    </row>
    <row r="4020" spans="32:66" x14ac:dyDescent="0.55000000000000004">
      <c r="AF4020" t="s">
        <v>16029</v>
      </c>
      <c r="AG4020">
        <v>816.21</v>
      </c>
      <c r="AI4020" s="276" t="s">
        <v>20393</v>
      </c>
      <c r="AJ4020" s="277">
        <v>6878.96</v>
      </c>
      <c r="AL4020" s="246" t="s">
        <v>55971</v>
      </c>
      <c r="AM4020" s="247">
        <v>56063.49</v>
      </c>
      <c r="AO4020" s="226" t="s">
        <v>52119</v>
      </c>
      <c r="AP4020" s="227">
        <v>47287.95</v>
      </c>
      <c r="AR4020" s="207" t="s">
        <v>13364</v>
      </c>
      <c r="AS4020" s="208">
        <v>157522.48000000001</v>
      </c>
      <c r="AT4020" s="93"/>
      <c r="AU4020" s="93"/>
      <c r="AV4020" s="93"/>
      <c r="BD4020" s="263"/>
      <c r="BE4020" s="264"/>
      <c r="BM4020" s="211" t="s">
        <v>9433</v>
      </c>
      <c r="BN4020" s="212">
        <v>751824.92</v>
      </c>
    </row>
    <row r="4021" spans="32:66" x14ac:dyDescent="0.55000000000000004">
      <c r="AF4021" t="s">
        <v>31681</v>
      </c>
      <c r="AG4021" s="284">
        <v>12663.41</v>
      </c>
      <c r="AI4021" s="276" t="s">
        <v>39165</v>
      </c>
      <c r="AJ4021" s="277">
        <v>15401.6</v>
      </c>
      <c r="AL4021" s="246" t="s">
        <v>39047</v>
      </c>
      <c r="AM4021" s="247">
        <v>98631.32</v>
      </c>
      <c r="AO4021" s="226" t="s">
        <v>52120</v>
      </c>
      <c r="AP4021" s="227">
        <v>11138.32</v>
      </c>
      <c r="AR4021" s="207" t="s">
        <v>18424</v>
      </c>
      <c r="AS4021" s="208">
        <v>73243.990000000005</v>
      </c>
      <c r="AT4021" s="93"/>
      <c r="AU4021" s="93"/>
      <c r="AV4021" s="93"/>
      <c r="BD4021" s="263"/>
      <c r="BE4021" s="264"/>
      <c r="BM4021" s="211" t="s">
        <v>9580</v>
      </c>
      <c r="BN4021" s="212">
        <v>30125</v>
      </c>
    </row>
    <row r="4022" spans="32:66" x14ac:dyDescent="0.55000000000000004">
      <c r="AF4022" t="s">
        <v>16060</v>
      </c>
      <c r="AG4022">
        <v>968.75</v>
      </c>
      <c r="AI4022" s="276" t="s">
        <v>39166</v>
      </c>
      <c r="AJ4022" s="277">
        <v>-55.53</v>
      </c>
      <c r="AL4022" s="246" t="s">
        <v>39048</v>
      </c>
      <c r="AM4022" s="247">
        <v>381066.66</v>
      </c>
      <c r="AO4022" s="226" t="s">
        <v>52121</v>
      </c>
      <c r="AP4022" s="227">
        <v>18823.11</v>
      </c>
      <c r="AR4022" s="207" t="s">
        <v>18425</v>
      </c>
      <c r="AS4022" s="208">
        <v>101.95</v>
      </c>
      <c r="AT4022" s="93"/>
      <c r="AU4022" s="93"/>
      <c r="AV4022" s="93"/>
      <c r="BD4022" s="263"/>
      <c r="BE4022" s="264"/>
      <c r="BM4022" s="211" t="s">
        <v>11002</v>
      </c>
      <c r="BN4022" s="212">
        <v>1735.85</v>
      </c>
    </row>
    <row r="4023" spans="32:66" x14ac:dyDescent="0.55000000000000004">
      <c r="AF4023" t="s">
        <v>16061</v>
      </c>
      <c r="AG4023" s="284">
        <v>2817.62</v>
      </c>
      <c r="AI4023" s="276" t="s">
        <v>67599</v>
      </c>
      <c r="AJ4023" s="277">
        <v>398.57</v>
      </c>
      <c r="AL4023" s="246" t="s">
        <v>55037</v>
      </c>
      <c r="AM4023" s="247">
        <v>12700.61</v>
      </c>
      <c r="AO4023" s="226" t="s">
        <v>52122</v>
      </c>
      <c r="AP4023" s="227">
        <v>5453.04</v>
      </c>
      <c r="AR4023" s="207" t="s">
        <v>13365</v>
      </c>
      <c r="AS4023" s="208">
        <v>0.2</v>
      </c>
      <c r="AT4023" s="93"/>
      <c r="AU4023" s="93"/>
      <c r="AV4023" s="93"/>
      <c r="BD4023" s="263"/>
      <c r="BE4023" s="264"/>
      <c r="BM4023" s="211" t="s">
        <v>9695</v>
      </c>
      <c r="BN4023" s="212">
        <v>33469.910000000003</v>
      </c>
    </row>
    <row r="4024" spans="32:66" x14ac:dyDescent="0.55000000000000004">
      <c r="AF4024" t="s">
        <v>69203</v>
      </c>
      <c r="AG4024" s="284">
        <v>17499.990000000002</v>
      </c>
      <c r="AI4024" s="276" t="s">
        <v>58249</v>
      </c>
      <c r="AJ4024" s="277">
        <v>20060.97</v>
      </c>
      <c r="AL4024" s="246" t="s">
        <v>52145</v>
      </c>
      <c r="AM4024" s="247">
        <v>971.61</v>
      </c>
      <c r="AO4024" s="226" t="s">
        <v>52123</v>
      </c>
      <c r="AP4024" s="227">
        <v>18267.91</v>
      </c>
      <c r="AR4024" s="207" t="s">
        <v>13366</v>
      </c>
      <c r="AS4024" s="208">
        <v>26977.37</v>
      </c>
      <c r="AT4024" s="93"/>
      <c r="AU4024" s="93"/>
      <c r="AV4024" s="93"/>
      <c r="BD4024" s="263"/>
      <c r="BE4024" s="264"/>
      <c r="BM4024" s="211" t="s">
        <v>11436</v>
      </c>
      <c r="BN4024" s="212">
        <v>2512.0100000000002</v>
      </c>
    </row>
    <row r="4025" spans="32:66" x14ac:dyDescent="0.55000000000000004">
      <c r="AF4025" t="s">
        <v>56764</v>
      </c>
      <c r="AG4025" s="284">
        <v>15496.88</v>
      </c>
      <c r="AI4025" s="276" t="s">
        <v>20394</v>
      </c>
      <c r="AJ4025" s="277">
        <v>8686.93</v>
      </c>
      <c r="AL4025" s="246" t="s">
        <v>52146</v>
      </c>
      <c r="AM4025" s="247">
        <v>3111.64</v>
      </c>
      <c r="AO4025" s="226" t="s">
        <v>52124</v>
      </c>
      <c r="AP4025" s="227">
        <v>21892.6</v>
      </c>
      <c r="AR4025" s="207" t="s">
        <v>18426</v>
      </c>
      <c r="AS4025" s="208">
        <v>313286.73</v>
      </c>
      <c r="AT4025" s="93"/>
      <c r="AU4025" s="93"/>
      <c r="AV4025" s="93"/>
      <c r="BD4025" s="263"/>
      <c r="BE4025" s="264"/>
      <c r="BM4025" s="211" t="s">
        <v>11708</v>
      </c>
      <c r="BN4025" s="212">
        <v>370040.32000000001</v>
      </c>
    </row>
    <row r="4026" spans="32:66" x14ac:dyDescent="0.55000000000000004">
      <c r="AF4026" t="s">
        <v>16096</v>
      </c>
      <c r="AG4026" s="284">
        <v>13334.12</v>
      </c>
      <c r="AI4026" s="276" t="s">
        <v>35042</v>
      </c>
      <c r="AJ4026" s="277">
        <v>53245.65</v>
      </c>
      <c r="AL4026" s="246" t="s">
        <v>52147</v>
      </c>
      <c r="AM4026" s="247">
        <v>826.22</v>
      </c>
      <c r="AO4026" s="226" t="s">
        <v>33370</v>
      </c>
      <c r="AP4026" s="227">
        <v>122324.57</v>
      </c>
      <c r="AR4026" s="207" t="s">
        <v>18427</v>
      </c>
      <c r="AS4026" s="208">
        <v>29686.7</v>
      </c>
      <c r="AT4026" s="93"/>
      <c r="AU4026" s="93"/>
      <c r="AV4026" s="93"/>
      <c r="BD4026" s="263"/>
      <c r="BE4026" s="264"/>
      <c r="BM4026" s="211" t="s">
        <v>10052</v>
      </c>
      <c r="BN4026" s="212">
        <v>3225109.03</v>
      </c>
    </row>
    <row r="4027" spans="32:66" x14ac:dyDescent="0.55000000000000004">
      <c r="AF4027" t="s">
        <v>58001</v>
      </c>
      <c r="AG4027" s="284">
        <v>2065.2199999999998</v>
      </c>
      <c r="AI4027" s="276" t="s">
        <v>20395</v>
      </c>
      <c r="AJ4027" s="277">
        <v>52563.94</v>
      </c>
      <c r="AL4027" s="246" t="s">
        <v>64161</v>
      </c>
      <c r="AM4027" s="247">
        <v>827.09</v>
      </c>
      <c r="AO4027" s="226" t="s">
        <v>48782</v>
      </c>
      <c r="AP4027" s="227">
        <v>36780.06</v>
      </c>
      <c r="AR4027" s="207" t="s">
        <v>18428</v>
      </c>
      <c r="AS4027" s="208">
        <v>8011.92</v>
      </c>
      <c r="AT4027" s="93"/>
      <c r="AU4027" s="93"/>
      <c r="AV4027" s="93"/>
      <c r="BD4027" s="263"/>
      <c r="BE4027" s="264"/>
      <c r="BM4027" s="211" t="s">
        <v>6862</v>
      </c>
      <c r="BN4027" s="212">
        <v>20622</v>
      </c>
    </row>
    <row r="4028" spans="32:66" x14ac:dyDescent="0.55000000000000004">
      <c r="AF4028" t="s">
        <v>16098</v>
      </c>
      <c r="AG4028" s="284">
        <v>3836.93</v>
      </c>
      <c r="AI4028" s="276" t="s">
        <v>56123</v>
      </c>
      <c r="AJ4028" s="277">
        <v>1521.26</v>
      </c>
      <c r="AL4028" s="246" t="s">
        <v>52148</v>
      </c>
      <c r="AM4028" s="247">
        <v>153</v>
      </c>
      <c r="AO4028" s="226" t="s">
        <v>33371</v>
      </c>
      <c r="AP4028" s="227">
        <v>542712.6</v>
      </c>
      <c r="AR4028" s="207" t="s">
        <v>18429</v>
      </c>
      <c r="AS4028" s="208">
        <v>279.58</v>
      </c>
      <c r="AT4028" s="93"/>
      <c r="AU4028" s="93"/>
      <c r="AV4028" s="93"/>
      <c r="BD4028" s="263"/>
      <c r="BE4028" s="264"/>
      <c r="BM4028" s="211" t="s">
        <v>7017</v>
      </c>
      <c r="BN4028" s="212">
        <v>1103</v>
      </c>
    </row>
    <row r="4029" spans="32:66" x14ac:dyDescent="0.55000000000000004">
      <c r="AF4029" t="s">
        <v>16099</v>
      </c>
      <c r="AG4029" s="284">
        <v>1480.45</v>
      </c>
      <c r="AI4029" s="276" t="s">
        <v>63155</v>
      </c>
      <c r="AJ4029" s="277">
        <v>16521.64</v>
      </c>
      <c r="AL4029" s="246" t="s">
        <v>49791</v>
      </c>
      <c r="AM4029" s="247">
        <v>185.4</v>
      </c>
      <c r="AO4029" s="226" t="s">
        <v>44683</v>
      </c>
      <c r="AP4029" s="227">
        <v>3367.33</v>
      </c>
      <c r="AR4029" s="207" t="s">
        <v>18430</v>
      </c>
      <c r="AS4029" s="208">
        <v>2619.6999999999998</v>
      </c>
      <c r="AT4029" s="93"/>
      <c r="AU4029" s="93"/>
      <c r="AV4029" s="93"/>
      <c r="BD4029" s="263"/>
      <c r="BE4029" s="264"/>
      <c r="BM4029" s="211" t="s">
        <v>7255</v>
      </c>
      <c r="BN4029" s="212">
        <v>332</v>
      </c>
    </row>
    <row r="4030" spans="32:66" x14ac:dyDescent="0.55000000000000004">
      <c r="AF4030" t="s">
        <v>16100</v>
      </c>
      <c r="AG4030" s="284">
        <v>5936.18</v>
      </c>
      <c r="AI4030" s="276" t="s">
        <v>56125</v>
      </c>
      <c r="AJ4030" s="277">
        <v>1380.31</v>
      </c>
      <c r="AL4030" s="246" t="s">
        <v>61930</v>
      </c>
      <c r="AM4030" s="247">
        <v>3511.17</v>
      </c>
      <c r="AO4030" s="226" t="s">
        <v>34862</v>
      </c>
      <c r="AP4030" s="227">
        <v>143385.85</v>
      </c>
      <c r="AR4030" s="207" t="s">
        <v>18431</v>
      </c>
      <c r="AS4030" s="208">
        <v>6825.35</v>
      </c>
      <c r="AT4030" s="93"/>
      <c r="AU4030" s="93"/>
      <c r="AV4030" s="93"/>
      <c r="BD4030" s="263"/>
      <c r="BE4030" s="264"/>
      <c r="BM4030" s="211" t="s">
        <v>8172</v>
      </c>
      <c r="BN4030" s="212">
        <v>633</v>
      </c>
    </row>
    <row r="4031" spans="32:66" x14ac:dyDescent="0.55000000000000004">
      <c r="AF4031" t="s">
        <v>55565</v>
      </c>
      <c r="AG4031">
        <v>0.9</v>
      </c>
      <c r="AI4031" s="276" t="s">
        <v>56126</v>
      </c>
      <c r="AJ4031" s="277">
        <v>4091.5</v>
      </c>
      <c r="AL4031" s="246" t="s">
        <v>52149</v>
      </c>
      <c r="AM4031" s="247">
        <v>191.65</v>
      </c>
      <c r="AO4031" s="226" t="s">
        <v>33372</v>
      </c>
      <c r="AP4031" s="227">
        <v>33044.17</v>
      </c>
      <c r="AR4031" s="207" t="s">
        <v>18432</v>
      </c>
      <c r="AS4031" s="208">
        <v>186799.93</v>
      </c>
      <c r="AT4031" s="93"/>
      <c r="AU4031" s="93"/>
      <c r="AV4031" s="93"/>
      <c r="BD4031" s="263"/>
      <c r="BE4031" s="264"/>
      <c r="BM4031" s="211" t="s">
        <v>8455</v>
      </c>
      <c r="BN4031" s="212">
        <v>11458</v>
      </c>
    </row>
    <row r="4032" spans="32:66" x14ac:dyDescent="0.55000000000000004">
      <c r="AF4032" t="s">
        <v>16491</v>
      </c>
      <c r="AG4032" s="284">
        <v>27495.56</v>
      </c>
      <c r="AI4032" s="276" t="s">
        <v>58251</v>
      </c>
      <c r="AJ4032" s="277">
        <v>353.65</v>
      </c>
      <c r="AL4032" s="246" t="s">
        <v>49792</v>
      </c>
      <c r="AM4032" s="247">
        <v>350</v>
      </c>
      <c r="AO4032" s="226" t="s">
        <v>33373</v>
      </c>
      <c r="AP4032" s="227">
        <v>5928.51</v>
      </c>
      <c r="AR4032" s="207" t="s">
        <v>18433</v>
      </c>
      <c r="AS4032" s="208">
        <v>143211.99</v>
      </c>
      <c r="AT4032" s="93"/>
      <c r="AU4032" s="93"/>
      <c r="AV4032" s="93"/>
      <c r="BD4032" s="263"/>
      <c r="BE4032" s="264"/>
      <c r="BM4032" s="211" t="s">
        <v>8610</v>
      </c>
      <c r="BN4032" s="212">
        <v>5441</v>
      </c>
    </row>
    <row r="4033" spans="32:66" x14ac:dyDescent="0.55000000000000004">
      <c r="AF4033" t="s">
        <v>16492</v>
      </c>
      <c r="AG4033" s="284">
        <v>1889.22</v>
      </c>
      <c r="AI4033" s="276" t="s">
        <v>58252</v>
      </c>
      <c r="AJ4033" s="277">
        <v>5366.96</v>
      </c>
      <c r="AL4033" s="246" t="s">
        <v>55038</v>
      </c>
      <c r="AM4033" s="247">
        <v>18000</v>
      </c>
      <c r="AO4033" s="226" t="s">
        <v>33374</v>
      </c>
      <c r="AP4033" s="227">
        <v>7886.7</v>
      </c>
      <c r="AR4033" s="207" t="s">
        <v>18434</v>
      </c>
      <c r="AS4033" s="208">
        <v>31672</v>
      </c>
      <c r="AT4033" s="93"/>
      <c r="AU4033" s="93"/>
      <c r="AV4033" s="93"/>
      <c r="BD4033" s="263"/>
      <c r="BE4033" s="264"/>
      <c r="BM4033" s="211" t="s">
        <v>8836</v>
      </c>
      <c r="BN4033" s="212">
        <v>2000</v>
      </c>
    </row>
    <row r="4034" spans="32:66" x14ac:dyDescent="0.55000000000000004">
      <c r="AF4034" t="s">
        <v>16493</v>
      </c>
      <c r="AG4034" s="284">
        <v>5482.06</v>
      </c>
      <c r="AI4034" s="276" t="s">
        <v>64282</v>
      </c>
      <c r="AJ4034" s="277">
        <v>4531.97</v>
      </c>
      <c r="AL4034" s="246" t="s">
        <v>55039</v>
      </c>
      <c r="AM4034" s="247">
        <v>1377.01</v>
      </c>
      <c r="AO4034" s="226" t="s">
        <v>33375</v>
      </c>
      <c r="AP4034" s="227">
        <v>32017.29</v>
      </c>
      <c r="AR4034" s="207" t="s">
        <v>18435</v>
      </c>
      <c r="AS4034" s="208">
        <v>42789.1</v>
      </c>
      <c r="AT4034" s="93"/>
      <c r="AU4034" s="93"/>
      <c r="AV4034" s="93"/>
      <c r="BD4034" s="263"/>
      <c r="BE4034" s="264"/>
      <c r="BM4034" s="211" t="s">
        <v>9142</v>
      </c>
      <c r="BN4034" s="212">
        <v>1568</v>
      </c>
    </row>
    <row r="4035" spans="32:66" x14ac:dyDescent="0.55000000000000004">
      <c r="AF4035" t="s">
        <v>16494</v>
      </c>
      <c r="AG4035" s="284">
        <v>2312.61</v>
      </c>
      <c r="AI4035" s="276" t="s">
        <v>56127</v>
      </c>
      <c r="AJ4035" s="277">
        <v>3408.62</v>
      </c>
      <c r="AL4035" s="246" t="s">
        <v>55040</v>
      </c>
      <c r="AM4035" s="247">
        <v>4410</v>
      </c>
      <c r="AO4035" s="226" t="s">
        <v>33376</v>
      </c>
      <c r="AP4035" s="227">
        <v>11243.43</v>
      </c>
      <c r="AR4035" s="207" t="s">
        <v>18436</v>
      </c>
      <c r="AS4035" s="208">
        <v>1587535.58</v>
      </c>
      <c r="AT4035" s="93"/>
      <c r="AU4035" s="93"/>
      <c r="AV4035" s="93"/>
      <c r="BD4035" s="263"/>
      <c r="BE4035" s="264"/>
      <c r="BM4035" s="211" t="s">
        <v>9581</v>
      </c>
      <c r="BN4035" s="212">
        <v>453</v>
      </c>
    </row>
    <row r="4036" spans="32:66" x14ac:dyDescent="0.55000000000000004">
      <c r="AF4036" t="s">
        <v>16495</v>
      </c>
      <c r="AG4036">
        <v>60.44</v>
      </c>
      <c r="AI4036" s="276" t="s">
        <v>56128</v>
      </c>
      <c r="AJ4036" s="277">
        <v>24398.55</v>
      </c>
      <c r="AL4036" s="246" t="s">
        <v>61352</v>
      </c>
      <c r="AM4036" s="247">
        <v>1105.68</v>
      </c>
      <c r="AO4036" s="226" t="s">
        <v>33377</v>
      </c>
      <c r="AP4036" s="227">
        <v>17095.64</v>
      </c>
      <c r="AR4036" s="207" t="s">
        <v>18437</v>
      </c>
      <c r="AS4036" s="208">
        <v>7134.98</v>
      </c>
      <c r="AT4036" s="93"/>
      <c r="AU4036" s="93"/>
      <c r="AV4036" s="93"/>
      <c r="BD4036" s="263"/>
      <c r="BE4036" s="264"/>
      <c r="BM4036" s="211" t="s">
        <v>10053</v>
      </c>
      <c r="BN4036" s="212">
        <v>43610</v>
      </c>
    </row>
    <row r="4037" spans="32:66" x14ac:dyDescent="0.55000000000000004">
      <c r="AF4037" t="s">
        <v>16499</v>
      </c>
      <c r="AG4037" s="284">
        <v>19910.87</v>
      </c>
      <c r="AI4037" s="276" t="s">
        <v>67600</v>
      </c>
      <c r="AJ4037" s="277">
        <v>1740.36</v>
      </c>
      <c r="AL4037" s="246" t="s">
        <v>59009</v>
      </c>
      <c r="AM4037" s="247">
        <v>17280</v>
      </c>
      <c r="AO4037" s="226" t="s">
        <v>33378</v>
      </c>
      <c r="AP4037" s="227">
        <v>5141975.08</v>
      </c>
      <c r="AR4037" s="207" t="s">
        <v>18438</v>
      </c>
      <c r="AS4037" s="208">
        <v>5481.72</v>
      </c>
      <c r="AT4037" s="93"/>
      <c r="AU4037" s="93"/>
      <c r="AV4037" s="93"/>
      <c r="BD4037" s="263"/>
      <c r="BE4037" s="264"/>
      <c r="BM4037" s="211" t="s">
        <v>6863</v>
      </c>
      <c r="BN4037" s="212">
        <v>390983.62</v>
      </c>
    </row>
    <row r="4038" spans="32:66" x14ac:dyDescent="0.55000000000000004">
      <c r="AF4038" t="s">
        <v>16522</v>
      </c>
      <c r="AG4038" s="284">
        <v>11783.48</v>
      </c>
      <c r="AI4038" s="276" t="s">
        <v>56129</v>
      </c>
      <c r="AJ4038" s="277">
        <v>1999.6</v>
      </c>
      <c r="AL4038" s="246" t="s">
        <v>59010</v>
      </c>
      <c r="AM4038" s="247">
        <v>1215.83</v>
      </c>
      <c r="AO4038" s="226" t="s">
        <v>40208</v>
      </c>
      <c r="AP4038" s="227">
        <v>13703.5</v>
      </c>
      <c r="AR4038" s="207" t="s">
        <v>18439</v>
      </c>
      <c r="AS4038" s="208">
        <v>192.56</v>
      </c>
      <c r="AT4038" s="93"/>
      <c r="AU4038" s="93"/>
      <c r="AV4038" s="93"/>
      <c r="BD4038" s="263"/>
      <c r="BE4038" s="264"/>
      <c r="BM4038" s="211" t="s">
        <v>7256</v>
      </c>
      <c r="BN4038" s="212">
        <v>17878.79</v>
      </c>
    </row>
    <row r="4039" spans="32:66" x14ac:dyDescent="0.55000000000000004">
      <c r="AF4039" t="s">
        <v>16523</v>
      </c>
      <c r="AG4039" s="284">
        <v>112121.82</v>
      </c>
      <c r="AI4039" s="276" t="s">
        <v>56130</v>
      </c>
      <c r="AJ4039" s="277">
        <v>5755.6</v>
      </c>
      <c r="AL4039" s="246" t="s">
        <v>59011</v>
      </c>
      <c r="AM4039" s="247">
        <v>4233.6000000000004</v>
      </c>
      <c r="AO4039" s="226" t="s">
        <v>34863</v>
      </c>
      <c r="AP4039" s="227">
        <v>69.849999999999994</v>
      </c>
      <c r="AR4039" s="207" t="s">
        <v>13367</v>
      </c>
      <c r="AS4039" s="208">
        <v>5459.77</v>
      </c>
      <c r="AT4039" s="93"/>
      <c r="AU4039" s="93"/>
      <c r="AV4039" s="93"/>
      <c r="BD4039" s="263"/>
      <c r="BE4039" s="264"/>
      <c r="BM4039" s="211" t="s">
        <v>7550</v>
      </c>
      <c r="BN4039" s="212">
        <v>264452</v>
      </c>
    </row>
    <row r="4040" spans="32:66" x14ac:dyDescent="0.55000000000000004">
      <c r="AF4040" t="s">
        <v>16557</v>
      </c>
      <c r="AG4040" s="284">
        <v>4305.1000000000004</v>
      </c>
      <c r="AI4040" s="276" t="s">
        <v>63569</v>
      </c>
      <c r="AJ4040" s="277">
        <v>42136.25</v>
      </c>
      <c r="AL4040" s="246" t="s">
        <v>59012</v>
      </c>
      <c r="AM4040" s="247">
        <v>2010.24</v>
      </c>
      <c r="AO4040" s="226" t="s">
        <v>33379</v>
      </c>
      <c r="AP4040" s="227">
        <v>464701.43</v>
      </c>
      <c r="AR4040" s="207" t="s">
        <v>13368</v>
      </c>
      <c r="AS4040" s="208">
        <v>6293.56</v>
      </c>
      <c r="AT4040" s="93"/>
      <c r="AU4040" s="93"/>
      <c r="AV4040" s="93"/>
      <c r="BD4040" s="263"/>
      <c r="BE4040" s="264"/>
      <c r="BM4040" s="211" t="s">
        <v>7672</v>
      </c>
      <c r="BN4040" s="212">
        <v>903426.83</v>
      </c>
    </row>
    <row r="4041" spans="32:66" x14ac:dyDescent="0.55000000000000004">
      <c r="AF4041" t="s">
        <v>69213</v>
      </c>
      <c r="AG4041" s="284">
        <v>1000</v>
      </c>
      <c r="AI4041" s="276" t="s">
        <v>52420</v>
      </c>
      <c r="AJ4041" s="277">
        <v>2594.4</v>
      </c>
      <c r="AL4041" s="246" t="s">
        <v>61353</v>
      </c>
      <c r="AM4041" s="247">
        <v>124.33</v>
      </c>
      <c r="AO4041" s="226" t="s">
        <v>33380</v>
      </c>
      <c r="AP4041" s="227">
        <v>66948.67</v>
      </c>
      <c r="AR4041" s="207" t="s">
        <v>18440</v>
      </c>
      <c r="AS4041" s="208">
        <v>6642.11</v>
      </c>
      <c r="AT4041" s="93"/>
      <c r="AU4041" s="93"/>
      <c r="AV4041" s="93"/>
      <c r="BD4041" s="263"/>
      <c r="BE4041" s="264"/>
      <c r="BM4041" s="211" t="s">
        <v>7949</v>
      </c>
      <c r="BN4041" s="212">
        <v>35656.639999999999</v>
      </c>
    </row>
    <row r="4042" spans="32:66" x14ac:dyDescent="0.55000000000000004">
      <c r="AF4042" t="s">
        <v>16587</v>
      </c>
      <c r="AG4042" s="284">
        <v>42677.08</v>
      </c>
      <c r="AI4042" s="276" t="s">
        <v>52421</v>
      </c>
      <c r="AJ4042" s="277">
        <v>972.89</v>
      </c>
      <c r="AL4042" s="246" t="s">
        <v>63647</v>
      </c>
      <c r="AM4042" s="247">
        <v>15437.51</v>
      </c>
      <c r="AO4042" s="226" t="s">
        <v>34864</v>
      </c>
      <c r="AP4042" s="227">
        <v>33906.42</v>
      </c>
      <c r="AR4042" s="207" t="s">
        <v>18441</v>
      </c>
      <c r="AS4042" s="208">
        <v>19242.75</v>
      </c>
      <c r="AT4042" s="93"/>
      <c r="AU4042" s="93"/>
      <c r="AV4042" s="93"/>
      <c r="BD4042" s="263"/>
      <c r="BE4042" s="264"/>
      <c r="BM4042" s="211" t="s">
        <v>8173</v>
      </c>
      <c r="BN4042" s="212">
        <v>150901.88</v>
      </c>
    </row>
    <row r="4043" spans="32:66" x14ac:dyDescent="0.55000000000000004">
      <c r="AF4043" t="s">
        <v>16588</v>
      </c>
      <c r="AG4043" s="284">
        <v>39970.22</v>
      </c>
      <c r="AI4043" s="276" t="s">
        <v>33572</v>
      </c>
      <c r="AJ4043" s="277">
        <v>153553.35999999999</v>
      </c>
      <c r="AL4043" s="246" t="s">
        <v>63648</v>
      </c>
      <c r="AM4043" s="247">
        <v>1180.95</v>
      </c>
      <c r="AO4043" s="226" t="s">
        <v>39035</v>
      </c>
      <c r="AP4043" s="227">
        <v>213983.59</v>
      </c>
      <c r="AR4043" s="207" t="s">
        <v>18442</v>
      </c>
      <c r="AS4043" s="208">
        <v>254</v>
      </c>
      <c r="AT4043" s="93"/>
      <c r="AU4043" s="93"/>
      <c r="AV4043" s="93"/>
      <c r="BD4043" s="263"/>
      <c r="BE4043" s="264"/>
      <c r="BM4043" s="211" t="s">
        <v>8456</v>
      </c>
      <c r="BN4043" s="212">
        <v>194352</v>
      </c>
    </row>
    <row r="4044" spans="32:66" x14ac:dyDescent="0.55000000000000004">
      <c r="AF4044" t="s">
        <v>16590</v>
      </c>
      <c r="AG4044" s="284">
        <v>34294.449999999997</v>
      </c>
      <c r="AI4044" s="276" t="s">
        <v>56131</v>
      </c>
      <c r="AJ4044" s="277">
        <v>118551</v>
      </c>
      <c r="AL4044" s="246" t="s">
        <v>63649</v>
      </c>
      <c r="AM4044" s="247">
        <v>3782.2</v>
      </c>
      <c r="AO4044" s="226" t="s">
        <v>42325</v>
      </c>
      <c r="AP4044" s="227">
        <v>810170.86</v>
      </c>
      <c r="AR4044" s="207" t="s">
        <v>13369</v>
      </c>
      <c r="AS4044" s="208">
        <v>3051.16</v>
      </c>
      <c r="AT4044" s="93"/>
      <c r="AU4044" s="93"/>
      <c r="AV4044" s="93"/>
      <c r="BD4044" s="263"/>
      <c r="BE4044" s="264"/>
      <c r="BM4044" s="211" t="s">
        <v>8611</v>
      </c>
      <c r="BN4044" s="212">
        <v>241524.35</v>
      </c>
    </row>
    <row r="4045" spans="32:66" x14ac:dyDescent="0.55000000000000004">
      <c r="AF4045" t="s">
        <v>59965</v>
      </c>
      <c r="AG4045" s="284">
        <v>9085.34</v>
      </c>
      <c r="AI4045" s="276" t="s">
        <v>67601</v>
      </c>
      <c r="AJ4045" s="277">
        <v>54.4</v>
      </c>
      <c r="AL4045" s="246" t="s">
        <v>63102</v>
      </c>
      <c r="AM4045" s="247">
        <v>23000</v>
      </c>
      <c r="AO4045" s="226" t="s">
        <v>52125</v>
      </c>
      <c r="AP4045" s="227">
        <v>-19074.189999999999</v>
      </c>
      <c r="AR4045" s="207" t="s">
        <v>18443</v>
      </c>
      <c r="AS4045" s="208">
        <v>11998.93</v>
      </c>
      <c r="AT4045" s="93"/>
      <c r="AU4045" s="93"/>
      <c r="AV4045" s="93"/>
      <c r="BD4045" s="263"/>
      <c r="BE4045" s="264"/>
      <c r="BM4045" s="211" t="s">
        <v>8837</v>
      </c>
      <c r="BN4045" s="212">
        <v>28813</v>
      </c>
    </row>
    <row r="4046" spans="32:66" x14ac:dyDescent="0.55000000000000004">
      <c r="AF4046" t="s">
        <v>71782</v>
      </c>
      <c r="AG4046" s="284">
        <v>6364.14</v>
      </c>
      <c r="AI4046" s="276" t="s">
        <v>39168</v>
      </c>
      <c r="AJ4046" s="277">
        <v>152958.89000000001</v>
      </c>
      <c r="AL4046" s="246" t="s">
        <v>64162</v>
      </c>
      <c r="AM4046" s="247">
        <v>929.45</v>
      </c>
      <c r="AO4046" s="226" t="s">
        <v>33381</v>
      </c>
      <c r="AP4046" s="227">
        <v>387000.17</v>
      </c>
      <c r="AR4046" s="207" t="s">
        <v>18444</v>
      </c>
      <c r="AS4046" s="208">
        <v>52544.160000000003</v>
      </c>
      <c r="AT4046" s="93"/>
      <c r="AU4046" s="93"/>
      <c r="AV4046" s="93"/>
      <c r="BD4046" s="263"/>
      <c r="BE4046" s="264"/>
      <c r="BM4046" s="211" t="s">
        <v>9143</v>
      </c>
      <c r="BN4046" s="212">
        <v>180123.15</v>
      </c>
    </row>
    <row r="4047" spans="32:66" x14ac:dyDescent="0.55000000000000004">
      <c r="AF4047" t="s">
        <v>17301</v>
      </c>
      <c r="AG4047" s="284">
        <v>1181.8900000000001</v>
      </c>
      <c r="AI4047" s="276" t="s">
        <v>55126</v>
      </c>
      <c r="AJ4047" s="277">
        <v>208718.8</v>
      </c>
      <c r="AL4047" s="246" t="s">
        <v>63650</v>
      </c>
      <c r="AM4047" s="247">
        <v>1030.97</v>
      </c>
      <c r="AO4047" s="226" t="s">
        <v>34865</v>
      </c>
      <c r="AP4047" s="227">
        <v>110658.75</v>
      </c>
      <c r="AR4047" s="207" t="s">
        <v>18445</v>
      </c>
      <c r="AS4047" s="208">
        <v>15107.54</v>
      </c>
      <c r="AT4047" s="93"/>
      <c r="AU4047" s="93"/>
      <c r="AV4047" s="93"/>
      <c r="BD4047" s="263"/>
      <c r="BE4047" s="264"/>
      <c r="BM4047" s="211" t="s">
        <v>9434</v>
      </c>
      <c r="BN4047" s="212">
        <v>2557547.5699999998</v>
      </c>
    </row>
    <row r="4048" spans="32:66" x14ac:dyDescent="0.55000000000000004">
      <c r="AF4048" t="s">
        <v>54254</v>
      </c>
      <c r="AG4048" s="284">
        <v>3000</v>
      </c>
      <c r="AI4048" s="276" t="s">
        <v>39169</v>
      </c>
      <c r="AJ4048" s="277">
        <v>80931.88</v>
      </c>
      <c r="AL4048" s="246" t="s">
        <v>59013</v>
      </c>
      <c r="AM4048" s="247">
        <v>1240</v>
      </c>
      <c r="AO4048" s="226" t="s">
        <v>34866</v>
      </c>
      <c r="AP4048" s="227">
        <v>16240.23</v>
      </c>
      <c r="AR4048" s="207" t="s">
        <v>18446</v>
      </c>
      <c r="AS4048" s="208">
        <v>2793.36</v>
      </c>
      <c r="AT4048" s="93"/>
      <c r="AU4048" s="93"/>
      <c r="AV4048" s="93"/>
      <c r="BD4048" s="263"/>
      <c r="BE4048" s="264"/>
      <c r="BM4048" s="211" t="s">
        <v>9622</v>
      </c>
      <c r="BN4048" s="212">
        <v>33682.370000000003</v>
      </c>
    </row>
    <row r="4049" spans="32:66" x14ac:dyDescent="0.55000000000000004">
      <c r="AF4049" t="s">
        <v>17304</v>
      </c>
      <c r="AG4049" s="284">
        <v>5238.2700000000004</v>
      </c>
      <c r="AI4049" s="276" t="s">
        <v>67602</v>
      </c>
      <c r="AJ4049" s="277">
        <v>68932.34</v>
      </c>
      <c r="AL4049" s="246" t="s">
        <v>59553</v>
      </c>
      <c r="AM4049" s="247">
        <v>7905</v>
      </c>
      <c r="AO4049" s="226" t="s">
        <v>34867</v>
      </c>
      <c r="AP4049" s="227">
        <v>24379.599999999999</v>
      </c>
      <c r="AR4049" s="207" t="s">
        <v>18447</v>
      </c>
      <c r="AS4049" s="208">
        <v>5416.08</v>
      </c>
      <c r="AT4049" s="93"/>
      <c r="AU4049" s="93"/>
      <c r="AV4049" s="93"/>
      <c r="BD4049" s="263"/>
      <c r="BE4049" s="264"/>
      <c r="BM4049" s="211" t="s">
        <v>11437</v>
      </c>
      <c r="BN4049" s="212">
        <v>80428.399999999994</v>
      </c>
    </row>
    <row r="4050" spans="32:66" x14ac:dyDescent="0.55000000000000004">
      <c r="AF4050" t="s">
        <v>17734</v>
      </c>
      <c r="AG4050" s="284">
        <v>5982.28</v>
      </c>
      <c r="AI4050" s="276" t="s">
        <v>56132</v>
      </c>
      <c r="AJ4050" s="277">
        <v>157092.95000000001</v>
      </c>
      <c r="AL4050" s="246" t="s">
        <v>59014</v>
      </c>
      <c r="AM4050" s="247">
        <v>688.3</v>
      </c>
      <c r="AO4050" s="226" t="s">
        <v>34868</v>
      </c>
      <c r="AP4050" s="227">
        <v>760.96</v>
      </c>
      <c r="AR4050" s="207" t="s">
        <v>18448</v>
      </c>
      <c r="AS4050" s="208">
        <v>130.88999999999999</v>
      </c>
      <c r="AT4050" s="93"/>
      <c r="AU4050" s="93"/>
      <c r="AV4050" s="93"/>
      <c r="BD4050" s="263"/>
      <c r="BE4050" s="264"/>
      <c r="BM4050" s="211" t="s">
        <v>11709</v>
      </c>
      <c r="BN4050" s="212">
        <v>1627893.83</v>
      </c>
    </row>
    <row r="4051" spans="32:66" x14ac:dyDescent="0.55000000000000004">
      <c r="AF4051" t="s">
        <v>34763</v>
      </c>
      <c r="AG4051" s="284">
        <v>7877.4</v>
      </c>
      <c r="AI4051" s="276" t="s">
        <v>46930</v>
      </c>
      <c r="AJ4051" s="277">
        <v>42019.15</v>
      </c>
      <c r="AL4051" s="246" t="s">
        <v>59015</v>
      </c>
      <c r="AM4051" s="247">
        <v>2240.54</v>
      </c>
      <c r="AO4051" s="226" t="s">
        <v>34869</v>
      </c>
      <c r="AP4051" s="227">
        <v>4787.3</v>
      </c>
      <c r="AR4051" s="207" t="s">
        <v>18449</v>
      </c>
      <c r="AS4051" s="208">
        <v>183266.37</v>
      </c>
      <c r="AT4051" s="93"/>
      <c r="AU4051" s="93"/>
      <c r="AV4051" s="93"/>
      <c r="BD4051" s="263"/>
      <c r="BE4051" s="264"/>
      <c r="BM4051" s="211" t="s">
        <v>12282</v>
      </c>
      <c r="BN4051" s="212">
        <v>5670</v>
      </c>
    </row>
    <row r="4052" spans="32:66" x14ac:dyDescent="0.55000000000000004">
      <c r="AF4052" t="s">
        <v>17737</v>
      </c>
      <c r="AG4052" s="284">
        <v>1054.49</v>
      </c>
      <c r="AI4052" s="276" t="s">
        <v>56133</v>
      </c>
      <c r="AJ4052" s="277">
        <v>638967.80000000005</v>
      </c>
      <c r="AL4052" s="246" t="s">
        <v>61354</v>
      </c>
      <c r="AM4052" s="247">
        <v>752.64</v>
      </c>
      <c r="AO4052" s="226" t="s">
        <v>18479</v>
      </c>
      <c r="AP4052" s="227">
        <v>1468632.36</v>
      </c>
      <c r="AR4052" s="207" t="s">
        <v>18450</v>
      </c>
      <c r="AS4052" s="208">
        <v>32856.400000000001</v>
      </c>
      <c r="AT4052" s="93"/>
      <c r="AU4052" s="93"/>
      <c r="AV4052" s="93"/>
      <c r="BD4052" s="263"/>
      <c r="BE4052" s="264"/>
      <c r="BM4052" s="211" t="s">
        <v>10054</v>
      </c>
      <c r="BN4052" s="212">
        <v>6713334.4299999997</v>
      </c>
    </row>
    <row r="4053" spans="32:66" x14ac:dyDescent="0.55000000000000004">
      <c r="AF4053" t="s">
        <v>17738</v>
      </c>
      <c r="AG4053" s="284">
        <v>2018.24</v>
      </c>
      <c r="AI4053" s="276" t="s">
        <v>67603</v>
      </c>
      <c r="AJ4053" s="277">
        <v>986.52</v>
      </c>
      <c r="AL4053" s="246" t="s">
        <v>60322</v>
      </c>
      <c r="AM4053" s="247">
        <v>4311.59</v>
      </c>
      <c r="AO4053" s="226" t="s">
        <v>42326</v>
      </c>
      <c r="AP4053" s="227">
        <v>520505.77</v>
      </c>
      <c r="AR4053" s="207" t="s">
        <v>18451</v>
      </c>
      <c r="AS4053" s="208">
        <v>65109.66</v>
      </c>
      <c r="AT4053" s="93"/>
      <c r="AU4053" s="93"/>
      <c r="AV4053" s="93"/>
      <c r="BD4053" s="263"/>
      <c r="BE4053" s="264"/>
      <c r="BM4053" s="211" t="s">
        <v>6864</v>
      </c>
      <c r="BN4053" s="212">
        <v>79168</v>
      </c>
    </row>
    <row r="4054" spans="32:66" x14ac:dyDescent="0.55000000000000004">
      <c r="AF4054" t="s">
        <v>34764</v>
      </c>
      <c r="AG4054" s="284">
        <v>1349.08</v>
      </c>
      <c r="AI4054" s="276" t="s">
        <v>56134</v>
      </c>
      <c r="AJ4054" s="277">
        <v>16729.86</v>
      </c>
      <c r="AL4054" s="246" t="s">
        <v>13382</v>
      </c>
      <c r="AM4054" s="247">
        <v>219.05</v>
      </c>
      <c r="AO4054" s="226" t="s">
        <v>52126</v>
      </c>
      <c r="AP4054" s="227">
        <v>110335.05</v>
      </c>
      <c r="AR4054" s="207" t="s">
        <v>18452</v>
      </c>
      <c r="AS4054" s="208">
        <v>1980</v>
      </c>
      <c r="AT4054" s="93"/>
      <c r="AU4054" s="93"/>
      <c r="AV4054" s="93"/>
      <c r="BD4054" s="263"/>
      <c r="BE4054" s="264"/>
      <c r="BM4054" s="211" t="s">
        <v>7018</v>
      </c>
      <c r="BN4054" s="212">
        <v>3966</v>
      </c>
    </row>
    <row r="4055" spans="32:66" x14ac:dyDescent="0.55000000000000004">
      <c r="AF4055" t="s">
        <v>71783</v>
      </c>
      <c r="AG4055">
        <v>955.86</v>
      </c>
      <c r="AI4055" s="276" t="s">
        <v>39170</v>
      </c>
      <c r="AJ4055" s="277">
        <v>2585371.87</v>
      </c>
      <c r="AL4055" s="246" t="s">
        <v>13386</v>
      </c>
      <c r="AM4055" s="247">
        <v>16.760000000000002</v>
      </c>
      <c r="AO4055" s="226" t="s">
        <v>52127</v>
      </c>
      <c r="AP4055" s="227">
        <v>8440.6200000000008</v>
      </c>
      <c r="AR4055" s="207" t="s">
        <v>18453</v>
      </c>
      <c r="AS4055" s="208">
        <v>48957.63</v>
      </c>
      <c r="AT4055" s="93"/>
      <c r="AU4055" s="93"/>
      <c r="AV4055" s="93"/>
      <c r="BD4055" s="263"/>
      <c r="BE4055" s="264"/>
      <c r="BM4055" s="211" t="s">
        <v>7257</v>
      </c>
      <c r="BN4055" s="212">
        <v>2072.98</v>
      </c>
    </row>
    <row r="4056" spans="32:66" x14ac:dyDescent="0.55000000000000004">
      <c r="AF4056" t="s">
        <v>17742</v>
      </c>
      <c r="AG4056" s="284">
        <v>5451.91</v>
      </c>
      <c r="AI4056" s="276" t="s">
        <v>42472</v>
      </c>
      <c r="AJ4056" s="277">
        <v>469558.91</v>
      </c>
      <c r="AL4056" s="246" t="s">
        <v>13387</v>
      </c>
      <c r="AM4056" s="247">
        <v>53.67</v>
      </c>
      <c r="AO4056" s="226" t="s">
        <v>52128</v>
      </c>
      <c r="AP4056" s="227">
        <v>10737.33</v>
      </c>
      <c r="AR4056" s="207" t="s">
        <v>18454</v>
      </c>
      <c r="AS4056" s="208">
        <v>76213.75</v>
      </c>
      <c r="AT4056" s="93"/>
      <c r="AU4056" s="93"/>
      <c r="AV4056" s="93"/>
      <c r="BD4056" s="263"/>
      <c r="BE4056" s="264"/>
      <c r="BM4056" s="211" t="s">
        <v>7551</v>
      </c>
      <c r="BN4056" s="212">
        <v>20270</v>
      </c>
    </row>
    <row r="4057" spans="32:66" x14ac:dyDescent="0.55000000000000004">
      <c r="AF4057" t="s">
        <v>17743</v>
      </c>
      <c r="AG4057" s="284">
        <v>20301</v>
      </c>
      <c r="AI4057" s="276" t="s">
        <v>35044</v>
      </c>
      <c r="AJ4057" s="277">
        <v>6265.45</v>
      </c>
      <c r="AL4057" s="246" t="s">
        <v>18630</v>
      </c>
      <c r="AM4057" s="247">
        <v>15305.44</v>
      </c>
      <c r="AO4057" s="226" t="s">
        <v>48783</v>
      </c>
      <c r="AP4057" s="227">
        <v>16202.14</v>
      </c>
      <c r="AR4057" s="207" t="s">
        <v>18455</v>
      </c>
      <c r="AS4057" s="208">
        <v>71498.83</v>
      </c>
      <c r="AT4057" s="93"/>
      <c r="AU4057" s="93"/>
      <c r="AV4057" s="93"/>
      <c r="BD4057" s="263"/>
      <c r="BE4057" s="264"/>
      <c r="BM4057" s="211" t="s">
        <v>7673</v>
      </c>
      <c r="BN4057" s="212">
        <v>90106.55</v>
      </c>
    </row>
    <row r="4058" spans="32:66" x14ac:dyDescent="0.55000000000000004">
      <c r="AF4058" t="s">
        <v>43177</v>
      </c>
      <c r="AG4058" s="284">
        <v>53875</v>
      </c>
      <c r="AI4058" s="276" t="s">
        <v>59067</v>
      </c>
      <c r="AJ4058" s="277">
        <v>6049.4</v>
      </c>
      <c r="AL4058" s="246" t="s">
        <v>55041</v>
      </c>
      <c r="AM4058" s="247">
        <v>3160</v>
      </c>
      <c r="AO4058" s="226" t="s">
        <v>52129</v>
      </c>
      <c r="AP4058" s="227">
        <v>4870.6400000000003</v>
      </c>
      <c r="AR4058" s="207" t="s">
        <v>18456</v>
      </c>
      <c r="AS4058" s="208">
        <v>15105.6</v>
      </c>
      <c r="AT4058" s="93"/>
      <c r="AU4058" s="93"/>
      <c r="AV4058" s="93"/>
      <c r="BD4058" s="263"/>
      <c r="BE4058" s="264"/>
      <c r="BM4058" s="211" t="s">
        <v>7950</v>
      </c>
      <c r="BN4058" s="212">
        <v>6095</v>
      </c>
    </row>
    <row r="4059" spans="32:66" x14ac:dyDescent="0.55000000000000004">
      <c r="AF4059" t="s">
        <v>17975</v>
      </c>
      <c r="AG4059" s="284">
        <v>4729.05</v>
      </c>
      <c r="AI4059" s="276" t="s">
        <v>56135</v>
      </c>
      <c r="AJ4059" s="277">
        <v>214540.66</v>
      </c>
      <c r="AL4059" s="246" t="s">
        <v>55972</v>
      </c>
      <c r="AM4059" s="247">
        <v>875.37</v>
      </c>
      <c r="AO4059" s="226" t="s">
        <v>48784</v>
      </c>
      <c r="AP4059" s="227">
        <v>231467.22</v>
      </c>
      <c r="AR4059" s="207" t="s">
        <v>18457</v>
      </c>
      <c r="AS4059" s="208">
        <v>66068.2</v>
      </c>
      <c r="AT4059" s="93"/>
      <c r="AU4059" s="93"/>
      <c r="AV4059" s="93"/>
      <c r="BD4059" s="263"/>
      <c r="BE4059" s="264"/>
      <c r="BM4059" s="211" t="s">
        <v>8174</v>
      </c>
      <c r="BN4059" s="212">
        <v>12239</v>
      </c>
    </row>
    <row r="4060" spans="32:66" x14ac:dyDescent="0.55000000000000004">
      <c r="AF4060" t="s">
        <v>71784</v>
      </c>
      <c r="AG4060" s="284">
        <v>1140</v>
      </c>
      <c r="AI4060" s="276" t="s">
        <v>58529</v>
      </c>
      <c r="AJ4060" s="277">
        <v>34446.43</v>
      </c>
      <c r="AL4060" s="246" t="s">
        <v>55973</v>
      </c>
      <c r="AM4060" s="247">
        <v>7057.82</v>
      </c>
      <c r="AO4060" s="226" t="s">
        <v>48785</v>
      </c>
      <c r="AP4060" s="227">
        <v>2405.42</v>
      </c>
      <c r="AR4060" s="207" t="s">
        <v>18458</v>
      </c>
      <c r="AS4060" s="208">
        <v>78733.899999999994</v>
      </c>
      <c r="AT4060" s="93"/>
      <c r="AU4060" s="93"/>
      <c r="AV4060" s="93"/>
      <c r="BD4060" s="263"/>
      <c r="BE4060" s="264"/>
      <c r="BM4060" s="211" t="s">
        <v>8239</v>
      </c>
      <c r="BN4060" s="212">
        <v>11830</v>
      </c>
    </row>
    <row r="4061" spans="32:66" x14ac:dyDescent="0.55000000000000004">
      <c r="AF4061" t="s">
        <v>48443</v>
      </c>
      <c r="AG4061" s="284">
        <v>48838</v>
      </c>
      <c r="AI4061" s="276" t="s">
        <v>57444</v>
      </c>
      <c r="AJ4061" s="277">
        <v>18264.599999999999</v>
      </c>
      <c r="AL4061" s="246" t="s">
        <v>55974</v>
      </c>
      <c r="AM4061" s="247">
        <v>17751.21</v>
      </c>
      <c r="AO4061" s="226" t="s">
        <v>47901</v>
      </c>
      <c r="AP4061" s="227">
        <v>26421.56</v>
      </c>
      <c r="AR4061" s="207" t="s">
        <v>18459</v>
      </c>
      <c r="AS4061" s="208">
        <v>40512</v>
      </c>
      <c r="AT4061" s="93"/>
      <c r="AU4061" s="93"/>
      <c r="AV4061" s="93"/>
      <c r="BD4061" s="263"/>
      <c r="BE4061" s="264"/>
      <c r="BM4061" s="211" t="s">
        <v>8612</v>
      </c>
      <c r="BN4061" s="212">
        <v>42269</v>
      </c>
    </row>
    <row r="4062" spans="32:66" x14ac:dyDescent="0.55000000000000004">
      <c r="AF4062" t="s">
        <v>71785</v>
      </c>
      <c r="AG4062" s="284">
        <v>3360</v>
      </c>
      <c r="AI4062" s="276" t="s">
        <v>33573</v>
      </c>
      <c r="AJ4062" s="277">
        <v>358708.97</v>
      </c>
      <c r="AL4062" s="246" t="s">
        <v>55042</v>
      </c>
      <c r="AM4062" s="247">
        <v>3146.77</v>
      </c>
      <c r="AO4062" s="226" t="s">
        <v>40209</v>
      </c>
      <c r="AP4062" s="227">
        <v>47999.41</v>
      </c>
      <c r="AR4062" s="207" t="s">
        <v>18460</v>
      </c>
      <c r="AS4062" s="208">
        <v>4889.8999999999996</v>
      </c>
      <c r="AT4062" s="93"/>
      <c r="AU4062" s="93"/>
      <c r="AV4062" s="93"/>
      <c r="BD4062" s="263"/>
      <c r="BE4062" s="264"/>
      <c r="BM4062" s="211" t="s">
        <v>8838</v>
      </c>
      <c r="BN4062" s="212">
        <v>21356.81</v>
      </c>
    </row>
    <row r="4063" spans="32:66" x14ac:dyDescent="0.55000000000000004">
      <c r="AF4063" t="s">
        <v>46000</v>
      </c>
      <c r="AG4063" s="284">
        <v>145000</v>
      </c>
      <c r="AI4063" s="276" t="s">
        <v>33574</v>
      </c>
      <c r="AJ4063" s="277">
        <v>501974.23</v>
      </c>
      <c r="AL4063" s="246" t="s">
        <v>55043</v>
      </c>
      <c r="AM4063" s="247">
        <v>8450.83</v>
      </c>
      <c r="AO4063" s="226" t="s">
        <v>44684</v>
      </c>
      <c r="AP4063" s="227">
        <v>1715</v>
      </c>
      <c r="AR4063" s="207" t="s">
        <v>18461</v>
      </c>
      <c r="AS4063" s="208">
        <v>200000</v>
      </c>
      <c r="AT4063" s="93"/>
      <c r="AU4063" s="93"/>
      <c r="AV4063" s="93"/>
      <c r="BD4063" s="263"/>
      <c r="BE4063" s="264"/>
      <c r="BM4063" s="211" t="s">
        <v>9144</v>
      </c>
      <c r="BN4063" s="212">
        <v>5730</v>
      </c>
    </row>
    <row r="4064" spans="32:66" x14ac:dyDescent="0.55000000000000004">
      <c r="AF4064" t="s">
        <v>70903</v>
      </c>
      <c r="AG4064" s="284">
        <v>42431.4</v>
      </c>
      <c r="AI4064" s="276" t="s">
        <v>36285</v>
      </c>
      <c r="AJ4064" s="277">
        <v>162657.81</v>
      </c>
      <c r="AL4064" s="246" t="s">
        <v>55975</v>
      </c>
      <c r="AM4064" s="247">
        <v>17850</v>
      </c>
      <c r="AO4064" s="226" t="s">
        <v>34870</v>
      </c>
      <c r="AP4064" s="227">
        <v>186967.06</v>
      </c>
      <c r="AR4064" s="207" t="s">
        <v>18462</v>
      </c>
      <c r="AS4064" s="208">
        <v>9656.35</v>
      </c>
      <c r="AT4064" s="93"/>
      <c r="AU4064" s="93"/>
      <c r="AV4064" s="93"/>
      <c r="BD4064" s="263"/>
      <c r="BE4064" s="264"/>
      <c r="BM4064" s="211" t="s">
        <v>9198</v>
      </c>
      <c r="BN4064" s="212">
        <v>5849</v>
      </c>
    </row>
    <row r="4065" spans="32:66" x14ac:dyDescent="0.55000000000000004">
      <c r="AF4065" t="s">
        <v>18276</v>
      </c>
      <c r="AG4065" s="284">
        <v>18284.61</v>
      </c>
      <c r="AI4065" s="276" t="s">
        <v>66598</v>
      </c>
      <c r="AJ4065" s="277">
        <v>113745.25</v>
      </c>
      <c r="AL4065" s="246" t="s">
        <v>33388</v>
      </c>
      <c r="AM4065" s="247">
        <v>75427.33</v>
      </c>
      <c r="AO4065" s="226" t="s">
        <v>44685</v>
      </c>
      <c r="AP4065" s="227">
        <v>6048569.0199999996</v>
      </c>
      <c r="AR4065" s="207" t="s">
        <v>18463</v>
      </c>
      <c r="AS4065" s="208">
        <v>22826.92</v>
      </c>
      <c r="AT4065" s="93"/>
      <c r="AU4065" s="93"/>
      <c r="AV4065" s="93"/>
      <c r="BD4065" s="263"/>
      <c r="BE4065" s="264"/>
      <c r="BM4065" s="211" t="s">
        <v>9435</v>
      </c>
      <c r="BN4065" s="212">
        <v>396500</v>
      </c>
    </row>
    <row r="4066" spans="32:66" x14ac:dyDescent="0.55000000000000004">
      <c r="AF4066" t="s">
        <v>58367</v>
      </c>
      <c r="AG4066" s="284">
        <v>45530.97</v>
      </c>
      <c r="AI4066" s="276" t="s">
        <v>67604</v>
      </c>
      <c r="AJ4066" s="277">
        <v>7500</v>
      </c>
      <c r="AL4066" s="246" t="s">
        <v>33389</v>
      </c>
      <c r="AM4066" s="247">
        <v>13888.42</v>
      </c>
      <c r="AO4066" s="226" t="s">
        <v>40210</v>
      </c>
      <c r="AP4066" s="227">
        <v>66223.06</v>
      </c>
      <c r="AR4066" s="207" t="s">
        <v>18464</v>
      </c>
      <c r="AS4066" s="208">
        <v>411942.24</v>
      </c>
      <c r="AT4066" s="93"/>
      <c r="AU4066" s="93"/>
      <c r="AV4066" s="93"/>
      <c r="BD4066" s="263"/>
      <c r="BE4066" s="264"/>
      <c r="BM4066" s="211" t="s">
        <v>10055</v>
      </c>
      <c r="BN4066" s="212">
        <v>697452.34</v>
      </c>
    </row>
    <row r="4067" spans="32:66" x14ac:dyDescent="0.55000000000000004">
      <c r="AF4067" t="s">
        <v>71786</v>
      </c>
      <c r="AG4067">
        <v>720</v>
      </c>
      <c r="AI4067" s="276" t="s">
        <v>69986</v>
      </c>
      <c r="AJ4067" s="277">
        <v>5250</v>
      </c>
      <c r="AL4067" s="246" t="s">
        <v>55976</v>
      </c>
      <c r="AM4067" s="247">
        <v>3964.91</v>
      </c>
      <c r="AO4067" s="226" t="s">
        <v>42327</v>
      </c>
      <c r="AP4067" s="227">
        <v>91700</v>
      </c>
      <c r="AR4067" s="207" t="s">
        <v>18465</v>
      </c>
      <c r="AS4067" s="208">
        <v>9875.35</v>
      </c>
      <c r="AT4067" s="93"/>
      <c r="AU4067" s="93"/>
      <c r="AV4067" s="93"/>
      <c r="BD4067" s="263"/>
      <c r="BE4067" s="264"/>
      <c r="BM4067" s="211" t="s">
        <v>6865</v>
      </c>
      <c r="BN4067" s="212">
        <v>10537</v>
      </c>
    </row>
    <row r="4068" spans="32:66" x14ac:dyDescent="0.55000000000000004">
      <c r="AF4068" t="s">
        <v>18277</v>
      </c>
      <c r="AG4068" s="284">
        <v>134818.73000000001</v>
      </c>
      <c r="AI4068" s="276" t="s">
        <v>67605</v>
      </c>
      <c r="AJ4068" s="277">
        <v>575.04999999999995</v>
      </c>
      <c r="AL4068" s="246" t="s">
        <v>18637</v>
      </c>
      <c r="AM4068" s="247">
        <v>76690.33</v>
      </c>
      <c r="AO4068" s="226" t="s">
        <v>34871</v>
      </c>
      <c r="AP4068" s="227">
        <v>491351.44</v>
      </c>
      <c r="AR4068" s="207" t="s">
        <v>18466</v>
      </c>
      <c r="AS4068" s="208">
        <v>6375</v>
      </c>
      <c r="AT4068" s="93"/>
      <c r="AU4068" s="93"/>
      <c r="AV4068" s="93"/>
      <c r="BD4068" s="263"/>
      <c r="BE4068" s="264"/>
      <c r="BM4068" s="211" t="s">
        <v>7258</v>
      </c>
      <c r="BN4068" s="212">
        <v>1743</v>
      </c>
    </row>
    <row r="4069" spans="32:66" x14ac:dyDescent="0.55000000000000004">
      <c r="AF4069" t="s">
        <v>71787</v>
      </c>
      <c r="AG4069" s="284">
        <v>9252.57</v>
      </c>
      <c r="AI4069" s="276" t="s">
        <v>52422</v>
      </c>
      <c r="AJ4069" s="277">
        <v>865779.72</v>
      </c>
      <c r="AL4069" s="246" t="s">
        <v>63651</v>
      </c>
      <c r="AM4069" s="247">
        <v>61547.74</v>
      </c>
      <c r="AO4069" s="226" t="s">
        <v>34872</v>
      </c>
      <c r="AP4069" s="227">
        <v>91117.21</v>
      </c>
      <c r="AR4069" s="207" t="s">
        <v>18467</v>
      </c>
      <c r="AS4069" s="208">
        <v>1235.3900000000001</v>
      </c>
      <c r="AT4069" s="93"/>
      <c r="AU4069" s="93"/>
      <c r="AV4069" s="93"/>
      <c r="BD4069" s="263"/>
      <c r="BE4069" s="264"/>
      <c r="BM4069" s="211" t="s">
        <v>7552</v>
      </c>
      <c r="BN4069" s="212">
        <v>52280.91</v>
      </c>
    </row>
    <row r="4070" spans="32:66" x14ac:dyDescent="0.55000000000000004">
      <c r="AF4070" t="s">
        <v>18278</v>
      </c>
      <c r="AG4070" s="284">
        <v>236641.36</v>
      </c>
      <c r="AI4070" s="276" t="s">
        <v>42473</v>
      </c>
      <c r="AJ4070" s="277">
        <v>40497.230000000003</v>
      </c>
      <c r="AL4070" s="246" t="s">
        <v>18638</v>
      </c>
      <c r="AM4070" s="247">
        <v>18773.509999999998</v>
      </c>
      <c r="AO4070" s="226" t="s">
        <v>34873</v>
      </c>
      <c r="AP4070" s="227">
        <v>27535.360000000001</v>
      </c>
      <c r="AR4070" s="207" t="s">
        <v>18468</v>
      </c>
      <c r="AS4070" s="208">
        <v>3523.07</v>
      </c>
      <c r="AT4070" s="93"/>
      <c r="AU4070" s="93"/>
      <c r="AV4070" s="93"/>
      <c r="BD4070" s="263"/>
      <c r="BE4070" s="264"/>
      <c r="BM4070" s="211" t="s">
        <v>7951</v>
      </c>
      <c r="BN4070" s="212">
        <v>2904</v>
      </c>
    </row>
    <row r="4071" spans="32:66" x14ac:dyDescent="0.55000000000000004">
      <c r="AF4071" t="s">
        <v>71788</v>
      </c>
      <c r="AG4071">
        <v>325.38</v>
      </c>
      <c r="AI4071" s="276" t="s">
        <v>61987</v>
      </c>
      <c r="AJ4071" s="277">
        <v>169572.62</v>
      </c>
      <c r="AL4071" s="246" t="s">
        <v>18639</v>
      </c>
      <c r="AM4071" s="247">
        <v>59338.96</v>
      </c>
      <c r="AO4071" s="226" t="s">
        <v>52130</v>
      </c>
      <c r="AP4071" s="227">
        <v>679868.84</v>
      </c>
      <c r="AR4071" s="207" t="s">
        <v>18469</v>
      </c>
      <c r="AS4071" s="208">
        <v>232.5</v>
      </c>
      <c r="AT4071" s="93"/>
      <c r="AU4071" s="93"/>
      <c r="AV4071" s="93"/>
      <c r="BD4071" s="263"/>
      <c r="BE4071" s="264"/>
      <c r="BM4071" s="211" t="s">
        <v>8175</v>
      </c>
      <c r="BN4071" s="212">
        <v>1824</v>
      </c>
    </row>
    <row r="4072" spans="32:66" x14ac:dyDescent="0.55000000000000004">
      <c r="AF4072" t="s">
        <v>18279</v>
      </c>
      <c r="AG4072" s="284">
        <v>280201.13</v>
      </c>
      <c r="AI4072" s="276" t="s">
        <v>67606</v>
      </c>
      <c r="AJ4072" s="277">
        <v>15151.01</v>
      </c>
      <c r="AL4072" s="246" t="s">
        <v>55977</v>
      </c>
      <c r="AM4072" s="247">
        <v>32920.26</v>
      </c>
      <c r="AO4072" s="226" t="s">
        <v>48786</v>
      </c>
      <c r="AP4072" s="227">
        <v>198639.19</v>
      </c>
      <c r="AR4072" s="207" t="s">
        <v>18470</v>
      </c>
      <c r="AS4072" s="208">
        <v>29711.99</v>
      </c>
      <c r="AT4072" s="93"/>
      <c r="AU4072" s="93"/>
      <c r="AV4072" s="93"/>
      <c r="BD4072" s="263"/>
      <c r="BE4072" s="264"/>
      <c r="BM4072" s="211" t="s">
        <v>8613</v>
      </c>
      <c r="BN4072" s="212">
        <v>41976</v>
      </c>
    </row>
    <row r="4073" spans="32:66" x14ac:dyDescent="0.55000000000000004">
      <c r="AF4073" t="s">
        <v>18367</v>
      </c>
      <c r="AG4073" s="284">
        <v>1383.2</v>
      </c>
      <c r="AI4073" s="276" t="s">
        <v>64285</v>
      </c>
      <c r="AJ4073" s="277">
        <v>-18.739999999999998</v>
      </c>
      <c r="AL4073" s="246" t="s">
        <v>55044</v>
      </c>
      <c r="AM4073" s="247">
        <v>171470.7</v>
      </c>
      <c r="AO4073" s="226" t="s">
        <v>34874</v>
      </c>
      <c r="AP4073" s="227">
        <v>215986.8</v>
      </c>
      <c r="AR4073" s="207" t="s">
        <v>18471</v>
      </c>
      <c r="AS4073" s="208">
        <v>87539.67</v>
      </c>
      <c r="AT4073" s="93"/>
      <c r="AU4073" s="93"/>
      <c r="AV4073" s="93"/>
      <c r="BD4073" s="263"/>
      <c r="BE4073" s="264"/>
      <c r="BM4073" s="211" t="s">
        <v>9145</v>
      </c>
      <c r="BN4073" s="212">
        <v>6164.8</v>
      </c>
    </row>
    <row r="4074" spans="32:66" x14ac:dyDescent="0.55000000000000004">
      <c r="AF4074" t="s">
        <v>18371</v>
      </c>
      <c r="AG4074">
        <v>138.66999999999999</v>
      </c>
      <c r="AI4074" s="276" t="s">
        <v>48888</v>
      </c>
      <c r="AJ4074" s="277">
        <v>2621</v>
      </c>
      <c r="AL4074" s="246" t="s">
        <v>18640</v>
      </c>
      <c r="AM4074" s="247">
        <v>93614.399999999994</v>
      </c>
      <c r="AO4074" s="226" t="s">
        <v>52131</v>
      </c>
      <c r="AP4074" s="227">
        <v>1131.6400000000001</v>
      </c>
      <c r="AR4074" s="207" t="s">
        <v>18472</v>
      </c>
      <c r="AS4074" s="208">
        <v>34546.370000000003</v>
      </c>
      <c r="AT4074" s="93"/>
      <c r="AU4074" s="93"/>
      <c r="AV4074" s="93"/>
      <c r="BD4074" s="263"/>
      <c r="BE4074" s="264"/>
      <c r="BM4074" s="211" t="s">
        <v>9436</v>
      </c>
      <c r="BN4074" s="212">
        <v>19950.669999999998</v>
      </c>
    </row>
    <row r="4075" spans="32:66" x14ac:dyDescent="0.55000000000000004">
      <c r="AF4075" t="s">
        <v>18373</v>
      </c>
      <c r="AG4075" s="284">
        <v>1951.28</v>
      </c>
      <c r="AI4075" s="276" t="s">
        <v>52423</v>
      </c>
      <c r="AJ4075" s="277">
        <v>800</v>
      </c>
      <c r="AL4075" s="246" t="s">
        <v>18641</v>
      </c>
      <c r="AM4075" s="247">
        <v>69736.56</v>
      </c>
      <c r="AO4075" s="226" t="s">
        <v>52132</v>
      </c>
      <c r="AP4075" s="227">
        <v>86.58</v>
      </c>
      <c r="AR4075" s="207" t="s">
        <v>18473</v>
      </c>
      <c r="AS4075" s="208">
        <v>370590.92</v>
      </c>
      <c r="AT4075" s="93"/>
      <c r="AU4075" s="93"/>
      <c r="AV4075" s="93"/>
      <c r="BD4075" s="263"/>
      <c r="BE4075" s="264"/>
      <c r="BM4075" s="211" t="s">
        <v>10559</v>
      </c>
      <c r="BN4075" s="212">
        <v>8654.7800000000007</v>
      </c>
    </row>
    <row r="4076" spans="32:66" x14ac:dyDescent="0.55000000000000004">
      <c r="AF4076" t="s">
        <v>47481</v>
      </c>
      <c r="AG4076">
        <v>547</v>
      </c>
      <c r="AI4076" s="276" t="s">
        <v>52424</v>
      </c>
      <c r="AJ4076" s="277">
        <v>141.38</v>
      </c>
      <c r="AL4076" s="246" t="s">
        <v>34887</v>
      </c>
      <c r="AM4076" s="247">
        <v>198970.48</v>
      </c>
      <c r="AO4076" s="226" t="s">
        <v>48787</v>
      </c>
      <c r="AP4076" s="227">
        <v>92.78</v>
      </c>
      <c r="AR4076" s="207" t="s">
        <v>18474</v>
      </c>
      <c r="AS4076" s="208">
        <v>7198.96</v>
      </c>
      <c r="AT4076" s="93"/>
      <c r="AU4076" s="93"/>
      <c r="AV4076" s="93"/>
      <c r="BD4076" s="263"/>
      <c r="BE4076" s="264"/>
      <c r="BM4076" s="211" t="s">
        <v>11711</v>
      </c>
      <c r="BN4076" s="212">
        <v>91601.2</v>
      </c>
    </row>
    <row r="4077" spans="32:66" x14ac:dyDescent="0.55000000000000004">
      <c r="AF4077" t="s">
        <v>65117</v>
      </c>
      <c r="AG4077" s="284">
        <v>4404.24</v>
      </c>
      <c r="AI4077" s="276" t="s">
        <v>52425</v>
      </c>
      <c r="AJ4077" s="277">
        <v>493.29</v>
      </c>
      <c r="AL4077" s="246" t="s">
        <v>58218</v>
      </c>
      <c r="AM4077" s="247">
        <v>13000</v>
      </c>
      <c r="AO4077" s="226" t="s">
        <v>52133</v>
      </c>
      <c r="AP4077" s="227">
        <v>141.72999999999999</v>
      </c>
      <c r="AR4077" s="207" t="s">
        <v>18475</v>
      </c>
      <c r="AS4077" s="208">
        <v>393446.17</v>
      </c>
      <c r="AT4077" s="93"/>
      <c r="AU4077" s="93"/>
      <c r="AV4077" s="93"/>
      <c r="BD4077" s="263"/>
      <c r="BE4077" s="264"/>
      <c r="BM4077" s="211" t="s">
        <v>10056</v>
      </c>
      <c r="BN4077" s="212">
        <v>237636.36</v>
      </c>
    </row>
    <row r="4078" spans="32:66" x14ac:dyDescent="0.55000000000000004">
      <c r="AF4078" t="s">
        <v>19103</v>
      </c>
      <c r="AG4078" s="284">
        <v>24005.84</v>
      </c>
      <c r="AI4078" s="276" t="s">
        <v>64286</v>
      </c>
      <c r="AJ4078" s="277">
        <v>-0.91</v>
      </c>
      <c r="AL4078" s="246" t="s">
        <v>55045</v>
      </c>
      <c r="AM4078" s="247">
        <v>17935.36</v>
      </c>
      <c r="AO4078" s="226" t="s">
        <v>47902</v>
      </c>
      <c r="AP4078" s="227">
        <v>1357.7</v>
      </c>
      <c r="AR4078" s="207" t="s">
        <v>18476</v>
      </c>
      <c r="AS4078" s="208">
        <v>1525514.79</v>
      </c>
      <c r="AT4078" s="93"/>
      <c r="AU4078" s="93"/>
      <c r="AV4078" s="93"/>
      <c r="BD4078" s="263"/>
      <c r="BE4078" s="264"/>
      <c r="BM4078" s="211" t="s">
        <v>6866</v>
      </c>
      <c r="BN4078" s="212">
        <v>110382.1</v>
      </c>
    </row>
    <row r="4079" spans="32:66" x14ac:dyDescent="0.55000000000000004">
      <c r="AF4079" t="s">
        <v>69273</v>
      </c>
      <c r="AG4079" s="284">
        <v>3150</v>
      </c>
      <c r="AI4079" s="276" t="s">
        <v>67607</v>
      </c>
      <c r="AJ4079" s="277">
        <v>5343.3</v>
      </c>
      <c r="AL4079" s="246" t="s">
        <v>55046</v>
      </c>
      <c r="AM4079" s="247">
        <v>8234.68</v>
      </c>
      <c r="AO4079" s="226" t="s">
        <v>48788</v>
      </c>
      <c r="AP4079" s="227">
        <v>127169.83</v>
      </c>
      <c r="AR4079" s="207" t="s">
        <v>18477</v>
      </c>
      <c r="AS4079" s="208">
        <v>7929.21</v>
      </c>
      <c r="AT4079" s="93"/>
      <c r="AU4079" s="93"/>
      <c r="AV4079" s="93"/>
      <c r="BM4079" s="211" t="s">
        <v>7019</v>
      </c>
      <c r="BN4079" s="212">
        <v>9095</v>
      </c>
    </row>
    <row r="4080" spans="32:66" x14ac:dyDescent="0.55000000000000004">
      <c r="AF4080" t="s">
        <v>40756</v>
      </c>
      <c r="AG4080" s="284">
        <v>6123.76</v>
      </c>
      <c r="AI4080" s="276" t="s">
        <v>67608</v>
      </c>
      <c r="AJ4080" s="277">
        <v>890.56</v>
      </c>
      <c r="AL4080" s="246" t="s">
        <v>55047</v>
      </c>
      <c r="AM4080" s="247">
        <v>2001.97</v>
      </c>
      <c r="AO4080" s="226" t="s">
        <v>52134</v>
      </c>
      <c r="AP4080" s="227">
        <v>12624.47</v>
      </c>
      <c r="AR4080" s="207" t="s">
        <v>18478</v>
      </c>
      <c r="AS4080" s="208">
        <v>237140.84</v>
      </c>
      <c r="AT4080" s="93"/>
      <c r="AU4080" s="93"/>
      <c r="AV4080" s="93"/>
      <c r="BM4080" s="211" t="s">
        <v>7259</v>
      </c>
      <c r="BN4080" s="212">
        <v>2546.9499999999998</v>
      </c>
    </row>
    <row r="4081" spans="32:66" x14ac:dyDescent="0.55000000000000004">
      <c r="AF4081" t="s">
        <v>49345</v>
      </c>
      <c r="AG4081" s="284">
        <v>2347.2600000000002</v>
      </c>
      <c r="AI4081" s="276" t="s">
        <v>67609</v>
      </c>
      <c r="AJ4081" s="277">
        <v>462.8</v>
      </c>
      <c r="AL4081" s="246" t="s">
        <v>55048</v>
      </c>
      <c r="AM4081" s="247">
        <v>5102.68</v>
      </c>
      <c r="AO4081" s="226" t="s">
        <v>48789</v>
      </c>
      <c r="AP4081" s="227">
        <v>72262.5</v>
      </c>
      <c r="AR4081" s="207" t="s">
        <v>18479</v>
      </c>
      <c r="AS4081" s="208">
        <v>668482.5</v>
      </c>
      <c r="AT4081" s="93"/>
      <c r="AU4081" s="93"/>
      <c r="AV4081" s="93"/>
      <c r="BM4081" s="211" t="s">
        <v>7553</v>
      </c>
      <c r="BN4081" s="212">
        <v>100188</v>
      </c>
    </row>
    <row r="4082" spans="32:66" x14ac:dyDescent="0.55000000000000004">
      <c r="AF4082" t="s">
        <v>19104</v>
      </c>
      <c r="AG4082" s="284">
        <v>2722.76</v>
      </c>
      <c r="AI4082" s="276" t="s">
        <v>67610</v>
      </c>
      <c r="AJ4082" s="277">
        <v>1559.68</v>
      </c>
      <c r="AL4082" s="246" t="s">
        <v>55049</v>
      </c>
      <c r="AM4082" s="247">
        <v>2728</v>
      </c>
      <c r="AO4082" s="226" t="s">
        <v>48790</v>
      </c>
      <c r="AP4082" s="227">
        <v>69313.25</v>
      </c>
      <c r="AR4082" s="207" t="s">
        <v>18480</v>
      </c>
      <c r="AS4082" s="208">
        <v>39340</v>
      </c>
      <c r="AT4082" s="93"/>
      <c r="AU4082" s="93"/>
      <c r="AV4082" s="93"/>
      <c r="BM4082" s="211" t="s">
        <v>7674</v>
      </c>
      <c r="BN4082" s="212">
        <v>133977.97</v>
      </c>
    </row>
    <row r="4083" spans="32:66" x14ac:dyDescent="0.55000000000000004">
      <c r="AF4083" t="s">
        <v>19106</v>
      </c>
      <c r="AG4083" s="284">
        <v>2347.42</v>
      </c>
      <c r="AI4083" s="276" t="s">
        <v>67611</v>
      </c>
      <c r="AJ4083" s="277">
        <v>607.08000000000004</v>
      </c>
      <c r="AL4083" s="246" t="s">
        <v>63103</v>
      </c>
      <c r="AM4083" s="247">
        <v>2461.13</v>
      </c>
      <c r="AO4083" s="226" t="s">
        <v>52135</v>
      </c>
      <c r="AP4083" s="227">
        <v>541.41</v>
      </c>
      <c r="AR4083" s="207" t="s">
        <v>18481</v>
      </c>
      <c r="AS4083" s="208">
        <v>17010.330000000002</v>
      </c>
      <c r="AT4083" s="93"/>
      <c r="AU4083" s="93"/>
      <c r="AV4083" s="93"/>
      <c r="BM4083" s="211" t="s">
        <v>7952</v>
      </c>
      <c r="BN4083" s="212">
        <v>16685</v>
      </c>
    </row>
    <row r="4084" spans="32:66" x14ac:dyDescent="0.55000000000000004">
      <c r="AF4084" t="s">
        <v>19109</v>
      </c>
      <c r="AG4084" s="284">
        <v>15007.87</v>
      </c>
      <c r="AI4084" s="276" t="s">
        <v>49911</v>
      </c>
      <c r="AJ4084" s="277">
        <v>756.39</v>
      </c>
      <c r="AL4084" s="246" t="s">
        <v>55978</v>
      </c>
      <c r="AM4084" s="247">
        <v>435.05</v>
      </c>
      <c r="AO4084" s="226" t="s">
        <v>48791</v>
      </c>
      <c r="AP4084" s="227">
        <v>257168.24</v>
      </c>
      <c r="AR4084" s="207" t="s">
        <v>18482</v>
      </c>
      <c r="AS4084" s="208">
        <v>29686.7</v>
      </c>
      <c r="AT4084" s="93"/>
      <c r="AU4084" s="93"/>
      <c r="AV4084" s="93"/>
      <c r="BM4084" s="211" t="s">
        <v>8176</v>
      </c>
      <c r="BN4084" s="212">
        <v>504.31</v>
      </c>
    </row>
    <row r="4085" spans="32:66" x14ac:dyDescent="0.55000000000000004">
      <c r="AF4085" t="s">
        <v>19128</v>
      </c>
      <c r="AG4085" s="284">
        <v>11877.67</v>
      </c>
      <c r="AI4085" s="276" t="s">
        <v>52427</v>
      </c>
      <c r="AJ4085" s="277">
        <v>32.94</v>
      </c>
      <c r="AL4085" s="246" t="s">
        <v>55050</v>
      </c>
      <c r="AM4085" s="247">
        <v>5355</v>
      </c>
      <c r="AO4085" s="226" t="s">
        <v>48792</v>
      </c>
      <c r="AP4085" s="227">
        <v>39184.54</v>
      </c>
      <c r="AR4085" s="207" t="s">
        <v>18483</v>
      </c>
      <c r="AS4085" s="208">
        <v>8011.92</v>
      </c>
      <c r="AT4085" s="93"/>
      <c r="AU4085" s="93"/>
      <c r="AV4085" s="93"/>
      <c r="BM4085" s="211" t="s">
        <v>8457</v>
      </c>
      <c r="BN4085" s="212">
        <v>128749.17</v>
      </c>
    </row>
    <row r="4086" spans="32:66" x14ac:dyDescent="0.55000000000000004">
      <c r="AF4086" t="s">
        <v>50633</v>
      </c>
      <c r="AG4086" s="284">
        <v>7140</v>
      </c>
      <c r="AI4086" s="276" t="s">
        <v>52428</v>
      </c>
      <c r="AJ4086" s="277">
        <v>348.66</v>
      </c>
      <c r="AL4086" s="246" t="s">
        <v>55051</v>
      </c>
      <c r="AM4086" s="247">
        <v>261.33</v>
      </c>
      <c r="AO4086" s="226" t="s">
        <v>52136</v>
      </c>
      <c r="AP4086" s="227">
        <v>200</v>
      </c>
      <c r="AR4086" s="207" t="s">
        <v>18484</v>
      </c>
      <c r="AS4086" s="208">
        <v>279.58</v>
      </c>
      <c r="AT4086" s="93"/>
      <c r="AU4086" s="93"/>
      <c r="AV4086" s="93"/>
      <c r="BM4086" s="211" t="s">
        <v>8614</v>
      </c>
      <c r="BN4086" s="212">
        <v>447953</v>
      </c>
    </row>
    <row r="4087" spans="32:66" x14ac:dyDescent="0.55000000000000004">
      <c r="AF4087" t="s">
        <v>50634</v>
      </c>
      <c r="AG4087" s="284">
        <v>64009.5</v>
      </c>
      <c r="AI4087" s="276" t="s">
        <v>64287</v>
      </c>
      <c r="AJ4087" s="277">
        <v>-13.91</v>
      </c>
      <c r="AL4087" s="246" t="s">
        <v>55052</v>
      </c>
      <c r="AM4087" s="247">
        <v>624.83000000000004</v>
      </c>
      <c r="AO4087" s="226" t="s">
        <v>48793</v>
      </c>
      <c r="AP4087" s="227">
        <v>9342.2199999999993</v>
      </c>
      <c r="AR4087" s="207" t="s">
        <v>18485</v>
      </c>
      <c r="AS4087" s="208">
        <v>5481.72</v>
      </c>
      <c r="AT4087" s="93"/>
      <c r="AU4087" s="93"/>
      <c r="AV4087" s="93"/>
      <c r="BM4087" s="211" t="s">
        <v>8839</v>
      </c>
      <c r="BN4087" s="212">
        <v>7757.41</v>
      </c>
    </row>
    <row r="4088" spans="32:66" x14ac:dyDescent="0.55000000000000004">
      <c r="AF4088" t="s">
        <v>46017</v>
      </c>
      <c r="AG4088" s="284">
        <v>361000</v>
      </c>
      <c r="AI4088" s="276" t="s">
        <v>55127</v>
      </c>
      <c r="AJ4088" s="277">
        <v>2880.83</v>
      </c>
      <c r="AL4088" s="246" t="s">
        <v>55053</v>
      </c>
      <c r="AM4088" s="247">
        <v>1354.7</v>
      </c>
      <c r="AO4088" s="226" t="s">
        <v>48794</v>
      </c>
      <c r="AP4088" s="227">
        <v>38267.699999999997</v>
      </c>
      <c r="AR4088" s="207" t="s">
        <v>18486</v>
      </c>
      <c r="AS4088" s="208">
        <v>6375</v>
      </c>
      <c r="AT4088" s="93"/>
      <c r="AU4088" s="93"/>
      <c r="AV4088" s="93"/>
      <c r="BM4088" s="211" t="s">
        <v>9146</v>
      </c>
      <c r="BN4088" s="212">
        <v>25749</v>
      </c>
    </row>
    <row r="4089" spans="32:66" x14ac:dyDescent="0.55000000000000004">
      <c r="AF4089" t="s">
        <v>19129</v>
      </c>
      <c r="AG4089" s="284">
        <v>33835.65</v>
      </c>
      <c r="AI4089" s="276" t="s">
        <v>55128</v>
      </c>
      <c r="AJ4089" s="277">
        <v>220.39</v>
      </c>
      <c r="AL4089" s="246" t="s">
        <v>55054</v>
      </c>
      <c r="AM4089" s="247">
        <v>3403.48</v>
      </c>
      <c r="AO4089" s="226" t="s">
        <v>48795</v>
      </c>
      <c r="AP4089" s="227">
        <v>60759.72</v>
      </c>
      <c r="AR4089" s="207" t="s">
        <v>18487</v>
      </c>
      <c r="AS4089" s="208">
        <v>78733.899999999994</v>
      </c>
      <c r="AT4089" s="93"/>
      <c r="AU4089" s="93"/>
      <c r="AV4089" s="93"/>
      <c r="BM4089" s="211" t="s">
        <v>9437</v>
      </c>
      <c r="BN4089" s="212">
        <v>914149.15</v>
      </c>
    </row>
    <row r="4090" spans="32:66" x14ac:dyDescent="0.55000000000000004">
      <c r="AF4090" t="s">
        <v>50637</v>
      </c>
      <c r="AG4090" s="284">
        <v>7535.12</v>
      </c>
      <c r="AI4090" s="276" t="s">
        <v>55129</v>
      </c>
      <c r="AJ4090" s="277">
        <v>516.78</v>
      </c>
      <c r="AL4090" s="246" t="s">
        <v>55055</v>
      </c>
      <c r="AM4090" s="247">
        <v>2551.2399999999998</v>
      </c>
      <c r="AO4090" s="226" t="s">
        <v>48796</v>
      </c>
      <c r="AP4090" s="227">
        <v>1492.65</v>
      </c>
      <c r="AR4090" s="207" t="s">
        <v>18488</v>
      </c>
      <c r="AS4090" s="208">
        <v>192.56</v>
      </c>
      <c r="AT4090" s="93"/>
      <c r="AU4090" s="93"/>
      <c r="AV4090" s="93"/>
      <c r="BM4090" s="211" t="s">
        <v>11004</v>
      </c>
      <c r="BN4090" s="212">
        <v>16437.75</v>
      </c>
    </row>
    <row r="4091" spans="32:66" x14ac:dyDescent="0.55000000000000004">
      <c r="AF4091" t="s">
        <v>43202</v>
      </c>
      <c r="AG4091">
        <v>406.41</v>
      </c>
      <c r="AI4091" s="276" t="s">
        <v>64288</v>
      </c>
      <c r="AJ4091" s="277">
        <v>25039.54</v>
      </c>
      <c r="AL4091" s="246" t="s">
        <v>55979</v>
      </c>
      <c r="AM4091" s="247">
        <v>1319.17</v>
      </c>
      <c r="AO4091" s="226" t="s">
        <v>44686</v>
      </c>
      <c r="AP4091" s="227">
        <v>1191949.4099999999</v>
      </c>
      <c r="AR4091" s="207" t="s">
        <v>13370</v>
      </c>
      <c r="AS4091" s="208">
        <v>5459.77</v>
      </c>
      <c r="AT4091" s="93"/>
      <c r="AU4091" s="93"/>
      <c r="AV4091" s="93"/>
      <c r="BM4091" s="211" t="s">
        <v>11439</v>
      </c>
      <c r="BN4091" s="212">
        <v>44011.85</v>
      </c>
    </row>
    <row r="4092" spans="32:66" x14ac:dyDescent="0.55000000000000004">
      <c r="AF4092" t="s">
        <v>43203</v>
      </c>
      <c r="AG4092">
        <v>972.13</v>
      </c>
      <c r="AI4092" s="276" t="s">
        <v>58860</v>
      </c>
      <c r="AJ4092" s="277">
        <v>127320</v>
      </c>
      <c r="AL4092" s="246" t="s">
        <v>61931</v>
      </c>
      <c r="AM4092" s="247">
        <v>104650.95</v>
      </c>
      <c r="AO4092" s="226" t="s">
        <v>44687</v>
      </c>
      <c r="AP4092" s="227">
        <v>89724.59</v>
      </c>
      <c r="AR4092" s="207" t="s">
        <v>13371</v>
      </c>
      <c r="AS4092" s="208">
        <v>6293.56</v>
      </c>
      <c r="AT4092" s="93"/>
      <c r="AU4092" s="93"/>
      <c r="AV4092" s="93"/>
      <c r="BM4092" s="211" t="s">
        <v>11712</v>
      </c>
      <c r="BN4092" s="212">
        <v>681696.8</v>
      </c>
    </row>
    <row r="4093" spans="32:66" x14ac:dyDescent="0.55000000000000004">
      <c r="AF4093" t="s">
        <v>60889</v>
      </c>
      <c r="AG4093">
        <v>21.46</v>
      </c>
      <c r="AI4093" s="276" t="s">
        <v>61095</v>
      </c>
      <c r="AJ4093" s="277">
        <v>51860.6</v>
      </c>
      <c r="AL4093" s="246" t="s">
        <v>61932</v>
      </c>
      <c r="AM4093" s="247">
        <v>83072.34</v>
      </c>
      <c r="AO4093" s="226" t="s">
        <v>18520</v>
      </c>
      <c r="AP4093" s="227">
        <v>352.49</v>
      </c>
      <c r="AR4093" s="207" t="s">
        <v>18489</v>
      </c>
      <c r="AS4093" s="208">
        <v>6642.11</v>
      </c>
      <c r="AT4093" s="93"/>
      <c r="AU4093" s="93"/>
      <c r="AV4093" s="93"/>
      <c r="BM4093" s="211" t="s">
        <v>10057</v>
      </c>
      <c r="BN4093" s="212">
        <v>2639883.46</v>
      </c>
    </row>
    <row r="4094" spans="32:66" x14ac:dyDescent="0.55000000000000004">
      <c r="AF4094" t="s">
        <v>70131</v>
      </c>
      <c r="AG4094" s="284">
        <v>44127.77</v>
      </c>
      <c r="AI4094" s="276" t="s">
        <v>67612</v>
      </c>
      <c r="AJ4094" s="277">
        <v>7658.8</v>
      </c>
      <c r="AL4094" s="246" t="s">
        <v>47903</v>
      </c>
      <c r="AM4094" s="247">
        <v>23205.040000000001</v>
      </c>
      <c r="AO4094" s="226" t="s">
        <v>18523</v>
      </c>
      <c r="AP4094" s="227">
        <v>10893</v>
      </c>
      <c r="AR4094" s="207" t="s">
        <v>18490</v>
      </c>
      <c r="AS4094" s="208">
        <v>19242.75</v>
      </c>
      <c r="AT4094" s="93"/>
      <c r="AU4094" s="93"/>
      <c r="AV4094" s="93"/>
      <c r="BM4094" s="211" t="s">
        <v>6867</v>
      </c>
      <c r="BN4094" s="212">
        <v>89077</v>
      </c>
    </row>
    <row r="4095" spans="32:66" x14ac:dyDescent="0.55000000000000004">
      <c r="AF4095" t="s">
        <v>43204</v>
      </c>
      <c r="AG4095" s="284">
        <v>9660.64</v>
      </c>
      <c r="AI4095" s="276" t="s">
        <v>67613</v>
      </c>
      <c r="AJ4095" s="277">
        <v>33994.54</v>
      </c>
      <c r="AL4095" s="246" t="s">
        <v>57348</v>
      </c>
      <c r="AM4095" s="247">
        <v>10400</v>
      </c>
      <c r="AO4095" s="226" t="s">
        <v>18525</v>
      </c>
      <c r="AP4095" s="227">
        <v>3714.02</v>
      </c>
      <c r="AR4095" s="207" t="s">
        <v>18491</v>
      </c>
      <c r="AS4095" s="208">
        <v>254</v>
      </c>
      <c r="AT4095" s="93"/>
      <c r="AU4095" s="93"/>
      <c r="AV4095" s="93"/>
      <c r="BM4095" s="211" t="s">
        <v>7020</v>
      </c>
      <c r="BN4095" s="212">
        <v>13503</v>
      </c>
    </row>
    <row r="4096" spans="32:66" x14ac:dyDescent="0.55000000000000004">
      <c r="AF4096" t="s">
        <v>19132</v>
      </c>
      <c r="AG4096" s="284">
        <v>1602.4</v>
      </c>
      <c r="AI4096" s="276" t="s">
        <v>64289</v>
      </c>
      <c r="AJ4096" s="277">
        <v>3426.19</v>
      </c>
      <c r="AL4096" s="246" t="s">
        <v>55980</v>
      </c>
      <c r="AM4096" s="247">
        <v>90</v>
      </c>
      <c r="AO4096" s="226" t="s">
        <v>42328</v>
      </c>
      <c r="AP4096" s="227">
        <v>3384.22</v>
      </c>
      <c r="AR4096" s="207" t="s">
        <v>13372</v>
      </c>
      <c r="AS4096" s="208">
        <v>6906.25</v>
      </c>
      <c r="AT4096" s="93"/>
      <c r="AU4096" s="93"/>
      <c r="AV4096" s="93"/>
      <c r="BM4096" s="211" t="s">
        <v>7260</v>
      </c>
      <c r="BN4096" s="212">
        <v>4106</v>
      </c>
    </row>
    <row r="4097" spans="32:66" x14ac:dyDescent="0.55000000000000004">
      <c r="AF4097" t="s">
        <v>19133</v>
      </c>
      <c r="AG4097" s="284">
        <v>3349.1</v>
      </c>
      <c r="AI4097" s="276" t="s">
        <v>60415</v>
      </c>
      <c r="AJ4097" s="277">
        <v>19898.759999999998</v>
      </c>
      <c r="AL4097" s="246" t="s">
        <v>39051</v>
      </c>
      <c r="AM4097" s="247">
        <v>638891.43000000005</v>
      </c>
      <c r="AO4097" s="226" t="s">
        <v>18528</v>
      </c>
      <c r="AP4097" s="227">
        <v>251.66</v>
      </c>
      <c r="AR4097" s="207" t="s">
        <v>18492</v>
      </c>
      <c r="AS4097" s="208">
        <v>22347.35</v>
      </c>
      <c r="AT4097" s="93"/>
      <c r="AU4097" s="93"/>
      <c r="AV4097" s="93"/>
      <c r="BM4097" s="211" t="s">
        <v>7554</v>
      </c>
      <c r="BN4097" s="212">
        <v>45294</v>
      </c>
    </row>
    <row r="4098" spans="32:66" x14ac:dyDescent="0.55000000000000004">
      <c r="AF4098" t="s">
        <v>50638</v>
      </c>
      <c r="AG4098" s="284">
        <v>16862.009999999998</v>
      </c>
      <c r="AI4098" s="276" t="s">
        <v>67614</v>
      </c>
      <c r="AJ4098" s="277">
        <v>5464.12</v>
      </c>
      <c r="AL4098" s="246" t="s">
        <v>39052</v>
      </c>
      <c r="AM4098" s="247">
        <v>72691.56</v>
      </c>
      <c r="AO4098" s="226" t="s">
        <v>18529</v>
      </c>
      <c r="AP4098" s="227">
        <v>733.7</v>
      </c>
      <c r="AR4098" s="207" t="s">
        <v>18493</v>
      </c>
      <c r="AS4098" s="208">
        <v>52776.66</v>
      </c>
      <c r="AT4098" s="93"/>
      <c r="AU4098" s="93"/>
      <c r="AV4098" s="93"/>
      <c r="BM4098" s="211" t="s">
        <v>7675</v>
      </c>
      <c r="BN4098" s="212">
        <v>33152</v>
      </c>
    </row>
    <row r="4099" spans="32:66" x14ac:dyDescent="0.55000000000000004">
      <c r="AF4099" t="s">
        <v>19134</v>
      </c>
      <c r="AG4099" s="284">
        <v>143645.29</v>
      </c>
      <c r="AI4099" s="276" t="s">
        <v>67615</v>
      </c>
      <c r="AJ4099" s="277">
        <v>631.46</v>
      </c>
      <c r="AL4099" s="246" t="s">
        <v>39053</v>
      </c>
      <c r="AM4099" s="247">
        <v>217976.13</v>
      </c>
      <c r="AO4099" s="226" t="s">
        <v>42329</v>
      </c>
      <c r="AP4099" s="227">
        <v>647.86</v>
      </c>
      <c r="AR4099" s="207" t="s">
        <v>18494</v>
      </c>
      <c r="AS4099" s="208">
        <v>358599.56</v>
      </c>
      <c r="AT4099" s="93"/>
      <c r="AU4099" s="93"/>
      <c r="AV4099" s="93"/>
      <c r="BM4099" s="211" t="s">
        <v>8177</v>
      </c>
      <c r="BN4099" s="212">
        <v>20424</v>
      </c>
    </row>
    <row r="4100" spans="32:66" x14ac:dyDescent="0.55000000000000004">
      <c r="AF4100" t="s">
        <v>19212</v>
      </c>
      <c r="AG4100" s="284">
        <v>2018.54</v>
      </c>
      <c r="AI4100" s="276" t="s">
        <v>67616</v>
      </c>
      <c r="AJ4100" s="277">
        <v>48.3</v>
      </c>
      <c r="AL4100" s="246" t="s">
        <v>57349</v>
      </c>
      <c r="AM4100" s="247">
        <v>10977.06</v>
      </c>
      <c r="AO4100" s="226" t="s">
        <v>18535</v>
      </c>
      <c r="AP4100" s="227">
        <v>1120</v>
      </c>
      <c r="AR4100" s="207" t="s">
        <v>18495</v>
      </c>
      <c r="AS4100" s="208">
        <v>76213.75</v>
      </c>
      <c r="AT4100" s="93"/>
      <c r="AU4100" s="93"/>
      <c r="AV4100" s="93"/>
      <c r="BM4100" s="211" t="s">
        <v>8458</v>
      </c>
      <c r="BN4100" s="212">
        <v>62138</v>
      </c>
    </row>
    <row r="4101" spans="32:66" x14ac:dyDescent="0.55000000000000004">
      <c r="AF4101" t="s">
        <v>19213</v>
      </c>
      <c r="AG4101">
        <v>176.3</v>
      </c>
      <c r="AI4101" s="276" t="s">
        <v>67617</v>
      </c>
      <c r="AJ4101" s="277">
        <v>47.23</v>
      </c>
      <c r="AL4101" s="246" t="s">
        <v>48804</v>
      </c>
      <c r="AM4101" s="247">
        <v>98139</v>
      </c>
      <c r="AO4101" s="226" t="s">
        <v>42330</v>
      </c>
      <c r="AP4101" s="227">
        <v>613000</v>
      </c>
      <c r="AR4101" s="207" t="s">
        <v>18496</v>
      </c>
      <c r="AS4101" s="208">
        <v>71498.83</v>
      </c>
      <c r="AT4101" s="93"/>
      <c r="AU4101" s="93"/>
      <c r="AV4101" s="93"/>
      <c r="BM4101" s="211" t="s">
        <v>8840</v>
      </c>
      <c r="BN4101" s="212">
        <v>5036</v>
      </c>
    </row>
    <row r="4102" spans="32:66" x14ac:dyDescent="0.55000000000000004">
      <c r="AF4102" t="s">
        <v>19260</v>
      </c>
      <c r="AG4102" s="284">
        <v>1126.29</v>
      </c>
      <c r="AI4102" s="276" t="s">
        <v>70532</v>
      </c>
      <c r="AJ4102" s="277">
        <v>286.05</v>
      </c>
      <c r="AL4102" s="246" t="s">
        <v>55981</v>
      </c>
      <c r="AM4102" s="247">
        <v>160505.92000000001</v>
      </c>
      <c r="AO4102" s="226" t="s">
        <v>42331</v>
      </c>
      <c r="AP4102" s="227">
        <v>46894.59</v>
      </c>
      <c r="AR4102" s="207" t="s">
        <v>18497</v>
      </c>
      <c r="AS4102" s="208">
        <v>15105.6</v>
      </c>
      <c r="AT4102" s="93"/>
      <c r="AU4102" s="93"/>
      <c r="AV4102" s="93"/>
      <c r="BM4102" s="211" t="s">
        <v>9147</v>
      </c>
      <c r="BN4102" s="212">
        <v>64032</v>
      </c>
    </row>
    <row r="4103" spans="32:66" x14ac:dyDescent="0.55000000000000004">
      <c r="AF4103" t="s">
        <v>46019</v>
      </c>
      <c r="AG4103" s="284">
        <v>112500</v>
      </c>
      <c r="AI4103" s="276" t="s">
        <v>67618</v>
      </c>
      <c r="AJ4103" s="277">
        <v>12103.75</v>
      </c>
      <c r="AL4103" s="246" t="s">
        <v>39054</v>
      </c>
      <c r="AM4103" s="247">
        <v>25116.44</v>
      </c>
      <c r="AO4103" s="226" t="s">
        <v>44688</v>
      </c>
      <c r="AP4103" s="227">
        <v>13973.07</v>
      </c>
      <c r="AR4103" s="207" t="s">
        <v>18498</v>
      </c>
      <c r="AS4103" s="208">
        <v>87539.67</v>
      </c>
      <c r="AT4103" s="93"/>
      <c r="AU4103" s="93"/>
      <c r="AV4103" s="93"/>
      <c r="BM4103" s="211" t="s">
        <v>9438</v>
      </c>
      <c r="BN4103" s="212">
        <v>551448</v>
      </c>
    </row>
    <row r="4104" spans="32:66" x14ac:dyDescent="0.55000000000000004">
      <c r="AF4104" t="s">
        <v>43211</v>
      </c>
      <c r="AG4104" s="284">
        <v>18500</v>
      </c>
      <c r="AI4104" s="276" t="s">
        <v>70533</v>
      </c>
      <c r="AJ4104" s="277">
        <v>1539.38</v>
      </c>
      <c r="AL4104" s="246" t="s">
        <v>49795</v>
      </c>
      <c r="AM4104" s="247">
        <v>303939.46999999997</v>
      </c>
      <c r="AO4104" s="226" t="s">
        <v>18537</v>
      </c>
      <c r="AP4104" s="227">
        <v>173845</v>
      </c>
      <c r="AR4104" s="207" t="s">
        <v>18499</v>
      </c>
      <c r="AS4104" s="208">
        <v>34546.370000000003</v>
      </c>
      <c r="AT4104" s="93"/>
      <c r="AU4104" s="93"/>
      <c r="AV4104" s="93"/>
      <c r="BM4104" s="211" t="s">
        <v>10744</v>
      </c>
      <c r="BN4104" s="212">
        <v>15163</v>
      </c>
    </row>
    <row r="4105" spans="32:66" x14ac:dyDescent="0.55000000000000004">
      <c r="AF4105" t="s">
        <v>19288</v>
      </c>
      <c r="AG4105" s="284">
        <v>10021.43</v>
      </c>
      <c r="AI4105" s="276" t="s">
        <v>67619</v>
      </c>
      <c r="AJ4105" s="277">
        <v>29373.71</v>
      </c>
      <c r="AL4105" s="246" t="s">
        <v>36188</v>
      </c>
      <c r="AM4105" s="247">
        <v>224779.51999999999</v>
      </c>
      <c r="AO4105" s="226" t="s">
        <v>18538</v>
      </c>
      <c r="AP4105" s="227">
        <v>12863.68</v>
      </c>
      <c r="AR4105" s="207" t="s">
        <v>18500</v>
      </c>
      <c r="AS4105" s="208">
        <v>1050508.83</v>
      </c>
      <c r="AT4105" s="93"/>
      <c r="AU4105" s="93"/>
      <c r="AV4105" s="93"/>
      <c r="BM4105" s="211" t="s">
        <v>11205</v>
      </c>
      <c r="BN4105" s="212">
        <v>15375</v>
      </c>
    </row>
    <row r="4106" spans="32:66" x14ac:dyDescent="0.55000000000000004">
      <c r="AF4106" t="s">
        <v>19290</v>
      </c>
      <c r="AG4106" s="284">
        <v>72802.78</v>
      </c>
      <c r="AI4106" s="276" t="s">
        <v>67620</v>
      </c>
      <c r="AJ4106" s="277">
        <v>127.91</v>
      </c>
      <c r="AL4106" s="246" t="s">
        <v>58219</v>
      </c>
      <c r="AM4106" s="247">
        <v>1248.3</v>
      </c>
      <c r="AO4106" s="226" t="s">
        <v>48797</v>
      </c>
      <c r="AP4106" s="227">
        <v>2976.33</v>
      </c>
      <c r="AR4106" s="207" t="s">
        <v>18501</v>
      </c>
      <c r="AS4106" s="208">
        <v>7198.96</v>
      </c>
      <c r="AT4106" s="93"/>
      <c r="AU4106" s="93"/>
      <c r="AV4106" s="93"/>
      <c r="BM4106" s="211" t="s">
        <v>9738</v>
      </c>
      <c r="BN4106" s="212">
        <v>28192.48</v>
      </c>
    </row>
    <row r="4107" spans="32:66" x14ac:dyDescent="0.55000000000000004">
      <c r="AF4107" t="s">
        <v>62880</v>
      </c>
      <c r="AG4107" s="284">
        <v>29300</v>
      </c>
      <c r="AI4107" s="276" t="s">
        <v>69725</v>
      </c>
      <c r="AJ4107" s="277">
        <v>159390</v>
      </c>
      <c r="AL4107" s="246" t="s">
        <v>57350</v>
      </c>
      <c r="AM4107" s="247">
        <v>467376</v>
      </c>
      <c r="AO4107" s="226" t="s">
        <v>18543</v>
      </c>
      <c r="AP4107" s="227">
        <v>15462.81</v>
      </c>
      <c r="AR4107" s="207" t="s">
        <v>18502</v>
      </c>
      <c r="AS4107" s="208">
        <v>661002.91</v>
      </c>
      <c r="AT4107" s="93"/>
      <c r="AU4107" s="93"/>
      <c r="AV4107" s="93"/>
      <c r="BM4107" s="211" t="s">
        <v>11713</v>
      </c>
      <c r="BN4107" s="212">
        <v>233236.6</v>
      </c>
    </row>
    <row r="4108" spans="32:66" x14ac:dyDescent="0.55000000000000004">
      <c r="AF4108" t="s">
        <v>19291</v>
      </c>
      <c r="AG4108" s="284">
        <v>23082.16</v>
      </c>
      <c r="AI4108" s="276" t="s">
        <v>58253</v>
      </c>
      <c r="AJ4108" s="277">
        <v>2750</v>
      </c>
      <c r="AL4108" s="246" t="s">
        <v>52150</v>
      </c>
      <c r="AM4108" s="247">
        <v>6294.45</v>
      </c>
      <c r="AO4108" s="226" t="s">
        <v>18544</v>
      </c>
      <c r="AP4108" s="227">
        <v>4678.03</v>
      </c>
      <c r="AR4108" s="207" t="s">
        <v>18503</v>
      </c>
      <c r="AS4108" s="208">
        <v>2793.36</v>
      </c>
      <c r="AT4108" s="93"/>
      <c r="AU4108" s="93"/>
      <c r="AV4108" s="93"/>
      <c r="BM4108" s="211" t="s">
        <v>10058</v>
      </c>
      <c r="BN4108" s="212">
        <v>1180177.08</v>
      </c>
    </row>
    <row r="4109" spans="32:66" x14ac:dyDescent="0.55000000000000004">
      <c r="AF4109" t="s">
        <v>69287</v>
      </c>
      <c r="AG4109" s="284">
        <v>108907.92</v>
      </c>
      <c r="AI4109" s="276" t="s">
        <v>70534</v>
      </c>
      <c r="AJ4109" s="277">
        <v>-2252.1799999999998</v>
      </c>
      <c r="AL4109" s="246" t="s">
        <v>55982</v>
      </c>
      <c r="AM4109" s="247">
        <v>4894.17</v>
      </c>
      <c r="AO4109" s="226" t="s">
        <v>18545</v>
      </c>
      <c r="AP4109" s="227">
        <v>2567.7199999999998</v>
      </c>
      <c r="AR4109" s="207" t="s">
        <v>18504</v>
      </c>
      <c r="AS4109" s="208">
        <v>5416.08</v>
      </c>
      <c r="AT4109" s="93"/>
      <c r="AU4109" s="93"/>
      <c r="AV4109" s="93"/>
      <c r="BM4109" s="211" t="s">
        <v>8459</v>
      </c>
      <c r="BN4109" s="212">
        <v>108340.53</v>
      </c>
    </row>
    <row r="4110" spans="32:66" x14ac:dyDescent="0.55000000000000004">
      <c r="AF4110" t="s">
        <v>19292</v>
      </c>
      <c r="AG4110" s="284">
        <v>56148.62</v>
      </c>
      <c r="AI4110" s="276" t="s">
        <v>61402</v>
      </c>
      <c r="AJ4110" s="277">
        <v>54989.87</v>
      </c>
      <c r="AL4110" s="246" t="s">
        <v>52151</v>
      </c>
      <c r="AM4110" s="247">
        <v>374.41</v>
      </c>
      <c r="AO4110" s="226" t="s">
        <v>18546</v>
      </c>
      <c r="AP4110" s="227">
        <v>2250</v>
      </c>
      <c r="AR4110" s="207" t="s">
        <v>18505</v>
      </c>
      <c r="AS4110" s="208">
        <v>130.88999999999999</v>
      </c>
      <c r="AT4110" s="93"/>
      <c r="AU4110" s="93"/>
      <c r="AV4110" s="93"/>
      <c r="BM4110" s="211" t="s">
        <v>10059</v>
      </c>
      <c r="BN4110" s="212">
        <v>108340.53</v>
      </c>
    </row>
    <row r="4111" spans="32:66" x14ac:dyDescent="0.55000000000000004">
      <c r="AF4111" t="s">
        <v>19294</v>
      </c>
      <c r="AG4111" s="284">
        <v>11662.2</v>
      </c>
      <c r="AI4111" s="276" t="s">
        <v>61403</v>
      </c>
      <c r="AJ4111" s="277">
        <v>4206.7299999999996</v>
      </c>
      <c r="AL4111" s="246" t="s">
        <v>52152</v>
      </c>
      <c r="AM4111" s="247">
        <v>1199.07</v>
      </c>
      <c r="AO4111" s="226" t="s">
        <v>18549</v>
      </c>
      <c r="AP4111" s="227">
        <v>8001.73</v>
      </c>
      <c r="AR4111" s="207" t="s">
        <v>18506</v>
      </c>
      <c r="AS4111" s="208">
        <v>183266.37</v>
      </c>
      <c r="AT4111" s="93"/>
      <c r="AU4111" s="93"/>
      <c r="AV4111" s="93"/>
      <c r="BM4111" s="211" t="s">
        <v>8460</v>
      </c>
      <c r="BN4111" s="212">
        <v>202500</v>
      </c>
    </row>
    <row r="4112" spans="32:66" x14ac:dyDescent="0.55000000000000004">
      <c r="AF4112" t="s">
        <v>70914</v>
      </c>
      <c r="AG4112" s="284">
        <v>96175.35</v>
      </c>
      <c r="AI4112" s="276" t="s">
        <v>64291</v>
      </c>
      <c r="AJ4112" s="277">
        <v>2138.1799999999998</v>
      </c>
      <c r="AL4112" s="246" t="s">
        <v>48805</v>
      </c>
      <c r="AM4112" s="247">
        <v>1781.63</v>
      </c>
      <c r="AO4112" s="226" t="s">
        <v>18550</v>
      </c>
      <c r="AP4112" s="227">
        <v>2144.08</v>
      </c>
      <c r="AR4112" s="207" t="s">
        <v>18507</v>
      </c>
      <c r="AS4112" s="208">
        <v>4889.8999999999996</v>
      </c>
      <c r="AT4112" s="93"/>
      <c r="AU4112" s="93"/>
      <c r="AV4112" s="93"/>
      <c r="BM4112" s="211" t="s">
        <v>10060</v>
      </c>
      <c r="BN4112" s="212">
        <v>202500</v>
      </c>
    </row>
    <row r="4113" spans="32:66" x14ac:dyDescent="0.55000000000000004">
      <c r="AF4113" t="s">
        <v>71789</v>
      </c>
      <c r="AG4113" s="284">
        <v>94521</v>
      </c>
      <c r="AI4113" s="276" t="s">
        <v>70535</v>
      </c>
      <c r="AJ4113" s="277">
        <v>-120.3</v>
      </c>
      <c r="AL4113" s="246" t="s">
        <v>58220</v>
      </c>
      <c r="AM4113" s="247">
        <v>2182.5</v>
      </c>
      <c r="AO4113" s="226" t="s">
        <v>46821</v>
      </c>
      <c r="AP4113" s="227">
        <v>-9176.6299999999992</v>
      </c>
      <c r="AR4113" s="207" t="s">
        <v>18508</v>
      </c>
      <c r="AS4113" s="208">
        <v>4078314.53</v>
      </c>
      <c r="AT4113" s="93"/>
      <c r="AU4113" s="93"/>
      <c r="AV4113" s="93"/>
      <c r="BM4113" s="211" t="s">
        <v>8461</v>
      </c>
      <c r="BN4113" s="212">
        <v>172865.98</v>
      </c>
    </row>
    <row r="4114" spans="32:66" x14ac:dyDescent="0.55000000000000004">
      <c r="AF4114" t="s">
        <v>19311</v>
      </c>
      <c r="AG4114" s="284">
        <v>40810</v>
      </c>
      <c r="AI4114" s="276" t="s">
        <v>61404</v>
      </c>
      <c r="AJ4114" s="277">
        <v>25650</v>
      </c>
      <c r="AL4114" s="246" t="s">
        <v>49796</v>
      </c>
      <c r="AM4114" s="247">
        <v>621.78</v>
      </c>
      <c r="AO4114" s="226" t="s">
        <v>49786</v>
      </c>
      <c r="AP4114" s="227">
        <v>8804.4599999999991</v>
      </c>
      <c r="AR4114" s="207" t="s">
        <v>18509</v>
      </c>
      <c r="AS4114" s="208">
        <v>7929.21</v>
      </c>
      <c r="AT4114" s="93"/>
      <c r="AU4114" s="93"/>
      <c r="AV4114" s="93"/>
      <c r="BM4114" s="211" t="s">
        <v>10061</v>
      </c>
      <c r="BN4114" s="212">
        <v>172865.98</v>
      </c>
    </row>
    <row r="4115" spans="32:66" x14ac:dyDescent="0.55000000000000004">
      <c r="AF4115" t="s">
        <v>19314</v>
      </c>
      <c r="AG4115" s="284">
        <v>3124.25</v>
      </c>
      <c r="AI4115" s="276" t="s">
        <v>64292</v>
      </c>
      <c r="AJ4115" s="277">
        <v>926.48</v>
      </c>
      <c r="AL4115" s="246" t="s">
        <v>55056</v>
      </c>
      <c r="AM4115" s="247">
        <v>12276.02</v>
      </c>
      <c r="AO4115" s="226" t="s">
        <v>18555</v>
      </c>
      <c r="AP4115" s="227">
        <v>7500</v>
      </c>
      <c r="AR4115" s="207" t="s">
        <v>18510</v>
      </c>
      <c r="AS4115" s="208">
        <v>22826.92</v>
      </c>
      <c r="AT4115" s="93"/>
      <c r="AU4115" s="93"/>
      <c r="AV4115" s="93"/>
      <c r="BM4115" s="211" t="s">
        <v>8462</v>
      </c>
      <c r="BN4115" s="212">
        <v>265565.90999999997</v>
      </c>
    </row>
    <row r="4116" spans="32:66" x14ac:dyDescent="0.55000000000000004">
      <c r="AF4116" t="s">
        <v>19315</v>
      </c>
      <c r="AG4116" s="284">
        <v>19608</v>
      </c>
      <c r="AI4116" s="276" t="s">
        <v>69726</v>
      </c>
      <c r="AJ4116" s="277">
        <v>78.98</v>
      </c>
      <c r="AL4116" s="246" t="s">
        <v>55057</v>
      </c>
      <c r="AM4116" s="247">
        <v>939.12</v>
      </c>
      <c r="AO4116" s="226" t="s">
        <v>18556</v>
      </c>
      <c r="AP4116" s="227">
        <v>573.76</v>
      </c>
      <c r="AR4116" s="207" t="s">
        <v>18511</v>
      </c>
      <c r="AS4116" s="208">
        <v>1350</v>
      </c>
      <c r="AT4116" s="93"/>
      <c r="AU4116" s="93"/>
      <c r="AV4116" s="93"/>
      <c r="BM4116" s="211" t="s">
        <v>10062</v>
      </c>
      <c r="BN4116" s="212">
        <v>265565.90999999997</v>
      </c>
    </row>
    <row r="4117" spans="32:66" x14ac:dyDescent="0.55000000000000004">
      <c r="AF4117" t="s">
        <v>34959</v>
      </c>
      <c r="AG4117">
        <v>250</v>
      </c>
      <c r="AI4117" s="276" t="s">
        <v>59069</v>
      </c>
      <c r="AJ4117" s="277">
        <v>6.04</v>
      </c>
      <c r="AL4117" s="246" t="s">
        <v>55058</v>
      </c>
      <c r="AM4117" s="247">
        <v>2051.9499999999998</v>
      </c>
      <c r="AO4117" s="226" t="s">
        <v>18557</v>
      </c>
      <c r="AP4117" s="227">
        <v>1626</v>
      </c>
      <c r="AR4117" s="207" t="s">
        <v>18512</v>
      </c>
      <c r="AS4117" s="208">
        <v>46000</v>
      </c>
      <c r="AT4117" s="93"/>
      <c r="AU4117" s="93"/>
      <c r="AV4117" s="93"/>
      <c r="BM4117" s="211" t="s">
        <v>8463</v>
      </c>
      <c r="BN4117" s="212">
        <v>112000</v>
      </c>
    </row>
    <row r="4118" spans="32:66" x14ac:dyDescent="0.55000000000000004">
      <c r="AF4118" t="s">
        <v>47490</v>
      </c>
      <c r="AG4118">
        <v>18.399999999999999</v>
      </c>
      <c r="AI4118" s="276" t="s">
        <v>60416</v>
      </c>
      <c r="AJ4118" s="277">
        <v>3994.5</v>
      </c>
      <c r="AL4118" s="246" t="s">
        <v>58221</v>
      </c>
      <c r="AM4118" s="247">
        <v>3388.29</v>
      </c>
      <c r="AO4118" s="226" t="s">
        <v>18558</v>
      </c>
      <c r="AP4118" s="227">
        <v>4123</v>
      </c>
      <c r="AR4118" s="207" t="s">
        <v>18513</v>
      </c>
      <c r="AS4118" s="208">
        <v>3438.69</v>
      </c>
      <c r="AT4118" s="93"/>
      <c r="AU4118" s="93"/>
      <c r="AV4118" s="93"/>
      <c r="BM4118" s="211" t="s">
        <v>10063</v>
      </c>
      <c r="BN4118" s="212">
        <v>112000</v>
      </c>
    </row>
    <row r="4119" spans="32:66" x14ac:dyDescent="0.55000000000000004">
      <c r="AF4119" t="s">
        <v>19638</v>
      </c>
      <c r="AG4119" s="284">
        <v>179379.96</v>
      </c>
      <c r="AI4119" s="276" t="s">
        <v>60417</v>
      </c>
      <c r="AJ4119" s="277">
        <v>305.58</v>
      </c>
      <c r="AL4119" s="246" t="s">
        <v>60323</v>
      </c>
      <c r="AM4119" s="247">
        <v>2015.5</v>
      </c>
      <c r="AO4119" s="226" t="s">
        <v>48798</v>
      </c>
      <c r="AP4119" s="227">
        <v>354.24</v>
      </c>
      <c r="AR4119" s="207" t="s">
        <v>18514</v>
      </c>
      <c r="AS4119" s="208">
        <v>9745.16</v>
      </c>
      <c r="AT4119" s="93"/>
      <c r="AU4119" s="93"/>
      <c r="AV4119" s="93"/>
      <c r="BM4119" s="211" t="s">
        <v>8464</v>
      </c>
      <c r="BN4119" s="212">
        <v>110398.43</v>
      </c>
    </row>
    <row r="4120" spans="32:66" x14ac:dyDescent="0.55000000000000004">
      <c r="AF4120" t="s">
        <v>19641</v>
      </c>
      <c r="AG4120" s="284">
        <v>13025.52</v>
      </c>
      <c r="AI4120" s="276" t="s">
        <v>60418</v>
      </c>
      <c r="AJ4120" s="277">
        <v>979.18</v>
      </c>
      <c r="AL4120" s="246" t="s">
        <v>63104</v>
      </c>
      <c r="AM4120" s="247">
        <v>971.83</v>
      </c>
      <c r="AO4120" s="226" t="s">
        <v>18559</v>
      </c>
      <c r="AP4120" s="227">
        <v>17568.75</v>
      </c>
      <c r="AR4120" s="207" t="s">
        <v>18515</v>
      </c>
      <c r="AS4120" s="208">
        <v>44100.53</v>
      </c>
      <c r="AT4120" s="93"/>
      <c r="AU4120" s="93"/>
      <c r="AV4120" s="93"/>
      <c r="BM4120" s="211" t="s">
        <v>10064</v>
      </c>
      <c r="BN4120" s="212">
        <v>110398.43</v>
      </c>
    </row>
    <row r="4121" spans="32:66" x14ac:dyDescent="0.55000000000000004">
      <c r="AF4121" t="s">
        <v>71790</v>
      </c>
      <c r="AG4121" s="284">
        <v>1262.92</v>
      </c>
      <c r="AI4121" s="276" t="s">
        <v>56138</v>
      </c>
      <c r="AJ4121" s="277">
        <v>57596.4</v>
      </c>
      <c r="AL4121" s="246" t="s">
        <v>52153</v>
      </c>
      <c r="AM4121" s="247">
        <v>221.79</v>
      </c>
      <c r="AO4121" s="226" t="s">
        <v>48799</v>
      </c>
      <c r="AP4121" s="227">
        <v>7500</v>
      </c>
      <c r="AR4121" s="207" t="s">
        <v>18516</v>
      </c>
      <c r="AS4121" s="208">
        <v>22124.51</v>
      </c>
      <c r="AT4121" s="93"/>
      <c r="AU4121" s="93"/>
      <c r="AV4121" s="93"/>
      <c r="BM4121" s="211" t="s">
        <v>8465</v>
      </c>
      <c r="BN4121" s="212">
        <v>184818.02</v>
      </c>
    </row>
    <row r="4122" spans="32:66" x14ac:dyDescent="0.55000000000000004">
      <c r="AF4122" t="s">
        <v>58030</v>
      </c>
      <c r="AG4122" s="284">
        <v>54471.94</v>
      </c>
      <c r="AI4122" s="276" t="s">
        <v>52436</v>
      </c>
      <c r="AJ4122" s="277">
        <v>4347.16</v>
      </c>
      <c r="AL4122" s="246" t="s">
        <v>61088</v>
      </c>
      <c r="AM4122" s="247">
        <v>448.33</v>
      </c>
      <c r="AO4122" s="226" t="s">
        <v>18560</v>
      </c>
      <c r="AP4122" s="227">
        <v>1917.78</v>
      </c>
      <c r="AR4122" s="207" t="s">
        <v>18517</v>
      </c>
      <c r="AS4122" s="208">
        <v>52873.1</v>
      </c>
      <c r="AT4122" s="93"/>
      <c r="AU4122" s="93"/>
      <c r="AV4122" s="93"/>
      <c r="BM4122" s="211" t="s">
        <v>10065</v>
      </c>
      <c r="BN4122" s="212">
        <v>184818.02</v>
      </c>
    </row>
    <row r="4123" spans="32:66" x14ac:dyDescent="0.55000000000000004">
      <c r="AF4123" t="s">
        <v>59976</v>
      </c>
      <c r="AG4123" s="284">
        <v>53700</v>
      </c>
      <c r="AI4123" s="276" t="s">
        <v>67621</v>
      </c>
      <c r="AJ4123" s="277">
        <v>1003.26</v>
      </c>
      <c r="AL4123" s="246" t="s">
        <v>61933</v>
      </c>
      <c r="AM4123" s="247">
        <v>40040</v>
      </c>
      <c r="AO4123" s="226" t="s">
        <v>52137</v>
      </c>
      <c r="AP4123" s="227">
        <v>4234.1000000000004</v>
      </c>
      <c r="AR4123" s="207" t="s">
        <v>18518</v>
      </c>
      <c r="AS4123" s="208">
        <v>20254</v>
      </c>
      <c r="AT4123" s="93"/>
      <c r="AU4123" s="93"/>
      <c r="AV4123" s="93"/>
      <c r="BM4123" s="211" t="s">
        <v>8466</v>
      </c>
      <c r="BN4123" s="212">
        <v>224836</v>
      </c>
    </row>
    <row r="4124" spans="32:66" x14ac:dyDescent="0.55000000000000004">
      <c r="AF4124" t="s">
        <v>71791</v>
      </c>
      <c r="AG4124">
        <v>400</v>
      </c>
      <c r="AI4124" s="276" t="s">
        <v>57445</v>
      </c>
      <c r="AJ4124" s="277">
        <v>4308.3500000000004</v>
      </c>
      <c r="AL4124" s="246" t="s">
        <v>55059</v>
      </c>
      <c r="AM4124" s="247">
        <v>4735.9799999999996</v>
      </c>
      <c r="AO4124" s="226" t="s">
        <v>44689</v>
      </c>
      <c r="AP4124" s="227">
        <v>14436.72</v>
      </c>
      <c r="AR4124" s="207" t="s">
        <v>18519</v>
      </c>
      <c r="AS4124" s="208">
        <v>5811.59</v>
      </c>
      <c r="AT4124" s="93"/>
      <c r="AU4124" s="93"/>
      <c r="AV4124" s="93"/>
      <c r="BM4124" s="211" t="s">
        <v>10066</v>
      </c>
      <c r="BN4124" s="212">
        <v>224836</v>
      </c>
    </row>
    <row r="4125" spans="32:66" x14ac:dyDescent="0.55000000000000004">
      <c r="AF4125" t="s">
        <v>19660</v>
      </c>
      <c r="AG4125" s="284">
        <v>3000</v>
      </c>
      <c r="AI4125" s="276" t="s">
        <v>57446</v>
      </c>
      <c r="AJ4125" s="277">
        <v>322.52</v>
      </c>
      <c r="AL4125" s="246" t="s">
        <v>55060</v>
      </c>
      <c r="AM4125" s="247">
        <v>2914.57</v>
      </c>
      <c r="AO4125" s="226" t="s">
        <v>18562</v>
      </c>
      <c r="AP4125" s="227">
        <v>28194.28</v>
      </c>
      <c r="AR4125" s="207" t="s">
        <v>18520</v>
      </c>
      <c r="AS4125" s="208">
        <v>71949.740000000005</v>
      </c>
      <c r="AT4125" s="93"/>
      <c r="AU4125" s="93"/>
      <c r="AV4125" s="93"/>
      <c r="BM4125" s="211" t="s">
        <v>8467</v>
      </c>
      <c r="BN4125" s="212">
        <v>153606.85999999999</v>
      </c>
    </row>
    <row r="4126" spans="32:66" x14ac:dyDescent="0.55000000000000004">
      <c r="AF4126" t="s">
        <v>71792</v>
      </c>
      <c r="AG4126" s="284">
        <v>10200</v>
      </c>
      <c r="AI4126" s="276" t="s">
        <v>67622</v>
      </c>
      <c r="AJ4126" s="277">
        <v>230.48</v>
      </c>
      <c r="AL4126" s="246" t="s">
        <v>55061</v>
      </c>
      <c r="AM4126" s="247">
        <v>10780</v>
      </c>
      <c r="AO4126" s="226" t="s">
        <v>34878</v>
      </c>
      <c r="AP4126" s="227">
        <v>259890</v>
      </c>
      <c r="AR4126" s="207" t="s">
        <v>18521</v>
      </c>
      <c r="AS4126" s="208">
        <v>78583.539999999994</v>
      </c>
      <c r="AT4126" s="93"/>
      <c r="AU4126" s="93"/>
      <c r="AV4126" s="93"/>
      <c r="BM4126" s="211" t="s">
        <v>10067</v>
      </c>
      <c r="BN4126" s="212">
        <v>153606.85999999999</v>
      </c>
    </row>
    <row r="4127" spans="32:66" x14ac:dyDescent="0.55000000000000004">
      <c r="AF4127" t="s">
        <v>33472</v>
      </c>
      <c r="AG4127" s="284">
        <v>7300</v>
      </c>
      <c r="AI4127" s="276" t="s">
        <v>57447</v>
      </c>
      <c r="AJ4127" s="277">
        <v>442.94</v>
      </c>
      <c r="AL4127" s="246" t="s">
        <v>61934</v>
      </c>
      <c r="AM4127" s="247">
        <v>4409.22</v>
      </c>
      <c r="AO4127" s="226" t="s">
        <v>34879</v>
      </c>
      <c r="AP4127" s="227">
        <v>25844.720000000001</v>
      </c>
      <c r="AR4127" s="207" t="s">
        <v>18522</v>
      </c>
      <c r="AS4127" s="208">
        <v>9249.52</v>
      </c>
      <c r="AT4127" s="93"/>
      <c r="AU4127" s="93"/>
      <c r="AV4127" s="93"/>
      <c r="BM4127" s="211" t="s">
        <v>8468</v>
      </c>
      <c r="BN4127" s="212">
        <v>295000</v>
      </c>
    </row>
    <row r="4128" spans="32:66" x14ac:dyDescent="0.55000000000000004">
      <c r="AF4128" t="s">
        <v>13480</v>
      </c>
      <c r="AG4128" s="284">
        <v>1549.02</v>
      </c>
      <c r="AI4128" s="276" t="s">
        <v>59070</v>
      </c>
      <c r="AJ4128" s="277">
        <v>4218.75</v>
      </c>
      <c r="AL4128" s="246" t="s">
        <v>63105</v>
      </c>
      <c r="AM4128" s="247">
        <v>5177.38</v>
      </c>
      <c r="AO4128" s="226" t="s">
        <v>49787</v>
      </c>
      <c r="AP4128" s="227">
        <v>14187.95</v>
      </c>
      <c r="AR4128" s="207" t="s">
        <v>18523</v>
      </c>
      <c r="AS4128" s="208">
        <v>38271.31</v>
      </c>
      <c r="AT4128" s="93"/>
      <c r="AU4128" s="93"/>
      <c r="AV4128" s="93"/>
      <c r="BM4128" s="211" t="s">
        <v>10068</v>
      </c>
      <c r="BN4128" s="212">
        <v>295000</v>
      </c>
    </row>
    <row r="4129" spans="32:66" x14ac:dyDescent="0.55000000000000004">
      <c r="AF4129" t="s">
        <v>33474</v>
      </c>
      <c r="AG4129">
        <v>750.86</v>
      </c>
      <c r="AI4129" s="276" t="s">
        <v>67623</v>
      </c>
      <c r="AJ4129" s="277">
        <v>30384</v>
      </c>
      <c r="AL4129" s="246" t="s">
        <v>57351</v>
      </c>
      <c r="AM4129" s="247">
        <v>14400.34</v>
      </c>
      <c r="AO4129" s="226" t="s">
        <v>40211</v>
      </c>
      <c r="AP4129" s="227">
        <v>5670</v>
      </c>
      <c r="AR4129" s="207" t="s">
        <v>18524</v>
      </c>
      <c r="AS4129" s="208">
        <v>1496</v>
      </c>
      <c r="AT4129" s="93"/>
      <c r="AU4129" s="93"/>
      <c r="AV4129" s="93"/>
      <c r="BM4129" s="211" t="s">
        <v>8469</v>
      </c>
      <c r="BN4129" s="212">
        <v>229076.3</v>
      </c>
    </row>
    <row r="4130" spans="32:66" x14ac:dyDescent="0.55000000000000004">
      <c r="AF4130" t="s">
        <v>55604</v>
      </c>
      <c r="AG4130">
        <v>75.94</v>
      </c>
      <c r="AI4130" s="276" t="s">
        <v>48894</v>
      </c>
      <c r="AJ4130" s="277">
        <v>8167.47</v>
      </c>
      <c r="AL4130" s="246" t="s">
        <v>59016</v>
      </c>
      <c r="AM4130" s="247">
        <v>11040</v>
      </c>
      <c r="AO4130" s="226" t="s">
        <v>36179</v>
      </c>
      <c r="AP4130" s="227">
        <v>23700</v>
      </c>
      <c r="AR4130" s="207" t="s">
        <v>18525</v>
      </c>
      <c r="AS4130" s="208">
        <v>23947.3</v>
      </c>
      <c r="AT4130" s="93"/>
      <c r="AU4130" s="93"/>
      <c r="AV4130" s="93"/>
      <c r="BM4130" s="211" t="s">
        <v>10069</v>
      </c>
      <c r="BN4130" s="212">
        <v>229076.3</v>
      </c>
    </row>
    <row r="4131" spans="32:66" x14ac:dyDescent="0.55000000000000004">
      <c r="AF4131" t="s">
        <v>69292</v>
      </c>
      <c r="AG4131">
        <v>33.93</v>
      </c>
      <c r="AI4131" s="276" t="s">
        <v>64300</v>
      </c>
      <c r="AJ4131" s="277">
        <v>977.59</v>
      </c>
      <c r="AL4131" s="246" t="s">
        <v>64163</v>
      </c>
      <c r="AM4131" s="247">
        <v>231</v>
      </c>
      <c r="AO4131" s="226" t="s">
        <v>34880</v>
      </c>
      <c r="AP4131" s="227">
        <v>2000</v>
      </c>
      <c r="AR4131" s="207" t="s">
        <v>18526</v>
      </c>
      <c r="AS4131" s="208">
        <v>9349.66</v>
      </c>
      <c r="AT4131" s="93"/>
      <c r="AU4131" s="93"/>
      <c r="AV4131" s="93"/>
      <c r="BM4131" s="211" t="s">
        <v>8470</v>
      </c>
      <c r="BN4131" s="212">
        <v>192512.71</v>
      </c>
    </row>
    <row r="4132" spans="32:66" x14ac:dyDescent="0.55000000000000004">
      <c r="AF4132" t="s">
        <v>71793</v>
      </c>
      <c r="AG4132">
        <v>8.81</v>
      </c>
      <c r="AI4132" s="276" t="s">
        <v>48895</v>
      </c>
      <c r="AJ4132" s="277">
        <v>167.99</v>
      </c>
      <c r="AL4132" s="246" t="s">
        <v>64164</v>
      </c>
      <c r="AM4132" s="247">
        <v>34.49</v>
      </c>
      <c r="AO4132" s="226" t="s">
        <v>18563</v>
      </c>
      <c r="AP4132" s="227">
        <v>7350</v>
      </c>
      <c r="AR4132" s="207" t="s">
        <v>18527</v>
      </c>
      <c r="AS4132" s="208">
        <v>12718.8</v>
      </c>
      <c r="AT4132" s="93"/>
      <c r="AU4132" s="93"/>
      <c r="AV4132" s="93"/>
      <c r="BM4132" s="211" t="s">
        <v>10070</v>
      </c>
      <c r="BN4132" s="212">
        <v>192512.71</v>
      </c>
    </row>
    <row r="4133" spans="32:66" x14ac:dyDescent="0.55000000000000004">
      <c r="AF4133" t="s">
        <v>19663</v>
      </c>
      <c r="AG4133" s="284">
        <v>3780</v>
      </c>
      <c r="AI4133" s="276" t="s">
        <v>67624</v>
      </c>
      <c r="AJ4133" s="277">
        <v>1839.25</v>
      </c>
      <c r="AL4133" s="246" t="s">
        <v>63652</v>
      </c>
      <c r="AM4133" s="247">
        <v>968</v>
      </c>
      <c r="AO4133" s="226" t="s">
        <v>18564</v>
      </c>
      <c r="AP4133" s="227">
        <v>132348.5</v>
      </c>
      <c r="AR4133" s="207" t="s">
        <v>18528</v>
      </c>
      <c r="AS4133" s="208">
        <v>973.12</v>
      </c>
      <c r="AT4133" s="93"/>
      <c r="AU4133" s="93"/>
      <c r="AV4133" s="93"/>
      <c r="BM4133" s="211" t="s">
        <v>8471</v>
      </c>
      <c r="BN4133" s="212">
        <v>151511.85999999999</v>
      </c>
    </row>
    <row r="4134" spans="32:66" x14ac:dyDescent="0.55000000000000004">
      <c r="AF4134" t="s">
        <v>19664</v>
      </c>
      <c r="AG4134" s="284">
        <v>6697.97</v>
      </c>
      <c r="AI4134" s="276" t="s">
        <v>56141</v>
      </c>
      <c r="AJ4134" s="277">
        <v>-75.959999999999994</v>
      </c>
      <c r="AL4134" s="246" t="s">
        <v>63653</v>
      </c>
      <c r="AM4134" s="247">
        <v>74.06</v>
      </c>
      <c r="AO4134" s="226" t="s">
        <v>36180</v>
      </c>
      <c r="AP4134" s="227">
        <v>2425</v>
      </c>
      <c r="AR4134" s="207" t="s">
        <v>18529</v>
      </c>
      <c r="AS4134" s="208">
        <v>2757.45</v>
      </c>
      <c r="AT4134" s="93"/>
      <c r="AU4134" s="93"/>
      <c r="AV4134" s="93"/>
      <c r="BM4134" s="211" t="s">
        <v>10071</v>
      </c>
      <c r="BN4134" s="212">
        <v>151511.85999999999</v>
      </c>
    </row>
    <row r="4135" spans="32:66" x14ac:dyDescent="0.55000000000000004">
      <c r="AF4135" t="s">
        <v>71794</v>
      </c>
      <c r="AG4135">
        <v>356.9</v>
      </c>
      <c r="AI4135" s="276" t="s">
        <v>36287</v>
      </c>
      <c r="AJ4135" s="277">
        <v>279565</v>
      </c>
      <c r="AL4135" s="246" t="s">
        <v>63654</v>
      </c>
      <c r="AM4135" s="247">
        <v>237.16</v>
      </c>
      <c r="AO4135" s="226" t="s">
        <v>46822</v>
      </c>
      <c r="AP4135" s="227">
        <v>27155</v>
      </c>
      <c r="AR4135" s="207" t="s">
        <v>18530</v>
      </c>
      <c r="AS4135" s="208">
        <v>16648.25</v>
      </c>
      <c r="AT4135" s="93"/>
      <c r="AU4135" s="93"/>
      <c r="AV4135" s="93"/>
      <c r="BM4135" s="211" t="s">
        <v>8850</v>
      </c>
      <c r="BN4135" s="212">
        <v>1100000</v>
      </c>
    </row>
    <row r="4136" spans="32:66" x14ac:dyDescent="0.55000000000000004">
      <c r="AF4136" t="s">
        <v>49352</v>
      </c>
      <c r="AG4136" s="284">
        <v>19029.3</v>
      </c>
      <c r="AI4136" s="276" t="s">
        <v>56143</v>
      </c>
      <c r="AJ4136" s="277">
        <v>182725.38</v>
      </c>
      <c r="AL4136" s="246" t="s">
        <v>63106</v>
      </c>
      <c r="AM4136" s="247">
        <v>258.35000000000002</v>
      </c>
      <c r="AO4136" s="226" t="s">
        <v>18565</v>
      </c>
      <c r="AP4136" s="227">
        <v>40266.089999999997</v>
      </c>
      <c r="AR4136" s="207" t="s">
        <v>18531</v>
      </c>
      <c r="AS4136" s="208">
        <v>1873.74</v>
      </c>
      <c r="AT4136" s="93"/>
      <c r="AU4136" s="93"/>
      <c r="AV4136" s="93"/>
      <c r="BM4136" s="211" t="s">
        <v>10072</v>
      </c>
      <c r="BN4136" s="212">
        <v>1100000</v>
      </c>
    </row>
    <row r="4137" spans="32:66" x14ac:dyDescent="0.55000000000000004">
      <c r="AF4137" t="s">
        <v>49353</v>
      </c>
      <c r="AG4137" s="284">
        <v>1436.29</v>
      </c>
      <c r="AI4137" s="276" t="s">
        <v>42482</v>
      </c>
      <c r="AJ4137" s="277">
        <v>29823.7</v>
      </c>
      <c r="AL4137" s="246" t="s">
        <v>61935</v>
      </c>
      <c r="AM4137" s="247">
        <v>3825</v>
      </c>
      <c r="AO4137" s="226" t="s">
        <v>18566</v>
      </c>
      <c r="AP4137" s="227">
        <v>115306.12</v>
      </c>
      <c r="AR4137" s="207" t="s">
        <v>18532</v>
      </c>
      <c r="AS4137" s="208">
        <v>14322.19</v>
      </c>
      <c r="AT4137" s="93"/>
      <c r="AU4137" s="93"/>
      <c r="AV4137" s="93"/>
      <c r="BM4137" s="211" t="s">
        <v>8472</v>
      </c>
      <c r="BN4137" s="212">
        <v>179041</v>
      </c>
    </row>
    <row r="4138" spans="32:66" x14ac:dyDescent="0.55000000000000004">
      <c r="AF4138" t="s">
        <v>50645</v>
      </c>
      <c r="AG4138" s="284">
        <v>38201.870000000003</v>
      </c>
      <c r="AI4138" s="276" t="s">
        <v>56144</v>
      </c>
      <c r="AJ4138" s="277">
        <v>222032.92</v>
      </c>
      <c r="AL4138" s="246" t="s">
        <v>59017</v>
      </c>
      <c r="AM4138" s="247">
        <v>4997.8599999999997</v>
      </c>
      <c r="AO4138" s="226" t="s">
        <v>18567</v>
      </c>
      <c r="AP4138" s="227">
        <v>39196.47</v>
      </c>
      <c r="AR4138" s="207" t="s">
        <v>18533</v>
      </c>
      <c r="AS4138" s="208">
        <v>34455.25</v>
      </c>
      <c r="AT4138" s="93"/>
      <c r="AU4138" s="93"/>
      <c r="AV4138" s="93"/>
      <c r="BM4138" s="211" t="s">
        <v>10073</v>
      </c>
      <c r="BN4138" s="212">
        <v>179041</v>
      </c>
    </row>
    <row r="4139" spans="32:66" x14ac:dyDescent="0.55000000000000004">
      <c r="AF4139" t="s">
        <v>71795</v>
      </c>
      <c r="AG4139" s="284">
        <v>1080</v>
      </c>
      <c r="AI4139" s="276" t="s">
        <v>44906</v>
      </c>
      <c r="AJ4139" s="277">
        <v>33277.410000000003</v>
      </c>
      <c r="AL4139" s="246" t="s">
        <v>59018</v>
      </c>
      <c r="AM4139" s="247">
        <v>382.34</v>
      </c>
      <c r="AO4139" s="226" t="s">
        <v>18568</v>
      </c>
      <c r="AP4139" s="227">
        <v>888514.11</v>
      </c>
      <c r="AR4139" s="207" t="s">
        <v>18534</v>
      </c>
      <c r="AS4139" s="208">
        <v>13490.75</v>
      </c>
      <c r="AT4139" s="93"/>
      <c r="AU4139" s="93"/>
      <c r="AV4139" s="93"/>
      <c r="BM4139" s="211" t="s">
        <v>8473</v>
      </c>
      <c r="BN4139" s="212">
        <v>228698</v>
      </c>
    </row>
    <row r="4140" spans="32:66" x14ac:dyDescent="0.55000000000000004">
      <c r="AF4140" t="s">
        <v>46028</v>
      </c>
      <c r="AG4140" s="284">
        <v>192806.82</v>
      </c>
      <c r="AI4140" s="276" t="s">
        <v>56145</v>
      </c>
      <c r="AJ4140" s="277">
        <v>75768</v>
      </c>
      <c r="AL4140" s="246" t="s">
        <v>59019</v>
      </c>
      <c r="AM4140" s="247">
        <v>1224.48</v>
      </c>
      <c r="AO4140" s="226" t="s">
        <v>18569</v>
      </c>
      <c r="AP4140" s="227">
        <v>20222.5</v>
      </c>
      <c r="AR4140" s="207" t="s">
        <v>18535</v>
      </c>
      <c r="AS4140" s="208">
        <v>54134.05</v>
      </c>
      <c r="AT4140" s="93"/>
      <c r="AU4140" s="93"/>
      <c r="AV4140" s="93"/>
      <c r="BM4140" s="211" t="s">
        <v>10074</v>
      </c>
      <c r="BN4140" s="212">
        <v>228698</v>
      </c>
    </row>
    <row r="4141" spans="32:66" x14ac:dyDescent="0.55000000000000004">
      <c r="AF4141" t="s">
        <v>50646</v>
      </c>
      <c r="AG4141">
        <v>400</v>
      </c>
      <c r="AI4141" s="276" t="s">
        <v>56146</v>
      </c>
      <c r="AJ4141" s="277">
        <v>25261.26</v>
      </c>
      <c r="AL4141" s="246" t="s">
        <v>63107</v>
      </c>
      <c r="AM4141" s="247">
        <v>382.41</v>
      </c>
      <c r="AO4141" s="226" t="s">
        <v>46823</v>
      </c>
      <c r="AP4141" s="227">
        <v>1130</v>
      </c>
      <c r="AR4141" s="207" t="s">
        <v>18536</v>
      </c>
      <c r="AS4141" s="208">
        <v>5905.83</v>
      </c>
      <c r="AT4141" s="93"/>
      <c r="AU4141" s="93"/>
      <c r="AV4141" s="93"/>
      <c r="BM4141" s="211" t="s">
        <v>8474</v>
      </c>
      <c r="BN4141" s="212">
        <v>51062.55</v>
      </c>
    </row>
    <row r="4142" spans="32:66" x14ac:dyDescent="0.55000000000000004">
      <c r="AF4142" t="s">
        <v>19685</v>
      </c>
      <c r="AG4142" s="284">
        <v>31682.83</v>
      </c>
      <c r="AI4142" s="276" t="s">
        <v>47976</v>
      </c>
      <c r="AJ4142" s="277">
        <v>44637.4</v>
      </c>
      <c r="AL4142" s="246" t="s">
        <v>58499</v>
      </c>
      <c r="AM4142" s="247">
        <v>27724</v>
      </c>
      <c r="AO4142" s="226" t="s">
        <v>36181</v>
      </c>
      <c r="AP4142" s="227">
        <v>28459.95</v>
      </c>
      <c r="AR4142" s="207" t="s">
        <v>18537</v>
      </c>
      <c r="AS4142" s="208">
        <v>98700</v>
      </c>
      <c r="AT4142" s="93"/>
      <c r="AU4142" s="93"/>
      <c r="AV4142" s="93"/>
      <c r="BM4142" s="211" t="s">
        <v>10075</v>
      </c>
      <c r="BN4142" s="212">
        <v>51062.55</v>
      </c>
    </row>
    <row r="4143" spans="32:66" x14ac:dyDescent="0.55000000000000004">
      <c r="AF4143" t="s">
        <v>49355</v>
      </c>
      <c r="AG4143" s="284">
        <v>7222.63</v>
      </c>
      <c r="AI4143" s="276" t="s">
        <v>59071</v>
      </c>
      <c r="AJ4143" s="277">
        <v>918700</v>
      </c>
      <c r="AL4143" s="246" t="s">
        <v>57352</v>
      </c>
      <c r="AM4143" s="247">
        <v>6411</v>
      </c>
      <c r="AO4143" s="226" t="s">
        <v>48800</v>
      </c>
      <c r="AP4143" s="227">
        <v>52862.27</v>
      </c>
      <c r="AR4143" s="207" t="s">
        <v>18538</v>
      </c>
      <c r="AS4143" s="208">
        <v>23712.83</v>
      </c>
      <c r="AT4143" s="93"/>
      <c r="AU4143" s="93"/>
      <c r="AV4143" s="93"/>
      <c r="BM4143" s="211" t="s">
        <v>8475</v>
      </c>
      <c r="BN4143" s="212">
        <v>92037.11</v>
      </c>
    </row>
    <row r="4144" spans="32:66" x14ac:dyDescent="0.55000000000000004">
      <c r="AF4144" t="s">
        <v>50647</v>
      </c>
      <c r="AG4144" s="284">
        <v>7758.03</v>
      </c>
      <c r="AI4144" s="276" t="s">
        <v>61405</v>
      </c>
      <c r="AJ4144" s="277">
        <v>3645.73</v>
      </c>
      <c r="AL4144" s="246" t="s">
        <v>57353</v>
      </c>
      <c r="AM4144" s="247">
        <v>7204</v>
      </c>
      <c r="AO4144" s="226" t="s">
        <v>18570</v>
      </c>
      <c r="AP4144" s="227">
        <v>448507.48</v>
      </c>
      <c r="AR4144" s="207" t="s">
        <v>18539</v>
      </c>
      <c r="AS4144" s="208">
        <v>7350</v>
      </c>
      <c r="AT4144" s="93"/>
      <c r="AU4144" s="93"/>
      <c r="AV4144" s="93"/>
      <c r="BM4144" s="211" t="s">
        <v>10076</v>
      </c>
      <c r="BN4144" s="212">
        <v>92037.11</v>
      </c>
    </row>
    <row r="4145" spans="32:66" x14ac:dyDescent="0.55000000000000004">
      <c r="AF4145" t="s">
        <v>43217</v>
      </c>
      <c r="AG4145">
        <v>569.98</v>
      </c>
      <c r="AI4145" s="276" t="s">
        <v>48896</v>
      </c>
      <c r="AJ4145" s="277">
        <v>1018</v>
      </c>
      <c r="AL4145" s="246" t="s">
        <v>42338</v>
      </c>
      <c r="AM4145" s="247">
        <v>234.57</v>
      </c>
      <c r="AO4145" s="226" t="s">
        <v>39036</v>
      </c>
      <c r="AP4145" s="227">
        <v>3703.22</v>
      </c>
      <c r="AR4145" s="207" t="s">
        <v>18540</v>
      </c>
      <c r="AS4145" s="208">
        <v>86058.3</v>
      </c>
      <c r="AT4145" s="93"/>
      <c r="AU4145" s="93"/>
      <c r="AV4145" s="93"/>
      <c r="BM4145" s="211" t="s">
        <v>8476</v>
      </c>
      <c r="BN4145" s="212">
        <v>80025.88</v>
      </c>
    </row>
    <row r="4146" spans="32:66" x14ac:dyDescent="0.55000000000000004">
      <c r="AF4146" t="s">
        <v>60893</v>
      </c>
      <c r="AG4146" s="284">
        <v>1181.3599999999999</v>
      </c>
      <c r="AI4146" s="276" t="s">
        <v>52451</v>
      </c>
      <c r="AJ4146" s="277">
        <v>4362.45</v>
      </c>
      <c r="AL4146" s="246" t="s">
        <v>52165</v>
      </c>
      <c r="AM4146" s="247">
        <v>140671.37</v>
      </c>
      <c r="AO4146" s="226" t="s">
        <v>36182</v>
      </c>
      <c r="AP4146" s="227">
        <v>41940.85</v>
      </c>
      <c r="AR4146" s="207" t="s">
        <v>18541</v>
      </c>
      <c r="AS4146" s="208">
        <v>5400</v>
      </c>
      <c r="AT4146" s="93"/>
      <c r="AU4146" s="93"/>
      <c r="AV4146" s="93"/>
      <c r="BM4146" s="211" t="s">
        <v>10077</v>
      </c>
      <c r="BN4146" s="212">
        <v>80025.88</v>
      </c>
    </row>
    <row r="4147" spans="32:66" x14ac:dyDescent="0.55000000000000004">
      <c r="AF4147" t="s">
        <v>50648</v>
      </c>
      <c r="AG4147">
        <v>458.81</v>
      </c>
      <c r="AI4147" s="276" t="s">
        <v>63156</v>
      </c>
      <c r="AJ4147" s="277">
        <v>86200</v>
      </c>
      <c r="AL4147" s="246" t="s">
        <v>52166</v>
      </c>
      <c r="AM4147" s="247">
        <v>10184.879999999999</v>
      </c>
      <c r="AO4147" s="226" t="s">
        <v>18571</v>
      </c>
      <c r="AP4147" s="227">
        <v>68818.539999999994</v>
      </c>
      <c r="AR4147" s="207" t="s">
        <v>18542</v>
      </c>
      <c r="AS4147" s="208">
        <v>6950</v>
      </c>
      <c r="AT4147" s="93"/>
      <c r="AU4147" s="93"/>
      <c r="AV4147" s="93"/>
      <c r="BM4147" s="211" t="s">
        <v>8477</v>
      </c>
      <c r="BN4147" s="212">
        <v>48832.59</v>
      </c>
    </row>
    <row r="4148" spans="32:66" x14ac:dyDescent="0.55000000000000004">
      <c r="AF4148" t="s">
        <v>50649</v>
      </c>
      <c r="AG4148">
        <v>34.78</v>
      </c>
      <c r="AI4148" s="276" t="s">
        <v>56147</v>
      </c>
      <c r="AJ4148" s="277">
        <v>250</v>
      </c>
      <c r="AL4148" s="246" t="s">
        <v>52167</v>
      </c>
      <c r="AM4148" s="247">
        <v>2795.02</v>
      </c>
      <c r="AO4148" s="226" t="s">
        <v>18572</v>
      </c>
      <c r="AP4148" s="227">
        <v>122836.83</v>
      </c>
      <c r="AR4148" s="207" t="s">
        <v>18543</v>
      </c>
      <c r="AS4148" s="208">
        <v>17889.189999999999</v>
      </c>
      <c r="AT4148" s="93"/>
      <c r="AU4148" s="93"/>
      <c r="AV4148" s="93"/>
      <c r="BM4148" s="211" t="s">
        <v>10078</v>
      </c>
      <c r="BN4148" s="212">
        <v>48832.59</v>
      </c>
    </row>
    <row r="4149" spans="32:66" x14ac:dyDescent="0.55000000000000004">
      <c r="AF4149" t="s">
        <v>32012</v>
      </c>
      <c r="AG4149" s="284">
        <v>35250</v>
      </c>
      <c r="AI4149" s="276" t="s">
        <v>59072</v>
      </c>
      <c r="AJ4149" s="277">
        <v>909.91</v>
      </c>
      <c r="AL4149" s="246" t="s">
        <v>52168</v>
      </c>
      <c r="AM4149" s="247">
        <v>23199.45</v>
      </c>
      <c r="AO4149" s="226" t="s">
        <v>46824</v>
      </c>
      <c r="AP4149" s="227">
        <v>-1915.96</v>
      </c>
      <c r="AR4149" s="207" t="s">
        <v>18544</v>
      </c>
      <c r="AS4149" s="208">
        <v>25043.599999999999</v>
      </c>
      <c r="AT4149" s="93"/>
      <c r="AU4149" s="93"/>
      <c r="AV4149" s="93"/>
      <c r="BM4149" s="211" t="s">
        <v>8478</v>
      </c>
      <c r="BN4149" s="212">
        <v>200044.13</v>
      </c>
    </row>
    <row r="4150" spans="32:66" x14ac:dyDescent="0.55000000000000004">
      <c r="AF4150" t="s">
        <v>60894</v>
      </c>
      <c r="AG4150" s="284">
        <v>29400</v>
      </c>
      <c r="AI4150" s="276" t="s">
        <v>36289</v>
      </c>
      <c r="AJ4150" s="277">
        <v>143055.95000000001</v>
      </c>
      <c r="AL4150" s="246" t="s">
        <v>52169</v>
      </c>
      <c r="AM4150" s="247">
        <v>137.16999999999999</v>
      </c>
      <c r="AO4150" s="226" t="s">
        <v>49788</v>
      </c>
      <c r="AP4150" s="227">
        <v>14833.2</v>
      </c>
      <c r="AR4150" s="207" t="s">
        <v>18545</v>
      </c>
      <c r="AS4150" s="208">
        <v>360.15</v>
      </c>
      <c r="AT4150" s="93"/>
      <c r="AU4150" s="93"/>
      <c r="AV4150" s="93"/>
      <c r="BM4150" s="211" t="s">
        <v>10079</v>
      </c>
      <c r="BN4150" s="212">
        <v>200044.13</v>
      </c>
    </row>
    <row r="4151" spans="32:66" x14ac:dyDescent="0.55000000000000004">
      <c r="AF4151" t="s">
        <v>19689</v>
      </c>
      <c r="AG4151" s="284">
        <v>5385</v>
      </c>
      <c r="AI4151" s="276" t="s">
        <v>42483</v>
      </c>
      <c r="AJ4151" s="277">
        <v>448876.33</v>
      </c>
      <c r="AL4151" s="246" t="s">
        <v>52170</v>
      </c>
      <c r="AM4151" s="247">
        <v>789.11</v>
      </c>
      <c r="AO4151" s="226" t="s">
        <v>49789</v>
      </c>
      <c r="AP4151" s="227">
        <v>1134.74</v>
      </c>
      <c r="AR4151" s="207" t="s">
        <v>18546</v>
      </c>
      <c r="AS4151" s="208">
        <v>23964.47</v>
      </c>
      <c r="AT4151" s="93"/>
      <c r="AU4151" s="93"/>
      <c r="AV4151" s="93"/>
      <c r="BM4151" s="211" t="s">
        <v>8479</v>
      </c>
      <c r="BN4151" s="212">
        <v>186989.5</v>
      </c>
    </row>
    <row r="4152" spans="32:66" x14ac:dyDescent="0.55000000000000004">
      <c r="AF4152" t="s">
        <v>19690</v>
      </c>
      <c r="AG4152" s="284">
        <v>12684.88</v>
      </c>
      <c r="AI4152" s="276" t="s">
        <v>44907</v>
      </c>
      <c r="AJ4152" s="277">
        <v>102545.65</v>
      </c>
      <c r="AL4152" s="246" t="s">
        <v>52171</v>
      </c>
      <c r="AM4152" s="247">
        <v>26550.799999999999</v>
      </c>
      <c r="AO4152" s="226" t="s">
        <v>49790</v>
      </c>
      <c r="AP4152" s="227">
        <v>2825.04</v>
      </c>
      <c r="AR4152" s="207" t="s">
        <v>18547</v>
      </c>
      <c r="AS4152" s="208">
        <v>26338.75</v>
      </c>
      <c r="AT4152" s="93"/>
      <c r="AU4152" s="93"/>
      <c r="AV4152" s="93"/>
      <c r="BM4152" s="211" t="s">
        <v>10080</v>
      </c>
      <c r="BN4152" s="212">
        <v>186989.5</v>
      </c>
    </row>
    <row r="4153" spans="32:66" x14ac:dyDescent="0.55000000000000004">
      <c r="AF4153" t="s">
        <v>19692</v>
      </c>
      <c r="AG4153" s="284">
        <v>28203.42</v>
      </c>
      <c r="AI4153" s="276" t="s">
        <v>35053</v>
      </c>
      <c r="AJ4153" s="277">
        <v>2383777.85</v>
      </c>
      <c r="AL4153" s="246" t="s">
        <v>61936</v>
      </c>
      <c r="AM4153" s="247">
        <v>10698.8</v>
      </c>
      <c r="AO4153" s="226" t="s">
        <v>52138</v>
      </c>
      <c r="AP4153" s="227">
        <v>16700</v>
      </c>
      <c r="AR4153" s="207" t="s">
        <v>18548</v>
      </c>
      <c r="AS4153" s="208">
        <v>19619.39</v>
      </c>
      <c r="AT4153" s="93"/>
      <c r="AU4153" s="93"/>
      <c r="AV4153" s="93"/>
      <c r="BM4153" s="211" t="s">
        <v>8480</v>
      </c>
      <c r="BN4153" s="212">
        <v>79500</v>
      </c>
    </row>
    <row r="4154" spans="32:66" x14ac:dyDescent="0.55000000000000004">
      <c r="AF4154" t="s">
        <v>19770</v>
      </c>
      <c r="AG4154" s="284">
        <v>8000</v>
      </c>
      <c r="AI4154" s="276" t="s">
        <v>67625</v>
      </c>
      <c r="AJ4154" s="277">
        <v>283618.96000000002</v>
      </c>
      <c r="AL4154" s="246" t="s">
        <v>61937</v>
      </c>
      <c r="AM4154" s="247">
        <v>762.2</v>
      </c>
      <c r="AO4154" s="226" t="s">
        <v>52139</v>
      </c>
      <c r="AP4154" s="227">
        <v>1277.57</v>
      </c>
      <c r="AR4154" s="207" t="s">
        <v>18549</v>
      </c>
      <c r="AS4154" s="208">
        <v>27488.38</v>
      </c>
      <c r="AT4154" s="93"/>
      <c r="AU4154" s="93"/>
      <c r="AV4154" s="93"/>
      <c r="BM4154" s="211" t="s">
        <v>10081</v>
      </c>
      <c r="BN4154" s="212">
        <v>79500</v>
      </c>
    </row>
    <row r="4155" spans="32:66" x14ac:dyDescent="0.55000000000000004">
      <c r="AF4155" t="s">
        <v>43219</v>
      </c>
      <c r="AG4155" s="284">
        <v>2160</v>
      </c>
      <c r="AI4155" s="276" t="s">
        <v>55135</v>
      </c>
      <c r="AJ4155" s="277">
        <v>1164.3</v>
      </c>
      <c r="AL4155" s="246" t="s">
        <v>63108</v>
      </c>
      <c r="AM4155" s="247">
        <v>719</v>
      </c>
      <c r="AO4155" s="226" t="s">
        <v>52140</v>
      </c>
      <c r="AP4155" s="227">
        <v>4024.7</v>
      </c>
      <c r="AR4155" s="207" t="s">
        <v>18550</v>
      </c>
      <c r="AS4155" s="208">
        <v>316039.53999999998</v>
      </c>
      <c r="AT4155" s="93"/>
      <c r="AU4155" s="93"/>
      <c r="AV4155" s="93"/>
      <c r="BM4155" s="211" t="s">
        <v>8481</v>
      </c>
      <c r="BN4155" s="212">
        <v>270000</v>
      </c>
    </row>
    <row r="4156" spans="32:66" x14ac:dyDescent="0.55000000000000004">
      <c r="AF4156" t="s">
        <v>19773</v>
      </c>
      <c r="AG4156">
        <v>761.19</v>
      </c>
      <c r="AI4156" s="276" t="s">
        <v>61990</v>
      </c>
      <c r="AJ4156" s="277">
        <v>285289.37</v>
      </c>
      <c r="AL4156" s="246" t="s">
        <v>55062</v>
      </c>
      <c r="AM4156" s="247">
        <v>5820</v>
      </c>
      <c r="AO4156" s="226" t="s">
        <v>52141</v>
      </c>
      <c r="AP4156" s="227">
        <v>900.73</v>
      </c>
      <c r="AR4156" s="207" t="s">
        <v>18551</v>
      </c>
      <c r="AS4156" s="208">
        <v>34270.26</v>
      </c>
      <c r="AT4156" s="93"/>
      <c r="AU4156" s="93"/>
      <c r="AV4156" s="93"/>
      <c r="BM4156" s="211" t="s">
        <v>10082</v>
      </c>
      <c r="BN4156" s="212">
        <v>270000</v>
      </c>
    </row>
    <row r="4157" spans="32:66" x14ac:dyDescent="0.55000000000000004">
      <c r="AF4157" t="s">
        <v>19774</v>
      </c>
      <c r="AG4157" s="284">
        <v>1923.21</v>
      </c>
      <c r="AI4157" s="276" t="s">
        <v>33586</v>
      </c>
      <c r="AJ4157" s="277">
        <v>131626.38</v>
      </c>
      <c r="AL4157" s="246" t="s">
        <v>18756</v>
      </c>
      <c r="AM4157" s="247">
        <v>9732.92</v>
      </c>
      <c r="AO4157" s="226" t="s">
        <v>52142</v>
      </c>
      <c r="AP4157" s="227">
        <v>839.63</v>
      </c>
      <c r="AR4157" s="207" t="s">
        <v>18552</v>
      </c>
      <c r="AS4157" s="208">
        <v>228776.07</v>
      </c>
      <c r="AT4157" s="93"/>
      <c r="AU4157" s="93"/>
      <c r="AV4157" s="93"/>
      <c r="BM4157" s="211" t="s">
        <v>8482</v>
      </c>
      <c r="BN4157" s="212">
        <v>94963.56</v>
      </c>
    </row>
    <row r="4158" spans="32:66" x14ac:dyDescent="0.55000000000000004">
      <c r="AF4158" t="s">
        <v>19776</v>
      </c>
      <c r="AG4158" s="284">
        <v>44656.97</v>
      </c>
      <c r="AI4158" s="276" t="s">
        <v>35054</v>
      </c>
      <c r="AJ4158" s="277">
        <v>6637.71</v>
      </c>
      <c r="AL4158" s="246" t="s">
        <v>18757</v>
      </c>
      <c r="AM4158" s="247">
        <v>744.57</v>
      </c>
      <c r="AO4158" s="226" t="s">
        <v>52143</v>
      </c>
      <c r="AP4158" s="227">
        <v>695.03</v>
      </c>
      <c r="AR4158" s="207" t="s">
        <v>18553</v>
      </c>
      <c r="AS4158" s="208">
        <v>98.38</v>
      </c>
      <c r="AT4158" s="93"/>
      <c r="AU4158" s="93"/>
      <c r="AV4158" s="93"/>
      <c r="BM4158" s="211" t="s">
        <v>10083</v>
      </c>
      <c r="BN4158" s="212">
        <v>94963.56</v>
      </c>
    </row>
    <row r="4159" spans="32:66" x14ac:dyDescent="0.55000000000000004">
      <c r="AF4159" t="s">
        <v>19777</v>
      </c>
      <c r="AG4159">
        <v>386.89</v>
      </c>
      <c r="AI4159" s="276" t="s">
        <v>33587</v>
      </c>
      <c r="AJ4159" s="277">
        <v>126501.68</v>
      </c>
      <c r="AL4159" s="246" t="s">
        <v>18758</v>
      </c>
      <c r="AM4159" s="247">
        <v>2384.5700000000002</v>
      </c>
      <c r="AO4159" s="226" t="s">
        <v>39037</v>
      </c>
      <c r="AP4159" s="227">
        <v>5795</v>
      </c>
      <c r="AR4159" s="207" t="s">
        <v>18554</v>
      </c>
      <c r="AS4159" s="208">
        <v>2600</v>
      </c>
      <c r="AT4159" s="93"/>
      <c r="AU4159" s="93"/>
      <c r="AV4159" s="93"/>
      <c r="BM4159" s="211" t="s">
        <v>8483</v>
      </c>
      <c r="BN4159" s="212">
        <v>20443.41</v>
      </c>
    </row>
    <row r="4160" spans="32:66" x14ac:dyDescent="0.55000000000000004">
      <c r="AF4160" t="s">
        <v>19782</v>
      </c>
      <c r="AG4160" s="284">
        <v>16620.2</v>
      </c>
      <c r="AI4160" s="276" t="s">
        <v>67626</v>
      </c>
      <c r="AJ4160" s="277">
        <v>203007.98</v>
      </c>
      <c r="AL4160" s="246" t="s">
        <v>18759</v>
      </c>
      <c r="AM4160" s="247">
        <v>336.76</v>
      </c>
      <c r="AO4160" s="226" t="s">
        <v>44690</v>
      </c>
      <c r="AP4160" s="227">
        <v>1422</v>
      </c>
      <c r="AR4160" s="207" t="s">
        <v>18555</v>
      </c>
      <c r="AS4160" s="208">
        <v>3250</v>
      </c>
      <c r="AT4160" s="93"/>
      <c r="AU4160" s="93"/>
      <c r="AV4160" s="93"/>
      <c r="BM4160" s="211" t="s">
        <v>10084</v>
      </c>
      <c r="BN4160" s="212">
        <v>20443.41</v>
      </c>
    </row>
    <row r="4161" spans="32:66" x14ac:dyDescent="0.55000000000000004">
      <c r="AF4161" t="s">
        <v>39125</v>
      </c>
      <c r="AG4161" s="284">
        <v>19625.75</v>
      </c>
      <c r="AI4161" s="276" t="s">
        <v>67627</v>
      </c>
      <c r="AJ4161" s="277">
        <v>858.99</v>
      </c>
      <c r="AL4161" s="246" t="s">
        <v>62602</v>
      </c>
      <c r="AM4161" s="247">
        <v>-10564.22</v>
      </c>
      <c r="AO4161" s="226" t="s">
        <v>48801</v>
      </c>
      <c r="AP4161" s="227">
        <v>-100</v>
      </c>
      <c r="AR4161" s="207" t="s">
        <v>18556</v>
      </c>
      <c r="AS4161" s="208">
        <v>248.63</v>
      </c>
      <c r="AT4161" s="93"/>
      <c r="AU4161" s="93"/>
      <c r="AV4161" s="93"/>
      <c r="BM4161" s="211" t="s">
        <v>8484</v>
      </c>
      <c r="BN4161" s="212">
        <v>65575</v>
      </c>
    </row>
    <row r="4162" spans="32:66" x14ac:dyDescent="0.55000000000000004">
      <c r="AF4162" t="s">
        <v>47498</v>
      </c>
      <c r="AG4162" s="284">
        <v>16478.98</v>
      </c>
      <c r="AI4162" s="276" t="s">
        <v>35055</v>
      </c>
      <c r="AJ4162" s="277">
        <v>54955.199999999997</v>
      </c>
      <c r="AL4162" s="246" t="s">
        <v>62603</v>
      </c>
      <c r="AM4162" s="247">
        <v>-874.42</v>
      </c>
      <c r="AO4162" s="226" t="s">
        <v>39038</v>
      </c>
      <c r="AP4162" s="227">
        <v>172780.84</v>
      </c>
      <c r="AR4162" s="207" t="s">
        <v>18557</v>
      </c>
      <c r="AS4162" s="208">
        <v>704.6</v>
      </c>
      <c r="AT4162" s="93"/>
      <c r="AU4162" s="93"/>
      <c r="AV4162" s="93"/>
      <c r="BM4162" s="211" t="s">
        <v>10085</v>
      </c>
      <c r="BN4162" s="212">
        <v>65575</v>
      </c>
    </row>
    <row r="4163" spans="32:66" x14ac:dyDescent="0.55000000000000004">
      <c r="AF4163" t="s">
        <v>19898</v>
      </c>
      <c r="AG4163">
        <v>952.29</v>
      </c>
      <c r="AI4163" s="276" t="s">
        <v>56148</v>
      </c>
      <c r="AJ4163" s="277">
        <v>-13336.5</v>
      </c>
      <c r="AL4163" s="246" t="s">
        <v>52173</v>
      </c>
      <c r="AM4163" s="247">
        <v>7599.07</v>
      </c>
      <c r="AO4163" s="226" t="s">
        <v>44691</v>
      </c>
      <c r="AP4163" s="227">
        <v>26330.48</v>
      </c>
      <c r="AR4163" s="207" t="s">
        <v>18558</v>
      </c>
      <c r="AS4163" s="208">
        <v>80412.490000000005</v>
      </c>
      <c r="AT4163" s="93"/>
      <c r="AU4163" s="93"/>
      <c r="AV4163" s="93"/>
      <c r="BM4163" s="112"/>
      <c r="BN4163" s="113"/>
    </row>
    <row r="4164" spans="32:66" x14ac:dyDescent="0.55000000000000004">
      <c r="AF4164" t="s">
        <v>19899</v>
      </c>
      <c r="AG4164" s="284">
        <v>4089.27</v>
      </c>
      <c r="AI4164" s="276" t="s">
        <v>40312</v>
      </c>
      <c r="AJ4164" s="277">
        <v>270863.03999999998</v>
      </c>
      <c r="AL4164" s="246" t="s">
        <v>47909</v>
      </c>
      <c r="AM4164" s="247">
        <v>581.29999999999995</v>
      </c>
      <c r="AO4164" s="226" t="s">
        <v>48802</v>
      </c>
      <c r="AP4164" s="227">
        <v>3725</v>
      </c>
      <c r="AR4164" s="207" t="s">
        <v>18559</v>
      </c>
      <c r="AS4164" s="208">
        <v>11328</v>
      </c>
      <c r="AT4164" s="93"/>
      <c r="AU4164" s="93"/>
      <c r="AV4164" s="93"/>
      <c r="BM4164" s="182"/>
      <c r="BN4164" s="183"/>
    </row>
    <row r="4165" spans="32:66" x14ac:dyDescent="0.55000000000000004">
      <c r="AF4165" t="s">
        <v>47500</v>
      </c>
      <c r="AG4165" s="284">
        <v>2579.23</v>
      </c>
      <c r="AI4165" s="276" t="s">
        <v>67628</v>
      </c>
      <c r="AJ4165" s="277">
        <v>14875</v>
      </c>
      <c r="AL4165" s="246" t="s">
        <v>52174</v>
      </c>
      <c r="AM4165" s="247">
        <v>1447.59</v>
      </c>
      <c r="AO4165" s="226" t="s">
        <v>39039</v>
      </c>
      <c r="AP4165" s="227">
        <v>361000</v>
      </c>
      <c r="AR4165" s="207" t="s">
        <v>18560</v>
      </c>
      <c r="AS4165" s="208">
        <v>866.62</v>
      </c>
      <c r="AT4165" s="93"/>
      <c r="AU4165" s="93"/>
      <c r="AV4165" s="93"/>
      <c r="BM4165" s="182"/>
      <c r="BN4165" s="183"/>
    </row>
    <row r="4166" spans="32:66" x14ac:dyDescent="0.55000000000000004">
      <c r="AF4166" t="s">
        <v>20103</v>
      </c>
      <c r="AG4166" s="284">
        <v>18424.68</v>
      </c>
      <c r="AI4166" s="276" t="s">
        <v>67629</v>
      </c>
      <c r="AJ4166" s="277">
        <v>1137.94</v>
      </c>
      <c r="AL4166" s="246" t="s">
        <v>52176</v>
      </c>
      <c r="AM4166" s="247">
        <v>48</v>
      </c>
      <c r="AO4166" s="226" t="s">
        <v>39040</v>
      </c>
      <c r="AP4166" s="227">
        <v>6250</v>
      </c>
      <c r="AR4166" s="207" t="s">
        <v>18561</v>
      </c>
      <c r="AS4166" s="208">
        <v>386.75</v>
      </c>
      <c r="AT4166" s="93"/>
      <c r="AU4166" s="93"/>
      <c r="AV4166" s="93"/>
      <c r="BM4166" s="182"/>
      <c r="BN4166" s="183"/>
    </row>
    <row r="4167" spans="32:66" x14ac:dyDescent="0.55000000000000004">
      <c r="AF4167" t="s">
        <v>56795</v>
      </c>
      <c r="AG4167" s="284">
        <v>3459</v>
      </c>
      <c r="AI4167" s="276" t="s">
        <v>70536</v>
      </c>
      <c r="AJ4167" s="277">
        <v>375.75</v>
      </c>
      <c r="AL4167" s="246" t="s">
        <v>52177</v>
      </c>
      <c r="AM4167" s="247">
        <v>1616.37</v>
      </c>
      <c r="AO4167" s="226" t="s">
        <v>39041</v>
      </c>
      <c r="AP4167" s="227">
        <v>125809.3</v>
      </c>
      <c r="AR4167" s="207" t="s">
        <v>18562</v>
      </c>
      <c r="AS4167" s="208">
        <v>22816.67</v>
      </c>
      <c r="AT4167" s="93"/>
      <c r="AU4167" s="93"/>
      <c r="AV4167" s="93"/>
      <c r="BM4167" s="182"/>
      <c r="BN4167" s="183"/>
    </row>
    <row r="4168" spans="32:66" x14ac:dyDescent="0.55000000000000004">
      <c r="AF4168" t="s">
        <v>20121</v>
      </c>
      <c r="AG4168" s="284">
        <v>12000</v>
      </c>
      <c r="AI4168" s="276" t="s">
        <v>63159</v>
      </c>
      <c r="AJ4168" s="277">
        <v>159.46</v>
      </c>
      <c r="AL4168" s="246" t="s">
        <v>62604</v>
      </c>
      <c r="AM4168" s="247">
        <v>-20.82</v>
      </c>
      <c r="AO4168" s="226" t="s">
        <v>39042</v>
      </c>
      <c r="AP4168" s="227">
        <v>52429.04</v>
      </c>
      <c r="AR4168" s="207" t="s">
        <v>18563</v>
      </c>
      <c r="AS4168" s="208">
        <v>600</v>
      </c>
      <c r="AT4168" s="93"/>
      <c r="AU4168" s="93"/>
      <c r="AV4168" s="93"/>
      <c r="BM4168" s="182"/>
      <c r="BN4168" s="183"/>
    </row>
    <row r="4169" spans="32:66" x14ac:dyDescent="0.55000000000000004">
      <c r="AF4169" t="s">
        <v>71796</v>
      </c>
      <c r="AG4169" s="284">
        <v>2746</v>
      </c>
      <c r="AI4169" s="276" t="s">
        <v>67630</v>
      </c>
      <c r="AJ4169" s="277">
        <v>-12.04</v>
      </c>
      <c r="AL4169" s="246" t="s">
        <v>18778</v>
      </c>
      <c r="AM4169" s="247">
        <v>343750</v>
      </c>
      <c r="AO4169" s="226" t="s">
        <v>39043</v>
      </c>
      <c r="AP4169" s="227">
        <v>79679.08</v>
      </c>
      <c r="AR4169" s="207" t="s">
        <v>18564</v>
      </c>
      <c r="AS4169" s="208">
        <v>2272.7199999999998</v>
      </c>
      <c r="AT4169" s="93"/>
      <c r="AU4169" s="93"/>
      <c r="AV4169" s="93"/>
      <c r="BM4169" s="182"/>
      <c r="BN4169" s="183"/>
    </row>
    <row r="4170" spans="32:66" x14ac:dyDescent="0.55000000000000004">
      <c r="AF4170" t="s">
        <v>20123</v>
      </c>
      <c r="AG4170" s="284">
        <v>1392.68</v>
      </c>
      <c r="AI4170" s="276" t="s">
        <v>63674</v>
      </c>
      <c r="AJ4170" s="277">
        <v>6680.91</v>
      </c>
      <c r="AL4170" s="246" t="s">
        <v>18779</v>
      </c>
      <c r="AM4170" s="247">
        <v>26266.59</v>
      </c>
      <c r="AO4170" s="226" t="s">
        <v>39044</v>
      </c>
      <c r="AP4170" s="227">
        <v>30082.31</v>
      </c>
      <c r="AR4170" s="207" t="s">
        <v>18565</v>
      </c>
      <c r="AS4170" s="208">
        <v>1933.18</v>
      </c>
      <c r="AT4170" s="93"/>
      <c r="AU4170" s="93"/>
      <c r="AV4170" s="93"/>
      <c r="BM4170" s="182"/>
      <c r="BN4170" s="183"/>
    </row>
    <row r="4171" spans="32:66" x14ac:dyDescent="0.55000000000000004">
      <c r="AF4171" t="s">
        <v>20124</v>
      </c>
      <c r="AG4171">
        <v>303.77</v>
      </c>
      <c r="AI4171" s="276" t="s">
        <v>67631</v>
      </c>
      <c r="AJ4171" s="277">
        <v>589.5</v>
      </c>
      <c r="AL4171" s="246" t="s">
        <v>44711</v>
      </c>
      <c r="AM4171" s="247">
        <v>32067.599999999999</v>
      </c>
      <c r="AO4171" s="226" t="s">
        <v>40212</v>
      </c>
      <c r="AP4171" s="227">
        <v>305524.32</v>
      </c>
      <c r="AR4171" s="207" t="s">
        <v>18566</v>
      </c>
      <c r="AS4171" s="208">
        <v>5569.45</v>
      </c>
      <c r="AT4171" s="93"/>
      <c r="AU4171" s="93"/>
      <c r="AV4171" s="93"/>
      <c r="BM4171" s="182"/>
      <c r="BN4171" s="183"/>
    </row>
    <row r="4172" spans="32:66" x14ac:dyDescent="0.55000000000000004">
      <c r="AF4172" t="s">
        <v>20125</v>
      </c>
      <c r="AG4172" s="284">
        <v>1349.08</v>
      </c>
      <c r="AI4172" s="276" t="s">
        <v>63675</v>
      </c>
      <c r="AJ4172" s="277">
        <v>556.19000000000005</v>
      </c>
      <c r="AL4172" s="246" t="s">
        <v>64165</v>
      </c>
      <c r="AM4172" s="247">
        <v>2105.73</v>
      </c>
      <c r="AO4172" s="226" t="s">
        <v>39045</v>
      </c>
      <c r="AP4172" s="227">
        <v>129572</v>
      </c>
      <c r="AR4172" s="207" t="s">
        <v>18567</v>
      </c>
      <c r="AS4172" s="208">
        <v>3162.96</v>
      </c>
      <c r="AT4172" s="93"/>
      <c r="AU4172" s="93"/>
      <c r="AV4172" s="93"/>
      <c r="BM4172" s="182"/>
      <c r="BN4172" s="183"/>
    </row>
    <row r="4173" spans="32:66" x14ac:dyDescent="0.55000000000000004">
      <c r="AF4173" t="s">
        <v>20128</v>
      </c>
      <c r="AG4173" s="284">
        <v>23473.62</v>
      </c>
      <c r="AI4173" s="276" t="s">
        <v>63676</v>
      </c>
      <c r="AJ4173" s="277">
        <v>1695.04</v>
      </c>
      <c r="AL4173" s="246" t="s">
        <v>62605</v>
      </c>
      <c r="AM4173" s="247">
        <v>-9040.44</v>
      </c>
      <c r="AO4173" s="226" t="s">
        <v>48803</v>
      </c>
      <c r="AP4173" s="227">
        <v>104021.35</v>
      </c>
      <c r="AR4173" s="207" t="s">
        <v>18568</v>
      </c>
      <c r="AS4173" s="208">
        <v>4061.72</v>
      </c>
      <c r="AT4173" s="93"/>
      <c r="AU4173" s="93"/>
      <c r="AV4173" s="93"/>
      <c r="BM4173" s="182"/>
      <c r="BN4173" s="183"/>
    </row>
    <row r="4174" spans="32:66" x14ac:dyDescent="0.55000000000000004">
      <c r="AF4174" t="s">
        <v>71797</v>
      </c>
      <c r="AG4174" s="284">
        <v>4500</v>
      </c>
      <c r="AI4174" s="276" t="s">
        <v>63677</v>
      </c>
      <c r="AJ4174" s="277">
        <v>5750.87</v>
      </c>
      <c r="AL4174" s="246" t="s">
        <v>52179</v>
      </c>
      <c r="AM4174" s="247">
        <v>1400152.66</v>
      </c>
      <c r="AO4174" s="226" t="s">
        <v>39046</v>
      </c>
      <c r="AP4174" s="227">
        <v>42176.53</v>
      </c>
      <c r="AR4174" s="207" t="s">
        <v>18569</v>
      </c>
      <c r="AS4174" s="208">
        <v>148150</v>
      </c>
      <c r="AT4174" s="93"/>
      <c r="AU4174" s="93"/>
      <c r="AV4174" s="93"/>
    </row>
    <row r="4175" spans="32:66" x14ac:dyDescent="0.55000000000000004">
      <c r="AF4175" t="s">
        <v>60903</v>
      </c>
      <c r="AG4175" s="284">
        <v>50479.8</v>
      </c>
      <c r="AI4175" s="276" t="s">
        <v>64304</v>
      </c>
      <c r="AJ4175" s="277">
        <v>559.98</v>
      </c>
      <c r="AL4175" s="246" t="s">
        <v>47912</v>
      </c>
      <c r="AM4175" s="247">
        <v>360</v>
      </c>
      <c r="AO4175" s="226" t="s">
        <v>39047</v>
      </c>
      <c r="AP4175" s="227">
        <v>46387</v>
      </c>
      <c r="AR4175" s="207" t="s">
        <v>18570</v>
      </c>
      <c r="AS4175" s="208">
        <v>156.22999999999999</v>
      </c>
      <c r="AT4175" s="93"/>
      <c r="AU4175" s="93"/>
      <c r="AV4175" s="93"/>
    </row>
    <row r="4176" spans="32:66" x14ac:dyDescent="0.55000000000000004">
      <c r="AF4176" t="s">
        <v>20700</v>
      </c>
      <c r="AG4176" s="284">
        <v>4232.38</v>
      </c>
      <c r="AI4176" s="276" t="s">
        <v>63160</v>
      </c>
      <c r="AJ4176" s="277">
        <v>2913.94</v>
      </c>
      <c r="AL4176" s="246" t="s">
        <v>49799</v>
      </c>
      <c r="AM4176" s="247">
        <v>40643.08</v>
      </c>
      <c r="AO4176" s="226" t="s">
        <v>46825</v>
      </c>
      <c r="AP4176" s="227">
        <v>21478.01</v>
      </c>
      <c r="AR4176" s="207" t="s">
        <v>18571</v>
      </c>
      <c r="AS4176" s="208">
        <v>18230</v>
      </c>
      <c r="AT4176" s="93"/>
      <c r="AU4176" s="93"/>
      <c r="AV4176" s="93"/>
    </row>
    <row r="4177" spans="32:48" x14ac:dyDescent="0.55000000000000004">
      <c r="AF4177" t="s">
        <v>50658</v>
      </c>
      <c r="AG4177" s="284">
        <v>1185.53</v>
      </c>
      <c r="AI4177" s="276" t="s">
        <v>67632</v>
      </c>
      <c r="AJ4177" s="277">
        <v>-198.1</v>
      </c>
      <c r="AL4177" s="246" t="s">
        <v>49800</v>
      </c>
      <c r="AM4177" s="247">
        <v>3109.23</v>
      </c>
      <c r="AO4177" s="226" t="s">
        <v>39048</v>
      </c>
      <c r="AP4177" s="227">
        <v>1738601.42</v>
      </c>
      <c r="AR4177" s="207" t="s">
        <v>18572</v>
      </c>
      <c r="AS4177" s="208">
        <v>75636.11</v>
      </c>
      <c r="AT4177" s="93"/>
      <c r="AU4177" s="93"/>
      <c r="AV4177" s="93"/>
    </row>
    <row r="4178" spans="32:48" x14ac:dyDescent="0.55000000000000004">
      <c r="AF4178" t="s">
        <v>20701</v>
      </c>
      <c r="AG4178">
        <v>112.5</v>
      </c>
      <c r="AI4178" s="276" t="s">
        <v>67633</v>
      </c>
      <c r="AJ4178" s="277">
        <v>188.9</v>
      </c>
      <c r="AL4178" s="246" t="s">
        <v>49801</v>
      </c>
      <c r="AM4178" s="247">
        <v>9241.5</v>
      </c>
      <c r="AO4178" s="226" t="s">
        <v>52144</v>
      </c>
      <c r="AP4178" s="227">
        <v>4335.0200000000004</v>
      </c>
      <c r="AR4178" s="207" t="s">
        <v>18573</v>
      </c>
      <c r="AS4178" s="208">
        <v>18468</v>
      </c>
      <c r="AT4178" s="93"/>
      <c r="AU4178" s="93"/>
      <c r="AV4178" s="93"/>
    </row>
    <row r="4179" spans="32:48" x14ac:dyDescent="0.55000000000000004">
      <c r="AF4179" t="s">
        <v>20702</v>
      </c>
      <c r="AG4179">
        <v>151.51</v>
      </c>
      <c r="AI4179" s="276" t="s">
        <v>67634</v>
      </c>
      <c r="AJ4179" s="277">
        <v>3155.55</v>
      </c>
      <c r="AL4179" s="246" t="s">
        <v>52180</v>
      </c>
      <c r="AM4179" s="247">
        <v>2197.1</v>
      </c>
      <c r="AO4179" s="226" t="s">
        <v>52145</v>
      </c>
      <c r="AP4179" s="227">
        <v>331.63</v>
      </c>
      <c r="AR4179" s="207" t="s">
        <v>18574</v>
      </c>
      <c r="AS4179" s="208">
        <v>5905.83</v>
      </c>
      <c r="AT4179" s="93"/>
      <c r="AU4179" s="93"/>
      <c r="AV4179" s="93"/>
    </row>
    <row r="4180" spans="32:48" x14ac:dyDescent="0.55000000000000004">
      <c r="AF4180" t="s">
        <v>71798</v>
      </c>
      <c r="AG4180">
        <v>3.8</v>
      </c>
      <c r="AI4180" s="276" t="s">
        <v>67635</v>
      </c>
      <c r="AJ4180" s="277">
        <v>9240</v>
      </c>
      <c r="AL4180" s="246" t="s">
        <v>55983</v>
      </c>
      <c r="AM4180" s="247">
        <v>990.53</v>
      </c>
      <c r="AO4180" s="226" t="s">
        <v>52146</v>
      </c>
      <c r="AP4180" s="227">
        <v>1044.74</v>
      </c>
      <c r="AR4180" s="207" t="s">
        <v>18575</v>
      </c>
      <c r="AS4180" s="208">
        <v>22816.67</v>
      </c>
      <c r="AT4180" s="93"/>
      <c r="AU4180" s="93"/>
      <c r="AV4180" s="93"/>
    </row>
    <row r="4181" spans="32:48" x14ac:dyDescent="0.55000000000000004">
      <c r="AF4181" t="s">
        <v>71799</v>
      </c>
      <c r="AG4181" s="284">
        <v>5928.9</v>
      </c>
      <c r="AI4181" s="276" t="s">
        <v>67636</v>
      </c>
      <c r="AJ4181" s="277">
        <v>86.51</v>
      </c>
      <c r="AL4181" s="246" t="s">
        <v>55984</v>
      </c>
      <c r="AM4181" s="247">
        <v>10.5</v>
      </c>
      <c r="AO4181" s="226" t="s">
        <v>52147</v>
      </c>
      <c r="AP4181" s="227">
        <v>315.54000000000002</v>
      </c>
      <c r="AR4181" s="207" t="s">
        <v>18576</v>
      </c>
      <c r="AS4181" s="208">
        <v>110028</v>
      </c>
      <c r="AT4181" s="93"/>
      <c r="AU4181" s="93"/>
      <c r="AV4181" s="93"/>
    </row>
    <row r="4182" spans="32:48" x14ac:dyDescent="0.55000000000000004">
      <c r="AF4182" t="s">
        <v>20705</v>
      </c>
      <c r="AG4182" s="284">
        <v>4509.9799999999996</v>
      </c>
      <c r="AI4182" s="276" t="s">
        <v>67637</v>
      </c>
      <c r="AJ4182" s="277">
        <v>969.33</v>
      </c>
      <c r="AL4182" s="246" t="s">
        <v>62606</v>
      </c>
      <c r="AM4182" s="247">
        <v>-10.27</v>
      </c>
      <c r="AO4182" s="226" t="s">
        <v>52148</v>
      </c>
      <c r="AP4182" s="227">
        <v>7000</v>
      </c>
      <c r="AR4182" s="207" t="s">
        <v>13377</v>
      </c>
      <c r="AS4182" s="208">
        <v>23712.83</v>
      </c>
      <c r="AT4182" s="93"/>
      <c r="AU4182" s="93"/>
      <c r="AV4182" s="93"/>
    </row>
    <row r="4183" spans="32:48" x14ac:dyDescent="0.55000000000000004">
      <c r="AF4183" t="s">
        <v>59984</v>
      </c>
      <c r="AG4183" s="284">
        <v>25000</v>
      </c>
      <c r="AI4183" s="276" t="s">
        <v>67638</v>
      </c>
      <c r="AJ4183" s="277">
        <v>2498.5500000000002</v>
      </c>
      <c r="AL4183" s="246" t="s">
        <v>52181</v>
      </c>
      <c r="AM4183" s="247">
        <v>12486.38</v>
      </c>
      <c r="AO4183" s="226" t="s">
        <v>49791</v>
      </c>
      <c r="AP4183" s="227">
        <v>2217.54</v>
      </c>
      <c r="AR4183" s="207" t="s">
        <v>18577</v>
      </c>
      <c r="AS4183" s="208">
        <v>7950</v>
      </c>
      <c r="AT4183" s="93"/>
      <c r="AU4183" s="93"/>
      <c r="AV4183" s="93"/>
    </row>
    <row r="4184" spans="32:48" x14ac:dyDescent="0.55000000000000004">
      <c r="AF4184" t="s">
        <v>20719</v>
      </c>
      <c r="AG4184">
        <v>286.27</v>
      </c>
      <c r="AI4184" s="276" t="s">
        <v>67639</v>
      </c>
      <c r="AJ4184" s="277">
        <v>92.43</v>
      </c>
      <c r="AL4184" s="246" t="s">
        <v>52182</v>
      </c>
      <c r="AM4184" s="247">
        <v>955.08</v>
      </c>
      <c r="AO4184" s="226" t="s">
        <v>52149</v>
      </c>
      <c r="AP4184" s="227">
        <v>425.06</v>
      </c>
      <c r="AR4184" s="207" t="s">
        <v>18578</v>
      </c>
      <c r="AS4184" s="208">
        <v>91581.02</v>
      </c>
      <c r="AT4184" s="93"/>
      <c r="AU4184" s="93"/>
      <c r="AV4184" s="93"/>
    </row>
    <row r="4185" spans="32:48" x14ac:dyDescent="0.55000000000000004">
      <c r="AF4185" t="s">
        <v>71800</v>
      </c>
      <c r="AG4185">
        <v>495</v>
      </c>
      <c r="AI4185" s="276" t="s">
        <v>67640</v>
      </c>
      <c r="AJ4185" s="277">
        <v>6186.33</v>
      </c>
      <c r="AL4185" s="246" t="s">
        <v>52183</v>
      </c>
      <c r="AM4185" s="247">
        <v>3059.16</v>
      </c>
      <c r="AO4185" s="226" t="s">
        <v>49792</v>
      </c>
      <c r="AP4185" s="227">
        <v>2976.61</v>
      </c>
      <c r="AR4185" s="207" t="s">
        <v>18579</v>
      </c>
      <c r="AS4185" s="208">
        <v>6750</v>
      </c>
      <c r="AT4185" s="93"/>
      <c r="AU4185" s="93"/>
      <c r="AV4185" s="93"/>
    </row>
    <row r="4186" spans="32:48" x14ac:dyDescent="0.55000000000000004">
      <c r="AF4186" t="s">
        <v>20721</v>
      </c>
      <c r="AG4186" s="284">
        <v>4243.45</v>
      </c>
      <c r="AI4186" s="276" t="s">
        <v>69727</v>
      </c>
      <c r="AJ4186" s="277">
        <v>7561.98</v>
      </c>
      <c r="AL4186" s="246" t="s">
        <v>55985</v>
      </c>
      <c r="AM4186" s="247">
        <v>1025</v>
      </c>
      <c r="AO4186" s="226" t="s">
        <v>49793</v>
      </c>
      <c r="AP4186" s="227">
        <v>30750</v>
      </c>
      <c r="AR4186" s="207" t="s">
        <v>18580</v>
      </c>
      <c r="AS4186" s="208">
        <v>65668.800000000003</v>
      </c>
      <c r="AT4186" s="93"/>
      <c r="AU4186" s="93"/>
      <c r="AV4186" s="93"/>
    </row>
    <row r="4187" spans="32:48" x14ac:dyDescent="0.55000000000000004">
      <c r="AF4187" t="s">
        <v>71801</v>
      </c>
      <c r="AG4187">
        <v>225</v>
      </c>
      <c r="AI4187" s="276" t="s">
        <v>70537</v>
      </c>
      <c r="AJ4187" s="277">
        <v>4750</v>
      </c>
      <c r="AL4187" s="246" t="s">
        <v>55986</v>
      </c>
      <c r="AM4187" s="247">
        <v>20150</v>
      </c>
      <c r="AO4187" s="226" t="s">
        <v>49794</v>
      </c>
      <c r="AP4187" s="227">
        <v>9876</v>
      </c>
      <c r="AR4187" s="207" t="s">
        <v>13380</v>
      </c>
      <c r="AS4187" s="208">
        <v>25349.43</v>
      </c>
      <c r="AT4187" s="93"/>
      <c r="AU4187" s="93"/>
      <c r="AV4187" s="93"/>
    </row>
    <row r="4188" spans="32:48" x14ac:dyDescent="0.55000000000000004">
      <c r="AF4188" t="s">
        <v>71802</v>
      </c>
      <c r="AG4188" s="284">
        <v>1300</v>
      </c>
      <c r="AI4188" s="276" t="s">
        <v>67641</v>
      </c>
      <c r="AJ4188" s="277">
        <v>629.87</v>
      </c>
      <c r="AL4188" s="246" t="s">
        <v>55063</v>
      </c>
      <c r="AM4188" s="247">
        <v>2000.28</v>
      </c>
      <c r="AO4188" s="226" t="s">
        <v>44692</v>
      </c>
      <c r="AP4188" s="227">
        <v>190858</v>
      </c>
      <c r="AR4188" s="207" t="s">
        <v>18581</v>
      </c>
      <c r="AS4188" s="208">
        <v>43820.26</v>
      </c>
      <c r="AT4188" s="93"/>
      <c r="AU4188" s="93"/>
      <c r="AV4188" s="93"/>
    </row>
    <row r="4189" spans="32:48" x14ac:dyDescent="0.55000000000000004">
      <c r="AF4189" t="s">
        <v>71803</v>
      </c>
      <c r="AG4189" s="284">
        <v>59921.99</v>
      </c>
      <c r="AI4189" s="276" t="s">
        <v>67642</v>
      </c>
      <c r="AJ4189" s="277">
        <v>413.07</v>
      </c>
      <c r="AL4189" s="246" t="s">
        <v>55987</v>
      </c>
      <c r="AM4189" s="247">
        <v>3444.59</v>
      </c>
      <c r="AO4189" s="226" t="s">
        <v>44693</v>
      </c>
      <c r="AP4189" s="227">
        <v>14851</v>
      </c>
      <c r="AR4189" s="207" t="s">
        <v>18582</v>
      </c>
      <c r="AS4189" s="208">
        <v>3523.11</v>
      </c>
      <c r="AT4189" s="93"/>
      <c r="AU4189" s="93"/>
      <c r="AV4189" s="93"/>
    </row>
    <row r="4190" spans="32:48" x14ac:dyDescent="0.55000000000000004">
      <c r="AF4190" t="s">
        <v>71804</v>
      </c>
      <c r="AG4190" s="284">
        <v>1125</v>
      </c>
      <c r="AI4190" s="276" t="s">
        <v>60424</v>
      </c>
      <c r="AJ4190" s="277">
        <v>4176</v>
      </c>
      <c r="AL4190" s="246" t="s">
        <v>55988</v>
      </c>
      <c r="AM4190" s="247">
        <v>36.53</v>
      </c>
      <c r="AO4190" s="226" t="s">
        <v>18603</v>
      </c>
      <c r="AP4190" s="227">
        <v>47.24</v>
      </c>
      <c r="AR4190" s="207" t="s">
        <v>18583</v>
      </c>
      <c r="AS4190" s="208">
        <v>163147.93</v>
      </c>
      <c r="AT4190" s="93"/>
      <c r="AU4190" s="93"/>
      <c r="AV4190" s="93"/>
    </row>
    <row r="4191" spans="32:48" x14ac:dyDescent="0.55000000000000004">
      <c r="AF4191" t="s">
        <v>43234</v>
      </c>
      <c r="AG4191" s="284">
        <v>20000</v>
      </c>
      <c r="AI4191" s="276" t="s">
        <v>60425</v>
      </c>
      <c r="AJ4191" s="277">
        <v>319.45999999999998</v>
      </c>
      <c r="AL4191" s="246" t="s">
        <v>55989</v>
      </c>
      <c r="AM4191" s="247">
        <v>147.32</v>
      </c>
      <c r="AO4191" s="226" t="s">
        <v>42332</v>
      </c>
      <c r="AP4191" s="227">
        <v>1500</v>
      </c>
      <c r="AR4191" s="207" t="s">
        <v>18584</v>
      </c>
      <c r="AS4191" s="208">
        <v>174488.75</v>
      </c>
      <c r="AT4191" s="93"/>
      <c r="AU4191" s="93"/>
      <c r="AV4191" s="93"/>
    </row>
    <row r="4192" spans="32:48" x14ac:dyDescent="0.55000000000000004">
      <c r="AF4192" t="s">
        <v>20734</v>
      </c>
      <c r="AG4192" s="284">
        <v>9252.76</v>
      </c>
      <c r="AI4192" s="276" t="s">
        <v>60426</v>
      </c>
      <c r="AJ4192" s="277">
        <v>1044.8399999999999</v>
      </c>
      <c r="AL4192" s="246" t="s">
        <v>55990</v>
      </c>
      <c r="AM4192" s="247">
        <v>27556.1</v>
      </c>
      <c r="AO4192" s="226" t="s">
        <v>42333</v>
      </c>
      <c r="AP4192" s="227">
        <v>3199</v>
      </c>
      <c r="AR4192" s="207" t="s">
        <v>18585</v>
      </c>
      <c r="AS4192" s="208">
        <v>19619.39</v>
      </c>
      <c r="AT4192" s="93"/>
      <c r="AU4192" s="93"/>
      <c r="AV4192" s="93"/>
    </row>
    <row r="4193" spans="32:48" x14ac:dyDescent="0.55000000000000004">
      <c r="AF4193" t="s">
        <v>69308</v>
      </c>
      <c r="AG4193" s="284">
        <v>2253.58</v>
      </c>
      <c r="AI4193" s="276" t="s">
        <v>20648</v>
      </c>
      <c r="AJ4193" s="277">
        <v>8302.4599999999991</v>
      </c>
      <c r="AL4193" s="246" t="s">
        <v>48808</v>
      </c>
      <c r="AM4193" s="247">
        <v>49000</v>
      </c>
      <c r="AO4193" s="226" t="s">
        <v>42334</v>
      </c>
      <c r="AP4193" s="227">
        <v>20810</v>
      </c>
      <c r="AR4193" s="207" t="s">
        <v>18586</v>
      </c>
      <c r="AS4193" s="208">
        <v>27973.51</v>
      </c>
      <c r="AT4193" s="93"/>
      <c r="AU4193" s="93"/>
      <c r="AV4193" s="93"/>
    </row>
    <row r="4194" spans="32:48" x14ac:dyDescent="0.55000000000000004">
      <c r="AF4194" t="s">
        <v>69309</v>
      </c>
      <c r="AG4194">
        <v>111.94</v>
      </c>
      <c r="AI4194" s="276" t="s">
        <v>35062</v>
      </c>
      <c r="AJ4194" s="277">
        <v>600</v>
      </c>
      <c r="AL4194" s="246" t="s">
        <v>55991</v>
      </c>
      <c r="AM4194" s="247">
        <v>40618.6</v>
      </c>
      <c r="AO4194" s="226" t="s">
        <v>18613</v>
      </c>
      <c r="AP4194" s="227">
        <v>10.68</v>
      </c>
      <c r="AR4194" s="207" t="s">
        <v>18587</v>
      </c>
      <c r="AS4194" s="208">
        <v>542021.03</v>
      </c>
      <c r="AT4194" s="93"/>
      <c r="AU4194" s="93"/>
      <c r="AV4194" s="93"/>
    </row>
    <row r="4195" spans="32:48" x14ac:dyDescent="0.55000000000000004">
      <c r="AF4195" t="s">
        <v>69310</v>
      </c>
      <c r="AG4195">
        <v>353.79</v>
      </c>
      <c r="AI4195" s="276" t="s">
        <v>20652</v>
      </c>
      <c r="AJ4195" s="277">
        <v>659.16</v>
      </c>
      <c r="AL4195" s="246" t="s">
        <v>34900</v>
      </c>
      <c r="AM4195" s="247">
        <v>62083.85</v>
      </c>
      <c r="AO4195" s="226" t="s">
        <v>42335</v>
      </c>
      <c r="AP4195" s="227">
        <v>428728.25</v>
      </c>
      <c r="AR4195" s="207" t="s">
        <v>18588</v>
      </c>
      <c r="AS4195" s="208">
        <v>1873.74</v>
      </c>
      <c r="AT4195" s="93"/>
      <c r="AU4195" s="93"/>
      <c r="AV4195" s="93"/>
    </row>
    <row r="4196" spans="32:48" x14ac:dyDescent="0.55000000000000004">
      <c r="AF4196" t="s">
        <v>71805</v>
      </c>
      <c r="AG4196">
        <v>38.72</v>
      </c>
      <c r="AI4196" s="276" t="s">
        <v>20653</v>
      </c>
      <c r="AJ4196" s="277">
        <v>2042.22</v>
      </c>
      <c r="AL4196" s="246" t="s">
        <v>34901</v>
      </c>
      <c r="AM4196" s="247">
        <v>268007</v>
      </c>
      <c r="AO4196" s="226" t="s">
        <v>42336</v>
      </c>
      <c r="AP4196" s="227">
        <v>32903.83</v>
      </c>
      <c r="AR4196" s="207" t="s">
        <v>18589</v>
      </c>
      <c r="AS4196" s="208">
        <v>132860.07999999999</v>
      </c>
      <c r="AT4196" s="93"/>
      <c r="AU4196" s="93"/>
      <c r="AV4196" s="93"/>
    </row>
    <row r="4197" spans="32:48" x14ac:dyDescent="0.55000000000000004">
      <c r="AF4197" t="s">
        <v>20738</v>
      </c>
      <c r="AG4197" s="284">
        <v>563198.9</v>
      </c>
      <c r="AI4197" s="276" t="s">
        <v>20654</v>
      </c>
      <c r="AJ4197" s="277">
        <v>591.76</v>
      </c>
      <c r="AL4197" s="246" t="s">
        <v>57354</v>
      </c>
      <c r="AM4197" s="247">
        <v>46641.46</v>
      </c>
      <c r="AO4197" s="226" t="s">
        <v>18625</v>
      </c>
      <c r="AP4197" s="227">
        <v>170000</v>
      </c>
      <c r="AR4197" s="207" t="s">
        <v>18590</v>
      </c>
      <c r="AS4197" s="208">
        <v>462156.39</v>
      </c>
      <c r="AT4197" s="93"/>
      <c r="AU4197" s="93"/>
      <c r="AV4197" s="93"/>
    </row>
    <row r="4198" spans="32:48" x14ac:dyDescent="0.55000000000000004">
      <c r="AF4198" t="s">
        <v>59324</v>
      </c>
      <c r="AG4198" s="284">
        <v>47820.09</v>
      </c>
      <c r="AI4198" s="276" t="s">
        <v>59074</v>
      </c>
      <c r="AJ4198" s="277">
        <v>2935.78</v>
      </c>
      <c r="AL4198" s="246" t="s">
        <v>55064</v>
      </c>
      <c r="AM4198" s="247">
        <v>8359.85</v>
      </c>
      <c r="AO4198" s="226" t="s">
        <v>13386</v>
      </c>
      <c r="AP4198" s="227">
        <v>13005</v>
      </c>
      <c r="AR4198" s="207" t="s">
        <v>18591</v>
      </c>
      <c r="AS4198" s="208">
        <v>13490.75</v>
      </c>
      <c r="AT4198" s="93"/>
      <c r="AU4198" s="93"/>
      <c r="AV4198" s="93"/>
    </row>
    <row r="4199" spans="32:48" x14ac:dyDescent="0.55000000000000004">
      <c r="AF4199" t="s">
        <v>56803</v>
      </c>
      <c r="AG4199" s="284">
        <v>9641.92</v>
      </c>
      <c r="AI4199" s="276" t="s">
        <v>20656</v>
      </c>
      <c r="AJ4199" s="277">
        <v>70561.03</v>
      </c>
      <c r="AL4199" s="246" t="s">
        <v>47913</v>
      </c>
      <c r="AM4199" s="247">
        <v>1266.17</v>
      </c>
      <c r="AO4199" s="226" t="s">
        <v>18630</v>
      </c>
      <c r="AP4199" s="227">
        <v>27757.5</v>
      </c>
      <c r="AR4199" s="207" t="s">
        <v>18592</v>
      </c>
      <c r="AS4199" s="208">
        <v>52772.83</v>
      </c>
      <c r="AT4199" s="93"/>
      <c r="AU4199" s="93"/>
      <c r="AV4199" s="93"/>
    </row>
    <row r="4200" spans="32:48" x14ac:dyDescent="0.55000000000000004">
      <c r="AF4200" t="s">
        <v>33617</v>
      </c>
      <c r="AG4200" s="284">
        <v>15850.04</v>
      </c>
      <c r="AI4200" s="276" t="s">
        <v>20657</v>
      </c>
      <c r="AJ4200" s="277">
        <v>660805.34</v>
      </c>
      <c r="AL4200" s="246" t="s">
        <v>42348</v>
      </c>
      <c r="AM4200" s="247">
        <v>550</v>
      </c>
      <c r="AO4200" s="226" t="s">
        <v>18635</v>
      </c>
      <c r="AP4200" s="227">
        <v>3782</v>
      </c>
      <c r="AR4200" s="207" t="s">
        <v>18593</v>
      </c>
      <c r="AS4200" s="208">
        <v>5050.43</v>
      </c>
      <c r="AT4200" s="93"/>
      <c r="AU4200" s="93"/>
      <c r="AV4200" s="93"/>
    </row>
    <row r="4201" spans="32:48" x14ac:dyDescent="0.55000000000000004">
      <c r="AF4201" t="s">
        <v>39180</v>
      </c>
      <c r="AG4201" s="284">
        <v>13000.16</v>
      </c>
      <c r="AI4201" s="276" t="s">
        <v>35064</v>
      </c>
      <c r="AJ4201" s="277">
        <v>327439.93</v>
      </c>
      <c r="AL4201" s="246" t="s">
        <v>40218</v>
      </c>
      <c r="AM4201" s="247">
        <v>32450.54</v>
      </c>
      <c r="AO4201" s="226" t="s">
        <v>36185</v>
      </c>
      <c r="AP4201" s="227">
        <v>5303</v>
      </c>
      <c r="AR4201" s="207" t="s">
        <v>18594</v>
      </c>
      <c r="AS4201" s="208">
        <v>11095.64</v>
      </c>
      <c r="AT4201" s="93"/>
      <c r="AU4201" s="93"/>
      <c r="AV4201" s="93"/>
    </row>
    <row r="4202" spans="32:48" x14ac:dyDescent="0.55000000000000004">
      <c r="AF4202" t="s">
        <v>20758</v>
      </c>
      <c r="AG4202" s="284">
        <v>6486.42</v>
      </c>
      <c r="AI4202" s="276" t="s">
        <v>49927</v>
      </c>
      <c r="AJ4202" s="277">
        <v>63345.15</v>
      </c>
      <c r="AL4202" s="246" t="s">
        <v>55065</v>
      </c>
      <c r="AM4202" s="247">
        <v>20907.28</v>
      </c>
      <c r="AO4202" s="226" t="s">
        <v>33385</v>
      </c>
      <c r="AP4202" s="227">
        <v>4732.49</v>
      </c>
      <c r="AR4202" s="207" t="s">
        <v>18595</v>
      </c>
      <c r="AS4202" s="208">
        <v>1836</v>
      </c>
      <c r="AT4202" s="93"/>
      <c r="AU4202" s="93"/>
      <c r="AV4202" s="93"/>
    </row>
    <row r="4203" spans="32:48" x14ac:dyDescent="0.55000000000000004">
      <c r="AF4203" t="s">
        <v>58036</v>
      </c>
      <c r="AG4203">
        <v>605.19000000000005</v>
      </c>
      <c r="AI4203" s="276" t="s">
        <v>59610</v>
      </c>
      <c r="AJ4203" s="277">
        <v>17312</v>
      </c>
      <c r="AL4203" s="246" t="s">
        <v>61355</v>
      </c>
      <c r="AM4203" s="247">
        <v>16146.25</v>
      </c>
      <c r="AO4203" s="226" t="s">
        <v>33386</v>
      </c>
      <c r="AP4203" s="227">
        <v>362.04</v>
      </c>
      <c r="AR4203" s="207" t="s">
        <v>18596</v>
      </c>
      <c r="AS4203" s="208">
        <v>4321.08</v>
      </c>
      <c r="AT4203" s="93"/>
      <c r="AU4203" s="93"/>
      <c r="AV4203" s="93"/>
    </row>
    <row r="4204" spans="32:48" x14ac:dyDescent="0.55000000000000004">
      <c r="AF4204" t="s">
        <v>20759</v>
      </c>
      <c r="AG4204" s="284">
        <v>8091.8</v>
      </c>
      <c r="AI4204" s="276" t="s">
        <v>55137</v>
      </c>
      <c r="AJ4204" s="277">
        <v>722323.7</v>
      </c>
      <c r="AL4204" s="246" t="s">
        <v>57355</v>
      </c>
      <c r="AM4204" s="247">
        <v>186.79</v>
      </c>
      <c r="AO4204" s="226" t="s">
        <v>33387</v>
      </c>
      <c r="AP4204" s="227">
        <v>1026.01</v>
      </c>
      <c r="AR4204" s="207" t="s">
        <v>18597</v>
      </c>
      <c r="AS4204" s="208">
        <v>5743.3</v>
      </c>
      <c r="AT4204" s="93"/>
      <c r="AU4204" s="93"/>
      <c r="AV4204" s="93"/>
    </row>
    <row r="4205" spans="32:48" x14ac:dyDescent="0.55000000000000004">
      <c r="AF4205" t="s">
        <v>69312</v>
      </c>
      <c r="AG4205">
        <v>347.21</v>
      </c>
      <c r="AI4205" s="276" t="s">
        <v>55138</v>
      </c>
      <c r="AJ4205" s="277">
        <v>54781.04</v>
      </c>
      <c r="AL4205" s="246" t="s">
        <v>34902</v>
      </c>
      <c r="AM4205" s="247">
        <v>41619.71</v>
      </c>
      <c r="AO4205" s="226" t="s">
        <v>34885</v>
      </c>
      <c r="AP4205" s="227">
        <v>3980</v>
      </c>
      <c r="AR4205" s="207" t="s">
        <v>18598</v>
      </c>
      <c r="AS4205" s="208">
        <v>16152.04</v>
      </c>
      <c r="AT4205" s="93"/>
      <c r="AU4205" s="93"/>
      <c r="AV4205" s="93"/>
    </row>
    <row r="4206" spans="32:48" x14ac:dyDescent="0.55000000000000004">
      <c r="AF4206" t="s">
        <v>20761</v>
      </c>
      <c r="AG4206" s="284">
        <v>16413.45</v>
      </c>
      <c r="AI4206" s="276" t="s">
        <v>55139</v>
      </c>
      <c r="AJ4206" s="277">
        <v>155967.41</v>
      </c>
      <c r="AL4206" s="246" t="s">
        <v>34903</v>
      </c>
      <c r="AM4206" s="247">
        <v>137929.23000000001</v>
      </c>
      <c r="AO4206" s="226" t="s">
        <v>18636</v>
      </c>
      <c r="AP4206" s="227">
        <v>52806.8</v>
      </c>
      <c r="AR4206" s="207" t="s">
        <v>18599</v>
      </c>
      <c r="AS4206" s="208">
        <v>25731.68</v>
      </c>
      <c r="AT4206" s="93"/>
      <c r="AU4206" s="93"/>
      <c r="AV4206" s="93"/>
    </row>
    <row r="4207" spans="32:48" x14ac:dyDescent="0.55000000000000004">
      <c r="AF4207" t="s">
        <v>20762</v>
      </c>
      <c r="AG4207" s="284">
        <v>36776</v>
      </c>
      <c r="AI4207" s="276" t="s">
        <v>57450</v>
      </c>
      <c r="AJ4207" s="277">
        <v>97403.4</v>
      </c>
      <c r="AL4207" s="246" t="s">
        <v>34904</v>
      </c>
      <c r="AM4207" s="247">
        <v>56461.18</v>
      </c>
      <c r="AO4207" s="226" t="s">
        <v>33388</v>
      </c>
      <c r="AP4207" s="227">
        <v>381423.21</v>
      </c>
      <c r="AR4207" s="207" t="s">
        <v>18600</v>
      </c>
      <c r="AS4207" s="208">
        <v>20350</v>
      </c>
      <c r="AT4207" s="93"/>
      <c r="AU4207" s="93"/>
      <c r="AV4207" s="93"/>
    </row>
    <row r="4208" spans="32:48" x14ac:dyDescent="0.55000000000000004">
      <c r="AF4208" t="s">
        <v>54359</v>
      </c>
      <c r="AG4208" s="284">
        <v>2746.9</v>
      </c>
      <c r="AI4208" s="276" t="s">
        <v>52472</v>
      </c>
      <c r="AJ4208" s="277">
        <v>52328.59</v>
      </c>
      <c r="AL4208" s="246" t="s">
        <v>46838</v>
      </c>
      <c r="AM4208" s="247">
        <v>2449676.56</v>
      </c>
      <c r="AO4208" s="226" t="s">
        <v>33389</v>
      </c>
      <c r="AP4208" s="227">
        <v>42198.400000000001</v>
      </c>
      <c r="AR4208" s="207" t="s">
        <v>18601</v>
      </c>
      <c r="AS4208" s="208">
        <v>14853</v>
      </c>
      <c r="AT4208" s="93"/>
      <c r="AU4208" s="93"/>
      <c r="AV4208" s="93"/>
    </row>
    <row r="4209" spans="32:48" x14ac:dyDescent="0.55000000000000004">
      <c r="AF4209" t="s">
        <v>54360</v>
      </c>
      <c r="AG4209" s="284">
        <v>17820.509999999998</v>
      </c>
      <c r="AI4209" s="276" t="s">
        <v>52477</v>
      </c>
      <c r="AJ4209" s="277">
        <v>259076.92</v>
      </c>
      <c r="AL4209" s="246" t="s">
        <v>55066</v>
      </c>
      <c r="AM4209" s="247">
        <v>99877.77</v>
      </c>
      <c r="AO4209" s="226" t="s">
        <v>33390</v>
      </c>
      <c r="AP4209" s="227">
        <v>9062.42</v>
      </c>
      <c r="AR4209" s="207" t="s">
        <v>18602</v>
      </c>
      <c r="AS4209" s="208">
        <v>4413</v>
      </c>
      <c r="AT4209" s="93"/>
      <c r="AU4209" s="93"/>
      <c r="AV4209" s="93"/>
    </row>
    <row r="4210" spans="32:48" x14ac:dyDescent="0.55000000000000004">
      <c r="AF4210" t="s">
        <v>20790</v>
      </c>
      <c r="AG4210" s="284">
        <v>1537.8</v>
      </c>
      <c r="AI4210" s="276" t="s">
        <v>49928</v>
      </c>
      <c r="AJ4210" s="277">
        <v>79302</v>
      </c>
      <c r="AL4210" s="246" t="s">
        <v>34905</v>
      </c>
      <c r="AM4210" s="247">
        <v>9006.02</v>
      </c>
      <c r="AO4210" s="226" t="s">
        <v>18637</v>
      </c>
      <c r="AP4210" s="227">
        <v>34616.25</v>
      </c>
      <c r="AR4210" s="207" t="s">
        <v>18603</v>
      </c>
      <c r="AS4210" s="208">
        <v>60646.720000000001</v>
      </c>
      <c r="AT4210" s="93"/>
      <c r="AU4210" s="93"/>
      <c r="AV4210" s="93"/>
    </row>
    <row r="4211" spans="32:48" x14ac:dyDescent="0.55000000000000004">
      <c r="AF4211" t="s">
        <v>20791</v>
      </c>
      <c r="AG4211" s="284">
        <v>4158.1899999999996</v>
      </c>
      <c r="AI4211" s="276" t="s">
        <v>49930</v>
      </c>
      <c r="AJ4211" s="277">
        <v>536108.91</v>
      </c>
      <c r="AL4211" s="246" t="s">
        <v>18780</v>
      </c>
      <c r="AM4211" s="247">
        <v>171467.53</v>
      </c>
      <c r="AO4211" s="226" t="s">
        <v>18638</v>
      </c>
      <c r="AP4211" s="227">
        <v>35748.36</v>
      </c>
      <c r="AR4211" s="207" t="s">
        <v>18604</v>
      </c>
      <c r="AS4211" s="208">
        <v>32327.11</v>
      </c>
      <c r="AT4211" s="93"/>
      <c r="AU4211" s="93"/>
      <c r="AV4211" s="93"/>
    </row>
    <row r="4212" spans="32:48" x14ac:dyDescent="0.55000000000000004">
      <c r="AF4212" t="s">
        <v>60906</v>
      </c>
      <c r="AG4212" s="284">
        <v>25144.28</v>
      </c>
      <c r="AI4212" s="276" t="s">
        <v>67643</v>
      </c>
      <c r="AJ4212" s="277">
        <v>389.49</v>
      </c>
      <c r="AL4212" s="246" t="s">
        <v>61938</v>
      </c>
      <c r="AM4212" s="247">
        <v>629.48</v>
      </c>
      <c r="AO4212" s="226" t="s">
        <v>18639</v>
      </c>
      <c r="AP4212" s="227">
        <v>7853.86</v>
      </c>
      <c r="AR4212" s="207" t="s">
        <v>18605</v>
      </c>
      <c r="AS4212" s="208">
        <v>136934.07</v>
      </c>
      <c r="AT4212" s="93"/>
      <c r="AU4212" s="93"/>
      <c r="AV4212" s="93"/>
    </row>
    <row r="4213" spans="32:48" x14ac:dyDescent="0.55000000000000004">
      <c r="AF4213" t="s">
        <v>20842</v>
      </c>
      <c r="AG4213">
        <v>301.13</v>
      </c>
      <c r="AI4213" s="276" t="s">
        <v>56158</v>
      </c>
      <c r="AJ4213" s="277">
        <v>180590</v>
      </c>
      <c r="AL4213" s="246" t="s">
        <v>40219</v>
      </c>
      <c r="AM4213" s="247">
        <v>14874.49</v>
      </c>
      <c r="AO4213" s="226" t="s">
        <v>18640</v>
      </c>
      <c r="AP4213" s="227">
        <v>114387.56</v>
      </c>
      <c r="AR4213" s="207" t="s">
        <v>18606</v>
      </c>
      <c r="AS4213" s="208">
        <v>7489.57</v>
      </c>
      <c r="AT4213" s="93"/>
      <c r="AU4213" s="93"/>
      <c r="AV4213" s="93"/>
    </row>
    <row r="4214" spans="32:48" x14ac:dyDescent="0.55000000000000004">
      <c r="AF4214" t="s">
        <v>20843</v>
      </c>
      <c r="AG4214">
        <v>577.85</v>
      </c>
      <c r="AI4214" s="276" t="s">
        <v>56161</v>
      </c>
      <c r="AJ4214" s="277">
        <v>263190.59000000003</v>
      </c>
      <c r="AL4214" s="246" t="s">
        <v>62607</v>
      </c>
      <c r="AM4214" s="247">
        <v>-6892.49</v>
      </c>
      <c r="AO4214" s="226" t="s">
        <v>18641</v>
      </c>
      <c r="AP4214" s="227">
        <v>19956.43</v>
      </c>
      <c r="AR4214" s="207" t="s">
        <v>18607</v>
      </c>
      <c r="AS4214" s="208">
        <v>17240</v>
      </c>
      <c r="AT4214" s="93"/>
      <c r="AU4214" s="93"/>
      <c r="AV4214" s="93"/>
    </row>
    <row r="4215" spans="32:48" x14ac:dyDescent="0.55000000000000004">
      <c r="AF4215" t="s">
        <v>60907</v>
      </c>
      <c r="AG4215" s="284">
        <v>8908.2999999999993</v>
      </c>
      <c r="AI4215" s="276" t="s">
        <v>57452</v>
      </c>
      <c r="AJ4215" s="277">
        <v>287355.49</v>
      </c>
      <c r="AL4215" s="246" t="s">
        <v>48809</v>
      </c>
      <c r="AM4215" s="247">
        <v>3229.69</v>
      </c>
      <c r="AO4215" s="226" t="s">
        <v>34886</v>
      </c>
      <c r="AP4215" s="227">
        <v>2080.2399999999998</v>
      </c>
      <c r="AR4215" s="207" t="s">
        <v>18608</v>
      </c>
      <c r="AS4215" s="208">
        <v>13915.16</v>
      </c>
      <c r="AT4215" s="93"/>
      <c r="AU4215" s="93"/>
      <c r="AV4215" s="93"/>
    </row>
    <row r="4216" spans="32:48" x14ac:dyDescent="0.55000000000000004">
      <c r="AF4216" t="s">
        <v>43239</v>
      </c>
      <c r="AG4216">
        <v>72.89</v>
      </c>
      <c r="AI4216" s="276" t="s">
        <v>52479</v>
      </c>
      <c r="AJ4216" s="277">
        <v>8226714.2300000004</v>
      </c>
      <c r="AL4216" s="246" t="s">
        <v>46839</v>
      </c>
      <c r="AM4216" s="247">
        <v>2920.45</v>
      </c>
      <c r="AO4216" s="226" t="s">
        <v>39050</v>
      </c>
      <c r="AP4216" s="227">
        <v>686221.93</v>
      </c>
      <c r="AR4216" s="207" t="s">
        <v>18609</v>
      </c>
      <c r="AS4216" s="208">
        <v>1064.92</v>
      </c>
      <c r="AT4216" s="93"/>
      <c r="AU4216" s="93"/>
      <c r="AV4216" s="93"/>
    </row>
    <row r="4217" spans="32:48" x14ac:dyDescent="0.55000000000000004">
      <c r="AF4217" t="s">
        <v>60909</v>
      </c>
      <c r="AG4217">
        <v>490.96</v>
      </c>
      <c r="AI4217" s="276" t="s">
        <v>70538</v>
      </c>
      <c r="AJ4217" s="277">
        <v>15041.7</v>
      </c>
      <c r="AL4217" s="246" t="s">
        <v>63109</v>
      </c>
      <c r="AM4217" s="247">
        <v>11368.79</v>
      </c>
      <c r="AO4217" s="226" t="s">
        <v>34887</v>
      </c>
      <c r="AP4217" s="227">
        <v>349295.82</v>
      </c>
      <c r="AR4217" s="207" t="s">
        <v>18610</v>
      </c>
      <c r="AS4217" s="208">
        <v>3016.81</v>
      </c>
      <c r="AT4217" s="93"/>
      <c r="AU4217" s="93"/>
      <c r="AV4217" s="93"/>
    </row>
    <row r="4218" spans="32:48" x14ac:dyDescent="0.55000000000000004">
      <c r="AF4218" t="s">
        <v>60910</v>
      </c>
      <c r="AG4218">
        <v>13.6</v>
      </c>
      <c r="AI4218" s="276" t="s">
        <v>70539</v>
      </c>
      <c r="AJ4218" s="277">
        <v>44907.37</v>
      </c>
      <c r="AL4218" s="246" t="s">
        <v>61356</v>
      </c>
      <c r="AM4218" s="247">
        <v>130361.72</v>
      </c>
      <c r="AO4218" s="226" t="s">
        <v>36186</v>
      </c>
      <c r="AP4218" s="227">
        <v>14678.2</v>
      </c>
      <c r="AR4218" s="207" t="s">
        <v>18611</v>
      </c>
      <c r="AS4218" s="208">
        <v>26689.03</v>
      </c>
      <c r="AT4218" s="93"/>
      <c r="AU4218" s="93"/>
      <c r="AV4218" s="93"/>
    </row>
    <row r="4219" spans="32:48" x14ac:dyDescent="0.55000000000000004">
      <c r="AF4219" t="s">
        <v>20845</v>
      </c>
      <c r="AG4219">
        <v>-51.73</v>
      </c>
      <c r="AI4219" s="276" t="s">
        <v>63161</v>
      </c>
      <c r="AJ4219" s="277">
        <v>145497.84</v>
      </c>
      <c r="AL4219" s="246" t="s">
        <v>60324</v>
      </c>
      <c r="AM4219" s="247">
        <v>49430.02</v>
      </c>
      <c r="AO4219" s="226" t="s">
        <v>36187</v>
      </c>
      <c r="AP4219" s="227">
        <v>13510</v>
      </c>
      <c r="AR4219" s="207" t="s">
        <v>18612</v>
      </c>
      <c r="AS4219" s="208">
        <v>996.76</v>
      </c>
      <c r="AT4219" s="93"/>
      <c r="AU4219" s="93"/>
      <c r="AV4219" s="93"/>
    </row>
    <row r="4220" spans="32:48" x14ac:dyDescent="0.55000000000000004">
      <c r="AF4220" t="s">
        <v>20846</v>
      </c>
      <c r="AG4220" s="284">
        <v>-15490.09</v>
      </c>
      <c r="AI4220" s="276" t="s">
        <v>70540</v>
      </c>
      <c r="AJ4220" s="277">
        <v>478446</v>
      </c>
      <c r="AL4220" s="246" t="s">
        <v>59554</v>
      </c>
      <c r="AM4220" s="247">
        <v>6947.7</v>
      </c>
      <c r="AO4220" s="226" t="s">
        <v>47903</v>
      </c>
      <c r="AP4220" s="227">
        <v>9454.42</v>
      </c>
      <c r="AR4220" s="207" t="s">
        <v>18613</v>
      </c>
      <c r="AS4220" s="208">
        <v>1422.78</v>
      </c>
      <c r="AT4220" s="93"/>
      <c r="AU4220" s="93"/>
      <c r="AV4220" s="93"/>
    </row>
    <row r="4221" spans="32:48" x14ac:dyDescent="0.55000000000000004">
      <c r="AF4221" t="s">
        <v>20847</v>
      </c>
      <c r="AG4221" s="284">
        <v>-6879.2</v>
      </c>
      <c r="AI4221" s="276" t="s">
        <v>67644</v>
      </c>
      <c r="AJ4221" s="277">
        <v>1603879.99</v>
      </c>
      <c r="AL4221" s="246" t="s">
        <v>59020</v>
      </c>
      <c r="AM4221" s="247">
        <v>19849.150000000001</v>
      </c>
      <c r="AO4221" s="226" t="s">
        <v>39051</v>
      </c>
      <c r="AP4221" s="227">
        <v>1111853.72</v>
      </c>
      <c r="AR4221" s="207" t="s">
        <v>18614</v>
      </c>
      <c r="AS4221" s="208">
        <v>31792.6</v>
      </c>
      <c r="AT4221" s="93"/>
      <c r="AU4221" s="93"/>
      <c r="AV4221" s="93"/>
    </row>
    <row r="4222" spans="32:48" x14ac:dyDescent="0.55000000000000004">
      <c r="AF4222" t="s">
        <v>20848</v>
      </c>
      <c r="AG4222" s="284">
        <v>9713.32</v>
      </c>
      <c r="AI4222" s="276" t="s">
        <v>70541</v>
      </c>
      <c r="AJ4222" s="277">
        <v>1023477.6</v>
      </c>
      <c r="AL4222" s="246" t="s">
        <v>59021</v>
      </c>
      <c r="AM4222" s="247">
        <v>2097.2399999999998</v>
      </c>
      <c r="AO4222" s="226" t="s">
        <v>47904</v>
      </c>
      <c r="AP4222" s="227">
        <v>21000</v>
      </c>
      <c r="AR4222" s="207" t="s">
        <v>18615</v>
      </c>
      <c r="AS4222" s="208">
        <v>1957.77</v>
      </c>
      <c r="AT4222" s="93"/>
      <c r="AU4222" s="93"/>
      <c r="AV4222" s="93"/>
    </row>
    <row r="4223" spans="32:48" x14ac:dyDescent="0.55000000000000004">
      <c r="AF4223" t="s">
        <v>33643</v>
      </c>
      <c r="AG4223" s="284">
        <v>13445.16</v>
      </c>
      <c r="AI4223" s="276" t="s">
        <v>70542</v>
      </c>
      <c r="AJ4223" s="277">
        <v>604341.68999999994</v>
      </c>
      <c r="AL4223" s="246" t="s">
        <v>61357</v>
      </c>
      <c r="AM4223" s="247">
        <v>12002.92</v>
      </c>
      <c r="AO4223" s="226" t="s">
        <v>39052</v>
      </c>
      <c r="AP4223" s="227">
        <v>89424.93</v>
      </c>
      <c r="AR4223" s="207" t="s">
        <v>18616</v>
      </c>
      <c r="AS4223" s="208">
        <v>6892.64</v>
      </c>
      <c r="AT4223" s="93"/>
      <c r="AU4223" s="93"/>
      <c r="AV4223" s="93"/>
    </row>
    <row r="4224" spans="32:48" x14ac:dyDescent="0.55000000000000004">
      <c r="AF4224" t="s">
        <v>20866</v>
      </c>
      <c r="AG4224" s="284">
        <v>1028.52</v>
      </c>
      <c r="AI4224" s="276" t="s">
        <v>63162</v>
      </c>
      <c r="AJ4224" s="277">
        <v>8910</v>
      </c>
      <c r="AL4224" s="246" t="s">
        <v>59555</v>
      </c>
      <c r="AM4224" s="247">
        <v>47.17</v>
      </c>
      <c r="AO4224" s="226" t="s">
        <v>39053</v>
      </c>
      <c r="AP4224" s="227">
        <v>205820.72</v>
      </c>
      <c r="AR4224" s="207" t="s">
        <v>18617</v>
      </c>
      <c r="AS4224" s="208">
        <v>4238.08</v>
      </c>
      <c r="AT4224" s="93"/>
      <c r="AU4224" s="93"/>
      <c r="AV4224" s="93"/>
    </row>
    <row r="4225" spans="32:48" x14ac:dyDescent="0.55000000000000004">
      <c r="AF4225" t="s">
        <v>20870</v>
      </c>
      <c r="AG4225" s="284">
        <v>4504.32</v>
      </c>
      <c r="AI4225" s="276" t="s">
        <v>59611</v>
      </c>
      <c r="AJ4225" s="277">
        <v>680</v>
      </c>
      <c r="AL4225" s="246" t="s">
        <v>59022</v>
      </c>
      <c r="AM4225" s="247">
        <v>16659.71</v>
      </c>
      <c r="AO4225" s="226" t="s">
        <v>48804</v>
      </c>
      <c r="AP4225" s="227">
        <v>70501</v>
      </c>
      <c r="AR4225" s="207" t="s">
        <v>18618</v>
      </c>
      <c r="AS4225" s="208">
        <v>3663.61</v>
      </c>
      <c r="AT4225" s="93"/>
      <c r="AU4225" s="93"/>
      <c r="AV4225" s="93"/>
    </row>
    <row r="4226" spans="32:48" x14ac:dyDescent="0.55000000000000004">
      <c r="AF4226" t="s">
        <v>20895</v>
      </c>
      <c r="AG4226" s="284">
        <v>64534.720000000001</v>
      </c>
      <c r="AI4226" s="276" t="s">
        <v>70543</v>
      </c>
      <c r="AJ4226" s="277">
        <v>266600.53000000003</v>
      </c>
      <c r="AL4226" s="246" t="s">
        <v>59023</v>
      </c>
      <c r="AM4226" s="247">
        <v>38040.730000000003</v>
      </c>
      <c r="AO4226" s="226" t="s">
        <v>39054</v>
      </c>
      <c r="AP4226" s="227">
        <v>25518.79</v>
      </c>
      <c r="AR4226" s="207" t="s">
        <v>18619</v>
      </c>
      <c r="AS4226" s="208">
        <v>21095.73</v>
      </c>
      <c r="AT4226" s="93"/>
      <c r="AU4226" s="93"/>
      <c r="AV4226" s="93"/>
    </row>
    <row r="4227" spans="32:48" x14ac:dyDescent="0.55000000000000004">
      <c r="AF4227" t="s">
        <v>50666</v>
      </c>
      <c r="AG4227" s="284">
        <v>16957.75</v>
      </c>
      <c r="AI4227" s="276" t="s">
        <v>70544</v>
      </c>
      <c r="AJ4227" s="277">
        <v>9314.0400000000009</v>
      </c>
      <c r="AL4227" s="246" t="s">
        <v>59024</v>
      </c>
      <c r="AM4227" s="247">
        <v>17304</v>
      </c>
      <c r="AO4227" s="226" t="s">
        <v>49795</v>
      </c>
      <c r="AP4227" s="227">
        <v>151162.51</v>
      </c>
      <c r="AR4227" s="207" t="s">
        <v>18620</v>
      </c>
      <c r="AS4227" s="208">
        <v>18700</v>
      </c>
      <c r="AT4227" s="93"/>
      <c r="AU4227" s="93"/>
      <c r="AV4227" s="93"/>
    </row>
    <row r="4228" spans="32:48" x14ac:dyDescent="0.55000000000000004">
      <c r="AF4228" t="s">
        <v>69313</v>
      </c>
      <c r="AG4228" s="284">
        <v>18808</v>
      </c>
      <c r="AI4228" s="276" t="s">
        <v>67645</v>
      </c>
      <c r="AJ4228" s="277">
        <v>100631.09</v>
      </c>
      <c r="AL4228" s="246" t="s">
        <v>59025</v>
      </c>
      <c r="AM4228" s="247">
        <v>2337.59</v>
      </c>
      <c r="AO4228" s="226" t="s">
        <v>36188</v>
      </c>
      <c r="AP4228" s="227">
        <v>61452.86</v>
      </c>
      <c r="AR4228" s="207" t="s">
        <v>18621</v>
      </c>
      <c r="AS4228" s="208">
        <v>6688.43</v>
      </c>
      <c r="AT4228" s="93"/>
      <c r="AU4228" s="93"/>
      <c r="AV4228" s="93"/>
    </row>
    <row r="4229" spans="32:48" x14ac:dyDescent="0.55000000000000004">
      <c r="AF4229" t="s">
        <v>71806</v>
      </c>
      <c r="AG4229" s="284">
        <v>6165</v>
      </c>
      <c r="AI4229" s="276" t="s">
        <v>44911</v>
      </c>
      <c r="AJ4229" s="277">
        <v>9558084.25</v>
      </c>
      <c r="AL4229" s="246" t="s">
        <v>49802</v>
      </c>
      <c r="AM4229" s="247">
        <v>18889.52</v>
      </c>
      <c r="AO4229" s="226" t="s">
        <v>44694</v>
      </c>
      <c r="AP4229" s="227">
        <v>9626</v>
      </c>
      <c r="AR4229" s="207" t="s">
        <v>18622</v>
      </c>
      <c r="AS4229" s="208">
        <v>24205.24</v>
      </c>
      <c r="AT4229" s="93"/>
      <c r="AU4229" s="93"/>
      <c r="AV4229" s="93"/>
    </row>
    <row r="4230" spans="32:48" x14ac:dyDescent="0.55000000000000004">
      <c r="AF4230" t="s">
        <v>46051</v>
      </c>
      <c r="AG4230" s="284">
        <v>242885</v>
      </c>
      <c r="AI4230" s="276" t="s">
        <v>49932</v>
      </c>
      <c r="AJ4230" s="277">
        <v>284138.81</v>
      </c>
      <c r="AL4230" s="246" t="s">
        <v>61939</v>
      </c>
      <c r="AM4230" s="247">
        <v>75</v>
      </c>
      <c r="AO4230" s="226" t="s">
        <v>36189</v>
      </c>
      <c r="AP4230" s="227">
        <v>351148.94</v>
      </c>
      <c r="AR4230" s="207" t="s">
        <v>18623</v>
      </c>
      <c r="AS4230" s="208">
        <v>900</v>
      </c>
      <c r="AT4230" s="93"/>
      <c r="AU4230" s="93"/>
      <c r="AV4230" s="93"/>
    </row>
    <row r="4231" spans="32:48" x14ac:dyDescent="0.55000000000000004">
      <c r="AF4231" t="s">
        <v>20896</v>
      </c>
      <c r="AG4231" s="284">
        <v>26474.67</v>
      </c>
      <c r="AI4231" s="276" t="s">
        <v>46941</v>
      </c>
      <c r="AJ4231" s="277">
        <v>4693350</v>
      </c>
      <c r="AL4231" s="246" t="s">
        <v>49803</v>
      </c>
      <c r="AM4231" s="247">
        <v>29.62</v>
      </c>
      <c r="AO4231" s="226" t="s">
        <v>52150</v>
      </c>
      <c r="AP4231" s="227">
        <v>215799.75</v>
      </c>
      <c r="AR4231" s="207" t="s">
        <v>18624</v>
      </c>
      <c r="AS4231" s="208">
        <v>23171.599999999999</v>
      </c>
      <c r="AT4231" s="93"/>
      <c r="AU4231" s="93"/>
      <c r="AV4231" s="93"/>
    </row>
    <row r="4232" spans="32:48" x14ac:dyDescent="0.55000000000000004">
      <c r="AF4232" t="s">
        <v>50670</v>
      </c>
      <c r="AG4232" s="284">
        <v>6274.87</v>
      </c>
      <c r="AI4232" s="276" t="s">
        <v>67646</v>
      </c>
      <c r="AJ4232" s="277">
        <v>2687.09</v>
      </c>
      <c r="AL4232" s="246" t="s">
        <v>49804</v>
      </c>
      <c r="AM4232" s="247">
        <v>1422.08</v>
      </c>
      <c r="AO4232" s="226" t="s">
        <v>52151</v>
      </c>
      <c r="AP4232" s="227">
        <v>61.21</v>
      </c>
      <c r="AR4232" s="207" t="s">
        <v>13382</v>
      </c>
      <c r="AS4232" s="208">
        <v>13192.63</v>
      </c>
      <c r="AT4232" s="93"/>
      <c r="AU4232" s="93"/>
      <c r="AV4232" s="93"/>
    </row>
    <row r="4233" spans="32:48" x14ac:dyDescent="0.55000000000000004">
      <c r="AF4233" t="s">
        <v>20898</v>
      </c>
      <c r="AG4233" s="284">
        <v>8371.08</v>
      </c>
      <c r="AI4233" s="276" t="s">
        <v>49933</v>
      </c>
      <c r="AJ4233" s="277">
        <v>3600</v>
      </c>
      <c r="AL4233" s="246" t="s">
        <v>63110</v>
      </c>
      <c r="AM4233" s="247">
        <v>1263.74</v>
      </c>
      <c r="AO4233" s="226" t="s">
        <v>52152</v>
      </c>
      <c r="AP4233" s="227">
        <v>120.5</v>
      </c>
      <c r="AR4233" s="207" t="s">
        <v>13383</v>
      </c>
      <c r="AS4233" s="208">
        <v>9034.77</v>
      </c>
      <c r="AT4233" s="93"/>
      <c r="AU4233" s="93"/>
      <c r="AV4233" s="93"/>
    </row>
    <row r="4234" spans="32:48" x14ac:dyDescent="0.55000000000000004">
      <c r="AF4234" t="s">
        <v>20899</v>
      </c>
      <c r="AG4234">
        <v>389.81</v>
      </c>
      <c r="AI4234" s="276" t="s">
        <v>67647</v>
      </c>
      <c r="AJ4234" s="277">
        <v>57694.21</v>
      </c>
      <c r="AL4234" s="246" t="s">
        <v>63111</v>
      </c>
      <c r="AM4234" s="247">
        <v>584.96</v>
      </c>
      <c r="AO4234" s="226" t="s">
        <v>48805</v>
      </c>
      <c r="AP4234" s="227">
        <v>7800</v>
      </c>
      <c r="AR4234" s="207" t="s">
        <v>18625</v>
      </c>
      <c r="AS4234" s="208">
        <v>17059</v>
      </c>
      <c r="AT4234" s="93"/>
      <c r="AU4234" s="93"/>
      <c r="AV4234" s="93"/>
    </row>
    <row r="4235" spans="32:48" x14ac:dyDescent="0.55000000000000004">
      <c r="AF4235" t="s">
        <v>43240</v>
      </c>
      <c r="AG4235">
        <v>737.43</v>
      </c>
      <c r="AI4235" s="276" t="s">
        <v>49934</v>
      </c>
      <c r="AJ4235" s="277">
        <v>3486719.24</v>
      </c>
      <c r="AL4235" s="246" t="s">
        <v>57356</v>
      </c>
      <c r="AM4235" s="247">
        <v>22124.400000000001</v>
      </c>
      <c r="AO4235" s="226" t="s">
        <v>49796</v>
      </c>
      <c r="AP4235" s="227">
        <v>582.07000000000005</v>
      </c>
      <c r="AR4235" s="207" t="s">
        <v>18626</v>
      </c>
      <c r="AS4235" s="208">
        <v>1000</v>
      </c>
      <c r="AT4235" s="93"/>
      <c r="AU4235" s="93"/>
      <c r="AV4235" s="93"/>
    </row>
    <row r="4236" spans="32:48" x14ac:dyDescent="0.55000000000000004">
      <c r="AF4236" t="s">
        <v>50671</v>
      </c>
      <c r="AG4236" s="284">
        <v>1045.45</v>
      </c>
      <c r="AI4236" s="276" t="s">
        <v>69987</v>
      </c>
      <c r="AJ4236" s="277">
        <v>72000</v>
      </c>
      <c r="AL4236" s="246" t="s">
        <v>59556</v>
      </c>
      <c r="AM4236" s="247">
        <v>2000</v>
      </c>
      <c r="AO4236" s="226" t="s">
        <v>52153</v>
      </c>
      <c r="AP4236" s="227">
        <v>1300.76</v>
      </c>
      <c r="AR4236" s="207" t="s">
        <v>18627</v>
      </c>
      <c r="AS4236" s="208">
        <v>1095.6400000000001</v>
      </c>
      <c r="AT4236" s="93"/>
      <c r="AU4236" s="93"/>
      <c r="AV4236" s="93"/>
    </row>
    <row r="4237" spans="32:48" x14ac:dyDescent="0.55000000000000004">
      <c r="AF4237" t="s">
        <v>20900</v>
      </c>
      <c r="AG4237">
        <v>50.05</v>
      </c>
      <c r="AI4237" s="276" t="s">
        <v>49935</v>
      </c>
      <c r="AJ4237" s="277">
        <v>201496.53</v>
      </c>
      <c r="AL4237" s="246" t="s">
        <v>59026</v>
      </c>
      <c r="AM4237" s="247">
        <v>2000</v>
      </c>
      <c r="AO4237" s="226" t="s">
        <v>44695</v>
      </c>
      <c r="AP4237" s="227">
        <v>125076.5</v>
      </c>
      <c r="AR4237" s="207" t="s">
        <v>18628</v>
      </c>
      <c r="AS4237" s="208">
        <v>37226.69</v>
      </c>
      <c r="AT4237" s="93"/>
      <c r="AU4237" s="93"/>
      <c r="AV4237" s="93"/>
    </row>
    <row r="4238" spans="32:48" x14ac:dyDescent="0.55000000000000004">
      <c r="AF4238" t="s">
        <v>32135</v>
      </c>
      <c r="AG4238" s="284">
        <v>8400</v>
      </c>
      <c r="AI4238" s="276" t="s">
        <v>52480</v>
      </c>
      <c r="AJ4238" s="277">
        <v>508812.68</v>
      </c>
      <c r="AL4238" s="246" t="s">
        <v>59027</v>
      </c>
      <c r="AM4238" s="247">
        <v>306</v>
      </c>
      <c r="AO4238" s="226" t="s">
        <v>44696</v>
      </c>
      <c r="AP4238" s="227">
        <v>9485.94</v>
      </c>
      <c r="AR4238" s="207" t="s">
        <v>18629</v>
      </c>
      <c r="AS4238" s="208">
        <v>4313.1400000000003</v>
      </c>
      <c r="AT4238" s="93"/>
      <c r="AU4238" s="93"/>
      <c r="AV4238" s="93"/>
    </row>
    <row r="4239" spans="32:48" x14ac:dyDescent="0.55000000000000004">
      <c r="AF4239" t="s">
        <v>43241</v>
      </c>
      <c r="AG4239" s="284">
        <v>1396.08</v>
      </c>
      <c r="AI4239" s="276" t="s">
        <v>67648</v>
      </c>
      <c r="AJ4239" s="277">
        <v>5915.47</v>
      </c>
      <c r="AL4239" s="246" t="s">
        <v>59028</v>
      </c>
      <c r="AM4239" s="247">
        <v>980</v>
      </c>
      <c r="AO4239" s="226" t="s">
        <v>44697</v>
      </c>
      <c r="AP4239" s="227">
        <v>40000</v>
      </c>
      <c r="AR4239" s="207" t="s">
        <v>13386</v>
      </c>
      <c r="AS4239" s="208">
        <v>8014.38</v>
      </c>
      <c r="AT4239" s="93"/>
      <c r="AU4239" s="93"/>
      <c r="AV4239" s="93"/>
    </row>
    <row r="4240" spans="32:48" x14ac:dyDescent="0.55000000000000004">
      <c r="AF4240" t="s">
        <v>20903</v>
      </c>
      <c r="AG4240" s="284">
        <v>14992.08</v>
      </c>
      <c r="AI4240" s="276" t="s">
        <v>44912</v>
      </c>
      <c r="AJ4240" s="277">
        <v>2464715.71</v>
      </c>
      <c r="AL4240" s="246" t="s">
        <v>60325</v>
      </c>
      <c r="AM4240" s="247">
        <v>15976.92</v>
      </c>
      <c r="AO4240" s="226" t="s">
        <v>44698</v>
      </c>
      <c r="AP4240" s="227">
        <v>2990.42</v>
      </c>
      <c r="AR4240" s="207" t="s">
        <v>13387</v>
      </c>
      <c r="AS4240" s="208">
        <v>19134.349999999999</v>
      </c>
      <c r="AT4240" s="93"/>
      <c r="AU4240" s="93"/>
      <c r="AV4240" s="93"/>
    </row>
    <row r="4241" spans="32:48" x14ac:dyDescent="0.55000000000000004">
      <c r="AF4241" t="s">
        <v>50673</v>
      </c>
      <c r="AG4241" s="284">
        <v>6119.98</v>
      </c>
      <c r="AI4241" s="276" t="s">
        <v>46942</v>
      </c>
      <c r="AJ4241" s="277">
        <v>3626580.66</v>
      </c>
      <c r="AL4241" s="246" t="s">
        <v>60326</v>
      </c>
      <c r="AM4241" s="247">
        <v>1222.1400000000001</v>
      </c>
      <c r="AO4241" s="226" t="s">
        <v>18674</v>
      </c>
      <c r="AP4241" s="227">
        <v>1750</v>
      </c>
      <c r="AR4241" s="207" t="s">
        <v>13388</v>
      </c>
      <c r="AS4241" s="208">
        <v>2129.44</v>
      </c>
      <c r="AT4241" s="93"/>
      <c r="AU4241" s="93"/>
      <c r="AV4241" s="93"/>
    </row>
    <row r="4242" spans="32:48" x14ac:dyDescent="0.55000000000000004">
      <c r="AF4242" t="s">
        <v>20905</v>
      </c>
      <c r="AG4242" s="284">
        <v>9570.15</v>
      </c>
      <c r="AI4242" s="276" t="s">
        <v>49936</v>
      </c>
      <c r="AJ4242" s="277">
        <v>163969.56</v>
      </c>
      <c r="AL4242" s="246" t="s">
        <v>60327</v>
      </c>
      <c r="AM4242" s="247">
        <v>3914.28</v>
      </c>
      <c r="AO4242" s="226" t="s">
        <v>52154</v>
      </c>
      <c r="AP4242" s="227">
        <v>2456.2800000000002</v>
      </c>
      <c r="AR4242" s="207" t="s">
        <v>18630</v>
      </c>
      <c r="AS4242" s="208">
        <v>97673.23</v>
      </c>
      <c r="AT4242" s="93"/>
      <c r="AU4242" s="93"/>
      <c r="AV4242" s="93"/>
    </row>
    <row r="4243" spans="32:48" x14ac:dyDescent="0.55000000000000004">
      <c r="AF4243" t="s">
        <v>71807</v>
      </c>
      <c r="AG4243" s="284">
        <v>22000</v>
      </c>
      <c r="AI4243" s="276" t="s">
        <v>44913</v>
      </c>
      <c r="AJ4243" s="277">
        <v>6718184.5800000001</v>
      </c>
      <c r="AL4243" s="246" t="s">
        <v>57357</v>
      </c>
      <c r="AM4243" s="247">
        <v>223232.05</v>
      </c>
      <c r="AO4243" s="226" t="s">
        <v>46826</v>
      </c>
      <c r="AP4243" s="227">
        <v>13305.56</v>
      </c>
      <c r="AR4243" s="207" t="s">
        <v>13389</v>
      </c>
      <c r="AS4243" s="208">
        <v>47000</v>
      </c>
      <c r="AT4243" s="93"/>
      <c r="AU4243" s="93"/>
      <c r="AV4243" s="93"/>
    </row>
    <row r="4244" spans="32:48" x14ac:dyDescent="0.55000000000000004">
      <c r="AF4244" t="s">
        <v>20942</v>
      </c>
      <c r="AG4244" s="284">
        <v>4050</v>
      </c>
      <c r="AI4244" s="276" t="s">
        <v>49937</v>
      </c>
      <c r="AJ4244" s="277">
        <v>1735737.41</v>
      </c>
      <c r="AL4244" s="246" t="s">
        <v>18869</v>
      </c>
      <c r="AM4244" s="247">
        <v>11500.27</v>
      </c>
      <c r="AO4244" s="226" t="s">
        <v>52155</v>
      </c>
      <c r="AP4244" s="227">
        <v>12816.71</v>
      </c>
      <c r="AR4244" s="207" t="s">
        <v>13390</v>
      </c>
      <c r="AS4244" s="208">
        <v>20113.830000000002</v>
      </c>
      <c r="AT4244" s="93"/>
      <c r="AU4244" s="93"/>
      <c r="AV4244" s="93"/>
    </row>
    <row r="4245" spans="32:48" x14ac:dyDescent="0.55000000000000004">
      <c r="AF4245" t="s">
        <v>20943</v>
      </c>
      <c r="AG4245" s="284">
        <v>1935.77</v>
      </c>
      <c r="AI4245" s="276" t="s">
        <v>66599</v>
      </c>
      <c r="AJ4245" s="277">
        <v>158537.76999999999</v>
      </c>
      <c r="AL4245" s="246" t="s">
        <v>18870</v>
      </c>
      <c r="AM4245" s="247">
        <v>3189.56</v>
      </c>
      <c r="AO4245" s="226" t="s">
        <v>39057</v>
      </c>
      <c r="AP4245" s="227">
        <v>10702.05</v>
      </c>
      <c r="AR4245" s="207" t="s">
        <v>13391</v>
      </c>
      <c r="AS4245" s="208">
        <v>18986.25</v>
      </c>
      <c r="AT4245" s="93"/>
      <c r="AU4245" s="93"/>
      <c r="AV4245" s="93"/>
    </row>
    <row r="4246" spans="32:48" x14ac:dyDescent="0.55000000000000004">
      <c r="AF4246" t="s">
        <v>40797</v>
      </c>
      <c r="AG4246">
        <v>38.770000000000003</v>
      </c>
      <c r="AI4246" s="276" t="s">
        <v>61992</v>
      </c>
      <c r="AJ4246" s="277">
        <v>5435.15</v>
      </c>
      <c r="AL4246" s="246" t="s">
        <v>62608</v>
      </c>
      <c r="AM4246" s="247">
        <v>-11500.27</v>
      </c>
      <c r="AO4246" s="226" t="s">
        <v>39058</v>
      </c>
      <c r="AP4246" s="227">
        <v>4338.1099999999997</v>
      </c>
      <c r="AR4246" s="207" t="s">
        <v>18631</v>
      </c>
      <c r="AS4246" s="208">
        <v>19525</v>
      </c>
      <c r="AT4246" s="93"/>
      <c r="AU4246" s="93"/>
      <c r="AV4246" s="93"/>
    </row>
    <row r="4247" spans="32:48" x14ac:dyDescent="0.55000000000000004">
      <c r="AF4247" t="s">
        <v>20944</v>
      </c>
      <c r="AG4247" s="284">
        <v>23616.54</v>
      </c>
      <c r="AI4247" s="276" t="s">
        <v>69869</v>
      </c>
      <c r="AJ4247" s="277">
        <v>3746</v>
      </c>
      <c r="AL4247" s="246" t="s">
        <v>33394</v>
      </c>
      <c r="AM4247" s="247">
        <v>17.29</v>
      </c>
      <c r="AO4247" s="226" t="s">
        <v>39059</v>
      </c>
      <c r="AP4247" s="227">
        <v>1133.28</v>
      </c>
      <c r="AR4247" s="207" t="s">
        <v>13392</v>
      </c>
      <c r="AS4247" s="208">
        <v>82260.37</v>
      </c>
      <c r="AT4247" s="93"/>
      <c r="AU4247" s="93"/>
      <c r="AV4247" s="93"/>
    </row>
    <row r="4248" spans="32:48" x14ac:dyDescent="0.55000000000000004">
      <c r="AF4248" t="s">
        <v>20950</v>
      </c>
      <c r="AG4248" s="284">
        <v>19252.7</v>
      </c>
      <c r="AI4248" s="276" t="s">
        <v>66600</v>
      </c>
      <c r="AJ4248" s="277">
        <v>39475.550000000003</v>
      </c>
      <c r="AL4248" s="246" t="s">
        <v>34912</v>
      </c>
      <c r="AM4248" s="247">
        <v>11895.87</v>
      </c>
      <c r="AO4248" s="226" t="s">
        <v>39060</v>
      </c>
      <c r="AP4248" s="227">
        <v>1304.49</v>
      </c>
      <c r="AR4248" s="207" t="s">
        <v>13393</v>
      </c>
      <c r="AS4248" s="208">
        <v>52004.47</v>
      </c>
      <c r="AT4248" s="93"/>
      <c r="AU4248" s="93"/>
      <c r="AV4248" s="93"/>
    </row>
    <row r="4249" spans="32:48" x14ac:dyDescent="0.55000000000000004">
      <c r="AF4249" t="s">
        <v>20955</v>
      </c>
      <c r="AG4249" s="284">
        <v>3392.82</v>
      </c>
      <c r="AI4249" s="276" t="s">
        <v>61407</v>
      </c>
      <c r="AJ4249" s="277">
        <v>40689.18</v>
      </c>
      <c r="AL4249" s="246" t="s">
        <v>62609</v>
      </c>
      <c r="AM4249" s="247">
        <v>-352.67</v>
      </c>
      <c r="AO4249" s="226" t="s">
        <v>52156</v>
      </c>
      <c r="AP4249" s="227">
        <v>10000</v>
      </c>
      <c r="AR4249" s="207" t="s">
        <v>13394</v>
      </c>
      <c r="AS4249" s="208">
        <v>125359.01</v>
      </c>
      <c r="AT4249" s="93"/>
      <c r="AU4249" s="93"/>
      <c r="AV4249" s="93"/>
    </row>
    <row r="4250" spans="32:48" x14ac:dyDescent="0.55000000000000004">
      <c r="AF4250" t="s">
        <v>20976</v>
      </c>
      <c r="AG4250" s="284">
        <v>10220.56</v>
      </c>
      <c r="AI4250" s="276" t="s">
        <v>66601</v>
      </c>
      <c r="AJ4250" s="277">
        <v>1428.61</v>
      </c>
      <c r="AL4250" s="246" t="s">
        <v>57358</v>
      </c>
      <c r="AM4250" s="247">
        <v>20697.71</v>
      </c>
      <c r="AO4250" s="226" t="s">
        <v>46827</v>
      </c>
      <c r="AP4250" s="227">
        <v>6449.41</v>
      </c>
      <c r="AR4250" s="207" t="s">
        <v>18632</v>
      </c>
      <c r="AS4250" s="208">
        <v>46922.44</v>
      </c>
      <c r="AT4250" s="93"/>
      <c r="AU4250" s="93"/>
      <c r="AV4250" s="93"/>
    </row>
    <row r="4251" spans="32:48" x14ac:dyDescent="0.55000000000000004">
      <c r="AF4251" t="s">
        <v>69315</v>
      </c>
      <c r="AG4251" s="284">
        <v>52686.71</v>
      </c>
      <c r="AI4251" s="276" t="s">
        <v>67649</v>
      </c>
      <c r="AJ4251" s="277">
        <v>602806.96</v>
      </c>
      <c r="AL4251" s="246" t="s">
        <v>57359</v>
      </c>
      <c r="AM4251" s="247">
        <v>3253.62</v>
      </c>
      <c r="AO4251" s="226" t="s">
        <v>52157</v>
      </c>
      <c r="AP4251" s="227">
        <v>15193.86</v>
      </c>
      <c r="AR4251" s="207" t="s">
        <v>18633</v>
      </c>
      <c r="AS4251" s="208">
        <v>1882.67</v>
      </c>
      <c r="AT4251" s="93"/>
      <c r="AU4251" s="93"/>
      <c r="AV4251" s="93"/>
    </row>
    <row r="4252" spans="32:48" x14ac:dyDescent="0.55000000000000004">
      <c r="AF4252" t="s">
        <v>60911</v>
      </c>
      <c r="AG4252" s="284">
        <v>8245</v>
      </c>
      <c r="AI4252" s="276" t="s">
        <v>67650</v>
      </c>
      <c r="AJ4252" s="277">
        <v>12899.3</v>
      </c>
      <c r="AL4252" s="246" t="s">
        <v>57360</v>
      </c>
      <c r="AM4252" s="247">
        <v>3887.59</v>
      </c>
      <c r="AO4252" s="226" t="s">
        <v>52158</v>
      </c>
      <c r="AP4252" s="227">
        <v>5048.2700000000004</v>
      </c>
      <c r="AR4252" s="207" t="s">
        <v>18634</v>
      </c>
      <c r="AS4252" s="208">
        <v>-536.39</v>
      </c>
      <c r="AT4252" s="93"/>
      <c r="AU4252" s="93"/>
      <c r="AV4252" s="93"/>
    </row>
    <row r="4253" spans="32:48" x14ac:dyDescent="0.55000000000000004">
      <c r="AF4253" t="s">
        <v>60912</v>
      </c>
      <c r="AG4253" s="284">
        <v>33510</v>
      </c>
      <c r="AI4253" s="276" t="s">
        <v>57453</v>
      </c>
      <c r="AJ4253" s="277">
        <v>7839024.8099999996</v>
      </c>
      <c r="AL4253" s="246" t="s">
        <v>57361</v>
      </c>
      <c r="AM4253" s="247">
        <v>2469.9</v>
      </c>
      <c r="AO4253" s="226" t="s">
        <v>47905</v>
      </c>
      <c r="AP4253" s="227">
        <v>122609.64</v>
      </c>
      <c r="AR4253" s="207" t="s">
        <v>18635</v>
      </c>
      <c r="AS4253" s="208">
        <v>12500</v>
      </c>
      <c r="AT4253" s="93"/>
      <c r="AU4253" s="93"/>
      <c r="AV4253" s="93"/>
    </row>
    <row r="4254" spans="32:48" x14ac:dyDescent="0.55000000000000004">
      <c r="AF4254" t="s">
        <v>71808</v>
      </c>
      <c r="AG4254" s="284">
        <v>2520</v>
      </c>
      <c r="AI4254" s="276" t="s">
        <v>44915</v>
      </c>
      <c r="AJ4254" s="277">
        <v>7827489.5999999996</v>
      </c>
      <c r="AL4254" s="246" t="s">
        <v>40221</v>
      </c>
      <c r="AM4254" s="247">
        <v>55480</v>
      </c>
      <c r="AO4254" s="226" t="s">
        <v>52159</v>
      </c>
      <c r="AP4254" s="227">
        <v>183928.85</v>
      </c>
      <c r="AR4254" s="207" t="s">
        <v>18636</v>
      </c>
      <c r="AS4254" s="208">
        <v>37003.199999999997</v>
      </c>
      <c r="AT4254" s="93"/>
      <c r="AU4254" s="93"/>
      <c r="AV4254" s="93"/>
    </row>
    <row r="4255" spans="32:48" x14ac:dyDescent="0.55000000000000004">
      <c r="AF4255" t="s">
        <v>46056</v>
      </c>
      <c r="AG4255" s="284">
        <v>216487.5</v>
      </c>
      <c r="AI4255" s="276" t="s">
        <v>52482</v>
      </c>
      <c r="AJ4255" s="277">
        <v>337204.35</v>
      </c>
      <c r="AL4255" s="246" t="s">
        <v>47916</v>
      </c>
      <c r="AM4255" s="247">
        <v>248.04</v>
      </c>
      <c r="AO4255" s="226" t="s">
        <v>39061</v>
      </c>
      <c r="AP4255" s="227">
        <v>53434.48</v>
      </c>
      <c r="AR4255" s="207" t="s">
        <v>18637</v>
      </c>
      <c r="AS4255" s="208">
        <v>13718.16</v>
      </c>
      <c r="AT4255" s="93"/>
      <c r="AU4255" s="93"/>
      <c r="AV4255" s="93"/>
    </row>
    <row r="4256" spans="32:48" x14ac:dyDescent="0.55000000000000004">
      <c r="AF4256" t="s">
        <v>46057</v>
      </c>
      <c r="AG4256" s="284">
        <v>23749.279999999999</v>
      </c>
      <c r="AI4256" s="276" t="s">
        <v>61203</v>
      </c>
      <c r="AJ4256" s="277">
        <v>211578.82</v>
      </c>
      <c r="AL4256" s="246" t="s">
        <v>62610</v>
      </c>
      <c r="AM4256" s="247">
        <v>-248.04</v>
      </c>
      <c r="AO4256" s="226" t="s">
        <v>44699</v>
      </c>
      <c r="AP4256" s="227">
        <v>485.89</v>
      </c>
      <c r="AR4256" s="207" t="s">
        <v>18638</v>
      </c>
      <c r="AS4256" s="208">
        <v>1049.46</v>
      </c>
      <c r="AT4256" s="93"/>
      <c r="AU4256" s="93"/>
      <c r="AV4256" s="93"/>
    </row>
    <row r="4257" spans="32:48" x14ac:dyDescent="0.55000000000000004">
      <c r="AF4257" t="s">
        <v>60914</v>
      </c>
      <c r="AG4257" s="284">
        <v>5700.57</v>
      </c>
      <c r="AI4257" s="276" t="s">
        <v>49940</v>
      </c>
      <c r="AJ4257" s="277">
        <v>7247816.5199999996</v>
      </c>
      <c r="AL4257" s="246" t="s">
        <v>34913</v>
      </c>
      <c r="AM4257" s="247">
        <v>146376</v>
      </c>
      <c r="AO4257" s="226" t="s">
        <v>39062</v>
      </c>
      <c r="AP4257" s="227">
        <v>48291.64</v>
      </c>
      <c r="AR4257" s="207" t="s">
        <v>18639</v>
      </c>
      <c r="AS4257" s="208">
        <v>2974.07</v>
      </c>
      <c r="AT4257" s="93"/>
      <c r="AU4257" s="93"/>
      <c r="AV4257" s="93"/>
    </row>
    <row r="4258" spans="32:48" x14ac:dyDescent="0.55000000000000004">
      <c r="AF4258" t="s">
        <v>60915</v>
      </c>
      <c r="AG4258" s="284">
        <v>6619.76</v>
      </c>
      <c r="AI4258" s="276" t="s">
        <v>58861</v>
      </c>
      <c r="AJ4258" s="277">
        <v>229804.42</v>
      </c>
      <c r="AL4258" s="246" t="s">
        <v>18877</v>
      </c>
      <c r="AM4258" s="247">
        <v>65098.720000000001</v>
      </c>
      <c r="AO4258" s="226" t="s">
        <v>52160</v>
      </c>
      <c r="AP4258" s="227">
        <v>12240</v>
      </c>
      <c r="AR4258" s="207" t="s">
        <v>18640</v>
      </c>
      <c r="AS4258" s="208">
        <v>1577.44</v>
      </c>
      <c r="AT4258" s="93"/>
      <c r="AU4258" s="93"/>
      <c r="AV4258" s="93"/>
    </row>
    <row r="4259" spans="32:48" x14ac:dyDescent="0.55000000000000004">
      <c r="AF4259" t="s">
        <v>60916</v>
      </c>
      <c r="AG4259">
        <v>418.17</v>
      </c>
      <c r="AI4259" s="276" t="s">
        <v>49941</v>
      </c>
      <c r="AJ4259" s="277">
        <v>7476909.2699999996</v>
      </c>
      <c r="AL4259" s="246" t="s">
        <v>36198</v>
      </c>
      <c r="AM4259" s="247">
        <v>179993.74</v>
      </c>
      <c r="AO4259" s="226" t="s">
        <v>36191</v>
      </c>
      <c r="AP4259" s="227">
        <v>53900</v>
      </c>
      <c r="AR4259" s="207" t="s">
        <v>18641</v>
      </c>
      <c r="AS4259" s="208">
        <v>1976.29</v>
      </c>
      <c r="AT4259" s="93"/>
      <c r="AU4259" s="93"/>
      <c r="AV4259" s="93"/>
    </row>
    <row r="4260" spans="32:48" x14ac:dyDescent="0.55000000000000004">
      <c r="AF4260" t="s">
        <v>60917</v>
      </c>
      <c r="AG4260">
        <v>874.28</v>
      </c>
      <c r="AI4260" s="276" t="s">
        <v>49942</v>
      </c>
      <c r="AJ4260" s="277">
        <v>9897858.8100000005</v>
      </c>
      <c r="AL4260" s="246" t="s">
        <v>61940</v>
      </c>
      <c r="AM4260" s="247">
        <v>1546.89</v>
      </c>
      <c r="AO4260" s="226" t="s">
        <v>36192</v>
      </c>
      <c r="AP4260" s="227">
        <v>12598.21</v>
      </c>
      <c r="AR4260" s="207" t="s">
        <v>18642</v>
      </c>
      <c r="AS4260" s="208">
        <v>23171.599999999999</v>
      </c>
      <c r="AT4260" s="93"/>
      <c r="AU4260" s="93"/>
      <c r="AV4260" s="93"/>
    </row>
    <row r="4261" spans="32:48" x14ac:dyDescent="0.55000000000000004">
      <c r="AF4261" t="s">
        <v>60918</v>
      </c>
      <c r="AG4261">
        <v>393.18</v>
      </c>
      <c r="AI4261" s="276" t="s">
        <v>60428</v>
      </c>
      <c r="AJ4261" s="277">
        <v>-185577.44</v>
      </c>
      <c r="AL4261" s="246" t="s">
        <v>61941</v>
      </c>
      <c r="AM4261" s="247">
        <v>3645.96</v>
      </c>
      <c r="AO4261" s="226" t="s">
        <v>39063</v>
      </c>
      <c r="AP4261" s="227">
        <v>34216.92</v>
      </c>
      <c r="AR4261" s="207" t="s">
        <v>13396</v>
      </c>
      <c r="AS4261" s="208">
        <v>52772.83</v>
      </c>
      <c r="AT4261" s="93"/>
      <c r="AU4261" s="93"/>
      <c r="AV4261" s="93"/>
    </row>
    <row r="4262" spans="32:48" x14ac:dyDescent="0.55000000000000004">
      <c r="AF4262" t="s">
        <v>60919</v>
      </c>
      <c r="AG4262">
        <v>45.12</v>
      </c>
      <c r="AI4262" s="276" t="s">
        <v>59410</v>
      </c>
      <c r="AJ4262" s="277">
        <v>14272025.91</v>
      </c>
      <c r="AL4262" s="246" t="s">
        <v>55067</v>
      </c>
      <c r="AM4262" s="247">
        <v>200280.08</v>
      </c>
      <c r="AO4262" s="226" t="s">
        <v>42337</v>
      </c>
      <c r="AP4262" s="227">
        <v>10134.76</v>
      </c>
      <c r="AR4262" s="207" t="s">
        <v>13397</v>
      </c>
      <c r="AS4262" s="208">
        <v>18243.060000000001</v>
      </c>
      <c r="AT4262" s="93"/>
      <c r="AU4262" s="93"/>
      <c r="AV4262" s="93"/>
    </row>
    <row r="4263" spans="32:48" x14ac:dyDescent="0.55000000000000004">
      <c r="AF4263" t="s">
        <v>60921</v>
      </c>
      <c r="AG4263" s="284">
        <v>12659.66</v>
      </c>
      <c r="AI4263" s="276" t="s">
        <v>52483</v>
      </c>
      <c r="AJ4263" s="277">
        <v>4051840.41</v>
      </c>
      <c r="AL4263" s="246" t="s">
        <v>47917</v>
      </c>
      <c r="AM4263" s="247">
        <v>10000</v>
      </c>
      <c r="AO4263" s="226" t="s">
        <v>48806</v>
      </c>
      <c r="AP4263" s="227">
        <v>95914</v>
      </c>
      <c r="AR4263" s="207" t="s">
        <v>13398</v>
      </c>
      <c r="AS4263" s="208">
        <v>20130.41</v>
      </c>
      <c r="AT4263" s="93"/>
      <c r="AU4263" s="93"/>
      <c r="AV4263" s="93"/>
    </row>
    <row r="4264" spans="32:48" x14ac:dyDescent="0.55000000000000004">
      <c r="AF4264" t="s">
        <v>60922</v>
      </c>
      <c r="AG4264" s="284">
        <v>30943.63</v>
      </c>
      <c r="AI4264" s="276" t="s">
        <v>61993</v>
      </c>
      <c r="AJ4264" s="277">
        <v>35191.35</v>
      </c>
      <c r="AL4264" s="246" t="s">
        <v>39074</v>
      </c>
      <c r="AM4264" s="247">
        <v>167621.72</v>
      </c>
      <c r="AO4264" s="226" t="s">
        <v>52161</v>
      </c>
      <c r="AP4264" s="227">
        <v>42491.73</v>
      </c>
      <c r="AR4264" s="207" t="s">
        <v>18643</v>
      </c>
      <c r="AS4264" s="208">
        <v>1836</v>
      </c>
      <c r="AT4264" s="93"/>
      <c r="AU4264" s="93"/>
      <c r="AV4264" s="93"/>
    </row>
    <row r="4265" spans="32:48" x14ac:dyDescent="0.55000000000000004">
      <c r="AF4265" t="s">
        <v>21335</v>
      </c>
      <c r="AG4265" s="284">
        <v>56223.19</v>
      </c>
      <c r="AI4265" s="276" t="s">
        <v>52484</v>
      </c>
      <c r="AJ4265" s="277">
        <v>94524.33</v>
      </c>
      <c r="AL4265" s="246" t="s">
        <v>55992</v>
      </c>
      <c r="AM4265" s="247">
        <v>1065.51</v>
      </c>
      <c r="AO4265" s="226" t="s">
        <v>47906</v>
      </c>
      <c r="AP4265" s="227">
        <v>83212.44</v>
      </c>
      <c r="AR4265" s="207" t="s">
        <v>18644</v>
      </c>
      <c r="AS4265" s="208">
        <v>32327.11</v>
      </c>
      <c r="AT4265" s="93"/>
      <c r="AU4265" s="93"/>
      <c r="AV4265" s="93"/>
    </row>
    <row r="4266" spans="32:48" x14ac:dyDescent="0.55000000000000004">
      <c r="AF4266" t="s">
        <v>63500</v>
      </c>
      <c r="AG4266" s="284">
        <v>1029.8900000000001</v>
      </c>
      <c r="AI4266" s="276" t="s">
        <v>66602</v>
      </c>
      <c r="AJ4266" s="277">
        <v>453518.79</v>
      </c>
      <c r="AL4266" s="246" t="s">
        <v>57362</v>
      </c>
      <c r="AM4266" s="247">
        <v>17510</v>
      </c>
      <c r="AO4266" s="226" t="s">
        <v>52162</v>
      </c>
      <c r="AP4266" s="227">
        <v>70752.84</v>
      </c>
      <c r="AR4266" s="207" t="s">
        <v>18645</v>
      </c>
      <c r="AS4266" s="208">
        <v>4321.08</v>
      </c>
      <c r="AT4266" s="93"/>
      <c r="AU4266" s="93"/>
      <c r="AV4266" s="93"/>
    </row>
    <row r="4267" spans="32:48" x14ac:dyDescent="0.55000000000000004">
      <c r="AF4267" t="s">
        <v>22012</v>
      </c>
      <c r="AG4267" s="284">
        <v>6173.38</v>
      </c>
      <c r="AI4267" s="276" t="s">
        <v>66603</v>
      </c>
      <c r="AJ4267" s="277">
        <v>1052709.54</v>
      </c>
      <c r="AL4267" s="246" t="s">
        <v>18878</v>
      </c>
      <c r="AM4267" s="247">
        <v>60912.03</v>
      </c>
      <c r="AO4267" s="226" t="s">
        <v>36193</v>
      </c>
      <c r="AP4267" s="227">
        <v>72628.23</v>
      </c>
      <c r="AR4267" s="207" t="s">
        <v>18646</v>
      </c>
      <c r="AS4267" s="208">
        <v>31792.6</v>
      </c>
      <c r="AT4267" s="93"/>
      <c r="AU4267" s="93"/>
      <c r="AV4267" s="93"/>
    </row>
    <row r="4268" spans="32:48" x14ac:dyDescent="0.55000000000000004">
      <c r="AF4268" t="s">
        <v>13701</v>
      </c>
      <c r="AG4268" s="284">
        <v>5993.21</v>
      </c>
      <c r="AI4268" s="276" t="s">
        <v>67651</v>
      </c>
      <c r="AJ4268" s="277">
        <v>4063.92</v>
      </c>
      <c r="AL4268" s="246" t="s">
        <v>18879</v>
      </c>
      <c r="AM4268" s="247">
        <v>130023.79</v>
      </c>
      <c r="AO4268" s="226" t="s">
        <v>52163</v>
      </c>
      <c r="AP4268" s="227">
        <v>121787.01</v>
      </c>
      <c r="AR4268" s="207" t="s">
        <v>18647</v>
      </c>
      <c r="AS4268" s="208">
        <v>17059</v>
      </c>
      <c r="AT4268" s="93"/>
      <c r="AU4268" s="93"/>
      <c r="AV4268" s="93"/>
    </row>
    <row r="4269" spans="32:48" x14ac:dyDescent="0.55000000000000004">
      <c r="AF4269" t="s">
        <v>22013</v>
      </c>
      <c r="AG4269" s="284">
        <v>12000</v>
      </c>
      <c r="AI4269" s="276" t="s">
        <v>67652</v>
      </c>
      <c r="AJ4269" s="277">
        <v>350.9</v>
      </c>
      <c r="AL4269" s="246" t="s">
        <v>33396</v>
      </c>
      <c r="AM4269" s="247">
        <v>51526.84</v>
      </c>
      <c r="AO4269" s="226" t="s">
        <v>52164</v>
      </c>
      <c r="AP4269" s="227">
        <v>6929.95</v>
      </c>
      <c r="AR4269" s="207" t="s">
        <v>18648</v>
      </c>
      <c r="AS4269" s="208">
        <v>1000</v>
      </c>
      <c r="AT4269" s="93"/>
      <c r="AU4269" s="93"/>
      <c r="AV4269" s="93"/>
    </row>
    <row r="4270" spans="32:48" x14ac:dyDescent="0.55000000000000004">
      <c r="AF4270" t="s">
        <v>13702</v>
      </c>
      <c r="AG4270" s="284">
        <v>1799.5</v>
      </c>
      <c r="AI4270" s="276" t="s">
        <v>67653</v>
      </c>
      <c r="AJ4270" s="277">
        <v>323.05</v>
      </c>
      <c r="AL4270" s="246" t="s">
        <v>57363</v>
      </c>
      <c r="AM4270" s="247">
        <v>105844.9</v>
      </c>
      <c r="AO4270" s="226" t="s">
        <v>44700</v>
      </c>
      <c r="AP4270" s="227">
        <v>8000</v>
      </c>
      <c r="AR4270" s="207" t="s">
        <v>18649</v>
      </c>
      <c r="AS4270" s="208">
        <v>1095.6400000000001</v>
      </c>
      <c r="AT4270" s="93"/>
      <c r="AU4270" s="93"/>
      <c r="AV4270" s="93"/>
    </row>
    <row r="4271" spans="32:48" x14ac:dyDescent="0.55000000000000004">
      <c r="AF4271" t="s">
        <v>13703</v>
      </c>
      <c r="AG4271" s="284">
        <v>5878.74</v>
      </c>
      <c r="AI4271" s="276" t="s">
        <v>62958</v>
      </c>
      <c r="AJ4271" s="277">
        <v>11500</v>
      </c>
      <c r="AL4271" s="246" t="s">
        <v>57364</v>
      </c>
      <c r="AM4271" s="247">
        <v>8020</v>
      </c>
      <c r="AO4271" s="226" t="s">
        <v>44701</v>
      </c>
      <c r="AP4271" s="227">
        <v>594.35</v>
      </c>
      <c r="AR4271" s="207" t="s">
        <v>18650</v>
      </c>
      <c r="AS4271" s="208">
        <v>37226.69</v>
      </c>
      <c r="AT4271" s="93"/>
      <c r="AU4271" s="93"/>
      <c r="AV4271" s="93"/>
    </row>
    <row r="4272" spans="32:48" x14ac:dyDescent="0.55000000000000004">
      <c r="AF4272" t="s">
        <v>22014</v>
      </c>
      <c r="AG4272" s="284">
        <v>3691.12</v>
      </c>
      <c r="AI4272" s="276" t="s">
        <v>59076</v>
      </c>
      <c r="AJ4272" s="277">
        <v>60000</v>
      </c>
      <c r="AL4272" s="246" t="s">
        <v>49813</v>
      </c>
      <c r="AM4272" s="247">
        <v>495000</v>
      </c>
      <c r="AO4272" s="226" t="s">
        <v>44702</v>
      </c>
      <c r="AP4272" s="227">
        <v>70687.5</v>
      </c>
      <c r="AR4272" s="207" t="s">
        <v>18651</v>
      </c>
      <c r="AS4272" s="208">
        <v>31946.46</v>
      </c>
      <c r="AT4272" s="93"/>
      <c r="AU4272" s="93"/>
      <c r="AV4272" s="93"/>
    </row>
    <row r="4273" spans="32:48" x14ac:dyDescent="0.55000000000000004">
      <c r="AF4273" t="s">
        <v>22015</v>
      </c>
      <c r="AG4273">
        <v>5.7</v>
      </c>
      <c r="AI4273" s="276" t="s">
        <v>63570</v>
      </c>
      <c r="AJ4273" s="277">
        <v>30878.68</v>
      </c>
      <c r="AL4273" s="246" t="s">
        <v>49814</v>
      </c>
      <c r="AM4273" s="247">
        <v>14999.99</v>
      </c>
      <c r="AO4273" s="226" t="s">
        <v>44703</v>
      </c>
      <c r="AP4273" s="227">
        <v>5407.59</v>
      </c>
      <c r="AR4273" s="207" t="s">
        <v>13401</v>
      </c>
      <c r="AS4273" s="208">
        <v>17829.830000000002</v>
      </c>
      <c r="AT4273" s="93"/>
      <c r="AU4273" s="93"/>
      <c r="AV4273" s="93"/>
    </row>
    <row r="4274" spans="32:48" x14ac:dyDescent="0.55000000000000004">
      <c r="AF4274" t="s">
        <v>22016</v>
      </c>
      <c r="AG4274" s="284">
        <v>5000</v>
      </c>
      <c r="AI4274" s="276" t="s">
        <v>58533</v>
      </c>
      <c r="AJ4274" s="277">
        <v>11130.09</v>
      </c>
      <c r="AL4274" s="246" t="s">
        <v>18880</v>
      </c>
      <c r="AM4274" s="247">
        <v>412087.18</v>
      </c>
      <c r="AO4274" s="226" t="s">
        <v>42338</v>
      </c>
      <c r="AP4274" s="227">
        <v>67072.52</v>
      </c>
      <c r="AR4274" s="207" t="s">
        <v>13402</v>
      </c>
      <c r="AS4274" s="208">
        <v>48169.91</v>
      </c>
      <c r="AT4274" s="93"/>
      <c r="AU4274" s="93"/>
      <c r="AV4274" s="93"/>
    </row>
    <row r="4275" spans="32:48" x14ac:dyDescent="0.55000000000000004">
      <c r="AF4275" t="s">
        <v>47530</v>
      </c>
      <c r="AG4275" s="284">
        <v>19985</v>
      </c>
      <c r="AI4275" s="276" t="s">
        <v>57454</v>
      </c>
      <c r="AJ4275" s="277">
        <v>11003.73</v>
      </c>
      <c r="AL4275" s="246" t="s">
        <v>59029</v>
      </c>
      <c r="AM4275" s="247">
        <v>128530.18</v>
      </c>
      <c r="AO4275" s="226" t="s">
        <v>42339</v>
      </c>
      <c r="AP4275" s="227">
        <v>4813.68</v>
      </c>
      <c r="AR4275" s="207" t="s">
        <v>13403</v>
      </c>
      <c r="AS4275" s="208">
        <v>6367.52</v>
      </c>
      <c r="AT4275" s="93"/>
      <c r="AU4275" s="93"/>
      <c r="AV4275" s="93"/>
    </row>
    <row r="4276" spans="32:48" x14ac:dyDescent="0.55000000000000004">
      <c r="AF4276" t="s">
        <v>22018</v>
      </c>
      <c r="AG4276" s="284">
        <v>8325.68</v>
      </c>
      <c r="AI4276" s="276" t="s">
        <v>67654</v>
      </c>
      <c r="AJ4276" s="277">
        <v>-166.38</v>
      </c>
      <c r="AL4276" s="246" t="s">
        <v>55993</v>
      </c>
      <c r="AM4276" s="247">
        <v>26990.39</v>
      </c>
      <c r="AO4276" s="226" t="s">
        <v>42340</v>
      </c>
      <c r="AP4276" s="227">
        <v>1497.01</v>
      </c>
      <c r="AR4276" s="207" t="s">
        <v>18652</v>
      </c>
      <c r="AS4276" s="208">
        <v>186570.5</v>
      </c>
      <c r="AT4276" s="93"/>
      <c r="AU4276" s="93"/>
      <c r="AV4276" s="93"/>
    </row>
    <row r="4277" spans="32:48" x14ac:dyDescent="0.55000000000000004">
      <c r="AF4277" t="s">
        <v>71809</v>
      </c>
      <c r="AG4277" s="284">
        <v>1262.05</v>
      </c>
      <c r="AI4277" s="276" t="s">
        <v>60429</v>
      </c>
      <c r="AJ4277" s="277">
        <v>71088.350000000006</v>
      </c>
      <c r="AL4277" s="246" t="s">
        <v>33397</v>
      </c>
      <c r="AM4277" s="247">
        <v>73071.199999999997</v>
      </c>
      <c r="AO4277" s="226" t="s">
        <v>42341</v>
      </c>
      <c r="AP4277" s="227">
        <v>5372.23</v>
      </c>
      <c r="AR4277" s="207" t="s">
        <v>13404</v>
      </c>
      <c r="AS4277" s="208">
        <v>47000</v>
      </c>
      <c r="AT4277" s="93"/>
      <c r="AU4277" s="93"/>
      <c r="AV4277" s="93"/>
    </row>
    <row r="4278" spans="32:48" x14ac:dyDescent="0.55000000000000004">
      <c r="AF4278" t="s">
        <v>22079</v>
      </c>
      <c r="AG4278" s="284">
        <v>24250</v>
      </c>
      <c r="AI4278" s="276" t="s">
        <v>64306</v>
      </c>
      <c r="AJ4278" s="277">
        <v>1718.75</v>
      </c>
      <c r="AL4278" s="246" t="s">
        <v>57365</v>
      </c>
      <c r="AM4278" s="247">
        <v>72090.34</v>
      </c>
      <c r="AO4278" s="226" t="s">
        <v>42342</v>
      </c>
      <c r="AP4278" s="227">
        <v>31.5</v>
      </c>
      <c r="AR4278" s="207" t="s">
        <v>13405</v>
      </c>
      <c r="AS4278" s="208">
        <v>45622.559999999998</v>
      </c>
      <c r="AT4278" s="93"/>
      <c r="AU4278" s="93"/>
      <c r="AV4278" s="93"/>
    </row>
    <row r="4279" spans="32:48" x14ac:dyDescent="0.55000000000000004">
      <c r="AF4279" t="s">
        <v>22083</v>
      </c>
      <c r="AG4279" s="284">
        <v>1855.15</v>
      </c>
      <c r="AI4279" s="276" t="s">
        <v>56162</v>
      </c>
      <c r="AJ4279" s="277">
        <v>102224.56</v>
      </c>
      <c r="AL4279" s="246" t="s">
        <v>57366</v>
      </c>
      <c r="AM4279" s="247">
        <v>254691.15</v>
      </c>
      <c r="AO4279" s="226" t="s">
        <v>44704</v>
      </c>
      <c r="AP4279" s="227">
        <v>85845.06</v>
      </c>
      <c r="AR4279" s="207" t="s">
        <v>13406</v>
      </c>
      <c r="AS4279" s="208">
        <v>18986.25</v>
      </c>
      <c r="AT4279" s="93"/>
      <c r="AU4279" s="93"/>
      <c r="AV4279" s="93"/>
    </row>
    <row r="4280" spans="32:48" x14ac:dyDescent="0.55000000000000004">
      <c r="AF4280" t="s">
        <v>22084</v>
      </c>
      <c r="AG4280" s="284">
        <v>5601.32</v>
      </c>
      <c r="AI4280" s="276" t="s">
        <v>56163</v>
      </c>
      <c r="AJ4280" s="277">
        <v>13149.45</v>
      </c>
      <c r="AL4280" s="246" t="s">
        <v>34914</v>
      </c>
      <c r="AM4280" s="247">
        <v>1451.99</v>
      </c>
      <c r="AO4280" s="226" t="s">
        <v>48807</v>
      </c>
      <c r="AP4280" s="227">
        <v>3399</v>
      </c>
      <c r="AR4280" s="207" t="s">
        <v>18653</v>
      </c>
      <c r="AS4280" s="208">
        <v>19525</v>
      </c>
      <c r="AT4280" s="93"/>
      <c r="AU4280" s="93"/>
      <c r="AV4280" s="93"/>
    </row>
    <row r="4281" spans="32:48" x14ac:dyDescent="0.55000000000000004">
      <c r="AF4281" t="s">
        <v>22087</v>
      </c>
      <c r="AG4281" s="284">
        <v>1140.03</v>
      </c>
      <c r="AI4281" s="276" t="s">
        <v>56164</v>
      </c>
      <c r="AJ4281" s="277">
        <v>38448.410000000003</v>
      </c>
      <c r="AL4281" s="246" t="s">
        <v>62611</v>
      </c>
      <c r="AM4281" s="247">
        <v>-19455.27</v>
      </c>
      <c r="AO4281" s="226" t="s">
        <v>52165</v>
      </c>
      <c r="AP4281" s="227">
        <v>125829.55</v>
      </c>
      <c r="AR4281" s="207" t="s">
        <v>18654</v>
      </c>
      <c r="AS4281" s="208">
        <v>996.76</v>
      </c>
      <c r="AT4281" s="93"/>
      <c r="AU4281" s="93"/>
      <c r="AV4281" s="93"/>
    </row>
    <row r="4282" spans="32:48" x14ac:dyDescent="0.55000000000000004">
      <c r="AF4282" t="s">
        <v>22088</v>
      </c>
      <c r="AG4282" s="284">
        <v>35539.760000000002</v>
      </c>
      <c r="AI4282" s="276" t="s">
        <v>61408</v>
      </c>
      <c r="AJ4282" s="277">
        <v>7646.58</v>
      </c>
      <c r="AL4282" s="246" t="s">
        <v>57367</v>
      </c>
      <c r="AM4282" s="247">
        <v>1055383.95</v>
      </c>
      <c r="AO4282" s="226" t="s">
        <v>52166</v>
      </c>
      <c r="AP4282" s="227">
        <v>9493.9599999999991</v>
      </c>
      <c r="AR4282" s="207" t="s">
        <v>13407</v>
      </c>
      <c r="AS4282" s="208">
        <v>82260.37</v>
      </c>
      <c r="AT4282" s="93"/>
      <c r="AU4282" s="93"/>
      <c r="AV4282" s="93"/>
    </row>
    <row r="4283" spans="32:48" x14ac:dyDescent="0.55000000000000004">
      <c r="AF4283" t="s">
        <v>22117</v>
      </c>
      <c r="AG4283" s="284">
        <v>10806.21</v>
      </c>
      <c r="AI4283" s="276" t="s">
        <v>66604</v>
      </c>
      <c r="AJ4283" s="277">
        <v>2500</v>
      </c>
      <c r="AL4283" s="246" t="s">
        <v>34915</v>
      </c>
      <c r="AM4283" s="247">
        <v>3393576.3</v>
      </c>
      <c r="AO4283" s="226" t="s">
        <v>52167</v>
      </c>
      <c r="AP4283" s="227">
        <v>2088.92</v>
      </c>
      <c r="AR4283" s="207" t="s">
        <v>13408</v>
      </c>
      <c r="AS4283" s="208">
        <v>53581.91</v>
      </c>
      <c r="AT4283" s="93"/>
      <c r="AU4283" s="93"/>
      <c r="AV4283" s="93"/>
    </row>
    <row r="4284" spans="32:48" x14ac:dyDescent="0.55000000000000004">
      <c r="AF4284" t="s">
        <v>22119</v>
      </c>
      <c r="AG4284" s="284">
        <v>35913.870000000003</v>
      </c>
      <c r="AI4284" s="276" t="s">
        <v>49943</v>
      </c>
      <c r="AJ4284" s="277">
        <v>31666.75</v>
      </c>
      <c r="AL4284" s="246" t="s">
        <v>36199</v>
      </c>
      <c r="AM4284" s="247">
        <v>184500.02</v>
      </c>
      <c r="AO4284" s="226" t="s">
        <v>52168</v>
      </c>
      <c r="AP4284" s="227">
        <v>19963.669999999998</v>
      </c>
      <c r="AR4284" s="207" t="s">
        <v>13409</v>
      </c>
      <c r="AS4284" s="208">
        <v>178695</v>
      </c>
      <c r="AT4284" s="93"/>
      <c r="AU4284" s="93"/>
      <c r="AV4284" s="93"/>
    </row>
    <row r="4285" spans="32:48" x14ac:dyDescent="0.55000000000000004">
      <c r="AF4285" t="s">
        <v>22140</v>
      </c>
      <c r="AG4285" s="284">
        <v>59103.47</v>
      </c>
      <c r="AI4285" s="276" t="s">
        <v>47982</v>
      </c>
      <c r="AJ4285" s="277">
        <v>22850.42</v>
      </c>
      <c r="AL4285" s="246" t="s">
        <v>59030</v>
      </c>
      <c r="AM4285" s="247">
        <v>6986.89</v>
      </c>
      <c r="AO4285" s="226" t="s">
        <v>52169</v>
      </c>
      <c r="AP4285" s="227">
        <v>98.16</v>
      </c>
      <c r="AR4285" s="207" t="s">
        <v>18655</v>
      </c>
      <c r="AS4285" s="208">
        <v>99372.44</v>
      </c>
      <c r="AT4285" s="93"/>
      <c r="AU4285" s="93"/>
      <c r="AV4285" s="93"/>
    </row>
    <row r="4286" spans="32:48" x14ac:dyDescent="0.55000000000000004">
      <c r="AF4286" t="s">
        <v>46076</v>
      </c>
      <c r="AG4286">
        <v>220</v>
      </c>
      <c r="AI4286" s="276" t="s">
        <v>59077</v>
      </c>
      <c r="AJ4286" s="277">
        <v>20000</v>
      </c>
      <c r="AL4286" s="246" t="s">
        <v>55994</v>
      </c>
      <c r="AM4286" s="247">
        <v>9663.8799999999992</v>
      </c>
      <c r="AO4286" s="226" t="s">
        <v>52170</v>
      </c>
      <c r="AP4286" s="227">
        <v>550.04</v>
      </c>
      <c r="AR4286" s="207" t="s">
        <v>18656</v>
      </c>
      <c r="AS4286" s="208">
        <v>138816.74</v>
      </c>
      <c r="AT4286" s="93"/>
      <c r="AU4286" s="93"/>
      <c r="AV4286" s="93"/>
    </row>
    <row r="4287" spans="32:48" x14ac:dyDescent="0.55000000000000004">
      <c r="AF4287" t="s">
        <v>40807</v>
      </c>
      <c r="AG4287" s="284">
        <v>1460</v>
      </c>
      <c r="AI4287" s="276" t="s">
        <v>61994</v>
      </c>
      <c r="AJ4287" s="277">
        <v>144.1</v>
      </c>
      <c r="AL4287" s="246" t="s">
        <v>55995</v>
      </c>
      <c r="AM4287" s="247">
        <v>83701.38</v>
      </c>
      <c r="AO4287" s="226" t="s">
        <v>52171</v>
      </c>
      <c r="AP4287" s="227">
        <v>7800</v>
      </c>
      <c r="AR4287" s="207" t="s">
        <v>18657</v>
      </c>
      <c r="AS4287" s="208">
        <v>85376.29</v>
      </c>
      <c r="AT4287" s="93"/>
      <c r="AU4287" s="93"/>
      <c r="AV4287" s="93"/>
    </row>
    <row r="4288" spans="32:48" x14ac:dyDescent="0.55000000000000004">
      <c r="AF4288" t="s">
        <v>40808</v>
      </c>
      <c r="AG4288">
        <v>125.29</v>
      </c>
      <c r="AI4288" s="276" t="s">
        <v>61204</v>
      </c>
      <c r="AJ4288" s="277">
        <v>7870.33</v>
      </c>
      <c r="AL4288" s="246" t="s">
        <v>55996</v>
      </c>
      <c r="AM4288" s="247">
        <v>1162.8</v>
      </c>
      <c r="AO4288" s="226" t="s">
        <v>49797</v>
      </c>
      <c r="AP4288" s="227">
        <v>24129</v>
      </c>
      <c r="AR4288" s="207" t="s">
        <v>18658</v>
      </c>
      <c r="AS4288" s="208">
        <v>-536.39</v>
      </c>
      <c r="AT4288" s="93"/>
      <c r="AU4288" s="93"/>
      <c r="AV4288" s="93"/>
    </row>
    <row r="4289" spans="32:48" x14ac:dyDescent="0.55000000000000004">
      <c r="AF4289" t="s">
        <v>40809</v>
      </c>
      <c r="AG4289">
        <v>402.99</v>
      </c>
      <c r="AI4289" s="276" t="s">
        <v>57455</v>
      </c>
      <c r="AJ4289" s="277">
        <v>38283.14</v>
      </c>
      <c r="AL4289" s="246" t="s">
        <v>55997</v>
      </c>
      <c r="AM4289" s="247">
        <v>5968.29</v>
      </c>
      <c r="AO4289" s="226" t="s">
        <v>44705</v>
      </c>
      <c r="AP4289" s="227">
        <v>30000</v>
      </c>
      <c r="AR4289" s="207" t="s">
        <v>18659</v>
      </c>
      <c r="AS4289" s="208">
        <v>6825</v>
      </c>
      <c r="AT4289" s="93"/>
      <c r="AU4289" s="93"/>
      <c r="AV4289" s="93"/>
    </row>
    <row r="4290" spans="32:48" x14ac:dyDescent="0.55000000000000004">
      <c r="AF4290" t="s">
        <v>22427</v>
      </c>
      <c r="AG4290" s="284">
        <v>17397.95</v>
      </c>
      <c r="AI4290" s="276" t="s">
        <v>58256</v>
      </c>
      <c r="AJ4290" s="277">
        <v>40444.199999999997</v>
      </c>
      <c r="AL4290" s="246" t="s">
        <v>55998</v>
      </c>
      <c r="AM4290" s="247">
        <v>7687.87</v>
      </c>
      <c r="AO4290" s="226" t="s">
        <v>44706</v>
      </c>
      <c r="AP4290" s="227">
        <v>2174</v>
      </c>
      <c r="AR4290" s="207" t="s">
        <v>18660</v>
      </c>
      <c r="AS4290" s="208">
        <v>522.12</v>
      </c>
      <c r="AT4290" s="93"/>
      <c r="AU4290" s="93"/>
      <c r="AV4290" s="93"/>
    </row>
    <row r="4291" spans="32:48" x14ac:dyDescent="0.55000000000000004">
      <c r="AF4291" t="s">
        <v>65153</v>
      </c>
      <c r="AG4291">
        <v>697.5</v>
      </c>
      <c r="AI4291" s="276" t="s">
        <v>67655</v>
      </c>
      <c r="AJ4291" s="277">
        <v>9480</v>
      </c>
      <c r="AL4291" s="246" t="s">
        <v>55999</v>
      </c>
      <c r="AM4291" s="247">
        <v>22198.32</v>
      </c>
      <c r="AO4291" s="226" t="s">
        <v>36195</v>
      </c>
      <c r="AP4291" s="227">
        <v>23151.58</v>
      </c>
      <c r="AR4291" s="207" t="s">
        <v>18661</v>
      </c>
      <c r="AS4291" s="208">
        <v>1750</v>
      </c>
      <c r="AT4291" s="93"/>
      <c r="AU4291" s="93"/>
      <c r="AV4291" s="93"/>
    </row>
    <row r="4292" spans="32:48" x14ac:dyDescent="0.55000000000000004">
      <c r="AF4292" t="s">
        <v>65154</v>
      </c>
      <c r="AG4292" s="284">
        <v>90174.09</v>
      </c>
      <c r="AI4292" s="276" t="s">
        <v>60430</v>
      </c>
      <c r="AJ4292" s="277">
        <v>-431.94</v>
      </c>
      <c r="AL4292" s="246" t="s">
        <v>56000</v>
      </c>
      <c r="AM4292" s="247">
        <v>47.8</v>
      </c>
      <c r="AO4292" s="226" t="s">
        <v>18738</v>
      </c>
      <c r="AP4292" s="227">
        <v>10387.5</v>
      </c>
      <c r="AR4292" s="207" t="s">
        <v>18662</v>
      </c>
      <c r="AS4292" s="208">
        <v>500.11</v>
      </c>
      <c r="AT4292" s="93"/>
      <c r="AU4292" s="93"/>
      <c r="AV4292" s="93"/>
    </row>
    <row r="4293" spans="32:48" x14ac:dyDescent="0.55000000000000004">
      <c r="AF4293" t="s">
        <v>22430</v>
      </c>
      <c r="AG4293" s="284">
        <v>7995.4</v>
      </c>
      <c r="AI4293" s="276" t="s">
        <v>63678</v>
      </c>
      <c r="AJ4293" s="277">
        <v>94012.96</v>
      </c>
      <c r="AL4293" s="246" t="s">
        <v>52185</v>
      </c>
      <c r="AM4293" s="247">
        <v>31523.66</v>
      </c>
      <c r="AO4293" s="226" t="s">
        <v>18739</v>
      </c>
      <c r="AP4293" s="227">
        <v>13594.92</v>
      </c>
      <c r="AR4293" s="207" t="s">
        <v>18663</v>
      </c>
      <c r="AS4293" s="208">
        <v>400</v>
      </c>
      <c r="AT4293" s="93"/>
      <c r="AU4293" s="93"/>
      <c r="AV4293" s="93"/>
    </row>
    <row r="4294" spans="32:48" x14ac:dyDescent="0.55000000000000004">
      <c r="AF4294" t="s">
        <v>50692</v>
      </c>
      <c r="AG4294">
        <v>962.59</v>
      </c>
      <c r="AI4294" s="276" t="s">
        <v>63679</v>
      </c>
      <c r="AJ4294" s="277">
        <v>7227.69</v>
      </c>
      <c r="AL4294" s="246" t="s">
        <v>59031</v>
      </c>
      <c r="AM4294" s="247">
        <v>2502.9899999999998</v>
      </c>
      <c r="AO4294" s="226" t="s">
        <v>18740</v>
      </c>
      <c r="AP4294" s="227">
        <v>1789.97</v>
      </c>
      <c r="AR4294" s="207" t="s">
        <v>18664</v>
      </c>
      <c r="AS4294" s="208">
        <v>1373</v>
      </c>
      <c r="AT4294" s="93"/>
      <c r="AU4294" s="93"/>
      <c r="AV4294" s="93"/>
    </row>
    <row r="4295" spans="32:48" x14ac:dyDescent="0.55000000000000004">
      <c r="AF4295" t="s">
        <v>22431</v>
      </c>
      <c r="AG4295">
        <v>5.31</v>
      </c>
      <c r="AI4295" s="276" t="s">
        <v>63680</v>
      </c>
      <c r="AJ4295" s="277">
        <v>34230.620000000003</v>
      </c>
      <c r="AL4295" s="246" t="s">
        <v>48812</v>
      </c>
      <c r="AM4295" s="247">
        <v>1307.7</v>
      </c>
      <c r="AO4295" s="226" t="s">
        <v>40213</v>
      </c>
      <c r="AP4295" s="227">
        <v>6000</v>
      </c>
      <c r="AR4295" s="207" t="s">
        <v>18665</v>
      </c>
      <c r="AS4295" s="208">
        <v>413</v>
      </c>
      <c r="AT4295" s="93"/>
      <c r="AU4295" s="93"/>
      <c r="AV4295" s="93"/>
    </row>
    <row r="4296" spans="32:48" x14ac:dyDescent="0.55000000000000004">
      <c r="AF4296" t="s">
        <v>22432</v>
      </c>
      <c r="AG4296">
        <v>322.8</v>
      </c>
      <c r="AI4296" s="276" t="s">
        <v>63681</v>
      </c>
      <c r="AJ4296" s="277">
        <v>193135.94</v>
      </c>
      <c r="AL4296" s="246" t="s">
        <v>57368</v>
      </c>
      <c r="AM4296" s="247">
        <v>14696.15</v>
      </c>
      <c r="AO4296" s="226" t="s">
        <v>18742</v>
      </c>
      <c r="AP4296" s="227">
        <v>595.92999999999995</v>
      </c>
      <c r="AR4296" s="207" t="s">
        <v>18666</v>
      </c>
      <c r="AS4296" s="208">
        <v>4154</v>
      </c>
      <c r="AT4296" s="93"/>
      <c r="AU4296" s="93"/>
      <c r="AV4296" s="93"/>
    </row>
    <row r="4297" spans="32:48" x14ac:dyDescent="0.55000000000000004">
      <c r="AF4297" t="s">
        <v>22433</v>
      </c>
      <c r="AG4297">
        <v>68.48</v>
      </c>
      <c r="AI4297" s="276" t="s">
        <v>67656</v>
      </c>
      <c r="AJ4297" s="277">
        <v>28140</v>
      </c>
      <c r="AL4297" s="246" t="s">
        <v>62612</v>
      </c>
      <c r="AM4297" s="247">
        <v>-614.4</v>
      </c>
      <c r="AO4297" s="226" t="s">
        <v>18743</v>
      </c>
      <c r="AP4297" s="227">
        <v>1300.8</v>
      </c>
      <c r="AR4297" s="207" t="s">
        <v>18667</v>
      </c>
      <c r="AS4297" s="208">
        <v>689</v>
      </c>
      <c r="AT4297" s="93"/>
      <c r="AU4297" s="93"/>
      <c r="AV4297" s="93"/>
    </row>
    <row r="4298" spans="32:48" x14ac:dyDescent="0.55000000000000004">
      <c r="AF4298" t="s">
        <v>43276</v>
      </c>
      <c r="AG4298">
        <v>41.34</v>
      </c>
      <c r="AI4298" s="276" t="s">
        <v>64307</v>
      </c>
      <c r="AJ4298" s="277">
        <v>17079.38</v>
      </c>
      <c r="AL4298" s="246" t="s">
        <v>52187</v>
      </c>
      <c r="AM4298" s="247">
        <v>701.47</v>
      </c>
      <c r="AO4298" s="226" t="s">
        <v>18745</v>
      </c>
      <c r="AP4298" s="227">
        <v>9460.9500000000007</v>
      </c>
      <c r="AR4298" s="207" t="s">
        <v>18668</v>
      </c>
      <c r="AS4298" s="208">
        <v>1100.68</v>
      </c>
      <c r="AT4298" s="93"/>
      <c r="AU4298" s="93"/>
      <c r="AV4298" s="93"/>
    </row>
    <row r="4299" spans="32:48" x14ac:dyDescent="0.55000000000000004">
      <c r="AF4299" t="s">
        <v>22435</v>
      </c>
      <c r="AG4299">
        <v>7.6</v>
      </c>
      <c r="AI4299" s="276" t="s">
        <v>67657</v>
      </c>
      <c r="AJ4299" s="277">
        <v>-11015.42</v>
      </c>
      <c r="AL4299" s="246" t="s">
        <v>52188</v>
      </c>
      <c r="AM4299" s="247">
        <v>53.66</v>
      </c>
      <c r="AO4299" s="226" t="s">
        <v>18746</v>
      </c>
      <c r="AP4299" s="227">
        <v>219436.2</v>
      </c>
      <c r="AR4299" s="207" t="s">
        <v>18669</v>
      </c>
      <c r="AS4299" s="208">
        <v>1463</v>
      </c>
      <c r="AT4299" s="93"/>
      <c r="AU4299" s="93"/>
      <c r="AV4299" s="93"/>
    </row>
    <row r="4300" spans="32:48" x14ac:dyDescent="0.55000000000000004">
      <c r="AF4300" t="s">
        <v>22438</v>
      </c>
      <c r="AG4300" s="284">
        <v>7383.5</v>
      </c>
      <c r="AI4300" s="276" t="s">
        <v>69728</v>
      </c>
      <c r="AJ4300" s="277">
        <v>5601.84</v>
      </c>
      <c r="AL4300" s="246" t="s">
        <v>52189</v>
      </c>
      <c r="AM4300" s="247">
        <v>132.1</v>
      </c>
      <c r="AO4300" s="226" t="s">
        <v>18748</v>
      </c>
      <c r="AP4300" s="227">
        <v>50657.15</v>
      </c>
      <c r="AR4300" s="207" t="s">
        <v>18670</v>
      </c>
      <c r="AS4300" s="208">
        <v>16775</v>
      </c>
      <c r="AT4300" s="93"/>
      <c r="AU4300" s="93"/>
      <c r="AV4300" s="93"/>
    </row>
    <row r="4301" spans="32:48" x14ac:dyDescent="0.55000000000000004">
      <c r="AF4301" t="s">
        <v>22439</v>
      </c>
      <c r="AG4301" s="284">
        <v>2450.6799999999998</v>
      </c>
      <c r="AI4301" s="276" t="s">
        <v>69729</v>
      </c>
      <c r="AJ4301" s="277">
        <v>154.07</v>
      </c>
      <c r="AL4301" s="246" t="s">
        <v>52190</v>
      </c>
      <c r="AM4301" s="247">
        <v>656.31</v>
      </c>
      <c r="AO4301" s="226" t="s">
        <v>18750</v>
      </c>
      <c r="AP4301" s="227">
        <v>53388.75</v>
      </c>
      <c r="AR4301" s="207" t="s">
        <v>18671</v>
      </c>
      <c r="AS4301" s="208">
        <v>10178.64</v>
      </c>
      <c r="AT4301" s="93"/>
      <c r="AU4301" s="93"/>
      <c r="AV4301" s="93"/>
    </row>
    <row r="4302" spans="32:48" x14ac:dyDescent="0.55000000000000004">
      <c r="AF4302" t="s">
        <v>22440</v>
      </c>
      <c r="AG4302" s="284">
        <v>3586.8</v>
      </c>
      <c r="AI4302" s="276" t="s">
        <v>70545</v>
      </c>
      <c r="AJ4302" s="277">
        <v>150.63</v>
      </c>
      <c r="AL4302" s="246" t="s">
        <v>52191</v>
      </c>
      <c r="AM4302" s="247">
        <v>4953.99</v>
      </c>
      <c r="AO4302" s="226" t="s">
        <v>18751</v>
      </c>
      <c r="AP4302" s="227">
        <v>2882.25</v>
      </c>
      <c r="AR4302" s="207" t="s">
        <v>18672</v>
      </c>
      <c r="AS4302" s="208">
        <v>5899.81</v>
      </c>
      <c r="AT4302" s="93"/>
      <c r="AU4302" s="93"/>
      <c r="AV4302" s="93"/>
    </row>
    <row r="4303" spans="32:48" x14ac:dyDescent="0.55000000000000004">
      <c r="AF4303" t="s">
        <v>22441</v>
      </c>
      <c r="AG4303">
        <v>814.87</v>
      </c>
      <c r="AI4303" s="276" t="s">
        <v>64309</v>
      </c>
      <c r="AJ4303" s="277">
        <v>723472.01</v>
      </c>
      <c r="AL4303" s="246" t="s">
        <v>59032</v>
      </c>
      <c r="AM4303" s="247">
        <v>9704.98</v>
      </c>
      <c r="AO4303" s="226" t="s">
        <v>42343</v>
      </c>
      <c r="AP4303" s="227">
        <v>1158866.3400000001</v>
      </c>
      <c r="AR4303" s="207" t="s">
        <v>18673</v>
      </c>
      <c r="AS4303" s="208">
        <v>3265.64</v>
      </c>
      <c r="AT4303" s="93"/>
      <c r="AU4303" s="93"/>
      <c r="AV4303" s="93"/>
    </row>
    <row r="4304" spans="32:48" x14ac:dyDescent="0.55000000000000004">
      <c r="AF4304" t="s">
        <v>22656</v>
      </c>
      <c r="AG4304">
        <v>160</v>
      </c>
      <c r="AI4304" s="276" t="s">
        <v>64310</v>
      </c>
      <c r="AJ4304" s="277">
        <v>75345.649999999994</v>
      </c>
      <c r="AL4304" s="246" t="s">
        <v>48816</v>
      </c>
      <c r="AM4304" s="247">
        <v>16832.28</v>
      </c>
      <c r="AO4304" s="226" t="s">
        <v>42344</v>
      </c>
      <c r="AP4304" s="227">
        <v>88591.28</v>
      </c>
      <c r="AR4304" s="207" t="s">
        <v>18674</v>
      </c>
      <c r="AS4304" s="208">
        <v>14552</v>
      </c>
      <c r="AT4304" s="93"/>
      <c r="AU4304" s="93"/>
      <c r="AV4304" s="93"/>
    </row>
    <row r="4305" spans="32:48" x14ac:dyDescent="0.55000000000000004">
      <c r="AF4305" t="s">
        <v>22941</v>
      </c>
      <c r="AG4305" s="284">
        <v>1000</v>
      </c>
      <c r="AI4305" s="276" t="s">
        <v>64311</v>
      </c>
      <c r="AJ4305" s="277">
        <v>230164.57</v>
      </c>
      <c r="AL4305" s="246" t="s">
        <v>57369</v>
      </c>
      <c r="AM4305" s="247">
        <v>9146.36</v>
      </c>
      <c r="AO4305" s="226" t="s">
        <v>18752</v>
      </c>
      <c r="AP4305" s="227">
        <v>26496.25</v>
      </c>
      <c r="AR4305" s="207" t="s">
        <v>18675</v>
      </c>
      <c r="AS4305" s="208">
        <v>600</v>
      </c>
      <c r="AT4305" s="93"/>
      <c r="AU4305" s="93"/>
      <c r="AV4305" s="93"/>
    </row>
    <row r="4306" spans="32:48" x14ac:dyDescent="0.55000000000000004">
      <c r="AF4306" t="s">
        <v>71810</v>
      </c>
      <c r="AG4306">
        <v>900</v>
      </c>
      <c r="AI4306" s="276" t="s">
        <v>66605</v>
      </c>
      <c r="AJ4306" s="277">
        <v>80963.66</v>
      </c>
      <c r="AL4306" s="246" t="s">
        <v>62613</v>
      </c>
      <c r="AM4306" s="247">
        <v>-499.52</v>
      </c>
      <c r="AO4306" s="226" t="s">
        <v>46828</v>
      </c>
      <c r="AP4306" s="227">
        <v>114.8</v>
      </c>
      <c r="AR4306" s="207" t="s">
        <v>18676</v>
      </c>
      <c r="AS4306" s="208">
        <v>792.57</v>
      </c>
      <c r="AT4306" s="93"/>
      <c r="AU4306" s="93"/>
      <c r="AV4306" s="93"/>
    </row>
    <row r="4307" spans="32:48" x14ac:dyDescent="0.55000000000000004">
      <c r="AF4307" t="s">
        <v>69391</v>
      </c>
      <c r="AG4307" s="284">
        <v>3806.45</v>
      </c>
      <c r="AI4307" s="276" t="s">
        <v>64312</v>
      </c>
      <c r="AJ4307" s="277">
        <v>119694.27</v>
      </c>
      <c r="AL4307" s="246" t="s">
        <v>61358</v>
      </c>
      <c r="AM4307" s="247">
        <v>1634.73</v>
      </c>
      <c r="AO4307" s="226" t="s">
        <v>49798</v>
      </c>
      <c r="AP4307" s="227">
        <v>1089.8599999999999</v>
      </c>
      <c r="AR4307" s="207" t="s">
        <v>18677</v>
      </c>
      <c r="AS4307" s="208">
        <v>6825</v>
      </c>
      <c r="AT4307" s="93"/>
      <c r="AU4307" s="93"/>
      <c r="AV4307" s="93"/>
    </row>
    <row r="4308" spans="32:48" x14ac:dyDescent="0.55000000000000004">
      <c r="AF4308" t="s">
        <v>22942</v>
      </c>
      <c r="AG4308" s="284">
        <v>14321.29</v>
      </c>
      <c r="AI4308" s="276" t="s">
        <v>66606</v>
      </c>
      <c r="AJ4308" s="277">
        <v>4688.55</v>
      </c>
      <c r="AL4308" s="246" t="s">
        <v>56001</v>
      </c>
      <c r="AM4308" s="247">
        <v>55584.27</v>
      </c>
      <c r="AO4308" s="226" t="s">
        <v>18756</v>
      </c>
      <c r="AP4308" s="227">
        <v>29689.37</v>
      </c>
      <c r="AR4308" s="207" t="s">
        <v>18678</v>
      </c>
      <c r="AS4308" s="208">
        <v>522.12</v>
      </c>
      <c r="AT4308" s="93"/>
      <c r="AU4308" s="93"/>
      <c r="AV4308" s="93"/>
    </row>
    <row r="4309" spans="32:48" x14ac:dyDescent="0.55000000000000004">
      <c r="AF4309" t="s">
        <v>22943</v>
      </c>
      <c r="AG4309" s="284">
        <v>13021.58</v>
      </c>
      <c r="AI4309" s="276" t="s">
        <v>66607</v>
      </c>
      <c r="AJ4309" s="277">
        <v>26065.69</v>
      </c>
      <c r="AL4309" s="246" t="s">
        <v>64166</v>
      </c>
      <c r="AM4309" s="247">
        <v>2867.06</v>
      </c>
      <c r="AO4309" s="226" t="s">
        <v>18757</v>
      </c>
      <c r="AP4309" s="227">
        <v>4325.05</v>
      </c>
      <c r="AR4309" s="207" t="s">
        <v>18679</v>
      </c>
      <c r="AS4309" s="208">
        <v>29316.639999999999</v>
      </c>
      <c r="AT4309" s="93"/>
      <c r="AU4309" s="93"/>
      <c r="AV4309" s="93"/>
    </row>
    <row r="4310" spans="32:48" x14ac:dyDescent="0.55000000000000004">
      <c r="AF4310" t="s">
        <v>71811</v>
      </c>
      <c r="AG4310" s="284">
        <v>9665.98</v>
      </c>
      <c r="AI4310" s="276" t="s">
        <v>57456</v>
      </c>
      <c r="AJ4310" s="277">
        <v>162225.92000000001</v>
      </c>
      <c r="AL4310" s="246" t="s">
        <v>34916</v>
      </c>
      <c r="AM4310" s="247">
        <v>219337.89</v>
      </c>
      <c r="AO4310" s="226" t="s">
        <v>18758</v>
      </c>
      <c r="AP4310" s="227">
        <v>12495.93</v>
      </c>
      <c r="AR4310" s="207" t="s">
        <v>18680</v>
      </c>
      <c r="AS4310" s="208">
        <v>17375</v>
      </c>
      <c r="AT4310" s="93"/>
      <c r="AU4310" s="93"/>
      <c r="AV4310" s="93"/>
    </row>
    <row r="4311" spans="32:48" x14ac:dyDescent="0.55000000000000004">
      <c r="AF4311" t="s">
        <v>22966</v>
      </c>
      <c r="AG4311" s="284">
        <v>10661.54</v>
      </c>
      <c r="AI4311" s="276" t="s">
        <v>59411</v>
      </c>
      <c r="AJ4311" s="277">
        <v>359346.75</v>
      </c>
      <c r="AL4311" s="246" t="s">
        <v>18882</v>
      </c>
      <c r="AM4311" s="247">
        <v>13487.14</v>
      </c>
      <c r="AO4311" s="226" t="s">
        <v>18759</v>
      </c>
      <c r="AP4311" s="227">
        <v>4553.38</v>
      </c>
      <c r="AR4311" s="207" t="s">
        <v>18681</v>
      </c>
      <c r="AS4311" s="208">
        <v>6812.92</v>
      </c>
      <c r="AT4311" s="93"/>
      <c r="AU4311" s="93"/>
      <c r="AV4311" s="93"/>
    </row>
    <row r="4312" spans="32:48" x14ac:dyDescent="0.55000000000000004">
      <c r="AF4312" t="s">
        <v>23280</v>
      </c>
      <c r="AG4312" s="284">
        <v>1300</v>
      </c>
      <c r="AI4312" s="276" t="s">
        <v>67658</v>
      </c>
      <c r="AJ4312" s="277">
        <v>-3878</v>
      </c>
      <c r="AL4312" s="246" t="s">
        <v>64167</v>
      </c>
      <c r="AM4312" s="247">
        <v>193.34</v>
      </c>
      <c r="AO4312" s="226" t="s">
        <v>18761</v>
      </c>
      <c r="AP4312" s="227">
        <v>10375.66</v>
      </c>
      <c r="AR4312" s="207" t="s">
        <v>18682</v>
      </c>
      <c r="AS4312" s="208">
        <v>400</v>
      </c>
      <c r="AT4312" s="93"/>
      <c r="AU4312" s="93"/>
      <c r="AV4312" s="93"/>
    </row>
    <row r="4313" spans="32:48" x14ac:dyDescent="0.55000000000000004">
      <c r="AF4313" t="s">
        <v>56822</v>
      </c>
      <c r="AG4313" s="284">
        <v>15660</v>
      </c>
      <c r="AI4313" s="276" t="s">
        <v>56165</v>
      </c>
      <c r="AJ4313" s="277">
        <v>64910</v>
      </c>
      <c r="AL4313" s="246" t="s">
        <v>47921</v>
      </c>
      <c r="AM4313" s="247">
        <v>17014.34</v>
      </c>
      <c r="AO4313" s="226" t="s">
        <v>34890</v>
      </c>
      <c r="AP4313" s="227">
        <v>188.33</v>
      </c>
      <c r="AR4313" s="207" t="s">
        <v>18683</v>
      </c>
      <c r="AS4313" s="208">
        <v>3265.64</v>
      </c>
      <c r="AT4313" s="93"/>
      <c r="AU4313" s="93"/>
      <c r="AV4313" s="93"/>
    </row>
    <row r="4314" spans="32:48" x14ac:dyDescent="0.55000000000000004">
      <c r="AF4314" t="s">
        <v>39303</v>
      </c>
      <c r="AG4314" s="284">
        <v>9235.68</v>
      </c>
      <c r="AI4314" s="276" t="s">
        <v>70546</v>
      </c>
      <c r="AJ4314" s="277">
        <v>5544.04</v>
      </c>
      <c r="AL4314" s="246" t="s">
        <v>18883</v>
      </c>
      <c r="AM4314" s="247">
        <v>432839.12</v>
      </c>
      <c r="AO4314" s="226" t="s">
        <v>18762</v>
      </c>
      <c r="AP4314" s="227">
        <v>5111.58</v>
      </c>
      <c r="AR4314" s="207" t="s">
        <v>18684</v>
      </c>
      <c r="AS4314" s="208">
        <v>6736.25</v>
      </c>
      <c r="AT4314" s="93"/>
      <c r="AU4314" s="93"/>
      <c r="AV4314" s="93"/>
    </row>
    <row r="4315" spans="32:48" x14ac:dyDescent="0.55000000000000004">
      <c r="AF4315" t="s">
        <v>23595</v>
      </c>
      <c r="AG4315" s="284">
        <v>1817.47</v>
      </c>
      <c r="AI4315" s="276" t="s">
        <v>61995</v>
      </c>
      <c r="AJ4315" s="277">
        <v>1540</v>
      </c>
      <c r="AL4315" s="246" t="s">
        <v>56002</v>
      </c>
      <c r="AM4315" s="247">
        <v>135124</v>
      </c>
      <c r="AO4315" s="226" t="s">
        <v>18763</v>
      </c>
      <c r="AP4315" s="227">
        <v>60024</v>
      </c>
      <c r="AR4315" s="207" t="s">
        <v>18685</v>
      </c>
      <c r="AS4315" s="208">
        <v>459</v>
      </c>
      <c r="AT4315" s="93"/>
      <c r="AU4315" s="93"/>
      <c r="AV4315" s="93"/>
    </row>
    <row r="4316" spans="32:48" x14ac:dyDescent="0.55000000000000004">
      <c r="AF4316" t="s">
        <v>23596</v>
      </c>
      <c r="AG4316" s="284">
        <v>5249.24</v>
      </c>
      <c r="AI4316" s="276" t="s">
        <v>56166</v>
      </c>
      <c r="AJ4316" s="277">
        <v>4922.22</v>
      </c>
      <c r="AL4316" s="246" t="s">
        <v>18884</v>
      </c>
      <c r="AM4316" s="247">
        <v>200396.5</v>
      </c>
      <c r="AO4316" s="226" t="s">
        <v>36196</v>
      </c>
      <c r="AP4316" s="227">
        <v>43721</v>
      </c>
      <c r="AR4316" s="207" t="s">
        <v>18686</v>
      </c>
      <c r="AS4316" s="208">
        <v>3040</v>
      </c>
      <c r="AT4316" s="93"/>
      <c r="AU4316" s="93"/>
      <c r="AV4316" s="93"/>
    </row>
    <row r="4317" spans="32:48" x14ac:dyDescent="0.55000000000000004">
      <c r="AF4317" t="s">
        <v>56826</v>
      </c>
      <c r="AG4317">
        <v>25.68</v>
      </c>
      <c r="AI4317" s="276" t="s">
        <v>58536</v>
      </c>
      <c r="AJ4317" s="277">
        <v>1923.81</v>
      </c>
      <c r="AL4317" s="246" t="s">
        <v>36200</v>
      </c>
      <c r="AM4317" s="247">
        <v>215504.76</v>
      </c>
      <c r="AO4317" s="226" t="s">
        <v>52172</v>
      </c>
      <c r="AP4317" s="227">
        <v>264.57</v>
      </c>
      <c r="AR4317" s="207" t="s">
        <v>18687</v>
      </c>
      <c r="AS4317" s="208">
        <v>6456</v>
      </c>
      <c r="AT4317" s="93"/>
      <c r="AU4317" s="93"/>
      <c r="AV4317" s="93"/>
    </row>
    <row r="4318" spans="32:48" x14ac:dyDescent="0.55000000000000004">
      <c r="AF4318" t="s">
        <v>39304</v>
      </c>
      <c r="AG4318">
        <v>86.4</v>
      </c>
      <c r="AI4318" s="276" t="s">
        <v>70547</v>
      </c>
      <c r="AJ4318" s="277">
        <v>6253.61</v>
      </c>
      <c r="AL4318" s="246" t="s">
        <v>18885</v>
      </c>
      <c r="AM4318" s="247">
        <v>97671.06</v>
      </c>
      <c r="AO4318" s="226" t="s">
        <v>47907</v>
      </c>
      <c r="AP4318" s="227">
        <v>8860.43</v>
      </c>
      <c r="AR4318" s="207" t="s">
        <v>18688</v>
      </c>
      <c r="AS4318" s="208">
        <v>15581.96</v>
      </c>
      <c r="AT4318" s="93"/>
      <c r="AU4318" s="93"/>
      <c r="AV4318" s="93"/>
    </row>
    <row r="4319" spans="32:48" x14ac:dyDescent="0.55000000000000004">
      <c r="AF4319" t="s">
        <v>23597</v>
      </c>
      <c r="AG4319" s="284">
        <v>26770</v>
      </c>
      <c r="AI4319" s="276" t="s">
        <v>67659</v>
      </c>
      <c r="AJ4319" s="277">
        <v>6000</v>
      </c>
      <c r="AL4319" s="246" t="s">
        <v>52192</v>
      </c>
      <c r="AM4319" s="247">
        <v>532.42999999999995</v>
      </c>
      <c r="AO4319" s="226" t="s">
        <v>47908</v>
      </c>
      <c r="AP4319" s="227">
        <v>5305.74</v>
      </c>
      <c r="AR4319" s="207" t="s">
        <v>18689</v>
      </c>
      <c r="AS4319" s="208">
        <v>1188.75</v>
      </c>
      <c r="AT4319" s="93"/>
      <c r="AU4319" s="93"/>
      <c r="AV4319" s="93"/>
    </row>
    <row r="4320" spans="32:48" x14ac:dyDescent="0.55000000000000004">
      <c r="AF4320" t="s">
        <v>23598</v>
      </c>
      <c r="AG4320" s="284">
        <v>10148.36</v>
      </c>
      <c r="AI4320" s="276" t="s">
        <v>69988</v>
      </c>
      <c r="AJ4320" s="277">
        <v>8293.0300000000007</v>
      </c>
      <c r="AL4320" s="246" t="s">
        <v>18886</v>
      </c>
      <c r="AM4320" s="247">
        <v>116978.14</v>
      </c>
      <c r="AO4320" s="226" t="s">
        <v>52173</v>
      </c>
      <c r="AP4320" s="227">
        <v>11368.46</v>
      </c>
      <c r="AR4320" s="207" t="s">
        <v>18690</v>
      </c>
      <c r="AS4320" s="208">
        <v>500</v>
      </c>
      <c r="AT4320" s="93"/>
      <c r="AU4320" s="93"/>
      <c r="AV4320" s="93"/>
    </row>
    <row r="4321" spans="32:48" x14ac:dyDescent="0.55000000000000004">
      <c r="AF4321" t="s">
        <v>23599</v>
      </c>
      <c r="AG4321" s="284">
        <v>32325.11</v>
      </c>
      <c r="AI4321" s="276" t="s">
        <v>57457</v>
      </c>
      <c r="AJ4321" s="277">
        <v>12090.06</v>
      </c>
      <c r="AL4321" s="246" t="s">
        <v>36201</v>
      </c>
      <c r="AM4321" s="247">
        <v>118794.4</v>
      </c>
      <c r="AO4321" s="226" t="s">
        <v>47909</v>
      </c>
      <c r="AP4321" s="227">
        <v>1275.67</v>
      </c>
      <c r="AR4321" s="207" t="s">
        <v>18691</v>
      </c>
      <c r="AS4321" s="208">
        <v>1.29</v>
      </c>
      <c r="AT4321" s="93"/>
      <c r="AU4321" s="93"/>
      <c r="AV4321" s="93"/>
    </row>
    <row r="4322" spans="32:48" x14ac:dyDescent="0.55000000000000004">
      <c r="AF4322" t="s">
        <v>69409</v>
      </c>
      <c r="AG4322" s="284">
        <v>10213.620000000001</v>
      </c>
      <c r="AI4322" s="276" t="s">
        <v>63163</v>
      </c>
      <c r="AJ4322" s="277">
        <v>18425.23</v>
      </c>
      <c r="AL4322" s="246" t="s">
        <v>36202</v>
      </c>
      <c r="AM4322" s="247">
        <v>27013.83</v>
      </c>
      <c r="AO4322" s="226" t="s">
        <v>52174</v>
      </c>
      <c r="AP4322" s="227">
        <v>2739.79</v>
      </c>
      <c r="AR4322" s="207" t="s">
        <v>18692</v>
      </c>
      <c r="AS4322" s="208">
        <v>3300</v>
      </c>
      <c r="AT4322" s="93"/>
      <c r="AU4322" s="93"/>
      <c r="AV4322" s="93"/>
    </row>
    <row r="4323" spans="32:48" x14ac:dyDescent="0.55000000000000004">
      <c r="AF4323" t="s">
        <v>23648</v>
      </c>
      <c r="AG4323">
        <v>540</v>
      </c>
      <c r="AI4323" s="276" t="s">
        <v>70548</v>
      </c>
      <c r="AJ4323" s="277">
        <v>1771.74</v>
      </c>
      <c r="AL4323" s="246" t="s">
        <v>47922</v>
      </c>
      <c r="AM4323" s="247">
        <v>3037.5</v>
      </c>
      <c r="AO4323" s="226" t="s">
        <v>52175</v>
      </c>
      <c r="AP4323" s="227">
        <v>10500.75</v>
      </c>
      <c r="AR4323" s="207" t="s">
        <v>18693</v>
      </c>
      <c r="AS4323" s="208">
        <v>10711.75</v>
      </c>
      <c r="AT4323" s="93"/>
      <c r="AU4323" s="93"/>
      <c r="AV4323" s="93"/>
    </row>
    <row r="4324" spans="32:48" x14ac:dyDescent="0.55000000000000004">
      <c r="AF4324" t="s">
        <v>71812</v>
      </c>
      <c r="AG4324" s="284">
        <v>1330</v>
      </c>
      <c r="AI4324" s="276" t="s">
        <v>70549</v>
      </c>
      <c r="AJ4324" s="277">
        <v>2486.21</v>
      </c>
      <c r="AL4324" s="246" t="s">
        <v>33398</v>
      </c>
      <c r="AM4324" s="247">
        <v>300.97000000000003</v>
      </c>
      <c r="AO4324" s="226" t="s">
        <v>52176</v>
      </c>
      <c r="AP4324" s="227">
        <v>50</v>
      </c>
      <c r="AR4324" s="207" t="s">
        <v>18694</v>
      </c>
      <c r="AS4324" s="208">
        <v>1057.25</v>
      </c>
      <c r="AT4324" s="93"/>
      <c r="AU4324" s="93"/>
      <c r="AV4324" s="93"/>
    </row>
    <row r="4325" spans="32:48" x14ac:dyDescent="0.55000000000000004">
      <c r="AF4325" t="s">
        <v>46094</v>
      </c>
      <c r="AG4325" s="284">
        <v>44000</v>
      </c>
      <c r="AI4325" s="276" t="s">
        <v>60431</v>
      </c>
      <c r="AJ4325" s="277">
        <v>21954.98</v>
      </c>
      <c r="AL4325" s="246" t="s">
        <v>55068</v>
      </c>
      <c r="AM4325" s="247">
        <v>2.8</v>
      </c>
      <c r="AO4325" s="226" t="s">
        <v>52177</v>
      </c>
      <c r="AP4325" s="227">
        <v>1111.26</v>
      </c>
      <c r="AR4325" s="207" t="s">
        <v>18695</v>
      </c>
      <c r="AS4325" s="208">
        <v>36061.629999999997</v>
      </c>
      <c r="AT4325" s="93"/>
      <c r="AU4325" s="93"/>
      <c r="AV4325" s="93"/>
    </row>
    <row r="4326" spans="32:48" x14ac:dyDescent="0.55000000000000004">
      <c r="AF4326" t="s">
        <v>43293</v>
      </c>
      <c r="AG4326">
        <v>0.97</v>
      </c>
      <c r="AI4326" s="276" t="s">
        <v>61996</v>
      </c>
      <c r="AJ4326" s="277">
        <v>2291.88</v>
      </c>
      <c r="AL4326" s="246" t="s">
        <v>33399</v>
      </c>
      <c r="AM4326" s="247">
        <v>3040.09</v>
      </c>
      <c r="AO4326" s="226" t="s">
        <v>46829</v>
      </c>
      <c r="AP4326" s="227">
        <v>1624.18</v>
      </c>
      <c r="AR4326" s="207" t="s">
        <v>18696</v>
      </c>
      <c r="AS4326" s="208">
        <v>1978.87</v>
      </c>
      <c r="AT4326" s="93"/>
      <c r="AU4326" s="93"/>
      <c r="AV4326" s="93"/>
    </row>
    <row r="4327" spans="32:48" x14ac:dyDescent="0.55000000000000004">
      <c r="AF4327" t="s">
        <v>23650</v>
      </c>
      <c r="AG4327" s="284">
        <v>3499.47</v>
      </c>
      <c r="AI4327" s="276" t="s">
        <v>69989</v>
      </c>
      <c r="AJ4327" s="277">
        <v>31740</v>
      </c>
      <c r="AL4327" s="246" t="s">
        <v>33400</v>
      </c>
      <c r="AM4327" s="247">
        <v>2761.2</v>
      </c>
      <c r="AO4327" s="226" t="s">
        <v>18766</v>
      </c>
      <c r="AP4327" s="227">
        <v>63913.05</v>
      </c>
      <c r="AR4327" s="207" t="s">
        <v>18697</v>
      </c>
      <c r="AS4327" s="208">
        <v>673.75</v>
      </c>
      <c r="AT4327" s="93"/>
      <c r="AU4327" s="93"/>
      <c r="AV4327" s="93"/>
    </row>
    <row r="4328" spans="32:48" x14ac:dyDescent="0.55000000000000004">
      <c r="AF4328" t="s">
        <v>50712</v>
      </c>
      <c r="AG4328">
        <v>991.35</v>
      </c>
      <c r="AI4328" s="276" t="s">
        <v>64314</v>
      </c>
      <c r="AJ4328" s="277">
        <v>2428.11</v>
      </c>
      <c r="AL4328" s="246" t="s">
        <v>18889</v>
      </c>
      <c r="AM4328" s="247">
        <v>16200</v>
      </c>
      <c r="AO4328" s="226" t="s">
        <v>18767</v>
      </c>
      <c r="AP4328" s="227">
        <v>20440.96</v>
      </c>
      <c r="AR4328" s="207" t="s">
        <v>18698</v>
      </c>
      <c r="AS4328" s="208">
        <v>3500</v>
      </c>
      <c r="AT4328" s="93"/>
      <c r="AU4328" s="93"/>
      <c r="AV4328" s="93"/>
    </row>
    <row r="4329" spans="32:48" x14ac:dyDescent="0.55000000000000004">
      <c r="AF4329" t="s">
        <v>23651</v>
      </c>
      <c r="AG4329">
        <v>2.7</v>
      </c>
      <c r="AI4329" s="276" t="s">
        <v>64315</v>
      </c>
      <c r="AJ4329" s="277">
        <v>7596.08</v>
      </c>
      <c r="AL4329" s="246" t="s">
        <v>40222</v>
      </c>
      <c r="AM4329" s="247">
        <v>1810322.71</v>
      </c>
      <c r="AO4329" s="226" t="s">
        <v>46830</v>
      </c>
      <c r="AP4329" s="227">
        <v>1058.48</v>
      </c>
      <c r="AR4329" s="207" t="s">
        <v>18699</v>
      </c>
      <c r="AS4329" s="208">
        <v>15.75</v>
      </c>
      <c r="AT4329" s="93"/>
      <c r="AU4329" s="93"/>
      <c r="AV4329" s="93"/>
    </row>
    <row r="4330" spans="32:48" x14ac:dyDescent="0.55000000000000004">
      <c r="AF4330" t="s">
        <v>23652</v>
      </c>
      <c r="AG4330">
        <v>124.19</v>
      </c>
      <c r="AI4330" s="276" t="s">
        <v>66608</v>
      </c>
      <c r="AJ4330" s="277">
        <v>561.27</v>
      </c>
      <c r="AL4330" s="246" t="s">
        <v>36203</v>
      </c>
      <c r="AM4330" s="247">
        <v>2217.39</v>
      </c>
      <c r="AO4330" s="226" t="s">
        <v>18768</v>
      </c>
      <c r="AP4330" s="227">
        <v>6577.99</v>
      </c>
      <c r="AR4330" s="207" t="s">
        <v>18700</v>
      </c>
      <c r="AS4330" s="208">
        <v>3158</v>
      </c>
      <c r="AT4330" s="93"/>
      <c r="AU4330" s="93"/>
      <c r="AV4330" s="93"/>
    </row>
    <row r="4331" spans="32:48" x14ac:dyDescent="0.55000000000000004">
      <c r="AF4331" t="s">
        <v>43294</v>
      </c>
      <c r="AG4331">
        <v>40.61</v>
      </c>
      <c r="AI4331" s="276" t="s">
        <v>66609</v>
      </c>
      <c r="AJ4331" s="277">
        <v>1454.01</v>
      </c>
      <c r="AL4331" s="246" t="s">
        <v>61359</v>
      </c>
      <c r="AM4331" s="247">
        <v>75.66</v>
      </c>
      <c r="AO4331" s="226" t="s">
        <v>18769</v>
      </c>
      <c r="AP4331" s="227">
        <v>13568.08</v>
      </c>
      <c r="AR4331" s="207" t="s">
        <v>18701</v>
      </c>
      <c r="AS4331" s="208">
        <v>1960</v>
      </c>
      <c r="AT4331" s="93"/>
      <c r="AU4331" s="93"/>
      <c r="AV4331" s="93"/>
    </row>
    <row r="4332" spans="32:48" x14ac:dyDescent="0.55000000000000004">
      <c r="AF4332" t="s">
        <v>50715</v>
      </c>
      <c r="AG4332">
        <v>0.93</v>
      </c>
      <c r="AI4332" s="276" t="s">
        <v>64316</v>
      </c>
      <c r="AJ4332" s="277">
        <v>5261.59</v>
      </c>
      <c r="AL4332" s="246" t="s">
        <v>40223</v>
      </c>
      <c r="AM4332" s="247">
        <v>37750</v>
      </c>
      <c r="AO4332" s="226" t="s">
        <v>46831</v>
      </c>
      <c r="AP4332" s="227">
        <v>5975</v>
      </c>
      <c r="AR4332" s="207" t="s">
        <v>18702</v>
      </c>
      <c r="AS4332" s="208">
        <v>1875</v>
      </c>
      <c r="AT4332" s="93"/>
      <c r="AU4332" s="93"/>
      <c r="AV4332" s="93"/>
    </row>
    <row r="4333" spans="32:48" x14ac:dyDescent="0.55000000000000004">
      <c r="AF4333" t="s">
        <v>71813</v>
      </c>
      <c r="AG4333" s="284">
        <v>3879.54</v>
      </c>
      <c r="AI4333" s="276" t="s">
        <v>66610</v>
      </c>
      <c r="AJ4333" s="277">
        <v>6623.69</v>
      </c>
      <c r="AL4333" s="246" t="s">
        <v>39075</v>
      </c>
      <c r="AM4333" s="247">
        <v>1000</v>
      </c>
      <c r="AO4333" s="226" t="s">
        <v>47910</v>
      </c>
      <c r="AP4333" s="227">
        <v>22368.75</v>
      </c>
      <c r="AR4333" s="207" t="s">
        <v>18703</v>
      </c>
      <c r="AS4333" s="208">
        <v>11405</v>
      </c>
      <c r="AT4333" s="93"/>
      <c r="AU4333" s="93"/>
      <c r="AV4333" s="93"/>
    </row>
    <row r="4334" spans="32:48" x14ac:dyDescent="0.55000000000000004">
      <c r="AF4334" t="s">
        <v>23657</v>
      </c>
      <c r="AG4334">
        <v>981.84</v>
      </c>
      <c r="AI4334" s="276" t="s">
        <v>63164</v>
      </c>
      <c r="AJ4334" s="277">
        <v>4850</v>
      </c>
      <c r="AL4334" s="246" t="s">
        <v>56003</v>
      </c>
      <c r="AM4334" s="247">
        <v>1525.74</v>
      </c>
      <c r="AO4334" s="226" t="s">
        <v>46832</v>
      </c>
      <c r="AP4334" s="227">
        <v>36480</v>
      </c>
      <c r="AR4334" s="207" t="s">
        <v>18704</v>
      </c>
      <c r="AS4334" s="208">
        <v>5284.8</v>
      </c>
      <c r="AT4334" s="93"/>
      <c r="AU4334" s="93"/>
      <c r="AV4334" s="93"/>
    </row>
    <row r="4335" spans="32:48" x14ac:dyDescent="0.55000000000000004">
      <c r="AF4335" t="s">
        <v>23658</v>
      </c>
      <c r="AG4335" s="284">
        <v>32368.639999999999</v>
      </c>
      <c r="AI4335" s="276" t="s">
        <v>63165</v>
      </c>
      <c r="AJ4335" s="277">
        <v>371.03</v>
      </c>
      <c r="AL4335" s="246" t="s">
        <v>64168</v>
      </c>
      <c r="AM4335" s="247">
        <v>6324.25</v>
      </c>
      <c r="AO4335" s="226" t="s">
        <v>44707</v>
      </c>
      <c r="AP4335" s="227">
        <v>14977.52</v>
      </c>
      <c r="AR4335" s="207" t="s">
        <v>18705</v>
      </c>
      <c r="AS4335" s="208">
        <v>404.2</v>
      </c>
      <c r="AT4335" s="93"/>
      <c r="AU4335" s="93"/>
      <c r="AV4335" s="93"/>
    </row>
    <row r="4336" spans="32:48" x14ac:dyDescent="0.55000000000000004">
      <c r="AF4336" t="s">
        <v>23660</v>
      </c>
      <c r="AG4336" s="284">
        <v>27254.86</v>
      </c>
      <c r="AI4336" s="276" t="s">
        <v>63166</v>
      </c>
      <c r="AJ4336" s="277">
        <v>1213.47</v>
      </c>
      <c r="AL4336" s="246" t="s">
        <v>48819</v>
      </c>
      <c r="AM4336" s="247">
        <v>3726.34</v>
      </c>
      <c r="AO4336" s="226" t="s">
        <v>44708</v>
      </c>
      <c r="AP4336" s="227">
        <v>3600.86</v>
      </c>
      <c r="AR4336" s="207" t="s">
        <v>18706</v>
      </c>
      <c r="AS4336" s="208">
        <v>36061.629999999997</v>
      </c>
      <c r="AT4336" s="93"/>
      <c r="AU4336" s="93"/>
      <c r="AV4336" s="93"/>
    </row>
    <row r="4337" spans="32:48" x14ac:dyDescent="0.55000000000000004">
      <c r="AF4337" t="s">
        <v>23733</v>
      </c>
      <c r="AG4337" s="284">
        <v>9930.6</v>
      </c>
      <c r="AI4337" s="276" t="s">
        <v>61205</v>
      </c>
      <c r="AJ4337" s="277">
        <v>6606</v>
      </c>
      <c r="AL4337" s="246" t="s">
        <v>18890</v>
      </c>
      <c r="AM4337" s="247">
        <v>273502.82</v>
      </c>
      <c r="AO4337" s="226" t="s">
        <v>44709</v>
      </c>
      <c r="AP4337" s="227">
        <v>11686.69</v>
      </c>
      <c r="AR4337" s="207" t="s">
        <v>18707</v>
      </c>
      <c r="AS4337" s="208">
        <v>20866.759999999998</v>
      </c>
      <c r="AT4337" s="93"/>
      <c r="AU4337" s="93"/>
      <c r="AV4337" s="93"/>
    </row>
    <row r="4338" spans="32:48" x14ac:dyDescent="0.55000000000000004">
      <c r="AF4338" t="s">
        <v>54443</v>
      </c>
      <c r="AG4338" s="284">
        <v>10430.200000000001</v>
      </c>
      <c r="AI4338" s="276" t="s">
        <v>62635</v>
      </c>
      <c r="AJ4338" s="277">
        <v>1361.3</v>
      </c>
      <c r="AL4338" s="246" t="s">
        <v>33401</v>
      </c>
      <c r="AM4338" s="247">
        <v>706716.54</v>
      </c>
      <c r="AO4338" s="226" t="s">
        <v>46833</v>
      </c>
      <c r="AP4338" s="227">
        <v>4628.93</v>
      </c>
      <c r="AR4338" s="207" t="s">
        <v>18708</v>
      </c>
      <c r="AS4338" s="208">
        <v>11405</v>
      </c>
      <c r="AT4338" s="93"/>
      <c r="AU4338" s="93"/>
      <c r="AV4338" s="93"/>
    </row>
    <row r="4339" spans="32:48" x14ac:dyDescent="0.55000000000000004">
      <c r="AF4339" t="s">
        <v>23735</v>
      </c>
      <c r="AG4339" s="284">
        <v>1557.6</v>
      </c>
      <c r="AI4339" s="276" t="s">
        <v>67660</v>
      </c>
      <c r="AJ4339" s="277">
        <v>-12.5</v>
      </c>
      <c r="AL4339" s="246" t="s">
        <v>33402</v>
      </c>
      <c r="AM4339" s="247">
        <v>38184.230000000003</v>
      </c>
      <c r="AO4339" s="226" t="s">
        <v>18770</v>
      </c>
      <c r="AP4339" s="227">
        <v>20137.91</v>
      </c>
      <c r="AR4339" s="207" t="s">
        <v>18709</v>
      </c>
      <c r="AS4339" s="208">
        <v>3571.82</v>
      </c>
      <c r="AT4339" s="93"/>
      <c r="AU4339" s="93"/>
      <c r="AV4339" s="93"/>
    </row>
    <row r="4340" spans="32:48" x14ac:dyDescent="0.55000000000000004">
      <c r="AF4340" t="s">
        <v>23738</v>
      </c>
      <c r="AG4340" s="284">
        <v>21862.48</v>
      </c>
      <c r="AI4340" s="276" t="s">
        <v>61409</v>
      </c>
      <c r="AJ4340" s="277">
        <v>80850.8</v>
      </c>
      <c r="AL4340" s="246" t="s">
        <v>47923</v>
      </c>
      <c r="AM4340" s="247">
        <v>111000</v>
      </c>
      <c r="AO4340" s="226" t="s">
        <v>18771</v>
      </c>
      <c r="AP4340" s="227">
        <v>197696.33</v>
      </c>
      <c r="AR4340" s="207" t="s">
        <v>18710</v>
      </c>
      <c r="AS4340" s="208">
        <v>673.75</v>
      </c>
      <c r="AT4340" s="93"/>
      <c r="AU4340" s="93"/>
      <c r="AV4340" s="93"/>
    </row>
    <row r="4341" spans="32:48" x14ac:dyDescent="0.55000000000000004">
      <c r="AF4341" t="s">
        <v>23757</v>
      </c>
      <c r="AG4341" s="284">
        <v>4500</v>
      </c>
      <c r="AI4341" s="276" t="s">
        <v>61410</v>
      </c>
      <c r="AJ4341" s="277">
        <v>6184.96</v>
      </c>
      <c r="AL4341" s="246" t="s">
        <v>34917</v>
      </c>
      <c r="AM4341" s="247">
        <v>4249</v>
      </c>
      <c r="AO4341" s="226" t="s">
        <v>46834</v>
      </c>
      <c r="AP4341" s="227">
        <v>1194.9000000000001</v>
      </c>
      <c r="AR4341" s="207" t="s">
        <v>18711</v>
      </c>
      <c r="AS4341" s="208">
        <v>4000</v>
      </c>
      <c r="AT4341" s="93"/>
      <c r="AU4341" s="93"/>
      <c r="AV4341" s="93"/>
    </row>
    <row r="4342" spans="32:48" x14ac:dyDescent="0.55000000000000004">
      <c r="AF4342" t="s">
        <v>23759</v>
      </c>
      <c r="AG4342">
        <v>168.85</v>
      </c>
      <c r="AI4342" s="276" t="s">
        <v>61411</v>
      </c>
      <c r="AJ4342" s="277">
        <v>20229</v>
      </c>
      <c r="AL4342" s="246" t="s">
        <v>64169</v>
      </c>
      <c r="AM4342" s="247">
        <v>8389.9</v>
      </c>
      <c r="AO4342" s="226" t="s">
        <v>18772</v>
      </c>
      <c r="AP4342" s="227">
        <v>13124.67</v>
      </c>
      <c r="AR4342" s="207" t="s">
        <v>18712</v>
      </c>
      <c r="AS4342" s="208">
        <v>15.75</v>
      </c>
      <c r="AT4342" s="93"/>
      <c r="AU4342" s="93"/>
      <c r="AV4342" s="93"/>
    </row>
    <row r="4343" spans="32:48" x14ac:dyDescent="0.55000000000000004">
      <c r="AF4343" t="s">
        <v>50718</v>
      </c>
      <c r="AG4343" s="284">
        <v>78712.38</v>
      </c>
      <c r="AI4343" s="276" t="s">
        <v>52490</v>
      </c>
      <c r="AJ4343" s="277">
        <v>1679.52</v>
      </c>
      <c r="AL4343" s="246" t="s">
        <v>42350</v>
      </c>
      <c r="AM4343" s="247">
        <v>1573.26</v>
      </c>
      <c r="AO4343" s="226" t="s">
        <v>34891</v>
      </c>
      <c r="AP4343" s="227">
        <v>196107.64</v>
      </c>
      <c r="AR4343" s="207" t="s">
        <v>18713</v>
      </c>
      <c r="AS4343" s="208">
        <v>6456</v>
      </c>
      <c r="AT4343" s="93"/>
      <c r="AU4343" s="93"/>
      <c r="AV4343" s="93"/>
    </row>
    <row r="4344" spans="32:48" x14ac:dyDescent="0.55000000000000004">
      <c r="AF4344" t="s">
        <v>56827</v>
      </c>
      <c r="AG4344" s="284">
        <v>48427.93</v>
      </c>
      <c r="AI4344" s="276" t="s">
        <v>42498</v>
      </c>
      <c r="AJ4344" s="277">
        <v>-44189.65</v>
      </c>
      <c r="AL4344" s="246" t="s">
        <v>58853</v>
      </c>
      <c r="AM4344" s="247">
        <v>5778</v>
      </c>
      <c r="AO4344" s="226" t="s">
        <v>18773</v>
      </c>
      <c r="AP4344" s="227">
        <v>34399.550000000003</v>
      </c>
      <c r="AR4344" s="207" t="s">
        <v>18714</v>
      </c>
      <c r="AS4344" s="208">
        <v>11170.75</v>
      </c>
      <c r="AT4344" s="93"/>
      <c r="AU4344" s="93"/>
      <c r="AV4344" s="93"/>
    </row>
    <row r="4345" spans="32:48" x14ac:dyDescent="0.55000000000000004">
      <c r="AF4345" t="s">
        <v>56828</v>
      </c>
      <c r="AG4345" s="284">
        <v>5037.5</v>
      </c>
      <c r="AI4345" s="276" t="s">
        <v>42499</v>
      </c>
      <c r="AJ4345" s="277">
        <v>41428.720000000001</v>
      </c>
      <c r="AL4345" s="246" t="s">
        <v>52194</v>
      </c>
      <c r="AM4345" s="247">
        <v>319.93</v>
      </c>
      <c r="AO4345" s="226" t="s">
        <v>40214</v>
      </c>
      <c r="AP4345" s="227">
        <v>26219.25</v>
      </c>
      <c r="AR4345" s="207" t="s">
        <v>18715</v>
      </c>
      <c r="AS4345" s="208">
        <v>13334.29</v>
      </c>
      <c r="AT4345" s="93"/>
      <c r="AU4345" s="93"/>
      <c r="AV4345" s="93"/>
    </row>
    <row r="4346" spans="32:48" x14ac:dyDescent="0.55000000000000004">
      <c r="AF4346" t="s">
        <v>46098</v>
      </c>
      <c r="AG4346" s="284">
        <v>11226.02</v>
      </c>
      <c r="AI4346" s="276" t="s">
        <v>49952</v>
      </c>
      <c r="AJ4346" s="277">
        <v>600.98</v>
      </c>
      <c r="AL4346" s="246" t="s">
        <v>18891</v>
      </c>
      <c r="AM4346" s="247">
        <v>1118311.8999999999</v>
      </c>
      <c r="AO4346" s="226" t="s">
        <v>18775</v>
      </c>
      <c r="AP4346" s="227">
        <v>3746.06</v>
      </c>
      <c r="AR4346" s="207" t="s">
        <v>18716</v>
      </c>
      <c r="AS4346" s="208">
        <v>1057.25</v>
      </c>
      <c r="AT4346" s="93"/>
      <c r="AU4346" s="93"/>
      <c r="AV4346" s="93"/>
    </row>
    <row r="4347" spans="32:48" x14ac:dyDescent="0.55000000000000004">
      <c r="AF4347" t="s">
        <v>55623</v>
      </c>
      <c r="AG4347" s="284">
        <v>1436.23</v>
      </c>
      <c r="AI4347" s="276" t="s">
        <v>42500</v>
      </c>
      <c r="AJ4347" s="277">
        <v>564.42999999999995</v>
      </c>
      <c r="AL4347" s="246" t="s">
        <v>59033</v>
      </c>
      <c r="AM4347" s="247">
        <v>374582.61</v>
      </c>
      <c r="AO4347" s="226" t="s">
        <v>44710</v>
      </c>
      <c r="AP4347" s="227">
        <v>6613.83</v>
      </c>
      <c r="AR4347" s="207" t="s">
        <v>18717</v>
      </c>
      <c r="AS4347" s="208">
        <v>9081.25</v>
      </c>
      <c r="AT4347" s="93"/>
      <c r="AU4347" s="93"/>
      <c r="AV4347" s="93"/>
    </row>
    <row r="4348" spans="32:48" x14ac:dyDescent="0.55000000000000004">
      <c r="AF4348" t="s">
        <v>56830</v>
      </c>
      <c r="AG4348" s="284">
        <v>20807.89</v>
      </c>
      <c r="AI4348" s="276" t="s">
        <v>67661</v>
      </c>
      <c r="AJ4348" s="277">
        <v>6481.07</v>
      </c>
      <c r="AL4348" s="246" t="s">
        <v>36204</v>
      </c>
      <c r="AM4348" s="247">
        <v>164599.70000000001</v>
      </c>
      <c r="AO4348" s="226" t="s">
        <v>47911</v>
      </c>
      <c r="AP4348" s="227">
        <v>269.41000000000003</v>
      </c>
      <c r="AR4348" s="207" t="s">
        <v>18718</v>
      </c>
      <c r="AS4348" s="208">
        <v>694.78</v>
      </c>
      <c r="AT4348" s="93"/>
      <c r="AU4348" s="93"/>
      <c r="AV4348" s="93"/>
    </row>
    <row r="4349" spans="32:48" x14ac:dyDescent="0.55000000000000004">
      <c r="AF4349" t="s">
        <v>55624</v>
      </c>
      <c r="AG4349">
        <v>269.52</v>
      </c>
      <c r="AI4349" s="276" t="s">
        <v>67662</v>
      </c>
      <c r="AJ4349" s="277">
        <v>160.9</v>
      </c>
      <c r="AL4349" s="246" t="s">
        <v>58222</v>
      </c>
      <c r="AM4349" s="247">
        <v>65516.33</v>
      </c>
      <c r="AO4349" s="226" t="s">
        <v>18776</v>
      </c>
      <c r="AP4349" s="227">
        <v>8631.77</v>
      </c>
      <c r="AR4349" s="207" t="s">
        <v>18719</v>
      </c>
      <c r="AS4349" s="208">
        <v>1968.82</v>
      </c>
      <c r="AT4349" s="93"/>
      <c r="AU4349" s="93"/>
      <c r="AV4349" s="93"/>
    </row>
    <row r="4350" spans="32:48" x14ac:dyDescent="0.55000000000000004">
      <c r="AF4350" t="s">
        <v>62896</v>
      </c>
      <c r="AG4350" s="284">
        <v>1006.44</v>
      </c>
      <c r="AI4350" s="276" t="s">
        <v>67663</v>
      </c>
      <c r="AJ4350" s="277">
        <v>34.200000000000003</v>
      </c>
      <c r="AL4350" s="246" t="s">
        <v>40224</v>
      </c>
      <c r="AM4350" s="247">
        <v>35076.29</v>
      </c>
      <c r="AO4350" s="226" t="s">
        <v>18777</v>
      </c>
      <c r="AP4350" s="227">
        <v>4252.5</v>
      </c>
      <c r="AR4350" s="207" t="s">
        <v>18720</v>
      </c>
      <c r="AS4350" s="208">
        <v>80250</v>
      </c>
      <c r="AT4350" s="93"/>
      <c r="AU4350" s="93"/>
      <c r="AV4350" s="93"/>
    </row>
    <row r="4351" spans="32:48" x14ac:dyDescent="0.55000000000000004">
      <c r="AF4351" t="s">
        <v>62897</v>
      </c>
      <c r="AG4351">
        <v>58.47</v>
      </c>
      <c r="AI4351" s="276" t="s">
        <v>42503</v>
      </c>
      <c r="AJ4351" s="277">
        <v>-5.49</v>
      </c>
      <c r="AL4351" s="246" t="s">
        <v>34918</v>
      </c>
      <c r="AM4351" s="247">
        <v>117693.72</v>
      </c>
      <c r="AO4351" s="226" t="s">
        <v>18778</v>
      </c>
      <c r="AP4351" s="227">
        <v>311772.71999999997</v>
      </c>
      <c r="AR4351" s="207" t="s">
        <v>18721</v>
      </c>
      <c r="AS4351" s="208">
        <v>44623.05</v>
      </c>
      <c r="AT4351" s="93"/>
      <c r="AU4351" s="93"/>
      <c r="AV4351" s="93"/>
    </row>
    <row r="4352" spans="32:48" x14ac:dyDescent="0.55000000000000004">
      <c r="AF4352" t="s">
        <v>36475</v>
      </c>
      <c r="AG4352" s="284">
        <v>167767.13</v>
      </c>
      <c r="AI4352" s="276" t="s">
        <v>42506</v>
      </c>
      <c r="AJ4352" s="277">
        <v>1100</v>
      </c>
      <c r="AL4352" s="246" t="s">
        <v>34919</v>
      </c>
      <c r="AM4352" s="247">
        <v>63189.84</v>
      </c>
      <c r="AO4352" s="226" t="s">
        <v>40215</v>
      </c>
      <c r="AP4352" s="227">
        <v>13258.36</v>
      </c>
      <c r="AR4352" s="207" t="s">
        <v>18722</v>
      </c>
      <c r="AS4352" s="208">
        <v>283.08</v>
      </c>
      <c r="AT4352" s="93"/>
      <c r="AU4352" s="93"/>
      <c r="AV4352" s="93"/>
    </row>
    <row r="4353" spans="32:48" x14ac:dyDescent="0.55000000000000004">
      <c r="AF4353" t="s">
        <v>13893</v>
      </c>
      <c r="AG4353" s="284">
        <v>40715.879999999997</v>
      </c>
      <c r="AI4353" s="276" t="s">
        <v>67664</v>
      </c>
      <c r="AJ4353" s="277">
        <v>12.54</v>
      </c>
      <c r="AL4353" s="246" t="s">
        <v>34920</v>
      </c>
      <c r="AM4353" s="247">
        <v>117463.96</v>
      </c>
      <c r="AO4353" s="226" t="s">
        <v>42345</v>
      </c>
      <c r="AP4353" s="227">
        <v>6078.85</v>
      </c>
      <c r="AR4353" s="207" t="s">
        <v>18723</v>
      </c>
      <c r="AS4353" s="208">
        <v>25525.05</v>
      </c>
      <c r="AT4353" s="93"/>
      <c r="AU4353" s="93"/>
      <c r="AV4353" s="93"/>
    </row>
    <row r="4354" spans="32:48" x14ac:dyDescent="0.55000000000000004">
      <c r="AF4354" t="s">
        <v>23841</v>
      </c>
      <c r="AG4354" s="284">
        <v>9708.33</v>
      </c>
      <c r="AI4354" s="276" t="s">
        <v>52492</v>
      </c>
      <c r="AJ4354" s="277">
        <v>-14277.34</v>
      </c>
      <c r="AL4354" s="246" t="s">
        <v>39077</v>
      </c>
      <c r="AM4354" s="247">
        <v>163626.06</v>
      </c>
      <c r="AO4354" s="226" t="s">
        <v>18779</v>
      </c>
      <c r="AP4354" s="227">
        <v>63790.34</v>
      </c>
      <c r="AR4354" s="207" t="s">
        <v>13414</v>
      </c>
      <c r="AS4354" s="208">
        <v>276354</v>
      </c>
      <c r="AT4354" s="93"/>
      <c r="AU4354" s="93"/>
      <c r="AV4354" s="93"/>
    </row>
    <row r="4355" spans="32:48" x14ac:dyDescent="0.55000000000000004">
      <c r="AF4355" t="s">
        <v>71814</v>
      </c>
      <c r="AG4355" s="284">
        <v>80000</v>
      </c>
      <c r="AI4355" s="276" t="s">
        <v>42509</v>
      </c>
      <c r="AJ4355" s="277">
        <v>5.86</v>
      </c>
      <c r="AL4355" s="246" t="s">
        <v>62614</v>
      </c>
      <c r="AM4355" s="247">
        <v>-22590.61</v>
      </c>
      <c r="AO4355" s="226" t="s">
        <v>34892</v>
      </c>
      <c r="AP4355" s="227">
        <v>56210.3</v>
      </c>
      <c r="AR4355" s="207" t="s">
        <v>18724</v>
      </c>
      <c r="AS4355" s="208">
        <v>6090.19</v>
      </c>
      <c r="AT4355" s="93"/>
      <c r="AU4355" s="93"/>
      <c r="AV4355" s="93"/>
    </row>
    <row r="4356" spans="32:48" x14ac:dyDescent="0.55000000000000004">
      <c r="AF4356" t="s">
        <v>60935</v>
      </c>
      <c r="AG4356" s="284">
        <v>18273.75</v>
      </c>
      <c r="AI4356" s="276" t="s">
        <v>42511</v>
      </c>
      <c r="AJ4356" s="277">
        <v>19.82</v>
      </c>
      <c r="AL4356" s="246" t="s">
        <v>42351</v>
      </c>
      <c r="AM4356" s="247">
        <v>50715.8</v>
      </c>
      <c r="AO4356" s="226" t="s">
        <v>34893</v>
      </c>
      <c r="AP4356" s="227">
        <v>18098.939999999999</v>
      </c>
      <c r="AR4356" s="207" t="s">
        <v>18725</v>
      </c>
      <c r="AS4356" s="208">
        <v>1723.69</v>
      </c>
      <c r="AT4356" s="93"/>
      <c r="AU4356" s="93"/>
      <c r="AV4356" s="93"/>
    </row>
    <row r="4357" spans="32:48" x14ac:dyDescent="0.55000000000000004">
      <c r="AF4357" t="s">
        <v>55625</v>
      </c>
      <c r="AG4357" s="284">
        <v>36866.42</v>
      </c>
      <c r="AI4357" s="276" t="s">
        <v>67665</v>
      </c>
      <c r="AJ4357" s="277">
        <v>14454.15</v>
      </c>
      <c r="AL4357" s="246" t="s">
        <v>18892</v>
      </c>
      <c r="AM4357" s="247">
        <v>956374.2</v>
      </c>
      <c r="AO4357" s="226" t="s">
        <v>44711</v>
      </c>
      <c r="AP4357" s="227">
        <v>82307.460000000006</v>
      </c>
      <c r="AR4357" s="207" t="s">
        <v>13415</v>
      </c>
      <c r="AS4357" s="208">
        <v>442.8</v>
      </c>
      <c r="AT4357" s="93"/>
      <c r="AU4357" s="93"/>
      <c r="AV4357" s="93"/>
    </row>
    <row r="4358" spans="32:48" x14ac:dyDescent="0.55000000000000004">
      <c r="AF4358" t="s">
        <v>40837</v>
      </c>
      <c r="AG4358" s="284">
        <v>33102.480000000003</v>
      </c>
      <c r="AI4358" s="276" t="s">
        <v>60435</v>
      </c>
      <c r="AJ4358" s="277">
        <v>51520</v>
      </c>
      <c r="AL4358" s="246" t="s">
        <v>34921</v>
      </c>
      <c r="AM4358" s="247">
        <v>209608.8</v>
      </c>
      <c r="AO4358" s="226" t="s">
        <v>46835</v>
      </c>
      <c r="AP4358" s="227">
        <v>519.38</v>
      </c>
      <c r="AR4358" s="207" t="s">
        <v>18726</v>
      </c>
      <c r="AS4358" s="208">
        <v>8968.6</v>
      </c>
      <c r="AT4358" s="93"/>
      <c r="AU4358" s="93"/>
      <c r="AV4358" s="93"/>
    </row>
    <row r="4359" spans="32:48" x14ac:dyDescent="0.55000000000000004">
      <c r="AF4359" t="s">
        <v>40838</v>
      </c>
      <c r="AG4359" s="284">
        <v>10733.83</v>
      </c>
      <c r="AI4359" s="276" t="s">
        <v>67666</v>
      </c>
      <c r="AJ4359" s="277">
        <v>3912.61</v>
      </c>
      <c r="AL4359" s="246" t="s">
        <v>57370</v>
      </c>
      <c r="AM4359" s="247">
        <v>77142.929999999993</v>
      </c>
      <c r="AO4359" s="226" t="s">
        <v>34894</v>
      </c>
      <c r="AP4359" s="227">
        <v>12060.52</v>
      </c>
      <c r="AR4359" s="207" t="s">
        <v>18727</v>
      </c>
      <c r="AS4359" s="208">
        <v>200.69</v>
      </c>
      <c r="AT4359" s="93"/>
      <c r="AU4359" s="93"/>
      <c r="AV4359" s="93"/>
    </row>
    <row r="4360" spans="32:48" x14ac:dyDescent="0.55000000000000004">
      <c r="AF4360" t="s">
        <v>69413</v>
      </c>
      <c r="AG4360" s="284">
        <v>15552.83</v>
      </c>
      <c r="AI4360" s="276" t="s">
        <v>67667</v>
      </c>
      <c r="AJ4360" s="277">
        <v>62.11</v>
      </c>
      <c r="AL4360" s="246" t="s">
        <v>61089</v>
      </c>
      <c r="AM4360" s="247">
        <v>29274</v>
      </c>
      <c r="AO4360" s="226" t="s">
        <v>40216</v>
      </c>
      <c r="AP4360" s="227">
        <v>27837.9</v>
      </c>
      <c r="AR4360" s="207" t="s">
        <v>18728</v>
      </c>
      <c r="AS4360" s="208">
        <v>300.86</v>
      </c>
      <c r="AT4360" s="93"/>
      <c r="AU4360" s="93"/>
      <c r="AV4360" s="93"/>
    </row>
    <row r="4361" spans="32:48" x14ac:dyDescent="0.55000000000000004">
      <c r="AF4361" t="s">
        <v>23953</v>
      </c>
      <c r="AG4361" s="284">
        <v>61305</v>
      </c>
      <c r="AI4361" s="276" t="s">
        <v>67668</v>
      </c>
      <c r="AJ4361" s="277">
        <v>533.98</v>
      </c>
      <c r="AL4361" s="246" t="s">
        <v>61090</v>
      </c>
      <c r="AM4361" s="247">
        <v>935.35</v>
      </c>
      <c r="AO4361" s="226" t="s">
        <v>34895</v>
      </c>
      <c r="AP4361" s="227">
        <v>157992.07</v>
      </c>
      <c r="AR4361" s="207" t="s">
        <v>18729</v>
      </c>
      <c r="AS4361" s="208">
        <v>6478.4</v>
      </c>
      <c r="AT4361" s="93"/>
      <c r="AU4361" s="93"/>
      <c r="AV4361" s="93"/>
    </row>
    <row r="4362" spans="32:48" x14ac:dyDescent="0.55000000000000004">
      <c r="AF4362" t="s">
        <v>23954</v>
      </c>
      <c r="AG4362" s="284">
        <v>5899.97</v>
      </c>
      <c r="AI4362" s="276" t="s">
        <v>42512</v>
      </c>
      <c r="AJ4362" s="277">
        <v>-367.02</v>
      </c>
      <c r="AL4362" s="246" t="s">
        <v>52195</v>
      </c>
      <c r="AM4362" s="247">
        <v>15</v>
      </c>
      <c r="AO4362" s="226" t="s">
        <v>34896</v>
      </c>
      <c r="AP4362" s="227">
        <v>1706.63</v>
      </c>
      <c r="AR4362" s="207" t="s">
        <v>18730</v>
      </c>
      <c r="AS4362" s="208">
        <v>2752.02</v>
      </c>
      <c r="AT4362" s="93"/>
      <c r="AU4362" s="93"/>
      <c r="AV4362" s="93"/>
    </row>
    <row r="4363" spans="32:48" x14ac:dyDescent="0.55000000000000004">
      <c r="AF4363" t="s">
        <v>63511</v>
      </c>
      <c r="AG4363" s="284">
        <v>108205.9</v>
      </c>
      <c r="AI4363" s="276" t="s">
        <v>49954</v>
      </c>
      <c r="AJ4363" s="277">
        <v>533.75</v>
      </c>
      <c r="AL4363" s="246" t="s">
        <v>52196</v>
      </c>
      <c r="AM4363" s="247">
        <v>28.77</v>
      </c>
      <c r="AO4363" s="226" t="s">
        <v>34897</v>
      </c>
      <c r="AP4363" s="227">
        <v>9309.7199999999993</v>
      </c>
      <c r="AR4363" s="207" t="s">
        <v>18731</v>
      </c>
      <c r="AS4363" s="208">
        <v>19747</v>
      </c>
      <c r="AT4363" s="93"/>
      <c r="AU4363" s="93"/>
      <c r="AV4363" s="93"/>
    </row>
    <row r="4364" spans="32:48" x14ac:dyDescent="0.55000000000000004">
      <c r="AF4364" t="s">
        <v>54452</v>
      </c>
      <c r="AG4364" s="284">
        <v>100000</v>
      </c>
      <c r="AI4364" s="276" t="s">
        <v>64320</v>
      </c>
      <c r="AJ4364" s="277">
        <v>1278.1600000000001</v>
      </c>
      <c r="AL4364" s="246" t="s">
        <v>59034</v>
      </c>
      <c r="AM4364" s="247">
        <v>21.41</v>
      </c>
      <c r="AO4364" s="226" t="s">
        <v>34898</v>
      </c>
      <c r="AP4364" s="227">
        <v>127.57</v>
      </c>
      <c r="AR4364" s="207" t="s">
        <v>18732</v>
      </c>
      <c r="AS4364" s="208">
        <v>6178.2</v>
      </c>
      <c r="AT4364" s="93"/>
      <c r="AU4364" s="93"/>
      <c r="AV4364" s="93"/>
    </row>
    <row r="4365" spans="32:48" x14ac:dyDescent="0.55000000000000004">
      <c r="AF4365" t="s">
        <v>23955</v>
      </c>
      <c r="AG4365" s="284">
        <v>100000</v>
      </c>
      <c r="AI4365" s="276" t="s">
        <v>64321</v>
      </c>
      <c r="AJ4365" s="277">
        <v>97.78</v>
      </c>
      <c r="AL4365" s="246" t="s">
        <v>59035</v>
      </c>
      <c r="AM4365" s="247">
        <v>510</v>
      </c>
      <c r="AO4365" s="226" t="s">
        <v>34899</v>
      </c>
      <c r="AP4365" s="227">
        <v>874.58</v>
      </c>
      <c r="AR4365" s="207" t="s">
        <v>18733</v>
      </c>
      <c r="AS4365" s="208">
        <v>15558</v>
      </c>
      <c r="AT4365" s="93"/>
      <c r="AU4365" s="93"/>
      <c r="AV4365" s="93"/>
    </row>
    <row r="4366" spans="32:48" x14ac:dyDescent="0.55000000000000004">
      <c r="AF4366" t="s">
        <v>40844</v>
      </c>
      <c r="AG4366" s="284">
        <v>3487.98</v>
      </c>
      <c r="AI4366" s="276" t="s">
        <v>64322</v>
      </c>
      <c r="AJ4366" s="277">
        <v>29.94</v>
      </c>
      <c r="AL4366" s="246" t="s">
        <v>61360</v>
      </c>
      <c r="AM4366" s="247">
        <v>17.3</v>
      </c>
      <c r="AO4366" s="226" t="s">
        <v>40217</v>
      </c>
      <c r="AP4366" s="227">
        <v>436.71</v>
      </c>
      <c r="AR4366" s="207" t="s">
        <v>18734</v>
      </c>
      <c r="AS4366" s="208">
        <v>56</v>
      </c>
      <c r="AT4366" s="93"/>
      <c r="AU4366" s="93"/>
      <c r="AV4366" s="93"/>
    </row>
    <row r="4367" spans="32:48" x14ac:dyDescent="0.55000000000000004">
      <c r="AF4367" t="s">
        <v>40845</v>
      </c>
      <c r="AG4367">
        <v>298.54000000000002</v>
      </c>
      <c r="AI4367" s="276" t="s">
        <v>64324</v>
      </c>
      <c r="AJ4367" s="277">
        <v>3.92</v>
      </c>
      <c r="AL4367" s="246" t="s">
        <v>56004</v>
      </c>
      <c r="AM4367" s="247">
        <v>38018.61</v>
      </c>
      <c r="AO4367" s="226" t="s">
        <v>52178</v>
      </c>
      <c r="AP4367" s="227">
        <v>197178</v>
      </c>
      <c r="AR4367" s="207" t="s">
        <v>18735</v>
      </c>
      <c r="AS4367" s="208">
        <v>28691.82</v>
      </c>
      <c r="AT4367" s="93"/>
      <c r="AU4367" s="93"/>
      <c r="AV4367" s="93"/>
    </row>
    <row r="4368" spans="32:48" x14ac:dyDescent="0.55000000000000004">
      <c r="AF4368" t="s">
        <v>69419</v>
      </c>
      <c r="AG4368">
        <v>772.4</v>
      </c>
      <c r="AI4368" s="276" t="s">
        <v>56168</v>
      </c>
      <c r="AJ4368" s="277">
        <v>114714.03</v>
      </c>
      <c r="AL4368" s="246" t="s">
        <v>64170</v>
      </c>
      <c r="AM4368" s="247">
        <v>4254.88</v>
      </c>
      <c r="AO4368" s="226" t="s">
        <v>52179</v>
      </c>
      <c r="AP4368" s="227">
        <v>22381.65</v>
      </c>
      <c r="AR4368" s="207" t="s">
        <v>18736</v>
      </c>
      <c r="AS4368" s="208">
        <v>2194.92</v>
      </c>
      <c r="AT4368" s="93"/>
      <c r="AU4368" s="93"/>
      <c r="AV4368" s="93"/>
    </row>
    <row r="4369" spans="32:48" x14ac:dyDescent="0.55000000000000004">
      <c r="AF4369" t="s">
        <v>46110</v>
      </c>
      <c r="AG4369" s="284">
        <v>11700</v>
      </c>
      <c r="AI4369" s="276" t="s">
        <v>67669</v>
      </c>
      <c r="AJ4369" s="277">
        <v>59537.34</v>
      </c>
      <c r="AL4369" s="246" t="s">
        <v>59036</v>
      </c>
      <c r="AM4369" s="247">
        <v>900</v>
      </c>
      <c r="AO4369" s="226" t="s">
        <v>47912</v>
      </c>
      <c r="AP4369" s="227">
        <v>37250</v>
      </c>
      <c r="AR4369" s="207" t="s">
        <v>18737</v>
      </c>
      <c r="AS4369" s="208">
        <v>6046.98</v>
      </c>
      <c r="AT4369" s="93"/>
      <c r="AU4369" s="93"/>
      <c r="AV4369" s="93"/>
    </row>
    <row r="4370" spans="32:48" x14ac:dyDescent="0.55000000000000004">
      <c r="AF4370" t="s">
        <v>71815</v>
      </c>
      <c r="AG4370" s="284">
        <v>2300</v>
      </c>
      <c r="AI4370" s="276" t="s">
        <v>59613</v>
      </c>
      <c r="AJ4370" s="277">
        <v>63004.61</v>
      </c>
      <c r="AL4370" s="246" t="s">
        <v>62615</v>
      </c>
      <c r="AM4370" s="247">
        <v>225</v>
      </c>
      <c r="AO4370" s="226" t="s">
        <v>46836</v>
      </c>
      <c r="AP4370" s="227">
        <v>1368</v>
      </c>
      <c r="AR4370" s="207" t="s">
        <v>18738</v>
      </c>
      <c r="AS4370" s="208">
        <v>50006.25</v>
      </c>
      <c r="AT4370" s="93"/>
      <c r="AU4370" s="93"/>
      <c r="AV4370" s="93"/>
    </row>
    <row r="4371" spans="32:48" x14ac:dyDescent="0.55000000000000004">
      <c r="AF4371" t="s">
        <v>24170</v>
      </c>
      <c r="AG4371">
        <v>900</v>
      </c>
      <c r="AI4371" s="276" t="s">
        <v>52514</v>
      </c>
      <c r="AJ4371" s="277">
        <v>17752.03</v>
      </c>
      <c r="AL4371" s="246" t="s">
        <v>56005</v>
      </c>
      <c r="AM4371" s="247">
        <v>3236.17</v>
      </c>
      <c r="AO4371" s="226" t="s">
        <v>42346</v>
      </c>
      <c r="AP4371" s="227">
        <v>39448.839999999997</v>
      </c>
      <c r="AR4371" s="207" t="s">
        <v>18739</v>
      </c>
      <c r="AS4371" s="208">
        <v>55966.99</v>
      </c>
      <c r="AT4371" s="93"/>
      <c r="AU4371" s="93"/>
      <c r="AV4371" s="93"/>
    </row>
    <row r="4372" spans="32:48" x14ac:dyDescent="0.55000000000000004">
      <c r="AF4372" t="s">
        <v>70143</v>
      </c>
      <c r="AG4372">
        <v>250</v>
      </c>
      <c r="AI4372" s="276" t="s">
        <v>52515</v>
      </c>
      <c r="AJ4372" s="277">
        <v>121000</v>
      </c>
      <c r="AL4372" s="246" t="s">
        <v>56006</v>
      </c>
      <c r="AM4372" s="247">
        <v>10356.98</v>
      </c>
      <c r="AO4372" s="226" t="s">
        <v>42347</v>
      </c>
      <c r="AP4372" s="227">
        <v>3033.16</v>
      </c>
      <c r="AR4372" s="207" t="s">
        <v>18740</v>
      </c>
      <c r="AS4372" s="208">
        <v>2624.72</v>
      </c>
      <c r="AT4372" s="93"/>
      <c r="AU4372" s="93"/>
      <c r="AV4372" s="93"/>
    </row>
    <row r="4373" spans="32:48" x14ac:dyDescent="0.55000000000000004">
      <c r="AF4373" t="s">
        <v>24172</v>
      </c>
      <c r="AG4373">
        <v>107.7</v>
      </c>
      <c r="AI4373" s="276" t="s">
        <v>70550</v>
      </c>
      <c r="AJ4373" s="277">
        <v>6503</v>
      </c>
      <c r="AL4373" s="246" t="s">
        <v>59037</v>
      </c>
      <c r="AM4373" s="247">
        <v>4157.62</v>
      </c>
      <c r="AO4373" s="226" t="s">
        <v>49799</v>
      </c>
      <c r="AP4373" s="227">
        <v>3913.24</v>
      </c>
      <c r="AR4373" s="207" t="s">
        <v>18741</v>
      </c>
      <c r="AS4373" s="208">
        <v>19568.7</v>
      </c>
      <c r="AT4373" s="93"/>
      <c r="AU4373" s="93"/>
      <c r="AV4373" s="93"/>
    </row>
    <row r="4374" spans="32:48" x14ac:dyDescent="0.55000000000000004">
      <c r="AF4374" t="s">
        <v>24175</v>
      </c>
      <c r="AG4374" s="284">
        <v>11750</v>
      </c>
      <c r="AI4374" s="276" t="s">
        <v>70551</v>
      </c>
      <c r="AJ4374" s="277">
        <v>497</v>
      </c>
      <c r="AL4374" s="246" t="s">
        <v>62453</v>
      </c>
      <c r="AM4374" s="247">
        <v>32937.660000000003</v>
      </c>
      <c r="AO4374" s="226" t="s">
        <v>49800</v>
      </c>
      <c r="AP4374" s="227">
        <v>299.37</v>
      </c>
      <c r="AR4374" s="207" t="s">
        <v>18742</v>
      </c>
      <c r="AS4374" s="208">
        <v>1697.78</v>
      </c>
      <c r="AT4374" s="93"/>
      <c r="AU4374" s="93"/>
      <c r="AV4374" s="93"/>
    </row>
    <row r="4375" spans="32:48" x14ac:dyDescent="0.55000000000000004">
      <c r="AF4375" t="s">
        <v>24188</v>
      </c>
      <c r="AG4375" s="284">
        <v>5332.5</v>
      </c>
      <c r="AI4375" s="276" t="s">
        <v>63168</v>
      </c>
      <c r="AJ4375" s="277">
        <v>435</v>
      </c>
      <c r="AL4375" s="246" t="s">
        <v>61361</v>
      </c>
      <c r="AM4375" s="247">
        <v>9966.9599999999991</v>
      </c>
      <c r="AO4375" s="226" t="s">
        <v>49801</v>
      </c>
      <c r="AP4375" s="227">
        <v>726.19</v>
      </c>
      <c r="AR4375" s="207" t="s">
        <v>18743</v>
      </c>
      <c r="AS4375" s="208">
        <v>4096.18</v>
      </c>
      <c r="AT4375" s="93"/>
      <c r="AU4375" s="93"/>
      <c r="AV4375" s="93"/>
    </row>
    <row r="4376" spans="32:48" x14ac:dyDescent="0.55000000000000004">
      <c r="AF4376" t="s">
        <v>24189</v>
      </c>
      <c r="AG4376">
        <v>407.94</v>
      </c>
      <c r="AI4376" s="276" t="s">
        <v>63169</v>
      </c>
      <c r="AJ4376" s="277">
        <v>4490</v>
      </c>
      <c r="AL4376" s="246" t="s">
        <v>62616</v>
      </c>
      <c r="AM4376" s="247">
        <v>282.41000000000003</v>
      </c>
      <c r="AO4376" s="226" t="s">
        <v>52180</v>
      </c>
      <c r="AP4376" s="227">
        <v>547.55999999999995</v>
      </c>
      <c r="AR4376" s="207" t="s">
        <v>18744</v>
      </c>
      <c r="AS4376" s="208">
        <v>265.23</v>
      </c>
      <c r="AT4376" s="93"/>
      <c r="AU4376" s="93"/>
      <c r="AV4376" s="93"/>
    </row>
    <row r="4377" spans="32:48" x14ac:dyDescent="0.55000000000000004">
      <c r="AF4377" t="s">
        <v>24191</v>
      </c>
      <c r="AG4377">
        <v>600</v>
      </c>
      <c r="AI4377" s="276" t="s">
        <v>63170</v>
      </c>
      <c r="AJ4377" s="277">
        <v>343.47</v>
      </c>
      <c r="AL4377" s="246" t="s">
        <v>52197</v>
      </c>
      <c r="AM4377" s="247">
        <v>3453.53</v>
      </c>
      <c r="AO4377" s="226" t="s">
        <v>52181</v>
      </c>
      <c r="AP4377" s="227">
        <v>1164.96</v>
      </c>
      <c r="AR4377" s="207" t="s">
        <v>18745</v>
      </c>
      <c r="AS4377" s="208">
        <v>5762.51</v>
      </c>
      <c r="AT4377" s="93"/>
      <c r="AU4377" s="93"/>
      <c r="AV4377" s="93"/>
    </row>
    <row r="4378" spans="32:48" x14ac:dyDescent="0.55000000000000004">
      <c r="AF4378" t="s">
        <v>24192</v>
      </c>
      <c r="AG4378" s="284">
        <v>17497.22</v>
      </c>
      <c r="AI4378" s="276" t="s">
        <v>70552</v>
      </c>
      <c r="AJ4378" s="277">
        <v>1662.48</v>
      </c>
      <c r="AL4378" s="246" t="s">
        <v>57371</v>
      </c>
      <c r="AM4378" s="247">
        <v>34551.43</v>
      </c>
      <c r="AO4378" s="226" t="s">
        <v>52182</v>
      </c>
      <c r="AP4378" s="227">
        <v>89.15</v>
      </c>
      <c r="AR4378" s="207" t="s">
        <v>18746</v>
      </c>
      <c r="AS4378" s="208">
        <v>2401.86</v>
      </c>
      <c r="AT4378" s="93"/>
      <c r="AU4378" s="93"/>
      <c r="AV4378" s="93"/>
    </row>
    <row r="4379" spans="32:48" x14ac:dyDescent="0.55000000000000004">
      <c r="AF4379" t="s">
        <v>24267</v>
      </c>
      <c r="AG4379" s="284">
        <v>4275</v>
      </c>
      <c r="AI4379" s="276" t="s">
        <v>67670</v>
      </c>
      <c r="AJ4379" s="277">
        <v>264000</v>
      </c>
      <c r="AL4379" s="246" t="s">
        <v>58223</v>
      </c>
      <c r="AM4379" s="247">
        <v>6653.01</v>
      </c>
      <c r="AO4379" s="226" t="s">
        <v>52183</v>
      </c>
      <c r="AP4379" s="227">
        <v>280.76</v>
      </c>
      <c r="AR4379" s="207" t="s">
        <v>18747</v>
      </c>
      <c r="AS4379" s="208">
        <v>3142.59</v>
      </c>
      <c r="AT4379" s="93"/>
      <c r="AU4379" s="93"/>
      <c r="AV4379" s="93"/>
    </row>
    <row r="4380" spans="32:48" x14ac:dyDescent="0.55000000000000004">
      <c r="AF4380" t="s">
        <v>46112</v>
      </c>
      <c r="AG4380" s="284">
        <v>3760.41</v>
      </c>
      <c r="AI4380" s="276" t="s">
        <v>67671</v>
      </c>
      <c r="AJ4380" s="277">
        <v>20189.349999999999</v>
      </c>
      <c r="AL4380" s="246" t="s">
        <v>58224</v>
      </c>
      <c r="AM4380" s="247">
        <v>3201.44</v>
      </c>
      <c r="AO4380" s="226" t="s">
        <v>44712</v>
      </c>
      <c r="AP4380" s="227">
        <v>34982</v>
      </c>
      <c r="AR4380" s="207" t="s">
        <v>18748</v>
      </c>
      <c r="AS4380" s="208">
        <v>2760</v>
      </c>
      <c r="AT4380" s="93"/>
      <c r="AU4380" s="93"/>
      <c r="AV4380" s="93"/>
    </row>
    <row r="4381" spans="32:48" x14ac:dyDescent="0.55000000000000004">
      <c r="AF4381" t="s">
        <v>50729</v>
      </c>
      <c r="AG4381" s="284">
        <v>14328</v>
      </c>
      <c r="AI4381" s="276" t="s">
        <v>67672</v>
      </c>
      <c r="AJ4381" s="277">
        <v>5293.34</v>
      </c>
      <c r="AL4381" s="246" t="s">
        <v>62617</v>
      </c>
      <c r="AM4381" s="247">
        <v>-78.73</v>
      </c>
      <c r="AO4381" s="226" t="s">
        <v>48808</v>
      </c>
      <c r="AP4381" s="227">
        <v>9320</v>
      </c>
      <c r="AR4381" s="207" t="s">
        <v>18749</v>
      </c>
      <c r="AS4381" s="208">
        <v>15884.4</v>
      </c>
      <c r="AT4381" s="93"/>
      <c r="AU4381" s="93"/>
      <c r="AV4381" s="93"/>
    </row>
    <row r="4382" spans="32:48" x14ac:dyDescent="0.55000000000000004">
      <c r="AF4382" t="s">
        <v>24268</v>
      </c>
      <c r="AG4382" s="284">
        <v>1736.02</v>
      </c>
      <c r="AI4382" s="276" t="s">
        <v>67673</v>
      </c>
      <c r="AJ4382" s="277">
        <v>739.87</v>
      </c>
      <c r="AL4382" s="246" t="s">
        <v>61362</v>
      </c>
      <c r="AM4382" s="247">
        <v>392.61</v>
      </c>
      <c r="AO4382" s="226" t="s">
        <v>46837</v>
      </c>
      <c r="AP4382" s="227">
        <v>3265.24</v>
      </c>
      <c r="AR4382" s="207" t="s">
        <v>18750</v>
      </c>
      <c r="AS4382" s="208">
        <v>87794.01</v>
      </c>
      <c r="AT4382" s="93"/>
      <c r="AU4382" s="93"/>
      <c r="AV4382" s="93"/>
    </row>
    <row r="4383" spans="32:48" x14ac:dyDescent="0.55000000000000004">
      <c r="AF4383" t="s">
        <v>50730</v>
      </c>
      <c r="AG4383">
        <v>343.77</v>
      </c>
      <c r="AI4383" s="276" t="s">
        <v>67674</v>
      </c>
      <c r="AJ4383" s="277">
        <v>327.49</v>
      </c>
      <c r="AL4383" s="246" t="s">
        <v>64171</v>
      </c>
      <c r="AM4383" s="247">
        <v>17.239999999999998</v>
      </c>
      <c r="AO4383" s="226" t="s">
        <v>34900</v>
      </c>
      <c r="AP4383" s="227">
        <v>57488.56</v>
      </c>
      <c r="AR4383" s="207" t="s">
        <v>18751</v>
      </c>
      <c r="AS4383" s="208">
        <v>23642.93</v>
      </c>
      <c r="AT4383" s="93"/>
      <c r="AU4383" s="93"/>
      <c r="AV4383" s="93"/>
    </row>
    <row r="4384" spans="32:48" x14ac:dyDescent="0.55000000000000004">
      <c r="AF4384" t="s">
        <v>24269</v>
      </c>
      <c r="AG4384">
        <v>416.22</v>
      </c>
      <c r="AI4384" s="276" t="s">
        <v>67675</v>
      </c>
      <c r="AJ4384" s="277">
        <v>7604.15</v>
      </c>
      <c r="AL4384" s="246" t="s">
        <v>61363</v>
      </c>
      <c r="AM4384" s="247">
        <v>193.52</v>
      </c>
      <c r="AO4384" s="226" t="s">
        <v>34901</v>
      </c>
      <c r="AP4384" s="227">
        <v>60932</v>
      </c>
      <c r="AR4384" s="207" t="s">
        <v>18752</v>
      </c>
      <c r="AS4384" s="208">
        <v>9700</v>
      </c>
      <c r="AT4384" s="93"/>
      <c r="AU4384" s="93"/>
      <c r="AV4384" s="93"/>
    </row>
    <row r="4385" spans="32:48" x14ac:dyDescent="0.55000000000000004">
      <c r="AF4385" t="s">
        <v>54463</v>
      </c>
      <c r="AG4385" s="284">
        <v>2917.89</v>
      </c>
      <c r="AI4385" s="276" t="s">
        <v>46945</v>
      </c>
      <c r="AJ4385" s="277">
        <v>57.29</v>
      </c>
      <c r="AL4385" s="246" t="s">
        <v>64172</v>
      </c>
      <c r="AM4385" s="247">
        <v>1084.8399999999999</v>
      </c>
      <c r="AO4385" s="226" t="s">
        <v>47913</v>
      </c>
      <c r="AP4385" s="227">
        <v>903.9</v>
      </c>
      <c r="AR4385" s="207" t="s">
        <v>18753</v>
      </c>
      <c r="AS4385" s="208">
        <v>72772.460000000006</v>
      </c>
      <c r="AT4385" s="93"/>
      <c r="AU4385" s="93"/>
      <c r="AV4385" s="93"/>
    </row>
    <row r="4386" spans="32:48" x14ac:dyDescent="0.55000000000000004">
      <c r="AF4386" t="s">
        <v>24270</v>
      </c>
      <c r="AG4386">
        <v>44</v>
      </c>
      <c r="AI4386" s="276" t="s">
        <v>56169</v>
      </c>
      <c r="AJ4386" s="277">
        <v>4800</v>
      </c>
      <c r="AL4386" s="246" t="s">
        <v>64173</v>
      </c>
      <c r="AM4386" s="247">
        <v>5731.72</v>
      </c>
      <c r="AO4386" s="226" t="s">
        <v>42348</v>
      </c>
      <c r="AP4386" s="227">
        <v>770494.36</v>
      </c>
      <c r="AR4386" s="207" t="s">
        <v>18754</v>
      </c>
      <c r="AS4386" s="208">
        <v>9134.01</v>
      </c>
      <c r="AT4386" s="93"/>
      <c r="AU4386" s="93"/>
      <c r="AV4386" s="93"/>
    </row>
    <row r="4387" spans="32:48" x14ac:dyDescent="0.55000000000000004">
      <c r="AF4387" t="s">
        <v>54464</v>
      </c>
      <c r="AG4387">
        <v>82</v>
      </c>
      <c r="AI4387" s="276" t="s">
        <v>61412</v>
      </c>
      <c r="AJ4387" s="277">
        <v>6400</v>
      </c>
      <c r="AL4387" s="246" t="s">
        <v>64174</v>
      </c>
      <c r="AM4387" s="247">
        <v>1135.8399999999999</v>
      </c>
      <c r="AO4387" s="226" t="s">
        <v>40218</v>
      </c>
      <c r="AP4387" s="227">
        <v>11277.36</v>
      </c>
      <c r="AR4387" s="207" t="s">
        <v>18755</v>
      </c>
      <c r="AS4387" s="208">
        <v>1950</v>
      </c>
      <c r="AT4387" s="93"/>
      <c r="AU4387" s="93"/>
      <c r="AV4387" s="93"/>
    </row>
    <row r="4388" spans="32:48" x14ac:dyDescent="0.55000000000000004">
      <c r="AF4388" t="s">
        <v>54465</v>
      </c>
      <c r="AG4388">
        <v>149.31</v>
      </c>
      <c r="AI4388" s="276" t="s">
        <v>40324</v>
      </c>
      <c r="AJ4388" s="277">
        <v>40099.17</v>
      </c>
      <c r="AL4388" s="246" t="s">
        <v>63655</v>
      </c>
      <c r="AM4388" s="247">
        <v>612.4</v>
      </c>
      <c r="AO4388" s="226" t="s">
        <v>34902</v>
      </c>
      <c r="AP4388" s="227">
        <v>69131.899999999994</v>
      </c>
      <c r="AR4388" s="207" t="s">
        <v>18756</v>
      </c>
      <c r="AS4388" s="208">
        <v>115793.17</v>
      </c>
      <c r="AT4388" s="93"/>
      <c r="AU4388" s="93"/>
      <c r="AV4388" s="93"/>
    </row>
    <row r="4389" spans="32:48" x14ac:dyDescent="0.55000000000000004">
      <c r="AF4389" t="s">
        <v>54466</v>
      </c>
      <c r="AG4389">
        <v>14.33</v>
      </c>
      <c r="AI4389" s="276" t="s">
        <v>35070</v>
      </c>
      <c r="AJ4389" s="277">
        <v>17624</v>
      </c>
      <c r="AL4389" s="246" t="s">
        <v>63656</v>
      </c>
      <c r="AM4389" s="247">
        <v>655.19000000000005</v>
      </c>
      <c r="AO4389" s="226" t="s">
        <v>34903</v>
      </c>
      <c r="AP4389" s="227">
        <v>32961.22</v>
      </c>
      <c r="AR4389" s="207" t="s">
        <v>18757</v>
      </c>
      <c r="AS4389" s="208">
        <v>15683</v>
      </c>
      <c r="AT4389" s="93"/>
      <c r="AU4389" s="93"/>
      <c r="AV4389" s="93"/>
    </row>
    <row r="4390" spans="32:48" x14ac:dyDescent="0.55000000000000004">
      <c r="AF4390" t="s">
        <v>24271</v>
      </c>
      <c r="AG4390" s="284">
        <v>24268.49</v>
      </c>
      <c r="AI4390" s="276" t="s">
        <v>44929</v>
      </c>
      <c r="AJ4390" s="277">
        <v>6840</v>
      </c>
      <c r="AL4390" s="246" t="s">
        <v>63657</v>
      </c>
      <c r="AM4390" s="247">
        <v>2098.4</v>
      </c>
      <c r="AO4390" s="226" t="s">
        <v>34904</v>
      </c>
      <c r="AP4390" s="227">
        <v>7270.72</v>
      </c>
      <c r="AR4390" s="207" t="s">
        <v>18758</v>
      </c>
      <c r="AS4390" s="208">
        <v>43674.32</v>
      </c>
      <c r="AT4390" s="93"/>
      <c r="AU4390" s="93"/>
      <c r="AV4390" s="93"/>
    </row>
    <row r="4391" spans="32:48" x14ac:dyDescent="0.55000000000000004">
      <c r="AF4391" t="s">
        <v>60939</v>
      </c>
      <c r="AG4391" s="284">
        <v>34500</v>
      </c>
      <c r="AI4391" s="276" t="s">
        <v>59079</v>
      </c>
      <c r="AJ4391" s="277">
        <v>165447.54</v>
      </c>
      <c r="AL4391" s="246" t="s">
        <v>61091</v>
      </c>
      <c r="AM4391" s="247">
        <v>39250</v>
      </c>
      <c r="AO4391" s="226" t="s">
        <v>46838</v>
      </c>
      <c r="AP4391" s="227">
        <v>245025.66</v>
      </c>
      <c r="AR4391" s="207" t="s">
        <v>18759</v>
      </c>
      <c r="AS4391" s="208">
        <v>6044.14</v>
      </c>
      <c r="AT4391" s="93"/>
      <c r="AU4391" s="93"/>
      <c r="AV4391" s="93"/>
    </row>
    <row r="4392" spans="32:48" x14ac:dyDescent="0.55000000000000004">
      <c r="AF4392" t="s">
        <v>24274</v>
      </c>
      <c r="AG4392">
        <v>922.94</v>
      </c>
      <c r="AI4392" s="276" t="s">
        <v>56170</v>
      </c>
      <c r="AJ4392" s="277">
        <v>175220.73</v>
      </c>
      <c r="AL4392" s="246" t="s">
        <v>64175</v>
      </c>
      <c r="AM4392" s="247">
        <v>2398.6999999999998</v>
      </c>
      <c r="AO4392" s="226" t="s">
        <v>34905</v>
      </c>
      <c r="AP4392" s="227">
        <v>6831.67</v>
      </c>
      <c r="AR4392" s="207" t="s">
        <v>18760</v>
      </c>
      <c r="AS4392" s="208">
        <v>100</v>
      </c>
      <c r="AT4392" s="93"/>
      <c r="AU4392" s="93"/>
      <c r="AV4392" s="93"/>
    </row>
    <row r="4393" spans="32:48" x14ac:dyDescent="0.55000000000000004">
      <c r="AF4393" t="s">
        <v>24275</v>
      </c>
      <c r="AG4393" s="284">
        <v>16215.06</v>
      </c>
      <c r="AI4393" s="276" t="s">
        <v>35071</v>
      </c>
      <c r="AJ4393" s="277">
        <v>239385.46</v>
      </c>
      <c r="AL4393" s="246" t="s">
        <v>64176</v>
      </c>
      <c r="AM4393" s="247">
        <v>2007.72</v>
      </c>
      <c r="AO4393" s="226" t="s">
        <v>18780</v>
      </c>
      <c r="AP4393" s="227">
        <v>1409.68</v>
      </c>
      <c r="AR4393" s="207" t="s">
        <v>18761</v>
      </c>
      <c r="AS4393" s="208">
        <v>47952.5</v>
      </c>
      <c r="AT4393" s="93"/>
      <c r="AU4393" s="93"/>
      <c r="AV4393" s="93"/>
    </row>
    <row r="4394" spans="32:48" x14ac:dyDescent="0.55000000000000004">
      <c r="AF4394" t="s">
        <v>24276</v>
      </c>
      <c r="AG4394" s="284">
        <v>6850.61</v>
      </c>
      <c r="AI4394" s="276" t="s">
        <v>39179</v>
      </c>
      <c r="AJ4394" s="277">
        <v>142835.07999999999</v>
      </c>
      <c r="AL4394" s="246" t="s">
        <v>60328</v>
      </c>
      <c r="AM4394" s="247">
        <v>13400</v>
      </c>
      <c r="AO4394" s="226" t="s">
        <v>40219</v>
      </c>
      <c r="AP4394" s="227">
        <v>293887.89</v>
      </c>
      <c r="AR4394" s="207" t="s">
        <v>18762</v>
      </c>
      <c r="AS4394" s="208">
        <v>12073.34</v>
      </c>
      <c r="AT4394" s="93"/>
      <c r="AU4394" s="93"/>
      <c r="AV4394" s="93"/>
    </row>
    <row r="4395" spans="32:48" x14ac:dyDescent="0.55000000000000004">
      <c r="AF4395" t="s">
        <v>24277</v>
      </c>
      <c r="AG4395" s="284">
        <v>21631.51</v>
      </c>
      <c r="AI4395" s="276" t="s">
        <v>35072</v>
      </c>
      <c r="AJ4395" s="277">
        <v>54102.98</v>
      </c>
      <c r="AL4395" s="246" t="s">
        <v>60329</v>
      </c>
      <c r="AM4395" s="247">
        <v>52612.81</v>
      </c>
      <c r="AO4395" s="226" t="s">
        <v>48809</v>
      </c>
      <c r="AP4395" s="227">
        <v>1518.61</v>
      </c>
      <c r="AR4395" s="207" t="s">
        <v>18763</v>
      </c>
      <c r="AS4395" s="208">
        <v>25040.81</v>
      </c>
      <c r="AT4395" s="93"/>
      <c r="AU4395" s="93"/>
      <c r="AV4395" s="93"/>
    </row>
    <row r="4396" spans="32:48" x14ac:dyDescent="0.55000000000000004">
      <c r="AF4396" t="s">
        <v>24326</v>
      </c>
      <c r="AG4396" s="284">
        <v>11254.56</v>
      </c>
      <c r="AI4396" s="276" t="s">
        <v>57459</v>
      </c>
      <c r="AJ4396" s="277">
        <v>8506.99</v>
      </c>
      <c r="AL4396" s="246" t="s">
        <v>60330</v>
      </c>
      <c r="AM4396" s="247">
        <v>5049.87</v>
      </c>
      <c r="AO4396" s="226" t="s">
        <v>46839</v>
      </c>
      <c r="AP4396" s="227">
        <v>898.6</v>
      </c>
      <c r="AR4396" s="207" t="s">
        <v>18764</v>
      </c>
      <c r="AS4396" s="208">
        <v>9032.33</v>
      </c>
      <c r="AT4396" s="93"/>
      <c r="AU4396" s="93"/>
      <c r="AV4396" s="93"/>
    </row>
    <row r="4397" spans="32:48" x14ac:dyDescent="0.55000000000000004">
      <c r="AF4397" t="s">
        <v>62899</v>
      </c>
      <c r="AG4397">
        <v>462.68</v>
      </c>
      <c r="AI4397" s="276" t="s">
        <v>35073</v>
      </c>
      <c r="AJ4397" s="277">
        <v>110173.57</v>
      </c>
      <c r="AL4397" s="246" t="s">
        <v>60331</v>
      </c>
      <c r="AM4397" s="247">
        <v>16173.18</v>
      </c>
      <c r="AO4397" s="226" t="s">
        <v>49802</v>
      </c>
      <c r="AP4397" s="227">
        <v>1617.96</v>
      </c>
      <c r="AR4397" s="207" t="s">
        <v>18765</v>
      </c>
      <c r="AS4397" s="208">
        <v>436737.89</v>
      </c>
      <c r="AT4397" s="93"/>
      <c r="AU4397" s="93"/>
      <c r="AV4397" s="93"/>
    </row>
    <row r="4398" spans="32:48" x14ac:dyDescent="0.55000000000000004">
      <c r="AF4398" t="s">
        <v>24373</v>
      </c>
      <c r="AG4398" s="284">
        <v>16730.18</v>
      </c>
      <c r="AI4398" s="276" t="s">
        <v>67676</v>
      </c>
      <c r="AJ4398" s="277">
        <v>5092.22</v>
      </c>
      <c r="AL4398" s="246" t="s">
        <v>61364</v>
      </c>
      <c r="AM4398" s="247">
        <v>29115.42</v>
      </c>
      <c r="AO4398" s="226" t="s">
        <v>49803</v>
      </c>
      <c r="AP4398" s="227">
        <v>11.21</v>
      </c>
      <c r="AR4398" s="207" t="s">
        <v>18766</v>
      </c>
      <c r="AS4398" s="208">
        <v>27286</v>
      </c>
      <c r="AT4398" s="93"/>
      <c r="AU4398" s="93"/>
      <c r="AV4398" s="93"/>
    </row>
    <row r="4399" spans="32:48" x14ac:dyDescent="0.55000000000000004">
      <c r="AF4399" t="s">
        <v>24374</v>
      </c>
      <c r="AG4399" s="284">
        <v>9200</v>
      </c>
      <c r="AI4399" s="276" t="s">
        <v>33613</v>
      </c>
      <c r="AJ4399" s="277">
        <v>15489.15</v>
      </c>
      <c r="AL4399" s="246" t="s">
        <v>59404</v>
      </c>
      <c r="AM4399" s="247">
        <v>59230.16</v>
      </c>
      <c r="AO4399" s="226" t="s">
        <v>49804</v>
      </c>
      <c r="AP4399" s="227">
        <v>124.62</v>
      </c>
      <c r="AR4399" s="207" t="s">
        <v>18767</v>
      </c>
      <c r="AS4399" s="208">
        <v>8582.81</v>
      </c>
      <c r="AT4399" s="93"/>
      <c r="AU4399" s="93"/>
      <c r="AV4399" s="93"/>
    </row>
    <row r="4400" spans="32:48" x14ac:dyDescent="0.55000000000000004">
      <c r="AF4400" t="s">
        <v>54469</v>
      </c>
      <c r="AG4400" s="284">
        <v>63441.52</v>
      </c>
      <c r="AI4400" s="276" t="s">
        <v>20756</v>
      </c>
      <c r="AJ4400" s="277">
        <v>51058</v>
      </c>
      <c r="AL4400" s="246" t="s">
        <v>60332</v>
      </c>
      <c r="AM4400" s="247">
        <v>12580.44</v>
      </c>
      <c r="AO4400" s="226" t="s">
        <v>49805</v>
      </c>
      <c r="AP4400" s="227">
        <v>3611.25</v>
      </c>
      <c r="AR4400" s="207" t="s">
        <v>18768</v>
      </c>
      <c r="AS4400" s="208">
        <v>2743.94</v>
      </c>
      <c r="AT4400" s="93"/>
      <c r="AU4400" s="93"/>
      <c r="AV4400" s="93"/>
    </row>
    <row r="4401" spans="32:48" x14ac:dyDescent="0.55000000000000004">
      <c r="AF4401" t="s">
        <v>24429</v>
      </c>
      <c r="AG4401" s="284">
        <v>6469.12</v>
      </c>
      <c r="AI4401" s="276" t="s">
        <v>36299</v>
      </c>
      <c r="AJ4401" s="277">
        <v>77069.240000000005</v>
      </c>
      <c r="AL4401" s="246" t="s">
        <v>49817</v>
      </c>
      <c r="AM4401" s="247">
        <v>56257.22</v>
      </c>
      <c r="AO4401" s="226" t="s">
        <v>52184</v>
      </c>
      <c r="AP4401" s="227">
        <v>61548.14</v>
      </c>
      <c r="AR4401" s="207" t="s">
        <v>18769</v>
      </c>
      <c r="AS4401" s="208">
        <v>1860.76</v>
      </c>
      <c r="AT4401" s="93"/>
      <c r="AU4401" s="93"/>
      <c r="AV4401" s="93"/>
    </row>
    <row r="4402" spans="32:48" x14ac:dyDescent="0.55000000000000004">
      <c r="AF4402" t="s">
        <v>70144</v>
      </c>
      <c r="AG4402" s="284">
        <v>34917.910000000003</v>
      </c>
      <c r="AI4402" s="276" t="s">
        <v>69730</v>
      </c>
      <c r="AJ4402" s="277">
        <v>29755</v>
      </c>
      <c r="AL4402" s="246" t="s">
        <v>49818</v>
      </c>
      <c r="AM4402" s="247">
        <v>5143.0600000000004</v>
      </c>
      <c r="AO4402" s="226" t="s">
        <v>44713</v>
      </c>
      <c r="AP4402" s="227">
        <v>425477</v>
      </c>
      <c r="AR4402" s="207" t="s">
        <v>18770</v>
      </c>
      <c r="AS4402" s="208">
        <v>38597.519999999997</v>
      </c>
      <c r="AT4402" s="93"/>
      <c r="AU4402" s="93"/>
      <c r="AV4402" s="93"/>
    </row>
    <row r="4403" spans="32:48" x14ac:dyDescent="0.55000000000000004">
      <c r="AF4403" t="s">
        <v>24430</v>
      </c>
      <c r="AG4403" s="284">
        <v>17890.25</v>
      </c>
      <c r="AI4403" s="276" t="s">
        <v>69731</v>
      </c>
      <c r="AJ4403" s="277">
        <v>2275</v>
      </c>
      <c r="AL4403" s="246" t="s">
        <v>62618</v>
      </c>
      <c r="AM4403" s="247">
        <v>-2009.92</v>
      </c>
      <c r="AO4403" s="226" t="s">
        <v>44714</v>
      </c>
      <c r="AP4403" s="227">
        <v>32827</v>
      </c>
      <c r="AR4403" s="207" t="s">
        <v>18771</v>
      </c>
      <c r="AS4403" s="208">
        <v>193036.57</v>
      </c>
      <c r="AT4403" s="93"/>
      <c r="AU4403" s="93"/>
      <c r="AV4403" s="93"/>
    </row>
    <row r="4404" spans="32:48" x14ac:dyDescent="0.55000000000000004">
      <c r="AF4404" t="s">
        <v>24431</v>
      </c>
      <c r="AG4404" s="284">
        <v>9388</v>
      </c>
      <c r="AI4404" s="276" t="s">
        <v>52519</v>
      </c>
      <c r="AJ4404" s="277">
        <v>87765.06</v>
      </c>
      <c r="AL4404" s="246" t="s">
        <v>49819</v>
      </c>
      <c r="AM4404" s="247">
        <v>694.1</v>
      </c>
      <c r="AO4404" s="226" t="s">
        <v>44715</v>
      </c>
      <c r="AP4404" s="227">
        <v>1735281.95</v>
      </c>
      <c r="AR4404" s="207" t="s">
        <v>18772</v>
      </c>
      <c r="AS4404" s="208">
        <v>4331.97</v>
      </c>
      <c r="AT4404" s="93"/>
      <c r="AU4404" s="93"/>
      <c r="AV4404" s="93"/>
    </row>
    <row r="4405" spans="32:48" x14ac:dyDescent="0.55000000000000004">
      <c r="AF4405" t="s">
        <v>54471</v>
      </c>
      <c r="AG4405" s="284">
        <v>28635.48</v>
      </c>
      <c r="AI4405" s="276" t="s">
        <v>52520</v>
      </c>
      <c r="AJ4405" s="277">
        <v>33056.49</v>
      </c>
      <c r="AL4405" s="246" t="s">
        <v>62619</v>
      </c>
      <c r="AM4405" s="247">
        <v>-694.1</v>
      </c>
      <c r="AO4405" s="226" t="s">
        <v>44716</v>
      </c>
      <c r="AP4405" s="227">
        <v>132688.69</v>
      </c>
      <c r="AR4405" s="207" t="s">
        <v>18773</v>
      </c>
      <c r="AS4405" s="208">
        <v>32143.5</v>
      </c>
      <c r="AT4405" s="93"/>
      <c r="AU4405" s="93"/>
      <c r="AV4405" s="93"/>
    </row>
    <row r="4406" spans="32:48" x14ac:dyDescent="0.55000000000000004">
      <c r="AF4406" t="s">
        <v>61697</v>
      </c>
      <c r="AG4406" s="284">
        <v>2640</v>
      </c>
      <c r="AI4406" s="276" t="s">
        <v>52521</v>
      </c>
      <c r="AJ4406" s="277">
        <v>8764.74</v>
      </c>
      <c r="AL4406" s="246" t="s">
        <v>64177</v>
      </c>
      <c r="AM4406" s="247">
        <v>1890</v>
      </c>
      <c r="AO4406" s="226" t="s">
        <v>18862</v>
      </c>
      <c r="AP4406" s="227">
        <v>4168.33</v>
      </c>
      <c r="AR4406" s="207" t="s">
        <v>18774</v>
      </c>
      <c r="AS4406" s="208">
        <v>4385.6400000000003</v>
      </c>
      <c r="AT4406" s="93"/>
      <c r="AU4406" s="93"/>
      <c r="AV4406" s="93"/>
    </row>
    <row r="4407" spans="32:48" x14ac:dyDescent="0.55000000000000004">
      <c r="AF4407" t="s">
        <v>24432</v>
      </c>
      <c r="AG4407" s="284">
        <v>161152.04</v>
      </c>
      <c r="AI4407" s="276" t="s">
        <v>52522</v>
      </c>
      <c r="AJ4407" s="277">
        <v>23003.759999999998</v>
      </c>
      <c r="AL4407" s="246" t="s">
        <v>64178</v>
      </c>
      <c r="AM4407" s="247">
        <v>607</v>
      </c>
      <c r="AO4407" s="226" t="s">
        <v>18864</v>
      </c>
      <c r="AP4407" s="227">
        <v>235839.98</v>
      </c>
      <c r="AR4407" s="207" t="s">
        <v>18775</v>
      </c>
      <c r="AS4407" s="208">
        <v>3377.21</v>
      </c>
      <c r="AT4407" s="93"/>
      <c r="AU4407" s="93"/>
      <c r="AV4407" s="93"/>
    </row>
    <row r="4408" spans="32:48" x14ac:dyDescent="0.55000000000000004">
      <c r="AF4408" t="s">
        <v>24433</v>
      </c>
      <c r="AG4408" s="284">
        <v>145248.07</v>
      </c>
      <c r="AI4408" s="276" t="s">
        <v>67677</v>
      </c>
      <c r="AJ4408" s="277">
        <v>7646.58</v>
      </c>
      <c r="AL4408" s="246" t="s">
        <v>64179</v>
      </c>
      <c r="AM4408" s="247">
        <v>-380.9</v>
      </c>
      <c r="AO4408" s="226" t="s">
        <v>49806</v>
      </c>
      <c r="AP4408" s="227">
        <v>96770.8</v>
      </c>
      <c r="AR4408" s="207" t="s">
        <v>18776</v>
      </c>
      <c r="AS4408" s="208">
        <v>6317.41</v>
      </c>
      <c r="AT4408" s="93"/>
      <c r="AU4408" s="93"/>
      <c r="AV4408" s="93"/>
    </row>
    <row r="4409" spans="32:48" x14ac:dyDescent="0.55000000000000004">
      <c r="AF4409" t="s">
        <v>24434</v>
      </c>
      <c r="AG4409" s="284">
        <v>263532.95</v>
      </c>
      <c r="AI4409" s="276" t="s">
        <v>69732</v>
      </c>
      <c r="AJ4409" s="277">
        <v>108.18</v>
      </c>
      <c r="AL4409" s="246" t="s">
        <v>64180</v>
      </c>
      <c r="AM4409" s="247">
        <v>380.9</v>
      </c>
      <c r="AO4409" s="226" t="s">
        <v>42349</v>
      </c>
      <c r="AP4409" s="227">
        <v>18328.52</v>
      </c>
      <c r="AR4409" s="207" t="s">
        <v>18777</v>
      </c>
      <c r="AS4409" s="208">
        <v>2741.25</v>
      </c>
      <c r="AT4409" s="93"/>
      <c r="AU4409" s="93"/>
      <c r="AV4409" s="93"/>
    </row>
    <row r="4410" spans="32:48" x14ac:dyDescent="0.55000000000000004">
      <c r="AF4410" t="s">
        <v>71816</v>
      </c>
      <c r="AG4410" s="284">
        <v>84368.45</v>
      </c>
      <c r="AI4410" s="276" t="s">
        <v>69733</v>
      </c>
      <c r="AJ4410" s="277">
        <v>7.5</v>
      </c>
      <c r="AL4410" s="246" t="s">
        <v>61365</v>
      </c>
      <c r="AM4410" s="247">
        <v>20878.02</v>
      </c>
      <c r="AO4410" s="226" t="s">
        <v>18865</v>
      </c>
      <c r="AP4410" s="227">
        <v>27677.49</v>
      </c>
      <c r="AR4410" s="207" t="s">
        <v>18778</v>
      </c>
      <c r="AS4410" s="208">
        <v>525</v>
      </c>
      <c r="AT4410" s="93"/>
      <c r="AU4410" s="93"/>
      <c r="AV4410" s="93"/>
    </row>
    <row r="4411" spans="32:48" x14ac:dyDescent="0.55000000000000004">
      <c r="AF4411" t="s">
        <v>24558</v>
      </c>
      <c r="AG4411" s="284">
        <v>7710.51</v>
      </c>
      <c r="AI4411" s="276" t="s">
        <v>48907</v>
      </c>
      <c r="AJ4411" s="277">
        <v>3230</v>
      </c>
      <c r="AL4411" s="246" t="s">
        <v>61366</v>
      </c>
      <c r="AM4411" s="247">
        <v>1583.34</v>
      </c>
      <c r="AO4411" s="226" t="s">
        <v>18866</v>
      </c>
      <c r="AP4411" s="227">
        <v>54085.24</v>
      </c>
      <c r="AR4411" s="207" t="s">
        <v>18779</v>
      </c>
      <c r="AS4411" s="208">
        <v>21837.16</v>
      </c>
      <c r="AT4411" s="93"/>
      <c r="AU4411" s="93"/>
      <c r="AV4411" s="93"/>
    </row>
    <row r="4412" spans="32:48" x14ac:dyDescent="0.55000000000000004">
      <c r="AF4412" t="s">
        <v>24573</v>
      </c>
      <c r="AG4412" s="284">
        <v>2244.4699999999998</v>
      </c>
      <c r="AI4412" s="276" t="s">
        <v>48908</v>
      </c>
      <c r="AJ4412" s="277">
        <v>53869.38</v>
      </c>
      <c r="AL4412" s="246" t="s">
        <v>61367</v>
      </c>
      <c r="AM4412" s="247">
        <v>5115.12</v>
      </c>
      <c r="AO4412" s="226" t="s">
        <v>18867</v>
      </c>
      <c r="AP4412" s="227">
        <v>49082.080000000002</v>
      </c>
      <c r="AR4412" s="207" t="s">
        <v>18780</v>
      </c>
      <c r="AS4412" s="208">
        <v>66185.740000000005</v>
      </c>
      <c r="AT4412" s="93"/>
      <c r="AU4412" s="93"/>
      <c r="AV4412" s="93"/>
    </row>
    <row r="4413" spans="32:48" x14ac:dyDescent="0.55000000000000004">
      <c r="AF4413" t="s">
        <v>33907</v>
      </c>
      <c r="AG4413">
        <v>337.27</v>
      </c>
      <c r="AI4413" s="276" t="s">
        <v>55142</v>
      </c>
      <c r="AJ4413" s="277">
        <v>22524.47</v>
      </c>
      <c r="AL4413" s="246" t="s">
        <v>18954</v>
      </c>
      <c r="AM4413" s="247">
        <v>81365.64</v>
      </c>
      <c r="AO4413" s="226" t="s">
        <v>49807</v>
      </c>
      <c r="AP4413" s="227">
        <v>26507.09</v>
      </c>
      <c r="AR4413" s="207" t="s">
        <v>18781</v>
      </c>
      <c r="AS4413" s="208">
        <v>48297.52</v>
      </c>
      <c r="AT4413" s="93"/>
      <c r="AU4413" s="93"/>
      <c r="AV4413" s="93"/>
    </row>
    <row r="4414" spans="32:48" x14ac:dyDescent="0.55000000000000004">
      <c r="AF4414" t="s">
        <v>71817</v>
      </c>
      <c r="AG4414" s="284">
        <v>1150</v>
      </c>
      <c r="AI4414" s="276" t="s">
        <v>67678</v>
      </c>
      <c r="AJ4414" s="277">
        <v>2270</v>
      </c>
      <c r="AL4414" s="246" t="s">
        <v>57372</v>
      </c>
      <c r="AM4414" s="247">
        <v>19494.939999999999</v>
      </c>
      <c r="AO4414" s="226" t="s">
        <v>36197</v>
      </c>
      <c r="AP4414" s="227">
        <v>1202.8800000000001</v>
      </c>
      <c r="AR4414" s="207" t="s">
        <v>18782</v>
      </c>
      <c r="AS4414" s="208">
        <v>72772.460000000006</v>
      </c>
      <c r="AT4414" s="93"/>
      <c r="AU4414" s="93"/>
      <c r="AV4414" s="93"/>
    </row>
    <row r="4415" spans="32:48" x14ac:dyDescent="0.55000000000000004">
      <c r="AF4415" t="s">
        <v>24765</v>
      </c>
      <c r="AG4415" s="284">
        <v>5200</v>
      </c>
      <c r="AI4415" s="276" t="s">
        <v>52523</v>
      </c>
      <c r="AJ4415" s="277">
        <v>989.36</v>
      </c>
      <c r="AL4415" s="246" t="s">
        <v>18955</v>
      </c>
      <c r="AM4415" s="247">
        <v>2398.7199999999998</v>
      </c>
      <c r="AO4415" s="226" t="s">
        <v>49808</v>
      </c>
      <c r="AP4415" s="227">
        <v>73953.22</v>
      </c>
      <c r="AR4415" s="207" t="s">
        <v>18783</v>
      </c>
      <c r="AS4415" s="208">
        <v>193036.57</v>
      </c>
      <c r="AT4415" s="93"/>
      <c r="AU4415" s="93"/>
      <c r="AV4415" s="93"/>
    </row>
    <row r="4416" spans="32:48" x14ac:dyDescent="0.55000000000000004">
      <c r="AF4416" t="s">
        <v>24767</v>
      </c>
      <c r="AG4416" s="284">
        <v>1704.79</v>
      </c>
      <c r="AI4416" s="276" t="s">
        <v>33633</v>
      </c>
      <c r="AJ4416" s="277">
        <v>12416.66</v>
      </c>
      <c r="AL4416" s="246" t="s">
        <v>18956</v>
      </c>
      <c r="AM4416" s="247">
        <v>500441.23</v>
      </c>
      <c r="AO4416" s="226" t="s">
        <v>49809</v>
      </c>
      <c r="AP4416" s="227">
        <v>60000</v>
      </c>
      <c r="AR4416" s="207" t="s">
        <v>18784</v>
      </c>
      <c r="AS4416" s="208">
        <v>40751.980000000003</v>
      </c>
      <c r="AT4416" s="93"/>
      <c r="AU4416" s="93"/>
      <c r="AV4416" s="93"/>
    </row>
    <row r="4417" spans="32:48" x14ac:dyDescent="0.55000000000000004">
      <c r="AF4417" t="s">
        <v>24769</v>
      </c>
      <c r="AG4417" s="284">
        <v>14380.91</v>
      </c>
      <c r="AI4417" s="276" t="s">
        <v>33634</v>
      </c>
      <c r="AJ4417" s="277">
        <v>506892.2</v>
      </c>
      <c r="AL4417" s="246" t="s">
        <v>18960</v>
      </c>
      <c r="AM4417" s="247">
        <v>90.45</v>
      </c>
      <c r="AO4417" s="226" t="s">
        <v>49810</v>
      </c>
      <c r="AP4417" s="227">
        <v>30000</v>
      </c>
      <c r="AR4417" s="207" t="s">
        <v>18785</v>
      </c>
      <c r="AS4417" s="208">
        <v>56</v>
      </c>
      <c r="AT4417" s="93"/>
      <c r="AU4417" s="93"/>
      <c r="AV4417" s="93"/>
    </row>
    <row r="4418" spans="32:48" x14ac:dyDescent="0.55000000000000004">
      <c r="AF4418" t="s">
        <v>24903</v>
      </c>
      <c r="AG4418" s="284">
        <v>69682.78</v>
      </c>
      <c r="AI4418" s="276" t="s">
        <v>33635</v>
      </c>
      <c r="AJ4418" s="277">
        <v>38844.51</v>
      </c>
      <c r="AL4418" s="246" t="s">
        <v>18961</v>
      </c>
      <c r="AM4418" s="247">
        <v>2710.38</v>
      </c>
      <c r="AO4418" s="226" t="s">
        <v>18868</v>
      </c>
      <c r="AP4418" s="227">
        <v>35668.730000000003</v>
      </c>
      <c r="AR4418" s="207" t="s">
        <v>18786</v>
      </c>
      <c r="AS4418" s="208">
        <v>34768.22</v>
      </c>
      <c r="AT4418" s="93"/>
      <c r="AU4418" s="93"/>
      <c r="AV4418" s="93"/>
    </row>
    <row r="4419" spans="32:48" x14ac:dyDescent="0.55000000000000004">
      <c r="AF4419" t="s">
        <v>47565</v>
      </c>
      <c r="AG4419" s="284">
        <v>29675.62</v>
      </c>
      <c r="AI4419" s="276" t="s">
        <v>33636</v>
      </c>
      <c r="AJ4419" s="277">
        <v>27680.53</v>
      </c>
      <c r="AL4419" s="246" t="s">
        <v>52198</v>
      </c>
      <c r="AM4419" s="247">
        <v>136351.17000000001</v>
      </c>
      <c r="AO4419" s="226" t="s">
        <v>18869</v>
      </c>
      <c r="AP4419" s="227">
        <v>459811.7</v>
      </c>
      <c r="AR4419" s="207" t="s">
        <v>18787</v>
      </c>
      <c r="AS4419" s="208">
        <v>12968.45</v>
      </c>
      <c r="AT4419" s="93"/>
      <c r="AU4419" s="93"/>
      <c r="AV4419" s="93"/>
    </row>
    <row r="4420" spans="32:48" x14ac:dyDescent="0.55000000000000004">
      <c r="AF4420" t="s">
        <v>47566</v>
      </c>
      <c r="AG4420" s="284">
        <v>4339.13</v>
      </c>
      <c r="AI4420" s="276" t="s">
        <v>61999</v>
      </c>
      <c r="AJ4420" s="277">
        <v>3019.04</v>
      </c>
      <c r="AL4420" s="246" t="s">
        <v>52199</v>
      </c>
      <c r="AM4420" s="247">
        <v>10430.86</v>
      </c>
      <c r="AO4420" s="226" t="s">
        <v>18870</v>
      </c>
      <c r="AP4420" s="227">
        <v>50582.28</v>
      </c>
      <c r="AR4420" s="207" t="s">
        <v>18788</v>
      </c>
      <c r="AS4420" s="208">
        <v>3377.21</v>
      </c>
      <c r="AT4420" s="93"/>
      <c r="AU4420" s="93"/>
      <c r="AV4420" s="93"/>
    </row>
    <row r="4421" spans="32:48" x14ac:dyDescent="0.55000000000000004">
      <c r="AF4421" t="s">
        <v>49397</v>
      </c>
      <c r="AG4421">
        <v>171.03</v>
      </c>
      <c r="AI4421" s="276" t="s">
        <v>62000</v>
      </c>
      <c r="AJ4421" s="277">
        <v>230.96</v>
      </c>
      <c r="AL4421" s="246" t="s">
        <v>52200</v>
      </c>
      <c r="AM4421" s="247">
        <v>32634.27</v>
      </c>
      <c r="AO4421" s="226" t="s">
        <v>49811</v>
      </c>
      <c r="AP4421" s="227">
        <v>70058.649999999994</v>
      </c>
      <c r="AR4421" s="207" t="s">
        <v>18789</v>
      </c>
      <c r="AS4421" s="208">
        <v>6317.41</v>
      </c>
      <c r="AT4421" s="93"/>
      <c r="AU4421" s="93"/>
      <c r="AV4421" s="93"/>
    </row>
    <row r="4422" spans="32:48" x14ac:dyDescent="0.55000000000000004">
      <c r="AF4422" t="s">
        <v>13976</v>
      </c>
      <c r="AG4422" s="284">
        <v>8205.81</v>
      </c>
      <c r="AI4422" s="276" t="s">
        <v>64332</v>
      </c>
      <c r="AJ4422" s="277">
        <v>923.36</v>
      </c>
      <c r="AL4422" s="246" t="s">
        <v>56007</v>
      </c>
      <c r="AM4422" s="247">
        <v>299.86</v>
      </c>
      <c r="AO4422" s="226" t="s">
        <v>40220</v>
      </c>
      <c r="AP4422" s="227">
        <v>151672.03</v>
      </c>
      <c r="AR4422" s="207" t="s">
        <v>18790</v>
      </c>
      <c r="AS4422" s="208">
        <v>2741.25</v>
      </c>
      <c r="AT4422" s="93"/>
      <c r="AU4422" s="93"/>
      <c r="AV4422" s="93"/>
    </row>
    <row r="4423" spans="32:48" x14ac:dyDescent="0.55000000000000004">
      <c r="AF4423" t="s">
        <v>25043</v>
      </c>
      <c r="AG4423">
        <v>541</v>
      </c>
      <c r="AI4423" s="276" t="s">
        <v>64333</v>
      </c>
      <c r="AJ4423" s="277">
        <v>70.64</v>
      </c>
      <c r="AL4423" s="246" t="s">
        <v>36211</v>
      </c>
      <c r="AM4423" s="247">
        <v>27000</v>
      </c>
      <c r="AO4423" s="226" t="s">
        <v>33393</v>
      </c>
      <c r="AP4423" s="227">
        <v>6522.22</v>
      </c>
      <c r="AR4423" s="207" t="s">
        <v>18791</v>
      </c>
      <c r="AS4423" s="208">
        <v>6090.19</v>
      </c>
      <c r="AT4423" s="93"/>
      <c r="AU4423" s="93"/>
      <c r="AV4423" s="93"/>
    </row>
    <row r="4424" spans="32:48" x14ac:dyDescent="0.55000000000000004">
      <c r="AF4424" t="s">
        <v>25146</v>
      </c>
      <c r="AG4424" s="284">
        <v>1388.86</v>
      </c>
      <c r="AI4424" s="276" t="s">
        <v>61413</v>
      </c>
      <c r="AJ4424" s="277">
        <v>8813.9699999999993</v>
      </c>
      <c r="AL4424" s="246" t="s">
        <v>39079</v>
      </c>
      <c r="AM4424" s="247">
        <v>6664.3</v>
      </c>
      <c r="AO4424" s="226" t="s">
        <v>39068</v>
      </c>
      <c r="AP4424" s="227">
        <v>25527.06</v>
      </c>
      <c r="AR4424" s="207" t="s">
        <v>18792</v>
      </c>
      <c r="AS4424" s="208">
        <v>1723.69</v>
      </c>
      <c r="AT4424" s="93"/>
      <c r="AU4424" s="93"/>
      <c r="AV4424" s="93"/>
    </row>
    <row r="4425" spans="32:48" x14ac:dyDescent="0.55000000000000004">
      <c r="AF4425" t="s">
        <v>25148</v>
      </c>
      <c r="AG4425" s="284">
        <v>2124</v>
      </c>
      <c r="AI4425" s="276" t="s">
        <v>61414</v>
      </c>
      <c r="AJ4425" s="277">
        <v>674.27</v>
      </c>
      <c r="AL4425" s="246" t="s">
        <v>36212</v>
      </c>
      <c r="AM4425" s="247">
        <v>6565.35</v>
      </c>
      <c r="AO4425" s="226" t="s">
        <v>39069</v>
      </c>
      <c r="AP4425" s="227">
        <v>435193.01</v>
      </c>
      <c r="AR4425" s="207" t="s">
        <v>18793</v>
      </c>
      <c r="AS4425" s="208">
        <v>525</v>
      </c>
      <c r="AT4425" s="93"/>
      <c r="AU4425" s="93"/>
      <c r="AV4425" s="93"/>
    </row>
    <row r="4426" spans="32:48" x14ac:dyDescent="0.55000000000000004">
      <c r="AF4426" t="s">
        <v>25149</v>
      </c>
      <c r="AG4426" s="284">
        <v>29905.360000000001</v>
      </c>
      <c r="AI4426" s="276" t="s">
        <v>60446</v>
      </c>
      <c r="AJ4426" s="277">
        <v>448.35</v>
      </c>
      <c r="AL4426" s="246" t="s">
        <v>18962</v>
      </c>
      <c r="AM4426" s="247">
        <v>73324.160000000003</v>
      </c>
      <c r="AO4426" s="226" t="s">
        <v>18872</v>
      </c>
      <c r="AP4426" s="227">
        <v>1491.49</v>
      </c>
      <c r="AR4426" s="207" t="s">
        <v>18794</v>
      </c>
      <c r="AS4426" s="208">
        <v>1950</v>
      </c>
      <c r="AT4426" s="93"/>
      <c r="AU4426" s="93"/>
      <c r="AV4426" s="93"/>
    </row>
    <row r="4427" spans="32:48" x14ac:dyDescent="0.55000000000000004">
      <c r="AF4427" t="s">
        <v>56839</v>
      </c>
      <c r="AG4427" s="284">
        <v>16068.16</v>
      </c>
      <c r="AI4427" s="276" t="s">
        <v>60447</v>
      </c>
      <c r="AJ4427" s="277">
        <v>34.299999999999997</v>
      </c>
      <c r="AL4427" s="246" t="s">
        <v>18963</v>
      </c>
      <c r="AM4427" s="247">
        <v>8186.38</v>
      </c>
      <c r="AO4427" s="226" t="s">
        <v>46840</v>
      </c>
      <c r="AP4427" s="227">
        <v>48190.19</v>
      </c>
      <c r="AR4427" s="207" t="s">
        <v>18795</v>
      </c>
      <c r="AS4427" s="208">
        <v>144484.99</v>
      </c>
      <c r="AT4427" s="93"/>
      <c r="AU4427" s="93"/>
      <c r="AV4427" s="93"/>
    </row>
    <row r="4428" spans="32:48" x14ac:dyDescent="0.55000000000000004">
      <c r="AF4428" t="s">
        <v>71818</v>
      </c>
      <c r="AG4428" s="284">
        <v>1500</v>
      </c>
      <c r="AI4428" s="276" t="s">
        <v>60448</v>
      </c>
      <c r="AJ4428" s="277">
        <v>13.45</v>
      </c>
      <c r="AL4428" s="246" t="s">
        <v>18964</v>
      </c>
      <c r="AM4428" s="247">
        <v>27281.72</v>
      </c>
      <c r="AO4428" s="226" t="s">
        <v>47914</v>
      </c>
      <c r="AP4428" s="227">
        <v>558.6</v>
      </c>
      <c r="AR4428" s="207" t="s">
        <v>18796</v>
      </c>
      <c r="AS4428" s="208">
        <v>28649.95</v>
      </c>
      <c r="AT4428" s="93"/>
      <c r="AU4428" s="93"/>
      <c r="AV4428" s="93"/>
    </row>
    <row r="4429" spans="32:48" x14ac:dyDescent="0.55000000000000004">
      <c r="AF4429" t="s">
        <v>66786</v>
      </c>
      <c r="AG4429" s="284">
        <v>16201.78</v>
      </c>
      <c r="AI4429" s="276" t="s">
        <v>60449</v>
      </c>
      <c r="AJ4429" s="277">
        <v>1.49</v>
      </c>
      <c r="AL4429" s="246" t="s">
        <v>39080</v>
      </c>
      <c r="AM4429" s="247">
        <v>3905.08</v>
      </c>
      <c r="AO4429" s="226" t="s">
        <v>33394</v>
      </c>
      <c r="AP4429" s="227">
        <v>18031.11</v>
      </c>
      <c r="AR4429" s="207" t="s">
        <v>18797</v>
      </c>
      <c r="AS4429" s="208">
        <v>44851.58</v>
      </c>
      <c r="AT4429" s="93"/>
      <c r="AU4429" s="93"/>
      <c r="AV4429" s="93"/>
    </row>
    <row r="4430" spans="32:48" x14ac:dyDescent="0.55000000000000004">
      <c r="AF4430" t="s">
        <v>25186</v>
      </c>
      <c r="AG4430" s="284">
        <v>13725.25</v>
      </c>
      <c r="AI4430" s="276" t="s">
        <v>20838</v>
      </c>
      <c r="AJ4430" s="277">
        <v>0.72</v>
      </c>
      <c r="AL4430" s="246" t="s">
        <v>42354</v>
      </c>
      <c r="AM4430" s="247">
        <v>8811.7999999999993</v>
      </c>
      <c r="AO4430" s="226" t="s">
        <v>18874</v>
      </c>
      <c r="AP4430" s="227">
        <v>1355</v>
      </c>
      <c r="AR4430" s="207" t="s">
        <v>18798</v>
      </c>
      <c r="AS4430" s="208">
        <v>57647.06</v>
      </c>
      <c r="AT4430" s="93"/>
      <c r="AU4430" s="93"/>
      <c r="AV4430" s="93"/>
    </row>
    <row r="4431" spans="32:48" x14ac:dyDescent="0.55000000000000004">
      <c r="AF4431" t="s">
        <v>36556</v>
      </c>
      <c r="AG4431" s="284">
        <v>3555.18</v>
      </c>
      <c r="AI4431" s="276" t="s">
        <v>60450</v>
      </c>
      <c r="AJ4431" s="277">
        <v>14.87</v>
      </c>
      <c r="AL4431" s="246" t="s">
        <v>18965</v>
      </c>
      <c r="AM4431" s="247">
        <v>5103.46</v>
      </c>
      <c r="AO4431" s="226" t="s">
        <v>46841</v>
      </c>
      <c r="AP4431" s="227">
        <v>225</v>
      </c>
      <c r="AR4431" s="207" t="s">
        <v>18799</v>
      </c>
      <c r="AS4431" s="208">
        <v>6044.14</v>
      </c>
      <c r="AT4431" s="93"/>
      <c r="AU4431" s="93"/>
      <c r="AV4431" s="93"/>
    </row>
    <row r="4432" spans="32:48" x14ac:dyDescent="0.55000000000000004">
      <c r="AF4432" t="s">
        <v>40864</v>
      </c>
      <c r="AG4432" s="284">
        <v>7967.08</v>
      </c>
      <c r="AI4432" s="276" t="s">
        <v>20840</v>
      </c>
      <c r="AJ4432" s="277">
        <v>111.63</v>
      </c>
      <c r="AL4432" s="246" t="s">
        <v>56008</v>
      </c>
      <c r="AM4432" s="247">
        <v>238532.87</v>
      </c>
      <c r="AO4432" s="226" t="s">
        <v>48810</v>
      </c>
      <c r="AP4432" s="227">
        <v>425</v>
      </c>
      <c r="AR4432" s="207" t="s">
        <v>18800</v>
      </c>
      <c r="AS4432" s="208">
        <v>80350</v>
      </c>
      <c r="AT4432" s="93"/>
      <c r="AU4432" s="93"/>
      <c r="AV4432" s="93"/>
    </row>
    <row r="4433" spans="32:48" x14ac:dyDescent="0.55000000000000004">
      <c r="AF4433" t="s">
        <v>40865</v>
      </c>
      <c r="AG4433" s="284">
        <v>6745.4</v>
      </c>
      <c r="AI4433" s="276" t="s">
        <v>60457</v>
      </c>
      <c r="AJ4433" s="277">
        <v>2810.75</v>
      </c>
      <c r="AL4433" s="246" t="s">
        <v>18967</v>
      </c>
      <c r="AM4433" s="247">
        <v>18247.77</v>
      </c>
      <c r="AO4433" s="226" t="s">
        <v>18875</v>
      </c>
      <c r="AP4433" s="227">
        <v>180.93</v>
      </c>
      <c r="AR4433" s="207" t="s">
        <v>18801</v>
      </c>
      <c r="AS4433" s="208">
        <v>92840.78</v>
      </c>
      <c r="AT4433" s="93"/>
      <c r="AU4433" s="93"/>
      <c r="AV4433" s="93"/>
    </row>
    <row r="4434" spans="32:48" x14ac:dyDescent="0.55000000000000004">
      <c r="AF4434" t="s">
        <v>25187</v>
      </c>
      <c r="AG4434" s="284">
        <v>21170.39</v>
      </c>
      <c r="AI4434" s="276" t="s">
        <v>60458</v>
      </c>
      <c r="AJ4434" s="277">
        <v>13.59</v>
      </c>
      <c r="AL4434" s="246" t="s">
        <v>18968</v>
      </c>
      <c r="AM4434" s="247">
        <v>58440.55</v>
      </c>
      <c r="AO4434" s="226" t="s">
        <v>33395</v>
      </c>
      <c r="AP4434" s="227">
        <v>16899.509999999998</v>
      </c>
      <c r="AR4434" s="207" t="s">
        <v>18802</v>
      </c>
      <c r="AS4434" s="208">
        <v>50006.25</v>
      </c>
      <c r="AT4434" s="93"/>
      <c r="AU4434" s="93"/>
      <c r="AV4434" s="93"/>
    </row>
    <row r="4435" spans="32:48" x14ac:dyDescent="0.55000000000000004">
      <c r="AF4435" t="s">
        <v>25190</v>
      </c>
      <c r="AG4435" s="284">
        <v>3736.5</v>
      </c>
      <c r="AI4435" s="276" t="s">
        <v>67679</v>
      </c>
      <c r="AJ4435" s="277">
        <v>32.04</v>
      </c>
      <c r="AL4435" s="246" t="s">
        <v>18969</v>
      </c>
      <c r="AM4435" s="247">
        <v>10770</v>
      </c>
      <c r="AO4435" s="226" t="s">
        <v>18876</v>
      </c>
      <c r="AP4435" s="227">
        <v>740.15</v>
      </c>
      <c r="AR4435" s="207" t="s">
        <v>13416</v>
      </c>
      <c r="AS4435" s="208">
        <v>442.8</v>
      </c>
      <c r="AT4435" s="93"/>
      <c r="AU4435" s="93"/>
      <c r="AV4435" s="93"/>
    </row>
    <row r="4436" spans="32:48" x14ac:dyDescent="0.55000000000000004">
      <c r="AF4436" t="s">
        <v>25191</v>
      </c>
      <c r="AG4436" s="284">
        <v>8116.75</v>
      </c>
      <c r="AI4436" s="276" t="s">
        <v>60460</v>
      </c>
      <c r="AJ4436" s="277">
        <v>504.35</v>
      </c>
      <c r="AL4436" s="246" t="s">
        <v>46843</v>
      </c>
      <c r="AM4436" s="247">
        <v>7523.66</v>
      </c>
      <c r="AO4436" s="226" t="s">
        <v>34912</v>
      </c>
      <c r="AP4436" s="227">
        <v>20745.759999999998</v>
      </c>
      <c r="AR4436" s="207" t="s">
        <v>18803</v>
      </c>
      <c r="AS4436" s="208">
        <v>170848.53</v>
      </c>
      <c r="AT4436" s="93"/>
      <c r="AU4436" s="93"/>
      <c r="AV4436" s="93"/>
    </row>
    <row r="4437" spans="32:48" x14ac:dyDescent="0.55000000000000004">
      <c r="AF4437" t="s">
        <v>25247</v>
      </c>
      <c r="AG4437" s="284">
        <v>9363</v>
      </c>
      <c r="AI4437" s="276" t="s">
        <v>60461</v>
      </c>
      <c r="AJ4437" s="277">
        <v>3.28</v>
      </c>
      <c r="AL4437" s="246" t="s">
        <v>61368</v>
      </c>
      <c r="AM4437" s="247">
        <v>70253.2</v>
      </c>
      <c r="AO4437" s="226" t="s">
        <v>39070</v>
      </c>
      <c r="AP4437" s="227">
        <v>3296.7</v>
      </c>
      <c r="AR4437" s="207" t="s">
        <v>18804</v>
      </c>
      <c r="AS4437" s="208">
        <v>150595.85999999999</v>
      </c>
      <c r="AT4437" s="93"/>
      <c r="AU4437" s="93"/>
      <c r="AV4437" s="93"/>
    </row>
    <row r="4438" spans="32:48" x14ac:dyDescent="0.55000000000000004">
      <c r="AF4438" t="s">
        <v>25394</v>
      </c>
      <c r="AG4438" s="284">
        <v>1099</v>
      </c>
      <c r="AI4438" s="276" t="s">
        <v>60462</v>
      </c>
      <c r="AJ4438" s="277">
        <v>29.62</v>
      </c>
      <c r="AL4438" s="246" t="s">
        <v>33406</v>
      </c>
      <c r="AM4438" s="247">
        <v>69314.89</v>
      </c>
      <c r="AO4438" s="226" t="s">
        <v>40221</v>
      </c>
      <c r="AP4438" s="227">
        <v>166482.18</v>
      </c>
      <c r="AR4438" s="207" t="s">
        <v>18805</v>
      </c>
      <c r="AS4438" s="208">
        <v>200.69</v>
      </c>
      <c r="AT4438" s="93"/>
      <c r="AU4438" s="93"/>
      <c r="AV4438" s="93"/>
    </row>
    <row r="4439" spans="32:48" x14ac:dyDescent="0.55000000000000004">
      <c r="AF4439" t="s">
        <v>54511</v>
      </c>
      <c r="AG4439">
        <v>602.54999999999995</v>
      </c>
      <c r="AI4439" s="276" t="s">
        <v>60463</v>
      </c>
      <c r="AJ4439" s="277">
        <v>0.8</v>
      </c>
      <c r="AL4439" s="246" t="s">
        <v>18970</v>
      </c>
      <c r="AM4439" s="247">
        <v>720517.31</v>
      </c>
      <c r="AO4439" s="226" t="s">
        <v>39071</v>
      </c>
      <c r="AP4439" s="227">
        <v>14672.07</v>
      </c>
      <c r="AR4439" s="207" t="s">
        <v>18806</v>
      </c>
      <c r="AS4439" s="208">
        <v>300.86</v>
      </c>
      <c r="AT4439" s="93"/>
      <c r="AU4439" s="93"/>
      <c r="AV4439" s="93"/>
    </row>
    <row r="4440" spans="32:48" x14ac:dyDescent="0.55000000000000004">
      <c r="AF4440" t="s">
        <v>14086</v>
      </c>
      <c r="AG4440" s="284">
        <v>1117.1500000000001</v>
      </c>
      <c r="AI4440" s="276" t="s">
        <v>67680</v>
      </c>
      <c r="AJ4440" s="277">
        <v>2588.69</v>
      </c>
      <c r="AL4440" s="246" t="s">
        <v>33407</v>
      </c>
      <c r="AM4440" s="247">
        <v>270296.77</v>
      </c>
      <c r="AO4440" s="226" t="s">
        <v>49812</v>
      </c>
      <c r="AP4440" s="227">
        <v>100066.91</v>
      </c>
      <c r="AR4440" s="207" t="s">
        <v>18807</v>
      </c>
      <c r="AS4440" s="208">
        <v>42296.25</v>
      </c>
      <c r="AT4440" s="93"/>
      <c r="AU4440" s="93"/>
      <c r="AV4440" s="93"/>
    </row>
    <row r="4441" spans="32:48" x14ac:dyDescent="0.55000000000000004">
      <c r="AF4441" t="s">
        <v>71819</v>
      </c>
      <c r="AG4441">
        <v>354.72</v>
      </c>
      <c r="AI4441" s="276" t="s">
        <v>42537</v>
      </c>
      <c r="AJ4441" s="277">
        <v>30374.04</v>
      </c>
      <c r="AL4441" s="246" t="s">
        <v>33408</v>
      </c>
      <c r="AM4441" s="247">
        <v>270433.95</v>
      </c>
      <c r="AO4441" s="226" t="s">
        <v>39072</v>
      </c>
      <c r="AP4441" s="227">
        <v>8855.0300000000007</v>
      </c>
      <c r="AR4441" s="207" t="s">
        <v>13417</v>
      </c>
      <c r="AS4441" s="208">
        <v>741777.09</v>
      </c>
      <c r="AT4441" s="93"/>
      <c r="AU4441" s="93"/>
      <c r="AV4441" s="93"/>
    </row>
    <row r="4442" spans="32:48" x14ac:dyDescent="0.55000000000000004">
      <c r="AF4442" t="s">
        <v>63855</v>
      </c>
      <c r="AG4442" s="284">
        <v>8233.65</v>
      </c>
      <c r="AI4442" s="276" t="s">
        <v>64337</v>
      </c>
      <c r="AJ4442" s="277">
        <v>-1289.8499999999999</v>
      </c>
      <c r="AL4442" s="246" t="s">
        <v>18971</v>
      </c>
      <c r="AM4442" s="247">
        <v>249305.71</v>
      </c>
      <c r="AO4442" s="226" t="s">
        <v>39073</v>
      </c>
      <c r="AP4442" s="227">
        <v>3694.55</v>
      </c>
      <c r="AR4442" s="207" t="s">
        <v>18808</v>
      </c>
      <c r="AS4442" s="208">
        <v>2752.02</v>
      </c>
      <c r="AT4442" s="93"/>
      <c r="AU4442" s="93"/>
      <c r="AV4442" s="93"/>
    </row>
    <row r="4443" spans="32:48" x14ac:dyDescent="0.55000000000000004">
      <c r="AF4443" t="s">
        <v>32611</v>
      </c>
      <c r="AG4443" s="284">
        <v>1892.8</v>
      </c>
      <c r="AI4443" s="276" t="s">
        <v>70553</v>
      </c>
      <c r="AJ4443" s="277">
        <v>18165.29</v>
      </c>
      <c r="AL4443" s="246" t="s">
        <v>42356</v>
      </c>
      <c r="AM4443" s="247">
        <v>182599.8</v>
      </c>
      <c r="AO4443" s="226" t="s">
        <v>47915</v>
      </c>
      <c r="AP4443" s="227">
        <v>4304.63</v>
      </c>
      <c r="AR4443" s="207" t="s">
        <v>18809</v>
      </c>
      <c r="AS4443" s="208">
        <v>171412.31</v>
      </c>
      <c r="AT4443" s="93"/>
      <c r="AU4443" s="93"/>
      <c r="AV4443" s="93"/>
    </row>
    <row r="4444" spans="32:48" x14ac:dyDescent="0.55000000000000004">
      <c r="AF4444" t="s">
        <v>25780</v>
      </c>
      <c r="AG4444" s="284">
        <v>54628</v>
      </c>
      <c r="AI4444" s="276" t="s">
        <v>56171</v>
      </c>
      <c r="AJ4444" s="277">
        <v>4555.68</v>
      </c>
      <c r="AL4444" s="246" t="s">
        <v>18972</v>
      </c>
      <c r="AM4444" s="247">
        <v>229870.4</v>
      </c>
      <c r="AO4444" s="226" t="s">
        <v>47916</v>
      </c>
      <c r="AP4444" s="227">
        <v>11794.81</v>
      </c>
      <c r="AR4444" s="207" t="s">
        <v>18810</v>
      </c>
      <c r="AS4444" s="208">
        <v>3325.85</v>
      </c>
      <c r="AT4444" s="93"/>
      <c r="AU4444" s="93"/>
      <c r="AV4444" s="93"/>
    </row>
    <row r="4445" spans="32:48" x14ac:dyDescent="0.55000000000000004">
      <c r="AF4445" t="s">
        <v>25781</v>
      </c>
      <c r="AG4445" s="284">
        <v>5578.9</v>
      </c>
      <c r="AI4445" s="276" t="s">
        <v>56172</v>
      </c>
      <c r="AJ4445" s="277">
        <v>348.44</v>
      </c>
      <c r="AL4445" s="246" t="s">
        <v>55069</v>
      </c>
      <c r="AM4445" s="247">
        <v>8900.0499999999993</v>
      </c>
      <c r="AO4445" s="226" t="s">
        <v>48811</v>
      </c>
      <c r="AP4445" s="227">
        <v>2786</v>
      </c>
      <c r="AR4445" s="207" t="s">
        <v>18811</v>
      </c>
      <c r="AS4445" s="208">
        <v>19936.96</v>
      </c>
      <c r="AT4445" s="93"/>
      <c r="AU4445" s="93"/>
      <c r="AV4445" s="93"/>
    </row>
    <row r="4446" spans="32:48" x14ac:dyDescent="0.55000000000000004">
      <c r="AF4446" t="s">
        <v>25782</v>
      </c>
      <c r="AG4446" s="284">
        <v>1216.3</v>
      </c>
      <c r="AI4446" s="276" t="s">
        <v>39181</v>
      </c>
      <c r="AJ4446" s="277">
        <v>51663.48</v>
      </c>
      <c r="AL4446" s="246" t="s">
        <v>18973</v>
      </c>
      <c r="AM4446" s="247">
        <v>19145.68</v>
      </c>
      <c r="AO4446" s="226" t="s">
        <v>34913</v>
      </c>
      <c r="AP4446" s="227">
        <v>121683</v>
      </c>
      <c r="AR4446" s="207" t="s">
        <v>18812</v>
      </c>
      <c r="AS4446" s="208">
        <v>6770.66</v>
      </c>
      <c r="AT4446" s="93"/>
      <c r="AU4446" s="93"/>
      <c r="AV4446" s="93"/>
    </row>
    <row r="4447" spans="32:48" x14ac:dyDescent="0.55000000000000004">
      <c r="AF4447" t="s">
        <v>69457</v>
      </c>
      <c r="AG4447">
        <v>188.54</v>
      </c>
      <c r="AI4447" s="276" t="s">
        <v>67681</v>
      </c>
      <c r="AJ4447" s="277">
        <v>34181.160000000003</v>
      </c>
      <c r="AL4447" s="246" t="s">
        <v>44721</v>
      </c>
      <c r="AM4447" s="247">
        <v>291672.68</v>
      </c>
      <c r="AO4447" s="226" t="s">
        <v>18877</v>
      </c>
      <c r="AP4447" s="227">
        <v>66381.45</v>
      </c>
      <c r="AR4447" s="207" t="s">
        <v>18813</v>
      </c>
      <c r="AS4447" s="208">
        <v>15410.49</v>
      </c>
      <c r="AT4447" s="93"/>
      <c r="AU4447" s="93"/>
      <c r="AV4447" s="93"/>
    </row>
    <row r="4448" spans="32:48" x14ac:dyDescent="0.55000000000000004">
      <c r="AF4448" t="s">
        <v>25783</v>
      </c>
      <c r="AG4448" s="284">
        <v>1949</v>
      </c>
      <c r="AI4448" s="276" t="s">
        <v>39182</v>
      </c>
      <c r="AJ4448" s="277">
        <v>4826.79</v>
      </c>
      <c r="AL4448" s="246" t="s">
        <v>49820</v>
      </c>
      <c r="AM4448" s="247">
        <v>380</v>
      </c>
      <c r="AO4448" s="226" t="s">
        <v>36198</v>
      </c>
      <c r="AP4448" s="227">
        <v>221130</v>
      </c>
      <c r="AR4448" s="207" t="s">
        <v>18814</v>
      </c>
      <c r="AS4448" s="208">
        <v>42997.42</v>
      </c>
      <c r="AT4448" s="93"/>
      <c r="AU4448" s="93"/>
      <c r="AV4448" s="93"/>
    </row>
    <row r="4449" spans="32:48" x14ac:dyDescent="0.55000000000000004">
      <c r="AF4449" t="s">
        <v>69458</v>
      </c>
      <c r="AG4449" s="284">
        <v>5000</v>
      </c>
      <c r="AI4449" s="276" t="s">
        <v>56173</v>
      </c>
      <c r="AJ4449" s="277">
        <v>68</v>
      </c>
      <c r="AL4449" s="246" t="s">
        <v>33409</v>
      </c>
      <c r="AM4449" s="247">
        <v>30914</v>
      </c>
      <c r="AO4449" s="226" t="s">
        <v>47917</v>
      </c>
      <c r="AP4449" s="227">
        <v>21900</v>
      </c>
      <c r="AR4449" s="207" t="s">
        <v>18815</v>
      </c>
      <c r="AS4449" s="208">
        <v>321146.59999999998</v>
      </c>
      <c r="AT4449" s="93"/>
      <c r="AU4449" s="93"/>
      <c r="AV4449" s="93"/>
    </row>
    <row r="4450" spans="32:48" x14ac:dyDescent="0.55000000000000004">
      <c r="AF4450" t="s">
        <v>25788</v>
      </c>
      <c r="AG4450" s="284">
        <v>12507.01</v>
      </c>
      <c r="AI4450" s="276" t="s">
        <v>67682</v>
      </c>
      <c r="AJ4450" s="277">
        <v>1365.32</v>
      </c>
      <c r="AL4450" s="246" t="s">
        <v>47927</v>
      </c>
      <c r="AM4450" s="247">
        <v>173219.36</v>
      </c>
      <c r="AO4450" s="226" t="s">
        <v>39074</v>
      </c>
      <c r="AP4450" s="227">
        <v>259171</v>
      </c>
      <c r="AR4450" s="207" t="s">
        <v>18816</v>
      </c>
      <c r="AS4450" s="208">
        <v>10606.36</v>
      </c>
      <c r="AT4450" s="93"/>
      <c r="AU4450" s="93"/>
      <c r="AV4450" s="93"/>
    </row>
    <row r="4451" spans="32:48" x14ac:dyDescent="0.55000000000000004">
      <c r="AF4451" t="s">
        <v>25789</v>
      </c>
      <c r="AG4451" s="284">
        <v>4001.98</v>
      </c>
      <c r="AI4451" s="276" t="s">
        <v>42542</v>
      </c>
      <c r="AJ4451" s="277">
        <v>6.89</v>
      </c>
      <c r="AL4451" s="246" t="s">
        <v>33410</v>
      </c>
      <c r="AM4451" s="247">
        <v>103997.54</v>
      </c>
      <c r="AO4451" s="226" t="s">
        <v>18878</v>
      </c>
      <c r="AP4451" s="227">
        <v>52097.06</v>
      </c>
      <c r="AR4451" s="207" t="s">
        <v>18817</v>
      </c>
      <c r="AS4451" s="208">
        <v>310.42</v>
      </c>
      <c r="AT4451" s="93"/>
      <c r="AU4451" s="93"/>
      <c r="AV4451" s="93"/>
    </row>
    <row r="4452" spans="32:48" x14ac:dyDescent="0.55000000000000004">
      <c r="AF4452" t="s">
        <v>69459</v>
      </c>
      <c r="AG4452">
        <v>555.22</v>
      </c>
      <c r="AI4452" s="276" t="s">
        <v>42543</v>
      </c>
      <c r="AJ4452" s="277">
        <v>23680.62</v>
      </c>
      <c r="AL4452" s="246" t="s">
        <v>48820</v>
      </c>
      <c r="AM4452" s="247">
        <v>1403.38</v>
      </c>
      <c r="AO4452" s="226" t="s">
        <v>18879</v>
      </c>
      <c r="AP4452" s="227">
        <v>76752.92</v>
      </c>
      <c r="AR4452" s="207" t="s">
        <v>18818</v>
      </c>
      <c r="AS4452" s="208">
        <v>127478.61</v>
      </c>
      <c r="AT4452" s="93"/>
      <c r="AU4452" s="93"/>
      <c r="AV4452" s="93"/>
    </row>
    <row r="4453" spans="32:48" x14ac:dyDescent="0.55000000000000004">
      <c r="AF4453" t="s">
        <v>25790</v>
      </c>
      <c r="AG4453" s="284">
        <v>33595.449999999997</v>
      </c>
      <c r="AI4453" s="276" t="s">
        <v>49975</v>
      </c>
      <c r="AJ4453" s="277">
        <v>-6.89</v>
      </c>
      <c r="AL4453" s="246" t="s">
        <v>33411</v>
      </c>
      <c r="AM4453" s="247">
        <v>33346.78</v>
      </c>
      <c r="AO4453" s="226" t="s">
        <v>33396</v>
      </c>
      <c r="AP4453" s="227">
        <v>20633.439999999999</v>
      </c>
      <c r="AR4453" s="207" t="s">
        <v>18819</v>
      </c>
      <c r="AS4453" s="208">
        <v>1560</v>
      </c>
      <c r="AT4453" s="93"/>
      <c r="AU4453" s="93"/>
      <c r="AV4453" s="93"/>
    </row>
    <row r="4454" spans="32:48" x14ac:dyDescent="0.55000000000000004">
      <c r="AF4454" t="s">
        <v>32629</v>
      </c>
      <c r="AG4454" s="284">
        <v>1033.75</v>
      </c>
      <c r="AI4454" s="276" t="s">
        <v>49976</v>
      </c>
      <c r="AJ4454" s="277">
        <v>-1742.16</v>
      </c>
      <c r="AL4454" s="246" t="s">
        <v>46845</v>
      </c>
      <c r="AM4454" s="247">
        <v>14212.5</v>
      </c>
      <c r="AO4454" s="226" t="s">
        <v>49813</v>
      </c>
      <c r="AP4454" s="227">
        <v>495000</v>
      </c>
      <c r="AR4454" s="207" t="s">
        <v>18820</v>
      </c>
      <c r="AS4454" s="208">
        <v>58467.58</v>
      </c>
      <c r="AT4454" s="93"/>
      <c r="AU4454" s="93"/>
      <c r="AV4454" s="93"/>
    </row>
    <row r="4455" spans="32:48" x14ac:dyDescent="0.55000000000000004">
      <c r="AF4455" t="s">
        <v>26085</v>
      </c>
      <c r="AG4455" s="284">
        <v>8177.41</v>
      </c>
      <c r="AI4455" s="276" t="s">
        <v>60473</v>
      </c>
      <c r="AJ4455" s="277">
        <v>12312.22</v>
      </c>
      <c r="AL4455" s="246" t="s">
        <v>52201</v>
      </c>
      <c r="AM4455" s="247">
        <v>316455.96999999997</v>
      </c>
      <c r="AO4455" s="226" t="s">
        <v>49814</v>
      </c>
      <c r="AP4455" s="227">
        <v>15000</v>
      </c>
      <c r="AR4455" s="207" t="s">
        <v>18821</v>
      </c>
      <c r="AS4455" s="208">
        <v>33347.86</v>
      </c>
      <c r="AT4455" s="93"/>
      <c r="AU4455" s="93"/>
      <c r="AV4455" s="93"/>
    </row>
    <row r="4456" spans="32:48" x14ac:dyDescent="0.55000000000000004">
      <c r="AF4456" t="s">
        <v>26088</v>
      </c>
      <c r="AG4456" s="284">
        <v>1589.95</v>
      </c>
      <c r="AI4456" s="276" t="s">
        <v>49977</v>
      </c>
      <c r="AJ4456" s="277">
        <v>3894</v>
      </c>
      <c r="AL4456" s="246" t="s">
        <v>55070</v>
      </c>
      <c r="AM4456" s="247">
        <v>38490.400000000001</v>
      </c>
      <c r="AO4456" s="226" t="s">
        <v>18880</v>
      </c>
      <c r="AP4456" s="227">
        <v>106609.48</v>
      </c>
      <c r="AR4456" s="207" t="s">
        <v>18822</v>
      </c>
      <c r="AS4456" s="208">
        <v>3139.36</v>
      </c>
      <c r="AT4456" s="93"/>
      <c r="AU4456" s="93"/>
      <c r="AV4456" s="93"/>
    </row>
    <row r="4457" spans="32:48" x14ac:dyDescent="0.55000000000000004">
      <c r="AF4457" t="s">
        <v>26089</v>
      </c>
      <c r="AG4457" s="284">
        <v>25632.639999999999</v>
      </c>
      <c r="AI4457" s="276" t="s">
        <v>67683</v>
      </c>
      <c r="AJ4457" s="277">
        <v>8190</v>
      </c>
      <c r="AL4457" s="246" t="s">
        <v>46846</v>
      </c>
      <c r="AM4457" s="247">
        <v>96748.160000000003</v>
      </c>
      <c r="AO4457" s="226" t="s">
        <v>33397</v>
      </c>
      <c r="AP4457" s="227">
        <v>233060.17</v>
      </c>
      <c r="AR4457" s="207" t="s">
        <v>18823</v>
      </c>
      <c r="AS4457" s="208">
        <v>19363.34</v>
      </c>
      <c r="AT4457" s="93"/>
      <c r="AU4457" s="93"/>
      <c r="AV4457" s="93"/>
    </row>
    <row r="4458" spans="32:48" x14ac:dyDescent="0.55000000000000004">
      <c r="AF4458" t="s">
        <v>50749</v>
      </c>
      <c r="AG4458" s="284">
        <v>5310.85</v>
      </c>
      <c r="AI4458" s="276" t="s">
        <v>49979</v>
      </c>
      <c r="AJ4458" s="277">
        <v>-37246.44</v>
      </c>
      <c r="AL4458" s="246" t="s">
        <v>39083</v>
      </c>
      <c r="AM4458" s="247">
        <v>3688.03</v>
      </c>
      <c r="AO4458" s="226" t="s">
        <v>34914</v>
      </c>
      <c r="AP4458" s="227">
        <v>422999.89</v>
      </c>
      <c r="AR4458" s="207" t="s">
        <v>18824</v>
      </c>
      <c r="AS4458" s="208">
        <v>2651.4</v>
      </c>
      <c r="AT4458" s="93"/>
      <c r="AU4458" s="93"/>
      <c r="AV4458" s="93"/>
    </row>
    <row r="4459" spans="32:48" x14ac:dyDescent="0.55000000000000004">
      <c r="AF4459" t="s">
        <v>46156</v>
      </c>
      <c r="AG4459" s="284">
        <v>36656.230000000003</v>
      </c>
      <c r="AI4459" s="276" t="s">
        <v>42546</v>
      </c>
      <c r="AJ4459" s="277">
        <v>-151.19</v>
      </c>
      <c r="AL4459" s="246" t="s">
        <v>18974</v>
      </c>
      <c r="AM4459" s="247">
        <v>237179.8</v>
      </c>
      <c r="AO4459" s="226" t="s">
        <v>34915</v>
      </c>
      <c r="AP4459" s="227">
        <v>104639.96</v>
      </c>
      <c r="AR4459" s="207" t="s">
        <v>18825</v>
      </c>
      <c r="AS4459" s="208">
        <v>273.7</v>
      </c>
      <c r="AT4459" s="93"/>
      <c r="AU4459" s="93"/>
      <c r="AV4459" s="93"/>
    </row>
    <row r="4460" spans="32:48" x14ac:dyDescent="0.55000000000000004">
      <c r="AF4460" t="s">
        <v>26264</v>
      </c>
      <c r="AG4460" s="284">
        <v>3225.68</v>
      </c>
      <c r="AI4460" s="276" t="s">
        <v>49980</v>
      </c>
      <c r="AJ4460" s="277">
        <v>414.38</v>
      </c>
      <c r="AL4460" s="246" t="s">
        <v>33412</v>
      </c>
      <c r="AM4460" s="247">
        <v>648491</v>
      </c>
      <c r="AO4460" s="226" t="s">
        <v>36199</v>
      </c>
      <c r="AP4460" s="227">
        <v>177154.49</v>
      </c>
      <c r="AR4460" s="207" t="s">
        <v>18826</v>
      </c>
      <c r="AS4460" s="208">
        <v>55510.6</v>
      </c>
      <c r="AT4460" s="93"/>
      <c r="AU4460" s="93"/>
      <c r="AV4460" s="93"/>
    </row>
    <row r="4461" spans="32:48" x14ac:dyDescent="0.55000000000000004">
      <c r="AF4461" t="s">
        <v>50752</v>
      </c>
      <c r="AG4461">
        <v>804.35</v>
      </c>
      <c r="AI4461" s="276" t="s">
        <v>49981</v>
      </c>
      <c r="AJ4461" s="277">
        <v>2783.54</v>
      </c>
      <c r="AL4461" s="246" t="s">
        <v>34927</v>
      </c>
      <c r="AM4461" s="247">
        <v>150715.79999999999</v>
      </c>
      <c r="AO4461" s="226" t="s">
        <v>47918</v>
      </c>
      <c r="AP4461" s="227">
        <v>45900</v>
      </c>
      <c r="AR4461" s="207" t="s">
        <v>18827</v>
      </c>
      <c r="AS4461" s="208">
        <v>8662.66</v>
      </c>
      <c r="AT4461" s="93"/>
      <c r="AU4461" s="93"/>
      <c r="AV4461" s="93"/>
    </row>
    <row r="4462" spans="32:48" x14ac:dyDescent="0.55000000000000004">
      <c r="AF4462" t="s">
        <v>43344</v>
      </c>
      <c r="AG4462">
        <v>58.03</v>
      </c>
      <c r="AI4462" s="276" t="s">
        <v>42547</v>
      </c>
      <c r="AJ4462" s="277">
        <v>50.08</v>
      </c>
      <c r="AL4462" s="246" t="s">
        <v>39084</v>
      </c>
      <c r="AM4462" s="247">
        <v>577135.84</v>
      </c>
      <c r="AO4462" s="226" t="s">
        <v>47919</v>
      </c>
      <c r="AP4462" s="227">
        <v>3511.35</v>
      </c>
      <c r="AR4462" s="207" t="s">
        <v>18828</v>
      </c>
      <c r="AS4462" s="208">
        <v>20930.29</v>
      </c>
      <c r="AT4462" s="93"/>
      <c r="AU4462" s="93"/>
      <c r="AV4462" s="93"/>
    </row>
    <row r="4463" spans="32:48" x14ac:dyDescent="0.55000000000000004">
      <c r="AF4463" t="s">
        <v>50755</v>
      </c>
      <c r="AG4463">
        <v>3.44</v>
      </c>
      <c r="AI4463" s="276" t="s">
        <v>49982</v>
      </c>
      <c r="AJ4463" s="277">
        <v>-23.03</v>
      </c>
      <c r="AL4463" s="246" t="s">
        <v>48821</v>
      </c>
      <c r="AM4463" s="247">
        <v>7921.97</v>
      </c>
      <c r="AO4463" s="226" t="s">
        <v>47920</v>
      </c>
      <c r="AP4463" s="227">
        <v>10506.51</v>
      </c>
      <c r="AR4463" s="207" t="s">
        <v>18829</v>
      </c>
      <c r="AS4463" s="208">
        <v>160609.82</v>
      </c>
      <c r="AT4463" s="93"/>
      <c r="AU4463" s="93"/>
      <c r="AV4463" s="93"/>
    </row>
    <row r="4464" spans="32:48" x14ac:dyDescent="0.55000000000000004">
      <c r="AF4464" t="s">
        <v>43345</v>
      </c>
      <c r="AG4464">
        <v>461.86</v>
      </c>
      <c r="AI4464" s="276" t="s">
        <v>49983</v>
      </c>
      <c r="AJ4464" s="277">
        <v>222.27</v>
      </c>
      <c r="AL4464" s="246" t="s">
        <v>39085</v>
      </c>
      <c r="AM4464" s="247">
        <v>49910.18</v>
      </c>
      <c r="AO4464" s="226" t="s">
        <v>52185</v>
      </c>
      <c r="AP4464" s="227">
        <v>904.38</v>
      </c>
      <c r="AR4464" s="207" t="s">
        <v>18830</v>
      </c>
      <c r="AS4464" s="208">
        <v>64638.61</v>
      </c>
      <c r="AT4464" s="93"/>
      <c r="AU4464" s="93"/>
      <c r="AV4464" s="93"/>
    </row>
    <row r="4465" spans="32:48" x14ac:dyDescent="0.55000000000000004">
      <c r="AF4465" t="s">
        <v>26271</v>
      </c>
      <c r="AG4465" s="284">
        <v>9777.7000000000007</v>
      </c>
      <c r="AI4465" s="276" t="s">
        <v>49984</v>
      </c>
      <c r="AJ4465" s="277">
        <v>6.98</v>
      </c>
      <c r="AL4465" s="246" t="s">
        <v>58225</v>
      </c>
      <c r="AM4465" s="247">
        <v>179190.74</v>
      </c>
      <c r="AO4465" s="226" t="s">
        <v>48812</v>
      </c>
      <c r="AP4465" s="227">
        <v>14161.11</v>
      </c>
      <c r="AR4465" s="207" t="s">
        <v>18831</v>
      </c>
      <c r="AS4465" s="208">
        <v>3699.98</v>
      </c>
      <c r="AT4465" s="93"/>
      <c r="AU4465" s="93"/>
      <c r="AV4465" s="93"/>
    </row>
    <row r="4466" spans="32:48" x14ac:dyDescent="0.55000000000000004">
      <c r="AF4466" t="s">
        <v>71820</v>
      </c>
      <c r="AG4466" s="284">
        <v>1602</v>
      </c>
      <c r="AI4466" s="276" t="s">
        <v>60474</v>
      </c>
      <c r="AJ4466" s="277">
        <v>7665</v>
      </c>
      <c r="AL4466" s="246" t="s">
        <v>44722</v>
      </c>
      <c r="AM4466" s="247">
        <v>57983.61</v>
      </c>
      <c r="AO4466" s="226" t="s">
        <v>48813</v>
      </c>
      <c r="AP4466" s="227">
        <v>915.34</v>
      </c>
      <c r="AR4466" s="207" t="s">
        <v>18832</v>
      </c>
      <c r="AS4466" s="208">
        <v>96871</v>
      </c>
      <c r="AT4466" s="93"/>
      <c r="AU4466" s="93"/>
      <c r="AV4466" s="93"/>
    </row>
    <row r="4467" spans="32:48" x14ac:dyDescent="0.55000000000000004">
      <c r="AF4467" t="s">
        <v>47580</v>
      </c>
      <c r="AG4467" s="284">
        <v>12816</v>
      </c>
      <c r="AI4467" s="276" t="s">
        <v>42548</v>
      </c>
      <c r="AJ4467" s="277">
        <v>50.66</v>
      </c>
      <c r="AL4467" s="246" t="s">
        <v>47928</v>
      </c>
      <c r="AM4467" s="247">
        <v>52.12</v>
      </c>
      <c r="AO4467" s="226" t="s">
        <v>49815</v>
      </c>
      <c r="AP4467" s="227">
        <v>14144.37</v>
      </c>
      <c r="AR4467" s="207" t="s">
        <v>18833</v>
      </c>
      <c r="AS4467" s="208">
        <v>3095.13</v>
      </c>
      <c r="AT4467" s="93"/>
      <c r="AU4467" s="93"/>
      <c r="AV4467" s="93"/>
    </row>
    <row r="4468" spans="32:48" x14ac:dyDescent="0.55000000000000004">
      <c r="AF4468" t="s">
        <v>50757</v>
      </c>
      <c r="AG4468" s="284">
        <v>3204</v>
      </c>
      <c r="AI4468" s="276" t="s">
        <v>42549</v>
      </c>
      <c r="AJ4468" s="277">
        <v>27495.43</v>
      </c>
      <c r="AL4468" s="246" t="s">
        <v>36213</v>
      </c>
      <c r="AM4468" s="247">
        <v>266088.05</v>
      </c>
      <c r="AO4468" s="226" t="s">
        <v>52186</v>
      </c>
      <c r="AP4468" s="227">
        <v>57271.27</v>
      </c>
      <c r="AR4468" s="207" t="s">
        <v>18834</v>
      </c>
      <c r="AS4468" s="208">
        <v>153.80000000000001</v>
      </c>
      <c r="AT4468" s="93"/>
      <c r="AU4468" s="93"/>
      <c r="AV4468" s="93"/>
    </row>
    <row r="4469" spans="32:48" x14ac:dyDescent="0.55000000000000004">
      <c r="AF4469" t="s">
        <v>62909</v>
      </c>
      <c r="AG4469" s="284">
        <v>8010</v>
      </c>
      <c r="AI4469" s="276" t="s">
        <v>64340</v>
      </c>
      <c r="AJ4469" s="277">
        <v>-4537.41</v>
      </c>
      <c r="AL4469" s="246" t="s">
        <v>39086</v>
      </c>
      <c r="AM4469" s="247">
        <v>815755.46</v>
      </c>
      <c r="AO4469" s="226" t="s">
        <v>52187</v>
      </c>
      <c r="AP4469" s="227">
        <v>2312.54</v>
      </c>
      <c r="AR4469" s="207" t="s">
        <v>18835</v>
      </c>
      <c r="AS4469" s="208">
        <v>7559.72</v>
      </c>
      <c r="AT4469" s="93"/>
      <c r="AU4469" s="93"/>
      <c r="AV4469" s="93"/>
    </row>
    <row r="4470" spans="32:48" x14ac:dyDescent="0.55000000000000004">
      <c r="AF4470" t="s">
        <v>26283</v>
      </c>
      <c r="AG4470" s="284">
        <v>1915.21</v>
      </c>
      <c r="AI4470" s="276" t="s">
        <v>60475</v>
      </c>
      <c r="AJ4470" s="277">
        <v>113.37</v>
      </c>
      <c r="AL4470" s="246" t="s">
        <v>64181</v>
      </c>
      <c r="AM4470" s="247">
        <v>3995.4</v>
      </c>
      <c r="AO4470" s="226" t="s">
        <v>52188</v>
      </c>
      <c r="AP4470" s="227">
        <v>4558.09</v>
      </c>
      <c r="AR4470" s="207" t="s">
        <v>18836</v>
      </c>
      <c r="AS4470" s="208">
        <v>96643.99</v>
      </c>
      <c r="AT4470" s="93"/>
      <c r="AU4470" s="93"/>
      <c r="AV4470" s="93"/>
    </row>
    <row r="4471" spans="32:48" x14ac:dyDescent="0.55000000000000004">
      <c r="AF4471" t="s">
        <v>26284</v>
      </c>
      <c r="AG4471" s="284">
        <v>6161.93</v>
      </c>
      <c r="AI4471" s="276" t="s">
        <v>67684</v>
      </c>
      <c r="AJ4471" s="277">
        <v>4996.91</v>
      </c>
      <c r="AL4471" s="246" t="s">
        <v>61198</v>
      </c>
      <c r="AM4471" s="247">
        <v>28125.7</v>
      </c>
      <c r="AO4471" s="226" t="s">
        <v>52189</v>
      </c>
      <c r="AP4471" s="227">
        <v>14041.04</v>
      </c>
      <c r="AR4471" s="207" t="s">
        <v>18837</v>
      </c>
      <c r="AS4471" s="208">
        <v>15390</v>
      </c>
      <c r="AT4471" s="93"/>
      <c r="AU4471" s="93"/>
      <c r="AV4471" s="93"/>
    </row>
    <row r="4472" spans="32:48" x14ac:dyDescent="0.55000000000000004">
      <c r="AF4472" t="s">
        <v>70992</v>
      </c>
      <c r="AG4472" s="284">
        <v>11297</v>
      </c>
      <c r="AI4472" s="276" t="s">
        <v>67685</v>
      </c>
      <c r="AJ4472" s="277">
        <v>349.54</v>
      </c>
      <c r="AL4472" s="246" t="s">
        <v>44723</v>
      </c>
      <c r="AM4472" s="247">
        <v>341385.72</v>
      </c>
      <c r="AO4472" s="226" t="s">
        <v>49816</v>
      </c>
      <c r="AP4472" s="227">
        <v>10396.879999999999</v>
      </c>
      <c r="AR4472" s="207" t="s">
        <v>18838</v>
      </c>
      <c r="AS4472" s="208">
        <v>227.61</v>
      </c>
      <c r="AT4472" s="93"/>
      <c r="AU4472" s="93"/>
      <c r="AV4472" s="93"/>
    </row>
    <row r="4473" spans="32:48" x14ac:dyDescent="0.55000000000000004">
      <c r="AF4473" t="s">
        <v>26629</v>
      </c>
      <c r="AG4473" s="284">
        <v>21168.799999999999</v>
      </c>
      <c r="AI4473" s="276" t="s">
        <v>67686</v>
      </c>
      <c r="AJ4473" s="277">
        <v>2653.55</v>
      </c>
      <c r="AL4473" s="246" t="s">
        <v>62454</v>
      </c>
      <c r="AM4473" s="247">
        <v>165782</v>
      </c>
      <c r="AO4473" s="226" t="s">
        <v>48814</v>
      </c>
      <c r="AP4473" s="227">
        <v>414.63</v>
      </c>
      <c r="AR4473" s="207" t="s">
        <v>18839</v>
      </c>
      <c r="AS4473" s="208">
        <v>43682.71</v>
      </c>
      <c r="AT4473" s="93"/>
      <c r="AU4473" s="93"/>
      <c r="AV4473" s="93"/>
    </row>
    <row r="4474" spans="32:48" x14ac:dyDescent="0.55000000000000004">
      <c r="AF4474" t="s">
        <v>70955</v>
      </c>
      <c r="AG4474" s="284">
        <v>12408.64</v>
      </c>
      <c r="AI4474" s="276" t="s">
        <v>70554</v>
      </c>
      <c r="AJ4474" s="277">
        <v>10060.030000000001</v>
      </c>
      <c r="AL4474" s="246" t="s">
        <v>47929</v>
      </c>
      <c r="AM4474" s="247">
        <v>1710534.35</v>
      </c>
      <c r="AO4474" s="226" t="s">
        <v>52190</v>
      </c>
      <c r="AP4474" s="227">
        <v>390.55</v>
      </c>
      <c r="AR4474" s="207" t="s">
        <v>18840</v>
      </c>
      <c r="AS4474" s="208">
        <v>34320</v>
      </c>
      <c r="AT4474" s="93"/>
      <c r="AU4474" s="93"/>
      <c r="AV4474" s="93"/>
    </row>
    <row r="4475" spans="32:48" x14ac:dyDescent="0.55000000000000004">
      <c r="AF4475" t="s">
        <v>54545</v>
      </c>
      <c r="AG4475" s="284">
        <v>2360.64</v>
      </c>
      <c r="AI4475" s="276" t="s">
        <v>47990</v>
      </c>
      <c r="AJ4475" s="277">
        <v>563.97</v>
      </c>
      <c r="AL4475" s="246" t="s">
        <v>52202</v>
      </c>
      <c r="AM4475" s="247">
        <v>391114.03</v>
      </c>
      <c r="AO4475" s="226" t="s">
        <v>48815</v>
      </c>
      <c r="AP4475" s="227">
        <v>4721.92</v>
      </c>
      <c r="AR4475" s="207" t="s">
        <v>18841</v>
      </c>
      <c r="AS4475" s="208">
        <v>19634.169999999998</v>
      </c>
      <c r="AT4475" s="93"/>
      <c r="AU4475" s="93"/>
      <c r="AV4475" s="93"/>
    </row>
    <row r="4476" spans="32:48" x14ac:dyDescent="0.55000000000000004">
      <c r="AF4476" t="s">
        <v>27291</v>
      </c>
      <c r="AG4476" s="284">
        <v>1336.58</v>
      </c>
      <c r="AI4476" s="276" t="s">
        <v>52559</v>
      </c>
      <c r="AJ4476" s="277">
        <v>1760.2</v>
      </c>
      <c r="AL4476" s="246" t="s">
        <v>64182</v>
      </c>
      <c r="AM4476" s="247">
        <v>-70895.520000000004</v>
      </c>
      <c r="AO4476" s="226" t="s">
        <v>52191</v>
      </c>
      <c r="AP4476" s="227">
        <v>3505.01</v>
      </c>
      <c r="AR4476" s="207" t="s">
        <v>18842</v>
      </c>
      <c r="AS4476" s="208">
        <v>6213.16</v>
      </c>
      <c r="AT4476" s="93"/>
      <c r="AU4476" s="93"/>
      <c r="AV4476" s="93"/>
    </row>
    <row r="4477" spans="32:48" x14ac:dyDescent="0.55000000000000004">
      <c r="AF4477" t="s">
        <v>27315</v>
      </c>
      <c r="AG4477" s="284">
        <v>3585.36</v>
      </c>
      <c r="AI4477" s="276" t="s">
        <v>59080</v>
      </c>
      <c r="AJ4477" s="277">
        <v>12862.93</v>
      </c>
      <c r="AL4477" s="246" t="s">
        <v>36214</v>
      </c>
      <c r="AM4477" s="247">
        <v>1430103.35</v>
      </c>
      <c r="AO4477" s="226" t="s">
        <v>48816</v>
      </c>
      <c r="AP4477" s="227">
        <v>18267.32</v>
      </c>
      <c r="AR4477" s="207" t="s">
        <v>18843</v>
      </c>
      <c r="AS4477" s="208">
        <v>753.6</v>
      </c>
      <c r="AT4477" s="93"/>
      <c r="AU4477" s="93"/>
      <c r="AV4477" s="93"/>
    </row>
    <row r="4478" spans="32:48" x14ac:dyDescent="0.55000000000000004">
      <c r="AF4478" t="s">
        <v>27316</v>
      </c>
      <c r="AG4478" s="284">
        <v>1020.24</v>
      </c>
      <c r="AI4478" s="276" t="s">
        <v>59081</v>
      </c>
      <c r="AJ4478" s="277">
        <v>44640.03</v>
      </c>
      <c r="AL4478" s="246" t="s">
        <v>59405</v>
      </c>
      <c r="AM4478" s="247">
        <v>192020.63</v>
      </c>
      <c r="AO4478" s="226" t="s">
        <v>48817</v>
      </c>
      <c r="AP4478" s="227">
        <v>233.26</v>
      </c>
      <c r="AR4478" s="207" t="s">
        <v>18844</v>
      </c>
      <c r="AS4478" s="208">
        <v>21272.48</v>
      </c>
      <c r="AT4478" s="93"/>
      <c r="AU4478" s="93"/>
      <c r="AV4478" s="93"/>
    </row>
    <row r="4479" spans="32:48" x14ac:dyDescent="0.55000000000000004">
      <c r="AF4479" t="s">
        <v>60026</v>
      </c>
      <c r="AG4479">
        <v>31.8</v>
      </c>
      <c r="AI4479" s="276" t="s">
        <v>59620</v>
      </c>
      <c r="AJ4479" s="277">
        <v>839.93</v>
      </c>
      <c r="AL4479" s="246" t="s">
        <v>58226</v>
      </c>
      <c r="AM4479" s="247">
        <v>357444</v>
      </c>
      <c r="AO4479" s="226" t="s">
        <v>48818</v>
      </c>
      <c r="AP4479" s="227">
        <v>639.86</v>
      </c>
      <c r="AR4479" s="207" t="s">
        <v>18845</v>
      </c>
      <c r="AS4479" s="208">
        <v>2717.54</v>
      </c>
      <c r="AT4479" s="93"/>
      <c r="AU4479" s="93"/>
      <c r="AV4479" s="93"/>
    </row>
    <row r="4480" spans="32:48" x14ac:dyDescent="0.55000000000000004">
      <c r="AF4480" t="s">
        <v>27319</v>
      </c>
      <c r="AG4480">
        <v>352.48</v>
      </c>
      <c r="AI4480" s="276" t="s">
        <v>59621</v>
      </c>
      <c r="AJ4480" s="277">
        <v>391.39</v>
      </c>
      <c r="AL4480" s="246" t="s">
        <v>49823</v>
      </c>
      <c r="AM4480" s="247">
        <v>1427284.34</v>
      </c>
      <c r="AO4480" s="226" t="s">
        <v>18881</v>
      </c>
      <c r="AP4480" s="227">
        <v>22842.12</v>
      </c>
      <c r="AR4480" s="207" t="s">
        <v>18846</v>
      </c>
      <c r="AS4480" s="208">
        <v>1235.1600000000001</v>
      </c>
      <c r="AT4480" s="93"/>
      <c r="AU4480" s="93"/>
      <c r="AV4480" s="93"/>
    </row>
    <row r="4481" spans="32:48" x14ac:dyDescent="0.55000000000000004">
      <c r="AF4481" t="s">
        <v>27322</v>
      </c>
      <c r="AG4481">
        <v>707.85</v>
      </c>
      <c r="AI4481" s="276" t="s">
        <v>56177</v>
      </c>
      <c r="AJ4481" s="277">
        <v>12874.37</v>
      </c>
      <c r="AL4481" s="246" t="s">
        <v>52203</v>
      </c>
      <c r="AM4481" s="247">
        <v>472950</v>
      </c>
      <c r="AO4481" s="226" t="s">
        <v>34916</v>
      </c>
      <c r="AP4481" s="227">
        <v>295400.84000000003</v>
      </c>
      <c r="AR4481" s="207" t="s">
        <v>18847</v>
      </c>
      <c r="AS4481" s="208">
        <v>6148.96</v>
      </c>
      <c r="AT4481" s="93"/>
      <c r="AU4481" s="93"/>
      <c r="AV4481" s="93"/>
    </row>
    <row r="4482" spans="32:48" x14ac:dyDescent="0.55000000000000004">
      <c r="AF4482" t="s">
        <v>71821</v>
      </c>
      <c r="AG4482" s="284">
        <v>1044.1500000000001</v>
      </c>
      <c r="AI4482" s="276" t="s">
        <v>69734</v>
      </c>
      <c r="AJ4482" s="277">
        <v>4000</v>
      </c>
      <c r="AL4482" s="246" t="s">
        <v>39087</v>
      </c>
      <c r="AM4482" s="247">
        <v>57053.9</v>
      </c>
      <c r="AO4482" s="226" t="s">
        <v>18882</v>
      </c>
      <c r="AP4482" s="227">
        <v>217935.02</v>
      </c>
      <c r="AR4482" s="207" t="s">
        <v>18848</v>
      </c>
      <c r="AS4482" s="208">
        <v>2000.25</v>
      </c>
      <c r="AT4482" s="93"/>
      <c r="AU4482" s="93"/>
      <c r="AV4482" s="93"/>
    </row>
    <row r="4483" spans="32:48" x14ac:dyDescent="0.55000000000000004">
      <c r="AF4483" t="s">
        <v>54560</v>
      </c>
      <c r="AG4483" s="284">
        <v>17000</v>
      </c>
      <c r="AI4483" s="276" t="s">
        <v>60480</v>
      </c>
      <c r="AJ4483" s="277">
        <v>-22100</v>
      </c>
      <c r="AL4483" s="246" t="s">
        <v>62455</v>
      </c>
      <c r="AM4483" s="247">
        <v>15255.51</v>
      </c>
      <c r="AO4483" s="226" t="s">
        <v>47921</v>
      </c>
      <c r="AP4483" s="227">
        <v>10260.09</v>
      </c>
      <c r="AR4483" s="207" t="s">
        <v>18849</v>
      </c>
      <c r="AS4483" s="208">
        <v>6485.52</v>
      </c>
      <c r="AT4483" s="93"/>
      <c r="AU4483" s="93"/>
      <c r="AV4483" s="93"/>
    </row>
    <row r="4484" spans="32:48" x14ac:dyDescent="0.55000000000000004">
      <c r="AF4484" t="s">
        <v>27712</v>
      </c>
      <c r="AG4484" s="284">
        <v>1300.48</v>
      </c>
      <c r="AI4484" s="276" t="s">
        <v>60481</v>
      </c>
      <c r="AJ4484" s="277">
        <v>-3000</v>
      </c>
      <c r="AL4484" s="246" t="s">
        <v>52204</v>
      </c>
      <c r="AM4484" s="247">
        <v>311253.68</v>
      </c>
      <c r="AO4484" s="226" t="s">
        <v>18883</v>
      </c>
      <c r="AP4484" s="227">
        <v>292709.40999999997</v>
      </c>
      <c r="AR4484" s="207" t="s">
        <v>18850</v>
      </c>
      <c r="AS4484" s="208">
        <v>11875.3</v>
      </c>
      <c r="AT4484" s="93"/>
      <c r="AU4484" s="93"/>
      <c r="AV4484" s="93"/>
    </row>
    <row r="4485" spans="32:48" x14ac:dyDescent="0.55000000000000004">
      <c r="AF4485" t="s">
        <v>27713</v>
      </c>
      <c r="AG4485" s="284">
        <v>4086.8</v>
      </c>
      <c r="AI4485" s="276" t="s">
        <v>67687</v>
      </c>
      <c r="AJ4485" s="277">
        <v>10376.48</v>
      </c>
      <c r="AL4485" s="246" t="s">
        <v>58227</v>
      </c>
      <c r="AM4485" s="247">
        <v>119295.88</v>
      </c>
      <c r="AO4485" s="226" t="s">
        <v>18884</v>
      </c>
      <c r="AP4485" s="227">
        <v>69480.53</v>
      </c>
      <c r="AR4485" s="207" t="s">
        <v>18851</v>
      </c>
      <c r="AS4485" s="208">
        <v>6433.78</v>
      </c>
      <c r="AT4485" s="93"/>
      <c r="AU4485" s="93"/>
      <c r="AV4485" s="93"/>
    </row>
    <row r="4486" spans="32:48" x14ac:dyDescent="0.55000000000000004">
      <c r="AF4486" t="s">
        <v>27715</v>
      </c>
      <c r="AG4486">
        <v>966.87</v>
      </c>
      <c r="AI4486" s="276" t="s">
        <v>67688</v>
      </c>
      <c r="AJ4486" s="277">
        <v>59049.02</v>
      </c>
      <c r="AL4486" s="246" t="s">
        <v>58500</v>
      </c>
      <c r="AM4486" s="247">
        <v>674684</v>
      </c>
      <c r="AO4486" s="226" t="s">
        <v>36200</v>
      </c>
      <c r="AP4486" s="227">
        <v>71064.09</v>
      </c>
      <c r="AR4486" s="207" t="s">
        <v>18852</v>
      </c>
      <c r="AS4486" s="208">
        <v>648.45000000000005</v>
      </c>
      <c r="AT4486" s="93"/>
      <c r="AU4486" s="93"/>
      <c r="AV4486" s="93"/>
    </row>
    <row r="4487" spans="32:48" x14ac:dyDescent="0.55000000000000004">
      <c r="AF4487" t="s">
        <v>28146</v>
      </c>
      <c r="AG4487" s="284">
        <v>36233.97</v>
      </c>
      <c r="AI4487" s="276" t="s">
        <v>67689</v>
      </c>
      <c r="AJ4487" s="277">
        <v>45826.66</v>
      </c>
      <c r="AL4487" s="246" t="s">
        <v>55071</v>
      </c>
      <c r="AM4487" s="247">
        <v>49807.94</v>
      </c>
      <c r="AO4487" s="226" t="s">
        <v>18885</v>
      </c>
      <c r="AP4487" s="227">
        <v>92828.32</v>
      </c>
      <c r="AR4487" s="207" t="s">
        <v>18853</v>
      </c>
      <c r="AS4487" s="208">
        <v>1988.6</v>
      </c>
      <c r="AT4487" s="93"/>
      <c r="AU4487" s="93"/>
      <c r="AV4487" s="93"/>
    </row>
    <row r="4488" spans="32:48" x14ac:dyDescent="0.55000000000000004">
      <c r="AF4488" t="s">
        <v>28363</v>
      </c>
      <c r="AG4488" s="284">
        <v>3360.76</v>
      </c>
      <c r="AI4488" s="276" t="s">
        <v>60482</v>
      </c>
      <c r="AJ4488" s="277">
        <v>16827.71</v>
      </c>
      <c r="AL4488" s="246" t="s">
        <v>55072</v>
      </c>
      <c r="AM4488" s="247">
        <v>155399.57999999999</v>
      </c>
      <c r="AO4488" s="226" t="s">
        <v>52192</v>
      </c>
      <c r="AP4488" s="227">
        <v>455</v>
      </c>
      <c r="AR4488" s="207" t="s">
        <v>18854</v>
      </c>
      <c r="AS4488" s="208">
        <v>299996.95</v>
      </c>
      <c r="AT4488" s="93"/>
      <c r="AU4488" s="93"/>
      <c r="AV4488" s="93"/>
    </row>
    <row r="4489" spans="32:48" x14ac:dyDescent="0.55000000000000004">
      <c r="AF4489" t="s">
        <v>28569</v>
      </c>
      <c r="AG4489" s="284">
        <v>4860</v>
      </c>
      <c r="AI4489" s="276" t="s">
        <v>60483</v>
      </c>
      <c r="AJ4489" s="277">
        <v>43070.73</v>
      </c>
      <c r="AL4489" s="246" t="s">
        <v>58501</v>
      </c>
      <c r="AM4489" s="247">
        <v>29361.98</v>
      </c>
      <c r="AO4489" s="226" t="s">
        <v>18886</v>
      </c>
      <c r="AP4489" s="227">
        <v>79998.39</v>
      </c>
      <c r="AR4489" s="207" t="s">
        <v>18855</v>
      </c>
      <c r="AS4489" s="208">
        <v>177043.20000000001</v>
      </c>
      <c r="AT4489" s="93"/>
      <c r="AU4489" s="93"/>
      <c r="AV4489" s="93"/>
    </row>
    <row r="4490" spans="32:48" x14ac:dyDescent="0.55000000000000004">
      <c r="AF4490" t="s">
        <v>28572</v>
      </c>
      <c r="AG4490" s="284">
        <v>2912.14</v>
      </c>
      <c r="AI4490" s="276" t="s">
        <v>69990</v>
      </c>
      <c r="AJ4490" s="277">
        <v>97000</v>
      </c>
      <c r="AL4490" s="246" t="s">
        <v>52205</v>
      </c>
      <c r="AM4490" s="247">
        <v>51826.3</v>
      </c>
      <c r="AO4490" s="226" t="s">
        <v>36201</v>
      </c>
      <c r="AP4490" s="227">
        <v>71445.759999999995</v>
      </c>
      <c r="AR4490" s="207" t="s">
        <v>18856</v>
      </c>
      <c r="AS4490" s="208">
        <v>14926.4</v>
      </c>
      <c r="AT4490" s="93"/>
      <c r="AU4490" s="93"/>
      <c r="AV4490" s="93"/>
    </row>
    <row r="4491" spans="32:48" x14ac:dyDescent="0.55000000000000004">
      <c r="AF4491" t="s">
        <v>28573</v>
      </c>
      <c r="AG4491">
        <v>594.61</v>
      </c>
      <c r="AI4491" s="276" t="s">
        <v>60484</v>
      </c>
      <c r="AJ4491" s="277">
        <v>15670.97</v>
      </c>
      <c r="AL4491" s="246" t="s">
        <v>52206</v>
      </c>
      <c r="AM4491" s="247">
        <v>3964.73</v>
      </c>
      <c r="AO4491" s="226" t="s">
        <v>36202</v>
      </c>
      <c r="AP4491" s="227">
        <v>19184.82</v>
      </c>
      <c r="AR4491" s="207" t="s">
        <v>18857</v>
      </c>
      <c r="AS4491" s="208">
        <v>438475.8</v>
      </c>
      <c r="AT4491" s="93"/>
      <c r="AU4491" s="93"/>
      <c r="AV4491" s="93"/>
    </row>
    <row r="4492" spans="32:48" x14ac:dyDescent="0.55000000000000004">
      <c r="AF4492" t="s">
        <v>49424</v>
      </c>
      <c r="AG4492">
        <v>347.19</v>
      </c>
      <c r="AI4492" s="276" t="s">
        <v>60485</v>
      </c>
      <c r="AJ4492" s="277">
        <v>3412.95</v>
      </c>
      <c r="AL4492" s="246" t="s">
        <v>52207</v>
      </c>
      <c r="AM4492" s="247">
        <v>11913.46</v>
      </c>
      <c r="AO4492" s="226" t="s">
        <v>47922</v>
      </c>
      <c r="AP4492" s="227">
        <v>195</v>
      </c>
      <c r="AR4492" s="207" t="s">
        <v>18858</v>
      </c>
      <c r="AS4492" s="208">
        <v>23395.84</v>
      </c>
      <c r="AT4492" s="93"/>
      <c r="AU4492" s="93"/>
      <c r="AV4492" s="93"/>
    </row>
    <row r="4493" spans="32:48" x14ac:dyDescent="0.55000000000000004">
      <c r="AF4493" t="s">
        <v>28574</v>
      </c>
      <c r="AG4493" s="284">
        <v>3075.03</v>
      </c>
      <c r="AI4493" s="276" t="s">
        <v>60486</v>
      </c>
      <c r="AJ4493" s="277">
        <v>12654.29</v>
      </c>
      <c r="AL4493" s="246" t="s">
        <v>64183</v>
      </c>
      <c r="AM4493" s="247">
        <v>33500</v>
      </c>
      <c r="AO4493" s="226" t="s">
        <v>52193</v>
      </c>
      <c r="AP4493" s="227">
        <v>21.14</v>
      </c>
      <c r="AR4493" s="207" t="s">
        <v>18859</v>
      </c>
      <c r="AS4493" s="208">
        <v>217371</v>
      </c>
      <c r="AT4493" s="93"/>
      <c r="AU4493" s="93"/>
      <c r="AV4493" s="93"/>
    </row>
    <row r="4494" spans="32:48" x14ac:dyDescent="0.55000000000000004">
      <c r="AF4494" t="s">
        <v>28608</v>
      </c>
      <c r="AG4494" s="284">
        <v>10548.93</v>
      </c>
      <c r="AI4494" s="276" t="s">
        <v>60487</v>
      </c>
      <c r="AJ4494" s="277">
        <v>589.94000000000005</v>
      </c>
      <c r="AL4494" s="246" t="s">
        <v>52208</v>
      </c>
      <c r="AM4494" s="247">
        <v>4196.18</v>
      </c>
      <c r="AO4494" s="226" t="s">
        <v>33398</v>
      </c>
      <c r="AP4494" s="227">
        <v>50540.13</v>
      </c>
      <c r="AR4494" s="207" t="s">
        <v>18860</v>
      </c>
      <c r="AS4494" s="208">
        <v>16405</v>
      </c>
      <c r="AT4494" s="93"/>
      <c r="AU4494" s="93"/>
      <c r="AV4494" s="93"/>
    </row>
    <row r="4495" spans="32:48" x14ac:dyDescent="0.55000000000000004">
      <c r="AF4495" t="s">
        <v>71822</v>
      </c>
      <c r="AG4495" s="284">
        <v>1231.9000000000001</v>
      </c>
      <c r="AI4495" s="276" t="s">
        <v>60488</v>
      </c>
      <c r="AJ4495" s="277">
        <v>576.45000000000005</v>
      </c>
      <c r="AL4495" s="246" t="s">
        <v>64184</v>
      </c>
      <c r="AM4495" s="247">
        <v>69944.88</v>
      </c>
      <c r="AO4495" s="226" t="s">
        <v>33399</v>
      </c>
      <c r="AP4495" s="227">
        <v>16842.02</v>
      </c>
      <c r="AR4495" s="207" t="s">
        <v>18861</v>
      </c>
      <c r="AS4495" s="208">
        <v>40746.080000000002</v>
      </c>
      <c r="AT4495" s="93"/>
      <c r="AU4495" s="93"/>
      <c r="AV4495" s="93"/>
    </row>
    <row r="4496" spans="32:48" x14ac:dyDescent="0.55000000000000004">
      <c r="AF4496" t="s">
        <v>28610</v>
      </c>
      <c r="AG4496" s="284">
        <v>2105.89</v>
      </c>
      <c r="AI4496" s="276" t="s">
        <v>60489</v>
      </c>
      <c r="AJ4496" s="277">
        <v>704.09</v>
      </c>
      <c r="AL4496" s="246" t="s">
        <v>60333</v>
      </c>
      <c r="AM4496" s="247">
        <v>2755.53</v>
      </c>
      <c r="AO4496" s="226" t="s">
        <v>18887</v>
      </c>
      <c r="AP4496" s="227">
        <v>26940.45</v>
      </c>
      <c r="AR4496" s="207" t="s">
        <v>18862</v>
      </c>
      <c r="AS4496" s="208">
        <v>2950.5</v>
      </c>
      <c r="AT4496" s="93"/>
      <c r="AU4496" s="93"/>
      <c r="AV4496" s="93"/>
    </row>
    <row r="4497" spans="32:48" x14ac:dyDescent="0.55000000000000004">
      <c r="AF4497" t="s">
        <v>28631</v>
      </c>
      <c r="AG4497" s="284">
        <v>37686.99</v>
      </c>
      <c r="AI4497" s="276" t="s">
        <v>60490</v>
      </c>
      <c r="AJ4497" s="277">
        <v>65.84</v>
      </c>
      <c r="AL4497" s="246" t="s">
        <v>58854</v>
      </c>
      <c r="AM4497" s="247">
        <v>82574.92</v>
      </c>
      <c r="AO4497" s="226" t="s">
        <v>33400</v>
      </c>
      <c r="AP4497" s="227">
        <v>2655</v>
      </c>
      <c r="AR4497" s="207" t="s">
        <v>18863</v>
      </c>
      <c r="AS4497" s="208">
        <v>42588.77</v>
      </c>
      <c r="AT4497" s="93"/>
      <c r="AU4497" s="93"/>
      <c r="AV4497" s="93"/>
    </row>
    <row r="4498" spans="32:48" x14ac:dyDescent="0.55000000000000004">
      <c r="AF4498" t="s">
        <v>28656</v>
      </c>
      <c r="AG4498">
        <v>125.59</v>
      </c>
      <c r="AI4498" s="276" t="s">
        <v>64346</v>
      </c>
      <c r="AJ4498" s="277">
        <v>-19600</v>
      </c>
      <c r="AL4498" s="246" t="s">
        <v>57373</v>
      </c>
      <c r="AM4498" s="247">
        <v>56740.32</v>
      </c>
      <c r="AO4498" s="226" t="s">
        <v>18888</v>
      </c>
      <c r="AP4498" s="227">
        <v>8090.55</v>
      </c>
      <c r="AR4498" s="207" t="s">
        <v>18864</v>
      </c>
      <c r="AS4498" s="208">
        <v>95291.85</v>
      </c>
      <c r="AT4498" s="93"/>
      <c r="AU4498" s="93"/>
      <c r="AV4498" s="93"/>
    </row>
    <row r="4499" spans="32:48" x14ac:dyDescent="0.55000000000000004">
      <c r="AF4499" t="s">
        <v>28811</v>
      </c>
      <c r="AG4499" s="284">
        <v>29336.720000000001</v>
      </c>
      <c r="AI4499" s="276" t="s">
        <v>60491</v>
      </c>
      <c r="AJ4499" s="277">
        <v>8642.19</v>
      </c>
      <c r="AL4499" s="246" t="s">
        <v>55073</v>
      </c>
      <c r="AM4499" s="247">
        <v>1703549.76</v>
      </c>
      <c r="AO4499" s="226" t="s">
        <v>18889</v>
      </c>
      <c r="AP4499" s="227">
        <v>28216.95</v>
      </c>
      <c r="AR4499" s="207" t="s">
        <v>18865</v>
      </c>
      <c r="AS4499" s="208">
        <v>12914.66</v>
      </c>
      <c r="AT4499" s="93"/>
      <c r="AU4499" s="93"/>
      <c r="AV4499" s="93"/>
    </row>
    <row r="4500" spans="32:48" x14ac:dyDescent="0.55000000000000004">
      <c r="AF4500" t="s">
        <v>28814</v>
      </c>
      <c r="AG4500" s="284">
        <v>29429.84</v>
      </c>
      <c r="AI4500" s="276" t="s">
        <v>67690</v>
      </c>
      <c r="AJ4500" s="277">
        <v>5720</v>
      </c>
      <c r="AL4500" s="246" t="s">
        <v>55074</v>
      </c>
      <c r="AM4500" s="247">
        <v>217074.42</v>
      </c>
      <c r="AO4500" s="226" t="s">
        <v>40222</v>
      </c>
      <c r="AP4500" s="227">
        <v>32721.94</v>
      </c>
      <c r="AR4500" s="207" t="s">
        <v>18866</v>
      </c>
      <c r="AS4500" s="208">
        <v>37687.29</v>
      </c>
      <c r="AT4500" s="93"/>
      <c r="AU4500" s="93"/>
      <c r="AV4500" s="93"/>
    </row>
    <row r="4501" spans="32:48" x14ac:dyDescent="0.55000000000000004">
      <c r="AF4501" t="s">
        <v>69520</v>
      </c>
      <c r="AG4501" s="284">
        <v>28806.31</v>
      </c>
      <c r="AI4501" s="276" t="s">
        <v>60492</v>
      </c>
      <c r="AJ4501" s="277">
        <v>-5420.56</v>
      </c>
      <c r="AL4501" s="246" t="s">
        <v>60334</v>
      </c>
      <c r="AM4501" s="247">
        <v>639190</v>
      </c>
      <c r="AO4501" s="226" t="s">
        <v>36203</v>
      </c>
      <c r="AP4501" s="227">
        <v>742.68</v>
      </c>
      <c r="AR4501" s="207" t="s">
        <v>18867</v>
      </c>
      <c r="AS4501" s="208">
        <v>25980</v>
      </c>
      <c r="AT4501" s="93"/>
      <c r="AU4501" s="93"/>
      <c r="AV4501" s="93"/>
    </row>
    <row r="4502" spans="32:48" x14ac:dyDescent="0.55000000000000004">
      <c r="AF4502" t="s">
        <v>28818</v>
      </c>
      <c r="AG4502" s="284">
        <v>163750</v>
      </c>
      <c r="AI4502" s="276" t="s">
        <v>64347</v>
      </c>
      <c r="AJ4502" s="277">
        <v>3275</v>
      </c>
      <c r="AL4502" s="246" t="s">
        <v>56009</v>
      </c>
      <c r="AM4502" s="247">
        <v>400017.66</v>
      </c>
      <c r="AO4502" s="226" t="s">
        <v>40223</v>
      </c>
      <c r="AP4502" s="227">
        <v>23776.01</v>
      </c>
      <c r="AR4502" s="207" t="s">
        <v>18868</v>
      </c>
      <c r="AS4502" s="208">
        <v>15172.33</v>
      </c>
      <c r="AT4502" s="93"/>
      <c r="AU4502" s="93"/>
      <c r="AV4502" s="93"/>
    </row>
    <row r="4503" spans="32:48" x14ac:dyDescent="0.55000000000000004">
      <c r="AF4503" t="s">
        <v>28819</v>
      </c>
      <c r="AG4503" s="284">
        <v>15728.93</v>
      </c>
      <c r="AI4503" s="276" t="s">
        <v>40333</v>
      </c>
      <c r="AJ4503" s="277">
        <v>-576.51</v>
      </c>
      <c r="AL4503" s="246" t="s">
        <v>55075</v>
      </c>
      <c r="AM4503" s="247">
        <v>960445.38</v>
      </c>
      <c r="AO4503" s="226" t="s">
        <v>39075</v>
      </c>
      <c r="AP4503" s="227">
        <v>4000</v>
      </c>
      <c r="AR4503" s="207" t="s">
        <v>18869</v>
      </c>
      <c r="AS4503" s="208">
        <v>453203.55</v>
      </c>
      <c r="AT4503" s="93"/>
      <c r="AU4503" s="93"/>
      <c r="AV4503" s="93"/>
    </row>
    <row r="4504" spans="32:48" x14ac:dyDescent="0.55000000000000004">
      <c r="AF4504" t="s">
        <v>28822</v>
      </c>
      <c r="AG4504" s="284">
        <v>40093.79</v>
      </c>
      <c r="AI4504" s="276" t="s">
        <v>67691</v>
      </c>
      <c r="AJ4504" s="277">
        <v>2812</v>
      </c>
      <c r="AL4504" s="246" t="s">
        <v>60335</v>
      </c>
      <c r="AM4504" s="247">
        <v>25249.14</v>
      </c>
      <c r="AO4504" s="226" t="s">
        <v>48819</v>
      </c>
      <c r="AP4504" s="227">
        <v>229.22</v>
      </c>
      <c r="AR4504" s="207" t="s">
        <v>18870</v>
      </c>
      <c r="AS4504" s="208">
        <v>20297</v>
      </c>
      <c r="AT4504" s="93"/>
      <c r="AU4504" s="93"/>
      <c r="AV4504" s="93"/>
    </row>
    <row r="4505" spans="32:48" x14ac:dyDescent="0.55000000000000004">
      <c r="AF4505" t="s">
        <v>28825</v>
      </c>
      <c r="AG4505" s="284">
        <v>69799.789999999994</v>
      </c>
      <c r="AI4505" s="276" t="s">
        <v>52562</v>
      </c>
      <c r="AJ4505" s="277">
        <v>2973.6</v>
      </c>
      <c r="AL4505" s="246" t="s">
        <v>56010</v>
      </c>
      <c r="AM4505" s="247">
        <v>18243.669999999998</v>
      </c>
      <c r="AO4505" s="226" t="s">
        <v>18890</v>
      </c>
      <c r="AP4505" s="227">
        <v>106748.57</v>
      </c>
      <c r="AR4505" s="207" t="s">
        <v>18871</v>
      </c>
      <c r="AS4505" s="208">
        <v>123601.05</v>
      </c>
      <c r="AT4505" s="93"/>
      <c r="AU4505" s="93"/>
      <c r="AV4505" s="93"/>
    </row>
    <row r="4506" spans="32:48" x14ac:dyDescent="0.55000000000000004">
      <c r="AF4506" t="s">
        <v>28826</v>
      </c>
      <c r="AG4506" s="284">
        <v>11580.62</v>
      </c>
      <c r="AI4506" s="276" t="s">
        <v>33649</v>
      </c>
      <c r="AJ4506" s="277">
        <v>-1371.38</v>
      </c>
      <c r="AL4506" s="246" t="s">
        <v>57374</v>
      </c>
      <c r="AM4506" s="247">
        <v>201612.75</v>
      </c>
      <c r="AO4506" s="226" t="s">
        <v>33401</v>
      </c>
      <c r="AP4506" s="227">
        <v>163903.43</v>
      </c>
      <c r="AR4506" s="207" t="s">
        <v>18872</v>
      </c>
      <c r="AS4506" s="208">
        <v>319.32</v>
      </c>
      <c r="AT4506" s="93"/>
      <c r="AU4506" s="93"/>
      <c r="AV4506" s="93"/>
    </row>
    <row r="4507" spans="32:48" x14ac:dyDescent="0.55000000000000004">
      <c r="AF4507" t="s">
        <v>70968</v>
      </c>
      <c r="AG4507" s="284">
        <v>1703.39</v>
      </c>
      <c r="AI4507" s="276" t="s">
        <v>33650</v>
      </c>
      <c r="AJ4507" s="277">
        <v>201.99</v>
      </c>
      <c r="AL4507" s="246" t="s">
        <v>58502</v>
      </c>
      <c r="AM4507" s="247">
        <v>69093.13</v>
      </c>
      <c r="AO4507" s="226" t="s">
        <v>33402</v>
      </c>
      <c r="AP4507" s="227">
        <v>59923.89</v>
      </c>
      <c r="AR4507" s="207" t="s">
        <v>18873</v>
      </c>
      <c r="AS4507" s="208">
        <v>18000</v>
      </c>
      <c r="AT4507" s="93"/>
      <c r="AU4507" s="93"/>
      <c r="AV4507" s="93"/>
    </row>
    <row r="4508" spans="32:48" x14ac:dyDescent="0.55000000000000004">
      <c r="AF4508" t="s">
        <v>28962</v>
      </c>
      <c r="AG4508" s="284">
        <v>2332.84</v>
      </c>
      <c r="AI4508" s="276" t="s">
        <v>46962</v>
      </c>
      <c r="AJ4508" s="277">
        <v>830.74</v>
      </c>
      <c r="AL4508" s="246" t="s">
        <v>56011</v>
      </c>
      <c r="AM4508" s="247">
        <v>577486.46</v>
      </c>
      <c r="AO4508" s="226" t="s">
        <v>47923</v>
      </c>
      <c r="AP4508" s="227">
        <v>12036.05</v>
      </c>
      <c r="AR4508" s="207" t="s">
        <v>18874</v>
      </c>
      <c r="AS4508" s="208">
        <v>2790</v>
      </c>
      <c r="AT4508" s="93"/>
      <c r="AU4508" s="93"/>
      <c r="AV4508" s="93"/>
    </row>
    <row r="4509" spans="32:48" x14ac:dyDescent="0.55000000000000004">
      <c r="AF4509" t="s">
        <v>29007</v>
      </c>
      <c r="AG4509" s="284">
        <v>3716</v>
      </c>
      <c r="AI4509" s="276" t="s">
        <v>36306</v>
      </c>
      <c r="AJ4509" s="277">
        <v>19736.36</v>
      </c>
      <c r="AL4509" s="246" t="s">
        <v>61369</v>
      </c>
      <c r="AM4509" s="247">
        <v>28579.200000000001</v>
      </c>
      <c r="AO4509" s="226" t="s">
        <v>34917</v>
      </c>
      <c r="AP4509" s="227">
        <v>12596.05</v>
      </c>
      <c r="AR4509" s="207" t="s">
        <v>18875</v>
      </c>
      <c r="AS4509" s="208">
        <v>213.47</v>
      </c>
      <c r="AT4509" s="93"/>
      <c r="AU4509" s="93"/>
      <c r="AV4509" s="93"/>
    </row>
    <row r="4510" spans="32:48" x14ac:dyDescent="0.55000000000000004">
      <c r="AF4510" t="s">
        <v>71823</v>
      </c>
      <c r="AG4510" s="284">
        <v>30831.23</v>
      </c>
      <c r="AI4510" s="276" t="s">
        <v>67692</v>
      </c>
      <c r="AJ4510" s="277">
        <v>14785</v>
      </c>
      <c r="AL4510" s="246" t="s">
        <v>63112</v>
      </c>
      <c r="AM4510" s="247">
        <v>27050</v>
      </c>
      <c r="AO4510" s="226" t="s">
        <v>42350</v>
      </c>
      <c r="AP4510" s="227">
        <v>994.13</v>
      </c>
      <c r="AR4510" s="207" t="s">
        <v>18876</v>
      </c>
      <c r="AS4510" s="208">
        <v>53.28</v>
      </c>
      <c r="AT4510" s="93"/>
      <c r="AU4510" s="93"/>
      <c r="AV4510" s="93"/>
    </row>
    <row r="4511" spans="32:48" x14ac:dyDescent="0.55000000000000004">
      <c r="AF4511" t="s">
        <v>29034</v>
      </c>
      <c r="AG4511" s="284">
        <v>12581</v>
      </c>
      <c r="AI4511" s="276" t="s">
        <v>42553</v>
      </c>
      <c r="AJ4511" s="277">
        <v>1645.04</v>
      </c>
      <c r="AL4511" s="246" t="s">
        <v>63113</v>
      </c>
      <c r="AM4511" s="247">
        <v>168</v>
      </c>
      <c r="AO4511" s="226" t="s">
        <v>52194</v>
      </c>
      <c r="AP4511" s="227">
        <v>319.93</v>
      </c>
      <c r="AR4511" s="207" t="s">
        <v>18877</v>
      </c>
      <c r="AS4511" s="208">
        <v>5289.58</v>
      </c>
      <c r="AT4511" s="93"/>
      <c r="AU4511" s="93"/>
      <c r="AV4511" s="93"/>
    </row>
    <row r="4512" spans="32:48" x14ac:dyDescent="0.55000000000000004">
      <c r="AF4512" t="s">
        <v>71824</v>
      </c>
      <c r="AG4512">
        <v>475</v>
      </c>
      <c r="AI4512" s="276" t="s">
        <v>42554</v>
      </c>
      <c r="AJ4512" s="277">
        <v>91.52</v>
      </c>
      <c r="AL4512" s="246" t="s">
        <v>63658</v>
      </c>
      <c r="AM4512" s="247">
        <v>4814.05</v>
      </c>
      <c r="AO4512" s="226" t="s">
        <v>18891</v>
      </c>
      <c r="AP4512" s="227">
        <v>141279.01</v>
      </c>
      <c r="AR4512" s="207" t="s">
        <v>18878</v>
      </c>
      <c r="AS4512" s="208">
        <v>402.36</v>
      </c>
      <c r="AT4512" s="93"/>
      <c r="AU4512" s="93"/>
      <c r="AV4512" s="93"/>
    </row>
    <row r="4513" spans="32:48" x14ac:dyDescent="0.55000000000000004">
      <c r="AF4513" t="s">
        <v>29104</v>
      </c>
      <c r="AG4513" s="284">
        <v>7615</v>
      </c>
      <c r="AI4513" s="276" t="s">
        <v>42555</v>
      </c>
      <c r="AJ4513" s="277">
        <v>411.6</v>
      </c>
      <c r="AL4513" s="246" t="s">
        <v>56012</v>
      </c>
      <c r="AM4513" s="247">
        <v>308256.21000000002</v>
      </c>
      <c r="AO4513" s="226" t="s">
        <v>36204</v>
      </c>
      <c r="AP4513" s="227">
        <v>164890.47</v>
      </c>
      <c r="AR4513" s="207" t="s">
        <v>18879</v>
      </c>
      <c r="AS4513" s="208">
        <v>1146.78</v>
      </c>
      <c r="AT4513" s="93"/>
      <c r="AU4513" s="93"/>
      <c r="AV4513" s="93"/>
    </row>
    <row r="4514" spans="32:48" x14ac:dyDescent="0.55000000000000004">
      <c r="AF4514" t="s">
        <v>50777</v>
      </c>
      <c r="AG4514" s="284">
        <v>1750</v>
      </c>
      <c r="AI4514" s="276" t="s">
        <v>67693</v>
      </c>
      <c r="AJ4514" s="277">
        <v>13535</v>
      </c>
      <c r="AL4514" s="246" t="s">
        <v>64185</v>
      </c>
      <c r="AM4514" s="247">
        <v>31783.85</v>
      </c>
      <c r="AO4514" s="226" t="s">
        <v>40224</v>
      </c>
      <c r="AP4514" s="227">
        <v>12929.93</v>
      </c>
      <c r="AR4514" s="207" t="s">
        <v>18880</v>
      </c>
      <c r="AS4514" s="208">
        <v>121.32</v>
      </c>
      <c r="AT4514" s="93"/>
      <c r="AU4514" s="93"/>
      <c r="AV4514" s="93"/>
    </row>
    <row r="4515" spans="32:48" x14ac:dyDescent="0.55000000000000004">
      <c r="AF4515" t="s">
        <v>50778</v>
      </c>
      <c r="AG4515" s="284">
        <v>29455</v>
      </c>
      <c r="AI4515" s="276" t="s">
        <v>60494</v>
      </c>
      <c r="AJ4515" s="277">
        <v>337999.2</v>
      </c>
      <c r="AL4515" s="246" t="s">
        <v>40226</v>
      </c>
      <c r="AM4515" s="247">
        <v>8237786.5499999998</v>
      </c>
      <c r="AO4515" s="226" t="s">
        <v>34918</v>
      </c>
      <c r="AP4515" s="227">
        <v>122001.34</v>
      </c>
      <c r="AR4515" s="207" t="s">
        <v>18881</v>
      </c>
      <c r="AS4515" s="208">
        <v>51901.23</v>
      </c>
      <c r="AT4515" s="93"/>
      <c r="AU4515" s="93"/>
      <c r="AV4515" s="93"/>
    </row>
    <row r="4516" spans="32:48" x14ac:dyDescent="0.55000000000000004">
      <c r="AF4516" t="s">
        <v>71825</v>
      </c>
      <c r="AG4516" s="284">
        <v>2139.75</v>
      </c>
      <c r="AI4516" s="276" t="s">
        <v>62002</v>
      </c>
      <c r="AJ4516" s="277">
        <v>2039.59</v>
      </c>
      <c r="AL4516" s="246" t="s">
        <v>55076</v>
      </c>
      <c r="AM4516" s="247">
        <v>583821.17000000004</v>
      </c>
      <c r="AO4516" s="226" t="s">
        <v>39076</v>
      </c>
      <c r="AP4516" s="227">
        <v>1451.76</v>
      </c>
      <c r="AR4516" s="207" t="s">
        <v>18882</v>
      </c>
      <c r="AS4516" s="208">
        <v>540750.39</v>
      </c>
      <c r="AT4516" s="93"/>
      <c r="AU4516" s="93"/>
      <c r="AV4516" s="93"/>
    </row>
    <row r="4517" spans="32:48" x14ac:dyDescent="0.55000000000000004">
      <c r="AF4517" t="s">
        <v>46193</v>
      </c>
      <c r="AG4517" s="284">
        <v>387600</v>
      </c>
      <c r="AI4517" s="276" t="s">
        <v>59622</v>
      </c>
      <c r="AJ4517" s="277">
        <v>816416.44</v>
      </c>
      <c r="AL4517" s="246" t="s">
        <v>58503</v>
      </c>
      <c r="AM4517" s="247">
        <v>1935.05</v>
      </c>
      <c r="AO4517" s="226" t="s">
        <v>34919</v>
      </c>
      <c r="AP4517" s="227">
        <v>170628.54</v>
      </c>
      <c r="AR4517" s="207" t="s">
        <v>18883</v>
      </c>
      <c r="AS4517" s="208">
        <v>86005.05</v>
      </c>
      <c r="AT4517" s="93"/>
      <c r="AU4517" s="93"/>
      <c r="AV4517" s="93"/>
    </row>
    <row r="4518" spans="32:48" x14ac:dyDescent="0.55000000000000004">
      <c r="AF4518" t="s">
        <v>29105</v>
      </c>
      <c r="AG4518" s="284">
        <v>32894.07</v>
      </c>
      <c r="AI4518" s="276" t="s">
        <v>62003</v>
      </c>
      <c r="AJ4518" s="277">
        <v>23367.08</v>
      </c>
      <c r="AL4518" s="246" t="s">
        <v>55077</v>
      </c>
      <c r="AM4518" s="247">
        <v>12459.57</v>
      </c>
      <c r="AO4518" s="226" t="s">
        <v>40225</v>
      </c>
      <c r="AP4518" s="227">
        <v>2453.16</v>
      </c>
      <c r="AR4518" s="207" t="s">
        <v>18884</v>
      </c>
      <c r="AS4518" s="208">
        <v>76890.39</v>
      </c>
      <c r="AT4518" s="93"/>
      <c r="AU4518" s="93"/>
      <c r="AV4518" s="93"/>
    </row>
    <row r="4519" spans="32:48" x14ac:dyDescent="0.55000000000000004">
      <c r="AF4519" t="s">
        <v>50780</v>
      </c>
      <c r="AG4519" s="284">
        <v>6786.12</v>
      </c>
      <c r="AI4519" s="276" t="s">
        <v>59623</v>
      </c>
      <c r="AJ4519" s="277">
        <v>63923.49</v>
      </c>
      <c r="AL4519" s="246" t="s">
        <v>60336</v>
      </c>
      <c r="AM4519" s="247">
        <v>78434.210000000006</v>
      </c>
      <c r="AO4519" s="226" t="s">
        <v>34920</v>
      </c>
      <c r="AP4519" s="227">
        <v>200836.04</v>
      </c>
      <c r="AR4519" s="207" t="s">
        <v>18885</v>
      </c>
      <c r="AS4519" s="208">
        <v>16327.96</v>
      </c>
      <c r="AT4519" s="93"/>
      <c r="AU4519" s="93"/>
      <c r="AV4519" s="93"/>
    </row>
    <row r="4520" spans="32:48" x14ac:dyDescent="0.55000000000000004">
      <c r="AF4520" t="s">
        <v>29107</v>
      </c>
      <c r="AG4520">
        <v>371.43</v>
      </c>
      <c r="AI4520" s="276" t="s">
        <v>59624</v>
      </c>
      <c r="AJ4520" s="277">
        <v>169548.51</v>
      </c>
      <c r="AL4520" s="246" t="s">
        <v>61370</v>
      </c>
      <c r="AM4520" s="247">
        <v>6042.06</v>
      </c>
      <c r="AO4520" s="226" t="s">
        <v>39077</v>
      </c>
      <c r="AP4520" s="227">
        <v>36906.370000000003</v>
      </c>
      <c r="AR4520" s="207" t="s">
        <v>18886</v>
      </c>
      <c r="AS4520" s="208">
        <v>1813.31</v>
      </c>
      <c r="AT4520" s="93"/>
      <c r="AU4520" s="93"/>
      <c r="AV4520" s="93"/>
    </row>
    <row r="4521" spans="32:48" x14ac:dyDescent="0.55000000000000004">
      <c r="AF4521" t="s">
        <v>60960</v>
      </c>
      <c r="AG4521">
        <v>812</v>
      </c>
      <c r="AI4521" s="276" t="s">
        <v>62004</v>
      </c>
      <c r="AJ4521" s="277">
        <v>29279.34</v>
      </c>
      <c r="AL4521" s="246" t="s">
        <v>56013</v>
      </c>
      <c r="AM4521" s="247">
        <v>426.1</v>
      </c>
      <c r="AO4521" s="226" t="s">
        <v>42351</v>
      </c>
      <c r="AP4521" s="227">
        <v>98395.01</v>
      </c>
      <c r="AR4521" s="207" t="s">
        <v>18887</v>
      </c>
      <c r="AS4521" s="208">
        <v>37904.71</v>
      </c>
      <c r="AT4521" s="93"/>
      <c r="AU4521" s="93"/>
      <c r="AV4521" s="93"/>
    </row>
    <row r="4522" spans="32:48" x14ac:dyDescent="0.55000000000000004">
      <c r="AF4522" t="s">
        <v>60962</v>
      </c>
      <c r="AG4522">
        <v>13.09</v>
      </c>
      <c r="AI4522" s="276" t="s">
        <v>62005</v>
      </c>
      <c r="AJ4522" s="277">
        <v>541324</v>
      </c>
      <c r="AL4522" s="246" t="s">
        <v>40227</v>
      </c>
      <c r="AM4522" s="247">
        <v>1036698.84</v>
      </c>
      <c r="AO4522" s="226" t="s">
        <v>18892</v>
      </c>
      <c r="AP4522" s="227">
        <v>740407.78</v>
      </c>
      <c r="AR4522" s="207" t="s">
        <v>18888</v>
      </c>
      <c r="AS4522" s="208">
        <v>18703.080000000002</v>
      </c>
      <c r="AT4522" s="93"/>
      <c r="AU4522" s="93"/>
      <c r="AV4522" s="93"/>
    </row>
    <row r="4523" spans="32:48" x14ac:dyDescent="0.55000000000000004">
      <c r="AF4523" t="s">
        <v>29108</v>
      </c>
      <c r="AG4523" s="284">
        <v>50504</v>
      </c>
      <c r="AI4523" s="276" t="s">
        <v>67694</v>
      </c>
      <c r="AJ4523" s="277">
        <v>36825.85</v>
      </c>
      <c r="AL4523" s="246" t="s">
        <v>55078</v>
      </c>
      <c r="AM4523" s="247">
        <v>1236676.8400000001</v>
      </c>
      <c r="AO4523" s="226" t="s">
        <v>34921</v>
      </c>
      <c r="AP4523" s="227">
        <v>10357.39</v>
      </c>
      <c r="AR4523" s="207" t="s">
        <v>18889</v>
      </c>
      <c r="AS4523" s="208">
        <v>492550</v>
      </c>
      <c r="AT4523" s="93"/>
      <c r="AU4523" s="93"/>
      <c r="AV4523" s="93"/>
    </row>
    <row r="4524" spans="32:48" x14ac:dyDescent="0.55000000000000004">
      <c r="AF4524" t="s">
        <v>29111</v>
      </c>
      <c r="AG4524" s="284">
        <v>4591.97</v>
      </c>
      <c r="AI4524" s="276" t="s">
        <v>62638</v>
      </c>
      <c r="AJ4524" s="277">
        <v>48946.38</v>
      </c>
      <c r="AL4524" s="246" t="s">
        <v>56014</v>
      </c>
      <c r="AM4524" s="247">
        <v>486890.69</v>
      </c>
      <c r="AO4524" s="226" t="s">
        <v>52195</v>
      </c>
      <c r="AP4524" s="227">
        <v>250</v>
      </c>
      <c r="AR4524" s="207" t="s">
        <v>18890</v>
      </c>
      <c r="AS4524" s="208">
        <v>101200</v>
      </c>
      <c r="AT4524" s="93"/>
      <c r="AU4524" s="93"/>
      <c r="AV4524" s="93"/>
    </row>
    <row r="4525" spans="32:48" x14ac:dyDescent="0.55000000000000004">
      <c r="AF4525" t="s">
        <v>29112</v>
      </c>
      <c r="AG4525" s="284">
        <v>10442.81</v>
      </c>
      <c r="AI4525" s="276" t="s">
        <v>62459</v>
      </c>
      <c r="AJ4525" s="277">
        <v>118360.2</v>
      </c>
      <c r="AL4525" s="246" t="s">
        <v>49824</v>
      </c>
      <c r="AM4525" s="247">
        <v>982911.04</v>
      </c>
      <c r="AO4525" s="226" t="s">
        <v>52196</v>
      </c>
      <c r="AP4525" s="227">
        <v>7.74</v>
      </c>
      <c r="AR4525" s="207" t="s">
        <v>18891</v>
      </c>
      <c r="AS4525" s="208">
        <v>25269.16</v>
      </c>
      <c r="AT4525" s="93"/>
      <c r="AU4525" s="93"/>
      <c r="AV4525" s="93"/>
    </row>
    <row r="4526" spans="32:48" x14ac:dyDescent="0.55000000000000004">
      <c r="AF4526" t="s">
        <v>29113</v>
      </c>
      <c r="AG4526" s="284">
        <v>15230.41</v>
      </c>
      <c r="AI4526" s="276" t="s">
        <v>60077</v>
      </c>
      <c r="AJ4526" s="277">
        <v>3537.5</v>
      </c>
      <c r="AL4526" s="246" t="s">
        <v>61942</v>
      </c>
      <c r="AM4526" s="247">
        <v>7375.13</v>
      </c>
      <c r="AO4526" s="226" t="s">
        <v>47924</v>
      </c>
      <c r="AP4526" s="227">
        <v>3743.93</v>
      </c>
      <c r="AR4526" s="207" t="s">
        <v>18892</v>
      </c>
      <c r="AS4526" s="208">
        <v>10520.24</v>
      </c>
      <c r="AT4526" s="93"/>
      <c r="AU4526" s="93"/>
      <c r="AV4526" s="93"/>
    </row>
    <row r="4527" spans="32:48" x14ac:dyDescent="0.55000000000000004">
      <c r="AF4527" t="s">
        <v>29115</v>
      </c>
      <c r="AG4527" s="284">
        <v>10153.59</v>
      </c>
      <c r="AI4527" s="276" t="s">
        <v>66611</v>
      </c>
      <c r="AJ4527" s="277">
        <v>147199.95000000001</v>
      </c>
      <c r="AL4527" s="246" t="s">
        <v>58855</v>
      </c>
      <c r="AM4527" s="247">
        <v>19122.03</v>
      </c>
      <c r="AO4527" s="226" t="s">
        <v>52197</v>
      </c>
      <c r="AP4527" s="227">
        <v>115.87</v>
      </c>
      <c r="AR4527" s="207" t="s">
        <v>18893</v>
      </c>
      <c r="AS4527" s="208">
        <v>51901.23</v>
      </c>
      <c r="AT4527" s="93"/>
      <c r="AU4527" s="93"/>
      <c r="AV4527" s="93"/>
    </row>
    <row r="4528" spans="32:48" x14ac:dyDescent="0.55000000000000004">
      <c r="AF4528" t="s">
        <v>47618</v>
      </c>
      <c r="AG4528">
        <v>640</v>
      </c>
      <c r="AI4528" s="276" t="s">
        <v>58862</v>
      </c>
      <c r="AJ4528" s="277">
        <v>3688421.44</v>
      </c>
      <c r="AL4528" s="246" t="s">
        <v>58228</v>
      </c>
      <c r="AM4528" s="247">
        <v>46389.48</v>
      </c>
      <c r="AO4528" s="226" t="s">
        <v>49817</v>
      </c>
      <c r="AP4528" s="227">
        <v>2240</v>
      </c>
      <c r="AR4528" s="207" t="s">
        <v>18894</v>
      </c>
      <c r="AS4528" s="208">
        <v>212158.39</v>
      </c>
      <c r="AT4528" s="93"/>
      <c r="AU4528" s="93"/>
      <c r="AV4528" s="93"/>
    </row>
    <row r="4529" spans="32:48" x14ac:dyDescent="0.55000000000000004">
      <c r="AF4529" t="s">
        <v>29130</v>
      </c>
      <c r="AG4529" s="284">
        <v>4427.67</v>
      </c>
      <c r="AI4529" s="276" t="s">
        <v>61206</v>
      </c>
      <c r="AJ4529" s="277">
        <v>749231.05</v>
      </c>
      <c r="AL4529" s="246" t="s">
        <v>44724</v>
      </c>
      <c r="AM4529" s="247">
        <v>733032.49</v>
      </c>
      <c r="AO4529" s="226" t="s">
        <v>49818</v>
      </c>
      <c r="AP4529" s="227">
        <v>95582.86</v>
      </c>
      <c r="AR4529" s="207" t="s">
        <v>18895</v>
      </c>
      <c r="AS4529" s="208">
        <v>543540.39</v>
      </c>
      <c r="AT4529" s="93"/>
      <c r="AU4529" s="93"/>
      <c r="AV4529" s="93"/>
    </row>
    <row r="4530" spans="32:48" x14ac:dyDescent="0.55000000000000004">
      <c r="AF4530" t="s">
        <v>29131</v>
      </c>
      <c r="AG4530" s="284">
        <v>9706.44</v>
      </c>
      <c r="AI4530" s="276" t="s">
        <v>69735</v>
      </c>
      <c r="AJ4530" s="277">
        <v>10500</v>
      </c>
      <c r="AL4530" s="246" t="s">
        <v>52209</v>
      </c>
      <c r="AM4530" s="247">
        <v>1485292.04</v>
      </c>
      <c r="AO4530" s="226" t="s">
        <v>49819</v>
      </c>
      <c r="AP4530" s="227">
        <v>30849</v>
      </c>
      <c r="AR4530" s="207" t="s">
        <v>18896</v>
      </c>
      <c r="AS4530" s="208">
        <v>123650.9</v>
      </c>
      <c r="AT4530" s="93"/>
      <c r="AU4530" s="93"/>
      <c r="AV4530" s="93"/>
    </row>
    <row r="4531" spans="32:48" x14ac:dyDescent="0.55000000000000004">
      <c r="AF4531" t="s">
        <v>29189</v>
      </c>
      <c r="AG4531">
        <v>594.79</v>
      </c>
      <c r="AI4531" s="276" t="s">
        <v>69991</v>
      </c>
      <c r="AJ4531" s="277">
        <v>191.22</v>
      </c>
      <c r="AL4531" s="246" t="s">
        <v>52210</v>
      </c>
      <c r="AM4531" s="247">
        <v>213484.26</v>
      </c>
      <c r="AO4531" s="226" t="s">
        <v>44717</v>
      </c>
      <c r="AP4531" s="227">
        <v>622000</v>
      </c>
      <c r="AR4531" s="207" t="s">
        <v>18897</v>
      </c>
      <c r="AS4531" s="208">
        <v>19936.96</v>
      </c>
      <c r="AT4531" s="93"/>
      <c r="AU4531" s="93"/>
      <c r="AV4531" s="93"/>
    </row>
    <row r="4532" spans="32:48" x14ac:dyDescent="0.55000000000000004">
      <c r="AF4532" t="s">
        <v>71826</v>
      </c>
      <c r="AG4532" s="284">
        <v>6000</v>
      </c>
      <c r="AI4532" s="276" t="s">
        <v>69736</v>
      </c>
      <c r="AJ4532" s="277">
        <v>2627.1</v>
      </c>
      <c r="AL4532" s="246" t="s">
        <v>62456</v>
      </c>
      <c r="AM4532" s="247">
        <v>200361.11</v>
      </c>
      <c r="AO4532" s="226" t="s">
        <v>44718</v>
      </c>
      <c r="AP4532" s="227">
        <v>47095</v>
      </c>
      <c r="AR4532" s="207" t="s">
        <v>18898</v>
      </c>
      <c r="AS4532" s="208">
        <v>96524.56</v>
      </c>
      <c r="AT4532" s="93"/>
      <c r="AU4532" s="93"/>
      <c r="AV4532" s="93"/>
    </row>
    <row r="4533" spans="32:48" x14ac:dyDescent="0.55000000000000004">
      <c r="AF4533" t="s">
        <v>29205</v>
      </c>
      <c r="AG4533" s="284">
        <v>2620</v>
      </c>
      <c r="AI4533" s="276" t="s">
        <v>70555</v>
      </c>
      <c r="AJ4533" s="277">
        <v>373.45</v>
      </c>
      <c r="AL4533" s="246" t="s">
        <v>52211</v>
      </c>
      <c r="AM4533" s="247">
        <v>92674.5</v>
      </c>
      <c r="AO4533" s="226" t="s">
        <v>42352</v>
      </c>
      <c r="AP4533" s="227">
        <v>7281005.96</v>
      </c>
      <c r="AR4533" s="207" t="s">
        <v>18899</v>
      </c>
      <c r="AS4533" s="208">
        <v>2950.5</v>
      </c>
      <c r="AT4533" s="93"/>
      <c r="AU4533" s="93"/>
      <c r="AV4533" s="93"/>
    </row>
    <row r="4534" spans="32:48" x14ac:dyDescent="0.55000000000000004">
      <c r="AF4534" t="s">
        <v>29206</v>
      </c>
      <c r="AG4534">
        <v>656.3</v>
      </c>
      <c r="AI4534" s="276" t="s">
        <v>63171</v>
      </c>
      <c r="AJ4534" s="277">
        <v>584.96</v>
      </c>
      <c r="AL4534" s="246" t="s">
        <v>62457</v>
      </c>
      <c r="AM4534" s="247">
        <v>199938</v>
      </c>
      <c r="AO4534" s="226" t="s">
        <v>42353</v>
      </c>
      <c r="AP4534" s="227">
        <v>550568.97</v>
      </c>
      <c r="AR4534" s="207" t="s">
        <v>18900</v>
      </c>
      <c r="AS4534" s="208">
        <v>55572.59</v>
      </c>
      <c r="AT4534" s="93"/>
      <c r="AU4534" s="93"/>
      <c r="AV4534" s="93"/>
    </row>
    <row r="4535" spans="32:48" x14ac:dyDescent="0.55000000000000004">
      <c r="AF4535" t="s">
        <v>47622</v>
      </c>
      <c r="AG4535" s="284">
        <v>6435</v>
      </c>
      <c r="AI4535" s="276" t="s">
        <v>62009</v>
      </c>
      <c r="AJ4535" s="277">
        <v>21471.99</v>
      </c>
      <c r="AL4535" s="246" t="s">
        <v>52213</v>
      </c>
      <c r="AM4535" s="247">
        <v>2825051.21</v>
      </c>
      <c r="AO4535" s="226" t="s">
        <v>18953</v>
      </c>
      <c r="AP4535" s="227">
        <v>528631.5</v>
      </c>
      <c r="AR4535" s="207" t="s">
        <v>18901</v>
      </c>
      <c r="AS4535" s="208">
        <v>17081.560000000001</v>
      </c>
      <c r="AT4535" s="93"/>
      <c r="AU4535" s="93"/>
      <c r="AV4535" s="93"/>
    </row>
    <row r="4536" spans="32:48" x14ac:dyDescent="0.55000000000000004">
      <c r="AF4536" t="s">
        <v>29208</v>
      </c>
      <c r="AG4536" s="284">
        <v>5112.01</v>
      </c>
      <c r="AI4536" s="276" t="s">
        <v>67695</v>
      </c>
      <c r="AJ4536" s="277">
        <v>126775.14</v>
      </c>
      <c r="AL4536" s="246" t="s">
        <v>64186</v>
      </c>
      <c r="AM4536" s="247">
        <v>-37834.65</v>
      </c>
      <c r="AO4536" s="226" t="s">
        <v>18954</v>
      </c>
      <c r="AP4536" s="227">
        <v>650876.79</v>
      </c>
      <c r="AR4536" s="207" t="s">
        <v>18902</v>
      </c>
      <c r="AS4536" s="208">
        <v>24645.79</v>
      </c>
      <c r="AT4536" s="93"/>
      <c r="AU4536" s="93"/>
      <c r="AV4536" s="93"/>
    </row>
    <row r="4537" spans="32:48" x14ac:dyDescent="0.55000000000000004">
      <c r="AF4537" t="s">
        <v>71827</v>
      </c>
      <c r="AG4537" s="284">
        <v>19012.47</v>
      </c>
      <c r="AI4537" s="276" t="s">
        <v>67696</v>
      </c>
      <c r="AJ4537" s="277">
        <v>23440</v>
      </c>
      <c r="AL4537" s="246" t="s">
        <v>60074</v>
      </c>
      <c r="AM4537" s="247">
        <v>1260453.51</v>
      </c>
      <c r="AO4537" s="226" t="s">
        <v>18955</v>
      </c>
      <c r="AP4537" s="227">
        <v>268937.46000000002</v>
      </c>
      <c r="AR4537" s="207" t="s">
        <v>18903</v>
      </c>
      <c r="AS4537" s="208">
        <v>8007.12</v>
      </c>
      <c r="AT4537" s="93"/>
      <c r="AU4537" s="93"/>
      <c r="AV4537" s="93"/>
    </row>
    <row r="4538" spans="32:48" x14ac:dyDescent="0.55000000000000004">
      <c r="AF4538" t="s">
        <v>29211</v>
      </c>
      <c r="AG4538">
        <v>674.08</v>
      </c>
      <c r="AI4538" s="276" t="s">
        <v>66612</v>
      </c>
      <c r="AJ4538" s="277">
        <v>9750</v>
      </c>
      <c r="AL4538" s="246" t="s">
        <v>60075</v>
      </c>
      <c r="AM4538" s="247">
        <v>45500</v>
      </c>
      <c r="AO4538" s="226" t="s">
        <v>18956</v>
      </c>
      <c r="AP4538" s="227">
        <v>1124547.43</v>
      </c>
      <c r="AR4538" s="207" t="s">
        <v>18904</v>
      </c>
      <c r="AS4538" s="208">
        <v>1235.1600000000001</v>
      </c>
      <c r="AT4538" s="93"/>
      <c r="AU4538" s="93"/>
      <c r="AV4538" s="93"/>
    </row>
    <row r="4539" spans="32:48" x14ac:dyDescent="0.55000000000000004">
      <c r="AF4539" t="s">
        <v>29247</v>
      </c>
      <c r="AG4539" s="284">
        <v>21508</v>
      </c>
      <c r="AI4539" s="276" t="s">
        <v>67697</v>
      </c>
      <c r="AJ4539" s="277">
        <v>19500</v>
      </c>
      <c r="AL4539" s="246" t="s">
        <v>58229</v>
      </c>
      <c r="AM4539" s="247">
        <v>8932</v>
      </c>
      <c r="AO4539" s="226" t="s">
        <v>18958</v>
      </c>
      <c r="AP4539" s="227">
        <v>768731.69</v>
      </c>
      <c r="AR4539" s="207" t="s">
        <v>18905</v>
      </c>
      <c r="AS4539" s="208">
        <v>101440.81</v>
      </c>
      <c r="AT4539" s="93"/>
      <c r="AU4539" s="93"/>
      <c r="AV4539" s="93"/>
    </row>
    <row r="4540" spans="32:48" x14ac:dyDescent="0.55000000000000004">
      <c r="AF4540" t="s">
        <v>71828</v>
      </c>
      <c r="AG4540" s="284">
        <v>2060</v>
      </c>
      <c r="AI4540" s="276" t="s">
        <v>63174</v>
      </c>
      <c r="AJ4540" s="277">
        <v>3600</v>
      </c>
      <c r="AL4540" s="246" t="s">
        <v>59406</v>
      </c>
      <c r="AM4540" s="247">
        <v>285000</v>
      </c>
      <c r="AO4540" s="226" t="s">
        <v>47925</v>
      </c>
      <c r="AP4540" s="227">
        <v>-217354.76</v>
      </c>
      <c r="AR4540" s="207" t="s">
        <v>18906</v>
      </c>
      <c r="AS4540" s="208">
        <v>96372.29</v>
      </c>
      <c r="AT4540" s="93"/>
      <c r="AU4540" s="93"/>
      <c r="AV4540" s="93"/>
    </row>
    <row r="4541" spans="32:48" x14ac:dyDescent="0.55000000000000004">
      <c r="AF4541" t="s">
        <v>60965</v>
      </c>
      <c r="AG4541" s="284">
        <v>72515.55</v>
      </c>
      <c r="AI4541" s="276" t="s">
        <v>63176</v>
      </c>
      <c r="AJ4541" s="277">
        <v>30.59</v>
      </c>
      <c r="AL4541" s="246" t="s">
        <v>52214</v>
      </c>
      <c r="AM4541" s="247">
        <v>70900.11</v>
      </c>
      <c r="AO4541" s="226" t="s">
        <v>18960</v>
      </c>
      <c r="AP4541" s="227">
        <v>3263.83</v>
      </c>
      <c r="AR4541" s="207" t="s">
        <v>18907</v>
      </c>
      <c r="AS4541" s="208">
        <v>52050.94</v>
      </c>
      <c r="AT4541" s="93"/>
      <c r="AU4541" s="93"/>
      <c r="AV4541" s="93"/>
    </row>
    <row r="4542" spans="32:48" x14ac:dyDescent="0.55000000000000004">
      <c r="AF4542" t="s">
        <v>29249</v>
      </c>
      <c r="AG4542" s="284">
        <v>10820.72</v>
      </c>
      <c r="AI4542" s="276" t="s">
        <v>63177</v>
      </c>
      <c r="AJ4542" s="277">
        <v>50.04</v>
      </c>
      <c r="AL4542" s="246" t="s">
        <v>58230</v>
      </c>
      <c r="AM4542" s="247">
        <v>21123.91</v>
      </c>
      <c r="AO4542" s="226" t="s">
        <v>18961</v>
      </c>
      <c r="AP4542" s="227">
        <v>115902.97</v>
      </c>
      <c r="AR4542" s="207" t="s">
        <v>18908</v>
      </c>
      <c r="AS4542" s="208">
        <v>492550</v>
      </c>
      <c r="AT4542" s="93"/>
      <c r="AU4542" s="93"/>
      <c r="AV4542" s="93"/>
    </row>
    <row r="4543" spans="32:48" x14ac:dyDescent="0.55000000000000004">
      <c r="AF4543" t="s">
        <v>50782</v>
      </c>
      <c r="AG4543" s="284">
        <v>2433.59</v>
      </c>
      <c r="AI4543" s="276" t="s">
        <v>66613</v>
      </c>
      <c r="AJ4543" s="277">
        <v>11386.32</v>
      </c>
      <c r="AL4543" s="246" t="s">
        <v>52215</v>
      </c>
      <c r="AM4543" s="247">
        <v>25306.400000000001</v>
      </c>
      <c r="AO4543" s="226" t="s">
        <v>47926</v>
      </c>
      <c r="AP4543" s="227">
        <v>-2800.83</v>
      </c>
      <c r="AR4543" s="207" t="s">
        <v>18909</v>
      </c>
      <c r="AS4543" s="208">
        <v>2000.25</v>
      </c>
      <c r="AT4543" s="93"/>
      <c r="AU4543" s="93"/>
      <c r="AV4543" s="93"/>
    </row>
    <row r="4544" spans="32:48" x14ac:dyDescent="0.55000000000000004">
      <c r="AF4544" t="s">
        <v>29250</v>
      </c>
      <c r="AG4544">
        <v>274.54000000000002</v>
      </c>
      <c r="AI4544" s="276" t="s">
        <v>64360</v>
      </c>
      <c r="AJ4544" s="277">
        <v>419.46</v>
      </c>
      <c r="AL4544" s="246" t="s">
        <v>48823</v>
      </c>
      <c r="AM4544" s="247">
        <v>844.47</v>
      </c>
      <c r="AO4544" s="226" t="s">
        <v>36209</v>
      </c>
      <c r="AP4544" s="227">
        <v>635.30999999999995</v>
      </c>
      <c r="AR4544" s="207" t="s">
        <v>18910</v>
      </c>
      <c r="AS4544" s="208">
        <v>139765.85999999999</v>
      </c>
      <c r="AT4544" s="93"/>
      <c r="AU4544" s="93"/>
      <c r="AV4544" s="93"/>
    </row>
    <row r="4545" spans="32:48" x14ac:dyDescent="0.55000000000000004">
      <c r="AF4545" t="s">
        <v>29252</v>
      </c>
      <c r="AG4545">
        <v>84.93</v>
      </c>
      <c r="AI4545" s="276" t="s">
        <v>69737</v>
      </c>
      <c r="AJ4545" s="277">
        <v>597</v>
      </c>
      <c r="AL4545" s="246" t="s">
        <v>58504</v>
      </c>
      <c r="AM4545" s="247">
        <v>28829.75</v>
      </c>
      <c r="AO4545" s="226" t="s">
        <v>36210</v>
      </c>
      <c r="AP4545" s="227">
        <v>22552.69</v>
      </c>
      <c r="AR4545" s="207" t="s">
        <v>18911</v>
      </c>
      <c r="AS4545" s="208">
        <v>113070.13</v>
      </c>
      <c r="AT4545" s="93"/>
      <c r="AU4545" s="93"/>
      <c r="AV4545" s="93"/>
    </row>
    <row r="4546" spans="32:48" x14ac:dyDescent="0.55000000000000004">
      <c r="AF4546" t="s">
        <v>60966</v>
      </c>
      <c r="AG4546">
        <v>61.27</v>
      </c>
      <c r="AI4546" s="276" t="s">
        <v>67698</v>
      </c>
      <c r="AJ4546" s="277">
        <v>339.36</v>
      </c>
      <c r="AL4546" s="246" t="s">
        <v>63659</v>
      </c>
      <c r="AM4546" s="247">
        <v>1300</v>
      </c>
      <c r="AO4546" s="226" t="s">
        <v>52198</v>
      </c>
      <c r="AP4546" s="227">
        <v>21801.32</v>
      </c>
      <c r="AR4546" s="207" t="s">
        <v>18912</v>
      </c>
      <c r="AS4546" s="208">
        <v>35065.18</v>
      </c>
      <c r="AT4546" s="93"/>
      <c r="AU4546" s="93"/>
      <c r="AV4546" s="93"/>
    </row>
    <row r="4547" spans="32:48" x14ac:dyDescent="0.55000000000000004">
      <c r="AF4547" t="s">
        <v>29254</v>
      </c>
      <c r="AG4547">
        <v>15.71</v>
      </c>
      <c r="AI4547" s="276" t="s">
        <v>21094</v>
      </c>
      <c r="AJ4547" s="277">
        <v>2866</v>
      </c>
      <c r="AL4547" s="246" t="s">
        <v>58505</v>
      </c>
      <c r="AM4547" s="247">
        <v>2242.7800000000002</v>
      </c>
      <c r="AO4547" s="226" t="s">
        <v>52199</v>
      </c>
      <c r="AP4547" s="227">
        <v>1667.8</v>
      </c>
      <c r="AR4547" s="207" t="s">
        <v>18913</v>
      </c>
      <c r="AS4547" s="208">
        <v>648.45000000000005</v>
      </c>
      <c r="AT4547" s="93"/>
      <c r="AU4547" s="93"/>
      <c r="AV4547" s="93"/>
    </row>
    <row r="4548" spans="32:48" x14ac:dyDescent="0.55000000000000004">
      <c r="AF4548" t="s">
        <v>29257</v>
      </c>
      <c r="AG4548" s="284">
        <v>11309.89</v>
      </c>
      <c r="AI4548" s="276" t="s">
        <v>21096</v>
      </c>
      <c r="AJ4548" s="277">
        <v>2610.96</v>
      </c>
      <c r="AL4548" s="246" t="s">
        <v>58506</v>
      </c>
      <c r="AM4548" s="247">
        <v>7381.8</v>
      </c>
      <c r="AO4548" s="226" t="s">
        <v>52200</v>
      </c>
      <c r="AP4548" s="227">
        <v>5091.72</v>
      </c>
      <c r="AR4548" s="207" t="s">
        <v>18914</v>
      </c>
      <c r="AS4548" s="208">
        <v>12594.96</v>
      </c>
      <c r="AT4548" s="93"/>
      <c r="AU4548" s="93"/>
      <c r="AV4548" s="93"/>
    </row>
    <row r="4549" spans="32:48" x14ac:dyDescent="0.55000000000000004">
      <c r="AF4549" t="s">
        <v>29258</v>
      </c>
      <c r="AG4549" s="284">
        <v>2118.1999999999998</v>
      </c>
      <c r="AI4549" s="276" t="s">
        <v>21097</v>
      </c>
      <c r="AJ4549" s="277">
        <v>24025.01</v>
      </c>
      <c r="AL4549" s="246" t="s">
        <v>59557</v>
      </c>
      <c r="AM4549" s="247">
        <v>3509.76</v>
      </c>
      <c r="AO4549" s="226" t="s">
        <v>44719</v>
      </c>
      <c r="AP4549" s="227">
        <v>124.28</v>
      </c>
      <c r="AR4549" s="207" t="s">
        <v>18915</v>
      </c>
      <c r="AS4549" s="208">
        <v>501.31</v>
      </c>
      <c r="AT4549" s="93"/>
      <c r="AU4549" s="93"/>
      <c r="AV4549" s="93"/>
    </row>
    <row r="4550" spans="32:48" x14ac:dyDescent="0.55000000000000004">
      <c r="AF4550" t="s">
        <v>29259</v>
      </c>
      <c r="AG4550" s="284">
        <v>12914.32</v>
      </c>
      <c r="AI4550" s="276" t="s">
        <v>67699</v>
      </c>
      <c r="AJ4550" s="277">
        <v>8296</v>
      </c>
      <c r="AL4550" s="246" t="s">
        <v>58231</v>
      </c>
      <c r="AM4550" s="247">
        <v>40516</v>
      </c>
      <c r="AO4550" s="226" t="s">
        <v>36211</v>
      </c>
      <c r="AP4550" s="227">
        <v>7649.56</v>
      </c>
      <c r="AR4550" s="207" t="s">
        <v>18916</v>
      </c>
      <c r="AS4550" s="208">
        <v>40935.410000000003</v>
      </c>
      <c r="AT4550" s="93"/>
      <c r="AU4550" s="93"/>
      <c r="AV4550" s="93"/>
    </row>
    <row r="4551" spans="32:48" x14ac:dyDescent="0.55000000000000004">
      <c r="AF4551" t="s">
        <v>29304</v>
      </c>
      <c r="AG4551" s="284">
        <v>10943.77</v>
      </c>
      <c r="AI4551" s="276" t="s">
        <v>67700</v>
      </c>
      <c r="AJ4551" s="277">
        <v>31403.82</v>
      </c>
      <c r="AL4551" s="246" t="s">
        <v>57375</v>
      </c>
      <c r="AM4551" s="247">
        <v>1986.44</v>
      </c>
      <c r="AO4551" s="226" t="s">
        <v>39079</v>
      </c>
      <c r="AP4551" s="227">
        <v>76896</v>
      </c>
      <c r="AR4551" s="207" t="s">
        <v>18917</v>
      </c>
      <c r="AS4551" s="208">
        <v>1088075.23</v>
      </c>
      <c r="AT4551" s="93"/>
      <c r="AU4551" s="93"/>
      <c r="AV4551" s="93"/>
    </row>
    <row r="4552" spans="32:48" x14ac:dyDescent="0.55000000000000004">
      <c r="AF4552" t="s">
        <v>29308</v>
      </c>
      <c r="AG4552" s="284">
        <v>2521.71</v>
      </c>
      <c r="AI4552" s="276" t="s">
        <v>67701</v>
      </c>
      <c r="AJ4552" s="277">
        <v>22.96</v>
      </c>
      <c r="AL4552" s="246" t="s">
        <v>63114</v>
      </c>
      <c r="AM4552" s="247">
        <v>39893.599999999999</v>
      </c>
      <c r="AO4552" s="226" t="s">
        <v>36212</v>
      </c>
      <c r="AP4552" s="227">
        <v>1196.52</v>
      </c>
      <c r="AR4552" s="207" t="s">
        <v>18918</v>
      </c>
      <c r="AS4552" s="208">
        <v>658687.29</v>
      </c>
      <c r="AT4552" s="93"/>
      <c r="AU4552" s="93"/>
      <c r="AV4552" s="93"/>
    </row>
    <row r="4553" spans="32:48" x14ac:dyDescent="0.55000000000000004">
      <c r="AF4553" t="s">
        <v>69532</v>
      </c>
      <c r="AG4553" s="284">
        <v>15681.83</v>
      </c>
      <c r="AI4553" s="276" t="s">
        <v>59082</v>
      </c>
      <c r="AJ4553" s="277">
        <v>486.47</v>
      </c>
      <c r="AL4553" s="246" t="s">
        <v>58507</v>
      </c>
      <c r="AM4553" s="247">
        <v>2902.33</v>
      </c>
      <c r="AO4553" s="226" t="s">
        <v>46842</v>
      </c>
      <c r="AP4553" s="227">
        <v>60.82</v>
      </c>
      <c r="AR4553" s="207" t="s">
        <v>18919</v>
      </c>
      <c r="AS4553" s="208">
        <v>41227.29</v>
      </c>
      <c r="AT4553" s="93"/>
      <c r="AU4553" s="93"/>
      <c r="AV4553" s="93"/>
    </row>
    <row r="4554" spans="32:48" x14ac:dyDescent="0.55000000000000004">
      <c r="AF4554" t="s">
        <v>29396</v>
      </c>
      <c r="AG4554" s="284">
        <v>1165.71</v>
      </c>
      <c r="AI4554" s="276" t="s">
        <v>35082</v>
      </c>
      <c r="AJ4554" s="277">
        <v>265180.15000000002</v>
      </c>
      <c r="AL4554" s="246" t="s">
        <v>60076</v>
      </c>
      <c r="AM4554" s="247">
        <v>1829.97</v>
      </c>
      <c r="AO4554" s="226" t="s">
        <v>18962</v>
      </c>
      <c r="AP4554" s="227">
        <v>125437.5</v>
      </c>
      <c r="AR4554" s="207" t="s">
        <v>18920</v>
      </c>
      <c r="AS4554" s="208">
        <v>160609.82</v>
      </c>
      <c r="AT4554" s="93"/>
      <c r="AU4554" s="93"/>
      <c r="AV4554" s="93"/>
    </row>
    <row r="4555" spans="32:48" x14ac:dyDescent="0.55000000000000004">
      <c r="AF4555" t="s">
        <v>29397</v>
      </c>
      <c r="AG4555" s="284">
        <v>3769.91</v>
      </c>
      <c r="AI4555" s="276" t="s">
        <v>21098</v>
      </c>
      <c r="AJ4555" s="277">
        <v>33166.31</v>
      </c>
      <c r="AL4555" s="246" t="s">
        <v>46847</v>
      </c>
      <c r="AM4555" s="247">
        <v>393078.68</v>
      </c>
      <c r="AO4555" s="226" t="s">
        <v>18963</v>
      </c>
      <c r="AP4555" s="227">
        <v>16115.66</v>
      </c>
      <c r="AR4555" s="207" t="s">
        <v>18921</v>
      </c>
      <c r="AS4555" s="208">
        <v>64638.61</v>
      </c>
      <c r="AT4555" s="93"/>
      <c r="AU4555" s="93"/>
      <c r="AV4555" s="93"/>
    </row>
    <row r="4556" spans="32:48" x14ac:dyDescent="0.55000000000000004">
      <c r="AF4556" t="s">
        <v>29398</v>
      </c>
      <c r="AG4556" s="284">
        <v>2023.62</v>
      </c>
      <c r="AI4556" s="276" t="s">
        <v>35083</v>
      </c>
      <c r="AJ4556" s="277">
        <v>14637.98</v>
      </c>
      <c r="AL4556" s="246" t="s">
        <v>63115</v>
      </c>
      <c r="AM4556" s="247">
        <v>11320</v>
      </c>
      <c r="AO4556" s="226" t="s">
        <v>18964</v>
      </c>
      <c r="AP4556" s="227">
        <v>45736.89</v>
      </c>
      <c r="AR4556" s="207" t="s">
        <v>18922</v>
      </c>
      <c r="AS4556" s="208">
        <v>18626.38</v>
      </c>
      <c r="AT4556" s="93"/>
      <c r="AU4556" s="93"/>
      <c r="AV4556" s="93"/>
    </row>
    <row r="4557" spans="32:48" x14ac:dyDescent="0.55000000000000004">
      <c r="AF4557" t="s">
        <v>14421</v>
      </c>
      <c r="AG4557" s="284">
        <v>16084.52</v>
      </c>
      <c r="AI4557" s="276" t="s">
        <v>52588</v>
      </c>
      <c r="AJ4557" s="277">
        <v>16275</v>
      </c>
      <c r="AL4557" s="246" t="s">
        <v>52216</v>
      </c>
      <c r="AM4557" s="247">
        <v>2501.79</v>
      </c>
      <c r="AO4557" s="226" t="s">
        <v>39080</v>
      </c>
      <c r="AP4557" s="227">
        <v>7018.98</v>
      </c>
      <c r="AR4557" s="207" t="s">
        <v>18923</v>
      </c>
      <c r="AS4557" s="208">
        <v>697268.98</v>
      </c>
      <c r="AT4557" s="93"/>
      <c r="AU4557" s="93"/>
      <c r="AV4557" s="93"/>
    </row>
    <row r="4558" spans="32:48" x14ac:dyDescent="0.55000000000000004">
      <c r="AF4558" t="s">
        <v>71829</v>
      </c>
      <c r="AG4558">
        <v>132.22999999999999</v>
      </c>
      <c r="AI4558" s="276" t="s">
        <v>67702</v>
      </c>
      <c r="AJ4558" s="277">
        <v>451.12</v>
      </c>
      <c r="AL4558" s="246" t="s">
        <v>46848</v>
      </c>
      <c r="AM4558" s="247">
        <v>29536.66</v>
      </c>
      <c r="AO4558" s="226" t="s">
        <v>42354</v>
      </c>
      <c r="AP4558" s="227">
        <v>223134.98</v>
      </c>
      <c r="AR4558" s="207" t="s">
        <v>18924</v>
      </c>
      <c r="AS4558" s="208">
        <v>10520.24</v>
      </c>
      <c r="AT4558" s="93"/>
      <c r="AU4558" s="93"/>
      <c r="AV4558" s="93"/>
    </row>
    <row r="4559" spans="32:48" x14ac:dyDescent="0.55000000000000004">
      <c r="AF4559" t="s">
        <v>71830</v>
      </c>
      <c r="AG4559" s="284">
        <v>19314</v>
      </c>
      <c r="AI4559" s="276" t="s">
        <v>21099</v>
      </c>
      <c r="AJ4559" s="277">
        <v>24464.41</v>
      </c>
      <c r="AL4559" s="246" t="s">
        <v>46849</v>
      </c>
      <c r="AM4559" s="247">
        <v>96917.19</v>
      </c>
      <c r="AO4559" s="226" t="s">
        <v>18965</v>
      </c>
      <c r="AP4559" s="227">
        <v>9334.14</v>
      </c>
      <c r="AR4559" s="207" t="s">
        <v>18925</v>
      </c>
      <c r="AS4559" s="208">
        <v>96871</v>
      </c>
      <c r="AT4559" s="93"/>
      <c r="AU4559" s="93"/>
      <c r="AV4559" s="93"/>
    </row>
    <row r="4560" spans="32:48" x14ac:dyDescent="0.55000000000000004">
      <c r="AF4560" t="s">
        <v>29427</v>
      </c>
      <c r="AG4560" s="284">
        <v>6330.88</v>
      </c>
      <c r="AI4560" s="276" t="s">
        <v>35084</v>
      </c>
      <c r="AJ4560" s="277">
        <v>76511.92</v>
      </c>
      <c r="AL4560" s="246" t="s">
        <v>46850</v>
      </c>
      <c r="AM4560" s="247">
        <v>87468.02</v>
      </c>
      <c r="AO4560" s="226" t="s">
        <v>39081</v>
      </c>
      <c r="AP4560" s="227">
        <v>59044.95</v>
      </c>
      <c r="AR4560" s="207" t="s">
        <v>18926</v>
      </c>
      <c r="AS4560" s="208">
        <v>3095.13</v>
      </c>
      <c r="AT4560" s="93"/>
      <c r="AU4560" s="93"/>
      <c r="AV4560" s="93"/>
    </row>
    <row r="4561" spans="32:48" x14ac:dyDescent="0.55000000000000004">
      <c r="AF4561" t="s">
        <v>29448</v>
      </c>
      <c r="AG4561" s="284">
        <v>12532.5</v>
      </c>
      <c r="AI4561" s="276" t="s">
        <v>36310</v>
      </c>
      <c r="AJ4561" s="277">
        <v>34912.269999999997</v>
      </c>
      <c r="AL4561" s="246" t="s">
        <v>58232</v>
      </c>
      <c r="AM4561" s="247">
        <v>160990.07999999999</v>
      </c>
      <c r="AO4561" s="226" t="s">
        <v>18966</v>
      </c>
      <c r="AP4561" s="227">
        <v>66015.12</v>
      </c>
      <c r="AR4561" s="207" t="s">
        <v>18927</v>
      </c>
      <c r="AS4561" s="208">
        <v>74375.990000000005</v>
      </c>
      <c r="AT4561" s="93"/>
      <c r="AU4561" s="93"/>
      <c r="AV4561" s="93"/>
    </row>
    <row r="4562" spans="32:48" x14ac:dyDescent="0.55000000000000004">
      <c r="AF4562" t="s">
        <v>50789</v>
      </c>
      <c r="AG4562" s="284">
        <v>103948</v>
      </c>
      <c r="AI4562" s="276" t="s">
        <v>33655</v>
      </c>
      <c r="AJ4562" s="277">
        <v>1290.98</v>
      </c>
      <c r="AL4562" s="246" t="s">
        <v>48824</v>
      </c>
      <c r="AM4562" s="247">
        <v>22344.73</v>
      </c>
      <c r="AO4562" s="226" t="s">
        <v>18967</v>
      </c>
      <c r="AP4562" s="227">
        <v>9567.32</v>
      </c>
      <c r="AR4562" s="207" t="s">
        <v>18928</v>
      </c>
      <c r="AS4562" s="208">
        <v>3107.5</v>
      </c>
      <c r="AT4562" s="93"/>
      <c r="AU4562" s="93"/>
      <c r="AV4562" s="93"/>
    </row>
    <row r="4563" spans="32:48" x14ac:dyDescent="0.55000000000000004">
      <c r="AF4563" t="s">
        <v>29450</v>
      </c>
      <c r="AG4563" s="284">
        <v>9375.74</v>
      </c>
      <c r="AI4563" s="276" t="s">
        <v>67703</v>
      </c>
      <c r="AJ4563" s="277">
        <v>258.02999999999997</v>
      </c>
      <c r="AL4563" s="246" t="s">
        <v>59407</v>
      </c>
      <c r="AM4563" s="247">
        <v>57706.54</v>
      </c>
      <c r="AO4563" s="226" t="s">
        <v>18968</v>
      </c>
      <c r="AP4563" s="227">
        <v>15345.51</v>
      </c>
      <c r="AR4563" s="207" t="s">
        <v>18929</v>
      </c>
      <c r="AS4563" s="208">
        <v>5722.64</v>
      </c>
      <c r="AT4563" s="93"/>
      <c r="AU4563" s="93"/>
      <c r="AV4563" s="93"/>
    </row>
    <row r="4564" spans="32:48" x14ac:dyDescent="0.55000000000000004">
      <c r="AF4564" t="s">
        <v>50790</v>
      </c>
      <c r="AG4564" s="284">
        <v>2454.84</v>
      </c>
      <c r="AI4564" s="276" t="s">
        <v>59083</v>
      </c>
      <c r="AJ4564" s="277">
        <v>8411</v>
      </c>
      <c r="AL4564" s="246" t="s">
        <v>64187</v>
      </c>
      <c r="AM4564" s="247">
        <v>-241.73</v>
      </c>
      <c r="AO4564" s="226" t="s">
        <v>18969</v>
      </c>
      <c r="AP4564" s="227">
        <v>7769.5</v>
      </c>
      <c r="AR4564" s="207" t="s">
        <v>18930</v>
      </c>
      <c r="AS4564" s="208">
        <v>6365.25</v>
      </c>
      <c r="AT4564" s="93"/>
      <c r="AU4564" s="93"/>
      <c r="AV4564" s="93"/>
    </row>
    <row r="4565" spans="32:48" x14ac:dyDescent="0.55000000000000004">
      <c r="AF4565" t="s">
        <v>29451</v>
      </c>
      <c r="AG4565">
        <v>12</v>
      </c>
      <c r="AI4565" s="276" t="s">
        <v>60500</v>
      </c>
      <c r="AJ4565" s="277">
        <v>186437.24</v>
      </c>
      <c r="AL4565" s="246" t="s">
        <v>47932</v>
      </c>
      <c r="AM4565" s="247">
        <v>1200</v>
      </c>
      <c r="AO4565" s="226" t="s">
        <v>46843</v>
      </c>
      <c r="AP4565" s="227">
        <v>8167.85</v>
      </c>
      <c r="AR4565" s="207" t="s">
        <v>18931</v>
      </c>
      <c r="AS4565" s="208">
        <v>17365.39</v>
      </c>
      <c r="AT4565" s="93"/>
      <c r="AU4565" s="93"/>
      <c r="AV4565" s="93"/>
    </row>
    <row r="4566" spans="32:48" x14ac:dyDescent="0.55000000000000004">
      <c r="AF4566" t="s">
        <v>29453</v>
      </c>
      <c r="AG4566">
        <v>233.1</v>
      </c>
      <c r="AI4566" s="276" t="s">
        <v>48914</v>
      </c>
      <c r="AJ4566" s="277">
        <v>755610.69</v>
      </c>
      <c r="AL4566" s="246" t="s">
        <v>48825</v>
      </c>
      <c r="AM4566" s="247">
        <v>1727.04</v>
      </c>
      <c r="AO4566" s="226" t="s">
        <v>42355</v>
      </c>
      <c r="AP4566" s="227">
        <v>9800</v>
      </c>
      <c r="AR4566" s="207" t="s">
        <v>18932</v>
      </c>
      <c r="AS4566" s="208">
        <v>49930</v>
      </c>
      <c r="AT4566" s="93"/>
      <c r="AU4566" s="93"/>
      <c r="AV4566" s="93"/>
    </row>
    <row r="4567" spans="32:48" x14ac:dyDescent="0.55000000000000004">
      <c r="AF4567" t="s">
        <v>50791</v>
      </c>
      <c r="AG4567">
        <v>60.93</v>
      </c>
      <c r="AI4567" s="276" t="s">
        <v>35085</v>
      </c>
      <c r="AJ4567" s="277">
        <v>58663.92</v>
      </c>
      <c r="AL4567" s="246" t="s">
        <v>48826</v>
      </c>
      <c r="AM4567" s="247">
        <v>302.82</v>
      </c>
      <c r="AO4567" s="226" t="s">
        <v>33406</v>
      </c>
      <c r="AP4567" s="227">
        <v>1635830.34</v>
      </c>
      <c r="AR4567" s="207" t="s">
        <v>18933</v>
      </c>
      <c r="AS4567" s="208">
        <v>2257.5</v>
      </c>
      <c r="AT4567" s="93"/>
      <c r="AU4567" s="93"/>
      <c r="AV4567" s="93"/>
    </row>
    <row r="4568" spans="32:48" x14ac:dyDescent="0.55000000000000004">
      <c r="AF4568" t="s">
        <v>29455</v>
      </c>
      <c r="AG4568">
        <v>5.7</v>
      </c>
      <c r="AI4568" s="276" t="s">
        <v>70178</v>
      </c>
      <c r="AJ4568" s="277">
        <v>224904.68</v>
      </c>
      <c r="AL4568" s="246" t="s">
        <v>52218</v>
      </c>
      <c r="AM4568" s="247">
        <v>6921.9</v>
      </c>
      <c r="AO4568" s="226" t="s">
        <v>34924</v>
      </c>
      <c r="AP4568" s="227">
        <v>115669.6</v>
      </c>
      <c r="AR4568" s="207" t="s">
        <v>18934</v>
      </c>
      <c r="AS4568" s="208">
        <v>845216.43</v>
      </c>
      <c r="AT4568" s="93"/>
      <c r="AU4568" s="93"/>
      <c r="AV4568" s="93"/>
    </row>
    <row r="4569" spans="32:48" x14ac:dyDescent="0.55000000000000004">
      <c r="AF4569" t="s">
        <v>71831</v>
      </c>
      <c r="AG4569" s="284">
        <v>23205.5</v>
      </c>
      <c r="AI4569" s="276" t="s">
        <v>67704</v>
      </c>
      <c r="AJ4569" s="277">
        <v>-212.8</v>
      </c>
      <c r="AL4569" s="246" t="s">
        <v>64188</v>
      </c>
      <c r="AM4569" s="247">
        <v>-0.55000000000000004</v>
      </c>
      <c r="AO4569" s="226" t="s">
        <v>18970</v>
      </c>
      <c r="AP4569" s="227">
        <v>3637922.62</v>
      </c>
      <c r="AR4569" s="207" t="s">
        <v>18935</v>
      </c>
      <c r="AS4569" s="208">
        <v>303088.3</v>
      </c>
      <c r="AT4569" s="93"/>
      <c r="AU4569" s="93"/>
      <c r="AV4569" s="93"/>
    </row>
    <row r="4570" spans="32:48" x14ac:dyDescent="0.55000000000000004">
      <c r="AF4570" t="s">
        <v>29456</v>
      </c>
      <c r="AG4570" s="284">
        <v>3613.64</v>
      </c>
      <c r="AI4570" s="276" t="s">
        <v>56180</v>
      </c>
      <c r="AJ4570" s="277">
        <v>100980.11</v>
      </c>
      <c r="AL4570" s="246" t="s">
        <v>63116</v>
      </c>
      <c r="AM4570" s="247">
        <v>1750</v>
      </c>
      <c r="AO4570" s="226" t="s">
        <v>34925</v>
      </c>
      <c r="AP4570" s="227">
        <v>264186.43</v>
      </c>
      <c r="AR4570" s="207" t="s">
        <v>18936</v>
      </c>
      <c r="AS4570" s="208">
        <v>37512.239999999998</v>
      </c>
      <c r="AT4570" s="93"/>
      <c r="AU4570" s="93"/>
      <c r="AV4570" s="93"/>
    </row>
    <row r="4571" spans="32:48" x14ac:dyDescent="0.55000000000000004">
      <c r="AF4571" t="s">
        <v>50792</v>
      </c>
      <c r="AG4571" s="284">
        <v>6829.68</v>
      </c>
      <c r="AI4571" s="276" t="s">
        <v>70556</v>
      </c>
      <c r="AJ4571" s="277">
        <v>5412.48</v>
      </c>
      <c r="AL4571" s="246" t="s">
        <v>61943</v>
      </c>
      <c r="AM4571" s="247">
        <v>185490</v>
      </c>
      <c r="AO4571" s="226" t="s">
        <v>44720</v>
      </c>
      <c r="AP4571" s="227">
        <v>45820.66</v>
      </c>
      <c r="AR4571" s="207" t="s">
        <v>18937</v>
      </c>
      <c r="AS4571" s="208">
        <v>2842.74</v>
      </c>
      <c r="AT4571" s="93"/>
      <c r="AU4571" s="93"/>
      <c r="AV4571" s="93"/>
    </row>
    <row r="4572" spans="32:48" x14ac:dyDescent="0.55000000000000004">
      <c r="AF4572" t="s">
        <v>29458</v>
      </c>
      <c r="AG4572" s="284">
        <v>4014.64</v>
      </c>
      <c r="AI4572" s="276" t="s">
        <v>70557</v>
      </c>
      <c r="AJ4572" s="277">
        <v>1800.64</v>
      </c>
      <c r="AL4572" s="246" t="s">
        <v>61944</v>
      </c>
      <c r="AM4572" s="247">
        <v>14268.8</v>
      </c>
      <c r="AO4572" s="226" t="s">
        <v>33407</v>
      </c>
      <c r="AP4572" s="227">
        <v>927650.32</v>
      </c>
      <c r="AR4572" s="207" t="s">
        <v>18938</v>
      </c>
      <c r="AS4572" s="208">
        <v>8132.64</v>
      </c>
      <c r="AT4572" s="93"/>
      <c r="AU4572" s="93"/>
      <c r="AV4572" s="93"/>
    </row>
    <row r="4573" spans="32:48" x14ac:dyDescent="0.55000000000000004">
      <c r="AF4573" t="s">
        <v>50793</v>
      </c>
      <c r="AG4573" s="284">
        <v>23734.83</v>
      </c>
      <c r="AI4573" s="276" t="s">
        <v>70558</v>
      </c>
      <c r="AJ4573" s="277">
        <v>551.80999999999995</v>
      </c>
      <c r="AL4573" s="246" t="s">
        <v>61945</v>
      </c>
      <c r="AM4573" s="247">
        <v>38474.81</v>
      </c>
      <c r="AO4573" s="226" t="s">
        <v>33408</v>
      </c>
      <c r="AP4573" s="227">
        <v>249756</v>
      </c>
      <c r="AR4573" s="207" t="s">
        <v>18939</v>
      </c>
      <c r="AS4573" s="208">
        <v>2651.4</v>
      </c>
      <c r="AT4573" s="93"/>
      <c r="AU4573" s="93"/>
      <c r="AV4573" s="93"/>
    </row>
    <row r="4574" spans="32:48" x14ac:dyDescent="0.55000000000000004">
      <c r="AF4574" t="s">
        <v>29507</v>
      </c>
      <c r="AG4574">
        <v>832.7</v>
      </c>
      <c r="AI4574" s="276" t="s">
        <v>70559</v>
      </c>
      <c r="AJ4574" s="277">
        <v>1804.72</v>
      </c>
      <c r="AL4574" s="246" t="s">
        <v>61199</v>
      </c>
      <c r="AM4574" s="247">
        <v>60000</v>
      </c>
      <c r="AO4574" s="226" t="s">
        <v>39082</v>
      </c>
      <c r="AP4574" s="227">
        <v>51750.43</v>
      </c>
      <c r="AR4574" s="207" t="s">
        <v>18940</v>
      </c>
      <c r="AS4574" s="208">
        <v>39467.980000000003</v>
      </c>
      <c r="AT4574" s="93"/>
      <c r="AU4574" s="93"/>
      <c r="AV4574" s="93"/>
    </row>
    <row r="4575" spans="32:48" x14ac:dyDescent="0.55000000000000004">
      <c r="AF4575" t="s">
        <v>50794</v>
      </c>
      <c r="AG4575">
        <v>629.85</v>
      </c>
      <c r="AI4575" s="276" t="s">
        <v>67705</v>
      </c>
      <c r="AJ4575" s="277">
        <v>6202</v>
      </c>
      <c r="AL4575" s="246" t="s">
        <v>63117</v>
      </c>
      <c r="AM4575" s="247">
        <v>16186.63</v>
      </c>
      <c r="AO4575" s="226" t="s">
        <v>18971</v>
      </c>
      <c r="AP4575" s="227">
        <v>370437.26</v>
      </c>
      <c r="AR4575" s="207" t="s">
        <v>18941</v>
      </c>
      <c r="AS4575" s="208">
        <v>61641.67</v>
      </c>
      <c r="AT4575" s="93"/>
      <c r="AU4575" s="93"/>
      <c r="AV4575" s="93"/>
    </row>
    <row r="4576" spans="32:48" x14ac:dyDescent="0.55000000000000004">
      <c r="AF4576" t="s">
        <v>29509</v>
      </c>
      <c r="AG4576">
        <v>42.98</v>
      </c>
      <c r="AI4576" s="276" t="s">
        <v>67706</v>
      </c>
      <c r="AJ4576" s="277">
        <v>238</v>
      </c>
      <c r="AL4576" s="246" t="s">
        <v>61092</v>
      </c>
      <c r="AM4576" s="247">
        <v>220720.91</v>
      </c>
      <c r="AO4576" s="226" t="s">
        <v>42356</v>
      </c>
      <c r="AP4576" s="227">
        <v>85975.56</v>
      </c>
      <c r="AR4576" s="207" t="s">
        <v>18942</v>
      </c>
      <c r="AS4576" s="208">
        <v>2224577</v>
      </c>
      <c r="AT4576" s="93"/>
      <c r="AU4576" s="93"/>
      <c r="AV4576" s="93"/>
    </row>
    <row r="4577" spans="32:48" x14ac:dyDescent="0.55000000000000004">
      <c r="AF4577" t="s">
        <v>29511</v>
      </c>
      <c r="AG4577">
        <v>199.51</v>
      </c>
      <c r="AI4577" s="276" t="s">
        <v>67707</v>
      </c>
      <c r="AJ4577" s="277">
        <v>1790</v>
      </c>
      <c r="AL4577" s="246" t="s">
        <v>61093</v>
      </c>
      <c r="AM4577" s="247">
        <v>52387.1</v>
      </c>
      <c r="AO4577" s="226" t="s">
        <v>18972</v>
      </c>
      <c r="AP4577" s="227">
        <v>626680.85</v>
      </c>
      <c r="AR4577" s="207" t="s">
        <v>13418</v>
      </c>
      <c r="AS4577" s="208">
        <v>9962.5400000000009</v>
      </c>
      <c r="AT4577" s="93"/>
      <c r="AU4577" s="93"/>
      <c r="AV4577" s="93"/>
    </row>
    <row r="4578" spans="32:48" x14ac:dyDescent="0.55000000000000004">
      <c r="AF4578" t="s">
        <v>29513</v>
      </c>
      <c r="AG4578" s="284">
        <v>32747.19</v>
      </c>
      <c r="AI4578" s="276" t="s">
        <v>52590</v>
      </c>
      <c r="AJ4578" s="277">
        <v>547.29</v>
      </c>
      <c r="AL4578" s="246" t="s">
        <v>58233</v>
      </c>
      <c r="AM4578" s="247">
        <v>221781</v>
      </c>
      <c r="AO4578" s="226" t="s">
        <v>18973</v>
      </c>
      <c r="AP4578" s="227">
        <v>36228.6</v>
      </c>
      <c r="AR4578" s="207" t="s">
        <v>13419</v>
      </c>
      <c r="AS4578" s="208">
        <v>403221.37</v>
      </c>
      <c r="AT4578" s="93"/>
      <c r="AU4578" s="93"/>
      <c r="AV4578" s="93"/>
    </row>
    <row r="4579" spans="32:48" x14ac:dyDescent="0.55000000000000004">
      <c r="AF4579" t="s">
        <v>29537</v>
      </c>
      <c r="AG4579" s="284">
        <v>3790.03</v>
      </c>
      <c r="AI4579" s="276" t="s">
        <v>62011</v>
      </c>
      <c r="AJ4579" s="277">
        <v>7129</v>
      </c>
      <c r="AL4579" s="246" t="s">
        <v>62955</v>
      </c>
      <c r="AM4579" s="247">
        <v>3199.42</v>
      </c>
      <c r="AO4579" s="226" t="s">
        <v>44721</v>
      </c>
      <c r="AP4579" s="227">
        <v>59708.32</v>
      </c>
      <c r="AR4579" s="207" t="s">
        <v>13420</v>
      </c>
      <c r="AS4579" s="208">
        <v>181743.91</v>
      </c>
      <c r="AT4579" s="93"/>
      <c r="AU4579" s="93"/>
      <c r="AV4579" s="93"/>
    </row>
    <row r="4580" spans="32:48" x14ac:dyDescent="0.55000000000000004">
      <c r="AF4580" t="s">
        <v>71832</v>
      </c>
      <c r="AG4580" s="284">
        <v>5657.22</v>
      </c>
      <c r="AI4580" s="276" t="s">
        <v>52592</v>
      </c>
      <c r="AJ4580" s="277">
        <v>545.36</v>
      </c>
      <c r="AL4580" s="246" t="s">
        <v>64189</v>
      </c>
      <c r="AM4580" s="247">
        <v>6000</v>
      </c>
      <c r="AO4580" s="226" t="s">
        <v>49820</v>
      </c>
      <c r="AP4580" s="227">
        <v>21096.18</v>
      </c>
      <c r="AR4580" s="207" t="s">
        <v>13421</v>
      </c>
      <c r="AS4580" s="208">
        <v>44358.13</v>
      </c>
      <c r="AT4580" s="93"/>
      <c r="AU4580" s="93"/>
      <c r="AV4580" s="93"/>
    </row>
    <row r="4581" spans="32:48" x14ac:dyDescent="0.55000000000000004">
      <c r="AF4581" t="s">
        <v>46207</v>
      </c>
      <c r="AG4581">
        <v>432.78</v>
      </c>
      <c r="AI4581" s="276" t="s">
        <v>52593</v>
      </c>
      <c r="AJ4581" s="277">
        <v>985.03</v>
      </c>
      <c r="AL4581" s="246" t="s">
        <v>63660</v>
      </c>
      <c r="AM4581" s="247">
        <v>459</v>
      </c>
      <c r="AO4581" s="226" t="s">
        <v>49821</v>
      </c>
      <c r="AP4581" s="227">
        <v>1450</v>
      </c>
      <c r="AR4581" s="207" t="s">
        <v>13422</v>
      </c>
      <c r="AS4581" s="208">
        <v>112527.51</v>
      </c>
      <c r="AT4581" s="93"/>
      <c r="AU4581" s="93"/>
      <c r="AV4581" s="93"/>
    </row>
    <row r="4582" spans="32:48" x14ac:dyDescent="0.55000000000000004">
      <c r="AF4582" t="s">
        <v>43399</v>
      </c>
      <c r="AG4582" s="284">
        <v>24217.759999999998</v>
      </c>
      <c r="AI4582" s="276" t="s">
        <v>46966</v>
      </c>
      <c r="AJ4582" s="277">
        <v>822.69</v>
      </c>
      <c r="AL4582" s="246" t="s">
        <v>56015</v>
      </c>
      <c r="AM4582" s="247">
        <v>20193.009999999998</v>
      </c>
      <c r="AO4582" s="226" t="s">
        <v>49822</v>
      </c>
      <c r="AP4582" s="227">
        <v>2176.73</v>
      </c>
      <c r="AR4582" s="207" t="s">
        <v>13423</v>
      </c>
      <c r="AS4582" s="208">
        <v>58073.54</v>
      </c>
      <c r="AT4582" s="93"/>
      <c r="AU4582" s="93"/>
      <c r="AV4582" s="93"/>
    </row>
    <row r="4583" spans="32:48" x14ac:dyDescent="0.55000000000000004">
      <c r="AF4583" t="s">
        <v>71833</v>
      </c>
      <c r="AG4583">
        <v>269.24</v>
      </c>
      <c r="AI4583" s="276" t="s">
        <v>63179</v>
      </c>
      <c r="AJ4583" s="277">
        <v>5382.6</v>
      </c>
      <c r="AL4583" s="246" t="s">
        <v>61200</v>
      </c>
      <c r="AM4583" s="247">
        <v>2561.1799999999998</v>
      </c>
      <c r="AO4583" s="226" t="s">
        <v>33409</v>
      </c>
      <c r="AP4583" s="227">
        <v>87390.7</v>
      </c>
      <c r="AR4583" s="207" t="s">
        <v>18943</v>
      </c>
      <c r="AS4583" s="208">
        <v>207604</v>
      </c>
      <c r="AT4583" s="93"/>
      <c r="AU4583" s="93"/>
      <c r="AV4583" s="93"/>
    </row>
    <row r="4584" spans="32:48" x14ac:dyDescent="0.55000000000000004">
      <c r="AF4584" t="s">
        <v>39607</v>
      </c>
      <c r="AG4584">
        <v>827.2</v>
      </c>
      <c r="AI4584" s="276" t="s">
        <v>48915</v>
      </c>
      <c r="AJ4584" s="277">
        <v>685.16</v>
      </c>
      <c r="AL4584" s="246" t="s">
        <v>58508</v>
      </c>
      <c r="AM4584" s="247">
        <v>974.84</v>
      </c>
      <c r="AO4584" s="226" t="s">
        <v>47927</v>
      </c>
      <c r="AP4584" s="227">
        <v>1074130.51</v>
      </c>
      <c r="AR4584" s="207" t="s">
        <v>18944</v>
      </c>
      <c r="AS4584" s="208">
        <v>41356</v>
      </c>
      <c r="AT4584" s="93"/>
      <c r="AU4584" s="93"/>
      <c r="AV4584" s="93"/>
    </row>
    <row r="4585" spans="32:48" x14ac:dyDescent="0.55000000000000004">
      <c r="AF4585" t="s">
        <v>69542</v>
      </c>
      <c r="AG4585">
        <v>85.05</v>
      </c>
      <c r="AI4585" s="276" t="s">
        <v>58863</v>
      </c>
      <c r="AJ4585" s="277">
        <v>168.57</v>
      </c>
      <c r="AL4585" s="246" t="s">
        <v>59558</v>
      </c>
      <c r="AM4585" s="247">
        <v>11266.25</v>
      </c>
      <c r="AO4585" s="226" t="s">
        <v>34926</v>
      </c>
      <c r="AP4585" s="227">
        <v>1696671.48</v>
      </c>
      <c r="AR4585" s="207" t="s">
        <v>18945</v>
      </c>
      <c r="AS4585" s="208">
        <v>9405</v>
      </c>
      <c r="AT4585" s="93"/>
      <c r="AU4585" s="93"/>
      <c r="AV4585" s="93"/>
    </row>
    <row r="4586" spans="32:48" x14ac:dyDescent="0.55000000000000004">
      <c r="AF4586" t="s">
        <v>46213</v>
      </c>
      <c r="AG4586" s="284">
        <v>10560.86</v>
      </c>
      <c r="AI4586" s="276" t="s">
        <v>67708</v>
      </c>
      <c r="AJ4586" s="277">
        <v>-3.56</v>
      </c>
      <c r="AL4586" s="246" t="s">
        <v>59559</v>
      </c>
      <c r="AM4586" s="247">
        <v>861.87</v>
      </c>
      <c r="AO4586" s="226" t="s">
        <v>33410</v>
      </c>
      <c r="AP4586" s="227">
        <v>517742.58</v>
      </c>
      <c r="AR4586" s="207" t="s">
        <v>18946</v>
      </c>
      <c r="AS4586" s="208">
        <v>115192</v>
      </c>
      <c r="AT4586" s="93"/>
      <c r="AU4586" s="93"/>
      <c r="AV4586" s="93"/>
    </row>
    <row r="4587" spans="32:48" x14ac:dyDescent="0.55000000000000004">
      <c r="AF4587" t="s">
        <v>29803</v>
      </c>
      <c r="AG4587" s="284">
        <v>8556.8799999999992</v>
      </c>
      <c r="AI4587" s="276" t="s">
        <v>55148</v>
      </c>
      <c r="AJ4587" s="277">
        <v>12025.86</v>
      </c>
      <c r="AL4587" s="246" t="s">
        <v>60337</v>
      </c>
      <c r="AM4587" s="247">
        <v>23418.42</v>
      </c>
      <c r="AO4587" s="226" t="s">
        <v>48820</v>
      </c>
      <c r="AP4587" s="227">
        <v>935.99</v>
      </c>
      <c r="AR4587" s="207" t="s">
        <v>18947</v>
      </c>
      <c r="AS4587" s="208">
        <v>132000</v>
      </c>
      <c r="AT4587" s="93"/>
      <c r="AU4587" s="93"/>
      <c r="AV4587" s="93"/>
    </row>
    <row r="4588" spans="32:48" x14ac:dyDescent="0.55000000000000004">
      <c r="AF4588" t="s">
        <v>62416</v>
      </c>
      <c r="AG4588" s="284">
        <v>1700</v>
      </c>
      <c r="AI4588" s="276" t="s">
        <v>55149</v>
      </c>
      <c r="AJ4588" s="277">
        <v>898.38</v>
      </c>
      <c r="AL4588" s="246" t="s">
        <v>60338</v>
      </c>
      <c r="AM4588" s="247">
        <v>1791.47</v>
      </c>
      <c r="AO4588" s="226" t="s">
        <v>33411</v>
      </c>
      <c r="AP4588" s="227">
        <v>21267.29</v>
      </c>
      <c r="AR4588" s="207" t="s">
        <v>18948</v>
      </c>
      <c r="AS4588" s="208">
        <v>225396</v>
      </c>
      <c r="AT4588" s="93"/>
      <c r="AU4588" s="93"/>
      <c r="AV4588" s="93"/>
    </row>
    <row r="4589" spans="32:48" x14ac:dyDescent="0.55000000000000004">
      <c r="AF4589" t="s">
        <v>29805</v>
      </c>
      <c r="AG4589" s="284">
        <v>1212.08</v>
      </c>
      <c r="AI4589" s="276" t="s">
        <v>55150</v>
      </c>
      <c r="AJ4589" s="277">
        <v>3008.94</v>
      </c>
      <c r="AL4589" s="246" t="s">
        <v>60339</v>
      </c>
      <c r="AM4589" s="247">
        <v>5737.48</v>
      </c>
      <c r="AO4589" s="226" t="s">
        <v>46844</v>
      </c>
      <c r="AP4589" s="227">
        <v>1368.67</v>
      </c>
      <c r="AR4589" s="207" t="s">
        <v>18949</v>
      </c>
      <c r="AS4589" s="208">
        <v>12556.35</v>
      </c>
      <c r="AT4589" s="93"/>
      <c r="AU4589" s="93"/>
      <c r="AV4589" s="93"/>
    </row>
    <row r="4590" spans="32:48" x14ac:dyDescent="0.55000000000000004">
      <c r="AF4590" t="s">
        <v>29806</v>
      </c>
      <c r="AG4590" s="284">
        <v>5882.21</v>
      </c>
      <c r="AI4590" s="276" t="s">
        <v>61096</v>
      </c>
      <c r="AJ4590" s="277">
        <v>4647.5600000000004</v>
      </c>
      <c r="AL4590" s="246" t="s">
        <v>57376</v>
      </c>
      <c r="AM4590" s="247">
        <v>109794.89</v>
      </c>
      <c r="AO4590" s="226" t="s">
        <v>46845</v>
      </c>
      <c r="AP4590" s="227">
        <v>11063.85</v>
      </c>
      <c r="AR4590" s="207" t="s">
        <v>18950</v>
      </c>
      <c r="AS4590" s="208">
        <v>72007.649999999994</v>
      </c>
      <c r="AT4590" s="93"/>
      <c r="AU4590" s="93"/>
      <c r="AV4590" s="93"/>
    </row>
    <row r="4591" spans="32:48" x14ac:dyDescent="0.55000000000000004">
      <c r="AF4591" t="s">
        <v>71834</v>
      </c>
      <c r="AG4591" s="284">
        <v>151144.26</v>
      </c>
      <c r="AI4591" s="276" t="s">
        <v>56181</v>
      </c>
      <c r="AJ4591" s="277">
        <v>4731.28</v>
      </c>
      <c r="AL4591" s="246" t="s">
        <v>46852</v>
      </c>
      <c r="AM4591" s="247">
        <v>60608.2</v>
      </c>
      <c r="AO4591" s="226" t="s">
        <v>52201</v>
      </c>
      <c r="AP4591" s="227">
        <v>8593.5</v>
      </c>
      <c r="AR4591" s="207" t="s">
        <v>18951</v>
      </c>
      <c r="AS4591" s="208">
        <v>296070.63</v>
      </c>
      <c r="AT4591" s="93"/>
      <c r="AU4591" s="93"/>
      <c r="AV4591" s="93"/>
    </row>
    <row r="4592" spans="32:48" x14ac:dyDescent="0.55000000000000004">
      <c r="AF4592" t="s">
        <v>29923</v>
      </c>
      <c r="AG4592" s="284">
        <v>11562.49</v>
      </c>
      <c r="AI4592" s="276" t="s">
        <v>58258</v>
      </c>
      <c r="AJ4592" s="277">
        <v>7606.87</v>
      </c>
      <c r="AL4592" s="246" t="s">
        <v>57377</v>
      </c>
      <c r="AM4592" s="247">
        <v>135239.81</v>
      </c>
      <c r="AO4592" s="226" t="s">
        <v>46846</v>
      </c>
      <c r="AP4592" s="227">
        <v>198939.44</v>
      </c>
      <c r="AR4592" s="207" t="s">
        <v>18952</v>
      </c>
      <c r="AS4592" s="208">
        <v>143270</v>
      </c>
      <c r="AT4592" s="93"/>
      <c r="AU4592" s="93"/>
      <c r="AV4592" s="93"/>
    </row>
    <row r="4593" spans="32:48" x14ac:dyDescent="0.55000000000000004">
      <c r="AF4593" t="s">
        <v>29924</v>
      </c>
      <c r="AG4593" s="284">
        <v>94390.25</v>
      </c>
      <c r="AI4593" s="276" t="s">
        <v>67709</v>
      </c>
      <c r="AJ4593" s="277">
        <v>38523.919999999998</v>
      </c>
      <c r="AL4593" s="246" t="s">
        <v>57378</v>
      </c>
      <c r="AM4593" s="247">
        <v>36992.720000000001</v>
      </c>
      <c r="AO4593" s="226" t="s">
        <v>39083</v>
      </c>
      <c r="AP4593" s="227">
        <v>20354.400000000001</v>
      </c>
      <c r="AR4593" s="207" t="s">
        <v>18953</v>
      </c>
      <c r="AS4593" s="208">
        <v>4000</v>
      </c>
      <c r="AT4593" s="93"/>
      <c r="AU4593" s="93"/>
      <c r="AV4593" s="93"/>
    </row>
    <row r="4594" spans="32:48" x14ac:dyDescent="0.55000000000000004">
      <c r="AF4594" t="s">
        <v>29927</v>
      </c>
      <c r="AG4594" s="284">
        <v>52690.9</v>
      </c>
      <c r="AI4594" s="276" t="s">
        <v>67710</v>
      </c>
      <c r="AJ4594" s="277">
        <v>-191.88</v>
      </c>
      <c r="AL4594" s="246" t="s">
        <v>57379</v>
      </c>
      <c r="AM4594" s="247">
        <v>42459.11</v>
      </c>
      <c r="AO4594" s="226" t="s">
        <v>18974</v>
      </c>
      <c r="AP4594" s="227">
        <v>869581.93</v>
      </c>
      <c r="AR4594" s="207" t="s">
        <v>18954</v>
      </c>
      <c r="AS4594" s="208">
        <v>1577426.4</v>
      </c>
      <c r="AT4594" s="93"/>
      <c r="AU4594" s="93"/>
      <c r="AV4594" s="93"/>
    </row>
    <row r="4595" spans="32:48" x14ac:dyDescent="0.55000000000000004">
      <c r="AF4595" t="s">
        <v>69546</v>
      </c>
      <c r="AG4595" s="284">
        <v>11902.53</v>
      </c>
      <c r="AI4595" s="276" t="s">
        <v>63181</v>
      </c>
      <c r="AJ4595" s="277">
        <v>3500</v>
      </c>
      <c r="AL4595" s="246" t="s">
        <v>46853</v>
      </c>
      <c r="AM4595" s="247">
        <v>22364.3</v>
      </c>
      <c r="AO4595" s="226" t="s">
        <v>33412</v>
      </c>
      <c r="AP4595" s="227">
        <v>1261893.51</v>
      </c>
      <c r="AR4595" s="207" t="s">
        <v>18955</v>
      </c>
      <c r="AS4595" s="208">
        <v>745769.23</v>
      </c>
      <c r="AT4595" s="93"/>
      <c r="AU4595" s="93"/>
      <c r="AV4595" s="93"/>
    </row>
    <row r="4596" spans="32:48" x14ac:dyDescent="0.55000000000000004">
      <c r="AF4596" t="s">
        <v>29928</v>
      </c>
      <c r="AG4596" s="284">
        <v>56271.86</v>
      </c>
      <c r="AI4596" s="276" t="s">
        <v>67711</v>
      </c>
      <c r="AJ4596" s="277">
        <v>3384.36</v>
      </c>
      <c r="AL4596" s="246" t="s">
        <v>57380</v>
      </c>
      <c r="AM4596" s="247">
        <v>11055.32</v>
      </c>
      <c r="AO4596" s="226" t="s">
        <v>34927</v>
      </c>
      <c r="AP4596" s="227">
        <v>443339.84</v>
      </c>
      <c r="AR4596" s="207" t="s">
        <v>18956</v>
      </c>
      <c r="AS4596" s="208">
        <v>42212.03</v>
      </c>
      <c r="AT4596" s="93"/>
      <c r="AU4596" s="93"/>
      <c r="AV4596" s="93"/>
    </row>
    <row r="4597" spans="32:48" x14ac:dyDescent="0.55000000000000004">
      <c r="AF4597" t="s">
        <v>29929</v>
      </c>
      <c r="AG4597" s="284">
        <v>22759.01</v>
      </c>
      <c r="AI4597" s="276" t="s">
        <v>63182</v>
      </c>
      <c r="AJ4597" s="277">
        <v>40000</v>
      </c>
      <c r="AL4597" s="246" t="s">
        <v>42363</v>
      </c>
      <c r="AM4597" s="247">
        <v>459</v>
      </c>
      <c r="AO4597" s="226" t="s">
        <v>39084</v>
      </c>
      <c r="AP4597" s="227">
        <v>720515.94</v>
      </c>
      <c r="AR4597" s="207" t="s">
        <v>18957</v>
      </c>
      <c r="AS4597" s="208">
        <v>37439.57</v>
      </c>
      <c r="AT4597" s="93"/>
      <c r="AU4597" s="93"/>
      <c r="AV4597" s="93"/>
    </row>
    <row r="4598" spans="32:48" x14ac:dyDescent="0.55000000000000004">
      <c r="AF4598" t="s">
        <v>29930</v>
      </c>
      <c r="AG4598" s="284">
        <v>78135.86</v>
      </c>
      <c r="AI4598" s="276" t="s">
        <v>67712</v>
      </c>
      <c r="AJ4598" s="277">
        <v>168.3</v>
      </c>
      <c r="AL4598" s="246" t="s">
        <v>42364</v>
      </c>
      <c r="AM4598" s="247">
        <v>1.0900000000000001</v>
      </c>
      <c r="AO4598" s="226" t="s">
        <v>48821</v>
      </c>
      <c r="AP4598" s="227">
        <v>841.61</v>
      </c>
      <c r="AR4598" s="207" t="s">
        <v>18958</v>
      </c>
      <c r="AS4598" s="208">
        <v>5768559.5</v>
      </c>
      <c r="AT4598" s="93"/>
      <c r="AU4598" s="93"/>
      <c r="AV4598" s="93"/>
    </row>
    <row r="4599" spans="32:48" x14ac:dyDescent="0.55000000000000004">
      <c r="AF4599" t="s">
        <v>65218</v>
      </c>
      <c r="AG4599" s="284">
        <v>8303.56</v>
      </c>
      <c r="AI4599" s="276" t="s">
        <v>67713</v>
      </c>
      <c r="AJ4599" s="277">
        <v>3236.97</v>
      </c>
      <c r="AL4599" s="246" t="s">
        <v>46854</v>
      </c>
      <c r="AM4599" s="247">
        <v>78412.289999999994</v>
      </c>
      <c r="AO4599" s="226" t="s">
        <v>39085</v>
      </c>
      <c r="AP4599" s="227">
        <v>92988.72</v>
      </c>
      <c r="AR4599" s="207" t="s">
        <v>18959</v>
      </c>
      <c r="AS4599" s="208">
        <v>23961.63</v>
      </c>
      <c r="AT4599" s="93"/>
      <c r="AU4599" s="93"/>
      <c r="AV4599" s="93"/>
    </row>
    <row r="4600" spans="32:48" x14ac:dyDescent="0.55000000000000004">
      <c r="AF4600" t="s">
        <v>71835</v>
      </c>
      <c r="AG4600" s="284">
        <v>65664</v>
      </c>
      <c r="AI4600" s="276" t="s">
        <v>67714</v>
      </c>
      <c r="AJ4600" s="277">
        <v>247.6</v>
      </c>
      <c r="AL4600" s="246" t="s">
        <v>46855</v>
      </c>
      <c r="AM4600" s="247">
        <v>370379.63</v>
      </c>
      <c r="AO4600" s="226" t="s">
        <v>42357</v>
      </c>
      <c r="AP4600" s="227">
        <v>3642.62</v>
      </c>
      <c r="AR4600" s="207" t="s">
        <v>18960</v>
      </c>
      <c r="AS4600" s="208">
        <v>2967.1</v>
      </c>
      <c r="AT4600" s="93"/>
      <c r="AU4600" s="93"/>
      <c r="AV4600" s="93"/>
    </row>
    <row r="4601" spans="32:48" x14ac:dyDescent="0.55000000000000004">
      <c r="AF4601" t="s">
        <v>29958</v>
      </c>
      <c r="AG4601" s="284">
        <v>2800</v>
      </c>
      <c r="AI4601" s="276" t="s">
        <v>67715</v>
      </c>
      <c r="AJ4601" s="277">
        <v>809.89</v>
      </c>
      <c r="AL4601" s="246" t="s">
        <v>46857</v>
      </c>
      <c r="AM4601" s="247">
        <v>8750.02</v>
      </c>
      <c r="AO4601" s="226" t="s">
        <v>44722</v>
      </c>
      <c r="AP4601" s="227">
        <v>147269.29</v>
      </c>
      <c r="AR4601" s="207" t="s">
        <v>18961</v>
      </c>
      <c r="AS4601" s="208">
        <v>109487.1</v>
      </c>
      <c r="AT4601" s="93"/>
      <c r="AU4601" s="93"/>
      <c r="AV4601" s="93"/>
    </row>
    <row r="4602" spans="32:48" x14ac:dyDescent="0.55000000000000004">
      <c r="AF4602" t="s">
        <v>71836</v>
      </c>
      <c r="AG4602" s="284">
        <v>6765.12</v>
      </c>
      <c r="AI4602" s="276" t="s">
        <v>62640</v>
      </c>
      <c r="AJ4602" s="277">
        <v>592.57000000000005</v>
      </c>
      <c r="AL4602" s="246" t="s">
        <v>46858</v>
      </c>
      <c r="AM4602" s="247">
        <v>29211.58</v>
      </c>
      <c r="AO4602" s="226" t="s">
        <v>47928</v>
      </c>
      <c r="AP4602" s="227">
        <v>271.95</v>
      </c>
      <c r="AR4602" s="207" t="s">
        <v>18962</v>
      </c>
      <c r="AS4602" s="208">
        <v>65350</v>
      </c>
      <c r="AT4602" s="93"/>
      <c r="AU4602" s="93"/>
      <c r="AV4602" s="93"/>
    </row>
    <row r="4603" spans="32:48" x14ac:dyDescent="0.55000000000000004">
      <c r="AF4603" t="s">
        <v>29961</v>
      </c>
      <c r="AG4603" s="284">
        <v>140684.09</v>
      </c>
      <c r="AI4603" s="276" t="s">
        <v>59412</v>
      </c>
      <c r="AJ4603" s="277">
        <v>8937.7000000000007</v>
      </c>
      <c r="AL4603" s="246" t="s">
        <v>61946</v>
      </c>
      <c r="AM4603" s="247">
        <v>35978.199999999997</v>
      </c>
      <c r="AO4603" s="226" t="s">
        <v>36213</v>
      </c>
      <c r="AP4603" s="227">
        <v>487850.38</v>
      </c>
      <c r="AR4603" s="207" t="s">
        <v>18963</v>
      </c>
      <c r="AS4603" s="208">
        <v>4999.29</v>
      </c>
      <c r="AT4603" s="93"/>
      <c r="AU4603" s="93"/>
      <c r="AV4603" s="93"/>
    </row>
    <row r="4604" spans="32:48" x14ac:dyDescent="0.55000000000000004">
      <c r="AF4604" t="s">
        <v>29964</v>
      </c>
      <c r="AG4604" s="284">
        <v>88841.55</v>
      </c>
      <c r="AI4604" s="276" t="s">
        <v>67716</v>
      </c>
      <c r="AJ4604" s="277">
        <v>-675</v>
      </c>
      <c r="AL4604" s="246" t="s">
        <v>49828</v>
      </c>
      <c r="AM4604" s="247">
        <v>16693.36</v>
      </c>
      <c r="AO4604" s="226" t="s">
        <v>39086</v>
      </c>
      <c r="AP4604" s="227">
        <v>977261.97</v>
      </c>
      <c r="AR4604" s="207" t="s">
        <v>18964</v>
      </c>
      <c r="AS4604" s="208">
        <v>14167.88</v>
      </c>
      <c r="AT4604" s="93"/>
      <c r="AU4604" s="93"/>
      <c r="AV4604" s="93"/>
    </row>
    <row r="4605" spans="32:48" x14ac:dyDescent="0.55000000000000004">
      <c r="AF4605" t="s">
        <v>30199</v>
      </c>
      <c r="AG4605" s="284">
        <v>31007.360000000001</v>
      </c>
      <c r="AI4605" s="276" t="s">
        <v>70560</v>
      </c>
      <c r="AJ4605" s="277">
        <v>1900</v>
      </c>
      <c r="AL4605" s="246" t="s">
        <v>49829</v>
      </c>
      <c r="AM4605" s="247">
        <v>701.24</v>
      </c>
      <c r="AO4605" s="226" t="s">
        <v>44723</v>
      </c>
      <c r="AP4605" s="227">
        <v>449374.65</v>
      </c>
      <c r="AR4605" s="207" t="s">
        <v>18965</v>
      </c>
      <c r="AS4605" s="208">
        <v>2171.25</v>
      </c>
      <c r="AT4605" s="93"/>
      <c r="AU4605" s="93"/>
      <c r="AV4605" s="93"/>
    </row>
    <row r="4606" spans="32:48" x14ac:dyDescent="0.55000000000000004">
      <c r="AF4606" t="s">
        <v>47632</v>
      </c>
      <c r="AG4606" s="284">
        <v>3570.35</v>
      </c>
      <c r="AI4606" s="276" t="s">
        <v>69992</v>
      </c>
      <c r="AJ4606" s="277">
        <v>1500</v>
      </c>
      <c r="AL4606" s="246" t="s">
        <v>57381</v>
      </c>
      <c r="AM4606" s="247">
        <v>2000</v>
      </c>
      <c r="AO4606" s="226" t="s">
        <v>48822</v>
      </c>
      <c r="AP4606" s="227">
        <v>1379.58</v>
      </c>
      <c r="AR4606" s="207" t="s">
        <v>18966</v>
      </c>
      <c r="AS4606" s="208">
        <v>8329.81</v>
      </c>
      <c r="AT4606" s="93"/>
      <c r="AU4606" s="93"/>
      <c r="AV4606" s="93"/>
    </row>
    <row r="4607" spans="32:48" x14ac:dyDescent="0.55000000000000004">
      <c r="AF4607" t="s">
        <v>30204</v>
      </c>
      <c r="AG4607" s="284">
        <v>27454.82</v>
      </c>
      <c r="AI4607" s="276" t="s">
        <v>67717</v>
      </c>
      <c r="AJ4607" s="277">
        <v>5149.54</v>
      </c>
      <c r="AL4607" s="246" t="s">
        <v>55079</v>
      </c>
      <c r="AM4607" s="247">
        <v>4800</v>
      </c>
      <c r="AO4607" s="226" t="s">
        <v>47929</v>
      </c>
      <c r="AP4607" s="227">
        <v>351761.24</v>
      </c>
      <c r="AR4607" s="207" t="s">
        <v>18967</v>
      </c>
      <c r="AS4607" s="208">
        <v>637.24</v>
      </c>
      <c r="AT4607" s="93"/>
      <c r="AU4607" s="93"/>
      <c r="AV4607" s="93"/>
    </row>
    <row r="4608" spans="32:48" x14ac:dyDescent="0.55000000000000004">
      <c r="AF4608" t="s">
        <v>30222</v>
      </c>
      <c r="AG4608" s="284">
        <v>21133.01</v>
      </c>
      <c r="AI4608" s="276" t="s">
        <v>69738</v>
      </c>
      <c r="AJ4608" s="277">
        <v>2000</v>
      </c>
      <c r="AL4608" s="246" t="s">
        <v>57382</v>
      </c>
      <c r="AM4608" s="247">
        <v>2000</v>
      </c>
      <c r="AO4608" s="226" t="s">
        <v>52202</v>
      </c>
      <c r="AP4608" s="227">
        <v>1020379.69</v>
      </c>
      <c r="AR4608" s="207" t="s">
        <v>18968</v>
      </c>
      <c r="AS4608" s="208">
        <v>1805.9</v>
      </c>
      <c r="AT4608" s="93"/>
      <c r="AU4608" s="93"/>
      <c r="AV4608" s="93"/>
    </row>
    <row r="4609" spans="32:48" x14ac:dyDescent="0.55000000000000004">
      <c r="AF4609" t="s">
        <v>71837</v>
      </c>
      <c r="AG4609" s="284">
        <v>13466.91</v>
      </c>
      <c r="AI4609" s="276" t="s">
        <v>67718</v>
      </c>
      <c r="AJ4609" s="277">
        <v>4644.2299999999996</v>
      </c>
      <c r="AL4609" s="246" t="s">
        <v>55080</v>
      </c>
      <c r="AM4609" s="247">
        <v>122</v>
      </c>
      <c r="AO4609" s="226" t="s">
        <v>36214</v>
      </c>
      <c r="AP4609" s="227">
        <v>3436099.89</v>
      </c>
      <c r="AR4609" s="207" t="s">
        <v>18969</v>
      </c>
      <c r="AS4609" s="208">
        <v>291.95</v>
      </c>
      <c r="AT4609" s="93"/>
      <c r="AU4609" s="93"/>
      <c r="AV4609" s="93"/>
    </row>
    <row r="4610" spans="32:48" x14ac:dyDescent="0.55000000000000004">
      <c r="AF4610" t="s">
        <v>30223</v>
      </c>
      <c r="AG4610" s="284">
        <v>1453.08</v>
      </c>
      <c r="AI4610" s="276" t="s">
        <v>67719</v>
      </c>
      <c r="AJ4610" s="277">
        <v>7353.1</v>
      </c>
      <c r="AL4610" s="246" t="s">
        <v>64190</v>
      </c>
      <c r="AM4610" s="247">
        <v>15800</v>
      </c>
      <c r="AO4610" s="226" t="s">
        <v>49823</v>
      </c>
      <c r="AP4610" s="227">
        <v>175125.66</v>
      </c>
      <c r="AR4610" s="207" t="s">
        <v>18970</v>
      </c>
      <c r="AS4610" s="208">
        <v>2455142.4300000002</v>
      </c>
      <c r="AT4610" s="93"/>
      <c r="AU4610" s="93"/>
      <c r="AV4610" s="93"/>
    </row>
    <row r="4611" spans="32:48" x14ac:dyDescent="0.55000000000000004">
      <c r="AF4611" t="s">
        <v>32992</v>
      </c>
      <c r="AG4611" s="284">
        <v>3000</v>
      </c>
      <c r="AI4611" s="276" t="s">
        <v>67720</v>
      </c>
      <c r="AJ4611" s="277">
        <v>4600</v>
      </c>
      <c r="AL4611" s="246" t="s">
        <v>64191</v>
      </c>
      <c r="AM4611" s="247">
        <v>114.76</v>
      </c>
      <c r="AO4611" s="226" t="s">
        <v>52203</v>
      </c>
      <c r="AP4611" s="227">
        <v>23932.97</v>
      </c>
      <c r="AR4611" s="207" t="s">
        <v>18971</v>
      </c>
      <c r="AS4611" s="208">
        <v>168004</v>
      </c>
      <c r="AT4611" s="93"/>
      <c r="AU4611" s="93"/>
      <c r="AV4611" s="93"/>
    </row>
    <row r="4612" spans="32:48" x14ac:dyDescent="0.55000000000000004">
      <c r="AF4612" t="s">
        <v>14776</v>
      </c>
      <c r="AG4612" s="284">
        <v>91400</v>
      </c>
      <c r="AI4612" s="276" t="s">
        <v>63684</v>
      </c>
      <c r="AJ4612" s="277">
        <v>9120</v>
      </c>
      <c r="AL4612" s="246" t="s">
        <v>60340</v>
      </c>
      <c r="AM4612" s="247">
        <v>6668</v>
      </c>
      <c r="AO4612" s="226" t="s">
        <v>39087</v>
      </c>
      <c r="AP4612" s="227">
        <v>428464.99</v>
      </c>
      <c r="AR4612" s="207" t="s">
        <v>18972</v>
      </c>
      <c r="AS4612" s="208">
        <v>44690</v>
      </c>
      <c r="AT4612" s="93"/>
      <c r="AU4612" s="93"/>
      <c r="AV4612" s="93"/>
    </row>
    <row r="4613" spans="32:48" x14ac:dyDescent="0.55000000000000004">
      <c r="AF4613" t="s">
        <v>14777</v>
      </c>
      <c r="AG4613" s="284">
        <v>259944.4</v>
      </c>
      <c r="AI4613" s="276" t="s">
        <v>63685</v>
      </c>
      <c r="AJ4613" s="277">
        <v>1596.8</v>
      </c>
      <c r="AL4613" s="246" t="s">
        <v>36217</v>
      </c>
      <c r="AM4613" s="247">
        <v>1002</v>
      </c>
      <c r="AO4613" s="226" t="s">
        <v>52204</v>
      </c>
      <c r="AP4613" s="227">
        <v>177180.08</v>
      </c>
      <c r="AR4613" s="207" t="s">
        <v>18973</v>
      </c>
      <c r="AS4613" s="208">
        <v>24840</v>
      </c>
      <c r="AT4613" s="93"/>
      <c r="AU4613" s="93"/>
      <c r="AV4613" s="93"/>
    </row>
    <row r="4614" spans="32:48" x14ac:dyDescent="0.55000000000000004">
      <c r="AF4614" t="s">
        <v>12958</v>
      </c>
      <c r="AG4614" s="284">
        <v>26877.89</v>
      </c>
      <c r="AI4614" s="276" t="s">
        <v>63686</v>
      </c>
      <c r="AJ4614" s="277">
        <v>4285.92</v>
      </c>
      <c r="AL4614" s="246" t="s">
        <v>36218</v>
      </c>
      <c r="AM4614" s="247">
        <v>76.25</v>
      </c>
      <c r="AO4614" s="226" t="s">
        <v>42358</v>
      </c>
      <c r="AP4614" s="227">
        <v>216351</v>
      </c>
      <c r="AR4614" s="207" t="s">
        <v>18974</v>
      </c>
      <c r="AS4614" s="208">
        <v>205989.89</v>
      </c>
      <c r="AT4614" s="93"/>
      <c r="AU4614" s="93"/>
      <c r="AV4614" s="93"/>
    </row>
    <row r="4615" spans="32:48" x14ac:dyDescent="0.55000000000000004">
      <c r="AF4615" t="s">
        <v>12959</v>
      </c>
      <c r="AG4615" s="284">
        <v>84463.2</v>
      </c>
      <c r="AI4615" s="276" t="s">
        <v>63687</v>
      </c>
      <c r="AJ4615" s="277">
        <v>2716.96</v>
      </c>
      <c r="AL4615" s="246" t="s">
        <v>52221</v>
      </c>
      <c r="AM4615" s="247">
        <v>464175.35999999999</v>
      </c>
      <c r="AO4615" s="226" t="s">
        <v>42359</v>
      </c>
      <c r="AP4615" s="227">
        <v>16549.41</v>
      </c>
      <c r="AR4615" s="207" t="s">
        <v>18975</v>
      </c>
      <c r="AS4615" s="208">
        <v>74375.990000000005</v>
      </c>
      <c r="AT4615" s="93"/>
      <c r="AU4615" s="93"/>
      <c r="AV4615" s="93"/>
    </row>
    <row r="4616" spans="32:48" x14ac:dyDescent="0.55000000000000004">
      <c r="AF4616" t="s">
        <v>14779</v>
      </c>
      <c r="AG4616" s="284">
        <v>63400</v>
      </c>
      <c r="AI4616" s="276" t="s">
        <v>67721</v>
      </c>
      <c r="AJ4616" s="277">
        <v>7348.76</v>
      </c>
      <c r="AL4616" s="246" t="s">
        <v>46859</v>
      </c>
      <c r="AM4616" s="247">
        <v>284423.40000000002</v>
      </c>
      <c r="AO4616" s="226" t="s">
        <v>52205</v>
      </c>
      <c r="AP4616" s="227">
        <v>1840</v>
      </c>
      <c r="AR4616" s="207" t="s">
        <v>18976</v>
      </c>
      <c r="AS4616" s="208">
        <v>3107.5</v>
      </c>
      <c r="AT4616" s="93"/>
      <c r="AU4616" s="93"/>
      <c r="AV4616" s="93"/>
    </row>
    <row r="4617" spans="32:48" x14ac:dyDescent="0.55000000000000004">
      <c r="AF4617" t="s">
        <v>34437</v>
      </c>
      <c r="AG4617" s="284">
        <v>5845.35</v>
      </c>
      <c r="AI4617" s="276" t="s">
        <v>36312</v>
      </c>
      <c r="AJ4617" s="277">
        <v>3332.63</v>
      </c>
      <c r="AL4617" s="246" t="s">
        <v>46862</v>
      </c>
      <c r="AM4617" s="247">
        <v>57193.14</v>
      </c>
      <c r="AO4617" s="226" t="s">
        <v>52206</v>
      </c>
      <c r="AP4617" s="227">
        <v>140.76</v>
      </c>
      <c r="AR4617" s="207" t="s">
        <v>18977</v>
      </c>
      <c r="AS4617" s="208">
        <v>2455142.4300000002</v>
      </c>
      <c r="AT4617" s="93"/>
      <c r="AU4617" s="93"/>
      <c r="AV4617" s="93"/>
    </row>
    <row r="4618" spans="32:48" x14ac:dyDescent="0.55000000000000004">
      <c r="AF4618" t="s">
        <v>14783</v>
      </c>
      <c r="AG4618">
        <v>557.29999999999995</v>
      </c>
      <c r="AI4618" s="276" t="s">
        <v>62460</v>
      </c>
      <c r="AJ4618" s="277">
        <v>6600</v>
      </c>
      <c r="AL4618" s="246" t="s">
        <v>49832</v>
      </c>
      <c r="AM4618" s="247">
        <v>100000</v>
      </c>
      <c r="AO4618" s="226" t="s">
        <v>52207</v>
      </c>
      <c r="AP4618" s="227">
        <v>221.72</v>
      </c>
      <c r="AR4618" s="207" t="s">
        <v>18978</v>
      </c>
      <c r="AS4618" s="208">
        <v>168004</v>
      </c>
      <c r="AT4618" s="93"/>
      <c r="AU4618" s="93"/>
      <c r="AV4618" s="93"/>
    </row>
    <row r="4619" spans="32:48" x14ac:dyDescent="0.55000000000000004">
      <c r="AF4619" t="s">
        <v>14784</v>
      </c>
      <c r="AG4619" s="284">
        <v>620521.63</v>
      </c>
      <c r="AI4619" s="276" t="s">
        <v>63186</v>
      </c>
      <c r="AJ4619" s="277">
        <v>1221.02</v>
      </c>
      <c r="AL4619" s="246" t="s">
        <v>64192</v>
      </c>
      <c r="AM4619" s="247">
        <v>19649.240000000002</v>
      </c>
      <c r="AO4619" s="226" t="s">
        <v>52208</v>
      </c>
      <c r="AP4619" s="227">
        <v>62.04</v>
      </c>
      <c r="AR4619" s="207" t="s">
        <v>18979</v>
      </c>
      <c r="AS4619" s="208">
        <v>82202.240000000005</v>
      </c>
      <c r="AT4619" s="93"/>
      <c r="AU4619" s="93"/>
      <c r="AV4619" s="93"/>
    </row>
    <row r="4620" spans="32:48" x14ac:dyDescent="0.55000000000000004">
      <c r="AF4620" t="s">
        <v>56754</v>
      </c>
      <c r="AG4620" s="284">
        <v>4937.2</v>
      </c>
      <c r="AI4620" s="276" t="s">
        <v>58261</v>
      </c>
      <c r="AJ4620" s="277">
        <v>3811.44</v>
      </c>
      <c r="AL4620" s="246" t="s">
        <v>64193</v>
      </c>
      <c r="AM4620" s="247">
        <v>98878.14</v>
      </c>
      <c r="AO4620" s="226" t="s">
        <v>40226</v>
      </c>
      <c r="AP4620" s="227">
        <v>14498369.08</v>
      </c>
      <c r="AR4620" s="207" t="s">
        <v>18980</v>
      </c>
      <c r="AS4620" s="208">
        <v>30562.639999999999</v>
      </c>
      <c r="AT4620" s="93"/>
      <c r="AU4620" s="93"/>
      <c r="AV4620" s="93"/>
    </row>
    <row r="4621" spans="32:48" x14ac:dyDescent="0.55000000000000004">
      <c r="AF4621" t="s">
        <v>59448</v>
      </c>
      <c r="AG4621" s="284">
        <v>5934628.9299999997</v>
      </c>
      <c r="AI4621" s="276" t="s">
        <v>56182</v>
      </c>
      <c r="AJ4621" s="277">
        <v>14290.23</v>
      </c>
      <c r="AL4621" s="246" t="s">
        <v>46863</v>
      </c>
      <c r="AM4621" s="247">
        <v>79217.070000000007</v>
      </c>
      <c r="AO4621" s="226" t="s">
        <v>40227</v>
      </c>
      <c r="AP4621" s="227">
        <v>1102211.3600000001</v>
      </c>
      <c r="AR4621" s="207" t="s">
        <v>13424</v>
      </c>
      <c r="AS4621" s="208">
        <v>9962.5400000000009</v>
      </c>
      <c r="AT4621" s="93"/>
      <c r="AU4621" s="93"/>
      <c r="AV4621" s="93"/>
    </row>
    <row r="4622" spans="32:48" x14ac:dyDescent="0.55000000000000004">
      <c r="AF4622" t="s">
        <v>14950</v>
      </c>
      <c r="AG4622" s="284">
        <v>8236.26</v>
      </c>
      <c r="AI4622" s="276" t="s">
        <v>67722</v>
      </c>
      <c r="AJ4622" s="277">
        <v>5376</v>
      </c>
      <c r="AL4622" s="246" t="s">
        <v>64194</v>
      </c>
      <c r="AM4622" s="247">
        <v>1595</v>
      </c>
      <c r="AO4622" s="226" t="s">
        <v>49824</v>
      </c>
      <c r="AP4622" s="227">
        <v>23293.03</v>
      </c>
      <c r="AR4622" s="207" t="s">
        <v>13425</v>
      </c>
      <c r="AS4622" s="208">
        <v>403221.37</v>
      </c>
      <c r="AT4622" s="93"/>
      <c r="AU4622" s="93"/>
      <c r="AV4622" s="93"/>
    </row>
    <row r="4623" spans="32:48" x14ac:dyDescent="0.55000000000000004">
      <c r="AF4623" t="s">
        <v>14960</v>
      </c>
      <c r="AG4623">
        <v>241.57</v>
      </c>
      <c r="AI4623" s="276" t="s">
        <v>67723</v>
      </c>
      <c r="AJ4623" s="277">
        <v>4400</v>
      </c>
      <c r="AL4623" s="246" t="s">
        <v>49834</v>
      </c>
      <c r="AM4623" s="247">
        <v>17532.759999999998</v>
      </c>
      <c r="AO4623" s="226" t="s">
        <v>44724</v>
      </c>
      <c r="AP4623" s="227">
        <v>433418.04</v>
      </c>
      <c r="AR4623" s="207" t="s">
        <v>13426</v>
      </c>
      <c r="AS4623" s="208">
        <v>181743.91</v>
      </c>
      <c r="AT4623" s="93"/>
      <c r="AU4623" s="93"/>
      <c r="AV4623" s="93"/>
    </row>
    <row r="4624" spans="32:48" x14ac:dyDescent="0.55000000000000004">
      <c r="AF4624" t="s">
        <v>43143</v>
      </c>
      <c r="AG4624" s="284">
        <v>1400</v>
      </c>
      <c r="AI4624" s="276" t="s">
        <v>67724</v>
      </c>
      <c r="AJ4624" s="277">
        <v>336.6</v>
      </c>
      <c r="AL4624" s="246" t="s">
        <v>49835</v>
      </c>
      <c r="AM4624" s="247">
        <v>1543.18</v>
      </c>
      <c r="AO4624" s="226" t="s">
        <v>52209</v>
      </c>
      <c r="AP4624" s="227">
        <v>299578.32</v>
      </c>
      <c r="AR4624" s="207" t="s">
        <v>18981</v>
      </c>
      <c r="AS4624" s="208">
        <v>65350</v>
      </c>
      <c r="AT4624" s="93"/>
      <c r="AU4624" s="93"/>
      <c r="AV4624" s="93"/>
    </row>
    <row r="4625" spans="32:48" x14ac:dyDescent="0.55000000000000004">
      <c r="AF4625" t="s">
        <v>12975</v>
      </c>
      <c r="AG4625">
        <v>755.62</v>
      </c>
      <c r="AI4625" s="276" t="s">
        <v>67725</v>
      </c>
      <c r="AJ4625" s="277">
        <v>1009.36</v>
      </c>
      <c r="AL4625" s="246" t="s">
        <v>57383</v>
      </c>
      <c r="AM4625" s="247">
        <v>959</v>
      </c>
      <c r="AO4625" s="226" t="s">
        <v>52210</v>
      </c>
      <c r="AP4625" s="227">
        <v>569963.24</v>
      </c>
      <c r="AR4625" s="207" t="s">
        <v>18982</v>
      </c>
      <c r="AS4625" s="208">
        <v>8329.81</v>
      </c>
      <c r="AT4625" s="93"/>
      <c r="AU4625" s="93"/>
      <c r="AV4625" s="93"/>
    </row>
    <row r="4626" spans="32:48" x14ac:dyDescent="0.55000000000000004">
      <c r="AF4626" t="s">
        <v>12976</v>
      </c>
      <c r="AG4626" s="284">
        <v>2319.52</v>
      </c>
      <c r="AI4626" s="276" t="s">
        <v>35088</v>
      </c>
      <c r="AJ4626" s="277">
        <v>311398.28000000003</v>
      </c>
      <c r="AL4626" s="246" t="s">
        <v>19073</v>
      </c>
      <c r="AM4626" s="247">
        <v>11810.29</v>
      </c>
      <c r="AO4626" s="226" t="s">
        <v>52211</v>
      </c>
      <c r="AP4626" s="227">
        <v>108537.39</v>
      </c>
      <c r="AR4626" s="207" t="s">
        <v>13427</v>
      </c>
      <c r="AS4626" s="208">
        <v>265192.53999999998</v>
      </c>
      <c r="AT4626" s="93"/>
      <c r="AU4626" s="93"/>
      <c r="AV4626" s="93"/>
    </row>
    <row r="4627" spans="32:48" x14ac:dyDescent="0.55000000000000004">
      <c r="AF4627" t="s">
        <v>54196</v>
      </c>
      <c r="AG4627">
        <v>232.13</v>
      </c>
      <c r="AI4627" s="276" t="s">
        <v>42560</v>
      </c>
      <c r="AJ4627" s="277">
        <v>112246.54</v>
      </c>
      <c r="AL4627" s="246" t="s">
        <v>52225</v>
      </c>
      <c r="AM4627" s="247">
        <v>86338.08</v>
      </c>
      <c r="AO4627" s="226" t="s">
        <v>52212</v>
      </c>
      <c r="AP4627" s="227">
        <v>41305.68</v>
      </c>
      <c r="AR4627" s="207" t="s">
        <v>13428</v>
      </c>
      <c r="AS4627" s="208">
        <v>153999.32</v>
      </c>
      <c r="AT4627" s="93"/>
      <c r="AU4627" s="93"/>
      <c r="AV4627" s="93"/>
    </row>
    <row r="4628" spans="32:48" x14ac:dyDescent="0.55000000000000004">
      <c r="AF4628" t="s">
        <v>14966</v>
      </c>
      <c r="AG4628" s="284">
        <v>16345</v>
      </c>
      <c r="AI4628" s="276" t="s">
        <v>61417</v>
      </c>
      <c r="AJ4628" s="277">
        <v>26530</v>
      </c>
      <c r="AL4628" s="246" t="s">
        <v>56016</v>
      </c>
      <c r="AM4628" s="247">
        <v>42400</v>
      </c>
      <c r="AO4628" s="226" t="s">
        <v>52213</v>
      </c>
      <c r="AP4628" s="227">
        <v>162534.63</v>
      </c>
      <c r="AR4628" s="207" t="s">
        <v>13429</v>
      </c>
      <c r="AS4628" s="208">
        <v>60724.94</v>
      </c>
      <c r="AT4628" s="93"/>
      <c r="AU4628" s="93"/>
      <c r="AV4628" s="93"/>
    </row>
    <row r="4629" spans="32:48" x14ac:dyDescent="0.55000000000000004">
      <c r="AF4629" t="s">
        <v>14967</v>
      </c>
      <c r="AG4629" s="284">
        <v>2202.16</v>
      </c>
      <c r="AI4629" s="276" t="s">
        <v>69993</v>
      </c>
      <c r="AJ4629" s="277">
        <v>70044</v>
      </c>
      <c r="AL4629" s="246" t="s">
        <v>36222</v>
      </c>
      <c r="AM4629" s="247">
        <v>9848.16</v>
      </c>
      <c r="AO4629" s="226" t="s">
        <v>52214</v>
      </c>
      <c r="AP4629" s="227">
        <v>18733.78</v>
      </c>
      <c r="AR4629" s="207" t="s">
        <v>18983</v>
      </c>
      <c r="AS4629" s="208">
        <v>188024.33</v>
      </c>
      <c r="AT4629" s="93"/>
      <c r="AU4629" s="93"/>
      <c r="AV4629" s="93"/>
    </row>
    <row r="4630" spans="32:48" x14ac:dyDescent="0.55000000000000004">
      <c r="AF4630" t="s">
        <v>14969</v>
      </c>
      <c r="AG4630">
        <v>348.19</v>
      </c>
      <c r="AI4630" s="276" t="s">
        <v>44982</v>
      </c>
      <c r="AJ4630" s="277">
        <v>9040</v>
      </c>
      <c r="AL4630" s="246" t="s">
        <v>52226</v>
      </c>
      <c r="AM4630" s="247">
        <v>11804.14</v>
      </c>
      <c r="AO4630" s="226" t="s">
        <v>47930</v>
      </c>
      <c r="AP4630" s="227">
        <v>300</v>
      </c>
      <c r="AR4630" s="207" t="s">
        <v>18984</v>
      </c>
      <c r="AS4630" s="208">
        <v>49930</v>
      </c>
      <c r="AT4630" s="93"/>
      <c r="AU4630" s="93"/>
      <c r="AV4630" s="93"/>
    </row>
    <row r="4631" spans="32:48" x14ac:dyDescent="0.55000000000000004">
      <c r="AF4631" t="s">
        <v>58737</v>
      </c>
      <c r="AG4631" s="284">
        <v>3637.4</v>
      </c>
      <c r="AI4631" s="276" t="s">
        <v>21166</v>
      </c>
      <c r="AJ4631" s="277">
        <v>14240.25</v>
      </c>
      <c r="AL4631" s="246" t="s">
        <v>63118</v>
      </c>
      <c r="AM4631" s="247">
        <v>61000</v>
      </c>
      <c r="AO4631" s="226" t="s">
        <v>47931</v>
      </c>
      <c r="AP4631" s="227">
        <v>22.95</v>
      </c>
      <c r="AR4631" s="207" t="s">
        <v>18985</v>
      </c>
      <c r="AS4631" s="208">
        <v>1577426.4</v>
      </c>
      <c r="AT4631" s="93"/>
      <c r="AU4631" s="93"/>
      <c r="AV4631" s="93"/>
    </row>
    <row r="4632" spans="32:48" x14ac:dyDescent="0.55000000000000004">
      <c r="AF4632" t="s">
        <v>59295</v>
      </c>
      <c r="AG4632" s="284">
        <v>7963</v>
      </c>
      <c r="AI4632" s="276" t="s">
        <v>57471</v>
      </c>
      <c r="AJ4632" s="277">
        <v>20863.240000000002</v>
      </c>
      <c r="AL4632" s="246" t="s">
        <v>61371</v>
      </c>
      <c r="AM4632" s="247">
        <v>19150</v>
      </c>
      <c r="AO4632" s="226" t="s">
        <v>52215</v>
      </c>
      <c r="AP4632" s="227">
        <v>9600</v>
      </c>
      <c r="AR4632" s="207" t="s">
        <v>18986</v>
      </c>
      <c r="AS4632" s="208">
        <v>5430.3</v>
      </c>
      <c r="AT4632" s="93"/>
      <c r="AU4632" s="93"/>
      <c r="AV4632" s="93"/>
    </row>
    <row r="4633" spans="32:48" x14ac:dyDescent="0.55000000000000004">
      <c r="AF4633" t="s">
        <v>14970</v>
      </c>
      <c r="AG4633" s="284">
        <v>1293.68</v>
      </c>
      <c r="AI4633" s="276" t="s">
        <v>70561</v>
      </c>
      <c r="AJ4633" s="277">
        <v>3040</v>
      </c>
      <c r="AL4633" s="246" t="s">
        <v>49837</v>
      </c>
      <c r="AM4633" s="247">
        <v>1550</v>
      </c>
      <c r="AO4633" s="226" t="s">
        <v>48823</v>
      </c>
      <c r="AP4633" s="227">
        <v>279.52999999999997</v>
      </c>
      <c r="AR4633" s="207" t="s">
        <v>18987</v>
      </c>
      <c r="AS4633" s="208">
        <v>1331135.03</v>
      </c>
      <c r="AT4633" s="93"/>
      <c r="AU4633" s="93"/>
      <c r="AV4633" s="93"/>
    </row>
    <row r="4634" spans="32:48" x14ac:dyDescent="0.55000000000000004">
      <c r="AF4634" t="s">
        <v>57987</v>
      </c>
      <c r="AG4634">
        <v>400.96</v>
      </c>
      <c r="AI4634" s="276" t="s">
        <v>42561</v>
      </c>
      <c r="AJ4634" s="277">
        <v>25219.08</v>
      </c>
      <c r="AL4634" s="246" t="s">
        <v>61947</v>
      </c>
      <c r="AM4634" s="247">
        <v>7562</v>
      </c>
      <c r="AO4634" s="226" t="s">
        <v>46847</v>
      </c>
      <c r="AP4634" s="227">
        <v>403467.82</v>
      </c>
      <c r="AR4634" s="207" t="s">
        <v>18988</v>
      </c>
      <c r="AS4634" s="208">
        <v>845216.43</v>
      </c>
      <c r="AT4634" s="93"/>
      <c r="AU4634" s="93"/>
      <c r="AV4634" s="93"/>
    </row>
    <row r="4635" spans="32:48" x14ac:dyDescent="0.55000000000000004">
      <c r="AF4635" t="s">
        <v>14971</v>
      </c>
      <c r="AG4635" s="284">
        <v>6277.24</v>
      </c>
      <c r="AI4635" s="276" t="s">
        <v>46971</v>
      </c>
      <c r="AJ4635" s="277">
        <v>2565</v>
      </c>
      <c r="AL4635" s="246" t="s">
        <v>57384</v>
      </c>
      <c r="AM4635" s="247">
        <v>2660</v>
      </c>
      <c r="AO4635" s="226" t="s">
        <v>52216</v>
      </c>
      <c r="AP4635" s="227">
        <v>403.35</v>
      </c>
      <c r="AR4635" s="207" t="s">
        <v>18989</v>
      </c>
      <c r="AS4635" s="208">
        <v>785257.08</v>
      </c>
      <c r="AT4635" s="93"/>
      <c r="AU4635" s="93"/>
      <c r="AV4635" s="93"/>
    </row>
    <row r="4636" spans="32:48" x14ac:dyDescent="0.55000000000000004">
      <c r="AF4636" t="s">
        <v>15024</v>
      </c>
      <c r="AG4636" s="284">
        <v>5500</v>
      </c>
      <c r="AI4636" s="276" t="s">
        <v>21167</v>
      </c>
      <c r="AJ4636" s="277">
        <v>2160</v>
      </c>
      <c r="AL4636" s="246" t="s">
        <v>39096</v>
      </c>
      <c r="AM4636" s="247">
        <v>398</v>
      </c>
      <c r="AO4636" s="226" t="s">
        <v>46848</v>
      </c>
      <c r="AP4636" s="227">
        <v>29056.87</v>
      </c>
      <c r="AR4636" s="207" t="s">
        <v>18990</v>
      </c>
      <c r="AS4636" s="208">
        <v>37439.57</v>
      </c>
      <c r="AT4636" s="93"/>
      <c r="AU4636" s="93"/>
      <c r="AV4636" s="93"/>
    </row>
    <row r="4637" spans="32:48" x14ac:dyDescent="0.55000000000000004">
      <c r="AF4637" t="s">
        <v>15026</v>
      </c>
      <c r="AG4637">
        <v>420.74</v>
      </c>
      <c r="AI4637" s="276" t="s">
        <v>21168</v>
      </c>
      <c r="AJ4637" s="277">
        <v>440</v>
      </c>
      <c r="AL4637" s="246" t="s">
        <v>61948</v>
      </c>
      <c r="AM4637" s="247">
        <v>12230</v>
      </c>
      <c r="AO4637" s="226" t="s">
        <v>46849</v>
      </c>
      <c r="AP4637" s="227">
        <v>92469.09</v>
      </c>
      <c r="AR4637" s="207" t="s">
        <v>18991</v>
      </c>
      <c r="AS4637" s="208">
        <v>8251501.5</v>
      </c>
      <c r="AT4637" s="93"/>
      <c r="AU4637" s="93"/>
      <c r="AV4637" s="93"/>
    </row>
    <row r="4638" spans="32:48" x14ac:dyDescent="0.55000000000000004">
      <c r="AF4638" t="s">
        <v>15027</v>
      </c>
      <c r="AG4638" s="284">
        <v>1322.2</v>
      </c>
      <c r="AI4638" s="276" t="s">
        <v>39190</v>
      </c>
      <c r="AJ4638" s="277">
        <v>33900</v>
      </c>
      <c r="AL4638" s="246" t="s">
        <v>64195</v>
      </c>
      <c r="AM4638" s="247">
        <v>3375</v>
      </c>
      <c r="AO4638" s="226" t="s">
        <v>46850</v>
      </c>
      <c r="AP4638" s="227">
        <v>74544.02</v>
      </c>
      <c r="AR4638" s="207" t="s">
        <v>18992</v>
      </c>
      <c r="AS4638" s="208">
        <v>23961.63</v>
      </c>
      <c r="AT4638" s="93"/>
      <c r="AU4638" s="93"/>
      <c r="AV4638" s="93"/>
    </row>
    <row r="4639" spans="32:48" x14ac:dyDescent="0.55000000000000004">
      <c r="AF4639" t="s">
        <v>34464</v>
      </c>
      <c r="AG4639" s="284">
        <v>1000</v>
      </c>
      <c r="AI4639" s="276" t="s">
        <v>33658</v>
      </c>
      <c r="AJ4639" s="277">
        <v>5500</v>
      </c>
      <c r="AL4639" s="246" t="s">
        <v>34935</v>
      </c>
      <c r="AM4639" s="247">
        <v>29037.89</v>
      </c>
      <c r="AO4639" s="226" t="s">
        <v>48824</v>
      </c>
      <c r="AP4639" s="227">
        <v>17166.53</v>
      </c>
      <c r="AR4639" s="207" t="s">
        <v>18993</v>
      </c>
      <c r="AS4639" s="208">
        <v>21000</v>
      </c>
      <c r="AT4639" s="93"/>
      <c r="AU4639" s="93"/>
      <c r="AV4639" s="93"/>
    </row>
    <row r="4640" spans="32:48" x14ac:dyDescent="0.55000000000000004">
      <c r="AF4640" t="s">
        <v>12983</v>
      </c>
      <c r="AG4640" s="284">
        <v>19827.45</v>
      </c>
      <c r="AI4640" s="276" t="s">
        <v>42562</v>
      </c>
      <c r="AJ4640" s="277">
        <v>380000</v>
      </c>
      <c r="AL4640" s="246" t="s">
        <v>48827</v>
      </c>
      <c r="AM4640" s="247">
        <v>51750</v>
      </c>
      <c r="AO4640" s="226" t="s">
        <v>52217</v>
      </c>
      <c r="AP4640" s="227">
        <v>9449.26</v>
      </c>
      <c r="AR4640" s="207" t="s">
        <v>18994</v>
      </c>
      <c r="AS4640" s="208">
        <v>1606.5</v>
      </c>
      <c r="AT4640" s="93"/>
      <c r="AU4640" s="93"/>
      <c r="AV4640" s="93"/>
    </row>
    <row r="4641" spans="32:48" x14ac:dyDescent="0.55000000000000004">
      <c r="AF4641" t="s">
        <v>15102</v>
      </c>
      <c r="AG4641">
        <v>369.56</v>
      </c>
      <c r="AI4641" s="276" t="s">
        <v>67726</v>
      </c>
      <c r="AJ4641" s="277">
        <v>3346.75</v>
      </c>
      <c r="AL4641" s="246" t="s">
        <v>33421</v>
      </c>
      <c r="AM4641" s="247">
        <v>5680.1</v>
      </c>
      <c r="AO4641" s="226" t="s">
        <v>47932</v>
      </c>
      <c r="AP4641" s="227">
        <v>430</v>
      </c>
      <c r="AR4641" s="207" t="s">
        <v>18995</v>
      </c>
      <c r="AS4641" s="208">
        <v>3000</v>
      </c>
      <c r="AT4641" s="93"/>
      <c r="AU4641" s="93"/>
      <c r="AV4641" s="93"/>
    </row>
    <row r="4642" spans="32:48" x14ac:dyDescent="0.55000000000000004">
      <c r="AF4642" t="s">
        <v>61658</v>
      </c>
      <c r="AG4642" s="284">
        <v>1262.26</v>
      </c>
      <c r="AI4642" s="276" t="s">
        <v>42563</v>
      </c>
      <c r="AJ4642" s="277">
        <v>102032.5</v>
      </c>
      <c r="AL4642" s="246" t="s">
        <v>34936</v>
      </c>
      <c r="AM4642" s="247">
        <v>4903.34</v>
      </c>
      <c r="AO4642" s="226" t="s">
        <v>48825</v>
      </c>
      <c r="AP4642" s="227">
        <v>266.47000000000003</v>
      </c>
      <c r="AR4642" s="207" t="s">
        <v>18996</v>
      </c>
      <c r="AS4642" s="208">
        <v>13036.5</v>
      </c>
      <c r="AT4642" s="93"/>
      <c r="AU4642" s="93"/>
      <c r="AV4642" s="93"/>
    </row>
    <row r="4643" spans="32:48" x14ac:dyDescent="0.55000000000000004">
      <c r="AF4643" t="s">
        <v>15104</v>
      </c>
      <c r="AG4643" s="284">
        <v>137419.98000000001</v>
      </c>
      <c r="AI4643" s="276" t="s">
        <v>21170</v>
      </c>
      <c r="AJ4643" s="277">
        <v>83042.679999999993</v>
      </c>
      <c r="AL4643" s="246" t="s">
        <v>33422</v>
      </c>
      <c r="AM4643" s="247">
        <v>10000</v>
      </c>
      <c r="AO4643" s="226" t="s">
        <v>48826</v>
      </c>
      <c r="AP4643" s="227">
        <v>20.22</v>
      </c>
      <c r="AR4643" s="207" t="s">
        <v>18997</v>
      </c>
      <c r="AS4643" s="208">
        <v>4106</v>
      </c>
      <c r="AT4643" s="93"/>
      <c r="AU4643" s="93"/>
      <c r="AV4643" s="93"/>
    </row>
    <row r="4644" spans="32:48" x14ac:dyDescent="0.55000000000000004">
      <c r="AF4644" t="s">
        <v>65094</v>
      </c>
      <c r="AG4644" s="284">
        <v>712713.05</v>
      </c>
      <c r="AI4644" s="276" t="s">
        <v>21171</v>
      </c>
      <c r="AJ4644" s="277">
        <v>178925.61</v>
      </c>
      <c r="AL4644" s="246" t="s">
        <v>33423</v>
      </c>
      <c r="AM4644" s="247">
        <v>5541.18</v>
      </c>
      <c r="AO4644" s="226" t="s">
        <v>52218</v>
      </c>
      <c r="AP4644" s="227">
        <v>21.42</v>
      </c>
      <c r="AR4644" s="207" t="s">
        <v>18998</v>
      </c>
      <c r="AS4644" s="208">
        <v>1236</v>
      </c>
      <c r="AT4644" s="93"/>
      <c r="AU4644" s="93"/>
      <c r="AV4644" s="93"/>
    </row>
    <row r="4645" spans="32:48" x14ac:dyDescent="0.55000000000000004">
      <c r="AF4645" t="s">
        <v>15155</v>
      </c>
      <c r="AG4645" s="284">
        <v>25350</v>
      </c>
      <c r="AI4645" s="276" t="s">
        <v>42564</v>
      </c>
      <c r="AJ4645" s="277">
        <v>65804.84</v>
      </c>
      <c r="AL4645" s="246" t="s">
        <v>59560</v>
      </c>
      <c r="AM4645" s="247">
        <v>1602</v>
      </c>
      <c r="AO4645" s="226" t="s">
        <v>44725</v>
      </c>
      <c r="AP4645" s="227">
        <v>2802060.38</v>
      </c>
      <c r="AR4645" s="207" t="s">
        <v>18999</v>
      </c>
      <c r="AS4645" s="208">
        <v>50633.82</v>
      </c>
      <c r="AT4645" s="93"/>
      <c r="AU4645" s="93"/>
      <c r="AV4645" s="93"/>
    </row>
    <row r="4646" spans="32:48" x14ac:dyDescent="0.55000000000000004">
      <c r="AF4646" t="s">
        <v>34480</v>
      </c>
      <c r="AG4646" s="284">
        <v>8091.47</v>
      </c>
      <c r="AI4646" s="276" t="s">
        <v>52600</v>
      </c>
      <c r="AJ4646" s="277">
        <v>59251.16</v>
      </c>
      <c r="AL4646" s="246" t="s">
        <v>34938</v>
      </c>
      <c r="AM4646" s="247">
        <v>4583.33</v>
      </c>
      <c r="AO4646" s="226" t="s">
        <v>44726</v>
      </c>
      <c r="AP4646" s="227">
        <v>210532.62</v>
      </c>
      <c r="AR4646" s="207" t="s">
        <v>19000</v>
      </c>
      <c r="AS4646" s="208">
        <v>6589.68</v>
      </c>
      <c r="AT4646" s="93"/>
      <c r="AU4646" s="93"/>
      <c r="AV4646" s="93"/>
    </row>
    <row r="4647" spans="32:48" x14ac:dyDescent="0.55000000000000004">
      <c r="AF4647" t="s">
        <v>34481</v>
      </c>
      <c r="AG4647" s="284">
        <v>9852.5300000000007</v>
      </c>
      <c r="AI4647" s="276" t="s">
        <v>39191</v>
      </c>
      <c r="AJ4647" s="277">
        <v>6946.57</v>
      </c>
      <c r="AL4647" s="246" t="s">
        <v>40229</v>
      </c>
      <c r="AM4647" s="247">
        <v>21591</v>
      </c>
      <c r="AO4647" s="226" t="s">
        <v>42360</v>
      </c>
      <c r="AP4647" s="227">
        <v>156501</v>
      </c>
      <c r="AR4647" s="207" t="s">
        <v>19001</v>
      </c>
      <c r="AS4647" s="208">
        <v>2061</v>
      </c>
      <c r="AT4647" s="93"/>
      <c r="AU4647" s="93"/>
      <c r="AV4647" s="93"/>
    </row>
    <row r="4648" spans="32:48" x14ac:dyDescent="0.55000000000000004">
      <c r="AF4648" t="s">
        <v>15158</v>
      </c>
      <c r="AG4648">
        <v>369.39</v>
      </c>
      <c r="AI4648" s="276" t="s">
        <v>67727</v>
      </c>
      <c r="AJ4648" s="277">
        <v>400</v>
      </c>
      <c r="AL4648" s="246" t="s">
        <v>34939</v>
      </c>
      <c r="AM4648" s="247">
        <v>1839.1</v>
      </c>
      <c r="AO4648" s="226" t="s">
        <v>42361</v>
      </c>
      <c r="AP4648" s="227">
        <v>11972</v>
      </c>
      <c r="AR4648" s="207" t="s">
        <v>19002</v>
      </c>
      <c r="AS4648" s="208">
        <v>6195</v>
      </c>
      <c r="AT4648" s="93"/>
      <c r="AU4648" s="93"/>
      <c r="AV4648" s="93"/>
    </row>
    <row r="4649" spans="32:48" x14ac:dyDescent="0.55000000000000004">
      <c r="AF4649" t="s">
        <v>58739</v>
      </c>
      <c r="AG4649" s="284">
        <v>5686</v>
      </c>
      <c r="AI4649" s="276" t="s">
        <v>61418</v>
      </c>
      <c r="AJ4649" s="277">
        <v>2100</v>
      </c>
      <c r="AL4649" s="246" t="s">
        <v>34941</v>
      </c>
      <c r="AM4649" s="247">
        <v>3264</v>
      </c>
      <c r="AO4649" s="226" t="s">
        <v>49825</v>
      </c>
      <c r="AP4649" s="227">
        <v>4562</v>
      </c>
      <c r="AR4649" s="207" t="s">
        <v>19003</v>
      </c>
      <c r="AS4649" s="208">
        <v>2000</v>
      </c>
      <c r="AT4649" s="93"/>
      <c r="AU4649" s="93"/>
      <c r="AV4649" s="93"/>
    </row>
    <row r="4650" spans="32:48" x14ac:dyDescent="0.55000000000000004">
      <c r="AF4650" t="s">
        <v>12992</v>
      </c>
      <c r="AG4650">
        <v>630.98</v>
      </c>
      <c r="AI4650" s="276" t="s">
        <v>66614</v>
      </c>
      <c r="AJ4650" s="277">
        <v>1764.09</v>
      </c>
      <c r="AL4650" s="246" t="s">
        <v>48828</v>
      </c>
      <c r="AM4650" s="247">
        <v>66212</v>
      </c>
      <c r="AO4650" s="226" t="s">
        <v>39093</v>
      </c>
      <c r="AP4650" s="227">
        <v>3314</v>
      </c>
      <c r="AR4650" s="207" t="s">
        <v>19004</v>
      </c>
      <c r="AS4650" s="208">
        <v>5834</v>
      </c>
      <c r="AT4650" s="93"/>
      <c r="AU4650" s="93"/>
      <c r="AV4650" s="93"/>
    </row>
    <row r="4651" spans="32:48" x14ac:dyDescent="0.55000000000000004">
      <c r="AF4651" t="s">
        <v>55559</v>
      </c>
      <c r="AG4651" s="284">
        <v>25885.14</v>
      </c>
      <c r="AI4651" s="276" t="s">
        <v>49995</v>
      </c>
      <c r="AJ4651" s="277">
        <v>50</v>
      </c>
      <c r="AL4651" s="246" t="s">
        <v>39097</v>
      </c>
      <c r="AM4651" s="247">
        <v>1947.22</v>
      </c>
      <c r="AO4651" s="226" t="s">
        <v>49826</v>
      </c>
      <c r="AP4651" s="227">
        <v>3593.63</v>
      </c>
      <c r="AR4651" s="207" t="s">
        <v>19005</v>
      </c>
      <c r="AS4651" s="208">
        <v>1607</v>
      </c>
      <c r="AT4651" s="93"/>
      <c r="AU4651" s="93"/>
      <c r="AV4651" s="93"/>
    </row>
    <row r="4652" spans="32:48" x14ac:dyDescent="0.55000000000000004">
      <c r="AF4652" t="s">
        <v>34482</v>
      </c>
      <c r="AG4652">
        <v>600</v>
      </c>
      <c r="AI4652" s="276" t="s">
        <v>67728</v>
      </c>
      <c r="AJ4652" s="277">
        <v>360412.04</v>
      </c>
      <c r="AL4652" s="246" t="s">
        <v>49839</v>
      </c>
      <c r="AM4652" s="247">
        <v>7299.9</v>
      </c>
      <c r="AO4652" s="226" t="s">
        <v>49827</v>
      </c>
      <c r="AP4652" s="227">
        <v>274.91000000000003</v>
      </c>
      <c r="AR4652" s="207" t="s">
        <v>19006</v>
      </c>
      <c r="AS4652" s="208">
        <v>102274.08</v>
      </c>
      <c r="AT4652" s="93"/>
      <c r="AU4652" s="93"/>
      <c r="AV4652" s="93"/>
    </row>
    <row r="4653" spans="32:48" x14ac:dyDescent="0.55000000000000004">
      <c r="AF4653" t="s">
        <v>40714</v>
      </c>
      <c r="AG4653" s="284">
        <v>3655.97</v>
      </c>
      <c r="AI4653" s="276" t="s">
        <v>21173</v>
      </c>
      <c r="AJ4653" s="277">
        <v>55727.37</v>
      </c>
      <c r="AL4653" s="246" t="s">
        <v>61949</v>
      </c>
      <c r="AM4653" s="247">
        <v>14000</v>
      </c>
      <c r="AO4653" s="226" t="s">
        <v>46851</v>
      </c>
      <c r="AP4653" s="227">
        <v>49228.24</v>
      </c>
      <c r="AR4653" s="207" t="s">
        <v>19007</v>
      </c>
      <c r="AS4653" s="208">
        <v>31125.54</v>
      </c>
      <c r="AT4653" s="93"/>
      <c r="AU4653" s="93"/>
      <c r="AV4653" s="93"/>
    </row>
    <row r="4654" spans="32:48" x14ac:dyDescent="0.55000000000000004">
      <c r="AF4654" t="s">
        <v>70884</v>
      </c>
      <c r="AG4654" s="284">
        <v>6511.63</v>
      </c>
      <c r="AI4654" s="276" t="s">
        <v>36313</v>
      </c>
      <c r="AJ4654" s="277">
        <v>6450.79</v>
      </c>
      <c r="AL4654" s="246" t="s">
        <v>55081</v>
      </c>
      <c r="AM4654" s="247">
        <v>4445</v>
      </c>
      <c r="AO4654" s="226" t="s">
        <v>46852</v>
      </c>
      <c r="AP4654" s="227">
        <v>269985.03000000003</v>
      </c>
      <c r="AR4654" s="207" t="s">
        <v>19008</v>
      </c>
      <c r="AS4654" s="208">
        <v>54087.6</v>
      </c>
      <c r="AT4654" s="93"/>
      <c r="AU4654" s="93"/>
      <c r="AV4654" s="93"/>
    </row>
    <row r="4655" spans="32:48" x14ac:dyDescent="0.55000000000000004">
      <c r="AF4655" t="s">
        <v>15160</v>
      </c>
      <c r="AG4655" s="284">
        <v>4640.66</v>
      </c>
      <c r="AI4655" s="276" t="s">
        <v>67729</v>
      </c>
      <c r="AJ4655" s="277">
        <v>1037.93</v>
      </c>
      <c r="AL4655" s="246" t="s">
        <v>63119</v>
      </c>
      <c r="AM4655" s="247">
        <v>1244</v>
      </c>
      <c r="AO4655" s="226" t="s">
        <v>46853</v>
      </c>
      <c r="AP4655" s="227">
        <v>24419.81</v>
      </c>
      <c r="AR4655" s="207" t="s">
        <v>19009</v>
      </c>
      <c r="AS4655" s="208">
        <v>14342.78</v>
      </c>
      <c r="AT4655" s="93"/>
      <c r="AU4655" s="93"/>
      <c r="AV4655" s="93"/>
    </row>
    <row r="4656" spans="32:48" x14ac:dyDescent="0.55000000000000004">
      <c r="AF4656" t="s">
        <v>12996</v>
      </c>
      <c r="AG4656" s="284">
        <v>6905.13</v>
      </c>
      <c r="AI4656" s="276" t="s">
        <v>36315</v>
      </c>
      <c r="AJ4656" s="277">
        <v>1294.67</v>
      </c>
      <c r="AL4656" s="246" t="s">
        <v>60341</v>
      </c>
      <c r="AM4656" s="247">
        <v>2371.5</v>
      </c>
      <c r="AO4656" s="226" t="s">
        <v>42362</v>
      </c>
      <c r="AP4656" s="227">
        <v>19611.740000000002</v>
      </c>
      <c r="AR4656" s="207" t="s">
        <v>19010</v>
      </c>
      <c r="AS4656" s="208">
        <v>16476</v>
      </c>
      <c r="AT4656" s="93"/>
      <c r="AU4656" s="93"/>
      <c r="AV4656" s="93"/>
    </row>
    <row r="4657" spans="32:48" x14ac:dyDescent="0.55000000000000004">
      <c r="AF4657" t="s">
        <v>12997</v>
      </c>
      <c r="AG4657" s="284">
        <v>19150.099999999999</v>
      </c>
      <c r="AI4657" s="276" t="s">
        <v>47994</v>
      </c>
      <c r="AJ4657" s="277">
        <v>1366.39</v>
      </c>
      <c r="AL4657" s="246" t="s">
        <v>60342</v>
      </c>
      <c r="AM4657" s="247">
        <v>1728</v>
      </c>
      <c r="AO4657" s="226" t="s">
        <v>39094</v>
      </c>
      <c r="AP4657" s="227">
        <v>4127</v>
      </c>
      <c r="AR4657" s="207" t="s">
        <v>19011</v>
      </c>
      <c r="AS4657" s="208">
        <v>4365.46</v>
      </c>
      <c r="AT4657" s="93"/>
      <c r="AU4657" s="93"/>
      <c r="AV4657" s="93"/>
    </row>
    <row r="4658" spans="32:48" x14ac:dyDescent="0.55000000000000004">
      <c r="AF4658" t="s">
        <v>12998</v>
      </c>
      <c r="AG4658" s="284">
        <v>14165.34</v>
      </c>
      <c r="AI4658" s="276" t="s">
        <v>52601</v>
      </c>
      <c r="AJ4658" s="277">
        <v>274411.82</v>
      </c>
      <c r="AL4658" s="246" t="s">
        <v>64196</v>
      </c>
      <c r="AM4658" s="247">
        <v>-18620.57</v>
      </c>
      <c r="AO4658" s="226" t="s">
        <v>42363</v>
      </c>
      <c r="AP4658" s="227">
        <v>3750</v>
      </c>
      <c r="AR4658" s="207" t="s">
        <v>19012</v>
      </c>
      <c r="AS4658" s="208">
        <v>21000</v>
      </c>
      <c r="AT4658" s="93"/>
      <c r="AU4658" s="93"/>
      <c r="AV4658" s="93"/>
    </row>
    <row r="4659" spans="32:48" x14ac:dyDescent="0.55000000000000004">
      <c r="AF4659" t="s">
        <v>15161</v>
      </c>
      <c r="AG4659" s="284">
        <v>23000</v>
      </c>
      <c r="AI4659" s="276" t="s">
        <v>67730</v>
      </c>
      <c r="AJ4659" s="277">
        <v>13986</v>
      </c>
      <c r="AL4659" s="246" t="s">
        <v>19123</v>
      </c>
      <c r="AM4659" s="247">
        <v>14521.07</v>
      </c>
      <c r="AO4659" s="226" t="s">
        <v>42364</v>
      </c>
      <c r="AP4659" s="227">
        <v>286.91000000000003</v>
      </c>
      <c r="AR4659" s="207" t="s">
        <v>19013</v>
      </c>
      <c r="AS4659" s="208">
        <v>102274.08</v>
      </c>
      <c r="AT4659" s="93"/>
      <c r="AU4659" s="93"/>
      <c r="AV4659" s="93"/>
    </row>
    <row r="4660" spans="32:48" x14ac:dyDescent="0.55000000000000004">
      <c r="AF4660" t="s">
        <v>34483</v>
      </c>
      <c r="AG4660" s="284">
        <v>34248.94</v>
      </c>
      <c r="AI4660" s="276" t="s">
        <v>67731</v>
      </c>
      <c r="AJ4660" s="277">
        <v>1041.74</v>
      </c>
      <c r="AL4660" s="246" t="s">
        <v>60343</v>
      </c>
      <c r="AM4660" s="247">
        <v>1710.24</v>
      </c>
      <c r="AO4660" s="226" t="s">
        <v>46854</v>
      </c>
      <c r="AP4660" s="227">
        <v>89610.48</v>
      </c>
      <c r="AR4660" s="207" t="s">
        <v>19014</v>
      </c>
      <c r="AS4660" s="208">
        <v>31125.54</v>
      </c>
      <c r="AT4660" s="93"/>
      <c r="AU4660" s="93"/>
      <c r="AV4660" s="93"/>
    </row>
    <row r="4661" spans="32:48" x14ac:dyDescent="0.55000000000000004">
      <c r="AF4661" t="s">
        <v>55560</v>
      </c>
      <c r="AG4661" s="284">
        <v>3672.74</v>
      </c>
      <c r="AI4661" s="276" t="s">
        <v>67732</v>
      </c>
      <c r="AJ4661" s="277">
        <v>3499.29</v>
      </c>
      <c r="AL4661" s="246" t="s">
        <v>60344</v>
      </c>
      <c r="AM4661" s="247">
        <v>130.83000000000001</v>
      </c>
      <c r="AO4661" s="226" t="s">
        <v>52219</v>
      </c>
      <c r="AP4661" s="227">
        <v>54832.49</v>
      </c>
      <c r="AR4661" s="207" t="s">
        <v>19015</v>
      </c>
      <c r="AS4661" s="208">
        <v>54087.6</v>
      </c>
      <c r="AT4661" s="93"/>
      <c r="AU4661" s="93"/>
      <c r="AV4661" s="93"/>
    </row>
    <row r="4662" spans="32:48" x14ac:dyDescent="0.55000000000000004">
      <c r="AF4662" t="s">
        <v>15164</v>
      </c>
      <c r="AG4662" s="284">
        <v>19037.650000000001</v>
      </c>
      <c r="AI4662" s="276" t="s">
        <v>52602</v>
      </c>
      <c r="AJ4662" s="277">
        <v>641.32000000000005</v>
      </c>
      <c r="AL4662" s="246" t="s">
        <v>60345</v>
      </c>
      <c r="AM4662" s="247">
        <v>5.25</v>
      </c>
      <c r="AO4662" s="226" t="s">
        <v>46855</v>
      </c>
      <c r="AP4662" s="227">
        <v>245764.88</v>
      </c>
      <c r="AR4662" s="207" t="s">
        <v>19016</v>
      </c>
      <c r="AS4662" s="208">
        <v>15949.28</v>
      </c>
      <c r="AT4662" s="93"/>
      <c r="AU4662" s="93"/>
      <c r="AV4662" s="93"/>
    </row>
    <row r="4663" spans="32:48" x14ac:dyDescent="0.55000000000000004">
      <c r="AF4663" t="s">
        <v>12999</v>
      </c>
      <c r="AG4663" s="284">
        <v>132328.42000000001</v>
      </c>
      <c r="AI4663" s="276" t="s">
        <v>70562</v>
      </c>
      <c r="AJ4663" s="277">
        <v>3195</v>
      </c>
      <c r="AL4663" s="246" t="s">
        <v>60346</v>
      </c>
      <c r="AM4663" s="247">
        <v>19.489999999999998</v>
      </c>
      <c r="AO4663" s="226" t="s">
        <v>46856</v>
      </c>
      <c r="AP4663" s="227">
        <v>57324.88</v>
      </c>
      <c r="AR4663" s="207" t="s">
        <v>19017</v>
      </c>
      <c r="AS4663" s="208">
        <v>29947.46</v>
      </c>
      <c r="AT4663" s="93"/>
      <c r="AU4663" s="93"/>
      <c r="AV4663" s="93"/>
    </row>
    <row r="4664" spans="32:48" x14ac:dyDescent="0.55000000000000004">
      <c r="AF4664" t="s">
        <v>15165</v>
      </c>
      <c r="AG4664" s="284">
        <v>173392.54</v>
      </c>
      <c r="AI4664" s="276" t="s">
        <v>64371</v>
      </c>
      <c r="AJ4664" s="277">
        <v>244.42</v>
      </c>
      <c r="AL4664" s="246" t="s">
        <v>60347</v>
      </c>
      <c r="AM4664" s="247">
        <v>17.350000000000001</v>
      </c>
      <c r="AO4664" s="226" t="s">
        <v>46857</v>
      </c>
      <c r="AP4664" s="227">
        <v>23776.94</v>
      </c>
      <c r="AR4664" s="207" t="s">
        <v>19018</v>
      </c>
      <c r="AS4664" s="208">
        <v>7070</v>
      </c>
      <c r="AT4664" s="93"/>
      <c r="AU4664" s="93"/>
      <c r="AV4664" s="93"/>
    </row>
    <row r="4665" spans="32:48" x14ac:dyDescent="0.55000000000000004">
      <c r="AF4665" t="s">
        <v>15167</v>
      </c>
      <c r="AG4665" s="284">
        <v>13633.37</v>
      </c>
      <c r="AI4665" s="276" t="s">
        <v>64372</v>
      </c>
      <c r="AJ4665" s="277">
        <v>799.39</v>
      </c>
      <c r="AL4665" s="246" t="s">
        <v>64197</v>
      </c>
      <c r="AM4665" s="247">
        <v>-1883.16</v>
      </c>
      <c r="AO4665" s="226" t="s">
        <v>46858</v>
      </c>
      <c r="AP4665" s="227">
        <v>36055.199999999997</v>
      </c>
      <c r="AR4665" s="207" t="s">
        <v>19019</v>
      </c>
      <c r="AS4665" s="208">
        <v>1607</v>
      </c>
      <c r="AT4665" s="93"/>
      <c r="AU4665" s="93"/>
      <c r="AV4665" s="93"/>
    </row>
    <row r="4666" spans="32:48" x14ac:dyDescent="0.55000000000000004">
      <c r="AF4666" t="s">
        <v>59297</v>
      </c>
      <c r="AG4666" s="284">
        <v>390060.85</v>
      </c>
      <c r="AI4666" s="276" t="s">
        <v>59627</v>
      </c>
      <c r="AJ4666" s="277">
        <v>1407.55</v>
      </c>
      <c r="AL4666" s="246" t="s">
        <v>49843</v>
      </c>
      <c r="AM4666" s="247">
        <v>102036.96</v>
      </c>
      <c r="AO4666" s="226" t="s">
        <v>52220</v>
      </c>
      <c r="AP4666" s="227">
        <v>125622.9</v>
      </c>
      <c r="AR4666" s="207" t="s">
        <v>19020</v>
      </c>
      <c r="AS4666" s="208">
        <v>6589.68</v>
      </c>
      <c r="AT4666" s="93"/>
      <c r="AU4666" s="93"/>
      <c r="AV4666" s="93"/>
    </row>
    <row r="4667" spans="32:48" x14ac:dyDescent="0.55000000000000004">
      <c r="AF4667" t="s">
        <v>15225</v>
      </c>
      <c r="AG4667" s="284">
        <v>34387.800000000003</v>
      </c>
      <c r="AI4667" s="276" t="s">
        <v>69994</v>
      </c>
      <c r="AJ4667" s="277">
        <v>1099.07</v>
      </c>
      <c r="AL4667" s="246" t="s">
        <v>42371</v>
      </c>
      <c r="AM4667" s="247">
        <v>6273</v>
      </c>
      <c r="AO4667" s="226" t="s">
        <v>49828</v>
      </c>
      <c r="AP4667" s="227">
        <v>10356.85</v>
      </c>
      <c r="AR4667" s="207" t="s">
        <v>19021</v>
      </c>
      <c r="AS4667" s="208">
        <v>71926.320000000007</v>
      </c>
      <c r="AT4667" s="93"/>
      <c r="AU4667" s="93"/>
      <c r="AV4667" s="93"/>
    </row>
    <row r="4668" spans="32:48" x14ac:dyDescent="0.55000000000000004">
      <c r="AF4668" t="s">
        <v>71902</v>
      </c>
      <c r="AG4668" s="284">
        <v>4250</v>
      </c>
      <c r="AI4668" s="276" t="s">
        <v>59628</v>
      </c>
      <c r="AJ4668" s="277">
        <v>1827.09</v>
      </c>
      <c r="AL4668" s="246" t="s">
        <v>64198</v>
      </c>
      <c r="AM4668" s="247">
        <v>89.3</v>
      </c>
      <c r="AO4668" s="226" t="s">
        <v>49829</v>
      </c>
      <c r="AP4668" s="227">
        <v>791.55</v>
      </c>
      <c r="AR4668" s="207" t="s">
        <v>19022</v>
      </c>
      <c r="AS4668" s="208">
        <v>32112.6</v>
      </c>
      <c r="AT4668" s="93"/>
      <c r="AU4668" s="93"/>
      <c r="AV4668" s="93"/>
    </row>
    <row r="4669" spans="32:48" x14ac:dyDescent="0.55000000000000004">
      <c r="AF4669" t="s">
        <v>15227</v>
      </c>
      <c r="AG4669" s="284">
        <v>4324.9399999999996</v>
      </c>
      <c r="AI4669" s="276" t="s">
        <v>67733</v>
      </c>
      <c r="AJ4669" s="277">
        <v>20.14</v>
      </c>
      <c r="AL4669" s="246" t="s">
        <v>52228</v>
      </c>
      <c r="AM4669" s="247">
        <v>581.16</v>
      </c>
      <c r="AO4669" s="226" t="s">
        <v>44727</v>
      </c>
      <c r="AP4669" s="227">
        <v>57137.02</v>
      </c>
      <c r="AR4669" s="207" t="s">
        <v>19023</v>
      </c>
      <c r="AS4669" s="208">
        <v>2429</v>
      </c>
      <c r="AT4669" s="93"/>
      <c r="AU4669" s="93"/>
      <c r="AV4669" s="93"/>
    </row>
    <row r="4670" spans="32:48" x14ac:dyDescent="0.55000000000000004">
      <c r="AF4670" t="s">
        <v>33064</v>
      </c>
      <c r="AG4670" s="284">
        <v>5000</v>
      </c>
      <c r="AI4670" s="276" t="s">
        <v>67734</v>
      </c>
      <c r="AJ4670" s="277">
        <v>1.54</v>
      </c>
      <c r="AL4670" s="246" t="s">
        <v>42374</v>
      </c>
      <c r="AM4670" s="247">
        <v>389.87</v>
      </c>
      <c r="AO4670" s="226" t="s">
        <v>44728</v>
      </c>
      <c r="AP4670" s="227">
        <v>4370.9799999999996</v>
      </c>
      <c r="AR4670" s="207" t="s">
        <v>19024</v>
      </c>
      <c r="AS4670" s="208">
        <v>6883.4</v>
      </c>
      <c r="AT4670" s="93"/>
      <c r="AU4670" s="93"/>
      <c r="AV4670" s="93"/>
    </row>
    <row r="4671" spans="32:48" x14ac:dyDescent="0.55000000000000004">
      <c r="AF4671" t="s">
        <v>15243</v>
      </c>
      <c r="AG4671" s="284">
        <v>3568.42</v>
      </c>
      <c r="AI4671" s="276" t="s">
        <v>70563</v>
      </c>
      <c r="AJ4671" s="277">
        <v>12000.72</v>
      </c>
      <c r="AL4671" s="246" t="s">
        <v>42375</v>
      </c>
      <c r="AM4671" s="247">
        <v>5868.4</v>
      </c>
      <c r="AO4671" s="226" t="s">
        <v>42365</v>
      </c>
      <c r="AP4671" s="227">
        <v>89448.83</v>
      </c>
      <c r="AR4671" s="207" t="s">
        <v>19025</v>
      </c>
      <c r="AS4671" s="208">
        <v>17847.88</v>
      </c>
      <c r="AT4671" s="93"/>
      <c r="AU4671" s="93"/>
      <c r="AV4671" s="93"/>
    </row>
    <row r="4672" spans="32:48" x14ac:dyDescent="0.55000000000000004">
      <c r="AF4672" t="s">
        <v>15244</v>
      </c>
      <c r="AG4672" s="284">
        <v>10328.24</v>
      </c>
      <c r="AI4672" s="276" t="s">
        <v>67735</v>
      </c>
      <c r="AJ4672" s="277">
        <v>1480</v>
      </c>
      <c r="AL4672" s="246" t="s">
        <v>49845</v>
      </c>
      <c r="AM4672" s="247">
        <v>3752.31</v>
      </c>
      <c r="AO4672" s="226" t="s">
        <v>42366</v>
      </c>
      <c r="AP4672" s="227">
        <v>6925.17</v>
      </c>
      <c r="AR4672" s="207" t="s">
        <v>19026</v>
      </c>
      <c r="AS4672" s="208">
        <v>546</v>
      </c>
      <c r="AT4672" s="93"/>
      <c r="AU4672" s="93"/>
      <c r="AV4672" s="93"/>
    </row>
    <row r="4673" spans="32:48" x14ac:dyDescent="0.55000000000000004">
      <c r="AF4673" t="s">
        <v>15245</v>
      </c>
      <c r="AG4673" s="284">
        <v>2675.53</v>
      </c>
      <c r="AI4673" s="276" t="s">
        <v>67736</v>
      </c>
      <c r="AJ4673" s="277">
        <v>7410</v>
      </c>
      <c r="AL4673" s="246" t="s">
        <v>64199</v>
      </c>
      <c r="AM4673" s="247">
        <v>4907.0600000000004</v>
      </c>
      <c r="AO4673" s="226" t="s">
        <v>36216</v>
      </c>
      <c r="AP4673" s="227">
        <v>3329</v>
      </c>
      <c r="AR4673" s="207" t="s">
        <v>19027</v>
      </c>
      <c r="AS4673" s="208">
        <v>6106</v>
      </c>
      <c r="AT4673" s="93"/>
      <c r="AU4673" s="93"/>
      <c r="AV4673" s="93"/>
    </row>
    <row r="4674" spans="32:48" x14ac:dyDescent="0.55000000000000004">
      <c r="AF4674" t="s">
        <v>15248</v>
      </c>
      <c r="AG4674" s="284">
        <v>1280.0999999999999</v>
      </c>
      <c r="AI4674" s="276" t="s">
        <v>67737</v>
      </c>
      <c r="AJ4674" s="277">
        <v>680.09</v>
      </c>
      <c r="AL4674" s="246" t="s">
        <v>42377</v>
      </c>
      <c r="AM4674" s="247">
        <v>31298.79</v>
      </c>
      <c r="AO4674" s="226" t="s">
        <v>49830</v>
      </c>
      <c r="AP4674" s="227">
        <v>5554.2</v>
      </c>
      <c r="AR4674" s="207" t="s">
        <v>19028</v>
      </c>
      <c r="AS4674" s="208">
        <v>23076</v>
      </c>
      <c r="AT4674" s="93"/>
      <c r="AU4674" s="93"/>
      <c r="AV4674" s="93"/>
    </row>
    <row r="4675" spans="32:48" x14ac:dyDescent="0.55000000000000004">
      <c r="AF4675" t="s">
        <v>33065</v>
      </c>
      <c r="AG4675" s="284">
        <v>2186.1799999999998</v>
      </c>
      <c r="AI4675" s="276" t="s">
        <v>67738</v>
      </c>
      <c r="AJ4675" s="277">
        <v>1628.81</v>
      </c>
      <c r="AL4675" s="246" t="s">
        <v>49846</v>
      </c>
      <c r="AM4675" s="247">
        <v>385</v>
      </c>
      <c r="AO4675" s="226" t="s">
        <v>49831</v>
      </c>
      <c r="AP4675" s="227">
        <v>459.8</v>
      </c>
      <c r="AR4675" s="207" t="s">
        <v>19029</v>
      </c>
      <c r="AS4675" s="208">
        <v>3878.83</v>
      </c>
      <c r="AT4675" s="93"/>
      <c r="AU4675" s="93"/>
      <c r="AV4675" s="93"/>
    </row>
    <row r="4676" spans="32:48" x14ac:dyDescent="0.55000000000000004">
      <c r="AF4676" t="s">
        <v>15249</v>
      </c>
      <c r="AG4676" s="284">
        <v>14786.3</v>
      </c>
      <c r="AI4676" s="276" t="s">
        <v>67739</v>
      </c>
      <c r="AJ4676" s="277">
        <v>1626.49</v>
      </c>
      <c r="AL4676" s="246" t="s">
        <v>49847</v>
      </c>
      <c r="AM4676" s="247">
        <v>45304.5</v>
      </c>
      <c r="AO4676" s="226" t="s">
        <v>36217</v>
      </c>
      <c r="AP4676" s="227">
        <v>701650.6</v>
      </c>
      <c r="AR4676" s="207" t="s">
        <v>19030</v>
      </c>
      <c r="AS4676" s="208">
        <v>1798</v>
      </c>
      <c r="AT4676" s="93"/>
      <c r="AU4676" s="93"/>
      <c r="AV4676" s="93"/>
    </row>
    <row r="4677" spans="32:48" x14ac:dyDescent="0.55000000000000004">
      <c r="AF4677" t="s">
        <v>15250</v>
      </c>
      <c r="AG4677" s="284">
        <v>8248.94</v>
      </c>
      <c r="AI4677" s="276" t="s">
        <v>67740</v>
      </c>
      <c r="AJ4677" s="277">
        <v>2940</v>
      </c>
      <c r="AL4677" s="246" t="s">
        <v>60348</v>
      </c>
      <c r="AM4677" s="247">
        <v>90504.28</v>
      </c>
      <c r="AO4677" s="226" t="s">
        <v>36218</v>
      </c>
      <c r="AP4677" s="227">
        <v>53674.400000000001</v>
      </c>
      <c r="AR4677" s="207" t="s">
        <v>19031</v>
      </c>
      <c r="AS4677" s="208">
        <v>2801</v>
      </c>
      <c r="AT4677" s="93"/>
      <c r="AU4677" s="93"/>
      <c r="AV4677" s="93"/>
    </row>
    <row r="4678" spans="32:48" x14ac:dyDescent="0.55000000000000004">
      <c r="AF4678" t="s">
        <v>34513</v>
      </c>
      <c r="AG4678" s="284">
        <v>4021.68</v>
      </c>
      <c r="AI4678" s="276" t="s">
        <v>67741</v>
      </c>
      <c r="AJ4678" s="277">
        <v>224.91</v>
      </c>
      <c r="AL4678" s="246" t="s">
        <v>42378</v>
      </c>
      <c r="AM4678" s="247">
        <v>11565.53</v>
      </c>
      <c r="AO4678" s="226" t="s">
        <v>52221</v>
      </c>
      <c r="AP4678" s="227">
        <v>27234.42</v>
      </c>
      <c r="AR4678" s="207" t="s">
        <v>19032</v>
      </c>
      <c r="AS4678" s="208">
        <v>10942</v>
      </c>
      <c r="AT4678" s="93"/>
      <c r="AU4678" s="93"/>
      <c r="AV4678" s="93"/>
    </row>
    <row r="4679" spans="32:48" x14ac:dyDescent="0.55000000000000004">
      <c r="AF4679" t="s">
        <v>13028</v>
      </c>
      <c r="AG4679">
        <v>307.66000000000003</v>
      </c>
      <c r="AI4679" s="276" t="s">
        <v>67742</v>
      </c>
      <c r="AJ4679" s="277">
        <v>585.48</v>
      </c>
      <c r="AL4679" s="246" t="s">
        <v>49849</v>
      </c>
      <c r="AM4679" s="247">
        <v>1640.32</v>
      </c>
      <c r="AO4679" s="226" t="s">
        <v>46859</v>
      </c>
      <c r="AP4679" s="227">
        <v>78978.210000000006</v>
      </c>
      <c r="AR4679" s="207" t="s">
        <v>19033</v>
      </c>
      <c r="AS4679" s="208">
        <v>772.27</v>
      </c>
      <c r="AT4679" s="93"/>
      <c r="AU4679" s="93"/>
      <c r="AV4679" s="93"/>
    </row>
    <row r="4680" spans="32:48" x14ac:dyDescent="0.55000000000000004">
      <c r="AF4680" t="s">
        <v>13029</v>
      </c>
      <c r="AG4680">
        <v>-250.2</v>
      </c>
      <c r="AI4680" s="276" t="s">
        <v>70564</v>
      </c>
      <c r="AJ4680" s="277">
        <v>5710.57</v>
      </c>
      <c r="AL4680" s="246" t="s">
        <v>60349</v>
      </c>
      <c r="AM4680" s="247">
        <v>3007.24</v>
      </c>
      <c r="AO4680" s="226" t="s">
        <v>46860</v>
      </c>
      <c r="AP4680" s="227">
        <v>44328</v>
      </c>
      <c r="AR4680" s="207" t="s">
        <v>19034</v>
      </c>
      <c r="AS4680" s="208">
        <v>53899.66</v>
      </c>
      <c r="AT4680" s="93"/>
      <c r="AU4680" s="93"/>
      <c r="AV4680" s="93"/>
    </row>
    <row r="4681" spans="32:48" x14ac:dyDescent="0.55000000000000004">
      <c r="AF4681" t="s">
        <v>13031</v>
      </c>
      <c r="AG4681" s="284">
        <v>7903.73</v>
      </c>
      <c r="AI4681" s="276" t="s">
        <v>62012</v>
      </c>
      <c r="AJ4681" s="277">
        <v>27974.97</v>
      </c>
      <c r="AL4681" s="246" t="s">
        <v>42380</v>
      </c>
      <c r="AM4681" s="247">
        <v>218.63</v>
      </c>
      <c r="AO4681" s="226" t="s">
        <v>46861</v>
      </c>
      <c r="AP4681" s="227">
        <v>65818.37</v>
      </c>
      <c r="AR4681" s="207" t="s">
        <v>19035</v>
      </c>
      <c r="AS4681" s="208">
        <v>795</v>
      </c>
      <c r="AT4681" s="93"/>
      <c r="AU4681" s="93"/>
      <c r="AV4681" s="93"/>
    </row>
    <row r="4682" spans="32:48" x14ac:dyDescent="0.55000000000000004">
      <c r="AF4682" t="s">
        <v>15345</v>
      </c>
      <c r="AG4682" s="284">
        <v>46942.29</v>
      </c>
      <c r="AI4682" s="276" t="s">
        <v>56185</v>
      </c>
      <c r="AJ4682" s="277">
        <v>245885.45</v>
      </c>
      <c r="AL4682" s="246" t="s">
        <v>49850</v>
      </c>
      <c r="AM4682" s="247">
        <v>789.86</v>
      </c>
      <c r="AO4682" s="226" t="s">
        <v>52222</v>
      </c>
      <c r="AP4682" s="227">
        <v>112650</v>
      </c>
      <c r="AR4682" s="207" t="s">
        <v>19036</v>
      </c>
      <c r="AS4682" s="208">
        <v>17307.39</v>
      </c>
      <c r="AT4682" s="93"/>
      <c r="AU4682" s="93"/>
      <c r="AV4682" s="93"/>
    </row>
    <row r="4683" spans="32:48" x14ac:dyDescent="0.55000000000000004">
      <c r="AF4683" t="s">
        <v>15348</v>
      </c>
      <c r="AG4683">
        <v>-416.62</v>
      </c>
      <c r="AI4683" s="276" t="s">
        <v>56186</v>
      </c>
      <c r="AJ4683" s="277">
        <v>36365.199999999997</v>
      </c>
      <c r="AL4683" s="246" t="s">
        <v>60350</v>
      </c>
      <c r="AM4683" s="247">
        <v>245.6</v>
      </c>
      <c r="AO4683" s="226" t="s">
        <v>46862</v>
      </c>
      <c r="AP4683" s="227">
        <v>22965.599999999999</v>
      </c>
      <c r="AR4683" s="207" t="s">
        <v>19037</v>
      </c>
      <c r="AS4683" s="208">
        <v>93986.68</v>
      </c>
      <c r="AT4683" s="93"/>
      <c r="AU4683" s="93"/>
      <c r="AV4683" s="93"/>
    </row>
    <row r="4684" spans="32:48" x14ac:dyDescent="0.55000000000000004">
      <c r="AF4684" t="s">
        <v>34523</v>
      </c>
      <c r="AG4684" s="284">
        <v>16189</v>
      </c>
      <c r="AI4684" s="276" t="s">
        <v>56187</v>
      </c>
      <c r="AJ4684" s="277">
        <v>12510.2</v>
      </c>
      <c r="AL4684" s="246" t="s">
        <v>60351</v>
      </c>
      <c r="AM4684" s="247">
        <v>12.19</v>
      </c>
      <c r="AO4684" s="226" t="s">
        <v>49832</v>
      </c>
      <c r="AP4684" s="227">
        <v>53318.05</v>
      </c>
      <c r="AR4684" s="207" t="s">
        <v>19038</v>
      </c>
      <c r="AS4684" s="208">
        <v>12023</v>
      </c>
      <c r="AT4684" s="93"/>
      <c r="AU4684" s="93"/>
      <c r="AV4684" s="93"/>
    </row>
    <row r="4685" spans="32:48" x14ac:dyDescent="0.55000000000000004">
      <c r="AF4685" t="s">
        <v>15413</v>
      </c>
      <c r="AG4685" s="284">
        <v>1158.07</v>
      </c>
      <c r="AI4685" s="276" t="s">
        <v>56188</v>
      </c>
      <c r="AJ4685" s="277">
        <v>22236.06</v>
      </c>
      <c r="AL4685" s="246" t="s">
        <v>42381</v>
      </c>
      <c r="AM4685" s="247">
        <v>1832.84</v>
      </c>
      <c r="AO4685" s="226" t="s">
        <v>49833</v>
      </c>
      <c r="AP4685" s="227">
        <v>83506.3</v>
      </c>
      <c r="AR4685" s="207" t="s">
        <v>19039</v>
      </c>
      <c r="AS4685" s="208">
        <v>32112.6</v>
      </c>
      <c r="AT4685" s="93"/>
      <c r="AU4685" s="93"/>
      <c r="AV4685" s="93"/>
    </row>
    <row r="4686" spans="32:48" x14ac:dyDescent="0.55000000000000004">
      <c r="AF4686" t="s">
        <v>15414</v>
      </c>
      <c r="AG4686" s="284">
        <v>3891.84</v>
      </c>
      <c r="AI4686" s="276" t="s">
        <v>56189</v>
      </c>
      <c r="AJ4686" s="277">
        <v>609.21</v>
      </c>
      <c r="AL4686" s="246" t="s">
        <v>52229</v>
      </c>
      <c r="AM4686" s="247">
        <v>-269.85000000000002</v>
      </c>
      <c r="AO4686" s="226" t="s">
        <v>46863</v>
      </c>
      <c r="AP4686" s="227">
        <v>32900</v>
      </c>
      <c r="AR4686" s="207" t="s">
        <v>19040</v>
      </c>
      <c r="AS4686" s="208">
        <v>2429</v>
      </c>
      <c r="AT4686" s="93"/>
      <c r="AU4686" s="93"/>
      <c r="AV4686" s="93"/>
    </row>
    <row r="4687" spans="32:48" x14ac:dyDescent="0.55000000000000004">
      <c r="AF4687" t="s">
        <v>34524</v>
      </c>
      <c r="AG4687" s="284">
        <v>8696.7900000000009</v>
      </c>
      <c r="AI4687" s="276" t="s">
        <v>56190</v>
      </c>
      <c r="AJ4687" s="277">
        <v>17587.580000000002</v>
      </c>
      <c r="AL4687" s="246" t="s">
        <v>60352</v>
      </c>
      <c r="AM4687" s="247">
        <v>28210.86</v>
      </c>
      <c r="AO4687" s="226" t="s">
        <v>49834</v>
      </c>
      <c r="AP4687" s="227">
        <v>7718.48</v>
      </c>
      <c r="AR4687" s="207" t="s">
        <v>19041</v>
      </c>
      <c r="AS4687" s="208">
        <v>6883.4</v>
      </c>
      <c r="AT4687" s="93"/>
      <c r="AU4687" s="93"/>
      <c r="AV4687" s="93"/>
    </row>
    <row r="4688" spans="32:48" x14ac:dyDescent="0.55000000000000004">
      <c r="AF4688" t="s">
        <v>13038</v>
      </c>
      <c r="AG4688" s="284">
        <v>25000</v>
      </c>
      <c r="AI4688" s="276" t="s">
        <v>56191</v>
      </c>
      <c r="AJ4688" s="277">
        <v>1773.26</v>
      </c>
      <c r="AL4688" s="246" t="s">
        <v>64200</v>
      </c>
      <c r="AM4688" s="247">
        <v>33020.550000000003</v>
      </c>
      <c r="AO4688" s="226" t="s">
        <v>49835</v>
      </c>
      <c r="AP4688" s="227">
        <v>388.58</v>
      </c>
      <c r="AR4688" s="207" t="s">
        <v>19042</v>
      </c>
      <c r="AS4688" s="208">
        <v>12569</v>
      </c>
      <c r="AT4688" s="93"/>
      <c r="AU4688" s="93"/>
      <c r="AV4688" s="93"/>
    </row>
    <row r="4689" spans="32:48" x14ac:dyDescent="0.55000000000000004">
      <c r="AF4689" t="s">
        <v>15415</v>
      </c>
      <c r="AG4689" s="284">
        <v>2300</v>
      </c>
      <c r="AI4689" s="276" t="s">
        <v>62641</v>
      </c>
      <c r="AJ4689" s="277">
        <v>2087.31</v>
      </c>
      <c r="AL4689" s="246" t="s">
        <v>55082</v>
      </c>
      <c r="AM4689" s="247">
        <v>6297</v>
      </c>
      <c r="AO4689" s="226" t="s">
        <v>44729</v>
      </c>
      <c r="AP4689" s="227">
        <v>31000</v>
      </c>
      <c r="AR4689" s="207" t="s">
        <v>19043</v>
      </c>
      <c r="AS4689" s="208">
        <v>35668.15</v>
      </c>
      <c r="AT4689" s="93"/>
      <c r="AU4689" s="93"/>
      <c r="AV4689" s="93"/>
    </row>
    <row r="4690" spans="32:48" x14ac:dyDescent="0.55000000000000004">
      <c r="AF4690" t="s">
        <v>61129</v>
      </c>
      <c r="AG4690" s="284">
        <v>27142.16</v>
      </c>
      <c r="AI4690" s="276" t="s">
        <v>62642</v>
      </c>
      <c r="AJ4690" s="277">
        <v>85.78</v>
      </c>
      <c r="AL4690" s="246" t="s">
        <v>55083</v>
      </c>
      <c r="AM4690" s="247">
        <v>400</v>
      </c>
      <c r="AO4690" s="226" t="s">
        <v>44730</v>
      </c>
      <c r="AP4690" s="227">
        <v>2371.5</v>
      </c>
      <c r="AR4690" s="207" t="s">
        <v>19044</v>
      </c>
      <c r="AS4690" s="208">
        <v>53899.66</v>
      </c>
      <c r="AT4690" s="93"/>
      <c r="AU4690" s="93"/>
      <c r="AV4690" s="93"/>
    </row>
    <row r="4691" spans="32:48" x14ac:dyDescent="0.55000000000000004">
      <c r="AF4691" t="s">
        <v>71838</v>
      </c>
      <c r="AG4691">
        <v>44.55</v>
      </c>
      <c r="AI4691" s="276" t="s">
        <v>56192</v>
      </c>
      <c r="AJ4691" s="277">
        <v>447930.86</v>
      </c>
      <c r="AL4691" s="246" t="s">
        <v>55084</v>
      </c>
      <c r="AM4691" s="247">
        <v>192.8</v>
      </c>
      <c r="AO4691" s="226" t="s">
        <v>42367</v>
      </c>
      <c r="AP4691" s="227">
        <v>44622.1</v>
      </c>
      <c r="AR4691" s="207" t="s">
        <v>19045</v>
      </c>
      <c r="AS4691" s="208">
        <v>795</v>
      </c>
      <c r="AT4691" s="93"/>
      <c r="AU4691" s="93"/>
      <c r="AV4691" s="93"/>
    </row>
    <row r="4692" spans="32:48" x14ac:dyDescent="0.55000000000000004">
      <c r="AF4692" t="s">
        <v>15417</v>
      </c>
      <c r="AG4692" s="284">
        <v>33975.74</v>
      </c>
      <c r="AI4692" s="276" t="s">
        <v>56193</v>
      </c>
      <c r="AJ4692" s="277">
        <v>82238.92</v>
      </c>
      <c r="AL4692" s="246" t="s">
        <v>42385</v>
      </c>
      <c r="AM4692" s="247">
        <v>47408.37</v>
      </c>
      <c r="AO4692" s="226" t="s">
        <v>42368</v>
      </c>
      <c r="AP4692" s="227">
        <v>3497.9</v>
      </c>
      <c r="AR4692" s="207" t="s">
        <v>19046</v>
      </c>
      <c r="AS4692" s="208">
        <v>21186.22</v>
      </c>
      <c r="AT4692" s="93"/>
      <c r="AU4692" s="93"/>
      <c r="AV4692" s="93"/>
    </row>
    <row r="4693" spans="32:48" x14ac:dyDescent="0.55000000000000004">
      <c r="AF4693" t="s">
        <v>13039</v>
      </c>
      <c r="AG4693" s="284">
        <v>37071.769999999997</v>
      </c>
      <c r="AI4693" s="276" t="s">
        <v>52613</v>
      </c>
      <c r="AJ4693" s="277">
        <v>108.22</v>
      </c>
      <c r="AL4693" s="246" t="s">
        <v>52234</v>
      </c>
      <c r="AM4693" s="247">
        <v>7900</v>
      </c>
      <c r="AO4693" s="226" t="s">
        <v>19069</v>
      </c>
      <c r="AP4693" s="227">
        <v>118</v>
      </c>
      <c r="AR4693" s="207" t="s">
        <v>19047</v>
      </c>
      <c r="AS4693" s="208">
        <v>121661.68</v>
      </c>
      <c r="AT4693" s="93"/>
      <c r="AU4693" s="93"/>
      <c r="AV4693" s="93"/>
    </row>
    <row r="4694" spans="32:48" x14ac:dyDescent="0.55000000000000004">
      <c r="AF4694" t="s">
        <v>56760</v>
      </c>
      <c r="AG4694" s="284">
        <v>97201.75</v>
      </c>
      <c r="AI4694" s="276" t="s">
        <v>66615</v>
      </c>
      <c r="AJ4694" s="277">
        <v>207757.62</v>
      </c>
      <c r="AL4694" s="246" t="s">
        <v>52236</v>
      </c>
      <c r="AM4694" s="247">
        <v>604.35</v>
      </c>
      <c r="AO4694" s="226" t="s">
        <v>52223</v>
      </c>
      <c r="AP4694" s="227">
        <v>9666</v>
      </c>
      <c r="AR4694" s="207" t="s">
        <v>19048</v>
      </c>
      <c r="AS4694" s="208">
        <v>2010</v>
      </c>
      <c r="AT4694" s="93"/>
      <c r="AU4694" s="93"/>
      <c r="AV4694" s="93"/>
    </row>
    <row r="4695" spans="32:48" x14ac:dyDescent="0.55000000000000004">
      <c r="AF4695" t="s">
        <v>71839</v>
      </c>
      <c r="AG4695" s="284">
        <v>32868.28</v>
      </c>
      <c r="AI4695" s="276" t="s">
        <v>67743</v>
      </c>
      <c r="AJ4695" s="277">
        <v>140617.59</v>
      </c>
      <c r="AL4695" s="246" t="s">
        <v>52237</v>
      </c>
      <c r="AM4695" s="247">
        <v>1935.5</v>
      </c>
      <c r="AO4695" s="226" t="s">
        <v>49836</v>
      </c>
      <c r="AP4695" s="227">
        <v>2908</v>
      </c>
      <c r="AR4695" s="207" t="s">
        <v>19049</v>
      </c>
      <c r="AS4695" s="208">
        <v>6945</v>
      </c>
      <c r="AT4695" s="93"/>
      <c r="AU4695" s="93"/>
      <c r="AV4695" s="93"/>
    </row>
    <row r="4696" spans="32:48" x14ac:dyDescent="0.55000000000000004">
      <c r="AF4696" t="s">
        <v>71840</v>
      </c>
      <c r="AG4696" s="284">
        <v>108521.71</v>
      </c>
      <c r="AI4696" s="276" t="s">
        <v>35099</v>
      </c>
      <c r="AJ4696" s="277">
        <v>10142.969999999999</v>
      </c>
      <c r="AL4696" s="246" t="s">
        <v>64201</v>
      </c>
      <c r="AM4696" s="247">
        <v>208.78</v>
      </c>
      <c r="AO4696" s="226" t="s">
        <v>36219</v>
      </c>
      <c r="AP4696" s="227">
        <v>63815</v>
      </c>
      <c r="AR4696" s="207" t="s">
        <v>19050</v>
      </c>
      <c r="AS4696" s="208">
        <v>1825</v>
      </c>
      <c r="AT4696" s="93"/>
      <c r="AU4696" s="93"/>
      <c r="AV4696" s="93"/>
    </row>
    <row r="4697" spans="32:48" x14ac:dyDescent="0.55000000000000004">
      <c r="AF4697" t="s">
        <v>71841</v>
      </c>
      <c r="AG4697" s="284">
        <v>9038.2900000000009</v>
      </c>
      <c r="AI4697" s="276" t="s">
        <v>35100</v>
      </c>
      <c r="AJ4697" s="277">
        <v>31913.58</v>
      </c>
      <c r="AL4697" s="246" t="s">
        <v>49851</v>
      </c>
      <c r="AM4697" s="247">
        <v>98963.63</v>
      </c>
      <c r="AO4697" s="226" t="s">
        <v>52224</v>
      </c>
      <c r="AP4697" s="227">
        <v>99129.86</v>
      </c>
      <c r="AR4697" s="207" t="s">
        <v>19051</v>
      </c>
      <c r="AS4697" s="208">
        <v>500</v>
      </c>
      <c r="AT4697" s="93"/>
      <c r="AU4697" s="93"/>
      <c r="AV4697" s="93"/>
    </row>
    <row r="4698" spans="32:48" x14ac:dyDescent="0.55000000000000004">
      <c r="AF4698" t="s">
        <v>71842</v>
      </c>
      <c r="AG4698" s="284">
        <v>36751.46</v>
      </c>
      <c r="AI4698" s="276" t="s">
        <v>36324</v>
      </c>
      <c r="AJ4698" s="277">
        <v>93046.99</v>
      </c>
      <c r="AL4698" s="246" t="s">
        <v>63120</v>
      </c>
      <c r="AM4698" s="247">
        <v>6650</v>
      </c>
      <c r="AO4698" s="226" t="s">
        <v>19071</v>
      </c>
      <c r="AP4698" s="227">
        <v>12385.95</v>
      </c>
      <c r="AR4698" s="207" t="s">
        <v>19052</v>
      </c>
      <c r="AS4698" s="208">
        <v>862.88</v>
      </c>
      <c r="AT4698" s="93"/>
      <c r="AU4698" s="93"/>
      <c r="AV4698" s="93"/>
    </row>
    <row r="4699" spans="32:48" x14ac:dyDescent="0.55000000000000004">
      <c r="AF4699" t="s">
        <v>57992</v>
      </c>
      <c r="AG4699" s="284">
        <v>937563.85</v>
      </c>
      <c r="AI4699" s="276" t="s">
        <v>36325</v>
      </c>
      <c r="AJ4699" s="277">
        <v>38881.67</v>
      </c>
      <c r="AL4699" s="246" t="s">
        <v>49852</v>
      </c>
      <c r="AM4699" s="247">
        <v>24174.720000000001</v>
      </c>
      <c r="AO4699" s="226" t="s">
        <v>19072</v>
      </c>
      <c r="AP4699" s="227">
        <v>26116.5</v>
      </c>
      <c r="AR4699" s="207" t="s">
        <v>19053</v>
      </c>
      <c r="AS4699" s="208">
        <v>8000</v>
      </c>
      <c r="AT4699" s="93"/>
      <c r="AU4699" s="93"/>
      <c r="AV4699" s="93"/>
    </row>
    <row r="4700" spans="32:48" x14ac:dyDescent="0.55000000000000004">
      <c r="AF4700" t="s">
        <v>13056</v>
      </c>
      <c r="AG4700" s="284">
        <v>71873.240000000005</v>
      </c>
      <c r="AI4700" s="276" t="s">
        <v>36326</v>
      </c>
      <c r="AJ4700" s="277">
        <v>41357.64</v>
      </c>
      <c r="AL4700" s="246" t="s">
        <v>59038</v>
      </c>
      <c r="AM4700" s="247">
        <v>5949.96</v>
      </c>
      <c r="AO4700" s="226" t="s">
        <v>34930</v>
      </c>
      <c r="AP4700" s="227">
        <v>43261.57</v>
      </c>
      <c r="AR4700" s="207" t="s">
        <v>19054</v>
      </c>
      <c r="AS4700" s="208">
        <v>5232.96</v>
      </c>
      <c r="AT4700" s="93"/>
      <c r="AU4700" s="93"/>
      <c r="AV4700" s="93"/>
    </row>
    <row r="4701" spans="32:48" x14ac:dyDescent="0.55000000000000004">
      <c r="AF4701" t="s">
        <v>13057</v>
      </c>
      <c r="AG4701" s="284">
        <v>213724.32</v>
      </c>
      <c r="AI4701" s="276" t="s">
        <v>36327</v>
      </c>
      <c r="AJ4701" s="277">
        <v>272750.09000000003</v>
      </c>
      <c r="AL4701" s="246" t="s">
        <v>52238</v>
      </c>
      <c r="AM4701" s="247">
        <v>9656.09</v>
      </c>
      <c r="AO4701" s="226" t="s">
        <v>34931</v>
      </c>
      <c r="AP4701" s="227">
        <v>15000</v>
      </c>
      <c r="AR4701" s="207" t="s">
        <v>19055</v>
      </c>
      <c r="AS4701" s="208">
        <v>8199.16</v>
      </c>
      <c r="AT4701" s="93"/>
      <c r="AU4701" s="93"/>
      <c r="AV4701" s="93"/>
    </row>
    <row r="4702" spans="32:48" x14ac:dyDescent="0.55000000000000004">
      <c r="AF4702" t="s">
        <v>15530</v>
      </c>
      <c r="AG4702" s="284">
        <v>9341.6200000000008</v>
      </c>
      <c r="AI4702" s="276" t="s">
        <v>36328</v>
      </c>
      <c r="AJ4702" s="277">
        <v>228236.71</v>
      </c>
      <c r="AL4702" s="246" t="s">
        <v>49853</v>
      </c>
      <c r="AM4702" s="247">
        <v>21328.62</v>
      </c>
      <c r="AO4702" s="226" t="s">
        <v>19073</v>
      </c>
      <c r="AP4702" s="227">
        <v>42335.7</v>
      </c>
      <c r="AR4702" s="207" t="s">
        <v>19056</v>
      </c>
      <c r="AS4702" s="208">
        <v>932.02</v>
      </c>
      <c r="AT4702" s="93"/>
      <c r="AU4702" s="93"/>
      <c r="AV4702" s="93"/>
    </row>
    <row r="4703" spans="32:48" x14ac:dyDescent="0.55000000000000004">
      <c r="AF4703" t="s">
        <v>15531</v>
      </c>
      <c r="AG4703" s="284">
        <v>33961.839999999997</v>
      </c>
      <c r="AI4703" s="276" t="s">
        <v>67744</v>
      </c>
      <c r="AJ4703" s="277">
        <v>803362.63</v>
      </c>
      <c r="AL4703" s="246" t="s">
        <v>52239</v>
      </c>
      <c r="AM4703" s="247">
        <v>10208.99</v>
      </c>
      <c r="AO4703" s="226" t="s">
        <v>36220</v>
      </c>
      <c r="AP4703" s="227">
        <v>63000</v>
      </c>
      <c r="AR4703" s="207" t="s">
        <v>19057</v>
      </c>
      <c r="AS4703" s="208">
        <v>58.98</v>
      </c>
      <c r="AT4703" s="93"/>
      <c r="AU4703" s="93"/>
      <c r="AV4703" s="93"/>
    </row>
    <row r="4704" spans="32:48" x14ac:dyDescent="0.55000000000000004">
      <c r="AF4704" t="s">
        <v>13061</v>
      </c>
      <c r="AG4704" s="284">
        <v>5687.54</v>
      </c>
      <c r="AI4704" s="276" t="s">
        <v>40342</v>
      </c>
      <c r="AJ4704" s="277">
        <v>4514187.66</v>
      </c>
      <c r="AL4704" s="246" t="s">
        <v>63121</v>
      </c>
      <c r="AM4704" s="247">
        <v>23438.6</v>
      </c>
      <c r="AO4704" s="226" t="s">
        <v>52225</v>
      </c>
      <c r="AP4704" s="227">
        <v>142305.07999999999</v>
      </c>
      <c r="AR4704" s="207" t="s">
        <v>19058</v>
      </c>
      <c r="AS4704" s="208">
        <v>2295</v>
      </c>
      <c r="AT4704" s="93"/>
      <c r="AU4704" s="93"/>
      <c r="AV4704" s="93"/>
    </row>
    <row r="4705" spans="32:48" x14ac:dyDescent="0.55000000000000004">
      <c r="AF4705" t="s">
        <v>15645</v>
      </c>
      <c r="AG4705" s="284">
        <v>13247.31</v>
      </c>
      <c r="AI4705" s="276" t="s">
        <v>52614</v>
      </c>
      <c r="AJ4705" s="277">
        <v>22578.75</v>
      </c>
      <c r="AL4705" s="246" t="s">
        <v>60353</v>
      </c>
      <c r="AM4705" s="247">
        <v>9386.75</v>
      </c>
      <c r="AO4705" s="226" t="s">
        <v>36221</v>
      </c>
      <c r="AP4705" s="227">
        <v>41750.080000000002</v>
      </c>
      <c r="AR4705" s="207" t="s">
        <v>19059</v>
      </c>
      <c r="AS4705" s="208">
        <v>4365</v>
      </c>
      <c r="AT4705" s="93"/>
      <c r="AU4705" s="93"/>
      <c r="AV4705" s="93"/>
    </row>
    <row r="4706" spans="32:48" x14ac:dyDescent="0.55000000000000004">
      <c r="AF4706" t="s">
        <v>15646</v>
      </c>
      <c r="AG4706" s="284">
        <v>2932.33</v>
      </c>
      <c r="AI4706" s="276" t="s">
        <v>46978</v>
      </c>
      <c r="AJ4706" s="277">
        <v>226670</v>
      </c>
      <c r="AL4706" s="246" t="s">
        <v>60354</v>
      </c>
      <c r="AM4706" s="247">
        <v>718.1</v>
      </c>
      <c r="AO4706" s="226" t="s">
        <v>36222</v>
      </c>
      <c r="AP4706" s="227">
        <v>13838.74</v>
      </c>
      <c r="AR4706" s="207" t="s">
        <v>19060</v>
      </c>
      <c r="AS4706" s="208">
        <v>96.01</v>
      </c>
      <c r="AT4706" s="93"/>
      <c r="AU4706" s="93"/>
      <c r="AV4706" s="93"/>
    </row>
    <row r="4707" spans="32:48" x14ac:dyDescent="0.55000000000000004">
      <c r="AF4707" t="s">
        <v>70889</v>
      </c>
      <c r="AG4707" s="284">
        <v>11235.45</v>
      </c>
      <c r="AI4707" s="276" t="s">
        <v>55157</v>
      </c>
      <c r="AJ4707" s="277">
        <v>14398.08</v>
      </c>
      <c r="AL4707" s="246" t="s">
        <v>60355</v>
      </c>
      <c r="AM4707" s="247">
        <v>1850.4</v>
      </c>
      <c r="AO4707" s="226" t="s">
        <v>47933</v>
      </c>
      <c r="AP4707" s="227">
        <v>22808.6</v>
      </c>
      <c r="AR4707" s="207" t="s">
        <v>19061</v>
      </c>
      <c r="AS4707" s="208">
        <v>11633.99</v>
      </c>
      <c r="AT4707" s="93"/>
      <c r="AU4707" s="93"/>
      <c r="AV4707" s="93"/>
    </row>
    <row r="4708" spans="32:48" x14ac:dyDescent="0.55000000000000004">
      <c r="AF4708" t="s">
        <v>13072</v>
      </c>
      <c r="AG4708" s="284">
        <v>2097.25</v>
      </c>
      <c r="AI4708" s="276" t="s">
        <v>55158</v>
      </c>
      <c r="AJ4708" s="277">
        <v>78660.759999999995</v>
      </c>
      <c r="AL4708" s="246" t="s">
        <v>64202</v>
      </c>
      <c r="AM4708" s="247">
        <v>3004</v>
      </c>
      <c r="AO4708" s="226" t="s">
        <v>52226</v>
      </c>
      <c r="AP4708" s="227">
        <v>17969.939999999999</v>
      </c>
      <c r="AR4708" s="207" t="s">
        <v>19062</v>
      </c>
      <c r="AS4708" s="208">
        <v>1351</v>
      </c>
      <c r="AT4708" s="93"/>
      <c r="AU4708" s="93"/>
      <c r="AV4708" s="93"/>
    </row>
    <row r="4709" spans="32:48" x14ac:dyDescent="0.55000000000000004">
      <c r="AF4709" t="s">
        <v>13073</v>
      </c>
      <c r="AG4709" s="284">
        <v>6548.1</v>
      </c>
      <c r="AI4709" s="276" t="s">
        <v>67745</v>
      </c>
      <c r="AJ4709" s="277">
        <v>4724.47</v>
      </c>
      <c r="AL4709" s="246" t="s">
        <v>48829</v>
      </c>
      <c r="AM4709" s="247">
        <v>2019.62</v>
      </c>
      <c r="AO4709" s="226" t="s">
        <v>40228</v>
      </c>
      <c r="AP4709" s="227">
        <v>60000</v>
      </c>
      <c r="AR4709" s="207" t="s">
        <v>19063</v>
      </c>
      <c r="AS4709" s="208">
        <v>5865</v>
      </c>
      <c r="AT4709" s="93"/>
      <c r="AU4709" s="93"/>
      <c r="AV4709" s="93"/>
    </row>
    <row r="4710" spans="32:48" x14ac:dyDescent="0.55000000000000004">
      <c r="AF4710" t="s">
        <v>13074</v>
      </c>
      <c r="AG4710" s="284">
        <v>40525.43</v>
      </c>
      <c r="AI4710" s="276" t="s">
        <v>55159</v>
      </c>
      <c r="AJ4710" s="277">
        <v>6152.25</v>
      </c>
      <c r="AL4710" s="246" t="s">
        <v>56017</v>
      </c>
      <c r="AM4710" s="247">
        <v>1810</v>
      </c>
      <c r="AO4710" s="226" t="s">
        <v>36223</v>
      </c>
      <c r="AP4710" s="227">
        <v>91752</v>
      </c>
      <c r="AR4710" s="207" t="s">
        <v>19064</v>
      </c>
      <c r="AS4710" s="208">
        <v>2145</v>
      </c>
      <c r="AT4710" s="93"/>
      <c r="AU4710" s="93"/>
      <c r="AV4710" s="93"/>
    </row>
    <row r="4711" spans="32:48" x14ac:dyDescent="0.55000000000000004">
      <c r="AF4711" t="s">
        <v>48420</v>
      </c>
      <c r="AG4711" s="284">
        <v>5600</v>
      </c>
      <c r="AI4711" s="276" t="s">
        <v>55160</v>
      </c>
      <c r="AJ4711" s="277">
        <v>4009.46</v>
      </c>
      <c r="AL4711" s="246" t="s">
        <v>33431</v>
      </c>
      <c r="AM4711" s="247">
        <v>25674.41</v>
      </c>
      <c r="AO4711" s="226" t="s">
        <v>49837</v>
      </c>
      <c r="AP4711" s="227">
        <v>430</v>
      </c>
      <c r="AR4711" s="207" t="s">
        <v>19065</v>
      </c>
      <c r="AS4711" s="208">
        <v>32763</v>
      </c>
      <c r="AT4711" s="93"/>
      <c r="AU4711" s="93"/>
      <c r="AV4711" s="93"/>
    </row>
    <row r="4712" spans="32:48" x14ac:dyDescent="0.55000000000000004">
      <c r="AF4712" t="s">
        <v>15662</v>
      </c>
      <c r="AG4712" s="284">
        <v>45825.95</v>
      </c>
      <c r="AI4712" s="276" t="s">
        <v>55161</v>
      </c>
      <c r="AJ4712" s="277">
        <v>5388.21</v>
      </c>
      <c r="AL4712" s="246" t="s">
        <v>57385</v>
      </c>
      <c r="AM4712" s="247">
        <v>720.52</v>
      </c>
      <c r="AO4712" s="226" t="s">
        <v>47934</v>
      </c>
      <c r="AP4712" s="227">
        <v>720</v>
      </c>
      <c r="AR4712" s="207" t="s">
        <v>19066</v>
      </c>
      <c r="AS4712" s="208">
        <v>13066</v>
      </c>
      <c r="AT4712" s="93"/>
      <c r="AU4712" s="93"/>
      <c r="AV4712" s="93"/>
    </row>
    <row r="4713" spans="32:48" x14ac:dyDescent="0.55000000000000004">
      <c r="AF4713" t="s">
        <v>71843</v>
      </c>
      <c r="AG4713" s="284">
        <v>5100</v>
      </c>
      <c r="AI4713" s="276" t="s">
        <v>55162</v>
      </c>
      <c r="AJ4713" s="277">
        <v>5420.61</v>
      </c>
      <c r="AL4713" s="246" t="s">
        <v>42388</v>
      </c>
      <c r="AM4713" s="247">
        <v>38272</v>
      </c>
      <c r="AO4713" s="226" t="s">
        <v>44731</v>
      </c>
      <c r="AP4713" s="227">
        <v>17001.36</v>
      </c>
      <c r="AR4713" s="207" t="s">
        <v>19067</v>
      </c>
      <c r="AS4713" s="208">
        <v>6237.5</v>
      </c>
      <c r="AT4713" s="93"/>
      <c r="AU4713" s="93"/>
      <c r="AV4713" s="93"/>
    </row>
    <row r="4714" spans="32:48" x14ac:dyDescent="0.55000000000000004">
      <c r="AF4714" t="s">
        <v>58363</v>
      </c>
      <c r="AG4714" s="284">
        <v>10059.36</v>
      </c>
      <c r="AI4714" s="276" t="s">
        <v>56199</v>
      </c>
      <c r="AJ4714" s="277">
        <v>1055.8800000000001</v>
      </c>
      <c r="AL4714" s="246" t="s">
        <v>40231</v>
      </c>
      <c r="AM4714" s="247">
        <v>19444.650000000001</v>
      </c>
      <c r="AO4714" s="226" t="s">
        <v>44732</v>
      </c>
      <c r="AP4714" s="227">
        <v>1307.6400000000001</v>
      </c>
      <c r="AR4714" s="207" t="s">
        <v>19068</v>
      </c>
      <c r="AS4714" s="208">
        <v>50999.5</v>
      </c>
      <c r="AT4714" s="93"/>
      <c r="AU4714" s="93"/>
      <c r="AV4714" s="93"/>
    </row>
    <row r="4715" spans="32:48" x14ac:dyDescent="0.55000000000000004">
      <c r="AF4715" t="s">
        <v>15665</v>
      </c>
      <c r="AG4715" s="284">
        <v>30208.43</v>
      </c>
      <c r="AI4715" s="276" t="s">
        <v>55163</v>
      </c>
      <c r="AJ4715" s="277">
        <v>6146.78</v>
      </c>
      <c r="AL4715" s="246" t="s">
        <v>64203</v>
      </c>
      <c r="AM4715" s="247">
        <v>104</v>
      </c>
      <c r="AO4715" s="226" t="s">
        <v>33417</v>
      </c>
      <c r="AP4715" s="227">
        <v>2000</v>
      </c>
      <c r="AR4715" s="207" t="s">
        <v>19069</v>
      </c>
      <c r="AS4715" s="208">
        <v>1500</v>
      </c>
      <c r="AT4715" s="93"/>
      <c r="AU4715" s="93"/>
      <c r="AV4715" s="93"/>
    </row>
    <row r="4716" spans="32:48" x14ac:dyDescent="0.55000000000000004">
      <c r="AF4716" t="s">
        <v>15666</v>
      </c>
      <c r="AG4716" s="284">
        <v>92258.12</v>
      </c>
      <c r="AI4716" s="276" t="s">
        <v>55164</v>
      </c>
      <c r="AJ4716" s="277">
        <v>9784.4599999999991</v>
      </c>
      <c r="AL4716" s="246" t="s">
        <v>57386</v>
      </c>
      <c r="AM4716" s="247">
        <v>25200</v>
      </c>
      <c r="AO4716" s="226" t="s">
        <v>33418</v>
      </c>
      <c r="AP4716" s="227">
        <v>153</v>
      </c>
      <c r="AR4716" s="207" t="s">
        <v>19070</v>
      </c>
      <c r="AS4716" s="208">
        <v>21350</v>
      </c>
      <c r="AT4716" s="93"/>
      <c r="AU4716" s="93"/>
      <c r="AV4716" s="93"/>
    </row>
    <row r="4717" spans="32:48" x14ac:dyDescent="0.55000000000000004">
      <c r="AF4717" t="s">
        <v>15667</v>
      </c>
      <c r="AG4717" s="284">
        <v>38510.730000000003</v>
      </c>
      <c r="AI4717" s="276" t="s">
        <v>67746</v>
      </c>
      <c r="AJ4717" s="277">
        <v>390.6</v>
      </c>
      <c r="AL4717" s="246" t="s">
        <v>44747</v>
      </c>
      <c r="AM4717" s="247">
        <v>20.16</v>
      </c>
      <c r="AO4717" s="226" t="s">
        <v>42369</v>
      </c>
      <c r="AP4717" s="227">
        <v>263</v>
      </c>
      <c r="AR4717" s="207" t="s">
        <v>19071</v>
      </c>
      <c r="AS4717" s="208">
        <v>1633.25</v>
      </c>
      <c r="AT4717" s="93"/>
      <c r="AU4717" s="93"/>
      <c r="AV4717" s="93"/>
    </row>
    <row r="4718" spans="32:48" x14ac:dyDescent="0.55000000000000004">
      <c r="AF4718" t="s">
        <v>15670</v>
      </c>
      <c r="AG4718" s="284">
        <v>149123.23000000001</v>
      </c>
      <c r="AI4718" s="276" t="s">
        <v>67747</v>
      </c>
      <c r="AJ4718" s="277">
        <v>3741.78</v>
      </c>
      <c r="AL4718" s="246" t="s">
        <v>46866</v>
      </c>
      <c r="AM4718" s="247">
        <v>2591.44</v>
      </c>
      <c r="AO4718" s="226" t="s">
        <v>44733</v>
      </c>
      <c r="AP4718" s="227">
        <v>77400</v>
      </c>
      <c r="AR4718" s="207" t="s">
        <v>19072</v>
      </c>
      <c r="AS4718" s="208">
        <v>9750</v>
      </c>
      <c r="AT4718" s="93"/>
      <c r="AU4718" s="93"/>
      <c r="AV4718" s="93"/>
    </row>
    <row r="4719" spans="32:48" x14ac:dyDescent="0.55000000000000004">
      <c r="AF4719" t="s">
        <v>15671</v>
      </c>
      <c r="AG4719" s="284">
        <v>18206.57</v>
      </c>
      <c r="AI4719" s="276" t="s">
        <v>67748</v>
      </c>
      <c r="AJ4719" s="277">
        <v>1137.26</v>
      </c>
      <c r="AL4719" s="246" t="s">
        <v>57387</v>
      </c>
      <c r="AM4719" s="247">
        <v>4022.45</v>
      </c>
      <c r="AO4719" s="226" t="s">
        <v>44734</v>
      </c>
      <c r="AP4719" s="227">
        <v>5806.34</v>
      </c>
      <c r="AR4719" s="207" t="s">
        <v>19073</v>
      </c>
      <c r="AS4719" s="208">
        <v>1150.33</v>
      </c>
      <c r="AT4719" s="93"/>
      <c r="AU4719" s="93"/>
      <c r="AV4719" s="93"/>
    </row>
    <row r="4720" spans="32:48" x14ac:dyDescent="0.55000000000000004">
      <c r="AF4720" t="s">
        <v>15840</v>
      </c>
      <c r="AG4720" s="284">
        <v>51962.7</v>
      </c>
      <c r="AI4720" s="276" t="s">
        <v>67749</v>
      </c>
      <c r="AJ4720" s="277">
        <v>57.34</v>
      </c>
      <c r="AL4720" s="246" t="s">
        <v>59039</v>
      </c>
      <c r="AM4720" s="247">
        <v>27647.360000000001</v>
      </c>
      <c r="AO4720" s="226" t="s">
        <v>19101</v>
      </c>
      <c r="AP4720" s="227">
        <v>30341.8</v>
      </c>
      <c r="AR4720" s="207" t="s">
        <v>19074</v>
      </c>
      <c r="AS4720" s="208">
        <v>2010</v>
      </c>
      <c r="AT4720" s="93"/>
      <c r="AU4720" s="93"/>
      <c r="AV4720" s="93"/>
    </row>
    <row r="4721" spans="32:48" x14ac:dyDescent="0.55000000000000004">
      <c r="AF4721" t="s">
        <v>15841</v>
      </c>
      <c r="AG4721" s="284">
        <v>228732.15</v>
      </c>
      <c r="AI4721" s="276" t="s">
        <v>55166</v>
      </c>
      <c r="AJ4721" s="277">
        <v>10253.75</v>
      </c>
      <c r="AL4721" s="246" t="s">
        <v>60356</v>
      </c>
      <c r="AM4721" s="247">
        <v>136753.21</v>
      </c>
      <c r="AO4721" s="226" t="s">
        <v>33419</v>
      </c>
      <c r="AP4721" s="227">
        <v>3572</v>
      </c>
      <c r="AR4721" s="207" t="s">
        <v>19075</v>
      </c>
      <c r="AS4721" s="208">
        <v>6945</v>
      </c>
      <c r="AT4721" s="93"/>
      <c r="AU4721" s="93"/>
      <c r="AV4721" s="93"/>
    </row>
    <row r="4722" spans="32:48" x14ac:dyDescent="0.55000000000000004">
      <c r="AF4722" t="s">
        <v>15842</v>
      </c>
      <c r="AG4722" s="284">
        <v>162013.98000000001</v>
      </c>
      <c r="AI4722" s="276" t="s">
        <v>55167</v>
      </c>
      <c r="AJ4722" s="277">
        <v>30418.81</v>
      </c>
      <c r="AL4722" s="246" t="s">
        <v>56018</v>
      </c>
      <c r="AM4722" s="247">
        <v>17259.7</v>
      </c>
      <c r="AO4722" s="226" t="s">
        <v>39096</v>
      </c>
      <c r="AP4722" s="227">
        <v>12500</v>
      </c>
      <c r="AR4722" s="207" t="s">
        <v>19076</v>
      </c>
      <c r="AS4722" s="208">
        <v>1825</v>
      </c>
      <c r="AT4722" s="93"/>
      <c r="AU4722" s="93"/>
      <c r="AV4722" s="93"/>
    </row>
    <row r="4723" spans="32:48" x14ac:dyDescent="0.55000000000000004">
      <c r="AF4723" t="s">
        <v>15843</v>
      </c>
      <c r="AG4723" s="284">
        <v>204049.53</v>
      </c>
      <c r="AI4723" s="276" t="s">
        <v>52616</v>
      </c>
      <c r="AJ4723" s="277">
        <v>5659.22</v>
      </c>
      <c r="AL4723" s="246" t="s">
        <v>47935</v>
      </c>
      <c r="AM4723" s="247">
        <v>668.03</v>
      </c>
      <c r="AO4723" s="226" t="s">
        <v>49838</v>
      </c>
      <c r="AP4723" s="227">
        <v>6000</v>
      </c>
      <c r="AR4723" s="207" t="s">
        <v>19077</v>
      </c>
      <c r="AS4723" s="208">
        <v>500</v>
      </c>
      <c r="AT4723" s="93"/>
      <c r="AU4723" s="93"/>
      <c r="AV4723" s="93"/>
    </row>
    <row r="4724" spans="32:48" x14ac:dyDescent="0.55000000000000004">
      <c r="AF4724" t="s">
        <v>15849</v>
      </c>
      <c r="AG4724" s="284">
        <v>5146.33</v>
      </c>
      <c r="AI4724" s="276" t="s">
        <v>56200</v>
      </c>
      <c r="AJ4724" s="277">
        <v>38270.589999999997</v>
      </c>
      <c r="AL4724" s="246" t="s">
        <v>55085</v>
      </c>
      <c r="AM4724" s="247">
        <v>2215.75</v>
      </c>
      <c r="AO4724" s="226" t="s">
        <v>34934</v>
      </c>
      <c r="AP4724" s="227">
        <v>459</v>
      </c>
      <c r="AR4724" s="207" t="s">
        <v>19078</v>
      </c>
      <c r="AS4724" s="208">
        <v>21350</v>
      </c>
      <c r="AT4724" s="93"/>
      <c r="AU4724" s="93"/>
      <c r="AV4724" s="93"/>
    </row>
    <row r="4725" spans="32:48" x14ac:dyDescent="0.55000000000000004">
      <c r="AF4725" t="s">
        <v>15851</v>
      </c>
      <c r="AG4725" s="284">
        <v>4709.51</v>
      </c>
      <c r="AI4725" s="276" t="s">
        <v>67750</v>
      </c>
      <c r="AJ4725" s="277">
        <v>7057.01</v>
      </c>
      <c r="AL4725" s="246" t="s">
        <v>40232</v>
      </c>
      <c r="AM4725" s="247">
        <v>7451.68</v>
      </c>
      <c r="AO4725" s="226" t="s">
        <v>34935</v>
      </c>
      <c r="AP4725" s="227">
        <v>59162.720000000001</v>
      </c>
      <c r="AR4725" s="207" t="s">
        <v>19079</v>
      </c>
      <c r="AS4725" s="208">
        <v>2496.13</v>
      </c>
      <c r="AT4725" s="93"/>
      <c r="AU4725" s="93"/>
      <c r="AV4725" s="93"/>
    </row>
    <row r="4726" spans="32:48" x14ac:dyDescent="0.55000000000000004">
      <c r="AF4726" t="s">
        <v>15853</v>
      </c>
      <c r="AG4726" s="284">
        <v>2965.51</v>
      </c>
      <c r="AI4726" s="276" t="s">
        <v>67751</v>
      </c>
      <c r="AJ4726" s="277">
        <v>118.48</v>
      </c>
      <c r="AL4726" s="246" t="s">
        <v>40233</v>
      </c>
      <c r="AM4726" s="247">
        <v>9054.57</v>
      </c>
      <c r="AO4726" s="226" t="s">
        <v>48827</v>
      </c>
      <c r="AP4726" s="227">
        <v>50000</v>
      </c>
      <c r="AR4726" s="207" t="s">
        <v>19080</v>
      </c>
      <c r="AS4726" s="208">
        <v>19895</v>
      </c>
      <c r="AT4726" s="93"/>
      <c r="AU4726" s="93"/>
      <c r="AV4726" s="93"/>
    </row>
    <row r="4727" spans="32:48" x14ac:dyDescent="0.55000000000000004">
      <c r="AF4727" t="s">
        <v>15854</v>
      </c>
      <c r="AG4727" s="284">
        <v>8298.76</v>
      </c>
      <c r="AI4727" s="276" t="s">
        <v>52617</v>
      </c>
      <c r="AJ4727" s="277">
        <v>15132.9</v>
      </c>
      <c r="AL4727" s="246" t="s">
        <v>49855</v>
      </c>
      <c r="AM4727" s="247">
        <v>13907.29</v>
      </c>
      <c r="AO4727" s="226" t="s">
        <v>33420</v>
      </c>
      <c r="AP4727" s="227">
        <v>18400</v>
      </c>
      <c r="AR4727" s="207" t="s">
        <v>19081</v>
      </c>
      <c r="AS4727" s="208">
        <v>932.02</v>
      </c>
      <c r="AT4727" s="93"/>
      <c r="AU4727" s="93"/>
      <c r="AV4727" s="93"/>
    </row>
    <row r="4728" spans="32:48" x14ac:dyDescent="0.55000000000000004">
      <c r="AF4728" t="s">
        <v>33129</v>
      </c>
      <c r="AG4728" s="284">
        <v>22262.61</v>
      </c>
      <c r="AI4728" s="276" t="s">
        <v>52618</v>
      </c>
      <c r="AJ4728" s="277">
        <v>1157.6400000000001</v>
      </c>
      <c r="AL4728" s="246" t="s">
        <v>56019</v>
      </c>
      <c r="AM4728" s="247">
        <v>3782</v>
      </c>
      <c r="AO4728" s="226" t="s">
        <v>33421</v>
      </c>
      <c r="AP4728" s="227">
        <v>5916.44</v>
      </c>
      <c r="AR4728" s="207" t="s">
        <v>19082</v>
      </c>
      <c r="AS4728" s="208">
        <v>32763</v>
      </c>
      <c r="AT4728" s="93"/>
      <c r="AU4728" s="93"/>
      <c r="AV4728" s="93"/>
    </row>
    <row r="4729" spans="32:48" x14ac:dyDescent="0.55000000000000004">
      <c r="AF4729" t="s">
        <v>15855</v>
      </c>
      <c r="AG4729" s="284">
        <v>1132.5</v>
      </c>
      <c r="AI4729" s="276" t="s">
        <v>52619</v>
      </c>
      <c r="AJ4729" s="277">
        <v>3471.49</v>
      </c>
      <c r="AL4729" s="246" t="s">
        <v>59561</v>
      </c>
      <c r="AM4729" s="247">
        <v>5022.5</v>
      </c>
      <c r="AO4729" s="226" t="s">
        <v>46864</v>
      </c>
      <c r="AP4729" s="227">
        <v>142.12</v>
      </c>
      <c r="AR4729" s="207" t="s">
        <v>19083</v>
      </c>
      <c r="AS4729" s="208">
        <v>13066</v>
      </c>
      <c r="AT4729" s="93"/>
      <c r="AU4729" s="93"/>
      <c r="AV4729" s="93"/>
    </row>
    <row r="4730" spans="32:48" x14ac:dyDescent="0.55000000000000004">
      <c r="AF4730" t="s">
        <v>36031</v>
      </c>
      <c r="AG4730" s="284">
        <v>4272.5</v>
      </c>
      <c r="AI4730" s="276" t="s">
        <v>48918</v>
      </c>
      <c r="AJ4730" s="277">
        <v>30310</v>
      </c>
      <c r="AL4730" s="246" t="s">
        <v>49856</v>
      </c>
      <c r="AM4730" s="247">
        <v>4697.8999999999996</v>
      </c>
      <c r="AO4730" s="226" t="s">
        <v>34936</v>
      </c>
      <c r="AP4730" s="227">
        <v>8158.6</v>
      </c>
      <c r="AR4730" s="207" t="s">
        <v>19084</v>
      </c>
      <c r="AS4730" s="208">
        <v>11156.94</v>
      </c>
      <c r="AT4730" s="93"/>
      <c r="AU4730" s="93"/>
      <c r="AV4730" s="93"/>
    </row>
    <row r="4731" spans="32:48" x14ac:dyDescent="0.55000000000000004">
      <c r="AF4731" t="s">
        <v>59300</v>
      </c>
      <c r="AG4731">
        <v>190.7</v>
      </c>
      <c r="AI4731" s="276" t="s">
        <v>67752</v>
      </c>
      <c r="AJ4731" s="277">
        <v>3000</v>
      </c>
      <c r="AL4731" s="246" t="s">
        <v>33433</v>
      </c>
      <c r="AM4731" s="247">
        <v>112833.4</v>
      </c>
      <c r="AO4731" s="226" t="s">
        <v>33422</v>
      </c>
      <c r="AP4731" s="227">
        <v>3375</v>
      </c>
      <c r="AR4731" s="207" t="s">
        <v>19085</v>
      </c>
      <c r="AS4731" s="208">
        <v>8199.16</v>
      </c>
      <c r="AT4731" s="93"/>
      <c r="AU4731" s="93"/>
      <c r="AV4731" s="93"/>
    </row>
    <row r="4732" spans="32:48" x14ac:dyDescent="0.55000000000000004">
      <c r="AF4732" t="s">
        <v>49320</v>
      </c>
      <c r="AG4732">
        <v>190.7</v>
      </c>
      <c r="AI4732" s="276" t="s">
        <v>61419</v>
      </c>
      <c r="AJ4732" s="277">
        <v>4652.9399999999996</v>
      </c>
      <c r="AL4732" s="246" t="s">
        <v>33434</v>
      </c>
      <c r="AM4732" s="247">
        <v>8493.7000000000007</v>
      </c>
      <c r="AO4732" s="226" t="s">
        <v>34937</v>
      </c>
      <c r="AP4732" s="227">
        <v>4735</v>
      </c>
      <c r="AR4732" s="207" t="s">
        <v>19086</v>
      </c>
      <c r="AS4732" s="208">
        <v>11278.84</v>
      </c>
      <c r="AT4732" s="93"/>
      <c r="AU4732" s="93"/>
      <c r="AV4732" s="93"/>
    </row>
    <row r="4733" spans="32:48" x14ac:dyDescent="0.55000000000000004">
      <c r="AF4733" t="s">
        <v>15856</v>
      </c>
      <c r="AG4733" s="284">
        <v>24374.560000000001</v>
      </c>
      <c r="AI4733" s="276" t="s">
        <v>56201</v>
      </c>
      <c r="AJ4733" s="277">
        <v>147150.01999999999</v>
      </c>
      <c r="AL4733" s="246" t="s">
        <v>57388</v>
      </c>
      <c r="AM4733" s="247">
        <v>1691.25</v>
      </c>
      <c r="AO4733" s="226" t="s">
        <v>33423</v>
      </c>
      <c r="AP4733" s="227">
        <v>1175.6199999999999</v>
      </c>
      <c r="AR4733" s="207" t="s">
        <v>19087</v>
      </c>
      <c r="AS4733" s="208">
        <v>68349.490000000005</v>
      </c>
      <c r="AT4733" s="93"/>
      <c r="AU4733" s="93"/>
      <c r="AV4733" s="93"/>
    </row>
    <row r="4734" spans="32:48" x14ac:dyDescent="0.55000000000000004">
      <c r="AF4734" t="s">
        <v>15857</v>
      </c>
      <c r="AG4734">
        <v>372.2</v>
      </c>
      <c r="AI4734" s="276" t="s">
        <v>67753</v>
      </c>
      <c r="AJ4734" s="277">
        <v>224.7</v>
      </c>
      <c r="AL4734" s="246" t="s">
        <v>59040</v>
      </c>
      <c r="AM4734" s="247">
        <v>5481.76</v>
      </c>
      <c r="AO4734" s="226" t="s">
        <v>34938</v>
      </c>
      <c r="AP4734" s="227">
        <v>119504.98</v>
      </c>
      <c r="AR4734" s="207" t="s">
        <v>19088</v>
      </c>
      <c r="AS4734" s="208">
        <v>13260</v>
      </c>
      <c r="AT4734" s="93"/>
      <c r="AU4734" s="93"/>
      <c r="AV4734" s="93"/>
    </row>
    <row r="4735" spans="32:48" x14ac:dyDescent="0.55000000000000004">
      <c r="AF4735" t="s">
        <v>15858</v>
      </c>
      <c r="AG4735">
        <v>375.25</v>
      </c>
      <c r="AI4735" s="276" t="s">
        <v>67754</v>
      </c>
      <c r="AJ4735" s="277">
        <v>16653.48</v>
      </c>
      <c r="AL4735" s="246" t="s">
        <v>55086</v>
      </c>
      <c r="AM4735" s="247">
        <v>482.79</v>
      </c>
      <c r="AO4735" s="226" t="s">
        <v>40229</v>
      </c>
      <c r="AP4735" s="227">
        <v>21978.16</v>
      </c>
      <c r="AR4735" s="207" t="s">
        <v>19089</v>
      </c>
      <c r="AS4735" s="208">
        <v>654.36</v>
      </c>
      <c r="AT4735" s="93"/>
      <c r="AU4735" s="93"/>
      <c r="AV4735" s="93"/>
    </row>
    <row r="4736" spans="32:48" x14ac:dyDescent="0.55000000000000004">
      <c r="AF4736" t="s">
        <v>15860</v>
      </c>
      <c r="AG4736" s="284">
        <v>12836.08</v>
      </c>
      <c r="AI4736" s="276" t="s">
        <v>67755</v>
      </c>
      <c r="AJ4736" s="277">
        <v>22867.21</v>
      </c>
      <c r="AL4736" s="246" t="s">
        <v>63122</v>
      </c>
      <c r="AM4736" s="247">
        <v>18917.7</v>
      </c>
      <c r="AO4736" s="226" t="s">
        <v>34939</v>
      </c>
      <c r="AP4736" s="227">
        <v>10103.67</v>
      </c>
      <c r="AR4736" s="207" t="s">
        <v>19090</v>
      </c>
      <c r="AS4736" s="208">
        <v>375</v>
      </c>
      <c r="AT4736" s="93"/>
      <c r="AU4736" s="93"/>
      <c r="AV4736" s="93"/>
    </row>
    <row r="4737" spans="32:48" x14ac:dyDescent="0.55000000000000004">
      <c r="AF4737" t="s">
        <v>15861</v>
      </c>
      <c r="AG4737" s="284">
        <v>59083.44</v>
      </c>
      <c r="AI4737" s="276" t="s">
        <v>70565</v>
      </c>
      <c r="AJ4737" s="277">
        <v>1114.23</v>
      </c>
      <c r="AL4737" s="246" t="s">
        <v>64204</v>
      </c>
      <c r="AM4737" s="247">
        <v>1324.24</v>
      </c>
      <c r="AO4737" s="226" t="s">
        <v>34940</v>
      </c>
      <c r="AP4737" s="227">
        <v>853.42</v>
      </c>
      <c r="AR4737" s="207" t="s">
        <v>19091</v>
      </c>
      <c r="AS4737" s="208">
        <v>208.11</v>
      </c>
      <c r="AT4737" s="93"/>
      <c r="AU4737" s="93"/>
      <c r="AV4737" s="93"/>
    </row>
    <row r="4738" spans="32:48" x14ac:dyDescent="0.55000000000000004">
      <c r="AF4738" t="s">
        <v>15862</v>
      </c>
      <c r="AG4738" s="284">
        <v>3848.69</v>
      </c>
      <c r="AI4738" s="276" t="s">
        <v>67756</v>
      </c>
      <c r="AJ4738" s="277">
        <v>110619.49</v>
      </c>
      <c r="AL4738" s="246" t="s">
        <v>39098</v>
      </c>
      <c r="AM4738" s="247">
        <v>29667.9</v>
      </c>
      <c r="AO4738" s="226" t="s">
        <v>34941</v>
      </c>
      <c r="AP4738" s="227">
        <v>15878</v>
      </c>
      <c r="AR4738" s="207" t="s">
        <v>19092</v>
      </c>
      <c r="AS4738" s="208">
        <v>20798.53</v>
      </c>
      <c r="AT4738" s="93"/>
      <c r="AU4738" s="93"/>
      <c r="AV4738" s="93"/>
    </row>
    <row r="4739" spans="32:48" x14ac:dyDescent="0.55000000000000004">
      <c r="AF4739" t="s">
        <v>63845</v>
      </c>
      <c r="AG4739" s="284">
        <v>34127.11</v>
      </c>
      <c r="AI4739" s="276" t="s">
        <v>67757</v>
      </c>
      <c r="AJ4739" s="277">
        <v>16359.53</v>
      </c>
      <c r="AL4739" s="246" t="s">
        <v>33435</v>
      </c>
      <c r="AM4739" s="247">
        <v>1755</v>
      </c>
      <c r="AO4739" s="226" t="s">
        <v>48828</v>
      </c>
      <c r="AP4739" s="227">
        <v>2440</v>
      </c>
      <c r="AR4739" s="207" t="s">
        <v>19093</v>
      </c>
      <c r="AS4739" s="208">
        <v>1600</v>
      </c>
      <c r="AT4739" s="93"/>
      <c r="AU4739" s="93"/>
      <c r="AV4739" s="93"/>
    </row>
    <row r="4740" spans="32:48" x14ac:dyDescent="0.55000000000000004">
      <c r="AF4740" t="s">
        <v>15864</v>
      </c>
      <c r="AG4740" s="284">
        <v>42141.64</v>
      </c>
      <c r="AI4740" s="276" t="s">
        <v>67758</v>
      </c>
      <c r="AJ4740" s="277">
        <v>6859.75</v>
      </c>
      <c r="AL4740" s="246" t="s">
        <v>34946</v>
      </c>
      <c r="AM4740" s="247">
        <v>56819.58</v>
      </c>
      <c r="AO4740" s="226" t="s">
        <v>39097</v>
      </c>
      <c r="AP4740" s="227">
        <v>4482.75</v>
      </c>
      <c r="AR4740" s="207" t="s">
        <v>19094</v>
      </c>
      <c r="AS4740" s="208">
        <v>898.7</v>
      </c>
      <c r="AT4740" s="93"/>
      <c r="AU4740" s="93"/>
      <c r="AV4740" s="93"/>
    </row>
    <row r="4741" spans="32:48" x14ac:dyDescent="0.55000000000000004">
      <c r="AF4741" t="s">
        <v>15865</v>
      </c>
      <c r="AG4741" s="284">
        <v>30300</v>
      </c>
      <c r="AI4741" s="276" t="s">
        <v>67759</v>
      </c>
      <c r="AJ4741" s="277">
        <v>27.77</v>
      </c>
      <c r="AL4741" s="246" t="s">
        <v>48832</v>
      </c>
      <c r="AM4741" s="247">
        <v>59330.04</v>
      </c>
      <c r="AO4741" s="226" t="s">
        <v>49839</v>
      </c>
      <c r="AP4741" s="227">
        <v>739.57</v>
      </c>
      <c r="AR4741" s="207" t="s">
        <v>19095</v>
      </c>
      <c r="AS4741" s="208">
        <v>17768</v>
      </c>
      <c r="AT4741" s="93"/>
      <c r="AU4741" s="93"/>
      <c r="AV4741" s="93"/>
    </row>
    <row r="4742" spans="32:48" x14ac:dyDescent="0.55000000000000004">
      <c r="AF4742" t="s">
        <v>15867</v>
      </c>
      <c r="AG4742" s="284">
        <v>1585.13</v>
      </c>
      <c r="AI4742" s="276" t="s">
        <v>67760</v>
      </c>
      <c r="AJ4742" s="277">
        <v>2124.15</v>
      </c>
      <c r="AL4742" s="246" t="s">
        <v>33437</v>
      </c>
      <c r="AM4742" s="247">
        <v>4499.2299999999996</v>
      </c>
      <c r="AO4742" s="226" t="s">
        <v>52227</v>
      </c>
      <c r="AP4742" s="227">
        <v>778.12</v>
      </c>
      <c r="AR4742" s="207" t="s">
        <v>19096</v>
      </c>
      <c r="AS4742" s="208">
        <v>105.63</v>
      </c>
      <c r="AT4742" s="93"/>
      <c r="AU4742" s="93"/>
      <c r="AV4742" s="93"/>
    </row>
    <row r="4743" spans="32:48" x14ac:dyDescent="0.55000000000000004">
      <c r="AF4743" t="s">
        <v>15868</v>
      </c>
      <c r="AG4743" s="284">
        <v>67338.48</v>
      </c>
      <c r="AI4743" s="276" t="s">
        <v>67761</v>
      </c>
      <c r="AJ4743" s="277">
        <v>2.36</v>
      </c>
      <c r="AL4743" s="246" t="s">
        <v>56020</v>
      </c>
      <c r="AM4743" s="247">
        <v>1631.63</v>
      </c>
      <c r="AO4743" s="226" t="s">
        <v>44735</v>
      </c>
      <c r="AP4743" s="227">
        <v>25000</v>
      </c>
      <c r="AR4743" s="207" t="s">
        <v>19097</v>
      </c>
      <c r="AS4743" s="208">
        <v>5194.37</v>
      </c>
      <c r="AT4743" s="93"/>
      <c r="AU4743" s="93"/>
      <c r="AV4743" s="93"/>
    </row>
    <row r="4744" spans="32:48" x14ac:dyDescent="0.55000000000000004">
      <c r="AF4744" t="s">
        <v>15869</v>
      </c>
      <c r="AG4744" s="284">
        <v>210896.98</v>
      </c>
      <c r="AI4744" s="276" t="s">
        <v>67762</v>
      </c>
      <c r="AJ4744" s="277">
        <v>10519.46</v>
      </c>
      <c r="AL4744" s="246" t="s">
        <v>39099</v>
      </c>
      <c r="AM4744" s="247">
        <v>6227</v>
      </c>
      <c r="AO4744" s="226" t="s">
        <v>44736</v>
      </c>
      <c r="AP4744" s="227">
        <v>1723</v>
      </c>
      <c r="AR4744" s="207" t="s">
        <v>19098</v>
      </c>
      <c r="AS4744" s="208">
        <v>10471.790000000001</v>
      </c>
      <c r="AT4744" s="93"/>
      <c r="AU4744" s="93"/>
      <c r="AV4744" s="93"/>
    </row>
    <row r="4745" spans="32:48" x14ac:dyDescent="0.55000000000000004">
      <c r="AF4745" t="s">
        <v>15870</v>
      </c>
      <c r="AG4745" s="284">
        <v>128430.1</v>
      </c>
      <c r="AI4745" s="276" t="s">
        <v>67763</v>
      </c>
      <c r="AJ4745" s="277">
        <v>35393.660000000003</v>
      </c>
      <c r="AL4745" s="246" t="s">
        <v>55087</v>
      </c>
      <c r="AM4745" s="247">
        <v>345.47</v>
      </c>
      <c r="AO4745" s="226" t="s">
        <v>44737</v>
      </c>
      <c r="AP4745" s="227">
        <v>75250</v>
      </c>
      <c r="AR4745" s="207" t="s">
        <v>19099</v>
      </c>
      <c r="AS4745" s="208">
        <v>2000</v>
      </c>
      <c r="AT4745" s="93"/>
      <c r="AU4745" s="93"/>
      <c r="AV4745" s="93"/>
    </row>
    <row r="4746" spans="32:48" x14ac:dyDescent="0.55000000000000004">
      <c r="AF4746" t="s">
        <v>15872</v>
      </c>
      <c r="AG4746" s="284">
        <v>327596.23</v>
      </c>
      <c r="AI4746" s="276" t="s">
        <v>63187</v>
      </c>
      <c r="AJ4746" s="277">
        <v>40406.58</v>
      </c>
      <c r="AL4746" s="246" t="s">
        <v>57389</v>
      </c>
      <c r="AM4746" s="247">
        <v>192.2</v>
      </c>
      <c r="AO4746" s="226" t="s">
        <v>44738</v>
      </c>
      <c r="AP4746" s="227">
        <v>5756.63</v>
      </c>
      <c r="AR4746" s="207" t="s">
        <v>19100</v>
      </c>
      <c r="AS4746" s="208">
        <v>4566.12</v>
      </c>
      <c r="AT4746" s="93"/>
      <c r="AU4746" s="93"/>
      <c r="AV4746" s="93"/>
    </row>
    <row r="4747" spans="32:48" x14ac:dyDescent="0.55000000000000004">
      <c r="AF4747" t="s">
        <v>15873</v>
      </c>
      <c r="AG4747" s="284">
        <v>174548.01</v>
      </c>
      <c r="AI4747" s="276" t="s">
        <v>67764</v>
      </c>
      <c r="AJ4747" s="277">
        <v>150.97</v>
      </c>
      <c r="AL4747" s="246" t="s">
        <v>40236</v>
      </c>
      <c r="AM4747" s="247">
        <v>130458.51</v>
      </c>
      <c r="AO4747" s="226" t="s">
        <v>49840</v>
      </c>
      <c r="AP4747" s="227">
        <v>31000</v>
      </c>
      <c r="AR4747" s="207" t="s">
        <v>19101</v>
      </c>
      <c r="AS4747" s="208">
        <v>2937.6</v>
      </c>
      <c r="AT4747" s="93"/>
      <c r="AU4747" s="93"/>
      <c r="AV4747" s="93"/>
    </row>
    <row r="4748" spans="32:48" x14ac:dyDescent="0.55000000000000004">
      <c r="AF4748" t="s">
        <v>71844</v>
      </c>
      <c r="AG4748" s="284">
        <v>77629.11</v>
      </c>
      <c r="AI4748" s="276" t="s">
        <v>70566</v>
      </c>
      <c r="AJ4748" s="277">
        <v>801.98</v>
      </c>
      <c r="AL4748" s="246" t="s">
        <v>40237</v>
      </c>
      <c r="AM4748" s="247">
        <v>6850</v>
      </c>
      <c r="AO4748" s="226" t="s">
        <v>19123</v>
      </c>
      <c r="AP4748" s="227">
        <v>4530.04</v>
      </c>
      <c r="AR4748" s="207" t="s">
        <v>19102</v>
      </c>
      <c r="AS4748" s="208">
        <v>36450</v>
      </c>
      <c r="AT4748" s="93"/>
      <c r="AU4748" s="93"/>
      <c r="AV4748" s="93"/>
    </row>
    <row r="4749" spans="32:48" x14ac:dyDescent="0.55000000000000004">
      <c r="AF4749" t="s">
        <v>15876</v>
      </c>
      <c r="AG4749" s="284">
        <v>43131.62</v>
      </c>
      <c r="AI4749" s="276" t="s">
        <v>67765</v>
      </c>
      <c r="AJ4749" s="277">
        <v>744.81</v>
      </c>
      <c r="AL4749" s="246" t="s">
        <v>33438</v>
      </c>
      <c r="AM4749" s="247">
        <v>6703.52</v>
      </c>
      <c r="AO4749" s="226" t="s">
        <v>49841</v>
      </c>
      <c r="AP4749" s="227">
        <v>3223.69</v>
      </c>
      <c r="AR4749" s="207" t="s">
        <v>19103</v>
      </c>
      <c r="AS4749" s="208">
        <v>13260</v>
      </c>
      <c r="AT4749" s="93"/>
      <c r="AU4749" s="93"/>
      <c r="AV4749" s="93"/>
    </row>
    <row r="4750" spans="32:48" x14ac:dyDescent="0.55000000000000004">
      <c r="AF4750" t="s">
        <v>54218</v>
      </c>
      <c r="AG4750" s="284">
        <v>5155.38</v>
      </c>
      <c r="AI4750" s="276" t="s">
        <v>67766</v>
      </c>
      <c r="AJ4750" s="277">
        <v>3395.68</v>
      </c>
      <c r="AL4750" s="246" t="s">
        <v>59562</v>
      </c>
      <c r="AM4750" s="247">
        <v>1507.23</v>
      </c>
      <c r="AO4750" s="226" t="s">
        <v>49842</v>
      </c>
      <c r="AP4750" s="227">
        <v>6699.4</v>
      </c>
      <c r="AR4750" s="207" t="s">
        <v>19104</v>
      </c>
      <c r="AS4750" s="208">
        <v>654.36</v>
      </c>
      <c r="AT4750" s="93"/>
      <c r="AU4750" s="93"/>
      <c r="AV4750" s="93"/>
    </row>
    <row r="4751" spans="32:48" x14ac:dyDescent="0.55000000000000004">
      <c r="AF4751" t="s">
        <v>15880</v>
      </c>
      <c r="AG4751" s="284">
        <v>308217.95</v>
      </c>
      <c r="AI4751" s="276" t="s">
        <v>67767</v>
      </c>
      <c r="AJ4751" s="277">
        <v>90.7</v>
      </c>
      <c r="AL4751" s="246" t="s">
        <v>48833</v>
      </c>
      <c r="AM4751" s="247">
        <v>3011.4</v>
      </c>
      <c r="AO4751" s="226" t="s">
        <v>19124</v>
      </c>
      <c r="AP4751" s="227">
        <v>5959.82</v>
      </c>
      <c r="AR4751" s="207" t="s">
        <v>19105</v>
      </c>
      <c r="AS4751" s="208">
        <v>375</v>
      </c>
      <c r="AT4751" s="93"/>
      <c r="AU4751" s="93"/>
      <c r="AV4751" s="93"/>
    </row>
    <row r="4752" spans="32:48" x14ac:dyDescent="0.55000000000000004">
      <c r="AF4752" t="s">
        <v>15881</v>
      </c>
      <c r="AG4752" s="284">
        <v>573101.27</v>
      </c>
      <c r="AI4752" s="276" t="s">
        <v>67768</v>
      </c>
      <c r="AJ4752" s="277">
        <v>2734.9</v>
      </c>
      <c r="AL4752" s="246" t="s">
        <v>61372</v>
      </c>
      <c r="AM4752" s="247">
        <v>3756</v>
      </c>
      <c r="AO4752" s="226" t="s">
        <v>42370</v>
      </c>
      <c r="AP4752" s="227">
        <v>2.74</v>
      </c>
      <c r="AR4752" s="207" t="s">
        <v>19106</v>
      </c>
      <c r="AS4752" s="208">
        <v>208.11</v>
      </c>
      <c r="AT4752" s="93"/>
      <c r="AU4752" s="93"/>
      <c r="AV4752" s="93"/>
    </row>
    <row r="4753" spans="32:48" x14ac:dyDescent="0.55000000000000004">
      <c r="AF4753" t="s">
        <v>15885</v>
      </c>
      <c r="AG4753" s="284">
        <v>7327.64</v>
      </c>
      <c r="AI4753" s="276" t="s">
        <v>67769</v>
      </c>
      <c r="AJ4753" s="277">
        <v>544.20000000000005</v>
      </c>
      <c r="AL4753" s="246" t="s">
        <v>56021</v>
      </c>
      <c r="AM4753" s="247">
        <v>17292</v>
      </c>
      <c r="AO4753" s="226" t="s">
        <v>19126</v>
      </c>
      <c r="AP4753" s="227">
        <v>295.63</v>
      </c>
      <c r="AR4753" s="207" t="s">
        <v>19107</v>
      </c>
      <c r="AS4753" s="208">
        <v>1600</v>
      </c>
      <c r="AT4753" s="93"/>
      <c r="AU4753" s="93"/>
      <c r="AV4753" s="93"/>
    </row>
    <row r="4754" spans="32:48" x14ac:dyDescent="0.55000000000000004">
      <c r="AF4754" t="s">
        <v>36034</v>
      </c>
      <c r="AG4754" s="284">
        <v>209407.7</v>
      </c>
      <c r="AI4754" s="276" t="s">
        <v>62643</v>
      </c>
      <c r="AJ4754" s="277">
        <v>18568.060000000001</v>
      </c>
      <c r="AL4754" s="246" t="s">
        <v>48834</v>
      </c>
      <c r="AM4754" s="247">
        <v>18956.580000000002</v>
      </c>
      <c r="AO4754" s="226" t="s">
        <v>49843</v>
      </c>
      <c r="AP4754" s="227">
        <v>173312.58</v>
      </c>
      <c r="AR4754" s="207" t="s">
        <v>19108</v>
      </c>
      <c r="AS4754" s="208">
        <v>8402.42</v>
      </c>
      <c r="AT4754" s="93"/>
      <c r="AU4754" s="93"/>
      <c r="AV4754" s="93"/>
    </row>
    <row r="4755" spans="32:48" x14ac:dyDescent="0.55000000000000004">
      <c r="AF4755" t="s">
        <v>34589</v>
      </c>
      <c r="AG4755" s="284">
        <v>5654.68</v>
      </c>
      <c r="AI4755" s="276" t="s">
        <v>62644</v>
      </c>
      <c r="AJ4755" s="277">
        <v>518.29</v>
      </c>
      <c r="AL4755" s="246" t="s">
        <v>46868</v>
      </c>
      <c r="AM4755" s="247">
        <v>71371.44</v>
      </c>
      <c r="AO4755" s="226" t="s">
        <v>42371</v>
      </c>
      <c r="AP4755" s="227">
        <v>8280.18</v>
      </c>
      <c r="AR4755" s="207" t="s">
        <v>19109</v>
      </c>
      <c r="AS4755" s="208">
        <v>28345.42</v>
      </c>
      <c r="AT4755" s="93"/>
      <c r="AU4755" s="93"/>
      <c r="AV4755" s="93"/>
    </row>
    <row r="4756" spans="32:48" x14ac:dyDescent="0.55000000000000004">
      <c r="AF4756" t="s">
        <v>15931</v>
      </c>
      <c r="AG4756">
        <v>685.03</v>
      </c>
      <c r="AI4756" s="276" t="s">
        <v>59629</v>
      </c>
      <c r="AJ4756" s="277">
        <v>9000</v>
      </c>
      <c r="AL4756" s="246" t="s">
        <v>19283</v>
      </c>
      <c r="AM4756" s="247">
        <v>12285.82</v>
      </c>
      <c r="AO4756" s="226" t="s">
        <v>49844</v>
      </c>
      <c r="AP4756" s="227">
        <v>1986.39</v>
      </c>
      <c r="AR4756" s="207" t="s">
        <v>19110</v>
      </c>
      <c r="AS4756" s="208">
        <v>25992.9</v>
      </c>
      <c r="AT4756" s="93"/>
      <c r="AU4756" s="93"/>
      <c r="AV4756" s="93"/>
    </row>
    <row r="4757" spans="32:48" x14ac:dyDescent="0.55000000000000004">
      <c r="AF4757" t="s">
        <v>34591</v>
      </c>
      <c r="AG4757" s="284">
        <v>33371.339999999997</v>
      </c>
      <c r="AI4757" s="276" t="s">
        <v>60507</v>
      </c>
      <c r="AJ4757" s="277">
        <v>2700</v>
      </c>
      <c r="AL4757" s="246" t="s">
        <v>48836</v>
      </c>
      <c r="AM4757" s="247">
        <v>839.85</v>
      </c>
      <c r="AO4757" s="226" t="s">
        <v>42372</v>
      </c>
      <c r="AP4757" s="227">
        <v>395.83</v>
      </c>
      <c r="AR4757" s="207" t="s">
        <v>19111</v>
      </c>
      <c r="AS4757" s="208">
        <v>36450</v>
      </c>
      <c r="AT4757" s="93"/>
      <c r="AU4757" s="93"/>
      <c r="AV4757" s="93"/>
    </row>
    <row r="4758" spans="32:48" x14ac:dyDescent="0.55000000000000004">
      <c r="AF4758" t="s">
        <v>34592</v>
      </c>
      <c r="AG4758" s="284">
        <v>10000</v>
      </c>
      <c r="AI4758" s="276" t="s">
        <v>70567</v>
      </c>
      <c r="AJ4758" s="277">
        <v>43906.43</v>
      </c>
      <c r="AL4758" s="246" t="s">
        <v>62620</v>
      </c>
      <c r="AM4758" s="247">
        <v>3900</v>
      </c>
      <c r="AO4758" s="226" t="s">
        <v>42373</v>
      </c>
      <c r="AP4758" s="227">
        <v>19393.310000000001</v>
      </c>
      <c r="AR4758" s="207" t="s">
        <v>19112</v>
      </c>
      <c r="AS4758" s="208">
        <v>2000</v>
      </c>
      <c r="AT4758" s="93"/>
      <c r="AU4758" s="93"/>
      <c r="AV4758" s="93"/>
    </row>
    <row r="4759" spans="32:48" x14ac:dyDescent="0.55000000000000004">
      <c r="AF4759" t="s">
        <v>48424</v>
      </c>
      <c r="AG4759" s="284">
        <v>4907.78</v>
      </c>
      <c r="AI4759" s="276" t="s">
        <v>67770</v>
      </c>
      <c r="AJ4759" s="277">
        <v>61645.42</v>
      </c>
      <c r="AL4759" s="246" t="s">
        <v>64205</v>
      </c>
      <c r="AM4759" s="247">
        <v>9560.15</v>
      </c>
      <c r="AO4759" s="226" t="s">
        <v>52228</v>
      </c>
      <c r="AP4759" s="227">
        <v>1743.48</v>
      </c>
      <c r="AR4759" s="207" t="s">
        <v>19113</v>
      </c>
      <c r="AS4759" s="208">
        <v>23766.5</v>
      </c>
      <c r="AT4759" s="93"/>
      <c r="AU4759" s="93"/>
      <c r="AV4759" s="93"/>
    </row>
    <row r="4760" spans="32:48" x14ac:dyDescent="0.55000000000000004">
      <c r="AF4760" t="s">
        <v>13098</v>
      </c>
      <c r="AG4760" s="284">
        <v>16560</v>
      </c>
      <c r="AI4760" s="276" t="s">
        <v>62645</v>
      </c>
      <c r="AJ4760" s="277">
        <v>82483.94</v>
      </c>
      <c r="AL4760" s="246" t="s">
        <v>36229</v>
      </c>
      <c r="AM4760" s="247">
        <v>5100</v>
      </c>
      <c r="AO4760" s="226" t="s">
        <v>42374</v>
      </c>
      <c r="AP4760" s="227">
        <v>2718.7</v>
      </c>
      <c r="AR4760" s="207" t="s">
        <v>19114</v>
      </c>
      <c r="AS4760" s="208">
        <v>4355</v>
      </c>
      <c r="AT4760" s="93"/>
      <c r="AU4760" s="93"/>
      <c r="AV4760" s="93"/>
    </row>
    <row r="4761" spans="32:48" x14ac:dyDescent="0.55000000000000004">
      <c r="AF4761" t="s">
        <v>15938</v>
      </c>
      <c r="AG4761" s="284">
        <v>476679.53</v>
      </c>
      <c r="AI4761" s="276" t="s">
        <v>70568</v>
      </c>
      <c r="AJ4761" s="277">
        <v>528.26</v>
      </c>
      <c r="AL4761" s="246" t="s">
        <v>64206</v>
      </c>
      <c r="AM4761" s="247">
        <v>5800</v>
      </c>
      <c r="AO4761" s="226" t="s">
        <v>42375</v>
      </c>
      <c r="AP4761" s="227">
        <v>16951.16</v>
      </c>
      <c r="AR4761" s="207" t="s">
        <v>19115</v>
      </c>
      <c r="AS4761" s="208">
        <v>2103.13</v>
      </c>
      <c r="AT4761" s="93"/>
      <c r="AU4761" s="93"/>
      <c r="AV4761" s="93"/>
    </row>
    <row r="4762" spans="32:48" x14ac:dyDescent="0.55000000000000004">
      <c r="AF4762" t="s">
        <v>13100</v>
      </c>
      <c r="AG4762">
        <v>546.88</v>
      </c>
      <c r="AI4762" s="276" t="s">
        <v>59630</v>
      </c>
      <c r="AJ4762" s="277">
        <v>35279.11</v>
      </c>
      <c r="AL4762" s="246" t="s">
        <v>63661</v>
      </c>
      <c r="AM4762" s="247">
        <v>10399.959999999999</v>
      </c>
      <c r="AO4762" s="226" t="s">
        <v>49845</v>
      </c>
      <c r="AP4762" s="227">
        <v>111968.19</v>
      </c>
      <c r="AR4762" s="207" t="s">
        <v>19116</v>
      </c>
      <c r="AS4762" s="208">
        <v>515.19000000000005</v>
      </c>
      <c r="AT4762" s="93"/>
      <c r="AU4762" s="93"/>
      <c r="AV4762" s="93"/>
    </row>
    <row r="4763" spans="32:48" x14ac:dyDescent="0.55000000000000004">
      <c r="AF4763" t="s">
        <v>13101</v>
      </c>
      <c r="AG4763" s="284">
        <v>14312.47</v>
      </c>
      <c r="AI4763" s="276" t="s">
        <v>60508</v>
      </c>
      <c r="AJ4763" s="277">
        <v>102440.33</v>
      </c>
      <c r="AL4763" s="246" t="s">
        <v>59563</v>
      </c>
      <c r="AM4763" s="247">
        <v>83804.210000000006</v>
      </c>
      <c r="AO4763" s="226" t="s">
        <v>42376</v>
      </c>
      <c r="AP4763" s="227">
        <v>32225.01</v>
      </c>
      <c r="AR4763" s="207" t="s">
        <v>19117</v>
      </c>
      <c r="AS4763" s="208">
        <v>57.9</v>
      </c>
      <c r="AT4763" s="93"/>
      <c r="AU4763" s="93"/>
      <c r="AV4763" s="93"/>
    </row>
    <row r="4764" spans="32:48" x14ac:dyDescent="0.55000000000000004">
      <c r="AF4764" t="s">
        <v>13102</v>
      </c>
      <c r="AG4764" s="284">
        <v>41955.93</v>
      </c>
      <c r="AI4764" s="276" t="s">
        <v>62646</v>
      </c>
      <c r="AJ4764" s="277">
        <v>274.61</v>
      </c>
      <c r="AL4764" s="246" t="s">
        <v>59564</v>
      </c>
      <c r="AM4764" s="247">
        <v>6819.03</v>
      </c>
      <c r="AO4764" s="226" t="s">
        <v>42377</v>
      </c>
      <c r="AP4764" s="227">
        <v>13920.35</v>
      </c>
      <c r="AR4764" s="207" t="s">
        <v>19118</v>
      </c>
      <c r="AS4764" s="208">
        <v>88888.99</v>
      </c>
      <c r="AT4764" s="93"/>
      <c r="AU4764" s="93"/>
      <c r="AV4764" s="93"/>
    </row>
    <row r="4765" spans="32:48" x14ac:dyDescent="0.55000000000000004">
      <c r="AF4765" t="s">
        <v>13103</v>
      </c>
      <c r="AG4765" s="284">
        <v>4721.78</v>
      </c>
      <c r="AI4765" s="276" t="s">
        <v>70569</v>
      </c>
      <c r="AJ4765" s="277">
        <v>3990.22</v>
      </c>
      <c r="AL4765" s="246" t="s">
        <v>59565</v>
      </c>
      <c r="AM4765" s="247">
        <v>8122.04</v>
      </c>
      <c r="AO4765" s="226" t="s">
        <v>49846</v>
      </c>
      <c r="AP4765" s="227">
        <v>21440</v>
      </c>
      <c r="AR4765" s="207" t="s">
        <v>19119</v>
      </c>
      <c r="AS4765" s="208">
        <v>1608.09</v>
      </c>
      <c r="AT4765" s="93"/>
      <c r="AU4765" s="93"/>
      <c r="AV4765" s="93"/>
    </row>
    <row r="4766" spans="32:48" x14ac:dyDescent="0.55000000000000004">
      <c r="AF4766" t="s">
        <v>15939</v>
      </c>
      <c r="AG4766" s="284">
        <v>37603.660000000003</v>
      </c>
      <c r="AI4766" s="276" t="s">
        <v>57476</v>
      </c>
      <c r="AJ4766" s="277">
        <v>399468.12</v>
      </c>
      <c r="AL4766" s="246" t="s">
        <v>57390</v>
      </c>
      <c r="AM4766" s="247">
        <v>2091.13</v>
      </c>
      <c r="AO4766" s="226" t="s">
        <v>49847</v>
      </c>
      <c r="AP4766" s="227">
        <v>68767.240000000005</v>
      </c>
      <c r="AR4766" s="207" t="s">
        <v>19120</v>
      </c>
      <c r="AS4766" s="208">
        <v>16064.59</v>
      </c>
      <c r="AT4766" s="93"/>
      <c r="AU4766" s="93"/>
      <c r="AV4766" s="93"/>
    </row>
    <row r="4767" spans="32:48" x14ac:dyDescent="0.55000000000000004">
      <c r="AF4767" t="s">
        <v>15941</v>
      </c>
      <c r="AG4767">
        <v>558.6</v>
      </c>
      <c r="AI4767" s="276" t="s">
        <v>36330</v>
      </c>
      <c r="AJ4767" s="277">
        <v>159602.07999999999</v>
      </c>
      <c r="AL4767" s="246" t="s">
        <v>55088</v>
      </c>
      <c r="AM4767" s="247">
        <v>525</v>
      </c>
      <c r="AO4767" s="226" t="s">
        <v>49848</v>
      </c>
      <c r="AP4767" s="227">
        <v>7500</v>
      </c>
      <c r="AR4767" s="207" t="s">
        <v>19121</v>
      </c>
      <c r="AS4767" s="208">
        <v>2000</v>
      </c>
      <c r="AT4767" s="93"/>
      <c r="AU4767" s="93"/>
      <c r="AV4767" s="93"/>
    </row>
    <row r="4768" spans="32:48" x14ac:dyDescent="0.55000000000000004">
      <c r="AF4768" t="s">
        <v>13104</v>
      </c>
      <c r="AG4768" s="284">
        <v>110821.58</v>
      </c>
      <c r="AI4768" s="276" t="s">
        <v>70570</v>
      </c>
      <c r="AJ4768" s="277">
        <v>282.74</v>
      </c>
      <c r="AL4768" s="246" t="s">
        <v>63662</v>
      </c>
      <c r="AM4768" s="247">
        <v>22000</v>
      </c>
      <c r="AO4768" s="226" t="s">
        <v>42378</v>
      </c>
      <c r="AP4768" s="227">
        <v>8433.1200000000008</v>
      </c>
      <c r="AR4768" s="207" t="s">
        <v>19122</v>
      </c>
      <c r="AS4768" s="208">
        <v>12207.08</v>
      </c>
      <c r="AT4768" s="93"/>
      <c r="AU4768" s="93"/>
      <c r="AV4768" s="93"/>
    </row>
    <row r="4769" spans="32:48" x14ac:dyDescent="0.55000000000000004">
      <c r="AF4769" t="s">
        <v>13105</v>
      </c>
      <c r="AG4769" s="284">
        <v>5721.47</v>
      </c>
      <c r="AI4769" s="276" t="s">
        <v>36331</v>
      </c>
      <c r="AJ4769" s="277">
        <v>134030.73000000001</v>
      </c>
      <c r="AL4769" s="246" t="s">
        <v>55089</v>
      </c>
      <c r="AM4769" s="247">
        <v>29250</v>
      </c>
      <c r="AO4769" s="226" t="s">
        <v>49849</v>
      </c>
      <c r="AP4769" s="227">
        <v>1908.11</v>
      </c>
      <c r="AR4769" s="207" t="s">
        <v>19123</v>
      </c>
      <c r="AS4769" s="208">
        <v>18097.45</v>
      </c>
      <c r="AT4769" s="93"/>
      <c r="AU4769" s="93"/>
      <c r="AV4769" s="93"/>
    </row>
    <row r="4770" spans="32:48" x14ac:dyDescent="0.55000000000000004">
      <c r="AF4770" t="s">
        <v>15945</v>
      </c>
      <c r="AG4770" s="284">
        <v>3419.34</v>
      </c>
      <c r="AI4770" s="276" t="s">
        <v>58262</v>
      </c>
      <c r="AJ4770" s="277">
        <v>126454.56</v>
      </c>
      <c r="AL4770" s="246" t="s">
        <v>49862</v>
      </c>
      <c r="AM4770" s="247">
        <v>205</v>
      </c>
      <c r="AO4770" s="226" t="s">
        <v>42379</v>
      </c>
      <c r="AP4770" s="227">
        <v>54.6</v>
      </c>
      <c r="AR4770" s="207" t="s">
        <v>19124</v>
      </c>
      <c r="AS4770" s="208">
        <v>52865.03</v>
      </c>
      <c r="AT4770" s="93"/>
      <c r="AU4770" s="93"/>
      <c r="AV4770" s="93"/>
    </row>
    <row r="4771" spans="32:48" x14ac:dyDescent="0.55000000000000004">
      <c r="AF4771" t="s">
        <v>45964</v>
      </c>
      <c r="AG4771" s="284">
        <v>-9064.44</v>
      </c>
      <c r="AI4771" s="276" t="s">
        <v>66616</v>
      </c>
      <c r="AJ4771" s="277">
        <v>2222966.89</v>
      </c>
      <c r="AL4771" s="246" t="s">
        <v>49864</v>
      </c>
      <c r="AM4771" s="247">
        <v>146.69</v>
      </c>
      <c r="AO4771" s="226" t="s">
        <v>42380</v>
      </c>
      <c r="AP4771" s="227">
        <v>373.3</v>
      </c>
      <c r="AR4771" s="207" t="s">
        <v>19125</v>
      </c>
      <c r="AS4771" s="208">
        <v>5190</v>
      </c>
      <c r="AT4771" s="93"/>
      <c r="AU4771" s="93"/>
      <c r="AV4771" s="93"/>
    </row>
    <row r="4772" spans="32:48" x14ac:dyDescent="0.55000000000000004">
      <c r="AF4772" t="s">
        <v>16212</v>
      </c>
      <c r="AG4772" s="284">
        <v>2423.06</v>
      </c>
      <c r="AI4772" s="276" t="s">
        <v>35102</v>
      </c>
      <c r="AJ4772" s="277">
        <v>638024.34</v>
      </c>
      <c r="AL4772" s="246" t="s">
        <v>57391</v>
      </c>
      <c r="AM4772" s="247">
        <v>1668</v>
      </c>
      <c r="AO4772" s="226" t="s">
        <v>49850</v>
      </c>
      <c r="AP4772" s="227">
        <v>7.26</v>
      </c>
      <c r="AR4772" s="207" t="s">
        <v>19126</v>
      </c>
      <c r="AS4772" s="208">
        <v>591.26</v>
      </c>
      <c r="AT4772" s="93"/>
      <c r="AU4772" s="93"/>
      <c r="AV4772" s="93"/>
    </row>
    <row r="4773" spans="32:48" x14ac:dyDescent="0.55000000000000004">
      <c r="AF4773" t="s">
        <v>16215</v>
      </c>
      <c r="AG4773" s="284">
        <v>78000</v>
      </c>
      <c r="AI4773" s="276" t="s">
        <v>66617</v>
      </c>
      <c r="AJ4773" s="277">
        <v>1584867.81</v>
      </c>
      <c r="AL4773" s="246" t="s">
        <v>57392</v>
      </c>
      <c r="AM4773" s="247">
        <v>903</v>
      </c>
      <c r="AO4773" s="226" t="s">
        <v>42381</v>
      </c>
      <c r="AP4773" s="227">
        <v>1166.77</v>
      </c>
      <c r="AR4773" s="207" t="s">
        <v>19127</v>
      </c>
      <c r="AS4773" s="208">
        <v>23766.5</v>
      </c>
      <c r="AT4773" s="93"/>
      <c r="AU4773" s="93"/>
      <c r="AV4773" s="93"/>
    </row>
    <row r="4774" spans="32:48" x14ac:dyDescent="0.55000000000000004">
      <c r="AF4774" t="s">
        <v>16218</v>
      </c>
      <c r="AG4774" s="284">
        <v>6152.21</v>
      </c>
      <c r="AI4774" s="276" t="s">
        <v>39201</v>
      </c>
      <c r="AJ4774" s="277">
        <v>41594.26</v>
      </c>
      <c r="AL4774" s="246" t="s">
        <v>56022</v>
      </c>
      <c r="AM4774" s="247">
        <v>70916.69</v>
      </c>
      <c r="AO4774" s="226" t="s">
        <v>42382</v>
      </c>
      <c r="AP4774" s="227">
        <v>618.34</v>
      </c>
      <c r="AR4774" s="207" t="s">
        <v>19128</v>
      </c>
      <c r="AS4774" s="208">
        <v>4355</v>
      </c>
      <c r="AT4774" s="93"/>
      <c r="AU4774" s="93"/>
      <c r="AV4774" s="93"/>
    </row>
    <row r="4775" spans="32:48" x14ac:dyDescent="0.55000000000000004">
      <c r="AF4775" t="s">
        <v>16219</v>
      </c>
      <c r="AG4775" s="284">
        <v>19226.23</v>
      </c>
      <c r="AI4775" s="276" t="s">
        <v>60509</v>
      </c>
      <c r="AJ4775" s="277">
        <v>-35331.15</v>
      </c>
      <c r="AL4775" s="246" t="s">
        <v>56023</v>
      </c>
      <c r="AM4775" s="247">
        <v>5277.98</v>
      </c>
      <c r="AO4775" s="226" t="s">
        <v>52229</v>
      </c>
      <c r="AP4775" s="227">
        <v>2281.84</v>
      </c>
      <c r="AR4775" s="207" t="s">
        <v>19129</v>
      </c>
      <c r="AS4775" s="208">
        <v>2103.13</v>
      </c>
      <c r="AT4775" s="93"/>
      <c r="AU4775" s="93"/>
      <c r="AV4775" s="93"/>
    </row>
    <row r="4776" spans="32:48" x14ac:dyDescent="0.55000000000000004">
      <c r="AF4776" t="s">
        <v>54224</v>
      </c>
      <c r="AG4776" s="284">
        <v>5454.73</v>
      </c>
      <c r="AI4776" s="276" t="s">
        <v>40343</v>
      </c>
      <c r="AJ4776" s="277">
        <v>12812370.449999999</v>
      </c>
      <c r="AL4776" s="246" t="s">
        <v>60357</v>
      </c>
      <c r="AM4776" s="247">
        <v>3509.76</v>
      </c>
      <c r="AO4776" s="226" t="s">
        <v>44739</v>
      </c>
      <c r="AP4776" s="227">
        <v>9000</v>
      </c>
      <c r="AR4776" s="207" t="s">
        <v>19130</v>
      </c>
      <c r="AS4776" s="208">
        <v>515.19000000000005</v>
      </c>
      <c r="AT4776" s="93"/>
      <c r="AU4776" s="93"/>
      <c r="AV4776" s="93"/>
    </row>
    <row r="4777" spans="32:48" x14ac:dyDescent="0.55000000000000004">
      <c r="AF4777" t="s">
        <v>16222</v>
      </c>
      <c r="AG4777" s="284">
        <v>7714.61</v>
      </c>
      <c r="AI4777" s="276" t="s">
        <v>59631</v>
      </c>
      <c r="AJ4777" s="277">
        <v>112133.19</v>
      </c>
      <c r="AL4777" s="246" t="s">
        <v>63123</v>
      </c>
      <c r="AM4777" s="247">
        <v>61796.5</v>
      </c>
      <c r="AO4777" s="226" t="s">
        <v>44740</v>
      </c>
      <c r="AP4777" s="227">
        <v>688.5</v>
      </c>
      <c r="AR4777" s="207" t="s">
        <v>19131</v>
      </c>
      <c r="AS4777" s="208">
        <v>57.9</v>
      </c>
      <c r="AT4777" s="93"/>
      <c r="AU4777" s="93"/>
      <c r="AV4777" s="93"/>
    </row>
    <row r="4778" spans="32:48" x14ac:dyDescent="0.55000000000000004">
      <c r="AF4778" t="s">
        <v>13111</v>
      </c>
      <c r="AG4778" s="284">
        <v>8571.2999999999993</v>
      </c>
      <c r="AI4778" s="276" t="s">
        <v>59413</v>
      </c>
      <c r="AJ4778" s="277">
        <v>585</v>
      </c>
      <c r="AL4778" s="246" t="s">
        <v>56024</v>
      </c>
      <c r="AM4778" s="247">
        <v>133832.51</v>
      </c>
      <c r="AO4778" s="226" t="s">
        <v>42383</v>
      </c>
      <c r="AP4778" s="227">
        <v>120029.85</v>
      </c>
      <c r="AR4778" s="207" t="s">
        <v>19132</v>
      </c>
      <c r="AS4778" s="208">
        <v>51559.12</v>
      </c>
      <c r="AT4778" s="93"/>
      <c r="AU4778" s="93"/>
      <c r="AV4778" s="93"/>
    </row>
    <row r="4779" spans="32:48" x14ac:dyDescent="0.55000000000000004">
      <c r="AF4779" t="s">
        <v>16223</v>
      </c>
      <c r="AG4779">
        <v>239</v>
      </c>
      <c r="AI4779" s="276" t="s">
        <v>47997</v>
      </c>
      <c r="AJ4779" s="277">
        <v>68.099999999999994</v>
      </c>
      <c r="AL4779" s="246" t="s">
        <v>56025</v>
      </c>
      <c r="AM4779" s="247">
        <v>51498.37</v>
      </c>
      <c r="AO4779" s="226" t="s">
        <v>42384</v>
      </c>
      <c r="AP4779" s="227">
        <v>9120.4</v>
      </c>
      <c r="AR4779" s="207" t="s">
        <v>19133</v>
      </c>
      <c r="AS4779" s="208">
        <v>2000</v>
      </c>
      <c r="AT4779" s="93"/>
      <c r="AU4779" s="93"/>
      <c r="AV4779" s="93"/>
    </row>
    <row r="4780" spans="32:48" x14ac:dyDescent="0.55000000000000004">
      <c r="AF4780" t="s">
        <v>33173</v>
      </c>
      <c r="AG4780" s="284">
        <v>1215.22</v>
      </c>
      <c r="AI4780" s="276" t="s">
        <v>46981</v>
      </c>
      <c r="AJ4780" s="277">
        <v>2149.02</v>
      </c>
      <c r="AL4780" s="246" t="s">
        <v>56026</v>
      </c>
      <c r="AM4780" s="247">
        <v>13645.44</v>
      </c>
      <c r="AO4780" s="226" t="s">
        <v>52230</v>
      </c>
      <c r="AP4780" s="227">
        <v>10631.24</v>
      </c>
      <c r="AR4780" s="207" t="s">
        <v>19134</v>
      </c>
      <c r="AS4780" s="208">
        <v>143953.37</v>
      </c>
      <c r="AT4780" s="93"/>
      <c r="AU4780" s="93"/>
      <c r="AV4780" s="93"/>
    </row>
    <row r="4781" spans="32:48" x14ac:dyDescent="0.55000000000000004">
      <c r="AF4781" t="s">
        <v>16226</v>
      </c>
      <c r="AG4781">
        <v>8.3000000000000007</v>
      </c>
      <c r="AI4781" s="276" t="s">
        <v>60510</v>
      </c>
      <c r="AJ4781" s="277">
        <v>-13.5</v>
      </c>
      <c r="AL4781" s="246" t="s">
        <v>56027</v>
      </c>
      <c r="AM4781" s="247">
        <v>5536.56</v>
      </c>
      <c r="AO4781" s="226" t="s">
        <v>52231</v>
      </c>
      <c r="AP4781" s="227">
        <v>813.28</v>
      </c>
      <c r="AR4781" s="207" t="s">
        <v>19135</v>
      </c>
      <c r="AS4781" s="208">
        <v>14995</v>
      </c>
      <c r="AT4781" s="93"/>
      <c r="AU4781" s="93"/>
      <c r="AV4781" s="93"/>
    </row>
    <row r="4782" spans="32:48" x14ac:dyDescent="0.55000000000000004">
      <c r="AF4782" t="s">
        <v>59308</v>
      </c>
      <c r="AG4782">
        <v>-250</v>
      </c>
      <c r="AI4782" s="276" t="s">
        <v>52620</v>
      </c>
      <c r="AJ4782" s="277">
        <v>474.53</v>
      </c>
      <c r="AL4782" s="246" t="s">
        <v>56028</v>
      </c>
      <c r="AM4782" s="247">
        <v>19556.669999999998</v>
      </c>
      <c r="AO4782" s="226" t="s">
        <v>42385</v>
      </c>
      <c r="AP4782" s="227">
        <v>48592.36</v>
      </c>
      <c r="AR4782" s="207" t="s">
        <v>19136</v>
      </c>
      <c r="AS4782" s="208">
        <v>3219.13</v>
      </c>
      <c r="AT4782" s="93"/>
      <c r="AU4782" s="93"/>
      <c r="AV4782" s="93"/>
    </row>
    <row r="4783" spans="32:48" x14ac:dyDescent="0.55000000000000004">
      <c r="AF4783" t="s">
        <v>16354</v>
      </c>
      <c r="AG4783" s="284">
        <v>2300</v>
      </c>
      <c r="AI4783" s="276" t="s">
        <v>63688</v>
      </c>
      <c r="AJ4783" s="277">
        <v>65600.87</v>
      </c>
      <c r="AL4783" s="246" t="s">
        <v>63124</v>
      </c>
      <c r="AM4783" s="247">
        <v>5085.8599999999997</v>
      </c>
      <c r="AO4783" s="226" t="s">
        <v>19154</v>
      </c>
      <c r="AP4783" s="227">
        <v>9250</v>
      </c>
      <c r="AR4783" s="207" t="s">
        <v>19137</v>
      </c>
      <c r="AS4783" s="208">
        <v>2959.34</v>
      </c>
      <c r="AT4783" s="93"/>
      <c r="AU4783" s="93"/>
      <c r="AV4783" s="93"/>
    </row>
    <row r="4784" spans="32:48" x14ac:dyDescent="0.55000000000000004">
      <c r="AF4784" t="s">
        <v>16355</v>
      </c>
      <c r="AG4784" s="284">
        <v>86294.24</v>
      </c>
      <c r="AI4784" s="276" t="s">
        <v>67771</v>
      </c>
      <c r="AJ4784" s="277">
        <v>123.07</v>
      </c>
      <c r="AL4784" s="246" t="s">
        <v>56029</v>
      </c>
      <c r="AM4784" s="247">
        <v>34467</v>
      </c>
      <c r="AO4784" s="226" t="s">
        <v>19155</v>
      </c>
      <c r="AP4784" s="227">
        <v>300</v>
      </c>
      <c r="AR4784" s="207" t="s">
        <v>19138</v>
      </c>
      <c r="AS4784" s="208">
        <v>1851.26</v>
      </c>
      <c r="AT4784" s="93"/>
      <c r="AU4784" s="93"/>
      <c r="AV4784" s="93"/>
    </row>
    <row r="4785" spans="32:48" x14ac:dyDescent="0.55000000000000004">
      <c r="AF4785" t="s">
        <v>13131</v>
      </c>
      <c r="AG4785" s="284">
        <v>6777.52</v>
      </c>
      <c r="AI4785" s="276" t="s">
        <v>67772</v>
      </c>
      <c r="AJ4785" s="277">
        <v>4441.91</v>
      </c>
      <c r="AL4785" s="246" t="s">
        <v>60358</v>
      </c>
      <c r="AM4785" s="247">
        <v>7700</v>
      </c>
      <c r="AO4785" s="226" t="s">
        <v>42386</v>
      </c>
      <c r="AP4785" s="227">
        <v>17760.72</v>
      </c>
      <c r="AR4785" s="207" t="s">
        <v>19139</v>
      </c>
      <c r="AS4785" s="208">
        <v>3915.27</v>
      </c>
      <c r="AT4785" s="93"/>
      <c r="AU4785" s="93"/>
      <c r="AV4785" s="93"/>
    </row>
    <row r="4786" spans="32:48" x14ac:dyDescent="0.55000000000000004">
      <c r="AF4786" t="s">
        <v>13132</v>
      </c>
      <c r="AG4786" s="284">
        <v>21298.03</v>
      </c>
      <c r="AI4786" s="276" t="s">
        <v>67773</v>
      </c>
      <c r="AJ4786" s="277">
        <v>100</v>
      </c>
      <c r="AL4786" s="246" t="s">
        <v>62621</v>
      </c>
      <c r="AM4786" s="247">
        <v>286.55</v>
      </c>
      <c r="AO4786" s="226" t="s">
        <v>19156</v>
      </c>
      <c r="AP4786" s="227">
        <v>730.6</v>
      </c>
      <c r="AR4786" s="207" t="s">
        <v>19140</v>
      </c>
      <c r="AS4786" s="208">
        <v>800</v>
      </c>
      <c r="AT4786" s="93"/>
      <c r="AU4786" s="93"/>
      <c r="AV4786" s="93"/>
    </row>
    <row r="4787" spans="32:48" x14ac:dyDescent="0.55000000000000004">
      <c r="AF4787" t="s">
        <v>13133</v>
      </c>
      <c r="AG4787" s="284">
        <v>56587.19</v>
      </c>
      <c r="AI4787" s="276" t="s">
        <v>67774</v>
      </c>
      <c r="AJ4787" s="277">
        <v>200</v>
      </c>
      <c r="AL4787" s="246" t="s">
        <v>61950</v>
      </c>
      <c r="AM4787" s="247">
        <v>3031</v>
      </c>
      <c r="AO4787" s="226" t="s">
        <v>19157</v>
      </c>
      <c r="AP4787" s="227">
        <v>337.73</v>
      </c>
      <c r="AR4787" s="207" t="s">
        <v>19141</v>
      </c>
      <c r="AS4787" s="208">
        <v>611.74</v>
      </c>
      <c r="AT4787" s="93"/>
      <c r="AU4787" s="93"/>
      <c r="AV4787" s="93"/>
    </row>
    <row r="4788" spans="32:48" x14ac:dyDescent="0.55000000000000004">
      <c r="AF4788" t="s">
        <v>16357</v>
      </c>
      <c r="AG4788" s="284">
        <v>251345</v>
      </c>
      <c r="AI4788" s="276" t="s">
        <v>63689</v>
      </c>
      <c r="AJ4788" s="277">
        <v>5393.99</v>
      </c>
      <c r="AL4788" s="246" t="s">
        <v>61951</v>
      </c>
      <c r="AM4788" s="247">
        <v>3218</v>
      </c>
      <c r="AO4788" s="226" t="s">
        <v>36227</v>
      </c>
      <c r="AP4788" s="227">
        <v>14546.5</v>
      </c>
      <c r="AR4788" s="207" t="s">
        <v>19142</v>
      </c>
      <c r="AS4788" s="208">
        <v>1186</v>
      </c>
      <c r="AT4788" s="93"/>
      <c r="AU4788" s="93"/>
      <c r="AV4788" s="93"/>
    </row>
    <row r="4789" spans="32:48" x14ac:dyDescent="0.55000000000000004">
      <c r="AF4789" t="s">
        <v>16358</v>
      </c>
      <c r="AG4789" s="284">
        <v>16797.61</v>
      </c>
      <c r="AI4789" s="276" t="s">
        <v>63690</v>
      </c>
      <c r="AJ4789" s="277">
        <v>16172.85</v>
      </c>
      <c r="AL4789" s="246" t="s">
        <v>19365</v>
      </c>
      <c r="AM4789" s="247">
        <v>6153.45</v>
      </c>
      <c r="AO4789" s="226" t="s">
        <v>52232</v>
      </c>
      <c r="AP4789" s="227">
        <v>4268.46</v>
      </c>
      <c r="AR4789" s="207" t="s">
        <v>19143</v>
      </c>
      <c r="AS4789" s="208">
        <v>11852</v>
      </c>
      <c r="AT4789" s="93"/>
      <c r="AU4789" s="93"/>
      <c r="AV4789" s="93"/>
    </row>
    <row r="4790" spans="32:48" x14ac:dyDescent="0.55000000000000004">
      <c r="AF4790" t="s">
        <v>59959</v>
      </c>
      <c r="AG4790">
        <v>59</v>
      </c>
      <c r="AI4790" s="276" t="s">
        <v>50005</v>
      </c>
      <c r="AJ4790" s="277">
        <v>16374.45</v>
      </c>
      <c r="AL4790" s="246" t="s">
        <v>52256</v>
      </c>
      <c r="AM4790" s="247">
        <v>115665.28</v>
      </c>
      <c r="AO4790" s="226" t="s">
        <v>52233</v>
      </c>
      <c r="AP4790" s="227">
        <v>326.52</v>
      </c>
      <c r="AR4790" s="207" t="s">
        <v>19144</v>
      </c>
      <c r="AS4790" s="208">
        <v>11663.19</v>
      </c>
      <c r="AT4790" s="93"/>
      <c r="AU4790" s="93"/>
      <c r="AV4790" s="93"/>
    </row>
    <row r="4791" spans="32:48" x14ac:dyDescent="0.55000000000000004">
      <c r="AF4791" t="s">
        <v>13134</v>
      </c>
      <c r="AG4791" s="284">
        <v>73469.25</v>
      </c>
      <c r="AI4791" s="276" t="s">
        <v>47999</v>
      </c>
      <c r="AJ4791" s="277">
        <v>307621.32</v>
      </c>
      <c r="AL4791" s="246" t="s">
        <v>52258</v>
      </c>
      <c r="AM4791" s="247">
        <v>8317.74</v>
      </c>
      <c r="AO4791" s="226" t="s">
        <v>52234</v>
      </c>
      <c r="AP4791" s="227">
        <v>5600</v>
      </c>
      <c r="AR4791" s="207" t="s">
        <v>19145</v>
      </c>
      <c r="AS4791" s="208">
        <v>2984.25</v>
      </c>
      <c r="AT4791" s="93"/>
      <c r="AU4791" s="93"/>
      <c r="AV4791" s="93"/>
    </row>
    <row r="4792" spans="32:48" x14ac:dyDescent="0.55000000000000004">
      <c r="AF4792" t="s">
        <v>13135</v>
      </c>
      <c r="AG4792" s="284">
        <v>503138.45</v>
      </c>
      <c r="AI4792" s="276" t="s">
        <v>48000</v>
      </c>
      <c r="AJ4792" s="277">
        <v>135127.29</v>
      </c>
      <c r="AL4792" s="246" t="s">
        <v>52260</v>
      </c>
      <c r="AM4792" s="247">
        <v>10777.68</v>
      </c>
      <c r="AO4792" s="226" t="s">
        <v>52235</v>
      </c>
      <c r="AP4792" s="227">
        <v>1050</v>
      </c>
      <c r="AR4792" s="207" t="s">
        <v>19146</v>
      </c>
      <c r="AS4792" s="208">
        <v>47.96</v>
      </c>
      <c r="AT4792" s="93"/>
      <c r="AU4792" s="93"/>
      <c r="AV4792" s="93"/>
    </row>
    <row r="4793" spans="32:48" x14ac:dyDescent="0.55000000000000004">
      <c r="AF4793" t="s">
        <v>16362</v>
      </c>
      <c r="AG4793" s="284">
        <v>83428.22</v>
      </c>
      <c r="AI4793" s="276" t="s">
        <v>67775</v>
      </c>
      <c r="AJ4793" s="277">
        <v>62109.95</v>
      </c>
      <c r="AL4793" s="246" t="s">
        <v>55090</v>
      </c>
      <c r="AM4793" s="247">
        <v>556.85</v>
      </c>
      <c r="AO4793" s="226" t="s">
        <v>52236</v>
      </c>
      <c r="AP4793" s="227">
        <v>508.72</v>
      </c>
      <c r="AR4793" s="207" t="s">
        <v>19147</v>
      </c>
      <c r="AS4793" s="208">
        <v>323.60000000000002</v>
      </c>
      <c r="AT4793" s="93"/>
      <c r="AU4793" s="93"/>
      <c r="AV4793" s="93"/>
    </row>
    <row r="4794" spans="32:48" x14ac:dyDescent="0.55000000000000004">
      <c r="AF4794" t="s">
        <v>13139</v>
      </c>
      <c r="AG4794" s="284">
        <v>104114.77</v>
      </c>
      <c r="AI4794" s="276" t="s">
        <v>48001</v>
      </c>
      <c r="AJ4794" s="277">
        <v>60453.11</v>
      </c>
      <c r="AL4794" s="246" t="s">
        <v>62622</v>
      </c>
      <c r="AM4794" s="247">
        <v>85.62</v>
      </c>
      <c r="AO4794" s="226" t="s">
        <v>52237</v>
      </c>
      <c r="AP4794" s="227">
        <v>1602.65</v>
      </c>
      <c r="AR4794" s="207" t="s">
        <v>19148</v>
      </c>
      <c r="AS4794" s="208">
        <v>1977</v>
      </c>
      <c r="AT4794" s="93"/>
      <c r="AU4794" s="93"/>
      <c r="AV4794" s="93"/>
    </row>
    <row r="4795" spans="32:48" x14ac:dyDescent="0.55000000000000004">
      <c r="AF4795" t="s">
        <v>13140</v>
      </c>
      <c r="AG4795" s="284">
        <v>11329.38</v>
      </c>
      <c r="AI4795" s="276" t="s">
        <v>61421</v>
      </c>
      <c r="AJ4795" s="277">
        <v>341.19</v>
      </c>
      <c r="AL4795" s="246" t="s">
        <v>62623</v>
      </c>
      <c r="AM4795" s="247">
        <v>8.3000000000000007</v>
      </c>
      <c r="AO4795" s="226" t="s">
        <v>49851</v>
      </c>
      <c r="AP4795" s="227">
        <v>84523.98</v>
      </c>
      <c r="AR4795" s="207" t="s">
        <v>19149</v>
      </c>
      <c r="AS4795" s="208">
        <v>5940</v>
      </c>
      <c r="AT4795" s="93"/>
      <c r="AU4795" s="93"/>
      <c r="AV4795" s="93"/>
    </row>
    <row r="4796" spans="32:48" x14ac:dyDescent="0.55000000000000004">
      <c r="AF4796" t="s">
        <v>50603</v>
      </c>
      <c r="AG4796" s="284">
        <v>-9362.35</v>
      </c>
      <c r="AI4796" s="276" t="s">
        <v>57479</v>
      </c>
      <c r="AJ4796" s="277">
        <v>2695.75</v>
      </c>
      <c r="AL4796" s="246" t="s">
        <v>52261</v>
      </c>
      <c r="AM4796" s="247">
        <v>1150</v>
      </c>
      <c r="AO4796" s="226" t="s">
        <v>49852</v>
      </c>
      <c r="AP4796" s="227">
        <v>26806.75</v>
      </c>
      <c r="AR4796" s="207" t="s">
        <v>19150</v>
      </c>
      <c r="AS4796" s="208">
        <v>12543</v>
      </c>
      <c r="AT4796" s="93"/>
      <c r="AU4796" s="93"/>
      <c r="AV4796" s="93"/>
    </row>
    <row r="4797" spans="32:48" x14ac:dyDescent="0.55000000000000004">
      <c r="AF4797" t="s">
        <v>16438</v>
      </c>
      <c r="AG4797" s="284">
        <v>14723.87</v>
      </c>
      <c r="AI4797" s="276" t="s">
        <v>67776</v>
      </c>
      <c r="AJ4797" s="277">
        <v>2398.2399999999998</v>
      </c>
      <c r="AL4797" s="246" t="s">
        <v>56030</v>
      </c>
      <c r="AM4797" s="247">
        <v>143071.14000000001</v>
      </c>
      <c r="AO4797" s="226" t="s">
        <v>52238</v>
      </c>
      <c r="AP4797" s="227">
        <v>5572.29</v>
      </c>
      <c r="AR4797" s="207" t="s">
        <v>19151</v>
      </c>
      <c r="AS4797" s="208">
        <v>44377</v>
      </c>
      <c r="AT4797" s="93"/>
      <c r="AU4797" s="93"/>
      <c r="AV4797" s="93"/>
    </row>
    <row r="4798" spans="32:48" x14ac:dyDescent="0.55000000000000004">
      <c r="AF4798" t="s">
        <v>34616</v>
      </c>
      <c r="AG4798" s="284">
        <v>4325</v>
      </c>
      <c r="AI4798" s="276" t="s">
        <v>61100</v>
      </c>
      <c r="AJ4798" s="277">
        <v>8603.0400000000009</v>
      </c>
      <c r="AL4798" s="246" t="s">
        <v>56031</v>
      </c>
      <c r="AM4798" s="247">
        <v>54304.37</v>
      </c>
      <c r="AO4798" s="226" t="s">
        <v>49853</v>
      </c>
      <c r="AP4798" s="227">
        <v>24504.26</v>
      </c>
      <c r="AR4798" s="207" t="s">
        <v>19152</v>
      </c>
      <c r="AS4798" s="208">
        <v>4377</v>
      </c>
      <c r="AT4798" s="93"/>
      <c r="AU4798" s="93"/>
      <c r="AV4798" s="93"/>
    </row>
    <row r="4799" spans="32:48" x14ac:dyDescent="0.55000000000000004">
      <c r="AF4799" t="s">
        <v>16440</v>
      </c>
      <c r="AG4799" s="284">
        <v>4680.18</v>
      </c>
      <c r="AI4799" s="276" t="s">
        <v>70571</v>
      </c>
      <c r="AJ4799" s="277">
        <v>3988.86</v>
      </c>
      <c r="AL4799" s="246" t="s">
        <v>56032</v>
      </c>
      <c r="AM4799" s="247">
        <v>18702.669999999998</v>
      </c>
      <c r="AO4799" s="226" t="s">
        <v>52239</v>
      </c>
      <c r="AP4799" s="227">
        <v>13392.31</v>
      </c>
      <c r="AR4799" s="207" t="s">
        <v>19153</v>
      </c>
      <c r="AS4799" s="208">
        <v>5363</v>
      </c>
      <c r="AT4799" s="93"/>
      <c r="AU4799" s="93"/>
      <c r="AV4799" s="93"/>
    </row>
    <row r="4800" spans="32:48" x14ac:dyDescent="0.55000000000000004">
      <c r="AF4800" t="s">
        <v>16441</v>
      </c>
      <c r="AG4800" s="284">
        <v>1548.63</v>
      </c>
      <c r="AI4800" s="276" t="s">
        <v>70572</v>
      </c>
      <c r="AJ4800" s="277">
        <v>305.14</v>
      </c>
      <c r="AL4800" s="246" t="s">
        <v>56033</v>
      </c>
      <c r="AM4800" s="247">
        <v>16330.09</v>
      </c>
      <c r="AO4800" s="226" t="s">
        <v>52240</v>
      </c>
      <c r="AP4800" s="227">
        <v>8493.65</v>
      </c>
      <c r="AR4800" s="207" t="s">
        <v>19154</v>
      </c>
      <c r="AS4800" s="208">
        <v>15210</v>
      </c>
      <c r="AT4800" s="93"/>
      <c r="AU4800" s="93"/>
      <c r="AV4800" s="93"/>
    </row>
    <row r="4801" spans="32:48" x14ac:dyDescent="0.55000000000000004">
      <c r="AF4801" t="s">
        <v>16442</v>
      </c>
      <c r="AG4801">
        <v>812.98</v>
      </c>
      <c r="AI4801" s="276" t="s">
        <v>70573</v>
      </c>
      <c r="AJ4801" s="277">
        <v>998.02</v>
      </c>
      <c r="AL4801" s="246" t="s">
        <v>56034</v>
      </c>
      <c r="AM4801" s="247">
        <v>19364.060000000001</v>
      </c>
      <c r="AO4801" s="226" t="s">
        <v>52241</v>
      </c>
      <c r="AP4801" s="227">
        <v>25446</v>
      </c>
      <c r="AR4801" s="207" t="s">
        <v>19155</v>
      </c>
      <c r="AS4801" s="208">
        <v>3000</v>
      </c>
      <c r="AT4801" s="93"/>
      <c r="AU4801" s="93"/>
      <c r="AV4801" s="93"/>
    </row>
    <row r="4802" spans="32:48" x14ac:dyDescent="0.55000000000000004">
      <c r="AF4802" t="s">
        <v>31712</v>
      </c>
      <c r="AG4802" s="284">
        <v>8281.8799999999992</v>
      </c>
      <c r="AI4802" s="276" t="s">
        <v>66618</v>
      </c>
      <c r="AJ4802" s="277">
        <v>3000</v>
      </c>
      <c r="AL4802" s="246" t="s">
        <v>56035</v>
      </c>
      <c r="AM4802" s="247">
        <v>1131.4100000000001</v>
      </c>
      <c r="AO4802" s="226" t="s">
        <v>44741</v>
      </c>
      <c r="AP4802" s="227">
        <v>56603.81</v>
      </c>
      <c r="AR4802" s="207" t="s">
        <v>19156</v>
      </c>
      <c r="AS4802" s="208">
        <v>1393.12</v>
      </c>
      <c r="AT4802" s="93"/>
      <c r="AU4802" s="93"/>
      <c r="AV4802" s="93"/>
    </row>
    <row r="4803" spans="32:48" x14ac:dyDescent="0.55000000000000004">
      <c r="AF4803" t="s">
        <v>16457</v>
      </c>
      <c r="AG4803" s="284">
        <v>1800</v>
      </c>
      <c r="AI4803" s="276" t="s">
        <v>66619</v>
      </c>
      <c r="AJ4803" s="277">
        <v>3000</v>
      </c>
      <c r="AL4803" s="246" t="s">
        <v>62624</v>
      </c>
      <c r="AM4803" s="247">
        <v>245.15</v>
      </c>
      <c r="AO4803" s="226" t="s">
        <v>44742</v>
      </c>
      <c r="AP4803" s="227">
        <v>4330.1899999999996</v>
      </c>
      <c r="AR4803" s="207" t="s">
        <v>19157</v>
      </c>
      <c r="AS4803" s="208">
        <v>3447.12</v>
      </c>
      <c r="AT4803" s="93"/>
      <c r="AU4803" s="93"/>
      <c r="AV4803" s="93"/>
    </row>
    <row r="4804" spans="32:48" x14ac:dyDescent="0.55000000000000004">
      <c r="AF4804" t="s">
        <v>16459</v>
      </c>
      <c r="AG4804" s="284">
        <v>14239.78</v>
      </c>
      <c r="AI4804" s="276" t="s">
        <v>70574</v>
      </c>
      <c r="AJ4804" s="277">
        <v>6000</v>
      </c>
      <c r="AL4804" s="246" t="s">
        <v>62625</v>
      </c>
      <c r="AM4804" s="247">
        <v>13.68</v>
      </c>
      <c r="AO4804" s="226" t="s">
        <v>44743</v>
      </c>
      <c r="AP4804" s="227">
        <v>197743.75</v>
      </c>
      <c r="AR4804" s="207" t="s">
        <v>19158</v>
      </c>
      <c r="AS4804" s="208">
        <v>35568</v>
      </c>
      <c r="AT4804" s="93"/>
      <c r="AU4804" s="93"/>
      <c r="AV4804" s="93"/>
    </row>
    <row r="4805" spans="32:48" x14ac:dyDescent="0.55000000000000004">
      <c r="AF4805" t="s">
        <v>16461</v>
      </c>
      <c r="AG4805" s="284">
        <v>3835.38</v>
      </c>
      <c r="AI4805" s="276" t="s">
        <v>67777</v>
      </c>
      <c r="AJ4805" s="277">
        <v>7251.6</v>
      </c>
      <c r="AL4805" s="246" t="s">
        <v>56036</v>
      </c>
      <c r="AM4805" s="247">
        <v>426753.64</v>
      </c>
      <c r="AO4805" s="226" t="s">
        <v>44744</v>
      </c>
      <c r="AP4805" s="227">
        <v>14897.92</v>
      </c>
      <c r="AR4805" s="207" t="s">
        <v>19159</v>
      </c>
      <c r="AS4805" s="208">
        <v>3000</v>
      </c>
      <c r="AT4805" s="93"/>
      <c r="AU4805" s="93"/>
      <c r="AV4805" s="93"/>
    </row>
    <row r="4806" spans="32:48" x14ac:dyDescent="0.55000000000000004">
      <c r="AF4806" t="s">
        <v>16462</v>
      </c>
      <c r="AG4806" s="284">
        <v>11058.53</v>
      </c>
      <c r="AI4806" s="276" t="s">
        <v>66620</v>
      </c>
      <c r="AJ4806" s="277">
        <v>152626.56</v>
      </c>
      <c r="AL4806" s="246" t="s">
        <v>56037</v>
      </c>
      <c r="AM4806" s="247">
        <v>59470.63</v>
      </c>
      <c r="AO4806" s="226" t="s">
        <v>19197</v>
      </c>
      <c r="AP4806" s="227">
        <v>240</v>
      </c>
      <c r="AR4806" s="207" t="s">
        <v>19160</v>
      </c>
      <c r="AS4806" s="208">
        <v>3219.13</v>
      </c>
      <c r="AT4806" s="93"/>
      <c r="AU4806" s="93"/>
      <c r="AV4806" s="93"/>
    </row>
    <row r="4807" spans="32:48" x14ac:dyDescent="0.55000000000000004">
      <c r="AF4807" t="s">
        <v>16463</v>
      </c>
      <c r="AG4807" s="284">
        <v>1912.32</v>
      </c>
      <c r="AI4807" s="276" t="s">
        <v>69870</v>
      </c>
      <c r="AJ4807" s="277">
        <v>2180.52</v>
      </c>
      <c r="AL4807" s="246" t="s">
        <v>64207</v>
      </c>
      <c r="AM4807" s="247">
        <v>14672.49</v>
      </c>
      <c r="AO4807" s="226" t="s">
        <v>42387</v>
      </c>
      <c r="AP4807" s="227">
        <v>2169</v>
      </c>
      <c r="AR4807" s="207" t="s">
        <v>19161</v>
      </c>
      <c r="AS4807" s="208">
        <v>11663.19</v>
      </c>
      <c r="AT4807" s="93"/>
      <c r="AU4807" s="93"/>
      <c r="AV4807" s="93"/>
    </row>
    <row r="4808" spans="32:48" x14ac:dyDescent="0.55000000000000004">
      <c r="AF4808" t="s">
        <v>16464</v>
      </c>
      <c r="AG4808" s="284">
        <v>23110.22</v>
      </c>
      <c r="AI4808" s="276" t="s">
        <v>66621</v>
      </c>
      <c r="AJ4808" s="277">
        <v>91871.06</v>
      </c>
      <c r="AL4808" s="246" t="s">
        <v>64208</v>
      </c>
      <c r="AM4808" s="247">
        <v>4167.3500000000004</v>
      </c>
      <c r="AO4808" s="226" t="s">
        <v>33426</v>
      </c>
      <c r="AP4808" s="227">
        <v>524.70000000000005</v>
      </c>
      <c r="AR4808" s="207" t="s">
        <v>19162</v>
      </c>
      <c r="AS4808" s="208">
        <v>2984.25</v>
      </c>
      <c r="AT4808" s="93"/>
      <c r="AU4808" s="93"/>
      <c r="AV4808" s="93"/>
    </row>
    <row r="4809" spans="32:48" x14ac:dyDescent="0.55000000000000004">
      <c r="AF4809" t="s">
        <v>58006</v>
      </c>
      <c r="AG4809" s="284">
        <v>93691.66</v>
      </c>
      <c r="AI4809" s="276" t="s">
        <v>66622</v>
      </c>
      <c r="AJ4809" s="277">
        <v>42979.46</v>
      </c>
      <c r="AL4809" s="246" t="s">
        <v>64209</v>
      </c>
      <c r="AM4809" s="247">
        <v>1416.16</v>
      </c>
      <c r="AO4809" s="226" t="s">
        <v>33427</v>
      </c>
      <c r="AP4809" s="227">
        <v>5880</v>
      </c>
      <c r="AR4809" s="207" t="s">
        <v>19163</v>
      </c>
      <c r="AS4809" s="208">
        <v>2959.34</v>
      </c>
      <c r="AT4809" s="93"/>
      <c r="AU4809" s="93"/>
      <c r="AV4809" s="93"/>
    </row>
    <row r="4810" spans="32:48" x14ac:dyDescent="0.55000000000000004">
      <c r="AF4810" t="s">
        <v>16466</v>
      </c>
      <c r="AG4810" s="284">
        <v>7563.53</v>
      </c>
      <c r="AI4810" s="276" t="s">
        <v>67778</v>
      </c>
      <c r="AJ4810" s="277">
        <v>1400</v>
      </c>
      <c r="AL4810" s="246" t="s">
        <v>47938</v>
      </c>
      <c r="AM4810" s="247">
        <v>21856.65</v>
      </c>
      <c r="AO4810" s="226" t="s">
        <v>33428</v>
      </c>
      <c r="AP4810" s="227">
        <v>378.9</v>
      </c>
      <c r="AR4810" s="207" t="s">
        <v>19164</v>
      </c>
      <c r="AS4810" s="208">
        <v>3244.38</v>
      </c>
      <c r="AT4810" s="93"/>
      <c r="AU4810" s="93"/>
      <c r="AV4810" s="93"/>
    </row>
    <row r="4811" spans="32:48" x14ac:dyDescent="0.55000000000000004">
      <c r="AF4811" t="s">
        <v>16467</v>
      </c>
      <c r="AG4811" s="284">
        <v>2491.5</v>
      </c>
      <c r="AI4811" s="276" t="s">
        <v>60512</v>
      </c>
      <c r="AJ4811" s="277">
        <v>59611.81</v>
      </c>
      <c r="AL4811" s="246" t="s">
        <v>34950</v>
      </c>
      <c r="AM4811" s="247">
        <v>2707.48</v>
      </c>
      <c r="AO4811" s="226" t="s">
        <v>33429</v>
      </c>
      <c r="AP4811" s="227">
        <v>1162.77</v>
      </c>
      <c r="AR4811" s="207" t="s">
        <v>19165</v>
      </c>
      <c r="AS4811" s="208">
        <v>7362.39</v>
      </c>
      <c r="AT4811" s="93"/>
      <c r="AU4811" s="93"/>
      <c r="AV4811" s="93"/>
    </row>
    <row r="4812" spans="32:48" x14ac:dyDescent="0.55000000000000004">
      <c r="AF4812" t="s">
        <v>31713</v>
      </c>
      <c r="AG4812">
        <v>621.91999999999996</v>
      </c>
      <c r="AI4812" s="276" t="s">
        <v>60513</v>
      </c>
      <c r="AJ4812" s="277">
        <v>4674.55</v>
      </c>
      <c r="AL4812" s="246" t="s">
        <v>44775</v>
      </c>
      <c r="AM4812" s="247">
        <v>4931.28</v>
      </c>
      <c r="AO4812" s="226" t="s">
        <v>33430</v>
      </c>
      <c r="AP4812" s="227">
        <v>293.62</v>
      </c>
      <c r="AR4812" s="207" t="s">
        <v>19166</v>
      </c>
      <c r="AS4812" s="208">
        <v>800</v>
      </c>
      <c r="AT4812" s="93"/>
      <c r="AU4812" s="93"/>
      <c r="AV4812" s="93"/>
    </row>
    <row r="4813" spans="32:48" x14ac:dyDescent="0.55000000000000004">
      <c r="AF4813" t="s">
        <v>16469</v>
      </c>
      <c r="AG4813" s="284">
        <v>567207</v>
      </c>
      <c r="AI4813" s="276" t="s">
        <v>60514</v>
      </c>
      <c r="AJ4813" s="277">
        <v>10877.44</v>
      </c>
      <c r="AL4813" s="246" t="s">
        <v>52262</v>
      </c>
      <c r="AM4813" s="247">
        <v>2000</v>
      </c>
      <c r="AO4813" s="226" t="s">
        <v>40230</v>
      </c>
      <c r="AP4813" s="227">
        <v>3600</v>
      </c>
      <c r="AR4813" s="207" t="s">
        <v>19167</v>
      </c>
      <c r="AS4813" s="208">
        <v>47.96</v>
      </c>
      <c r="AT4813" s="93"/>
      <c r="AU4813" s="93"/>
      <c r="AV4813" s="93"/>
    </row>
    <row r="4814" spans="32:48" x14ac:dyDescent="0.55000000000000004">
      <c r="AF4814" t="s">
        <v>16654</v>
      </c>
      <c r="AG4814" s="284">
        <v>368194.32</v>
      </c>
      <c r="AI4814" s="276" t="s">
        <v>62648</v>
      </c>
      <c r="AJ4814" s="277">
        <v>306.39</v>
      </c>
      <c r="AL4814" s="246" t="s">
        <v>52263</v>
      </c>
      <c r="AM4814" s="247">
        <v>1162</v>
      </c>
      <c r="AO4814" s="226" t="s">
        <v>52242</v>
      </c>
      <c r="AP4814" s="227">
        <v>31206</v>
      </c>
      <c r="AR4814" s="207" t="s">
        <v>19168</v>
      </c>
      <c r="AS4814" s="208">
        <v>1186</v>
      </c>
      <c r="AT4814" s="93"/>
      <c r="AU4814" s="93"/>
      <c r="AV4814" s="93"/>
    </row>
    <row r="4815" spans="32:48" x14ac:dyDescent="0.55000000000000004">
      <c r="AF4815" t="s">
        <v>16657</v>
      </c>
      <c r="AG4815" s="284">
        <v>4012.54</v>
      </c>
      <c r="AI4815" s="276" t="s">
        <v>70575</v>
      </c>
      <c r="AJ4815" s="277">
        <v>681.39</v>
      </c>
      <c r="AL4815" s="246" t="s">
        <v>64210</v>
      </c>
      <c r="AM4815" s="247">
        <v>3100</v>
      </c>
      <c r="AO4815" s="226" t="s">
        <v>48829</v>
      </c>
      <c r="AP4815" s="227">
        <v>15395.38</v>
      </c>
      <c r="AR4815" s="207" t="s">
        <v>19169</v>
      </c>
      <c r="AS4815" s="208">
        <v>13478.34</v>
      </c>
      <c r="AT4815" s="93"/>
      <c r="AU4815" s="93"/>
      <c r="AV4815" s="93"/>
    </row>
    <row r="4816" spans="32:48" x14ac:dyDescent="0.55000000000000004">
      <c r="AF4816" t="s">
        <v>16658</v>
      </c>
      <c r="AG4816" s="284">
        <v>107532</v>
      </c>
      <c r="AI4816" s="276" t="s">
        <v>62649</v>
      </c>
      <c r="AJ4816" s="277">
        <v>2114.31</v>
      </c>
      <c r="AL4816" s="246" t="s">
        <v>34954</v>
      </c>
      <c r="AM4816" s="247">
        <v>96500</v>
      </c>
      <c r="AO4816" s="226" t="s">
        <v>34944</v>
      </c>
      <c r="AP4816" s="227">
        <v>2450.1</v>
      </c>
      <c r="AR4816" s="207" t="s">
        <v>19170</v>
      </c>
      <c r="AS4816" s="208">
        <v>10317</v>
      </c>
      <c r="AT4816" s="93"/>
      <c r="AU4816" s="93"/>
      <c r="AV4816" s="93"/>
    </row>
    <row r="4817" spans="32:48" x14ac:dyDescent="0.55000000000000004">
      <c r="AF4817" t="s">
        <v>16659</v>
      </c>
      <c r="AG4817" s="284">
        <v>1281.25</v>
      </c>
      <c r="AI4817" s="276" t="s">
        <v>70179</v>
      </c>
      <c r="AJ4817" s="277">
        <v>5148.58</v>
      </c>
      <c r="AL4817" s="246" t="s">
        <v>34955</v>
      </c>
      <c r="AM4817" s="247">
        <v>7160.8</v>
      </c>
      <c r="AO4817" s="226" t="s">
        <v>49854</v>
      </c>
      <c r="AP4817" s="227">
        <v>4400</v>
      </c>
      <c r="AR4817" s="207" t="s">
        <v>19171</v>
      </c>
      <c r="AS4817" s="208">
        <v>58206</v>
      </c>
      <c r="AT4817" s="93"/>
      <c r="AU4817" s="93"/>
      <c r="AV4817" s="93"/>
    </row>
    <row r="4818" spans="32:48" x14ac:dyDescent="0.55000000000000004">
      <c r="AF4818" t="s">
        <v>58007</v>
      </c>
      <c r="AG4818" s="284">
        <v>2693.75</v>
      </c>
      <c r="AI4818" s="276" t="s">
        <v>63190</v>
      </c>
      <c r="AJ4818" s="277">
        <v>1441.58</v>
      </c>
      <c r="AL4818" s="246" t="s">
        <v>34956</v>
      </c>
      <c r="AM4818" s="247">
        <v>23256.5</v>
      </c>
      <c r="AO4818" s="226" t="s">
        <v>44745</v>
      </c>
      <c r="AP4818" s="227">
        <v>24700</v>
      </c>
      <c r="AR4818" s="207" t="s">
        <v>19172</v>
      </c>
      <c r="AS4818" s="208">
        <v>29450</v>
      </c>
      <c r="AT4818" s="93"/>
      <c r="AU4818" s="93"/>
      <c r="AV4818" s="93"/>
    </row>
    <row r="4819" spans="32:48" x14ac:dyDescent="0.55000000000000004">
      <c r="AF4819" t="s">
        <v>33204</v>
      </c>
      <c r="AG4819" s="284">
        <v>6364.72</v>
      </c>
      <c r="AI4819" s="276" t="s">
        <v>63191</v>
      </c>
      <c r="AJ4819" s="277">
        <v>651.16999999999996</v>
      </c>
      <c r="AL4819" s="246" t="s">
        <v>44776</v>
      </c>
      <c r="AM4819" s="247">
        <v>12724.46</v>
      </c>
      <c r="AO4819" s="226" t="s">
        <v>48830</v>
      </c>
      <c r="AP4819" s="227">
        <v>11700</v>
      </c>
      <c r="AR4819" s="207" t="s">
        <v>19173</v>
      </c>
      <c r="AS4819" s="208">
        <v>2237.31</v>
      </c>
      <c r="AT4819" s="93"/>
      <c r="AU4819" s="93"/>
      <c r="AV4819" s="93"/>
    </row>
    <row r="4820" spans="32:48" x14ac:dyDescent="0.55000000000000004">
      <c r="AF4820" t="s">
        <v>16663</v>
      </c>
      <c r="AG4820" s="284">
        <v>1384.83</v>
      </c>
      <c r="AI4820" s="276" t="s">
        <v>63192</v>
      </c>
      <c r="AJ4820" s="277">
        <v>26.62</v>
      </c>
      <c r="AL4820" s="246" t="s">
        <v>34957</v>
      </c>
      <c r="AM4820" s="247">
        <v>881.9</v>
      </c>
      <c r="AO4820" s="226" t="s">
        <v>19199</v>
      </c>
      <c r="AP4820" s="227">
        <v>13.72</v>
      </c>
      <c r="AR4820" s="207" t="s">
        <v>19174</v>
      </c>
      <c r="AS4820" s="208">
        <v>5242.13</v>
      </c>
      <c r="AT4820" s="93"/>
      <c r="AU4820" s="93"/>
      <c r="AV4820" s="93"/>
    </row>
    <row r="4821" spans="32:48" x14ac:dyDescent="0.55000000000000004">
      <c r="AF4821" t="s">
        <v>16664</v>
      </c>
      <c r="AG4821" s="284">
        <v>7050</v>
      </c>
      <c r="AI4821" s="276" t="s">
        <v>63193</v>
      </c>
      <c r="AJ4821" s="277">
        <v>58.57</v>
      </c>
      <c r="AL4821" s="246" t="s">
        <v>64211</v>
      </c>
      <c r="AM4821" s="247">
        <v>3000</v>
      </c>
      <c r="AO4821" s="226" t="s">
        <v>19202</v>
      </c>
      <c r="AP4821" s="227">
        <v>2520</v>
      </c>
      <c r="AR4821" s="207" t="s">
        <v>19175</v>
      </c>
      <c r="AS4821" s="208">
        <v>361.56</v>
      </c>
      <c r="AT4821" s="93"/>
      <c r="AU4821" s="93"/>
      <c r="AV4821" s="93"/>
    </row>
    <row r="4822" spans="32:48" x14ac:dyDescent="0.55000000000000004">
      <c r="AF4822" t="s">
        <v>49329</v>
      </c>
      <c r="AG4822" s="284">
        <v>40726.949999999997</v>
      </c>
      <c r="AI4822" s="276" t="s">
        <v>56202</v>
      </c>
      <c r="AJ4822" s="277">
        <v>123600</v>
      </c>
      <c r="AL4822" s="246" t="s">
        <v>64212</v>
      </c>
      <c r="AM4822" s="247">
        <v>6078</v>
      </c>
      <c r="AO4822" s="226" t="s">
        <v>33431</v>
      </c>
      <c r="AP4822" s="227">
        <v>24408.5</v>
      </c>
      <c r="AR4822" s="207" t="s">
        <v>19176</v>
      </c>
      <c r="AS4822" s="208">
        <v>5150</v>
      </c>
      <c r="AT4822" s="93"/>
      <c r="AU4822" s="93"/>
      <c r="AV4822" s="93"/>
    </row>
    <row r="4823" spans="32:48" x14ac:dyDescent="0.55000000000000004">
      <c r="AF4823" t="s">
        <v>13153</v>
      </c>
      <c r="AG4823" s="284">
        <v>39557.67</v>
      </c>
      <c r="AI4823" s="276" t="s">
        <v>50006</v>
      </c>
      <c r="AJ4823" s="277">
        <v>211500</v>
      </c>
      <c r="AL4823" s="246" t="s">
        <v>64213</v>
      </c>
      <c r="AM4823" s="247">
        <v>760</v>
      </c>
      <c r="AO4823" s="226" t="s">
        <v>42388</v>
      </c>
      <c r="AP4823" s="227">
        <v>37890.36</v>
      </c>
      <c r="AR4823" s="207" t="s">
        <v>19177</v>
      </c>
      <c r="AS4823" s="208">
        <v>2955</v>
      </c>
      <c r="AT4823" s="93"/>
      <c r="AU4823" s="93"/>
      <c r="AV4823" s="93"/>
    </row>
    <row r="4824" spans="32:48" x14ac:dyDescent="0.55000000000000004">
      <c r="AF4824" t="s">
        <v>13154</v>
      </c>
      <c r="AG4824" s="284">
        <v>128677.79</v>
      </c>
      <c r="AI4824" s="276" t="s">
        <v>70576</v>
      </c>
      <c r="AJ4824" s="277">
        <v>26600</v>
      </c>
      <c r="AL4824" s="246" t="s">
        <v>59566</v>
      </c>
      <c r="AM4824" s="247">
        <v>3300</v>
      </c>
      <c r="AO4824" s="226" t="s">
        <v>52243</v>
      </c>
      <c r="AP4824" s="227">
        <v>5000</v>
      </c>
      <c r="AR4824" s="207" t="s">
        <v>19178</v>
      </c>
      <c r="AS4824" s="208">
        <v>36773</v>
      </c>
      <c r="AT4824" s="93"/>
      <c r="AU4824" s="93"/>
      <c r="AV4824" s="93"/>
    </row>
    <row r="4825" spans="32:48" x14ac:dyDescent="0.55000000000000004">
      <c r="AF4825" t="s">
        <v>16667</v>
      </c>
      <c r="AG4825" s="284">
        <v>131535.29999999999</v>
      </c>
      <c r="AI4825" s="276" t="s">
        <v>70577</v>
      </c>
      <c r="AJ4825" s="277">
        <v>4000</v>
      </c>
      <c r="AL4825" s="246" t="s">
        <v>59567</v>
      </c>
      <c r="AM4825" s="247">
        <v>248.65</v>
      </c>
      <c r="AO4825" s="226" t="s">
        <v>40231</v>
      </c>
      <c r="AP4825" s="227">
        <v>327.98</v>
      </c>
      <c r="AR4825" s="207" t="s">
        <v>19179</v>
      </c>
      <c r="AS4825" s="208">
        <v>4739</v>
      </c>
      <c r="AT4825" s="93"/>
      <c r="AU4825" s="93"/>
      <c r="AV4825" s="93"/>
    </row>
    <row r="4826" spans="32:48" x14ac:dyDescent="0.55000000000000004">
      <c r="AF4826" t="s">
        <v>16669</v>
      </c>
      <c r="AG4826" s="284">
        <v>72707</v>
      </c>
      <c r="AI4826" s="276" t="s">
        <v>70578</v>
      </c>
      <c r="AJ4826" s="277">
        <v>306.01</v>
      </c>
      <c r="AL4826" s="246" t="s">
        <v>59568</v>
      </c>
      <c r="AM4826" s="247">
        <v>795.3</v>
      </c>
      <c r="AO4826" s="226" t="s">
        <v>48831</v>
      </c>
      <c r="AP4826" s="227">
        <v>350</v>
      </c>
      <c r="AR4826" s="207" t="s">
        <v>19180</v>
      </c>
      <c r="AS4826" s="208">
        <v>8092</v>
      </c>
      <c r="AT4826" s="93"/>
      <c r="AU4826" s="93"/>
      <c r="AV4826" s="93"/>
    </row>
    <row r="4827" spans="32:48" x14ac:dyDescent="0.55000000000000004">
      <c r="AF4827" t="s">
        <v>34630</v>
      </c>
      <c r="AG4827" s="284">
        <v>77388.53</v>
      </c>
      <c r="AI4827" s="276" t="s">
        <v>70579</v>
      </c>
      <c r="AJ4827" s="277">
        <v>1000.8</v>
      </c>
      <c r="AL4827" s="246" t="s">
        <v>59569</v>
      </c>
      <c r="AM4827" s="247">
        <v>122.06</v>
      </c>
      <c r="AO4827" s="226" t="s">
        <v>52244</v>
      </c>
      <c r="AP4827" s="227">
        <v>33000</v>
      </c>
      <c r="AR4827" s="207" t="s">
        <v>19181</v>
      </c>
      <c r="AS4827" s="208">
        <v>3975</v>
      </c>
      <c r="AT4827" s="93"/>
      <c r="AU4827" s="93"/>
      <c r="AV4827" s="93"/>
    </row>
    <row r="4828" spans="32:48" x14ac:dyDescent="0.55000000000000004">
      <c r="AF4828" t="s">
        <v>54240</v>
      </c>
      <c r="AG4828" s="284">
        <v>5090.63</v>
      </c>
      <c r="AI4828" s="276" t="s">
        <v>66623</v>
      </c>
      <c r="AJ4828" s="277">
        <v>3000</v>
      </c>
      <c r="AL4828" s="246" t="s">
        <v>59570</v>
      </c>
      <c r="AM4828" s="247">
        <v>35.54</v>
      </c>
      <c r="AO4828" s="226" t="s">
        <v>52245</v>
      </c>
      <c r="AP4828" s="227">
        <v>3750</v>
      </c>
      <c r="AR4828" s="207" t="s">
        <v>19182</v>
      </c>
      <c r="AS4828" s="208">
        <v>1850</v>
      </c>
      <c r="AT4828" s="93"/>
      <c r="AU4828" s="93"/>
      <c r="AV4828" s="93"/>
    </row>
    <row r="4829" spans="32:48" x14ac:dyDescent="0.55000000000000004">
      <c r="AF4829" t="s">
        <v>59310</v>
      </c>
      <c r="AG4829" s="284">
        <v>19008.919999999998</v>
      </c>
      <c r="AI4829" s="276" t="s">
        <v>69871</v>
      </c>
      <c r="AJ4829" s="277">
        <v>2000</v>
      </c>
      <c r="AL4829" s="246" t="s">
        <v>59571</v>
      </c>
      <c r="AM4829" s="247">
        <v>710</v>
      </c>
      <c r="AO4829" s="226" t="s">
        <v>52246</v>
      </c>
      <c r="AP4829" s="227">
        <v>3495</v>
      </c>
      <c r="AR4829" s="207" t="s">
        <v>19183</v>
      </c>
      <c r="AS4829" s="208">
        <v>3275</v>
      </c>
      <c r="AT4829" s="93"/>
      <c r="AU4829" s="93"/>
      <c r="AV4829" s="93"/>
    </row>
    <row r="4830" spans="32:48" x14ac:dyDescent="0.55000000000000004">
      <c r="AF4830" t="s">
        <v>54241</v>
      </c>
      <c r="AG4830" s="284">
        <v>146249.78</v>
      </c>
      <c r="AI4830" s="276" t="s">
        <v>70580</v>
      </c>
      <c r="AJ4830" s="277">
        <v>595.97</v>
      </c>
      <c r="AL4830" s="246" t="s">
        <v>56038</v>
      </c>
      <c r="AM4830" s="247">
        <v>2709</v>
      </c>
      <c r="AO4830" s="226" t="s">
        <v>44746</v>
      </c>
      <c r="AP4830" s="227">
        <v>12890.64</v>
      </c>
      <c r="AR4830" s="207" t="s">
        <v>19184</v>
      </c>
      <c r="AS4830" s="208">
        <v>62.5</v>
      </c>
      <c r="AT4830" s="93"/>
      <c r="AU4830" s="93"/>
      <c r="AV4830" s="93"/>
    </row>
    <row r="4831" spans="32:48" x14ac:dyDescent="0.55000000000000004">
      <c r="AF4831" t="s">
        <v>13156</v>
      </c>
      <c r="AG4831" s="284">
        <v>335987.5</v>
      </c>
      <c r="AI4831" s="276" t="s">
        <v>69872</v>
      </c>
      <c r="AJ4831" s="277">
        <v>7907.83</v>
      </c>
      <c r="AL4831" s="246" t="s">
        <v>56039</v>
      </c>
      <c r="AM4831" s="247">
        <v>845</v>
      </c>
      <c r="AO4831" s="226" t="s">
        <v>52247</v>
      </c>
      <c r="AP4831" s="227">
        <v>210</v>
      </c>
      <c r="AR4831" s="207" t="s">
        <v>19185</v>
      </c>
      <c r="AS4831" s="208">
        <v>380.29</v>
      </c>
      <c r="AT4831" s="93"/>
      <c r="AU4831" s="93"/>
      <c r="AV4831" s="93"/>
    </row>
    <row r="4832" spans="32:48" x14ac:dyDescent="0.55000000000000004">
      <c r="AF4832" t="s">
        <v>16672</v>
      </c>
      <c r="AG4832" s="284">
        <v>14153.8</v>
      </c>
      <c r="AI4832" s="276" t="s">
        <v>69873</v>
      </c>
      <c r="AJ4832" s="277">
        <v>4969.24</v>
      </c>
      <c r="AL4832" s="246" t="s">
        <v>13451</v>
      </c>
      <c r="AM4832" s="247">
        <v>22603.31</v>
      </c>
      <c r="AO4832" s="226" t="s">
        <v>44747</v>
      </c>
      <c r="AP4832" s="227">
        <v>1001.99</v>
      </c>
      <c r="AR4832" s="207" t="s">
        <v>19186</v>
      </c>
      <c r="AS4832" s="208">
        <v>1076.82</v>
      </c>
      <c r="AT4832" s="93"/>
      <c r="AU4832" s="93"/>
      <c r="AV4832" s="93"/>
    </row>
    <row r="4833" spans="32:48" x14ac:dyDescent="0.55000000000000004">
      <c r="AF4833" t="s">
        <v>16673</v>
      </c>
      <c r="AG4833" s="284">
        <v>212105.36</v>
      </c>
      <c r="AI4833" s="276" t="s">
        <v>69874</v>
      </c>
      <c r="AJ4833" s="277">
        <v>740.92</v>
      </c>
      <c r="AL4833" s="246" t="s">
        <v>57393</v>
      </c>
      <c r="AM4833" s="247">
        <v>163893.31</v>
      </c>
      <c r="AO4833" s="226" t="s">
        <v>46865</v>
      </c>
      <c r="AP4833" s="227">
        <v>50.61</v>
      </c>
      <c r="AR4833" s="207" t="s">
        <v>19187</v>
      </c>
      <c r="AS4833" s="208">
        <v>336.74</v>
      </c>
      <c r="AT4833" s="93"/>
      <c r="AU4833" s="93"/>
      <c r="AV4833" s="93"/>
    </row>
    <row r="4834" spans="32:48" x14ac:dyDescent="0.55000000000000004">
      <c r="AF4834" t="s">
        <v>16674</v>
      </c>
      <c r="AG4834" s="284">
        <v>-30211.16</v>
      </c>
      <c r="AI4834" s="276" t="s">
        <v>58264</v>
      </c>
      <c r="AJ4834" s="277">
        <v>1855</v>
      </c>
      <c r="AL4834" s="246" t="s">
        <v>13452</v>
      </c>
      <c r="AM4834" s="247">
        <v>57154.09</v>
      </c>
      <c r="AO4834" s="226" t="s">
        <v>46866</v>
      </c>
      <c r="AP4834" s="227">
        <v>669.77</v>
      </c>
      <c r="AR4834" s="207" t="s">
        <v>19188</v>
      </c>
      <c r="AS4834" s="208">
        <v>1500</v>
      </c>
      <c r="AT4834" s="93"/>
      <c r="AU4834" s="93"/>
      <c r="AV4834" s="93"/>
    </row>
    <row r="4835" spans="32:48" x14ac:dyDescent="0.55000000000000004">
      <c r="AF4835" t="s">
        <v>62868</v>
      </c>
      <c r="AG4835" s="284">
        <v>298162.78999999998</v>
      </c>
      <c r="AI4835" s="276" t="s">
        <v>61422</v>
      </c>
      <c r="AJ4835" s="277">
        <v>46.21</v>
      </c>
      <c r="AL4835" s="246" t="s">
        <v>19436</v>
      </c>
      <c r="AM4835" s="247">
        <v>88673.73</v>
      </c>
      <c r="AO4835" s="226" t="s">
        <v>47935</v>
      </c>
      <c r="AP4835" s="227">
        <v>276.69</v>
      </c>
      <c r="AR4835" s="207" t="s">
        <v>19189</v>
      </c>
      <c r="AS4835" s="208">
        <v>15179.65</v>
      </c>
      <c r="AT4835" s="93"/>
      <c r="AU4835" s="93"/>
      <c r="AV4835" s="93"/>
    </row>
    <row r="4836" spans="32:48" x14ac:dyDescent="0.55000000000000004">
      <c r="AF4836" t="s">
        <v>38904</v>
      </c>
      <c r="AG4836" s="284">
        <v>24141.52</v>
      </c>
      <c r="AI4836" s="276" t="s">
        <v>60515</v>
      </c>
      <c r="AJ4836" s="277">
        <v>15794.46</v>
      </c>
      <c r="AL4836" s="246" t="s">
        <v>19437</v>
      </c>
      <c r="AM4836" s="247">
        <v>7668.85</v>
      </c>
      <c r="AO4836" s="226" t="s">
        <v>40232</v>
      </c>
      <c r="AP4836" s="227">
        <v>2273.08</v>
      </c>
      <c r="AR4836" s="207" t="s">
        <v>19190</v>
      </c>
      <c r="AS4836" s="208">
        <v>2217</v>
      </c>
      <c r="AT4836" s="93"/>
      <c r="AU4836" s="93"/>
      <c r="AV4836" s="93"/>
    </row>
    <row r="4837" spans="32:48" x14ac:dyDescent="0.55000000000000004">
      <c r="AF4837" t="s">
        <v>55573</v>
      </c>
      <c r="AG4837" s="284">
        <v>36912.5</v>
      </c>
      <c r="AI4837" s="276" t="s">
        <v>60516</v>
      </c>
      <c r="AJ4837" s="277">
        <v>1176.45</v>
      </c>
      <c r="AL4837" s="246" t="s">
        <v>36232</v>
      </c>
      <c r="AM4837" s="247">
        <v>34528.94</v>
      </c>
      <c r="AO4837" s="226" t="s">
        <v>40233</v>
      </c>
      <c r="AP4837" s="227">
        <v>5894.77</v>
      </c>
      <c r="AR4837" s="207" t="s">
        <v>19191</v>
      </c>
      <c r="AS4837" s="208">
        <v>12914</v>
      </c>
      <c r="AT4837" s="93"/>
      <c r="AU4837" s="93"/>
      <c r="AV4837" s="93"/>
    </row>
    <row r="4838" spans="32:48" x14ac:dyDescent="0.55000000000000004">
      <c r="AF4838" t="s">
        <v>34650</v>
      </c>
      <c r="AG4838" s="284">
        <v>1239.5</v>
      </c>
      <c r="AI4838" s="276" t="s">
        <v>60517</v>
      </c>
      <c r="AJ4838" s="277">
        <v>3951.76</v>
      </c>
      <c r="AL4838" s="246" t="s">
        <v>57394</v>
      </c>
      <c r="AM4838" s="247">
        <v>845.99</v>
      </c>
      <c r="AO4838" s="226" t="s">
        <v>49855</v>
      </c>
      <c r="AP4838" s="227">
        <v>6161.86</v>
      </c>
      <c r="AR4838" s="207" t="s">
        <v>19192</v>
      </c>
      <c r="AS4838" s="208">
        <v>3903.75</v>
      </c>
      <c r="AT4838" s="93"/>
      <c r="AU4838" s="93"/>
      <c r="AV4838" s="93"/>
    </row>
    <row r="4839" spans="32:48" x14ac:dyDescent="0.55000000000000004">
      <c r="AF4839" t="s">
        <v>16717</v>
      </c>
      <c r="AG4839" s="284">
        <v>2918.6</v>
      </c>
      <c r="AI4839" s="276" t="s">
        <v>42570</v>
      </c>
      <c r="AJ4839" s="277">
        <v>4141.33</v>
      </c>
      <c r="AL4839" s="246" t="s">
        <v>19440</v>
      </c>
      <c r="AM4839" s="247">
        <v>3144.44</v>
      </c>
      <c r="AO4839" s="226" t="s">
        <v>40234</v>
      </c>
      <c r="AP4839" s="227">
        <v>2486</v>
      </c>
      <c r="AR4839" s="207" t="s">
        <v>19193</v>
      </c>
      <c r="AS4839" s="208">
        <v>15690.09</v>
      </c>
      <c r="AT4839" s="93"/>
      <c r="AU4839" s="93"/>
      <c r="AV4839" s="93"/>
    </row>
    <row r="4840" spans="32:48" x14ac:dyDescent="0.55000000000000004">
      <c r="AF4840" t="s">
        <v>54243</v>
      </c>
      <c r="AG4840">
        <v>77.95</v>
      </c>
      <c r="AI4840" s="276" t="s">
        <v>67779</v>
      </c>
      <c r="AJ4840" s="277">
        <v>65749.09</v>
      </c>
      <c r="AL4840" s="246" t="s">
        <v>19441</v>
      </c>
      <c r="AM4840" s="247">
        <v>10358.15</v>
      </c>
      <c r="AO4840" s="226" t="s">
        <v>49856</v>
      </c>
      <c r="AP4840" s="227">
        <v>4697.8999999999996</v>
      </c>
      <c r="AR4840" s="207" t="s">
        <v>19194</v>
      </c>
      <c r="AS4840" s="208">
        <v>9070.36</v>
      </c>
      <c r="AT4840" s="93"/>
      <c r="AU4840" s="93"/>
      <c r="AV4840" s="93"/>
    </row>
    <row r="4841" spans="32:48" x14ac:dyDescent="0.55000000000000004">
      <c r="AF4841" t="s">
        <v>69219</v>
      </c>
      <c r="AG4841">
        <v>500</v>
      </c>
      <c r="AI4841" s="276" t="s">
        <v>56204</v>
      </c>
      <c r="AJ4841" s="277">
        <v>1010</v>
      </c>
      <c r="AL4841" s="246" t="s">
        <v>19442</v>
      </c>
      <c r="AM4841" s="247">
        <v>9843.23</v>
      </c>
      <c r="AO4841" s="226" t="s">
        <v>44748</v>
      </c>
      <c r="AP4841" s="227">
        <v>97600</v>
      </c>
      <c r="AR4841" s="207" t="s">
        <v>19195</v>
      </c>
      <c r="AS4841" s="208">
        <v>32141.55</v>
      </c>
      <c r="AT4841" s="93"/>
      <c r="AU4841" s="93"/>
      <c r="AV4841" s="93"/>
    </row>
    <row r="4842" spans="32:48" x14ac:dyDescent="0.55000000000000004">
      <c r="AF4842" t="s">
        <v>16721</v>
      </c>
      <c r="AG4842">
        <v>425.8</v>
      </c>
      <c r="AI4842" s="276" t="s">
        <v>35109</v>
      </c>
      <c r="AJ4842" s="277">
        <v>-7334.89</v>
      </c>
      <c r="AL4842" s="246" t="s">
        <v>52264</v>
      </c>
      <c r="AM4842" s="247">
        <v>2162</v>
      </c>
      <c r="AO4842" s="226" t="s">
        <v>44749</v>
      </c>
      <c r="AP4842" s="227">
        <v>52500</v>
      </c>
      <c r="AR4842" s="207" t="s">
        <v>19196</v>
      </c>
      <c r="AS4842" s="208">
        <v>4263</v>
      </c>
      <c r="AT4842" s="93"/>
      <c r="AU4842" s="93"/>
      <c r="AV4842" s="93"/>
    </row>
    <row r="4843" spans="32:48" x14ac:dyDescent="0.55000000000000004">
      <c r="AF4843" t="s">
        <v>16722</v>
      </c>
      <c r="AG4843" s="284">
        <v>23209.119999999999</v>
      </c>
      <c r="AI4843" s="276" t="s">
        <v>21406</v>
      </c>
      <c r="AJ4843" s="277">
        <v>-556.02</v>
      </c>
      <c r="AL4843" s="246" t="s">
        <v>19444</v>
      </c>
      <c r="AM4843" s="247">
        <v>1951.32</v>
      </c>
      <c r="AO4843" s="226" t="s">
        <v>44750</v>
      </c>
      <c r="AP4843" s="227">
        <v>3411</v>
      </c>
      <c r="AR4843" s="207" t="s">
        <v>19197</v>
      </c>
      <c r="AS4843" s="208">
        <v>9398</v>
      </c>
      <c r="AT4843" s="93"/>
      <c r="AU4843" s="93"/>
      <c r="AV4843" s="93"/>
    </row>
    <row r="4844" spans="32:48" x14ac:dyDescent="0.55000000000000004">
      <c r="AF4844" t="s">
        <v>16723</v>
      </c>
      <c r="AG4844" s="284">
        <v>74675.429999999993</v>
      </c>
      <c r="AI4844" s="276" t="s">
        <v>35112</v>
      </c>
      <c r="AJ4844" s="277">
        <v>-1797.05</v>
      </c>
      <c r="AL4844" s="246" t="s">
        <v>19445</v>
      </c>
      <c r="AM4844" s="247">
        <v>6003.33</v>
      </c>
      <c r="AO4844" s="226" t="s">
        <v>19234</v>
      </c>
      <c r="AP4844" s="227">
        <v>348</v>
      </c>
      <c r="AR4844" s="207" t="s">
        <v>19198</v>
      </c>
      <c r="AS4844" s="208">
        <v>34085</v>
      </c>
      <c r="AT4844" s="93"/>
      <c r="AU4844" s="93"/>
      <c r="AV4844" s="93"/>
    </row>
    <row r="4845" spans="32:48" x14ac:dyDescent="0.55000000000000004">
      <c r="AF4845" t="s">
        <v>16780</v>
      </c>
      <c r="AG4845" s="284">
        <v>21184.38</v>
      </c>
      <c r="AI4845" s="276" t="s">
        <v>35113</v>
      </c>
      <c r="AJ4845" s="277">
        <v>-1169.92</v>
      </c>
      <c r="AL4845" s="246" t="s">
        <v>36233</v>
      </c>
      <c r="AM4845" s="247">
        <v>13200</v>
      </c>
      <c r="AO4845" s="226" t="s">
        <v>52248</v>
      </c>
      <c r="AP4845" s="227">
        <v>1511</v>
      </c>
      <c r="AR4845" s="207" t="s">
        <v>19199</v>
      </c>
      <c r="AS4845" s="208">
        <v>2507.9299999999998</v>
      </c>
      <c r="AT4845" s="93"/>
      <c r="AU4845" s="93"/>
      <c r="AV4845" s="93"/>
    </row>
    <row r="4846" spans="32:48" x14ac:dyDescent="0.55000000000000004">
      <c r="AF4846" t="s">
        <v>16783</v>
      </c>
      <c r="AG4846" s="284">
        <v>10200.44</v>
      </c>
      <c r="AI4846" s="276" t="s">
        <v>21407</v>
      </c>
      <c r="AJ4846" s="277">
        <v>-1379.17</v>
      </c>
      <c r="AL4846" s="246" t="s">
        <v>52265</v>
      </c>
      <c r="AM4846" s="247">
        <v>2800</v>
      </c>
      <c r="AO4846" s="226" t="s">
        <v>52249</v>
      </c>
      <c r="AP4846" s="227">
        <v>784</v>
      </c>
      <c r="AR4846" s="207" t="s">
        <v>19200</v>
      </c>
      <c r="AS4846" s="208">
        <v>6253.6</v>
      </c>
      <c r="AT4846" s="93"/>
      <c r="AU4846" s="93"/>
      <c r="AV4846" s="93"/>
    </row>
    <row r="4847" spans="32:48" x14ac:dyDescent="0.55000000000000004">
      <c r="AF4847" t="s">
        <v>16784</v>
      </c>
      <c r="AG4847" s="284">
        <v>10992.23</v>
      </c>
      <c r="AI4847" s="276" t="s">
        <v>48011</v>
      </c>
      <c r="AJ4847" s="277">
        <v>12237.05</v>
      </c>
      <c r="AL4847" s="246" t="s">
        <v>40241</v>
      </c>
      <c r="AM4847" s="247">
        <v>1631.88</v>
      </c>
      <c r="AO4847" s="226" t="s">
        <v>19242</v>
      </c>
      <c r="AP4847" s="227">
        <v>17.64</v>
      </c>
      <c r="AR4847" s="207" t="s">
        <v>19201</v>
      </c>
      <c r="AS4847" s="208">
        <v>2288.7399999999998</v>
      </c>
      <c r="AT4847" s="93"/>
      <c r="AU4847" s="93"/>
      <c r="AV4847" s="93"/>
    </row>
    <row r="4848" spans="32:48" x14ac:dyDescent="0.55000000000000004">
      <c r="AF4848" t="s">
        <v>33210</v>
      </c>
      <c r="AG4848" s="284">
        <v>1929.87</v>
      </c>
      <c r="AI4848" s="276" t="s">
        <v>63691</v>
      </c>
      <c r="AJ4848" s="277">
        <v>113919.6</v>
      </c>
      <c r="AL4848" s="246" t="s">
        <v>19447</v>
      </c>
      <c r="AM4848" s="247">
        <v>13300</v>
      </c>
      <c r="AO4848" s="226" t="s">
        <v>33433</v>
      </c>
      <c r="AP4848" s="227">
        <v>75162.77</v>
      </c>
      <c r="AR4848" s="207" t="s">
        <v>19202</v>
      </c>
      <c r="AS4848" s="208">
        <v>3024</v>
      </c>
      <c r="AT4848" s="93"/>
      <c r="AU4848" s="93"/>
      <c r="AV4848" s="93"/>
    </row>
    <row r="4849" spans="32:48" x14ac:dyDescent="0.55000000000000004">
      <c r="AF4849" t="s">
        <v>54245</v>
      </c>
      <c r="AG4849" s="284">
        <v>1045.79</v>
      </c>
      <c r="AI4849" s="276" t="s">
        <v>63692</v>
      </c>
      <c r="AJ4849" s="277">
        <v>8714.86</v>
      </c>
      <c r="AL4849" s="246" t="s">
        <v>19448</v>
      </c>
      <c r="AM4849" s="247">
        <v>2324.4</v>
      </c>
      <c r="AO4849" s="226" t="s">
        <v>33434</v>
      </c>
      <c r="AP4849" s="227">
        <v>6108.33</v>
      </c>
      <c r="AR4849" s="207" t="s">
        <v>19203</v>
      </c>
      <c r="AS4849" s="208">
        <v>554.37</v>
      </c>
      <c r="AT4849" s="93"/>
      <c r="AU4849" s="93"/>
      <c r="AV4849" s="93"/>
    </row>
    <row r="4850" spans="32:48" x14ac:dyDescent="0.55000000000000004">
      <c r="AF4850" t="s">
        <v>16786</v>
      </c>
      <c r="AG4850">
        <v>813.28</v>
      </c>
      <c r="AI4850" s="276" t="s">
        <v>63693</v>
      </c>
      <c r="AJ4850" s="277">
        <v>25582.6</v>
      </c>
      <c r="AL4850" s="246" t="s">
        <v>19449</v>
      </c>
      <c r="AM4850" s="247">
        <v>6794.32</v>
      </c>
      <c r="AO4850" s="226" t="s">
        <v>40235</v>
      </c>
      <c r="AP4850" s="227">
        <v>1774.86</v>
      </c>
      <c r="AR4850" s="207" t="s">
        <v>19204</v>
      </c>
      <c r="AS4850" s="208">
        <v>65385</v>
      </c>
      <c r="AT4850" s="93"/>
      <c r="AU4850" s="93"/>
      <c r="AV4850" s="93"/>
    </row>
    <row r="4851" spans="32:48" x14ac:dyDescent="0.55000000000000004">
      <c r="AF4851" t="s">
        <v>45979</v>
      </c>
      <c r="AG4851">
        <v>500</v>
      </c>
      <c r="AI4851" s="276" t="s">
        <v>64381</v>
      </c>
      <c r="AJ4851" s="277">
        <v>19382.22</v>
      </c>
      <c r="AL4851" s="246" t="s">
        <v>36234</v>
      </c>
      <c r="AM4851" s="247">
        <v>2591.44</v>
      </c>
      <c r="AO4851" s="226" t="s">
        <v>39098</v>
      </c>
      <c r="AP4851" s="227">
        <v>22379.93</v>
      </c>
      <c r="AR4851" s="207" t="s">
        <v>19205</v>
      </c>
      <c r="AS4851" s="208">
        <v>3275</v>
      </c>
      <c r="AT4851" s="93"/>
      <c r="AU4851" s="93"/>
      <c r="AV4851" s="93"/>
    </row>
    <row r="4852" spans="32:48" x14ac:dyDescent="0.55000000000000004">
      <c r="AF4852" t="s">
        <v>45980</v>
      </c>
      <c r="AG4852">
        <v>249.25</v>
      </c>
      <c r="AI4852" s="276" t="s">
        <v>63694</v>
      </c>
      <c r="AJ4852" s="277">
        <v>63275.4</v>
      </c>
      <c r="AL4852" s="246" t="s">
        <v>52266</v>
      </c>
      <c r="AM4852" s="247">
        <v>5850</v>
      </c>
      <c r="AO4852" s="226" t="s">
        <v>33435</v>
      </c>
      <c r="AP4852" s="227">
        <v>5692.77</v>
      </c>
      <c r="AR4852" s="207" t="s">
        <v>19206</v>
      </c>
      <c r="AS4852" s="208">
        <v>62.5</v>
      </c>
      <c r="AT4852" s="93"/>
      <c r="AU4852" s="93"/>
      <c r="AV4852" s="93"/>
    </row>
    <row r="4853" spans="32:48" x14ac:dyDescent="0.55000000000000004">
      <c r="AF4853" t="s">
        <v>63847</v>
      </c>
      <c r="AG4853" s="284">
        <v>13879.87</v>
      </c>
      <c r="AI4853" s="276" t="s">
        <v>67780</v>
      </c>
      <c r="AJ4853" s="277">
        <v>962.83</v>
      </c>
      <c r="AL4853" s="246" t="s">
        <v>19450</v>
      </c>
      <c r="AM4853" s="247">
        <v>3205.59</v>
      </c>
      <c r="AO4853" s="226" t="s">
        <v>34946</v>
      </c>
      <c r="AP4853" s="227">
        <v>14425.56</v>
      </c>
      <c r="AR4853" s="207" t="s">
        <v>19207</v>
      </c>
      <c r="AS4853" s="208">
        <v>5125.53</v>
      </c>
      <c r="AT4853" s="93"/>
      <c r="AU4853" s="93"/>
      <c r="AV4853" s="93"/>
    </row>
    <row r="4854" spans="32:48" x14ac:dyDescent="0.55000000000000004">
      <c r="AF4854" t="s">
        <v>13170</v>
      </c>
      <c r="AG4854" s="284">
        <v>62800</v>
      </c>
      <c r="AI4854" s="276" t="s">
        <v>62960</v>
      </c>
      <c r="AJ4854" s="277">
        <v>3049.17</v>
      </c>
      <c r="AL4854" s="246" t="s">
        <v>52267</v>
      </c>
      <c r="AM4854" s="247">
        <v>12390</v>
      </c>
      <c r="AO4854" s="226" t="s">
        <v>42389</v>
      </c>
      <c r="AP4854" s="227">
        <v>1500</v>
      </c>
      <c r="AR4854" s="207" t="s">
        <v>19208</v>
      </c>
      <c r="AS4854" s="208">
        <v>12572.55</v>
      </c>
      <c r="AT4854" s="93"/>
      <c r="AU4854" s="93"/>
      <c r="AV4854" s="93"/>
    </row>
    <row r="4855" spans="32:48" x14ac:dyDescent="0.55000000000000004">
      <c r="AF4855" t="s">
        <v>62869</v>
      </c>
      <c r="AG4855">
        <v>400</v>
      </c>
      <c r="AI4855" s="276" t="s">
        <v>67781</v>
      </c>
      <c r="AJ4855" s="277">
        <v>4280</v>
      </c>
      <c r="AL4855" s="246" t="s">
        <v>52268</v>
      </c>
      <c r="AM4855" s="247">
        <v>947.84</v>
      </c>
      <c r="AO4855" s="226" t="s">
        <v>42390</v>
      </c>
      <c r="AP4855" s="227">
        <v>67</v>
      </c>
      <c r="AR4855" s="207" t="s">
        <v>19209</v>
      </c>
      <c r="AS4855" s="208">
        <v>2625.48</v>
      </c>
      <c r="AT4855" s="93"/>
      <c r="AU4855" s="93"/>
      <c r="AV4855" s="93"/>
    </row>
    <row r="4856" spans="32:48" x14ac:dyDescent="0.55000000000000004">
      <c r="AF4856" t="s">
        <v>16788</v>
      </c>
      <c r="AG4856" s="284">
        <v>1730.37</v>
      </c>
      <c r="AI4856" s="276" t="s">
        <v>56210</v>
      </c>
      <c r="AJ4856" s="277">
        <v>669443.31000000006</v>
      </c>
      <c r="AL4856" s="246" t="s">
        <v>52269</v>
      </c>
      <c r="AM4856" s="247">
        <v>1330.35</v>
      </c>
      <c r="AO4856" s="226" t="s">
        <v>48832</v>
      </c>
      <c r="AP4856" s="227">
        <v>16250.01</v>
      </c>
      <c r="AR4856" s="207" t="s">
        <v>19210</v>
      </c>
      <c r="AS4856" s="208">
        <v>11004</v>
      </c>
      <c r="AT4856" s="93"/>
      <c r="AU4856" s="93"/>
      <c r="AV4856" s="93"/>
    </row>
    <row r="4857" spans="32:48" x14ac:dyDescent="0.55000000000000004">
      <c r="AF4857" t="s">
        <v>13171</v>
      </c>
      <c r="AG4857" s="284">
        <v>9423.3799999999992</v>
      </c>
      <c r="AI4857" s="276" t="s">
        <v>67782</v>
      </c>
      <c r="AJ4857" s="277">
        <v>1088.3800000000001</v>
      </c>
      <c r="AL4857" s="246" t="s">
        <v>58509</v>
      </c>
      <c r="AM4857" s="247">
        <v>2273.5700000000002</v>
      </c>
      <c r="AO4857" s="226" t="s">
        <v>33436</v>
      </c>
      <c r="AP4857" s="227">
        <v>29333.35</v>
      </c>
      <c r="AR4857" s="207" t="s">
        <v>19211</v>
      </c>
      <c r="AS4857" s="208">
        <v>5150</v>
      </c>
      <c r="AT4857" s="93"/>
      <c r="AU4857" s="93"/>
      <c r="AV4857" s="93"/>
    </row>
    <row r="4858" spans="32:48" x14ac:dyDescent="0.55000000000000004">
      <c r="AF4858" t="s">
        <v>13172</v>
      </c>
      <c r="AG4858" s="284">
        <v>27793.96</v>
      </c>
      <c r="AI4858" s="276" t="s">
        <v>56211</v>
      </c>
      <c r="AJ4858" s="277">
        <v>85014.15</v>
      </c>
      <c r="AL4858" s="246" t="s">
        <v>57395</v>
      </c>
      <c r="AM4858" s="247">
        <v>9594.64</v>
      </c>
      <c r="AO4858" s="226" t="s">
        <v>34947</v>
      </c>
      <c r="AP4858" s="227">
        <v>22394.46</v>
      </c>
      <c r="AR4858" s="207" t="s">
        <v>19212</v>
      </c>
      <c r="AS4858" s="208">
        <v>56691.11</v>
      </c>
      <c r="AT4858" s="93"/>
      <c r="AU4858" s="93"/>
      <c r="AV4858" s="93"/>
    </row>
    <row r="4859" spans="32:48" x14ac:dyDescent="0.55000000000000004">
      <c r="AF4859" t="s">
        <v>16789</v>
      </c>
      <c r="AG4859" s="284">
        <v>27506.18</v>
      </c>
      <c r="AI4859" s="276" t="s">
        <v>62650</v>
      </c>
      <c r="AJ4859" s="277">
        <v>256380</v>
      </c>
      <c r="AL4859" s="246" t="s">
        <v>33441</v>
      </c>
      <c r="AM4859" s="247">
        <v>16422</v>
      </c>
      <c r="AO4859" s="226" t="s">
        <v>33437</v>
      </c>
      <c r="AP4859" s="227">
        <v>5206.3100000000004</v>
      </c>
      <c r="AR4859" s="207" t="s">
        <v>19213</v>
      </c>
      <c r="AS4859" s="208">
        <v>17310.669999999998</v>
      </c>
      <c r="AT4859" s="93"/>
      <c r="AU4859" s="93"/>
      <c r="AV4859" s="93"/>
    </row>
    <row r="4860" spans="32:48" x14ac:dyDescent="0.55000000000000004">
      <c r="AF4860" t="s">
        <v>16790</v>
      </c>
      <c r="AG4860" s="284">
        <v>35223.919999999998</v>
      </c>
      <c r="AI4860" s="276" t="s">
        <v>40344</v>
      </c>
      <c r="AJ4860" s="277">
        <v>120521.42</v>
      </c>
      <c r="AL4860" s="246" t="s">
        <v>42399</v>
      </c>
      <c r="AM4860" s="247">
        <v>478996.71</v>
      </c>
      <c r="AO4860" s="226" t="s">
        <v>34948</v>
      </c>
      <c r="AP4860" s="227">
        <v>470.16</v>
      </c>
      <c r="AR4860" s="207" t="s">
        <v>19214</v>
      </c>
      <c r="AS4860" s="208">
        <v>81745.55</v>
      </c>
      <c r="AT4860" s="93"/>
      <c r="AU4860" s="93"/>
      <c r="AV4860" s="93"/>
    </row>
    <row r="4861" spans="32:48" x14ac:dyDescent="0.55000000000000004">
      <c r="AF4861" t="s">
        <v>16791</v>
      </c>
      <c r="AG4861" s="284">
        <v>127922.17</v>
      </c>
      <c r="AI4861" s="276" t="s">
        <v>48012</v>
      </c>
      <c r="AJ4861" s="277">
        <v>36357.379999999997</v>
      </c>
      <c r="AL4861" s="246" t="s">
        <v>19451</v>
      </c>
      <c r="AM4861" s="247">
        <v>58943.91</v>
      </c>
      <c r="AO4861" s="226" t="s">
        <v>39099</v>
      </c>
      <c r="AP4861" s="227">
        <v>6356</v>
      </c>
      <c r="AR4861" s="207" t="s">
        <v>19215</v>
      </c>
      <c r="AS4861" s="208">
        <v>5475.75</v>
      </c>
      <c r="AT4861" s="93"/>
      <c r="AU4861" s="93"/>
      <c r="AV4861" s="93"/>
    </row>
    <row r="4862" spans="32:48" x14ac:dyDescent="0.55000000000000004">
      <c r="AF4862" t="s">
        <v>60094</v>
      </c>
      <c r="AG4862" s="284">
        <v>1165.6600000000001</v>
      </c>
      <c r="AI4862" s="276" t="s">
        <v>67783</v>
      </c>
      <c r="AJ4862" s="277">
        <v>362.8</v>
      </c>
      <c r="AL4862" s="246" t="s">
        <v>19452</v>
      </c>
      <c r="AM4862" s="247">
        <v>60260.33</v>
      </c>
      <c r="AO4862" s="226" t="s">
        <v>39100</v>
      </c>
      <c r="AP4862" s="227">
        <v>263.77</v>
      </c>
      <c r="AR4862" s="207" t="s">
        <v>19216</v>
      </c>
      <c r="AS4862" s="208">
        <v>3020</v>
      </c>
      <c r="AT4862" s="93"/>
      <c r="AU4862" s="93"/>
      <c r="AV4862" s="93"/>
    </row>
    <row r="4863" spans="32:48" x14ac:dyDescent="0.55000000000000004">
      <c r="AF4863" t="s">
        <v>54246</v>
      </c>
      <c r="AG4863" s="284">
        <v>11500</v>
      </c>
      <c r="AI4863" s="276" t="s">
        <v>40345</v>
      </c>
      <c r="AJ4863" s="277">
        <v>7200</v>
      </c>
      <c r="AL4863" s="246" t="s">
        <v>44781</v>
      </c>
      <c r="AM4863" s="247">
        <v>12724.83</v>
      </c>
      <c r="AO4863" s="226" t="s">
        <v>40236</v>
      </c>
      <c r="AP4863" s="227">
        <v>156449.01</v>
      </c>
      <c r="AR4863" s="207" t="s">
        <v>19217</v>
      </c>
      <c r="AS4863" s="208">
        <v>642.16</v>
      </c>
      <c r="AT4863" s="93"/>
      <c r="AU4863" s="93"/>
      <c r="AV4863" s="93"/>
    </row>
    <row r="4864" spans="32:48" x14ac:dyDescent="0.55000000000000004">
      <c r="AF4864" t="s">
        <v>69222</v>
      </c>
      <c r="AG4864">
        <v>464.9</v>
      </c>
      <c r="AI4864" s="276" t="s">
        <v>52633</v>
      </c>
      <c r="AJ4864" s="277">
        <v>1878.27</v>
      </c>
      <c r="AL4864" s="246" t="s">
        <v>57396</v>
      </c>
      <c r="AM4864" s="247">
        <v>88156.25</v>
      </c>
      <c r="AO4864" s="226" t="s">
        <v>40237</v>
      </c>
      <c r="AP4864" s="227">
        <v>41925</v>
      </c>
      <c r="AR4864" s="207" t="s">
        <v>19218</v>
      </c>
      <c r="AS4864" s="208">
        <v>67.540000000000006</v>
      </c>
      <c r="AT4864" s="93"/>
      <c r="AU4864" s="93"/>
      <c r="AV4864" s="93"/>
    </row>
    <row r="4865" spans="32:48" x14ac:dyDescent="0.55000000000000004">
      <c r="AF4865" t="s">
        <v>13173</v>
      </c>
      <c r="AG4865" s="284">
        <v>12866.89</v>
      </c>
      <c r="AI4865" s="276" t="s">
        <v>59632</v>
      </c>
      <c r="AJ4865" s="277">
        <v>1264.3800000000001</v>
      </c>
      <c r="AL4865" s="246" t="s">
        <v>44782</v>
      </c>
      <c r="AM4865" s="247">
        <v>14738.68</v>
      </c>
      <c r="AO4865" s="226" t="s">
        <v>33438</v>
      </c>
      <c r="AP4865" s="227">
        <v>33627.660000000003</v>
      </c>
      <c r="AR4865" s="207" t="s">
        <v>19219</v>
      </c>
      <c r="AS4865" s="208">
        <v>293.33999999999997</v>
      </c>
      <c r="AT4865" s="93"/>
      <c r="AU4865" s="93"/>
      <c r="AV4865" s="93"/>
    </row>
    <row r="4866" spans="32:48" x14ac:dyDescent="0.55000000000000004">
      <c r="AF4866" t="s">
        <v>16794</v>
      </c>
      <c r="AG4866" s="284">
        <v>447490.84</v>
      </c>
      <c r="AI4866" s="276" t="s">
        <v>67784</v>
      </c>
      <c r="AJ4866" s="277">
        <v>871.8</v>
      </c>
      <c r="AL4866" s="246" t="s">
        <v>58510</v>
      </c>
      <c r="AM4866" s="247">
        <v>745</v>
      </c>
      <c r="AO4866" s="226" t="s">
        <v>42391</v>
      </c>
      <c r="AP4866" s="227">
        <v>1580.15</v>
      </c>
      <c r="AR4866" s="207" t="s">
        <v>19220</v>
      </c>
      <c r="AS4866" s="208">
        <v>2500</v>
      </c>
      <c r="AT4866" s="93"/>
      <c r="AU4866" s="93"/>
      <c r="AV4866" s="93"/>
    </row>
    <row r="4867" spans="32:48" x14ac:dyDescent="0.55000000000000004">
      <c r="AF4867" t="s">
        <v>16795</v>
      </c>
      <c r="AG4867" s="284">
        <v>25955</v>
      </c>
      <c r="AI4867" s="276" t="s">
        <v>48926</v>
      </c>
      <c r="AJ4867" s="277">
        <v>14560</v>
      </c>
      <c r="AL4867" s="246" t="s">
        <v>46872</v>
      </c>
      <c r="AM4867" s="247">
        <v>5162.7299999999996</v>
      </c>
      <c r="AO4867" s="226" t="s">
        <v>42392</v>
      </c>
      <c r="AP4867" s="227">
        <v>12808.13</v>
      </c>
      <c r="AR4867" s="207" t="s">
        <v>19221</v>
      </c>
      <c r="AS4867" s="208">
        <v>355.69</v>
      </c>
      <c r="AT4867" s="93"/>
      <c r="AU4867" s="93"/>
      <c r="AV4867" s="93"/>
    </row>
    <row r="4868" spans="32:48" x14ac:dyDescent="0.55000000000000004">
      <c r="AF4868" t="s">
        <v>16796</v>
      </c>
      <c r="AG4868" s="284">
        <v>150150.85999999999</v>
      </c>
      <c r="AI4868" s="276" t="s">
        <v>67785</v>
      </c>
      <c r="AJ4868" s="277">
        <v>32515</v>
      </c>
      <c r="AL4868" s="246" t="s">
        <v>19454</v>
      </c>
      <c r="AM4868" s="247">
        <v>41381.86</v>
      </c>
      <c r="AO4868" s="226" t="s">
        <v>44751</v>
      </c>
      <c r="AP4868" s="227">
        <v>33054.19</v>
      </c>
      <c r="AR4868" s="207" t="s">
        <v>19222</v>
      </c>
      <c r="AS4868" s="208">
        <v>4289.5200000000004</v>
      </c>
      <c r="AT4868" s="93"/>
      <c r="AU4868" s="93"/>
      <c r="AV4868" s="93"/>
    </row>
    <row r="4869" spans="32:48" x14ac:dyDescent="0.55000000000000004">
      <c r="AF4869" t="s">
        <v>16797</v>
      </c>
      <c r="AG4869">
        <v>303.62</v>
      </c>
      <c r="AI4869" s="276" t="s">
        <v>40346</v>
      </c>
      <c r="AJ4869" s="277">
        <v>87986.9</v>
      </c>
      <c r="AL4869" s="246" t="s">
        <v>52270</v>
      </c>
      <c r="AM4869" s="247">
        <v>11376.93</v>
      </c>
      <c r="AO4869" s="226" t="s">
        <v>44752</v>
      </c>
      <c r="AP4869" s="227">
        <v>2641.81</v>
      </c>
      <c r="AR4869" s="207" t="s">
        <v>13430</v>
      </c>
      <c r="AS4869" s="208">
        <v>11314</v>
      </c>
      <c r="AT4869" s="93"/>
      <c r="AU4869" s="93"/>
      <c r="AV4869" s="93"/>
    </row>
    <row r="4870" spans="32:48" x14ac:dyDescent="0.55000000000000004">
      <c r="AF4870" t="s">
        <v>16875</v>
      </c>
      <c r="AG4870" s="284">
        <v>214391.95</v>
      </c>
      <c r="AI4870" s="276" t="s">
        <v>40347</v>
      </c>
      <c r="AJ4870" s="277">
        <v>296143.21999999997</v>
      </c>
      <c r="AL4870" s="246" t="s">
        <v>52271</v>
      </c>
      <c r="AM4870" s="247">
        <v>5209.6099999999997</v>
      </c>
      <c r="AO4870" s="226" t="s">
        <v>42393</v>
      </c>
      <c r="AP4870" s="227">
        <v>80250</v>
      </c>
      <c r="AR4870" s="207" t="s">
        <v>19223</v>
      </c>
      <c r="AS4870" s="208">
        <v>12325.45</v>
      </c>
      <c r="AT4870" s="93"/>
      <c r="AU4870" s="93"/>
      <c r="AV4870" s="93"/>
    </row>
    <row r="4871" spans="32:48" x14ac:dyDescent="0.55000000000000004">
      <c r="AF4871" t="s">
        <v>16883</v>
      </c>
      <c r="AG4871" s="284">
        <v>24097.16</v>
      </c>
      <c r="AI4871" s="276" t="s">
        <v>42574</v>
      </c>
      <c r="AJ4871" s="277">
        <v>198262.26</v>
      </c>
      <c r="AL4871" s="246" t="s">
        <v>33442</v>
      </c>
      <c r="AM4871" s="247">
        <v>138905</v>
      </c>
      <c r="AO4871" s="226" t="s">
        <v>42394</v>
      </c>
      <c r="AP4871" s="227">
        <v>6139.22</v>
      </c>
      <c r="AR4871" s="207" t="s">
        <v>19224</v>
      </c>
      <c r="AS4871" s="208">
        <v>942.9</v>
      </c>
      <c r="AT4871" s="93"/>
      <c r="AU4871" s="93"/>
      <c r="AV4871" s="93"/>
    </row>
    <row r="4872" spans="32:48" x14ac:dyDescent="0.55000000000000004">
      <c r="AF4872" t="s">
        <v>16885</v>
      </c>
      <c r="AG4872" s="284">
        <v>11144.5</v>
      </c>
      <c r="AI4872" s="276" t="s">
        <v>52634</v>
      </c>
      <c r="AJ4872" s="277">
        <v>5953.57</v>
      </c>
      <c r="AL4872" s="246" t="s">
        <v>47941</v>
      </c>
      <c r="AM4872" s="247">
        <v>147804.59</v>
      </c>
      <c r="AO4872" s="226" t="s">
        <v>13436</v>
      </c>
      <c r="AP4872" s="227">
        <v>708.23</v>
      </c>
      <c r="AR4872" s="207" t="s">
        <v>19225</v>
      </c>
      <c r="AS4872" s="208">
        <v>361.73</v>
      </c>
      <c r="AT4872" s="93"/>
      <c r="AU4872" s="93"/>
      <c r="AV4872" s="93"/>
    </row>
    <row r="4873" spans="32:48" x14ac:dyDescent="0.55000000000000004">
      <c r="AF4873" t="s">
        <v>16887</v>
      </c>
      <c r="AG4873" s="284">
        <v>140040</v>
      </c>
      <c r="AI4873" s="276" t="s">
        <v>57483</v>
      </c>
      <c r="AJ4873" s="277">
        <v>355851.37</v>
      </c>
      <c r="AL4873" s="246" t="s">
        <v>63663</v>
      </c>
      <c r="AM4873" s="247">
        <v>1500</v>
      </c>
      <c r="AO4873" s="226" t="s">
        <v>48833</v>
      </c>
      <c r="AP4873" s="227">
        <v>11508.6</v>
      </c>
      <c r="AR4873" s="207" t="s">
        <v>19226</v>
      </c>
      <c r="AS4873" s="208">
        <v>5417</v>
      </c>
      <c r="AT4873" s="93"/>
      <c r="AU4873" s="93"/>
      <c r="AV4873" s="93"/>
    </row>
    <row r="4874" spans="32:48" x14ac:dyDescent="0.55000000000000004">
      <c r="AF4874" t="s">
        <v>43169</v>
      </c>
      <c r="AG4874">
        <v>818.9</v>
      </c>
      <c r="AI4874" s="276" t="s">
        <v>66624</v>
      </c>
      <c r="AJ4874" s="277">
        <v>12065.82</v>
      </c>
      <c r="AL4874" s="246" t="s">
        <v>58511</v>
      </c>
      <c r="AM4874" s="247">
        <v>155.76</v>
      </c>
      <c r="AO4874" s="226" t="s">
        <v>46867</v>
      </c>
      <c r="AP4874" s="227">
        <v>85532.7</v>
      </c>
      <c r="AR4874" s="207" t="s">
        <v>19227</v>
      </c>
      <c r="AS4874" s="208">
        <v>1636</v>
      </c>
      <c r="AT4874" s="93"/>
      <c r="AU4874" s="93"/>
      <c r="AV4874" s="93"/>
    </row>
    <row r="4875" spans="32:48" x14ac:dyDescent="0.55000000000000004">
      <c r="AF4875" t="s">
        <v>16889</v>
      </c>
      <c r="AG4875" s="284">
        <v>30451.09</v>
      </c>
      <c r="AI4875" s="276" t="s">
        <v>67786</v>
      </c>
      <c r="AJ4875" s="277">
        <v>25480.63</v>
      </c>
      <c r="AL4875" s="246" t="s">
        <v>52272</v>
      </c>
      <c r="AM4875" s="247">
        <v>500</v>
      </c>
      <c r="AO4875" s="226" t="s">
        <v>44753</v>
      </c>
      <c r="AP4875" s="227">
        <v>13000</v>
      </c>
      <c r="AR4875" s="207" t="s">
        <v>19228</v>
      </c>
      <c r="AS4875" s="208">
        <v>2000</v>
      </c>
      <c r="AT4875" s="93"/>
      <c r="AU4875" s="93"/>
      <c r="AV4875" s="93"/>
    </row>
    <row r="4876" spans="32:48" x14ac:dyDescent="0.55000000000000004">
      <c r="AF4876" t="s">
        <v>16890</v>
      </c>
      <c r="AG4876" s="284">
        <v>2052.75</v>
      </c>
      <c r="AI4876" s="276" t="s">
        <v>62651</v>
      </c>
      <c r="AJ4876" s="277">
        <v>753006.98</v>
      </c>
      <c r="AL4876" s="246" t="s">
        <v>58512</v>
      </c>
      <c r="AM4876" s="247">
        <v>34500</v>
      </c>
      <c r="AO4876" s="226" t="s">
        <v>44754</v>
      </c>
      <c r="AP4876" s="227">
        <v>7307.3</v>
      </c>
      <c r="AR4876" s="207" t="s">
        <v>19229</v>
      </c>
      <c r="AS4876" s="208">
        <v>1932</v>
      </c>
      <c r="AT4876" s="93"/>
      <c r="AU4876" s="93"/>
      <c r="AV4876" s="93"/>
    </row>
    <row r="4877" spans="32:48" x14ac:dyDescent="0.55000000000000004">
      <c r="AF4877" t="s">
        <v>13180</v>
      </c>
      <c r="AG4877" s="284">
        <v>32449.38</v>
      </c>
      <c r="AI4877" s="276" t="s">
        <v>57484</v>
      </c>
      <c r="AJ4877" s="277">
        <v>105855.74</v>
      </c>
      <c r="AL4877" s="246" t="s">
        <v>64214</v>
      </c>
      <c r="AM4877" s="247">
        <v>3900</v>
      </c>
      <c r="AO4877" s="226" t="s">
        <v>48834</v>
      </c>
      <c r="AP4877" s="227">
        <v>31874.99</v>
      </c>
      <c r="AR4877" s="207" t="s">
        <v>19230</v>
      </c>
      <c r="AS4877" s="208">
        <v>641</v>
      </c>
      <c r="AT4877" s="93"/>
      <c r="AU4877" s="93"/>
      <c r="AV4877" s="93"/>
    </row>
    <row r="4878" spans="32:48" x14ac:dyDescent="0.55000000000000004">
      <c r="AF4878" t="s">
        <v>13181</v>
      </c>
      <c r="AG4878" s="284">
        <v>88639.95</v>
      </c>
      <c r="AI4878" s="276" t="s">
        <v>56212</v>
      </c>
      <c r="AJ4878" s="277">
        <v>752733.4</v>
      </c>
      <c r="AL4878" s="246" t="s">
        <v>52273</v>
      </c>
      <c r="AM4878" s="247">
        <v>84654.75</v>
      </c>
      <c r="AO4878" s="226" t="s">
        <v>46868</v>
      </c>
      <c r="AP4878" s="227">
        <v>53597.59</v>
      </c>
      <c r="AR4878" s="207" t="s">
        <v>19231</v>
      </c>
      <c r="AS4878" s="208">
        <v>11000</v>
      </c>
      <c r="AT4878" s="93"/>
      <c r="AU4878" s="93"/>
      <c r="AV4878" s="93"/>
    </row>
    <row r="4879" spans="32:48" x14ac:dyDescent="0.55000000000000004">
      <c r="AF4879" t="s">
        <v>16894</v>
      </c>
      <c r="AG4879" s="284">
        <v>22174.83</v>
      </c>
      <c r="AI4879" s="276" t="s">
        <v>70180</v>
      </c>
      <c r="AJ4879" s="277">
        <v>80885.58</v>
      </c>
      <c r="AL4879" s="246" t="s">
        <v>19457</v>
      </c>
      <c r="AM4879" s="247">
        <v>90478.49</v>
      </c>
      <c r="AO4879" s="226" t="s">
        <v>46869</v>
      </c>
      <c r="AP4879" s="227">
        <v>59399.4</v>
      </c>
      <c r="AR4879" s="207" t="s">
        <v>19232</v>
      </c>
      <c r="AS4879" s="208">
        <v>4380.79</v>
      </c>
      <c r="AT4879" s="93"/>
      <c r="AU4879" s="93"/>
      <c r="AV4879" s="93"/>
    </row>
    <row r="4880" spans="32:48" x14ac:dyDescent="0.55000000000000004">
      <c r="AF4880" t="s">
        <v>13182</v>
      </c>
      <c r="AG4880" s="284">
        <v>25887.45</v>
      </c>
      <c r="AI4880" s="276" t="s">
        <v>52636</v>
      </c>
      <c r="AJ4880" s="277">
        <v>1486872.55</v>
      </c>
      <c r="AL4880" s="246" t="s">
        <v>42400</v>
      </c>
      <c r="AM4880" s="247">
        <v>244413.87</v>
      </c>
      <c r="AO4880" s="226" t="s">
        <v>48835</v>
      </c>
      <c r="AP4880" s="227">
        <v>21453</v>
      </c>
      <c r="AR4880" s="207" t="s">
        <v>19233</v>
      </c>
      <c r="AS4880" s="208">
        <v>1500</v>
      </c>
      <c r="AT4880" s="93"/>
      <c r="AU4880" s="93"/>
      <c r="AV4880" s="93"/>
    </row>
    <row r="4881" spans="32:48" x14ac:dyDescent="0.55000000000000004">
      <c r="AF4881" t="s">
        <v>16895</v>
      </c>
      <c r="AG4881" s="284">
        <v>183495.86</v>
      </c>
      <c r="AI4881" s="276" t="s">
        <v>61208</v>
      </c>
      <c r="AJ4881" s="277">
        <v>753728.53</v>
      </c>
      <c r="AL4881" s="246" t="s">
        <v>42401</v>
      </c>
      <c r="AM4881" s="247">
        <v>105730.98</v>
      </c>
      <c r="AO4881" s="226" t="s">
        <v>44755</v>
      </c>
      <c r="AP4881" s="227">
        <v>42000</v>
      </c>
      <c r="AR4881" s="207" t="s">
        <v>19234</v>
      </c>
      <c r="AS4881" s="208">
        <v>26147.26</v>
      </c>
      <c r="AT4881" s="93"/>
      <c r="AU4881" s="93"/>
      <c r="AV4881" s="93"/>
    </row>
    <row r="4882" spans="32:48" x14ac:dyDescent="0.55000000000000004">
      <c r="AF4882" t="s">
        <v>16897</v>
      </c>
      <c r="AG4882" s="284">
        <v>74570.350000000006</v>
      </c>
      <c r="AI4882" s="276" t="s">
        <v>69995</v>
      </c>
      <c r="AJ4882" s="277">
        <v>45351.92</v>
      </c>
      <c r="AL4882" s="246" t="s">
        <v>40242</v>
      </c>
      <c r="AM4882" s="247">
        <v>276519.88</v>
      </c>
      <c r="AO4882" s="226" t="s">
        <v>44756</v>
      </c>
      <c r="AP4882" s="227">
        <v>3213</v>
      </c>
      <c r="AR4882" s="207" t="s">
        <v>19235</v>
      </c>
      <c r="AS4882" s="208">
        <v>6109.66</v>
      </c>
      <c r="AT4882" s="93"/>
      <c r="AU4882" s="93"/>
      <c r="AV4882" s="93"/>
    </row>
    <row r="4883" spans="32:48" x14ac:dyDescent="0.55000000000000004">
      <c r="AF4883" t="s">
        <v>16974</v>
      </c>
      <c r="AG4883" s="284">
        <v>26198.39</v>
      </c>
      <c r="AI4883" s="276" t="s">
        <v>60078</v>
      </c>
      <c r="AJ4883" s="277">
        <v>235881.5</v>
      </c>
      <c r="AL4883" s="246" t="s">
        <v>58513</v>
      </c>
      <c r="AM4883" s="247">
        <v>81908.100000000006</v>
      </c>
      <c r="AO4883" s="226" t="s">
        <v>44757</v>
      </c>
      <c r="AP4883" s="227">
        <v>45908.26</v>
      </c>
      <c r="AR4883" s="207" t="s">
        <v>19236</v>
      </c>
      <c r="AS4883" s="208">
        <v>12068.29</v>
      </c>
      <c r="AT4883" s="93"/>
      <c r="AU4883" s="93"/>
      <c r="AV4883" s="93"/>
    </row>
    <row r="4884" spans="32:48" x14ac:dyDescent="0.55000000000000004">
      <c r="AF4884" t="s">
        <v>13189</v>
      </c>
      <c r="AG4884">
        <v>125</v>
      </c>
      <c r="AI4884" s="276" t="s">
        <v>67787</v>
      </c>
      <c r="AJ4884" s="277">
        <v>1857.46</v>
      </c>
      <c r="AL4884" s="246" t="s">
        <v>19458</v>
      </c>
      <c r="AM4884" s="247">
        <v>335958.26</v>
      </c>
      <c r="AO4884" s="226" t="s">
        <v>44758</v>
      </c>
      <c r="AP4884" s="227">
        <v>4149.74</v>
      </c>
      <c r="AR4884" s="207" t="s">
        <v>19237</v>
      </c>
      <c r="AS4884" s="208">
        <v>1337.34</v>
      </c>
      <c r="AT4884" s="93"/>
      <c r="AU4884" s="93"/>
      <c r="AV4884" s="93"/>
    </row>
    <row r="4885" spans="32:48" x14ac:dyDescent="0.55000000000000004">
      <c r="AF4885" t="s">
        <v>16985</v>
      </c>
      <c r="AG4885" s="284">
        <v>2451</v>
      </c>
      <c r="AI4885" s="276" t="s">
        <v>48013</v>
      </c>
      <c r="AJ4885" s="277">
        <v>2501.02</v>
      </c>
      <c r="AL4885" s="246" t="s">
        <v>19459</v>
      </c>
      <c r="AM4885" s="247">
        <v>17758.97</v>
      </c>
      <c r="AO4885" s="226" t="s">
        <v>19283</v>
      </c>
      <c r="AP4885" s="227">
        <v>2800.07</v>
      </c>
      <c r="AR4885" s="207" t="s">
        <v>19238</v>
      </c>
      <c r="AS4885" s="208">
        <v>144.66</v>
      </c>
      <c r="AT4885" s="93"/>
      <c r="AU4885" s="93"/>
      <c r="AV4885" s="93"/>
    </row>
    <row r="4886" spans="32:48" x14ac:dyDescent="0.55000000000000004">
      <c r="AF4886" t="s">
        <v>16987</v>
      </c>
      <c r="AG4886" s="284">
        <v>4000</v>
      </c>
      <c r="AI4886" s="276" t="s">
        <v>50007</v>
      </c>
      <c r="AJ4886" s="277">
        <v>833.66</v>
      </c>
      <c r="AL4886" s="246" t="s">
        <v>47942</v>
      </c>
      <c r="AM4886" s="247">
        <v>4556.25</v>
      </c>
      <c r="AO4886" s="226" t="s">
        <v>48836</v>
      </c>
      <c r="AP4886" s="227">
        <v>1669.15</v>
      </c>
      <c r="AR4886" s="207" t="s">
        <v>19239</v>
      </c>
      <c r="AS4886" s="208">
        <v>8642.09</v>
      </c>
      <c r="AT4886" s="93"/>
      <c r="AU4886" s="93"/>
      <c r="AV4886" s="93"/>
    </row>
    <row r="4887" spans="32:48" x14ac:dyDescent="0.55000000000000004">
      <c r="AF4887" t="s">
        <v>60880</v>
      </c>
      <c r="AG4887" s="284">
        <v>3093.01</v>
      </c>
      <c r="AI4887" s="276" t="s">
        <v>45007</v>
      </c>
      <c r="AJ4887" s="277">
        <v>1987.39</v>
      </c>
      <c r="AL4887" s="246" t="s">
        <v>48841</v>
      </c>
      <c r="AM4887" s="247">
        <v>-5488.38</v>
      </c>
      <c r="AO4887" s="226" t="s">
        <v>46870</v>
      </c>
      <c r="AP4887" s="227">
        <v>1092.5</v>
      </c>
      <c r="AR4887" s="207" t="s">
        <v>19240</v>
      </c>
      <c r="AS4887" s="208">
        <v>735.49</v>
      </c>
      <c r="AT4887" s="93"/>
      <c r="AU4887" s="93"/>
      <c r="AV4887" s="93"/>
    </row>
    <row r="4888" spans="32:48" x14ac:dyDescent="0.55000000000000004">
      <c r="AF4888" t="s">
        <v>13191</v>
      </c>
      <c r="AG4888" s="284">
        <v>2782.88</v>
      </c>
      <c r="AI4888" s="276" t="s">
        <v>63695</v>
      </c>
      <c r="AJ4888" s="277">
        <v>15011.79</v>
      </c>
      <c r="AL4888" s="246" t="s">
        <v>47943</v>
      </c>
      <c r="AM4888" s="247">
        <v>115422.61</v>
      </c>
      <c r="AO4888" s="226" t="s">
        <v>33439</v>
      </c>
      <c r="AP4888" s="227">
        <v>35208.339999999997</v>
      </c>
      <c r="AR4888" s="207" t="s">
        <v>19241</v>
      </c>
      <c r="AS4888" s="208">
        <v>288.42</v>
      </c>
      <c r="AT4888" s="93"/>
      <c r="AU4888" s="93"/>
      <c r="AV4888" s="93"/>
    </row>
    <row r="4889" spans="32:48" x14ac:dyDescent="0.55000000000000004">
      <c r="AF4889" t="s">
        <v>16991</v>
      </c>
      <c r="AG4889" s="284">
        <v>8322.92</v>
      </c>
      <c r="AI4889" s="276" t="s">
        <v>63696</v>
      </c>
      <c r="AJ4889" s="277">
        <v>1148.42</v>
      </c>
      <c r="AL4889" s="246" t="s">
        <v>64215</v>
      </c>
      <c r="AM4889" s="247">
        <v>-3744.26</v>
      </c>
      <c r="AO4889" s="226" t="s">
        <v>36228</v>
      </c>
      <c r="AP4889" s="227">
        <v>30677.08</v>
      </c>
      <c r="AR4889" s="207" t="s">
        <v>19242</v>
      </c>
      <c r="AS4889" s="208">
        <v>207.17</v>
      </c>
      <c r="AT4889" s="93"/>
      <c r="AU4889" s="93"/>
      <c r="AV4889" s="93"/>
    </row>
    <row r="4890" spans="32:48" x14ac:dyDescent="0.55000000000000004">
      <c r="AF4890" t="s">
        <v>13192</v>
      </c>
      <c r="AG4890">
        <v>9.4499999999999993</v>
      </c>
      <c r="AI4890" s="276" t="s">
        <v>63697</v>
      </c>
      <c r="AJ4890" s="277">
        <v>3755.95</v>
      </c>
      <c r="AL4890" s="246" t="s">
        <v>40244</v>
      </c>
      <c r="AM4890" s="247">
        <v>1493380.08</v>
      </c>
      <c r="AO4890" s="226" t="s">
        <v>42395</v>
      </c>
      <c r="AP4890" s="227">
        <v>30000</v>
      </c>
      <c r="AR4890" s="207" t="s">
        <v>19243</v>
      </c>
      <c r="AS4890" s="208">
        <v>625.95000000000005</v>
      </c>
      <c r="AT4890" s="93"/>
      <c r="AU4890" s="93"/>
      <c r="AV4890" s="93"/>
    </row>
    <row r="4891" spans="32:48" x14ac:dyDescent="0.55000000000000004">
      <c r="AF4891" t="s">
        <v>34671</v>
      </c>
      <c r="AG4891" s="284">
        <v>9319.2800000000007</v>
      </c>
      <c r="AI4891" s="276" t="s">
        <v>58265</v>
      </c>
      <c r="AJ4891" s="277">
        <v>4909.1400000000003</v>
      </c>
      <c r="AL4891" s="246" t="s">
        <v>52275</v>
      </c>
      <c r="AM4891" s="247">
        <v>14850</v>
      </c>
      <c r="AO4891" s="226" t="s">
        <v>33440</v>
      </c>
      <c r="AP4891" s="227">
        <v>5475.26</v>
      </c>
      <c r="AR4891" s="207" t="s">
        <v>19244</v>
      </c>
      <c r="AS4891" s="208">
        <v>251.7</v>
      </c>
      <c r="AT4891" s="93"/>
      <c r="AU4891" s="93"/>
      <c r="AV4891" s="93"/>
    </row>
    <row r="4892" spans="32:48" x14ac:dyDescent="0.55000000000000004">
      <c r="AF4892" t="s">
        <v>56769</v>
      </c>
      <c r="AG4892">
        <v>17.13</v>
      </c>
      <c r="AI4892" s="276" t="s">
        <v>67788</v>
      </c>
      <c r="AJ4892" s="277">
        <v>1412.7</v>
      </c>
      <c r="AL4892" s="246" t="s">
        <v>55091</v>
      </c>
      <c r="AM4892" s="247">
        <v>840</v>
      </c>
      <c r="AO4892" s="226" t="s">
        <v>36229</v>
      </c>
      <c r="AP4892" s="227">
        <v>11719.75</v>
      </c>
      <c r="AR4892" s="207" t="s">
        <v>19245</v>
      </c>
      <c r="AS4892" s="208">
        <v>1565.88</v>
      </c>
      <c r="AT4892" s="93"/>
      <c r="AU4892" s="93"/>
      <c r="AV4892" s="93"/>
    </row>
    <row r="4893" spans="32:48" x14ac:dyDescent="0.55000000000000004">
      <c r="AF4893" t="s">
        <v>16996</v>
      </c>
      <c r="AG4893" s="284">
        <v>15123.71</v>
      </c>
      <c r="AI4893" s="276" t="s">
        <v>58266</v>
      </c>
      <c r="AJ4893" s="277">
        <v>10933.91</v>
      </c>
      <c r="AL4893" s="246" t="s">
        <v>52276</v>
      </c>
      <c r="AM4893" s="247">
        <v>61740</v>
      </c>
      <c r="AO4893" s="226" t="s">
        <v>40238</v>
      </c>
      <c r="AP4893" s="227">
        <v>2755</v>
      </c>
      <c r="AR4893" s="207" t="s">
        <v>19246</v>
      </c>
      <c r="AS4893" s="208">
        <v>57.66</v>
      </c>
      <c r="AT4893" s="93"/>
      <c r="AU4893" s="93"/>
      <c r="AV4893" s="93"/>
    </row>
    <row r="4894" spans="32:48" x14ac:dyDescent="0.55000000000000004">
      <c r="AF4894" t="s">
        <v>13193</v>
      </c>
      <c r="AG4894" s="284">
        <v>60940.83</v>
      </c>
      <c r="AI4894" s="276" t="s">
        <v>50008</v>
      </c>
      <c r="AJ4894" s="277">
        <v>5556.22</v>
      </c>
      <c r="AL4894" s="246" t="s">
        <v>52277</v>
      </c>
      <c r="AM4894" s="247">
        <v>4787.3500000000004</v>
      </c>
      <c r="AO4894" s="226" t="s">
        <v>44759</v>
      </c>
      <c r="AP4894" s="227">
        <v>17856</v>
      </c>
      <c r="AR4894" s="207" t="s">
        <v>19247</v>
      </c>
      <c r="AS4894" s="208">
        <v>5475.75</v>
      </c>
      <c r="AT4894" s="93"/>
      <c r="AU4894" s="93"/>
      <c r="AV4894" s="93"/>
    </row>
    <row r="4895" spans="32:48" x14ac:dyDescent="0.55000000000000004">
      <c r="AF4895" t="s">
        <v>17000</v>
      </c>
      <c r="AG4895" s="284">
        <v>10869.54</v>
      </c>
      <c r="AI4895" s="276" t="s">
        <v>46988</v>
      </c>
      <c r="AJ4895" s="277">
        <v>5122.55</v>
      </c>
      <c r="AL4895" s="246" t="s">
        <v>52278</v>
      </c>
      <c r="AM4895" s="247">
        <v>14714.7</v>
      </c>
      <c r="AO4895" s="226" t="s">
        <v>44760</v>
      </c>
      <c r="AP4895" s="227">
        <v>1530</v>
      </c>
      <c r="AR4895" s="207" t="s">
        <v>19248</v>
      </c>
      <c r="AS4895" s="208">
        <v>11662.09</v>
      </c>
      <c r="AT4895" s="93"/>
      <c r="AU4895" s="93"/>
      <c r="AV4895" s="93"/>
    </row>
    <row r="4896" spans="32:48" x14ac:dyDescent="0.55000000000000004">
      <c r="AF4896" t="s">
        <v>17001</v>
      </c>
      <c r="AG4896" s="284">
        <v>79355.570000000007</v>
      </c>
      <c r="AI4896" s="276" t="s">
        <v>48930</v>
      </c>
      <c r="AJ4896" s="277">
        <v>2230.79</v>
      </c>
      <c r="AL4896" s="246" t="s">
        <v>64216</v>
      </c>
      <c r="AM4896" s="247">
        <v>11844</v>
      </c>
      <c r="AO4896" s="226" t="s">
        <v>44761</v>
      </c>
      <c r="AP4896" s="227">
        <v>66500</v>
      </c>
      <c r="AR4896" s="207" t="s">
        <v>19249</v>
      </c>
      <c r="AS4896" s="208">
        <v>207.17</v>
      </c>
      <c r="AT4896" s="93"/>
      <c r="AU4896" s="93"/>
      <c r="AV4896" s="93"/>
    </row>
    <row r="4897" spans="32:48" x14ac:dyDescent="0.55000000000000004">
      <c r="AF4897" t="s">
        <v>54249</v>
      </c>
      <c r="AG4897" s="284">
        <v>-84438.61</v>
      </c>
      <c r="AI4897" s="276" t="s">
        <v>70581</v>
      </c>
      <c r="AJ4897" s="277">
        <v>795.6</v>
      </c>
      <c r="AL4897" s="246" t="s">
        <v>64217</v>
      </c>
      <c r="AM4897" s="247">
        <v>-131.77000000000001</v>
      </c>
      <c r="AO4897" s="226" t="s">
        <v>44762</v>
      </c>
      <c r="AP4897" s="227">
        <v>5088</v>
      </c>
      <c r="AR4897" s="207" t="s">
        <v>19250</v>
      </c>
      <c r="AS4897" s="208">
        <v>1337.34</v>
      </c>
      <c r="AT4897" s="93"/>
      <c r="AU4897" s="93"/>
      <c r="AV4897" s="93"/>
    </row>
    <row r="4898" spans="32:48" x14ac:dyDescent="0.55000000000000004">
      <c r="AF4898" t="s">
        <v>69225</v>
      </c>
      <c r="AG4898" s="284">
        <v>52221.120000000003</v>
      </c>
      <c r="AI4898" s="276" t="s">
        <v>70582</v>
      </c>
      <c r="AJ4898" s="277">
        <v>60.87</v>
      </c>
      <c r="AL4898" s="246" t="s">
        <v>52280</v>
      </c>
      <c r="AM4898" s="247">
        <v>21360</v>
      </c>
      <c r="AO4898" s="226" t="s">
        <v>48837</v>
      </c>
      <c r="AP4898" s="227">
        <v>1750</v>
      </c>
      <c r="AR4898" s="207" t="s">
        <v>19251</v>
      </c>
      <c r="AS4898" s="208">
        <v>12325.45</v>
      </c>
      <c r="AT4898" s="93"/>
      <c r="AU4898" s="93"/>
      <c r="AV4898" s="93"/>
    </row>
    <row r="4899" spans="32:48" x14ac:dyDescent="0.55000000000000004">
      <c r="AF4899" t="s">
        <v>69226</v>
      </c>
      <c r="AG4899" s="284">
        <v>29993.61</v>
      </c>
      <c r="AI4899" s="276" t="s">
        <v>70583</v>
      </c>
      <c r="AJ4899" s="277">
        <v>199.06</v>
      </c>
      <c r="AL4899" s="246" t="s">
        <v>52281</v>
      </c>
      <c r="AM4899" s="247">
        <v>1634.04</v>
      </c>
      <c r="AO4899" s="226" t="s">
        <v>49857</v>
      </c>
      <c r="AP4899" s="227">
        <v>9666</v>
      </c>
      <c r="AR4899" s="207" t="s">
        <v>19252</v>
      </c>
      <c r="AS4899" s="208">
        <v>3091.16</v>
      </c>
      <c r="AT4899" s="93"/>
      <c r="AU4899" s="93"/>
      <c r="AV4899" s="93"/>
    </row>
    <row r="4900" spans="32:48" x14ac:dyDescent="0.55000000000000004">
      <c r="AF4900" t="s">
        <v>17060</v>
      </c>
      <c r="AG4900" s="284">
        <v>107698.55</v>
      </c>
      <c r="AI4900" s="276" t="s">
        <v>70584</v>
      </c>
      <c r="AJ4900" s="277">
        <v>25740.06</v>
      </c>
      <c r="AL4900" s="246" t="s">
        <v>52282</v>
      </c>
      <c r="AM4900" s="247">
        <v>4821.6000000000004</v>
      </c>
      <c r="AO4900" s="226" t="s">
        <v>49858</v>
      </c>
      <c r="AP4900" s="227">
        <v>4373</v>
      </c>
      <c r="AR4900" s="207" t="s">
        <v>19253</v>
      </c>
      <c r="AS4900" s="208">
        <v>607.66</v>
      </c>
      <c r="AT4900" s="93"/>
      <c r="AU4900" s="93"/>
      <c r="AV4900" s="93"/>
    </row>
    <row r="4901" spans="32:48" x14ac:dyDescent="0.55000000000000004">
      <c r="AF4901" t="s">
        <v>56770</v>
      </c>
      <c r="AG4901" s="284">
        <v>2007.59</v>
      </c>
      <c r="AI4901" s="276" t="s">
        <v>67789</v>
      </c>
      <c r="AJ4901" s="277">
        <v>181.4</v>
      </c>
      <c r="AL4901" s="246" t="s">
        <v>64218</v>
      </c>
      <c r="AM4901" s="247">
        <v>3115.97</v>
      </c>
      <c r="AO4901" s="226" t="s">
        <v>47936</v>
      </c>
      <c r="AP4901" s="227">
        <v>1341</v>
      </c>
      <c r="AR4901" s="207" t="s">
        <v>19254</v>
      </c>
      <c r="AS4901" s="208">
        <v>1859.22</v>
      </c>
      <c r="AT4901" s="93"/>
      <c r="AU4901" s="93"/>
      <c r="AV4901" s="93"/>
    </row>
    <row r="4902" spans="32:48" x14ac:dyDescent="0.55000000000000004">
      <c r="AF4902" t="s">
        <v>17061</v>
      </c>
      <c r="AG4902" s="284">
        <v>12680.18</v>
      </c>
      <c r="AI4902" s="276" t="s">
        <v>69996</v>
      </c>
      <c r="AJ4902" s="277">
        <v>15870</v>
      </c>
      <c r="AL4902" s="246" t="s">
        <v>64219</v>
      </c>
      <c r="AM4902" s="247">
        <v>30147</v>
      </c>
      <c r="AO4902" s="226" t="s">
        <v>44763</v>
      </c>
      <c r="AP4902" s="227">
        <v>24936</v>
      </c>
      <c r="AR4902" s="207" t="s">
        <v>19255</v>
      </c>
      <c r="AS4902" s="208">
        <v>57.66</v>
      </c>
      <c r="AT4902" s="93"/>
      <c r="AU4902" s="93"/>
      <c r="AV4902" s="93"/>
    </row>
    <row r="4903" spans="32:48" x14ac:dyDescent="0.55000000000000004">
      <c r="AF4903" t="s">
        <v>17062</v>
      </c>
      <c r="AG4903" s="284">
        <v>44716</v>
      </c>
      <c r="AI4903" s="276" t="s">
        <v>67790</v>
      </c>
      <c r="AJ4903" s="277">
        <v>2327.5</v>
      </c>
      <c r="AL4903" s="246" t="s">
        <v>34960</v>
      </c>
      <c r="AM4903" s="247">
        <v>130907.78</v>
      </c>
      <c r="AO4903" s="226" t="s">
        <v>44764</v>
      </c>
      <c r="AP4903" s="227">
        <v>1989</v>
      </c>
      <c r="AR4903" s="207" t="s">
        <v>19256</v>
      </c>
      <c r="AS4903" s="208">
        <v>11000</v>
      </c>
      <c r="AT4903" s="93"/>
      <c r="AU4903" s="93"/>
      <c r="AV4903" s="93"/>
    </row>
    <row r="4904" spans="32:48" x14ac:dyDescent="0.55000000000000004">
      <c r="AF4904" t="s">
        <v>17063</v>
      </c>
      <c r="AG4904">
        <v>237.08</v>
      </c>
      <c r="AI4904" s="276" t="s">
        <v>67791</v>
      </c>
      <c r="AJ4904" s="277">
        <v>1406.06</v>
      </c>
      <c r="AL4904" s="246" t="s">
        <v>56040</v>
      </c>
      <c r="AM4904" s="247">
        <v>5339.92</v>
      </c>
      <c r="AO4904" s="226" t="s">
        <v>44765</v>
      </c>
      <c r="AP4904" s="227">
        <v>151861.26999999999</v>
      </c>
      <c r="AR4904" s="207" t="s">
        <v>19257</v>
      </c>
      <c r="AS4904" s="208">
        <v>6880.79</v>
      </c>
      <c r="AT4904" s="93"/>
      <c r="AU4904" s="93"/>
      <c r="AV4904" s="93"/>
    </row>
    <row r="4905" spans="32:48" x14ac:dyDescent="0.55000000000000004">
      <c r="AF4905" t="s">
        <v>17064</v>
      </c>
      <c r="AG4905" s="284">
        <v>23176.55</v>
      </c>
      <c r="AI4905" s="276" t="s">
        <v>67792</v>
      </c>
      <c r="AJ4905" s="277">
        <v>4223.09</v>
      </c>
      <c r="AL4905" s="246" t="s">
        <v>64220</v>
      </c>
      <c r="AM4905" s="247">
        <v>3613.32</v>
      </c>
      <c r="AO4905" s="226" t="s">
        <v>44766</v>
      </c>
      <c r="AP4905" s="227">
        <v>11982.73</v>
      </c>
      <c r="AR4905" s="207" t="s">
        <v>19258</v>
      </c>
      <c r="AS4905" s="208">
        <v>1500</v>
      </c>
      <c r="AT4905" s="93"/>
      <c r="AU4905" s="93"/>
      <c r="AV4905" s="93"/>
    </row>
    <row r="4906" spans="32:48" x14ac:dyDescent="0.55000000000000004">
      <c r="AF4906" t="s">
        <v>17066</v>
      </c>
      <c r="AG4906" s="284">
        <v>4240.21</v>
      </c>
      <c r="AI4906" s="276" t="s">
        <v>66625</v>
      </c>
      <c r="AJ4906" s="277">
        <v>44800</v>
      </c>
      <c r="AL4906" s="246" t="s">
        <v>36236</v>
      </c>
      <c r="AM4906" s="247">
        <v>124878.5</v>
      </c>
      <c r="AO4906" s="226" t="s">
        <v>49859</v>
      </c>
      <c r="AP4906" s="227">
        <v>17649.72</v>
      </c>
      <c r="AR4906" s="207" t="s">
        <v>19259</v>
      </c>
      <c r="AS4906" s="208">
        <v>30070.95</v>
      </c>
      <c r="AT4906" s="93"/>
      <c r="AU4906" s="93"/>
      <c r="AV4906" s="93"/>
    </row>
    <row r="4907" spans="32:48" x14ac:dyDescent="0.55000000000000004">
      <c r="AF4907" t="s">
        <v>69227</v>
      </c>
      <c r="AG4907" s="284">
        <v>32286</v>
      </c>
      <c r="AI4907" s="276" t="s">
        <v>67793</v>
      </c>
      <c r="AJ4907" s="277">
        <v>18871.810000000001</v>
      </c>
      <c r="AL4907" s="246" t="s">
        <v>60359</v>
      </c>
      <c r="AM4907" s="247">
        <v>18236.71</v>
      </c>
      <c r="AO4907" s="226" t="s">
        <v>49860</v>
      </c>
      <c r="AP4907" s="227">
        <v>1350.18</v>
      </c>
      <c r="AR4907" s="207" t="s">
        <v>19260</v>
      </c>
      <c r="AS4907" s="208">
        <v>18457.18</v>
      </c>
      <c r="AT4907" s="93"/>
      <c r="AU4907" s="93"/>
      <c r="AV4907" s="93"/>
    </row>
    <row r="4908" spans="32:48" x14ac:dyDescent="0.55000000000000004">
      <c r="AF4908" t="s">
        <v>71845</v>
      </c>
      <c r="AG4908" s="284">
        <v>8250</v>
      </c>
      <c r="AI4908" s="276" t="s">
        <v>69875</v>
      </c>
      <c r="AJ4908" s="277">
        <v>132.34</v>
      </c>
      <c r="AL4908" s="246" t="s">
        <v>63664</v>
      </c>
      <c r="AM4908" s="247">
        <v>545.66</v>
      </c>
      <c r="AO4908" s="226" t="s">
        <v>49861</v>
      </c>
      <c r="AP4908" s="227">
        <v>1570</v>
      </c>
      <c r="AR4908" s="207" t="s">
        <v>19261</v>
      </c>
      <c r="AS4908" s="208">
        <v>361.73</v>
      </c>
      <c r="AT4908" s="93"/>
      <c r="AU4908" s="93"/>
      <c r="AV4908" s="93"/>
    </row>
    <row r="4909" spans="32:48" x14ac:dyDescent="0.55000000000000004">
      <c r="AF4909" t="s">
        <v>45983</v>
      </c>
      <c r="AG4909">
        <v>190.7</v>
      </c>
      <c r="AI4909" s="276" t="s">
        <v>67794</v>
      </c>
      <c r="AJ4909" s="277">
        <v>7039.22</v>
      </c>
      <c r="AL4909" s="246" t="s">
        <v>64221</v>
      </c>
      <c r="AM4909" s="247">
        <v>68100</v>
      </c>
      <c r="AO4909" s="226" t="s">
        <v>49862</v>
      </c>
      <c r="AP4909" s="227">
        <v>1795</v>
      </c>
      <c r="AR4909" s="207" t="s">
        <v>13433</v>
      </c>
      <c r="AS4909" s="208">
        <v>23382.29</v>
      </c>
      <c r="AT4909" s="93"/>
      <c r="AU4909" s="93"/>
      <c r="AV4909" s="93"/>
    </row>
    <row r="4910" spans="32:48" x14ac:dyDescent="0.55000000000000004">
      <c r="AF4910" t="s">
        <v>13201</v>
      </c>
      <c r="AG4910">
        <v>474</v>
      </c>
      <c r="AI4910" s="276" t="s">
        <v>67795</v>
      </c>
      <c r="AJ4910" s="277">
        <v>61608.58</v>
      </c>
      <c r="AL4910" s="246" t="s">
        <v>39103</v>
      </c>
      <c r="AM4910" s="247">
        <v>13622.78</v>
      </c>
      <c r="AO4910" s="226" t="s">
        <v>49863</v>
      </c>
      <c r="AP4910" s="227">
        <v>7788.1</v>
      </c>
      <c r="AR4910" s="207" t="s">
        <v>19262</v>
      </c>
      <c r="AS4910" s="208">
        <v>11230</v>
      </c>
      <c r="AT4910" s="93"/>
      <c r="AU4910" s="93"/>
      <c r="AV4910" s="93"/>
    </row>
    <row r="4911" spans="32:48" x14ac:dyDescent="0.55000000000000004">
      <c r="AF4911" t="s">
        <v>69228</v>
      </c>
      <c r="AG4911" s="284">
        <v>63106.39</v>
      </c>
      <c r="AI4911" s="276" t="s">
        <v>58267</v>
      </c>
      <c r="AJ4911" s="277">
        <v>24845</v>
      </c>
      <c r="AL4911" s="246" t="s">
        <v>34961</v>
      </c>
      <c r="AM4911" s="247">
        <v>46739.14</v>
      </c>
      <c r="AO4911" s="226" t="s">
        <v>49864</v>
      </c>
      <c r="AP4911" s="227">
        <v>1118.31</v>
      </c>
      <c r="AR4911" s="207" t="s">
        <v>19263</v>
      </c>
      <c r="AS4911" s="208">
        <v>4607</v>
      </c>
      <c r="AT4911" s="93"/>
      <c r="AU4911" s="93"/>
      <c r="AV4911" s="93"/>
    </row>
    <row r="4912" spans="32:48" x14ac:dyDescent="0.55000000000000004">
      <c r="AF4912" t="s">
        <v>40727</v>
      </c>
      <c r="AG4912" s="284">
        <v>3300</v>
      </c>
      <c r="AI4912" s="276" t="s">
        <v>70585</v>
      </c>
      <c r="AJ4912" s="277">
        <v>8550</v>
      </c>
      <c r="AL4912" s="246" t="s">
        <v>36238</v>
      </c>
      <c r="AM4912" s="247">
        <v>13896.5</v>
      </c>
      <c r="AO4912" s="226" t="s">
        <v>52250</v>
      </c>
      <c r="AP4912" s="227">
        <v>3336</v>
      </c>
      <c r="AR4912" s="207" t="s">
        <v>19264</v>
      </c>
      <c r="AS4912" s="208">
        <v>5780</v>
      </c>
      <c r="AT4912" s="93"/>
      <c r="AU4912" s="93"/>
      <c r="AV4912" s="93"/>
    </row>
    <row r="4913" spans="32:48" x14ac:dyDescent="0.55000000000000004">
      <c r="AF4913" t="s">
        <v>62346</v>
      </c>
      <c r="AG4913" s="284">
        <v>16843.740000000002</v>
      </c>
      <c r="AI4913" s="276" t="s">
        <v>69997</v>
      </c>
      <c r="AJ4913" s="277">
        <v>2250</v>
      </c>
      <c r="AL4913" s="246" t="s">
        <v>57397</v>
      </c>
      <c r="AM4913" s="247">
        <v>800</v>
      </c>
      <c r="AO4913" s="226" t="s">
        <v>52251</v>
      </c>
      <c r="AP4913" s="227">
        <v>2479</v>
      </c>
      <c r="AR4913" s="207" t="s">
        <v>19265</v>
      </c>
      <c r="AS4913" s="208">
        <v>1841</v>
      </c>
      <c r="AT4913" s="93"/>
      <c r="AU4913" s="93"/>
      <c r="AV4913" s="93"/>
    </row>
    <row r="4914" spans="32:48" x14ac:dyDescent="0.55000000000000004">
      <c r="AF4914" t="s">
        <v>71846</v>
      </c>
      <c r="AG4914" s="284">
        <v>7000</v>
      </c>
      <c r="AI4914" s="276" t="s">
        <v>69998</v>
      </c>
      <c r="AJ4914" s="277">
        <v>172.13</v>
      </c>
      <c r="AL4914" s="246" t="s">
        <v>36240</v>
      </c>
      <c r="AM4914" s="247">
        <v>173810.8</v>
      </c>
      <c r="AO4914" s="226" t="s">
        <v>49865</v>
      </c>
      <c r="AP4914" s="227">
        <v>950</v>
      </c>
      <c r="AR4914" s="207" t="s">
        <v>19266</v>
      </c>
      <c r="AS4914" s="208">
        <v>6566</v>
      </c>
      <c r="AT4914" s="93"/>
      <c r="AU4914" s="93"/>
      <c r="AV4914" s="93"/>
    </row>
    <row r="4915" spans="32:48" x14ac:dyDescent="0.55000000000000004">
      <c r="AF4915" t="s">
        <v>17071</v>
      </c>
      <c r="AG4915">
        <v>33.159999999999997</v>
      </c>
      <c r="AI4915" s="276" t="s">
        <v>69999</v>
      </c>
      <c r="AJ4915" s="277">
        <v>562.95000000000005</v>
      </c>
      <c r="AL4915" s="246" t="s">
        <v>60360</v>
      </c>
      <c r="AM4915" s="247">
        <v>43.9</v>
      </c>
      <c r="AO4915" s="226" t="s">
        <v>47937</v>
      </c>
      <c r="AP4915" s="227">
        <v>2276</v>
      </c>
      <c r="AR4915" s="207" t="s">
        <v>19267</v>
      </c>
      <c r="AS4915" s="208">
        <v>7380</v>
      </c>
      <c r="AT4915" s="93"/>
      <c r="AU4915" s="93"/>
      <c r="AV4915" s="93"/>
    </row>
    <row r="4916" spans="32:48" x14ac:dyDescent="0.55000000000000004">
      <c r="AF4916" t="s">
        <v>56771</v>
      </c>
      <c r="AG4916">
        <v>149.08000000000001</v>
      </c>
      <c r="AI4916" s="276" t="s">
        <v>66626</v>
      </c>
      <c r="AJ4916" s="277">
        <v>3303.7</v>
      </c>
      <c r="AL4916" s="246" t="s">
        <v>34962</v>
      </c>
      <c r="AM4916" s="247">
        <v>45142.23</v>
      </c>
      <c r="AO4916" s="226" t="s">
        <v>49866</v>
      </c>
      <c r="AP4916" s="227">
        <v>16788.66</v>
      </c>
      <c r="AR4916" s="207" t="s">
        <v>19268</v>
      </c>
      <c r="AS4916" s="208">
        <v>10901</v>
      </c>
      <c r="AT4916" s="93"/>
      <c r="AU4916" s="93"/>
      <c r="AV4916" s="93"/>
    </row>
    <row r="4917" spans="32:48" x14ac:dyDescent="0.55000000000000004">
      <c r="AF4917" t="s">
        <v>13203</v>
      </c>
      <c r="AG4917" s="284">
        <v>30256.29</v>
      </c>
      <c r="AI4917" s="276" t="s">
        <v>69739</v>
      </c>
      <c r="AJ4917" s="277">
        <v>8420</v>
      </c>
      <c r="AL4917" s="246" t="s">
        <v>34963</v>
      </c>
      <c r="AM4917" s="247">
        <v>94707.89</v>
      </c>
      <c r="AO4917" s="226" t="s">
        <v>49867</v>
      </c>
      <c r="AP4917" s="227">
        <v>1284.3399999999999</v>
      </c>
      <c r="AR4917" s="207" t="s">
        <v>19269</v>
      </c>
      <c r="AS4917" s="208">
        <v>4021</v>
      </c>
      <c r="AT4917" s="93"/>
      <c r="AU4917" s="93"/>
      <c r="AV4917" s="93"/>
    </row>
    <row r="4918" spans="32:48" x14ac:dyDescent="0.55000000000000004">
      <c r="AF4918" t="s">
        <v>13204</v>
      </c>
      <c r="AG4918" s="284">
        <v>95740.71</v>
      </c>
      <c r="AI4918" s="276" t="s">
        <v>70586</v>
      </c>
      <c r="AJ4918" s="277">
        <v>536.16</v>
      </c>
      <c r="AL4918" s="246" t="s">
        <v>34964</v>
      </c>
      <c r="AM4918" s="247">
        <v>23456.6</v>
      </c>
      <c r="AO4918" s="226" t="s">
        <v>52252</v>
      </c>
      <c r="AP4918" s="227">
        <v>7278.03</v>
      </c>
      <c r="AR4918" s="207" t="s">
        <v>19270</v>
      </c>
      <c r="AS4918" s="208">
        <v>7263</v>
      </c>
      <c r="AT4918" s="93"/>
      <c r="AU4918" s="93"/>
      <c r="AV4918" s="93"/>
    </row>
    <row r="4919" spans="32:48" x14ac:dyDescent="0.55000000000000004">
      <c r="AF4919" t="s">
        <v>13205</v>
      </c>
      <c r="AG4919" s="284">
        <v>56220.71</v>
      </c>
      <c r="AI4919" s="276" t="s">
        <v>66627</v>
      </c>
      <c r="AJ4919" s="277">
        <v>3796.86</v>
      </c>
      <c r="AL4919" s="246" t="s">
        <v>40245</v>
      </c>
      <c r="AM4919" s="247">
        <v>114190.3</v>
      </c>
      <c r="AO4919" s="226" t="s">
        <v>52253</v>
      </c>
      <c r="AP4919" s="227">
        <v>528.6</v>
      </c>
      <c r="AR4919" s="207" t="s">
        <v>19271</v>
      </c>
      <c r="AS4919" s="208">
        <v>7380</v>
      </c>
      <c r="AT4919" s="93"/>
      <c r="AU4919" s="93"/>
      <c r="AV4919" s="93"/>
    </row>
    <row r="4920" spans="32:48" x14ac:dyDescent="0.55000000000000004">
      <c r="AF4920" t="s">
        <v>17072</v>
      </c>
      <c r="AG4920" s="284">
        <v>12266.25</v>
      </c>
      <c r="AI4920" s="276" t="s">
        <v>69876</v>
      </c>
      <c r="AJ4920" s="277">
        <v>11384.86</v>
      </c>
      <c r="AL4920" s="246" t="s">
        <v>46873</v>
      </c>
      <c r="AM4920" s="247">
        <v>29900</v>
      </c>
      <c r="AO4920" s="226" t="s">
        <v>49868</v>
      </c>
      <c r="AP4920" s="227">
        <v>13662.5</v>
      </c>
      <c r="AR4920" s="207" t="s">
        <v>19272</v>
      </c>
      <c r="AS4920" s="208">
        <v>7263</v>
      </c>
      <c r="AT4920" s="93"/>
      <c r="AU4920" s="93"/>
      <c r="AV4920" s="93"/>
    </row>
    <row r="4921" spans="32:48" x14ac:dyDescent="0.55000000000000004">
      <c r="AF4921" t="s">
        <v>47451</v>
      </c>
      <c r="AG4921" s="284">
        <v>87765.03</v>
      </c>
      <c r="AI4921" s="276" t="s">
        <v>66628</v>
      </c>
      <c r="AJ4921" s="277">
        <v>2564.8000000000002</v>
      </c>
      <c r="AL4921" s="246" t="s">
        <v>60361</v>
      </c>
      <c r="AM4921" s="247">
        <v>45.5</v>
      </c>
      <c r="AO4921" s="226" t="s">
        <v>44767</v>
      </c>
      <c r="AP4921" s="227">
        <v>51000</v>
      </c>
      <c r="AR4921" s="207" t="s">
        <v>19273</v>
      </c>
      <c r="AS4921" s="208">
        <v>10587</v>
      </c>
      <c r="AT4921" s="93"/>
      <c r="AU4921" s="93"/>
      <c r="AV4921" s="93"/>
    </row>
    <row r="4922" spans="32:48" x14ac:dyDescent="0.55000000000000004">
      <c r="AF4922" t="s">
        <v>38930</v>
      </c>
      <c r="AG4922">
        <v>219.5</v>
      </c>
      <c r="AI4922" s="276" t="s">
        <v>70587</v>
      </c>
      <c r="AJ4922" s="277">
        <v>1500</v>
      </c>
      <c r="AL4922" s="246" t="s">
        <v>19460</v>
      </c>
      <c r="AM4922" s="247">
        <v>358444.89</v>
      </c>
      <c r="AO4922" s="226" t="s">
        <v>44768</v>
      </c>
      <c r="AP4922" s="227">
        <v>3765.67</v>
      </c>
      <c r="AR4922" s="207" t="s">
        <v>19274</v>
      </c>
      <c r="AS4922" s="208">
        <v>10901</v>
      </c>
      <c r="AT4922" s="93"/>
      <c r="AU4922" s="93"/>
      <c r="AV4922" s="93"/>
    </row>
    <row r="4923" spans="32:48" x14ac:dyDescent="0.55000000000000004">
      <c r="AF4923" t="s">
        <v>69229</v>
      </c>
      <c r="AG4923" s="284">
        <v>18382</v>
      </c>
      <c r="AI4923" s="276" t="s">
        <v>59634</v>
      </c>
      <c r="AJ4923" s="277">
        <v>114.75</v>
      </c>
      <c r="AL4923" s="246" t="s">
        <v>39105</v>
      </c>
      <c r="AM4923" s="247">
        <v>467713.55</v>
      </c>
      <c r="AO4923" s="226" t="s">
        <v>44769</v>
      </c>
      <c r="AP4923" s="227">
        <v>62230.12</v>
      </c>
      <c r="AR4923" s="207" t="s">
        <v>13438</v>
      </c>
      <c r="AS4923" s="208">
        <v>1841</v>
      </c>
      <c r="AT4923" s="93"/>
      <c r="AU4923" s="93"/>
      <c r="AV4923" s="93"/>
    </row>
    <row r="4924" spans="32:48" x14ac:dyDescent="0.55000000000000004">
      <c r="AF4924" t="s">
        <v>17074</v>
      </c>
      <c r="AG4924" s="284">
        <v>59862.400000000001</v>
      </c>
      <c r="AI4924" s="276" t="s">
        <v>70588</v>
      </c>
      <c r="AJ4924" s="277">
        <v>375.3</v>
      </c>
      <c r="AL4924" s="246" t="s">
        <v>19461</v>
      </c>
      <c r="AM4924" s="247">
        <v>199138.97</v>
      </c>
      <c r="AO4924" s="226" t="s">
        <v>44770</v>
      </c>
      <c r="AP4924" s="227">
        <v>5000.88</v>
      </c>
      <c r="AR4924" s="207" t="s">
        <v>13439</v>
      </c>
      <c r="AS4924" s="208">
        <v>21617</v>
      </c>
      <c r="AT4924" s="93"/>
      <c r="AU4924" s="93"/>
      <c r="AV4924" s="93"/>
    </row>
    <row r="4925" spans="32:48" x14ac:dyDescent="0.55000000000000004">
      <c r="AF4925" t="s">
        <v>13206</v>
      </c>
      <c r="AG4925" s="284">
        <v>60236.85</v>
      </c>
      <c r="AI4925" s="276" t="s">
        <v>58269</v>
      </c>
      <c r="AJ4925" s="277">
        <v>10623.25</v>
      </c>
      <c r="AL4925" s="246" t="s">
        <v>19462</v>
      </c>
      <c r="AM4925" s="247">
        <v>228510.41</v>
      </c>
      <c r="AO4925" s="226" t="s">
        <v>19360</v>
      </c>
      <c r="AP4925" s="227">
        <v>10392.11</v>
      </c>
      <c r="AR4925" s="207" t="s">
        <v>19275</v>
      </c>
      <c r="AS4925" s="208">
        <v>25604.17</v>
      </c>
      <c r="AT4925" s="93"/>
      <c r="AU4925" s="93"/>
      <c r="AV4925" s="93"/>
    </row>
    <row r="4926" spans="32:48" x14ac:dyDescent="0.55000000000000004">
      <c r="AF4926" t="s">
        <v>17075</v>
      </c>
      <c r="AG4926" s="284">
        <v>247368.32000000001</v>
      </c>
      <c r="AI4926" s="276" t="s">
        <v>58270</v>
      </c>
      <c r="AJ4926" s="277">
        <v>1011.3</v>
      </c>
      <c r="AL4926" s="246" t="s">
        <v>64222</v>
      </c>
      <c r="AM4926" s="247">
        <v>-25188.74</v>
      </c>
      <c r="AO4926" s="226" t="s">
        <v>19361</v>
      </c>
      <c r="AP4926" s="227">
        <v>3800.22</v>
      </c>
      <c r="AR4926" s="207" t="s">
        <v>19276</v>
      </c>
      <c r="AS4926" s="208">
        <v>1919.24</v>
      </c>
      <c r="AT4926" s="93"/>
      <c r="AU4926" s="93"/>
      <c r="AV4926" s="93"/>
    </row>
    <row r="4927" spans="32:48" x14ac:dyDescent="0.55000000000000004">
      <c r="AF4927" t="s">
        <v>17077</v>
      </c>
      <c r="AG4927" s="284">
        <v>62655.32</v>
      </c>
      <c r="AI4927" s="276" t="s">
        <v>62020</v>
      </c>
      <c r="AJ4927" s="277">
        <v>1567.98</v>
      </c>
      <c r="AL4927" s="246" t="s">
        <v>33443</v>
      </c>
      <c r="AM4927" s="247">
        <v>508182.46</v>
      </c>
      <c r="AO4927" s="226" t="s">
        <v>19363</v>
      </c>
      <c r="AP4927" s="227">
        <v>2214.4</v>
      </c>
      <c r="AR4927" s="207" t="s">
        <v>19277</v>
      </c>
      <c r="AS4927" s="208">
        <v>403.59</v>
      </c>
      <c r="AT4927" s="93"/>
      <c r="AU4927" s="93"/>
      <c r="AV4927" s="93"/>
    </row>
    <row r="4928" spans="32:48" x14ac:dyDescent="0.55000000000000004">
      <c r="AF4928" t="s">
        <v>48438</v>
      </c>
      <c r="AG4928" s="284">
        <v>-33280.519999999997</v>
      </c>
      <c r="AI4928" s="276" t="s">
        <v>59635</v>
      </c>
      <c r="AJ4928" s="277">
        <v>64539.199999999997</v>
      </c>
      <c r="AL4928" s="246" t="s">
        <v>42402</v>
      </c>
      <c r="AM4928" s="247">
        <v>2815210.28</v>
      </c>
      <c r="AO4928" s="226" t="s">
        <v>19365</v>
      </c>
      <c r="AP4928" s="227">
        <v>15343.1</v>
      </c>
      <c r="AR4928" s="207" t="s">
        <v>19278</v>
      </c>
      <c r="AS4928" s="208">
        <v>900</v>
      </c>
      <c r="AT4928" s="93"/>
      <c r="AU4928" s="93"/>
      <c r="AV4928" s="93"/>
    </row>
    <row r="4929" spans="32:48" x14ac:dyDescent="0.55000000000000004">
      <c r="AF4929" t="s">
        <v>60095</v>
      </c>
      <c r="AG4929" s="284">
        <v>643049.49</v>
      </c>
      <c r="AI4929" s="276" t="s">
        <v>21534</v>
      </c>
      <c r="AJ4929" s="277">
        <v>24577.59</v>
      </c>
      <c r="AL4929" s="246" t="s">
        <v>57398</v>
      </c>
      <c r="AM4929" s="247">
        <v>4815.68</v>
      </c>
      <c r="AO4929" s="226" t="s">
        <v>52254</v>
      </c>
      <c r="AP4929" s="227">
        <v>3598.48</v>
      </c>
      <c r="AR4929" s="207" t="s">
        <v>19279</v>
      </c>
      <c r="AS4929" s="208">
        <v>680</v>
      </c>
      <c r="AT4929" s="93"/>
      <c r="AU4929" s="93"/>
      <c r="AV4929" s="93"/>
    </row>
    <row r="4930" spans="32:48" x14ac:dyDescent="0.55000000000000004">
      <c r="AF4930" t="s">
        <v>33241</v>
      </c>
      <c r="AG4930" s="284">
        <v>2700</v>
      </c>
      <c r="AI4930" s="276" t="s">
        <v>21542</v>
      </c>
      <c r="AJ4930" s="277">
        <v>7485.56</v>
      </c>
      <c r="AL4930" s="246" t="s">
        <v>64223</v>
      </c>
      <c r="AM4930" s="247">
        <v>601</v>
      </c>
      <c r="AO4930" s="226" t="s">
        <v>52255</v>
      </c>
      <c r="AP4930" s="227">
        <v>275.31</v>
      </c>
      <c r="AR4930" s="207" t="s">
        <v>19280</v>
      </c>
      <c r="AS4930" s="208">
        <v>1485</v>
      </c>
      <c r="AT4930" s="93"/>
      <c r="AU4930" s="93"/>
      <c r="AV4930" s="93"/>
    </row>
    <row r="4931" spans="32:48" x14ac:dyDescent="0.55000000000000004">
      <c r="AF4931" t="s">
        <v>17160</v>
      </c>
      <c r="AG4931" s="284">
        <v>3600</v>
      </c>
      <c r="AI4931" s="276" t="s">
        <v>42579</v>
      </c>
      <c r="AJ4931" s="277">
        <v>14472.96</v>
      </c>
      <c r="AL4931" s="246" t="s">
        <v>52283</v>
      </c>
      <c r="AM4931" s="247">
        <v>1791.53</v>
      </c>
      <c r="AO4931" s="226" t="s">
        <v>52256</v>
      </c>
      <c r="AP4931" s="227">
        <v>187316.22</v>
      </c>
      <c r="AR4931" s="207" t="s">
        <v>19281</v>
      </c>
      <c r="AS4931" s="208">
        <v>36629</v>
      </c>
      <c r="AT4931" s="93"/>
      <c r="AU4931" s="93"/>
      <c r="AV4931" s="93"/>
    </row>
    <row r="4932" spans="32:48" x14ac:dyDescent="0.55000000000000004">
      <c r="AF4932" t="s">
        <v>13213</v>
      </c>
      <c r="AG4932">
        <v>481.95</v>
      </c>
      <c r="AI4932" s="276" t="s">
        <v>46991</v>
      </c>
      <c r="AJ4932" s="277">
        <v>3975.19</v>
      </c>
      <c r="AL4932" s="246" t="s">
        <v>57399</v>
      </c>
      <c r="AM4932" s="247">
        <v>102.67</v>
      </c>
      <c r="AO4932" s="226" t="s">
        <v>52257</v>
      </c>
      <c r="AP4932" s="227">
        <v>95855.93</v>
      </c>
      <c r="AR4932" s="207" t="s">
        <v>19282</v>
      </c>
      <c r="AS4932" s="208">
        <v>2901</v>
      </c>
      <c r="AT4932" s="93"/>
      <c r="AU4932" s="93"/>
      <c r="AV4932" s="93"/>
    </row>
    <row r="4933" spans="32:48" x14ac:dyDescent="0.55000000000000004">
      <c r="AF4933" t="s">
        <v>17162</v>
      </c>
      <c r="AG4933">
        <v>865.44</v>
      </c>
      <c r="AI4933" s="276" t="s">
        <v>46992</v>
      </c>
      <c r="AJ4933" s="277">
        <v>16075.94</v>
      </c>
      <c r="AL4933" s="246" t="s">
        <v>52286</v>
      </c>
      <c r="AM4933" s="247">
        <v>71.45</v>
      </c>
      <c r="AO4933" s="226" t="s">
        <v>52258</v>
      </c>
      <c r="AP4933" s="227">
        <v>21701.27</v>
      </c>
      <c r="AR4933" s="207" t="s">
        <v>19283</v>
      </c>
      <c r="AS4933" s="208">
        <v>1302.48</v>
      </c>
      <c r="AT4933" s="93"/>
      <c r="AU4933" s="93"/>
      <c r="AV4933" s="93"/>
    </row>
    <row r="4934" spans="32:48" x14ac:dyDescent="0.55000000000000004">
      <c r="AF4934" t="s">
        <v>38934</v>
      </c>
      <c r="AG4934" s="284">
        <v>8044.83</v>
      </c>
      <c r="AI4934" s="276" t="s">
        <v>21544</v>
      </c>
      <c r="AJ4934" s="277">
        <v>16594.830000000002</v>
      </c>
      <c r="AL4934" s="246" t="s">
        <v>52287</v>
      </c>
      <c r="AM4934" s="247">
        <v>660.67</v>
      </c>
      <c r="AO4934" s="226" t="s">
        <v>52259</v>
      </c>
      <c r="AP4934" s="227">
        <v>1136.1099999999999</v>
      </c>
      <c r="AR4934" s="207" t="s">
        <v>19284</v>
      </c>
      <c r="AS4934" s="208">
        <v>1498.99</v>
      </c>
      <c r="AT4934" s="93"/>
      <c r="AU4934" s="93"/>
      <c r="AV4934" s="93"/>
    </row>
    <row r="4935" spans="32:48" x14ac:dyDescent="0.55000000000000004">
      <c r="AF4935" t="s">
        <v>17170</v>
      </c>
      <c r="AG4935" s="284">
        <v>6110.6</v>
      </c>
      <c r="AI4935" s="276" t="s">
        <v>36342</v>
      </c>
      <c r="AJ4935" s="277">
        <v>63000</v>
      </c>
      <c r="AL4935" s="246" t="s">
        <v>56041</v>
      </c>
      <c r="AM4935" s="247">
        <v>1105.1199999999999</v>
      </c>
      <c r="AO4935" s="226" t="s">
        <v>52260</v>
      </c>
      <c r="AP4935" s="227">
        <v>28009.39</v>
      </c>
      <c r="AR4935" s="207" t="s">
        <v>19285</v>
      </c>
      <c r="AS4935" s="208">
        <v>94716</v>
      </c>
      <c r="AT4935" s="93"/>
      <c r="AU4935" s="93"/>
      <c r="AV4935" s="93"/>
    </row>
    <row r="4936" spans="32:48" x14ac:dyDescent="0.55000000000000004">
      <c r="AF4936" t="s">
        <v>33243</v>
      </c>
      <c r="AG4936" s="284">
        <v>1450.65</v>
      </c>
      <c r="AI4936" s="276" t="s">
        <v>46993</v>
      </c>
      <c r="AJ4936" s="277">
        <v>35700</v>
      </c>
      <c r="AL4936" s="246" t="s">
        <v>57400</v>
      </c>
      <c r="AM4936" s="247">
        <v>5.32</v>
      </c>
      <c r="AO4936" s="226" t="s">
        <v>40239</v>
      </c>
      <c r="AP4936" s="227">
        <v>83239.179999999993</v>
      </c>
      <c r="AR4936" s="207" t="s">
        <v>19286</v>
      </c>
      <c r="AS4936" s="208">
        <v>1700</v>
      </c>
      <c r="AT4936" s="93"/>
      <c r="AU4936" s="93"/>
      <c r="AV4936" s="93"/>
    </row>
    <row r="4937" spans="32:48" x14ac:dyDescent="0.55000000000000004">
      <c r="AF4937" t="s">
        <v>45984</v>
      </c>
      <c r="AG4937" s="284">
        <v>-7003.47</v>
      </c>
      <c r="AI4937" s="276" t="s">
        <v>57485</v>
      </c>
      <c r="AJ4937" s="277">
        <v>69.900000000000006</v>
      </c>
      <c r="AL4937" s="246" t="s">
        <v>52290</v>
      </c>
      <c r="AM4937" s="247">
        <v>263.25</v>
      </c>
      <c r="AO4937" s="226" t="s">
        <v>52261</v>
      </c>
      <c r="AP4937" s="227">
        <v>600</v>
      </c>
      <c r="AR4937" s="207" t="s">
        <v>19287</v>
      </c>
      <c r="AS4937" s="208">
        <v>27304.17</v>
      </c>
      <c r="AT4937" s="93"/>
      <c r="AU4937" s="93"/>
      <c r="AV4937" s="93"/>
    </row>
    <row r="4938" spans="32:48" x14ac:dyDescent="0.55000000000000004">
      <c r="AF4938" t="s">
        <v>17226</v>
      </c>
      <c r="AG4938" s="284">
        <v>29382.6</v>
      </c>
      <c r="AI4938" s="276" t="s">
        <v>63698</v>
      </c>
      <c r="AJ4938" s="277">
        <v>9470.52</v>
      </c>
      <c r="AL4938" s="246" t="s">
        <v>52291</v>
      </c>
      <c r="AM4938" s="247">
        <v>845.92</v>
      </c>
      <c r="AO4938" s="226" t="s">
        <v>46871</v>
      </c>
      <c r="AP4938" s="227">
        <v>3084</v>
      </c>
      <c r="AR4938" s="207" t="s">
        <v>19288</v>
      </c>
      <c r="AS4938" s="208">
        <v>1919.24</v>
      </c>
      <c r="AT4938" s="93"/>
      <c r="AU4938" s="93"/>
      <c r="AV4938" s="93"/>
    </row>
    <row r="4939" spans="32:48" x14ac:dyDescent="0.55000000000000004">
      <c r="AF4939" t="s">
        <v>33258</v>
      </c>
      <c r="AG4939" s="284">
        <v>1662.3</v>
      </c>
      <c r="AI4939" s="276" t="s">
        <v>39208</v>
      </c>
      <c r="AJ4939" s="277">
        <v>2072.67</v>
      </c>
      <c r="AL4939" s="246" t="s">
        <v>52293</v>
      </c>
      <c r="AM4939" s="247">
        <v>4172.6899999999996</v>
      </c>
      <c r="AO4939" s="226" t="s">
        <v>44771</v>
      </c>
      <c r="AP4939" s="227">
        <v>20000</v>
      </c>
      <c r="AR4939" s="207" t="s">
        <v>19289</v>
      </c>
      <c r="AS4939" s="208">
        <v>403.59</v>
      </c>
      <c r="AT4939" s="93"/>
      <c r="AU4939" s="93"/>
      <c r="AV4939" s="93"/>
    </row>
    <row r="4940" spans="32:48" x14ac:dyDescent="0.55000000000000004">
      <c r="AF4940" t="s">
        <v>31780</v>
      </c>
      <c r="AG4940" s="284">
        <v>11876.64</v>
      </c>
      <c r="AI4940" s="276" t="s">
        <v>21548</v>
      </c>
      <c r="AJ4940" s="277">
        <v>14512.93</v>
      </c>
      <c r="AL4940" s="246" t="s">
        <v>58234</v>
      </c>
      <c r="AM4940" s="247">
        <v>14070.42</v>
      </c>
      <c r="AO4940" s="226" t="s">
        <v>44772</v>
      </c>
      <c r="AP4940" s="227">
        <v>1540</v>
      </c>
      <c r="AR4940" s="207" t="s">
        <v>19290</v>
      </c>
      <c r="AS4940" s="208">
        <v>900</v>
      </c>
      <c r="AT4940" s="93"/>
      <c r="AU4940" s="93"/>
      <c r="AV4940" s="93"/>
    </row>
    <row r="4941" spans="32:48" x14ac:dyDescent="0.55000000000000004">
      <c r="AF4941" t="s">
        <v>31781</v>
      </c>
      <c r="AG4941" s="284">
        <v>1567.2</v>
      </c>
      <c r="AI4941" s="276" t="s">
        <v>33665</v>
      </c>
      <c r="AJ4941" s="277">
        <v>25841.040000000001</v>
      </c>
      <c r="AL4941" s="246" t="s">
        <v>63125</v>
      </c>
      <c r="AM4941" s="247">
        <v>3667.85</v>
      </c>
      <c r="AO4941" s="226" t="s">
        <v>44773</v>
      </c>
      <c r="AP4941" s="227">
        <v>37375</v>
      </c>
      <c r="AR4941" s="207" t="s">
        <v>19291</v>
      </c>
      <c r="AS4941" s="208">
        <v>4883.4799999999996</v>
      </c>
      <c r="AT4941" s="93"/>
      <c r="AU4941" s="93"/>
      <c r="AV4941" s="93"/>
    </row>
    <row r="4942" spans="32:48" x14ac:dyDescent="0.55000000000000004">
      <c r="AF4942" t="s">
        <v>17233</v>
      </c>
      <c r="AG4942" s="284">
        <v>3000</v>
      </c>
      <c r="AI4942" s="276" t="s">
        <v>33666</v>
      </c>
      <c r="AJ4942" s="277">
        <v>12869.12</v>
      </c>
      <c r="AL4942" s="246" t="s">
        <v>47944</v>
      </c>
      <c r="AM4942" s="247">
        <v>20602.46</v>
      </c>
      <c r="AO4942" s="226" t="s">
        <v>44774</v>
      </c>
      <c r="AP4942" s="227">
        <v>2859.18</v>
      </c>
      <c r="AR4942" s="207" t="s">
        <v>19292</v>
      </c>
      <c r="AS4942" s="208">
        <v>1485</v>
      </c>
      <c r="AT4942" s="93"/>
      <c r="AU4942" s="93"/>
      <c r="AV4942" s="93"/>
    </row>
    <row r="4943" spans="32:48" x14ac:dyDescent="0.55000000000000004">
      <c r="AF4943" t="s">
        <v>13218</v>
      </c>
      <c r="AG4943" s="284">
        <v>3472.32</v>
      </c>
      <c r="AI4943" s="276" t="s">
        <v>45017</v>
      </c>
      <c r="AJ4943" s="277">
        <v>15400</v>
      </c>
      <c r="AL4943" s="246" t="s">
        <v>48843</v>
      </c>
      <c r="AM4943" s="247">
        <v>1318.4</v>
      </c>
      <c r="AO4943" s="226" t="s">
        <v>36231</v>
      </c>
      <c r="AP4943" s="227">
        <v>8969.68</v>
      </c>
      <c r="AR4943" s="207" t="s">
        <v>19293</v>
      </c>
      <c r="AS4943" s="208">
        <v>1498.99</v>
      </c>
      <c r="AT4943" s="93"/>
      <c r="AU4943" s="93"/>
      <c r="AV4943" s="93"/>
    </row>
    <row r="4944" spans="32:48" x14ac:dyDescent="0.55000000000000004">
      <c r="AF4944" t="s">
        <v>17235</v>
      </c>
      <c r="AG4944" s="284">
        <v>11416.29</v>
      </c>
      <c r="AI4944" s="276" t="s">
        <v>45018</v>
      </c>
      <c r="AJ4944" s="277">
        <v>10400</v>
      </c>
      <c r="AL4944" s="246" t="s">
        <v>64224</v>
      </c>
      <c r="AM4944" s="247">
        <v>-215.93</v>
      </c>
      <c r="AO4944" s="226" t="s">
        <v>48838</v>
      </c>
      <c r="AP4944" s="227">
        <v>820</v>
      </c>
      <c r="AR4944" s="207" t="s">
        <v>19294</v>
      </c>
      <c r="AS4944" s="208">
        <v>131345</v>
      </c>
      <c r="AT4944" s="93"/>
      <c r="AU4944" s="93"/>
      <c r="AV4944" s="93"/>
    </row>
    <row r="4945" spans="32:48" x14ac:dyDescent="0.55000000000000004">
      <c r="AF4945" t="s">
        <v>17236</v>
      </c>
      <c r="AG4945" s="284">
        <v>2023.74</v>
      </c>
      <c r="AI4945" s="276" t="s">
        <v>21549</v>
      </c>
      <c r="AJ4945" s="277">
        <v>60489.32</v>
      </c>
      <c r="AL4945" s="246" t="s">
        <v>63665</v>
      </c>
      <c r="AM4945" s="247">
        <v>2078.33</v>
      </c>
      <c r="AO4945" s="226" t="s">
        <v>19385</v>
      </c>
      <c r="AP4945" s="227">
        <v>4491.95</v>
      </c>
      <c r="AR4945" s="207" t="s">
        <v>19295</v>
      </c>
      <c r="AS4945" s="208">
        <v>5022.28</v>
      </c>
      <c r="AT4945" s="93"/>
      <c r="AU4945" s="93"/>
      <c r="AV4945" s="93"/>
    </row>
    <row r="4946" spans="32:48" x14ac:dyDescent="0.55000000000000004">
      <c r="AF4946" t="s">
        <v>17238</v>
      </c>
      <c r="AG4946" s="284">
        <v>102569.89</v>
      </c>
      <c r="AI4946" s="276" t="s">
        <v>58541</v>
      </c>
      <c r="AJ4946" s="277">
        <v>32981.01</v>
      </c>
      <c r="AL4946" s="246" t="s">
        <v>63666</v>
      </c>
      <c r="AM4946" s="247">
        <v>158.97999999999999</v>
      </c>
      <c r="AO4946" s="226" t="s">
        <v>47938</v>
      </c>
      <c r="AP4946" s="227">
        <v>46893</v>
      </c>
      <c r="AR4946" s="207" t="s">
        <v>19296</v>
      </c>
      <c r="AS4946" s="208">
        <v>36878.300000000003</v>
      </c>
      <c r="AT4946" s="93"/>
      <c r="AU4946" s="93"/>
      <c r="AV4946" s="93"/>
    </row>
    <row r="4947" spans="32:48" x14ac:dyDescent="0.55000000000000004">
      <c r="AF4947" t="s">
        <v>17239</v>
      </c>
      <c r="AG4947" s="284">
        <v>7159.61</v>
      </c>
      <c r="AI4947" s="276" t="s">
        <v>60518</v>
      </c>
      <c r="AJ4947" s="277">
        <v>11887.5</v>
      </c>
      <c r="AL4947" s="246" t="s">
        <v>64225</v>
      </c>
      <c r="AM4947" s="247">
        <v>14547.13</v>
      </c>
      <c r="AO4947" s="226" t="s">
        <v>34950</v>
      </c>
      <c r="AP4947" s="227">
        <v>3542.91</v>
      </c>
      <c r="AR4947" s="207" t="s">
        <v>19297</v>
      </c>
      <c r="AS4947" s="208">
        <v>2300</v>
      </c>
      <c r="AT4947" s="93"/>
      <c r="AU4947" s="93"/>
      <c r="AV4947" s="93"/>
    </row>
    <row r="4948" spans="32:48" x14ac:dyDescent="0.55000000000000004">
      <c r="AF4948" t="s">
        <v>54253</v>
      </c>
      <c r="AG4948" s="284">
        <v>9804.18</v>
      </c>
      <c r="AI4948" s="276" t="s">
        <v>67796</v>
      </c>
      <c r="AJ4948" s="277">
        <v>37042.25</v>
      </c>
      <c r="AL4948" s="246" t="s">
        <v>61952</v>
      </c>
      <c r="AM4948" s="247">
        <v>5309.83</v>
      </c>
      <c r="AO4948" s="226" t="s">
        <v>34951</v>
      </c>
      <c r="AP4948" s="227">
        <v>10760.85</v>
      </c>
      <c r="AR4948" s="207" t="s">
        <v>19298</v>
      </c>
      <c r="AS4948" s="208">
        <v>1800</v>
      </c>
      <c r="AT4948" s="93"/>
      <c r="AU4948" s="93"/>
      <c r="AV4948" s="93"/>
    </row>
    <row r="4949" spans="32:48" x14ac:dyDescent="0.55000000000000004">
      <c r="AF4949" t="s">
        <v>59449</v>
      </c>
      <c r="AG4949" s="284">
        <v>6370</v>
      </c>
      <c r="AI4949" s="276" t="s">
        <v>67797</v>
      </c>
      <c r="AJ4949" s="277">
        <v>210018.54</v>
      </c>
      <c r="AL4949" s="246" t="s">
        <v>61953</v>
      </c>
      <c r="AM4949" s="247">
        <v>406.19</v>
      </c>
      <c r="AO4949" s="226" t="s">
        <v>44775</v>
      </c>
      <c r="AP4949" s="227">
        <v>3887.16</v>
      </c>
      <c r="AR4949" s="207" t="s">
        <v>19299</v>
      </c>
      <c r="AS4949" s="208">
        <v>3447.42</v>
      </c>
      <c r="AT4949" s="93"/>
      <c r="AU4949" s="93"/>
      <c r="AV4949" s="93"/>
    </row>
    <row r="4950" spans="32:48" x14ac:dyDescent="0.55000000000000004">
      <c r="AF4950" t="s">
        <v>17241</v>
      </c>
      <c r="AG4950" s="284">
        <v>4691.91</v>
      </c>
      <c r="AI4950" s="276" t="s">
        <v>67798</v>
      </c>
      <c r="AJ4950" s="277">
        <v>211384.03</v>
      </c>
      <c r="AL4950" s="246" t="s">
        <v>61954</v>
      </c>
      <c r="AM4950" s="247">
        <v>1259.49</v>
      </c>
      <c r="AO4950" s="226" t="s">
        <v>34952</v>
      </c>
      <c r="AP4950" s="227">
        <v>493.44</v>
      </c>
      <c r="AR4950" s="207" t="s">
        <v>19300</v>
      </c>
      <c r="AS4950" s="208">
        <v>2181</v>
      </c>
      <c r="AT4950" s="93"/>
      <c r="AU4950" s="93"/>
      <c r="AV4950" s="93"/>
    </row>
    <row r="4951" spans="32:48" x14ac:dyDescent="0.55000000000000004">
      <c r="AF4951" t="s">
        <v>69235</v>
      </c>
      <c r="AG4951" s="284">
        <v>19254.62</v>
      </c>
      <c r="AI4951" s="276" t="s">
        <v>67799</v>
      </c>
      <c r="AJ4951" s="277">
        <v>19907</v>
      </c>
      <c r="AL4951" s="246" t="s">
        <v>63126</v>
      </c>
      <c r="AM4951" s="247">
        <v>11170.35</v>
      </c>
      <c r="AO4951" s="226" t="s">
        <v>34953</v>
      </c>
      <c r="AP4951" s="227">
        <v>10498.5</v>
      </c>
      <c r="AR4951" s="207" t="s">
        <v>19301</v>
      </c>
      <c r="AS4951" s="208">
        <v>657</v>
      </c>
      <c r="AT4951" s="93"/>
      <c r="AU4951" s="93"/>
      <c r="AV4951" s="93"/>
    </row>
    <row r="4952" spans="32:48" x14ac:dyDescent="0.55000000000000004">
      <c r="AF4952" t="s">
        <v>13219</v>
      </c>
      <c r="AG4952" s="284">
        <v>91023.43</v>
      </c>
      <c r="AI4952" s="276" t="s">
        <v>67800</v>
      </c>
      <c r="AJ4952" s="277">
        <v>126909.18</v>
      </c>
      <c r="AL4952" s="246" t="s">
        <v>58235</v>
      </c>
      <c r="AM4952" s="247">
        <v>39802.97</v>
      </c>
      <c r="AO4952" s="226" t="s">
        <v>48839</v>
      </c>
      <c r="AP4952" s="227">
        <v>1195</v>
      </c>
      <c r="AR4952" s="207" t="s">
        <v>19302</v>
      </c>
      <c r="AS4952" s="208">
        <v>6603</v>
      </c>
      <c r="AT4952" s="93"/>
      <c r="AU4952" s="93"/>
      <c r="AV4952" s="93"/>
    </row>
    <row r="4953" spans="32:48" x14ac:dyDescent="0.55000000000000004">
      <c r="AF4953" t="s">
        <v>17242</v>
      </c>
      <c r="AG4953" s="284">
        <v>113489.96</v>
      </c>
      <c r="AI4953" s="276" t="s">
        <v>55173</v>
      </c>
      <c r="AJ4953" s="277">
        <v>9286.33</v>
      </c>
      <c r="AL4953" s="246" t="s">
        <v>58236</v>
      </c>
      <c r="AM4953" s="247">
        <v>27000</v>
      </c>
      <c r="AO4953" s="226" t="s">
        <v>52262</v>
      </c>
      <c r="AP4953" s="227">
        <v>2563.75</v>
      </c>
      <c r="AR4953" s="207" t="s">
        <v>19303</v>
      </c>
      <c r="AS4953" s="208">
        <v>1095</v>
      </c>
      <c r="AT4953" s="93"/>
      <c r="AU4953" s="93"/>
      <c r="AV4953" s="93"/>
    </row>
    <row r="4954" spans="32:48" x14ac:dyDescent="0.55000000000000004">
      <c r="AF4954" t="s">
        <v>17243</v>
      </c>
      <c r="AG4954" s="284">
        <v>5479.47</v>
      </c>
      <c r="AI4954" s="276" t="s">
        <v>55174</v>
      </c>
      <c r="AJ4954" s="277">
        <v>648.41</v>
      </c>
      <c r="AL4954" s="246" t="s">
        <v>60362</v>
      </c>
      <c r="AM4954" s="247">
        <v>15744.67</v>
      </c>
      <c r="AO4954" s="226" t="s">
        <v>52263</v>
      </c>
      <c r="AP4954" s="227">
        <v>1500</v>
      </c>
      <c r="AR4954" s="207" t="s">
        <v>19304</v>
      </c>
      <c r="AS4954" s="208">
        <v>1294</v>
      </c>
      <c r="AT4954" s="93"/>
      <c r="AU4954" s="93"/>
      <c r="AV4954" s="93"/>
    </row>
    <row r="4955" spans="32:48" x14ac:dyDescent="0.55000000000000004">
      <c r="AF4955" t="s">
        <v>54255</v>
      </c>
      <c r="AG4955" s="284">
        <v>12900</v>
      </c>
      <c r="AI4955" s="276" t="s">
        <v>63699</v>
      </c>
      <c r="AJ4955" s="277">
        <v>1753.34</v>
      </c>
      <c r="AL4955" s="246" t="s">
        <v>60363</v>
      </c>
      <c r="AM4955" s="247">
        <v>1204.47</v>
      </c>
      <c r="AO4955" s="226" t="s">
        <v>34954</v>
      </c>
      <c r="AP4955" s="227">
        <v>50550</v>
      </c>
      <c r="AR4955" s="207" t="s">
        <v>19305</v>
      </c>
      <c r="AS4955" s="208">
        <v>3051.09</v>
      </c>
      <c r="AT4955" s="93"/>
      <c r="AU4955" s="93"/>
      <c r="AV4955" s="93"/>
    </row>
    <row r="4956" spans="32:48" x14ac:dyDescent="0.55000000000000004">
      <c r="AF4956" t="s">
        <v>17374</v>
      </c>
      <c r="AG4956" s="284">
        <v>200146.34</v>
      </c>
      <c r="AI4956" s="276" t="s">
        <v>55175</v>
      </c>
      <c r="AJ4956" s="277">
        <v>894.1</v>
      </c>
      <c r="AL4956" s="246" t="s">
        <v>60364</v>
      </c>
      <c r="AM4956" s="247">
        <v>3201.95</v>
      </c>
      <c r="AO4956" s="226" t="s">
        <v>34955</v>
      </c>
      <c r="AP4956" s="227">
        <v>3762.35</v>
      </c>
      <c r="AR4956" s="207" t="s">
        <v>19306</v>
      </c>
      <c r="AS4956" s="208">
        <v>6232.31</v>
      </c>
      <c r="AT4956" s="93"/>
      <c r="AU4956" s="93"/>
      <c r="AV4956" s="93"/>
    </row>
    <row r="4957" spans="32:48" x14ac:dyDescent="0.55000000000000004">
      <c r="AF4957" t="s">
        <v>17375</v>
      </c>
      <c r="AG4957" s="284">
        <v>6381</v>
      </c>
      <c r="AI4957" s="276" t="s">
        <v>55176</v>
      </c>
      <c r="AJ4957" s="277">
        <v>2681.25</v>
      </c>
      <c r="AL4957" s="246" t="s">
        <v>61955</v>
      </c>
      <c r="AM4957" s="247">
        <v>4738.4799999999996</v>
      </c>
      <c r="AO4957" s="226" t="s">
        <v>34956</v>
      </c>
      <c r="AP4957" s="227">
        <v>11598.12</v>
      </c>
      <c r="AR4957" s="207" t="s">
        <v>19307</v>
      </c>
      <c r="AS4957" s="208">
        <v>859.6</v>
      </c>
      <c r="AT4957" s="93"/>
      <c r="AU4957" s="93"/>
      <c r="AV4957" s="93"/>
    </row>
    <row r="4958" spans="32:48" x14ac:dyDescent="0.55000000000000004">
      <c r="AF4958" t="s">
        <v>17378</v>
      </c>
      <c r="AG4958" s="284">
        <v>17111</v>
      </c>
      <c r="AI4958" s="276" t="s">
        <v>67801</v>
      </c>
      <c r="AJ4958" s="277">
        <v>267.24</v>
      </c>
      <c r="AL4958" s="246" t="s">
        <v>58237</v>
      </c>
      <c r="AM4958" s="247">
        <v>10425</v>
      </c>
      <c r="AO4958" s="226" t="s">
        <v>44776</v>
      </c>
      <c r="AP4958" s="227">
        <v>3887.16</v>
      </c>
      <c r="AR4958" s="207" t="s">
        <v>19308</v>
      </c>
      <c r="AS4958" s="208">
        <v>700</v>
      </c>
      <c r="AT4958" s="93"/>
      <c r="AU4958" s="93"/>
      <c r="AV4958" s="93"/>
    </row>
    <row r="4959" spans="32:48" x14ac:dyDescent="0.55000000000000004">
      <c r="AF4959" t="s">
        <v>17379</v>
      </c>
      <c r="AG4959" s="284">
        <v>1815</v>
      </c>
      <c r="AI4959" s="276" t="s">
        <v>55177</v>
      </c>
      <c r="AJ4959" s="277">
        <v>1341</v>
      </c>
      <c r="AL4959" s="246" t="s">
        <v>58238</v>
      </c>
      <c r="AM4959" s="247">
        <v>6666.26</v>
      </c>
      <c r="AO4959" s="226" t="s">
        <v>34957</v>
      </c>
      <c r="AP4959" s="227">
        <v>467.92</v>
      </c>
      <c r="AR4959" s="207" t="s">
        <v>19309</v>
      </c>
      <c r="AS4959" s="208">
        <v>33284</v>
      </c>
      <c r="AT4959" s="93"/>
      <c r="AU4959" s="93"/>
      <c r="AV4959" s="93"/>
    </row>
    <row r="4960" spans="32:48" x14ac:dyDescent="0.55000000000000004">
      <c r="AF4960" t="s">
        <v>13225</v>
      </c>
      <c r="AG4960">
        <v>104</v>
      </c>
      <c r="AI4960" s="276" t="s">
        <v>52647</v>
      </c>
      <c r="AJ4960" s="277">
        <v>1813.47</v>
      </c>
      <c r="AL4960" s="246" t="s">
        <v>58239</v>
      </c>
      <c r="AM4960" s="247">
        <v>5203.3</v>
      </c>
      <c r="AO4960" s="226" t="s">
        <v>34958</v>
      </c>
      <c r="AP4960" s="227">
        <v>6795</v>
      </c>
      <c r="AR4960" s="207" t="s">
        <v>19310</v>
      </c>
      <c r="AS4960" s="208">
        <v>5022.28</v>
      </c>
      <c r="AT4960" s="93"/>
      <c r="AU4960" s="93"/>
      <c r="AV4960" s="93"/>
    </row>
    <row r="4961" spans="32:48" x14ac:dyDescent="0.55000000000000004">
      <c r="AF4961" t="s">
        <v>17388</v>
      </c>
      <c r="AG4961">
        <v>300</v>
      </c>
      <c r="AI4961" s="276" t="s">
        <v>52648</v>
      </c>
      <c r="AJ4961" s="277">
        <v>5796.67</v>
      </c>
      <c r="AL4961" s="246" t="s">
        <v>61094</v>
      </c>
      <c r="AM4961" s="247">
        <v>5912.14</v>
      </c>
      <c r="AO4961" s="226" t="s">
        <v>48840</v>
      </c>
      <c r="AP4961" s="227">
        <v>13252</v>
      </c>
      <c r="AR4961" s="207" t="s">
        <v>19311</v>
      </c>
      <c r="AS4961" s="208">
        <v>36878.300000000003</v>
      </c>
      <c r="AT4961" s="93"/>
      <c r="AU4961" s="93"/>
      <c r="AV4961" s="93"/>
    </row>
    <row r="4962" spans="32:48" x14ac:dyDescent="0.55000000000000004">
      <c r="AF4962" t="s">
        <v>17389</v>
      </c>
      <c r="AG4962" s="284">
        <v>155227.68</v>
      </c>
      <c r="AI4962" s="276" t="s">
        <v>67802</v>
      </c>
      <c r="AJ4962" s="277">
        <v>79277.97</v>
      </c>
      <c r="AL4962" s="246" t="s">
        <v>61373</v>
      </c>
      <c r="AM4962" s="247">
        <v>20000</v>
      </c>
      <c r="AO4962" s="226" t="s">
        <v>49869</v>
      </c>
      <c r="AP4962" s="227">
        <v>12600</v>
      </c>
      <c r="AR4962" s="207" t="s">
        <v>19312</v>
      </c>
      <c r="AS4962" s="208">
        <v>2300</v>
      </c>
      <c r="AT4962" s="93"/>
      <c r="AU4962" s="93"/>
      <c r="AV4962" s="93"/>
    </row>
    <row r="4963" spans="32:48" x14ac:dyDescent="0.55000000000000004">
      <c r="AF4963" t="s">
        <v>55579</v>
      </c>
      <c r="AG4963">
        <v>464.02</v>
      </c>
      <c r="AI4963" s="276" t="s">
        <v>52649</v>
      </c>
      <c r="AJ4963" s="277">
        <v>22190.12</v>
      </c>
      <c r="AL4963" s="246" t="s">
        <v>61374</v>
      </c>
      <c r="AM4963" s="247">
        <v>1530</v>
      </c>
      <c r="AO4963" s="226" t="s">
        <v>44777</v>
      </c>
      <c r="AP4963" s="227">
        <v>20000</v>
      </c>
      <c r="AR4963" s="207" t="s">
        <v>19313</v>
      </c>
      <c r="AS4963" s="208">
        <v>1800</v>
      </c>
      <c r="AT4963" s="93"/>
      <c r="AU4963" s="93"/>
      <c r="AV4963" s="93"/>
    </row>
    <row r="4964" spans="32:48" x14ac:dyDescent="0.55000000000000004">
      <c r="AF4964" t="s">
        <v>13226</v>
      </c>
      <c r="AG4964" s="284">
        <v>30175.279999999999</v>
      </c>
      <c r="AI4964" s="276" t="s">
        <v>67803</v>
      </c>
      <c r="AJ4964" s="277">
        <v>193196.4</v>
      </c>
      <c r="AL4964" s="246" t="s">
        <v>60365</v>
      </c>
      <c r="AM4964" s="247">
        <v>1859.95</v>
      </c>
      <c r="AO4964" s="226" t="s">
        <v>44778</v>
      </c>
      <c r="AP4964" s="227">
        <v>1161</v>
      </c>
      <c r="AR4964" s="207" t="s">
        <v>19314</v>
      </c>
      <c r="AS4964" s="208">
        <v>3447.42</v>
      </c>
      <c r="AT4964" s="93"/>
      <c r="AU4964" s="93"/>
      <c r="AV4964" s="93"/>
    </row>
    <row r="4965" spans="32:48" x14ac:dyDescent="0.55000000000000004">
      <c r="AF4965" t="s">
        <v>13227</v>
      </c>
      <c r="AG4965" s="284">
        <v>85364.04</v>
      </c>
      <c r="AI4965" s="276" t="s">
        <v>40349</v>
      </c>
      <c r="AJ4965" s="277">
        <v>622054.56000000006</v>
      </c>
      <c r="AL4965" s="246" t="s">
        <v>60366</v>
      </c>
      <c r="AM4965" s="247">
        <v>19789.5</v>
      </c>
      <c r="AO4965" s="226" t="s">
        <v>42396</v>
      </c>
      <c r="AP4965" s="227">
        <v>30467.83</v>
      </c>
      <c r="AR4965" s="207" t="s">
        <v>19315</v>
      </c>
      <c r="AS4965" s="208">
        <v>5232.09</v>
      </c>
      <c r="AT4965" s="93"/>
      <c r="AU4965" s="93"/>
      <c r="AV4965" s="93"/>
    </row>
    <row r="4966" spans="32:48" x14ac:dyDescent="0.55000000000000004">
      <c r="AF4966" t="s">
        <v>17391</v>
      </c>
      <c r="AG4966" s="284">
        <v>1689.52</v>
      </c>
      <c r="AI4966" s="276" t="s">
        <v>67804</v>
      </c>
      <c r="AJ4966" s="277">
        <v>1179.0899999999999</v>
      </c>
      <c r="AL4966" s="246" t="s">
        <v>60367</v>
      </c>
      <c r="AM4966" s="247">
        <v>1513.82</v>
      </c>
      <c r="AO4966" s="226" t="s">
        <v>19416</v>
      </c>
      <c r="AP4966" s="227">
        <v>6409.17</v>
      </c>
      <c r="AR4966" s="207" t="s">
        <v>19316</v>
      </c>
      <c r="AS4966" s="208">
        <v>6889.31</v>
      </c>
      <c r="AT4966" s="93"/>
      <c r="AU4966" s="93"/>
      <c r="AV4966" s="93"/>
    </row>
    <row r="4967" spans="32:48" x14ac:dyDescent="0.55000000000000004">
      <c r="AF4967" t="s">
        <v>17392</v>
      </c>
      <c r="AG4967">
        <v>288</v>
      </c>
      <c r="AI4967" s="276" t="s">
        <v>55178</v>
      </c>
      <c r="AJ4967" s="277">
        <v>279217.49</v>
      </c>
      <c r="AL4967" s="246" t="s">
        <v>60368</v>
      </c>
      <c r="AM4967" s="247">
        <v>4848.4799999999996</v>
      </c>
      <c r="AO4967" s="226" t="s">
        <v>19422</v>
      </c>
      <c r="AP4967" s="227">
        <v>176346.52</v>
      </c>
      <c r="AR4967" s="207" t="s">
        <v>19317</v>
      </c>
      <c r="AS4967" s="208">
        <v>700</v>
      </c>
      <c r="AT4967" s="93"/>
      <c r="AU4967" s="93"/>
      <c r="AV4967" s="93"/>
    </row>
    <row r="4968" spans="32:48" x14ac:dyDescent="0.55000000000000004">
      <c r="AF4968" t="s">
        <v>17393</v>
      </c>
      <c r="AG4968">
        <v>989.59</v>
      </c>
      <c r="AI4968" s="276" t="s">
        <v>55179</v>
      </c>
      <c r="AJ4968" s="277">
        <v>405217.25</v>
      </c>
      <c r="AL4968" s="246" t="s">
        <v>48844</v>
      </c>
      <c r="AM4968" s="247">
        <v>1080.31</v>
      </c>
      <c r="AO4968" s="226" t="s">
        <v>39664</v>
      </c>
      <c r="AP4968" s="227">
        <v>516.48</v>
      </c>
      <c r="AR4968" s="207" t="s">
        <v>19318</v>
      </c>
      <c r="AS4968" s="208">
        <v>859.6</v>
      </c>
      <c r="AT4968" s="93"/>
      <c r="AU4968" s="93"/>
      <c r="AV4968" s="93"/>
    </row>
    <row r="4969" spans="32:48" x14ac:dyDescent="0.55000000000000004">
      <c r="AF4969" t="s">
        <v>17394</v>
      </c>
      <c r="AG4969" s="284">
        <v>5259.13</v>
      </c>
      <c r="AI4969" s="276" t="s">
        <v>67805</v>
      </c>
      <c r="AJ4969" s="277">
        <v>63142.81</v>
      </c>
      <c r="AL4969" s="246" t="s">
        <v>62626</v>
      </c>
      <c r="AM4969" s="247">
        <v>846</v>
      </c>
      <c r="AO4969" s="226" t="s">
        <v>42397</v>
      </c>
      <c r="AP4969" s="227">
        <v>1123248.1499999999</v>
      </c>
      <c r="AR4969" s="207" t="s">
        <v>19319</v>
      </c>
      <c r="AS4969" s="208">
        <v>42276</v>
      </c>
      <c r="AT4969" s="93"/>
      <c r="AU4969" s="93"/>
      <c r="AV4969" s="93"/>
    </row>
    <row r="4970" spans="32:48" x14ac:dyDescent="0.55000000000000004">
      <c r="AF4970" t="s">
        <v>17395</v>
      </c>
      <c r="AG4970" s="284">
        <v>154755.93</v>
      </c>
      <c r="AI4970" s="276" t="s">
        <v>55181</v>
      </c>
      <c r="AJ4970" s="277">
        <v>26140</v>
      </c>
      <c r="AL4970" s="246" t="s">
        <v>52294</v>
      </c>
      <c r="AM4970" s="247">
        <v>131858</v>
      </c>
      <c r="AO4970" s="226" t="s">
        <v>42398</v>
      </c>
      <c r="AP4970" s="227">
        <v>85406.25</v>
      </c>
      <c r="AR4970" s="207" t="s">
        <v>19320</v>
      </c>
      <c r="AS4970" s="208">
        <v>3000</v>
      </c>
      <c r="AT4970" s="93"/>
      <c r="AU4970" s="93"/>
      <c r="AV4970" s="93"/>
    </row>
    <row r="4971" spans="32:48" x14ac:dyDescent="0.55000000000000004">
      <c r="AF4971" t="s">
        <v>17396</v>
      </c>
      <c r="AG4971" s="284">
        <v>52465.36</v>
      </c>
      <c r="AI4971" s="276" t="s">
        <v>39209</v>
      </c>
      <c r="AJ4971" s="277">
        <v>465099.74</v>
      </c>
      <c r="AL4971" s="246" t="s">
        <v>48845</v>
      </c>
      <c r="AM4971" s="247">
        <v>39520.9</v>
      </c>
      <c r="AO4971" s="226" t="s">
        <v>19428</v>
      </c>
      <c r="AP4971" s="227">
        <v>20130.43</v>
      </c>
      <c r="AR4971" s="207" t="s">
        <v>19321</v>
      </c>
      <c r="AS4971" s="208">
        <v>14400</v>
      </c>
      <c r="AT4971" s="93"/>
      <c r="AU4971" s="93"/>
      <c r="AV4971" s="93"/>
    </row>
    <row r="4972" spans="32:48" x14ac:dyDescent="0.55000000000000004">
      <c r="AF4972" t="s">
        <v>34703</v>
      </c>
      <c r="AG4972" s="284">
        <v>61546.46</v>
      </c>
      <c r="AI4972" s="276" t="s">
        <v>62654</v>
      </c>
      <c r="AJ4972" s="277">
        <v>13556.5</v>
      </c>
      <c r="AL4972" s="246" t="s">
        <v>46878</v>
      </c>
      <c r="AM4972" s="247">
        <v>12974.16</v>
      </c>
      <c r="AO4972" s="226" t="s">
        <v>19430</v>
      </c>
      <c r="AP4972" s="227">
        <v>5384.92</v>
      </c>
      <c r="AR4972" s="207" t="s">
        <v>19322</v>
      </c>
      <c r="AS4972" s="208">
        <v>1000</v>
      </c>
      <c r="AT4972" s="93"/>
      <c r="AU4972" s="93"/>
      <c r="AV4972" s="93"/>
    </row>
    <row r="4973" spans="32:48" x14ac:dyDescent="0.55000000000000004">
      <c r="AF4973" t="s">
        <v>17397</v>
      </c>
      <c r="AG4973" s="284">
        <v>227373.66</v>
      </c>
      <c r="AI4973" s="276" t="s">
        <v>55182</v>
      </c>
      <c r="AJ4973" s="277">
        <v>109464.18</v>
      </c>
      <c r="AL4973" s="246" t="s">
        <v>46879</v>
      </c>
      <c r="AM4973" s="247">
        <v>23053.18</v>
      </c>
      <c r="AO4973" s="226" t="s">
        <v>19431</v>
      </c>
      <c r="AP4973" s="227">
        <v>1952.1</v>
      </c>
      <c r="AR4973" s="207" t="s">
        <v>19323</v>
      </c>
      <c r="AS4973" s="208">
        <v>500</v>
      </c>
      <c r="AT4973" s="93"/>
      <c r="AU4973" s="93"/>
      <c r="AV4973" s="93"/>
    </row>
    <row r="4974" spans="32:48" x14ac:dyDescent="0.55000000000000004">
      <c r="AF4974" t="s">
        <v>17398</v>
      </c>
      <c r="AG4974">
        <v>49.2</v>
      </c>
      <c r="AI4974" s="276" t="s">
        <v>70589</v>
      </c>
      <c r="AJ4974" s="277">
        <v>802.5</v>
      </c>
      <c r="AL4974" s="246" t="s">
        <v>40246</v>
      </c>
      <c r="AM4974" s="247">
        <v>50548.83</v>
      </c>
      <c r="AO4974" s="226" t="s">
        <v>19432</v>
      </c>
      <c r="AP4974" s="227">
        <v>1670.46</v>
      </c>
      <c r="AR4974" s="207" t="s">
        <v>19324</v>
      </c>
      <c r="AS4974" s="208">
        <v>1364.52</v>
      </c>
      <c r="AT4974" s="93"/>
      <c r="AU4974" s="93"/>
      <c r="AV4974" s="93"/>
    </row>
    <row r="4975" spans="32:48" x14ac:dyDescent="0.55000000000000004">
      <c r="AF4975" t="s">
        <v>17502</v>
      </c>
      <c r="AG4975" s="284">
        <v>1893.36</v>
      </c>
      <c r="AI4975" s="276" t="s">
        <v>52650</v>
      </c>
      <c r="AJ4975" s="277">
        <v>34954.79</v>
      </c>
      <c r="AL4975" s="246" t="s">
        <v>63127</v>
      </c>
      <c r="AM4975" s="247">
        <v>5000</v>
      </c>
      <c r="AO4975" s="226" t="s">
        <v>40240</v>
      </c>
      <c r="AP4975" s="227">
        <v>16300</v>
      </c>
      <c r="AR4975" s="207" t="s">
        <v>19325</v>
      </c>
      <c r="AS4975" s="208">
        <v>474</v>
      </c>
      <c r="AT4975" s="93"/>
      <c r="AU4975" s="93"/>
      <c r="AV4975" s="93"/>
    </row>
    <row r="4976" spans="32:48" x14ac:dyDescent="0.55000000000000004">
      <c r="AF4976" t="s">
        <v>17513</v>
      </c>
      <c r="AG4976">
        <v>547.29999999999995</v>
      </c>
      <c r="AI4976" s="276" t="s">
        <v>67806</v>
      </c>
      <c r="AJ4976" s="277">
        <v>46637.760000000002</v>
      </c>
      <c r="AL4976" s="246" t="s">
        <v>40247</v>
      </c>
      <c r="AM4976" s="247">
        <v>44425.53</v>
      </c>
      <c r="AO4976" s="226" t="s">
        <v>19433</v>
      </c>
      <c r="AP4976" s="227">
        <v>45000</v>
      </c>
      <c r="AR4976" s="207" t="s">
        <v>19326</v>
      </c>
      <c r="AS4976" s="208">
        <v>1112.08</v>
      </c>
      <c r="AT4976" s="93"/>
      <c r="AU4976" s="93"/>
      <c r="AV4976" s="93"/>
    </row>
    <row r="4977" spans="32:48" x14ac:dyDescent="0.55000000000000004">
      <c r="AF4977" t="s">
        <v>17516</v>
      </c>
      <c r="AG4977" s="284">
        <v>5265.04</v>
      </c>
      <c r="AI4977" s="276" t="s">
        <v>42581</v>
      </c>
      <c r="AJ4977" s="277">
        <v>10213.81</v>
      </c>
      <c r="AL4977" s="246" t="s">
        <v>39111</v>
      </c>
      <c r="AM4977" s="247">
        <v>37534.379999999997</v>
      </c>
      <c r="AO4977" s="226" t="s">
        <v>13451</v>
      </c>
      <c r="AP4977" s="227">
        <v>12562.65</v>
      </c>
      <c r="AR4977" s="207" t="s">
        <v>19327</v>
      </c>
      <c r="AS4977" s="208">
        <v>13239.99</v>
      </c>
      <c r="AT4977" s="93"/>
      <c r="AU4977" s="93"/>
      <c r="AV4977" s="93"/>
    </row>
    <row r="4978" spans="32:48" x14ac:dyDescent="0.55000000000000004">
      <c r="AF4978" t="s">
        <v>17518</v>
      </c>
      <c r="AG4978" s="284">
        <v>2657.5</v>
      </c>
      <c r="AI4978" s="276" t="s">
        <v>67807</v>
      </c>
      <c r="AJ4978" s="277">
        <v>58783.15</v>
      </c>
      <c r="AL4978" s="246" t="s">
        <v>61956</v>
      </c>
      <c r="AM4978" s="247">
        <v>33623.040000000001</v>
      </c>
      <c r="AO4978" s="226" t="s">
        <v>13452</v>
      </c>
      <c r="AP4978" s="227">
        <v>109612.31</v>
      </c>
      <c r="AR4978" s="207" t="s">
        <v>19328</v>
      </c>
      <c r="AS4978" s="208">
        <v>1914.77</v>
      </c>
      <c r="AT4978" s="93"/>
      <c r="AU4978" s="93"/>
      <c r="AV4978" s="93"/>
    </row>
    <row r="4979" spans="32:48" x14ac:dyDescent="0.55000000000000004">
      <c r="AF4979" t="s">
        <v>17519</v>
      </c>
      <c r="AG4979">
        <v>778.4</v>
      </c>
      <c r="AI4979" s="276" t="s">
        <v>52651</v>
      </c>
      <c r="AJ4979" s="277">
        <v>7444.44</v>
      </c>
      <c r="AL4979" s="246" t="s">
        <v>61957</v>
      </c>
      <c r="AM4979" s="247">
        <v>2571.79</v>
      </c>
      <c r="AO4979" s="226" t="s">
        <v>19434</v>
      </c>
      <c r="AP4979" s="227">
        <v>163393.72</v>
      </c>
      <c r="AR4979" s="207" t="s">
        <v>19329</v>
      </c>
      <c r="AS4979" s="208">
        <v>14078</v>
      </c>
      <c r="AT4979" s="93"/>
      <c r="AU4979" s="93"/>
      <c r="AV4979" s="93"/>
    </row>
    <row r="4980" spans="32:48" x14ac:dyDescent="0.55000000000000004">
      <c r="AF4980" t="s">
        <v>17520</v>
      </c>
      <c r="AG4980" s="284">
        <v>2491.31</v>
      </c>
      <c r="AI4980" s="276" t="s">
        <v>67808</v>
      </c>
      <c r="AJ4980" s="277">
        <v>135885.95000000001</v>
      </c>
      <c r="AL4980" s="246" t="s">
        <v>59572</v>
      </c>
      <c r="AM4980" s="247">
        <v>5000</v>
      </c>
      <c r="AO4980" s="226" t="s">
        <v>47939</v>
      </c>
      <c r="AP4980" s="227">
        <v>11352.7</v>
      </c>
      <c r="AR4980" s="207" t="s">
        <v>19330</v>
      </c>
      <c r="AS4980" s="208">
        <v>3291.07</v>
      </c>
      <c r="AT4980" s="93"/>
      <c r="AU4980" s="93"/>
      <c r="AV4980" s="93"/>
    </row>
    <row r="4981" spans="32:48" x14ac:dyDescent="0.55000000000000004">
      <c r="AF4981" t="s">
        <v>17522</v>
      </c>
      <c r="AG4981" s="284">
        <v>2100</v>
      </c>
      <c r="AI4981" s="276" t="s">
        <v>55184</v>
      </c>
      <c r="AJ4981" s="277">
        <v>2130.29</v>
      </c>
      <c r="AL4981" s="246" t="s">
        <v>57401</v>
      </c>
      <c r="AM4981" s="247">
        <v>5000</v>
      </c>
      <c r="AO4981" s="226" t="s">
        <v>19437</v>
      </c>
      <c r="AP4981" s="227">
        <v>-26678.18</v>
      </c>
      <c r="AR4981" s="207" t="s">
        <v>19331</v>
      </c>
      <c r="AS4981" s="208">
        <v>8585</v>
      </c>
      <c r="AT4981" s="93"/>
      <c r="AU4981" s="93"/>
      <c r="AV4981" s="93"/>
    </row>
    <row r="4982" spans="32:48" x14ac:dyDescent="0.55000000000000004">
      <c r="AF4982" t="s">
        <v>71847</v>
      </c>
      <c r="AG4982" s="284">
        <v>12064</v>
      </c>
      <c r="AI4982" s="276" t="s">
        <v>67809</v>
      </c>
      <c r="AJ4982" s="277">
        <v>65250</v>
      </c>
      <c r="AL4982" s="246" t="s">
        <v>57402</v>
      </c>
      <c r="AM4982" s="247">
        <v>139</v>
      </c>
      <c r="AO4982" s="226" t="s">
        <v>36232</v>
      </c>
      <c r="AP4982" s="227">
        <v>109142</v>
      </c>
      <c r="AR4982" s="207" t="s">
        <v>19332</v>
      </c>
      <c r="AS4982" s="208">
        <v>622</v>
      </c>
      <c r="AT4982" s="93"/>
      <c r="AU4982" s="93"/>
      <c r="AV4982" s="93"/>
    </row>
    <row r="4983" spans="32:48" x14ac:dyDescent="0.55000000000000004">
      <c r="AF4983" t="s">
        <v>58751</v>
      </c>
      <c r="AG4983">
        <v>75</v>
      </c>
      <c r="AI4983" s="276" t="s">
        <v>39210</v>
      </c>
      <c r="AJ4983" s="277">
        <v>175723.76</v>
      </c>
      <c r="AL4983" s="246" t="s">
        <v>56042</v>
      </c>
      <c r="AM4983" s="247">
        <v>3054.17</v>
      </c>
      <c r="AO4983" s="226" t="s">
        <v>19438</v>
      </c>
      <c r="AP4983" s="227">
        <v>-845.97</v>
      </c>
      <c r="AR4983" s="207" t="s">
        <v>19333</v>
      </c>
      <c r="AS4983" s="208">
        <v>3658</v>
      </c>
      <c r="AT4983" s="93"/>
      <c r="AU4983" s="93"/>
      <c r="AV4983" s="93"/>
    </row>
    <row r="4984" spans="32:48" x14ac:dyDescent="0.55000000000000004">
      <c r="AF4984" t="s">
        <v>71848</v>
      </c>
      <c r="AG4984">
        <v>47.05</v>
      </c>
      <c r="AI4984" s="276" t="s">
        <v>52652</v>
      </c>
      <c r="AJ4984" s="277">
        <v>596006.15</v>
      </c>
      <c r="AL4984" s="246" t="s">
        <v>64226</v>
      </c>
      <c r="AM4984" s="247">
        <v>9800</v>
      </c>
      <c r="AO4984" s="226" t="s">
        <v>19440</v>
      </c>
      <c r="AP4984" s="227">
        <v>232.56</v>
      </c>
      <c r="AR4984" s="207" t="s">
        <v>19334</v>
      </c>
      <c r="AS4984" s="208">
        <v>15709</v>
      </c>
      <c r="AT4984" s="93"/>
      <c r="AU4984" s="93"/>
      <c r="AV4984" s="93"/>
    </row>
    <row r="4985" spans="32:48" x14ac:dyDescent="0.55000000000000004">
      <c r="AF4985" t="s">
        <v>17524</v>
      </c>
      <c r="AG4985" s="284">
        <v>3489.24</v>
      </c>
      <c r="AI4985" s="276" t="s">
        <v>42582</v>
      </c>
      <c r="AJ4985" s="277">
        <v>7446.79</v>
      </c>
      <c r="AL4985" s="246" t="s">
        <v>64227</v>
      </c>
      <c r="AM4985" s="247">
        <v>749.71</v>
      </c>
      <c r="AO4985" s="226" t="s">
        <v>19441</v>
      </c>
      <c r="AP4985" s="227">
        <v>6642.28</v>
      </c>
      <c r="AR4985" s="207" t="s">
        <v>19335</v>
      </c>
      <c r="AS4985" s="208">
        <v>12337</v>
      </c>
      <c r="AT4985" s="93"/>
      <c r="AU4985" s="93"/>
      <c r="AV4985" s="93"/>
    </row>
    <row r="4986" spans="32:48" x14ac:dyDescent="0.55000000000000004">
      <c r="AF4986" t="s">
        <v>17525</v>
      </c>
      <c r="AG4986" s="284">
        <v>13582.24</v>
      </c>
      <c r="AI4986" s="276" t="s">
        <v>55185</v>
      </c>
      <c r="AJ4986" s="277">
        <v>6035</v>
      </c>
      <c r="AL4986" s="246" t="s">
        <v>56043</v>
      </c>
      <c r="AM4986" s="247">
        <v>3131.6</v>
      </c>
      <c r="AO4986" s="226" t="s">
        <v>19442</v>
      </c>
      <c r="AP4986" s="227">
        <v>3581.76</v>
      </c>
      <c r="AR4986" s="207" t="s">
        <v>19336</v>
      </c>
      <c r="AS4986" s="208">
        <v>6375</v>
      </c>
      <c r="AT4986" s="93"/>
      <c r="AU4986" s="93"/>
      <c r="AV4986" s="93"/>
    </row>
    <row r="4987" spans="32:48" x14ac:dyDescent="0.55000000000000004">
      <c r="AF4987" t="s">
        <v>71849</v>
      </c>
      <c r="AG4987" s="284">
        <v>54792.800000000003</v>
      </c>
      <c r="AI4987" s="276" t="s">
        <v>61431</v>
      </c>
      <c r="AJ4987" s="277">
        <v>7653.99</v>
      </c>
      <c r="AL4987" s="246" t="s">
        <v>57403</v>
      </c>
      <c r="AM4987" s="247">
        <v>3063</v>
      </c>
      <c r="AO4987" s="226" t="s">
        <v>19443</v>
      </c>
      <c r="AP4987" s="227">
        <v>1143</v>
      </c>
      <c r="AR4987" s="207" t="s">
        <v>19337</v>
      </c>
      <c r="AS4987" s="208">
        <v>482.21</v>
      </c>
      <c r="AT4987" s="93"/>
      <c r="AU4987" s="93"/>
      <c r="AV4987" s="93"/>
    </row>
    <row r="4988" spans="32:48" x14ac:dyDescent="0.55000000000000004">
      <c r="AF4988" t="s">
        <v>17528</v>
      </c>
      <c r="AG4988">
        <v>467.27</v>
      </c>
      <c r="AI4988" s="276" t="s">
        <v>67810</v>
      </c>
      <c r="AJ4988" s="277">
        <v>9947.8799999999992</v>
      </c>
      <c r="AL4988" s="246" t="s">
        <v>19544</v>
      </c>
      <c r="AM4988" s="247">
        <v>266986.34999999998</v>
      </c>
      <c r="AO4988" s="226" t="s">
        <v>52264</v>
      </c>
      <c r="AP4988" s="227">
        <v>20504.95</v>
      </c>
      <c r="AR4988" s="207" t="s">
        <v>19338</v>
      </c>
      <c r="AS4988" s="208">
        <v>60.5</v>
      </c>
      <c r="AT4988" s="93"/>
      <c r="AU4988" s="93"/>
      <c r="AV4988" s="93"/>
    </row>
    <row r="4989" spans="32:48" x14ac:dyDescent="0.55000000000000004">
      <c r="AF4989" t="s">
        <v>17531</v>
      </c>
      <c r="AG4989" s="284">
        <v>10085.08</v>
      </c>
      <c r="AI4989" s="276" t="s">
        <v>45019</v>
      </c>
      <c r="AJ4989" s="277">
        <v>180776.06</v>
      </c>
      <c r="AL4989" s="246" t="s">
        <v>44792</v>
      </c>
      <c r="AM4989" s="247">
        <v>30400.19</v>
      </c>
      <c r="AO4989" s="226" t="s">
        <v>19444</v>
      </c>
      <c r="AP4989" s="227">
        <v>2855.3</v>
      </c>
      <c r="AR4989" s="207" t="s">
        <v>19339</v>
      </c>
      <c r="AS4989" s="208">
        <v>137.47</v>
      </c>
      <c r="AT4989" s="93"/>
      <c r="AU4989" s="93"/>
      <c r="AV4989" s="93"/>
    </row>
    <row r="4990" spans="32:48" x14ac:dyDescent="0.55000000000000004">
      <c r="AF4990" t="s">
        <v>58015</v>
      </c>
      <c r="AG4990" s="284">
        <v>103468.66</v>
      </c>
      <c r="AI4990" s="276" t="s">
        <v>67811</v>
      </c>
      <c r="AJ4990" s="277">
        <v>10551.05</v>
      </c>
      <c r="AL4990" s="246" t="s">
        <v>44793</v>
      </c>
      <c r="AM4990" s="247">
        <v>5646</v>
      </c>
      <c r="AO4990" s="226" t="s">
        <v>19445</v>
      </c>
      <c r="AP4990" s="227">
        <v>8743.2199999999993</v>
      </c>
      <c r="AR4990" s="207" t="s">
        <v>19340</v>
      </c>
      <c r="AS4990" s="208">
        <v>2236.3200000000002</v>
      </c>
      <c r="AT4990" s="93"/>
      <c r="AU4990" s="93"/>
      <c r="AV4990" s="93"/>
    </row>
    <row r="4991" spans="32:48" x14ac:dyDescent="0.55000000000000004">
      <c r="AF4991" t="s">
        <v>65104</v>
      </c>
      <c r="AG4991" s="284">
        <v>25333.69</v>
      </c>
      <c r="AI4991" s="276" t="s">
        <v>39211</v>
      </c>
      <c r="AJ4991" s="277">
        <v>271305.27</v>
      </c>
      <c r="AL4991" s="246" t="s">
        <v>19545</v>
      </c>
      <c r="AM4991" s="247">
        <v>3036.06</v>
      </c>
      <c r="AO4991" s="226" t="s">
        <v>44779</v>
      </c>
      <c r="AP4991" s="227">
        <v>150.54</v>
      </c>
      <c r="AR4991" s="207" t="s">
        <v>19341</v>
      </c>
      <c r="AS4991" s="208">
        <v>6528</v>
      </c>
      <c r="AT4991" s="93"/>
      <c r="AU4991" s="93"/>
      <c r="AV4991" s="93"/>
    </row>
    <row r="4992" spans="32:48" x14ac:dyDescent="0.55000000000000004">
      <c r="AF4992" t="s">
        <v>33285</v>
      </c>
      <c r="AG4992" s="284">
        <v>4070.95</v>
      </c>
      <c r="AI4992" s="276" t="s">
        <v>39212</v>
      </c>
      <c r="AJ4992" s="277">
        <v>837493.24</v>
      </c>
      <c r="AL4992" s="246" t="s">
        <v>19546</v>
      </c>
      <c r="AM4992" s="247">
        <v>54924</v>
      </c>
      <c r="AO4992" s="226" t="s">
        <v>36233</v>
      </c>
      <c r="AP4992" s="227">
        <v>38008.910000000003</v>
      </c>
      <c r="AR4992" s="207" t="s">
        <v>19342</v>
      </c>
      <c r="AS4992" s="208">
        <v>3000</v>
      </c>
      <c r="AT4992" s="93"/>
      <c r="AU4992" s="93"/>
      <c r="AV4992" s="93"/>
    </row>
    <row r="4993" spans="32:48" x14ac:dyDescent="0.55000000000000004">
      <c r="AF4993" t="s">
        <v>13246</v>
      </c>
      <c r="AG4993">
        <v>263.37</v>
      </c>
      <c r="AI4993" s="276" t="s">
        <v>39213</v>
      </c>
      <c r="AJ4993" s="277">
        <v>295500.68</v>
      </c>
      <c r="AL4993" s="246" t="s">
        <v>19548</v>
      </c>
      <c r="AM4993" s="247">
        <v>35184</v>
      </c>
      <c r="AO4993" s="226" t="s">
        <v>52265</v>
      </c>
      <c r="AP4993" s="227">
        <v>2200</v>
      </c>
      <c r="AR4993" s="207" t="s">
        <v>19343</v>
      </c>
      <c r="AS4993" s="208">
        <v>20775</v>
      </c>
      <c r="AT4993" s="93"/>
      <c r="AU4993" s="93"/>
      <c r="AV4993" s="93"/>
    </row>
    <row r="4994" spans="32:48" x14ac:dyDescent="0.55000000000000004">
      <c r="AF4994" t="s">
        <v>13247</v>
      </c>
      <c r="AG4994">
        <v>978.66</v>
      </c>
      <c r="AI4994" s="276" t="s">
        <v>48935</v>
      </c>
      <c r="AJ4994" s="277">
        <v>490727.92</v>
      </c>
      <c r="AL4994" s="246" t="s">
        <v>19552</v>
      </c>
      <c r="AM4994" s="247">
        <v>9430</v>
      </c>
      <c r="AO4994" s="226" t="s">
        <v>40241</v>
      </c>
      <c r="AP4994" s="227">
        <v>30201</v>
      </c>
      <c r="AR4994" s="207" t="s">
        <v>19344</v>
      </c>
      <c r="AS4994" s="208">
        <v>1000</v>
      </c>
      <c r="AT4994" s="93"/>
      <c r="AU4994" s="93"/>
      <c r="AV4994" s="93"/>
    </row>
    <row r="4995" spans="32:48" x14ac:dyDescent="0.55000000000000004">
      <c r="AF4995" t="s">
        <v>17581</v>
      </c>
      <c r="AG4995" s="284">
        <v>10040.23</v>
      </c>
      <c r="AI4995" s="276" t="s">
        <v>70000</v>
      </c>
      <c r="AJ4995" s="277">
        <v>10000</v>
      </c>
      <c r="AL4995" s="246" t="s">
        <v>56044</v>
      </c>
      <c r="AM4995" s="247">
        <v>14881.5</v>
      </c>
      <c r="AO4995" s="226" t="s">
        <v>19447</v>
      </c>
      <c r="AP4995" s="227">
        <v>7793.04</v>
      </c>
      <c r="AR4995" s="207" t="s">
        <v>19345</v>
      </c>
      <c r="AS4995" s="208">
        <v>500</v>
      </c>
      <c r="AT4995" s="93"/>
      <c r="AU4995" s="93"/>
      <c r="AV4995" s="93"/>
    </row>
    <row r="4996" spans="32:48" x14ac:dyDescent="0.55000000000000004">
      <c r="AF4996" t="s">
        <v>13248</v>
      </c>
      <c r="AG4996" s="284">
        <v>4319.82</v>
      </c>
      <c r="AI4996" s="276" t="s">
        <v>57486</v>
      </c>
      <c r="AJ4996" s="277">
        <v>18323.080000000002</v>
      </c>
      <c r="AL4996" s="246" t="s">
        <v>56045</v>
      </c>
      <c r="AM4996" s="247">
        <v>63169.93</v>
      </c>
      <c r="AO4996" s="226" t="s">
        <v>19448</v>
      </c>
      <c r="AP4996" s="227">
        <v>5872.69</v>
      </c>
      <c r="AR4996" s="207" t="s">
        <v>19346</v>
      </c>
      <c r="AS4996" s="208">
        <v>1846.73</v>
      </c>
      <c r="AT4996" s="93"/>
      <c r="AU4996" s="93"/>
      <c r="AV4996" s="93"/>
    </row>
    <row r="4997" spans="32:48" x14ac:dyDescent="0.55000000000000004">
      <c r="AF4997" t="s">
        <v>13249</v>
      </c>
      <c r="AG4997" s="284">
        <v>19068.830000000002</v>
      </c>
      <c r="AI4997" s="276" t="s">
        <v>46995</v>
      </c>
      <c r="AJ4997" s="277">
        <v>19.8</v>
      </c>
      <c r="AL4997" s="246" t="s">
        <v>56046</v>
      </c>
      <c r="AM4997" s="247">
        <v>34067.93</v>
      </c>
      <c r="AO4997" s="226" t="s">
        <v>19449</v>
      </c>
      <c r="AP4997" s="227">
        <v>17383.490000000002</v>
      </c>
      <c r="AR4997" s="207" t="s">
        <v>19347</v>
      </c>
      <c r="AS4997" s="208">
        <v>534.5</v>
      </c>
      <c r="AT4997" s="93"/>
      <c r="AU4997" s="93"/>
      <c r="AV4997" s="93"/>
    </row>
    <row r="4998" spans="32:48" x14ac:dyDescent="0.55000000000000004">
      <c r="AF4998" t="s">
        <v>17688</v>
      </c>
      <c r="AG4998" s="284">
        <v>15514.42</v>
      </c>
      <c r="AI4998" s="276" t="s">
        <v>66629</v>
      </c>
      <c r="AJ4998" s="277">
        <v>13163.13</v>
      </c>
      <c r="AL4998" s="246" t="s">
        <v>19553</v>
      </c>
      <c r="AM4998" s="247">
        <v>43487.29</v>
      </c>
      <c r="AO4998" s="226" t="s">
        <v>36234</v>
      </c>
      <c r="AP4998" s="227">
        <v>5129.46</v>
      </c>
      <c r="AR4998" s="207" t="s">
        <v>19348</v>
      </c>
      <c r="AS4998" s="208">
        <v>1249.55</v>
      </c>
      <c r="AT4998" s="93"/>
      <c r="AU4998" s="93"/>
      <c r="AV4998" s="93"/>
    </row>
    <row r="4999" spans="32:48" x14ac:dyDescent="0.55000000000000004">
      <c r="AF4999" t="s">
        <v>17690</v>
      </c>
      <c r="AG4999" s="284">
        <v>102762.05</v>
      </c>
      <c r="AI4999" s="276" t="s">
        <v>46996</v>
      </c>
      <c r="AJ4999" s="277">
        <v>472312.47</v>
      </c>
      <c r="AL4999" s="246" t="s">
        <v>56047</v>
      </c>
      <c r="AM4999" s="247">
        <v>4065.8</v>
      </c>
      <c r="AO4999" s="226" t="s">
        <v>52266</v>
      </c>
      <c r="AP4999" s="227">
        <v>4125</v>
      </c>
      <c r="AR4999" s="207" t="s">
        <v>19349</v>
      </c>
      <c r="AS4999" s="208">
        <v>13239.99</v>
      </c>
      <c r="AT4999" s="93"/>
      <c r="AU4999" s="93"/>
      <c r="AV4999" s="93"/>
    </row>
    <row r="5000" spans="32:48" x14ac:dyDescent="0.55000000000000004">
      <c r="AF5000" t="s">
        <v>40736</v>
      </c>
      <c r="AG5000" s="284">
        <v>13675.6</v>
      </c>
      <c r="AI5000" s="276" t="s">
        <v>40350</v>
      </c>
      <c r="AJ5000" s="277">
        <v>63112.4</v>
      </c>
      <c r="AL5000" s="246" t="s">
        <v>19554</v>
      </c>
      <c r="AM5000" s="247">
        <v>193968.2</v>
      </c>
      <c r="AO5000" s="226" t="s">
        <v>52267</v>
      </c>
      <c r="AP5000" s="227">
        <v>55310</v>
      </c>
      <c r="AR5000" s="207" t="s">
        <v>19350</v>
      </c>
      <c r="AS5000" s="208">
        <v>8585</v>
      </c>
      <c r="AT5000" s="93"/>
      <c r="AU5000" s="93"/>
      <c r="AV5000" s="93"/>
    </row>
    <row r="5001" spans="32:48" x14ac:dyDescent="0.55000000000000004">
      <c r="AF5001" t="s">
        <v>17694</v>
      </c>
      <c r="AG5001" s="284">
        <v>3368.7</v>
      </c>
      <c r="AI5001" s="276" t="s">
        <v>39214</v>
      </c>
      <c r="AJ5001" s="277">
        <v>457627.81</v>
      </c>
      <c r="AL5001" s="246" t="s">
        <v>19555</v>
      </c>
      <c r="AM5001" s="247">
        <v>624484.63</v>
      </c>
      <c r="AO5001" s="226" t="s">
        <v>52268</v>
      </c>
      <c r="AP5001" s="227">
        <v>4231.22</v>
      </c>
      <c r="AR5001" s="207" t="s">
        <v>19351</v>
      </c>
      <c r="AS5001" s="208">
        <v>622</v>
      </c>
      <c r="AT5001" s="93"/>
      <c r="AU5001" s="93"/>
      <c r="AV5001" s="93"/>
    </row>
    <row r="5002" spans="32:48" x14ac:dyDescent="0.55000000000000004">
      <c r="AF5002" t="s">
        <v>54266</v>
      </c>
      <c r="AG5002" s="284">
        <v>5920.84</v>
      </c>
      <c r="AI5002" s="276" t="s">
        <v>66630</v>
      </c>
      <c r="AJ5002" s="277">
        <v>49569.42</v>
      </c>
      <c r="AL5002" s="246" t="s">
        <v>19556</v>
      </c>
      <c r="AM5002" s="247">
        <v>101054.15</v>
      </c>
      <c r="AO5002" s="226" t="s">
        <v>52269</v>
      </c>
      <c r="AP5002" s="227">
        <v>11189.63</v>
      </c>
      <c r="AR5002" s="207" t="s">
        <v>19352</v>
      </c>
      <c r="AS5002" s="208">
        <v>10679.09</v>
      </c>
      <c r="AT5002" s="93"/>
      <c r="AU5002" s="93"/>
      <c r="AV5002" s="93"/>
    </row>
    <row r="5003" spans="32:48" x14ac:dyDescent="0.55000000000000004">
      <c r="AF5003" t="s">
        <v>59315</v>
      </c>
      <c r="AG5003">
        <v>2.16</v>
      </c>
      <c r="AI5003" s="276" t="s">
        <v>52653</v>
      </c>
      <c r="AJ5003" s="277">
        <v>174439.96</v>
      </c>
      <c r="AL5003" s="246" t="s">
        <v>19557</v>
      </c>
      <c r="AM5003" s="247">
        <v>156676.01</v>
      </c>
      <c r="AO5003" s="226" t="s">
        <v>33441</v>
      </c>
      <c r="AP5003" s="227">
        <v>28227.85</v>
      </c>
      <c r="AR5003" s="207" t="s">
        <v>19353</v>
      </c>
      <c r="AS5003" s="208">
        <v>14078</v>
      </c>
      <c r="AT5003" s="93"/>
      <c r="AU5003" s="93"/>
      <c r="AV5003" s="93"/>
    </row>
    <row r="5004" spans="32:48" x14ac:dyDescent="0.55000000000000004">
      <c r="AF5004" t="s">
        <v>58753</v>
      </c>
      <c r="AG5004">
        <v>735</v>
      </c>
      <c r="AI5004" s="276" t="s">
        <v>56224</v>
      </c>
      <c r="AJ5004" s="277">
        <v>71846.39</v>
      </c>
      <c r="AL5004" s="246" t="s">
        <v>19558</v>
      </c>
      <c r="AM5004" s="247">
        <v>119854.1</v>
      </c>
      <c r="AO5004" s="226" t="s">
        <v>42399</v>
      </c>
      <c r="AP5004" s="227">
        <v>410212.23</v>
      </c>
      <c r="AR5004" s="207" t="s">
        <v>19354</v>
      </c>
      <c r="AS5004" s="208">
        <v>12337</v>
      </c>
      <c r="AT5004" s="93"/>
      <c r="AU5004" s="93"/>
      <c r="AV5004" s="93"/>
    </row>
    <row r="5005" spans="32:48" x14ac:dyDescent="0.55000000000000004">
      <c r="AF5005" t="s">
        <v>17695</v>
      </c>
      <c r="AG5005" s="284">
        <v>15300.92</v>
      </c>
      <c r="AI5005" s="276" t="s">
        <v>59091</v>
      </c>
      <c r="AJ5005" s="277">
        <v>-31226.6</v>
      </c>
      <c r="AL5005" s="246" t="s">
        <v>19561</v>
      </c>
      <c r="AM5005" s="247">
        <v>43.44</v>
      </c>
      <c r="AO5005" s="226" t="s">
        <v>19451</v>
      </c>
      <c r="AP5005" s="227">
        <v>32559.67</v>
      </c>
      <c r="AR5005" s="207" t="s">
        <v>19355</v>
      </c>
      <c r="AS5005" s="208">
        <v>22658.07</v>
      </c>
      <c r="AT5005" s="93"/>
      <c r="AU5005" s="93"/>
      <c r="AV5005" s="93"/>
    </row>
    <row r="5006" spans="32:48" x14ac:dyDescent="0.55000000000000004">
      <c r="AF5006" t="s">
        <v>13269</v>
      </c>
      <c r="AG5006" s="284">
        <v>126187.58</v>
      </c>
      <c r="AI5006" s="276" t="s">
        <v>66631</v>
      </c>
      <c r="AJ5006" s="277">
        <v>57240</v>
      </c>
      <c r="AL5006" s="246" t="s">
        <v>19566</v>
      </c>
      <c r="AM5006" s="247">
        <v>-721.74</v>
      </c>
      <c r="AO5006" s="226" t="s">
        <v>44780</v>
      </c>
      <c r="AP5006" s="227">
        <v>8110.06</v>
      </c>
      <c r="AR5006" s="207" t="s">
        <v>19356</v>
      </c>
      <c r="AS5006" s="208">
        <v>55309.25</v>
      </c>
      <c r="AT5006" s="93"/>
      <c r="AU5006" s="93"/>
      <c r="AV5006" s="93"/>
    </row>
    <row r="5007" spans="32:48" x14ac:dyDescent="0.55000000000000004">
      <c r="AF5007" t="s">
        <v>17696</v>
      </c>
      <c r="AG5007" s="284">
        <v>2016.62</v>
      </c>
      <c r="AI5007" s="276" t="s">
        <v>69877</v>
      </c>
      <c r="AJ5007" s="277">
        <v>94379.3</v>
      </c>
      <c r="AL5007" s="246" t="s">
        <v>19571</v>
      </c>
      <c r="AM5007" s="247">
        <v>130319.61</v>
      </c>
      <c r="AO5007" s="226" t="s">
        <v>19452</v>
      </c>
      <c r="AP5007" s="227">
        <v>60926.85</v>
      </c>
      <c r="AR5007" s="207" t="s">
        <v>19357</v>
      </c>
      <c r="AS5007" s="208">
        <v>2087.75</v>
      </c>
      <c r="AT5007" s="93"/>
      <c r="AU5007" s="93"/>
      <c r="AV5007" s="93"/>
    </row>
    <row r="5008" spans="32:48" x14ac:dyDescent="0.55000000000000004">
      <c r="AF5008" t="s">
        <v>54267</v>
      </c>
      <c r="AG5008" s="284">
        <v>9425.0499999999993</v>
      </c>
      <c r="AI5008" s="276" t="s">
        <v>67812</v>
      </c>
      <c r="AJ5008" s="277">
        <v>729.62</v>
      </c>
      <c r="AL5008" s="246" t="s">
        <v>19572</v>
      </c>
      <c r="AM5008" s="247">
        <v>73852.009999999995</v>
      </c>
      <c r="AO5008" s="226" t="s">
        <v>47940</v>
      </c>
      <c r="AP5008" s="227">
        <v>16045.11</v>
      </c>
      <c r="AR5008" s="207" t="s">
        <v>19358</v>
      </c>
      <c r="AS5008" s="208">
        <v>2000</v>
      </c>
      <c r="AT5008" s="93"/>
      <c r="AU5008" s="93"/>
      <c r="AV5008" s="93"/>
    </row>
    <row r="5009" spans="32:48" x14ac:dyDescent="0.55000000000000004">
      <c r="AF5009" t="s">
        <v>13270</v>
      </c>
      <c r="AG5009" s="284">
        <v>1995.7</v>
      </c>
      <c r="AI5009" s="276" t="s">
        <v>67813</v>
      </c>
      <c r="AJ5009" s="277">
        <v>55.81</v>
      </c>
      <c r="AL5009" s="246" t="s">
        <v>19573</v>
      </c>
      <c r="AM5009" s="247">
        <v>5590.92</v>
      </c>
      <c r="AO5009" s="226" t="s">
        <v>44781</v>
      </c>
      <c r="AP5009" s="227">
        <v>20743.2</v>
      </c>
      <c r="AR5009" s="207" t="s">
        <v>19359</v>
      </c>
      <c r="AS5009" s="208">
        <v>6944.2</v>
      </c>
      <c r="AT5009" s="93"/>
      <c r="AU5009" s="93"/>
      <c r="AV5009" s="93"/>
    </row>
    <row r="5010" spans="32:48" x14ac:dyDescent="0.55000000000000004">
      <c r="AF5010" t="s">
        <v>17697</v>
      </c>
      <c r="AG5010" s="284">
        <v>2626116.63</v>
      </c>
      <c r="AI5010" s="276" t="s">
        <v>67814</v>
      </c>
      <c r="AJ5010" s="277">
        <v>182.55</v>
      </c>
      <c r="AL5010" s="246" t="s">
        <v>19574</v>
      </c>
      <c r="AM5010" s="247">
        <v>20215.5</v>
      </c>
      <c r="AO5010" s="226" t="s">
        <v>19453</v>
      </c>
      <c r="AP5010" s="227">
        <v>1541.69</v>
      </c>
      <c r="AR5010" s="207" t="s">
        <v>19360</v>
      </c>
      <c r="AS5010" s="208">
        <v>17318.38</v>
      </c>
      <c r="AT5010" s="93"/>
      <c r="AU5010" s="93"/>
      <c r="AV5010" s="93"/>
    </row>
    <row r="5011" spans="32:48" x14ac:dyDescent="0.55000000000000004">
      <c r="AF5011" t="s">
        <v>66766</v>
      </c>
      <c r="AG5011" s="284">
        <v>103273.15</v>
      </c>
      <c r="AI5011" s="276" t="s">
        <v>64391</v>
      </c>
      <c r="AJ5011" s="277">
        <v>16995.75</v>
      </c>
      <c r="AL5011" s="246" t="s">
        <v>19577</v>
      </c>
      <c r="AM5011" s="247">
        <v>159600</v>
      </c>
      <c r="AO5011" s="226" t="s">
        <v>44782</v>
      </c>
      <c r="AP5011" s="227">
        <v>3250.79</v>
      </c>
      <c r="AR5011" s="207" t="s">
        <v>19361</v>
      </c>
      <c r="AS5011" s="208">
        <v>47955.98</v>
      </c>
      <c r="AT5011" s="93"/>
      <c r="AU5011" s="93"/>
      <c r="AV5011" s="93"/>
    </row>
    <row r="5012" spans="32:48" x14ac:dyDescent="0.55000000000000004">
      <c r="AF5012" t="s">
        <v>36137</v>
      </c>
      <c r="AG5012" s="284">
        <v>4306</v>
      </c>
      <c r="AI5012" s="276" t="s">
        <v>67815</v>
      </c>
      <c r="AJ5012" s="277">
        <v>51.01</v>
      </c>
      <c r="AL5012" s="246" t="s">
        <v>52303</v>
      </c>
      <c r="AM5012" s="247">
        <v>520</v>
      </c>
      <c r="AO5012" s="226" t="s">
        <v>46872</v>
      </c>
      <c r="AP5012" s="227">
        <v>2144.11</v>
      </c>
      <c r="AR5012" s="207" t="s">
        <v>19362</v>
      </c>
      <c r="AS5012" s="208">
        <v>58.31</v>
      </c>
      <c r="AT5012" s="93"/>
      <c r="AU5012" s="93"/>
      <c r="AV5012" s="93"/>
    </row>
    <row r="5013" spans="32:48" x14ac:dyDescent="0.55000000000000004">
      <c r="AF5013" t="s">
        <v>31839</v>
      </c>
      <c r="AG5013" s="284">
        <v>116898.16</v>
      </c>
      <c r="AI5013" s="276" t="s">
        <v>64392</v>
      </c>
      <c r="AJ5013" s="277">
        <v>1627.74</v>
      </c>
      <c r="AL5013" s="246" t="s">
        <v>19578</v>
      </c>
      <c r="AM5013" s="247">
        <v>6813.97</v>
      </c>
      <c r="AO5013" s="226" t="s">
        <v>19454</v>
      </c>
      <c r="AP5013" s="227">
        <v>35140.47</v>
      </c>
      <c r="AR5013" s="207" t="s">
        <v>19363</v>
      </c>
      <c r="AS5013" s="208">
        <v>5653.68</v>
      </c>
      <c r="AT5013" s="93"/>
      <c r="AU5013" s="93"/>
      <c r="AV5013" s="93"/>
    </row>
    <row r="5014" spans="32:48" x14ac:dyDescent="0.55000000000000004">
      <c r="AF5014" t="s">
        <v>17803</v>
      </c>
      <c r="AG5014" s="284">
        <v>5000</v>
      </c>
      <c r="AI5014" s="276" t="s">
        <v>67816</v>
      </c>
      <c r="AJ5014" s="277">
        <v>2332.06</v>
      </c>
      <c r="AL5014" s="246" t="s">
        <v>19579</v>
      </c>
      <c r="AM5014" s="247">
        <v>130</v>
      </c>
      <c r="AO5014" s="226" t="s">
        <v>19455</v>
      </c>
      <c r="AP5014" s="227">
        <v>67.14</v>
      </c>
      <c r="AR5014" s="207" t="s">
        <v>19364</v>
      </c>
      <c r="AS5014" s="208">
        <v>6100</v>
      </c>
      <c r="AT5014" s="93"/>
      <c r="AU5014" s="93"/>
      <c r="AV5014" s="93"/>
    </row>
    <row r="5015" spans="32:48" x14ac:dyDescent="0.55000000000000004">
      <c r="AF5015" t="s">
        <v>17805</v>
      </c>
      <c r="AG5015" s="284">
        <v>1908.98</v>
      </c>
      <c r="AI5015" s="276" t="s">
        <v>67817</v>
      </c>
      <c r="AJ5015" s="277">
        <v>5786.51</v>
      </c>
      <c r="AL5015" s="246" t="s">
        <v>52306</v>
      </c>
      <c r="AM5015" s="247">
        <v>-500</v>
      </c>
      <c r="AO5015" s="226" t="s">
        <v>52270</v>
      </c>
      <c r="AP5015" s="227">
        <v>10890.2</v>
      </c>
      <c r="AR5015" s="207" t="s">
        <v>19365</v>
      </c>
      <c r="AS5015" s="208">
        <v>21567.17</v>
      </c>
      <c r="AT5015" s="93"/>
      <c r="AU5015" s="93"/>
      <c r="AV5015" s="93"/>
    </row>
    <row r="5016" spans="32:48" x14ac:dyDescent="0.55000000000000004">
      <c r="AF5016" t="s">
        <v>45995</v>
      </c>
      <c r="AG5016">
        <v>384.08</v>
      </c>
      <c r="AI5016" s="276" t="s">
        <v>57487</v>
      </c>
      <c r="AJ5016" s="277">
        <v>7518.75</v>
      </c>
      <c r="AL5016" s="246" t="s">
        <v>52307</v>
      </c>
      <c r="AM5016" s="247">
        <v>2767.47</v>
      </c>
      <c r="AO5016" s="226" t="s">
        <v>52271</v>
      </c>
      <c r="AP5016" s="227">
        <v>3590.72</v>
      </c>
      <c r="AR5016" s="207" t="s">
        <v>19366</v>
      </c>
      <c r="AS5016" s="208">
        <v>2631</v>
      </c>
      <c r="AT5016" s="93"/>
      <c r="AU5016" s="93"/>
      <c r="AV5016" s="93"/>
    </row>
    <row r="5017" spans="32:48" x14ac:dyDescent="0.55000000000000004">
      <c r="AF5017" t="s">
        <v>13286</v>
      </c>
      <c r="AG5017" s="284">
        <v>9616.19</v>
      </c>
      <c r="AI5017" s="276" t="s">
        <v>59092</v>
      </c>
      <c r="AJ5017" s="277">
        <v>520.79</v>
      </c>
      <c r="AL5017" s="246" t="s">
        <v>52308</v>
      </c>
      <c r="AM5017" s="247">
        <v>161.69999999999999</v>
      </c>
      <c r="AO5017" s="226" t="s">
        <v>33442</v>
      </c>
      <c r="AP5017" s="227">
        <v>459648.22</v>
      </c>
      <c r="AR5017" s="207" t="s">
        <v>19367</v>
      </c>
      <c r="AS5017" s="208">
        <v>62253.45</v>
      </c>
      <c r="AT5017" s="93"/>
      <c r="AU5017" s="93"/>
      <c r="AV5017" s="93"/>
    </row>
    <row r="5018" spans="32:48" x14ac:dyDescent="0.55000000000000004">
      <c r="AF5018" t="s">
        <v>13287</v>
      </c>
      <c r="AG5018" s="284">
        <v>30079.23</v>
      </c>
      <c r="AI5018" s="276" t="s">
        <v>57488</v>
      </c>
      <c r="AJ5018" s="277">
        <v>1057.68</v>
      </c>
      <c r="AL5018" s="246" t="s">
        <v>52309</v>
      </c>
      <c r="AM5018" s="247">
        <v>563.6</v>
      </c>
      <c r="AO5018" s="226" t="s">
        <v>47941</v>
      </c>
      <c r="AP5018" s="227">
        <v>68432.399999999994</v>
      </c>
      <c r="AR5018" s="207" t="s">
        <v>19368</v>
      </c>
      <c r="AS5018" s="208">
        <v>17318.38</v>
      </c>
      <c r="AT5018" s="93"/>
      <c r="AU5018" s="93"/>
      <c r="AV5018" s="93"/>
    </row>
    <row r="5019" spans="32:48" x14ac:dyDescent="0.55000000000000004">
      <c r="AF5019" t="s">
        <v>13288</v>
      </c>
      <c r="AG5019" s="284">
        <v>28598.74</v>
      </c>
      <c r="AI5019" s="276" t="s">
        <v>58543</v>
      </c>
      <c r="AJ5019" s="277">
        <v>2153.5</v>
      </c>
      <c r="AL5019" s="246" t="s">
        <v>56048</v>
      </c>
      <c r="AM5019" s="247">
        <v>204.53</v>
      </c>
      <c r="AO5019" s="226" t="s">
        <v>52272</v>
      </c>
      <c r="AP5019" s="227">
        <v>3000</v>
      </c>
      <c r="AR5019" s="207" t="s">
        <v>19369</v>
      </c>
      <c r="AS5019" s="208">
        <v>47955.98</v>
      </c>
      <c r="AT5019" s="93"/>
      <c r="AU5019" s="93"/>
      <c r="AV5019" s="93"/>
    </row>
    <row r="5020" spans="32:48" x14ac:dyDescent="0.55000000000000004">
      <c r="AF5020" t="s">
        <v>17806</v>
      </c>
      <c r="AG5020" s="284">
        <v>32695.91</v>
      </c>
      <c r="AI5020" s="276" t="s">
        <v>67818</v>
      </c>
      <c r="AJ5020" s="277">
        <v>689.24</v>
      </c>
      <c r="AL5020" s="246" t="s">
        <v>19581</v>
      </c>
      <c r="AM5020" s="247">
        <v>32009.51</v>
      </c>
      <c r="AO5020" s="226" t="s">
        <v>52273</v>
      </c>
      <c r="AP5020" s="227">
        <v>151300</v>
      </c>
      <c r="AR5020" s="207" t="s">
        <v>19370</v>
      </c>
      <c r="AS5020" s="208">
        <v>4689.3100000000004</v>
      </c>
      <c r="AT5020" s="93"/>
      <c r="AU5020" s="93"/>
      <c r="AV5020" s="93"/>
    </row>
    <row r="5021" spans="32:48" x14ac:dyDescent="0.55000000000000004">
      <c r="AF5021" t="s">
        <v>17807</v>
      </c>
      <c r="AG5021" s="284">
        <v>79049.100000000006</v>
      </c>
      <c r="AI5021" s="276" t="s">
        <v>57489</v>
      </c>
      <c r="AJ5021" s="277">
        <v>289.44</v>
      </c>
      <c r="AL5021" s="246" t="s">
        <v>56049</v>
      </c>
      <c r="AM5021" s="247">
        <v>2805.3</v>
      </c>
      <c r="AO5021" s="226" t="s">
        <v>19456</v>
      </c>
      <c r="AP5021" s="227">
        <v>142.87</v>
      </c>
      <c r="AR5021" s="207" t="s">
        <v>19371</v>
      </c>
      <c r="AS5021" s="208">
        <v>5653.68</v>
      </c>
      <c r="AT5021" s="93"/>
      <c r="AU5021" s="93"/>
      <c r="AV5021" s="93"/>
    </row>
    <row r="5022" spans="32:48" x14ac:dyDescent="0.55000000000000004">
      <c r="AF5022" t="s">
        <v>58754</v>
      </c>
      <c r="AG5022">
        <v>144</v>
      </c>
      <c r="AI5022" s="276" t="s">
        <v>58544</v>
      </c>
      <c r="AJ5022" s="277">
        <v>343.25</v>
      </c>
      <c r="AL5022" s="246" t="s">
        <v>19582</v>
      </c>
      <c r="AM5022" s="247">
        <v>23429.78</v>
      </c>
      <c r="AO5022" s="226" t="s">
        <v>19457</v>
      </c>
      <c r="AP5022" s="227">
        <v>99033.7</v>
      </c>
      <c r="AR5022" s="207" t="s">
        <v>19372</v>
      </c>
      <c r="AS5022" s="208">
        <v>2087.75</v>
      </c>
      <c r="AT5022" s="93"/>
      <c r="AU5022" s="93"/>
      <c r="AV5022" s="93"/>
    </row>
    <row r="5023" spans="32:48" x14ac:dyDescent="0.55000000000000004">
      <c r="AF5023" t="s">
        <v>17809</v>
      </c>
      <c r="AG5023" s="284">
        <v>232819.72</v>
      </c>
      <c r="AI5023" s="276" t="s">
        <v>69740</v>
      </c>
      <c r="AJ5023" s="277">
        <v>350</v>
      </c>
      <c r="AL5023" s="246" t="s">
        <v>19583</v>
      </c>
      <c r="AM5023" s="247">
        <v>25081.14</v>
      </c>
      <c r="AO5023" s="226" t="s">
        <v>42400</v>
      </c>
      <c r="AP5023" s="227">
        <v>172743.25</v>
      </c>
      <c r="AR5023" s="207" t="s">
        <v>19373</v>
      </c>
      <c r="AS5023" s="208">
        <v>6100</v>
      </c>
      <c r="AT5023" s="93"/>
      <c r="AU5023" s="93"/>
      <c r="AV5023" s="93"/>
    </row>
    <row r="5024" spans="32:48" x14ac:dyDescent="0.55000000000000004">
      <c r="AF5024" t="s">
        <v>63475</v>
      </c>
      <c r="AG5024">
        <v>930.22</v>
      </c>
      <c r="AI5024" s="276" t="s">
        <v>57490</v>
      </c>
      <c r="AJ5024" s="277">
        <v>1583.41</v>
      </c>
      <c r="AL5024" s="246" t="s">
        <v>42407</v>
      </c>
      <c r="AM5024" s="247">
        <v>22568.16</v>
      </c>
      <c r="AO5024" s="226" t="s">
        <v>42401</v>
      </c>
      <c r="AP5024" s="227">
        <v>68198.960000000006</v>
      </c>
      <c r="AR5024" s="207" t="s">
        <v>19374</v>
      </c>
      <c r="AS5024" s="208">
        <v>21567.17</v>
      </c>
      <c r="AT5024" s="93"/>
      <c r="AU5024" s="93"/>
      <c r="AV5024" s="93"/>
    </row>
    <row r="5025" spans="32:48" x14ac:dyDescent="0.55000000000000004">
      <c r="AF5025" t="s">
        <v>13289</v>
      </c>
      <c r="AG5025" s="284">
        <v>39397.449999999997</v>
      </c>
      <c r="AI5025" s="276" t="s">
        <v>67819</v>
      </c>
      <c r="AJ5025" s="277">
        <v>1083.52</v>
      </c>
      <c r="AL5025" s="246" t="s">
        <v>19585</v>
      </c>
      <c r="AM5025" s="247">
        <v>3841</v>
      </c>
      <c r="AO5025" s="226" t="s">
        <v>40242</v>
      </c>
      <c r="AP5025" s="227">
        <v>47025</v>
      </c>
      <c r="AR5025" s="207" t="s">
        <v>19375</v>
      </c>
      <c r="AS5025" s="208">
        <v>222</v>
      </c>
      <c r="AT5025" s="93"/>
      <c r="AU5025" s="93"/>
      <c r="AV5025" s="93"/>
    </row>
    <row r="5026" spans="32:48" x14ac:dyDescent="0.55000000000000004">
      <c r="AF5026" t="s">
        <v>17810</v>
      </c>
      <c r="AG5026" s="284">
        <v>428070.32</v>
      </c>
      <c r="AI5026" s="276" t="s">
        <v>67820</v>
      </c>
      <c r="AJ5026" s="277">
        <v>-12.37</v>
      </c>
      <c r="AL5026" s="246" t="s">
        <v>58514</v>
      </c>
      <c r="AM5026" s="247">
        <v>564557.41</v>
      </c>
      <c r="AO5026" s="226" t="s">
        <v>40243</v>
      </c>
      <c r="AP5026" s="227">
        <v>42111.76</v>
      </c>
      <c r="AR5026" s="207" t="s">
        <v>19376</v>
      </c>
      <c r="AS5026" s="208">
        <v>8955</v>
      </c>
      <c r="AT5026" s="93"/>
      <c r="AU5026" s="93"/>
      <c r="AV5026" s="93"/>
    </row>
    <row r="5027" spans="32:48" x14ac:dyDescent="0.55000000000000004">
      <c r="AF5027" t="s">
        <v>17811</v>
      </c>
      <c r="AG5027">
        <v>30.96</v>
      </c>
      <c r="AI5027" s="276" t="s">
        <v>55186</v>
      </c>
      <c r="AJ5027" s="277">
        <v>32766.5</v>
      </c>
      <c r="AL5027" s="246" t="s">
        <v>52314</v>
      </c>
      <c r="AM5027" s="247">
        <v>131301.09</v>
      </c>
      <c r="AO5027" s="226" t="s">
        <v>19458</v>
      </c>
      <c r="AP5027" s="227">
        <v>-52.05</v>
      </c>
      <c r="AR5027" s="207" t="s">
        <v>19377</v>
      </c>
      <c r="AS5027" s="208">
        <v>370</v>
      </c>
      <c r="AT5027" s="93"/>
      <c r="AU5027" s="93"/>
      <c r="AV5027" s="93"/>
    </row>
    <row r="5028" spans="32:48" x14ac:dyDescent="0.55000000000000004">
      <c r="AF5028" t="s">
        <v>54270</v>
      </c>
      <c r="AG5028" s="284">
        <v>4588.05</v>
      </c>
      <c r="AI5028" s="276" t="s">
        <v>67821</v>
      </c>
      <c r="AJ5028" s="277">
        <v>10355.18</v>
      </c>
      <c r="AL5028" s="246" t="s">
        <v>59573</v>
      </c>
      <c r="AM5028" s="247">
        <v>1379266.42</v>
      </c>
      <c r="AO5028" s="226" t="s">
        <v>52274</v>
      </c>
      <c r="AP5028" s="227">
        <v>237186.8</v>
      </c>
      <c r="AR5028" s="207" t="s">
        <v>19378</v>
      </c>
      <c r="AS5028" s="208">
        <v>249.99</v>
      </c>
      <c r="AT5028" s="93"/>
      <c r="AU5028" s="93"/>
      <c r="AV5028" s="93"/>
    </row>
    <row r="5029" spans="32:48" x14ac:dyDescent="0.55000000000000004">
      <c r="AF5029" t="s">
        <v>17812</v>
      </c>
      <c r="AG5029" s="284">
        <v>1744885.56</v>
      </c>
      <c r="AI5029" s="276" t="s">
        <v>67822</v>
      </c>
      <c r="AJ5029" s="277">
        <v>11005.25</v>
      </c>
      <c r="AL5029" s="246" t="s">
        <v>58515</v>
      </c>
      <c r="AM5029" s="247">
        <v>263137.23</v>
      </c>
      <c r="AO5029" s="226" t="s">
        <v>19459</v>
      </c>
      <c r="AP5029" s="227">
        <v>20132.330000000002</v>
      </c>
      <c r="AR5029" s="207" t="s">
        <v>19379</v>
      </c>
      <c r="AS5029" s="208">
        <v>637.32000000000005</v>
      </c>
      <c r="AT5029" s="93"/>
      <c r="AU5029" s="93"/>
      <c r="AV5029" s="93"/>
    </row>
    <row r="5030" spans="32:48" x14ac:dyDescent="0.55000000000000004">
      <c r="AF5030" t="s">
        <v>58755</v>
      </c>
      <c r="AG5030" s="284">
        <v>335706.06</v>
      </c>
      <c r="AI5030" s="276" t="s">
        <v>57491</v>
      </c>
      <c r="AJ5030" s="277">
        <v>12.62</v>
      </c>
      <c r="AL5030" s="246" t="s">
        <v>61375</v>
      </c>
      <c r="AM5030" s="247">
        <v>294375.34999999998</v>
      </c>
      <c r="AO5030" s="226" t="s">
        <v>47942</v>
      </c>
      <c r="AP5030" s="227">
        <v>14100.9</v>
      </c>
      <c r="AR5030" s="207" t="s">
        <v>19380</v>
      </c>
      <c r="AS5030" s="208">
        <v>1926</v>
      </c>
      <c r="AT5030" s="93"/>
      <c r="AU5030" s="93"/>
      <c r="AV5030" s="93"/>
    </row>
    <row r="5031" spans="32:48" x14ac:dyDescent="0.55000000000000004">
      <c r="AF5031" t="s">
        <v>17900</v>
      </c>
      <c r="AG5031" s="284">
        <v>22668.09</v>
      </c>
      <c r="AI5031" s="276" t="s">
        <v>67823</v>
      </c>
      <c r="AJ5031" s="277">
        <v>8551.6</v>
      </c>
      <c r="AL5031" s="246" t="s">
        <v>63128</v>
      </c>
      <c r="AM5031" s="247">
        <v>120031.4</v>
      </c>
      <c r="AO5031" s="226" t="s">
        <v>48841</v>
      </c>
      <c r="AP5031" s="227">
        <v>3411.16</v>
      </c>
      <c r="AR5031" s="207" t="s">
        <v>19381</v>
      </c>
      <c r="AS5031" s="208">
        <v>1000</v>
      </c>
      <c r="AT5031" s="93"/>
      <c r="AU5031" s="93"/>
      <c r="AV5031" s="93"/>
    </row>
    <row r="5032" spans="32:48" x14ac:dyDescent="0.55000000000000004">
      <c r="AF5032" t="s">
        <v>17902</v>
      </c>
      <c r="AG5032" s="284">
        <v>85911.5</v>
      </c>
      <c r="AI5032" s="276" t="s">
        <v>64393</v>
      </c>
      <c r="AJ5032" s="277">
        <v>284.87</v>
      </c>
      <c r="AL5032" s="246" t="s">
        <v>44795</v>
      </c>
      <c r="AM5032" s="247">
        <v>55070.21</v>
      </c>
      <c r="AO5032" s="226" t="s">
        <v>47943</v>
      </c>
      <c r="AP5032" s="227">
        <v>12866.85</v>
      </c>
      <c r="AR5032" s="207" t="s">
        <v>19382</v>
      </c>
      <c r="AS5032" s="208">
        <v>152.71</v>
      </c>
      <c r="AT5032" s="93"/>
      <c r="AU5032" s="93"/>
      <c r="AV5032" s="93"/>
    </row>
    <row r="5033" spans="32:48" x14ac:dyDescent="0.55000000000000004">
      <c r="AF5033" t="s">
        <v>17904</v>
      </c>
      <c r="AG5033" s="284">
        <v>1688.4</v>
      </c>
      <c r="AI5033" s="276" t="s">
        <v>67824</v>
      </c>
      <c r="AJ5033" s="277">
        <v>5348.79</v>
      </c>
      <c r="AL5033" s="246" t="s">
        <v>64228</v>
      </c>
      <c r="AM5033" s="247">
        <v>10617110</v>
      </c>
      <c r="AO5033" s="226" t="s">
        <v>40244</v>
      </c>
      <c r="AP5033" s="227">
        <v>353830.07</v>
      </c>
      <c r="AR5033" s="207" t="s">
        <v>19383</v>
      </c>
      <c r="AS5033" s="208">
        <v>634.36</v>
      </c>
      <c r="AT5033" s="93"/>
      <c r="AU5033" s="93"/>
      <c r="AV5033" s="93"/>
    </row>
    <row r="5034" spans="32:48" x14ac:dyDescent="0.55000000000000004">
      <c r="AF5034" t="s">
        <v>17905</v>
      </c>
      <c r="AG5034" s="284">
        <v>27304</v>
      </c>
      <c r="AI5034" s="276" t="s">
        <v>55187</v>
      </c>
      <c r="AJ5034" s="277">
        <v>4940.53</v>
      </c>
      <c r="AL5034" s="246" t="s">
        <v>58516</v>
      </c>
      <c r="AM5034" s="247">
        <v>310916.08</v>
      </c>
      <c r="AO5034" s="226" t="s">
        <v>52275</v>
      </c>
      <c r="AP5034" s="227">
        <v>18000</v>
      </c>
      <c r="AR5034" s="207" t="s">
        <v>19384</v>
      </c>
      <c r="AS5034" s="208">
        <v>260.98</v>
      </c>
      <c r="AT5034" s="93"/>
      <c r="AU5034" s="93"/>
      <c r="AV5034" s="93"/>
    </row>
    <row r="5035" spans="32:48" x14ac:dyDescent="0.55000000000000004">
      <c r="AF5035" t="s">
        <v>17907</v>
      </c>
      <c r="AG5035" s="284">
        <v>1001.28</v>
      </c>
      <c r="AI5035" s="276" t="s">
        <v>55188</v>
      </c>
      <c r="AJ5035" s="277">
        <v>15673.71</v>
      </c>
      <c r="AL5035" s="246" t="s">
        <v>59574</v>
      </c>
      <c r="AM5035" s="247">
        <v>787.88</v>
      </c>
      <c r="AO5035" s="226" t="s">
        <v>44783</v>
      </c>
      <c r="AP5035" s="227">
        <v>30030</v>
      </c>
      <c r="AR5035" s="207" t="s">
        <v>19385</v>
      </c>
      <c r="AS5035" s="208">
        <v>1200</v>
      </c>
      <c r="AT5035" s="93"/>
      <c r="AU5035" s="93"/>
      <c r="AV5035" s="93"/>
    </row>
    <row r="5036" spans="32:48" x14ac:dyDescent="0.55000000000000004">
      <c r="AF5036" t="s">
        <v>17908</v>
      </c>
      <c r="AG5036">
        <v>844.2</v>
      </c>
      <c r="AI5036" s="276" t="s">
        <v>55189</v>
      </c>
      <c r="AJ5036" s="277">
        <v>10635.6</v>
      </c>
      <c r="AL5036" s="246" t="s">
        <v>48847</v>
      </c>
      <c r="AM5036" s="247">
        <v>67892</v>
      </c>
      <c r="AO5036" s="226" t="s">
        <v>44784</v>
      </c>
      <c r="AP5036" s="227">
        <v>2297.5300000000002</v>
      </c>
      <c r="AR5036" s="207" t="s">
        <v>19386</v>
      </c>
      <c r="AS5036" s="208">
        <v>1130.2</v>
      </c>
      <c r="AT5036" s="93"/>
      <c r="AU5036" s="93"/>
      <c r="AV5036" s="93"/>
    </row>
    <row r="5037" spans="32:48" x14ac:dyDescent="0.55000000000000004">
      <c r="AF5037" t="s">
        <v>33299</v>
      </c>
      <c r="AG5037" s="284">
        <v>10996.59</v>
      </c>
      <c r="AI5037" s="276" t="s">
        <v>48936</v>
      </c>
      <c r="AJ5037" s="277">
        <v>8439.4699999999993</v>
      </c>
      <c r="AL5037" s="246" t="s">
        <v>40248</v>
      </c>
      <c r="AM5037" s="247">
        <v>296839.14</v>
      </c>
      <c r="AO5037" s="226" t="s">
        <v>44785</v>
      </c>
      <c r="AP5037" s="227">
        <v>6056.33</v>
      </c>
      <c r="AR5037" s="207" t="s">
        <v>19387</v>
      </c>
      <c r="AS5037" s="208">
        <v>86.46</v>
      </c>
      <c r="AT5037" s="93"/>
      <c r="AU5037" s="93"/>
      <c r="AV5037" s="93"/>
    </row>
    <row r="5038" spans="32:48" x14ac:dyDescent="0.55000000000000004">
      <c r="AF5038" t="s">
        <v>17911</v>
      </c>
      <c r="AG5038">
        <v>207</v>
      </c>
      <c r="AI5038" s="276" t="s">
        <v>58272</v>
      </c>
      <c r="AJ5038" s="277">
        <v>6125.23</v>
      </c>
      <c r="AL5038" s="246" t="s">
        <v>36249</v>
      </c>
      <c r="AM5038" s="247">
        <v>1732865</v>
      </c>
      <c r="AO5038" s="226" t="s">
        <v>52276</v>
      </c>
      <c r="AP5038" s="227">
        <v>35100</v>
      </c>
      <c r="AR5038" s="207" t="s">
        <v>19388</v>
      </c>
      <c r="AS5038" s="208">
        <v>11.31</v>
      </c>
      <c r="AT5038" s="93"/>
      <c r="AU5038" s="93"/>
      <c r="AV5038" s="93"/>
    </row>
    <row r="5039" spans="32:48" x14ac:dyDescent="0.55000000000000004">
      <c r="AF5039" t="s">
        <v>17914</v>
      </c>
      <c r="AG5039" s="284">
        <v>3036.2</v>
      </c>
      <c r="AI5039" s="276" t="s">
        <v>48019</v>
      </c>
      <c r="AJ5039" s="277">
        <v>6444.7</v>
      </c>
      <c r="AL5039" s="246" t="s">
        <v>58517</v>
      </c>
      <c r="AM5039" s="247">
        <v>3600</v>
      </c>
      <c r="AO5039" s="226" t="s">
        <v>52277</v>
      </c>
      <c r="AP5039" s="227">
        <v>2685.18</v>
      </c>
      <c r="AR5039" s="207" t="s">
        <v>19389</v>
      </c>
      <c r="AS5039" s="208">
        <v>250.03</v>
      </c>
      <c r="AT5039" s="93"/>
      <c r="AU5039" s="93"/>
      <c r="AV5039" s="93"/>
    </row>
    <row r="5040" spans="32:48" x14ac:dyDescent="0.55000000000000004">
      <c r="AF5040" t="s">
        <v>17918</v>
      </c>
      <c r="AG5040" s="284">
        <v>9619.99</v>
      </c>
      <c r="AI5040" s="276" t="s">
        <v>67825</v>
      </c>
      <c r="AJ5040" s="277">
        <v>6987.43</v>
      </c>
      <c r="AL5040" s="246" t="s">
        <v>61376</v>
      </c>
      <c r="AM5040" s="247">
        <v>129801.34</v>
      </c>
      <c r="AO5040" s="226" t="s">
        <v>52278</v>
      </c>
      <c r="AP5040" s="227">
        <v>8227.74</v>
      </c>
      <c r="AR5040" s="207" t="s">
        <v>19390</v>
      </c>
      <c r="AS5040" s="208">
        <v>1926</v>
      </c>
      <c r="AT5040" s="93"/>
      <c r="AU5040" s="93"/>
      <c r="AV5040" s="93"/>
    </row>
    <row r="5041" spans="32:48" x14ac:dyDescent="0.55000000000000004">
      <c r="AF5041" t="s">
        <v>40743</v>
      </c>
      <c r="AG5041" s="284">
        <v>4268.92</v>
      </c>
      <c r="AI5041" s="276" t="s">
        <v>67826</v>
      </c>
      <c r="AJ5041" s="277">
        <v>33199.25</v>
      </c>
      <c r="AL5041" s="246" t="s">
        <v>36250</v>
      </c>
      <c r="AM5041" s="247">
        <v>1194138.83</v>
      </c>
      <c r="AO5041" s="226" t="s">
        <v>52279</v>
      </c>
      <c r="AP5041" s="227">
        <v>6265.64</v>
      </c>
      <c r="AR5041" s="207" t="s">
        <v>19391</v>
      </c>
      <c r="AS5041" s="208">
        <v>1130.2</v>
      </c>
      <c r="AT5041" s="93"/>
      <c r="AU5041" s="93"/>
      <c r="AV5041" s="93"/>
    </row>
    <row r="5042" spans="32:48" x14ac:dyDescent="0.55000000000000004">
      <c r="AF5042" t="s">
        <v>71850</v>
      </c>
      <c r="AG5042">
        <v>783.11</v>
      </c>
      <c r="AI5042" s="276" t="s">
        <v>48937</v>
      </c>
      <c r="AJ5042" s="277">
        <v>4.04</v>
      </c>
      <c r="AL5042" s="246" t="s">
        <v>36251</v>
      </c>
      <c r="AM5042" s="247">
        <v>1147262.3400000001</v>
      </c>
      <c r="AO5042" s="226" t="s">
        <v>52280</v>
      </c>
      <c r="AP5042" s="227">
        <v>12480</v>
      </c>
      <c r="AR5042" s="207" t="s">
        <v>19392</v>
      </c>
      <c r="AS5042" s="208">
        <v>1000</v>
      </c>
      <c r="AT5042" s="93"/>
      <c r="AU5042" s="93"/>
      <c r="AV5042" s="93"/>
    </row>
    <row r="5043" spans="32:48" x14ac:dyDescent="0.55000000000000004">
      <c r="AF5043" t="s">
        <v>17919</v>
      </c>
      <c r="AG5043" s="284">
        <v>16060</v>
      </c>
      <c r="AI5043" s="276" t="s">
        <v>46997</v>
      </c>
      <c r="AJ5043" s="277">
        <v>50.49</v>
      </c>
      <c r="AL5043" s="246" t="s">
        <v>56050</v>
      </c>
      <c r="AM5043" s="247">
        <v>226729.92</v>
      </c>
      <c r="AO5043" s="226" t="s">
        <v>52281</v>
      </c>
      <c r="AP5043" s="227">
        <v>954.72</v>
      </c>
      <c r="AR5043" s="207" t="s">
        <v>19393</v>
      </c>
      <c r="AS5043" s="208">
        <v>239.17</v>
      </c>
      <c r="AT5043" s="93"/>
      <c r="AU5043" s="93"/>
      <c r="AV5043" s="93"/>
    </row>
    <row r="5044" spans="32:48" x14ac:dyDescent="0.55000000000000004">
      <c r="AF5044" t="s">
        <v>17922</v>
      </c>
      <c r="AG5044" s="284">
        <v>32567.15</v>
      </c>
      <c r="AI5044" s="276" t="s">
        <v>70001</v>
      </c>
      <c r="AJ5044" s="277">
        <v>2478.02</v>
      </c>
      <c r="AL5044" s="246" t="s">
        <v>40249</v>
      </c>
      <c r="AM5044" s="247">
        <v>35848.120000000003</v>
      </c>
      <c r="AO5044" s="226" t="s">
        <v>52282</v>
      </c>
      <c r="AP5044" s="227">
        <v>2776.32</v>
      </c>
      <c r="AR5044" s="207" t="s">
        <v>19394</v>
      </c>
      <c r="AS5044" s="208">
        <v>634.36</v>
      </c>
      <c r="AT5044" s="93"/>
      <c r="AU5044" s="93"/>
      <c r="AV5044" s="93"/>
    </row>
    <row r="5045" spans="32:48" x14ac:dyDescent="0.55000000000000004">
      <c r="AF5045" t="s">
        <v>17923</v>
      </c>
      <c r="AG5045">
        <v>3.3</v>
      </c>
      <c r="AI5045" s="276" t="s">
        <v>70002</v>
      </c>
      <c r="AJ5045" s="277">
        <v>189.57</v>
      </c>
      <c r="AL5045" s="246" t="s">
        <v>64229</v>
      </c>
      <c r="AM5045" s="247">
        <v>82694.960000000006</v>
      </c>
      <c r="AO5045" s="226" t="s">
        <v>36235</v>
      </c>
      <c r="AP5045" s="227">
        <v>55409.72</v>
      </c>
      <c r="AR5045" s="207" t="s">
        <v>19395</v>
      </c>
      <c r="AS5045" s="208">
        <v>260.98</v>
      </c>
      <c r="AT5045" s="93"/>
      <c r="AU5045" s="93"/>
      <c r="AV5045" s="93"/>
    </row>
    <row r="5046" spans="32:48" x14ac:dyDescent="0.55000000000000004">
      <c r="AF5046" t="s">
        <v>17924</v>
      </c>
      <c r="AG5046" s="284">
        <v>15479.09</v>
      </c>
      <c r="AI5046" s="276" t="s">
        <v>67827</v>
      </c>
      <c r="AJ5046" s="277">
        <v>863.1</v>
      </c>
      <c r="AL5046" s="246" t="s">
        <v>64230</v>
      </c>
      <c r="AM5046" s="247">
        <v>5148</v>
      </c>
      <c r="AO5046" s="226" t="s">
        <v>34960</v>
      </c>
      <c r="AP5046" s="227">
        <v>152745</v>
      </c>
      <c r="AR5046" s="207" t="s">
        <v>19396</v>
      </c>
      <c r="AS5046" s="208">
        <v>11.31</v>
      </c>
      <c r="AT5046" s="93"/>
      <c r="AU5046" s="93"/>
      <c r="AV5046" s="93"/>
    </row>
    <row r="5047" spans="32:48" x14ac:dyDescent="0.55000000000000004">
      <c r="AF5047" t="s">
        <v>17925</v>
      </c>
      <c r="AG5047" s="284">
        <v>49480.72</v>
      </c>
      <c r="AI5047" s="276" t="s">
        <v>67828</v>
      </c>
      <c r="AJ5047" s="277">
        <v>11500</v>
      </c>
      <c r="AL5047" s="246" t="s">
        <v>39113</v>
      </c>
      <c r="AM5047" s="247">
        <v>996242.58</v>
      </c>
      <c r="AO5047" s="226" t="s">
        <v>44786</v>
      </c>
      <c r="AP5047" s="227">
        <v>1848.85</v>
      </c>
      <c r="AR5047" s="207" t="s">
        <v>19397</v>
      </c>
      <c r="AS5047" s="208">
        <v>222</v>
      </c>
      <c r="AT5047" s="93"/>
      <c r="AU5047" s="93"/>
      <c r="AV5047" s="93"/>
    </row>
    <row r="5048" spans="32:48" x14ac:dyDescent="0.55000000000000004">
      <c r="AF5048" t="s">
        <v>17926</v>
      </c>
      <c r="AG5048" s="284">
        <v>45868.72</v>
      </c>
      <c r="AI5048" s="276" t="s">
        <v>69741</v>
      </c>
      <c r="AJ5048" s="277">
        <v>600</v>
      </c>
      <c r="AL5048" s="246" t="s">
        <v>33448</v>
      </c>
      <c r="AM5048" s="247">
        <v>76550.13</v>
      </c>
      <c r="AO5048" s="226" t="s">
        <v>36236</v>
      </c>
      <c r="AP5048" s="227">
        <v>108387</v>
      </c>
      <c r="AR5048" s="207" t="s">
        <v>19398</v>
      </c>
      <c r="AS5048" s="208">
        <v>1200</v>
      </c>
      <c r="AT5048" s="93"/>
      <c r="AU5048" s="93"/>
      <c r="AV5048" s="93"/>
    </row>
    <row r="5049" spans="32:48" x14ac:dyDescent="0.55000000000000004">
      <c r="AF5049" t="s">
        <v>17927</v>
      </c>
      <c r="AG5049" s="284">
        <v>8735.07</v>
      </c>
      <c r="AI5049" s="276" t="s">
        <v>70181</v>
      </c>
      <c r="AJ5049" s="277">
        <v>1696</v>
      </c>
      <c r="AL5049" s="246" t="s">
        <v>61958</v>
      </c>
      <c r="AM5049" s="247">
        <v>161.99</v>
      </c>
      <c r="AO5049" s="226" t="s">
        <v>39102</v>
      </c>
      <c r="AP5049" s="227">
        <v>63000</v>
      </c>
      <c r="AR5049" s="207" t="s">
        <v>19399</v>
      </c>
      <c r="AS5049" s="208">
        <v>10462.34</v>
      </c>
      <c r="AT5049" s="93"/>
      <c r="AU5049" s="93"/>
      <c r="AV5049" s="93"/>
    </row>
    <row r="5050" spans="32:48" x14ac:dyDescent="0.55000000000000004">
      <c r="AF5050" t="s">
        <v>17928</v>
      </c>
      <c r="AG5050" s="284">
        <v>3500</v>
      </c>
      <c r="AI5050" s="276" t="s">
        <v>67829</v>
      </c>
      <c r="AJ5050" s="277">
        <v>2030.18</v>
      </c>
      <c r="AL5050" s="246" t="s">
        <v>46881</v>
      </c>
      <c r="AM5050" s="247">
        <v>209375.38</v>
      </c>
      <c r="AO5050" s="226" t="s">
        <v>44787</v>
      </c>
      <c r="AP5050" s="227">
        <v>400</v>
      </c>
      <c r="AR5050" s="207" t="s">
        <v>19400</v>
      </c>
      <c r="AS5050" s="208">
        <v>14983.76</v>
      </c>
      <c r="AT5050" s="93"/>
      <c r="AU5050" s="93"/>
      <c r="AV5050" s="93"/>
    </row>
    <row r="5051" spans="32:48" x14ac:dyDescent="0.55000000000000004">
      <c r="AF5051" t="s">
        <v>17930</v>
      </c>
      <c r="AG5051" s="284">
        <v>6992.18</v>
      </c>
      <c r="AI5051" s="276" t="s">
        <v>66632</v>
      </c>
      <c r="AJ5051" s="277">
        <v>19550.59</v>
      </c>
      <c r="AL5051" s="246" t="s">
        <v>52315</v>
      </c>
      <c r="AM5051" s="247">
        <v>3507240.12</v>
      </c>
      <c r="AO5051" s="226" t="s">
        <v>36237</v>
      </c>
      <c r="AP5051" s="227">
        <v>15950.56</v>
      </c>
      <c r="AR5051" s="207" t="s">
        <v>19401</v>
      </c>
      <c r="AS5051" s="208">
        <v>3060.4</v>
      </c>
      <c r="AT5051" s="93"/>
      <c r="AU5051" s="93"/>
      <c r="AV5051" s="93"/>
    </row>
    <row r="5052" spans="32:48" x14ac:dyDescent="0.55000000000000004">
      <c r="AF5052" t="s">
        <v>17935</v>
      </c>
      <c r="AG5052" s="284">
        <v>91552</v>
      </c>
      <c r="AI5052" s="276" t="s">
        <v>58546</v>
      </c>
      <c r="AJ5052" s="277">
        <v>32466.65</v>
      </c>
      <c r="AL5052" s="246" t="s">
        <v>33449</v>
      </c>
      <c r="AM5052" s="247">
        <v>7919816.1399999997</v>
      </c>
      <c r="AO5052" s="226" t="s">
        <v>39103</v>
      </c>
      <c r="AP5052" s="227">
        <v>768300.86</v>
      </c>
      <c r="AR5052" s="207" t="s">
        <v>19402</v>
      </c>
      <c r="AS5052" s="208">
        <v>212.48</v>
      </c>
      <c r="AT5052" s="93"/>
      <c r="AU5052" s="93"/>
      <c r="AV5052" s="93"/>
    </row>
    <row r="5053" spans="32:48" x14ac:dyDescent="0.55000000000000004">
      <c r="AF5053" t="s">
        <v>17936</v>
      </c>
      <c r="AG5053" s="284">
        <v>9281.07</v>
      </c>
      <c r="AI5053" s="276" t="s">
        <v>58547</v>
      </c>
      <c r="AJ5053" s="277">
        <v>2483.64</v>
      </c>
      <c r="AL5053" s="246" t="s">
        <v>59408</v>
      </c>
      <c r="AM5053" s="247">
        <v>797934.07999999996</v>
      </c>
      <c r="AO5053" s="226" t="s">
        <v>34961</v>
      </c>
      <c r="AP5053" s="227">
        <v>39000</v>
      </c>
      <c r="AR5053" s="207" t="s">
        <v>19403</v>
      </c>
      <c r="AS5053" s="208">
        <v>6.97</v>
      </c>
      <c r="AT5053" s="93"/>
      <c r="AU5053" s="93"/>
      <c r="AV5053" s="93"/>
    </row>
    <row r="5054" spans="32:48" x14ac:dyDescent="0.55000000000000004">
      <c r="AF5054" t="s">
        <v>55581</v>
      </c>
      <c r="AG5054" s="284">
        <v>75453.39</v>
      </c>
      <c r="AI5054" s="276" t="s">
        <v>58548</v>
      </c>
      <c r="AJ5054" s="277">
        <v>8123.14</v>
      </c>
      <c r="AL5054" s="246" t="s">
        <v>49873</v>
      </c>
      <c r="AM5054" s="247">
        <v>9412239.7400000002</v>
      </c>
      <c r="AO5054" s="226" t="s">
        <v>36238</v>
      </c>
      <c r="AP5054" s="227">
        <v>19181.060000000001</v>
      </c>
      <c r="AR5054" s="207" t="s">
        <v>19404</v>
      </c>
      <c r="AS5054" s="208">
        <v>71798.48</v>
      </c>
      <c r="AT5054" s="93"/>
      <c r="AU5054" s="93"/>
      <c r="AV5054" s="93"/>
    </row>
    <row r="5055" spans="32:48" x14ac:dyDescent="0.55000000000000004">
      <c r="AF5055" t="s">
        <v>17937</v>
      </c>
      <c r="AG5055" s="284">
        <v>189890.62</v>
      </c>
      <c r="AI5055" s="276" t="s">
        <v>61434</v>
      </c>
      <c r="AJ5055" s="277">
        <v>3478.01</v>
      </c>
      <c r="AL5055" s="246" t="s">
        <v>61959</v>
      </c>
      <c r="AM5055" s="247">
        <v>-357360.26</v>
      </c>
      <c r="AO5055" s="226" t="s">
        <v>36239</v>
      </c>
      <c r="AP5055" s="227">
        <v>7420.1</v>
      </c>
      <c r="AR5055" s="207" t="s">
        <v>19405</v>
      </c>
      <c r="AS5055" s="208">
        <v>6889.88</v>
      </c>
      <c r="AT5055" s="93"/>
      <c r="AU5055" s="93"/>
      <c r="AV5055" s="93"/>
    </row>
    <row r="5056" spans="32:48" x14ac:dyDescent="0.55000000000000004">
      <c r="AF5056" t="s">
        <v>18120</v>
      </c>
      <c r="AG5056">
        <v>-425</v>
      </c>
      <c r="AI5056" s="276" t="s">
        <v>59637</v>
      </c>
      <c r="AJ5056" s="277">
        <v>401.73</v>
      </c>
      <c r="AL5056" s="246" t="s">
        <v>63567</v>
      </c>
      <c r="AM5056" s="247">
        <v>693.75</v>
      </c>
      <c r="AO5056" s="226" t="s">
        <v>39104</v>
      </c>
      <c r="AP5056" s="227">
        <v>10500</v>
      </c>
      <c r="AR5056" s="207" t="s">
        <v>19406</v>
      </c>
      <c r="AS5056" s="208">
        <v>17507.47</v>
      </c>
      <c r="AT5056" s="93"/>
      <c r="AU5056" s="93"/>
      <c r="AV5056" s="93"/>
    </row>
    <row r="5057" spans="32:48" x14ac:dyDescent="0.55000000000000004">
      <c r="AF5057" t="s">
        <v>18129</v>
      </c>
      <c r="AG5057" s="284">
        <v>14640</v>
      </c>
      <c r="AI5057" s="276" t="s">
        <v>67830</v>
      </c>
      <c r="AJ5057" s="277">
        <v>-3.94</v>
      </c>
      <c r="AL5057" s="246" t="s">
        <v>56051</v>
      </c>
      <c r="AM5057" s="247">
        <v>167630</v>
      </c>
      <c r="AO5057" s="226" t="s">
        <v>36240</v>
      </c>
      <c r="AP5057" s="227">
        <v>45607.88</v>
      </c>
      <c r="AR5057" s="207" t="s">
        <v>19407</v>
      </c>
      <c r="AS5057" s="208">
        <v>57600</v>
      </c>
      <c r="AT5057" s="93"/>
      <c r="AU5057" s="93"/>
      <c r="AV5057" s="93"/>
    </row>
    <row r="5058" spans="32:48" x14ac:dyDescent="0.55000000000000004">
      <c r="AF5058" t="s">
        <v>18131</v>
      </c>
      <c r="AG5058" s="284">
        <v>18340.599999999999</v>
      </c>
      <c r="AI5058" s="276" t="s">
        <v>58273</v>
      </c>
      <c r="AJ5058" s="277">
        <v>52245</v>
      </c>
      <c r="AL5058" s="246" t="s">
        <v>56052</v>
      </c>
      <c r="AM5058" s="247">
        <v>12823.7</v>
      </c>
      <c r="AO5058" s="226" t="s">
        <v>34962</v>
      </c>
      <c r="AP5058" s="227">
        <v>97624.9</v>
      </c>
      <c r="AR5058" s="207" t="s">
        <v>19408</v>
      </c>
      <c r="AS5058" s="208">
        <v>42159.519999999997</v>
      </c>
      <c r="AT5058" s="93"/>
      <c r="AU5058" s="93"/>
      <c r="AV5058" s="93"/>
    </row>
    <row r="5059" spans="32:48" x14ac:dyDescent="0.55000000000000004">
      <c r="AF5059" t="s">
        <v>13308</v>
      </c>
      <c r="AG5059" s="284">
        <v>2493.2199999999998</v>
      </c>
      <c r="AI5059" s="276" t="s">
        <v>59638</v>
      </c>
      <c r="AJ5059" s="277">
        <v>4750</v>
      </c>
      <c r="AL5059" s="246" t="s">
        <v>58518</v>
      </c>
      <c r="AM5059" s="247">
        <v>1123.1199999999999</v>
      </c>
      <c r="AO5059" s="226" t="s">
        <v>34963</v>
      </c>
      <c r="AP5059" s="227">
        <v>248877.38</v>
      </c>
      <c r="AR5059" s="207" t="s">
        <v>19409</v>
      </c>
      <c r="AS5059" s="208">
        <v>67101.539999999994</v>
      </c>
      <c r="AT5059" s="93"/>
      <c r="AU5059" s="93"/>
      <c r="AV5059" s="93"/>
    </row>
    <row r="5060" spans="32:48" x14ac:dyDescent="0.55000000000000004">
      <c r="AF5060" t="s">
        <v>13309</v>
      </c>
      <c r="AG5060" s="284">
        <v>4315.18</v>
      </c>
      <c r="AI5060" s="276" t="s">
        <v>60519</v>
      </c>
      <c r="AJ5060" s="277">
        <v>13000</v>
      </c>
      <c r="AL5060" s="246" t="s">
        <v>56053</v>
      </c>
      <c r="AM5060" s="247">
        <v>984.56</v>
      </c>
      <c r="AO5060" s="226" t="s">
        <v>34964</v>
      </c>
      <c r="AP5060" s="227">
        <v>26085</v>
      </c>
      <c r="AR5060" s="207" t="s">
        <v>19410</v>
      </c>
      <c r="AS5060" s="208">
        <v>35400</v>
      </c>
      <c r="AT5060" s="93"/>
      <c r="AU5060" s="93"/>
      <c r="AV5060" s="93"/>
    </row>
    <row r="5061" spans="32:48" x14ac:dyDescent="0.55000000000000004">
      <c r="AF5061" t="s">
        <v>13310</v>
      </c>
      <c r="AG5061">
        <v>34.4</v>
      </c>
      <c r="AI5061" s="276" t="s">
        <v>60520</v>
      </c>
      <c r="AJ5061" s="277">
        <v>994.52</v>
      </c>
      <c r="AL5061" s="246" t="s">
        <v>52317</v>
      </c>
      <c r="AM5061" s="247">
        <v>18964.259999999998</v>
      </c>
      <c r="AO5061" s="226" t="s">
        <v>40245</v>
      </c>
      <c r="AP5061" s="227">
        <v>314911.90000000002</v>
      </c>
      <c r="AR5061" s="207" t="s">
        <v>19411</v>
      </c>
      <c r="AS5061" s="208">
        <v>62066.1</v>
      </c>
      <c r="AT5061" s="93"/>
      <c r="AU5061" s="93"/>
      <c r="AV5061" s="93"/>
    </row>
    <row r="5062" spans="32:48" x14ac:dyDescent="0.55000000000000004">
      <c r="AF5062" t="s">
        <v>18134</v>
      </c>
      <c r="AG5062">
        <v>228.02</v>
      </c>
      <c r="AI5062" s="276" t="s">
        <v>60521</v>
      </c>
      <c r="AJ5062" s="277">
        <v>3252.6</v>
      </c>
      <c r="AL5062" s="246" t="s">
        <v>52318</v>
      </c>
      <c r="AM5062" s="247">
        <v>28404.66</v>
      </c>
      <c r="AO5062" s="226" t="s">
        <v>46873</v>
      </c>
      <c r="AP5062" s="227">
        <v>106100</v>
      </c>
      <c r="AR5062" s="207" t="s">
        <v>19412</v>
      </c>
      <c r="AS5062" s="208">
        <v>20146.98</v>
      </c>
      <c r="AT5062" s="93"/>
      <c r="AU5062" s="93"/>
      <c r="AV5062" s="93"/>
    </row>
    <row r="5063" spans="32:48" x14ac:dyDescent="0.55000000000000004">
      <c r="AF5063" t="s">
        <v>13311</v>
      </c>
      <c r="AG5063" s="284">
        <v>346996.74</v>
      </c>
      <c r="AI5063" s="276" t="s">
        <v>59095</v>
      </c>
      <c r="AJ5063" s="277">
        <v>6734.39</v>
      </c>
      <c r="AL5063" s="246" t="s">
        <v>61960</v>
      </c>
      <c r="AM5063" s="247">
        <v>-12678.05</v>
      </c>
      <c r="AO5063" s="226" t="s">
        <v>19460</v>
      </c>
      <c r="AP5063" s="227">
        <v>90569.81</v>
      </c>
      <c r="AR5063" s="207" t="s">
        <v>13443</v>
      </c>
      <c r="AS5063" s="208">
        <v>8243.85</v>
      </c>
      <c r="AT5063" s="93"/>
      <c r="AU5063" s="93"/>
      <c r="AV5063" s="93"/>
    </row>
    <row r="5064" spans="32:48" x14ac:dyDescent="0.55000000000000004">
      <c r="AF5064" t="s">
        <v>38991</v>
      </c>
      <c r="AG5064" s="284">
        <v>39747.58</v>
      </c>
      <c r="AI5064" s="276" t="s">
        <v>61435</v>
      </c>
      <c r="AJ5064" s="277">
        <v>2353.48</v>
      </c>
      <c r="AL5064" s="246" t="s">
        <v>55092</v>
      </c>
      <c r="AM5064" s="247">
        <v>79680</v>
      </c>
      <c r="AO5064" s="226" t="s">
        <v>39105</v>
      </c>
      <c r="AP5064" s="227">
        <v>653893.4</v>
      </c>
      <c r="AR5064" s="207" t="s">
        <v>13444</v>
      </c>
      <c r="AS5064" s="208">
        <v>520</v>
      </c>
      <c r="AT5064" s="93"/>
      <c r="AU5064" s="93"/>
      <c r="AV5064" s="93"/>
    </row>
    <row r="5065" spans="32:48" x14ac:dyDescent="0.55000000000000004">
      <c r="AF5065" t="s">
        <v>54277</v>
      </c>
      <c r="AG5065">
        <v>321.39999999999998</v>
      </c>
      <c r="AI5065" s="276" t="s">
        <v>58864</v>
      </c>
      <c r="AJ5065" s="277">
        <v>4873.43</v>
      </c>
      <c r="AL5065" s="246" t="s">
        <v>64231</v>
      </c>
      <c r="AM5065" s="247">
        <v>498.5</v>
      </c>
      <c r="AO5065" s="226" t="s">
        <v>19461</v>
      </c>
      <c r="AP5065" s="227">
        <v>252136.8</v>
      </c>
      <c r="AR5065" s="207" t="s">
        <v>13445</v>
      </c>
      <c r="AS5065" s="208">
        <v>39.78</v>
      </c>
      <c r="AT5065" s="93"/>
      <c r="AU5065" s="93"/>
      <c r="AV5065" s="93"/>
    </row>
    <row r="5066" spans="32:48" x14ac:dyDescent="0.55000000000000004">
      <c r="AF5066" t="s">
        <v>18137</v>
      </c>
      <c r="AG5066" s="284">
        <v>11887.38</v>
      </c>
      <c r="AI5066" s="276" t="s">
        <v>58865</v>
      </c>
      <c r="AJ5066" s="277">
        <v>563.59</v>
      </c>
      <c r="AL5066" s="246" t="s">
        <v>56054</v>
      </c>
      <c r="AM5066" s="247">
        <v>695</v>
      </c>
      <c r="AO5066" s="226" t="s">
        <v>48842</v>
      </c>
      <c r="AP5066" s="227">
        <v>1859.53</v>
      </c>
      <c r="AR5066" s="207" t="s">
        <v>13446</v>
      </c>
      <c r="AS5066" s="208">
        <v>4498.82</v>
      </c>
      <c r="AT5066" s="93"/>
      <c r="AU5066" s="93"/>
      <c r="AV5066" s="93"/>
    </row>
    <row r="5067" spans="32:48" x14ac:dyDescent="0.55000000000000004">
      <c r="AF5067" t="s">
        <v>18138</v>
      </c>
      <c r="AG5067" s="284">
        <v>71621.67</v>
      </c>
      <c r="AI5067" s="276" t="s">
        <v>60522</v>
      </c>
      <c r="AJ5067" s="277">
        <v>23964.48</v>
      </c>
      <c r="AL5067" s="246" t="s">
        <v>52320</v>
      </c>
      <c r="AM5067" s="247">
        <v>25200</v>
      </c>
      <c r="AO5067" s="226" t="s">
        <v>39106</v>
      </c>
      <c r="AP5067" s="227">
        <v>3014.4</v>
      </c>
      <c r="AR5067" s="207" t="s">
        <v>19413</v>
      </c>
      <c r="AS5067" s="208">
        <v>24993.15</v>
      </c>
      <c r="AT5067" s="93"/>
      <c r="AU5067" s="93"/>
      <c r="AV5067" s="93"/>
    </row>
    <row r="5068" spans="32:48" x14ac:dyDescent="0.55000000000000004">
      <c r="AF5068" t="s">
        <v>13313</v>
      </c>
      <c r="AG5068" s="284">
        <v>175030.74</v>
      </c>
      <c r="AI5068" s="276" t="s">
        <v>60523</v>
      </c>
      <c r="AJ5068" s="277">
        <v>1833.31</v>
      </c>
      <c r="AL5068" s="246" t="s">
        <v>52321</v>
      </c>
      <c r="AM5068" s="247">
        <v>8104.25</v>
      </c>
      <c r="AO5068" s="226" t="s">
        <v>19462</v>
      </c>
      <c r="AP5068" s="227">
        <v>107860.28</v>
      </c>
      <c r="AR5068" s="207" t="s">
        <v>13447</v>
      </c>
      <c r="AS5068" s="208">
        <v>5020.0600000000004</v>
      </c>
      <c r="AT5068" s="93"/>
      <c r="AU5068" s="93"/>
      <c r="AV5068" s="93"/>
    </row>
    <row r="5069" spans="32:48" x14ac:dyDescent="0.55000000000000004">
      <c r="AF5069" t="s">
        <v>18143</v>
      </c>
      <c r="AG5069" s="284">
        <v>28422.080000000002</v>
      </c>
      <c r="AI5069" s="276" t="s">
        <v>60524</v>
      </c>
      <c r="AJ5069" s="277">
        <v>5872.02</v>
      </c>
      <c r="AL5069" s="246" t="s">
        <v>52322</v>
      </c>
      <c r="AM5069" s="247">
        <v>17613.66</v>
      </c>
      <c r="AO5069" s="226" t="s">
        <v>33443</v>
      </c>
      <c r="AP5069" s="227">
        <v>618597.21</v>
      </c>
      <c r="AR5069" s="207" t="s">
        <v>13448</v>
      </c>
      <c r="AS5069" s="208">
        <v>10086.459999999999</v>
      </c>
      <c r="AT5069" s="93"/>
      <c r="AU5069" s="93"/>
      <c r="AV5069" s="93"/>
    </row>
    <row r="5070" spans="32:48" x14ac:dyDescent="0.55000000000000004">
      <c r="AF5070" t="s">
        <v>36152</v>
      </c>
      <c r="AG5070" s="284">
        <v>255397.59</v>
      </c>
      <c r="AI5070" s="276" t="s">
        <v>42587</v>
      </c>
      <c r="AJ5070" s="277">
        <v>24853.94</v>
      </c>
      <c r="AL5070" s="246" t="s">
        <v>58519</v>
      </c>
      <c r="AM5070" s="247">
        <v>647.86</v>
      </c>
      <c r="AO5070" s="226" t="s">
        <v>42402</v>
      </c>
      <c r="AP5070" s="227">
        <v>831044.96</v>
      </c>
      <c r="AR5070" s="207" t="s">
        <v>13449</v>
      </c>
      <c r="AS5070" s="208">
        <v>278.89</v>
      </c>
      <c r="AT5070" s="93"/>
      <c r="AU5070" s="93"/>
      <c r="AV5070" s="93"/>
    </row>
    <row r="5071" spans="32:48" x14ac:dyDescent="0.55000000000000004">
      <c r="AF5071" t="s">
        <v>13315</v>
      </c>
      <c r="AG5071" s="284">
        <v>5870.18</v>
      </c>
      <c r="AI5071" s="276" t="s">
        <v>42588</v>
      </c>
      <c r="AJ5071" s="277">
        <v>1693.83</v>
      </c>
      <c r="AL5071" s="246" t="s">
        <v>52323</v>
      </c>
      <c r="AM5071" s="247">
        <v>710.7</v>
      </c>
      <c r="AO5071" s="226" t="s">
        <v>52283</v>
      </c>
      <c r="AP5071" s="227">
        <v>66983.75</v>
      </c>
      <c r="AR5071" s="207" t="s">
        <v>13450</v>
      </c>
      <c r="AS5071" s="208">
        <v>161766.01999999999</v>
      </c>
      <c r="AT5071" s="93"/>
      <c r="AU5071" s="93"/>
      <c r="AV5071" s="93"/>
    </row>
    <row r="5072" spans="32:48" x14ac:dyDescent="0.55000000000000004">
      <c r="AF5072" t="s">
        <v>55584</v>
      </c>
      <c r="AG5072" s="284">
        <v>32623.74</v>
      </c>
      <c r="AI5072" s="276" t="s">
        <v>42589</v>
      </c>
      <c r="AJ5072" s="277">
        <v>5743.99</v>
      </c>
      <c r="AL5072" s="246" t="s">
        <v>58240</v>
      </c>
      <c r="AM5072" s="247">
        <v>53593.07</v>
      </c>
      <c r="AO5072" s="226" t="s">
        <v>52284</v>
      </c>
      <c r="AP5072" s="227">
        <v>108740</v>
      </c>
      <c r="AR5072" s="207" t="s">
        <v>19414</v>
      </c>
      <c r="AS5072" s="208">
        <v>1986.99</v>
      </c>
      <c r="AT5072" s="93"/>
      <c r="AU5072" s="93"/>
      <c r="AV5072" s="93"/>
    </row>
    <row r="5073" spans="32:48" x14ac:dyDescent="0.55000000000000004">
      <c r="AF5073" t="s">
        <v>18225</v>
      </c>
      <c r="AG5073">
        <v>858.01</v>
      </c>
      <c r="AI5073" s="276" t="s">
        <v>42590</v>
      </c>
      <c r="AJ5073" s="277">
        <v>6202.63</v>
      </c>
      <c r="AL5073" s="246" t="s">
        <v>52324</v>
      </c>
      <c r="AM5073" s="247">
        <v>27795.83</v>
      </c>
      <c r="AO5073" s="226" t="s">
        <v>52285</v>
      </c>
      <c r="AP5073" s="227">
        <v>5990</v>
      </c>
      <c r="AR5073" s="207" t="s">
        <v>19415</v>
      </c>
      <c r="AS5073" s="208">
        <v>58661.68</v>
      </c>
      <c r="AT5073" s="93"/>
      <c r="AU5073" s="93"/>
      <c r="AV5073" s="93"/>
    </row>
    <row r="5074" spans="32:48" x14ac:dyDescent="0.55000000000000004">
      <c r="AF5074" t="s">
        <v>18229</v>
      </c>
      <c r="AG5074" s="284">
        <v>4933.5200000000004</v>
      </c>
      <c r="AI5074" s="276" t="s">
        <v>63201</v>
      </c>
      <c r="AJ5074" s="277">
        <v>3975.38</v>
      </c>
      <c r="AL5074" s="246" t="s">
        <v>52325</v>
      </c>
      <c r="AM5074" s="247">
        <v>103911.55</v>
      </c>
      <c r="AO5074" s="226" t="s">
        <v>52286</v>
      </c>
      <c r="AP5074" s="227">
        <v>10080</v>
      </c>
      <c r="AR5074" s="207" t="s">
        <v>19416</v>
      </c>
      <c r="AS5074" s="208">
        <v>90503.039999999994</v>
      </c>
      <c r="AT5074" s="93"/>
      <c r="AU5074" s="93"/>
      <c r="AV5074" s="93"/>
    </row>
    <row r="5075" spans="32:48" x14ac:dyDescent="0.55000000000000004">
      <c r="AF5075" t="s">
        <v>34825</v>
      </c>
      <c r="AG5075" s="284">
        <v>5927</v>
      </c>
      <c r="AI5075" s="276" t="s">
        <v>52660</v>
      </c>
      <c r="AJ5075" s="277">
        <v>50724.54</v>
      </c>
      <c r="AL5075" s="246" t="s">
        <v>61961</v>
      </c>
      <c r="AM5075" s="247">
        <v>-24.87</v>
      </c>
      <c r="AO5075" s="226" t="s">
        <v>52287</v>
      </c>
      <c r="AP5075" s="227">
        <v>2965</v>
      </c>
      <c r="AR5075" s="207" t="s">
        <v>19417</v>
      </c>
      <c r="AS5075" s="208">
        <v>2859.03</v>
      </c>
      <c r="AT5075" s="93"/>
      <c r="AU5075" s="93"/>
      <c r="AV5075" s="93"/>
    </row>
    <row r="5076" spans="32:48" x14ac:dyDescent="0.55000000000000004">
      <c r="AF5076" t="s">
        <v>18230</v>
      </c>
      <c r="AG5076">
        <v>142.26</v>
      </c>
      <c r="AI5076" s="276" t="s">
        <v>67831</v>
      </c>
      <c r="AJ5076" s="277">
        <v>-41643.019999999997</v>
      </c>
      <c r="AL5076" s="246" t="s">
        <v>64232</v>
      </c>
      <c r="AM5076" s="247">
        <v>309580</v>
      </c>
      <c r="AO5076" s="226" t="s">
        <v>52288</v>
      </c>
      <c r="AP5076" s="227">
        <v>3788.68</v>
      </c>
      <c r="AR5076" s="207" t="s">
        <v>19418</v>
      </c>
      <c r="AS5076" s="208">
        <v>648.91</v>
      </c>
      <c r="AT5076" s="93"/>
      <c r="AU5076" s="93"/>
      <c r="AV5076" s="93"/>
    </row>
    <row r="5077" spans="32:48" x14ac:dyDescent="0.55000000000000004">
      <c r="AF5077" t="s">
        <v>39012</v>
      </c>
      <c r="AG5077" s="284">
        <v>1212.25</v>
      </c>
      <c r="AI5077" s="276" t="s">
        <v>67832</v>
      </c>
      <c r="AJ5077" s="277">
        <v>17000</v>
      </c>
      <c r="AL5077" s="246" t="s">
        <v>34966</v>
      </c>
      <c r="AM5077" s="247">
        <v>4468278.99</v>
      </c>
      <c r="AO5077" s="226" t="s">
        <v>52289</v>
      </c>
      <c r="AP5077" s="227">
        <v>15340</v>
      </c>
      <c r="AR5077" s="207" t="s">
        <v>19419</v>
      </c>
      <c r="AS5077" s="208">
        <v>70.180000000000007</v>
      </c>
      <c r="AT5077" s="93"/>
      <c r="AU5077" s="93"/>
      <c r="AV5077" s="93"/>
    </row>
    <row r="5078" spans="32:48" x14ac:dyDescent="0.55000000000000004">
      <c r="AF5078" t="s">
        <v>33325</v>
      </c>
      <c r="AG5078" s="284">
        <v>2193.9899999999998</v>
      </c>
      <c r="AI5078" s="276" t="s">
        <v>67833</v>
      </c>
      <c r="AJ5078" s="277">
        <v>680.58</v>
      </c>
      <c r="AL5078" s="246" t="s">
        <v>19586</v>
      </c>
      <c r="AM5078" s="247">
        <v>734035.84</v>
      </c>
      <c r="AO5078" s="226" t="s">
        <v>52290</v>
      </c>
      <c r="AP5078" s="227">
        <v>15358.69</v>
      </c>
      <c r="AR5078" s="207" t="s">
        <v>19420</v>
      </c>
      <c r="AS5078" s="208">
        <v>55.08</v>
      </c>
      <c r="AT5078" s="93"/>
      <c r="AU5078" s="93"/>
      <c r="AV5078" s="93"/>
    </row>
    <row r="5079" spans="32:48" x14ac:dyDescent="0.55000000000000004">
      <c r="AF5079" t="s">
        <v>18231</v>
      </c>
      <c r="AG5079" s="284">
        <v>24917.91</v>
      </c>
      <c r="AI5079" s="276" t="s">
        <v>67834</v>
      </c>
      <c r="AJ5079" s="277">
        <v>3422</v>
      </c>
      <c r="AL5079" s="246" t="s">
        <v>47947</v>
      </c>
      <c r="AM5079" s="247">
        <v>82</v>
      </c>
      <c r="AO5079" s="226" t="s">
        <v>52291</v>
      </c>
      <c r="AP5079" s="227">
        <v>48774.74</v>
      </c>
      <c r="AR5079" s="207" t="s">
        <v>19421</v>
      </c>
      <c r="AS5079" s="208">
        <v>155.9</v>
      </c>
      <c r="AT5079" s="93"/>
      <c r="AU5079" s="93"/>
      <c r="AV5079" s="93"/>
    </row>
    <row r="5080" spans="32:48" x14ac:dyDescent="0.55000000000000004">
      <c r="AF5080" t="s">
        <v>34826</v>
      </c>
      <c r="AG5080">
        <v>35.729999999999997</v>
      </c>
      <c r="AI5080" s="276" t="s">
        <v>52665</v>
      </c>
      <c r="AJ5080" s="277">
        <v>-7.69</v>
      </c>
      <c r="AL5080" s="246" t="s">
        <v>34967</v>
      </c>
      <c r="AM5080" s="247">
        <v>1028928.71</v>
      </c>
      <c r="AO5080" s="226" t="s">
        <v>52292</v>
      </c>
      <c r="AP5080" s="227">
        <v>19418.77</v>
      </c>
      <c r="AR5080" s="207" t="s">
        <v>19422</v>
      </c>
      <c r="AS5080" s="208">
        <v>235084.24</v>
      </c>
      <c r="AT5080" s="93"/>
      <c r="AU5080" s="93"/>
      <c r="AV5080" s="93"/>
    </row>
    <row r="5081" spans="32:48" x14ac:dyDescent="0.55000000000000004">
      <c r="AF5081" t="s">
        <v>13323</v>
      </c>
      <c r="AG5081" s="284">
        <v>21372.42</v>
      </c>
      <c r="AI5081" s="276" t="s">
        <v>67835</v>
      </c>
      <c r="AJ5081" s="277">
        <v>-42.7</v>
      </c>
      <c r="AL5081" s="246" t="s">
        <v>34968</v>
      </c>
      <c r="AM5081" s="247">
        <v>2128357.75</v>
      </c>
      <c r="AO5081" s="226" t="s">
        <v>52293</v>
      </c>
      <c r="AP5081" s="227">
        <v>8898.32</v>
      </c>
      <c r="AR5081" s="207" t="s">
        <v>19423</v>
      </c>
      <c r="AS5081" s="208">
        <v>7291.64</v>
      </c>
      <c r="AT5081" s="93"/>
      <c r="AU5081" s="93"/>
      <c r="AV5081" s="93"/>
    </row>
    <row r="5082" spans="32:48" x14ac:dyDescent="0.55000000000000004">
      <c r="AF5082" t="s">
        <v>13324</v>
      </c>
      <c r="AG5082" s="284">
        <v>27116.3</v>
      </c>
      <c r="AI5082" s="276" t="s">
        <v>52666</v>
      </c>
      <c r="AJ5082" s="277">
        <v>7603.56</v>
      </c>
      <c r="AL5082" s="246" t="s">
        <v>19587</v>
      </c>
      <c r="AM5082" s="247">
        <v>166910</v>
      </c>
      <c r="AO5082" s="226" t="s">
        <v>47944</v>
      </c>
      <c r="AP5082" s="227">
        <v>9679.59</v>
      </c>
      <c r="AR5082" s="207" t="s">
        <v>19424</v>
      </c>
      <c r="AS5082" s="208">
        <v>40392.5</v>
      </c>
      <c r="AT5082" s="93"/>
      <c r="AU5082" s="93"/>
      <c r="AV5082" s="93"/>
    </row>
    <row r="5083" spans="32:48" x14ac:dyDescent="0.55000000000000004">
      <c r="AF5083" t="s">
        <v>39014</v>
      </c>
      <c r="AG5083" s="284">
        <v>157550</v>
      </c>
      <c r="AI5083" s="276" t="s">
        <v>52667</v>
      </c>
      <c r="AJ5083" s="277">
        <v>581.69000000000005</v>
      </c>
      <c r="AL5083" s="246" t="s">
        <v>42408</v>
      </c>
      <c r="AM5083" s="247">
        <v>256618.46</v>
      </c>
      <c r="AO5083" s="226" t="s">
        <v>48843</v>
      </c>
      <c r="AP5083" s="227">
        <v>589.41</v>
      </c>
      <c r="AR5083" s="207" t="s">
        <v>19425</v>
      </c>
      <c r="AS5083" s="208">
        <v>14280.22</v>
      </c>
      <c r="AT5083" s="93"/>
      <c r="AU5083" s="93"/>
      <c r="AV5083" s="93"/>
    </row>
    <row r="5084" spans="32:48" x14ac:dyDescent="0.55000000000000004">
      <c r="AF5084" t="s">
        <v>39015</v>
      </c>
      <c r="AG5084" s="284">
        <v>3456336</v>
      </c>
      <c r="AI5084" s="276" t="s">
        <v>52668</v>
      </c>
      <c r="AJ5084" s="277">
        <v>1678.89</v>
      </c>
      <c r="AL5084" s="246" t="s">
        <v>55093</v>
      </c>
      <c r="AM5084" s="247">
        <v>4600</v>
      </c>
      <c r="AO5084" s="226" t="s">
        <v>44788</v>
      </c>
      <c r="AP5084" s="227">
        <v>330153.42</v>
      </c>
      <c r="AR5084" s="207" t="s">
        <v>19426</v>
      </c>
      <c r="AS5084" s="208">
        <v>83862.61</v>
      </c>
      <c r="AT5084" s="93"/>
      <c r="AU5084" s="93"/>
      <c r="AV5084" s="93"/>
    </row>
    <row r="5085" spans="32:48" x14ac:dyDescent="0.55000000000000004">
      <c r="AF5085" t="s">
        <v>54279</v>
      </c>
      <c r="AG5085" s="284">
        <v>1240.2</v>
      </c>
      <c r="AI5085" s="276" t="s">
        <v>52669</v>
      </c>
      <c r="AJ5085" s="277">
        <v>1684.74</v>
      </c>
      <c r="AL5085" s="246" t="s">
        <v>34969</v>
      </c>
      <c r="AM5085" s="247">
        <v>505393.2</v>
      </c>
      <c r="AO5085" s="226" t="s">
        <v>44789</v>
      </c>
      <c r="AP5085" s="227">
        <v>24950.75</v>
      </c>
      <c r="AR5085" s="207" t="s">
        <v>19427</v>
      </c>
      <c r="AS5085" s="208">
        <v>51137.39</v>
      </c>
      <c r="AT5085" s="93"/>
      <c r="AU5085" s="93"/>
      <c r="AV5085" s="93"/>
    </row>
    <row r="5086" spans="32:48" x14ac:dyDescent="0.55000000000000004">
      <c r="AF5086" t="s">
        <v>18238</v>
      </c>
      <c r="AG5086" s="284">
        <v>315536.03000000003</v>
      </c>
      <c r="AI5086" s="276" t="s">
        <v>67836</v>
      </c>
      <c r="AJ5086" s="277">
        <v>-8.41</v>
      </c>
      <c r="AL5086" s="246" t="s">
        <v>59041</v>
      </c>
      <c r="AM5086" s="247">
        <v>112263</v>
      </c>
      <c r="AO5086" s="226" t="s">
        <v>42403</v>
      </c>
      <c r="AP5086" s="227">
        <v>163500</v>
      </c>
      <c r="AR5086" s="207" t="s">
        <v>19428</v>
      </c>
      <c r="AS5086" s="208">
        <v>27979</v>
      </c>
      <c r="AT5086" s="93"/>
      <c r="AU5086" s="93"/>
      <c r="AV5086" s="93"/>
    </row>
    <row r="5087" spans="32:48" x14ac:dyDescent="0.55000000000000004">
      <c r="AF5087" t="s">
        <v>18239</v>
      </c>
      <c r="AG5087" s="284">
        <v>93449.37</v>
      </c>
      <c r="AI5087" s="276" t="s">
        <v>67837</v>
      </c>
      <c r="AJ5087" s="277">
        <v>8980.2999999999993</v>
      </c>
      <c r="AL5087" s="246" t="s">
        <v>46882</v>
      </c>
      <c r="AM5087" s="247">
        <v>208131.6</v>
      </c>
      <c r="AO5087" s="226" t="s">
        <v>42404</v>
      </c>
      <c r="AP5087" s="227">
        <v>12507.52</v>
      </c>
      <c r="AR5087" s="207" t="s">
        <v>19429</v>
      </c>
      <c r="AS5087" s="208">
        <v>812</v>
      </c>
      <c r="AT5087" s="93"/>
      <c r="AU5087" s="93"/>
      <c r="AV5087" s="93"/>
    </row>
    <row r="5088" spans="32:48" x14ac:dyDescent="0.55000000000000004">
      <c r="AF5088" t="s">
        <v>18240</v>
      </c>
      <c r="AG5088">
        <v>406.04</v>
      </c>
      <c r="AI5088" s="276" t="s">
        <v>62021</v>
      </c>
      <c r="AJ5088" s="277">
        <v>90840</v>
      </c>
      <c r="AL5088" s="246" t="s">
        <v>64233</v>
      </c>
      <c r="AM5088" s="247">
        <v>268052.40000000002</v>
      </c>
      <c r="AO5088" s="226" t="s">
        <v>19504</v>
      </c>
      <c r="AP5088" s="227">
        <v>1975.02</v>
      </c>
      <c r="AR5088" s="207" t="s">
        <v>19430</v>
      </c>
      <c r="AS5088" s="208">
        <v>1305.49</v>
      </c>
      <c r="AT5088" s="93"/>
      <c r="AU5088" s="93"/>
      <c r="AV5088" s="93"/>
    </row>
    <row r="5089" spans="32:48" x14ac:dyDescent="0.55000000000000004">
      <c r="AF5089" t="s">
        <v>13325</v>
      </c>
      <c r="AG5089" s="284">
        <v>303073.99</v>
      </c>
      <c r="AI5089" s="276" t="s">
        <v>67838</v>
      </c>
      <c r="AJ5089" s="277">
        <v>62400</v>
      </c>
      <c r="AL5089" s="246" t="s">
        <v>33451</v>
      </c>
      <c r="AM5089" s="247">
        <v>228412</v>
      </c>
      <c r="AO5089" s="226" t="s">
        <v>36245</v>
      </c>
      <c r="AP5089" s="227">
        <v>4294.08</v>
      </c>
      <c r="AR5089" s="207" t="s">
        <v>19431</v>
      </c>
      <c r="AS5089" s="208">
        <v>2302.4</v>
      </c>
      <c r="AT5089" s="93"/>
      <c r="AU5089" s="93"/>
      <c r="AV5089" s="93"/>
    </row>
    <row r="5090" spans="32:48" x14ac:dyDescent="0.55000000000000004">
      <c r="AF5090" t="s">
        <v>13326</v>
      </c>
      <c r="AG5090" s="284">
        <v>818728.4</v>
      </c>
      <c r="AI5090" s="276" t="s">
        <v>67839</v>
      </c>
      <c r="AJ5090" s="277">
        <v>28981.35</v>
      </c>
      <c r="AL5090" s="246" t="s">
        <v>33452</v>
      </c>
      <c r="AM5090" s="247">
        <v>11691</v>
      </c>
      <c r="AO5090" s="226" t="s">
        <v>36246</v>
      </c>
      <c r="AP5090" s="227">
        <v>327.92</v>
      </c>
      <c r="AR5090" s="207" t="s">
        <v>19432</v>
      </c>
      <c r="AS5090" s="208">
        <v>283.02999999999997</v>
      </c>
      <c r="AT5090" s="93"/>
      <c r="AU5090" s="93"/>
      <c r="AV5090" s="93"/>
    </row>
    <row r="5091" spans="32:48" x14ac:dyDescent="0.55000000000000004">
      <c r="AF5091" t="s">
        <v>18241</v>
      </c>
      <c r="AG5091" s="284">
        <v>107733.27</v>
      </c>
      <c r="AI5091" s="276" t="s">
        <v>62022</v>
      </c>
      <c r="AJ5091" s="277">
        <v>42792</v>
      </c>
      <c r="AL5091" s="246" t="s">
        <v>33453</v>
      </c>
      <c r="AM5091" s="247">
        <v>135291.97</v>
      </c>
      <c r="AO5091" s="226" t="s">
        <v>19505</v>
      </c>
      <c r="AP5091" s="227">
        <v>16443.84</v>
      </c>
      <c r="AR5091" s="207" t="s">
        <v>19433</v>
      </c>
      <c r="AS5091" s="208">
        <v>18961.400000000001</v>
      </c>
      <c r="AT5091" s="93"/>
      <c r="AU5091" s="93"/>
      <c r="AV5091" s="93"/>
    </row>
    <row r="5092" spans="32:48" x14ac:dyDescent="0.55000000000000004">
      <c r="AF5092" t="s">
        <v>18242</v>
      </c>
      <c r="AG5092" s="284">
        <v>875040.04</v>
      </c>
      <c r="AI5092" s="276" t="s">
        <v>69742</v>
      </c>
      <c r="AJ5092" s="277">
        <v>351</v>
      </c>
      <c r="AL5092" s="246" t="s">
        <v>55094</v>
      </c>
      <c r="AM5092" s="247">
        <v>87313.22</v>
      </c>
      <c r="AO5092" s="226" t="s">
        <v>19506</v>
      </c>
      <c r="AP5092" s="227">
        <v>1257.6099999999999</v>
      </c>
      <c r="AR5092" s="207" t="s">
        <v>13451</v>
      </c>
      <c r="AS5092" s="208">
        <v>46817.2</v>
      </c>
      <c r="AT5092" s="93"/>
      <c r="AU5092" s="93"/>
      <c r="AV5092" s="93"/>
    </row>
    <row r="5093" spans="32:48" x14ac:dyDescent="0.55000000000000004">
      <c r="AF5093" t="s">
        <v>13327</v>
      </c>
      <c r="AG5093" s="284">
        <v>382360.88</v>
      </c>
      <c r="AI5093" s="276" t="s">
        <v>67840</v>
      </c>
      <c r="AJ5093" s="277">
        <v>12009.95</v>
      </c>
      <c r="AL5093" s="246" t="s">
        <v>34970</v>
      </c>
      <c r="AM5093" s="247">
        <v>9027807.8499999996</v>
      </c>
      <c r="AO5093" s="226" t="s">
        <v>46874</v>
      </c>
      <c r="AP5093" s="227">
        <v>11499.12</v>
      </c>
      <c r="AR5093" s="207" t="s">
        <v>13452</v>
      </c>
      <c r="AS5093" s="208">
        <v>314983.14</v>
      </c>
      <c r="AT5093" s="93"/>
      <c r="AU5093" s="93"/>
      <c r="AV5093" s="93"/>
    </row>
    <row r="5094" spans="32:48" x14ac:dyDescent="0.55000000000000004">
      <c r="AF5094" t="s">
        <v>34827</v>
      </c>
      <c r="AG5094" s="284">
        <v>8435</v>
      </c>
      <c r="AI5094" s="276" t="s">
        <v>67841</v>
      </c>
      <c r="AJ5094" s="277">
        <v>6.81</v>
      </c>
      <c r="AL5094" s="246" t="s">
        <v>34971</v>
      </c>
      <c r="AM5094" s="247">
        <v>1214134.78</v>
      </c>
      <c r="AO5094" s="226" t="s">
        <v>46875</v>
      </c>
      <c r="AP5094" s="227">
        <v>879.88</v>
      </c>
      <c r="AR5094" s="207" t="s">
        <v>19434</v>
      </c>
      <c r="AS5094" s="208">
        <v>317570.21999999997</v>
      </c>
      <c r="AT5094" s="93"/>
      <c r="AU5094" s="93"/>
      <c r="AV5094" s="93"/>
    </row>
    <row r="5095" spans="32:48" x14ac:dyDescent="0.55000000000000004">
      <c r="AF5095" t="s">
        <v>18244</v>
      </c>
      <c r="AG5095" s="284">
        <v>474732.29</v>
      </c>
      <c r="AI5095" s="276" t="s">
        <v>67842</v>
      </c>
      <c r="AJ5095" s="277">
        <v>3192.89</v>
      </c>
      <c r="AL5095" s="246" t="s">
        <v>59042</v>
      </c>
      <c r="AM5095" s="247">
        <v>9588.06</v>
      </c>
      <c r="AO5095" s="226" t="s">
        <v>48844</v>
      </c>
      <c r="AP5095" s="227">
        <v>705502.37</v>
      </c>
      <c r="AR5095" s="207" t="s">
        <v>19435</v>
      </c>
      <c r="AS5095" s="208">
        <v>48699.85</v>
      </c>
      <c r="AT5095" s="93"/>
      <c r="AU5095" s="93"/>
      <c r="AV5095" s="93"/>
    </row>
    <row r="5096" spans="32:48" x14ac:dyDescent="0.55000000000000004">
      <c r="AF5096" t="s">
        <v>18245</v>
      </c>
      <c r="AG5096" s="284">
        <v>140504.14000000001</v>
      </c>
      <c r="AI5096" s="276" t="s">
        <v>63204</v>
      </c>
      <c r="AJ5096" s="277">
        <v>1944427.9</v>
      </c>
      <c r="AL5096" s="246" t="s">
        <v>39114</v>
      </c>
      <c r="AM5096" s="247">
        <v>1495554.43</v>
      </c>
      <c r="AO5096" s="226" t="s">
        <v>46876</v>
      </c>
      <c r="AP5096" s="227">
        <v>5300</v>
      </c>
      <c r="AR5096" s="207" t="s">
        <v>19436</v>
      </c>
      <c r="AS5096" s="208">
        <v>631379.32999999996</v>
      </c>
      <c r="AT5096" s="93"/>
      <c r="AU5096" s="93"/>
      <c r="AV5096" s="93"/>
    </row>
    <row r="5097" spans="32:48" x14ac:dyDescent="0.55000000000000004">
      <c r="AF5097" t="s">
        <v>33326</v>
      </c>
      <c r="AG5097" s="284">
        <v>1575</v>
      </c>
      <c r="AI5097" s="276" t="s">
        <v>63205</v>
      </c>
      <c r="AJ5097" s="277">
        <v>5478.54</v>
      </c>
      <c r="AL5097" s="246" t="s">
        <v>40250</v>
      </c>
      <c r="AM5097" s="247">
        <v>861145.48</v>
      </c>
      <c r="AO5097" s="226" t="s">
        <v>49870</v>
      </c>
      <c r="AP5097" s="227">
        <v>6221.88</v>
      </c>
      <c r="AR5097" s="207" t="s">
        <v>19437</v>
      </c>
      <c r="AS5097" s="208">
        <v>-138.37</v>
      </c>
      <c r="AT5097" s="93"/>
      <c r="AU5097" s="93"/>
      <c r="AV5097" s="93"/>
    </row>
    <row r="5098" spans="32:48" x14ac:dyDescent="0.55000000000000004">
      <c r="AF5098" t="s">
        <v>18246</v>
      </c>
      <c r="AG5098">
        <v>516.58000000000004</v>
      </c>
      <c r="AI5098" s="276" t="s">
        <v>67843</v>
      </c>
      <c r="AJ5098" s="277">
        <v>15405</v>
      </c>
      <c r="AL5098" s="246" t="s">
        <v>19589</v>
      </c>
      <c r="AM5098" s="247">
        <v>1721984.58</v>
      </c>
      <c r="AO5098" s="226" t="s">
        <v>49871</v>
      </c>
      <c r="AP5098" s="227">
        <v>475.92</v>
      </c>
      <c r="AR5098" s="207" t="s">
        <v>19438</v>
      </c>
      <c r="AS5098" s="208">
        <v>1380.47</v>
      </c>
      <c r="AT5098" s="93"/>
      <c r="AU5098" s="93"/>
      <c r="AV5098" s="93"/>
    </row>
    <row r="5099" spans="32:48" x14ac:dyDescent="0.55000000000000004">
      <c r="AF5099" t="s">
        <v>71851</v>
      </c>
      <c r="AG5099" s="284">
        <v>279086.96999999997</v>
      </c>
      <c r="AI5099" s="276" t="s">
        <v>67844</v>
      </c>
      <c r="AJ5099" s="277">
        <v>151177.41</v>
      </c>
      <c r="AL5099" s="246" t="s">
        <v>34972</v>
      </c>
      <c r="AM5099" s="247">
        <v>2541243.9</v>
      </c>
      <c r="AO5099" s="226" t="s">
        <v>52294</v>
      </c>
      <c r="AP5099" s="227">
        <v>50000</v>
      </c>
      <c r="AR5099" s="207" t="s">
        <v>19439</v>
      </c>
      <c r="AS5099" s="208">
        <v>40223.51</v>
      </c>
      <c r="AT5099" s="93"/>
      <c r="AU5099" s="93"/>
      <c r="AV5099" s="93"/>
    </row>
    <row r="5100" spans="32:48" x14ac:dyDescent="0.55000000000000004">
      <c r="AF5100" t="s">
        <v>71852</v>
      </c>
      <c r="AG5100" s="284">
        <v>1300</v>
      </c>
      <c r="AI5100" s="276" t="s">
        <v>39218</v>
      </c>
      <c r="AJ5100" s="277">
        <v>176324.16</v>
      </c>
      <c r="AL5100" s="246" t="s">
        <v>34973</v>
      </c>
      <c r="AM5100" s="247">
        <v>1049506.74</v>
      </c>
      <c r="AO5100" s="226" t="s">
        <v>48845</v>
      </c>
      <c r="AP5100" s="227">
        <v>101132.68</v>
      </c>
      <c r="AR5100" s="207" t="s">
        <v>19440</v>
      </c>
      <c r="AS5100" s="208">
        <v>1395.36</v>
      </c>
      <c r="AT5100" s="93"/>
      <c r="AU5100" s="93"/>
      <c r="AV5100" s="93"/>
    </row>
    <row r="5101" spans="32:48" x14ac:dyDescent="0.55000000000000004">
      <c r="AF5101" t="s">
        <v>63476</v>
      </c>
      <c r="AG5101" s="284">
        <v>11004.17</v>
      </c>
      <c r="AI5101" s="276" t="s">
        <v>39219</v>
      </c>
      <c r="AJ5101" s="277">
        <v>507420.67</v>
      </c>
      <c r="AL5101" s="246" t="s">
        <v>19590</v>
      </c>
      <c r="AM5101" s="247">
        <v>92163.07</v>
      </c>
      <c r="AO5101" s="226" t="s">
        <v>48846</v>
      </c>
      <c r="AP5101" s="227">
        <v>45726.14</v>
      </c>
      <c r="AR5101" s="207" t="s">
        <v>19441</v>
      </c>
      <c r="AS5101" s="208">
        <v>8449.2999999999993</v>
      </c>
      <c r="AT5101" s="93"/>
      <c r="AU5101" s="93"/>
      <c r="AV5101" s="93"/>
    </row>
    <row r="5102" spans="32:48" x14ac:dyDescent="0.55000000000000004">
      <c r="AF5102" t="s">
        <v>18250</v>
      </c>
      <c r="AG5102" s="284">
        <v>103200</v>
      </c>
      <c r="AI5102" s="276" t="s">
        <v>39220</v>
      </c>
      <c r="AJ5102" s="277">
        <v>27303.200000000001</v>
      </c>
      <c r="AL5102" s="246" t="s">
        <v>52326</v>
      </c>
      <c r="AM5102" s="247">
        <v>119004.6</v>
      </c>
      <c r="AO5102" s="226" t="s">
        <v>52295</v>
      </c>
      <c r="AP5102" s="227">
        <v>2400</v>
      </c>
      <c r="AR5102" s="207" t="s">
        <v>19442</v>
      </c>
      <c r="AS5102" s="208">
        <v>4745.88</v>
      </c>
      <c r="AT5102" s="93"/>
      <c r="AU5102" s="93"/>
      <c r="AV5102" s="93"/>
    </row>
    <row r="5103" spans="32:48" x14ac:dyDescent="0.55000000000000004">
      <c r="AF5103" t="s">
        <v>13328</v>
      </c>
      <c r="AG5103" s="284">
        <v>1016.02</v>
      </c>
      <c r="AI5103" s="276" t="s">
        <v>45034</v>
      </c>
      <c r="AJ5103" s="277">
        <v>202306.95</v>
      </c>
      <c r="AL5103" s="246" t="s">
        <v>52327</v>
      </c>
      <c r="AM5103" s="247">
        <v>7254</v>
      </c>
      <c r="AO5103" s="226" t="s">
        <v>46877</v>
      </c>
      <c r="AP5103" s="227">
        <v>20200</v>
      </c>
      <c r="AR5103" s="207" t="s">
        <v>19443</v>
      </c>
      <c r="AS5103" s="208">
        <v>1221.8</v>
      </c>
      <c r="AT5103" s="93"/>
      <c r="AU5103" s="93"/>
      <c r="AV5103" s="93"/>
    </row>
    <row r="5104" spans="32:48" x14ac:dyDescent="0.55000000000000004">
      <c r="AF5104" t="s">
        <v>58019</v>
      </c>
      <c r="AG5104" s="284">
        <v>1488195.07</v>
      </c>
      <c r="AI5104" s="276" t="s">
        <v>58549</v>
      </c>
      <c r="AJ5104" s="277">
        <v>59922.17</v>
      </c>
      <c r="AL5104" s="246" t="s">
        <v>36254</v>
      </c>
      <c r="AM5104" s="247">
        <v>14344617.039999999</v>
      </c>
      <c r="AO5104" s="226" t="s">
        <v>49872</v>
      </c>
      <c r="AP5104" s="227">
        <v>90008.68</v>
      </c>
      <c r="AR5104" s="207" t="s">
        <v>19444</v>
      </c>
      <c r="AS5104" s="208">
        <v>1209.6099999999999</v>
      </c>
      <c r="AT5104" s="93"/>
      <c r="AU5104" s="93"/>
      <c r="AV5104" s="93"/>
    </row>
    <row r="5105" spans="32:48" x14ac:dyDescent="0.55000000000000004">
      <c r="AF5105" t="s">
        <v>18251</v>
      </c>
      <c r="AG5105" s="284">
        <v>1416509.21</v>
      </c>
      <c r="AI5105" s="276" t="s">
        <v>63206</v>
      </c>
      <c r="AJ5105" s="277">
        <v>651584.4</v>
      </c>
      <c r="AL5105" s="246" t="s">
        <v>48848</v>
      </c>
      <c r="AM5105" s="247">
        <v>107263.7</v>
      </c>
      <c r="AO5105" s="226" t="s">
        <v>46878</v>
      </c>
      <c r="AP5105" s="227">
        <v>23651.200000000001</v>
      </c>
      <c r="AR5105" s="207" t="s">
        <v>19445</v>
      </c>
      <c r="AS5105" s="208">
        <v>3428.13</v>
      </c>
      <c r="AT5105" s="93"/>
      <c r="AU5105" s="93"/>
      <c r="AV5105" s="93"/>
    </row>
    <row r="5106" spans="32:48" x14ac:dyDescent="0.55000000000000004">
      <c r="AF5106" t="s">
        <v>18253</v>
      </c>
      <c r="AG5106" s="284">
        <v>1973429.64</v>
      </c>
      <c r="AI5106" s="276" t="s">
        <v>48026</v>
      </c>
      <c r="AJ5106" s="277">
        <v>120097.29</v>
      </c>
      <c r="AL5106" s="246" t="s">
        <v>46883</v>
      </c>
      <c r="AM5106" s="247">
        <v>7977.21</v>
      </c>
      <c r="AO5106" s="226" t="s">
        <v>52296</v>
      </c>
      <c r="AP5106" s="227">
        <v>3198.4</v>
      </c>
      <c r="AR5106" s="207" t="s">
        <v>19446</v>
      </c>
      <c r="AS5106" s="208">
        <v>701.85</v>
      </c>
      <c r="AT5106" s="93"/>
      <c r="AU5106" s="93"/>
      <c r="AV5106" s="93"/>
    </row>
    <row r="5107" spans="32:48" x14ac:dyDescent="0.55000000000000004">
      <c r="AF5107" t="s">
        <v>18255</v>
      </c>
      <c r="AG5107" s="284">
        <v>4877.0600000000004</v>
      </c>
      <c r="AI5107" s="276" t="s">
        <v>40353</v>
      </c>
      <c r="AJ5107" s="277">
        <v>309606.25</v>
      </c>
      <c r="AL5107" s="246" t="s">
        <v>52328</v>
      </c>
      <c r="AM5107" s="247">
        <v>3083709.37</v>
      </c>
      <c r="AO5107" s="226" t="s">
        <v>46879</v>
      </c>
      <c r="AP5107" s="227">
        <v>34800</v>
      </c>
      <c r="AR5107" s="207" t="s">
        <v>19447</v>
      </c>
      <c r="AS5107" s="208">
        <v>4558.17</v>
      </c>
      <c r="AT5107" s="93"/>
      <c r="AU5107" s="93"/>
      <c r="AV5107" s="93"/>
    </row>
    <row r="5108" spans="32:48" x14ac:dyDescent="0.55000000000000004">
      <c r="AF5108" t="s">
        <v>18256</v>
      </c>
      <c r="AG5108" s="284">
        <v>43894.09</v>
      </c>
      <c r="AI5108" s="276" t="s">
        <v>66633</v>
      </c>
      <c r="AJ5108" s="277">
        <v>45036.3</v>
      </c>
      <c r="AL5108" s="246" t="s">
        <v>19592</v>
      </c>
      <c r="AM5108" s="247">
        <v>718380</v>
      </c>
      <c r="AO5108" s="226" t="s">
        <v>40246</v>
      </c>
      <c r="AP5108" s="227">
        <v>16000</v>
      </c>
      <c r="AR5108" s="207" t="s">
        <v>19448</v>
      </c>
      <c r="AS5108" s="208">
        <v>348.7</v>
      </c>
      <c r="AT5108" s="93"/>
      <c r="AU5108" s="93"/>
      <c r="AV5108" s="93"/>
    </row>
    <row r="5109" spans="32:48" x14ac:dyDescent="0.55000000000000004">
      <c r="AF5109" t="s">
        <v>70902</v>
      </c>
      <c r="AG5109" s="284">
        <v>-479678.24</v>
      </c>
      <c r="AI5109" s="276" t="s">
        <v>66634</v>
      </c>
      <c r="AJ5109" s="277">
        <v>33610.68</v>
      </c>
      <c r="AL5109" s="246" t="s">
        <v>58856</v>
      </c>
      <c r="AM5109" s="247">
        <v>2145682.9300000002</v>
      </c>
      <c r="AO5109" s="226" t="s">
        <v>46880</v>
      </c>
      <c r="AP5109" s="227">
        <v>20013.46</v>
      </c>
      <c r="AR5109" s="207" t="s">
        <v>19449</v>
      </c>
      <c r="AS5109" s="208">
        <v>988.21</v>
      </c>
      <c r="AT5109" s="93"/>
      <c r="AU5109" s="93"/>
      <c r="AV5109" s="93"/>
    </row>
    <row r="5110" spans="32:48" x14ac:dyDescent="0.55000000000000004">
      <c r="AF5110" t="s">
        <v>39017</v>
      </c>
      <c r="AG5110" s="284">
        <v>1917758.46</v>
      </c>
      <c r="AI5110" s="276" t="s">
        <v>67845</v>
      </c>
      <c r="AJ5110" s="277">
        <v>-15276.83</v>
      </c>
      <c r="AL5110" s="246" t="s">
        <v>48850</v>
      </c>
      <c r="AM5110" s="247">
        <v>2628.75</v>
      </c>
      <c r="AO5110" s="226" t="s">
        <v>40247</v>
      </c>
      <c r="AP5110" s="227">
        <v>71061.08</v>
      </c>
      <c r="AR5110" s="207" t="s">
        <v>19450</v>
      </c>
      <c r="AS5110" s="208">
        <v>202.32</v>
      </c>
      <c r="AT5110" s="93"/>
      <c r="AU5110" s="93"/>
      <c r="AV5110" s="93"/>
    </row>
    <row r="5111" spans="32:48" x14ac:dyDescent="0.55000000000000004">
      <c r="AF5111" t="s">
        <v>63477</v>
      </c>
      <c r="AG5111" s="284">
        <v>2328698.5099999998</v>
      </c>
      <c r="AI5111" s="276" t="s">
        <v>58275</v>
      </c>
      <c r="AJ5111" s="277">
        <v>16886.05</v>
      </c>
      <c r="AL5111" s="246" t="s">
        <v>42409</v>
      </c>
      <c r="AM5111" s="247">
        <v>839863.87</v>
      </c>
      <c r="AO5111" s="226" t="s">
        <v>39111</v>
      </c>
      <c r="AP5111" s="227">
        <v>348399.63</v>
      </c>
      <c r="AR5111" s="207" t="s">
        <v>19451</v>
      </c>
      <c r="AS5111" s="208">
        <v>393676.03</v>
      </c>
      <c r="AT5111" s="93"/>
      <c r="AU5111" s="93"/>
      <c r="AV5111" s="93"/>
    </row>
    <row r="5112" spans="32:48" x14ac:dyDescent="0.55000000000000004">
      <c r="AF5112" t="s">
        <v>18257</v>
      </c>
      <c r="AG5112" s="284">
        <v>470585.22</v>
      </c>
      <c r="AI5112" s="276" t="s">
        <v>59414</v>
      </c>
      <c r="AJ5112" s="277">
        <v>13500</v>
      </c>
      <c r="AL5112" s="246" t="s">
        <v>52329</v>
      </c>
      <c r="AM5112" s="247">
        <v>-39538.480000000003</v>
      </c>
      <c r="AO5112" s="226" t="s">
        <v>44790</v>
      </c>
      <c r="AP5112" s="227">
        <v>60000</v>
      </c>
      <c r="AR5112" s="207" t="s">
        <v>19452</v>
      </c>
      <c r="AS5112" s="208">
        <v>59569.91</v>
      </c>
      <c r="AT5112" s="93"/>
      <c r="AU5112" s="93"/>
      <c r="AV5112" s="93"/>
    </row>
    <row r="5113" spans="32:48" x14ac:dyDescent="0.55000000000000004">
      <c r="AF5113" t="s">
        <v>18343</v>
      </c>
      <c r="AG5113">
        <v>820.76</v>
      </c>
      <c r="AI5113" s="276" t="s">
        <v>48943</v>
      </c>
      <c r="AJ5113" s="277">
        <v>321</v>
      </c>
      <c r="AL5113" s="246" t="s">
        <v>61377</v>
      </c>
      <c r="AM5113" s="247">
        <v>58519.32</v>
      </c>
      <c r="AO5113" s="226" t="s">
        <v>44791</v>
      </c>
      <c r="AP5113" s="227">
        <v>4590</v>
      </c>
      <c r="AR5113" s="207" t="s">
        <v>19453</v>
      </c>
      <c r="AS5113" s="208">
        <v>2317.4</v>
      </c>
      <c r="AT5113" s="93"/>
      <c r="AU5113" s="93"/>
      <c r="AV5113" s="93"/>
    </row>
    <row r="5114" spans="32:48" x14ac:dyDescent="0.55000000000000004">
      <c r="AF5114" t="s">
        <v>13347</v>
      </c>
      <c r="AG5114">
        <v>62.8</v>
      </c>
      <c r="AI5114" s="276" t="s">
        <v>67846</v>
      </c>
      <c r="AJ5114" s="277">
        <v>-372.41</v>
      </c>
      <c r="AL5114" s="246" t="s">
        <v>61378</v>
      </c>
      <c r="AM5114" s="247">
        <v>5172.59</v>
      </c>
      <c r="AO5114" s="226" t="s">
        <v>19539</v>
      </c>
      <c r="AP5114" s="227">
        <v>73033.48</v>
      </c>
      <c r="AR5114" s="207" t="s">
        <v>19454</v>
      </c>
      <c r="AS5114" s="208">
        <v>25764.75</v>
      </c>
      <c r="AT5114" s="93"/>
      <c r="AU5114" s="93"/>
      <c r="AV5114" s="93"/>
    </row>
    <row r="5115" spans="32:48" x14ac:dyDescent="0.55000000000000004">
      <c r="AF5115" t="s">
        <v>18348</v>
      </c>
      <c r="AG5115">
        <v>197.31</v>
      </c>
      <c r="AI5115" s="276" t="s">
        <v>66635</v>
      </c>
      <c r="AJ5115" s="277">
        <v>2250</v>
      </c>
      <c r="AL5115" s="246" t="s">
        <v>61379</v>
      </c>
      <c r="AM5115" s="247">
        <v>4665.24</v>
      </c>
      <c r="AO5115" s="226" t="s">
        <v>42405</v>
      </c>
      <c r="AP5115" s="227">
        <v>10071697</v>
      </c>
      <c r="AR5115" s="207" t="s">
        <v>19455</v>
      </c>
      <c r="AS5115" s="208">
        <v>677.69</v>
      </c>
      <c r="AT5115" s="93"/>
      <c r="AU5115" s="93"/>
      <c r="AV5115" s="93"/>
    </row>
    <row r="5116" spans="32:48" x14ac:dyDescent="0.55000000000000004">
      <c r="AF5116" t="s">
        <v>18350</v>
      </c>
      <c r="AG5116" s="284">
        <v>9642.6200000000008</v>
      </c>
      <c r="AI5116" s="276" t="s">
        <v>67847</v>
      </c>
      <c r="AJ5116" s="277">
        <v>1478.11</v>
      </c>
      <c r="AL5116" s="246" t="s">
        <v>61380</v>
      </c>
      <c r="AM5116" s="247">
        <v>10400.61</v>
      </c>
      <c r="AO5116" s="226" t="s">
        <v>42406</v>
      </c>
      <c r="AP5116" s="227">
        <v>770304.55</v>
      </c>
      <c r="AR5116" s="207" t="s">
        <v>19456</v>
      </c>
      <c r="AS5116" s="208">
        <v>1591.35</v>
      </c>
      <c r="AT5116" s="93"/>
      <c r="AU5116" s="93"/>
      <c r="AV5116" s="93"/>
    </row>
    <row r="5117" spans="32:48" x14ac:dyDescent="0.55000000000000004">
      <c r="AF5117" t="s">
        <v>18351</v>
      </c>
      <c r="AG5117">
        <v>544</v>
      </c>
      <c r="AI5117" s="276" t="s">
        <v>70182</v>
      </c>
      <c r="AJ5117" s="277">
        <v>1046.19</v>
      </c>
      <c r="AL5117" s="246" t="s">
        <v>61381</v>
      </c>
      <c r="AM5117" s="247">
        <v>4157.62</v>
      </c>
      <c r="AO5117" s="226" t="s">
        <v>19544</v>
      </c>
      <c r="AP5117" s="227">
        <v>1066249.72</v>
      </c>
      <c r="AR5117" s="207" t="s">
        <v>19457</v>
      </c>
      <c r="AS5117" s="208">
        <v>36765.760000000002</v>
      </c>
      <c r="AT5117" s="93"/>
      <c r="AU5117" s="93"/>
      <c r="AV5117" s="93"/>
    </row>
    <row r="5118" spans="32:48" x14ac:dyDescent="0.55000000000000004">
      <c r="AF5118" t="s">
        <v>69255</v>
      </c>
      <c r="AG5118" s="284">
        <v>9489</v>
      </c>
      <c r="AI5118" s="276" t="s">
        <v>67848</v>
      </c>
      <c r="AJ5118" s="277">
        <v>18740.25</v>
      </c>
      <c r="AL5118" s="246" t="s">
        <v>62627</v>
      </c>
      <c r="AM5118" s="247">
        <v>426.73</v>
      </c>
      <c r="AO5118" s="226" t="s">
        <v>47945</v>
      </c>
      <c r="AP5118" s="227">
        <v>6644.33</v>
      </c>
      <c r="AR5118" s="207" t="s">
        <v>19458</v>
      </c>
      <c r="AS5118" s="208">
        <v>19205.939999999999</v>
      </c>
      <c r="AT5118" s="93"/>
      <c r="AU5118" s="93"/>
      <c r="AV5118" s="93"/>
    </row>
    <row r="5119" spans="32:48" x14ac:dyDescent="0.55000000000000004">
      <c r="AF5119" t="s">
        <v>13348</v>
      </c>
      <c r="AG5119" s="284">
        <v>35635.46</v>
      </c>
      <c r="AI5119" s="276" t="s">
        <v>67849</v>
      </c>
      <c r="AJ5119" s="277">
        <v>1333.9</v>
      </c>
      <c r="AL5119" s="246" t="s">
        <v>64234</v>
      </c>
      <c r="AM5119" s="247">
        <v>1052.25</v>
      </c>
      <c r="AO5119" s="226" t="s">
        <v>44792</v>
      </c>
      <c r="AP5119" s="227">
        <v>65253.16</v>
      </c>
      <c r="AR5119" s="207" t="s">
        <v>19459</v>
      </c>
      <c r="AS5119" s="208">
        <v>3306.11</v>
      </c>
      <c r="AT5119" s="93"/>
      <c r="AU5119" s="93"/>
      <c r="AV5119" s="93"/>
    </row>
    <row r="5120" spans="32:48" x14ac:dyDescent="0.55000000000000004">
      <c r="AF5120" t="s">
        <v>18355</v>
      </c>
      <c r="AG5120" s="284">
        <v>258463.51</v>
      </c>
      <c r="AI5120" s="276" t="s">
        <v>67850</v>
      </c>
      <c r="AJ5120" s="277">
        <v>3439.08</v>
      </c>
      <c r="AL5120" s="246" t="s">
        <v>64235</v>
      </c>
      <c r="AM5120" s="247">
        <v>65.52</v>
      </c>
      <c r="AO5120" s="226" t="s">
        <v>44793</v>
      </c>
      <c r="AP5120" s="227">
        <v>26585.86</v>
      </c>
      <c r="AR5120" s="207" t="s">
        <v>19460</v>
      </c>
      <c r="AS5120" s="208">
        <v>25626.75</v>
      </c>
      <c r="AT5120" s="93"/>
      <c r="AU5120" s="93"/>
      <c r="AV5120" s="93"/>
    </row>
    <row r="5121" spans="32:48" x14ac:dyDescent="0.55000000000000004">
      <c r="AF5121" t="s">
        <v>13350</v>
      </c>
      <c r="AG5121" s="284">
        <v>1117.98</v>
      </c>
      <c r="AI5121" s="276" t="s">
        <v>69743</v>
      </c>
      <c r="AJ5121" s="277">
        <v>4232.38</v>
      </c>
      <c r="AL5121" s="246" t="s">
        <v>61962</v>
      </c>
      <c r="AM5121" s="247">
        <v>2761.01</v>
      </c>
      <c r="AO5121" s="226" t="s">
        <v>19545</v>
      </c>
      <c r="AP5121" s="227">
        <v>54625.62</v>
      </c>
      <c r="AR5121" s="207" t="s">
        <v>19461</v>
      </c>
      <c r="AS5121" s="208">
        <v>89988.65</v>
      </c>
      <c r="AT5121" s="93"/>
      <c r="AU5121" s="93"/>
      <c r="AV5121" s="93"/>
    </row>
    <row r="5122" spans="32:48" x14ac:dyDescent="0.55000000000000004">
      <c r="AF5122" t="s">
        <v>13352</v>
      </c>
      <c r="AG5122" s="284">
        <v>5301.21</v>
      </c>
      <c r="AI5122" s="276" t="s">
        <v>67851</v>
      </c>
      <c r="AJ5122" s="277">
        <v>852.67</v>
      </c>
      <c r="AL5122" s="246" t="s">
        <v>58857</v>
      </c>
      <c r="AM5122" s="247">
        <v>9292.5499999999993</v>
      </c>
      <c r="AO5122" s="226" t="s">
        <v>19546</v>
      </c>
      <c r="AP5122" s="227">
        <v>488655.55</v>
      </c>
      <c r="AR5122" s="207" t="s">
        <v>19462</v>
      </c>
      <c r="AS5122" s="208">
        <v>656711.4</v>
      </c>
      <c r="AT5122" s="93"/>
      <c r="AU5122" s="93"/>
      <c r="AV5122" s="93"/>
    </row>
    <row r="5123" spans="32:48" x14ac:dyDescent="0.55000000000000004">
      <c r="AF5123" t="s">
        <v>71853</v>
      </c>
      <c r="AG5123" s="284">
        <v>59882.96</v>
      </c>
      <c r="AI5123" s="276" t="s">
        <v>52676</v>
      </c>
      <c r="AJ5123" s="277">
        <v>3348.21</v>
      </c>
      <c r="AL5123" s="246" t="s">
        <v>56055</v>
      </c>
      <c r="AM5123" s="247">
        <v>37430.699999999997</v>
      </c>
      <c r="AO5123" s="226" t="s">
        <v>19548</v>
      </c>
      <c r="AP5123" s="227">
        <v>227116.39</v>
      </c>
      <c r="AR5123" s="207" t="s">
        <v>19463</v>
      </c>
      <c r="AS5123" s="208">
        <v>14983.76</v>
      </c>
      <c r="AT5123" s="93"/>
      <c r="AU5123" s="93"/>
      <c r="AV5123" s="93"/>
    </row>
    <row r="5124" spans="32:48" x14ac:dyDescent="0.55000000000000004">
      <c r="AF5124" t="s">
        <v>34856</v>
      </c>
      <c r="AG5124" s="284">
        <v>23500</v>
      </c>
      <c r="AI5124" s="276" t="s">
        <v>66636</v>
      </c>
      <c r="AJ5124" s="277">
        <v>17748.5</v>
      </c>
      <c r="AL5124" s="246" t="s">
        <v>56056</v>
      </c>
      <c r="AM5124" s="247">
        <v>5810.26</v>
      </c>
      <c r="AO5124" s="226" t="s">
        <v>19553</v>
      </c>
      <c r="AP5124" s="227">
        <v>217884.2</v>
      </c>
      <c r="AR5124" s="207" t="s">
        <v>19464</v>
      </c>
      <c r="AS5124" s="208">
        <v>1395.36</v>
      </c>
      <c r="AT5124" s="93"/>
      <c r="AU5124" s="93"/>
      <c r="AV5124" s="93"/>
    </row>
    <row r="5125" spans="32:48" x14ac:dyDescent="0.55000000000000004">
      <c r="AF5125" t="s">
        <v>34857</v>
      </c>
      <c r="AG5125" s="284">
        <v>22630</v>
      </c>
      <c r="AI5125" s="276" t="s">
        <v>21757</v>
      </c>
      <c r="AJ5125" s="277">
        <v>0.04</v>
      </c>
      <c r="AL5125" s="246" t="s">
        <v>58520</v>
      </c>
      <c r="AM5125" s="247">
        <v>14299.52</v>
      </c>
      <c r="AO5125" s="226" t="s">
        <v>19554</v>
      </c>
      <c r="AP5125" s="227">
        <v>1325792.8</v>
      </c>
      <c r="AR5125" s="207" t="s">
        <v>19465</v>
      </c>
      <c r="AS5125" s="208">
        <v>393676.03</v>
      </c>
      <c r="AT5125" s="93"/>
      <c r="AU5125" s="93"/>
      <c r="AV5125" s="93"/>
    </row>
    <row r="5126" spans="32:48" x14ac:dyDescent="0.55000000000000004">
      <c r="AF5126" t="s">
        <v>34860</v>
      </c>
      <c r="AG5126" s="284">
        <v>1180</v>
      </c>
      <c r="AI5126" s="276" t="s">
        <v>42604</v>
      </c>
      <c r="AJ5126" s="277">
        <v>46.62</v>
      </c>
      <c r="AL5126" s="246" t="s">
        <v>56057</v>
      </c>
      <c r="AM5126" s="247">
        <v>4114.0600000000004</v>
      </c>
      <c r="AO5126" s="226" t="s">
        <v>19556</v>
      </c>
      <c r="AP5126" s="227">
        <v>260774.19</v>
      </c>
      <c r="AR5126" s="207" t="s">
        <v>19466</v>
      </c>
      <c r="AS5126" s="208">
        <v>8449.2999999999993</v>
      </c>
      <c r="AT5126" s="93"/>
      <c r="AU5126" s="93"/>
      <c r="AV5126" s="93"/>
    </row>
    <row r="5127" spans="32:48" x14ac:dyDescent="0.55000000000000004">
      <c r="AF5127" t="s">
        <v>13360</v>
      </c>
      <c r="AG5127" s="284">
        <v>10740.24</v>
      </c>
      <c r="AI5127" s="276" t="s">
        <v>52685</v>
      </c>
      <c r="AJ5127" s="277">
        <v>91203.839999999997</v>
      </c>
      <c r="AL5127" s="246" t="s">
        <v>56058</v>
      </c>
      <c r="AM5127" s="247">
        <v>13944.58</v>
      </c>
      <c r="AO5127" s="226" t="s">
        <v>19557</v>
      </c>
      <c r="AP5127" s="227">
        <v>816982.53</v>
      </c>
      <c r="AR5127" s="207" t="s">
        <v>19467</v>
      </c>
      <c r="AS5127" s="208">
        <v>4745.88</v>
      </c>
      <c r="AT5127" s="93"/>
      <c r="AU5127" s="93"/>
      <c r="AV5127" s="93"/>
    </row>
    <row r="5128" spans="32:48" x14ac:dyDescent="0.55000000000000004">
      <c r="AF5128" t="s">
        <v>34861</v>
      </c>
      <c r="AG5128">
        <v>1.61</v>
      </c>
      <c r="AI5128" s="276" t="s">
        <v>35135</v>
      </c>
      <c r="AJ5128" s="277">
        <v>27844.67</v>
      </c>
      <c r="AL5128" s="246" t="s">
        <v>59043</v>
      </c>
      <c r="AM5128" s="247">
        <v>4157.62</v>
      </c>
      <c r="AO5128" s="226" t="s">
        <v>19558</v>
      </c>
      <c r="AP5128" s="227">
        <v>306837.11</v>
      </c>
      <c r="AR5128" s="207" t="s">
        <v>19468</v>
      </c>
      <c r="AS5128" s="208">
        <v>3060.4</v>
      </c>
      <c r="AT5128" s="93"/>
      <c r="AU5128" s="93"/>
      <c r="AV5128" s="93"/>
    </row>
    <row r="5129" spans="32:48" x14ac:dyDescent="0.55000000000000004">
      <c r="AF5129" t="s">
        <v>18417</v>
      </c>
      <c r="AG5129" s="284">
        <v>21720.36</v>
      </c>
      <c r="AI5129" s="276" t="s">
        <v>21760</v>
      </c>
      <c r="AJ5129" s="277">
        <v>1231031.55</v>
      </c>
      <c r="AL5129" s="246" t="s">
        <v>58521</v>
      </c>
      <c r="AM5129" s="247">
        <v>459.45</v>
      </c>
      <c r="AO5129" s="226" t="s">
        <v>19559</v>
      </c>
      <c r="AP5129" s="227">
        <v>23308.080000000002</v>
      </c>
      <c r="AR5129" s="207" t="s">
        <v>19469</v>
      </c>
      <c r="AS5129" s="208">
        <v>59569.91</v>
      </c>
      <c r="AT5129" s="93"/>
      <c r="AU5129" s="93"/>
      <c r="AV5129" s="93"/>
    </row>
    <row r="5130" spans="32:48" x14ac:dyDescent="0.55000000000000004">
      <c r="AF5130" t="s">
        <v>13362</v>
      </c>
      <c r="AG5130" s="284">
        <v>5596.26</v>
      </c>
      <c r="AI5130" s="276" t="s">
        <v>67852</v>
      </c>
      <c r="AJ5130" s="277">
        <v>84849.18</v>
      </c>
      <c r="AL5130" s="246" t="s">
        <v>64236</v>
      </c>
      <c r="AM5130" s="247">
        <v>12382.74</v>
      </c>
      <c r="AO5130" s="226" t="s">
        <v>52297</v>
      </c>
      <c r="AP5130" s="227">
        <v>41275</v>
      </c>
      <c r="AR5130" s="207" t="s">
        <v>19470</v>
      </c>
      <c r="AS5130" s="208">
        <v>1221.8</v>
      </c>
      <c r="AT5130" s="93"/>
      <c r="AU5130" s="93"/>
      <c r="AV5130" s="93"/>
    </row>
    <row r="5131" spans="32:48" x14ac:dyDescent="0.55000000000000004">
      <c r="AF5131" t="s">
        <v>13363</v>
      </c>
      <c r="AG5131" s="284">
        <v>18168.59</v>
      </c>
      <c r="AI5131" s="276" t="s">
        <v>67853</v>
      </c>
      <c r="AJ5131" s="277">
        <v>-23538.639999999999</v>
      </c>
      <c r="AL5131" s="246" t="s">
        <v>64237</v>
      </c>
      <c r="AM5131" s="247">
        <v>771.03</v>
      </c>
      <c r="AO5131" s="226" t="s">
        <v>52298</v>
      </c>
      <c r="AP5131" s="227">
        <v>3006.9</v>
      </c>
      <c r="AR5131" s="207" t="s">
        <v>19471</v>
      </c>
      <c r="AS5131" s="208">
        <v>2317.4</v>
      </c>
      <c r="AT5131" s="93"/>
      <c r="AU5131" s="93"/>
      <c r="AV5131" s="93"/>
    </row>
    <row r="5132" spans="32:48" x14ac:dyDescent="0.55000000000000004">
      <c r="AF5132" t="s">
        <v>33362</v>
      </c>
      <c r="AG5132" s="284">
        <v>35984.29</v>
      </c>
      <c r="AI5132" s="276" t="s">
        <v>62023</v>
      </c>
      <c r="AJ5132" s="277">
        <v>1560</v>
      </c>
      <c r="AL5132" s="246" t="s">
        <v>61963</v>
      </c>
      <c r="AM5132" s="247">
        <v>13333.13</v>
      </c>
      <c r="AO5132" s="226" t="s">
        <v>19560</v>
      </c>
      <c r="AP5132" s="227">
        <v>219793.27</v>
      </c>
      <c r="AR5132" s="207" t="s">
        <v>19472</v>
      </c>
      <c r="AS5132" s="208">
        <v>27979</v>
      </c>
      <c r="AT5132" s="93"/>
      <c r="AU5132" s="93"/>
      <c r="AV5132" s="93"/>
    </row>
    <row r="5133" spans="32:48" x14ac:dyDescent="0.55000000000000004">
      <c r="AF5133" t="s">
        <v>18420</v>
      </c>
      <c r="AG5133" s="284">
        <v>27586.33</v>
      </c>
      <c r="AI5133" s="276" t="s">
        <v>67854</v>
      </c>
      <c r="AJ5133" s="277">
        <v>-0.4</v>
      </c>
      <c r="AL5133" s="246" t="s">
        <v>62956</v>
      </c>
      <c r="AM5133" s="247">
        <v>359367.88</v>
      </c>
      <c r="AO5133" s="226" t="s">
        <v>33446</v>
      </c>
      <c r="AP5133" s="227">
        <v>15624.48</v>
      </c>
      <c r="AR5133" s="207" t="s">
        <v>19473</v>
      </c>
      <c r="AS5133" s="208">
        <v>812</v>
      </c>
      <c r="AT5133" s="93"/>
      <c r="AU5133" s="93"/>
      <c r="AV5133" s="93"/>
    </row>
    <row r="5134" spans="32:48" x14ac:dyDescent="0.55000000000000004">
      <c r="AF5134" t="s">
        <v>18421</v>
      </c>
      <c r="AG5134">
        <v>337.38</v>
      </c>
      <c r="AI5134" s="276" t="s">
        <v>21761</v>
      </c>
      <c r="AJ5134" s="277">
        <v>12927.7</v>
      </c>
      <c r="AL5134" s="246" t="s">
        <v>56059</v>
      </c>
      <c r="AM5134" s="247">
        <v>206713</v>
      </c>
      <c r="AO5134" s="226" t="s">
        <v>19561</v>
      </c>
      <c r="AP5134" s="227">
        <v>1388.4</v>
      </c>
      <c r="AR5134" s="207" t="s">
        <v>19474</v>
      </c>
      <c r="AS5134" s="208">
        <v>1305.49</v>
      </c>
      <c r="AT5134" s="93"/>
      <c r="AU5134" s="93"/>
      <c r="AV5134" s="93"/>
    </row>
    <row r="5135" spans="32:48" x14ac:dyDescent="0.55000000000000004">
      <c r="AF5135" t="s">
        <v>18423</v>
      </c>
      <c r="AG5135" s="284">
        <v>29621.9</v>
      </c>
      <c r="AI5135" s="276" t="s">
        <v>67855</v>
      </c>
      <c r="AJ5135" s="277">
        <v>52728</v>
      </c>
      <c r="AL5135" s="246" t="s">
        <v>64238</v>
      </c>
      <c r="AM5135" s="247">
        <v>2975.12</v>
      </c>
      <c r="AO5135" s="226" t="s">
        <v>52299</v>
      </c>
      <c r="AP5135" s="227">
        <v>339891.33</v>
      </c>
      <c r="AR5135" s="207" t="s">
        <v>13453</v>
      </c>
      <c r="AS5135" s="208">
        <v>26626.14</v>
      </c>
      <c r="AT5135" s="93"/>
      <c r="AU5135" s="93"/>
      <c r="AV5135" s="93"/>
    </row>
    <row r="5136" spans="32:48" x14ac:dyDescent="0.55000000000000004">
      <c r="AF5136" t="s">
        <v>13364</v>
      </c>
      <c r="AG5136" s="284">
        <v>68112.509999999995</v>
      </c>
      <c r="AI5136" s="276" t="s">
        <v>35136</v>
      </c>
      <c r="AJ5136" s="277">
        <v>23184.05</v>
      </c>
      <c r="AL5136" s="246" t="s">
        <v>64239</v>
      </c>
      <c r="AM5136" s="247">
        <v>185.25</v>
      </c>
      <c r="AO5136" s="226" t="s">
        <v>19563</v>
      </c>
      <c r="AP5136" s="227">
        <v>14282.48</v>
      </c>
      <c r="AR5136" s="207" t="s">
        <v>19475</v>
      </c>
      <c r="AS5136" s="208">
        <v>754.84</v>
      </c>
      <c r="AT5136" s="93"/>
      <c r="AU5136" s="93"/>
      <c r="AV5136" s="93"/>
    </row>
    <row r="5137" spans="32:48" x14ac:dyDescent="0.55000000000000004">
      <c r="AF5137" t="s">
        <v>18424</v>
      </c>
      <c r="AG5137">
        <v>102.35</v>
      </c>
      <c r="AI5137" s="276" t="s">
        <v>33672</v>
      </c>
      <c r="AJ5137" s="277">
        <v>326680.90999999997</v>
      </c>
      <c r="AL5137" s="246" t="s">
        <v>64240</v>
      </c>
      <c r="AM5137" s="247">
        <v>93.07</v>
      </c>
      <c r="AO5137" s="226" t="s">
        <v>19565</v>
      </c>
      <c r="AP5137" s="227">
        <v>1953.2</v>
      </c>
      <c r="AR5137" s="207" t="s">
        <v>19476</v>
      </c>
      <c r="AS5137" s="208">
        <v>20146.98</v>
      </c>
      <c r="AT5137" s="93"/>
      <c r="AU5137" s="93"/>
      <c r="AV5137" s="93"/>
    </row>
    <row r="5138" spans="32:48" x14ac:dyDescent="0.55000000000000004">
      <c r="AF5138" t="s">
        <v>33382</v>
      </c>
      <c r="AG5138" s="284">
        <v>188226.75</v>
      </c>
      <c r="AI5138" s="276" t="s">
        <v>35137</v>
      </c>
      <c r="AJ5138" s="277">
        <v>131553.44</v>
      </c>
      <c r="AL5138" s="246" t="s">
        <v>64241</v>
      </c>
      <c r="AM5138" s="247">
        <v>6485.03</v>
      </c>
      <c r="AO5138" s="226" t="s">
        <v>19566</v>
      </c>
      <c r="AP5138" s="227">
        <v>6480.21</v>
      </c>
      <c r="AR5138" s="207" t="s">
        <v>13454</v>
      </c>
      <c r="AS5138" s="208">
        <v>8243.85</v>
      </c>
      <c r="AT5138" s="93"/>
      <c r="AU5138" s="93"/>
      <c r="AV5138" s="93"/>
    </row>
    <row r="5139" spans="32:48" x14ac:dyDescent="0.55000000000000004">
      <c r="AF5139" t="s">
        <v>34875</v>
      </c>
      <c r="AG5139" s="284">
        <v>77538.259999999995</v>
      </c>
      <c r="AI5139" s="276" t="s">
        <v>69744</v>
      </c>
      <c r="AJ5139" s="277">
        <v>483842.73</v>
      </c>
      <c r="AL5139" s="246" t="s">
        <v>62957</v>
      </c>
      <c r="AM5139" s="247">
        <v>67806.63</v>
      </c>
      <c r="AO5139" s="226" t="s">
        <v>19567</v>
      </c>
      <c r="AP5139" s="227">
        <v>1072.47</v>
      </c>
      <c r="AR5139" s="207" t="s">
        <v>13455</v>
      </c>
      <c r="AS5139" s="208">
        <v>520</v>
      </c>
      <c r="AT5139" s="93"/>
      <c r="AU5139" s="93"/>
      <c r="AV5139" s="93"/>
    </row>
    <row r="5140" spans="32:48" x14ac:dyDescent="0.55000000000000004">
      <c r="AF5140" t="s">
        <v>70908</v>
      </c>
      <c r="AG5140" s="284">
        <v>12521.79</v>
      </c>
      <c r="AI5140" s="276" t="s">
        <v>60526</v>
      </c>
      <c r="AJ5140" s="277">
        <v>6733.73</v>
      </c>
      <c r="AL5140" s="246" t="s">
        <v>58241</v>
      </c>
      <c r="AM5140" s="247">
        <v>246490</v>
      </c>
      <c r="AO5140" s="226" t="s">
        <v>52300</v>
      </c>
      <c r="AP5140" s="227">
        <v>-40113.519999999997</v>
      </c>
      <c r="AR5140" s="207" t="s">
        <v>19477</v>
      </c>
      <c r="AS5140" s="208">
        <v>4558.17</v>
      </c>
      <c r="AT5140" s="93"/>
      <c r="AU5140" s="93"/>
      <c r="AV5140" s="93"/>
    </row>
    <row r="5141" spans="32:48" x14ac:dyDescent="0.55000000000000004">
      <c r="AF5141" t="s">
        <v>33383</v>
      </c>
      <c r="AG5141" s="284">
        <v>41377.32</v>
      </c>
      <c r="AI5141" s="276" t="s">
        <v>40354</v>
      </c>
      <c r="AJ5141" s="277">
        <v>30133.94</v>
      </c>
      <c r="AL5141" s="246" t="s">
        <v>58242</v>
      </c>
      <c r="AM5141" s="247">
        <v>234683</v>
      </c>
      <c r="AO5141" s="226" t="s">
        <v>52301</v>
      </c>
      <c r="AP5141" s="227">
        <v>13872.07</v>
      </c>
      <c r="AR5141" s="207" t="s">
        <v>19478</v>
      </c>
      <c r="AS5141" s="208">
        <v>71798.48</v>
      </c>
      <c r="AT5141" s="93"/>
      <c r="AU5141" s="93"/>
      <c r="AV5141" s="93"/>
    </row>
    <row r="5142" spans="32:48" x14ac:dyDescent="0.55000000000000004">
      <c r="AF5142" t="s">
        <v>18487</v>
      </c>
      <c r="AG5142" s="284">
        <v>6340.6</v>
      </c>
      <c r="AI5142" s="276" t="s">
        <v>67856</v>
      </c>
      <c r="AJ5142" s="277">
        <v>75000.12</v>
      </c>
      <c r="AL5142" s="246" t="s">
        <v>61382</v>
      </c>
      <c r="AM5142" s="247">
        <v>29466.35</v>
      </c>
      <c r="AO5142" s="226" t="s">
        <v>19571</v>
      </c>
      <c r="AP5142" s="227">
        <v>201277.89</v>
      </c>
      <c r="AR5142" s="207" t="s">
        <v>19479</v>
      </c>
      <c r="AS5142" s="208">
        <v>1591.35</v>
      </c>
      <c r="AT5142" s="93"/>
      <c r="AU5142" s="93"/>
      <c r="AV5142" s="93"/>
    </row>
    <row r="5143" spans="32:48" x14ac:dyDescent="0.55000000000000004">
      <c r="AF5143" t="s">
        <v>13370</v>
      </c>
      <c r="AG5143" s="284">
        <v>36209.379999999997</v>
      </c>
      <c r="AI5143" s="276" t="s">
        <v>40355</v>
      </c>
      <c r="AJ5143" s="277">
        <v>3882.19</v>
      </c>
      <c r="AL5143" s="246" t="s">
        <v>57404</v>
      </c>
      <c r="AM5143" s="247">
        <v>48311.63</v>
      </c>
      <c r="AO5143" s="226" t="s">
        <v>44794</v>
      </c>
      <c r="AP5143" s="227">
        <v>3585.47</v>
      </c>
      <c r="AR5143" s="207" t="s">
        <v>13456</v>
      </c>
      <c r="AS5143" s="208">
        <v>47611.21</v>
      </c>
      <c r="AT5143" s="93"/>
      <c r="AU5143" s="93"/>
      <c r="AV5143" s="93"/>
    </row>
    <row r="5144" spans="32:48" x14ac:dyDescent="0.55000000000000004">
      <c r="AF5144" t="s">
        <v>61672</v>
      </c>
      <c r="AG5144">
        <v>202.6</v>
      </c>
      <c r="AI5144" s="276" t="s">
        <v>35138</v>
      </c>
      <c r="AJ5144" s="277">
        <v>17385</v>
      </c>
      <c r="AL5144" s="246" t="s">
        <v>61383</v>
      </c>
      <c r="AM5144" s="247">
        <v>1813.9</v>
      </c>
      <c r="AO5144" s="226" t="s">
        <v>36247</v>
      </c>
      <c r="AP5144" s="227">
        <v>208094.53</v>
      </c>
      <c r="AR5144" s="207" t="s">
        <v>13457</v>
      </c>
      <c r="AS5144" s="208">
        <v>26861.56</v>
      </c>
      <c r="AT5144" s="93"/>
      <c r="AU5144" s="93"/>
      <c r="AV5144" s="93"/>
    </row>
    <row r="5145" spans="32:48" x14ac:dyDescent="0.55000000000000004">
      <c r="AF5145" t="s">
        <v>13371</v>
      </c>
      <c r="AG5145" s="284">
        <v>16218.38</v>
      </c>
      <c r="AI5145" s="276" t="s">
        <v>62024</v>
      </c>
      <c r="AJ5145" s="277">
        <v>12000</v>
      </c>
      <c r="AL5145" s="246" t="s">
        <v>56060</v>
      </c>
      <c r="AM5145" s="247">
        <v>41081.4</v>
      </c>
      <c r="AO5145" s="226" t="s">
        <v>19572</v>
      </c>
      <c r="AP5145" s="227">
        <v>137910.82999999999</v>
      </c>
      <c r="AR5145" s="207" t="s">
        <v>19480</v>
      </c>
      <c r="AS5145" s="208">
        <v>49680.22</v>
      </c>
      <c r="AT5145" s="93"/>
      <c r="AU5145" s="93"/>
      <c r="AV5145" s="93"/>
    </row>
    <row r="5146" spans="32:48" x14ac:dyDescent="0.55000000000000004">
      <c r="AF5146" t="s">
        <v>18490</v>
      </c>
      <c r="AG5146" s="284">
        <v>20594.88</v>
      </c>
      <c r="AI5146" s="276" t="s">
        <v>63700</v>
      </c>
      <c r="AJ5146" s="277">
        <v>37523.599999999999</v>
      </c>
      <c r="AL5146" s="246" t="s">
        <v>57405</v>
      </c>
      <c r="AM5146" s="247">
        <v>13085.15</v>
      </c>
      <c r="AO5146" s="226" t="s">
        <v>19573</v>
      </c>
      <c r="AP5146" s="227">
        <v>10549.07</v>
      </c>
      <c r="AR5146" s="207" t="s">
        <v>19481</v>
      </c>
      <c r="AS5146" s="208">
        <v>76561.399999999994</v>
      </c>
      <c r="AT5146" s="93"/>
      <c r="AU5146" s="93"/>
      <c r="AV5146" s="93"/>
    </row>
    <row r="5147" spans="32:48" x14ac:dyDescent="0.55000000000000004">
      <c r="AF5147" t="s">
        <v>33384</v>
      </c>
      <c r="AG5147" s="284">
        <v>3000</v>
      </c>
      <c r="AI5147" s="276" t="s">
        <v>33673</v>
      </c>
      <c r="AJ5147" s="277">
        <v>88368.24</v>
      </c>
      <c r="AL5147" s="246" t="s">
        <v>56061</v>
      </c>
      <c r="AM5147" s="247">
        <v>8940.43</v>
      </c>
      <c r="AO5147" s="226" t="s">
        <v>19574</v>
      </c>
      <c r="AP5147" s="227">
        <v>30231.35</v>
      </c>
      <c r="AR5147" s="207" t="s">
        <v>13458</v>
      </c>
      <c r="AS5147" s="208">
        <v>93934.53</v>
      </c>
      <c r="AT5147" s="93"/>
      <c r="AU5147" s="93"/>
      <c r="AV5147" s="93"/>
    </row>
    <row r="5148" spans="32:48" x14ac:dyDescent="0.55000000000000004">
      <c r="AF5148" t="s">
        <v>40747</v>
      </c>
      <c r="AG5148">
        <v>755.8</v>
      </c>
      <c r="AI5148" s="276" t="s">
        <v>33674</v>
      </c>
      <c r="AJ5148" s="277">
        <v>268253.94</v>
      </c>
      <c r="AL5148" s="246" t="s">
        <v>56062</v>
      </c>
      <c r="AM5148" s="247">
        <v>31474.880000000001</v>
      </c>
      <c r="AO5148" s="226" t="s">
        <v>36248</v>
      </c>
      <c r="AP5148" s="227">
        <v>19.809999999999999</v>
      </c>
      <c r="AR5148" s="207" t="s">
        <v>13459</v>
      </c>
      <c r="AS5148" s="208">
        <v>835115.32</v>
      </c>
      <c r="AT5148" s="93"/>
      <c r="AU5148" s="93"/>
      <c r="AV5148" s="93"/>
    </row>
    <row r="5149" spans="32:48" x14ac:dyDescent="0.55000000000000004">
      <c r="AF5149" t="s">
        <v>43190</v>
      </c>
      <c r="AG5149" s="284">
        <v>34985.67</v>
      </c>
      <c r="AI5149" s="276" t="s">
        <v>33675</v>
      </c>
      <c r="AJ5149" s="277">
        <v>78266.350000000006</v>
      </c>
      <c r="AL5149" s="246" t="s">
        <v>57406</v>
      </c>
      <c r="AM5149" s="247">
        <v>14455.7</v>
      </c>
      <c r="AO5149" s="226" t="s">
        <v>19575</v>
      </c>
      <c r="AP5149" s="227">
        <v>924</v>
      </c>
      <c r="AR5149" s="207" t="s">
        <v>19482</v>
      </c>
      <c r="AS5149" s="208">
        <v>474660.41</v>
      </c>
      <c r="AT5149" s="93"/>
      <c r="AU5149" s="93"/>
      <c r="AV5149" s="93"/>
    </row>
    <row r="5150" spans="32:48" x14ac:dyDescent="0.55000000000000004">
      <c r="AF5150" t="s">
        <v>54285</v>
      </c>
      <c r="AG5150" s="284">
        <v>1820.09</v>
      </c>
      <c r="AI5150" s="276" t="s">
        <v>33676</v>
      </c>
      <c r="AJ5150" s="277">
        <v>16484.22</v>
      </c>
      <c r="AL5150" s="246" t="s">
        <v>58522</v>
      </c>
      <c r="AM5150" s="247">
        <v>710.26</v>
      </c>
      <c r="AO5150" s="226" t="s">
        <v>33447</v>
      </c>
      <c r="AP5150" s="227">
        <v>13057</v>
      </c>
      <c r="AR5150" s="207" t="s">
        <v>13460</v>
      </c>
      <c r="AS5150" s="208">
        <v>5020.0600000000004</v>
      </c>
      <c r="AT5150" s="93"/>
      <c r="AU5150" s="93"/>
      <c r="AV5150" s="93"/>
    </row>
    <row r="5151" spans="32:48" x14ac:dyDescent="0.55000000000000004">
      <c r="AF5151" t="s">
        <v>34876</v>
      </c>
      <c r="AG5151">
        <v>571.15</v>
      </c>
      <c r="AI5151" s="276" t="s">
        <v>67857</v>
      </c>
      <c r="AJ5151" s="277">
        <v>467364.95</v>
      </c>
      <c r="AL5151" s="246" t="s">
        <v>64242</v>
      </c>
      <c r="AM5151" s="247">
        <v>5445.19</v>
      </c>
      <c r="AO5151" s="226" t="s">
        <v>52302</v>
      </c>
      <c r="AP5151" s="227">
        <v>12380.45</v>
      </c>
      <c r="AR5151" s="207" t="s">
        <v>13461</v>
      </c>
      <c r="AS5151" s="208">
        <v>10086.459999999999</v>
      </c>
      <c r="AT5151" s="93"/>
      <c r="AU5151" s="93"/>
      <c r="AV5151" s="93"/>
    </row>
    <row r="5152" spans="32:48" x14ac:dyDescent="0.55000000000000004">
      <c r="AF5152" t="s">
        <v>13372</v>
      </c>
      <c r="AG5152" s="284">
        <v>32508.240000000002</v>
      </c>
      <c r="AI5152" s="276" t="s">
        <v>66637</v>
      </c>
      <c r="AJ5152" s="277">
        <v>3029</v>
      </c>
      <c r="AL5152" s="246" t="s">
        <v>64243</v>
      </c>
      <c r="AM5152" s="247">
        <v>346.3</v>
      </c>
      <c r="AO5152" s="226" t="s">
        <v>19577</v>
      </c>
      <c r="AP5152" s="227">
        <v>109535.09</v>
      </c>
      <c r="AR5152" s="207" t="s">
        <v>13462</v>
      </c>
      <c r="AS5152" s="208">
        <v>278.89</v>
      </c>
      <c r="AT5152" s="93"/>
      <c r="AU5152" s="93"/>
      <c r="AV5152" s="93"/>
    </row>
    <row r="5153" spans="32:48" x14ac:dyDescent="0.55000000000000004">
      <c r="AF5153" t="s">
        <v>18492</v>
      </c>
      <c r="AG5153" s="284">
        <v>94568.01</v>
      </c>
      <c r="AI5153" s="276" t="s">
        <v>67858</v>
      </c>
      <c r="AJ5153" s="277">
        <v>132.31</v>
      </c>
      <c r="AL5153" s="246" t="s">
        <v>63667</v>
      </c>
      <c r="AM5153" s="247">
        <v>23750</v>
      </c>
      <c r="AO5153" s="226" t="s">
        <v>52303</v>
      </c>
      <c r="AP5153" s="227">
        <v>21230</v>
      </c>
      <c r="AR5153" s="207" t="s">
        <v>13463</v>
      </c>
      <c r="AS5153" s="208">
        <v>161766.01999999999</v>
      </c>
      <c r="AT5153" s="93"/>
      <c r="AU5153" s="93"/>
      <c r="AV5153" s="93"/>
    </row>
    <row r="5154" spans="32:48" x14ac:dyDescent="0.55000000000000004">
      <c r="AF5154" t="s">
        <v>18493</v>
      </c>
      <c r="AG5154" s="284">
        <v>27114.94</v>
      </c>
      <c r="AI5154" s="276" t="s">
        <v>21762</v>
      </c>
      <c r="AJ5154" s="277">
        <v>355065.45</v>
      </c>
      <c r="AL5154" s="246" t="s">
        <v>60369</v>
      </c>
      <c r="AM5154" s="247">
        <v>45887.93</v>
      </c>
      <c r="AO5154" s="226" t="s">
        <v>52304</v>
      </c>
      <c r="AP5154" s="227">
        <v>2514.98</v>
      </c>
      <c r="AR5154" s="207" t="s">
        <v>19483</v>
      </c>
      <c r="AS5154" s="208">
        <v>109115.87</v>
      </c>
      <c r="AT5154" s="93"/>
      <c r="AU5154" s="93"/>
      <c r="AV5154" s="93"/>
    </row>
    <row r="5155" spans="32:48" x14ac:dyDescent="0.55000000000000004">
      <c r="AF5155" t="s">
        <v>18494</v>
      </c>
      <c r="AG5155" s="284">
        <v>301575.46000000002</v>
      </c>
      <c r="AI5155" s="276" t="s">
        <v>45040</v>
      </c>
      <c r="AJ5155" s="277">
        <v>118771.69</v>
      </c>
      <c r="AL5155" s="246" t="s">
        <v>60370</v>
      </c>
      <c r="AM5155" s="247">
        <v>3496.49</v>
      </c>
      <c r="AO5155" s="226" t="s">
        <v>19578</v>
      </c>
      <c r="AP5155" s="227">
        <v>10754.96</v>
      </c>
      <c r="AR5155" s="207" t="s">
        <v>19484</v>
      </c>
      <c r="AS5155" s="208">
        <v>1452070.04</v>
      </c>
      <c r="AT5155" s="93"/>
      <c r="AU5155" s="93"/>
      <c r="AV5155" s="93"/>
    </row>
    <row r="5156" spans="32:48" x14ac:dyDescent="0.55000000000000004">
      <c r="AF5156" t="s">
        <v>54286</v>
      </c>
      <c r="AG5156" s="284">
        <v>6000</v>
      </c>
      <c r="AI5156" s="276" t="s">
        <v>35140</v>
      </c>
      <c r="AJ5156" s="277">
        <v>313606.55</v>
      </c>
      <c r="AL5156" s="246" t="s">
        <v>60371</v>
      </c>
      <c r="AM5156" s="247">
        <v>10464.17</v>
      </c>
      <c r="AO5156" s="226" t="s">
        <v>19579</v>
      </c>
      <c r="AP5156" s="227">
        <v>4610</v>
      </c>
      <c r="AR5156" s="207" t="s">
        <v>19485</v>
      </c>
      <c r="AS5156" s="208">
        <v>-138.37</v>
      </c>
      <c r="AT5156" s="93"/>
      <c r="AU5156" s="93"/>
      <c r="AV5156" s="93"/>
    </row>
    <row r="5157" spans="32:48" x14ac:dyDescent="0.55000000000000004">
      <c r="AF5157" t="s">
        <v>18496</v>
      </c>
      <c r="AG5157" s="284">
        <v>22135.74</v>
      </c>
      <c r="AI5157" s="276" t="s">
        <v>39224</v>
      </c>
      <c r="AJ5157" s="277">
        <v>99773.43</v>
      </c>
      <c r="AL5157" s="246" t="s">
        <v>19633</v>
      </c>
      <c r="AM5157" s="247">
        <v>15387.59</v>
      </c>
      <c r="AO5157" s="226" t="s">
        <v>52305</v>
      </c>
      <c r="AP5157" s="227">
        <v>-103.73</v>
      </c>
      <c r="AR5157" s="207" t="s">
        <v>19486</v>
      </c>
      <c r="AS5157" s="208">
        <v>14263.63</v>
      </c>
      <c r="AT5157" s="93"/>
      <c r="AU5157" s="93"/>
      <c r="AV5157" s="93"/>
    </row>
    <row r="5158" spans="32:48" x14ac:dyDescent="0.55000000000000004">
      <c r="AF5158" t="s">
        <v>55590</v>
      </c>
      <c r="AG5158">
        <v>176.24</v>
      </c>
      <c r="AI5158" s="276" t="s">
        <v>36354</v>
      </c>
      <c r="AJ5158" s="277">
        <v>5672.21</v>
      </c>
      <c r="AL5158" s="246" t="s">
        <v>57407</v>
      </c>
      <c r="AM5158" s="247">
        <v>14546</v>
      </c>
      <c r="AO5158" s="226" t="s">
        <v>52306</v>
      </c>
      <c r="AP5158" s="227">
        <v>418682.37</v>
      </c>
      <c r="AR5158" s="207" t="s">
        <v>19487</v>
      </c>
      <c r="AS5158" s="208">
        <v>1091.17</v>
      </c>
      <c r="AT5158" s="93"/>
      <c r="AU5158" s="93"/>
      <c r="AV5158" s="93"/>
    </row>
    <row r="5159" spans="32:48" x14ac:dyDescent="0.55000000000000004">
      <c r="AF5159" t="s">
        <v>18499</v>
      </c>
      <c r="AG5159" s="284">
        <v>313063.75</v>
      </c>
      <c r="AI5159" s="276" t="s">
        <v>67859</v>
      </c>
      <c r="AJ5159" s="277">
        <v>-34171.49</v>
      </c>
      <c r="AL5159" s="246" t="s">
        <v>57408</v>
      </c>
      <c r="AM5159" s="247">
        <v>6542</v>
      </c>
      <c r="AO5159" s="226" t="s">
        <v>52307</v>
      </c>
      <c r="AP5159" s="227">
        <v>60145</v>
      </c>
      <c r="AR5159" s="207" t="s">
        <v>19488</v>
      </c>
      <c r="AS5159" s="208">
        <v>2389.4899999999998</v>
      </c>
      <c r="AT5159" s="93"/>
      <c r="AU5159" s="93"/>
      <c r="AV5159" s="93"/>
    </row>
    <row r="5160" spans="32:48" x14ac:dyDescent="0.55000000000000004">
      <c r="AF5160" t="s">
        <v>18500</v>
      </c>
      <c r="AG5160" s="284">
        <v>390445.92</v>
      </c>
      <c r="AI5160" s="276" t="s">
        <v>21763</v>
      </c>
      <c r="AJ5160" s="277">
        <v>13736.12</v>
      </c>
      <c r="AL5160" s="246" t="s">
        <v>57409</v>
      </c>
      <c r="AM5160" s="247">
        <v>727</v>
      </c>
      <c r="AO5160" s="226" t="s">
        <v>52308</v>
      </c>
      <c r="AP5160" s="227">
        <v>34464.839999999997</v>
      </c>
      <c r="AR5160" s="207" t="s">
        <v>19489</v>
      </c>
      <c r="AS5160" s="208">
        <v>18613.71</v>
      </c>
      <c r="AT5160" s="93"/>
      <c r="AU5160" s="93"/>
      <c r="AV5160" s="93"/>
    </row>
    <row r="5161" spans="32:48" x14ac:dyDescent="0.55000000000000004">
      <c r="AF5161" t="s">
        <v>18502</v>
      </c>
      <c r="AG5161" s="284">
        <v>1187610.8799999999</v>
      </c>
      <c r="AI5161" s="276" t="s">
        <v>67860</v>
      </c>
      <c r="AJ5161" s="277">
        <v>1359.71</v>
      </c>
      <c r="AL5161" s="246" t="s">
        <v>57410</v>
      </c>
      <c r="AM5161" s="247">
        <v>10213.01</v>
      </c>
      <c r="AO5161" s="226" t="s">
        <v>52309</v>
      </c>
      <c r="AP5161" s="227">
        <v>114084.5</v>
      </c>
      <c r="AR5161" s="207" t="s">
        <v>19490</v>
      </c>
      <c r="AS5161" s="208">
        <v>2451</v>
      </c>
      <c r="AT5161" s="93"/>
      <c r="AU5161" s="93"/>
      <c r="AV5161" s="93"/>
    </row>
    <row r="5162" spans="32:48" x14ac:dyDescent="0.55000000000000004">
      <c r="AF5162" t="s">
        <v>18508</v>
      </c>
      <c r="AG5162" s="284">
        <v>679811.31</v>
      </c>
      <c r="AI5162" s="276" t="s">
        <v>57497</v>
      </c>
      <c r="AJ5162" s="277">
        <v>284.66000000000003</v>
      </c>
      <c r="AL5162" s="246" t="s">
        <v>19635</v>
      </c>
      <c r="AM5162" s="247">
        <v>32460</v>
      </c>
      <c r="AO5162" s="226" t="s">
        <v>52310</v>
      </c>
      <c r="AP5162" s="227">
        <v>48589.5</v>
      </c>
      <c r="AR5162" s="207" t="s">
        <v>19491</v>
      </c>
      <c r="AS5162" s="208">
        <v>198</v>
      </c>
      <c r="AT5162" s="93"/>
      <c r="AU5162" s="93"/>
      <c r="AV5162" s="93"/>
    </row>
    <row r="5163" spans="32:48" x14ac:dyDescent="0.55000000000000004">
      <c r="AF5163" t="s">
        <v>43191</v>
      </c>
      <c r="AG5163" s="284">
        <v>149099.29</v>
      </c>
      <c r="AI5163" s="276" t="s">
        <v>58866</v>
      </c>
      <c r="AJ5163" s="277">
        <v>973.95</v>
      </c>
      <c r="AL5163" s="246" t="s">
        <v>19636</v>
      </c>
      <c r="AM5163" s="247">
        <v>104001.33</v>
      </c>
      <c r="AO5163" s="226" t="s">
        <v>52311</v>
      </c>
      <c r="AP5163" s="227">
        <v>3106.39</v>
      </c>
      <c r="AR5163" s="207" t="s">
        <v>19492</v>
      </c>
      <c r="AS5163" s="208">
        <v>1364.01</v>
      </c>
      <c r="AT5163" s="93"/>
      <c r="AU5163" s="93"/>
      <c r="AV5163" s="93"/>
    </row>
    <row r="5164" spans="32:48" x14ac:dyDescent="0.55000000000000004">
      <c r="AF5164" t="s">
        <v>18574</v>
      </c>
      <c r="AG5164" s="284">
        <v>17674.8</v>
      </c>
      <c r="AI5164" s="276" t="s">
        <v>69745</v>
      </c>
      <c r="AJ5164" s="277">
        <v>5346.25</v>
      </c>
      <c r="AL5164" s="246" t="s">
        <v>34977</v>
      </c>
      <c r="AM5164" s="247">
        <v>23903.8</v>
      </c>
      <c r="AO5164" s="226" t="s">
        <v>19580</v>
      </c>
      <c r="AP5164" s="227">
        <v>64777.66</v>
      </c>
      <c r="AR5164" s="207" t="s">
        <v>19493</v>
      </c>
      <c r="AS5164" s="208">
        <v>17213.990000000002</v>
      </c>
      <c r="AT5164" s="93"/>
      <c r="AU5164" s="93"/>
      <c r="AV5164" s="93"/>
    </row>
    <row r="5165" spans="32:48" x14ac:dyDescent="0.55000000000000004">
      <c r="AF5165" t="s">
        <v>46007</v>
      </c>
      <c r="AG5165" s="284">
        <v>1415.86</v>
      </c>
      <c r="AI5165" s="276" t="s">
        <v>69746</v>
      </c>
      <c r="AJ5165" s="277">
        <v>408.99</v>
      </c>
      <c r="AL5165" s="246" t="s">
        <v>64244</v>
      </c>
      <c r="AM5165" s="247">
        <v>4440</v>
      </c>
      <c r="AO5165" s="226" t="s">
        <v>52312</v>
      </c>
      <c r="AP5165" s="227">
        <v>21009.74</v>
      </c>
      <c r="AR5165" s="207" t="s">
        <v>19494</v>
      </c>
      <c r="AS5165" s="208">
        <v>3097</v>
      </c>
      <c r="AT5165" s="93"/>
      <c r="AU5165" s="93"/>
      <c r="AV5165" s="93"/>
    </row>
    <row r="5166" spans="32:48" x14ac:dyDescent="0.55000000000000004">
      <c r="AF5166" t="s">
        <v>18575</v>
      </c>
      <c r="AG5166" s="284">
        <v>8350</v>
      </c>
      <c r="AI5166" s="276" t="s">
        <v>67861</v>
      </c>
      <c r="AJ5166" s="277">
        <v>20000</v>
      </c>
      <c r="AL5166" s="246" t="s">
        <v>40252</v>
      </c>
      <c r="AM5166" s="247">
        <v>38697.68</v>
      </c>
      <c r="AO5166" s="226" t="s">
        <v>19581</v>
      </c>
      <c r="AP5166" s="227">
        <v>233678.64</v>
      </c>
      <c r="AR5166" s="207" t="s">
        <v>19495</v>
      </c>
      <c r="AS5166" s="208">
        <v>6702.79</v>
      </c>
      <c r="AT5166" s="93"/>
      <c r="AU5166" s="93"/>
      <c r="AV5166" s="93"/>
    </row>
    <row r="5167" spans="32:48" x14ac:dyDescent="0.55000000000000004">
      <c r="AF5167" t="s">
        <v>34882</v>
      </c>
      <c r="AG5167" s="284">
        <v>25035</v>
      </c>
      <c r="AI5167" s="276" t="s">
        <v>67862</v>
      </c>
      <c r="AJ5167" s="277">
        <v>1498.5</v>
      </c>
      <c r="AL5167" s="246" t="s">
        <v>40253</v>
      </c>
      <c r="AM5167" s="247">
        <v>10700</v>
      </c>
      <c r="AO5167" s="226" t="s">
        <v>19582</v>
      </c>
      <c r="AP5167" s="227">
        <v>17734.650000000001</v>
      </c>
      <c r="AR5167" s="207" t="s">
        <v>19496</v>
      </c>
      <c r="AS5167" s="208">
        <v>30474.29</v>
      </c>
      <c r="AT5167" s="93"/>
      <c r="AU5167" s="93"/>
      <c r="AV5167" s="93"/>
    </row>
    <row r="5168" spans="32:48" x14ac:dyDescent="0.55000000000000004">
      <c r="AF5168" t="s">
        <v>13377</v>
      </c>
      <c r="AG5168" s="284">
        <v>2215.2600000000002</v>
      </c>
      <c r="AI5168" s="276" t="s">
        <v>59642</v>
      </c>
      <c r="AJ5168" s="277">
        <v>3757.7</v>
      </c>
      <c r="AL5168" s="246" t="s">
        <v>40254</v>
      </c>
      <c r="AM5168" s="247">
        <v>250100</v>
      </c>
      <c r="AO5168" s="226" t="s">
        <v>19583</v>
      </c>
      <c r="AP5168" s="227">
        <v>36843.86</v>
      </c>
      <c r="AR5168" s="207" t="s">
        <v>19497</v>
      </c>
      <c r="AS5168" s="208">
        <v>57483.34</v>
      </c>
      <c r="AT5168" s="93"/>
      <c r="AU5168" s="93"/>
      <c r="AV5168" s="93"/>
    </row>
    <row r="5169" spans="32:48" x14ac:dyDescent="0.55000000000000004">
      <c r="AF5169" t="s">
        <v>43193</v>
      </c>
      <c r="AG5169" s="284">
        <v>436000</v>
      </c>
      <c r="AI5169" s="276" t="s">
        <v>67863</v>
      </c>
      <c r="AJ5169" s="277">
        <v>11576.58</v>
      </c>
      <c r="AL5169" s="246" t="s">
        <v>40255</v>
      </c>
      <c r="AM5169" s="247">
        <v>22688.9</v>
      </c>
      <c r="AO5169" s="226" t="s">
        <v>42407</v>
      </c>
      <c r="AP5169" s="227">
        <v>15548.64</v>
      </c>
      <c r="AR5169" s="207" t="s">
        <v>19498</v>
      </c>
      <c r="AS5169" s="208">
        <v>16873.27</v>
      </c>
      <c r="AT5169" s="93"/>
      <c r="AU5169" s="93"/>
      <c r="AV5169" s="93"/>
    </row>
    <row r="5170" spans="32:48" x14ac:dyDescent="0.55000000000000004">
      <c r="AF5170" t="s">
        <v>40748</v>
      </c>
      <c r="AG5170" s="284">
        <v>4666.68</v>
      </c>
      <c r="AI5170" s="276" t="s">
        <v>64403</v>
      </c>
      <c r="AJ5170" s="277">
        <v>1482.75</v>
      </c>
      <c r="AL5170" s="246" t="s">
        <v>57411</v>
      </c>
      <c r="AM5170" s="247">
        <v>45982</v>
      </c>
      <c r="AO5170" s="226" t="s">
        <v>19584</v>
      </c>
      <c r="AP5170" s="227">
        <v>1565.65</v>
      </c>
      <c r="AR5170" s="207" t="s">
        <v>19499</v>
      </c>
      <c r="AS5170" s="208">
        <v>134.97</v>
      </c>
      <c r="AT5170" s="93"/>
      <c r="AU5170" s="93"/>
      <c r="AV5170" s="93"/>
    </row>
    <row r="5171" spans="32:48" x14ac:dyDescent="0.55000000000000004">
      <c r="AF5171" t="s">
        <v>34884</v>
      </c>
      <c r="AG5171" s="284">
        <v>10000</v>
      </c>
      <c r="AI5171" s="276" t="s">
        <v>61102</v>
      </c>
      <c r="AJ5171" s="277">
        <v>10938.71</v>
      </c>
      <c r="AL5171" s="246" t="s">
        <v>56063</v>
      </c>
      <c r="AM5171" s="247">
        <v>15456.54</v>
      </c>
      <c r="AO5171" s="226" t="s">
        <v>52313</v>
      </c>
      <c r="AP5171" s="227">
        <v>21046.2</v>
      </c>
      <c r="AR5171" s="207" t="s">
        <v>19500</v>
      </c>
      <c r="AS5171" s="208">
        <v>14261.14</v>
      </c>
      <c r="AT5171" s="93"/>
      <c r="AU5171" s="93"/>
      <c r="AV5171" s="93"/>
    </row>
    <row r="5172" spans="32:48" x14ac:dyDescent="0.55000000000000004">
      <c r="AF5172" t="s">
        <v>18578</v>
      </c>
      <c r="AG5172" s="284">
        <v>214150</v>
      </c>
      <c r="AI5172" s="276" t="s">
        <v>64404</v>
      </c>
      <c r="AJ5172" s="277">
        <v>2221.4299999999998</v>
      </c>
      <c r="AL5172" s="246" t="s">
        <v>59575</v>
      </c>
      <c r="AM5172" s="247">
        <v>40500</v>
      </c>
      <c r="AO5172" s="226" t="s">
        <v>52314</v>
      </c>
      <c r="AP5172" s="227">
        <v>51508.14</v>
      </c>
      <c r="AR5172" s="207" t="s">
        <v>19501</v>
      </c>
      <c r="AS5172" s="208">
        <v>8650.66</v>
      </c>
      <c r="AT5172" s="93"/>
      <c r="AU5172" s="93"/>
      <c r="AV5172" s="93"/>
    </row>
    <row r="5173" spans="32:48" x14ac:dyDescent="0.55000000000000004">
      <c r="AF5173" t="s">
        <v>18580</v>
      </c>
      <c r="AG5173" s="284">
        <v>31116.67</v>
      </c>
      <c r="AI5173" s="276" t="s">
        <v>64405</v>
      </c>
      <c r="AJ5173" s="277">
        <v>20706.84</v>
      </c>
      <c r="AL5173" s="246" t="s">
        <v>59576</v>
      </c>
      <c r="AM5173" s="247">
        <v>20102.82</v>
      </c>
      <c r="AO5173" s="226" t="s">
        <v>44795</v>
      </c>
      <c r="AP5173" s="227">
        <v>25398.240000000002</v>
      </c>
      <c r="AR5173" s="207" t="s">
        <v>19502</v>
      </c>
      <c r="AS5173" s="208">
        <v>15422</v>
      </c>
      <c r="AT5173" s="93"/>
      <c r="AU5173" s="93"/>
      <c r="AV5173" s="93"/>
    </row>
    <row r="5174" spans="32:48" x14ac:dyDescent="0.55000000000000004">
      <c r="AF5174" t="s">
        <v>13380</v>
      </c>
      <c r="AG5174" s="284">
        <v>57853.91</v>
      </c>
      <c r="AI5174" s="276" t="s">
        <v>61210</v>
      </c>
      <c r="AJ5174" s="277">
        <v>6053.37</v>
      </c>
      <c r="AL5174" s="246" t="s">
        <v>64245</v>
      </c>
      <c r="AM5174" s="247">
        <v>32820</v>
      </c>
      <c r="AO5174" s="226" t="s">
        <v>48847</v>
      </c>
      <c r="AP5174" s="227">
        <v>52500</v>
      </c>
      <c r="AR5174" s="207" t="s">
        <v>19503</v>
      </c>
      <c r="AS5174" s="208">
        <v>7998</v>
      </c>
      <c r="AT5174" s="93"/>
      <c r="AU5174" s="93"/>
      <c r="AV5174" s="93"/>
    </row>
    <row r="5175" spans="32:48" x14ac:dyDescent="0.55000000000000004">
      <c r="AF5175" t="s">
        <v>18581</v>
      </c>
      <c r="AG5175" s="284">
        <v>77281.94</v>
      </c>
      <c r="AI5175" s="276" t="s">
        <v>64406</v>
      </c>
      <c r="AJ5175" s="277">
        <v>277.26</v>
      </c>
      <c r="AL5175" s="246" t="s">
        <v>64246</v>
      </c>
      <c r="AM5175" s="247">
        <v>2510.73</v>
      </c>
      <c r="AO5175" s="226" t="s">
        <v>40248</v>
      </c>
      <c r="AP5175" s="227">
        <v>786240</v>
      </c>
      <c r="AR5175" s="207" t="s">
        <v>19504</v>
      </c>
      <c r="AS5175" s="208">
        <v>168364.98</v>
      </c>
      <c r="AT5175" s="93"/>
      <c r="AU5175" s="93"/>
      <c r="AV5175" s="93"/>
    </row>
    <row r="5176" spans="32:48" x14ac:dyDescent="0.55000000000000004">
      <c r="AF5176" t="s">
        <v>18582</v>
      </c>
      <c r="AG5176" s="284">
        <v>9611.5300000000007</v>
      </c>
      <c r="AI5176" s="276" t="s">
        <v>61103</v>
      </c>
      <c r="AJ5176" s="277">
        <v>2267.4699999999998</v>
      </c>
      <c r="AL5176" s="246" t="s">
        <v>64247</v>
      </c>
      <c r="AM5176" s="247">
        <v>56.27</v>
      </c>
      <c r="AO5176" s="226" t="s">
        <v>36249</v>
      </c>
      <c r="AP5176" s="227">
        <v>1334335.5</v>
      </c>
      <c r="AR5176" s="207" t="s">
        <v>19505</v>
      </c>
      <c r="AS5176" s="208">
        <v>6562.5</v>
      </c>
      <c r="AT5176" s="93"/>
      <c r="AU5176" s="93"/>
      <c r="AV5176" s="93"/>
    </row>
    <row r="5177" spans="32:48" x14ac:dyDescent="0.55000000000000004">
      <c r="AF5177" t="s">
        <v>18583</v>
      </c>
      <c r="AG5177" s="284">
        <v>341162.69</v>
      </c>
      <c r="AI5177" s="276" t="s">
        <v>70590</v>
      </c>
      <c r="AJ5177" s="277">
        <v>2511</v>
      </c>
      <c r="AL5177" s="246" t="s">
        <v>33466</v>
      </c>
      <c r="AM5177" s="247">
        <v>20749</v>
      </c>
      <c r="AO5177" s="226" t="s">
        <v>36250</v>
      </c>
      <c r="AP5177" s="227">
        <v>171770.05</v>
      </c>
      <c r="AR5177" s="207" t="s">
        <v>19506</v>
      </c>
      <c r="AS5177" s="208">
        <v>502.05</v>
      </c>
      <c r="AT5177" s="93"/>
      <c r="AU5177" s="93"/>
      <c r="AV5177" s="93"/>
    </row>
    <row r="5178" spans="32:48" x14ac:dyDescent="0.55000000000000004">
      <c r="AF5178" t="s">
        <v>18584</v>
      </c>
      <c r="AG5178" s="284">
        <v>15176.86</v>
      </c>
      <c r="AI5178" s="276" t="s">
        <v>64411</v>
      </c>
      <c r="AJ5178" s="277">
        <v>192.1</v>
      </c>
      <c r="AL5178" s="246" t="s">
        <v>48852</v>
      </c>
      <c r="AM5178" s="247">
        <v>72331.649999999994</v>
      </c>
      <c r="AO5178" s="226" t="s">
        <v>36251</v>
      </c>
      <c r="AP5178" s="227">
        <v>498604.88</v>
      </c>
      <c r="AR5178" s="207" t="s">
        <v>19507</v>
      </c>
      <c r="AS5178" s="208">
        <v>47623.45</v>
      </c>
      <c r="AT5178" s="93"/>
      <c r="AU5178" s="93"/>
      <c r="AV5178" s="93"/>
    </row>
    <row r="5179" spans="32:48" x14ac:dyDescent="0.55000000000000004">
      <c r="AF5179" t="s">
        <v>50622</v>
      </c>
      <c r="AG5179">
        <v>896.13</v>
      </c>
      <c r="AI5179" s="276" t="s">
        <v>64412</v>
      </c>
      <c r="AJ5179" s="277">
        <v>628.26</v>
      </c>
      <c r="AL5179" s="246" t="s">
        <v>33468</v>
      </c>
      <c r="AM5179" s="247">
        <v>3220</v>
      </c>
      <c r="AO5179" s="226" t="s">
        <v>40249</v>
      </c>
      <c r="AP5179" s="227">
        <v>15059.84</v>
      </c>
      <c r="AR5179" s="207" t="s">
        <v>19508</v>
      </c>
      <c r="AS5179" s="208">
        <v>3643.18</v>
      </c>
      <c r="AT5179" s="93"/>
      <c r="AU5179" s="93"/>
      <c r="AV5179" s="93"/>
    </row>
    <row r="5180" spans="32:48" x14ac:dyDescent="0.55000000000000004">
      <c r="AF5180" t="s">
        <v>56780</v>
      </c>
      <c r="AG5180" s="284">
        <v>2999.69</v>
      </c>
      <c r="AI5180" s="276" t="s">
        <v>64415</v>
      </c>
      <c r="AJ5180" s="277">
        <v>460.78</v>
      </c>
      <c r="AL5180" s="246" t="s">
        <v>60372</v>
      </c>
      <c r="AM5180" s="247">
        <v>1240</v>
      </c>
      <c r="AO5180" s="226" t="s">
        <v>39113</v>
      </c>
      <c r="AP5180" s="227">
        <v>1142395</v>
      </c>
      <c r="AR5180" s="207" t="s">
        <v>19509</v>
      </c>
      <c r="AS5180" s="208">
        <v>61887.08</v>
      </c>
      <c r="AT5180" s="93"/>
      <c r="AU5180" s="93"/>
      <c r="AV5180" s="93"/>
    </row>
    <row r="5181" spans="32:48" x14ac:dyDescent="0.55000000000000004">
      <c r="AF5181" t="s">
        <v>54290</v>
      </c>
      <c r="AG5181">
        <v>315.16000000000003</v>
      </c>
      <c r="AI5181" s="276" t="s">
        <v>64416</v>
      </c>
      <c r="AJ5181" s="277">
        <v>446.18</v>
      </c>
      <c r="AL5181" s="246" t="s">
        <v>33470</v>
      </c>
      <c r="AM5181" s="247">
        <v>6986.51</v>
      </c>
      <c r="AO5181" s="226" t="s">
        <v>33448</v>
      </c>
      <c r="AP5181" s="227">
        <v>144865.74</v>
      </c>
      <c r="AR5181" s="207" t="s">
        <v>19510</v>
      </c>
      <c r="AS5181" s="208">
        <v>6562.5</v>
      </c>
      <c r="AT5181" s="93"/>
      <c r="AU5181" s="93"/>
      <c r="AV5181" s="93"/>
    </row>
    <row r="5182" spans="32:48" x14ac:dyDescent="0.55000000000000004">
      <c r="AF5182" t="s">
        <v>63479</v>
      </c>
      <c r="AG5182" s="284">
        <v>2885</v>
      </c>
      <c r="AI5182" s="276" t="s">
        <v>59098</v>
      </c>
      <c r="AJ5182" s="277">
        <v>36038.93</v>
      </c>
      <c r="AL5182" s="246" t="s">
        <v>33471</v>
      </c>
      <c r="AM5182" s="247">
        <v>7071.16</v>
      </c>
      <c r="AO5182" s="226" t="s">
        <v>46881</v>
      </c>
      <c r="AP5182" s="227">
        <v>91280.93</v>
      </c>
      <c r="AR5182" s="207" t="s">
        <v>19511</v>
      </c>
      <c r="AS5182" s="208">
        <v>5236.3999999999996</v>
      </c>
      <c r="AT5182" s="93"/>
      <c r="AU5182" s="93"/>
      <c r="AV5182" s="93"/>
    </row>
    <row r="5183" spans="32:48" x14ac:dyDescent="0.55000000000000004">
      <c r="AF5183" t="s">
        <v>18586</v>
      </c>
      <c r="AG5183" s="284">
        <v>149682.28</v>
      </c>
      <c r="AI5183" s="276" t="s">
        <v>59099</v>
      </c>
      <c r="AJ5183" s="277">
        <v>2757.09</v>
      </c>
      <c r="AL5183" s="246" t="s">
        <v>63129</v>
      </c>
      <c r="AM5183" s="247">
        <v>64.61</v>
      </c>
      <c r="AO5183" s="226" t="s">
        <v>52315</v>
      </c>
      <c r="AP5183" s="227">
        <v>1514538.77</v>
      </c>
      <c r="AR5183" s="207" t="s">
        <v>19512</v>
      </c>
      <c r="AS5183" s="208">
        <v>2451</v>
      </c>
      <c r="AT5183" s="93"/>
      <c r="AU5183" s="93"/>
      <c r="AV5183" s="93"/>
    </row>
    <row r="5184" spans="32:48" x14ac:dyDescent="0.55000000000000004">
      <c r="AF5184" t="s">
        <v>18587</v>
      </c>
      <c r="AG5184" s="284">
        <v>82500.09</v>
      </c>
      <c r="AI5184" s="276" t="s">
        <v>59100</v>
      </c>
      <c r="AJ5184" s="277">
        <v>8897.5499999999993</v>
      </c>
      <c r="AL5184" s="246" t="s">
        <v>40256</v>
      </c>
      <c r="AM5184" s="247">
        <v>103660.5</v>
      </c>
      <c r="AO5184" s="226" t="s">
        <v>33449</v>
      </c>
      <c r="AP5184" s="227">
        <v>10820086.630000001</v>
      </c>
      <c r="AR5184" s="207" t="s">
        <v>19513</v>
      </c>
      <c r="AS5184" s="208">
        <v>168364.98</v>
      </c>
      <c r="AT5184" s="93"/>
      <c r="AU5184" s="93"/>
      <c r="AV5184" s="93"/>
    </row>
    <row r="5185" spans="32:48" x14ac:dyDescent="0.55000000000000004">
      <c r="AF5185" t="s">
        <v>18589</v>
      </c>
      <c r="AG5185" s="284">
        <v>44178.91</v>
      </c>
      <c r="AI5185" s="276" t="s">
        <v>70003</v>
      </c>
      <c r="AJ5185" s="277">
        <v>1322.46</v>
      </c>
      <c r="AL5185" s="246" t="s">
        <v>34978</v>
      </c>
      <c r="AM5185" s="247">
        <v>27894.53</v>
      </c>
      <c r="AO5185" s="226" t="s">
        <v>47946</v>
      </c>
      <c r="AP5185" s="227">
        <v>43225.47</v>
      </c>
      <c r="AR5185" s="207" t="s">
        <v>19514</v>
      </c>
      <c r="AS5185" s="208">
        <v>48483.78</v>
      </c>
      <c r="AT5185" s="93"/>
      <c r="AU5185" s="93"/>
      <c r="AV5185" s="93"/>
    </row>
    <row r="5186" spans="32:48" x14ac:dyDescent="0.55000000000000004">
      <c r="AF5186" t="s">
        <v>18590</v>
      </c>
      <c r="AG5186" s="284">
        <v>27049.35</v>
      </c>
      <c r="AI5186" s="276" t="s">
        <v>61442</v>
      </c>
      <c r="AJ5186" s="277">
        <v>6656.15</v>
      </c>
      <c r="AL5186" s="246" t="s">
        <v>39115</v>
      </c>
      <c r="AM5186" s="247">
        <v>12270.05</v>
      </c>
      <c r="AO5186" s="226" t="s">
        <v>49873</v>
      </c>
      <c r="AP5186" s="227">
        <v>361650.1</v>
      </c>
      <c r="AR5186" s="207" t="s">
        <v>19515</v>
      </c>
      <c r="AS5186" s="208">
        <v>57483.34</v>
      </c>
      <c r="AT5186" s="93"/>
      <c r="AU5186" s="93"/>
      <c r="AV5186" s="93"/>
    </row>
    <row r="5187" spans="32:48" x14ac:dyDescent="0.55000000000000004">
      <c r="AF5187" t="s">
        <v>71854</v>
      </c>
      <c r="AG5187" s="284">
        <v>102635.35</v>
      </c>
      <c r="AI5187" s="276" t="s">
        <v>50036</v>
      </c>
      <c r="AJ5187" s="277">
        <v>64780.5</v>
      </c>
      <c r="AL5187" s="246" t="s">
        <v>36258</v>
      </c>
      <c r="AM5187" s="247">
        <v>115514.89</v>
      </c>
      <c r="AO5187" s="226" t="s">
        <v>36252</v>
      </c>
      <c r="AP5187" s="227">
        <v>2116094.9500000002</v>
      </c>
      <c r="AR5187" s="207" t="s">
        <v>19516</v>
      </c>
      <c r="AS5187" s="208">
        <v>36850.99</v>
      </c>
      <c r="AT5187" s="93"/>
      <c r="AU5187" s="93"/>
      <c r="AV5187" s="93"/>
    </row>
    <row r="5188" spans="32:48" x14ac:dyDescent="0.55000000000000004">
      <c r="AF5188" t="s">
        <v>71855</v>
      </c>
      <c r="AG5188" s="284">
        <v>1697.8</v>
      </c>
      <c r="AI5188" s="276" t="s">
        <v>63207</v>
      </c>
      <c r="AJ5188" s="277">
        <v>3000</v>
      </c>
      <c r="AL5188" s="246" t="s">
        <v>49875</v>
      </c>
      <c r="AM5188" s="247">
        <v>1335.6</v>
      </c>
      <c r="AO5188" s="226" t="s">
        <v>33450</v>
      </c>
      <c r="AP5188" s="227">
        <v>5463032.7199999997</v>
      </c>
      <c r="AR5188" s="207" t="s">
        <v>19517</v>
      </c>
      <c r="AS5188" s="208">
        <v>8132.97</v>
      </c>
      <c r="AT5188" s="93"/>
      <c r="AU5188" s="93"/>
      <c r="AV5188" s="93"/>
    </row>
    <row r="5189" spans="32:48" x14ac:dyDescent="0.55000000000000004">
      <c r="AF5189" t="s">
        <v>18642</v>
      </c>
      <c r="AG5189" s="284">
        <v>79606.16</v>
      </c>
      <c r="AI5189" s="276" t="s">
        <v>63208</v>
      </c>
      <c r="AJ5189" s="277">
        <v>229.5</v>
      </c>
      <c r="AL5189" s="246" t="s">
        <v>44804</v>
      </c>
      <c r="AM5189" s="247">
        <v>107.36</v>
      </c>
      <c r="AO5189" s="226" t="s">
        <v>44796</v>
      </c>
      <c r="AP5189" s="227">
        <v>260600</v>
      </c>
      <c r="AR5189" s="207" t="s">
        <v>19518</v>
      </c>
      <c r="AS5189" s="208">
        <v>41274.92</v>
      </c>
      <c r="AT5189" s="93"/>
      <c r="AU5189" s="93"/>
      <c r="AV5189" s="93"/>
    </row>
    <row r="5190" spans="32:48" x14ac:dyDescent="0.55000000000000004">
      <c r="AF5190" t="s">
        <v>13399</v>
      </c>
      <c r="AG5190" s="284">
        <v>46164.23</v>
      </c>
      <c r="AI5190" s="276" t="s">
        <v>63209</v>
      </c>
      <c r="AJ5190" s="277">
        <v>750.6</v>
      </c>
      <c r="AL5190" s="246" t="s">
        <v>55095</v>
      </c>
      <c r="AM5190" s="247">
        <v>5100</v>
      </c>
      <c r="AO5190" s="226" t="s">
        <v>44797</v>
      </c>
      <c r="AP5190" s="227">
        <v>19935.900000000001</v>
      </c>
      <c r="AR5190" s="207" t="s">
        <v>19519</v>
      </c>
      <c r="AS5190" s="208">
        <v>8650.66</v>
      </c>
      <c r="AT5190" s="93"/>
      <c r="AU5190" s="93"/>
      <c r="AV5190" s="93"/>
    </row>
    <row r="5191" spans="32:48" x14ac:dyDescent="0.55000000000000004">
      <c r="AF5191" t="s">
        <v>48445</v>
      </c>
      <c r="AG5191" s="284">
        <v>1159.5899999999999</v>
      </c>
      <c r="AI5191" s="276" t="s">
        <v>70004</v>
      </c>
      <c r="AJ5191" s="277">
        <v>860.85</v>
      </c>
      <c r="AL5191" s="246" t="s">
        <v>55096</v>
      </c>
      <c r="AM5191" s="247">
        <v>380.83</v>
      </c>
      <c r="AO5191" s="226" t="s">
        <v>52316</v>
      </c>
      <c r="AP5191" s="227">
        <v>19334.53</v>
      </c>
      <c r="AR5191" s="207" t="s">
        <v>19520</v>
      </c>
      <c r="AS5191" s="208">
        <v>714335.94</v>
      </c>
      <c r="AT5191" s="93"/>
      <c r="AU5191" s="93"/>
      <c r="AV5191" s="93"/>
    </row>
    <row r="5192" spans="32:48" x14ac:dyDescent="0.55000000000000004">
      <c r="AF5192" t="s">
        <v>18645</v>
      </c>
      <c r="AG5192" s="284">
        <v>70106.429999999993</v>
      </c>
      <c r="AI5192" s="276" t="s">
        <v>61443</v>
      </c>
      <c r="AJ5192" s="277">
        <v>590.5</v>
      </c>
      <c r="AL5192" s="246" t="s">
        <v>55097</v>
      </c>
      <c r="AM5192" s="247">
        <v>376.51</v>
      </c>
      <c r="AO5192" s="226" t="s">
        <v>52317</v>
      </c>
      <c r="AP5192" s="227">
        <v>41556.36</v>
      </c>
      <c r="AR5192" s="207" t="s">
        <v>19521</v>
      </c>
      <c r="AS5192" s="208">
        <v>54027.05</v>
      </c>
      <c r="AT5192" s="93"/>
      <c r="AU5192" s="93"/>
      <c r="AV5192" s="93"/>
    </row>
    <row r="5193" spans="32:48" x14ac:dyDescent="0.55000000000000004">
      <c r="AF5193" t="s">
        <v>13400</v>
      </c>
      <c r="AG5193" s="284">
        <v>44931.45</v>
      </c>
      <c r="AI5193" s="276" t="s">
        <v>58278</v>
      </c>
      <c r="AJ5193" s="277">
        <v>354.34</v>
      </c>
      <c r="AL5193" s="246" t="s">
        <v>55098</v>
      </c>
      <c r="AM5193" s="247">
        <v>4995</v>
      </c>
      <c r="AO5193" s="226" t="s">
        <v>52318</v>
      </c>
      <c r="AP5193" s="227">
        <v>602965.18999999994</v>
      </c>
      <c r="AR5193" s="207" t="s">
        <v>19522</v>
      </c>
      <c r="AS5193" s="208">
        <v>143940.57999999999</v>
      </c>
      <c r="AT5193" s="93"/>
      <c r="AU5193" s="93"/>
      <c r="AV5193" s="93"/>
    </row>
    <row r="5194" spans="32:48" x14ac:dyDescent="0.55000000000000004">
      <c r="AF5194" t="s">
        <v>39055</v>
      </c>
      <c r="AG5194" s="284">
        <v>378372.69</v>
      </c>
      <c r="AI5194" s="276" t="s">
        <v>21811</v>
      </c>
      <c r="AJ5194" s="277">
        <v>3900</v>
      </c>
      <c r="AL5194" s="246" t="s">
        <v>55099</v>
      </c>
      <c r="AM5194" s="247">
        <v>364.93</v>
      </c>
      <c r="AO5194" s="226" t="s">
        <v>52319</v>
      </c>
      <c r="AP5194" s="227">
        <v>35520</v>
      </c>
      <c r="AR5194" s="207" t="s">
        <v>19523</v>
      </c>
      <c r="AS5194" s="208">
        <v>391650.29</v>
      </c>
      <c r="AT5194" s="93"/>
      <c r="AU5194" s="93"/>
      <c r="AV5194" s="93"/>
    </row>
    <row r="5195" spans="32:48" x14ac:dyDescent="0.55000000000000004">
      <c r="AF5195" t="s">
        <v>18651</v>
      </c>
      <c r="AG5195" s="284">
        <v>5465.99</v>
      </c>
      <c r="AI5195" s="276" t="s">
        <v>67864</v>
      </c>
      <c r="AJ5195" s="277">
        <v>10087.5</v>
      </c>
      <c r="AL5195" s="246" t="s">
        <v>55100</v>
      </c>
      <c r="AM5195" s="247">
        <v>300</v>
      </c>
      <c r="AO5195" s="226" t="s">
        <v>52320</v>
      </c>
      <c r="AP5195" s="227">
        <v>9360</v>
      </c>
      <c r="AR5195" s="207" t="s">
        <v>19524</v>
      </c>
      <c r="AS5195" s="208">
        <v>157348.95000000001</v>
      </c>
      <c r="AT5195" s="93"/>
      <c r="AU5195" s="93"/>
      <c r="AV5195" s="93"/>
    </row>
    <row r="5196" spans="32:48" x14ac:dyDescent="0.55000000000000004">
      <c r="AF5196" t="s">
        <v>55591</v>
      </c>
      <c r="AG5196" s="284">
        <v>183900</v>
      </c>
      <c r="AI5196" s="276" t="s">
        <v>21812</v>
      </c>
      <c r="AJ5196" s="277">
        <v>6325</v>
      </c>
      <c r="AL5196" s="246" t="s">
        <v>64248</v>
      </c>
      <c r="AM5196" s="247">
        <v>1591.07</v>
      </c>
      <c r="AO5196" s="226" t="s">
        <v>52321</v>
      </c>
      <c r="AP5196" s="227">
        <v>3433.32</v>
      </c>
      <c r="AR5196" s="207" t="s">
        <v>19525</v>
      </c>
      <c r="AS5196" s="208">
        <v>7548.67</v>
      </c>
      <c r="AT5196" s="93"/>
      <c r="AU5196" s="93"/>
      <c r="AV5196" s="93"/>
    </row>
    <row r="5197" spans="32:48" x14ac:dyDescent="0.55000000000000004">
      <c r="AF5197" t="s">
        <v>13401</v>
      </c>
      <c r="AG5197" s="284">
        <v>69260.600000000006</v>
      </c>
      <c r="AI5197" s="276" t="s">
        <v>21813</v>
      </c>
      <c r="AJ5197" s="277">
        <v>1520.7</v>
      </c>
      <c r="AL5197" s="246" t="s">
        <v>40257</v>
      </c>
      <c r="AM5197" s="247">
        <v>3762.36</v>
      </c>
      <c r="AO5197" s="226" t="s">
        <v>52322</v>
      </c>
      <c r="AP5197" s="227">
        <v>9051.9599999999991</v>
      </c>
      <c r="AR5197" s="207" t="s">
        <v>19526</v>
      </c>
      <c r="AS5197" s="208">
        <v>2397823.7999999998</v>
      </c>
      <c r="AT5197" s="93"/>
      <c r="AU5197" s="93"/>
      <c r="AV5197" s="93"/>
    </row>
    <row r="5198" spans="32:48" x14ac:dyDescent="0.55000000000000004">
      <c r="AF5198" t="s">
        <v>13402</v>
      </c>
      <c r="AG5198" s="284">
        <v>212572.12</v>
      </c>
      <c r="AI5198" s="276" t="s">
        <v>33687</v>
      </c>
      <c r="AJ5198" s="277">
        <v>3298.1</v>
      </c>
      <c r="AL5198" s="246" t="s">
        <v>42414</v>
      </c>
      <c r="AM5198" s="247">
        <v>27674.68</v>
      </c>
      <c r="AO5198" s="226" t="s">
        <v>52323</v>
      </c>
      <c r="AP5198" s="227">
        <v>302.72000000000003</v>
      </c>
      <c r="AR5198" s="207" t="s">
        <v>19527</v>
      </c>
      <c r="AS5198" s="208">
        <v>232.83</v>
      </c>
      <c r="AT5198" s="93"/>
      <c r="AU5198" s="93"/>
      <c r="AV5198" s="93"/>
    </row>
    <row r="5199" spans="32:48" x14ac:dyDescent="0.55000000000000004">
      <c r="AF5199" t="s">
        <v>13403</v>
      </c>
      <c r="AG5199" s="284">
        <v>40297.040000000001</v>
      </c>
      <c r="AI5199" s="276" t="s">
        <v>58551</v>
      </c>
      <c r="AJ5199" s="277">
        <v>106801.14</v>
      </c>
      <c r="AL5199" s="246" t="s">
        <v>40258</v>
      </c>
      <c r="AM5199" s="247">
        <v>20060</v>
      </c>
      <c r="AO5199" s="226" t="s">
        <v>52324</v>
      </c>
      <c r="AP5199" s="227">
        <v>4053.83</v>
      </c>
      <c r="AR5199" s="207" t="s">
        <v>19528</v>
      </c>
      <c r="AS5199" s="208">
        <v>334153.59999999998</v>
      </c>
      <c r="AT5199" s="93"/>
      <c r="AU5199" s="93"/>
      <c r="AV5199" s="93"/>
    </row>
    <row r="5200" spans="32:48" x14ac:dyDescent="0.55000000000000004">
      <c r="AF5200" t="s">
        <v>18652</v>
      </c>
      <c r="AG5200" s="284">
        <v>108066</v>
      </c>
      <c r="AI5200" s="276" t="s">
        <v>56229</v>
      </c>
      <c r="AJ5200" s="277">
        <v>2265</v>
      </c>
      <c r="AL5200" s="246" t="s">
        <v>34979</v>
      </c>
      <c r="AM5200" s="247">
        <v>3837.6</v>
      </c>
      <c r="AO5200" s="226" t="s">
        <v>52325</v>
      </c>
      <c r="AP5200" s="227">
        <v>1182.69</v>
      </c>
      <c r="AR5200" s="207" t="s">
        <v>13466</v>
      </c>
      <c r="AS5200" s="208">
        <v>24118.39</v>
      </c>
      <c r="AT5200" s="93"/>
      <c r="AU5200" s="93"/>
      <c r="AV5200" s="93"/>
    </row>
    <row r="5201" spans="32:48" x14ac:dyDescent="0.55000000000000004">
      <c r="AF5201" t="s">
        <v>13404</v>
      </c>
      <c r="AG5201" s="284">
        <v>3805.1</v>
      </c>
      <c r="AI5201" s="276" t="s">
        <v>56230</v>
      </c>
      <c r="AJ5201" s="277">
        <v>155.26</v>
      </c>
      <c r="AL5201" s="246" t="s">
        <v>40259</v>
      </c>
      <c r="AM5201" s="247">
        <v>2072.19</v>
      </c>
      <c r="AO5201" s="226" t="s">
        <v>34966</v>
      </c>
      <c r="AP5201" s="227">
        <v>2972977.7</v>
      </c>
      <c r="AR5201" s="207" t="s">
        <v>13467</v>
      </c>
      <c r="AS5201" s="208">
        <v>60301.279999999999</v>
      </c>
      <c r="AT5201" s="93"/>
      <c r="AU5201" s="93"/>
      <c r="AV5201" s="93"/>
    </row>
    <row r="5202" spans="32:48" x14ac:dyDescent="0.55000000000000004">
      <c r="AF5202" t="s">
        <v>66768</v>
      </c>
      <c r="AG5202" s="284">
        <v>130790.54</v>
      </c>
      <c r="AI5202" s="276" t="s">
        <v>56231</v>
      </c>
      <c r="AJ5202" s="277">
        <v>566.70000000000005</v>
      </c>
      <c r="AL5202" s="246" t="s">
        <v>61384</v>
      </c>
      <c r="AM5202" s="247">
        <v>392.55</v>
      </c>
      <c r="AO5202" s="226" t="s">
        <v>19586</v>
      </c>
      <c r="AP5202" s="227">
        <v>2347007.2000000002</v>
      </c>
      <c r="AR5202" s="207" t="s">
        <v>19529</v>
      </c>
      <c r="AS5202" s="208">
        <v>47363.33</v>
      </c>
      <c r="AT5202" s="93"/>
      <c r="AU5202" s="93"/>
      <c r="AV5202" s="93"/>
    </row>
    <row r="5203" spans="32:48" x14ac:dyDescent="0.55000000000000004">
      <c r="AF5203" t="s">
        <v>39056</v>
      </c>
      <c r="AG5203" s="284">
        <v>15850</v>
      </c>
      <c r="AI5203" s="276" t="s">
        <v>64418</v>
      </c>
      <c r="AJ5203" s="277">
        <v>238.96</v>
      </c>
      <c r="AL5203" s="246" t="s">
        <v>34980</v>
      </c>
      <c r="AM5203" s="247">
        <v>18937.8</v>
      </c>
      <c r="AO5203" s="226" t="s">
        <v>47947</v>
      </c>
      <c r="AP5203" s="227">
        <v>39826.559999999998</v>
      </c>
      <c r="AR5203" s="207" t="s">
        <v>19530</v>
      </c>
      <c r="AS5203" s="208">
        <v>113418.13</v>
      </c>
      <c r="AT5203" s="93"/>
      <c r="AU5203" s="93"/>
      <c r="AV5203" s="93"/>
    </row>
    <row r="5204" spans="32:48" x14ac:dyDescent="0.55000000000000004">
      <c r="AF5204" t="s">
        <v>55593</v>
      </c>
      <c r="AG5204" s="284">
        <v>6251</v>
      </c>
      <c r="AI5204" s="276" t="s">
        <v>55194</v>
      </c>
      <c r="AJ5204" s="277">
        <v>420</v>
      </c>
      <c r="AL5204" s="246" t="s">
        <v>19659</v>
      </c>
      <c r="AM5204" s="247">
        <v>5794.05</v>
      </c>
      <c r="AO5204" s="226" t="s">
        <v>34967</v>
      </c>
      <c r="AP5204" s="227">
        <v>740886.71</v>
      </c>
      <c r="AR5204" s="207" t="s">
        <v>19531</v>
      </c>
      <c r="AS5204" s="208">
        <v>839863.87</v>
      </c>
      <c r="AT5204" s="93"/>
      <c r="AU5204" s="93"/>
      <c r="AV5204" s="93"/>
    </row>
    <row r="5205" spans="32:48" x14ac:dyDescent="0.55000000000000004">
      <c r="AF5205" t="s">
        <v>13408</v>
      </c>
      <c r="AG5205" s="284">
        <v>322958.64</v>
      </c>
      <c r="AI5205" s="276" t="s">
        <v>55195</v>
      </c>
      <c r="AJ5205" s="277">
        <v>31.17</v>
      </c>
      <c r="AL5205" s="246" t="s">
        <v>64249</v>
      </c>
      <c r="AM5205" s="247">
        <v>7030</v>
      </c>
      <c r="AO5205" s="226" t="s">
        <v>34968</v>
      </c>
      <c r="AP5205" s="227">
        <v>888648.49</v>
      </c>
      <c r="AR5205" s="207" t="s">
        <v>19532</v>
      </c>
      <c r="AS5205" s="208">
        <v>5708</v>
      </c>
      <c r="AT5205" s="93"/>
      <c r="AU5205" s="93"/>
      <c r="AV5205" s="93"/>
    </row>
    <row r="5206" spans="32:48" x14ac:dyDescent="0.55000000000000004">
      <c r="AF5206" t="s">
        <v>13409</v>
      </c>
      <c r="AG5206" s="284">
        <v>255555.3</v>
      </c>
      <c r="AI5206" s="276" t="s">
        <v>55196</v>
      </c>
      <c r="AJ5206" s="277">
        <v>105.08</v>
      </c>
      <c r="AL5206" s="246" t="s">
        <v>48853</v>
      </c>
      <c r="AM5206" s="247">
        <v>385697</v>
      </c>
      <c r="AO5206" s="226" t="s">
        <v>19587</v>
      </c>
      <c r="AP5206" s="227">
        <v>527925.65</v>
      </c>
      <c r="AR5206" s="207" t="s">
        <v>19533</v>
      </c>
      <c r="AS5206" s="208">
        <v>380620.07</v>
      </c>
      <c r="AT5206" s="93"/>
      <c r="AU5206" s="93"/>
      <c r="AV5206" s="93"/>
    </row>
    <row r="5207" spans="32:48" x14ac:dyDescent="0.55000000000000004">
      <c r="AF5207" t="s">
        <v>71856</v>
      </c>
      <c r="AG5207" s="284">
        <v>19790.189999999999</v>
      </c>
      <c r="AI5207" s="276" t="s">
        <v>64419</v>
      </c>
      <c r="AJ5207" s="277">
        <v>44.5</v>
      </c>
      <c r="AL5207" s="246" t="s">
        <v>63130</v>
      </c>
      <c r="AM5207" s="247">
        <v>22500</v>
      </c>
      <c r="AO5207" s="226" t="s">
        <v>42408</v>
      </c>
      <c r="AP5207" s="227">
        <v>238599.5</v>
      </c>
      <c r="AR5207" s="207" t="s">
        <v>19534</v>
      </c>
      <c r="AS5207" s="208">
        <v>211680</v>
      </c>
      <c r="AT5207" s="93"/>
      <c r="AU5207" s="93"/>
      <c r="AV5207" s="93"/>
    </row>
    <row r="5208" spans="32:48" x14ac:dyDescent="0.55000000000000004">
      <c r="AF5208" t="s">
        <v>18655</v>
      </c>
      <c r="AG5208" s="284">
        <v>26021.5</v>
      </c>
      <c r="AI5208" s="276" t="s">
        <v>67865</v>
      </c>
      <c r="AJ5208" s="277">
        <v>3311</v>
      </c>
      <c r="AL5208" s="246" t="s">
        <v>63131</v>
      </c>
      <c r="AM5208" s="247">
        <v>1666</v>
      </c>
      <c r="AO5208" s="226" t="s">
        <v>34969</v>
      </c>
      <c r="AP5208" s="227">
        <v>112758.99</v>
      </c>
      <c r="AR5208" s="207" t="s">
        <v>19535</v>
      </c>
      <c r="AS5208" s="208">
        <v>52425</v>
      </c>
      <c r="AT5208" s="93"/>
      <c r="AU5208" s="93"/>
      <c r="AV5208" s="93"/>
    </row>
    <row r="5209" spans="32:48" x14ac:dyDescent="0.55000000000000004">
      <c r="AF5209" t="s">
        <v>18657</v>
      </c>
      <c r="AG5209" s="284">
        <v>105666.49</v>
      </c>
      <c r="AI5209" s="276" t="s">
        <v>33689</v>
      </c>
      <c r="AJ5209" s="277">
        <v>43844.28</v>
      </c>
      <c r="AL5209" s="246" t="s">
        <v>61385</v>
      </c>
      <c r="AM5209" s="247">
        <v>9100.6200000000008</v>
      </c>
      <c r="AO5209" s="226" t="s">
        <v>46882</v>
      </c>
      <c r="AP5209" s="227">
        <v>165157.1</v>
      </c>
      <c r="AR5209" s="207" t="s">
        <v>19536</v>
      </c>
      <c r="AS5209" s="208">
        <v>4011.21</v>
      </c>
      <c r="AT5209" s="93"/>
      <c r="AU5209" s="93"/>
      <c r="AV5209" s="93"/>
    </row>
    <row r="5210" spans="32:48" x14ac:dyDescent="0.55000000000000004">
      <c r="AF5210" t="s">
        <v>34889</v>
      </c>
      <c r="AG5210" s="284">
        <v>455347.75</v>
      </c>
      <c r="AI5210" s="276" t="s">
        <v>21818</v>
      </c>
      <c r="AJ5210" s="277">
        <v>26273.1</v>
      </c>
      <c r="AL5210" s="246" t="s">
        <v>61386</v>
      </c>
      <c r="AM5210" s="247">
        <v>1015.94</v>
      </c>
      <c r="AO5210" s="226" t="s">
        <v>36253</v>
      </c>
      <c r="AP5210" s="227">
        <v>57.38</v>
      </c>
      <c r="AR5210" s="207" t="s">
        <v>19537</v>
      </c>
      <c r="AS5210" s="208">
        <v>11203.14</v>
      </c>
      <c r="AT5210" s="93"/>
      <c r="AU5210" s="93"/>
      <c r="AV5210" s="93"/>
    </row>
    <row r="5211" spans="32:48" x14ac:dyDescent="0.55000000000000004">
      <c r="AF5211" t="s">
        <v>18785</v>
      </c>
      <c r="AG5211" s="284">
        <v>22510</v>
      </c>
      <c r="AI5211" s="276" t="s">
        <v>42611</v>
      </c>
      <c r="AJ5211" s="277">
        <v>993.97</v>
      </c>
      <c r="AL5211" s="246" t="s">
        <v>61964</v>
      </c>
      <c r="AM5211" s="247">
        <v>789.55</v>
      </c>
      <c r="AO5211" s="226" t="s">
        <v>33451</v>
      </c>
      <c r="AP5211" s="227">
        <v>251351.32</v>
      </c>
      <c r="AR5211" s="207" t="s">
        <v>19538</v>
      </c>
      <c r="AS5211" s="208">
        <v>540</v>
      </c>
      <c r="AT5211" s="93"/>
      <c r="AU5211" s="93"/>
      <c r="AV5211" s="93"/>
    </row>
    <row r="5212" spans="32:48" x14ac:dyDescent="0.55000000000000004">
      <c r="AF5212" t="s">
        <v>46012</v>
      </c>
      <c r="AG5212" s="284">
        <v>6560.51</v>
      </c>
      <c r="AI5212" s="276" t="s">
        <v>61445</v>
      </c>
      <c r="AJ5212" s="277">
        <v>585.55999999999995</v>
      </c>
      <c r="AL5212" s="246" t="s">
        <v>61387</v>
      </c>
      <c r="AM5212" s="247">
        <v>101.89</v>
      </c>
      <c r="AO5212" s="226" t="s">
        <v>33452</v>
      </c>
      <c r="AP5212" s="227">
        <v>3402.11</v>
      </c>
      <c r="AR5212" s="207" t="s">
        <v>19539</v>
      </c>
      <c r="AS5212" s="208">
        <v>1245977.9099999999</v>
      </c>
      <c r="AT5212" s="93"/>
      <c r="AU5212" s="93"/>
      <c r="AV5212" s="93"/>
    </row>
    <row r="5213" spans="32:48" x14ac:dyDescent="0.55000000000000004">
      <c r="AF5213" t="s">
        <v>71857</v>
      </c>
      <c r="AG5213" s="284">
        <v>2407.5100000000002</v>
      </c>
      <c r="AI5213" s="276" t="s">
        <v>21819</v>
      </c>
      <c r="AJ5213" s="277">
        <v>5301.21</v>
      </c>
      <c r="AL5213" s="246" t="s">
        <v>60373</v>
      </c>
      <c r="AM5213" s="247">
        <v>229.5</v>
      </c>
      <c r="AO5213" s="226" t="s">
        <v>33453</v>
      </c>
      <c r="AP5213" s="227">
        <v>64688.59</v>
      </c>
      <c r="AR5213" s="207" t="s">
        <v>19540</v>
      </c>
      <c r="AS5213" s="208">
        <v>128345.7</v>
      </c>
      <c r="AT5213" s="93"/>
      <c r="AU5213" s="93"/>
      <c r="AV5213" s="93"/>
    </row>
    <row r="5214" spans="32:48" x14ac:dyDescent="0.55000000000000004">
      <c r="AF5214" t="s">
        <v>18794</v>
      </c>
      <c r="AG5214" s="284">
        <v>13332.02</v>
      </c>
      <c r="AI5214" s="276" t="s">
        <v>21820</v>
      </c>
      <c r="AJ5214" s="277">
        <v>17930.37</v>
      </c>
      <c r="AL5214" s="246" t="s">
        <v>42417</v>
      </c>
      <c r="AM5214" s="247">
        <v>-1176.58</v>
      </c>
      <c r="AO5214" s="226" t="s">
        <v>34970</v>
      </c>
      <c r="AP5214" s="227">
        <v>28535022.629999999</v>
      </c>
      <c r="AR5214" s="207" t="s">
        <v>19541</v>
      </c>
      <c r="AS5214" s="208">
        <v>10336.200000000001</v>
      </c>
      <c r="AT5214" s="93"/>
      <c r="AU5214" s="93"/>
      <c r="AV5214" s="93"/>
    </row>
    <row r="5215" spans="32:48" x14ac:dyDescent="0.55000000000000004">
      <c r="AF5215" t="s">
        <v>18795</v>
      </c>
      <c r="AG5215" s="284">
        <v>88523.15</v>
      </c>
      <c r="AI5215" s="276" t="s">
        <v>35146</v>
      </c>
      <c r="AJ5215" s="277">
        <v>6972.04</v>
      </c>
      <c r="AL5215" s="246" t="s">
        <v>60374</v>
      </c>
      <c r="AM5215" s="247">
        <v>3071.28</v>
      </c>
      <c r="AO5215" s="226" t="s">
        <v>34971</v>
      </c>
      <c r="AP5215" s="227">
        <v>751125.25</v>
      </c>
      <c r="AR5215" s="207" t="s">
        <v>19542</v>
      </c>
      <c r="AS5215" s="208">
        <v>681780.24</v>
      </c>
      <c r="AT5215" s="93"/>
      <c r="AU5215" s="93"/>
      <c r="AV5215" s="93"/>
    </row>
    <row r="5216" spans="32:48" x14ac:dyDescent="0.55000000000000004">
      <c r="AF5216" t="s">
        <v>18797</v>
      </c>
      <c r="AG5216" s="284">
        <v>10520.73</v>
      </c>
      <c r="AI5216" s="276" t="s">
        <v>48033</v>
      </c>
      <c r="AJ5216" s="277">
        <v>8380.56</v>
      </c>
      <c r="AL5216" s="246" t="s">
        <v>19678</v>
      </c>
      <c r="AM5216" s="247">
        <v>139.43</v>
      </c>
      <c r="AO5216" s="226" t="s">
        <v>19588</v>
      </c>
      <c r="AP5216" s="227">
        <v>46450</v>
      </c>
      <c r="AR5216" s="207" t="s">
        <v>19543</v>
      </c>
      <c r="AS5216" s="208">
        <v>863519.56</v>
      </c>
      <c r="AT5216" s="93"/>
      <c r="AU5216" s="93"/>
      <c r="AV5216" s="93"/>
    </row>
    <row r="5217" spans="32:48" x14ac:dyDescent="0.55000000000000004">
      <c r="AF5217" t="s">
        <v>18798</v>
      </c>
      <c r="AG5217" s="284">
        <v>30704.13</v>
      </c>
      <c r="AI5217" s="276" t="s">
        <v>57508</v>
      </c>
      <c r="AJ5217" s="277">
        <v>15608.14</v>
      </c>
      <c r="AL5217" s="246" t="s">
        <v>64250</v>
      </c>
      <c r="AM5217" s="247">
        <v>-14523.54</v>
      </c>
      <c r="AO5217" s="226" t="s">
        <v>39114</v>
      </c>
      <c r="AP5217" s="227">
        <v>54491.1</v>
      </c>
      <c r="AR5217" s="207" t="s">
        <v>19544</v>
      </c>
      <c r="AS5217" s="208">
        <v>2525144.0499999998</v>
      </c>
      <c r="AT5217" s="93"/>
      <c r="AU5217" s="93"/>
      <c r="AV5217" s="93"/>
    </row>
    <row r="5218" spans="32:48" x14ac:dyDescent="0.55000000000000004">
      <c r="AF5218" t="s">
        <v>18799</v>
      </c>
      <c r="AG5218" s="284">
        <v>15465.51</v>
      </c>
      <c r="AI5218" s="276" t="s">
        <v>33691</v>
      </c>
      <c r="AJ5218" s="277">
        <v>165220.82999999999</v>
      </c>
      <c r="AL5218" s="246" t="s">
        <v>19679</v>
      </c>
      <c r="AM5218" s="247">
        <v>8434.83</v>
      </c>
      <c r="AO5218" s="226" t="s">
        <v>40250</v>
      </c>
      <c r="AP5218" s="227">
        <v>380609.81</v>
      </c>
      <c r="AR5218" s="207" t="s">
        <v>19545</v>
      </c>
      <c r="AS5218" s="208">
        <v>458464.39</v>
      </c>
      <c r="AT5218" s="93"/>
      <c r="AU5218" s="93"/>
      <c r="AV5218" s="93"/>
    </row>
    <row r="5219" spans="32:48" x14ac:dyDescent="0.55000000000000004">
      <c r="AF5219" t="s">
        <v>18800</v>
      </c>
      <c r="AG5219" s="284">
        <v>10112.5</v>
      </c>
      <c r="AI5219" s="276" t="s">
        <v>21821</v>
      </c>
      <c r="AJ5219" s="277">
        <v>21549.19</v>
      </c>
      <c r="AL5219" s="246" t="s">
        <v>49877</v>
      </c>
      <c r="AM5219" s="247">
        <v>-13569.91</v>
      </c>
      <c r="AO5219" s="226" t="s">
        <v>19589</v>
      </c>
      <c r="AP5219" s="227">
        <v>2893308.82</v>
      </c>
      <c r="AR5219" s="207" t="s">
        <v>19546</v>
      </c>
      <c r="AS5219" s="208">
        <v>396040.93</v>
      </c>
      <c r="AT5219" s="93"/>
      <c r="AU5219" s="93"/>
      <c r="AV5219" s="93"/>
    </row>
    <row r="5220" spans="32:48" x14ac:dyDescent="0.55000000000000004">
      <c r="AF5220" t="s">
        <v>18801</v>
      </c>
      <c r="AG5220" s="284">
        <v>52412.78</v>
      </c>
      <c r="AI5220" s="276" t="s">
        <v>61446</v>
      </c>
      <c r="AJ5220" s="277">
        <v>-4329.2700000000004</v>
      </c>
      <c r="AL5220" s="246" t="s">
        <v>19680</v>
      </c>
      <c r="AM5220" s="247">
        <v>17394.990000000002</v>
      </c>
      <c r="AO5220" s="226" t="s">
        <v>34972</v>
      </c>
      <c r="AP5220" s="227">
        <v>1511688.43</v>
      </c>
      <c r="AR5220" s="207" t="s">
        <v>19547</v>
      </c>
      <c r="AS5220" s="208">
        <v>332743.83</v>
      </c>
      <c r="AT5220" s="93"/>
      <c r="AU5220" s="93"/>
      <c r="AV5220" s="93"/>
    </row>
    <row r="5221" spans="32:48" x14ac:dyDescent="0.55000000000000004">
      <c r="AF5221" t="s">
        <v>54299</v>
      </c>
      <c r="AG5221" s="284">
        <v>1722.75</v>
      </c>
      <c r="AI5221" s="276" t="s">
        <v>63211</v>
      </c>
      <c r="AJ5221" s="277">
        <v>86000</v>
      </c>
      <c r="AL5221" s="246" t="s">
        <v>60375</v>
      </c>
      <c r="AM5221" s="247">
        <v>9447.89</v>
      </c>
      <c r="AO5221" s="226" t="s">
        <v>34973</v>
      </c>
      <c r="AP5221" s="227">
        <v>553361.06000000006</v>
      </c>
      <c r="AR5221" s="207" t="s">
        <v>19548</v>
      </c>
      <c r="AS5221" s="208">
        <v>93211.02</v>
      </c>
      <c r="AT5221" s="93"/>
      <c r="AU5221" s="93"/>
      <c r="AV5221" s="93"/>
    </row>
    <row r="5222" spans="32:48" x14ac:dyDescent="0.55000000000000004">
      <c r="AF5222" t="s">
        <v>56782</v>
      </c>
      <c r="AG5222" s="284">
        <v>16601</v>
      </c>
      <c r="AI5222" s="276" t="s">
        <v>58553</v>
      </c>
      <c r="AJ5222" s="277">
        <v>385000</v>
      </c>
      <c r="AL5222" s="246" t="s">
        <v>61388</v>
      </c>
      <c r="AM5222" s="247">
        <v>167752.66</v>
      </c>
      <c r="AO5222" s="226" t="s">
        <v>19590</v>
      </c>
      <c r="AP5222" s="227">
        <v>64345.71</v>
      </c>
      <c r="AR5222" s="207" t="s">
        <v>19549</v>
      </c>
      <c r="AS5222" s="208">
        <v>55470</v>
      </c>
      <c r="AT5222" s="93"/>
      <c r="AU5222" s="93"/>
      <c r="AV5222" s="93"/>
    </row>
    <row r="5223" spans="32:48" x14ac:dyDescent="0.55000000000000004">
      <c r="AF5223" t="s">
        <v>69267</v>
      </c>
      <c r="AG5223">
        <v>85.34</v>
      </c>
      <c r="AI5223" s="276" t="s">
        <v>64420</v>
      </c>
      <c r="AJ5223" s="277">
        <v>234.24</v>
      </c>
      <c r="AL5223" s="246" t="s">
        <v>60376</v>
      </c>
      <c r="AM5223" s="247">
        <v>218.62</v>
      </c>
      <c r="AO5223" s="226" t="s">
        <v>52326</v>
      </c>
      <c r="AP5223" s="227">
        <v>50107.199999999997</v>
      </c>
      <c r="AR5223" s="207" t="s">
        <v>19550</v>
      </c>
      <c r="AS5223" s="208">
        <v>537387.39</v>
      </c>
      <c r="AT5223" s="93"/>
      <c r="AU5223" s="93"/>
      <c r="AV5223" s="93"/>
    </row>
    <row r="5224" spans="32:48" x14ac:dyDescent="0.55000000000000004">
      <c r="AF5224" t="s">
        <v>71858</v>
      </c>
      <c r="AG5224" s="284">
        <v>44744.42</v>
      </c>
      <c r="AI5224" s="276" t="s">
        <v>58280</v>
      </c>
      <c r="AJ5224" s="277">
        <v>4193.66</v>
      </c>
      <c r="AL5224" s="246" t="s">
        <v>60377</v>
      </c>
      <c r="AM5224" s="247">
        <v>29.01</v>
      </c>
      <c r="AO5224" s="226" t="s">
        <v>52327</v>
      </c>
      <c r="AP5224" s="227">
        <v>3120</v>
      </c>
      <c r="AR5224" s="207" t="s">
        <v>19551</v>
      </c>
      <c r="AS5224" s="208">
        <v>134.01</v>
      </c>
      <c r="AT5224" s="93"/>
      <c r="AU5224" s="93"/>
      <c r="AV5224" s="93"/>
    </row>
    <row r="5225" spans="32:48" x14ac:dyDescent="0.55000000000000004">
      <c r="AF5225" t="s">
        <v>18803</v>
      </c>
      <c r="AG5225" s="284">
        <v>180677.29</v>
      </c>
      <c r="AI5225" s="276" t="s">
        <v>64421</v>
      </c>
      <c r="AJ5225" s="277">
        <v>51.84</v>
      </c>
      <c r="AL5225" s="246" t="s">
        <v>60378</v>
      </c>
      <c r="AM5225" s="247">
        <v>1.66</v>
      </c>
      <c r="AO5225" s="226" t="s">
        <v>36254</v>
      </c>
      <c r="AP5225" s="227">
        <v>2798851.07</v>
      </c>
      <c r="AR5225" s="207" t="s">
        <v>19552</v>
      </c>
      <c r="AS5225" s="208">
        <v>8881.35</v>
      </c>
      <c r="AT5225" s="93"/>
      <c r="AU5225" s="93"/>
      <c r="AV5225" s="93"/>
    </row>
    <row r="5226" spans="32:48" x14ac:dyDescent="0.55000000000000004">
      <c r="AF5226" t="s">
        <v>18804</v>
      </c>
      <c r="AG5226" s="284">
        <v>15816.84</v>
      </c>
      <c r="AI5226" s="276" t="s">
        <v>62962</v>
      </c>
      <c r="AJ5226" s="277">
        <v>1267.4100000000001</v>
      </c>
      <c r="AL5226" s="246" t="s">
        <v>60379</v>
      </c>
      <c r="AM5226" s="247">
        <v>94.93</v>
      </c>
      <c r="AO5226" s="226" t="s">
        <v>48848</v>
      </c>
      <c r="AP5226" s="227">
        <v>14836.55</v>
      </c>
      <c r="AR5226" s="207" t="s">
        <v>19553</v>
      </c>
      <c r="AS5226" s="208">
        <v>309760.69</v>
      </c>
      <c r="AT5226" s="93"/>
      <c r="AU5226" s="93"/>
      <c r="AV5226" s="93"/>
    </row>
    <row r="5227" spans="32:48" x14ac:dyDescent="0.55000000000000004">
      <c r="AF5227" t="s">
        <v>18805</v>
      </c>
      <c r="AG5227">
        <v>565.29</v>
      </c>
      <c r="AI5227" s="276" t="s">
        <v>70591</v>
      </c>
      <c r="AJ5227" s="277">
        <v>1054.5</v>
      </c>
      <c r="AL5227" s="246" t="s">
        <v>60380</v>
      </c>
      <c r="AM5227" s="247">
        <v>5.57</v>
      </c>
      <c r="AO5227" s="226" t="s">
        <v>46883</v>
      </c>
      <c r="AP5227" s="227">
        <v>2064.79</v>
      </c>
      <c r="AR5227" s="207" t="s">
        <v>19554</v>
      </c>
      <c r="AS5227" s="208">
        <v>444010.99</v>
      </c>
      <c r="AT5227" s="93"/>
      <c r="AU5227" s="93"/>
      <c r="AV5227" s="93"/>
    </row>
    <row r="5228" spans="32:48" x14ac:dyDescent="0.55000000000000004">
      <c r="AF5228" t="s">
        <v>34909</v>
      </c>
      <c r="AG5228" s="284">
        <v>3058.22</v>
      </c>
      <c r="AI5228" s="276" t="s">
        <v>70592</v>
      </c>
      <c r="AJ5228" s="277">
        <v>80.680000000000007</v>
      </c>
      <c r="AL5228" s="246" t="s">
        <v>60381</v>
      </c>
      <c r="AM5228" s="247">
        <v>98.4</v>
      </c>
      <c r="AO5228" s="226" t="s">
        <v>48849</v>
      </c>
      <c r="AP5228" s="227">
        <v>700</v>
      </c>
      <c r="AR5228" s="207" t="s">
        <v>19555</v>
      </c>
      <c r="AS5228" s="208">
        <v>415853.7</v>
      </c>
      <c r="AT5228" s="93"/>
      <c r="AU5228" s="93"/>
      <c r="AV5228" s="93"/>
    </row>
    <row r="5229" spans="32:48" x14ac:dyDescent="0.55000000000000004">
      <c r="AF5229" t="s">
        <v>34910</v>
      </c>
      <c r="AG5229">
        <v>101.75</v>
      </c>
      <c r="AI5229" s="276" t="s">
        <v>62025</v>
      </c>
      <c r="AJ5229" s="277">
        <v>2673.28</v>
      </c>
      <c r="AL5229" s="246" t="s">
        <v>64251</v>
      </c>
      <c r="AM5229" s="247">
        <v>-177648.74</v>
      </c>
      <c r="AO5229" s="226" t="s">
        <v>52328</v>
      </c>
      <c r="AP5229" s="227">
        <v>3191086.09</v>
      </c>
      <c r="AR5229" s="207" t="s">
        <v>19556</v>
      </c>
      <c r="AS5229" s="208">
        <v>414619.81</v>
      </c>
      <c r="AT5229" s="93"/>
      <c r="AU5229" s="93"/>
      <c r="AV5229" s="93"/>
    </row>
    <row r="5230" spans="32:48" x14ac:dyDescent="0.55000000000000004">
      <c r="AF5230" t="s">
        <v>34911</v>
      </c>
      <c r="AG5230">
        <v>300.23</v>
      </c>
      <c r="AI5230" s="276" t="s">
        <v>57509</v>
      </c>
      <c r="AJ5230" s="277">
        <v>5600</v>
      </c>
      <c r="AL5230" s="246" t="s">
        <v>60382</v>
      </c>
      <c r="AM5230" s="247">
        <v>5486.96</v>
      </c>
      <c r="AO5230" s="226" t="s">
        <v>19592</v>
      </c>
      <c r="AP5230" s="227">
        <v>1928498.9</v>
      </c>
      <c r="AR5230" s="207" t="s">
        <v>19557</v>
      </c>
      <c r="AS5230" s="208">
        <v>899907.6</v>
      </c>
      <c r="AT5230" s="93"/>
      <c r="AU5230" s="93"/>
      <c r="AV5230" s="93"/>
    </row>
    <row r="5231" spans="32:48" x14ac:dyDescent="0.55000000000000004">
      <c r="AF5231" t="s">
        <v>40752</v>
      </c>
      <c r="AG5231">
        <v>541.51</v>
      </c>
      <c r="AI5231" s="276" t="s">
        <v>59101</v>
      </c>
      <c r="AJ5231" s="277">
        <v>675</v>
      </c>
      <c r="AL5231" s="246" t="s">
        <v>60383</v>
      </c>
      <c r="AM5231" s="247">
        <v>406.84</v>
      </c>
      <c r="AO5231" s="226" t="s">
        <v>40251</v>
      </c>
      <c r="AP5231" s="227">
        <v>62500</v>
      </c>
      <c r="AR5231" s="207" t="s">
        <v>19558</v>
      </c>
      <c r="AS5231" s="208">
        <v>312287.8</v>
      </c>
      <c r="AT5231" s="93"/>
      <c r="AU5231" s="93"/>
      <c r="AV5231" s="93"/>
    </row>
    <row r="5232" spans="32:48" x14ac:dyDescent="0.55000000000000004">
      <c r="AF5232" t="s">
        <v>18807</v>
      </c>
      <c r="AG5232" s="284">
        <v>13407.27</v>
      </c>
      <c r="AI5232" s="276" t="s">
        <v>59103</v>
      </c>
      <c r="AJ5232" s="277">
        <v>15783.71</v>
      </c>
      <c r="AL5232" s="246" t="s">
        <v>60384</v>
      </c>
      <c r="AM5232" s="247">
        <v>70.44</v>
      </c>
      <c r="AO5232" s="226" t="s">
        <v>48850</v>
      </c>
      <c r="AP5232" s="227">
        <v>1090</v>
      </c>
      <c r="AR5232" s="207" t="s">
        <v>19559</v>
      </c>
      <c r="AS5232" s="208">
        <v>37192.6</v>
      </c>
      <c r="AT5232" s="93"/>
      <c r="AU5232" s="93"/>
      <c r="AV5232" s="93"/>
    </row>
    <row r="5233" spans="32:48" x14ac:dyDescent="0.55000000000000004">
      <c r="AF5233" t="s">
        <v>13417</v>
      </c>
      <c r="AG5233" s="284">
        <v>10686.53</v>
      </c>
      <c r="AI5233" s="276" t="s">
        <v>62027</v>
      </c>
      <c r="AJ5233" s="277">
        <v>775888.91</v>
      </c>
      <c r="AL5233" s="246" t="s">
        <v>60385</v>
      </c>
      <c r="AM5233" s="247">
        <v>462.53</v>
      </c>
      <c r="AO5233" s="226" t="s">
        <v>42409</v>
      </c>
      <c r="AP5233" s="227">
        <v>1093449.6200000001</v>
      </c>
      <c r="AR5233" s="207" t="s">
        <v>19560</v>
      </c>
      <c r="AS5233" s="208">
        <v>874431.58</v>
      </c>
      <c r="AT5233" s="93"/>
      <c r="AU5233" s="93"/>
      <c r="AV5233" s="93"/>
    </row>
    <row r="5234" spans="32:48" x14ac:dyDescent="0.55000000000000004">
      <c r="AF5234" t="s">
        <v>62878</v>
      </c>
      <c r="AG5234" s="284">
        <v>-7653.07</v>
      </c>
      <c r="AI5234" s="276" t="s">
        <v>62028</v>
      </c>
      <c r="AJ5234" s="277">
        <v>24616.74</v>
      </c>
      <c r="AL5234" s="246" t="s">
        <v>60386</v>
      </c>
      <c r="AM5234" s="247">
        <v>24.48</v>
      </c>
      <c r="AO5234" s="226" t="s">
        <v>52329</v>
      </c>
      <c r="AP5234" s="227">
        <v>-53.22</v>
      </c>
      <c r="AR5234" s="207" t="s">
        <v>19561</v>
      </c>
      <c r="AS5234" s="208">
        <v>1882.63</v>
      </c>
      <c r="AT5234" s="93"/>
      <c r="AU5234" s="93"/>
      <c r="AV5234" s="93"/>
    </row>
    <row r="5235" spans="32:48" x14ac:dyDescent="0.55000000000000004">
      <c r="AF5235" t="s">
        <v>18894</v>
      </c>
      <c r="AG5235" s="284">
        <v>24293</v>
      </c>
      <c r="AI5235" s="276" t="s">
        <v>56234</v>
      </c>
      <c r="AJ5235" s="277">
        <v>181878.11</v>
      </c>
      <c r="AL5235" s="246" t="s">
        <v>19682</v>
      </c>
      <c r="AM5235" s="247">
        <v>60.49</v>
      </c>
      <c r="AO5235" s="226" t="s">
        <v>47948</v>
      </c>
      <c r="AP5235" s="227">
        <v>245</v>
      </c>
      <c r="AR5235" s="207" t="s">
        <v>19562</v>
      </c>
      <c r="AS5235" s="208">
        <v>137284.74</v>
      </c>
      <c r="AT5235" s="93"/>
      <c r="AU5235" s="93"/>
      <c r="AV5235" s="93"/>
    </row>
    <row r="5236" spans="32:48" x14ac:dyDescent="0.55000000000000004">
      <c r="AF5236" t="s">
        <v>18897</v>
      </c>
      <c r="AG5236" s="284">
        <v>3492.86</v>
      </c>
      <c r="AI5236" s="276" t="s">
        <v>33700</v>
      </c>
      <c r="AJ5236" s="277">
        <v>229148.98</v>
      </c>
      <c r="AL5236" s="246" t="s">
        <v>64252</v>
      </c>
      <c r="AM5236" s="247">
        <v>-6511.74</v>
      </c>
      <c r="AO5236" s="226" t="s">
        <v>52330</v>
      </c>
      <c r="AP5236" s="227">
        <v>16.89</v>
      </c>
      <c r="AR5236" s="207" t="s">
        <v>19563</v>
      </c>
      <c r="AS5236" s="208">
        <v>347745.22</v>
      </c>
      <c r="AT5236" s="93"/>
      <c r="AU5236" s="93"/>
      <c r="AV5236" s="93"/>
    </row>
    <row r="5237" spans="32:48" x14ac:dyDescent="0.55000000000000004">
      <c r="AF5237" t="s">
        <v>18898</v>
      </c>
      <c r="AG5237" s="284">
        <v>2672.88</v>
      </c>
      <c r="AI5237" s="276" t="s">
        <v>33701</v>
      </c>
      <c r="AJ5237" s="277">
        <v>45306.36</v>
      </c>
      <c r="AL5237" s="246" t="s">
        <v>49878</v>
      </c>
      <c r="AM5237" s="247">
        <v>52755.19</v>
      </c>
      <c r="AO5237" s="226" t="s">
        <v>44798</v>
      </c>
      <c r="AP5237" s="227">
        <v>3384149.48</v>
      </c>
      <c r="AR5237" s="207" t="s">
        <v>19564</v>
      </c>
      <c r="AS5237" s="208">
        <v>522044.38</v>
      </c>
      <c r="AT5237" s="93"/>
      <c r="AU5237" s="93"/>
      <c r="AV5237" s="93"/>
    </row>
    <row r="5238" spans="32:48" x14ac:dyDescent="0.55000000000000004">
      <c r="AF5238" t="s">
        <v>18901</v>
      </c>
      <c r="AG5238">
        <v>16.920000000000002</v>
      </c>
      <c r="AI5238" s="276" t="s">
        <v>39228</v>
      </c>
      <c r="AJ5238" s="277">
        <v>20667.41</v>
      </c>
      <c r="AL5238" s="246" t="s">
        <v>42418</v>
      </c>
      <c r="AM5238" s="247">
        <v>11245.5</v>
      </c>
      <c r="AO5238" s="226" t="s">
        <v>44799</v>
      </c>
      <c r="AP5238" s="227">
        <v>258887.44</v>
      </c>
      <c r="AR5238" s="207" t="s">
        <v>19565</v>
      </c>
      <c r="AS5238" s="208">
        <v>416.25</v>
      </c>
      <c r="AT5238" s="93"/>
      <c r="AU5238" s="93"/>
      <c r="AV5238" s="93"/>
    </row>
    <row r="5239" spans="32:48" x14ac:dyDescent="0.55000000000000004">
      <c r="AF5239" t="s">
        <v>65115</v>
      </c>
      <c r="AG5239" s="284">
        <v>-3395.01</v>
      </c>
      <c r="AI5239" s="276" t="s">
        <v>39229</v>
      </c>
      <c r="AJ5239" s="277">
        <v>40815.15</v>
      </c>
      <c r="AL5239" s="246" t="s">
        <v>52331</v>
      </c>
      <c r="AM5239" s="247">
        <v>1935.85</v>
      </c>
      <c r="AO5239" s="226" t="s">
        <v>44800</v>
      </c>
      <c r="AP5239" s="227">
        <v>156000</v>
      </c>
      <c r="AR5239" s="207" t="s">
        <v>19566</v>
      </c>
      <c r="AS5239" s="208">
        <v>530628.37</v>
      </c>
      <c r="AT5239" s="93"/>
      <c r="AU5239" s="93"/>
      <c r="AV5239" s="93"/>
    </row>
    <row r="5240" spans="32:48" x14ac:dyDescent="0.55000000000000004">
      <c r="AF5240" t="s">
        <v>36205</v>
      </c>
      <c r="AG5240">
        <v>60</v>
      </c>
      <c r="AI5240" s="276" t="s">
        <v>62029</v>
      </c>
      <c r="AJ5240" s="277">
        <v>14503.41</v>
      </c>
      <c r="AL5240" s="246" t="s">
        <v>42420</v>
      </c>
      <c r="AM5240" s="247">
        <v>48.65</v>
      </c>
      <c r="AO5240" s="226" t="s">
        <v>19633</v>
      </c>
      <c r="AP5240" s="227">
        <v>29637.43</v>
      </c>
      <c r="AR5240" s="207" t="s">
        <v>19567</v>
      </c>
      <c r="AS5240" s="208">
        <v>17645.810000000001</v>
      </c>
      <c r="AT5240" s="93"/>
      <c r="AU5240" s="93"/>
      <c r="AV5240" s="93"/>
    </row>
    <row r="5241" spans="32:48" x14ac:dyDescent="0.55000000000000004">
      <c r="AF5241" t="s">
        <v>33403</v>
      </c>
      <c r="AG5241">
        <v>-21.46</v>
      </c>
      <c r="AI5241" s="276" t="s">
        <v>36359</v>
      </c>
      <c r="AJ5241" s="277">
        <v>1204.6400000000001</v>
      </c>
      <c r="AL5241" s="246" t="s">
        <v>42423</v>
      </c>
      <c r="AM5241" s="247">
        <v>-7984.89</v>
      </c>
      <c r="AO5241" s="226" t="s">
        <v>33455</v>
      </c>
      <c r="AP5241" s="227">
        <v>5500</v>
      </c>
      <c r="AR5241" s="207" t="s">
        <v>19568</v>
      </c>
      <c r="AS5241" s="208">
        <v>5833.79</v>
      </c>
      <c r="AT5241" s="93"/>
      <c r="AU5241" s="93"/>
      <c r="AV5241" s="93"/>
    </row>
    <row r="5242" spans="32:48" x14ac:dyDescent="0.55000000000000004">
      <c r="AF5242" t="s">
        <v>18905</v>
      </c>
      <c r="AG5242" s="284">
        <v>14350.04</v>
      </c>
      <c r="AI5242" s="276" t="s">
        <v>40365</v>
      </c>
      <c r="AJ5242" s="277">
        <v>4826.3500000000004</v>
      </c>
      <c r="AL5242" s="246" t="s">
        <v>48860</v>
      </c>
      <c r="AM5242" s="247">
        <v>1059.75</v>
      </c>
      <c r="AO5242" s="226" t="s">
        <v>33456</v>
      </c>
      <c r="AP5242" s="227">
        <v>128475</v>
      </c>
      <c r="AR5242" s="207" t="s">
        <v>19569</v>
      </c>
      <c r="AS5242" s="208">
        <v>1926</v>
      </c>
      <c r="AT5242" s="93"/>
      <c r="AU5242" s="93"/>
      <c r="AV5242" s="93"/>
    </row>
    <row r="5243" spans="32:48" x14ac:dyDescent="0.55000000000000004">
      <c r="AF5243" t="s">
        <v>18909</v>
      </c>
      <c r="AG5243" s="284">
        <v>5000</v>
      </c>
      <c r="AI5243" s="276" t="s">
        <v>62030</v>
      </c>
      <c r="AJ5243" s="277">
        <v>3200.18</v>
      </c>
      <c r="AL5243" s="246" t="s">
        <v>49879</v>
      </c>
      <c r="AM5243" s="247">
        <v>7972</v>
      </c>
      <c r="AO5243" s="226" t="s">
        <v>33457</v>
      </c>
      <c r="AP5243" s="227">
        <v>16000</v>
      </c>
      <c r="AR5243" s="207" t="s">
        <v>19570</v>
      </c>
      <c r="AS5243" s="208">
        <v>635.42999999999995</v>
      </c>
      <c r="AT5243" s="93"/>
      <c r="AU5243" s="93"/>
      <c r="AV5243" s="93"/>
    </row>
    <row r="5244" spans="32:48" x14ac:dyDescent="0.55000000000000004">
      <c r="AF5244" t="s">
        <v>36206</v>
      </c>
      <c r="AG5244" s="284">
        <v>1141.3699999999999</v>
      </c>
      <c r="AI5244" s="276" t="s">
        <v>35156</v>
      </c>
      <c r="AJ5244" s="277">
        <v>46.59</v>
      </c>
      <c r="AL5244" s="246" t="s">
        <v>64253</v>
      </c>
      <c r="AM5244" s="247">
        <v>315713.58</v>
      </c>
      <c r="AO5244" s="226" t="s">
        <v>33458</v>
      </c>
      <c r="AP5244" s="227">
        <v>40000</v>
      </c>
      <c r="AR5244" s="207" t="s">
        <v>19571</v>
      </c>
      <c r="AS5244" s="208">
        <v>40090</v>
      </c>
      <c r="AT5244" s="93"/>
      <c r="AU5244" s="93"/>
      <c r="AV5244" s="93"/>
    </row>
    <row r="5245" spans="32:48" x14ac:dyDescent="0.55000000000000004">
      <c r="AF5245" t="s">
        <v>40753</v>
      </c>
      <c r="AG5245" s="284">
        <v>6259.29</v>
      </c>
      <c r="AI5245" s="276" t="s">
        <v>33703</v>
      </c>
      <c r="AJ5245" s="277">
        <v>40343.839999999997</v>
      </c>
      <c r="AL5245" s="246" t="s">
        <v>42425</v>
      </c>
      <c r="AM5245" s="247">
        <v>12025.22</v>
      </c>
      <c r="AO5245" s="226" t="s">
        <v>33459</v>
      </c>
      <c r="AP5245" s="227">
        <v>19500</v>
      </c>
      <c r="AR5245" s="207" t="s">
        <v>19572</v>
      </c>
      <c r="AS5245" s="208">
        <v>14221.52</v>
      </c>
      <c r="AT5245" s="93"/>
      <c r="AU5245" s="93"/>
      <c r="AV5245" s="93"/>
    </row>
    <row r="5246" spans="32:48" x14ac:dyDescent="0.55000000000000004">
      <c r="AF5246" t="s">
        <v>18910</v>
      </c>
      <c r="AG5246" s="284">
        <v>3830.29</v>
      </c>
      <c r="AI5246" s="276" t="s">
        <v>33704</v>
      </c>
      <c r="AJ5246" s="277">
        <v>114129.61</v>
      </c>
      <c r="AL5246" s="246" t="s">
        <v>48861</v>
      </c>
      <c r="AM5246" s="247">
        <v>166.67</v>
      </c>
      <c r="AO5246" s="226" t="s">
        <v>33460</v>
      </c>
      <c r="AP5246" s="227">
        <v>6100</v>
      </c>
      <c r="AR5246" s="207" t="s">
        <v>19573</v>
      </c>
      <c r="AS5246" s="208">
        <v>1087.96</v>
      </c>
      <c r="AT5246" s="93"/>
      <c r="AU5246" s="93"/>
      <c r="AV5246" s="93"/>
    </row>
    <row r="5247" spans="32:48" x14ac:dyDescent="0.55000000000000004">
      <c r="AF5247" t="s">
        <v>18911</v>
      </c>
      <c r="AG5247" s="284">
        <v>13757.19</v>
      </c>
      <c r="AI5247" s="276" t="s">
        <v>33705</v>
      </c>
      <c r="AJ5247" s="277">
        <v>100321.25</v>
      </c>
      <c r="AL5247" s="246" t="s">
        <v>49881</v>
      </c>
      <c r="AM5247" s="247">
        <v>1237.31</v>
      </c>
      <c r="AO5247" s="226" t="s">
        <v>33461</v>
      </c>
      <c r="AP5247" s="227">
        <v>16491.43</v>
      </c>
      <c r="AR5247" s="207" t="s">
        <v>19574</v>
      </c>
      <c r="AS5247" s="208">
        <v>3083.25</v>
      </c>
      <c r="AT5247" s="93"/>
      <c r="AU5247" s="93"/>
      <c r="AV5247" s="93"/>
    </row>
    <row r="5248" spans="32:48" x14ac:dyDescent="0.55000000000000004">
      <c r="AF5248" t="s">
        <v>18912</v>
      </c>
      <c r="AG5248" s="284">
        <v>27069.84</v>
      </c>
      <c r="AI5248" s="276" t="s">
        <v>21894</v>
      </c>
      <c r="AJ5248" s="277">
        <v>17866.37</v>
      </c>
      <c r="AL5248" s="246" t="s">
        <v>42426</v>
      </c>
      <c r="AM5248" s="247">
        <v>27.94</v>
      </c>
      <c r="AO5248" s="226" t="s">
        <v>19636</v>
      </c>
      <c r="AP5248" s="227">
        <v>18593.89</v>
      </c>
      <c r="AR5248" s="207" t="s">
        <v>19575</v>
      </c>
      <c r="AS5248" s="208">
        <v>95.29</v>
      </c>
      <c r="AT5248" s="93"/>
      <c r="AU5248" s="93"/>
      <c r="AV5248" s="93"/>
    </row>
    <row r="5249" spans="32:48" x14ac:dyDescent="0.55000000000000004">
      <c r="AF5249" t="s">
        <v>33405</v>
      </c>
      <c r="AG5249" s="284">
        <v>34830</v>
      </c>
      <c r="AI5249" s="276" t="s">
        <v>21895</v>
      </c>
      <c r="AJ5249" s="277">
        <v>6788.12</v>
      </c>
      <c r="AL5249" s="246" t="s">
        <v>64254</v>
      </c>
      <c r="AM5249" s="247">
        <v>730.48</v>
      </c>
      <c r="AO5249" s="226" t="s">
        <v>34977</v>
      </c>
      <c r="AP5249" s="227">
        <v>322154.73</v>
      </c>
      <c r="AR5249" s="207" t="s">
        <v>19576</v>
      </c>
      <c r="AS5249" s="208">
        <v>293.04000000000002</v>
      </c>
      <c r="AT5249" s="93"/>
      <c r="AU5249" s="93"/>
      <c r="AV5249" s="93"/>
    </row>
    <row r="5250" spans="32:48" x14ac:dyDescent="0.55000000000000004">
      <c r="AF5250" t="s">
        <v>18913</v>
      </c>
      <c r="AG5250" s="284">
        <v>12693.06</v>
      </c>
      <c r="AI5250" s="276" t="s">
        <v>35157</v>
      </c>
      <c r="AJ5250" s="277">
        <v>2000</v>
      </c>
      <c r="AL5250" s="246" t="s">
        <v>49882</v>
      </c>
      <c r="AM5250" s="247">
        <v>111.49</v>
      </c>
      <c r="AO5250" s="226" t="s">
        <v>42410</v>
      </c>
      <c r="AP5250" s="227">
        <v>4492.5</v>
      </c>
      <c r="AR5250" s="207" t="s">
        <v>19577</v>
      </c>
      <c r="AS5250" s="208">
        <v>82141.289999999994</v>
      </c>
      <c r="AT5250" s="93"/>
      <c r="AU5250" s="93"/>
      <c r="AV5250" s="93"/>
    </row>
    <row r="5251" spans="32:48" x14ac:dyDescent="0.55000000000000004">
      <c r="AF5251" t="s">
        <v>54304</v>
      </c>
      <c r="AG5251" s="284">
        <v>3963.85</v>
      </c>
      <c r="AI5251" s="276" t="s">
        <v>39230</v>
      </c>
      <c r="AJ5251" s="277">
        <v>316.32</v>
      </c>
      <c r="AL5251" s="246" t="s">
        <v>49883</v>
      </c>
      <c r="AM5251" s="247">
        <v>4.3899999999999997</v>
      </c>
      <c r="AO5251" s="226" t="s">
        <v>42411</v>
      </c>
      <c r="AP5251" s="227">
        <v>343.71</v>
      </c>
      <c r="AR5251" s="207" t="s">
        <v>19578</v>
      </c>
      <c r="AS5251" s="208">
        <v>7349.1</v>
      </c>
      <c r="AT5251" s="93"/>
      <c r="AU5251" s="93"/>
      <c r="AV5251" s="93"/>
    </row>
    <row r="5252" spans="32:48" x14ac:dyDescent="0.55000000000000004">
      <c r="AF5252" t="s">
        <v>49343</v>
      </c>
      <c r="AG5252" s="284">
        <v>21807.65</v>
      </c>
      <c r="AI5252" s="276" t="s">
        <v>21896</v>
      </c>
      <c r="AJ5252" s="277">
        <v>212086.26</v>
      </c>
      <c r="AL5252" s="246" t="s">
        <v>60387</v>
      </c>
      <c r="AM5252" s="247">
        <v>6250</v>
      </c>
      <c r="AO5252" s="226" t="s">
        <v>40252</v>
      </c>
      <c r="AP5252" s="227">
        <v>27749.97</v>
      </c>
      <c r="AR5252" s="207" t="s">
        <v>19579</v>
      </c>
      <c r="AS5252" s="208">
        <v>2994.52</v>
      </c>
      <c r="AT5252" s="93"/>
      <c r="AU5252" s="93"/>
      <c r="AV5252" s="93"/>
    </row>
    <row r="5253" spans="32:48" x14ac:dyDescent="0.55000000000000004">
      <c r="AF5253" t="s">
        <v>18916</v>
      </c>
      <c r="AG5253">
        <v>926.88</v>
      </c>
      <c r="AI5253" s="276" t="s">
        <v>21897</v>
      </c>
      <c r="AJ5253" s="277">
        <v>690033.65</v>
      </c>
      <c r="AL5253" s="246" t="s">
        <v>42427</v>
      </c>
      <c r="AM5253" s="247">
        <v>3038.82</v>
      </c>
      <c r="AO5253" s="226" t="s">
        <v>40253</v>
      </c>
      <c r="AP5253" s="227">
        <v>35000</v>
      </c>
      <c r="AR5253" s="207" t="s">
        <v>19580</v>
      </c>
      <c r="AS5253" s="208">
        <v>479989.67</v>
      </c>
      <c r="AT5253" s="93"/>
      <c r="AU5253" s="93"/>
      <c r="AV5253" s="93"/>
    </row>
    <row r="5254" spans="32:48" x14ac:dyDescent="0.55000000000000004">
      <c r="AF5254" t="s">
        <v>18917</v>
      </c>
      <c r="AG5254" s="284">
        <v>211890.95</v>
      </c>
      <c r="AI5254" s="276" t="s">
        <v>67866</v>
      </c>
      <c r="AJ5254" s="277">
        <v>122.94</v>
      </c>
      <c r="AL5254" s="246" t="s">
        <v>42428</v>
      </c>
      <c r="AM5254" s="247">
        <v>1039.46</v>
      </c>
      <c r="AO5254" s="226" t="s">
        <v>40254</v>
      </c>
      <c r="AP5254" s="227">
        <v>485000</v>
      </c>
      <c r="AR5254" s="207" t="s">
        <v>19581</v>
      </c>
      <c r="AS5254" s="208">
        <v>63320.22</v>
      </c>
      <c r="AT5254" s="93"/>
      <c r="AU5254" s="93"/>
      <c r="AV5254" s="93"/>
    </row>
    <row r="5255" spans="32:48" x14ac:dyDescent="0.55000000000000004">
      <c r="AF5255" t="s">
        <v>40754</v>
      </c>
      <c r="AG5255" s="284">
        <v>1179.24</v>
      </c>
      <c r="AI5255" s="276" t="s">
        <v>47005</v>
      </c>
      <c r="AJ5255" s="277">
        <v>1003.33</v>
      </c>
      <c r="AL5255" s="246" t="s">
        <v>49884</v>
      </c>
      <c r="AM5255" s="247">
        <v>7491.86</v>
      </c>
      <c r="AO5255" s="226" t="s">
        <v>40255</v>
      </c>
      <c r="AP5255" s="227">
        <v>41833.65</v>
      </c>
      <c r="AR5255" s="207" t="s">
        <v>19582</v>
      </c>
      <c r="AS5255" s="208">
        <v>4844.03</v>
      </c>
      <c r="AT5255" s="93"/>
      <c r="AU5255" s="93"/>
      <c r="AV5255" s="93"/>
    </row>
    <row r="5256" spans="32:48" x14ac:dyDescent="0.55000000000000004">
      <c r="AF5256" t="s">
        <v>34922</v>
      </c>
      <c r="AG5256" s="284">
        <v>2058.98</v>
      </c>
      <c r="AI5256" s="276" t="s">
        <v>55202</v>
      </c>
      <c r="AJ5256" s="277">
        <v>1101.5999999999999</v>
      </c>
      <c r="AL5256" s="246" t="s">
        <v>49885</v>
      </c>
      <c r="AM5256" s="247">
        <v>143439.54999999999</v>
      </c>
      <c r="AO5256" s="226" t="s">
        <v>44801</v>
      </c>
      <c r="AP5256" s="227">
        <v>69000</v>
      </c>
      <c r="AR5256" s="207" t="s">
        <v>19583</v>
      </c>
      <c r="AS5256" s="208">
        <v>675.12</v>
      </c>
      <c r="AT5256" s="93"/>
      <c r="AU5256" s="93"/>
      <c r="AV5256" s="93"/>
    </row>
    <row r="5257" spans="32:48" x14ac:dyDescent="0.55000000000000004">
      <c r="AF5257" t="s">
        <v>18922</v>
      </c>
      <c r="AG5257" s="284">
        <v>63113.31</v>
      </c>
      <c r="AI5257" s="276" t="s">
        <v>63701</v>
      </c>
      <c r="AJ5257" s="277">
        <v>138610.82999999999</v>
      </c>
      <c r="AL5257" s="246" t="s">
        <v>64255</v>
      </c>
      <c r="AM5257" s="247">
        <v>36155</v>
      </c>
      <c r="AO5257" s="226" t="s">
        <v>49874</v>
      </c>
      <c r="AP5257" s="227">
        <v>1836</v>
      </c>
      <c r="AR5257" s="207" t="s">
        <v>19584</v>
      </c>
      <c r="AS5257" s="208">
        <v>424.25</v>
      </c>
      <c r="AT5257" s="93"/>
      <c r="AU5257" s="93"/>
      <c r="AV5257" s="93"/>
    </row>
    <row r="5258" spans="32:48" x14ac:dyDescent="0.55000000000000004">
      <c r="AF5258" t="s">
        <v>18923</v>
      </c>
      <c r="AG5258" s="284">
        <v>35140.29</v>
      </c>
      <c r="AI5258" s="276" t="s">
        <v>55203</v>
      </c>
      <c r="AJ5258" s="277">
        <v>33857.370000000003</v>
      </c>
      <c r="AL5258" s="246" t="s">
        <v>47950</v>
      </c>
      <c r="AM5258" s="247">
        <v>947.46</v>
      </c>
      <c r="AO5258" s="226" t="s">
        <v>44802</v>
      </c>
      <c r="AP5258" s="227">
        <v>83500</v>
      </c>
      <c r="AR5258" s="207" t="s">
        <v>19585</v>
      </c>
      <c r="AS5258" s="208">
        <v>1617</v>
      </c>
      <c r="AT5258" s="93"/>
      <c r="AU5258" s="93"/>
      <c r="AV5258" s="93"/>
    </row>
    <row r="5259" spans="32:48" x14ac:dyDescent="0.55000000000000004">
      <c r="AF5259" t="s">
        <v>40755</v>
      </c>
      <c r="AG5259" s="284">
        <v>896680.8</v>
      </c>
      <c r="AI5259" s="276" t="s">
        <v>67867</v>
      </c>
      <c r="AJ5259" s="277">
        <v>13.93</v>
      </c>
      <c r="AL5259" s="246" t="s">
        <v>47951</v>
      </c>
      <c r="AM5259" s="247">
        <v>72.33</v>
      </c>
      <c r="AO5259" s="226" t="s">
        <v>44803</v>
      </c>
      <c r="AP5259" s="227">
        <v>6247.79</v>
      </c>
      <c r="AR5259" s="207" t="s">
        <v>19586</v>
      </c>
      <c r="AS5259" s="208">
        <v>716693.2</v>
      </c>
      <c r="AT5259" s="93"/>
      <c r="AU5259" s="93"/>
      <c r="AV5259" s="93"/>
    </row>
    <row r="5260" spans="32:48" x14ac:dyDescent="0.55000000000000004">
      <c r="AF5260" t="s">
        <v>18924</v>
      </c>
      <c r="AG5260" s="284">
        <v>5949551.0999999996</v>
      </c>
      <c r="AI5260" s="276" t="s">
        <v>55204</v>
      </c>
      <c r="AJ5260" s="277">
        <v>13278.93</v>
      </c>
      <c r="AL5260" s="246" t="s">
        <v>59577</v>
      </c>
      <c r="AM5260" s="247">
        <v>791</v>
      </c>
      <c r="AO5260" s="226" t="s">
        <v>19657</v>
      </c>
      <c r="AP5260" s="227">
        <v>38108.07</v>
      </c>
      <c r="AR5260" s="207" t="s">
        <v>19587</v>
      </c>
      <c r="AS5260" s="208">
        <v>151852.5</v>
      </c>
      <c r="AT5260" s="93"/>
      <c r="AU5260" s="93"/>
      <c r="AV5260" s="93"/>
    </row>
    <row r="5261" spans="32:48" x14ac:dyDescent="0.55000000000000004">
      <c r="AF5261" t="s">
        <v>66769</v>
      </c>
      <c r="AG5261">
        <v>100</v>
      </c>
      <c r="AI5261" s="276" t="s">
        <v>55205</v>
      </c>
      <c r="AJ5261" s="277">
        <v>37477.58</v>
      </c>
      <c r="AL5261" s="246" t="s">
        <v>64256</v>
      </c>
      <c r="AM5261" s="247">
        <v>3348</v>
      </c>
      <c r="AO5261" s="226" t="s">
        <v>36257</v>
      </c>
      <c r="AP5261" s="227">
        <v>9666</v>
      </c>
      <c r="AR5261" s="207" t="s">
        <v>19588</v>
      </c>
      <c r="AS5261" s="208">
        <v>26000</v>
      </c>
      <c r="AT5261" s="93"/>
      <c r="AU5261" s="93"/>
      <c r="AV5261" s="93"/>
    </row>
    <row r="5262" spans="32:48" x14ac:dyDescent="0.55000000000000004">
      <c r="AF5262" t="s">
        <v>61677</v>
      </c>
      <c r="AG5262" s="284">
        <v>5217.88</v>
      </c>
      <c r="AI5262" s="276" t="s">
        <v>67868</v>
      </c>
      <c r="AJ5262" s="277">
        <v>78516.56</v>
      </c>
      <c r="AL5262" s="246" t="s">
        <v>64257</v>
      </c>
      <c r="AM5262" s="247">
        <v>14315.04</v>
      </c>
      <c r="AO5262" s="226" t="s">
        <v>48851</v>
      </c>
      <c r="AP5262" s="227">
        <v>4657</v>
      </c>
      <c r="AR5262" s="207" t="s">
        <v>19589</v>
      </c>
      <c r="AS5262" s="208">
        <v>68432.86</v>
      </c>
      <c r="AT5262" s="93"/>
      <c r="AU5262" s="93"/>
      <c r="AV5262" s="93"/>
    </row>
    <row r="5263" spans="32:48" x14ac:dyDescent="0.55000000000000004">
      <c r="AF5263" t="s">
        <v>18975</v>
      </c>
      <c r="AG5263" s="284">
        <v>12198.08</v>
      </c>
      <c r="AI5263" s="276" t="s">
        <v>52709</v>
      </c>
      <c r="AJ5263" s="277">
        <v>32663.5</v>
      </c>
      <c r="AL5263" s="246" t="s">
        <v>64258</v>
      </c>
      <c r="AM5263" s="247">
        <v>1094.96</v>
      </c>
      <c r="AO5263" s="226" t="s">
        <v>33466</v>
      </c>
      <c r="AP5263" s="227">
        <v>5600</v>
      </c>
      <c r="AR5263" s="207" t="s">
        <v>19590</v>
      </c>
      <c r="AS5263" s="208">
        <v>5993.46</v>
      </c>
      <c r="AT5263" s="93"/>
      <c r="AU5263" s="93"/>
      <c r="AV5263" s="93"/>
    </row>
    <row r="5264" spans="32:48" x14ac:dyDescent="0.55000000000000004">
      <c r="AF5264" t="s">
        <v>18977</v>
      </c>
      <c r="AG5264" s="284">
        <v>2800</v>
      </c>
      <c r="AI5264" s="276" t="s">
        <v>50040</v>
      </c>
      <c r="AJ5264" s="277">
        <v>8571.2000000000007</v>
      </c>
      <c r="AL5264" s="246" t="s">
        <v>64259</v>
      </c>
      <c r="AM5264" s="247">
        <v>5000</v>
      </c>
      <c r="AO5264" s="226" t="s">
        <v>48852</v>
      </c>
      <c r="AP5264" s="227">
        <v>40592.03</v>
      </c>
      <c r="AR5264" s="207" t="s">
        <v>19591</v>
      </c>
      <c r="AS5264" s="208">
        <v>18557.04</v>
      </c>
      <c r="AT5264" s="93"/>
      <c r="AU5264" s="93"/>
      <c r="AV5264" s="93"/>
    </row>
    <row r="5265" spans="32:48" x14ac:dyDescent="0.55000000000000004">
      <c r="AF5265" t="s">
        <v>34928</v>
      </c>
      <c r="AG5265" s="284">
        <v>5465.18</v>
      </c>
      <c r="AI5265" s="276" t="s">
        <v>67869</v>
      </c>
      <c r="AJ5265" s="277">
        <v>39200</v>
      </c>
      <c r="AL5265" s="246" t="s">
        <v>59578</v>
      </c>
      <c r="AM5265" s="247">
        <v>88422.6</v>
      </c>
      <c r="AO5265" s="226" t="s">
        <v>33467</v>
      </c>
      <c r="AP5265" s="227">
        <v>1500</v>
      </c>
      <c r="AR5265" s="207" t="s">
        <v>19592</v>
      </c>
      <c r="AS5265" s="208">
        <v>3121.95</v>
      </c>
      <c r="AT5265" s="93"/>
      <c r="AU5265" s="93"/>
      <c r="AV5265" s="93"/>
    </row>
    <row r="5266" spans="32:48" x14ac:dyDescent="0.55000000000000004">
      <c r="AF5266" t="s">
        <v>33413</v>
      </c>
      <c r="AG5266" s="284">
        <v>12600.83</v>
      </c>
      <c r="AI5266" s="276" t="s">
        <v>55208</v>
      </c>
      <c r="AJ5266" s="277">
        <v>2998.79</v>
      </c>
      <c r="AL5266" s="246" t="s">
        <v>46885</v>
      </c>
      <c r="AM5266" s="247">
        <v>6764.34</v>
      </c>
      <c r="AO5266" s="226" t="s">
        <v>33468</v>
      </c>
      <c r="AP5266" s="227">
        <v>2356</v>
      </c>
      <c r="AR5266" s="207" t="s">
        <v>19593</v>
      </c>
      <c r="AS5266" s="208">
        <v>2525144.0499999998</v>
      </c>
      <c r="AT5266" s="93"/>
      <c r="AU5266" s="93"/>
      <c r="AV5266" s="93"/>
    </row>
    <row r="5267" spans="32:48" x14ac:dyDescent="0.55000000000000004">
      <c r="AF5267" t="s">
        <v>33414</v>
      </c>
      <c r="AG5267" s="284">
        <v>2603</v>
      </c>
      <c r="AI5267" s="276" t="s">
        <v>55209</v>
      </c>
      <c r="AJ5267" s="277">
        <v>7799.6</v>
      </c>
      <c r="AL5267" s="246" t="s">
        <v>59579</v>
      </c>
      <c r="AM5267" s="247">
        <v>15257.6</v>
      </c>
      <c r="AO5267" s="226" t="s">
        <v>33469</v>
      </c>
      <c r="AP5267" s="227">
        <v>1500</v>
      </c>
      <c r="AR5267" s="207" t="s">
        <v>19594</v>
      </c>
      <c r="AS5267" s="208">
        <v>716693.2</v>
      </c>
      <c r="AT5267" s="93"/>
      <c r="AU5267" s="93"/>
      <c r="AV5267" s="93"/>
    </row>
    <row r="5268" spans="32:48" x14ac:dyDescent="0.55000000000000004">
      <c r="AF5268" t="s">
        <v>18978</v>
      </c>
      <c r="AG5268" s="284">
        <v>3606.35</v>
      </c>
      <c r="AI5268" s="276" t="s">
        <v>58556</v>
      </c>
      <c r="AJ5268" s="277">
        <v>223.96</v>
      </c>
      <c r="AL5268" s="246" t="s">
        <v>59580</v>
      </c>
      <c r="AM5268" s="247">
        <v>6227</v>
      </c>
      <c r="AO5268" s="226" t="s">
        <v>33470</v>
      </c>
      <c r="AP5268" s="227">
        <v>3906.35</v>
      </c>
      <c r="AR5268" s="207" t="s">
        <v>19595</v>
      </c>
      <c r="AS5268" s="208">
        <v>151852.5</v>
      </c>
      <c r="AT5268" s="93"/>
      <c r="AU5268" s="93"/>
      <c r="AV5268" s="93"/>
    </row>
    <row r="5269" spans="32:48" x14ac:dyDescent="0.55000000000000004">
      <c r="AF5269" t="s">
        <v>18980</v>
      </c>
      <c r="AG5269" s="284">
        <v>7003.92</v>
      </c>
      <c r="AI5269" s="276" t="s">
        <v>52710</v>
      </c>
      <c r="AJ5269" s="277">
        <v>7119.97</v>
      </c>
      <c r="AL5269" s="246" t="s">
        <v>59044</v>
      </c>
      <c r="AM5269" s="247">
        <v>3419.94</v>
      </c>
      <c r="AO5269" s="226" t="s">
        <v>33471</v>
      </c>
      <c r="AP5269" s="227">
        <v>1491.9</v>
      </c>
      <c r="AR5269" s="207" t="s">
        <v>19596</v>
      </c>
      <c r="AS5269" s="208">
        <v>521784.61</v>
      </c>
      <c r="AT5269" s="93"/>
      <c r="AU5269" s="93"/>
      <c r="AV5269" s="93"/>
    </row>
    <row r="5270" spans="32:48" x14ac:dyDescent="0.55000000000000004">
      <c r="AF5270" t="s">
        <v>50628</v>
      </c>
      <c r="AG5270" s="284">
        <v>133278</v>
      </c>
      <c r="AI5270" s="276" t="s">
        <v>50041</v>
      </c>
      <c r="AJ5270" s="277">
        <v>547.54999999999995</v>
      </c>
      <c r="AL5270" s="246" t="s">
        <v>48863</v>
      </c>
      <c r="AM5270" s="247">
        <v>6714</v>
      </c>
      <c r="AO5270" s="226" t="s">
        <v>40256</v>
      </c>
      <c r="AP5270" s="227">
        <v>70400</v>
      </c>
      <c r="AR5270" s="207" t="s">
        <v>19597</v>
      </c>
      <c r="AS5270" s="208">
        <v>396040.93</v>
      </c>
      <c r="AT5270" s="93"/>
      <c r="AU5270" s="93"/>
      <c r="AV5270" s="93"/>
    </row>
    <row r="5271" spans="32:48" x14ac:dyDescent="0.55000000000000004">
      <c r="AF5271" t="s">
        <v>34929</v>
      </c>
      <c r="AG5271" s="284">
        <v>5000</v>
      </c>
      <c r="AI5271" s="276" t="s">
        <v>67870</v>
      </c>
      <c r="AJ5271" s="277">
        <v>52187.46</v>
      </c>
      <c r="AL5271" s="246" t="s">
        <v>64260</v>
      </c>
      <c r="AM5271" s="247">
        <v>11109</v>
      </c>
      <c r="AO5271" s="226" t="s">
        <v>34978</v>
      </c>
      <c r="AP5271" s="227">
        <v>16454</v>
      </c>
      <c r="AR5271" s="207" t="s">
        <v>19598</v>
      </c>
      <c r="AS5271" s="208">
        <v>332743.83</v>
      </c>
      <c r="AT5271" s="93"/>
      <c r="AU5271" s="93"/>
      <c r="AV5271" s="93"/>
    </row>
    <row r="5272" spans="32:48" x14ac:dyDescent="0.55000000000000004">
      <c r="AF5272" t="s">
        <v>33415</v>
      </c>
      <c r="AG5272" s="284">
        <v>5826.07</v>
      </c>
      <c r="AI5272" s="276" t="s">
        <v>35159</v>
      </c>
      <c r="AJ5272" s="277">
        <v>815939.68</v>
      </c>
      <c r="AL5272" s="246" t="s">
        <v>64261</v>
      </c>
      <c r="AM5272" s="247">
        <v>850</v>
      </c>
      <c r="AO5272" s="226" t="s">
        <v>39115</v>
      </c>
      <c r="AP5272" s="227">
        <v>5604.15</v>
      </c>
      <c r="AR5272" s="207" t="s">
        <v>19599</v>
      </c>
      <c r="AS5272" s="208">
        <v>93211.02</v>
      </c>
      <c r="AT5272" s="93"/>
      <c r="AU5272" s="93"/>
      <c r="AV5272" s="93"/>
    </row>
    <row r="5273" spans="32:48" x14ac:dyDescent="0.55000000000000004">
      <c r="AF5273" t="s">
        <v>47478</v>
      </c>
      <c r="AG5273" s="284">
        <v>1603.98</v>
      </c>
      <c r="AI5273" s="276" t="s">
        <v>33708</v>
      </c>
      <c r="AJ5273" s="277">
        <v>982478.87</v>
      </c>
      <c r="AL5273" s="246" t="s">
        <v>64262</v>
      </c>
      <c r="AM5273" s="247">
        <v>3500</v>
      </c>
      <c r="AO5273" s="226" t="s">
        <v>36258</v>
      </c>
      <c r="AP5273" s="227">
        <v>50754.14</v>
      </c>
      <c r="AR5273" s="207" t="s">
        <v>19600</v>
      </c>
      <c r="AS5273" s="208">
        <v>55470</v>
      </c>
      <c r="AT5273" s="93"/>
      <c r="AU5273" s="93"/>
      <c r="AV5273" s="93"/>
    </row>
    <row r="5274" spans="32:48" x14ac:dyDescent="0.55000000000000004">
      <c r="AF5274" t="s">
        <v>47479</v>
      </c>
      <c r="AG5274">
        <v>298.47000000000003</v>
      </c>
      <c r="AI5274" s="276" t="s">
        <v>67871</v>
      </c>
      <c r="AJ5274" s="277">
        <v>291623.15000000002</v>
      </c>
      <c r="AL5274" s="246" t="s">
        <v>56064</v>
      </c>
      <c r="AM5274" s="247">
        <v>4445.83</v>
      </c>
      <c r="AO5274" s="226" t="s">
        <v>42412</v>
      </c>
      <c r="AP5274" s="227">
        <v>2773</v>
      </c>
      <c r="AR5274" s="207" t="s">
        <v>19601</v>
      </c>
      <c r="AS5274" s="208">
        <v>537387.39</v>
      </c>
      <c r="AT5274" s="93"/>
      <c r="AU5274" s="93"/>
      <c r="AV5274" s="93"/>
    </row>
    <row r="5275" spans="32:48" x14ac:dyDescent="0.55000000000000004">
      <c r="AF5275" t="s">
        <v>18981</v>
      </c>
      <c r="AG5275" s="284">
        <v>348613.18</v>
      </c>
      <c r="AI5275" s="276" t="s">
        <v>67872</v>
      </c>
      <c r="AJ5275" s="277">
        <v>403261.62</v>
      </c>
      <c r="AL5275" s="246" t="s">
        <v>59045</v>
      </c>
      <c r="AM5275" s="247">
        <v>1692.5</v>
      </c>
      <c r="AO5275" s="226" t="s">
        <v>49875</v>
      </c>
      <c r="AP5275" s="227">
        <v>1498.8</v>
      </c>
      <c r="AR5275" s="207" t="s">
        <v>19602</v>
      </c>
      <c r="AS5275" s="208">
        <v>232.83</v>
      </c>
      <c r="AT5275" s="93"/>
      <c r="AU5275" s="93"/>
      <c r="AV5275" s="93"/>
    </row>
    <row r="5276" spans="32:48" x14ac:dyDescent="0.55000000000000004">
      <c r="AF5276" t="s">
        <v>18982</v>
      </c>
      <c r="AG5276" s="284">
        <v>52640</v>
      </c>
      <c r="AI5276" s="276" t="s">
        <v>67873</v>
      </c>
      <c r="AJ5276" s="277">
        <v>140619.78</v>
      </c>
      <c r="AL5276" s="246" t="s">
        <v>48864</v>
      </c>
      <c r="AM5276" s="247">
        <v>4955.17</v>
      </c>
      <c r="AO5276" s="226" t="s">
        <v>44804</v>
      </c>
      <c r="AP5276" s="227">
        <v>80.239999999999995</v>
      </c>
      <c r="AR5276" s="207" t="s">
        <v>19603</v>
      </c>
      <c r="AS5276" s="208">
        <v>134.01</v>
      </c>
      <c r="AT5276" s="93"/>
      <c r="AU5276" s="93"/>
      <c r="AV5276" s="93"/>
    </row>
    <row r="5277" spans="32:48" x14ac:dyDescent="0.55000000000000004">
      <c r="AF5277" t="s">
        <v>39090</v>
      </c>
      <c r="AG5277">
        <v>943.37</v>
      </c>
      <c r="AI5277" s="276" t="s">
        <v>33709</v>
      </c>
      <c r="AJ5277" s="277">
        <v>47699.28</v>
      </c>
      <c r="AL5277" s="246" t="s">
        <v>48865</v>
      </c>
      <c r="AM5277" s="247">
        <v>635.9</v>
      </c>
      <c r="AO5277" s="226" t="s">
        <v>39116</v>
      </c>
      <c r="AP5277" s="227">
        <v>34229.18</v>
      </c>
      <c r="AR5277" s="207" t="s">
        <v>19604</v>
      </c>
      <c r="AS5277" s="208">
        <v>343034.95</v>
      </c>
      <c r="AT5277" s="93"/>
      <c r="AU5277" s="93"/>
      <c r="AV5277" s="93"/>
    </row>
    <row r="5278" spans="32:48" x14ac:dyDescent="0.55000000000000004">
      <c r="AF5278" t="s">
        <v>13427</v>
      </c>
      <c r="AG5278" s="284">
        <v>45365.64</v>
      </c>
      <c r="AI5278" s="276" t="s">
        <v>67874</v>
      </c>
      <c r="AJ5278" s="277">
        <v>44230.16</v>
      </c>
      <c r="AL5278" s="246" t="s">
        <v>19738</v>
      </c>
      <c r="AM5278" s="247">
        <v>32083.49</v>
      </c>
      <c r="AO5278" s="226" t="s">
        <v>42413</v>
      </c>
      <c r="AP5278" s="227">
        <v>525</v>
      </c>
      <c r="AR5278" s="207" t="s">
        <v>19605</v>
      </c>
      <c r="AS5278" s="208">
        <v>309760.69</v>
      </c>
      <c r="AT5278" s="93"/>
      <c r="AU5278" s="93"/>
      <c r="AV5278" s="93"/>
    </row>
    <row r="5279" spans="32:48" x14ac:dyDescent="0.55000000000000004">
      <c r="AF5279" t="s">
        <v>13428</v>
      </c>
      <c r="AG5279" s="284">
        <v>105980.05</v>
      </c>
      <c r="AI5279" s="276" t="s">
        <v>67875</v>
      </c>
      <c r="AJ5279" s="277">
        <v>181.4</v>
      </c>
      <c r="AL5279" s="246" t="s">
        <v>19739</v>
      </c>
      <c r="AM5279" s="247">
        <v>2370.09</v>
      </c>
      <c r="AO5279" s="226" t="s">
        <v>40257</v>
      </c>
      <c r="AP5279" s="227">
        <v>9144.32</v>
      </c>
      <c r="AR5279" s="207" t="s">
        <v>19606</v>
      </c>
      <c r="AS5279" s="208">
        <v>26000</v>
      </c>
      <c r="AT5279" s="93"/>
      <c r="AU5279" s="93"/>
      <c r="AV5279" s="93"/>
    </row>
    <row r="5280" spans="32:48" x14ac:dyDescent="0.55000000000000004">
      <c r="AF5280" t="s">
        <v>13429</v>
      </c>
      <c r="AG5280" s="284">
        <v>200132.01</v>
      </c>
      <c r="AI5280" s="276" t="s">
        <v>67876</v>
      </c>
      <c r="AJ5280" s="277">
        <v>13116.67</v>
      </c>
      <c r="AL5280" s="246" t="s">
        <v>19741</v>
      </c>
      <c r="AM5280" s="247">
        <v>10900.1</v>
      </c>
      <c r="AO5280" s="226" t="s">
        <v>42414</v>
      </c>
      <c r="AP5280" s="227">
        <v>11520</v>
      </c>
      <c r="AR5280" s="207" t="s">
        <v>19607</v>
      </c>
      <c r="AS5280" s="208">
        <v>510657.51</v>
      </c>
      <c r="AT5280" s="93"/>
      <c r="AU5280" s="93"/>
      <c r="AV5280" s="93"/>
    </row>
    <row r="5281" spans="32:48" x14ac:dyDescent="0.55000000000000004">
      <c r="AF5281" t="s">
        <v>18983</v>
      </c>
      <c r="AG5281" s="284">
        <v>1604737.05</v>
      </c>
      <c r="AI5281" s="276" t="s">
        <v>40366</v>
      </c>
      <c r="AJ5281" s="277">
        <v>217479.73</v>
      </c>
      <c r="AL5281" s="246" t="s">
        <v>59581</v>
      </c>
      <c r="AM5281" s="247">
        <v>22061.07</v>
      </c>
      <c r="AO5281" s="226" t="s">
        <v>40258</v>
      </c>
      <c r="AP5281" s="227">
        <v>8475</v>
      </c>
      <c r="AR5281" s="207" t="s">
        <v>19608</v>
      </c>
      <c r="AS5281" s="208">
        <v>1130189.6399999999</v>
      </c>
      <c r="AT5281" s="93"/>
      <c r="AU5281" s="93"/>
      <c r="AV5281" s="93"/>
    </row>
    <row r="5282" spans="32:48" x14ac:dyDescent="0.55000000000000004">
      <c r="AF5282" t="s">
        <v>71859</v>
      </c>
      <c r="AG5282" s="284">
        <v>4320</v>
      </c>
      <c r="AI5282" s="276" t="s">
        <v>56235</v>
      </c>
      <c r="AJ5282" s="277">
        <v>538749.35</v>
      </c>
      <c r="AL5282" s="246" t="s">
        <v>56065</v>
      </c>
      <c r="AM5282" s="247">
        <v>4000</v>
      </c>
      <c r="AO5282" s="226" t="s">
        <v>34979</v>
      </c>
      <c r="AP5282" s="227">
        <v>4736.8999999999996</v>
      </c>
      <c r="AR5282" s="207" t="s">
        <v>13470</v>
      </c>
      <c r="AS5282" s="208">
        <v>571141.31000000006</v>
      </c>
      <c r="AT5282" s="93"/>
      <c r="AU5282" s="93"/>
      <c r="AV5282" s="93"/>
    </row>
    <row r="5283" spans="32:48" x14ac:dyDescent="0.55000000000000004">
      <c r="AF5283" t="s">
        <v>54305</v>
      </c>
      <c r="AG5283" s="284">
        <v>19990</v>
      </c>
      <c r="AI5283" s="276" t="s">
        <v>67877</v>
      </c>
      <c r="AJ5283" s="277">
        <v>452.06</v>
      </c>
      <c r="AL5283" s="246" t="s">
        <v>56066</v>
      </c>
      <c r="AM5283" s="247">
        <v>1949.93</v>
      </c>
      <c r="AO5283" s="226" t="s">
        <v>40259</v>
      </c>
      <c r="AP5283" s="227">
        <v>4366.7299999999996</v>
      </c>
      <c r="AR5283" s="207" t="s">
        <v>13471</v>
      </c>
      <c r="AS5283" s="208">
        <v>1119110.97</v>
      </c>
      <c r="AT5283" s="93"/>
      <c r="AU5283" s="93"/>
      <c r="AV5283" s="93"/>
    </row>
    <row r="5284" spans="32:48" x14ac:dyDescent="0.55000000000000004">
      <c r="AF5284" t="s">
        <v>43196</v>
      </c>
      <c r="AG5284">
        <v>162.21</v>
      </c>
      <c r="AI5284" s="276" t="s">
        <v>40367</v>
      </c>
      <c r="AJ5284" s="277">
        <v>162270</v>
      </c>
      <c r="AL5284" s="246" t="s">
        <v>48866</v>
      </c>
      <c r="AM5284" s="247">
        <v>1325</v>
      </c>
      <c r="AO5284" s="226" t="s">
        <v>34980</v>
      </c>
      <c r="AP5284" s="227">
        <v>61980</v>
      </c>
      <c r="AR5284" s="207" t="s">
        <v>19609</v>
      </c>
      <c r="AS5284" s="208">
        <v>312287.8</v>
      </c>
      <c r="AT5284" s="93"/>
      <c r="AU5284" s="93"/>
      <c r="AV5284" s="93"/>
    </row>
    <row r="5285" spans="32:48" x14ac:dyDescent="0.55000000000000004">
      <c r="AF5285" t="s">
        <v>46015</v>
      </c>
      <c r="AG5285" s="284">
        <v>176040</v>
      </c>
      <c r="AI5285" s="276" t="s">
        <v>67878</v>
      </c>
      <c r="AJ5285" s="277">
        <v>57653.87</v>
      </c>
      <c r="AL5285" s="246" t="s">
        <v>42430</v>
      </c>
      <c r="AM5285" s="247">
        <v>45313.93</v>
      </c>
      <c r="AO5285" s="226" t="s">
        <v>42415</v>
      </c>
      <c r="AP5285" s="227">
        <v>36382.550000000003</v>
      </c>
      <c r="AR5285" s="207" t="s">
        <v>19610</v>
      </c>
      <c r="AS5285" s="208">
        <v>43705.599999999999</v>
      </c>
      <c r="AT5285" s="93"/>
      <c r="AU5285" s="93"/>
      <c r="AV5285" s="93"/>
    </row>
    <row r="5286" spans="32:48" x14ac:dyDescent="0.55000000000000004">
      <c r="AF5286" t="s">
        <v>71860</v>
      </c>
      <c r="AG5286">
        <v>950</v>
      </c>
      <c r="AI5286" s="276" t="s">
        <v>33711</v>
      </c>
      <c r="AJ5286" s="277">
        <v>603.36</v>
      </c>
      <c r="AL5286" s="246" t="s">
        <v>42431</v>
      </c>
      <c r="AM5286" s="247">
        <v>3372.06</v>
      </c>
      <c r="AO5286" s="226" t="s">
        <v>19659</v>
      </c>
      <c r="AP5286" s="227">
        <v>15335.33</v>
      </c>
      <c r="AR5286" s="207" t="s">
        <v>19611</v>
      </c>
      <c r="AS5286" s="208">
        <v>1605864.69</v>
      </c>
      <c r="AT5286" s="93"/>
      <c r="AU5286" s="93"/>
      <c r="AV5286" s="93"/>
    </row>
    <row r="5287" spans="32:48" x14ac:dyDescent="0.55000000000000004">
      <c r="AF5287" t="s">
        <v>18986</v>
      </c>
      <c r="AG5287" s="284">
        <v>637692.52</v>
      </c>
      <c r="AI5287" s="276" t="s">
        <v>33712</v>
      </c>
      <c r="AJ5287" s="277">
        <v>275389.42</v>
      </c>
      <c r="AL5287" s="246" t="s">
        <v>46886</v>
      </c>
      <c r="AM5287" s="247">
        <v>34339.050000000003</v>
      </c>
      <c r="AO5287" s="226" t="s">
        <v>36259</v>
      </c>
      <c r="AP5287" s="227">
        <v>11066.66</v>
      </c>
      <c r="AR5287" s="207" t="s">
        <v>19612</v>
      </c>
      <c r="AS5287" s="208">
        <v>540</v>
      </c>
      <c r="AT5287" s="93"/>
      <c r="AU5287" s="93"/>
      <c r="AV5287" s="93"/>
    </row>
    <row r="5288" spans="32:48" x14ac:dyDescent="0.55000000000000004">
      <c r="AF5288" t="s">
        <v>18987</v>
      </c>
      <c r="AG5288" s="284">
        <v>1288196.3400000001</v>
      </c>
      <c r="AI5288" s="276" t="s">
        <v>35162</v>
      </c>
      <c r="AJ5288" s="277">
        <v>767272.83</v>
      </c>
      <c r="AL5288" s="246" t="s">
        <v>52335</v>
      </c>
      <c r="AM5288" s="247">
        <v>8500</v>
      </c>
      <c r="AO5288" s="226" t="s">
        <v>48853</v>
      </c>
      <c r="AP5288" s="227">
        <v>483069.44</v>
      </c>
      <c r="AR5288" s="207" t="s">
        <v>19613</v>
      </c>
      <c r="AS5288" s="208">
        <v>1882.63</v>
      </c>
      <c r="AT5288" s="93"/>
      <c r="AU5288" s="93"/>
      <c r="AV5288" s="93"/>
    </row>
    <row r="5289" spans="32:48" x14ac:dyDescent="0.55000000000000004">
      <c r="AF5289" t="s">
        <v>18988</v>
      </c>
      <c r="AG5289" s="284">
        <v>1182471.28</v>
      </c>
      <c r="AI5289" s="276" t="s">
        <v>35163</v>
      </c>
      <c r="AJ5289" s="277">
        <v>242462.44</v>
      </c>
      <c r="AL5289" s="246" t="s">
        <v>48867</v>
      </c>
      <c r="AM5289" s="247">
        <v>3826.21</v>
      </c>
      <c r="AO5289" s="226" t="s">
        <v>42416</v>
      </c>
      <c r="AP5289" s="227">
        <v>98566</v>
      </c>
      <c r="AR5289" s="207" t="s">
        <v>19614</v>
      </c>
      <c r="AS5289" s="208">
        <v>156770.25</v>
      </c>
      <c r="AT5289" s="93"/>
      <c r="AU5289" s="93"/>
      <c r="AV5289" s="93"/>
    </row>
    <row r="5290" spans="32:48" x14ac:dyDescent="0.55000000000000004">
      <c r="AF5290" t="s">
        <v>61239</v>
      </c>
      <c r="AG5290">
        <v>976.07</v>
      </c>
      <c r="AI5290" s="276" t="s">
        <v>62035</v>
      </c>
      <c r="AJ5290" s="277">
        <v>17415.02</v>
      </c>
      <c r="AL5290" s="246" t="s">
        <v>59582</v>
      </c>
      <c r="AM5290" s="247">
        <v>55000</v>
      </c>
      <c r="AO5290" s="226" t="s">
        <v>44805</v>
      </c>
      <c r="AP5290" s="227">
        <v>6462</v>
      </c>
      <c r="AR5290" s="207" t="s">
        <v>19615</v>
      </c>
      <c r="AS5290" s="208">
        <v>2732536.71</v>
      </c>
      <c r="AT5290" s="93"/>
      <c r="AU5290" s="93"/>
      <c r="AV5290" s="93"/>
    </row>
    <row r="5291" spans="32:48" x14ac:dyDescent="0.55000000000000004">
      <c r="AF5291" t="s">
        <v>18989</v>
      </c>
      <c r="AG5291" s="284">
        <v>519637.15</v>
      </c>
      <c r="AI5291" s="276" t="s">
        <v>59645</v>
      </c>
      <c r="AJ5291" s="277">
        <v>1095.29</v>
      </c>
      <c r="AL5291" s="246" t="s">
        <v>63132</v>
      </c>
      <c r="AM5291" s="247">
        <v>50282.52</v>
      </c>
      <c r="AO5291" s="226" t="s">
        <v>44806</v>
      </c>
      <c r="AP5291" s="227">
        <v>426</v>
      </c>
      <c r="AR5291" s="207" t="s">
        <v>19616</v>
      </c>
      <c r="AS5291" s="208">
        <v>902160.08</v>
      </c>
      <c r="AT5291" s="93"/>
      <c r="AU5291" s="93"/>
      <c r="AV5291" s="93"/>
    </row>
    <row r="5292" spans="32:48" x14ac:dyDescent="0.55000000000000004">
      <c r="AF5292" t="s">
        <v>49344</v>
      </c>
      <c r="AG5292" s="284">
        <v>60709.55</v>
      </c>
      <c r="AI5292" s="276" t="s">
        <v>33713</v>
      </c>
      <c r="AJ5292" s="277">
        <v>220371.47</v>
      </c>
      <c r="AL5292" s="246" t="s">
        <v>47955</v>
      </c>
      <c r="AM5292" s="247">
        <v>1857.91</v>
      </c>
      <c r="AO5292" s="226" t="s">
        <v>44807</v>
      </c>
      <c r="AP5292" s="227">
        <v>83500</v>
      </c>
      <c r="AR5292" s="207" t="s">
        <v>19617</v>
      </c>
      <c r="AS5292" s="208">
        <v>2994.52</v>
      </c>
      <c r="AT5292" s="93"/>
      <c r="AU5292" s="93"/>
      <c r="AV5292" s="93"/>
    </row>
    <row r="5293" spans="32:48" x14ac:dyDescent="0.55000000000000004">
      <c r="AF5293" t="s">
        <v>18990</v>
      </c>
      <c r="AG5293" s="284">
        <v>218292.96</v>
      </c>
      <c r="AI5293" s="276" t="s">
        <v>36362</v>
      </c>
      <c r="AJ5293" s="277">
        <v>281343.99</v>
      </c>
      <c r="AL5293" s="246" t="s">
        <v>46887</v>
      </c>
      <c r="AM5293" s="247">
        <v>2624.65</v>
      </c>
      <c r="AO5293" s="226" t="s">
        <v>44808</v>
      </c>
      <c r="AP5293" s="227">
        <v>6387.75</v>
      </c>
      <c r="AR5293" s="207" t="s">
        <v>19618</v>
      </c>
      <c r="AS5293" s="208">
        <v>416.25</v>
      </c>
      <c r="AT5293" s="93"/>
      <c r="AU5293" s="93"/>
      <c r="AV5293" s="93"/>
    </row>
    <row r="5294" spans="32:48" x14ac:dyDescent="0.55000000000000004">
      <c r="AF5294" t="s">
        <v>36215</v>
      </c>
      <c r="AG5294" s="284">
        <v>2679570.09</v>
      </c>
      <c r="AI5294" s="276" t="s">
        <v>67879</v>
      </c>
      <c r="AJ5294" s="277">
        <v>18253.16</v>
      </c>
      <c r="AL5294" s="246" t="s">
        <v>46888</v>
      </c>
      <c r="AM5294" s="247">
        <v>15744</v>
      </c>
      <c r="AO5294" s="226" t="s">
        <v>49876</v>
      </c>
      <c r="AP5294" s="227">
        <v>3000</v>
      </c>
      <c r="AR5294" s="207" t="s">
        <v>19619</v>
      </c>
      <c r="AS5294" s="208">
        <v>1507566.06</v>
      </c>
      <c r="AT5294" s="93"/>
      <c r="AU5294" s="93"/>
      <c r="AV5294" s="93"/>
    </row>
    <row r="5295" spans="32:48" x14ac:dyDescent="0.55000000000000004">
      <c r="AF5295" t="s">
        <v>59450</v>
      </c>
      <c r="AG5295" s="284">
        <v>623257.75</v>
      </c>
      <c r="AI5295" s="276" t="s">
        <v>67880</v>
      </c>
      <c r="AJ5295" s="277">
        <v>105067.92</v>
      </c>
      <c r="AL5295" s="246" t="s">
        <v>33475</v>
      </c>
      <c r="AM5295" s="247">
        <v>2000</v>
      </c>
      <c r="AO5295" s="226" t="s">
        <v>42417</v>
      </c>
      <c r="AP5295" s="227">
        <v>7067.48</v>
      </c>
      <c r="AR5295" s="207" t="s">
        <v>19620</v>
      </c>
      <c r="AS5295" s="208">
        <v>3641661.55</v>
      </c>
      <c r="AT5295" s="93"/>
      <c r="AU5295" s="93"/>
      <c r="AV5295" s="93"/>
    </row>
    <row r="5296" spans="32:48" x14ac:dyDescent="0.55000000000000004">
      <c r="AF5296" t="s">
        <v>58370</v>
      </c>
      <c r="AG5296" s="284">
        <v>182495</v>
      </c>
      <c r="AI5296" s="276" t="s">
        <v>33714</v>
      </c>
      <c r="AJ5296" s="277">
        <v>777.23</v>
      </c>
      <c r="AL5296" s="246" t="s">
        <v>33476</v>
      </c>
      <c r="AM5296" s="247">
        <v>151.63999999999999</v>
      </c>
      <c r="AO5296" s="226" t="s">
        <v>48854</v>
      </c>
      <c r="AP5296" s="227">
        <v>8683.24</v>
      </c>
      <c r="AR5296" s="207" t="s">
        <v>19621</v>
      </c>
      <c r="AS5296" s="208">
        <v>5833.79</v>
      </c>
      <c r="AT5296" s="93"/>
      <c r="AU5296" s="93"/>
      <c r="AV5296" s="93"/>
    </row>
    <row r="5297" spans="32:48" x14ac:dyDescent="0.55000000000000004">
      <c r="AF5297" t="s">
        <v>50631</v>
      </c>
      <c r="AG5297" s="284">
        <v>954358.67</v>
      </c>
      <c r="AI5297" s="276" t="s">
        <v>21900</v>
      </c>
      <c r="AJ5297" s="277">
        <v>869817.63</v>
      </c>
      <c r="AL5297" s="246" t="s">
        <v>33477</v>
      </c>
      <c r="AM5297" s="247">
        <v>490</v>
      </c>
      <c r="AO5297" s="226" t="s">
        <v>19678</v>
      </c>
      <c r="AP5297" s="227">
        <v>615.38</v>
      </c>
      <c r="AR5297" s="207" t="s">
        <v>19622</v>
      </c>
      <c r="AS5297" s="208">
        <v>1926</v>
      </c>
      <c r="AT5297" s="93"/>
      <c r="AU5297" s="93"/>
      <c r="AV5297" s="93"/>
    </row>
    <row r="5298" spans="32:48" x14ac:dyDescent="0.55000000000000004">
      <c r="AF5298" t="s">
        <v>39092</v>
      </c>
      <c r="AG5298" s="284">
        <v>5370.42</v>
      </c>
      <c r="AI5298" s="276" t="s">
        <v>36363</v>
      </c>
      <c r="AJ5298" s="277">
        <v>791929.09</v>
      </c>
      <c r="AL5298" s="246" t="s">
        <v>34981</v>
      </c>
      <c r="AM5298" s="247">
        <v>0.6</v>
      </c>
      <c r="AO5298" s="226" t="s">
        <v>19679</v>
      </c>
      <c r="AP5298" s="227">
        <v>32533.85</v>
      </c>
      <c r="AR5298" s="207" t="s">
        <v>19623</v>
      </c>
      <c r="AS5298" s="208">
        <v>9000</v>
      </c>
      <c r="AT5298" s="93"/>
      <c r="AU5298" s="93"/>
      <c r="AV5298" s="93"/>
    </row>
    <row r="5299" spans="32:48" x14ac:dyDescent="0.55000000000000004">
      <c r="AF5299" t="s">
        <v>18992</v>
      </c>
      <c r="AG5299" s="284">
        <v>50559.63</v>
      </c>
      <c r="AI5299" s="276" t="s">
        <v>61211</v>
      </c>
      <c r="AJ5299" s="277">
        <v>47250</v>
      </c>
      <c r="AL5299" s="246" t="s">
        <v>36262</v>
      </c>
      <c r="AM5299" s="247">
        <v>32638.34</v>
      </c>
      <c r="AO5299" s="226" t="s">
        <v>49877</v>
      </c>
      <c r="AP5299" s="227">
        <v>15968.68</v>
      </c>
      <c r="AR5299" s="207" t="s">
        <v>19624</v>
      </c>
      <c r="AS5299" s="208">
        <v>2000</v>
      </c>
      <c r="AT5299" s="93"/>
      <c r="AU5299" s="93"/>
      <c r="AV5299" s="93"/>
    </row>
    <row r="5300" spans="32:48" x14ac:dyDescent="0.55000000000000004">
      <c r="AF5300" t="s">
        <v>19465</v>
      </c>
      <c r="AG5300" s="284">
        <v>2039.13</v>
      </c>
      <c r="AI5300" s="276" t="s">
        <v>62036</v>
      </c>
      <c r="AJ5300" s="277">
        <v>-106542.37</v>
      </c>
      <c r="AL5300" s="246" t="s">
        <v>46889</v>
      </c>
      <c r="AM5300" s="247">
        <v>19279.02</v>
      </c>
      <c r="AO5300" s="226" t="s">
        <v>19680</v>
      </c>
      <c r="AP5300" s="227">
        <v>12650.98</v>
      </c>
      <c r="AR5300" s="207" t="s">
        <v>19625</v>
      </c>
      <c r="AS5300" s="208">
        <v>3000</v>
      </c>
      <c r="AT5300" s="93"/>
      <c r="AU5300" s="93"/>
      <c r="AV5300" s="93"/>
    </row>
    <row r="5301" spans="32:48" x14ac:dyDescent="0.55000000000000004">
      <c r="AF5301" t="s">
        <v>58758</v>
      </c>
      <c r="AG5301">
        <v>335.35</v>
      </c>
      <c r="AI5301" s="276" t="s">
        <v>60531</v>
      </c>
      <c r="AJ5301" s="277">
        <v>9.6199999999999992</v>
      </c>
      <c r="AL5301" s="246" t="s">
        <v>52340</v>
      </c>
      <c r="AM5301" s="247">
        <v>213.84</v>
      </c>
      <c r="AO5301" s="226" t="s">
        <v>49878</v>
      </c>
      <c r="AP5301" s="227">
        <v>145750</v>
      </c>
      <c r="AR5301" s="207" t="s">
        <v>19626</v>
      </c>
      <c r="AS5301" s="208">
        <v>1070.98</v>
      </c>
      <c r="AT5301" s="93"/>
      <c r="AU5301" s="93"/>
      <c r="AV5301" s="93"/>
    </row>
    <row r="5302" spans="32:48" x14ac:dyDescent="0.55000000000000004">
      <c r="AF5302" t="s">
        <v>13453</v>
      </c>
      <c r="AG5302">
        <v>285.5</v>
      </c>
      <c r="AI5302" s="276" t="s">
        <v>57510</v>
      </c>
      <c r="AJ5302" s="277">
        <v>313</v>
      </c>
      <c r="AL5302" s="246" t="s">
        <v>44821</v>
      </c>
      <c r="AM5302" s="247">
        <v>5201.93</v>
      </c>
      <c r="AO5302" s="226" t="s">
        <v>48855</v>
      </c>
      <c r="AP5302" s="227">
        <v>123071.96</v>
      </c>
      <c r="AR5302" s="207" t="s">
        <v>19627</v>
      </c>
      <c r="AS5302" s="208">
        <v>23510</v>
      </c>
      <c r="AT5302" s="93"/>
      <c r="AU5302" s="93"/>
      <c r="AV5302" s="93"/>
    </row>
    <row r="5303" spans="32:48" x14ac:dyDescent="0.55000000000000004">
      <c r="AF5303" t="s">
        <v>58028</v>
      </c>
      <c r="AG5303">
        <v>900</v>
      </c>
      <c r="AI5303" s="276" t="s">
        <v>70005</v>
      </c>
      <c r="AJ5303" s="277">
        <v>-60.44</v>
      </c>
      <c r="AL5303" s="246" t="s">
        <v>48871</v>
      </c>
      <c r="AM5303" s="247">
        <v>862.89</v>
      </c>
      <c r="AO5303" s="226" t="s">
        <v>42418</v>
      </c>
      <c r="AP5303" s="227">
        <v>9169.1200000000008</v>
      </c>
      <c r="AR5303" s="207" t="s">
        <v>19628</v>
      </c>
      <c r="AS5303" s="208">
        <v>55807.25</v>
      </c>
      <c r="AT5303" s="93"/>
      <c r="AU5303" s="93"/>
      <c r="AV5303" s="93"/>
    </row>
    <row r="5304" spans="32:48" x14ac:dyDescent="0.55000000000000004">
      <c r="AF5304" t="s">
        <v>19478</v>
      </c>
      <c r="AG5304" s="284">
        <v>147270.79</v>
      </c>
      <c r="AI5304" s="276" t="s">
        <v>52715</v>
      </c>
      <c r="AJ5304" s="277">
        <v>445.38</v>
      </c>
      <c r="AL5304" s="246" t="s">
        <v>33478</v>
      </c>
      <c r="AM5304" s="247">
        <v>61909.34</v>
      </c>
      <c r="AO5304" s="226" t="s">
        <v>48856</v>
      </c>
      <c r="AP5304" s="227">
        <v>2295.2399999999998</v>
      </c>
      <c r="AR5304" s="207" t="s">
        <v>19629</v>
      </c>
      <c r="AS5304" s="208">
        <v>1800</v>
      </c>
      <c r="AT5304" s="93"/>
      <c r="AU5304" s="93"/>
      <c r="AV5304" s="93"/>
    </row>
    <row r="5305" spans="32:48" x14ac:dyDescent="0.55000000000000004">
      <c r="AF5305" t="s">
        <v>13456</v>
      </c>
      <c r="AG5305" s="284">
        <v>11539.85</v>
      </c>
      <c r="AI5305" s="276" t="s">
        <v>59105</v>
      </c>
      <c r="AJ5305" s="277">
        <v>11900.07</v>
      </c>
      <c r="AL5305" s="246" t="s">
        <v>39119</v>
      </c>
      <c r="AM5305" s="247">
        <v>5575.2</v>
      </c>
      <c r="AO5305" s="226" t="s">
        <v>42419</v>
      </c>
      <c r="AP5305" s="227">
        <v>438.77</v>
      </c>
      <c r="AR5305" s="207" t="s">
        <v>19630</v>
      </c>
      <c r="AS5305" s="208">
        <v>1069.9000000000001</v>
      </c>
      <c r="AT5305" s="93"/>
      <c r="AU5305" s="93"/>
      <c r="AV5305" s="93"/>
    </row>
    <row r="5306" spans="32:48" x14ac:dyDescent="0.55000000000000004">
      <c r="AF5306" t="s">
        <v>13457</v>
      </c>
      <c r="AG5306">
        <v>447.05</v>
      </c>
      <c r="AI5306" s="276" t="s">
        <v>70006</v>
      </c>
      <c r="AJ5306" s="277">
        <v>-111.36</v>
      </c>
      <c r="AL5306" s="246" t="s">
        <v>40261</v>
      </c>
      <c r="AM5306" s="247">
        <v>41023.339999999997</v>
      </c>
      <c r="AO5306" s="226" t="s">
        <v>48857</v>
      </c>
      <c r="AP5306" s="227">
        <v>3318.6</v>
      </c>
      <c r="AR5306" s="207" t="s">
        <v>19631</v>
      </c>
      <c r="AS5306" s="208">
        <v>10000</v>
      </c>
      <c r="AT5306" s="93"/>
      <c r="AU5306" s="93"/>
      <c r="AV5306" s="93"/>
    </row>
    <row r="5307" spans="32:48" x14ac:dyDescent="0.55000000000000004">
      <c r="AF5307" t="s">
        <v>31996</v>
      </c>
      <c r="AG5307" s="284">
        <v>1349.08</v>
      </c>
      <c r="AI5307" s="276" t="s">
        <v>58562</v>
      </c>
      <c r="AJ5307" s="277">
        <v>-584.96</v>
      </c>
      <c r="AL5307" s="246" t="s">
        <v>47956</v>
      </c>
      <c r="AM5307" s="247">
        <v>4373</v>
      </c>
      <c r="AO5307" s="226" t="s">
        <v>52331</v>
      </c>
      <c r="AP5307" s="227">
        <v>276.55</v>
      </c>
      <c r="AR5307" s="207" t="s">
        <v>19632</v>
      </c>
      <c r="AS5307" s="208">
        <v>7705.79</v>
      </c>
      <c r="AT5307" s="93"/>
      <c r="AU5307" s="93"/>
      <c r="AV5307" s="93"/>
    </row>
    <row r="5308" spans="32:48" x14ac:dyDescent="0.55000000000000004">
      <c r="AF5308" t="s">
        <v>19480</v>
      </c>
      <c r="AG5308" s="284">
        <v>13531.11</v>
      </c>
      <c r="AI5308" s="276" t="s">
        <v>58563</v>
      </c>
      <c r="AJ5308" s="277">
        <v>6060.58</v>
      </c>
      <c r="AL5308" s="246" t="s">
        <v>44822</v>
      </c>
      <c r="AM5308" s="247">
        <v>12561.86</v>
      </c>
      <c r="AO5308" s="226" t="s">
        <v>42420</v>
      </c>
      <c r="AP5308" s="227">
        <v>3114.26</v>
      </c>
      <c r="AR5308" s="207" t="s">
        <v>19633</v>
      </c>
      <c r="AS5308" s="208">
        <v>16318.98</v>
      </c>
      <c r="AT5308" s="93"/>
      <c r="AU5308" s="93"/>
      <c r="AV5308" s="93"/>
    </row>
    <row r="5309" spans="32:48" x14ac:dyDescent="0.55000000000000004">
      <c r="AF5309" t="s">
        <v>19481</v>
      </c>
      <c r="AG5309" s="284">
        <v>31222.29</v>
      </c>
      <c r="AI5309" s="276" t="s">
        <v>63213</v>
      </c>
      <c r="AJ5309" s="277">
        <v>266.41000000000003</v>
      </c>
      <c r="AL5309" s="246" t="s">
        <v>33479</v>
      </c>
      <c r="AM5309" s="247">
        <v>114493.22</v>
      </c>
      <c r="AO5309" s="226" t="s">
        <v>42421</v>
      </c>
      <c r="AP5309" s="227">
        <v>32582.55</v>
      </c>
      <c r="AR5309" s="207" t="s">
        <v>19634</v>
      </c>
      <c r="AS5309" s="208">
        <v>152295</v>
      </c>
      <c r="AT5309" s="93"/>
      <c r="AU5309" s="93"/>
      <c r="AV5309" s="93"/>
    </row>
    <row r="5310" spans="32:48" x14ac:dyDescent="0.55000000000000004">
      <c r="AF5310" t="s">
        <v>40760</v>
      </c>
      <c r="AG5310" s="284">
        <v>126153.52</v>
      </c>
      <c r="AI5310" s="276" t="s">
        <v>62042</v>
      </c>
      <c r="AJ5310" s="277">
        <v>5956.52</v>
      </c>
      <c r="AL5310" s="246" t="s">
        <v>57412</v>
      </c>
      <c r="AM5310" s="247">
        <v>48902.27</v>
      </c>
      <c r="AO5310" s="226" t="s">
        <v>48858</v>
      </c>
      <c r="AP5310" s="227">
        <v>102665.21</v>
      </c>
      <c r="AR5310" s="207" t="s">
        <v>19635</v>
      </c>
      <c r="AS5310" s="208">
        <v>12833</v>
      </c>
      <c r="AT5310" s="93"/>
      <c r="AU5310" s="93"/>
      <c r="AV5310" s="93"/>
    </row>
    <row r="5311" spans="32:48" x14ac:dyDescent="0.55000000000000004">
      <c r="AF5311" t="s">
        <v>58371</v>
      </c>
      <c r="AG5311" s="284">
        <v>2514.81</v>
      </c>
      <c r="AI5311" s="276" t="s">
        <v>62043</v>
      </c>
      <c r="AJ5311" s="277">
        <v>1095.0899999999999</v>
      </c>
      <c r="AL5311" s="246" t="s">
        <v>52343</v>
      </c>
      <c r="AM5311" s="247">
        <v>37890.639999999999</v>
      </c>
      <c r="AO5311" s="226" t="s">
        <v>42422</v>
      </c>
      <c r="AP5311" s="227">
        <v>6832</v>
      </c>
      <c r="AR5311" s="207" t="s">
        <v>19636</v>
      </c>
      <c r="AS5311" s="208">
        <v>1500</v>
      </c>
      <c r="AT5311" s="93"/>
      <c r="AU5311" s="93"/>
      <c r="AV5311" s="93"/>
    </row>
    <row r="5312" spans="32:48" x14ac:dyDescent="0.55000000000000004">
      <c r="AF5312" t="s">
        <v>13458</v>
      </c>
      <c r="AG5312" s="284">
        <v>321608.77</v>
      </c>
      <c r="AI5312" s="276" t="s">
        <v>67881</v>
      </c>
      <c r="AJ5312" s="277">
        <v>7678.67</v>
      </c>
      <c r="AL5312" s="246" t="s">
        <v>59046</v>
      </c>
      <c r="AM5312" s="247">
        <v>10530</v>
      </c>
      <c r="AO5312" s="226" t="s">
        <v>42423</v>
      </c>
      <c r="AP5312" s="227">
        <v>54353.34</v>
      </c>
      <c r="AR5312" s="207" t="s">
        <v>19637</v>
      </c>
      <c r="AS5312" s="208">
        <v>6500</v>
      </c>
      <c r="AT5312" s="93"/>
      <c r="AU5312" s="93"/>
      <c r="AV5312" s="93"/>
    </row>
    <row r="5313" spans="32:48" x14ac:dyDescent="0.55000000000000004">
      <c r="AF5313" t="s">
        <v>13459</v>
      </c>
      <c r="AG5313" s="284">
        <v>832630.13</v>
      </c>
      <c r="AI5313" s="276" t="s">
        <v>67882</v>
      </c>
      <c r="AJ5313" s="277">
        <v>41650</v>
      </c>
      <c r="AL5313" s="246" t="s">
        <v>44823</v>
      </c>
      <c r="AM5313" s="247">
        <v>212.89</v>
      </c>
      <c r="AO5313" s="226" t="s">
        <v>42424</v>
      </c>
      <c r="AP5313" s="227">
        <v>74150</v>
      </c>
      <c r="AR5313" s="207" t="s">
        <v>19638</v>
      </c>
      <c r="AS5313" s="208">
        <v>9000</v>
      </c>
      <c r="AT5313" s="93"/>
      <c r="AU5313" s="93"/>
      <c r="AV5313" s="93"/>
    </row>
    <row r="5314" spans="32:48" x14ac:dyDescent="0.55000000000000004">
      <c r="AF5314" t="s">
        <v>19482</v>
      </c>
      <c r="AG5314" s="284">
        <v>760947.78</v>
      </c>
      <c r="AI5314" s="276" t="s">
        <v>67883</v>
      </c>
      <c r="AJ5314" s="277">
        <v>3773.68</v>
      </c>
      <c r="AL5314" s="246" t="s">
        <v>33480</v>
      </c>
      <c r="AM5314" s="247">
        <v>16415.64</v>
      </c>
      <c r="AO5314" s="226" t="s">
        <v>48859</v>
      </c>
      <c r="AP5314" s="227">
        <v>12240</v>
      </c>
      <c r="AR5314" s="207" t="s">
        <v>19639</v>
      </c>
      <c r="AS5314" s="208">
        <v>2000</v>
      </c>
      <c r="AT5314" s="93"/>
      <c r="AU5314" s="93"/>
      <c r="AV5314" s="93"/>
    </row>
    <row r="5315" spans="32:48" x14ac:dyDescent="0.55000000000000004">
      <c r="AF5315" t="s">
        <v>19483</v>
      </c>
      <c r="AG5315" s="284">
        <v>42865.85</v>
      </c>
      <c r="AI5315" s="276" t="s">
        <v>67884</v>
      </c>
      <c r="AJ5315" s="277">
        <v>12006.12</v>
      </c>
      <c r="AL5315" s="246" t="s">
        <v>33481</v>
      </c>
      <c r="AM5315" s="247">
        <v>48852.74</v>
      </c>
      <c r="AO5315" s="226" t="s">
        <v>48860</v>
      </c>
      <c r="AP5315" s="227">
        <v>50620</v>
      </c>
      <c r="AR5315" s="207" t="s">
        <v>19640</v>
      </c>
      <c r="AS5315" s="208">
        <v>3000</v>
      </c>
      <c r="AT5315" s="93"/>
      <c r="AU5315" s="93"/>
      <c r="AV5315" s="93"/>
    </row>
    <row r="5316" spans="32:48" x14ac:dyDescent="0.55000000000000004">
      <c r="AF5316" t="s">
        <v>19484</v>
      </c>
      <c r="AG5316" s="284">
        <v>104550.21</v>
      </c>
      <c r="AI5316" s="276" t="s">
        <v>67885</v>
      </c>
      <c r="AJ5316" s="277">
        <v>110</v>
      </c>
      <c r="AL5316" s="246" t="s">
        <v>34983</v>
      </c>
      <c r="AM5316" s="247">
        <v>482.13</v>
      </c>
      <c r="AO5316" s="226" t="s">
        <v>49879</v>
      </c>
      <c r="AP5316" s="227">
        <v>5010</v>
      </c>
      <c r="AR5316" s="207" t="s">
        <v>19641</v>
      </c>
      <c r="AS5316" s="208">
        <v>1070.98</v>
      </c>
      <c r="AT5316" s="93"/>
      <c r="AU5316" s="93"/>
      <c r="AV5316" s="93"/>
    </row>
    <row r="5317" spans="32:48" x14ac:dyDescent="0.55000000000000004">
      <c r="AF5317" t="s">
        <v>36244</v>
      </c>
      <c r="AG5317" s="284">
        <v>37449.620000000003</v>
      </c>
      <c r="AI5317" s="276" t="s">
        <v>64430</v>
      </c>
      <c r="AJ5317" s="277">
        <v>18676.45</v>
      </c>
      <c r="AL5317" s="246" t="s">
        <v>39121</v>
      </c>
      <c r="AM5317" s="247">
        <v>24510.1</v>
      </c>
      <c r="AO5317" s="226" t="s">
        <v>42425</v>
      </c>
      <c r="AP5317" s="227">
        <v>10713.82</v>
      </c>
      <c r="AR5317" s="207" t="s">
        <v>19642</v>
      </c>
      <c r="AS5317" s="208">
        <v>12833</v>
      </c>
      <c r="AT5317" s="93"/>
      <c r="AU5317" s="93"/>
      <c r="AV5317" s="93"/>
    </row>
    <row r="5318" spans="32:48" x14ac:dyDescent="0.55000000000000004">
      <c r="AF5318" t="s">
        <v>34974</v>
      </c>
      <c r="AG5318" s="284">
        <v>1095.27</v>
      </c>
      <c r="AI5318" s="276" t="s">
        <v>63214</v>
      </c>
      <c r="AJ5318" s="277">
        <v>40518.410000000003</v>
      </c>
      <c r="AL5318" s="246" t="s">
        <v>64263</v>
      </c>
      <c r="AM5318" s="247">
        <v>654.59</v>
      </c>
      <c r="AO5318" s="226" t="s">
        <v>48861</v>
      </c>
      <c r="AP5318" s="227">
        <v>2625.22</v>
      </c>
      <c r="AR5318" s="207" t="s">
        <v>13473</v>
      </c>
      <c r="AS5318" s="208">
        <v>49034.77</v>
      </c>
      <c r="AT5318" s="93"/>
      <c r="AU5318" s="93"/>
      <c r="AV5318" s="93"/>
    </row>
    <row r="5319" spans="32:48" x14ac:dyDescent="0.55000000000000004">
      <c r="AF5319" t="s">
        <v>19607</v>
      </c>
      <c r="AG5319" s="284">
        <v>238312.5</v>
      </c>
      <c r="AI5319" s="276" t="s">
        <v>64431</v>
      </c>
      <c r="AJ5319" s="277">
        <v>26143.96</v>
      </c>
      <c r="AL5319" s="246" t="s">
        <v>61389</v>
      </c>
      <c r="AM5319" s="247">
        <v>137.1</v>
      </c>
      <c r="AO5319" s="226" t="s">
        <v>49880</v>
      </c>
      <c r="AP5319" s="227">
        <v>90.7</v>
      </c>
      <c r="AR5319" s="207" t="s">
        <v>19643</v>
      </c>
      <c r="AS5319" s="208">
        <v>75177.149999999994</v>
      </c>
      <c r="AT5319" s="93"/>
      <c r="AU5319" s="93"/>
      <c r="AV5319" s="93"/>
    </row>
    <row r="5320" spans="32:48" x14ac:dyDescent="0.55000000000000004">
      <c r="AF5320" t="s">
        <v>13470</v>
      </c>
      <c r="AG5320" s="284">
        <v>16325.79</v>
      </c>
      <c r="AI5320" s="276" t="s">
        <v>70007</v>
      </c>
      <c r="AJ5320" s="277">
        <v>-1191.55</v>
      </c>
      <c r="AL5320" s="246" t="s">
        <v>59583</v>
      </c>
      <c r="AM5320" s="247">
        <v>16800</v>
      </c>
      <c r="AO5320" s="226" t="s">
        <v>49881</v>
      </c>
      <c r="AP5320" s="227">
        <v>577.66999999999996</v>
      </c>
      <c r="AR5320" s="207" t="s">
        <v>19644</v>
      </c>
      <c r="AS5320" s="208">
        <v>152295</v>
      </c>
      <c r="AT5320" s="93"/>
      <c r="AU5320" s="93"/>
      <c r="AV5320" s="93"/>
    </row>
    <row r="5321" spans="32:48" x14ac:dyDescent="0.55000000000000004">
      <c r="AF5321" t="s">
        <v>19609</v>
      </c>
      <c r="AG5321" s="284">
        <v>19885.439999999999</v>
      </c>
      <c r="AI5321" s="276" t="s">
        <v>70183</v>
      </c>
      <c r="AJ5321" s="277">
        <v>99307.85</v>
      </c>
      <c r="AL5321" s="246" t="s">
        <v>60388</v>
      </c>
      <c r="AM5321" s="247">
        <v>352.2</v>
      </c>
      <c r="AO5321" s="226" t="s">
        <v>42426</v>
      </c>
      <c r="AP5321" s="227">
        <v>469.36</v>
      </c>
      <c r="AR5321" s="207" t="s">
        <v>19645</v>
      </c>
      <c r="AS5321" s="208">
        <v>21540</v>
      </c>
      <c r="AT5321" s="93"/>
      <c r="AU5321" s="93"/>
      <c r="AV5321" s="93"/>
    </row>
    <row r="5322" spans="32:48" x14ac:dyDescent="0.55000000000000004">
      <c r="AF5322" t="s">
        <v>19611</v>
      </c>
      <c r="AG5322" s="284">
        <v>1246521.83</v>
      </c>
      <c r="AI5322" s="276" t="s">
        <v>61447</v>
      </c>
      <c r="AJ5322" s="277">
        <v>49152.44</v>
      </c>
      <c r="AL5322" s="246" t="s">
        <v>52345</v>
      </c>
      <c r="AM5322" s="247">
        <v>193.4</v>
      </c>
      <c r="AO5322" s="226" t="s">
        <v>49882</v>
      </c>
      <c r="AP5322" s="227">
        <v>36.44</v>
      </c>
      <c r="AR5322" s="207" t="s">
        <v>19646</v>
      </c>
      <c r="AS5322" s="208">
        <v>4374.83</v>
      </c>
      <c r="AT5322" s="93"/>
      <c r="AU5322" s="93"/>
      <c r="AV5322" s="93"/>
    </row>
    <row r="5323" spans="32:48" x14ac:dyDescent="0.55000000000000004">
      <c r="AF5323" t="s">
        <v>33454</v>
      </c>
      <c r="AG5323" s="284">
        <v>3181.88</v>
      </c>
      <c r="AI5323" s="276" t="s">
        <v>61448</v>
      </c>
      <c r="AJ5323" s="277">
        <v>3739.2</v>
      </c>
      <c r="AL5323" s="246" t="s">
        <v>57413</v>
      </c>
      <c r="AM5323" s="247">
        <v>7215</v>
      </c>
      <c r="AO5323" s="226" t="s">
        <v>49883</v>
      </c>
      <c r="AP5323" s="227">
        <v>2.62</v>
      </c>
      <c r="AR5323" s="207" t="s">
        <v>19647</v>
      </c>
      <c r="AS5323" s="208">
        <v>2056.17</v>
      </c>
      <c r="AT5323" s="93"/>
      <c r="AU5323" s="93"/>
      <c r="AV5323" s="93"/>
    </row>
    <row r="5324" spans="32:48" x14ac:dyDescent="0.55000000000000004">
      <c r="AF5324" t="s">
        <v>19612</v>
      </c>
      <c r="AG5324" s="284">
        <v>57265.39</v>
      </c>
      <c r="AI5324" s="276" t="s">
        <v>61449</v>
      </c>
      <c r="AJ5324" s="277">
        <v>12195.69</v>
      </c>
      <c r="AL5324" s="246" t="s">
        <v>48872</v>
      </c>
      <c r="AM5324" s="247">
        <v>551.95000000000005</v>
      </c>
      <c r="AO5324" s="226" t="s">
        <v>42427</v>
      </c>
      <c r="AP5324" s="227">
        <v>1734.57</v>
      </c>
      <c r="AR5324" s="207" t="s">
        <v>19648</v>
      </c>
      <c r="AS5324" s="208">
        <v>1709.5</v>
      </c>
      <c r="AT5324" s="93"/>
      <c r="AU5324" s="93"/>
      <c r="AV5324" s="93"/>
    </row>
    <row r="5325" spans="32:48" x14ac:dyDescent="0.55000000000000004">
      <c r="AF5325" t="s">
        <v>47492</v>
      </c>
      <c r="AG5325">
        <v>797.38</v>
      </c>
      <c r="AI5325" s="276" t="s">
        <v>70008</v>
      </c>
      <c r="AJ5325" s="277">
        <v>71.56</v>
      </c>
      <c r="AL5325" s="246" t="s">
        <v>61390</v>
      </c>
      <c r="AM5325" s="247">
        <v>14.5</v>
      </c>
      <c r="AO5325" s="226" t="s">
        <v>42428</v>
      </c>
      <c r="AP5325" s="227">
        <v>19583.23</v>
      </c>
      <c r="AR5325" s="207" t="s">
        <v>19649</v>
      </c>
      <c r="AS5325" s="208">
        <v>6990</v>
      </c>
      <c r="AT5325" s="93"/>
      <c r="AU5325" s="93"/>
      <c r="AV5325" s="93"/>
    </row>
    <row r="5326" spans="32:48" x14ac:dyDescent="0.55000000000000004">
      <c r="AF5326" t="s">
        <v>63849</v>
      </c>
      <c r="AG5326" s="284">
        <v>70537.53</v>
      </c>
      <c r="AI5326" s="276" t="s">
        <v>70009</v>
      </c>
      <c r="AJ5326" s="277">
        <v>308763.63</v>
      </c>
      <c r="AL5326" s="246" t="s">
        <v>19843</v>
      </c>
      <c r="AM5326" s="247">
        <v>181081.25</v>
      </c>
      <c r="AO5326" s="226" t="s">
        <v>49884</v>
      </c>
      <c r="AP5326" s="227">
        <v>1102.69</v>
      </c>
      <c r="AR5326" s="207" t="s">
        <v>19650</v>
      </c>
      <c r="AS5326" s="208">
        <v>13086</v>
      </c>
      <c r="AT5326" s="93"/>
      <c r="AU5326" s="93"/>
      <c r="AV5326" s="93"/>
    </row>
    <row r="5327" spans="32:48" x14ac:dyDescent="0.55000000000000004">
      <c r="AF5327" t="s">
        <v>19614</v>
      </c>
      <c r="AG5327" s="284">
        <v>2491.17</v>
      </c>
      <c r="AI5327" s="276" t="s">
        <v>67886</v>
      </c>
      <c r="AJ5327" s="277">
        <v>954</v>
      </c>
      <c r="AL5327" s="246" t="s">
        <v>19844</v>
      </c>
      <c r="AM5327" s="247">
        <v>9514.31</v>
      </c>
      <c r="AO5327" s="226" t="s">
        <v>49885</v>
      </c>
      <c r="AP5327" s="227">
        <v>7736.91</v>
      </c>
      <c r="AR5327" s="207" t="s">
        <v>19651</v>
      </c>
      <c r="AS5327" s="208">
        <v>105</v>
      </c>
      <c r="AT5327" s="93"/>
      <c r="AU5327" s="93"/>
      <c r="AV5327" s="93"/>
    </row>
    <row r="5328" spans="32:48" x14ac:dyDescent="0.55000000000000004">
      <c r="AF5328" t="s">
        <v>19615</v>
      </c>
      <c r="AG5328" s="284">
        <v>169210.16</v>
      </c>
      <c r="AI5328" s="276" t="s">
        <v>67887</v>
      </c>
      <c r="AJ5328" s="277">
        <v>12027.9</v>
      </c>
      <c r="AL5328" s="246" t="s">
        <v>19845</v>
      </c>
      <c r="AM5328" s="247">
        <v>2263.5</v>
      </c>
      <c r="AO5328" s="226" t="s">
        <v>44809</v>
      </c>
      <c r="AP5328" s="227">
        <v>34000</v>
      </c>
      <c r="AR5328" s="207" t="s">
        <v>19652</v>
      </c>
      <c r="AS5328" s="208">
        <v>14062</v>
      </c>
      <c r="AT5328" s="93"/>
      <c r="AU5328" s="93"/>
      <c r="AV5328" s="93"/>
    </row>
    <row r="5329" spans="32:48" x14ac:dyDescent="0.55000000000000004">
      <c r="AF5329" t="s">
        <v>19616</v>
      </c>
      <c r="AG5329" s="284">
        <v>1339503.54</v>
      </c>
      <c r="AI5329" s="276" t="s">
        <v>61105</v>
      </c>
      <c r="AJ5329" s="277">
        <v>19662.87</v>
      </c>
      <c r="AL5329" s="246" t="s">
        <v>40266</v>
      </c>
      <c r="AM5329" s="247">
        <v>161605.82999999999</v>
      </c>
      <c r="AO5329" s="226" t="s">
        <v>44810</v>
      </c>
      <c r="AP5329" s="227">
        <v>2601</v>
      </c>
      <c r="AR5329" s="207" t="s">
        <v>19653</v>
      </c>
      <c r="AS5329" s="208">
        <v>10634.6</v>
      </c>
      <c r="AT5329" s="93"/>
      <c r="AU5329" s="93"/>
      <c r="AV5329" s="93"/>
    </row>
    <row r="5330" spans="32:48" x14ac:dyDescent="0.55000000000000004">
      <c r="AF5330" t="s">
        <v>19619</v>
      </c>
      <c r="AG5330" s="284">
        <v>34552.339999999997</v>
      </c>
      <c r="AI5330" s="276" t="s">
        <v>70010</v>
      </c>
      <c r="AJ5330" s="277">
        <v>-9.2200000000000006</v>
      </c>
      <c r="AL5330" s="246" t="s">
        <v>19846</v>
      </c>
      <c r="AM5330" s="247">
        <v>46665</v>
      </c>
      <c r="AO5330" s="226" t="s">
        <v>44811</v>
      </c>
      <c r="AP5330" s="227">
        <v>79005</v>
      </c>
      <c r="AR5330" s="207" t="s">
        <v>19654</v>
      </c>
      <c r="AS5330" s="208">
        <v>813.58</v>
      </c>
      <c r="AT5330" s="93"/>
      <c r="AU5330" s="93"/>
      <c r="AV5330" s="93"/>
    </row>
    <row r="5331" spans="32:48" x14ac:dyDescent="0.55000000000000004">
      <c r="AF5331" t="s">
        <v>19620</v>
      </c>
      <c r="AG5331" s="284">
        <v>257649.58</v>
      </c>
      <c r="AI5331" s="276" t="s">
        <v>58565</v>
      </c>
      <c r="AJ5331" s="277">
        <v>92199.05</v>
      </c>
      <c r="AL5331" s="246" t="s">
        <v>62628</v>
      </c>
      <c r="AM5331" s="247">
        <v>14763.35</v>
      </c>
      <c r="AO5331" s="226" t="s">
        <v>44812</v>
      </c>
      <c r="AP5331" s="227">
        <v>6043.88</v>
      </c>
      <c r="AR5331" s="207" t="s">
        <v>19655</v>
      </c>
      <c r="AS5331" s="208">
        <v>20893.75</v>
      </c>
      <c r="AT5331" s="93"/>
      <c r="AU5331" s="93"/>
      <c r="AV5331" s="93"/>
    </row>
    <row r="5332" spans="32:48" x14ac:dyDescent="0.55000000000000004">
      <c r="AF5332" t="s">
        <v>58760</v>
      </c>
      <c r="AG5332">
        <v>258.76</v>
      </c>
      <c r="AI5332" s="276" t="s">
        <v>70011</v>
      </c>
      <c r="AJ5332" s="277">
        <v>-231.87</v>
      </c>
      <c r="AL5332" s="246" t="s">
        <v>55101</v>
      </c>
      <c r="AM5332" s="247">
        <v>1440</v>
      </c>
      <c r="AO5332" s="226" t="s">
        <v>47949</v>
      </c>
      <c r="AP5332" s="227">
        <v>3714</v>
      </c>
      <c r="AR5332" s="207" t="s">
        <v>19656</v>
      </c>
      <c r="AS5332" s="208">
        <v>46714</v>
      </c>
      <c r="AT5332" s="93"/>
      <c r="AU5332" s="93"/>
      <c r="AV5332" s="93"/>
    </row>
    <row r="5333" spans="32:48" x14ac:dyDescent="0.55000000000000004">
      <c r="AF5333" t="s">
        <v>19862</v>
      </c>
      <c r="AG5333" s="284">
        <v>4788.99</v>
      </c>
      <c r="AI5333" s="276" t="s">
        <v>70012</v>
      </c>
      <c r="AJ5333" s="277">
        <v>563.86</v>
      </c>
      <c r="AL5333" s="246" t="s">
        <v>19847</v>
      </c>
      <c r="AM5333" s="247">
        <v>19764.189999999999</v>
      </c>
      <c r="AO5333" s="226" t="s">
        <v>49886</v>
      </c>
      <c r="AP5333" s="227">
        <v>3183</v>
      </c>
      <c r="AR5333" s="207" t="s">
        <v>19657</v>
      </c>
      <c r="AS5333" s="208">
        <v>48166</v>
      </c>
      <c r="AT5333" s="93"/>
      <c r="AU5333" s="93"/>
      <c r="AV5333" s="93"/>
    </row>
    <row r="5334" spans="32:48" x14ac:dyDescent="0.55000000000000004">
      <c r="AF5334" t="s">
        <v>19866</v>
      </c>
      <c r="AG5334" s="284">
        <v>15171.13</v>
      </c>
      <c r="AI5334" s="276" t="s">
        <v>60533</v>
      </c>
      <c r="AJ5334" s="277">
        <v>3572.62</v>
      </c>
      <c r="AL5334" s="246" t="s">
        <v>56067</v>
      </c>
      <c r="AM5334" s="247">
        <v>5426.95</v>
      </c>
      <c r="AO5334" s="226" t="s">
        <v>19708</v>
      </c>
      <c r="AP5334" s="227">
        <v>163.4</v>
      </c>
      <c r="AR5334" s="207" t="s">
        <v>19658</v>
      </c>
      <c r="AS5334" s="208">
        <v>2581</v>
      </c>
      <c r="AT5334" s="93"/>
      <c r="AU5334" s="93"/>
      <c r="AV5334" s="93"/>
    </row>
    <row r="5335" spans="32:48" x14ac:dyDescent="0.55000000000000004">
      <c r="AF5335" t="s">
        <v>55605</v>
      </c>
      <c r="AG5335" s="284">
        <v>7200</v>
      </c>
      <c r="AI5335" s="276" t="s">
        <v>56236</v>
      </c>
      <c r="AJ5335" s="277">
        <v>25273.599999999999</v>
      </c>
      <c r="AL5335" s="246" t="s">
        <v>19848</v>
      </c>
      <c r="AM5335" s="247">
        <v>18653.580000000002</v>
      </c>
      <c r="AO5335" s="226" t="s">
        <v>47950</v>
      </c>
      <c r="AP5335" s="227">
        <v>68010.42</v>
      </c>
      <c r="AR5335" s="207" t="s">
        <v>19659</v>
      </c>
      <c r="AS5335" s="208">
        <v>172184.4</v>
      </c>
      <c r="AT5335" s="93"/>
      <c r="AU5335" s="93"/>
      <c r="AV5335" s="93"/>
    </row>
    <row r="5336" spans="32:48" x14ac:dyDescent="0.55000000000000004">
      <c r="AF5336" t="s">
        <v>19867</v>
      </c>
      <c r="AG5336" s="284">
        <v>23829.32</v>
      </c>
      <c r="AI5336" s="276" t="s">
        <v>70013</v>
      </c>
      <c r="AJ5336" s="277">
        <v>-362.43</v>
      </c>
      <c r="AL5336" s="246" t="s">
        <v>19849</v>
      </c>
      <c r="AM5336" s="247">
        <v>2369547.48</v>
      </c>
      <c r="AO5336" s="226" t="s">
        <v>47951</v>
      </c>
      <c r="AP5336" s="227">
        <v>5203.2700000000004</v>
      </c>
      <c r="AR5336" s="207" t="s">
        <v>19660</v>
      </c>
      <c r="AS5336" s="208">
        <v>21540</v>
      </c>
      <c r="AT5336" s="93"/>
      <c r="AU5336" s="93"/>
      <c r="AV5336" s="93"/>
    </row>
    <row r="5337" spans="32:48" x14ac:dyDescent="0.55000000000000004">
      <c r="AF5337" t="s">
        <v>13491</v>
      </c>
      <c r="AG5337" s="284">
        <v>3340.59</v>
      </c>
      <c r="AI5337" s="276" t="s">
        <v>67888</v>
      </c>
      <c r="AJ5337" s="277">
        <v>100</v>
      </c>
      <c r="AL5337" s="246" t="s">
        <v>34989</v>
      </c>
      <c r="AM5337" s="247">
        <v>242884.52</v>
      </c>
      <c r="AO5337" s="226" t="s">
        <v>47952</v>
      </c>
      <c r="AP5337" s="227">
        <v>11924</v>
      </c>
      <c r="AR5337" s="207" t="s">
        <v>19661</v>
      </c>
      <c r="AS5337" s="208">
        <v>10634.6</v>
      </c>
      <c r="AT5337" s="93"/>
      <c r="AU5337" s="93"/>
      <c r="AV5337" s="93"/>
    </row>
    <row r="5338" spans="32:48" x14ac:dyDescent="0.55000000000000004">
      <c r="AF5338" t="s">
        <v>13492</v>
      </c>
      <c r="AG5338" s="284">
        <v>12330</v>
      </c>
      <c r="AI5338" s="276" t="s">
        <v>58869</v>
      </c>
      <c r="AJ5338" s="277">
        <v>400.01</v>
      </c>
      <c r="AL5338" s="246" t="s">
        <v>61965</v>
      </c>
      <c r="AM5338" s="247">
        <v>465.43</v>
      </c>
      <c r="AO5338" s="226" t="s">
        <v>47953</v>
      </c>
      <c r="AP5338" s="227">
        <v>6263.52</v>
      </c>
      <c r="AR5338" s="207" t="s">
        <v>19662</v>
      </c>
      <c r="AS5338" s="208">
        <v>4374.83</v>
      </c>
      <c r="AT5338" s="93"/>
      <c r="AU5338" s="93"/>
      <c r="AV5338" s="93"/>
    </row>
    <row r="5339" spans="32:48" x14ac:dyDescent="0.55000000000000004">
      <c r="AF5339" t="s">
        <v>19868</v>
      </c>
      <c r="AG5339" s="284">
        <v>54132.86</v>
      </c>
      <c r="AI5339" s="276" t="s">
        <v>70014</v>
      </c>
      <c r="AJ5339" s="277">
        <v>-374.88</v>
      </c>
      <c r="AL5339" s="246" t="s">
        <v>34990</v>
      </c>
      <c r="AM5339" s="247">
        <v>268418.38</v>
      </c>
      <c r="AO5339" s="226" t="s">
        <v>46884</v>
      </c>
      <c r="AP5339" s="227">
        <v>56000</v>
      </c>
      <c r="AR5339" s="207" t="s">
        <v>13480</v>
      </c>
      <c r="AS5339" s="208">
        <v>2869.75</v>
      </c>
      <c r="AT5339" s="93"/>
      <c r="AU5339" s="93"/>
      <c r="AV5339" s="93"/>
    </row>
    <row r="5340" spans="32:48" x14ac:dyDescent="0.55000000000000004">
      <c r="AF5340" t="s">
        <v>54333</v>
      </c>
      <c r="AG5340" s="284">
        <v>51533.69</v>
      </c>
      <c r="AI5340" s="276" t="s">
        <v>60535</v>
      </c>
      <c r="AJ5340" s="277">
        <v>61606.080000000002</v>
      </c>
      <c r="AL5340" s="246" t="s">
        <v>48874</v>
      </c>
      <c r="AM5340" s="247">
        <v>26944.36</v>
      </c>
      <c r="AO5340" s="226" t="s">
        <v>46885</v>
      </c>
      <c r="AP5340" s="227">
        <v>4280.6400000000003</v>
      </c>
      <c r="AR5340" s="207" t="s">
        <v>19663</v>
      </c>
      <c r="AS5340" s="208">
        <v>22603.25</v>
      </c>
      <c r="AT5340" s="93"/>
      <c r="AU5340" s="93"/>
      <c r="AV5340" s="93"/>
    </row>
    <row r="5341" spans="32:48" x14ac:dyDescent="0.55000000000000004">
      <c r="AF5341" t="s">
        <v>19873</v>
      </c>
      <c r="AG5341">
        <v>475.23</v>
      </c>
      <c r="AI5341" s="276" t="s">
        <v>60536</v>
      </c>
      <c r="AJ5341" s="277">
        <v>4712.9399999999996</v>
      </c>
      <c r="AL5341" s="246" t="s">
        <v>42438</v>
      </c>
      <c r="AM5341" s="247">
        <v>462.21</v>
      </c>
      <c r="AO5341" s="226" t="s">
        <v>49887</v>
      </c>
      <c r="AP5341" s="227">
        <v>27442.85</v>
      </c>
      <c r="AR5341" s="207" t="s">
        <v>19664</v>
      </c>
      <c r="AS5341" s="208">
        <v>188827.4</v>
      </c>
      <c r="AT5341" s="93"/>
      <c r="AU5341" s="93"/>
      <c r="AV5341" s="93"/>
    </row>
    <row r="5342" spans="32:48" x14ac:dyDescent="0.55000000000000004">
      <c r="AF5342" t="s">
        <v>71861</v>
      </c>
      <c r="AG5342">
        <v>-0.28999999999999998</v>
      </c>
      <c r="AI5342" s="276" t="s">
        <v>60537</v>
      </c>
      <c r="AJ5342" s="277">
        <v>15413.82</v>
      </c>
      <c r="AL5342" s="246" t="s">
        <v>19850</v>
      </c>
      <c r="AM5342" s="247">
        <v>257023.76</v>
      </c>
      <c r="AO5342" s="226" t="s">
        <v>48862</v>
      </c>
      <c r="AP5342" s="227">
        <v>84</v>
      </c>
      <c r="AR5342" s="207" t="s">
        <v>19665</v>
      </c>
      <c r="AS5342" s="208">
        <v>46714</v>
      </c>
      <c r="AT5342" s="93"/>
      <c r="AU5342" s="93"/>
      <c r="AV5342" s="93"/>
    </row>
    <row r="5343" spans="32:48" x14ac:dyDescent="0.55000000000000004">
      <c r="AF5343" t="s">
        <v>60896</v>
      </c>
      <c r="AG5343" s="284">
        <v>1583.16</v>
      </c>
      <c r="AI5343" s="276" t="s">
        <v>52729</v>
      </c>
      <c r="AJ5343" s="277">
        <v>863.43</v>
      </c>
      <c r="AL5343" s="246" t="s">
        <v>34991</v>
      </c>
      <c r="AM5343" s="247">
        <v>199890.37</v>
      </c>
      <c r="AO5343" s="226" t="s">
        <v>48863</v>
      </c>
      <c r="AP5343" s="227">
        <v>12814</v>
      </c>
      <c r="AR5343" s="207" t="s">
        <v>19666</v>
      </c>
      <c r="AS5343" s="208">
        <v>68347</v>
      </c>
      <c r="AT5343" s="93"/>
      <c r="AU5343" s="93"/>
      <c r="AV5343" s="93"/>
    </row>
    <row r="5344" spans="32:48" x14ac:dyDescent="0.55000000000000004">
      <c r="AF5344" t="s">
        <v>54334</v>
      </c>
      <c r="AG5344" s="284">
        <v>4999.6099999999997</v>
      </c>
      <c r="AI5344" s="276" t="s">
        <v>33720</v>
      </c>
      <c r="AJ5344" s="277">
        <v>26426.89</v>
      </c>
      <c r="AL5344" s="246" t="s">
        <v>44827</v>
      </c>
      <c r="AM5344" s="247">
        <v>30651.98</v>
      </c>
      <c r="AO5344" s="226" t="s">
        <v>44813</v>
      </c>
      <c r="AP5344" s="227">
        <v>35657.279999999999</v>
      </c>
      <c r="AR5344" s="207" t="s">
        <v>19667</v>
      </c>
      <c r="AS5344" s="208">
        <v>9469.18</v>
      </c>
      <c r="AT5344" s="93"/>
      <c r="AU5344" s="93"/>
      <c r="AV5344" s="93"/>
    </row>
    <row r="5345" spans="32:48" x14ac:dyDescent="0.55000000000000004">
      <c r="AF5345" t="s">
        <v>19876</v>
      </c>
      <c r="AG5345" s="284">
        <v>2982.99</v>
      </c>
      <c r="AI5345" s="276" t="s">
        <v>58567</v>
      </c>
      <c r="AJ5345" s="277">
        <v>28782.03</v>
      </c>
      <c r="AL5345" s="246" t="s">
        <v>49888</v>
      </c>
      <c r="AM5345" s="247">
        <v>77439.47</v>
      </c>
      <c r="AO5345" s="226" t="s">
        <v>44814</v>
      </c>
      <c r="AP5345" s="227">
        <v>2728.72</v>
      </c>
      <c r="AR5345" s="207" t="s">
        <v>19668</v>
      </c>
      <c r="AS5345" s="208">
        <v>696.05</v>
      </c>
      <c r="AT5345" s="93"/>
      <c r="AU5345" s="93"/>
      <c r="AV5345" s="93"/>
    </row>
    <row r="5346" spans="32:48" x14ac:dyDescent="0.55000000000000004">
      <c r="AF5346" t="s">
        <v>19878</v>
      </c>
      <c r="AG5346" s="284">
        <v>65419.56</v>
      </c>
      <c r="AI5346" s="276" t="s">
        <v>33721</v>
      </c>
      <c r="AJ5346" s="277">
        <v>7348</v>
      </c>
      <c r="AL5346" s="246" t="s">
        <v>42439</v>
      </c>
      <c r="AM5346" s="247">
        <v>9899.36</v>
      </c>
      <c r="AO5346" s="226" t="s">
        <v>44815</v>
      </c>
      <c r="AP5346" s="227">
        <v>115229.01</v>
      </c>
      <c r="AR5346" s="207" t="s">
        <v>19669</v>
      </c>
      <c r="AS5346" s="208">
        <v>209.59</v>
      </c>
      <c r="AT5346" s="93"/>
      <c r="AU5346" s="93"/>
      <c r="AV5346" s="93"/>
    </row>
    <row r="5347" spans="32:48" x14ac:dyDescent="0.55000000000000004">
      <c r="AF5347" t="s">
        <v>58761</v>
      </c>
      <c r="AG5347" s="284">
        <v>10720.45</v>
      </c>
      <c r="AI5347" s="276" t="s">
        <v>57511</v>
      </c>
      <c r="AJ5347" s="277">
        <v>11941.54</v>
      </c>
      <c r="AL5347" s="246" t="s">
        <v>49889</v>
      </c>
      <c r="AM5347" s="247">
        <v>27076.34</v>
      </c>
      <c r="AO5347" s="226" t="s">
        <v>44816</v>
      </c>
      <c r="AP5347" s="227">
        <v>9573.99</v>
      </c>
      <c r="AR5347" s="207" t="s">
        <v>19670</v>
      </c>
      <c r="AS5347" s="208">
        <v>35971.839999999997</v>
      </c>
      <c r="AT5347" s="93"/>
      <c r="AU5347" s="93"/>
      <c r="AV5347" s="93"/>
    </row>
    <row r="5348" spans="32:48" x14ac:dyDescent="0.55000000000000004">
      <c r="AF5348" t="s">
        <v>33494</v>
      </c>
      <c r="AG5348" s="284">
        <v>2682.16</v>
      </c>
      <c r="AI5348" s="276" t="s">
        <v>33723</v>
      </c>
      <c r="AJ5348" s="277">
        <v>3852.22</v>
      </c>
      <c r="AL5348" s="246" t="s">
        <v>60389</v>
      </c>
      <c r="AM5348" s="247">
        <v>123.2</v>
      </c>
      <c r="AO5348" s="226" t="s">
        <v>19733</v>
      </c>
      <c r="AP5348" s="227">
        <v>4465.66</v>
      </c>
      <c r="AR5348" s="207" t="s">
        <v>19671</v>
      </c>
      <c r="AS5348" s="208">
        <v>77084</v>
      </c>
      <c r="AT5348" s="93"/>
      <c r="AU5348" s="93"/>
      <c r="AV5348" s="93"/>
    </row>
    <row r="5349" spans="32:48" x14ac:dyDescent="0.55000000000000004">
      <c r="AF5349" t="s">
        <v>19880</v>
      </c>
      <c r="AG5349" s="284">
        <v>6244.88</v>
      </c>
      <c r="AI5349" s="276" t="s">
        <v>52732</v>
      </c>
      <c r="AJ5349" s="277">
        <v>916.06</v>
      </c>
      <c r="AL5349" s="246" t="s">
        <v>52350</v>
      </c>
      <c r="AM5349" s="247">
        <v>175830.78</v>
      </c>
      <c r="AO5349" s="226" t="s">
        <v>19734</v>
      </c>
      <c r="AP5349" s="227">
        <v>5858.5</v>
      </c>
      <c r="AR5349" s="207" t="s">
        <v>19672</v>
      </c>
      <c r="AS5349" s="208">
        <v>2328</v>
      </c>
      <c r="AT5349" s="93"/>
      <c r="AU5349" s="93"/>
      <c r="AV5349" s="93"/>
    </row>
    <row r="5350" spans="32:48" x14ac:dyDescent="0.55000000000000004">
      <c r="AF5350" t="s">
        <v>33495</v>
      </c>
      <c r="AG5350" s="284">
        <v>79363.83</v>
      </c>
      <c r="AI5350" s="276" t="s">
        <v>33724</v>
      </c>
      <c r="AJ5350" s="277">
        <v>12060.16</v>
      </c>
      <c r="AL5350" s="246" t="s">
        <v>19852</v>
      </c>
      <c r="AM5350" s="247">
        <v>3954.57</v>
      </c>
      <c r="AO5350" s="226" t="s">
        <v>47954</v>
      </c>
      <c r="AP5350" s="227">
        <v>6611.53</v>
      </c>
      <c r="AR5350" s="207" t="s">
        <v>19673</v>
      </c>
      <c r="AS5350" s="208">
        <v>19104.63</v>
      </c>
      <c r="AT5350" s="93"/>
      <c r="AU5350" s="93"/>
      <c r="AV5350" s="93"/>
    </row>
    <row r="5351" spans="32:48" x14ac:dyDescent="0.55000000000000004">
      <c r="AF5351" t="s">
        <v>20030</v>
      </c>
      <c r="AG5351" s="284">
        <v>2653</v>
      </c>
      <c r="AI5351" s="276" t="s">
        <v>33725</v>
      </c>
      <c r="AJ5351" s="277">
        <v>2250</v>
      </c>
      <c r="AL5351" s="246" t="s">
        <v>48875</v>
      </c>
      <c r="AM5351" s="247">
        <v>-15.74</v>
      </c>
      <c r="AO5351" s="226" t="s">
        <v>52332</v>
      </c>
      <c r="AP5351" s="227">
        <v>2830</v>
      </c>
      <c r="AR5351" s="207" t="s">
        <v>19674</v>
      </c>
      <c r="AS5351" s="208">
        <v>2000</v>
      </c>
      <c r="AT5351" s="93"/>
      <c r="AU5351" s="93"/>
      <c r="AV5351" s="93"/>
    </row>
    <row r="5352" spans="32:48" x14ac:dyDescent="0.55000000000000004">
      <c r="AF5352" t="s">
        <v>20042</v>
      </c>
      <c r="AG5352" s="284">
        <v>6497.25</v>
      </c>
      <c r="AI5352" s="276" t="s">
        <v>67889</v>
      </c>
      <c r="AJ5352" s="277">
        <v>23250</v>
      </c>
      <c r="AL5352" s="246" t="s">
        <v>33484</v>
      </c>
      <c r="AM5352" s="247">
        <v>177687.13</v>
      </c>
      <c r="AO5352" s="226" t="s">
        <v>40260</v>
      </c>
      <c r="AP5352" s="227">
        <v>15700</v>
      </c>
      <c r="AR5352" s="207" t="s">
        <v>19675</v>
      </c>
      <c r="AS5352" s="208">
        <v>7865.43</v>
      </c>
      <c r="AT5352" s="93"/>
      <c r="AU5352" s="93"/>
      <c r="AV5352" s="93"/>
    </row>
    <row r="5353" spans="32:48" x14ac:dyDescent="0.55000000000000004">
      <c r="AF5353" t="s">
        <v>20045</v>
      </c>
      <c r="AG5353">
        <v>699.98</v>
      </c>
      <c r="AI5353" s="276" t="s">
        <v>33726</v>
      </c>
      <c r="AJ5353" s="277">
        <v>8791.0499999999993</v>
      </c>
      <c r="AL5353" s="246" t="s">
        <v>39130</v>
      </c>
      <c r="AM5353" s="247">
        <v>63883.46</v>
      </c>
      <c r="AO5353" s="226" t="s">
        <v>19737</v>
      </c>
      <c r="AP5353" s="227">
        <v>1156.55</v>
      </c>
      <c r="AR5353" s="207" t="s">
        <v>19676</v>
      </c>
      <c r="AS5353" s="208">
        <v>2488.9499999999998</v>
      </c>
      <c r="AT5353" s="93"/>
      <c r="AU5353" s="93"/>
      <c r="AV5353" s="93"/>
    </row>
    <row r="5354" spans="32:48" x14ac:dyDescent="0.55000000000000004">
      <c r="AF5354" t="s">
        <v>20046</v>
      </c>
      <c r="AG5354" s="284">
        <v>2080.1799999999998</v>
      </c>
      <c r="AI5354" s="276" t="s">
        <v>52733</v>
      </c>
      <c r="AJ5354" s="277">
        <v>24802.31</v>
      </c>
      <c r="AL5354" s="246" t="s">
        <v>42440</v>
      </c>
      <c r="AM5354" s="247">
        <v>813018.24</v>
      </c>
      <c r="AO5354" s="226" t="s">
        <v>52333</v>
      </c>
      <c r="AP5354" s="227">
        <v>-885.3</v>
      </c>
      <c r="AR5354" s="207" t="s">
        <v>19677</v>
      </c>
      <c r="AS5354" s="208">
        <v>14272.18</v>
      </c>
      <c r="AT5354" s="93"/>
      <c r="AU5354" s="93"/>
      <c r="AV5354" s="93"/>
    </row>
    <row r="5355" spans="32:48" x14ac:dyDescent="0.55000000000000004">
      <c r="AF5355" t="s">
        <v>20049</v>
      </c>
      <c r="AG5355" s="284">
        <v>626711.05000000005</v>
      </c>
      <c r="AI5355" s="276" t="s">
        <v>57512</v>
      </c>
      <c r="AJ5355" s="277">
        <v>10529.28</v>
      </c>
      <c r="AL5355" s="246" t="s">
        <v>46892</v>
      </c>
      <c r="AM5355" s="247">
        <v>18091.060000000001</v>
      </c>
      <c r="AO5355" s="226" t="s">
        <v>48864</v>
      </c>
      <c r="AP5355" s="227">
        <v>2750</v>
      </c>
      <c r="AR5355" s="207" t="s">
        <v>19678</v>
      </c>
      <c r="AS5355" s="208">
        <v>776.2</v>
      </c>
      <c r="AT5355" s="93"/>
      <c r="AU5355" s="93"/>
      <c r="AV5355" s="93"/>
    </row>
    <row r="5356" spans="32:48" x14ac:dyDescent="0.55000000000000004">
      <c r="AF5356" t="s">
        <v>20062</v>
      </c>
      <c r="AG5356">
        <v>0.46</v>
      </c>
      <c r="AI5356" s="276" t="s">
        <v>67890</v>
      </c>
      <c r="AJ5356" s="277">
        <v>42828</v>
      </c>
      <c r="AL5356" s="246" t="s">
        <v>56068</v>
      </c>
      <c r="AM5356" s="247">
        <v>8025.64</v>
      </c>
      <c r="AO5356" s="226" t="s">
        <v>48865</v>
      </c>
      <c r="AP5356" s="227">
        <v>176.47</v>
      </c>
      <c r="AR5356" s="207" t="s">
        <v>19679</v>
      </c>
      <c r="AS5356" s="208">
        <v>2465.34</v>
      </c>
      <c r="AT5356" s="93"/>
      <c r="AU5356" s="93"/>
      <c r="AV5356" s="93"/>
    </row>
    <row r="5357" spans="32:48" x14ac:dyDescent="0.55000000000000004">
      <c r="AF5357" t="s">
        <v>20063</v>
      </c>
      <c r="AG5357" s="284">
        <v>238491.31</v>
      </c>
      <c r="AI5357" s="276" t="s">
        <v>21964</v>
      </c>
      <c r="AJ5357" s="277">
        <v>27729.81</v>
      </c>
      <c r="AL5357" s="246" t="s">
        <v>44828</v>
      </c>
      <c r="AM5357" s="247">
        <v>10267.549999999999</v>
      </c>
      <c r="AO5357" s="226" t="s">
        <v>19738</v>
      </c>
      <c r="AP5357" s="227">
        <v>22050</v>
      </c>
      <c r="AR5357" s="207" t="s">
        <v>19680</v>
      </c>
      <c r="AS5357" s="208">
        <v>63524.18</v>
      </c>
      <c r="AT5357" s="93"/>
      <c r="AU5357" s="93"/>
      <c r="AV5357" s="93"/>
    </row>
    <row r="5358" spans="32:48" x14ac:dyDescent="0.55000000000000004">
      <c r="AF5358" t="s">
        <v>20225</v>
      </c>
      <c r="AG5358" s="284">
        <v>9506</v>
      </c>
      <c r="AI5358" s="276" t="s">
        <v>55211</v>
      </c>
      <c r="AJ5358" s="277">
        <v>7525.41</v>
      </c>
      <c r="AL5358" s="246" t="s">
        <v>44829</v>
      </c>
      <c r="AM5358" s="247">
        <v>931.49</v>
      </c>
      <c r="AO5358" s="226" t="s">
        <v>19739</v>
      </c>
      <c r="AP5358" s="227">
        <v>1686.86</v>
      </c>
      <c r="AR5358" s="207" t="s">
        <v>19681</v>
      </c>
      <c r="AS5358" s="208">
        <v>5154</v>
      </c>
      <c r="AT5358" s="93"/>
      <c r="AU5358" s="93"/>
      <c r="AV5358" s="93"/>
    </row>
    <row r="5359" spans="32:48" x14ac:dyDescent="0.55000000000000004">
      <c r="AF5359" t="s">
        <v>20228</v>
      </c>
      <c r="AG5359" s="284">
        <v>1249.98</v>
      </c>
      <c r="AI5359" s="276" t="s">
        <v>67891</v>
      </c>
      <c r="AJ5359" s="277">
        <v>37842.379999999997</v>
      </c>
      <c r="AL5359" s="246" t="s">
        <v>44830</v>
      </c>
      <c r="AM5359" s="247">
        <v>49</v>
      </c>
      <c r="AO5359" s="226" t="s">
        <v>19740</v>
      </c>
      <c r="AP5359" s="227">
        <v>33861.879999999997</v>
      </c>
      <c r="AR5359" s="207" t="s">
        <v>19682</v>
      </c>
      <c r="AS5359" s="208">
        <v>0.06</v>
      </c>
      <c r="AT5359" s="93"/>
      <c r="AU5359" s="93"/>
      <c r="AV5359" s="93"/>
    </row>
    <row r="5360" spans="32:48" x14ac:dyDescent="0.55000000000000004">
      <c r="AF5360" t="s">
        <v>13501</v>
      </c>
      <c r="AG5360" s="284">
        <v>6417.27</v>
      </c>
      <c r="AI5360" s="276" t="s">
        <v>42621</v>
      </c>
      <c r="AJ5360" s="277">
        <v>651</v>
      </c>
      <c r="AL5360" s="246" t="s">
        <v>52351</v>
      </c>
      <c r="AM5360" s="247">
        <v>5251.8</v>
      </c>
      <c r="AO5360" s="226" t="s">
        <v>19741</v>
      </c>
      <c r="AP5360" s="227">
        <v>34597.25</v>
      </c>
      <c r="AR5360" s="207" t="s">
        <v>19683</v>
      </c>
      <c r="AS5360" s="208">
        <v>882.75</v>
      </c>
      <c r="AT5360" s="93"/>
      <c r="AU5360" s="93"/>
      <c r="AV5360" s="93"/>
    </row>
    <row r="5361" spans="32:48" x14ac:dyDescent="0.55000000000000004">
      <c r="AF5361" t="s">
        <v>32069</v>
      </c>
      <c r="AG5361" s="284">
        <v>8074.82</v>
      </c>
      <c r="AI5361" s="276" t="s">
        <v>42622</v>
      </c>
      <c r="AJ5361" s="277">
        <v>49.73</v>
      </c>
      <c r="AL5361" s="246" t="s">
        <v>52352</v>
      </c>
      <c r="AM5361" s="247">
        <v>606.94000000000005</v>
      </c>
      <c r="AO5361" s="226" t="s">
        <v>42429</v>
      </c>
      <c r="AP5361" s="227">
        <v>7204.4</v>
      </c>
      <c r="AR5361" s="207" t="s">
        <v>19684</v>
      </c>
      <c r="AS5361" s="208">
        <v>9469.18</v>
      </c>
      <c r="AT5361" s="93"/>
      <c r="AU5361" s="93"/>
      <c r="AV5361" s="93"/>
    </row>
    <row r="5362" spans="32:48" x14ac:dyDescent="0.55000000000000004">
      <c r="AF5362" t="s">
        <v>62883</v>
      </c>
      <c r="AG5362">
        <v>470.52</v>
      </c>
      <c r="AI5362" s="276" t="s">
        <v>63702</v>
      </c>
      <c r="AJ5362" s="277">
        <v>4512.25</v>
      </c>
      <c r="AL5362" s="246" t="s">
        <v>52355</v>
      </c>
      <c r="AM5362" s="247">
        <v>2198.6999999999998</v>
      </c>
      <c r="AO5362" s="226" t="s">
        <v>52334</v>
      </c>
      <c r="AP5362" s="227">
        <v>-675.4</v>
      </c>
      <c r="AR5362" s="207" t="s">
        <v>19685</v>
      </c>
      <c r="AS5362" s="208">
        <v>696.05</v>
      </c>
      <c r="AT5362" s="93"/>
      <c r="AU5362" s="93"/>
      <c r="AV5362" s="93"/>
    </row>
    <row r="5363" spans="32:48" x14ac:dyDescent="0.55000000000000004">
      <c r="AF5363" t="s">
        <v>20231</v>
      </c>
      <c r="AG5363" s="284">
        <v>92484.72</v>
      </c>
      <c r="AI5363" s="276" t="s">
        <v>52736</v>
      </c>
      <c r="AJ5363" s="277">
        <v>2397.84</v>
      </c>
      <c r="AL5363" s="246" t="s">
        <v>52356</v>
      </c>
      <c r="AM5363" s="247">
        <v>438.59</v>
      </c>
      <c r="AO5363" s="226" t="s">
        <v>44817</v>
      </c>
      <c r="AP5363" s="227">
        <v>7500</v>
      </c>
      <c r="AR5363" s="207" t="s">
        <v>19686</v>
      </c>
      <c r="AS5363" s="208">
        <v>209.59</v>
      </c>
      <c r="AT5363" s="93"/>
      <c r="AU5363" s="93"/>
      <c r="AV5363" s="93"/>
    </row>
    <row r="5364" spans="32:48" x14ac:dyDescent="0.55000000000000004">
      <c r="AF5364" t="s">
        <v>20234</v>
      </c>
      <c r="AG5364" s="284">
        <v>17710.09</v>
      </c>
      <c r="AI5364" s="276" t="s">
        <v>52737</v>
      </c>
      <c r="AJ5364" s="277">
        <v>528.62</v>
      </c>
      <c r="AL5364" s="246" t="s">
        <v>52357</v>
      </c>
      <c r="AM5364" s="247">
        <v>686.47</v>
      </c>
      <c r="AO5364" s="226" t="s">
        <v>48866</v>
      </c>
      <c r="AP5364" s="227">
        <v>4000</v>
      </c>
      <c r="AR5364" s="207" t="s">
        <v>19687</v>
      </c>
      <c r="AS5364" s="208">
        <v>2488.9499999999998</v>
      </c>
      <c r="AT5364" s="93"/>
      <c r="AU5364" s="93"/>
      <c r="AV5364" s="93"/>
    </row>
    <row r="5365" spans="32:48" x14ac:dyDescent="0.55000000000000004">
      <c r="AF5365" t="s">
        <v>13502</v>
      </c>
      <c r="AG5365" s="284">
        <v>10190.84</v>
      </c>
      <c r="AI5365" s="276" t="s">
        <v>52738</v>
      </c>
      <c r="AJ5365" s="277">
        <v>1585.18</v>
      </c>
      <c r="AL5365" s="246" t="s">
        <v>52358</v>
      </c>
      <c r="AM5365" s="247">
        <v>-1269.67</v>
      </c>
      <c r="AO5365" s="226" t="s">
        <v>42430</v>
      </c>
      <c r="AP5365" s="227">
        <v>4200</v>
      </c>
      <c r="AR5365" s="207" t="s">
        <v>19688</v>
      </c>
      <c r="AS5365" s="208">
        <v>14272.18</v>
      </c>
      <c r="AT5365" s="93"/>
      <c r="AU5365" s="93"/>
      <c r="AV5365" s="93"/>
    </row>
    <row r="5366" spans="32:48" x14ac:dyDescent="0.55000000000000004">
      <c r="AF5366" t="s">
        <v>20235</v>
      </c>
      <c r="AG5366" s="284">
        <v>30086.7</v>
      </c>
      <c r="AI5366" s="276" t="s">
        <v>64432</v>
      </c>
      <c r="AJ5366" s="277">
        <v>1179.42</v>
      </c>
      <c r="AL5366" s="246" t="s">
        <v>49890</v>
      </c>
      <c r="AM5366" s="247">
        <v>468.45</v>
      </c>
      <c r="AO5366" s="226" t="s">
        <v>42431</v>
      </c>
      <c r="AP5366" s="227">
        <v>1148.74</v>
      </c>
      <c r="AR5366" s="207" t="s">
        <v>19689</v>
      </c>
      <c r="AS5366" s="208">
        <v>776.26</v>
      </c>
      <c r="AT5366" s="93"/>
      <c r="AU5366" s="93"/>
      <c r="AV5366" s="93"/>
    </row>
    <row r="5367" spans="32:48" x14ac:dyDescent="0.55000000000000004">
      <c r="AF5367" t="s">
        <v>20236</v>
      </c>
      <c r="AG5367" s="284">
        <v>4047.24</v>
      </c>
      <c r="AI5367" s="276" t="s">
        <v>67892</v>
      </c>
      <c r="AJ5367" s="277">
        <v>8801.2999999999993</v>
      </c>
      <c r="AL5367" s="246" t="s">
        <v>55102</v>
      </c>
      <c r="AM5367" s="247">
        <v>11460</v>
      </c>
      <c r="AO5367" s="226" t="s">
        <v>46886</v>
      </c>
      <c r="AP5367" s="227">
        <v>44194.28</v>
      </c>
      <c r="AR5367" s="207" t="s">
        <v>19690</v>
      </c>
      <c r="AS5367" s="208">
        <v>70561.240000000005</v>
      </c>
      <c r="AT5367" s="93"/>
      <c r="AU5367" s="93"/>
      <c r="AV5367" s="93"/>
    </row>
    <row r="5368" spans="32:48" x14ac:dyDescent="0.55000000000000004">
      <c r="AF5368" t="s">
        <v>20237</v>
      </c>
      <c r="AG5368" s="284">
        <v>12115.71</v>
      </c>
      <c r="AI5368" s="276" t="s">
        <v>66638</v>
      </c>
      <c r="AJ5368" s="277">
        <v>67339.69</v>
      </c>
      <c r="AL5368" s="246" t="s">
        <v>55103</v>
      </c>
      <c r="AM5368" s="247">
        <v>1633.34</v>
      </c>
      <c r="AO5368" s="226" t="s">
        <v>52335</v>
      </c>
      <c r="AP5368" s="227">
        <v>3750</v>
      </c>
      <c r="AR5368" s="207" t="s">
        <v>19691</v>
      </c>
      <c r="AS5368" s="208">
        <v>2000</v>
      </c>
      <c r="AT5368" s="93"/>
      <c r="AU5368" s="93"/>
      <c r="AV5368" s="93"/>
    </row>
    <row r="5369" spans="32:48" x14ac:dyDescent="0.55000000000000004">
      <c r="AF5369" t="s">
        <v>20241</v>
      </c>
      <c r="AG5369" s="284">
        <v>38405.879999999997</v>
      </c>
      <c r="AI5369" s="276" t="s">
        <v>35170</v>
      </c>
      <c r="AJ5369" s="277">
        <v>208134.24</v>
      </c>
      <c r="AL5369" s="246" t="s">
        <v>55104</v>
      </c>
      <c r="AM5369" s="247">
        <v>1001.65</v>
      </c>
      <c r="AO5369" s="226" t="s">
        <v>48867</v>
      </c>
      <c r="AP5369" s="227">
        <v>2085.94</v>
      </c>
      <c r="AR5369" s="207" t="s">
        <v>19692</v>
      </c>
      <c r="AS5369" s="208">
        <v>143818.93</v>
      </c>
      <c r="AT5369" s="93"/>
      <c r="AU5369" s="93"/>
      <c r="AV5369" s="93"/>
    </row>
    <row r="5370" spans="32:48" x14ac:dyDescent="0.55000000000000004">
      <c r="AF5370" t="s">
        <v>35019</v>
      </c>
      <c r="AG5370" s="284">
        <v>11827.6</v>
      </c>
      <c r="AI5370" s="276" t="s">
        <v>40368</v>
      </c>
      <c r="AJ5370" s="277">
        <v>20813.400000000001</v>
      </c>
      <c r="AL5370" s="246" t="s">
        <v>55105</v>
      </c>
      <c r="AM5370" s="247">
        <v>3207.87</v>
      </c>
      <c r="AO5370" s="226" t="s">
        <v>52336</v>
      </c>
      <c r="AP5370" s="227">
        <v>26796</v>
      </c>
      <c r="AR5370" s="207" t="s">
        <v>19693</v>
      </c>
      <c r="AS5370" s="208">
        <v>23903</v>
      </c>
      <c r="AT5370" s="93"/>
      <c r="AU5370" s="93"/>
      <c r="AV5370" s="93"/>
    </row>
    <row r="5371" spans="32:48" x14ac:dyDescent="0.55000000000000004">
      <c r="AF5371" t="s">
        <v>33565</v>
      </c>
      <c r="AG5371" s="284">
        <v>18465</v>
      </c>
      <c r="AI5371" s="276" t="s">
        <v>36370</v>
      </c>
      <c r="AJ5371" s="277">
        <v>8646.69</v>
      </c>
      <c r="AL5371" s="246" t="s">
        <v>49891</v>
      </c>
      <c r="AM5371" s="247">
        <v>26178.07</v>
      </c>
      <c r="AO5371" s="226" t="s">
        <v>47955</v>
      </c>
      <c r="AP5371" s="227">
        <v>11501.54</v>
      </c>
      <c r="AR5371" s="207" t="s">
        <v>19694</v>
      </c>
      <c r="AS5371" s="208">
        <v>1828.62</v>
      </c>
      <c r="AT5371" s="93"/>
      <c r="AU5371" s="93"/>
      <c r="AV5371" s="93"/>
    </row>
    <row r="5372" spans="32:48" x14ac:dyDescent="0.55000000000000004">
      <c r="AF5372" t="s">
        <v>35036</v>
      </c>
      <c r="AG5372" s="284">
        <v>12214</v>
      </c>
      <c r="AI5372" s="276" t="s">
        <v>21966</v>
      </c>
      <c r="AJ5372" s="277">
        <v>363375</v>
      </c>
      <c r="AL5372" s="246" t="s">
        <v>64264</v>
      </c>
      <c r="AM5372" s="247">
        <v>612</v>
      </c>
      <c r="AO5372" s="226" t="s">
        <v>46887</v>
      </c>
      <c r="AP5372" s="227">
        <v>3151.56</v>
      </c>
      <c r="AR5372" s="207" t="s">
        <v>19695</v>
      </c>
      <c r="AS5372" s="208">
        <v>5360.38</v>
      </c>
      <c r="AT5372" s="93"/>
      <c r="AU5372" s="93"/>
      <c r="AV5372" s="93"/>
    </row>
    <row r="5373" spans="32:48" x14ac:dyDescent="0.55000000000000004">
      <c r="AF5373" t="s">
        <v>20293</v>
      </c>
      <c r="AG5373" s="284">
        <v>10657.74</v>
      </c>
      <c r="AI5373" s="276" t="s">
        <v>21967</v>
      </c>
      <c r="AJ5373" s="277">
        <v>31053.58</v>
      </c>
      <c r="AL5373" s="246" t="s">
        <v>34992</v>
      </c>
      <c r="AM5373" s="247">
        <v>422608.37</v>
      </c>
      <c r="AO5373" s="226" t="s">
        <v>46888</v>
      </c>
      <c r="AP5373" s="227">
        <v>7639.44</v>
      </c>
      <c r="AR5373" s="207" t="s">
        <v>19696</v>
      </c>
      <c r="AS5373" s="208">
        <v>1105</v>
      </c>
      <c r="AT5373" s="93"/>
      <c r="AU5373" s="93"/>
      <c r="AV5373" s="93"/>
    </row>
    <row r="5374" spans="32:48" x14ac:dyDescent="0.55000000000000004">
      <c r="AF5374" t="s">
        <v>33566</v>
      </c>
      <c r="AG5374" s="284">
        <v>4052.02</v>
      </c>
      <c r="AI5374" s="276" t="s">
        <v>67893</v>
      </c>
      <c r="AJ5374" s="277">
        <v>2221.89</v>
      </c>
      <c r="AL5374" s="246" t="s">
        <v>34993</v>
      </c>
      <c r="AM5374" s="247">
        <v>159104.93</v>
      </c>
      <c r="AO5374" s="226" t="s">
        <v>44818</v>
      </c>
      <c r="AP5374" s="227">
        <v>40264.5</v>
      </c>
      <c r="AR5374" s="207" t="s">
        <v>19697</v>
      </c>
      <c r="AS5374" s="208">
        <v>1007</v>
      </c>
      <c r="AT5374" s="93"/>
      <c r="AU5374" s="93"/>
      <c r="AV5374" s="93"/>
    </row>
    <row r="5375" spans="32:48" x14ac:dyDescent="0.55000000000000004">
      <c r="AF5375" t="s">
        <v>36283</v>
      </c>
      <c r="AG5375" s="284">
        <v>9825</v>
      </c>
      <c r="AI5375" s="276" t="s">
        <v>67894</v>
      </c>
      <c r="AJ5375" s="277">
        <v>2125</v>
      </c>
      <c r="AL5375" s="246" t="s">
        <v>34994</v>
      </c>
      <c r="AM5375" s="247">
        <v>213895</v>
      </c>
      <c r="AO5375" s="226" t="s">
        <v>44819</v>
      </c>
      <c r="AP5375" s="227">
        <v>4972.5</v>
      </c>
      <c r="AR5375" s="207" t="s">
        <v>19698</v>
      </c>
      <c r="AS5375" s="208">
        <v>2411.5100000000002</v>
      </c>
      <c r="AT5375" s="93"/>
      <c r="AU5375" s="93"/>
      <c r="AV5375" s="93"/>
    </row>
    <row r="5376" spans="32:48" x14ac:dyDescent="0.55000000000000004">
      <c r="AF5376" t="s">
        <v>13513</v>
      </c>
      <c r="AG5376" s="284">
        <v>4123.8599999999997</v>
      </c>
      <c r="AI5376" s="276" t="s">
        <v>66639</v>
      </c>
      <c r="AJ5376" s="277">
        <v>16613.91</v>
      </c>
      <c r="AL5376" s="246" t="s">
        <v>63668</v>
      </c>
      <c r="AM5376" s="247">
        <v>5605.32</v>
      </c>
      <c r="AO5376" s="226" t="s">
        <v>52337</v>
      </c>
      <c r="AP5376" s="227">
        <v>1996</v>
      </c>
      <c r="AR5376" s="207" t="s">
        <v>19699</v>
      </c>
      <c r="AS5376" s="208">
        <v>2629.89</v>
      </c>
      <c r="AT5376" s="93"/>
      <c r="AU5376" s="93"/>
      <c r="AV5376" s="93"/>
    </row>
    <row r="5377" spans="32:48" x14ac:dyDescent="0.55000000000000004">
      <c r="AF5377" t="s">
        <v>13514</v>
      </c>
      <c r="AG5377" s="284">
        <v>10911.49</v>
      </c>
      <c r="AI5377" s="276" t="s">
        <v>70593</v>
      </c>
      <c r="AJ5377" s="277">
        <v>2579.08</v>
      </c>
      <c r="AL5377" s="246" t="s">
        <v>55106</v>
      </c>
      <c r="AM5377" s="247">
        <v>14376.51</v>
      </c>
      <c r="AO5377" s="226" t="s">
        <v>36261</v>
      </c>
      <c r="AP5377" s="227">
        <v>1221</v>
      </c>
      <c r="AR5377" s="207" t="s">
        <v>19700</v>
      </c>
      <c r="AS5377" s="208">
        <v>6058.11</v>
      </c>
      <c r="AT5377" s="93"/>
      <c r="AU5377" s="93"/>
      <c r="AV5377" s="93"/>
    </row>
    <row r="5378" spans="32:48" x14ac:dyDescent="0.55000000000000004">
      <c r="AF5378" t="s">
        <v>13515</v>
      </c>
      <c r="AG5378" s="284">
        <v>12522.39</v>
      </c>
      <c r="AI5378" s="276" t="s">
        <v>66640</v>
      </c>
      <c r="AJ5378" s="277">
        <v>3118.88</v>
      </c>
      <c r="AL5378" s="246" t="s">
        <v>56069</v>
      </c>
      <c r="AM5378" s="247">
        <v>9353.5300000000007</v>
      </c>
      <c r="AO5378" s="226" t="s">
        <v>48868</v>
      </c>
      <c r="AP5378" s="227">
        <v>9605</v>
      </c>
      <c r="AR5378" s="207" t="s">
        <v>19701</v>
      </c>
      <c r="AS5378" s="208">
        <v>13690</v>
      </c>
      <c r="AT5378" s="93"/>
      <c r="AU5378" s="93"/>
      <c r="AV5378" s="93"/>
    </row>
    <row r="5379" spans="32:48" x14ac:dyDescent="0.55000000000000004">
      <c r="AF5379" t="s">
        <v>13516</v>
      </c>
      <c r="AG5379" s="284">
        <v>27633.03</v>
      </c>
      <c r="AI5379" s="276" t="s">
        <v>52750</v>
      </c>
      <c r="AJ5379" s="277">
        <v>11004</v>
      </c>
      <c r="AL5379" s="246" t="s">
        <v>55107</v>
      </c>
      <c r="AM5379" s="247">
        <v>31283.66</v>
      </c>
      <c r="AO5379" s="226" t="s">
        <v>48869</v>
      </c>
      <c r="AP5379" s="227">
        <v>60.02</v>
      </c>
      <c r="AR5379" s="207" t="s">
        <v>19702</v>
      </c>
      <c r="AS5379" s="208">
        <v>3501</v>
      </c>
      <c r="AT5379" s="93"/>
      <c r="AU5379" s="93"/>
      <c r="AV5379" s="93"/>
    </row>
    <row r="5380" spans="32:48" x14ac:dyDescent="0.55000000000000004">
      <c r="AF5380" t="s">
        <v>20300</v>
      </c>
      <c r="AG5380" s="284">
        <v>12275.04</v>
      </c>
      <c r="AI5380" s="276" t="s">
        <v>52751</v>
      </c>
      <c r="AJ5380" s="277">
        <v>826.5</v>
      </c>
      <c r="AL5380" s="246" t="s">
        <v>58523</v>
      </c>
      <c r="AM5380" s="247">
        <v>724.25</v>
      </c>
      <c r="AO5380" s="226" t="s">
        <v>52338</v>
      </c>
      <c r="AP5380" s="227">
        <v>3334.88</v>
      </c>
      <c r="AR5380" s="207" t="s">
        <v>19703</v>
      </c>
      <c r="AS5380" s="208">
        <v>25.64</v>
      </c>
      <c r="AT5380" s="93"/>
      <c r="AU5380" s="93"/>
      <c r="AV5380" s="93"/>
    </row>
    <row r="5381" spans="32:48" x14ac:dyDescent="0.55000000000000004">
      <c r="AF5381" t="s">
        <v>13517</v>
      </c>
      <c r="AG5381" s="284">
        <v>38952.620000000003</v>
      </c>
      <c r="AI5381" s="276" t="s">
        <v>52752</v>
      </c>
      <c r="AJ5381" s="277">
        <v>2524.3200000000002</v>
      </c>
      <c r="AL5381" s="246" t="s">
        <v>63669</v>
      </c>
      <c r="AM5381" s="247">
        <v>4622.04</v>
      </c>
      <c r="AO5381" s="226" t="s">
        <v>52339</v>
      </c>
      <c r="AP5381" s="227">
        <v>255.12</v>
      </c>
      <c r="AR5381" s="207" t="s">
        <v>19704</v>
      </c>
      <c r="AS5381" s="208">
        <v>2058.36</v>
      </c>
      <c r="AT5381" s="93"/>
      <c r="AU5381" s="93"/>
      <c r="AV5381" s="93"/>
    </row>
    <row r="5382" spans="32:48" x14ac:dyDescent="0.55000000000000004">
      <c r="AF5382" t="s">
        <v>20399</v>
      </c>
      <c r="AG5382" s="284">
        <v>1808.1</v>
      </c>
      <c r="AI5382" s="276" t="s">
        <v>52753</v>
      </c>
      <c r="AJ5382" s="277">
        <v>2339.84</v>
      </c>
      <c r="AL5382" s="246" t="s">
        <v>64265</v>
      </c>
      <c r="AM5382" s="247">
        <v>1866.85</v>
      </c>
      <c r="AO5382" s="226" t="s">
        <v>44820</v>
      </c>
      <c r="AP5382" s="227">
        <v>33600</v>
      </c>
      <c r="AR5382" s="207" t="s">
        <v>19705</v>
      </c>
      <c r="AS5382" s="208">
        <v>6285</v>
      </c>
      <c r="AT5382" s="93"/>
      <c r="AU5382" s="93"/>
      <c r="AV5382" s="93"/>
    </row>
    <row r="5383" spans="32:48" x14ac:dyDescent="0.55000000000000004">
      <c r="AF5383" t="s">
        <v>20400</v>
      </c>
      <c r="AG5383" s="284">
        <v>1313.33</v>
      </c>
      <c r="AI5383" s="276" t="s">
        <v>52754</v>
      </c>
      <c r="AJ5383" s="277">
        <v>776.16</v>
      </c>
      <c r="AL5383" s="246" t="s">
        <v>44831</v>
      </c>
      <c r="AM5383" s="247">
        <v>205600.75</v>
      </c>
      <c r="AO5383" s="226" t="s">
        <v>33475</v>
      </c>
      <c r="AP5383" s="227">
        <v>53331.9</v>
      </c>
      <c r="AR5383" s="207" t="s">
        <v>19706</v>
      </c>
      <c r="AS5383" s="208">
        <v>1074.8599999999999</v>
      </c>
      <c r="AT5383" s="93"/>
      <c r="AU5383" s="93"/>
      <c r="AV5383" s="93"/>
    </row>
    <row r="5384" spans="32:48" x14ac:dyDescent="0.55000000000000004">
      <c r="AF5384" t="s">
        <v>20404</v>
      </c>
      <c r="AG5384" s="284">
        <v>12238.22</v>
      </c>
      <c r="AI5384" s="276" t="s">
        <v>62462</v>
      </c>
      <c r="AJ5384" s="277">
        <v>8241.44</v>
      </c>
      <c r="AL5384" s="246" t="s">
        <v>57414</v>
      </c>
      <c r="AM5384" s="247">
        <v>4708.8</v>
      </c>
      <c r="AO5384" s="226" t="s">
        <v>48870</v>
      </c>
      <c r="AP5384" s="227">
        <v>1500</v>
      </c>
      <c r="AR5384" s="207" t="s">
        <v>19707</v>
      </c>
      <c r="AS5384" s="208">
        <v>23622</v>
      </c>
      <c r="AT5384" s="93"/>
      <c r="AU5384" s="93"/>
      <c r="AV5384" s="93"/>
    </row>
    <row r="5385" spans="32:48" x14ac:dyDescent="0.55000000000000004">
      <c r="AF5385" t="s">
        <v>20405</v>
      </c>
      <c r="AG5385" s="284">
        <v>8775.9</v>
      </c>
      <c r="AI5385" s="276" t="s">
        <v>50046</v>
      </c>
      <c r="AJ5385" s="277">
        <v>7363.13</v>
      </c>
      <c r="AL5385" s="246" t="s">
        <v>33485</v>
      </c>
      <c r="AM5385" s="247">
        <v>14288.5</v>
      </c>
      <c r="AO5385" s="226" t="s">
        <v>33476</v>
      </c>
      <c r="AP5385" s="227">
        <v>6495.25</v>
      </c>
      <c r="AR5385" s="207" t="s">
        <v>19708</v>
      </c>
      <c r="AS5385" s="208">
        <v>13249.6</v>
      </c>
      <c r="AT5385" s="93"/>
      <c r="AU5385" s="93"/>
      <c r="AV5385" s="93"/>
    </row>
    <row r="5386" spans="32:48" x14ac:dyDescent="0.55000000000000004">
      <c r="AF5386" t="s">
        <v>20408</v>
      </c>
      <c r="AG5386" s="284">
        <v>16081.23</v>
      </c>
      <c r="AI5386" s="276" t="s">
        <v>64433</v>
      </c>
      <c r="AJ5386" s="277">
        <v>14.72</v>
      </c>
      <c r="AL5386" s="246" t="s">
        <v>55108</v>
      </c>
      <c r="AM5386" s="247">
        <v>192084.27</v>
      </c>
      <c r="AO5386" s="226" t="s">
        <v>33477</v>
      </c>
      <c r="AP5386" s="227">
        <v>6018.67</v>
      </c>
      <c r="AR5386" s="207" t="s">
        <v>19709</v>
      </c>
      <c r="AS5386" s="208">
        <v>23903</v>
      </c>
      <c r="AT5386" s="93"/>
      <c r="AU5386" s="93"/>
      <c r="AV5386" s="93"/>
    </row>
    <row r="5387" spans="32:48" x14ac:dyDescent="0.55000000000000004">
      <c r="AF5387" t="s">
        <v>39171</v>
      </c>
      <c r="AG5387" s="284">
        <v>6523.8</v>
      </c>
      <c r="AI5387" s="276" t="s">
        <v>56237</v>
      </c>
      <c r="AJ5387" s="277">
        <v>612.75</v>
      </c>
      <c r="AL5387" s="246" t="s">
        <v>56070</v>
      </c>
      <c r="AM5387" s="247">
        <v>30527</v>
      </c>
      <c r="AO5387" s="226" t="s">
        <v>34981</v>
      </c>
      <c r="AP5387" s="227">
        <v>72.37</v>
      </c>
      <c r="AR5387" s="207" t="s">
        <v>19710</v>
      </c>
      <c r="AS5387" s="208">
        <v>1828.62</v>
      </c>
      <c r="AT5387" s="93"/>
      <c r="AU5387" s="93"/>
      <c r="AV5387" s="93"/>
    </row>
    <row r="5388" spans="32:48" x14ac:dyDescent="0.55000000000000004">
      <c r="AF5388" t="s">
        <v>33577</v>
      </c>
      <c r="AG5388" s="284">
        <v>187978.25</v>
      </c>
      <c r="AI5388" s="276" t="s">
        <v>63703</v>
      </c>
      <c r="AJ5388" s="277">
        <v>17844.8</v>
      </c>
      <c r="AL5388" s="246" t="s">
        <v>56071</v>
      </c>
      <c r="AM5388" s="247">
        <v>379.78</v>
      </c>
      <c r="AO5388" s="226" t="s">
        <v>36262</v>
      </c>
      <c r="AP5388" s="227">
        <v>36505.839999999997</v>
      </c>
      <c r="AR5388" s="207" t="s">
        <v>19711</v>
      </c>
      <c r="AS5388" s="208">
        <v>5360.38</v>
      </c>
      <c r="AT5388" s="93"/>
      <c r="AU5388" s="93"/>
      <c r="AV5388" s="93"/>
    </row>
    <row r="5389" spans="32:48" x14ac:dyDescent="0.55000000000000004">
      <c r="AF5389" t="s">
        <v>20411</v>
      </c>
      <c r="AG5389" s="284">
        <v>1997.25</v>
      </c>
      <c r="AI5389" s="276" t="s">
        <v>63704</v>
      </c>
      <c r="AJ5389" s="277">
        <v>1365.16</v>
      </c>
      <c r="AL5389" s="246" t="s">
        <v>33486</v>
      </c>
      <c r="AM5389" s="247">
        <v>97300.35</v>
      </c>
      <c r="AO5389" s="226" t="s">
        <v>46889</v>
      </c>
      <c r="AP5389" s="227">
        <v>11250</v>
      </c>
      <c r="AR5389" s="207" t="s">
        <v>19712</v>
      </c>
      <c r="AS5389" s="208">
        <v>13249.6</v>
      </c>
      <c r="AT5389" s="93"/>
      <c r="AU5389" s="93"/>
      <c r="AV5389" s="93"/>
    </row>
    <row r="5390" spans="32:48" x14ac:dyDescent="0.55000000000000004">
      <c r="AF5390" t="s">
        <v>47509</v>
      </c>
      <c r="AG5390">
        <v>263.39999999999998</v>
      </c>
      <c r="AI5390" s="276" t="s">
        <v>63705</v>
      </c>
      <c r="AJ5390" s="277">
        <v>4464.78</v>
      </c>
      <c r="AL5390" s="246" t="s">
        <v>33487</v>
      </c>
      <c r="AM5390" s="247">
        <v>268381.38</v>
      </c>
      <c r="AO5390" s="226" t="s">
        <v>52340</v>
      </c>
      <c r="AP5390" s="227">
        <v>400</v>
      </c>
      <c r="AR5390" s="207" t="s">
        <v>19713</v>
      </c>
      <c r="AS5390" s="208">
        <v>1007</v>
      </c>
      <c r="AT5390" s="93"/>
      <c r="AU5390" s="93"/>
      <c r="AV5390" s="93"/>
    </row>
    <row r="5391" spans="32:48" x14ac:dyDescent="0.55000000000000004">
      <c r="AF5391" t="s">
        <v>20413</v>
      </c>
      <c r="AG5391" s="284">
        <v>6522.19</v>
      </c>
      <c r="AI5391" s="276" t="s">
        <v>64435</v>
      </c>
      <c r="AJ5391" s="277">
        <v>13562.09</v>
      </c>
      <c r="AL5391" s="246" t="s">
        <v>34995</v>
      </c>
      <c r="AM5391" s="247">
        <v>96508.89</v>
      </c>
      <c r="AO5391" s="226" t="s">
        <v>52341</v>
      </c>
      <c r="AP5391" s="227">
        <v>615.95000000000005</v>
      </c>
      <c r="AR5391" s="207" t="s">
        <v>19714</v>
      </c>
      <c r="AS5391" s="208">
        <v>4617.01</v>
      </c>
      <c r="AT5391" s="93"/>
      <c r="AU5391" s="93"/>
      <c r="AV5391" s="93"/>
    </row>
    <row r="5392" spans="32:48" x14ac:dyDescent="0.55000000000000004">
      <c r="AF5392" t="s">
        <v>20415</v>
      </c>
      <c r="AG5392" s="284">
        <v>164538.68</v>
      </c>
      <c r="AI5392" s="276" t="s">
        <v>63571</v>
      </c>
      <c r="AJ5392" s="277">
        <v>9940.01</v>
      </c>
      <c r="AL5392" s="246" t="s">
        <v>34996</v>
      </c>
      <c r="AM5392" s="247">
        <v>155.94</v>
      </c>
      <c r="AO5392" s="226" t="s">
        <v>44821</v>
      </c>
      <c r="AP5392" s="227">
        <v>25</v>
      </c>
      <c r="AR5392" s="207" t="s">
        <v>19715</v>
      </c>
      <c r="AS5392" s="208">
        <v>4688.25</v>
      </c>
      <c r="AT5392" s="93"/>
      <c r="AU5392" s="93"/>
      <c r="AV5392" s="93"/>
    </row>
    <row r="5393" spans="32:48" x14ac:dyDescent="0.55000000000000004">
      <c r="AF5393" t="s">
        <v>20416</v>
      </c>
      <c r="AG5393">
        <v>13.61</v>
      </c>
      <c r="AI5393" s="276" t="s">
        <v>67895</v>
      </c>
      <c r="AJ5393" s="277">
        <v>70360.77</v>
      </c>
      <c r="AL5393" s="246" t="s">
        <v>57415</v>
      </c>
      <c r="AM5393" s="247">
        <v>25695.84</v>
      </c>
      <c r="AO5393" s="226" t="s">
        <v>48871</v>
      </c>
      <c r="AP5393" s="227">
        <v>763</v>
      </c>
      <c r="AR5393" s="207" t="s">
        <v>19716</v>
      </c>
      <c r="AS5393" s="208">
        <v>15844.11</v>
      </c>
      <c r="AT5393" s="93"/>
      <c r="AU5393" s="93"/>
      <c r="AV5393" s="93"/>
    </row>
    <row r="5394" spans="32:48" x14ac:dyDescent="0.55000000000000004">
      <c r="AF5394" t="s">
        <v>13522</v>
      </c>
      <c r="AG5394" s="284">
        <v>27234.05</v>
      </c>
      <c r="AI5394" s="276" t="s">
        <v>70015</v>
      </c>
      <c r="AJ5394" s="277">
        <v>-210.52</v>
      </c>
      <c r="AL5394" s="246" t="s">
        <v>52360</v>
      </c>
      <c r="AM5394" s="247">
        <v>182829.84</v>
      </c>
      <c r="AO5394" s="226" t="s">
        <v>39117</v>
      </c>
      <c r="AP5394" s="227">
        <v>161.04</v>
      </c>
      <c r="AR5394" s="207" t="s">
        <v>19717</v>
      </c>
      <c r="AS5394" s="208">
        <v>23622</v>
      </c>
      <c r="AT5394" s="93"/>
      <c r="AU5394" s="93"/>
      <c r="AV5394" s="93"/>
    </row>
    <row r="5395" spans="32:48" x14ac:dyDescent="0.55000000000000004">
      <c r="AF5395" t="s">
        <v>13523</v>
      </c>
      <c r="AG5395" s="284">
        <v>46047.199999999997</v>
      </c>
      <c r="AI5395" s="276" t="s">
        <v>62662</v>
      </c>
      <c r="AJ5395" s="277">
        <v>26784.31</v>
      </c>
      <c r="AL5395" s="246" t="s">
        <v>33489</v>
      </c>
      <c r="AM5395" s="247">
        <v>752461.16</v>
      </c>
      <c r="AO5395" s="226" t="s">
        <v>36263</v>
      </c>
      <c r="AP5395" s="227">
        <v>570</v>
      </c>
      <c r="AR5395" s="207" t="s">
        <v>19718</v>
      </c>
      <c r="AS5395" s="208">
        <v>13690</v>
      </c>
      <c r="AT5395" s="93"/>
      <c r="AU5395" s="93"/>
      <c r="AV5395" s="93"/>
    </row>
    <row r="5396" spans="32:48" x14ac:dyDescent="0.55000000000000004">
      <c r="AF5396" t="s">
        <v>20417</v>
      </c>
      <c r="AG5396" s="284">
        <v>29949.58</v>
      </c>
      <c r="AI5396" s="276" t="s">
        <v>62663</v>
      </c>
      <c r="AJ5396" s="277">
        <v>1922.78</v>
      </c>
      <c r="AL5396" s="246" t="s">
        <v>33490</v>
      </c>
      <c r="AM5396" s="247">
        <v>280581.59999999998</v>
      </c>
      <c r="AO5396" s="226" t="s">
        <v>39118</v>
      </c>
      <c r="AP5396" s="227">
        <v>270</v>
      </c>
      <c r="AR5396" s="207" t="s">
        <v>19719</v>
      </c>
      <c r="AS5396" s="208">
        <v>6175</v>
      </c>
      <c r="AT5396" s="93"/>
      <c r="AU5396" s="93"/>
      <c r="AV5396" s="93"/>
    </row>
    <row r="5397" spans="32:48" x14ac:dyDescent="0.55000000000000004">
      <c r="AF5397" t="s">
        <v>20418</v>
      </c>
      <c r="AG5397" s="284">
        <v>19918.28</v>
      </c>
      <c r="AI5397" s="276" t="s">
        <v>62664</v>
      </c>
      <c r="AJ5397" s="277">
        <v>6288.83</v>
      </c>
      <c r="AL5397" s="246" t="s">
        <v>61966</v>
      </c>
      <c r="AM5397" s="247">
        <v>118918.57</v>
      </c>
      <c r="AO5397" s="226" t="s">
        <v>33478</v>
      </c>
      <c r="AP5397" s="227">
        <v>32326.03</v>
      </c>
      <c r="AR5397" s="207" t="s">
        <v>19720</v>
      </c>
      <c r="AS5397" s="208">
        <v>449.27</v>
      </c>
      <c r="AT5397" s="93"/>
      <c r="AU5397" s="93"/>
      <c r="AV5397" s="93"/>
    </row>
    <row r="5398" spans="32:48" x14ac:dyDescent="0.55000000000000004">
      <c r="AF5398" t="s">
        <v>20419</v>
      </c>
      <c r="AG5398" s="284">
        <v>2350</v>
      </c>
      <c r="AI5398" s="276" t="s">
        <v>70594</v>
      </c>
      <c r="AJ5398" s="277">
        <v>5110.01</v>
      </c>
      <c r="AL5398" s="246" t="s">
        <v>33491</v>
      </c>
      <c r="AM5398" s="247">
        <v>20037.21</v>
      </c>
      <c r="AO5398" s="226" t="s">
        <v>39119</v>
      </c>
      <c r="AP5398" s="227">
        <v>5131.2</v>
      </c>
      <c r="AR5398" s="207" t="s">
        <v>19721</v>
      </c>
      <c r="AS5398" s="208">
        <v>450.73</v>
      </c>
      <c r="AT5398" s="93"/>
      <c r="AU5398" s="93"/>
      <c r="AV5398" s="93"/>
    </row>
    <row r="5399" spans="32:48" x14ac:dyDescent="0.55000000000000004">
      <c r="AF5399" t="s">
        <v>49367</v>
      </c>
      <c r="AG5399" s="284">
        <v>31290.41</v>
      </c>
      <c r="AI5399" s="276" t="s">
        <v>58282</v>
      </c>
      <c r="AJ5399" s="277">
        <v>4331.17</v>
      </c>
      <c r="AL5399" s="246" t="s">
        <v>33492</v>
      </c>
      <c r="AM5399" s="247">
        <v>721361.31</v>
      </c>
      <c r="AO5399" s="226" t="s">
        <v>40261</v>
      </c>
      <c r="AP5399" s="227">
        <v>45886.77</v>
      </c>
      <c r="AR5399" s="207" t="s">
        <v>19722</v>
      </c>
      <c r="AS5399" s="208">
        <v>258</v>
      </c>
      <c r="AT5399" s="93"/>
      <c r="AU5399" s="93"/>
      <c r="AV5399" s="93"/>
    </row>
    <row r="5400" spans="32:48" x14ac:dyDescent="0.55000000000000004">
      <c r="AF5400" t="s">
        <v>20422</v>
      </c>
      <c r="AG5400">
        <v>160.59</v>
      </c>
      <c r="AI5400" s="276" t="s">
        <v>70016</v>
      </c>
      <c r="AJ5400" s="277">
        <v>-229.85</v>
      </c>
      <c r="AL5400" s="246" t="s">
        <v>33493</v>
      </c>
      <c r="AM5400" s="247">
        <v>1474106.03</v>
      </c>
      <c r="AO5400" s="226" t="s">
        <v>47956</v>
      </c>
      <c r="AP5400" s="227">
        <v>20997.52</v>
      </c>
      <c r="AR5400" s="207" t="s">
        <v>19723</v>
      </c>
      <c r="AS5400" s="208">
        <v>21373.21</v>
      </c>
      <c r="AT5400" s="93"/>
      <c r="AU5400" s="93"/>
      <c r="AV5400" s="93"/>
    </row>
    <row r="5401" spans="32:48" x14ac:dyDescent="0.55000000000000004">
      <c r="AF5401" t="s">
        <v>54342</v>
      </c>
      <c r="AG5401" s="284">
        <v>64000</v>
      </c>
      <c r="AI5401" s="276" t="s">
        <v>58283</v>
      </c>
      <c r="AJ5401" s="277">
        <v>6368.75</v>
      </c>
      <c r="AL5401" s="246" t="s">
        <v>52361</v>
      </c>
      <c r="AM5401" s="247">
        <v>948.5</v>
      </c>
      <c r="AO5401" s="226" t="s">
        <v>52342</v>
      </c>
      <c r="AP5401" s="227">
        <v>937.33</v>
      </c>
      <c r="AR5401" s="207" t="s">
        <v>19724</v>
      </c>
      <c r="AS5401" s="208">
        <v>14032.79</v>
      </c>
      <c r="AT5401" s="93"/>
      <c r="AU5401" s="93"/>
      <c r="AV5401" s="93"/>
    </row>
    <row r="5402" spans="32:48" x14ac:dyDescent="0.55000000000000004">
      <c r="AF5402" t="s">
        <v>61682</v>
      </c>
      <c r="AG5402" s="284">
        <v>23750</v>
      </c>
      <c r="AI5402" s="276" t="s">
        <v>60538</v>
      </c>
      <c r="AJ5402" s="277">
        <v>3994.5</v>
      </c>
      <c r="AL5402" s="246" t="s">
        <v>52362</v>
      </c>
      <c r="AM5402" s="247">
        <v>72.45</v>
      </c>
      <c r="AO5402" s="226" t="s">
        <v>44822</v>
      </c>
      <c r="AP5402" s="227">
        <v>36555.660000000003</v>
      </c>
      <c r="AR5402" s="207" t="s">
        <v>19725</v>
      </c>
      <c r="AS5402" s="208">
        <v>1585.23</v>
      </c>
      <c r="AT5402" s="93"/>
      <c r="AU5402" s="93"/>
      <c r="AV5402" s="93"/>
    </row>
    <row r="5403" spans="32:48" x14ac:dyDescent="0.55000000000000004">
      <c r="AF5403" t="s">
        <v>20423</v>
      </c>
      <c r="AG5403" s="284">
        <v>34661.589999999997</v>
      </c>
      <c r="AI5403" s="276" t="s">
        <v>60539</v>
      </c>
      <c r="AJ5403" s="277">
        <v>305.58</v>
      </c>
      <c r="AL5403" s="246" t="s">
        <v>52363</v>
      </c>
      <c r="AM5403" s="247">
        <v>229.8</v>
      </c>
      <c r="AO5403" s="226" t="s">
        <v>33479</v>
      </c>
      <c r="AP5403" s="227">
        <v>93411.13</v>
      </c>
      <c r="AR5403" s="207" t="s">
        <v>19726</v>
      </c>
      <c r="AS5403" s="208">
        <v>836.58</v>
      </c>
      <c r="AT5403" s="93"/>
      <c r="AU5403" s="93"/>
      <c r="AV5403" s="93"/>
    </row>
    <row r="5404" spans="32:48" x14ac:dyDescent="0.55000000000000004">
      <c r="AF5404" t="s">
        <v>20424</v>
      </c>
      <c r="AG5404" s="284">
        <v>3462.33</v>
      </c>
      <c r="AI5404" s="276" t="s">
        <v>60540</v>
      </c>
      <c r="AJ5404" s="277">
        <v>979.13</v>
      </c>
      <c r="AL5404" s="246" t="s">
        <v>57416</v>
      </c>
      <c r="AM5404" s="247">
        <v>840</v>
      </c>
      <c r="AO5404" s="226" t="s">
        <v>52343</v>
      </c>
      <c r="AP5404" s="227">
        <v>48914.400000000001</v>
      </c>
      <c r="AR5404" s="207" t="s">
        <v>19727</v>
      </c>
      <c r="AS5404" s="208">
        <v>34285</v>
      </c>
      <c r="AT5404" s="93"/>
      <c r="AU5404" s="93"/>
      <c r="AV5404" s="93"/>
    </row>
    <row r="5405" spans="32:48" x14ac:dyDescent="0.55000000000000004">
      <c r="AF5405" t="s">
        <v>48461</v>
      </c>
      <c r="AG5405" s="284">
        <v>8672.7999999999993</v>
      </c>
      <c r="AI5405" s="276" t="s">
        <v>70017</v>
      </c>
      <c r="AJ5405" s="277">
        <v>1100</v>
      </c>
      <c r="AL5405" s="246" t="s">
        <v>57417</v>
      </c>
      <c r="AM5405" s="247">
        <v>37926.76</v>
      </c>
      <c r="AO5405" s="226" t="s">
        <v>39120</v>
      </c>
      <c r="AP5405" s="227">
        <v>590</v>
      </c>
      <c r="AR5405" s="207" t="s">
        <v>19728</v>
      </c>
      <c r="AS5405" s="208">
        <v>1284</v>
      </c>
      <c r="AT5405" s="93"/>
      <c r="AU5405" s="93"/>
      <c r="AV5405" s="93"/>
    </row>
    <row r="5406" spans="32:48" x14ac:dyDescent="0.55000000000000004">
      <c r="AF5406" t="s">
        <v>20425</v>
      </c>
      <c r="AG5406" s="284">
        <v>84637.5</v>
      </c>
      <c r="AI5406" s="276" t="s">
        <v>52756</v>
      </c>
      <c r="AJ5406" s="277">
        <v>81.67</v>
      </c>
      <c r="AL5406" s="246" t="s">
        <v>48876</v>
      </c>
      <c r="AM5406" s="247">
        <v>1680</v>
      </c>
      <c r="AO5406" s="226" t="s">
        <v>42432</v>
      </c>
      <c r="AP5406" s="227">
        <v>9191.2199999999993</v>
      </c>
      <c r="AR5406" s="207" t="s">
        <v>19729</v>
      </c>
      <c r="AS5406" s="208">
        <v>5893.94</v>
      </c>
      <c r="AT5406" s="93"/>
      <c r="AU5406" s="93"/>
      <c r="AV5406" s="93"/>
    </row>
    <row r="5407" spans="32:48" x14ac:dyDescent="0.55000000000000004">
      <c r="AF5407" t="s">
        <v>69303</v>
      </c>
      <c r="AG5407" s="284">
        <v>1544.15</v>
      </c>
      <c r="AI5407" s="276" t="s">
        <v>69747</v>
      </c>
      <c r="AJ5407" s="277">
        <v>9100.83</v>
      </c>
      <c r="AL5407" s="246" t="s">
        <v>44833</v>
      </c>
      <c r="AM5407" s="247">
        <v>17094.57</v>
      </c>
      <c r="AO5407" s="226" t="s">
        <v>40262</v>
      </c>
      <c r="AP5407" s="227">
        <v>75200</v>
      </c>
      <c r="AR5407" s="207" t="s">
        <v>19730</v>
      </c>
      <c r="AS5407" s="208">
        <v>5565.06</v>
      </c>
      <c r="AT5407" s="93"/>
      <c r="AU5407" s="93"/>
      <c r="AV5407" s="93"/>
    </row>
    <row r="5408" spans="32:48" x14ac:dyDescent="0.55000000000000004">
      <c r="AF5408" t="s">
        <v>20565</v>
      </c>
      <c r="AG5408" s="284">
        <v>3101.28</v>
      </c>
      <c r="AI5408" s="276" t="s">
        <v>36373</v>
      </c>
      <c r="AJ5408" s="277">
        <v>17841.64</v>
      </c>
      <c r="AL5408" s="246" t="s">
        <v>57418</v>
      </c>
      <c r="AM5408" s="247">
        <v>7040</v>
      </c>
      <c r="AO5408" s="226" t="s">
        <v>34982</v>
      </c>
      <c r="AP5408" s="227">
        <v>700</v>
      </c>
      <c r="AR5408" s="207" t="s">
        <v>19731</v>
      </c>
      <c r="AS5408" s="208">
        <v>4048.5</v>
      </c>
      <c r="AT5408" s="93"/>
      <c r="AU5408" s="93"/>
      <c r="AV5408" s="93"/>
    </row>
    <row r="5409" spans="32:48" x14ac:dyDescent="0.55000000000000004">
      <c r="AF5409" t="s">
        <v>20566</v>
      </c>
      <c r="AG5409" s="284">
        <v>14986.88</v>
      </c>
      <c r="AI5409" s="276" t="s">
        <v>36374</v>
      </c>
      <c r="AJ5409" s="277">
        <v>2224.96</v>
      </c>
      <c r="AL5409" s="246" t="s">
        <v>64266</v>
      </c>
      <c r="AM5409" s="247">
        <v>932.94</v>
      </c>
      <c r="AO5409" s="226" t="s">
        <v>44823</v>
      </c>
      <c r="AP5409" s="227">
        <v>60</v>
      </c>
      <c r="AR5409" s="207" t="s">
        <v>19732</v>
      </c>
      <c r="AS5409" s="208">
        <v>1125.29</v>
      </c>
      <c r="AT5409" s="93"/>
      <c r="AU5409" s="93"/>
      <c r="AV5409" s="93"/>
    </row>
    <row r="5410" spans="32:48" x14ac:dyDescent="0.55000000000000004">
      <c r="AF5410" t="s">
        <v>20570</v>
      </c>
      <c r="AG5410" s="284">
        <v>9002.17</v>
      </c>
      <c r="AI5410" s="276" t="s">
        <v>36375</v>
      </c>
      <c r="AJ5410" s="277">
        <v>6433.43</v>
      </c>
      <c r="AL5410" s="246" t="s">
        <v>57419</v>
      </c>
      <c r="AM5410" s="247">
        <v>28666.51</v>
      </c>
      <c r="AO5410" s="226" t="s">
        <v>33480</v>
      </c>
      <c r="AP5410" s="227">
        <v>19826.400000000001</v>
      </c>
      <c r="AR5410" s="207" t="s">
        <v>19733</v>
      </c>
      <c r="AS5410" s="208">
        <v>9338.9599999999991</v>
      </c>
      <c r="AT5410" s="93"/>
      <c r="AU5410" s="93"/>
      <c r="AV5410" s="93"/>
    </row>
    <row r="5411" spans="32:48" x14ac:dyDescent="0.55000000000000004">
      <c r="AF5411" t="s">
        <v>56801</v>
      </c>
      <c r="AG5411" s="284">
        <v>6412</v>
      </c>
      <c r="AI5411" s="276" t="s">
        <v>36376</v>
      </c>
      <c r="AJ5411" s="277">
        <v>6070.86</v>
      </c>
      <c r="AL5411" s="246" t="s">
        <v>59584</v>
      </c>
      <c r="AM5411" s="247">
        <v>650.52</v>
      </c>
      <c r="AO5411" s="226" t="s">
        <v>33481</v>
      </c>
      <c r="AP5411" s="227">
        <v>39537.85</v>
      </c>
      <c r="AR5411" s="207" t="s">
        <v>19734</v>
      </c>
      <c r="AS5411" s="208">
        <v>3521.68</v>
      </c>
      <c r="AT5411" s="93"/>
      <c r="AU5411" s="93"/>
      <c r="AV5411" s="93"/>
    </row>
    <row r="5412" spans="32:48" x14ac:dyDescent="0.55000000000000004">
      <c r="AF5412" t="s">
        <v>13539</v>
      </c>
      <c r="AG5412" s="284">
        <v>6397.39</v>
      </c>
      <c r="AI5412" s="276" t="s">
        <v>36377</v>
      </c>
      <c r="AJ5412" s="277">
        <v>15.2</v>
      </c>
      <c r="AL5412" s="246" t="s">
        <v>42441</v>
      </c>
      <c r="AM5412" s="247">
        <v>38961.050000000003</v>
      </c>
      <c r="AO5412" s="226" t="s">
        <v>34983</v>
      </c>
      <c r="AP5412" s="227">
        <v>188.29</v>
      </c>
      <c r="AR5412" s="207" t="s">
        <v>19735</v>
      </c>
      <c r="AS5412" s="208">
        <v>13715.41</v>
      </c>
      <c r="AT5412" s="93"/>
      <c r="AU5412" s="93"/>
      <c r="AV5412" s="93"/>
    </row>
    <row r="5413" spans="32:48" x14ac:dyDescent="0.55000000000000004">
      <c r="AF5413" t="s">
        <v>40787</v>
      </c>
      <c r="AG5413" s="284">
        <v>3000</v>
      </c>
      <c r="AI5413" s="276" t="s">
        <v>35173</v>
      </c>
      <c r="AJ5413" s="277">
        <v>20000</v>
      </c>
      <c r="AL5413" s="246" t="s">
        <v>42442</v>
      </c>
      <c r="AM5413" s="247">
        <v>6834.17</v>
      </c>
      <c r="AO5413" s="226" t="s">
        <v>39121</v>
      </c>
      <c r="AP5413" s="227">
        <v>8107.43</v>
      </c>
      <c r="AR5413" s="207" t="s">
        <v>19736</v>
      </c>
      <c r="AS5413" s="208">
        <v>7500</v>
      </c>
      <c r="AT5413" s="93"/>
      <c r="AU5413" s="93"/>
      <c r="AV5413" s="93"/>
    </row>
    <row r="5414" spans="32:48" x14ac:dyDescent="0.55000000000000004">
      <c r="AF5414" t="s">
        <v>61683</v>
      </c>
      <c r="AG5414" s="284">
        <v>1731.24</v>
      </c>
      <c r="AI5414" s="276" t="s">
        <v>47010</v>
      </c>
      <c r="AJ5414" s="277">
        <v>138</v>
      </c>
      <c r="AL5414" s="246" t="s">
        <v>42443</v>
      </c>
      <c r="AM5414" s="247">
        <v>19472.14</v>
      </c>
      <c r="AO5414" s="226" t="s">
        <v>52344</v>
      </c>
      <c r="AP5414" s="227">
        <v>50</v>
      </c>
      <c r="AR5414" s="207" t="s">
        <v>19737</v>
      </c>
      <c r="AS5414" s="208">
        <v>573.75</v>
      </c>
      <c r="AT5414" s="93"/>
      <c r="AU5414" s="93"/>
      <c r="AV5414" s="93"/>
    </row>
    <row r="5415" spans="32:48" x14ac:dyDescent="0.55000000000000004">
      <c r="AF5415" t="s">
        <v>54346</v>
      </c>
      <c r="AG5415" s="284">
        <v>1893.22</v>
      </c>
      <c r="AI5415" s="276" t="s">
        <v>70018</v>
      </c>
      <c r="AJ5415" s="277">
        <v>6205.98</v>
      </c>
      <c r="AL5415" s="246" t="s">
        <v>42444</v>
      </c>
      <c r="AM5415" s="247">
        <v>18410.54</v>
      </c>
      <c r="AO5415" s="226" t="s">
        <v>52345</v>
      </c>
      <c r="AP5415" s="227">
        <v>367.12</v>
      </c>
      <c r="AR5415" s="207" t="s">
        <v>19738</v>
      </c>
      <c r="AS5415" s="208">
        <v>885</v>
      </c>
      <c r="AT5415" s="93"/>
      <c r="AU5415" s="93"/>
      <c r="AV5415" s="93"/>
    </row>
    <row r="5416" spans="32:48" x14ac:dyDescent="0.55000000000000004">
      <c r="AF5416" t="s">
        <v>20577</v>
      </c>
      <c r="AG5416" s="284">
        <v>3280</v>
      </c>
      <c r="AI5416" s="276" t="s">
        <v>70019</v>
      </c>
      <c r="AJ5416" s="277">
        <v>2020</v>
      </c>
      <c r="AL5416" s="246" t="s">
        <v>47963</v>
      </c>
      <c r="AM5416" s="247">
        <v>81131.399999999994</v>
      </c>
      <c r="AO5416" s="226" t="s">
        <v>52346</v>
      </c>
      <c r="AP5416" s="227">
        <v>39618</v>
      </c>
      <c r="AR5416" s="207" t="s">
        <v>19739</v>
      </c>
      <c r="AS5416" s="208">
        <v>67.709999999999994</v>
      </c>
      <c r="AT5416" s="93"/>
      <c r="AU5416" s="93"/>
      <c r="AV5416" s="93"/>
    </row>
    <row r="5417" spans="32:48" x14ac:dyDescent="0.55000000000000004">
      <c r="AF5417" t="s">
        <v>63485</v>
      </c>
      <c r="AG5417" s="284">
        <v>6250</v>
      </c>
      <c r="AI5417" s="276" t="s">
        <v>70020</v>
      </c>
      <c r="AJ5417" s="277">
        <v>150.13</v>
      </c>
      <c r="AL5417" s="246" t="s">
        <v>40268</v>
      </c>
      <c r="AM5417" s="247">
        <v>18458.82</v>
      </c>
      <c r="AO5417" s="226" t="s">
        <v>52347</v>
      </c>
      <c r="AP5417" s="227">
        <v>4665</v>
      </c>
      <c r="AR5417" s="207" t="s">
        <v>19740</v>
      </c>
      <c r="AS5417" s="208">
        <v>42857.62</v>
      </c>
      <c r="AT5417" s="93"/>
      <c r="AU5417" s="93"/>
      <c r="AV5417" s="93"/>
    </row>
    <row r="5418" spans="32:48" x14ac:dyDescent="0.55000000000000004">
      <c r="AF5418" t="s">
        <v>20579</v>
      </c>
      <c r="AG5418">
        <v>325.56</v>
      </c>
      <c r="AI5418" s="276" t="s">
        <v>70021</v>
      </c>
      <c r="AJ5418" s="277">
        <v>505.41</v>
      </c>
      <c r="AL5418" s="246" t="s">
        <v>40269</v>
      </c>
      <c r="AM5418" s="247">
        <v>16806.689999999999</v>
      </c>
      <c r="AO5418" s="226" t="s">
        <v>48872</v>
      </c>
      <c r="AP5418" s="227">
        <v>356.86</v>
      </c>
      <c r="AR5418" s="207" t="s">
        <v>19741</v>
      </c>
      <c r="AS5418" s="208">
        <v>2600</v>
      </c>
      <c r="AT5418" s="93"/>
      <c r="AU5418" s="93"/>
      <c r="AV5418" s="93"/>
    </row>
    <row r="5419" spans="32:48" x14ac:dyDescent="0.55000000000000004">
      <c r="AF5419" t="s">
        <v>13542</v>
      </c>
      <c r="AG5419" s="284">
        <v>4929.7700000000004</v>
      </c>
      <c r="AI5419" s="276" t="s">
        <v>69748</v>
      </c>
      <c r="AJ5419" s="277">
        <v>12000</v>
      </c>
      <c r="AL5419" s="246" t="s">
        <v>61391</v>
      </c>
      <c r="AM5419" s="247">
        <v>17245.189999999999</v>
      </c>
      <c r="AO5419" s="226" t="s">
        <v>44824</v>
      </c>
      <c r="AP5419" s="227">
        <v>14000</v>
      </c>
      <c r="AR5419" s="207" t="s">
        <v>19742</v>
      </c>
      <c r="AS5419" s="208">
        <v>6175</v>
      </c>
      <c r="AT5419" s="93"/>
      <c r="AU5419" s="93"/>
      <c r="AV5419" s="93"/>
    </row>
    <row r="5420" spans="32:48" x14ac:dyDescent="0.55000000000000004">
      <c r="AF5420" t="s">
        <v>13543</v>
      </c>
      <c r="AG5420" s="284">
        <v>14431.18</v>
      </c>
      <c r="AI5420" s="276" t="s">
        <v>69749</v>
      </c>
      <c r="AJ5420" s="277">
        <v>895.62</v>
      </c>
      <c r="AL5420" s="246" t="s">
        <v>61967</v>
      </c>
      <c r="AM5420" s="247">
        <v>14349.56</v>
      </c>
      <c r="AO5420" s="226" t="s">
        <v>44825</v>
      </c>
      <c r="AP5420" s="227">
        <v>1046.99</v>
      </c>
      <c r="AR5420" s="207" t="s">
        <v>19743</v>
      </c>
      <c r="AS5420" s="208">
        <v>885</v>
      </c>
      <c r="AT5420" s="93"/>
      <c r="AU5420" s="93"/>
      <c r="AV5420" s="93"/>
    </row>
    <row r="5421" spans="32:48" x14ac:dyDescent="0.55000000000000004">
      <c r="AF5421" t="s">
        <v>13544</v>
      </c>
      <c r="AG5421" s="284">
        <v>10118.1</v>
      </c>
      <c r="AI5421" s="276" t="s">
        <v>69750</v>
      </c>
      <c r="AJ5421" s="277">
        <v>3002.4</v>
      </c>
      <c r="AL5421" s="246" t="s">
        <v>61968</v>
      </c>
      <c r="AM5421" s="247">
        <v>1057.96</v>
      </c>
      <c r="AO5421" s="226" t="s">
        <v>19795</v>
      </c>
      <c r="AP5421" s="227">
        <v>765.82</v>
      </c>
      <c r="AR5421" s="207" t="s">
        <v>19744</v>
      </c>
      <c r="AS5421" s="208">
        <v>7500</v>
      </c>
      <c r="AT5421" s="93"/>
      <c r="AU5421" s="93"/>
      <c r="AV5421" s="93"/>
    </row>
    <row r="5422" spans="32:48" x14ac:dyDescent="0.55000000000000004">
      <c r="AF5422" t="s">
        <v>13545</v>
      </c>
      <c r="AG5422" s="284">
        <v>146969.10999999999</v>
      </c>
      <c r="AI5422" s="276" t="s">
        <v>70595</v>
      </c>
      <c r="AJ5422" s="277">
        <v>502</v>
      </c>
      <c r="AL5422" s="246" t="s">
        <v>61969</v>
      </c>
      <c r="AM5422" s="247">
        <v>3515.65</v>
      </c>
      <c r="AO5422" s="226" t="s">
        <v>19796</v>
      </c>
      <c r="AP5422" s="227">
        <v>56.15</v>
      </c>
      <c r="AR5422" s="207" t="s">
        <v>19745</v>
      </c>
      <c r="AS5422" s="208">
        <v>1090.73</v>
      </c>
      <c r="AT5422" s="93"/>
      <c r="AU5422" s="93"/>
      <c r="AV5422" s="93"/>
    </row>
    <row r="5423" spans="32:48" x14ac:dyDescent="0.55000000000000004">
      <c r="AF5423" t="s">
        <v>20583</v>
      </c>
      <c r="AG5423">
        <v>253.41</v>
      </c>
      <c r="AI5423" s="276" t="s">
        <v>67896</v>
      </c>
      <c r="AJ5423" s="277">
        <v>3863</v>
      </c>
      <c r="AL5423" s="246" t="s">
        <v>46893</v>
      </c>
      <c r="AM5423" s="247">
        <v>9272.4500000000007</v>
      </c>
      <c r="AO5423" s="226" t="s">
        <v>19797</v>
      </c>
      <c r="AP5423" s="227">
        <v>166.03</v>
      </c>
      <c r="AR5423" s="207" t="s">
        <v>19746</v>
      </c>
      <c r="AS5423" s="208">
        <v>450.73</v>
      </c>
      <c r="AT5423" s="93"/>
      <c r="AU5423" s="93"/>
      <c r="AV5423" s="93"/>
    </row>
    <row r="5424" spans="32:48" x14ac:dyDescent="0.55000000000000004">
      <c r="AF5424" t="s">
        <v>49369</v>
      </c>
      <c r="AG5424" s="284">
        <v>1112.95</v>
      </c>
      <c r="AI5424" s="276" t="s">
        <v>67897</v>
      </c>
      <c r="AJ5424" s="277">
        <v>1080</v>
      </c>
      <c r="AL5424" s="246" t="s">
        <v>58858</v>
      </c>
      <c r="AM5424" s="247">
        <v>73821.929999999993</v>
      </c>
      <c r="AO5424" s="226" t="s">
        <v>42433</v>
      </c>
      <c r="AP5424" s="227">
        <v>1486838.25</v>
      </c>
      <c r="AR5424" s="207" t="s">
        <v>19747</v>
      </c>
      <c r="AS5424" s="208">
        <v>9942.44</v>
      </c>
      <c r="AT5424" s="93"/>
      <c r="AU5424" s="93"/>
      <c r="AV5424" s="93"/>
    </row>
    <row r="5425" spans="32:48" x14ac:dyDescent="0.55000000000000004">
      <c r="AF5425" t="s">
        <v>20585</v>
      </c>
      <c r="AG5425" s="284">
        <v>23837.71</v>
      </c>
      <c r="AI5425" s="276" t="s">
        <v>67898</v>
      </c>
      <c r="AJ5425" s="277">
        <v>16018.32</v>
      </c>
      <c r="AL5425" s="246" t="s">
        <v>64267</v>
      </c>
      <c r="AM5425" s="247">
        <v>12.15</v>
      </c>
      <c r="AO5425" s="226" t="s">
        <v>42434</v>
      </c>
      <c r="AP5425" s="227">
        <v>113341.59</v>
      </c>
      <c r="AR5425" s="207" t="s">
        <v>19748</v>
      </c>
      <c r="AS5425" s="208">
        <v>1125.29</v>
      </c>
      <c r="AT5425" s="93"/>
      <c r="AU5425" s="93"/>
      <c r="AV5425" s="93"/>
    </row>
    <row r="5426" spans="32:48" x14ac:dyDescent="0.55000000000000004">
      <c r="AF5426" t="s">
        <v>13546</v>
      </c>
      <c r="AG5426" s="284">
        <v>99937.57</v>
      </c>
      <c r="AI5426" s="276" t="s">
        <v>39236</v>
      </c>
      <c r="AJ5426" s="277">
        <v>1326.92</v>
      </c>
      <c r="AL5426" s="246" t="s">
        <v>61970</v>
      </c>
      <c r="AM5426" s="247">
        <v>425</v>
      </c>
      <c r="AO5426" s="226" t="s">
        <v>47957</v>
      </c>
      <c r="AP5426" s="227">
        <v>30.9</v>
      </c>
      <c r="AR5426" s="207" t="s">
        <v>19749</v>
      </c>
      <c r="AS5426" s="208">
        <v>58019.64</v>
      </c>
      <c r="AT5426" s="93"/>
      <c r="AU5426" s="93"/>
      <c r="AV5426" s="93"/>
    </row>
    <row r="5427" spans="32:48" x14ac:dyDescent="0.55000000000000004">
      <c r="AF5427" t="s">
        <v>20586</v>
      </c>
      <c r="AG5427" s="284">
        <v>1460.45</v>
      </c>
      <c r="AI5427" s="276" t="s">
        <v>67899</v>
      </c>
      <c r="AJ5427" s="277">
        <v>426</v>
      </c>
      <c r="AL5427" s="246" t="s">
        <v>61971</v>
      </c>
      <c r="AM5427" s="247">
        <v>31.05</v>
      </c>
      <c r="AO5427" s="226" t="s">
        <v>19816</v>
      </c>
      <c r="AP5427" s="227">
        <v>31641.13</v>
      </c>
      <c r="AR5427" s="207" t="s">
        <v>19750</v>
      </c>
      <c r="AS5427" s="208">
        <v>63365.120000000003</v>
      </c>
      <c r="AT5427" s="93"/>
      <c r="AU5427" s="93"/>
      <c r="AV5427" s="93"/>
    </row>
    <row r="5428" spans="32:48" x14ac:dyDescent="0.55000000000000004">
      <c r="AF5428" t="s">
        <v>20587</v>
      </c>
      <c r="AG5428" s="284">
        <v>209219.01</v>
      </c>
      <c r="AI5428" s="276" t="s">
        <v>56243</v>
      </c>
      <c r="AJ5428" s="277">
        <v>13050</v>
      </c>
      <c r="AL5428" s="246" t="s">
        <v>61972</v>
      </c>
      <c r="AM5428" s="247">
        <v>104.12</v>
      </c>
      <c r="AO5428" s="226" t="s">
        <v>19820</v>
      </c>
      <c r="AP5428" s="227">
        <v>23379.43</v>
      </c>
      <c r="AR5428" s="207" t="s">
        <v>19751</v>
      </c>
      <c r="AS5428" s="208">
        <v>1284</v>
      </c>
      <c r="AT5428" s="93"/>
      <c r="AU5428" s="93"/>
      <c r="AV5428" s="93"/>
    </row>
    <row r="5429" spans="32:48" x14ac:dyDescent="0.55000000000000004">
      <c r="AF5429" t="s">
        <v>13548</v>
      </c>
      <c r="AG5429" s="284">
        <v>9922.7099999999991</v>
      </c>
      <c r="AI5429" s="276" t="s">
        <v>56244</v>
      </c>
      <c r="AJ5429" s="277">
        <v>998.33</v>
      </c>
      <c r="AL5429" s="246" t="s">
        <v>60390</v>
      </c>
      <c r="AM5429" s="247">
        <v>79678.2</v>
      </c>
      <c r="AO5429" s="226" t="s">
        <v>19821</v>
      </c>
      <c r="AP5429" s="227">
        <v>16375.75</v>
      </c>
      <c r="AR5429" s="207" t="s">
        <v>19752</v>
      </c>
      <c r="AS5429" s="208">
        <v>28584.78</v>
      </c>
      <c r="AT5429" s="93"/>
      <c r="AU5429" s="93"/>
      <c r="AV5429" s="93"/>
    </row>
    <row r="5430" spans="32:48" x14ac:dyDescent="0.55000000000000004">
      <c r="AF5430" t="s">
        <v>40789</v>
      </c>
      <c r="AG5430" s="284">
        <v>2146</v>
      </c>
      <c r="AI5430" s="276" t="s">
        <v>56245</v>
      </c>
      <c r="AJ5430" s="277">
        <v>2993.67</v>
      </c>
      <c r="AL5430" s="246" t="s">
        <v>58243</v>
      </c>
      <c r="AM5430" s="247">
        <v>11484</v>
      </c>
      <c r="AO5430" s="226" t="s">
        <v>52348</v>
      </c>
      <c r="AP5430" s="227">
        <v>5632.96</v>
      </c>
      <c r="AR5430" s="207" t="s">
        <v>19753</v>
      </c>
      <c r="AS5430" s="208">
        <v>1796</v>
      </c>
      <c r="AT5430" s="93"/>
      <c r="AU5430" s="93"/>
      <c r="AV5430" s="93"/>
    </row>
    <row r="5431" spans="32:48" x14ac:dyDescent="0.55000000000000004">
      <c r="AF5431" t="s">
        <v>20658</v>
      </c>
      <c r="AG5431" s="284">
        <v>30187.02</v>
      </c>
      <c r="AI5431" s="276" t="s">
        <v>42627</v>
      </c>
      <c r="AJ5431" s="277">
        <v>142.91999999999999</v>
      </c>
      <c r="AL5431" s="246" t="s">
        <v>55109</v>
      </c>
      <c r="AM5431" s="247">
        <v>28449.63</v>
      </c>
      <c r="AO5431" s="226" t="s">
        <v>46890</v>
      </c>
      <c r="AP5431" s="227">
        <v>114.58</v>
      </c>
      <c r="AR5431" s="207" t="s">
        <v>19754</v>
      </c>
      <c r="AS5431" s="208">
        <v>3897</v>
      </c>
      <c r="AT5431" s="93"/>
      <c r="AU5431" s="93"/>
      <c r="AV5431" s="93"/>
    </row>
    <row r="5432" spans="32:48" x14ac:dyDescent="0.55000000000000004">
      <c r="AF5432" t="s">
        <v>35065</v>
      </c>
      <c r="AG5432" s="284">
        <v>6340.51</v>
      </c>
      <c r="AI5432" s="276" t="s">
        <v>56247</v>
      </c>
      <c r="AJ5432" s="277">
        <v>46500</v>
      </c>
      <c r="AL5432" s="246" t="s">
        <v>56072</v>
      </c>
      <c r="AM5432" s="247">
        <v>620.75</v>
      </c>
      <c r="AO5432" s="226" t="s">
        <v>19824</v>
      </c>
      <c r="AP5432" s="227">
        <v>8626.85</v>
      </c>
      <c r="AR5432" s="207" t="s">
        <v>19755</v>
      </c>
      <c r="AS5432" s="208">
        <v>5104</v>
      </c>
      <c r="AT5432" s="93"/>
      <c r="AU5432" s="93"/>
      <c r="AV5432" s="93"/>
    </row>
    <row r="5433" spans="32:48" x14ac:dyDescent="0.55000000000000004">
      <c r="AF5433" t="s">
        <v>20664</v>
      </c>
      <c r="AG5433" s="284">
        <v>107752.05</v>
      </c>
      <c r="AI5433" s="276" t="s">
        <v>45075</v>
      </c>
      <c r="AJ5433" s="277">
        <v>3557.25</v>
      </c>
      <c r="AL5433" s="246" t="s">
        <v>58859</v>
      </c>
      <c r="AM5433" s="247">
        <v>536</v>
      </c>
      <c r="AO5433" s="226" t="s">
        <v>19825</v>
      </c>
      <c r="AP5433" s="227">
        <v>19570</v>
      </c>
      <c r="AR5433" s="207" t="s">
        <v>19756</v>
      </c>
      <c r="AS5433" s="208">
        <v>1125</v>
      </c>
      <c r="AT5433" s="93"/>
      <c r="AU5433" s="93"/>
      <c r="AV5433" s="93"/>
    </row>
    <row r="5434" spans="32:48" x14ac:dyDescent="0.55000000000000004">
      <c r="AF5434" t="s">
        <v>33605</v>
      </c>
      <c r="AG5434" s="284">
        <v>45505.599999999999</v>
      </c>
      <c r="AI5434" s="276" t="s">
        <v>56250</v>
      </c>
      <c r="AJ5434" s="277">
        <v>11392.5</v>
      </c>
      <c r="AL5434" s="246" t="s">
        <v>57420</v>
      </c>
      <c r="AM5434" s="247">
        <v>43500</v>
      </c>
      <c r="AO5434" s="226" t="s">
        <v>19826</v>
      </c>
      <c r="AP5434" s="227">
        <v>7911.32</v>
      </c>
      <c r="AR5434" s="207" t="s">
        <v>19757</v>
      </c>
      <c r="AS5434" s="208">
        <v>725</v>
      </c>
      <c r="AT5434" s="93"/>
      <c r="AU5434" s="93"/>
      <c r="AV5434" s="93"/>
    </row>
    <row r="5435" spans="32:48" x14ac:dyDescent="0.55000000000000004">
      <c r="AF5435" t="s">
        <v>40790</v>
      </c>
      <c r="AG5435">
        <v>638.88</v>
      </c>
      <c r="AI5435" s="276" t="s">
        <v>56251</v>
      </c>
      <c r="AJ5435" s="277">
        <v>7334.02</v>
      </c>
      <c r="AL5435" s="246" t="s">
        <v>60391</v>
      </c>
      <c r="AM5435" s="247">
        <v>6700</v>
      </c>
      <c r="AO5435" s="226" t="s">
        <v>19827</v>
      </c>
      <c r="AP5435" s="227">
        <v>13895.02</v>
      </c>
      <c r="AR5435" s="207" t="s">
        <v>19758</v>
      </c>
      <c r="AS5435" s="208">
        <v>175</v>
      </c>
      <c r="AT5435" s="93"/>
      <c r="AU5435" s="93"/>
      <c r="AV5435" s="93"/>
    </row>
    <row r="5436" spans="32:48" x14ac:dyDescent="0.55000000000000004">
      <c r="AF5436" t="s">
        <v>20667</v>
      </c>
      <c r="AG5436" s="284">
        <v>14549.92</v>
      </c>
      <c r="AI5436" s="276" t="s">
        <v>42628</v>
      </c>
      <c r="AJ5436" s="277">
        <v>20119.21</v>
      </c>
      <c r="AL5436" s="246" t="s">
        <v>62629</v>
      </c>
      <c r="AM5436" s="247">
        <v>2139</v>
      </c>
      <c r="AO5436" s="226" t="s">
        <v>40263</v>
      </c>
      <c r="AP5436" s="227">
        <v>2025.81</v>
      </c>
      <c r="AR5436" s="207" t="s">
        <v>19759</v>
      </c>
      <c r="AS5436" s="208">
        <v>149.09</v>
      </c>
      <c r="AT5436" s="93"/>
      <c r="AU5436" s="93"/>
      <c r="AV5436" s="93"/>
    </row>
    <row r="5437" spans="32:48" x14ac:dyDescent="0.55000000000000004">
      <c r="AF5437" t="s">
        <v>35067</v>
      </c>
      <c r="AG5437" s="284">
        <v>43251.6</v>
      </c>
      <c r="AI5437" s="276" t="s">
        <v>67900</v>
      </c>
      <c r="AJ5437" s="277">
        <v>7350</v>
      </c>
      <c r="AL5437" s="246" t="s">
        <v>19894</v>
      </c>
      <c r="AM5437" s="247">
        <v>5624.23</v>
      </c>
      <c r="AO5437" s="226" t="s">
        <v>19828</v>
      </c>
      <c r="AP5437" s="227">
        <v>274671.68</v>
      </c>
      <c r="AR5437" s="207" t="s">
        <v>19760</v>
      </c>
      <c r="AS5437" s="208">
        <v>401.08</v>
      </c>
      <c r="AT5437" s="93"/>
      <c r="AU5437" s="93"/>
      <c r="AV5437" s="93"/>
    </row>
    <row r="5438" spans="32:48" x14ac:dyDescent="0.55000000000000004">
      <c r="AF5438" t="s">
        <v>20668</v>
      </c>
      <c r="AG5438" s="284">
        <v>42639.87</v>
      </c>
      <c r="AI5438" s="276" t="s">
        <v>67901</v>
      </c>
      <c r="AJ5438" s="277">
        <v>562.29999999999995</v>
      </c>
      <c r="AL5438" s="246" t="s">
        <v>61973</v>
      </c>
      <c r="AM5438" s="247">
        <v>117702.52</v>
      </c>
      <c r="AO5438" s="226" t="s">
        <v>19829</v>
      </c>
      <c r="AP5438" s="227">
        <v>2895.1</v>
      </c>
      <c r="AR5438" s="207" t="s">
        <v>19761</v>
      </c>
      <c r="AS5438" s="208">
        <v>2.56</v>
      </c>
      <c r="AT5438" s="93"/>
      <c r="AU5438" s="93"/>
      <c r="AV5438" s="93"/>
    </row>
    <row r="5439" spans="32:48" x14ac:dyDescent="0.55000000000000004">
      <c r="AF5439" t="s">
        <v>20669</v>
      </c>
      <c r="AG5439" s="284">
        <v>453000</v>
      </c>
      <c r="AI5439" s="276" t="s">
        <v>67902</v>
      </c>
      <c r="AJ5439" s="277">
        <v>1686.09</v>
      </c>
      <c r="AL5439" s="246" t="s">
        <v>61974</v>
      </c>
      <c r="AM5439" s="247">
        <v>7195.25</v>
      </c>
      <c r="AO5439" s="226" t="s">
        <v>19833</v>
      </c>
      <c r="AP5439" s="227">
        <v>212.17</v>
      </c>
      <c r="AR5439" s="207" t="s">
        <v>19762</v>
      </c>
      <c r="AS5439" s="208">
        <v>15687.35</v>
      </c>
      <c r="AT5439" s="93"/>
      <c r="AU5439" s="93"/>
      <c r="AV5439" s="93"/>
    </row>
    <row r="5440" spans="32:48" x14ac:dyDescent="0.55000000000000004">
      <c r="AF5440" t="s">
        <v>13565</v>
      </c>
      <c r="AG5440">
        <v>771.43</v>
      </c>
      <c r="AI5440" s="276" t="s">
        <v>70596</v>
      </c>
      <c r="AJ5440" s="277">
        <v>560.58000000000004</v>
      </c>
      <c r="AL5440" s="246" t="s">
        <v>46904</v>
      </c>
      <c r="AM5440" s="247">
        <v>9244.99</v>
      </c>
      <c r="AO5440" s="226" t="s">
        <v>19835</v>
      </c>
      <c r="AP5440" s="227">
        <v>198879.43</v>
      </c>
      <c r="AR5440" s="207" t="s">
        <v>19763</v>
      </c>
      <c r="AS5440" s="208">
        <v>14388.25</v>
      </c>
      <c r="AT5440" s="93"/>
      <c r="AU5440" s="93"/>
      <c r="AV5440" s="93"/>
    </row>
    <row r="5441" spans="32:48" x14ac:dyDescent="0.55000000000000004">
      <c r="AF5441" t="s">
        <v>20670</v>
      </c>
      <c r="AG5441" s="284">
        <v>28300</v>
      </c>
      <c r="AI5441" s="276" t="s">
        <v>67903</v>
      </c>
      <c r="AJ5441" s="277">
        <v>12875</v>
      </c>
      <c r="AL5441" s="246" t="s">
        <v>46905</v>
      </c>
      <c r="AM5441" s="247">
        <v>28438.23</v>
      </c>
      <c r="AO5441" s="226" t="s">
        <v>19838</v>
      </c>
      <c r="AP5441" s="227">
        <v>2201.4299999999998</v>
      </c>
      <c r="AR5441" s="207" t="s">
        <v>19764</v>
      </c>
      <c r="AS5441" s="208">
        <v>198</v>
      </c>
      <c r="AT5441" s="93"/>
      <c r="AU5441" s="93"/>
      <c r="AV5441" s="93"/>
    </row>
    <row r="5442" spans="32:48" x14ac:dyDescent="0.55000000000000004">
      <c r="AF5442" t="s">
        <v>20671</v>
      </c>
      <c r="AG5442" s="284">
        <v>1274756.56</v>
      </c>
      <c r="AI5442" s="276" t="s">
        <v>67904</v>
      </c>
      <c r="AJ5442" s="277">
        <v>984.88</v>
      </c>
      <c r="AL5442" s="246" t="s">
        <v>46906</v>
      </c>
      <c r="AM5442" s="247">
        <v>18068.560000000001</v>
      </c>
      <c r="AO5442" s="226" t="s">
        <v>19839</v>
      </c>
      <c r="AP5442" s="227">
        <v>4622.3100000000004</v>
      </c>
      <c r="AR5442" s="207" t="s">
        <v>19765</v>
      </c>
      <c r="AS5442" s="208">
        <v>174.28</v>
      </c>
      <c r="AT5442" s="93"/>
      <c r="AU5442" s="93"/>
      <c r="AV5442" s="93"/>
    </row>
    <row r="5443" spans="32:48" x14ac:dyDescent="0.55000000000000004">
      <c r="AF5443" t="s">
        <v>20672</v>
      </c>
      <c r="AG5443" s="284">
        <v>7090</v>
      </c>
      <c r="AI5443" s="276" t="s">
        <v>67905</v>
      </c>
      <c r="AJ5443" s="277">
        <v>3006.89</v>
      </c>
      <c r="AL5443" s="246" t="s">
        <v>46907</v>
      </c>
      <c r="AM5443" s="247">
        <v>14079.23</v>
      </c>
      <c r="AO5443" s="226" t="s">
        <v>48873</v>
      </c>
      <c r="AP5443" s="227">
        <v>42589.07</v>
      </c>
      <c r="AR5443" s="207" t="s">
        <v>19766</v>
      </c>
      <c r="AS5443" s="208">
        <v>3077.75</v>
      </c>
      <c r="AT5443" s="93"/>
      <c r="AU5443" s="93"/>
      <c r="AV5443" s="93"/>
    </row>
    <row r="5444" spans="32:48" x14ac:dyDescent="0.55000000000000004">
      <c r="AF5444" t="s">
        <v>13566</v>
      </c>
      <c r="AG5444" s="284">
        <v>156418.10999999999</v>
      </c>
      <c r="AI5444" s="276" t="s">
        <v>67906</v>
      </c>
      <c r="AJ5444" s="277">
        <v>12370.81</v>
      </c>
      <c r="AL5444" s="246" t="s">
        <v>63133</v>
      </c>
      <c r="AM5444" s="247">
        <v>12981.52</v>
      </c>
      <c r="AO5444" s="226" t="s">
        <v>40264</v>
      </c>
      <c r="AP5444" s="227">
        <v>58299</v>
      </c>
      <c r="AR5444" s="207" t="s">
        <v>19767</v>
      </c>
      <c r="AS5444" s="208">
        <v>1260.3399999999999</v>
      </c>
      <c r="AT5444" s="93"/>
      <c r="AU5444" s="93"/>
      <c r="AV5444" s="93"/>
    </row>
    <row r="5445" spans="32:48" x14ac:dyDescent="0.55000000000000004">
      <c r="AF5445" t="s">
        <v>13567</v>
      </c>
      <c r="AG5445" s="284">
        <v>456700.88</v>
      </c>
      <c r="AI5445" s="276" t="s">
        <v>52763</v>
      </c>
      <c r="AJ5445" s="277">
        <v>36870</v>
      </c>
      <c r="AL5445" s="246" t="s">
        <v>63134</v>
      </c>
      <c r="AM5445" s="247">
        <v>913.8</v>
      </c>
      <c r="AO5445" s="226" t="s">
        <v>40265</v>
      </c>
      <c r="AP5445" s="227">
        <v>20196</v>
      </c>
      <c r="AR5445" s="207" t="s">
        <v>19768</v>
      </c>
      <c r="AS5445" s="208">
        <v>51718.91</v>
      </c>
      <c r="AT5445" s="93"/>
      <c r="AU5445" s="93"/>
      <c r="AV5445" s="93"/>
    </row>
    <row r="5446" spans="32:48" x14ac:dyDescent="0.55000000000000004">
      <c r="AF5446" t="s">
        <v>13568</v>
      </c>
      <c r="AG5446" s="284">
        <v>24011.279999999999</v>
      </c>
      <c r="AI5446" s="276" t="s">
        <v>52765</v>
      </c>
      <c r="AJ5446" s="277">
        <v>7</v>
      </c>
      <c r="AL5446" s="246" t="s">
        <v>63135</v>
      </c>
      <c r="AM5446" s="247">
        <v>2980.84</v>
      </c>
      <c r="AO5446" s="226" t="s">
        <v>47958</v>
      </c>
      <c r="AP5446" s="227">
        <v>882.1</v>
      </c>
      <c r="AR5446" s="207" t="s">
        <v>19769</v>
      </c>
      <c r="AS5446" s="208">
        <v>56565.39</v>
      </c>
      <c r="AT5446" s="93"/>
      <c r="AU5446" s="93"/>
      <c r="AV5446" s="93"/>
    </row>
    <row r="5447" spans="32:48" x14ac:dyDescent="0.55000000000000004">
      <c r="AF5447" t="s">
        <v>20674</v>
      </c>
      <c r="AG5447" s="284">
        <v>1702562.93</v>
      </c>
      <c r="AI5447" s="276" t="s">
        <v>61456</v>
      </c>
      <c r="AJ5447" s="277">
        <v>10142.01</v>
      </c>
      <c r="AL5447" s="246" t="s">
        <v>63136</v>
      </c>
      <c r="AM5447" s="247">
        <v>2682.84</v>
      </c>
      <c r="AO5447" s="226" t="s">
        <v>34984</v>
      </c>
      <c r="AP5447" s="227">
        <v>22723.61</v>
      </c>
      <c r="AR5447" s="207" t="s">
        <v>19770</v>
      </c>
      <c r="AS5447" s="208">
        <v>1125</v>
      </c>
      <c r="AT5447" s="93"/>
      <c r="AU5447" s="93"/>
      <c r="AV5447" s="93"/>
    </row>
    <row r="5448" spans="32:48" x14ac:dyDescent="0.55000000000000004">
      <c r="AF5448" t="s">
        <v>33607</v>
      </c>
      <c r="AG5448" s="284">
        <v>49974.239999999998</v>
      </c>
      <c r="AI5448" s="276" t="s">
        <v>70022</v>
      </c>
      <c r="AJ5448" s="277">
        <v>775.82</v>
      </c>
      <c r="AL5448" s="246" t="s">
        <v>63137</v>
      </c>
      <c r="AM5448" s="247">
        <v>7220</v>
      </c>
      <c r="AO5448" s="226" t="s">
        <v>36265</v>
      </c>
      <c r="AP5448" s="227">
        <v>57663.41</v>
      </c>
      <c r="AR5448" s="207" t="s">
        <v>19771</v>
      </c>
      <c r="AS5448" s="208">
        <v>725</v>
      </c>
      <c r="AT5448" s="93"/>
      <c r="AU5448" s="93"/>
      <c r="AV5448" s="93"/>
    </row>
    <row r="5449" spans="32:48" x14ac:dyDescent="0.55000000000000004">
      <c r="AF5449" t="s">
        <v>20675</v>
      </c>
      <c r="AG5449" s="284">
        <v>96386.6</v>
      </c>
      <c r="AI5449" s="276" t="s">
        <v>70597</v>
      </c>
      <c r="AJ5449" s="277">
        <v>264.08999999999997</v>
      </c>
      <c r="AL5449" s="246" t="s">
        <v>63138</v>
      </c>
      <c r="AM5449" s="247">
        <v>552.21</v>
      </c>
      <c r="AO5449" s="226" t="s">
        <v>39126</v>
      </c>
      <c r="AP5449" s="227">
        <v>103</v>
      </c>
      <c r="AR5449" s="207" t="s">
        <v>19772</v>
      </c>
      <c r="AS5449" s="208">
        <v>175</v>
      </c>
      <c r="AT5449" s="93"/>
      <c r="AU5449" s="93"/>
      <c r="AV5449" s="93"/>
    </row>
    <row r="5450" spans="32:48" x14ac:dyDescent="0.55000000000000004">
      <c r="AF5450" t="s">
        <v>62358</v>
      </c>
      <c r="AG5450" s="284">
        <v>4478.4399999999996</v>
      </c>
      <c r="AI5450" s="276" t="s">
        <v>67907</v>
      </c>
      <c r="AJ5450" s="277">
        <v>28883.360000000001</v>
      </c>
      <c r="AL5450" s="246" t="s">
        <v>63139</v>
      </c>
      <c r="AM5450" s="247">
        <v>1768.9</v>
      </c>
      <c r="AO5450" s="226" t="s">
        <v>39127</v>
      </c>
      <c r="AP5450" s="227">
        <v>1571.54</v>
      </c>
      <c r="AR5450" s="207" t="s">
        <v>19773</v>
      </c>
      <c r="AS5450" s="208">
        <v>149.09</v>
      </c>
      <c r="AT5450" s="93"/>
      <c r="AU5450" s="93"/>
      <c r="AV5450" s="93"/>
    </row>
    <row r="5451" spans="32:48" x14ac:dyDescent="0.55000000000000004">
      <c r="AF5451" t="s">
        <v>39177</v>
      </c>
      <c r="AG5451" s="284">
        <v>488064.44</v>
      </c>
      <c r="AI5451" s="276" t="s">
        <v>67908</v>
      </c>
      <c r="AJ5451" s="277">
        <v>54098</v>
      </c>
      <c r="AL5451" s="246" t="s">
        <v>57421</v>
      </c>
      <c r="AM5451" s="247">
        <v>2780</v>
      </c>
      <c r="AO5451" s="226" t="s">
        <v>34985</v>
      </c>
      <c r="AP5451" s="227">
        <v>11743.5</v>
      </c>
      <c r="AR5451" s="207" t="s">
        <v>19774</v>
      </c>
      <c r="AS5451" s="208">
        <v>401.08</v>
      </c>
      <c r="AT5451" s="93"/>
      <c r="AU5451" s="93"/>
      <c r="AV5451" s="93"/>
    </row>
    <row r="5452" spans="32:48" x14ac:dyDescent="0.55000000000000004">
      <c r="AF5452" t="s">
        <v>54349</v>
      </c>
      <c r="AG5452" s="284">
        <v>11336.53</v>
      </c>
      <c r="AI5452" s="276" t="s">
        <v>70023</v>
      </c>
      <c r="AJ5452" s="277">
        <v>86763.54</v>
      </c>
      <c r="AL5452" s="246" t="s">
        <v>40270</v>
      </c>
      <c r="AM5452" s="247">
        <v>30062.400000000001</v>
      </c>
      <c r="AO5452" s="226" t="s">
        <v>39128</v>
      </c>
      <c r="AP5452" s="227">
        <v>173.43</v>
      </c>
      <c r="AR5452" s="207" t="s">
        <v>19775</v>
      </c>
      <c r="AS5452" s="208">
        <v>2.56</v>
      </c>
      <c r="AT5452" s="93"/>
      <c r="AU5452" s="93"/>
      <c r="AV5452" s="93"/>
    </row>
    <row r="5453" spans="32:48" x14ac:dyDescent="0.55000000000000004">
      <c r="AF5453" t="s">
        <v>46046</v>
      </c>
      <c r="AG5453" s="284">
        <v>41714.25</v>
      </c>
      <c r="AI5453" s="276" t="s">
        <v>59652</v>
      </c>
      <c r="AJ5453" s="277">
        <v>6637.39</v>
      </c>
      <c r="AL5453" s="246" t="s">
        <v>40271</v>
      </c>
      <c r="AM5453" s="247">
        <v>2299.88</v>
      </c>
      <c r="AO5453" s="226" t="s">
        <v>34986</v>
      </c>
      <c r="AP5453" s="227">
        <v>6987.08</v>
      </c>
      <c r="AR5453" s="207" t="s">
        <v>19776</v>
      </c>
      <c r="AS5453" s="208">
        <v>21380.35</v>
      </c>
      <c r="AT5453" s="93"/>
      <c r="AU5453" s="93"/>
      <c r="AV5453" s="93"/>
    </row>
    <row r="5454" spans="32:48" x14ac:dyDescent="0.55000000000000004">
      <c r="AF5454" t="s">
        <v>60901</v>
      </c>
      <c r="AG5454" s="284">
        <v>54191.46</v>
      </c>
      <c r="AI5454" s="276" t="s">
        <v>70024</v>
      </c>
      <c r="AJ5454" s="277">
        <v>18000</v>
      </c>
      <c r="AL5454" s="246" t="s">
        <v>40272</v>
      </c>
      <c r="AM5454" s="247">
        <v>50953.120000000003</v>
      </c>
      <c r="AO5454" s="226" t="s">
        <v>34987</v>
      </c>
      <c r="AP5454" s="227">
        <v>19623.84</v>
      </c>
      <c r="AR5454" s="207" t="s">
        <v>19777</v>
      </c>
      <c r="AS5454" s="208">
        <v>14388.25</v>
      </c>
      <c r="AT5454" s="93"/>
      <c r="AU5454" s="93"/>
      <c r="AV5454" s="93"/>
    </row>
    <row r="5455" spans="32:48" x14ac:dyDescent="0.55000000000000004">
      <c r="AF5455" t="s">
        <v>49370</v>
      </c>
      <c r="AG5455" s="284">
        <v>11579.28</v>
      </c>
      <c r="AI5455" s="276" t="s">
        <v>67909</v>
      </c>
      <c r="AJ5455" s="277">
        <v>296545.27</v>
      </c>
      <c r="AL5455" s="246" t="s">
        <v>40273</v>
      </c>
      <c r="AM5455" s="247">
        <v>3556.57</v>
      </c>
      <c r="AO5455" s="226" t="s">
        <v>34988</v>
      </c>
      <c r="AP5455" s="227">
        <v>16433.77</v>
      </c>
      <c r="AR5455" s="207" t="s">
        <v>19778</v>
      </c>
      <c r="AS5455" s="208">
        <v>198</v>
      </c>
      <c r="AT5455" s="93"/>
      <c r="AU5455" s="93"/>
      <c r="AV5455" s="93"/>
    </row>
    <row r="5456" spans="32:48" x14ac:dyDescent="0.55000000000000004">
      <c r="AF5456" t="s">
        <v>20678</v>
      </c>
      <c r="AG5456" s="284">
        <v>768676.5</v>
      </c>
      <c r="AI5456" s="276" t="s">
        <v>62046</v>
      </c>
      <c r="AJ5456" s="277">
        <v>27858.73</v>
      </c>
      <c r="AL5456" s="246" t="s">
        <v>47964</v>
      </c>
      <c r="AM5456" s="247">
        <v>13055.16</v>
      </c>
      <c r="AO5456" s="226" t="s">
        <v>19841</v>
      </c>
      <c r="AP5456" s="227">
        <v>62162.32</v>
      </c>
      <c r="AR5456" s="207" t="s">
        <v>19779</v>
      </c>
      <c r="AS5456" s="208">
        <v>174.28</v>
      </c>
      <c r="AT5456" s="93"/>
      <c r="AU5456" s="93"/>
      <c r="AV5456" s="93"/>
    </row>
    <row r="5457" spans="32:48" x14ac:dyDescent="0.55000000000000004">
      <c r="AF5457" t="s">
        <v>13569</v>
      </c>
      <c r="AG5457" s="284">
        <v>1250751.29</v>
      </c>
      <c r="AI5457" s="276" t="s">
        <v>62047</v>
      </c>
      <c r="AJ5457" s="277">
        <v>2131.19</v>
      </c>
      <c r="AL5457" s="246" t="s">
        <v>61975</v>
      </c>
      <c r="AM5457" s="247">
        <v>18268.080000000002</v>
      </c>
      <c r="AO5457" s="226" t="s">
        <v>19842</v>
      </c>
      <c r="AP5457" s="227">
        <v>8221.59</v>
      </c>
      <c r="AR5457" s="207" t="s">
        <v>19780</v>
      </c>
      <c r="AS5457" s="208">
        <v>3077.75</v>
      </c>
      <c r="AT5457" s="93"/>
      <c r="AU5457" s="93"/>
      <c r="AV5457" s="93"/>
    </row>
    <row r="5458" spans="32:48" x14ac:dyDescent="0.55000000000000004">
      <c r="AF5458" t="s">
        <v>20679</v>
      </c>
      <c r="AG5458" s="284">
        <v>3363702.66</v>
      </c>
      <c r="AI5458" s="276" t="s">
        <v>52773</v>
      </c>
      <c r="AJ5458" s="277">
        <v>3114</v>
      </c>
      <c r="AL5458" s="246" t="s">
        <v>61976</v>
      </c>
      <c r="AM5458" s="247">
        <v>1397.92</v>
      </c>
      <c r="AO5458" s="226" t="s">
        <v>44826</v>
      </c>
      <c r="AP5458" s="227">
        <v>5000</v>
      </c>
      <c r="AR5458" s="207" t="s">
        <v>19781</v>
      </c>
      <c r="AS5458" s="208">
        <v>1260.3399999999999</v>
      </c>
      <c r="AT5458" s="93"/>
      <c r="AU5458" s="93"/>
      <c r="AV5458" s="93"/>
    </row>
    <row r="5459" spans="32:48" x14ac:dyDescent="0.55000000000000004">
      <c r="AF5459" t="s">
        <v>20680</v>
      </c>
      <c r="AG5459" s="284">
        <v>3793.33</v>
      </c>
      <c r="AI5459" s="276" t="s">
        <v>67910</v>
      </c>
      <c r="AJ5459" s="277">
        <v>918.75</v>
      </c>
      <c r="AL5459" s="246" t="s">
        <v>19975</v>
      </c>
      <c r="AM5459" s="247">
        <v>0.02</v>
      </c>
      <c r="AO5459" s="226" t="s">
        <v>42435</v>
      </c>
      <c r="AP5459" s="227">
        <v>89066.21</v>
      </c>
      <c r="AR5459" s="207" t="s">
        <v>19782</v>
      </c>
      <c r="AS5459" s="208">
        <v>56822.91</v>
      </c>
      <c r="AT5459" s="93"/>
      <c r="AU5459" s="93"/>
      <c r="AV5459" s="93"/>
    </row>
    <row r="5460" spans="32:48" x14ac:dyDescent="0.55000000000000004">
      <c r="AF5460" t="s">
        <v>13571</v>
      </c>
      <c r="AG5460" s="284">
        <v>857749.93</v>
      </c>
      <c r="AI5460" s="276" t="s">
        <v>67911</v>
      </c>
      <c r="AJ5460" s="277">
        <v>148657.39000000001</v>
      </c>
      <c r="AL5460" s="246" t="s">
        <v>19987</v>
      </c>
      <c r="AM5460" s="247">
        <v>3425.58</v>
      </c>
      <c r="AO5460" s="226" t="s">
        <v>42436</v>
      </c>
      <c r="AP5460" s="227">
        <v>7089.36</v>
      </c>
      <c r="AR5460" s="207" t="s">
        <v>19783</v>
      </c>
      <c r="AS5460" s="208">
        <v>56565.39</v>
      </c>
      <c r="AT5460" s="93"/>
      <c r="AU5460" s="93"/>
      <c r="AV5460" s="93"/>
    </row>
    <row r="5461" spans="32:48" x14ac:dyDescent="0.55000000000000004">
      <c r="AF5461" t="s">
        <v>20681</v>
      </c>
      <c r="AG5461" s="284">
        <v>9624.43</v>
      </c>
      <c r="AI5461" s="276" t="s">
        <v>59653</v>
      </c>
      <c r="AJ5461" s="277">
        <v>41597.910000000003</v>
      </c>
      <c r="AL5461" s="246" t="s">
        <v>19988</v>
      </c>
      <c r="AM5461" s="247">
        <v>102775.03999999999</v>
      </c>
      <c r="AO5461" s="226" t="s">
        <v>42437</v>
      </c>
      <c r="AP5461" s="227">
        <v>22252.59</v>
      </c>
      <c r="AR5461" s="207" t="s">
        <v>19784</v>
      </c>
      <c r="AS5461" s="208">
        <v>1246</v>
      </c>
      <c r="AT5461" s="93"/>
      <c r="AU5461" s="93"/>
      <c r="AV5461" s="93"/>
    </row>
    <row r="5462" spans="32:48" x14ac:dyDescent="0.55000000000000004">
      <c r="AF5462" t="s">
        <v>35069</v>
      </c>
      <c r="AG5462" s="284">
        <v>1546624.78</v>
      </c>
      <c r="AI5462" s="276" t="s">
        <v>70598</v>
      </c>
      <c r="AJ5462" s="277">
        <v>49433.53</v>
      </c>
      <c r="AL5462" s="246" t="s">
        <v>19996</v>
      </c>
      <c r="AM5462" s="247">
        <v>400</v>
      </c>
      <c r="AO5462" s="226" t="s">
        <v>47959</v>
      </c>
      <c r="AP5462" s="227">
        <v>1100</v>
      </c>
      <c r="AR5462" s="207" t="s">
        <v>19785</v>
      </c>
      <c r="AS5462" s="208">
        <v>253229</v>
      </c>
      <c r="AT5462" s="93"/>
      <c r="AU5462" s="93"/>
      <c r="AV5462" s="93"/>
    </row>
    <row r="5463" spans="32:48" x14ac:dyDescent="0.55000000000000004">
      <c r="AF5463" t="s">
        <v>39178</v>
      </c>
      <c r="AG5463" s="284">
        <v>76371</v>
      </c>
      <c r="AI5463" s="276" t="s">
        <v>59654</v>
      </c>
      <c r="AJ5463" s="277">
        <v>18299.78</v>
      </c>
      <c r="AL5463" s="246" t="s">
        <v>34998</v>
      </c>
      <c r="AM5463" s="247">
        <v>0.01</v>
      </c>
      <c r="AO5463" s="226" t="s">
        <v>52349</v>
      </c>
      <c r="AP5463" s="227">
        <v>-181.16</v>
      </c>
      <c r="AR5463" s="207" t="s">
        <v>19786</v>
      </c>
      <c r="AS5463" s="208">
        <v>18884.419999999998</v>
      </c>
      <c r="AT5463" s="93"/>
      <c r="AU5463" s="93"/>
      <c r="AV5463" s="93"/>
    </row>
    <row r="5464" spans="32:48" x14ac:dyDescent="0.55000000000000004">
      <c r="AF5464" t="s">
        <v>66772</v>
      </c>
      <c r="AG5464" s="284">
        <v>267987.96999999997</v>
      </c>
      <c r="AI5464" s="276" t="s">
        <v>70599</v>
      </c>
      <c r="AJ5464" s="277">
        <v>18934.919999999998</v>
      </c>
      <c r="AL5464" s="246" t="s">
        <v>19997</v>
      </c>
      <c r="AM5464" s="247">
        <v>-38.14</v>
      </c>
      <c r="AO5464" s="226" t="s">
        <v>33483</v>
      </c>
      <c r="AP5464" s="227">
        <v>60158.85</v>
      </c>
      <c r="AR5464" s="207" t="s">
        <v>19787</v>
      </c>
      <c r="AS5464" s="208">
        <v>52477.57</v>
      </c>
      <c r="AT5464" s="93"/>
      <c r="AU5464" s="93"/>
      <c r="AV5464" s="93"/>
    </row>
    <row r="5465" spans="32:48" x14ac:dyDescent="0.55000000000000004">
      <c r="AF5465" t="s">
        <v>60923</v>
      </c>
      <c r="AG5465" s="284">
        <v>8400.4</v>
      </c>
      <c r="AI5465" s="276" t="s">
        <v>67912</v>
      </c>
      <c r="AJ5465" s="277">
        <v>153.94999999999999</v>
      </c>
      <c r="AL5465" s="246" t="s">
        <v>19998</v>
      </c>
      <c r="AM5465" s="247">
        <v>-2465.64</v>
      </c>
      <c r="AO5465" s="226" t="s">
        <v>19843</v>
      </c>
      <c r="AP5465" s="227">
        <v>399461.4</v>
      </c>
      <c r="AR5465" s="207" t="s">
        <v>19788</v>
      </c>
      <c r="AS5465" s="208">
        <v>4673.53</v>
      </c>
      <c r="AT5465" s="93"/>
      <c r="AU5465" s="93"/>
      <c r="AV5465" s="93"/>
    </row>
    <row r="5466" spans="32:48" x14ac:dyDescent="0.55000000000000004">
      <c r="AF5466" t="s">
        <v>21044</v>
      </c>
      <c r="AG5466" s="284">
        <v>1000</v>
      </c>
      <c r="AI5466" s="276" t="s">
        <v>62053</v>
      </c>
      <c r="AJ5466" s="277">
        <v>57217.57</v>
      </c>
      <c r="AL5466" s="246" t="s">
        <v>19999</v>
      </c>
      <c r="AM5466" s="247">
        <v>1943.58</v>
      </c>
      <c r="AO5466" s="226" t="s">
        <v>19844</v>
      </c>
      <c r="AP5466" s="227">
        <v>15060.4</v>
      </c>
      <c r="AR5466" s="207" t="s">
        <v>19789</v>
      </c>
      <c r="AS5466" s="208">
        <v>9185</v>
      </c>
      <c r="AT5466" s="93"/>
      <c r="AU5466" s="93"/>
      <c r="AV5466" s="93"/>
    </row>
    <row r="5467" spans="32:48" x14ac:dyDescent="0.55000000000000004">
      <c r="AF5467" t="s">
        <v>21047</v>
      </c>
      <c r="AG5467">
        <v>704.01</v>
      </c>
      <c r="AI5467" s="276" t="s">
        <v>67913</v>
      </c>
      <c r="AJ5467" s="277">
        <v>10957.44</v>
      </c>
      <c r="AL5467" s="246" t="s">
        <v>20000</v>
      </c>
      <c r="AM5467" s="247">
        <v>83427.11</v>
      </c>
      <c r="AO5467" s="226" t="s">
        <v>19845</v>
      </c>
      <c r="AP5467" s="227">
        <v>17174.25</v>
      </c>
      <c r="AR5467" s="207" t="s">
        <v>19790</v>
      </c>
      <c r="AS5467" s="208">
        <v>13771.33</v>
      </c>
      <c r="AT5467" s="93"/>
      <c r="AU5467" s="93"/>
      <c r="AV5467" s="93"/>
    </row>
    <row r="5468" spans="32:48" x14ac:dyDescent="0.55000000000000004">
      <c r="AF5468" t="s">
        <v>21048</v>
      </c>
      <c r="AG5468">
        <v>240.4</v>
      </c>
      <c r="AI5468" s="276" t="s">
        <v>67914</v>
      </c>
      <c r="AJ5468" s="277">
        <v>838.26</v>
      </c>
      <c r="AL5468" s="246" t="s">
        <v>56073</v>
      </c>
      <c r="AM5468" s="247">
        <v>301716.43</v>
      </c>
      <c r="AO5468" s="226" t="s">
        <v>40266</v>
      </c>
      <c r="AP5468" s="227">
        <v>51318.16</v>
      </c>
      <c r="AR5468" s="207" t="s">
        <v>19791</v>
      </c>
      <c r="AS5468" s="208">
        <v>186584.19</v>
      </c>
      <c r="AT5468" s="93"/>
      <c r="AU5468" s="93"/>
      <c r="AV5468" s="93"/>
    </row>
    <row r="5469" spans="32:48" x14ac:dyDescent="0.55000000000000004">
      <c r="AF5469" t="s">
        <v>21049</v>
      </c>
      <c r="AG5469" s="284">
        <v>4721.78</v>
      </c>
      <c r="AI5469" s="276" t="s">
        <v>36388</v>
      </c>
      <c r="AJ5469" s="277">
        <v>584.98</v>
      </c>
      <c r="AL5469" s="246" t="s">
        <v>56074</v>
      </c>
      <c r="AM5469" s="247">
        <v>23081.31</v>
      </c>
      <c r="AO5469" s="226" t="s">
        <v>19846</v>
      </c>
      <c r="AP5469" s="227">
        <v>111036.3</v>
      </c>
      <c r="AR5469" s="207" t="s">
        <v>19792</v>
      </c>
      <c r="AS5469" s="208">
        <v>26107.42</v>
      </c>
      <c r="AT5469" s="93"/>
      <c r="AU5469" s="93"/>
      <c r="AV5469" s="93"/>
    </row>
    <row r="5470" spans="32:48" x14ac:dyDescent="0.55000000000000004">
      <c r="AF5470" t="s">
        <v>21050</v>
      </c>
      <c r="AG5470" s="284">
        <v>66583.92</v>
      </c>
      <c r="AI5470" s="276" t="s">
        <v>50055</v>
      </c>
      <c r="AJ5470" s="277">
        <v>1405.99</v>
      </c>
      <c r="AL5470" s="246" t="s">
        <v>56075</v>
      </c>
      <c r="AM5470" s="247">
        <v>73920.53</v>
      </c>
      <c r="AO5470" s="226" t="s">
        <v>19847</v>
      </c>
      <c r="AP5470" s="227">
        <v>43515.38</v>
      </c>
      <c r="AR5470" s="207" t="s">
        <v>19793</v>
      </c>
      <c r="AS5470" s="208">
        <v>62643</v>
      </c>
      <c r="AT5470" s="93"/>
      <c r="AU5470" s="93"/>
      <c r="AV5470" s="93"/>
    </row>
    <row r="5471" spans="32:48" x14ac:dyDescent="0.55000000000000004">
      <c r="AF5471" t="s">
        <v>13578</v>
      </c>
      <c r="AG5471" s="284">
        <v>120049.5</v>
      </c>
      <c r="AI5471" s="276" t="s">
        <v>35189</v>
      </c>
      <c r="AJ5471" s="277">
        <v>254017.36</v>
      </c>
      <c r="AL5471" s="246" t="s">
        <v>20002</v>
      </c>
      <c r="AM5471" s="247">
        <v>-398718.27</v>
      </c>
      <c r="AO5471" s="226" t="s">
        <v>19848</v>
      </c>
      <c r="AP5471" s="227">
        <v>33983.550000000003</v>
      </c>
      <c r="AR5471" s="207" t="s">
        <v>19794</v>
      </c>
      <c r="AS5471" s="208">
        <v>101.71</v>
      </c>
      <c r="AT5471" s="93"/>
      <c r="AU5471" s="93"/>
      <c r="AV5471" s="93"/>
    </row>
    <row r="5472" spans="32:48" x14ac:dyDescent="0.55000000000000004">
      <c r="AF5472" t="s">
        <v>35079</v>
      </c>
      <c r="AG5472" s="284">
        <v>5257307.54</v>
      </c>
      <c r="AI5472" s="276" t="s">
        <v>67915</v>
      </c>
      <c r="AJ5472" s="277">
        <v>105983.08</v>
      </c>
      <c r="AL5472" s="246" t="s">
        <v>20003</v>
      </c>
      <c r="AM5472" s="247">
        <v>613.15</v>
      </c>
      <c r="AO5472" s="226" t="s">
        <v>19849</v>
      </c>
      <c r="AP5472" s="227">
        <v>184192.52</v>
      </c>
      <c r="AR5472" s="207" t="s">
        <v>19795</v>
      </c>
      <c r="AS5472" s="208">
        <v>16742.580000000002</v>
      </c>
      <c r="AT5472" s="93"/>
      <c r="AU5472" s="93"/>
      <c r="AV5472" s="93"/>
    </row>
    <row r="5473" spans="32:48" x14ac:dyDescent="0.55000000000000004">
      <c r="AF5473" t="s">
        <v>71862</v>
      </c>
      <c r="AG5473" s="284">
        <v>6412</v>
      </c>
      <c r="AI5473" s="276" t="s">
        <v>57517</v>
      </c>
      <c r="AJ5473" s="277">
        <v>141748.35</v>
      </c>
      <c r="AL5473" s="246" t="s">
        <v>20004</v>
      </c>
      <c r="AM5473" s="247">
        <v>13657.61</v>
      </c>
      <c r="AO5473" s="226" t="s">
        <v>34989</v>
      </c>
      <c r="AP5473" s="227">
        <v>243695.23</v>
      </c>
      <c r="AR5473" s="207" t="s">
        <v>19796</v>
      </c>
      <c r="AS5473" s="208">
        <v>1215.77</v>
      </c>
      <c r="AT5473" s="93"/>
      <c r="AU5473" s="93"/>
      <c r="AV5473" s="93"/>
    </row>
    <row r="5474" spans="32:48" x14ac:dyDescent="0.55000000000000004">
      <c r="AF5474" t="s">
        <v>21101</v>
      </c>
      <c r="AG5474" s="284">
        <v>1774.53</v>
      </c>
      <c r="AI5474" s="276" t="s">
        <v>62666</v>
      </c>
      <c r="AJ5474" s="277">
        <v>1400</v>
      </c>
      <c r="AL5474" s="246" t="s">
        <v>34999</v>
      </c>
      <c r="AM5474" s="247">
        <v>12124.5</v>
      </c>
      <c r="AO5474" s="226" t="s">
        <v>47960</v>
      </c>
      <c r="AP5474" s="227">
        <v>200</v>
      </c>
      <c r="AR5474" s="207" t="s">
        <v>19797</v>
      </c>
      <c r="AS5474" s="208">
        <v>3440.45</v>
      </c>
      <c r="AT5474" s="93"/>
      <c r="AU5474" s="93"/>
      <c r="AV5474" s="93"/>
    </row>
    <row r="5475" spans="32:48" x14ac:dyDescent="0.55000000000000004">
      <c r="AF5475" t="s">
        <v>21102</v>
      </c>
      <c r="AG5475">
        <v>900.55</v>
      </c>
      <c r="AI5475" s="276" t="s">
        <v>67916</v>
      </c>
      <c r="AJ5475" s="277">
        <v>119205.08</v>
      </c>
      <c r="AL5475" s="246" t="s">
        <v>33496</v>
      </c>
      <c r="AM5475" s="247">
        <v>599114.11</v>
      </c>
      <c r="AO5475" s="226" t="s">
        <v>34990</v>
      </c>
      <c r="AP5475" s="227">
        <v>373456.7</v>
      </c>
      <c r="AR5475" s="207" t="s">
        <v>19798</v>
      </c>
      <c r="AS5475" s="208">
        <v>546</v>
      </c>
      <c r="AT5475" s="93"/>
      <c r="AU5475" s="93"/>
      <c r="AV5475" s="93"/>
    </row>
    <row r="5476" spans="32:48" x14ac:dyDescent="0.55000000000000004">
      <c r="AF5476" t="s">
        <v>21103</v>
      </c>
      <c r="AG5476" s="284">
        <v>1707.3</v>
      </c>
      <c r="AI5476" s="276" t="s">
        <v>33748</v>
      </c>
      <c r="AJ5476" s="277">
        <v>72543.23</v>
      </c>
      <c r="AL5476" s="246" t="s">
        <v>20006</v>
      </c>
      <c r="AM5476" s="247">
        <v>608.55999999999995</v>
      </c>
      <c r="AO5476" s="226" t="s">
        <v>48874</v>
      </c>
      <c r="AP5476" s="227">
        <v>621.25</v>
      </c>
      <c r="AR5476" s="207" t="s">
        <v>19799</v>
      </c>
      <c r="AS5476" s="208">
        <v>59000</v>
      </c>
      <c r="AT5476" s="93"/>
      <c r="AU5476" s="93"/>
      <c r="AV5476" s="93"/>
    </row>
    <row r="5477" spans="32:48" x14ac:dyDescent="0.55000000000000004">
      <c r="AF5477" t="s">
        <v>13588</v>
      </c>
      <c r="AG5477">
        <v>825.79</v>
      </c>
      <c r="AI5477" s="276" t="s">
        <v>64443</v>
      </c>
      <c r="AJ5477" s="277">
        <v>2224.4</v>
      </c>
      <c r="AL5477" s="246" t="s">
        <v>36268</v>
      </c>
      <c r="AM5477" s="247">
        <v>315163.68</v>
      </c>
      <c r="AO5477" s="226" t="s">
        <v>42438</v>
      </c>
      <c r="AP5477" s="227">
        <v>629.26</v>
      </c>
      <c r="AR5477" s="207" t="s">
        <v>19800</v>
      </c>
      <c r="AS5477" s="208">
        <v>956.55</v>
      </c>
      <c r="AT5477" s="93"/>
      <c r="AU5477" s="93"/>
      <c r="AV5477" s="93"/>
    </row>
    <row r="5478" spans="32:48" x14ac:dyDescent="0.55000000000000004">
      <c r="AF5478" t="s">
        <v>13589</v>
      </c>
      <c r="AG5478" s="284">
        <v>2378.48</v>
      </c>
      <c r="AI5478" s="276" t="s">
        <v>62054</v>
      </c>
      <c r="AJ5478" s="277">
        <v>101999.41</v>
      </c>
      <c r="AL5478" s="246" t="s">
        <v>60392</v>
      </c>
      <c r="AM5478" s="247">
        <v>86697.95</v>
      </c>
      <c r="AO5478" s="226" t="s">
        <v>19850</v>
      </c>
      <c r="AP5478" s="227">
        <v>113682.43</v>
      </c>
      <c r="AR5478" s="207" t="s">
        <v>19801</v>
      </c>
      <c r="AS5478" s="208">
        <v>892.46</v>
      </c>
      <c r="AT5478" s="93"/>
      <c r="AU5478" s="93"/>
      <c r="AV5478" s="93"/>
    </row>
    <row r="5479" spans="32:48" x14ac:dyDescent="0.55000000000000004">
      <c r="AF5479" t="s">
        <v>21112</v>
      </c>
      <c r="AG5479" s="284">
        <v>33056.44</v>
      </c>
      <c r="AI5479" s="276" t="s">
        <v>33749</v>
      </c>
      <c r="AJ5479" s="277">
        <v>98652.6</v>
      </c>
      <c r="AL5479" s="246" t="s">
        <v>40277</v>
      </c>
      <c r="AM5479" s="247">
        <v>1.42</v>
      </c>
      <c r="AO5479" s="226" t="s">
        <v>34991</v>
      </c>
      <c r="AP5479" s="227">
        <v>134376.74</v>
      </c>
      <c r="AR5479" s="207" t="s">
        <v>19802</v>
      </c>
      <c r="AS5479" s="208">
        <v>14345.25</v>
      </c>
      <c r="AT5479" s="93"/>
      <c r="AU5479" s="93"/>
      <c r="AV5479" s="93"/>
    </row>
    <row r="5480" spans="32:48" x14ac:dyDescent="0.55000000000000004">
      <c r="AF5480" t="s">
        <v>56805</v>
      </c>
      <c r="AG5480" s="284">
        <v>8077.21</v>
      </c>
      <c r="AI5480" s="276" t="s">
        <v>45086</v>
      </c>
      <c r="AJ5480" s="277">
        <v>50500</v>
      </c>
      <c r="AL5480" s="246" t="s">
        <v>20010</v>
      </c>
      <c r="AM5480" s="247">
        <v>3614923.12</v>
      </c>
      <c r="AO5480" s="226" t="s">
        <v>44827</v>
      </c>
      <c r="AP5480" s="227">
        <v>6295.8</v>
      </c>
      <c r="AR5480" s="207" t="s">
        <v>19803</v>
      </c>
      <c r="AS5480" s="208">
        <v>11230.73</v>
      </c>
      <c r="AT5480" s="93"/>
      <c r="AU5480" s="93"/>
      <c r="AV5480" s="93"/>
    </row>
    <row r="5481" spans="32:48" x14ac:dyDescent="0.55000000000000004">
      <c r="AF5481" t="s">
        <v>50676</v>
      </c>
      <c r="AG5481" s="284">
        <v>2245.8000000000002</v>
      </c>
      <c r="AI5481" s="276" t="s">
        <v>36390</v>
      </c>
      <c r="AJ5481" s="277">
        <v>2329.7600000000002</v>
      </c>
      <c r="AL5481" s="246" t="s">
        <v>60393</v>
      </c>
      <c r="AM5481" s="247">
        <v>3556060.68</v>
      </c>
      <c r="AO5481" s="226" t="s">
        <v>49888</v>
      </c>
      <c r="AP5481" s="227">
        <v>16923.91</v>
      </c>
      <c r="AR5481" s="207" t="s">
        <v>19804</v>
      </c>
      <c r="AS5481" s="208">
        <v>12021.35</v>
      </c>
      <c r="AT5481" s="93"/>
      <c r="AU5481" s="93"/>
      <c r="AV5481" s="93"/>
    </row>
    <row r="5482" spans="32:48" x14ac:dyDescent="0.55000000000000004">
      <c r="AF5482" t="s">
        <v>39188</v>
      </c>
      <c r="AG5482" s="284">
        <v>1950</v>
      </c>
      <c r="AI5482" s="276" t="s">
        <v>63707</v>
      </c>
      <c r="AJ5482" s="277">
        <v>1189.46</v>
      </c>
      <c r="AL5482" s="246" t="s">
        <v>35000</v>
      </c>
      <c r="AM5482" s="247">
        <v>29712.3</v>
      </c>
      <c r="AO5482" s="226" t="s">
        <v>42439</v>
      </c>
      <c r="AP5482" s="227">
        <v>84471.06</v>
      </c>
      <c r="AR5482" s="207" t="s">
        <v>19805</v>
      </c>
      <c r="AS5482" s="208">
        <v>15624.91</v>
      </c>
      <c r="AT5482" s="93"/>
      <c r="AU5482" s="93"/>
      <c r="AV5482" s="93"/>
    </row>
    <row r="5483" spans="32:48" x14ac:dyDescent="0.55000000000000004">
      <c r="AF5483" t="s">
        <v>69833</v>
      </c>
      <c r="AG5483" s="284">
        <v>6905.02</v>
      </c>
      <c r="AI5483" s="276" t="s">
        <v>35190</v>
      </c>
      <c r="AJ5483" s="277">
        <v>12807.19</v>
      </c>
      <c r="AL5483" s="246" t="s">
        <v>33498</v>
      </c>
      <c r="AM5483" s="247">
        <v>449500</v>
      </c>
      <c r="AO5483" s="226" t="s">
        <v>49889</v>
      </c>
      <c r="AP5483" s="227">
        <v>7180.59</v>
      </c>
      <c r="AR5483" s="207" t="s">
        <v>19806</v>
      </c>
      <c r="AS5483" s="208">
        <v>68297.490000000005</v>
      </c>
      <c r="AT5483" s="93"/>
      <c r="AU5483" s="93"/>
      <c r="AV5483" s="93"/>
    </row>
    <row r="5484" spans="32:48" x14ac:dyDescent="0.55000000000000004">
      <c r="AF5484" t="s">
        <v>21116</v>
      </c>
      <c r="AG5484" s="284">
        <v>7438.05</v>
      </c>
      <c r="AI5484" s="276" t="s">
        <v>52793</v>
      </c>
      <c r="AJ5484" s="277">
        <v>6639.13</v>
      </c>
      <c r="AL5484" s="246" t="s">
        <v>33499</v>
      </c>
      <c r="AM5484" s="247">
        <v>996.05</v>
      </c>
      <c r="AO5484" s="226" t="s">
        <v>19851</v>
      </c>
      <c r="AP5484" s="227">
        <v>102.38</v>
      </c>
      <c r="AR5484" s="207" t="s">
        <v>19807</v>
      </c>
      <c r="AS5484" s="208">
        <v>7914.47</v>
      </c>
      <c r="AT5484" s="93"/>
      <c r="AU5484" s="93"/>
      <c r="AV5484" s="93"/>
    </row>
    <row r="5485" spans="32:48" x14ac:dyDescent="0.55000000000000004">
      <c r="AF5485" t="s">
        <v>13590</v>
      </c>
      <c r="AG5485" s="284">
        <v>18889.97</v>
      </c>
      <c r="AI5485" s="276" t="s">
        <v>47017</v>
      </c>
      <c r="AJ5485" s="277">
        <v>50658.6</v>
      </c>
      <c r="AL5485" s="246" t="s">
        <v>36269</v>
      </c>
      <c r="AM5485" s="247">
        <v>1559032.7</v>
      </c>
      <c r="AO5485" s="226" t="s">
        <v>52350</v>
      </c>
      <c r="AP5485" s="227">
        <v>116797.85</v>
      </c>
      <c r="AR5485" s="207" t="s">
        <v>19808</v>
      </c>
      <c r="AS5485" s="208">
        <v>18142.05</v>
      </c>
      <c r="AT5485" s="93"/>
      <c r="AU5485" s="93"/>
      <c r="AV5485" s="93"/>
    </row>
    <row r="5486" spans="32:48" x14ac:dyDescent="0.55000000000000004">
      <c r="AF5486" t="s">
        <v>13591</v>
      </c>
      <c r="AG5486" s="284">
        <v>8935</v>
      </c>
      <c r="AI5486" s="276" t="s">
        <v>64445</v>
      </c>
      <c r="AJ5486" s="277">
        <v>151.5</v>
      </c>
      <c r="AL5486" s="246" t="s">
        <v>20011</v>
      </c>
      <c r="AM5486" s="247">
        <v>1750</v>
      </c>
      <c r="AO5486" s="226" t="s">
        <v>19852</v>
      </c>
      <c r="AP5486" s="227">
        <v>68380.86</v>
      </c>
      <c r="AR5486" s="207" t="s">
        <v>19809</v>
      </c>
      <c r="AS5486" s="208">
        <v>14683.6</v>
      </c>
      <c r="AT5486" s="93"/>
      <c r="AU5486" s="93"/>
      <c r="AV5486" s="93"/>
    </row>
    <row r="5487" spans="32:48" x14ac:dyDescent="0.55000000000000004">
      <c r="AF5487" t="s">
        <v>56806</v>
      </c>
      <c r="AG5487">
        <v>335.65</v>
      </c>
      <c r="AI5487" s="276" t="s">
        <v>33750</v>
      </c>
      <c r="AJ5487" s="277">
        <v>73990.48</v>
      </c>
      <c r="AL5487" s="246" t="s">
        <v>33500</v>
      </c>
      <c r="AM5487" s="247">
        <v>17798.919999999998</v>
      </c>
      <c r="AO5487" s="226" t="s">
        <v>48875</v>
      </c>
      <c r="AP5487" s="227">
        <v>39521.699999999997</v>
      </c>
      <c r="AR5487" s="207" t="s">
        <v>19810</v>
      </c>
      <c r="AS5487" s="208">
        <v>30082</v>
      </c>
      <c r="AT5487" s="93"/>
      <c r="AU5487" s="93"/>
      <c r="AV5487" s="93"/>
    </row>
    <row r="5488" spans="32:48" x14ac:dyDescent="0.55000000000000004">
      <c r="AF5488" t="s">
        <v>69322</v>
      </c>
      <c r="AG5488" s="284">
        <v>29858.27</v>
      </c>
      <c r="AI5488" s="276" t="s">
        <v>33751</v>
      </c>
      <c r="AJ5488" s="277">
        <v>207771.18</v>
      </c>
      <c r="AL5488" s="246" t="s">
        <v>20012</v>
      </c>
      <c r="AM5488" s="247">
        <v>763355.18</v>
      </c>
      <c r="AO5488" s="226" t="s">
        <v>33484</v>
      </c>
      <c r="AP5488" s="227">
        <v>583238.07999999996</v>
      </c>
      <c r="AR5488" s="207" t="s">
        <v>19811</v>
      </c>
      <c r="AS5488" s="208">
        <v>256887.4</v>
      </c>
      <c r="AT5488" s="93"/>
      <c r="AU5488" s="93"/>
      <c r="AV5488" s="93"/>
    </row>
    <row r="5489" spans="32:48" x14ac:dyDescent="0.55000000000000004">
      <c r="AF5489" t="s">
        <v>56807</v>
      </c>
      <c r="AG5489" s="284">
        <v>661504.15</v>
      </c>
      <c r="AI5489" s="276" t="s">
        <v>36391</v>
      </c>
      <c r="AJ5489" s="277">
        <v>121186.9</v>
      </c>
      <c r="AL5489" s="246" t="s">
        <v>20013</v>
      </c>
      <c r="AM5489" s="247">
        <v>1331196.47</v>
      </c>
      <c r="AO5489" s="226" t="s">
        <v>46891</v>
      </c>
      <c r="AP5489" s="227">
        <v>36735.550000000003</v>
      </c>
      <c r="AR5489" s="207" t="s">
        <v>19812</v>
      </c>
      <c r="AS5489" s="208">
        <v>44170.48</v>
      </c>
      <c r="AT5489" s="93"/>
      <c r="AU5489" s="93"/>
      <c r="AV5489" s="93"/>
    </row>
    <row r="5490" spans="32:48" x14ac:dyDescent="0.55000000000000004">
      <c r="AF5490" t="s">
        <v>71863</v>
      </c>
      <c r="AG5490" s="284">
        <v>23484.89</v>
      </c>
      <c r="AI5490" s="276" t="s">
        <v>22203</v>
      </c>
      <c r="AJ5490" s="277">
        <v>17444</v>
      </c>
      <c r="AL5490" s="246" t="s">
        <v>33501</v>
      </c>
      <c r="AM5490" s="247">
        <v>682450.73</v>
      </c>
      <c r="AO5490" s="226" t="s">
        <v>39129</v>
      </c>
      <c r="AP5490" s="227">
        <v>36387.730000000003</v>
      </c>
      <c r="AR5490" s="207" t="s">
        <v>19813</v>
      </c>
      <c r="AS5490" s="208">
        <v>20260</v>
      </c>
      <c r="AT5490" s="93"/>
      <c r="AU5490" s="93"/>
      <c r="AV5490" s="93"/>
    </row>
    <row r="5491" spans="32:48" x14ac:dyDescent="0.55000000000000004">
      <c r="AF5491" t="s">
        <v>35089</v>
      </c>
      <c r="AG5491" s="284">
        <v>38721.69</v>
      </c>
      <c r="AI5491" s="276" t="s">
        <v>67917</v>
      </c>
      <c r="AJ5491" s="277">
        <v>112.95</v>
      </c>
      <c r="AL5491" s="246" t="s">
        <v>20014</v>
      </c>
      <c r="AM5491" s="247">
        <v>12515</v>
      </c>
      <c r="AO5491" s="226" t="s">
        <v>39130</v>
      </c>
      <c r="AP5491" s="227">
        <v>405454.82</v>
      </c>
      <c r="AR5491" s="207" t="s">
        <v>19814</v>
      </c>
      <c r="AS5491" s="208">
        <v>149086</v>
      </c>
      <c r="AT5491" s="93"/>
      <c r="AU5491" s="93"/>
      <c r="AV5491" s="93"/>
    </row>
    <row r="5492" spans="32:48" x14ac:dyDescent="0.55000000000000004">
      <c r="AF5492" t="s">
        <v>21175</v>
      </c>
      <c r="AG5492" s="284">
        <v>5595</v>
      </c>
      <c r="AI5492" s="276" t="s">
        <v>67918</v>
      </c>
      <c r="AJ5492" s="277">
        <v>13.86</v>
      </c>
      <c r="AL5492" s="246" t="s">
        <v>46911</v>
      </c>
      <c r="AM5492" s="247">
        <v>900441.42</v>
      </c>
      <c r="AO5492" s="226" t="s">
        <v>42440</v>
      </c>
      <c r="AP5492" s="227">
        <v>58371.58</v>
      </c>
      <c r="AR5492" s="207" t="s">
        <v>19815</v>
      </c>
      <c r="AS5492" s="208">
        <v>26563.78</v>
      </c>
      <c r="AT5492" s="93"/>
      <c r="AU5492" s="93"/>
      <c r="AV5492" s="93"/>
    </row>
    <row r="5493" spans="32:48" x14ac:dyDescent="0.55000000000000004">
      <c r="AF5493" t="s">
        <v>70134</v>
      </c>
      <c r="AG5493" s="284">
        <v>11854</v>
      </c>
      <c r="AI5493" s="276" t="s">
        <v>40375</v>
      </c>
      <c r="AJ5493" s="277">
        <v>78507.679999999993</v>
      </c>
      <c r="AL5493" s="246" t="s">
        <v>20015</v>
      </c>
      <c r="AM5493" s="247">
        <v>1272811.8700000001</v>
      </c>
      <c r="AO5493" s="226" t="s">
        <v>46892</v>
      </c>
      <c r="AP5493" s="227">
        <v>79421.08</v>
      </c>
      <c r="AR5493" s="207" t="s">
        <v>19816</v>
      </c>
      <c r="AS5493" s="208">
        <v>4888.1000000000004</v>
      </c>
      <c r="AT5493" s="93"/>
      <c r="AU5493" s="93"/>
      <c r="AV5493" s="93"/>
    </row>
    <row r="5494" spans="32:48" x14ac:dyDescent="0.55000000000000004">
      <c r="AF5494" t="s">
        <v>46060</v>
      </c>
      <c r="AG5494" s="284">
        <v>2640</v>
      </c>
      <c r="AI5494" s="276" t="s">
        <v>36392</v>
      </c>
      <c r="AJ5494" s="277">
        <v>30368.35</v>
      </c>
      <c r="AL5494" s="246" t="s">
        <v>35001</v>
      </c>
      <c r="AM5494" s="247">
        <v>1107349.1299999999</v>
      </c>
      <c r="AO5494" s="226" t="s">
        <v>36266</v>
      </c>
      <c r="AP5494" s="227">
        <v>44393.36</v>
      </c>
      <c r="AR5494" s="207" t="s">
        <v>19817</v>
      </c>
      <c r="AS5494" s="208">
        <v>110</v>
      </c>
      <c r="AT5494" s="93"/>
      <c r="AU5494" s="93"/>
      <c r="AV5494" s="93"/>
    </row>
    <row r="5495" spans="32:48" x14ac:dyDescent="0.55000000000000004">
      <c r="AF5495" t="s">
        <v>58038</v>
      </c>
      <c r="AG5495" s="284">
        <v>1840.72</v>
      </c>
      <c r="AI5495" s="276" t="s">
        <v>67919</v>
      </c>
      <c r="AJ5495" s="277">
        <v>17978.46</v>
      </c>
      <c r="AL5495" s="246" t="s">
        <v>61977</v>
      </c>
      <c r="AM5495" s="247">
        <v>234813.45</v>
      </c>
      <c r="AO5495" s="226" t="s">
        <v>44828</v>
      </c>
      <c r="AP5495" s="227">
        <v>41550</v>
      </c>
      <c r="AR5495" s="207" t="s">
        <v>19818</v>
      </c>
      <c r="AS5495" s="208">
        <v>3438.27</v>
      </c>
      <c r="AT5495" s="93"/>
      <c r="AU5495" s="93"/>
      <c r="AV5495" s="93"/>
    </row>
    <row r="5496" spans="32:48" x14ac:dyDescent="0.55000000000000004">
      <c r="AF5496" t="s">
        <v>33659</v>
      </c>
      <c r="AG5496">
        <v>720</v>
      </c>
      <c r="AI5496" s="276" t="s">
        <v>52794</v>
      </c>
      <c r="AJ5496" s="277">
        <v>265293.73</v>
      </c>
      <c r="AL5496" s="246" t="s">
        <v>56076</v>
      </c>
      <c r="AM5496" s="247">
        <v>258696.05</v>
      </c>
      <c r="AO5496" s="226" t="s">
        <v>44829</v>
      </c>
      <c r="AP5496" s="227">
        <v>3176.41</v>
      </c>
      <c r="AR5496" s="207" t="s">
        <v>19819</v>
      </c>
      <c r="AS5496" s="208">
        <v>9777.86</v>
      </c>
      <c r="AT5496" s="93"/>
      <c r="AU5496" s="93"/>
      <c r="AV5496" s="93"/>
    </row>
    <row r="5497" spans="32:48" x14ac:dyDescent="0.55000000000000004">
      <c r="AF5497" t="s">
        <v>39192</v>
      </c>
      <c r="AG5497" s="284">
        <v>5967.14</v>
      </c>
      <c r="AI5497" s="276" t="s">
        <v>33752</v>
      </c>
      <c r="AJ5497" s="277">
        <v>112918.63</v>
      </c>
      <c r="AL5497" s="246" t="s">
        <v>58524</v>
      </c>
      <c r="AM5497" s="247">
        <v>197581</v>
      </c>
      <c r="AO5497" s="226" t="s">
        <v>44830</v>
      </c>
      <c r="AP5497" s="227">
        <v>132.55000000000001</v>
      </c>
      <c r="AR5497" s="207" t="s">
        <v>19820</v>
      </c>
      <c r="AS5497" s="208">
        <v>10653.97</v>
      </c>
      <c r="AT5497" s="93"/>
      <c r="AU5497" s="93"/>
      <c r="AV5497" s="93"/>
    </row>
    <row r="5498" spans="32:48" x14ac:dyDescent="0.55000000000000004">
      <c r="AF5498" t="s">
        <v>21180</v>
      </c>
      <c r="AG5498">
        <v>660</v>
      </c>
      <c r="AI5498" s="276" t="s">
        <v>66641</v>
      </c>
      <c r="AJ5498" s="277">
        <v>192087.69</v>
      </c>
      <c r="AL5498" s="246" t="s">
        <v>56077</v>
      </c>
      <c r="AM5498" s="247">
        <v>159840</v>
      </c>
      <c r="AO5498" s="226" t="s">
        <v>52351</v>
      </c>
      <c r="AP5498" s="227">
        <v>42265.5</v>
      </c>
      <c r="AR5498" s="207" t="s">
        <v>19821</v>
      </c>
      <c r="AS5498" s="208">
        <v>5402.5</v>
      </c>
      <c r="AT5498" s="93"/>
      <c r="AU5498" s="93"/>
      <c r="AV5498" s="93"/>
    </row>
    <row r="5499" spans="32:48" x14ac:dyDescent="0.55000000000000004">
      <c r="AF5499" t="s">
        <v>50677</v>
      </c>
      <c r="AG5499" s="284">
        <v>10000</v>
      </c>
      <c r="AI5499" s="276" t="s">
        <v>36393</v>
      </c>
      <c r="AJ5499" s="277">
        <v>87455.69</v>
      </c>
      <c r="AL5499" s="246" t="s">
        <v>56078</v>
      </c>
      <c r="AM5499" s="247">
        <v>12227.76</v>
      </c>
      <c r="AO5499" s="226" t="s">
        <v>52352</v>
      </c>
      <c r="AP5499" s="227">
        <v>14655</v>
      </c>
      <c r="AR5499" s="207" t="s">
        <v>19822</v>
      </c>
      <c r="AS5499" s="208">
        <v>1250</v>
      </c>
      <c r="AT5499" s="93"/>
      <c r="AU5499" s="93"/>
      <c r="AV5499" s="93"/>
    </row>
    <row r="5500" spans="32:48" x14ac:dyDescent="0.55000000000000004">
      <c r="AF5500" t="s">
        <v>69324</v>
      </c>
      <c r="AG5500" s="284">
        <v>14000</v>
      </c>
      <c r="AI5500" s="276" t="s">
        <v>64446</v>
      </c>
      <c r="AJ5500" s="277">
        <v>-5688.4</v>
      </c>
      <c r="AL5500" s="246" t="s">
        <v>56079</v>
      </c>
      <c r="AM5500" s="247">
        <v>21168</v>
      </c>
      <c r="AO5500" s="226" t="s">
        <v>52353</v>
      </c>
      <c r="AP5500" s="227">
        <v>51737.2</v>
      </c>
      <c r="AR5500" s="207" t="s">
        <v>19823</v>
      </c>
      <c r="AS5500" s="208">
        <v>8995.2000000000007</v>
      </c>
      <c r="AT5500" s="93"/>
      <c r="AU5500" s="93"/>
      <c r="AV5500" s="93"/>
    </row>
    <row r="5501" spans="32:48" x14ac:dyDescent="0.55000000000000004">
      <c r="AF5501" t="s">
        <v>21183</v>
      </c>
      <c r="AG5501" s="284">
        <v>13470</v>
      </c>
      <c r="AI5501" s="276" t="s">
        <v>52795</v>
      </c>
      <c r="AJ5501" s="277">
        <v>3970</v>
      </c>
      <c r="AL5501" s="246" t="s">
        <v>59585</v>
      </c>
      <c r="AM5501" s="247">
        <v>22411.24</v>
      </c>
      <c r="AO5501" s="226" t="s">
        <v>52354</v>
      </c>
      <c r="AP5501" s="227">
        <v>5186.1400000000003</v>
      </c>
      <c r="AR5501" s="207" t="s">
        <v>19824</v>
      </c>
      <c r="AS5501" s="208">
        <v>72717.45</v>
      </c>
      <c r="AT5501" s="93"/>
      <c r="AU5501" s="93"/>
      <c r="AV5501" s="93"/>
    </row>
    <row r="5502" spans="32:48" x14ac:dyDescent="0.55000000000000004">
      <c r="AF5502" t="s">
        <v>13598</v>
      </c>
      <c r="AG5502" s="284">
        <v>8063.09</v>
      </c>
      <c r="AI5502" s="276" t="s">
        <v>52796</v>
      </c>
      <c r="AJ5502" s="277">
        <v>303.70999999999998</v>
      </c>
      <c r="AL5502" s="246" t="s">
        <v>49893</v>
      </c>
      <c r="AM5502" s="247">
        <v>112758.51</v>
      </c>
      <c r="AO5502" s="226" t="s">
        <v>52355</v>
      </c>
      <c r="AP5502" s="227">
        <v>5426.96</v>
      </c>
      <c r="AR5502" s="207" t="s">
        <v>19825</v>
      </c>
      <c r="AS5502" s="208">
        <v>725</v>
      </c>
      <c r="AT5502" s="93"/>
      <c r="AU5502" s="93"/>
      <c r="AV5502" s="93"/>
    </row>
    <row r="5503" spans="32:48" x14ac:dyDescent="0.55000000000000004">
      <c r="AF5503" t="s">
        <v>13599</v>
      </c>
      <c r="AG5503" s="284">
        <v>21604.41</v>
      </c>
      <c r="AI5503" s="276" t="s">
        <v>52797</v>
      </c>
      <c r="AJ5503" s="277">
        <v>972.65</v>
      </c>
      <c r="AL5503" s="246" t="s">
        <v>49894</v>
      </c>
      <c r="AM5503" s="247">
        <v>8626.0300000000007</v>
      </c>
      <c r="AO5503" s="226" t="s">
        <v>52356</v>
      </c>
      <c r="AP5503" s="227">
        <v>17450</v>
      </c>
      <c r="AR5503" s="207" t="s">
        <v>19826</v>
      </c>
      <c r="AS5503" s="208">
        <v>10782.94</v>
      </c>
      <c r="AT5503" s="93"/>
      <c r="AU5503" s="93"/>
      <c r="AV5503" s="93"/>
    </row>
    <row r="5504" spans="32:48" x14ac:dyDescent="0.55000000000000004">
      <c r="AF5504" t="s">
        <v>43247</v>
      </c>
      <c r="AG5504" s="284">
        <v>14421.67</v>
      </c>
      <c r="AI5504" s="276" t="s">
        <v>52798</v>
      </c>
      <c r="AJ5504" s="277">
        <v>625.35</v>
      </c>
      <c r="AL5504" s="246" t="s">
        <v>49895</v>
      </c>
      <c r="AM5504" s="247">
        <v>27625.83</v>
      </c>
      <c r="AO5504" s="226" t="s">
        <v>52357</v>
      </c>
      <c r="AP5504" s="227">
        <v>10387.39</v>
      </c>
      <c r="AR5504" s="207" t="s">
        <v>19827</v>
      </c>
      <c r="AS5504" s="208">
        <v>28021.11</v>
      </c>
      <c r="AT5504" s="93"/>
      <c r="AU5504" s="93"/>
      <c r="AV5504" s="93"/>
    </row>
    <row r="5505" spans="32:48" x14ac:dyDescent="0.55000000000000004">
      <c r="AF5505" t="s">
        <v>21184</v>
      </c>
      <c r="AG5505" s="284">
        <v>23752.66</v>
      </c>
      <c r="AI5505" s="276" t="s">
        <v>67920</v>
      </c>
      <c r="AJ5505" s="277">
        <v>1534.78</v>
      </c>
      <c r="AL5505" s="246" t="s">
        <v>64268</v>
      </c>
      <c r="AM5505" s="247">
        <v>10.96</v>
      </c>
      <c r="AO5505" s="226" t="s">
        <v>52358</v>
      </c>
      <c r="AP5505" s="227">
        <v>32936.300000000003</v>
      </c>
      <c r="AR5505" s="207" t="s">
        <v>19828</v>
      </c>
      <c r="AS5505" s="208">
        <v>212103.05</v>
      </c>
      <c r="AT5505" s="93"/>
      <c r="AU5505" s="93"/>
      <c r="AV5505" s="93"/>
    </row>
    <row r="5506" spans="32:48" x14ac:dyDescent="0.55000000000000004">
      <c r="AF5506" t="s">
        <v>21185</v>
      </c>
      <c r="AG5506">
        <v>524.70000000000005</v>
      </c>
      <c r="AI5506" s="276" t="s">
        <v>70025</v>
      </c>
      <c r="AJ5506" s="277">
        <v>13674.25</v>
      </c>
      <c r="AL5506" s="246" t="s">
        <v>56080</v>
      </c>
      <c r="AM5506" s="247">
        <v>101941.25</v>
      </c>
      <c r="AO5506" s="226" t="s">
        <v>49890</v>
      </c>
      <c r="AP5506" s="227">
        <v>32448.080000000002</v>
      </c>
      <c r="AR5506" s="207" t="s">
        <v>19829</v>
      </c>
      <c r="AS5506" s="208">
        <v>4840.28</v>
      </c>
      <c r="AT5506" s="93"/>
      <c r="AU5506" s="93"/>
      <c r="AV5506" s="93"/>
    </row>
    <row r="5507" spans="32:48" x14ac:dyDescent="0.55000000000000004">
      <c r="AF5507" t="s">
        <v>71912</v>
      </c>
      <c r="AG5507">
        <v>113.5</v>
      </c>
      <c r="AI5507" s="276" t="s">
        <v>67921</v>
      </c>
      <c r="AJ5507" s="277">
        <v>2330</v>
      </c>
      <c r="AL5507" s="246" t="s">
        <v>58525</v>
      </c>
      <c r="AM5507" s="247">
        <v>53577.66</v>
      </c>
      <c r="AO5507" s="226" t="s">
        <v>49891</v>
      </c>
      <c r="AP5507" s="227">
        <v>108480</v>
      </c>
      <c r="AR5507" s="207" t="s">
        <v>19830</v>
      </c>
      <c r="AS5507" s="208">
        <v>134158.81</v>
      </c>
      <c r="AT5507" s="93"/>
      <c r="AU5507" s="93"/>
      <c r="AV5507" s="93"/>
    </row>
    <row r="5508" spans="32:48" x14ac:dyDescent="0.55000000000000004">
      <c r="AF5508" t="s">
        <v>69327</v>
      </c>
      <c r="AG5508" s="284">
        <v>46295.6</v>
      </c>
      <c r="AI5508" s="276" t="s">
        <v>67922</v>
      </c>
      <c r="AJ5508" s="277">
        <v>1157.9100000000001</v>
      </c>
      <c r="AL5508" s="246" t="s">
        <v>52374</v>
      </c>
      <c r="AM5508" s="247">
        <v>91564.94</v>
      </c>
      <c r="AO5508" s="226" t="s">
        <v>40267</v>
      </c>
      <c r="AP5508" s="227">
        <v>44898</v>
      </c>
      <c r="AR5508" s="207" t="s">
        <v>19831</v>
      </c>
      <c r="AS5508" s="208">
        <v>11939.33</v>
      </c>
      <c r="AT5508" s="93"/>
      <c r="AU5508" s="93"/>
      <c r="AV5508" s="93"/>
    </row>
    <row r="5509" spans="32:48" x14ac:dyDescent="0.55000000000000004">
      <c r="AF5509" t="s">
        <v>13600</v>
      </c>
      <c r="AG5509" s="284">
        <v>168523.29</v>
      </c>
      <c r="AI5509" s="276" t="s">
        <v>67923</v>
      </c>
      <c r="AJ5509" s="277">
        <v>3889.45</v>
      </c>
      <c r="AL5509" s="246" t="s">
        <v>52375</v>
      </c>
      <c r="AM5509" s="247">
        <v>406997.28</v>
      </c>
      <c r="AO5509" s="226" t="s">
        <v>34992</v>
      </c>
      <c r="AP5509" s="227">
        <v>145950</v>
      </c>
      <c r="AR5509" s="207" t="s">
        <v>19832</v>
      </c>
      <c r="AS5509" s="208">
        <v>262.64</v>
      </c>
      <c r="AT5509" s="93"/>
      <c r="AU5509" s="93"/>
      <c r="AV5509" s="93"/>
    </row>
    <row r="5510" spans="32:48" x14ac:dyDescent="0.55000000000000004">
      <c r="AF5510" t="s">
        <v>21192</v>
      </c>
      <c r="AG5510" s="284">
        <v>3423.25</v>
      </c>
      <c r="AI5510" s="276" t="s">
        <v>70026</v>
      </c>
      <c r="AJ5510" s="277">
        <v>1807.76</v>
      </c>
      <c r="AL5510" s="246" t="s">
        <v>55110</v>
      </c>
      <c r="AM5510" s="247">
        <v>4068.26</v>
      </c>
      <c r="AO5510" s="226" t="s">
        <v>47961</v>
      </c>
      <c r="AP5510" s="227">
        <v>3583.27</v>
      </c>
      <c r="AR5510" s="207" t="s">
        <v>19833</v>
      </c>
      <c r="AS5510" s="208">
        <v>4644.07</v>
      </c>
      <c r="AT5510" s="93"/>
      <c r="AU5510" s="93"/>
      <c r="AV5510" s="93"/>
    </row>
    <row r="5511" spans="32:48" x14ac:dyDescent="0.55000000000000004">
      <c r="AF5511" t="s">
        <v>21300</v>
      </c>
      <c r="AG5511" s="284">
        <v>1298.58</v>
      </c>
      <c r="AI5511" s="276" t="s">
        <v>70027</v>
      </c>
      <c r="AJ5511" s="277">
        <v>50.2</v>
      </c>
      <c r="AL5511" s="246" t="s">
        <v>57422</v>
      </c>
      <c r="AM5511" s="247">
        <v>363483.96</v>
      </c>
      <c r="AO5511" s="226" t="s">
        <v>34993</v>
      </c>
      <c r="AP5511" s="227">
        <v>52565.440000000002</v>
      </c>
      <c r="AR5511" s="207" t="s">
        <v>19834</v>
      </c>
      <c r="AS5511" s="208">
        <v>4106.91</v>
      </c>
      <c r="AT5511" s="93"/>
      <c r="AU5511" s="93"/>
      <c r="AV5511" s="93"/>
    </row>
    <row r="5512" spans="32:48" x14ac:dyDescent="0.55000000000000004">
      <c r="AF5512" t="s">
        <v>21302</v>
      </c>
      <c r="AG5512" s="284">
        <v>9269.51</v>
      </c>
      <c r="AI5512" s="276" t="s">
        <v>70028</v>
      </c>
      <c r="AJ5512" s="277">
        <v>6.16</v>
      </c>
      <c r="AL5512" s="246" t="s">
        <v>56081</v>
      </c>
      <c r="AM5512" s="247">
        <v>2754</v>
      </c>
      <c r="AO5512" s="226" t="s">
        <v>34994</v>
      </c>
      <c r="AP5512" s="227">
        <v>215038.34</v>
      </c>
      <c r="AR5512" s="207" t="s">
        <v>19835</v>
      </c>
      <c r="AS5512" s="208">
        <v>750167.22</v>
      </c>
      <c r="AT5512" s="93"/>
      <c r="AU5512" s="93"/>
      <c r="AV5512" s="93"/>
    </row>
    <row r="5513" spans="32:48" x14ac:dyDescent="0.55000000000000004">
      <c r="AF5513" t="s">
        <v>21303</v>
      </c>
      <c r="AG5513" s="284">
        <v>8264.09</v>
      </c>
      <c r="AI5513" s="276" t="s">
        <v>59656</v>
      </c>
      <c r="AJ5513" s="277">
        <v>2400</v>
      </c>
      <c r="AL5513" s="246" t="s">
        <v>56082</v>
      </c>
      <c r="AM5513" s="247">
        <v>28017.21</v>
      </c>
      <c r="AO5513" s="226" t="s">
        <v>44831</v>
      </c>
      <c r="AP5513" s="227">
        <v>2428925</v>
      </c>
      <c r="AR5513" s="207" t="s">
        <v>19836</v>
      </c>
      <c r="AS5513" s="208">
        <v>24256.98</v>
      </c>
      <c r="AT5513" s="93"/>
      <c r="AU5513" s="93"/>
      <c r="AV5513" s="93"/>
    </row>
    <row r="5514" spans="32:48" x14ac:dyDescent="0.55000000000000004">
      <c r="AF5514" t="s">
        <v>21304</v>
      </c>
      <c r="AG5514" s="284">
        <v>53235.21</v>
      </c>
      <c r="AI5514" s="276" t="s">
        <v>52799</v>
      </c>
      <c r="AJ5514" s="277">
        <v>1333.59</v>
      </c>
      <c r="AL5514" s="246" t="s">
        <v>56083</v>
      </c>
      <c r="AM5514" s="247">
        <v>89728.33</v>
      </c>
      <c r="AO5514" s="226" t="s">
        <v>33485</v>
      </c>
      <c r="AP5514" s="227">
        <v>6000</v>
      </c>
      <c r="AR5514" s="207" t="s">
        <v>19837</v>
      </c>
      <c r="AS5514" s="208">
        <v>14085.03</v>
      </c>
      <c r="AT5514" s="93"/>
      <c r="AU5514" s="93"/>
      <c r="AV5514" s="93"/>
    </row>
    <row r="5515" spans="32:48" x14ac:dyDescent="0.55000000000000004">
      <c r="AF5515" t="s">
        <v>35103</v>
      </c>
      <c r="AG5515" s="284">
        <v>8570.69</v>
      </c>
      <c r="AI5515" s="276" t="s">
        <v>50058</v>
      </c>
      <c r="AJ5515" s="277">
        <v>4736.3100000000004</v>
      </c>
      <c r="AL5515" s="246" t="s">
        <v>56084</v>
      </c>
      <c r="AM5515" s="247">
        <v>194.59</v>
      </c>
      <c r="AO5515" s="226" t="s">
        <v>33486</v>
      </c>
      <c r="AP5515" s="227">
        <v>215859.3</v>
      </c>
      <c r="AR5515" s="207" t="s">
        <v>19838</v>
      </c>
      <c r="AS5515" s="208">
        <v>5855.69</v>
      </c>
      <c r="AT5515" s="93"/>
      <c r="AU5515" s="93"/>
      <c r="AV5515" s="93"/>
    </row>
    <row r="5516" spans="32:48" x14ac:dyDescent="0.55000000000000004">
      <c r="AF5516" t="s">
        <v>21306</v>
      </c>
      <c r="AG5516" s="284">
        <v>2459.9899999999998</v>
      </c>
      <c r="AI5516" s="276" t="s">
        <v>67924</v>
      </c>
      <c r="AJ5516" s="277">
        <v>-59.03</v>
      </c>
      <c r="AL5516" s="246" t="s">
        <v>55111</v>
      </c>
      <c r="AM5516" s="247">
        <v>7750</v>
      </c>
      <c r="AO5516" s="226" t="s">
        <v>33487</v>
      </c>
      <c r="AP5516" s="227">
        <v>97340.94</v>
      </c>
      <c r="AR5516" s="207" t="s">
        <v>19839</v>
      </c>
      <c r="AS5516" s="208">
        <v>55027.82</v>
      </c>
      <c r="AT5516" s="93"/>
      <c r="AU5516" s="93"/>
      <c r="AV5516" s="93"/>
    </row>
    <row r="5517" spans="32:48" x14ac:dyDescent="0.55000000000000004">
      <c r="AF5517" t="s">
        <v>21307</v>
      </c>
      <c r="AG5517">
        <v>804.9</v>
      </c>
      <c r="AI5517" s="276" t="s">
        <v>60542</v>
      </c>
      <c r="AJ5517" s="277">
        <v>0.01</v>
      </c>
      <c r="AL5517" s="246" t="s">
        <v>57423</v>
      </c>
      <c r="AM5517" s="247">
        <v>376.05</v>
      </c>
      <c r="AO5517" s="226" t="s">
        <v>34995</v>
      </c>
      <c r="AP5517" s="227">
        <v>41428.94</v>
      </c>
      <c r="AR5517" s="207" t="s">
        <v>19840</v>
      </c>
      <c r="AS5517" s="208">
        <v>249864.05</v>
      </c>
      <c r="AT5517" s="93"/>
      <c r="AU5517" s="93"/>
      <c r="AV5517" s="93"/>
    </row>
    <row r="5518" spans="32:48" x14ac:dyDescent="0.55000000000000004">
      <c r="AF5518" t="s">
        <v>21308</v>
      </c>
      <c r="AG5518" s="284">
        <v>1509.02</v>
      </c>
      <c r="AI5518" s="276" t="s">
        <v>64448</v>
      </c>
      <c r="AJ5518" s="277">
        <v>5200</v>
      </c>
      <c r="AL5518" s="246" t="s">
        <v>58526</v>
      </c>
      <c r="AM5518" s="247">
        <v>41958.11</v>
      </c>
      <c r="AO5518" s="226" t="s">
        <v>33488</v>
      </c>
      <c r="AP5518" s="227">
        <v>8241.2999999999993</v>
      </c>
      <c r="AR5518" s="207" t="s">
        <v>19841</v>
      </c>
      <c r="AS5518" s="208">
        <v>5790.25</v>
      </c>
      <c r="AT5518" s="93"/>
      <c r="AU5518" s="93"/>
      <c r="AV5518" s="93"/>
    </row>
    <row r="5519" spans="32:48" x14ac:dyDescent="0.55000000000000004">
      <c r="AF5519" t="s">
        <v>56812</v>
      </c>
      <c r="AG5519">
        <v>210.74</v>
      </c>
      <c r="AI5519" s="276" t="s">
        <v>64449</v>
      </c>
      <c r="AJ5519" s="277">
        <v>397.82</v>
      </c>
      <c r="AL5519" s="246" t="s">
        <v>55112</v>
      </c>
      <c r="AM5519" s="247">
        <v>1200</v>
      </c>
      <c r="AO5519" s="226" t="s">
        <v>52359</v>
      </c>
      <c r="AP5519" s="227">
        <v>929.9</v>
      </c>
      <c r="AR5519" s="207" t="s">
        <v>19842</v>
      </c>
      <c r="AS5519" s="208">
        <v>7714.56</v>
      </c>
      <c r="AT5519" s="93"/>
      <c r="AU5519" s="93"/>
      <c r="AV5519" s="93"/>
    </row>
    <row r="5520" spans="32:48" x14ac:dyDescent="0.55000000000000004">
      <c r="AF5520" t="s">
        <v>13617</v>
      </c>
      <c r="AG5520">
        <v>982.87</v>
      </c>
      <c r="AI5520" s="276" t="s">
        <v>64450</v>
      </c>
      <c r="AJ5520" s="277">
        <v>1050.8499999999999</v>
      </c>
      <c r="AL5520" s="246" t="s">
        <v>59586</v>
      </c>
      <c r="AM5520" s="247">
        <v>24510.48</v>
      </c>
      <c r="AO5520" s="226" t="s">
        <v>34996</v>
      </c>
      <c r="AP5520" s="227">
        <v>609.94000000000005</v>
      </c>
      <c r="AR5520" s="207" t="s">
        <v>19843</v>
      </c>
      <c r="AS5520" s="208">
        <v>265348.78000000003</v>
      </c>
      <c r="AT5520" s="93"/>
      <c r="AU5520" s="93"/>
      <c r="AV5520" s="93"/>
    </row>
    <row r="5521" spans="32:48" x14ac:dyDescent="0.55000000000000004">
      <c r="AF5521" t="s">
        <v>13618</v>
      </c>
      <c r="AG5521" s="284">
        <v>2065.0100000000002</v>
      </c>
      <c r="AI5521" s="276" t="s">
        <v>63219</v>
      </c>
      <c r="AJ5521" s="277">
        <v>6750</v>
      </c>
      <c r="AL5521" s="246" t="s">
        <v>56085</v>
      </c>
      <c r="AM5521" s="247">
        <v>292.95999999999998</v>
      </c>
      <c r="AO5521" s="226" t="s">
        <v>52360</v>
      </c>
      <c r="AP5521" s="227">
        <v>194010.07</v>
      </c>
      <c r="AR5521" s="207" t="s">
        <v>19844</v>
      </c>
      <c r="AS5521" s="208">
        <v>3915</v>
      </c>
      <c r="AT5521" s="93"/>
      <c r="AU5521" s="93"/>
      <c r="AV5521" s="93"/>
    </row>
    <row r="5522" spans="32:48" x14ac:dyDescent="0.55000000000000004">
      <c r="AF5522" t="s">
        <v>56813</v>
      </c>
      <c r="AG5522">
        <v>211.99</v>
      </c>
      <c r="AI5522" s="276" t="s">
        <v>64451</v>
      </c>
      <c r="AJ5522" s="277">
        <v>4155.0600000000004</v>
      </c>
      <c r="AL5522" s="246" t="s">
        <v>56086</v>
      </c>
      <c r="AM5522" s="247">
        <v>2818.37</v>
      </c>
      <c r="AO5522" s="226" t="s">
        <v>33489</v>
      </c>
      <c r="AP5522" s="227">
        <v>15259.27</v>
      </c>
      <c r="AR5522" s="207" t="s">
        <v>19845</v>
      </c>
      <c r="AS5522" s="208">
        <v>11025</v>
      </c>
      <c r="AT5522" s="93"/>
      <c r="AU5522" s="93"/>
      <c r="AV5522" s="93"/>
    </row>
    <row r="5523" spans="32:48" x14ac:dyDescent="0.55000000000000004">
      <c r="AF5523" t="s">
        <v>33662</v>
      </c>
      <c r="AG5523" s="284">
        <v>2959785.57</v>
      </c>
      <c r="AI5523" s="276" t="s">
        <v>62463</v>
      </c>
      <c r="AJ5523" s="277">
        <v>22699.66</v>
      </c>
      <c r="AL5523" s="246" t="s">
        <v>20016</v>
      </c>
      <c r="AM5523" s="247">
        <v>282987.13</v>
      </c>
      <c r="AO5523" s="226" t="s">
        <v>33490</v>
      </c>
      <c r="AP5523" s="227">
        <v>56032.83</v>
      </c>
      <c r="AR5523" s="207" t="s">
        <v>19846</v>
      </c>
      <c r="AS5523" s="208">
        <v>94758.1</v>
      </c>
      <c r="AT5523" s="93"/>
      <c r="AU5523" s="93"/>
      <c r="AV5523" s="93"/>
    </row>
    <row r="5524" spans="32:48" x14ac:dyDescent="0.55000000000000004">
      <c r="AF5524" t="s">
        <v>21312</v>
      </c>
      <c r="AG5524" s="284">
        <v>86368.29</v>
      </c>
      <c r="AI5524" s="276" t="s">
        <v>67925</v>
      </c>
      <c r="AJ5524" s="277">
        <v>-424.65</v>
      </c>
      <c r="AL5524" s="246" t="s">
        <v>20017</v>
      </c>
      <c r="AM5524" s="247">
        <v>390785.11</v>
      </c>
      <c r="AO5524" s="226" t="s">
        <v>49892</v>
      </c>
      <c r="AP5524" s="227">
        <v>84.75</v>
      </c>
      <c r="AR5524" s="207" t="s">
        <v>19847</v>
      </c>
      <c r="AS5524" s="208">
        <v>40838.44</v>
      </c>
      <c r="AT5524" s="93"/>
      <c r="AU5524" s="93"/>
      <c r="AV5524" s="93"/>
    </row>
    <row r="5525" spans="32:48" x14ac:dyDescent="0.55000000000000004">
      <c r="AF5525" t="s">
        <v>21313</v>
      </c>
      <c r="AG5525" s="284">
        <v>152301.4</v>
      </c>
      <c r="AI5525" s="276" t="s">
        <v>50059</v>
      </c>
      <c r="AJ5525" s="277">
        <v>606.95000000000005</v>
      </c>
      <c r="AL5525" s="246" t="s">
        <v>33502</v>
      </c>
      <c r="AM5525" s="247">
        <v>44016.93</v>
      </c>
      <c r="AO5525" s="226" t="s">
        <v>33491</v>
      </c>
      <c r="AP5525" s="227">
        <v>134419.48000000001</v>
      </c>
      <c r="AR5525" s="207" t="s">
        <v>19848</v>
      </c>
      <c r="AS5525" s="208">
        <v>7076.31</v>
      </c>
      <c r="AT5525" s="93"/>
      <c r="AU5525" s="93"/>
      <c r="AV5525" s="93"/>
    </row>
    <row r="5526" spans="32:48" x14ac:dyDescent="0.55000000000000004">
      <c r="AF5526" t="s">
        <v>55609</v>
      </c>
      <c r="AG5526" s="284">
        <v>9462.35</v>
      </c>
      <c r="AI5526" s="276" t="s">
        <v>64452</v>
      </c>
      <c r="AJ5526" s="277">
        <v>-174.55</v>
      </c>
      <c r="AL5526" s="246" t="s">
        <v>59587</v>
      </c>
      <c r="AM5526" s="247">
        <v>203348.97</v>
      </c>
      <c r="AO5526" s="226" t="s">
        <v>33492</v>
      </c>
      <c r="AP5526" s="227">
        <v>1089091.6399999999</v>
      </c>
      <c r="AR5526" s="207" t="s">
        <v>19849</v>
      </c>
      <c r="AS5526" s="208">
        <v>50</v>
      </c>
      <c r="AT5526" s="93"/>
      <c r="AU5526" s="93"/>
      <c r="AV5526" s="93"/>
    </row>
    <row r="5527" spans="32:48" x14ac:dyDescent="0.55000000000000004">
      <c r="AF5527" t="s">
        <v>40800</v>
      </c>
      <c r="AG5527" s="284">
        <v>13402.42</v>
      </c>
      <c r="AI5527" s="276" t="s">
        <v>60543</v>
      </c>
      <c r="AJ5527" s="277">
        <v>9234.98</v>
      </c>
      <c r="AL5527" s="246" t="s">
        <v>63140</v>
      </c>
      <c r="AM5527" s="247">
        <v>251.26</v>
      </c>
      <c r="AO5527" s="226" t="s">
        <v>33493</v>
      </c>
      <c r="AP5527" s="227">
        <v>553788.82999999996</v>
      </c>
      <c r="AR5527" s="207" t="s">
        <v>19850</v>
      </c>
      <c r="AS5527" s="208">
        <v>32141.71</v>
      </c>
      <c r="AT5527" s="93"/>
      <c r="AU5527" s="93"/>
      <c r="AV5527" s="93"/>
    </row>
    <row r="5528" spans="32:48" x14ac:dyDescent="0.55000000000000004">
      <c r="AF5528" t="s">
        <v>21314</v>
      </c>
      <c r="AG5528">
        <v>141.59</v>
      </c>
      <c r="AI5528" s="276" t="s">
        <v>70029</v>
      </c>
      <c r="AJ5528" s="277">
        <v>2500</v>
      </c>
      <c r="AL5528" s="246" t="s">
        <v>57424</v>
      </c>
      <c r="AM5528" s="247">
        <v>181107.97</v>
      </c>
      <c r="AO5528" s="226" t="s">
        <v>39131</v>
      </c>
      <c r="AP5528" s="227">
        <v>229469.8</v>
      </c>
      <c r="AR5528" s="207" t="s">
        <v>19851</v>
      </c>
      <c r="AS5528" s="208">
        <v>55.44</v>
      </c>
      <c r="AT5528" s="93"/>
      <c r="AU5528" s="93"/>
      <c r="AV5528" s="93"/>
    </row>
    <row r="5529" spans="32:48" x14ac:dyDescent="0.55000000000000004">
      <c r="AF5529" t="s">
        <v>13622</v>
      </c>
      <c r="AG5529" s="284">
        <v>245300.72</v>
      </c>
      <c r="AI5529" s="276" t="s">
        <v>70030</v>
      </c>
      <c r="AJ5529" s="277">
        <v>191.24</v>
      </c>
      <c r="AL5529" s="246" t="s">
        <v>63670</v>
      </c>
      <c r="AM5529" s="247">
        <v>31735.52</v>
      </c>
      <c r="AO5529" s="226" t="s">
        <v>52361</v>
      </c>
      <c r="AP5529" s="227">
        <v>5208.17</v>
      </c>
      <c r="AR5529" s="207" t="s">
        <v>19852</v>
      </c>
      <c r="AS5529" s="208">
        <v>28749.96</v>
      </c>
      <c r="AT5529" s="93"/>
      <c r="AU5529" s="93"/>
      <c r="AV5529" s="93"/>
    </row>
    <row r="5530" spans="32:48" x14ac:dyDescent="0.55000000000000004">
      <c r="AF5530" t="s">
        <v>13623</v>
      </c>
      <c r="AG5530" s="284">
        <v>80029.89</v>
      </c>
      <c r="AI5530" s="276" t="s">
        <v>70031</v>
      </c>
      <c r="AJ5530" s="277">
        <v>625.5</v>
      </c>
      <c r="AL5530" s="246" t="s">
        <v>64269</v>
      </c>
      <c r="AM5530" s="247">
        <v>8680</v>
      </c>
      <c r="AO5530" s="226" t="s">
        <v>52362</v>
      </c>
      <c r="AP5530" s="227">
        <v>397.65</v>
      </c>
      <c r="AR5530" s="207" t="s">
        <v>19853</v>
      </c>
      <c r="AS5530" s="208">
        <v>26563.78</v>
      </c>
      <c r="AT5530" s="93"/>
      <c r="AU5530" s="93"/>
      <c r="AV5530" s="93"/>
    </row>
    <row r="5531" spans="32:48" x14ac:dyDescent="0.55000000000000004">
      <c r="AF5531" t="s">
        <v>13624</v>
      </c>
      <c r="AG5531">
        <v>413.24</v>
      </c>
      <c r="AI5531" s="276" t="s">
        <v>69878</v>
      </c>
      <c r="AJ5531" s="277">
        <v>2500</v>
      </c>
      <c r="AL5531" s="246" t="s">
        <v>56087</v>
      </c>
      <c r="AM5531" s="247">
        <v>3118463.65</v>
      </c>
      <c r="AO5531" s="226" t="s">
        <v>52363</v>
      </c>
      <c r="AP5531" s="227">
        <v>1204.4000000000001</v>
      </c>
      <c r="AR5531" s="207" t="s">
        <v>19854</v>
      </c>
      <c r="AS5531" s="208">
        <v>265348.78000000003</v>
      </c>
      <c r="AT5531" s="93"/>
      <c r="AU5531" s="93"/>
      <c r="AV5531" s="93"/>
    </row>
    <row r="5532" spans="32:48" x14ac:dyDescent="0.55000000000000004">
      <c r="AF5532" t="s">
        <v>21315</v>
      </c>
      <c r="AG5532" s="284">
        <v>21504</v>
      </c>
      <c r="AI5532" s="276" t="s">
        <v>69751</v>
      </c>
      <c r="AJ5532" s="277">
        <v>174.2</v>
      </c>
      <c r="AL5532" s="246" t="s">
        <v>63141</v>
      </c>
      <c r="AM5532" s="247">
        <v>21877.46</v>
      </c>
      <c r="AO5532" s="226" t="s">
        <v>44832</v>
      </c>
      <c r="AP5532" s="227">
        <v>6037.5</v>
      </c>
      <c r="AR5532" s="207" t="s">
        <v>19855</v>
      </c>
      <c r="AS5532" s="208">
        <v>20033.830000000002</v>
      </c>
      <c r="AT5532" s="93"/>
      <c r="AU5532" s="93"/>
      <c r="AV5532" s="93"/>
    </row>
    <row r="5533" spans="32:48" x14ac:dyDescent="0.55000000000000004">
      <c r="AF5533" t="s">
        <v>36333</v>
      </c>
      <c r="AG5533" s="284">
        <v>44734.74</v>
      </c>
      <c r="AI5533" s="276" t="s">
        <v>69752</v>
      </c>
      <c r="AJ5533" s="277">
        <v>11610.64</v>
      </c>
      <c r="AL5533" s="246" t="s">
        <v>61392</v>
      </c>
      <c r="AM5533" s="247">
        <v>12529.28</v>
      </c>
      <c r="AO5533" s="226" t="s">
        <v>52364</v>
      </c>
      <c r="AP5533" s="227">
        <v>-1163.98</v>
      </c>
      <c r="AR5533" s="207" t="s">
        <v>19856</v>
      </c>
      <c r="AS5533" s="208">
        <v>110</v>
      </c>
      <c r="AT5533" s="93"/>
      <c r="AU5533" s="93"/>
      <c r="AV5533" s="93"/>
    </row>
    <row r="5534" spans="32:48" x14ac:dyDescent="0.55000000000000004">
      <c r="AF5534" t="s">
        <v>70924</v>
      </c>
      <c r="AG5534" s="284">
        <v>1143.8900000000001</v>
      </c>
      <c r="AI5534" s="276" t="s">
        <v>70600</v>
      </c>
      <c r="AJ5534" s="277">
        <v>860.09</v>
      </c>
      <c r="AL5534" s="246" t="s">
        <v>64270</v>
      </c>
      <c r="AM5534" s="247">
        <v>176.22</v>
      </c>
      <c r="AO5534" s="226" t="s">
        <v>48876</v>
      </c>
      <c r="AP5534" s="227">
        <v>1904.08</v>
      </c>
      <c r="AR5534" s="207" t="s">
        <v>19857</v>
      </c>
      <c r="AS5534" s="208">
        <v>14463.27</v>
      </c>
      <c r="AT5534" s="93"/>
      <c r="AU5534" s="93"/>
      <c r="AV5534" s="93"/>
    </row>
    <row r="5535" spans="32:48" x14ac:dyDescent="0.55000000000000004">
      <c r="AF5535" t="s">
        <v>35104</v>
      </c>
      <c r="AG5535" s="284">
        <v>34089.93</v>
      </c>
      <c r="AI5535" s="276" t="s">
        <v>69879</v>
      </c>
      <c r="AJ5535" s="277">
        <v>4392.7299999999996</v>
      </c>
      <c r="AL5535" s="246" t="s">
        <v>58527</v>
      </c>
      <c r="AM5535" s="247">
        <v>852725.55</v>
      </c>
      <c r="AO5535" s="226" t="s">
        <v>44833</v>
      </c>
      <c r="AP5535" s="227">
        <v>41242.720000000001</v>
      </c>
      <c r="AR5535" s="207" t="s">
        <v>19858</v>
      </c>
      <c r="AS5535" s="208">
        <v>94859.81</v>
      </c>
      <c r="AT5535" s="93"/>
      <c r="AU5535" s="93"/>
      <c r="AV5535" s="93"/>
    </row>
    <row r="5536" spans="32:48" x14ac:dyDescent="0.55000000000000004">
      <c r="AF5536" t="s">
        <v>21317</v>
      </c>
      <c r="AG5536" s="284">
        <v>28366.25</v>
      </c>
      <c r="AI5536" s="276" t="s">
        <v>63220</v>
      </c>
      <c r="AJ5536" s="277">
        <v>314</v>
      </c>
      <c r="AL5536" s="246" t="s">
        <v>63671</v>
      </c>
      <c r="AM5536" s="247">
        <v>34875</v>
      </c>
      <c r="AO5536" s="226" t="s">
        <v>47962</v>
      </c>
      <c r="AP5536" s="227">
        <v>632.74</v>
      </c>
      <c r="AR5536" s="207" t="s">
        <v>19859</v>
      </c>
      <c r="AS5536" s="208">
        <v>9777.86</v>
      </c>
      <c r="AT5536" s="93"/>
      <c r="AU5536" s="93"/>
      <c r="AV5536" s="93"/>
    </row>
    <row r="5537" spans="32:48" x14ac:dyDescent="0.55000000000000004">
      <c r="AF5537" t="s">
        <v>21318</v>
      </c>
      <c r="AG5537" s="284">
        <v>844739.19</v>
      </c>
      <c r="AI5537" s="276" t="s">
        <v>59658</v>
      </c>
      <c r="AJ5537" s="277">
        <v>402.27</v>
      </c>
      <c r="AL5537" s="246" t="s">
        <v>44843</v>
      </c>
      <c r="AM5537" s="247">
        <v>7259204.5199999996</v>
      </c>
      <c r="AO5537" s="226" t="s">
        <v>42441</v>
      </c>
      <c r="AP5537" s="227">
        <v>13127.05</v>
      </c>
      <c r="AR5537" s="207" t="s">
        <v>13488</v>
      </c>
      <c r="AS5537" s="208">
        <v>23921.32</v>
      </c>
      <c r="AT5537" s="93"/>
      <c r="AU5537" s="93"/>
      <c r="AV5537" s="93"/>
    </row>
    <row r="5538" spans="32:48" x14ac:dyDescent="0.55000000000000004">
      <c r="AF5538" t="s">
        <v>66774</v>
      </c>
      <c r="AG5538" s="284">
        <v>582736.81000000006</v>
      </c>
      <c r="AI5538" s="276" t="s">
        <v>59659</v>
      </c>
      <c r="AJ5538" s="277">
        <v>29.92</v>
      </c>
      <c r="AL5538" s="246" t="s">
        <v>20018</v>
      </c>
      <c r="AM5538" s="247">
        <v>44042.75</v>
      </c>
      <c r="AO5538" s="226" t="s">
        <v>42442</v>
      </c>
      <c r="AP5538" s="227">
        <v>3938.4</v>
      </c>
      <c r="AR5538" s="207" t="s">
        <v>19860</v>
      </c>
      <c r="AS5538" s="208">
        <v>5402.5</v>
      </c>
      <c r="AT5538" s="93"/>
      <c r="AU5538" s="93"/>
      <c r="AV5538" s="93"/>
    </row>
    <row r="5539" spans="32:48" x14ac:dyDescent="0.55000000000000004">
      <c r="AF5539" t="s">
        <v>21319</v>
      </c>
      <c r="AG5539" s="284">
        <v>2182915.04</v>
      </c>
      <c r="AI5539" s="276" t="s">
        <v>67926</v>
      </c>
      <c r="AJ5539" s="277">
        <v>98.57</v>
      </c>
      <c r="AL5539" s="246" t="s">
        <v>42447</v>
      </c>
      <c r="AM5539" s="247">
        <v>55000</v>
      </c>
      <c r="AO5539" s="226" t="s">
        <v>42443</v>
      </c>
      <c r="AP5539" s="227">
        <v>11876.38</v>
      </c>
      <c r="AR5539" s="207" t="s">
        <v>19861</v>
      </c>
      <c r="AS5539" s="208">
        <v>15624.91</v>
      </c>
      <c r="AT5539" s="93"/>
      <c r="AU5539" s="93"/>
      <c r="AV5539" s="93"/>
    </row>
    <row r="5540" spans="32:48" x14ac:dyDescent="0.55000000000000004">
      <c r="AF5540" t="s">
        <v>69904</v>
      </c>
      <c r="AG5540" s="284">
        <v>3358.93</v>
      </c>
      <c r="AI5540" s="276" t="s">
        <v>40376</v>
      </c>
      <c r="AJ5540" s="277">
        <v>317.47000000000003</v>
      </c>
      <c r="AL5540" s="246" t="s">
        <v>35002</v>
      </c>
      <c r="AM5540" s="247">
        <v>102.33</v>
      </c>
      <c r="AO5540" s="226" t="s">
        <v>42444</v>
      </c>
      <c r="AP5540" s="227">
        <v>6506.76</v>
      </c>
      <c r="AR5540" s="207" t="s">
        <v>19862</v>
      </c>
      <c r="AS5540" s="208">
        <v>40838.44</v>
      </c>
      <c r="AT5540" s="93"/>
      <c r="AU5540" s="93"/>
      <c r="AV5540" s="93"/>
    </row>
    <row r="5541" spans="32:48" x14ac:dyDescent="0.55000000000000004">
      <c r="AF5541" t="s">
        <v>21320</v>
      </c>
      <c r="AG5541" s="284">
        <v>19703.98</v>
      </c>
      <c r="AI5541" s="276" t="s">
        <v>40377</v>
      </c>
      <c r="AJ5541" s="277">
        <v>23.87</v>
      </c>
      <c r="AL5541" s="246" t="s">
        <v>60394</v>
      </c>
      <c r="AM5541" s="247">
        <v>361961.32</v>
      </c>
      <c r="AO5541" s="226" t="s">
        <v>47963</v>
      </c>
      <c r="AP5541" s="227">
        <v>32212.65</v>
      </c>
      <c r="AR5541" s="207" t="s">
        <v>13489</v>
      </c>
      <c r="AS5541" s="208">
        <v>7076.31</v>
      </c>
      <c r="AT5541" s="93"/>
      <c r="AU5541" s="93"/>
      <c r="AV5541" s="93"/>
    </row>
    <row r="5542" spans="32:48" x14ac:dyDescent="0.55000000000000004">
      <c r="AF5542" t="s">
        <v>21321</v>
      </c>
      <c r="AG5542" s="284">
        <v>818620.94</v>
      </c>
      <c r="AI5542" s="276" t="s">
        <v>40378</v>
      </c>
      <c r="AJ5542" s="277">
        <v>77.78</v>
      </c>
      <c r="AL5542" s="246" t="s">
        <v>33503</v>
      </c>
      <c r="AM5542" s="247">
        <v>1245411.2</v>
      </c>
      <c r="AO5542" s="226" t="s">
        <v>40268</v>
      </c>
      <c r="AP5542" s="227">
        <v>11520.5</v>
      </c>
      <c r="AR5542" s="207" t="s">
        <v>19863</v>
      </c>
      <c r="AS5542" s="208">
        <v>50</v>
      </c>
      <c r="AT5542" s="93"/>
      <c r="AU5542" s="93"/>
      <c r="AV5542" s="93"/>
    </row>
    <row r="5543" spans="32:48" x14ac:dyDescent="0.55000000000000004">
      <c r="AF5543" t="s">
        <v>47518</v>
      </c>
      <c r="AG5543" s="284">
        <v>-189398.44</v>
      </c>
      <c r="AI5543" s="276" t="s">
        <v>52803</v>
      </c>
      <c r="AJ5543" s="277">
        <v>1440.04</v>
      </c>
      <c r="AL5543" s="246" t="s">
        <v>59047</v>
      </c>
      <c r="AM5543" s="247">
        <v>83939.26</v>
      </c>
      <c r="AO5543" s="226" t="s">
        <v>40269</v>
      </c>
      <c r="AP5543" s="227">
        <v>2572.89</v>
      </c>
      <c r="AR5543" s="207" t="s">
        <v>19864</v>
      </c>
      <c r="AS5543" s="208">
        <v>69547.490000000005</v>
      </c>
      <c r="AT5543" s="93"/>
      <c r="AU5543" s="93"/>
      <c r="AV5543" s="93"/>
    </row>
    <row r="5544" spans="32:48" x14ac:dyDescent="0.55000000000000004">
      <c r="AF5544" t="s">
        <v>40801</v>
      </c>
      <c r="AG5544" s="284">
        <v>422790.23</v>
      </c>
      <c r="AI5544" s="276" t="s">
        <v>48041</v>
      </c>
      <c r="AJ5544" s="277">
        <v>106.75</v>
      </c>
      <c r="AL5544" s="246" t="s">
        <v>61393</v>
      </c>
      <c r="AM5544" s="247">
        <v>7298.37</v>
      </c>
      <c r="AO5544" s="226" t="s">
        <v>46893</v>
      </c>
      <c r="AP5544" s="227">
        <v>1135.68</v>
      </c>
      <c r="AR5544" s="207" t="s">
        <v>19865</v>
      </c>
      <c r="AS5544" s="208">
        <v>8995.2000000000007</v>
      </c>
      <c r="AT5544" s="93"/>
      <c r="AU5544" s="93"/>
      <c r="AV5544" s="93"/>
    </row>
    <row r="5545" spans="32:48" x14ac:dyDescent="0.55000000000000004">
      <c r="AF5545" t="s">
        <v>71864</v>
      </c>
      <c r="AG5545" s="284">
        <v>84507</v>
      </c>
      <c r="AI5545" s="276" t="s">
        <v>67927</v>
      </c>
      <c r="AJ5545" s="277">
        <v>364.17</v>
      </c>
      <c r="AL5545" s="246" t="s">
        <v>20019</v>
      </c>
      <c r="AM5545" s="247">
        <v>1064718.73</v>
      </c>
      <c r="AO5545" s="226" t="s">
        <v>44834</v>
      </c>
      <c r="AP5545" s="227">
        <v>563339.77</v>
      </c>
      <c r="AR5545" s="207" t="s">
        <v>19866</v>
      </c>
      <c r="AS5545" s="208">
        <v>89460.03</v>
      </c>
      <c r="AT5545" s="93"/>
      <c r="AU5545" s="93"/>
      <c r="AV5545" s="93"/>
    </row>
    <row r="5546" spans="32:48" x14ac:dyDescent="0.55000000000000004">
      <c r="AF5546" t="s">
        <v>21410</v>
      </c>
      <c r="AG5546" s="284">
        <v>113004.82</v>
      </c>
      <c r="AI5546" s="276" t="s">
        <v>67928</v>
      </c>
      <c r="AJ5546" s="277">
        <v>54.83</v>
      </c>
      <c r="AL5546" s="246" t="s">
        <v>20020</v>
      </c>
      <c r="AM5546" s="247">
        <v>999506.53</v>
      </c>
      <c r="AO5546" s="226" t="s">
        <v>44835</v>
      </c>
      <c r="AP5546" s="227">
        <v>44138.23</v>
      </c>
      <c r="AR5546" s="207" t="s">
        <v>19867</v>
      </c>
      <c r="AS5546" s="208">
        <v>253954</v>
      </c>
      <c r="AT5546" s="93"/>
      <c r="AU5546" s="93"/>
      <c r="AV5546" s="93"/>
    </row>
    <row r="5547" spans="32:48" x14ac:dyDescent="0.55000000000000004">
      <c r="AF5547" t="s">
        <v>21412</v>
      </c>
      <c r="AG5547" s="284">
        <v>37624.019999999997</v>
      </c>
      <c r="AI5547" s="276" t="s">
        <v>67929</v>
      </c>
      <c r="AJ5547" s="277">
        <v>720.02</v>
      </c>
      <c r="AL5547" s="246" t="s">
        <v>36270</v>
      </c>
      <c r="AM5547" s="247">
        <v>410920.48</v>
      </c>
      <c r="AO5547" s="226" t="s">
        <v>44836</v>
      </c>
      <c r="AP5547" s="227">
        <v>64187.5</v>
      </c>
      <c r="AR5547" s="207" t="s">
        <v>13491</v>
      </c>
      <c r="AS5547" s="208">
        <v>70939.31</v>
      </c>
      <c r="AT5547" s="93"/>
      <c r="AU5547" s="93"/>
      <c r="AV5547" s="93"/>
    </row>
    <row r="5548" spans="32:48" x14ac:dyDescent="0.55000000000000004">
      <c r="AF5548" t="s">
        <v>21415</v>
      </c>
      <c r="AG5548" s="284">
        <v>45835.88</v>
      </c>
      <c r="AI5548" s="276" t="s">
        <v>67930</v>
      </c>
      <c r="AJ5548" s="277">
        <v>53.92</v>
      </c>
      <c r="AL5548" s="246" t="s">
        <v>52378</v>
      </c>
      <c r="AM5548" s="247">
        <v>54117.98</v>
      </c>
      <c r="AO5548" s="226" t="s">
        <v>44837</v>
      </c>
      <c r="AP5548" s="227">
        <v>4868.62</v>
      </c>
      <c r="AR5548" s="207" t="s">
        <v>13492</v>
      </c>
      <c r="AS5548" s="208">
        <v>102081.18</v>
      </c>
      <c r="AT5548" s="93"/>
      <c r="AU5548" s="93"/>
      <c r="AV5548" s="93"/>
    </row>
    <row r="5549" spans="32:48" x14ac:dyDescent="0.55000000000000004">
      <c r="AF5549" t="s">
        <v>21416</v>
      </c>
      <c r="AG5549" s="284">
        <v>12382.62</v>
      </c>
      <c r="AI5549" s="276" t="s">
        <v>67931</v>
      </c>
      <c r="AJ5549" s="277">
        <v>181.96</v>
      </c>
      <c r="AL5549" s="246" t="s">
        <v>60395</v>
      </c>
      <c r="AM5549" s="247">
        <v>443.03</v>
      </c>
      <c r="AO5549" s="226" t="s">
        <v>13494</v>
      </c>
      <c r="AP5549" s="227">
        <v>4483.7700000000004</v>
      </c>
      <c r="AR5549" s="207" t="s">
        <v>19868</v>
      </c>
      <c r="AS5549" s="208">
        <v>227624.3</v>
      </c>
      <c r="AT5549" s="93"/>
      <c r="AU5549" s="93"/>
      <c r="AV5549" s="93"/>
    </row>
    <row r="5550" spans="32:48" x14ac:dyDescent="0.55000000000000004">
      <c r="AF5550" t="s">
        <v>21420</v>
      </c>
      <c r="AG5550" s="284">
        <v>191395.19</v>
      </c>
      <c r="AI5550" s="276" t="s">
        <v>57525</v>
      </c>
      <c r="AJ5550" s="277">
        <v>799725.76</v>
      </c>
      <c r="AL5550" s="246" t="s">
        <v>35003</v>
      </c>
      <c r="AM5550" s="247">
        <v>3851131.18</v>
      </c>
      <c r="AO5550" s="226" t="s">
        <v>19894</v>
      </c>
      <c r="AP5550" s="227">
        <v>10108</v>
      </c>
      <c r="AR5550" s="207" t="s">
        <v>19869</v>
      </c>
      <c r="AS5550" s="208">
        <v>4840.28</v>
      </c>
      <c r="AT5550" s="93"/>
      <c r="AU5550" s="93"/>
      <c r="AV5550" s="93"/>
    </row>
    <row r="5551" spans="32:48" x14ac:dyDescent="0.55000000000000004">
      <c r="AF5551" t="s">
        <v>35116</v>
      </c>
      <c r="AG5551" s="284">
        <v>5400</v>
      </c>
      <c r="AI5551" s="276" t="s">
        <v>67932</v>
      </c>
      <c r="AJ5551" s="277">
        <v>425543.19</v>
      </c>
      <c r="AL5551" s="246" t="s">
        <v>39136</v>
      </c>
      <c r="AM5551" s="247">
        <v>161961.28</v>
      </c>
      <c r="AO5551" s="226" t="s">
        <v>46894</v>
      </c>
      <c r="AP5551" s="227">
        <v>10000</v>
      </c>
      <c r="AR5551" s="207" t="s">
        <v>19870</v>
      </c>
      <c r="AS5551" s="208">
        <v>134158.81</v>
      </c>
      <c r="AT5551" s="93"/>
      <c r="AU5551" s="93"/>
      <c r="AV5551" s="93"/>
    </row>
    <row r="5552" spans="32:48" x14ac:dyDescent="0.55000000000000004">
      <c r="AF5552" t="s">
        <v>54384</v>
      </c>
      <c r="AG5552" s="284">
        <v>1058.24</v>
      </c>
      <c r="AI5552" s="276" t="s">
        <v>33756</v>
      </c>
      <c r="AJ5552" s="277">
        <v>30654</v>
      </c>
      <c r="AL5552" s="246" t="s">
        <v>61978</v>
      </c>
      <c r="AM5552" s="247">
        <v>5640</v>
      </c>
      <c r="AO5552" s="226" t="s">
        <v>46895</v>
      </c>
      <c r="AP5552" s="227">
        <v>54000</v>
      </c>
      <c r="AR5552" s="207" t="s">
        <v>19871</v>
      </c>
      <c r="AS5552" s="208">
        <v>66714.559999999998</v>
      </c>
      <c r="AT5552" s="93"/>
      <c r="AU5552" s="93"/>
      <c r="AV5552" s="93"/>
    </row>
    <row r="5553" spans="32:48" x14ac:dyDescent="0.55000000000000004">
      <c r="AF5553" t="s">
        <v>21426</v>
      </c>
      <c r="AG5553" s="284">
        <v>5458.24</v>
      </c>
      <c r="AI5553" s="276" t="s">
        <v>22318</v>
      </c>
      <c r="AJ5553" s="277">
        <v>50722</v>
      </c>
      <c r="AL5553" s="246" t="s">
        <v>39137</v>
      </c>
      <c r="AM5553" s="247">
        <v>24</v>
      </c>
      <c r="AO5553" s="226" t="s">
        <v>46896</v>
      </c>
      <c r="AP5553" s="227">
        <v>5160</v>
      </c>
      <c r="AR5553" s="207" t="s">
        <v>19872</v>
      </c>
      <c r="AS5553" s="208">
        <v>11939.33</v>
      </c>
      <c r="AT5553" s="93"/>
      <c r="AU5553" s="93"/>
      <c r="AV5553" s="93"/>
    </row>
    <row r="5554" spans="32:48" x14ac:dyDescent="0.55000000000000004">
      <c r="AF5554" t="s">
        <v>21427</v>
      </c>
      <c r="AG5554" s="284">
        <v>79684.100000000006</v>
      </c>
      <c r="AI5554" s="276" t="s">
        <v>42639</v>
      </c>
      <c r="AJ5554" s="277">
        <v>126133</v>
      </c>
      <c r="AL5554" s="246" t="s">
        <v>64271</v>
      </c>
      <c r="AM5554" s="247">
        <v>-0.01</v>
      </c>
      <c r="AO5554" s="226" t="s">
        <v>46897</v>
      </c>
      <c r="AP5554" s="227">
        <v>11340</v>
      </c>
      <c r="AR5554" s="207" t="s">
        <v>19873</v>
      </c>
      <c r="AS5554" s="208">
        <v>1274.6300000000001</v>
      </c>
      <c r="AT5554" s="93"/>
      <c r="AU5554" s="93"/>
      <c r="AV5554" s="93"/>
    </row>
    <row r="5555" spans="32:48" x14ac:dyDescent="0.55000000000000004">
      <c r="AF5555" t="s">
        <v>21428</v>
      </c>
      <c r="AG5555" s="284">
        <v>41216.800000000003</v>
      </c>
      <c r="AI5555" s="276" t="s">
        <v>22319</v>
      </c>
      <c r="AJ5555" s="277">
        <v>1463.4</v>
      </c>
      <c r="AL5555" s="246" t="s">
        <v>35004</v>
      </c>
      <c r="AM5555" s="247">
        <v>364369.27</v>
      </c>
      <c r="AO5555" s="226" t="s">
        <v>46898</v>
      </c>
      <c r="AP5555" s="227">
        <v>7106.9</v>
      </c>
      <c r="AR5555" s="207" t="s">
        <v>19874</v>
      </c>
      <c r="AS5555" s="208">
        <v>4644.07</v>
      </c>
      <c r="AT5555" s="93"/>
      <c r="AU5555" s="93"/>
      <c r="AV5555" s="93"/>
    </row>
    <row r="5556" spans="32:48" x14ac:dyDescent="0.55000000000000004">
      <c r="AF5556" t="s">
        <v>21429</v>
      </c>
      <c r="AG5556" s="284">
        <v>136383.73000000001</v>
      </c>
      <c r="AI5556" s="276" t="s">
        <v>39245</v>
      </c>
      <c r="AJ5556" s="277">
        <v>3959.3</v>
      </c>
      <c r="AL5556" s="246" t="s">
        <v>61979</v>
      </c>
      <c r="AM5556" s="247">
        <v>2456.65</v>
      </c>
      <c r="AO5556" s="226" t="s">
        <v>46899</v>
      </c>
      <c r="AP5556" s="227">
        <v>16433.41</v>
      </c>
      <c r="AR5556" s="207" t="s">
        <v>19875</v>
      </c>
      <c r="AS5556" s="208">
        <v>4999.37</v>
      </c>
      <c r="AT5556" s="93"/>
      <c r="AU5556" s="93"/>
      <c r="AV5556" s="93"/>
    </row>
    <row r="5557" spans="32:48" x14ac:dyDescent="0.55000000000000004">
      <c r="AF5557" t="s">
        <v>35117</v>
      </c>
      <c r="AG5557" s="284">
        <v>107582.62</v>
      </c>
      <c r="AI5557" s="276" t="s">
        <v>67933</v>
      </c>
      <c r="AJ5557" s="277">
        <v>221.95</v>
      </c>
      <c r="AL5557" s="246" t="s">
        <v>63142</v>
      </c>
      <c r="AM5557" s="247">
        <v>2697.22</v>
      </c>
      <c r="AO5557" s="226" t="s">
        <v>46900</v>
      </c>
      <c r="AP5557" s="227">
        <v>1000</v>
      </c>
      <c r="AR5557" s="207" t="s">
        <v>19876</v>
      </c>
      <c r="AS5557" s="208">
        <v>975476.89</v>
      </c>
      <c r="AT5557" s="93"/>
      <c r="AU5557" s="93"/>
      <c r="AV5557" s="93"/>
    </row>
    <row r="5558" spans="32:48" x14ac:dyDescent="0.55000000000000004">
      <c r="AF5558" t="s">
        <v>21430</v>
      </c>
      <c r="AG5558" s="284">
        <v>259060.6</v>
      </c>
      <c r="AI5558" s="276" t="s">
        <v>22320</v>
      </c>
      <c r="AJ5558" s="277">
        <v>3800</v>
      </c>
      <c r="AL5558" s="246" t="s">
        <v>36271</v>
      </c>
      <c r="AM5558" s="247">
        <v>48079.3</v>
      </c>
      <c r="AO5558" s="226" t="s">
        <v>46901</v>
      </c>
      <c r="AP5558" s="227">
        <v>36567</v>
      </c>
      <c r="AR5558" s="207" t="s">
        <v>19877</v>
      </c>
      <c r="AS5558" s="208">
        <v>54338.98</v>
      </c>
      <c r="AT5558" s="93"/>
      <c r="AU5558" s="93"/>
      <c r="AV5558" s="93"/>
    </row>
    <row r="5559" spans="32:48" x14ac:dyDescent="0.55000000000000004">
      <c r="AF5559" t="s">
        <v>49375</v>
      </c>
      <c r="AG5559" s="284">
        <v>19422.580000000002</v>
      </c>
      <c r="AI5559" s="276" t="s">
        <v>67934</v>
      </c>
      <c r="AJ5559" s="277">
        <v>11102.58</v>
      </c>
      <c r="AL5559" s="246" t="s">
        <v>60396</v>
      </c>
      <c r="AM5559" s="247">
        <v>36880</v>
      </c>
      <c r="AO5559" s="226" t="s">
        <v>46902</v>
      </c>
      <c r="AP5559" s="227">
        <v>673.9</v>
      </c>
      <c r="AR5559" s="207" t="s">
        <v>19878</v>
      </c>
      <c r="AS5559" s="208">
        <v>291232.43</v>
      </c>
      <c r="AT5559" s="93"/>
      <c r="AU5559" s="93"/>
      <c r="AV5559" s="93"/>
    </row>
    <row r="5560" spans="32:48" x14ac:dyDescent="0.55000000000000004">
      <c r="AF5560" t="s">
        <v>69334</v>
      </c>
      <c r="AG5560" s="284">
        <v>28670.37</v>
      </c>
      <c r="AI5560" s="276" t="s">
        <v>40380</v>
      </c>
      <c r="AJ5560" s="277">
        <v>975</v>
      </c>
      <c r="AL5560" s="246" t="s">
        <v>20021</v>
      </c>
      <c r="AM5560" s="247">
        <v>2905309.57</v>
      </c>
      <c r="AO5560" s="226" t="s">
        <v>46903</v>
      </c>
      <c r="AP5560" s="227">
        <v>20458.28</v>
      </c>
      <c r="AR5560" s="207" t="s">
        <v>19879</v>
      </c>
      <c r="AS5560" s="208">
        <v>5855.69</v>
      </c>
      <c r="AT5560" s="93"/>
      <c r="AU5560" s="93"/>
      <c r="AV5560" s="93"/>
    </row>
    <row r="5561" spans="32:48" x14ac:dyDescent="0.55000000000000004">
      <c r="AF5561" t="s">
        <v>71865</v>
      </c>
      <c r="AG5561" s="284">
        <v>25412.5</v>
      </c>
      <c r="AI5561" s="276" t="s">
        <v>67935</v>
      </c>
      <c r="AJ5561" s="277">
        <v>2999.49</v>
      </c>
      <c r="AL5561" s="246" t="s">
        <v>20022</v>
      </c>
      <c r="AM5561" s="247">
        <v>3363810.51</v>
      </c>
      <c r="AO5561" s="226" t="s">
        <v>46904</v>
      </c>
      <c r="AP5561" s="227">
        <v>1445.53</v>
      </c>
      <c r="AR5561" s="207" t="s">
        <v>19880</v>
      </c>
      <c r="AS5561" s="208">
        <v>99198.3</v>
      </c>
      <c r="AT5561" s="93"/>
      <c r="AU5561" s="93"/>
      <c r="AV5561" s="93"/>
    </row>
    <row r="5562" spans="32:48" x14ac:dyDescent="0.55000000000000004">
      <c r="AF5562" t="s">
        <v>58373</v>
      </c>
      <c r="AG5562" s="284">
        <v>8420</v>
      </c>
      <c r="AI5562" s="276" t="s">
        <v>36400</v>
      </c>
      <c r="AJ5562" s="277">
        <v>630</v>
      </c>
      <c r="AL5562" s="246" t="s">
        <v>61980</v>
      </c>
      <c r="AM5562" s="247">
        <v>993.49</v>
      </c>
      <c r="AO5562" s="226" t="s">
        <v>46905</v>
      </c>
      <c r="AP5562" s="227">
        <v>4737.87</v>
      </c>
      <c r="AR5562" s="207" t="s">
        <v>19881</v>
      </c>
      <c r="AS5562" s="208">
        <v>525198.66</v>
      </c>
      <c r="AT5562" s="93"/>
      <c r="AU5562" s="93"/>
      <c r="AV5562" s="93"/>
    </row>
    <row r="5563" spans="32:48" x14ac:dyDescent="0.55000000000000004">
      <c r="AF5563" t="s">
        <v>21433</v>
      </c>
      <c r="AG5563" s="284">
        <v>417888.69</v>
      </c>
      <c r="AI5563" s="276" t="s">
        <v>39246</v>
      </c>
      <c r="AJ5563" s="277">
        <v>15972.43</v>
      </c>
      <c r="AL5563" s="246" t="s">
        <v>63143</v>
      </c>
      <c r="AM5563" s="247">
        <v>15821.25</v>
      </c>
      <c r="AO5563" s="226" t="s">
        <v>46906</v>
      </c>
      <c r="AP5563" s="227">
        <v>4268.9799999999996</v>
      </c>
      <c r="AR5563" s="207" t="s">
        <v>19882</v>
      </c>
      <c r="AS5563" s="208">
        <v>12000</v>
      </c>
      <c r="AT5563" s="93"/>
      <c r="AU5563" s="93"/>
      <c r="AV5563" s="93"/>
    </row>
    <row r="5564" spans="32:48" x14ac:dyDescent="0.55000000000000004">
      <c r="AF5564" t="s">
        <v>21434</v>
      </c>
      <c r="AG5564" s="284">
        <v>184618.65</v>
      </c>
      <c r="AI5564" s="276" t="s">
        <v>22323</v>
      </c>
      <c r="AJ5564" s="277">
        <v>19779.02</v>
      </c>
      <c r="AL5564" s="246" t="s">
        <v>20023</v>
      </c>
      <c r="AM5564" s="247">
        <v>101167.39</v>
      </c>
      <c r="AO5564" s="226" t="s">
        <v>46907</v>
      </c>
      <c r="AP5564" s="227">
        <v>15053.52</v>
      </c>
      <c r="AR5564" s="207" t="s">
        <v>19883</v>
      </c>
      <c r="AS5564" s="208">
        <v>600</v>
      </c>
      <c r="AT5564" s="93"/>
      <c r="AU5564" s="93"/>
      <c r="AV5564" s="93"/>
    </row>
    <row r="5565" spans="32:48" x14ac:dyDescent="0.55000000000000004">
      <c r="AF5565" t="s">
        <v>21435</v>
      </c>
      <c r="AG5565" s="284">
        <v>717123.24</v>
      </c>
      <c r="AI5565" s="276" t="s">
        <v>33758</v>
      </c>
      <c r="AJ5565" s="277">
        <v>54782.5</v>
      </c>
      <c r="AL5565" s="246" t="s">
        <v>42448</v>
      </c>
      <c r="AM5565" s="247">
        <v>3949330.87</v>
      </c>
      <c r="AO5565" s="226" t="s">
        <v>46908</v>
      </c>
      <c r="AP5565" s="227">
        <v>38043.410000000003</v>
      </c>
      <c r="AR5565" s="207" t="s">
        <v>19884</v>
      </c>
      <c r="AS5565" s="208">
        <v>963.91</v>
      </c>
      <c r="AT5565" s="93"/>
      <c r="AU5565" s="93"/>
      <c r="AV5565" s="93"/>
    </row>
    <row r="5566" spans="32:48" x14ac:dyDescent="0.55000000000000004">
      <c r="AF5566" t="s">
        <v>21438</v>
      </c>
      <c r="AG5566" s="284">
        <v>5023.6499999999996</v>
      </c>
      <c r="AI5566" s="276" t="s">
        <v>33759</v>
      </c>
      <c r="AJ5566" s="277">
        <v>37561.360000000001</v>
      </c>
      <c r="AL5566" s="246" t="s">
        <v>59588</v>
      </c>
      <c r="AM5566" s="247">
        <v>1084.23</v>
      </c>
      <c r="AO5566" s="226" t="s">
        <v>44838</v>
      </c>
      <c r="AP5566" s="227">
        <v>61000</v>
      </c>
      <c r="AR5566" s="207" t="s">
        <v>19885</v>
      </c>
      <c r="AS5566" s="208">
        <v>2731.68</v>
      </c>
      <c r="AT5566" s="93"/>
      <c r="AU5566" s="93"/>
      <c r="AV5566" s="93"/>
    </row>
    <row r="5567" spans="32:48" x14ac:dyDescent="0.55000000000000004">
      <c r="AF5567" t="s">
        <v>21439</v>
      </c>
      <c r="AG5567" s="284">
        <v>1159306.79</v>
      </c>
      <c r="AI5567" s="276" t="s">
        <v>67936</v>
      </c>
      <c r="AJ5567" s="277">
        <v>153636</v>
      </c>
      <c r="AL5567" s="246" t="s">
        <v>61981</v>
      </c>
      <c r="AM5567" s="247">
        <v>161.78</v>
      </c>
      <c r="AO5567" s="226" t="s">
        <v>44839</v>
      </c>
      <c r="AP5567" s="227">
        <v>4666.5</v>
      </c>
      <c r="AR5567" s="207" t="s">
        <v>19886</v>
      </c>
      <c r="AS5567" s="208">
        <v>6654</v>
      </c>
      <c r="AT5567" s="93"/>
      <c r="AU5567" s="93"/>
      <c r="AV5567" s="93"/>
    </row>
    <row r="5568" spans="32:48" x14ac:dyDescent="0.55000000000000004">
      <c r="AF5568" t="s">
        <v>49376</v>
      </c>
      <c r="AG5568" s="284">
        <v>-120510.77</v>
      </c>
      <c r="AI5568" s="276" t="s">
        <v>58284</v>
      </c>
      <c r="AJ5568" s="277">
        <v>267177.11</v>
      </c>
      <c r="AL5568" s="246" t="s">
        <v>52381</v>
      </c>
      <c r="AM5568" s="247">
        <v>275.39999999999998</v>
      </c>
      <c r="AO5568" s="226" t="s">
        <v>40270</v>
      </c>
      <c r="AP5568" s="227">
        <v>23556.5</v>
      </c>
      <c r="AR5568" s="207" t="s">
        <v>19887</v>
      </c>
      <c r="AS5568" s="208">
        <v>1111</v>
      </c>
      <c r="AT5568" s="93"/>
      <c r="AU5568" s="93"/>
      <c r="AV5568" s="93"/>
    </row>
    <row r="5569" spans="32:48" x14ac:dyDescent="0.55000000000000004">
      <c r="AF5569" t="s">
        <v>21551</v>
      </c>
      <c r="AG5569" s="284">
        <v>26855.46</v>
      </c>
      <c r="AI5569" s="276" t="s">
        <v>22324</v>
      </c>
      <c r="AJ5569" s="277">
        <v>325882.13</v>
      </c>
      <c r="AL5569" s="246" t="s">
        <v>52382</v>
      </c>
      <c r="AM5569" s="247">
        <v>870.16</v>
      </c>
      <c r="AO5569" s="226" t="s">
        <v>40271</v>
      </c>
      <c r="AP5569" s="227">
        <v>1802.56</v>
      </c>
      <c r="AR5569" s="207" t="s">
        <v>19888</v>
      </c>
      <c r="AS5569" s="208">
        <v>1773.96</v>
      </c>
      <c r="AT5569" s="93"/>
      <c r="AU5569" s="93"/>
      <c r="AV5569" s="93"/>
    </row>
    <row r="5570" spans="32:48" x14ac:dyDescent="0.55000000000000004">
      <c r="AF5570" t="s">
        <v>21552</v>
      </c>
      <c r="AG5570" s="284">
        <v>21238.799999999999</v>
      </c>
      <c r="AI5570" s="276" t="s">
        <v>35200</v>
      </c>
      <c r="AJ5570" s="277">
        <v>120408.71</v>
      </c>
      <c r="AL5570" s="246" t="s">
        <v>52383</v>
      </c>
      <c r="AM5570" s="247">
        <v>1367.88</v>
      </c>
      <c r="AO5570" s="226" t="s">
        <v>40272</v>
      </c>
      <c r="AP5570" s="227">
        <v>51722.54</v>
      </c>
      <c r="AR5570" s="207" t="s">
        <v>19889</v>
      </c>
      <c r="AS5570" s="208">
        <v>5847</v>
      </c>
      <c r="AT5570" s="93"/>
      <c r="AU5570" s="93"/>
      <c r="AV5570" s="93"/>
    </row>
    <row r="5571" spans="32:48" x14ac:dyDescent="0.55000000000000004">
      <c r="AF5571" t="s">
        <v>69336</v>
      </c>
      <c r="AG5571" s="284">
        <v>51043.67</v>
      </c>
      <c r="AI5571" s="276" t="s">
        <v>67937</v>
      </c>
      <c r="AJ5571" s="277">
        <v>81711.789999999994</v>
      </c>
      <c r="AL5571" s="246" t="s">
        <v>64272</v>
      </c>
      <c r="AM5571" s="247">
        <v>8.77</v>
      </c>
      <c r="AO5571" s="226" t="s">
        <v>40273</v>
      </c>
      <c r="AP5571" s="227">
        <v>3847.39</v>
      </c>
      <c r="AR5571" s="207" t="s">
        <v>19890</v>
      </c>
      <c r="AS5571" s="208">
        <v>1656</v>
      </c>
      <c r="AT5571" s="93"/>
      <c r="AU5571" s="93"/>
      <c r="AV5571" s="93"/>
    </row>
    <row r="5572" spans="32:48" x14ac:dyDescent="0.55000000000000004">
      <c r="AF5572" t="s">
        <v>21553</v>
      </c>
      <c r="AG5572" s="284">
        <v>112542.5</v>
      </c>
      <c r="AI5572" s="276" t="s">
        <v>35201</v>
      </c>
      <c r="AJ5572" s="277">
        <v>427023.04</v>
      </c>
      <c r="AL5572" s="246" t="s">
        <v>61982</v>
      </c>
      <c r="AM5572" s="247">
        <v>376.34</v>
      </c>
      <c r="AO5572" s="226" t="s">
        <v>47964</v>
      </c>
      <c r="AP5572" s="227">
        <v>8771.94</v>
      </c>
      <c r="AR5572" s="207" t="s">
        <v>19891</v>
      </c>
      <c r="AS5572" s="208">
        <v>3126.22</v>
      </c>
      <c r="AT5572" s="93"/>
      <c r="AU5572" s="93"/>
      <c r="AV5572" s="93"/>
    </row>
    <row r="5573" spans="32:48" x14ac:dyDescent="0.55000000000000004">
      <c r="AF5573" t="s">
        <v>69337</v>
      </c>
      <c r="AG5573">
        <v>572.16</v>
      </c>
      <c r="AI5573" s="276" t="s">
        <v>39247</v>
      </c>
      <c r="AJ5573" s="277">
        <v>2333998.7999999998</v>
      </c>
      <c r="AL5573" s="246" t="s">
        <v>42449</v>
      </c>
      <c r="AM5573" s="247">
        <v>1392966.32</v>
      </c>
      <c r="AO5573" s="226" t="s">
        <v>48877</v>
      </c>
      <c r="AP5573" s="227">
        <v>23324.880000000001</v>
      </c>
      <c r="AR5573" s="207" t="s">
        <v>19892</v>
      </c>
      <c r="AS5573" s="208">
        <v>2000</v>
      </c>
      <c r="AT5573" s="93"/>
      <c r="AU5573" s="93"/>
      <c r="AV5573" s="93"/>
    </row>
    <row r="5574" spans="32:48" x14ac:dyDescent="0.55000000000000004">
      <c r="AF5574" t="s">
        <v>21554</v>
      </c>
      <c r="AG5574" s="284">
        <v>391887.6</v>
      </c>
      <c r="AI5574" s="276" t="s">
        <v>62464</v>
      </c>
      <c r="AJ5574" s="277">
        <v>397645.75</v>
      </c>
      <c r="AL5574" s="246" t="s">
        <v>64273</v>
      </c>
      <c r="AM5574" s="247">
        <v>26200</v>
      </c>
      <c r="AO5574" s="226" t="s">
        <v>44840</v>
      </c>
      <c r="AP5574" s="227">
        <v>29985</v>
      </c>
      <c r="AR5574" s="207" t="s">
        <v>19893</v>
      </c>
      <c r="AS5574" s="208">
        <v>5324.89</v>
      </c>
      <c r="AT5574" s="93"/>
      <c r="AU5574" s="93"/>
      <c r="AV5574" s="93"/>
    </row>
    <row r="5575" spans="32:48" x14ac:dyDescent="0.55000000000000004">
      <c r="AF5575" t="s">
        <v>21555</v>
      </c>
      <c r="AG5575" s="284">
        <v>62247.79</v>
      </c>
      <c r="AI5575" s="276" t="s">
        <v>58285</v>
      </c>
      <c r="AJ5575" s="277">
        <v>134000</v>
      </c>
      <c r="AL5575" s="246" t="s">
        <v>63672</v>
      </c>
      <c r="AM5575" s="247">
        <v>1990.92</v>
      </c>
      <c r="AO5575" s="226" t="s">
        <v>44841</v>
      </c>
      <c r="AP5575" s="227">
        <v>2294</v>
      </c>
      <c r="AR5575" s="207" t="s">
        <v>13494</v>
      </c>
      <c r="AS5575" s="208">
        <v>2005.31</v>
      </c>
      <c r="AT5575" s="93"/>
      <c r="AU5575" s="93"/>
      <c r="AV5575" s="93"/>
    </row>
    <row r="5576" spans="32:48" x14ac:dyDescent="0.55000000000000004">
      <c r="AF5576" t="s">
        <v>69338</v>
      </c>
      <c r="AG5576" s="284">
        <v>13060</v>
      </c>
      <c r="AI5576" s="276" t="s">
        <v>42641</v>
      </c>
      <c r="AJ5576" s="277">
        <v>22804.2</v>
      </c>
      <c r="AL5576" s="246" t="s">
        <v>63673</v>
      </c>
      <c r="AM5576" s="247">
        <v>7050.92</v>
      </c>
      <c r="AO5576" s="226" t="s">
        <v>44842</v>
      </c>
      <c r="AP5576" s="227">
        <v>5506236.9400000004</v>
      </c>
      <c r="AR5576" s="207" t="s">
        <v>19894</v>
      </c>
      <c r="AS5576" s="208">
        <v>20235</v>
      </c>
      <c r="AT5576" s="93"/>
      <c r="AU5576" s="93"/>
      <c r="AV5576" s="93"/>
    </row>
    <row r="5577" spans="32:48" x14ac:dyDescent="0.55000000000000004">
      <c r="AF5577" t="s">
        <v>21557</v>
      </c>
      <c r="AG5577" s="284">
        <v>5429</v>
      </c>
      <c r="AI5577" s="276" t="s">
        <v>48045</v>
      </c>
      <c r="AJ5577" s="277">
        <v>14346.36</v>
      </c>
      <c r="AL5577" s="246" t="s">
        <v>64274</v>
      </c>
      <c r="AM5577" s="247">
        <v>2893.11</v>
      </c>
      <c r="AO5577" s="226" t="s">
        <v>46909</v>
      </c>
      <c r="AP5577" s="227">
        <v>455276.32</v>
      </c>
      <c r="AR5577" s="207" t="s">
        <v>19895</v>
      </c>
      <c r="AS5577" s="208">
        <v>2459</v>
      </c>
      <c r="AT5577" s="93"/>
      <c r="AU5577" s="93"/>
      <c r="AV5577" s="93"/>
    </row>
    <row r="5578" spans="32:48" x14ac:dyDescent="0.55000000000000004">
      <c r="AF5578" t="s">
        <v>21558</v>
      </c>
      <c r="AG5578" s="284">
        <v>53142.81</v>
      </c>
      <c r="AI5578" s="276" t="s">
        <v>48046</v>
      </c>
      <c r="AJ5578" s="277">
        <v>1093.04</v>
      </c>
      <c r="AL5578" s="246" t="s">
        <v>63144</v>
      </c>
      <c r="AM5578" s="247">
        <v>-15852.32</v>
      </c>
      <c r="AO5578" s="226" t="s">
        <v>19961</v>
      </c>
      <c r="AP5578" s="227">
        <v>5950</v>
      </c>
      <c r="AR5578" s="207" t="s">
        <v>19896</v>
      </c>
      <c r="AS5578" s="208">
        <v>12000</v>
      </c>
      <c r="AT5578" s="93"/>
      <c r="AU5578" s="93"/>
      <c r="AV5578" s="93"/>
    </row>
    <row r="5579" spans="32:48" x14ac:dyDescent="0.55000000000000004">
      <c r="AF5579" t="s">
        <v>21560</v>
      </c>
      <c r="AG5579" s="284">
        <v>24865.69</v>
      </c>
      <c r="AI5579" s="276" t="s">
        <v>50072</v>
      </c>
      <c r="AJ5579" s="277">
        <v>2079.0300000000002</v>
      </c>
      <c r="AL5579" s="246" t="s">
        <v>59048</v>
      </c>
      <c r="AM5579" s="247">
        <v>86914.33</v>
      </c>
      <c r="AO5579" s="226" t="s">
        <v>19965</v>
      </c>
      <c r="AP5579" s="227">
        <v>2.69</v>
      </c>
      <c r="AR5579" s="207" t="s">
        <v>19897</v>
      </c>
      <c r="AS5579" s="208">
        <v>600</v>
      </c>
      <c r="AT5579" s="93"/>
      <c r="AU5579" s="93"/>
      <c r="AV5579" s="93"/>
    </row>
    <row r="5580" spans="32:48" x14ac:dyDescent="0.55000000000000004">
      <c r="AF5580" t="s">
        <v>58042</v>
      </c>
      <c r="AG5580" s="284">
        <v>10560.71</v>
      </c>
      <c r="AI5580" s="276" t="s">
        <v>63708</v>
      </c>
      <c r="AJ5580" s="277">
        <v>19206</v>
      </c>
      <c r="AL5580" s="246" t="s">
        <v>61983</v>
      </c>
      <c r="AM5580" s="247">
        <v>1239.71</v>
      </c>
      <c r="AO5580" s="226" t="s">
        <v>19966</v>
      </c>
      <c r="AP5580" s="227">
        <v>46713.21</v>
      </c>
      <c r="AR5580" s="207" t="s">
        <v>19898</v>
      </c>
      <c r="AS5580" s="208">
        <v>963.91</v>
      </c>
      <c r="AT5580" s="93"/>
      <c r="AU5580" s="93"/>
      <c r="AV5580" s="93"/>
    </row>
    <row r="5581" spans="32:48" x14ac:dyDescent="0.55000000000000004">
      <c r="AF5581" t="s">
        <v>21562</v>
      </c>
      <c r="AG5581" s="284">
        <v>31384.44</v>
      </c>
      <c r="AI5581" s="276" t="s">
        <v>63709</v>
      </c>
      <c r="AJ5581" s="277">
        <v>8886</v>
      </c>
      <c r="AL5581" s="246" t="s">
        <v>61984</v>
      </c>
      <c r="AM5581" s="247">
        <v>22431.69</v>
      </c>
      <c r="AO5581" s="226" t="s">
        <v>19968</v>
      </c>
      <c r="AP5581" s="227">
        <v>18646.5</v>
      </c>
      <c r="AR5581" s="207" t="s">
        <v>19899</v>
      </c>
      <c r="AS5581" s="208">
        <v>2731.68</v>
      </c>
      <c r="AT5581" s="93"/>
      <c r="AU5581" s="93"/>
      <c r="AV5581" s="93"/>
    </row>
    <row r="5582" spans="32:48" x14ac:dyDescent="0.55000000000000004">
      <c r="AF5582" t="s">
        <v>21563</v>
      </c>
      <c r="AG5582" s="284">
        <v>16052.49</v>
      </c>
      <c r="AI5582" s="276" t="s">
        <v>63710</v>
      </c>
      <c r="AJ5582" s="277">
        <v>303421.09000000003</v>
      </c>
      <c r="AL5582" s="246" t="s">
        <v>59049</v>
      </c>
      <c r="AM5582" s="247">
        <v>79316.179999999993</v>
      </c>
      <c r="AO5582" s="226" t="s">
        <v>46910</v>
      </c>
      <c r="AP5582" s="227">
        <v>3708.74</v>
      </c>
      <c r="AR5582" s="207" t="s">
        <v>13495</v>
      </c>
      <c r="AS5582" s="208">
        <v>13177.2</v>
      </c>
      <c r="AT5582" s="93"/>
      <c r="AU5582" s="93"/>
      <c r="AV5582" s="93"/>
    </row>
    <row r="5583" spans="32:48" x14ac:dyDescent="0.55000000000000004">
      <c r="AF5583" t="s">
        <v>21565</v>
      </c>
      <c r="AG5583" s="284">
        <v>13277.64</v>
      </c>
      <c r="AI5583" s="276" t="s">
        <v>63711</v>
      </c>
      <c r="AJ5583" s="277">
        <v>23529.21</v>
      </c>
      <c r="AL5583" s="246" t="s">
        <v>59050</v>
      </c>
      <c r="AM5583" s="247">
        <v>14205.1</v>
      </c>
      <c r="AO5583" s="226" t="s">
        <v>19973</v>
      </c>
      <c r="AP5583" s="227">
        <v>68102.86</v>
      </c>
      <c r="AR5583" s="207" t="s">
        <v>19900</v>
      </c>
      <c r="AS5583" s="208">
        <v>26350</v>
      </c>
      <c r="AT5583" s="93"/>
      <c r="AU5583" s="93"/>
      <c r="AV5583" s="93"/>
    </row>
    <row r="5584" spans="32:48" x14ac:dyDescent="0.55000000000000004">
      <c r="AF5584" t="s">
        <v>21566</v>
      </c>
      <c r="AG5584">
        <v>658.5</v>
      </c>
      <c r="AI5584" s="276" t="s">
        <v>63712</v>
      </c>
      <c r="AJ5584" s="277">
        <v>4389.7299999999996</v>
      </c>
      <c r="AL5584" s="246" t="s">
        <v>59051</v>
      </c>
      <c r="AM5584" s="247">
        <v>14442.99</v>
      </c>
      <c r="AO5584" s="226" t="s">
        <v>19975</v>
      </c>
      <c r="AP5584" s="227">
        <v>10710.74</v>
      </c>
      <c r="AR5584" s="207" t="s">
        <v>19901</v>
      </c>
      <c r="AS5584" s="208">
        <v>12665.18</v>
      </c>
      <c r="AT5584" s="93"/>
      <c r="AU5584" s="93"/>
      <c r="AV5584" s="93"/>
    </row>
    <row r="5585" spans="32:48" x14ac:dyDescent="0.55000000000000004">
      <c r="AF5585" t="s">
        <v>21567</v>
      </c>
      <c r="AG5585" s="284">
        <v>2728.58</v>
      </c>
      <c r="AI5585" s="276" t="s">
        <v>64459</v>
      </c>
      <c r="AJ5585" s="277">
        <v>72324.56</v>
      </c>
      <c r="AL5585" s="246" t="s">
        <v>59052</v>
      </c>
      <c r="AM5585" s="247">
        <v>2189.23</v>
      </c>
      <c r="AO5585" s="226" t="s">
        <v>19976</v>
      </c>
      <c r="AP5585" s="227">
        <v>16677.03</v>
      </c>
      <c r="AR5585" s="207" t="s">
        <v>19902</v>
      </c>
      <c r="AS5585" s="208">
        <v>753</v>
      </c>
      <c r="AT5585" s="93"/>
      <c r="AU5585" s="93"/>
      <c r="AV5585" s="93"/>
    </row>
    <row r="5586" spans="32:48" x14ac:dyDescent="0.55000000000000004">
      <c r="AF5586" t="s">
        <v>36343</v>
      </c>
      <c r="AG5586">
        <v>750</v>
      </c>
      <c r="AI5586" s="276" t="s">
        <v>64460</v>
      </c>
      <c r="AJ5586" s="277">
        <v>58265.55</v>
      </c>
      <c r="AL5586" s="246" t="s">
        <v>63145</v>
      </c>
      <c r="AM5586" s="247">
        <v>558.45000000000005</v>
      </c>
      <c r="AO5586" s="226" t="s">
        <v>19977</v>
      </c>
      <c r="AP5586" s="227">
        <v>1243.28</v>
      </c>
      <c r="AR5586" s="207" t="s">
        <v>19903</v>
      </c>
      <c r="AS5586" s="208">
        <v>7515</v>
      </c>
      <c r="AT5586" s="93"/>
      <c r="AU5586" s="93"/>
      <c r="AV5586" s="93"/>
    </row>
    <row r="5587" spans="32:48" x14ac:dyDescent="0.55000000000000004">
      <c r="AF5587" t="s">
        <v>21568</v>
      </c>
      <c r="AG5587" s="284">
        <v>23450</v>
      </c>
      <c r="AI5587" s="276" t="s">
        <v>63713</v>
      </c>
      <c r="AJ5587" s="277">
        <v>21540</v>
      </c>
      <c r="AL5587" s="246" t="s">
        <v>59589</v>
      </c>
      <c r="AM5587" s="247">
        <v>33256.54</v>
      </c>
      <c r="AO5587" s="226" t="s">
        <v>52365</v>
      </c>
      <c r="AP5587" s="227">
        <v>95.72</v>
      </c>
      <c r="AR5587" s="207" t="s">
        <v>19904</v>
      </c>
      <c r="AS5587" s="208">
        <v>2691</v>
      </c>
      <c r="AT5587" s="93"/>
      <c r="AU5587" s="93"/>
      <c r="AV5587" s="93"/>
    </row>
    <row r="5588" spans="32:48" x14ac:dyDescent="0.55000000000000004">
      <c r="AF5588" t="s">
        <v>47524</v>
      </c>
      <c r="AG5588" s="284">
        <v>181122.75</v>
      </c>
      <c r="AI5588" s="276" t="s">
        <v>52811</v>
      </c>
      <c r="AJ5588" s="277">
        <v>1647.78</v>
      </c>
      <c r="AL5588" s="246" t="s">
        <v>59053</v>
      </c>
      <c r="AM5588" s="247">
        <v>1586.46</v>
      </c>
      <c r="AO5588" s="226" t="s">
        <v>19978</v>
      </c>
      <c r="AP5588" s="227">
        <v>225632.72</v>
      </c>
      <c r="AR5588" s="207" t="s">
        <v>19905</v>
      </c>
      <c r="AS5588" s="208">
        <v>28365.56</v>
      </c>
      <c r="AT5588" s="93"/>
      <c r="AU5588" s="93"/>
      <c r="AV5588" s="93"/>
    </row>
    <row r="5589" spans="32:48" x14ac:dyDescent="0.55000000000000004">
      <c r="AF5589" t="s">
        <v>43252</v>
      </c>
      <c r="AG5589" s="284">
        <v>2083.6</v>
      </c>
      <c r="AI5589" s="276" t="s">
        <v>52812</v>
      </c>
      <c r="AJ5589" s="277">
        <v>4721.03</v>
      </c>
      <c r="AL5589" s="246" t="s">
        <v>57425</v>
      </c>
      <c r="AM5589" s="247">
        <v>103224</v>
      </c>
      <c r="AO5589" s="226" t="s">
        <v>19982</v>
      </c>
      <c r="AP5589" s="227">
        <v>61157.83</v>
      </c>
      <c r="AR5589" s="207" t="s">
        <v>19906</v>
      </c>
      <c r="AS5589" s="208">
        <v>4074</v>
      </c>
      <c r="AT5589" s="93"/>
      <c r="AU5589" s="93"/>
      <c r="AV5589" s="93"/>
    </row>
    <row r="5590" spans="32:48" x14ac:dyDescent="0.55000000000000004">
      <c r="AF5590" t="s">
        <v>13633</v>
      </c>
      <c r="AG5590">
        <v>592</v>
      </c>
      <c r="AI5590" s="276" t="s">
        <v>50073</v>
      </c>
      <c r="AJ5590" s="277">
        <v>7478</v>
      </c>
      <c r="AL5590" s="246" t="s">
        <v>57426</v>
      </c>
      <c r="AM5590" s="247">
        <v>100238</v>
      </c>
      <c r="AO5590" s="226" t="s">
        <v>19987</v>
      </c>
      <c r="AP5590" s="227">
        <v>30313.42</v>
      </c>
      <c r="AR5590" s="207" t="s">
        <v>19907</v>
      </c>
      <c r="AS5590" s="208">
        <v>4827</v>
      </c>
      <c r="AT5590" s="93"/>
      <c r="AU5590" s="93"/>
      <c r="AV5590" s="93"/>
    </row>
    <row r="5591" spans="32:48" x14ac:dyDescent="0.55000000000000004">
      <c r="AF5591" t="s">
        <v>58043</v>
      </c>
      <c r="AG5591" s="284">
        <v>1279.22</v>
      </c>
      <c r="AI5591" s="276" t="s">
        <v>67938</v>
      </c>
      <c r="AJ5591" s="277">
        <v>3495</v>
      </c>
      <c r="AL5591" s="246" t="s">
        <v>59054</v>
      </c>
      <c r="AM5591" s="247">
        <v>152280</v>
      </c>
      <c r="AO5591" s="226" t="s">
        <v>19988</v>
      </c>
      <c r="AP5591" s="227">
        <v>14861.23</v>
      </c>
      <c r="AR5591" s="207" t="s">
        <v>19908</v>
      </c>
      <c r="AS5591" s="208">
        <v>28365.56</v>
      </c>
      <c r="AT5591" s="93"/>
      <c r="AU5591" s="93"/>
      <c r="AV5591" s="93"/>
    </row>
    <row r="5592" spans="32:48" x14ac:dyDescent="0.55000000000000004">
      <c r="AF5592" t="s">
        <v>63850</v>
      </c>
      <c r="AG5592" s="284">
        <v>9842.56</v>
      </c>
      <c r="AI5592" s="276" t="s">
        <v>64462</v>
      </c>
      <c r="AJ5592" s="277">
        <v>2667.3</v>
      </c>
      <c r="AL5592" s="246" t="s">
        <v>55113</v>
      </c>
      <c r="AM5592" s="247">
        <v>-0.02</v>
      </c>
      <c r="AO5592" s="226" t="s">
        <v>42445</v>
      </c>
      <c r="AP5592" s="227">
        <v>4319.5200000000004</v>
      </c>
      <c r="AR5592" s="207" t="s">
        <v>19909</v>
      </c>
      <c r="AS5592" s="208">
        <v>10206</v>
      </c>
      <c r="AT5592" s="93"/>
      <c r="AU5592" s="93"/>
      <c r="AV5592" s="93"/>
    </row>
    <row r="5593" spans="32:48" x14ac:dyDescent="0.55000000000000004">
      <c r="AF5593" t="s">
        <v>21569</v>
      </c>
      <c r="AG5593" s="284">
        <v>6518.5</v>
      </c>
      <c r="AI5593" s="276" t="s">
        <v>52813</v>
      </c>
      <c r="AJ5593" s="277">
        <v>4775.01</v>
      </c>
      <c r="AL5593" s="246" t="s">
        <v>61394</v>
      </c>
      <c r="AM5593" s="247">
        <v>2925</v>
      </c>
      <c r="AO5593" s="226" t="s">
        <v>19990</v>
      </c>
      <c r="AP5593" s="227">
        <v>339727.33</v>
      </c>
      <c r="AR5593" s="207" t="s">
        <v>19910</v>
      </c>
      <c r="AS5593" s="208">
        <v>359.39</v>
      </c>
      <c r="AT5593" s="93"/>
      <c r="AU5593" s="93"/>
      <c r="AV5593" s="93"/>
    </row>
    <row r="5594" spans="32:48" x14ac:dyDescent="0.55000000000000004">
      <c r="AF5594" t="s">
        <v>21572</v>
      </c>
      <c r="AG5594">
        <v>11.5</v>
      </c>
      <c r="AI5594" s="276" t="s">
        <v>52814</v>
      </c>
      <c r="AJ5594" s="277">
        <v>96.38</v>
      </c>
      <c r="AL5594" s="246" t="s">
        <v>61395</v>
      </c>
      <c r="AM5594" s="247">
        <v>1000</v>
      </c>
      <c r="AO5594" s="226" t="s">
        <v>52366</v>
      </c>
      <c r="AP5594" s="227">
        <v>-72523.179999999993</v>
      </c>
      <c r="AR5594" s="207" t="s">
        <v>19911</v>
      </c>
      <c r="AS5594" s="208">
        <v>8150</v>
      </c>
      <c r="AT5594" s="93"/>
      <c r="AU5594" s="93"/>
      <c r="AV5594" s="93"/>
    </row>
    <row r="5595" spans="32:48" x14ac:dyDescent="0.55000000000000004">
      <c r="AF5595" t="s">
        <v>13634</v>
      </c>
      <c r="AG5595" s="284">
        <v>80095.58</v>
      </c>
      <c r="AI5595" s="276" t="s">
        <v>67939</v>
      </c>
      <c r="AJ5595" s="277">
        <v>1216</v>
      </c>
      <c r="AL5595" s="246" t="s">
        <v>61396</v>
      </c>
      <c r="AM5595" s="247">
        <v>299.70999999999998</v>
      </c>
      <c r="AO5595" s="226" t="s">
        <v>19992</v>
      </c>
      <c r="AP5595" s="227">
        <v>538.45000000000005</v>
      </c>
      <c r="AR5595" s="207" t="s">
        <v>19912</v>
      </c>
      <c r="AS5595" s="208">
        <v>220916.1</v>
      </c>
      <c r="AT5595" s="93"/>
      <c r="AU5595" s="93"/>
      <c r="AV5595" s="93"/>
    </row>
    <row r="5596" spans="32:48" x14ac:dyDescent="0.55000000000000004">
      <c r="AF5596" t="s">
        <v>13635</v>
      </c>
      <c r="AG5596" s="284">
        <v>250276.3</v>
      </c>
      <c r="AI5596" s="276" t="s">
        <v>45098</v>
      </c>
      <c r="AJ5596" s="277">
        <v>103710</v>
      </c>
      <c r="AL5596" s="246" t="s">
        <v>61397</v>
      </c>
      <c r="AM5596" s="247">
        <v>961.69</v>
      </c>
      <c r="AO5596" s="226" t="s">
        <v>19993</v>
      </c>
      <c r="AP5596" s="227">
        <v>12642.73</v>
      </c>
      <c r="AR5596" s="207" t="s">
        <v>19913</v>
      </c>
      <c r="AS5596" s="208">
        <v>17547.810000000001</v>
      </c>
      <c r="AT5596" s="93"/>
      <c r="AU5596" s="93"/>
      <c r="AV5596" s="93"/>
    </row>
    <row r="5597" spans="32:48" x14ac:dyDescent="0.55000000000000004">
      <c r="AF5597" t="s">
        <v>21573</v>
      </c>
      <c r="AG5597" s="284">
        <v>86456.33</v>
      </c>
      <c r="AI5597" s="276" t="s">
        <v>57529</v>
      </c>
      <c r="AJ5597" s="277">
        <v>257738.69</v>
      </c>
      <c r="AL5597" s="246" t="s">
        <v>60397</v>
      </c>
      <c r="AM5597" s="247">
        <v>525</v>
      </c>
      <c r="AO5597" s="226" t="s">
        <v>40274</v>
      </c>
      <c r="AP5597" s="227">
        <v>65867.95</v>
      </c>
      <c r="AR5597" s="207" t="s">
        <v>19914</v>
      </c>
      <c r="AS5597" s="208">
        <v>37238.47</v>
      </c>
      <c r="AT5597" s="93"/>
      <c r="AU5597" s="93"/>
      <c r="AV5597" s="93"/>
    </row>
    <row r="5598" spans="32:48" x14ac:dyDescent="0.55000000000000004">
      <c r="AF5598" t="s">
        <v>21574</v>
      </c>
      <c r="AG5598" s="284">
        <v>133909.70000000001</v>
      </c>
      <c r="AI5598" s="276" t="s">
        <v>39248</v>
      </c>
      <c r="AJ5598" s="277">
        <v>411542.87</v>
      </c>
      <c r="AL5598" s="246" t="s">
        <v>59590</v>
      </c>
      <c r="AM5598" s="247">
        <v>990</v>
      </c>
      <c r="AO5598" s="226" t="s">
        <v>40275</v>
      </c>
      <c r="AP5598" s="227">
        <v>4843.29</v>
      </c>
      <c r="AR5598" s="207" t="s">
        <v>19915</v>
      </c>
      <c r="AS5598" s="208">
        <v>49500</v>
      </c>
      <c r="AT5598" s="93"/>
      <c r="AU5598" s="93"/>
      <c r="AV5598" s="93"/>
    </row>
    <row r="5599" spans="32:48" x14ac:dyDescent="0.55000000000000004">
      <c r="AF5599" t="s">
        <v>21575</v>
      </c>
      <c r="AG5599" s="284">
        <v>68218.990000000005</v>
      </c>
      <c r="AI5599" s="276" t="s">
        <v>52816</v>
      </c>
      <c r="AJ5599" s="277">
        <v>66526.990000000005</v>
      </c>
      <c r="AL5599" s="246" t="s">
        <v>61985</v>
      </c>
      <c r="AM5599" s="247">
        <v>999.92</v>
      </c>
      <c r="AO5599" s="226" t="s">
        <v>40276</v>
      </c>
      <c r="AP5599" s="227">
        <v>17093.759999999998</v>
      </c>
      <c r="AR5599" s="207" t="s">
        <v>19916</v>
      </c>
      <c r="AS5599" s="208">
        <v>1240813.23</v>
      </c>
      <c r="AT5599" s="93"/>
      <c r="AU5599" s="93"/>
      <c r="AV5599" s="93"/>
    </row>
    <row r="5600" spans="32:48" x14ac:dyDescent="0.55000000000000004">
      <c r="AF5600" t="s">
        <v>46068</v>
      </c>
      <c r="AG5600" s="284">
        <v>10000</v>
      </c>
      <c r="AI5600" s="276" t="s">
        <v>57531</v>
      </c>
      <c r="AJ5600" s="277">
        <v>389193.19</v>
      </c>
      <c r="AL5600" s="246" t="s">
        <v>60398</v>
      </c>
      <c r="AM5600" s="247">
        <v>76465.440000000002</v>
      </c>
      <c r="AO5600" s="226" t="s">
        <v>47965</v>
      </c>
      <c r="AP5600" s="227">
        <v>6314.84</v>
      </c>
      <c r="AR5600" s="207" t="s">
        <v>19917</v>
      </c>
      <c r="AS5600" s="208">
        <v>30821</v>
      </c>
      <c r="AT5600" s="93"/>
      <c r="AU5600" s="93"/>
      <c r="AV5600" s="93"/>
    </row>
    <row r="5601" spans="32:48" x14ac:dyDescent="0.55000000000000004">
      <c r="AF5601" t="s">
        <v>69339</v>
      </c>
      <c r="AG5601">
        <v>389.61</v>
      </c>
      <c r="AI5601" s="276" t="s">
        <v>67940</v>
      </c>
      <c r="AJ5601" s="277">
        <v>46320.26</v>
      </c>
      <c r="AL5601" s="246" t="s">
        <v>60399</v>
      </c>
      <c r="AM5601" s="247">
        <v>5612.87</v>
      </c>
      <c r="AO5601" s="226" t="s">
        <v>52367</v>
      </c>
      <c r="AP5601" s="227">
        <v>113488.86</v>
      </c>
      <c r="AR5601" s="207" t="s">
        <v>19918</v>
      </c>
      <c r="AS5601" s="208">
        <v>59993</v>
      </c>
      <c r="AT5601" s="93"/>
      <c r="AU5601" s="93"/>
      <c r="AV5601" s="93"/>
    </row>
    <row r="5602" spans="32:48" x14ac:dyDescent="0.55000000000000004">
      <c r="AF5602" t="s">
        <v>21576</v>
      </c>
      <c r="AG5602" s="284">
        <v>39255</v>
      </c>
      <c r="AI5602" s="276" t="s">
        <v>52817</v>
      </c>
      <c r="AJ5602" s="277">
        <v>5320</v>
      </c>
      <c r="AL5602" s="246" t="s">
        <v>60400</v>
      </c>
      <c r="AM5602" s="247">
        <v>18738.73</v>
      </c>
      <c r="AO5602" s="226" t="s">
        <v>48878</v>
      </c>
      <c r="AP5602" s="227">
        <v>2459.41</v>
      </c>
      <c r="AR5602" s="207" t="s">
        <v>19919</v>
      </c>
      <c r="AS5602" s="208">
        <v>84717</v>
      </c>
      <c r="AT5602" s="93"/>
      <c r="AU5602" s="93"/>
      <c r="AV5602" s="93"/>
    </row>
    <row r="5603" spans="32:48" x14ac:dyDescent="0.55000000000000004">
      <c r="AF5603" t="s">
        <v>47526</v>
      </c>
      <c r="AG5603" s="284">
        <v>2535.79</v>
      </c>
      <c r="AI5603" s="276" t="s">
        <v>67941</v>
      </c>
      <c r="AJ5603" s="277">
        <v>120</v>
      </c>
      <c r="AL5603" s="246" t="s">
        <v>61398</v>
      </c>
      <c r="AM5603" s="247">
        <v>5744.57</v>
      </c>
      <c r="AO5603" s="226" t="s">
        <v>48879</v>
      </c>
      <c r="AP5603" s="227">
        <v>495.95</v>
      </c>
      <c r="AR5603" s="207" t="s">
        <v>19920</v>
      </c>
      <c r="AS5603" s="208">
        <v>541848</v>
      </c>
      <c r="AT5603" s="93"/>
      <c r="AU5603" s="93"/>
      <c r="AV5603" s="93"/>
    </row>
    <row r="5604" spans="32:48" x14ac:dyDescent="0.55000000000000004">
      <c r="AF5604" t="s">
        <v>58765</v>
      </c>
      <c r="AG5604">
        <v>116.7</v>
      </c>
      <c r="AI5604" s="276" t="s">
        <v>67942</v>
      </c>
      <c r="AJ5604" s="277">
        <v>4088.52</v>
      </c>
      <c r="AL5604" s="246" t="s">
        <v>40278</v>
      </c>
      <c r="AM5604" s="247">
        <v>1550</v>
      </c>
      <c r="AO5604" s="226" t="s">
        <v>19996</v>
      </c>
      <c r="AP5604" s="227">
        <v>243490.01</v>
      </c>
      <c r="AR5604" s="207" t="s">
        <v>19921</v>
      </c>
      <c r="AS5604" s="208">
        <v>7594.42</v>
      </c>
      <c r="AT5604" s="93"/>
      <c r="AU5604" s="93"/>
      <c r="AV5604" s="93"/>
    </row>
    <row r="5605" spans="32:48" x14ac:dyDescent="0.55000000000000004">
      <c r="AF5605" t="s">
        <v>58044</v>
      </c>
      <c r="AG5605" s="284">
        <v>6014.23</v>
      </c>
      <c r="AI5605" s="276" t="s">
        <v>57532</v>
      </c>
      <c r="AJ5605" s="277">
        <v>486420.97</v>
      </c>
      <c r="AL5605" s="246" t="s">
        <v>33507</v>
      </c>
      <c r="AM5605" s="247">
        <v>29548.49</v>
      </c>
      <c r="AO5605" s="226" t="s">
        <v>34998</v>
      </c>
      <c r="AP5605" s="227">
        <v>14158.02</v>
      </c>
      <c r="AR5605" s="207" t="s">
        <v>19922</v>
      </c>
      <c r="AS5605" s="208">
        <v>7664.09</v>
      </c>
      <c r="AT5605" s="93"/>
      <c r="AU5605" s="93"/>
      <c r="AV5605" s="93"/>
    </row>
    <row r="5606" spans="32:48" x14ac:dyDescent="0.55000000000000004">
      <c r="AF5606" t="s">
        <v>13636</v>
      </c>
      <c r="AG5606" s="284">
        <v>197644.7</v>
      </c>
      <c r="AI5606" s="276" t="s">
        <v>67943</v>
      </c>
      <c r="AJ5606" s="277">
        <v>133.66</v>
      </c>
      <c r="AL5606" s="246" t="s">
        <v>33508</v>
      </c>
      <c r="AM5606" s="247">
        <v>2260.4699999999998</v>
      </c>
      <c r="AO5606" s="226" t="s">
        <v>19997</v>
      </c>
      <c r="AP5606" s="227">
        <v>19240.080000000002</v>
      </c>
      <c r="AR5606" s="207" t="s">
        <v>19923</v>
      </c>
      <c r="AS5606" s="208">
        <v>1123258.32</v>
      </c>
      <c r="AT5606" s="93"/>
      <c r="AU5606" s="93"/>
      <c r="AV5606" s="93"/>
    </row>
    <row r="5607" spans="32:48" x14ac:dyDescent="0.55000000000000004">
      <c r="AF5607" t="s">
        <v>21578</v>
      </c>
      <c r="AG5607" s="284">
        <v>1214238.8700000001</v>
      </c>
      <c r="AI5607" s="276" t="s">
        <v>67944</v>
      </c>
      <c r="AJ5607" s="277">
        <v>457.05</v>
      </c>
      <c r="AL5607" s="246" t="s">
        <v>33509</v>
      </c>
      <c r="AM5607" s="247">
        <v>233.3</v>
      </c>
      <c r="AO5607" s="226" t="s">
        <v>19998</v>
      </c>
      <c r="AP5607" s="227">
        <v>58533.46</v>
      </c>
      <c r="AR5607" s="207" t="s">
        <v>19924</v>
      </c>
      <c r="AS5607" s="208">
        <v>30660.94</v>
      </c>
      <c r="AT5607" s="93"/>
      <c r="AU5607" s="93"/>
      <c r="AV5607" s="93"/>
    </row>
    <row r="5608" spans="32:48" x14ac:dyDescent="0.55000000000000004">
      <c r="AF5608" t="s">
        <v>21579</v>
      </c>
      <c r="AG5608" s="284">
        <v>303255.43</v>
      </c>
      <c r="AI5608" s="276" t="s">
        <v>40381</v>
      </c>
      <c r="AJ5608" s="277">
        <v>2350000</v>
      </c>
      <c r="AL5608" s="246" t="s">
        <v>33510</v>
      </c>
      <c r="AM5608" s="247">
        <v>2052.8000000000002</v>
      </c>
      <c r="AO5608" s="226" t="s">
        <v>19999</v>
      </c>
      <c r="AP5608" s="227">
        <v>16986.349999999999</v>
      </c>
      <c r="AR5608" s="207" t="s">
        <v>19925</v>
      </c>
      <c r="AS5608" s="208">
        <v>3499.99</v>
      </c>
      <c r="AT5608" s="93"/>
      <c r="AU5608" s="93"/>
      <c r="AV5608" s="93"/>
    </row>
    <row r="5609" spans="32:48" x14ac:dyDescent="0.55000000000000004">
      <c r="AF5609" t="s">
        <v>21580</v>
      </c>
      <c r="AG5609" s="284">
        <v>2188.38</v>
      </c>
      <c r="AI5609" s="276" t="s">
        <v>48956</v>
      </c>
      <c r="AJ5609" s="277">
        <v>119681.59</v>
      </c>
      <c r="AL5609" s="246" t="s">
        <v>56088</v>
      </c>
      <c r="AM5609" s="247">
        <v>16279.58</v>
      </c>
      <c r="AO5609" s="226" t="s">
        <v>52368</v>
      </c>
      <c r="AP5609" s="227">
        <v>2.39</v>
      </c>
      <c r="AR5609" s="207" t="s">
        <v>19926</v>
      </c>
      <c r="AS5609" s="208">
        <v>103443.34</v>
      </c>
      <c r="AT5609" s="93"/>
      <c r="AU5609" s="93"/>
      <c r="AV5609" s="93"/>
    </row>
    <row r="5610" spans="32:48" x14ac:dyDescent="0.55000000000000004">
      <c r="AF5610" t="s">
        <v>21581</v>
      </c>
      <c r="AG5610" s="284">
        <v>1836032.19</v>
      </c>
      <c r="AI5610" s="276" t="s">
        <v>57533</v>
      </c>
      <c r="AJ5610" s="277">
        <v>5502.66</v>
      </c>
      <c r="AL5610" s="246" t="s">
        <v>36275</v>
      </c>
      <c r="AM5610" s="247">
        <v>15423.4</v>
      </c>
      <c r="AO5610" s="226" t="s">
        <v>20000</v>
      </c>
      <c r="AP5610" s="227">
        <v>7149.3</v>
      </c>
      <c r="AR5610" s="207" t="s">
        <v>19927</v>
      </c>
      <c r="AS5610" s="208">
        <v>242193.44</v>
      </c>
      <c r="AT5610" s="93"/>
      <c r="AU5610" s="93"/>
      <c r="AV5610" s="93"/>
    </row>
    <row r="5611" spans="32:48" x14ac:dyDescent="0.55000000000000004">
      <c r="AF5611" t="s">
        <v>43253</v>
      </c>
      <c r="AG5611" s="284">
        <v>-15656.57</v>
      </c>
      <c r="AI5611" s="276" t="s">
        <v>67945</v>
      </c>
      <c r="AJ5611" s="277">
        <v>7959.6</v>
      </c>
      <c r="AL5611" s="246" t="s">
        <v>63146</v>
      </c>
      <c r="AM5611" s="247">
        <v>11557</v>
      </c>
      <c r="AO5611" s="226" t="s">
        <v>20001</v>
      </c>
      <c r="AP5611" s="227">
        <v>15771.67</v>
      </c>
      <c r="AR5611" s="207" t="s">
        <v>19928</v>
      </c>
      <c r="AS5611" s="208">
        <v>21219.05</v>
      </c>
      <c r="AT5611" s="93"/>
      <c r="AU5611" s="93"/>
      <c r="AV5611" s="93"/>
    </row>
    <row r="5612" spans="32:48" x14ac:dyDescent="0.55000000000000004">
      <c r="AF5612" t="s">
        <v>69341</v>
      </c>
      <c r="AG5612" s="284">
        <v>1531489</v>
      </c>
      <c r="AI5612" s="276" t="s">
        <v>36403</v>
      </c>
      <c r="AJ5612" s="277">
        <v>264100.33</v>
      </c>
      <c r="AL5612" s="246" t="s">
        <v>59591</v>
      </c>
      <c r="AM5612" s="247">
        <v>245878.01</v>
      </c>
      <c r="AO5612" s="226" t="s">
        <v>20003</v>
      </c>
      <c r="AP5612" s="227">
        <v>272.02999999999997</v>
      </c>
      <c r="AR5612" s="207" t="s">
        <v>19929</v>
      </c>
      <c r="AS5612" s="208">
        <v>6240.23</v>
      </c>
      <c r="AT5612" s="93"/>
      <c r="AU5612" s="93"/>
      <c r="AV5612" s="93"/>
    </row>
    <row r="5613" spans="32:48" x14ac:dyDescent="0.55000000000000004">
      <c r="AF5613" t="s">
        <v>66776</v>
      </c>
      <c r="AG5613" s="284">
        <v>30821</v>
      </c>
      <c r="AI5613" s="276" t="s">
        <v>52820</v>
      </c>
      <c r="AJ5613" s="277">
        <v>2445391.83</v>
      </c>
      <c r="AL5613" s="246" t="s">
        <v>59592</v>
      </c>
      <c r="AM5613" s="247">
        <v>94988.41</v>
      </c>
      <c r="AO5613" s="226" t="s">
        <v>20004</v>
      </c>
      <c r="AP5613" s="227">
        <v>-149.66</v>
      </c>
      <c r="AR5613" s="207" t="s">
        <v>19930</v>
      </c>
      <c r="AS5613" s="208">
        <v>2762.38</v>
      </c>
      <c r="AT5613" s="93"/>
      <c r="AU5613" s="93"/>
      <c r="AV5613" s="93"/>
    </row>
    <row r="5614" spans="32:48" x14ac:dyDescent="0.55000000000000004">
      <c r="AF5614" t="s">
        <v>49377</v>
      </c>
      <c r="AG5614" s="284">
        <v>407580.93</v>
      </c>
      <c r="AI5614" s="276" t="s">
        <v>57534</v>
      </c>
      <c r="AJ5614" s="277">
        <v>921.28</v>
      </c>
      <c r="AL5614" s="246" t="s">
        <v>59593</v>
      </c>
      <c r="AM5614" s="247">
        <v>25235.34</v>
      </c>
      <c r="AO5614" s="226" t="s">
        <v>52369</v>
      </c>
      <c r="AP5614" s="227">
        <v>-91.1</v>
      </c>
      <c r="AR5614" s="207" t="s">
        <v>19931</v>
      </c>
      <c r="AS5614" s="208">
        <v>3558.08</v>
      </c>
      <c r="AT5614" s="93"/>
      <c r="AU5614" s="93"/>
      <c r="AV5614" s="93"/>
    </row>
    <row r="5615" spans="32:48" x14ac:dyDescent="0.55000000000000004">
      <c r="AF5615" t="s">
        <v>69343</v>
      </c>
      <c r="AG5615" s="284">
        <v>12525</v>
      </c>
      <c r="AI5615" s="276" t="s">
        <v>36404</v>
      </c>
      <c r="AJ5615" s="277">
        <v>533059.81999999995</v>
      </c>
      <c r="AL5615" s="246" t="s">
        <v>61986</v>
      </c>
      <c r="AM5615" s="247">
        <v>6437.83</v>
      </c>
      <c r="AO5615" s="226" t="s">
        <v>34999</v>
      </c>
      <c r="AP5615" s="227">
        <v>573617.99</v>
      </c>
      <c r="AR5615" s="207" t="s">
        <v>19932</v>
      </c>
      <c r="AS5615" s="208">
        <v>2441</v>
      </c>
      <c r="AT5615" s="93"/>
      <c r="AU5615" s="93"/>
      <c r="AV5615" s="93"/>
    </row>
    <row r="5616" spans="32:48" x14ac:dyDescent="0.55000000000000004">
      <c r="AF5616" t="s">
        <v>69344</v>
      </c>
      <c r="AG5616">
        <v>675</v>
      </c>
      <c r="AI5616" s="276" t="s">
        <v>36405</v>
      </c>
      <c r="AJ5616" s="277">
        <v>390144.16</v>
      </c>
      <c r="AL5616" s="246" t="s">
        <v>60401</v>
      </c>
      <c r="AM5616" s="247">
        <v>3445.1</v>
      </c>
      <c r="AO5616" s="226" t="s">
        <v>20005</v>
      </c>
      <c r="AP5616" s="227">
        <v>1406921.66</v>
      </c>
      <c r="AR5616" s="207" t="s">
        <v>19933</v>
      </c>
      <c r="AS5616" s="208">
        <v>637.52</v>
      </c>
      <c r="AT5616" s="93"/>
      <c r="AU5616" s="93"/>
      <c r="AV5616" s="93"/>
    </row>
    <row r="5617" spans="32:48" x14ac:dyDescent="0.55000000000000004">
      <c r="AF5617" t="s">
        <v>21676</v>
      </c>
      <c r="AG5617" s="284">
        <v>11019</v>
      </c>
      <c r="AI5617" s="276" t="s">
        <v>39249</v>
      </c>
      <c r="AJ5617" s="277">
        <v>103372.87</v>
      </c>
      <c r="AL5617" s="246" t="s">
        <v>59594</v>
      </c>
      <c r="AM5617" s="247">
        <v>48584.76</v>
      </c>
      <c r="AO5617" s="226" t="s">
        <v>42446</v>
      </c>
      <c r="AP5617" s="227">
        <v>8139.31</v>
      </c>
      <c r="AR5617" s="207" t="s">
        <v>19934</v>
      </c>
      <c r="AS5617" s="208">
        <v>1350.41</v>
      </c>
      <c r="AT5617" s="93"/>
      <c r="AU5617" s="93"/>
      <c r="AV5617" s="93"/>
    </row>
    <row r="5618" spans="32:48" x14ac:dyDescent="0.55000000000000004">
      <c r="AF5618" t="s">
        <v>21677</v>
      </c>
      <c r="AG5618" s="284">
        <v>3308.91</v>
      </c>
      <c r="AI5618" s="276" t="s">
        <v>66642</v>
      </c>
      <c r="AJ5618" s="277">
        <v>1933553.67</v>
      </c>
      <c r="AL5618" s="246" t="s">
        <v>63147</v>
      </c>
      <c r="AM5618" s="247">
        <v>80.099999999999994</v>
      </c>
      <c r="AO5618" s="226" t="s">
        <v>52370</v>
      </c>
      <c r="AP5618" s="227">
        <v>-1865.61</v>
      </c>
      <c r="AR5618" s="207" t="s">
        <v>19935</v>
      </c>
      <c r="AS5618" s="208">
        <v>571.83000000000004</v>
      </c>
      <c r="AT5618" s="93"/>
      <c r="AU5618" s="93"/>
      <c r="AV5618" s="93"/>
    </row>
    <row r="5619" spans="32:48" x14ac:dyDescent="0.55000000000000004">
      <c r="AF5619" t="s">
        <v>49378</v>
      </c>
      <c r="AG5619" s="284">
        <v>28025</v>
      </c>
      <c r="AI5619" s="276" t="s">
        <v>58571</v>
      </c>
      <c r="AJ5619" s="277">
        <v>40396.410000000003</v>
      </c>
      <c r="AL5619" s="246" t="s">
        <v>63148</v>
      </c>
      <c r="AM5619" s="247">
        <v>6850</v>
      </c>
      <c r="AO5619" s="226" t="s">
        <v>33496</v>
      </c>
      <c r="AP5619" s="227">
        <v>824265</v>
      </c>
      <c r="AR5619" s="207" t="s">
        <v>19936</v>
      </c>
      <c r="AS5619" s="208">
        <v>140</v>
      </c>
      <c r="AT5619" s="93"/>
      <c r="AU5619" s="93"/>
      <c r="AV5619" s="93"/>
    </row>
    <row r="5620" spans="32:48" x14ac:dyDescent="0.55000000000000004">
      <c r="AF5620" t="s">
        <v>21681</v>
      </c>
      <c r="AG5620" s="284">
        <v>3012.45</v>
      </c>
      <c r="AI5620" s="276" t="s">
        <v>58870</v>
      </c>
      <c r="AJ5620" s="277">
        <v>43452</v>
      </c>
      <c r="AL5620" s="246" t="s">
        <v>36276</v>
      </c>
      <c r="AM5620" s="247">
        <v>12845.36</v>
      </c>
      <c r="AO5620" s="226" t="s">
        <v>20006</v>
      </c>
      <c r="AP5620" s="227">
        <v>96691.54</v>
      </c>
      <c r="AR5620" s="207" t="s">
        <v>19937</v>
      </c>
      <c r="AS5620" s="208">
        <v>37443.29</v>
      </c>
      <c r="AT5620" s="93"/>
      <c r="AU5620" s="93"/>
      <c r="AV5620" s="93"/>
    </row>
    <row r="5621" spans="32:48" x14ac:dyDescent="0.55000000000000004">
      <c r="AF5621" t="s">
        <v>21682</v>
      </c>
      <c r="AG5621" s="284">
        <v>4374.45</v>
      </c>
      <c r="AI5621" s="276" t="s">
        <v>66643</v>
      </c>
      <c r="AJ5621" s="277">
        <v>1492078.38</v>
      </c>
      <c r="AL5621" s="246" t="s">
        <v>56089</v>
      </c>
      <c r="AM5621" s="247">
        <v>55286.5</v>
      </c>
      <c r="AO5621" s="226" t="s">
        <v>33497</v>
      </c>
      <c r="AP5621" s="227">
        <v>10378.89</v>
      </c>
      <c r="AR5621" s="207" t="s">
        <v>19938</v>
      </c>
      <c r="AS5621" s="208">
        <v>3370.5</v>
      </c>
      <c r="AT5621" s="93"/>
      <c r="AU5621" s="93"/>
      <c r="AV5621" s="93"/>
    </row>
    <row r="5622" spans="32:48" x14ac:dyDescent="0.55000000000000004">
      <c r="AF5622" t="s">
        <v>21683</v>
      </c>
      <c r="AG5622" s="284">
        <v>12796.86</v>
      </c>
      <c r="AI5622" s="276" t="s">
        <v>52821</v>
      </c>
      <c r="AJ5622" s="277">
        <v>52575.09</v>
      </c>
      <c r="AL5622" s="246" t="s">
        <v>59595</v>
      </c>
      <c r="AM5622" s="247">
        <v>32853.26</v>
      </c>
      <c r="AO5622" s="226" t="s">
        <v>20007</v>
      </c>
      <c r="AP5622" s="227">
        <v>89620</v>
      </c>
      <c r="AR5622" s="207" t="s">
        <v>19939</v>
      </c>
      <c r="AS5622" s="208">
        <v>5533.28</v>
      </c>
      <c r="AT5622" s="93"/>
      <c r="AU5622" s="93"/>
      <c r="AV5622" s="93"/>
    </row>
    <row r="5623" spans="32:48" x14ac:dyDescent="0.55000000000000004">
      <c r="AF5623" t="s">
        <v>21684</v>
      </c>
      <c r="AG5623" s="284">
        <v>8769.02</v>
      </c>
      <c r="AI5623" s="276" t="s">
        <v>50074</v>
      </c>
      <c r="AJ5623" s="277">
        <v>1391509.73</v>
      </c>
      <c r="AL5623" s="246" t="s">
        <v>59596</v>
      </c>
      <c r="AM5623" s="247">
        <v>2468.91</v>
      </c>
      <c r="AO5623" s="226" t="s">
        <v>20008</v>
      </c>
      <c r="AP5623" s="227">
        <v>19040</v>
      </c>
      <c r="AR5623" s="207" t="s">
        <v>19940</v>
      </c>
      <c r="AS5623" s="208">
        <v>282233.32</v>
      </c>
      <c r="AT5623" s="93"/>
      <c r="AU5623" s="93"/>
      <c r="AV5623" s="93"/>
    </row>
    <row r="5624" spans="32:48" x14ac:dyDescent="0.55000000000000004">
      <c r="AF5624" t="s">
        <v>21685</v>
      </c>
      <c r="AG5624" s="284">
        <v>35000</v>
      </c>
      <c r="AI5624" s="276" t="s">
        <v>48957</v>
      </c>
      <c r="AJ5624" s="277">
        <v>608840.85</v>
      </c>
      <c r="AL5624" s="246" t="s">
        <v>59597</v>
      </c>
      <c r="AM5624" s="247">
        <v>1044.8599999999999</v>
      </c>
      <c r="AO5624" s="226" t="s">
        <v>36268</v>
      </c>
      <c r="AP5624" s="227">
        <v>138360.04999999999</v>
      </c>
      <c r="AR5624" s="207" t="s">
        <v>19941</v>
      </c>
      <c r="AS5624" s="208">
        <v>5419.06</v>
      </c>
      <c r="AT5624" s="93"/>
      <c r="AU5624" s="93"/>
      <c r="AV5624" s="93"/>
    </row>
    <row r="5625" spans="32:48" x14ac:dyDescent="0.55000000000000004">
      <c r="AF5625" t="s">
        <v>21686</v>
      </c>
      <c r="AG5625" s="284">
        <v>24230.33</v>
      </c>
      <c r="AI5625" s="276" t="s">
        <v>66644</v>
      </c>
      <c r="AJ5625" s="277">
        <v>65642.89</v>
      </c>
      <c r="AL5625" s="246" t="s">
        <v>59598</v>
      </c>
      <c r="AM5625" s="247">
        <v>657.8</v>
      </c>
      <c r="AO5625" s="226" t="s">
        <v>40277</v>
      </c>
      <c r="AP5625" s="227">
        <v>569.77</v>
      </c>
      <c r="AR5625" s="207" t="s">
        <v>19942</v>
      </c>
      <c r="AS5625" s="208">
        <v>91200.06</v>
      </c>
      <c r="AT5625" s="93"/>
      <c r="AU5625" s="93"/>
      <c r="AV5625" s="93"/>
    </row>
    <row r="5626" spans="32:48" x14ac:dyDescent="0.55000000000000004">
      <c r="AF5626" t="s">
        <v>71866</v>
      </c>
      <c r="AG5626" s="284">
        <v>81567.12</v>
      </c>
      <c r="AI5626" s="276" t="s">
        <v>67946</v>
      </c>
      <c r="AJ5626" s="277">
        <v>75551.25</v>
      </c>
      <c r="AL5626" s="246" t="s">
        <v>59599</v>
      </c>
      <c r="AM5626" s="247">
        <v>4513</v>
      </c>
      <c r="AO5626" s="226" t="s">
        <v>20009</v>
      </c>
      <c r="AP5626" s="227">
        <v>79242.899999999994</v>
      </c>
      <c r="AR5626" s="207" t="s">
        <v>19943</v>
      </c>
      <c r="AS5626" s="208">
        <v>99168.74</v>
      </c>
      <c r="AT5626" s="93"/>
      <c r="AU5626" s="93"/>
      <c r="AV5626" s="93"/>
    </row>
    <row r="5627" spans="32:48" x14ac:dyDescent="0.55000000000000004">
      <c r="AF5627" t="s">
        <v>60925</v>
      </c>
      <c r="AG5627" s="284">
        <v>15000</v>
      </c>
      <c r="AI5627" s="276" t="s">
        <v>52822</v>
      </c>
      <c r="AJ5627" s="277">
        <v>1523593.12</v>
      </c>
      <c r="AL5627" s="246" t="s">
        <v>59600</v>
      </c>
      <c r="AM5627" s="247">
        <v>56.7</v>
      </c>
      <c r="AO5627" s="226" t="s">
        <v>20010</v>
      </c>
      <c r="AP5627" s="227">
        <v>3511544.9</v>
      </c>
      <c r="AR5627" s="207" t="s">
        <v>19944</v>
      </c>
      <c r="AS5627" s="208">
        <v>1554.71</v>
      </c>
      <c r="AT5627" s="93"/>
      <c r="AU5627" s="93"/>
      <c r="AV5627" s="93"/>
    </row>
    <row r="5628" spans="32:48" x14ac:dyDescent="0.55000000000000004">
      <c r="AF5628" t="s">
        <v>21687</v>
      </c>
      <c r="AG5628" s="284">
        <v>55340.95</v>
      </c>
      <c r="AI5628" s="276" t="s">
        <v>61464</v>
      </c>
      <c r="AJ5628" s="277">
        <v>-47007.59</v>
      </c>
      <c r="AL5628" s="246" t="s">
        <v>63149</v>
      </c>
      <c r="AM5628" s="247">
        <v>430.77</v>
      </c>
      <c r="AO5628" s="226" t="s">
        <v>52371</v>
      </c>
      <c r="AP5628" s="227">
        <v>437.46</v>
      </c>
      <c r="AR5628" s="207" t="s">
        <v>19945</v>
      </c>
      <c r="AS5628" s="208">
        <v>10646.5</v>
      </c>
      <c r="AT5628" s="93"/>
      <c r="AU5628" s="93"/>
      <c r="AV5628" s="93"/>
    </row>
    <row r="5629" spans="32:48" x14ac:dyDescent="0.55000000000000004">
      <c r="AF5629" t="s">
        <v>21688</v>
      </c>
      <c r="AG5629" s="284">
        <v>197330.82</v>
      </c>
      <c r="AI5629" s="276" t="s">
        <v>66645</v>
      </c>
      <c r="AJ5629" s="277">
        <v>10415627.369999999</v>
      </c>
      <c r="AL5629" s="246" t="s">
        <v>57427</v>
      </c>
      <c r="AM5629" s="247">
        <v>7226.52</v>
      </c>
      <c r="AO5629" s="226" t="s">
        <v>35000</v>
      </c>
      <c r="AP5629" s="227">
        <v>149863.72</v>
      </c>
      <c r="AR5629" s="207" t="s">
        <v>19946</v>
      </c>
      <c r="AS5629" s="208">
        <v>89655.5</v>
      </c>
      <c r="AT5629" s="93"/>
      <c r="AU5629" s="93"/>
      <c r="AV5629" s="93"/>
    </row>
    <row r="5630" spans="32:48" x14ac:dyDescent="0.55000000000000004">
      <c r="AF5630" t="s">
        <v>21689</v>
      </c>
      <c r="AG5630" s="284">
        <v>462638.01</v>
      </c>
      <c r="AI5630" s="276" t="s">
        <v>66646</v>
      </c>
      <c r="AJ5630" s="277">
        <v>6548949.9500000002</v>
      </c>
      <c r="AL5630" s="246" t="s">
        <v>57428</v>
      </c>
      <c r="AM5630" s="247">
        <v>2258.2399999999998</v>
      </c>
      <c r="AO5630" s="226" t="s">
        <v>33498</v>
      </c>
      <c r="AP5630" s="227">
        <v>686618.45</v>
      </c>
      <c r="AR5630" s="207" t="s">
        <v>19947</v>
      </c>
      <c r="AS5630" s="208">
        <v>227446</v>
      </c>
      <c r="AT5630" s="93"/>
      <c r="AU5630" s="93"/>
      <c r="AV5630" s="93"/>
    </row>
    <row r="5631" spans="32:48" x14ac:dyDescent="0.55000000000000004">
      <c r="AF5631" t="s">
        <v>54392</v>
      </c>
      <c r="AG5631" s="284">
        <v>397086.75</v>
      </c>
      <c r="AI5631" s="276" t="s">
        <v>58871</v>
      </c>
      <c r="AJ5631" s="277">
        <v>36000</v>
      </c>
      <c r="AL5631" s="246" t="s">
        <v>46914</v>
      </c>
      <c r="AM5631" s="247">
        <v>150.21</v>
      </c>
      <c r="AO5631" s="226" t="s">
        <v>33499</v>
      </c>
      <c r="AP5631" s="227">
        <v>18228.419999999998</v>
      </c>
      <c r="AR5631" s="207" t="s">
        <v>19948</v>
      </c>
      <c r="AS5631" s="208">
        <v>60027</v>
      </c>
      <c r="AT5631" s="93"/>
      <c r="AU5631" s="93"/>
      <c r="AV5631" s="93"/>
    </row>
    <row r="5632" spans="32:48" x14ac:dyDescent="0.55000000000000004">
      <c r="AF5632" t="s">
        <v>21767</v>
      </c>
      <c r="AG5632" s="284">
        <v>1447.91</v>
      </c>
      <c r="AI5632" s="276" t="s">
        <v>62670</v>
      </c>
      <c r="AJ5632" s="277">
        <v>4858.2</v>
      </c>
      <c r="AL5632" s="246" t="s">
        <v>40282</v>
      </c>
      <c r="AM5632" s="247">
        <v>7005</v>
      </c>
      <c r="AO5632" s="226" t="s">
        <v>36269</v>
      </c>
      <c r="AP5632" s="227">
        <v>125580</v>
      </c>
      <c r="AR5632" s="207" t="s">
        <v>19949</v>
      </c>
      <c r="AS5632" s="208">
        <v>204210</v>
      </c>
      <c r="AT5632" s="93"/>
      <c r="AU5632" s="93"/>
      <c r="AV5632" s="93"/>
    </row>
    <row r="5633" spans="32:48" x14ac:dyDescent="0.55000000000000004">
      <c r="AF5633" t="s">
        <v>21776</v>
      </c>
      <c r="AG5633" s="284">
        <v>23200</v>
      </c>
      <c r="AI5633" s="276" t="s">
        <v>63714</v>
      </c>
      <c r="AJ5633" s="277">
        <v>25479.38</v>
      </c>
      <c r="AL5633" s="246" t="s">
        <v>59055</v>
      </c>
      <c r="AM5633" s="247">
        <v>78129.72</v>
      </c>
      <c r="AO5633" s="226" t="s">
        <v>20011</v>
      </c>
      <c r="AP5633" s="227">
        <v>51000</v>
      </c>
      <c r="AR5633" s="207" t="s">
        <v>19950</v>
      </c>
      <c r="AS5633" s="208">
        <v>15622.3</v>
      </c>
      <c r="AT5633" s="93"/>
      <c r="AU5633" s="93"/>
      <c r="AV5633" s="93"/>
    </row>
    <row r="5634" spans="32:48" x14ac:dyDescent="0.55000000000000004">
      <c r="AF5634" t="s">
        <v>43260</v>
      </c>
      <c r="AG5634" s="284">
        <v>12199.17</v>
      </c>
      <c r="AI5634" s="276" t="s">
        <v>59114</v>
      </c>
      <c r="AJ5634" s="277">
        <v>15617.44</v>
      </c>
      <c r="AL5634" s="246" t="s">
        <v>44852</v>
      </c>
      <c r="AM5634" s="247">
        <v>5554</v>
      </c>
      <c r="AO5634" s="226" t="s">
        <v>52372</v>
      </c>
      <c r="AP5634" s="227">
        <v>36600</v>
      </c>
      <c r="AR5634" s="207" t="s">
        <v>19951</v>
      </c>
      <c r="AS5634" s="208">
        <v>43468.38</v>
      </c>
      <c r="AT5634" s="93"/>
      <c r="AU5634" s="93"/>
      <c r="AV5634" s="93"/>
    </row>
    <row r="5635" spans="32:48" x14ac:dyDescent="0.55000000000000004">
      <c r="AF5635" t="s">
        <v>21778</v>
      </c>
      <c r="AG5635" s="284">
        <v>30841.17</v>
      </c>
      <c r="AI5635" s="276" t="s">
        <v>59115</v>
      </c>
      <c r="AJ5635" s="277">
        <v>3144.05</v>
      </c>
      <c r="AL5635" s="246" t="s">
        <v>42451</v>
      </c>
      <c r="AM5635" s="247">
        <v>5925</v>
      </c>
      <c r="AO5635" s="226" t="s">
        <v>33500</v>
      </c>
      <c r="AP5635" s="227">
        <v>10965.86</v>
      </c>
      <c r="AR5635" s="207" t="s">
        <v>19952</v>
      </c>
      <c r="AS5635" s="208">
        <v>94989.52</v>
      </c>
      <c r="AT5635" s="93"/>
      <c r="AU5635" s="93"/>
      <c r="AV5635" s="93"/>
    </row>
    <row r="5636" spans="32:48" x14ac:dyDescent="0.55000000000000004">
      <c r="AF5636" t="s">
        <v>13649</v>
      </c>
      <c r="AG5636" s="284">
        <v>5139.78</v>
      </c>
      <c r="AI5636" s="276" t="s">
        <v>59116</v>
      </c>
      <c r="AJ5636" s="277">
        <v>3102.11</v>
      </c>
      <c r="AL5636" s="246" t="s">
        <v>42452</v>
      </c>
      <c r="AM5636" s="247">
        <v>453.26</v>
      </c>
      <c r="AO5636" s="226" t="s">
        <v>20012</v>
      </c>
      <c r="AP5636" s="227">
        <v>574391.36</v>
      </c>
      <c r="AR5636" s="207" t="s">
        <v>19953</v>
      </c>
      <c r="AS5636" s="208">
        <v>454253.72</v>
      </c>
      <c r="AT5636" s="93"/>
      <c r="AU5636" s="93"/>
      <c r="AV5636" s="93"/>
    </row>
    <row r="5637" spans="32:48" x14ac:dyDescent="0.55000000000000004">
      <c r="AF5637" t="s">
        <v>13650</v>
      </c>
      <c r="AG5637" s="284">
        <v>16071.86</v>
      </c>
      <c r="AI5637" s="276" t="s">
        <v>70032</v>
      </c>
      <c r="AJ5637" s="277">
        <v>7674.47</v>
      </c>
      <c r="AL5637" s="246" t="s">
        <v>42453</v>
      </c>
      <c r="AM5637" s="247">
        <v>84.21</v>
      </c>
      <c r="AO5637" s="226" t="s">
        <v>20013</v>
      </c>
      <c r="AP5637" s="227">
        <v>1068095.7</v>
      </c>
      <c r="AR5637" s="207" t="s">
        <v>19954</v>
      </c>
      <c r="AS5637" s="208">
        <v>7449.08</v>
      </c>
      <c r="AT5637" s="93"/>
      <c r="AU5637" s="93"/>
      <c r="AV5637" s="93"/>
    </row>
    <row r="5638" spans="32:48" x14ac:dyDescent="0.55000000000000004">
      <c r="AF5638" t="s">
        <v>33679</v>
      </c>
      <c r="AG5638" s="284">
        <v>7498</v>
      </c>
      <c r="AI5638" s="276" t="s">
        <v>58872</v>
      </c>
      <c r="AJ5638" s="277">
        <v>4244</v>
      </c>
      <c r="AL5638" s="246" t="s">
        <v>56090</v>
      </c>
      <c r="AM5638" s="247">
        <v>6608</v>
      </c>
      <c r="AO5638" s="226" t="s">
        <v>33501</v>
      </c>
      <c r="AP5638" s="227">
        <v>980547</v>
      </c>
      <c r="AR5638" s="207" t="s">
        <v>19955</v>
      </c>
      <c r="AS5638" s="208">
        <v>1769.39</v>
      </c>
      <c r="AT5638" s="93"/>
      <c r="AU5638" s="93"/>
      <c r="AV5638" s="93"/>
    </row>
    <row r="5639" spans="32:48" x14ac:dyDescent="0.55000000000000004">
      <c r="AF5639" t="s">
        <v>21780</v>
      </c>
      <c r="AG5639" s="284">
        <v>161320</v>
      </c>
      <c r="AI5639" s="276" t="s">
        <v>62964</v>
      </c>
      <c r="AJ5639" s="277">
        <v>65000</v>
      </c>
      <c r="AL5639" s="246" t="s">
        <v>56091</v>
      </c>
      <c r="AM5639" s="247">
        <v>25570.2</v>
      </c>
      <c r="AO5639" s="226" t="s">
        <v>52373</v>
      </c>
      <c r="AP5639" s="227">
        <v>6818.19</v>
      </c>
      <c r="AR5639" s="207" t="s">
        <v>19956</v>
      </c>
      <c r="AS5639" s="208">
        <v>112749.17</v>
      </c>
      <c r="AT5639" s="93"/>
      <c r="AU5639" s="93"/>
      <c r="AV5639" s="93"/>
    </row>
    <row r="5640" spans="32:48" x14ac:dyDescent="0.55000000000000004">
      <c r="AF5640" t="s">
        <v>50685</v>
      </c>
      <c r="AG5640" s="284">
        <v>3929.27</v>
      </c>
      <c r="AI5640" s="276" t="s">
        <v>59660</v>
      </c>
      <c r="AJ5640" s="277">
        <v>16196.36</v>
      </c>
      <c r="AL5640" s="246" t="s">
        <v>62630</v>
      </c>
      <c r="AM5640" s="247">
        <v>2137.02</v>
      </c>
      <c r="AO5640" s="226" t="s">
        <v>20014</v>
      </c>
      <c r="AP5640" s="227">
        <v>1943913.82</v>
      </c>
      <c r="AR5640" s="207" t="s">
        <v>19957</v>
      </c>
      <c r="AS5640" s="208">
        <v>240140.44</v>
      </c>
      <c r="AT5640" s="93"/>
      <c r="AU5640" s="93"/>
      <c r="AV5640" s="93"/>
    </row>
    <row r="5641" spans="32:48" x14ac:dyDescent="0.55000000000000004">
      <c r="AF5641" t="s">
        <v>13652</v>
      </c>
      <c r="AG5641" s="284">
        <v>187493.88</v>
      </c>
      <c r="AI5641" s="276" t="s">
        <v>62671</v>
      </c>
      <c r="AJ5641" s="277">
        <v>185252</v>
      </c>
      <c r="AL5641" s="246" t="s">
        <v>56092</v>
      </c>
      <c r="AM5641" s="247">
        <v>6002.7</v>
      </c>
      <c r="AO5641" s="226" t="s">
        <v>46911</v>
      </c>
      <c r="AP5641" s="227">
        <v>5104.2</v>
      </c>
      <c r="AR5641" s="207" t="s">
        <v>19958</v>
      </c>
      <c r="AS5641" s="208">
        <v>67956</v>
      </c>
      <c r="AT5641" s="93"/>
      <c r="AU5641" s="93"/>
      <c r="AV5641" s="93"/>
    </row>
    <row r="5642" spans="32:48" x14ac:dyDescent="0.55000000000000004">
      <c r="AF5642" t="s">
        <v>13653</v>
      </c>
      <c r="AG5642" s="284">
        <v>200906.59</v>
      </c>
      <c r="AI5642" s="276" t="s">
        <v>67947</v>
      </c>
      <c r="AJ5642" s="277">
        <v>3213.79</v>
      </c>
      <c r="AL5642" s="246" t="s">
        <v>56093</v>
      </c>
      <c r="AM5642" s="247">
        <v>2968.45</v>
      </c>
      <c r="AO5642" s="226" t="s">
        <v>20015</v>
      </c>
      <c r="AP5642" s="227">
        <v>472006.65</v>
      </c>
      <c r="AR5642" s="207" t="s">
        <v>19959</v>
      </c>
      <c r="AS5642" s="208">
        <v>18989.07</v>
      </c>
      <c r="AT5642" s="93"/>
      <c r="AU5642" s="93"/>
      <c r="AV5642" s="93"/>
    </row>
    <row r="5643" spans="32:48" x14ac:dyDescent="0.55000000000000004">
      <c r="AF5643" t="s">
        <v>21784</v>
      </c>
      <c r="AG5643" s="284">
        <v>161254.88</v>
      </c>
      <c r="AI5643" s="276" t="s">
        <v>62672</v>
      </c>
      <c r="AJ5643" s="277">
        <v>380</v>
      </c>
      <c r="AL5643" s="246" t="s">
        <v>56094</v>
      </c>
      <c r="AM5643" s="247">
        <v>946.6</v>
      </c>
      <c r="AO5643" s="226" t="s">
        <v>35001</v>
      </c>
      <c r="AP5643" s="227">
        <v>22906.37</v>
      </c>
      <c r="AR5643" s="207" t="s">
        <v>19960</v>
      </c>
      <c r="AS5643" s="208">
        <v>918231.93</v>
      </c>
      <c r="AT5643" s="93"/>
      <c r="AU5643" s="93"/>
      <c r="AV5643" s="93"/>
    </row>
    <row r="5644" spans="32:48" x14ac:dyDescent="0.55000000000000004">
      <c r="AF5644" t="s">
        <v>13654</v>
      </c>
      <c r="AG5644" s="284">
        <v>75452.36</v>
      </c>
      <c r="AI5644" s="276" t="s">
        <v>67948</v>
      </c>
      <c r="AJ5644" s="277">
        <v>96.18</v>
      </c>
      <c r="AL5644" s="246" t="s">
        <v>56095</v>
      </c>
      <c r="AM5644" s="247">
        <v>3408.03</v>
      </c>
      <c r="AO5644" s="226" t="s">
        <v>49893</v>
      </c>
      <c r="AP5644" s="227">
        <v>1600</v>
      </c>
      <c r="AR5644" s="207" t="s">
        <v>19961</v>
      </c>
      <c r="AS5644" s="208">
        <v>5950</v>
      </c>
      <c r="AT5644" s="93"/>
      <c r="AU5644" s="93"/>
      <c r="AV5644" s="93"/>
    </row>
    <row r="5645" spans="32:48" x14ac:dyDescent="0.55000000000000004">
      <c r="AF5645" t="s">
        <v>21785</v>
      </c>
      <c r="AG5645" s="284">
        <v>849473.82</v>
      </c>
      <c r="AI5645" s="276" t="s">
        <v>67949</v>
      </c>
      <c r="AJ5645" s="277">
        <v>300</v>
      </c>
      <c r="AL5645" s="246" t="s">
        <v>56096</v>
      </c>
      <c r="AM5645" s="247">
        <v>5076.8999999999996</v>
      </c>
      <c r="AO5645" s="226" t="s">
        <v>49894</v>
      </c>
      <c r="AP5645" s="227">
        <v>116.14</v>
      </c>
      <c r="AR5645" s="207" t="s">
        <v>19962</v>
      </c>
      <c r="AS5645" s="208">
        <v>161059.29999999999</v>
      </c>
      <c r="AT5645" s="93"/>
      <c r="AU5645" s="93"/>
      <c r="AV5645" s="93"/>
    </row>
    <row r="5646" spans="32:48" x14ac:dyDescent="0.55000000000000004">
      <c r="AF5646" t="s">
        <v>71867</v>
      </c>
      <c r="AG5646" s="284">
        <v>5355.68</v>
      </c>
      <c r="AI5646" s="276" t="s">
        <v>62673</v>
      </c>
      <c r="AJ5646" s="277">
        <v>13399.05</v>
      </c>
      <c r="AL5646" s="246" t="s">
        <v>56097</v>
      </c>
      <c r="AM5646" s="247">
        <v>16930.310000000001</v>
      </c>
      <c r="AO5646" s="226" t="s">
        <v>49895</v>
      </c>
      <c r="AP5646" s="227">
        <v>385.6</v>
      </c>
      <c r="AR5646" s="207" t="s">
        <v>19963</v>
      </c>
      <c r="AS5646" s="208">
        <v>487.81</v>
      </c>
      <c r="AT5646" s="93"/>
      <c r="AU5646" s="93"/>
      <c r="AV5646" s="93"/>
    </row>
    <row r="5647" spans="32:48" x14ac:dyDescent="0.55000000000000004">
      <c r="AF5647" t="s">
        <v>33693</v>
      </c>
      <c r="AG5647" s="284">
        <v>7485.04</v>
      </c>
      <c r="AI5647" s="276" t="s">
        <v>62674</v>
      </c>
      <c r="AJ5647" s="277">
        <v>41712.720000000001</v>
      </c>
      <c r="AL5647" s="246" t="s">
        <v>56098</v>
      </c>
      <c r="AM5647" s="247">
        <v>4401.5200000000004</v>
      </c>
      <c r="AO5647" s="226" t="s">
        <v>49896</v>
      </c>
      <c r="AP5647" s="227">
        <v>118.67</v>
      </c>
      <c r="AR5647" s="207" t="s">
        <v>19964</v>
      </c>
      <c r="AS5647" s="208">
        <v>228321.93</v>
      </c>
      <c r="AT5647" s="93"/>
      <c r="AU5647" s="93"/>
      <c r="AV5647" s="93"/>
    </row>
    <row r="5648" spans="32:48" x14ac:dyDescent="0.55000000000000004">
      <c r="AF5648" t="s">
        <v>21825</v>
      </c>
      <c r="AG5648" s="284">
        <v>7831.84</v>
      </c>
      <c r="AI5648" s="276" t="s">
        <v>62675</v>
      </c>
      <c r="AJ5648" s="277">
        <v>25851.86</v>
      </c>
      <c r="AL5648" s="246" t="s">
        <v>56099</v>
      </c>
      <c r="AM5648" s="247">
        <v>1474.72</v>
      </c>
      <c r="AO5648" s="226" t="s">
        <v>52374</v>
      </c>
      <c r="AP5648" s="227">
        <v>1723.93</v>
      </c>
      <c r="AR5648" s="207" t="s">
        <v>19965</v>
      </c>
      <c r="AS5648" s="208">
        <v>23186.71</v>
      </c>
      <c r="AT5648" s="93"/>
      <c r="AU5648" s="93"/>
      <c r="AV5648" s="93"/>
    </row>
    <row r="5649" spans="32:48" x14ac:dyDescent="0.55000000000000004">
      <c r="AF5649" t="s">
        <v>71868</v>
      </c>
      <c r="AG5649" s="284">
        <v>1969</v>
      </c>
      <c r="AI5649" s="276" t="s">
        <v>62059</v>
      </c>
      <c r="AJ5649" s="277">
        <v>36161.769999999997</v>
      </c>
      <c r="AL5649" s="246" t="s">
        <v>56100</v>
      </c>
      <c r="AM5649" s="247">
        <v>2176.4699999999998</v>
      </c>
      <c r="AO5649" s="226" t="s">
        <v>52375</v>
      </c>
      <c r="AP5649" s="227">
        <v>37867.58</v>
      </c>
      <c r="AR5649" s="207" t="s">
        <v>19966</v>
      </c>
      <c r="AS5649" s="208">
        <v>62538.37</v>
      </c>
      <c r="AT5649" s="93"/>
      <c r="AU5649" s="93"/>
      <c r="AV5649" s="93"/>
    </row>
    <row r="5650" spans="32:48" x14ac:dyDescent="0.55000000000000004">
      <c r="AF5650" t="s">
        <v>21826</v>
      </c>
      <c r="AG5650" s="284">
        <v>7000</v>
      </c>
      <c r="AI5650" s="276" t="s">
        <v>52823</v>
      </c>
      <c r="AJ5650" s="277">
        <v>168.9</v>
      </c>
      <c r="AL5650" s="246" t="s">
        <v>56101</v>
      </c>
      <c r="AM5650" s="247">
        <v>504.61</v>
      </c>
      <c r="AO5650" s="226" t="s">
        <v>52376</v>
      </c>
      <c r="AP5650" s="227">
        <v>0.97</v>
      </c>
      <c r="AR5650" s="207" t="s">
        <v>19967</v>
      </c>
      <c r="AS5650" s="208">
        <v>1000</v>
      </c>
      <c r="AT5650" s="93"/>
      <c r="AU5650" s="93"/>
      <c r="AV5650" s="93"/>
    </row>
    <row r="5651" spans="32:48" x14ac:dyDescent="0.55000000000000004">
      <c r="AF5651" t="s">
        <v>21827</v>
      </c>
      <c r="AG5651">
        <v>180</v>
      </c>
      <c r="AI5651" s="276" t="s">
        <v>45099</v>
      </c>
      <c r="AJ5651" s="277">
        <v>1462.7</v>
      </c>
      <c r="AL5651" s="246" t="s">
        <v>56102</v>
      </c>
      <c r="AM5651" s="247">
        <v>2471.4699999999998</v>
      </c>
      <c r="AO5651" s="226" t="s">
        <v>52377</v>
      </c>
      <c r="AP5651" s="227">
        <v>177330.02</v>
      </c>
      <c r="AR5651" s="207" t="s">
        <v>19968</v>
      </c>
      <c r="AS5651" s="208">
        <v>91669.51</v>
      </c>
      <c r="AT5651" s="93"/>
      <c r="AU5651" s="93"/>
      <c r="AV5651" s="93"/>
    </row>
    <row r="5652" spans="32:48" x14ac:dyDescent="0.55000000000000004">
      <c r="AF5652" t="s">
        <v>61689</v>
      </c>
      <c r="AG5652">
        <v>239.14</v>
      </c>
      <c r="AI5652" s="276" t="s">
        <v>61465</v>
      </c>
      <c r="AJ5652" s="277">
        <v>-211.13</v>
      </c>
      <c r="AL5652" s="246" t="s">
        <v>39143</v>
      </c>
      <c r="AM5652" s="247">
        <v>33530.22</v>
      </c>
      <c r="AO5652" s="226" t="s">
        <v>20016</v>
      </c>
      <c r="AP5652" s="227">
        <v>157720.10999999999</v>
      </c>
      <c r="AR5652" s="207" t="s">
        <v>19969</v>
      </c>
      <c r="AS5652" s="208">
        <v>9737.85</v>
      </c>
      <c r="AT5652" s="93"/>
      <c r="AU5652" s="93"/>
      <c r="AV5652" s="93"/>
    </row>
    <row r="5653" spans="32:48" x14ac:dyDescent="0.55000000000000004">
      <c r="AF5653" t="s">
        <v>13665</v>
      </c>
      <c r="AG5653" s="284">
        <v>2226.84</v>
      </c>
      <c r="AI5653" s="276" t="s">
        <v>70601</v>
      </c>
      <c r="AJ5653" s="277">
        <v>12240</v>
      </c>
      <c r="AL5653" s="246" t="s">
        <v>39144</v>
      </c>
      <c r="AM5653" s="247">
        <v>41142.36</v>
      </c>
      <c r="AO5653" s="226" t="s">
        <v>33502</v>
      </c>
      <c r="AP5653" s="227">
        <v>78580.259999999995</v>
      </c>
      <c r="AR5653" s="207" t="s">
        <v>19970</v>
      </c>
      <c r="AS5653" s="208">
        <v>36912.61</v>
      </c>
      <c r="AT5653" s="93"/>
      <c r="AU5653" s="93"/>
      <c r="AV5653" s="93"/>
    </row>
    <row r="5654" spans="32:48" x14ac:dyDescent="0.55000000000000004">
      <c r="AF5654" t="s">
        <v>13666</v>
      </c>
      <c r="AG5654" s="284">
        <v>4809.5600000000004</v>
      </c>
      <c r="AI5654" s="276" t="s">
        <v>70602</v>
      </c>
      <c r="AJ5654" s="277">
        <v>936.34</v>
      </c>
      <c r="AL5654" s="246" t="s">
        <v>39145</v>
      </c>
      <c r="AM5654" s="247">
        <v>5216.3599999999997</v>
      </c>
      <c r="AO5654" s="226" t="s">
        <v>44843</v>
      </c>
      <c r="AP5654" s="227">
        <v>3619290.31</v>
      </c>
      <c r="AR5654" s="207" t="s">
        <v>19971</v>
      </c>
      <c r="AS5654" s="208">
        <v>125000</v>
      </c>
      <c r="AT5654" s="93"/>
      <c r="AU5654" s="93"/>
      <c r="AV5654" s="93"/>
    </row>
    <row r="5655" spans="32:48" x14ac:dyDescent="0.55000000000000004">
      <c r="AF5655" t="s">
        <v>13667</v>
      </c>
      <c r="AG5655" s="284">
        <v>1349.08</v>
      </c>
      <c r="AI5655" s="276" t="s">
        <v>70603</v>
      </c>
      <c r="AJ5655" s="277">
        <v>3062.43</v>
      </c>
      <c r="AL5655" s="246" t="s">
        <v>39146</v>
      </c>
      <c r="AM5655" s="247">
        <v>2240.31</v>
      </c>
      <c r="AO5655" s="226" t="s">
        <v>20018</v>
      </c>
      <c r="AP5655" s="227">
        <v>17550.45</v>
      </c>
      <c r="AR5655" s="207" t="s">
        <v>19972</v>
      </c>
      <c r="AS5655" s="208">
        <v>1984.45</v>
      </c>
      <c r="AT5655" s="93"/>
      <c r="AU5655" s="93"/>
      <c r="AV5655" s="93"/>
    </row>
    <row r="5656" spans="32:48" x14ac:dyDescent="0.55000000000000004">
      <c r="AF5656" t="s">
        <v>40804</v>
      </c>
      <c r="AG5656">
        <v>493.72</v>
      </c>
      <c r="AI5656" s="276" t="s">
        <v>66647</v>
      </c>
      <c r="AJ5656" s="277">
        <v>139050</v>
      </c>
      <c r="AL5656" s="246" t="s">
        <v>39147</v>
      </c>
      <c r="AM5656" s="247">
        <v>8838.66</v>
      </c>
      <c r="AO5656" s="226" t="s">
        <v>42447</v>
      </c>
      <c r="AP5656" s="227">
        <v>3743062.5</v>
      </c>
      <c r="AR5656" s="207" t="s">
        <v>19973</v>
      </c>
      <c r="AS5656" s="208">
        <v>1111029.1200000001</v>
      </c>
      <c r="AT5656" s="93"/>
      <c r="AU5656" s="93"/>
      <c r="AV5656" s="93"/>
    </row>
    <row r="5657" spans="32:48" x14ac:dyDescent="0.55000000000000004">
      <c r="AF5657" t="s">
        <v>33696</v>
      </c>
      <c r="AG5657" s="284">
        <v>6356.4</v>
      </c>
      <c r="AI5657" s="276" t="s">
        <v>66648</v>
      </c>
      <c r="AJ5657" s="277">
        <v>9567.5</v>
      </c>
      <c r="AL5657" s="246" t="s">
        <v>39148</v>
      </c>
      <c r="AM5657" s="247">
        <v>132.91</v>
      </c>
      <c r="AO5657" s="226" t="s">
        <v>35002</v>
      </c>
      <c r="AP5657" s="227">
        <v>1164.1500000000001</v>
      </c>
      <c r="AR5657" s="207" t="s">
        <v>19974</v>
      </c>
      <c r="AS5657" s="208">
        <v>87099.69</v>
      </c>
      <c r="AT5657" s="93"/>
      <c r="AU5657" s="93"/>
      <c r="AV5657" s="93"/>
    </row>
    <row r="5658" spans="32:48" x14ac:dyDescent="0.55000000000000004">
      <c r="AF5658" t="s">
        <v>58046</v>
      </c>
      <c r="AG5658">
        <v>171.59</v>
      </c>
      <c r="AI5658" s="276" t="s">
        <v>66649</v>
      </c>
      <c r="AJ5658" s="277">
        <v>73</v>
      </c>
      <c r="AL5658" s="246" t="s">
        <v>56103</v>
      </c>
      <c r="AM5658" s="247">
        <v>41559.68</v>
      </c>
      <c r="AO5658" s="226" t="s">
        <v>33503</v>
      </c>
      <c r="AP5658" s="227">
        <v>282400</v>
      </c>
      <c r="AR5658" s="207" t="s">
        <v>19975</v>
      </c>
      <c r="AS5658" s="208">
        <v>146965.99</v>
      </c>
      <c r="AT5658" s="93"/>
      <c r="AU5658" s="93"/>
      <c r="AV5658" s="93"/>
    </row>
    <row r="5659" spans="32:48" x14ac:dyDescent="0.55000000000000004">
      <c r="AF5659" t="s">
        <v>21830</v>
      </c>
      <c r="AG5659" s="284">
        <v>10098.08</v>
      </c>
      <c r="AI5659" s="276" t="s">
        <v>70604</v>
      </c>
      <c r="AJ5659" s="277">
        <v>60606</v>
      </c>
      <c r="AL5659" s="246" t="s">
        <v>44853</v>
      </c>
      <c r="AM5659" s="247">
        <v>31942.13</v>
      </c>
      <c r="AO5659" s="226" t="s">
        <v>20019</v>
      </c>
      <c r="AP5659" s="227">
        <v>597163.88</v>
      </c>
      <c r="AR5659" s="207" t="s">
        <v>19976</v>
      </c>
      <c r="AS5659" s="208">
        <v>335318.03000000003</v>
      </c>
      <c r="AT5659" s="93"/>
      <c r="AU5659" s="93"/>
      <c r="AV5659" s="93"/>
    </row>
    <row r="5660" spans="32:48" x14ac:dyDescent="0.55000000000000004">
      <c r="AF5660" t="s">
        <v>21831</v>
      </c>
      <c r="AG5660" s="284">
        <v>77841.06</v>
      </c>
      <c r="AI5660" s="276" t="s">
        <v>70033</v>
      </c>
      <c r="AJ5660" s="277">
        <v>67555.199999999997</v>
      </c>
      <c r="AL5660" s="246" t="s">
        <v>44854</v>
      </c>
      <c r="AM5660" s="247">
        <v>5530.34</v>
      </c>
      <c r="AO5660" s="226" t="s">
        <v>20020</v>
      </c>
      <c r="AP5660" s="227">
        <v>802272.96</v>
      </c>
      <c r="AR5660" s="207" t="s">
        <v>19977</v>
      </c>
      <c r="AS5660" s="208">
        <v>28477.48</v>
      </c>
      <c r="AT5660" s="93"/>
      <c r="AU5660" s="93"/>
      <c r="AV5660" s="93"/>
    </row>
    <row r="5661" spans="32:48" x14ac:dyDescent="0.55000000000000004">
      <c r="AF5661" t="s">
        <v>21902</v>
      </c>
      <c r="AG5661" s="284">
        <v>17750</v>
      </c>
      <c r="AI5661" s="276" t="s">
        <v>69753</v>
      </c>
      <c r="AJ5661" s="277">
        <v>58795.33</v>
      </c>
      <c r="AL5661" s="246" t="s">
        <v>44855</v>
      </c>
      <c r="AM5661" s="247">
        <v>958.28</v>
      </c>
      <c r="AO5661" s="226" t="s">
        <v>36270</v>
      </c>
      <c r="AP5661" s="227">
        <v>28810.12</v>
      </c>
      <c r="AR5661" s="207" t="s">
        <v>19978</v>
      </c>
      <c r="AS5661" s="208">
        <v>285420.63</v>
      </c>
      <c r="AT5661" s="93"/>
      <c r="AU5661" s="93"/>
      <c r="AV5661" s="93"/>
    </row>
    <row r="5662" spans="32:48" x14ac:dyDescent="0.55000000000000004">
      <c r="AF5662" t="s">
        <v>21905</v>
      </c>
      <c r="AG5662" s="284">
        <v>216033.4</v>
      </c>
      <c r="AI5662" s="276" t="s">
        <v>66650</v>
      </c>
      <c r="AJ5662" s="277">
        <v>124086.67</v>
      </c>
      <c r="AL5662" s="246" t="s">
        <v>44856</v>
      </c>
      <c r="AM5662" s="247">
        <v>10174.32</v>
      </c>
      <c r="AO5662" s="226" t="s">
        <v>52378</v>
      </c>
      <c r="AP5662" s="227">
        <v>51.66</v>
      </c>
      <c r="AR5662" s="207" t="s">
        <v>19979</v>
      </c>
      <c r="AS5662" s="208">
        <v>3743.3</v>
      </c>
      <c r="AT5662" s="93"/>
      <c r="AU5662" s="93"/>
      <c r="AV5662" s="93"/>
    </row>
    <row r="5663" spans="32:48" x14ac:dyDescent="0.55000000000000004">
      <c r="AF5663" t="s">
        <v>33717</v>
      </c>
      <c r="AG5663" s="284">
        <v>4152.7</v>
      </c>
      <c r="AI5663" s="276" t="s">
        <v>66651</v>
      </c>
      <c r="AJ5663" s="277">
        <v>85622.88</v>
      </c>
      <c r="AL5663" s="246" t="s">
        <v>44857</v>
      </c>
      <c r="AM5663" s="247">
        <v>170.37</v>
      </c>
      <c r="AO5663" s="226" t="s">
        <v>35003</v>
      </c>
      <c r="AP5663" s="227">
        <v>22249.29</v>
      </c>
      <c r="AR5663" s="207" t="s">
        <v>19980</v>
      </c>
      <c r="AS5663" s="208">
        <v>18743.77</v>
      </c>
      <c r="AT5663" s="93"/>
      <c r="AU5663" s="93"/>
      <c r="AV5663" s="93"/>
    </row>
    <row r="5664" spans="32:48" x14ac:dyDescent="0.55000000000000004">
      <c r="AF5664" t="s">
        <v>21906</v>
      </c>
      <c r="AG5664" s="284">
        <v>32085.45</v>
      </c>
      <c r="AI5664" s="276" t="s">
        <v>66652</v>
      </c>
      <c r="AJ5664" s="277">
        <v>4046.38</v>
      </c>
      <c r="AL5664" s="246" t="s">
        <v>63150</v>
      </c>
      <c r="AM5664" s="247">
        <v>1992.64</v>
      </c>
      <c r="AO5664" s="226" t="s">
        <v>39136</v>
      </c>
      <c r="AP5664" s="227">
        <v>152144.5</v>
      </c>
      <c r="AR5664" s="207" t="s">
        <v>19981</v>
      </c>
      <c r="AS5664" s="208">
        <v>26545</v>
      </c>
      <c r="AT5664" s="93"/>
      <c r="AU5664" s="93"/>
      <c r="AV5664" s="93"/>
    </row>
    <row r="5665" spans="32:48" x14ac:dyDescent="0.55000000000000004">
      <c r="AF5665" t="s">
        <v>33719</v>
      </c>
      <c r="AG5665" s="284">
        <v>12505.02</v>
      </c>
      <c r="AI5665" s="276" t="s">
        <v>66653</v>
      </c>
      <c r="AJ5665" s="277">
        <v>67885.919999999998</v>
      </c>
      <c r="AL5665" s="246" t="s">
        <v>56104</v>
      </c>
      <c r="AM5665" s="247">
        <v>50278.5</v>
      </c>
      <c r="AO5665" s="226" t="s">
        <v>39137</v>
      </c>
      <c r="AP5665" s="227">
        <v>43864.54</v>
      </c>
      <c r="AR5665" s="207" t="s">
        <v>19982</v>
      </c>
      <c r="AS5665" s="208">
        <v>158798.6</v>
      </c>
      <c r="AT5665" s="93"/>
      <c r="AU5665" s="93"/>
      <c r="AV5665" s="93"/>
    </row>
    <row r="5666" spans="32:48" x14ac:dyDescent="0.55000000000000004">
      <c r="AF5666" t="s">
        <v>62364</v>
      </c>
      <c r="AG5666" s="284">
        <v>15837.42</v>
      </c>
      <c r="AI5666" s="276" t="s">
        <v>67950</v>
      </c>
      <c r="AJ5666" s="277">
        <v>59108.23</v>
      </c>
      <c r="AL5666" s="246" t="s">
        <v>44858</v>
      </c>
      <c r="AM5666" s="247">
        <v>87315.31</v>
      </c>
      <c r="AO5666" s="226" t="s">
        <v>35004</v>
      </c>
      <c r="AP5666" s="227">
        <v>490553.7</v>
      </c>
      <c r="AR5666" s="207" t="s">
        <v>19983</v>
      </c>
      <c r="AS5666" s="208">
        <v>1757</v>
      </c>
      <c r="AT5666" s="93"/>
      <c r="AU5666" s="93"/>
      <c r="AV5666" s="93"/>
    </row>
    <row r="5667" spans="32:48" x14ac:dyDescent="0.55000000000000004">
      <c r="AF5667" t="s">
        <v>40805</v>
      </c>
      <c r="AG5667" s="284">
        <v>2858.95</v>
      </c>
      <c r="AI5667" s="276" t="s">
        <v>67951</v>
      </c>
      <c r="AJ5667" s="277">
        <v>4354.59</v>
      </c>
      <c r="AL5667" s="246" t="s">
        <v>60402</v>
      </c>
      <c r="AM5667" s="247">
        <v>4471.87</v>
      </c>
      <c r="AO5667" s="226" t="s">
        <v>39138</v>
      </c>
      <c r="AP5667" s="227">
        <v>2950</v>
      </c>
      <c r="AR5667" s="207" t="s">
        <v>19984</v>
      </c>
      <c r="AS5667" s="208">
        <v>37800</v>
      </c>
      <c r="AT5667" s="93"/>
      <c r="AU5667" s="93"/>
      <c r="AV5667" s="93"/>
    </row>
    <row r="5668" spans="32:48" x14ac:dyDescent="0.55000000000000004">
      <c r="AF5668" t="s">
        <v>21912</v>
      </c>
      <c r="AG5668" s="284">
        <v>58600</v>
      </c>
      <c r="AI5668" s="276" t="s">
        <v>67952</v>
      </c>
      <c r="AJ5668" s="277">
        <v>10933.01</v>
      </c>
      <c r="AL5668" s="246" t="s">
        <v>60403</v>
      </c>
      <c r="AM5668" s="247">
        <v>338.54</v>
      </c>
      <c r="AO5668" s="226" t="s">
        <v>36271</v>
      </c>
      <c r="AP5668" s="227">
        <v>17742.12</v>
      </c>
      <c r="AR5668" s="207" t="s">
        <v>19985</v>
      </c>
      <c r="AS5668" s="208">
        <v>6021.4</v>
      </c>
      <c r="AT5668" s="93"/>
      <c r="AU5668" s="93"/>
      <c r="AV5668" s="93"/>
    </row>
    <row r="5669" spans="32:48" x14ac:dyDescent="0.55000000000000004">
      <c r="AF5669" t="s">
        <v>13680</v>
      </c>
      <c r="AG5669" s="284">
        <v>25819.55</v>
      </c>
      <c r="AI5669" s="276" t="s">
        <v>66654</v>
      </c>
      <c r="AJ5669" s="277">
        <v>304557.75</v>
      </c>
      <c r="AL5669" s="246" t="s">
        <v>64275</v>
      </c>
      <c r="AM5669" s="247">
        <v>23.41</v>
      </c>
      <c r="AO5669" s="226" t="s">
        <v>20021</v>
      </c>
      <c r="AP5669" s="227">
        <v>492234.7</v>
      </c>
      <c r="AR5669" s="207" t="s">
        <v>19986</v>
      </c>
      <c r="AS5669" s="208">
        <v>66374.05</v>
      </c>
      <c r="AT5669" s="93"/>
      <c r="AU5669" s="93"/>
      <c r="AV5669" s="93"/>
    </row>
    <row r="5670" spans="32:48" x14ac:dyDescent="0.55000000000000004">
      <c r="AF5670" t="s">
        <v>13681</v>
      </c>
      <c r="AG5670" s="284">
        <v>86252.02</v>
      </c>
      <c r="AI5670" s="276" t="s">
        <v>66655</v>
      </c>
      <c r="AJ5670" s="277">
        <v>296470.93</v>
      </c>
      <c r="AL5670" s="246" t="s">
        <v>60404</v>
      </c>
      <c r="AM5670" s="247">
        <v>376.41</v>
      </c>
      <c r="AO5670" s="226" t="s">
        <v>20022</v>
      </c>
      <c r="AP5670" s="227">
        <v>276121.15999999997</v>
      </c>
      <c r="AR5670" s="207" t="s">
        <v>19987</v>
      </c>
      <c r="AS5670" s="208">
        <v>234528.96</v>
      </c>
      <c r="AT5670" s="93"/>
      <c r="AU5670" s="93"/>
      <c r="AV5670" s="93"/>
    </row>
    <row r="5671" spans="32:48" x14ac:dyDescent="0.55000000000000004">
      <c r="AF5671" t="s">
        <v>13682</v>
      </c>
      <c r="AG5671" s="284">
        <v>91229.47</v>
      </c>
      <c r="AI5671" s="276" t="s">
        <v>67953</v>
      </c>
      <c r="AJ5671" s="277">
        <v>56648.160000000003</v>
      </c>
      <c r="AL5671" s="246" t="s">
        <v>55114</v>
      </c>
      <c r="AM5671" s="247">
        <v>17574</v>
      </c>
      <c r="AO5671" s="226" t="s">
        <v>46912</v>
      </c>
      <c r="AP5671" s="227">
        <v>221753.49</v>
      </c>
      <c r="AR5671" s="207" t="s">
        <v>19988</v>
      </c>
      <c r="AS5671" s="208">
        <v>1670478.35</v>
      </c>
      <c r="AT5671" s="93"/>
      <c r="AU5671" s="93"/>
      <c r="AV5671" s="93"/>
    </row>
    <row r="5672" spans="32:48" x14ac:dyDescent="0.55000000000000004">
      <c r="AF5672" t="s">
        <v>21917</v>
      </c>
      <c r="AG5672" s="284">
        <v>107591</v>
      </c>
      <c r="AI5672" s="276" t="s">
        <v>67954</v>
      </c>
      <c r="AJ5672" s="277">
        <v>40762.15</v>
      </c>
      <c r="AL5672" s="246" t="s">
        <v>55115</v>
      </c>
      <c r="AM5672" s="247">
        <v>5492</v>
      </c>
      <c r="AO5672" s="226" t="s">
        <v>20023</v>
      </c>
      <c r="AP5672" s="227">
        <v>219089.93</v>
      </c>
      <c r="AR5672" s="207" t="s">
        <v>19989</v>
      </c>
      <c r="AS5672" s="208">
        <v>359733.88</v>
      </c>
      <c r="AT5672" s="93"/>
      <c r="AU5672" s="93"/>
      <c r="AV5672" s="93"/>
    </row>
    <row r="5673" spans="32:48" x14ac:dyDescent="0.55000000000000004">
      <c r="AF5673" t="s">
        <v>21918</v>
      </c>
      <c r="AG5673" s="284">
        <v>30090</v>
      </c>
      <c r="AI5673" s="276" t="s">
        <v>66656</v>
      </c>
      <c r="AJ5673" s="277">
        <v>8142.48</v>
      </c>
      <c r="AL5673" s="246" t="s">
        <v>64276</v>
      </c>
      <c r="AM5673" s="247">
        <v>1500</v>
      </c>
      <c r="AO5673" s="226" t="s">
        <v>42448</v>
      </c>
      <c r="AP5673" s="227">
        <v>764328.5</v>
      </c>
      <c r="AR5673" s="207" t="s">
        <v>19990</v>
      </c>
      <c r="AS5673" s="208">
        <v>219134.71</v>
      </c>
      <c r="AT5673" s="93"/>
      <c r="AU5673" s="93"/>
      <c r="AV5673" s="93"/>
    </row>
    <row r="5674" spans="32:48" x14ac:dyDescent="0.55000000000000004">
      <c r="AF5674" t="s">
        <v>69353</v>
      </c>
      <c r="AG5674" s="284">
        <v>14305.76</v>
      </c>
      <c r="AI5674" s="276" t="s">
        <v>67955</v>
      </c>
      <c r="AJ5674" s="277">
        <v>1650</v>
      </c>
      <c r="AL5674" s="246" t="s">
        <v>57429</v>
      </c>
      <c r="AM5674" s="247">
        <v>11963.09</v>
      </c>
      <c r="AO5674" s="226" t="s">
        <v>52379</v>
      </c>
      <c r="AP5674" s="227">
        <v>-9464.2099999999991</v>
      </c>
      <c r="AR5674" s="207" t="s">
        <v>19991</v>
      </c>
      <c r="AS5674" s="208">
        <v>1512434.89</v>
      </c>
      <c r="AT5674" s="93"/>
      <c r="AU5674" s="93"/>
      <c r="AV5674" s="93"/>
    </row>
    <row r="5675" spans="32:48" x14ac:dyDescent="0.55000000000000004">
      <c r="AF5675" t="s">
        <v>71869</v>
      </c>
      <c r="AG5675" s="284">
        <v>18050</v>
      </c>
      <c r="AI5675" s="276" t="s">
        <v>67956</v>
      </c>
      <c r="AJ5675" s="277">
        <v>565.80999999999995</v>
      </c>
      <c r="AL5675" s="246" t="s">
        <v>55116</v>
      </c>
      <c r="AM5675" s="247">
        <v>135004.81</v>
      </c>
      <c r="AO5675" s="226" t="s">
        <v>46913</v>
      </c>
      <c r="AP5675" s="227">
        <v>21756.23</v>
      </c>
      <c r="AR5675" s="207" t="s">
        <v>19992</v>
      </c>
      <c r="AS5675" s="208">
        <v>7236.77</v>
      </c>
      <c r="AT5675" s="93"/>
      <c r="AU5675" s="93"/>
      <c r="AV5675" s="93"/>
    </row>
    <row r="5676" spans="32:48" x14ac:dyDescent="0.55000000000000004">
      <c r="AF5676" t="s">
        <v>21923</v>
      </c>
      <c r="AG5676" s="284">
        <v>139875.88</v>
      </c>
      <c r="AI5676" s="276" t="s">
        <v>67957</v>
      </c>
      <c r="AJ5676" s="277">
        <v>2610</v>
      </c>
      <c r="AL5676" s="246" t="s">
        <v>52386</v>
      </c>
      <c r="AM5676" s="247">
        <v>2220</v>
      </c>
      <c r="AO5676" s="226" t="s">
        <v>52380</v>
      </c>
      <c r="AP5676" s="227">
        <v>1280</v>
      </c>
      <c r="AR5676" s="207" t="s">
        <v>19993</v>
      </c>
      <c r="AS5676" s="208">
        <v>201750</v>
      </c>
      <c r="AT5676" s="93"/>
      <c r="AU5676" s="93"/>
      <c r="AV5676" s="93"/>
    </row>
    <row r="5677" spans="32:48" x14ac:dyDescent="0.55000000000000004">
      <c r="AF5677" t="s">
        <v>21924</v>
      </c>
      <c r="AG5677" s="284">
        <v>660883.48</v>
      </c>
      <c r="AI5677" s="276" t="s">
        <v>67958</v>
      </c>
      <c r="AJ5677" s="277">
        <v>369.2</v>
      </c>
      <c r="AL5677" s="246" t="s">
        <v>47966</v>
      </c>
      <c r="AM5677" s="247">
        <v>13144.92</v>
      </c>
      <c r="AO5677" s="226" t="s">
        <v>52381</v>
      </c>
      <c r="AP5677" s="227">
        <v>97.92</v>
      </c>
      <c r="AR5677" s="207" t="s">
        <v>19994</v>
      </c>
      <c r="AS5677" s="208">
        <v>1870</v>
      </c>
      <c r="AT5677" s="93"/>
      <c r="AU5677" s="93"/>
      <c r="AV5677" s="93"/>
    </row>
    <row r="5678" spans="32:48" x14ac:dyDescent="0.55000000000000004">
      <c r="AF5678" t="s">
        <v>21925</v>
      </c>
      <c r="AG5678" s="284">
        <v>73636</v>
      </c>
      <c r="AI5678" s="276" t="s">
        <v>67959</v>
      </c>
      <c r="AJ5678" s="277">
        <v>740.27</v>
      </c>
      <c r="AL5678" s="246" t="s">
        <v>33530</v>
      </c>
      <c r="AM5678" s="247">
        <v>8813.2000000000007</v>
      </c>
      <c r="AO5678" s="226" t="s">
        <v>52382</v>
      </c>
      <c r="AP5678" s="227">
        <v>308.48</v>
      </c>
      <c r="AR5678" s="207" t="s">
        <v>19995</v>
      </c>
      <c r="AS5678" s="208">
        <v>7500</v>
      </c>
      <c r="AT5678" s="93"/>
      <c r="AU5678" s="93"/>
      <c r="AV5678" s="93"/>
    </row>
    <row r="5679" spans="32:48" x14ac:dyDescent="0.55000000000000004">
      <c r="AF5679" t="s">
        <v>43264</v>
      </c>
      <c r="AG5679" s="284">
        <v>-6657.45</v>
      </c>
      <c r="AI5679" s="276" t="s">
        <v>64468</v>
      </c>
      <c r="AJ5679" s="277">
        <v>2303.19</v>
      </c>
      <c r="AL5679" s="246" t="s">
        <v>59056</v>
      </c>
      <c r="AM5679" s="247">
        <v>353.71</v>
      </c>
      <c r="AO5679" s="226" t="s">
        <v>52383</v>
      </c>
      <c r="AP5679" s="227">
        <v>647.86</v>
      </c>
      <c r="AR5679" s="207" t="s">
        <v>19996</v>
      </c>
      <c r="AS5679" s="208">
        <v>123340.78</v>
      </c>
      <c r="AT5679" s="93"/>
      <c r="AU5679" s="93"/>
      <c r="AV5679" s="93"/>
    </row>
    <row r="5680" spans="32:48" x14ac:dyDescent="0.55000000000000004">
      <c r="AF5680" t="s">
        <v>54397</v>
      </c>
      <c r="AG5680" s="284">
        <v>17500</v>
      </c>
      <c r="AI5680" s="276" t="s">
        <v>64469</v>
      </c>
      <c r="AJ5680" s="277">
        <v>2041.9</v>
      </c>
      <c r="AL5680" s="246" t="s">
        <v>52387</v>
      </c>
      <c r="AM5680" s="247">
        <v>8110.32</v>
      </c>
      <c r="AO5680" s="226" t="s">
        <v>52384</v>
      </c>
      <c r="AP5680" s="227">
        <v>-297.7</v>
      </c>
      <c r="AR5680" s="207" t="s">
        <v>19997</v>
      </c>
      <c r="AS5680" s="208">
        <v>9085.15</v>
      </c>
      <c r="AT5680" s="93"/>
      <c r="AU5680" s="93"/>
      <c r="AV5680" s="93"/>
    </row>
    <row r="5681" spans="32:48" x14ac:dyDescent="0.55000000000000004">
      <c r="AF5681" t="s">
        <v>21972</v>
      </c>
      <c r="AG5681" s="284">
        <v>4731.8100000000004</v>
      </c>
      <c r="AI5681" s="276" t="s">
        <v>66657</v>
      </c>
      <c r="AJ5681" s="277">
        <v>25551.53</v>
      </c>
      <c r="AL5681" s="246" t="s">
        <v>56105</v>
      </c>
      <c r="AM5681" s="247">
        <v>173597.45</v>
      </c>
      <c r="AO5681" s="226" t="s">
        <v>42449</v>
      </c>
      <c r="AP5681" s="227">
        <v>199885.21</v>
      </c>
      <c r="AR5681" s="207" t="s">
        <v>19998</v>
      </c>
      <c r="AS5681" s="208">
        <v>26740.28</v>
      </c>
      <c r="AT5681" s="93"/>
      <c r="AU5681" s="93"/>
      <c r="AV5681" s="93"/>
    </row>
    <row r="5682" spans="32:48" x14ac:dyDescent="0.55000000000000004">
      <c r="AF5682" t="s">
        <v>13695</v>
      </c>
      <c r="AG5682">
        <v>362</v>
      </c>
      <c r="AI5682" s="276" t="s">
        <v>67960</v>
      </c>
      <c r="AJ5682" s="277">
        <v>100491</v>
      </c>
      <c r="AL5682" s="246" t="s">
        <v>60405</v>
      </c>
      <c r="AM5682" s="247">
        <v>39867.11</v>
      </c>
      <c r="AO5682" s="226" t="s">
        <v>42450</v>
      </c>
      <c r="AP5682" s="227">
        <v>94082.5</v>
      </c>
      <c r="AR5682" s="207" t="s">
        <v>19999</v>
      </c>
      <c r="AS5682" s="208">
        <v>14761.04</v>
      </c>
      <c r="AT5682" s="93"/>
      <c r="AU5682" s="93"/>
      <c r="AV5682" s="93"/>
    </row>
    <row r="5683" spans="32:48" x14ac:dyDescent="0.55000000000000004">
      <c r="AF5683" t="s">
        <v>13696</v>
      </c>
      <c r="AG5683" s="284">
        <v>1137.52</v>
      </c>
      <c r="AI5683" s="276" t="s">
        <v>67961</v>
      </c>
      <c r="AJ5683" s="277">
        <v>378231</v>
      </c>
      <c r="AL5683" s="246" t="s">
        <v>39150</v>
      </c>
      <c r="AM5683" s="247">
        <v>108795.68</v>
      </c>
      <c r="AO5683" s="226" t="s">
        <v>48880</v>
      </c>
      <c r="AP5683" s="227">
        <v>7828.95</v>
      </c>
      <c r="AR5683" s="207" t="s">
        <v>20000</v>
      </c>
      <c r="AS5683" s="208">
        <v>97013.83</v>
      </c>
      <c r="AT5683" s="93"/>
      <c r="AU5683" s="93"/>
      <c r="AV5683" s="93"/>
    </row>
    <row r="5684" spans="32:48" x14ac:dyDescent="0.55000000000000004">
      <c r="AF5684" t="s">
        <v>21980</v>
      </c>
      <c r="AG5684">
        <v>44.16</v>
      </c>
      <c r="AI5684" s="276" t="s">
        <v>67962</v>
      </c>
      <c r="AJ5684" s="277">
        <v>61710</v>
      </c>
      <c r="AL5684" s="246" t="s">
        <v>39151</v>
      </c>
      <c r="AM5684" s="247">
        <v>59788.39</v>
      </c>
      <c r="AO5684" s="226" t="s">
        <v>44844</v>
      </c>
      <c r="AP5684" s="227">
        <v>2137897.35</v>
      </c>
      <c r="AR5684" s="207" t="s">
        <v>20001</v>
      </c>
      <c r="AS5684" s="208">
        <v>6238.77</v>
      </c>
      <c r="AT5684" s="93"/>
      <c r="AU5684" s="93"/>
      <c r="AV5684" s="93"/>
    </row>
    <row r="5685" spans="32:48" x14ac:dyDescent="0.55000000000000004">
      <c r="AF5685" t="s">
        <v>36372</v>
      </c>
      <c r="AG5685" s="284">
        <v>2831.56</v>
      </c>
      <c r="AI5685" s="276" t="s">
        <v>67963</v>
      </c>
      <c r="AJ5685" s="277">
        <v>32740</v>
      </c>
      <c r="AL5685" s="246" t="s">
        <v>52392</v>
      </c>
      <c r="AM5685" s="247">
        <v>10996</v>
      </c>
      <c r="AO5685" s="226" t="s">
        <v>44845</v>
      </c>
      <c r="AP5685" s="227">
        <v>166778.67000000001</v>
      </c>
      <c r="AR5685" s="207" t="s">
        <v>20002</v>
      </c>
      <c r="AS5685" s="208">
        <v>398718.27</v>
      </c>
      <c r="AT5685" s="93"/>
      <c r="AU5685" s="93"/>
      <c r="AV5685" s="93"/>
    </row>
    <row r="5686" spans="32:48" x14ac:dyDescent="0.55000000000000004">
      <c r="AF5686" t="s">
        <v>13697</v>
      </c>
      <c r="AG5686" s="284">
        <v>1663.04</v>
      </c>
      <c r="AI5686" s="276" t="s">
        <v>67964</v>
      </c>
      <c r="AJ5686" s="277">
        <v>9447.9599999999991</v>
      </c>
      <c r="AL5686" s="246" t="s">
        <v>59057</v>
      </c>
      <c r="AM5686" s="247">
        <v>775</v>
      </c>
      <c r="AO5686" s="226" t="s">
        <v>44846</v>
      </c>
      <c r="AP5686" s="227">
        <v>284976.25</v>
      </c>
      <c r="AR5686" s="207" t="s">
        <v>20003</v>
      </c>
      <c r="AS5686" s="208">
        <v>155.4</v>
      </c>
      <c r="AT5686" s="93"/>
      <c r="AU5686" s="93"/>
      <c r="AV5686" s="93"/>
    </row>
    <row r="5687" spans="32:48" x14ac:dyDescent="0.55000000000000004">
      <c r="AF5687" t="s">
        <v>55614</v>
      </c>
      <c r="AG5687">
        <v>176.22</v>
      </c>
      <c r="AI5687" s="276" t="s">
        <v>67965</v>
      </c>
      <c r="AJ5687" s="277">
        <v>7061.69</v>
      </c>
      <c r="AL5687" s="246" t="s">
        <v>59058</v>
      </c>
      <c r="AM5687" s="247">
        <v>65.81</v>
      </c>
      <c r="AO5687" s="226" t="s">
        <v>44847</v>
      </c>
      <c r="AP5687" s="227">
        <v>21800.71</v>
      </c>
      <c r="AR5687" s="207" t="s">
        <v>20004</v>
      </c>
      <c r="AS5687" s="208">
        <v>4332.32</v>
      </c>
      <c r="AT5687" s="93"/>
      <c r="AU5687" s="93"/>
      <c r="AV5687" s="93"/>
    </row>
    <row r="5688" spans="32:48" x14ac:dyDescent="0.55000000000000004">
      <c r="AF5688" t="s">
        <v>22218</v>
      </c>
      <c r="AG5688" s="284">
        <v>1864.2</v>
      </c>
      <c r="AI5688" s="276" t="s">
        <v>67966</v>
      </c>
      <c r="AJ5688" s="277">
        <v>25607.02</v>
      </c>
      <c r="AL5688" s="246" t="s">
        <v>59059</v>
      </c>
      <c r="AM5688" s="247">
        <v>13.46</v>
      </c>
      <c r="AO5688" s="226" t="s">
        <v>20090</v>
      </c>
      <c r="AP5688" s="227">
        <v>32357</v>
      </c>
      <c r="AR5688" s="207" t="s">
        <v>20005</v>
      </c>
      <c r="AS5688" s="208">
        <v>839904.4</v>
      </c>
      <c r="AT5688" s="93"/>
      <c r="AU5688" s="93"/>
      <c r="AV5688" s="93"/>
    </row>
    <row r="5689" spans="32:48" x14ac:dyDescent="0.55000000000000004">
      <c r="AF5689" t="s">
        <v>13723</v>
      </c>
      <c r="AG5689" s="284">
        <v>8221.0499999999993</v>
      </c>
      <c r="AI5689" s="276" t="s">
        <v>67967</v>
      </c>
      <c r="AJ5689" s="277">
        <v>11019.28</v>
      </c>
      <c r="AL5689" s="246" t="s">
        <v>59060</v>
      </c>
      <c r="AM5689" s="247">
        <v>87.7</v>
      </c>
      <c r="AO5689" s="226" t="s">
        <v>20093</v>
      </c>
      <c r="AP5689" s="227">
        <v>2575</v>
      </c>
      <c r="AR5689" s="207" t="s">
        <v>20006</v>
      </c>
      <c r="AS5689" s="208">
        <v>115993.36</v>
      </c>
      <c r="AT5689" s="93"/>
      <c r="AU5689" s="93"/>
      <c r="AV5689" s="93"/>
    </row>
    <row r="5690" spans="32:48" x14ac:dyDescent="0.55000000000000004">
      <c r="AF5690" t="s">
        <v>22220</v>
      </c>
      <c r="AG5690" s="284">
        <v>2500</v>
      </c>
      <c r="AI5690" s="276" t="s">
        <v>67968</v>
      </c>
      <c r="AJ5690" s="277">
        <v>12834.05</v>
      </c>
      <c r="AL5690" s="246" t="s">
        <v>59061</v>
      </c>
      <c r="AM5690" s="247">
        <v>29999.97</v>
      </c>
      <c r="AO5690" s="226" t="s">
        <v>40278</v>
      </c>
      <c r="AP5690" s="227">
        <v>28225</v>
      </c>
      <c r="AR5690" s="207" t="s">
        <v>20007</v>
      </c>
      <c r="AS5690" s="208">
        <v>83753.2</v>
      </c>
      <c r="AT5690" s="93"/>
      <c r="AU5690" s="93"/>
      <c r="AV5690" s="93"/>
    </row>
    <row r="5691" spans="32:48" x14ac:dyDescent="0.55000000000000004">
      <c r="AF5691" t="s">
        <v>35191</v>
      </c>
      <c r="AG5691">
        <v>666.41</v>
      </c>
      <c r="AI5691" s="276" t="s">
        <v>61466</v>
      </c>
      <c r="AJ5691" s="277">
        <v>15311.2</v>
      </c>
      <c r="AL5691" s="246" t="s">
        <v>64277</v>
      </c>
      <c r="AM5691" s="247">
        <v>4400</v>
      </c>
      <c r="AO5691" s="226" t="s">
        <v>40279</v>
      </c>
      <c r="AP5691" s="227">
        <v>14810.33</v>
      </c>
      <c r="AR5691" s="207" t="s">
        <v>20008</v>
      </c>
      <c r="AS5691" s="208">
        <v>15229.28</v>
      </c>
      <c r="AT5691" s="93"/>
      <c r="AU5691" s="93"/>
      <c r="AV5691" s="93"/>
    </row>
    <row r="5692" spans="32:48" x14ac:dyDescent="0.55000000000000004">
      <c r="AF5692" t="s">
        <v>13725</v>
      </c>
      <c r="AG5692">
        <v>995.38</v>
      </c>
      <c r="AI5692" s="276" t="s">
        <v>64471</v>
      </c>
      <c r="AJ5692" s="277">
        <v>168.38</v>
      </c>
      <c r="AL5692" s="246" t="s">
        <v>64278</v>
      </c>
      <c r="AM5692" s="247">
        <v>2900</v>
      </c>
      <c r="AO5692" s="226" t="s">
        <v>40280</v>
      </c>
      <c r="AP5692" s="227">
        <v>1470.41</v>
      </c>
      <c r="AR5692" s="207" t="s">
        <v>20009</v>
      </c>
      <c r="AS5692" s="208">
        <v>41846.550000000003</v>
      </c>
      <c r="AT5692" s="93"/>
      <c r="AU5692" s="93"/>
      <c r="AV5692" s="93"/>
    </row>
    <row r="5693" spans="32:48" x14ac:dyDescent="0.55000000000000004">
      <c r="AF5693" t="s">
        <v>13726</v>
      </c>
      <c r="AG5693" s="284">
        <v>2584.69</v>
      </c>
      <c r="AI5693" s="276" t="s">
        <v>70605</v>
      </c>
      <c r="AJ5693" s="277">
        <v>4522.5</v>
      </c>
      <c r="AL5693" s="246" t="s">
        <v>44865</v>
      </c>
      <c r="AM5693" s="247">
        <v>38126.160000000003</v>
      </c>
      <c r="AO5693" s="226" t="s">
        <v>40281</v>
      </c>
      <c r="AP5693" s="227">
        <v>1153.26</v>
      </c>
      <c r="AR5693" s="207" t="s">
        <v>20010</v>
      </c>
      <c r="AS5693" s="208">
        <v>9914.4599999999991</v>
      </c>
      <c r="AT5693" s="93"/>
      <c r="AU5693" s="93"/>
      <c r="AV5693" s="93"/>
    </row>
    <row r="5694" spans="32:48" x14ac:dyDescent="0.55000000000000004">
      <c r="AF5694" t="s">
        <v>22223</v>
      </c>
      <c r="AG5694" s="284">
        <v>20600.439999999999</v>
      </c>
      <c r="AI5694" s="276" t="s">
        <v>70606</v>
      </c>
      <c r="AJ5694" s="277">
        <v>345.97</v>
      </c>
      <c r="AL5694" s="246" t="s">
        <v>59062</v>
      </c>
      <c r="AM5694" s="247">
        <v>52500.03</v>
      </c>
      <c r="AO5694" s="226" t="s">
        <v>33507</v>
      </c>
      <c r="AP5694" s="227">
        <v>229131.43</v>
      </c>
      <c r="AR5694" s="207" t="s">
        <v>20011</v>
      </c>
      <c r="AS5694" s="208">
        <v>85700</v>
      </c>
      <c r="AT5694" s="93"/>
      <c r="AU5694" s="93"/>
      <c r="AV5694" s="93"/>
    </row>
    <row r="5695" spans="32:48" x14ac:dyDescent="0.55000000000000004">
      <c r="AF5695" t="s">
        <v>59329</v>
      </c>
      <c r="AG5695">
        <v>600</v>
      </c>
      <c r="AI5695" s="276" t="s">
        <v>70607</v>
      </c>
      <c r="AJ5695" s="277">
        <v>1131.53</v>
      </c>
      <c r="AL5695" s="246" t="s">
        <v>63151</v>
      </c>
      <c r="AM5695" s="247">
        <v>10743.02</v>
      </c>
      <c r="AO5695" s="226" t="s">
        <v>33508</v>
      </c>
      <c r="AP5695" s="227">
        <v>24163.77</v>
      </c>
      <c r="AR5695" s="207" t="s">
        <v>20012</v>
      </c>
      <c r="AS5695" s="208">
        <v>91195.839999999997</v>
      </c>
      <c r="AT5695" s="93"/>
      <c r="AU5695" s="93"/>
      <c r="AV5695" s="93"/>
    </row>
    <row r="5696" spans="32:48" x14ac:dyDescent="0.55000000000000004">
      <c r="AF5696" t="s">
        <v>54408</v>
      </c>
      <c r="AG5696">
        <v>714.68</v>
      </c>
      <c r="AI5696" s="276" t="s">
        <v>66658</v>
      </c>
      <c r="AJ5696" s="277">
        <v>9798.3700000000008</v>
      </c>
      <c r="AL5696" s="246" t="s">
        <v>59601</v>
      </c>
      <c r="AM5696" s="247">
        <v>4894.5600000000004</v>
      </c>
      <c r="AO5696" s="226" t="s">
        <v>33509</v>
      </c>
      <c r="AP5696" s="227">
        <v>9196.1</v>
      </c>
      <c r="AR5696" s="207" t="s">
        <v>20013</v>
      </c>
      <c r="AS5696" s="208">
        <v>20227.16</v>
      </c>
      <c r="AT5696" s="93"/>
      <c r="AU5696" s="93"/>
      <c r="AV5696" s="93"/>
    </row>
    <row r="5697" spans="32:48" x14ac:dyDescent="0.55000000000000004">
      <c r="AF5697" t="s">
        <v>13727</v>
      </c>
      <c r="AG5697" s="284">
        <v>29980.5</v>
      </c>
      <c r="AI5697" s="276" t="s">
        <v>70608</v>
      </c>
      <c r="AJ5697" s="277">
        <v>260.95</v>
      </c>
      <c r="AL5697" s="246" t="s">
        <v>48883</v>
      </c>
      <c r="AM5697" s="247">
        <v>3042.76</v>
      </c>
      <c r="AO5697" s="226" t="s">
        <v>33510</v>
      </c>
      <c r="AP5697" s="227">
        <v>3.9</v>
      </c>
      <c r="AR5697" s="207" t="s">
        <v>20014</v>
      </c>
      <c r="AS5697" s="208">
        <v>6434.36</v>
      </c>
      <c r="AT5697" s="93"/>
      <c r="AU5697" s="93"/>
      <c r="AV5697" s="93"/>
    </row>
    <row r="5698" spans="32:48" x14ac:dyDescent="0.55000000000000004">
      <c r="AF5698" t="s">
        <v>66778</v>
      </c>
      <c r="AG5698" s="284">
        <v>40843.089999999997</v>
      </c>
      <c r="AI5698" s="276" t="s">
        <v>66659</v>
      </c>
      <c r="AJ5698" s="277">
        <v>3278.91</v>
      </c>
      <c r="AL5698" s="246" t="s">
        <v>56106</v>
      </c>
      <c r="AM5698" s="247">
        <v>450</v>
      </c>
      <c r="AO5698" s="226" t="s">
        <v>33511</v>
      </c>
      <c r="AP5698" s="227">
        <v>35811.96</v>
      </c>
      <c r="AR5698" s="207" t="s">
        <v>20015</v>
      </c>
      <c r="AS5698" s="208">
        <v>46766.02</v>
      </c>
      <c r="AT5698" s="93"/>
      <c r="AU5698" s="93"/>
      <c r="AV5698" s="93"/>
    </row>
    <row r="5699" spans="32:48" x14ac:dyDescent="0.55000000000000004">
      <c r="AF5699" t="s">
        <v>33761</v>
      </c>
      <c r="AG5699" s="284">
        <v>26787</v>
      </c>
      <c r="AI5699" s="276" t="s">
        <v>67969</v>
      </c>
      <c r="AJ5699" s="277">
        <v>10427.41</v>
      </c>
      <c r="AL5699" s="246" t="s">
        <v>20221</v>
      </c>
      <c r="AM5699" s="247">
        <v>267.17</v>
      </c>
      <c r="AO5699" s="226" t="s">
        <v>36273</v>
      </c>
      <c r="AP5699" s="227">
        <v>120785.59</v>
      </c>
      <c r="AR5699" s="207" t="s">
        <v>20016</v>
      </c>
      <c r="AS5699" s="208">
        <v>3681.75</v>
      </c>
      <c r="AT5699" s="93"/>
      <c r="AU5699" s="93"/>
      <c r="AV5699" s="93"/>
    </row>
    <row r="5700" spans="32:48" x14ac:dyDescent="0.55000000000000004">
      <c r="AF5700" t="s">
        <v>22330</v>
      </c>
      <c r="AG5700" s="284">
        <v>38654.1</v>
      </c>
      <c r="AI5700" s="276" t="s">
        <v>70609</v>
      </c>
      <c r="AJ5700" s="277">
        <v>1619.1</v>
      </c>
      <c r="AL5700" s="246" t="s">
        <v>20222</v>
      </c>
      <c r="AM5700" s="247">
        <v>110.25</v>
      </c>
      <c r="AO5700" s="226" t="s">
        <v>36274</v>
      </c>
      <c r="AP5700" s="227">
        <v>41620</v>
      </c>
      <c r="AR5700" s="207" t="s">
        <v>20017</v>
      </c>
      <c r="AS5700" s="208">
        <v>3821.71</v>
      </c>
      <c r="AT5700" s="93"/>
      <c r="AU5700" s="93"/>
      <c r="AV5700" s="93"/>
    </row>
    <row r="5701" spans="32:48" x14ac:dyDescent="0.55000000000000004">
      <c r="AF5701" t="s">
        <v>22335</v>
      </c>
      <c r="AG5701" s="284">
        <v>249473.64</v>
      </c>
      <c r="AI5701" s="276" t="s">
        <v>67970</v>
      </c>
      <c r="AJ5701" s="277">
        <v>1625.68</v>
      </c>
      <c r="AL5701" s="246" t="s">
        <v>56107</v>
      </c>
      <c r="AM5701" s="247">
        <v>8665</v>
      </c>
      <c r="AO5701" s="226" t="s">
        <v>33512</v>
      </c>
      <c r="AP5701" s="227">
        <v>3882</v>
      </c>
      <c r="AR5701" s="207" t="s">
        <v>20018</v>
      </c>
      <c r="AS5701" s="208">
        <v>1145.52</v>
      </c>
      <c r="AT5701" s="93"/>
      <c r="AU5701" s="93"/>
      <c r="AV5701" s="93"/>
    </row>
    <row r="5702" spans="32:48" x14ac:dyDescent="0.55000000000000004">
      <c r="AF5702" t="s">
        <v>22339</v>
      </c>
      <c r="AG5702" s="284">
        <v>25477.48</v>
      </c>
      <c r="AI5702" s="276" t="s">
        <v>67971</v>
      </c>
      <c r="AJ5702" s="277">
        <v>6469.36</v>
      </c>
      <c r="AL5702" s="246" t="s">
        <v>35008</v>
      </c>
      <c r="AM5702" s="247">
        <v>14077.25</v>
      </c>
      <c r="AO5702" s="226" t="s">
        <v>35005</v>
      </c>
      <c r="AP5702" s="227">
        <v>7333.86</v>
      </c>
      <c r="AR5702" s="207" t="s">
        <v>20019</v>
      </c>
      <c r="AS5702" s="208">
        <v>638.32000000000005</v>
      </c>
      <c r="AT5702" s="93"/>
      <c r="AU5702" s="93"/>
      <c r="AV5702" s="93"/>
    </row>
    <row r="5703" spans="32:48" x14ac:dyDescent="0.55000000000000004">
      <c r="AF5703" t="s">
        <v>22340</v>
      </c>
      <c r="AG5703" s="284">
        <v>125406.6</v>
      </c>
      <c r="AI5703" s="276" t="s">
        <v>67972</v>
      </c>
      <c r="AJ5703" s="277">
        <v>494.91</v>
      </c>
      <c r="AL5703" s="246" t="s">
        <v>20223</v>
      </c>
      <c r="AM5703" s="247">
        <v>3511.94</v>
      </c>
      <c r="AO5703" s="226" t="s">
        <v>36275</v>
      </c>
      <c r="AP5703" s="227">
        <v>17641.57</v>
      </c>
      <c r="AR5703" s="207" t="s">
        <v>20020</v>
      </c>
      <c r="AS5703" s="208">
        <v>828.55</v>
      </c>
      <c r="AT5703" s="93"/>
      <c r="AU5703" s="93"/>
      <c r="AV5703" s="93"/>
    </row>
    <row r="5704" spans="32:48" x14ac:dyDescent="0.55000000000000004">
      <c r="AF5704" t="s">
        <v>22342</v>
      </c>
      <c r="AG5704" s="284">
        <v>35331.660000000003</v>
      </c>
      <c r="AI5704" s="276" t="s">
        <v>67973</v>
      </c>
      <c r="AJ5704" s="277">
        <v>1584.99</v>
      </c>
      <c r="AL5704" s="246" t="s">
        <v>39158</v>
      </c>
      <c r="AM5704" s="247">
        <v>7343.33</v>
      </c>
      <c r="AO5704" s="226" t="s">
        <v>36276</v>
      </c>
      <c r="AP5704" s="227">
        <v>508.88</v>
      </c>
      <c r="AR5704" s="207" t="s">
        <v>20021</v>
      </c>
      <c r="AS5704" s="208">
        <v>40110.78</v>
      </c>
      <c r="AT5704" s="93"/>
      <c r="AU5704" s="93"/>
      <c r="AV5704" s="93"/>
    </row>
    <row r="5705" spans="32:48" x14ac:dyDescent="0.55000000000000004">
      <c r="AF5705" t="s">
        <v>22343</v>
      </c>
      <c r="AG5705" s="284">
        <v>102857.32</v>
      </c>
      <c r="AI5705" s="276" t="s">
        <v>67974</v>
      </c>
      <c r="AJ5705" s="277">
        <v>1153.72</v>
      </c>
      <c r="AL5705" s="246" t="s">
        <v>59063</v>
      </c>
      <c r="AM5705" s="247">
        <v>204.08</v>
      </c>
      <c r="AO5705" s="226" t="s">
        <v>36277</v>
      </c>
      <c r="AP5705" s="227">
        <v>53680</v>
      </c>
      <c r="AR5705" s="207" t="s">
        <v>20022</v>
      </c>
      <c r="AS5705" s="208">
        <v>1084838.08</v>
      </c>
      <c r="AT5705" s="93"/>
      <c r="AU5705" s="93"/>
      <c r="AV5705" s="93"/>
    </row>
    <row r="5706" spans="32:48" x14ac:dyDescent="0.55000000000000004">
      <c r="AF5706" t="s">
        <v>22344</v>
      </c>
      <c r="AG5706" s="284">
        <v>32377.919999999998</v>
      </c>
      <c r="AI5706" s="276" t="s">
        <v>60544</v>
      </c>
      <c r="AJ5706" s="277">
        <v>9319.8700000000008</v>
      </c>
      <c r="AL5706" s="246" t="s">
        <v>35009</v>
      </c>
      <c r="AM5706" s="247">
        <v>1597.92</v>
      </c>
      <c r="AO5706" s="226" t="s">
        <v>52385</v>
      </c>
      <c r="AP5706" s="227">
        <v>95928.19</v>
      </c>
      <c r="AR5706" s="207" t="s">
        <v>20023</v>
      </c>
      <c r="AS5706" s="208">
        <v>23272.5</v>
      </c>
      <c r="AT5706" s="93"/>
      <c r="AU5706" s="93"/>
      <c r="AV5706" s="93"/>
    </row>
    <row r="5707" spans="32:48" x14ac:dyDescent="0.55000000000000004">
      <c r="AF5707" t="s">
        <v>22345</v>
      </c>
      <c r="AG5707" s="284">
        <v>909980.38</v>
      </c>
      <c r="AI5707" s="276" t="s">
        <v>60545</v>
      </c>
      <c r="AJ5707" s="277">
        <v>712.99</v>
      </c>
      <c r="AL5707" s="246" t="s">
        <v>57430</v>
      </c>
      <c r="AM5707" s="247">
        <v>241.26</v>
      </c>
      <c r="AO5707" s="226" t="s">
        <v>44848</v>
      </c>
      <c r="AP5707" s="227">
        <v>107000</v>
      </c>
      <c r="AR5707" s="207" t="s">
        <v>20024</v>
      </c>
      <c r="AS5707" s="208">
        <v>5950</v>
      </c>
      <c r="AT5707" s="93"/>
      <c r="AU5707" s="93"/>
      <c r="AV5707" s="93"/>
    </row>
    <row r="5708" spans="32:48" x14ac:dyDescent="0.55000000000000004">
      <c r="AF5708" t="s">
        <v>71870</v>
      </c>
      <c r="AG5708" s="284">
        <v>1533746.74</v>
      </c>
      <c r="AI5708" s="276" t="s">
        <v>60546</v>
      </c>
      <c r="AJ5708" s="277">
        <v>2248.77</v>
      </c>
      <c r="AL5708" s="246" t="s">
        <v>44871</v>
      </c>
      <c r="AM5708" s="247">
        <v>47150.44</v>
      </c>
      <c r="AO5708" s="226" t="s">
        <v>44849</v>
      </c>
      <c r="AP5708" s="227">
        <v>8286</v>
      </c>
      <c r="AR5708" s="207" t="s">
        <v>20025</v>
      </c>
      <c r="AS5708" s="208">
        <v>164741.04999999999</v>
      </c>
      <c r="AT5708" s="93"/>
      <c r="AU5708" s="93"/>
      <c r="AV5708" s="93"/>
    </row>
    <row r="5709" spans="32:48" x14ac:dyDescent="0.55000000000000004">
      <c r="AF5709" t="s">
        <v>22347</v>
      </c>
      <c r="AG5709" s="284">
        <v>25199</v>
      </c>
      <c r="AI5709" s="276" t="s">
        <v>70610</v>
      </c>
      <c r="AJ5709" s="277">
        <v>67705.039999999994</v>
      </c>
      <c r="AL5709" s="246" t="s">
        <v>59602</v>
      </c>
      <c r="AM5709" s="247">
        <v>-1285.0999999999999</v>
      </c>
      <c r="AO5709" s="226" t="s">
        <v>44850</v>
      </c>
      <c r="AP5709" s="227">
        <v>249900</v>
      </c>
      <c r="AR5709" s="207" t="s">
        <v>20026</v>
      </c>
      <c r="AS5709" s="208">
        <v>839904.4</v>
      </c>
      <c r="AT5709" s="93"/>
      <c r="AU5709" s="93"/>
      <c r="AV5709" s="93"/>
    </row>
    <row r="5710" spans="32:48" x14ac:dyDescent="0.55000000000000004">
      <c r="AF5710" t="s">
        <v>35205</v>
      </c>
      <c r="AG5710" s="284">
        <v>49602.17</v>
      </c>
      <c r="AI5710" s="276" t="s">
        <v>67975</v>
      </c>
      <c r="AJ5710" s="277">
        <v>11354.77</v>
      </c>
      <c r="AL5710" s="246" t="s">
        <v>42459</v>
      </c>
      <c r="AM5710" s="247">
        <v>1168</v>
      </c>
      <c r="AO5710" s="226" t="s">
        <v>44851</v>
      </c>
      <c r="AP5710" s="227">
        <v>19117.36</v>
      </c>
      <c r="AR5710" s="207" t="s">
        <v>20027</v>
      </c>
      <c r="AS5710" s="208">
        <v>487.81</v>
      </c>
      <c r="AT5710" s="93"/>
      <c r="AU5710" s="93"/>
      <c r="AV5710" s="93"/>
    </row>
    <row r="5711" spans="32:48" x14ac:dyDescent="0.55000000000000004">
      <c r="AF5711" t="s">
        <v>22348</v>
      </c>
      <c r="AG5711">
        <v>202.07</v>
      </c>
      <c r="AI5711" s="276" t="s">
        <v>67976</v>
      </c>
      <c r="AJ5711" s="277">
        <v>9372</v>
      </c>
      <c r="AL5711" s="246" t="s">
        <v>56108</v>
      </c>
      <c r="AM5711" s="247">
        <v>6249.57</v>
      </c>
      <c r="AO5711" s="226" t="s">
        <v>39140</v>
      </c>
      <c r="AP5711" s="227">
        <v>17711.669999999998</v>
      </c>
      <c r="AR5711" s="207" t="s">
        <v>20028</v>
      </c>
      <c r="AS5711" s="208">
        <v>355484.42</v>
      </c>
      <c r="AT5711" s="93"/>
      <c r="AU5711" s="93"/>
      <c r="AV5711" s="93"/>
    </row>
    <row r="5712" spans="32:48" x14ac:dyDescent="0.55000000000000004">
      <c r="AF5712" t="s">
        <v>65152</v>
      </c>
      <c r="AG5712">
        <v>-40.799999999999997</v>
      </c>
      <c r="AI5712" s="276" t="s">
        <v>70034</v>
      </c>
      <c r="AJ5712" s="277">
        <v>9372</v>
      </c>
      <c r="AL5712" s="246" t="s">
        <v>52395</v>
      </c>
      <c r="AM5712" s="247">
        <v>11579.94</v>
      </c>
      <c r="AO5712" s="226" t="s">
        <v>39141</v>
      </c>
      <c r="AP5712" s="227">
        <v>1326.55</v>
      </c>
      <c r="AR5712" s="207" t="s">
        <v>20029</v>
      </c>
      <c r="AS5712" s="208">
        <v>139180.07</v>
      </c>
      <c r="AT5712" s="93"/>
      <c r="AU5712" s="93"/>
      <c r="AV5712" s="93"/>
    </row>
    <row r="5713" spans="32:48" x14ac:dyDescent="0.55000000000000004">
      <c r="AF5713" t="s">
        <v>70928</v>
      </c>
      <c r="AG5713">
        <v>750.75</v>
      </c>
      <c r="AI5713" s="276" t="s">
        <v>67977</v>
      </c>
      <c r="AJ5713" s="277">
        <v>7457.85</v>
      </c>
      <c r="AL5713" s="246" t="s">
        <v>55117</v>
      </c>
      <c r="AM5713" s="247">
        <v>1012.5</v>
      </c>
      <c r="AO5713" s="226" t="s">
        <v>39142</v>
      </c>
      <c r="AP5713" s="227">
        <v>933.78</v>
      </c>
      <c r="AR5713" s="207" t="s">
        <v>20030</v>
      </c>
      <c r="AS5713" s="208">
        <v>146291.57</v>
      </c>
      <c r="AT5713" s="93"/>
      <c r="AU5713" s="93"/>
      <c r="AV5713" s="93"/>
    </row>
    <row r="5714" spans="32:48" x14ac:dyDescent="0.55000000000000004">
      <c r="AF5714" t="s">
        <v>22351</v>
      </c>
      <c r="AG5714" s="284">
        <v>120061.99</v>
      </c>
      <c r="AI5714" s="276" t="s">
        <v>70611</v>
      </c>
      <c r="AJ5714" s="277">
        <v>5512.09</v>
      </c>
      <c r="AL5714" s="246" t="s">
        <v>56109</v>
      </c>
      <c r="AM5714" s="247">
        <v>1880.7</v>
      </c>
      <c r="AO5714" s="226" t="s">
        <v>33517</v>
      </c>
      <c r="AP5714" s="227">
        <v>75958.600000000006</v>
      </c>
      <c r="AR5714" s="207" t="s">
        <v>20031</v>
      </c>
      <c r="AS5714" s="208">
        <v>23823.7</v>
      </c>
      <c r="AT5714" s="93"/>
      <c r="AU5714" s="93"/>
      <c r="AV5714" s="93"/>
    </row>
    <row r="5715" spans="32:48" x14ac:dyDescent="0.55000000000000004">
      <c r="AF5715" t="s">
        <v>13739</v>
      </c>
      <c r="AG5715" s="284">
        <v>59143.839999999997</v>
      </c>
      <c r="AI5715" s="276" t="s">
        <v>35206</v>
      </c>
      <c r="AJ5715" s="277">
        <v>117678.6</v>
      </c>
      <c r="AL5715" s="246" t="s">
        <v>56110</v>
      </c>
      <c r="AM5715" s="247">
        <v>5300</v>
      </c>
      <c r="AO5715" s="226" t="s">
        <v>33518</v>
      </c>
      <c r="AP5715" s="227">
        <v>5778.64</v>
      </c>
      <c r="AR5715" s="207" t="s">
        <v>20032</v>
      </c>
      <c r="AS5715" s="208">
        <v>7664.09</v>
      </c>
      <c r="AT5715" s="93"/>
      <c r="AU5715" s="93"/>
      <c r="AV5715" s="93"/>
    </row>
    <row r="5716" spans="32:48" x14ac:dyDescent="0.55000000000000004">
      <c r="AF5716" t="s">
        <v>22352</v>
      </c>
      <c r="AG5716" s="284">
        <v>347900.75</v>
      </c>
      <c r="AI5716" s="276" t="s">
        <v>67978</v>
      </c>
      <c r="AJ5716" s="277">
        <v>1570.99</v>
      </c>
      <c r="AL5716" s="246" t="s">
        <v>52396</v>
      </c>
      <c r="AM5716" s="247">
        <v>1990.83</v>
      </c>
      <c r="AO5716" s="226" t="s">
        <v>33519</v>
      </c>
      <c r="AP5716" s="227">
        <v>1280.48</v>
      </c>
      <c r="AR5716" s="207" t="s">
        <v>20033</v>
      </c>
      <c r="AS5716" s="208">
        <v>91669.51</v>
      </c>
      <c r="AT5716" s="93"/>
      <c r="AU5716" s="93"/>
      <c r="AV5716" s="93"/>
    </row>
    <row r="5717" spans="32:48" x14ac:dyDescent="0.55000000000000004">
      <c r="AF5717" t="s">
        <v>46079</v>
      </c>
      <c r="AG5717" s="284">
        <v>6265.4</v>
      </c>
      <c r="AI5717" s="276" t="s">
        <v>33764</v>
      </c>
      <c r="AJ5717" s="277">
        <v>116845.75999999999</v>
      </c>
      <c r="AL5717" s="246" t="s">
        <v>52397</v>
      </c>
      <c r="AM5717" s="247">
        <v>5594.09</v>
      </c>
      <c r="AO5717" s="226" t="s">
        <v>33520</v>
      </c>
      <c r="AP5717" s="227">
        <v>2317.27</v>
      </c>
      <c r="AR5717" s="207" t="s">
        <v>20034</v>
      </c>
      <c r="AS5717" s="208">
        <v>42205.94</v>
      </c>
      <c r="AT5717" s="93"/>
      <c r="AU5717" s="93"/>
      <c r="AV5717" s="93"/>
    </row>
    <row r="5718" spans="32:48" x14ac:dyDescent="0.55000000000000004">
      <c r="AF5718" t="s">
        <v>13740</v>
      </c>
      <c r="AG5718" s="284">
        <v>23408.68</v>
      </c>
      <c r="AI5718" s="276" t="s">
        <v>63225</v>
      </c>
      <c r="AJ5718" s="277">
        <v>143.56</v>
      </c>
      <c r="AL5718" s="246" t="s">
        <v>52398</v>
      </c>
      <c r="AM5718" s="247">
        <v>1584.6</v>
      </c>
      <c r="AO5718" s="226" t="s">
        <v>33521</v>
      </c>
      <c r="AP5718" s="227">
        <v>98.62</v>
      </c>
      <c r="AR5718" s="207" t="s">
        <v>20035</v>
      </c>
      <c r="AS5718" s="208">
        <v>19652.310000000001</v>
      </c>
      <c r="AT5718" s="93"/>
      <c r="AU5718" s="93"/>
      <c r="AV5718" s="93"/>
    </row>
    <row r="5719" spans="32:48" x14ac:dyDescent="0.55000000000000004">
      <c r="AF5719" t="s">
        <v>62500</v>
      </c>
      <c r="AG5719" s="284">
        <v>14762895.33</v>
      </c>
      <c r="AI5719" s="276" t="s">
        <v>67979</v>
      </c>
      <c r="AJ5719" s="277">
        <v>123172</v>
      </c>
      <c r="AL5719" s="246" t="s">
        <v>56111</v>
      </c>
      <c r="AM5719" s="247">
        <v>1900</v>
      </c>
      <c r="AO5719" s="226" t="s">
        <v>46914</v>
      </c>
      <c r="AP5719" s="227">
        <v>19985.39</v>
      </c>
      <c r="AR5719" s="207" t="s">
        <v>20036</v>
      </c>
      <c r="AS5719" s="208">
        <v>1123258.32</v>
      </c>
      <c r="AT5719" s="93"/>
      <c r="AU5719" s="93"/>
      <c r="AV5719" s="93"/>
    </row>
    <row r="5720" spans="32:48" x14ac:dyDescent="0.55000000000000004">
      <c r="AF5720" t="s">
        <v>58374</v>
      </c>
      <c r="AG5720" s="284">
        <v>2721788.37</v>
      </c>
      <c r="AI5720" s="276" t="s">
        <v>67980</v>
      </c>
      <c r="AJ5720" s="277">
        <v>2261</v>
      </c>
      <c r="AL5720" s="246" t="s">
        <v>56112</v>
      </c>
      <c r="AM5720" s="247">
        <v>145.37</v>
      </c>
      <c r="AO5720" s="226" t="s">
        <v>33522</v>
      </c>
      <c r="AP5720" s="227">
        <v>2737.94</v>
      </c>
      <c r="AR5720" s="207" t="s">
        <v>20037</v>
      </c>
      <c r="AS5720" s="208">
        <v>30660.94</v>
      </c>
      <c r="AT5720" s="93"/>
      <c r="AU5720" s="93"/>
      <c r="AV5720" s="93"/>
    </row>
    <row r="5721" spans="32:48" x14ac:dyDescent="0.55000000000000004">
      <c r="AF5721" t="s">
        <v>22504</v>
      </c>
      <c r="AG5721" s="284">
        <v>2128</v>
      </c>
      <c r="AI5721" s="276" t="s">
        <v>67981</v>
      </c>
      <c r="AJ5721" s="277">
        <v>4987.8</v>
      </c>
      <c r="AL5721" s="246" t="s">
        <v>56113</v>
      </c>
      <c r="AM5721" s="247">
        <v>465.5</v>
      </c>
      <c r="AO5721" s="226" t="s">
        <v>33523</v>
      </c>
      <c r="AP5721" s="227">
        <v>206.4</v>
      </c>
      <c r="AR5721" s="207" t="s">
        <v>20038</v>
      </c>
      <c r="AS5721" s="208">
        <v>38058.129999999997</v>
      </c>
      <c r="AT5721" s="93"/>
      <c r="AU5721" s="93"/>
      <c r="AV5721" s="93"/>
    </row>
    <row r="5722" spans="32:48" x14ac:dyDescent="0.55000000000000004">
      <c r="AF5722" t="s">
        <v>13754</v>
      </c>
      <c r="AG5722">
        <v>162.78</v>
      </c>
      <c r="AI5722" s="276" t="s">
        <v>67982</v>
      </c>
      <c r="AJ5722" s="277">
        <v>6662.46</v>
      </c>
      <c r="AL5722" s="246" t="s">
        <v>64279</v>
      </c>
      <c r="AM5722" s="247">
        <v>230.61</v>
      </c>
      <c r="AO5722" s="226" t="s">
        <v>33524</v>
      </c>
      <c r="AP5722" s="227">
        <v>15.5</v>
      </c>
      <c r="AR5722" s="207" t="s">
        <v>20039</v>
      </c>
      <c r="AS5722" s="208">
        <v>125000</v>
      </c>
      <c r="AT5722" s="93"/>
      <c r="AU5722" s="93"/>
      <c r="AV5722" s="93"/>
    </row>
    <row r="5723" spans="32:48" x14ac:dyDescent="0.55000000000000004">
      <c r="AF5723" t="s">
        <v>13755</v>
      </c>
      <c r="AG5723">
        <v>511.57</v>
      </c>
      <c r="AI5723" s="276" t="s">
        <v>67983</v>
      </c>
      <c r="AJ5723" s="277">
        <v>639.79999999999995</v>
      </c>
      <c r="AL5723" s="246" t="s">
        <v>64280</v>
      </c>
      <c r="AM5723" s="247">
        <v>220.27</v>
      </c>
      <c r="AO5723" s="226" t="s">
        <v>33525</v>
      </c>
      <c r="AP5723" s="227">
        <v>106.14</v>
      </c>
      <c r="AR5723" s="207" t="s">
        <v>20040</v>
      </c>
      <c r="AS5723" s="208">
        <v>3499.99</v>
      </c>
      <c r="AT5723" s="93"/>
      <c r="AU5723" s="93"/>
      <c r="AV5723" s="93"/>
    </row>
    <row r="5724" spans="32:48" x14ac:dyDescent="0.55000000000000004">
      <c r="AF5724" t="s">
        <v>13756</v>
      </c>
      <c r="AG5724" s="284">
        <v>4047.24</v>
      </c>
      <c r="AI5724" s="276" t="s">
        <v>67984</v>
      </c>
      <c r="AJ5724" s="277">
        <v>59182.21</v>
      </c>
      <c r="AL5724" s="246" t="s">
        <v>57431</v>
      </c>
      <c r="AM5724" s="247">
        <v>2159.77</v>
      </c>
      <c r="AO5724" s="226" t="s">
        <v>33526</v>
      </c>
      <c r="AP5724" s="227">
        <v>10.8</v>
      </c>
      <c r="AR5724" s="207" t="s">
        <v>20041</v>
      </c>
      <c r="AS5724" s="208">
        <v>1984.45</v>
      </c>
      <c r="AT5724" s="93"/>
      <c r="AU5724" s="93"/>
      <c r="AV5724" s="93"/>
    </row>
    <row r="5725" spans="32:48" x14ac:dyDescent="0.55000000000000004">
      <c r="AF5725" t="s">
        <v>22508</v>
      </c>
      <c r="AG5725" s="284">
        <v>164844.23000000001</v>
      </c>
      <c r="AI5725" s="276" t="s">
        <v>67985</v>
      </c>
      <c r="AJ5725" s="277">
        <v>831.61</v>
      </c>
      <c r="AL5725" s="246" t="s">
        <v>20224</v>
      </c>
      <c r="AM5725" s="247">
        <v>6740.31</v>
      </c>
      <c r="AO5725" s="226" t="s">
        <v>40282</v>
      </c>
      <c r="AP5725" s="227">
        <v>98347.5</v>
      </c>
      <c r="AR5725" s="207" t="s">
        <v>20042</v>
      </c>
      <c r="AS5725" s="208">
        <v>1315239.1200000001</v>
      </c>
      <c r="AT5725" s="93"/>
      <c r="AU5725" s="93"/>
      <c r="AV5725" s="93"/>
    </row>
    <row r="5726" spans="32:48" x14ac:dyDescent="0.55000000000000004">
      <c r="AF5726" t="s">
        <v>22511</v>
      </c>
      <c r="AG5726" s="284">
        <v>1100.5899999999999</v>
      </c>
      <c r="AI5726" s="276" t="s">
        <v>67986</v>
      </c>
      <c r="AJ5726" s="277">
        <v>4804</v>
      </c>
      <c r="AL5726" s="246" t="s">
        <v>35010</v>
      </c>
      <c r="AM5726" s="247">
        <v>168033.32</v>
      </c>
      <c r="AO5726" s="226" t="s">
        <v>44852</v>
      </c>
      <c r="AP5726" s="227">
        <v>4795</v>
      </c>
      <c r="AR5726" s="207" t="s">
        <v>20043</v>
      </c>
      <c r="AS5726" s="208">
        <v>93850</v>
      </c>
      <c r="AT5726" s="93"/>
      <c r="AU5726" s="93"/>
      <c r="AV5726" s="93"/>
    </row>
    <row r="5727" spans="32:48" x14ac:dyDescent="0.55000000000000004">
      <c r="AF5727" t="s">
        <v>13757</v>
      </c>
      <c r="AG5727" s="284">
        <v>3328.7</v>
      </c>
      <c r="AI5727" s="276" t="s">
        <v>64475</v>
      </c>
      <c r="AJ5727" s="277">
        <v>37.11</v>
      </c>
      <c r="AL5727" s="246" t="s">
        <v>33537</v>
      </c>
      <c r="AM5727" s="247">
        <v>45252.35</v>
      </c>
      <c r="AO5727" s="226" t="s">
        <v>42451</v>
      </c>
      <c r="AP5727" s="227">
        <v>4360</v>
      </c>
      <c r="AR5727" s="207" t="s">
        <v>20044</v>
      </c>
      <c r="AS5727" s="208">
        <v>308015.78999999998</v>
      </c>
      <c r="AT5727" s="93"/>
      <c r="AU5727" s="93"/>
      <c r="AV5727" s="93"/>
    </row>
    <row r="5728" spans="32:48" x14ac:dyDescent="0.55000000000000004">
      <c r="AF5728" t="s">
        <v>22513</v>
      </c>
      <c r="AG5728" s="284">
        <v>6578.53</v>
      </c>
      <c r="AI5728" s="276" t="s">
        <v>67987</v>
      </c>
      <c r="AJ5728" s="277">
        <v>1804.53</v>
      </c>
      <c r="AL5728" s="246" t="s">
        <v>33538</v>
      </c>
      <c r="AM5728" s="247">
        <v>86290.1</v>
      </c>
      <c r="AO5728" s="226" t="s">
        <v>42452</v>
      </c>
      <c r="AP5728" s="227">
        <v>332.5</v>
      </c>
      <c r="AR5728" s="207" t="s">
        <v>20045</v>
      </c>
      <c r="AS5728" s="208">
        <v>384498.75</v>
      </c>
      <c r="AT5728" s="93"/>
      <c r="AU5728" s="93"/>
      <c r="AV5728" s="93"/>
    </row>
    <row r="5729" spans="32:48" x14ac:dyDescent="0.55000000000000004">
      <c r="AF5729" t="s">
        <v>58768</v>
      </c>
      <c r="AG5729" s="284">
        <v>220157.72</v>
      </c>
      <c r="AI5729" s="276" t="s">
        <v>67988</v>
      </c>
      <c r="AJ5729" s="277">
        <v>2917</v>
      </c>
      <c r="AL5729" s="246" t="s">
        <v>44872</v>
      </c>
      <c r="AM5729" s="247">
        <v>32084.2</v>
      </c>
      <c r="AO5729" s="226" t="s">
        <v>42453</v>
      </c>
      <c r="AP5729" s="227">
        <v>87.55</v>
      </c>
      <c r="AR5729" s="207" t="s">
        <v>20046</v>
      </c>
      <c r="AS5729" s="208">
        <v>706014.31</v>
      </c>
      <c r="AT5729" s="93"/>
      <c r="AU5729" s="93"/>
      <c r="AV5729" s="93"/>
    </row>
    <row r="5730" spans="32:48" x14ac:dyDescent="0.55000000000000004">
      <c r="AF5730" t="s">
        <v>22516</v>
      </c>
      <c r="AG5730" s="284">
        <v>78521.95</v>
      </c>
      <c r="AI5730" s="276" t="s">
        <v>70612</v>
      </c>
      <c r="AJ5730" s="277">
        <v>11.49</v>
      </c>
      <c r="AL5730" s="246" t="s">
        <v>33539</v>
      </c>
      <c r="AM5730" s="247">
        <v>40834.36</v>
      </c>
      <c r="AO5730" s="226" t="s">
        <v>39143</v>
      </c>
      <c r="AP5730" s="227">
        <v>23776.43</v>
      </c>
      <c r="AR5730" s="207" t="s">
        <v>20047</v>
      </c>
      <c r="AS5730" s="208">
        <v>64457.57</v>
      </c>
      <c r="AT5730" s="93"/>
      <c r="AU5730" s="93"/>
      <c r="AV5730" s="93"/>
    </row>
    <row r="5731" spans="32:48" x14ac:dyDescent="0.55000000000000004">
      <c r="AF5731" t="s">
        <v>22517</v>
      </c>
      <c r="AG5731" s="284">
        <v>35566.800000000003</v>
      </c>
      <c r="AI5731" s="276" t="s">
        <v>50092</v>
      </c>
      <c r="AJ5731" s="277">
        <v>186.23</v>
      </c>
      <c r="AL5731" s="246" t="s">
        <v>59603</v>
      </c>
      <c r="AM5731" s="247">
        <v>15829.72</v>
      </c>
      <c r="AO5731" s="226" t="s">
        <v>39144</v>
      </c>
      <c r="AP5731" s="227">
        <v>29331.9</v>
      </c>
      <c r="AR5731" s="207" t="s">
        <v>20048</v>
      </c>
      <c r="AS5731" s="208">
        <v>6240.23</v>
      </c>
      <c r="AT5731" s="93"/>
      <c r="AU5731" s="93"/>
      <c r="AV5731" s="93"/>
    </row>
    <row r="5732" spans="32:48" x14ac:dyDescent="0.55000000000000004">
      <c r="AF5732" t="s">
        <v>22709</v>
      </c>
      <c r="AG5732" s="284">
        <v>162965</v>
      </c>
      <c r="AI5732" s="276" t="s">
        <v>40384</v>
      </c>
      <c r="AJ5732" s="277">
        <v>6043.4</v>
      </c>
      <c r="AL5732" s="246" t="s">
        <v>33540</v>
      </c>
      <c r="AM5732" s="247">
        <v>371.25</v>
      </c>
      <c r="AO5732" s="226" t="s">
        <v>39145</v>
      </c>
      <c r="AP5732" s="227">
        <v>3643.75</v>
      </c>
      <c r="AR5732" s="207" t="s">
        <v>20049</v>
      </c>
      <c r="AS5732" s="208">
        <v>952835.07</v>
      </c>
      <c r="AT5732" s="93"/>
      <c r="AU5732" s="93"/>
      <c r="AV5732" s="93"/>
    </row>
    <row r="5733" spans="32:48" x14ac:dyDescent="0.55000000000000004">
      <c r="AF5733" t="s">
        <v>22710</v>
      </c>
      <c r="AG5733">
        <v>450.89</v>
      </c>
      <c r="AI5733" s="276" t="s">
        <v>35209</v>
      </c>
      <c r="AJ5733" s="277">
        <v>87958.21</v>
      </c>
      <c r="AL5733" s="246" t="s">
        <v>33541</v>
      </c>
      <c r="AM5733" s="247">
        <v>3500</v>
      </c>
      <c r="AO5733" s="226" t="s">
        <v>39146</v>
      </c>
      <c r="AP5733" s="227">
        <v>1593.32</v>
      </c>
      <c r="AR5733" s="207" t="s">
        <v>20050</v>
      </c>
      <c r="AS5733" s="208">
        <v>3743.3</v>
      </c>
      <c r="AT5733" s="93"/>
      <c r="AU5733" s="93"/>
      <c r="AV5733" s="93"/>
    </row>
    <row r="5734" spans="32:48" x14ac:dyDescent="0.55000000000000004">
      <c r="AF5734" t="s">
        <v>22711</v>
      </c>
      <c r="AG5734" s="284">
        <v>39352.5</v>
      </c>
      <c r="AI5734" s="276" t="s">
        <v>70613</v>
      </c>
      <c r="AJ5734" s="277">
        <v>11520</v>
      </c>
      <c r="AL5734" s="246" t="s">
        <v>33542</v>
      </c>
      <c r="AM5734" s="247">
        <v>2080.38</v>
      </c>
      <c r="AO5734" s="226" t="s">
        <v>39147</v>
      </c>
      <c r="AP5734" s="227">
        <v>6619.26</v>
      </c>
      <c r="AR5734" s="207" t="s">
        <v>20051</v>
      </c>
      <c r="AS5734" s="208">
        <v>21506.15</v>
      </c>
      <c r="AT5734" s="93"/>
      <c r="AU5734" s="93"/>
      <c r="AV5734" s="93"/>
    </row>
    <row r="5735" spans="32:48" x14ac:dyDescent="0.55000000000000004">
      <c r="AF5735" t="s">
        <v>39260</v>
      </c>
      <c r="AG5735" s="284">
        <v>6975</v>
      </c>
      <c r="AI5735" s="276" t="s">
        <v>35210</v>
      </c>
      <c r="AJ5735" s="277">
        <v>60610</v>
      </c>
      <c r="AL5735" s="246" t="s">
        <v>33543</v>
      </c>
      <c r="AM5735" s="247">
        <v>18050</v>
      </c>
      <c r="AO5735" s="226" t="s">
        <v>39148</v>
      </c>
      <c r="AP5735" s="227">
        <v>148.33000000000001</v>
      </c>
      <c r="AR5735" s="207" t="s">
        <v>20052</v>
      </c>
      <c r="AS5735" s="208">
        <v>26545</v>
      </c>
      <c r="AT5735" s="93"/>
      <c r="AU5735" s="93"/>
      <c r="AV5735" s="93"/>
    </row>
    <row r="5736" spans="32:48" x14ac:dyDescent="0.55000000000000004">
      <c r="AF5736" t="s">
        <v>22713</v>
      </c>
      <c r="AG5736" s="284">
        <v>35400</v>
      </c>
      <c r="AI5736" s="276" t="s">
        <v>36409</v>
      </c>
      <c r="AJ5736" s="277">
        <v>34326.01</v>
      </c>
      <c r="AL5736" s="246" t="s">
        <v>33544</v>
      </c>
      <c r="AM5736" s="247">
        <v>13972.59</v>
      </c>
      <c r="AO5736" s="226" t="s">
        <v>44853</v>
      </c>
      <c r="AP5736" s="227">
        <v>13404.94</v>
      </c>
      <c r="AR5736" s="207" t="s">
        <v>20053</v>
      </c>
      <c r="AS5736" s="208">
        <v>158798.6</v>
      </c>
      <c r="AT5736" s="93"/>
      <c r="AU5736" s="93"/>
      <c r="AV5736" s="93"/>
    </row>
    <row r="5737" spans="32:48" x14ac:dyDescent="0.55000000000000004">
      <c r="AF5737" t="s">
        <v>32302</v>
      </c>
      <c r="AG5737" s="284">
        <v>6952.5</v>
      </c>
      <c r="AI5737" s="276" t="s">
        <v>67989</v>
      </c>
      <c r="AJ5737" s="277">
        <v>136452.43</v>
      </c>
      <c r="AL5737" s="246" t="s">
        <v>33547</v>
      </c>
      <c r="AM5737" s="247">
        <v>750</v>
      </c>
      <c r="AO5737" s="226" t="s">
        <v>44854</v>
      </c>
      <c r="AP5737" s="227">
        <v>1015.91</v>
      </c>
      <c r="AR5737" s="207" t="s">
        <v>20054</v>
      </c>
      <c r="AS5737" s="208">
        <v>1757</v>
      </c>
      <c r="AT5737" s="93"/>
      <c r="AU5737" s="93"/>
      <c r="AV5737" s="93"/>
    </row>
    <row r="5738" spans="32:48" x14ac:dyDescent="0.55000000000000004">
      <c r="AF5738" t="s">
        <v>22715</v>
      </c>
      <c r="AG5738" s="284">
        <v>19233.72</v>
      </c>
      <c r="AI5738" s="276" t="s">
        <v>67990</v>
      </c>
      <c r="AJ5738" s="277">
        <v>73319.740000000005</v>
      </c>
      <c r="AL5738" s="246" t="s">
        <v>33548</v>
      </c>
      <c r="AM5738" s="247">
        <v>18000</v>
      </c>
      <c r="AO5738" s="226" t="s">
        <v>44855</v>
      </c>
      <c r="AP5738" s="227">
        <v>346.91</v>
      </c>
      <c r="AR5738" s="207" t="s">
        <v>20055</v>
      </c>
      <c r="AS5738" s="208">
        <v>3558.08</v>
      </c>
      <c r="AT5738" s="93"/>
      <c r="AU5738" s="93"/>
      <c r="AV5738" s="93"/>
    </row>
    <row r="5739" spans="32:48" x14ac:dyDescent="0.55000000000000004">
      <c r="AF5739" t="s">
        <v>22716</v>
      </c>
      <c r="AG5739" s="284">
        <v>4695</v>
      </c>
      <c r="AI5739" s="276" t="s">
        <v>50093</v>
      </c>
      <c r="AJ5739" s="277">
        <v>17338.04</v>
      </c>
      <c r="AL5739" s="246" t="s">
        <v>35011</v>
      </c>
      <c r="AM5739" s="247">
        <v>750</v>
      </c>
      <c r="AO5739" s="226" t="s">
        <v>44856</v>
      </c>
      <c r="AP5739" s="227">
        <v>1893.73</v>
      </c>
      <c r="AR5739" s="207" t="s">
        <v>20056</v>
      </c>
      <c r="AS5739" s="208">
        <v>40241</v>
      </c>
      <c r="AT5739" s="93"/>
      <c r="AU5739" s="93"/>
      <c r="AV5739" s="93"/>
    </row>
    <row r="5740" spans="32:48" x14ac:dyDescent="0.55000000000000004">
      <c r="AF5740" t="s">
        <v>43277</v>
      </c>
      <c r="AG5740" s="284">
        <v>91374.59</v>
      </c>
      <c r="AI5740" s="276" t="s">
        <v>35211</v>
      </c>
      <c r="AJ5740" s="277">
        <v>31008.34</v>
      </c>
      <c r="AL5740" s="246" t="s">
        <v>62631</v>
      </c>
      <c r="AM5740" s="247">
        <v>489.32</v>
      </c>
      <c r="AO5740" s="226" t="s">
        <v>44857</v>
      </c>
      <c r="AP5740" s="227">
        <v>16.829999999999998</v>
      </c>
      <c r="AR5740" s="207" t="s">
        <v>20057</v>
      </c>
      <c r="AS5740" s="208">
        <v>6021.4</v>
      </c>
      <c r="AT5740" s="93"/>
      <c r="AU5740" s="93"/>
      <c r="AV5740" s="93"/>
    </row>
    <row r="5741" spans="32:48" x14ac:dyDescent="0.55000000000000004">
      <c r="AF5741" t="s">
        <v>13784</v>
      </c>
      <c r="AG5741" s="284">
        <v>6107.5</v>
      </c>
      <c r="AI5741" s="276" t="s">
        <v>67991</v>
      </c>
      <c r="AJ5741" s="277">
        <v>13483.88</v>
      </c>
      <c r="AL5741" s="246" t="s">
        <v>33549</v>
      </c>
      <c r="AM5741" s="247">
        <v>28000</v>
      </c>
      <c r="AO5741" s="226" t="s">
        <v>44858</v>
      </c>
      <c r="AP5741" s="227">
        <v>166095.10999999999</v>
      </c>
      <c r="AR5741" s="207" t="s">
        <v>20058</v>
      </c>
      <c r="AS5741" s="208">
        <v>67011.570000000007</v>
      </c>
      <c r="AT5741" s="93"/>
      <c r="AU5741" s="93"/>
      <c r="AV5741" s="93"/>
    </row>
    <row r="5742" spans="32:48" x14ac:dyDescent="0.55000000000000004">
      <c r="AF5742" t="s">
        <v>43278</v>
      </c>
      <c r="AG5742" s="284">
        <v>3000</v>
      </c>
      <c r="AI5742" s="276" t="s">
        <v>40385</v>
      </c>
      <c r="AJ5742" s="277">
        <v>600</v>
      </c>
      <c r="AL5742" s="246" t="s">
        <v>47968</v>
      </c>
      <c r="AM5742" s="247">
        <v>2374.54</v>
      </c>
      <c r="AO5742" s="226" t="s">
        <v>40283</v>
      </c>
      <c r="AP5742" s="227">
        <v>53193.78</v>
      </c>
      <c r="AR5742" s="207" t="s">
        <v>20059</v>
      </c>
      <c r="AS5742" s="208">
        <v>1350.41</v>
      </c>
      <c r="AT5742" s="93"/>
      <c r="AU5742" s="93"/>
      <c r="AV5742" s="93"/>
    </row>
    <row r="5743" spans="32:48" x14ac:dyDescent="0.55000000000000004">
      <c r="AF5743" t="s">
        <v>13785</v>
      </c>
      <c r="AG5743" s="284">
        <v>28803.09</v>
      </c>
      <c r="AI5743" s="276" t="s">
        <v>35212</v>
      </c>
      <c r="AJ5743" s="277">
        <v>1129.74</v>
      </c>
      <c r="AL5743" s="246" t="s">
        <v>33550</v>
      </c>
      <c r="AM5743" s="247">
        <v>34682.29</v>
      </c>
      <c r="AO5743" s="226" t="s">
        <v>40284</v>
      </c>
      <c r="AP5743" s="227">
        <v>3900.05</v>
      </c>
      <c r="AR5743" s="207" t="s">
        <v>20060</v>
      </c>
      <c r="AS5743" s="208">
        <v>571.83000000000004</v>
      </c>
      <c r="AT5743" s="93"/>
      <c r="AU5743" s="93"/>
      <c r="AV5743" s="93"/>
    </row>
    <row r="5744" spans="32:48" x14ac:dyDescent="0.55000000000000004">
      <c r="AF5744" t="s">
        <v>13786</v>
      </c>
      <c r="AG5744" s="284">
        <v>87104.89</v>
      </c>
      <c r="AI5744" s="276" t="s">
        <v>35213</v>
      </c>
      <c r="AJ5744" s="277">
        <v>2400</v>
      </c>
      <c r="AL5744" s="246" t="s">
        <v>33551</v>
      </c>
      <c r="AM5744" s="247">
        <v>92838.99</v>
      </c>
      <c r="AO5744" s="226" t="s">
        <v>40285</v>
      </c>
      <c r="AP5744" s="227">
        <v>4346.17</v>
      </c>
      <c r="AR5744" s="207" t="s">
        <v>20061</v>
      </c>
      <c r="AS5744" s="208">
        <v>140</v>
      </c>
      <c r="AT5744" s="93"/>
      <c r="AU5744" s="93"/>
      <c r="AV5744" s="93"/>
    </row>
    <row r="5745" spans="32:48" x14ac:dyDescent="0.55000000000000004">
      <c r="AF5745" t="s">
        <v>13787</v>
      </c>
      <c r="AG5745">
        <v>88.35</v>
      </c>
      <c r="AI5745" s="276" t="s">
        <v>36410</v>
      </c>
      <c r="AJ5745" s="277">
        <v>4228.83</v>
      </c>
      <c r="AL5745" s="246" t="s">
        <v>35012</v>
      </c>
      <c r="AM5745" s="247">
        <v>47934.2</v>
      </c>
      <c r="AO5745" s="226" t="s">
        <v>40286</v>
      </c>
      <c r="AP5745" s="227">
        <v>3593.13</v>
      </c>
      <c r="AR5745" s="207" t="s">
        <v>20062</v>
      </c>
      <c r="AS5745" s="208">
        <v>335036.7</v>
      </c>
      <c r="AT5745" s="93"/>
      <c r="AU5745" s="93"/>
      <c r="AV5745" s="93"/>
    </row>
    <row r="5746" spans="32:48" x14ac:dyDescent="0.55000000000000004">
      <c r="AF5746" t="s">
        <v>22719</v>
      </c>
      <c r="AG5746" s="284">
        <v>218708.96</v>
      </c>
      <c r="AI5746" s="276" t="s">
        <v>35214</v>
      </c>
      <c r="AJ5746" s="277">
        <v>36177.51</v>
      </c>
      <c r="AL5746" s="246" t="s">
        <v>42460</v>
      </c>
      <c r="AM5746" s="247">
        <v>7218.83</v>
      </c>
      <c r="AO5746" s="226" t="s">
        <v>40287</v>
      </c>
      <c r="AP5746" s="227">
        <v>273.87</v>
      </c>
      <c r="AR5746" s="207" t="s">
        <v>20063</v>
      </c>
      <c r="AS5746" s="208">
        <v>5679633.9199999999</v>
      </c>
      <c r="AT5746" s="93"/>
      <c r="AU5746" s="93"/>
      <c r="AV5746" s="93"/>
    </row>
    <row r="5747" spans="32:48" x14ac:dyDescent="0.55000000000000004">
      <c r="AF5747" t="s">
        <v>22720</v>
      </c>
      <c r="AG5747" s="284">
        <v>69827.45</v>
      </c>
      <c r="AI5747" s="276" t="s">
        <v>35215</v>
      </c>
      <c r="AJ5747" s="277">
        <v>106060.88</v>
      </c>
      <c r="AL5747" s="246" t="s">
        <v>35013</v>
      </c>
      <c r="AM5747" s="247">
        <v>853.71</v>
      </c>
      <c r="AO5747" s="226" t="s">
        <v>44859</v>
      </c>
      <c r="AP5747" s="227">
        <v>90882.15</v>
      </c>
      <c r="AR5747" s="207" t="s">
        <v>20064</v>
      </c>
      <c r="AS5747" s="208">
        <v>112749.17</v>
      </c>
      <c r="AT5747" s="93"/>
      <c r="AU5747" s="93"/>
      <c r="AV5747" s="93"/>
    </row>
    <row r="5748" spans="32:48" x14ac:dyDescent="0.55000000000000004">
      <c r="AF5748" t="s">
        <v>71871</v>
      </c>
      <c r="AG5748" s="284">
        <v>7416.25</v>
      </c>
      <c r="AI5748" s="276" t="s">
        <v>36411</v>
      </c>
      <c r="AJ5748" s="277">
        <v>57692.09</v>
      </c>
      <c r="AL5748" s="246" t="s">
        <v>62632</v>
      </c>
      <c r="AM5748" s="247">
        <v>199</v>
      </c>
      <c r="AO5748" s="226" t="s">
        <v>44860</v>
      </c>
      <c r="AP5748" s="227">
        <v>6927.85</v>
      </c>
      <c r="AR5748" s="207" t="s">
        <v>20065</v>
      </c>
      <c r="AS5748" s="208">
        <v>866731.4</v>
      </c>
      <c r="AT5748" s="93"/>
      <c r="AU5748" s="93"/>
      <c r="AV5748" s="93"/>
    </row>
    <row r="5749" spans="32:48" x14ac:dyDescent="0.55000000000000004">
      <c r="AF5749" t="s">
        <v>39261</v>
      </c>
      <c r="AG5749" s="284">
        <v>24369.71</v>
      </c>
      <c r="AI5749" s="276" t="s">
        <v>35216</v>
      </c>
      <c r="AJ5749" s="277">
        <v>7717.5</v>
      </c>
      <c r="AL5749" s="246" t="s">
        <v>52399</v>
      </c>
      <c r="AM5749" s="247">
        <v>36820.75</v>
      </c>
      <c r="AO5749" s="226" t="s">
        <v>44861</v>
      </c>
      <c r="AP5749" s="227">
        <v>30950</v>
      </c>
      <c r="AR5749" s="207" t="s">
        <v>20066</v>
      </c>
      <c r="AS5749" s="208">
        <v>5533.28</v>
      </c>
      <c r="AT5749" s="93"/>
      <c r="AU5749" s="93"/>
      <c r="AV5749" s="93"/>
    </row>
    <row r="5750" spans="32:48" x14ac:dyDescent="0.55000000000000004">
      <c r="AF5750" t="s">
        <v>22723</v>
      </c>
      <c r="AG5750">
        <v>48.84</v>
      </c>
      <c r="AI5750" s="276" t="s">
        <v>70614</v>
      </c>
      <c r="AJ5750" s="277">
        <v>977.5</v>
      </c>
      <c r="AL5750" s="246" t="s">
        <v>58244</v>
      </c>
      <c r="AM5750" s="247">
        <v>93226.03</v>
      </c>
      <c r="AO5750" s="226" t="s">
        <v>44862</v>
      </c>
      <c r="AP5750" s="227">
        <v>2368</v>
      </c>
      <c r="AR5750" s="207" t="s">
        <v>20067</v>
      </c>
      <c r="AS5750" s="208">
        <v>282233.32</v>
      </c>
      <c r="AT5750" s="93"/>
      <c r="AU5750" s="93"/>
      <c r="AV5750" s="93"/>
    </row>
    <row r="5751" spans="32:48" x14ac:dyDescent="0.55000000000000004">
      <c r="AF5751" t="s">
        <v>69380</v>
      </c>
      <c r="AG5751">
        <v>564.14</v>
      </c>
      <c r="AI5751" s="276" t="s">
        <v>67992</v>
      </c>
      <c r="AJ5751" s="277">
        <v>33060.74</v>
      </c>
      <c r="AL5751" s="246" t="s">
        <v>36281</v>
      </c>
      <c r="AM5751" s="247">
        <v>3295</v>
      </c>
      <c r="AO5751" s="226" t="s">
        <v>20140</v>
      </c>
      <c r="AP5751" s="227">
        <v>5166</v>
      </c>
      <c r="AR5751" s="207" t="s">
        <v>20068</v>
      </c>
      <c r="AS5751" s="208">
        <v>5419.06</v>
      </c>
      <c r="AT5751" s="93"/>
      <c r="AU5751" s="93"/>
      <c r="AV5751" s="93"/>
    </row>
    <row r="5752" spans="32:48" x14ac:dyDescent="0.55000000000000004">
      <c r="AF5752" t="s">
        <v>22724</v>
      </c>
      <c r="AG5752" s="284">
        <v>1130.74</v>
      </c>
      <c r="AI5752" s="276" t="s">
        <v>45113</v>
      </c>
      <c r="AJ5752" s="277">
        <v>6451.42</v>
      </c>
      <c r="AL5752" s="246" t="s">
        <v>35014</v>
      </c>
      <c r="AM5752" s="247">
        <v>9443.7999999999993</v>
      </c>
      <c r="AO5752" s="226" t="s">
        <v>48881</v>
      </c>
      <c r="AP5752" s="227">
        <v>2007.5</v>
      </c>
      <c r="AR5752" s="207" t="s">
        <v>20069</v>
      </c>
      <c r="AS5752" s="208">
        <v>91200.06</v>
      </c>
      <c r="AT5752" s="93"/>
      <c r="AU5752" s="93"/>
      <c r="AV5752" s="93"/>
    </row>
    <row r="5753" spans="32:48" x14ac:dyDescent="0.55000000000000004">
      <c r="AF5753" t="s">
        <v>54417</v>
      </c>
      <c r="AG5753" s="284">
        <v>270930.43</v>
      </c>
      <c r="AI5753" s="276" t="s">
        <v>48960</v>
      </c>
      <c r="AJ5753" s="277">
        <v>53779.35</v>
      </c>
      <c r="AL5753" s="246" t="s">
        <v>63568</v>
      </c>
      <c r="AM5753" s="247">
        <v>14573.82</v>
      </c>
      <c r="AO5753" s="226" t="s">
        <v>48882</v>
      </c>
      <c r="AP5753" s="227">
        <v>138.5</v>
      </c>
      <c r="AR5753" s="207" t="s">
        <v>20070</v>
      </c>
      <c r="AS5753" s="208">
        <v>341575.95</v>
      </c>
      <c r="AT5753" s="93"/>
      <c r="AU5753" s="93"/>
      <c r="AV5753" s="93"/>
    </row>
    <row r="5754" spans="32:48" x14ac:dyDescent="0.55000000000000004">
      <c r="AF5754" t="s">
        <v>22725</v>
      </c>
      <c r="AG5754" s="284">
        <v>270524.39</v>
      </c>
      <c r="AI5754" s="276" t="s">
        <v>70035</v>
      </c>
      <c r="AJ5754" s="277">
        <v>782.43</v>
      </c>
      <c r="AL5754" s="246" t="s">
        <v>59604</v>
      </c>
      <c r="AM5754" s="247">
        <v>-6.96</v>
      </c>
      <c r="AO5754" s="226" t="s">
        <v>52386</v>
      </c>
      <c r="AP5754" s="227">
        <v>1500</v>
      </c>
      <c r="AR5754" s="207" t="s">
        <v>20071</v>
      </c>
      <c r="AS5754" s="208">
        <v>2372939.1</v>
      </c>
      <c r="AT5754" s="93"/>
      <c r="AU5754" s="93"/>
      <c r="AV5754" s="93"/>
    </row>
    <row r="5755" spans="32:48" x14ac:dyDescent="0.55000000000000004">
      <c r="AF5755" t="s">
        <v>22726</v>
      </c>
      <c r="AG5755" s="284">
        <v>873146.94</v>
      </c>
      <c r="AI5755" s="276" t="s">
        <v>22496</v>
      </c>
      <c r="AJ5755" s="277">
        <v>17950</v>
      </c>
      <c r="AL5755" s="246" t="s">
        <v>59064</v>
      </c>
      <c r="AM5755" s="247">
        <v>3263.8</v>
      </c>
      <c r="AO5755" s="226" t="s">
        <v>47966</v>
      </c>
      <c r="AP5755" s="227">
        <v>10573.72</v>
      </c>
      <c r="AR5755" s="207" t="s">
        <v>20072</v>
      </c>
      <c r="AS5755" s="208">
        <v>5343.81</v>
      </c>
      <c r="AT5755" s="93"/>
      <c r="AU5755" s="93"/>
      <c r="AV5755" s="93"/>
    </row>
    <row r="5756" spans="32:48" x14ac:dyDescent="0.55000000000000004">
      <c r="AF5756" t="s">
        <v>47539</v>
      </c>
      <c r="AG5756" s="284">
        <v>13492.14</v>
      </c>
      <c r="AI5756" s="276" t="s">
        <v>67993</v>
      </c>
      <c r="AJ5756" s="277">
        <v>1040.6400000000001</v>
      </c>
      <c r="AL5756" s="246" t="s">
        <v>59065</v>
      </c>
      <c r="AM5756" s="247">
        <v>249.73</v>
      </c>
      <c r="AO5756" s="226" t="s">
        <v>33529</v>
      </c>
      <c r="AP5756" s="227">
        <v>816</v>
      </c>
      <c r="AR5756" s="207" t="s">
        <v>20073</v>
      </c>
      <c r="AS5756" s="208">
        <v>403.81</v>
      </c>
      <c r="AT5756" s="93"/>
      <c r="AU5756" s="93"/>
      <c r="AV5756" s="93"/>
    </row>
    <row r="5757" spans="32:48" x14ac:dyDescent="0.55000000000000004">
      <c r="AF5757" t="s">
        <v>22729</v>
      </c>
      <c r="AG5757" s="284">
        <v>460751.55</v>
      </c>
      <c r="AI5757" s="276" t="s">
        <v>50095</v>
      </c>
      <c r="AJ5757" s="277">
        <v>132652.79</v>
      </c>
      <c r="AL5757" s="246" t="s">
        <v>59066</v>
      </c>
      <c r="AM5757" s="247">
        <v>799.64</v>
      </c>
      <c r="AO5757" s="226" t="s">
        <v>33530</v>
      </c>
      <c r="AP5757" s="227">
        <v>983.75</v>
      </c>
      <c r="AR5757" s="207" t="s">
        <v>20074</v>
      </c>
      <c r="AS5757" s="208">
        <v>308.92</v>
      </c>
      <c r="AT5757" s="93"/>
      <c r="AU5757" s="93"/>
      <c r="AV5757" s="93"/>
    </row>
    <row r="5758" spans="32:48" x14ac:dyDescent="0.55000000000000004">
      <c r="AF5758" t="s">
        <v>70140</v>
      </c>
      <c r="AG5758" s="284">
        <v>-40673.21</v>
      </c>
      <c r="AI5758" s="276" t="s">
        <v>48053</v>
      </c>
      <c r="AJ5758" s="277">
        <v>-1638.18</v>
      </c>
      <c r="AL5758" s="246" t="s">
        <v>63152</v>
      </c>
      <c r="AM5758" s="247">
        <v>203.37</v>
      </c>
      <c r="AO5758" s="226" t="s">
        <v>52387</v>
      </c>
      <c r="AP5758" s="227">
        <v>124.97</v>
      </c>
      <c r="AR5758" s="207" t="s">
        <v>20075</v>
      </c>
      <c r="AS5758" s="208">
        <v>9300</v>
      </c>
      <c r="AT5758" s="93"/>
      <c r="AU5758" s="93"/>
      <c r="AV5758" s="93"/>
    </row>
    <row r="5759" spans="32:48" x14ac:dyDescent="0.55000000000000004">
      <c r="AF5759" t="s">
        <v>48486</v>
      </c>
      <c r="AG5759" s="284">
        <v>5369416.7999999998</v>
      </c>
      <c r="AI5759" s="276" t="s">
        <v>58573</v>
      </c>
      <c r="AJ5759" s="277">
        <v>138178.29999999999</v>
      </c>
      <c r="AL5759" s="246" t="s">
        <v>61399</v>
      </c>
      <c r="AM5759" s="247">
        <v>1597.13</v>
      </c>
      <c r="AO5759" s="226" t="s">
        <v>52388</v>
      </c>
      <c r="AP5759" s="227">
        <v>2436</v>
      </c>
      <c r="AR5759" s="207" t="s">
        <v>20076</v>
      </c>
      <c r="AS5759" s="208">
        <v>5875.57</v>
      </c>
      <c r="AT5759" s="93"/>
      <c r="AU5759" s="93"/>
      <c r="AV5759" s="93"/>
    </row>
    <row r="5760" spans="32:48" x14ac:dyDescent="0.55000000000000004">
      <c r="AF5760" t="s">
        <v>50696</v>
      </c>
      <c r="AG5760" s="284">
        <v>2296194.4</v>
      </c>
      <c r="AI5760" s="276" t="s">
        <v>67994</v>
      </c>
      <c r="AJ5760" s="277">
        <v>800.81</v>
      </c>
      <c r="AL5760" s="246" t="s">
        <v>61400</v>
      </c>
      <c r="AM5760" s="247">
        <v>122.23</v>
      </c>
      <c r="AO5760" s="226" t="s">
        <v>20141</v>
      </c>
      <c r="AP5760" s="227">
        <v>3962.67</v>
      </c>
      <c r="AR5760" s="207" t="s">
        <v>20077</v>
      </c>
      <c r="AS5760" s="208">
        <v>6217.89</v>
      </c>
      <c r="AT5760" s="93"/>
      <c r="AU5760" s="93"/>
      <c r="AV5760" s="93"/>
    </row>
    <row r="5761" spans="32:48" x14ac:dyDescent="0.55000000000000004">
      <c r="AF5761" t="s">
        <v>22878</v>
      </c>
      <c r="AG5761" s="284">
        <v>217777.46</v>
      </c>
      <c r="AI5761" s="276" t="s">
        <v>62060</v>
      </c>
      <c r="AJ5761" s="277">
        <v>962.02</v>
      </c>
      <c r="AL5761" s="246" t="s">
        <v>61401</v>
      </c>
      <c r="AM5761" s="247">
        <v>391.32</v>
      </c>
      <c r="AO5761" s="226" t="s">
        <v>20142</v>
      </c>
      <c r="AP5761" s="227">
        <v>8203.06</v>
      </c>
      <c r="AR5761" s="207" t="s">
        <v>20078</v>
      </c>
      <c r="AS5761" s="208">
        <v>26164</v>
      </c>
      <c r="AT5761" s="93"/>
      <c r="AU5761" s="93"/>
      <c r="AV5761" s="93"/>
    </row>
    <row r="5762" spans="32:48" x14ac:dyDescent="0.55000000000000004">
      <c r="AF5762" t="s">
        <v>22879</v>
      </c>
      <c r="AG5762" s="284">
        <v>8350</v>
      </c>
      <c r="AI5762" s="276" t="s">
        <v>58874</v>
      </c>
      <c r="AJ5762" s="277">
        <v>14796.1</v>
      </c>
      <c r="AL5762" s="246" t="s">
        <v>63153</v>
      </c>
      <c r="AM5762" s="247">
        <v>99.52</v>
      </c>
      <c r="AO5762" s="226" t="s">
        <v>49897</v>
      </c>
      <c r="AP5762" s="227">
        <v>5084</v>
      </c>
      <c r="AR5762" s="207" t="s">
        <v>20079</v>
      </c>
      <c r="AS5762" s="208">
        <v>25515</v>
      </c>
      <c r="AT5762" s="93"/>
      <c r="AU5762" s="93"/>
      <c r="AV5762" s="93"/>
    </row>
    <row r="5763" spans="32:48" x14ac:dyDescent="0.55000000000000004">
      <c r="AF5763" t="s">
        <v>22881</v>
      </c>
      <c r="AG5763">
        <v>542.98</v>
      </c>
      <c r="AI5763" s="276" t="s">
        <v>67995</v>
      </c>
      <c r="AJ5763" s="277">
        <v>-5.09</v>
      </c>
      <c r="AL5763" s="246" t="s">
        <v>58245</v>
      </c>
      <c r="AM5763" s="247">
        <v>16164.68</v>
      </c>
      <c r="AO5763" s="226" t="s">
        <v>42454</v>
      </c>
      <c r="AP5763" s="227">
        <v>1246</v>
      </c>
      <c r="AR5763" s="207" t="s">
        <v>20080</v>
      </c>
      <c r="AS5763" s="208">
        <v>1604</v>
      </c>
      <c r="AT5763" s="93"/>
      <c r="AU5763" s="93"/>
      <c r="AV5763" s="93"/>
    </row>
    <row r="5764" spans="32:48" x14ac:dyDescent="0.55000000000000004">
      <c r="AF5764" t="s">
        <v>22883</v>
      </c>
      <c r="AG5764" s="284">
        <v>3543.19</v>
      </c>
      <c r="AI5764" s="276" t="s">
        <v>64494</v>
      </c>
      <c r="AJ5764" s="277">
        <v>3360</v>
      </c>
      <c r="AL5764" s="246" t="s">
        <v>57432</v>
      </c>
      <c r="AM5764" s="247">
        <v>19399.82</v>
      </c>
      <c r="AO5764" s="226" t="s">
        <v>42455</v>
      </c>
      <c r="AP5764" s="227">
        <v>1260.57</v>
      </c>
      <c r="AR5764" s="207" t="s">
        <v>20081</v>
      </c>
      <c r="AS5764" s="208">
        <v>1023.75</v>
      </c>
      <c r="AT5764" s="93"/>
      <c r="AU5764" s="93"/>
      <c r="AV5764" s="93"/>
    </row>
    <row r="5765" spans="32:48" x14ac:dyDescent="0.55000000000000004">
      <c r="AF5765" t="s">
        <v>33796</v>
      </c>
      <c r="AG5765" s="284">
        <v>7500</v>
      </c>
      <c r="AI5765" s="276" t="s">
        <v>64495</v>
      </c>
      <c r="AJ5765" s="277">
        <v>130</v>
      </c>
      <c r="AL5765" s="246" t="s">
        <v>57433</v>
      </c>
      <c r="AM5765" s="247">
        <v>1484.1</v>
      </c>
      <c r="AO5765" s="226" t="s">
        <v>42456</v>
      </c>
      <c r="AP5765" s="227">
        <v>96.43</v>
      </c>
      <c r="AR5765" s="207" t="s">
        <v>20082</v>
      </c>
      <c r="AS5765" s="208">
        <v>5250</v>
      </c>
      <c r="AT5765" s="93"/>
      <c r="AU5765" s="93"/>
      <c r="AV5765" s="93"/>
    </row>
    <row r="5766" spans="32:48" x14ac:dyDescent="0.55000000000000004">
      <c r="AF5766" t="s">
        <v>22892</v>
      </c>
      <c r="AG5766">
        <v>237.4</v>
      </c>
      <c r="AI5766" s="276" t="s">
        <v>64496</v>
      </c>
      <c r="AJ5766" s="277">
        <v>9.94</v>
      </c>
      <c r="AL5766" s="246" t="s">
        <v>57434</v>
      </c>
      <c r="AM5766" s="247">
        <v>4752.6400000000003</v>
      </c>
      <c r="AO5766" s="226" t="s">
        <v>52389</v>
      </c>
      <c r="AP5766" s="227">
        <v>5346.06</v>
      </c>
      <c r="AR5766" s="207" t="s">
        <v>20083</v>
      </c>
      <c r="AS5766" s="208">
        <v>1884.6</v>
      </c>
      <c r="AT5766" s="93"/>
      <c r="AU5766" s="93"/>
      <c r="AV5766" s="93"/>
    </row>
    <row r="5767" spans="32:48" x14ac:dyDescent="0.55000000000000004">
      <c r="AF5767" t="s">
        <v>13816</v>
      </c>
      <c r="AG5767" s="284">
        <v>16836.27</v>
      </c>
      <c r="AI5767" s="276" t="s">
        <v>67996</v>
      </c>
      <c r="AJ5767" s="277">
        <v>426.27</v>
      </c>
      <c r="AL5767" s="246" t="s">
        <v>60406</v>
      </c>
      <c r="AM5767" s="247">
        <v>1129.46</v>
      </c>
      <c r="AO5767" s="226" t="s">
        <v>52390</v>
      </c>
      <c r="AP5767" s="227">
        <v>387.94</v>
      </c>
      <c r="AR5767" s="207" t="s">
        <v>20084</v>
      </c>
      <c r="AS5767" s="208">
        <v>1442.65</v>
      </c>
      <c r="AT5767" s="93"/>
      <c r="AU5767" s="93"/>
      <c r="AV5767" s="93"/>
    </row>
    <row r="5768" spans="32:48" x14ac:dyDescent="0.55000000000000004">
      <c r="AF5768" t="s">
        <v>13817</v>
      </c>
      <c r="AG5768" s="284">
        <v>55400.38</v>
      </c>
      <c r="AI5768" s="276" t="s">
        <v>64499</v>
      </c>
      <c r="AJ5768" s="277">
        <v>751.45</v>
      </c>
      <c r="AL5768" s="246" t="s">
        <v>57435</v>
      </c>
      <c r="AM5768" s="247">
        <v>5632.8</v>
      </c>
      <c r="AO5768" s="226" t="s">
        <v>40288</v>
      </c>
      <c r="AP5768" s="227">
        <v>25784.240000000002</v>
      </c>
      <c r="AR5768" s="207" t="s">
        <v>20085</v>
      </c>
      <c r="AS5768" s="208">
        <v>10375</v>
      </c>
      <c r="AT5768" s="93"/>
      <c r="AU5768" s="93"/>
      <c r="AV5768" s="93"/>
    </row>
    <row r="5769" spans="32:48" x14ac:dyDescent="0.55000000000000004">
      <c r="AF5769" t="s">
        <v>22895</v>
      </c>
      <c r="AG5769" s="284">
        <v>12816.26</v>
      </c>
      <c r="AI5769" s="276" t="s">
        <v>63715</v>
      </c>
      <c r="AJ5769" s="277">
        <v>8254.83</v>
      </c>
      <c r="AL5769" s="246" t="s">
        <v>63154</v>
      </c>
      <c r="AM5769" s="247">
        <v>1876.97</v>
      </c>
      <c r="AO5769" s="226" t="s">
        <v>40289</v>
      </c>
      <c r="AP5769" s="227">
        <v>1889.65</v>
      </c>
      <c r="AR5769" s="207" t="s">
        <v>20086</v>
      </c>
      <c r="AS5769" s="208">
        <v>16196</v>
      </c>
      <c r="AT5769" s="93"/>
      <c r="AU5769" s="93"/>
      <c r="AV5769" s="93"/>
    </row>
    <row r="5770" spans="32:48" x14ac:dyDescent="0.55000000000000004">
      <c r="AF5770" t="s">
        <v>35240</v>
      </c>
      <c r="AG5770" s="284">
        <v>22655.439999999999</v>
      </c>
      <c r="AI5770" s="276" t="s">
        <v>70036</v>
      </c>
      <c r="AJ5770" s="277">
        <v>1561.36</v>
      </c>
      <c r="AL5770" s="246" t="s">
        <v>57436</v>
      </c>
      <c r="AM5770" s="247">
        <v>7409.65</v>
      </c>
      <c r="AO5770" s="226" t="s">
        <v>40290</v>
      </c>
      <c r="AP5770" s="227">
        <v>773.56</v>
      </c>
      <c r="AR5770" s="207" t="s">
        <v>20087</v>
      </c>
      <c r="AS5770" s="208">
        <v>2470</v>
      </c>
      <c r="AT5770" s="93"/>
      <c r="AU5770" s="93"/>
      <c r="AV5770" s="93"/>
    </row>
    <row r="5771" spans="32:48" x14ac:dyDescent="0.55000000000000004">
      <c r="AF5771" t="s">
        <v>49382</v>
      </c>
      <c r="AG5771">
        <v>113.26</v>
      </c>
      <c r="AI5771" s="276" t="s">
        <v>62063</v>
      </c>
      <c r="AJ5771" s="277">
        <v>119.45</v>
      </c>
      <c r="AL5771" s="246" t="s">
        <v>60407</v>
      </c>
      <c r="AM5771" s="247">
        <v>3994.56</v>
      </c>
      <c r="AO5771" s="226" t="s">
        <v>40291</v>
      </c>
      <c r="AP5771" s="227">
        <v>2266.7399999999998</v>
      </c>
      <c r="AR5771" s="207" t="s">
        <v>20088</v>
      </c>
      <c r="AS5771" s="208">
        <v>484</v>
      </c>
      <c r="AT5771" s="93"/>
      <c r="AU5771" s="93"/>
      <c r="AV5771" s="93"/>
    </row>
    <row r="5772" spans="32:48" x14ac:dyDescent="0.55000000000000004">
      <c r="AF5772" t="s">
        <v>71872</v>
      </c>
      <c r="AG5772" s="284">
        <v>15675</v>
      </c>
      <c r="AI5772" s="276" t="s">
        <v>62064</v>
      </c>
      <c r="AJ5772" s="277">
        <v>390.66</v>
      </c>
      <c r="AL5772" s="246" t="s">
        <v>60408</v>
      </c>
      <c r="AM5772" s="247">
        <v>305.64</v>
      </c>
      <c r="AO5772" s="226" t="s">
        <v>39150</v>
      </c>
      <c r="AP5772" s="227">
        <v>250146.08</v>
      </c>
      <c r="AR5772" s="207" t="s">
        <v>20089</v>
      </c>
      <c r="AS5772" s="208">
        <v>63663</v>
      </c>
      <c r="AT5772" s="93"/>
      <c r="AU5772" s="93"/>
      <c r="AV5772" s="93"/>
    </row>
    <row r="5773" spans="32:48" x14ac:dyDescent="0.55000000000000004">
      <c r="AF5773" t="s">
        <v>69389</v>
      </c>
      <c r="AG5773">
        <v>443.15</v>
      </c>
      <c r="AI5773" s="276" t="s">
        <v>62066</v>
      </c>
      <c r="AJ5773" s="277">
        <v>394.85</v>
      </c>
      <c r="AL5773" s="246" t="s">
        <v>60409</v>
      </c>
      <c r="AM5773" s="247">
        <v>978.72</v>
      </c>
      <c r="AO5773" s="226" t="s">
        <v>40292</v>
      </c>
      <c r="AP5773" s="227">
        <v>25885.91</v>
      </c>
      <c r="AR5773" s="207" t="s">
        <v>20090</v>
      </c>
      <c r="AS5773" s="208">
        <v>107566</v>
      </c>
      <c r="AT5773" s="93"/>
      <c r="AU5773" s="93"/>
      <c r="AV5773" s="93"/>
    </row>
    <row r="5774" spans="32:48" x14ac:dyDescent="0.55000000000000004">
      <c r="AF5774" t="s">
        <v>13818</v>
      </c>
      <c r="AG5774" s="284">
        <v>9947.16</v>
      </c>
      <c r="AI5774" s="276" t="s">
        <v>61107</v>
      </c>
      <c r="AJ5774" s="277">
        <v>4351.99</v>
      </c>
      <c r="AL5774" s="246" t="s">
        <v>42461</v>
      </c>
      <c r="AM5774" s="247">
        <v>2812.5</v>
      </c>
      <c r="AO5774" s="226" t="s">
        <v>40293</v>
      </c>
      <c r="AP5774" s="227">
        <v>1964</v>
      </c>
      <c r="AR5774" s="207" t="s">
        <v>20091</v>
      </c>
      <c r="AS5774" s="208">
        <v>9659</v>
      </c>
      <c r="AT5774" s="93"/>
      <c r="AU5774" s="93"/>
      <c r="AV5774" s="93"/>
    </row>
    <row r="5775" spans="32:48" x14ac:dyDescent="0.55000000000000004">
      <c r="AF5775" t="s">
        <v>43279</v>
      </c>
      <c r="AG5775" s="284">
        <v>235218</v>
      </c>
      <c r="AI5775" s="276" t="s">
        <v>67997</v>
      </c>
      <c r="AJ5775" s="277">
        <v>-23.17</v>
      </c>
      <c r="AL5775" s="246" t="s">
        <v>20283</v>
      </c>
      <c r="AM5775" s="247">
        <v>215.09</v>
      </c>
      <c r="AO5775" s="226" t="s">
        <v>39151</v>
      </c>
      <c r="AP5775" s="227">
        <v>38290.980000000003</v>
      </c>
      <c r="AR5775" s="207" t="s">
        <v>20092</v>
      </c>
      <c r="AS5775" s="208">
        <v>954</v>
      </c>
      <c r="AT5775" s="93"/>
      <c r="AU5775" s="93"/>
      <c r="AV5775" s="93"/>
    </row>
    <row r="5776" spans="32:48" x14ac:dyDescent="0.55000000000000004">
      <c r="AF5776" t="s">
        <v>23077</v>
      </c>
      <c r="AG5776" s="284">
        <v>8940</v>
      </c>
      <c r="AI5776" s="276" t="s">
        <v>67998</v>
      </c>
      <c r="AJ5776" s="277">
        <v>0.06</v>
      </c>
      <c r="AL5776" s="246" t="s">
        <v>33562</v>
      </c>
      <c r="AM5776" s="247">
        <v>6749.18</v>
      </c>
      <c r="AO5776" s="226" t="s">
        <v>40294</v>
      </c>
      <c r="AP5776" s="227">
        <v>361</v>
      </c>
      <c r="AR5776" s="207" t="s">
        <v>20093</v>
      </c>
      <c r="AS5776" s="208">
        <v>2575</v>
      </c>
      <c r="AT5776" s="93"/>
      <c r="AU5776" s="93"/>
      <c r="AV5776" s="93"/>
    </row>
    <row r="5777" spans="32:48" x14ac:dyDescent="0.55000000000000004">
      <c r="AF5777" t="s">
        <v>13830</v>
      </c>
      <c r="AG5777">
        <v>249.61</v>
      </c>
      <c r="AI5777" s="276" t="s">
        <v>55216</v>
      </c>
      <c r="AJ5777" s="277">
        <v>2337.0500000000002</v>
      </c>
      <c r="AL5777" s="246" t="s">
        <v>35026</v>
      </c>
      <c r="AM5777" s="247">
        <v>15460.43</v>
      </c>
      <c r="AO5777" s="226" t="s">
        <v>52391</v>
      </c>
      <c r="AP5777" s="227">
        <v>899.36</v>
      </c>
      <c r="AR5777" s="207" t="s">
        <v>20094</v>
      </c>
      <c r="AS5777" s="208">
        <v>6297.81</v>
      </c>
      <c r="AT5777" s="93"/>
      <c r="AU5777" s="93"/>
      <c r="AV5777" s="93"/>
    </row>
    <row r="5778" spans="32:48" x14ac:dyDescent="0.55000000000000004">
      <c r="AF5778" t="s">
        <v>13831</v>
      </c>
      <c r="AG5778" s="284">
        <v>6955.27</v>
      </c>
      <c r="AI5778" s="276" t="s">
        <v>33772</v>
      </c>
      <c r="AJ5778" s="277">
        <v>1194.08</v>
      </c>
      <c r="AL5778" s="246" t="s">
        <v>20285</v>
      </c>
      <c r="AM5778" s="247">
        <v>7207.84</v>
      </c>
      <c r="AO5778" s="226" t="s">
        <v>52392</v>
      </c>
      <c r="AP5778" s="227">
        <v>1359.94</v>
      </c>
      <c r="AR5778" s="207" t="s">
        <v>20095</v>
      </c>
      <c r="AS5778" s="208">
        <v>403.81</v>
      </c>
      <c r="AT5778" s="93"/>
      <c r="AU5778" s="93"/>
      <c r="AV5778" s="93"/>
    </row>
    <row r="5779" spans="32:48" x14ac:dyDescent="0.55000000000000004">
      <c r="AF5779" t="s">
        <v>23089</v>
      </c>
      <c r="AG5779">
        <v>-910.45</v>
      </c>
      <c r="AI5779" s="276" t="s">
        <v>36421</v>
      </c>
      <c r="AJ5779" s="277">
        <v>804.23</v>
      </c>
      <c r="AL5779" s="246" t="s">
        <v>52406</v>
      </c>
      <c r="AM5779" s="247">
        <v>17121</v>
      </c>
      <c r="AO5779" s="226" t="s">
        <v>44863</v>
      </c>
      <c r="AP5779" s="227">
        <v>4000</v>
      </c>
      <c r="AR5779" s="207" t="s">
        <v>20096</v>
      </c>
      <c r="AS5779" s="208">
        <v>308.92</v>
      </c>
      <c r="AT5779" s="93"/>
      <c r="AU5779" s="93"/>
      <c r="AV5779" s="93"/>
    </row>
    <row r="5780" spans="32:48" x14ac:dyDescent="0.55000000000000004">
      <c r="AF5780" t="s">
        <v>23150</v>
      </c>
      <c r="AG5780" s="284">
        <v>31178.99</v>
      </c>
      <c r="AI5780" s="276" t="s">
        <v>40388</v>
      </c>
      <c r="AJ5780" s="277">
        <v>416.66</v>
      </c>
      <c r="AL5780" s="246" t="s">
        <v>20287</v>
      </c>
      <c r="AM5780" s="247">
        <v>4763.62</v>
      </c>
      <c r="AO5780" s="226" t="s">
        <v>44864</v>
      </c>
      <c r="AP5780" s="227">
        <v>306</v>
      </c>
      <c r="AR5780" s="207" t="s">
        <v>20097</v>
      </c>
      <c r="AS5780" s="208">
        <v>3493.75</v>
      </c>
      <c r="AT5780" s="93"/>
      <c r="AU5780" s="93"/>
      <c r="AV5780" s="93"/>
    </row>
    <row r="5781" spans="32:48" x14ac:dyDescent="0.55000000000000004">
      <c r="AF5781" t="s">
        <v>54433</v>
      </c>
      <c r="AG5781" s="284">
        <v>5656.01</v>
      </c>
      <c r="AI5781" s="276" t="s">
        <v>36422</v>
      </c>
      <c r="AJ5781" s="277">
        <v>-69.36</v>
      </c>
      <c r="AL5781" s="246" t="s">
        <v>33563</v>
      </c>
      <c r="AM5781" s="247">
        <v>48913.25</v>
      </c>
      <c r="AO5781" s="226" t="s">
        <v>42457</v>
      </c>
      <c r="AP5781" s="227">
        <v>78047</v>
      </c>
      <c r="AR5781" s="207" t="s">
        <v>20098</v>
      </c>
      <c r="AS5781" s="208">
        <v>9300</v>
      </c>
      <c r="AT5781" s="93"/>
      <c r="AU5781" s="93"/>
      <c r="AV5781" s="93"/>
    </row>
    <row r="5782" spans="32:48" x14ac:dyDescent="0.55000000000000004">
      <c r="AF5782" t="s">
        <v>58770</v>
      </c>
      <c r="AG5782" s="284">
        <v>9239.1</v>
      </c>
      <c r="AI5782" s="276" t="s">
        <v>33775</v>
      </c>
      <c r="AJ5782" s="277">
        <v>346.35</v>
      </c>
      <c r="AL5782" s="246" t="s">
        <v>20288</v>
      </c>
      <c r="AM5782" s="247">
        <v>5893.07</v>
      </c>
      <c r="AO5782" s="226" t="s">
        <v>39152</v>
      </c>
      <c r="AP5782" s="227">
        <v>1690</v>
      </c>
      <c r="AR5782" s="207" t="s">
        <v>20099</v>
      </c>
      <c r="AS5782" s="208">
        <v>5250</v>
      </c>
      <c r="AT5782" s="93"/>
      <c r="AU5782" s="93"/>
      <c r="AV5782" s="93"/>
    </row>
    <row r="5783" spans="32:48" x14ac:dyDescent="0.55000000000000004">
      <c r="AF5783" t="s">
        <v>23225</v>
      </c>
      <c r="AG5783" s="284">
        <v>4379.8</v>
      </c>
      <c r="AI5783" s="276" t="s">
        <v>33776</v>
      </c>
      <c r="AJ5783" s="277">
        <v>1253.42</v>
      </c>
      <c r="AL5783" s="246" t="s">
        <v>33564</v>
      </c>
      <c r="AM5783" s="247">
        <v>3106.73</v>
      </c>
      <c r="AO5783" s="226" t="s">
        <v>39153</v>
      </c>
      <c r="AP5783" s="227">
        <v>9666</v>
      </c>
      <c r="AR5783" s="207" t="s">
        <v>20100</v>
      </c>
      <c r="AS5783" s="208">
        <v>1884.6</v>
      </c>
      <c r="AT5783" s="93"/>
      <c r="AU5783" s="93"/>
      <c r="AV5783" s="93"/>
    </row>
    <row r="5784" spans="32:48" x14ac:dyDescent="0.55000000000000004">
      <c r="AF5784" t="s">
        <v>23234</v>
      </c>
      <c r="AG5784" s="284">
        <v>49856.31</v>
      </c>
      <c r="AI5784" s="276" t="s">
        <v>36424</v>
      </c>
      <c r="AJ5784" s="277">
        <v>6705.29</v>
      </c>
      <c r="AL5784" s="246" t="s">
        <v>56114</v>
      </c>
      <c r="AM5784" s="247">
        <v>11065</v>
      </c>
      <c r="AO5784" s="226" t="s">
        <v>39154</v>
      </c>
      <c r="AP5784" s="227">
        <v>3058</v>
      </c>
      <c r="AR5784" s="207" t="s">
        <v>20101</v>
      </c>
      <c r="AS5784" s="208">
        <v>70981.22</v>
      </c>
      <c r="AT5784" s="93"/>
      <c r="AU5784" s="93"/>
      <c r="AV5784" s="93"/>
    </row>
    <row r="5785" spans="32:48" x14ac:dyDescent="0.55000000000000004">
      <c r="AF5785" t="s">
        <v>23237</v>
      </c>
      <c r="AG5785" s="284">
        <v>95000</v>
      </c>
      <c r="AI5785" s="276" t="s">
        <v>22581</v>
      </c>
      <c r="AJ5785" s="277">
        <v>1097.95</v>
      </c>
      <c r="AL5785" s="246" t="s">
        <v>56115</v>
      </c>
      <c r="AM5785" s="247">
        <v>846.46</v>
      </c>
      <c r="AO5785" s="226" t="s">
        <v>40295</v>
      </c>
      <c r="AP5785" s="227">
        <v>33631.58</v>
      </c>
      <c r="AR5785" s="207" t="s">
        <v>20102</v>
      </c>
      <c r="AS5785" s="208">
        <v>6217.89</v>
      </c>
      <c r="AT5785" s="93"/>
      <c r="AU5785" s="93"/>
      <c r="AV5785" s="93"/>
    </row>
    <row r="5786" spans="32:48" x14ac:dyDescent="0.55000000000000004">
      <c r="AF5786" t="s">
        <v>23238</v>
      </c>
      <c r="AG5786">
        <v>-292.98</v>
      </c>
      <c r="AI5786" s="276" t="s">
        <v>57559</v>
      </c>
      <c r="AJ5786" s="277">
        <v>23758.36</v>
      </c>
      <c r="AL5786" s="246" t="s">
        <v>56116</v>
      </c>
      <c r="AM5786" s="247">
        <v>2367.9299999999998</v>
      </c>
      <c r="AO5786" s="226" t="s">
        <v>47967</v>
      </c>
      <c r="AP5786" s="227">
        <v>2274</v>
      </c>
      <c r="AR5786" s="207" t="s">
        <v>20103</v>
      </c>
      <c r="AS5786" s="208">
        <v>23093</v>
      </c>
      <c r="AT5786" s="93"/>
      <c r="AU5786" s="93"/>
      <c r="AV5786" s="93"/>
    </row>
    <row r="5787" spans="32:48" x14ac:dyDescent="0.55000000000000004">
      <c r="AF5787" t="s">
        <v>58771</v>
      </c>
      <c r="AG5787" s="284">
        <v>21523.24</v>
      </c>
      <c r="AI5787" s="276" t="s">
        <v>57560</v>
      </c>
      <c r="AJ5787" s="277">
        <v>1813.09</v>
      </c>
      <c r="AL5787" s="246" t="s">
        <v>57437</v>
      </c>
      <c r="AM5787" s="247">
        <v>99</v>
      </c>
      <c r="AO5787" s="226" t="s">
        <v>44865</v>
      </c>
      <c r="AP5787" s="227">
        <v>30515.05</v>
      </c>
      <c r="AR5787" s="207" t="s">
        <v>20104</v>
      </c>
      <c r="AS5787" s="208">
        <v>177045</v>
      </c>
      <c r="AT5787" s="93"/>
      <c r="AU5787" s="93"/>
      <c r="AV5787" s="93"/>
    </row>
    <row r="5788" spans="32:48" x14ac:dyDescent="0.55000000000000004">
      <c r="AF5788" t="s">
        <v>13848</v>
      </c>
      <c r="AG5788" s="284">
        <v>13022.18</v>
      </c>
      <c r="AI5788" s="276" t="s">
        <v>56264</v>
      </c>
      <c r="AJ5788" s="277">
        <v>2083.2399999999998</v>
      </c>
      <c r="AL5788" s="246" t="s">
        <v>56117</v>
      </c>
      <c r="AM5788" s="247">
        <v>12238.92</v>
      </c>
      <c r="AO5788" s="226" t="s">
        <v>52393</v>
      </c>
      <c r="AP5788" s="227">
        <v>10030.98</v>
      </c>
      <c r="AR5788" s="207" t="s">
        <v>20105</v>
      </c>
      <c r="AS5788" s="208">
        <v>27091.62</v>
      </c>
      <c r="AT5788" s="93"/>
      <c r="AU5788" s="93"/>
      <c r="AV5788" s="93"/>
    </row>
    <row r="5789" spans="32:48" x14ac:dyDescent="0.55000000000000004">
      <c r="AF5789" t="s">
        <v>23242</v>
      </c>
      <c r="AG5789" s="284">
        <v>19433.22</v>
      </c>
      <c r="AI5789" s="276" t="s">
        <v>52849</v>
      </c>
      <c r="AJ5789" s="277">
        <v>10600</v>
      </c>
      <c r="AL5789" s="246" t="s">
        <v>56118</v>
      </c>
      <c r="AM5789" s="247">
        <v>1323.4</v>
      </c>
      <c r="AO5789" s="226" t="s">
        <v>49898</v>
      </c>
      <c r="AP5789" s="227">
        <v>13000</v>
      </c>
      <c r="AR5789" s="207" t="s">
        <v>20106</v>
      </c>
      <c r="AS5789" s="208">
        <v>2004.27</v>
      </c>
      <c r="AT5789" s="93"/>
      <c r="AU5789" s="93"/>
      <c r="AV5789" s="93"/>
    </row>
    <row r="5790" spans="32:48" x14ac:dyDescent="0.55000000000000004">
      <c r="AF5790" t="s">
        <v>23243</v>
      </c>
      <c r="AG5790" s="284">
        <v>25536.22</v>
      </c>
      <c r="AI5790" s="276" t="s">
        <v>67999</v>
      </c>
      <c r="AJ5790" s="277">
        <v>473.28</v>
      </c>
      <c r="AL5790" s="246" t="s">
        <v>52408</v>
      </c>
      <c r="AM5790" s="247">
        <v>6754.2</v>
      </c>
      <c r="AO5790" s="226" t="s">
        <v>44866</v>
      </c>
      <c r="AP5790" s="227">
        <v>39753</v>
      </c>
      <c r="AR5790" s="207" t="s">
        <v>20107</v>
      </c>
      <c r="AS5790" s="208">
        <v>496.7</v>
      </c>
      <c r="AT5790" s="93"/>
      <c r="AU5790" s="93"/>
      <c r="AV5790" s="93"/>
    </row>
    <row r="5791" spans="32:48" x14ac:dyDescent="0.55000000000000004">
      <c r="AF5791" t="s">
        <v>23245</v>
      </c>
      <c r="AG5791" s="284">
        <v>60003.46</v>
      </c>
      <c r="AI5791" s="276" t="s">
        <v>22584</v>
      </c>
      <c r="AJ5791" s="277">
        <v>675.89</v>
      </c>
      <c r="AL5791" s="246" t="s">
        <v>52409</v>
      </c>
      <c r="AM5791" s="247">
        <v>333.1</v>
      </c>
      <c r="AO5791" s="226" t="s">
        <v>44867</v>
      </c>
      <c r="AP5791" s="227">
        <v>419140</v>
      </c>
      <c r="AR5791" s="207" t="s">
        <v>20108</v>
      </c>
      <c r="AS5791" s="208">
        <v>1610.41</v>
      </c>
      <c r="AT5791" s="93"/>
      <c r="AU5791" s="93"/>
      <c r="AV5791" s="93"/>
    </row>
    <row r="5792" spans="32:48" x14ac:dyDescent="0.55000000000000004">
      <c r="AF5792" t="s">
        <v>69398</v>
      </c>
      <c r="AG5792" s="284">
        <v>50435</v>
      </c>
      <c r="AI5792" s="276" t="s">
        <v>68000</v>
      </c>
      <c r="AJ5792" s="277">
        <v>48484.31</v>
      </c>
      <c r="AL5792" s="246" t="s">
        <v>52410</v>
      </c>
      <c r="AM5792" s="247">
        <v>1066.78</v>
      </c>
      <c r="AO5792" s="226" t="s">
        <v>44868</v>
      </c>
      <c r="AP5792" s="227">
        <v>32064.29</v>
      </c>
      <c r="AR5792" s="207" t="s">
        <v>20109</v>
      </c>
      <c r="AS5792" s="208">
        <v>4211</v>
      </c>
      <c r="AT5792" s="93"/>
      <c r="AU5792" s="93"/>
      <c r="AV5792" s="93"/>
    </row>
    <row r="5793" spans="32:48" x14ac:dyDescent="0.55000000000000004">
      <c r="AF5793" t="s">
        <v>23248</v>
      </c>
      <c r="AG5793" s="284">
        <v>268916.52</v>
      </c>
      <c r="AI5793" s="276" t="s">
        <v>62067</v>
      </c>
      <c r="AJ5793" s="277">
        <v>241207.13</v>
      </c>
      <c r="AL5793" s="246" t="s">
        <v>55118</v>
      </c>
      <c r="AM5793" s="247">
        <v>68640</v>
      </c>
      <c r="AO5793" s="226" t="s">
        <v>33532</v>
      </c>
      <c r="AP5793" s="227">
        <v>46199.76</v>
      </c>
      <c r="AR5793" s="207" t="s">
        <v>20110</v>
      </c>
      <c r="AS5793" s="208">
        <v>80795</v>
      </c>
      <c r="AT5793" s="93"/>
      <c r="AU5793" s="93"/>
      <c r="AV5793" s="93"/>
    </row>
    <row r="5794" spans="32:48" x14ac:dyDescent="0.55000000000000004">
      <c r="AF5794" t="s">
        <v>23249</v>
      </c>
      <c r="AG5794" s="284">
        <v>1134049.58</v>
      </c>
      <c r="AI5794" s="276" t="s">
        <v>62068</v>
      </c>
      <c r="AJ5794" s="277">
        <v>383584.17</v>
      </c>
      <c r="AL5794" s="246" t="s">
        <v>35027</v>
      </c>
      <c r="AM5794" s="247">
        <v>117880</v>
      </c>
      <c r="AO5794" s="226" t="s">
        <v>33533</v>
      </c>
      <c r="AP5794" s="227">
        <v>10000</v>
      </c>
      <c r="AR5794" s="207" t="s">
        <v>20111</v>
      </c>
      <c r="AS5794" s="208">
        <v>38898.22</v>
      </c>
      <c r="AT5794" s="93"/>
      <c r="AU5794" s="93"/>
      <c r="AV5794" s="93"/>
    </row>
    <row r="5795" spans="32:48" x14ac:dyDescent="0.55000000000000004">
      <c r="AF5795" t="s">
        <v>23250</v>
      </c>
      <c r="AG5795" s="284">
        <v>322003.77</v>
      </c>
      <c r="AI5795" s="276" t="s">
        <v>64510</v>
      </c>
      <c r="AJ5795" s="277">
        <v>52613.8</v>
      </c>
      <c r="AL5795" s="246" t="s">
        <v>55119</v>
      </c>
      <c r="AM5795" s="247">
        <v>108700.6</v>
      </c>
      <c r="AO5795" s="226" t="s">
        <v>33534</v>
      </c>
      <c r="AP5795" s="227">
        <v>454.01</v>
      </c>
      <c r="AR5795" s="207" t="s">
        <v>20112</v>
      </c>
      <c r="AS5795" s="208">
        <v>3194.84</v>
      </c>
      <c r="AT5795" s="93"/>
      <c r="AU5795" s="93"/>
      <c r="AV5795" s="93"/>
    </row>
    <row r="5796" spans="32:48" x14ac:dyDescent="0.55000000000000004">
      <c r="AF5796" t="s">
        <v>23252</v>
      </c>
      <c r="AG5796" s="284">
        <v>11061.38</v>
      </c>
      <c r="AI5796" s="276" t="s">
        <v>62069</v>
      </c>
      <c r="AJ5796" s="277">
        <v>79899.08</v>
      </c>
      <c r="AL5796" s="246" t="s">
        <v>56119</v>
      </c>
      <c r="AM5796" s="247">
        <v>26000</v>
      </c>
      <c r="AO5796" s="226" t="s">
        <v>20200</v>
      </c>
      <c r="AP5796" s="227">
        <v>4336.34</v>
      </c>
      <c r="AR5796" s="207" t="s">
        <v>20113</v>
      </c>
      <c r="AS5796" s="208">
        <v>6799.94</v>
      </c>
      <c r="AT5796" s="93"/>
      <c r="AU5796" s="93"/>
      <c r="AV5796" s="93"/>
    </row>
    <row r="5797" spans="32:48" x14ac:dyDescent="0.55000000000000004">
      <c r="AF5797" t="s">
        <v>60098</v>
      </c>
      <c r="AG5797" s="284">
        <v>37115.949999999997</v>
      </c>
      <c r="AI5797" s="276" t="s">
        <v>68001</v>
      </c>
      <c r="AJ5797" s="277">
        <v>8207.07</v>
      </c>
      <c r="AL5797" s="246" t="s">
        <v>55120</v>
      </c>
      <c r="AM5797" s="247">
        <v>59696.04</v>
      </c>
      <c r="AO5797" s="226" t="s">
        <v>39155</v>
      </c>
      <c r="AP5797" s="227">
        <v>2415.88</v>
      </c>
      <c r="AR5797" s="207" t="s">
        <v>20114</v>
      </c>
      <c r="AS5797" s="208">
        <v>13012.49</v>
      </c>
      <c r="AT5797" s="93"/>
      <c r="AU5797" s="93"/>
      <c r="AV5797" s="93"/>
    </row>
    <row r="5798" spans="32:48" x14ac:dyDescent="0.55000000000000004">
      <c r="AF5798" t="s">
        <v>50701</v>
      </c>
      <c r="AG5798" s="284">
        <v>326170.8</v>
      </c>
      <c r="AI5798" s="276" t="s">
        <v>68002</v>
      </c>
      <c r="AJ5798" s="277">
        <v>47090.76</v>
      </c>
      <c r="AL5798" s="246" t="s">
        <v>55121</v>
      </c>
      <c r="AM5798" s="247">
        <v>37810.480000000003</v>
      </c>
      <c r="AO5798" s="226" t="s">
        <v>20202</v>
      </c>
      <c r="AP5798" s="227">
        <v>2631.35</v>
      </c>
      <c r="AR5798" s="207" t="s">
        <v>20115</v>
      </c>
      <c r="AS5798" s="208">
        <v>17299</v>
      </c>
      <c r="AT5798" s="93"/>
      <c r="AU5798" s="93"/>
      <c r="AV5798" s="93"/>
    </row>
    <row r="5799" spans="32:48" x14ac:dyDescent="0.55000000000000004">
      <c r="AF5799" t="s">
        <v>23352</v>
      </c>
      <c r="AG5799" s="284">
        <v>31893.14</v>
      </c>
      <c r="AI5799" s="276" t="s">
        <v>56266</v>
      </c>
      <c r="AJ5799" s="277">
        <v>15000</v>
      </c>
      <c r="AL5799" s="246" t="s">
        <v>36282</v>
      </c>
      <c r="AM5799" s="247">
        <v>2587.5</v>
      </c>
      <c r="AO5799" s="226" t="s">
        <v>39156</v>
      </c>
      <c r="AP5799" s="227">
        <v>-3059.65</v>
      </c>
      <c r="AR5799" s="207" t="s">
        <v>20116</v>
      </c>
      <c r="AS5799" s="208">
        <v>26843</v>
      </c>
      <c r="AT5799" s="93"/>
      <c r="AU5799" s="93"/>
      <c r="AV5799" s="93"/>
    </row>
    <row r="5800" spans="32:48" x14ac:dyDescent="0.55000000000000004">
      <c r="AF5800" t="s">
        <v>33831</v>
      </c>
      <c r="AG5800" s="284">
        <v>76354.149999999994</v>
      </c>
      <c r="AI5800" s="276" t="s">
        <v>40389</v>
      </c>
      <c r="AJ5800" s="277">
        <v>69058.02</v>
      </c>
      <c r="AL5800" s="246" t="s">
        <v>59605</v>
      </c>
      <c r="AM5800" s="247">
        <v>1092.55</v>
      </c>
      <c r="AO5800" s="226" t="s">
        <v>20207</v>
      </c>
      <c r="AP5800" s="227">
        <v>4292.8100000000004</v>
      </c>
      <c r="AR5800" s="207" t="s">
        <v>20117</v>
      </c>
      <c r="AS5800" s="208">
        <v>43154</v>
      </c>
      <c r="AT5800" s="93"/>
      <c r="AU5800" s="93"/>
      <c r="AV5800" s="93"/>
    </row>
    <row r="5801" spans="32:48" x14ac:dyDescent="0.55000000000000004">
      <c r="AF5801" t="s">
        <v>23356</v>
      </c>
      <c r="AG5801" s="284">
        <v>11543.97</v>
      </c>
      <c r="AI5801" s="276" t="s">
        <v>68003</v>
      </c>
      <c r="AJ5801" s="277">
        <v>738.62</v>
      </c>
      <c r="AL5801" s="246" t="s">
        <v>35028</v>
      </c>
      <c r="AM5801" s="247">
        <v>11628</v>
      </c>
      <c r="AO5801" s="226" t="s">
        <v>36279</v>
      </c>
      <c r="AP5801" s="227">
        <v>1931.62</v>
      </c>
      <c r="AR5801" s="207" t="s">
        <v>20118</v>
      </c>
      <c r="AS5801" s="208">
        <v>11057</v>
      </c>
      <c r="AT5801" s="93"/>
      <c r="AU5801" s="93"/>
      <c r="AV5801" s="93"/>
    </row>
    <row r="5802" spans="32:48" x14ac:dyDescent="0.55000000000000004">
      <c r="AF5802" t="s">
        <v>23357</v>
      </c>
      <c r="AG5802" s="284">
        <v>1634.54</v>
      </c>
      <c r="AI5802" s="276" t="s">
        <v>60552</v>
      </c>
      <c r="AJ5802" s="277">
        <v>2589.5</v>
      </c>
      <c r="AL5802" s="246" t="s">
        <v>35029</v>
      </c>
      <c r="AM5802" s="247">
        <v>31263.759999999998</v>
      </c>
      <c r="AO5802" s="226" t="s">
        <v>20208</v>
      </c>
      <c r="AP5802" s="227">
        <v>18020</v>
      </c>
      <c r="AR5802" s="207" t="s">
        <v>20119</v>
      </c>
      <c r="AS5802" s="208">
        <v>4186</v>
      </c>
      <c r="AT5802" s="93"/>
      <c r="AU5802" s="93"/>
      <c r="AV5802" s="93"/>
    </row>
    <row r="5803" spans="32:48" x14ac:dyDescent="0.55000000000000004">
      <c r="AF5803" t="s">
        <v>13862</v>
      </c>
      <c r="AG5803" s="284">
        <v>9460.7000000000007</v>
      </c>
      <c r="AI5803" s="276" t="s">
        <v>68004</v>
      </c>
      <c r="AJ5803" s="277">
        <v>471070.39</v>
      </c>
      <c r="AL5803" s="246" t="s">
        <v>35030</v>
      </c>
      <c r="AM5803" s="247">
        <v>104969.54</v>
      </c>
      <c r="AO5803" s="226" t="s">
        <v>20209</v>
      </c>
      <c r="AP5803" s="227">
        <v>1210.2</v>
      </c>
      <c r="AR5803" s="207" t="s">
        <v>20120</v>
      </c>
      <c r="AS5803" s="208">
        <v>39930</v>
      </c>
      <c r="AT5803" s="93"/>
      <c r="AU5803" s="93"/>
      <c r="AV5803" s="93"/>
    </row>
    <row r="5804" spans="32:48" x14ac:dyDescent="0.55000000000000004">
      <c r="AF5804" t="s">
        <v>13863</v>
      </c>
      <c r="AG5804" s="284">
        <v>3830.68</v>
      </c>
      <c r="AI5804" s="276" t="s">
        <v>62070</v>
      </c>
      <c r="AJ5804" s="277">
        <v>60853.58</v>
      </c>
      <c r="AL5804" s="246" t="s">
        <v>35031</v>
      </c>
      <c r="AM5804" s="247">
        <v>51182.45</v>
      </c>
      <c r="AO5804" s="226" t="s">
        <v>20210</v>
      </c>
      <c r="AP5804" s="227">
        <v>3906.74</v>
      </c>
      <c r="AR5804" s="207" t="s">
        <v>20121</v>
      </c>
      <c r="AS5804" s="208">
        <v>27091.62</v>
      </c>
      <c r="AT5804" s="93"/>
      <c r="AU5804" s="93"/>
      <c r="AV5804" s="93"/>
    </row>
    <row r="5805" spans="32:48" x14ac:dyDescent="0.55000000000000004">
      <c r="AF5805" t="s">
        <v>13867</v>
      </c>
      <c r="AG5805" s="284">
        <v>10295.86</v>
      </c>
      <c r="AI5805" s="276" t="s">
        <v>36426</v>
      </c>
      <c r="AJ5805" s="277">
        <v>48506.81</v>
      </c>
      <c r="AL5805" s="246" t="s">
        <v>42464</v>
      </c>
      <c r="AM5805" s="247">
        <v>12928</v>
      </c>
      <c r="AO5805" s="226" t="s">
        <v>20211</v>
      </c>
      <c r="AP5805" s="227">
        <v>2189.5500000000002</v>
      </c>
      <c r="AR5805" s="207" t="s">
        <v>20122</v>
      </c>
      <c r="AS5805" s="208">
        <v>52942.49</v>
      </c>
      <c r="AT5805" s="93"/>
      <c r="AU5805" s="93"/>
      <c r="AV5805" s="93"/>
    </row>
    <row r="5806" spans="32:48" x14ac:dyDescent="0.55000000000000004">
      <c r="AF5806" t="s">
        <v>13868</v>
      </c>
      <c r="AG5806" s="284">
        <v>32262.68</v>
      </c>
      <c r="AI5806" s="276" t="s">
        <v>68005</v>
      </c>
      <c r="AJ5806" s="277">
        <v>7191.54</v>
      </c>
      <c r="AL5806" s="246" t="s">
        <v>47969</v>
      </c>
      <c r="AM5806" s="247">
        <v>15387.47</v>
      </c>
      <c r="AO5806" s="226" t="s">
        <v>20212</v>
      </c>
      <c r="AP5806" s="227">
        <v>1051.05</v>
      </c>
      <c r="AR5806" s="207" t="s">
        <v>20123</v>
      </c>
      <c r="AS5806" s="208">
        <v>2004.27</v>
      </c>
      <c r="AT5806" s="93"/>
      <c r="AU5806" s="93"/>
      <c r="AV5806" s="93"/>
    </row>
    <row r="5807" spans="32:48" x14ac:dyDescent="0.55000000000000004">
      <c r="AF5807" t="s">
        <v>23361</v>
      </c>
      <c r="AG5807">
        <v>337.27</v>
      </c>
      <c r="AI5807" s="276" t="s">
        <v>36427</v>
      </c>
      <c r="AJ5807" s="277">
        <v>113056.25</v>
      </c>
      <c r="AL5807" s="246" t="s">
        <v>52413</v>
      </c>
      <c r="AM5807" s="247">
        <v>117501</v>
      </c>
      <c r="AO5807" s="226" t="s">
        <v>33535</v>
      </c>
      <c r="AP5807" s="227">
        <v>14296</v>
      </c>
      <c r="AR5807" s="207" t="s">
        <v>20124</v>
      </c>
      <c r="AS5807" s="208">
        <v>496.7</v>
      </c>
      <c r="AT5807" s="93"/>
      <c r="AU5807" s="93"/>
      <c r="AV5807" s="93"/>
    </row>
    <row r="5808" spans="32:48" x14ac:dyDescent="0.55000000000000004">
      <c r="AF5808" t="s">
        <v>23362</v>
      </c>
      <c r="AG5808" s="284">
        <v>60208</v>
      </c>
      <c r="AI5808" s="276" t="s">
        <v>36428</v>
      </c>
      <c r="AJ5808" s="277">
        <v>360550.22</v>
      </c>
      <c r="AL5808" s="246" t="s">
        <v>35033</v>
      </c>
      <c r="AM5808" s="247">
        <v>28249.82</v>
      </c>
      <c r="AO5808" s="226" t="s">
        <v>36280</v>
      </c>
      <c r="AP5808" s="227">
        <v>1182.19</v>
      </c>
      <c r="AR5808" s="207" t="s">
        <v>20125</v>
      </c>
      <c r="AS5808" s="208">
        <v>1610.41</v>
      </c>
      <c r="AT5808" s="93"/>
      <c r="AU5808" s="93"/>
      <c r="AV5808" s="93"/>
    </row>
    <row r="5809" spans="32:48" x14ac:dyDescent="0.55000000000000004">
      <c r="AF5809" t="s">
        <v>23363</v>
      </c>
      <c r="AG5809" s="284">
        <v>69500</v>
      </c>
      <c r="AI5809" s="276" t="s">
        <v>62071</v>
      </c>
      <c r="AJ5809" s="277">
        <v>94376.85</v>
      </c>
      <c r="AL5809" s="246" t="s">
        <v>58528</v>
      </c>
      <c r="AM5809" s="247">
        <v>8189.78</v>
      </c>
      <c r="AO5809" s="226" t="s">
        <v>20213</v>
      </c>
      <c r="AP5809" s="227">
        <v>428.46</v>
      </c>
      <c r="AR5809" s="207" t="s">
        <v>20126</v>
      </c>
      <c r="AS5809" s="208">
        <v>43084.22</v>
      </c>
      <c r="AT5809" s="93"/>
      <c r="AU5809" s="93"/>
      <c r="AV5809" s="93"/>
    </row>
    <row r="5810" spans="32:48" x14ac:dyDescent="0.55000000000000004">
      <c r="AF5810" t="s">
        <v>23365</v>
      </c>
      <c r="AG5810" s="284">
        <v>1860.6</v>
      </c>
      <c r="AI5810" s="276" t="s">
        <v>50099</v>
      </c>
      <c r="AJ5810" s="277">
        <v>30228.080000000002</v>
      </c>
      <c r="AL5810" s="246" t="s">
        <v>44881</v>
      </c>
      <c r="AM5810" s="247">
        <v>10400</v>
      </c>
      <c r="AO5810" s="226" t="s">
        <v>20215</v>
      </c>
      <c r="AP5810" s="227">
        <v>1216.6099999999999</v>
      </c>
      <c r="AR5810" s="207" t="s">
        <v>20127</v>
      </c>
      <c r="AS5810" s="208">
        <v>3194.84</v>
      </c>
      <c r="AT5810" s="93"/>
      <c r="AU5810" s="93"/>
      <c r="AV5810" s="93"/>
    </row>
    <row r="5811" spans="32:48" x14ac:dyDescent="0.55000000000000004">
      <c r="AF5811" t="s">
        <v>13869</v>
      </c>
      <c r="AG5811" s="284">
        <v>70317.69</v>
      </c>
      <c r="AI5811" s="276" t="s">
        <v>59417</v>
      </c>
      <c r="AJ5811" s="277">
        <v>198810.26</v>
      </c>
      <c r="AL5811" s="246" t="s">
        <v>44882</v>
      </c>
      <c r="AM5811" s="247">
        <v>24337.5</v>
      </c>
      <c r="AO5811" s="226" t="s">
        <v>20216</v>
      </c>
      <c r="AP5811" s="227">
        <v>329.01</v>
      </c>
      <c r="AR5811" s="207" t="s">
        <v>20128</v>
      </c>
      <c r="AS5811" s="208">
        <v>22067.94</v>
      </c>
      <c r="AT5811" s="93"/>
      <c r="AU5811" s="93"/>
      <c r="AV5811" s="93"/>
    </row>
    <row r="5812" spans="32:48" x14ac:dyDescent="0.55000000000000004">
      <c r="AF5812" t="s">
        <v>13870</v>
      </c>
      <c r="AG5812" s="284">
        <v>30874.05</v>
      </c>
      <c r="AI5812" s="276" t="s">
        <v>48058</v>
      </c>
      <c r="AJ5812" s="277">
        <v>15641.95</v>
      </c>
      <c r="AL5812" s="246" t="s">
        <v>44883</v>
      </c>
      <c r="AM5812" s="247">
        <v>2649.8</v>
      </c>
      <c r="AO5812" s="226" t="s">
        <v>20217</v>
      </c>
      <c r="AP5812" s="227">
        <v>724.27</v>
      </c>
      <c r="AR5812" s="207" t="s">
        <v>20129</v>
      </c>
      <c r="AS5812" s="208">
        <v>80795</v>
      </c>
      <c r="AT5812" s="93"/>
      <c r="AU5812" s="93"/>
      <c r="AV5812" s="93"/>
    </row>
    <row r="5813" spans="32:48" x14ac:dyDescent="0.55000000000000004">
      <c r="AF5813" t="s">
        <v>65163</v>
      </c>
      <c r="AG5813" s="284">
        <v>191863.18</v>
      </c>
      <c r="AI5813" s="276" t="s">
        <v>35222</v>
      </c>
      <c r="AJ5813" s="277">
        <v>12446.49</v>
      </c>
      <c r="AL5813" s="246" t="s">
        <v>44884</v>
      </c>
      <c r="AM5813" s="247">
        <v>2548</v>
      </c>
      <c r="AO5813" s="226" t="s">
        <v>39157</v>
      </c>
      <c r="AP5813" s="227">
        <v>-0.24</v>
      </c>
      <c r="AR5813" s="207" t="s">
        <v>20130</v>
      </c>
      <c r="AS5813" s="208">
        <v>69997</v>
      </c>
      <c r="AT5813" s="93"/>
      <c r="AU5813" s="93"/>
      <c r="AV5813" s="93"/>
    </row>
    <row r="5814" spans="32:48" x14ac:dyDescent="0.55000000000000004">
      <c r="AF5814" t="s">
        <v>23367</v>
      </c>
      <c r="AG5814" s="284">
        <v>63168.95</v>
      </c>
      <c r="AI5814" s="276" t="s">
        <v>68006</v>
      </c>
      <c r="AJ5814" s="277">
        <v>1040.6199999999999</v>
      </c>
      <c r="AL5814" s="246" t="s">
        <v>44885</v>
      </c>
      <c r="AM5814" s="247">
        <v>3239.3</v>
      </c>
      <c r="AO5814" s="226" t="s">
        <v>44869</v>
      </c>
      <c r="AP5814" s="227">
        <v>36740</v>
      </c>
      <c r="AR5814" s="207" t="s">
        <v>20131</v>
      </c>
      <c r="AS5814" s="208">
        <v>17299</v>
      </c>
      <c r="AT5814" s="93"/>
      <c r="AU5814" s="93"/>
      <c r="AV5814" s="93"/>
    </row>
    <row r="5815" spans="32:48" x14ac:dyDescent="0.55000000000000004">
      <c r="AF5815" t="s">
        <v>36459</v>
      </c>
      <c r="AG5815" s="284">
        <v>3480</v>
      </c>
      <c r="AI5815" s="276" t="s">
        <v>66660</v>
      </c>
      <c r="AJ5815" s="277">
        <v>2225.89</v>
      </c>
      <c r="AL5815" s="246" t="s">
        <v>44886</v>
      </c>
      <c r="AM5815" s="247">
        <v>2204.0300000000002</v>
      </c>
      <c r="AO5815" s="226" t="s">
        <v>46915</v>
      </c>
      <c r="AP5815" s="227">
        <v>740</v>
      </c>
      <c r="AR5815" s="207" t="s">
        <v>20132</v>
      </c>
      <c r="AS5815" s="208">
        <v>15600</v>
      </c>
      <c r="AT5815" s="93"/>
      <c r="AU5815" s="93"/>
      <c r="AV5815" s="93"/>
    </row>
    <row r="5816" spans="32:48" x14ac:dyDescent="0.55000000000000004">
      <c r="AF5816" t="s">
        <v>23368</v>
      </c>
      <c r="AG5816" s="284">
        <v>14209.68</v>
      </c>
      <c r="AI5816" s="276" t="s">
        <v>57566</v>
      </c>
      <c r="AJ5816" s="277">
        <v>223177.59</v>
      </c>
      <c r="AL5816" s="246" t="s">
        <v>44887</v>
      </c>
      <c r="AM5816" s="247">
        <v>149.94</v>
      </c>
      <c r="AO5816" s="226" t="s">
        <v>48883</v>
      </c>
      <c r="AP5816" s="227">
        <v>5306.28</v>
      </c>
      <c r="AR5816" s="207" t="s">
        <v>20133</v>
      </c>
      <c r="AS5816" s="208">
        <v>397.8</v>
      </c>
      <c r="AT5816" s="93"/>
      <c r="AU5816" s="93"/>
      <c r="AV5816" s="93"/>
    </row>
    <row r="5817" spans="32:48" x14ac:dyDescent="0.55000000000000004">
      <c r="AF5817" t="s">
        <v>23369</v>
      </c>
      <c r="AG5817" s="284">
        <v>1822.22</v>
      </c>
      <c r="AI5817" s="276" t="s">
        <v>39252</v>
      </c>
      <c r="AJ5817" s="277">
        <v>8038.85</v>
      </c>
      <c r="AL5817" s="246" t="s">
        <v>44888</v>
      </c>
      <c r="AM5817" s="247">
        <v>539.98</v>
      </c>
      <c r="AO5817" s="226" t="s">
        <v>42458</v>
      </c>
      <c r="AP5817" s="227">
        <v>154.5</v>
      </c>
      <c r="AR5817" s="207" t="s">
        <v>20134</v>
      </c>
      <c r="AS5817" s="208">
        <v>10197</v>
      </c>
      <c r="AT5817" s="93"/>
      <c r="AU5817" s="93"/>
      <c r="AV5817" s="93"/>
    </row>
    <row r="5818" spans="32:48" x14ac:dyDescent="0.55000000000000004">
      <c r="AF5818" t="s">
        <v>23370</v>
      </c>
      <c r="AG5818" s="284">
        <v>-37104.74</v>
      </c>
      <c r="AI5818" s="276" t="s">
        <v>22586</v>
      </c>
      <c r="AJ5818" s="277">
        <v>52820.58</v>
      </c>
      <c r="AL5818" s="246" t="s">
        <v>44889</v>
      </c>
      <c r="AM5818" s="247">
        <v>1036.57</v>
      </c>
      <c r="AO5818" s="226" t="s">
        <v>44870</v>
      </c>
      <c r="AP5818" s="227">
        <v>20550</v>
      </c>
      <c r="AR5818" s="207" t="s">
        <v>20135</v>
      </c>
      <c r="AS5818" s="208">
        <v>285.68</v>
      </c>
      <c r="AT5818" s="93"/>
      <c r="AU5818" s="93"/>
      <c r="AV5818" s="93"/>
    </row>
    <row r="5819" spans="32:48" x14ac:dyDescent="0.55000000000000004">
      <c r="AF5819" t="s">
        <v>36460</v>
      </c>
      <c r="AG5819" s="284">
        <v>1320398.53</v>
      </c>
      <c r="AI5819" s="276" t="s">
        <v>64513</v>
      </c>
      <c r="AJ5819" s="277">
        <v>328.48</v>
      </c>
      <c r="AL5819" s="246" t="s">
        <v>47970</v>
      </c>
      <c r="AM5819" s="247">
        <v>6748.99</v>
      </c>
      <c r="AO5819" s="226" t="s">
        <v>20220</v>
      </c>
      <c r="AP5819" s="227">
        <v>4200</v>
      </c>
      <c r="AR5819" s="207" t="s">
        <v>20136</v>
      </c>
      <c r="AS5819" s="208">
        <v>1233</v>
      </c>
      <c r="AT5819" s="93"/>
      <c r="AU5819" s="93"/>
      <c r="AV5819" s="93"/>
    </row>
    <row r="5820" spans="32:48" x14ac:dyDescent="0.55000000000000004">
      <c r="AF5820" t="s">
        <v>47544</v>
      </c>
      <c r="AG5820" s="284">
        <v>1231274.56</v>
      </c>
      <c r="AI5820" s="276" t="s">
        <v>39254</v>
      </c>
      <c r="AJ5820" s="277">
        <v>14343.08</v>
      </c>
      <c r="AL5820" s="246" t="s">
        <v>60410</v>
      </c>
      <c r="AM5820" s="247">
        <v>3993.96</v>
      </c>
      <c r="AO5820" s="226" t="s">
        <v>20221</v>
      </c>
      <c r="AP5820" s="227">
        <v>5074.22</v>
      </c>
      <c r="AR5820" s="207" t="s">
        <v>20137</v>
      </c>
      <c r="AS5820" s="208">
        <v>10523</v>
      </c>
      <c r="AT5820" s="93"/>
      <c r="AU5820" s="93"/>
      <c r="AV5820" s="93"/>
    </row>
    <row r="5821" spans="32:48" x14ac:dyDescent="0.55000000000000004">
      <c r="AF5821" t="s">
        <v>33837</v>
      </c>
      <c r="AG5821" s="284">
        <v>51364.04</v>
      </c>
      <c r="AI5821" s="276" t="s">
        <v>58288</v>
      </c>
      <c r="AJ5821" s="277">
        <v>641667.91</v>
      </c>
      <c r="AL5821" s="246" t="s">
        <v>60411</v>
      </c>
      <c r="AM5821" s="247">
        <v>280.56</v>
      </c>
      <c r="AO5821" s="226" t="s">
        <v>20222</v>
      </c>
      <c r="AP5821" s="227">
        <v>9562.08</v>
      </c>
      <c r="AR5821" s="207" t="s">
        <v>13496</v>
      </c>
      <c r="AS5821" s="208">
        <v>183</v>
      </c>
      <c r="AT5821" s="93"/>
      <c r="AU5821" s="93"/>
      <c r="AV5821" s="93"/>
    </row>
    <row r="5822" spans="32:48" x14ac:dyDescent="0.55000000000000004">
      <c r="AF5822" t="s">
        <v>35274</v>
      </c>
      <c r="AG5822" s="284">
        <v>697534.61</v>
      </c>
      <c r="AI5822" s="276" t="s">
        <v>57567</v>
      </c>
      <c r="AJ5822" s="277">
        <v>661435.94999999995</v>
      </c>
      <c r="AL5822" s="246" t="s">
        <v>60412</v>
      </c>
      <c r="AM5822" s="247">
        <v>978.54</v>
      </c>
      <c r="AO5822" s="226" t="s">
        <v>33536</v>
      </c>
      <c r="AP5822" s="227">
        <v>7018.92</v>
      </c>
      <c r="AR5822" s="207" t="s">
        <v>20138</v>
      </c>
      <c r="AS5822" s="208">
        <v>1183</v>
      </c>
      <c r="AT5822" s="93"/>
      <c r="AU5822" s="93"/>
      <c r="AV5822" s="93"/>
    </row>
    <row r="5823" spans="32:48" x14ac:dyDescent="0.55000000000000004">
      <c r="AF5823" t="s">
        <v>23484</v>
      </c>
      <c r="AG5823" s="284">
        <v>146289.03</v>
      </c>
      <c r="AI5823" s="276" t="s">
        <v>60556</v>
      </c>
      <c r="AJ5823" s="277">
        <v>219.7</v>
      </c>
      <c r="AL5823" s="246" t="s">
        <v>60413</v>
      </c>
      <c r="AM5823" s="247">
        <v>265.89999999999998</v>
      </c>
      <c r="AO5823" s="226" t="s">
        <v>49899</v>
      </c>
      <c r="AP5823" s="227">
        <v>25839.15</v>
      </c>
      <c r="AR5823" s="207" t="s">
        <v>20139</v>
      </c>
      <c r="AS5823" s="208">
        <v>741</v>
      </c>
      <c r="AT5823" s="93"/>
      <c r="AU5823" s="93"/>
      <c r="AV5823" s="93"/>
    </row>
    <row r="5824" spans="32:48" x14ac:dyDescent="0.55000000000000004">
      <c r="AF5824" t="s">
        <v>23485</v>
      </c>
      <c r="AG5824" s="284">
        <v>1293.4100000000001</v>
      </c>
      <c r="AI5824" s="276" t="s">
        <v>64515</v>
      </c>
      <c r="AJ5824" s="277">
        <v>616.72</v>
      </c>
      <c r="AL5824" s="246" t="s">
        <v>56120</v>
      </c>
      <c r="AM5824" s="247">
        <v>22980.2</v>
      </c>
      <c r="AO5824" s="226" t="s">
        <v>35006</v>
      </c>
      <c r="AP5824" s="227">
        <v>4800</v>
      </c>
      <c r="AR5824" s="207" t="s">
        <v>20140</v>
      </c>
      <c r="AS5824" s="208">
        <v>4500</v>
      </c>
      <c r="AT5824" s="93"/>
      <c r="AU5824" s="93"/>
      <c r="AV5824" s="93"/>
    </row>
    <row r="5825" spans="32:48" x14ac:dyDescent="0.55000000000000004">
      <c r="AF5825" t="s">
        <v>23486</v>
      </c>
      <c r="AG5825" s="284">
        <v>53527.199999999997</v>
      </c>
      <c r="AI5825" s="276" t="s">
        <v>68007</v>
      </c>
      <c r="AJ5825" s="277">
        <v>20235</v>
      </c>
      <c r="AL5825" s="246" t="s">
        <v>39162</v>
      </c>
      <c r="AM5825" s="247">
        <v>4022.7</v>
      </c>
      <c r="AO5825" s="226" t="s">
        <v>35007</v>
      </c>
      <c r="AP5825" s="227">
        <v>384760</v>
      </c>
      <c r="AR5825" s="207" t="s">
        <v>20141</v>
      </c>
      <c r="AS5825" s="208">
        <v>630.86</v>
      </c>
      <c r="AT5825" s="93"/>
      <c r="AU5825" s="93"/>
      <c r="AV5825" s="93"/>
    </row>
    <row r="5826" spans="32:48" x14ac:dyDescent="0.55000000000000004">
      <c r="AF5826" t="s">
        <v>23488</v>
      </c>
      <c r="AG5826" s="284">
        <v>317690.07</v>
      </c>
      <c r="AI5826" s="276" t="s">
        <v>59121</v>
      </c>
      <c r="AJ5826" s="277">
        <v>1383.89</v>
      </c>
      <c r="AL5826" s="246" t="s">
        <v>39163</v>
      </c>
      <c r="AM5826" s="247">
        <v>1034.5</v>
      </c>
      <c r="AO5826" s="226" t="s">
        <v>35008</v>
      </c>
      <c r="AP5826" s="227">
        <v>12902.72</v>
      </c>
      <c r="AR5826" s="207" t="s">
        <v>20142</v>
      </c>
      <c r="AS5826" s="208">
        <v>3990.25</v>
      </c>
      <c r="AT5826" s="93"/>
      <c r="AU5826" s="93"/>
      <c r="AV5826" s="93"/>
    </row>
    <row r="5827" spans="32:48" x14ac:dyDescent="0.55000000000000004">
      <c r="AF5827" t="s">
        <v>23490</v>
      </c>
      <c r="AG5827" s="284">
        <v>10000</v>
      </c>
      <c r="AI5827" s="276" t="s">
        <v>59122</v>
      </c>
      <c r="AJ5827" s="277">
        <v>1640.46</v>
      </c>
      <c r="AL5827" s="246" t="s">
        <v>57438</v>
      </c>
      <c r="AM5827" s="247">
        <v>27500</v>
      </c>
      <c r="AO5827" s="226" t="s">
        <v>20223</v>
      </c>
      <c r="AP5827" s="227">
        <v>22986.12</v>
      </c>
      <c r="AR5827" s="207" t="s">
        <v>20143</v>
      </c>
      <c r="AS5827" s="208">
        <v>15600</v>
      </c>
      <c r="AT5827" s="93"/>
      <c r="AU5827" s="93"/>
      <c r="AV5827" s="93"/>
    </row>
    <row r="5828" spans="32:48" x14ac:dyDescent="0.55000000000000004">
      <c r="AF5828" t="s">
        <v>23491</v>
      </c>
      <c r="AG5828" s="284">
        <v>110130.07</v>
      </c>
      <c r="AI5828" s="276" t="s">
        <v>59123</v>
      </c>
      <c r="AJ5828" s="277">
        <v>5409.06</v>
      </c>
      <c r="AL5828" s="246" t="s">
        <v>55122</v>
      </c>
      <c r="AM5828" s="247">
        <v>188988.04</v>
      </c>
      <c r="AO5828" s="226" t="s">
        <v>39158</v>
      </c>
      <c r="AP5828" s="227">
        <v>9253.36</v>
      </c>
      <c r="AR5828" s="207" t="s">
        <v>20144</v>
      </c>
      <c r="AS5828" s="208">
        <v>397.8</v>
      </c>
      <c r="AT5828" s="93"/>
      <c r="AU5828" s="93"/>
      <c r="AV5828" s="93"/>
    </row>
    <row r="5829" spans="32:48" x14ac:dyDescent="0.55000000000000004">
      <c r="AF5829" t="s">
        <v>40824</v>
      </c>
      <c r="AG5829" s="284">
        <v>20103.34</v>
      </c>
      <c r="AI5829" s="276" t="s">
        <v>68008</v>
      </c>
      <c r="AJ5829" s="277">
        <v>2924.8</v>
      </c>
      <c r="AL5829" s="246" t="s">
        <v>20358</v>
      </c>
      <c r="AM5829" s="247">
        <v>17860.66</v>
      </c>
      <c r="AO5829" s="226" t="s">
        <v>35009</v>
      </c>
      <c r="AP5829" s="227">
        <v>6385</v>
      </c>
      <c r="AR5829" s="207" t="s">
        <v>20145</v>
      </c>
      <c r="AS5829" s="208">
        <v>5241</v>
      </c>
      <c r="AT5829" s="93"/>
      <c r="AU5829" s="93"/>
      <c r="AV5829" s="93"/>
    </row>
    <row r="5830" spans="32:48" x14ac:dyDescent="0.55000000000000004">
      <c r="AF5830" t="s">
        <v>23493</v>
      </c>
      <c r="AG5830" s="284">
        <v>103359.7</v>
      </c>
      <c r="AI5830" s="276" t="s">
        <v>64518</v>
      </c>
      <c r="AJ5830" s="277">
        <v>312.08</v>
      </c>
      <c r="AL5830" s="246" t="s">
        <v>20359</v>
      </c>
      <c r="AM5830" s="247">
        <v>46618.41</v>
      </c>
      <c r="AO5830" s="226" t="s">
        <v>44871</v>
      </c>
      <c r="AP5830" s="227">
        <v>46435.21</v>
      </c>
      <c r="AR5830" s="207" t="s">
        <v>20146</v>
      </c>
      <c r="AS5830" s="208">
        <v>12336.86</v>
      </c>
      <c r="AT5830" s="93"/>
      <c r="AU5830" s="93"/>
      <c r="AV5830" s="93"/>
    </row>
    <row r="5831" spans="32:48" x14ac:dyDescent="0.55000000000000004">
      <c r="AF5831" t="s">
        <v>23495</v>
      </c>
      <c r="AG5831" s="284">
        <v>43443.31</v>
      </c>
      <c r="AI5831" s="276" t="s">
        <v>59418</v>
      </c>
      <c r="AJ5831" s="277">
        <v>15000</v>
      </c>
      <c r="AL5831" s="246" t="s">
        <v>35040</v>
      </c>
      <c r="AM5831" s="247">
        <v>537.33000000000004</v>
      </c>
      <c r="AO5831" s="226" t="s">
        <v>42459</v>
      </c>
      <c r="AP5831" s="227">
        <v>9585</v>
      </c>
      <c r="AR5831" s="207" t="s">
        <v>20147</v>
      </c>
      <c r="AS5831" s="208">
        <v>285.68</v>
      </c>
      <c r="AT5831" s="93"/>
      <c r="AU5831" s="93"/>
      <c r="AV5831" s="93"/>
    </row>
    <row r="5832" spans="32:48" x14ac:dyDescent="0.55000000000000004">
      <c r="AF5832" t="s">
        <v>40825</v>
      </c>
      <c r="AG5832">
        <v>125</v>
      </c>
      <c r="AI5832" s="276" t="s">
        <v>59663</v>
      </c>
      <c r="AJ5832" s="277">
        <v>1551.08</v>
      </c>
      <c r="AL5832" s="246" t="s">
        <v>20362</v>
      </c>
      <c r="AM5832" s="247">
        <v>25693.7</v>
      </c>
      <c r="AO5832" s="226" t="s">
        <v>46916</v>
      </c>
      <c r="AP5832" s="227">
        <v>8590</v>
      </c>
      <c r="AR5832" s="207" t="s">
        <v>20148</v>
      </c>
      <c r="AS5832" s="208">
        <v>3990.25</v>
      </c>
      <c r="AT5832" s="93"/>
      <c r="AU5832" s="93"/>
      <c r="AV5832" s="93"/>
    </row>
    <row r="5833" spans="32:48" x14ac:dyDescent="0.55000000000000004">
      <c r="AF5833" t="s">
        <v>13879</v>
      </c>
      <c r="AG5833" s="284">
        <v>5215370.9400000004</v>
      </c>
      <c r="AI5833" s="276" t="s">
        <v>60557</v>
      </c>
      <c r="AJ5833" s="277">
        <v>30740</v>
      </c>
      <c r="AL5833" s="246" t="s">
        <v>20364</v>
      </c>
      <c r="AM5833" s="247">
        <v>12500</v>
      </c>
      <c r="AO5833" s="226" t="s">
        <v>46917</v>
      </c>
      <c r="AP5833" s="227">
        <v>656.62</v>
      </c>
      <c r="AR5833" s="207" t="s">
        <v>13497</v>
      </c>
      <c r="AS5833" s="208">
        <v>11613</v>
      </c>
      <c r="AT5833" s="93"/>
      <c r="AU5833" s="93"/>
      <c r="AV5833" s="93"/>
    </row>
    <row r="5834" spans="32:48" x14ac:dyDescent="0.55000000000000004">
      <c r="AF5834" t="s">
        <v>23498</v>
      </c>
      <c r="AG5834" s="284">
        <v>6329.98</v>
      </c>
      <c r="AI5834" s="276" t="s">
        <v>62679</v>
      </c>
      <c r="AJ5834" s="277">
        <v>5590.67</v>
      </c>
      <c r="AL5834" s="246" t="s">
        <v>20365</v>
      </c>
      <c r="AM5834" s="247">
        <v>17400.25</v>
      </c>
      <c r="AO5834" s="226" t="s">
        <v>46918</v>
      </c>
      <c r="AP5834" s="227">
        <v>1415.89</v>
      </c>
      <c r="AR5834" s="207" t="s">
        <v>20149</v>
      </c>
      <c r="AS5834" s="208">
        <v>23387.200000000001</v>
      </c>
      <c r="AT5834" s="93"/>
      <c r="AU5834" s="93"/>
      <c r="AV5834" s="93"/>
    </row>
    <row r="5835" spans="32:48" x14ac:dyDescent="0.55000000000000004">
      <c r="AF5835" t="s">
        <v>33838</v>
      </c>
      <c r="AG5835" s="284">
        <v>267157.09999999998</v>
      </c>
      <c r="AI5835" s="276" t="s">
        <v>62681</v>
      </c>
      <c r="AJ5835" s="277">
        <v>231.54</v>
      </c>
      <c r="AL5835" s="246" t="s">
        <v>20370</v>
      </c>
      <c r="AM5835" s="247">
        <v>27286.34</v>
      </c>
      <c r="AO5835" s="226" t="s">
        <v>52394</v>
      </c>
      <c r="AP5835" s="227">
        <v>442.49</v>
      </c>
      <c r="AR5835" s="207" t="s">
        <v>20150</v>
      </c>
      <c r="AS5835" s="208">
        <v>1789.2</v>
      </c>
      <c r="AT5835" s="93"/>
      <c r="AU5835" s="93"/>
      <c r="AV5835" s="93"/>
    </row>
    <row r="5836" spans="32:48" x14ac:dyDescent="0.55000000000000004">
      <c r="AF5836" t="s">
        <v>23500</v>
      </c>
      <c r="AG5836" s="284">
        <v>1550.62</v>
      </c>
      <c r="AI5836" s="276" t="s">
        <v>68009</v>
      </c>
      <c r="AJ5836" s="277">
        <v>6539.49</v>
      </c>
      <c r="AL5836" s="246" t="s">
        <v>20371</v>
      </c>
      <c r="AM5836" s="247">
        <v>2087.39</v>
      </c>
      <c r="AO5836" s="226" t="s">
        <v>52395</v>
      </c>
      <c r="AP5836" s="227">
        <v>3624.2</v>
      </c>
      <c r="AR5836" s="207" t="s">
        <v>20151</v>
      </c>
      <c r="AS5836" s="208">
        <v>2999.6</v>
      </c>
      <c r="AT5836" s="93"/>
      <c r="AU5836" s="93"/>
      <c r="AV5836" s="93"/>
    </row>
    <row r="5837" spans="32:48" x14ac:dyDescent="0.55000000000000004">
      <c r="AF5837" t="s">
        <v>58060</v>
      </c>
      <c r="AG5837" s="284">
        <v>3150</v>
      </c>
      <c r="AI5837" s="276" t="s">
        <v>68010</v>
      </c>
      <c r="AJ5837" s="277">
        <v>2297.87</v>
      </c>
      <c r="AL5837" s="246" t="s">
        <v>20372</v>
      </c>
      <c r="AM5837" s="247">
        <v>6685.17</v>
      </c>
      <c r="AO5837" s="226" t="s">
        <v>52396</v>
      </c>
      <c r="AP5837" s="227">
        <v>277.24</v>
      </c>
      <c r="AR5837" s="207" t="s">
        <v>20152</v>
      </c>
      <c r="AS5837" s="208">
        <v>1520</v>
      </c>
      <c r="AT5837" s="93"/>
      <c r="AU5837" s="93"/>
      <c r="AV5837" s="93"/>
    </row>
    <row r="5838" spans="32:48" x14ac:dyDescent="0.55000000000000004">
      <c r="AF5838" t="s">
        <v>23501</v>
      </c>
      <c r="AG5838" s="284">
        <v>4842</v>
      </c>
      <c r="AI5838" s="276" t="s">
        <v>68011</v>
      </c>
      <c r="AJ5838" s="277">
        <v>15487.5</v>
      </c>
      <c r="AL5838" s="246" t="s">
        <v>57439</v>
      </c>
      <c r="AM5838" s="247">
        <v>274.35000000000002</v>
      </c>
      <c r="AO5838" s="226" t="s">
        <v>52397</v>
      </c>
      <c r="AP5838" s="227">
        <v>873.43</v>
      </c>
      <c r="AR5838" s="207" t="s">
        <v>20153</v>
      </c>
      <c r="AS5838" s="208">
        <v>458</v>
      </c>
      <c r="AT5838" s="93"/>
      <c r="AU5838" s="93"/>
      <c r="AV5838" s="93"/>
    </row>
    <row r="5839" spans="32:48" x14ac:dyDescent="0.55000000000000004">
      <c r="AF5839" t="s">
        <v>23503</v>
      </c>
      <c r="AG5839" s="284">
        <v>123189.09</v>
      </c>
      <c r="AI5839" s="276" t="s">
        <v>62683</v>
      </c>
      <c r="AJ5839" s="277">
        <v>836.24</v>
      </c>
      <c r="AL5839" s="246" t="s">
        <v>57440</v>
      </c>
      <c r="AM5839" s="247">
        <v>16476.46</v>
      </c>
      <c r="AO5839" s="226" t="s">
        <v>52398</v>
      </c>
      <c r="AP5839" s="227">
        <v>198.16</v>
      </c>
      <c r="AR5839" s="207" t="s">
        <v>20154</v>
      </c>
      <c r="AS5839" s="208">
        <v>11127.26</v>
      </c>
      <c r="AT5839" s="93"/>
      <c r="AU5839" s="93"/>
      <c r="AV5839" s="93"/>
    </row>
    <row r="5840" spans="32:48" x14ac:dyDescent="0.55000000000000004">
      <c r="AF5840" t="s">
        <v>23504</v>
      </c>
      <c r="AG5840" s="284">
        <v>30388.98</v>
      </c>
      <c r="AI5840" s="276" t="s">
        <v>60559</v>
      </c>
      <c r="AJ5840" s="277">
        <v>4413.32</v>
      </c>
      <c r="AL5840" s="246" t="s">
        <v>58246</v>
      </c>
      <c r="AM5840" s="247">
        <v>12809.98</v>
      </c>
      <c r="AO5840" s="226" t="s">
        <v>39159</v>
      </c>
      <c r="AP5840" s="227">
        <v>-4.5</v>
      </c>
      <c r="AR5840" s="207" t="s">
        <v>20155</v>
      </c>
      <c r="AS5840" s="208">
        <v>763</v>
      </c>
      <c r="AT5840" s="93"/>
      <c r="AU5840" s="93"/>
      <c r="AV5840" s="93"/>
    </row>
    <row r="5841" spans="32:48" x14ac:dyDescent="0.55000000000000004">
      <c r="AF5841" t="s">
        <v>43288</v>
      </c>
      <c r="AG5841" s="284">
        <v>623712.67000000004</v>
      </c>
      <c r="AI5841" s="276" t="s">
        <v>60560</v>
      </c>
      <c r="AJ5841" s="277">
        <v>14405.43</v>
      </c>
      <c r="AL5841" s="246" t="s">
        <v>52416</v>
      </c>
      <c r="AM5841" s="247">
        <v>3427.5</v>
      </c>
      <c r="AO5841" s="226" t="s">
        <v>35010</v>
      </c>
      <c r="AP5841" s="227">
        <v>209680.07</v>
      </c>
      <c r="AR5841" s="207" t="s">
        <v>20156</v>
      </c>
      <c r="AS5841" s="208">
        <v>1728</v>
      </c>
      <c r="AT5841" s="93"/>
      <c r="AU5841" s="93"/>
      <c r="AV5841" s="93"/>
    </row>
    <row r="5842" spans="32:48" x14ac:dyDescent="0.55000000000000004">
      <c r="AF5842" t="s">
        <v>69406</v>
      </c>
      <c r="AG5842" s="284">
        <v>62335</v>
      </c>
      <c r="AI5842" s="276" t="s">
        <v>60561</v>
      </c>
      <c r="AJ5842" s="277">
        <v>8903.2900000000009</v>
      </c>
      <c r="AL5842" s="246" t="s">
        <v>55123</v>
      </c>
      <c r="AM5842" s="247">
        <v>19703.41</v>
      </c>
      <c r="AO5842" s="226" t="s">
        <v>33537</v>
      </c>
      <c r="AP5842" s="227">
        <v>94334.71</v>
      </c>
      <c r="AR5842" s="207" t="s">
        <v>20157</v>
      </c>
      <c r="AS5842" s="208">
        <v>1240.51</v>
      </c>
      <c r="AT5842" s="93"/>
      <c r="AU5842" s="93"/>
      <c r="AV5842" s="93"/>
    </row>
    <row r="5843" spans="32:48" x14ac:dyDescent="0.55000000000000004">
      <c r="AF5843" t="s">
        <v>47545</v>
      </c>
      <c r="AG5843">
        <v>910.37</v>
      </c>
      <c r="AI5843" s="276" t="s">
        <v>62684</v>
      </c>
      <c r="AJ5843" s="277">
        <v>141162.96</v>
      </c>
      <c r="AL5843" s="246" t="s">
        <v>48885</v>
      </c>
      <c r="AM5843" s="247">
        <v>3865.76</v>
      </c>
      <c r="AO5843" s="226" t="s">
        <v>46919</v>
      </c>
      <c r="AP5843" s="227">
        <v>3625</v>
      </c>
      <c r="AR5843" s="207" t="s">
        <v>20158</v>
      </c>
      <c r="AS5843" s="208">
        <v>235.65</v>
      </c>
      <c r="AT5843" s="93"/>
      <c r="AU5843" s="93"/>
      <c r="AV5843" s="93"/>
    </row>
    <row r="5844" spans="32:48" x14ac:dyDescent="0.55000000000000004">
      <c r="AF5844" t="s">
        <v>13881</v>
      </c>
      <c r="AG5844" s="284">
        <v>706867.45</v>
      </c>
      <c r="AI5844" s="276" t="s">
        <v>62073</v>
      </c>
      <c r="AJ5844" s="277">
        <v>1111.4100000000001</v>
      </c>
      <c r="AL5844" s="246" t="s">
        <v>20374</v>
      </c>
      <c r="AM5844" s="247">
        <v>956.56</v>
      </c>
      <c r="AO5844" s="226" t="s">
        <v>33538</v>
      </c>
      <c r="AP5844" s="227">
        <v>36612.050000000003</v>
      </c>
      <c r="AR5844" s="207" t="s">
        <v>20159</v>
      </c>
      <c r="AS5844" s="208">
        <v>2429.35</v>
      </c>
      <c r="AT5844" s="93"/>
      <c r="AU5844" s="93"/>
      <c r="AV5844" s="93"/>
    </row>
    <row r="5845" spans="32:48" x14ac:dyDescent="0.55000000000000004">
      <c r="AF5845" t="s">
        <v>13882</v>
      </c>
      <c r="AG5845" s="284">
        <v>2155794.46</v>
      </c>
      <c r="AI5845" s="276" t="s">
        <v>60562</v>
      </c>
      <c r="AJ5845" s="277">
        <v>4658.38</v>
      </c>
      <c r="AL5845" s="246" t="s">
        <v>20375</v>
      </c>
      <c r="AM5845" s="247">
        <v>789.66</v>
      </c>
      <c r="AO5845" s="226" t="s">
        <v>44872</v>
      </c>
      <c r="AP5845" s="227">
        <v>5554.78</v>
      </c>
      <c r="AR5845" s="207" t="s">
        <v>20160</v>
      </c>
      <c r="AS5845" s="208">
        <v>1364.89</v>
      </c>
      <c r="AT5845" s="93"/>
      <c r="AU5845" s="93"/>
      <c r="AV5845" s="93"/>
    </row>
    <row r="5846" spans="32:48" x14ac:dyDescent="0.55000000000000004">
      <c r="AF5846" t="s">
        <v>23506</v>
      </c>
      <c r="AG5846" s="284">
        <v>1485561.05</v>
      </c>
      <c r="AI5846" s="276" t="s">
        <v>61108</v>
      </c>
      <c r="AJ5846" s="277">
        <v>13161.9</v>
      </c>
      <c r="AL5846" s="246" t="s">
        <v>20376</v>
      </c>
      <c r="AM5846" s="247">
        <v>2242.75</v>
      </c>
      <c r="AO5846" s="226" t="s">
        <v>33539</v>
      </c>
      <c r="AP5846" s="227">
        <v>58037.94</v>
      </c>
      <c r="AR5846" s="207" t="s">
        <v>20161</v>
      </c>
      <c r="AS5846" s="208">
        <v>1725</v>
      </c>
      <c r="AT5846" s="93"/>
      <c r="AU5846" s="93"/>
      <c r="AV5846" s="93"/>
    </row>
    <row r="5847" spans="32:48" x14ac:dyDescent="0.55000000000000004">
      <c r="AF5847" t="s">
        <v>23507</v>
      </c>
      <c r="AG5847" s="284">
        <v>13219.5</v>
      </c>
      <c r="AI5847" s="276" t="s">
        <v>68012</v>
      </c>
      <c r="AJ5847" s="277">
        <v>14157.27</v>
      </c>
      <c r="AL5847" s="246" t="s">
        <v>20377</v>
      </c>
      <c r="AM5847" s="247">
        <v>3750.62</v>
      </c>
      <c r="AO5847" s="226" t="s">
        <v>33540</v>
      </c>
      <c r="AP5847" s="227">
        <v>1648.05</v>
      </c>
      <c r="AR5847" s="207" t="s">
        <v>20162</v>
      </c>
      <c r="AS5847" s="208">
        <v>3382</v>
      </c>
      <c r="AT5847" s="93"/>
      <c r="AU5847" s="93"/>
      <c r="AV5847" s="93"/>
    </row>
    <row r="5848" spans="32:48" x14ac:dyDescent="0.55000000000000004">
      <c r="AF5848" t="s">
        <v>23508</v>
      </c>
      <c r="AG5848" s="284">
        <v>1988.27</v>
      </c>
      <c r="AI5848" s="276" t="s">
        <v>63231</v>
      </c>
      <c r="AJ5848" s="277">
        <v>2831.22</v>
      </c>
      <c r="AL5848" s="246" t="s">
        <v>20378</v>
      </c>
      <c r="AM5848" s="247">
        <v>717.91</v>
      </c>
      <c r="AO5848" s="226" t="s">
        <v>33541</v>
      </c>
      <c r="AP5848" s="227">
        <v>8000.04</v>
      </c>
      <c r="AR5848" s="207" t="s">
        <v>20163</v>
      </c>
      <c r="AS5848" s="208">
        <v>12824</v>
      </c>
      <c r="AT5848" s="93"/>
      <c r="AU5848" s="93"/>
      <c r="AV5848" s="93"/>
    </row>
    <row r="5849" spans="32:48" x14ac:dyDescent="0.55000000000000004">
      <c r="AF5849" t="s">
        <v>23509</v>
      </c>
      <c r="AG5849" s="284">
        <v>1563901.23</v>
      </c>
      <c r="AI5849" s="276" t="s">
        <v>68013</v>
      </c>
      <c r="AJ5849" s="277">
        <v>2580.2399999999998</v>
      </c>
      <c r="AL5849" s="246" t="s">
        <v>58247</v>
      </c>
      <c r="AM5849" s="247">
        <v>9043.83</v>
      </c>
      <c r="AO5849" s="226" t="s">
        <v>33542</v>
      </c>
      <c r="AP5849" s="227">
        <v>1984.38</v>
      </c>
      <c r="AR5849" s="207" t="s">
        <v>20164</v>
      </c>
      <c r="AS5849" s="208">
        <v>36211.199999999997</v>
      </c>
      <c r="AT5849" s="93"/>
      <c r="AU5849" s="93"/>
      <c r="AV5849" s="93"/>
    </row>
    <row r="5850" spans="32:48" x14ac:dyDescent="0.55000000000000004">
      <c r="AF5850" t="s">
        <v>23510</v>
      </c>
      <c r="AG5850" s="284">
        <v>432155.62</v>
      </c>
      <c r="AI5850" s="276" t="s">
        <v>68014</v>
      </c>
      <c r="AJ5850" s="277">
        <v>4150</v>
      </c>
      <c r="AL5850" s="246" t="s">
        <v>40299</v>
      </c>
      <c r="AM5850" s="247">
        <v>1350</v>
      </c>
      <c r="AO5850" s="226" t="s">
        <v>33543</v>
      </c>
      <c r="AP5850" s="227">
        <v>349.07</v>
      </c>
      <c r="AR5850" s="207" t="s">
        <v>20165</v>
      </c>
      <c r="AS5850" s="208">
        <v>1789.2</v>
      </c>
      <c r="AT5850" s="93"/>
      <c r="AU5850" s="93"/>
      <c r="AV5850" s="93"/>
    </row>
    <row r="5851" spans="32:48" x14ac:dyDescent="0.55000000000000004">
      <c r="AF5851" t="s">
        <v>23511</v>
      </c>
      <c r="AG5851" s="284">
        <v>2634.58</v>
      </c>
      <c r="AI5851" s="276" t="s">
        <v>68015</v>
      </c>
      <c r="AJ5851" s="277">
        <v>511.81</v>
      </c>
      <c r="AL5851" s="246" t="s">
        <v>20380</v>
      </c>
      <c r="AM5851" s="247">
        <v>7802.05</v>
      </c>
      <c r="AO5851" s="226" t="s">
        <v>33544</v>
      </c>
      <c r="AP5851" s="227">
        <v>38900.370000000003</v>
      </c>
      <c r="AR5851" s="207" t="s">
        <v>20166</v>
      </c>
      <c r="AS5851" s="208">
        <v>1725</v>
      </c>
      <c r="AT5851" s="93"/>
      <c r="AU5851" s="93"/>
      <c r="AV5851" s="93"/>
    </row>
    <row r="5852" spans="32:48" x14ac:dyDescent="0.55000000000000004">
      <c r="AF5852" t="s">
        <v>23513</v>
      </c>
      <c r="AG5852" s="284">
        <v>5586393.54</v>
      </c>
      <c r="AI5852" s="276" t="s">
        <v>68016</v>
      </c>
      <c r="AJ5852" s="277">
        <v>1591.5</v>
      </c>
      <c r="AL5852" s="246" t="s">
        <v>20381</v>
      </c>
      <c r="AM5852" s="247">
        <v>7813.31</v>
      </c>
      <c r="AO5852" s="226" t="s">
        <v>33545</v>
      </c>
      <c r="AP5852" s="227">
        <v>28216.51</v>
      </c>
      <c r="AR5852" s="207" t="s">
        <v>20167</v>
      </c>
      <c r="AS5852" s="208">
        <v>2999.6</v>
      </c>
      <c r="AT5852" s="93"/>
      <c r="AU5852" s="93"/>
      <c r="AV5852" s="93"/>
    </row>
    <row r="5853" spans="32:48" x14ac:dyDescent="0.55000000000000004">
      <c r="AF5853" t="s">
        <v>23514</v>
      </c>
      <c r="AG5853" s="284">
        <v>715668.07</v>
      </c>
      <c r="AI5853" s="276" t="s">
        <v>64525</v>
      </c>
      <c r="AJ5853" s="277">
        <v>18025.189999999999</v>
      </c>
      <c r="AL5853" s="246" t="s">
        <v>58248</v>
      </c>
      <c r="AM5853" s="247">
        <v>8846.4500000000007</v>
      </c>
      <c r="AO5853" s="226" t="s">
        <v>33546</v>
      </c>
      <c r="AP5853" s="227">
        <v>13423.1</v>
      </c>
      <c r="AR5853" s="207" t="s">
        <v>20168</v>
      </c>
      <c r="AS5853" s="208">
        <v>1520</v>
      </c>
      <c r="AT5853" s="93"/>
      <c r="AU5853" s="93"/>
      <c r="AV5853" s="93"/>
    </row>
    <row r="5854" spans="32:48" x14ac:dyDescent="0.55000000000000004">
      <c r="AF5854" t="s">
        <v>63507</v>
      </c>
      <c r="AG5854" s="284">
        <v>1102.01</v>
      </c>
      <c r="AI5854" s="276" t="s">
        <v>61214</v>
      </c>
      <c r="AJ5854" s="277">
        <v>9350.34</v>
      </c>
      <c r="AL5854" s="246" t="s">
        <v>57441</v>
      </c>
      <c r="AM5854" s="247">
        <v>1500</v>
      </c>
      <c r="AO5854" s="226" t="s">
        <v>33547</v>
      </c>
      <c r="AP5854" s="227">
        <v>14400</v>
      </c>
      <c r="AR5854" s="207" t="s">
        <v>20169</v>
      </c>
      <c r="AS5854" s="208">
        <v>5316.16</v>
      </c>
      <c r="AT5854" s="93"/>
      <c r="AU5854" s="93"/>
      <c r="AV5854" s="93"/>
    </row>
    <row r="5855" spans="32:48" x14ac:dyDescent="0.55000000000000004">
      <c r="AF5855" t="s">
        <v>66784</v>
      </c>
      <c r="AG5855" s="284">
        <v>-23849.18</v>
      </c>
      <c r="AI5855" s="276" t="s">
        <v>64527</v>
      </c>
      <c r="AJ5855" s="277">
        <v>1575</v>
      </c>
      <c r="AL5855" s="246" t="s">
        <v>55124</v>
      </c>
      <c r="AM5855" s="247">
        <v>96018.26</v>
      </c>
      <c r="AO5855" s="226" t="s">
        <v>33548</v>
      </c>
      <c r="AP5855" s="227">
        <v>23000</v>
      </c>
      <c r="AR5855" s="207" t="s">
        <v>20170</v>
      </c>
      <c r="AS5855" s="208">
        <v>6285.24</v>
      </c>
      <c r="AT5855" s="93"/>
      <c r="AU5855" s="93"/>
      <c r="AV5855" s="93"/>
    </row>
    <row r="5856" spans="32:48" x14ac:dyDescent="0.55000000000000004">
      <c r="AF5856" t="s">
        <v>60932</v>
      </c>
      <c r="AG5856" s="284">
        <v>4074.75</v>
      </c>
      <c r="AI5856" s="276" t="s">
        <v>70615</v>
      </c>
      <c r="AJ5856" s="277">
        <v>5806.5</v>
      </c>
      <c r="AL5856" s="246" t="s">
        <v>20385</v>
      </c>
      <c r="AM5856" s="247">
        <v>7466.6</v>
      </c>
      <c r="AO5856" s="226" t="s">
        <v>35011</v>
      </c>
      <c r="AP5856" s="227">
        <v>2250</v>
      </c>
      <c r="AR5856" s="207" t="s">
        <v>20171</v>
      </c>
      <c r="AS5856" s="208">
        <v>11127.26</v>
      </c>
      <c r="AT5856" s="93"/>
      <c r="AU5856" s="93"/>
      <c r="AV5856" s="93"/>
    </row>
    <row r="5857" spans="32:48" x14ac:dyDescent="0.55000000000000004">
      <c r="AF5857" t="s">
        <v>71873</v>
      </c>
      <c r="AG5857" s="284">
        <v>4000</v>
      </c>
      <c r="AI5857" s="276" t="s">
        <v>68017</v>
      </c>
      <c r="AJ5857" s="277">
        <v>600</v>
      </c>
      <c r="AL5857" s="246" t="s">
        <v>20386</v>
      </c>
      <c r="AM5857" s="247">
        <v>23545.06</v>
      </c>
      <c r="AO5857" s="226" t="s">
        <v>33549</v>
      </c>
      <c r="AP5857" s="227">
        <v>40700</v>
      </c>
      <c r="AR5857" s="207" t="s">
        <v>20172</v>
      </c>
      <c r="AS5857" s="208">
        <v>21374.55</v>
      </c>
      <c r="AT5857" s="93"/>
      <c r="AU5857" s="93"/>
      <c r="AV5857" s="93"/>
    </row>
    <row r="5858" spans="32:48" x14ac:dyDescent="0.55000000000000004">
      <c r="AF5858" t="s">
        <v>23516</v>
      </c>
      <c r="AG5858" s="284">
        <v>3264919.09</v>
      </c>
      <c r="AI5858" s="276" t="s">
        <v>63716</v>
      </c>
      <c r="AJ5858" s="277">
        <v>12528.36</v>
      </c>
      <c r="AL5858" s="246" t="s">
        <v>20387</v>
      </c>
      <c r="AM5858" s="247">
        <v>1263.72</v>
      </c>
      <c r="AO5858" s="226" t="s">
        <v>47968</v>
      </c>
      <c r="AP5858" s="227">
        <v>1043.74</v>
      </c>
      <c r="AR5858" s="207" t="s">
        <v>20173</v>
      </c>
      <c r="AS5858" s="208">
        <v>5537.84</v>
      </c>
      <c r="AT5858" s="93"/>
      <c r="AU5858" s="93"/>
      <c r="AV5858" s="93"/>
    </row>
    <row r="5859" spans="32:48" x14ac:dyDescent="0.55000000000000004">
      <c r="AF5859" t="s">
        <v>65164</v>
      </c>
      <c r="AG5859" s="284">
        <v>103572.57</v>
      </c>
      <c r="AI5859" s="276" t="s">
        <v>63717</v>
      </c>
      <c r="AJ5859" s="277">
        <v>1553.1</v>
      </c>
      <c r="AL5859" s="246" t="s">
        <v>20388</v>
      </c>
      <c r="AM5859" s="247">
        <v>2641.21</v>
      </c>
      <c r="AO5859" s="226" t="s">
        <v>33550</v>
      </c>
      <c r="AP5859" s="227">
        <v>42221.15</v>
      </c>
      <c r="AR5859" s="207" t="s">
        <v>20174</v>
      </c>
      <c r="AS5859" s="208">
        <v>6100</v>
      </c>
      <c r="AT5859" s="93"/>
      <c r="AU5859" s="93"/>
      <c r="AV5859" s="93"/>
    </row>
    <row r="5860" spans="32:48" x14ac:dyDescent="0.55000000000000004">
      <c r="AF5860" t="s">
        <v>23517</v>
      </c>
      <c r="AG5860" s="284">
        <v>627567.38</v>
      </c>
      <c r="AI5860" s="276" t="s">
        <v>63718</v>
      </c>
      <c r="AJ5860" s="277">
        <v>4301.42</v>
      </c>
      <c r="AL5860" s="246" t="s">
        <v>20389</v>
      </c>
      <c r="AM5860" s="247">
        <v>202.06</v>
      </c>
      <c r="AO5860" s="226" t="s">
        <v>33551</v>
      </c>
      <c r="AP5860" s="227">
        <v>87610.05</v>
      </c>
      <c r="AR5860" s="207" t="s">
        <v>20175</v>
      </c>
      <c r="AS5860" s="208">
        <v>2000</v>
      </c>
      <c r="AT5860" s="93"/>
      <c r="AU5860" s="93"/>
      <c r="AV5860" s="93"/>
    </row>
    <row r="5861" spans="32:48" x14ac:dyDescent="0.55000000000000004">
      <c r="AF5861" t="s">
        <v>23518</v>
      </c>
      <c r="AG5861" s="284">
        <v>254639.8</v>
      </c>
      <c r="AI5861" s="276" t="s">
        <v>70037</v>
      </c>
      <c r="AJ5861" s="277">
        <v>106.13</v>
      </c>
      <c r="AL5861" s="246" t="s">
        <v>20390</v>
      </c>
      <c r="AM5861" s="247">
        <v>578.77</v>
      </c>
      <c r="AO5861" s="226" t="s">
        <v>35012</v>
      </c>
      <c r="AP5861" s="227">
        <v>44560.35</v>
      </c>
      <c r="AR5861" s="207" t="s">
        <v>20176</v>
      </c>
      <c r="AS5861" s="208">
        <v>6225.81</v>
      </c>
      <c r="AT5861" s="93"/>
      <c r="AU5861" s="93"/>
      <c r="AV5861" s="93"/>
    </row>
    <row r="5862" spans="32:48" x14ac:dyDescent="0.55000000000000004">
      <c r="AF5862" t="s">
        <v>23519</v>
      </c>
      <c r="AG5862" s="284">
        <v>3069302.2</v>
      </c>
      <c r="AI5862" s="276" t="s">
        <v>64528</v>
      </c>
      <c r="AJ5862" s="277">
        <v>3300</v>
      </c>
      <c r="AL5862" s="246" t="s">
        <v>57442</v>
      </c>
      <c r="AM5862" s="247">
        <v>5417.9</v>
      </c>
      <c r="AO5862" s="226" t="s">
        <v>42460</v>
      </c>
      <c r="AP5862" s="227">
        <v>2217.7600000000002</v>
      </c>
      <c r="AR5862" s="207" t="s">
        <v>20177</v>
      </c>
      <c r="AS5862" s="208">
        <v>3651.9</v>
      </c>
      <c r="AT5862" s="93"/>
      <c r="AU5862" s="93"/>
      <c r="AV5862" s="93"/>
    </row>
    <row r="5863" spans="32:48" x14ac:dyDescent="0.55000000000000004">
      <c r="AF5863" t="s">
        <v>58774</v>
      </c>
      <c r="AG5863" s="284">
        <v>21684</v>
      </c>
      <c r="AI5863" s="276" t="s">
        <v>63232</v>
      </c>
      <c r="AJ5863" s="277">
        <v>9065.68</v>
      </c>
      <c r="AL5863" s="246" t="s">
        <v>48887</v>
      </c>
      <c r="AM5863" s="247">
        <v>3655.21</v>
      </c>
      <c r="AO5863" s="226" t="s">
        <v>35013</v>
      </c>
      <c r="AP5863" s="227">
        <v>170.4</v>
      </c>
      <c r="AR5863" s="207" t="s">
        <v>20178</v>
      </c>
      <c r="AS5863" s="208">
        <v>9955.6299999999992</v>
      </c>
      <c r="AT5863" s="93"/>
      <c r="AU5863" s="93"/>
      <c r="AV5863" s="93"/>
    </row>
    <row r="5864" spans="32:48" x14ac:dyDescent="0.55000000000000004">
      <c r="AF5864" t="s">
        <v>23520</v>
      </c>
      <c r="AG5864" s="284">
        <v>70574.86</v>
      </c>
      <c r="AI5864" s="276" t="s">
        <v>63876</v>
      </c>
      <c r="AJ5864" s="277">
        <v>5222.51</v>
      </c>
      <c r="AL5864" s="246" t="s">
        <v>20391</v>
      </c>
      <c r="AM5864" s="247">
        <v>11370.23</v>
      </c>
      <c r="AO5864" s="226" t="s">
        <v>52399</v>
      </c>
      <c r="AP5864" s="227">
        <v>32867.97</v>
      </c>
      <c r="AR5864" s="207" t="s">
        <v>20179</v>
      </c>
      <c r="AS5864" s="208">
        <v>6500</v>
      </c>
      <c r="AT5864" s="93"/>
      <c r="AU5864" s="93"/>
      <c r="AV5864" s="93"/>
    </row>
    <row r="5865" spans="32:48" x14ac:dyDescent="0.55000000000000004">
      <c r="AF5865" t="s">
        <v>23521</v>
      </c>
      <c r="AG5865" s="284">
        <v>22847.42</v>
      </c>
      <c r="AI5865" s="276" t="s">
        <v>70616</v>
      </c>
      <c r="AJ5865" s="277">
        <v>19290.169999999998</v>
      </c>
      <c r="AL5865" s="246" t="s">
        <v>39164</v>
      </c>
      <c r="AM5865" s="247">
        <v>240291.16</v>
      </c>
      <c r="AO5865" s="226" t="s">
        <v>36281</v>
      </c>
      <c r="AP5865" s="227">
        <v>8821.8799999999992</v>
      </c>
      <c r="AR5865" s="207" t="s">
        <v>20180</v>
      </c>
      <c r="AS5865" s="208">
        <v>750</v>
      </c>
      <c r="AT5865" s="93"/>
      <c r="AU5865" s="93"/>
      <c r="AV5865" s="93"/>
    </row>
    <row r="5866" spans="32:48" x14ac:dyDescent="0.55000000000000004">
      <c r="AF5866" t="s">
        <v>58775</v>
      </c>
      <c r="AG5866" s="284">
        <v>5700</v>
      </c>
      <c r="AI5866" s="276" t="s">
        <v>70617</v>
      </c>
      <c r="AJ5866" s="277">
        <v>29500</v>
      </c>
      <c r="AL5866" s="246" t="s">
        <v>20392</v>
      </c>
      <c r="AM5866" s="247">
        <v>26253.33</v>
      </c>
      <c r="AO5866" s="226" t="s">
        <v>35014</v>
      </c>
      <c r="AP5866" s="227">
        <v>24637.8</v>
      </c>
      <c r="AR5866" s="207" t="s">
        <v>20181</v>
      </c>
      <c r="AS5866" s="208">
        <v>16146.1</v>
      </c>
      <c r="AT5866" s="93"/>
      <c r="AU5866" s="93"/>
      <c r="AV5866" s="93"/>
    </row>
    <row r="5867" spans="32:48" x14ac:dyDescent="0.55000000000000004">
      <c r="AF5867" t="s">
        <v>24510</v>
      </c>
      <c r="AG5867" s="284">
        <v>36359.01</v>
      </c>
      <c r="AI5867" s="276" t="s">
        <v>69754</v>
      </c>
      <c r="AJ5867" s="277">
        <v>494.36</v>
      </c>
      <c r="AL5867" s="246" t="s">
        <v>57443</v>
      </c>
      <c r="AM5867" s="247">
        <v>1649.58</v>
      </c>
      <c r="AO5867" s="226" t="s">
        <v>49900</v>
      </c>
      <c r="AP5867" s="227">
        <v>3994.24</v>
      </c>
      <c r="AR5867" s="207" t="s">
        <v>20182</v>
      </c>
      <c r="AS5867" s="208">
        <v>8123.17</v>
      </c>
      <c r="AT5867" s="93"/>
      <c r="AU5867" s="93"/>
      <c r="AV5867" s="93"/>
    </row>
    <row r="5868" spans="32:48" x14ac:dyDescent="0.55000000000000004">
      <c r="AF5868" t="s">
        <v>24516</v>
      </c>
      <c r="AG5868">
        <v>597.30999999999995</v>
      </c>
      <c r="AI5868" s="276" t="s">
        <v>62685</v>
      </c>
      <c r="AJ5868" s="277">
        <v>7999.98</v>
      </c>
      <c r="AL5868" s="246" t="s">
        <v>33571</v>
      </c>
      <c r="AM5868" s="247">
        <v>1882600.01</v>
      </c>
      <c r="AO5868" s="226" t="s">
        <v>49901</v>
      </c>
      <c r="AP5868" s="227">
        <v>273.07</v>
      </c>
      <c r="AR5868" s="207" t="s">
        <v>20183</v>
      </c>
      <c r="AS5868" s="208">
        <v>10802</v>
      </c>
      <c r="AT5868" s="93"/>
      <c r="AU5868" s="93"/>
      <c r="AV5868" s="93"/>
    </row>
    <row r="5869" spans="32:48" x14ac:dyDescent="0.55000000000000004">
      <c r="AF5869" t="s">
        <v>13932</v>
      </c>
      <c r="AG5869" s="284">
        <v>1067.94</v>
      </c>
      <c r="AI5869" s="276" t="s">
        <v>70618</v>
      </c>
      <c r="AJ5869" s="277">
        <v>1500</v>
      </c>
      <c r="AL5869" s="246" t="s">
        <v>42469</v>
      </c>
      <c r="AM5869" s="247">
        <v>279910.13</v>
      </c>
      <c r="AO5869" s="226" t="s">
        <v>49902</v>
      </c>
      <c r="AP5869" s="227">
        <v>962.6</v>
      </c>
      <c r="AR5869" s="207" t="s">
        <v>20184</v>
      </c>
      <c r="AS5869" s="208">
        <v>3296</v>
      </c>
      <c r="AT5869" s="93"/>
      <c r="AU5869" s="93"/>
      <c r="AV5869" s="93"/>
    </row>
    <row r="5870" spans="32:48" x14ac:dyDescent="0.55000000000000004">
      <c r="AF5870" t="s">
        <v>33897</v>
      </c>
      <c r="AG5870" s="284">
        <v>4075</v>
      </c>
      <c r="AI5870" s="276" t="s">
        <v>61469</v>
      </c>
      <c r="AJ5870" s="277">
        <v>52055.64</v>
      </c>
      <c r="AL5870" s="246" t="s">
        <v>55125</v>
      </c>
      <c r="AM5870" s="247">
        <v>13405.21</v>
      </c>
      <c r="AO5870" s="226" t="s">
        <v>49903</v>
      </c>
      <c r="AP5870" s="227">
        <v>510.89</v>
      </c>
      <c r="AR5870" s="207" t="s">
        <v>20185</v>
      </c>
      <c r="AS5870" s="208">
        <v>29420</v>
      </c>
      <c r="AT5870" s="93"/>
      <c r="AU5870" s="93"/>
      <c r="AV5870" s="93"/>
    </row>
    <row r="5871" spans="32:48" x14ac:dyDescent="0.55000000000000004">
      <c r="AF5871" t="s">
        <v>33898</v>
      </c>
      <c r="AG5871" s="284">
        <v>3220.3</v>
      </c>
      <c r="AI5871" s="276" t="s">
        <v>61470</v>
      </c>
      <c r="AJ5871" s="277">
        <v>8356.91</v>
      </c>
      <c r="AL5871" s="246" t="s">
        <v>20393</v>
      </c>
      <c r="AM5871" s="247">
        <v>185426.54</v>
      </c>
      <c r="AO5871" s="226" t="s">
        <v>44873</v>
      </c>
      <c r="AP5871" s="227">
        <v>78745.11</v>
      </c>
      <c r="AR5871" s="207" t="s">
        <v>20186</v>
      </c>
      <c r="AS5871" s="208">
        <v>31769</v>
      </c>
      <c r="AT5871" s="93"/>
      <c r="AU5871" s="93"/>
      <c r="AV5871" s="93"/>
    </row>
    <row r="5872" spans="32:48" x14ac:dyDescent="0.55000000000000004">
      <c r="AF5872" t="s">
        <v>24525</v>
      </c>
      <c r="AG5872" s="284">
        <v>11756.16</v>
      </c>
      <c r="AI5872" s="276" t="s">
        <v>61471</v>
      </c>
      <c r="AJ5872" s="277">
        <v>27467.8</v>
      </c>
      <c r="AL5872" s="246" t="s">
        <v>39165</v>
      </c>
      <c r="AM5872" s="247">
        <v>127788.36</v>
      </c>
      <c r="AO5872" s="226" t="s">
        <v>44874</v>
      </c>
      <c r="AP5872" s="227">
        <v>359.91</v>
      </c>
      <c r="AR5872" s="207" t="s">
        <v>20187</v>
      </c>
      <c r="AS5872" s="208">
        <v>1575</v>
      </c>
      <c r="AT5872" s="93"/>
      <c r="AU5872" s="93"/>
      <c r="AV5872" s="93"/>
    </row>
    <row r="5873" spans="32:48" x14ac:dyDescent="0.55000000000000004">
      <c r="AF5873" t="s">
        <v>13935</v>
      </c>
      <c r="AG5873" s="284">
        <v>4297.8900000000003</v>
      </c>
      <c r="AI5873" s="276" t="s">
        <v>64533</v>
      </c>
      <c r="AJ5873" s="277">
        <v>98.83</v>
      </c>
      <c r="AL5873" s="246" t="s">
        <v>39166</v>
      </c>
      <c r="AM5873" s="247">
        <v>39631.57</v>
      </c>
      <c r="AO5873" s="226" t="s">
        <v>52400</v>
      </c>
      <c r="AP5873" s="227">
        <v>253.18</v>
      </c>
      <c r="AR5873" s="207" t="s">
        <v>20188</v>
      </c>
      <c r="AS5873" s="208">
        <v>120.47</v>
      </c>
      <c r="AT5873" s="93"/>
      <c r="AU5873" s="93"/>
      <c r="AV5873" s="93"/>
    </row>
    <row r="5874" spans="32:48" x14ac:dyDescent="0.55000000000000004">
      <c r="AF5874" t="s">
        <v>13936</v>
      </c>
      <c r="AG5874" s="284">
        <v>12326.95</v>
      </c>
      <c r="AI5874" s="276" t="s">
        <v>62075</v>
      </c>
      <c r="AJ5874" s="277">
        <v>875</v>
      </c>
      <c r="AL5874" s="246" t="s">
        <v>58249</v>
      </c>
      <c r="AM5874" s="247">
        <v>75949.649999999994</v>
      </c>
      <c r="AO5874" s="226" t="s">
        <v>49904</v>
      </c>
      <c r="AP5874" s="227">
        <v>8600.2800000000007</v>
      </c>
      <c r="AR5874" s="207" t="s">
        <v>20189</v>
      </c>
      <c r="AS5874" s="208">
        <v>337.2</v>
      </c>
      <c r="AT5874" s="93"/>
      <c r="AU5874" s="93"/>
      <c r="AV5874" s="93"/>
    </row>
    <row r="5875" spans="32:48" x14ac:dyDescent="0.55000000000000004">
      <c r="AF5875" t="s">
        <v>13937</v>
      </c>
      <c r="AG5875" s="284">
        <v>7419.94</v>
      </c>
      <c r="AI5875" s="276" t="s">
        <v>64534</v>
      </c>
      <c r="AJ5875" s="277">
        <v>5456.35</v>
      </c>
      <c r="AL5875" s="246" t="s">
        <v>20394</v>
      </c>
      <c r="AM5875" s="247">
        <v>118946.45</v>
      </c>
      <c r="AO5875" s="226" t="s">
        <v>49905</v>
      </c>
      <c r="AP5875" s="227">
        <v>587.55999999999995</v>
      </c>
      <c r="AR5875" s="207" t="s">
        <v>20190</v>
      </c>
      <c r="AS5875" s="208">
        <v>44037.86</v>
      </c>
      <c r="AT5875" s="93"/>
      <c r="AU5875" s="93"/>
      <c r="AV5875" s="93"/>
    </row>
    <row r="5876" spans="32:48" x14ac:dyDescent="0.55000000000000004">
      <c r="AF5876" t="s">
        <v>24526</v>
      </c>
      <c r="AG5876" s="284">
        <v>559555.66</v>
      </c>
      <c r="AI5876" s="276" t="s">
        <v>69755</v>
      </c>
      <c r="AJ5876" s="277">
        <v>15.55</v>
      </c>
      <c r="AL5876" s="246" t="s">
        <v>35042</v>
      </c>
      <c r="AM5876" s="247">
        <v>25706.89</v>
      </c>
      <c r="AO5876" s="226" t="s">
        <v>49906</v>
      </c>
      <c r="AP5876" s="227">
        <v>1982.02</v>
      </c>
      <c r="AR5876" s="207" t="s">
        <v>20191</v>
      </c>
      <c r="AS5876" s="208">
        <v>5899.47</v>
      </c>
      <c r="AT5876" s="93"/>
      <c r="AU5876" s="93"/>
      <c r="AV5876" s="93"/>
    </row>
    <row r="5877" spans="32:48" x14ac:dyDescent="0.55000000000000004">
      <c r="AF5877" t="s">
        <v>36512</v>
      </c>
      <c r="AG5877" s="284">
        <v>106302.17</v>
      </c>
      <c r="AI5877" s="276" t="s">
        <v>68018</v>
      </c>
      <c r="AJ5877" s="277">
        <v>31469.31</v>
      </c>
      <c r="AL5877" s="246" t="s">
        <v>58250</v>
      </c>
      <c r="AM5877" s="247">
        <v>61988.639999999999</v>
      </c>
      <c r="AO5877" s="226" t="s">
        <v>49907</v>
      </c>
      <c r="AP5877" s="227">
        <v>1054.82</v>
      </c>
      <c r="AR5877" s="207" t="s">
        <v>20192</v>
      </c>
      <c r="AS5877" s="208">
        <v>1819.58</v>
      </c>
      <c r="AT5877" s="93"/>
      <c r="AU5877" s="93"/>
      <c r="AV5877" s="93"/>
    </row>
    <row r="5878" spans="32:48" x14ac:dyDescent="0.55000000000000004">
      <c r="AF5878" t="s">
        <v>58070</v>
      </c>
      <c r="AG5878" s="284">
        <v>7167.22</v>
      </c>
      <c r="AI5878" s="276" t="s">
        <v>61215</v>
      </c>
      <c r="AJ5878" s="277">
        <v>1768.51</v>
      </c>
      <c r="AL5878" s="246" t="s">
        <v>20395</v>
      </c>
      <c r="AM5878" s="247">
        <v>301416.94</v>
      </c>
      <c r="AO5878" s="226" t="s">
        <v>52401</v>
      </c>
      <c r="AP5878" s="227">
        <v>507.32</v>
      </c>
      <c r="AR5878" s="207" t="s">
        <v>20193</v>
      </c>
      <c r="AS5878" s="208">
        <v>15298.77</v>
      </c>
      <c r="AT5878" s="93"/>
      <c r="AU5878" s="93"/>
      <c r="AV5878" s="93"/>
    </row>
    <row r="5879" spans="32:48" x14ac:dyDescent="0.55000000000000004">
      <c r="AF5879" t="s">
        <v>24531</v>
      </c>
      <c r="AG5879">
        <v>757.43</v>
      </c>
      <c r="AI5879" s="276" t="s">
        <v>59420</v>
      </c>
      <c r="AJ5879" s="277">
        <v>19379.36</v>
      </c>
      <c r="AL5879" s="246" t="s">
        <v>59409</v>
      </c>
      <c r="AM5879" s="247">
        <v>64715.66</v>
      </c>
      <c r="AO5879" s="226" t="s">
        <v>49908</v>
      </c>
      <c r="AP5879" s="227">
        <v>201.34</v>
      </c>
      <c r="AR5879" s="207" t="s">
        <v>20194</v>
      </c>
      <c r="AS5879" s="208">
        <v>3055.72</v>
      </c>
      <c r="AT5879" s="93"/>
      <c r="AU5879" s="93"/>
      <c r="AV5879" s="93"/>
    </row>
    <row r="5880" spans="32:48" x14ac:dyDescent="0.55000000000000004">
      <c r="AF5880" t="s">
        <v>13938</v>
      </c>
      <c r="AG5880" s="284">
        <v>29241.16</v>
      </c>
      <c r="AI5880" s="276" t="s">
        <v>70619</v>
      </c>
      <c r="AJ5880" s="277">
        <v>5700</v>
      </c>
      <c r="AL5880" s="246" t="s">
        <v>64281</v>
      </c>
      <c r="AM5880" s="247">
        <v>-4893.24</v>
      </c>
      <c r="AO5880" s="226" t="s">
        <v>48884</v>
      </c>
      <c r="AP5880" s="227">
        <v>4851.66</v>
      </c>
      <c r="AR5880" s="207" t="s">
        <v>20195</v>
      </c>
      <c r="AS5880" s="208">
        <v>44344.93</v>
      </c>
      <c r="AT5880" s="93"/>
      <c r="AU5880" s="93"/>
      <c r="AV5880" s="93"/>
    </row>
    <row r="5881" spans="32:48" x14ac:dyDescent="0.55000000000000004">
      <c r="AF5881" t="s">
        <v>13939</v>
      </c>
      <c r="AG5881" s="284">
        <v>47776.38</v>
      </c>
      <c r="AI5881" s="276" t="s">
        <v>52851</v>
      </c>
      <c r="AJ5881" s="277">
        <v>8678.9</v>
      </c>
      <c r="AL5881" s="246" t="s">
        <v>56121</v>
      </c>
      <c r="AM5881" s="247">
        <v>47043</v>
      </c>
      <c r="AO5881" s="226" t="s">
        <v>44875</v>
      </c>
      <c r="AP5881" s="227">
        <v>125882.93</v>
      </c>
      <c r="AR5881" s="207" t="s">
        <v>20196</v>
      </c>
      <c r="AS5881" s="208">
        <v>3573</v>
      </c>
      <c r="AT5881" s="93"/>
      <c r="AU5881" s="93"/>
      <c r="AV5881" s="93"/>
    </row>
    <row r="5882" spans="32:48" x14ac:dyDescent="0.55000000000000004">
      <c r="AF5882" t="s">
        <v>54474</v>
      </c>
      <c r="AG5882" s="284">
        <v>-1897.94</v>
      </c>
      <c r="AI5882" s="276" t="s">
        <v>68019</v>
      </c>
      <c r="AJ5882" s="277">
        <v>655.57</v>
      </c>
      <c r="AL5882" s="246" t="s">
        <v>56122</v>
      </c>
      <c r="AM5882" s="247">
        <v>3417.31</v>
      </c>
      <c r="AO5882" s="226" t="s">
        <v>44876</v>
      </c>
      <c r="AP5882" s="227">
        <v>9630.07</v>
      </c>
      <c r="AR5882" s="207" t="s">
        <v>20197</v>
      </c>
      <c r="AS5882" s="208">
        <v>15550</v>
      </c>
      <c r="AT5882" s="93"/>
      <c r="AU5882" s="93"/>
      <c r="AV5882" s="93"/>
    </row>
    <row r="5883" spans="32:48" x14ac:dyDescent="0.55000000000000004">
      <c r="AF5883" t="s">
        <v>60004</v>
      </c>
      <c r="AG5883" s="284">
        <v>73169.11</v>
      </c>
      <c r="AI5883" s="276" t="s">
        <v>68020</v>
      </c>
      <c r="AJ5883" s="277">
        <v>370.74</v>
      </c>
      <c r="AL5883" s="246" t="s">
        <v>56123</v>
      </c>
      <c r="AM5883" s="247">
        <v>6229.92</v>
      </c>
      <c r="AO5883" s="226" t="s">
        <v>52402</v>
      </c>
      <c r="AP5883" s="227">
        <v>300</v>
      </c>
      <c r="AR5883" s="207" t="s">
        <v>20198</v>
      </c>
      <c r="AS5883" s="208">
        <v>3500</v>
      </c>
      <c r="AT5883" s="93"/>
      <c r="AU5883" s="93"/>
      <c r="AV5883" s="93"/>
    </row>
    <row r="5884" spans="32:48" x14ac:dyDescent="0.55000000000000004">
      <c r="AF5884" t="s">
        <v>24674</v>
      </c>
      <c r="AG5884" s="284">
        <v>39908.03</v>
      </c>
      <c r="AI5884" s="276" t="s">
        <v>68021</v>
      </c>
      <c r="AJ5884" s="277">
        <v>165.71</v>
      </c>
      <c r="AL5884" s="246" t="s">
        <v>56124</v>
      </c>
      <c r="AM5884" s="247">
        <v>78958.42</v>
      </c>
      <c r="AO5884" s="226" t="s">
        <v>52403</v>
      </c>
      <c r="AP5884" s="227">
        <v>21.36</v>
      </c>
      <c r="AR5884" s="207" t="s">
        <v>20199</v>
      </c>
      <c r="AS5884" s="208">
        <v>20000</v>
      </c>
      <c r="AT5884" s="93"/>
      <c r="AU5884" s="93"/>
      <c r="AV5884" s="93"/>
    </row>
    <row r="5885" spans="32:48" x14ac:dyDescent="0.55000000000000004">
      <c r="AF5885" t="s">
        <v>61699</v>
      </c>
      <c r="AG5885" s="284">
        <v>9000</v>
      </c>
      <c r="AI5885" s="276" t="s">
        <v>68022</v>
      </c>
      <c r="AJ5885" s="277">
        <v>1237</v>
      </c>
      <c r="AL5885" s="246" t="s">
        <v>63155</v>
      </c>
      <c r="AM5885" s="247">
        <v>2972.92</v>
      </c>
      <c r="AO5885" s="226" t="s">
        <v>52404</v>
      </c>
      <c r="AP5885" s="227">
        <v>72.3</v>
      </c>
      <c r="AR5885" s="207" t="s">
        <v>20200</v>
      </c>
      <c r="AS5885" s="208">
        <v>1797.76</v>
      </c>
      <c r="AT5885" s="93"/>
      <c r="AU5885" s="93"/>
      <c r="AV5885" s="93"/>
    </row>
    <row r="5886" spans="32:48" x14ac:dyDescent="0.55000000000000004">
      <c r="AF5886" t="s">
        <v>24684</v>
      </c>
      <c r="AG5886" s="284">
        <v>1847.03</v>
      </c>
      <c r="AI5886" s="276" t="s">
        <v>70038</v>
      </c>
      <c r="AJ5886" s="277">
        <v>6750</v>
      </c>
      <c r="AL5886" s="246" t="s">
        <v>56125</v>
      </c>
      <c r="AM5886" s="247">
        <v>6621.99</v>
      </c>
      <c r="AO5886" s="226" t="s">
        <v>52405</v>
      </c>
      <c r="AP5886" s="227">
        <v>16.34</v>
      </c>
      <c r="AR5886" s="207" t="s">
        <v>20201</v>
      </c>
      <c r="AS5886" s="208">
        <v>5094.8</v>
      </c>
      <c r="AT5886" s="93"/>
      <c r="AU5886" s="93"/>
      <c r="AV5886" s="93"/>
    </row>
    <row r="5887" spans="32:48" x14ac:dyDescent="0.55000000000000004">
      <c r="AF5887" t="s">
        <v>13949</v>
      </c>
      <c r="AG5887" s="284">
        <v>3882.69</v>
      </c>
      <c r="AI5887" s="276" t="s">
        <v>70039</v>
      </c>
      <c r="AJ5887" s="277">
        <v>411013.6</v>
      </c>
      <c r="AL5887" s="246" t="s">
        <v>56126</v>
      </c>
      <c r="AM5887" s="247">
        <v>19449.490000000002</v>
      </c>
      <c r="AO5887" s="226" t="s">
        <v>20252</v>
      </c>
      <c r="AP5887" s="227">
        <v>2000</v>
      </c>
      <c r="AR5887" s="207" t="s">
        <v>20202</v>
      </c>
      <c r="AS5887" s="208">
        <v>8788.9500000000007</v>
      </c>
      <c r="AT5887" s="93"/>
      <c r="AU5887" s="93"/>
      <c r="AV5887" s="93"/>
    </row>
    <row r="5888" spans="32:48" x14ac:dyDescent="0.55000000000000004">
      <c r="AF5888" t="s">
        <v>13950</v>
      </c>
      <c r="AG5888" s="284">
        <v>12163.91</v>
      </c>
      <c r="AI5888" s="276" t="s">
        <v>68023</v>
      </c>
      <c r="AJ5888" s="277">
        <v>110492.56</v>
      </c>
      <c r="AL5888" s="246" t="s">
        <v>58251</v>
      </c>
      <c r="AM5888" s="247">
        <v>110.28</v>
      </c>
      <c r="AO5888" s="226" t="s">
        <v>20253</v>
      </c>
      <c r="AP5888" s="227">
        <v>153.01</v>
      </c>
      <c r="AR5888" s="207" t="s">
        <v>20203</v>
      </c>
      <c r="AS5888" s="208">
        <v>11075.51</v>
      </c>
      <c r="AT5888" s="93"/>
      <c r="AU5888" s="93"/>
      <c r="AV5888" s="93"/>
    </row>
    <row r="5889" spans="32:48" x14ac:dyDescent="0.55000000000000004">
      <c r="AF5889" t="s">
        <v>24685</v>
      </c>
      <c r="AG5889" s="284">
        <v>28603</v>
      </c>
      <c r="AI5889" s="276" t="s">
        <v>70184</v>
      </c>
      <c r="AJ5889" s="277">
        <v>58477.48</v>
      </c>
      <c r="AL5889" s="246" t="s">
        <v>58252</v>
      </c>
      <c r="AM5889" s="247">
        <v>17352.64</v>
      </c>
      <c r="AO5889" s="226" t="s">
        <v>20254</v>
      </c>
      <c r="AP5889" s="227">
        <v>433.6</v>
      </c>
      <c r="AR5889" s="207" t="s">
        <v>20204</v>
      </c>
      <c r="AS5889" s="208">
        <v>67597.91</v>
      </c>
      <c r="AT5889" s="93"/>
      <c r="AU5889" s="93"/>
      <c r="AV5889" s="93"/>
    </row>
    <row r="5890" spans="32:48" x14ac:dyDescent="0.55000000000000004">
      <c r="AF5890" t="s">
        <v>55635</v>
      </c>
      <c r="AG5890">
        <v>77.14</v>
      </c>
      <c r="AI5890" s="276" t="s">
        <v>68024</v>
      </c>
      <c r="AJ5890" s="277">
        <v>1706.15</v>
      </c>
      <c r="AL5890" s="246" t="s">
        <v>64282</v>
      </c>
      <c r="AM5890" s="247">
        <v>5045.8500000000004</v>
      </c>
      <c r="AO5890" s="226" t="s">
        <v>20255</v>
      </c>
      <c r="AP5890" s="227">
        <v>8587.36</v>
      </c>
      <c r="AR5890" s="207" t="s">
        <v>20205</v>
      </c>
      <c r="AS5890" s="208">
        <v>118332.38</v>
      </c>
      <c r="AT5890" s="93"/>
      <c r="AU5890" s="93"/>
      <c r="AV5890" s="93"/>
    </row>
    <row r="5891" spans="32:48" x14ac:dyDescent="0.55000000000000004">
      <c r="AF5891" t="s">
        <v>32500</v>
      </c>
      <c r="AG5891" s="284">
        <v>20711.77</v>
      </c>
      <c r="AI5891" s="276" t="s">
        <v>68025</v>
      </c>
      <c r="AJ5891" s="277">
        <v>86269</v>
      </c>
      <c r="AL5891" s="246" t="s">
        <v>56127</v>
      </c>
      <c r="AM5891" s="247">
        <v>6267.06</v>
      </c>
      <c r="AO5891" s="226" t="s">
        <v>44877</v>
      </c>
      <c r="AP5891" s="227">
        <v>308630</v>
      </c>
      <c r="AR5891" s="207" t="s">
        <v>20206</v>
      </c>
      <c r="AS5891" s="208">
        <v>2618</v>
      </c>
      <c r="AT5891" s="93"/>
      <c r="AU5891" s="93"/>
      <c r="AV5891" s="93"/>
    </row>
    <row r="5892" spans="32:48" x14ac:dyDescent="0.55000000000000004">
      <c r="AF5892" t="s">
        <v>24689</v>
      </c>
      <c r="AG5892" s="284">
        <v>66166.83</v>
      </c>
      <c r="AI5892" s="276" t="s">
        <v>22696</v>
      </c>
      <c r="AJ5892" s="277">
        <v>96805.39</v>
      </c>
      <c r="AL5892" s="246" t="s">
        <v>56128</v>
      </c>
      <c r="AM5892" s="247">
        <v>11839</v>
      </c>
      <c r="AO5892" s="226" t="s">
        <v>44878</v>
      </c>
      <c r="AP5892" s="227">
        <v>23610.2</v>
      </c>
      <c r="AR5892" s="207" t="s">
        <v>20207</v>
      </c>
      <c r="AS5892" s="208">
        <v>12022.57</v>
      </c>
      <c r="AT5892" s="93"/>
      <c r="AU5892" s="93"/>
      <c r="AV5892" s="93"/>
    </row>
    <row r="5893" spans="32:48" x14ac:dyDescent="0.55000000000000004">
      <c r="AF5893" t="s">
        <v>24690</v>
      </c>
      <c r="AG5893" s="284">
        <v>184489.64</v>
      </c>
      <c r="AI5893" s="276" t="s">
        <v>22697</v>
      </c>
      <c r="AJ5893" s="277">
        <v>19062</v>
      </c>
      <c r="AL5893" s="246" t="s">
        <v>56129</v>
      </c>
      <c r="AM5893" s="247">
        <v>905.69</v>
      </c>
      <c r="AO5893" s="226" t="s">
        <v>20265</v>
      </c>
      <c r="AP5893" s="227">
        <v>-125.69</v>
      </c>
      <c r="AR5893" s="207" t="s">
        <v>20208</v>
      </c>
      <c r="AS5893" s="208">
        <v>35207.54</v>
      </c>
      <c r="AT5893" s="93"/>
      <c r="AU5893" s="93"/>
      <c r="AV5893" s="93"/>
    </row>
    <row r="5894" spans="32:48" x14ac:dyDescent="0.55000000000000004">
      <c r="AF5894" t="s">
        <v>24691</v>
      </c>
      <c r="AG5894" s="284">
        <v>286172.56</v>
      </c>
      <c r="AI5894" s="276" t="s">
        <v>22699</v>
      </c>
      <c r="AJ5894" s="277">
        <v>23012.5</v>
      </c>
      <c r="AL5894" s="246" t="s">
        <v>56130</v>
      </c>
      <c r="AM5894" s="247">
        <v>2900.56</v>
      </c>
      <c r="AO5894" s="226" t="s">
        <v>20266</v>
      </c>
      <c r="AP5894" s="227">
        <v>-9.48</v>
      </c>
      <c r="AR5894" s="207" t="s">
        <v>20209</v>
      </c>
      <c r="AS5894" s="208">
        <v>2638.34</v>
      </c>
      <c r="AT5894" s="93"/>
      <c r="AU5894" s="93"/>
      <c r="AV5894" s="93"/>
    </row>
    <row r="5895" spans="32:48" x14ac:dyDescent="0.55000000000000004">
      <c r="AF5895" t="s">
        <v>24692</v>
      </c>
      <c r="AG5895" s="284">
        <v>479316.93</v>
      </c>
      <c r="AI5895" s="276" t="s">
        <v>68026</v>
      </c>
      <c r="AJ5895" s="277">
        <v>3380.94</v>
      </c>
      <c r="AL5895" s="246" t="s">
        <v>63569</v>
      </c>
      <c r="AM5895" s="247">
        <v>1948.2</v>
      </c>
      <c r="AO5895" s="226" t="s">
        <v>20267</v>
      </c>
      <c r="AP5895" s="227">
        <v>-27.25</v>
      </c>
      <c r="AR5895" s="207" t="s">
        <v>20210</v>
      </c>
      <c r="AS5895" s="208">
        <v>7633.02</v>
      </c>
      <c r="AT5895" s="93"/>
      <c r="AU5895" s="93"/>
      <c r="AV5895" s="93"/>
    </row>
    <row r="5896" spans="32:48" x14ac:dyDescent="0.55000000000000004">
      <c r="AF5896" t="s">
        <v>24693</v>
      </c>
      <c r="AG5896" s="284">
        <v>312287.99</v>
      </c>
      <c r="AI5896" s="276" t="s">
        <v>55221</v>
      </c>
      <c r="AJ5896" s="277">
        <v>8750</v>
      </c>
      <c r="AL5896" s="246" t="s">
        <v>52420</v>
      </c>
      <c r="AM5896" s="247">
        <v>1581.4</v>
      </c>
      <c r="AO5896" s="226" t="s">
        <v>20268</v>
      </c>
      <c r="AP5896" s="227">
        <v>214.78</v>
      </c>
      <c r="AR5896" s="207" t="s">
        <v>20211</v>
      </c>
      <c r="AS5896" s="208">
        <v>3131.76</v>
      </c>
      <c r="AT5896" s="93"/>
      <c r="AU5896" s="93"/>
      <c r="AV5896" s="93"/>
    </row>
    <row r="5897" spans="32:48" x14ac:dyDescent="0.55000000000000004">
      <c r="AF5897" t="s">
        <v>36525</v>
      </c>
      <c r="AG5897" s="284">
        <v>3182371.65</v>
      </c>
      <c r="AI5897" s="276" t="s">
        <v>22700</v>
      </c>
      <c r="AJ5897" s="277">
        <v>1775</v>
      </c>
      <c r="AL5897" s="246" t="s">
        <v>52421</v>
      </c>
      <c r="AM5897" s="247">
        <v>26135.86</v>
      </c>
      <c r="AO5897" s="226" t="s">
        <v>35020</v>
      </c>
      <c r="AP5897" s="227">
        <v>7991</v>
      </c>
      <c r="AR5897" s="207" t="s">
        <v>20212</v>
      </c>
      <c r="AS5897" s="208">
        <v>1878.8</v>
      </c>
      <c r="AT5897" s="93"/>
      <c r="AU5897" s="93"/>
      <c r="AV5897" s="93"/>
    </row>
    <row r="5898" spans="32:48" x14ac:dyDescent="0.55000000000000004">
      <c r="AF5898" t="s">
        <v>50739</v>
      </c>
      <c r="AG5898" s="284">
        <v>126330.25</v>
      </c>
      <c r="AI5898" s="276" t="s">
        <v>22701</v>
      </c>
      <c r="AJ5898" s="277">
        <v>19103.759999999998</v>
      </c>
      <c r="AL5898" s="246" t="s">
        <v>64283</v>
      </c>
      <c r="AM5898" s="247">
        <v>580.03</v>
      </c>
      <c r="AO5898" s="226" t="s">
        <v>20274</v>
      </c>
      <c r="AP5898" s="227">
        <v>260.98</v>
      </c>
      <c r="AR5898" s="207" t="s">
        <v>20213</v>
      </c>
      <c r="AS5898" s="208">
        <v>1515.1</v>
      </c>
      <c r="AT5898" s="93"/>
      <c r="AU5898" s="93"/>
      <c r="AV5898" s="93"/>
    </row>
    <row r="5899" spans="32:48" x14ac:dyDescent="0.55000000000000004">
      <c r="AF5899" t="s">
        <v>46122</v>
      </c>
      <c r="AG5899" s="284">
        <v>305210</v>
      </c>
      <c r="AI5899" s="276" t="s">
        <v>55222</v>
      </c>
      <c r="AJ5899" s="277">
        <v>4914</v>
      </c>
      <c r="AL5899" s="246" t="s">
        <v>64284</v>
      </c>
      <c r="AM5899" s="247">
        <v>-13.18</v>
      </c>
      <c r="AO5899" s="226" t="s">
        <v>35021</v>
      </c>
      <c r="AP5899" s="227">
        <v>9862.18</v>
      </c>
      <c r="AR5899" s="207" t="s">
        <v>20214</v>
      </c>
      <c r="AS5899" s="208">
        <v>765.99</v>
      </c>
      <c r="AT5899" s="93"/>
      <c r="AU5899" s="93"/>
      <c r="AV5899" s="93"/>
    </row>
    <row r="5900" spans="32:48" x14ac:dyDescent="0.55000000000000004">
      <c r="AF5900" t="s">
        <v>48505</v>
      </c>
      <c r="AG5900" s="284">
        <v>141890.57</v>
      </c>
      <c r="AI5900" s="276" t="s">
        <v>22703</v>
      </c>
      <c r="AJ5900" s="277">
        <v>-10500</v>
      </c>
      <c r="AL5900" s="246" t="s">
        <v>33572</v>
      </c>
      <c r="AM5900" s="247">
        <v>181301.6</v>
      </c>
      <c r="AO5900" s="226" t="s">
        <v>40296</v>
      </c>
      <c r="AP5900" s="227">
        <v>656.25</v>
      </c>
      <c r="AR5900" s="207" t="s">
        <v>20215</v>
      </c>
      <c r="AS5900" s="208">
        <v>174.5</v>
      </c>
      <c r="AT5900" s="93"/>
      <c r="AU5900" s="93"/>
      <c r="AV5900" s="93"/>
    </row>
    <row r="5901" spans="32:48" x14ac:dyDescent="0.55000000000000004">
      <c r="AF5901" t="s">
        <v>24855</v>
      </c>
      <c r="AG5901" s="284">
        <v>15891</v>
      </c>
      <c r="AI5901" s="276" t="s">
        <v>22705</v>
      </c>
      <c r="AJ5901" s="277">
        <v>12784.49</v>
      </c>
      <c r="AL5901" s="246" t="s">
        <v>56131</v>
      </c>
      <c r="AM5901" s="247">
        <v>112217</v>
      </c>
      <c r="AO5901" s="226" t="s">
        <v>35022</v>
      </c>
      <c r="AP5901" s="227">
        <v>791.6</v>
      </c>
      <c r="AR5901" s="207" t="s">
        <v>20216</v>
      </c>
      <c r="AS5901" s="208">
        <v>494.57</v>
      </c>
      <c r="AT5901" s="93"/>
      <c r="AU5901" s="93"/>
      <c r="AV5901" s="93"/>
    </row>
    <row r="5902" spans="32:48" x14ac:dyDescent="0.55000000000000004">
      <c r="AF5902" t="s">
        <v>13962</v>
      </c>
      <c r="AG5902" s="284">
        <v>7760</v>
      </c>
      <c r="AI5902" s="276" t="s">
        <v>22706</v>
      </c>
      <c r="AJ5902" s="277">
        <v>37797.910000000003</v>
      </c>
      <c r="AL5902" s="246" t="s">
        <v>39168</v>
      </c>
      <c r="AM5902" s="247">
        <v>189534.48</v>
      </c>
      <c r="AO5902" s="226" t="s">
        <v>35023</v>
      </c>
      <c r="AP5902" s="227">
        <v>2250.39</v>
      </c>
      <c r="AR5902" s="207" t="s">
        <v>20217</v>
      </c>
      <c r="AS5902" s="208">
        <v>114.52</v>
      </c>
      <c r="AT5902" s="93"/>
      <c r="AU5902" s="93"/>
      <c r="AV5902" s="93"/>
    </row>
    <row r="5903" spans="32:48" x14ac:dyDescent="0.55000000000000004">
      <c r="AF5903" t="s">
        <v>24864</v>
      </c>
      <c r="AG5903" s="284">
        <v>4518.5200000000004</v>
      </c>
      <c r="AI5903" s="276" t="s">
        <v>68027</v>
      </c>
      <c r="AJ5903" s="277">
        <v>800</v>
      </c>
      <c r="AL5903" s="246" t="s">
        <v>55126</v>
      </c>
      <c r="AM5903" s="247">
        <v>233218.17</v>
      </c>
      <c r="AO5903" s="226" t="s">
        <v>35024</v>
      </c>
      <c r="AP5903" s="227">
        <v>2903.28</v>
      </c>
      <c r="AR5903" s="207" t="s">
        <v>20218</v>
      </c>
      <c r="AS5903" s="208">
        <v>12.78</v>
      </c>
      <c r="AT5903" s="93"/>
      <c r="AU5903" s="93"/>
      <c r="AV5903" s="93"/>
    </row>
    <row r="5904" spans="32:48" x14ac:dyDescent="0.55000000000000004">
      <c r="AF5904" t="s">
        <v>24866</v>
      </c>
      <c r="AG5904" s="284">
        <v>5845</v>
      </c>
      <c r="AI5904" s="276" t="s">
        <v>52865</v>
      </c>
      <c r="AJ5904" s="277">
        <v>37074.35</v>
      </c>
      <c r="AL5904" s="246" t="s">
        <v>39169</v>
      </c>
      <c r="AM5904" s="247">
        <v>49927.77</v>
      </c>
      <c r="AO5904" s="226" t="s">
        <v>33558</v>
      </c>
      <c r="AP5904" s="227">
        <v>66432</v>
      </c>
      <c r="AR5904" s="207" t="s">
        <v>20219</v>
      </c>
      <c r="AS5904" s="208">
        <v>9000</v>
      </c>
      <c r="AT5904" s="93"/>
      <c r="AU5904" s="93"/>
      <c r="AV5904" s="93"/>
    </row>
    <row r="5905" spans="32:48" x14ac:dyDescent="0.55000000000000004">
      <c r="AF5905" t="s">
        <v>24867</v>
      </c>
      <c r="AG5905" s="284">
        <v>25065.78</v>
      </c>
      <c r="AI5905" s="276" t="s">
        <v>22707</v>
      </c>
      <c r="AJ5905" s="277">
        <v>839.79</v>
      </c>
      <c r="AL5905" s="246" t="s">
        <v>56132</v>
      </c>
      <c r="AM5905" s="247">
        <v>151029.20000000001</v>
      </c>
      <c r="AO5905" s="226" t="s">
        <v>39161</v>
      </c>
      <c r="AP5905" s="227">
        <v>62635</v>
      </c>
      <c r="AR5905" s="207" t="s">
        <v>20220</v>
      </c>
      <c r="AS5905" s="208">
        <v>285000</v>
      </c>
      <c r="AT5905" s="93"/>
      <c r="AU5905" s="93"/>
      <c r="AV5905" s="93"/>
    </row>
    <row r="5906" spans="32:48" x14ac:dyDescent="0.55000000000000004">
      <c r="AF5906" t="s">
        <v>13967</v>
      </c>
      <c r="AG5906" s="284">
        <v>4415.96</v>
      </c>
      <c r="AI5906" s="276" t="s">
        <v>48062</v>
      </c>
      <c r="AJ5906" s="277">
        <v>20271.599999999999</v>
      </c>
      <c r="AL5906" s="246" t="s">
        <v>46930</v>
      </c>
      <c r="AM5906" s="247">
        <v>45196.800000000003</v>
      </c>
      <c r="AO5906" s="226" t="s">
        <v>20275</v>
      </c>
      <c r="AP5906" s="227">
        <v>59909</v>
      </c>
      <c r="AR5906" s="207" t="s">
        <v>20221</v>
      </c>
      <c r="AS5906" s="208">
        <v>22487.46</v>
      </c>
      <c r="AT5906" s="93"/>
      <c r="AU5906" s="93"/>
      <c r="AV5906" s="93"/>
    </row>
    <row r="5907" spans="32:48" x14ac:dyDescent="0.55000000000000004">
      <c r="AF5907" t="s">
        <v>13968</v>
      </c>
      <c r="AG5907" s="284">
        <v>14248.39</v>
      </c>
      <c r="AI5907" s="276" t="s">
        <v>50101</v>
      </c>
      <c r="AJ5907" s="277">
        <v>10168.14</v>
      </c>
      <c r="AL5907" s="246" t="s">
        <v>56133</v>
      </c>
      <c r="AM5907" s="247">
        <v>312912.2</v>
      </c>
      <c r="AO5907" s="226" t="s">
        <v>44879</v>
      </c>
      <c r="AP5907" s="227">
        <v>3814</v>
      </c>
      <c r="AR5907" s="207" t="s">
        <v>20222</v>
      </c>
      <c r="AS5907" s="208">
        <v>53766.400000000001</v>
      </c>
      <c r="AT5907" s="93"/>
      <c r="AU5907" s="93"/>
      <c r="AV5907" s="93"/>
    </row>
    <row r="5908" spans="32:48" x14ac:dyDescent="0.55000000000000004">
      <c r="AF5908" t="s">
        <v>13969</v>
      </c>
      <c r="AG5908" s="284">
        <v>20236.2</v>
      </c>
      <c r="AI5908" s="276" t="s">
        <v>68028</v>
      </c>
      <c r="AJ5908" s="277">
        <v>-14</v>
      </c>
      <c r="AL5908" s="246" t="s">
        <v>56134</v>
      </c>
      <c r="AM5908" s="247">
        <v>20329.98</v>
      </c>
      <c r="AO5908" s="226" t="s">
        <v>20276</v>
      </c>
      <c r="AP5908" s="227">
        <v>3000.48</v>
      </c>
      <c r="AR5908" s="207" t="s">
        <v>20223</v>
      </c>
      <c r="AS5908" s="208">
        <v>13885.58</v>
      </c>
      <c r="AT5908" s="93"/>
      <c r="AU5908" s="93"/>
      <c r="AV5908" s="93"/>
    </row>
    <row r="5909" spans="32:48" x14ac:dyDescent="0.55000000000000004">
      <c r="AF5909" t="s">
        <v>24868</v>
      </c>
      <c r="AG5909" s="284">
        <v>270292.28000000003</v>
      </c>
      <c r="AI5909" s="276" t="s">
        <v>40395</v>
      </c>
      <c r="AJ5909" s="277">
        <v>4778.88</v>
      </c>
      <c r="AL5909" s="246" t="s">
        <v>39170</v>
      </c>
      <c r="AM5909" s="247">
        <v>882053</v>
      </c>
      <c r="AO5909" s="226" t="s">
        <v>20277</v>
      </c>
      <c r="AP5909" s="227">
        <v>99097</v>
      </c>
      <c r="AR5909" s="207" t="s">
        <v>20224</v>
      </c>
      <c r="AS5909" s="208">
        <v>2490.19</v>
      </c>
      <c r="AT5909" s="93"/>
      <c r="AU5909" s="93"/>
      <c r="AV5909" s="93"/>
    </row>
    <row r="5910" spans="32:48" x14ac:dyDescent="0.55000000000000004">
      <c r="AF5910" t="s">
        <v>24869</v>
      </c>
      <c r="AG5910" s="284">
        <v>1655.28</v>
      </c>
      <c r="AI5910" s="276" t="s">
        <v>40396</v>
      </c>
      <c r="AJ5910" s="277">
        <v>365.56</v>
      </c>
      <c r="AL5910" s="246" t="s">
        <v>42472</v>
      </c>
      <c r="AM5910" s="247">
        <v>62888.54</v>
      </c>
      <c r="AO5910" s="226" t="s">
        <v>20278</v>
      </c>
      <c r="AP5910" s="227">
        <v>35067.47</v>
      </c>
      <c r="AR5910" s="207" t="s">
        <v>20225</v>
      </c>
      <c r="AS5910" s="208">
        <v>21374.55</v>
      </c>
      <c r="AT5910" s="93"/>
      <c r="AU5910" s="93"/>
      <c r="AV5910" s="93"/>
    </row>
    <row r="5911" spans="32:48" x14ac:dyDescent="0.55000000000000004">
      <c r="AF5911" t="s">
        <v>70146</v>
      </c>
      <c r="AG5911" s="284">
        <v>5470.37</v>
      </c>
      <c r="AI5911" s="276" t="s">
        <v>55224</v>
      </c>
      <c r="AJ5911" s="277">
        <v>41947.5</v>
      </c>
      <c r="AL5911" s="246" t="s">
        <v>35044</v>
      </c>
      <c r="AM5911" s="247">
        <v>7822.33</v>
      </c>
      <c r="AO5911" s="226" t="s">
        <v>20279</v>
      </c>
      <c r="AP5911" s="227">
        <v>57400.08</v>
      </c>
      <c r="AR5911" s="207" t="s">
        <v>20226</v>
      </c>
      <c r="AS5911" s="208">
        <v>40745.379999999997</v>
      </c>
      <c r="AT5911" s="93"/>
      <c r="AU5911" s="93"/>
      <c r="AV5911" s="93"/>
    </row>
    <row r="5912" spans="32:48" x14ac:dyDescent="0.55000000000000004">
      <c r="AF5912" t="s">
        <v>24872</v>
      </c>
      <c r="AG5912" s="284">
        <v>3039.19</v>
      </c>
      <c r="AI5912" s="276" t="s">
        <v>63719</v>
      </c>
      <c r="AJ5912" s="277">
        <v>13195</v>
      </c>
      <c r="AL5912" s="246" t="s">
        <v>59067</v>
      </c>
      <c r="AM5912" s="247">
        <v>328.66</v>
      </c>
      <c r="AO5912" s="226" t="s">
        <v>20280</v>
      </c>
      <c r="AP5912" s="227">
        <v>1400</v>
      </c>
      <c r="AR5912" s="207" t="s">
        <v>20227</v>
      </c>
      <c r="AS5912" s="208">
        <v>1515.1</v>
      </c>
      <c r="AT5912" s="93"/>
      <c r="AU5912" s="93"/>
      <c r="AV5912" s="93"/>
    </row>
    <row r="5913" spans="32:48" x14ac:dyDescent="0.55000000000000004">
      <c r="AF5913" t="s">
        <v>54479</v>
      </c>
      <c r="AG5913" s="284">
        <v>9045.2199999999993</v>
      </c>
      <c r="AI5913" s="276" t="s">
        <v>55226</v>
      </c>
      <c r="AJ5913" s="277">
        <v>4218.46</v>
      </c>
      <c r="AL5913" s="246" t="s">
        <v>56135</v>
      </c>
      <c r="AM5913" s="247">
        <v>181724.6</v>
      </c>
      <c r="AO5913" s="226" t="s">
        <v>33559</v>
      </c>
      <c r="AP5913" s="227">
        <v>33116.06</v>
      </c>
      <c r="AR5913" s="207" t="s">
        <v>20228</v>
      </c>
      <c r="AS5913" s="208">
        <v>3500</v>
      </c>
      <c r="AT5913" s="93"/>
      <c r="AU5913" s="93"/>
      <c r="AV5913" s="93"/>
    </row>
    <row r="5914" spans="32:48" x14ac:dyDescent="0.55000000000000004">
      <c r="AF5914" t="s">
        <v>24875</v>
      </c>
      <c r="AG5914" s="284">
        <v>7202.43</v>
      </c>
      <c r="AI5914" s="276" t="s">
        <v>55227</v>
      </c>
      <c r="AJ5914" s="277">
        <v>12172.91</v>
      </c>
      <c r="AL5914" s="246" t="s">
        <v>58529</v>
      </c>
      <c r="AM5914" s="247">
        <v>14704.33</v>
      </c>
      <c r="AO5914" s="226" t="s">
        <v>42461</v>
      </c>
      <c r="AP5914" s="227">
        <v>735</v>
      </c>
      <c r="AR5914" s="207" t="s">
        <v>20229</v>
      </c>
      <c r="AS5914" s="208">
        <v>9000</v>
      </c>
      <c r="AT5914" s="93"/>
      <c r="AU5914" s="93"/>
      <c r="AV5914" s="93"/>
    </row>
    <row r="5915" spans="32:48" x14ac:dyDescent="0.55000000000000004">
      <c r="AF5915" t="s">
        <v>60005</v>
      </c>
      <c r="AG5915" s="284">
        <v>110497.26</v>
      </c>
      <c r="AI5915" s="276" t="s">
        <v>64539</v>
      </c>
      <c r="AJ5915" s="277">
        <v>3437.84</v>
      </c>
      <c r="AL5915" s="246" t="s">
        <v>57444</v>
      </c>
      <c r="AM5915" s="247">
        <v>17844.66</v>
      </c>
      <c r="AO5915" s="226" t="s">
        <v>33560</v>
      </c>
      <c r="AP5915" s="227">
        <v>5347.19</v>
      </c>
      <c r="AR5915" s="207" t="s">
        <v>20230</v>
      </c>
      <c r="AS5915" s="208">
        <v>285000</v>
      </c>
      <c r="AT5915" s="93"/>
      <c r="AU5915" s="93"/>
      <c r="AV5915" s="93"/>
    </row>
    <row r="5916" spans="32:48" x14ac:dyDescent="0.55000000000000004">
      <c r="AF5916" t="s">
        <v>24876</v>
      </c>
      <c r="AG5916" s="284">
        <v>83611.62</v>
      </c>
      <c r="AI5916" s="276" t="s">
        <v>55228</v>
      </c>
      <c r="AJ5916" s="277">
        <v>2092.04</v>
      </c>
      <c r="AL5916" s="246" t="s">
        <v>33573</v>
      </c>
      <c r="AM5916" s="247">
        <v>183217.83</v>
      </c>
      <c r="AO5916" s="226" t="s">
        <v>20281</v>
      </c>
      <c r="AP5916" s="227">
        <v>4600</v>
      </c>
      <c r="AR5916" s="207" t="s">
        <v>20231</v>
      </c>
      <c r="AS5916" s="208">
        <v>20000</v>
      </c>
      <c r="AT5916" s="93"/>
      <c r="AU5916" s="93"/>
      <c r="AV5916" s="93"/>
    </row>
    <row r="5917" spans="32:48" x14ac:dyDescent="0.55000000000000004">
      <c r="AF5917" t="s">
        <v>36547</v>
      </c>
      <c r="AG5917" s="284">
        <v>144958.99</v>
      </c>
      <c r="AI5917" s="276" t="s">
        <v>52868</v>
      </c>
      <c r="AJ5917" s="277">
        <v>17761.39</v>
      </c>
      <c r="AL5917" s="246" t="s">
        <v>33574</v>
      </c>
      <c r="AM5917" s="247">
        <v>354131.05</v>
      </c>
      <c r="AO5917" s="226" t="s">
        <v>20282</v>
      </c>
      <c r="AP5917" s="227">
        <v>14450</v>
      </c>
      <c r="AR5917" s="207" t="s">
        <v>20232</v>
      </c>
      <c r="AS5917" s="208">
        <v>6100</v>
      </c>
      <c r="AT5917" s="93"/>
      <c r="AU5917" s="93"/>
      <c r="AV5917" s="93"/>
    </row>
    <row r="5918" spans="32:48" x14ac:dyDescent="0.55000000000000004">
      <c r="AF5918" t="s">
        <v>24877</v>
      </c>
      <c r="AG5918" s="284">
        <v>150111.12</v>
      </c>
      <c r="AI5918" s="276" t="s">
        <v>68029</v>
      </c>
      <c r="AJ5918" s="277">
        <v>5985</v>
      </c>
      <c r="AL5918" s="246" t="s">
        <v>36285</v>
      </c>
      <c r="AM5918" s="247">
        <v>143661.01</v>
      </c>
      <c r="AO5918" s="226" t="s">
        <v>35025</v>
      </c>
      <c r="AP5918" s="227">
        <v>63100</v>
      </c>
      <c r="AR5918" s="207" t="s">
        <v>20233</v>
      </c>
      <c r="AS5918" s="208">
        <v>2000</v>
      </c>
      <c r="AT5918" s="93"/>
      <c r="AU5918" s="93"/>
      <c r="AV5918" s="93"/>
    </row>
    <row r="5919" spans="32:48" x14ac:dyDescent="0.55000000000000004">
      <c r="AF5919" t="s">
        <v>71874</v>
      </c>
      <c r="AG5919" s="284">
        <v>4276.38</v>
      </c>
      <c r="AI5919" s="276" t="s">
        <v>52869</v>
      </c>
      <c r="AJ5919" s="277">
        <v>1827.21</v>
      </c>
      <c r="AL5919" s="246" t="s">
        <v>52422</v>
      </c>
      <c r="AM5919" s="247">
        <v>117196.21</v>
      </c>
      <c r="AO5919" s="226" t="s">
        <v>33561</v>
      </c>
      <c r="AP5919" s="227">
        <v>10302</v>
      </c>
      <c r="AR5919" s="207" t="s">
        <v>20234</v>
      </c>
      <c r="AS5919" s="208">
        <v>8566.7999999999993</v>
      </c>
      <c r="AT5919" s="93"/>
      <c r="AU5919" s="93"/>
      <c r="AV5919" s="93"/>
    </row>
    <row r="5920" spans="32:48" x14ac:dyDescent="0.55000000000000004">
      <c r="AF5920" t="s">
        <v>24880</v>
      </c>
      <c r="AG5920" s="284">
        <v>100847.67999999999</v>
      </c>
      <c r="AI5920" s="276" t="s">
        <v>52870</v>
      </c>
      <c r="AJ5920" s="277">
        <v>5166.07</v>
      </c>
      <c r="AL5920" s="246" t="s">
        <v>42473</v>
      </c>
      <c r="AM5920" s="247">
        <v>1000.12</v>
      </c>
      <c r="AO5920" s="226" t="s">
        <v>20283</v>
      </c>
      <c r="AP5920" s="227">
        <v>38712.870000000003</v>
      </c>
      <c r="AR5920" s="207" t="s">
        <v>13502</v>
      </c>
      <c r="AS5920" s="208">
        <v>30870.43</v>
      </c>
      <c r="AT5920" s="93"/>
      <c r="AU5920" s="93"/>
      <c r="AV5920" s="93"/>
    </row>
    <row r="5921" spans="32:48" x14ac:dyDescent="0.55000000000000004">
      <c r="AF5921" t="s">
        <v>24881</v>
      </c>
      <c r="AG5921" s="284">
        <v>299811.71000000002</v>
      </c>
      <c r="AI5921" s="276" t="s">
        <v>52871</v>
      </c>
      <c r="AJ5921" s="277">
        <v>5721.14</v>
      </c>
      <c r="AL5921" s="246" t="s">
        <v>61987</v>
      </c>
      <c r="AM5921" s="247">
        <v>143625.17000000001</v>
      </c>
      <c r="AO5921" s="226" t="s">
        <v>20284</v>
      </c>
      <c r="AP5921" s="227">
        <v>80939.289999999994</v>
      </c>
      <c r="AR5921" s="207" t="s">
        <v>20235</v>
      </c>
      <c r="AS5921" s="208">
        <v>77281.62</v>
      </c>
      <c r="AT5921" s="93"/>
      <c r="AU5921" s="93"/>
      <c r="AV5921" s="93"/>
    </row>
    <row r="5922" spans="32:48" x14ac:dyDescent="0.55000000000000004">
      <c r="AF5922" t="s">
        <v>46130</v>
      </c>
      <c r="AG5922" s="284">
        <v>-245100.3</v>
      </c>
      <c r="AI5922" s="276" t="s">
        <v>52872</v>
      </c>
      <c r="AJ5922" s="277">
        <v>2858.77</v>
      </c>
      <c r="AL5922" s="246" t="s">
        <v>64285</v>
      </c>
      <c r="AM5922" s="247">
        <v>-26.59</v>
      </c>
      <c r="AO5922" s="226" t="s">
        <v>33562</v>
      </c>
      <c r="AP5922" s="227">
        <v>42528.71</v>
      </c>
      <c r="AR5922" s="207" t="s">
        <v>20236</v>
      </c>
      <c r="AS5922" s="208">
        <v>3131.76</v>
      </c>
      <c r="AT5922" s="93"/>
      <c r="AU5922" s="93"/>
      <c r="AV5922" s="93"/>
    </row>
    <row r="5923" spans="32:48" x14ac:dyDescent="0.55000000000000004">
      <c r="AF5923" t="s">
        <v>24984</v>
      </c>
      <c r="AG5923" s="284">
        <v>4250</v>
      </c>
      <c r="AI5923" s="276" t="s">
        <v>68030</v>
      </c>
      <c r="AJ5923" s="277">
        <v>340092.47</v>
      </c>
      <c r="AL5923" s="246" t="s">
        <v>48888</v>
      </c>
      <c r="AM5923" s="247">
        <v>827</v>
      </c>
      <c r="AO5923" s="226" t="s">
        <v>35026</v>
      </c>
      <c r="AP5923" s="227">
        <v>5000</v>
      </c>
      <c r="AR5923" s="207" t="s">
        <v>20237</v>
      </c>
      <c r="AS5923" s="208">
        <v>64380.01</v>
      </c>
      <c r="AT5923" s="93"/>
      <c r="AU5923" s="93"/>
      <c r="AV5923" s="93"/>
    </row>
    <row r="5924" spans="32:48" x14ac:dyDescent="0.55000000000000004">
      <c r="AF5924" t="s">
        <v>24985</v>
      </c>
      <c r="AG5924" s="284">
        <v>119814.93</v>
      </c>
      <c r="AI5924" s="276" t="s">
        <v>68031</v>
      </c>
      <c r="AJ5924" s="277">
        <v>22437</v>
      </c>
      <c r="AL5924" s="246" t="s">
        <v>52423</v>
      </c>
      <c r="AM5924" s="247">
        <v>1167.5</v>
      </c>
      <c r="AO5924" s="226" t="s">
        <v>20285</v>
      </c>
      <c r="AP5924" s="227">
        <v>15796.14</v>
      </c>
      <c r="AR5924" s="207" t="s">
        <v>20238</v>
      </c>
      <c r="AS5924" s="208">
        <v>750</v>
      </c>
      <c r="AT5924" s="93"/>
      <c r="AU5924" s="93"/>
      <c r="AV5924" s="93"/>
    </row>
    <row r="5925" spans="32:48" x14ac:dyDescent="0.55000000000000004">
      <c r="AF5925" t="s">
        <v>33945</v>
      </c>
      <c r="AG5925" s="284">
        <v>2616.79</v>
      </c>
      <c r="AI5925" s="276" t="s">
        <v>39258</v>
      </c>
      <c r="AJ5925" s="277">
        <v>1541366.11</v>
      </c>
      <c r="AL5925" s="246" t="s">
        <v>52424</v>
      </c>
      <c r="AM5925" s="247">
        <v>73.290000000000006</v>
      </c>
      <c r="AO5925" s="226" t="s">
        <v>20286</v>
      </c>
      <c r="AP5925" s="227">
        <v>588</v>
      </c>
      <c r="AR5925" s="207" t="s">
        <v>20239</v>
      </c>
      <c r="AS5925" s="208">
        <v>10802</v>
      </c>
      <c r="AT5925" s="93"/>
      <c r="AU5925" s="93"/>
      <c r="AV5925" s="93"/>
    </row>
    <row r="5926" spans="32:48" x14ac:dyDescent="0.55000000000000004">
      <c r="AF5926" t="s">
        <v>24987</v>
      </c>
      <c r="AG5926" s="284">
        <v>5697</v>
      </c>
      <c r="AI5926" s="276" t="s">
        <v>68032</v>
      </c>
      <c r="AJ5926" s="277">
        <v>196.56</v>
      </c>
      <c r="AL5926" s="246" t="s">
        <v>52425</v>
      </c>
      <c r="AM5926" s="247">
        <v>59</v>
      </c>
      <c r="AO5926" s="226" t="s">
        <v>52406</v>
      </c>
      <c r="AP5926" s="227">
        <v>139778.66</v>
      </c>
      <c r="AR5926" s="207" t="s">
        <v>20240</v>
      </c>
      <c r="AS5926" s="208">
        <v>24667.85</v>
      </c>
      <c r="AT5926" s="93"/>
      <c r="AU5926" s="93"/>
      <c r="AV5926" s="93"/>
    </row>
    <row r="5927" spans="32:48" x14ac:dyDescent="0.55000000000000004">
      <c r="AF5927" t="s">
        <v>24989</v>
      </c>
      <c r="AG5927" s="284">
        <v>10225.870000000001</v>
      </c>
      <c r="AI5927" s="276" t="s">
        <v>68033</v>
      </c>
      <c r="AJ5927" s="277">
        <v>38312.269999999997</v>
      </c>
      <c r="AL5927" s="246" t="s">
        <v>64286</v>
      </c>
      <c r="AM5927" s="247">
        <v>-180.01</v>
      </c>
      <c r="AO5927" s="226" t="s">
        <v>20287</v>
      </c>
      <c r="AP5927" s="227">
        <v>34616.550000000003</v>
      </c>
      <c r="AR5927" s="207" t="s">
        <v>20241</v>
      </c>
      <c r="AS5927" s="208">
        <v>67278.63</v>
      </c>
      <c r="AT5927" s="93"/>
      <c r="AU5927" s="93"/>
      <c r="AV5927" s="93"/>
    </row>
    <row r="5928" spans="32:48" x14ac:dyDescent="0.55000000000000004">
      <c r="AF5928" t="s">
        <v>24993</v>
      </c>
      <c r="AG5928" s="284">
        <v>21647.67</v>
      </c>
      <c r="AI5928" s="276" t="s">
        <v>68034</v>
      </c>
      <c r="AJ5928" s="277">
        <v>8235</v>
      </c>
      <c r="AL5928" s="246" t="s">
        <v>49911</v>
      </c>
      <c r="AM5928" s="247">
        <v>300</v>
      </c>
      <c r="AO5928" s="226" t="s">
        <v>33563</v>
      </c>
      <c r="AP5928" s="227">
        <v>27631.68</v>
      </c>
      <c r="AR5928" s="207" t="s">
        <v>20242</v>
      </c>
      <c r="AS5928" s="208">
        <v>115653.99</v>
      </c>
      <c r="AT5928" s="93"/>
      <c r="AU5928" s="93"/>
      <c r="AV5928" s="93"/>
    </row>
    <row r="5929" spans="32:48" x14ac:dyDescent="0.55000000000000004">
      <c r="AF5929" t="s">
        <v>35389</v>
      </c>
      <c r="AG5929" s="284">
        <v>1283.18</v>
      </c>
      <c r="AI5929" s="276" t="s">
        <v>68035</v>
      </c>
      <c r="AJ5929" s="277">
        <v>1700</v>
      </c>
      <c r="AL5929" s="246" t="s">
        <v>52427</v>
      </c>
      <c r="AM5929" s="247">
        <v>456.12</v>
      </c>
      <c r="AO5929" s="226" t="s">
        <v>20288</v>
      </c>
      <c r="AP5929" s="227">
        <v>9338.23</v>
      </c>
      <c r="AR5929" s="207" t="s">
        <v>20243</v>
      </c>
      <c r="AS5929" s="208">
        <v>195670.31</v>
      </c>
      <c r="AT5929" s="93"/>
      <c r="AU5929" s="93"/>
      <c r="AV5929" s="93"/>
    </row>
    <row r="5930" spans="32:48" x14ac:dyDescent="0.55000000000000004">
      <c r="AF5930" t="s">
        <v>58074</v>
      </c>
      <c r="AG5930">
        <v>950</v>
      </c>
      <c r="AI5930" s="276" t="s">
        <v>68036</v>
      </c>
      <c r="AJ5930" s="277">
        <v>23761.8</v>
      </c>
      <c r="AL5930" s="246" t="s">
        <v>52428</v>
      </c>
      <c r="AM5930" s="247">
        <v>53.54</v>
      </c>
      <c r="AO5930" s="226" t="s">
        <v>33564</v>
      </c>
      <c r="AP5930" s="227">
        <v>6008.07</v>
      </c>
      <c r="AR5930" s="207" t="s">
        <v>20244</v>
      </c>
      <c r="AS5930" s="208">
        <v>1460.4</v>
      </c>
      <c r="AT5930" s="93"/>
      <c r="AU5930" s="93"/>
      <c r="AV5930" s="93"/>
    </row>
    <row r="5931" spans="32:48" x14ac:dyDescent="0.55000000000000004">
      <c r="AF5931" t="s">
        <v>24994</v>
      </c>
      <c r="AG5931" s="284">
        <v>137885.70000000001</v>
      </c>
      <c r="AI5931" s="276" t="s">
        <v>68037</v>
      </c>
      <c r="AJ5931" s="277">
        <v>32368.25</v>
      </c>
      <c r="AL5931" s="246" t="s">
        <v>62458</v>
      </c>
      <c r="AM5931" s="247">
        <v>743.97</v>
      </c>
      <c r="AO5931" s="226" t="s">
        <v>49909</v>
      </c>
      <c r="AP5931" s="227">
        <v>1680</v>
      </c>
      <c r="AR5931" s="207" t="s">
        <v>20245</v>
      </c>
      <c r="AS5931" s="208">
        <v>16246</v>
      </c>
      <c r="AT5931" s="93"/>
      <c r="AU5931" s="93"/>
      <c r="AV5931" s="93"/>
    </row>
    <row r="5932" spans="32:48" x14ac:dyDescent="0.55000000000000004">
      <c r="AF5932" t="s">
        <v>69428</v>
      </c>
      <c r="AG5932" s="284">
        <v>6489.21</v>
      </c>
      <c r="AI5932" s="276" t="s">
        <v>40397</v>
      </c>
      <c r="AJ5932" s="277">
        <v>391000.39</v>
      </c>
      <c r="AL5932" s="246" t="s">
        <v>64287</v>
      </c>
      <c r="AM5932" s="247">
        <v>-8.39</v>
      </c>
      <c r="AO5932" s="226" t="s">
        <v>46920</v>
      </c>
      <c r="AP5932" s="227">
        <v>6131</v>
      </c>
      <c r="AR5932" s="207" t="s">
        <v>20246</v>
      </c>
      <c r="AS5932" s="208">
        <v>1354.51</v>
      </c>
      <c r="AT5932" s="93"/>
      <c r="AU5932" s="93"/>
      <c r="AV5932" s="93"/>
    </row>
    <row r="5933" spans="32:48" x14ac:dyDescent="0.55000000000000004">
      <c r="AF5933" t="s">
        <v>24995</v>
      </c>
      <c r="AG5933">
        <v>215.55</v>
      </c>
      <c r="AI5933" s="276" t="s">
        <v>59666</v>
      </c>
      <c r="AJ5933" s="277">
        <v>2381.25</v>
      </c>
      <c r="AL5933" s="246" t="s">
        <v>58530</v>
      </c>
      <c r="AM5933" s="247">
        <v>17581.8</v>
      </c>
      <c r="AO5933" s="226" t="s">
        <v>46921</v>
      </c>
      <c r="AP5933" s="227">
        <v>469.04</v>
      </c>
      <c r="AR5933" s="207" t="s">
        <v>20247</v>
      </c>
      <c r="AS5933" s="208">
        <v>3412.49</v>
      </c>
      <c r="AT5933" s="93"/>
      <c r="AU5933" s="93"/>
      <c r="AV5933" s="93"/>
    </row>
    <row r="5934" spans="32:48" x14ac:dyDescent="0.55000000000000004">
      <c r="AF5934" t="s">
        <v>13991</v>
      </c>
      <c r="AG5934" s="284">
        <v>23167.68</v>
      </c>
      <c r="AI5934" s="276" t="s">
        <v>63720</v>
      </c>
      <c r="AJ5934" s="277">
        <v>2091324.82</v>
      </c>
      <c r="AL5934" s="246" t="s">
        <v>55127</v>
      </c>
      <c r="AM5934" s="247">
        <v>13548.89</v>
      </c>
      <c r="AO5934" s="226" t="s">
        <v>46922</v>
      </c>
      <c r="AP5934" s="227">
        <v>1207.9100000000001</v>
      </c>
      <c r="AR5934" s="207" t="s">
        <v>20248</v>
      </c>
      <c r="AS5934" s="208">
        <v>7710.31</v>
      </c>
      <c r="AT5934" s="93"/>
      <c r="AU5934" s="93"/>
      <c r="AV5934" s="93"/>
    </row>
    <row r="5935" spans="32:48" x14ac:dyDescent="0.55000000000000004">
      <c r="AF5935" t="s">
        <v>13992</v>
      </c>
      <c r="AG5935" s="284">
        <v>74897.23</v>
      </c>
      <c r="AI5935" s="276" t="s">
        <v>70620</v>
      </c>
      <c r="AJ5935" s="277">
        <v>1688.75</v>
      </c>
      <c r="AL5935" s="246" t="s">
        <v>55128</v>
      </c>
      <c r="AM5935" s="247">
        <v>2395.84</v>
      </c>
      <c r="AO5935" s="226" t="s">
        <v>52407</v>
      </c>
      <c r="AP5935" s="227">
        <v>117</v>
      </c>
      <c r="AR5935" s="207" t="s">
        <v>20249</v>
      </c>
      <c r="AS5935" s="208">
        <v>12117.75</v>
      </c>
      <c r="AT5935" s="93"/>
      <c r="AU5935" s="93"/>
      <c r="AV5935" s="93"/>
    </row>
    <row r="5936" spans="32:48" x14ac:dyDescent="0.55000000000000004">
      <c r="AF5936" t="s">
        <v>24996</v>
      </c>
      <c r="AG5936" s="284">
        <v>19955.849999999999</v>
      </c>
      <c r="AI5936" s="276" t="s">
        <v>39259</v>
      </c>
      <c r="AJ5936" s="277">
        <v>343711.27</v>
      </c>
      <c r="AL5936" s="246" t="s">
        <v>55129</v>
      </c>
      <c r="AM5936" s="247">
        <v>7672.78</v>
      </c>
      <c r="AO5936" s="226" t="s">
        <v>52408</v>
      </c>
      <c r="AP5936" s="227">
        <v>2650</v>
      </c>
      <c r="AR5936" s="207" t="s">
        <v>20250</v>
      </c>
      <c r="AS5936" s="208">
        <v>24609.96</v>
      </c>
      <c r="AT5936" s="93"/>
      <c r="AU5936" s="93"/>
      <c r="AV5936" s="93"/>
    </row>
    <row r="5937" spans="32:48" x14ac:dyDescent="0.55000000000000004">
      <c r="AF5937" t="s">
        <v>24998</v>
      </c>
      <c r="AG5937" s="284">
        <v>78206.25</v>
      </c>
      <c r="AI5937" s="276" t="s">
        <v>42660</v>
      </c>
      <c r="AJ5937" s="277">
        <v>619498.23</v>
      </c>
      <c r="AL5937" s="246" t="s">
        <v>61201</v>
      </c>
      <c r="AM5937" s="247">
        <v>54120</v>
      </c>
      <c r="AO5937" s="226" t="s">
        <v>52409</v>
      </c>
      <c r="AP5937" s="227">
        <v>211.69</v>
      </c>
      <c r="AR5937" s="207" t="s">
        <v>13509</v>
      </c>
      <c r="AS5937" s="208">
        <v>13029.66</v>
      </c>
      <c r="AT5937" s="93"/>
      <c r="AU5937" s="93"/>
      <c r="AV5937" s="93"/>
    </row>
    <row r="5938" spans="32:48" x14ac:dyDescent="0.55000000000000004">
      <c r="AF5938" t="s">
        <v>24999</v>
      </c>
      <c r="AG5938">
        <v>393.47</v>
      </c>
      <c r="AI5938" s="276" t="s">
        <v>68038</v>
      </c>
      <c r="AJ5938" s="277">
        <v>494.21</v>
      </c>
      <c r="AL5938" s="246" t="s">
        <v>60414</v>
      </c>
      <c r="AM5938" s="247">
        <v>1458.36</v>
      </c>
      <c r="AO5938" s="226" t="s">
        <v>52410</v>
      </c>
      <c r="AP5938" s="227">
        <v>638.66</v>
      </c>
      <c r="AR5938" s="207" t="s">
        <v>20251</v>
      </c>
      <c r="AS5938" s="208">
        <v>3325.56</v>
      </c>
      <c r="AT5938" s="93"/>
      <c r="AU5938" s="93"/>
      <c r="AV5938" s="93"/>
    </row>
    <row r="5939" spans="32:48" x14ac:dyDescent="0.55000000000000004">
      <c r="AF5939" t="s">
        <v>48510</v>
      </c>
      <c r="AG5939" s="284">
        <v>714001</v>
      </c>
      <c r="AI5939" s="276" t="s">
        <v>58578</v>
      </c>
      <c r="AJ5939" s="277">
        <v>53572.56</v>
      </c>
      <c r="AL5939" s="246" t="s">
        <v>64288</v>
      </c>
      <c r="AM5939" s="247">
        <v>2068.17</v>
      </c>
      <c r="AO5939" s="226" t="s">
        <v>52411</v>
      </c>
      <c r="AP5939" s="227">
        <v>1000</v>
      </c>
      <c r="AR5939" s="207" t="s">
        <v>20252</v>
      </c>
      <c r="AS5939" s="208">
        <v>9530</v>
      </c>
      <c r="AT5939" s="93"/>
      <c r="AU5939" s="93"/>
      <c r="AV5939" s="93"/>
    </row>
    <row r="5940" spans="32:48" x14ac:dyDescent="0.55000000000000004">
      <c r="AF5940" t="s">
        <v>58075</v>
      </c>
      <c r="AG5940" s="284">
        <v>33985.9</v>
      </c>
      <c r="AI5940" s="276" t="s">
        <v>58579</v>
      </c>
      <c r="AJ5940" s="277">
        <v>115798.82</v>
      </c>
      <c r="AL5940" s="246" t="s">
        <v>58860</v>
      </c>
      <c r="AM5940" s="247">
        <v>11901.07</v>
      </c>
      <c r="AO5940" s="226" t="s">
        <v>52412</v>
      </c>
      <c r="AP5940" s="227">
        <v>249.33</v>
      </c>
      <c r="AR5940" s="207" t="s">
        <v>20253</v>
      </c>
      <c r="AS5940" s="208">
        <v>729.04</v>
      </c>
      <c r="AT5940" s="93"/>
      <c r="AU5940" s="93"/>
      <c r="AV5940" s="93"/>
    </row>
    <row r="5941" spans="32:48" x14ac:dyDescent="0.55000000000000004">
      <c r="AF5941" t="s">
        <v>60009</v>
      </c>
      <c r="AG5941" s="284">
        <v>2925</v>
      </c>
      <c r="AI5941" s="276" t="s">
        <v>68039</v>
      </c>
      <c r="AJ5941" s="277">
        <v>126313.1</v>
      </c>
      <c r="AL5941" s="246" t="s">
        <v>61095</v>
      </c>
      <c r="AM5941" s="247">
        <v>3389.5</v>
      </c>
      <c r="AO5941" s="226" t="s">
        <v>42462</v>
      </c>
      <c r="AP5941" s="227">
        <v>6347</v>
      </c>
      <c r="AR5941" s="207" t="s">
        <v>20254</v>
      </c>
      <c r="AS5941" s="208">
        <v>2001.07</v>
      </c>
      <c r="AT5941" s="93"/>
      <c r="AU5941" s="93"/>
      <c r="AV5941" s="93"/>
    </row>
    <row r="5942" spans="32:48" x14ac:dyDescent="0.55000000000000004">
      <c r="AF5942" t="s">
        <v>25003</v>
      </c>
      <c r="AG5942" s="284">
        <v>177441.26</v>
      </c>
      <c r="AI5942" s="276" t="s">
        <v>68040</v>
      </c>
      <c r="AJ5942" s="277">
        <v>313.68</v>
      </c>
      <c r="AL5942" s="246" t="s">
        <v>59606</v>
      </c>
      <c r="AM5942" s="247">
        <v>110</v>
      </c>
      <c r="AO5942" s="226" t="s">
        <v>35027</v>
      </c>
      <c r="AP5942" s="227">
        <v>50325</v>
      </c>
      <c r="AR5942" s="207" t="s">
        <v>20255</v>
      </c>
      <c r="AS5942" s="208">
        <v>1848.66</v>
      </c>
      <c r="AT5942" s="93"/>
      <c r="AU5942" s="93"/>
      <c r="AV5942" s="93"/>
    </row>
    <row r="5943" spans="32:48" x14ac:dyDescent="0.55000000000000004">
      <c r="AF5943" t="s">
        <v>25004</v>
      </c>
      <c r="AG5943" s="284">
        <v>26282.82</v>
      </c>
      <c r="AI5943" s="276" t="s">
        <v>58580</v>
      </c>
      <c r="AJ5943" s="277">
        <v>4740.41</v>
      </c>
      <c r="AL5943" s="246" t="s">
        <v>59607</v>
      </c>
      <c r="AM5943" s="247">
        <v>8.42</v>
      </c>
      <c r="AO5943" s="226" t="s">
        <v>44880</v>
      </c>
      <c r="AP5943" s="227">
        <v>325</v>
      </c>
      <c r="AR5943" s="207" t="s">
        <v>20256</v>
      </c>
      <c r="AS5943" s="208">
        <v>7672.97</v>
      </c>
      <c r="AT5943" s="93"/>
      <c r="AU5943" s="93"/>
      <c r="AV5943" s="93"/>
    </row>
    <row r="5944" spans="32:48" x14ac:dyDescent="0.55000000000000004">
      <c r="AF5944" t="s">
        <v>25006</v>
      </c>
      <c r="AG5944" s="284">
        <v>14043.75</v>
      </c>
      <c r="AI5944" s="276" t="s">
        <v>52873</v>
      </c>
      <c r="AJ5944" s="277">
        <v>1282035.33</v>
      </c>
      <c r="AL5944" s="246" t="s">
        <v>62633</v>
      </c>
      <c r="AM5944" s="247">
        <v>274.17</v>
      </c>
      <c r="AO5944" s="226" t="s">
        <v>36282</v>
      </c>
      <c r="AP5944" s="227">
        <v>2034</v>
      </c>
      <c r="AR5944" s="207" t="s">
        <v>20257</v>
      </c>
      <c r="AS5944" s="208">
        <v>5418.75</v>
      </c>
      <c r="AT5944" s="93"/>
      <c r="AU5944" s="93"/>
      <c r="AV5944" s="93"/>
    </row>
    <row r="5945" spans="32:48" x14ac:dyDescent="0.55000000000000004">
      <c r="AF5945" t="s">
        <v>55638</v>
      </c>
      <c r="AG5945" s="284">
        <v>1277.8900000000001</v>
      </c>
      <c r="AI5945" s="276" t="s">
        <v>47036</v>
      </c>
      <c r="AJ5945" s="277">
        <v>219789.66</v>
      </c>
      <c r="AL5945" s="246" t="s">
        <v>64289</v>
      </c>
      <c r="AM5945" s="247">
        <v>169.63</v>
      </c>
      <c r="AO5945" s="226" t="s">
        <v>40297</v>
      </c>
      <c r="AP5945" s="227">
        <v>88.75</v>
      </c>
      <c r="AR5945" s="207" t="s">
        <v>20258</v>
      </c>
      <c r="AS5945" s="208">
        <v>402.52</v>
      </c>
      <c r="AT5945" s="93"/>
      <c r="AU5945" s="93"/>
      <c r="AV5945" s="93"/>
    </row>
    <row r="5946" spans="32:48" x14ac:dyDescent="0.55000000000000004">
      <c r="AF5946" t="s">
        <v>58378</v>
      </c>
      <c r="AG5946" s="284">
        <v>18363.240000000002</v>
      </c>
      <c r="AI5946" s="276" t="s">
        <v>66661</v>
      </c>
      <c r="AJ5946" s="277">
        <v>952301.53</v>
      </c>
      <c r="AL5946" s="246" t="s">
        <v>60415</v>
      </c>
      <c r="AM5946" s="247">
        <v>4360.32</v>
      </c>
      <c r="AO5946" s="226" t="s">
        <v>42463</v>
      </c>
      <c r="AP5946" s="227">
        <v>310001.68</v>
      </c>
      <c r="AR5946" s="207" t="s">
        <v>20259</v>
      </c>
      <c r="AS5946" s="208">
        <v>1174.79</v>
      </c>
      <c r="AT5946" s="93"/>
      <c r="AU5946" s="93"/>
      <c r="AV5946" s="93"/>
    </row>
    <row r="5947" spans="32:48" x14ac:dyDescent="0.55000000000000004">
      <c r="AF5947" t="s">
        <v>69440</v>
      </c>
      <c r="AG5947" s="284">
        <v>4435.95</v>
      </c>
      <c r="AI5947" s="276" t="s">
        <v>40398</v>
      </c>
      <c r="AJ5947" s="277">
        <v>761097.22</v>
      </c>
      <c r="AL5947" s="246" t="s">
        <v>61202</v>
      </c>
      <c r="AM5947" s="247">
        <v>50000</v>
      </c>
      <c r="AO5947" s="226" t="s">
        <v>35028</v>
      </c>
      <c r="AP5947" s="227">
        <v>28800</v>
      </c>
      <c r="AR5947" s="207" t="s">
        <v>20260</v>
      </c>
      <c r="AS5947" s="208">
        <v>452.51</v>
      </c>
      <c r="AT5947" s="93"/>
      <c r="AU5947" s="93"/>
      <c r="AV5947" s="93"/>
    </row>
    <row r="5948" spans="32:48" x14ac:dyDescent="0.55000000000000004">
      <c r="AF5948" t="s">
        <v>25219</v>
      </c>
      <c r="AG5948" s="284">
        <v>117856.4</v>
      </c>
      <c r="AI5948" s="276" t="s">
        <v>68041</v>
      </c>
      <c r="AJ5948" s="277">
        <v>16365.61</v>
      </c>
      <c r="AL5948" s="246" t="s">
        <v>58253</v>
      </c>
      <c r="AM5948" s="247">
        <v>55072.32</v>
      </c>
      <c r="AO5948" s="226" t="s">
        <v>35029</v>
      </c>
      <c r="AP5948" s="227">
        <v>29404.59</v>
      </c>
      <c r="AR5948" s="207" t="s">
        <v>20261</v>
      </c>
      <c r="AS5948" s="208">
        <v>2799</v>
      </c>
      <c r="AT5948" s="93"/>
      <c r="AU5948" s="93"/>
      <c r="AV5948" s="93"/>
    </row>
    <row r="5949" spans="32:48" x14ac:dyDescent="0.55000000000000004">
      <c r="AF5949" t="s">
        <v>33958</v>
      </c>
      <c r="AG5949" s="284">
        <v>41022.9</v>
      </c>
      <c r="AI5949" s="276" t="s">
        <v>70040</v>
      </c>
      <c r="AJ5949" s="277">
        <v>-799.1</v>
      </c>
      <c r="AL5949" s="246" t="s">
        <v>64290</v>
      </c>
      <c r="AM5949" s="247">
        <v>784.4</v>
      </c>
      <c r="AO5949" s="226" t="s">
        <v>35030</v>
      </c>
      <c r="AP5949" s="227">
        <v>17986.91</v>
      </c>
      <c r="AR5949" s="207" t="s">
        <v>20262</v>
      </c>
      <c r="AS5949" s="208">
        <v>16900.810000000001</v>
      </c>
      <c r="AT5949" s="93"/>
      <c r="AU5949" s="93"/>
      <c r="AV5949" s="93"/>
    </row>
    <row r="5950" spans="32:48" x14ac:dyDescent="0.55000000000000004">
      <c r="AF5950" t="s">
        <v>33960</v>
      </c>
      <c r="AG5950" s="284">
        <v>3232</v>
      </c>
      <c r="AI5950" s="276" t="s">
        <v>68042</v>
      </c>
      <c r="AJ5950" s="277">
        <v>5393078.1500000004</v>
      </c>
      <c r="AL5950" s="246" t="s">
        <v>56136</v>
      </c>
      <c r="AM5950" s="247">
        <v>21978.25</v>
      </c>
      <c r="AO5950" s="226" t="s">
        <v>35031</v>
      </c>
      <c r="AP5950" s="227">
        <v>5975</v>
      </c>
      <c r="AR5950" s="207" t="s">
        <v>20263</v>
      </c>
      <c r="AS5950" s="208">
        <v>2937.15</v>
      </c>
      <c r="AT5950" s="93"/>
      <c r="AU5950" s="93"/>
      <c r="AV5950" s="93"/>
    </row>
    <row r="5951" spans="32:48" x14ac:dyDescent="0.55000000000000004">
      <c r="AF5951" t="s">
        <v>54490</v>
      </c>
      <c r="AG5951" s="284">
        <v>1808.4</v>
      </c>
      <c r="AI5951" s="276" t="s">
        <v>68043</v>
      </c>
      <c r="AJ5951" s="277">
        <v>1779687.25</v>
      </c>
      <c r="AL5951" s="246" t="s">
        <v>61402</v>
      </c>
      <c r="AM5951" s="247">
        <v>15125.83</v>
      </c>
      <c r="AO5951" s="226" t="s">
        <v>35032</v>
      </c>
      <c r="AP5951" s="227">
        <v>15314.08</v>
      </c>
      <c r="AR5951" s="207" t="s">
        <v>20264</v>
      </c>
      <c r="AS5951" s="208">
        <v>13750</v>
      </c>
      <c r="AT5951" s="93"/>
      <c r="AU5951" s="93"/>
      <c r="AV5951" s="93"/>
    </row>
    <row r="5952" spans="32:48" x14ac:dyDescent="0.55000000000000004">
      <c r="AF5952" t="s">
        <v>33962</v>
      </c>
      <c r="AG5952" s="284">
        <v>2560.23</v>
      </c>
      <c r="AI5952" s="276" t="s">
        <v>68044</v>
      </c>
      <c r="AJ5952" s="277">
        <v>11586.2</v>
      </c>
      <c r="AL5952" s="246" t="s">
        <v>61403</v>
      </c>
      <c r="AM5952" s="247">
        <v>1157.1300000000001</v>
      </c>
      <c r="AO5952" s="226" t="s">
        <v>42464</v>
      </c>
      <c r="AP5952" s="227">
        <v>2404.88</v>
      </c>
      <c r="AR5952" s="207" t="s">
        <v>20265</v>
      </c>
      <c r="AS5952" s="208">
        <v>9447.84</v>
      </c>
      <c r="AT5952" s="93"/>
      <c r="AU5952" s="93"/>
      <c r="AV5952" s="93"/>
    </row>
    <row r="5953" spans="32:48" x14ac:dyDescent="0.55000000000000004">
      <c r="AF5953" t="s">
        <v>14009</v>
      </c>
      <c r="AG5953" s="284">
        <v>3379.5</v>
      </c>
      <c r="AI5953" s="276" t="s">
        <v>52875</v>
      </c>
      <c r="AJ5953" s="277">
        <v>2175.89</v>
      </c>
      <c r="AL5953" s="246" t="s">
        <v>58254</v>
      </c>
      <c r="AM5953" s="247">
        <v>5531.42</v>
      </c>
      <c r="AO5953" s="226" t="s">
        <v>47969</v>
      </c>
      <c r="AP5953" s="227">
        <v>9115.3700000000008</v>
      </c>
      <c r="AR5953" s="207" t="s">
        <v>20266</v>
      </c>
      <c r="AS5953" s="208">
        <v>1755.59</v>
      </c>
      <c r="AT5953" s="93"/>
      <c r="AU5953" s="93"/>
      <c r="AV5953" s="93"/>
    </row>
    <row r="5954" spans="32:48" x14ac:dyDescent="0.55000000000000004">
      <c r="AF5954" t="s">
        <v>33963</v>
      </c>
      <c r="AG5954" s="284">
        <v>2811.72</v>
      </c>
      <c r="AI5954" s="276" t="s">
        <v>68045</v>
      </c>
      <c r="AJ5954" s="277">
        <v>1192.0899999999999</v>
      </c>
      <c r="AL5954" s="246" t="s">
        <v>64291</v>
      </c>
      <c r="AM5954" s="247">
        <v>778.56</v>
      </c>
      <c r="AO5954" s="226" t="s">
        <v>52413</v>
      </c>
      <c r="AP5954" s="227">
        <v>137779.07999999999</v>
      </c>
      <c r="AR5954" s="207" t="s">
        <v>20267</v>
      </c>
      <c r="AS5954" s="208">
        <v>5029.29</v>
      </c>
      <c r="AT5954" s="93"/>
      <c r="AU5954" s="93"/>
      <c r="AV5954" s="93"/>
    </row>
    <row r="5955" spans="32:48" x14ac:dyDescent="0.55000000000000004">
      <c r="AF5955" t="s">
        <v>43325</v>
      </c>
      <c r="AG5955" s="284">
        <v>154000</v>
      </c>
      <c r="AI5955" s="276" t="s">
        <v>68046</v>
      </c>
      <c r="AJ5955" s="277">
        <v>24420.19</v>
      </c>
      <c r="AL5955" s="246" t="s">
        <v>61404</v>
      </c>
      <c r="AM5955" s="247">
        <v>3350</v>
      </c>
      <c r="AO5955" s="226" t="s">
        <v>35033</v>
      </c>
      <c r="AP5955" s="227">
        <v>3830.17</v>
      </c>
      <c r="AR5955" s="207" t="s">
        <v>20268</v>
      </c>
      <c r="AS5955" s="208">
        <v>3444.74</v>
      </c>
      <c r="AT5955" s="93"/>
      <c r="AU5955" s="93"/>
      <c r="AV5955" s="93"/>
    </row>
    <row r="5956" spans="32:48" x14ac:dyDescent="0.55000000000000004">
      <c r="AF5956" t="s">
        <v>35398</v>
      </c>
      <c r="AG5956" s="284">
        <v>14317.92</v>
      </c>
      <c r="AI5956" s="276" t="s">
        <v>68047</v>
      </c>
      <c r="AJ5956" s="277">
        <v>1868.15</v>
      </c>
      <c r="AL5956" s="246" t="s">
        <v>64292</v>
      </c>
      <c r="AM5956" s="247">
        <v>119.56</v>
      </c>
      <c r="AO5956" s="226" t="s">
        <v>35034</v>
      </c>
      <c r="AP5956" s="227">
        <v>309148</v>
      </c>
      <c r="AR5956" s="207" t="s">
        <v>20269</v>
      </c>
      <c r="AS5956" s="208">
        <v>179117.74</v>
      </c>
      <c r="AT5956" s="93"/>
      <c r="AU5956" s="93"/>
      <c r="AV5956" s="93"/>
    </row>
    <row r="5957" spans="32:48" x14ac:dyDescent="0.55000000000000004">
      <c r="AF5957" t="s">
        <v>14010</v>
      </c>
      <c r="AG5957" s="284">
        <v>26377.25</v>
      </c>
      <c r="AI5957" s="276" t="s">
        <v>52876</v>
      </c>
      <c r="AJ5957" s="277">
        <v>4693.95</v>
      </c>
      <c r="AL5957" s="246" t="s">
        <v>59068</v>
      </c>
      <c r="AM5957" s="247">
        <v>2207.13</v>
      </c>
      <c r="AO5957" s="226" t="s">
        <v>35035</v>
      </c>
      <c r="AP5957" s="227">
        <v>132795.07999999999</v>
      </c>
      <c r="AR5957" s="207" t="s">
        <v>20270</v>
      </c>
      <c r="AS5957" s="208">
        <v>106495</v>
      </c>
      <c r="AT5957" s="93"/>
      <c r="AU5957" s="93"/>
      <c r="AV5957" s="93"/>
    </row>
    <row r="5958" spans="32:48" x14ac:dyDescent="0.55000000000000004">
      <c r="AF5958" t="s">
        <v>25221</v>
      </c>
      <c r="AG5958" s="284">
        <v>41899.25</v>
      </c>
      <c r="AI5958" s="276" t="s">
        <v>50103</v>
      </c>
      <c r="AJ5958" s="277">
        <v>6171.21</v>
      </c>
      <c r="AL5958" s="246" t="s">
        <v>59069</v>
      </c>
      <c r="AM5958" s="247">
        <v>168.85</v>
      </c>
      <c r="AO5958" s="226" t="s">
        <v>44881</v>
      </c>
      <c r="AP5958" s="227">
        <v>5555.61</v>
      </c>
      <c r="AR5958" s="207" t="s">
        <v>20271</v>
      </c>
      <c r="AS5958" s="208">
        <v>16500</v>
      </c>
      <c r="AT5958" s="93"/>
      <c r="AU5958" s="93"/>
      <c r="AV5958" s="93"/>
    </row>
    <row r="5959" spans="32:48" x14ac:dyDescent="0.55000000000000004">
      <c r="AF5959" t="s">
        <v>14011</v>
      </c>
      <c r="AG5959" s="284">
        <v>89638.99</v>
      </c>
      <c r="AI5959" s="276" t="s">
        <v>60566</v>
      </c>
      <c r="AJ5959" s="277">
        <v>25782.89</v>
      </c>
      <c r="AL5959" s="246" t="s">
        <v>60416</v>
      </c>
      <c r="AM5959" s="247">
        <v>3994.5</v>
      </c>
      <c r="AO5959" s="226" t="s">
        <v>44882</v>
      </c>
      <c r="AP5959" s="227">
        <v>10383.75</v>
      </c>
      <c r="AR5959" s="207" t="s">
        <v>20272</v>
      </c>
      <c r="AS5959" s="208">
        <v>1250.8</v>
      </c>
      <c r="AT5959" s="93"/>
      <c r="AU5959" s="93"/>
      <c r="AV5959" s="93"/>
    </row>
    <row r="5960" spans="32:48" x14ac:dyDescent="0.55000000000000004">
      <c r="AF5960" t="s">
        <v>49398</v>
      </c>
      <c r="AG5960" s="284">
        <v>12503.66</v>
      </c>
      <c r="AI5960" s="276" t="s">
        <v>63721</v>
      </c>
      <c r="AJ5960" s="277">
        <v>121826.25</v>
      </c>
      <c r="AL5960" s="246" t="s">
        <v>60417</v>
      </c>
      <c r="AM5960" s="247">
        <v>305.58</v>
      </c>
      <c r="AO5960" s="226" t="s">
        <v>44883</v>
      </c>
      <c r="AP5960" s="227">
        <v>1214.3499999999999</v>
      </c>
      <c r="AR5960" s="207" t="s">
        <v>20273</v>
      </c>
      <c r="AS5960" s="208">
        <v>3577.2</v>
      </c>
      <c r="AT5960" s="93"/>
      <c r="AU5960" s="93"/>
      <c r="AV5960" s="93"/>
    </row>
    <row r="5961" spans="32:48" x14ac:dyDescent="0.55000000000000004">
      <c r="AF5961" t="s">
        <v>60099</v>
      </c>
      <c r="AG5961">
        <v>914.34</v>
      </c>
      <c r="AI5961" s="276" t="s">
        <v>63722</v>
      </c>
      <c r="AJ5961" s="277">
        <v>6201</v>
      </c>
      <c r="AL5961" s="246" t="s">
        <v>60418</v>
      </c>
      <c r="AM5961" s="247">
        <v>978.66</v>
      </c>
      <c r="AO5961" s="226" t="s">
        <v>44884</v>
      </c>
      <c r="AP5961" s="227">
        <v>1338.9</v>
      </c>
      <c r="AR5961" s="207" t="s">
        <v>20274</v>
      </c>
      <c r="AS5961" s="208">
        <v>1304.9000000000001</v>
      </c>
      <c r="AT5961" s="93"/>
      <c r="AU5961" s="93"/>
      <c r="AV5961" s="93"/>
    </row>
    <row r="5962" spans="32:48" x14ac:dyDescent="0.55000000000000004">
      <c r="AF5962" t="s">
        <v>54493</v>
      </c>
      <c r="AG5962" s="284">
        <v>38755.040000000001</v>
      </c>
      <c r="AI5962" s="276" t="s">
        <v>48064</v>
      </c>
      <c r="AJ5962" s="277">
        <v>11755.15</v>
      </c>
      <c r="AL5962" s="246" t="s">
        <v>62634</v>
      </c>
      <c r="AM5962" s="247">
        <v>26258.31</v>
      </c>
      <c r="AO5962" s="226" t="s">
        <v>44885</v>
      </c>
      <c r="AP5962" s="227">
        <v>1703.87</v>
      </c>
      <c r="AR5962" s="207" t="s">
        <v>20275</v>
      </c>
      <c r="AS5962" s="208">
        <v>96851.28</v>
      </c>
      <c r="AT5962" s="93"/>
      <c r="AU5962" s="93"/>
      <c r="AV5962" s="93"/>
    </row>
    <row r="5963" spans="32:48" x14ac:dyDescent="0.55000000000000004">
      <c r="AF5963" t="s">
        <v>14012</v>
      </c>
      <c r="AG5963" s="284">
        <v>964640.03</v>
      </c>
      <c r="AI5963" s="276" t="s">
        <v>48065</v>
      </c>
      <c r="AJ5963" s="277">
        <v>37534.58</v>
      </c>
      <c r="AL5963" s="246" t="s">
        <v>35048</v>
      </c>
      <c r="AM5963" s="247">
        <v>277.20999999999998</v>
      </c>
      <c r="AO5963" s="226" t="s">
        <v>44886</v>
      </c>
      <c r="AP5963" s="227">
        <v>4668.1000000000004</v>
      </c>
      <c r="AR5963" s="207" t="s">
        <v>20276</v>
      </c>
      <c r="AS5963" s="208">
        <v>1546.16</v>
      </c>
      <c r="AT5963" s="93"/>
      <c r="AU5963" s="93"/>
      <c r="AV5963" s="93"/>
    </row>
    <row r="5964" spans="32:48" x14ac:dyDescent="0.55000000000000004">
      <c r="AF5964" t="s">
        <v>25226</v>
      </c>
      <c r="AG5964" s="284">
        <v>2550</v>
      </c>
      <c r="AI5964" s="276" t="s">
        <v>60567</v>
      </c>
      <c r="AJ5964" s="277">
        <v>4184.3</v>
      </c>
      <c r="AL5964" s="246" t="s">
        <v>52433</v>
      </c>
      <c r="AM5964" s="247">
        <v>4690.3900000000003</v>
      </c>
      <c r="AO5964" s="226" t="s">
        <v>44887</v>
      </c>
      <c r="AP5964" s="227">
        <v>350.11</v>
      </c>
      <c r="AR5964" s="207" t="s">
        <v>20277</v>
      </c>
      <c r="AS5964" s="208">
        <v>5593</v>
      </c>
      <c r="AT5964" s="93"/>
      <c r="AU5964" s="93"/>
      <c r="AV5964" s="93"/>
    </row>
    <row r="5965" spans="32:48" x14ac:dyDescent="0.55000000000000004">
      <c r="AF5965" t="s">
        <v>49400</v>
      </c>
      <c r="AG5965" s="284">
        <v>208000</v>
      </c>
      <c r="AI5965" s="276" t="s">
        <v>59667</v>
      </c>
      <c r="AJ5965" s="277">
        <v>23370.43</v>
      </c>
      <c r="AL5965" s="246" t="s">
        <v>64293</v>
      </c>
      <c r="AM5965" s="247">
        <v>3000</v>
      </c>
      <c r="AO5965" s="226" t="s">
        <v>44888</v>
      </c>
      <c r="AP5965" s="227">
        <v>1125</v>
      </c>
      <c r="AR5965" s="207" t="s">
        <v>20278</v>
      </c>
      <c r="AS5965" s="208">
        <v>27500</v>
      </c>
      <c r="AT5965" s="93"/>
      <c r="AU5965" s="93"/>
      <c r="AV5965" s="93"/>
    </row>
    <row r="5966" spans="32:48" x14ac:dyDescent="0.55000000000000004">
      <c r="AF5966" t="s">
        <v>25341</v>
      </c>
      <c r="AG5966" s="284">
        <v>1422.75</v>
      </c>
      <c r="AI5966" s="276" t="s">
        <v>52877</v>
      </c>
      <c r="AJ5966" s="277">
        <v>35295.660000000003</v>
      </c>
      <c r="AL5966" s="246" t="s">
        <v>64294</v>
      </c>
      <c r="AM5966" s="247">
        <v>1340</v>
      </c>
      <c r="AO5966" s="226" t="s">
        <v>44889</v>
      </c>
      <c r="AP5966" s="227">
        <v>1295.7</v>
      </c>
      <c r="AR5966" s="207" t="s">
        <v>20279</v>
      </c>
      <c r="AS5966" s="208">
        <v>4666.67</v>
      </c>
      <c r="AT5966" s="93"/>
      <c r="AU5966" s="93"/>
      <c r="AV5966" s="93"/>
    </row>
    <row r="5967" spans="32:48" x14ac:dyDescent="0.55000000000000004">
      <c r="AF5967" t="s">
        <v>25342</v>
      </c>
      <c r="AG5967" s="284">
        <v>1440</v>
      </c>
      <c r="AI5967" s="276" t="s">
        <v>68048</v>
      </c>
      <c r="AJ5967" s="277">
        <v>42930</v>
      </c>
      <c r="AL5967" s="246" t="s">
        <v>64295</v>
      </c>
      <c r="AM5967" s="247">
        <v>6126.07</v>
      </c>
      <c r="AO5967" s="226" t="s">
        <v>47970</v>
      </c>
      <c r="AP5967" s="227">
        <v>4849.03</v>
      </c>
      <c r="AR5967" s="207" t="s">
        <v>20280</v>
      </c>
      <c r="AS5967" s="208">
        <v>3800</v>
      </c>
      <c r="AT5967" s="93"/>
      <c r="AU5967" s="93"/>
      <c r="AV5967" s="93"/>
    </row>
    <row r="5968" spans="32:48" x14ac:dyDescent="0.55000000000000004">
      <c r="AF5968" t="s">
        <v>14032</v>
      </c>
      <c r="AG5968" s="284">
        <v>21204.95</v>
      </c>
      <c r="AI5968" s="276" t="s">
        <v>68049</v>
      </c>
      <c r="AJ5968" s="277">
        <v>3284.16</v>
      </c>
      <c r="AL5968" s="246" t="s">
        <v>40303</v>
      </c>
      <c r="AM5968" s="247">
        <v>69862.789999999994</v>
      </c>
      <c r="AO5968" s="226" t="s">
        <v>44890</v>
      </c>
      <c r="AP5968" s="227">
        <v>98400</v>
      </c>
      <c r="AR5968" s="207" t="s">
        <v>20281</v>
      </c>
      <c r="AS5968" s="208">
        <v>5400</v>
      </c>
      <c r="AT5968" s="93"/>
      <c r="AU5968" s="93"/>
      <c r="AV5968" s="93"/>
    </row>
    <row r="5969" spans="32:48" x14ac:dyDescent="0.55000000000000004">
      <c r="AF5969" t="s">
        <v>25345</v>
      </c>
      <c r="AG5969" s="284">
        <v>9878</v>
      </c>
      <c r="AI5969" s="276" t="s">
        <v>68050</v>
      </c>
      <c r="AJ5969" s="277">
        <v>10741</v>
      </c>
      <c r="AL5969" s="246" t="s">
        <v>40304</v>
      </c>
      <c r="AM5969" s="247">
        <v>5824.15</v>
      </c>
      <c r="AO5969" s="226" t="s">
        <v>44891</v>
      </c>
      <c r="AP5969" s="227">
        <v>7527.6</v>
      </c>
      <c r="AR5969" s="207" t="s">
        <v>20282</v>
      </c>
      <c r="AS5969" s="208">
        <v>23312.5</v>
      </c>
      <c r="AT5969" s="93"/>
      <c r="AU5969" s="93"/>
      <c r="AV5969" s="93"/>
    </row>
    <row r="5970" spans="32:48" x14ac:dyDescent="0.55000000000000004">
      <c r="AF5970" t="s">
        <v>25346</v>
      </c>
      <c r="AG5970" s="284">
        <v>7360</v>
      </c>
      <c r="AI5970" s="276" t="s">
        <v>68051</v>
      </c>
      <c r="AJ5970" s="277">
        <v>10000</v>
      </c>
      <c r="AL5970" s="246" t="s">
        <v>64296</v>
      </c>
      <c r="AM5970" s="247">
        <v>4169.2</v>
      </c>
      <c r="AO5970" s="226" t="s">
        <v>42465</v>
      </c>
      <c r="AP5970" s="227">
        <v>1256820.51</v>
      </c>
      <c r="AR5970" s="207" t="s">
        <v>20283</v>
      </c>
      <c r="AS5970" s="208">
        <v>12882.66</v>
      </c>
      <c r="AT5970" s="93"/>
      <c r="AU5970" s="93"/>
      <c r="AV5970" s="93"/>
    </row>
    <row r="5971" spans="32:48" x14ac:dyDescent="0.55000000000000004">
      <c r="AF5971" t="s">
        <v>35408</v>
      </c>
      <c r="AG5971" s="284">
        <v>5449500</v>
      </c>
      <c r="AI5971" s="276" t="s">
        <v>68052</v>
      </c>
      <c r="AJ5971" s="277">
        <v>96</v>
      </c>
      <c r="AL5971" s="246" t="s">
        <v>56137</v>
      </c>
      <c r="AM5971" s="247">
        <v>7950.1</v>
      </c>
      <c r="AO5971" s="226" t="s">
        <v>42466</v>
      </c>
      <c r="AP5971" s="227">
        <v>95907.12</v>
      </c>
      <c r="AR5971" s="207" t="s">
        <v>20284</v>
      </c>
      <c r="AS5971" s="208">
        <v>2224.29</v>
      </c>
      <c r="AT5971" s="93"/>
      <c r="AU5971" s="93"/>
      <c r="AV5971" s="93"/>
    </row>
    <row r="5972" spans="32:48" x14ac:dyDescent="0.55000000000000004">
      <c r="AF5972" t="s">
        <v>25349</v>
      </c>
      <c r="AG5972" s="284">
        <v>113732.5</v>
      </c>
      <c r="AI5972" s="276" t="s">
        <v>64545</v>
      </c>
      <c r="AJ5972" s="277">
        <v>11442.68</v>
      </c>
      <c r="AL5972" s="246" t="s">
        <v>40306</v>
      </c>
      <c r="AM5972" s="247">
        <v>123.28</v>
      </c>
      <c r="AO5972" s="226" t="s">
        <v>46923</v>
      </c>
      <c r="AP5972" s="227">
        <v>140243</v>
      </c>
      <c r="AR5972" s="207" t="s">
        <v>20285</v>
      </c>
      <c r="AS5972" s="208">
        <v>85</v>
      </c>
      <c r="AT5972" s="93"/>
      <c r="AU5972" s="93"/>
      <c r="AV5972" s="93"/>
    </row>
    <row r="5973" spans="32:48" x14ac:dyDescent="0.55000000000000004">
      <c r="AF5973" t="s">
        <v>25351</v>
      </c>
      <c r="AG5973" s="284">
        <v>469419.9</v>
      </c>
      <c r="AI5973" s="276" t="s">
        <v>63723</v>
      </c>
      <c r="AJ5973" s="277">
        <v>225.56</v>
      </c>
      <c r="AL5973" s="246" t="s">
        <v>56138</v>
      </c>
      <c r="AM5973" s="247">
        <v>67470.960000000006</v>
      </c>
      <c r="AO5973" s="226" t="s">
        <v>20349</v>
      </c>
      <c r="AP5973" s="227">
        <v>39760</v>
      </c>
      <c r="AR5973" s="207" t="s">
        <v>20286</v>
      </c>
      <c r="AS5973" s="208">
        <v>260</v>
      </c>
      <c r="AT5973" s="93"/>
      <c r="AU5973" s="93"/>
      <c r="AV5973" s="93"/>
    </row>
    <row r="5974" spans="32:48" x14ac:dyDescent="0.55000000000000004">
      <c r="AF5974" t="s">
        <v>14035</v>
      </c>
      <c r="AG5974" s="284">
        <v>459965.37</v>
      </c>
      <c r="AI5974" s="276" t="s">
        <v>70041</v>
      </c>
      <c r="AJ5974" s="277">
        <v>-77.53</v>
      </c>
      <c r="AL5974" s="246" t="s">
        <v>52435</v>
      </c>
      <c r="AM5974" s="247">
        <v>3125</v>
      </c>
      <c r="AO5974" s="226" t="s">
        <v>46924</v>
      </c>
      <c r="AP5974" s="227">
        <v>1572</v>
      </c>
      <c r="AR5974" s="207" t="s">
        <v>20287</v>
      </c>
      <c r="AS5974" s="208">
        <v>57.81</v>
      </c>
      <c r="AT5974" s="93"/>
      <c r="AU5974" s="93"/>
      <c r="AV5974" s="93"/>
    </row>
    <row r="5975" spans="32:48" x14ac:dyDescent="0.55000000000000004">
      <c r="AF5975" t="s">
        <v>14036</v>
      </c>
      <c r="AG5975" s="284">
        <v>144981.60999999999</v>
      </c>
      <c r="AI5975" s="276" t="s">
        <v>63234</v>
      </c>
      <c r="AJ5975" s="277">
        <v>171.29</v>
      </c>
      <c r="AL5975" s="246" t="s">
        <v>52436</v>
      </c>
      <c r="AM5975" s="247">
        <v>5261.34</v>
      </c>
      <c r="AO5975" s="226" t="s">
        <v>44892</v>
      </c>
      <c r="AP5975" s="227">
        <v>760</v>
      </c>
      <c r="AR5975" s="207" t="s">
        <v>20288</v>
      </c>
      <c r="AS5975" s="208">
        <v>9974.91</v>
      </c>
      <c r="AT5975" s="93"/>
      <c r="AU5975" s="93"/>
      <c r="AV5975" s="93"/>
    </row>
    <row r="5976" spans="32:48" x14ac:dyDescent="0.55000000000000004">
      <c r="AF5976" t="s">
        <v>25353</v>
      </c>
      <c r="AG5976" s="284">
        <v>84196</v>
      </c>
      <c r="AI5976" s="276" t="s">
        <v>63235</v>
      </c>
      <c r="AJ5976" s="277">
        <v>2713.57</v>
      </c>
      <c r="AL5976" s="246" t="s">
        <v>64297</v>
      </c>
      <c r="AM5976" s="247">
        <v>3620.58</v>
      </c>
      <c r="AO5976" s="226" t="s">
        <v>46925</v>
      </c>
      <c r="AP5976" s="227">
        <v>20604.919999999998</v>
      </c>
      <c r="AR5976" s="207" t="s">
        <v>20289</v>
      </c>
      <c r="AS5976" s="208">
        <v>96851.28</v>
      </c>
      <c r="AT5976" s="93"/>
      <c r="AU5976" s="93"/>
      <c r="AV5976" s="93"/>
    </row>
    <row r="5977" spans="32:48" x14ac:dyDescent="0.55000000000000004">
      <c r="AF5977" t="s">
        <v>25357</v>
      </c>
      <c r="AG5977" s="284">
        <v>37015.79</v>
      </c>
      <c r="AI5977" s="276" t="s">
        <v>63236</v>
      </c>
      <c r="AJ5977" s="277">
        <v>169.72</v>
      </c>
      <c r="AL5977" s="246" t="s">
        <v>57445</v>
      </c>
      <c r="AM5977" s="247">
        <v>11181.34</v>
      </c>
      <c r="AO5977" s="226" t="s">
        <v>46926</v>
      </c>
      <c r="AP5977" s="227">
        <v>15533.03</v>
      </c>
      <c r="AR5977" s="207" t="s">
        <v>20290</v>
      </c>
      <c r="AS5977" s="208">
        <v>31796.16</v>
      </c>
      <c r="AT5977" s="93"/>
      <c r="AU5977" s="93"/>
      <c r="AV5977" s="93"/>
    </row>
    <row r="5978" spans="32:48" x14ac:dyDescent="0.55000000000000004">
      <c r="AF5978" t="s">
        <v>50743</v>
      </c>
      <c r="AG5978" s="284">
        <v>1317.22</v>
      </c>
      <c r="AI5978" s="276" t="s">
        <v>63237</v>
      </c>
      <c r="AJ5978" s="277">
        <v>9016.35</v>
      </c>
      <c r="AL5978" s="246" t="s">
        <v>57446</v>
      </c>
      <c r="AM5978" s="247">
        <v>788.63</v>
      </c>
      <c r="AO5978" s="226" t="s">
        <v>20350</v>
      </c>
      <c r="AP5978" s="227">
        <v>21435.86</v>
      </c>
      <c r="AR5978" s="207" t="s">
        <v>20291</v>
      </c>
      <c r="AS5978" s="208">
        <v>5593</v>
      </c>
      <c r="AT5978" s="93"/>
      <c r="AU5978" s="93"/>
      <c r="AV5978" s="93"/>
    </row>
    <row r="5979" spans="32:48" x14ac:dyDescent="0.55000000000000004">
      <c r="AF5979" t="s">
        <v>55643</v>
      </c>
      <c r="AG5979" s="284">
        <v>2985</v>
      </c>
      <c r="AI5979" s="276" t="s">
        <v>68053</v>
      </c>
      <c r="AJ5979" s="277">
        <v>50.25</v>
      </c>
      <c r="AL5979" s="246" t="s">
        <v>64298</v>
      </c>
      <c r="AM5979" s="247">
        <v>585.05999999999995</v>
      </c>
      <c r="AO5979" s="226" t="s">
        <v>20351</v>
      </c>
      <c r="AP5979" s="227">
        <v>4455</v>
      </c>
      <c r="AR5979" s="207" t="s">
        <v>20292</v>
      </c>
      <c r="AS5979" s="208">
        <v>27500</v>
      </c>
      <c r="AT5979" s="93"/>
      <c r="AU5979" s="93"/>
      <c r="AV5979" s="93"/>
    </row>
    <row r="5980" spans="32:48" x14ac:dyDescent="0.55000000000000004">
      <c r="AF5980" t="s">
        <v>69449</v>
      </c>
      <c r="AG5980" s="284">
        <v>43238</v>
      </c>
      <c r="AI5980" s="276" t="s">
        <v>63238</v>
      </c>
      <c r="AJ5980" s="277">
        <v>919.55</v>
      </c>
      <c r="AL5980" s="246" t="s">
        <v>57447</v>
      </c>
      <c r="AM5980" s="247">
        <v>1036.8499999999999</v>
      </c>
      <c r="AO5980" s="226" t="s">
        <v>39162</v>
      </c>
      <c r="AP5980" s="227">
        <v>60967.5</v>
      </c>
      <c r="AR5980" s="207" t="s">
        <v>20293</v>
      </c>
      <c r="AS5980" s="208">
        <v>10085.42</v>
      </c>
      <c r="AT5980" s="93"/>
      <c r="AU5980" s="93"/>
      <c r="AV5980" s="93"/>
    </row>
    <row r="5981" spans="32:48" x14ac:dyDescent="0.55000000000000004">
      <c r="AF5981" t="s">
        <v>25358</v>
      </c>
      <c r="AG5981" s="284">
        <v>1384532.55</v>
      </c>
      <c r="AI5981" s="276" t="s">
        <v>63239</v>
      </c>
      <c r="AJ5981" s="277">
        <v>2899.26</v>
      </c>
      <c r="AL5981" s="246" t="s">
        <v>20474</v>
      </c>
      <c r="AM5981" s="247">
        <v>2291.3000000000002</v>
      </c>
      <c r="AO5981" s="226" t="s">
        <v>20352</v>
      </c>
      <c r="AP5981" s="227">
        <v>3991.85</v>
      </c>
      <c r="AR5981" s="207" t="s">
        <v>20294</v>
      </c>
      <c r="AS5981" s="208">
        <v>3800</v>
      </c>
      <c r="AT5981" s="93"/>
      <c r="AU5981" s="93"/>
      <c r="AV5981" s="93"/>
    </row>
    <row r="5982" spans="32:48" x14ac:dyDescent="0.55000000000000004">
      <c r="AF5982" t="s">
        <v>14038</v>
      </c>
      <c r="AG5982" s="284">
        <v>194514.1</v>
      </c>
      <c r="AI5982" s="276" t="s">
        <v>63240</v>
      </c>
      <c r="AJ5982" s="277">
        <v>435.61</v>
      </c>
      <c r="AL5982" s="246" t="s">
        <v>64299</v>
      </c>
      <c r="AM5982" s="247">
        <v>4702</v>
      </c>
      <c r="AO5982" s="226" t="s">
        <v>20353</v>
      </c>
      <c r="AP5982" s="227">
        <v>40441.769999999997</v>
      </c>
      <c r="AR5982" s="207" t="s">
        <v>13511</v>
      </c>
      <c r="AS5982" s="208">
        <v>1460.4</v>
      </c>
      <c r="AT5982" s="93"/>
      <c r="AU5982" s="93"/>
      <c r="AV5982" s="93"/>
    </row>
    <row r="5983" spans="32:48" x14ac:dyDescent="0.55000000000000004">
      <c r="AF5983" t="s">
        <v>62501</v>
      </c>
      <c r="AG5983" s="284">
        <v>26117.73</v>
      </c>
      <c r="AI5983" s="276" t="s">
        <v>64547</v>
      </c>
      <c r="AJ5983" s="277">
        <v>5725.56</v>
      </c>
      <c r="AL5983" s="246" t="s">
        <v>56139</v>
      </c>
      <c r="AM5983" s="247">
        <v>2544</v>
      </c>
      <c r="AO5983" s="226" t="s">
        <v>46927</v>
      </c>
      <c r="AP5983" s="227">
        <v>210</v>
      </c>
      <c r="AR5983" s="207" t="s">
        <v>20295</v>
      </c>
      <c r="AS5983" s="208">
        <v>14847.84</v>
      </c>
      <c r="AT5983" s="93"/>
      <c r="AU5983" s="93"/>
      <c r="AV5983" s="93"/>
    </row>
    <row r="5984" spans="32:48" x14ac:dyDescent="0.55000000000000004">
      <c r="AF5984" t="s">
        <v>25361</v>
      </c>
      <c r="AG5984" s="284">
        <v>17689.14</v>
      </c>
      <c r="AI5984" s="276" t="s">
        <v>57571</v>
      </c>
      <c r="AJ5984" s="277">
        <v>19215.98</v>
      </c>
      <c r="AL5984" s="246" t="s">
        <v>52443</v>
      </c>
      <c r="AM5984" s="247">
        <v>194.62</v>
      </c>
      <c r="AO5984" s="226" t="s">
        <v>46928</v>
      </c>
      <c r="AP5984" s="227">
        <v>157.5</v>
      </c>
      <c r="AR5984" s="207" t="s">
        <v>13512</v>
      </c>
      <c r="AS5984" s="208">
        <v>23312.5</v>
      </c>
      <c r="AT5984" s="93"/>
      <c r="AU5984" s="93"/>
      <c r="AV5984" s="93"/>
    </row>
    <row r="5985" spans="32:48" x14ac:dyDescent="0.55000000000000004">
      <c r="AF5985" t="s">
        <v>25362</v>
      </c>
      <c r="AG5985" s="284">
        <v>3894901</v>
      </c>
      <c r="AI5985" s="276" t="s">
        <v>70042</v>
      </c>
      <c r="AJ5985" s="277">
        <v>-1967.19</v>
      </c>
      <c r="AL5985" s="246" t="s">
        <v>40308</v>
      </c>
      <c r="AM5985" s="247">
        <v>134339.04</v>
      </c>
      <c r="AO5985" s="226" t="s">
        <v>20354</v>
      </c>
      <c r="AP5985" s="227">
        <v>329.86</v>
      </c>
      <c r="AR5985" s="207" t="s">
        <v>20296</v>
      </c>
      <c r="AS5985" s="208">
        <v>9530</v>
      </c>
      <c r="AT5985" s="93"/>
      <c r="AU5985" s="93"/>
      <c r="AV5985" s="93"/>
    </row>
    <row r="5986" spans="32:48" x14ac:dyDescent="0.55000000000000004">
      <c r="AF5986" t="s">
        <v>25445</v>
      </c>
      <c r="AG5986" s="284">
        <v>22231.68</v>
      </c>
      <c r="AI5986" s="276" t="s">
        <v>50104</v>
      </c>
      <c r="AJ5986" s="277">
        <v>12307.5</v>
      </c>
      <c r="AL5986" s="246" t="s">
        <v>40309</v>
      </c>
      <c r="AM5986" s="247">
        <v>10182.58</v>
      </c>
      <c r="AO5986" s="226" t="s">
        <v>39163</v>
      </c>
      <c r="AP5986" s="227">
        <v>22444.89</v>
      </c>
      <c r="AR5986" s="207" t="s">
        <v>20297</v>
      </c>
      <c r="AS5986" s="208">
        <v>16246</v>
      </c>
      <c r="AT5986" s="93"/>
      <c r="AU5986" s="93"/>
      <c r="AV5986" s="93"/>
    </row>
    <row r="5987" spans="32:48" x14ac:dyDescent="0.55000000000000004">
      <c r="AF5987" t="s">
        <v>47571</v>
      </c>
      <c r="AG5987">
        <v>646.55999999999995</v>
      </c>
      <c r="AI5987" s="276" t="s">
        <v>64548</v>
      </c>
      <c r="AJ5987" s="277">
        <v>3997.38</v>
      </c>
      <c r="AL5987" s="246" t="s">
        <v>61988</v>
      </c>
      <c r="AM5987" s="247">
        <v>30821.279999999999</v>
      </c>
      <c r="AO5987" s="226" t="s">
        <v>20355</v>
      </c>
      <c r="AP5987" s="227">
        <v>12678.16</v>
      </c>
      <c r="AR5987" s="207" t="s">
        <v>13513</v>
      </c>
      <c r="AS5987" s="208">
        <v>18375.12</v>
      </c>
      <c r="AT5987" s="93"/>
      <c r="AU5987" s="93"/>
      <c r="AV5987" s="93"/>
    </row>
    <row r="5988" spans="32:48" x14ac:dyDescent="0.55000000000000004">
      <c r="AF5988" t="s">
        <v>25448</v>
      </c>
      <c r="AG5988" s="284">
        <v>29942.6</v>
      </c>
      <c r="AI5988" s="276" t="s">
        <v>56277</v>
      </c>
      <c r="AJ5988" s="277">
        <v>23499.35</v>
      </c>
      <c r="AL5988" s="246" t="s">
        <v>61989</v>
      </c>
      <c r="AM5988" s="247">
        <v>2357.7199999999998</v>
      </c>
      <c r="AO5988" s="226" t="s">
        <v>52414</v>
      </c>
      <c r="AP5988" s="227">
        <v>87.64</v>
      </c>
      <c r="AR5988" s="207" t="s">
        <v>13514</v>
      </c>
      <c r="AS5988" s="208">
        <v>17419.13</v>
      </c>
      <c r="AT5988" s="93"/>
      <c r="AU5988" s="93"/>
      <c r="AV5988" s="93"/>
    </row>
    <row r="5989" spans="32:48" x14ac:dyDescent="0.55000000000000004">
      <c r="AF5989" t="s">
        <v>35432</v>
      </c>
      <c r="AG5989" s="284">
        <v>46379.7</v>
      </c>
      <c r="AI5989" s="276" t="s">
        <v>70043</v>
      </c>
      <c r="AJ5989" s="277">
        <v>-24</v>
      </c>
      <c r="AL5989" s="246" t="s">
        <v>59070</v>
      </c>
      <c r="AM5989" s="247">
        <v>4218.75</v>
      </c>
      <c r="AO5989" s="226" t="s">
        <v>46929</v>
      </c>
      <c r="AP5989" s="227">
        <v>979.8</v>
      </c>
      <c r="AR5989" s="207" t="s">
        <v>13515</v>
      </c>
      <c r="AS5989" s="208">
        <v>5202.1499999999996</v>
      </c>
      <c r="AT5989" s="93"/>
      <c r="AU5989" s="93"/>
      <c r="AV5989" s="93"/>
    </row>
    <row r="5990" spans="32:48" x14ac:dyDescent="0.55000000000000004">
      <c r="AF5990" t="s">
        <v>25453</v>
      </c>
      <c r="AG5990" s="284">
        <v>35600</v>
      </c>
      <c r="AI5990" s="276" t="s">
        <v>68054</v>
      </c>
      <c r="AJ5990" s="277">
        <v>42150</v>
      </c>
      <c r="AL5990" s="246" t="s">
        <v>56140</v>
      </c>
      <c r="AM5990" s="247">
        <v>2756</v>
      </c>
      <c r="AO5990" s="226" t="s">
        <v>20356</v>
      </c>
      <c r="AP5990" s="227">
        <v>3360</v>
      </c>
      <c r="AR5990" s="207" t="s">
        <v>20298</v>
      </c>
      <c r="AS5990" s="208">
        <v>85</v>
      </c>
      <c r="AT5990" s="93"/>
      <c r="AU5990" s="93"/>
      <c r="AV5990" s="93"/>
    </row>
    <row r="5991" spans="32:48" x14ac:dyDescent="0.55000000000000004">
      <c r="AF5991" t="s">
        <v>36575</v>
      </c>
      <c r="AG5991" s="284">
        <v>117100</v>
      </c>
      <c r="AI5991" s="276" t="s">
        <v>68055</v>
      </c>
      <c r="AJ5991" s="277">
        <v>115</v>
      </c>
      <c r="AL5991" s="246" t="s">
        <v>20550</v>
      </c>
      <c r="AM5991" s="247">
        <v>17389.25</v>
      </c>
      <c r="AO5991" s="226" t="s">
        <v>20357</v>
      </c>
      <c r="AP5991" s="227">
        <v>1701.64</v>
      </c>
      <c r="AR5991" s="207" t="s">
        <v>20299</v>
      </c>
      <c r="AS5991" s="208">
        <v>260</v>
      </c>
      <c r="AT5991" s="93"/>
      <c r="AU5991" s="93"/>
      <c r="AV5991" s="93"/>
    </row>
    <row r="5992" spans="32:48" x14ac:dyDescent="0.55000000000000004">
      <c r="AF5992" t="s">
        <v>35433</v>
      </c>
      <c r="AG5992" s="284">
        <v>11188.32</v>
      </c>
      <c r="AI5992" s="276" t="s">
        <v>68056</v>
      </c>
      <c r="AJ5992" s="277">
        <v>800</v>
      </c>
      <c r="AL5992" s="246" t="s">
        <v>20551</v>
      </c>
      <c r="AM5992" s="247">
        <v>8231.94</v>
      </c>
      <c r="AO5992" s="226" t="s">
        <v>20358</v>
      </c>
      <c r="AP5992" s="227">
        <v>29164.17</v>
      </c>
      <c r="AR5992" s="207" t="s">
        <v>13516</v>
      </c>
      <c r="AS5992" s="208">
        <v>218664.99</v>
      </c>
      <c r="AT5992" s="93"/>
      <c r="AU5992" s="93"/>
      <c r="AV5992" s="93"/>
    </row>
    <row r="5993" spans="32:48" x14ac:dyDescent="0.55000000000000004">
      <c r="AF5993" t="s">
        <v>48518</v>
      </c>
      <c r="AG5993" s="284">
        <v>3744.6</v>
      </c>
      <c r="AI5993" s="276" t="s">
        <v>68057</v>
      </c>
      <c r="AJ5993" s="277">
        <v>61.2</v>
      </c>
      <c r="AL5993" s="246" t="s">
        <v>20555</v>
      </c>
      <c r="AM5993" s="247">
        <v>16382.98</v>
      </c>
      <c r="AO5993" s="226" t="s">
        <v>20359</v>
      </c>
      <c r="AP5993" s="227">
        <v>75794.84</v>
      </c>
      <c r="AR5993" s="207" t="s">
        <v>20300</v>
      </c>
      <c r="AS5993" s="208">
        <v>14916.75</v>
      </c>
      <c r="AT5993" s="93"/>
      <c r="AU5993" s="93"/>
      <c r="AV5993" s="93"/>
    </row>
    <row r="5994" spans="32:48" x14ac:dyDescent="0.55000000000000004">
      <c r="AF5994" t="s">
        <v>25456</v>
      </c>
      <c r="AG5994" s="284">
        <v>208959.72</v>
      </c>
      <c r="AI5994" s="276" t="s">
        <v>68058</v>
      </c>
      <c r="AJ5994" s="277">
        <v>200.16</v>
      </c>
      <c r="AL5994" s="246" t="s">
        <v>33584</v>
      </c>
      <c r="AM5994" s="247">
        <v>750</v>
      </c>
      <c r="AO5994" s="226" t="s">
        <v>20360</v>
      </c>
      <c r="AP5994" s="227">
        <v>43636.959999999999</v>
      </c>
      <c r="AR5994" s="207" t="s">
        <v>13517</v>
      </c>
      <c r="AS5994" s="208">
        <v>12912.06</v>
      </c>
      <c r="AT5994" s="93"/>
      <c r="AU5994" s="93"/>
      <c r="AV5994" s="93"/>
    </row>
    <row r="5995" spans="32:48" x14ac:dyDescent="0.55000000000000004">
      <c r="AF5995" t="s">
        <v>14058</v>
      </c>
      <c r="AG5995" s="284">
        <v>36235.47</v>
      </c>
      <c r="AI5995" s="276" t="s">
        <v>70044</v>
      </c>
      <c r="AJ5995" s="277">
        <v>910.17</v>
      </c>
      <c r="AL5995" s="246" t="s">
        <v>40310</v>
      </c>
      <c r="AM5995" s="247">
        <v>14000</v>
      </c>
      <c r="AO5995" s="226" t="s">
        <v>40298</v>
      </c>
      <c r="AP5995" s="227">
        <v>12000</v>
      </c>
      <c r="AR5995" s="207" t="s">
        <v>20301</v>
      </c>
      <c r="AS5995" s="208">
        <v>142103.49</v>
      </c>
      <c r="AT5995" s="93"/>
      <c r="AU5995" s="93"/>
      <c r="AV5995" s="93"/>
    </row>
    <row r="5996" spans="32:48" x14ac:dyDescent="0.55000000000000004">
      <c r="AF5996" t="s">
        <v>14059</v>
      </c>
      <c r="AG5996" s="284">
        <v>79685.759999999995</v>
      </c>
      <c r="AI5996" s="276" t="s">
        <v>66662</v>
      </c>
      <c r="AJ5996" s="277">
        <v>1540.69</v>
      </c>
      <c r="AL5996" s="246" t="s">
        <v>55130</v>
      </c>
      <c r="AM5996" s="247">
        <v>2500</v>
      </c>
      <c r="AO5996" s="226" t="s">
        <v>35040</v>
      </c>
      <c r="AP5996" s="227">
        <v>2435.54</v>
      </c>
      <c r="AR5996" s="207" t="s">
        <v>20302</v>
      </c>
      <c r="AS5996" s="208">
        <v>6.25</v>
      </c>
      <c r="AT5996" s="93"/>
      <c r="AU5996" s="93"/>
      <c r="AV5996" s="93"/>
    </row>
    <row r="5997" spans="32:48" x14ac:dyDescent="0.55000000000000004">
      <c r="AF5997" t="s">
        <v>25457</v>
      </c>
      <c r="AG5997" s="284">
        <v>15851.69</v>
      </c>
      <c r="AI5997" s="276" t="s">
        <v>70185</v>
      </c>
      <c r="AJ5997" s="277">
        <v>2743.07</v>
      </c>
      <c r="AL5997" s="246" t="s">
        <v>40311</v>
      </c>
      <c r="AM5997" s="247">
        <v>105133.66</v>
      </c>
      <c r="AO5997" s="226" t="s">
        <v>20362</v>
      </c>
      <c r="AP5997" s="227">
        <v>30125.06</v>
      </c>
      <c r="AR5997" s="207" t="s">
        <v>20303</v>
      </c>
      <c r="AS5997" s="208">
        <v>1856.25</v>
      </c>
      <c r="AT5997" s="93"/>
      <c r="AU5997" s="93"/>
      <c r="AV5997" s="93"/>
    </row>
    <row r="5998" spans="32:48" x14ac:dyDescent="0.55000000000000004">
      <c r="AF5998" t="s">
        <v>25458</v>
      </c>
      <c r="AG5998" s="284">
        <v>698885.71</v>
      </c>
      <c r="AI5998" s="276" t="s">
        <v>60568</v>
      </c>
      <c r="AJ5998" s="277">
        <v>8170.02</v>
      </c>
      <c r="AL5998" s="246" t="s">
        <v>20556</v>
      </c>
      <c r="AM5998" s="247">
        <v>200.67</v>
      </c>
      <c r="AO5998" s="226" t="s">
        <v>20363</v>
      </c>
      <c r="AP5998" s="227">
        <v>27051.21</v>
      </c>
      <c r="AR5998" s="207" t="s">
        <v>20304</v>
      </c>
      <c r="AS5998" s="208">
        <v>571.58000000000004</v>
      </c>
      <c r="AT5998" s="93"/>
      <c r="AU5998" s="93"/>
      <c r="AV5998" s="93"/>
    </row>
    <row r="5999" spans="32:48" x14ac:dyDescent="0.55000000000000004">
      <c r="AF5999" t="s">
        <v>54500</v>
      </c>
      <c r="AG5999" s="284">
        <v>49416.21</v>
      </c>
      <c r="AI5999" s="276" t="s">
        <v>60569</v>
      </c>
      <c r="AJ5999" s="277">
        <v>625.02</v>
      </c>
      <c r="AL5999" s="246" t="s">
        <v>20557</v>
      </c>
      <c r="AM5999" s="247">
        <v>12590.9</v>
      </c>
      <c r="AO5999" s="226" t="s">
        <v>47971</v>
      </c>
      <c r="AP5999" s="227">
        <v>26428.79</v>
      </c>
      <c r="AR5999" s="207" t="s">
        <v>20305</v>
      </c>
      <c r="AS5999" s="208">
        <v>1035.23</v>
      </c>
      <c r="AT5999" s="93"/>
      <c r="AU5999" s="93"/>
      <c r="AV5999" s="93"/>
    </row>
    <row r="6000" spans="32:48" x14ac:dyDescent="0.55000000000000004">
      <c r="AF6000" t="s">
        <v>35434</v>
      </c>
      <c r="AG6000">
        <v>626.78</v>
      </c>
      <c r="AI6000" s="276" t="s">
        <v>60570</v>
      </c>
      <c r="AJ6000" s="277">
        <v>2044.14</v>
      </c>
      <c r="AL6000" s="246" t="s">
        <v>35052</v>
      </c>
      <c r="AM6000" s="247">
        <v>33029.94</v>
      </c>
      <c r="AO6000" s="226" t="s">
        <v>20364</v>
      </c>
      <c r="AP6000" s="227">
        <v>6750</v>
      </c>
      <c r="AR6000" s="207" t="s">
        <v>20306</v>
      </c>
      <c r="AS6000" s="208">
        <v>10.96</v>
      </c>
      <c r="AT6000" s="93"/>
      <c r="AU6000" s="93"/>
      <c r="AV6000" s="93"/>
    </row>
    <row r="6001" spans="32:48" x14ac:dyDescent="0.55000000000000004">
      <c r="AF6001" t="s">
        <v>54501</v>
      </c>
      <c r="AG6001">
        <v>248.16</v>
      </c>
      <c r="AI6001" s="276" t="s">
        <v>68059</v>
      </c>
      <c r="AJ6001" s="277">
        <v>18000</v>
      </c>
      <c r="AL6001" s="246" t="s">
        <v>20559</v>
      </c>
      <c r="AM6001" s="247">
        <v>20714.330000000002</v>
      </c>
      <c r="AO6001" s="226" t="s">
        <v>49910</v>
      </c>
      <c r="AP6001" s="227">
        <v>99853.29</v>
      </c>
      <c r="AR6001" s="207" t="s">
        <v>20307</v>
      </c>
      <c r="AS6001" s="208">
        <v>6665.03</v>
      </c>
      <c r="AT6001" s="93"/>
      <c r="AU6001" s="93"/>
      <c r="AV6001" s="93"/>
    </row>
    <row r="6002" spans="32:48" x14ac:dyDescent="0.55000000000000004">
      <c r="AF6002" t="s">
        <v>71875</v>
      </c>
      <c r="AG6002" s="284">
        <v>13300</v>
      </c>
      <c r="AI6002" s="276" t="s">
        <v>68060</v>
      </c>
      <c r="AJ6002" s="277">
        <v>154</v>
      </c>
      <c r="AL6002" s="246" t="s">
        <v>48892</v>
      </c>
      <c r="AM6002" s="247">
        <v>36536.67</v>
      </c>
      <c r="AO6002" s="226" t="s">
        <v>52415</v>
      </c>
      <c r="AP6002" s="227">
        <v>-16106.91</v>
      </c>
      <c r="AR6002" s="207" t="s">
        <v>20308</v>
      </c>
      <c r="AS6002" s="208">
        <v>34200</v>
      </c>
      <c r="AT6002" s="93"/>
      <c r="AU6002" s="93"/>
      <c r="AV6002" s="93"/>
    </row>
    <row r="6003" spans="32:48" x14ac:dyDescent="0.55000000000000004">
      <c r="AF6003" t="s">
        <v>25460</v>
      </c>
      <c r="AG6003" s="284">
        <v>128168.58</v>
      </c>
      <c r="AI6003" s="276" t="s">
        <v>22781</v>
      </c>
      <c r="AJ6003" s="277">
        <v>-18000</v>
      </c>
      <c r="AL6003" s="246" t="s">
        <v>33585</v>
      </c>
      <c r="AM6003" s="247">
        <v>-16046.81</v>
      </c>
      <c r="AO6003" s="226" t="s">
        <v>36284</v>
      </c>
      <c r="AP6003" s="227">
        <v>1024.68</v>
      </c>
      <c r="AR6003" s="207" t="s">
        <v>20309</v>
      </c>
      <c r="AS6003" s="208">
        <v>4156.25</v>
      </c>
      <c r="AT6003" s="93"/>
      <c r="AU6003" s="93"/>
      <c r="AV6003" s="93"/>
    </row>
    <row r="6004" spans="32:48" x14ac:dyDescent="0.55000000000000004">
      <c r="AF6004" t="s">
        <v>25461</v>
      </c>
      <c r="AG6004" s="284">
        <v>5859.01</v>
      </c>
      <c r="AI6004" s="276" t="s">
        <v>68061</v>
      </c>
      <c r="AJ6004" s="277">
        <v>18000</v>
      </c>
      <c r="AL6004" s="246" t="s">
        <v>42478</v>
      </c>
      <c r="AM6004" s="247">
        <v>138365.98000000001</v>
      </c>
      <c r="AO6004" s="226" t="s">
        <v>20370</v>
      </c>
      <c r="AP6004" s="227">
        <v>3751.9</v>
      </c>
      <c r="AR6004" s="207" t="s">
        <v>20310</v>
      </c>
      <c r="AS6004" s="208">
        <v>3665.07</v>
      </c>
      <c r="AT6004" s="93"/>
      <c r="AU6004" s="93"/>
      <c r="AV6004" s="93"/>
    </row>
    <row r="6005" spans="32:48" x14ac:dyDescent="0.55000000000000004">
      <c r="AF6005" t="s">
        <v>25463</v>
      </c>
      <c r="AG6005" s="284">
        <v>344924.94</v>
      </c>
      <c r="AI6005" s="276" t="s">
        <v>59670</v>
      </c>
      <c r="AJ6005" s="277">
        <v>158</v>
      </c>
      <c r="AL6005" s="246" t="s">
        <v>39172</v>
      </c>
      <c r="AM6005" s="247">
        <v>6181</v>
      </c>
      <c r="AO6005" s="226" t="s">
        <v>20371</v>
      </c>
      <c r="AP6005" s="227">
        <v>365.42</v>
      </c>
      <c r="AR6005" s="207" t="s">
        <v>20311</v>
      </c>
      <c r="AS6005" s="208">
        <v>10302.42</v>
      </c>
      <c r="AT6005" s="93"/>
      <c r="AU6005" s="93"/>
      <c r="AV6005" s="93"/>
    </row>
    <row r="6006" spans="32:48" x14ac:dyDescent="0.55000000000000004">
      <c r="AF6006" t="s">
        <v>25498</v>
      </c>
      <c r="AG6006" s="284">
        <v>2712.78</v>
      </c>
      <c r="AI6006" s="276" t="s">
        <v>35236</v>
      </c>
      <c r="AJ6006" s="277">
        <v>3240</v>
      </c>
      <c r="AL6006" s="246" t="s">
        <v>55131</v>
      </c>
      <c r="AM6006" s="247">
        <v>8661.17</v>
      </c>
      <c r="AO6006" s="226" t="s">
        <v>20372</v>
      </c>
      <c r="AP6006" s="227">
        <v>796.74</v>
      </c>
      <c r="AR6006" s="207" t="s">
        <v>20312</v>
      </c>
      <c r="AS6006" s="208">
        <v>41900</v>
      </c>
      <c r="AT6006" s="93"/>
      <c r="AU6006" s="93"/>
      <c r="AV6006" s="93"/>
    </row>
    <row r="6007" spans="32:48" x14ac:dyDescent="0.55000000000000004">
      <c r="AF6007" t="s">
        <v>70944</v>
      </c>
      <c r="AG6007" s="284">
        <v>11377.5</v>
      </c>
      <c r="AI6007" s="276" t="s">
        <v>22868</v>
      </c>
      <c r="AJ6007" s="277">
        <v>2314.33</v>
      </c>
      <c r="AL6007" s="246" t="s">
        <v>55132</v>
      </c>
      <c r="AM6007" s="247">
        <v>662.58</v>
      </c>
      <c r="AO6007" s="226" t="s">
        <v>42467</v>
      </c>
      <c r="AP6007" s="227">
        <v>10882.25</v>
      </c>
      <c r="AR6007" s="207" t="s">
        <v>20313</v>
      </c>
      <c r="AS6007" s="208">
        <v>58658.74</v>
      </c>
      <c r="AT6007" s="93"/>
      <c r="AU6007" s="93"/>
      <c r="AV6007" s="93"/>
    </row>
    <row r="6008" spans="32:48" x14ac:dyDescent="0.55000000000000004">
      <c r="AF6008" t="s">
        <v>25505</v>
      </c>
      <c r="AG6008">
        <v>870.44</v>
      </c>
      <c r="AI6008" s="276" t="s">
        <v>40401</v>
      </c>
      <c r="AJ6008" s="277">
        <v>87911.2</v>
      </c>
      <c r="AL6008" s="246" t="s">
        <v>55133</v>
      </c>
      <c r="AM6008" s="247">
        <v>2121.9899999999998</v>
      </c>
      <c r="AO6008" s="226" t="s">
        <v>52416</v>
      </c>
      <c r="AP6008" s="227">
        <v>53209.3</v>
      </c>
      <c r="AR6008" s="207" t="s">
        <v>20314</v>
      </c>
      <c r="AS6008" s="208">
        <v>16662.61</v>
      </c>
      <c r="AT6008" s="93"/>
      <c r="AU6008" s="93"/>
      <c r="AV6008" s="93"/>
    </row>
    <row r="6009" spans="32:48" x14ac:dyDescent="0.55000000000000004">
      <c r="AF6009" t="s">
        <v>25506</v>
      </c>
      <c r="AG6009" s="284">
        <v>3352.72</v>
      </c>
      <c r="AI6009" s="276" t="s">
        <v>42663</v>
      </c>
      <c r="AJ6009" s="277">
        <v>87735.02</v>
      </c>
      <c r="AL6009" s="246" t="s">
        <v>48894</v>
      </c>
      <c r="AM6009" s="247">
        <v>3185.5</v>
      </c>
      <c r="AO6009" s="226" t="s">
        <v>52417</v>
      </c>
      <c r="AP6009" s="227">
        <v>4285.1000000000004</v>
      </c>
      <c r="AR6009" s="207" t="s">
        <v>20315</v>
      </c>
      <c r="AS6009" s="208">
        <v>47000</v>
      </c>
      <c r="AT6009" s="93"/>
      <c r="AU6009" s="93"/>
      <c r="AV6009" s="93"/>
    </row>
    <row r="6010" spans="32:48" x14ac:dyDescent="0.55000000000000004">
      <c r="AF6010" t="s">
        <v>33976</v>
      </c>
      <c r="AG6010">
        <v>378.42</v>
      </c>
      <c r="AI6010" s="276" t="s">
        <v>68062</v>
      </c>
      <c r="AJ6010" s="277">
        <v>41249.24</v>
      </c>
      <c r="AL6010" s="246" t="s">
        <v>64300</v>
      </c>
      <c r="AM6010" s="247">
        <v>1562.67</v>
      </c>
      <c r="AO6010" s="226" t="s">
        <v>48885</v>
      </c>
      <c r="AP6010" s="227">
        <v>79072.460000000006</v>
      </c>
      <c r="AR6010" s="207" t="s">
        <v>20316</v>
      </c>
      <c r="AS6010" s="208">
        <v>12745.98</v>
      </c>
      <c r="AT6010" s="93"/>
      <c r="AU6010" s="93"/>
      <c r="AV6010" s="93"/>
    </row>
    <row r="6011" spans="32:48" x14ac:dyDescent="0.55000000000000004">
      <c r="AF6011" t="s">
        <v>25509</v>
      </c>
      <c r="AG6011" s="284">
        <v>2525.37</v>
      </c>
      <c r="AI6011" s="276" t="s">
        <v>48965</v>
      </c>
      <c r="AJ6011" s="277">
        <v>3155.85</v>
      </c>
      <c r="AL6011" s="246" t="s">
        <v>48895</v>
      </c>
      <c r="AM6011" s="247">
        <v>3983.09</v>
      </c>
      <c r="AO6011" s="226" t="s">
        <v>20374</v>
      </c>
      <c r="AP6011" s="227">
        <v>27682.6</v>
      </c>
      <c r="AR6011" s="207" t="s">
        <v>20317</v>
      </c>
      <c r="AS6011" s="208">
        <v>581946</v>
      </c>
      <c r="AT6011" s="93"/>
      <c r="AU6011" s="93"/>
      <c r="AV6011" s="93"/>
    </row>
    <row r="6012" spans="32:48" x14ac:dyDescent="0.55000000000000004">
      <c r="AF6012" t="s">
        <v>39393</v>
      </c>
      <c r="AG6012" s="284">
        <v>2740.52</v>
      </c>
      <c r="AI6012" s="276" t="s">
        <v>48966</v>
      </c>
      <c r="AJ6012" s="277">
        <v>8916.67</v>
      </c>
      <c r="AL6012" s="246" t="s">
        <v>56141</v>
      </c>
      <c r="AM6012" s="247">
        <v>-164.26</v>
      </c>
      <c r="AO6012" s="226" t="s">
        <v>20375</v>
      </c>
      <c r="AP6012" s="227">
        <v>16941.46</v>
      </c>
      <c r="AR6012" s="207" t="s">
        <v>20318</v>
      </c>
      <c r="AS6012" s="208">
        <v>44861.8</v>
      </c>
      <c r="AT6012" s="93"/>
      <c r="AU6012" s="93"/>
      <c r="AV6012" s="93"/>
    </row>
    <row r="6013" spans="32:48" x14ac:dyDescent="0.55000000000000004">
      <c r="AF6013" t="s">
        <v>25608</v>
      </c>
      <c r="AG6013" s="284">
        <v>2498.7600000000002</v>
      </c>
      <c r="AI6013" s="276" t="s">
        <v>68063</v>
      </c>
      <c r="AJ6013" s="277">
        <v>1353.84</v>
      </c>
      <c r="AL6013" s="246" t="s">
        <v>55134</v>
      </c>
      <c r="AM6013" s="247">
        <v>892.63</v>
      </c>
      <c r="AO6013" s="226" t="s">
        <v>20376</v>
      </c>
      <c r="AP6013" s="227">
        <v>14681.26</v>
      </c>
      <c r="AR6013" s="207" t="s">
        <v>20319</v>
      </c>
      <c r="AS6013" s="208">
        <v>0.01</v>
      </c>
      <c r="AT6013" s="93"/>
      <c r="AU6013" s="93"/>
      <c r="AV6013" s="93"/>
    </row>
    <row r="6014" spans="32:48" x14ac:dyDescent="0.55000000000000004">
      <c r="AF6014" t="s">
        <v>25614</v>
      </c>
      <c r="AG6014">
        <v>981</v>
      </c>
      <c r="AI6014" s="276" t="s">
        <v>63724</v>
      </c>
      <c r="AJ6014" s="277">
        <v>6479.26</v>
      </c>
      <c r="AL6014" s="246" t="s">
        <v>52446</v>
      </c>
      <c r="AM6014" s="247">
        <v>14847</v>
      </c>
      <c r="AO6014" s="226" t="s">
        <v>20377</v>
      </c>
      <c r="AP6014" s="227">
        <v>34128.300000000003</v>
      </c>
      <c r="AR6014" s="207" t="s">
        <v>20320</v>
      </c>
      <c r="AS6014" s="208">
        <v>6070.32</v>
      </c>
      <c r="AT6014" s="93"/>
      <c r="AU6014" s="93"/>
      <c r="AV6014" s="93"/>
    </row>
    <row r="6015" spans="32:48" x14ac:dyDescent="0.55000000000000004">
      <c r="AF6015" t="s">
        <v>14069</v>
      </c>
      <c r="AG6015">
        <v>266.2</v>
      </c>
      <c r="AI6015" s="276" t="s">
        <v>52894</v>
      </c>
      <c r="AJ6015" s="277">
        <v>495.71</v>
      </c>
      <c r="AL6015" s="246" t="s">
        <v>52447</v>
      </c>
      <c r="AM6015" s="247">
        <v>1204.07</v>
      </c>
      <c r="AO6015" s="226" t="s">
        <v>20378</v>
      </c>
      <c r="AP6015" s="227">
        <v>2594.37</v>
      </c>
      <c r="AR6015" s="207" t="s">
        <v>13519</v>
      </c>
      <c r="AS6015" s="208">
        <v>3843.03</v>
      </c>
      <c r="AT6015" s="93"/>
      <c r="AU6015" s="93"/>
      <c r="AV6015" s="93"/>
    </row>
    <row r="6016" spans="32:48" x14ac:dyDescent="0.55000000000000004">
      <c r="AF6016" t="s">
        <v>14070</v>
      </c>
      <c r="AG6016">
        <v>836.53</v>
      </c>
      <c r="AI6016" s="276" t="s">
        <v>52895</v>
      </c>
      <c r="AJ6016" s="277">
        <v>1486.34</v>
      </c>
      <c r="AL6016" s="246" t="s">
        <v>52448</v>
      </c>
      <c r="AM6016" s="247">
        <v>3637.52</v>
      </c>
      <c r="AO6016" s="226" t="s">
        <v>20379</v>
      </c>
      <c r="AP6016" s="227">
        <v>70267.02</v>
      </c>
      <c r="AR6016" s="207" t="s">
        <v>13520</v>
      </c>
      <c r="AS6016" s="208">
        <v>2369.46</v>
      </c>
      <c r="AT6016" s="93"/>
      <c r="AU6016" s="93"/>
      <c r="AV6016" s="93"/>
    </row>
    <row r="6017" spans="32:48" x14ac:dyDescent="0.55000000000000004">
      <c r="AF6017" t="s">
        <v>14071</v>
      </c>
      <c r="AG6017" s="284">
        <v>6961.8</v>
      </c>
      <c r="AI6017" s="276" t="s">
        <v>52896</v>
      </c>
      <c r="AJ6017" s="277">
        <v>332.77</v>
      </c>
      <c r="AL6017" s="246" t="s">
        <v>52449</v>
      </c>
      <c r="AM6017" s="247">
        <v>7862.85</v>
      </c>
      <c r="AO6017" s="226" t="s">
        <v>40299</v>
      </c>
      <c r="AP6017" s="227">
        <v>4662.7299999999996</v>
      </c>
      <c r="AR6017" s="207" t="s">
        <v>20321</v>
      </c>
      <c r="AS6017" s="208">
        <v>532.36</v>
      </c>
      <c r="AT6017" s="93"/>
      <c r="AU6017" s="93"/>
      <c r="AV6017" s="93"/>
    </row>
    <row r="6018" spans="32:48" x14ac:dyDescent="0.55000000000000004">
      <c r="AF6018" t="s">
        <v>25617</v>
      </c>
      <c r="AG6018">
        <v>111.9</v>
      </c>
      <c r="AI6018" s="276" t="s">
        <v>57574</v>
      </c>
      <c r="AJ6018" s="277">
        <v>868.5</v>
      </c>
      <c r="AL6018" s="246" t="s">
        <v>64301</v>
      </c>
      <c r="AM6018" s="247">
        <v>2447.96</v>
      </c>
      <c r="AO6018" s="226" t="s">
        <v>20380</v>
      </c>
      <c r="AP6018" s="227">
        <v>11963.63</v>
      </c>
      <c r="AR6018" s="207" t="s">
        <v>20322</v>
      </c>
      <c r="AS6018" s="208">
        <v>31171</v>
      </c>
      <c r="AT6018" s="93"/>
      <c r="AU6018" s="93"/>
      <c r="AV6018" s="93"/>
    </row>
    <row r="6019" spans="32:48" x14ac:dyDescent="0.55000000000000004">
      <c r="AF6019" t="s">
        <v>71876</v>
      </c>
      <c r="AG6019" s="284">
        <v>3200</v>
      </c>
      <c r="AI6019" s="276" t="s">
        <v>52897</v>
      </c>
      <c r="AJ6019" s="277">
        <v>1875.5</v>
      </c>
      <c r="AL6019" s="246" t="s">
        <v>49914</v>
      </c>
      <c r="AM6019" s="247">
        <v>715.62</v>
      </c>
      <c r="AO6019" s="226" t="s">
        <v>20381</v>
      </c>
      <c r="AP6019" s="227">
        <v>29245.53</v>
      </c>
      <c r="AR6019" s="207" t="s">
        <v>20323</v>
      </c>
      <c r="AS6019" s="208">
        <v>5103</v>
      </c>
      <c r="AT6019" s="93"/>
      <c r="AU6019" s="93"/>
      <c r="AV6019" s="93"/>
    </row>
    <row r="6020" spans="32:48" x14ac:dyDescent="0.55000000000000004">
      <c r="AF6020" t="s">
        <v>71877</v>
      </c>
      <c r="AG6020">
        <v>164</v>
      </c>
      <c r="AI6020" s="276" t="s">
        <v>52898</v>
      </c>
      <c r="AJ6020" s="277">
        <v>5372.86</v>
      </c>
      <c r="AL6020" s="246" t="s">
        <v>56142</v>
      </c>
      <c r="AM6020" s="247">
        <v>-221.52</v>
      </c>
      <c r="AO6020" s="226" t="s">
        <v>52418</v>
      </c>
      <c r="AP6020" s="227">
        <v>-166.55</v>
      </c>
      <c r="AR6020" s="207" t="s">
        <v>20324</v>
      </c>
      <c r="AS6020" s="208">
        <v>6778.68</v>
      </c>
      <c r="AT6020" s="93"/>
      <c r="AU6020" s="93"/>
      <c r="AV6020" s="93"/>
    </row>
    <row r="6021" spans="32:48" x14ac:dyDescent="0.55000000000000004">
      <c r="AF6021" t="s">
        <v>25619</v>
      </c>
      <c r="AG6021">
        <v>377.44</v>
      </c>
      <c r="AI6021" s="276" t="s">
        <v>68064</v>
      </c>
      <c r="AJ6021" s="277">
        <v>59165.05</v>
      </c>
      <c r="AL6021" s="246" t="s">
        <v>58531</v>
      </c>
      <c r="AM6021" s="247">
        <v>72000</v>
      </c>
      <c r="AO6021" s="226" t="s">
        <v>44893</v>
      </c>
      <c r="AP6021" s="227">
        <v>882</v>
      </c>
      <c r="AR6021" s="207" t="s">
        <v>20325</v>
      </c>
      <c r="AS6021" s="208">
        <v>1901.22</v>
      </c>
      <c r="AT6021" s="93"/>
      <c r="AU6021" s="93"/>
      <c r="AV6021" s="93"/>
    </row>
    <row r="6022" spans="32:48" x14ac:dyDescent="0.55000000000000004">
      <c r="AF6022" t="s">
        <v>14072</v>
      </c>
      <c r="AG6022" s="284">
        <v>25477.08</v>
      </c>
      <c r="AI6022" s="276" t="s">
        <v>33790</v>
      </c>
      <c r="AJ6022" s="277">
        <v>292144.7</v>
      </c>
      <c r="AL6022" s="246" t="s">
        <v>36287</v>
      </c>
      <c r="AM6022" s="247">
        <v>762470.64</v>
      </c>
      <c r="AO6022" s="226" t="s">
        <v>20383</v>
      </c>
      <c r="AP6022" s="227">
        <v>42882</v>
      </c>
      <c r="AR6022" s="207" t="s">
        <v>20326</v>
      </c>
      <c r="AS6022" s="208">
        <v>74.91</v>
      </c>
      <c r="AT6022" s="93"/>
      <c r="AU6022" s="93"/>
      <c r="AV6022" s="93"/>
    </row>
    <row r="6023" spans="32:48" x14ac:dyDescent="0.55000000000000004">
      <c r="AF6023" t="s">
        <v>25620</v>
      </c>
      <c r="AG6023" s="284">
        <v>33501.300000000003</v>
      </c>
      <c r="AI6023" s="276" t="s">
        <v>35237</v>
      </c>
      <c r="AJ6023" s="277">
        <v>417036.51</v>
      </c>
      <c r="AL6023" s="246" t="s">
        <v>56143</v>
      </c>
      <c r="AM6023" s="247">
        <v>47447.08</v>
      </c>
      <c r="AO6023" s="226" t="s">
        <v>20384</v>
      </c>
      <c r="AP6023" s="227">
        <v>4376.3999999999996</v>
      </c>
      <c r="AR6023" s="207" t="s">
        <v>20327</v>
      </c>
      <c r="AS6023" s="208">
        <v>14880.95</v>
      </c>
      <c r="AT6023" s="93"/>
      <c r="AU6023" s="93"/>
      <c r="AV6023" s="93"/>
    </row>
    <row r="6024" spans="32:48" x14ac:dyDescent="0.55000000000000004">
      <c r="AF6024" t="s">
        <v>25731</v>
      </c>
      <c r="AG6024" s="284">
        <v>5123</v>
      </c>
      <c r="AI6024" s="276" t="s">
        <v>22870</v>
      </c>
      <c r="AJ6024" s="277">
        <v>84435.12</v>
      </c>
      <c r="AL6024" s="246" t="s">
        <v>42482</v>
      </c>
      <c r="AM6024" s="247">
        <v>39035</v>
      </c>
      <c r="AO6024" s="226" t="s">
        <v>20385</v>
      </c>
      <c r="AP6024" s="227">
        <v>3624.47</v>
      </c>
      <c r="AR6024" s="207" t="s">
        <v>20328</v>
      </c>
      <c r="AS6024" s="208">
        <v>21414.01</v>
      </c>
      <c r="AT6024" s="93"/>
      <c r="AU6024" s="93"/>
      <c r="AV6024" s="93"/>
    </row>
    <row r="6025" spans="32:48" x14ac:dyDescent="0.55000000000000004">
      <c r="AF6025" t="s">
        <v>55645</v>
      </c>
      <c r="AG6025" s="284">
        <v>26456</v>
      </c>
      <c r="AI6025" s="276" t="s">
        <v>33791</v>
      </c>
      <c r="AJ6025" s="277">
        <v>4562.2299999999996</v>
      </c>
      <c r="AL6025" s="246" t="s">
        <v>56144</v>
      </c>
      <c r="AM6025" s="247">
        <v>126556.48</v>
      </c>
      <c r="AO6025" s="226" t="s">
        <v>20386</v>
      </c>
      <c r="AP6025" s="227">
        <v>11042.86</v>
      </c>
      <c r="AR6025" s="207" t="s">
        <v>20329</v>
      </c>
      <c r="AS6025" s="208">
        <v>17653.25</v>
      </c>
      <c r="AT6025" s="93"/>
      <c r="AU6025" s="93"/>
      <c r="AV6025" s="93"/>
    </row>
    <row r="6026" spans="32:48" x14ac:dyDescent="0.55000000000000004">
      <c r="AF6026" t="s">
        <v>25738</v>
      </c>
      <c r="AG6026" s="284">
        <v>84741.75</v>
      </c>
      <c r="AI6026" s="276" t="s">
        <v>56279</v>
      </c>
      <c r="AJ6026" s="277">
        <v>5470.69</v>
      </c>
      <c r="AL6026" s="246" t="s">
        <v>44906</v>
      </c>
      <c r="AM6026" s="247">
        <v>31159.05</v>
      </c>
      <c r="AO6026" s="226" t="s">
        <v>42468</v>
      </c>
      <c r="AP6026" s="227">
        <v>3887.16</v>
      </c>
      <c r="AR6026" s="207" t="s">
        <v>20330</v>
      </c>
      <c r="AS6026" s="208">
        <v>167213.20000000001</v>
      </c>
      <c r="AT6026" s="93"/>
      <c r="AU6026" s="93"/>
      <c r="AV6026" s="93"/>
    </row>
    <row r="6027" spans="32:48" x14ac:dyDescent="0.55000000000000004">
      <c r="AF6027" t="s">
        <v>25739</v>
      </c>
      <c r="AG6027" s="284">
        <v>1100</v>
      </c>
      <c r="AI6027" s="276" t="s">
        <v>22871</v>
      </c>
      <c r="AJ6027" s="277">
        <v>237472.95</v>
      </c>
      <c r="AL6027" s="246" t="s">
        <v>56145</v>
      </c>
      <c r="AM6027" s="247">
        <v>68068</v>
      </c>
      <c r="AO6027" s="226" t="s">
        <v>47972</v>
      </c>
      <c r="AP6027" s="227">
        <v>1152.4100000000001</v>
      </c>
      <c r="AR6027" s="207" t="s">
        <v>20331</v>
      </c>
      <c r="AS6027" s="208">
        <v>56144.95</v>
      </c>
      <c r="AT6027" s="93"/>
      <c r="AU6027" s="93"/>
      <c r="AV6027" s="93"/>
    </row>
    <row r="6028" spans="32:48" x14ac:dyDescent="0.55000000000000004">
      <c r="AF6028" t="s">
        <v>25740</v>
      </c>
      <c r="AG6028" s="284">
        <v>41164.519999999997</v>
      </c>
      <c r="AI6028" s="276" t="s">
        <v>63242</v>
      </c>
      <c r="AJ6028" s="277">
        <v>81109.289999999994</v>
      </c>
      <c r="AL6028" s="246" t="s">
        <v>56146</v>
      </c>
      <c r="AM6028" s="247">
        <v>14674.37</v>
      </c>
      <c r="AO6028" s="226" t="s">
        <v>20387</v>
      </c>
      <c r="AP6028" s="227">
        <v>2926.25</v>
      </c>
      <c r="AR6028" s="207" t="s">
        <v>20332</v>
      </c>
      <c r="AS6028" s="208">
        <v>784</v>
      </c>
      <c r="AT6028" s="93"/>
      <c r="AU6028" s="93"/>
      <c r="AV6028" s="93"/>
    </row>
    <row r="6029" spans="32:48" x14ac:dyDescent="0.55000000000000004">
      <c r="AF6029" t="s">
        <v>25742</v>
      </c>
      <c r="AG6029" s="284">
        <v>12131.95</v>
      </c>
      <c r="AI6029" s="276" t="s">
        <v>22872</v>
      </c>
      <c r="AJ6029" s="277">
        <v>2846.75</v>
      </c>
      <c r="AL6029" s="246" t="s">
        <v>47976</v>
      </c>
      <c r="AM6029" s="247">
        <v>49884.56</v>
      </c>
      <c r="AO6029" s="226" t="s">
        <v>20388</v>
      </c>
      <c r="AP6029" s="227">
        <v>39214.65</v>
      </c>
      <c r="AR6029" s="207" t="s">
        <v>20333</v>
      </c>
      <c r="AS6029" s="208">
        <v>233.16</v>
      </c>
      <c r="AT6029" s="93"/>
      <c r="AU6029" s="93"/>
      <c r="AV6029" s="93"/>
    </row>
    <row r="6030" spans="32:48" x14ac:dyDescent="0.55000000000000004">
      <c r="AF6030" t="s">
        <v>25743</v>
      </c>
      <c r="AG6030" s="284">
        <v>33573.86</v>
      </c>
      <c r="AI6030" s="276" t="s">
        <v>58581</v>
      </c>
      <c r="AJ6030" s="277">
        <v>50951.71</v>
      </c>
      <c r="AL6030" s="246" t="s">
        <v>59071</v>
      </c>
      <c r="AM6030" s="247">
        <v>977000</v>
      </c>
      <c r="AO6030" s="226" t="s">
        <v>48886</v>
      </c>
      <c r="AP6030" s="227">
        <v>525</v>
      </c>
      <c r="AR6030" s="207" t="s">
        <v>20334</v>
      </c>
      <c r="AS6030" s="208">
        <v>17.850000000000001</v>
      </c>
      <c r="AT6030" s="93"/>
      <c r="AU6030" s="93"/>
      <c r="AV6030" s="93"/>
    </row>
    <row r="6031" spans="32:48" x14ac:dyDescent="0.55000000000000004">
      <c r="AF6031" t="s">
        <v>25745</v>
      </c>
      <c r="AG6031" s="284">
        <v>34671.9</v>
      </c>
      <c r="AI6031" s="276" t="s">
        <v>22873</v>
      </c>
      <c r="AJ6031" s="277">
        <v>16147.8</v>
      </c>
      <c r="AL6031" s="246" t="s">
        <v>61405</v>
      </c>
      <c r="AM6031" s="247">
        <v>629.59</v>
      </c>
      <c r="AO6031" s="226" t="s">
        <v>20389</v>
      </c>
      <c r="AP6031" s="227">
        <v>3040.09</v>
      </c>
      <c r="AR6031" s="207" t="s">
        <v>20335</v>
      </c>
      <c r="AS6031" s="208">
        <v>50.55</v>
      </c>
      <c r="AT6031" s="93"/>
      <c r="AU6031" s="93"/>
      <c r="AV6031" s="93"/>
    </row>
    <row r="6032" spans="32:48" x14ac:dyDescent="0.55000000000000004">
      <c r="AF6032" t="s">
        <v>25746</v>
      </c>
      <c r="AG6032" s="284">
        <v>6722.13</v>
      </c>
      <c r="AI6032" s="276" t="s">
        <v>33792</v>
      </c>
      <c r="AJ6032" s="277">
        <v>77.56</v>
      </c>
      <c r="AL6032" s="246" t="s">
        <v>48896</v>
      </c>
      <c r="AM6032" s="247">
        <v>8880</v>
      </c>
      <c r="AO6032" s="226" t="s">
        <v>20390</v>
      </c>
      <c r="AP6032" s="227">
        <v>1926.58</v>
      </c>
      <c r="AR6032" s="207" t="s">
        <v>20336</v>
      </c>
      <c r="AS6032" s="208">
        <v>24180</v>
      </c>
      <c r="AT6032" s="93"/>
      <c r="AU6032" s="93"/>
      <c r="AV6032" s="93"/>
    </row>
    <row r="6033" spans="32:48" x14ac:dyDescent="0.55000000000000004">
      <c r="AF6033" t="s">
        <v>60945</v>
      </c>
      <c r="AG6033" s="284">
        <v>5377.2</v>
      </c>
      <c r="AI6033" s="276" t="s">
        <v>22874</v>
      </c>
      <c r="AJ6033" s="277">
        <v>4023.25</v>
      </c>
      <c r="AL6033" s="246" t="s">
        <v>63156</v>
      </c>
      <c r="AM6033" s="247">
        <v>88800</v>
      </c>
      <c r="AO6033" s="226" t="s">
        <v>48887</v>
      </c>
      <c r="AP6033" s="227">
        <v>1889.3</v>
      </c>
      <c r="AR6033" s="207" t="s">
        <v>20337</v>
      </c>
      <c r="AS6033" s="208">
        <v>29744.03</v>
      </c>
      <c r="AT6033" s="93"/>
      <c r="AU6033" s="93"/>
      <c r="AV6033" s="93"/>
    </row>
    <row r="6034" spans="32:48" x14ac:dyDescent="0.55000000000000004">
      <c r="AF6034" t="s">
        <v>58082</v>
      </c>
      <c r="AG6034" s="284">
        <v>16400</v>
      </c>
      <c r="AI6034" s="276" t="s">
        <v>33793</v>
      </c>
      <c r="AJ6034" s="277">
        <v>279459.7</v>
      </c>
      <c r="AL6034" s="246" t="s">
        <v>56147</v>
      </c>
      <c r="AM6034" s="247">
        <v>688.34</v>
      </c>
      <c r="AO6034" s="226" t="s">
        <v>20391</v>
      </c>
      <c r="AP6034" s="227">
        <v>33202.28</v>
      </c>
      <c r="AR6034" s="207" t="s">
        <v>20338</v>
      </c>
      <c r="AS6034" s="208">
        <v>152712.41</v>
      </c>
      <c r="AT6034" s="93"/>
      <c r="AU6034" s="93"/>
      <c r="AV6034" s="93"/>
    </row>
    <row r="6035" spans="32:48" x14ac:dyDescent="0.55000000000000004">
      <c r="AF6035" t="s">
        <v>25750</v>
      </c>
      <c r="AG6035" s="284">
        <v>94394.29</v>
      </c>
      <c r="AI6035" s="276" t="s">
        <v>40402</v>
      </c>
      <c r="AJ6035" s="277">
        <v>75245.61</v>
      </c>
      <c r="AL6035" s="246" t="s">
        <v>59072</v>
      </c>
      <c r="AM6035" s="247">
        <v>546.27</v>
      </c>
      <c r="AO6035" s="226" t="s">
        <v>39164</v>
      </c>
      <c r="AP6035" s="227">
        <v>423596.22</v>
      </c>
      <c r="AR6035" s="207" t="s">
        <v>20339</v>
      </c>
      <c r="AS6035" s="208">
        <v>9386.35</v>
      </c>
      <c r="AT6035" s="93"/>
      <c r="AU6035" s="93"/>
      <c r="AV6035" s="93"/>
    </row>
    <row r="6036" spans="32:48" x14ac:dyDescent="0.55000000000000004">
      <c r="AF6036" t="s">
        <v>25751</v>
      </c>
      <c r="AG6036" s="284">
        <v>27833.14</v>
      </c>
      <c r="AI6036" s="276" t="s">
        <v>48968</v>
      </c>
      <c r="AJ6036" s="277">
        <v>38380</v>
      </c>
      <c r="AL6036" s="246" t="s">
        <v>36289</v>
      </c>
      <c r="AM6036" s="247">
        <v>171226.45</v>
      </c>
      <c r="AO6036" s="226" t="s">
        <v>20392</v>
      </c>
      <c r="AP6036" s="227">
        <v>560517.72</v>
      </c>
      <c r="AR6036" s="207" t="s">
        <v>20340</v>
      </c>
      <c r="AS6036" s="208">
        <v>4182.25</v>
      </c>
      <c r="AT6036" s="93"/>
      <c r="AU6036" s="93"/>
      <c r="AV6036" s="93"/>
    </row>
    <row r="6037" spans="32:48" x14ac:dyDescent="0.55000000000000004">
      <c r="AF6037" t="s">
        <v>25752</v>
      </c>
      <c r="AG6037" s="284">
        <v>321787.56</v>
      </c>
      <c r="AI6037" s="276" t="s">
        <v>68065</v>
      </c>
      <c r="AJ6037" s="277">
        <v>26041.599999999999</v>
      </c>
      <c r="AL6037" s="246" t="s">
        <v>42483</v>
      </c>
      <c r="AM6037" s="247">
        <v>506556.17</v>
      </c>
      <c r="AO6037" s="226" t="s">
        <v>44894</v>
      </c>
      <c r="AP6037" s="227">
        <v>4041.19</v>
      </c>
      <c r="AR6037" s="207" t="s">
        <v>20341</v>
      </c>
      <c r="AS6037" s="208">
        <v>531.38</v>
      </c>
      <c r="AT6037" s="93"/>
      <c r="AU6037" s="93"/>
      <c r="AV6037" s="93"/>
    </row>
    <row r="6038" spans="32:48" x14ac:dyDescent="0.55000000000000004">
      <c r="AF6038" t="s">
        <v>14088</v>
      </c>
      <c r="AG6038" s="284">
        <v>1047065.73</v>
      </c>
      <c r="AI6038" s="276" t="s">
        <v>61475</v>
      </c>
      <c r="AJ6038" s="277">
        <v>51792.45</v>
      </c>
      <c r="AL6038" s="246" t="s">
        <v>44907</v>
      </c>
      <c r="AM6038" s="247">
        <v>120495.48</v>
      </c>
      <c r="AO6038" s="226" t="s">
        <v>33567</v>
      </c>
      <c r="AP6038" s="227">
        <v>23303.79</v>
      </c>
      <c r="AR6038" s="207" t="s">
        <v>20342</v>
      </c>
      <c r="AS6038" s="208">
        <v>1078.6500000000001</v>
      </c>
      <c r="AT6038" s="93"/>
      <c r="AU6038" s="93"/>
      <c r="AV6038" s="93"/>
    </row>
    <row r="6039" spans="32:48" x14ac:dyDescent="0.55000000000000004">
      <c r="AF6039" t="s">
        <v>66787</v>
      </c>
      <c r="AG6039" s="284">
        <v>877009.32</v>
      </c>
      <c r="AI6039" s="276" t="s">
        <v>50112</v>
      </c>
      <c r="AJ6039" s="277">
        <v>184011.81</v>
      </c>
      <c r="AL6039" s="246" t="s">
        <v>35053</v>
      </c>
      <c r="AM6039" s="247">
        <v>317725.86</v>
      </c>
      <c r="AO6039" s="226" t="s">
        <v>33568</v>
      </c>
      <c r="AP6039" s="227">
        <v>7127.53</v>
      </c>
      <c r="AR6039" s="207" t="s">
        <v>20343</v>
      </c>
      <c r="AS6039" s="208">
        <v>2543.77</v>
      </c>
      <c r="AT6039" s="93"/>
      <c r="AU6039" s="93"/>
      <c r="AV6039" s="93"/>
    </row>
    <row r="6040" spans="32:48" x14ac:dyDescent="0.55000000000000004">
      <c r="AF6040" t="s">
        <v>25842</v>
      </c>
      <c r="AG6040" s="284">
        <v>72034.559999999998</v>
      </c>
      <c r="AI6040" s="276" t="s">
        <v>57576</v>
      </c>
      <c r="AJ6040" s="277">
        <v>38260</v>
      </c>
      <c r="AL6040" s="246" t="s">
        <v>52452</v>
      </c>
      <c r="AM6040" s="247">
        <v>1380</v>
      </c>
      <c r="AO6040" s="226" t="s">
        <v>33569</v>
      </c>
      <c r="AP6040" s="227">
        <v>9037</v>
      </c>
      <c r="AR6040" s="207" t="s">
        <v>20344</v>
      </c>
      <c r="AS6040" s="208">
        <v>16305.58</v>
      </c>
      <c r="AT6040" s="93"/>
      <c r="AU6040" s="93"/>
      <c r="AV6040" s="93"/>
    </row>
    <row r="6041" spans="32:48" x14ac:dyDescent="0.55000000000000004">
      <c r="AF6041" t="s">
        <v>33996</v>
      </c>
      <c r="AG6041" s="284">
        <v>30614.86</v>
      </c>
      <c r="AI6041" s="276" t="s">
        <v>68066</v>
      </c>
      <c r="AJ6041" s="277">
        <v>29991.06</v>
      </c>
      <c r="AL6041" s="246" t="s">
        <v>63157</v>
      </c>
      <c r="AM6041" s="247">
        <v>1500</v>
      </c>
      <c r="AO6041" s="226" t="s">
        <v>40300</v>
      </c>
      <c r="AP6041" s="227">
        <v>2994.55</v>
      </c>
      <c r="AR6041" s="207" t="s">
        <v>20345</v>
      </c>
      <c r="AS6041" s="208">
        <v>14550.03</v>
      </c>
      <c r="AT6041" s="93"/>
      <c r="AU6041" s="93"/>
      <c r="AV6041" s="93"/>
    </row>
    <row r="6042" spans="32:48" x14ac:dyDescent="0.55000000000000004">
      <c r="AF6042" t="s">
        <v>33997</v>
      </c>
      <c r="AG6042" s="284">
        <v>53446.35</v>
      </c>
      <c r="AI6042" s="276" t="s">
        <v>33794</v>
      </c>
      <c r="AJ6042" s="277">
        <v>139.24</v>
      </c>
      <c r="AL6042" s="246" t="s">
        <v>63158</v>
      </c>
      <c r="AM6042" s="247">
        <v>47394.82</v>
      </c>
      <c r="AO6042" s="226" t="s">
        <v>33570</v>
      </c>
      <c r="AP6042" s="227">
        <v>12860.41</v>
      </c>
      <c r="AR6042" s="207" t="s">
        <v>20346</v>
      </c>
      <c r="AS6042" s="208">
        <v>170422.23</v>
      </c>
      <c r="AT6042" s="93"/>
      <c r="AU6042" s="93"/>
      <c r="AV6042" s="93"/>
    </row>
    <row r="6043" spans="32:48" x14ac:dyDescent="0.55000000000000004">
      <c r="AF6043" t="s">
        <v>56847</v>
      </c>
      <c r="AG6043" s="284">
        <v>17513</v>
      </c>
      <c r="AI6043" s="276" t="s">
        <v>22875</v>
      </c>
      <c r="AJ6043" s="277">
        <v>179638.43</v>
      </c>
      <c r="AL6043" s="246" t="s">
        <v>55135</v>
      </c>
      <c r="AM6043" s="247">
        <v>4844.4799999999996</v>
      </c>
      <c r="AO6043" s="226" t="s">
        <v>35041</v>
      </c>
      <c r="AP6043" s="227">
        <v>147.22</v>
      </c>
      <c r="AR6043" s="207" t="s">
        <v>20347</v>
      </c>
      <c r="AS6043" s="208">
        <v>28779.81</v>
      </c>
      <c r="AT6043" s="93"/>
      <c r="AU6043" s="93"/>
      <c r="AV6043" s="93"/>
    </row>
    <row r="6044" spans="32:48" x14ac:dyDescent="0.55000000000000004">
      <c r="AF6044" t="s">
        <v>35484</v>
      </c>
      <c r="AG6044" s="284">
        <v>133050</v>
      </c>
      <c r="AI6044" s="276" t="s">
        <v>35238</v>
      </c>
      <c r="AJ6044" s="277">
        <v>356804.42</v>
      </c>
      <c r="AL6044" s="246" t="s">
        <v>61990</v>
      </c>
      <c r="AM6044" s="247">
        <v>313557.59000000003</v>
      </c>
      <c r="AO6044" s="226" t="s">
        <v>33571</v>
      </c>
      <c r="AP6044" s="227">
        <v>188240</v>
      </c>
      <c r="AR6044" s="207" t="s">
        <v>20348</v>
      </c>
      <c r="AS6044" s="208">
        <v>5145</v>
      </c>
      <c r="AT6044" s="93"/>
      <c r="AU6044" s="93"/>
      <c r="AV6044" s="93"/>
    </row>
    <row r="6045" spans="32:48" x14ac:dyDescent="0.55000000000000004">
      <c r="AF6045" t="s">
        <v>33998</v>
      </c>
      <c r="AG6045" s="284">
        <v>2735.23</v>
      </c>
      <c r="AI6045" s="276" t="s">
        <v>36439</v>
      </c>
      <c r="AJ6045" s="277">
        <v>129826.98</v>
      </c>
      <c r="AL6045" s="246" t="s">
        <v>33586</v>
      </c>
      <c r="AM6045" s="247">
        <v>417093.86</v>
      </c>
      <c r="AO6045" s="226" t="s">
        <v>42469</v>
      </c>
      <c r="AP6045" s="227">
        <v>42763.75</v>
      </c>
      <c r="AR6045" s="207" t="s">
        <v>20349</v>
      </c>
      <c r="AS6045" s="208">
        <v>40000</v>
      </c>
      <c r="AT6045" s="93"/>
      <c r="AU6045" s="93"/>
      <c r="AV6045" s="93"/>
    </row>
    <row r="6046" spans="32:48" x14ac:dyDescent="0.55000000000000004">
      <c r="AF6046" t="s">
        <v>25843</v>
      </c>
      <c r="AG6046" s="284">
        <v>3370</v>
      </c>
      <c r="AI6046" s="276" t="s">
        <v>55237</v>
      </c>
      <c r="AJ6046" s="277">
        <v>564138.62</v>
      </c>
      <c r="AL6046" s="246" t="s">
        <v>35054</v>
      </c>
      <c r="AM6046" s="247">
        <v>23165.73</v>
      </c>
      <c r="AO6046" s="226" t="s">
        <v>20393</v>
      </c>
      <c r="AP6046" s="227">
        <v>97936.53</v>
      </c>
      <c r="AR6046" s="207" t="s">
        <v>20350</v>
      </c>
      <c r="AS6046" s="208">
        <v>26669.05</v>
      </c>
      <c r="AT6046" s="93"/>
      <c r="AU6046" s="93"/>
      <c r="AV6046" s="93"/>
    </row>
    <row r="6047" spans="32:48" x14ac:dyDescent="0.55000000000000004">
      <c r="AF6047" t="s">
        <v>36614</v>
      </c>
      <c r="AG6047" s="284">
        <v>41372</v>
      </c>
      <c r="AI6047" s="276" t="s">
        <v>62078</v>
      </c>
      <c r="AJ6047" s="277">
        <v>5818.05</v>
      </c>
      <c r="AL6047" s="246" t="s">
        <v>33587</v>
      </c>
      <c r="AM6047" s="247">
        <v>134316.71</v>
      </c>
      <c r="AO6047" s="226" t="s">
        <v>39165</v>
      </c>
      <c r="AP6047" s="227">
        <v>108458.93</v>
      </c>
      <c r="AR6047" s="207" t="s">
        <v>20351</v>
      </c>
      <c r="AS6047" s="208">
        <v>1077.6500000000001</v>
      </c>
      <c r="AT6047" s="93"/>
      <c r="AU6047" s="93"/>
      <c r="AV6047" s="93"/>
    </row>
    <row r="6048" spans="32:48" x14ac:dyDescent="0.55000000000000004">
      <c r="AF6048" t="s">
        <v>36615</v>
      </c>
      <c r="AG6048" s="284">
        <v>10730.28</v>
      </c>
      <c r="AI6048" s="276" t="s">
        <v>68067</v>
      </c>
      <c r="AJ6048" s="277">
        <v>1170</v>
      </c>
      <c r="AL6048" s="246" t="s">
        <v>35055</v>
      </c>
      <c r="AM6048" s="247">
        <v>19238.599999999999</v>
      </c>
      <c r="AO6048" s="226" t="s">
        <v>39166</v>
      </c>
      <c r="AP6048" s="227">
        <v>43489.24</v>
      </c>
      <c r="AR6048" s="207" t="s">
        <v>20352</v>
      </c>
      <c r="AS6048" s="208">
        <v>1535.28</v>
      </c>
      <c r="AT6048" s="93"/>
      <c r="AU6048" s="93"/>
      <c r="AV6048" s="93"/>
    </row>
    <row r="6049" spans="32:48" x14ac:dyDescent="0.55000000000000004">
      <c r="AF6049" t="s">
        <v>60946</v>
      </c>
      <c r="AG6049" s="284">
        <v>115000</v>
      </c>
      <c r="AI6049" s="276" t="s">
        <v>22876</v>
      </c>
      <c r="AJ6049" s="277">
        <v>108031.94</v>
      </c>
      <c r="AL6049" s="246" t="s">
        <v>56148</v>
      </c>
      <c r="AM6049" s="247">
        <v>-5071.95</v>
      </c>
      <c r="AO6049" s="226" t="s">
        <v>20394</v>
      </c>
      <c r="AP6049" s="227">
        <v>69675.960000000006</v>
      </c>
      <c r="AR6049" s="207" t="s">
        <v>20353</v>
      </c>
      <c r="AS6049" s="208">
        <v>325.58</v>
      </c>
      <c r="AT6049" s="93"/>
      <c r="AU6049" s="93"/>
      <c r="AV6049" s="93"/>
    </row>
    <row r="6050" spans="32:48" x14ac:dyDescent="0.55000000000000004">
      <c r="AF6050" t="s">
        <v>71878</v>
      </c>
      <c r="AG6050" s="284">
        <v>95525</v>
      </c>
      <c r="AI6050" s="276" t="s">
        <v>48068</v>
      </c>
      <c r="AJ6050" s="277">
        <v>610248.74</v>
      </c>
      <c r="AL6050" s="246" t="s">
        <v>56149</v>
      </c>
      <c r="AM6050" s="247">
        <v>89852.18</v>
      </c>
      <c r="AO6050" s="226" t="s">
        <v>35042</v>
      </c>
      <c r="AP6050" s="227">
        <v>57860.37</v>
      </c>
      <c r="AR6050" s="207" t="s">
        <v>20354</v>
      </c>
      <c r="AS6050" s="208">
        <v>162.79</v>
      </c>
      <c r="AT6050" s="93"/>
      <c r="AU6050" s="93"/>
      <c r="AV6050" s="93"/>
    </row>
    <row r="6051" spans="32:48" x14ac:dyDescent="0.55000000000000004">
      <c r="AF6051" t="s">
        <v>69460</v>
      </c>
      <c r="AG6051" s="284">
        <v>1294</v>
      </c>
      <c r="AI6051" s="276" t="s">
        <v>35239</v>
      </c>
      <c r="AJ6051" s="277">
        <v>341833</v>
      </c>
      <c r="AL6051" s="246" t="s">
        <v>40312</v>
      </c>
      <c r="AM6051" s="247">
        <v>469828.17</v>
      </c>
      <c r="AO6051" s="226" t="s">
        <v>20395</v>
      </c>
      <c r="AP6051" s="227">
        <v>-0.03</v>
      </c>
      <c r="AR6051" s="207" t="s">
        <v>20355</v>
      </c>
      <c r="AS6051" s="208">
        <v>4808.3100000000004</v>
      </c>
      <c r="AT6051" s="93"/>
      <c r="AU6051" s="93"/>
      <c r="AV6051" s="93"/>
    </row>
    <row r="6052" spans="32:48" x14ac:dyDescent="0.55000000000000004">
      <c r="AF6052" t="s">
        <v>25846</v>
      </c>
      <c r="AG6052" s="284">
        <v>17692.59</v>
      </c>
      <c r="AI6052" s="276" t="s">
        <v>62079</v>
      </c>
      <c r="AJ6052" s="277">
        <v>8233.33</v>
      </c>
      <c r="AL6052" s="246" t="s">
        <v>63159</v>
      </c>
      <c r="AM6052" s="247">
        <v>445.4</v>
      </c>
      <c r="AO6052" s="226" t="s">
        <v>42470</v>
      </c>
      <c r="AP6052" s="227">
        <v>44220</v>
      </c>
      <c r="AR6052" s="207" t="s">
        <v>20356</v>
      </c>
      <c r="AS6052" s="208">
        <v>775</v>
      </c>
      <c r="AT6052" s="93"/>
      <c r="AU6052" s="93"/>
      <c r="AV6052" s="93"/>
    </row>
    <row r="6053" spans="32:48" x14ac:dyDescent="0.55000000000000004">
      <c r="AF6053" t="s">
        <v>60012</v>
      </c>
      <c r="AG6053" s="284">
        <v>26199.66</v>
      </c>
      <c r="AI6053" s="276" t="s">
        <v>62080</v>
      </c>
      <c r="AJ6053" s="277">
        <v>316.31</v>
      </c>
      <c r="AL6053" s="246" t="s">
        <v>61991</v>
      </c>
      <c r="AM6053" s="247">
        <v>37.39</v>
      </c>
      <c r="AO6053" s="226" t="s">
        <v>42471</v>
      </c>
      <c r="AP6053" s="227">
        <v>3382.84</v>
      </c>
      <c r="AR6053" s="207" t="s">
        <v>20357</v>
      </c>
      <c r="AS6053" s="208">
        <v>229.64</v>
      </c>
      <c r="AT6053" s="93"/>
      <c r="AU6053" s="93"/>
      <c r="AV6053" s="93"/>
    </row>
    <row r="6054" spans="32:48" x14ac:dyDescent="0.55000000000000004">
      <c r="AF6054" t="s">
        <v>25847</v>
      </c>
      <c r="AG6054">
        <v>613.15</v>
      </c>
      <c r="AI6054" s="276" t="s">
        <v>68068</v>
      </c>
      <c r="AJ6054" s="277">
        <v>2027.16</v>
      </c>
      <c r="AL6054" s="246" t="s">
        <v>59073</v>
      </c>
      <c r="AM6054" s="247">
        <v>18243.29</v>
      </c>
      <c r="AO6054" s="226" t="s">
        <v>52419</v>
      </c>
      <c r="AP6054" s="227">
        <v>1237.79</v>
      </c>
      <c r="AR6054" s="207" t="s">
        <v>20358</v>
      </c>
      <c r="AS6054" s="208">
        <v>5484.94</v>
      </c>
      <c r="AT6054" s="93"/>
      <c r="AU6054" s="93"/>
      <c r="AV6054" s="93"/>
    </row>
    <row r="6055" spans="32:48" x14ac:dyDescent="0.55000000000000004">
      <c r="AF6055" t="s">
        <v>25848</v>
      </c>
      <c r="AG6055">
        <v>153.12</v>
      </c>
      <c r="AI6055" s="276" t="s">
        <v>57577</v>
      </c>
      <c r="AJ6055" s="277">
        <v>173229.8</v>
      </c>
      <c r="AL6055" s="246" t="s">
        <v>61406</v>
      </c>
      <c r="AM6055" s="247">
        <v>5913.86</v>
      </c>
      <c r="AO6055" s="226" t="s">
        <v>52420</v>
      </c>
      <c r="AP6055" s="227">
        <v>30.35</v>
      </c>
      <c r="AR6055" s="207" t="s">
        <v>20359</v>
      </c>
      <c r="AS6055" s="208">
        <v>15659.31</v>
      </c>
      <c r="AT6055" s="93"/>
      <c r="AU6055" s="93"/>
      <c r="AV6055" s="93"/>
    </row>
    <row r="6056" spans="32:48" x14ac:dyDescent="0.55000000000000004">
      <c r="AF6056" t="s">
        <v>14095</v>
      </c>
      <c r="AG6056" s="284">
        <v>44816.5</v>
      </c>
      <c r="AI6056" s="276" t="s">
        <v>58289</v>
      </c>
      <c r="AJ6056" s="277">
        <v>25459.65</v>
      </c>
      <c r="AL6056" s="246" t="s">
        <v>59608</v>
      </c>
      <c r="AM6056" s="247">
        <v>2062.5</v>
      </c>
      <c r="AO6056" s="226" t="s">
        <v>52421</v>
      </c>
      <c r="AP6056" s="227">
        <v>703.69</v>
      </c>
      <c r="AR6056" s="207" t="s">
        <v>20360</v>
      </c>
      <c r="AS6056" s="208">
        <v>11508.48</v>
      </c>
      <c r="AT6056" s="93"/>
      <c r="AU6056" s="93"/>
      <c r="AV6056" s="93"/>
    </row>
    <row r="6057" spans="32:48" x14ac:dyDescent="0.55000000000000004">
      <c r="AF6057" t="s">
        <v>14096</v>
      </c>
      <c r="AG6057" s="284">
        <v>126151.43</v>
      </c>
      <c r="AI6057" s="276" t="s">
        <v>59674</v>
      </c>
      <c r="AJ6057" s="277">
        <v>500</v>
      </c>
      <c r="AL6057" s="246" t="s">
        <v>52454</v>
      </c>
      <c r="AM6057" s="247">
        <v>2430</v>
      </c>
      <c r="AO6057" s="226" t="s">
        <v>39167</v>
      </c>
      <c r="AP6057" s="227">
        <v>40622</v>
      </c>
      <c r="AR6057" s="207" t="s">
        <v>20361</v>
      </c>
      <c r="AS6057" s="208">
        <v>1018.05</v>
      </c>
      <c r="AT6057" s="93"/>
      <c r="AU6057" s="93"/>
      <c r="AV6057" s="93"/>
    </row>
    <row r="6058" spans="32:48" x14ac:dyDescent="0.55000000000000004">
      <c r="AF6058" t="s">
        <v>35485</v>
      </c>
      <c r="AG6058" s="284">
        <v>48771.54</v>
      </c>
      <c r="AI6058" s="276" t="s">
        <v>45145</v>
      </c>
      <c r="AJ6058" s="277">
        <v>38.25</v>
      </c>
      <c r="AL6058" s="246" t="s">
        <v>52455</v>
      </c>
      <c r="AM6058" s="247">
        <v>2185.5</v>
      </c>
      <c r="AO6058" s="226" t="s">
        <v>33572</v>
      </c>
      <c r="AP6058" s="227">
        <v>123621.6</v>
      </c>
      <c r="AR6058" s="207" t="s">
        <v>20362</v>
      </c>
      <c r="AS6058" s="208">
        <v>12215.75</v>
      </c>
      <c r="AT6058" s="93"/>
      <c r="AU6058" s="93"/>
      <c r="AV6058" s="93"/>
    </row>
    <row r="6059" spans="32:48" x14ac:dyDescent="0.55000000000000004">
      <c r="AF6059" t="s">
        <v>25849</v>
      </c>
      <c r="AG6059" s="284">
        <v>377124.84</v>
      </c>
      <c r="AI6059" s="276" t="s">
        <v>52903</v>
      </c>
      <c r="AJ6059" s="277">
        <v>2076.29</v>
      </c>
      <c r="AL6059" s="246" t="s">
        <v>52456</v>
      </c>
      <c r="AM6059" s="247">
        <v>5501.05</v>
      </c>
      <c r="AO6059" s="226" t="s">
        <v>44895</v>
      </c>
      <c r="AP6059" s="227">
        <v>602.01</v>
      </c>
      <c r="AR6059" s="207" t="s">
        <v>20363</v>
      </c>
      <c r="AS6059" s="208">
        <v>177914.57</v>
      </c>
      <c r="AT6059" s="93"/>
      <c r="AU6059" s="93"/>
      <c r="AV6059" s="93"/>
    </row>
    <row r="6060" spans="32:48" x14ac:dyDescent="0.55000000000000004">
      <c r="AF6060" t="s">
        <v>50745</v>
      </c>
      <c r="AG6060" s="284">
        <v>19469.28</v>
      </c>
      <c r="AI6060" s="276" t="s">
        <v>47046</v>
      </c>
      <c r="AJ6060" s="277">
        <v>77801.179999999993</v>
      </c>
      <c r="AL6060" s="246" t="s">
        <v>44908</v>
      </c>
      <c r="AM6060" s="247">
        <v>56796.54</v>
      </c>
      <c r="AO6060" s="226" t="s">
        <v>39168</v>
      </c>
      <c r="AP6060" s="227">
        <v>48600</v>
      </c>
      <c r="AR6060" s="207" t="s">
        <v>20364</v>
      </c>
      <c r="AS6060" s="208">
        <v>13562.54</v>
      </c>
      <c r="AT6060" s="93"/>
      <c r="AU6060" s="93"/>
      <c r="AV6060" s="93"/>
    </row>
    <row r="6061" spans="32:48" x14ac:dyDescent="0.55000000000000004">
      <c r="AF6061" t="s">
        <v>56848</v>
      </c>
      <c r="AG6061" s="284">
        <v>83208.31</v>
      </c>
      <c r="AI6061" s="276" t="s">
        <v>47047</v>
      </c>
      <c r="AJ6061" s="277">
        <v>3364.89</v>
      </c>
      <c r="AL6061" s="246" t="s">
        <v>57448</v>
      </c>
      <c r="AM6061" s="247">
        <v>10485.24</v>
      </c>
      <c r="AO6061" s="226" t="s">
        <v>39169</v>
      </c>
      <c r="AP6061" s="227">
        <v>21724.29</v>
      </c>
      <c r="AR6061" s="207" t="s">
        <v>20365</v>
      </c>
      <c r="AS6061" s="208">
        <v>7358.28</v>
      </c>
      <c r="AT6061" s="93"/>
      <c r="AU6061" s="93"/>
      <c r="AV6061" s="93"/>
    </row>
    <row r="6062" spans="32:48" x14ac:dyDescent="0.55000000000000004">
      <c r="AF6062" t="s">
        <v>54513</v>
      </c>
      <c r="AG6062" s="284">
        <v>12687.76</v>
      </c>
      <c r="AI6062" s="276" t="s">
        <v>68069</v>
      </c>
      <c r="AJ6062" s="277">
        <v>600</v>
      </c>
      <c r="AL6062" s="246" t="s">
        <v>64302</v>
      </c>
      <c r="AM6062" s="247">
        <v>6055</v>
      </c>
      <c r="AO6062" s="226" t="s">
        <v>46930</v>
      </c>
      <c r="AP6062" s="227">
        <v>11430.2</v>
      </c>
      <c r="AR6062" s="207" t="s">
        <v>20366</v>
      </c>
      <c r="AS6062" s="208">
        <v>2006.74</v>
      </c>
      <c r="AT6062" s="93"/>
      <c r="AU6062" s="93"/>
      <c r="AV6062" s="93"/>
    </row>
    <row r="6063" spans="32:48" x14ac:dyDescent="0.55000000000000004">
      <c r="AF6063" t="s">
        <v>54514</v>
      </c>
      <c r="AG6063" s="284">
        <v>59752.2</v>
      </c>
      <c r="AI6063" s="276" t="s">
        <v>52907</v>
      </c>
      <c r="AJ6063" s="277">
        <v>482.95</v>
      </c>
      <c r="AL6063" s="246" t="s">
        <v>52457</v>
      </c>
      <c r="AM6063" s="247">
        <v>2959.37</v>
      </c>
      <c r="AO6063" s="226" t="s">
        <v>39170</v>
      </c>
      <c r="AP6063" s="227">
        <v>1577316.21</v>
      </c>
      <c r="AR6063" s="207" t="s">
        <v>20367</v>
      </c>
      <c r="AS6063" s="208">
        <v>50611.26</v>
      </c>
      <c r="AT6063" s="93"/>
      <c r="AU6063" s="93"/>
      <c r="AV6063" s="93"/>
    </row>
    <row r="6064" spans="32:48" x14ac:dyDescent="0.55000000000000004">
      <c r="AF6064" t="s">
        <v>58904</v>
      </c>
      <c r="AG6064" s="284">
        <v>37015.68</v>
      </c>
      <c r="AI6064" s="276" t="s">
        <v>52908</v>
      </c>
      <c r="AJ6064" s="277">
        <v>9721.7999999999993</v>
      </c>
      <c r="AL6064" s="246" t="s">
        <v>56150</v>
      </c>
      <c r="AM6064" s="247">
        <v>46488.49</v>
      </c>
      <c r="AO6064" s="226" t="s">
        <v>42472</v>
      </c>
      <c r="AP6064" s="227">
        <v>16660.02</v>
      </c>
      <c r="AR6064" s="207" t="s">
        <v>20368</v>
      </c>
      <c r="AS6064" s="208">
        <v>44.76</v>
      </c>
      <c r="AT6064" s="93"/>
      <c r="AU6064" s="93"/>
      <c r="AV6064" s="93"/>
    </row>
    <row r="6065" spans="32:48" x14ac:dyDescent="0.55000000000000004">
      <c r="AF6065" t="s">
        <v>25851</v>
      </c>
      <c r="AG6065" s="284">
        <v>45805.69</v>
      </c>
      <c r="AI6065" s="276" t="s">
        <v>56282</v>
      </c>
      <c r="AJ6065" s="277">
        <v>3943.36</v>
      </c>
      <c r="AL6065" s="246" t="s">
        <v>60419</v>
      </c>
      <c r="AM6065" s="247">
        <v>12428.61</v>
      </c>
      <c r="AO6065" s="226" t="s">
        <v>35043</v>
      </c>
      <c r="AP6065" s="227">
        <v>29250</v>
      </c>
      <c r="AR6065" s="207" t="s">
        <v>20369</v>
      </c>
      <c r="AS6065" s="208">
        <v>1128.8800000000001</v>
      </c>
      <c r="AT6065" s="93"/>
      <c r="AU6065" s="93"/>
      <c r="AV6065" s="93"/>
    </row>
    <row r="6066" spans="32:48" x14ac:dyDescent="0.55000000000000004">
      <c r="AF6066" t="s">
        <v>25852</v>
      </c>
      <c r="AG6066" s="284">
        <v>377763.97</v>
      </c>
      <c r="AI6066" s="276" t="s">
        <v>68070</v>
      </c>
      <c r="AJ6066" s="277">
        <v>896.66</v>
      </c>
      <c r="AL6066" s="246" t="s">
        <v>64303</v>
      </c>
      <c r="AM6066" s="247">
        <v>125</v>
      </c>
      <c r="AO6066" s="226" t="s">
        <v>35044</v>
      </c>
      <c r="AP6066" s="227">
        <v>3587.47</v>
      </c>
      <c r="AR6066" s="207" t="s">
        <v>20370</v>
      </c>
      <c r="AS6066" s="208">
        <v>1562.8</v>
      </c>
      <c r="AT6066" s="93"/>
      <c r="AU6066" s="93"/>
      <c r="AV6066" s="93"/>
    </row>
    <row r="6067" spans="32:48" x14ac:dyDescent="0.55000000000000004">
      <c r="AF6067" t="s">
        <v>62503</v>
      </c>
      <c r="AG6067" s="284">
        <v>183377.29</v>
      </c>
      <c r="AI6067" s="276" t="s">
        <v>70621</v>
      </c>
      <c r="AJ6067" s="277">
        <v>38158.53</v>
      </c>
      <c r="AL6067" s="246" t="s">
        <v>60420</v>
      </c>
      <c r="AM6067" s="247">
        <v>917.95</v>
      </c>
      <c r="AO6067" s="226" t="s">
        <v>33573</v>
      </c>
      <c r="AP6067" s="227">
        <v>138584.56</v>
      </c>
      <c r="AR6067" s="207" t="s">
        <v>20371</v>
      </c>
      <c r="AS6067" s="208">
        <v>119.55</v>
      </c>
      <c r="AT6067" s="93"/>
      <c r="AU6067" s="93"/>
      <c r="AV6067" s="93"/>
    </row>
    <row r="6068" spans="32:48" x14ac:dyDescent="0.55000000000000004">
      <c r="AF6068" t="s">
        <v>43333</v>
      </c>
      <c r="AG6068" s="284">
        <v>98822.77</v>
      </c>
      <c r="AI6068" s="276" t="s">
        <v>68071</v>
      </c>
      <c r="AJ6068" s="277">
        <v>21600</v>
      </c>
      <c r="AL6068" s="246" t="s">
        <v>60421</v>
      </c>
      <c r="AM6068" s="247">
        <v>3045.01</v>
      </c>
      <c r="AO6068" s="226" t="s">
        <v>33574</v>
      </c>
      <c r="AP6068" s="227">
        <v>49535.18</v>
      </c>
      <c r="AR6068" s="207" t="s">
        <v>20372</v>
      </c>
      <c r="AS6068" s="208">
        <v>65.040000000000006</v>
      </c>
      <c r="AT6068" s="93"/>
      <c r="AU6068" s="93"/>
      <c r="AV6068" s="93"/>
    </row>
    <row r="6069" spans="32:48" x14ac:dyDescent="0.55000000000000004">
      <c r="AF6069" t="s">
        <v>25853</v>
      </c>
      <c r="AG6069" s="284">
        <v>386689.28000000003</v>
      </c>
      <c r="AI6069" s="276" t="s">
        <v>68072</v>
      </c>
      <c r="AJ6069" s="277">
        <v>4571.51</v>
      </c>
      <c r="AL6069" s="246" t="s">
        <v>60422</v>
      </c>
      <c r="AM6069" s="247">
        <v>2924.8</v>
      </c>
      <c r="AO6069" s="226" t="s">
        <v>36285</v>
      </c>
      <c r="AP6069" s="227">
        <v>14605.98</v>
      </c>
      <c r="AR6069" s="207" t="s">
        <v>20373</v>
      </c>
      <c r="AS6069" s="208">
        <v>2351.0500000000002</v>
      </c>
      <c r="AT6069" s="93"/>
      <c r="AU6069" s="93"/>
      <c r="AV6069" s="93"/>
    </row>
    <row r="6070" spans="32:48" x14ac:dyDescent="0.55000000000000004">
      <c r="AF6070" t="s">
        <v>25854</v>
      </c>
      <c r="AG6070">
        <v>117.43</v>
      </c>
      <c r="AI6070" s="276" t="s">
        <v>68073</v>
      </c>
      <c r="AJ6070" s="277">
        <v>14721.94</v>
      </c>
      <c r="AL6070" s="246" t="s">
        <v>60423</v>
      </c>
      <c r="AM6070" s="247">
        <v>652.55999999999995</v>
      </c>
      <c r="AO6070" s="226" t="s">
        <v>52422</v>
      </c>
      <c r="AP6070" s="227">
        <v>87982.16</v>
      </c>
      <c r="AR6070" s="207" t="s">
        <v>20374</v>
      </c>
      <c r="AS6070" s="208">
        <v>37276.69</v>
      </c>
      <c r="AT6070" s="93"/>
      <c r="AU6070" s="93"/>
      <c r="AV6070" s="93"/>
    </row>
    <row r="6071" spans="32:48" x14ac:dyDescent="0.55000000000000004">
      <c r="AF6071" t="s">
        <v>25855</v>
      </c>
      <c r="AG6071" s="284">
        <v>29719.200000000001</v>
      </c>
      <c r="AI6071" s="276" t="s">
        <v>69880</v>
      </c>
      <c r="AJ6071" s="277">
        <v>6015.15</v>
      </c>
      <c r="AL6071" s="246" t="s">
        <v>58532</v>
      </c>
      <c r="AM6071" s="247">
        <v>1521.07</v>
      </c>
      <c r="AO6071" s="226" t="s">
        <v>42473</v>
      </c>
      <c r="AP6071" s="227">
        <v>1419.39</v>
      </c>
      <c r="AR6071" s="207" t="s">
        <v>20375</v>
      </c>
      <c r="AS6071" s="208">
        <v>3687.01</v>
      </c>
      <c r="AT6071" s="93"/>
      <c r="AU6071" s="93"/>
      <c r="AV6071" s="93"/>
    </row>
    <row r="6072" spans="32:48" x14ac:dyDescent="0.55000000000000004">
      <c r="AF6072" t="s">
        <v>25856</v>
      </c>
      <c r="AG6072" s="284">
        <v>50828.42</v>
      </c>
      <c r="AI6072" s="276" t="s">
        <v>66663</v>
      </c>
      <c r="AJ6072" s="277">
        <v>21500</v>
      </c>
      <c r="AL6072" s="246" t="s">
        <v>63674</v>
      </c>
      <c r="AM6072" s="247">
        <v>587.41</v>
      </c>
      <c r="AO6072" s="226" t="s">
        <v>48888</v>
      </c>
      <c r="AP6072" s="227">
        <v>7956</v>
      </c>
      <c r="AR6072" s="207" t="s">
        <v>20376</v>
      </c>
      <c r="AS6072" s="208">
        <v>3296.54</v>
      </c>
      <c r="AT6072" s="93"/>
      <c r="AU6072" s="93"/>
      <c r="AV6072" s="93"/>
    </row>
    <row r="6073" spans="32:48" x14ac:dyDescent="0.55000000000000004">
      <c r="AF6073" t="s">
        <v>71879</v>
      </c>
      <c r="AG6073">
        <v>905.64</v>
      </c>
      <c r="AI6073" s="276" t="s">
        <v>70186</v>
      </c>
      <c r="AJ6073" s="277">
        <v>2119.66</v>
      </c>
      <c r="AL6073" s="246" t="s">
        <v>63675</v>
      </c>
      <c r="AM6073" s="247">
        <v>44.94</v>
      </c>
      <c r="AO6073" s="226" t="s">
        <v>52423</v>
      </c>
      <c r="AP6073" s="227">
        <v>120</v>
      </c>
      <c r="AR6073" s="207" t="s">
        <v>20377</v>
      </c>
      <c r="AS6073" s="208">
        <v>7457.13</v>
      </c>
      <c r="AT6073" s="93"/>
      <c r="AU6073" s="93"/>
      <c r="AV6073" s="93"/>
    </row>
    <row r="6074" spans="32:48" x14ac:dyDescent="0.55000000000000004">
      <c r="AF6074" t="s">
        <v>25857</v>
      </c>
      <c r="AG6074" s="284">
        <v>29988</v>
      </c>
      <c r="AI6074" s="276" t="s">
        <v>64552</v>
      </c>
      <c r="AJ6074" s="277">
        <v>3203.75</v>
      </c>
      <c r="AL6074" s="246" t="s">
        <v>63676</v>
      </c>
      <c r="AM6074" s="247">
        <v>143.91999999999999</v>
      </c>
      <c r="AO6074" s="226" t="s">
        <v>52424</v>
      </c>
      <c r="AP6074" s="227">
        <v>762.73</v>
      </c>
      <c r="AR6074" s="207" t="s">
        <v>20378</v>
      </c>
      <c r="AS6074" s="208">
        <v>176.55</v>
      </c>
      <c r="AT6074" s="93"/>
      <c r="AU6074" s="93"/>
      <c r="AV6074" s="93"/>
    </row>
    <row r="6075" spans="32:48" x14ac:dyDescent="0.55000000000000004">
      <c r="AF6075" t="s">
        <v>50746</v>
      </c>
      <c r="AG6075" s="284">
        <v>13721.7</v>
      </c>
      <c r="AI6075" s="276" t="s">
        <v>68074</v>
      </c>
      <c r="AJ6075" s="277">
        <v>14657.65</v>
      </c>
      <c r="AL6075" s="246" t="s">
        <v>63677</v>
      </c>
      <c r="AM6075" s="247">
        <v>25063.78</v>
      </c>
      <c r="AO6075" s="226" t="s">
        <v>52425</v>
      </c>
      <c r="AP6075" s="227">
        <v>5163.37</v>
      </c>
      <c r="AR6075" s="207" t="s">
        <v>20379</v>
      </c>
      <c r="AS6075" s="208">
        <v>3081.05</v>
      </c>
      <c r="AT6075" s="93"/>
      <c r="AU6075" s="93"/>
      <c r="AV6075" s="93"/>
    </row>
    <row r="6076" spans="32:48" x14ac:dyDescent="0.55000000000000004">
      <c r="AF6076" t="s">
        <v>25948</v>
      </c>
      <c r="AG6076" s="284">
        <v>7669.44</v>
      </c>
      <c r="AI6076" s="276" t="s">
        <v>61109</v>
      </c>
      <c r="AJ6076" s="277">
        <v>8346</v>
      </c>
      <c r="AL6076" s="246" t="s">
        <v>64304</v>
      </c>
      <c r="AM6076" s="247">
        <v>2558.1799999999998</v>
      </c>
      <c r="AO6076" s="226" t="s">
        <v>52426</v>
      </c>
      <c r="AP6076" s="227">
        <v>4445.07</v>
      </c>
      <c r="AR6076" s="207" t="s">
        <v>20380</v>
      </c>
      <c r="AS6076" s="208">
        <v>1798.98</v>
      </c>
      <c r="AT6076" s="93"/>
      <c r="AU6076" s="93"/>
      <c r="AV6076" s="93"/>
    </row>
    <row r="6077" spans="32:48" x14ac:dyDescent="0.55000000000000004">
      <c r="AF6077" t="s">
        <v>34022</v>
      </c>
      <c r="AG6077" s="284">
        <v>11456</v>
      </c>
      <c r="AI6077" s="276" t="s">
        <v>69881</v>
      </c>
      <c r="AJ6077" s="277">
        <v>506.13</v>
      </c>
      <c r="AL6077" s="246" t="s">
        <v>63160</v>
      </c>
      <c r="AM6077" s="247">
        <v>4632.6499999999996</v>
      </c>
      <c r="AO6077" s="226" t="s">
        <v>49911</v>
      </c>
      <c r="AP6077" s="227">
        <v>849.69</v>
      </c>
      <c r="AR6077" s="207" t="s">
        <v>20381</v>
      </c>
      <c r="AS6077" s="208">
        <v>8885.18</v>
      </c>
      <c r="AT6077" s="93"/>
      <c r="AU6077" s="93"/>
      <c r="AV6077" s="93"/>
    </row>
    <row r="6078" spans="32:48" x14ac:dyDescent="0.55000000000000004">
      <c r="AF6078" t="s">
        <v>40878</v>
      </c>
      <c r="AG6078" s="284">
        <v>3278.5</v>
      </c>
      <c r="AI6078" s="276" t="s">
        <v>68075</v>
      </c>
      <c r="AJ6078" s="277">
        <v>-1031.19</v>
      </c>
      <c r="AL6078" s="246" t="s">
        <v>60424</v>
      </c>
      <c r="AM6078" s="247">
        <v>6273.12</v>
      </c>
      <c r="AO6078" s="226" t="s">
        <v>52427</v>
      </c>
      <c r="AP6078" s="227">
        <v>145.46</v>
      </c>
      <c r="AR6078" s="207" t="s">
        <v>20382</v>
      </c>
      <c r="AS6078" s="208">
        <v>1932.24</v>
      </c>
      <c r="AT6078" s="93"/>
      <c r="AU6078" s="93"/>
      <c r="AV6078" s="93"/>
    </row>
    <row r="6079" spans="32:48" x14ac:dyDescent="0.55000000000000004">
      <c r="AF6079" t="s">
        <v>36625</v>
      </c>
      <c r="AG6079">
        <v>71.67</v>
      </c>
      <c r="AI6079" s="276" t="s">
        <v>64553</v>
      </c>
      <c r="AJ6079" s="277">
        <v>5400</v>
      </c>
      <c r="AL6079" s="246" t="s">
        <v>60425</v>
      </c>
      <c r="AM6079" s="247">
        <v>479.87</v>
      </c>
      <c r="AO6079" s="226" t="s">
        <v>52428</v>
      </c>
      <c r="AP6079" s="227">
        <v>138.11000000000001</v>
      </c>
      <c r="AR6079" s="207" t="s">
        <v>20383</v>
      </c>
      <c r="AS6079" s="208">
        <v>1113.6500000000001</v>
      </c>
      <c r="AT6079" s="93"/>
      <c r="AU6079" s="93"/>
      <c r="AV6079" s="93"/>
    </row>
    <row r="6080" spans="32:48" x14ac:dyDescent="0.55000000000000004">
      <c r="AF6080" t="s">
        <v>25951</v>
      </c>
      <c r="AG6080" s="284">
        <v>4165.03</v>
      </c>
      <c r="AI6080" s="276" t="s">
        <v>64554</v>
      </c>
      <c r="AJ6080" s="277">
        <v>413.1</v>
      </c>
      <c r="AL6080" s="246" t="s">
        <v>60426</v>
      </c>
      <c r="AM6080" s="247">
        <v>1536.92</v>
      </c>
      <c r="AO6080" s="226" t="s">
        <v>52429</v>
      </c>
      <c r="AP6080" s="227">
        <v>448.02</v>
      </c>
      <c r="AR6080" s="207" t="s">
        <v>20384</v>
      </c>
      <c r="AS6080" s="208">
        <v>1400</v>
      </c>
      <c r="AT6080" s="93"/>
      <c r="AU6080" s="93"/>
      <c r="AV6080" s="93"/>
    </row>
    <row r="6081" spans="32:48" x14ac:dyDescent="0.55000000000000004">
      <c r="AF6081" t="s">
        <v>25952</v>
      </c>
      <c r="AG6081">
        <v>374.94</v>
      </c>
      <c r="AI6081" s="276" t="s">
        <v>68076</v>
      </c>
      <c r="AJ6081" s="277">
        <v>2241.36</v>
      </c>
      <c r="AL6081" s="246" t="s">
        <v>20627</v>
      </c>
      <c r="AM6081" s="247">
        <v>-1547889.87</v>
      </c>
      <c r="AO6081" s="226" t="s">
        <v>44896</v>
      </c>
      <c r="AP6081" s="227">
        <v>433201.56</v>
      </c>
      <c r="AR6081" s="207" t="s">
        <v>20385</v>
      </c>
      <c r="AS6081" s="208">
        <v>192.3</v>
      </c>
      <c r="AT6081" s="93"/>
      <c r="AU6081" s="93"/>
      <c r="AV6081" s="93"/>
    </row>
    <row r="6082" spans="32:48" x14ac:dyDescent="0.55000000000000004">
      <c r="AF6082" t="s">
        <v>65185</v>
      </c>
      <c r="AG6082" s="284">
        <v>1206.05</v>
      </c>
      <c r="AI6082" s="276" t="s">
        <v>68077</v>
      </c>
      <c r="AJ6082" s="277">
        <v>443.37</v>
      </c>
      <c r="AL6082" s="246" t="s">
        <v>52458</v>
      </c>
      <c r="AM6082" s="247">
        <v>1547889.87</v>
      </c>
      <c r="AO6082" s="226" t="s">
        <v>44897</v>
      </c>
      <c r="AP6082" s="227">
        <v>32451.439999999999</v>
      </c>
      <c r="AR6082" s="207" t="s">
        <v>20386</v>
      </c>
      <c r="AS6082" s="208">
        <v>544.96</v>
      </c>
      <c r="AT6082" s="93"/>
      <c r="AU6082" s="93"/>
      <c r="AV6082" s="93"/>
    </row>
    <row r="6083" spans="32:48" x14ac:dyDescent="0.55000000000000004">
      <c r="AF6083" t="s">
        <v>54516</v>
      </c>
      <c r="AG6083" s="284">
        <v>2106</v>
      </c>
      <c r="AI6083" s="276" t="s">
        <v>70622</v>
      </c>
      <c r="AJ6083" s="277">
        <v>215.76</v>
      </c>
      <c r="AL6083" s="246" t="s">
        <v>52463</v>
      </c>
      <c r="AM6083" s="247">
        <v>63969.95</v>
      </c>
      <c r="AO6083" s="226" t="s">
        <v>44898</v>
      </c>
      <c r="AP6083" s="227">
        <v>184000</v>
      </c>
      <c r="AR6083" s="207" t="s">
        <v>20387</v>
      </c>
      <c r="AS6083" s="208">
        <v>128.9</v>
      </c>
      <c r="AT6083" s="93"/>
      <c r="AU6083" s="93"/>
      <c r="AV6083" s="93"/>
    </row>
    <row r="6084" spans="32:48" x14ac:dyDescent="0.55000000000000004">
      <c r="AF6084" t="s">
        <v>25959</v>
      </c>
      <c r="AG6084" s="284">
        <v>3350.17</v>
      </c>
      <c r="AI6084" s="276" t="s">
        <v>60572</v>
      </c>
      <c r="AJ6084" s="277">
        <v>21422.86</v>
      </c>
      <c r="AL6084" s="246" t="s">
        <v>49915</v>
      </c>
      <c r="AM6084" s="247">
        <v>7979.63</v>
      </c>
      <c r="AO6084" s="226" t="s">
        <v>44899</v>
      </c>
      <c r="AP6084" s="227">
        <v>14075.99</v>
      </c>
      <c r="AR6084" s="207" t="s">
        <v>20388</v>
      </c>
      <c r="AS6084" s="208">
        <v>7256.59</v>
      </c>
      <c r="AT6084" s="93"/>
      <c r="AU6084" s="93"/>
      <c r="AV6084" s="93"/>
    </row>
    <row r="6085" spans="32:48" x14ac:dyDescent="0.55000000000000004">
      <c r="AF6085" t="s">
        <v>25960</v>
      </c>
      <c r="AG6085" s="284">
        <v>5601.59</v>
      </c>
      <c r="AI6085" s="276" t="s">
        <v>60573</v>
      </c>
      <c r="AJ6085" s="277">
        <v>1638.89</v>
      </c>
      <c r="AL6085" s="246" t="s">
        <v>49916</v>
      </c>
      <c r="AM6085" s="247">
        <v>130044.48</v>
      </c>
      <c r="AO6085" s="226" t="s">
        <v>20453</v>
      </c>
      <c r="AP6085" s="227">
        <v>19361.580000000002</v>
      </c>
      <c r="AR6085" s="207" t="s">
        <v>20389</v>
      </c>
      <c r="AS6085" s="208">
        <v>555.13</v>
      </c>
      <c r="AT6085" s="93"/>
      <c r="AU6085" s="93"/>
      <c r="AV6085" s="93"/>
    </row>
    <row r="6086" spans="32:48" x14ac:dyDescent="0.55000000000000004">
      <c r="AF6086" t="s">
        <v>25961</v>
      </c>
      <c r="AG6086" s="284">
        <v>3043.08</v>
      </c>
      <c r="AI6086" s="276" t="s">
        <v>60574</v>
      </c>
      <c r="AJ6086" s="277">
        <v>5360</v>
      </c>
      <c r="AL6086" s="246" t="s">
        <v>49917</v>
      </c>
      <c r="AM6086" s="247">
        <v>15097.99</v>
      </c>
      <c r="AO6086" s="226" t="s">
        <v>47973</v>
      </c>
      <c r="AP6086" s="227">
        <v>7778</v>
      </c>
      <c r="AR6086" s="207" t="s">
        <v>20390</v>
      </c>
      <c r="AS6086" s="208">
        <v>309.73</v>
      </c>
      <c r="AT6086" s="93"/>
      <c r="AU6086" s="93"/>
      <c r="AV6086" s="93"/>
    </row>
    <row r="6087" spans="32:48" x14ac:dyDescent="0.55000000000000004">
      <c r="AF6087" t="s">
        <v>25962</v>
      </c>
      <c r="AG6087" s="284">
        <v>11690.64</v>
      </c>
      <c r="AI6087" s="276" t="s">
        <v>55239</v>
      </c>
      <c r="AJ6087" s="277">
        <v>5311.59</v>
      </c>
      <c r="AL6087" s="246" t="s">
        <v>49918</v>
      </c>
      <c r="AM6087" s="247">
        <v>48408.45</v>
      </c>
      <c r="AO6087" s="226" t="s">
        <v>40301</v>
      </c>
      <c r="AP6087" s="227">
        <v>5361.25</v>
      </c>
      <c r="AR6087" s="207" t="s">
        <v>20391</v>
      </c>
      <c r="AS6087" s="208">
        <v>13841.03</v>
      </c>
      <c r="AT6087" s="93"/>
      <c r="AU6087" s="93"/>
      <c r="AV6087" s="93"/>
    </row>
    <row r="6088" spans="32:48" x14ac:dyDescent="0.55000000000000004">
      <c r="AF6088" t="s">
        <v>25963</v>
      </c>
      <c r="AG6088" s="284">
        <v>4317.99</v>
      </c>
      <c r="AI6088" s="276" t="s">
        <v>55240</v>
      </c>
      <c r="AJ6088" s="277">
        <v>458.96</v>
      </c>
      <c r="AL6088" s="246" t="s">
        <v>49919</v>
      </c>
      <c r="AM6088" s="247">
        <v>10365.76</v>
      </c>
      <c r="AO6088" s="226" t="s">
        <v>52430</v>
      </c>
      <c r="AP6088" s="227">
        <v>13034.83</v>
      </c>
      <c r="AR6088" s="207" t="s">
        <v>20392</v>
      </c>
      <c r="AS6088" s="208">
        <v>490283.4</v>
      </c>
      <c r="AT6088" s="93"/>
      <c r="AU6088" s="93"/>
      <c r="AV6088" s="93"/>
    </row>
    <row r="6089" spans="32:48" x14ac:dyDescent="0.55000000000000004">
      <c r="AF6089" t="s">
        <v>25967</v>
      </c>
      <c r="AG6089">
        <v>142.44999999999999</v>
      </c>
      <c r="AI6089" s="276" t="s">
        <v>55241</v>
      </c>
      <c r="AJ6089" s="277">
        <v>6188.41</v>
      </c>
      <c r="AL6089" s="246" t="s">
        <v>42488</v>
      </c>
      <c r="AM6089" s="247">
        <v>448594.34</v>
      </c>
      <c r="AO6089" s="226" t="s">
        <v>52431</v>
      </c>
      <c r="AP6089" s="227">
        <v>997.17</v>
      </c>
      <c r="AR6089" s="207" t="s">
        <v>20393</v>
      </c>
      <c r="AS6089" s="208">
        <v>38167.57</v>
      </c>
      <c r="AT6089" s="93"/>
      <c r="AU6089" s="93"/>
      <c r="AV6089" s="93"/>
    </row>
    <row r="6090" spans="32:48" x14ac:dyDescent="0.55000000000000004">
      <c r="AF6090" t="s">
        <v>55648</v>
      </c>
      <c r="AG6090" s="284">
        <v>12073.02</v>
      </c>
      <c r="AI6090" s="276" t="s">
        <v>55242</v>
      </c>
      <c r="AJ6090" s="277">
        <v>420.54</v>
      </c>
      <c r="AL6090" s="246" t="s">
        <v>57449</v>
      </c>
      <c r="AM6090" s="247">
        <v>32199.11</v>
      </c>
      <c r="AO6090" s="226" t="s">
        <v>35048</v>
      </c>
      <c r="AP6090" s="227">
        <v>48661.47</v>
      </c>
      <c r="AR6090" s="207" t="s">
        <v>20394</v>
      </c>
      <c r="AS6090" s="208">
        <v>21898.06</v>
      </c>
      <c r="AT6090" s="93"/>
      <c r="AU6090" s="93"/>
      <c r="AV6090" s="93"/>
    </row>
    <row r="6091" spans="32:48" x14ac:dyDescent="0.55000000000000004">
      <c r="AF6091" t="s">
        <v>25972</v>
      </c>
      <c r="AG6091" s="284">
        <v>28814.86</v>
      </c>
      <c r="AI6091" s="276" t="s">
        <v>68078</v>
      </c>
      <c r="AJ6091" s="277">
        <v>10103.61</v>
      </c>
      <c r="AL6091" s="246" t="s">
        <v>20646</v>
      </c>
      <c r="AM6091" s="247">
        <v>193.88</v>
      </c>
      <c r="AO6091" s="226" t="s">
        <v>20455</v>
      </c>
      <c r="AP6091" s="227">
        <v>32618.78</v>
      </c>
      <c r="AR6091" s="207" t="s">
        <v>20395</v>
      </c>
      <c r="AS6091" s="208">
        <v>9992</v>
      </c>
      <c r="AT6091" s="93"/>
      <c r="AU6091" s="93"/>
      <c r="AV6091" s="93"/>
    </row>
    <row r="6092" spans="32:48" x14ac:dyDescent="0.55000000000000004">
      <c r="AF6092" t="s">
        <v>25975</v>
      </c>
      <c r="AG6092" s="284">
        <v>87504.960000000006</v>
      </c>
      <c r="AI6092" s="276" t="s">
        <v>68079</v>
      </c>
      <c r="AJ6092" s="277">
        <v>18531.66</v>
      </c>
      <c r="AL6092" s="246" t="s">
        <v>20647</v>
      </c>
      <c r="AM6092" s="247">
        <v>1661.1</v>
      </c>
      <c r="AO6092" s="226" t="s">
        <v>52432</v>
      </c>
      <c r="AP6092" s="227">
        <v>5769</v>
      </c>
      <c r="AR6092" s="207" t="s">
        <v>20396</v>
      </c>
      <c r="AS6092" s="208">
        <v>13841.03</v>
      </c>
      <c r="AT6092" s="93"/>
      <c r="AU6092" s="93"/>
      <c r="AV6092" s="93"/>
    </row>
    <row r="6093" spans="32:48" x14ac:dyDescent="0.55000000000000004">
      <c r="AF6093" t="s">
        <v>43338</v>
      </c>
      <c r="AG6093" s="284">
        <v>-2870.29</v>
      </c>
      <c r="AI6093" s="276" t="s">
        <v>68080</v>
      </c>
      <c r="AJ6093" s="277">
        <v>135000</v>
      </c>
      <c r="AL6093" s="246" t="s">
        <v>20648</v>
      </c>
      <c r="AM6093" s="247">
        <v>111849.52</v>
      </c>
      <c r="AO6093" s="226" t="s">
        <v>33578</v>
      </c>
      <c r="AP6093" s="227">
        <v>6393.76</v>
      </c>
      <c r="AR6093" s="207" t="s">
        <v>20397</v>
      </c>
      <c r="AS6093" s="208">
        <v>40000</v>
      </c>
      <c r="AT6093" s="93"/>
      <c r="AU6093" s="93"/>
      <c r="AV6093" s="93"/>
    </row>
    <row r="6094" spans="32:48" x14ac:dyDescent="0.55000000000000004">
      <c r="AF6094" t="s">
        <v>46149</v>
      </c>
      <c r="AG6094" s="284">
        <v>287521.73</v>
      </c>
      <c r="AI6094" s="276" t="s">
        <v>40411</v>
      </c>
      <c r="AJ6094" s="277">
        <v>10327.5</v>
      </c>
      <c r="AL6094" s="246" t="s">
        <v>35057</v>
      </c>
      <c r="AM6094" s="247">
        <v>813617.48</v>
      </c>
      <c r="AO6094" s="226" t="s">
        <v>33579</v>
      </c>
      <c r="AP6094" s="227">
        <v>4559.2</v>
      </c>
      <c r="AR6094" s="207" t="s">
        <v>20398</v>
      </c>
      <c r="AS6094" s="208">
        <v>490283.4</v>
      </c>
      <c r="AT6094" s="93"/>
      <c r="AU6094" s="93"/>
      <c r="AV6094" s="93"/>
    </row>
    <row r="6095" spans="32:48" x14ac:dyDescent="0.55000000000000004">
      <c r="AF6095" t="s">
        <v>69463</v>
      </c>
      <c r="AG6095" s="284">
        <v>22626.959999999999</v>
      </c>
      <c r="AI6095" s="276" t="s">
        <v>69756</v>
      </c>
      <c r="AJ6095" s="277">
        <v>10774.72</v>
      </c>
      <c r="AL6095" s="246" t="s">
        <v>49922</v>
      </c>
      <c r="AM6095" s="247">
        <v>74354.100000000006</v>
      </c>
      <c r="AO6095" s="226" t="s">
        <v>40302</v>
      </c>
      <c r="AP6095" s="227">
        <v>6928.98</v>
      </c>
      <c r="AR6095" s="207" t="s">
        <v>20399</v>
      </c>
      <c r="AS6095" s="208">
        <v>10500</v>
      </c>
      <c r="AT6095" s="93"/>
      <c r="AU6095" s="93"/>
      <c r="AV6095" s="93"/>
    </row>
    <row r="6096" spans="32:48" x14ac:dyDescent="0.55000000000000004">
      <c r="AF6096" t="s">
        <v>34036</v>
      </c>
      <c r="AG6096" s="284">
        <v>21392.49</v>
      </c>
      <c r="AI6096" s="276" t="s">
        <v>68081</v>
      </c>
      <c r="AJ6096" s="277">
        <v>99000.48</v>
      </c>
      <c r="AL6096" s="246" t="s">
        <v>36291</v>
      </c>
      <c r="AM6096" s="247">
        <v>25862.33</v>
      </c>
      <c r="AO6096" s="226" t="s">
        <v>44900</v>
      </c>
      <c r="AP6096" s="227">
        <v>436</v>
      </c>
      <c r="AR6096" s="207" t="s">
        <v>20400</v>
      </c>
      <c r="AS6096" s="208">
        <v>26669.05</v>
      </c>
      <c r="AT6096" s="93"/>
      <c r="AU6096" s="93"/>
      <c r="AV6096" s="93"/>
    </row>
    <row r="6097" spans="32:48" x14ac:dyDescent="0.55000000000000004">
      <c r="AF6097" t="s">
        <v>34037</v>
      </c>
      <c r="AG6097" s="284">
        <v>43810</v>
      </c>
      <c r="AI6097" s="276" t="s">
        <v>59126</v>
      </c>
      <c r="AJ6097" s="277">
        <v>58333.87</v>
      </c>
      <c r="AL6097" s="246" t="s">
        <v>49923</v>
      </c>
      <c r="AM6097" s="247">
        <v>47715.61</v>
      </c>
      <c r="AO6097" s="226" t="s">
        <v>48889</v>
      </c>
      <c r="AP6097" s="227">
        <v>6970</v>
      </c>
      <c r="AR6097" s="207" t="s">
        <v>20401</v>
      </c>
      <c r="AS6097" s="208">
        <v>10685.29</v>
      </c>
      <c r="AT6097" s="93"/>
      <c r="AU6097" s="93"/>
      <c r="AV6097" s="93"/>
    </row>
    <row r="6098" spans="32:48" x14ac:dyDescent="0.55000000000000004">
      <c r="AF6098" t="s">
        <v>26032</v>
      </c>
      <c r="AG6098" s="284">
        <v>30022</v>
      </c>
      <c r="AI6098" s="276" t="s">
        <v>68082</v>
      </c>
      <c r="AJ6098" s="277">
        <v>4791.82</v>
      </c>
      <c r="AL6098" s="246" t="s">
        <v>33591</v>
      </c>
      <c r="AM6098" s="247">
        <v>64584.32</v>
      </c>
      <c r="AO6098" s="226" t="s">
        <v>52433</v>
      </c>
      <c r="AP6098" s="227">
        <v>12564.54</v>
      </c>
      <c r="AR6098" s="207" t="s">
        <v>20402</v>
      </c>
      <c r="AS6098" s="208">
        <v>6.25</v>
      </c>
      <c r="AT6098" s="93"/>
      <c r="AU6098" s="93"/>
      <c r="AV6098" s="93"/>
    </row>
    <row r="6099" spans="32:48" x14ac:dyDescent="0.55000000000000004">
      <c r="AF6099" t="s">
        <v>35493</v>
      </c>
      <c r="AG6099" s="284">
        <v>53333.21</v>
      </c>
      <c r="AI6099" s="276" t="s">
        <v>68083</v>
      </c>
      <c r="AJ6099" s="277">
        <v>10080</v>
      </c>
      <c r="AL6099" s="246" t="s">
        <v>49924</v>
      </c>
      <c r="AM6099" s="247">
        <v>20107.11</v>
      </c>
      <c r="AO6099" s="226" t="s">
        <v>52434</v>
      </c>
      <c r="AP6099" s="227">
        <v>17567.310000000001</v>
      </c>
      <c r="AR6099" s="207" t="s">
        <v>20403</v>
      </c>
      <c r="AS6099" s="208">
        <v>1856.25</v>
      </c>
      <c r="AT6099" s="93"/>
      <c r="AU6099" s="93"/>
      <c r="AV6099" s="93"/>
    </row>
    <row r="6100" spans="32:48" x14ac:dyDescent="0.55000000000000004">
      <c r="AF6100" t="s">
        <v>14113</v>
      </c>
      <c r="AG6100" s="284">
        <v>37603.199999999997</v>
      </c>
      <c r="AI6100" s="276" t="s">
        <v>48071</v>
      </c>
      <c r="AJ6100" s="277">
        <v>13173.76</v>
      </c>
      <c r="AL6100" s="246" t="s">
        <v>49925</v>
      </c>
      <c r="AM6100" s="247">
        <v>2852.71</v>
      </c>
      <c r="AO6100" s="226" t="s">
        <v>40303</v>
      </c>
      <c r="AP6100" s="227">
        <v>73982.39</v>
      </c>
      <c r="AR6100" s="207" t="s">
        <v>20404</v>
      </c>
      <c r="AS6100" s="208">
        <v>571.58000000000004</v>
      </c>
      <c r="AT6100" s="93"/>
      <c r="AU6100" s="93"/>
      <c r="AV6100" s="93"/>
    </row>
    <row r="6101" spans="32:48" x14ac:dyDescent="0.55000000000000004">
      <c r="AF6101" t="s">
        <v>26035</v>
      </c>
      <c r="AG6101" s="284">
        <v>17222.48</v>
      </c>
      <c r="AI6101" s="276" t="s">
        <v>68084</v>
      </c>
      <c r="AJ6101" s="277">
        <v>53482.66</v>
      </c>
      <c r="AL6101" s="246" t="s">
        <v>49926</v>
      </c>
      <c r="AM6101" s="247">
        <v>3599.8</v>
      </c>
      <c r="AO6101" s="226" t="s">
        <v>40304</v>
      </c>
      <c r="AP6101" s="227">
        <v>3952.49</v>
      </c>
      <c r="AR6101" s="207" t="s">
        <v>20405</v>
      </c>
      <c r="AS6101" s="208">
        <v>1535.28</v>
      </c>
      <c r="AT6101" s="93"/>
      <c r="AU6101" s="93"/>
      <c r="AV6101" s="93"/>
    </row>
    <row r="6102" spans="32:48" x14ac:dyDescent="0.55000000000000004">
      <c r="AF6102" t="s">
        <v>36630</v>
      </c>
      <c r="AG6102">
        <v>900</v>
      </c>
      <c r="AI6102" s="276" t="s">
        <v>70623</v>
      </c>
      <c r="AJ6102" s="277">
        <v>22942.28</v>
      </c>
      <c r="AL6102" s="246" t="s">
        <v>20650</v>
      </c>
      <c r="AM6102" s="247">
        <v>59366.47</v>
      </c>
      <c r="AO6102" s="226" t="s">
        <v>40305</v>
      </c>
      <c r="AP6102" s="227">
        <v>2749.38</v>
      </c>
      <c r="AR6102" s="207" t="s">
        <v>20406</v>
      </c>
      <c r="AS6102" s="208">
        <v>325.58</v>
      </c>
      <c r="AT6102" s="93"/>
      <c r="AU6102" s="93"/>
      <c r="AV6102" s="93"/>
    </row>
    <row r="6103" spans="32:48" x14ac:dyDescent="0.55000000000000004">
      <c r="AF6103" t="s">
        <v>26037</v>
      </c>
      <c r="AG6103" s="284">
        <v>34299.03</v>
      </c>
      <c r="AI6103" s="276" t="s">
        <v>55243</v>
      </c>
      <c r="AJ6103" s="277">
        <v>77340.52</v>
      </c>
      <c r="AL6103" s="246" t="s">
        <v>33592</v>
      </c>
      <c r="AM6103" s="247">
        <v>216347.15</v>
      </c>
      <c r="AO6103" s="226" t="s">
        <v>40306</v>
      </c>
      <c r="AP6103" s="227">
        <v>233.97</v>
      </c>
      <c r="AR6103" s="207" t="s">
        <v>20407</v>
      </c>
      <c r="AS6103" s="208">
        <v>162.79</v>
      </c>
      <c r="AT6103" s="93"/>
      <c r="AU6103" s="93"/>
      <c r="AV6103" s="93"/>
    </row>
    <row r="6104" spans="32:48" x14ac:dyDescent="0.55000000000000004">
      <c r="AF6104" t="s">
        <v>14116</v>
      </c>
      <c r="AG6104" s="284">
        <v>19284.77</v>
      </c>
      <c r="AI6104" s="276" t="s">
        <v>68085</v>
      </c>
      <c r="AJ6104" s="277">
        <v>29784.28</v>
      </c>
      <c r="AL6104" s="246" t="s">
        <v>33593</v>
      </c>
      <c r="AM6104" s="247">
        <v>3185.5</v>
      </c>
      <c r="AO6104" s="226" t="s">
        <v>52435</v>
      </c>
      <c r="AP6104" s="227">
        <v>4466.63</v>
      </c>
      <c r="AR6104" s="207" t="s">
        <v>20408</v>
      </c>
      <c r="AS6104" s="208">
        <v>45897.03</v>
      </c>
      <c r="AT6104" s="93"/>
      <c r="AU6104" s="93"/>
      <c r="AV6104" s="93"/>
    </row>
    <row r="6105" spans="32:48" x14ac:dyDescent="0.55000000000000004">
      <c r="AF6105" t="s">
        <v>14117</v>
      </c>
      <c r="AG6105" s="284">
        <v>55931.27</v>
      </c>
      <c r="AI6105" s="276" t="s">
        <v>68086</v>
      </c>
      <c r="AJ6105" s="277">
        <v>40506.400000000001</v>
      </c>
      <c r="AL6105" s="246" t="s">
        <v>35059</v>
      </c>
      <c r="AM6105" s="247">
        <v>13044.56</v>
      </c>
      <c r="AO6105" s="226" t="s">
        <v>44901</v>
      </c>
      <c r="AP6105" s="227">
        <v>121300</v>
      </c>
      <c r="AR6105" s="207" t="s">
        <v>20409</v>
      </c>
      <c r="AS6105" s="208">
        <v>10.97</v>
      </c>
      <c r="AT6105" s="93"/>
      <c r="AU6105" s="93"/>
      <c r="AV6105" s="93"/>
    </row>
    <row r="6106" spans="32:48" x14ac:dyDescent="0.55000000000000004">
      <c r="AF6106" t="s">
        <v>14118</v>
      </c>
      <c r="AG6106" s="284">
        <v>49916.12</v>
      </c>
      <c r="AI6106" s="276" t="s">
        <v>68087</v>
      </c>
      <c r="AJ6106" s="277">
        <v>3098.6</v>
      </c>
      <c r="AL6106" s="246" t="s">
        <v>33595</v>
      </c>
      <c r="AM6106" s="247">
        <v>103964.84</v>
      </c>
      <c r="AO6106" s="226" t="s">
        <v>52436</v>
      </c>
      <c r="AP6106" s="227">
        <v>341.69</v>
      </c>
      <c r="AR6106" s="207" t="s">
        <v>20410</v>
      </c>
      <c r="AS6106" s="208">
        <v>6070.32</v>
      </c>
      <c r="AT6106" s="93"/>
      <c r="AU6106" s="93"/>
      <c r="AV6106" s="93"/>
    </row>
    <row r="6107" spans="32:48" x14ac:dyDescent="0.55000000000000004">
      <c r="AF6107" t="s">
        <v>26039</v>
      </c>
      <c r="AG6107" s="284">
        <v>33385.279999999999</v>
      </c>
      <c r="AI6107" s="276" t="s">
        <v>68088</v>
      </c>
      <c r="AJ6107" s="277">
        <v>10500</v>
      </c>
      <c r="AL6107" s="246" t="s">
        <v>33596</v>
      </c>
      <c r="AM6107" s="247">
        <v>1675.55</v>
      </c>
      <c r="AO6107" s="226" t="s">
        <v>52437</v>
      </c>
      <c r="AP6107" s="227">
        <v>267.98</v>
      </c>
      <c r="AR6107" s="207" t="s">
        <v>20411</v>
      </c>
      <c r="AS6107" s="208">
        <v>6208.31</v>
      </c>
      <c r="AT6107" s="93"/>
      <c r="AU6107" s="93"/>
      <c r="AV6107" s="93"/>
    </row>
    <row r="6108" spans="32:48" x14ac:dyDescent="0.55000000000000004">
      <c r="AF6108" t="s">
        <v>69466</v>
      </c>
      <c r="AG6108" s="284">
        <v>177592.21</v>
      </c>
      <c r="AI6108" s="276" t="s">
        <v>64560</v>
      </c>
      <c r="AJ6108" s="277">
        <v>1929</v>
      </c>
      <c r="AL6108" s="246" t="s">
        <v>33597</v>
      </c>
      <c r="AM6108" s="247">
        <v>463.38</v>
      </c>
      <c r="AO6108" s="226" t="s">
        <v>52438</v>
      </c>
      <c r="AP6108" s="227">
        <v>46345</v>
      </c>
      <c r="AR6108" s="207" t="s">
        <v>20412</v>
      </c>
      <c r="AS6108" s="208">
        <v>6665.03</v>
      </c>
      <c r="AT6108" s="93"/>
      <c r="AU6108" s="93"/>
      <c r="AV6108" s="93"/>
    </row>
    <row r="6109" spans="32:48" x14ac:dyDescent="0.55000000000000004">
      <c r="AF6109" t="s">
        <v>26043</v>
      </c>
      <c r="AG6109" s="284">
        <v>2268.61</v>
      </c>
      <c r="AI6109" s="276" t="s">
        <v>68089</v>
      </c>
      <c r="AJ6109" s="277">
        <v>7920.48</v>
      </c>
      <c r="AL6109" s="246" t="s">
        <v>33598</v>
      </c>
      <c r="AM6109" s="247">
        <v>53177.7</v>
      </c>
      <c r="AO6109" s="226" t="s">
        <v>44902</v>
      </c>
      <c r="AP6109" s="227">
        <v>86000</v>
      </c>
      <c r="AR6109" s="207" t="s">
        <v>20413</v>
      </c>
      <c r="AS6109" s="208">
        <v>775</v>
      </c>
      <c r="AT6109" s="93"/>
      <c r="AU6109" s="93"/>
      <c r="AV6109" s="93"/>
    </row>
    <row r="6110" spans="32:48" x14ac:dyDescent="0.55000000000000004">
      <c r="AF6110" t="s">
        <v>26044</v>
      </c>
      <c r="AG6110" s="284">
        <v>289684.21999999997</v>
      </c>
      <c r="AI6110" s="276" t="s">
        <v>52917</v>
      </c>
      <c r="AJ6110" s="277">
        <v>605.91999999999996</v>
      </c>
      <c r="AL6110" s="246" t="s">
        <v>35060</v>
      </c>
      <c r="AM6110" s="247">
        <v>1466802</v>
      </c>
      <c r="AO6110" s="226" t="s">
        <v>44903</v>
      </c>
      <c r="AP6110" s="227">
        <v>4610</v>
      </c>
      <c r="AR6110" s="207" t="s">
        <v>20414</v>
      </c>
      <c r="AS6110" s="208">
        <v>34200</v>
      </c>
      <c r="AT6110" s="93"/>
      <c r="AU6110" s="93"/>
      <c r="AV6110" s="93"/>
    </row>
    <row r="6111" spans="32:48" x14ac:dyDescent="0.55000000000000004">
      <c r="AF6111" t="s">
        <v>26045</v>
      </c>
      <c r="AG6111" s="284">
        <v>2308.36</v>
      </c>
      <c r="AI6111" s="276" t="s">
        <v>68090</v>
      </c>
      <c r="AJ6111" s="277">
        <v>3640</v>
      </c>
      <c r="AL6111" s="246" t="s">
        <v>20651</v>
      </c>
      <c r="AM6111" s="247">
        <v>166666.04</v>
      </c>
      <c r="AO6111" s="226" t="s">
        <v>42474</v>
      </c>
      <c r="AP6111" s="227">
        <v>117019.7</v>
      </c>
      <c r="AR6111" s="207" t="s">
        <v>20415</v>
      </c>
      <c r="AS6111" s="208">
        <v>47411.15</v>
      </c>
      <c r="AT6111" s="93"/>
      <c r="AU6111" s="93"/>
      <c r="AV6111" s="93"/>
    </row>
    <row r="6112" spans="32:48" x14ac:dyDescent="0.55000000000000004">
      <c r="AF6112" t="s">
        <v>26046</v>
      </c>
      <c r="AG6112" s="284">
        <v>11100.96</v>
      </c>
      <c r="AI6112" s="276" t="s">
        <v>68091</v>
      </c>
      <c r="AJ6112" s="277">
        <v>683.5</v>
      </c>
      <c r="AL6112" s="246" t="s">
        <v>35061</v>
      </c>
      <c r="AM6112" s="247">
        <v>1189592.52</v>
      </c>
      <c r="AO6112" s="226" t="s">
        <v>42475</v>
      </c>
      <c r="AP6112" s="227">
        <v>8931.2999999999993</v>
      </c>
      <c r="AR6112" s="207" t="s">
        <v>20416</v>
      </c>
      <c r="AS6112" s="208">
        <v>4448.03</v>
      </c>
      <c r="AT6112" s="93"/>
      <c r="AU6112" s="93"/>
      <c r="AV6112" s="93"/>
    </row>
    <row r="6113" spans="32:48" x14ac:dyDescent="0.55000000000000004">
      <c r="AF6113" t="s">
        <v>63518</v>
      </c>
      <c r="AG6113">
        <v>-32.58</v>
      </c>
      <c r="AI6113" s="276" t="s">
        <v>68092</v>
      </c>
      <c r="AJ6113" s="277">
        <v>52.29</v>
      </c>
      <c r="AL6113" s="246" t="s">
        <v>36292</v>
      </c>
      <c r="AM6113" s="247">
        <v>4483.33</v>
      </c>
      <c r="AO6113" s="226" t="s">
        <v>46931</v>
      </c>
      <c r="AP6113" s="227">
        <v>3621</v>
      </c>
      <c r="AR6113" s="207" t="s">
        <v>13522</v>
      </c>
      <c r="AS6113" s="208">
        <v>56420.63</v>
      </c>
      <c r="AT6113" s="93"/>
      <c r="AU6113" s="93"/>
      <c r="AV6113" s="93"/>
    </row>
    <row r="6114" spans="32:48" x14ac:dyDescent="0.55000000000000004">
      <c r="AF6114" t="s">
        <v>26047</v>
      </c>
      <c r="AG6114" s="284">
        <v>273750.48</v>
      </c>
      <c r="AI6114" s="276" t="s">
        <v>68093</v>
      </c>
      <c r="AJ6114" s="277">
        <v>43160.04</v>
      </c>
      <c r="AL6114" s="246" t="s">
        <v>35062</v>
      </c>
      <c r="AM6114" s="247">
        <v>3102549.07</v>
      </c>
      <c r="AO6114" s="226" t="s">
        <v>20479</v>
      </c>
      <c r="AP6114" s="227">
        <v>12100.99</v>
      </c>
      <c r="AR6114" s="207" t="s">
        <v>13523</v>
      </c>
      <c r="AS6114" s="208">
        <v>38992.639999999999</v>
      </c>
      <c r="AT6114" s="93"/>
      <c r="AU6114" s="93"/>
      <c r="AV6114" s="93"/>
    </row>
    <row r="6115" spans="32:48" x14ac:dyDescent="0.55000000000000004">
      <c r="AF6115" t="s">
        <v>35513</v>
      </c>
      <c r="AG6115" s="284">
        <v>14566.12</v>
      </c>
      <c r="AI6115" s="276" t="s">
        <v>59679</v>
      </c>
      <c r="AJ6115" s="277">
        <v>38838.46</v>
      </c>
      <c r="AL6115" s="246" t="s">
        <v>64305</v>
      </c>
      <c r="AM6115" s="247">
        <v>25000</v>
      </c>
      <c r="AO6115" s="226" t="s">
        <v>20480</v>
      </c>
      <c r="AP6115" s="227">
        <v>925.25</v>
      </c>
      <c r="AR6115" s="207" t="s">
        <v>20417</v>
      </c>
      <c r="AS6115" s="208">
        <v>12217.39</v>
      </c>
      <c r="AT6115" s="93"/>
      <c r="AU6115" s="93"/>
      <c r="AV6115" s="93"/>
    </row>
    <row r="6116" spans="32:48" x14ac:dyDescent="0.55000000000000004">
      <c r="AF6116" t="s">
        <v>26218</v>
      </c>
      <c r="AG6116" s="284">
        <v>5388</v>
      </c>
      <c r="AI6116" s="276" t="s">
        <v>59681</v>
      </c>
      <c r="AJ6116" s="277">
        <v>4526.9799999999996</v>
      </c>
      <c r="AL6116" s="246" t="s">
        <v>39174</v>
      </c>
      <c r="AM6116" s="247">
        <v>62045</v>
      </c>
      <c r="AO6116" s="226" t="s">
        <v>40307</v>
      </c>
      <c r="AP6116" s="227">
        <v>20000</v>
      </c>
      <c r="AR6116" s="207" t="s">
        <v>20418</v>
      </c>
      <c r="AS6116" s="208">
        <v>136287.66</v>
      </c>
      <c r="AT6116" s="93"/>
      <c r="AU6116" s="93"/>
      <c r="AV6116" s="93"/>
    </row>
    <row r="6117" spans="32:48" x14ac:dyDescent="0.55000000000000004">
      <c r="AF6117" t="s">
        <v>26221</v>
      </c>
      <c r="AG6117" s="284">
        <v>7210</v>
      </c>
      <c r="AI6117" s="276" t="s">
        <v>68094</v>
      </c>
      <c r="AJ6117" s="277">
        <v>7574</v>
      </c>
      <c r="AL6117" s="246" t="s">
        <v>39175</v>
      </c>
      <c r="AM6117" s="247">
        <v>323270.75</v>
      </c>
      <c r="AO6117" s="226" t="s">
        <v>33580</v>
      </c>
      <c r="AP6117" s="227">
        <v>79140.179999999993</v>
      </c>
      <c r="AR6117" s="207" t="s">
        <v>20419</v>
      </c>
      <c r="AS6117" s="208">
        <v>41900</v>
      </c>
      <c r="AT6117" s="93"/>
      <c r="AU6117" s="93"/>
      <c r="AV6117" s="93"/>
    </row>
    <row r="6118" spans="32:48" x14ac:dyDescent="0.55000000000000004">
      <c r="AF6118" t="s">
        <v>26222</v>
      </c>
      <c r="AG6118" s="284">
        <v>27131.8</v>
      </c>
      <c r="AI6118" s="276" t="s">
        <v>68095</v>
      </c>
      <c r="AJ6118" s="277">
        <v>16817.46</v>
      </c>
      <c r="AL6118" s="246" t="s">
        <v>20652</v>
      </c>
      <c r="AM6118" s="247">
        <v>588717.66</v>
      </c>
      <c r="AO6118" s="226" t="s">
        <v>52439</v>
      </c>
      <c r="AP6118" s="227">
        <v>11020</v>
      </c>
      <c r="AR6118" s="207" t="s">
        <v>20420</v>
      </c>
      <c r="AS6118" s="208">
        <v>29744.03</v>
      </c>
      <c r="AT6118" s="93"/>
      <c r="AU6118" s="93"/>
      <c r="AV6118" s="93"/>
    </row>
    <row r="6119" spans="32:48" x14ac:dyDescent="0.55000000000000004">
      <c r="AF6119" t="s">
        <v>26224</v>
      </c>
      <c r="AG6119">
        <v>290.48</v>
      </c>
      <c r="AI6119" s="276" t="s">
        <v>68096</v>
      </c>
      <c r="AJ6119" s="277">
        <v>1286.54</v>
      </c>
      <c r="AL6119" s="246" t="s">
        <v>20653</v>
      </c>
      <c r="AM6119" s="247">
        <v>1420082.05</v>
      </c>
      <c r="AO6119" s="226" t="s">
        <v>52440</v>
      </c>
      <c r="AP6119" s="227">
        <v>5068</v>
      </c>
      <c r="AR6119" s="207" t="s">
        <v>20421</v>
      </c>
      <c r="AS6119" s="208">
        <v>5103</v>
      </c>
      <c r="AT6119" s="93"/>
      <c r="AU6119" s="93"/>
      <c r="AV6119" s="93"/>
    </row>
    <row r="6120" spans="32:48" x14ac:dyDescent="0.55000000000000004">
      <c r="AF6120" t="s">
        <v>34048</v>
      </c>
      <c r="AG6120">
        <v>219.19</v>
      </c>
      <c r="AI6120" s="276" t="s">
        <v>68097</v>
      </c>
      <c r="AJ6120" s="277">
        <v>934</v>
      </c>
      <c r="AL6120" s="246" t="s">
        <v>20654</v>
      </c>
      <c r="AM6120" s="247">
        <v>48325.06</v>
      </c>
      <c r="AO6120" s="226" t="s">
        <v>52441</v>
      </c>
      <c r="AP6120" s="227">
        <v>1230.74</v>
      </c>
      <c r="AR6120" s="207" t="s">
        <v>20422</v>
      </c>
      <c r="AS6120" s="208">
        <v>1018.05</v>
      </c>
      <c r="AT6120" s="93"/>
      <c r="AU6120" s="93"/>
      <c r="AV6120" s="93"/>
    </row>
    <row r="6121" spans="32:48" x14ac:dyDescent="0.55000000000000004">
      <c r="AF6121" t="s">
        <v>34049</v>
      </c>
      <c r="AG6121" s="284">
        <v>8500</v>
      </c>
      <c r="AI6121" s="276" t="s">
        <v>23042</v>
      </c>
      <c r="AJ6121" s="277">
        <v>12599.38</v>
      </c>
      <c r="AL6121" s="246" t="s">
        <v>59609</v>
      </c>
      <c r="AM6121" s="247">
        <v>24737.759999999998</v>
      </c>
      <c r="AO6121" s="226" t="s">
        <v>52442</v>
      </c>
      <c r="AP6121" s="227">
        <v>3360</v>
      </c>
      <c r="AR6121" s="207" t="s">
        <v>20423</v>
      </c>
      <c r="AS6121" s="208">
        <v>38402.92</v>
      </c>
      <c r="AT6121" s="93"/>
      <c r="AU6121" s="93"/>
      <c r="AV6121" s="93"/>
    </row>
    <row r="6122" spans="32:48" x14ac:dyDescent="0.55000000000000004">
      <c r="AF6122" t="s">
        <v>26226</v>
      </c>
      <c r="AG6122" s="284">
        <v>6869.25</v>
      </c>
      <c r="AI6122" s="276" t="s">
        <v>23043</v>
      </c>
      <c r="AJ6122" s="277">
        <v>1621.88</v>
      </c>
      <c r="AL6122" s="246" t="s">
        <v>35063</v>
      </c>
      <c r="AM6122" s="247">
        <v>635335.18999999994</v>
      </c>
      <c r="AO6122" s="226" t="s">
        <v>52443</v>
      </c>
      <c r="AP6122" s="227">
        <v>257.05</v>
      </c>
      <c r="AR6122" s="207" t="s">
        <v>20424</v>
      </c>
      <c r="AS6122" s="208">
        <v>588117.79</v>
      </c>
      <c r="AT6122" s="93"/>
      <c r="AU6122" s="93"/>
      <c r="AV6122" s="93"/>
    </row>
    <row r="6123" spans="32:48" x14ac:dyDescent="0.55000000000000004">
      <c r="AF6123" t="s">
        <v>26228</v>
      </c>
      <c r="AG6123" s="284">
        <v>14106</v>
      </c>
      <c r="AI6123" s="276" t="s">
        <v>56284</v>
      </c>
      <c r="AJ6123" s="277">
        <v>200</v>
      </c>
      <c r="AL6123" s="246" t="s">
        <v>33600</v>
      </c>
      <c r="AM6123" s="247">
        <v>1477333.03</v>
      </c>
      <c r="AO6123" s="226" t="s">
        <v>49912</v>
      </c>
      <c r="AP6123" s="227">
        <v>6306</v>
      </c>
      <c r="AR6123" s="207" t="s">
        <v>20425</v>
      </c>
      <c r="AS6123" s="208">
        <v>81223.679999999993</v>
      </c>
      <c r="AT6123" s="93"/>
      <c r="AU6123" s="93"/>
      <c r="AV6123" s="93"/>
    </row>
    <row r="6124" spans="32:48" x14ac:dyDescent="0.55000000000000004">
      <c r="AF6124" t="s">
        <v>14130</v>
      </c>
      <c r="AG6124" s="284">
        <v>6171.16</v>
      </c>
      <c r="AI6124" s="276" t="s">
        <v>33804</v>
      </c>
      <c r="AJ6124" s="277">
        <v>6813.6</v>
      </c>
      <c r="AL6124" s="246" t="s">
        <v>20655</v>
      </c>
      <c r="AM6124" s="247">
        <v>6352.23</v>
      </c>
      <c r="AO6124" s="226" t="s">
        <v>40308</v>
      </c>
      <c r="AP6124" s="227">
        <v>75795.199999999997</v>
      </c>
      <c r="AR6124" s="207" t="s">
        <v>20426</v>
      </c>
      <c r="AS6124" s="208">
        <v>1901.22</v>
      </c>
      <c r="AT6124" s="93"/>
      <c r="AU6124" s="93"/>
      <c r="AV6124" s="93"/>
    </row>
    <row r="6125" spans="32:48" x14ac:dyDescent="0.55000000000000004">
      <c r="AF6125" t="s">
        <v>14131</v>
      </c>
      <c r="AG6125" s="284">
        <v>18304.830000000002</v>
      </c>
      <c r="AI6125" s="276" t="s">
        <v>23048</v>
      </c>
      <c r="AJ6125" s="277">
        <v>1624.19</v>
      </c>
      <c r="AL6125" s="246" t="s">
        <v>46940</v>
      </c>
      <c r="AM6125" s="247">
        <v>146414.39000000001</v>
      </c>
      <c r="AO6125" s="226" t="s">
        <v>46932</v>
      </c>
      <c r="AP6125" s="227">
        <v>63514</v>
      </c>
      <c r="AR6125" s="207" t="s">
        <v>20427</v>
      </c>
      <c r="AS6125" s="208">
        <v>1932.24</v>
      </c>
      <c r="AT6125" s="93"/>
      <c r="AU6125" s="93"/>
      <c r="AV6125" s="93"/>
    </row>
    <row r="6126" spans="32:48" x14ac:dyDescent="0.55000000000000004">
      <c r="AF6126" t="s">
        <v>14132</v>
      </c>
      <c r="AG6126" s="284">
        <v>12574.19</v>
      </c>
      <c r="AI6126" s="276" t="s">
        <v>42669</v>
      </c>
      <c r="AJ6126" s="277">
        <v>4678.1099999999997</v>
      </c>
      <c r="AL6126" s="246" t="s">
        <v>33602</v>
      </c>
      <c r="AM6126" s="247">
        <v>26707.07</v>
      </c>
      <c r="AO6126" s="226" t="s">
        <v>40309</v>
      </c>
      <c r="AP6126" s="227">
        <v>10569.18</v>
      </c>
      <c r="AR6126" s="207" t="s">
        <v>20428</v>
      </c>
      <c r="AS6126" s="208">
        <v>74.91</v>
      </c>
      <c r="AT6126" s="93"/>
      <c r="AU6126" s="93"/>
      <c r="AV6126" s="93"/>
    </row>
    <row r="6127" spans="32:48" x14ac:dyDescent="0.55000000000000004">
      <c r="AF6127" t="s">
        <v>26230</v>
      </c>
      <c r="AG6127" s="284">
        <v>73642.09</v>
      </c>
      <c r="AI6127" s="276" t="s">
        <v>52927</v>
      </c>
      <c r="AJ6127" s="277">
        <v>13984.75</v>
      </c>
      <c r="AL6127" s="246" t="s">
        <v>59074</v>
      </c>
      <c r="AM6127" s="247">
        <v>13989.89</v>
      </c>
      <c r="AO6127" s="226" t="s">
        <v>44904</v>
      </c>
      <c r="AP6127" s="227">
        <v>46000</v>
      </c>
      <c r="AR6127" s="207" t="s">
        <v>20429</v>
      </c>
      <c r="AS6127" s="208">
        <v>43660.76</v>
      </c>
      <c r="AT6127" s="93"/>
      <c r="AU6127" s="93"/>
      <c r="AV6127" s="93"/>
    </row>
    <row r="6128" spans="32:48" x14ac:dyDescent="0.55000000000000004">
      <c r="AF6128" t="s">
        <v>26231</v>
      </c>
      <c r="AG6128" s="284">
        <v>24202.94</v>
      </c>
      <c r="AI6128" s="276" t="s">
        <v>55244</v>
      </c>
      <c r="AJ6128" s="277">
        <v>736.56</v>
      </c>
      <c r="AL6128" s="246" t="s">
        <v>20656</v>
      </c>
      <c r="AM6128" s="247">
        <v>1809851.84</v>
      </c>
      <c r="AO6128" s="226" t="s">
        <v>44905</v>
      </c>
      <c r="AP6128" s="227">
        <v>3519</v>
      </c>
      <c r="AR6128" s="207" t="s">
        <v>20430</v>
      </c>
      <c r="AS6128" s="208">
        <v>850739.05</v>
      </c>
      <c r="AT6128" s="93"/>
      <c r="AU6128" s="93"/>
      <c r="AV6128" s="93"/>
    </row>
    <row r="6129" spans="32:48" x14ac:dyDescent="0.55000000000000004">
      <c r="AF6129" t="s">
        <v>36641</v>
      </c>
      <c r="AG6129" s="284">
        <v>755873.73</v>
      </c>
      <c r="AI6129" s="276" t="s">
        <v>23049</v>
      </c>
      <c r="AJ6129" s="277">
        <v>4962.4399999999996</v>
      </c>
      <c r="AL6129" s="246" t="s">
        <v>52467</v>
      </c>
      <c r="AM6129" s="247">
        <v>215933.01</v>
      </c>
      <c r="AO6129" s="226" t="s">
        <v>42476</v>
      </c>
      <c r="AP6129" s="227">
        <v>622750</v>
      </c>
      <c r="AR6129" s="207" t="s">
        <v>20431</v>
      </c>
      <c r="AS6129" s="208">
        <v>17653.25</v>
      </c>
      <c r="AT6129" s="93"/>
      <c r="AU6129" s="93"/>
      <c r="AV6129" s="93"/>
    </row>
    <row r="6130" spans="32:48" x14ac:dyDescent="0.55000000000000004">
      <c r="AF6130" t="s">
        <v>71880</v>
      </c>
      <c r="AG6130" s="284">
        <v>1149.71</v>
      </c>
      <c r="AI6130" s="276" t="s">
        <v>35241</v>
      </c>
      <c r="AJ6130" s="277">
        <v>411.5</v>
      </c>
      <c r="AL6130" s="246" t="s">
        <v>20657</v>
      </c>
      <c r="AM6130" s="247">
        <v>1918790.79</v>
      </c>
      <c r="AO6130" s="226" t="s">
        <v>42477</v>
      </c>
      <c r="AP6130" s="227">
        <v>47529</v>
      </c>
      <c r="AR6130" s="207" t="s">
        <v>20432</v>
      </c>
      <c r="AS6130" s="208">
        <v>14435</v>
      </c>
      <c r="AT6130" s="93"/>
      <c r="AU6130" s="93"/>
      <c r="AV6130" s="93"/>
    </row>
    <row r="6131" spans="32:48" x14ac:dyDescent="0.55000000000000004">
      <c r="AF6131" t="s">
        <v>26234</v>
      </c>
      <c r="AG6131" s="284">
        <v>11324.44</v>
      </c>
      <c r="AI6131" s="276" t="s">
        <v>58291</v>
      </c>
      <c r="AJ6131" s="277">
        <v>19360.509999999998</v>
      </c>
      <c r="AL6131" s="246" t="s">
        <v>36294</v>
      </c>
      <c r="AM6131" s="247">
        <v>3949669.11</v>
      </c>
      <c r="AO6131" s="226" t="s">
        <v>35049</v>
      </c>
      <c r="AP6131" s="227">
        <v>1500</v>
      </c>
      <c r="AR6131" s="207" t="s">
        <v>20433</v>
      </c>
      <c r="AS6131" s="208">
        <v>996.22</v>
      </c>
      <c r="AT6131" s="93"/>
      <c r="AU6131" s="93"/>
      <c r="AV6131" s="93"/>
    </row>
    <row r="6132" spans="32:48" x14ac:dyDescent="0.55000000000000004">
      <c r="AF6132" t="s">
        <v>34050</v>
      </c>
      <c r="AG6132" s="284">
        <v>3146.71</v>
      </c>
      <c r="AI6132" s="276" t="s">
        <v>55246</v>
      </c>
      <c r="AJ6132" s="277">
        <v>15796.4</v>
      </c>
      <c r="AL6132" s="246" t="s">
        <v>47980</v>
      </c>
      <c r="AM6132" s="247">
        <v>208843.47</v>
      </c>
      <c r="AO6132" s="226" t="s">
        <v>20531</v>
      </c>
      <c r="AP6132" s="227">
        <v>114.75</v>
      </c>
      <c r="AR6132" s="207" t="s">
        <v>20434</v>
      </c>
      <c r="AS6132" s="208">
        <v>846.44</v>
      </c>
      <c r="AT6132" s="93"/>
      <c r="AU6132" s="93"/>
      <c r="AV6132" s="93"/>
    </row>
    <row r="6133" spans="32:48" x14ac:dyDescent="0.55000000000000004">
      <c r="AF6133" t="s">
        <v>69470</v>
      </c>
      <c r="AG6133">
        <v>517.71</v>
      </c>
      <c r="AI6133" s="276" t="s">
        <v>68098</v>
      </c>
      <c r="AJ6133" s="277">
        <v>1218.75</v>
      </c>
      <c r="AL6133" s="246" t="s">
        <v>58255</v>
      </c>
      <c r="AM6133" s="247">
        <v>9468.81</v>
      </c>
      <c r="AO6133" s="226" t="s">
        <v>35050</v>
      </c>
      <c r="AP6133" s="227">
        <v>361.5</v>
      </c>
      <c r="AR6133" s="207" t="s">
        <v>20435</v>
      </c>
      <c r="AS6133" s="208">
        <v>2419.12</v>
      </c>
      <c r="AT6133" s="93"/>
      <c r="AU6133" s="93"/>
      <c r="AV6133" s="93"/>
    </row>
    <row r="6134" spans="32:48" x14ac:dyDescent="0.55000000000000004">
      <c r="AF6134" t="s">
        <v>58783</v>
      </c>
      <c r="AG6134" s="284">
        <v>3077.32</v>
      </c>
      <c r="AI6134" s="276" t="s">
        <v>63726</v>
      </c>
      <c r="AJ6134" s="277">
        <v>2962.76</v>
      </c>
      <c r="AL6134" s="246" t="s">
        <v>47981</v>
      </c>
      <c r="AM6134" s="247">
        <v>-330323.21999999997</v>
      </c>
      <c r="AO6134" s="226" t="s">
        <v>49913</v>
      </c>
      <c r="AP6134" s="227">
        <v>27270</v>
      </c>
      <c r="AR6134" s="207" t="s">
        <v>20436</v>
      </c>
      <c r="AS6134" s="208">
        <v>13425.22</v>
      </c>
      <c r="AT6134" s="93"/>
      <c r="AU6134" s="93"/>
      <c r="AV6134" s="93"/>
    </row>
    <row r="6135" spans="32:48" x14ac:dyDescent="0.55000000000000004">
      <c r="AF6135" t="s">
        <v>26237</v>
      </c>
      <c r="AG6135" s="284">
        <v>396405.17</v>
      </c>
      <c r="AI6135" s="276" t="s">
        <v>55247</v>
      </c>
      <c r="AJ6135" s="277">
        <v>4171.88</v>
      </c>
      <c r="AL6135" s="246" t="s">
        <v>49927</v>
      </c>
      <c r="AM6135" s="247">
        <v>215117.1</v>
      </c>
      <c r="AO6135" s="226" t="s">
        <v>20532</v>
      </c>
      <c r="AP6135" s="227">
        <v>5327.38</v>
      </c>
      <c r="AR6135" s="207" t="s">
        <v>20437</v>
      </c>
      <c r="AS6135" s="208">
        <v>11497</v>
      </c>
      <c r="AT6135" s="93"/>
      <c r="AU6135" s="93"/>
      <c r="AV6135" s="93"/>
    </row>
    <row r="6136" spans="32:48" x14ac:dyDescent="0.55000000000000004">
      <c r="AF6136" t="s">
        <v>14133</v>
      </c>
      <c r="AG6136" s="284">
        <v>105652.91</v>
      </c>
      <c r="AI6136" s="276" t="s">
        <v>55248</v>
      </c>
      <c r="AJ6136" s="277">
        <v>1847.45</v>
      </c>
      <c r="AL6136" s="246" t="s">
        <v>48899</v>
      </c>
      <c r="AM6136" s="247">
        <v>135358.26</v>
      </c>
      <c r="AO6136" s="226" t="s">
        <v>20533</v>
      </c>
      <c r="AP6136" s="227">
        <v>384640.68</v>
      </c>
      <c r="AR6136" s="207" t="s">
        <v>20438</v>
      </c>
      <c r="AS6136" s="208">
        <v>3399.9</v>
      </c>
      <c r="AT6136" s="93"/>
      <c r="AU6136" s="93"/>
      <c r="AV6136" s="93"/>
    </row>
    <row r="6137" spans="32:48" x14ac:dyDescent="0.55000000000000004">
      <c r="AF6137" t="s">
        <v>70213</v>
      </c>
      <c r="AG6137" s="284">
        <v>144462.98000000001</v>
      </c>
      <c r="AI6137" s="276" t="s">
        <v>63727</v>
      </c>
      <c r="AJ6137" s="277">
        <v>4790.59</v>
      </c>
      <c r="AL6137" s="246" t="s">
        <v>59610</v>
      </c>
      <c r="AM6137" s="247">
        <v>438333</v>
      </c>
      <c r="AO6137" s="226" t="s">
        <v>48890</v>
      </c>
      <c r="AP6137" s="227">
        <v>20500</v>
      </c>
      <c r="AR6137" s="207" t="s">
        <v>13524</v>
      </c>
      <c r="AS6137" s="208">
        <v>8549.6200000000008</v>
      </c>
      <c r="AT6137" s="93"/>
      <c r="AU6137" s="93"/>
      <c r="AV6137" s="93"/>
    </row>
    <row r="6138" spans="32:48" x14ac:dyDescent="0.55000000000000004">
      <c r="AF6138" t="s">
        <v>26238</v>
      </c>
      <c r="AG6138" s="284">
        <v>2004404.77</v>
      </c>
      <c r="AI6138" s="276" t="s">
        <v>68099</v>
      </c>
      <c r="AJ6138" s="277">
        <v>865.2</v>
      </c>
      <c r="AL6138" s="246" t="s">
        <v>40319</v>
      </c>
      <c r="AM6138" s="247">
        <v>140061.1</v>
      </c>
      <c r="AO6138" s="226" t="s">
        <v>33582</v>
      </c>
      <c r="AP6138" s="227">
        <v>-255863.67</v>
      </c>
      <c r="AR6138" s="207" t="s">
        <v>20439</v>
      </c>
      <c r="AS6138" s="208">
        <v>4919.9399999999996</v>
      </c>
      <c r="AT6138" s="93"/>
      <c r="AU6138" s="93"/>
      <c r="AV6138" s="93"/>
    </row>
    <row r="6139" spans="32:48" x14ac:dyDescent="0.55000000000000004">
      <c r="AF6139" t="s">
        <v>14134</v>
      </c>
      <c r="AG6139" s="284">
        <v>168837.93</v>
      </c>
      <c r="AI6139" s="276" t="s">
        <v>68100</v>
      </c>
      <c r="AJ6139" s="277">
        <v>110</v>
      </c>
      <c r="AL6139" s="246" t="s">
        <v>40320</v>
      </c>
      <c r="AM6139" s="247">
        <v>10719.12</v>
      </c>
      <c r="AO6139" s="226" t="s">
        <v>20535</v>
      </c>
      <c r="AP6139" s="227">
        <v>99.49</v>
      </c>
      <c r="AR6139" s="207" t="s">
        <v>20440</v>
      </c>
      <c r="AS6139" s="208">
        <v>1988</v>
      </c>
      <c r="AT6139" s="93"/>
      <c r="AU6139" s="93"/>
      <c r="AV6139" s="93"/>
    </row>
    <row r="6140" spans="32:48" x14ac:dyDescent="0.55000000000000004">
      <c r="AF6140" t="s">
        <v>26241</v>
      </c>
      <c r="AG6140" s="284">
        <v>1129698.75</v>
      </c>
      <c r="AI6140" s="276" t="s">
        <v>50117</v>
      </c>
      <c r="AJ6140" s="277">
        <v>-2422.65</v>
      </c>
      <c r="AL6140" s="246" t="s">
        <v>40321</v>
      </c>
      <c r="AM6140" s="247">
        <v>18720.72</v>
      </c>
      <c r="AO6140" s="226" t="s">
        <v>20536</v>
      </c>
      <c r="AP6140" s="227">
        <v>3575.04</v>
      </c>
      <c r="AR6140" s="207" t="s">
        <v>20441</v>
      </c>
      <c r="AS6140" s="208">
        <v>4950</v>
      </c>
      <c r="AT6140" s="93"/>
      <c r="AU6140" s="93"/>
      <c r="AV6140" s="93"/>
    </row>
    <row r="6141" spans="32:48" x14ac:dyDescent="0.55000000000000004">
      <c r="AF6141" t="s">
        <v>56851</v>
      </c>
      <c r="AG6141" s="284">
        <v>8296.1</v>
      </c>
      <c r="AI6141" s="276" t="s">
        <v>48974</v>
      </c>
      <c r="AJ6141" s="277">
        <v>1625.07</v>
      </c>
      <c r="AL6141" s="246" t="s">
        <v>59075</v>
      </c>
      <c r="AM6141" s="247">
        <v>19784.150000000001</v>
      </c>
      <c r="AO6141" s="226" t="s">
        <v>48891</v>
      </c>
      <c r="AP6141" s="227">
        <v>578.46</v>
      </c>
      <c r="AR6141" s="207" t="s">
        <v>20442</v>
      </c>
      <c r="AS6141" s="208">
        <v>369.19</v>
      </c>
      <c r="AT6141" s="93"/>
      <c r="AU6141" s="93"/>
      <c r="AV6141" s="93"/>
    </row>
    <row r="6142" spans="32:48" x14ac:dyDescent="0.55000000000000004">
      <c r="AF6142" t="s">
        <v>26243</v>
      </c>
      <c r="AG6142" s="284">
        <v>49619.37</v>
      </c>
      <c r="AI6142" s="276" t="s">
        <v>56286</v>
      </c>
      <c r="AJ6142" s="277">
        <v>45427.199999999997</v>
      </c>
      <c r="AL6142" s="246" t="s">
        <v>56151</v>
      </c>
      <c r="AM6142" s="247">
        <v>56100</v>
      </c>
      <c r="AO6142" s="226" t="s">
        <v>46933</v>
      </c>
      <c r="AP6142" s="227">
        <v>20785.54</v>
      </c>
      <c r="AR6142" s="207" t="s">
        <v>20443</v>
      </c>
      <c r="AS6142" s="208">
        <v>90.91</v>
      </c>
      <c r="AT6142" s="93"/>
      <c r="AU6142" s="93"/>
      <c r="AV6142" s="93"/>
    </row>
    <row r="6143" spans="32:48" x14ac:dyDescent="0.55000000000000004">
      <c r="AF6143" t="s">
        <v>26356</v>
      </c>
      <c r="AG6143" s="284">
        <v>17794</v>
      </c>
      <c r="AI6143" s="276" t="s">
        <v>35245</v>
      </c>
      <c r="AJ6143" s="277">
        <v>674216.12</v>
      </c>
      <c r="AL6143" s="246" t="s">
        <v>55136</v>
      </c>
      <c r="AM6143" s="247">
        <v>287.5</v>
      </c>
      <c r="AO6143" s="226" t="s">
        <v>47974</v>
      </c>
      <c r="AP6143" s="227">
        <v>63582.96</v>
      </c>
      <c r="AR6143" s="207" t="s">
        <v>20444</v>
      </c>
      <c r="AS6143" s="208">
        <v>206.16</v>
      </c>
      <c r="AT6143" s="93"/>
      <c r="AU6143" s="93"/>
      <c r="AV6143" s="93"/>
    </row>
    <row r="6144" spans="32:48" x14ac:dyDescent="0.55000000000000004">
      <c r="AF6144" t="s">
        <v>69473</v>
      </c>
      <c r="AG6144" s="284">
        <v>4268.24</v>
      </c>
      <c r="AI6144" s="276" t="s">
        <v>52935</v>
      </c>
      <c r="AJ6144" s="277">
        <v>31164.66</v>
      </c>
      <c r="AL6144" s="246" t="s">
        <v>55137</v>
      </c>
      <c r="AM6144" s="247">
        <v>667343.4</v>
      </c>
      <c r="AO6144" s="226" t="s">
        <v>20541</v>
      </c>
      <c r="AP6144" s="227">
        <v>4699.7299999999996</v>
      </c>
      <c r="AR6144" s="207" t="s">
        <v>20445</v>
      </c>
      <c r="AS6144" s="208">
        <v>8200</v>
      </c>
      <c r="AT6144" s="93"/>
      <c r="AU6144" s="93"/>
      <c r="AV6144" s="93"/>
    </row>
    <row r="6145" spans="32:48" x14ac:dyDescent="0.55000000000000004">
      <c r="AF6145" t="s">
        <v>26360</v>
      </c>
      <c r="AG6145" s="284">
        <v>29341.58</v>
      </c>
      <c r="AI6145" s="276" t="s">
        <v>48976</v>
      </c>
      <c r="AJ6145" s="277">
        <v>420</v>
      </c>
      <c r="AL6145" s="246" t="s">
        <v>55138</v>
      </c>
      <c r="AM6145" s="247">
        <v>55297.57</v>
      </c>
      <c r="AO6145" s="226" t="s">
        <v>20542</v>
      </c>
      <c r="AP6145" s="227">
        <v>13842.35</v>
      </c>
      <c r="AR6145" s="207" t="s">
        <v>20446</v>
      </c>
      <c r="AS6145" s="208">
        <v>9722.8700000000008</v>
      </c>
      <c r="AT6145" s="93"/>
      <c r="AU6145" s="93"/>
      <c r="AV6145" s="93"/>
    </row>
    <row r="6146" spans="32:48" x14ac:dyDescent="0.55000000000000004">
      <c r="AF6146" t="s">
        <v>26362</v>
      </c>
      <c r="AG6146" s="284">
        <v>9924.48</v>
      </c>
      <c r="AI6146" s="276" t="s">
        <v>35246</v>
      </c>
      <c r="AJ6146" s="277">
        <v>33064.699999999997</v>
      </c>
      <c r="AL6146" s="246" t="s">
        <v>55139</v>
      </c>
      <c r="AM6146" s="247">
        <v>170591.95</v>
      </c>
      <c r="AO6146" s="226" t="s">
        <v>47975</v>
      </c>
      <c r="AP6146" s="227">
        <v>5003.7</v>
      </c>
      <c r="AR6146" s="207" t="s">
        <v>20447</v>
      </c>
      <c r="AS6146" s="208">
        <v>15515.01</v>
      </c>
      <c r="AT6146" s="93"/>
      <c r="AU6146" s="93"/>
      <c r="AV6146" s="93"/>
    </row>
    <row r="6147" spans="32:48" x14ac:dyDescent="0.55000000000000004">
      <c r="AF6147" t="s">
        <v>55650</v>
      </c>
      <c r="AG6147" s="284">
        <v>17619.599999999999</v>
      </c>
      <c r="AI6147" s="276" t="s">
        <v>70624</v>
      </c>
      <c r="AJ6147" s="277">
        <v>16530</v>
      </c>
      <c r="AL6147" s="246" t="s">
        <v>56152</v>
      </c>
      <c r="AM6147" s="247">
        <v>6101.2</v>
      </c>
      <c r="AO6147" s="226" t="s">
        <v>20543</v>
      </c>
      <c r="AP6147" s="227">
        <v>2424.79</v>
      </c>
      <c r="AR6147" s="207" t="s">
        <v>20448</v>
      </c>
      <c r="AS6147" s="208">
        <v>26624.99</v>
      </c>
      <c r="AT6147" s="93"/>
      <c r="AU6147" s="93"/>
      <c r="AV6147" s="93"/>
    </row>
    <row r="6148" spans="32:48" x14ac:dyDescent="0.55000000000000004">
      <c r="AF6148" t="s">
        <v>39427</v>
      </c>
      <c r="AG6148">
        <v>225.01</v>
      </c>
      <c r="AI6148" s="276" t="s">
        <v>35248</v>
      </c>
      <c r="AJ6148" s="277">
        <v>282873.51</v>
      </c>
      <c r="AL6148" s="246" t="s">
        <v>57450</v>
      </c>
      <c r="AM6148" s="247">
        <v>111551.83</v>
      </c>
      <c r="AO6148" s="226" t="s">
        <v>35051</v>
      </c>
      <c r="AP6148" s="227">
        <v>196984.42</v>
      </c>
      <c r="AR6148" s="207" t="s">
        <v>20449</v>
      </c>
      <c r="AS6148" s="208">
        <v>2401</v>
      </c>
      <c r="AT6148" s="93"/>
      <c r="AU6148" s="93"/>
      <c r="AV6148" s="93"/>
    </row>
    <row r="6149" spans="32:48" x14ac:dyDescent="0.55000000000000004">
      <c r="AF6149" t="s">
        <v>69475</v>
      </c>
      <c r="AG6149">
        <v>135.66</v>
      </c>
      <c r="AI6149" s="276" t="s">
        <v>52938</v>
      </c>
      <c r="AJ6149" s="277">
        <v>883976.52</v>
      </c>
      <c r="AL6149" s="246" t="s">
        <v>55140</v>
      </c>
      <c r="AM6149" s="247">
        <v>10644.58</v>
      </c>
      <c r="AO6149" s="226" t="s">
        <v>20550</v>
      </c>
      <c r="AP6149" s="227">
        <v>346069.36</v>
      </c>
      <c r="AR6149" s="207" t="s">
        <v>20450</v>
      </c>
      <c r="AS6149" s="208">
        <v>26715</v>
      </c>
      <c r="AT6149" s="93"/>
      <c r="AU6149" s="93"/>
      <c r="AV6149" s="93"/>
    </row>
    <row r="6150" spans="32:48" x14ac:dyDescent="0.55000000000000004">
      <c r="AF6150" t="s">
        <v>26367</v>
      </c>
      <c r="AG6150">
        <v>83.52</v>
      </c>
      <c r="AI6150" s="276" t="s">
        <v>68101</v>
      </c>
      <c r="AJ6150" s="277">
        <v>58052.94</v>
      </c>
      <c r="AL6150" s="246" t="s">
        <v>55141</v>
      </c>
      <c r="AM6150" s="247">
        <v>20674.34</v>
      </c>
      <c r="AO6150" s="226" t="s">
        <v>46934</v>
      </c>
      <c r="AP6150" s="227">
        <v>3043.25</v>
      </c>
      <c r="AR6150" s="207" t="s">
        <v>20451</v>
      </c>
      <c r="AS6150" s="208">
        <v>21500</v>
      </c>
      <c r="AT6150" s="93"/>
      <c r="AU6150" s="93"/>
      <c r="AV6150" s="93"/>
    </row>
    <row r="6151" spans="32:48" x14ac:dyDescent="0.55000000000000004">
      <c r="AF6151" t="s">
        <v>14148</v>
      </c>
      <c r="AG6151" s="284">
        <v>5910.57</v>
      </c>
      <c r="AI6151" s="276" t="s">
        <v>36443</v>
      </c>
      <c r="AJ6151" s="277">
        <v>16812.509999999998</v>
      </c>
      <c r="AL6151" s="246" t="s">
        <v>52469</v>
      </c>
      <c r="AM6151" s="247">
        <v>126465.75</v>
      </c>
      <c r="AO6151" s="226" t="s">
        <v>33583</v>
      </c>
      <c r="AP6151" s="227">
        <v>1148</v>
      </c>
      <c r="AR6151" s="207" t="s">
        <v>20452</v>
      </c>
      <c r="AS6151" s="208">
        <v>22191</v>
      </c>
      <c r="AT6151" s="93"/>
      <c r="AU6151" s="93"/>
      <c r="AV6151" s="93"/>
    </row>
    <row r="6152" spans="32:48" x14ac:dyDescent="0.55000000000000004">
      <c r="AF6152" t="s">
        <v>14149</v>
      </c>
      <c r="AG6152" s="284">
        <v>19031.740000000002</v>
      </c>
      <c r="AI6152" s="276" t="s">
        <v>68102</v>
      </c>
      <c r="AJ6152" s="277">
        <v>23950.799999999999</v>
      </c>
      <c r="AL6152" s="246" t="s">
        <v>52470</v>
      </c>
      <c r="AM6152" s="247">
        <v>12070.62</v>
      </c>
      <c r="AO6152" s="226" t="s">
        <v>20551</v>
      </c>
      <c r="AP6152" s="227">
        <v>43591.01</v>
      </c>
      <c r="AR6152" s="207" t="s">
        <v>20453</v>
      </c>
      <c r="AS6152" s="208">
        <v>7698.42</v>
      </c>
      <c r="AT6152" s="93"/>
      <c r="AU6152" s="93"/>
      <c r="AV6152" s="93"/>
    </row>
    <row r="6153" spans="32:48" x14ac:dyDescent="0.55000000000000004">
      <c r="AF6153" t="s">
        <v>14150</v>
      </c>
      <c r="AG6153" s="284">
        <v>24957.98</v>
      </c>
      <c r="AI6153" s="276" t="s">
        <v>42670</v>
      </c>
      <c r="AJ6153" s="277">
        <v>737860</v>
      </c>
      <c r="AL6153" s="246" t="s">
        <v>52471</v>
      </c>
      <c r="AM6153" s="247">
        <v>36759.699999999997</v>
      </c>
      <c r="AO6153" s="226" t="s">
        <v>20552</v>
      </c>
      <c r="AP6153" s="227">
        <v>1114.75</v>
      </c>
      <c r="AR6153" s="207" t="s">
        <v>20454</v>
      </c>
      <c r="AS6153" s="208">
        <v>393.75</v>
      </c>
      <c r="AT6153" s="93"/>
      <c r="AU6153" s="93"/>
      <c r="AV6153" s="93"/>
    </row>
    <row r="6154" spans="32:48" x14ac:dyDescent="0.55000000000000004">
      <c r="AF6154" t="s">
        <v>26369</v>
      </c>
      <c r="AG6154" s="284">
        <v>9322.27</v>
      </c>
      <c r="AI6154" s="276" t="s">
        <v>68103</v>
      </c>
      <c r="AJ6154" s="277">
        <v>16643</v>
      </c>
      <c r="AL6154" s="246" t="s">
        <v>52472</v>
      </c>
      <c r="AM6154" s="247">
        <v>83965</v>
      </c>
      <c r="AO6154" s="226" t="s">
        <v>20553</v>
      </c>
      <c r="AP6154" s="227">
        <v>1993.72</v>
      </c>
      <c r="AR6154" s="207" t="s">
        <v>20455</v>
      </c>
      <c r="AS6154" s="208">
        <v>64853.279999999999</v>
      </c>
      <c r="AT6154" s="93"/>
      <c r="AU6154" s="93"/>
      <c r="AV6154" s="93"/>
    </row>
    <row r="6155" spans="32:48" x14ac:dyDescent="0.55000000000000004">
      <c r="AF6155" t="s">
        <v>26370</v>
      </c>
      <c r="AG6155" s="284">
        <v>4967.5</v>
      </c>
      <c r="AI6155" s="276" t="s">
        <v>68104</v>
      </c>
      <c r="AJ6155" s="277">
        <v>7250.05</v>
      </c>
      <c r="AL6155" s="246" t="s">
        <v>56153</v>
      </c>
      <c r="AM6155" s="247">
        <v>7825.33</v>
      </c>
      <c r="AO6155" s="226" t="s">
        <v>20554</v>
      </c>
      <c r="AP6155" s="227">
        <v>2250</v>
      </c>
      <c r="AR6155" s="207" t="s">
        <v>20456</v>
      </c>
      <c r="AS6155" s="208">
        <v>84632.03</v>
      </c>
      <c r="AT6155" s="93"/>
      <c r="AU6155" s="93"/>
      <c r="AV6155" s="93"/>
    </row>
    <row r="6156" spans="32:48" x14ac:dyDescent="0.55000000000000004">
      <c r="AF6156" t="s">
        <v>26372</v>
      </c>
      <c r="AG6156" s="284">
        <v>18946.57</v>
      </c>
      <c r="AI6156" s="276" t="s">
        <v>68105</v>
      </c>
      <c r="AJ6156" s="277">
        <v>329.98</v>
      </c>
      <c r="AL6156" s="246" t="s">
        <v>57451</v>
      </c>
      <c r="AM6156" s="247">
        <v>104803.82</v>
      </c>
      <c r="AO6156" s="226" t="s">
        <v>20555</v>
      </c>
      <c r="AP6156" s="227">
        <v>40586.01</v>
      </c>
      <c r="AR6156" s="207" t="s">
        <v>20457</v>
      </c>
      <c r="AS6156" s="208">
        <v>1365.41</v>
      </c>
      <c r="AT6156" s="93"/>
      <c r="AU6156" s="93"/>
      <c r="AV6156" s="93"/>
    </row>
    <row r="6157" spans="32:48" x14ac:dyDescent="0.55000000000000004">
      <c r="AF6157" t="s">
        <v>26373</v>
      </c>
      <c r="AG6157">
        <v>895.92</v>
      </c>
      <c r="AI6157" s="276" t="s">
        <v>23054</v>
      </c>
      <c r="AJ6157" s="277">
        <v>209251.64</v>
      </c>
      <c r="AL6157" s="246" t="s">
        <v>56154</v>
      </c>
      <c r="AM6157" s="247">
        <v>683467.65</v>
      </c>
      <c r="AO6157" s="226" t="s">
        <v>33584</v>
      </c>
      <c r="AP6157" s="227">
        <v>76106.899999999994</v>
      </c>
      <c r="AR6157" s="207" t="s">
        <v>20458</v>
      </c>
      <c r="AS6157" s="208">
        <v>90.91</v>
      </c>
      <c r="AT6157" s="93"/>
      <c r="AU6157" s="93"/>
      <c r="AV6157" s="93"/>
    </row>
    <row r="6158" spans="32:48" x14ac:dyDescent="0.55000000000000004">
      <c r="AF6158" t="s">
        <v>26374</v>
      </c>
      <c r="AG6158" s="284">
        <v>17293.5</v>
      </c>
      <c r="AI6158" s="276" t="s">
        <v>35250</v>
      </c>
      <c r="AJ6158" s="277">
        <v>694575.61</v>
      </c>
      <c r="AL6158" s="246" t="s">
        <v>60427</v>
      </c>
      <c r="AM6158" s="247">
        <v>-330.21</v>
      </c>
      <c r="AO6158" s="226" t="s">
        <v>40310</v>
      </c>
      <c r="AP6158" s="227">
        <v>933500</v>
      </c>
      <c r="AR6158" s="207" t="s">
        <v>20459</v>
      </c>
      <c r="AS6158" s="208">
        <v>846.44</v>
      </c>
      <c r="AT6158" s="93"/>
      <c r="AU6158" s="93"/>
      <c r="AV6158" s="93"/>
    </row>
    <row r="6159" spans="32:48" x14ac:dyDescent="0.55000000000000004">
      <c r="AF6159" t="s">
        <v>48522</v>
      </c>
      <c r="AG6159" s="284">
        <v>-1710.51</v>
      </c>
      <c r="AI6159" s="276" t="s">
        <v>35251</v>
      </c>
      <c r="AJ6159" s="277">
        <v>315819.40000000002</v>
      </c>
      <c r="AL6159" s="246" t="s">
        <v>52477</v>
      </c>
      <c r="AM6159" s="247">
        <v>68760.92</v>
      </c>
      <c r="AO6159" s="226" t="s">
        <v>40311</v>
      </c>
      <c r="AP6159" s="227">
        <v>70680.509999999995</v>
      </c>
      <c r="AR6159" s="207" t="s">
        <v>20460</v>
      </c>
      <c r="AS6159" s="208">
        <v>2625.28</v>
      </c>
      <c r="AT6159" s="93"/>
      <c r="AU6159" s="93"/>
      <c r="AV6159" s="93"/>
    </row>
    <row r="6160" spans="32:48" x14ac:dyDescent="0.55000000000000004">
      <c r="AF6160" t="s">
        <v>26467</v>
      </c>
      <c r="AG6160" s="284">
        <v>21946.29</v>
      </c>
      <c r="AI6160" s="276" t="s">
        <v>23055</v>
      </c>
      <c r="AJ6160" s="277">
        <v>71632.45</v>
      </c>
      <c r="AL6160" s="246" t="s">
        <v>49930</v>
      </c>
      <c r="AM6160" s="247">
        <v>103359.91</v>
      </c>
      <c r="AO6160" s="226" t="s">
        <v>20556</v>
      </c>
      <c r="AP6160" s="227">
        <v>406.21</v>
      </c>
      <c r="AR6160" s="207" t="s">
        <v>20461</v>
      </c>
      <c r="AS6160" s="208">
        <v>8200</v>
      </c>
      <c r="AT6160" s="93"/>
      <c r="AU6160" s="93"/>
      <c r="AV6160" s="93"/>
    </row>
    <row r="6161" spans="32:48" x14ac:dyDescent="0.55000000000000004">
      <c r="AF6161" t="s">
        <v>34056</v>
      </c>
      <c r="AG6161" s="284">
        <v>23337.51</v>
      </c>
      <c r="AI6161" s="276" t="s">
        <v>39279</v>
      </c>
      <c r="AJ6161" s="277">
        <v>77.099999999999994</v>
      </c>
      <c r="AL6161" s="246" t="s">
        <v>56155</v>
      </c>
      <c r="AM6161" s="247">
        <v>15528.55</v>
      </c>
      <c r="AO6161" s="226" t="s">
        <v>20557</v>
      </c>
      <c r="AP6161" s="227">
        <v>130569.55</v>
      </c>
      <c r="AR6161" s="207" t="s">
        <v>20462</v>
      </c>
      <c r="AS6161" s="208">
        <v>87569.1</v>
      </c>
      <c r="AT6161" s="93"/>
      <c r="AU6161" s="93"/>
      <c r="AV6161" s="93"/>
    </row>
    <row r="6162" spans="32:48" x14ac:dyDescent="0.55000000000000004">
      <c r="AF6162" t="s">
        <v>26471</v>
      </c>
      <c r="AG6162" s="284">
        <v>31751.98</v>
      </c>
      <c r="AI6162" s="276" t="s">
        <v>33806</v>
      </c>
      <c r="AJ6162" s="277">
        <v>271.18</v>
      </c>
      <c r="AL6162" s="246" t="s">
        <v>56156</v>
      </c>
      <c r="AM6162" s="247">
        <v>20999.98</v>
      </c>
      <c r="AO6162" s="226" t="s">
        <v>35052</v>
      </c>
      <c r="AP6162" s="227">
        <v>244568.55</v>
      </c>
      <c r="AR6162" s="207" t="s">
        <v>20463</v>
      </c>
      <c r="AS6162" s="208">
        <v>19285.900000000001</v>
      </c>
      <c r="AT6162" s="93"/>
      <c r="AU6162" s="93"/>
      <c r="AV6162" s="93"/>
    </row>
    <row r="6163" spans="32:48" x14ac:dyDescent="0.55000000000000004">
      <c r="AF6163" t="s">
        <v>26474</v>
      </c>
      <c r="AG6163" s="284">
        <v>9870</v>
      </c>
      <c r="AI6163" s="276" t="s">
        <v>68106</v>
      </c>
      <c r="AJ6163" s="277">
        <v>16.600000000000001</v>
      </c>
      <c r="AL6163" s="246" t="s">
        <v>56157</v>
      </c>
      <c r="AM6163" s="247">
        <v>36254.449999999997</v>
      </c>
      <c r="AO6163" s="226" t="s">
        <v>36286</v>
      </c>
      <c r="AP6163" s="227">
        <v>15063.4</v>
      </c>
      <c r="AR6163" s="207" t="s">
        <v>20464</v>
      </c>
      <c r="AS6163" s="208">
        <v>7698.42</v>
      </c>
      <c r="AT6163" s="93"/>
      <c r="AU6163" s="93"/>
      <c r="AV6163" s="93"/>
    </row>
    <row r="6164" spans="32:48" x14ac:dyDescent="0.55000000000000004">
      <c r="AF6164" t="s">
        <v>39429</v>
      </c>
      <c r="AG6164" s="284">
        <v>8368.48</v>
      </c>
      <c r="AI6164" s="276" t="s">
        <v>68107</v>
      </c>
      <c r="AJ6164" s="277">
        <v>3680.3</v>
      </c>
      <c r="AL6164" s="246" t="s">
        <v>49931</v>
      </c>
      <c r="AM6164" s="247">
        <v>-147</v>
      </c>
      <c r="AO6164" s="226" t="s">
        <v>20558</v>
      </c>
      <c r="AP6164" s="227">
        <v>67966.460000000006</v>
      </c>
      <c r="AR6164" s="207" t="s">
        <v>13525</v>
      </c>
      <c r="AS6164" s="208">
        <v>40094.550000000003</v>
      </c>
      <c r="AT6164" s="93"/>
      <c r="AU6164" s="93"/>
      <c r="AV6164" s="93"/>
    </row>
    <row r="6165" spans="32:48" x14ac:dyDescent="0.55000000000000004">
      <c r="AF6165" t="s">
        <v>26476</v>
      </c>
      <c r="AG6165" s="284">
        <v>27977</v>
      </c>
      <c r="AI6165" s="276" t="s">
        <v>70045</v>
      </c>
      <c r="AJ6165" s="277">
        <v>100</v>
      </c>
      <c r="AL6165" s="246" t="s">
        <v>56158</v>
      </c>
      <c r="AM6165" s="247">
        <v>51154.41</v>
      </c>
      <c r="AO6165" s="226" t="s">
        <v>52444</v>
      </c>
      <c r="AP6165" s="227">
        <v>289106.88</v>
      </c>
      <c r="AR6165" s="207" t="s">
        <v>20465</v>
      </c>
      <c r="AS6165" s="208">
        <v>21500</v>
      </c>
      <c r="AT6165" s="93"/>
      <c r="AU6165" s="93"/>
      <c r="AV6165" s="93"/>
    </row>
    <row r="6166" spans="32:48" x14ac:dyDescent="0.55000000000000004">
      <c r="AF6166" t="s">
        <v>26478</v>
      </c>
      <c r="AG6166" s="284">
        <v>5321.33</v>
      </c>
      <c r="AI6166" s="276" t="s">
        <v>23056</v>
      </c>
      <c r="AJ6166" s="277">
        <v>365667.23</v>
      </c>
      <c r="AL6166" s="246" t="s">
        <v>56159</v>
      </c>
      <c r="AM6166" s="247">
        <v>16381.8</v>
      </c>
      <c r="AO6166" s="226" t="s">
        <v>20560</v>
      </c>
      <c r="AP6166" s="227">
        <v>75089.84</v>
      </c>
      <c r="AR6166" s="207" t="s">
        <v>20466</v>
      </c>
      <c r="AS6166" s="208">
        <v>3259</v>
      </c>
      <c r="AT6166" s="93"/>
      <c r="AU6166" s="93"/>
      <c r="AV6166" s="93"/>
    </row>
    <row r="6167" spans="32:48" x14ac:dyDescent="0.55000000000000004">
      <c r="AF6167" t="s">
        <v>26479</v>
      </c>
      <c r="AG6167" s="284">
        <v>24087.69</v>
      </c>
      <c r="AI6167" s="276" t="s">
        <v>36444</v>
      </c>
      <c r="AJ6167" s="277">
        <v>92771.15</v>
      </c>
      <c r="AL6167" s="246" t="s">
        <v>56160</v>
      </c>
      <c r="AM6167" s="247">
        <v>9558.08</v>
      </c>
      <c r="AO6167" s="226" t="s">
        <v>48892</v>
      </c>
      <c r="AP6167" s="227">
        <v>40898</v>
      </c>
      <c r="AR6167" s="207" t="s">
        <v>20467</v>
      </c>
      <c r="AS6167" s="208">
        <v>981</v>
      </c>
      <c r="AT6167" s="93"/>
      <c r="AU6167" s="93"/>
      <c r="AV6167" s="93"/>
    </row>
    <row r="6168" spans="32:48" x14ac:dyDescent="0.55000000000000004">
      <c r="AF6168" t="s">
        <v>58087</v>
      </c>
      <c r="AG6168" s="284">
        <v>18201.5</v>
      </c>
      <c r="AI6168" s="276" t="s">
        <v>33807</v>
      </c>
      <c r="AJ6168" s="277">
        <v>4433</v>
      </c>
      <c r="AL6168" s="246" t="s">
        <v>56161</v>
      </c>
      <c r="AM6168" s="247">
        <v>10474.280000000001</v>
      </c>
      <c r="AO6168" s="226" t="s">
        <v>20563</v>
      </c>
      <c r="AP6168" s="227">
        <v>155912.91</v>
      </c>
      <c r="AR6168" s="207" t="s">
        <v>20468</v>
      </c>
      <c r="AS6168" s="208">
        <v>9805</v>
      </c>
      <c r="AT6168" s="93"/>
      <c r="AU6168" s="93"/>
      <c r="AV6168" s="93"/>
    </row>
    <row r="6169" spans="32:48" x14ac:dyDescent="0.55000000000000004">
      <c r="AF6169" t="s">
        <v>26486</v>
      </c>
      <c r="AG6169" s="284">
        <v>5072.82</v>
      </c>
      <c r="AI6169" s="276" t="s">
        <v>68108</v>
      </c>
      <c r="AJ6169" s="277">
        <v>4988</v>
      </c>
      <c r="AL6169" s="246" t="s">
        <v>57452</v>
      </c>
      <c r="AM6169" s="247">
        <v>12392.91</v>
      </c>
      <c r="AO6169" s="226" t="s">
        <v>33585</v>
      </c>
      <c r="AP6169" s="227">
        <v>-29838.39</v>
      </c>
      <c r="AR6169" s="207" t="s">
        <v>20469</v>
      </c>
      <c r="AS6169" s="208">
        <v>1636</v>
      </c>
      <c r="AT6169" s="93"/>
      <c r="AU6169" s="93"/>
      <c r="AV6169" s="93"/>
    </row>
    <row r="6170" spans="32:48" x14ac:dyDescent="0.55000000000000004">
      <c r="AF6170" t="s">
        <v>26487</v>
      </c>
      <c r="AG6170" s="284">
        <v>1378.53</v>
      </c>
      <c r="AI6170" s="276" t="s">
        <v>58591</v>
      </c>
      <c r="AJ6170" s="277">
        <v>-1635.18</v>
      </c>
      <c r="AL6170" s="246" t="s">
        <v>52479</v>
      </c>
      <c r="AM6170" s="247">
        <v>5547715.75</v>
      </c>
      <c r="AO6170" s="226" t="s">
        <v>42478</v>
      </c>
      <c r="AP6170" s="227">
        <v>578170.22</v>
      </c>
      <c r="AR6170" s="207" t="s">
        <v>20470</v>
      </c>
      <c r="AS6170" s="208">
        <v>7237.8</v>
      </c>
      <c r="AT6170" s="93"/>
      <c r="AU6170" s="93"/>
      <c r="AV6170" s="93"/>
    </row>
    <row r="6171" spans="32:48" x14ac:dyDescent="0.55000000000000004">
      <c r="AF6171" t="s">
        <v>35536</v>
      </c>
      <c r="AG6171">
        <v>858.26</v>
      </c>
      <c r="AI6171" s="276" t="s">
        <v>62086</v>
      </c>
      <c r="AJ6171" s="277">
        <v>346287.19</v>
      </c>
      <c r="AL6171" s="246" t="s">
        <v>63161</v>
      </c>
      <c r="AM6171" s="247">
        <v>32601.49</v>
      </c>
      <c r="AO6171" s="226" t="s">
        <v>39172</v>
      </c>
      <c r="AP6171" s="227">
        <v>12636</v>
      </c>
      <c r="AR6171" s="207" t="s">
        <v>20471</v>
      </c>
      <c r="AS6171" s="208">
        <v>31934.799999999999</v>
      </c>
      <c r="AT6171" s="93"/>
      <c r="AU6171" s="93"/>
      <c r="AV6171" s="93"/>
    </row>
    <row r="6172" spans="32:48" x14ac:dyDescent="0.55000000000000004">
      <c r="AF6172" t="s">
        <v>71881</v>
      </c>
      <c r="AG6172" s="284">
        <v>5000</v>
      </c>
      <c r="AI6172" s="276" t="s">
        <v>68109</v>
      </c>
      <c r="AJ6172" s="277">
        <v>65</v>
      </c>
      <c r="AL6172" s="246" t="s">
        <v>63162</v>
      </c>
      <c r="AM6172" s="247">
        <v>610</v>
      </c>
      <c r="AO6172" s="226" t="s">
        <v>42479</v>
      </c>
      <c r="AP6172" s="227">
        <v>15924.67</v>
      </c>
      <c r="AR6172" s="207" t="s">
        <v>20472</v>
      </c>
      <c r="AS6172" s="208">
        <v>2000</v>
      </c>
      <c r="AT6172" s="93"/>
      <c r="AU6172" s="93"/>
      <c r="AV6172" s="93"/>
    </row>
    <row r="6173" spans="32:48" x14ac:dyDescent="0.55000000000000004">
      <c r="AF6173" t="s">
        <v>35537</v>
      </c>
      <c r="AG6173" s="284">
        <v>6240</v>
      </c>
      <c r="AI6173" s="276" t="s">
        <v>69757</v>
      </c>
      <c r="AJ6173" s="277">
        <v>38.1</v>
      </c>
      <c r="AL6173" s="246" t="s">
        <v>59611</v>
      </c>
      <c r="AM6173" s="247">
        <v>4970</v>
      </c>
      <c r="AO6173" s="226" t="s">
        <v>42480</v>
      </c>
      <c r="AP6173" s="227">
        <v>1205.72</v>
      </c>
      <c r="AR6173" s="207" t="s">
        <v>20473</v>
      </c>
      <c r="AS6173" s="208">
        <v>11218</v>
      </c>
      <c r="AT6173" s="93"/>
      <c r="AU6173" s="93"/>
      <c r="AV6173" s="93"/>
    </row>
    <row r="6174" spans="32:48" x14ac:dyDescent="0.55000000000000004">
      <c r="AF6174" t="s">
        <v>26489</v>
      </c>
      <c r="AG6174" s="284">
        <v>13820.23</v>
      </c>
      <c r="AI6174" s="276" t="s">
        <v>50121</v>
      </c>
      <c r="AJ6174" s="277">
        <v>22.57</v>
      </c>
      <c r="AL6174" s="246" t="s">
        <v>44911</v>
      </c>
      <c r="AM6174" s="247">
        <v>4384507.5</v>
      </c>
      <c r="AO6174" s="226" t="s">
        <v>42481</v>
      </c>
      <c r="AP6174" s="227">
        <v>2926.61</v>
      </c>
      <c r="AR6174" s="207" t="s">
        <v>20474</v>
      </c>
      <c r="AS6174" s="208">
        <v>20589.7</v>
      </c>
      <c r="AT6174" s="93"/>
      <c r="AU6174" s="93"/>
      <c r="AV6174" s="93"/>
    </row>
    <row r="6175" spans="32:48" x14ac:dyDescent="0.55000000000000004">
      <c r="AF6175" t="s">
        <v>26490</v>
      </c>
      <c r="AG6175" s="284">
        <v>39879.67</v>
      </c>
      <c r="AI6175" s="276" t="s">
        <v>50122</v>
      </c>
      <c r="AJ6175" s="277">
        <v>200</v>
      </c>
      <c r="AL6175" s="246" t="s">
        <v>49932</v>
      </c>
      <c r="AM6175" s="247">
        <v>42495.65</v>
      </c>
      <c r="AO6175" s="226" t="s">
        <v>48893</v>
      </c>
      <c r="AP6175" s="227">
        <v>5700</v>
      </c>
      <c r="AR6175" s="207" t="s">
        <v>20475</v>
      </c>
      <c r="AS6175" s="208">
        <v>12149.04</v>
      </c>
      <c r="AT6175" s="93"/>
      <c r="AU6175" s="93"/>
      <c r="AV6175" s="93"/>
    </row>
    <row r="6176" spans="32:48" x14ac:dyDescent="0.55000000000000004">
      <c r="AF6176" t="s">
        <v>26491</v>
      </c>
      <c r="AG6176" s="284">
        <v>27845.01</v>
      </c>
      <c r="AI6176" s="276" t="s">
        <v>58592</v>
      </c>
      <c r="AJ6176" s="277">
        <v>-21.01</v>
      </c>
      <c r="AL6176" s="246" t="s">
        <v>46941</v>
      </c>
      <c r="AM6176" s="247">
        <v>4982744.66</v>
      </c>
      <c r="AO6176" s="226" t="s">
        <v>48894</v>
      </c>
      <c r="AP6176" s="227">
        <v>30681.21</v>
      </c>
      <c r="AR6176" s="207" t="s">
        <v>20476</v>
      </c>
      <c r="AS6176" s="208">
        <v>928.96</v>
      </c>
      <c r="AT6176" s="93"/>
      <c r="AU6176" s="93"/>
      <c r="AV6176" s="93"/>
    </row>
    <row r="6177" spans="32:48" x14ac:dyDescent="0.55000000000000004">
      <c r="AF6177" t="s">
        <v>26492</v>
      </c>
      <c r="AG6177" s="284">
        <v>1288949.46</v>
      </c>
      <c r="AI6177" s="276" t="s">
        <v>45157</v>
      </c>
      <c r="AJ6177" s="277">
        <v>11.67</v>
      </c>
      <c r="AL6177" s="246" t="s">
        <v>49933</v>
      </c>
      <c r="AM6177" s="247">
        <v>1230</v>
      </c>
      <c r="AO6177" s="226" t="s">
        <v>52445</v>
      </c>
      <c r="AP6177" s="227">
        <v>3678.26</v>
      </c>
      <c r="AR6177" s="207" t="s">
        <v>20477</v>
      </c>
      <c r="AS6177" s="208">
        <v>4680</v>
      </c>
      <c r="AT6177" s="93"/>
      <c r="AU6177" s="93"/>
      <c r="AV6177" s="93"/>
    </row>
    <row r="6178" spans="32:48" x14ac:dyDescent="0.55000000000000004">
      <c r="AF6178" t="s">
        <v>35538</v>
      </c>
      <c r="AG6178" s="284">
        <v>16169.36</v>
      </c>
      <c r="AI6178" s="276" t="s">
        <v>42671</v>
      </c>
      <c r="AJ6178" s="277">
        <v>178.63</v>
      </c>
      <c r="AL6178" s="246" t="s">
        <v>49934</v>
      </c>
      <c r="AM6178" s="247">
        <v>245967</v>
      </c>
      <c r="AO6178" s="226" t="s">
        <v>48895</v>
      </c>
      <c r="AP6178" s="227">
        <v>7814.45</v>
      </c>
      <c r="AR6178" s="207" t="s">
        <v>20478</v>
      </c>
      <c r="AS6178" s="208">
        <v>358.02</v>
      </c>
      <c r="AT6178" s="93"/>
      <c r="AU6178" s="93"/>
      <c r="AV6178" s="93"/>
    </row>
    <row r="6179" spans="32:48" x14ac:dyDescent="0.55000000000000004">
      <c r="AF6179" t="s">
        <v>35540</v>
      </c>
      <c r="AG6179" s="284">
        <v>174999.45</v>
      </c>
      <c r="AI6179" s="276" t="s">
        <v>58593</v>
      </c>
      <c r="AJ6179" s="277">
        <v>-32.76</v>
      </c>
      <c r="AL6179" s="246" t="s">
        <v>49935</v>
      </c>
      <c r="AM6179" s="247">
        <v>358952.5</v>
      </c>
      <c r="AO6179" s="226" t="s">
        <v>52446</v>
      </c>
      <c r="AP6179" s="227">
        <v>300.42</v>
      </c>
      <c r="AR6179" s="207" t="s">
        <v>20479</v>
      </c>
      <c r="AS6179" s="208">
        <v>18870</v>
      </c>
      <c r="AT6179" s="93"/>
      <c r="AU6179" s="93"/>
      <c r="AV6179" s="93"/>
    </row>
    <row r="6180" spans="32:48" x14ac:dyDescent="0.55000000000000004">
      <c r="AF6180" t="s">
        <v>26494</v>
      </c>
      <c r="AG6180">
        <v>535.32000000000005</v>
      </c>
      <c r="AI6180" s="276" t="s">
        <v>68110</v>
      </c>
      <c r="AJ6180" s="277">
        <v>28669.79</v>
      </c>
      <c r="AL6180" s="246" t="s">
        <v>52480</v>
      </c>
      <c r="AM6180" s="247">
        <v>669664.02</v>
      </c>
      <c r="AO6180" s="226" t="s">
        <v>52447</v>
      </c>
      <c r="AP6180" s="227">
        <v>22.99</v>
      </c>
      <c r="AR6180" s="207" t="s">
        <v>20480</v>
      </c>
      <c r="AS6180" s="208">
        <v>1443.58</v>
      </c>
      <c r="AT6180" s="93"/>
      <c r="AU6180" s="93"/>
      <c r="AV6180" s="93"/>
    </row>
    <row r="6181" spans="32:48" x14ac:dyDescent="0.55000000000000004">
      <c r="AF6181" t="s">
        <v>26496</v>
      </c>
      <c r="AG6181">
        <v>465</v>
      </c>
      <c r="AI6181" s="276" t="s">
        <v>70625</v>
      </c>
      <c r="AJ6181" s="277">
        <v>1202.9000000000001</v>
      </c>
      <c r="AL6181" s="246" t="s">
        <v>44912</v>
      </c>
      <c r="AM6181" s="247">
        <v>1251868.97</v>
      </c>
      <c r="AO6181" s="226" t="s">
        <v>52448</v>
      </c>
      <c r="AP6181" s="227">
        <v>72.400000000000006</v>
      </c>
      <c r="AR6181" s="207" t="s">
        <v>20481</v>
      </c>
      <c r="AS6181" s="208">
        <v>18870</v>
      </c>
      <c r="AT6181" s="93"/>
      <c r="AU6181" s="93"/>
      <c r="AV6181" s="93"/>
    </row>
    <row r="6182" spans="32:48" x14ac:dyDescent="0.55000000000000004">
      <c r="AF6182" t="s">
        <v>54530</v>
      </c>
      <c r="AG6182" s="284">
        <v>342046.44</v>
      </c>
      <c r="AI6182" s="276" t="s">
        <v>68111</v>
      </c>
      <c r="AJ6182" s="277">
        <v>150</v>
      </c>
      <c r="AL6182" s="246" t="s">
        <v>46942</v>
      </c>
      <c r="AM6182" s="247">
        <v>1492373.3</v>
      </c>
      <c r="AO6182" s="226" t="s">
        <v>52449</v>
      </c>
      <c r="AP6182" s="227">
        <v>9628.06</v>
      </c>
      <c r="AR6182" s="207" t="s">
        <v>20482</v>
      </c>
      <c r="AS6182" s="208">
        <v>12149.04</v>
      </c>
      <c r="AT6182" s="93"/>
      <c r="AU6182" s="93"/>
      <c r="AV6182" s="93"/>
    </row>
    <row r="6183" spans="32:48" x14ac:dyDescent="0.55000000000000004">
      <c r="AF6183" t="s">
        <v>26498</v>
      </c>
      <c r="AG6183" s="284">
        <v>1101469.69</v>
      </c>
      <c r="AI6183" s="276" t="s">
        <v>68112</v>
      </c>
      <c r="AJ6183" s="277">
        <v>2296.7800000000002</v>
      </c>
      <c r="AL6183" s="246" t="s">
        <v>49936</v>
      </c>
      <c r="AM6183" s="247">
        <v>185610.7</v>
      </c>
      <c r="AO6183" s="226" t="s">
        <v>52450</v>
      </c>
      <c r="AP6183" s="227">
        <v>1941.51</v>
      </c>
      <c r="AR6183" s="207" t="s">
        <v>20483</v>
      </c>
      <c r="AS6183" s="208">
        <v>4680</v>
      </c>
      <c r="AT6183" s="93"/>
      <c r="AU6183" s="93"/>
      <c r="AV6183" s="93"/>
    </row>
    <row r="6184" spans="32:48" x14ac:dyDescent="0.55000000000000004">
      <c r="AF6184" t="s">
        <v>26499</v>
      </c>
      <c r="AG6184" s="284">
        <v>149835.25</v>
      </c>
      <c r="AI6184" s="276" t="s">
        <v>68113</v>
      </c>
      <c r="AJ6184" s="277">
        <v>7511.67</v>
      </c>
      <c r="AL6184" s="246" t="s">
        <v>44913</v>
      </c>
      <c r="AM6184" s="247">
        <v>3751575.36</v>
      </c>
      <c r="AO6184" s="226" t="s">
        <v>49914</v>
      </c>
      <c r="AP6184" s="227">
        <v>10295.49</v>
      </c>
      <c r="AR6184" s="207" t="s">
        <v>20484</v>
      </c>
      <c r="AS6184" s="208">
        <v>2730.56</v>
      </c>
      <c r="AT6184" s="93"/>
      <c r="AU6184" s="93"/>
      <c r="AV6184" s="93"/>
    </row>
    <row r="6185" spans="32:48" x14ac:dyDescent="0.55000000000000004">
      <c r="AF6185" t="s">
        <v>26500</v>
      </c>
      <c r="AG6185" s="284">
        <v>161985.84</v>
      </c>
      <c r="AI6185" s="276" t="s">
        <v>68114</v>
      </c>
      <c r="AJ6185" s="277">
        <v>13500</v>
      </c>
      <c r="AL6185" s="246" t="s">
        <v>49937</v>
      </c>
      <c r="AM6185" s="247">
        <v>4539349.59</v>
      </c>
      <c r="AO6185" s="226" t="s">
        <v>20564</v>
      </c>
      <c r="AP6185" s="227">
        <v>14197</v>
      </c>
      <c r="AR6185" s="207" t="s">
        <v>20485</v>
      </c>
      <c r="AS6185" s="208">
        <v>3259</v>
      </c>
      <c r="AT6185" s="93"/>
      <c r="AU6185" s="93"/>
      <c r="AV6185" s="93"/>
    </row>
    <row r="6186" spans="32:48" x14ac:dyDescent="0.55000000000000004">
      <c r="AF6186" t="s">
        <v>26505</v>
      </c>
      <c r="AG6186" s="284">
        <v>20428.12</v>
      </c>
      <c r="AI6186" s="276" t="s">
        <v>68115</v>
      </c>
      <c r="AJ6186" s="277">
        <v>11545</v>
      </c>
      <c r="AL6186" s="246" t="s">
        <v>49938</v>
      </c>
      <c r="AM6186" s="247">
        <v>125681.21</v>
      </c>
      <c r="AO6186" s="226" t="s">
        <v>36287</v>
      </c>
      <c r="AP6186" s="227">
        <v>18362.09</v>
      </c>
      <c r="AR6186" s="207" t="s">
        <v>20486</v>
      </c>
      <c r="AS6186" s="208">
        <v>12199</v>
      </c>
      <c r="AT6186" s="93"/>
      <c r="AU6186" s="93"/>
      <c r="AV6186" s="93"/>
    </row>
    <row r="6187" spans="32:48" x14ac:dyDescent="0.55000000000000004">
      <c r="AF6187" t="s">
        <v>26506</v>
      </c>
      <c r="AG6187" s="284">
        <v>1340392.42</v>
      </c>
      <c r="AI6187" s="276" t="s">
        <v>64566</v>
      </c>
      <c r="AJ6187" s="277">
        <v>5966.4</v>
      </c>
      <c r="AL6187" s="246" t="s">
        <v>49939</v>
      </c>
      <c r="AM6187" s="247">
        <v>236539.99</v>
      </c>
      <c r="AO6187" s="226" t="s">
        <v>46935</v>
      </c>
      <c r="AP6187" s="227">
        <v>317.54000000000002</v>
      </c>
      <c r="AR6187" s="207" t="s">
        <v>20487</v>
      </c>
      <c r="AS6187" s="208">
        <v>7237.8</v>
      </c>
      <c r="AT6187" s="93"/>
      <c r="AU6187" s="93"/>
      <c r="AV6187" s="93"/>
    </row>
    <row r="6188" spans="32:48" x14ac:dyDescent="0.55000000000000004">
      <c r="AF6188" t="s">
        <v>69477</v>
      </c>
      <c r="AG6188" s="284">
        <v>22652.46</v>
      </c>
      <c r="AI6188" s="276" t="s">
        <v>64567</v>
      </c>
      <c r="AJ6188" s="277">
        <v>9703.9</v>
      </c>
      <c r="AL6188" s="246" t="s">
        <v>61992</v>
      </c>
      <c r="AM6188" s="247">
        <v>35209.11</v>
      </c>
      <c r="AO6188" s="226" t="s">
        <v>42482</v>
      </c>
      <c r="AP6188" s="227">
        <v>41300.480000000003</v>
      </c>
      <c r="AR6188" s="207" t="s">
        <v>20488</v>
      </c>
      <c r="AS6188" s="208">
        <v>31934.799999999999</v>
      </c>
      <c r="AT6188" s="93"/>
      <c r="AU6188" s="93"/>
      <c r="AV6188" s="93"/>
    </row>
    <row r="6189" spans="32:48" x14ac:dyDescent="0.55000000000000004">
      <c r="AF6189" t="s">
        <v>49407</v>
      </c>
      <c r="AG6189">
        <v>994.8</v>
      </c>
      <c r="AI6189" s="276" t="s">
        <v>68116</v>
      </c>
      <c r="AJ6189" s="277">
        <v>29828.17</v>
      </c>
      <c r="AL6189" s="246" t="s">
        <v>61407</v>
      </c>
      <c r="AM6189" s="247">
        <v>8357.43</v>
      </c>
      <c r="AO6189" s="226" t="s">
        <v>36288</v>
      </c>
      <c r="AP6189" s="227">
        <v>23375.1</v>
      </c>
      <c r="AR6189" s="207" t="s">
        <v>20489</v>
      </c>
      <c r="AS6189" s="208">
        <v>34030.699999999997</v>
      </c>
      <c r="AT6189" s="93"/>
      <c r="AU6189" s="93"/>
      <c r="AV6189" s="93"/>
    </row>
    <row r="6190" spans="32:48" x14ac:dyDescent="0.55000000000000004">
      <c r="AF6190" t="s">
        <v>71882</v>
      </c>
      <c r="AG6190">
        <v>33.340000000000003</v>
      </c>
      <c r="AI6190" s="276" t="s">
        <v>68117</v>
      </c>
      <c r="AJ6190" s="277">
        <v>1621.88</v>
      </c>
      <c r="AL6190" s="246" t="s">
        <v>57453</v>
      </c>
      <c r="AM6190" s="247">
        <v>3800299.75</v>
      </c>
      <c r="AO6190" s="226" t="s">
        <v>44906</v>
      </c>
      <c r="AP6190" s="227">
        <v>14528.16</v>
      </c>
      <c r="AR6190" s="207" t="s">
        <v>20490</v>
      </c>
      <c r="AS6190" s="208">
        <v>10400</v>
      </c>
      <c r="AT6190" s="93"/>
      <c r="AU6190" s="93"/>
      <c r="AV6190" s="93"/>
    </row>
    <row r="6191" spans="32:48" x14ac:dyDescent="0.55000000000000004">
      <c r="AF6191" t="s">
        <v>26580</v>
      </c>
      <c r="AG6191" s="284">
        <v>11300</v>
      </c>
      <c r="AI6191" s="276" t="s">
        <v>70046</v>
      </c>
      <c r="AJ6191" s="277">
        <v>1975.5</v>
      </c>
      <c r="AL6191" s="246" t="s">
        <v>44915</v>
      </c>
      <c r="AM6191" s="247">
        <v>1886078.22</v>
      </c>
      <c r="AO6191" s="226" t="s">
        <v>47976</v>
      </c>
      <c r="AP6191" s="227">
        <v>43469.25</v>
      </c>
      <c r="AR6191" s="207" t="s">
        <v>20491</v>
      </c>
      <c r="AS6191" s="208">
        <v>5500</v>
      </c>
      <c r="AT6191" s="93"/>
      <c r="AU6191" s="93"/>
      <c r="AV6191" s="93"/>
    </row>
    <row r="6192" spans="32:48" x14ac:dyDescent="0.55000000000000004">
      <c r="AF6192" t="s">
        <v>69479</v>
      </c>
      <c r="AG6192">
        <v>989.23</v>
      </c>
      <c r="AI6192" s="276" t="s">
        <v>68118</v>
      </c>
      <c r="AJ6192" s="277">
        <v>1078.25</v>
      </c>
      <c r="AL6192" s="246" t="s">
        <v>52482</v>
      </c>
      <c r="AM6192" s="247">
        <v>1519315.09</v>
      </c>
      <c r="AO6192" s="226" t="s">
        <v>48896</v>
      </c>
      <c r="AP6192" s="227">
        <v>2071.81</v>
      </c>
      <c r="AR6192" s="207" t="s">
        <v>20492</v>
      </c>
      <c r="AS6192" s="208">
        <v>33856.67</v>
      </c>
      <c r="AT6192" s="93"/>
      <c r="AU6192" s="93"/>
      <c r="AV6192" s="93"/>
    </row>
    <row r="6193" spans="32:48" x14ac:dyDescent="0.55000000000000004">
      <c r="AF6193" t="s">
        <v>26581</v>
      </c>
      <c r="AG6193" s="284">
        <v>2739.5</v>
      </c>
      <c r="AI6193" s="276" t="s">
        <v>68119</v>
      </c>
      <c r="AJ6193" s="277">
        <v>568.28</v>
      </c>
      <c r="AL6193" s="246" t="s">
        <v>61203</v>
      </c>
      <c r="AM6193" s="247">
        <v>173723.36</v>
      </c>
      <c r="AO6193" s="226" t="s">
        <v>52451</v>
      </c>
      <c r="AP6193" s="227">
        <v>176.22</v>
      </c>
      <c r="AR6193" s="207" t="s">
        <v>20493</v>
      </c>
      <c r="AS6193" s="208">
        <v>3708.83</v>
      </c>
      <c r="AT6193" s="93"/>
      <c r="AU6193" s="93"/>
      <c r="AV6193" s="93"/>
    </row>
    <row r="6194" spans="32:48" x14ac:dyDescent="0.55000000000000004">
      <c r="AF6194" t="s">
        <v>26582</v>
      </c>
      <c r="AG6194" s="284">
        <v>8450.3799999999992</v>
      </c>
      <c r="AI6194" s="276" t="s">
        <v>59130</v>
      </c>
      <c r="AJ6194" s="277">
        <v>2683.02</v>
      </c>
      <c r="AL6194" s="246" t="s">
        <v>49940</v>
      </c>
      <c r="AM6194" s="247">
        <v>2440754.54</v>
      </c>
      <c r="AO6194" s="226" t="s">
        <v>36289</v>
      </c>
      <c r="AP6194" s="227">
        <v>10784.54</v>
      </c>
      <c r="AR6194" s="207" t="s">
        <v>20494</v>
      </c>
      <c r="AS6194" s="208">
        <v>10296.780000000001</v>
      </c>
      <c r="AT6194" s="93"/>
      <c r="AU6194" s="93"/>
      <c r="AV6194" s="93"/>
    </row>
    <row r="6195" spans="32:48" x14ac:dyDescent="0.55000000000000004">
      <c r="AF6195" t="s">
        <v>26583</v>
      </c>
      <c r="AG6195" s="284">
        <v>2023.86</v>
      </c>
      <c r="AI6195" s="276" t="s">
        <v>59131</v>
      </c>
      <c r="AJ6195" s="277">
        <v>8280.76</v>
      </c>
      <c r="AL6195" s="246" t="s">
        <v>58861</v>
      </c>
      <c r="AM6195" s="247">
        <v>382674.98</v>
      </c>
      <c r="AO6195" s="226" t="s">
        <v>42483</v>
      </c>
      <c r="AP6195" s="227">
        <v>24373.17</v>
      </c>
      <c r="AR6195" s="207" t="s">
        <v>20495</v>
      </c>
      <c r="AS6195" s="208">
        <v>532.36</v>
      </c>
      <c r="AT6195" s="93"/>
      <c r="AU6195" s="93"/>
      <c r="AV6195" s="93"/>
    </row>
    <row r="6196" spans="32:48" x14ac:dyDescent="0.55000000000000004">
      <c r="AF6196" t="s">
        <v>26584</v>
      </c>
      <c r="AG6196" s="284">
        <v>19566</v>
      </c>
      <c r="AI6196" s="276" t="s">
        <v>59685</v>
      </c>
      <c r="AJ6196" s="277">
        <v>6991.24</v>
      </c>
      <c r="AL6196" s="246" t="s">
        <v>49942</v>
      </c>
      <c r="AM6196" s="247">
        <v>1665400.31</v>
      </c>
      <c r="AO6196" s="226" t="s">
        <v>44907</v>
      </c>
      <c r="AP6196" s="227">
        <v>5298.38</v>
      </c>
      <c r="AR6196" s="207" t="s">
        <v>20496</v>
      </c>
      <c r="AS6196" s="208">
        <v>23066.11</v>
      </c>
      <c r="AT6196" s="93"/>
      <c r="AU6196" s="93"/>
      <c r="AV6196" s="93"/>
    </row>
    <row r="6197" spans="32:48" x14ac:dyDescent="0.55000000000000004">
      <c r="AF6197" t="s">
        <v>26585</v>
      </c>
      <c r="AG6197" s="284">
        <v>25700</v>
      </c>
      <c r="AI6197" s="276" t="s">
        <v>68120</v>
      </c>
      <c r="AJ6197" s="277">
        <v>13361.69</v>
      </c>
      <c r="AL6197" s="246" t="s">
        <v>60428</v>
      </c>
      <c r="AM6197" s="247">
        <v>-39279.480000000003</v>
      </c>
      <c r="AO6197" s="226" t="s">
        <v>35053</v>
      </c>
      <c r="AP6197" s="227">
        <v>209400</v>
      </c>
      <c r="AR6197" s="207" t="s">
        <v>20497</v>
      </c>
      <c r="AS6197" s="208">
        <v>85459.4</v>
      </c>
      <c r="AT6197" s="93"/>
      <c r="AU6197" s="93"/>
      <c r="AV6197" s="93"/>
    </row>
    <row r="6198" spans="32:48" x14ac:dyDescent="0.55000000000000004">
      <c r="AF6198" t="s">
        <v>56855</v>
      </c>
      <c r="AG6198" s="284">
        <v>1958.7</v>
      </c>
      <c r="AI6198" s="276" t="s">
        <v>68121</v>
      </c>
      <c r="AJ6198" s="277">
        <v>27993</v>
      </c>
      <c r="AL6198" s="246" t="s">
        <v>59410</v>
      </c>
      <c r="AM6198" s="247">
        <v>4220838.3899999997</v>
      </c>
      <c r="AO6198" s="226" t="s">
        <v>52452</v>
      </c>
      <c r="AP6198" s="227">
        <v>2800</v>
      </c>
      <c r="AR6198" s="207" t="s">
        <v>20498</v>
      </c>
      <c r="AS6198" s="208">
        <v>13968.85</v>
      </c>
      <c r="AT6198" s="93"/>
      <c r="AU6198" s="93"/>
      <c r="AV6198" s="93"/>
    </row>
    <row r="6199" spans="32:48" x14ac:dyDescent="0.55000000000000004">
      <c r="AF6199" t="s">
        <v>55651</v>
      </c>
      <c r="AG6199" s="284">
        <v>34522.5</v>
      </c>
      <c r="AI6199" s="276" t="s">
        <v>60575</v>
      </c>
      <c r="AJ6199" s="277">
        <v>667</v>
      </c>
      <c r="AL6199" s="246" t="s">
        <v>52483</v>
      </c>
      <c r="AM6199" s="247">
        <v>371864.08</v>
      </c>
      <c r="AO6199" s="226" t="s">
        <v>52453</v>
      </c>
      <c r="AP6199" s="227">
        <v>65519.81</v>
      </c>
      <c r="AR6199" s="207" t="s">
        <v>20499</v>
      </c>
      <c r="AS6199" s="208">
        <v>2834</v>
      </c>
      <c r="AT6199" s="93"/>
      <c r="AU6199" s="93"/>
      <c r="AV6199" s="93"/>
    </row>
    <row r="6200" spans="32:48" x14ac:dyDescent="0.55000000000000004">
      <c r="AF6200" t="s">
        <v>71883</v>
      </c>
      <c r="AG6200" s="284">
        <v>1710</v>
      </c>
      <c r="AI6200" s="276" t="s">
        <v>70047</v>
      </c>
      <c r="AJ6200" s="277">
        <v>46045</v>
      </c>
      <c r="AL6200" s="246" t="s">
        <v>61993</v>
      </c>
      <c r="AM6200" s="247">
        <v>336069.84</v>
      </c>
      <c r="AO6200" s="226" t="s">
        <v>33586</v>
      </c>
      <c r="AP6200" s="227">
        <v>352139.41</v>
      </c>
      <c r="AR6200" s="207" t="s">
        <v>20500</v>
      </c>
      <c r="AS6200" s="208">
        <v>13440</v>
      </c>
      <c r="AT6200" s="93"/>
      <c r="AU6200" s="93"/>
      <c r="AV6200" s="93"/>
    </row>
    <row r="6201" spans="32:48" x14ac:dyDescent="0.55000000000000004">
      <c r="AF6201" t="s">
        <v>54533</v>
      </c>
      <c r="AG6201" s="284">
        <v>18375.12</v>
      </c>
      <c r="AI6201" s="276" t="s">
        <v>59686</v>
      </c>
      <c r="AJ6201" s="277">
        <v>3280</v>
      </c>
      <c r="AL6201" s="246" t="s">
        <v>52484</v>
      </c>
      <c r="AM6201" s="247">
        <v>3850</v>
      </c>
      <c r="AO6201" s="226" t="s">
        <v>47977</v>
      </c>
      <c r="AP6201" s="227">
        <v>4514.99</v>
      </c>
      <c r="AR6201" s="207" t="s">
        <v>20501</v>
      </c>
      <c r="AS6201" s="208">
        <v>4072.35</v>
      </c>
      <c r="AT6201" s="93"/>
      <c r="AU6201" s="93"/>
      <c r="AV6201" s="93"/>
    </row>
    <row r="6202" spans="32:48" x14ac:dyDescent="0.55000000000000004">
      <c r="AF6202" t="s">
        <v>26589</v>
      </c>
      <c r="AG6202" s="284">
        <v>20957.93</v>
      </c>
      <c r="AI6202" s="276" t="s">
        <v>60576</v>
      </c>
      <c r="AJ6202" s="277">
        <v>262.39999999999998</v>
      </c>
      <c r="AL6202" s="246" t="s">
        <v>62958</v>
      </c>
      <c r="AM6202" s="247">
        <v>6230</v>
      </c>
      <c r="AO6202" s="226" t="s">
        <v>35054</v>
      </c>
      <c r="AP6202" s="227">
        <v>11202.77</v>
      </c>
      <c r="AR6202" s="207" t="s">
        <v>20502</v>
      </c>
      <c r="AS6202" s="208">
        <v>1599.65</v>
      </c>
      <c r="AT6202" s="93"/>
      <c r="AU6202" s="93"/>
      <c r="AV6202" s="93"/>
    </row>
    <row r="6203" spans="32:48" x14ac:dyDescent="0.55000000000000004">
      <c r="AF6203" t="s">
        <v>26591</v>
      </c>
      <c r="AG6203" s="284">
        <v>27660.52</v>
      </c>
      <c r="AI6203" s="276" t="s">
        <v>60577</v>
      </c>
      <c r="AJ6203" s="277">
        <v>1744.3</v>
      </c>
      <c r="AL6203" s="246" t="s">
        <v>59076</v>
      </c>
      <c r="AM6203" s="247">
        <v>4768.4399999999996</v>
      </c>
      <c r="AO6203" s="226" t="s">
        <v>33587</v>
      </c>
      <c r="AP6203" s="227">
        <v>90398.3</v>
      </c>
      <c r="AR6203" s="207" t="s">
        <v>20503</v>
      </c>
      <c r="AS6203" s="208">
        <v>3671.34</v>
      </c>
      <c r="AT6203" s="93"/>
      <c r="AU6203" s="93"/>
      <c r="AV6203" s="93"/>
    </row>
    <row r="6204" spans="32:48" x14ac:dyDescent="0.55000000000000004">
      <c r="AF6204" t="s">
        <v>32675</v>
      </c>
      <c r="AG6204" s="284">
        <v>274609.08</v>
      </c>
      <c r="AI6204" s="276" t="s">
        <v>59687</v>
      </c>
      <c r="AJ6204" s="277">
        <v>1702.1</v>
      </c>
      <c r="AL6204" s="246" t="s">
        <v>63570</v>
      </c>
      <c r="AM6204" s="247">
        <v>5.17</v>
      </c>
      <c r="AO6204" s="226" t="s">
        <v>35055</v>
      </c>
      <c r="AP6204" s="227">
        <v>40600.080000000002</v>
      </c>
      <c r="AR6204" s="207" t="s">
        <v>20504</v>
      </c>
      <c r="AS6204" s="208">
        <v>14237.78</v>
      </c>
      <c r="AT6204" s="93"/>
      <c r="AU6204" s="93"/>
      <c r="AV6204" s="93"/>
    </row>
    <row r="6205" spans="32:48" x14ac:dyDescent="0.55000000000000004">
      <c r="AF6205" t="s">
        <v>26717</v>
      </c>
      <c r="AG6205" s="284">
        <v>123322.22</v>
      </c>
      <c r="AI6205" s="276" t="s">
        <v>70626</v>
      </c>
      <c r="AJ6205" s="277">
        <v>210</v>
      </c>
      <c r="AL6205" s="246" t="s">
        <v>58533</v>
      </c>
      <c r="AM6205" s="247">
        <v>1534.99</v>
      </c>
      <c r="AO6205" s="226" t="s">
        <v>40312</v>
      </c>
      <c r="AP6205" s="227">
        <v>65493</v>
      </c>
      <c r="AR6205" s="207" t="s">
        <v>20505</v>
      </c>
      <c r="AS6205" s="208">
        <v>67270.880000000005</v>
      </c>
      <c r="AT6205" s="93"/>
      <c r="AU6205" s="93"/>
      <c r="AV6205" s="93"/>
    </row>
    <row r="6206" spans="32:48" x14ac:dyDescent="0.55000000000000004">
      <c r="AF6206" t="s">
        <v>26718</v>
      </c>
      <c r="AG6206" s="284">
        <v>18721.849999999999</v>
      </c>
      <c r="AI6206" s="276" t="s">
        <v>60578</v>
      </c>
      <c r="AJ6206" s="277">
        <v>292.51</v>
      </c>
      <c r="AL6206" s="246" t="s">
        <v>57454</v>
      </c>
      <c r="AM6206" s="247">
        <v>8377.41</v>
      </c>
      <c r="AO6206" s="226" t="s">
        <v>52454</v>
      </c>
      <c r="AP6206" s="227">
        <v>3387.45</v>
      </c>
      <c r="AR6206" s="207" t="s">
        <v>20506</v>
      </c>
      <c r="AS6206" s="208">
        <v>1690.15</v>
      </c>
      <c r="AT6206" s="93"/>
      <c r="AU6206" s="93"/>
      <c r="AV6206" s="93"/>
    </row>
    <row r="6207" spans="32:48" x14ac:dyDescent="0.55000000000000004">
      <c r="AF6207" t="s">
        <v>26724</v>
      </c>
      <c r="AG6207" s="284">
        <v>3316.16</v>
      </c>
      <c r="AI6207" s="276" t="s">
        <v>60579</v>
      </c>
      <c r="AJ6207" s="277">
        <v>4629.38</v>
      </c>
      <c r="AL6207" s="246" t="s">
        <v>60429</v>
      </c>
      <c r="AM6207" s="247">
        <v>41117.33</v>
      </c>
      <c r="AO6207" s="226" t="s">
        <v>52455</v>
      </c>
      <c r="AP6207" s="227">
        <v>259.14</v>
      </c>
      <c r="AR6207" s="207" t="s">
        <v>20507</v>
      </c>
      <c r="AS6207" s="208">
        <v>7762.85</v>
      </c>
      <c r="AT6207" s="93"/>
      <c r="AU6207" s="93"/>
      <c r="AV6207" s="93"/>
    </row>
    <row r="6208" spans="32:48" x14ac:dyDescent="0.55000000000000004">
      <c r="AF6208" t="s">
        <v>26726</v>
      </c>
      <c r="AG6208" s="284">
        <v>14338.55</v>
      </c>
      <c r="AI6208" s="276" t="s">
        <v>60580</v>
      </c>
      <c r="AJ6208" s="277">
        <v>354.04</v>
      </c>
      <c r="AL6208" s="246" t="s">
        <v>64306</v>
      </c>
      <c r="AM6208" s="247">
        <v>1328.75</v>
      </c>
      <c r="AO6208" s="226" t="s">
        <v>52456</v>
      </c>
      <c r="AP6208" s="227">
        <v>816.38</v>
      </c>
      <c r="AR6208" s="207" t="s">
        <v>20508</v>
      </c>
      <c r="AS6208" s="208">
        <v>34642</v>
      </c>
      <c r="AT6208" s="93"/>
      <c r="AU6208" s="93"/>
      <c r="AV6208" s="93"/>
    </row>
    <row r="6209" spans="32:48" x14ac:dyDescent="0.55000000000000004">
      <c r="AF6209" t="s">
        <v>26728</v>
      </c>
      <c r="AG6209" s="284">
        <v>2764.04</v>
      </c>
      <c r="AI6209" s="276" t="s">
        <v>60581</v>
      </c>
      <c r="AJ6209" s="277">
        <v>1158.28</v>
      </c>
      <c r="AL6209" s="246" t="s">
        <v>56162</v>
      </c>
      <c r="AM6209" s="247">
        <v>28209.22</v>
      </c>
      <c r="AO6209" s="226" t="s">
        <v>44908</v>
      </c>
      <c r="AP6209" s="227">
        <v>18308.75</v>
      </c>
      <c r="AR6209" s="207" t="s">
        <v>20509</v>
      </c>
      <c r="AS6209" s="208">
        <v>15684</v>
      </c>
      <c r="AT6209" s="93"/>
      <c r="AU6209" s="93"/>
      <c r="AV6209" s="93"/>
    </row>
    <row r="6210" spans="32:48" x14ac:dyDescent="0.55000000000000004">
      <c r="AF6210" t="s">
        <v>56856</v>
      </c>
      <c r="AG6210" s="284">
        <v>7535.4</v>
      </c>
      <c r="AI6210" s="276" t="s">
        <v>64571</v>
      </c>
      <c r="AJ6210" s="277">
        <v>10329.08</v>
      </c>
      <c r="AL6210" s="246" t="s">
        <v>56163</v>
      </c>
      <c r="AM6210" s="247">
        <v>5356.63</v>
      </c>
      <c r="AO6210" s="226" t="s">
        <v>52457</v>
      </c>
      <c r="AP6210" s="227">
        <v>426.44</v>
      </c>
      <c r="AR6210" s="207" t="s">
        <v>20510</v>
      </c>
      <c r="AS6210" s="208">
        <v>1166.6400000000001</v>
      </c>
      <c r="AT6210" s="93"/>
      <c r="AU6210" s="93"/>
      <c r="AV6210" s="93"/>
    </row>
    <row r="6211" spans="32:48" x14ac:dyDescent="0.55000000000000004">
      <c r="AF6211" t="s">
        <v>26734</v>
      </c>
      <c r="AG6211" s="284">
        <v>49388.9</v>
      </c>
      <c r="AI6211" s="276" t="s">
        <v>48981</v>
      </c>
      <c r="AJ6211" s="277">
        <v>143205</v>
      </c>
      <c r="AL6211" s="246" t="s">
        <v>56164</v>
      </c>
      <c r="AM6211" s="247">
        <v>12494.35</v>
      </c>
      <c r="AO6211" s="226" t="s">
        <v>48897</v>
      </c>
      <c r="AP6211" s="227">
        <v>4200</v>
      </c>
      <c r="AR6211" s="207" t="s">
        <v>20511</v>
      </c>
      <c r="AS6211" s="208">
        <v>3400.29</v>
      </c>
      <c r="AT6211" s="93"/>
      <c r="AU6211" s="93"/>
      <c r="AV6211" s="93"/>
    </row>
    <row r="6212" spans="32:48" x14ac:dyDescent="0.55000000000000004">
      <c r="AF6212" t="s">
        <v>54535</v>
      </c>
      <c r="AG6212" s="284">
        <v>11240.58</v>
      </c>
      <c r="AI6212" s="276" t="s">
        <v>56290</v>
      </c>
      <c r="AJ6212" s="277">
        <v>41334</v>
      </c>
      <c r="AL6212" s="246" t="s">
        <v>61408</v>
      </c>
      <c r="AM6212" s="247">
        <v>3509.76</v>
      </c>
      <c r="AO6212" s="226" t="s">
        <v>44909</v>
      </c>
      <c r="AP6212" s="227">
        <v>205857.5</v>
      </c>
      <c r="AR6212" s="207" t="s">
        <v>20512</v>
      </c>
      <c r="AS6212" s="208">
        <v>1503.48</v>
      </c>
      <c r="AT6212" s="93"/>
      <c r="AU6212" s="93"/>
      <c r="AV6212" s="93"/>
    </row>
    <row r="6213" spans="32:48" x14ac:dyDescent="0.55000000000000004">
      <c r="AF6213" t="s">
        <v>14162</v>
      </c>
      <c r="AG6213" s="284">
        <v>17642.419999999998</v>
      </c>
      <c r="AI6213" s="276" t="s">
        <v>48982</v>
      </c>
      <c r="AJ6213" s="277">
        <v>55683</v>
      </c>
      <c r="AL6213" s="246" t="s">
        <v>49943</v>
      </c>
      <c r="AM6213" s="247">
        <v>31215.85</v>
      </c>
      <c r="AO6213" s="226" t="s">
        <v>44910</v>
      </c>
      <c r="AP6213" s="227">
        <v>15731.5</v>
      </c>
      <c r="AR6213" s="207" t="s">
        <v>20513</v>
      </c>
      <c r="AS6213" s="208">
        <v>387.5</v>
      </c>
      <c r="AT6213" s="93"/>
      <c r="AU6213" s="93"/>
      <c r="AV6213" s="93"/>
    </row>
    <row r="6214" spans="32:48" x14ac:dyDescent="0.55000000000000004">
      <c r="AF6214" t="s">
        <v>14163</v>
      </c>
      <c r="AG6214" s="284">
        <v>48784.5</v>
      </c>
      <c r="AI6214" s="276" t="s">
        <v>56291</v>
      </c>
      <c r="AJ6214" s="277">
        <v>195943</v>
      </c>
      <c r="AL6214" s="246" t="s">
        <v>47982</v>
      </c>
      <c r="AM6214" s="247">
        <v>4772.7700000000004</v>
      </c>
      <c r="AO6214" s="226" t="s">
        <v>40313</v>
      </c>
      <c r="AP6214" s="227">
        <v>159243.35</v>
      </c>
      <c r="AR6214" s="207" t="s">
        <v>20514</v>
      </c>
      <c r="AS6214" s="208">
        <v>1090</v>
      </c>
      <c r="AT6214" s="93"/>
      <c r="AU6214" s="93"/>
      <c r="AV6214" s="93"/>
    </row>
    <row r="6215" spans="32:48" x14ac:dyDescent="0.55000000000000004">
      <c r="AF6215" t="s">
        <v>26736</v>
      </c>
      <c r="AG6215" s="284">
        <v>12141.72</v>
      </c>
      <c r="AI6215" s="276" t="s">
        <v>35255</v>
      </c>
      <c r="AJ6215" s="277">
        <v>50857.1</v>
      </c>
      <c r="AL6215" s="246" t="s">
        <v>59077</v>
      </c>
      <c r="AM6215" s="247">
        <v>18045</v>
      </c>
      <c r="AO6215" s="226" t="s">
        <v>20598</v>
      </c>
      <c r="AP6215" s="227">
        <v>1045563.65</v>
      </c>
      <c r="AR6215" s="207" t="s">
        <v>20515</v>
      </c>
      <c r="AS6215" s="208">
        <v>70.84</v>
      </c>
      <c r="AT6215" s="93"/>
      <c r="AU6215" s="93"/>
      <c r="AV6215" s="93"/>
    </row>
    <row r="6216" spans="32:48" x14ac:dyDescent="0.55000000000000004">
      <c r="AF6216" t="s">
        <v>26737</v>
      </c>
      <c r="AG6216" s="284">
        <v>3687.46</v>
      </c>
      <c r="AI6216" s="276" t="s">
        <v>59688</v>
      </c>
      <c r="AJ6216" s="277">
        <v>17050</v>
      </c>
      <c r="AL6216" s="246" t="s">
        <v>61994</v>
      </c>
      <c r="AM6216" s="247">
        <v>178.24</v>
      </c>
      <c r="AO6216" s="226" t="s">
        <v>20602</v>
      </c>
      <c r="AP6216" s="227">
        <v>9780.58</v>
      </c>
      <c r="AR6216" s="207" t="s">
        <v>20516</v>
      </c>
      <c r="AS6216" s="208">
        <v>29692.25</v>
      </c>
      <c r="AT6216" s="93"/>
      <c r="AU6216" s="93"/>
      <c r="AV6216" s="93"/>
    </row>
    <row r="6217" spans="32:48" x14ac:dyDescent="0.55000000000000004">
      <c r="AF6217" t="s">
        <v>36663</v>
      </c>
      <c r="AG6217" s="284">
        <v>3444.19</v>
      </c>
      <c r="AI6217" s="276" t="s">
        <v>36445</v>
      </c>
      <c r="AJ6217" s="277">
        <v>4089.95</v>
      </c>
      <c r="AL6217" s="246" t="s">
        <v>61204</v>
      </c>
      <c r="AM6217" s="247">
        <v>40118.480000000003</v>
      </c>
      <c r="AO6217" s="226" t="s">
        <v>20606</v>
      </c>
      <c r="AP6217" s="227">
        <v>748.2</v>
      </c>
      <c r="AR6217" s="207" t="s">
        <v>20517</v>
      </c>
      <c r="AS6217" s="208">
        <v>53555.41</v>
      </c>
      <c r="AT6217" s="93"/>
      <c r="AU6217" s="93"/>
      <c r="AV6217" s="93"/>
    </row>
    <row r="6218" spans="32:48" x14ac:dyDescent="0.55000000000000004">
      <c r="AF6218" t="s">
        <v>71884</v>
      </c>
      <c r="AG6218">
        <v>950.02</v>
      </c>
      <c r="AI6218" s="276" t="s">
        <v>35256</v>
      </c>
      <c r="AJ6218" s="277">
        <v>37325.9</v>
      </c>
      <c r="AL6218" s="246" t="s">
        <v>57455</v>
      </c>
      <c r="AM6218" s="247">
        <v>23631.49</v>
      </c>
      <c r="AO6218" s="226" t="s">
        <v>20607</v>
      </c>
      <c r="AP6218" s="227">
        <v>1825.8</v>
      </c>
      <c r="AR6218" s="207" t="s">
        <v>20518</v>
      </c>
      <c r="AS6218" s="208">
        <v>18357.509999999998</v>
      </c>
      <c r="AT6218" s="93"/>
      <c r="AU6218" s="93"/>
      <c r="AV6218" s="93"/>
    </row>
    <row r="6219" spans="32:48" x14ac:dyDescent="0.55000000000000004">
      <c r="AF6219" t="s">
        <v>70952</v>
      </c>
      <c r="AG6219">
        <v>349.93</v>
      </c>
      <c r="AI6219" s="276" t="s">
        <v>35257</v>
      </c>
      <c r="AJ6219" s="277">
        <v>124747.29</v>
      </c>
      <c r="AL6219" s="246" t="s">
        <v>58256</v>
      </c>
      <c r="AM6219" s="247">
        <v>16116.68</v>
      </c>
      <c r="AO6219" s="226" t="s">
        <v>20608</v>
      </c>
      <c r="AP6219" s="227">
        <v>36811.18</v>
      </c>
      <c r="AR6219" s="207" t="s">
        <v>20519</v>
      </c>
      <c r="AS6219" s="208">
        <v>52932.68</v>
      </c>
      <c r="AT6219" s="93"/>
      <c r="AU6219" s="93"/>
      <c r="AV6219" s="93"/>
    </row>
    <row r="6220" spans="32:48" x14ac:dyDescent="0.55000000000000004">
      <c r="AF6220" t="s">
        <v>26739</v>
      </c>
      <c r="AG6220" s="284">
        <v>96656.7</v>
      </c>
      <c r="AI6220" s="276" t="s">
        <v>36446</v>
      </c>
      <c r="AJ6220" s="277">
        <v>72955.199999999997</v>
      </c>
      <c r="AL6220" s="246" t="s">
        <v>60430</v>
      </c>
      <c r="AM6220" s="247">
        <v>-92.7</v>
      </c>
      <c r="AO6220" s="226" t="s">
        <v>20609</v>
      </c>
      <c r="AP6220" s="227">
        <v>23395.91</v>
      </c>
      <c r="AR6220" s="207" t="s">
        <v>20520</v>
      </c>
      <c r="AS6220" s="208">
        <v>3750</v>
      </c>
      <c r="AT6220" s="93"/>
      <c r="AU6220" s="93"/>
      <c r="AV6220" s="93"/>
    </row>
    <row r="6221" spans="32:48" x14ac:dyDescent="0.55000000000000004">
      <c r="AF6221" t="s">
        <v>14164</v>
      </c>
      <c r="AG6221" s="284">
        <v>43740.47</v>
      </c>
      <c r="AI6221" s="276" t="s">
        <v>36447</v>
      </c>
      <c r="AJ6221" s="277">
        <v>106957.63</v>
      </c>
      <c r="AL6221" s="246" t="s">
        <v>63678</v>
      </c>
      <c r="AM6221" s="247">
        <v>9635.23</v>
      </c>
      <c r="AO6221" s="226" t="s">
        <v>20610</v>
      </c>
      <c r="AP6221" s="227">
        <v>123815.33</v>
      </c>
      <c r="AR6221" s="207" t="s">
        <v>20521</v>
      </c>
      <c r="AS6221" s="208">
        <v>9566.06</v>
      </c>
      <c r="AT6221" s="93"/>
      <c r="AU6221" s="93"/>
      <c r="AV6221" s="93"/>
    </row>
    <row r="6222" spans="32:48" x14ac:dyDescent="0.55000000000000004">
      <c r="AF6222" t="s">
        <v>26740</v>
      </c>
      <c r="AG6222" s="284">
        <v>368412.78</v>
      </c>
      <c r="AI6222" s="276" t="s">
        <v>33814</v>
      </c>
      <c r="AJ6222" s="277">
        <v>11299.74</v>
      </c>
      <c r="AL6222" s="246" t="s">
        <v>63679</v>
      </c>
      <c r="AM6222" s="247">
        <v>526.29999999999995</v>
      </c>
      <c r="AO6222" s="226" t="s">
        <v>42484</v>
      </c>
      <c r="AP6222" s="227">
        <v>13974542.539999999</v>
      </c>
      <c r="AR6222" s="207" t="s">
        <v>20522</v>
      </c>
      <c r="AS6222" s="208">
        <v>26956.5</v>
      </c>
      <c r="AT6222" s="93"/>
      <c r="AU6222" s="93"/>
      <c r="AV6222" s="93"/>
    </row>
    <row r="6223" spans="32:48" x14ac:dyDescent="0.55000000000000004">
      <c r="AF6223" t="s">
        <v>14165</v>
      </c>
      <c r="AG6223" s="284">
        <v>11961.6</v>
      </c>
      <c r="AI6223" s="276" t="s">
        <v>42672</v>
      </c>
      <c r="AJ6223" s="277">
        <v>10017.42</v>
      </c>
      <c r="AL6223" s="246" t="s">
        <v>63680</v>
      </c>
      <c r="AM6223" s="247">
        <v>1124.24</v>
      </c>
      <c r="AO6223" s="226" t="s">
        <v>42485</v>
      </c>
      <c r="AP6223" s="227">
        <v>1061623.72</v>
      </c>
      <c r="AR6223" s="207" t="s">
        <v>20523</v>
      </c>
      <c r="AS6223" s="208">
        <v>10114.84</v>
      </c>
      <c r="AT6223" s="93"/>
      <c r="AU6223" s="93"/>
      <c r="AV6223" s="93"/>
    </row>
    <row r="6224" spans="32:48" x14ac:dyDescent="0.55000000000000004">
      <c r="AF6224" t="s">
        <v>70953</v>
      </c>
      <c r="AG6224" s="284">
        <v>3008.73</v>
      </c>
      <c r="AI6224" s="276" t="s">
        <v>23140</v>
      </c>
      <c r="AJ6224" s="277">
        <v>9632</v>
      </c>
      <c r="AL6224" s="246" t="s">
        <v>63681</v>
      </c>
      <c r="AM6224" s="247">
        <v>533498.39</v>
      </c>
      <c r="AO6224" s="226" t="s">
        <v>46936</v>
      </c>
      <c r="AP6224" s="227">
        <v>241.74</v>
      </c>
      <c r="AR6224" s="207" t="s">
        <v>20524</v>
      </c>
      <c r="AS6224" s="208">
        <v>617</v>
      </c>
      <c r="AT6224" s="93"/>
      <c r="AU6224" s="93"/>
      <c r="AV6224" s="93"/>
    </row>
    <row r="6225" spans="32:48" x14ac:dyDescent="0.55000000000000004">
      <c r="AF6225" t="s">
        <v>48528</v>
      </c>
      <c r="AG6225" s="284">
        <v>9117638.3399999999</v>
      </c>
      <c r="AI6225" s="276" t="s">
        <v>52970</v>
      </c>
      <c r="AJ6225" s="277">
        <v>-3679.71</v>
      </c>
      <c r="AL6225" s="246" t="s">
        <v>64307</v>
      </c>
      <c r="AM6225" s="247">
        <v>69942.55</v>
      </c>
      <c r="AO6225" s="226" t="s">
        <v>20614</v>
      </c>
      <c r="AP6225" s="227">
        <v>6320</v>
      </c>
      <c r="AR6225" s="207" t="s">
        <v>20525</v>
      </c>
      <c r="AS6225" s="208">
        <v>4100</v>
      </c>
      <c r="AT6225" s="93"/>
      <c r="AU6225" s="93"/>
      <c r="AV6225" s="93"/>
    </row>
    <row r="6226" spans="32:48" x14ac:dyDescent="0.55000000000000004">
      <c r="AF6226" t="s">
        <v>35574</v>
      </c>
      <c r="AG6226" s="284">
        <v>377191</v>
      </c>
      <c r="AI6226" s="276" t="s">
        <v>68122</v>
      </c>
      <c r="AJ6226" s="277">
        <v>17800</v>
      </c>
      <c r="AL6226" s="246" t="s">
        <v>64308</v>
      </c>
      <c r="AM6226" s="247">
        <v>266730.84999999998</v>
      </c>
      <c r="AO6226" s="226" t="s">
        <v>20615</v>
      </c>
      <c r="AP6226" s="227">
        <v>389.55</v>
      </c>
      <c r="AR6226" s="207" t="s">
        <v>20526</v>
      </c>
      <c r="AS6226" s="208">
        <v>5241</v>
      </c>
      <c r="AT6226" s="93"/>
      <c r="AU6226" s="93"/>
      <c r="AV6226" s="93"/>
    </row>
    <row r="6227" spans="32:48" x14ac:dyDescent="0.55000000000000004">
      <c r="AF6227" t="s">
        <v>35575</v>
      </c>
      <c r="AG6227" s="284">
        <v>37174</v>
      </c>
      <c r="AI6227" s="276" t="s">
        <v>70627</v>
      </c>
      <c r="AJ6227" s="277">
        <v>1997.5</v>
      </c>
      <c r="AL6227" s="246" t="s">
        <v>62959</v>
      </c>
      <c r="AM6227" s="247">
        <v>321217.03999999998</v>
      </c>
      <c r="AO6227" s="226" t="s">
        <v>20616</v>
      </c>
      <c r="AP6227" s="227">
        <v>52421.79</v>
      </c>
      <c r="AR6227" s="207" t="s">
        <v>20527</v>
      </c>
      <c r="AS6227" s="208">
        <v>47280</v>
      </c>
      <c r="AT6227" s="93"/>
      <c r="AU6227" s="93"/>
      <c r="AV6227" s="93"/>
    </row>
    <row r="6228" spans="32:48" x14ac:dyDescent="0.55000000000000004">
      <c r="AF6228" t="s">
        <v>26803</v>
      </c>
      <c r="AG6228">
        <v>-275.82</v>
      </c>
      <c r="AI6228" s="276" t="s">
        <v>70628</v>
      </c>
      <c r="AJ6228" s="277">
        <v>865.83</v>
      </c>
      <c r="AL6228" s="246" t="s">
        <v>64309</v>
      </c>
      <c r="AM6228" s="247">
        <v>259932.45</v>
      </c>
      <c r="AO6228" s="226" t="s">
        <v>20617</v>
      </c>
      <c r="AP6228" s="227">
        <v>74.64</v>
      </c>
      <c r="AR6228" s="207" t="s">
        <v>20528</v>
      </c>
      <c r="AS6228" s="208">
        <v>33005</v>
      </c>
      <c r="AT6228" s="93"/>
      <c r="AU6228" s="93"/>
      <c r="AV6228" s="93"/>
    </row>
    <row r="6229" spans="32:48" x14ac:dyDescent="0.55000000000000004">
      <c r="AF6229" t="s">
        <v>35576</v>
      </c>
      <c r="AG6229">
        <v>324</v>
      </c>
      <c r="AI6229" s="276" t="s">
        <v>69758</v>
      </c>
      <c r="AJ6229" s="277">
        <v>3217.51</v>
      </c>
      <c r="AL6229" s="246" t="s">
        <v>64310</v>
      </c>
      <c r="AM6229" s="247">
        <v>19774.84</v>
      </c>
      <c r="AO6229" s="226" t="s">
        <v>20619</v>
      </c>
      <c r="AP6229" s="227">
        <v>963.8</v>
      </c>
      <c r="AR6229" s="207" t="s">
        <v>20529</v>
      </c>
      <c r="AS6229" s="208">
        <v>5145</v>
      </c>
      <c r="AT6229" s="93"/>
      <c r="AU6229" s="93"/>
      <c r="AV6229" s="93"/>
    </row>
    <row r="6230" spans="32:48" x14ac:dyDescent="0.55000000000000004">
      <c r="AF6230" t="s">
        <v>26805</v>
      </c>
      <c r="AG6230" s="284">
        <v>82116.490000000005</v>
      </c>
      <c r="AI6230" s="276" t="s">
        <v>69759</v>
      </c>
      <c r="AJ6230" s="277">
        <v>465.22</v>
      </c>
      <c r="AL6230" s="246" t="s">
        <v>64311</v>
      </c>
      <c r="AM6230" s="247">
        <v>14236.35</v>
      </c>
      <c r="AO6230" s="226" t="s">
        <v>48898</v>
      </c>
      <c r="AP6230" s="227">
        <v>991.59</v>
      </c>
      <c r="AR6230" s="207" t="s">
        <v>20530</v>
      </c>
      <c r="AS6230" s="208">
        <v>2719.99</v>
      </c>
      <c r="AT6230" s="93"/>
      <c r="AU6230" s="93"/>
      <c r="AV6230" s="93"/>
    </row>
    <row r="6231" spans="32:48" x14ac:dyDescent="0.55000000000000004">
      <c r="AF6231" t="s">
        <v>35577</v>
      </c>
      <c r="AG6231" s="284">
        <v>300778</v>
      </c>
      <c r="AI6231" s="276" t="s">
        <v>69760</v>
      </c>
      <c r="AJ6231" s="277">
        <v>1521.44</v>
      </c>
      <c r="AL6231" s="246" t="s">
        <v>64312</v>
      </c>
      <c r="AM6231" s="247">
        <v>34309.1</v>
      </c>
      <c r="AO6231" s="226" t="s">
        <v>20621</v>
      </c>
      <c r="AP6231" s="227">
        <v>223087.82</v>
      </c>
      <c r="AR6231" s="207" t="s">
        <v>20531</v>
      </c>
      <c r="AS6231" s="208">
        <v>208.08</v>
      </c>
      <c r="AT6231" s="93"/>
      <c r="AU6231" s="93"/>
      <c r="AV6231" s="93"/>
    </row>
    <row r="6232" spans="32:48" x14ac:dyDescent="0.55000000000000004">
      <c r="AF6232" t="s">
        <v>26806</v>
      </c>
      <c r="AG6232" s="284">
        <v>665030.97</v>
      </c>
      <c r="AI6232" s="276" t="s">
        <v>68123</v>
      </c>
      <c r="AJ6232" s="277">
        <v>3150</v>
      </c>
      <c r="AL6232" s="246" t="s">
        <v>57456</v>
      </c>
      <c r="AM6232" s="247">
        <v>294250</v>
      </c>
      <c r="AO6232" s="226" t="s">
        <v>20624</v>
      </c>
      <c r="AP6232" s="227">
        <v>21636.04</v>
      </c>
      <c r="AR6232" s="207" t="s">
        <v>13537</v>
      </c>
      <c r="AS6232" s="208">
        <v>314929.76</v>
      </c>
      <c r="AT6232" s="93"/>
      <c r="AU6232" s="93"/>
      <c r="AV6232" s="93"/>
    </row>
    <row r="6233" spans="32:48" x14ac:dyDescent="0.55000000000000004">
      <c r="AF6233" t="s">
        <v>26808</v>
      </c>
      <c r="AG6233" s="284">
        <v>210015.83</v>
      </c>
      <c r="AI6233" s="276" t="s">
        <v>63246</v>
      </c>
      <c r="AJ6233" s="277">
        <v>32091.18</v>
      </c>
      <c r="AL6233" s="246" t="s">
        <v>59411</v>
      </c>
      <c r="AM6233" s="247">
        <v>376038.25</v>
      </c>
      <c r="AO6233" s="226" t="s">
        <v>20625</v>
      </c>
      <c r="AP6233" s="227">
        <v>60965.86</v>
      </c>
      <c r="AR6233" s="207" t="s">
        <v>20532</v>
      </c>
      <c r="AS6233" s="208">
        <v>17406.169999999998</v>
      </c>
      <c r="AT6233" s="93"/>
      <c r="AU6233" s="93"/>
      <c r="AV6233" s="93"/>
    </row>
    <row r="6234" spans="32:48" x14ac:dyDescent="0.55000000000000004">
      <c r="AF6234" t="s">
        <v>26810</v>
      </c>
      <c r="AG6234" s="284">
        <v>10680.81</v>
      </c>
      <c r="AI6234" s="276" t="s">
        <v>70629</v>
      </c>
      <c r="AJ6234" s="277">
        <v>9975</v>
      </c>
      <c r="AL6234" s="246" t="s">
        <v>58534</v>
      </c>
      <c r="AM6234" s="247">
        <v>27918</v>
      </c>
      <c r="AO6234" s="226" t="s">
        <v>20626</v>
      </c>
      <c r="AP6234" s="227">
        <v>10084.9</v>
      </c>
      <c r="AR6234" s="207" t="s">
        <v>20533</v>
      </c>
      <c r="AS6234" s="208">
        <v>31071.59</v>
      </c>
      <c r="AT6234" s="93"/>
      <c r="AU6234" s="93"/>
      <c r="AV6234" s="93"/>
    </row>
    <row r="6235" spans="32:48" x14ac:dyDescent="0.55000000000000004">
      <c r="AF6235" t="s">
        <v>50761</v>
      </c>
      <c r="AG6235" s="284">
        <v>18180</v>
      </c>
      <c r="AI6235" s="276" t="s">
        <v>62689</v>
      </c>
      <c r="AJ6235" s="277">
        <v>3812.52</v>
      </c>
      <c r="AL6235" s="246" t="s">
        <v>56165</v>
      </c>
      <c r="AM6235" s="247">
        <v>190392.82</v>
      </c>
      <c r="AO6235" s="226" t="s">
        <v>20627</v>
      </c>
      <c r="AP6235" s="227">
        <v>24303.34</v>
      </c>
      <c r="AR6235" s="207" t="s">
        <v>20534</v>
      </c>
      <c r="AS6235" s="208">
        <v>586320.01</v>
      </c>
      <c r="AT6235" s="93"/>
      <c r="AU6235" s="93"/>
      <c r="AV6235" s="93"/>
    </row>
    <row r="6236" spans="32:48" x14ac:dyDescent="0.55000000000000004">
      <c r="AF6236" t="s">
        <v>26815</v>
      </c>
      <c r="AG6236" s="284">
        <v>28400</v>
      </c>
      <c r="AI6236" s="276" t="s">
        <v>62690</v>
      </c>
      <c r="AJ6236" s="277">
        <v>291.64999999999998</v>
      </c>
      <c r="AL6236" s="246" t="s">
        <v>58535</v>
      </c>
      <c r="AM6236" s="247">
        <v>9524.1200000000008</v>
      </c>
      <c r="AO6236" s="226" t="s">
        <v>52458</v>
      </c>
      <c r="AP6236" s="227">
        <v>161141.07999999999</v>
      </c>
      <c r="AR6236" s="207" t="s">
        <v>20535</v>
      </c>
      <c r="AS6236" s="208">
        <v>470.97</v>
      </c>
      <c r="AT6236" s="93"/>
      <c r="AU6236" s="93"/>
      <c r="AV6236" s="93"/>
    </row>
    <row r="6237" spans="32:48" x14ac:dyDescent="0.55000000000000004">
      <c r="AF6237" t="s">
        <v>26817</v>
      </c>
      <c r="AG6237" s="284">
        <v>125605.83</v>
      </c>
      <c r="AI6237" s="276" t="s">
        <v>62691</v>
      </c>
      <c r="AJ6237" s="277">
        <v>963.79</v>
      </c>
      <c r="AL6237" s="246" t="s">
        <v>61995</v>
      </c>
      <c r="AM6237" s="247">
        <v>11030</v>
      </c>
      <c r="AO6237" s="226" t="s">
        <v>20632</v>
      </c>
      <c r="AP6237" s="227">
        <v>785739.44</v>
      </c>
      <c r="AR6237" s="207" t="s">
        <v>20536</v>
      </c>
      <c r="AS6237" s="208">
        <v>16784.5</v>
      </c>
      <c r="AT6237" s="93"/>
      <c r="AU6237" s="93"/>
      <c r="AV6237" s="93"/>
    </row>
    <row r="6238" spans="32:48" x14ac:dyDescent="0.55000000000000004">
      <c r="AF6238" t="s">
        <v>26818</v>
      </c>
      <c r="AG6238" s="284">
        <v>414730.65</v>
      </c>
      <c r="AI6238" s="276" t="s">
        <v>60081</v>
      </c>
      <c r="AJ6238" s="277">
        <v>92681.2</v>
      </c>
      <c r="AL6238" s="246" t="s">
        <v>56166</v>
      </c>
      <c r="AM6238" s="247">
        <v>18651.14</v>
      </c>
      <c r="AO6238" s="226" t="s">
        <v>20633</v>
      </c>
      <c r="AP6238" s="227">
        <v>132103.13</v>
      </c>
      <c r="AR6238" s="207" t="s">
        <v>20537</v>
      </c>
      <c r="AS6238" s="208">
        <v>353.7</v>
      </c>
      <c r="AT6238" s="93"/>
      <c r="AU6238" s="93"/>
      <c r="AV6238" s="93"/>
    </row>
    <row r="6239" spans="32:48" x14ac:dyDescent="0.55000000000000004">
      <c r="AF6239" t="s">
        <v>26819</v>
      </c>
      <c r="AG6239" s="284">
        <v>383138.72</v>
      </c>
      <c r="AI6239" s="276" t="s">
        <v>47056</v>
      </c>
      <c r="AJ6239" s="277">
        <v>29914.04</v>
      </c>
      <c r="AL6239" s="246" t="s">
        <v>58536</v>
      </c>
      <c r="AM6239" s="247">
        <v>12594.66</v>
      </c>
      <c r="AO6239" s="226" t="s">
        <v>20634</v>
      </c>
      <c r="AP6239" s="227">
        <v>1358.64</v>
      </c>
      <c r="AR6239" s="207" t="s">
        <v>20538</v>
      </c>
      <c r="AS6239" s="208">
        <v>12605.3</v>
      </c>
      <c r="AT6239" s="93"/>
      <c r="AU6239" s="93"/>
      <c r="AV6239" s="93"/>
    </row>
    <row r="6240" spans="32:48" x14ac:dyDescent="0.55000000000000004">
      <c r="AF6240" t="s">
        <v>26820</v>
      </c>
      <c r="AG6240" s="284">
        <v>68644</v>
      </c>
      <c r="AI6240" s="276" t="s">
        <v>63732</v>
      </c>
      <c r="AJ6240" s="277">
        <v>89.61</v>
      </c>
      <c r="AL6240" s="246" t="s">
        <v>58537</v>
      </c>
      <c r="AM6240" s="247">
        <v>4805.4799999999996</v>
      </c>
      <c r="AO6240" s="226" t="s">
        <v>42486</v>
      </c>
      <c r="AP6240" s="227">
        <v>-102153.09</v>
      </c>
      <c r="AR6240" s="207" t="s">
        <v>20539</v>
      </c>
      <c r="AS6240" s="208">
        <v>7417.07</v>
      </c>
      <c r="AT6240" s="93"/>
      <c r="AU6240" s="93"/>
      <c r="AV6240" s="93"/>
    </row>
    <row r="6241" spans="32:48" x14ac:dyDescent="0.55000000000000004">
      <c r="AF6241" t="s">
        <v>26821</v>
      </c>
      <c r="AG6241" s="284">
        <v>8451.77</v>
      </c>
      <c r="AI6241" s="276" t="s">
        <v>56294</v>
      </c>
      <c r="AJ6241" s="277">
        <v>6.86</v>
      </c>
      <c r="AL6241" s="246" t="s">
        <v>57457</v>
      </c>
      <c r="AM6241" s="247">
        <v>32344.36</v>
      </c>
      <c r="AO6241" s="226" t="s">
        <v>52459</v>
      </c>
      <c r="AP6241" s="227">
        <v>364.23</v>
      </c>
      <c r="AR6241" s="207" t="s">
        <v>20540</v>
      </c>
      <c r="AS6241" s="208">
        <v>5000</v>
      </c>
      <c r="AT6241" s="93"/>
      <c r="AU6241" s="93"/>
      <c r="AV6241" s="93"/>
    </row>
    <row r="6242" spans="32:48" x14ac:dyDescent="0.55000000000000004">
      <c r="AF6242" t="s">
        <v>69841</v>
      </c>
      <c r="AG6242" s="284">
        <v>2476226.59</v>
      </c>
      <c r="AI6242" s="276" t="s">
        <v>56295</v>
      </c>
      <c r="AJ6242" s="277">
        <v>23.3</v>
      </c>
      <c r="AL6242" s="246" t="s">
        <v>63163</v>
      </c>
      <c r="AM6242" s="247">
        <v>2194.4699999999998</v>
      </c>
      <c r="AO6242" s="226" t="s">
        <v>20639</v>
      </c>
      <c r="AP6242" s="227">
        <v>2927.68</v>
      </c>
      <c r="AR6242" s="207" t="s">
        <v>20541</v>
      </c>
      <c r="AS6242" s="208">
        <v>949.91</v>
      </c>
      <c r="AT6242" s="93"/>
      <c r="AU6242" s="93"/>
      <c r="AV6242" s="93"/>
    </row>
    <row r="6243" spans="32:48" x14ac:dyDescent="0.55000000000000004">
      <c r="AF6243" t="s">
        <v>26823</v>
      </c>
      <c r="AG6243" s="284">
        <v>52517.599999999999</v>
      </c>
      <c r="AI6243" s="276" t="s">
        <v>52988</v>
      </c>
      <c r="AJ6243" s="277">
        <v>24.44</v>
      </c>
      <c r="AL6243" s="246" t="s">
        <v>60431</v>
      </c>
      <c r="AM6243" s="247">
        <v>54555.02</v>
      </c>
      <c r="AO6243" s="226" t="s">
        <v>42487</v>
      </c>
      <c r="AP6243" s="227">
        <v>-1358.95</v>
      </c>
      <c r="AR6243" s="207" t="s">
        <v>20542</v>
      </c>
      <c r="AS6243" s="208">
        <v>1084</v>
      </c>
      <c r="AT6243" s="93"/>
      <c r="AU6243" s="93"/>
      <c r="AV6243" s="93"/>
    </row>
    <row r="6244" spans="32:48" x14ac:dyDescent="0.55000000000000004">
      <c r="AF6244" t="s">
        <v>58787</v>
      </c>
      <c r="AG6244" s="284">
        <v>3505.7</v>
      </c>
      <c r="AI6244" s="276" t="s">
        <v>68124</v>
      </c>
      <c r="AJ6244" s="277">
        <v>95159.98</v>
      </c>
      <c r="AL6244" s="246" t="s">
        <v>61996</v>
      </c>
      <c r="AM6244" s="247">
        <v>6367.66</v>
      </c>
      <c r="AO6244" s="226" t="s">
        <v>52460</v>
      </c>
      <c r="AP6244" s="227">
        <v>24437.33</v>
      </c>
      <c r="AR6244" s="207" t="s">
        <v>20543</v>
      </c>
      <c r="AS6244" s="208">
        <v>405.49</v>
      </c>
      <c r="AT6244" s="93"/>
      <c r="AU6244" s="93"/>
      <c r="AV6244" s="93"/>
    </row>
    <row r="6245" spans="32:48" x14ac:dyDescent="0.55000000000000004">
      <c r="AF6245" t="s">
        <v>26825</v>
      </c>
      <c r="AG6245" s="284">
        <v>3902.25</v>
      </c>
      <c r="AI6245" s="276" t="s">
        <v>70630</v>
      </c>
      <c r="AJ6245" s="277">
        <v>91213.16</v>
      </c>
      <c r="AL6245" s="246" t="s">
        <v>64313</v>
      </c>
      <c r="AM6245" s="247">
        <v>9700</v>
      </c>
      <c r="AO6245" s="226" t="s">
        <v>20641</v>
      </c>
      <c r="AP6245" s="227">
        <v>196425.78</v>
      </c>
      <c r="AR6245" s="207" t="s">
        <v>20544</v>
      </c>
      <c r="AS6245" s="208">
        <v>6915.78</v>
      </c>
      <c r="AT6245" s="93"/>
      <c r="AU6245" s="93"/>
      <c r="AV6245" s="93"/>
    </row>
    <row r="6246" spans="32:48" x14ac:dyDescent="0.55000000000000004">
      <c r="AF6246" t="s">
        <v>71885</v>
      </c>
      <c r="AG6246" s="284">
        <v>6175</v>
      </c>
      <c r="AI6246" s="276" t="s">
        <v>40416</v>
      </c>
      <c r="AJ6246" s="277">
        <v>62131.4</v>
      </c>
      <c r="AL6246" s="246" t="s">
        <v>64314</v>
      </c>
      <c r="AM6246" s="247">
        <v>742.05</v>
      </c>
      <c r="AO6246" s="226" t="s">
        <v>20642</v>
      </c>
      <c r="AP6246" s="227">
        <v>78033.56</v>
      </c>
      <c r="AR6246" s="207" t="s">
        <v>20545</v>
      </c>
      <c r="AS6246" s="208">
        <v>36749.97</v>
      </c>
      <c r="AT6246" s="93"/>
      <c r="AU6246" s="93"/>
      <c r="AV6246" s="93"/>
    </row>
    <row r="6247" spans="32:48" x14ac:dyDescent="0.55000000000000004">
      <c r="AF6247" t="s">
        <v>66789</v>
      </c>
      <c r="AG6247" s="284">
        <v>8962.32</v>
      </c>
      <c r="AI6247" s="276" t="s">
        <v>68125</v>
      </c>
      <c r="AJ6247" s="277">
        <v>81923.88</v>
      </c>
      <c r="AL6247" s="246" t="s">
        <v>64315</v>
      </c>
      <c r="AM6247" s="247">
        <v>2376.5</v>
      </c>
      <c r="AO6247" s="226" t="s">
        <v>47978</v>
      </c>
      <c r="AP6247" s="227">
        <v>153.63</v>
      </c>
      <c r="AR6247" s="207" t="s">
        <v>20546</v>
      </c>
      <c r="AS6247" s="208">
        <v>3346.78</v>
      </c>
      <c r="AT6247" s="93"/>
      <c r="AU6247" s="93"/>
      <c r="AV6247" s="93"/>
    </row>
    <row r="6248" spans="32:48" x14ac:dyDescent="0.55000000000000004">
      <c r="AF6248" t="s">
        <v>26826</v>
      </c>
      <c r="AG6248" s="284">
        <v>955691.7</v>
      </c>
      <c r="AI6248" s="276" t="s">
        <v>68126</v>
      </c>
      <c r="AJ6248" s="277">
        <v>25315.16</v>
      </c>
      <c r="AL6248" s="246" t="s">
        <v>64316</v>
      </c>
      <c r="AM6248" s="247">
        <v>1496.18</v>
      </c>
      <c r="AO6248" s="226" t="s">
        <v>35056</v>
      </c>
      <c r="AP6248" s="227">
        <v>17280</v>
      </c>
      <c r="AR6248" s="207" t="s">
        <v>20547</v>
      </c>
      <c r="AS6248" s="208">
        <v>7967.43</v>
      </c>
      <c r="AT6248" s="93"/>
      <c r="AU6248" s="93"/>
      <c r="AV6248" s="93"/>
    </row>
    <row r="6249" spans="32:48" x14ac:dyDescent="0.55000000000000004">
      <c r="AF6249" t="s">
        <v>26827</v>
      </c>
      <c r="AG6249" s="284">
        <v>3474299.25</v>
      </c>
      <c r="AI6249" s="276" t="s">
        <v>68127</v>
      </c>
      <c r="AJ6249" s="277">
        <v>293016.89</v>
      </c>
      <c r="AL6249" s="246" t="s">
        <v>63164</v>
      </c>
      <c r="AM6249" s="247">
        <v>13500</v>
      </c>
      <c r="AO6249" s="226" t="s">
        <v>20644</v>
      </c>
      <c r="AP6249" s="227">
        <v>7303.39</v>
      </c>
      <c r="AR6249" s="207" t="s">
        <v>20548</v>
      </c>
      <c r="AS6249" s="208">
        <v>1549.13</v>
      </c>
      <c r="AT6249" s="93"/>
      <c r="AU6249" s="93"/>
      <c r="AV6249" s="93"/>
    </row>
    <row r="6250" spans="32:48" x14ac:dyDescent="0.55000000000000004">
      <c r="AF6250" t="s">
        <v>26828</v>
      </c>
      <c r="AG6250" s="284">
        <v>303130.52</v>
      </c>
      <c r="AI6250" s="276" t="s">
        <v>68128</v>
      </c>
      <c r="AJ6250" s="277">
        <v>65000</v>
      </c>
      <c r="AL6250" s="246" t="s">
        <v>63165</v>
      </c>
      <c r="AM6250" s="247">
        <v>1032.75</v>
      </c>
      <c r="AO6250" s="226" t="s">
        <v>20645</v>
      </c>
      <c r="AP6250" s="227">
        <v>17309.349999999999</v>
      </c>
      <c r="AR6250" s="207" t="s">
        <v>20549</v>
      </c>
      <c r="AS6250" s="208">
        <v>227.91</v>
      </c>
      <c r="AT6250" s="93"/>
      <c r="AU6250" s="93"/>
      <c r="AV6250" s="93"/>
    </row>
    <row r="6251" spans="32:48" x14ac:dyDescent="0.55000000000000004">
      <c r="AF6251" t="s">
        <v>54541</v>
      </c>
      <c r="AG6251" s="284">
        <v>1337758.42</v>
      </c>
      <c r="AI6251" s="276" t="s">
        <v>48984</v>
      </c>
      <c r="AJ6251" s="277">
        <v>24830.48</v>
      </c>
      <c r="AL6251" s="246" t="s">
        <v>63166</v>
      </c>
      <c r="AM6251" s="247">
        <v>3307.5</v>
      </c>
      <c r="AO6251" s="226" t="s">
        <v>52461</v>
      </c>
      <c r="AP6251" s="227">
        <v>36236.68</v>
      </c>
      <c r="AR6251" s="207" t="s">
        <v>20550</v>
      </c>
      <c r="AS6251" s="208">
        <v>284931.55</v>
      </c>
      <c r="AT6251" s="93"/>
      <c r="AU6251" s="93"/>
      <c r="AV6251" s="93"/>
    </row>
    <row r="6252" spans="32:48" x14ac:dyDescent="0.55000000000000004">
      <c r="AF6252" t="s">
        <v>26829</v>
      </c>
      <c r="AG6252" s="284">
        <v>1451109.11</v>
      </c>
      <c r="AI6252" s="276" t="s">
        <v>68129</v>
      </c>
      <c r="AJ6252" s="277">
        <v>4976.33</v>
      </c>
      <c r="AL6252" s="246" t="s">
        <v>59078</v>
      </c>
      <c r="AM6252" s="247">
        <v>555</v>
      </c>
      <c r="AO6252" s="226" t="s">
        <v>40314</v>
      </c>
      <c r="AP6252" s="227">
        <v>117402.04</v>
      </c>
      <c r="AR6252" s="207" t="s">
        <v>20551</v>
      </c>
      <c r="AS6252" s="208">
        <v>34282.57</v>
      </c>
      <c r="AT6252" s="93"/>
      <c r="AU6252" s="93"/>
      <c r="AV6252" s="93"/>
    </row>
    <row r="6253" spans="32:48" x14ac:dyDescent="0.55000000000000004">
      <c r="AF6253" t="s">
        <v>69489</v>
      </c>
      <c r="AG6253" s="284">
        <v>5925690.9199999999</v>
      </c>
      <c r="AI6253" s="276" t="s">
        <v>68130</v>
      </c>
      <c r="AJ6253" s="277">
        <v>7000</v>
      </c>
      <c r="AL6253" s="246" t="s">
        <v>61205</v>
      </c>
      <c r="AM6253" s="247">
        <v>897.19</v>
      </c>
      <c r="AO6253" s="226" t="s">
        <v>46937</v>
      </c>
      <c r="AP6253" s="227">
        <v>28148.13</v>
      </c>
      <c r="AR6253" s="207" t="s">
        <v>20552</v>
      </c>
      <c r="AS6253" s="208">
        <v>2225.42</v>
      </c>
      <c r="AT6253" s="93"/>
      <c r="AU6253" s="93"/>
      <c r="AV6253" s="93"/>
    </row>
    <row r="6254" spans="32:48" x14ac:dyDescent="0.55000000000000004">
      <c r="AF6254" t="s">
        <v>62390</v>
      </c>
      <c r="AG6254" s="284">
        <v>8416234.2300000004</v>
      </c>
      <c r="AI6254" s="276" t="s">
        <v>68131</v>
      </c>
      <c r="AJ6254" s="277">
        <v>9687.5</v>
      </c>
      <c r="AL6254" s="246" t="s">
        <v>62635</v>
      </c>
      <c r="AM6254" s="247">
        <v>2251.81</v>
      </c>
      <c r="AO6254" s="226" t="s">
        <v>40315</v>
      </c>
      <c r="AP6254" s="227">
        <v>24792.69</v>
      </c>
      <c r="AR6254" s="207" t="s">
        <v>20553</v>
      </c>
      <c r="AS6254" s="208">
        <v>1885.6</v>
      </c>
      <c r="AT6254" s="93"/>
      <c r="AU6254" s="93"/>
      <c r="AV6254" s="93"/>
    </row>
    <row r="6255" spans="32:48" x14ac:dyDescent="0.55000000000000004">
      <c r="AF6255" t="s">
        <v>35595</v>
      </c>
      <c r="AG6255" s="284">
        <v>24138.79</v>
      </c>
      <c r="AI6255" s="276" t="s">
        <v>68132</v>
      </c>
      <c r="AJ6255" s="277">
        <v>21.76</v>
      </c>
      <c r="AL6255" s="246" t="s">
        <v>58257</v>
      </c>
      <c r="AM6255" s="247">
        <v>20771</v>
      </c>
      <c r="AO6255" s="226" t="s">
        <v>46938</v>
      </c>
      <c r="AP6255" s="227">
        <v>845.46</v>
      </c>
      <c r="AR6255" s="207" t="s">
        <v>20554</v>
      </c>
      <c r="AS6255" s="208">
        <v>80</v>
      </c>
      <c r="AT6255" s="93"/>
      <c r="AU6255" s="93"/>
      <c r="AV6255" s="93"/>
    </row>
    <row r="6256" spans="32:48" x14ac:dyDescent="0.55000000000000004">
      <c r="AF6256" t="s">
        <v>36670</v>
      </c>
      <c r="AG6256" s="284">
        <v>5000</v>
      </c>
      <c r="AI6256" s="276" t="s">
        <v>68133</v>
      </c>
      <c r="AJ6256" s="277">
        <v>6890.85</v>
      </c>
      <c r="AL6256" s="246" t="s">
        <v>61409</v>
      </c>
      <c r="AM6256" s="247">
        <v>93361.12</v>
      </c>
      <c r="AO6256" s="226" t="s">
        <v>52462</v>
      </c>
      <c r="AP6256" s="227">
        <v>4984.5</v>
      </c>
      <c r="AR6256" s="207" t="s">
        <v>20555</v>
      </c>
      <c r="AS6256" s="208">
        <v>23244.03</v>
      </c>
      <c r="AT6256" s="93"/>
      <c r="AU6256" s="93"/>
      <c r="AV6256" s="93"/>
    </row>
    <row r="6257" spans="32:48" x14ac:dyDescent="0.55000000000000004">
      <c r="AF6257" t="s">
        <v>26925</v>
      </c>
      <c r="AG6257" s="284">
        <v>17292.34</v>
      </c>
      <c r="AI6257" s="276" t="s">
        <v>40418</v>
      </c>
      <c r="AJ6257" s="277">
        <v>56430.59</v>
      </c>
      <c r="AL6257" s="246" t="s">
        <v>61410</v>
      </c>
      <c r="AM6257" s="247">
        <v>7083.95</v>
      </c>
      <c r="AO6257" s="226" t="s">
        <v>52463</v>
      </c>
      <c r="AP6257" s="227">
        <v>227269.53</v>
      </c>
      <c r="AR6257" s="207" t="s">
        <v>20556</v>
      </c>
      <c r="AS6257" s="208">
        <v>477.59</v>
      </c>
      <c r="AT6257" s="93"/>
      <c r="AU6257" s="93"/>
      <c r="AV6257" s="93"/>
    </row>
    <row r="6258" spans="32:48" x14ac:dyDescent="0.55000000000000004">
      <c r="AF6258" t="s">
        <v>43354</v>
      </c>
      <c r="AG6258" s="284">
        <v>5128.37</v>
      </c>
      <c r="AI6258" s="276" t="s">
        <v>40419</v>
      </c>
      <c r="AJ6258" s="277">
        <v>171011.88</v>
      </c>
      <c r="AL6258" s="246" t="s">
        <v>61411</v>
      </c>
      <c r="AM6258" s="247">
        <v>22873.599999999999</v>
      </c>
      <c r="AO6258" s="226" t="s">
        <v>49915</v>
      </c>
      <c r="AP6258" s="227">
        <v>26257.279999999999</v>
      </c>
      <c r="AR6258" s="207" t="s">
        <v>20557</v>
      </c>
      <c r="AS6258" s="208">
        <v>26555.37</v>
      </c>
      <c r="AT6258" s="93"/>
      <c r="AU6258" s="93"/>
      <c r="AV6258" s="93"/>
    </row>
    <row r="6259" spans="32:48" x14ac:dyDescent="0.55000000000000004">
      <c r="AF6259" t="s">
        <v>69493</v>
      </c>
      <c r="AG6259" s="284">
        <v>2750</v>
      </c>
      <c r="AI6259" s="276" t="s">
        <v>40420</v>
      </c>
      <c r="AJ6259" s="277">
        <v>100351.56</v>
      </c>
      <c r="AL6259" s="246" t="s">
        <v>64317</v>
      </c>
      <c r="AM6259" s="247">
        <v>-3155.44</v>
      </c>
      <c r="AO6259" s="226" t="s">
        <v>52464</v>
      </c>
      <c r="AP6259" s="227">
        <v>15700.45</v>
      </c>
      <c r="AR6259" s="207" t="s">
        <v>20558</v>
      </c>
      <c r="AS6259" s="208">
        <v>35600</v>
      </c>
      <c r="AT6259" s="93"/>
      <c r="AU6259" s="93"/>
      <c r="AV6259" s="93"/>
    </row>
    <row r="6260" spans="32:48" x14ac:dyDescent="0.55000000000000004">
      <c r="AF6260" t="s">
        <v>26926</v>
      </c>
      <c r="AG6260" s="284">
        <v>3907.17</v>
      </c>
      <c r="AI6260" s="276" t="s">
        <v>45173</v>
      </c>
      <c r="AJ6260" s="277">
        <v>2403.12</v>
      </c>
      <c r="AL6260" s="246" t="s">
        <v>20694</v>
      </c>
      <c r="AM6260" s="247">
        <v>3155.44</v>
      </c>
      <c r="AO6260" s="226" t="s">
        <v>49916</v>
      </c>
      <c r="AP6260" s="227">
        <v>18883.34</v>
      </c>
      <c r="AR6260" s="207" t="s">
        <v>20559</v>
      </c>
      <c r="AS6260" s="208">
        <v>54798.51</v>
      </c>
      <c r="AT6260" s="93"/>
      <c r="AU6260" s="93"/>
      <c r="AV6260" s="93"/>
    </row>
    <row r="6261" spans="32:48" x14ac:dyDescent="0.55000000000000004">
      <c r="AF6261" t="s">
        <v>14173</v>
      </c>
      <c r="AG6261" s="284">
        <v>3308.92</v>
      </c>
      <c r="AI6261" s="276" t="s">
        <v>40421</v>
      </c>
      <c r="AJ6261" s="277">
        <v>172384.54</v>
      </c>
      <c r="AL6261" s="246" t="s">
        <v>64318</v>
      </c>
      <c r="AM6261" s="247">
        <v>-19851</v>
      </c>
      <c r="AO6261" s="226" t="s">
        <v>49917</v>
      </c>
      <c r="AP6261" s="227">
        <v>22234.82</v>
      </c>
      <c r="AR6261" s="207" t="s">
        <v>20560</v>
      </c>
      <c r="AS6261" s="208">
        <v>212021.29</v>
      </c>
      <c r="AT6261" s="93"/>
      <c r="AU6261" s="93"/>
      <c r="AV6261" s="93"/>
    </row>
    <row r="6262" spans="32:48" x14ac:dyDescent="0.55000000000000004">
      <c r="AF6262" t="s">
        <v>14174</v>
      </c>
      <c r="AG6262" s="284">
        <v>13905.36</v>
      </c>
      <c r="AI6262" s="276" t="s">
        <v>68134</v>
      </c>
      <c r="AJ6262" s="277">
        <v>54837.04</v>
      </c>
      <c r="AL6262" s="246" t="s">
        <v>61997</v>
      </c>
      <c r="AM6262" s="247">
        <v>19851</v>
      </c>
      <c r="AO6262" s="226" t="s">
        <v>49918</v>
      </c>
      <c r="AP6262" s="227">
        <v>63089.52</v>
      </c>
      <c r="AR6262" s="207" t="s">
        <v>20561</v>
      </c>
      <c r="AS6262" s="208">
        <v>1024.03</v>
      </c>
      <c r="AT6262" s="93"/>
      <c r="AU6262" s="93"/>
      <c r="AV6262" s="93"/>
    </row>
    <row r="6263" spans="32:48" x14ac:dyDescent="0.55000000000000004">
      <c r="AF6263" t="s">
        <v>26927</v>
      </c>
      <c r="AG6263" s="284">
        <v>50939.34</v>
      </c>
      <c r="AI6263" s="276" t="s">
        <v>68135</v>
      </c>
      <c r="AJ6263" s="277">
        <v>422.51</v>
      </c>
      <c r="AL6263" s="246" t="s">
        <v>60432</v>
      </c>
      <c r="AM6263" s="247">
        <v>6288.18</v>
      </c>
      <c r="AO6263" s="226" t="s">
        <v>49919</v>
      </c>
      <c r="AP6263" s="227">
        <v>4535.0200000000004</v>
      </c>
      <c r="AR6263" s="207" t="s">
        <v>20562</v>
      </c>
      <c r="AS6263" s="208">
        <v>32635</v>
      </c>
      <c r="AT6263" s="93"/>
      <c r="AU6263" s="93"/>
      <c r="AV6263" s="93"/>
    </row>
    <row r="6264" spans="32:48" x14ac:dyDescent="0.55000000000000004">
      <c r="AF6264" t="s">
        <v>43355</v>
      </c>
      <c r="AG6264" s="284">
        <v>135656.78</v>
      </c>
      <c r="AI6264" s="276" t="s">
        <v>68136</v>
      </c>
      <c r="AJ6264" s="277">
        <v>290</v>
      </c>
      <c r="AL6264" s="246" t="s">
        <v>42494</v>
      </c>
      <c r="AM6264" s="247">
        <v>481.04</v>
      </c>
      <c r="AO6264" s="226" t="s">
        <v>42488</v>
      </c>
      <c r="AP6264" s="227">
        <v>458536</v>
      </c>
      <c r="AR6264" s="207" t="s">
        <v>20563</v>
      </c>
      <c r="AS6264" s="208">
        <v>1297967.25</v>
      </c>
      <c r="AT6264" s="93"/>
      <c r="AU6264" s="93"/>
      <c r="AV6264" s="93"/>
    </row>
    <row r="6265" spans="32:48" x14ac:dyDescent="0.55000000000000004">
      <c r="AF6265" t="s">
        <v>26928</v>
      </c>
      <c r="AG6265" s="284">
        <v>2803.05</v>
      </c>
      <c r="AI6265" s="276" t="s">
        <v>50133</v>
      </c>
      <c r="AJ6265" s="277">
        <v>390598.78</v>
      </c>
      <c r="AL6265" s="246" t="s">
        <v>60433</v>
      </c>
      <c r="AM6265" s="247">
        <v>113.83</v>
      </c>
      <c r="AO6265" s="226" t="s">
        <v>52465</v>
      </c>
      <c r="AP6265" s="227">
        <v>47643.360000000001</v>
      </c>
      <c r="AR6265" s="207" t="s">
        <v>20564</v>
      </c>
      <c r="AS6265" s="208">
        <v>2250</v>
      </c>
      <c r="AT6265" s="93"/>
      <c r="AU6265" s="93"/>
      <c r="AV6265" s="93"/>
    </row>
    <row r="6266" spans="32:48" x14ac:dyDescent="0.55000000000000004">
      <c r="AF6266" t="s">
        <v>49411</v>
      </c>
      <c r="AG6266" s="284">
        <v>3970.7</v>
      </c>
      <c r="AI6266" s="276" t="s">
        <v>57583</v>
      </c>
      <c r="AJ6266" s="277">
        <v>551002.15</v>
      </c>
      <c r="AL6266" s="246" t="s">
        <v>42496</v>
      </c>
      <c r="AM6266" s="247">
        <v>14.5</v>
      </c>
      <c r="AO6266" s="226" t="s">
        <v>42489</v>
      </c>
      <c r="AP6266" s="227">
        <v>2013.6</v>
      </c>
      <c r="AR6266" s="207" t="s">
        <v>20565</v>
      </c>
      <c r="AS6266" s="208">
        <v>26084</v>
      </c>
      <c r="AT6266" s="93"/>
      <c r="AU6266" s="93"/>
      <c r="AV6266" s="93"/>
    </row>
    <row r="6267" spans="32:48" x14ac:dyDescent="0.55000000000000004">
      <c r="AF6267" t="s">
        <v>26929</v>
      </c>
      <c r="AG6267" s="284">
        <v>8156.41</v>
      </c>
      <c r="AI6267" s="276" t="s">
        <v>52990</v>
      </c>
      <c r="AJ6267" s="277">
        <v>457450.92</v>
      </c>
      <c r="AL6267" s="246" t="s">
        <v>60434</v>
      </c>
      <c r="AM6267" s="247">
        <v>71.67</v>
      </c>
      <c r="AO6267" s="226" t="s">
        <v>42490</v>
      </c>
      <c r="AP6267" s="227">
        <v>154.04</v>
      </c>
      <c r="AR6267" s="207" t="s">
        <v>20566</v>
      </c>
      <c r="AS6267" s="208">
        <v>284931.55</v>
      </c>
      <c r="AT6267" s="93"/>
      <c r="AU6267" s="93"/>
      <c r="AV6267" s="93"/>
    </row>
    <row r="6268" spans="32:48" x14ac:dyDescent="0.55000000000000004">
      <c r="AF6268" t="s">
        <v>69494</v>
      </c>
      <c r="AG6268">
        <v>149.61000000000001</v>
      </c>
      <c r="AI6268" s="276" t="s">
        <v>58293</v>
      </c>
      <c r="AJ6268" s="277">
        <v>334152</v>
      </c>
      <c r="AL6268" s="246" t="s">
        <v>42497</v>
      </c>
      <c r="AM6268" s="247">
        <v>63.86</v>
      </c>
      <c r="AO6268" s="226" t="s">
        <v>39173</v>
      </c>
      <c r="AP6268" s="227">
        <v>784600.44</v>
      </c>
      <c r="AR6268" s="207" t="s">
        <v>20567</v>
      </c>
      <c r="AS6268" s="208">
        <v>59055.41</v>
      </c>
      <c r="AT6268" s="93"/>
      <c r="AU6268" s="93"/>
      <c r="AV6268" s="93"/>
    </row>
    <row r="6269" spans="32:48" x14ac:dyDescent="0.55000000000000004">
      <c r="AF6269" t="s">
        <v>43356</v>
      </c>
      <c r="AG6269">
        <v>385.13</v>
      </c>
      <c r="AI6269" s="276" t="s">
        <v>66664</v>
      </c>
      <c r="AJ6269" s="277">
        <v>603901.31000000006</v>
      </c>
      <c r="AL6269" s="246" t="s">
        <v>64319</v>
      </c>
      <c r="AM6269" s="247">
        <v>-7033.08</v>
      </c>
      <c r="AO6269" s="226" t="s">
        <v>52466</v>
      </c>
      <c r="AP6269" s="227">
        <v>97881.82</v>
      </c>
      <c r="AR6269" s="207" t="s">
        <v>20568</v>
      </c>
      <c r="AS6269" s="208">
        <v>34282.57</v>
      </c>
      <c r="AT6269" s="93"/>
      <c r="AU6269" s="93"/>
      <c r="AV6269" s="93"/>
    </row>
    <row r="6270" spans="32:48" x14ac:dyDescent="0.55000000000000004">
      <c r="AF6270" t="s">
        <v>60100</v>
      </c>
      <c r="AG6270" s="284">
        <v>2850</v>
      </c>
      <c r="AI6270" s="276" t="s">
        <v>50134</v>
      </c>
      <c r="AJ6270" s="277">
        <v>136392.38</v>
      </c>
      <c r="AL6270" s="246" t="s">
        <v>52490</v>
      </c>
      <c r="AM6270" s="247">
        <v>255.35</v>
      </c>
      <c r="AO6270" s="226" t="s">
        <v>42491</v>
      </c>
      <c r="AP6270" s="227">
        <v>-266.12</v>
      </c>
      <c r="AR6270" s="207" t="s">
        <v>20569</v>
      </c>
      <c r="AS6270" s="208">
        <v>2225.42</v>
      </c>
      <c r="AT6270" s="93"/>
      <c r="AU6270" s="93"/>
      <c r="AV6270" s="93"/>
    </row>
    <row r="6271" spans="32:48" x14ac:dyDescent="0.55000000000000004">
      <c r="AF6271" t="s">
        <v>26930</v>
      </c>
      <c r="AG6271" s="284">
        <v>71571.839999999997</v>
      </c>
      <c r="AI6271" s="276" t="s">
        <v>68137</v>
      </c>
      <c r="AJ6271" s="277">
        <v>10935.66</v>
      </c>
      <c r="AL6271" s="246" t="s">
        <v>49952</v>
      </c>
      <c r="AM6271" s="247">
        <v>293.56</v>
      </c>
      <c r="AO6271" s="226" t="s">
        <v>20648</v>
      </c>
      <c r="AP6271" s="227">
        <v>244936.75</v>
      </c>
      <c r="AR6271" s="207" t="s">
        <v>20570</v>
      </c>
      <c r="AS6271" s="208">
        <v>32690.36</v>
      </c>
      <c r="AT6271" s="93"/>
      <c r="AU6271" s="93"/>
      <c r="AV6271" s="93"/>
    </row>
    <row r="6272" spans="32:48" x14ac:dyDescent="0.55000000000000004">
      <c r="AF6272" t="s">
        <v>14175</v>
      </c>
      <c r="AG6272" s="284">
        <v>1800248.67</v>
      </c>
      <c r="AI6272" s="276" t="s">
        <v>68138</v>
      </c>
      <c r="AJ6272" s="277">
        <v>98214.05</v>
      </c>
      <c r="AL6272" s="246" t="s">
        <v>60435</v>
      </c>
      <c r="AM6272" s="247">
        <v>45537.919999999998</v>
      </c>
      <c r="AO6272" s="226" t="s">
        <v>49920</v>
      </c>
      <c r="AP6272" s="227">
        <v>46836</v>
      </c>
      <c r="AR6272" s="207" t="s">
        <v>20571</v>
      </c>
      <c r="AS6272" s="208">
        <v>1885.6</v>
      </c>
      <c r="AT6272" s="93"/>
      <c r="AU6272" s="93"/>
      <c r="AV6272" s="93"/>
    </row>
    <row r="6273" spans="32:48" x14ac:dyDescent="0.55000000000000004">
      <c r="AF6273" t="s">
        <v>26931</v>
      </c>
      <c r="AG6273" s="284">
        <v>822652.37</v>
      </c>
      <c r="AI6273" s="276" t="s">
        <v>61476</v>
      </c>
      <c r="AJ6273" s="277">
        <v>56.89</v>
      </c>
      <c r="AL6273" s="246" t="s">
        <v>42512</v>
      </c>
      <c r="AM6273" s="247">
        <v>238.98</v>
      </c>
      <c r="AO6273" s="226" t="s">
        <v>49921</v>
      </c>
      <c r="AP6273" s="227">
        <v>26096.97</v>
      </c>
      <c r="AR6273" s="207" t="s">
        <v>20572</v>
      </c>
      <c r="AS6273" s="208">
        <v>52932.68</v>
      </c>
      <c r="AT6273" s="93"/>
      <c r="AU6273" s="93"/>
      <c r="AV6273" s="93"/>
    </row>
    <row r="6274" spans="32:48" x14ac:dyDescent="0.55000000000000004">
      <c r="AF6274" t="s">
        <v>14176</v>
      </c>
      <c r="AG6274" s="284">
        <v>103177.85</v>
      </c>
      <c r="AI6274" s="276" t="s">
        <v>62092</v>
      </c>
      <c r="AJ6274" s="277">
        <v>380.39</v>
      </c>
      <c r="AL6274" s="246" t="s">
        <v>52494</v>
      </c>
      <c r="AM6274" s="247">
        <v>1113.32</v>
      </c>
      <c r="AO6274" s="226" t="s">
        <v>35057</v>
      </c>
      <c r="AP6274" s="227">
        <v>2106166.8199999998</v>
      </c>
      <c r="AR6274" s="207" t="s">
        <v>20573</v>
      </c>
      <c r="AS6274" s="208">
        <v>80</v>
      </c>
      <c r="AT6274" s="93"/>
      <c r="AU6274" s="93"/>
      <c r="AV6274" s="93"/>
    </row>
    <row r="6275" spans="32:48" x14ac:dyDescent="0.55000000000000004">
      <c r="AF6275" t="s">
        <v>26932</v>
      </c>
      <c r="AG6275" s="284">
        <v>120543.49</v>
      </c>
      <c r="AI6275" s="276" t="s">
        <v>62093</v>
      </c>
      <c r="AJ6275" s="277">
        <v>1566.21</v>
      </c>
      <c r="AL6275" s="246" t="s">
        <v>49954</v>
      </c>
      <c r="AM6275" s="247">
        <v>-1116.5</v>
      </c>
      <c r="AO6275" s="226" t="s">
        <v>49922</v>
      </c>
      <c r="AP6275" s="227">
        <v>24141.98</v>
      </c>
      <c r="AR6275" s="207" t="s">
        <v>20574</v>
      </c>
      <c r="AS6275" s="208">
        <v>2719.99</v>
      </c>
      <c r="AT6275" s="93"/>
      <c r="AU6275" s="93"/>
      <c r="AV6275" s="93"/>
    </row>
    <row r="6276" spans="32:48" x14ac:dyDescent="0.55000000000000004">
      <c r="AF6276" t="s">
        <v>48531</v>
      </c>
      <c r="AG6276" s="284">
        <v>-18771.689999999999</v>
      </c>
      <c r="AI6276" s="276" t="s">
        <v>62095</v>
      </c>
      <c r="AJ6276" s="277">
        <v>106.91</v>
      </c>
      <c r="AL6276" s="246" t="s">
        <v>64320</v>
      </c>
      <c r="AM6276" s="247">
        <v>21195.919999999998</v>
      </c>
      <c r="AO6276" s="226" t="s">
        <v>36291</v>
      </c>
      <c r="AP6276" s="227">
        <v>112642.47</v>
      </c>
      <c r="AR6276" s="207" t="s">
        <v>13539</v>
      </c>
      <c r="AS6276" s="208">
        <v>23244.03</v>
      </c>
      <c r="AT6276" s="93"/>
      <c r="AU6276" s="93"/>
      <c r="AV6276" s="93"/>
    </row>
    <row r="6277" spans="32:48" x14ac:dyDescent="0.55000000000000004">
      <c r="AF6277" t="s">
        <v>40891</v>
      </c>
      <c r="AG6277" s="284">
        <v>412004</v>
      </c>
      <c r="AI6277" s="276" t="s">
        <v>62096</v>
      </c>
      <c r="AJ6277" s="277">
        <v>359.29</v>
      </c>
      <c r="AL6277" s="246" t="s">
        <v>64321</v>
      </c>
      <c r="AM6277" s="247">
        <v>1432.19</v>
      </c>
      <c r="AO6277" s="226" t="s">
        <v>35058</v>
      </c>
      <c r="AP6277" s="227">
        <v>976.74</v>
      </c>
      <c r="AR6277" s="207" t="s">
        <v>20575</v>
      </c>
      <c r="AS6277" s="208">
        <v>3750</v>
      </c>
      <c r="AT6277" s="93"/>
      <c r="AU6277" s="93"/>
      <c r="AV6277" s="93"/>
    </row>
    <row r="6278" spans="32:48" x14ac:dyDescent="0.55000000000000004">
      <c r="AF6278" t="s">
        <v>27060</v>
      </c>
      <c r="AG6278" s="284">
        <v>1896.96</v>
      </c>
      <c r="AI6278" s="276" t="s">
        <v>62097</v>
      </c>
      <c r="AJ6278" s="277">
        <v>13.06</v>
      </c>
      <c r="AL6278" s="246" t="s">
        <v>64322</v>
      </c>
      <c r="AM6278" s="247">
        <v>498.82</v>
      </c>
      <c r="AO6278" s="226" t="s">
        <v>20649</v>
      </c>
      <c r="AP6278" s="227">
        <v>7939609.7599999998</v>
      </c>
      <c r="AR6278" s="207" t="s">
        <v>20576</v>
      </c>
      <c r="AS6278" s="208">
        <v>33856.67</v>
      </c>
      <c r="AT6278" s="93"/>
      <c r="AU6278" s="93"/>
      <c r="AV6278" s="93"/>
    </row>
    <row r="6279" spans="32:48" x14ac:dyDescent="0.55000000000000004">
      <c r="AF6279" t="s">
        <v>27077</v>
      </c>
      <c r="AG6279" s="284">
        <v>47447.58</v>
      </c>
      <c r="AI6279" s="276" t="s">
        <v>64577</v>
      </c>
      <c r="AJ6279" s="277">
        <v>60.46</v>
      </c>
      <c r="AL6279" s="246" t="s">
        <v>64323</v>
      </c>
      <c r="AM6279" s="247">
        <v>6436.26</v>
      </c>
      <c r="AO6279" s="226" t="s">
        <v>49923</v>
      </c>
      <c r="AP6279" s="227">
        <v>73709.240000000005</v>
      </c>
      <c r="AR6279" s="207" t="s">
        <v>20577</v>
      </c>
      <c r="AS6279" s="208">
        <v>5000</v>
      </c>
      <c r="AT6279" s="93"/>
      <c r="AU6279" s="93"/>
      <c r="AV6279" s="93"/>
    </row>
    <row r="6280" spans="32:48" x14ac:dyDescent="0.55000000000000004">
      <c r="AF6280" t="s">
        <v>14183</v>
      </c>
      <c r="AG6280" s="284">
        <v>3838.83</v>
      </c>
      <c r="AI6280" s="276" t="s">
        <v>68139</v>
      </c>
      <c r="AJ6280" s="277">
        <v>18868.73</v>
      </c>
      <c r="AL6280" s="246" t="s">
        <v>64324</v>
      </c>
      <c r="AM6280" s="247">
        <v>65.05</v>
      </c>
      <c r="AO6280" s="226" t="s">
        <v>46939</v>
      </c>
      <c r="AP6280" s="227">
        <v>5108.72</v>
      </c>
      <c r="AR6280" s="207" t="s">
        <v>20578</v>
      </c>
      <c r="AS6280" s="208">
        <v>36749.97</v>
      </c>
      <c r="AT6280" s="93"/>
      <c r="AU6280" s="93"/>
      <c r="AV6280" s="93"/>
    </row>
    <row r="6281" spans="32:48" x14ac:dyDescent="0.55000000000000004">
      <c r="AF6281" t="s">
        <v>14184</v>
      </c>
      <c r="AG6281" s="284">
        <v>10738.52</v>
      </c>
      <c r="AI6281" s="276" t="s">
        <v>68140</v>
      </c>
      <c r="AJ6281" s="277">
        <v>1413.32</v>
      </c>
      <c r="AL6281" s="246" t="s">
        <v>64325</v>
      </c>
      <c r="AM6281" s="247">
        <v>352.64</v>
      </c>
      <c r="AO6281" s="226" t="s">
        <v>33591</v>
      </c>
      <c r="AP6281" s="227">
        <v>263584.63</v>
      </c>
      <c r="AR6281" s="207" t="s">
        <v>20579</v>
      </c>
      <c r="AS6281" s="208">
        <v>477.59</v>
      </c>
      <c r="AT6281" s="93"/>
      <c r="AU6281" s="93"/>
      <c r="AV6281" s="93"/>
    </row>
    <row r="6282" spans="32:48" x14ac:dyDescent="0.55000000000000004">
      <c r="AF6282" t="s">
        <v>27081</v>
      </c>
      <c r="AG6282" s="284">
        <v>703632.65</v>
      </c>
      <c r="AI6282" s="276" t="s">
        <v>68141</v>
      </c>
      <c r="AJ6282" s="277">
        <v>4328.4799999999996</v>
      </c>
      <c r="AL6282" s="246" t="s">
        <v>52501</v>
      </c>
      <c r="AM6282" s="247">
        <v>74890.080000000002</v>
      </c>
      <c r="AO6282" s="226" t="s">
        <v>49924</v>
      </c>
      <c r="AP6282" s="227">
        <v>24973.95</v>
      </c>
      <c r="AR6282" s="207" t="s">
        <v>13542</v>
      </c>
      <c r="AS6282" s="208">
        <v>45501.67</v>
      </c>
      <c r="AT6282" s="93"/>
      <c r="AU6282" s="93"/>
      <c r="AV6282" s="93"/>
    </row>
    <row r="6283" spans="32:48" x14ac:dyDescent="0.55000000000000004">
      <c r="AF6283" t="s">
        <v>27082</v>
      </c>
      <c r="AG6283" s="284">
        <v>9663.9</v>
      </c>
      <c r="AI6283" s="276" t="s">
        <v>68142</v>
      </c>
      <c r="AJ6283" s="277">
        <v>2148.64</v>
      </c>
      <c r="AL6283" s="246" t="s">
        <v>56167</v>
      </c>
      <c r="AM6283" s="247">
        <v>159788.4</v>
      </c>
      <c r="AO6283" s="226" t="s">
        <v>49925</v>
      </c>
      <c r="AP6283" s="227">
        <v>10512.48</v>
      </c>
      <c r="AR6283" s="207" t="s">
        <v>13543</v>
      </c>
      <c r="AS6283" s="208">
        <v>49705</v>
      </c>
      <c r="AT6283" s="93"/>
      <c r="AU6283" s="93"/>
      <c r="AV6283" s="93"/>
    </row>
    <row r="6284" spans="32:48" x14ac:dyDescent="0.55000000000000004">
      <c r="AF6284" t="s">
        <v>58093</v>
      </c>
      <c r="AG6284" s="284">
        <v>1522885.12</v>
      </c>
      <c r="AI6284" s="276" t="s">
        <v>68143</v>
      </c>
      <c r="AJ6284" s="277">
        <v>4001.83</v>
      </c>
      <c r="AL6284" s="246" t="s">
        <v>52503</v>
      </c>
      <c r="AM6284" s="247">
        <v>17639.21</v>
      </c>
      <c r="AO6284" s="226" t="s">
        <v>49926</v>
      </c>
      <c r="AP6284" s="227">
        <v>12570.35</v>
      </c>
      <c r="AR6284" s="207" t="s">
        <v>13544</v>
      </c>
      <c r="AS6284" s="208">
        <v>12150.68</v>
      </c>
      <c r="AT6284" s="93"/>
      <c r="AU6284" s="93"/>
      <c r="AV6284" s="93"/>
    </row>
    <row r="6285" spans="32:48" x14ac:dyDescent="0.55000000000000004">
      <c r="AF6285" t="s">
        <v>27085</v>
      </c>
      <c r="AG6285" s="284">
        <v>23189.95</v>
      </c>
      <c r="AI6285" s="276" t="s">
        <v>68144</v>
      </c>
      <c r="AJ6285" s="277">
        <v>13842</v>
      </c>
      <c r="AL6285" s="246" t="s">
        <v>52504</v>
      </c>
      <c r="AM6285" s="247">
        <v>915</v>
      </c>
      <c r="AO6285" s="226" t="s">
        <v>20650</v>
      </c>
      <c r="AP6285" s="227">
        <v>359065.59999999998</v>
      </c>
      <c r="AR6285" s="207" t="s">
        <v>13545</v>
      </c>
      <c r="AS6285" s="208">
        <v>369531.26</v>
      </c>
      <c r="AT6285" s="93"/>
      <c r="AU6285" s="93"/>
      <c r="AV6285" s="93"/>
    </row>
    <row r="6286" spans="32:48" x14ac:dyDescent="0.55000000000000004">
      <c r="AF6286" t="s">
        <v>27087</v>
      </c>
      <c r="AG6286" s="284">
        <v>240312.6</v>
      </c>
      <c r="AI6286" s="276" t="s">
        <v>68145</v>
      </c>
      <c r="AJ6286" s="277">
        <v>3150</v>
      </c>
      <c r="AL6286" s="246" t="s">
        <v>59612</v>
      </c>
      <c r="AM6286" s="247">
        <v>2516.91</v>
      </c>
      <c r="AO6286" s="226" t="s">
        <v>33592</v>
      </c>
      <c r="AP6286" s="227">
        <v>247921.52</v>
      </c>
      <c r="AR6286" s="207" t="s">
        <v>20580</v>
      </c>
      <c r="AS6286" s="208">
        <v>14530</v>
      </c>
      <c r="AT6286" s="93"/>
      <c r="AU6286" s="93"/>
      <c r="AV6286" s="93"/>
    </row>
    <row r="6287" spans="32:48" x14ac:dyDescent="0.55000000000000004">
      <c r="AF6287" t="s">
        <v>27088</v>
      </c>
      <c r="AG6287" s="284">
        <v>197506.15</v>
      </c>
      <c r="AI6287" s="276" t="s">
        <v>64583</v>
      </c>
      <c r="AJ6287" s="277">
        <v>1989</v>
      </c>
      <c r="AL6287" s="246" t="s">
        <v>60436</v>
      </c>
      <c r="AM6287" s="247">
        <v>23203.9</v>
      </c>
      <c r="AO6287" s="226" t="s">
        <v>33593</v>
      </c>
      <c r="AP6287" s="227">
        <v>99219.78</v>
      </c>
      <c r="AR6287" s="207" t="s">
        <v>20581</v>
      </c>
      <c r="AS6287" s="208">
        <v>3671.34</v>
      </c>
      <c r="AT6287" s="93"/>
      <c r="AU6287" s="93"/>
      <c r="AV6287" s="93"/>
    </row>
    <row r="6288" spans="32:48" x14ac:dyDescent="0.55000000000000004">
      <c r="AF6288" t="s">
        <v>63524</v>
      </c>
      <c r="AG6288" s="284">
        <v>6510447.6799999997</v>
      </c>
      <c r="AI6288" s="276" t="s">
        <v>63572</v>
      </c>
      <c r="AJ6288" s="277">
        <v>11086.83</v>
      </c>
      <c r="AL6288" s="246" t="s">
        <v>48903</v>
      </c>
      <c r="AM6288" s="247">
        <v>30467.74</v>
      </c>
      <c r="AO6288" s="226" t="s">
        <v>33594</v>
      </c>
      <c r="AP6288" s="227">
        <v>44100</v>
      </c>
      <c r="AR6288" s="207" t="s">
        <v>20582</v>
      </c>
      <c r="AS6288" s="208">
        <v>35600</v>
      </c>
      <c r="AT6288" s="93"/>
      <c r="AU6288" s="93"/>
      <c r="AV6288" s="93"/>
    </row>
    <row r="6289" spans="32:48" x14ac:dyDescent="0.55000000000000004">
      <c r="AF6289" t="s">
        <v>27223</v>
      </c>
      <c r="AG6289" s="284">
        <v>1265852.57</v>
      </c>
      <c r="AI6289" s="276" t="s">
        <v>68146</v>
      </c>
      <c r="AJ6289" s="277">
        <v>2213.0700000000002</v>
      </c>
      <c r="AL6289" s="246" t="s">
        <v>52505</v>
      </c>
      <c r="AM6289" s="247">
        <v>13000</v>
      </c>
      <c r="AO6289" s="226" t="s">
        <v>35059</v>
      </c>
      <c r="AP6289" s="227">
        <v>11218.51</v>
      </c>
      <c r="AR6289" s="207" t="s">
        <v>20583</v>
      </c>
      <c r="AS6289" s="208">
        <v>70.84</v>
      </c>
      <c r="AT6289" s="93"/>
      <c r="AU6289" s="93"/>
      <c r="AV6289" s="93"/>
    </row>
    <row r="6290" spans="32:48" x14ac:dyDescent="0.55000000000000004">
      <c r="AF6290" t="s">
        <v>27225</v>
      </c>
      <c r="AG6290" s="284">
        <v>157707.68</v>
      </c>
      <c r="AI6290" s="276" t="s">
        <v>62098</v>
      </c>
      <c r="AJ6290" s="277">
        <v>645.6</v>
      </c>
      <c r="AL6290" s="246" t="s">
        <v>56168</v>
      </c>
      <c r="AM6290" s="247">
        <v>131314.44</v>
      </c>
      <c r="AO6290" s="226" t="s">
        <v>33595</v>
      </c>
      <c r="AP6290" s="227">
        <v>211749.88</v>
      </c>
      <c r="AR6290" s="207" t="s">
        <v>20584</v>
      </c>
      <c r="AS6290" s="208">
        <v>4072.35</v>
      </c>
      <c r="AT6290" s="93"/>
      <c r="AU6290" s="93"/>
      <c r="AV6290" s="93"/>
    </row>
    <row r="6291" spans="32:48" x14ac:dyDescent="0.55000000000000004">
      <c r="AF6291" t="s">
        <v>27226</v>
      </c>
      <c r="AG6291" s="284">
        <v>73757.56</v>
      </c>
      <c r="AI6291" s="276" t="s">
        <v>62099</v>
      </c>
      <c r="AJ6291" s="277">
        <v>49.4</v>
      </c>
      <c r="AL6291" s="246" t="s">
        <v>59613</v>
      </c>
      <c r="AM6291" s="247">
        <v>66229</v>
      </c>
      <c r="AO6291" s="226" t="s">
        <v>40316</v>
      </c>
      <c r="AP6291" s="227">
        <v>46774.14</v>
      </c>
      <c r="AR6291" s="207" t="s">
        <v>20585</v>
      </c>
      <c r="AS6291" s="208">
        <v>74983.97</v>
      </c>
      <c r="AT6291" s="93"/>
      <c r="AU6291" s="93"/>
      <c r="AV6291" s="93"/>
    </row>
    <row r="6292" spans="32:48" x14ac:dyDescent="0.55000000000000004">
      <c r="AF6292" t="s">
        <v>27228</v>
      </c>
      <c r="AG6292" s="284">
        <v>24077.97</v>
      </c>
      <c r="AI6292" s="276" t="s">
        <v>62100</v>
      </c>
      <c r="AJ6292" s="277">
        <v>161.52000000000001</v>
      </c>
      <c r="AL6292" s="246" t="s">
        <v>63167</v>
      </c>
      <c r="AM6292" s="247">
        <v>7000</v>
      </c>
      <c r="AO6292" s="226" t="s">
        <v>33596</v>
      </c>
      <c r="AP6292" s="227">
        <v>54127.839999999997</v>
      </c>
      <c r="AR6292" s="207" t="s">
        <v>13546</v>
      </c>
      <c r="AS6292" s="208">
        <v>330683.8</v>
      </c>
      <c r="AT6292" s="93"/>
      <c r="AU6292" s="93"/>
      <c r="AV6292" s="93"/>
    </row>
    <row r="6293" spans="32:48" x14ac:dyDescent="0.55000000000000004">
      <c r="AF6293" t="s">
        <v>27232</v>
      </c>
      <c r="AG6293" s="284">
        <v>6485.08</v>
      </c>
      <c r="AI6293" s="276" t="s">
        <v>64584</v>
      </c>
      <c r="AJ6293" s="277">
        <v>3678.46</v>
      </c>
      <c r="AL6293" s="246" t="s">
        <v>52514</v>
      </c>
      <c r="AM6293" s="247">
        <v>15327.69</v>
      </c>
      <c r="AO6293" s="226" t="s">
        <v>33597</v>
      </c>
      <c r="AP6293" s="227">
        <v>887759.84</v>
      </c>
      <c r="AR6293" s="207" t="s">
        <v>20586</v>
      </c>
      <c r="AS6293" s="208">
        <v>1024.03</v>
      </c>
      <c r="AT6293" s="93"/>
      <c r="AU6293" s="93"/>
      <c r="AV6293" s="93"/>
    </row>
    <row r="6294" spans="32:48" x14ac:dyDescent="0.55000000000000004">
      <c r="AF6294" t="s">
        <v>27235</v>
      </c>
      <c r="AG6294" s="284">
        <v>18759.830000000002</v>
      </c>
      <c r="AI6294" s="276" t="s">
        <v>69882</v>
      </c>
      <c r="AJ6294" s="277">
        <v>23740.31</v>
      </c>
      <c r="AL6294" s="246" t="s">
        <v>52515</v>
      </c>
      <c r="AM6294" s="247">
        <v>116472.61</v>
      </c>
      <c r="AO6294" s="226" t="s">
        <v>33598</v>
      </c>
      <c r="AP6294" s="227">
        <v>154181.24</v>
      </c>
      <c r="AR6294" s="207" t="s">
        <v>20587</v>
      </c>
      <c r="AS6294" s="208">
        <v>178672.13</v>
      </c>
      <c r="AT6294" s="93"/>
      <c r="AU6294" s="93"/>
      <c r="AV6294" s="93"/>
    </row>
    <row r="6295" spans="32:48" x14ac:dyDescent="0.55000000000000004">
      <c r="AF6295" t="s">
        <v>35629</v>
      </c>
      <c r="AG6295" s="284">
        <v>75981.3</v>
      </c>
      <c r="AI6295" s="276" t="s">
        <v>58597</v>
      </c>
      <c r="AJ6295" s="277">
        <v>15299.11</v>
      </c>
      <c r="AL6295" s="246" t="s">
        <v>64326</v>
      </c>
      <c r="AM6295" s="247">
        <v>2588</v>
      </c>
      <c r="AO6295" s="226" t="s">
        <v>35060</v>
      </c>
      <c r="AP6295" s="227">
        <v>19929980.329999998</v>
      </c>
      <c r="AR6295" s="207" t="s">
        <v>20588</v>
      </c>
      <c r="AS6295" s="208">
        <v>32635</v>
      </c>
      <c r="AT6295" s="93"/>
      <c r="AU6295" s="93"/>
      <c r="AV6295" s="93"/>
    </row>
    <row r="6296" spans="32:48" x14ac:dyDescent="0.55000000000000004">
      <c r="AF6296" t="s">
        <v>34111</v>
      </c>
      <c r="AG6296" s="284">
        <v>11991.34</v>
      </c>
      <c r="AI6296" s="276" t="s">
        <v>58598</v>
      </c>
      <c r="AJ6296" s="277">
        <v>1170.3800000000001</v>
      </c>
      <c r="AL6296" s="246" t="s">
        <v>59614</v>
      </c>
      <c r="AM6296" s="247">
        <v>20180.16</v>
      </c>
      <c r="AO6296" s="226" t="s">
        <v>20651</v>
      </c>
      <c r="AP6296" s="227">
        <v>335622.91</v>
      </c>
      <c r="AR6296" s="207" t="s">
        <v>20589</v>
      </c>
      <c r="AS6296" s="208">
        <v>1973289.84</v>
      </c>
      <c r="AT6296" s="93"/>
      <c r="AU6296" s="93"/>
      <c r="AV6296" s="93"/>
    </row>
    <row r="6297" spans="32:48" x14ac:dyDescent="0.55000000000000004">
      <c r="AF6297" t="s">
        <v>27236</v>
      </c>
      <c r="AG6297" s="284">
        <v>1357.85</v>
      </c>
      <c r="AI6297" s="276" t="s">
        <v>61477</v>
      </c>
      <c r="AJ6297" s="277">
        <v>486.84</v>
      </c>
      <c r="AL6297" s="246" t="s">
        <v>59615</v>
      </c>
      <c r="AM6297" s="247">
        <v>1543.84</v>
      </c>
      <c r="AO6297" s="226" t="s">
        <v>35061</v>
      </c>
      <c r="AP6297" s="227">
        <v>6800972.5099999998</v>
      </c>
      <c r="AR6297" s="207" t="s">
        <v>20590</v>
      </c>
      <c r="AS6297" s="208">
        <v>101690</v>
      </c>
      <c r="AT6297" s="93"/>
      <c r="AU6297" s="93"/>
      <c r="AV6297" s="93"/>
    </row>
    <row r="6298" spans="32:48" x14ac:dyDescent="0.55000000000000004">
      <c r="AF6298" t="s">
        <v>27237</v>
      </c>
      <c r="AG6298">
        <v>681.55</v>
      </c>
      <c r="AI6298" s="276" t="s">
        <v>70631</v>
      </c>
      <c r="AJ6298" s="277">
        <v>475</v>
      </c>
      <c r="AL6298" s="246" t="s">
        <v>63168</v>
      </c>
      <c r="AM6298" s="247">
        <v>600</v>
      </c>
      <c r="AO6298" s="226" t="s">
        <v>36292</v>
      </c>
      <c r="AP6298" s="227">
        <v>3671.25</v>
      </c>
      <c r="AR6298" s="207" t="s">
        <v>20591</v>
      </c>
      <c r="AS6298" s="208">
        <v>7779.35</v>
      </c>
      <c r="AT6298" s="93"/>
      <c r="AU6298" s="93"/>
      <c r="AV6298" s="93"/>
    </row>
    <row r="6299" spans="32:48" x14ac:dyDescent="0.55000000000000004">
      <c r="AF6299" t="s">
        <v>14193</v>
      </c>
      <c r="AG6299">
        <v>314.61</v>
      </c>
      <c r="AI6299" s="276" t="s">
        <v>70632</v>
      </c>
      <c r="AJ6299" s="277">
        <v>2125</v>
      </c>
      <c r="AL6299" s="246" t="s">
        <v>63169</v>
      </c>
      <c r="AM6299" s="247">
        <v>5145</v>
      </c>
      <c r="AO6299" s="226" t="s">
        <v>33599</v>
      </c>
      <c r="AP6299" s="227">
        <v>41351.550000000003</v>
      </c>
      <c r="AR6299" s="207" t="s">
        <v>20592</v>
      </c>
      <c r="AS6299" s="208">
        <v>22046.38</v>
      </c>
      <c r="AT6299" s="93"/>
      <c r="AU6299" s="93"/>
      <c r="AV6299" s="93"/>
    </row>
    <row r="6300" spans="32:48" x14ac:dyDescent="0.55000000000000004">
      <c r="AF6300" t="s">
        <v>34112</v>
      </c>
      <c r="AG6300">
        <v>23.34</v>
      </c>
      <c r="AI6300" s="276" t="s">
        <v>69761</v>
      </c>
      <c r="AJ6300" s="277">
        <v>155.38999999999999</v>
      </c>
      <c r="AL6300" s="246" t="s">
        <v>63170</v>
      </c>
      <c r="AM6300" s="247">
        <v>393.6</v>
      </c>
      <c r="AO6300" s="226" t="s">
        <v>35062</v>
      </c>
      <c r="AP6300" s="227">
        <v>36894.629999999997</v>
      </c>
      <c r="AR6300" s="207" t="s">
        <v>20593</v>
      </c>
      <c r="AS6300" s="208">
        <v>897981.17</v>
      </c>
      <c r="AT6300" s="93"/>
      <c r="AU6300" s="93"/>
      <c r="AV6300" s="93"/>
    </row>
    <row r="6301" spans="32:48" x14ac:dyDescent="0.55000000000000004">
      <c r="AF6301" t="s">
        <v>35630</v>
      </c>
      <c r="AG6301" s="284">
        <v>4800</v>
      </c>
      <c r="AI6301" s="276" t="s">
        <v>69762</v>
      </c>
      <c r="AJ6301" s="277">
        <v>469.12</v>
      </c>
      <c r="AL6301" s="246" t="s">
        <v>57458</v>
      </c>
      <c r="AM6301" s="247">
        <v>4983</v>
      </c>
      <c r="AO6301" s="226" t="s">
        <v>39174</v>
      </c>
      <c r="AP6301" s="227">
        <v>37395</v>
      </c>
      <c r="AR6301" s="207" t="s">
        <v>20594</v>
      </c>
      <c r="AS6301" s="208">
        <v>300299.03999999998</v>
      </c>
      <c r="AT6301" s="93"/>
      <c r="AU6301" s="93"/>
      <c r="AV6301" s="93"/>
    </row>
    <row r="6302" spans="32:48" x14ac:dyDescent="0.55000000000000004">
      <c r="AF6302" t="s">
        <v>35631</v>
      </c>
      <c r="AG6302" s="284">
        <v>1909.98</v>
      </c>
      <c r="AI6302" s="276" t="s">
        <v>68147</v>
      </c>
      <c r="AJ6302" s="277">
        <v>3269.75</v>
      </c>
      <c r="AL6302" s="246" t="s">
        <v>64327</v>
      </c>
      <c r="AM6302" s="247">
        <v>3448.52</v>
      </c>
      <c r="AO6302" s="226" t="s">
        <v>40317</v>
      </c>
      <c r="AP6302" s="227">
        <v>42800</v>
      </c>
      <c r="AR6302" s="207" t="s">
        <v>20595</v>
      </c>
      <c r="AS6302" s="208">
        <v>479615</v>
      </c>
      <c r="AT6302" s="93"/>
      <c r="AU6302" s="93"/>
      <c r="AV6302" s="93"/>
    </row>
    <row r="6303" spans="32:48" x14ac:dyDescent="0.55000000000000004">
      <c r="AF6303" t="s">
        <v>58789</v>
      </c>
      <c r="AG6303" s="284">
        <v>6071.5</v>
      </c>
      <c r="AI6303" s="276" t="s">
        <v>66665</v>
      </c>
      <c r="AJ6303" s="277">
        <v>347.75</v>
      </c>
      <c r="AL6303" s="246" t="s">
        <v>64328</v>
      </c>
      <c r="AM6303" s="247">
        <v>32177.42</v>
      </c>
      <c r="AO6303" s="226" t="s">
        <v>39175</v>
      </c>
      <c r="AP6303" s="227">
        <v>234810</v>
      </c>
      <c r="AR6303" s="207" t="s">
        <v>20596</v>
      </c>
      <c r="AS6303" s="208">
        <v>1499569.06</v>
      </c>
      <c r="AT6303" s="93"/>
      <c r="AU6303" s="93"/>
      <c r="AV6303" s="93"/>
    </row>
    <row r="6304" spans="32:48" x14ac:dyDescent="0.55000000000000004">
      <c r="AF6304" t="s">
        <v>27244</v>
      </c>
      <c r="AG6304" s="284">
        <v>6626.5</v>
      </c>
      <c r="AI6304" s="276" t="s">
        <v>69883</v>
      </c>
      <c r="AJ6304" s="277">
        <v>8420</v>
      </c>
      <c r="AL6304" s="246" t="s">
        <v>56169</v>
      </c>
      <c r="AM6304" s="247">
        <v>64882.92</v>
      </c>
      <c r="AO6304" s="226" t="s">
        <v>20652</v>
      </c>
      <c r="AP6304" s="227">
        <v>3065992.91</v>
      </c>
      <c r="AR6304" s="207" t="s">
        <v>20597</v>
      </c>
      <c r="AS6304" s="208">
        <v>177382</v>
      </c>
      <c r="AT6304" s="93"/>
      <c r="AU6304" s="93"/>
      <c r="AV6304" s="93"/>
    </row>
    <row r="6305" spans="32:48" x14ac:dyDescent="0.55000000000000004">
      <c r="AF6305" t="s">
        <v>27246</v>
      </c>
      <c r="AG6305" s="284">
        <v>35382.44</v>
      </c>
      <c r="AI6305" s="276" t="s">
        <v>70633</v>
      </c>
      <c r="AJ6305" s="277">
        <v>405.15</v>
      </c>
      <c r="AL6305" s="246" t="s">
        <v>61412</v>
      </c>
      <c r="AM6305" s="247">
        <v>763.95</v>
      </c>
      <c r="AO6305" s="226" t="s">
        <v>20653</v>
      </c>
      <c r="AP6305" s="227">
        <v>2001304.45</v>
      </c>
      <c r="AR6305" s="207" t="s">
        <v>20598</v>
      </c>
      <c r="AS6305" s="208">
        <v>2740831.65</v>
      </c>
      <c r="AT6305" s="93"/>
      <c r="AU6305" s="93"/>
      <c r="AV6305" s="93"/>
    </row>
    <row r="6306" spans="32:48" x14ac:dyDescent="0.55000000000000004">
      <c r="AF6306" t="s">
        <v>27247</v>
      </c>
      <c r="AG6306" s="284">
        <v>1089.81</v>
      </c>
      <c r="AI6306" s="276" t="s">
        <v>69763</v>
      </c>
      <c r="AJ6306" s="277">
        <v>1113.69</v>
      </c>
      <c r="AL6306" s="246" t="s">
        <v>40324</v>
      </c>
      <c r="AM6306" s="247">
        <v>25717</v>
      </c>
      <c r="AO6306" s="226" t="s">
        <v>20654</v>
      </c>
      <c r="AP6306" s="227">
        <v>176925.67</v>
      </c>
      <c r="AR6306" s="207" t="s">
        <v>20599</v>
      </c>
      <c r="AS6306" s="208">
        <v>872718</v>
      </c>
      <c r="AT6306" s="93"/>
      <c r="AU6306" s="93"/>
      <c r="AV6306" s="93"/>
    </row>
    <row r="6307" spans="32:48" x14ac:dyDescent="0.55000000000000004">
      <c r="AF6307" t="s">
        <v>14194</v>
      </c>
      <c r="AG6307" s="284">
        <v>68413.740000000005</v>
      </c>
      <c r="AI6307" s="276" t="s">
        <v>60587</v>
      </c>
      <c r="AJ6307" s="277">
        <v>3965.04</v>
      </c>
      <c r="AL6307" s="246" t="s">
        <v>46947</v>
      </c>
      <c r="AM6307" s="247">
        <v>43469.59</v>
      </c>
      <c r="AO6307" s="226" t="s">
        <v>35063</v>
      </c>
      <c r="AP6307" s="227">
        <v>1469815.5</v>
      </c>
      <c r="AR6307" s="207" t="s">
        <v>20600</v>
      </c>
      <c r="AS6307" s="208">
        <v>388500</v>
      </c>
      <c r="AT6307" s="93"/>
      <c r="AU6307" s="93"/>
      <c r="AV6307" s="93"/>
    </row>
    <row r="6308" spans="32:48" x14ac:dyDescent="0.55000000000000004">
      <c r="AF6308" t="s">
        <v>14195</v>
      </c>
      <c r="AG6308" s="284">
        <v>215127.55</v>
      </c>
      <c r="AI6308" s="276" t="s">
        <v>60588</v>
      </c>
      <c r="AJ6308" s="277">
        <v>284.38</v>
      </c>
      <c r="AL6308" s="246" t="s">
        <v>35070</v>
      </c>
      <c r="AM6308" s="247">
        <v>74320.45</v>
      </c>
      <c r="AO6308" s="226" t="s">
        <v>33600</v>
      </c>
      <c r="AP6308" s="227">
        <v>1126566.97</v>
      </c>
      <c r="AR6308" s="207" t="s">
        <v>20601</v>
      </c>
      <c r="AS6308" s="208">
        <v>156800</v>
      </c>
      <c r="AT6308" s="93"/>
      <c r="AU6308" s="93"/>
      <c r="AV6308" s="93"/>
    </row>
    <row r="6309" spans="32:48" x14ac:dyDescent="0.55000000000000004">
      <c r="AF6309" t="s">
        <v>27248</v>
      </c>
      <c r="AG6309" s="284">
        <v>343794.6</v>
      </c>
      <c r="AI6309" s="276" t="s">
        <v>60589</v>
      </c>
      <c r="AJ6309" s="277">
        <v>992.04</v>
      </c>
      <c r="AL6309" s="246" t="s">
        <v>61998</v>
      </c>
      <c r="AM6309" s="247">
        <v>8139</v>
      </c>
      <c r="AO6309" s="226" t="s">
        <v>40318</v>
      </c>
      <c r="AP6309" s="227">
        <v>395.24</v>
      </c>
      <c r="AR6309" s="207" t="s">
        <v>20602</v>
      </c>
      <c r="AS6309" s="208">
        <v>45251.31</v>
      </c>
      <c r="AT6309" s="93"/>
      <c r="AU6309" s="93"/>
      <c r="AV6309" s="93"/>
    </row>
    <row r="6310" spans="32:48" x14ac:dyDescent="0.55000000000000004">
      <c r="AF6310" t="s">
        <v>27249</v>
      </c>
      <c r="AG6310" s="284">
        <v>23490</v>
      </c>
      <c r="AI6310" s="276" t="s">
        <v>68148</v>
      </c>
      <c r="AJ6310" s="277">
        <v>30843</v>
      </c>
      <c r="AL6310" s="246" t="s">
        <v>44929</v>
      </c>
      <c r="AM6310" s="247">
        <v>70401.289999999994</v>
      </c>
      <c r="AO6310" s="226" t="s">
        <v>46940</v>
      </c>
      <c r="AP6310" s="227">
        <v>146085.60999999999</v>
      </c>
      <c r="AR6310" s="207" t="s">
        <v>20603</v>
      </c>
      <c r="AS6310" s="208">
        <v>6482.66</v>
      </c>
      <c r="AT6310" s="93"/>
      <c r="AU6310" s="93"/>
      <c r="AV6310" s="93"/>
    </row>
    <row r="6311" spans="32:48" x14ac:dyDescent="0.55000000000000004">
      <c r="AF6311" t="s">
        <v>34113</v>
      </c>
      <c r="AG6311" s="284">
        <v>57442.66</v>
      </c>
      <c r="AI6311" s="276" t="s">
        <v>47060</v>
      </c>
      <c r="AJ6311" s="277">
        <v>2359.33</v>
      </c>
      <c r="AL6311" s="246" t="s">
        <v>59079</v>
      </c>
      <c r="AM6311" s="247">
        <v>91728.95</v>
      </c>
      <c r="AO6311" s="226" t="s">
        <v>33601</v>
      </c>
      <c r="AP6311" s="227">
        <v>5793.6</v>
      </c>
      <c r="AR6311" s="207" t="s">
        <v>20604</v>
      </c>
      <c r="AS6311" s="208">
        <v>2445.12</v>
      </c>
      <c r="AT6311" s="93"/>
      <c r="AU6311" s="93"/>
      <c r="AV6311" s="93"/>
    </row>
    <row r="6312" spans="32:48" x14ac:dyDescent="0.55000000000000004">
      <c r="AF6312" t="s">
        <v>27254</v>
      </c>
      <c r="AG6312">
        <v>325.91000000000003</v>
      </c>
      <c r="AI6312" s="276" t="s">
        <v>57585</v>
      </c>
      <c r="AJ6312" s="277">
        <v>2250</v>
      </c>
      <c r="AL6312" s="246" t="s">
        <v>56170</v>
      </c>
      <c r="AM6312" s="247">
        <v>104452.7</v>
      </c>
      <c r="AO6312" s="226" t="s">
        <v>47979</v>
      </c>
      <c r="AP6312" s="227">
        <v>264311.76</v>
      </c>
      <c r="AR6312" s="207" t="s">
        <v>20605</v>
      </c>
      <c r="AS6312" s="208">
        <v>1062.21</v>
      </c>
      <c r="AT6312" s="93"/>
      <c r="AU6312" s="93"/>
      <c r="AV6312" s="93"/>
    </row>
    <row r="6313" spans="32:48" x14ac:dyDescent="0.55000000000000004">
      <c r="AF6313" t="s">
        <v>54552</v>
      </c>
      <c r="AG6313" s="284">
        <v>395465.01</v>
      </c>
      <c r="AI6313" s="276" t="s">
        <v>33830</v>
      </c>
      <c r="AJ6313" s="277">
        <v>16149.75</v>
      </c>
      <c r="AL6313" s="246" t="s">
        <v>35071</v>
      </c>
      <c r="AM6313" s="247">
        <v>162847.71</v>
      </c>
      <c r="AO6313" s="226" t="s">
        <v>33602</v>
      </c>
      <c r="AP6313" s="227">
        <v>19608.09</v>
      </c>
      <c r="AR6313" s="207" t="s">
        <v>20606</v>
      </c>
      <c r="AS6313" s="208">
        <v>4225.95</v>
      </c>
      <c r="AT6313" s="93"/>
      <c r="AU6313" s="93"/>
      <c r="AV6313" s="93"/>
    </row>
    <row r="6314" spans="32:48" x14ac:dyDescent="0.55000000000000004">
      <c r="AF6314" t="s">
        <v>27256</v>
      </c>
      <c r="AG6314" s="284">
        <v>3888.65</v>
      </c>
      <c r="AI6314" s="276" t="s">
        <v>23349</v>
      </c>
      <c r="AJ6314" s="277">
        <v>10340.98</v>
      </c>
      <c r="AL6314" s="246" t="s">
        <v>39179</v>
      </c>
      <c r="AM6314" s="247">
        <v>35182.699999999997</v>
      </c>
      <c r="AO6314" s="226" t="s">
        <v>52467</v>
      </c>
      <c r="AP6314" s="227">
        <v>6851532.7300000004</v>
      </c>
      <c r="AR6314" s="207" t="s">
        <v>20607</v>
      </c>
      <c r="AS6314" s="208">
        <v>11976.31</v>
      </c>
      <c r="AT6314" s="93"/>
      <c r="AU6314" s="93"/>
      <c r="AV6314" s="93"/>
    </row>
    <row r="6315" spans="32:48" x14ac:dyDescent="0.55000000000000004">
      <c r="AF6315" t="s">
        <v>69501</v>
      </c>
      <c r="AG6315" s="284">
        <v>218972.05</v>
      </c>
      <c r="AI6315" s="276" t="s">
        <v>64585</v>
      </c>
      <c r="AJ6315" s="277">
        <v>1341.36</v>
      </c>
      <c r="AL6315" s="246" t="s">
        <v>35072</v>
      </c>
      <c r="AM6315" s="247">
        <v>36076.51</v>
      </c>
      <c r="AO6315" s="226" t="s">
        <v>20657</v>
      </c>
      <c r="AP6315" s="227">
        <v>5425114.9299999997</v>
      </c>
      <c r="AR6315" s="207" t="s">
        <v>20608</v>
      </c>
      <c r="AS6315" s="208">
        <v>1165749.19</v>
      </c>
      <c r="AT6315" s="93"/>
      <c r="AU6315" s="93"/>
      <c r="AV6315" s="93"/>
    </row>
    <row r="6316" spans="32:48" x14ac:dyDescent="0.55000000000000004">
      <c r="AF6316" t="s">
        <v>27412</v>
      </c>
      <c r="AG6316" s="284">
        <v>30634.25</v>
      </c>
      <c r="AI6316" s="276" t="s">
        <v>42683</v>
      </c>
      <c r="AJ6316" s="277">
        <v>111379.71</v>
      </c>
      <c r="AL6316" s="246" t="s">
        <v>57459</v>
      </c>
      <c r="AM6316" s="247">
        <v>4381.4399999999996</v>
      </c>
      <c r="AO6316" s="226" t="s">
        <v>36293</v>
      </c>
      <c r="AP6316" s="227">
        <v>1744269.5</v>
      </c>
      <c r="AR6316" s="207" t="s">
        <v>20609</v>
      </c>
      <c r="AS6316" s="208">
        <v>95605.1</v>
      </c>
      <c r="AT6316" s="93"/>
      <c r="AU6316" s="93"/>
      <c r="AV6316" s="93"/>
    </row>
    <row r="6317" spans="32:48" x14ac:dyDescent="0.55000000000000004">
      <c r="AF6317" t="s">
        <v>27413</v>
      </c>
      <c r="AG6317" s="284">
        <v>2343.4299999999998</v>
      </c>
      <c r="AI6317" s="276" t="s">
        <v>36454</v>
      </c>
      <c r="AJ6317" s="277">
        <v>113885.47</v>
      </c>
      <c r="AL6317" s="246" t="s">
        <v>35073</v>
      </c>
      <c r="AM6317" s="247">
        <v>70823.73</v>
      </c>
      <c r="AO6317" s="226" t="s">
        <v>36294</v>
      </c>
      <c r="AP6317" s="227">
        <v>464259.7</v>
      </c>
      <c r="AR6317" s="207" t="s">
        <v>20610</v>
      </c>
      <c r="AS6317" s="208">
        <v>346458</v>
      </c>
      <c r="AT6317" s="93"/>
      <c r="AU6317" s="93"/>
      <c r="AV6317" s="93"/>
    </row>
    <row r="6318" spans="32:48" x14ac:dyDescent="0.55000000000000004">
      <c r="AF6318" t="s">
        <v>27414</v>
      </c>
      <c r="AG6318" s="284">
        <v>7364.48</v>
      </c>
      <c r="AI6318" s="276" t="s">
        <v>68149</v>
      </c>
      <c r="AJ6318" s="277">
        <v>15369.87</v>
      </c>
      <c r="AL6318" s="246" t="s">
        <v>33613</v>
      </c>
      <c r="AM6318" s="247">
        <v>4536.8900000000003</v>
      </c>
      <c r="AO6318" s="226" t="s">
        <v>47980</v>
      </c>
      <c r="AP6318" s="227">
        <v>160139.94</v>
      </c>
      <c r="AR6318" s="207" t="s">
        <v>20611</v>
      </c>
      <c r="AS6318" s="208">
        <v>160590</v>
      </c>
      <c r="AT6318" s="93"/>
      <c r="AU6318" s="93"/>
      <c r="AV6318" s="93"/>
    </row>
    <row r="6319" spans="32:48" x14ac:dyDescent="0.55000000000000004">
      <c r="AF6319" t="s">
        <v>27416</v>
      </c>
      <c r="AG6319" s="284">
        <v>67365</v>
      </c>
      <c r="AI6319" s="276" t="s">
        <v>58599</v>
      </c>
      <c r="AJ6319" s="277">
        <v>25120.91</v>
      </c>
      <c r="AL6319" s="246" t="s">
        <v>35074</v>
      </c>
      <c r="AM6319" s="247">
        <v>78.599999999999994</v>
      </c>
      <c r="AO6319" s="226" t="s">
        <v>47981</v>
      </c>
      <c r="AP6319" s="227">
        <v>-12661.33</v>
      </c>
      <c r="AR6319" s="207" t="s">
        <v>20612</v>
      </c>
      <c r="AS6319" s="208">
        <v>1311220</v>
      </c>
      <c r="AT6319" s="93"/>
      <c r="AU6319" s="93"/>
      <c r="AV6319" s="93"/>
    </row>
    <row r="6320" spans="32:48" x14ac:dyDescent="0.55000000000000004">
      <c r="AF6320" t="s">
        <v>60953</v>
      </c>
      <c r="AG6320" s="284">
        <v>28569.84</v>
      </c>
      <c r="AI6320" s="276" t="s">
        <v>58600</v>
      </c>
      <c r="AJ6320" s="277">
        <v>1921.8</v>
      </c>
      <c r="AL6320" s="246" t="s">
        <v>20756</v>
      </c>
      <c r="AM6320" s="247">
        <v>22251.54</v>
      </c>
      <c r="AO6320" s="226" t="s">
        <v>35064</v>
      </c>
      <c r="AP6320" s="227">
        <v>14700</v>
      </c>
      <c r="AR6320" s="207" t="s">
        <v>20613</v>
      </c>
      <c r="AS6320" s="208">
        <v>4275.87</v>
      </c>
      <c r="AT6320" s="93"/>
      <c r="AU6320" s="93"/>
      <c r="AV6320" s="93"/>
    </row>
    <row r="6321" spans="32:48" x14ac:dyDescent="0.55000000000000004">
      <c r="AF6321" t="s">
        <v>54555</v>
      </c>
      <c r="AG6321" s="284">
        <v>31924.26</v>
      </c>
      <c r="AI6321" s="276" t="s">
        <v>64586</v>
      </c>
      <c r="AJ6321" s="277">
        <v>2480.9</v>
      </c>
      <c r="AL6321" s="246" t="s">
        <v>36299</v>
      </c>
      <c r="AM6321" s="247">
        <v>304865.46999999997</v>
      </c>
      <c r="AO6321" s="226" t="s">
        <v>39176</v>
      </c>
      <c r="AP6321" s="227">
        <v>384341.64</v>
      </c>
      <c r="AR6321" s="207" t="s">
        <v>20614</v>
      </c>
      <c r="AS6321" s="208">
        <v>9802.4</v>
      </c>
      <c r="AT6321" s="93"/>
      <c r="AU6321" s="93"/>
      <c r="AV6321" s="93"/>
    </row>
    <row r="6322" spans="32:48" x14ac:dyDescent="0.55000000000000004">
      <c r="AF6322" t="s">
        <v>27422</v>
      </c>
      <c r="AG6322">
        <v>845.31</v>
      </c>
      <c r="AI6322" s="276" t="s">
        <v>68150</v>
      </c>
      <c r="AJ6322" s="277">
        <v>34194.160000000003</v>
      </c>
      <c r="AL6322" s="246" t="s">
        <v>59616</v>
      </c>
      <c r="AM6322" s="247">
        <v>13181</v>
      </c>
      <c r="AO6322" s="226" t="s">
        <v>49927</v>
      </c>
      <c r="AP6322" s="227">
        <v>275026.40000000002</v>
      </c>
      <c r="AR6322" s="207" t="s">
        <v>20615</v>
      </c>
      <c r="AS6322" s="208">
        <v>21605.4</v>
      </c>
      <c r="AT6322" s="93"/>
      <c r="AU6322" s="93"/>
      <c r="AV6322" s="93"/>
    </row>
    <row r="6323" spans="32:48" x14ac:dyDescent="0.55000000000000004">
      <c r="AF6323" t="s">
        <v>27423</v>
      </c>
      <c r="AG6323" s="284">
        <v>57419.62</v>
      </c>
      <c r="AI6323" s="276" t="s">
        <v>68151</v>
      </c>
      <c r="AJ6323" s="277">
        <v>2385.4299999999998</v>
      </c>
      <c r="AL6323" s="246" t="s">
        <v>20785</v>
      </c>
      <c r="AM6323" s="247">
        <v>4030</v>
      </c>
      <c r="AO6323" s="226" t="s">
        <v>48899</v>
      </c>
      <c r="AP6323" s="227">
        <v>807981.07</v>
      </c>
      <c r="AR6323" s="207" t="s">
        <v>20616</v>
      </c>
      <c r="AS6323" s="208">
        <v>7358.14</v>
      </c>
      <c r="AT6323" s="93"/>
      <c r="AU6323" s="93"/>
      <c r="AV6323" s="93"/>
    </row>
    <row r="6324" spans="32:48" x14ac:dyDescent="0.55000000000000004">
      <c r="AF6324" t="s">
        <v>27424</v>
      </c>
      <c r="AG6324" s="284">
        <v>255967.81</v>
      </c>
      <c r="AI6324" s="276" t="s">
        <v>56303</v>
      </c>
      <c r="AJ6324" s="277">
        <v>1406.17</v>
      </c>
      <c r="AL6324" s="246" t="s">
        <v>36300</v>
      </c>
      <c r="AM6324" s="247">
        <v>4970.62</v>
      </c>
      <c r="AO6324" s="226" t="s">
        <v>40319</v>
      </c>
      <c r="AP6324" s="227">
        <v>227550</v>
      </c>
      <c r="AR6324" s="207" t="s">
        <v>20617</v>
      </c>
      <c r="AS6324" s="208">
        <v>5808.77</v>
      </c>
      <c r="AT6324" s="93"/>
      <c r="AU6324" s="93"/>
      <c r="AV6324" s="93"/>
    </row>
    <row r="6325" spans="32:48" x14ac:dyDescent="0.55000000000000004">
      <c r="AF6325" t="s">
        <v>27431</v>
      </c>
      <c r="AG6325" s="284">
        <v>-59163.12</v>
      </c>
      <c r="AI6325" s="276" t="s">
        <v>68152</v>
      </c>
      <c r="AJ6325" s="277">
        <v>1645.5</v>
      </c>
      <c r="AL6325" s="246" t="s">
        <v>20786</v>
      </c>
      <c r="AM6325" s="247">
        <v>688.54</v>
      </c>
      <c r="AO6325" s="226" t="s">
        <v>40320</v>
      </c>
      <c r="AP6325" s="227">
        <v>17414.990000000002</v>
      </c>
      <c r="AR6325" s="207" t="s">
        <v>20618</v>
      </c>
      <c r="AS6325" s="208">
        <v>2937.13</v>
      </c>
      <c r="AT6325" s="93"/>
      <c r="AU6325" s="93"/>
      <c r="AV6325" s="93"/>
    </row>
    <row r="6326" spans="32:48" x14ac:dyDescent="0.55000000000000004">
      <c r="AF6326" t="s">
        <v>48533</v>
      </c>
      <c r="AG6326" s="284">
        <v>398347.2</v>
      </c>
      <c r="AI6326" s="276" t="s">
        <v>56304</v>
      </c>
      <c r="AJ6326" s="277">
        <v>993.33</v>
      </c>
      <c r="AL6326" s="246" t="s">
        <v>52519</v>
      </c>
      <c r="AM6326" s="247">
        <v>27219.02</v>
      </c>
      <c r="AO6326" s="226" t="s">
        <v>40321</v>
      </c>
      <c r="AP6326" s="227">
        <v>28349.82</v>
      </c>
      <c r="AR6326" s="207" t="s">
        <v>20619</v>
      </c>
      <c r="AS6326" s="208">
        <v>1417.44</v>
      </c>
      <c r="AT6326" s="93"/>
      <c r="AU6326" s="93"/>
      <c r="AV6326" s="93"/>
    </row>
    <row r="6327" spans="32:48" x14ac:dyDescent="0.55000000000000004">
      <c r="AF6327" t="s">
        <v>48534</v>
      </c>
      <c r="AG6327" s="284">
        <v>10076.959999999999</v>
      </c>
      <c r="AI6327" s="276" t="s">
        <v>56305</v>
      </c>
      <c r="AJ6327" s="277">
        <v>3108.45</v>
      </c>
      <c r="AL6327" s="246" t="s">
        <v>52520</v>
      </c>
      <c r="AM6327" s="247">
        <v>21560.07</v>
      </c>
      <c r="AO6327" s="226" t="s">
        <v>52468</v>
      </c>
      <c r="AP6327" s="227">
        <v>34003.1</v>
      </c>
      <c r="AR6327" s="207" t="s">
        <v>20620</v>
      </c>
      <c r="AS6327" s="208">
        <v>425000</v>
      </c>
      <c r="AT6327" s="93"/>
      <c r="AU6327" s="93"/>
      <c r="AV6327" s="93"/>
    </row>
    <row r="6328" spans="32:48" x14ac:dyDescent="0.55000000000000004">
      <c r="AF6328" t="s">
        <v>66791</v>
      </c>
      <c r="AG6328" s="284">
        <v>47978.92</v>
      </c>
      <c r="AI6328" s="276" t="s">
        <v>56306</v>
      </c>
      <c r="AJ6328" s="277">
        <v>9189.4599999999991</v>
      </c>
      <c r="AL6328" s="246" t="s">
        <v>52521</v>
      </c>
      <c r="AM6328" s="247">
        <v>3668.84</v>
      </c>
      <c r="AO6328" s="226" t="s">
        <v>52469</v>
      </c>
      <c r="AP6328" s="227">
        <v>76500</v>
      </c>
      <c r="AR6328" s="207" t="s">
        <v>20621</v>
      </c>
      <c r="AS6328" s="208">
        <v>374634.75</v>
      </c>
      <c r="AT6328" s="93"/>
      <c r="AU6328" s="93"/>
      <c r="AV6328" s="93"/>
    </row>
    <row r="6329" spans="32:48" x14ac:dyDescent="0.55000000000000004">
      <c r="AF6329" t="s">
        <v>46169</v>
      </c>
      <c r="AG6329" s="284">
        <v>2000</v>
      </c>
      <c r="AI6329" s="276" t="s">
        <v>68153</v>
      </c>
      <c r="AJ6329" s="277">
        <v>1774.15</v>
      </c>
      <c r="AL6329" s="246" t="s">
        <v>52522</v>
      </c>
      <c r="AM6329" s="247">
        <v>5272.18</v>
      </c>
      <c r="AO6329" s="226" t="s">
        <v>52470</v>
      </c>
      <c r="AP6329" s="227">
        <v>5852.25</v>
      </c>
      <c r="AR6329" s="207" t="s">
        <v>20622</v>
      </c>
      <c r="AS6329" s="208">
        <v>345986.38</v>
      </c>
      <c r="AT6329" s="93"/>
      <c r="AU6329" s="93"/>
      <c r="AV6329" s="93"/>
    </row>
    <row r="6330" spans="32:48" x14ac:dyDescent="0.55000000000000004">
      <c r="AF6330" t="s">
        <v>43362</v>
      </c>
      <c r="AG6330" s="284">
        <v>1000</v>
      </c>
      <c r="AI6330" s="276" t="s">
        <v>64587</v>
      </c>
      <c r="AJ6330" s="277">
        <v>5180.8500000000004</v>
      </c>
      <c r="AL6330" s="246" t="s">
        <v>48907</v>
      </c>
      <c r="AM6330" s="247">
        <v>30525</v>
      </c>
      <c r="AO6330" s="226" t="s">
        <v>52471</v>
      </c>
      <c r="AP6330" s="227">
        <v>18436.5</v>
      </c>
      <c r="AR6330" s="207" t="s">
        <v>20623</v>
      </c>
      <c r="AS6330" s="208">
        <v>1620</v>
      </c>
      <c r="AT6330" s="93"/>
      <c r="AU6330" s="93"/>
      <c r="AV6330" s="93"/>
    </row>
    <row r="6331" spans="32:48" x14ac:dyDescent="0.55000000000000004">
      <c r="AF6331" t="s">
        <v>65193</v>
      </c>
      <c r="AG6331" s="284">
        <v>6300.14</v>
      </c>
      <c r="AI6331" s="276" t="s">
        <v>56307</v>
      </c>
      <c r="AJ6331" s="277">
        <v>1776.54</v>
      </c>
      <c r="AL6331" s="246" t="s">
        <v>42522</v>
      </c>
      <c r="AM6331" s="247">
        <v>12398.71</v>
      </c>
      <c r="AO6331" s="226" t="s">
        <v>52472</v>
      </c>
      <c r="AP6331" s="227">
        <v>83760</v>
      </c>
      <c r="AR6331" s="207" t="s">
        <v>20624</v>
      </c>
      <c r="AS6331" s="208">
        <v>91226.06</v>
      </c>
      <c r="AT6331" s="93"/>
      <c r="AU6331" s="93"/>
      <c r="AV6331" s="93"/>
    </row>
    <row r="6332" spans="32:48" x14ac:dyDescent="0.55000000000000004">
      <c r="AF6332" t="s">
        <v>27506</v>
      </c>
      <c r="AG6332">
        <v>711.44</v>
      </c>
      <c r="AI6332" s="276" t="s">
        <v>53003</v>
      </c>
      <c r="AJ6332" s="277">
        <v>18657.22</v>
      </c>
      <c r="AL6332" s="246" t="s">
        <v>48908</v>
      </c>
      <c r="AM6332" s="247">
        <v>7680</v>
      </c>
      <c r="AO6332" s="226" t="s">
        <v>52473</v>
      </c>
      <c r="AP6332" s="227">
        <v>1187.32</v>
      </c>
      <c r="AR6332" s="207" t="s">
        <v>20625</v>
      </c>
      <c r="AS6332" s="208">
        <v>122491.57</v>
      </c>
      <c r="AT6332" s="93"/>
      <c r="AU6332" s="93"/>
      <c r="AV6332" s="93"/>
    </row>
    <row r="6333" spans="32:48" x14ac:dyDescent="0.55000000000000004">
      <c r="AF6333" t="s">
        <v>27507</v>
      </c>
      <c r="AG6333" s="284">
        <v>2235.75</v>
      </c>
      <c r="AI6333" s="276" t="s">
        <v>53005</v>
      </c>
      <c r="AJ6333" s="277">
        <v>1427.18</v>
      </c>
      <c r="AL6333" s="246" t="s">
        <v>55142</v>
      </c>
      <c r="AM6333" s="247">
        <v>81706.990000000005</v>
      </c>
      <c r="AO6333" s="226" t="s">
        <v>52474</v>
      </c>
      <c r="AP6333" s="227">
        <v>17334.91</v>
      </c>
      <c r="AR6333" s="207" t="s">
        <v>20626</v>
      </c>
      <c r="AS6333" s="208">
        <v>1398.84</v>
      </c>
      <c r="AT6333" s="93"/>
      <c r="AU6333" s="93"/>
      <c r="AV6333" s="93"/>
    </row>
    <row r="6334" spans="32:48" x14ac:dyDescent="0.55000000000000004">
      <c r="AF6334" t="s">
        <v>27508</v>
      </c>
      <c r="AG6334" s="284">
        <v>9443.56</v>
      </c>
      <c r="AI6334" s="276" t="s">
        <v>53006</v>
      </c>
      <c r="AJ6334" s="277">
        <v>4279.99</v>
      </c>
      <c r="AL6334" s="246" t="s">
        <v>55143</v>
      </c>
      <c r="AM6334" s="247">
        <v>1467.86</v>
      </c>
      <c r="AO6334" s="226" t="s">
        <v>52475</v>
      </c>
      <c r="AP6334" s="227">
        <v>37360.85</v>
      </c>
      <c r="AR6334" s="207" t="s">
        <v>20627</v>
      </c>
      <c r="AS6334" s="208">
        <v>3067227.86</v>
      </c>
      <c r="AT6334" s="93"/>
      <c r="AU6334" s="93"/>
      <c r="AV6334" s="93"/>
    </row>
    <row r="6335" spans="32:48" x14ac:dyDescent="0.55000000000000004">
      <c r="AF6335" t="s">
        <v>27509</v>
      </c>
      <c r="AG6335" s="284">
        <v>22069</v>
      </c>
      <c r="AI6335" s="276" t="s">
        <v>68154</v>
      </c>
      <c r="AJ6335" s="277">
        <v>80</v>
      </c>
      <c r="AL6335" s="246" t="s">
        <v>55144</v>
      </c>
      <c r="AM6335" s="247">
        <v>112.28</v>
      </c>
      <c r="AO6335" s="226" t="s">
        <v>52476</v>
      </c>
      <c r="AP6335" s="227">
        <v>44613.27</v>
      </c>
      <c r="AR6335" s="207" t="s">
        <v>20628</v>
      </c>
      <c r="AS6335" s="208">
        <v>97895.14</v>
      </c>
      <c r="AT6335" s="93"/>
      <c r="AU6335" s="93"/>
      <c r="AV6335" s="93"/>
    </row>
    <row r="6336" spans="32:48" x14ac:dyDescent="0.55000000000000004">
      <c r="AF6336" t="s">
        <v>70959</v>
      </c>
      <c r="AG6336" s="284">
        <v>8756.9500000000007</v>
      </c>
      <c r="AI6336" s="276" t="s">
        <v>64588</v>
      </c>
      <c r="AJ6336" s="277">
        <v>2983.17</v>
      </c>
      <c r="AL6336" s="246" t="s">
        <v>55145</v>
      </c>
      <c r="AM6336" s="247">
        <v>353.76</v>
      </c>
      <c r="AO6336" s="226" t="s">
        <v>40322</v>
      </c>
      <c r="AP6336" s="227">
        <v>358598.73</v>
      </c>
      <c r="AR6336" s="207" t="s">
        <v>20629</v>
      </c>
      <c r="AS6336" s="208">
        <v>1929.4</v>
      </c>
      <c r="AT6336" s="93"/>
      <c r="AU6336" s="93"/>
      <c r="AV6336" s="93"/>
    </row>
    <row r="6337" spans="32:48" x14ac:dyDescent="0.55000000000000004">
      <c r="AF6337" t="s">
        <v>27516</v>
      </c>
      <c r="AG6337" s="284">
        <v>141769.34</v>
      </c>
      <c r="AI6337" s="276" t="s">
        <v>56308</v>
      </c>
      <c r="AJ6337" s="277">
        <v>1185.55</v>
      </c>
      <c r="AL6337" s="246" t="s">
        <v>55146</v>
      </c>
      <c r="AM6337" s="247">
        <v>755.4</v>
      </c>
      <c r="AO6337" s="226" t="s">
        <v>52477</v>
      </c>
      <c r="AP6337" s="227">
        <v>9061.64</v>
      </c>
      <c r="AR6337" s="207" t="s">
        <v>20630</v>
      </c>
      <c r="AS6337" s="208">
        <v>2000</v>
      </c>
      <c r="AT6337" s="93"/>
      <c r="AU6337" s="93"/>
      <c r="AV6337" s="93"/>
    </row>
    <row r="6338" spans="32:48" x14ac:dyDescent="0.55000000000000004">
      <c r="AF6338" t="s">
        <v>27517</v>
      </c>
      <c r="AG6338" s="284">
        <v>1533.58</v>
      </c>
      <c r="AI6338" s="276" t="s">
        <v>68155</v>
      </c>
      <c r="AJ6338" s="277">
        <v>1324.91</v>
      </c>
      <c r="AL6338" s="246" t="s">
        <v>49957</v>
      </c>
      <c r="AM6338" s="247">
        <v>17187</v>
      </c>
      <c r="AO6338" s="226" t="s">
        <v>49928</v>
      </c>
      <c r="AP6338" s="227">
        <v>26767.32</v>
      </c>
      <c r="AR6338" s="207" t="s">
        <v>20631</v>
      </c>
      <c r="AS6338" s="208">
        <v>427607.18</v>
      </c>
      <c r="AT6338" s="93"/>
      <c r="AU6338" s="93"/>
      <c r="AV6338" s="93"/>
    </row>
    <row r="6339" spans="32:48" x14ac:dyDescent="0.55000000000000004">
      <c r="AF6339" t="s">
        <v>27518</v>
      </c>
      <c r="AG6339" s="284">
        <v>121291.37</v>
      </c>
      <c r="AI6339" s="276" t="s">
        <v>63573</v>
      </c>
      <c r="AJ6339" s="277">
        <v>6724.29</v>
      </c>
      <c r="AL6339" s="246" t="s">
        <v>49958</v>
      </c>
      <c r="AM6339" s="247">
        <v>16462.2</v>
      </c>
      <c r="AO6339" s="226" t="s">
        <v>49929</v>
      </c>
      <c r="AP6339" s="227">
        <v>6959.83</v>
      </c>
      <c r="AR6339" s="207" t="s">
        <v>20632</v>
      </c>
      <c r="AS6339" s="208">
        <v>3668616.19</v>
      </c>
      <c r="AT6339" s="93"/>
      <c r="AU6339" s="93"/>
      <c r="AV6339" s="93"/>
    </row>
    <row r="6340" spans="32:48" x14ac:dyDescent="0.55000000000000004">
      <c r="AF6340" t="s">
        <v>27520</v>
      </c>
      <c r="AG6340" s="284">
        <v>704405.19</v>
      </c>
      <c r="AI6340" s="276" t="s">
        <v>40422</v>
      </c>
      <c r="AJ6340" s="277">
        <v>309261.08</v>
      </c>
      <c r="AL6340" s="246" t="s">
        <v>52523</v>
      </c>
      <c r="AM6340" s="247">
        <v>8104.64</v>
      </c>
      <c r="AO6340" s="226" t="s">
        <v>49930</v>
      </c>
      <c r="AP6340" s="227">
        <v>926965.25</v>
      </c>
      <c r="AR6340" s="207" t="s">
        <v>20633</v>
      </c>
      <c r="AS6340" s="208">
        <v>132103.13</v>
      </c>
      <c r="AT6340" s="93"/>
      <c r="AU6340" s="93"/>
      <c r="AV6340" s="93"/>
    </row>
    <row r="6341" spans="32:48" x14ac:dyDescent="0.55000000000000004">
      <c r="AF6341" t="s">
        <v>27521</v>
      </c>
      <c r="AG6341" s="284">
        <v>1269196.5900000001</v>
      </c>
      <c r="AI6341" s="276" t="s">
        <v>58601</v>
      </c>
      <c r="AJ6341" s="277">
        <v>138727.13</v>
      </c>
      <c r="AL6341" s="246" t="s">
        <v>57460</v>
      </c>
      <c r="AM6341" s="247">
        <v>4248</v>
      </c>
      <c r="AO6341" s="226" t="s">
        <v>52478</v>
      </c>
      <c r="AP6341" s="227">
        <v>968.94</v>
      </c>
      <c r="AR6341" s="207" t="s">
        <v>20634</v>
      </c>
      <c r="AS6341" s="208">
        <v>44610.87</v>
      </c>
      <c r="AT6341" s="93"/>
      <c r="AU6341" s="93"/>
      <c r="AV6341" s="93"/>
    </row>
    <row r="6342" spans="32:48" x14ac:dyDescent="0.55000000000000004">
      <c r="AF6342" t="s">
        <v>35667</v>
      </c>
      <c r="AG6342" s="284">
        <v>834000</v>
      </c>
      <c r="AI6342" s="276" t="s">
        <v>68156</v>
      </c>
      <c r="AJ6342" s="277">
        <v>47060</v>
      </c>
      <c r="AL6342" s="246" t="s">
        <v>57461</v>
      </c>
      <c r="AM6342" s="247">
        <v>5503</v>
      </c>
      <c r="AO6342" s="226" t="s">
        <v>49931</v>
      </c>
      <c r="AP6342" s="227">
        <v>29549.93</v>
      </c>
      <c r="AR6342" s="207" t="s">
        <v>20635</v>
      </c>
      <c r="AS6342" s="208">
        <v>1673096.25</v>
      </c>
      <c r="AT6342" s="93"/>
      <c r="AU6342" s="93"/>
      <c r="AV6342" s="93"/>
    </row>
    <row r="6343" spans="32:48" x14ac:dyDescent="0.55000000000000004">
      <c r="AF6343" t="s">
        <v>55659</v>
      </c>
      <c r="AG6343">
        <v>225</v>
      </c>
      <c r="AI6343" s="276" t="s">
        <v>68157</v>
      </c>
      <c r="AJ6343" s="277">
        <v>70044</v>
      </c>
      <c r="AL6343" s="246" t="s">
        <v>57462</v>
      </c>
      <c r="AM6343" s="247">
        <v>246339.08</v>
      </c>
      <c r="AO6343" s="226" t="s">
        <v>52479</v>
      </c>
      <c r="AP6343" s="227">
        <v>1035046.95</v>
      </c>
      <c r="AR6343" s="207" t="s">
        <v>20636</v>
      </c>
      <c r="AS6343" s="208">
        <v>9009483.9600000009</v>
      </c>
      <c r="AT6343" s="93"/>
      <c r="AU6343" s="93"/>
      <c r="AV6343" s="93"/>
    </row>
    <row r="6344" spans="32:48" x14ac:dyDescent="0.55000000000000004">
      <c r="AF6344" t="s">
        <v>27588</v>
      </c>
      <c r="AG6344">
        <v>790.75</v>
      </c>
      <c r="AI6344" s="276" t="s">
        <v>40423</v>
      </c>
      <c r="AJ6344" s="277">
        <v>58924.11</v>
      </c>
      <c r="AL6344" s="246" t="s">
        <v>33629</v>
      </c>
      <c r="AM6344" s="247">
        <v>341783.64</v>
      </c>
      <c r="AO6344" s="226" t="s">
        <v>44911</v>
      </c>
      <c r="AP6344" s="227">
        <v>-107186.63</v>
      </c>
      <c r="AR6344" s="207" t="s">
        <v>20637</v>
      </c>
      <c r="AS6344" s="208">
        <v>13100</v>
      </c>
      <c r="AT6344" s="93"/>
      <c r="AU6344" s="93"/>
      <c r="AV6344" s="93"/>
    </row>
    <row r="6345" spans="32:48" x14ac:dyDescent="0.55000000000000004">
      <c r="AF6345" t="s">
        <v>69505</v>
      </c>
      <c r="AG6345" s="284">
        <v>503052.24</v>
      </c>
      <c r="AI6345" s="276" t="s">
        <v>59695</v>
      </c>
      <c r="AJ6345" s="277">
        <v>156599.53</v>
      </c>
      <c r="AL6345" s="246" t="s">
        <v>33631</v>
      </c>
      <c r="AM6345" s="247">
        <v>43634.59</v>
      </c>
      <c r="AO6345" s="226" t="s">
        <v>49932</v>
      </c>
      <c r="AP6345" s="227">
        <v>120107.93</v>
      </c>
      <c r="AR6345" s="207" t="s">
        <v>20638</v>
      </c>
      <c r="AS6345" s="208">
        <v>492084.91</v>
      </c>
      <c r="AT6345" s="93"/>
      <c r="AU6345" s="93"/>
      <c r="AV6345" s="93"/>
    </row>
    <row r="6346" spans="32:48" x14ac:dyDescent="0.55000000000000004">
      <c r="AF6346" t="s">
        <v>27589</v>
      </c>
      <c r="AG6346" s="284">
        <v>7341.3</v>
      </c>
      <c r="AI6346" s="276" t="s">
        <v>39281</v>
      </c>
      <c r="AJ6346" s="277">
        <v>238534.62</v>
      </c>
      <c r="AL6346" s="246" t="s">
        <v>33632</v>
      </c>
      <c r="AM6346" s="247">
        <v>40798.06</v>
      </c>
      <c r="AO6346" s="226" t="s">
        <v>46941</v>
      </c>
      <c r="AP6346" s="227">
        <v>2104800</v>
      </c>
      <c r="AR6346" s="207" t="s">
        <v>20639</v>
      </c>
      <c r="AS6346" s="208">
        <v>5627.13</v>
      </c>
      <c r="AT6346" s="93"/>
      <c r="AU6346" s="93"/>
      <c r="AV6346" s="93"/>
    </row>
    <row r="6347" spans="32:48" x14ac:dyDescent="0.55000000000000004">
      <c r="AF6347" t="s">
        <v>14216</v>
      </c>
      <c r="AG6347" s="284">
        <v>102069.19</v>
      </c>
      <c r="AI6347" s="276" t="s">
        <v>39282</v>
      </c>
      <c r="AJ6347" s="277">
        <v>53798.09</v>
      </c>
      <c r="AL6347" s="246" t="s">
        <v>60437</v>
      </c>
      <c r="AM6347" s="247">
        <v>53804.43</v>
      </c>
      <c r="AO6347" s="226" t="s">
        <v>49933</v>
      </c>
      <c r="AP6347" s="227">
        <v>7934.72</v>
      </c>
      <c r="AR6347" s="207" t="s">
        <v>20640</v>
      </c>
      <c r="AS6347" s="208">
        <v>16.010000000000002</v>
      </c>
      <c r="AT6347" s="93"/>
      <c r="AU6347" s="93"/>
      <c r="AV6347" s="93"/>
    </row>
    <row r="6348" spans="32:48" x14ac:dyDescent="0.55000000000000004">
      <c r="AF6348" t="s">
        <v>14217</v>
      </c>
      <c r="AG6348" s="284">
        <v>286410.69</v>
      </c>
      <c r="AI6348" s="276" t="s">
        <v>48989</v>
      </c>
      <c r="AJ6348" s="277">
        <v>37095.19</v>
      </c>
      <c r="AL6348" s="246" t="s">
        <v>64329</v>
      </c>
      <c r="AM6348" s="247">
        <v>5302</v>
      </c>
      <c r="AO6348" s="226" t="s">
        <v>49934</v>
      </c>
      <c r="AP6348" s="227">
        <v>520284.35</v>
      </c>
      <c r="AR6348" s="207" t="s">
        <v>20641</v>
      </c>
      <c r="AS6348" s="208">
        <v>600.88</v>
      </c>
      <c r="AT6348" s="93"/>
      <c r="AU6348" s="93"/>
      <c r="AV6348" s="93"/>
    </row>
    <row r="6349" spans="32:48" x14ac:dyDescent="0.55000000000000004">
      <c r="AF6349" t="s">
        <v>14218</v>
      </c>
      <c r="AG6349" s="284">
        <v>26860</v>
      </c>
      <c r="AI6349" s="276" t="s">
        <v>40424</v>
      </c>
      <c r="AJ6349" s="277">
        <v>5231.22</v>
      </c>
      <c r="AL6349" s="246" t="s">
        <v>33633</v>
      </c>
      <c r="AM6349" s="247">
        <v>19059</v>
      </c>
      <c r="AO6349" s="226" t="s">
        <v>49935</v>
      </c>
      <c r="AP6349" s="227">
        <v>238327.74</v>
      </c>
      <c r="AR6349" s="207" t="s">
        <v>20642</v>
      </c>
      <c r="AS6349" s="208">
        <v>37612.44</v>
      </c>
      <c r="AT6349" s="93"/>
      <c r="AU6349" s="93"/>
      <c r="AV6349" s="93"/>
    </row>
    <row r="6350" spans="32:48" x14ac:dyDescent="0.55000000000000004">
      <c r="AF6350" t="s">
        <v>14219</v>
      </c>
      <c r="AG6350" s="284">
        <v>10204.07</v>
      </c>
      <c r="AI6350" s="276" t="s">
        <v>39283</v>
      </c>
      <c r="AJ6350" s="277">
        <v>9117.5</v>
      </c>
      <c r="AL6350" s="246" t="s">
        <v>33634</v>
      </c>
      <c r="AM6350" s="247">
        <v>1123346.01</v>
      </c>
      <c r="AO6350" s="226" t="s">
        <v>52480</v>
      </c>
      <c r="AP6350" s="227">
        <v>64859.25</v>
      </c>
      <c r="AR6350" s="207" t="s">
        <v>20643</v>
      </c>
      <c r="AS6350" s="208">
        <v>48629.45</v>
      </c>
      <c r="AT6350" s="93"/>
      <c r="AU6350" s="93"/>
      <c r="AV6350" s="93"/>
    </row>
    <row r="6351" spans="32:48" x14ac:dyDescent="0.55000000000000004">
      <c r="AF6351" t="s">
        <v>71886</v>
      </c>
      <c r="AG6351" s="284">
        <v>5216.68</v>
      </c>
      <c r="AI6351" s="276" t="s">
        <v>60590</v>
      </c>
      <c r="AJ6351" s="277">
        <v>5701.79</v>
      </c>
      <c r="AL6351" s="246" t="s">
        <v>33635</v>
      </c>
      <c r="AM6351" s="247">
        <v>84898.77</v>
      </c>
      <c r="AO6351" s="226" t="s">
        <v>44912</v>
      </c>
      <c r="AP6351" s="227">
        <v>375708.57</v>
      </c>
      <c r="AR6351" s="207" t="s">
        <v>20644</v>
      </c>
      <c r="AS6351" s="208">
        <v>6597.49</v>
      </c>
      <c r="AT6351" s="93"/>
      <c r="AU6351" s="93"/>
      <c r="AV6351" s="93"/>
    </row>
    <row r="6352" spans="32:48" x14ac:dyDescent="0.55000000000000004">
      <c r="AF6352" t="s">
        <v>14220</v>
      </c>
      <c r="AG6352" s="284">
        <v>231885.72</v>
      </c>
      <c r="AI6352" s="276" t="s">
        <v>56309</v>
      </c>
      <c r="AJ6352" s="277">
        <v>1813.33</v>
      </c>
      <c r="AL6352" s="246" t="s">
        <v>33636</v>
      </c>
      <c r="AM6352" s="247">
        <v>92504.71</v>
      </c>
      <c r="AO6352" s="226" t="s">
        <v>46942</v>
      </c>
      <c r="AP6352" s="227">
        <v>939648.29</v>
      </c>
      <c r="AR6352" s="207" t="s">
        <v>20645</v>
      </c>
      <c r="AS6352" s="208">
        <v>18358.689999999999</v>
      </c>
      <c r="AT6352" s="93"/>
      <c r="AU6352" s="93"/>
      <c r="AV6352" s="93"/>
    </row>
    <row r="6353" spans="32:48" x14ac:dyDescent="0.55000000000000004">
      <c r="AF6353" t="s">
        <v>14221</v>
      </c>
      <c r="AG6353" s="284">
        <v>205534.88</v>
      </c>
      <c r="AI6353" s="276" t="s">
        <v>40425</v>
      </c>
      <c r="AJ6353" s="277">
        <v>1800</v>
      </c>
      <c r="AL6353" s="246" t="s">
        <v>60438</v>
      </c>
      <c r="AM6353" s="247">
        <v>78663.8</v>
      </c>
      <c r="AO6353" s="226" t="s">
        <v>49936</v>
      </c>
      <c r="AP6353" s="227">
        <v>115966.94</v>
      </c>
      <c r="AR6353" s="207" t="s">
        <v>20646</v>
      </c>
      <c r="AS6353" s="208">
        <v>378.53</v>
      </c>
      <c r="AT6353" s="93"/>
      <c r="AU6353" s="93"/>
      <c r="AV6353" s="93"/>
    </row>
    <row r="6354" spans="32:48" x14ac:dyDescent="0.55000000000000004">
      <c r="AF6354" t="s">
        <v>14222</v>
      </c>
      <c r="AG6354" s="284">
        <v>14603.64</v>
      </c>
      <c r="AI6354" s="276" t="s">
        <v>50140</v>
      </c>
      <c r="AJ6354" s="277">
        <v>31638.52</v>
      </c>
      <c r="AL6354" s="246" t="s">
        <v>64330</v>
      </c>
      <c r="AM6354" s="247">
        <v>7431.49</v>
      </c>
      <c r="AO6354" s="226" t="s">
        <v>44913</v>
      </c>
      <c r="AP6354" s="227">
        <v>1973404.49</v>
      </c>
      <c r="AR6354" s="207" t="s">
        <v>20647</v>
      </c>
      <c r="AS6354" s="208">
        <v>14203.71</v>
      </c>
      <c r="AT6354" s="93"/>
      <c r="AU6354" s="93"/>
      <c r="AV6354" s="93"/>
    </row>
    <row r="6355" spans="32:48" x14ac:dyDescent="0.55000000000000004">
      <c r="AF6355" t="s">
        <v>27597</v>
      </c>
      <c r="AG6355" s="284">
        <v>59699.94</v>
      </c>
      <c r="AI6355" s="276" t="s">
        <v>50141</v>
      </c>
      <c r="AJ6355" s="277">
        <v>4396.47</v>
      </c>
      <c r="AL6355" s="246" t="s">
        <v>64331</v>
      </c>
      <c r="AM6355" s="247">
        <v>568.51</v>
      </c>
      <c r="AO6355" s="226" t="s">
        <v>49937</v>
      </c>
      <c r="AP6355" s="227">
        <v>3603014.57</v>
      </c>
      <c r="AR6355" s="207" t="s">
        <v>20648</v>
      </c>
      <c r="AS6355" s="208">
        <v>22695</v>
      </c>
      <c r="AT6355" s="93"/>
      <c r="AU6355" s="93"/>
      <c r="AV6355" s="93"/>
    </row>
    <row r="6356" spans="32:48" x14ac:dyDescent="0.55000000000000004">
      <c r="AF6356" t="s">
        <v>14223</v>
      </c>
      <c r="AG6356" s="284">
        <v>17613.849999999999</v>
      </c>
      <c r="AI6356" s="276" t="s">
        <v>68158</v>
      </c>
      <c r="AJ6356" s="277">
        <v>3365.3</v>
      </c>
      <c r="AL6356" s="246" t="s">
        <v>61999</v>
      </c>
      <c r="AM6356" s="247">
        <v>17816.86</v>
      </c>
      <c r="AO6356" s="226" t="s">
        <v>49938</v>
      </c>
      <c r="AP6356" s="227">
        <v>6343.73</v>
      </c>
      <c r="AR6356" s="207" t="s">
        <v>20649</v>
      </c>
      <c r="AS6356" s="208">
        <v>1367870.98</v>
      </c>
      <c r="AT6356" s="93"/>
      <c r="AU6356" s="93"/>
      <c r="AV6356" s="93"/>
    </row>
    <row r="6357" spans="32:48" x14ac:dyDescent="0.55000000000000004">
      <c r="AF6357" t="s">
        <v>40896</v>
      </c>
      <c r="AG6357" s="284">
        <v>2501375.6800000002</v>
      </c>
      <c r="AI6357" s="276" t="s">
        <v>42684</v>
      </c>
      <c r="AJ6357" s="277">
        <v>39000</v>
      </c>
      <c r="AL6357" s="246" t="s">
        <v>62000</v>
      </c>
      <c r="AM6357" s="247">
        <v>1295.56</v>
      </c>
      <c r="AO6357" s="226" t="s">
        <v>49939</v>
      </c>
      <c r="AP6357" s="227">
        <v>45196.54</v>
      </c>
      <c r="AR6357" s="207" t="s">
        <v>20650</v>
      </c>
      <c r="AS6357" s="208">
        <v>31154.01</v>
      </c>
      <c r="AT6357" s="93"/>
      <c r="AU6357" s="93"/>
      <c r="AV6357" s="93"/>
    </row>
    <row r="6358" spans="32:48" x14ac:dyDescent="0.55000000000000004">
      <c r="AF6358" t="s">
        <v>34136</v>
      </c>
      <c r="AG6358" s="284">
        <v>21161.46</v>
      </c>
      <c r="AI6358" s="276" t="s">
        <v>42685</v>
      </c>
      <c r="AJ6358" s="277">
        <v>2885.77</v>
      </c>
      <c r="AL6358" s="246" t="s">
        <v>62001</v>
      </c>
      <c r="AM6358" s="247">
        <v>5727.57</v>
      </c>
      <c r="AO6358" s="226" t="s">
        <v>44914</v>
      </c>
      <c r="AP6358" s="227">
        <v>1770</v>
      </c>
      <c r="AR6358" s="207" t="s">
        <v>20651</v>
      </c>
      <c r="AS6358" s="208">
        <v>1344.99</v>
      </c>
      <c r="AT6358" s="93"/>
      <c r="AU6358" s="93"/>
      <c r="AV6358" s="93"/>
    </row>
    <row r="6359" spans="32:48" x14ac:dyDescent="0.55000000000000004">
      <c r="AF6359" t="s">
        <v>35677</v>
      </c>
      <c r="AG6359" s="284">
        <v>11854</v>
      </c>
      <c r="AI6359" s="276" t="s">
        <v>39284</v>
      </c>
      <c r="AJ6359" s="277">
        <v>88945.66</v>
      </c>
      <c r="AL6359" s="246" t="s">
        <v>64332</v>
      </c>
      <c r="AM6359" s="247">
        <v>14378.4</v>
      </c>
      <c r="AO6359" s="226" t="s">
        <v>52481</v>
      </c>
      <c r="AP6359" s="227">
        <v>3348559.86</v>
      </c>
      <c r="AR6359" s="207" t="s">
        <v>20652</v>
      </c>
      <c r="AS6359" s="208">
        <v>108803.95</v>
      </c>
      <c r="AT6359" s="93"/>
      <c r="AU6359" s="93"/>
      <c r="AV6359" s="93"/>
    </row>
    <row r="6360" spans="32:48" x14ac:dyDescent="0.55000000000000004">
      <c r="AF6360" t="s">
        <v>34139</v>
      </c>
      <c r="AG6360" s="284">
        <v>3150</v>
      </c>
      <c r="AI6360" s="276" t="s">
        <v>39285</v>
      </c>
      <c r="AJ6360" s="277">
        <v>231733.97</v>
      </c>
      <c r="AL6360" s="246" t="s">
        <v>64333</v>
      </c>
      <c r="AM6360" s="247">
        <v>1083.74</v>
      </c>
      <c r="AO6360" s="226" t="s">
        <v>44915</v>
      </c>
      <c r="AP6360" s="227">
        <v>12562619.359999999</v>
      </c>
      <c r="AR6360" s="207" t="s">
        <v>20653</v>
      </c>
      <c r="AS6360" s="208">
        <v>5211.87</v>
      </c>
      <c r="AT6360" s="93"/>
      <c r="AU6360" s="93"/>
      <c r="AV6360" s="93"/>
    </row>
    <row r="6361" spans="32:48" x14ac:dyDescent="0.55000000000000004">
      <c r="AF6361" t="s">
        <v>27677</v>
      </c>
      <c r="AG6361" s="284">
        <v>15296.76</v>
      </c>
      <c r="AI6361" s="276" t="s">
        <v>39286</v>
      </c>
      <c r="AJ6361" s="277">
        <v>110566.81</v>
      </c>
      <c r="AL6361" s="246" t="s">
        <v>64334</v>
      </c>
      <c r="AM6361" s="247">
        <v>816.86</v>
      </c>
      <c r="AO6361" s="226" t="s">
        <v>52482</v>
      </c>
      <c r="AP6361" s="227">
        <v>15685.79</v>
      </c>
      <c r="AR6361" s="207" t="s">
        <v>20654</v>
      </c>
      <c r="AS6361" s="208">
        <v>1565.88</v>
      </c>
      <c r="AT6361" s="93"/>
      <c r="AU6361" s="93"/>
      <c r="AV6361" s="93"/>
    </row>
    <row r="6362" spans="32:48" x14ac:dyDescent="0.55000000000000004">
      <c r="AF6362" t="s">
        <v>27678</v>
      </c>
      <c r="AG6362" s="284">
        <v>39000</v>
      </c>
      <c r="AI6362" s="276" t="s">
        <v>59421</v>
      </c>
      <c r="AJ6362" s="277">
        <v>5794.03</v>
      </c>
      <c r="AL6362" s="246" t="s">
        <v>61413</v>
      </c>
      <c r="AM6362" s="247">
        <v>13066.66</v>
      </c>
      <c r="AO6362" s="226" t="s">
        <v>49940</v>
      </c>
      <c r="AP6362" s="227">
        <v>1218546.83</v>
      </c>
      <c r="AR6362" s="207" t="s">
        <v>20655</v>
      </c>
      <c r="AS6362" s="208">
        <v>50299.39</v>
      </c>
      <c r="AT6362" s="93"/>
      <c r="AU6362" s="93"/>
      <c r="AV6362" s="93"/>
    </row>
    <row r="6363" spans="32:48" x14ac:dyDescent="0.55000000000000004">
      <c r="AF6363" t="s">
        <v>14232</v>
      </c>
      <c r="AG6363" s="284">
        <v>6677.12</v>
      </c>
      <c r="AI6363" s="276" t="s">
        <v>36455</v>
      </c>
      <c r="AJ6363" s="277">
        <v>250</v>
      </c>
      <c r="AL6363" s="246" t="s">
        <v>61414</v>
      </c>
      <c r="AM6363" s="247">
        <v>984.1</v>
      </c>
      <c r="AO6363" s="226" t="s">
        <v>49941</v>
      </c>
      <c r="AP6363" s="227">
        <v>53155.64</v>
      </c>
      <c r="AR6363" s="207" t="s">
        <v>20656</v>
      </c>
      <c r="AS6363" s="208">
        <v>59651.86</v>
      </c>
      <c r="AT6363" s="93"/>
      <c r="AU6363" s="93"/>
      <c r="AV6363" s="93"/>
    </row>
    <row r="6364" spans="32:48" x14ac:dyDescent="0.55000000000000004">
      <c r="AF6364" t="s">
        <v>14233</v>
      </c>
      <c r="AG6364" s="284">
        <v>19595.52</v>
      </c>
      <c r="AI6364" s="276" t="s">
        <v>66666</v>
      </c>
      <c r="AJ6364" s="277">
        <v>79.459999999999994</v>
      </c>
      <c r="AL6364" s="246" t="s">
        <v>60439</v>
      </c>
      <c r="AM6364" s="247">
        <v>5873.17</v>
      </c>
      <c r="AO6364" s="226" t="s">
        <v>49942</v>
      </c>
      <c r="AP6364" s="227">
        <v>2993416.67</v>
      </c>
      <c r="AR6364" s="207" t="s">
        <v>20657</v>
      </c>
      <c r="AS6364" s="208">
        <v>649397.55000000005</v>
      </c>
      <c r="AT6364" s="93"/>
      <c r="AU6364" s="93"/>
      <c r="AV6364" s="93"/>
    </row>
    <row r="6365" spans="32:48" x14ac:dyDescent="0.55000000000000004">
      <c r="AF6365" t="s">
        <v>27680</v>
      </c>
      <c r="AG6365" s="284">
        <v>5396.32</v>
      </c>
      <c r="AI6365" s="276" t="s">
        <v>56310</v>
      </c>
      <c r="AJ6365" s="277">
        <v>6484.33</v>
      </c>
      <c r="AL6365" s="246" t="s">
        <v>60440</v>
      </c>
      <c r="AM6365" s="247">
        <v>428.4</v>
      </c>
      <c r="AO6365" s="226" t="s">
        <v>52483</v>
      </c>
      <c r="AP6365" s="227">
        <v>81228.929999999993</v>
      </c>
      <c r="AR6365" s="207" t="s">
        <v>20658</v>
      </c>
      <c r="AS6365" s="208">
        <v>26970.87</v>
      </c>
      <c r="AT6365" s="93"/>
      <c r="AU6365" s="93"/>
      <c r="AV6365" s="93"/>
    </row>
    <row r="6366" spans="32:48" x14ac:dyDescent="0.55000000000000004">
      <c r="AF6366" t="s">
        <v>27681</v>
      </c>
      <c r="AG6366" s="284">
        <v>48223.199999999997</v>
      </c>
      <c r="AI6366" s="276" t="s">
        <v>64589</v>
      </c>
      <c r="AJ6366" s="277">
        <v>254600.58</v>
      </c>
      <c r="AL6366" s="246" t="s">
        <v>64335</v>
      </c>
      <c r="AM6366" s="247">
        <v>-10608.94</v>
      </c>
      <c r="AO6366" s="226" t="s">
        <v>52484</v>
      </c>
      <c r="AP6366" s="227">
        <v>43591.11</v>
      </c>
      <c r="AR6366" s="207" t="s">
        <v>20659</v>
      </c>
      <c r="AS6366" s="208">
        <v>1450734.73</v>
      </c>
      <c r="AT6366" s="93"/>
      <c r="AU6366" s="93"/>
      <c r="AV6366" s="93"/>
    </row>
    <row r="6367" spans="32:48" x14ac:dyDescent="0.55000000000000004">
      <c r="AF6367" t="s">
        <v>14234</v>
      </c>
      <c r="AG6367" s="284">
        <v>39537.269999999997</v>
      </c>
      <c r="AI6367" s="276" t="s">
        <v>36456</v>
      </c>
      <c r="AJ6367" s="277">
        <v>24135.55</v>
      </c>
      <c r="AL6367" s="246" t="s">
        <v>20833</v>
      </c>
      <c r="AM6367" s="247">
        <v>4307.37</v>
      </c>
      <c r="AO6367" s="226" t="s">
        <v>49943</v>
      </c>
      <c r="AP6367" s="227">
        <v>4153.6400000000003</v>
      </c>
      <c r="AR6367" s="207" t="s">
        <v>20660</v>
      </c>
      <c r="AS6367" s="208">
        <v>6482.66</v>
      </c>
      <c r="AT6367" s="93"/>
      <c r="AU6367" s="93"/>
      <c r="AV6367" s="93"/>
    </row>
    <row r="6368" spans="32:48" x14ac:dyDescent="0.55000000000000004">
      <c r="AF6368" t="s">
        <v>47599</v>
      </c>
      <c r="AG6368" s="284">
        <v>521126.07</v>
      </c>
      <c r="AI6368" s="276" t="s">
        <v>64590</v>
      </c>
      <c r="AJ6368" s="277">
        <v>447445.72</v>
      </c>
      <c r="AL6368" s="246" t="s">
        <v>60441</v>
      </c>
      <c r="AM6368" s="247">
        <v>527.07000000000005</v>
      </c>
      <c r="AO6368" s="226" t="s">
        <v>47982</v>
      </c>
      <c r="AP6368" s="227">
        <v>821.47</v>
      </c>
      <c r="AR6368" s="207" t="s">
        <v>20661</v>
      </c>
      <c r="AS6368" s="208">
        <v>2445.12</v>
      </c>
      <c r="AT6368" s="93"/>
      <c r="AU6368" s="93"/>
      <c r="AV6368" s="93"/>
    </row>
    <row r="6369" spans="32:48" x14ac:dyDescent="0.55000000000000004">
      <c r="AF6369" t="s">
        <v>36708</v>
      </c>
      <c r="AG6369">
        <v>282.07</v>
      </c>
      <c r="AI6369" s="276" t="s">
        <v>35267</v>
      </c>
      <c r="AJ6369" s="277">
        <v>101687.4</v>
      </c>
      <c r="AL6369" s="246" t="s">
        <v>60442</v>
      </c>
      <c r="AM6369" s="247">
        <v>39.94</v>
      </c>
      <c r="AO6369" s="226" t="s">
        <v>52485</v>
      </c>
      <c r="AP6369" s="227">
        <v>618.95000000000005</v>
      </c>
      <c r="AR6369" s="207" t="s">
        <v>20662</v>
      </c>
      <c r="AS6369" s="208">
        <v>9802.4</v>
      </c>
      <c r="AT6369" s="93"/>
      <c r="AU6369" s="93"/>
      <c r="AV6369" s="93"/>
    </row>
    <row r="6370" spans="32:48" x14ac:dyDescent="0.55000000000000004">
      <c r="AF6370" t="s">
        <v>54559</v>
      </c>
      <c r="AG6370" s="284">
        <v>2532.35</v>
      </c>
      <c r="AI6370" s="276" t="s">
        <v>39287</v>
      </c>
      <c r="AJ6370" s="277">
        <v>548918.16</v>
      </c>
      <c r="AL6370" s="246" t="s">
        <v>60443</v>
      </c>
      <c r="AM6370" s="247">
        <v>2.64</v>
      </c>
      <c r="AO6370" s="226" t="s">
        <v>47983</v>
      </c>
      <c r="AP6370" s="227">
        <v>784.08</v>
      </c>
      <c r="AR6370" s="207" t="s">
        <v>20663</v>
      </c>
      <c r="AS6370" s="208">
        <v>31154.01</v>
      </c>
      <c r="AT6370" s="93"/>
      <c r="AU6370" s="93"/>
      <c r="AV6370" s="93"/>
    </row>
    <row r="6371" spans="32:48" x14ac:dyDescent="0.55000000000000004">
      <c r="AF6371" t="s">
        <v>58099</v>
      </c>
      <c r="AG6371" s="284">
        <v>119260.69</v>
      </c>
      <c r="AI6371" s="276" t="s">
        <v>59696</v>
      </c>
      <c r="AJ6371" s="277">
        <v>-6512.09</v>
      </c>
      <c r="AL6371" s="246" t="s">
        <v>60444</v>
      </c>
      <c r="AM6371" s="247">
        <v>10.96</v>
      </c>
      <c r="AO6371" s="226" t="s">
        <v>49944</v>
      </c>
      <c r="AP6371" s="227">
        <v>2106042.09</v>
      </c>
      <c r="AR6371" s="207" t="s">
        <v>20664</v>
      </c>
      <c r="AS6371" s="208">
        <v>21605.4</v>
      </c>
      <c r="AT6371" s="93"/>
      <c r="AU6371" s="93"/>
      <c r="AV6371" s="93"/>
    </row>
    <row r="6372" spans="32:48" x14ac:dyDescent="0.55000000000000004">
      <c r="AF6372" t="s">
        <v>14236</v>
      </c>
      <c r="AG6372" s="284">
        <v>1006511.82</v>
      </c>
      <c r="AI6372" s="276" t="s">
        <v>66667</v>
      </c>
      <c r="AJ6372" s="277">
        <v>356533.41</v>
      </c>
      <c r="AL6372" s="246" t="s">
        <v>60445</v>
      </c>
      <c r="AM6372" s="247">
        <v>2.81</v>
      </c>
      <c r="AO6372" s="226" t="s">
        <v>48900</v>
      </c>
      <c r="AP6372" s="227">
        <v>154.77000000000001</v>
      </c>
      <c r="AR6372" s="207" t="s">
        <v>20665</v>
      </c>
      <c r="AS6372" s="208">
        <v>1062.21</v>
      </c>
      <c r="AT6372" s="93"/>
      <c r="AU6372" s="93"/>
      <c r="AV6372" s="93"/>
    </row>
    <row r="6373" spans="32:48" x14ac:dyDescent="0.55000000000000004">
      <c r="AF6373" t="s">
        <v>27685</v>
      </c>
      <c r="AG6373" s="284">
        <v>30368</v>
      </c>
      <c r="AI6373" s="276" t="s">
        <v>66668</v>
      </c>
      <c r="AJ6373" s="277">
        <v>357773</v>
      </c>
      <c r="AL6373" s="246" t="s">
        <v>20835</v>
      </c>
      <c r="AM6373" s="247">
        <v>4.38</v>
      </c>
      <c r="AO6373" s="226" t="s">
        <v>49945</v>
      </c>
      <c r="AP6373" s="227">
        <v>836.84</v>
      </c>
      <c r="AR6373" s="207" t="s">
        <v>20666</v>
      </c>
      <c r="AS6373" s="208">
        <v>7358.14</v>
      </c>
      <c r="AT6373" s="93"/>
      <c r="AU6373" s="93"/>
      <c r="AV6373" s="93"/>
    </row>
    <row r="6374" spans="32:48" x14ac:dyDescent="0.55000000000000004">
      <c r="AF6374" t="s">
        <v>14248</v>
      </c>
      <c r="AG6374" s="284">
        <v>19352.669999999998</v>
      </c>
      <c r="AI6374" s="276" t="s">
        <v>61478</v>
      </c>
      <c r="AJ6374" s="277">
        <v>14536.17</v>
      </c>
      <c r="AL6374" s="246" t="s">
        <v>64336</v>
      </c>
      <c r="AM6374" s="247">
        <v>-587.79999999999995</v>
      </c>
      <c r="AO6374" s="226" t="s">
        <v>47984</v>
      </c>
      <c r="AP6374" s="227">
        <v>141859.31</v>
      </c>
      <c r="AR6374" s="207" t="s">
        <v>20667</v>
      </c>
      <c r="AS6374" s="208">
        <v>5808.77</v>
      </c>
      <c r="AT6374" s="93"/>
      <c r="AU6374" s="93"/>
      <c r="AV6374" s="93"/>
    </row>
    <row r="6375" spans="32:48" x14ac:dyDescent="0.55000000000000004">
      <c r="AF6375" t="s">
        <v>27784</v>
      </c>
      <c r="AG6375" s="284">
        <v>1068.26</v>
      </c>
      <c r="AI6375" s="276" t="s">
        <v>68159</v>
      </c>
      <c r="AJ6375" s="277">
        <v>501.56</v>
      </c>
      <c r="AL6375" s="246" t="s">
        <v>60446</v>
      </c>
      <c r="AM6375" s="247">
        <v>-448.35</v>
      </c>
      <c r="AO6375" s="226" t="s">
        <v>49946</v>
      </c>
      <c r="AP6375" s="227">
        <v>465259.21</v>
      </c>
      <c r="AR6375" s="207" t="s">
        <v>13563</v>
      </c>
      <c r="AS6375" s="208">
        <v>2937.13</v>
      </c>
      <c r="AT6375" s="93"/>
      <c r="AU6375" s="93"/>
      <c r="AV6375" s="93"/>
    </row>
    <row r="6376" spans="32:48" x14ac:dyDescent="0.55000000000000004">
      <c r="AF6376" t="s">
        <v>34152</v>
      </c>
      <c r="AG6376" s="284">
        <v>10412</v>
      </c>
      <c r="AI6376" s="276" t="s">
        <v>68160</v>
      </c>
      <c r="AJ6376" s="277">
        <v>32.369999999999997</v>
      </c>
      <c r="AL6376" s="246" t="s">
        <v>60447</v>
      </c>
      <c r="AM6376" s="247">
        <v>-34.299999999999997</v>
      </c>
      <c r="AO6376" s="226" t="s">
        <v>52486</v>
      </c>
      <c r="AP6376" s="227">
        <v>741.77</v>
      </c>
      <c r="AR6376" s="207" t="s">
        <v>20668</v>
      </c>
      <c r="AS6376" s="208">
        <v>2762.43</v>
      </c>
      <c r="AT6376" s="93"/>
      <c r="AU6376" s="93"/>
      <c r="AV6376" s="93"/>
    </row>
    <row r="6377" spans="32:48" x14ac:dyDescent="0.55000000000000004">
      <c r="AF6377" t="s">
        <v>27789</v>
      </c>
      <c r="AG6377" s="284">
        <v>5638.71</v>
      </c>
      <c r="AI6377" s="276" t="s">
        <v>61479</v>
      </c>
      <c r="AJ6377" s="277">
        <v>1105.47</v>
      </c>
      <c r="AL6377" s="246" t="s">
        <v>60448</v>
      </c>
      <c r="AM6377" s="247">
        <v>-13.45</v>
      </c>
      <c r="AO6377" s="226" t="s">
        <v>44916</v>
      </c>
      <c r="AP6377" s="227">
        <v>207930</v>
      </c>
      <c r="AR6377" s="207" t="s">
        <v>20669</v>
      </c>
      <c r="AS6377" s="208">
        <v>425000</v>
      </c>
      <c r="AT6377" s="93"/>
      <c r="AU6377" s="93"/>
      <c r="AV6377" s="93"/>
    </row>
    <row r="6378" spans="32:48" x14ac:dyDescent="0.55000000000000004">
      <c r="AF6378" t="s">
        <v>27792</v>
      </c>
      <c r="AG6378" s="284">
        <v>66877.679999999993</v>
      </c>
      <c r="AI6378" s="276" t="s">
        <v>61480</v>
      </c>
      <c r="AJ6378" s="277">
        <v>3770.54</v>
      </c>
      <c r="AL6378" s="246" t="s">
        <v>60449</v>
      </c>
      <c r="AM6378" s="247">
        <v>-1.49</v>
      </c>
      <c r="AO6378" s="226" t="s">
        <v>48901</v>
      </c>
      <c r="AP6378" s="227">
        <v>2398</v>
      </c>
      <c r="AR6378" s="207" t="s">
        <v>20670</v>
      </c>
      <c r="AS6378" s="208">
        <v>101690</v>
      </c>
      <c r="AT6378" s="93"/>
      <c r="AU6378" s="93"/>
      <c r="AV6378" s="93"/>
    </row>
    <row r="6379" spans="32:48" x14ac:dyDescent="0.55000000000000004">
      <c r="AF6379" t="s">
        <v>27793</v>
      </c>
      <c r="AG6379" s="284">
        <v>2470</v>
      </c>
      <c r="AI6379" s="276" t="s">
        <v>68161</v>
      </c>
      <c r="AJ6379" s="277">
        <v>2766.09</v>
      </c>
      <c r="AL6379" s="246" t="s">
        <v>20838</v>
      </c>
      <c r="AM6379" s="247">
        <v>-1.55</v>
      </c>
      <c r="AO6379" s="226" t="s">
        <v>44917</v>
      </c>
      <c r="AP6379" s="227">
        <v>114419.48</v>
      </c>
      <c r="AR6379" s="207" t="s">
        <v>20671</v>
      </c>
      <c r="AS6379" s="208">
        <v>423264.2</v>
      </c>
      <c r="AT6379" s="93"/>
      <c r="AU6379" s="93"/>
      <c r="AV6379" s="93"/>
    </row>
    <row r="6380" spans="32:48" x14ac:dyDescent="0.55000000000000004">
      <c r="AF6380" t="s">
        <v>27794</v>
      </c>
      <c r="AG6380" s="284">
        <v>59935.24</v>
      </c>
      <c r="AI6380" s="276" t="s">
        <v>68162</v>
      </c>
      <c r="AJ6380" s="277">
        <v>20000</v>
      </c>
      <c r="AL6380" s="246" t="s">
        <v>60450</v>
      </c>
      <c r="AM6380" s="247">
        <v>499.14</v>
      </c>
      <c r="AO6380" s="226" t="s">
        <v>46943</v>
      </c>
      <c r="AP6380" s="227">
        <v>561753.44999999995</v>
      </c>
      <c r="AR6380" s="207" t="s">
        <v>20672</v>
      </c>
      <c r="AS6380" s="208">
        <v>345986.38</v>
      </c>
      <c r="AT6380" s="93"/>
      <c r="AU6380" s="93"/>
      <c r="AV6380" s="93"/>
    </row>
    <row r="6381" spans="32:48" x14ac:dyDescent="0.55000000000000004">
      <c r="AF6381" t="s">
        <v>54561</v>
      </c>
      <c r="AG6381" s="284">
        <v>19160</v>
      </c>
      <c r="AI6381" s="276" t="s">
        <v>64591</v>
      </c>
      <c r="AJ6381" s="277">
        <v>3918.42</v>
      </c>
      <c r="AL6381" s="246" t="s">
        <v>49961</v>
      </c>
      <c r="AM6381" s="247">
        <v>6336.74</v>
      </c>
      <c r="AO6381" s="226" t="s">
        <v>44918</v>
      </c>
      <c r="AP6381" s="227">
        <v>223755.5</v>
      </c>
      <c r="AR6381" s="207" t="s">
        <v>20673</v>
      </c>
      <c r="AS6381" s="208">
        <v>1620</v>
      </c>
      <c r="AT6381" s="93"/>
      <c r="AU6381" s="93"/>
      <c r="AV6381" s="93"/>
    </row>
    <row r="6382" spans="32:48" x14ac:dyDescent="0.55000000000000004">
      <c r="AF6382" t="s">
        <v>27796</v>
      </c>
      <c r="AG6382" s="284">
        <v>1774.31</v>
      </c>
      <c r="AI6382" s="276" t="s">
        <v>63249</v>
      </c>
      <c r="AJ6382" s="277">
        <v>353.76</v>
      </c>
      <c r="AL6382" s="246" t="s">
        <v>49962</v>
      </c>
      <c r="AM6382" s="247">
        <v>-6698.63</v>
      </c>
      <c r="AO6382" s="226" t="s">
        <v>42492</v>
      </c>
      <c r="AP6382" s="227">
        <v>114033.5</v>
      </c>
      <c r="AR6382" s="207" t="s">
        <v>13566</v>
      </c>
      <c r="AS6382" s="208">
        <v>218632.8</v>
      </c>
      <c r="AT6382" s="93"/>
      <c r="AU6382" s="93"/>
      <c r="AV6382" s="93"/>
    </row>
    <row r="6383" spans="32:48" x14ac:dyDescent="0.55000000000000004">
      <c r="AF6383" t="s">
        <v>27800</v>
      </c>
      <c r="AG6383">
        <v>193.72</v>
      </c>
      <c r="AI6383" s="276" t="s">
        <v>64592</v>
      </c>
      <c r="AJ6383" s="277">
        <v>1021.7</v>
      </c>
      <c r="AL6383" s="246" t="s">
        <v>42532</v>
      </c>
      <c r="AM6383" s="247">
        <v>463.09</v>
      </c>
      <c r="AO6383" s="226" t="s">
        <v>49947</v>
      </c>
      <c r="AP6383" s="227">
        <v>91835.4</v>
      </c>
      <c r="AR6383" s="207" t="s">
        <v>13567</v>
      </c>
      <c r="AS6383" s="208">
        <v>180084.82</v>
      </c>
      <c r="AT6383" s="93"/>
      <c r="AU6383" s="93"/>
      <c r="AV6383" s="93"/>
    </row>
    <row r="6384" spans="32:48" x14ac:dyDescent="0.55000000000000004">
      <c r="AF6384" t="s">
        <v>14253</v>
      </c>
      <c r="AG6384" s="284">
        <v>13532.02</v>
      </c>
      <c r="AI6384" s="276" t="s">
        <v>70048</v>
      </c>
      <c r="AJ6384" s="277">
        <v>10783.13</v>
      </c>
      <c r="AL6384" s="246" t="s">
        <v>49964</v>
      </c>
      <c r="AM6384" s="247">
        <v>114.57</v>
      </c>
      <c r="AO6384" s="226" t="s">
        <v>49948</v>
      </c>
      <c r="AP6384" s="227">
        <v>7257.02</v>
      </c>
      <c r="AR6384" s="207" t="s">
        <v>13568</v>
      </c>
      <c r="AS6384" s="208">
        <v>2964.72</v>
      </c>
      <c r="AT6384" s="93"/>
      <c r="AU6384" s="93"/>
      <c r="AV6384" s="93"/>
    </row>
    <row r="6385" spans="32:48" x14ac:dyDescent="0.55000000000000004">
      <c r="AF6385" t="s">
        <v>14254</v>
      </c>
      <c r="AG6385" s="284">
        <v>43788.24</v>
      </c>
      <c r="AI6385" s="276" t="s">
        <v>57590</v>
      </c>
      <c r="AJ6385" s="277">
        <v>9734.23</v>
      </c>
      <c r="AL6385" s="246" t="s">
        <v>60451</v>
      </c>
      <c r="AM6385" s="247">
        <v>516.36</v>
      </c>
      <c r="AO6385" s="226" t="s">
        <v>49949</v>
      </c>
      <c r="AP6385" s="227">
        <v>21714.14</v>
      </c>
      <c r="AR6385" s="207" t="s">
        <v>20674</v>
      </c>
      <c r="AS6385" s="208">
        <v>4125799.03</v>
      </c>
      <c r="AT6385" s="93"/>
      <c r="AU6385" s="93"/>
      <c r="AV6385" s="93"/>
    </row>
    <row r="6386" spans="32:48" x14ac:dyDescent="0.55000000000000004">
      <c r="AF6386" t="s">
        <v>14255</v>
      </c>
      <c r="AG6386" s="284">
        <v>19594.439999999999</v>
      </c>
      <c r="AI6386" s="276" t="s">
        <v>68163</v>
      </c>
      <c r="AJ6386" s="277">
        <v>1236.5</v>
      </c>
      <c r="AL6386" s="246" t="s">
        <v>42534</v>
      </c>
      <c r="AM6386" s="247">
        <v>19.670000000000002</v>
      </c>
      <c r="AO6386" s="226" t="s">
        <v>49950</v>
      </c>
      <c r="AP6386" s="227">
        <v>7186.61</v>
      </c>
      <c r="AR6386" s="207" t="s">
        <v>20675</v>
      </c>
      <c r="AS6386" s="208">
        <v>148194.53</v>
      </c>
      <c r="AT6386" s="93"/>
      <c r="AU6386" s="93"/>
      <c r="AV6386" s="93"/>
    </row>
    <row r="6387" spans="32:48" x14ac:dyDescent="0.55000000000000004">
      <c r="AF6387" t="s">
        <v>27802</v>
      </c>
      <c r="AG6387">
        <v>558</v>
      </c>
      <c r="AI6387" s="276" t="s">
        <v>59134</v>
      </c>
      <c r="AJ6387" s="277">
        <v>372.01</v>
      </c>
      <c r="AL6387" s="246" t="s">
        <v>60452</v>
      </c>
      <c r="AM6387" s="247">
        <v>10.86</v>
      </c>
      <c r="AO6387" s="226" t="s">
        <v>48902</v>
      </c>
      <c r="AP6387" s="227">
        <v>4760.1099999999997</v>
      </c>
      <c r="AR6387" s="207" t="s">
        <v>20676</v>
      </c>
      <c r="AS6387" s="208">
        <v>1929.4</v>
      </c>
      <c r="AT6387" s="93"/>
      <c r="AU6387" s="93"/>
      <c r="AV6387" s="93"/>
    </row>
    <row r="6388" spans="32:48" x14ac:dyDescent="0.55000000000000004">
      <c r="AF6388" t="s">
        <v>58905</v>
      </c>
      <c r="AG6388">
        <v>670</v>
      </c>
      <c r="AI6388" s="276" t="s">
        <v>57591</v>
      </c>
      <c r="AJ6388" s="277">
        <v>848.42</v>
      </c>
      <c r="AL6388" s="246" t="s">
        <v>60453</v>
      </c>
      <c r="AM6388" s="247">
        <v>35.49</v>
      </c>
      <c r="AO6388" s="226" t="s">
        <v>49951</v>
      </c>
      <c r="AP6388" s="227">
        <v>113111.72</v>
      </c>
      <c r="AR6388" s="207" t="s">
        <v>20677</v>
      </c>
      <c r="AS6388" s="208">
        <v>2000</v>
      </c>
      <c r="AT6388" s="93"/>
      <c r="AU6388" s="93"/>
      <c r="AV6388" s="93"/>
    </row>
    <row r="6389" spans="32:48" x14ac:dyDescent="0.55000000000000004">
      <c r="AF6389" t="s">
        <v>27804</v>
      </c>
      <c r="AG6389" s="284">
        <v>61353.36</v>
      </c>
      <c r="AI6389" s="276" t="s">
        <v>57592</v>
      </c>
      <c r="AJ6389" s="277">
        <v>2318.38</v>
      </c>
      <c r="AL6389" s="246" t="s">
        <v>60454</v>
      </c>
      <c r="AM6389" s="247">
        <v>3.39</v>
      </c>
      <c r="AO6389" s="226" t="s">
        <v>44919</v>
      </c>
      <c r="AP6389" s="227">
        <v>4382798.71</v>
      </c>
      <c r="AR6389" s="207" t="s">
        <v>20678</v>
      </c>
      <c r="AS6389" s="208">
        <v>500753.58</v>
      </c>
      <c r="AT6389" s="93"/>
      <c r="AU6389" s="93"/>
      <c r="AV6389" s="93"/>
    </row>
    <row r="6390" spans="32:48" x14ac:dyDescent="0.55000000000000004">
      <c r="AF6390" t="s">
        <v>48540</v>
      </c>
      <c r="AG6390" s="284">
        <v>16472.400000000001</v>
      </c>
      <c r="AI6390" s="276" t="s">
        <v>57593</v>
      </c>
      <c r="AJ6390" s="277">
        <v>9663.52</v>
      </c>
      <c r="AL6390" s="246" t="s">
        <v>42535</v>
      </c>
      <c r="AM6390" s="247">
        <v>78.09</v>
      </c>
      <c r="AO6390" s="226" t="s">
        <v>44920</v>
      </c>
      <c r="AP6390" s="227">
        <v>330924.28999999998</v>
      </c>
      <c r="AR6390" s="207" t="s">
        <v>13569</v>
      </c>
      <c r="AS6390" s="208">
        <v>7778952.5899999999</v>
      </c>
      <c r="AT6390" s="93"/>
      <c r="AU6390" s="93"/>
      <c r="AV6390" s="93"/>
    </row>
    <row r="6391" spans="32:48" x14ac:dyDescent="0.55000000000000004">
      <c r="AF6391" t="s">
        <v>34162</v>
      </c>
      <c r="AG6391" s="284">
        <v>23488</v>
      </c>
      <c r="AI6391" s="276" t="s">
        <v>62468</v>
      </c>
      <c r="AJ6391" s="277">
        <v>1811.25</v>
      </c>
      <c r="AL6391" s="246" t="s">
        <v>60455</v>
      </c>
      <c r="AM6391" s="247">
        <v>-18.079999999999998</v>
      </c>
      <c r="AO6391" s="226" t="s">
        <v>44921</v>
      </c>
      <c r="AP6391" s="227">
        <v>71250.11</v>
      </c>
      <c r="AR6391" s="207" t="s">
        <v>20679</v>
      </c>
      <c r="AS6391" s="208">
        <v>870351.24</v>
      </c>
      <c r="AT6391" s="93"/>
      <c r="AU6391" s="93"/>
      <c r="AV6391" s="93"/>
    </row>
    <row r="6392" spans="32:48" x14ac:dyDescent="0.55000000000000004">
      <c r="AF6392" t="s">
        <v>34163</v>
      </c>
      <c r="AG6392" s="284">
        <v>45714.84</v>
      </c>
      <c r="AI6392" s="276" t="s">
        <v>59135</v>
      </c>
      <c r="AJ6392" s="277">
        <v>21126.17</v>
      </c>
      <c r="AL6392" s="246" t="s">
        <v>60456</v>
      </c>
      <c r="AM6392" s="247">
        <v>5827.5</v>
      </c>
      <c r="AO6392" s="226" t="s">
        <v>44922</v>
      </c>
      <c r="AP6392" s="227">
        <v>5450.65</v>
      </c>
      <c r="AR6392" s="207" t="s">
        <v>20680</v>
      </c>
      <c r="AS6392" s="208">
        <v>44610.87</v>
      </c>
      <c r="AT6392" s="93"/>
      <c r="AU6392" s="93"/>
      <c r="AV6392" s="93"/>
    </row>
    <row r="6393" spans="32:48" x14ac:dyDescent="0.55000000000000004">
      <c r="AF6393" t="s">
        <v>27905</v>
      </c>
      <c r="AG6393">
        <v>498.5</v>
      </c>
      <c r="AI6393" s="276" t="s">
        <v>58603</v>
      </c>
      <c r="AJ6393" s="277">
        <v>13187.03</v>
      </c>
      <c r="AL6393" s="246" t="s">
        <v>60457</v>
      </c>
      <c r="AM6393" s="247">
        <v>93128.13</v>
      </c>
      <c r="AO6393" s="226" t="s">
        <v>42493</v>
      </c>
      <c r="AP6393" s="227">
        <v>1280</v>
      </c>
      <c r="AR6393" s="207" t="s">
        <v>13571</v>
      </c>
      <c r="AS6393" s="208">
        <v>1673096.25</v>
      </c>
      <c r="AT6393" s="93"/>
      <c r="AU6393" s="93"/>
      <c r="AV6393" s="93"/>
    </row>
    <row r="6394" spans="32:48" x14ac:dyDescent="0.55000000000000004">
      <c r="AF6394" t="s">
        <v>27907</v>
      </c>
      <c r="AG6394">
        <v>584.64</v>
      </c>
      <c r="AI6394" s="276" t="s">
        <v>64593</v>
      </c>
      <c r="AJ6394" s="277">
        <v>3717.47</v>
      </c>
      <c r="AL6394" s="246" t="s">
        <v>60458</v>
      </c>
      <c r="AM6394" s="247">
        <v>4054.31</v>
      </c>
      <c r="AO6394" s="226" t="s">
        <v>42494</v>
      </c>
      <c r="AP6394" s="227">
        <v>97.92</v>
      </c>
      <c r="AR6394" s="207" t="s">
        <v>20681</v>
      </c>
      <c r="AS6394" s="208">
        <v>14857560.67</v>
      </c>
      <c r="AT6394" s="93"/>
      <c r="AU6394" s="93"/>
      <c r="AV6394" s="93"/>
    </row>
    <row r="6395" spans="32:48" x14ac:dyDescent="0.55000000000000004">
      <c r="AF6395" t="s">
        <v>27908</v>
      </c>
      <c r="AG6395" s="284">
        <v>10656</v>
      </c>
      <c r="AI6395" s="276" t="s">
        <v>58604</v>
      </c>
      <c r="AJ6395" s="277">
        <v>66276.28</v>
      </c>
      <c r="AL6395" s="246" t="s">
        <v>60459</v>
      </c>
      <c r="AM6395" s="247">
        <v>87.31</v>
      </c>
      <c r="AO6395" s="226" t="s">
        <v>42495</v>
      </c>
      <c r="AP6395" s="227">
        <v>19.2</v>
      </c>
      <c r="AR6395" s="207" t="s">
        <v>20682</v>
      </c>
      <c r="AS6395" s="208">
        <v>6620</v>
      </c>
      <c r="AT6395" s="93"/>
      <c r="AU6395" s="93"/>
      <c r="AV6395" s="93"/>
    </row>
    <row r="6396" spans="32:48" x14ac:dyDescent="0.55000000000000004">
      <c r="AF6396" t="s">
        <v>27909</v>
      </c>
      <c r="AG6396" s="284">
        <v>17637</v>
      </c>
      <c r="AI6396" s="276" t="s">
        <v>68164</v>
      </c>
      <c r="AJ6396" s="277">
        <v>1326.28</v>
      </c>
      <c r="AL6396" s="246" t="s">
        <v>60460</v>
      </c>
      <c r="AM6396" s="247">
        <v>331.09</v>
      </c>
      <c r="AO6396" s="226" t="s">
        <v>42496</v>
      </c>
      <c r="AP6396" s="227">
        <v>4.24</v>
      </c>
      <c r="AR6396" s="207" t="s">
        <v>20683</v>
      </c>
      <c r="AS6396" s="208">
        <v>455.86</v>
      </c>
      <c r="AT6396" s="93"/>
      <c r="AU6396" s="93"/>
      <c r="AV6396" s="93"/>
    </row>
    <row r="6397" spans="32:48" x14ac:dyDescent="0.55000000000000004">
      <c r="AF6397" t="s">
        <v>34164</v>
      </c>
      <c r="AG6397" s="284">
        <v>7679.7</v>
      </c>
      <c r="AI6397" s="276" t="s">
        <v>68165</v>
      </c>
      <c r="AJ6397" s="277">
        <v>9785.64</v>
      </c>
      <c r="AL6397" s="246" t="s">
        <v>60461</v>
      </c>
      <c r="AM6397" s="247">
        <v>7.31</v>
      </c>
      <c r="AO6397" s="226" t="s">
        <v>42497</v>
      </c>
      <c r="AP6397" s="227">
        <v>12.84</v>
      </c>
      <c r="AR6397" s="207" t="s">
        <v>20684</v>
      </c>
      <c r="AS6397" s="208">
        <v>192.6</v>
      </c>
      <c r="AT6397" s="93"/>
      <c r="AU6397" s="93"/>
      <c r="AV6397" s="93"/>
    </row>
    <row r="6398" spans="32:48" x14ac:dyDescent="0.55000000000000004">
      <c r="AF6398" t="s">
        <v>49419</v>
      </c>
      <c r="AG6398" s="284">
        <v>1377.51</v>
      </c>
      <c r="AI6398" s="276" t="s">
        <v>68166</v>
      </c>
      <c r="AJ6398" s="277">
        <v>14144.37</v>
      </c>
      <c r="AL6398" s="246" t="s">
        <v>60462</v>
      </c>
      <c r="AM6398" s="247">
        <v>12.29</v>
      </c>
      <c r="AO6398" s="226" t="s">
        <v>52487</v>
      </c>
      <c r="AP6398" s="227">
        <v>-45.57</v>
      </c>
      <c r="AR6398" s="207" t="s">
        <v>20685</v>
      </c>
      <c r="AS6398" s="208">
        <v>39524</v>
      </c>
      <c r="AT6398" s="93"/>
      <c r="AU6398" s="93"/>
      <c r="AV6398" s="93"/>
    </row>
    <row r="6399" spans="32:48" x14ac:dyDescent="0.55000000000000004">
      <c r="AF6399" t="s">
        <v>27914</v>
      </c>
      <c r="AG6399" s="284">
        <v>25487.98</v>
      </c>
      <c r="AI6399" s="276" t="s">
        <v>53014</v>
      </c>
      <c r="AJ6399" s="277">
        <v>5317.65</v>
      </c>
      <c r="AL6399" s="246" t="s">
        <v>60463</v>
      </c>
      <c r="AM6399" s="247">
        <v>2.5099999999999998</v>
      </c>
      <c r="AO6399" s="226" t="s">
        <v>52488</v>
      </c>
      <c r="AP6399" s="227">
        <v>-17.87</v>
      </c>
      <c r="AR6399" s="207" t="s">
        <v>20686</v>
      </c>
      <c r="AS6399" s="208">
        <v>3191.48</v>
      </c>
      <c r="AT6399" s="93"/>
      <c r="AU6399" s="93"/>
      <c r="AV6399" s="93"/>
    </row>
    <row r="6400" spans="32:48" x14ac:dyDescent="0.55000000000000004">
      <c r="AF6400" t="s">
        <v>70157</v>
      </c>
      <c r="AG6400" s="284">
        <v>2319.7399999999998</v>
      </c>
      <c r="AI6400" s="276" t="s">
        <v>53015</v>
      </c>
      <c r="AJ6400" s="277">
        <v>279.01</v>
      </c>
      <c r="AL6400" s="246" t="s">
        <v>42537</v>
      </c>
      <c r="AM6400" s="247">
        <v>2555.56</v>
      </c>
      <c r="AO6400" s="226" t="s">
        <v>52489</v>
      </c>
      <c r="AP6400" s="227">
        <v>-1.98</v>
      </c>
      <c r="AR6400" s="207" t="s">
        <v>20687</v>
      </c>
      <c r="AS6400" s="208">
        <v>10665</v>
      </c>
      <c r="AT6400" s="93"/>
      <c r="AU6400" s="93"/>
      <c r="AV6400" s="93"/>
    </row>
    <row r="6401" spans="32:48" x14ac:dyDescent="0.55000000000000004">
      <c r="AF6401" t="s">
        <v>65197</v>
      </c>
      <c r="AG6401" s="284">
        <v>1650</v>
      </c>
      <c r="AI6401" s="276" t="s">
        <v>61111</v>
      </c>
      <c r="AJ6401" s="277">
        <v>12202.57</v>
      </c>
      <c r="AL6401" s="246" t="s">
        <v>64337</v>
      </c>
      <c r="AM6401" s="247">
        <v>34039</v>
      </c>
      <c r="AO6401" s="226" t="s">
        <v>52490</v>
      </c>
      <c r="AP6401" s="227">
        <v>276.41000000000003</v>
      </c>
      <c r="AR6401" s="207" t="s">
        <v>20688</v>
      </c>
      <c r="AS6401" s="208">
        <v>2000</v>
      </c>
      <c r="AT6401" s="93"/>
      <c r="AU6401" s="93"/>
      <c r="AV6401" s="93"/>
    </row>
    <row r="6402" spans="32:48" x14ac:dyDescent="0.55000000000000004">
      <c r="AF6402" t="s">
        <v>27918</v>
      </c>
      <c r="AG6402">
        <v>390</v>
      </c>
      <c r="AI6402" s="276" t="s">
        <v>68167</v>
      </c>
      <c r="AJ6402" s="277">
        <v>13973.06</v>
      </c>
      <c r="AL6402" s="246" t="s">
        <v>40325</v>
      </c>
      <c r="AM6402" s="247">
        <v>48999.96</v>
      </c>
      <c r="AO6402" s="226" t="s">
        <v>42498</v>
      </c>
      <c r="AP6402" s="227">
        <v>532.36</v>
      </c>
      <c r="AR6402" s="207" t="s">
        <v>20689</v>
      </c>
      <c r="AS6402" s="208">
        <v>6025.33</v>
      </c>
      <c r="AT6402" s="93"/>
      <c r="AU6402" s="93"/>
      <c r="AV6402" s="93"/>
    </row>
    <row r="6403" spans="32:48" x14ac:dyDescent="0.55000000000000004">
      <c r="AF6403" t="s">
        <v>27921</v>
      </c>
      <c r="AG6403" s="284">
        <v>10605.76</v>
      </c>
      <c r="AI6403" s="276" t="s">
        <v>70634</v>
      </c>
      <c r="AJ6403" s="277">
        <v>1373.09</v>
      </c>
      <c r="AL6403" s="246" t="s">
        <v>40326</v>
      </c>
      <c r="AM6403" s="247">
        <v>20280</v>
      </c>
      <c r="AO6403" s="226" t="s">
        <v>42499</v>
      </c>
      <c r="AP6403" s="227">
        <v>1690.51</v>
      </c>
      <c r="AR6403" s="207" t="s">
        <v>20690</v>
      </c>
      <c r="AS6403" s="208">
        <v>2250</v>
      </c>
      <c r="AT6403" s="93"/>
      <c r="AU6403" s="93"/>
      <c r="AV6403" s="93"/>
    </row>
    <row r="6404" spans="32:48" x14ac:dyDescent="0.55000000000000004">
      <c r="AF6404" t="s">
        <v>27923</v>
      </c>
      <c r="AG6404" s="284">
        <v>12176.37</v>
      </c>
      <c r="AI6404" s="276" t="s">
        <v>70635</v>
      </c>
      <c r="AJ6404" s="277">
        <v>1000</v>
      </c>
      <c r="AL6404" s="246" t="s">
        <v>33642</v>
      </c>
      <c r="AM6404" s="247">
        <v>5299.88</v>
      </c>
      <c r="AO6404" s="226" t="s">
        <v>49952</v>
      </c>
      <c r="AP6404" s="227">
        <v>53488.46</v>
      </c>
      <c r="AR6404" s="207" t="s">
        <v>20691</v>
      </c>
      <c r="AS6404" s="208">
        <v>162.16</v>
      </c>
      <c r="AT6404" s="93"/>
      <c r="AU6404" s="93"/>
      <c r="AV6404" s="93"/>
    </row>
    <row r="6405" spans="32:48" x14ac:dyDescent="0.55000000000000004">
      <c r="AF6405" t="s">
        <v>27924</v>
      </c>
      <c r="AG6405" s="284">
        <v>39109.699999999997</v>
      </c>
      <c r="AI6405" s="276" t="s">
        <v>68168</v>
      </c>
      <c r="AJ6405" s="277">
        <v>1250.53</v>
      </c>
      <c r="AL6405" s="246" t="s">
        <v>52547</v>
      </c>
      <c r="AM6405" s="247">
        <v>9856.9599999999991</v>
      </c>
      <c r="AO6405" s="226" t="s">
        <v>42500</v>
      </c>
      <c r="AP6405" s="227">
        <v>2731.77</v>
      </c>
      <c r="AR6405" s="207" t="s">
        <v>20692</v>
      </c>
      <c r="AS6405" s="208">
        <v>57.38</v>
      </c>
      <c r="AT6405" s="93"/>
      <c r="AU6405" s="93"/>
      <c r="AV6405" s="93"/>
    </row>
    <row r="6406" spans="32:48" x14ac:dyDescent="0.55000000000000004">
      <c r="AF6406" t="s">
        <v>27925</v>
      </c>
      <c r="AG6406" s="284">
        <v>30401.56</v>
      </c>
      <c r="AI6406" s="276" t="s">
        <v>68169</v>
      </c>
      <c r="AJ6406" s="277">
        <v>4063.65</v>
      </c>
      <c r="AL6406" s="246" t="s">
        <v>52548</v>
      </c>
      <c r="AM6406" s="247">
        <v>756.55</v>
      </c>
      <c r="AO6406" s="226" t="s">
        <v>42501</v>
      </c>
      <c r="AP6406" s="227">
        <v>26984.43</v>
      </c>
      <c r="AR6406" s="207" t="s">
        <v>20693</v>
      </c>
      <c r="AS6406" s="208">
        <v>7.44</v>
      </c>
      <c r="AT6406" s="93"/>
      <c r="AU6406" s="93"/>
      <c r="AV6406" s="93"/>
    </row>
    <row r="6407" spans="32:48" x14ac:dyDescent="0.55000000000000004">
      <c r="AF6407" t="s">
        <v>27926</v>
      </c>
      <c r="AG6407" s="284">
        <v>127099.92</v>
      </c>
      <c r="AI6407" s="276" t="s">
        <v>70636</v>
      </c>
      <c r="AJ6407" s="277">
        <v>5133.72</v>
      </c>
      <c r="AL6407" s="246" t="s">
        <v>56171</v>
      </c>
      <c r="AM6407" s="247">
        <v>9494.2199999999993</v>
      </c>
      <c r="AO6407" s="226" t="s">
        <v>42502</v>
      </c>
      <c r="AP6407" s="227">
        <v>1172.93</v>
      </c>
      <c r="AR6407" s="207" t="s">
        <v>20694</v>
      </c>
      <c r="AS6407" s="208">
        <v>8289.34</v>
      </c>
      <c r="AT6407" s="93"/>
      <c r="AU6407" s="93"/>
      <c r="AV6407" s="93"/>
    </row>
    <row r="6408" spans="32:48" x14ac:dyDescent="0.55000000000000004">
      <c r="AF6408" t="s">
        <v>27927</v>
      </c>
      <c r="AG6408" s="284">
        <v>54000</v>
      </c>
      <c r="AI6408" s="276" t="s">
        <v>66669</v>
      </c>
      <c r="AJ6408" s="277">
        <v>13339.31</v>
      </c>
      <c r="AL6408" s="246" t="s">
        <v>56172</v>
      </c>
      <c r="AM6408" s="247">
        <v>709.66</v>
      </c>
      <c r="AO6408" s="226" t="s">
        <v>42503</v>
      </c>
      <c r="AP6408" s="227">
        <v>1640.29</v>
      </c>
      <c r="AR6408" s="207" t="s">
        <v>20695</v>
      </c>
      <c r="AS6408" s="208">
        <v>5396</v>
      </c>
      <c r="AT6408" s="93"/>
      <c r="AU6408" s="93"/>
      <c r="AV6408" s="93"/>
    </row>
    <row r="6409" spans="32:48" x14ac:dyDescent="0.55000000000000004">
      <c r="AF6409" t="s">
        <v>32782</v>
      </c>
      <c r="AG6409" s="284">
        <v>50685.11</v>
      </c>
      <c r="AI6409" s="276" t="s">
        <v>70187</v>
      </c>
      <c r="AJ6409" s="277">
        <v>15559.85</v>
      </c>
      <c r="AL6409" s="246" t="s">
        <v>39181</v>
      </c>
      <c r="AM6409" s="247">
        <v>73999.92</v>
      </c>
      <c r="AO6409" s="226" t="s">
        <v>42504</v>
      </c>
      <c r="AP6409" s="227">
        <v>11645.98</v>
      </c>
      <c r="AR6409" s="207" t="s">
        <v>20696</v>
      </c>
      <c r="AS6409" s="208">
        <v>667.19</v>
      </c>
      <c r="AT6409" s="93"/>
      <c r="AU6409" s="93"/>
      <c r="AV6409" s="93"/>
    </row>
    <row r="6410" spans="32:48" x14ac:dyDescent="0.55000000000000004">
      <c r="AF6410" t="s">
        <v>27931</v>
      </c>
      <c r="AG6410" s="284">
        <v>57200.66</v>
      </c>
      <c r="AI6410" s="276" t="s">
        <v>68170</v>
      </c>
      <c r="AJ6410" s="277">
        <v>1970.17</v>
      </c>
      <c r="AL6410" s="246" t="s">
        <v>46950</v>
      </c>
      <c r="AM6410" s="247">
        <v>24500</v>
      </c>
      <c r="AO6410" s="226" t="s">
        <v>42505</v>
      </c>
      <c r="AP6410" s="227">
        <v>382.47</v>
      </c>
      <c r="AR6410" s="207" t="s">
        <v>20697</v>
      </c>
      <c r="AS6410" s="208">
        <v>157.07</v>
      </c>
      <c r="AT6410" s="93"/>
      <c r="AU6410" s="93"/>
      <c r="AV6410" s="93"/>
    </row>
    <row r="6411" spans="32:48" x14ac:dyDescent="0.55000000000000004">
      <c r="AF6411" t="s">
        <v>27932</v>
      </c>
      <c r="AG6411" s="284">
        <v>233660.01</v>
      </c>
      <c r="AI6411" s="276" t="s">
        <v>68171</v>
      </c>
      <c r="AJ6411" s="277">
        <v>3429.83</v>
      </c>
      <c r="AL6411" s="246" t="s">
        <v>39182</v>
      </c>
      <c r="AM6411" s="247">
        <v>7217.37</v>
      </c>
      <c r="AO6411" s="226" t="s">
        <v>42506</v>
      </c>
      <c r="AP6411" s="227">
        <v>28213.74</v>
      </c>
      <c r="AR6411" s="207" t="s">
        <v>20698</v>
      </c>
      <c r="AS6411" s="208">
        <v>6620</v>
      </c>
      <c r="AT6411" s="93"/>
      <c r="AU6411" s="93"/>
      <c r="AV6411" s="93"/>
    </row>
    <row r="6412" spans="32:48" x14ac:dyDescent="0.55000000000000004">
      <c r="AF6412" t="s">
        <v>35696</v>
      </c>
      <c r="AG6412" s="284">
        <v>1008.09</v>
      </c>
      <c r="AI6412" s="276" t="s">
        <v>70188</v>
      </c>
      <c r="AJ6412" s="277">
        <v>31853</v>
      </c>
      <c r="AL6412" s="246" t="s">
        <v>49967</v>
      </c>
      <c r="AM6412" s="247">
        <v>8000</v>
      </c>
      <c r="AO6412" s="226" t="s">
        <v>42507</v>
      </c>
      <c r="AP6412" s="227">
        <v>22006.02</v>
      </c>
      <c r="AR6412" s="207" t="s">
        <v>20699</v>
      </c>
      <c r="AS6412" s="208">
        <v>2250</v>
      </c>
      <c r="AT6412" s="93"/>
      <c r="AU6412" s="93"/>
      <c r="AV6412" s="93"/>
    </row>
    <row r="6413" spans="32:48" x14ac:dyDescent="0.55000000000000004">
      <c r="AF6413" t="s">
        <v>27940</v>
      </c>
      <c r="AG6413" s="284">
        <v>18277.009999999998</v>
      </c>
      <c r="AI6413" s="276" t="s">
        <v>62102</v>
      </c>
      <c r="AJ6413" s="277">
        <v>34374.82</v>
      </c>
      <c r="AL6413" s="246" t="s">
        <v>39183</v>
      </c>
      <c r="AM6413" s="247">
        <v>599.98</v>
      </c>
      <c r="AO6413" s="226" t="s">
        <v>52491</v>
      </c>
      <c r="AP6413" s="227">
        <v>-654.4</v>
      </c>
      <c r="AR6413" s="207" t="s">
        <v>20700</v>
      </c>
      <c r="AS6413" s="208">
        <v>618.02</v>
      </c>
      <c r="AT6413" s="93"/>
      <c r="AU6413" s="93"/>
      <c r="AV6413" s="93"/>
    </row>
    <row r="6414" spans="32:48" x14ac:dyDescent="0.55000000000000004">
      <c r="AF6414" t="s">
        <v>55660</v>
      </c>
      <c r="AG6414" s="284">
        <v>944064.14</v>
      </c>
      <c r="AI6414" s="276" t="s">
        <v>69764</v>
      </c>
      <c r="AJ6414" s="277">
        <v>15110.5</v>
      </c>
      <c r="AL6414" s="246" t="s">
        <v>56173</v>
      </c>
      <c r="AM6414" s="247">
        <v>4305</v>
      </c>
      <c r="AO6414" s="226" t="s">
        <v>52492</v>
      </c>
      <c r="AP6414" s="227">
        <v>14277.34</v>
      </c>
      <c r="AR6414" s="207" t="s">
        <v>20701</v>
      </c>
      <c r="AS6414" s="208">
        <v>249.98</v>
      </c>
      <c r="AT6414" s="93"/>
      <c r="AU6414" s="93"/>
      <c r="AV6414" s="93"/>
    </row>
    <row r="6415" spans="32:48" x14ac:dyDescent="0.55000000000000004">
      <c r="AF6415" t="s">
        <v>27941</v>
      </c>
      <c r="AG6415" s="284">
        <v>6413.56</v>
      </c>
      <c r="AI6415" s="276" t="s">
        <v>62103</v>
      </c>
      <c r="AJ6415" s="277">
        <v>3768.93</v>
      </c>
      <c r="AL6415" s="246" t="s">
        <v>49968</v>
      </c>
      <c r="AM6415" s="247">
        <v>42180.07</v>
      </c>
      <c r="AO6415" s="226" t="s">
        <v>42508</v>
      </c>
      <c r="AP6415" s="227">
        <v>81632.740000000005</v>
      </c>
      <c r="AR6415" s="207" t="s">
        <v>20702</v>
      </c>
      <c r="AS6415" s="208">
        <v>7.44</v>
      </c>
      <c r="AT6415" s="93"/>
      <c r="AU6415" s="93"/>
      <c r="AV6415" s="93"/>
    </row>
    <row r="6416" spans="32:48" x14ac:dyDescent="0.55000000000000004">
      <c r="AF6416" t="s">
        <v>28004</v>
      </c>
      <c r="AG6416" s="284">
        <v>3142.26</v>
      </c>
      <c r="AI6416" s="276" t="s">
        <v>62104</v>
      </c>
      <c r="AJ6416" s="277">
        <v>11297.54</v>
      </c>
      <c r="AL6416" s="246" t="s">
        <v>20883</v>
      </c>
      <c r="AM6416" s="247">
        <v>3710.25</v>
      </c>
      <c r="AO6416" s="226" t="s">
        <v>42509</v>
      </c>
      <c r="AP6416" s="227">
        <v>7565.35</v>
      </c>
      <c r="AR6416" s="207" t="s">
        <v>20703</v>
      </c>
      <c r="AS6416" s="208">
        <v>22086.33</v>
      </c>
      <c r="AT6416" s="93"/>
      <c r="AU6416" s="93"/>
      <c r="AV6416" s="93"/>
    </row>
    <row r="6417" spans="32:48" x14ac:dyDescent="0.55000000000000004">
      <c r="AF6417" t="s">
        <v>71887</v>
      </c>
      <c r="AG6417">
        <v>802.5</v>
      </c>
      <c r="AI6417" s="276" t="s">
        <v>64594</v>
      </c>
      <c r="AJ6417" s="277">
        <v>6113.86</v>
      </c>
      <c r="AL6417" s="246" t="s">
        <v>64338</v>
      </c>
      <c r="AM6417" s="247">
        <v>-45890.32</v>
      </c>
      <c r="AO6417" s="226" t="s">
        <v>49953</v>
      </c>
      <c r="AP6417" s="227">
        <v>2559.38</v>
      </c>
      <c r="AR6417" s="207" t="s">
        <v>20704</v>
      </c>
      <c r="AS6417" s="208">
        <v>2667.19</v>
      </c>
      <c r="AT6417" s="93"/>
      <c r="AU6417" s="93"/>
      <c r="AV6417" s="93"/>
    </row>
    <row r="6418" spans="32:48" x14ac:dyDescent="0.55000000000000004">
      <c r="AF6418" t="s">
        <v>54567</v>
      </c>
      <c r="AG6418">
        <v>500</v>
      </c>
      <c r="AI6418" s="276" t="s">
        <v>63250</v>
      </c>
      <c r="AJ6418" s="277">
        <v>1609.02</v>
      </c>
      <c r="AL6418" s="246" t="s">
        <v>60464</v>
      </c>
      <c r="AM6418" s="247">
        <v>8211.7000000000007</v>
      </c>
      <c r="AO6418" s="226" t="s">
        <v>42510</v>
      </c>
      <c r="AP6418" s="227">
        <v>378.09</v>
      </c>
      <c r="AR6418" s="207" t="s">
        <v>20705</v>
      </c>
      <c r="AS6418" s="208">
        <v>51161.89</v>
      </c>
      <c r="AT6418" s="93"/>
      <c r="AU6418" s="93"/>
      <c r="AV6418" s="93"/>
    </row>
    <row r="6419" spans="32:48" x14ac:dyDescent="0.55000000000000004">
      <c r="AF6419" t="s">
        <v>28008</v>
      </c>
      <c r="AG6419" s="284">
        <v>26753.18</v>
      </c>
      <c r="AI6419" s="276" t="s">
        <v>61481</v>
      </c>
      <c r="AJ6419" s="277">
        <v>482.49</v>
      </c>
      <c r="AL6419" s="246" t="s">
        <v>60465</v>
      </c>
      <c r="AM6419" s="247">
        <v>604.80999999999995</v>
      </c>
      <c r="AO6419" s="226" t="s">
        <v>42511</v>
      </c>
      <c r="AP6419" s="227">
        <v>1076.6500000000001</v>
      </c>
      <c r="AR6419" s="207" t="s">
        <v>20706</v>
      </c>
      <c r="AS6419" s="208">
        <v>9800</v>
      </c>
      <c r="AT6419" s="93"/>
      <c r="AU6419" s="93"/>
      <c r="AV6419" s="93"/>
    </row>
    <row r="6420" spans="32:48" x14ac:dyDescent="0.55000000000000004">
      <c r="AF6420" t="s">
        <v>36743</v>
      </c>
      <c r="AG6420">
        <v>434.2</v>
      </c>
      <c r="AI6420" s="276" t="s">
        <v>68172</v>
      </c>
      <c r="AJ6420" s="277">
        <v>-52.66</v>
      </c>
      <c r="AL6420" s="246" t="s">
        <v>60466</v>
      </c>
      <c r="AM6420" s="247">
        <v>70.72</v>
      </c>
      <c r="AO6420" s="226" t="s">
        <v>52493</v>
      </c>
      <c r="AP6420" s="227">
        <v>4075.83</v>
      </c>
      <c r="AR6420" s="207" t="s">
        <v>20707</v>
      </c>
      <c r="AS6420" s="208">
        <v>749.71</v>
      </c>
      <c r="AT6420" s="93"/>
      <c r="AU6420" s="93"/>
      <c r="AV6420" s="93"/>
    </row>
    <row r="6421" spans="32:48" x14ac:dyDescent="0.55000000000000004">
      <c r="AF6421" t="s">
        <v>28089</v>
      </c>
      <c r="AG6421" s="284">
        <v>1471.9</v>
      </c>
      <c r="AI6421" s="276" t="s">
        <v>58605</v>
      </c>
      <c r="AJ6421" s="277">
        <v>2394.65</v>
      </c>
      <c r="AL6421" s="246" t="s">
        <v>60467</v>
      </c>
      <c r="AM6421" s="247">
        <v>661.32</v>
      </c>
      <c r="AO6421" s="226" t="s">
        <v>42512</v>
      </c>
      <c r="AP6421" s="227">
        <v>2385.3000000000002</v>
      </c>
      <c r="AR6421" s="207" t="s">
        <v>20708</v>
      </c>
      <c r="AS6421" s="208">
        <v>944.29</v>
      </c>
      <c r="AT6421" s="93"/>
      <c r="AU6421" s="93"/>
      <c r="AV6421" s="93"/>
    </row>
    <row r="6422" spans="32:48" x14ac:dyDescent="0.55000000000000004">
      <c r="AF6422" t="s">
        <v>47607</v>
      </c>
      <c r="AG6422" s="284">
        <v>6000</v>
      </c>
      <c r="AI6422" s="276" t="s">
        <v>64596</v>
      </c>
      <c r="AJ6422" s="277">
        <v>219.69</v>
      </c>
      <c r="AL6422" s="246" t="s">
        <v>60468</v>
      </c>
      <c r="AM6422" s="247">
        <v>25.43</v>
      </c>
      <c r="AO6422" s="226" t="s">
        <v>52494</v>
      </c>
      <c r="AP6422" s="227">
        <v>2117.5500000000002</v>
      </c>
      <c r="AR6422" s="207" t="s">
        <v>20709</v>
      </c>
      <c r="AS6422" s="208">
        <v>27910</v>
      </c>
      <c r="AT6422" s="93"/>
      <c r="AU6422" s="93"/>
      <c r="AV6422" s="93"/>
    </row>
    <row r="6423" spans="32:48" x14ac:dyDescent="0.55000000000000004">
      <c r="AF6423" t="s">
        <v>65199</v>
      </c>
      <c r="AG6423" s="284">
        <v>1500</v>
      </c>
      <c r="AI6423" s="276" t="s">
        <v>59698</v>
      </c>
      <c r="AJ6423" s="277">
        <v>14250</v>
      </c>
      <c r="AL6423" s="246" t="s">
        <v>60469</v>
      </c>
      <c r="AM6423" s="247">
        <v>65.61</v>
      </c>
      <c r="AO6423" s="226" t="s">
        <v>49954</v>
      </c>
      <c r="AP6423" s="227">
        <v>1116.5</v>
      </c>
      <c r="AR6423" s="207" t="s">
        <v>20710</v>
      </c>
      <c r="AS6423" s="208">
        <v>231.2</v>
      </c>
      <c r="AT6423" s="93"/>
      <c r="AU6423" s="93"/>
      <c r="AV6423" s="93"/>
    </row>
    <row r="6424" spans="32:48" x14ac:dyDescent="0.55000000000000004">
      <c r="AF6424" t="s">
        <v>14266</v>
      </c>
      <c r="AG6424" s="284">
        <v>36075</v>
      </c>
      <c r="AI6424" s="276" t="s">
        <v>61482</v>
      </c>
      <c r="AJ6424" s="277">
        <v>3802.59</v>
      </c>
      <c r="AL6424" s="246" t="s">
        <v>60470</v>
      </c>
      <c r="AM6424" s="247">
        <v>16.899999999999999</v>
      </c>
      <c r="AO6424" s="226" t="s">
        <v>44923</v>
      </c>
      <c r="AP6424" s="227">
        <v>23000</v>
      </c>
      <c r="AR6424" s="207" t="s">
        <v>20711</v>
      </c>
      <c r="AS6424" s="208">
        <v>427.8</v>
      </c>
      <c r="AT6424" s="93"/>
      <c r="AU6424" s="93"/>
      <c r="AV6424" s="93"/>
    </row>
    <row r="6425" spans="32:48" x14ac:dyDescent="0.55000000000000004">
      <c r="AF6425" t="s">
        <v>14267</v>
      </c>
      <c r="AG6425" s="284">
        <v>3479.31</v>
      </c>
      <c r="AI6425" s="276" t="s">
        <v>61483</v>
      </c>
      <c r="AJ6425" s="277">
        <v>290.89999999999998</v>
      </c>
      <c r="AL6425" s="246" t="s">
        <v>60471</v>
      </c>
      <c r="AM6425" s="247">
        <v>4.3099999999999996</v>
      </c>
      <c r="AO6425" s="226" t="s">
        <v>44924</v>
      </c>
      <c r="AP6425" s="227">
        <v>1759.5</v>
      </c>
      <c r="AR6425" s="207" t="s">
        <v>20712</v>
      </c>
      <c r="AS6425" s="208">
        <v>31795.83</v>
      </c>
      <c r="AT6425" s="93"/>
      <c r="AU6425" s="93"/>
      <c r="AV6425" s="93"/>
    </row>
    <row r="6426" spans="32:48" x14ac:dyDescent="0.55000000000000004">
      <c r="AF6426" t="s">
        <v>14268</v>
      </c>
      <c r="AG6426" s="284">
        <v>7828.62</v>
      </c>
      <c r="AI6426" s="276" t="s">
        <v>61484</v>
      </c>
      <c r="AJ6426" s="277">
        <v>951.41</v>
      </c>
      <c r="AL6426" s="246" t="s">
        <v>60472</v>
      </c>
      <c r="AM6426" s="247">
        <v>31.66</v>
      </c>
      <c r="AO6426" s="226" t="s">
        <v>42513</v>
      </c>
      <c r="AP6426" s="227">
        <v>75000</v>
      </c>
      <c r="AR6426" s="207" t="s">
        <v>20713</v>
      </c>
      <c r="AS6426" s="208">
        <v>1098</v>
      </c>
      <c r="AT6426" s="93"/>
      <c r="AU6426" s="93"/>
      <c r="AV6426" s="93"/>
    </row>
    <row r="6427" spans="32:48" x14ac:dyDescent="0.55000000000000004">
      <c r="AF6427" t="s">
        <v>58104</v>
      </c>
      <c r="AG6427" s="284">
        <v>13270.3</v>
      </c>
      <c r="AI6427" s="276" t="s">
        <v>35271</v>
      </c>
      <c r="AJ6427" s="277">
        <v>1432.54</v>
      </c>
      <c r="AL6427" s="246" t="s">
        <v>64339</v>
      </c>
      <c r="AM6427" s="247">
        <v>-9692.4599999999991</v>
      </c>
      <c r="AO6427" s="226" t="s">
        <v>42514</v>
      </c>
      <c r="AP6427" s="227">
        <v>5737.53</v>
      </c>
      <c r="AR6427" s="207" t="s">
        <v>20714</v>
      </c>
      <c r="AS6427" s="208">
        <v>1123.5899999999999</v>
      </c>
      <c r="AT6427" s="93"/>
      <c r="AU6427" s="93"/>
      <c r="AV6427" s="93"/>
    </row>
    <row r="6428" spans="32:48" x14ac:dyDescent="0.55000000000000004">
      <c r="AF6428" t="s">
        <v>28095</v>
      </c>
      <c r="AG6428">
        <v>127.2</v>
      </c>
      <c r="AI6428" s="276" t="s">
        <v>23456</v>
      </c>
      <c r="AJ6428" s="277">
        <v>100</v>
      </c>
      <c r="AL6428" s="246" t="s">
        <v>49970</v>
      </c>
      <c r="AM6428" s="247">
        <v>-2548.6</v>
      </c>
      <c r="AO6428" s="226" t="s">
        <v>52495</v>
      </c>
      <c r="AP6428" s="227">
        <v>2431</v>
      </c>
      <c r="AR6428" s="207" t="s">
        <v>20715</v>
      </c>
      <c r="AS6428" s="208">
        <v>55139.28</v>
      </c>
      <c r="AT6428" s="93"/>
      <c r="AU6428" s="93"/>
      <c r="AV6428" s="93"/>
    </row>
    <row r="6429" spans="32:48" x14ac:dyDescent="0.55000000000000004">
      <c r="AF6429" t="s">
        <v>70214</v>
      </c>
      <c r="AG6429">
        <v>91.2</v>
      </c>
      <c r="AI6429" s="276" t="s">
        <v>35273</v>
      </c>
      <c r="AJ6429" s="277">
        <v>192.85</v>
      </c>
      <c r="AL6429" s="246" t="s">
        <v>42540</v>
      </c>
      <c r="AM6429" s="247">
        <v>1644.75</v>
      </c>
      <c r="AO6429" s="226" t="s">
        <v>52496</v>
      </c>
      <c r="AP6429" s="227">
        <v>6674.88</v>
      </c>
      <c r="AR6429" s="207" t="s">
        <v>20716</v>
      </c>
      <c r="AS6429" s="208">
        <v>4218.0600000000004</v>
      </c>
      <c r="AT6429" s="93"/>
      <c r="AU6429" s="93"/>
      <c r="AV6429" s="93"/>
    </row>
    <row r="6430" spans="32:48" x14ac:dyDescent="0.55000000000000004">
      <c r="AF6430" t="s">
        <v>70215</v>
      </c>
      <c r="AG6430">
        <v>537</v>
      </c>
      <c r="AI6430" s="276" t="s">
        <v>23472</v>
      </c>
      <c r="AJ6430" s="277">
        <v>81449.67</v>
      </c>
      <c r="AL6430" s="246" t="s">
        <v>52549</v>
      </c>
      <c r="AM6430" s="247">
        <v>2203.12</v>
      </c>
      <c r="AO6430" s="226" t="s">
        <v>52497</v>
      </c>
      <c r="AP6430" s="227">
        <v>510.64</v>
      </c>
      <c r="AR6430" s="207" t="s">
        <v>13572</v>
      </c>
      <c r="AS6430" s="208">
        <v>18358.66</v>
      </c>
      <c r="AT6430" s="93"/>
      <c r="AU6430" s="93"/>
      <c r="AV6430" s="93"/>
    </row>
    <row r="6431" spans="32:48" x14ac:dyDescent="0.55000000000000004">
      <c r="AF6431" t="s">
        <v>28096</v>
      </c>
      <c r="AG6431" s="284">
        <v>9792.4500000000007</v>
      </c>
      <c r="AI6431" s="276" t="s">
        <v>42686</v>
      </c>
      <c r="AJ6431" s="277">
        <v>352110.46</v>
      </c>
      <c r="AL6431" s="246" t="s">
        <v>42542</v>
      </c>
      <c r="AM6431" s="247">
        <v>115.04</v>
      </c>
      <c r="AO6431" s="226" t="s">
        <v>52498</v>
      </c>
      <c r="AP6431" s="227">
        <v>2480.48</v>
      </c>
      <c r="AR6431" s="207" t="s">
        <v>20717</v>
      </c>
      <c r="AS6431" s="208">
        <v>9800</v>
      </c>
      <c r="AT6431" s="93"/>
      <c r="AU6431" s="93"/>
      <c r="AV6431" s="93"/>
    </row>
    <row r="6432" spans="32:48" x14ac:dyDescent="0.55000000000000004">
      <c r="AF6432" t="s">
        <v>14269</v>
      </c>
      <c r="AG6432" s="284">
        <v>70027.58</v>
      </c>
      <c r="AI6432" s="276" t="s">
        <v>58607</v>
      </c>
      <c r="AJ6432" s="277">
        <v>2211.9699999999998</v>
      </c>
      <c r="AL6432" s="246" t="s">
        <v>49975</v>
      </c>
      <c r="AM6432" s="247">
        <v>52160.1</v>
      </c>
      <c r="AO6432" s="226" t="s">
        <v>52499</v>
      </c>
      <c r="AP6432" s="227">
        <v>4044.96</v>
      </c>
      <c r="AR6432" s="207" t="s">
        <v>20718</v>
      </c>
      <c r="AS6432" s="208">
        <v>55139.28</v>
      </c>
      <c r="AT6432" s="93"/>
      <c r="AU6432" s="93"/>
      <c r="AV6432" s="93"/>
    </row>
    <row r="6433" spans="32:48" x14ac:dyDescent="0.55000000000000004">
      <c r="AF6433" t="s">
        <v>48542</v>
      </c>
      <c r="AG6433" s="284">
        <v>9513.59</v>
      </c>
      <c r="AI6433" s="276" t="s">
        <v>23474</v>
      </c>
      <c r="AJ6433" s="277">
        <v>32735.68</v>
      </c>
      <c r="AL6433" s="246" t="s">
        <v>42544</v>
      </c>
      <c r="AM6433" s="247">
        <v>232.02</v>
      </c>
      <c r="AO6433" s="226" t="s">
        <v>52500</v>
      </c>
      <c r="AP6433" s="227">
        <v>335.04</v>
      </c>
      <c r="AR6433" s="207" t="s">
        <v>20719</v>
      </c>
      <c r="AS6433" s="208">
        <v>4967.7700000000004</v>
      </c>
      <c r="AT6433" s="93"/>
      <c r="AU6433" s="93"/>
      <c r="AV6433" s="93"/>
    </row>
    <row r="6434" spans="32:48" x14ac:dyDescent="0.55000000000000004">
      <c r="AF6434" t="s">
        <v>71888</v>
      </c>
      <c r="AG6434" s="284">
        <v>2747.2</v>
      </c>
      <c r="AI6434" s="276" t="s">
        <v>23475</v>
      </c>
      <c r="AJ6434" s="277">
        <v>104299.65</v>
      </c>
      <c r="AL6434" s="246" t="s">
        <v>60473</v>
      </c>
      <c r="AM6434" s="247">
        <v>18199.400000000001</v>
      </c>
      <c r="AO6434" s="226" t="s">
        <v>52501</v>
      </c>
      <c r="AP6434" s="227">
        <v>34375.050000000003</v>
      </c>
      <c r="AR6434" s="207" t="s">
        <v>20720</v>
      </c>
      <c r="AS6434" s="208">
        <v>231.2</v>
      </c>
      <c r="AT6434" s="93"/>
      <c r="AU6434" s="93"/>
      <c r="AV6434" s="93"/>
    </row>
    <row r="6435" spans="32:48" x14ac:dyDescent="0.55000000000000004">
      <c r="AF6435" t="s">
        <v>28097</v>
      </c>
      <c r="AG6435" s="284">
        <v>31477.62</v>
      </c>
      <c r="AI6435" s="276" t="s">
        <v>23476</v>
      </c>
      <c r="AJ6435" s="277">
        <v>37144.959999999999</v>
      </c>
      <c r="AL6435" s="246" t="s">
        <v>49977</v>
      </c>
      <c r="AM6435" s="247">
        <v>22873</v>
      </c>
      <c r="AO6435" s="226" t="s">
        <v>52502</v>
      </c>
      <c r="AP6435" s="227">
        <v>5000</v>
      </c>
      <c r="AR6435" s="207" t="s">
        <v>20721</v>
      </c>
      <c r="AS6435" s="208">
        <v>2495.6799999999998</v>
      </c>
      <c r="AT6435" s="93"/>
      <c r="AU6435" s="93"/>
      <c r="AV6435" s="93"/>
    </row>
    <row r="6436" spans="32:48" x14ac:dyDescent="0.55000000000000004">
      <c r="AF6436" t="s">
        <v>39514</v>
      </c>
      <c r="AG6436" s="284">
        <v>36597.47</v>
      </c>
      <c r="AI6436" s="276" t="s">
        <v>23477</v>
      </c>
      <c r="AJ6436" s="277">
        <v>414.93</v>
      </c>
      <c r="AL6436" s="246" t="s">
        <v>49979</v>
      </c>
      <c r="AM6436" s="247">
        <v>228907.5</v>
      </c>
      <c r="AO6436" s="226" t="s">
        <v>52503</v>
      </c>
      <c r="AP6436" s="227">
        <v>3187.49</v>
      </c>
      <c r="AR6436" s="207" t="s">
        <v>20722</v>
      </c>
      <c r="AS6436" s="208">
        <v>27910</v>
      </c>
      <c r="AT6436" s="93"/>
      <c r="AU6436" s="93"/>
      <c r="AV6436" s="93"/>
    </row>
    <row r="6437" spans="32:48" x14ac:dyDescent="0.55000000000000004">
      <c r="AF6437" t="s">
        <v>28102</v>
      </c>
      <c r="AG6437" s="284">
        <v>10000</v>
      </c>
      <c r="AI6437" s="276" t="s">
        <v>39292</v>
      </c>
      <c r="AJ6437" s="277">
        <v>41.1</v>
      </c>
      <c r="AL6437" s="246" t="s">
        <v>42546</v>
      </c>
      <c r="AM6437" s="247">
        <v>15298.82</v>
      </c>
      <c r="AO6437" s="226" t="s">
        <v>52504</v>
      </c>
      <c r="AP6437" s="227">
        <v>3316.11</v>
      </c>
      <c r="AR6437" s="207" t="s">
        <v>13573</v>
      </c>
      <c r="AS6437" s="208">
        <v>51252.49</v>
      </c>
      <c r="AT6437" s="93"/>
      <c r="AU6437" s="93"/>
      <c r="AV6437" s="93"/>
    </row>
    <row r="6438" spans="32:48" x14ac:dyDescent="0.55000000000000004">
      <c r="AF6438" t="s">
        <v>34183</v>
      </c>
      <c r="AG6438" s="284">
        <v>47586.25</v>
      </c>
      <c r="AI6438" s="276" t="s">
        <v>23478</v>
      </c>
      <c r="AJ6438" s="277">
        <v>1253095.48</v>
      </c>
      <c r="AL6438" s="246" t="s">
        <v>49980</v>
      </c>
      <c r="AM6438" s="247">
        <v>561.53</v>
      </c>
      <c r="AO6438" s="226" t="s">
        <v>48903</v>
      </c>
      <c r="AP6438" s="227">
        <v>23360</v>
      </c>
      <c r="AR6438" s="207" t="s">
        <v>20723</v>
      </c>
      <c r="AS6438" s="208">
        <v>4000</v>
      </c>
      <c r="AT6438" s="93"/>
      <c r="AU6438" s="93"/>
      <c r="AV6438" s="93"/>
    </row>
    <row r="6439" spans="32:48" x14ac:dyDescent="0.55000000000000004">
      <c r="AF6439" t="s">
        <v>28211</v>
      </c>
      <c r="AG6439" s="284">
        <v>3012.14</v>
      </c>
      <c r="AI6439" s="276" t="s">
        <v>36464</v>
      </c>
      <c r="AJ6439" s="277">
        <v>102467.52</v>
      </c>
      <c r="AL6439" s="246" t="s">
        <v>49981</v>
      </c>
      <c r="AM6439" s="247">
        <v>8165.97</v>
      </c>
      <c r="AO6439" s="226" t="s">
        <v>52505</v>
      </c>
      <c r="AP6439" s="227">
        <v>139121.35</v>
      </c>
      <c r="AR6439" s="207" t="s">
        <v>20724</v>
      </c>
      <c r="AS6439" s="208">
        <v>306</v>
      </c>
      <c r="AT6439" s="93"/>
      <c r="AU6439" s="93"/>
      <c r="AV6439" s="93"/>
    </row>
    <row r="6440" spans="32:48" x14ac:dyDescent="0.55000000000000004">
      <c r="AF6440" t="s">
        <v>34184</v>
      </c>
      <c r="AG6440" s="284">
        <v>5705.89</v>
      </c>
      <c r="AI6440" s="276" t="s">
        <v>47066</v>
      </c>
      <c r="AJ6440" s="277">
        <v>2685275.77</v>
      </c>
      <c r="AL6440" s="246" t="s">
        <v>42547</v>
      </c>
      <c r="AM6440" s="247">
        <v>123.66</v>
      </c>
      <c r="AO6440" s="226" t="s">
        <v>47985</v>
      </c>
      <c r="AP6440" s="227">
        <v>2613</v>
      </c>
      <c r="AR6440" s="207" t="s">
        <v>20725</v>
      </c>
      <c r="AS6440" s="208">
        <v>2000</v>
      </c>
      <c r="AT6440" s="93"/>
      <c r="AU6440" s="93"/>
      <c r="AV6440" s="93"/>
    </row>
    <row r="6441" spans="32:48" x14ac:dyDescent="0.55000000000000004">
      <c r="AF6441" t="s">
        <v>28213</v>
      </c>
      <c r="AG6441" s="284">
        <v>2285.56</v>
      </c>
      <c r="AI6441" s="276" t="s">
        <v>23480</v>
      </c>
      <c r="AJ6441" s="277">
        <v>922572.84</v>
      </c>
      <c r="AL6441" s="246" t="s">
        <v>49982</v>
      </c>
      <c r="AM6441" s="247">
        <v>909.48</v>
      </c>
      <c r="AO6441" s="226" t="s">
        <v>52506</v>
      </c>
      <c r="AP6441" s="227">
        <v>8633</v>
      </c>
      <c r="AR6441" s="207" t="s">
        <v>20726</v>
      </c>
      <c r="AS6441" s="208">
        <v>15856.7</v>
      </c>
      <c r="AT6441" s="93"/>
      <c r="AU6441" s="93"/>
      <c r="AV6441" s="93"/>
    </row>
    <row r="6442" spans="32:48" x14ac:dyDescent="0.55000000000000004">
      <c r="AF6442" t="s">
        <v>14276</v>
      </c>
      <c r="AG6442" s="284">
        <v>1624.15</v>
      </c>
      <c r="AI6442" s="276" t="s">
        <v>23481</v>
      </c>
      <c r="AJ6442" s="277">
        <v>2208094.0299999998</v>
      </c>
      <c r="AL6442" s="246" t="s">
        <v>49983</v>
      </c>
      <c r="AM6442" s="247">
        <v>536.63</v>
      </c>
      <c r="AO6442" s="226" t="s">
        <v>52507</v>
      </c>
      <c r="AP6442" s="227">
        <v>660.04</v>
      </c>
      <c r="AR6442" s="207" t="s">
        <v>20727</v>
      </c>
      <c r="AS6442" s="208">
        <v>5599</v>
      </c>
      <c r="AT6442" s="93"/>
      <c r="AU6442" s="93"/>
      <c r="AV6442" s="93"/>
    </row>
    <row r="6443" spans="32:48" x14ac:dyDescent="0.55000000000000004">
      <c r="AF6443" t="s">
        <v>34186</v>
      </c>
      <c r="AG6443" s="284">
        <v>5000</v>
      </c>
      <c r="AI6443" s="276" t="s">
        <v>62967</v>
      </c>
      <c r="AJ6443" s="277">
        <v>1466066.02</v>
      </c>
      <c r="AL6443" s="246" t="s">
        <v>49984</v>
      </c>
      <c r="AM6443" s="247">
        <v>24.86</v>
      </c>
      <c r="AO6443" s="226" t="s">
        <v>52508</v>
      </c>
      <c r="AP6443" s="227">
        <v>2734.96</v>
      </c>
      <c r="AR6443" s="207" t="s">
        <v>20728</v>
      </c>
      <c r="AS6443" s="208">
        <v>74227</v>
      </c>
      <c r="AT6443" s="93"/>
      <c r="AU6443" s="93"/>
      <c r="AV6443" s="93"/>
    </row>
    <row r="6444" spans="32:48" x14ac:dyDescent="0.55000000000000004">
      <c r="AF6444" t="s">
        <v>28215</v>
      </c>
      <c r="AG6444">
        <v>625</v>
      </c>
      <c r="AI6444" s="276" t="s">
        <v>48993</v>
      </c>
      <c r="AJ6444" s="277">
        <v>574719.54</v>
      </c>
      <c r="AL6444" s="246" t="s">
        <v>60474</v>
      </c>
      <c r="AM6444" s="247">
        <v>26730</v>
      </c>
      <c r="AO6444" s="226" t="s">
        <v>52509</v>
      </c>
      <c r="AP6444" s="227">
        <v>4948</v>
      </c>
      <c r="AR6444" s="207" t="s">
        <v>20729</v>
      </c>
      <c r="AS6444" s="208">
        <v>3213</v>
      </c>
      <c r="AT6444" s="93"/>
      <c r="AU6444" s="93"/>
      <c r="AV6444" s="93"/>
    </row>
    <row r="6445" spans="32:48" x14ac:dyDescent="0.55000000000000004">
      <c r="AF6445" t="s">
        <v>71889</v>
      </c>
      <c r="AG6445" s="284">
        <v>1000</v>
      </c>
      <c r="AI6445" s="276" t="s">
        <v>58608</v>
      </c>
      <c r="AJ6445" s="277">
        <v>6148.76</v>
      </c>
      <c r="AL6445" s="246" t="s">
        <v>42548</v>
      </c>
      <c r="AM6445" s="247">
        <v>802.1</v>
      </c>
      <c r="AO6445" s="226" t="s">
        <v>52510</v>
      </c>
      <c r="AP6445" s="227">
        <v>378</v>
      </c>
      <c r="AR6445" s="207" t="s">
        <v>20730</v>
      </c>
      <c r="AS6445" s="208">
        <v>15092</v>
      </c>
      <c r="AT6445" s="93"/>
      <c r="AU6445" s="93"/>
      <c r="AV6445" s="93"/>
    </row>
    <row r="6446" spans="32:48" x14ac:dyDescent="0.55000000000000004">
      <c r="AF6446" t="s">
        <v>14279</v>
      </c>
      <c r="AG6446" s="284">
        <v>5108.04</v>
      </c>
      <c r="AI6446" s="276" t="s">
        <v>47067</v>
      </c>
      <c r="AJ6446" s="277">
        <v>329619.44</v>
      </c>
      <c r="AL6446" s="246" t="s">
        <v>42549</v>
      </c>
      <c r="AM6446" s="247">
        <v>2000</v>
      </c>
      <c r="AO6446" s="226" t="s">
        <v>52511</v>
      </c>
      <c r="AP6446" s="227">
        <v>64551.92</v>
      </c>
      <c r="AR6446" s="207" t="s">
        <v>20731</v>
      </c>
      <c r="AS6446" s="208">
        <v>80162</v>
      </c>
      <c r="AT6446" s="93"/>
      <c r="AU6446" s="93"/>
      <c r="AV6446" s="93"/>
    </row>
    <row r="6447" spans="32:48" x14ac:dyDescent="0.55000000000000004">
      <c r="AF6447" t="s">
        <v>14280</v>
      </c>
      <c r="AG6447" s="284">
        <v>14836.04</v>
      </c>
      <c r="AI6447" s="276" t="s">
        <v>42687</v>
      </c>
      <c r="AJ6447" s="277">
        <v>5750</v>
      </c>
      <c r="AL6447" s="246" t="s">
        <v>49985</v>
      </c>
      <c r="AM6447" s="247">
        <v>6166.76</v>
      </c>
      <c r="AO6447" s="226" t="s">
        <v>52512</v>
      </c>
      <c r="AP6447" s="227">
        <v>158904.31</v>
      </c>
      <c r="AR6447" s="207" t="s">
        <v>20732</v>
      </c>
      <c r="AS6447" s="208">
        <v>7115</v>
      </c>
      <c r="AT6447" s="93"/>
      <c r="AU6447" s="93"/>
      <c r="AV6447" s="93"/>
    </row>
    <row r="6448" spans="32:48" x14ac:dyDescent="0.55000000000000004">
      <c r="AF6448" t="s">
        <v>55661</v>
      </c>
      <c r="AG6448" s="284">
        <v>5672.59</v>
      </c>
      <c r="AI6448" s="276" t="s">
        <v>42688</v>
      </c>
      <c r="AJ6448" s="277">
        <v>435.17</v>
      </c>
      <c r="AL6448" s="246" t="s">
        <v>64340</v>
      </c>
      <c r="AM6448" s="247">
        <v>17409.080000000002</v>
      </c>
      <c r="AO6448" s="226" t="s">
        <v>52513</v>
      </c>
      <c r="AP6448" s="227">
        <v>83767.95</v>
      </c>
      <c r="AR6448" s="207" t="s">
        <v>20733</v>
      </c>
      <c r="AS6448" s="208">
        <v>4000</v>
      </c>
      <c r="AT6448" s="93"/>
      <c r="AU6448" s="93"/>
      <c r="AV6448" s="93"/>
    </row>
    <row r="6449" spans="32:48" x14ac:dyDescent="0.55000000000000004">
      <c r="AF6449" t="s">
        <v>69510</v>
      </c>
      <c r="AG6449">
        <v>220</v>
      </c>
      <c r="AI6449" s="276" t="s">
        <v>42689</v>
      </c>
      <c r="AJ6449" s="277">
        <v>882.31</v>
      </c>
      <c r="AL6449" s="246" t="s">
        <v>60475</v>
      </c>
      <c r="AM6449" s="247">
        <v>34521.64</v>
      </c>
      <c r="AO6449" s="226" t="s">
        <v>52514</v>
      </c>
      <c r="AP6449" s="227">
        <v>23615.83</v>
      </c>
      <c r="AR6449" s="207" t="s">
        <v>20734</v>
      </c>
      <c r="AS6449" s="208">
        <v>306</v>
      </c>
      <c r="AT6449" s="93"/>
      <c r="AU6449" s="93"/>
      <c r="AV6449" s="93"/>
    </row>
    <row r="6450" spans="32:48" x14ac:dyDescent="0.55000000000000004">
      <c r="AF6450" t="s">
        <v>70158</v>
      </c>
      <c r="AG6450" s="284">
        <v>1425</v>
      </c>
      <c r="AI6450" s="276" t="s">
        <v>68173</v>
      </c>
      <c r="AJ6450" s="277">
        <v>30929.08</v>
      </c>
      <c r="AL6450" s="246" t="s">
        <v>60476</v>
      </c>
      <c r="AM6450" s="247">
        <v>2669.72</v>
      </c>
      <c r="AO6450" s="226" t="s">
        <v>52515</v>
      </c>
      <c r="AP6450" s="227">
        <v>120544.93</v>
      </c>
      <c r="AR6450" s="207" t="s">
        <v>20735</v>
      </c>
      <c r="AS6450" s="208">
        <v>80162</v>
      </c>
      <c r="AT6450" s="93"/>
      <c r="AU6450" s="93"/>
      <c r="AV6450" s="93"/>
    </row>
    <row r="6451" spans="32:48" x14ac:dyDescent="0.55000000000000004">
      <c r="AF6451" t="s">
        <v>71890</v>
      </c>
      <c r="AG6451">
        <v>165</v>
      </c>
      <c r="AI6451" s="276" t="s">
        <v>68174</v>
      </c>
      <c r="AJ6451" s="277">
        <v>20472</v>
      </c>
      <c r="AL6451" s="246" t="s">
        <v>60477</v>
      </c>
      <c r="AM6451" s="247">
        <v>458.6</v>
      </c>
      <c r="AO6451" s="226" t="s">
        <v>52516</v>
      </c>
      <c r="AP6451" s="227">
        <v>1557</v>
      </c>
      <c r="AR6451" s="207" t="s">
        <v>20736</v>
      </c>
      <c r="AS6451" s="208">
        <v>2000</v>
      </c>
      <c r="AT6451" s="93"/>
      <c r="AU6451" s="93"/>
      <c r="AV6451" s="93"/>
    </row>
    <row r="6452" spans="32:48" x14ac:dyDescent="0.55000000000000004">
      <c r="AF6452" t="s">
        <v>28224</v>
      </c>
      <c r="AG6452" s="284">
        <v>9189.6299999999992</v>
      </c>
      <c r="AI6452" s="276" t="s">
        <v>53018</v>
      </c>
      <c r="AJ6452" s="277">
        <v>339811.74</v>
      </c>
      <c r="AL6452" s="246" t="s">
        <v>60478</v>
      </c>
      <c r="AM6452" s="247">
        <v>90.77</v>
      </c>
      <c r="AO6452" s="226" t="s">
        <v>44925</v>
      </c>
      <c r="AP6452" s="227">
        <v>29000</v>
      </c>
      <c r="AR6452" s="207" t="s">
        <v>20737</v>
      </c>
      <c r="AS6452" s="208">
        <v>20691</v>
      </c>
      <c r="AT6452" s="93"/>
      <c r="AU6452" s="93"/>
      <c r="AV6452" s="93"/>
    </row>
    <row r="6453" spans="32:48" x14ac:dyDescent="0.55000000000000004">
      <c r="AF6453" t="s">
        <v>69511</v>
      </c>
      <c r="AG6453" s="284">
        <v>6524.78</v>
      </c>
      <c r="AI6453" s="276" t="s">
        <v>53020</v>
      </c>
      <c r="AJ6453" s="277">
        <v>50087.67</v>
      </c>
      <c r="AL6453" s="246" t="s">
        <v>60479</v>
      </c>
      <c r="AM6453" s="247">
        <v>17.899999999999999</v>
      </c>
      <c r="AO6453" s="226" t="s">
        <v>44926</v>
      </c>
      <c r="AP6453" s="227">
        <v>2233</v>
      </c>
      <c r="AR6453" s="207" t="s">
        <v>20738</v>
      </c>
      <c r="AS6453" s="208">
        <v>22971.7</v>
      </c>
      <c r="AT6453" s="93"/>
      <c r="AU6453" s="93"/>
      <c r="AV6453" s="93"/>
    </row>
    <row r="6454" spans="32:48" x14ac:dyDescent="0.55000000000000004">
      <c r="AF6454" t="s">
        <v>14281</v>
      </c>
      <c r="AG6454" s="284">
        <v>48066.400000000001</v>
      </c>
      <c r="AI6454" s="276" t="s">
        <v>53021</v>
      </c>
      <c r="AJ6454" s="277">
        <v>48546.32</v>
      </c>
      <c r="AL6454" s="246" t="s">
        <v>56174</v>
      </c>
      <c r="AM6454" s="247">
        <v>1480</v>
      </c>
      <c r="AO6454" s="226" t="s">
        <v>42515</v>
      </c>
      <c r="AP6454" s="227">
        <v>125150</v>
      </c>
      <c r="AR6454" s="207" t="s">
        <v>20739</v>
      </c>
      <c r="AS6454" s="208">
        <v>77440</v>
      </c>
      <c r="AT6454" s="93"/>
      <c r="AU6454" s="93"/>
      <c r="AV6454" s="93"/>
    </row>
    <row r="6455" spans="32:48" x14ac:dyDescent="0.55000000000000004">
      <c r="AF6455" t="s">
        <v>28225</v>
      </c>
      <c r="AG6455" s="284">
        <v>43511.97</v>
      </c>
      <c r="AI6455" s="276" t="s">
        <v>55255</v>
      </c>
      <c r="AJ6455" s="277">
        <v>76922.179999999993</v>
      </c>
      <c r="AL6455" s="246" t="s">
        <v>52550</v>
      </c>
      <c r="AM6455" s="247">
        <v>3178.38</v>
      </c>
      <c r="AO6455" s="226" t="s">
        <v>42516</v>
      </c>
      <c r="AP6455" s="227">
        <v>9573.9699999999993</v>
      </c>
      <c r="AR6455" s="207" t="s">
        <v>20740</v>
      </c>
      <c r="AS6455" s="208">
        <v>14460.96</v>
      </c>
      <c r="AT6455" s="93"/>
      <c r="AU6455" s="93"/>
      <c r="AV6455" s="93"/>
    </row>
    <row r="6456" spans="32:48" x14ac:dyDescent="0.55000000000000004">
      <c r="AF6456" t="s">
        <v>28230</v>
      </c>
      <c r="AG6456" s="284">
        <v>-7023.84</v>
      </c>
      <c r="AI6456" s="276" t="s">
        <v>53022</v>
      </c>
      <c r="AJ6456" s="277">
        <v>23111.55</v>
      </c>
      <c r="AL6456" s="246" t="s">
        <v>52551</v>
      </c>
      <c r="AM6456" s="247">
        <v>390.35</v>
      </c>
      <c r="AO6456" s="226" t="s">
        <v>49955</v>
      </c>
      <c r="AP6456" s="227">
        <v>5319</v>
      </c>
      <c r="AR6456" s="207" t="s">
        <v>20741</v>
      </c>
      <c r="AS6456" s="208">
        <v>1042.73</v>
      </c>
      <c r="AT6456" s="93"/>
      <c r="AU6456" s="93"/>
      <c r="AV6456" s="93"/>
    </row>
    <row r="6457" spans="32:48" x14ac:dyDescent="0.55000000000000004">
      <c r="AF6457" t="s">
        <v>48544</v>
      </c>
      <c r="AG6457" s="284">
        <v>1582634.83</v>
      </c>
      <c r="AI6457" s="276" t="s">
        <v>55256</v>
      </c>
      <c r="AJ6457" s="277">
        <v>1400</v>
      </c>
      <c r="AL6457" s="246" t="s">
        <v>48911</v>
      </c>
      <c r="AM6457" s="247">
        <v>908.5</v>
      </c>
      <c r="AO6457" s="226" t="s">
        <v>49956</v>
      </c>
      <c r="AP6457" s="227">
        <v>16685.25</v>
      </c>
      <c r="AR6457" s="207" t="s">
        <v>20742</v>
      </c>
      <c r="AS6457" s="208">
        <v>170.31</v>
      </c>
      <c r="AT6457" s="93"/>
      <c r="AU6457" s="93"/>
      <c r="AV6457" s="93"/>
    </row>
    <row r="6458" spans="32:48" x14ac:dyDescent="0.55000000000000004">
      <c r="AF6458" t="s">
        <v>28312</v>
      </c>
      <c r="AG6458" s="284">
        <v>28030</v>
      </c>
      <c r="AI6458" s="276" t="s">
        <v>56311</v>
      </c>
      <c r="AJ6458" s="277">
        <v>80779.039999999994</v>
      </c>
      <c r="AL6458" s="246" t="s">
        <v>46954</v>
      </c>
      <c r="AM6458" s="247">
        <v>71999.98</v>
      </c>
      <c r="AO6458" s="226" t="s">
        <v>52517</v>
      </c>
      <c r="AP6458" s="227">
        <v>11925</v>
      </c>
      <c r="AR6458" s="207" t="s">
        <v>20743</v>
      </c>
      <c r="AS6458" s="208">
        <v>4500</v>
      </c>
      <c r="AT6458" s="93"/>
      <c r="AU6458" s="93"/>
      <c r="AV6458" s="93"/>
    </row>
    <row r="6459" spans="32:48" x14ac:dyDescent="0.55000000000000004">
      <c r="AF6459" t="s">
        <v>14289</v>
      </c>
      <c r="AG6459" s="284">
        <v>2463.9</v>
      </c>
      <c r="AI6459" s="276" t="s">
        <v>63733</v>
      </c>
      <c r="AJ6459" s="277">
        <v>276123.71000000002</v>
      </c>
      <c r="AL6459" s="246" t="s">
        <v>40329</v>
      </c>
      <c r="AM6459" s="247">
        <v>1125</v>
      </c>
      <c r="AO6459" s="226" t="s">
        <v>52518</v>
      </c>
      <c r="AP6459" s="227">
        <v>912</v>
      </c>
      <c r="AR6459" s="207" t="s">
        <v>20744</v>
      </c>
      <c r="AS6459" s="208">
        <v>24200</v>
      </c>
      <c r="AT6459" s="93"/>
      <c r="AU6459" s="93"/>
      <c r="AV6459" s="93"/>
    </row>
    <row r="6460" spans="32:48" x14ac:dyDescent="0.55000000000000004">
      <c r="AF6460" t="s">
        <v>14293</v>
      </c>
      <c r="AG6460" s="284">
        <v>2332.8000000000002</v>
      </c>
      <c r="AI6460" s="276" t="s">
        <v>53023</v>
      </c>
      <c r="AJ6460" s="277">
        <v>68532.19</v>
      </c>
      <c r="AL6460" s="246" t="s">
        <v>33645</v>
      </c>
      <c r="AM6460" s="247">
        <v>77266.69</v>
      </c>
      <c r="AO6460" s="226" t="s">
        <v>40323</v>
      </c>
      <c r="AP6460" s="227">
        <v>6951</v>
      </c>
      <c r="AR6460" s="207" t="s">
        <v>20745</v>
      </c>
      <c r="AS6460" s="208">
        <v>80883.990000000005</v>
      </c>
      <c r="AT6460" s="93"/>
      <c r="AU6460" s="93"/>
      <c r="AV6460" s="93"/>
    </row>
    <row r="6461" spans="32:48" x14ac:dyDescent="0.55000000000000004">
      <c r="AF6461" t="s">
        <v>14294</v>
      </c>
      <c r="AG6461" s="284">
        <v>7136.71</v>
      </c>
      <c r="AI6461" s="276" t="s">
        <v>53024</v>
      </c>
      <c r="AJ6461" s="277">
        <v>224121.18</v>
      </c>
      <c r="AL6461" s="246" t="s">
        <v>44952</v>
      </c>
      <c r="AM6461" s="247">
        <v>3020.5</v>
      </c>
      <c r="AO6461" s="226" t="s">
        <v>46944</v>
      </c>
      <c r="AP6461" s="227">
        <v>9289</v>
      </c>
      <c r="AR6461" s="207" t="s">
        <v>20746</v>
      </c>
      <c r="AS6461" s="208">
        <v>3719</v>
      </c>
      <c r="AT6461" s="93"/>
      <c r="AU6461" s="93"/>
      <c r="AV6461" s="93"/>
    </row>
    <row r="6462" spans="32:48" x14ac:dyDescent="0.55000000000000004">
      <c r="AF6462" t="s">
        <v>28319</v>
      </c>
      <c r="AG6462" s="284">
        <v>9067.5</v>
      </c>
      <c r="AI6462" s="276" t="s">
        <v>53025</v>
      </c>
      <c r="AJ6462" s="277">
        <v>4585.58</v>
      </c>
      <c r="AL6462" s="246" t="s">
        <v>20937</v>
      </c>
      <c r="AM6462" s="247">
        <v>11442.93</v>
      </c>
      <c r="AO6462" s="226" t="s">
        <v>46945</v>
      </c>
      <c r="AP6462" s="227">
        <v>711</v>
      </c>
      <c r="AR6462" s="207" t="s">
        <v>20747</v>
      </c>
      <c r="AS6462" s="208">
        <v>22205</v>
      </c>
      <c r="AT6462" s="93"/>
      <c r="AU6462" s="93"/>
      <c r="AV6462" s="93"/>
    </row>
    <row r="6463" spans="32:48" x14ac:dyDescent="0.55000000000000004">
      <c r="AF6463" t="s">
        <v>28322</v>
      </c>
      <c r="AG6463" s="284">
        <v>34261.089999999997</v>
      </c>
      <c r="AI6463" s="276" t="s">
        <v>68175</v>
      </c>
      <c r="AJ6463" s="277">
        <v>394395.96</v>
      </c>
      <c r="AL6463" s="246" t="s">
        <v>40330</v>
      </c>
      <c r="AM6463" s="247">
        <v>3478.92</v>
      </c>
      <c r="AO6463" s="226" t="s">
        <v>36298</v>
      </c>
      <c r="AP6463" s="227">
        <v>45049.02</v>
      </c>
      <c r="AR6463" s="207" t="s">
        <v>20748</v>
      </c>
      <c r="AS6463" s="208">
        <v>2739</v>
      </c>
      <c r="AT6463" s="93"/>
      <c r="AU6463" s="93"/>
      <c r="AV6463" s="93"/>
    </row>
    <row r="6464" spans="32:48" x14ac:dyDescent="0.55000000000000004">
      <c r="AF6464" t="s">
        <v>28323</v>
      </c>
      <c r="AG6464" s="284">
        <v>89863</v>
      </c>
      <c r="AI6464" s="276" t="s">
        <v>68176</v>
      </c>
      <c r="AJ6464" s="277">
        <v>20448.62</v>
      </c>
      <c r="AL6464" s="246" t="s">
        <v>20938</v>
      </c>
      <c r="AM6464" s="247">
        <v>65569.5</v>
      </c>
      <c r="AO6464" s="226" t="s">
        <v>44927</v>
      </c>
      <c r="AP6464" s="227">
        <v>55000</v>
      </c>
      <c r="AR6464" s="207" t="s">
        <v>20749</v>
      </c>
      <c r="AS6464" s="208">
        <v>13103</v>
      </c>
      <c r="AT6464" s="93"/>
      <c r="AU6464" s="93"/>
      <c r="AV6464" s="93"/>
    </row>
    <row r="6465" spans="32:48" x14ac:dyDescent="0.55000000000000004">
      <c r="AF6465" t="s">
        <v>28324</v>
      </c>
      <c r="AG6465" s="284">
        <v>119990.92</v>
      </c>
      <c r="AI6465" s="276" t="s">
        <v>53026</v>
      </c>
      <c r="AJ6465" s="277">
        <v>268153.06</v>
      </c>
      <c r="AL6465" s="246" t="s">
        <v>57463</v>
      </c>
      <c r="AM6465" s="247">
        <v>837.41</v>
      </c>
      <c r="AO6465" s="226" t="s">
        <v>44928</v>
      </c>
      <c r="AP6465" s="227">
        <v>4235</v>
      </c>
      <c r="AR6465" s="207" t="s">
        <v>20750</v>
      </c>
      <c r="AS6465" s="208">
        <v>33131.019999999997</v>
      </c>
      <c r="AT6465" s="93"/>
      <c r="AU6465" s="93"/>
      <c r="AV6465" s="93"/>
    </row>
    <row r="6466" spans="32:48" x14ac:dyDescent="0.55000000000000004">
      <c r="AF6466" t="s">
        <v>69514</v>
      </c>
      <c r="AG6466" s="284">
        <v>18686.57</v>
      </c>
      <c r="AI6466" s="276" t="s">
        <v>56314</v>
      </c>
      <c r="AJ6466" s="277">
        <v>240227.98</v>
      </c>
      <c r="AL6466" s="246" t="s">
        <v>20939</v>
      </c>
      <c r="AM6466" s="247">
        <v>31131.86</v>
      </c>
      <c r="AO6466" s="226" t="s">
        <v>42517</v>
      </c>
      <c r="AP6466" s="227">
        <v>188188</v>
      </c>
      <c r="AR6466" s="207" t="s">
        <v>20751</v>
      </c>
      <c r="AS6466" s="208">
        <v>42953.27</v>
      </c>
      <c r="AT6466" s="93"/>
      <c r="AU6466" s="93"/>
      <c r="AV6466" s="93"/>
    </row>
    <row r="6467" spans="32:48" x14ac:dyDescent="0.55000000000000004">
      <c r="AF6467" t="s">
        <v>28417</v>
      </c>
      <c r="AG6467" s="284">
        <v>4644.68</v>
      </c>
      <c r="AI6467" s="276" t="s">
        <v>68177</v>
      </c>
      <c r="AJ6467" s="277">
        <v>14982.96</v>
      </c>
      <c r="AL6467" s="246" t="s">
        <v>46955</v>
      </c>
      <c r="AM6467" s="247">
        <v>9320.25</v>
      </c>
      <c r="AO6467" s="226" t="s">
        <v>42518</v>
      </c>
      <c r="AP6467" s="227">
        <v>14195</v>
      </c>
      <c r="AR6467" s="207" t="s">
        <v>20752</v>
      </c>
      <c r="AS6467" s="208">
        <v>56962.8</v>
      </c>
      <c r="AT6467" s="93"/>
      <c r="AU6467" s="93"/>
      <c r="AV6467" s="93"/>
    </row>
    <row r="6468" spans="32:48" x14ac:dyDescent="0.55000000000000004">
      <c r="AF6468" t="s">
        <v>47612</v>
      </c>
      <c r="AG6468">
        <v>81.25</v>
      </c>
      <c r="AI6468" s="276" t="s">
        <v>63574</v>
      </c>
      <c r="AJ6468" s="277">
        <v>29800</v>
      </c>
      <c r="AL6468" s="246" t="s">
        <v>52554</v>
      </c>
      <c r="AM6468" s="247">
        <v>9770.2099999999991</v>
      </c>
      <c r="AO6468" s="226" t="s">
        <v>33609</v>
      </c>
      <c r="AP6468" s="227">
        <v>188282.64</v>
      </c>
      <c r="AR6468" s="207" t="s">
        <v>20753</v>
      </c>
      <c r="AS6468" s="208">
        <v>105641.91</v>
      </c>
      <c r="AT6468" s="93"/>
      <c r="AU6468" s="93"/>
      <c r="AV6468" s="93"/>
    </row>
    <row r="6469" spans="32:48" x14ac:dyDescent="0.55000000000000004">
      <c r="AF6469" t="s">
        <v>54570</v>
      </c>
      <c r="AG6469" s="284">
        <v>3600</v>
      </c>
      <c r="AI6469" s="276" t="s">
        <v>68178</v>
      </c>
      <c r="AJ6469" s="277">
        <v>15342.25</v>
      </c>
      <c r="AL6469" s="246" t="s">
        <v>62636</v>
      </c>
      <c r="AM6469" s="247">
        <v>11499.99</v>
      </c>
      <c r="AO6469" s="226" t="s">
        <v>33610</v>
      </c>
      <c r="AP6469" s="227">
        <v>6150</v>
      </c>
      <c r="AR6469" s="207" t="s">
        <v>20754</v>
      </c>
      <c r="AS6469" s="208">
        <v>8932</v>
      </c>
      <c r="AT6469" s="93"/>
      <c r="AU6469" s="93"/>
      <c r="AV6469" s="93"/>
    </row>
    <row r="6470" spans="32:48" x14ac:dyDescent="0.55000000000000004">
      <c r="AF6470" t="s">
        <v>70966</v>
      </c>
      <c r="AG6470" s="284">
        <v>7876.34</v>
      </c>
      <c r="AI6470" s="276" t="s">
        <v>53027</v>
      </c>
      <c r="AJ6470" s="277">
        <v>438797.76</v>
      </c>
      <c r="AL6470" s="246" t="s">
        <v>62637</v>
      </c>
      <c r="AM6470" s="247">
        <v>879.75</v>
      </c>
      <c r="AO6470" s="226" t="s">
        <v>33611</v>
      </c>
      <c r="AP6470" s="227">
        <v>4200</v>
      </c>
      <c r="AR6470" s="207" t="s">
        <v>20755</v>
      </c>
      <c r="AS6470" s="208">
        <v>104007.82</v>
      </c>
      <c r="AT6470" s="93"/>
      <c r="AU6470" s="93"/>
      <c r="AV6470" s="93"/>
    </row>
    <row r="6471" spans="32:48" x14ac:dyDescent="0.55000000000000004">
      <c r="AF6471" t="s">
        <v>14308</v>
      </c>
      <c r="AG6471" s="284">
        <v>2605.17</v>
      </c>
      <c r="AI6471" s="276" t="s">
        <v>63734</v>
      </c>
      <c r="AJ6471" s="277">
        <v>63156.3</v>
      </c>
      <c r="AL6471" s="246" t="s">
        <v>52557</v>
      </c>
      <c r="AM6471" s="247">
        <v>259.25</v>
      </c>
      <c r="AO6471" s="226" t="s">
        <v>33612</v>
      </c>
      <c r="AP6471" s="227">
        <v>15194.09</v>
      </c>
      <c r="AR6471" s="207" t="s">
        <v>20756</v>
      </c>
      <c r="AS6471" s="208">
        <v>13225</v>
      </c>
      <c r="AT6471" s="93"/>
      <c r="AU6471" s="93"/>
      <c r="AV6471" s="93"/>
    </row>
    <row r="6472" spans="32:48" x14ac:dyDescent="0.55000000000000004">
      <c r="AF6472" t="s">
        <v>14309</v>
      </c>
      <c r="AG6472" s="284">
        <v>7270.69</v>
      </c>
      <c r="AI6472" s="276" t="s">
        <v>68179</v>
      </c>
      <c r="AJ6472" s="277">
        <v>5141.3</v>
      </c>
      <c r="AL6472" s="246" t="s">
        <v>47989</v>
      </c>
      <c r="AM6472" s="247">
        <v>2932.5</v>
      </c>
      <c r="AO6472" s="226" t="s">
        <v>46946</v>
      </c>
      <c r="AP6472" s="227">
        <v>17125</v>
      </c>
      <c r="AR6472" s="207" t="s">
        <v>20757</v>
      </c>
      <c r="AS6472" s="208">
        <v>14460.96</v>
      </c>
      <c r="AT6472" s="93"/>
      <c r="AU6472" s="93"/>
      <c r="AV6472" s="93"/>
    </row>
    <row r="6473" spans="32:48" x14ac:dyDescent="0.55000000000000004">
      <c r="AF6473" t="s">
        <v>28421</v>
      </c>
      <c r="AG6473">
        <v>674.54</v>
      </c>
      <c r="AI6473" s="276" t="s">
        <v>63735</v>
      </c>
      <c r="AJ6473" s="277">
        <v>83312.17</v>
      </c>
      <c r="AL6473" s="246" t="s">
        <v>47990</v>
      </c>
      <c r="AM6473" s="247">
        <v>224.33</v>
      </c>
      <c r="AO6473" s="226" t="s">
        <v>40324</v>
      </c>
      <c r="AP6473" s="227">
        <v>82924.2</v>
      </c>
      <c r="AR6473" s="207" t="s">
        <v>20758</v>
      </c>
      <c r="AS6473" s="208">
        <v>1042.73</v>
      </c>
      <c r="AT6473" s="93"/>
      <c r="AU6473" s="93"/>
      <c r="AV6473" s="93"/>
    </row>
    <row r="6474" spans="32:48" x14ac:dyDescent="0.55000000000000004">
      <c r="AF6474" t="s">
        <v>28422</v>
      </c>
      <c r="AG6474" s="284">
        <v>24000</v>
      </c>
      <c r="AI6474" s="276" t="s">
        <v>63736</v>
      </c>
      <c r="AJ6474" s="277">
        <v>1966.97</v>
      </c>
      <c r="AL6474" s="246" t="s">
        <v>47991</v>
      </c>
      <c r="AM6474" s="247">
        <v>3573.48</v>
      </c>
      <c r="AO6474" s="226" t="s">
        <v>46947</v>
      </c>
      <c r="AP6474" s="227">
        <v>25177.46</v>
      </c>
      <c r="AR6474" s="207" t="s">
        <v>20759</v>
      </c>
      <c r="AS6474" s="208">
        <v>170.31</v>
      </c>
      <c r="AT6474" s="93"/>
      <c r="AU6474" s="93"/>
      <c r="AV6474" s="93"/>
    </row>
    <row r="6475" spans="32:48" x14ac:dyDescent="0.55000000000000004">
      <c r="AF6475" t="s">
        <v>58792</v>
      </c>
      <c r="AG6475" s="284">
        <v>6050.46</v>
      </c>
      <c r="AI6475" s="276" t="s">
        <v>63737</v>
      </c>
      <c r="AJ6475" s="277">
        <v>22528.82</v>
      </c>
      <c r="AL6475" s="246" t="s">
        <v>59617</v>
      </c>
      <c r="AM6475" s="247">
        <v>14811</v>
      </c>
      <c r="AO6475" s="226" t="s">
        <v>35070</v>
      </c>
      <c r="AP6475" s="227">
        <v>77691.89</v>
      </c>
      <c r="AR6475" s="207" t="s">
        <v>20760</v>
      </c>
      <c r="AS6475" s="208">
        <v>22205</v>
      </c>
      <c r="AT6475" s="93"/>
      <c r="AU6475" s="93"/>
      <c r="AV6475" s="93"/>
    </row>
    <row r="6476" spans="32:48" x14ac:dyDescent="0.55000000000000004">
      <c r="AF6476" t="s">
        <v>36762</v>
      </c>
      <c r="AG6476" s="284">
        <v>114400</v>
      </c>
      <c r="AI6476" s="276" t="s">
        <v>68180</v>
      </c>
      <c r="AJ6476" s="277">
        <v>6500</v>
      </c>
      <c r="AL6476" s="246" t="s">
        <v>59618</v>
      </c>
      <c r="AM6476" s="247">
        <v>1133</v>
      </c>
      <c r="AO6476" s="226" t="s">
        <v>20755</v>
      </c>
      <c r="AP6476" s="227">
        <v>395801.62</v>
      </c>
      <c r="AR6476" s="207" t="s">
        <v>20761</v>
      </c>
      <c r="AS6476" s="208">
        <v>46234.02</v>
      </c>
      <c r="AT6476" s="93"/>
      <c r="AU6476" s="93"/>
      <c r="AV6476" s="93"/>
    </row>
    <row r="6477" spans="32:48" x14ac:dyDescent="0.55000000000000004">
      <c r="AF6477" t="s">
        <v>71891</v>
      </c>
      <c r="AG6477" s="284">
        <v>7870</v>
      </c>
      <c r="AI6477" s="276" t="s">
        <v>53028</v>
      </c>
      <c r="AJ6477" s="277">
        <v>47245.61</v>
      </c>
      <c r="AL6477" s="246" t="s">
        <v>61415</v>
      </c>
      <c r="AM6477" s="247">
        <v>11216</v>
      </c>
      <c r="AO6477" s="226" t="s">
        <v>44929</v>
      </c>
      <c r="AP6477" s="227">
        <v>185124.14</v>
      </c>
      <c r="AR6477" s="207" t="s">
        <v>20762</v>
      </c>
      <c r="AS6477" s="208">
        <v>95768.27</v>
      </c>
      <c r="AT6477" s="93"/>
      <c r="AU6477" s="93"/>
      <c r="AV6477" s="93"/>
    </row>
    <row r="6478" spans="32:48" x14ac:dyDescent="0.55000000000000004">
      <c r="AF6478" t="s">
        <v>28425</v>
      </c>
      <c r="AG6478" s="284">
        <v>5355.66</v>
      </c>
      <c r="AI6478" s="276" t="s">
        <v>53029</v>
      </c>
      <c r="AJ6478" s="277">
        <v>142276.24</v>
      </c>
      <c r="AL6478" s="246" t="s">
        <v>52559</v>
      </c>
      <c r="AM6478" s="247">
        <v>29630.12</v>
      </c>
      <c r="AO6478" s="226" t="s">
        <v>35071</v>
      </c>
      <c r="AP6478" s="227">
        <v>31077.119999999999</v>
      </c>
      <c r="AR6478" s="207" t="s">
        <v>20763</v>
      </c>
      <c r="AS6478" s="208">
        <v>4500</v>
      </c>
      <c r="AT6478" s="93"/>
      <c r="AU6478" s="93"/>
      <c r="AV6478" s="93"/>
    </row>
    <row r="6479" spans="32:48" x14ac:dyDescent="0.55000000000000004">
      <c r="AF6479" t="s">
        <v>14310</v>
      </c>
      <c r="AG6479" s="284">
        <v>36045.19</v>
      </c>
      <c r="AI6479" s="276" t="s">
        <v>53030</v>
      </c>
      <c r="AJ6479" s="277">
        <v>3189.91</v>
      </c>
      <c r="AL6479" s="246" t="s">
        <v>59080</v>
      </c>
      <c r="AM6479" s="247">
        <v>9297.07</v>
      </c>
      <c r="AO6479" s="226" t="s">
        <v>39179</v>
      </c>
      <c r="AP6479" s="227">
        <v>18930.25</v>
      </c>
      <c r="AR6479" s="207" t="s">
        <v>20764</v>
      </c>
      <c r="AS6479" s="208">
        <v>56962.8</v>
      </c>
      <c r="AT6479" s="93"/>
      <c r="AU6479" s="93"/>
      <c r="AV6479" s="93"/>
    </row>
    <row r="6480" spans="32:48" x14ac:dyDescent="0.55000000000000004">
      <c r="AF6480" t="s">
        <v>28426</v>
      </c>
      <c r="AG6480" s="284">
        <v>7631.71</v>
      </c>
      <c r="AI6480" s="276" t="s">
        <v>56315</v>
      </c>
      <c r="AJ6480" s="277">
        <v>323835.71000000002</v>
      </c>
      <c r="AL6480" s="246" t="s">
        <v>59619</v>
      </c>
      <c r="AM6480" s="247">
        <v>40800</v>
      </c>
      <c r="AO6480" s="226" t="s">
        <v>46948</v>
      </c>
      <c r="AP6480" s="227">
        <v>2541.52</v>
      </c>
      <c r="AR6480" s="207" t="s">
        <v>20765</v>
      </c>
      <c r="AS6480" s="208">
        <v>290533.71999999997</v>
      </c>
      <c r="AT6480" s="93"/>
      <c r="AU6480" s="93"/>
      <c r="AV6480" s="93"/>
    </row>
    <row r="6481" spans="32:48" x14ac:dyDescent="0.55000000000000004">
      <c r="AF6481" t="s">
        <v>28427</v>
      </c>
      <c r="AG6481" s="284">
        <v>40757.08</v>
      </c>
      <c r="AI6481" s="276" t="s">
        <v>68181</v>
      </c>
      <c r="AJ6481" s="277">
        <v>66750</v>
      </c>
      <c r="AL6481" s="246" t="s">
        <v>59081</v>
      </c>
      <c r="AM6481" s="247">
        <v>59359.97</v>
      </c>
      <c r="AO6481" s="226" t="s">
        <v>35072</v>
      </c>
      <c r="AP6481" s="227">
        <v>18020.86</v>
      </c>
      <c r="AR6481" s="207" t="s">
        <v>20766</v>
      </c>
      <c r="AS6481" s="208">
        <v>8930</v>
      </c>
      <c r="AT6481" s="93"/>
      <c r="AU6481" s="93"/>
      <c r="AV6481" s="93"/>
    </row>
    <row r="6482" spans="32:48" x14ac:dyDescent="0.55000000000000004">
      <c r="AF6482" t="s">
        <v>28515</v>
      </c>
      <c r="AG6482" s="284">
        <v>48600</v>
      </c>
      <c r="AI6482" s="276" t="s">
        <v>53031</v>
      </c>
      <c r="AJ6482" s="277">
        <v>141462.29</v>
      </c>
      <c r="AL6482" s="246" t="s">
        <v>57464</v>
      </c>
      <c r="AM6482" s="247">
        <v>25056</v>
      </c>
      <c r="AO6482" s="226" t="s">
        <v>35073</v>
      </c>
      <c r="AP6482" s="227">
        <v>18213.45</v>
      </c>
      <c r="AR6482" s="207" t="s">
        <v>20767</v>
      </c>
      <c r="AS6482" s="208">
        <v>2500</v>
      </c>
      <c r="AT6482" s="93"/>
      <c r="AU6482" s="93"/>
      <c r="AV6482" s="93"/>
    </row>
    <row r="6483" spans="32:48" x14ac:dyDescent="0.55000000000000004">
      <c r="AF6483" t="s">
        <v>28516</v>
      </c>
      <c r="AG6483" s="284">
        <v>6802.72</v>
      </c>
      <c r="AI6483" s="276" t="s">
        <v>57597</v>
      </c>
      <c r="AJ6483" s="277">
        <v>110397.64</v>
      </c>
      <c r="AL6483" s="246" t="s">
        <v>57465</v>
      </c>
      <c r="AM6483" s="247">
        <v>6327</v>
      </c>
      <c r="AO6483" s="226" t="s">
        <v>48904</v>
      </c>
      <c r="AP6483" s="227">
        <v>25235.200000000001</v>
      </c>
      <c r="AR6483" s="207" t="s">
        <v>20768</v>
      </c>
      <c r="AS6483" s="208">
        <v>874.41</v>
      </c>
      <c r="AT6483" s="93"/>
      <c r="AU6483" s="93"/>
      <c r="AV6483" s="93"/>
    </row>
    <row r="6484" spans="32:48" x14ac:dyDescent="0.55000000000000004">
      <c r="AF6484" t="s">
        <v>28519</v>
      </c>
      <c r="AG6484" s="284">
        <v>8438</v>
      </c>
      <c r="AI6484" s="276" t="s">
        <v>68182</v>
      </c>
      <c r="AJ6484" s="277">
        <v>82.19</v>
      </c>
      <c r="AL6484" s="246" t="s">
        <v>56175</v>
      </c>
      <c r="AM6484" s="247">
        <v>18578.88</v>
      </c>
      <c r="AO6484" s="226" t="s">
        <v>33613</v>
      </c>
      <c r="AP6484" s="227">
        <v>69613.63</v>
      </c>
      <c r="AR6484" s="207" t="s">
        <v>20769</v>
      </c>
      <c r="AS6484" s="208">
        <v>2478</v>
      </c>
      <c r="AT6484" s="93"/>
      <c r="AU6484" s="93"/>
      <c r="AV6484" s="93"/>
    </row>
    <row r="6485" spans="32:48" x14ac:dyDescent="0.55000000000000004">
      <c r="AF6485" t="s">
        <v>14322</v>
      </c>
      <c r="AG6485" s="284">
        <v>3172.8</v>
      </c>
      <c r="AI6485" s="276" t="s">
        <v>40430</v>
      </c>
      <c r="AJ6485" s="277">
        <v>146049.64000000001</v>
      </c>
      <c r="AL6485" s="246" t="s">
        <v>56176</v>
      </c>
      <c r="AM6485" s="247">
        <v>1421.12</v>
      </c>
      <c r="AO6485" s="226" t="s">
        <v>33614</v>
      </c>
      <c r="AP6485" s="227">
        <v>10560</v>
      </c>
      <c r="AR6485" s="207" t="s">
        <v>20770</v>
      </c>
      <c r="AS6485" s="208">
        <v>689.86</v>
      </c>
      <c r="AT6485" s="93"/>
      <c r="AU6485" s="93"/>
      <c r="AV6485" s="93"/>
    </row>
    <row r="6486" spans="32:48" x14ac:dyDescent="0.55000000000000004">
      <c r="AF6486" t="s">
        <v>28534</v>
      </c>
      <c r="AG6486" s="284">
        <v>133998.39999999999</v>
      </c>
      <c r="AI6486" s="276" t="s">
        <v>68183</v>
      </c>
      <c r="AJ6486" s="277">
        <v>17580.09</v>
      </c>
      <c r="AL6486" s="246" t="s">
        <v>59620</v>
      </c>
      <c r="AM6486" s="247">
        <v>38000</v>
      </c>
      <c r="AO6486" s="226" t="s">
        <v>35074</v>
      </c>
      <c r="AP6486" s="227">
        <v>28098.07</v>
      </c>
      <c r="AR6486" s="207" t="s">
        <v>20771</v>
      </c>
      <c r="AS6486" s="208">
        <v>30</v>
      </c>
      <c r="AT6486" s="93"/>
      <c r="AU6486" s="93"/>
      <c r="AV6486" s="93"/>
    </row>
    <row r="6487" spans="32:48" x14ac:dyDescent="0.55000000000000004">
      <c r="AF6487" t="s">
        <v>14325</v>
      </c>
      <c r="AG6487" s="284">
        <v>15377.4</v>
      </c>
      <c r="AI6487" s="276" t="s">
        <v>47068</v>
      </c>
      <c r="AJ6487" s="277">
        <v>4939212.32</v>
      </c>
      <c r="AL6487" s="246" t="s">
        <v>59621</v>
      </c>
      <c r="AM6487" s="247">
        <v>3608.61</v>
      </c>
      <c r="AO6487" s="226" t="s">
        <v>33615</v>
      </c>
      <c r="AP6487" s="227">
        <v>42809.24</v>
      </c>
      <c r="AR6487" s="207" t="s">
        <v>20772</v>
      </c>
      <c r="AS6487" s="208">
        <v>7500</v>
      </c>
      <c r="AT6487" s="93"/>
      <c r="AU6487" s="93"/>
      <c r="AV6487" s="93"/>
    </row>
    <row r="6488" spans="32:48" x14ac:dyDescent="0.55000000000000004">
      <c r="AF6488" t="s">
        <v>14326</v>
      </c>
      <c r="AG6488" s="284">
        <v>47759.53</v>
      </c>
      <c r="AI6488" s="276" t="s">
        <v>42690</v>
      </c>
      <c r="AJ6488" s="277">
        <v>3051388.72</v>
      </c>
      <c r="AL6488" s="246" t="s">
        <v>56177</v>
      </c>
      <c r="AM6488" s="247">
        <v>56485.7</v>
      </c>
      <c r="AO6488" s="226" t="s">
        <v>20756</v>
      </c>
      <c r="AP6488" s="227">
        <v>35694.39</v>
      </c>
      <c r="AR6488" s="207" t="s">
        <v>20773</v>
      </c>
      <c r="AS6488" s="208">
        <v>4634.7299999999996</v>
      </c>
      <c r="AT6488" s="93"/>
      <c r="AU6488" s="93"/>
      <c r="AV6488" s="93"/>
    </row>
    <row r="6489" spans="32:48" x14ac:dyDescent="0.55000000000000004">
      <c r="AF6489" t="s">
        <v>28535</v>
      </c>
      <c r="AG6489" s="284">
        <v>52614.12</v>
      </c>
      <c r="AI6489" s="276" t="s">
        <v>56316</v>
      </c>
      <c r="AJ6489" s="277">
        <v>199146.94</v>
      </c>
      <c r="AL6489" s="246" t="s">
        <v>60480</v>
      </c>
      <c r="AM6489" s="247">
        <v>222991.86</v>
      </c>
      <c r="AO6489" s="226" t="s">
        <v>36299</v>
      </c>
      <c r="AP6489" s="227">
        <v>14022.68</v>
      </c>
      <c r="AR6489" s="207" t="s">
        <v>20774</v>
      </c>
      <c r="AS6489" s="208">
        <v>745.37</v>
      </c>
      <c r="AT6489" s="93"/>
      <c r="AU6489" s="93"/>
      <c r="AV6489" s="93"/>
    </row>
    <row r="6490" spans="32:48" x14ac:dyDescent="0.55000000000000004">
      <c r="AF6490" t="s">
        <v>14327</v>
      </c>
      <c r="AG6490" s="284">
        <v>116773.33</v>
      </c>
      <c r="AI6490" s="276" t="s">
        <v>56317</v>
      </c>
      <c r="AJ6490" s="277">
        <v>1211994.73</v>
      </c>
      <c r="AL6490" s="246" t="s">
        <v>64341</v>
      </c>
      <c r="AM6490" s="247">
        <v>6426</v>
      </c>
      <c r="AO6490" s="226" t="s">
        <v>44930</v>
      </c>
      <c r="AP6490" s="227">
        <v>54873.48</v>
      </c>
      <c r="AR6490" s="207" t="s">
        <v>20775</v>
      </c>
      <c r="AS6490" s="208">
        <v>1515.63</v>
      </c>
      <c r="AT6490" s="93"/>
      <c r="AU6490" s="93"/>
      <c r="AV6490" s="93"/>
    </row>
    <row r="6491" spans="32:48" x14ac:dyDescent="0.55000000000000004">
      <c r="AF6491" t="s">
        <v>28537</v>
      </c>
      <c r="AG6491" s="284">
        <v>7150.14</v>
      </c>
      <c r="AI6491" s="276" t="s">
        <v>47069</v>
      </c>
      <c r="AJ6491" s="277">
        <v>568143.30000000005</v>
      </c>
      <c r="AL6491" s="246" t="s">
        <v>64342</v>
      </c>
      <c r="AM6491" s="247">
        <v>180</v>
      </c>
      <c r="AO6491" s="226" t="s">
        <v>47986</v>
      </c>
      <c r="AP6491" s="227">
        <v>25912.5</v>
      </c>
      <c r="AR6491" s="207" t="s">
        <v>20776</v>
      </c>
      <c r="AS6491" s="208">
        <v>23946</v>
      </c>
      <c r="AT6491" s="93"/>
      <c r="AU6491" s="93"/>
      <c r="AV6491" s="93"/>
    </row>
    <row r="6492" spans="32:48" x14ac:dyDescent="0.55000000000000004">
      <c r="AF6492" t="s">
        <v>28538</v>
      </c>
      <c r="AG6492">
        <v>314.89999999999998</v>
      </c>
      <c r="AI6492" s="276" t="s">
        <v>57598</v>
      </c>
      <c r="AJ6492" s="277">
        <v>49098.59</v>
      </c>
      <c r="AL6492" s="246" t="s">
        <v>64343</v>
      </c>
      <c r="AM6492" s="247">
        <v>24.56</v>
      </c>
      <c r="AO6492" s="226" t="s">
        <v>47987</v>
      </c>
      <c r="AP6492" s="227">
        <v>29379.5</v>
      </c>
      <c r="AR6492" s="207" t="s">
        <v>20777</v>
      </c>
      <c r="AS6492" s="208">
        <v>2842.06</v>
      </c>
      <c r="AT6492" s="93"/>
      <c r="AU6492" s="93"/>
      <c r="AV6492" s="93"/>
    </row>
    <row r="6493" spans="32:48" x14ac:dyDescent="0.55000000000000004">
      <c r="AF6493" t="s">
        <v>35751</v>
      </c>
      <c r="AG6493" s="284">
        <v>7905.13</v>
      </c>
      <c r="AI6493" s="276" t="s">
        <v>59137</v>
      </c>
      <c r="AJ6493" s="277">
        <v>23280.61</v>
      </c>
      <c r="AL6493" s="246" t="s">
        <v>64344</v>
      </c>
      <c r="AM6493" s="247">
        <v>394.8</v>
      </c>
      <c r="AO6493" s="226" t="s">
        <v>44931</v>
      </c>
      <c r="AP6493" s="227">
        <v>82158.48</v>
      </c>
      <c r="AR6493" s="207" t="s">
        <v>20778</v>
      </c>
      <c r="AS6493" s="208">
        <v>1133.94</v>
      </c>
      <c r="AT6493" s="93"/>
      <c r="AU6493" s="93"/>
      <c r="AV6493" s="93"/>
    </row>
    <row r="6494" spans="32:48" x14ac:dyDescent="0.55000000000000004">
      <c r="AF6494" t="s">
        <v>71892</v>
      </c>
      <c r="AG6494" s="284">
        <v>32300</v>
      </c>
      <c r="AI6494" s="276" t="s">
        <v>39293</v>
      </c>
      <c r="AJ6494" s="277">
        <v>1650586.21</v>
      </c>
      <c r="AL6494" s="246" t="s">
        <v>60481</v>
      </c>
      <c r="AM6494" s="247">
        <v>3000</v>
      </c>
      <c r="AO6494" s="226" t="s">
        <v>44932</v>
      </c>
      <c r="AP6494" s="227">
        <v>6420.52</v>
      </c>
      <c r="AR6494" s="207" t="s">
        <v>20779</v>
      </c>
      <c r="AS6494" s="208">
        <v>6222.62</v>
      </c>
      <c r="AT6494" s="93"/>
      <c r="AU6494" s="93"/>
      <c r="AV6494" s="93"/>
    </row>
    <row r="6495" spans="32:48" x14ac:dyDescent="0.55000000000000004">
      <c r="AF6495" t="s">
        <v>14328</v>
      </c>
      <c r="AG6495" s="284">
        <v>237146.55</v>
      </c>
      <c r="AI6495" s="276" t="s">
        <v>68184</v>
      </c>
      <c r="AJ6495" s="277">
        <v>25907.16</v>
      </c>
      <c r="AL6495" s="246" t="s">
        <v>64345</v>
      </c>
      <c r="AM6495" s="247">
        <v>16448.12</v>
      </c>
      <c r="AO6495" s="226" t="s">
        <v>42519</v>
      </c>
      <c r="AP6495" s="227">
        <v>152875</v>
      </c>
      <c r="AR6495" s="207" t="s">
        <v>20780</v>
      </c>
      <c r="AS6495" s="208">
        <v>10625.38</v>
      </c>
      <c r="AT6495" s="93"/>
      <c r="AU6495" s="93"/>
      <c r="AV6495" s="93"/>
    </row>
    <row r="6496" spans="32:48" x14ac:dyDescent="0.55000000000000004">
      <c r="AF6496" t="s">
        <v>28541</v>
      </c>
      <c r="AG6496" s="284">
        <v>21350</v>
      </c>
      <c r="AI6496" s="276" t="s">
        <v>40431</v>
      </c>
      <c r="AJ6496" s="277">
        <v>15040904.6</v>
      </c>
      <c r="AL6496" s="246" t="s">
        <v>60482</v>
      </c>
      <c r="AM6496" s="247">
        <v>24151.79</v>
      </c>
      <c r="AO6496" s="226" t="s">
        <v>42520</v>
      </c>
      <c r="AP6496" s="227">
        <v>11694.94</v>
      </c>
      <c r="AR6496" s="207" t="s">
        <v>20781</v>
      </c>
      <c r="AS6496" s="208">
        <v>2713</v>
      </c>
      <c r="AT6496" s="93"/>
      <c r="AU6496" s="93"/>
      <c r="AV6496" s="93"/>
    </row>
    <row r="6497" spans="32:48" x14ac:dyDescent="0.55000000000000004">
      <c r="AF6497" t="s">
        <v>48550</v>
      </c>
      <c r="AG6497" s="284">
        <v>-109568.26</v>
      </c>
      <c r="AI6497" s="276" t="s">
        <v>45186</v>
      </c>
      <c r="AJ6497" s="277">
        <v>162576.98000000001</v>
      </c>
      <c r="AL6497" s="246" t="s">
        <v>60483</v>
      </c>
      <c r="AM6497" s="247">
        <v>12456.16</v>
      </c>
      <c r="AO6497" s="226" t="s">
        <v>48905</v>
      </c>
      <c r="AP6497" s="227">
        <v>8840</v>
      </c>
      <c r="AR6497" s="207" t="s">
        <v>20782</v>
      </c>
      <c r="AS6497" s="208">
        <v>18262.599999999999</v>
      </c>
      <c r="AT6497" s="93"/>
      <c r="AU6497" s="93"/>
      <c r="AV6497" s="93"/>
    </row>
    <row r="6498" spans="32:48" x14ac:dyDescent="0.55000000000000004">
      <c r="AF6498" t="s">
        <v>34221</v>
      </c>
      <c r="AG6498" s="284">
        <v>1704.79</v>
      </c>
      <c r="AI6498" s="276" t="s">
        <v>45187</v>
      </c>
      <c r="AJ6498" s="277">
        <v>1317180.3700000001</v>
      </c>
      <c r="AL6498" s="246" t="s">
        <v>60484</v>
      </c>
      <c r="AM6498" s="247">
        <v>2776.09</v>
      </c>
      <c r="AO6498" s="226" t="s">
        <v>20785</v>
      </c>
      <c r="AP6498" s="227">
        <v>93324.05</v>
      </c>
      <c r="AR6498" s="207" t="s">
        <v>20783</v>
      </c>
      <c r="AS6498" s="208">
        <v>13436.4</v>
      </c>
      <c r="AT6498" s="93"/>
      <c r="AU6498" s="93"/>
      <c r="AV6498" s="93"/>
    </row>
    <row r="6499" spans="32:48" x14ac:dyDescent="0.55000000000000004">
      <c r="AF6499" t="s">
        <v>14349</v>
      </c>
      <c r="AG6499">
        <v>823.33</v>
      </c>
      <c r="AI6499" s="276" t="s">
        <v>47070</v>
      </c>
      <c r="AJ6499" s="277">
        <v>2336</v>
      </c>
      <c r="AL6499" s="246" t="s">
        <v>60485</v>
      </c>
      <c r="AM6499" s="247">
        <v>371.78</v>
      </c>
      <c r="AO6499" s="226" t="s">
        <v>33622</v>
      </c>
      <c r="AP6499" s="227">
        <v>2200</v>
      </c>
      <c r="AR6499" s="207" t="s">
        <v>20784</v>
      </c>
      <c r="AS6499" s="208">
        <v>8820</v>
      </c>
      <c r="AT6499" s="93"/>
      <c r="AU6499" s="93"/>
      <c r="AV6499" s="93"/>
    </row>
    <row r="6500" spans="32:48" x14ac:dyDescent="0.55000000000000004">
      <c r="AF6500" t="s">
        <v>36781</v>
      </c>
      <c r="AG6500" s="284">
        <v>1800</v>
      </c>
      <c r="AI6500" s="276" t="s">
        <v>40432</v>
      </c>
      <c r="AJ6500" s="277">
        <v>19664.5</v>
      </c>
      <c r="AL6500" s="246" t="s">
        <v>60486</v>
      </c>
      <c r="AM6500" s="247">
        <v>1306.58</v>
      </c>
      <c r="AO6500" s="226" t="s">
        <v>36300</v>
      </c>
      <c r="AP6500" s="227">
        <v>19759.2</v>
      </c>
      <c r="AR6500" s="207" t="s">
        <v>20785</v>
      </c>
      <c r="AS6500" s="208">
        <v>21191.31</v>
      </c>
      <c r="AT6500" s="93"/>
      <c r="AU6500" s="93"/>
      <c r="AV6500" s="93"/>
    </row>
    <row r="6501" spans="32:48" x14ac:dyDescent="0.55000000000000004">
      <c r="AF6501" t="s">
        <v>28737</v>
      </c>
      <c r="AG6501" s="284">
        <v>16147.94</v>
      </c>
      <c r="AI6501" s="276" t="s">
        <v>40433</v>
      </c>
      <c r="AJ6501" s="277">
        <v>4274.47</v>
      </c>
      <c r="AL6501" s="246" t="s">
        <v>60487</v>
      </c>
      <c r="AM6501" s="247">
        <v>112.57</v>
      </c>
      <c r="AO6501" s="226" t="s">
        <v>33623</v>
      </c>
      <c r="AP6501" s="227">
        <v>6000</v>
      </c>
      <c r="AR6501" s="207" t="s">
        <v>20786</v>
      </c>
      <c r="AS6501" s="208">
        <v>1614.03</v>
      </c>
      <c r="AT6501" s="93"/>
      <c r="AU6501" s="93"/>
      <c r="AV6501" s="93"/>
    </row>
    <row r="6502" spans="32:48" x14ac:dyDescent="0.55000000000000004">
      <c r="AF6502" t="s">
        <v>40903</v>
      </c>
      <c r="AG6502" s="284">
        <v>112906.27</v>
      </c>
      <c r="AI6502" s="276" t="s">
        <v>40434</v>
      </c>
      <c r="AJ6502" s="277">
        <v>453.47</v>
      </c>
      <c r="AL6502" s="246" t="s">
        <v>60488</v>
      </c>
      <c r="AM6502" s="247">
        <v>316.26</v>
      </c>
      <c r="AO6502" s="226" t="s">
        <v>33624</v>
      </c>
      <c r="AP6502" s="227">
        <v>3009.34</v>
      </c>
      <c r="AR6502" s="207" t="s">
        <v>20787</v>
      </c>
      <c r="AS6502" s="208">
        <v>4117.3</v>
      </c>
      <c r="AT6502" s="93"/>
      <c r="AU6502" s="93"/>
      <c r="AV6502" s="93"/>
    </row>
    <row r="6503" spans="32:48" x14ac:dyDescent="0.55000000000000004">
      <c r="AF6503" t="s">
        <v>14352</v>
      </c>
      <c r="AG6503" s="284">
        <v>9417.24</v>
      </c>
      <c r="AI6503" s="276" t="s">
        <v>63739</v>
      </c>
      <c r="AJ6503" s="277">
        <v>259918.99</v>
      </c>
      <c r="AL6503" s="246" t="s">
        <v>60489</v>
      </c>
      <c r="AM6503" s="247">
        <v>62.88</v>
      </c>
      <c r="AO6503" s="226" t="s">
        <v>20786</v>
      </c>
      <c r="AP6503" s="227">
        <v>9472.94</v>
      </c>
      <c r="AR6503" s="207" t="s">
        <v>20788</v>
      </c>
      <c r="AS6503" s="208">
        <v>30121.31</v>
      </c>
      <c r="AT6503" s="93"/>
      <c r="AU6503" s="93"/>
      <c r="AV6503" s="93"/>
    </row>
    <row r="6504" spans="32:48" x14ac:dyDescent="0.55000000000000004">
      <c r="AF6504" t="s">
        <v>14353</v>
      </c>
      <c r="AG6504" s="284">
        <v>25960.99</v>
      </c>
      <c r="AI6504" s="276" t="s">
        <v>63740</v>
      </c>
      <c r="AJ6504" s="277">
        <v>916.14</v>
      </c>
      <c r="AL6504" s="246" t="s">
        <v>60490</v>
      </c>
      <c r="AM6504" s="247">
        <v>22.67</v>
      </c>
      <c r="AO6504" s="226" t="s">
        <v>20787</v>
      </c>
      <c r="AP6504" s="227">
        <v>17382.48</v>
      </c>
      <c r="AR6504" s="207" t="s">
        <v>20789</v>
      </c>
      <c r="AS6504" s="208">
        <v>2500</v>
      </c>
      <c r="AT6504" s="93"/>
      <c r="AU6504" s="93"/>
      <c r="AV6504" s="93"/>
    </row>
    <row r="6505" spans="32:48" x14ac:dyDescent="0.55000000000000004">
      <c r="AF6505" t="s">
        <v>14354</v>
      </c>
      <c r="AG6505" s="284">
        <v>7757.21</v>
      </c>
      <c r="AI6505" s="276" t="s">
        <v>63741</v>
      </c>
      <c r="AJ6505" s="277">
        <v>5731.25</v>
      </c>
      <c r="AL6505" s="246" t="s">
        <v>64346</v>
      </c>
      <c r="AM6505" s="247">
        <v>19600</v>
      </c>
      <c r="AO6505" s="226" t="s">
        <v>48906</v>
      </c>
      <c r="AP6505" s="227">
        <v>6496.96</v>
      </c>
      <c r="AR6505" s="207" t="s">
        <v>20790</v>
      </c>
      <c r="AS6505" s="208">
        <v>2488.44</v>
      </c>
      <c r="AT6505" s="93"/>
      <c r="AU6505" s="93"/>
      <c r="AV6505" s="93"/>
    </row>
    <row r="6506" spans="32:48" x14ac:dyDescent="0.55000000000000004">
      <c r="AF6506" t="s">
        <v>28739</v>
      </c>
      <c r="AG6506" s="284">
        <v>50001.49</v>
      </c>
      <c r="AI6506" s="276" t="s">
        <v>40435</v>
      </c>
      <c r="AJ6506" s="277">
        <v>6482563.96</v>
      </c>
      <c r="AL6506" s="246" t="s">
        <v>60491</v>
      </c>
      <c r="AM6506" s="247">
        <v>11193.64</v>
      </c>
      <c r="AO6506" s="226" t="s">
        <v>42521</v>
      </c>
      <c r="AP6506" s="227">
        <v>15000</v>
      </c>
      <c r="AR6506" s="207" t="s">
        <v>20791</v>
      </c>
      <c r="AS6506" s="208">
        <v>6595.3</v>
      </c>
      <c r="AT6506" s="93"/>
      <c r="AU6506" s="93"/>
      <c r="AV6506" s="93"/>
    </row>
    <row r="6507" spans="32:48" x14ac:dyDescent="0.55000000000000004">
      <c r="AF6507" t="s">
        <v>28740</v>
      </c>
      <c r="AG6507" s="284">
        <v>36899.53</v>
      </c>
      <c r="AI6507" s="276" t="s">
        <v>42691</v>
      </c>
      <c r="AJ6507" s="277">
        <v>1671292.92</v>
      </c>
      <c r="AL6507" s="246" t="s">
        <v>60492</v>
      </c>
      <c r="AM6507" s="247">
        <v>5937.44</v>
      </c>
      <c r="AO6507" s="226" t="s">
        <v>46949</v>
      </c>
      <c r="AP6507" s="227">
        <v>26543.23</v>
      </c>
      <c r="AR6507" s="207" t="s">
        <v>20792</v>
      </c>
      <c r="AS6507" s="208">
        <v>18262.599999999999</v>
      </c>
      <c r="AT6507" s="93"/>
      <c r="AU6507" s="93"/>
      <c r="AV6507" s="93"/>
    </row>
    <row r="6508" spans="32:48" x14ac:dyDescent="0.55000000000000004">
      <c r="AF6508" t="s">
        <v>54577</v>
      </c>
      <c r="AG6508" s="284">
        <v>58386.73</v>
      </c>
      <c r="AI6508" s="276" t="s">
        <v>57599</v>
      </c>
      <c r="AJ6508" s="277">
        <v>6812079.7300000004</v>
      </c>
      <c r="AL6508" s="246" t="s">
        <v>64347</v>
      </c>
      <c r="AM6508" s="247">
        <v>17182</v>
      </c>
      <c r="AO6508" s="226" t="s">
        <v>52519</v>
      </c>
      <c r="AP6508" s="227">
        <v>7100</v>
      </c>
      <c r="AR6508" s="207" t="s">
        <v>20793</v>
      </c>
      <c r="AS6508" s="208">
        <v>689.86</v>
      </c>
      <c r="AT6508" s="93"/>
      <c r="AU6508" s="93"/>
      <c r="AV6508" s="93"/>
    </row>
    <row r="6509" spans="32:48" x14ac:dyDescent="0.55000000000000004">
      <c r="AF6509" t="s">
        <v>71893</v>
      </c>
      <c r="AG6509">
        <v>475</v>
      </c>
      <c r="AI6509" s="276" t="s">
        <v>47071</v>
      </c>
      <c r="AJ6509" s="277">
        <v>68138.12</v>
      </c>
      <c r="AL6509" s="246" t="s">
        <v>21030</v>
      </c>
      <c r="AM6509" s="247">
        <v>218.7</v>
      </c>
      <c r="AO6509" s="226" t="s">
        <v>52520</v>
      </c>
      <c r="AP6509" s="227">
        <v>4543.6000000000004</v>
      </c>
      <c r="AR6509" s="207" t="s">
        <v>20794</v>
      </c>
      <c r="AS6509" s="208">
        <v>745.37</v>
      </c>
      <c r="AT6509" s="93"/>
      <c r="AU6509" s="93"/>
      <c r="AV6509" s="93"/>
    </row>
    <row r="6510" spans="32:48" x14ac:dyDescent="0.55000000000000004">
      <c r="AF6510" t="s">
        <v>28744</v>
      </c>
      <c r="AG6510" s="284">
        <v>4641.54</v>
      </c>
      <c r="AI6510" s="276" t="s">
        <v>57601</v>
      </c>
      <c r="AJ6510" s="277">
        <v>84060.11</v>
      </c>
      <c r="AL6510" s="246" t="s">
        <v>57466</v>
      </c>
      <c r="AM6510" s="247">
        <v>1560.72</v>
      </c>
      <c r="AO6510" s="226" t="s">
        <v>52521</v>
      </c>
      <c r="AP6510" s="227">
        <v>850.26</v>
      </c>
      <c r="AR6510" s="207" t="s">
        <v>20795</v>
      </c>
      <c r="AS6510" s="208">
        <v>14982.03</v>
      </c>
      <c r="AT6510" s="93"/>
      <c r="AU6510" s="93"/>
      <c r="AV6510" s="93"/>
    </row>
    <row r="6511" spans="32:48" x14ac:dyDescent="0.55000000000000004">
      <c r="AF6511" t="s">
        <v>14355</v>
      </c>
      <c r="AG6511" s="284">
        <v>123601.33</v>
      </c>
      <c r="AI6511" s="276" t="s">
        <v>53032</v>
      </c>
      <c r="AJ6511" s="277">
        <v>4070347.25</v>
      </c>
      <c r="AL6511" s="246" t="s">
        <v>58538</v>
      </c>
      <c r="AM6511" s="247">
        <v>4838.62</v>
      </c>
      <c r="AO6511" s="226" t="s">
        <v>52522</v>
      </c>
      <c r="AP6511" s="227">
        <v>1095</v>
      </c>
      <c r="AR6511" s="207" t="s">
        <v>20796</v>
      </c>
      <c r="AS6511" s="208">
        <v>16564.68</v>
      </c>
      <c r="AT6511" s="93"/>
      <c r="AU6511" s="93"/>
      <c r="AV6511" s="93"/>
    </row>
    <row r="6512" spans="32:48" x14ac:dyDescent="0.55000000000000004">
      <c r="AF6512" t="s">
        <v>28745</v>
      </c>
      <c r="AG6512" s="284">
        <v>170745.11</v>
      </c>
      <c r="AI6512" s="276" t="s">
        <v>42692</v>
      </c>
      <c r="AJ6512" s="277">
        <v>730069.26</v>
      </c>
      <c r="AL6512" s="246" t="s">
        <v>57467</v>
      </c>
      <c r="AM6512" s="247">
        <v>498.04</v>
      </c>
      <c r="AO6512" s="226" t="s">
        <v>48907</v>
      </c>
      <c r="AP6512" s="227">
        <v>16875</v>
      </c>
      <c r="AR6512" s="207" t="s">
        <v>20797</v>
      </c>
      <c r="AS6512" s="208">
        <v>8820</v>
      </c>
      <c r="AT6512" s="93"/>
      <c r="AU6512" s="93"/>
      <c r="AV6512" s="93"/>
    </row>
    <row r="6513" spans="32:48" x14ac:dyDescent="0.55000000000000004">
      <c r="AF6513" t="s">
        <v>14360</v>
      </c>
      <c r="AG6513" s="284">
        <v>98293.17</v>
      </c>
      <c r="AI6513" s="276" t="s">
        <v>68185</v>
      </c>
      <c r="AJ6513" s="277">
        <v>1366282.62</v>
      </c>
      <c r="AL6513" s="246" t="s">
        <v>57468</v>
      </c>
      <c r="AM6513" s="247">
        <v>1600.26</v>
      </c>
      <c r="AO6513" s="226" t="s">
        <v>42522</v>
      </c>
      <c r="AP6513" s="227">
        <v>6915.77</v>
      </c>
      <c r="AR6513" s="207" t="s">
        <v>20798</v>
      </c>
      <c r="AS6513" s="208">
        <v>43053.05</v>
      </c>
      <c r="AT6513" s="93"/>
      <c r="AU6513" s="93"/>
      <c r="AV6513" s="93"/>
    </row>
    <row r="6514" spans="32:48" x14ac:dyDescent="0.55000000000000004">
      <c r="AF6514" t="s">
        <v>35765</v>
      </c>
      <c r="AG6514" s="284">
        <v>47093.49</v>
      </c>
      <c r="AI6514" s="276" t="s">
        <v>40436</v>
      </c>
      <c r="AJ6514" s="277">
        <v>-2133.85</v>
      </c>
      <c r="AL6514" s="246" t="s">
        <v>57469</v>
      </c>
      <c r="AM6514" s="247">
        <v>194.36</v>
      </c>
      <c r="AO6514" s="226" t="s">
        <v>48908</v>
      </c>
      <c r="AP6514" s="227">
        <v>30350</v>
      </c>
      <c r="AR6514" s="207" t="s">
        <v>20799</v>
      </c>
      <c r="AS6514" s="208">
        <v>7750</v>
      </c>
      <c r="AT6514" s="93"/>
      <c r="AU6514" s="93"/>
      <c r="AV6514" s="93"/>
    </row>
    <row r="6515" spans="32:48" x14ac:dyDescent="0.55000000000000004">
      <c r="AF6515" t="s">
        <v>48554</v>
      </c>
      <c r="AG6515" s="284">
        <v>477284.6</v>
      </c>
      <c r="AI6515" s="276" t="s">
        <v>39294</v>
      </c>
      <c r="AJ6515" s="277">
        <v>3677145.15</v>
      </c>
      <c r="AL6515" s="246" t="s">
        <v>33648</v>
      </c>
      <c r="AM6515" s="247">
        <v>19830.099999999999</v>
      </c>
      <c r="AO6515" s="226" t="s">
        <v>49957</v>
      </c>
      <c r="AP6515" s="227">
        <v>1699</v>
      </c>
      <c r="AR6515" s="207" t="s">
        <v>20800</v>
      </c>
      <c r="AS6515" s="208">
        <v>19100.04</v>
      </c>
      <c r="AT6515" s="93"/>
      <c r="AU6515" s="93"/>
      <c r="AV6515" s="93"/>
    </row>
    <row r="6516" spans="32:48" x14ac:dyDescent="0.55000000000000004">
      <c r="AF6516" t="s">
        <v>48555</v>
      </c>
      <c r="AG6516" s="284">
        <v>43761.81</v>
      </c>
      <c r="AI6516" s="276" t="s">
        <v>40437</v>
      </c>
      <c r="AJ6516" s="277">
        <v>10599230.73</v>
      </c>
      <c r="AL6516" s="246" t="s">
        <v>46961</v>
      </c>
      <c r="AM6516" s="247">
        <v>5531.19</v>
      </c>
      <c r="AO6516" s="226" t="s">
        <v>49958</v>
      </c>
      <c r="AP6516" s="227">
        <v>10015.5</v>
      </c>
      <c r="AR6516" s="207" t="s">
        <v>20801</v>
      </c>
      <c r="AS6516" s="208">
        <v>2054.1799999999998</v>
      </c>
      <c r="AT6516" s="93"/>
      <c r="AU6516" s="93"/>
      <c r="AV6516" s="93"/>
    </row>
    <row r="6517" spans="32:48" x14ac:dyDescent="0.55000000000000004">
      <c r="AF6517" t="s">
        <v>35778</v>
      </c>
      <c r="AG6517" s="284">
        <v>236698.17</v>
      </c>
      <c r="AI6517" s="276" t="s">
        <v>40438</v>
      </c>
      <c r="AJ6517" s="277">
        <v>3266522.48</v>
      </c>
      <c r="AL6517" s="246" t="s">
        <v>40334</v>
      </c>
      <c r="AM6517" s="247">
        <v>1495.33</v>
      </c>
      <c r="AO6517" s="226" t="s">
        <v>52523</v>
      </c>
      <c r="AP6517" s="227">
        <v>4500</v>
      </c>
      <c r="AR6517" s="207" t="s">
        <v>20802</v>
      </c>
      <c r="AS6517" s="208">
        <v>1722.36</v>
      </c>
      <c r="AT6517" s="93"/>
      <c r="AU6517" s="93"/>
      <c r="AV6517" s="93"/>
    </row>
    <row r="6518" spans="32:48" x14ac:dyDescent="0.55000000000000004">
      <c r="AF6518" t="s">
        <v>28893</v>
      </c>
      <c r="AG6518">
        <v>-429.42</v>
      </c>
      <c r="AI6518" s="276" t="s">
        <v>48994</v>
      </c>
      <c r="AJ6518" s="277">
        <v>211748.1</v>
      </c>
      <c r="AL6518" s="246" t="s">
        <v>52564</v>
      </c>
      <c r="AM6518" s="247">
        <v>1500</v>
      </c>
      <c r="AO6518" s="226" t="s">
        <v>44933</v>
      </c>
      <c r="AP6518" s="227">
        <v>62000</v>
      </c>
      <c r="AR6518" s="207" t="s">
        <v>20803</v>
      </c>
      <c r="AS6518" s="208">
        <v>4897</v>
      </c>
      <c r="AT6518" s="93"/>
      <c r="AU6518" s="93"/>
      <c r="AV6518" s="93"/>
    </row>
    <row r="6519" spans="32:48" x14ac:dyDescent="0.55000000000000004">
      <c r="AF6519" t="s">
        <v>28895</v>
      </c>
      <c r="AG6519" s="284">
        <v>153579.69</v>
      </c>
      <c r="AI6519" s="276" t="s">
        <v>40439</v>
      </c>
      <c r="AJ6519" s="277">
        <v>4047.62</v>
      </c>
      <c r="AL6519" s="246" t="s">
        <v>52565</v>
      </c>
      <c r="AM6519" s="247">
        <v>36996.03</v>
      </c>
      <c r="AO6519" s="226" t="s">
        <v>44934</v>
      </c>
      <c r="AP6519" s="227">
        <v>4743</v>
      </c>
      <c r="AR6519" s="207" t="s">
        <v>20804</v>
      </c>
      <c r="AS6519" s="208">
        <v>4221</v>
      </c>
      <c r="AT6519" s="93"/>
      <c r="AU6519" s="93"/>
      <c r="AV6519" s="93"/>
    </row>
    <row r="6520" spans="32:48" x14ac:dyDescent="0.55000000000000004">
      <c r="AF6520" t="s">
        <v>28896</v>
      </c>
      <c r="AG6520" s="284">
        <v>1139854.72</v>
      </c>
      <c r="AI6520" s="276" t="s">
        <v>40440</v>
      </c>
      <c r="AJ6520" s="277">
        <v>27251250.510000002</v>
      </c>
      <c r="AL6520" s="246" t="s">
        <v>33649</v>
      </c>
      <c r="AM6520" s="247">
        <v>4619.1099999999997</v>
      </c>
      <c r="AO6520" s="226" t="s">
        <v>42523</v>
      </c>
      <c r="AP6520" s="227">
        <v>144531.25</v>
      </c>
      <c r="AR6520" s="207" t="s">
        <v>20805</v>
      </c>
      <c r="AS6520" s="208">
        <v>77789.69</v>
      </c>
      <c r="AT6520" s="93"/>
      <c r="AU6520" s="93"/>
      <c r="AV6520" s="93"/>
    </row>
    <row r="6521" spans="32:48" x14ac:dyDescent="0.55000000000000004">
      <c r="AF6521" t="s">
        <v>34259</v>
      </c>
      <c r="AG6521" s="284">
        <v>121525.4</v>
      </c>
      <c r="AI6521" s="276" t="s">
        <v>45188</v>
      </c>
      <c r="AJ6521" s="277">
        <v>6799273.5599999996</v>
      </c>
      <c r="AL6521" s="246" t="s">
        <v>33650</v>
      </c>
      <c r="AM6521" s="247">
        <v>12585.93</v>
      </c>
      <c r="AO6521" s="226" t="s">
        <v>42524</v>
      </c>
      <c r="AP6521" s="227">
        <v>2949.25</v>
      </c>
      <c r="AR6521" s="207" t="s">
        <v>20806</v>
      </c>
      <c r="AS6521" s="208">
        <v>2539.69</v>
      </c>
      <c r="AT6521" s="93"/>
      <c r="AU6521" s="93"/>
      <c r="AV6521" s="93"/>
    </row>
    <row r="6522" spans="32:48" x14ac:dyDescent="0.55000000000000004">
      <c r="AF6522" t="s">
        <v>36790</v>
      </c>
      <c r="AG6522" s="284">
        <v>935397.54</v>
      </c>
      <c r="AI6522" s="276" t="s">
        <v>66670</v>
      </c>
      <c r="AJ6522" s="277">
        <v>19983.47</v>
      </c>
      <c r="AL6522" s="246" t="s">
        <v>35076</v>
      </c>
      <c r="AM6522" s="247">
        <v>4535.0200000000004</v>
      </c>
      <c r="AO6522" s="226" t="s">
        <v>49959</v>
      </c>
      <c r="AP6522" s="227">
        <v>30029.4</v>
      </c>
      <c r="AR6522" s="207" t="s">
        <v>20807</v>
      </c>
      <c r="AS6522" s="208">
        <v>500</v>
      </c>
      <c r="AT6522" s="93"/>
      <c r="AU6522" s="93"/>
      <c r="AV6522" s="93"/>
    </row>
    <row r="6523" spans="32:48" x14ac:dyDescent="0.55000000000000004">
      <c r="AF6523" t="s">
        <v>34261</v>
      </c>
      <c r="AG6523" s="284">
        <v>16305</v>
      </c>
      <c r="AI6523" s="276" t="s">
        <v>68186</v>
      </c>
      <c r="AJ6523" s="277">
        <v>6423.98</v>
      </c>
      <c r="AL6523" s="246" t="s">
        <v>35077</v>
      </c>
      <c r="AM6523" s="247">
        <v>106607.94</v>
      </c>
      <c r="AO6523" s="226" t="s">
        <v>20813</v>
      </c>
      <c r="AP6523" s="227">
        <v>2297.25</v>
      </c>
      <c r="AR6523" s="207" t="s">
        <v>20808</v>
      </c>
      <c r="AS6523" s="208">
        <v>38.270000000000003</v>
      </c>
      <c r="AT6523" s="93"/>
      <c r="AU6523" s="93"/>
      <c r="AV6523" s="93"/>
    </row>
    <row r="6524" spans="32:48" x14ac:dyDescent="0.55000000000000004">
      <c r="AF6524" t="s">
        <v>58794</v>
      </c>
      <c r="AG6524">
        <v>967.5</v>
      </c>
      <c r="AI6524" s="276" t="s">
        <v>58296</v>
      </c>
      <c r="AJ6524" s="277">
        <v>8070860.6900000004</v>
      </c>
      <c r="AL6524" s="246" t="s">
        <v>52566</v>
      </c>
      <c r="AM6524" s="247">
        <v>4107.5</v>
      </c>
      <c r="AO6524" s="226" t="s">
        <v>52524</v>
      </c>
      <c r="AP6524" s="227">
        <v>111.26</v>
      </c>
      <c r="AR6524" s="207" t="s">
        <v>20809</v>
      </c>
      <c r="AS6524" s="208">
        <v>980.73</v>
      </c>
      <c r="AT6524" s="93"/>
      <c r="AU6524" s="93"/>
      <c r="AV6524" s="93"/>
    </row>
    <row r="6525" spans="32:48" x14ac:dyDescent="0.55000000000000004">
      <c r="AF6525" t="s">
        <v>69525</v>
      </c>
      <c r="AG6525">
        <v>210.93</v>
      </c>
      <c r="AI6525" s="276" t="s">
        <v>68187</v>
      </c>
      <c r="AJ6525" s="277">
        <v>535039.85</v>
      </c>
      <c r="AL6525" s="246" t="s">
        <v>46962</v>
      </c>
      <c r="AM6525" s="247">
        <v>27015.02</v>
      </c>
      <c r="AO6525" s="226" t="s">
        <v>52525</v>
      </c>
      <c r="AP6525" s="227">
        <v>18458.330000000002</v>
      </c>
      <c r="AR6525" s="207" t="s">
        <v>20810</v>
      </c>
      <c r="AS6525" s="208">
        <v>9846</v>
      </c>
      <c r="AT6525" s="93"/>
      <c r="AU6525" s="93"/>
      <c r="AV6525" s="93"/>
    </row>
    <row r="6526" spans="32:48" x14ac:dyDescent="0.55000000000000004">
      <c r="AF6526" t="s">
        <v>14380</v>
      </c>
      <c r="AG6526" s="284">
        <v>18127.060000000001</v>
      </c>
      <c r="AI6526" s="276" t="s">
        <v>63251</v>
      </c>
      <c r="AJ6526" s="277">
        <v>15344.45</v>
      </c>
      <c r="AL6526" s="246" t="s">
        <v>36306</v>
      </c>
      <c r="AM6526" s="247">
        <v>6059.71</v>
      </c>
      <c r="AO6526" s="226" t="s">
        <v>52526</v>
      </c>
      <c r="AP6526" s="227">
        <v>1412.06</v>
      </c>
      <c r="AR6526" s="207" t="s">
        <v>20811</v>
      </c>
      <c r="AS6526" s="208">
        <v>7650</v>
      </c>
      <c r="AT6526" s="93"/>
      <c r="AU6526" s="93"/>
      <c r="AV6526" s="93"/>
    </row>
    <row r="6527" spans="32:48" x14ac:dyDescent="0.55000000000000004">
      <c r="AF6527" t="s">
        <v>34262</v>
      </c>
      <c r="AG6527">
        <v>726.23</v>
      </c>
      <c r="AI6527" s="276" t="s">
        <v>47072</v>
      </c>
      <c r="AJ6527" s="277">
        <v>148.35</v>
      </c>
      <c r="AL6527" s="246" t="s">
        <v>36307</v>
      </c>
      <c r="AM6527" s="247">
        <v>15085.57</v>
      </c>
      <c r="AO6527" s="226" t="s">
        <v>52527</v>
      </c>
      <c r="AP6527" s="227">
        <v>4.6100000000000003</v>
      </c>
      <c r="AR6527" s="207" t="s">
        <v>20812</v>
      </c>
      <c r="AS6527" s="208">
        <v>6900</v>
      </c>
      <c r="AT6527" s="93"/>
      <c r="AU6527" s="93"/>
      <c r="AV6527" s="93"/>
    </row>
    <row r="6528" spans="32:48" x14ac:dyDescent="0.55000000000000004">
      <c r="AF6528" t="s">
        <v>28901</v>
      </c>
      <c r="AG6528" s="284">
        <v>318336.2</v>
      </c>
      <c r="AI6528" s="276" t="s">
        <v>39295</v>
      </c>
      <c r="AJ6528" s="277">
        <v>12092848.300000001</v>
      </c>
      <c r="AL6528" s="246" t="s">
        <v>64348</v>
      </c>
      <c r="AM6528" s="247">
        <v>-24317.25</v>
      </c>
      <c r="AO6528" s="226" t="s">
        <v>52528</v>
      </c>
      <c r="AP6528" s="227">
        <v>9226.7999999999993</v>
      </c>
      <c r="AR6528" s="207" t="s">
        <v>20813</v>
      </c>
      <c r="AS6528" s="208">
        <v>1113.3499999999999</v>
      </c>
      <c r="AT6528" s="93"/>
      <c r="AU6528" s="93"/>
      <c r="AV6528" s="93"/>
    </row>
    <row r="6529" spans="32:48" x14ac:dyDescent="0.55000000000000004">
      <c r="AF6529" t="s">
        <v>59356</v>
      </c>
      <c r="AG6529" s="284">
        <v>47500</v>
      </c>
      <c r="AI6529" s="276" t="s">
        <v>45189</v>
      </c>
      <c r="AJ6529" s="277">
        <v>5956510.6600000001</v>
      </c>
      <c r="AL6529" s="246" t="s">
        <v>35078</v>
      </c>
      <c r="AM6529" s="247">
        <v>682069.36</v>
      </c>
      <c r="AO6529" s="226" t="s">
        <v>52529</v>
      </c>
      <c r="AP6529" s="227">
        <v>705.85</v>
      </c>
      <c r="AR6529" s="207" t="s">
        <v>20814</v>
      </c>
      <c r="AS6529" s="208">
        <v>194523.74</v>
      </c>
      <c r="AT6529" s="93"/>
      <c r="AU6529" s="93"/>
      <c r="AV6529" s="93"/>
    </row>
    <row r="6530" spans="32:48" x14ac:dyDescent="0.55000000000000004">
      <c r="AF6530" t="s">
        <v>14383</v>
      </c>
      <c r="AG6530" s="284">
        <v>3995.12</v>
      </c>
      <c r="AI6530" s="276" t="s">
        <v>68188</v>
      </c>
      <c r="AJ6530" s="277">
        <v>1398870.64</v>
      </c>
      <c r="AL6530" s="246" t="s">
        <v>36308</v>
      </c>
      <c r="AM6530" s="247">
        <v>889774.72</v>
      </c>
      <c r="AO6530" s="226" t="s">
        <v>52530</v>
      </c>
      <c r="AP6530" s="227">
        <v>3.35</v>
      </c>
      <c r="AR6530" s="207" t="s">
        <v>20815</v>
      </c>
      <c r="AS6530" s="208">
        <v>15400</v>
      </c>
      <c r="AT6530" s="93"/>
      <c r="AU6530" s="93"/>
      <c r="AV6530" s="93"/>
    </row>
    <row r="6531" spans="32:48" x14ac:dyDescent="0.55000000000000004">
      <c r="AF6531" t="s">
        <v>71894</v>
      </c>
      <c r="AG6531" s="284">
        <v>2334.59</v>
      </c>
      <c r="AI6531" s="276" t="s">
        <v>66671</v>
      </c>
      <c r="AJ6531" s="277">
        <v>258575.39</v>
      </c>
      <c r="AL6531" s="246" t="s">
        <v>63682</v>
      </c>
      <c r="AM6531" s="247">
        <v>52556.57</v>
      </c>
      <c r="AO6531" s="226" t="s">
        <v>33627</v>
      </c>
      <c r="AP6531" s="227">
        <v>137051.01</v>
      </c>
      <c r="AR6531" s="207" t="s">
        <v>20816</v>
      </c>
      <c r="AS6531" s="208">
        <v>19100.04</v>
      </c>
      <c r="AT6531" s="93"/>
      <c r="AU6531" s="93"/>
      <c r="AV6531" s="93"/>
    </row>
    <row r="6532" spans="32:48" x14ac:dyDescent="0.55000000000000004">
      <c r="AF6532" t="s">
        <v>71895</v>
      </c>
      <c r="AG6532" s="284">
        <v>151328.19</v>
      </c>
      <c r="AI6532" s="276" t="s">
        <v>68189</v>
      </c>
      <c r="AJ6532" s="277">
        <v>94975.51</v>
      </c>
      <c r="AL6532" s="246" t="s">
        <v>63683</v>
      </c>
      <c r="AM6532" s="247">
        <v>3442.3</v>
      </c>
      <c r="AO6532" s="226" t="s">
        <v>33628</v>
      </c>
      <c r="AP6532" s="227">
        <v>28559.61</v>
      </c>
      <c r="AR6532" s="207" t="s">
        <v>20817</v>
      </c>
      <c r="AS6532" s="208">
        <v>500</v>
      </c>
      <c r="AT6532" s="93"/>
      <c r="AU6532" s="93"/>
      <c r="AV6532" s="93"/>
    </row>
    <row r="6533" spans="32:48" x14ac:dyDescent="0.55000000000000004">
      <c r="AF6533" t="s">
        <v>28903</v>
      </c>
      <c r="AG6533">
        <v>57.23</v>
      </c>
      <c r="AI6533" s="276" t="s">
        <v>66672</v>
      </c>
      <c r="AJ6533" s="277">
        <v>786504.53</v>
      </c>
      <c r="AL6533" s="246" t="s">
        <v>64349</v>
      </c>
      <c r="AM6533" s="247">
        <v>8524.11</v>
      </c>
      <c r="AO6533" s="226" t="s">
        <v>33629</v>
      </c>
      <c r="AP6533" s="227">
        <v>178167.84</v>
      </c>
      <c r="AR6533" s="207" t="s">
        <v>20818</v>
      </c>
      <c r="AS6533" s="208">
        <v>6900</v>
      </c>
      <c r="AT6533" s="93"/>
      <c r="AU6533" s="93"/>
      <c r="AV6533" s="93"/>
    </row>
    <row r="6534" spans="32:48" x14ac:dyDescent="0.55000000000000004">
      <c r="AF6534" t="s">
        <v>28904</v>
      </c>
      <c r="AG6534" s="284">
        <v>-7030</v>
      </c>
      <c r="AI6534" s="276" t="s">
        <v>48995</v>
      </c>
      <c r="AJ6534" s="277">
        <v>450517.22</v>
      </c>
      <c r="AL6534" s="246" t="s">
        <v>64350</v>
      </c>
      <c r="AM6534" s="247">
        <v>761.25</v>
      </c>
      <c r="AO6534" s="226" t="s">
        <v>33630</v>
      </c>
      <c r="AP6534" s="227">
        <v>49500</v>
      </c>
      <c r="AR6534" s="207" t="s">
        <v>20819</v>
      </c>
      <c r="AS6534" s="208">
        <v>3205.8</v>
      </c>
      <c r="AT6534" s="93"/>
      <c r="AU6534" s="93"/>
      <c r="AV6534" s="93"/>
    </row>
    <row r="6535" spans="32:48" x14ac:dyDescent="0.55000000000000004">
      <c r="AF6535" t="s">
        <v>34263</v>
      </c>
      <c r="AG6535" s="284">
        <v>1935</v>
      </c>
      <c r="AI6535" s="276" t="s">
        <v>66673</v>
      </c>
      <c r="AJ6535" s="277">
        <v>6831011.8399999999</v>
      </c>
      <c r="AL6535" s="246" t="s">
        <v>52571</v>
      </c>
      <c r="AM6535" s="247">
        <v>58.23</v>
      </c>
      <c r="AO6535" s="226" t="s">
        <v>33631</v>
      </c>
      <c r="AP6535" s="227">
        <v>28097.78</v>
      </c>
      <c r="AR6535" s="207" t="s">
        <v>20820</v>
      </c>
      <c r="AS6535" s="208">
        <v>15723.73</v>
      </c>
      <c r="AT6535" s="93"/>
      <c r="AU6535" s="93"/>
      <c r="AV6535" s="93"/>
    </row>
    <row r="6536" spans="32:48" x14ac:dyDescent="0.55000000000000004">
      <c r="AF6536" t="s">
        <v>14385</v>
      </c>
      <c r="AG6536" s="284">
        <v>2822.24</v>
      </c>
      <c r="AI6536" s="276" t="s">
        <v>57602</v>
      </c>
      <c r="AJ6536" s="277">
        <v>118077.01</v>
      </c>
      <c r="AL6536" s="246" t="s">
        <v>52574</v>
      </c>
      <c r="AM6536" s="247">
        <v>1067.8399999999999</v>
      </c>
      <c r="AO6536" s="226" t="s">
        <v>33632</v>
      </c>
      <c r="AP6536" s="227">
        <v>41108.480000000003</v>
      </c>
      <c r="AR6536" s="207" t="s">
        <v>20821</v>
      </c>
      <c r="AS6536" s="208">
        <v>196246.1</v>
      </c>
      <c r="AT6536" s="93"/>
      <c r="AU6536" s="93"/>
      <c r="AV6536" s="93"/>
    </row>
    <row r="6537" spans="32:48" x14ac:dyDescent="0.55000000000000004">
      <c r="AF6537" t="s">
        <v>14386</v>
      </c>
      <c r="AG6537" s="284">
        <v>234691.01</v>
      </c>
      <c r="AI6537" s="276" t="s">
        <v>68190</v>
      </c>
      <c r="AJ6537" s="277">
        <v>120240</v>
      </c>
      <c r="AL6537" s="246" t="s">
        <v>64351</v>
      </c>
      <c r="AM6537" s="247">
        <v>-12.32</v>
      </c>
      <c r="AO6537" s="226" t="s">
        <v>52531</v>
      </c>
      <c r="AP6537" s="227">
        <v>4234.5</v>
      </c>
      <c r="AR6537" s="207" t="s">
        <v>20822</v>
      </c>
      <c r="AS6537" s="208">
        <v>4221</v>
      </c>
      <c r="AT6537" s="93"/>
      <c r="AU6537" s="93"/>
      <c r="AV6537" s="93"/>
    </row>
    <row r="6538" spans="32:48" x14ac:dyDescent="0.55000000000000004">
      <c r="AF6538" t="s">
        <v>14387</v>
      </c>
      <c r="AG6538" s="284">
        <v>708889.27</v>
      </c>
      <c r="AI6538" s="276" t="s">
        <v>61485</v>
      </c>
      <c r="AJ6538" s="277">
        <v>267610.74</v>
      </c>
      <c r="AL6538" s="246" t="s">
        <v>60493</v>
      </c>
      <c r="AM6538" s="247">
        <v>24212.6</v>
      </c>
      <c r="AO6538" s="226" t="s">
        <v>52532</v>
      </c>
      <c r="AP6538" s="227">
        <v>14245</v>
      </c>
      <c r="AR6538" s="207" t="s">
        <v>20823</v>
      </c>
      <c r="AS6538" s="208">
        <v>77789.69</v>
      </c>
      <c r="AT6538" s="93"/>
      <c r="AU6538" s="93"/>
      <c r="AV6538" s="93"/>
    </row>
    <row r="6539" spans="32:48" x14ac:dyDescent="0.55000000000000004">
      <c r="AF6539" t="s">
        <v>14388</v>
      </c>
      <c r="AG6539" s="284">
        <v>431740.72</v>
      </c>
      <c r="AI6539" s="276" t="s">
        <v>68191</v>
      </c>
      <c r="AJ6539" s="277">
        <v>20646.87</v>
      </c>
      <c r="AL6539" s="246" t="s">
        <v>60494</v>
      </c>
      <c r="AM6539" s="247">
        <v>184081.73</v>
      </c>
      <c r="AO6539" s="226" t="s">
        <v>52533</v>
      </c>
      <c r="AP6539" s="227">
        <v>1300</v>
      </c>
      <c r="AR6539" s="207" t="s">
        <v>20824</v>
      </c>
      <c r="AS6539" s="208">
        <v>2539.69</v>
      </c>
      <c r="AT6539" s="93"/>
      <c r="AU6539" s="93"/>
      <c r="AV6539" s="93"/>
    </row>
    <row r="6540" spans="32:48" x14ac:dyDescent="0.55000000000000004">
      <c r="AF6540" t="s">
        <v>28906</v>
      </c>
      <c r="AG6540" s="284">
        <v>16091.04</v>
      </c>
      <c r="AI6540" s="276" t="s">
        <v>62105</v>
      </c>
      <c r="AJ6540" s="277">
        <v>41294.14</v>
      </c>
      <c r="AL6540" s="246" t="s">
        <v>62002</v>
      </c>
      <c r="AM6540" s="247">
        <v>24020</v>
      </c>
      <c r="AO6540" s="226" t="s">
        <v>52534</v>
      </c>
      <c r="AP6540" s="227">
        <v>1375</v>
      </c>
      <c r="AR6540" s="207" t="s">
        <v>20825</v>
      </c>
      <c r="AS6540" s="208">
        <v>9271.5</v>
      </c>
      <c r="AT6540" s="93"/>
      <c r="AU6540" s="93"/>
      <c r="AV6540" s="93"/>
    </row>
    <row r="6541" spans="32:48" x14ac:dyDescent="0.55000000000000004">
      <c r="AF6541" t="s">
        <v>28907</v>
      </c>
      <c r="AG6541" s="284">
        <v>17217.53</v>
      </c>
      <c r="AI6541" s="276" t="s">
        <v>68192</v>
      </c>
      <c r="AJ6541" s="277">
        <v>24432.85</v>
      </c>
      <c r="AL6541" s="246" t="s">
        <v>59622</v>
      </c>
      <c r="AM6541" s="247">
        <v>810581.02</v>
      </c>
      <c r="AO6541" s="226" t="s">
        <v>52535</v>
      </c>
      <c r="AP6541" s="227">
        <v>1594.5</v>
      </c>
      <c r="AR6541" s="207" t="s">
        <v>20826</v>
      </c>
      <c r="AS6541" s="208">
        <v>673.89</v>
      </c>
      <c r="AT6541" s="93"/>
      <c r="AU6541" s="93"/>
      <c r="AV6541" s="93"/>
    </row>
    <row r="6542" spans="32:48" x14ac:dyDescent="0.55000000000000004">
      <c r="AF6542" t="s">
        <v>14389</v>
      </c>
      <c r="AG6542" s="284">
        <v>2981372.42</v>
      </c>
      <c r="AI6542" s="276" t="s">
        <v>70049</v>
      </c>
      <c r="AJ6542" s="277">
        <v>998.4</v>
      </c>
      <c r="AL6542" s="246" t="s">
        <v>60495</v>
      </c>
      <c r="AM6542" s="247">
        <v>133.07</v>
      </c>
      <c r="AO6542" s="226" t="s">
        <v>52536</v>
      </c>
      <c r="AP6542" s="227">
        <v>3651.5</v>
      </c>
      <c r="AR6542" s="207" t="s">
        <v>20827</v>
      </c>
      <c r="AS6542" s="208">
        <v>172.25</v>
      </c>
      <c r="AT6542" s="93"/>
      <c r="AU6542" s="93"/>
      <c r="AV6542" s="93"/>
    </row>
    <row r="6543" spans="32:48" x14ac:dyDescent="0.55000000000000004">
      <c r="AF6543" t="s">
        <v>28908</v>
      </c>
      <c r="AG6543" s="284">
        <v>1573033</v>
      </c>
      <c r="AI6543" s="276" t="s">
        <v>68193</v>
      </c>
      <c r="AJ6543" s="277">
        <v>5131.04</v>
      </c>
      <c r="AL6543" s="246" t="s">
        <v>62003</v>
      </c>
      <c r="AM6543" s="247">
        <v>94151.63</v>
      </c>
      <c r="AO6543" s="226" t="s">
        <v>52537</v>
      </c>
      <c r="AP6543" s="227">
        <v>4248</v>
      </c>
      <c r="AR6543" s="207" t="s">
        <v>20828</v>
      </c>
      <c r="AS6543" s="208">
        <v>47132.26</v>
      </c>
      <c r="AT6543" s="93"/>
      <c r="AU6543" s="93"/>
      <c r="AV6543" s="93"/>
    </row>
    <row r="6544" spans="32:48" x14ac:dyDescent="0.55000000000000004">
      <c r="AF6544" t="s">
        <v>14391</v>
      </c>
      <c r="AG6544">
        <v>239.47</v>
      </c>
      <c r="AI6544" s="276" t="s">
        <v>61486</v>
      </c>
      <c r="AJ6544" s="277">
        <v>34962.89</v>
      </c>
      <c r="AL6544" s="246" t="s">
        <v>59623</v>
      </c>
      <c r="AM6544" s="247">
        <v>64401.57</v>
      </c>
      <c r="AO6544" s="226" t="s">
        <v>52538</v>
      </c>
      <c r="AP6544" s="227">
        <v>1300</v>
      </c>
      <c r="AR6544" s="207" t="s">
        <v>20829</v>
      </c>
      <c r="AS6544" s="208">
        <v>2526.9</v>
      </c>
      <c r="AT6544" s="93"/>
      <c r="AU6544" s="93"/>
      <c r="AV6544" s="93"/>
    </row>
    <row r="6545" spans="32:48" x14ac:dyDescent="0.55000000000000004">
      <c r="AF6545" t="s">
        <v>56870</v>
      </c>
      <c r="AG6545" s="284">
        <v>58046.04</v>
      </c>
      <c r="AI6545" s="276" t="s">
        <v>61487</v>
      </c>
      <c r="AJ6545" s="277">
        <v>119384.93</v>
      </c>
      <c r="AL6545" s="246" t="s">
        <v>59624</v>
      </c>
      <c r="AM6545" s="247">
        <v>177474.79</v>
      </c>
      <c r="AO6545" s="226" t="s">
        <v>52539</v>
      </c>
      <c r="AP6545" s="227">
        <v>1375</v>
      </c>
      <c r="AR6545" s="207" t="s">
        <v>20830</v>
      </c>
      <c r="AS6545" s="208">
        <v>8012.45</v>
      </c>
      <c r="AT6545" s="93"/>
      <c r="AU6545" s="93"/>
      <c r="AV6545" s="93"/>
    </row>
    <row r="6546" spans="32:48" x14ac:dyDescent="0.55000000000000004">
      <c r="AF6546" t="s">
        <v>46187</v>
      </c>
      <c r="AG6546" s="284">
        <v>56279.63</v>
      </c>
      <c r="AI6546" s="276" t="s">
        <v>62106</v>
      </c>
      <c r="AJ6546" s="277">
        <v>57083.3</v>
      </c>
      <c r="AL6546" s="246" t="s">
        <v>62004</v>
      </c>
      <c r="AM6546" s="247">
        <v>2339.84</v>
      </c>
      <c r="AO6546" s="226" t="s">
        <v>52540</v>
      </c>
      <c r="AP6546" s="227">
        <v>5061.03</v>
      </c>
      <c r="AR6546" s="207" t="s">
        <v>20831</v>
      </c>
      <c r="AS6546" s="208">
        <v>2000</v>
      </c>
      <c r="AT6546" s="93"/>
      <c r="AU6546" s="93"/>
      <c r="AV6546" s="93"/>
    </row>
    <row r="6547" spans="32:48" x14ac:dyDescent="0.55000000000000004">
      <c r="AF6547" t="s">
        <v>60957</v>
      </c>
      <c r="AG6547" s="284">
        <v>107375</v>
      </c>
      <c r="AI6547" s="276" t="s">
        <v>61488</v>
      </c>
      <c r="AJ6547" s="277">
        <v>2371.15</v>
      </c>
      <c r="AL6547" s="246" t="s">
        <v>62005</v>
      </c>
      <c r="AM6547" s="247">
        <v>76858.91</v>
      </c>
      <c r="AO6547" s="226" t="s">
        <v>52541</v>
      </c>
      <c r="AP6547" s="227">
        <v>344.58</v>
      </c>
      <c r="AR6547" s="207" t="s">
        <v>20832</v>
      </c>
      <c r="AS6547" s="208">
        <v>5712.04</v>
      </c>
      <c r="AT6547" s="93"/>
      <c r="AU6547" s="93"/>
      <c r="AV6547" s="93"/>
    </row>
    <row r="6548" spans="32:48" x14ac:dyDescent="0.55000000000000004">
      <c r="AF6548" t="s">
        <v>58385</v>
      </c>
      <c r="AG6548" s="284">
        <v>2126.25</v>
      </c>
      <c r="AI6548" s="276" t="s">
        <v>62107</v>
      </c>
      <c r="AJ6548" s="277">
        <v>39</v>
      </c>
      <c r="AL6548" s="246" t="s">
        <v>62638</v>
      </c>
      <c r="AM6548" s="247">
        <v>75059.05</v>
      </c>
      <c r="AO6548" s="226" t="s">
        <v>52542</v>
      </c>
      <c r="AP6548" s="227">
        <v>-4627.1099999999997</v>
      </c>
      <c r="AR6548" s="207" t="s">
        <v>20833</v>
      </c>
      <c r="AS6548" s="208">
        <v>587.14</v>
      </c>
      <c r="AT6548" s="93"/>
      <c r="AU6548" s="93"/>
      <c r="AV6548" s="93"/>
    </row>
    <row r="6549" spans="32:48" x14ac:dyDescent="0.55000000000000004">
      <c r="AF6549" t="s">
        <v>28910</v>
      </c>
      <c r="AG6549" s="284">
        <v>203826.65</v>
      </c>
      <c r="AI6549" s="276" t="s">
        <v>50148</v>
      </c>
      <c r="AJ6549" s="277">
        <v>122400</v>
      </c>
      <c r="AL6549" s="246" t="s">
        <v>62459</v>
      </c>
      <c r="AM6549" s="247">
        <v>9370.14</v>
      </c>
      <c r="AO6549" s="226" t="s">
        <v>33633</v>
      </c>
      <c r="AP6549" s="227">
        <v>280141.83</v>
      </c>
      <c r="AR6549" s="207" t="s">
        <v>20834</v>
      </c>
      <c r="AS6549" s="208">
        <v>5596</v>
      </c>
      <c r="AT6549" s="93"/>
      <c r="AU6549" s="93"/>
      <c r="AV6549" s="93"/>
    </row>
    <row r="6550" spans="32:48" x14ac:dyDescent="0.55000000000000004">
      <c r="AF6550" t="s">
        <v>14392</v>
      </c>
      <c r="AG6550" s="284">
        <v>496912.32</v>
      </c>
      <c r="AI6550" s="276" t="s">
        <v>62692</v>
      </c>
      <c r="AJ6550" s="277">
        <v>1500</v>
      </c>
      <c r="AL6550" s="246" t="s">
        <v>60077</v>
      </c>
      <c r="AM6550" s="247">
        <v>89210.61</v>
      </c>
      <c r="AO6550" s="226" t="s">
        <v>33634</v>
      </c>
      <c r="AP6550" s="227">
        <v>280007.46000000002</v>
      </c>
      <c r="AR6550" s="207" t="s">
        <v>20835</v>
      </c>
      <c r="AS6550" s="208">
        <v>2.15</v>
      </c>
      <c r="AT6550" s="93"/>
      <c r="AU6550" s="93"/>
      <c r="AV6550" s="93"/>
    </row>
    <row r="6551" spans="32:48" x14ac:dyDescent="0.55000000000000004">
      <c r="AF6551" t="s">
        <v>14394</v>
      </c>
      <c r="AG6551" s="284">
        <v>6462.43</v>
      </c>
      <c r="AI6551" s="276" t="s">
        <v>69765</v>
      </c>
      <c r="AJ6551" s="277">
        <v>307998.23</v>
      </c>
      <c r="AL6551" s="246" t="s">
        <v>58862</v>
      </c>
      <c r="AM6551" s="247">
        <v>682227.78</v>
      </c>
      <c r="AO6551" s="226" t="s">
        <v>33635</v>
      </c>
      <c r="AP6551" s="227">
        <v>40638.53</v>
      </c>
      <c r="AR6551" s="207" t="s">
        <v>20836</v>
      </c>
      <c r="AS6551" s="208">
        <v>579.76</v>
      </c>
      <c r="AT6551" s="93"/>
      <c r="AU6551" s="93"/>
      <c r="AV6551" s="93"/>
    </row>
    <row r="6552" spans="32:48" x14ac:dyDescent="0.55000000000000004">
      <c r="AF6552" t="s">
        <v>66793</v>
      </c>
      <c r="AG6552" s="284">
        <v>10106.200000000001</v>
      </c>
      <c r="AI6552" s="276" t="s">
        <v>48996</v>
      </c>
      <c r="AJ6552" s="277">
        <v>34113.51</v>
      </c>
      <c r="AL6552" s="246" t="s">
        <v>61206</v>
      </c>
      <c r="AM6552" s="247">
        <v>181382.58</v>
      </c>
      <c r="AO6552" s="226" t="s">
        <v>33636</v>
      </c>
      <c r="AP6552" s="227">
        <v>80591.56</v>
      </c>
      <c r="AR6552" s="207" t="s">
        <v>20837</v>
      </c>
      <c r="AS6552" s="208">
        <v>2902.28</v>
      </c>
      <c r="AT6552" s="93"/>
      <c r="AU6552" s="93"/>
      <c r="AV6552" s="93"/>
    </row>
    <row r="6553" spans="32:48" x14ac:dyDescent="0.55000000000000004">
      <c r="AF6553" t="s">
        <v>49426</v>
      </c>
      <c r="AG6553" s="284">
        <v>13906</v>
      </c>
      <c r="AI6553" s="276" t="s">
        <v>61112</v>
      </c>
      <c r="AJ6553" s="277">
        <v>-60000</v>
      </c>
      <c r="AL6553" s="246" t="s">
        <v>62006</v>
      </c>
      <c r="AM6553" s="247">
        <v>7802.4</v>
      </c>
      <c r="AO6553" s="226" t="s">
        <v>44935</v>
      </c>
      <c r="AP6553" s="227">
        <v>-2524.5</v>
      </c>
      <c r="AR6553" s="207" t="s">
        <v>20838</v>
      </c>
      <c r="AS6553" s="208">
        <v>373.49</v>
      </c>
      <c r="AT6553" s="93"/>
      <c r="AU6553" s="93"/>
      <c r="AV6553" s="93"/>
    </row>
    <row r="6554" spans="32:48" x14ac:dyDescent="0.55000000000000004">
      <c r="AF6554" t="s">
        <v>28912</v>
      </c>
      <c r="AG6554" s="284">
        <v>212265.4</v>
      </c>
      <c r="AI6554" s="276" t="s">
        <v>56318</v>
      </c>
      <c r="AJ6554" s="277">
        <v>80273.240000000005</v>
      </c>
      <c r="AL6554" s="246" t="s">
        <v>64352</v>
      </c>
      <c r="AM6554" s="247">
        <v>325</v>
      </c>
      <c r="AO6554" s="226" t="s">
        <v>44936</v>
      </c>
      <c r="AP6554" s="227">
        <v>2524.5</v>
      </c>
      <c r="AR6554" s="207" t="s">
        <v>20839</v>
      </c>
      <c r="AS6554" s="208">
        <v>23903.63</v>
      </c>
      <c r="AT6554" s="93"/>
      <c r="AU6554" s="93"/>
      <c r="AV6554" s="93"/>
    </row>
    <row r="6555" spans="32:48" x14ac:dyDescent="0.55000000000000004">
      <c r="AF6555" t="s">
        <v>60967</v>
      </c>
      <c r="AG6555" s="284">
        <v>21904.720000000001</v>
      </c>
      <c r="AI6555" s="276" t="s">
        <v>59700</v>
      </c>
      <c r="AJ6555" s="277">
        <v>15918</v>
      </c>
      <c r="AL6555" s="246" t="s">
        <v>62007</v>
      </c>
      <c r="AM6555" s="247">
        <v>615.91999999999996</v>
      </c>
      <c r="AO6555" s="226" t="s">
        <v>44937</v>
      </c>
      <c r="AP6555" s="227">
        <v>70750</v>
      </c>
      <c r="AR6555" s="207" t="s">
        <v>20840</v>
      </c>
      <c r="AS6555" s="208">
        <v>23.43</v>
      </c>
      <c r="AT6555" s="93"/>
      <c r="AU6555" s="93"/>
      <c r="AV6555" s="93"/>
    </row>
    <row r="6556" spans="32:48" x14ac:dyDescent="0.55000000000000004">
      <c r="AF6556" t="s">
        <v>62408</v>
      </c>
      <c r="AG6556" s="284">
        <v>62471.33</v>
      </c>
      <c r="AI6556" s="276" t="s">
        <v>61489</v>
      </c>
      <c r="AJ6556" s="277">
        <v>20835.419999999998</v>
      </c>
      <c r="AL6556" s="246" t="s">
        <v>62008</v>
      </c>
      <c r="AM6556" s="247">
        <v>1990.63</v>
      </c>
      <c r="AO6556" s="226" t="s">
        <v>44938</v>
      </c>
      <c r="AP6556" s="227">
        <v>5412.38</v>
      </c>
      <c r="AR6556" s="207" t="s">
        <v>20841</v>
      </c>
      <c r="AS6556" s="208">
        <v>9271.5</v>
      </c>
      <c r="AT6556" s="93"/>
      <c r="AU6556" s="93"/>
      <c r="AV6556" s="93"/>
    </row>
    <row r="6557" spans="32:48" x14ac:dyDescent="0.55000000000000004">
      <c r="AF6557" t="s">
        <v>61715</v>
      </c>
      <c r="AG6557" s="284">
        <v>23859.19</v>
      </c>
      <c r="AI6557" s="276" t="s">
        <v>61490</v>
      </c>
      <c r="AJ6557" s="277">
        <v>5962.31</v>
      </c>
      <c r="AL6557" s="246" t="s">
        <v>63171</v>
      </c>
      <c r="AM6557" s="247">
        <v>584.96</v>
      </c>
      <c r="AO6557" s="226" t="s">
        <v>20833</v>
      </c>
      <c r="AP6557" s="227">
        <v>1690.92</v>
      </c>
      <c r="AR6557" s="207" t="s">
        <v>20842</v>
      </c>
      <c r="AS6557" s="208">
        <v>673.89</v>
      </c>
      <c r="AT6557" s="93"/>
      <c r="AU6557" s="93"/>
      <c r="AV6557" s="93"/>
    </row>
    <row r="6558" spans="32:48" x14ac:dyDescent="0.55000000000000004">
      <c r="AF6558" t="s">
        <v>29352</v>
      </c>
      <c r="AG6558" s="284">
        <v>99921.31</v>
      </c>
      <c r="AI6558" s="276" t="s">
        <v>48998</v>
      </c>
      <c r="AJ6558" s="277">
        <v>11452</v>
      </c>
      <c r="AL6558" s="246" t="s">
        <v>62009</v>
      </c>
      <c r="AM6558" s="247">
        <v>400</v>
      </c>
      <c r="AO6558" s="226" t="s">
        <v>52543</v>
      </c>
      <c r="AP6558" s="227">
        <v>-1906.34</v>
      </c>
      <c r="AR6558" s="207" t="s">
        <v>20843</v>
      </c>
      <c r="AS6558" s="208">
        <v>172.25</v>
      </c>
      <c r="AT6558" s="93"/>
      <c r="AU6558" s="93"/>
      <c r="AV6558" s="93"/>
    </row>
    <row r="6559" spans="32:48" x14ac:dyDescent="0.55000000000000004">
      <c r="AF6559" t="s">
        <v>29353</v>
      </c>
      <c r="AG6559" s="284">
        <v>9351.58</v>
      </c>
      <c r="AI6559" s="276" t="s">
        <v>62693</v>
      </c>
      <c r="AJ6559" s="277">
        <v>1287072.94</v>
      </c>
      <c r="AL6559" s="246" t="s">
        <v>64353</v>
      </c>
      <c r="AM6559" s="247">
        <v>5070</v>
      </c>
      <c r="AO6559" s="226" t="s">
        <v>42525</v>
      </c>
      <c r="AP6559" s="227">
        <v>24438.34</v>
      </c>
      <c r="AR6559" s="207" t="s">
        <v>20844</v>
      </c>
      <c r="AS6559" s="208">
        <v>2902.28</v>
      </c>
      <c r="AT6559" s="93"/>
      <c r="AU6559" s="93"/>
      <c r="AV6559" s="93"/>
    </row>
    <row r="6560" spans="32:48" x14ac:dyDescent="0.55000000000000004">
      <c r="AF6560" t="s">
        <v>29354</v>
      </c>
      <c r="AG6560" s="284">
        <v>17169.34</v>
      </c>
      <c r="AI6560" s="276" t="s">
        <v>50149</v>
      </c>
      <c r="AJ6560" s="277">
        <v>39556.230000000003</v>
      </c>
      <c r="AL6560" s="246" t="s">
        <v>64354</v>
      </c>
      <c r="AM6560" s="247">
        <v>12633.51</v>
      </c>
      <c r="AO6560" s="226" t="s">
        <v>20838</v>
      </c>
      <c r="AP6560" s="227">
        <v>-0.41</v>
      </c>
      <c r="AR6560" s="207" t="s">
        <v>20845</v>
      </c>
      <c r="AS6560" s="208">
        <v>375.64</v>
      </c>
      <c r="AT6560" s="93"/>
      <c r="AU6560" s="93"/>
      <c r="AV6560" s="93"/>
    </row>
    <row r="6561" spans="32:48" x14ac:dyDescent="0.55000000000000004">
      <c r="AF6561" t="s">
        <v>62409</v>
      </c>
      <c r="AG6561" s="284">
        <v>2785.12</v>
      </c>
      <c r="AI6561" s="276" t="s">
        <v>50150</v>
      </c>
      <c r="AJ6561" s="277">
        <v>5146.26</v>
      </c>
      <c r="AL6561" s="246" t="s">
        <v>64355</v>
      </c>
      <c r="AM6561" s="247">
        <v>1354.32</v>
      </c>
      <c r="AO6561" s="226" t="s">
        <v>20839</v>
      </c>
      <c r="AP6561" s="227">
        <v>-10190.17</v>
      </c>
      <c r="AR6561" s="207" t="s">
        <v>20846</v>
      </c>
      <c r="AS6561" s="208">
        <v>43224.12</v>
      </c>
      <c r="AT6561" s="93"/>
      <c r="AU6561" s="93"/>
      <c r="AV6561" s="93"/>
    </row>
    <row r="6562" spans="32:48" x14ac:dyDescent="0.55000000000000004">
      <c r="AF6562" t="s">
        <v>71913</v>
      </c>
      <c r="AG6562">
        <v>188</v>
      </c>
      <c r="AI6562" s="276" t="s">
        <v>48999</v>
      </c>
      <c r="AJ6562" s="277">
        <v>20831.53</v>
      </c>
      <c r="AL6562" s="246" t="s">
        <v>64356</v>
      </c>
      <c r="AM6562" s="247">
        <v>4337.37</v>
      </c>
      <c r="AO6562" s="226" t="s">
        <v>20840</v>
      </c>
      <c r="AP6562" s="227">
        <v>32972.949999999997</v>
      </c>
      <c r="AR6562" s="207" t="s">
        <v>20847</v>
      </c>
      <c r="AS6562" s="208">
        <v>2000</v>
      </c>
      <c r="AT6562" s="93"/>
      <c r="AU6562" s="93"/>
      <c r="AV6562" s="93"/>
    </row>
    <row r="6563" spans="32:48" x14ac:dyDescent="0.55000000000000004">
      <c r="AF6563" t="s">
        <v>29356</v>
      </c>
      <c r="AG6563">
        <v>93</v>
      </c>
      <c r="AI6563" s="276" t="s">
        <v>68194</v>
      </c>
      <c r="AJ6563" s="277">
        <v>500</v>
      </c>
      <c r="AL6563" s="246" t="s">
        <v>64357</v>
      </c>
      <c r="AM6563" s="247">
        <v>10523.64</v>
      </c>
      <c r="AO6563" s="226" t="s">
        <v>42526</v>
      </c>
      <c r="AP6563" s="227">
        <v>21313.61</v>
      </c>
      <c r="AR6563" s="207" t="s">
        <v>20848</v>
      </c>
      <c r="AS6563" s="208">
        <v>50849.49</v>
      </c>
      <c r="AT6563" s="93"/>
      <c r="AU6563" s="93"/>
      <c r="AV6563" s="93"/>
    </row>
    <row r="6564" spans="32:48" x14ac:dyDescent="0.55000000000000004">
      <c r="AF6564" t="s">
        <v>14415</v>
      </c>
      <c r="AG6564" s="284">
        <v>24844.51</v>
      </c>
      <c r="AI6564" s="276" t="s">
        <v>45190</v>
      </c>
      <c r="AJ6564" s="277">
        <v>315718.55</v>
      </c>
      <c r="AL6564" s="246" t="s">
        <v>63172</v>
      </c>
      <c r="AM6564" s="247">
        <v>16762.71</v>
      </c>
      <c r="AO6564" s="226" t="s">
        <v>42527</v>
      </c>
      <c r="AP6564" s="227">
        <v>1497.6</v>
      </c>
      <c r="AR6564" s="207" t="s">
        <v>20849</v>
      </c>
      <c r="AS6564" s="208">
        <v>3269.99</v>
      </c>
      <c r="AT6564" s="93"/>
      <c r="AU6564" s="93"/>
      <c r="AV6564" s="93"/>
    </row>
    <row r="6565" spans="32:48" x14ac:dyDescent="0.55000000000000004">
      <c r="AF6565" t="s">
        <v>54589</v>
      </c>
      <c r="AG6565" s="284">
        <v>14613.84</v>
      </c>
      <c r="AI6565" s="276" t="s">
        <v>68195</v>
      </c>
      <c r="AJ6565" s="277">
        <v>105345.44</v>
      </c>
      <c r="AL6565" s="246" t="s">
        <v>64358</v>
      </c>
      <c r="AM6565" s="247">
        <v>13590.99</v>
      </c>
      <c r="AO6565" s="226" t="s">
        <v>42528</v>
      </c>
      <c r="AP6565" s="227">
        <v>87.24</v>
      </c>
      <c r="AR6565" s="207" t="s">
        <v>20850</v>
      </c>
      <c r="AS6565" s="208">
        <v>4952.3599999999997</v>
      </c>
      <c r="AT6565" s="93"/>
      <c r="AU6565" s="93"/>
      <c r="AV6565" s="93"/>
    </row>
    <row r="6566" spans="32:48" x14ac:dyDescent="0.55000000000000004">
      <c r="AF6566" t="s">
        <v>70969</v>
      </c>
      <c r="AG6566">
        <v>554.6</v>
      </c>
      <c r="AI6566" s="276" t="s">
        <v>68196</v>
      </c>
      <c r="AJ6566" s="277">
        <v>15540</v>
      </c>
      <c r="AL6566" s="246" t="s">
        <v>63173</v>
      </c>
      <c r="AM6566" s="247">
        <v>4161.7</v>
      </c>
      <c r="AO6566" s="226" t="s">
        <v>42529</v>
      </c>
      <c r="AP6566" s="227">
        <v>65.040000000000006</v>
      </c>
      <c r="AR6566" s="207" t="s">
        <v>20851</v>
      </c>
      <c r="AS6566" s="208">
        <v>3609.16</v>
      </c>
      <c r="AT6566" s="93"/>
      <c r="AU6566" s="93"/>
      <c r="AV6566" s="93"/>
    </row>
    <row r="6567" spans="32:48" x14ac:dyDescent="0.55000000000000004">
      <c r="AF6567" t="s">
        <v>29361</v>
      </c>
      <c r="AG6567" s="284">
        <v>21062.75</v>
      </c>
      <c r="AI6567" s="276" t="s">
        <v>50151</v>
      </c>
      <c r="AJ6567" s="277">
        <v>287.14</v>
      </c>
      <c r="AL6567" s="246" t="s">
        <v>60496</v>
      </c>
      <c r="AM6567" s="247">
        <v>16544.599999999999</v>
      </c>
      <c r="AO6567" s="226" t="s">
        <v>42530</v>
      </c>
      <c r="AP6567" s="227">
        <v>507.28</v>
      </c>
      <c r="AR6567" s="207" t="s">
        <v>20852</v>
      </c>
      <c r="AS6567" s="208">
        <v>1397</v>
      </c>
      <c r="AT6567" s="93"/>
      <c r="AU6567" s="93"/>
      <c r="AV6567" s="93"/>
    </row>
    <row r="6568" spans="32:48" x14ac:dyDescent="0.55000000000000004">
      <c r="AF6568" t="s">
        <v>29362</v>
      </c>
      <c r="AG6568" s="284">
        <v>51031.17</v>
      </c>
      <c r="AI6568" s="276" t="s">
        <v>45191</v>
      </c>
      <c r="AJ6568" s="277">
        <v>146783.01</v>
      </c>
      <c r="AL6568" s="246" t="s">
        <v>59625</v>
      </c>
      <c r="AM6568" s="247">
        <v>6671</v>
      </c>
      <c r="AO6568" s="226" t="s">
        <v>42531</v>
      </c>
      <c r="AP6568" s="227">
        <v>67479.23</v>
      </c>
      <c r="AR6568" s="207" t="s">
        <v>20853</v>
      </c>
      <c r="AS6568" s="208">
        <v>3552</v>
      </c>
      <c r="AT6568" s="93"/>
      <c r="AU6568" s="93"/>
      <c r="AV6568" s="93"/>
    </row>
    <row r="6569" spans="32:48" x14ac:dyDescent="0.55000000000000004">
      <c r="AF6569" t="s">
        <v>58795</v>
      </c>
      <c r="AG6569" s="284">
        <v>43032.639999999999</v>
      </c>
      <c r="AI6569" s="276" t="s">
        <v>45192</v>
      </c>
      <c r="AJ6569" s="277">
        <v>448276.72</v>
      </c>
      <c r="AL6569" s="246" t="s">
        <v>60497</v>
      </c>
      <c r="AM6569" s="247">
        <v>2141.71</v>
      </c>
      <c r="AO6569" s="226" t="s">
        <v>49960</v>
      </c>
      <c r="AP6569" s="227">
        <v>-801.65</v>
      </c>
      <c r="AR6569" s="207" t="s">
        <v>20854</v>
      </c>
      <c r="AS6569" s="208">
        <v>6296.63</v>
      </c>
      <c r="AT6569" s="93"/>
      <c r="AU6569" s="93"/>
      <c r="AV6569" s="93"/>
    </row>
    <row r="6570" spans="32:48" x14ac:dyDescent="0.55000000000000004">
      <c r="AF6570" t="s">
        <v>29363</v>
      </c>
      <c r="AG6570" s="284">
        <v>14509</v>
      </c>
      <c r="AI6570" s="276" t="s">
        <v>50152</v>
      </c>
      <c r="AJ6570" s="277">
        <v>22131</v>
      </c>
      <c r="AL6570" s="246" t="s">
        <v>60498</v>
      </c>
      <c r="AM6570" s="247">
        <v>163.86</v>
      </c>
      <c r="AO6570" s="226" t="s">
        <v>49961</v>
      </c>
      <c r="AP6570" s="227">
        <v>20100</v>
      </c>
      <c r="AR6570" s="207" t="s">
        <v>20855</v>
      </c>
      <c r="AS6570" s="208">
        <v>4594</v>
      </c>
      <c r="AT6570" s="93"/>
      <c r="AU6570" s="93"/>
      <c r="AV6570" s="93"/>
    </row>
    <row r="6571" spans="32:48" x14ac:dyDescent="0.55000000000000004">
      <c r="AF6571" t="s">
        <v>29365</v>
      </c>
      <c r="AG6571" s="284">
        <v>2339.09</v>
      </c>
      <c r="AI6571" s="276" t="s">
        <v>45193</v>
      </c>
      <c r="AJ6571" s="277">
        <v>8688.1</v>
      </c>
      <c r="AL6571" s="246" t="s">
        <v>60499</v>
      </c>
      <c r="AM6571" s="247">
        <v>111.08</v>
      </c>
      <c r="AO6571" s="226" t="s">
        <v>49962</v>
      </c>
      <c r="AP6571" s="227">
        <v>6698.63</v>
      </c>
      <c r="AR6571" s="207" t="s">
        <v>20856</v>
      </c>
      <c r="AS6571" s="208">
        <v>645.80999999999995</v>
      </c>
      <c r="AT6571" s="93"/>
      <c r="AU6571" s="93"/>
      <c r="AV6571" s="93"/>
    </row>
    <row r="6572" spans="32:48" x14ac:dyDescent="0.55000000000000004">
      <c r="AF6572" t="s">
        <v>69529</v>
      </c>
      <c r="AG6572" s="284">
        <v>4668.87</v>
      </c>
      <c r="AI6572" s="276" t="s">
        <v>50153</v>
      </c>
      <c r="AJ6572" s="277">
        <v>21.59</v>
      </c>
      <c r="AL6572" s="246" t="s">
        <v>61207</v>
      </c>
      <c r="AM6572" s="247">
        <v>192.35</v>
      </c>
      <c r="AO6572" s="226" t="s">
        <v>49963</v>
      </c>
      <c r="AP6572" s="227">
        <v>76264.509999999995</v>
      </c>
      <c r="AR6572" s="207" t="s">
        <v>20857</v>
      </c>
      <c r="AS6572" s="208">
        <v>17687</v>
      </c>
      <c r="AT6572" s="93"/>
      <c r="AU6572" s="93"/>
      <c r="AV6572" s="93"/>
    </row>
    <row r="6573" spans="32:48" x14ac:dyDescent="0.55000000000000004">
      <c r="AF6573" t="s">
        <v>63532</v>
      </c>
      <c r="AG6573" s="284">
        <v>114506.68</v>
      </c>
      <c r="AI6573" s="276" t="s">
        <v>49000</v>
      </c>
      <c r="AJ6573" s="277">
        <v>170000</v>
      </c>
      <c r="AL6573" s="246" t="s">
        <v>64359</v>
      </c>
      <c r="AM6573" s="247">
        <v>600</v>
      </c>
      <c r="AO6573" s="226" t="s">
        <v>42532</v>
      </c>
      <c r="AP6573" s="227">
        <v>7140.59</v>
      </c>
      <c r="AR6573" s="207" t="s">
        <v>20858</v>
      </c>
      <c r="AS6573" s="208">
        <v>3328.23</v>
      </c>
      <c r="AT6573" s="93"/>
      <c r="AU6573" s="93"/>
      <c r="AV6573" s="93"/>
    </row>
    <row r="6574" spans="32:48" x14ac:dyDescent="0.55000000000000004">
      <c r="AF6574" t="s">
        <v>14418</v>
      </c>
      <c r="AG6574" s="284">
        <v>211368.41</v>
      </c>
      <c r="AI6574" s="276" t="s">
        <v>45194</v>
      </c>
      <c r="AJ6574" s="277">
        <v>69094.67</v>
      </c>
      <c r="AL6574" s="246" t="s">
        <v>63174</v>
      </c>
      <c r="AM6574" s="247">
        <v>1200</v>
      </c>
      <c r="AO6574" s="226" t="s">
        <v>49964</v>
      </c>
      <c r="AP6574" s="227">
        <v>2062.5100000000002</v>
      </c>
      <c r="AR6574" s="207" t="s">
        <v>20859</v>
      </c>
      <c r="AS6574" s="208">
        <v>9299.41</v>
      </c>
      <c r="AT6574" s="93"/>
      <c r="AU6574" s="93"/>
      <c r="AV6574" s="93"/>
    </row>
    <row r="6575" spans="32:48" x14ac:dyDescent="0.55000000000000004">
      <c r="AF6575" t="s">
        <v>29370</v>
      </c>
      <c r="AG6575" s="284">
        <v>7125</v>
      </c>
      <c r="AI6575" s="276" t="s">
        <v>45195</v>
      </c>
      <c r="AJ6575" s="277">
        <v>78184.19</v>
      </c>
      <c r="AL6575" s="246" t="s">
        <v>63175</v>
      </c>
      <c r="AM6575" s="247">
        <v>800</v>
      </c>
      <c r="AO6575" s="226" t="s">
        <v>42533</v>
      </c>
      <c r="AP6575" s="227">
        <v>192</v>
      </c>
      <c r="AR6575" s="207" t="s">
        <v>20860</v>
      </c>
      <c r="AS6575" s="208">
        <v>7500</v>
      </c>
      <c r="AT6575" s="93"/>
      <c r="AU6575" s="93"/>
      <c r="AV6575" s="93"/>
    </row>
    <row r="6576" spans="32:48" x14ac:dyDescent="0.55000000000000004">
      <c r="AF6576" t="s">
        <v>71896</v>
      </c>
      <c r="AG6576" s="284">
        <v>1762.07</v>
      </c>
      <c r="AI6576" s="276" t="s">
        <v>47074</v>
      </c>
      <c r="AJ6576" s="277">
        <v>-17511.57</v>
      </c>
      <c r="AL6576" s="246" t="s">
        <v>63176</v>
      </c>
      <c r="AM6576" s="247">
        <v>168.31</v>
      </c>
      <c r="AO6576" s="226" t="s">
        <v>42534</v>
      </c>
      <c r="AP6576" s="227">
        <v>341.53</v>
      </c>
      <c r="AR6576" s="207" t="s">
        <v>20861</v>
      </c>
      <c r="AS6576" s="208">
        <v>15269</v>
      </c>
      <c r="AT6576" s="93"/>
      <c r="AU6576" s="93"/>
      <c r="AV6576" s="93"/>
    </row>
    <row r="6577" spans="32:48" x14ac:dyDescent="0.55000000000000004">
      <c r="AF6577" t="s">
        <v>29371</v>
      </c>
      <c r="AG6577" s="284">
        <v>11689.29</v>
      </c>
      <c r="AI6577" s="276" t="s">
        <v>62469</v>
      </c>
      <c r="AJ6577" s="277">
        <v>1274.49</v>
      </c>
      <c r="AL6577" s="246" t="s">
        <v>63177</v>
      </c>
      <c r="AM6577" s="247">
        <v>343</v>
      </c>
      <c r="AO6577" s="226" t="s">
        <v>42535</v>
      </c>
      <c r="AP6577" s="227">
        <v>791.88</v>
      </c>
      <c r="AR6577" s="207" t="s">
        <v>20862</v>
      </c>
      <c r="AS6577" s="208">
        <v>7549.36</v>
      </c>
      <c r="AT6577" s="93"/>
      <c r="AU6577" s="93"/>
      <c r="AV6577" s="93"/>
    </row>
    <row r="6578" spans="32:48" x14ac:dyDescent="0.55000000000000004">
      <c r="AF6578" t="s">
        <v>34282</v>
      </c>
      <c r="AG6578">
        <v>642</v>
      </c>
      <c r="AI6578" s="276" t="s">
        <v>59701</v>
      </c>
      <c r="AJ6578" s="277">
        <v>8600</v>
      </c>
      <c r="AL6578" s="246" t="s">
        <v>64360</v>
      </c>
      <c r="AM6578" s="247">
        <v>109.14</v>
      </c>
      <c r="AO6578" s="226" t="s">
        <v>42536</v>
      </c>
      <c r="AP6578" s="227">
        <v>2873.77</v>
      </c>
      <c r="AR6578" s="207" t="s">
        <v>20863</v>
      </c>
      <c r="AS6578" s="208">
        <v>2497.44</v>
      </c>
      <c r="AT6578" s="93"/>
      <c r="AU6578" s="93"/>
      <c r="AV6578" s="93"/>
    </row>
    <row r="6579" spans="32:48" x14ac:dyDescent="0.55000000000000004">
      <c r="AF6579" t="s">
        <v>29616</v>
      </c>
      <c r="AG6579" s="284">
        <v>16785</v>
      </c>
      <c r="AI6579" s="276" t="s">
        <v>63742</v>
      </c>
      <c r="AJ6579" s="277">
        <v>1061.8399999999999</v>
      </c>
      <c r="AL6579" s="246" t="s">
        <v>13585</v>
      </c>
      <c r="AM6579" s="247">
        <v>10727.36</v>
      </c>
      <c r="AO6579" s="226" t="s">
        <v>42537</v>
      </c>
      <c r="AP6579" s="227">
        <v>5816.57</v>
      </c>
      <c r="AR6579" s="207" t="s">
        <v>20864</v>
      </c>
      <c r="AS6579" s="208">
        <v>188.21</v>
      </c>
      <c r="AT6579" s="93"/>
      <c r="AU6579" s="93"/>
      <c r="AV6579" s="93"/>
    </row>
    <row r="6580" spans="32:48" x14ac:dyDescent="0.55000000000000004">
      <c r="AF6580" t="s">
        <v>46211</v>
      </c>
      <c r="AG6580" s="284">
        <v>8350</v>
      </c>
      <c r="AI6580" s="276" t="s">
        <v>62694</v>
      </c>
      <c r="AJ6580" s="277">
        <v>83970.61</v>
      </c>
      <c r="AL6580" s="246" t="s">
        <v>21082</v>
      </c>
      <c r="AM6580" s="247">
        <v>-9772</v>
      </c>
      <c r="AO6580" s="226" t="s">
        <v>44939</v>
      </c>
      <c r="AP6580" s="227">
        <v>23000</v>
      </c>
      <c r="AR6580" s="207" t="s">
        <v>20865</v>
      </c>
      <c r="AS6580" s="208">
        <v>2497.44</v>
      </c>
      <c r="AT6580" s="93"/>
      <c r="AU6580" s="93"/>
      <c r="AV6580" s="93"/>
    </row>
    <row r="6581" spans="32:48" x14ac:dyDescent="0.55000000000000004">
      <c r="AF6581" t="s">
        <v>39597</v>
      </c>
      <c r="AG6581" s="284">
        <v>1691.13</v>
      </c>
      <c r="AI6581" s="276" t="s">
        <v>63743</v>
      </c>
      <c r="AJ6581" s="277">
        <v>24013.58</v>
      </c>
      <c r="AL6581" s="246" t="s">
        <v>21084</v>
      </c>
      <c r="AM6581" s="247">
        <v>843.09</v>
      </c>
      <c r="AO6581" s="226" t="s">
        <v>44940</v>
      </c>
      <c r="AP6581" s="227">
        <v>1759.5</v>
      </c>
      <c r="AR6581" s="207" t="s">
        <v>20866</v>
      </c>
      <c r="AS6581" s="208">
        <v>188.21</v>
      </c>
      <c r="AT6581" s="93"/>
      <c r="AU6581" s="93"/>
      <c r="AV6581" s="93"/>
    </row>
    <row r="6582" spans="32:48" x14ac:dyDescent="0.55000000000000004">
      <c r="AF6582" t="s">
        <v>49438</v>
      </c>
      <c r="AG6582">
        <v>112.5</v>
      </c>
      <c r="AI6582" s="276" t="s">
        <v>63744</v>
      </c>
      <c r="AJ6582" s="277">
        <v>18014.810000000001</v>
      </c>
      <c r="AL6582" s="246" t="s">
        <v>21085</v>
      </c>
      <c r="AM6582" s="247">
        <v>59.75</v>
      </c>
      <c r="AO6582" s="226" t="s">
        <v>44941</v>
      </c>
      <c r="AP6582" s="227">
        <v>58700</v>
      </c>
      <c r="AR6582" s="207" t="s">
        <v>20867</v>
      </c>
      <c r="AS6582" s="208">
        <v>645.80999999999995</v>
      </c>
      <c r="AT6582" s="93"/>
      <c r="AU6582" s="93"/>
      <c r="AV6582" s="93"/>
    </row>
    <row r="6583" spans="32:48" x14ac:dyDescent="0.55000000000000004">
      <c r="AF6583" t="s">
        <v>43400</v>
      </c>
      <c r="AG6583">
        <v>112.5</v>
      </c>
      <c r="AI6583" s="276" t="s">
        <v>64605</v>
      </c>
      <c r="AJ6583" s="277">
        <v>555.4</v>
      </c>
      <c r="AL6583" s="246" t="s">
        <v>21086</v>
      </c>
      <c r="AM6583" s="247">
        <v>206.55</v>
      </c>
      <c r="AO6583" s="226" t="s">
        <v>44942</v>
      </c>
      <c r="AP6583" s="227">
        <v>4490.3900000000003</v>
      </c>
      <c r="AR6583" s="207" t="s">
        <v>20868</v>
      </c>
      <c r="AS6583" s="208">
        <v>3328.23</v>
      </c>
      <c r="AT6583" s="93"/>
      <c r="AU6583" s="93"/>
      <c r="AV6583" s="93"/>
    </row>
    <row r="6584" spans="32:48" x14ac:dyDescent="0.55000000000000004">
      <c r="AF6584" t="s">
        <v>29620</v>
      </c>
      <c r="AG6584">
        <v>743.04</v>
      </c>
      <c r="AI6584" s="276" t="s">
        <v>57603</v>
      </c>
      <c r="AJ6584" s="277">
        <v>1070.6400000000001</v>
      </c>
      <c r="AL6584" s="246" t="s">
        <v>57470</v>
      </c>
      <c r="AM6584" s="247">
        <v>1612.3</v>
      </c>
      <c r="AO6584" s="226" t="s">
        <v>36302</v>
      </c>
      <c r="AP6584" s="227">
        <v>3094</v>
      </c>
      <c r="AR6584" s="207" t="s">
        <v>20869</v>
      </c>
      <c r="AS6584" s="208">
        <v>34850.400000000001</v>
      </c>
      <c r="AT6584" s="93"/>
      <c r="AU6584" s="93"/>
      <c r="AV6584" s="93"/>
    </row>
    <row r="6585" spans="32:48" x14ac:dyDescent="0.55000000000000004">
      <c r="AF6585" t="s">
        <v>34284</v>
      </c>
      <c r="AG6585" s="284">
        <v>3564</v>
      </c>
      <c r="AI6585" s="276" t="s">
        <v>57604</v>
      </c>
      <c r="AJ6585" s="277">
        <v>10467.129999999999</v>
      </c>
      <c r="AL6585" s="246" t="s">
        <v>21092</v>
      </c>
      <c r="AM6585" s="247">
        <v>3600</v>
      </c>
      <c r="AO6585" s="226" t="s">
        <v>49965</v>
      </c>
      <c r="AP6585" s="227">
        <v>7884.24</v>
      </c>
      <c r="AR6585" s="207" t="s">
        <v>20870</v>
      </c>
      <c r="AS6585" s="208">
        <v>22300.99</v>
      </c>
      <c r="AT6585" s="93"/>
      <c r="AU6585" s="93"/>
      <c r="AV6585" s="93"/>
    </row>
    <row r="6586" spans="32:48" x14ac:dyDescent="0.55000000000000004">
      <c r="AF6586" t="s">
        <v>54602</v>
      </c>
      <c r="AG6586" s="284">
        <v>37785.75</v>
      </c>
      <c r="AI6586" s="276" t="s">
        <v>57605</v>
      </c>
      <c r="AJ6586" s="277">
        <v>33410.11</v>
      </c>
      <c r="AL6586" s="246" t="s">
        <v>21093</v>
      </c>
      <c r="AM6586" s="247">
        <v>275.39999999999998</v>
      </c>
      <c r="AO6586" s="226" t="s">
        <v>20864</v>
      </c>
      <c r="AP6586" s="227">
        <v>603.11</v>
      </c>
      <c r="AR6586" s="207" t="s">
        <v>20871</v>
      </c>
      <c r="AS6586" s="208">
        <v>15269</v>
      </c>
      <c r="AT6586" s="93"/>
      <c r="AU6586" s="93"/>
      <c r="AV6586" s="93"/>
    </row>
    <row r="6587" spans="32:48" x14ac:dyDescent="0.55000000000000004">
      <c r="AF6587" t="s">
        <v>48562</v>
      </c>
      <c r="AG6587" s="284">
        <v>3750</v>
      </c>
      <c r="AI6587" s="276" t="s">
        <v>58609</v>
      </c>
      <c r="AJ6587" s="277">
        <v>1754.88</v>
      </c>
      <c r="AL6587" s="246" t="s">
        <v>59626</v>
      </c>
      <c r="AM6587" s="247">
        <v>1395.28</v>
      </c>
      <c r="AO6587" s="226" t="s">
        <v>48909</v>
      </c>
      <c r="AP6587" s="227">
        <v>5177.88</v>
      </c>
      <c r="AR6587" s="207" t="s">
        <v>20872</v>
      </c>
      <c r="AS6587" s="208">
        <v>12555.52</v>
      </c>
      <c r="AT6587" s="93"/>
      <c r="AU6587" s="93"/>
      <c r="AV6587" s="93"/>
    </row>
    <row r="6588" spans="32:48" x14ac:dyDescent="0.55000000000000004">
      <c r="AF6588" t="s">
        <v>49439</v>
      </c>
      <c r="AG6588">
        <v>162.5</v>
      </c>
      <c r="AI6588" s="276" t="s">
        <v>58610</v>
      </c>
      <c r="AJ6588" s="277">
        <v>693.84</v>
      </c>
      <c r="AL6588" s="246" t="s">
        <v>42558</v>
      </c>
      <c r="AM6588" s="247">
        <v>10821.6</v>
      </c>
      <c r="AO6588" s="226" t="s">
        <v>48910</v>
      </c>
      <c r="AP6588" s="227">
        <v>396.12</v>
      </c>
      <c r="AR6588" s="207" t="s">
        <v>20873</v>
      </c>
      <c r="AS6588" s="208">
        <v>4625</v>
      </c>
      <c r="AT6588" s="93"/>
      <c r="AU6588" s="93"/>
      <c r="AV6588" s="93"/>
    </row>
    <row r="6589" spans="32:48" x14ac:dyDescent="0.55000000000000004">
      <c r="AF6589" t="s">
        <v>14435</v>
      </c>
      <c r="AG6589" s="284">
        <v>5553.35</v>
      </c>
      <c r="AI6589" s="276" t="s">
        <v>58611</v>
      </c>
      <c r="AJ6589" s="277">
        <v>1.8</v>
      </c>
      <c r="AL6589" s="246" t="s">
        <v>21096</v>
      </c>
      <c r="AM6589" s="247">
        <v>2896.61</v>
      </c>
      <c r="AO6589" s="226" t="s">
        <v>33641</v>
      </c>
      <c r="AP6589" s="227">
        <v>12188.02</v>
      </c>
      <c r="AR6589" s="207" t="s">
        <v>20874</v>
      </c>
      <c r="AS6589" s="208">
        <v>346.64</v>
      </c>
      <c r="AT6589" s="93"/>
      <c r="AU6589" s="93"/>
      <c r="AV6589" s="93"/>
    </row>
    <row r="6590" spans="32:48" x14ac:dyDescent="0.55000000000000004">
      <c r="AF6590" t="s">
        <v>14436</v>
      </c>
      <c r="AG6590" s="284">
        <v>16733.14</v>
      </c>
      <c r="AI6590" s="276" t="s">
        <v>57606</v>
      </c>
      <c r="AJ6590" s="277">
        <v>5528.91</v>
      </c>
      <c r="AL6590" s="246" t="s">
        <v>56178</v>
      </c>
      <c r="AM6590" s="247">
        <v>246918.51</v>
      </c>
      <c r="AO6590" s="226" t="s">
        <v>40325</v>
      </c>
      <c r="AP6590" s="227">
        <v>42000</v>
      </c>
      <c r="AR6590" s="207" t="s">
        <v>20875</v>
      </c>
      <c r="AS6590" s="208">
        <v>76.61</v>
      </c>
      <c r="AT6590" s="93"/>
      <c r="AU6590" s="93"/>
      <c r="AV6590" s="93"/>
    </row>
    <row r="6591" spans="32:48" x14ac:dyDescent="0.55000000000000004">
      <c r="AF6591" t="s">
        <v>14437</v>
      </c>
      <c r="AG6591" s="284">
        <v>9106.2900000000009</v>
      </c>
      <c r="AI6591" s="276" t="s">
        <v>61218</v>
      </c>
      <c r="AJ6591" s="277">
        <v>672.57</v>
      </c>
      <c r="AL6591" s="246" t="s">
        <v>46964</v>
      </c>
      <c r="AM6591" s="247">
        <v>10046.25</v>
      </c>
      <c r="AO6591" s="226" t="s">
        <v>40326</v>
      </c>
      <c r="AP6591" s="227">
        <v>34370.639999999999</v>
      </c>
      <c r="AR6591" s="207" t="s">
        <v>20876</v>
      </c>
      <c r="AS6591" s="208">
        <v>7600</v>
      </c>
      <c r="AT6591" s="93"/>
      <c r="AU6591" s="93"/>
      <c r="AV6591" s="93"/>
    </row>
    <row r="6592" spans="32:48" x14ac:dyDescent="0.55000000000000004">
      <c r="AF6592" t="s">
        <v>29624</v>
      </c>
      <c r="AG6592" s="284">
        <v>13782</v>
      </c>
      <c r="AI6592" s="276" t="s">
        <v>70637</v>
      </c>
      <c r="AJ6592" s="277">
        <v>283593.84000000003</v>
      </c>
      <c r="AL6592" s="246" t="s">
        <v>52582</v>
      </c>
      <c r="AM6592" s="247">
        <v>3557.25</v>
      </c>
      <c r="AO6592" s="226" t="s">
        <v>52544</v>
      </c>
      <c r="AP6592" s="227">
        <v>4713.38</v>
      </c>
      <c r="AR6592" s="207" t="s">
        <v>20877</v>
      </c>
      <c r="AS6592" s="208">
        <v>76224.009999999995</v>
      </c>
      <c r="AT6592" s="93"/>
      <c r="AU6592" s="93"/>
      <c r="AV6592" s="93"/>
    </row>
    <row r="6593" spans="32:48" x14ac:dyDescent="0.55000000000000004">
      <c r="AF6593" t="s">
        <v>14438</v>
      </c>
      <c r="AG6593" s="284">
        <v>2361.85</v>
      </c>
      <c r="AI6593" s="276" t="s">
        <v>70638</v>
      </c>
      <c r="AJ6593" s="277">
        <v>28160.9</v>
      </c>
      <c r="AL6593" s="246" t="s">
        <v>52583</v>
      </c>
      <c r="AM6593" s="247">
        <v>271.87</v>
      </c>
      <c r="AO6593" s="226" t="s">
        <v>33642</v>
      </c>
      <c r="AP6593" s="227">
        <v>6845.37</v>
      </c>
      <c r="AR6593" s="207" t="s">
        <v>20878</v>
      </c>
      <c r="AS6593" s="208">
        <v>3698.17</v>
      </c>
      <c r="AT6593" s="93"/>
      <c r="AU6593" s="93"/>
      <c r="AV6593" s="93"/>
    </row>
    <row r="6594" spans="32:48" x14ac:dyDescent="0.55000000000000004">
      <c r="AF6594" t="s">
        <v>35804</v>
      </c>
      <c r="AG6594" s="284">
        <v>4675.18</v>
      </c>
      <c r="AI6594" s="276" t="s">
        <v>70639</v>
      </c>
      <c r="AJ6594" s="277">
        <v>17445.29</v>
      </c>
      <c r="AL6594" s="246" t="s">
        <v>52584</v>
      </c>
      <c r="AM6594" s="247">
        <v>871.53</v>
      </c>
      <c r="AO6594" s="226" t="s">
        <v>52545</v>
      </c>
      <c r="AP6594" s="227">
        <v>1902.35</v>
      </c>
      <c r="AR6594" s="207" t="s">
        <v>20879</v>
      </c>
      <c r="AS6594" s="208">
        <v>17242</v>
      </c>
      <c r="AT6594" s="93"/>
      <c r="AU6594" s="93"/>
      <c r="AV6594" s="93"/>
    </row>
    <row r="6595" spans="32:48" x14ac:dyDescent="0.55000000000000004">
      <c r="AF6595" t="s">
        <v>54603</v>
      </c>
      <c r="AG6595" s="284">
        <v>61150.03</v>
      </c>
      <c r="AI6595" s="276" t="s">
        <v>70640</v>
      </c>
      <c r="AJ6595" s="277">
        <v>13960.94</v>
      </c>
      <c r="AL6595" s="246" t="s">
        <v>52585</v>
      </c>
      <c r="AM6595" s="247">
        <v>27366.9</v>
      </c>
      <c r="AO6595" s="226" t="s">
        <v>52546</v>
      </c>
      <c r="AP6595" s="227">
        <v>1283.49</v>
      </c>
      <c r="AR6595" s="207" t="s">
        <v>20880</v>
      </c>
      <c r="AS6595" s="208">
        <v>2000</v>
      </c>
      <c r="AT6595" s="93"/>
      <c r="AU6595" s="93"/>
      <c r="AV6595" s="93"/>
    </row>
    <row r="6596" spans="32:48" x14ac:dyDescent="0.55000000000000004">
      <c r="AF6596" t="s">
        <v>48563</v>
      </c>
      <c r="AG6596">
        <v>75.14</v>
      </c>
      <c r="AI6596" s="276" t="s">
        <v>70641</v>
      </c>
      <c r="AJ6596" s="277">
        <v>830</v>
      </c>
      <c r="AL6596" s="246" t="s">
        <v>52586</v>
      </c>
      <c r="AM6596" s="247">
        <v>169.8</v>
      </c>
      <c r="AO6596" s="226" t="s">
        <v>49966</v>
      </c>
      <c r="AP6596" s="227">
        <v>875</v>
      </c>
      <c r="AR6596" s="207" t="s">
        <v>20881</v>
      </c>
      <c r="AS6596" s="208">
        <v>12354.99</v>
      </c>
      <c r="AT6596" s="93"/>
      <c r="AU6596" s="93"/>
      <c r="AV6596" s="93"/>
    </row>
    <row r="6597" spans="32:48" x14ac:dyDescent="0.55000000000000004">
      <c r="AF6597" t="s">
        <v>14439</v>
      </c>
      <c r="AG6597" s="284">
        <v>9775.1</v>
      </c>
      <c r="AI6597" s="276" t="s">
        <v>70642</v>
      </c>
      <c r="AJ6597" s="277">
        <v>5558.46</v>
      </c>
      <c r="AL6597" s="246" t="s">
        <v>55147</v>
      </c>
      <c r="AM6597" s="247">
        <v>156</v>
      </c>
      <c r="AO6597" s="226" t="s">
        <v>52547</v>
      </c>
      <c r="AP6597" s="227">
        <v>2000</v>
      </c>
      <c r="AR6597" s="207" t="s">
        <v>20882</v>
      </c>
      <c r="AS6597" s="208">
        <v>1294.8699999999999</v>
      </c>
      <c r="AT6597" s="93"/>
      <c r="AU6597" s="93"/>
      <c r="AV6597" s="93"/>
    </row>
    <row r="6598" spans="32:48" x14ac:dyDescent="0.55000000000000004">
      <c r="AF6598" t="s">
        <v>14440</v>
      </c>
      <c r="AG6598" s="284">
        <v>145159.57999999999</v>
      </c>
      <c r="AI6598" s="276" t="s">
        <v>68197</v>
      </c>
      <c r="AJ6598" s="277">
        <v>74150</v>
      </c>
      <c r="AL6598" s="246" t="s">
        <v>52587</v>
      </c>
      <c r="AM6598" s="247">
        <v>242.39</v>
      </c>
      <c r="AO6598" s="226" t="s">
        <v>52548</v>
      </c>
      <c r="AP6598" s="227">
        <v>150.49</v>
      </c>
      <c r="AR6598" s="207" t="s">
        <v>20883</v>
      </c>
      <c r="AS6598" s="208">
        <v>97.54</v>
      </c>
      <c r="AT6598" s="93"/>
      <c r="AU6598" s="93"/>
      <c r="AV6598" s="93"/>
    </row>
    <row r="6599" spans="32:48" x14ac:dyDescent="0.55000000000000004">
      <c r="AF6599" t="s">
        <v>29631</v>
      </c>
      <c r="AG6599" s="284">
        <v>2461.1999999999998</v>
      </c>
      <c r="AI6599" s="276" t="s">
        <v>68198</v>
      </c>
      <c r="AJ6599" s="277">
        <v>31822.97</v>
      </c>
      <c r="AL6599" s="246" t="s">
        <v>56179</v>
      </c>
      <c r="AM6599" s="247">
        <v>401.25</v>
      </c>
      <c r="AO6599" s="226" t="s">
        <v>39181</v>
      </c>
      <c r="AP6599" s="227">
        <v>110624.88</v>
      </c>
      <c r="AR6599" s="207" t="s">
        <v>20884</v>
      </c>
      <c r="AS6599" s="208">
        <v>29.84</v>
      </c>
      <c r="AT6599" s="93"/>
      <c r="AU6599" s="93"/>
      <c r="AV6599" s="93"/>
    </row>
    <row r="6600" spans="32:48" x14ac:dyDescent="0.55000000000000004">
      <c r="AF6600" t="s">
        <v>29633</v>
      </c>
      <c r="AG6600" s="284">
        <v>12312.85</v>
      </c>
      <c r="AI6600" s="276" t="s">
        <v>68199</v>
      </c>
      <c r="AJ6600" s="277">
        <v>102041.44</v>
      </c>
      <c r="AL6600" s="246" t="s">
        <v>63178</v>
      </c>
      <c r="AM6600" s="247">
        <v>2320.71</v>
      </c>
      <c r="AO6600" s="226" t="s">
        <v>46950</v>
      </c>
      <c r="AP6600" s="227">
        <v>15988.26</v>
      </c>
      <c r="AR6600" s="207" t="s">
        <v>20885</v>
      </c>
      <c r="AS6600" s="208">
        <v>54.72</v>
      </c>
      <c r="AT6600" s="93"/>
      <c r="AU6600" s="93"/>
      <c r="AV6600" s="93"/>
    </row>
    <row r="6601" spans="32:48" x14ac:dyDescent="0.55000000000000004">
      <c r="AF6601" t="s">
        <v>29635</v>
      </c>
      <c r="AG6601" s="284">
        <v>1224</v>
      </c>
      <c r="AI6601" s="276" t="s">
        <v>68200</v>
      </c>
      <c r="AJ6601" s="277">
        <v>2116.81</v>
      </c>
      <c r="AL6601" s="246" t="s">
        <v>59082</v>
      </c>
      <c r="AM6601" s="247">
        <v>12892.86</v>
      </c>
      <c r="AO6601" s="226" t="s">
        <v>39182</v>
      </c>
      <c r="AP6601" s="227">
        <v>11240.88</v>
      </c>
      <c r="AR6601" s="207" t="s">
        <v>20886</v>
      </c>
      <c r="AS6601" s="208">
        <v>4.17</v>
      </c>
      <c r="AT6601" s="93"/>
      <c r="AU6601" s="93"/>
      <c r="AV6601" s="93"/>
    </row>
    <row r="6602" spans="32:48" x14ac:dyDescent="0.55000000000000004">
      <c r="AF6602" t="s">
        <v>29641</v>
      </c>
      <c r="AG6602" s="284">
        <v>4323.47</v>
      </c>
      <c r="AI6602" s="276" t="s">
        <v>69766</v>
      </c>
      <c r="AJ6602" s="277">
        <v>235856.85</v>
      </c>
      <c r="AL6602" s="246" t="s">
        <v>35082</v>
      </c>
      <c r="AM6602" s="247">
        <v>179518.74</v>
      </c>
      <c r="AO6602" s="226" t="s">
        <v>49967</v>
      </c>
      <c r="AP6602" s="227">
        <v>53246.63</v>
      </c>
      <c r="AR6602" s="207" t="s">
        <v>20887</v>
      </c>
      <c r="AS6602" s="208">
        <v>0.44</v>
      </c>
      <c r="AT6602" s="93"/>
      <c r="AU6602" s="93"/>
      <c r="AV6602" s="93"/>
    </row>
    <row r="6603" spans="32:48" x14ac:dyDescent="0.55000000000000004">
      <c r="AF6603" t="s">
        <v>40909</v>
      </c>
      <c r="AG6603" s="284">
        <v>1927161.09</v>
      </c>
      <c r="AI6603" s="276" t="s">
        <v>70189</v>
      </c>
      <c r="AJ6603" s="277">
        <v>71984.14</v>
      </c>
      <c r="AL6603" s="246" t="s">
        <v>21098</v>
      </c>
      <c r="AM6603" s="247">
        <v>45089</v>
      </c>
      <c r="AO6603" s="226" t="s">
        <v>39183</v>
      </c>
      <c r="AP6603" s="227">
        <v>3284.97</v>
      </c>
      <c r="AR6603" s="207" t="s">
        <v>20888</v>
      </c>
      <c r="AS6603" s="208">
        <v>8312.93</v>
      </c>
      <c r="AT6603" s="93"/>
      <c r="AU6603" s="93"/>
      <c r="AV6603" s="93"/>
    </row>
    <row r="6604" spans="32:48" x14ac:dyDescent="0.55000000000000004">
      <c r="AF6604" t="s">
        <v>71897</v>
      </c>
      <c r="AG6604" s="284">
        <v>5700</v>
      </c>
      <c r="AI6604" s="276" t="s">
        <v>68201</v>
      </c>
      <c r="AJ6604" s="277">
        <v>107639.4</v>
      </c>
      <c r="AL6604" s="246" t="s">
        <v>39187</v>
      </c>
      <c r="AM6604" s="247">
        <v>25368.75</v>
      </c>
      <c r="AO6604" s="226" t="s">
        <v>46951</v>
      </c>
      <c r="AP6604" s="227">
        <v>20160.72</v>
      </c>
      <c r="AR6604" s="207" t="s">
        <v>20889</v>
      </c>
      <c r="AS6604" s="208">
        <v>9325.52</v>
      </c>
      <c r="AT6604" s="93"/>
      <c r="AU6604" s="93"/>
      <c r="AV6604" s="93"/>
    </row>
    <row r="6605" spans="32:48" x14ac:dyDescent="0.55000000000000004">
      <c r="AF6605" t="s">
        <v>29878</v>
      </c>
      <c r="AG6605" s="284">
        <v>2304.85</v>
      </c>
      <c r="AI6605" s="276" t="s">
        <v>69884</v>
      </c>
      <c r="AJ6605" s="277">
        <v>151168.31</v>
      </c>
      <c r="AL6605" s="246" t="s">
        <v>35083</v>
      </c>
      <c r="AM6605" s="247">
        <v>9249.11</v>
      </c>
      <c r="AO6605" s="226" t="s">
        <v>46952</v>
      </c>
      <c r="AP6605" s="227">
        <v>1542.28</v>
      </c>
      <c r="AR6605" s="207" t="s">
        <v>20890</v>
      </c>
      <c r="AS6605" s="208">
        <v>29607.31</v>
      </c>
      <c r="AT6605" s="93"/>
      <c r="AU6605" s="93"/>
      <c r="AV6605" s="93"/>
    </row>
    <row r="6606" spans="32:48" x14ac:dyDescent="0.55000000000000004">
      <c r="AF6606" t="s">
        <v>29881</v>
      </c>
      <c r="AG6606" s="284">
        <v>76450</v>
      </c>
      <c r="AI6606" s="276" t="s">
        <v>70643</v>
      </c>
      <c r="AJ6606" s="277">
        <v>48.82</v>
      </c>
      <c r="AL6606" s="246" t="s">
        <v>62010</v>
      </c>
      <c r="AM6606" s="247">
        <v>583.24</v>
      </c>
      <c r="AO6606" s="226" t="s">
        <v>44943</v>
      </c>
      <c r="AP6606" s="227">
        <v>25011.74</v>
      </c>
      <c r="AR6606" s="207" t="s">
        <v>20891</v>
      </c>
      <c r="AS6606" s="208">
        <v>14794.67</v>
      </c>
      <c r="AT6606" s="93"/>
      <c r="AU6606" s="93"/>
      <c r="AV6606" s="93"/>
    </row>
    <row r="6607" spans="32:48" x14ac:dyDescent="0.55000000000000004">
      <c r="AF6607" t="s">
        <v>14459</v>
      </c>
      <c r="AG6607" s="284">
        <v>5106.79</v>
      </c>
      <c r="AI6607" s="276" t="s">
        <v>63252</v>
      </c>
      <c r="AJ6607" s="277">
        <v>244880.92</v>
      </c>
      <c r="AL6607" s="246" t="s">
        <v>52588</v>
      </c>
      <c r="AM6607" s="247">
        <v>6200</v>
      </c>
      <c r="AO6607" s="226" t="s">
        <v>44944</v>
      </c>
      <c r="AP6607" s="227">
        <v>1913.26</v>
      </c>
      <c r="AR6607" s="207" t="s">
        <v>20892</v>
      </c>
      <c r="AS6607" s="208">
        <v>4748</v>
      </c>
      <c r="AT6607" s="93"/>
      <c r="AU6607" s="93"/>
      <c r="AV6607" s="93"/>
    </row>
    <row r="6608" spans="32:48" x14ac:dyDescent="0.55000000000000004">
      <c r="AF6608" t="s">
        <v>14460</v>
      </c>
      <c r="AG6608" s="284">
        <v>15831.51</v>
      </c>
      <c r="AI6608" s="276" t="s">
        <v>63253</v>
      </c>
      <c r="AJ6608" s="277">
        <v>17924.400000000001</v>
      </c>
      <c r="AL6608" s="246" t="s">
        <v>21099</v>
      </c>
      <c r="AM6608" s="247">
        <v>19062.96</v>
      </c>
      <c r="AO6608" s="226" t="s">
        <v>42538</v>
      </c>
      <c r="AP6608" s="227">
        <v>218.57</v>
      </c>
      <c r="AR6608" s="207" t="s">
        <v>20893</v>
      </c>
      <c r="AS6608" s="208">
        <v>293.57</v>
      </c>
      <c r="AT6608" s="93"/>
      <c r="AU6608" s="93"/>
      <c r="AV6608" s="93"/>
    </row>
    <row r="6609" spans="32:48" x14ac:dyDescent="0.55000000000000004">
      <c r="AF6609" t="s">
        <v>29885</v>
      </c>
      <c r="AG6609" s="284">
        <v>17517758.469999999</v>
      </c>
      <c r="AI6609" s="276" t="s">
        <v>63254</v>
      </c>
      <c r="AJ6609" s="277">
        <v>57490.89</v>
      </c>
      <c r="AL6609" s="246" t="s">
        <v>35084</v>
      </c>
      <c r="AM6609" s="247">
        <v>60502.6</v>
      </c>
      <c r="AO6609" s="226" t="s">
        <v>20877</v>
      </c>
      <c r="AP6609" s="227">
        <v>18714.43</v>
      </c>
      <c r="AR6609" s="207" t="s">
        <v>20894</v>
      </c>
      <c r="AS6609" s="208">
        <v>4625</v>
      </c>
      <c r="AT6609" s="93"/>
      <c r="AU6609" s="93"/>
      <c r="AV6609" s="93"/>
    </row>
    <row r="6610" spans="32:48" x14ac:dyDescent="0.55000000000000004">
      <c r="AF6610" t="s">
        <v>56877</v>
      </c>
      <c r="AG6610" s="284">
        <v>20442.39</v>
      </c>
      <c r="AI6610" s="276" t="s">
        <v>63255</v>
      </c>
      <c r="AJ6610" s="277">
        <v>1224.6300000000001</v>
      </c>
      <c r="AL6610" s="246" t="s">
        <v>36310</v>
      </c>
      <c r="AM6610" s="247">
        <v>27007.13</v>
      </c>
      <c r="AO6610" s="226" t="s">
        <v>20881</v>
      </c>
      <c r="AP6610" s="227">
        <v>2822</v>
      </c>
      <c r="AR6610" s="207" t="s">
        <v>20895</v>
      </c>
      <c r="AS6610" s="208">
        <v>1294.8699999999999</v>
      </c>
      <c r="AT6610" s="93"/>
      <c r="AU6610" s="93"/>
      <c r="AV6610" s="93"/>
    </row>
    <row r="6611" spans="32:48" x14ac:dyDescent="0.55000000000000004">
      <c r="AF6611" t="s">
        <v>29887</v>
      </c>
      <c r="AG6611" s="284">
        <v>13585.69</v>
      </c>
      <c r="AI6611" s="276" t="s">
        <v>66674</v>
      </c>
      <c r="AJ6611" s="277">
        <v>2093670</v>
      </c>
      <c r="AL6611" s="246" t="s">
        <v>33655</v>
      </c>
      <c r="AM6611" s="247">
        <v>4421.88</v>
      </c>
      <c r="AO6611" s="226" t="s">
        <v>44945</v>
      </c>
      <c r="AP6611" s="227">
        <v>81493.75</v>
      </c>
      <c r="AR6611" s="207" t="s">
        <v>20896</v>
      </c>
      <c r="AS6611" s="208">
        <v>444.18</v>
      </c>
      <c r="AT6611" s="93"/>
      <c r="AU6611" s="93"/>
      <c r="AV6611" s="93"/>
    </row>
    <row r="6612" spans="32:48" x14ac:dyDescent="0.55000000000000004">
      <c r="AF6612" t="s">
        <v>14462</v>
      </c>
      <c r="AG6612" s="284">
        <v>39096.769999999997</v>
      </c>
      <c r="AI6612" s="276" t="s">
        <v>64606</v>
      </c>
      <c r="AJ6612" s="277">
        <v>40782.959999999999</v>
      </c>
      <c r="AL6612" s="246" t="s">
        <v>59083</v>
      </c>
      <c r="AM6612" s="247">
        <v>12343</v>
      </c>
      <c r="AO6612" s="226" t="s">
        <v>44946</v>
      </c>
      <c r="AP6612" s="227">
        <v>6234.27</v>
      </c>
      <c r="AR6612" s="207" t="s">
        <v>20897</v>
      </c>
      <c r="AS6612" s="208">
        <v>106.45</v>
      </c>
      <c r="AT6612" s="93"/>
      <c r="AU6612" s="93"/>
      <c r="AV6612" s="93"/>
    </row>
    <row r="6613" spans="32:48" x14ac:dyDescent="0.55000000000000004">
      <c r="AF6613" t="s">
        <v>29888</v>
      </c>
      <c r="AG6613" s="284">
        <v>294445.11</v>
      </c>
      <c r="AI6613" s="276" t="s">
        <v>66675</v>
      </c>
      <c r="AJ6613" s="277">
        <v>3927.13</v>
      </c>
      <c r="AL6613" s="246" t="s">
        <v>60500</v>
      </c>
      <c r="AM6613" s="247">
        <v>99637.87</v>
      </c>
      <c r="AO6613" s="226" t="s">
        <v>49968</v>
      </c>
      <c r="AP6613" s="227">
        <v>8000</v>
      </c>
      <c r="AR6613" s="207" t="s">
        <v>20898</v>
      </c>
      <c r="AS6613" s="208">
        <v>54.72</v>
      </c>
      <c r="AT6613" s="93"/>
      <c r="AU6613" s="93"/>
      <c r="AV6613" s="93"/>
    </row>
    <row r="6614" spans="32:48" x14ac:dyDescent="0.55000000000000004">
      <c r="AF6614" t="s">
        <v>29891</v>
      </c>
      <c r="AG6614" s="284">
        <v>1320.73</v>
      </c>
      <c r="AI6614" s="276" t="s">
        <v>66676</v>
      </c>
      <c r="AJ6614" s="277">
        <v>6773.61</v>
      </c>
      <c r="AL6614" s="246" t="s">
        <v>48914</v>
      </c>
      <c r="AM6614" s="247">
        <v>150183.85</v>
      </c>
      <c r="AO6614" s="226" t="s">
        <v>20890</v>
      </c>
      <c r="AP6614" s="227">
        <v>6505.98</v>
      </c>
      <c r="AR6614" s="207" t="s">
        <v>20899</v>
      </c>
      <c r="AS6614" s="208">
        <v>4.17</v>
      </c>
      <c r="AT6614" s="93"/>
      <c r="AU6614" s="93"/>
      <c r="AV6614" s="93"/>
    </row>
    <row r="6615" spans="32:48" x14ac:dyDescent="0.55000000000000004">
      <c r="AF6615" t="s">
        <v>14463</v>
      </c>
      <c r="AG6615" s="284">
        <v>126966.35</v>
      </c>
      <c r="AI6615" s="276" t="s">
        <v>62471</v>
      </c>
      <c r="AJ6615" s="277">
        <v>529180</v>
      </c>
      <c r="AL6615" s="246" t="s">
        <v>35085</v>
      </c>
      <c r="AM6615" s="247">
        <v>22940</v>
      </c>
      <c r="AO6615" s="226" t="s">
        <v>49969</v>
      </c>
      <c r="AP6615" s="227">
        <v>-6372.98</v>
      </c>
      <c r="AR6615" s="207" t="s">
        <v>20900</v>
      </c>
      <c r="AS6615" s="208">
        <v>0.44</v>
      </c>
      <c r="AT6615" s="93"/>
      <c r="AU6615" s="93"/>
      <c r="AV6615" s="93"/>
    </row>
    <row r="6616" spans="32:48" x14ac:dyDescent="0.55000000000000004">
      <c r="AF6616" t="s">
        <v>29892</v>
      </c>
      <c r="AG6616" s="284">
        <v>-64841.86</v>
      </c>
      <c r="AI6616" s="276" t="s">
        <v>56319</v>
      </c>
      <c r="AJ6616" s="277">
        <v>1056055.1499999999</v>
      </c>
      <c r="AL6616" s="246" t="s">
        <v>56180</v>
      </c>
      <c r="AM6616" s="247">
        <v>3055656.59</v>
      </c>
      <c r="AO6616" s="226" t="s">
        <v>20891</v>
      </c>
      <c r="AP6616" s="227">
        <v>6273.67</v>
      </c>
      <c r="AR6616" s="207" t="s">
        <v>20901</v>
      </c>
      <c r="AS6616" s="208">
        <v>8312.93</v>
      </c>
      <c r="AT6616" s="93"/>
      <c r="AU6616" s="93"/>
      <c r="AV6616" s="93"/>
    </row>
    <row r="6617" spans="32:48" x14ac:dyDescent="0.55000000000000004">
      <c r="AF6617" t="s">
        <v>46215</v>
      </c>
      <c r="AG6617" s="284">
        <v>17104.46</v>
      </c>
      <c r="AI6617" s="276" t="s">
        <v>68202</v>
      </c>
      <c r="AJ6617" s="277">
        <v>10525.02</v>
      </c>
      <c r="AL6617" s="246" t="s">
        <v>64361</v>
      </c>
      <c r="AM6617" s="247">
        <v>700</v>
      </c>
      <c r="AO6617" s="226" t="s">
        <v>42539</v>
      </c>
      <c r="AP6617" s="227">
        <v>0.96</v>
      </c>
      <c r="AR6617" s="207" t="s">
        <v>20902</v>
      </c>
      <c r="AS6617" s="208">
        <v>9325.52</v>
      </c>
      <c r="AT6617" s="93"/>
      <c r="AU6617" s="93"/>
      <c r="AV6617" s="93"/>
    </row>
    <row r="6618" spans="32:48" x14ac:dyDescent="0.55000000000000004">
      <c r="AF6618" t="s">
        <v>36848</v>
      </c>
      <c r="AG6618" s="284">
        <v>42806.75</v>
      </c>
      <c r="AI6618" s="276" t="s">
        <v>59704</v>
      </c>
      <c r="AJ6618" s="277">
        <v>770.23</v>
      </c>
      <c r="AL6618" s="246" t="s">
        <v>62011</v>
      </c>
      <c r="AM6618" s="247">
        <v>4360.99</v>
      </c>
      <c r="AO6618" s="226" t="s">
        <v>20893</v>
      </c>
      <c r="AP6618" s="227">
        <v>293.57</v>
      </c>
      <c r="AR6618" s="207" t="s">
        <v>20903</v>
      </c>
      <c r="AS6618" s="208">
        <v>71552.3</v>
      </c>
      <c r="AT6618" s="93"/>
      <c r="AU6618" s="93"/>
      <c r="AV6618" s="93"/>
    </row>
    <row r="6619" spans="32:48" x14ac:dyDescent="0.55000000000000004">
      <c r="AF6619" t="s">
        <v>36867</v>
      </c>
      <c r="AG6619" s="284">
        <v>24157.5</v>
      </c>
      <c r="AI6619" s="276" t="s">
        <v>56321</v>
      </c>
      <c r="AJ6619" s="277">
        <v>2583.85</v>
      </c>
      <c r="AL6619" s="246" t="s">
        <v>52592</v>
      </c>
      <c r="AM6619" s="247">
        <v>381.86</v>
      </c>
      <c r="AO6619" s="226" t="s">
        <v>49970</v>
      </c>
      <c r="AP6619" s="227">
        <v>44750</v>
      </c>
      <c r="AR6619" s="207" t="s">
        <v>20904</v>
      </c>
      <c r="AS6619" s="208">
        <v>2000</v>
      </c>
      <c r="AT6619" s="93"/>
      <c r="AU6619" s="93"/>
      <c r="AV6619" s="93"/>
    </row>
    <row r="6620" spans="32:48" x14ac:dyDescent="0.55000000000000004">
      <c r="AF6620" t="s">
        <v>34323</v>
      </c>
      <c r="AG6620" s="284">
        <v>3714.58</v>
      </c>
      <c r="AI6620" s="276" t="s">
        <v>59705</v>
      </c>
      <c r="AJ6620" s="277">
        <v>-27.37</v>
      </c>
      <c r="AL6620" s="246" t="s">
        <v>52593</v>
      </c>
      <c r="AM6620" s="247">
        <v>1012.14</v>
      </c>
      <c r="AO6620" s="226" t="s">
        <v>49971</v>
      </c>
      <c r="AP6620" s="227">
        <v>111781.32</v>
      </c>
      <c r="AR6620" s="207" t="s">
        <v>20905</v>
      </c>
      <c r="AS6620" s="208">
        <v>95010.42</v>
      </c>
      <c r="AT6620" s="93"/>
      <c r="AU6620" s="93"/>
      <c r="AV6620" s="93"/>
    </row>
    <row r="6621" spans="32:48" x14ac:dyDescent="0.55000000000000004">
      <c r="AF6621" t="s">
        <v>30045</v>
      </c>
      <c r="AG6621" s="284">
        <v>49837</v>
      </c>
      <c r="AI6621" s="276" t="s">
        <v>66677</v>
      </c>
      <c r="AJ6621" s="277">
        <v>12400</v>
      </c>
      <c r="AL6621" s="246" t="s">
        <v>46966</v>
      </c>
      <c r="AM6621" s="247">
        <v>835.68</v>
      </c>
      <c r="AO6621" s="226" t="s">
        <v>42540</v>
      </c>
      <c r="AP6621" s="227">
        <v>8345.59</v>
      </c>
      <c r="AR6621" s="207" t="s">
        <v>20906</v>
      </c>
      <c r="AS6621" s="208">
        <v>19541.080000000002</v>
      </c>
      <c r="AT6621" s="93"/>
      <c r="AU6621" s="93"/>
      <c r="AV6621" s="93"/>
    </row>
    <row r="6622" spans="32:48" x14ac:dyDescent="0.55000000000000004">
      <c r="AF6622" t="s">
        <v>30049</v>
      </c>
      <c r="AG6622" s="284">
        <v>3406</v>
      </c>
      <c r="AI6622" s="276" t="s">
        <v>68203</v>
      </c>
      <c r="AJ6622" s="277">
        <v>1420.41</v>
      </c>
      <c r="AL6622" s="246" t="s">
        <v>63179</v>
      </c>
      <c r="AM6622" s="247">
        <v>1979</v>
      </c>
      <c r="AO6622" s="226" t="s">
        <v>49972</v>
      </c>
      <c r="AP6622" s="227">
        <v>2157.98</v>
      </c>
      <c r="AR6622" s="207" t="s">
        <v>20907</v>
      </c>
      <c r="AS6622" s="208">
        <v>4498.92</v>
      </c>
      <c r="AT6622" s="93"/>
      <c r="AU6622" s="93"/>
      <c r="AV6622" s="93"/>
    </row>
    <row r="6623" spans="32:48" x14ac:dyDescent="0.55000000000000004">
      <c r="AF6623" t="s">
        <v>36868</v>
      </c>
      <c r="AG6623">
        <v>112.5</v>
      </c>
      <c r="AI6623" s="276" t="s">
        <v>66678</v>
      </c>
      <c r="AJ6623" s="277">
        <v>3585.02</v>
      </c>
      <c r="AL6623" s="246" t="s">
        <v>62639</v>
      </c>
      <c r="AM6623" s="247">
        <v>58</v>
      </c>
      <c r="AO6623" s="226" t="s">
        <v>42541</v>
      </c>
      <c r="AP6623" s="227">
        <v>398.13</v>
      </c>
      <c r="AR6623" s="207" t="s">
        <v>20908</v>
      </c>
      <c r="AS6623" s="208">
        <v>1596.82</v>
      </c>
      <c r="AT6623" s="93"/>
      <c r="AU6623" s="93"/>
      <c r="AV6623" s="93"/>
    </row>
    <row r="6624" spans="32:48" x14ac:dyDescent="0.55000000000000004">
      <c r="AF6624" t="s">
        <v>30051</v>
      </c>
      <c r="AG6624" s="284">
        <v>2948.02</v>
      </c>
      <c r="AI6624" s="276" t="s">
        <v>58612</v>
      </c>
      <c r="AJ6624" s="277">
        <v>2029.61</v>
      </c>
      <c r="AL6624" s="246" t="s">
        <v>48915</v>
      </c>
      <c r="AM6624" s="247">
        <v>377.63</v>
      </c>
      <c r="AO6624" s="226" t="s">
        <v>49973</v>
      </c>
      <c r="AP6624" s="227">
        <v>3304.68</v>
      </c>
      <c r="AR6624" s="207" t="s">
        <v>20909</v>
      </c>
      <c r="AS6624" s="208">
        <v>245.18</v>
      </c>
      <c r="AT6624" s="93"/>
      <c r="AU6624" s="93"/>
      <c r="AV6624" s="93"/>
    </row>
    <row r="6625" spans="32:48" x14ac:dyDescent="0.55000000000000004">
      <c r="AF6625" t="s">
        <v>71898</v>
      </c>
      <c r="AG6625" s="284">
        <v>1000</v>
      </c>
      <c r="AI6625" s="276" t="s">
        <v>58297</v>
      </c>
      <c r="AJ6625" s="277">
        <v>32379.200000000001</v>
      </c>
      <c r="AL6625" s="246" t="s">
        <v>58863</v>
      </c>
      <c r="AM6625" s="247">
        <v>592.26</v>
      </c>
      <c r="AO6625" s="226" t="s">
        <v>49974</v>
      </c>
      <c r="AP6625" s="227">
        <v>1056</v>
      </c>
      <c r="AR6625" s="207" t="s">
        <v>20910</v>
      </c>
      <c r="AS6625" s="208">
        <v>2926.44</v>
      </c>
      <c r="AT6625" s="93"/>
      <c r="AU6625" s="93"/>
      <c r="AV6625" s="93"/>
    </row>
    <row r="6626" spans="32:48" x14ac:dyDescent="0.55000000000000004">
      <c r="AF6626" t="s">
        <v>30055</v>
      </c>
      <c r="AG6626" s="284">
        <v>38211.07</v>
      </c>
      <c r="AI6626" s="276" t="s">
        <v>66679</v>
      </c>
      <c r="AJ6626" s="277">
        <v>18936.62</v>
      </c>
      <c r="AL6626" s="246" t="s">
        <v>61416</v>
      </c>
      <c r="AM6626" s="247">
        <v>8990.75</v>
      </c>
      <c r="AO6626" s="226" t="s">
        <v>52549</v>
      </c>
      <c r="AP6626" s="227">
        <v>275.39</v>
      </c>
      <c r="AR6626" s="207" t="s">
        <v>20911</v>
      </c>
      <c r="AS6626" s="208">
        <v>7851.56</v>
      </c>
      <c r="AT6626" s="93"/>
      <c r="AU6626" s="93"/>
      <c r="AV6626" s="93"/>
    </row>
    <row r="6627" spans="32:48" x14ac:dyDescent="0.55000000000000004">
      <c r="AF6627" t="s">
        <v>71899</v>
      </c>
      <c r="AG6627" s="284">
        <v>1000</v>
      </c>
      <c r="AI6627" s="276" t="s">
        <v>68204</v>
      </c>
      <c r="AJ6627" s="277">
        <v>20338.439999999999</v>
      </c>
      <c r="AL6627" s="246" t="s">
        <v>63180</v>
      </c>
      <c r="AM6627" s="247">
        <v>2600</v>
      </c>
      <c r="AO6627" s="226" t="s">
        <v>42542</v>
      </c>
      <c r="AP6627" s="227">
        <v>1169.31</v>
      </c>
      <c r="AR6627" s="207" t="s">
        <v>20912</v>
      </c>
      <c r="AS6627" s="208">
        <v>1193</v>
      </c>
      <c r="AT6627" s="93"/>
      <c r="AU6627" s="93"/>
      <c r="AV6627" s="93"/>
    </row>
    <row r="6628" spans="32:48" x14ac:dyDescent="0.55000000000000004">
      <c r="AF6628" t="s">
        <v>30057</v>
      </c>
      <c r="AG6628" s="284">
        <v>3224.96</v>
      </c>
      <c r="AI6628" s="276" t="s">
        <v>60594</v>
      </c>
      <c r="AJ6628" s="277">
        <v>133475</v>
      </c>
      <c r="AL6628" s="246" t="s">
        <v>59084</v>
      </c>
      <c r="AM6628" s="247">
        <v>784.17</v>
      </c>
      <c r="AO6628" s="226" t="s">
        <v>42543</v>
      </c>
      <c r="AP6628" s="227">
        <v>19272.38</v>
      </c>
      <c r="AR6628" s="207" t="s">
        <v>20913</v>
      </c>
      <c r="AS6628" s="208">
        <v>1498</v>
      </c>
      <c r="AT6628" s="93"/>
      <c r="AU6628" s="93"/>
      <c r="AV6628" s="93"/>
    </row>
    <row r="6629" spans="32:48" x14ac:dyDescent="0.55000000000000004">
      <c r="AF6629" t="s">
        <v>14471</v>
      </c>
      <c r="AG6629" s="284">
        <v>9391.23</v>
      </c>
      <c r="AI6629" s="276" t="s">
        <v>60595</v>
      </c>
      <c r="AJ6629" s="277">
        <v>4000.25</v>
      </c>
      <c r="AL6629" s="246" t="s">
        <v>55148</v>
      </c>
      <c r="AM6629" s="247">
        <v>12471.15</v>
      </c>
      <c r="AO6629" s="226" t="s">
        <v>49975</v>
      </c>
      <c r="AP6629" s="227">
        <v>170782.4</v>
      </c>
      <c r="AR6629" s="207" t="s">
        <v>20914</v>
      </c>
      <c r="AS6629" s="208">
        <v>550</v>
      </c>
      <c r="AT6629" s="93"/>
      <c r="AU6629" s="93"/>
      <c r="AV6629" s="93"/>
    </row>
    <row r="6630" spans="32:48" x14ac:dyDescent="0.55000000000000004">
      <c r="AF6630" t="s">
        <v>14472</v>
      </c>
      <c r="AG6630" s="284">
        <v>28673.119999999999</v>
      </c>
      <c r="AI6630" s="276" t="s">
        <v>68205</v>
      </c>
      <c r="AJ6630" s="277">
        <v>45222</v>
      </c>
      <c r="AL6630" s="246" t="s">
        <v>55149</v>
      </c>
      <c r="AM6630" s="247">
        <v>1872.76</v>
      </c>
      <c r="AO6630" s="226" t="s">
        <v>49976</v>
      </c>
      <c r="AP6630" s="227">
        <v>1742.16</v>
      </c>
      <c r="AR6630" s="207" t="s">
        <v>20915</v>
      </c>
      <c r="AS6630" s="208">
        <v>5872</v>
      </c>
      <c r="AT6630" s="93"/>
      <c r="AU6630" s="93"/>
      <c r="AV6630" s="93"/>
    </row>
    <row r="6631" spans="32:48" x14ac:dyDescent="0.55000000000000004">
      <c r="AF6631" t="s">
        <v>30058</v>
      </c>
      <c r="AG6631" s="284">
        <v>13490.8</v>
      </c>
      <c r="AI6631" s="276" t="s">
        <v>62108</v>
      </c>
      <c r="AJ6631" s="277">
        <v>33896.43</v>
      </c>
      <c r="AL6631" s="246" t="s">
        <v>55150</v>
      </c>
      <c r="AM6631" s="247">
        <v>3884.61</v>
      </c>
      <c r="AO6631" s="226" t="s">
        <v>42544</v>
      </c>
      <c r="AP6631" s="227">
        <v>43719.16</v>
      </c>
      <c r="AR6631" s="207" t="s">
        <v>20916</v>
      </c>
      <c r="AS6631" s="208">
        <v>974</v>
      </c>
      <c r="AT6631" s="93"/>
      <c r="AU6631" s="93"/>
      <c r="AV6631" s="93"/>
    </row>
    <row r="6632" spans="32:48" x14ac:dyDescent="0.55000000000000004">
      <c r="AF6632" t="s">
        <v>49445</v>
      </c>
      <c r="AG6632">
        <v>605.1</v>
      </c>
      <c r="AI6632" s="276" t="s">
        <v>62109</v>
      </c>
      <c r="AJ6632" s="277">
        <v>2971.89</v>
      </c>
      <c r="AL6632" s="246" t="s">
        <v>61096</v>
      </c>
      <c r="AM6632" s="247">
        <v>9567.0499999999993</v>
      </c>
      <c r="AO6632" s="226" t="s">
        <v>42545</v>
      </c>
      <c r="AP6632" s="227">
        <v>89775</v>
      </c>
      <c r="AR6632" s="207" t="s">
        <v>20917</v>
      </c>
      <c r="AS6632" s="208">
        <v>2000</v>
      </c>
      <c r="AT6632" s="93"/>
      <c r="AU6632" s="93"/>
      <c r="AV6632" s="93"/>
    </row>
    <row r="6633" spans="32:48" x14ac:dyDescent="0.55000000000000004">
      <c r="AF6633" t="s">
        <v>30059</v>
      </c>
      <c r="AG6633" s="284">
        <v>118286.36</v>
      </c>
      <c r="AI6633" s="276" t="s">
        <v>62110</v>
      </c>
      <c r="AJ6633" s="277">
        <v>10016.1</v>
      </c>
      <c r="AL6633" s="246" t="s">
        <v>56181</v>
      </c>
      <c r="AM6633" s="247">
        <v>11293.58</v>
      </c>
      <c r="AO6633" s="226" t="s">
        <v>49977</v>
      </c>
      <c r="AP6633" s="227">
        <v>48500</v>
      </c>
      <c r="AR6633" s="207" t="s">
        <v>20918</v>
      </c>
      <c r="AS6633" s="208">
        <v>4125</v>
      </c>
      <c r="AT6633" s="93"/>
      <c r="AU6633" s="93"/>
      <c r="AV6633" s="93"/>
    </row>
    <row r="6634" spans="32:48" x14ac:dyDescent="0.55000000000000004">
      <c r="AF6634" t="s">
        <v>40915</v>
      </c>
      <c r="AG6634" s="284">
        <v>95779.79</v>
      </c>
      <c r="AI6634" s="276" t="s">
        <v>62111</v>
      </c>
      <c r="AJ6634" s="277">
        <v>7007.53</v>
      </c>
      <c r="AL6634" s="246" t="s">
        <v>60501</v>
      </c>
      <c r="AM6634" s="247">
        <v>2150.77</v>
      </c>
      <c r="AO6634" s="226" t="s">
        <v>49978</v>
      </c>
      <c r="AP6634" s="227">
        <v>29760</v>
      </c>
      <c r="AR6634" s="207" t="s">
        <v>20919</v>
      </c>
      <c r="AS6634" s="208">
        <v>5228</v>
      </c>
      <c r="AT6634" s="93"/>
      <c r="AU6634" s="93"/>
      <c r="AV6634" s="93"/>
    </row>
    <row r="6635" spans="32:48" x14ac:dyDescent="0.55000000000000004">
      <c r="AF6635" t="s">
        <v>30061</v>
      </c>
      <c r="AG6635">
        <v>360.19</v>
      </c>
      <c r="AI6635" s="276" t="s">
        <v>63256</v>
      </c>
      <c r="AJ6635" s="277">
        <v>40140.339999999997</v>
      </c>
      <c r="AL6635" s="246" t="s">
        <v>58258</v>
      </c>
      <c r="AM6635" s="247">
        <v>14820.31</v>
      </c>
      <c r="AO6635" s="226" t="s">
        <v>49979</v>
      </c>
      <c r="AP6635" s="227">
        <v>52500</v>
      </c>
      <c r="AR6635" s="207" t="s">
        <v>20920</v>
      </c>
      <c r="AS6635" s="208">
        <v>26754.2</v>
      </c>
      <c r="AT6635" s="93"/>
      <c r="AU6635" s="93"/>
      <c r="AV6635" s="93"/>
    </row>
    <row r="6636" spans="32:48" x14ac:dyDescent="0.55000000000000004">
      <c r="AF6636" t="s">
        <v>54611</v>
      </c>
      <c r="AG6636" s="284">
        <v>21112.05</v>
      </c>
      <c r="AI6636" s="276" t="s">
        <v>33839</v>
      </c>
      <c r="AJ6636" s="277">
        <v>2729.15</v>
      </c>
      <c r="AL6636" s="246" t="s">
        <v>63181</v>
      </c>
      <c r="AM6636" s="247">
        <v>304.75</v>
      </c>
      <c r="AO6636" s="226" t="s">
        <v>42546</v>
      </c>
      <c r="AP6636" s="227">
        <v>12691.91</v>
      </c>
      <c r="AR6636" s="207" t="s">
        <v>20921</v>
      </c>
      <c r="AS6636" s="208">
        <v>12702.53</v>
      </c>
      <c r="AT6636" s="93"/>
      <c r="AU6636" s="93"/>
      <c r="AV6636" s="93"/>
    </row>
    <row r="6637" spans="32:48" x14ac:dyDescent="0.55000000000000004">
      <c r="AF6637" t="s">
        <v>60973</v>
      </c>
      <c r="AG6637">
        <v>654.4</v>
      </c>
      <c r="AI6637" s="276" t="s">
        <v>23545</v>
      </c>
      <c r="AJ6637" s="277">
        <v>201.07</v>
      </c>
      <c r="AL6637" s="246" t="s">
        <v>64362</v>
      </c>
      <c r="AM6637" s="247">
        <v>14.29</v>
      </c>
      <c r="AO6637" s="226" t="s">
        <v>49980</v>
      </c>
      <c r="AP6637" s="227">
        <v>2855.66</v>
      </c>
      <c r="AR6637" s="207" t="s">
        <v>20922</v>
      </c>
      <c r="AS6637" s="208">
        <v>70</v>
      </c>
      <c r="AT6637" s="93"/>
      <c r="AU6637" s="93"/>
      <c r="AV6637" s="93"/>
    </row>
    <row r="6638" spans="32:48" x14ac:dyDescent="0.55000000000000004">
      <c r="AF6638" t="s">
        <v>30064</v>
      </c>
      <c r="AG6638" s="284">
        <v>65965.8</v>
      </c>
      <c r="AI6638" s="276" t="s">
        <v>56322</v>
      </c>
      <c r="AJ6638" s="277">
        <v>215598.14</v>
      </c>
      <c r="AL6638" s="246" t="s">
        <v>64363</v>
      </c>
      <c r="AM6638" s="247">
        <v>1240</v>
      </c>
      <c r="AO6638" s="226" t="s">
        <v>49981</v>
      </c>
      <c r="AP6638" s="227">
        <v>985.73</v>
      </c>
      <c r="AR6638" s="207" t="s">
        <v>20923</v>
      </c>
      <c r="AS6638" s="208">
        <v>1000</v>
      </c>
      <c r="AT6638" s="93"/>
      <c r="AU6638" s="93"/>
      <c r="AV6638" s="93"/>
    </row>
    <row r="6639" spans="32:48" x14ac:dyDescent="0.55000000000000004">
      <c r="AF6639" t="s">
        <v>14473</v>
      </c>
      <c r="AG6639" s="284">
        <v>69055.33</v>
      </c>
      <c r="AI6639" s="276" t="s">
        <v>53047</v>
      </c>
      <c r="AJ6639" s="277">
        <v>740108.26</v>
      </c>
      <c r="AL6639" s="246" t="s">
        <v>64364</v>
      </c>
      <c r="AM6639" s="247">
        <v>94.87</v>
      </c>
      <c r="AO6639" s="226" t="s">
        <v>42547</v>
      </c>
      <c r="AP6639" s="227">
        <v>556.46</v>
      </c>
      <c r="AR6639" s="207" t="s">
        <v>20924</v>
      </c>
      <c r="AS6639" s="208">
        <v>4133.34</v>
      </c>
      <c r="AT6639" s="93"/>
      <c r="AU6639" s="93"/>
      <c r="AV6639" s="93"/>
    </row>
    <row r="6640" spans="32:48" x14ac:dyDescent="0.55000000000000004">
      <c r="AF6640" t="s">
        <v>30065</v>
      </c>
      <c r="AG6640" s="284">
        <v>109205.84</v>
      </c>
      <c r="AI6640" s="276" t="s">
        <v>53048</v>
      </c>
      <c r="AJ6640" s="277">
        <v>127836.5</v>
      </c>
      <c r="AL6640" s="246" t="s">
        <v>64365</v>
      </c>
      <c r="AM6640" s="247">
        <v>303.8</v>
      </c>
      <c r="AO6640" s="226" t="s">
        <v>49982</v>
      </c>
      <c r="AP6640" s="227">
        <v>4.95</v>
      </c>
      <c r="AR6640" s="207" t="s">
        <v>20925</v>
      </c>
      <c r="AS6640" s="208">
        <v>54.86</v>
      </c>
      <c r="AT6640" s="93"/>
      <c r="AU6640" s="93"/>
      <c r="AV6640" s="93"/>
    </row>
    <row r="6641" spans="32:48" x14ac:dyDescent="0.55000000000000004">
      <c r="AF6641" t="s">
        <v>30066</v>
      </c>
      <c r="AG6641" s="284">
        <v>414043</v>
      </c>
      <c r="AI6641" s="276" t="s">
        <v>62696</v>
      </c>
      <c r="AJ6641" s="277">
        <v>47883.57</v>
      </c>
      <c r="AL6641" s="246" t="s">
        <v>63182</v>
      </c>
      <c r="AM6641" s="247">
        <v>17984.099999999999</v>
      </c>
      <c r="AO6641" s="226" t="s">
        <v>49983</v>
      </c>
      <c r="AP6641" s="227">
        <v>54.21</v>
      </c>
      <c r="AR6641" s="207" t="s">
        <v>20926</v>
      </c>
      <c r="AS6641" s="208">
        <v>2650</v>
      </c>
      <c r="AT6641" s="93"/>
      <c r="AU6641" s="93"/>
      <c r="AV6641" s="93"/>
    </row>
    <row r="6642" spans="32:48" x14ac:dyDescent="0.55000000000000004">
      <c r="AF6642" t="s">
        <v>30072</v>
      </c>
      <c r="AG6642" s="284">
        <v>-73593.460000000006</v>
      </c>
      <c r="AI6642" s="276" t="s">
        <v>45199</v>
      </c>
      <c r="AJ6642" s="277">
        <v>82175.899999999994</v>
      </c>
      <c r="AL6642" s="246" t="s">
        <v>64366</v>
      </c>
      <c r="AM6642" s="247">
        <v>116.19</v>
      </c>
      <c r="AO6642" s="226" t="s">
        <v>49984</v>
      </c>
      <c r="AP6642" s="227">
        <v>2.94</v>
      </c>
      <c r="AR6642" s="207" t="s">
        <v>20927</v>
      </c>
      <c r="AS6642" s="208">
        <v>2584.4</v>
      </c>
      <c r="AT6642" s="93"/>
      <c r="AU6642" s="93"/>
      <c r="AV6642" s="93"/>
    </row>
    <row r="6643" spans="32:48" x14ac:dyDescent="0.55000000000000004">
      <c r="AF6643" t="s">
        <v>55671</v>
      </c>
      <c r="AG6643" s="284">
        <v>4072785.12</v>
      </c>
      <c r="AI6643" s="276" t="s">
        <v>47075</v>
      </c>
      <c r="AJ6643" s="277">
        <v>213510</v>
      </c>
      <c r="AL6643" s="246" t="s">
        <v>64367</v>
      </c>
      <c r="AM6643" s="247">
        <v>138.65</v>
      </c>
      <c r="AO6643" s="226" t="s">
        <v>42548</v>
      </c>
      <c r="AP6643" s="227">
        <v>330.48</v>
      </c>
      <c r="AR6643" s="207" t="s">
        <v>20928</v>
      </c>
      <c r="AS6643" s="208">
        <v>7550</v>
      </c>
      <c r="AT6643" s="93"/>
      <c r="AU6643" s="93"/>
      <c r="AV6643" s="93"/>
    </row>
    <row r="6644" spans="32:48" x14ac:dyDescent="0.55000000000000004">
      <c r="AF6644" t="s">
        <v>58387</v>
      </c>
      <c r="AG6644" s="284">
        <v>242671.37</v>
      </c>
      <c r="AI6644" s="276" t="s">
        <v>49001</v>
      </c>
      <c r="AJ6644" s="277">
        <v>16102.75</v>
      </c>
      <c r="AL6644" s="246" t="s">
        <v>64368</v>
      </c>
      <c r="AM6644" s="247">
        <v>700</v>
      </c>
      <c r="AO6644" s="226" t="s">
        <v>42549</v>
      </c>
      <c r="AP6644" s="227">
        <v>1.6</v>
      </c>
      <c r="AR6644" s="207" t="s">
        <v>20929</v>
      </c>
      <c r="AS6644" s="208">
        <v>577.61</v>
      </c>
      <c r="AT6644" s="93"/>
      <c r="AU6644" s="93"/>
      <c r="AV6644" s="93"/>
    </row>
    <row r="6645" spans="32:48" x14ac:dyDescent="0.55000000000000004">
      <c r="AF6645" t="s">
        <v>71900</v>
      </c>
      <c r="AG6645" s="284">
        <v>443312.19</v>
      </c>
      <c r="AI6645" s="276" t="s">
        <v>49002</v>
      </c>
      <c r="AJ6645" s="277">
        <v>1806.3</v>
      </c>
      <c r="AL6645" s="246" t="s">
        <v>62640</v>
      </c>
      <c r="AM6645" s="247">
        <v>1622.74</v>
      </c>
      <c r="AO6645" s="226" t="s">
        <v>49985</v>
      </c>
      <c r="AP6645" s="227">
        <v>3669.37</v>
      </c>
      <c r="AR6645" s="207" t="s">
        <v>20930</v>
      </c>
      <c r="AS6645" s="208">
        <v>6099.98</v>
      </c>
      <c r="AT6645" s="93"/>
      <c r="AU6645" s="93"/>
      <c r="AV6645" s="93"/>
    </row>
    <row r="6646" spans="32:48" x14ac:dyDescent="0.55000000000000004">
      <c r="AF6646" t="s">
        <v>30144</v>
      </c>
      <c r="AG6646" s="284">
        <v>15655.55</v>
      </c>
      <c r="AI6646" s="276" t="s">
        <v>68206</v>
      </c>
      <c r="AJ6646" s="277">
        <v>3704.53</v>
      </c>
      <c r="AL6646" s="246" t="s">
        <v>59412</v>
      </c>
      <c r="AM6646" s="247">
        <v>34600</v>
      </c>
      <c r="AO6646" s="226" t="s">
        <v>44947</v>
      </c>
      <c r="AP6646" s="227">
        <v>14000</v>
      </c>
      <c r="AR6646" s="207" t="s">
        <v>20931</v>
      </c>
      <c r="AS6646" s="208">
        <v>18843.990000000002</v>
      </c>
      <c r="AT6646" s="93"/>
      <c r="AU6646" s="93"/>
      <c r="AV6646" s="93"/>
    </row>
    <row r="6647" spans="32:48" x14ac:dyDescent="0.55000000000000004">
      <c r="AF6647" t="s">
        <v>34329</v>
      </c>
      <c r="AG6647" s="284">
        <v>5827</v>
      </c>
      <c r="AI6647" s="276" t="s">
        <v>53050</v>
      </c>
      <c r="AJ6647" s="277">
        <v>4343.6499999999996</v>
      </c>
      <c r="AL6647" s="246" t="s">
        <v>36311</v>
      </c>
      <c r="AM6647" s="247">
        <v>3410.12</v>
      </c>
      <c r="AO6647" s="226" t="s">
        <v>44948</v>
      </c>
      <c r="AP6647" s="227">
        <v>1071</v>
      </c>
      <c r="AR6647" s="207" t="s">
        <v>20932</v>
      </c>
      <c r="AS6647" s="208">
        <v>18104.080000000002</v>
      </c>
      <c r="AT6647" s="93"/>
      <c r="AU6647" s="93"/>
      <c r="AV6647" s="93"/>
    </row>
    <row r="6648" spans="32:48" x14ac:dyDescent="0.55000000000000004">
      <c r="AF6648" t="s">
        <v>30149</v>
      </c>
      <c r="AG6648" s="284">
        <v>1827.26</v>
      </c>
      <c r="AI6648" s="276" t="s">
        <v>57608</v>
      </c>
      <c r="AJ6648" s="277">
        <v>849.18</v>
      </c>
      <c r="AL6648" s="246" t="s">
        <v>21147</v>
      </c>
      <c r="AM6648" s="247">
        <v>260.89</v>
      </c>
      <c r="AO6648" s="226" t="s">
        <v>44949</v>
      </c>
      <c r="AP6648" s="227">
        <v>88000</v>
      </c>
      <c r="AR6648" s="207" t="s">
        <v>20933</v>
      </c>
      <c r="AS6648" s="208">
        <v>2982.3</v>
      </c>
      <c r="AT6648" s="93"/>
      <c r="AU6648" s="93"/>
      <c r="AV6648" s="93"/>
    </row>
    <row r="6649" spans="32:48" x14ac:dyDescent="0.55000000000000004">
      <c r="AF6649" t="s">
        <v>30151</v>
      </c>
      <c r="AG6649" s="284">
        <v>4064.42</v>
      </c>
      <c r="AI6649" s="276" t="s">
        <v>62113</v>
      </c>
      <c r="AJ6649" s="277">
        <v>20375.88</v>
      </c>
      <c r="AL6649" s="246" t="s">
        <v>21148</v>
      </c>
      <c r="AM6649" s="247">
        <v>172.03</v>
      </c>
      <c r="AO6649" s="226" t="s">
        <v>44950</v>
      </c>
      <c r="AP6649" s="227">
        <v>6733</v>
      </c>
      <c r="AR6649" s="207" t="s">
        <v>20934</v>
      </c>
      <c r="AS6649" s="208">
        <v>1852.67</v>
      </c>
      <c r="AT6649" s="93"/>
      <c r="AU6649" s="93"/>
      <c r="AV6649" s="93"/>
    </row>
    <row r="6650" spans="32:48" x14ac:dyDescent="0.55000000000000004">
      <c r="AF6650" t="s">
        <v>36880</v>
      </c>
      <c r="AG6650" s="284">
        <v>1325.57</v>
      </c>
      <c r="AI6650" s="276" t="s">
        <v>68207</v>
      </c>
      <c r="AJ6650" s="277">
        <v>1558.76</v>
      </c>
      <c r="AL6650" s="246" t="s">
        <v>21151</v>
      </c>
      <c r="AM6650" s="247">
        <v>816.41</v>
      </c>
      <c r="AO6650" s="226" t="s">
        <v>35075</v>
      </c>
      <c r="AP6650" s="227">
        <v>5989.67</v>
      </c>
      <c r="AR6650" s="207" t="s">
        <v>20935</v>
      </c>
      <c r="AS6650" s="208">
        <v>12994.43</v>
      </c>
      <c r="AT6650" s="93"/>
      <c r="AU6650" s="93"/>
      <c r="AV6650" s="93"/>
    </row>
    <row r="6651" spans="32:48" x14ac:dyDescent="0.55000000000000004">
      <c r="AF6651" t="s">
        <v>30153</v>
      </c>
      <c r="AG6651" s="284">
        <v>30260.12</v>
      </c>
      <c r="AI6651" s="276" t="s">
        <v>68208</v>
      </c>
      <c r="AJ6651" s="277">
        <v>7280</v>
      </c>
      <c r="AL6651" s="246" t="s">
        <v>58259</v>
      </c>
      <c r="AM6651" s="247">
        <v>3031.35</v>
      </c>
      <c r="AO6651" s="226" t="s">
        <v>20921</v>
      </c>
      <c r="AP6651" s="227">
        <v>605</v>
      </c>
      <c r="AR6651" s="207" t="s">
        <v>20936</v>
      </c>
      <c r="AS6651" s="208">
        <v>13912.5</v>
      </c>
      <c r="AT6651" s="93"/>
      <c r="AU6651" s="93"/>
      <c r="AV6651" s="93"/>
    </row>
    <row r="6652" spans="32:48" x14ac:dyDescent="0.55000000000000004">
      <c r="AF6652" t="s">
        <v>55672</v>
      </c>
      <c r="AG6652">
        <v>76.98</v>
      </c>
      <c r="AI6652" s="276" t="s">
        <v>39298</v>
      </c>
      <c r="AJ6652" s="277">
        <v>4440.21</v>
      </c>
      <c r="AL6652" s="246" t="s">
        <v>58260</v>
      </c>
      <c r="AM6652" s="247">
        <v>2500</v>
      </c>
      <c r="AO6652" s="226" t="s">
        <v>46953</v>
      </c>
      <c r="AP6652" s="227">
        <v>1861</v>
      </c>
      <c r="AR6652" s="207" t="s">
        <v>20937</v>
      </c>
      <c r="AS6652" s="208">
        <v>1064.28</v>
      </c>
      <c r="AT6652" s="93"/>
      <c r="AU6652" s="93"/>
      <c r="AV6652" s="93"/>
    </row>
    <row r="6653" spans="32:48" x14ac:dyDescent="0.55000000000000004">
      <c r="AF6653" t="s">
        <v>30156</v>
      </c>
      <c r="AG6653" s="284">
        <v>52417.47</v>
      </c>
      <c r="AI6653" s="276" t="s">
        <v>56324</v>
      </c>
      <c r="AJ6653" s="277">
        <v>15680</v>
      </c>
      <c r="AL6653" s="246" t="s">
        <v>64369</v>
      </c>
      <c r="AM6653" s="247">
        <v>8580</v>
      </c>
      <c r="AO6653" s="226" t="s">
        <v>52550</v>
      </c>
      <c r="AP6653" s="227">
        <v>5200</v>
      </c>
      <c r="AR6653" s="207" t="s">
        <v>20938</v>
      </c>
      <c r="AS6653" s="208">
        <v>22903.8</v>
      </c>
      <c r="AT6653" s="93"/>
      <c r="AU6653" s="93"/>
      <c r="AV6653" s="93"/>
    </row>
    <row r="6654" spans="32:48" x14ac:dyDescent="0.55000000000000004">
      <c r="AF6654" t="s">
        <v>30157</v>
      </c>
      <c r="AG6654" s="284">
        <v>484508.5</v>
      </c>
      <c r="AI6654" s="276" t="s">
        <v>39299</v>
      </c>
      <c r="AJ6654" s="277">
        <v>2045.9</v>
      </c>
      <c r="AL6654" s="246" t="s">
        <v>63684</v>
      </c>
      <c r="AM6654" s="247">
        <v>166915</v>
      </c>
      <c r="AO6654" s="226" t="s">
        <v>52551</v>
      </c>
      <c r="AP6654" s="227">
        <v>393.74</v>
      </c>
      <c r="AR6654" s="207" t="s">
        <v>20939</v>
      </c>
      <c r="AS6654" s="208">
        <v>18735</v>
      </c>
      <c r="AT6654" s="93"/>
      <c r="AU6654" s="93"/>
      <c r="AV6654" s="93"/>
    </row>
    <row r="6655" spans="32:48" x14ac:dyDescent="0.55000000000000004">
      <c r="AF6655" t="s">
        <v>30158</v>
      </c>
      <c r="AG6655">
        <v>125.59</v>
      </c>
      <c r="AI6655" s="276" t="s">
        <v>42695</v>
      </c>
      <c r="AJ6655" s="277">
        <v>6430.11</v>
      </c>
      <c r="AL6655" s="246" t="s">
        <v>63685</v>
      </c>
      <c r="AM6655" s="247">
        <v>13425.46</v>
      </c>
      <c r="AO6655" s="226" t="s">
        <v>52552</v>
      </c>
      <c r="AP6655" s="227">
        <v>503.53</v>
      </c>
      <c r="AR6655" s="207" t="s">
        <v>20940</v>
      </c>
      <c r="AS6655" s="208">
        <v>1428</v>
      </c>
      <c r="AT6655" s="93"/>
      <c r="AU6655" s="93"/>
      <c r="AV6655" s="93"/>
    </row>
    <row r="6656" spans="32:48" x14ac:dyDescent="0.55000000000000004">
      <c r="AF6656" t="s">
        <v>30159</v>
      </c>
      <c r="AG6656" s="284">
        <v>45558.18</v>
      </c>
      <c r="AI6656" s="276" t="s">
        <v>39300</v>
      </c>
      <c r="AJ6656" s="277">
        <v>62.64</v>
      </c>
      <c r="AL6656" s="246" t="s">
        <v>63686</v>
      </c>
      <c r="AM6656" s="247">
        <v>31548.1</v>
      </c>
      <c r="AO6656" s="226" t="s">
        <v>52553</v>
      </c>
      <c r="AP6656" s="227">
        <v>3355</v>
      </c>
      <c r="AR6656" s="207" t="s">
        <v>20941</v>
      </c>
      <c r="AS6656" s="208">
        <v>21462.5</v>
      </c>
      <c r="AT6656" s="93"/>
      <c r="AU6656" s="93"/>
      <c r="AV6656" s="93"/>
    </row>
    <row r="6657" spans="32:48" x14ac:dyDescent="0.55000000000000004">
      <c r="AF6657" t="s">
        <v>30160</v>
      </c>
      <c r="AG6657" s="284">
        <v>137596.21</v>
      </c>
      <c r="AI6657" s="276" t="s">
        <v>62700</v>
      </c>
      <c r="AJ6657" s="277">
        <v>7349.72</v>
      </c>
      <c r="AL6657" s="246" t="s">
        <v>63183</v>
      </c>
      <c r="AM6657" s="247">
        <v>150234.78</v>
      </c>
      <c r="AO6657" s="226" t="s">
        <v>40327</v>
      </c>
      <c r="AP6657" s="227">
        <v>75259.22</v>
      </c>
      <c r="AR6657" s="207" t="s">
        <v>20942</v>
      </c>
      <c r="AS6657" s="208">
        <v>19541.080000000002</v>
      </c>
      <c r="AT6657" s="93"/>
      <c r="AU6657" s="93"/>
      <c r="AV6657" s="93"/>
    </row>
    <row r="6658" spans="32:48" x14ac:dyDescent="0.55000000000000004">
      <c r="AF6658" t="s">
        <v>30161</v>
      </c>
      <c r="AG6658" s="284">
        <v>7419.94</v>
      </c>
      <c r="AI6658" s="276" t="s">
        <v>68209</v>
      </c>
      <c r="AJ6658" s="277">
        <v>9355.5</v>
      </c>
      <c r="AL6658" s="246" t="s">
        <v>63687</v>
      </c>
      <c r="AM6658" s="247">
        <v>17526.96</v>
      </c>
      <c r="AO6658" s="226" t="s">
        <v>20928</v>
      </c>
      <c r="AP6658" s="227">
        <v>152397.07999999999</v>
      </c>
      <c r="AR6658" s="207" t="s">
        <v>20943</v>
      </c>
      <c r="AS6658" s="208">
        <v>1641.89</v>
      </c>
      <c r="AT6658" s="93"/>
      <c r="AU6658" s="93"/>
      <c r="AV6658" s="93"/>
    </row>
    <row r="6659" spans="32:48" x14ac:dyDescent="0.55000000000000004">
      <c r="AF6659" t="s">
        <v>30162</v>
      </c>
      <c r="AG6659" s="284">
        <v>7838077.9199999999</v>
      </c>
      <c r="AI6659" s="276" t="s">
        <v>36467</v>
      </c>
      <c r="AJ6659" s="277">
        <v>1155.23</v>
      </c>
      <c r="AL6659" s="246" t="s">
        <v>63184</v>
      </c>
      <c r="AM6659" s="247">
        <v>22026.05</v>
      </c>
      <c r="AO6659" s="226" t="s">
        <v>33644</v>
      </c>
      <c r="AP6659" s="227">
        <v>2000</v>
      </c>
      <c r="AR6659" s="207" t="s">
        <v>20944</v>
      </c>
      <c r="AS6659" s="208">
        <v>36102.78</v>
      </c>
      <c r="AT6659" s="93"/>
      <c r="AU6659" s="93"/>
      <c r="AV6659" s="93"/>
    </row>
    <row r="6660" spans="32:48" x14ac:dyDescent="0.55000000000000004">
      <c r="AF6660" t="s">
        <v>14494</v>
      </c>
      <c r="AG6660" s="284">
        <v>36650</v>
      </c>
      <c r="AI6660" s="276" t="s">
        <v>68210</v>
      </c>
      <c r="AJ6660" s="277">
        <v>8227.1</v>
      </c>
      <c r="AL6660" s="246" t="s">
        <v>61097</v>
      </c>
      <c r="AM6660" s="247">
        <v>8834.92</v>
      </c>
      <c r="AO6660" s="226" t="s">
        <v>20929</v>
      </c>
      <c r="AP6660" s="227">
        <v>4097.72</v>
      </c>
      <c r="AR6660" s="207" t="s">
        <v>20945</v>
      </c>
      <c r="AS6660" s="208">
        <v>1596.82</v>
      </c>
      <c r="AT6660" s="93"/>
      <c r="AU6660" s="93"/>
      <c r="AV6660" s="93"/>
    </row>
    <row r="6661" spans="32:48" x14ac:dyDescent="0.55000000000000004">
      <c r="AF6661" t="s">
        <v>49447</v>
      </c>
      <c r="AG6661" s="284">
        <v>10275.44</v>
      </c>
      <c r="AI6661" s="276" t="s">
        <v>68211</v>
      </c>
      <c r="AJ6661" s="277">
        <v>36722.26</v>
      </c>
      <c r="AL6661" s="246" t="s">
        <v>63185</v>
      </c>
      <c r="AM6661" s="247">
        <v>4048</v>
      </c>
      <c r="AO6661" s="226" t="s">
        <v>20930</v>
      </c>
      <c r="AP6661" s="227">
        <v>31233.58</v>
      </c>
      <c r="AR6661" s="207" t="s">
        <v>20946</v>
      </c>
      <c r="AS6661" s="208">
        <v>26754.2</v>
      </c>
      <c r="AT6661" s="93"/>
      <c r="AU6661" s="93"/>
      <c r="AV6661" s="93"/>
    </row>
    <row r="6662" spans="32:48" x14ac:dyDescent="0.55000000000000004">
      <c r="AF6662" t="s">
        <v>62417</v>
      </c>
      <c r="AG6662">
        <v>618.20000000000005</v>
      </c>
      <c r="AI6662" s="276" t="s">
        <v>68212</v>
      </c>
      <c r="AJ6662" s="277">
        <v>31910.41</v>
      </c>
      <c r="AL6662" s="246" t="s">
        <v>36312</v>
      </c>
      <c r="AM6662" s="247">
        <v>37572.730000000003</v>
      </c>
      <c r="AO6662" s="226" t="s">
        <v>20931</v>
      </c>
      <c r="AP6662" s="227">
        <v>35770.15</v>
      </c>
      <c r="AR6662" s="207" t="s">
        <v>20947</v>
      </c>
      <c r="AS6662" s="208">
        <v>12702.53</v>
      </c>
      <c r="AT6662" s="93"/>
      <c r="AU6662" s="93"/>
      <c r="AV6662" s="93"/>
    </row>
    <row r="6663" spans="32:48" x14ac:dyDescent="0.55000000000000004">
      <c r="AF6663" t="s">
        <v>70973</v>
      </c>
      <c r="AG6663" s="284">
        <v>79684.95</v>
      </c>
      <c r="AI6663" s="276" t="s">
        <v>42698</v>
      </c>
      <c r="AJ6663" s="277">
        <v>2820</v>
      </c>
      <c r="AL6663" s="246" t="s">
        <v>62460</v>
      </c>
      <c r="AM6663" s="247">
        <v>11933.04</v>
      </c>
      <c r="AO6663" s="226" t="s">
        <v>20932</v>
      </c>
      <c r="AP6663" s="227">
        <v>8927.86</v>
      </c>
      <c r="AR6663" s="207" t="s">
        <v>20948</v>
      </c>
      <c r="AS6663" s="208">
        <v>70</v>
      </c>
      <c r="AT6663" s="93"/>
      <c r="AU6663" s="93"/>
      <c r="AV6663" s="93"/>
    </row>
    <row r="6664" spans="32:48" x14ac:dyDescent="0.55000000000000004">
      <c r="AF6664" t="s">
        <v>58908</v>
      </c>
      <c r="AG6664" s="284">
        <v>9517.74</v>
      </c>
      <c r="AI6664" s="276" t="s">
        <v>68213</v>
      </c>
      <c r="AJ6664" s="277">
        <v>15364</v>
      </c>
      <c r="AL6664" s="246" t="s">
        <v>63186</v>
      </c>
      <c r="AM6664" s="247">
        <v>1534.51</v>
      </c>
      <c r="AO6664" s="226" t="s">
        <v>20933</v>
      </c>
      <c r="AP6664" s="227">
        <v>23606.41</v>
      </c>
      <c r="AR6664" s="207" t="s">
        <v>20949</v>
      </c>
      <c r="AS6664" s="208">
        <v>1000</v>
      </c>
      <c r="AT6664" s="93"/>
      <c r="AU6664" s="93"/>
      <c r="AV6664" s="93"/>
    </row>
    <row r="6665" spans="32:48" x14ac:dyDescent="0.55000000000000004">
      <c r="AF6665" t="s">
        <v>30165</v>
      </c>
      <c r="AG6665" s="284">
        <v>43828.11</v>
      </c>
      <c r="AI6665" s="276" t="s">
        <v>47076</v>
      </c>
      <c r="AJ6665" s="277">
        <v>228675</v>
      </c>
      <c r="AL6665" s="246" t="s">
        <v>52594</v>
      </c>
      <c r="AM6665" s="247">
        <v>1829.69</v>
      </c>
      <c r="AO6665" s="226" t="s">
        <v>20934</v>
      </c>
      <c r="AP6665" s="227">
        <v>39.380000000000003</v>
      </c>
      <c r="AR6665" s="207" t="s">
        <v>20950</v>
      </c>
      <c r="AS6665" s="208">
        <v>51684.43</v>
      </c>
      <c r="AT6665" s="93"/>
      <c r="AU6665" s="93"/>
      <c r="AV6665" s="93"/>
    </row>
    <row r="6666" spans="32:48" x14ac:dyDescent="0.55000000000000004">
      <c r="AF6666" t="s">
        <v>14495</v>
      </c>
      <c r="AG6666" s="284">
        <v>163113.26999999999</v>
      </c>
      <c r="AI6666" s="276" t="s">
        <v>68214</v>
      </c>
      <c r="AJ6666" s="277">
        <v>16000</v>
      </c>
      <c r="AL6666" s="246" t="s">
        <v>62461</v>
      </c>
      <c r="AM6666" s="247">
        <v>58785.34</v>
      </c>
      <c r="AO6666" s="226" t="s">
        <v>40328</v>
      </c>
      <c r="AP6666" s="227">
        <v>10704.54</v>
      </c>
      <c r="AR6666" s="207" t="s">
        <v>20951</v>
      </c>
      <c r="AS6666" s="208">
        <v>11779.3</v>
      </c>
      <c r="AT6666" s="93"/>
      <c r="AU6666" s="93"/>
      <c r="AV6666" s="93"/>
    </row>
    <row r="6667" spans="32:48" x14ac:dyDescent="0.55000000000000004">
      <c r="AF6667" t="s">
        <v>30166</v>
      </c>
      <c r="AG6667" s="284">
        <v>426290.41</v>
      </c>
      <c r="AI6667" s="276" t="s">
        <v>42699</v>
      </c>
      <c r="AJ6667" s="277">
        <v>24805.14</v>
      </c>
      <c r="AL6667" s="246" t="s">
        <v>58261</v>
      </c>
      <c r="AM6667" s="247">
        <v>123672.34</v>
      </c>
      <c r="AO6667" s="226" t="s">
        <v>48911</v>
      </c>
      <c r="AP6667" s="227">
        <v>908.5</v>
      </c>
      <c r="AR6667" s="207" t="s">
        <v>20952</v>
      </c>
      <c r="AS6667" s="208">
        <v>18104.080000000002</v>
      </c>
      <c r="AT6667" s="93"/>
      <c r="AU6667" s="93"/>
      <c r="AV6667" s="93"/>
    </row>
    <row r="6668" spans="32:48" x14ac:dyDescent="0.55000000000000004">
      <c r="AF6668" t="s">
        <v>30171</v>
      </c>
      <c r="AG6668" s="284">
        <v>-115399.29</v>
      </c>
      <c r="AI6668" s="276" t="s">
        <v>49005</v>
      </c>
      <c r="AJ6668" s="277">
        <v>20772.650000000001</v>
      </c>
      <c r="AL6668" s="246" t="s">
        <v>56182</v>
      </c>
      <c r="AM6668" s="247">
        <v>1748264.47</v>
      </c>
      <c r="AO6668" s="226" t="s">
        <v>46954</v>
      </c>
      <c r="AP6668" s="227">
        <v>114040.78</v>
      </c>
      <c r="AR6668" s="207" t="s">
        <v>20953</v>
      </c>
      <c r="AS6668" s="208">
        <v>5632.3</v>
      </c>
      <c r="AT6668" s="93"/>
      <c r="AU6668" s="93"/>
      <c r="AV6668" s="93"/>
    </row>
    <row r="6669" spans="32:48" x14ac:dyDescent="0.55000000000000004">
      <c r="AF6669" t="s">
        <v>62418</v>
      </c>
      <c r="AG6669" s="284">
        <v>21003</v>
      </c>
      <c r="AI6669" s="276" t="s">
        <v>56326</v>
      </c>
      <c r="AJ6669" s="277">
        <v>5375.27</v>
      </c>
      <c r="AL6669" s="246" t="s">
        <v>52596</v>
      </c>
      <c r="AM6669" s="247">
        <v>7378.62</v>
      </c>
      <c r="AO6669" s="226" t="s">
        <v>20936</v>
      </c>
      <c r="AP6669" s="227">
        <v>144450.04</v>
      </c>
      <c r="AR6669" s="207" t="s">
        <v>20954</v>
      </c>
      <c r="AS6669" s="208">
        <v>4437.07</v>
      </c>
      <c r="AT6669" s="93"/>
      <c r="AU6669" s="93"/>
      <c r="AV6669" s="93"/>
    </row>
    <row r="6670" spans="32:48" x14ac:dyDescent="0.55000000000000004">
      <c r="AF6670" t="s">
        <v>30325</v>
      </c>
      <c r="AG6670" s="284">
        <v>12510</v>
      </c>
      <c r="AI6670" s="276" t="s">
        <v>56327</v>
      </c>
      <c r="AJ6670" s="277">
        <v>772.56</v>
      </c>
      <c r="AL6670" s="246" t="s">
        <v>52597</v>
      </c>
      <c r="AM6670" s="247">
        <v>564.48</v>
      </c>
      <c r="AO6670" s="226" t="s">
        <v>40329</v>
      </c>
      <c r="AP6670" s="227">
        <v>13692.75</v>
      </c>
      <c r="AR6670" s="207" t="s">
        <v>20955</v>
      </c>
      <c r="AS6670" s="208">
        <v>22588.99</v>
      </c>
      <c r="AT6670" s="93"/>
      <c r="AU6670" s="93"/>
      <c r="AV6670" s="93"/>
    </row>
    <row r="6671" spans="32:48" x14ac:dyDescent="0.55000000000000004">
      <c r="AF6671" t="s">
        <v>14508</v>
      </c>
      <c r="AG6671" s="284">
        <v>3116.11</v>
      </c>
      <c r="AI6671" s="276" t="s">
        <v>68215</v>
      </c>
      <c r="AJ6671" s="277">
        <v>106939.13</v>
      </c>
      <c r="AL6671" s="246" t="s">
        <v>58539</v>
      </c>
      <c r="AM6671" s="247">
        <v>194.36</v>
      </c>
      <c r="AO6671" s="226" t="s">
        <v>36303</v>
      </c>
      <c r="AP6671" s="227">
        <v>540</v>
      </c>
      <c r="AR6671" s="207" t="s">
        <v>20956</v>
      </c>
      <c r="AS6671" s="208">
        <v>9900</v>
      </c>
      <c r="AT6671" s="93"/>
      <c r="AU6671" s="93"/>
      <c r="AV6671" s="93"/>
    </row>
    <row r="6672" spans="32:48" x14ac:dyDescent="0.55000000000000004">
      <c r="AF6672" t="s">
        <v>30331</v>
      </c>
      <c r="AG6672" s="284">
        <v>2037.56</v>
      </c>
      <c r="AI6672" s="276" t="s">
        <v>68216</v>
      </c>
      <c r="AJ6672" s="277">
        <v>8251.15</v>
      </c>
      <c r="AL6672" s="246" t="s">
        <v>52598</v>
      </c>
      <c r="AM6672" s="247">
        <v>936.25</v>
      </c>
      <c r="AO6672" s="226" t="s">
        <v>33645</v>
      </c>
      <c r="AP6672" s="227">
        <v>102524.18</v>
      </c>
      <c r="AR6672" s="207" t="s">
        <v>20957</v>
      </c>
      <c r="AS6672" s="208">
        <v>757.35</v>
      </c>
      <c r="AT6672" s="93"/>
      <c r="AU6672" s="93"/>
      <c r="AV6672" s="93"/>
    </row>
    <row r="6673" spans="32:48" x14ac:dyDescent="0.55000000000000004">
      <c r="AF6673" t="s">
        <v>30333</v>
      </c>
      <c r="AG6673" s="284">
        <v>2730.39</v>
      </c>
      <c r="AI6673" s="276" t="s">
        <v>40444</v>
      </c>
      <c r="AJ6673" s="277">
        <v>41746.1</v>
      </c>
      <c r="AL6673" s="246" t="s">
        <v>35088</v>
      </c>
      <c r="AM6673" s="247">
        <v>78095.3</v>
      </c>
      <c r="AO6673" s="226" t="s">
        <v>44951</v>
      </c>
      <c r="AP6673" s="227">
        <v>52550</v>
      </c>
      <c r="AR6673" s="207" t="s">
        <v>20958</v>
      </c>
      <c r="AS6673" s="208">
        <v>6375</v>
      </c>
      <c r="AT6673" s="93"/>
      <c r="AU6673" s="93"/>
      <c r="AV6673" s="93"/>
    </row>
    <row r="6674" spans="32:48" x14ac:dyDescent="0.55000000000000004">
      <c r="AF6674" t="s">
        <v>30335</v>
      </c>
      <c r="AG6674" s="284">
        <v>3200</v>
      </c>
      <c r="AI6674" s="276" t="s">
        <v>68217</v>
      </c>
      <c r="AJ6674" s="277">
        <v>11397.12</v>
      </c>
      <c r="AL6674" s="246" t="s">
        <v>42560</v>
      </c>
      <c r="AM6674" s="247">
        <v>20800</v>
      </c>
      <c r="AO6674" s="226" t="s">
        <v>44952</v>
      </c>
      <c r="AP6674" s="227">
        <v>2142</v>
      </c>
      <c r="AR6674" s="207" t="s">
        <v>20959</v>
      </c>
      <c r="AS6674" s="208">
        <v>2111.85</v>
      </c>
      <c r="AT6674" s="93"/>
      <c r="AU6674" s="93"/>
      <c r="AV6674" s="93"/>
    </row>
    <row r="6675" spans="32:48" x14ac:dyDescent="0.55000000000000004">
      <c r="AF6675" t="s">
        <v>30336</v>
      </c>
      <c r="AG6675" s="284">
        <v>2275</v>
      </c>
      <c r="AI6675" s="276" t="s">
        <v>62701</v>
      </c>
      <c r="AJ6675" s="277">
        <v>8113.26</v>
      </c>
      <c r="AL6675" s="246" t="s">
        <v>61417</v>
      </c>
      <c r="AM6675" s="247">
        <v>28200.93</v>
      </c>
      <c r="AO6675" s="226" t="s">
        <v>20937</v>
      </c>
      <c r="AP6675" s="227">
        <v>12957.81</v>
      </c>
      <c r="AR6675" s="207" t="s">
        <v>20960</v>
      </c>
      <c r="AS6675" s="208">
        <v>929.8</v>
      </c>
      <c r="AT6675" s="93"/>
      <c r="AU6675" s="93"/>
      <c r="AV6675" s="93"/>
    </row>
    <row r="6676" spans="32:48" x14ac:dyDescent="0.55000000000000004">
      <c r="AF6676" t="s">
        <v>14510</v>
      </c>
      <c r="AG6676" s="284">
        <v>3493.79</v>
      </c>
      <c r="AI6676" s="276" t="s">
        <v>56329</v>
      </c>
      <c r="AJ6676" s="277">
        <v>592.92999999999995</v>
      </c>
      <c r="AL6676" s="246" t="s">
        <v>57471</v>
      </c>
      <c r="AM6676" s="247">
        <v>111147.44</v>
      </c>
      <c r="AO6676" s="226" t="s">
        <v>40330</v>
      </c>
      <c r="AP6676" s="227">
        <v>6758.62</v>
      </c>
      <c r="AR6676" s="207" t="s">
        <v>20961</v>
      </c>
      <c r="AS6676" s="208">
        <v>2495</v>
      </c>
      <c r="AT6676" s="93"/>
      <c r="AU6676" s="93"/>
      <c r="AV6676" s="93"/>
    </row>
    <row r="6677" spans="32:48" x14ac:dyDescent="0.55000000000000004">
      <c r="AF6677" t="s">
        <v>14511</v>
      </c>
      <c r="AG6677" s="284">
        <v>10636.43</v>
      </c>
      <c r="AI6677" s="276" t="s">
        <v>62702</v>
      </c>
      <c r="AJ6677" s="277">
        <v>1030.8499999999999</v>
      </c>
      <c r="AL6677" s="246" t="s">
        <v>42561</v>
      </c>
      <c r="AM6677" s="247">
        <v>3165.22</v>
      </c>
      <c r="AO6677" s="226" t="s">
        <v>20938</v>
      </c>
      <c r="AP6677" s="227">
        <v>11582.56</v>
      </c>
      <c r="AR6677" s="207" t="s">
        <v>20962</v>
      </c>
      <c r="AS6677" s="208">
        <v>3599</v>
      </c>
      <c r="AT6677" s="93"/>
      <c r="AU6677" s="93"/>
      <c r="AV6677" s="93"/>
    </row>
    <row r="6678" spans="32:48" x14ac:dyDescent="0.55000000000000004">
      <c r="AF6678" t="s">
        <v>30338</v>
      </c>
      <c r="AG6678" s="284">
        <v>5396.32</v>
      </c>
      <c r="AI6678" s="276" t="s">
        <v>57610</v>
      </c>
      <c r="AJ6678" s="277">
        <v>978</v>
      </c>
      <c r="AL6678" s="246" t="s">
        <v>46971</v>
      </c>
      <c r="AM6678" s="247">
        <v>108.75</v>
      </c>
      <c r="AO6678" s="226" t="s">
        <v>20939</v>
      </c>
      <c r="AP6678" s="227">
        <v>33891.199999999997</v>
      </c>
      <c r="AR6678" s="207" t="s">
        <v>20963</v>
      </c>
      <c r="AS6678" s="208">
        <v>597</v>
      </c>
      <c r="AT6678" s="93"/>
      <c r="AU6678" s="93"/>
      <c r="AV6678" s="93"/>
    </row>
    <row r="6679" spans="32:48" x14ac:dyDescent="0.55000000000000004">
      <c r="AF6679" t="s">
        <v>30340</v>
      </c>
      <c r="AG6679" s="284">
        <v>3157.45</v>
      </c>
      <c r="AI6679" s="276" t="s">
        <v>68218</v>
      </c>
      <c r="AJ6679" s="277">
        <v>7172</v>
      </c>
      <c r="AL6679" s="246" t="s">
        <v>21167</v>
      </c>
      <c r="AM6679" s="247">
        <v>37640</v>
      </c>
      <c r="AO6679" s="226" t="s">
        <v>20940</v>
      </c>
      <c r="AP6679" s="227">
        <v>12736.1</v>
      </c>
      <c r="AR6679" s="207" t="s">
        <v>20964</v>
      </c>
      <c r="AS6679" s="208">
        <v>14170.54</v>
      </c>
      <c r="AT6679" s="93"/>
      <c r="AU6679" s="93"/>
      <c r="AV6679" s="93"/>
    </row>
    <row r="6680" spans="32:48" x14ac:dyDescent="0.55000000000000004">
      <c r="AF6680" t="s">
        <v>14512</v>
      </c>
      <c r="AG6680" s="284">
        <v>62178.89</v>
      </c>
      <c r="AI6680" s="276" t="s">
        <v>68219</v>
      </c>
      <c r="AJ6680" s="277">
        <v>44692.42</v>
      </c>
      <c r="AL6680" s="246" t="s">
        <v>21168</v>
      </c>
      <c r="AM6680" s="247">
        <v>4074.85</v>
      </c>
      <c r="AO6680" s="226" t="s">
        <v>46955</v>
      </c>
      <c r="AP6680" s="227">
        <v>17135.25</v>
      </c>
      <c r="AR6680" s="207" t="s">
        <v>20965</v>
      </c>
      <c r="AS6680" s="208">
        <v>3804</v>
      </c>
      <c r="AT6680" s="93"/>
      <c r="AU6680" s="93"/>
      <c r="AV6680" s="93"/>
    </row>
    <row r="6681" spans="32:48" x14ac:dyDescent="0.55000000000000004">
      <c r="AF6681" t="s">
        <v>14513</v>
      </c>
      <c r="AG6681" s="284">
        <v>295157.09000000003</v>
      </c>
      <c r="AI6681" s="276" t="s">
        <v>60597</v>
      </c>
      <c r="AJ6681" s="277">
        <v>29786.400000000001</v>
      </c>
      <c r="AL6681" s="246" t="s">
        <v>39190</v>
      </c>
      <c r="AM6681" s="247">
        <v>29214.26</v>
      </c>
      <c r="AO6681" s="226" t="s">
        <v>52554</v>
      </c>
      <c r="AP6681" s="227">
        <v>1686.24</v>
      </c>
      <c r="AR6681" s="207" t="s">
        <v>20966</v>
      </c>
      <c r="AS6681" s="208">
        <v>71</v>
      </c>
      <c r="AT6681" s="93"/>
      <c r="AU6681" s="93"/>
      <c r="AV6681" s="93"/>
    </row>
    <row r="6682" spans="32:48" x14ac:dyDescent="0.55000000000000004">
      <c r="AF6682" t="s">
        <v>30346</v>
      </c>
      <c r="AG6682" s="284">
        <v>58458.22</v>
      </c>
      <c r="AI6682" s="276" t="s">
        <v>48084</v>
      </c>
      <c r="AJ6682" s="277">
        <v>325</v>
      </c>
      <c r="AL6682" s="246" t="s">
        <v>42562</v>
      </c>
      <c r="AM6682" s="247">
        <v>504783.32</v>
      </c>
      <c r="AO6682" s="226" t="s">
        <v>40331</v>
      </c>
      <c r="AP6682" s="227">
        <v>2325.58</v>
      </c>
      <c r="AR6682" s="207" t="s">
        <v>20967</v>
      </c>
      <c r="AS6682" s="208">
        <v>2000</v>
      </c>
      <c r="AT6682" s="93"/>
      <c r="AU6682" s="93"/>
      <c r="AV6682" s="93"/>
    </row>
    <row r="6683" spans="32:48" x14ac:dyDescent="0.55000000000000004">
      <c r="AF6683" t="s">
        <v>30348</v>
      </c>
      <c r="AG6683" s="284">
        <v>21332.53</v>
      </c>
      <c r="AI6683" s="276" t="s">
        <v>56331</v>
      </c>
      <c r="AJ6683" s="277">
        <v>2303.46</v>
      </c>
      <c r="AL6683" s="246" t="s">
        <v>42563</v>
      </c>
      <c r="AM6683" s="247">
        <v>185087.5</v>
      </c>
      <c r="AO6683" s="226" t="s">
        <v>36304</v>
      </c>
      <c r="AP6683" s="227">
        <v>-1724.03</v>
      </c>
      <c r="AR6683" s="207" t="s">
        <v>20968</v>
      </c>
      <c r="AS6683" s="208">
        <v>2926</v>
      </c>
      <c r="AT6683" s="93"/>
      <c r="AU6683" s="93"/>
      <c r="AV6683" s="93"/>
    </row>
    <row r="6684" spans="32:48" x14ac:dyDescent="0.55000000000000004">
      <c r="AF6684" t="s">
        <v>14514</v>
      </c>
      <c r="AG6684">
        <v>361.88</v>
      </c>
      <c r="AI6684" s="276" t="s">
        <v>68220</v>
      </c>
      <c r="AJ6684" s="277">
        <v>7289.27</v>
      </c>
      <c r="AL6684" s="246" t="s">
        <v>21170</v>
      </c>
      <c r="AM6684" s="247">
        <v>75417.759999999995</v>
      </c>
      <c r="AO6684" s="226" t="s">
        <v>49986</v>
      </c>
      <c r="AP6684" s="227">
        <v>58320</v>
      </c>
      <c r="AR6684" s="207" t="s">
        <v>20969</v>
      </c>
      <c r="AS6684" s="208">
        <v>9900</v>
      </c>
      <c r="AT6684" s="93"/>
      <c r="AU6684" s="93"/>
      <c r="AV6684" s="93"/>
    </row>
    <row r="6685" spans="32:48" x14ac:dyDescent="0.55000000000000004">
      <c r="AF6685" t="s">
        <v>30355</v>
      </c>
      <c r="AG6685" s="284">
        <v>-11070.41</v>
      </c>
      <c r="AI6685" s="276" t="s">
        <v>42704</v>
      </c>
      <c r="AJ6685" s="277">
        <v>55.23</v>
      </c>
      <c r="AL6685" s="246" t="s">
        <v>21171</v>
      </c>
      <c r="AM6685" s="247">
        <v>104006.66</v>
      </c>
      <c r="AO6685" s="226" t="s">
        <v>44953</v>
      </c>
      <c r="AP6685" s="227">
        <v>21000</v>
      </c>
      <c r="AR6685" s="207" t="s">
        <v>20970</v>
      </c>
      <c r="AS6685" s="208">
        <v>757.35</v>
      </c>
      <c r="AT6685" s="93"/>
      <c r="AU6685" s="93"/>
      <c r="AV6685" s="93"/>
    </row>
    <row r="6686" spans="32:48" x14ac:dyDescent="0.55000000000000004">
      <c r="AF6686" t="s">
        <v>66797</v>
      </c>
      <c r="AG6686" s="284">
        <v>579480.64</v>
      </c>
      <c r="AI6686" s="276" t="s">
        <v>68221</v>
      </c>
      <c r="AJ6686" s="277">
        <v>475</v>
      </c>
      <c r="AL6686" s="246" t="s">
        <v>42564</v>
      </c>
      <c r="AM6686" s="247">
        <v>30109.74</v>
      </c>
      <c r="AO6686" s="226" t="s">
        <v>44954</v>
      </c>
      <c r="AP6686" s="227">
        <v>540</v>
      </c>
      <c r="AR6686" s="207" t="s">
        <v>20971</v>
      </c>
      <c r="AS6686" s="208">
        <v>2071</v>
      </c>
      <c r="AT6686" s="93"/>
      <c r="AU6686" s="93"/>
      <c r="AV6686" s="93"/>
    </row>
    <row r="6687" spans="32:48" x14ac:dyDescent="0.55000000000000004">
      <c r="AF6687" t="s">
        <v>30408</v>
      </c>
      <c r="AG6687" s="284">
        <v>4930.8900000000003</v>
      </c>
      <c r="AI6687" s="276" t="s">
        <v>40448</v>
      </c>
      <c r="AJ6687" s="277">
        <v>41141.4</v>
      </c>
      <c r="AL6687" s="246" t="s">
        <v>39191</v>
      </c>
      <c r="AM6687" s="247">
        <v>253.1</v>
      </c>
      <c r="AO6687" s="226" t="s">
        <v>42550</v>
      </c>
      <c r="AP6687" s="227">
        <v>55937.5</v>
      </c>
      <c r="AR6687" s="207" t="s">
        <v>20972</v>
      </c>
      <c r="AS6687" s="208">
        <v>6375</v>
      </c>
      <c r="AT6687" s="93"/>
      <c r="AU6687" s="93"/>
      <c r="AV6687" s="93"/>
    </row>
    <row r="6688" spans="32:48" x14ac:dyDescent="0.55000000000000004">
      <c r="AF6688" t="s">
        <v>14527</v>
      </c>
      <c r="AG6688" s="284">
        <v>350935.06</v>
      </c>
      <c r="AI6688" s="276" t="s">
        <v>40449</v>
      </c>
      <c r="AJ6688" s="277">
        <v>27507.78</v>
      </c>
      <c r="AL6688" s="246" t="s">
        <v>61418</v>
      </c>
      <c r="AM6688" s="247">
        <v>1118</v>
      </c>
      <c r="AO6688" s="226" t="s">
        <v>42551</v>
      </c>
      <c r="AP6688" s="227">
        <v>4279.1899999999996</v>
      </c>
      <c r="AR6688" s="207" t="s">
        <v>20973</v>
      </c>
      <c r="AS6688" s="208">
        <v>3599</v>
      </c>
      <c r="AT6688" s="93"/>
      <c r="AU6688" s="93"/>
      <c r="AV6688" s="93"/>
    </row>
    <row r="6689" spans="32:48" x14ac:dyDescent="0.55000000000000004">
      <c r="AF6689" t="s">
        <v>58801</v>
      </c>
      <c r="AG6689" s="284">
        <v>27854.66</v>
      </c>
      <c r="AI6689" s="276" t="s">
        <v>40450</v>
      </c>
      <c r="AJ6689" s="277">
        <v>45777.599999999999</v>
      </c>
      <c r="AL6689" s="246" t="s">
        <v>21172</v>
      </c>
      <c r="AM6689" s="247">
        <v>80442.19</v>
      </c>
      <c r="AO6689" s="226" t="s">
        <v>39185</v>
      </c>
      <c r="AP6689" s="227">
        <v>9666</v>
      </c>
      <c r="AR6689" s="207" t="s">
        <v>20974</v>
      </c>
      <c r="AS6689" s="208">
        <v>5634.85</v>
      </c>
      <c r="AT6689" s="93"/>
      <c r="AU6689" s="93"/>
      <c r="AV6689" s="93"/>
    </row>
    <row r="6690" spans="32:48" x14ac:dyDescent="0.55000000000000004">
      <c r="AF6690" t="s">
        <v>54649</v>
      </c>
      <c r="AG6690" s="284">
        <v>1693505.02</v>
      </c>
      <c r="AI6690" s="276" t="s">
        <v>40451</v>
      </c>
      <c r="AJ6690" s="277">
        <v>36058.14</v>
      </c>
      <c r="AL6690" s="246" t="s">
        <v>21173</v>
      </c>
      <c r="AM6690" s="247">
        <v>5457</v>
      </c>
      <c r="AO6690" s="226" t="s">
        <v>49987</v>
      </c>
      <c r="AP6690" s="227">
        <v>3843.96</v>
      </c>
      <c r="AR6690" s="207" t="s">
        <v>20975</v>
      </c>
      <c r="AS6690" s="208">
        <v>4733.8</v>
      </c>
      <c r="AT6690" s="93"/>
      <c r="AU6690" s="93"/>
      <c r="AV6690" s="93"/>
    </row>
    <row r="6691" spans="32:48" x14ac:dyDescent="0.55000000000000004">
      <c r="AF6691" t="s">
        <v>50823</v>
      </c>
      <c r="AG6691" s="284">
        <v>1586246.32</v>
      </c>
      <c r="AI6691" s="276" t="s">
        <v>40452</v>
      </c>
      <c r="AJ6691" s="277">
        <v>11075.59</v>
      </c>
      <c r="AL6691" s="246" t="s">
        <v>36313</v>
      </c>
      <c r="AM6691" s="247">
        <v>63566.58</v>
      </c>
      <c r="AO6691" s="226" t="s">
        <v>49988</v>
      </c>
      <c r="AP6691" s="227">
        <v>294.04000000000002</v>
      </c>
      <c r="AR6691" s="207" t="s">
        <v>20976</v>
      </c>
      <c r="AS6691" s="208">
        <v>16665.54</v>
      </c>
      <c r="AT6691" s="93"/>
      <c r="AU6691" s="93"/>
      <c r="AV6691" s="93"/>
    </row>
    <row r="6692" spans="32:48" x14ac:dyDescent="0.55000000000000004">
      <c r="AF6692" t="s">
        <v>54650</v>
      </c>
      <c r="AG6692" s="284">
        <v>343781.79</v>
      </c>
      <c r="AI6692" s="276" t="s">
        <v>40453</v>
      </c>
      <c r="AJ6692" s="277">
        <v>26995.22</v>
      </c>
      <c r="AL6692" s="246" t="s">
        <v>36314</v>
      </c>
      <c r="AM6692" s="247">
        <v>2782</v>
      </c>
      <c r="AO6692" s="226" t="s">
        <v>52555</v>
      </c>
      <c r="AP6692" s="227">
        <v>38226.6</v>
      </c>
      <c r="AR6692" s="207" t="s">
        <v>20977</v>
      </c>
      <c r="AS6692" s="208">
        <v>1028</v>
      </c>
      <c r="AT6692" s="93"/>
      <c r="AU6692" s="93"/>
      <c r="AV6692" s="93"/>
    </row>
    <row r="6693" spans="32:48" x14ac:dyDescent="0.55000000000000004">
      <c r="AF6693" t="s">
        <v>58388</v>
      </c>
      <c r="AG6693" s="284">
        <v>59882.96</v>
      </c>
      <c r="AI6693" s="276" t="s">
        <v>40454</v>
      </c>
      <c r="AJ6693" s="277">
        <v>19030.21</v>
      </c>
      <c r="AL6693" s="246" t="s">
        <v>36315</v>
      </c>
      <c r="AM6693" s="247">
        <v>2064.9299999999998</v>
      </c>
      <c r="AO6693" s="226" t="s">
        <v>48912</v>
      </c>
      <c r="AP6693" s="227">
        <v>2924.33</v>
      </c>
      <c r="AR6693" s="207" t="s">
        <v>20978</v>
      </c>
      <c r="AS6693" s="208">
        <v>769</v>
      </c>
      <c r="AT6693" s="93"/>
      <c r="AU6693" s="93"/>
      <c r="AV6693" s="93"/>
    </row>
    <row r="6694" spans="32:48" x14ac:dyDescent="0.55000000000000004">
      <c r="AF6694" t="s">
        <v>30982</v>
      </c>
      <c r="AG6694" s="284">
        <v>142503</v>
      </c>
      <c r="AI6694" s="276" t="s">
        <v>68222</v>
      </c>
      <c r="AJ6694" s="277">
        <v>9709.9699999999993</v>
      </c>
      <c r="AL6694" s="246" t="s">
        <v>36316</v>
      </c>
      <c r="AM6694" s="247">
        <v>58047.79</v>
      </c>
      <c r="AO6694" s="226" t="s">
        <v>52556</v>
      </c>
      <c r="AP6694" s="227">
        <v>5965.75</v>
      </c>
      <c r="AR6694" s="207" t="s">
        <v>20979</v>
      </c>
      <c r="AS6694" s="208">
        <v>7677</v>
      </c>
      <c r="AT6694" s="93"/>
      <c r="AU6694" s="93"/>
      <c r="AV6694" s="93"/>
    </row>
    <row r="6695" spans="32:48" x14ac:dyDescent="0.55000000000000004">
      <c r="AF6695" t="s">
        <v>36911</v>
      </c>
      <c r="AG6695" s="284">
        <v>12064</v>
      </c>
      <c r="AI6695" s="276" t="s">
        <v>68223</v>
      </c>
      <c r="AJ6695" s="277">
        <v>742.82</v>
      </c>
      <c r="AL6695" s="246" t="s">
        <v>64370</v>
      </c>
      <c r="AM6695" s="247">
        <v>4400</v>
      </c>
      <c r="AO6695" s="226" t="s">
        <v>52557</v>
      </c>
      <c r="AP6695" s="227">
        <v>4409.07</v>
      </c>
      <c r="AR6695" s="207" t="s">
        <v>20980</v>
      </c>
      <c r="AS6695" s="208">
        <v>1281</v>
      </c>
      <c r="AT6695" s="93"/>
      <c r="AU6695" s="93"/>
      <c r="AV6695" s="93"/>
    </row>
    <row r="6696" spans="32:48" x14ac:dyDescent="0.55000000000000004">
      <c r="AF6696" t="s">
        <v>34366</v>
      </c>
      <c r="AG6696" s="284">
        <v>921483.71</v>
      </c>
      <c r="AI6696" s="276" t="s">
        <v>68224</v>
      </c>
      <c r="AJ6696" s="277">
        <v>2263.38</v>
      </c>
      <c r="AL6696" s="246" t="s">
        <v>64371</v>
      </c>
      <c r="AM6696" s="247">
        <v>336.6</v>
      </c>
      <c r="AO6696" s="226" t="s">
        <v>47988</v>
      </c>
      <c r="AP6696" s="227">
        <v>9775</v>
      </c>
      <c r="AR6696" s="207" t="s">
        <v>20981</v>
      </c>
      <c r="AS6696" s="208">
        <v>3255</v>
      </c>
      <c r="AT6696" s="93"/>
      <c r="AU6696" s="93"/>
      <c r="AV6696" s="93"/>
    </row>
    <row r="6697" spans="32:48" x14ac:dyDescent="0.55000000000000004">
      <c r="AF6697" t="s">
        <v>34367</v>
      </c>
      <c r="AG6697" s="284">
        <v>48029.8</v>
      </c>
      <c r="AI6697" s="276" t="s">
        <v>40458</v>
      </c>
      <c r="AJ6697" s="277">
        <v>7891.92</v>
      </c>
      <c r="AL6697" s="246" t="s">
        <v>64372</v>
      </c>
      <c r="AM6697" s="247">
        <v>1078</v>
      </c>
      <c r="AO6697" s="226" t="s">
        <v>46956</v>
      </c>
      <c r="AP6697" s="227">
        <v>2185</v>
      </c>
      <c r="AR6697" s="207" t="s">
        <v>20982</v>
      </c>
      <c r="AS6697" s="208">
        <v>796</v>
      </c>
      <c r="AT6697" s="93"/>
      <c r="AU6697" s="93"/>
      <c r="AV6697" s="93"/>
    </row>
    <row r="6698" spans="32:48" x14ac:dyDescent="0.55000000000000004">
      <c r="AF6698" t="s">
        <v>31001</v>
      </c>
      <c r="AG6698" s="284">
        <v>903025.74</v>
      </c>
      <c r="AI6698" s="276" t="s">
        <v>40459</v>
      </c>
      <c r="AJ6698" s="277">
        <v>603.73</v>
      </c>
      <c r="AL6698" s="246" t="s">
        <v>59627</v>
      </c>
      <c r="AM6698" s="247">
        <v>3507.65</v>
      </c>
      <c r="AO6698" s="226" t="s">
        <v>52558</v>
      </c>
      <c r="AP6698" s="227">
        <v>31353</v>
      </c>
      <c r="AR6698" s="207" t="s">
        <v>20983</v>
      </c>
      <c r="AS6698" s="208">
        <v>11726.27</v>
      </c>
      <c r="AT6698" s="93"/>
      <c r="AU6698" s="93"/>
      <c r="AV6698" s="93"/>
    </row>
    <row r="6699" spans="32:48" x14ac:dyDescent="0.55000000000000004">
      <c r="AF6699" t="s">
        <v>35890</v>
      </c>
      <c r="AG6699" s="284">
        <v>88217.67</v>
      </c>
      <c r="AI6699" s="276" t="s">
        <v>40460</v>
      </c>
      <c r="AJ6699" s="277">
        <v>1933.55</v>
      </c>
      <c r="AL6699" s="246" t="s">
        <v>59628</v>
      </c>
      <c r="AM6699" s="247">
        <v>686.32</v>
      </c>
      <c r="AO6699" s="226" t="s">
        <v>47989</v>
      </c>
      <c r="AP6699" s="227">
        <v>20190.04</v>
      </c>
      <c r="AR6699" s="207" t="s">
        <v>20984</v>
      </c>
      <c r="AS6699" s="208">
        <v>1344.98</v>
      </c>
      <c r="AT6699" s="93"/>
      <c r="AU6699" s="93"/>
      <c r="AV6699" s="93"/>
    </row>
    <row r="6700" spans="32:48" x14ac:dyDescent="0.55000000000000004">
      <c r="AF6700" t="s">
        <v>69574</v>
      </c>
      <c r="AG6700" s="284">
        <v>29993.61</v>
      </c>
      <c r="AI6700" s="276" t="s">
        <v>62117</v>
      </c>
      <c r="AJ6700" s="277">
        <v>3357.21</v>
      </c>
      <c r="AL6700" s="246" t="s">
        <v>48916</v>
      </c>
      <c r="AM6700" s="247">
        <v>14390.7</v>
      </c>
      <c r="AO6700" s="226" t="s">
        <v>47990</v>
      </c>
      <c r="AP6700" s="227">
        <v>3946.85</v>
      </c>
      <c r="AR6700" s="207" t="s">
        <v>20985</v>
      </c>
      <c r="AS6700" s="208">
        <v>2837</v>
      </c>
      <c r="AT6700" s="93"/>
      <c r="AU6700" s="93"/>
      <c r="AV6700" s="93"/>
    </row>
    <row r="6701" spans="32:48" x14ac:dyDescent="0.55000000000000004">
      <c r="AF6701" t="s">
        <v>31002</v>
      </c>
      <c r="AG6701" s="284">
        <v>3417986.46</v>
      </c>
      <c r="AI6701" s="276" t="s">
        <v>62118</v>
      </c>
      <c r="AJ6701" s="277">
        <v>256.83</v>
      </c>
      <c r="AL6701" s="246" t="s">
        <v>64373</v>
      </c>
      <c r="AM6701" s="247">
        <v>1427.43</v>
      </c>
      <c r="AO6701" s="226" t="s">
        <v>46957</v>
      </c>
      <c r="AP6701" s="227">
        <v>1665.17</v>
      </c>
      <c r="AR6701" s="207" t="s">
        <v>20986</v>
      </c>
      <c r="AS6701" s="208">
        <v>796</v>
      </c>
      <c r="AT6701" s="93"/>
      <c r="AU6701" s="93"/>
      <c r="AV6701" s="93"/>
    </row>
    <row r="6702" spans="32:48" x14ac:dyDescent="0.55000000000000004">
      <c r="AF6702" t="s">
        <v>36914</v>
      </c>
      <c r="AG6702" s="284">
        <v>4250</v>
      </c>
      <c r="AI6702" s="276" t="s">
        <v>62119</v>
      </c>
      <c r="AJ6702" s="277">
        <v>770.14</v>
      </c>
      <c r="AL6702" s="246" t="s">
        <v>64374</v>
      </c>
      <c r="AM6702" s="247">
        <v>3000</v>
      </c>
      <c r="AO6702" s="226" t="s">
        <v>44955</v>
      </c>
      <c r="AP6702" s="227">
        <v>15595.63</v>
      </c>
      <c r="AR6702" s="207" t="s">
        <v>20987</v>
      </c>
      <c r="AS6702" s="208">
        <v>1028</v>
      </c>
      <c r="AT6702" s="93"/>
      <c r="AU6702" s="93"/>
      <c r="AV6702" s="93"/>
    </row>
    <row r="6703" spans="32:48" x14ac:dyDescent="0.55000000000000004">
      <c r="AF6703" t="s">
        <v>35891</v>
      </c>
      <c r="AG6703" s="284">
        <v>40523.68</v>
      </c>
      <c r="AI6703" s="276" t="s">
        <v>62120</v>
      </c>
      <c r="AJ6703" s="277">
        <v>584.96</v>
      </c>
      <c r="AL6703" s="246" t="s">
        <v>64375</v>
      </c>
      <c r="AM6703" s="247">
        <v>2000</v>
      </c>
      <c r="AO6703" s="226" t="s">
        <v>47991</v>
      </c>
      <c r="AP6703" s="227">
        <v>16526.63</v>
      </c>
      <c r="AR6703" s="207" t="s">
        <v>20988</v>
      </c>
      <c r="AS6703" s="208">
        <v>15332.27</v>
      </c>
      <c r="AT6703" s="93"/>
      <c r="AU6703" s="93"/>
      <c r="AV6703" s="93"/>
    </row>
    <row r="6704" spans="32:48" x14ac:dyDescent="0.55000000000000004">
      <c r="AF6704" t="s">
        <v>36915</v>
      </c>
      <c r="AG6704" s="284">
        <v>2579.75</v>
      </c>
      <c r="AI6704" s="276" t="s">
        <v>68225</v>
      </c>
      <c r="AJ6704" s="277">
        <v>53026.67</v>
      </c>
      <c r="AL6704" s="246" t="s">
        <v>64376</v>
      </c>
      <c r="AM6704" s="247">
        <v>2000</v>
      </c>
      <c r="AO6704" s="226" t="s">
        <v>47992</v>
      </c>
      <c r="AP6704" s="227">
        <v>19900</v>
      </c>
      <c r="AR6704" s="207" t="s">
        <v>20989</v>
      </c>
      <c r="AS6704" s="208">
        <v>1344.98</v>
      </c>
      <c r="AT6704" s="93"/>
      <c r="AU6704" s="93"/>
      <c r="AV6704" s="93"/>
    </row>
    <row r="6705" spans="32:48" x14ac:dyDescent="0.55000000000000004">
      <c r="AF6705" t="s">
        <v>31003</v>
      </c>
      <c r="AG6705" s="284">
        <v>1687817.45</v>
      </c>
      <c r="AI6705" s="276" t="s">
        <v>53055</v>
      </c>
      <c r="AJ6705" s="277">
        <v>14924.76</v>
      </c>
      <c r="AL6705" s="246" t="s">
        <v>64377</v>
      </c>
      <c r="AM6705" s="247">
        <v>1811.3</v>
      </c>
      <c r="AO6705" s="226" t="s">
        <v>44956</v>
      </c>
      <c r="AP6705" s="227">
        <v>22424</v>
      </c>
      <c r="AR6705" s="207" t="s">
        <v>20990</v>
      </c>
      <c r="AS6705" s="208">
        <v>12213</v>
      </c>
      <c r="AT6705" s="93"/>
      <c r="AU6705" s="93"/>
      <c r="AV6705" s="93"/>
    </row>
    <row r="6706" spans="32:48" x14ac:dyDescent="0.55000000000000004">
      <c r="AF6706" t="s">
        <v>34368</v>
      </c>
      <c r="AG6706" s="284">
        <v>44462.06</v>
      </c>
      <c r="AI6706" s="276" t="s">
        <v>53057</v>
      </c>
      <c r="AJ6706" s="277">
        <v>4759.1899999999996</v>
      </c>
      <c r="AL6706" s="246" t="s">
        <v>64378</v>
      </c>
      <c r="AM6706" s="247">
        <v>2819.83</v>
      </c>
      <c r="AO6706" s="226" t="s">
        <v>44957</v>
      </c>
      <c r="AP6706" s="227">
        <v>1714.88</v>
      </c>
      <c r="AR6706" s="207" t="s">
        <v>20991</v>
      </c>
      <c r="AS6706" s="208">
        <v>18451.169999999998</v>
      </c>
      <c r="AT6706" s="93"/>
      <c r="AU6706" s="93"/>
      <c r="AV6706" s="93"/>
    </row>
    <row r="6707" spans="32:48" x14ac:dyDescent="0.55000000000000004">
      <c r="AF6707" t="s">
        <v>34412</v>
      </c>
      <c r="AG6707">
        <v>324</v>
      </c>
      <c r="AI6707" s="276" t="s">
        <v>53058</v>
      </c>
      <c r="AJ6707" s="277">
        <v>16770.95</v>
      </c>
      <c r="AL6707" s="246" t="s">
        <v>60502</v>
      </c>
      <c r="AM6707" s="247">
        <v>6814.26</v>
      </c>
      <c r="AO6707" s="226" t="s">
        <v>44958</v>
      </c>
      <c r="AP6707" s="227">
        <v>62500</v>
      </c>
      <c r="AR6707" s="207" t="s">
        <v>20992</v>
      </c>
      <c r="AS6707" s="208">
        <v>12216.9</v>
      </c>
      <c r="AT6707" s="93"/>
      <c r="AU6707" s="93"/>
      <c r="AV6707" s="93"/>
    </row>
    <row r="6708" spans="32:48" x14ac:dyDescent="0.55000000000000004">
      <c r="AF6708" t="s">
        <v>46270</v>
      </c>
      <c r="AG6708" s="284">
        <v>2062.42</v>
      </c>
      <c r="AI6708" s="276" t="s">
        <v>68226</v>
      </c>
      <c r="AJ6708" s="277">
        <v>11425.08</v>
      </c>
      <c r="AL6708" s="246" t="s">
        <v>60503</v>
      </c>
      <c r="AM6708" s="247">
        <v>521.34</v>
      </c>
      <c r="AO6708" s="226" t="s">
        <v>44959</v>
      </c>
      <c r="AP6708" s="227">
        <v>4671.5200000000004</v>
      </c>
      <c r="AR6708" s="207" t="s">
        <v>20993</v>
      </c>
      <c r="AS6708" s="208">
        <v>26779.29</v>
      </c>
      <c r="AT6708" s="93"/>
      <c r="AU6708" s="93"/>
      <c r="AV6708" s="93"/>
    </row>
    <row r="6709" spans="32:48" x14ac:dyDescent="0.55000000000000004">
      <c r="AF6709" t="s">
        <v>31004</v>
      </c>
      <c r="AG6709" s="284">
        <v>2894314.91</v>
      </c>
      <c r="AI6709" s="276" t="s">
        <v>68227</v>
      </c>
      <c r="AJ6709" s="277">
        <v>19022.349999999999</v>
      </c>
      <c r="AL6709" s="246" t="s">
        <v>60504</v>
      </c>
      <c r="AM6709" s="247">
        <v>358.68</v>
      </c>
      <c r="AO6709" s="226" t="s">
        <v>52559</v>
      </c>
      <c r="AP6709" s="227">
        <v>369.88</v>
      </c>
      <c r="AR6709" s="207" t="s">
        <v>20994</v>
      </c>
      <c r="AS6709" s="208">
        <v>4394.17</v>
      </c>
      <c r="AT6709" s="93"/>
      <c r="AU6709" s="93"/>
      <c r="AV6709" s="93"/>
    </row>
    <row r="6710" spans="32:48" x14ac:dyDescent="0.55000000000000004">
      <c r="AF6710" t="s">
        <v>35892</v>
      </c>
      <c r="AG6710" s="284">
        <v>12521.79</v>
      </c>
      <c r="AI6710" s="276" t="s">
        <v>68228</v>
      </c>
      <c r="AJ6710" s="277">
        <v>24801.13</v>
      </c>
      <c r="AL6710" s="246" t="s">
        <v>62012</v>
      </c>
      <c r="AM6710" s="247">
        <v>2963.1</v>
      </c>
      <c r="AO6710" s="226" t="s">
        <v>44960</v>
      </c>
      <c r="AP6710" s="227">
        <v>17000</v>
      </c>
      <c r="AR6710" s="207" t="s">
        <v>20995</v>
      </c>
      <c r="AS6710" s="208">
        <v>9602.4699999999993</v>
      </c>
      <c r="AT6710" s="93"/>
      <c r="AU6710" s="93"/>
      <c r="AV6710" s="93"/>
    </row>
    <row r="6711" spans="32:48" x14ac:dyDescent="0.55000000000000004">
      <c r="AF6711" t="s">
        <v>34370</v>
      </c>
      <c r="AG6711" s="284">
        <v>162340.23000000001</v>
      </c>
      <c r="AI6711" s="276" t="s">
        <v>68229</v>
      </c>
      <c r="AJ6711" s="277">
        <v>1200</v>
      </c>
      <c r="AL6711" s="246" t="s">
        <v>61098</v>
      </c>
      <c r="AM6711" s="247">
        <v>600.29</v>
      </c>
      <c r="AO6711" s="226" t="s">
        <v>44961</v>
      </c>
      <c r="AP6711" s="227">
        <v>1249.46</v>
      </c>
      <c r="AR6711" s="207" t="s">
        <v>20996</v>
      </c>
      <c r="AS6711" s="208">
        <v>15150</v>
      </c>
      <c r="AT6711" s="93"/>
      <c r="AU6711" s="93"/>
      <c r="AV6711" s="93"/>
    </row>
    <row r="6712" spans="32:48" x14ac:dyDescent="0.55000000000000004">
      <c r="AF6712" t="s">
        <v>40930</v>
      </c>
      <c r="AG6712" s="284">
        <v>5355.68</v>
      </c>
      <c r="AI6712" s="276" t="s">
        <v>40466</v>
      </c>
      <c r="AJ6712" s="277">
        <v>18650.830000000002</v>
      </c>
      <c r="AL6712" s="246" t="s">
        <v>49997</v>
      </c>
      <c r="AM6712" s="247">
        <v>9410</v>
      </c>
      <c r="AO6712" s="226" t="s">
        <v>44962</v>
      </c>
      <c r="AP6712" s="227">
        <v>42437.5</v>
      </c>
      <c r="AR6712" s="207" t="s">
        <v>20997</v>
      </c>
      <c r="AS6712" s="208">
        <v>4555</v>
      </c>
      <c r="AT6712" s="93"/>
      <c r="AU6712" s="93"/>
      <c r="AV6712" s="93"/>
    </row>
    <row r="6713" spans="32:48" x14ac:dyDescent="0.55000000000000004">
      <c r="AF6713" t="s">
        <v>31005</v>
      </c>
      <c r="AG6713" s="284">
        <v>1072473.73</v>
      </c>
      <c r="AI6713" s="276" t="s">
        <v>40467</v>
      </c>
      <c r="AJ6713" s="277">
        <v>1199.04</v>
      </c>
      <c r="AL6713" s="246" t="s">
        <v>52606</v>
      </c>
      <c r="AM6713" s="247">
        <v>133135.28</v>
      </c>
      <c r="AO6713" s="226" t="s">
        <v>44963</v>
      </c>
      <c r="AP6713" s="227">
        <v>3246.47</v>
      </c>
      <c r="AR6713" s="207" t="s">
        <v>20998</v>
      </c>
      <c r="AS6713" s="208">
        <v>81856</v>
      </c>
      <c r="AT6713" s="93"/>
      <c r="AU6713" s="93"/>
      <c r="AV6713" s="93"/>
    </row>
    <row r="6714" spans="32:48" x14ac:dyDescent="0.55000000000000004">
      <c r="AF6714" t="s">
        <v>31006</v>
      </c>
      <c r="AG6714" s="284">
        <v>48664.72</v>
      </c>
      <c r="AI6714" s="276" t="s">
        <v>40468</v>
      </c>
      <c r="AJ6714" s="277">
        <v>5081.57</v>
      </c>
      <c r="AL6714" s="246" t="s">
        <v>52609</v>
      </c>
      <c r="AM6714" s="247">
        <v>10124.450000000001</v>
      </c>
      <c r="AO6714" s="226" t="s">
        <v>44964</v>
      </c>
      <c r="AP6714" s="227">
        <v>15000</v>
      </c>
      <c r="AR6714" s="207" t="s">
        <v>20999</v>
      </c>
      <c r="AS6714" s="208">
        <v>3730</v>
      </c>
      <c r="AT6714" s="93"/>
      <c r="AU6714" s="93"/>
      <c r="AV6714" s="93"/>
    </row>
    <row r="6715" spans="32:48" x14ac:dyDescent="0.55000000000000004">
      <c r="AF6715" t="s">
        <v>31007</v>
      </c>
      <c r="AG6715" s="284">
        <v>1371628.15</v>
      </c>
      <c r="AI6715" s="276" t="s">
        <v>40469</v>
      </c>
      <c r="AJ6715" s="277">
        <v>2945.85</v>
      </c>
      <c r="AL6715" s="246" t="s">
        <v>52610</v>
      </c>
      <c r="AM6715" s="247">
        <v>1409.98</v>
      </c>
      <c r="AO6715" s="226" t="s">
        <v>44965</v>
      </c>
      <c r="AP6715" s="227">
        <v>1147.5</v>
      </c>
      <c r="AR6715" s="207" t="s">
        <v>21000</v>
      </c>
      <c r="AS6715" s="208">
        <v>195</v>
      </c>
      <c r="AT6715" s="93"/>
      <c r="AU6715" s="93"/>
      <c r="AV6715" s="93"/>
    </row>
    <row r="6716" spans="32:48" x14ac:dyDescent="0.55000000000000004">
      <c r="AF6716" t="s">
        <v>31008</v>
      </c>
      <c r="AG6716" s="284">
        <v>414436.16</v>
      </c>
      <c r="AI6716" s="276" t="s">
        <v>68230</v>
      </c>
      <c r="AJ6716" s="277">
        <v>805.63</v>
      </c>
      <c r="AL6716" s="246" t="s">
        <v>52611</v>
      </c>
      <c r="AM6716" s="247">
        <v>14444.54</v>
      </c>
      <c r="AO6716" s="226" t="s">
        <v>44966</v>
      </c>
      <c r="AP6716" s="227">
        <v>540280</v>
      </c>
      <c r="AR6716" s="207" t="s">
        <v>21001</v>
      </c>
      <c r="AS6716" s="208">
        <v>25455</v>
      </c>
      <c r="AT6716" s="93"/>
      <c r="AU6716" s="93"/>
      <c r="AV6716" s="93"/>
    </row>
    <row r="6717" spans="32:48" x14ac:dyDescent="0.55000000000000004">
      <c r="AF6717" t="s">
        <v>31009</v>
      </c>
      <c r="AG6717" s="284">
        <v>5146.33</v>
      </c>
      <c r="AI6717" s="276" t="s">
        <v>68231</v>
      </c>
      <c r="AJ6717" s="277">
        <v>41924</v>
      </c>
      <c r="AL6717" s="246" t="s">
        <v>55151</v>
      </c>
      <c r="AM6717" s="247">
        <v>35.71</v>
      </c>
      <c r="AO6717" s="226" t="s">
        <v>44967</v>
      </c>
      <c r="AP6717" s="227">
        <v>40184.050000000003</v>
      </c>
      <c r="AR6717" s="207" t="s">
        <v>21002</v>
      </c>
      <c r="AS6717" s="208">
        <v>1800</v>
      </c>
      <c r="AT6717" s="93"/>
      <c r="AU6717" s="93"/>
      <c r="AV6717" s="93"/>
    </row>
    <row r="6718" spans="32:48" x14ac:dyDescent="0.55000000000000004">
      <c r="AF6718" t="s">
        <v>34371</v>
      </c>
      <c r="AG6718" s="284">
        <v>58539.69</v>
      </c>
      <c r="AI6718" s="276" t="s">
        <v>50173</v>
      </c>
      <c r="AJ6718" s="277">
        <v>56161.41</v>
      </c>
      <c r="AL6718" s="246" t="s">
        <v>56183</v>
      </c>
      <c r="AM6718" s="247">
        <v>11000</v>
      </c>
      <c r="AO6718" s="226" t="s">
        <v>21017</v>
      </c>
      <c r="AP6718" s="227">
        <v>4615.8999999999996</v>
      </c>
      <c r="AR6718" s="207" t="s">
        <v>21003</v>
      </c>
      <c r="AS6718" s="208">
        <v>11252</v>
      </c>
      <c r="AT6718" s="93"/>
      <c r="AU6718" s="93"/>
      <c r="AV6718" s="93"/>
    </row>
    <row r="6719" spans="32:48" x14ac:dyDescent="0.55000000000000004">
      <c r="AF6719" t="s">
        <v>31010</v>
      </c>
      <c r="AG6719" s="284">
        <v>700168.35</v>
      </c>
      <c r="AI6719" s="276" t="s">
        <v>68232</v>
      </c>
      <c r="AJ6719" s="277">
        <v>14786.85</v>
      </c>
      <c r="AL6719" s="246" t="s">
        <v>56184</v>
      </c>
      <c r="AM6719" s="247">
        <v>833.53</v>
      </c>
      <c r="AO6719" s="226" t="s">
        <v>21024</v>
      </c>
      <c r="AP6719" s="227">
        <v>352.17</v>
      </c>
      <c r="AR6719" s="207" t="s">
        <v>21004</v>
      </c>
      <c r="AS6719" s="208">
        <v>853.12</v>
      </c>
      <c r="AT6719" s="93"/>
      <c r="AU6719" s="93"/>
      <c r="AV6719" s="93"/>
    </row>
    <row r="6720" spans="32:48" x14ac:dyDescent="0.55000000000000004">
      <c r="AF6720" t="s">
        <v>31011</v>
      </c>
      <c r="AG6720" s="284">
        <v>9485.67</v>
      </c>
      <c r="AI6720" s="276" t="s">
        <v>50174</v>
      </c>
      <c r="AJ6720" s="277">
        <v>5250.92</v>
      </c>
      <c r="AL6720" s="246" t="s">
        <v>57472</v>
      </c>
      <c r="AM6720" s="247">
        <v>2232.4699999999998</v>
      </c>
      <c r="AO6720" s="226" t="s">
        <v>21025</v>
      </c>
      <c r="AP6720" s="227">
        <v>551.35</v>
      </c>
      <c r="AR6720" s="207" t="s">
        <v>21005</v>
      </c>
      <c r="AS6720" s="208">
        <v>2424.25</v>
      </c>
      <c r="AT6720" s="93"/>
      <c r="AU6720" s="93"/>
      <c r="AV6720" s="93"/>
    </row>
    <row r="6721" spans="32:48" x14ac:dyDescent="0.55000000000000004">
      <c r="AF6721" t="s">
        <v>34372</v>
      </c>
      <c r="AG6721" s="284">
        <v>960643.87</v>
      </c>
      <c r="AI6721" s="276" t="s">
        <v>55260</v>
      </c>
      <c r="AJ6721" s="277">
        <v>226.44</v>
      </c>
      <c r="AL6721" s="246" t="s">
        <v>56185</v>
      </c>
      <c r="AM6721" s="247">
        <v>234854.05</v>
      </c>
      <c r="AO6721" s="226" t="s">
        <v>21030</v>
      </c>
      <c r="AP6721" s="227">
        <v>21222.86</v>
      </c>
      <c r="AR6721" s="207" t="s">
        <v>21006</v>
      </c>
      <c r="AS6721" s="208">
        <v>9900</v>
      </c>
      <c r="AT6721" s="93"/>
      <c r="AU6721" s="93"/>
      <c r="AV6721" s="93"/>
    </row>
    <row r="6722" spans="32:48" x14ac:dyDescent="0.55000000000000004">
      <c r="AF6722" t="s">
        <v>54719</v>
      </c>
      <c r="AG6722" s="284">
        <v>3316.16</v>
      </c>
      <c r="AI6722" s="276" t="s">
        <v>56335</v>
      </c>
      <c r="AJ6722" s="277">
        <v>8889.6200000000008</v>
      </c>
      <c r="AL6722" s="246" t="s">
        <v>56186</v>
      </c>
      <c r="AM6722" s="247">
        <v>58743.45</v>
      </c>
      <c r="AO6722" s="226" t="s">
        <v>21033</v>
      </c>
      <c r="AP6722" s="227">
        <v>9620.3700000000008</v>
      </c>
      <c r="AR6722" s="207" t="s">
        <v>21007</v>
      </c>
      <c r="AS6722" s="208">
        <v>19350</v>
      </c>
      <c r="AT6722" s="93"/>
      <c r="AU6722" s="93"/>
      <c r="AV6722" s="93"/>
    </row>
    <row r="6723" spans="32:48" x14ac:dyDescent="0.55000000000000004">
      <c r="AF6723" t="s">
        <v>31012</v>
      </c>
      <c r="AG6723" s="284">
        <v>646595.28</v>
      </c>
      <c r="AI6723" s="276" t="s">
        <v>55261</v>
      </c>
      <c r="AJ6723" s="277">
        <v>181.19</v>
      </c>
      <c r="AL6723" s="246" t="s">
        <v>56187</v>
      </c>
      <c r="AM6723" s="247">
        <v>32690.91</v>
      </c>
      <c r="AO6723" s="226" t="s">
        <v>52560</v>
      </c>
      <c r="AP6723" s="227">
        <v>82775</v>
      </c>
      <c r="AR6723" s="207" t="s">
        <v>21008</v>
      </c>
      <c r="AS6723" s="208">
        <v>19847.63</v>
      </c>
      <c r="AT6723" s="93"/>
      <c r="AU6723" s="93"/>
      <c r="AV6723" s="93"/>
    </row>
    <row r="6724" spans="32:48" x14ac:dyDescent="0.55000000000000004">
      <c r="AF6724" t="s">
        <v>31013</v>
      </c>
      <c r="AG6724" s="284">
        <v>327164.56</v>
      </c>
      <c r="AI6724" s="276" t="s">
        <v>62703</v>
      </c>
      <c r="AJ6724" s="277">
        <v>395.59</v>
      </c>
      <c r="AL6724" s="246" t="s">
        <v>56188</v>
      </c>
      <c r="AM6724" s="247">
        <v>24675.59</v>
      </c>
      <c r="AO6724" s="226" t="s">
        <v>40332</v>
      </c>
      <c r="AP6724" s="227">
        <v>55186.45</v>
      </c>
      <c r="AR6724" s="207" t="s">
        <v>21009</v>
      </c>
      <c r="AS6724" s="208">
        <v>60422.86</v>
      </c>
      <c r="AT6724" s="93"/>
      <c r="AU6724" s="93"/>
      <c r="AV6724" s="93"/>
    </row>
    <row r="6725" spans="32:48" x14ac:dyDescent="0.55000000000000004">
      <c r="AF6725" t="s">
        <v>34373</v>
      </c>
      <c r="AG6725" s="284">
        <v>162440.16</v>
      </c>
      <c r="AI6725" s="276" t="s">
        <v>62704</v>
      </c>
      <c r="AJ6725" s="277">
        <v>20.48</v>
      </c>
      <c r="AL6725" s="246" t="s">
        <v>56189</v>
      </c>
      <c r="AM6725" s="247">
        <v>718.41</v>
      </c>
      <c r="AO6725" s="226" t="s">
        <v>40333</v>
      </c>
      <c r="AP6725" s="227">
        <v>7214.74</v>
      </c>
      <c r="AR6725" s="207" t="s">
        <v>21010</v>
      </c>
      <c r="AS6725" s="208">
        <v>4622.3500000000004</v>
      </c>
      <c r="AT6725" s="93"/>
      <c r="AU6725" s="93"/>
      <c r="AV6725" s="93"/>
    </row>
    <row r="6726" spans="32:48" x14ac:dyDescent="0.55000000000000004">
      <c r="AF6726" t="s">
        <v>31014</v>
      </c>
      <c r="AG6726" s="284">
        <v>194043.89</v>
      </c>
      <c r="AI6726" s="276" t="s">
        <v>56338</v>
      </c>
      <c r="AJ6726" s="277">
        <v>266840</v>
      </c>
      <c r="AL6726" s="246" t="s">
        <v>56190</v>
      </c>
      <c r="AM6726" s="247">
        <v>20227.400000000001</v>
      </c>
      <c r="AO6726" s="226" t="s">
        <v>46958</v>
      </c>
      <c r="AP6726" s="227">
        <v>24.1</v>
      </c>
      <c r="AR6726" s="207" t="s">
        <v>21011</v>
      </c>
      <c r="AS6726" s="208">
        <v>13099.67</v>
      </c>
      <c r="AT6726" s="93"/>
      <c r="AU6726" s="93"/>
      <c r="AV6726" s="93"/>
    </row>
    <row r="6727" spans="32:48" x14ac:dyDescent="0.55000000000000004">
      <c r="AF6727" t="s">
        <v>36916</v>
      </c>
      <c r="AG6727" s="284">
        <v>26820.6</v>
      </c>
      <c r="AI6727" s="276" t="s">
        <v>56339</v>
      </c>
      <c r="AJ6727" s="277">
        <v>136767.41</v>
      </c>
      <c r="AL6727" s="246" t="s">
        <v>56191</v>
      </c>
      <c r="AM6727" s="247">
        <v>1436.15</v>
      </c>
      <c r="AO6727" s="226" t="s">
        <v>46959</v>
      </c>
      <c r="AP6727" s="227">
        <v>459.71</v>
      </c>
      <c r="AR6727" s="207" t="s">
        <v>21012</v>
      </c>
      <c r="AS6727" s="208">
        <v>74437.2</v>
      </c>
      <c r="AT6727" s="93"/>
      <c r="AU6727" s="93"/>
      <c r="AV6727" s="93"/>
    </row>
    <row r="6728" spans="32:48" x14ac:dyDescent="0.55000000000000004">
      <c r="AF6728" t="s">
        <v>35893</v>
      </c>
      <c r="AG6728" s="284">
        <v>5721.73</v>
      </c>
      <c r="AI6728" s="276" t="s">
        <v>68233</v>
      </c>
      <c r="AJ6728" s="277">
        <v>50259.93</v>
      </c>
      <c r="AL6728" s="246" t="s">
        <v>62641</v>
      </c>
      <c r="AM6728" s="247">
        <v>333.68</v>
      </c>
      <c r="AO6728" s="226" t="s">
        <v>52561</v>
      </c>
      <c r="AP6728" s="227">
        <v>155608.57999999999</v>
      </c>
      <c r="AR6728" s="207" t="s">
        <v>21013</v>
      </c>
      <c r="AS6728" s="208">
        <v>116984.92</v>
      </c>
      <c r="AT6728" s="93"/>
      <c r="AU6728" s="93"/>
      <c r="AV6728" s="93"/>
    </row>
    <row r="6729" spans="32:48" x14ac:dyDescent="0.55000000000000004">
      <c r="AF6729" t="s">
        <v>34374</v>
      </c>
      <c r="AG6729">
        <v>972.03</v>
      </c>
      <c r="AI6729" s="276" t="s">
        <v>56340</v>
      </c>
      <c r="AJ6729" s="277">
        <v>33876.44</v>
      </c>
      <c r="AL6729" s="246" t="s">
        <v>62642</v>
      </c>
      <c r="AM6729" s="247">
        <v>19.48</v>
      </c>
      <c r="AO6729" s="226" t="s">
        <v>52562</v>
      </c>
      <c r="AP6729" s="227">
        <v>60532.84</v>
      </c>
      <c r="AR6729" s="207" t="s">
        <v>21014</v>
      </c>
      <c r="AS6729" s="208">
        <v>22990</v>
      </c>
      <c r="AT6729" s="93"/>
      <c r="AU6729" s="93"/>
      <c r="AV6729" s="93"/>
    </row>
    <row r="6730" spans="32:48" x14ac:dyDescent="0.55000000000000004">
      <c r="AF6730" t="s">
        <v>40931</v>
      </c>
      <c r="AG6730">
        <v>401.63</v>
      </c>
      <c r="AI6730" s="276" t="s">
        <v>56341</v>
      </c>
      <c r="AJ6730" s="277">
        <v>2479.2800000000002</v>
      </c>
      <c r="AL6730" s="246" t="s">
        <v>56192</v>
      </c>
      <c r="AM6730" s="247">
        <v>377684.45</v>
      </c>
      <c r="AO6730" s="226" t="s">
        <v>44968</v>
      </c>
      <c r="AP6730" s="227">
        <v>1254</v>
      </c>
      <c r="AR6730" s="207" t="s">
        <v>21015</v>
      </c>
      <c r="AS6730" s="208">
        <v>7575</v>
      </c>
      <c r="AT6730" s="93"/>
      <c r="AU6730" s="93"/>
      <c r="AV6730" s="93"/>
    </row>
    <row r="6731" spans="32:48" x14ac:dyDescent="0.55000000000000004">
      <c r="AF6731" t="s">
        <v>36917</v>
      </c>
      <c r="AG6731">
        <v>381.4</v>
      </c>
      <c r="AI6731" s="276" t="s">
        <v>56342</v>
      </c>
      <c r="AJ6731" s="277">
        <v>69599.990000000005</v>
      </c>
      <c r="AL6731" s="246" t="s">
        <v>56193</v>
      </c>
      <c r="AM6731" s="247">
        <v>83919.66</v>
      </c>
      <c r="AO6731" s="226" t="s">
        <v>33648</v>
      </c>
      <c r="AP6731" s="227">
        <v>127361.60000000001</v>
      </c>
      <c r="AR6731" s="207" t="s">
        <v>21016</v>
      </c>
      <c r="AS6731" s="208">
        <v>93738.34</v>
      </c>
      <c r="AT6731" s="93"/>
      <c r="AU6731" s="93"/>
      <c r="AV6731" s="93"/>
    </row>
    <row r="6732" spans="32:48" x14ac:dyDescent="0.55000000000000004">
      <c r="AF6732" t="s">
        <v>31015</v>
      </c>
      <c r="AG6732" s="284">
        <v>379395.38</v>
      </c>
      <c r="AI6732" s="276" t="s">
        <v>56343</v>
      </c>
      <c r="AJ6732" s="277">
        <v>2408.37</v>
      </c>
      <c r="AL6732" s="246" t="s">
        <v>52613</v>
      </c>
      <c r="AM6732" s="247">
        <v>28406.25</v>
      </c>
      <c r="AO6732" s="226" t="s">
        <v>52563</v>
      </c>
      <c r="AP6732" s="227">
        <v>16733.189999999999</v>
      </c>
      <c r="AR6732" s="207" t="s">
        <v>21017</v>
      </c>
      <c r="AS6732" s="208">
        <v>39357.65</v>
      </c>
      <c r="AT6732" s="93"/>
      <c r="AU6732" s="93"/>
      <c r="AV6732" s="93"/>
    </row>
    <row r="6733" spans="32:48" x14ac:dyDescent="0.55000000000000004">
      <c r="AF6733" t="s">
        <v>34375</v>
      </c>
      <c r="AG6733" s="284">
        <v>1596.3</v>
      </c>
      <c r="AI6733" s="276" t="s">
        <v>62705</v>
      </c>
      <c r="AJ6733" s="277">
        <v>3744.92</v>
      </c>
      <c r="AL6733" s="246" t="s">
        <v>59085</v>
      </c>
      <c r="AM6733" s="247">
        <v>7804.59</v>
      </c>
      <c r="AO6733" s="226" t="s">
        <v>46960</v>
      </c>
      <c r="AP6733" s="227">
        <v>750</v>
      </c>
      <c r="AR6733" s="207" t="s">
        <v>21018</v>
      </c>
      <c r="AS6733" s="208">
        <v>44476.03</v>
      </c>
      <c r="AT6733" s="93"/>
      <c r="AU6733" s="93"/>
      <c r="AV6733" s="93"/>
    </row>
    <row r="6734" spans="32:48" x14ac:dyDescent="0.55000000000000004">
      <c r="AF6734" t="s">
        <v>31016</v>
      </c>
      <c r="AG6734" s="284">
        <v>5822452.9900000002</v>
      </c>
      <c r="AI6734" s="276" t="s">
        <v>62706</v>
      </c>
      <c r="AJ6734" s="277">
        <v>196.49</v>
      </c>
      <c r="AL6734" s="246" t="s">
        <v>39195</v>
      </c>
      <c r="AM6734" s="247">
        <v>43724.92</v>
      </c>
      <c r="AO6734" s="226" t="s">
        <v>46961</v>
      </c>
      <c r="AP6734" s="227">
        <v>20321.689999999999</v>
      </c>
      <c r="AR6734" s="207" t="s">
        <v>21019</v>
      </c>
      <c r="AS6734" s="208">
        <v>108225.32</v>
      </c>
      <c r="AT6734" s="93"/>
      <c r="AU6734" s="93"/>
      <c r="AV6734" s="93"/>
    </row>
    <row r="6735" spans="32:48" x14ac:dyDescent="0.55000000000000004">
      <c r="AF6735" t="s">
        <v>31017</v>
      </c>
      <c r="AG6735" s="284">
        <v>46177.2</v>
      </c>
      <c r="AI6735" s="276" t="s">
        <v>56344</v>
      </c>
      <c r="AJ6735" s="277">
        <v>793917.65</v>
      </c>
      <c r="AL6735" s="246" t="s">
        <v>57473</v>
      </c>
      <c r="AM6735" s="247">
        <v>45370.44</v>
      </c>
      <c r="AO6735" s="226" t="s">
        <v>44969</v>
      </c>
      <c r="AP6735" s="227">
        <v>274000</v>
      </c>
      <c r="AR6735" s="207" t="s">
        <v>21020</v>
      </c>
      <c r="AS6735" s="208">
        <v>2400</v>
      </c>
      <c r="AT6735" s="93"/>
      <c r="AU6735" s="93"/>
      <c r="AV6735" s="93"/>
    </row>
    <row r="6736" spans="32:48" x14ac:dyDescent="0.55000000000000004">
      <c r="AF6736" t="s">
        <v>34376</v>
      </c>
      <c r="AG6736" s="284">
        <v>90130.66</v>
      </c>
      <c r="AI6736" s="276" t="s">
        <v>56345</v>
      </c>
      <c r="AJ6736" s="277">
        <v>127540.06</v>
      </c>
      <c r="AL6736" s="246" t="s">
        <v>39196</v>
      </c>
      <c r="AM6736" s="247">
        <v>6756.24</v>
      </c>
      <c r="AO6736" s="226" t="s">
        <v>40334</v>
      </c>
      <c r="AP6736" s="227">
        <v>8143.2</v>
      </c>
      <c r="AR6736" s="207" t="s">
        <v>21021</v>
      </c>
      <c r="AS6736" s="208">
        <v>6580.51</v>
      </c>
      <c r="AT6736" s="93"/>
      <c r="AU6736" s="93"/>
      <c r="AV6736" s="93"/>
    </row>
    <row r="6737" spans="32:48" x14ac:dyDescent="0.55000000000000004">
      <c r="AF6737" t="s">
        <v>31018</v>
      </c>
      <c r="AG6737" s="284">
        <v>24066.6</v>
      </c>
      <c r="AI6737" s="276" t="s">
        <v>68234</v>
      </c>
      <c r="AJ6737" s="277">
        <v>58333.36</v>
      </c>
      <c r="AL6737" s="246" t="s">
        <v>39197</v>
      </c>
      <c r="AM6737" s="247">
        <v>2707.51</v>
      </c>
      <c r="AO6737" s="226" t="s">
        <v>42552</v>
      </c>
      <c r="AP6737" s="227">
        <v>1281750</v>
      </c>
      <c r="AR6737" s="207" t="s">
        <v>21022</v>
      </c>
      <c r="AS6737" s="208">
        <v>387750</v>
      </c>
      <c r="AT6737" s="93"/>
      <c r="AU6737" s="93"/>
      <c r="AV6737" s="93"/>
    </row>
    <row r="6738" spans="32:48" x14ac:dyDescent="0.55000000000000004">
      <c r="AF6738" t="s">
        <v>34377</v>
      </c>
      <c r="AG6738" s="284">
        <v>25885.14</v>
      </c>
      <c r="AI6738" s="276" t="s">
        <v>70050</v>
      </c>
      <c r="AJ6738" s="277">
        <v>6000</v>
      </c>
      <c r="AL6738" s="246" t="s">
        <v>39198</v>
      </c>
      <c r="AM6738" s="247">
        <v>10606.31</v>
      </c>
      <c r="AO6738" s="226" t="s">
        <v>52564</v>
      </c>
      <c r="AP6738" s="227">
        <v>22266.49</v>
      </c>
      <c r="AR6738" s="207" t="s">
        <v>21023</v>
      </c>
      <c r="AS6738" s="208">
        <v>74907.850000000006</v>
      </c>
      <c r="AT6738" s="93"/>
      <c r="AU6738" s="93"/>
      <c r="AV6738" s="93"/>
    </row>
    <row r="6739" spans="32:48" x14ac:dyDescent="0.55000000000000004">
      <c r="AF6739" t="s">
        <v>31019</v>
      </c>
      <c r="AG6739" s="284">
        <v>11834064.33</v>
      </c>
      <c r="AI6739" s="276" t="s">
        <v>42718</v>
      </c>
      <c r="AJ6739" s="277">
        <v>4725.76</v>
      </c>
      <c r="AL6739" s="246" t="s">
        <v>56194</v>
      </c>
      <c r="AM6739" s="247">
        <v>14042.81</v>
      </c>
      <c r="AO6739" s="226" t="s">
        <v>52565</v>
      </c>
      <c r="AP6739" s="227">
        <v>5400</v>
      </c>
      <c r="AR6739" s="207" t="s">
        <v>21024</v>
      </c>
      <c r="AS6739" s="208">
        <v>57178.29</v>
      </c>
      <c r="AT6739" s="93"/>
      <c r="AU6739" s="93"/>
      <c r="AV6739" s="93"/>
    </row>
    <row r="6740" spans="32:48" x14ac:dyDescent="0.55000000000000004">
      <c r="AF6740" t="s">
        <v>31020</v>
      </c>
      <c r="AG6740" s="284">
        <v>611217.03</v>
      </c>
      <c r="AI6740" s="276" t="s">
        <v>68235</v>
      </c>
      <c r="AJ6740" s="277">
        <v>16096.2</v>
      </c>
      <c r="AL6740" s="246" t="s">
        <v>36320</v>
      </c>
      <c r="AM6740" s="247">
        <v>13946.32</v>
      </c>
      <c r="AO6740" s="226" t="s">
        <v>33649</v>
      </c>
      <c r="AP6740" s="227">
        <v>143875.38</v>
      </c>
      <c r="AR6740" s="207" t="s">
        <v>21025</v>
      </c>
      <c r="AS6740" s="208">
        <v>136832.65</v>
      </c>
      <c r="AT6740" s="93"/>
      <c r="AU6740" s="93"/>
      <c r="AV6740" s="93"/>
    </row>
    <row r="6741" spans="32:48" x14ac:dyDescent="0.55000000000000004">
      <c r="AF6741" t="s">
        <v>35894</v>
      </c>
      <c r="AG6741" s="284">
        <v>6865727.1399999997</v>
      </c>
      <c r="AI6741" s="276" t="s">
        <v>68236</v>
      </c>
      <c r="AJ6741" s="277">
        <v>5979.53</v>
      </c>
      <c r="AL6741" s="246" t="s">
        <v>36321</v>
      </c>
      <c r="AM6741" s="247">
        <v>47930.65</v>
      </c>
      <c r="AO6741" s="226" t="s">
        <v>33650</v>
      </c>
      <c r="AP6741" s="227">
        <v>339062.85</v>
      </c>
      <c r="AR6741" s="207" t="s">
        <v>21026</v>
      </c>
      <c r="AS6741" s="208">
        <v>67555.839999999997</v>
      </c>
      <c r="AT6741" s="93"/>
      <c r="AU6741" s="93"/>
      <c r="AV6741" s="93"/>
    </row>
    <row r="6742" spans="32:48" x14ac:dyDescent="0.55000000000000004">
      <c r="AF6742" t="s">
        <v>34378</v>
      </c>
      <c r="AG6742" s="284">
        <v>64132</v>
      </c>
      <c r="AI6742" s="276" t="s">
        <v>68237</v>
      </c>
      <c r="AJ6742" s="277">
        <v>68460.86</v>
      </c>
      <c r="AL6742" s="246" t="s">
        <v>55152</v>
      </c>
      <c r="AM6742" s="247">
        <v>56567.15</v>
      </c>
      <c r="AO6742" s="226" t="s">
        <v>35076</v>
      </c>
      <c r="AP6742" s="227">
        <v>10394.52</v>
      </c>
      <c r="AR6742" s="207" t="s">
        <v>21027</v>
      </c>
      <c r="AS6742" s="208">
        <v>98341.45</v>
      </c>
      <c r="AT6742" s="93"/>
      <c r="AU6742" s="93"/>
      <c r="AV6742" s="93"/>
    </row>
    <row r="6743" spans="32:48" x14ac:dyDescent="0.55000000000000004">
      <c r="AF6743" t="s">
        <v>60981</v>
      </c>
      <c r="AG6743" s="284">
        <v>2334.59</v>
      </c>
      <c r="AI6743" s="276" t="s">
        <v>68238</v>
      </c>
      <c r="AJ6743" s="277">
        <v>122844.76</v>
      </c>
      <c r="AL6743" s="246" t="s">
        <v>55153</v>
      </c>
      <c r="AM6743" s="247">
        <v>49618.31</v>
      </c>
      <c r="AO6743" s="226" t="s">
        <v>35077</v>
      </c>
      <c r="AP6743" s="227">
        <v>153577.45000000001</v>
      </c>
      <c r="AR6743" s="207" t="s">
        <v>21028</v>
      </c>
      <c r="AS6743" s="208">
        <v>67198.64</v>
      </c>
      <c r="AT6743" s="93"/>
      <c r="AU6743" s="93"/>
      <c r="AV6743" s="93"/>
    </row>
    <row r="6744" spans="32:48" x14ac:dyDescent="0.55000000000000004">
      <c r="AF6744" t="s">
        <v>35895</v>
      </c>
      <c r="AG6744" s="284">
        <v>12657.43</v>
      </c>
      <c r="AI6744" s="276" t="s">
        <v>62124</v>
      </c>
      <c r="AJ6744" s="277">
        <v>5550</v>
      </c>
      <c r="AL6744" s="246" t="s">
        <v>55154</v>
      </c>
      <c r="AM6744" s="247">
        <v>5274.83</v>
      </c>
      <c r="AO6744" s="226" t="s">
        <v>52566</v>
      </c>
      <c r="AP6744" s="227">
        <v>135720</v>
      </c>
      <c r="AR6744" s="207" t="s">
        <v>21029</v>
      </c>
      <c r="AS6744" s="208">
        <v>54935.11</v>
      </c>
      <c r="AT6744" s="93"/>
      <c r="AU6744" s="93"/>
      <c r="AV6744" s="93"/>
    </row>
    <row r="6745" spans="32:48" x14ac:dyDescent="0.55000000000000004">
      <c r="AF6745" t="s">
        <v>48597</v>
      </c>
      <c r="AG6745" s="284">
        <v>229568.68</v>
      </c>
      <c r="AI6745" s="276" t="s">
        <v>62125</v>
      </c>
      <c r="AJ6745" s="277">
        <v>401.15</v>
      </c>
      <c r="AL6745" s="246" t="s">
        <v>56195</v>
      </c>
      <c r="AM6745" s="247">
        <v>53.59</v>
      </c>
      <c r="AO6745" s="226" t="s">
        <v>52567</v>
      </c>
      <c r="AP6745" s="227">
        <v>52102</v>
      </c>
      <c r="AR6745" s="207" t="s">
        <v>21030</v>
      </c>
      <c r="AS6745" s="208">
        <v>172368.09</v>
      </c>
      <c r="AT6745" s="93"/>
      <c r="AU6745" s="93"/>
      <c r="AV6745" s="93"/>
    </row>
    <row r="6746" spans="32:48" x14ac:dyDescent="0.55000000000000004">
      <c r="AF6746" t="s">
        <v>31021</v>
      </c>
      <c r="AG6746" s="284">
        <v>318668.55</v>
      </c>
      <c r="AI6746" s="276" t="s">
        <v>70644</v>
      </c>
      <c r="AJ6746" s="277">
        <v>811.93</v>
      </c>
      <c r="AL6746" s="246" t="s">
        <v>40337</v>
      </c>
      <c r="AM6746" s="247">
        <v>1716.33</v>
      </c>
      <c r="AO6746" s="226" t="s">
        <v>46962</v>
      </c>
      <c r="AP6746" s="227">
        <v>142480.81</v>
      </c>
      <c r="AR6746" s="207" t="s">
        <v>21031</v>
      </c>
      <c r="AS6746" s="208">
        <v>130861.12</v>
      </c>
      <c r="AT6746" s="93"/>
      <c r="AU6746" s="93"/>
      <c r="AV6746" s="93"/>
    </row>
    <row r="6747" spans="32:48" x14ac:dyDescent="0.55000000000000004">
      <c r="AF6747" t="s">
        <v>31022</v>
      </c>
      <c r="AG6747" s="284">
        <v>3166816.58</v>
      </c>
      <c r="AI6747" s="276" t="s">
        <v>49007</v>
      </c>
      <c r="AJ6747" s="277">
        <v>800</v>
      </c>
      <c r="AL6747" s="246" t="s">
        <v>56196</v>
      </c>
      <c r="AM6747" s="247">
        <v>1626.25</v>
      </c>
      <c r="AO6747" s="226" t="s">
        <v>36306</v>
      </c>
      <c r="AP6747" s="227">
        <v>94851.07</v>
      </c>
      <c r="AR6747" s="207" t="s">
        <v>21032</v>
      </c>
      <c r="AS6747" s="208">
        <v>42548.56</v>
      </c>
      <c r="AT6747" s="93"/>
      <c r="AU6747" s="93"/>
      <c r="AV6747" s="93"/>
    </row>
    <row r="6748" spans="32:48" x14ac:dyDescent="0.55000000000000004">
      <c r="AF6748" t="s">
        <v>31023</v>
      </c>
      <c r="AG6748" s="284">
        <v>1261471.53</v>
      </c>
      <c r="AI6748" s="276" t="s">
        <v>57617</v>
      </c>
      <c r="AJ6748" s="277">
        <v>26577.84</v>
      </c>
      <c r="AL6748" s="246" t="s">
        <v>40338</v>
      </c>
      <c r="AM6748" s="247">
        <v>8700.84</v>
      </c>
      <c r="AO6748" s="226" t="s">
        <v>36307</v>
      </c>
      <c r="AP6748" s="227">
        <v>213172.5</v>
      </c>
      <c r="AR6748" s="207" t="s">
        <v>21033</v>
      </c>
      <c r="AS6748" s="208">
        <v>141642.20000000001</v>
      </c>
      <c r="AT6748" s="93"/>
      <c r="AU6748" s="93"/>
      <c r="AV6748" s="93"/>
    </row>
    <row r="6749" spans="32:48" x14ac:dyDescent="0.55000000000000004">
      <c r="AF6749" t="s">
        <v>36918</v>
      </c>
      <c r="AG6749" s="284">
        <v>63335</v>
      </c>
      <c r="AI6749" s="276" t="s">
        <v>57618</v>
      </c>
      <c r="AJ6749" s="277">
        <v>16962.099999999999</v>
      </c>
      <c r="AL6749" s="246" t="s">
        <v>40339</v>
      </c>
      <c r="AM6749" s="247">
        <v>27276.69</v>
      </c>
      <c r="AO6749" s="226" t="s">
        <v>49989</v>
      </c>
      <c r="AP6749" s="227">
        <v>4284.28</v>
      </c>
      <c r="AR6749" s="207" t="s">
        <v>21034</v>
      </c>
      <c r="AS6749" s="208">
        <v>578.85</v>
      </c>
      <c r="AT6749" s="93"/>
      <c r="AU6749" s="93"/>
      <c r="AV6749" s="93"/>
    </row>
    <row r="6750" spans="32:48" x14ac:dyDescent="0.55000000000000004">
      <c r="AF6750" t="s">
        <v>35897</v>
      </c>
      <c r="AG6750" s="284">
        <v>2929668.3</v>
      </c>
      <c r="AI6750" s="276" t="s">
        <v>49009</v>
      </c>
      <c r="AJ6750" s="277">
        <v>35989.379999999997</v>
      </c>
      <c r="AL6750" s="246" t="s">
        <v>44995</v>
      </c>
      <c r="AM6750" s="247">
        <v>7859.97</v>
      </c>
      <c r="AO6750" s="226" t="s">
        <v>40335</v>
      </c>
      <c r="AP6750" s="227">
        <v>396779.76</v>
      </c>
      <c r="AR6750" s="207" t="s">
        <v>21035</v>
      </c>
      <c r="AS6750" s="208">
        <v>16231.15</v>
      </c>
      <c r="AT6750" s="93"/>
      <c r="AU6750" s="93"/>
      <c r="AV6750" s="93"/>
    </row>
    <row r="6751" spans="32:48" x14ac:dyDescent="0.55000000000000004">
      <c r="AF6751" t="s">
        <v>31024</v>
      </c>
      <c r="AG6751" s="284">
        <v>11862.75</v>
      </c>
      <c r="AI6751" s="276" t="s">
        <v>59714</v>
      </c>
      <c r="AJ6751" s="277">
        <v>20005.400000000001</v>
      </c>
      <c r="AL6751" s="246" t="s">
        <v>57474</v>
      </c>
      <c r="AM6751" s="247">
        <v>16755.91</v>
      </c>
      <c r="AO6751" s="226" t="s">
        <v>35078</v>
      </c>
      <c r="AP6751" s="227">
        <v>857725.15</v>
      </c>
      <c r="AR6751" s="207" t="s">
        <v>21036</v>
      </c>
      <c r="AS6751" s="208">
        <v>18451.169999999998</v>
      </c>
      <c r="AT6751" s="93"/>
      <c r="AU6751" s="93"/>
      <c r="AV6751" s="93"/>
    </row>
    <row r="6752" spans="32:48" x14ac:dyDescent="0.55000000000000004">
      <c r="AF6752" t="s">
        <v>31025</v>
      </c>
      <c r="AG6752" s="284">
        <v>3774449.27</v>
      </c>
      <c r="AI6752" s="276" t="s">
        <v>68239</v>
      </c>
      <c r="AJ6752" s="277">
        <v>41925.519999999997</v>
      </c>
      <c r="AL6752" s="246" t="s">
        <v>56197</v>
      </c>
      <c r="AM6752" s="247">
        <v>1499.85</v>
      </c>
      <c r="AO6752" s="226" t="s">
        <v>36308</v>
      </c>
      <c r="AP6752" s="227">
        <v>567011.37</v>
      </c>
      <c r="AR6752" s="207" t="s">
        <v>21037</v>
      </c>
      <c r="AS6752" s="208">
        <v>12216.9</v>
      </c>
      <c r="AT6752" s="93"/>
      <c r="AU6752" s="93"/>
      <c r="AV6752" s="93"/>
    </row>
    <row r="6753" spans="32:48" x14ac:dyDescent="0.55000000000000004">
      <c r="AF6753" t="s">
        <v>31026</v>
      </c>
      <c r="AG6753" s="284">
        <v>8273125.0700000003</v>
      </c>
      <c r="AI6753" s="276" t="s">
        <v>61495</v>
      </c>
      <c r="AJ6753" s="277">
        <v>360</v>
      </c>
      <c r="AL6753" s="246" t="s">
        <v>55155</v>
      </c>
      <c r="AM6753" s="247">
        <v>6309.87</v>
      </c>
      <c r="AO6753" s="226" t="s">
        <v>42553</v>
      </c>
      <c r="AP6753" s="227">
        <v>10300</v>
      </c>
      <c r="AR6753" s="207" t="s">
        <v>21038</v>
      </c>
      <c r="AS6753" s="208">
        <v>11252</v>
      </c>
      <c r="AT6753" s="93"/>
      <c r="AU6753" s="93"/>
      <c r="AV6753" s="93"/>
    </row>
    <row r="6754" spans="32:48" x14ac:dyDescent="0.55000000000000004">
      <c r="AF6754" t="s">
        <v>34379</v>
      </c>
      <c r="AG6754" s="284">
        <v>5864.76</v>
      </c>
      <c r="AI6754" s="276" t="s">
        <v>60606</v>
      </c>
      <c r="AJ6754" s="277">
        <v>1268.6500000000001</v>
      </c>
      <c r="AL6754" s="246" t="s">
        <v>42565</v>
      </c>
      <c r="AM6754" s="247">
        <v>1110000</v>
      </c>
      <c r="AO6754" s="226" t="s">
        <v>42554</v>
      </c>
      <c r="AP6754" s="227">
        <v>787.92</v>
      </c>
      <c r="AR6754" s="207" t="s">
        <v>21039</v>
      </c>
      <c r="AS6754" s="208">
        <v>154161.20000000001</v>
      </c>
      <c r="AT6754" s="93"/>
      <c r="AU6754" s="93"/>
      <c r="AV6754" s="93"/>
    </row>
    <row r="6755" spans="32:48" x14ac:dyDescent="0.55000000000000004">
      <c r="AF6755" t="s">
        <v>31027</v>
      </c>
      <c r="AG6755" s="284">
        <v>4779804.47</v>
      </c>
      <c r="AI6755" s="276" t="s">
        <v>59716</v>
      </c>
      <c r="AJ6755" s="277">
        <v>84536.09</v>
      </c>
      <c r="AL6755" s="246" t="s">
        <v>55156</v>
      </c>
      <c r="AM6755" s="247">
        <v>10076.549999999999</v>
      </c>
      <c r="AO6755" s="226" t="s">
        <v>42555</v>
      </c>
      <c r="AP6755" s="227">
        <v>2037.92</v>
      </c>
      <c r="AR6755" s="207" t="s">
        <v>21040</v>
      </c>
      <c r="AS6755" s="208">
        <v>39357.65</v>
      </c>
      <c r="AT6755" s="93"/>
      <c r="AU6755" s="93"/>
      <c r="AV6755" s="93"/>
    </row>
    <row r="6756" spans="32:48" x14ac:dyDescent="0.55000000000000004">
      <c r="AF6756" t="s">
        <v>31028</v>
      </c>
      <c r="AG6756" s="284">
        <v>34707.83</v>
      </c>
      <c r="AI6756" s="276" t="s">
        <v>59718</v>
      </c>
      <c r="AJ6756" s="277">
        <v>43746.6</v>
      </c>
      <c r="AL6756" s="246" t="s">
        <v>35099</v>
      </c>
      <c r="AM6756" s="247">
        <v>86247.5</v>
      </c>
      <c r="AO6756" s="226" t="s">
        <v>52568</v>
      </c>
      <c r="AP6756" s="227">
        <v>18776.54</v>
      </c>
      <c r="AR6756" s="207" t="s">
        <v>21041</v>
      </c>
      <c r="AS6756" s="208">
        <v>44476.03</v>
      </c>
      <c r="AT6756" s="93"/>
      <c r="AU6756" s="93"/>
      <c r="AV6756" s="93"/>
    </row>
    <row r="6757" spans="32:48" x14ac:dyDescent="0.55000000000000004">
      <c r="AF6757" t="s">
        <v>31029</v>
      </c>
      <c r="AG6757" s="284">
        <v>5512.41</v>
      </c>
      <c r="AI6757" s="276" t="s">
        <v>59719</v>
      </c>
      <c r="AJ6757" s="277">
        <v>114580.08</v>
      </c>
      <c r="AL6757" s="246" t="s">
        <v>35100</v>
      </c>
      <c r="AM6757" s="247">
        <v>4382.13</v>
      </c>
      <c r="AO6757" s="226" t="s">
        <v>52569</v>
      </c>
      <c r="AP6757" s="227">
        <v>1148.83</v>
      </c>
      <c r="AR6757" s="207" t="s">
        <v>21042</v>
      </c>
      <c r="AS6757" s="208">
        <v>108225.32</v>
      </c>
      <c r="AT6757" s="93"/>
      <c r="AU6757" s="93"/>
      <c r="AV6757" s="93"/>
    </row>
    <row r="6758" spans="32:48" x14ac:dyDescent="0.55000000000000004">
      <c r="AF6758" t="s">
        <v>34380</v>
      </c>
      <c r="AG6758" s="284">
        <v>20651.86</v>
      </c>
      <c r="AI6758" s="276" t="s">
        <v>68240</v>
      </c>
      <c r="AJ6758" s="277">
        <v>78023.759999999995</v>
      </c>
      <c r="AL6758" s="246" t="s">
        <v>36324</v>
      </c>
      <c r="AM6758" s="247">
        <v>2700</v>
      </c>
      <c r="AO6758" s="226" t="s">
        <v>52570</v>
      </c>
      <c r="AP6758" s="227">
        <v>807.44</v>
      </c>
      <c r="AR6758" s="207" t="s">
        <v>21043</v>
      </c>
      <c r="AS6758" s="208">
        <v>2400</v>
      </c>
      <c r="AT6758" s="93"/>
      <c r="AU6758" s="93"/>
      <c r="AV6758" s="93"/>
    </row>
    <row r="6759" spans="32:48" x14ac:dyDescent="0.55000000000000004">
      <c r="AF6759" t="s">
        <v>36919</v>
      </c>
      <c r="AG6759" s="284">
        <v>2267.63</v>
      </c>
      <c r="AI6759" s="276" t="s">
        <v>53075</v>
      </c>
      <c r="AJ6759" s="277">
        <v>-116.23</v>
      </c>
      <c r="AL6759" s="246" t="s">
        <v>36325</v>
      </c>
      <c r="AM6759" s="247">
        <v>57638.64</v>
      </c>
      <c r="AO6759" s="226" t="s">
        <v>52571</v>
      </c>
      <c r="AP6759" s="227">
        <v>2095.5500000000002</v>
      </c>
      <c r="AR6759" s="207" t="s">
        <v>21044</v>
      </c>
      <c r="AS6759" s="208">
        <v>6580.51</v>
      </c>
      <c r="AT6759" s="93"/>
      <c r="AU6759" s="93"/>
      <c r="AV6759" s="93"/>
    </row>
    <row r="6760" spans="32:48" x14ac:dyDescent="0.55000000000000004">
      <c r="AF6760" t="s">
        <v>36920</v>
      </c>
      <c r="AG6760">
        <v>7.05</v>
      </c>
      <c r="AI6760" s="276" t="s">
        <v>53076</v>
      </c>
      <c r="AJ6760" s="277">
        <v>116.23</v>
      </c>
      <c r="AL6760" s="246" t="s">
        <v>36326</v>
      </c>
      <c r="AM6760" s="247">
        <v>7752.91</v>
      </c>
      <c r="AO6760" s="226" t="s">
        <v>52572</v>
      </c>
      <c r="AP6760" s="227">
        <v>6324.95</v>
      </c>
      <c r="AR6760" s="207" t="s">
        <v>21045</v>
      </c>
      <c r="AS6760" s="208">
        <v>387750</v>
      </c>
      <c r="AT6760" s="93"/>
      <c r="AU6760" s="93"/>
      <c r="AV6760" s="93"/>
    </row>
    <row r="6761" spans="32:48" x14ac:dyDescent="0.55000000000000004">
      <c r="AF6761" t="s">
        <v>31030</v>
      </c>
      <c r="AG6761" s="284">
        <v>38584580.159999996</v>
      </c>
      <c r="AI6761" s="276" t="s">
        <v>45248</v>
      </c>
      <c r="AJ6761" s="277">
        <v>6489.02</v>
      </c>
      <c r="AL6761" s="246" t="s">
        <v>60505</v>
      </c>
      <c r="AM6761" s="247">
        <v>-17556.349999999999</v>
      </c>
      <c r="AO6761" s="226" t="s">
        <v>52573</v>
      </c>
      <c r="AP6761" s="227">
        <v>205.3</v>
      </c>
      <c r="AR6761" s="207" t="s">
        <v>21046</v>
      </c>
      <c r="AS6761" s="208">
        <v>101687.14</v>
      </c>
      <c r="AT6761" s="93"/>
      <c r="AU6761" s="93"/>
      <c r="AV6761" s="93"/>
    </row>
    <row r="6762" spans="32:48" x14ac:dyDescent="0.55000000000000004">
      <c r="AF6762" t="s">
        <v>31031</v>
      </c>
      <c r="AG6762" s="284">
        <v>2695397.67</v>
      </c>
      <c r="AI6762" s="276" t="s">
        <v>45249</v>
      </c>
      <c r="AJ6762" s="277">
        <v>1086.4000000000001</v>
      </c>
      <c r="AL6762" s="246" t="s">
        <v>40342</v>
      </c>
      <c r="AM6762" s="247">
        <v>3856765.24</v>
      </c>
      <c r="AO6762" s="226" t="s">
        <v>52574</v>
      </c>
      <c r="AP6762" s="227">
        <v>7094.39</v>
      </c>
      <c r="AR6762" s="207" t="s">
        <v>21047</v>
      </c>
      <c r="AS6762" s="208">
        <v>67047.929999999993</v>
      </c>
      <c r="AT6762" s="93"/>
      <c r="AU6762" s="93"/>
      <c r="AV6762" s="93"/>
    </row>
    <row r="6763" spans="32:48" x14ac:dyDescent="0.55000000000000004">
      <c r="AF6763" t="s">
        <v>46271</v>
      </c>
      <c r="AG6763" s="284">
        <v>2738394.54</v>
      </c>
      <c r="AI6763" s="276" t="s">
        <v>68241</v>
      </c>
      <c r="AJ6763" s="277">
        <v>6277.1</v>
      </c>
      <c r="AL6763" s="246" t="s">
        <v>52614</v>
      </c>
      <c r="AM6763" s="247">
        <v>69486.69</v>
      </c>
      <c r="AO6763" s="226" t="s">
        <v>52575</v>
      </c>
      <c r="AP6763" s="227">
        <v>422.96</v>
      </c>
      <c r="AR6763" s="207" t="s">
        <v>21048</v>
      </c>
      <c r="AS6763" s="208">
        <v>161959.04000000001</v>
      </c>
      <c r="AT6763" s="93"/>
      <c r="AU6763" s="93"/>
      <c r="AV6763" s="93"/>
    </row>
    <row r="6764" spans="32:48" x14ac:dyDescent="0.55000000000000004">
      <c r="AF6764" t="s">
        <v>39644</v>
      </c>
      <c r="AG6764" s="284">
        <v>124663.06</v>
      </c>
      <c r="AI6764" s="276" t="s">
        <v>68242</v>
      </c>
      <c r="AJ6764" s="277">
        <v>1095</v>
      </c>
      <c r="AL6764" s="246" t="s">
        <v>46978</v>
      </c>
      <c r="AM6764" s="247">
        <v>62445</v>
      </c>
      <c r="AO6764" s="226" t="s">
        <v>44970</v>
      </c>
      <c r="AP6764" s="227">
        <v>123000</v>
      </c>
      <c r="AR6764" s="207" t="s">
        <v>21049</v>
      </c>
      <c r="AS6764" s="208">
        <v>67555.839999999997</v>
      </c>
      <c r="AT6764" s="93"/>
      <c r="AU6764" s="93"/>
      <c r="AV6764" s="93"/>
    </row>
    <row r="6765" spans="32:48" x14ac:dyDescent="0.55000000000000004">
      <c r="AF6765" t="s">
        <v>69575</v>
      </c>
      <c r="AG6765" s="284">
        <v>77629.11</v>
      </c>
      <c r="AI6765" s="276" t="s">
        <v>36483</v>
      </c>
      <c r="AJ6765" s="277">
        <v>217805.1</v>
      </c>
      <c r="AL6765" s="246" t="s">
        <v>55157</v>
      </c>
      <c r="AM6765" s="247">
        <v>18878.53</v>
      </c>
      <c r="AO6765" s="226" t="s">
        <v>44971</v>
      </c>
      <c r="AP6765" s="227">
        <v>8797.51</v>
      </c>
      <c r="AR6765" s="207" t="s">
        <v>21050</v>
      </c>
      <c r="AS6765" s="208">
        <v>130966.45</v>
      </c>
      <c r="AT6765" s="93"/>
      <c r="AU6765" s="93"/>
      <c r="AV6765" s="93"/>
    </row>
    <row r="6766" spans="32:48" x14ac:dyDescent="0.55000000000000004">
      <c r="AF6766" t="s">
        <v>40932</v>
      </c>
      <c r="AG6766" s="284">
        <v>69490.45</v>
      </c>
      <c r="AI6766" s="276" t="s">
        <v>60607</v>
      </c>
      <c r="AJ6766" s="277">
        <v>26621.57</v>
      </c>
      <c r="AL6766" s="246" t="s">
        <v>55158</v>
      </c>
      <c r="AM6766" s="247">
        <v>137589.76000000001</v>
      </c>
      <c r="AO6766" s="226" t="s">
        <v>42556</v>
      </c>
      <c r="AP6766" s="227">
        <v>527537.43999999994</v>
      </c>
      <c r="AR6766" s="207" t="s">
        <v>21051</v>
      </c>
      <c r="AS6766" s="208">
        <v>19350</v>
      </c>
      <c r="AT6766" s="93"/>
      <c r="AU6766" s="93"/>
      <c r="AV6766" s="93"/>
    </row>
    <row r="6767" spans="32:48" x14ac:dyDescent="0.55000000000000004">
      <c r="AF6767" t="s">
        <v>35898</v>
      </c>
      <c r="AG6767" s="284">
        <v>1533746.74</v>
      </c>
      <c r="AI6767" s="276" t="s">
        <v>68243</v>
      </c>
      <c r="AJ6767" s="277">
        <v>90776.57</v>
      </c>
      <c r="AL6767" s="246" t="s">
        <v>55159</v>
      </c>
      <c r="AM6767" s="247">
        <v>23217.27</v>
      </c>
      <c r="AO6767" s="226" t="s">
        <v>42557</v>
      </c>
      <c r="AP6767" s="227">
        <v>40129.879999999997</v>
      </c>
      <c r="AR6767" s="207" t="s">
        <v>21052</v>
      </c>
      <c r="AS6767" s="208">
        <v>4555</v>
      </c>
      <c r="AT6767" s="93"/>
      <c r="AU6767" s="93"/>
      <c r="AV6767" s="93"/>
    </row>
    <row r="6768" spans="32:48" x14ac:dyDescent="0.55000000000000004">
      <c r="AF6768" t="s">
        <v>48599</v>
      </c>
      <c r="AG6768" s="284">
        <v>140990.39999999999</v>
      </c>
      <c r="AI6768" s="276" t="s">
        <v>40474</v>
      </c>
      <c r="AJ6768" s="277">
        <v>127291.3</v>
      </c>
      <c r="AL6768" s="246" t="s">
        <v>55160</v>
      </c>
      <c r="AM6768" s="247">
        <v>9169.98</v>
      </c>
      <c r="AO6768" s="226" t="s">
        <v>21078</v>
      </c>
      <c r="AP6768" s="227">
        <v>16578.84</v>
      </c>
      <c r="AR6768" s="207" t="s">
        <v>21053</v>
      </c>
      <c r="AS6768" s="208">
        <v>67198.64</v>
      </c>
      <c r="AT6768" s="93"/>
      <c r="AU6768" s="93"/>
      <c r="AV6768" s="93"/>
    </row>
    <row r="6769" spans="32:48" x14ac:dyDescent="0.55000000000000004">
      <c r="AF6769" t="s">
        <v>34381</v>
      </c>
      <c r="AG6769" s="284">
        <v>3089445.03</v>
      </c>
      <c r="AI6769" s="276" t="s">
        <v>40475</v>
      </c>
      <c r="AJ6769" s="277">
        <v>27174.07</v>
      </c>
      <c r="AL6769" s="246" t="s">
        <v>55161</v>
      </c>
      <c r="AM6769" s="247">
        <v>7332.38</v>
      </c>
      <c r="AO6769" s="226" t="s">
        <v>35080</v>
      </c>
      <c r="AP6769" s="227">
        <v>83267.399999999994</v>
      </c>
      <c r="AR6769" s="207" t="s">
        <v>21054</v>
      </c>
      <c r="AS6769" s="208">
        <v>55513.96</v>
      </c>
      <c r="AT6769" s="93"/>
      <c r="AU6769" s="93"/>
      <c r="AV6769" s="93"/>
    </row>
    <row r="6770" spans="32:48" x14ac:dyDescent="0.55000000000000004">
      <c r="AF6770" t="s">
        <v>34382</v>
      </c>
      <c r="AG6770" s="284">
        <v>6934418.8099999996</v>
      </c>
      <c r="AI6770" s="276" t="s">
        <v>68244</v>
      </c>
      <c r="AJ6770" s="277">
        <v>51479.82</v>
      </c>
      <c r="AL6770" s="246" t="s">
        <v>55162</v>
      </c>
      <c r="AM6770" s="247">
        <v>17057.46</v>
      </c>
      <c r="AO6770" s="226" t="s">
        <v>21080</v>
      </c>
      <c r="AP6770" s="227">
        <v>52705.27</v>
      </c>
      <c r="AR6770" s="207" t="s">
        <v>13578</v>
      </c>
      <c r="AS6770" s="208">
        <v>266652.92</v>
      </c>
      <c r="AT6770" s="93"/>
      <c r="AU6770" s="93"/>
      <c r="AV6770" s="93"/>
    </row>
    <row r="6771" spans="32:48" x14ac:dyDescent="0.55000000000000004">
      <c r="AF6771" t="s">
        <v>40933</v>
      </c>
      <c r="AG6771" s="284">
        <v>255354.17</v>
      </c>
      <c r="AI6771" s="276" t="s">
        <v>45251</v>
      </c>
      <c r="AJ6771" s="277">
        <v>60651.15</v>
      </c>
      <c r="AL6771" s="246" t="s">
        <v>56198</v>
      </c>
      <c r="AM6771" s="247">
        <v>98.8</v>
      </c>
      <c r="AO6771" s="226" t="s">
        <v>13585</v>
      </c>
      <c r="AP6771" s="227">
        <v>99983.96</v>
      </c>
      <c r="AR6771" s="207" t="s">
        <v>21055</v>
      </c>
      <c r="AS6771" s="208">
        <v>130861.12</v>
      </c>
      <c r="AT6771" s="93"/>
      <c r="AU6771" s="93"/>
      <c r="AV6771" s="93"/>
    </row>
    <row r="6772" spans="32:48" x14ac:dyDescent="0.55000000000000004">
      <c r="AF6772" t="s">
        <v>31032</v>
      </c>
      <c r="AG6772" s="284">
        <v>1191960.68</v>
      </c>
      <c r="AI6772" s="276" t="s">
        <v>57621</v>
      </c>
      <c r="AJ6772" s="277">
        <v>12514</v>
      </c>
      <c r="AL6772" s="246" t="s">
        <v>56199</v>
      </c>
      <c r="AM6772" s="247">
        <v>613.91999999999996</v>
      </c>
      <c r="AO6772" s="226" t="s">
        <v>21081</v>
      </c>
      <c r="AP6772" s="227">
        <v>160232.5</v>
      </c>
      <c r="AR6772" s="207" t="s">
        <v>21056</v>
      </c>
      <c r="AS6772" s="208">
        <v>41021.15</v>
      </c>
      <c r="AT6772" s="93"/>
      <c r="AU6772" s="93"/>
      <c r="AV6772" s="93"/>
    </row>
    <row r="6773" spans="32:48" x14ac:dyDescent="0.55000000000000004">
      <c r="AF6773" t="s">
        <v>34383</v>
      </c>
      <c r="AG6773" s="284">
        <v>4679.59</v>
      </c>
      <c r="AI6773" s="276" t="s">
        <v>63262</v>
      </c>
      <c r="AJ6773" s="277">
        <v>19482</v>
      </c>
      <c r="AL6773" s="246" t="s">
        <v>55163</v>
      </c>
      <c r="AM6773" s="247">
        <v>7421.57</v>
      </c>
      <c r="AO6773" s="226" t="s">
        <v>48913</v>
      </c>
      <c r="AP6773" s="227">
        <v>810.41</v>
      </c>
      <c r="AR6773" s="207" t="s">
        <v>21057</v>
      </c>
      <c r="AS6773" s="208">
        <v>42548.56</v>
      </c>
      <c r="AT6773" s="93"/>
      <c r="AU6773" s="93"/>
      <c r="AV6773" s="93"/>
    </row>
    <row r="6774" spans="32:48" x14ac:dyDescent="0.55000000000000004">
      <c r="AF6774" t="s">
        <v>34384</v>
      </c>
      <c r="AG6774" s="284">
        <v>43192.480000000003</v>
      </c>
      <c r="AI6774" s="276" t="s">
        <v>68245</v>
      </c>
      <c r="AJ6774" s="277">
        <v>3295</v>
      </c>
      <c r="AL6774" s="246" t="s">
        <v>55164</v>
      </c>
      <c r="AM6774" s="247">
        <v>17673.93</v>
      </c>
      <c r="AO6774" s="226" t="s">
        <v>46963</v>
      </c>
      <c r="AP6774" s="227">
        <v>19249.59</v>
      </c>
      <c r="AR6774" s="207" t="s">
        <v>21058</v>
      </c>
      <c r="AS6774" s="208">
        <v>369863.12</v>
      </c>
      <c r="AT6774" s="93"/>
      <c r="AU6774" s="93"/>
      <c r="AV6774" s="93"/>
    </row>
    <row r="6775" spans="32:48" x14ac:dyDescent="0.55000000000000004">
      <c r="AF6775" t="s">
        <v>35899</v>
      </c>
      <c r="AG6775">
        <v>160.59</v>
      </c>
      <c r="AI6775" s="276" t="s">
        <v>40485</v>
      </c>
      <c r="AJ6775" s="277">
        <v>16939.5</v>
      </c>
      <c r="AL6775" s="246" t="s">
        <v>55165</v>
      </c>
      <c r="AM6775" s="247">
        <v>3482.89</v>
      </c>
      <c r="AO6775" s="226" t="s">
        <v>21083</v>
      </c>
      <c r="AP6775" s="227">
        <v>16000.08</v>
      </c>
      <c r="AR6775" s="207" t="s">
        <v>21059</v>
      </c>
      <c r="AS6775" s="208">
        <v>52583.85</v>
      </c>
      <c r="AT6775" s="93"/>
      <c r="AU6775" s="93"/>
      <c r="AV6775" s="93"/>
    </row>
    <row r="6776" spans="32:48" x14ac:dyDescent="0.55000000000000004">
      <c r="AF6776" t="s">
        <v>31033</v>
      </c>
      <c r="AG6776" s="284">
        <v>296067.71000000002</v>
      </c>
      <c r="AI6776" s="276" t="s">
        <v>63745</v>
      </c>
      <c r="AJ6776" s="277">
        <v>1400</v>
      </c>
      <c r="AL6776" s="246" t="s">
        <v>55166</v>
      </c>
      <c r="AM6776" s="247">
        <v>17856.060000000001</v>
      </c>
      <c r="AO6776" s="226" t="s">
        <v>21084</v>
      </c>
      <c r="AP6776" s="227">
        <v>28897.87</v>
      </c>
      <c r="AR6776" s="207" t="s">
        <v>21060</v>
      </c>
      <c r="AS6776" s="208">
        <v>4022.7</v>
      </c>
      <c r="AT6776" s="93"/>
      <c r="AU6776" s="93"/>
      <c r="AV6776" s="93"/>
    </row>
    <row r="6777" spans="32:48" x14ac:dyDescent="0.55000000000000004">
      <c r="AF6777" t="s">
        <v>47675</v>
      </c>
      <c r="AG6777" s="284">
        <v>51597.43</v>
      </c>
      <c r="AI6777" s="276" t="s">
        <v>68246</v>
      </c>
      <c r="AJ6777" s="277">
        <v>6849</v>
      </c>
      <c r="AL6777" s="246" t="s">
        <v>55167</v>
      </c>
      <c r="AM6777" s="247">
        <v>54040.36</v>
      </c>
      <c r="AO6777" s="226" t="s">
        <v>21085</v>
      </c>
      <c r="AP6777" s="227">
        <v>3434.69</v>
      </c>
      <c r="AR6777" s="207" t="s">
        <v>21061</v>
      </c>
      <c r="AS6777" s="208">
        <v>10789.49</v>
      </c>
      <c r="AT6777" s="93"/>
      <c r="AU6777" s="93"/>
      <c r="AV6777" s="93"/>
    </row>
    <row r="6778" spans="32:48" x14ac:dyDescent="0.55000000000000004">
      <c r="AF6778" t="s">
        <v>56899</v>
      </c>
      <c r="AG6778" s="284">
        <v>27862.16</v>
      </c>
      <c r="AI6778" s="276" t="s">
        <v>62707</v>
      </c>
      <c r="AJ6778" s="277">
        <v>-1250.01</v>
      </c>
      <c r="AL6778" s="246" t="s">
        <v>50001</v>
      </c>
      <c r="AM6778" s="247">
        <v>32</v>
      </c>
      <c r="AO6778" s="226" t="s">
        <v>21086</v>
      </c>
      <c r="AP6778" s="227">
        <v>8739.83</v>
      </c>
      <c r="AR6778" s="207" t="s">
        <v>21062</v>
      </c>
      <c r="AS6778" s="208">
        <v>366181</v>
      </c>
      <c r="AT6778" s="93"/>
      <c r="AU6778" s="93"/>
      <c r="AV6778" s="93"/>
    </row>
    <row r="6779" spans="32:48" x14ac:dyDescent="0.55000000000000004">
      <c r="AF6779" t="s">
        <v>46272</v>
      </c>
      <c r="AG6779" s="284">
        <v>188220.66</v>
      </c>
      <c r="AI6779" s="276" t="s">
        <v>40486</v>
      </c>
      <c r="AJ6779" s="277">
        <v>1777.09</v>
      </c>
      <c r="AL6779" s="246" t="s">
        <v>52616</v>
      </c>
      <c r="AM6779" s="247">
        <v>14963.63</v>
      </c>
      <c r="AO6779" s="226" t="s">
        <v>47993</v>
      </c>
      <c r="AP6779" s="227">
        <v>30122</v>
      </c>
      <c r="AR6779" s="207" t="s">
        <v>21063</v>
      </c>
      <c r="AS6779" s="208">
        <v>767.34</v>
      </c>
      <c r="AT6779" s="93"/>
      <c r="AU6779" s="93"/>
      <c r="AV6779" s="93"/>
    </row>
    <row r="6780" spans="32:48" x14ac:dyDescent="0.55000000000000004">
      <c r="AF6780" t="s">
        <v>43430</v>
      </c>
      <c r="AG6780">
        <v>385.13</v>
      </c>
      <c r="AI6780" s="276" t="s">
        <v>40487</v>
      </c>
      <c r="AJ6780" s="277">
        <v>1378.94</v>
      </c>
      <c r="AL6780" s="246" t="s">
        <v>56200</v>
      </c>
      <c r="AM6780" s="247">
        <v>4644.28</v>
      </c>
      <c r="AO6780" s="226" t="s">
        <v>21087</v>
      </c>
      <c r="AP6780" s="227">
        <v>2148.8200000000002</v>
      </c>
      <c r="AR6780" s="207" t="s">
        <v>21064</v>
      </c>
      <c r="AS6780" s="208">
        <v>6468.57</v>
      </c>
      <c r="AT6780" s="93"/>
      <c r="AU6780" s="93"/>
      <c r="AV6780" s="93"/>
    </row>
    <row r="6781" spans="32:48" x14ac:dyDescent="0.55000000000000004">
      <c r="AF6781" t="s">
        <v>58811</v>
      </c>
      <c r="AG6781" s="284">
        <v>19738.09</v>
      </c>
      <c r="AI6781" s="276" t="s">
        <v>63264</v>
      </c>
      <c r="AJ6781" s="277">
        <v>147.52000000000001</v>
      </c>
      <c r="AL6781" s="246" t="s">
        <v>52617</v>
      </c>
      <c r="AM6781" s="247">
        <v>6041.86</v>
      </c>
      <c r="AO6781" s="226" t="s">
        <v>21088</v>
      </c>
      <c r="AP6781" s="227">
        <v>2430.94</v>
      </c>
      <c r="AR6781" s="207" t="s">
        <v>21065</v>
      </c>
      <c r="AS6781" s="208">
        <v>1916.37</v>
      </c>
      <c r="AT6781" s="93"/>
      <c r="AU6781" s="93"/>
      <c r="AV6781" s="93"/>
    </row>
    <row r="6782" spans="32:48" x14ac:dyDescent="0.55000000000000004">
      <c r="AF6782" t="s">
        <v>40934</v>
      </c>
      <c r="AG6782" s="284">
        <v>127100.95</v>
      </c>
      <c r="AI6782" s="276" t="s">
        <v>62708</v>
      </c>
      <c r="AJ6782" s="277">
        <v>273.33</v>
      </c>
      <c r="AL6782" s="246" t="s">
        <v>52618</v>
      </c>
      <c r="AM6782" s="247">
        <v>462.16</v>
      </c>
      <c r="AO6782" s="226" t="s">
        <v>21089</v>
      </c>
      <c r="AP6782" s="227">
        <v>465.86</v>
      </c>
      <c r="AR6782" s="207" t="s">
        <v>13581</v>
      </c>
      <c r="AS6782" s="208">
        <v>700.16</v>
      </c>
      <c r="AT6782" s="93"/>
      <c r="AU6782" s="93"/>
      <c r="AV6782" s="93"/>
    </row>
    <row r="6783" spans="32:48" x14ac:dyDescent="0.55000000000000004">
      <c r="AF6783" t="s">
        <v>31034</v>
      </c>
      <c r="AG6783" s="284">
        <v>12974719.09</v>
      </c>
      <c r="AI6783" s="276" t="s">
        <v>68247</v>
      </c>
      <c r="AJ6783" s="277">
        <v>108.3</v>
      </c>
      <c r="AL6783" s="246" t="s">
        <v>52619</v>
      </c>
      <c r="AM6783" s="247">
        <v>1480.26</v>
      </c>
      <c r="AO6783" s="226" t="s">
        <v>44972</v>
      </c>
      <c r="AP6783" s="227">
        <v>2547.94</v>
      </c>
      <c r="AR6783" s="207" t="s">
        <v>13582</v>
      </c>
      <c r="AS6783" s="208">
        <v>1984.21</v>
      </c>
      <c r="AT6783" s="93"/>
      <c r="AU6783" s="93"/>
      <c r="AV6783" s="93"/>
    </row>
    <row r="6784" spans="32:48" x14ac:dyDescent="0.55000000000000004">
      <c r="AF6784" t="s">
        <v>50848</v>
      </c>
      <c r="AG6784" s="284">
        <v>2740604.24</v>
      </c>
      <c r="AI6784" s="276" t="s">
        <v>70645</v>
      </c>
      <c r="AJ6784" s="277">
        <v>448.86</v>
      </c>
      <c r="AL6784" s="246" t="s">
        <v>48918</v>
      </c>
      <c r="AM6784" s="247">
        <v>82114</v>
      </c>
      <c r="AO6784" s="226" t="s">
        <v>21090</v>
      </c>
      <c r="AP6784" s="227">
        <v>33325</v>
      </c>
      <c r="AR6784" s="207" t="s">
        <v>13583</v>
      </c>
      <c r="AS6784" s="208">
        <v>4803.2700000000004</v>
      </c>
      <c r="AT6784" s="93"/>
      <c r="AU6784" s="93"/>
      <c r="AV6784" s="93"/>
    </row>
    <row r="6785" spans="32:48" x14ac:dyDescent="0.55000000000000004">
      <c r="AF6785" t="s">
        <v>31035</v>
      </c>
      <c r="AG6785" s="284">
        <v>22641532.789999999</v>
      </c>
      <c r="AI6785" s="276" t="s">
        <v>35282</v>
      </c>
      <c r="AJ6785" s="277">
        <v>3883</v>
      </c>
      <c r="AL6785" s="246" t="s">
        <v>61419</v>
      </c>
      <c r="AM6785" s="247">
        <v>340.95</v>
      </c>
      <c r="AO6785" s="226" t="s">
        <v>33652</v>
      </c>
      <c r="AP6785" s="227">
        <v>372</v>
      </c>
      <c r="AR6785" s="207" t="s">
        <v>13584</v>
      </c>
      <c r="AS6785" s="208">
        <v>5666.08</v>
      </c>
      <c r="AT6785" s="93"/>
      <c r="AU6785" s="93"/>
      <c r="AV6785" s="93"/>
    </row>
    <row r="6786" spans="32:48" x14ac:dyDescent="0.55000000000000004">
      <c r="AF6786" t="s">
        <v>31036</v>
      </c>
      <c r="AG6786" s="284">
        <v>3835793.6</v>
      </c>
      <c r="AI6786" s="276" t="s">
        <v>35283</v>
      </c>
      <c r="AJ6786" s="277">
        <v>344.72</v>
      </c>
      <c r="AL6786" s="246" t="s">
        <v>56201</v>
      </c>
      <c r="AM6786" s="247">
        <v>138.27000000000001</v>
      </c>
      <c r="AO6786" s="226" t="s">
        <v>21091</v>
      </c>
      <c r="AP6786" s="227">
        <v>4703.6499999999996</v>
      </c>
      <c r="AR6786" s="207" t="s">
        <v>21066</v>
      </c>
      <c r="AS6786" s="208">
        <v>9060</v>
      </c>
      <c r="AT6786" s="93"/>
      <c r="AU6786" s="93"/>
      <c r="AV6786" s="93"/>
    </row>
    <row r="6787" spans="32:48" x14ac:dyDescent="0.55000000000000004">
      <c r="AF6787" t="s">
        <v>35900</v>
      </c>
      <c r="AG6787" s="284">
        <v>397232.77</v>
      </c>
      <c r="AI6787" s="276" t="s">
        <v>36485</v>
      </c>
      <c r="AJ6787" s="277">
        <v>951.35</v>
      </c>
      <c r="AL6787" s="246" t="s">
        <v>60506</v>
      </c>
      <c r="AM6787" s="247">
        <v>-562.5</v>
      </c>
      <c r="AO6787" s="226" t="s">
        <v>21092</v>
      </c>
      <c r="AP6787" s="227">
        <v>101074.76</v>
      </c>
      <c r="AR6787" s="207" t="s">
        <v>21067</v>
      </c>
      <c r="AS6787" s="208">
        <v>3661.9</v>
      </c>
      <c r="AT6787" s="93"/>
      <c r="AU6787" s="93"/>
      <c r="AV6787" s="93"/>
    </row>
    <row r="6788" spans="32:48" x14ac:dyDescent="0.55000000000000004">
      <c r="AF6788" t="s">
        <v>56900</v>
      </c>
      <c r="AG6788" s="284">
        <v>332191.49</v>
      </c>
      <c r="AI6788" s="276" t="s">
        <v>70646</v>
      </c>
      <c r="AJ6788" s="277">
        <v>62.04</v>
      </c>
      <c r="AL6788" s="246" t="s">
        <v>61420</v>
      </c>
      <c r="AM6788" s="247">
        <v>5412.75</v>
      </c>
      <c r="AO6788" s="226" t="s">
        <v>33653</v>
      </c>
      <c r="AP6788" s="227">
        <v>286260</v>
      </c>
      <c r="AR6788" s="207" t="s">
        <v>21068</v>
      </c>
      <c r="AS6788" s="208">
        <v>273.95999999999998</v>
      </c>
      <c r="AT6788" s="93"/>
      <c r="AU6788" s="93"/>
      <c r="AV6788" s="93"/>
    </row>
    <row r="6789" spans="32:48" x14ac:dyDescent="0.55000000000000004">
      <c r="AF6789" t="s">
        <v>31037</v>
      </c>
      <c r="AG6789" s="284">
        <v>26020360.120000001</v>
      </c>
      <c r="AI6789" s="276" t="s">
        <v>70647</v>
      </c>
      <c r="AJ6789" s="277">
        <v>86.52</v>
      </c>
      <c r="AL6789" s="246" t="s">
        <v>57475</v>
      </c>
      <c r="AM6789" s="247">
        <v>115410.52</v>
      </c>
      <c r="AO6789" s="226" t="s">
        <v>21093</v>
      </c>
      <c r="AP6789" s="227">
        <v>32205.38</v>
      </c>
      <c r="AR6789" s="207" t="s">
        <v>21069</v>
      </c>
      <c r="AS6789" s="208">
        <v>133847.38</v>
      </c>
      <c r="AT6789" s="93"/>
      <c r="AU6789" s="93"/>
      <c r="AV6789" s="93"/>
    </row>
    <row r="6790" spans="32:48" x14ac:dyDescent="0.55000000000000004">
      <c r="AF6790" t="s">
        <v>31038</v>
      </c>
      <c r="AG6790" s="284">
        <v>58463.05</v>
      </c>
      <c r="AI6790" s="276" t="s">
        <v>60612</v>
      </c>
      <c r="AJ6790" s="277">
        <v>3294050</v>
      </c>
      <c r="AL6790" s="246" t="s">
        <v>63187</v>
      </c>
      <c r="AM6790" s="247">
        <v>1478</v>
      </c>
      <c r="AO6790" s="226" t="s">
        <v>33654</v>
      </c>
      <c r="AP6790" s="227">
        <v>61280.97</v>
      </c>
      <c r="AR6790" s="207" t="s">
        <v>21070</v>
      </c>
      <c r="AS6790" s="208">
        <v>22028</v>
      </c>
      <c r="AT6790" s="93"/>
      <c r="AU6790" s="93"/>
      <c r="AV6790" s="93"/>
    </row>
    <row r="6791" spans="32:48" x14ac:dyDescent="0.55000000000000004">
      <c r="AF6791" t="s">
        <v>31039</v>
      </c>
      <c r="AG6791" s="284">
        <v>59189.56</v>
      </c>
      <c r="AI6791" s="276" t="s">
        <v>58613</v>
      </c>
      <c r="AJ6791" s="277">
        <v>255.71</v>
      </c>
      <c r="AL6791" s="246" t="s">
        <v>62643</v>
      </c>
      <c r="AM6791" s="247">
        <v>56.55</v>
      </c>
      <c r="AO6791" s="226" t="s">
        <v>21094</v>
      </c>
      <c r="AP6791" s="227">
        <v>1932303.24</v>
      </c>
      <c r="AR6791" s="207" t="s">
        <v>21071</v>
      </c>
      <c r="AS6791" s="208">
        <v>4345</v>
      </c>
      <c r="AT6791" s="93"/>
      <c r="AU6791" s="93"/>
      <c r="AV6791" s="93"/>
    </row>
    <row r="6792" spans="32:48" x14ac:dyDescent="0.55000000000000004">
      <c r="AF6792" t="s">
        <v>40935</v>
      </c>
      <c r="AG6792" s="284">
        <v>19285.3</v>
      </c>
      <c r="AI6792" s="276" t="s">
        <v>68248</v>
      </c>
      <c r="AJ6792" s="277">
        <v>1949.48</v>
      </c>
      <c r="AL6792" s="246" t="s">
        <v>62644</v>
      </c>
      <c r="AM6792" s="247">
        <v>2.15</v>
      </c>
      <c r="AO6792" s="226" t="s">
        <v>42558</v>
      </c>
      <c r="AP6792" s="227">
        <v>20854.8</v>
      </c>
      <c r="AR6792" s="207" t="s">
        <v>21072</v>
      </c>
      <c r="AS6792" s="208">
        <v>4875</v>
      </c>
      <c r="AT6792" s="93"/>
      <c r="AU6792" s="93"/>
      <c r="AV6792" s="93"/>
    </row>
    <row r="6793" spans="32:48" x14ac:dyDescent="0.55000000000000004">
      <c r="AF6793" t="s">
        <v>34385</v>
      </c>
      <c r="AG6793" s="284">
        <v>99437.39</v>
      </c>
      <c r="AI6793" s="276" t="s">
        <v>59422</v>
      </c>
      <c r="AJ6793" s="277">
        <v>32.909999999999997</v>
      </c>
      <c r="AL6793" s="246" t="s">
        <v>59629</v>
      </c>
      <c r="AM6793" s="247">
        <v>6603849.7400000002</v>
      </c>
      <c r="AO6793" s="226" t="s">
        <v>39186</v>
      </c>
      <c r="AP6793" s="227">
        <v>43625</v>
      </c>
      <c r="AR6793" s="207" t="s">
        <v>21073</v>
      </c>
      <c r="AS6793" s="208">
        <v>45814.5</v>
      </c>
      <c r="AT6793" s="93"/>
      <c r="AU6793" s="93"/>
      <c r="AV6793" s="93"/>
    </row>
    <row r="6794" spans="32:48" x14ac:dyDescent="0.55000000000000004">
      <c r="AF6794" t="s">
        <v>31040</v>
      </c>
      <c r="AG6794" s="284">
        <v>4994745.4400000004</v>
      </c>
      <c r="AI6794" s="276" t="s">
        <v>70648</v>
      </c>
      <c r="AJ6794" s="277">
        <v>-32.909999999999997</v>
      </c>
      <c r="AL6794" s="246" t="s">
        <v>60507</v>
      </c>
      <c r="AM6794" s="247">
        <v>199100</v>
      </c>
      <c r="AO6794" s="226" t="s">
        <v>52576</v>
      </c>
      <c r="AP6794" s="227">
        <v>58500</v>
      </c>
      <c r="AR6794" s="207" t="s">
        <v>21074</v>
      </c>
      <c r="AS6794" s="208">
        <v>9921.92</v>
      </c>
      <c r="AT6794" s="93"/>
      <c r="AU6794" s="93"/>
      <c r="AV6794" s="93"/>
    </row>
    <row r="6795" spans="32:48" x14ac:dyDescent="0.55000000000000004">
      <c r="AF6795" t="s">
        <v>31041</v>
      </c>
      <c r="AG6795" s="284">
        <v>17917792.82</v>
      </c>
      <c r="AI6795" s="276" t="s">
        <v>61503</v>
      </c>
      <c r="AJ6795" s="277">
        <v>5089.8500000000004</v>
      </c>
      <c r="AL6795" s="246" t="s">
        <v>62645</v>
      </c>
      <c r="AM6795" s="247">
        <v>38140.53</v>
      </c>
      <c r="AO6795" s="226" t="s">
        <v>21097</v>
      </c>
      <c r="AP6795" s="227">
        <v>39256.720000000001</v>
      </c>
      <c r="AR6795" s="207" t="s">
        <v>21075</v>
      </c>
      <c r="AS6795" s="208">
        <v>4186.68</v>
      </c>
      <c r="AT6795" s="93"/>
      <c r="AU6795" s="93"/>
      <c r="AV6795" s="93"/>
    </row>
    <row r="6796" spans="32:48" x14ac:dyDescent="0.55000000000000004">
      <c r="AF6796" t="s">
        <v>39647</v>
      </c>
      <c r="AG6796" s="284">
        <v>-1712090.93</v>
      </c>
      <c r="AI6796" s="276" t="s">
        <v>57630</v>
      </c>
      <c r="AJ6796" s="277">
        <v>13827.83</v>
      </c>
      <c r="AL6796" s="246" t="s">
        <v>59630</v>
      </c>
      <c r="AM6796" s="247">
        <v>502287.21</v>
      </c>
      <c r="AO6796" s="226" t="s">
        <v>35081</v>
      </c>
      <c r="AP6796" s="227">
        <v>5710.59</v>
      </c>
      <c r="AR6796" s="207" t="s">
        <v>21076</v>
      </c>
      <c r="AS6796" s="208">
        <v>10054.379999999999</v>
      </c>
      <c r="AT6796" s="93"/>
      <c r="AU6796" s="93"/>
      <c r="AV6796" s="93"/>
    </row>
    <row r="6797" spans="32:48" x14ac:dyDescent="0.55000000000000004">
      <c r="AF6797" t="s">
        <v>34386</v>
      </c>
      <c r="AG6797" s="284">
        <v>23156329.16</v>
      </c>
      <c r="AI6797" s="276" t="s">
        <v>63575</v>
      </c>
      <c r="AJ6797" s="277">
        <v>8632.01</v>
      </c>
      <c r="AL6797" s="246" t="s">
        <v>60508</v>
      </c>
      <c r="AM6797" s="247">
        <v>47437.29</v>
      </c>
      <c r="AO6797" s="226" t="s">
        <v>46964</v>
      </c>
      <c r="AP6797" s="227">
        <v>7425</v>
      </c>
      <c r="AR6797" s="207" t="s">
        <v>21077</v>
      </c>
      <c r="AS6797" s="208">
        <v>2609.8000000000002</v>
      </c>
      <c r="AT6797" s="93"/>
      <c r="AU6797" s="93"/>
      <c r="AV6797" s="93"/>
    </row>
    <row r="6798" spans="32:48" x14ac:dyDescent="0.55000000000000004">
      <c r="AF6798" t="s">
        <v>31042</v>
      </c>
      <c r="AG6798" s="284">
        <v>71233554.459999993</v>
      </c>
      <c r="AI6798" s="276" t="s">
        <v>70649</v>
      </c>
      <c r="AJ6798" s="277">
        <v>-151.33000000000001</v>
      </c>
      <c r="AL6798" s="246" t="s">
        <v>62646</v>
      </c>
      <c r="AM6798" s="247">
        <v>14.23</v>
      </c>
      <c r="AO6798" s="226" t="s">
        <v>44973</v>
      </c>
      <c r="AP6798" s="227">
        <v>15209.67</v>
      </c>
      <c r="AR6798" s="207" t="s">
        <v>21078</v>
      </c>
      <c r="AS6798" s="208">
        <v>37807.919999999998</v>
      </c>
      <c r="AT6798" s="93"/>
      <c r="AU6798" s="93"/>
      <c r="AV6798" s="93"/>
    </row>
    <row r="6799" spans="32:48" x14ac:dyDescent="0.55000000000000004">
      <c r="AF6799" t="s">
        <v>56901</v>
      </c>
      <c r="AG6799" s="284">
        <v>623357.75</v>
      </c>
      <c r="AI6799" s="276" t="s">
        <v>68249</v>
      </c>
      <c r="AJ6799" s="277">
        <v>5426</v>
      </c>
      <c r="AL6799" s="246" t="s">
        <v>57476</v>
      </c>
      <c r="AM6799" s="247">
        <v>372410.44</v>
      </c>
      <c r="AO6799" s="226" t="s">
        <v>44974</v>
      </c>
      <c r="AP6799" s="227">
        <v>1163.56</v>
      </c>
      <c r="AR6799" s="207" t="s">
        <v>21079</v>
      </c>
      <c r="AS6799" s="208">
        <v>8196.92</v>
      </c>
      <c r="AT6799" s="93"/>
      <c r="AU6799" s="93"/>
      <c r="AV6799" s="93"/>
    </row>
    <row r="6800" spans="32:48" x14ac:dyDescent="0.55000000000000004">
      <c r="AF6800" t="s">
        <v>58132</v>
      </c>
      <c r="AG6800" s="284">
        <v>455987.37</v>
      </c>
      <c r="AI6800" s="276" t="s">
        <v>61504</v>
      </c>
      <c r="AJ6800" s="277">
        <v>1441.79</v>
      </c>
      <c r="AL6800" s="246" t="s">
        <v>36330</v>
      </c>
      <c r="AM6800" s="247">
        <v>32707.02</v>
      </c>
      <c r="AO6800" s="226" t="s">
        <v>44975</v>
      </c>
      <c r="AP6800" s="227">
        <v>2868.66</v>
      </c>
      <c r="AR6800" s="207" t="s">
        <v>21080</v>
      </c>
      <c r="AS6800" s="208">
        <v>139047.1</v>
      </c>
      <c r="AT6800" s="93"/>
      <c r="AU6800" s="93"/>
      <c r="AV6800" s="93"/>
    </row>
    <row r="6801" spans="32:48" x14ac:dyDescent="0.55000000000000004">
      <c r="AF6801" t="s">
        <v>58390</v>
      </c>
      <c r="AG6801" s="284">
        <v>3724125.96</v>
      </c>
      <c r="AI6801" s="276" t="s">
        <v>57631</v>
      </c>
      <c r="AJ6801" s="277">
        <v>1491.45</v>
      </c>
      <c r="AL6801" s="246" t="s">
        <v>36331</v>
      </c>
      <c r="AM6801" s="247">
        <v>375173.51</v>
      </c>
      <c r="AO6801" s="226" t="s">
        <v>52577</v>
      </c>
      <c r="AP6801" s="227">
        <v>39587</v>
      </c>
      <c r="AR6801" s="207" t="s">
        <v>13585</v>
      </c>
      <c r="AS6801" s="208">
        <v>81575.19</v>
      </c>
      <c r="AT6801" s="93"/>
      <c r="AU6801" s="93"/>
      <c r="AV6801" s="93"/>
    </row>
    <row r="6802" spans="32:48" x14ac:dyDescent="0.55000000000000004">
      <c r="AF6802" t="s">
        <v>54722</v>
      </c>
      <c r="AG6802" s="284">
        <v>3008.73</v>
      </c>
      <c r="AI6802" s="276" t="s">
        <v>70650</v>
      </c>
      <c r="AJ6802" s="277">
        <v>-93.04</v>
      </c>
      <c r="AL6802" s="246" t="s">
        <v>58262</v>
      </c>
      <c r="AM6802" s="247">
        <v>32865.14</v>
      </c>
      <c r="AO6802" s="226" t="s">
        <v>52578</v>
      </c>
      <c r="AP6802" s="227">
        <v>3017.32</v>
      </c>
      <c r="AR6802" s="207" t="s">
        <v>13586</v>
      </c>
      <c r="AS6802" s="208">
        <v>30967.87</v>
      </c>
      <c r="AT6802" s="93"/>
      <c r="AU6802" s="93"/>
      <c r="AV6802" s="93"/>
    </row>
    <row r="6803" spans="32:48" x14ac:dyDescent="0.55000000000000004">
      <c r="AF6803" t="s">
        <v>35901</v>
      </c>
      <c r="AG6803" s="284">
        <v>10486274.449999999</v>
      </c>
      <c r="AI6803" s="276" t="s">
        <v>63746</v>
      </c>
      <c r="AJ6803" s="277">
        <v>360</v>
      </c>
      <c r="AL6803" s="246" t="s">
        <v>35102</v>
      </c>
      <c r="AM6803" s="247">
        <v>541497.35</v>
      </c>
      <c r="AO6803" s="226" t="s">
        <v>52579</v>
      </c>
      <c r="AP6803" s="227">
        <v>9540.4699999999993</v>
      </c>
      <c r="AR6803" s="207" t="s">
        <v>21081</v>
      </c>
      <c r="AS6803" s="208">
        <v>-682.55</v>
      </c>
      <c r="AT6803" s="93"/>
      <c r="AU6803" s="93"/>
      <c r="AV6803" s="93"/>
    </row>
    <row r="6804" spans="32:48" x14ac:dyDescent="0.55000000000000004">
      <c r="AF6804" t="s">
        <v>31043</v>
      </c>
      <c r="AG6804" s="284">
        <v>9322061.7400000002</v>
      </c>
      <c r="AI6804" s="276" t="s">
        <v>63747</v>
      </c>
      <c r="AJ6804" s="277">
        <v>24.54</v>
      </c>
      <c r="AL6804" s="246" t="s">
        <v>60509</v>
      </c>
      <c r="AM6804" s="247">
        <v>-34743.46</v>
      </c>
      <c r="AO6804" s="226" t="s">
        <v>49990</v>
      </c>
      <c r="AP6804" s="227">
        <v>15505.3</v>
      </c>
      <c r="AR6804" s="207" t="s">
        <v>21082</v>
      </c>
      <c r="AS6804" s="208">
        <v>-208.94</v>
      </c>
      <c r="AT6804" s="93"/>
      <c r="AU6804" s="93"/>
      <c r="AV6804" s="93"/>
    </row>
    <row r="6805" spans="32:48" x14ac:dyDescent="0.55000000000000004">
      <c r="AF6805" t="s">
        <v>31044</v>
      </c>
      <c r="AG6805" s="284">
        <v>1099881.51</v>
      </c>
      <c r="AI6805" s="276" t="s">
        <v>62709</v>
      </c>
      <c r="AJ6805" s="277">
        <v>-87</v>
      </c>
      <c r="AL6805" s="246" t="s">
        <v>40343</v>
      </c>
      <c r="AM6805" s="247">
        <v>8987471.5199999996</v>
      </c>
      <c r="AO6805" s="226" t="s">
        <v>52580</v>
      </c>
      <c r="AP6805" s="227">
        <v>2579.91</v>
      </c>
      <c r="AR6805" s="207" t="s">
        <v>21083</v>
      </c>
      <c r="AS6805" s="208">
        <v>19909.18</v>
      </c>
      <c r="AT6805" s="93"/>
      <c r="AU6805" s="93"/>
      <c r="AV6805" s="93"/>
    </row>
    <row r="6806" spans="32:48" x14ac:dyDescent="0.55000000000000004">
      <c r="AF6806" t="s">
        <v>39648</v>
      </c>
      <c r="AG6806" s="284">
        <v>287554.57</v>
      </c>
      <c r="AI6806" s="276" t="s">
        <v>68250</v>
      </c>
      <c r="AJ6806" s="277">
        <v>1026.79</v>
      </c>
      <c r="AL6806" s="246" t="s">
        <v>59631</v>
      </c>
      <c r="AM6806" s="247">
        <v>162546.51</v>
      </c>
      <c r="AO6806" s="226" t="s">
        <v>52581</v>
      </c>
      <c r="AP6806" s="227">
        <v>67.319999999999993</v>
      </c>
      <c r="AR6806" s="207" t="s">
        <v>21084</v>
      </c>
      <c r="AS6806" s="208">
        <v>12360.78</v>
      </c>
      <c r="AT6806" s="93"/>
      <c r="AU6806" s="93"/>
      <c r="AV6806" s="93"/>
    </row>
    <row r="6807" spans="32:48" x14ac:dyDescent="0.55000000000000004">
      <c r="AF6807" t="s">
        <v>35909</v>
      </c>
      <c r="AG6807" s="284">
        <v>63292.25</v>
      </c>
      <c r="AI6807" s="276" t="s">
        <v>63267</v>
      </c>
      <c r="AJ6807" s="277">
        <v>2765.78</v>
      </c>
      <c r="AL6807" s="246" t="s">
        <v>59413</v>
      </c>
      <c r="AM6807" s="247">
        <v>641.96</v>
      </c>
      <c r="AO6807" s="226" t="s">
        <v>52582</v>
      </c>
      <c r="AP6807" s="227">
        <v>4247</v>
      </c>
      <c r="AR6807" s="207" t="s">
        <v>21085</v>
      </c>
      <c r="AS6807" s="208">
        <v>2468.62</v>
      </c>
      <c r="AT6807" s="93"/>
      <c r="AU6807" s="93"/>
      <c r="AV6807" s="93"/>
    </row>
    <row r="6808" spans="32:48" x14ac:dyDescent="0.55000000000000004">
      <c r="AF6808" t="s">
        <v>54723</v>
      </c>
      <c r="AG6808" s="284">
        <v>15660</v>
      </c>
      <c r="AI6808" s="276" t="s">
        <v>68251</v>
      </c>
      <c r="AJ6808" s="277">
        <v>268.68</v>
      </c>
      <c r="AL6808" s="246" t="s">
        <v>47997</v>
      </c>
      <c r="AM6808" s="247">
        <v>67.45</v>
      </c>
      <c r="AO6808" s="226" t="s">
        <v>52583</v>
      </c>
      <c r="AP6808" s="227">
        <v>330.04</v>
      </c>
      <c r="AR6808" s="207" t="s">
        <v>21086</v>
      </c>
      <c r="AS6808" s="208">
        <v>6996.13</v>
      </c>
      <c r="AT6808" s="93"/>
      <c r="AU6808" s="93"/>
      <c r="AV6808" s="93"/>
    </row>
    <row r="6809" spans="32:48" x14ac:dyDescent="0.55000000000000004">
      <c r="AF6809" t="s">
        <v>36923</v>
      </c>
      <c r="AG6809" s="284">
        <v>19298.96</v>
      </c>
      <c r="AI6809" s="276" t="s">
        <v>63268</v>
      </c>
      <c r="AJ6809" s="277">
        <v>1727.4</v>
      </c>
      <c r="AL6809" s="246" t="s">
        <v>46981</v>
      </c>
      <c r="AM6809" s="247">
        <v>796.28</v>
      </c>
      <c r="AO6809" s="226" t="s">
        <v>52584</v>
      </c>
      <c r="AP6809" s="227">
        <v>1039.74</v>
      </c>
      <c r="AR6809" s="207" t="s">
        <v>21087</v>
      </c>
      <c r="AS6809" s="208">
        <v>3033.66</v>
      </c>
      <c r="AT6809" s="93"/>
      <c r="AU6809" s="93"/>
      <c r="AV6809" s="93"/>
    </row>
    <row r="6810" spans="32:48" x14ac:dyDescent="0.55000000000000004">
      <c r="AF6810" t="s">
        <v>40936</v>
      </c>
      <c r="AG6810" s="284">
        <v>7890</v>
      </c>
      <c r="AI6810" s="276" t="s">
        <v>70651</v>
      </c>
      <c r="AJ6810" s="277">
        <v>-216.48</v>
      </c>
      <c r="AL6810" s="246" t="s">
        <v>60510</v>
      </c>
      <c r="AM6810" s="247">
        <v>-189.52</v>
      </c>
      <c r="AO6810" s="226" t="s">
        <v>52585</v>
      </c>
      <c r="AP6810" s="227">
        <v>9121.94</v>
      </c>
      <c r="AR6810" s="207" t="s">
        <v>21088</v>
      </c>
      <c r="AS6810" s="208">
        <v>232.08</v>
      </c>
      <c r="AT6810" s="93"/>
      <c r="AU6810" s="93"/>
      <c r="AV6810" s="93"/>
    </row>
    <row r="6811" spans="32:48" x14ac:dyDescent="0.55000000000000004">
      <c r="AF6811" t="s">
        <v>54724</v>
      </c>
      <c r="AG6811" s="284">
        <v>2746.9</v>
      </c>
      <c r="AI6811" s="276" t="s">
        <v>68252</v>
      </c>
      <c r="AJ6811" s="277">
        <v>10390.969999999999</v>
      </c>
      <c r="AL6811" s="246" t="s">
        <v>52620</v>
      </c>
      <c r="AM6811" s="247">
        <v>455</v>
      </c>
      <c r="AO6811" s="226" t="s">
        <v>52586</v>
      </c>
      <c r="AP6811" s="227">
        <v>1071</v>
      </c>
      <c r="AR6811" s="207" t="s">
        <v>21089</v>
      </c>
      <c r="AS6811" s="208">
        <v>657.7</v>
      </c>
      <c r="AT6811" s="93"/>
      <c r="AU6811" s="93"/>
      <c r="AV6811" s="93"/>
    </row>
    <row r="6812" spans="32:48" x14ac:dyDescent="0.55000000000000004">
      <c r="AF6812" t="s">
        <v>40937</v>
      </c>
      <c r="AG6812" s="284">
        <v>9235.68</v>
      </c>
      <c r="AI6812" s="276" t="s">
        <v>59139</v>
      </c>
      <c r="AJ6812" s="277">
        <v>1087</v>
      </c>
      <c r="AL6812" s="246" t="s">
        <v>60511</v>
      </c>
      <c r="AM6812" s="247">
        <v>-6.75</v>
      </c>
      <c r="AO6812" s="226" t="s">
        <v>52587</v>
      </c>
      <c r="AP6812" s="227">
        <v>284.39</v>
      </c>
      <c r="AR6812" s="207" t="s">
        <v>21090</v>
      </c>
      <c r="AS6812" s="208">
        <v>76260</v>
      </c>
      <c r="AT6812" s="93"/>
      <c r="AU6812" s="93"/>
      <c r="AV6812" s="93"/>
    </row>
    <row r="6813" spans="32:48" x14ac:dyDescent="0.55000000000000004">
      <c r="AF6813" t="s">
        <v>40938</v>
      </c>
      <c r="AG6813" s="284">
        <v>10430.200000000001</v>
      </c>
      <c r="AI6813" s="276" t="s">
        <v>59140</v>
      </c>
      <c r="AJ6813" s="277">
        <v>1882.45</v>
      </c>
      <c r="AL6813" s="246" t="s">
        <v>63688</v>
      </c>
      <c r="AM6813" s="247">
        <v>1606.72</v>
      </c>
      <c r="AO6813" s="226" t="s">
        <v>35082</v>
      </c>
      <c r="AP6813" s="227">
        <v>5572</v>
      </c>
      <c r="AR6813" s="207" t="s">
        <v>21091</v>
      </c>
      <c r="AS6813" s="208">
        <v>6132.21</v>
      </c>
      <c r="AT6813" s="93"/>
      <c r="AU6813" s="93"/>
      <c r="AV6813" s="93"/>
    </row>
    <row r="6814" spans="32:48" x14ac:dyDescent="0.55000000000000004">
      <c r="AF6814" t="s">
        <v>43431</v>
      </c>
      <c r="AG6814">
        <v>697.5</v>
      </c>
      <c r="AI6814" s="276" t="s">
        <v>59141</v>
      </c>
      <c r="AJ6814" s="277">
        <v>2357.67</v>
      </c>
      <c r="AL6814" s="246" t="s">
        <v>63689</v>
      </c>
      <c r="AM6814" s="247">
        <v>122.92</v>
      </c>
      <c r="AO6814" s="226" t="s">
        <v>46965</v>
      </c>
      <c r="AP6814" s="227">
        <v>329.98</v>
      </c>
      <c r="AR6814" s="207" t="s">
        <v>21092</v>
      </c>
      <c r="AS6814" s="208">
        <v>2520</v>
      </c>
      <c r="AT6814" s="93"/>
      <c r="AU6814" s="93"/>
      <c r="AV6814" s="93"/>
    </row>
    <row r="6815" spans="32:48" x14ac:dyDescent="0.55000000000000004">
      <c r="AF6815" t="s">
        <v>43433</v>
      </c>
      <c r="AG6815" s="284">
        <v>365997.52</v>
      </c>
      <c r="AI6815" s="276" t="s">
        <v>68253</v>
      </c>
      <c r="AJ6815" s="277">
        <v>1713.76</v>
      </c>
      <c r="AL6815" s="246" t="s">
        <v>63690</v>
      </c>
      <c r="AM6815" s="247">
        <v>393.65</v>
      </c>
      <c r="AO6815" s="226" t="s">
        <v>21098</v>
      </c>
      <c r="AP6815" s="227">
        <v>44570</v>
      </c>
      <c r="AR6815" s="207" t="s">
        <v>21093</v>
      </c>
      <c r="AS6815" s="208">
        <v>6495.73</v>
      </c>
      <c r="AT6815" s="93"/>
      <c r="AU6815" s="93"/>
      <c r="AV6815" s="93"/>
    </row>
    <row r="6816" spans="32:48" x14ac:dyDescent="0.55000000000000004">
      <c r="AF6816" t="s">
        <v>40940</v>
      </c>
      <c r="AG6816" s="284">
        <v>17820.509999999998</v>
      </c>
      <c r="AI6816" s="276" t="s">
        <v>62130</v>
      </c>
      <c r="AJ6816" s="277">
        <v>1050</v>
      </c>
      <c r="AL6816" s="246" t="s">
        <v>57477</v>
      </c>
      <c r="AM6816" s="247">
        <v>187073.18</v>
      </c>
      <c r="AO6816" s="226" t="s">
        <v>39187</v>
      </c>
      <c r="AP6816" s="227">
        <v>63272.94</v>
      </c>
      <c r="AR6816" s="207" t="s">
        <v>21094</v>
      </c>
      <c r="AS6816" s="208">
        <v>20778.25</v>
      </c>
      <c r="AT6816" s="93"/>
      <c r="AU6816" s="93"/>
      <c r="AV6816" s="93"/>
    </row>
    <row r="6817" spans="32:48" x14ac:dyDescent="0.55000000000000004">
      <c r="AF6817" t="s">
        <v>35910</v>
      </c>
      <c r="AG6817" s="284">
        <v>39302.129999999997</v>
      </c>
      <c r="AI6817" s="276" t="s">
        <v>68254</v>
      </c>
      <c r="AJ6817" s="277">
        <v>1013.9</v>
      </c>
      <c r="AL6817" s="246" t="s">
        <v>47999</v>
      </c>
      <c r="AM6817" s="247">
        <v>32158.81</v>
      </c>
      <c r="AO6817" s="226" t="s">
        <v>44976</v>
      </c>
      <c r="AP6817" s="227">
        <v>180332.7</v>
      </c>
      <c r="AR6817" s="207" t="s">
        <v>21095</v>
      </c>
      <c r="AS6817" s="208">
        <v>2528.9899999999998</v>
      </c>
      <c r="AT6817" s="93"/>
      <c r="AU6817" s="93"/>
      <c r="AV6817" s="93"/>
    </row>
    <row r="6818" spans="32:48" x14ac:dyDescent="0.55000000000000004">
      <c r="AF6818" t="s">
        <v>40941</v>
      </c>
      <c r="AG6818" s="284">
        <v>17108.11</v>
      </c>
      <c r="AI6818" s="276" t="s">
        <v>60615</v>
      </c>
      <c r="AJ6818" s="277">
        <v>3042.11</v>
      </c>
      <c r="AL6818" s="246" t="s">
        <v>48000</v>
      </c>
      <c r="AM6818" s="247">
        <v>3830.6</v>
      </c>
      <c r="AO6818" s="226" t="s">
        <v>35083</v>
      </c>
      <c r="AP6818" s="227">
        <v>3111.94</v>
      </c>
      <c r="AR6818" s="207" t="s">
        <v>21096</v>
      </c>
      <c r="AS6818" s="208">
        <v>7636.07</v>
      </c>
      <c r="AT6818" s="93"/>
      <c r="AU6818" s="93"/>
      <c r="AV6818" s="93"/>
    </row>
    <row r="6819" spans="32:48" x14ac:dyDescent="0.55000000000000004">
      <c r="AF6819" t="s">
        <v>35911</v>
      </c>
      <c r="AG6819">
        <v>984.9</v>
      </c>
      <c r="AI6819" s="276" t="s">
        <v>59142</v>
      </c>
      <c r="AJ6819" s="277">
        <v>152.09</v>
      </c>
      <c r="AL6819" s="246" t="s">
        <v>48001</v>
      </c>
      <c r="AM6819" s="247">
        <v>29510.6</v>
      </c>
      <c r="AO6819" s="226" t="s">
        <v>52588</v>
      </c>
      <c r="AP6819" s="227">
        <v>372</v>
      </c>
      <c r="AR6819" s="207" t="s">
        <v>21097</v>
      </c>
      <c r="AS6819" s="208">
        <v>73093.5</v>
      </c>
      <c r="AT6819" s="93"/>
      <c r="AU6819" s="93"/>
      <c r="AV6819" s="93"/>
    </row>
    <row r="6820" spans="32:48" x14ac:dyDescent="0.55000000000000004">
      <c r="AF6820" t="s">
        <v>35912</v>
      </c>
      <c r="AG6820" s="284">
        <v>9256.7800000000007</v>
      </c>
      <c r="AI6820" s="276" t="s">
        <v>70652</v>
      </c>
      <c r="AJ6820" s="277">
        <v>-39.33</v>
      </c>
      <c r="AL6820" s="246" t="s">
        <v>59086</v>
      </c>
      <c r="AM6820" s="247">
        <v>200</v>
      </c>
      <c r="AO6820" s="226" t="s">
        <v>21099</v>
      </c>
      <c r="AP6820" s="227">
        <v>22718.92</v>
      </c>
      <c r="AR6820" s="207" t="s">
        <v>21098</v>
      </c>
      <c r="AS6820" s="208">
        <v>1240</v>
      </c>
      <c r="AT6820" s="93"/>
      <c r="AU6820" s="93"/>
      <c r="AV6820" s="93"/>
    </row>
    <row r="6821" spans="32:48" x14ac:dyDescent="0.55000000000000004">
      <c r="AF6821" t="s">
        <v>43434</v>
      </c>
      <c r="AG6821">
        <v>655.52</v>
      </c>
      <c r="AI6821" s="276" t="s">
        <v>60616</v>
      </c>
      <c r="AJ6821" s="277">
        <v>4524.17</v>
      </c>
      <c r="AL6821" s="246" t="s">
        <v>59087</v>
      </c>
      <c r="AM6821" s="247">
        <v>15.24</v>
      </c>
      <c r="AO6821" s="226" t="s">
        <v>35084</v>
      </c>
      <c r="AP6821" s="227">
        <v>26149.78</v>
      </c>
      <c r="AR6821" s="207" t="s">
        <v>21099</v>
      </c>
      <c r="AS6821" s="208">
        <v>94.86</v>
      </c>
      <c r="AT6821" s="93"/>
      <c r="AU6821" s="93"/>
      <c r="AV6821" s="93"/>
    </row>
    <row r="6822" spans="32:48" x14ac:dyDescent="0.55000000000000004">
      <c r="AF6822" t="s">
        <v>46275</v>
      </c>
      <c r="AG6822">
        <v>168.66</v>
      </c>
      <c r="AI6822" s="276" t="s">
        <v>60617</v>
      </c>
      <c r="AJ6822" s="277">
        <v>330.04</v>
      </c>
      <c r="AL6822" s="246" t="s">
        <v>59088</v>
      </c>
      <c r="AM6822" s="247">
        <v>49</v>
      </c>
      <c r="AO6822" s="226" t="s">
        <v>36310</v>
      </c>
      <c r="AP6822" s="227">
        <v>5453.04</v>
      </c>
      <c r="AR6822" s="207" t="s">
        <v>21100</v>
      </c>
      <c r="AS6822" s="208">
        <v>76260</v>
      </c>
      <c r="AT6822" s="93"/>
      <c r="AU6822" s="93"/>
      <c r="AV6822" s="93"/>
    </row>
    <row r="6823" spans="32:48" x14ac:dyDescent="0.55000000000000004">
      <c r="AF6823" t="s">
        <v>47677</v>
      </c>
      <c r="AG6823">
        <v>577.36</v>
      </c>
      <c r="AI6823" s="276" t="s">
        <v>60618</v>
      </c>
      <c r="AJ6823" s="277">
        <v>1131.94</v>
      </c>
      <c r="AL6823" s="246" t="s">
        <v>57478</v>
      </c>
      <c r="AM6823" s="247">
        <v>3119.46</v>
      </c>
      <c r="AO6823" s="226" t="s">
        <v>33655</v>
      </c>
      <c r="AP6823" s="227">
        <v>368882.5</v>
      </c>
      <c r="AR6823" s="207" t="s">
        <v>21101</v>
      </c>
      <c r="AS6823" s="208">
        <v>19909.18</v>
      </c>
      <c r="AT6823" s="93"/>
      <c r="AU6823" s="93"/>
      <c r="AV6823" s="93"/>
    </row>
    <row r="6824" spans="32:48" x14ac:dyDescent="0.55000000000000004">
      <c r="AF6824" t="s">
        <v>49503</v>
      </c>
      <c r="AG6824">
        <v>45.44</v>
      </c>
      <c r="AI6824" s="276" t="s">
        <v>35298</v>
      </c>
      <c r="AJ6824" s="277">
        <v>1391.19</v>
      </c>
      <c r="AL6824" s="246" t="s">
        <v>61421</v>
      </c>
      <c r="AM6824" s="247">
        <v>1986.57</v>
      </c>
      <c r="AO6824" s="226" t="s">
        <v>52589</v>
      </c>
      <c r="AP6824" s="227">
        <v>67459.95</v>
      </c>
      <c r="AR6824" s="207" t="s">
        <v>21102</v>
      </c>
      <c r="AS6824" s="208">
        <v>1240</v>
      </c>
      <c r="AT6824" s="93"/>
      <c r="AU6824" s="93"/>
      <c r="AV6824" s="93"/>
    </row>
    <row r="6825" spans="32:48" x14ac:dyDescent="0.55000000000000004">
      <c r="AF6825" t="s">
        <v>43435</v>
      </c>
      <c r="AG6825" s="284">
        <v>30876.959999999999</v>
      </c>
      <c r="AI6825" s="276" t="s">
        <v>56351</v>
      </c>
      <c r="AJ6825" s="277">
        <v>1818.62</v>
      </c>
      <c r="AL6825" s="246" t="s">
        <v>57479</v>
      </c>
      <c r="AM6825" s="247">
        <v>24137.89</v>
      </c>
      <c r="AO6825" s="226" t="s">
        <v>48914</v>
      </c>
      <c r="AP6825" s="227">
        <v>1945.81</v>
      </c>
      <c r="AR6825" s="207" t="s">
        <v>21103</v>
      </c>
      <c r="AS6825" s="208">
        <v>12360.78</v>
      </c>
      <c r="AT6825" s="93"/>
      <c r="AU6825" s="93"/>
      <c r="AV6825" s="93"/>
    </row>
    <row r="6826" spans="32:48" x14ac:dyDescent="0.55000000000000004">
      <c r="AF6826" t="s">
        <v>35913</v>
      </c>
      <c r="AG6826" s="284">
        <v>26205.5</v>
      </c>
      <c r="AI6826" s="276" t="s">
        <v>56352</v>
      </c>
      <c r="AJ6826" s="277">
        <v>135.88</v>
      </c>
      <c r="AL6826" s="246" t="s">
        <v>61099</v>
      </c>
      <c r="AM6826" s="247">
        <v>77.040000000000006</v>
      </c>
      <c r="AO6826" s="226" t="s">
        <v>35085</v>
      </c>
      <c r="AP6826" s="227">
        <v>29250</v>
      </c>
      <c r="AR6826" s="207" t="s">
        <v>21104</v>
      </c>
      <c r="AS6826" s="208">
        <v>45814.5</v>
      </c>
      <c r="AT6826" s="93"/>
      <c r="AU6826" s="93"/>
      <c r="AV6826" s="93"/>
    </row>
    <row r="6827" spans="32:48" x14ac:dyDescent="0.55000000000000004">
      <c r="AF6827" t="s">
        <v>40942</v>
      </c>
      <c r="AG6827" s="284">
        <v>31471.23</v>
      </c>
      <c r="AI6827" s="276" t="s">
        <v>68255</v>
      </c>
      <c r="AJ6827" s="277">
        <v>12984.36</v>
      </c>
      <c r="AL6827" s="246" t="s">
        <v>61100</v>
      </c>
      <c r="AM6827" s="247">
        <v>14759.58</v>
      </c>
      <c r="AO6827" s="226" t="s">
        <v>52590</v>
      </c>
      <c r="AP6827" s="227">
        <v>17.739999999999998</v>
      </c>
      <c r="AR6827" s="207" t="s">
        <v>21105</v>
      </c>
      <c r="AS6827" s="208">
        <v>6899.55</v>
      </c>
      <c r="AT6827" s="93"/>
      <c r="AU6827" s="93"/>
      <c r="AV6827" s="93"/>
    </row>
    <row r="6828" spans="32:48" x14ac:dyDescent="0.55000000000000004">
      <c r="AF6828" t="s">
        <v>36926</v>
      </c>
      <c r="AG6828" s="284">
        <v>46258.18</v>
      </c>
      <c r="AI6828" s="276" t="s">
        <v>63748</v>
      </c>
      <c r="AJ6828" s="277">
        <v>5545.5</v>
      </c>
      <c r="AL6828" s="246" t="s">
        <v>63188</v>
      </c>
      <c r="AM6828" s="247">
        <v>100.39</v>
      </c>
      <c r="AO6828" s="226" t="s">
        <v>49991</v>
      </c>
      <c r="AP6828" s="227">
        <v>421.4</v>
      </c>
      <c r="AR6828" s="207" t="s">
        <v>21106</v>
      </c>
      <c r="AS6828" s="208">
        <v>9921.92</v>
      </c>
      <c r="AT6828" s="93"/>
      <c r="AU6828" s="93"/>
      <c r="AV6828" s="93"/>
    </row>
    <row r="6829" spans="32:48" x14ac:dyDescent="0.55000000000000004">
      <c r="AF6829" t="s">
        <v>36927</v>
      </c>
      <c r="AG6829" s="284">
        <v>63800.29</v>
      </c>
      <c r="AI6829" s="276" t="s">
        <v>63749</v>
      </c>
      <c r="AJ6829" s="277">
        <v>408.17</v>
      </c>
      <c r="AL6829" s="246" t="s">
        <v>62013</v>
      </c>
      <c r="AM6829" s="247">
        <v>1074.26</v>
      </c>
      <c r="AO6829" s="226" t="s">
        <v>52591</v>
      </c>
      <c r="AP6829" s="227">
        <v>2662.08</v>
      </c>
      <c r="AR6829" s="207" t="s">
        <v>21107</v>
      </c>
      <c r="AS6829" s="208">
        <v>6468.57</v>
      </c>
      <c r="AT6829" s="93"/>
      <c r="AU6829" s="93"/>
      <c r="AV6829" s="93"/>
    </row>
    <row r="6830" spans="32:48" x14ac:dyDescent="0.55000000000000004">
      <c r="AF6830" t="s">
        <v>40945</v>
      </c>
      <c r="AG6830" s="284">
        <v>185097.41</v>
      </c>
      <c r="AI6830" s="276" t="s">
        <v>42727</v>
      </c>
      <c r="AJ6830" s="277">
        <v>1102.6600000000001</v>
      </c>
      <c r="AL6830" s="246" t="s">
        <v>62647</v>
      </c>
      <c r="AM6830" s="247">
        <v>251.3</v>
      </c>
      <c r="AO6830" s="226" t="s">
        <v>52592</v>
      </c>
      <c r="AP6830" s="227">
        <v>203.65</v>
      </c>
      <c r="AR6830" s="207" t="s">
        <v>21108</v>
      </c>
      <c r="AS6830" s="208">
        <v>1916.37</v>
      </c>
      <c r="AT6830" s="93"/>
      <c r="AU6830" s="93"/>
      <c r="AV6830" s="93"/>
    </row>
    <row r="6831" spans="32:48" x14ac:dyDescent="0.55000000000000004">
      <c r="AF6831" t="s">
        <v>39649</v>
      </c>
      <c r="AG6831" s="284">
        <v>12408.64</v>
      </c>
      <c r="AI6831" s="276" t="s">
        <v>40494</v>
      </c>
      <c r="AJ6831" s="277">
        <v>21061.360000000001</v>
      </c>
      <c r="AL6831" s="246" t="s">
        <v>63189</v>
      </c>
      <c r="AM6831" s="247">
        <v>601.96</v>
      </c>
      <c r="AO6831" s="226" t="s">
        <v>52593</v>
      </c>
      <c r="AP6831" s="227">
        <v>641.55999999999995</v>
      </c>
      <c r="AR6831" s="207" t="s">
        <v>21109</v>
      </c>
      <c r="AS6831" s="208">
        <v>2520</v>
      </c>
      <c r="AT6831" s="93"/>
      <c r="AU6831" s="93"/>
      <c r="AV6831" s="93"/>
    </row>
    <row r="6832" spans="32:48" x14ac:dyDescent="0.55000000000000004">
      <c r="AF6832" t="s">
        <v>47679</v>
      </c>
      <c r="AG6832" s="284">
        <v>6024.53</v>
      </c>
      <c r="AI6832" s="276" t="s">
        <v>68256</v>
      </c>
      <c r="AJ6832" s="277">
        <v>2221.0300000000002</v>
      </c>
      <c r="AL6832" s="246" t="s">
        <v>60512</v>
      </c>
      <c r="AM6832" s="247">
        <v>54593.05</v>
      </c>
      <c r="AO6832" s="226" t="s">
        <v>46966</v>
      </c>
      <c r="AP6832" s="227">
        <v>616.69000000000005</v>
      </c>
      <c r="AR6832" s="207" t="s">
        <v>21110</v>
      </c>
      <c r="AS6832" s="208">
        <v>55617.51</v>
      </c>
      <c r="AT6832" s="93"/>
      <c r="AU6832" s="93"/>
      <c r="AV6832" s="93"/>
    </row>
    <row r="6833" spans="32:48" x14ac:dyDescent="0.55000000000000004">
      <c r="AF6833" t="s">
        <v>43438</v>
      </c>
      <c r="AG6833" s="284">
        <v>9826.92</v>
      </c>
      <c r="AI6833" s="276" t="s">
        <v>68257</v>
      </c>
      <c r="AJ6833" s="277">
        <v>160.97</v>
      </c>
      <c r="AL6833" s="246" t="s">
        <v>60513</v>
      </c>
      <c r="AM6833" s="247">
        <v>4242.21</v>
      </c>
      <c r="AO6833" s="226" t="s">
        <v>48915</v>
      </c>
      <c r="AP6833" s="227">
        <v>147.65</v>
      </c>
      <c r="AR6833" s="207" t="s">
        <v>13588</v>
      </c>
      <c r="AS6833" s="208">
        <v>18200.830000000002</v>
      </c>
      <c r="AT6833" s="93"/>
      <c r="AU6833" s="93"/>
      <c r="AV6833" s="93"/>
    </row>
    <row r="6834" spans="32:48" x14ac:dyDescent="0.55000000000000004">
      <c r="AF6834" t="s">
        <v>70993</v>
      </c>
      <c r="AG6834">
        <v>642.41999999999996</v>
      </c>
      <c r="AI6834" s="276" t="s">
        <v>61505</v>
      </c>
      <c r="AJ6834" s="277">
        <v>6204.84</v>
      </c>
      <c r="AL6834" s="246" t="s">
        <v>60514</v>
      </c>
      <c r="AM6834" s="247">
        <v>12045.46</v>
      </c>
      <c r="AO6834" s="226" t="s">
        <v>44977</v>
      </c>
      <c r="AP6834" s="227">
        <v>179852.3</v>
      </c>
      <c r="AR6834" s="207" t="s">
        <v>13589</v>
      </c>
      <c r="AS6834" s="208">
        <v>30481.91</v>
      </c>
      <c r="AT6834" s="93"/>
      <c r="AU6834" s="93"/>
      <c r="AV6834" s="93"/>
    </row>
    <row r="6835" spans="32:48" x14ac:dyDescent="0.55000000000000004">
      <c r="AF6835" t="s">
        <v>48605</v>
      </c>
      <c r="AG6835" s="284">
        <v>7054.26</v>
      </c>
      <c r="AI6835" s="276" t="s">
        <v>33866</v>
      </c>
      <c r="AJ6835" s="277">
        <v>702.7</v>
      </c>
      <c r="AL6835" s="246" t="s">
        <v>62648</v>
      </c>
      <c r="AM6835" s="247">
        <v>380.83</v>
      </c>
      <c r="AO6835" s="226" t="s">
        <v>44978</v>
      </c>
      <c r="AP6835" s="227">
        <v>13758.7</v>
      </c>
      <c r="AR6835" s="207" t="s">
        <v>21111</v>
      </c>
      <c r="AS6835" s="208">
        <v>2609.8000000000002</v>
      </c>
      <c r="AT6835" s="93"/>
      <c r="AU6835" s="93"/>
      <c r="AV6835" s="93"/>
    </row>
    <row r="6836" spans="32:48" x14ac:dyDescent="0.55000000000000004">
      <c r="AF6836" t="s">
        <v>43439</v>
      </c>
      <c r="AG6836" s="284">
        <v>1738.77</v>
      </c>
      <c r="AI6836" s="276" t="s">
        <v>61506</v>
      </c>
      <c r="AJ6836" s="277">
        <v>9694.2199999999993</v>
      </c>
      <c r="AL6836" s="246" t="s">
        <v>62649</v>
      </c>
      <c r="AM6836" s="247">
        <v>3524.48</v>
      </c>
      <c r="AO6836" s="226" t="s">
        <v>42559</v>
      </c>
      <c r="AP6836" s="227">
        <v>49</v>
      </c>
      <c r="AR6836" s="207" t="s">
        <v>21112</v>
      </c>
      <c r="AS6836" s="208">
        <v>58860.13</v>
      </c>
      <c r="AT6836" s="93"/>
      <c r="AU6836" s="93"/>
      <c r="AV6836" s="93"/>
    </row>
    <row r="6837" spans="32:48" x14ac:dyDescent="0.55000000000000004">
      <c r="AF6837" t="s">
        <v>43440</v>
      </c>
      <c r="AG6837" s="284">
        <v>1908.62</v>
      </c>
      <c r="AI6837" s="276" t="s">
        <v>68258</v>
      </c>
      <c r="AJ6837" s="277">
        <v>3621.66</v>
      </c>
      <c r="AL6837" s="246" t="s">
        <v>63190</v>
      </c>
      <c r="AM6837" s="247">
        <v>949.73</v>
      </c>
      <c r="AO6837" s="226" t="s">
        <v>13596</v>
      </c>
      <c r="AP6837" s="227">
        <v>1</v>
      </c>
      <c r="AR6837" s="207" t="s">
        <v>21113</v>
      </c>
      <c r="AS6837" s="208">
        <v>8196.92</v>
      </c>
      <c r="AT6837" s="93"/>
      <c r="AU6837" s="93"/>
      <c r="AV6837" s="93"/>
    </row>
    <row r="6838" spans="32:48" x14ac:dyDescent="0.55000000000000004">
      <c r="AF6838" t="s">
        <v>43441</v>
      </c>
      <c r="AG6838" s="284">
        <v>6161.31</v>
      </c>
      <c r="AI6838" s="276" t="s">
        <v>68259</v>
      </c>
      <c r="AJ6838" s="277">
        <v>416.34</v>
      </c>
      <c r="AL6838" s="246" t="s">
        <v>63191</v>
      </c>
      <c r="AM6838" s="247">
        <v>1399.27</v>
      </c>
      <c r="AO6838" s="226" t="s">
        <v>21138</v>
      </c>
      <c r="AP6838" s="227">
        <v>10</v>
      </c>
      <c r="AR6838" s="207" t="s">
        <v>21114</v>
      </c>
      <c r="AS6838" s="208">
        <v>2528.9899999999998</v>
      </c>
      <c r="AT6838" s="93"/>
      <c r="AU6838" s="93"/>
      <c r="AV6838" s="93"/>
    </row>
    <row r="6839" spans="32:48" x14ac:dyDescent="0.55000000000000004">
      <c r="AF6839" t="s">
        <v>47684</v>
      </c>
      <c r="AG6839" s="284">
        <v>3144.26</v>
      </c>
      <c r="AI6839" s="276" t="s">
        <v>68260</v>
      </c>
      <c r="AJ6839" s="277">
        <v>6525</v>
      </c>
      <c r="AL6839" s="246" t="s">
        <v>63192</v>
      </c>
      <c r="AM6839" s="247">
        <v>18.329999999999998</v>
      </c>
      <c r="AO6839" s="226" t="s">
        <v>44979</v>
      </c>
      <c r="AP6839" s="227">
        <v>218000</v>
      </c>
      <c r="AR6839" s="207" t="s">
        <v>21115</v>
      </c>
      <c r="AS6839" s="208">
        <v>139047.1</v>
      </c>
      <c r="AT6839" s="93"/>
      <c r="AU6839" s="93"/>
      <c r="AV6839" s="93"/>
    </row>
    <row r="6840" spans="32:48" x14ac:dyDescent="0.55000000000000004">
      <c r="AF6840" t="s">
        <v>46277</v>
      </c>
      <c r="AG6840" s="284">
        <v>109250.57</v>
      </c>
      <c r="AI6840" s="276" t="s">
        <v>70653</v>
      </c>
      <c r="AJ6840" s="277">
        <v>-0.01</v>
      </c>
      <c r="AL6840" s="246" t="s">
        <v>63193</v>
      </c>
      <c r="AM6840" s="247">
        <v>54.65</v>
      </c>
      <c r="AO6840" s="226" t="s">
        <v>44980</v>
      </c>
      <c r="AP6840" s="227">
        <v>16677.02</v>
      </c>
      <c r="AR6840" s="207" t="s">
        <v>21116</v>
      </c>
      <c r="AS6840" s="208">
        <v>7636.07</v>
      </c>
      <c r="AT6840" s="93"/>
      <c r="AU6840" s="93"/>
      <c r="AV6840" s="93"/>
    </row>
    <row r="6841" spans="32:48" x14ac:dyDescent="0.55000000000000004">
      <c r="AF6841" t="s">
        <v>47685</v>
      </c>
      <c r="AG6841" s="284">
        <v>94257.42</v>
      </c>
      <c r="AI6841" s="276" t="s">
        <v>68261</v>
      </c>
      <c r="AJ6841" s="277">
        <v>18908.38</v>
      </c>
      <c r="AL6841" s="246" t="s">
        <v>56202</v>
      </c>
      <c r="AM6841" s="247">
        <v>74800</v>
      </c>
      <c r="AO6841" s="226" t="s">
        <v>33657</v>
      </c>
      <c r="AP6841" s="227">
        <v>1166</v>
      </c>
      <c r="AR6841" s="207" t="s">
        <v>13590</v>
      </c>
      <c r="AS6841" s="208">
        <v>296981.24</v>
      </c>
      <c r="AT6841" s="93"/>
      <c r="AU6841" s="93"/>
      <c r="AV6841" s="93"/>
    </row>
    <row r="6842" spans="32:48" x14ac:dyDescent="0.55000000000000004">
      <c r="AF6842" t="s">
        <v>46278</v>
      </c>
      <c r="AG6842" s="284">
        <v>28927.83</v>
      </c>
      <c r="AI6842" s="276" t="s">
        <v>36495</v>
      </c>
      <c r="AJ6842" s="277">
        <v>74220.5</v>
      </c>
      <c r="AL6842" s="246" t="s">
        <v>58263</v>
      </c>
      <c r="AM6842" s="247">
        <v>48000</v>
      </c>
      <c r="AO6842" s="226" t="s">
        <v>36311</v>
      </c>
      <c r="AP6842" s="227">
        <v>17086.03</v>
      </c>
      <c r="AR6842" s="207" t="s">
        <v>13591</v>
      </c>
      <c r="AS6842" s="208">
        <v>62215.87</v>
      </c>
      <c r="AT6842" s="93"/>
      <c r="AU6842" s="93"/>
      <c r="AV6842" s="93"/>
    </row>
    <row r="6843" spans="32:48" x14ac:dyDescent="0.55000000000000004">
      <c r="AF6843" t="s">
        <v>47686</v>
      </c>
      <c r="AG6843">
        <v>676.02</v>
      </c>
      <c r="AI6843" s="276" t="s">
        <v>40495</v>
      </c>
      <c r="AJ6843" s="277">
        <v>71968.09</v>
      </c>
      <c r="AL6843" s="246" t="s">
        <v>50006</v>
      </c>
      <c r="AM6843" s="247">
        <v>211500</v>
      </c>
      <c r="AO6843" s="226" t="s">
        <v>21144</v>
      </c>
      <c r="AP6843" s="227">
        <v>5471.89</v>
      </c>
      <c r="AR6843" s="207" t="s">
        <v>13592</v>
      </c>
      <c r="AS6843" s="208">
        <v>380224.53</v>
      </c>
      <c r="AT6843" s="93"/>
      <c r="AU6843" s="93"/>
      <c r="AV6843" s="93"/>
    </row>
    <row r="6844" spans="32:48" x14ac:dyDescent="0.55000000000000004">
      <c r="AF6844" t="s">
        <v>48608</v>
      </c>
      <c r="AG6844">
        <v>325.91000000000003</v>
      </c>
      <c r="AI6844" s="276" t="s">
        <v>68262</v>
      </c>
      <c r="AJ6844" s="277">
        <v>1000</v>
      </c>
      <c r="AL6844" s="246" t="s">
        <v>63194</v>
      </c>
      <c r="AM6844" s="247">
        <v>2500</v>
      </c>
      <c r="AO6844" s="226" t="s">
        <v>21147</v>
      </c>
      <c r="AP6844" s="227">
        <v>1814.81</v>
      </c>
      <c r="AR6844" s="207" t="s">
        <v>21117</v>
      </c>
      <c r="AS6844" s="208">
        <v>-208.94</v>
      </c>
      <c r="AT6844" s="93"/>
      <c r="AU6844" s="93"/>
      <c r="AV6844" s="93"/>
    </row>
    <row r="6845" spans="32:48" x14ac:dyDescent="0.55000000000000004">
      <c r="AF6845" t="s">
        <v>54725</v>
      </c>
      <c r="AG6845" s="284">
        <v>19078.43</v>
      </c>
      <c r="AI6845" s="276" t="s">
        <v>40496</v>
      </c>
      <c r="AJ6845" s="277">
        <v>7869.42</v>
      </c>
      <c r="AL6845" s="246" t="s">
        <v>63195</v>
      </c>
      <c r="AM6845" s="247">
        <v>186.14</v>
      </c>
      <c r="AO6845" s="226" t="s">
        <v>21148</v>
      </c>
      <c r="AP6845" s="227">
        <v>1390.76</v>
      </c>
      <c r="AR6845" s="207" t="s">
        <v>21118</v>
      </c>
      <c r="AS6845" s="208">
        <v>2700</v>
      </c>
      <c r="AT6845" s="93"/>
      <c r="AU6845" s="93"/>
      <c r="AV6845" s="93"/>
    </row>
    <row r="6846" spans="32:48" x14ac:dyDescent="0.55000000000000004">
      <c r="AF6846" t="s">
        <v>47687</v>
      </c>
      <c r="AG6846" s="284">
        <v>14110.1</v>
      </c>
      <c r="AI6846" s="276" t="s">
        <v>68263</v>
      </c>
      <c r="AJ6846" s="277">
        <v>12483.61</v>
      </c>
      <c r="AL6846" s="246" t="s">
        <v>63196</v>
      </c>
      <c r="AM6846" s="247">
        <v>612.51</v>
      </c>
      <c r="AO6846" s="226" t="s">
        <v>44981</v>
      </c>
      <c r="AP6846" s="227">
        <v>28967</v>
      </c>
      <c r="AR6846" s="207" t="s">
        <v>21119</v>
      </c>
      <c r="AS6846" s="208">
        <v>8785</v>
      </c>
      <c r="AT6846" s="93"/>
      <c r="AU6846" s="93"/>
      <c r="AV6846" s="93"/>
    </row>
    <row r="6847" spans="32:48" x14ac:dyDescent="0.55000000000000004">
      <c r="AF6847" t="s">
        <v>54726</v>
      </c>
      <c r="AG6847" s="284">
        <v>6168.13</v>
      </c>
      <c r="AI6847" s="276" t="s">
        <v>45272</v>
      </c>
      <c r="AJ6847" s="277">
        <v>58813.440000000002</v>
      </c>
      <c r="AL6847" s="246" t="s">
        <v>58264</v>
      </c>
      <c r="AM6847" s="247">
        <v>2875</v>
      </c>
      <c r="AO6847" s="226" t="s">
        <v>21150</v>
      </c>
      <c r="AP6847" s="227">
        <v>9323.1299999999992</v>
      </c>
      <c r="AR6847" s="207" t="s">
        <v>21120</v>
      </c>
      <c r="AS6847" s="208">
        <v>15900</v>
      </c>
      <c r="AT6847" s="93"/>
      <c r="AU6847" s="93"/>
      <c r="AV6847" s="93"/>
    </row>
    <row r="6848" spans="32:48" x14ac:dyDescent="0.55000000000000004">
      <c r="AF6848" t="s">
        <v>43442</v>
      </c>
      <c r="AG6848" s="284">
        <v>204411.98</v>
      </c>
      <c r="AI6848" s="276" t="s">
        <v>61509</v>
      </c>
      <c r="AJ6848" s="277">
        <v>475</v>
      </c>
      <c r="AL6848" s="246" t="s">
        <v>61422</v>
      </c>
      <c r="AM6848" s="247">
        <v>289.54000000000002</v>
      </c>
      <c r="AO6848" s="226" t="s">
        <v>21151</v>
      </c>
      <c r="AP6848" s="227">
        <v>48009.37</v>
      </c>
      <c r="AR6848" s="207" t="s">
        <v>21121</v>
      </c>
      <c r="AS6848" s="208">
        <v>2094.9899999999998</v>
      </c>
      <c r="AT6848" s="93"/>
      <c r="AU6848" s="93"/>
      <c r="AV6848" s="93"/>
    </row>
    <row r="6849" spans="32:48" x14ac:dyDescent="0.55000000000000004">
      <c r="AF6849" t="s">
        <v>48609</v>
      </c>
      <c r="AG6849">
        <v>314.64</v>
      </c>
      <c r="AI6849" s="276" t="s">
        <v>68264</v>
      </c>
      <c r="AJ6849" s="277">
        <v>12941.52</v>
      </c>
      <c r="AL6849" s="246" t="s">
        <v>60515</v>
      </c>
      <c r="AM6849" s="247">
        <v>20181.919999999998</v>
      </c>
      <c r="AO6849" s="226" t="s">
        <v>21152</v>
      </c>
      <c r="AP6849" s="227">
        <v>58857.66</v>
      </c>
      <c r="AR6849" s="207" t="s">
        <v>21122</v>
      </c>
      <c r="AS6849" s="208">
        <v>4824.87</v>
      </c>
      <c r="AT6849" s="93"/>
      <c r="AU6849" s="93"/>
      <c r="AV6849" s="93"/>
    </row>
    <row r="6850" spans="32:48" x14ac:dyDescent="0.55000000000000004">
      <c r="AF6850" t="s">
        <v>50850</v>
      </c>
      <c r="AG6850" s="284">
        <v>17249.53</v>
      </c>
      <c r="AI6850" s="276" t="s">
        <v>68265</v>
      </c>
      <c r="AJ6850" s="277">
        <v>50568.639999999999</v>
      </c>
      <c r="AL6850" s="246" t="s">
        <v>60516</v>
      </c>
      <c r="AM6850" s="247">
        <v>1505.98</v>
      </c>
      <c r="AO6850" s="226" t="s">
        <v>21153</v>
      </c>
      <c r="AP6850" s="227">
        <v>40931.74</v>
      </c>
      <c r="AR6850" s="207" t="s">
        <v>21123</v>
      </c>
      <c r="AS6850" s="208">
        <v>1600</v>
      </c>
      <c r="AT6850" s="93"/>
      <c r="AU6850" s="93"/>
      <c r="AV6850" s="93"/>
    </row>
    <row r="6851" spans="32:48" x14ac:dyDescent="0.55000000000000004">
      <c r="AF6851" t="s">
        <v>48610</v>
      </c>
      <c r="AG6851" s="284">
        <v>23744.97</v>
      </c>
      <c r="AI6851" s="276" t="s">
        <v>36496</v>
      </c>
      <c r="AJ6851" s="277">
        <v>6.14</v>
      </c>
      <c r="AL6851" s="246" t="s">
        <v>60517</v>
      </c>
      <c r="AM6851" s="247">
        <v>4944.6000000000004</v>
      </c>
      <c r="AO6851" s="226" t="s">
        <v>21155</v>
      </c>
      <c r="AP6851" s="227">
        <v>47.98</v>
      </c>
      <c r="AR6851" s="207" t="s">
        <v>21124</v>
      </c>
      <c r="AS6851" s="208">
        <v>2809</v>
      </c>
      <c r="AT6851" s="93"/>
      <c r="AU6851" s="93"/>
      <c r="AV6851" s="93"/>
    </row>
    <row r="6852" spans="32:48" x14ac:dyDescent="0.55000000000000004">
      <c r="AF6852" t="s">
        <v>58133</v>
      </c>
      <c r="AG6852">
        <v>-160.12</v>
      </c>
      <c r="AI6852" s="276" t="s">
        <v>49034</v>
      </c>
      <c r="AJ6852" s="277">
        <v>3684.96</v>
      </c>
      <c r="AL6852" s="246" t="s">
        <v>42569</v>
      </c>
      <c r="AM6852" s="247">
        <v>6125.84</v>
      </c>
      <c r="AO6852" s="226" t="s">
        <v>21156</v>
      </c>
      <c r="AP6852" s="227">
        <v>929.06</v>
      </c>
      <c r="AR6852" s="207" t="s">
        <v>21125</v>
      </c>
      <c r="AS6852" s="208">
        <v>1888.92</v>
      </c>
      <c r="AT6852" s="93"/>
      <c r="AU6852" s="93"/>
      <c r="AV6852" s="93"/>
    </row>
    <row r="6853" spans="32:48" x14ac:dyDescent="0.55000000000000004">
      <c r="AF6853" t="s">
        <v>50851</v>
      </c>
      <c r="AG6853" s="284">
        <v>46872.95</v>
      </c>
      <c r="AI6853" s="276" t="s">
        <v>49035</v>
      </c>
      <c r="AJ6853" s="277">
        <v>281.89999999999998</v>
      </c>
      <c r="AL6853" s="246" t="s">
        <v>42570</v>
      </c>
      <c r="AM6853" s="247">
        <v>2250</v>
      </c>
      <c r="AO6853" s="226" t="s">
        <v>21157</v>
      </c>
      <c r="AP6853" s="227">
        <v>4406</v>
      </c>
      <c r="AR6853" s="207" t="s">
        <v>21126</v>
      </c>
      <c r="AS6853" s="208">
        <v>15295</v>
      </c>
      <c r="AT6853" s="93"/>
      <c r="AU6853" s="93"/>
      <c r="AV6853" s="93"/>
    </row>
    <row r="6854" spans="32:48" x14ac:dyDescent="0.55000000000000004">
      <c r="AF6854" t="s">
        <v>50852</v>
      </c>
      <c r="AG6854" s="284">
        <v>31004.73</v>
      </c>
      <c r="AI6854" s="276" t="s">
        <v>49036</v>
      </c>
      <c r="AJ6854" s="277">
        <v>368.49</v>
      </c>
      <c r="AL6854" s="246" t="s">
        <v>64379</v>
      </c>
      <c r="AM6854" s="247">
        <v>10067.82</v>
      </c>
      <c r="AO6854" s="226" t="s">
        <v>46967</v>
      </c>
      <c r="AP6854" s="227">
        <v>735</v>
      </c>
      <c r="AR6854" s="207" t="s">
        <v>21127</v>
      </c>
      <c r="AS6854" s="208">
        <v>2500</v>
      </c>
      <c r="AT6854" s="93"/>
      <c r="AU6854" s="93"/>
      <c r="AV6854" s="93"/>
    </row>
    <row r="6855" spans="32:48" x14ac:dyDescent="0.55000000000000004">
      <c r="AF6855" t="s">
        <v>47688</v>
      </c>
      <c r="AG6855" s="284">
        <v>38588.019999999997</v>
      </c>
      <c r="AI6855" s="276" t="s">
        <v>66680</v>
      </c>
      <c r="AJ6855" s="277">
        <v>3000</v>
      </c>
      <c r="AL6855" s="246" t="s">
        <v>64380</v>
      </c>
      <c r="AM6855" s="247">
        <v>770.18</v>
      </c>
      <c r="AO6855" s="226" t="s">
        <v>21158</v>
      </c>
      <c r="AP6855" s="227">
        <v>28230</v>
      </c>
      <c r="AR6855" s="207" t="s">
        <v>21128</v>
      </c>
      <c r="AS6855" s="208">
        <v>2901</v>
      </c>
      <c r="AT6855" s="93"/>
      <c r="AU6855" s="93"/>
      <c r="AV6855" s="93"/>
    </row>
    <row r="6856" spans="32:48" x14ac:dyDescent="0.55000000000000004">
      <c r="AF6856" t="s">
        <v>65236</v>
      </c>
      <c r="AG6856">
        <v>258.76</v>
      </c>
      <c r="AI6856" s="276" t="s">
        <v>62710</v>
      </c>
      <c r="AJ6856" s="277">
        <v>12480</v>
      </c>
      <c r="AL6856" s="246" t="s">
        <v>42573</v>
      </c>
      <c r="AM6856" s="247">
        <v>2818</v>
      </c>
      <c r="AO6856" s="226" t="s">
        <v>21159</v>
      </c>
      <c r="AP6856" s="227">
        <v>2215.7800000000002</v>
      </c>
      <c r="AR6856" s="207" t="s">
        <v>21129</v>
      </c>
      <c r="AS6856" s="208">
        <v>1502.12</v>
      </c>
      <c r="AT6856" s="93"/>
      <c r="AU6856" s="93"/>
      <c r="AV6856" s="93"/>
    </row>
    <row r="6857" spans="32:48" x14ac:dyDescent="0.55000000000000004">
      <c r="AF6857" t="s">
        <v>47689</v>
      </c>
      <c r="AG6857" s="284">
        <v>1761.88</v>
      </c>
      <c r="AI6857" s="276" t="s">
        <v>70051</v>
      </c>
      <c r="AJ6857" s="277">
        <v>1950</v>
      </c>
      <c r="AL6857" s="246" t="s">
        <v>48002</v>
      </c>
      <c r="AM6857" s="247">
        <v>705</v>
      </c>
      <c r="AO6857" s="226" t="s">
        <v>21160</v>
      </c>
      <c r="AP6857" s="227">
        <v>6732.59</v>
      </c>
      <c r="AR6857" s="207" t="s">
        <v>21130</v>
      </c>
      <c r="AS6857" s="208">
        <v>30340.87</v>
      </c>
      <c r="AT6857" s="93"/>
      <c r="AU6857" s="93"/>
      <c r="AV6857" s="93"/>
    </row>
    <row r="6858" spans="32:48" x14ac:dyDescent="0.55000000000000004">
      <c r="AF6858" t="s">
        <v>69582</v>
      </c>
      <c r="AG6858">
        <v>113.87</v>
      </c>
      <c r="AI6858" s="276" t="s">
        <v>62711</v>
      </c>
      <c r="AJ6858" s="277">
        <v>1061.68</v>
      </c>
      <c r="AL6858" s="246" t="s">
        <v>36334</v>
      </c>
      <c r="AM6858" s="247">
        <v>5109.8500000000004</v>
      </c>
      <c r="AO6858" s="226" t="s">
        <v>21161</v>
      </c>
      <c r="AP6858" s="227">
        <v>1957.85</v>
      </c>
      <c r="AR6858" s="207" t="s">
        <v>21131</v>
      </c>
      <c r="AS6858" s="208">
        <v>2885.94</v>
      </c>
      <c r="AT6858" s="93"/>
      <c r="AU6858" s="93"/>
      <c r="AV6858" s="93"/>
    </row>
    <row r="6859" spans="32:48" x14ac:dyDescent="0.55000000000000004">
      <c r="AF6859" t="s">
        <v>62424</v>
      </c>
      <c r="AG6859" s="284">
        <v>6363.32</v>
      </c>
      <c r="AI6859" s="276" t="s">
        <v>62713</v>
      </c>
      <c r="AJ6859" s="277">
        <v>2800</v>
      </c>
      <c r="AL6859" s="246" t="s">
        <v>36335</v>
      </c>
      <c r="AM6859" s="247">
        <v>217.89</v>
      </c>
      <c r="AO6859" s="226" t="s">
        <v>21162</v>
      </c>
      <c r="AP6859" s="227">
        <v>12642.5</v>
      </c>
      <c r="AR6859" s="207" t="s">
        <v>13593</v>
      </c>
      <c r="AS6859" s="208">
        <v>2316.7199999999998</v>
      </c>
      <c r="AT6859" s="93"/>
      <c r="AU6859" s="93"/>
      <c r="AV6859" s="93"/>
    </row>
    <row r="6860" spans="32:48" x14ac:dyDescent="0.55000000000000004">
      <c r="AF6860" t="s">
        <v>48611</v>
      </c>
      <c r="AG6860" s="284">
        <v>2734.14</v>
      </c>
      <c r="AI6860" s="276" t="s">
        <v>55275</v>
      </c>
      <c r="AJ6860" s="277">
        <v>4500</v>
      </c>
      <c r="AL6860" s="246" t="s">
        <v>52621</v>
      </c>
      <c r="AM6860" s="247">
        <v>14047.37</v>
      </c>
      <c r="AO6860" s="226" t="s">
        <v>21163</v>
      </c>
      <c r="AP6860" s="227">
        <v>923.11</v>
      </c>
      <c r="AR6860" s="207" t="s">
        <v>21132</v>
      </c>
      <c r="AS6860" s="208">
        <v>984.2</v>
      </c>
      <c r="AT6860" s="93"/>
      <c r="AU6860" s="93"/>
      <c r="AV6860" s="93"/>
    </row>
    <row r="6861" spans="32:48" x14ac:dyDescent="0.55000000000000004">
      <c r="AF6861" t="s">
        <v>50853</v>
      </c>
      <c r="AG6861" s="284">
        <v>160211.35</v>
      </c>
      <c r="AI6861" s="276" t="s">
        <v>35308</v>
      </c>
      <c r="AJ6861" s="277">
        <v>2372.9899999999998</v>
      </c>
      <c r="AL6861" s="246" t="s">
        <v>56203</v>
      </c>
      <c r="AM6861" s="247">
        <v>1063.76</v>
      </c>
      <c r="AO6861" s="226" t="s">
        <v>46968</v>
      </c>
      <c r="AP6861" s="227">
        <v>1944.32</v>
      </c>
      <c r="AR6861" s="207" t="s">
        <v>13594</v>
      </c>
      <c r="AS6861" s="208">
        <v>473.28</v>
      </c>
      <c r="AT6861" s="93"/>
      <c r="AU6861" s="93"/>
      <c r="AV6861" s="93"/>
    </row>
    <row r="6862" spans="32:48" x14ac:dyDescent="0.55000000000000004">
      <c r="AF6862" t="s">
        <v>55702</v>
      </c>
      <c r="AG6862" s="284">
        <v>8189.23</v>
      </c>
      <c r="AI6862" s="276" t="s">
        <v>57634</v>
      </c>
      <c r="AJ6862" s="277">
        <v>15599.51</v>
      </c>
      <c r="AL6862" s="246" t="s">
        <v>62014</v>
      </c>
      <c r="AM6862" s="247">
        <v>631</v>
      </c>
      <c r="AO6862" s="226" t="s">
        <v>21164</v>
      </c>
      <c r="AP6862" s="227">
        <v>800.93</v>
      </c>
      <c r="AR6862" s="207" t="s">
        <v>13595</v>
      </c>
      <c r="AS6862" s="208">
        <v>559.07000000000005</v>
      </c>
      <c r="AT6862" s="93"/>
      <c r="AU6862" s="93"/>
      <c r="AV6862" s="93"/>
    </row>
    <row r="6863" spans="32:48" x14ac:dyDescent="0.55000000000000004">
      <c r="AF6863" t="s">
        <v>49505</v>
      </c>
      <c r="AG6863" s="284">
        <v>58747.1</v>
      </c>
      <c r="AI6863" s="276" t="s">
        <v>68266</v>
      </c>
      <c r="AJ6863" s="277">
        <v>6595</v>
      </c>
      <c r="AL6863" s="246" t="s">
        <v>56204</v>
      </c>
      <c r="AM6863" s="247">
        <v>526</v>
      </c>
      <c r="AO6863" s="226" t="s">
        <v>46969</v>
      </c>
      <c r="AP6863" s="227">
        <v>904.54</v>
      </c>
      <c r="AR6863" s="207" t="s">
        <v>13596</v>
      </c>
      <c r="AS6863" s="208">
        <v>8190.28</v>
      </c>
      <c r="AT6863" s="93"/>
      <c r="AU6863" s="93"/>
      <c r="AV6863" s="93"/>
    </row>
    <row r="6864" spans="32:48" x14ac:dyDescent="0.55000000000000004">
      <c r="AF6864" t="s">
        <v>43444</v>
      </c>
      <c r="AG6864" s="284">
        <v>28048.91</v>
      </c>
      <c r="AI6864" s="276" t="s">
        <v>68267</v>
      </c>
      <c r="AJ6864" s="277">
        <v>501.28</v>
      </c>
      <c r="AL6864" s="246" t="s">
        <v>56205</v>
      </c>
      <c r="AM6864" s="247">
        <v>549</v>
      </c>
      <c r="AO6864" s="226" t="s">
        <v>36312</v>
      </c>
      <c r="AP6864" s="227">
        <v>2988.33</v>
      </c>
      <c r="AR6864" s="207" t="s">
        <v>21133</v>
      </c>
      <c r="AS6864" s="208">
        <v>12313.83</v>
      </c>
      <c r="AT6864" s="93"/>
      <c r="AU6864" s="93"/>
      <c r="AV6864" s="93"/>
    </row>
    <row r="6865" spans="32:48" x14ac:dyDescent="0.55000000000000004">
      <c r="AF6865" t="s">
        <v>47690</v>
      </c>
      <c r="AG6865" s="284">
        <v>80570.31</v>
      </c>
      <c r="AI6865" s="276" t="s">
        <v>36501</v>
      </c>
      <c r="AJ6865" s="277">
        <v>9067.73</v>
      </c>
      <c r="AL6865" s="246" t="s">
        <v>52623</v>
      </c>
      <c r="AM6865" s="247">
        <v>23.1</v>
      </c>
      <c r="AO6865" s="226" t="s">
        <v>52594</v>
      </c>
      <c r="AP6865" s="227">
        <v>14528.71</v>
      </c>
      <c r="AR6865" s="207" t="s">
        <v>21134</v>
      </c>
      <c r="AS6865" s="208">
        <v>2018.23</v>
      </c>
      <c r="AT6865" s="93"/>
      <c r="AU6865" s="93"/>
      <c r="AV6865" s="93"/>
    </row>
    <row r="6866" spans="32:48" x14ac:dyDescent="0.55000000000000004">
      <c r="AF6866" t="s">
        <v>50854</v>
      </c>
      <c r="AG6866" s="284">
        <v>27571.31</v>
      </c>
      <c r="AI6866" s="276" t="s">
        <v>68268</v>
      </c>
      <c r="AJ6866" s="277">
        <v>10000</v>
      </c>
      <c r="AL6866" s="246" t="s">
        <v>21381</v>
      </c>
      <c r="AM6866" s="247">
        <v>1040.04</v>
      </c>
      <c r="AO6866" s="226" t="s">
        <v>39189</v>
      </c>
      <c r="AP6866" s="227">
        <v>4815</v>
      </c>
      <c r="AR6866" s="207" t="s">
        <v>21135</v>
      </c>
      <c r="AS6866" s="208">
        <v>2827.44</v>
      </c>
      <c r="AT6866" s="93"/>
      <c r="AU6866" s="93"/>
      <c r="AV6866" s="93"/>
    </row>
    <row r="6867" spans="32:48" x14ac:dyDescent="0.55000000000000004">
      <c r="AF6867" t="s">
        <v>50855</v>
      </c>
      <c r="AG6867">
        <v>108.59</v>
      </c>
      <c r="AI6867" s="276" t="s">
        <v>35319</v>
      </c>
      <c r="AJ6867" s="277">
        <v>21826.29</v>
      </c>
      <c r="AL6867" s="246" t="s">
        <v>57480</v>
      </c>
      <c r="AM6867" s="247">
        <v>843.16</v>
      </c>
      <c r="AO6867" s="226" t="s">
        <v>49992</v>
      </c>
      <c r="AP6867" s="227">
        <v>4059</v>
      </c>
      <c r="AR6867" s="207" t="s">
        <v>21136</v>
      </c>
      <c r="AS6867" s="208">
        <v>12844</v>
      </c>
      <c r="AT6867" s="93"/>
      <c r="AU6867" s="93"/>
      <c r="AV6867" s="93"/>
    </row>
    <row r="6868" spans="32:48" x14ac:dyDescent="0.55000000000000004">
      <c r="AF6868" t="s">
        <v>62425</v>
      </c>
      <c r="AG6868">
        <v>5.8</v>
      </c>
      <c r="AI6868" s="276" t="s">
        <v>64642</v>
      </c>
      <c r="AJ6868" s="277">
        <v>10343.64</v>
      </c>
      <c r="AL6868" s="246" t="s">
        <v>52624</v>
      </c>
      <c r="AM6868" s="247">
        <v>1560.92</v>
      </c>
      <c r="AO6868" s="226" t="s">
        <v>49993</v>
      </c>
      <c r="AP6868" s="227">
        <v>310.52</v>
      </c>
      <c r="AR6868" s="207" t="s">
        <v>21137</v>
      </c>
      <c r="AS6868" s="208">
        <v>10740.37</v>
      </c>
      <c r="AT6868" s="93"/>
      <c r="AU6868" s="93"/>
      <c r="AV6868" s="93"/>
    </row>
    <row r="6869" spans="32:48" x14ac:dyDescent="0.55000000000000004">
      <c r="AF6869" t="s">
        <v>47691</v>
      </c>
      <c r="AG6869" s="284">
        <v>480969.09</v>
      </c>
      <c r="AI6869" s="276" t="s">
        <v>64643</v>
      </c>
      <c r="AJ6869" s="277">
        <v>4921.8500000000004</v>
      </c>
      <c r="AL6869" s="246" t="s">
        <v>21387</v>
      </c>
      <c r="AM6869" s="247">
        <v>16522.75</v>
      </c>
      <c r="AO6869" s="226" t="s">
        <v>49994</v>
      </c>
      <c r="AP6869" s="227">
        <v>879.99</v>
      </c>
      <c r="AR6869" s="207" t="s">
        <v>21138</v>
      </c>
      <c r="AS6869" s="208">
        <v>2253.41</v>
      </c>
      <c r="AT6869" s="93"/>
      <c r="AU6869" s="93"/>
      <c r="AV6869" s="93"/>
    </row>
    <row r="6870" spans="32:48" x14ac:dyDescent="0.55000000000000004">
      <c r="AF6870" t="s">
        <v>47692</v>
      </c>
      <c r="AG6870" s="284">
        <v>206358.6</v>
      </c>
      <c r="AI6870" s="276" t="s">
        <v>70654</v>
      </c>
      <c r="AJ6870" s="277">
        <v>16884.03</v>
      </c>
      <c r="AL6870" s="246" t="s">
        <v>35105</v>
      </c>
      <c r="AM6870" s="247">
        <v>485.1</v>
      </c>
      <c r="AO6870" s="226" t="s">
        <v>52595</v>
      </c>
      <c r="AP6870" s="227">
        <v>5.49</v>
      </c>
      <c r="AR6870" s="207" t="s">
        <v>21139</v>
      </c>
      <c r="AS6870" s="208">
        <v>8617.25</v>
      </c>
      <c r="AT6870" s="93"/>
      <c r="AU6870" s="93"/>
      <c r="AV6870" s="93"/>
    </row>
    <row r="6871" spans="32:48" x14ac:dyDescent="0.55000000000000004">
      <c r="AF6871" t="s">
        <v>48613</v>
      </c>
      <c r="AG6871" s="284">
        <v>2435.4499999999998</v>
      </c>
      <c r="AI6871" s="276" t="s">
        <v>60636</v>
      </c>
      <c r="AJ6871" s="277">
        <v>118.08</v>
      </c>
      <c r="AL6871" s="246" t="s">
        <v>35106</v>
      </c>
      <c r="AM6871" s="247">
        <v>36.94</v>
      </c>
      <c r="AO6871" s="226" t="s">
        <v>52596</v>
      </c>
      <c r="AP6871" s="227">
        <v>1027.3699999999999</v>
      </c>
      <c r="AR6871" s="207" t="s">
        <v>21140</v>
      </c>
      <c r="AS6871" s="208">
        <v>23459.79</v>
      </c>
      <c r="AT6871" s="93"/>
      <c r="AU6871" s="93"/>
      <c r="AV6871" s="93"/>
    </row>
    <row r="6872" spans="32:48" x14ac:dyDescent="0.55000000000000004">
      <c r="AF6872" t="s">
        <v>47693</v>
      </c>
      <c r="AG6872" s="284">
        <v>232959.47</v>
      </c>
      <c r="AI6872" s="276" t="s">
        <v>24263</v>
      </c>
      <c r="AJ6872" s="277">
        <v>-118.08</v>
      </c>
      <c r="AL6872" s="246" t="s">
        <v>35107</v>
      </c>
      <c r="AM6872" s="247">
        <v>118.85</v>
      </c>
      <c r="AO6872" s="226" t="s">
        <v>52597</v>
      </c>
      <c r="AP6872" s="227">
        <v>78.599999999999994</v>
      </c>
      <c r="AR6872" s="207" t="s">
        <v>21141</v>
      </c>
      <c r="AS6872" s="208">
        <v>20089.25</v>
      </c>
      <c r="AT6872" s="93"/>
      <c r="AU6872" s="93"/>
      <c r="AV6872" s="93"/>
    </row>
    <row r="6873" spans="32:48" x14ac:dyDescent="0.55000000000000004">
      <c r="AF6873" t="s">
        <v>48614</v>
      </c>
      <c r="AG6873" s="284">
        <v>1278.18</v>
      </c>
      <c r="AI6873" s="276" t="s">
        <v>24264</v>
      </c>
      <c r="AJ6873" s="277">
        <v>8162.86</v>
      </c>
      <c r="AL6873" s="246" t="s">
        <v>35108</v>
      </c>
      <c r="AM6873" s="247">
        <v>147.94</v>
      </c>
      <c r="AO6873" s="226" t="s">
        <v>52598</v>
      </c>
      <c r="AP6873" s="227">
        <v>3743.88</v>
      </c>
      <c r="AR6873" s="207" t="s">
        <v>21142</v>
      </c>
      <c r="AS6873" s="208">
        <v>6009.51</v>
      </c>
      <c r="AT6873" s="93"/>
      <c r="AU6873" s="93"/>
      <c r="AV6873" s="93"/>
    </row>
    <row r="6874" spans="32:48" x14ac:dyDescent="0.55000000000000004">
      <c r="AF6874" t="s">
        <v>54732</v>
      </c>
      <c r="AG6874" s="284">
        <v>12901.8</v>
      </c>
      <c r="AI6874" s="276" t="s">
        <v>42744</v>
      </c>
      <c r="AJ6874" s="277">
        <v>4.0599999999999996</v>
      </c>
      <c r="AL6874" s="246" t="s">
        <v>52626</v>
      </c>
      <c r="AM6874" s="247">
        <v>40.03</v>
      </c>
      <c r="AO6874" s="226" t="s">
        <v>52599</v>
      </c>
      <c r="AP6874" s="227">
        <v>250.44</v>
      </c>
      <c r="AR6874" s="207" t="s">
        <v>21143</v>
      </c>
      <c r="AS6874" s="208">
        <v>3025.43</v>
      </c>
      <c r="AT6874" s="93"/>
      <c r="AU6874" s="93"/>
      <c r="AV6874" s="93"/>
    </row>
    <row r="6875" spans="32:48" x14ac:dyDescent="0.55000000000000004">
      <c r="AF6875" t="s">
        <v>60983</v>
      </c>
      <c r="AG6875" s="284">
        <v>3902.25</v>
      </c>
      <c r="AI6875" s="276" t="s">
        <v>60639</v>
      </c>
      <c r="AJ6875" s="277">
        <v>22540.2</v>
      </c>
      <c r="AL6875" s="246" t="s">
        <v>56206</v>
      </c>
      <c r="AM6875" s="247">
        <v>63670.400000000001</v>
      </c>
      <c r="AO6875" s="226" t="s">
        <v>35088</v>
      </c>
      <c r="AP6875" s="227">
        <v>18402.64</v>
      </c>
      <c r="AR6875" s="207" t="s">
        <v>21144</v>
      </c>
      <c r="AS6875" s="208">
        <v>3968.1</v>
      </c>
      <c r="AT6875" s="93"/>
      <c r="AU6875" s="93"/>
      <c r="AV6875" s="93"/>
    </row>
    <row r="6876" spans="32:48" x14ac:dyDescent="0.55000000000000004">
      <c r="AF6876" t="s">
        <v>54733</v>
      </c>
      <c r="AG6876">
        <v>116.7</v>
      </c>
      <c r="AI6876" s="276" t="s">
        <v>64647</v>
      </c>
      <c r="AJ6876" s="277">
        <v>-32.08</v>
      </c>
      <c r="AL6876" s="246" t="s">
        <v>56207</v>
      </c>
      <c r="AM6876" s="247">
        <v>4870.82</v>
      </c>
      <c r="AO6876" s="226" t="s">
        <v>42560</v>
      </c>
      <c r="AP6876" s="227">
        <v>28580.81</v>
      </c>
      <c r="AR6876" s="207" t="s">
        <v>21145</v>
      </c>
      <c r="AS6876" s="208">
        <v>2135</v>
      </c>
      <c r="AT6876" s="93"/>
      <c r="AU6876" s="93"/>
      <c r="AV6876" s="93"/>
    </row>
    <row r="6877" spans="32:48" x14ac:dyDescent="0.55000000000000004">
      <c r="AF6877" t="s">
        <v>48615</v>
      </c>
      <c r="AG6877" s="284">
        <v>73130.7</v>
      </c>
      <c r="AI6877" s="276" t="s">
        <v>64654</v>
      </c>
      <c r="AJ6877" s="277">
        <v>15456.42</v>
      </c>
      <c r="AL6877" s="246" t="s">
        <v>56208</v>
      </c>
      <c r="AM6877" s="247">
        <v>15246.45</v>
      </c>
      <c r="AO6877" s="226" t="s">
        <v>21165</v>
      </c>
      <c r="AP6877" s="227">
        <v>57992.5</v>
      </c>
      <c r="AR6877" s="207" t="s">
        <v>21146</v>
      </c>
      <c r="AS6877" s="208">
        <v>326.25</v>
      </c>
      <c r="AT6877" s="93"/>
      <c r="AU6877" s="93"/>
      <c r="AV6877" s="93"/>
    </row>
    <row r="6878" spans="32:48" x14ac:dyDescent="0.55000000000000004">
      <c r="AF6878" t="s">
        <v>46280</v>
      </c>
      <c r="AG6878" s="284">
        <v>95710.43</v>
      </c>
      <c r="AI6878" s="276" t="s">
        <v>50211</v>
      </c>
      <c r="AJ6878" s="277">
        <v>1043.28</v>
      </c>
      <c r="AL6878" s="246" t="s">
        <v>57481</v>
      </c>
      <c r="AM6878" s="247">
        <v>10534.31</v>
      </c>
      <c r="AO6878" s="226" t="s">
        <v>46970</v>
      </c>
      <c r="AP6878" s="227">
        <v>46.84</v>
      </c>
      <c r="AR6878" s="207" t="s">
        <v>21147</v>
      </c>
      <c r="AS6878" s="208">
        <v>488.59</v>
      </c>
      <c r="AT6878" s="93"/>
      <c r="AU6878" s="93"/>
      <c r="AV6878" s="93"/>
    </row>
    <row r="6879" spans="32:48" x14ac:dyDescent="0.55000000000000004">
      <c r="AF6879" t="s">
        <v>54734</v>
      </c>
      <c r="AG6879" s="284">
        <v>104184.24</v>
      </c>
      <c r="AI6879" s="276" t="s">
        <v>57638</v>
      </c>
      <c r="AJ6879" s="277">
        <v>2500.0300000000002</v>
      </c>
      <c r="AL6879" s="246" t="s">
        <v>52627</v>
      </c>
      <c r="AM6879" s="247">
        <v>22947.84</v>
      </c>
      <c r="AO6879" s="226" t="s">
        <v>44982</v>
      </c>
      <c r="AP6879" s="227">
        <v>10642.47</v>
      </c>
      <c r="AR6879" s="207" t="s">
        <v>21148</v>
      </c>
      <c r="AS6879" s="208">
        <v>583.66</v>
      </c>
      <c r="AT6879" s="93"/>
      <c r="AU6879" s="93"/>
      <c r="AV6879" s="93"/>
    </row>
    <row r="6880" spans="32:48" x14ac:dyDescent="0.55000000000000004">
      <c r="AF6880" t="s">
        <v>43445</v>
      </c>
      <c r="AG6880" s="284">
        <v>677849.36</v>
      </c>
      <c r="AI6880" s="276" t="s">
        <v>50212</v>
      </c>
      <c r="AJ6880" s="277">
        <v>6000</v>
      </c>
      <c r="AL6880" s="246" t="s">
        <v>35109</v>
      </c>
      <c r="AM6880" s="247">
        <v>520167.43</v>
      </c>
      <c r="AO6880" s="226" t="s">
        <v>21166</v>
      </c>
      <c r="AP6880" s="227">
        <v>7660</v>
      </c>
      <c r="AR6880" s="207" t="s">
        <v>21149</v>
      </c>
      <c r="AS6880" s="208">
        <v>594</v>
      </c>
      <c r="AT6880" s="93"/>
      <c r="AU6880" s="93"/>
      <c r="AV6880" s="93"/>
    </row>
    <row r="6881" spans="32:48" x14ac:dyDescent="0.55000000000000004">
      <c r="AF6881" t="s">
        <v>58134</v>
      </c>
      <c r="AG6881" s="284">
        <v>2461.1999999999998</v>
      </c>
      <c r="AI6881" s="276" t="s">
        <v>64655</v>
      </c>
      <c r="AJ6881" s="277">
        <v>3000</v>
      </c>
      <c r="AL6881" s="246" t="s">
        <v>21398</v>
      </c>
      <c r="AM6881" s="247">
        <v>62792.5</v>
      </c>
      <c r="AO6881" s="226" t="s">
        <v>42561</v>
      </c>
      <c r="AP6881" s="227">
        <v>16756.669999999998</v>
      </c>
      <c r="AR6881" s="207" t="s">
        <v>21150</v>
      </c>
      <c r="AS6881" s="208">
        <v>16051.32</v>
      </c>
      <c r="AT6881" s="93"/>
      <c r="AU6881" s="93"/>
      <c r="AV6881" s="93"/>
    </row>
    <row r="6882" spans="32:48" x14ac:dyDescent="0.55000000000000004">
      <c r="AF6882" t="s">
        <v>48616</v>
      </c>
      <c r="AG6882" s="284">
        <v>40628.519999999997</v>
      </c>
      <c r="AI6882" s="276" t="s">
        <v>63270</v>
      </c>
      <c r="AJ6882" s="277">
        <v>169.19</v>
      </c>
      <c r="AL6882" s="246" t="s">
        <v>21404</v>
      </c>
      <c r="AM6882" s="247">
        <v>4199.63</v>
      </c>
      <c r="AO6882" s="226" t="s">
        <v>46971</v>
      </c>
      <c r="AP6882" s="227">
        <v>381</v>
      </c>
      <c r="AR6882" s="207" t="s">
        <v>21151</v>
      </c>
      <c r="AS6882" s="208">
        <v>25314.29</v>
      </c>
      <c r="AT6882" s="93"/>
      <c r="AU6882" s="93"/>
      <c r="AV6882" s="93"/>
    </row>
    <row r="6883" spans="32:48" x14ac:dyDescent="0.55000000000000004">
      <c r="AF6883" t="s">
        <v>54735</v>
      </c>
      <c r="AG6883" s="284">
        <v>41597.410000000003</v>
      </c>
      <c r="AI6883" s="276" t="s">
        <v>24320</v>
      </c>
      <c r="AJ6883" s="277">
        <v>928.04</v>
      </c>
      <c r="AL6883" s="246" t="s">
        <v>21405</v>
      </c>
      <c r="AM6883" s="247">
        <v>6351.35</v>
      </c>
      <c r="AO6883" s="226" t="s">
        <v>21167</v>
      </c>
      <c r="AP6883" s="227">
        <v>31620</v>
      </c>
      <c r="AR6883" s="207" t="s">
        <v>21152</v>
      </c>
      <c r="AS6883" s="208">
        <v>33063.910000000003</v>
      </c>
      <c r="AT6883" s="93"/>
      <c r="AU6883" s="93"/>
      <c r="AV6883" s="93"/>
    </row>
    <row r="6884" spans="32:48" x14ac:dyDescent="0.55000000000000004">
      <c r="AF6884" t="s">
        <v>48617</v>
      </c>
      <c r="AG6884" s="284">
        <v>29205.11</v>
      </c>
      <c r="AI6884" s="276" t="s">
        <v>42747</v>
      </c>
      <c r="AJ6884" s="277">
        <v>8274</v>
      </c>
      <c r="AL6884" s="246" t="s">
        <v>35111</v>
      </c>
      <c r="AM6884" s="247">
        <v>3000</v>
      </c>
      <c r="AO6884" s="226" t="s">
        <v>21168</v>
      </c>
      <c r="AP6884" s="227">
        <v>11439.38</v>
      </c>
      <c r="AR6884" s="207" t="s">
        <v>21153</v>
      </c>
      <c r="AS6884" s="208">
        <v>11919.65</v>
      </c>
      <c r="AT6884" s="93"/>
      <c r="AU6884" s="93"/>
      <c r="AV6884" s="93"/>
    </row>
    <row r="6885" spans="32:48" x14ac:dyDescent="0.55000000000000004">
      <c r="AF6885" t="s">
        <v>71004</v>
      </c>
      <c r="AG6885">
        <v>905.64</v>
      </c>
      <c r="AI6885" s="276" t="s">
        <v>36503</v>
      </c>
      <c r="AJ6885" s="277">
        <v>69999.839999999997</v>
      </c>
      <c r="AL6885" s="246" t="s">
        <v>56209</v>
      </c>
      <c r="AM6885" s="247">
        <v>1429.46</v>
      </c>
      <c r="AO6885" s="226" t="s">
        <v>39190</v>
      </c>
      <c r="AP6885" s="227">
        <v>19367.23</v>
      </c>
      <c r="AR6885" s="207" t="s">
        <v>21154</v>
      </c>
      <c r="AS6885" s="208">
        <v>330497.21999999997</v>
      </c>
      <c r="AT6885" s="93"/>
      <c r="AU6885" s="93"/>
      <c r="AV6885" s="93"/>
    </row>
    <row r="6886" spans="32:48" x14ac:dyDescent="0.55000000000000004">
      <c r="AF6886" t="s">
        <v>58812</v>
      </c>
      <c r="AG6886">
        <v>-762.06</v>
      </c>
      <c r="AI6886" s="276" t="s">
        <v>60642</v>
      </c>
      <c r="AJ6886" s="277">
        <v>143749.94</v>
      </c>
      <c r="AL6886" s="246" t="s">
        <v>52628</v>
      </c>
      <c r="AM6886" s="247">
        <v>520</v>
      </c>
      <c r="AO6886" s="226" t="s">
        <v>33658</v>
      </c>
      <c r="AP6886" s="227">
        <v>490.62</v>
      </c>
      <c r="AR6886" s="207" t="s">
        <v>21155</v>
      </c>
      <c r="AS6886" s="208">
        <v>173.8</v>
      </c>
      <c r="AT6886" s="93"/>
      <c r="AU6886" s="93"/>
      <c r="AV6886" s="93"/>
    </row>
    <row r="6887" spans="32:48" x14ac:dyDescent="0.55000000000000004">
      <c r="AF6887" t="s">
        <v>48618</v>
      </c>
      <c r="AG6887" s="284">
        <v>29988</v>
      </c>
      <c r="AI6887" s="276" t="s">
        <v>42749</v>
      </c>
      <c r="AJ6887" s="277">
        <v>13392.25</v>
      </c>
      <c r="AL6887" s="246" t="s">
        <v>21406</v>
      </c>
      <c r="AM6887" s="247">
        <v>46515.81</v>
      </c>
      <c r="AO6887" s="226" t="s">
        <v>42562</v>
      </c>
      <c r="AP6887" s="227">
        <v>360479</v>
      </c>
      <c r="AR6887" s="207" t="s">
        <v>21156</v>
      </c>
      <c r="AS6887" s="208">
        <v>4588.16</v>
      </c>
      <c r="AT6887" s="93"/>
      <c r="AU6887" s="93"/>
      <c r="AV6887" s="93"/>
    </row>
    <row r="6888" spans="32:48" x14ac:dyDescent="0.55000000000000004">
      <c r="AF6888" t="s">
        <v>55704</v>
      </c>
      <c r="AG6888" s="284">
        <v>-8591.7900000000009</v>
      </c>
      <c r="AI6888" s="276" t="s">
        <v>36504</v>
      </c>
      <c r="AJ6888" s="277">
        <v>43044</v>
      </c>
      <c r="AL6888" s="246" t="s">
        <v>35112</v>
      </c>
      <c r="AM6888" s="247">
        <v>146347.87</v>
      </c>
      <c r="AO6888" s="226" t="s">
        <v>42563</v>
      </c>
      <c r="AP6888" s="227">
        <v>17085</v>
      </c>
      <c r="AR6888" s="207" t="s">
        <v>21157</v>
      </c>
      <c r="AS6888" s="208">
        <v>390</v>
      </c>
      <c r="AT6888" s="93"/>
      <c r="AU6888" s="93"/>
      <c r="AV6888" s="93"/>
    </row>
    <row r="6889" spans="32:48" x14ac:dyDescent="0.55000000000000004">
      <c r="AF6889" t="s">
        <v>39655</v>
      </c>
      <c r="AG6889">
        <v>229.71</v>
      </c>
      <c r="AI6889" s="276" t="s">
        <v>42750</v>
      </c>
      <c r="AJ6889" s="277">
        <v>36025.78</v>
      </c>
      <c r="AL6889" s="246" t="s">
        <v>35113</v>
      </c>
      <c r="AM6889" s="247">
        <v>78279.86</v>
      </c>
      <c r="AO6889" s="226" t="s">
        <v>21170</v>
      </c>
      <c r="AP6889" s="227">
        <v>44002.63</v>
      </c>
      <c r="AR6889" s="207" t="s">
        <v>21158</v>
      </c>
      <c r="AS6889" s="208">
        <v>10500</v>
      </c>
      <c r="AT6889" s="93"/>
      <c r="AU6889" s="93"/>
      <c r="AV6889" s="93"/>
    </row>
    <row r="6890" spans="32:48" x14ac:dyDescent="0.55000000000000004">
      <c r="AF6890" t="s">
        <v>58137</v>
      </c>
      <c r="AG6890">
        <v>-131.08000000000001</v>
      </c>
      <c r="AI6890" s="276" t="s">
        <v>62135</v>
      </c>
      <c r="AJ6890" s="277">
        <v>30000</v>
      </c>
      <c r="AL6890" s="246" t="s">
        <v>52630</v>
      </c>
      <c r="AM6890" s="247">
        <v>12908.64</v>
      </c>
      <c r="AO6890" s="226" t="s">
        <v>21171</v>
      </c>
      <c r="AP6890" s="227">
        <v>17449.900000000001</v>
      </c>
      <c r="AR6890" s="207" t="s">
        <v>21159</v>
      </c>
      <c r="AS6890" s="208">
        <v>803.25</v>
      </c>
      <c r="AT6890" s="93"/>
      <c r="AU6890" s="93"/>
      <c r="AV6890" s="93"/>
    </row>
    <row r="6891" spans="32:48" x14ac:dyDescent="0.55000000000000004">
      <c r="AF6891" t="s">
        <v>58138</v>
      </c>
      <c r="AG6891" s="284">
        <v>2300</v>
      </c>
      <c r="AI6891" s="276" t="s">
        <v>68269</v>
      </c>
      <c r="AJ6891" s="277">
        <v>10195.4</v>
      </c>
      <c r="AL6891" s="246" t="s">
        <v>62015</v>
      </c>
      <c r="AM6891" s="247">
        <v>12128.45</v>
      </c>
      <c r="AO6891" s="226" t="s">
        <v>42564</v>
      </c>
      <c r="AP6891" s="227">
        <v>10596.76</v>
      </c>
      <c r="AR6891" s="207" t="s">
        <v>21160</v>
      </c>
      <c r="AS6891" s="208">
        <v>2276.4</v>
      </c>
      <c r="AT6891" s="93"/>
      <c r="AU6891" s="93"/>
      <c r="AV6891" s="93"/>
    </row>
    <row r="6892" spans="32:48" x14ac:dyDescent="0.55000000000000004">
      <c r="AF6892" t="s">
        <v>65240</v>
      </c>
      <c r="AG6892" s="284">
        <v>54823.040000000001</v>
      </c>
      <c r="AI6892" s="276" t="s">
        <v>68270</v>
      </c>
      <c r="AJ6892" s="277">
        <v>2000</v>
      </c>
      <c r="AL6892" s="246" t="s">
        <v>21407</v>
      </c>
      <c r="AM6892" s="247">
        <v>114215.8</v>
      </c>
      <c r="AO6892" s="226" t="s">
        <v>52600</v>
      </c>
      <c r="AP6892" s="227">
        <v>2889</v>
      </c>
      <c r="AR6892" s="207" t="s">
        <v>21161</v>
      </c>
      <c r="AS6892" s="208">
        <v>514.4</v>
      </c>
      <c r="AT6892" s="93"/>
      <c r="AU6892" s="93"/>
      <c r="AV6892" s="93"/>
    </row>
    <row r="6893" spans="32:48" x14ac:dyDescent="0.55000000000000004">
      <c r="AF6893" t="s">
        <v>55706</v>
      </c>
      <c r="AG6893" s="284">
        <v>745643.42</v>
      </c>
      <c r="AI6893" s="276" t="s">
        <v>62715</v>
      </c>
      <c r="AJ6893" s="277">
        <v>4430</v>
      </c>
      <c r="AL6893" s="246" t="s">
        <v>48924</v>
      </c>
      <c r="AM6893" s="247">
        <v>-255.73</v>
      </c>
      <c r="AO6893" s="226" t="s">
        <v>39191</v>
      </c>
      <c r="AP6893" s="227">
        <v>1570.9</v>
      </c>
      <c r="AR6893" s="207" t="s">
        <v>21162</v>
      </c>
      <c r="AS6893" s="208">
        <v>3780</v>
      </c>
      <c r="AT6893" s="93"/>
      <c r="AU6893" s="93"/>
      <c r="AV6893" s="93"/>
    </row>
    <row r="6894" spans="32:48" x14ac:dyDescent="0.55000000000000004">
      <c r="AF6894" t="s">
        <v>63864</v>
      </c>
      <c r="AG6894" s="284">
        <v>561071.68999999994</v>
      </c>
      <c r="AI6894" s="276" t="s">
        <v>68271</v>
      </c>
      <c r="AJ6894" s="277">
        <v>1037.32</v>
      </c>
      <c r="AL6894" s="246" t="s">
        <v>48925</v>
      </c>
      <c r="AM6894" s="247">
        <v>-5229.08</v>
      </c>
      <c r="AO6894" s="226" t="s">
        <v>49995</v>
      </c>
      <c r="AP6894" s="227">
        <v>849</v>
      </c>
      <c r="AR6894" s="207" t="s">
        <v>21163</v>
      </c>
      <c r="AS6894" s="208">
        <v>289.18</v>
      </c>
      <c r="AT6894" s="93"/>
      <c r="AU6894" s="93"/>
      <c r="AV6894" s="93"/>
    </row>
    <row r="6895" spans="32:48" x14ac:dyDescent="0.55000000000000004">
      <c r="AF6895" t="s">
        <v>58139</v>
      </c>
      <c r="AG6895" s="284">
        <v>79121.05</v>
      </c>
      <c r="AI6895" s="276" t="s">
        <v>57640</v>
      </c>
      <c r="AJ6895" s="277">
        <v>63000</v>
      </c>
      <c r="AL6895" s="246" t="s">
        <v>48011</v>
      </c>
      <c r="AM6895" s="247">
        <v>576532.74</v>
      </c>
      <c r="AO6895" s="226" t="s">
        <v>21172</v>
      </c>
      <c r="AP6895" s="227">
        <v>45721.71</v>
      </c>
      <c r="AR6895" s="207" t="s">
        <v>21164</v>
      </c>
      <c r="AS6895" s="208">
        <v>159.54</v>
      </c>
      <c r="AT6895" s="93"/>
      <c r="AU6895" s="93"/>
      <c r="AV6895" s="93"/>
    </row>
    <row r="6896" spans="32:48" x14ac:dyDescent="0.55000000000000004">
      <c r="AF6896" t="s">
        <v>70977</v>
      </c>
      <c r="AG6896" s="284">
        <v>44367.34</v>
      </c>
      <c r="AI6896" s="276" t="s">
        <v>48134</v>
      </c>
      <c r="AJ6896" s="277">
        <v>26606.59</v>
      </c>
      <c r="AL6896" s="246" t="s">
        <v>61423</v>
      </c>
      <c r="AM6896" s="247">
        <v>45699</v>
      </c>
      <c r="AO6896" s="226" t="s">
        <v>21173</v>
      </c>
      <c r="AP6896" s="227">
        <v>123093.08</v>
      </c>
      <c r="AR6896" s="207" t="s">
        <v>21165</v>
      </c>
      <c r="AS6896" s="208">
        <v>105935</v>
      </c>
      <c r="AT6896" s="93"/>
      <c r="AU6896" s="93"/>
      <c r="AV6896" s="93"/>
    </row>
    <row r="6897" spans="32:48" x14ac:dyDescent="0.55000000000000004">
      <c r="AF6897" t="s">
        <v>70978</v>
      </c>
      <c r="AG6897" s="284">
        <v>105663.03999999999</v>
      </c>
      <c r="AI6897" s="276" t="s">
        <v>59732</v>
      </c>
      <c r="AJ6897" s="277">
        <v>35122.36</v>
      </c>
      <c r="AL6897" s="246" t="s">
        <v>63691</v>
      </c>
      <c r="AM6897" s="247">
        <v>9330</v>
      </c>
      <c r="AO6897" s="226" t="s">
        <v>36313</v>
      </c>
      <c r="AP6897" s="227">
        <v>67032.17</v>
      </c>
      <c r="AR6897" s="207" t="s">
        <v>21166</v>
      </c>
      <c r="AS6897" s="208">
        <v>12050</v>
      </c>
      <c r="AT6897" s="93"/>
      <c r="AU6897" s="93"/>
      <c r="AV6897" s="93"/>
    </row>
    <row r="6898" spans="32:48" x14ac:dyDescent="0.55000000000000004">
      <c r="AF6898" t="s">
        <v>65241</v>
      </c>
      <c r="AG6898" s="284">
        <v>43564.43</v>
      </c>
      <c r="AI6898" s="276" t="s">
        <v>68272</v>
      </c>
      <c r="AJ6898" s="277">
        <v>27539.84</v>
      </c>
      <c r="AL6898" s="246" t="s">
        <v>63692</v>
      </c>
      <c r="AM6898" s="247">
        <v>713.76</v>
      </c>
      <c r="AO6898" s="226" t="s">
        <v>36314</v>
      </c>
      <c r="AP6898" s="227">
        <v>20728.64</v>
      </c>
      <c r="AR6898" s="207" t="s">
        <v>21167</v>
      </c>
      <c r="AS6898" s="208">
        <v>9720</v>
      </c>
      <c r="AT6898" s="93"/>
      <c r="AU6898" s="93"/>
      <c r="AV6898" s="93"/>
    </row>
    <row r="6899" spans="32:48" x14ac:dyDescent="0.55000000000000004">
      <c r="AF6899" t="s">
        <v>69591</v>
      </c>
      <c r="AG6899" s="284">
        <v>46550.5</v>
      </c>
      <c r="AI6899" s="276" t="s">
        <v>62716</v>
      </c>
      <c r="AJ6899" s="277">
        <v>2697.67</v>
      </c>
      <c r="AL6899" s="246" t="s">
        <v>63693</v>
      </c>
      <c r="AM6899" s="247">
        <v>2285.85</v>
      </c>
      <c r="AO6899" s="226" t="s">
        <v>36315</v>
      </c>
      <c r="AP6899" s="227">
        <v>16668.02</v>
      </c>
      <c r="AR6899" s="207" t="s">
        <v>21168</v>
      </c>
      <c r="AS6899" s="208">
        <v>3951.87</v>
      </c>
      <c r="AT6899" s="93"/>
      <c r="AU6899" s="93"/>
      <c r="AV6899" s="93"/>
    </row>
    <row r="6900" spans="32:48" x14ac:dyDescent="0.55000000000000004">
      <c r="AF6900" t="s">
        <v>60984</v>
      </c>
      <c r="AG6900" s="284">
        <v>50995.88</v>
      </c>
      <c r="AI6900" s="276" t="s">
        <v>68273</v>
      </c>
      <c r="AJ6900" s="277">
        <v>933</v>
      </c>
      <c r="AL6900" s="246" t="s">
        <v>64381</v>
      </c>
      <c r="AM6900" s="247">
        <v>1566.11</v>
      </c>
      <c r="AO6900" s="226" t="s">
        <v>47994</v>
      </c>
      <c r="AP6900" s="227">
        <v>3914.57</v>
      </c>
      <c r="AR6900" s="207" t="s">
        <v>21169</v>
      </c>
      <c r="AS6900" s="208">
        <v>356000</v>
      </c>
      <c r="AT6900" s="93"/>
      <c r="AU6900" s="93"/>
      <c r="AV6900" s="93"/>
    </row>
    <row r="6901" spans="32:48" x14ac:dyDescent="0.55000000000000004">
      <c r="AF6901" t="s">
        <v>69592</v>
      </c>
      <c r="AG6901">
        <v>726.23</v>
      </c>
      <c r="AI6901" s="276" t="s">
        <v>53135</v>
      </c>
      <c r="AJ6901" s="277">
        <v>507.6</v>
      </c>
      <c r="AL6901" s="246" t="s">
        <v>64382</v>
      </c>
      <c r="AM6901" s="247">
        <v>448.16</v>
      </c>
      <c r="AO6901" s="226" t="s">
        <v>36316</v>
      </c>
      <c r="AP6901" s="227">
        <v>108768.85</v>
      </c>
      <c r="AR6901" s="207" t="s">
        <v>21170</v>
      </c>
      <c r="AS6901" s="208">
        <v>37305.83</v>
      </c>
      <c r="AT6901" s="93"/>
      <c r="AU6901" s="93"/>
      <c r="AV6901" s="93"/>
    </row>
    <row r="6902" spans="32:48" x14ac:dyDescent="0.55000000000000004">
      <c r="AF6902" t="s">
        <v>63866</v>
      </c>
      <c r="AG6902" s="284">
        <v>53229.78</v>
      </c>
      <c r="AI6902" s="276" t="s">
        <v>53136</v>
      </c>
      <c r="AJ6902" s="277">
        <v>38.159999999999997</v>
      </c>
      <c r="AL6902" s="246" t="s">
        <v>64383</v>
      </c>
      <c r="AM6902" s="247">
        <v>34.29</v>
      </c>
      <c r="AO6902" s="226" t="s">
        <v>52601</v>
      </c>
      <c r="AP6902" s="227">
        <v>41126</v>
      </c>
      <c r="AR6902" s="207" t="s">
        <v>21171</v>
      </c>
      <c r="AS6902" s="208">
        <v>63630.8</v>
      </c>
      <c r="AT6902" s="93"/>
      <c r="AU6902" s="93"/>
      <c r="AV6902" s="93"/>
    </row>
    <row r="6903" spans="32:48" x14ac:dyDescent="0.55000000000000004">
      <c r="AF6903" t="s">
        <v>65242</v>
      </c>
      <c r="AG6903">
        <v>981</v>
      </c>
      <c r="AI6903" s="276" t="s">
        <v>57642</v>
      </c>
      <c r="AJ6903" s="277">
        <v>45.99</v>
      </c>
      <c r="AL6903" s="246" t="s">
        <v>64384</v>
      </c>
      <c r="AM6903" s="247">
        <v>109.8</v>
      </c>
      <c r="AO6903" s="226" t="s">
        <v>52602</v>
      </c>
      <c r="AP6903" s="227">
        <v>9.08</v>
      </c>
      <c r="AR6903" s="207" t="s">
        <v>21172</v>
      </c>
      <c r="AS6903" s="208">
        <v>22410.45</v>
      </c>
      <c r="AT6903" s="93"/>
      <c r="AU6903" s="93"/>
      <c r="AV6903" s="93"/>
    </row>
    <row r="6904" spans="32:48" x14ac:dyDescent="0.55000000000000004">
      <c r="AF6904" t="s">
        <v>70994</v>
      </c>
      <c r="AG6904" s="284">
        <v>2407.5100000000002</v>
      </c>
      <c r="AI6904" s="276" t="s">
        <v>70655</v>
      </c>
      <c r="AJ6904" s="277">
        <v>2481</v>
      </c>
      <c r="AL6904" s="246" t="s">
        <v>63694</v>
      </c>
      <c r="AM6904" s="247">
        <v>42183.6</v>
      </c>
      <c r="AO6904" s="226" t="s">
        <v>49996</v>
      </c>
      <c r="AP6904" s="227">
        <v>175.74</v>
      </c>
      <c r="AR6904" s="207" t="s">
        <v>21173</v>
      </c>
      <c r="AS6904" s="208">
        <v>1473.26</v>
      </c>
      <c r="AT6904" s="93"/>
      <c r="AU6904" s="93"/>
      <c r="AV6904" s="93"/>
    </row>
    <row r="6905" spans="32:48" x14ac:dyDescent="0.55000000000000004">
      <c r="AF6905" t="s">
        <v>70988</v>
      </c>
      <c r="AG6905" s="284">
        <v>1969</v>
      </c>
      <c r="AI6905" s="276" t="s">
        <v>61514</v>
      </c>
      <c r="AJ6905" s="277">
        <v>21367.88</v>
      </c>
      <c r="AL6905" s="246" t="s">
        <v>62960</v>
      </c>
      <c r="AM6905" s="247">
        <v>4060.96</v>
      </c>
      <c r="AO6905" s="226" t="s">
        <v>48916</v>
      </c>
      <c r="AP6905" s="227">
        <v>27170</v>
      </c>
      <c r="AR6905" s="207" t="s">
        <v>21174</v>
      </c>
      <c r="AS6905" s="208">
        <v>105935</v>
      </c>
      <c r="AT6905" s="93"/>
      <c r="AU6905" s="93"/>
      <c r="AV6905" s="93"/>
    </row>
    <row r="6906" spans="32:48" x14ac:dyDescent="0.55000000000000004">
      <c r="AF6906" t="s">
        <v>69593</v>
      </c>
      <c r="AG6906" s="284">
        <v>48971.49</v>
      </c>
      <c r="AI6906" s="276" t="s">
        <v>53140</v>
      </c>
      <c r="AJ6906" s="277">
        <v>17799.95</v>
      </c>
      <c r="AL6906" s="246" t="s">
        <v>56210</v>
      </c>
      <c r="AM6906" s="247">
        <v>444993.03</v>
      </c>
      <c r="AO6906" s="226" t="s">
        <v>52603</v>
      </c>
      <c r="AP6906" s="227">
        <v>489.32</v>
      </c>
      <c r="AR6906" s="207" t="s">
        <v>21175</v>
      </c>
      <c r="AS6906" s="208">
        <v>10500</v>
      </c>
      <c r="AT6906" s="93"/>
      <c r="AU6906" s="93"/>
      <c r="AV6906" s="93"/>
    </row>
    <row r="6907" spans="32:48" x14ac:dyDescent="0.55000000000000004">
      <c r="AF6907" t="s">
        <v>65243</v>
      </c>
      <c r="AG6907">
        <v>250</v>
      </c>
      <c r="AI6907" s="276" t="s">
        <v>68274</v>
      </c>
      <c r="AJ6907" s="277">
        <v>65366.25</v>
      </c>
      <c r="AL6907" s="246" t="s">
        <v>56211</v>
      </c>
      <c r="AM6907" s="247">
        <v>120861.51</v>
      </c>
      <c r="AO6907" s="226" t="s">
        <v>49997</v>
      </c>
      <c r="AP6907" s="227">
        <v>10000</v>
      </c>
      <c r="AR6907" s="207" t="s">
        <v>21176</v>
      </c>
      <c r="AS6907" s="208">
        <v>12050</v>
      </c>
      <c r="AT6907" s="93"/>
      <c r="AU6907" s="93"/>
      <c r="AV6907" s="93"/>
    </row>
    <row r="6908" spans="32:48" x14ac:dyDescent="0.55000000000000004">
      <c r="AF6908" t="s">
        <v>63867</v>
      </c>
      <c r="AG6908" s="284">
        <v>936559.48</v>
      </c>
      <c r="AI6908" s="276" t="s">
        <v>70052</v>
      </c>
      <c r="AJ6908" s="277">
        <v>50000.04</v>
      </c>
      <c r="AL6908" s="246" t="s">
        <v>62650</v>
      </c>
      <c r="AM6908" s="247">
        <v>254000</v>
      </c>
      <c r="AO6908" s="226" t="s">
        <v>44983</v>
      </c>
      <c r="AP6908" s="227">
        <v>42021</v>
      </c>
      <c r="AR6908" s="207" t="s">
        <v>21177</v>
      </c>
      <c r="AS6908" s="208">
        <v>3780</v>
      </c>
      <c r="AT6908" s="93"/>
      <c r="AU6908" s="93"/>
      <c r="AV6908" s="93"/>
    </row>
    <row r="6909" spans="32:48" x14ac:dyDescent="0.55000000000000004">
      <c r="AF6909" t="s">
        <v>69594</v>
      </c>
      <c r="AG6909" s="284">
        <v>49694.45</v>
      </c>
      <c r="AI6909" s="276" t="s">
        <v>70053</v>
      </c>
      <c r="AJ6909" s="277">
        <v>124361.71</v>
      </c>
      <c r="AL6909" s="246" t="s">
        <v>40344</v>
      </c>
      <c r="AM6909" s="247">
        <v>284652.06</v>
      </c>
      <c r="AO6909" s="226" t="s">
        <v>44984</v>
      </c>
      <c r="AP6909" s="227">
        <v>3213</v>
      </c>
      <c r="AR6909" s="207" t="s">
        <v>21178</v>
      </c>
      <c r="AS6909" s="208">
        <v>15305.94</v>
      </c>
      <c r="AT6909" s="93"/>
      <c r="AU6909" s="93"/>
      <c r="AV6909" s="93"/>
    </row>
    <row r="6910" spans="32:48" x14ac:dyDescent="0.55000000000000004">
      <c r="AF6910" t="s">
        <v>63546</v>
      </c>
      <c r="AG6910" s="284">
        <v>549731.15</v>
      </c>
      <c r="AI6910" s="276" t="s">
        <v>59736</v>
      </c>
      <c r="AJ6910" s="277">
        <v>18336.060000000001</v>
      </c>
      <c r="AL6910" s="246" t="s">
        <v>57482</v>
      </c>
      <c r="AM6910" s="247">
        <v>24857</v>
      </c>
      <c r="AO6910" s="226" t="s">
        <v>44985</v>
      </c>
      <c r="AP6910" s="227">
        <v>122561.45</v>
      </c>
      <c r="AR6910" s="207" t="s">
        <v>21179</v>
      </c>
      <c r="AS6910" s="208">
        <v>3968.1</v>
      </c>
      <c r="AT6910" s="93"/>
      <c r="AU6910" s="93"/>
      <c r="AV6910" s="93"/>
    </row>
    <row r="6911" spans="32:48" x14ac:dyDescent="0.55000000000000004">
      <c r="AF6911" t="s">
        <v>70995</v>
      </c>
      <c r="AG6911">
        <v>319.31</v>
      </c>
      <c r="AI6911" s="276" t="s">
        <v>70054</v>
      </c>
      <c r="AJ6911" s="277">
        <v>100000</v>
      </c>
      <c r="AL6911" s="246" t="s">
        <v>48012</v>
      </c>
      <c r="AM6911" s="247">
        <v>85405.86</v>
      </c>
      <c r="AO6911" s="226" t="s">
        <v>44986</v>
      </c>
      <c r="AP6911" s="227">
        <v>10000.549999999999</v>
      </c>
      <c r="AR6911" s="207" t="s">
        <v>13597</v>
      </c>
      <c r="AS6911" s="208">
        <v>6268.59</v>
      </c>
      <c r="AT6911" s="93"/>
      <c r="AU6911" s="93"/>
      <c r="AV6911" s="93"/>
    </row>
    <row r="6912" spans="32:48" x14ac:dyDescent="0.55000000000000004">
      <c r="AF6912" t="s">
        <v>55707</v>
      </c>
      <c r="AG6912" s="284">
        <v>259691.33</v>
      </c>
      <c r="AI6912" s="276" t="s">
        <v>68275</v>
      </c>
      <c r="AJ6912" s="277">
        <v>10896</v>
      </c>
      <c r="AL6912" s="246" t="s">
        <v>52633</v>
      </c>
      <c r="AM6912" s="247">
        <v>1806.03</v>
      </c>
      <c r="AO6912" s="226" t="s">
        <v>21197</v>
      </c>
      <c r="AP6912" s="227">
        <v>15827.71</v>
      </c>
      <c r="AR6912" s="207" t="s">
        <v>21180</v>
      </c>
      <c r="AS6912" s="208">
        <v>984.2</v>
      </c>
      <c r="AT6912" s="93"/>
      <c r="AU6912" s="93"/>
      <c r="AV6912" s="93"/>
    </row>
    <row r="6913" spans="32:48" x14ac:dyDescent="0.55000000000000004">
      <c r="AF6913" t="s">
        <v>60985</v>
      </c>
      <c r="AG6913" s="284">
        <v>706558.58</v>
      </c>
      <c r="AI6913" s="276" t="s">
        <v>63274</v>
      </c>
      <c r="AJ6913" s="277">
        <v>146385.57999999999</v>
      </c>
      <c r="AL6913" s="246" t="s">
        <v>59632</v>
      </c>
      <c r="AM6913" s="247">
        <v>3800</v>
      </c>
      <c r="AO6913" s="226" t="s">
        <v>13604</v>
      </c>
      <c r="AP6913" s="227">
        <v>33619.75</v>
      </c>
      <c r="AR6913" s="207" t="s">
        <v>21181</v>
      </c>
      <c r="AS6913" s="208">
        <v>358135</v>
      </c>
      <c r="AT6913" s="93"/>
      <c r="AU6913" s="93"/>
      <c r="AV6913" s="93"/>
    </row>
    <row r="6914" spans="32:48" x14ac:dyDescent="0.55000000000000004">
      <c r="AF6914" t="s">
        <v>63868</v>
      </c>
      <c r="AG6914">
        <v>400.57</v>
      </c>
      <c r="AI6914" s="276" t="s">
        <v>68276</v>
      </c>
      <c r="AJ6914" s="277">
        <v>115470.83</v>
      </c>
      <c r="AL6914" s="246" t="s">
        <v>48926</v>
      </c>
      <c r="AM6914" s="247">
        <v>3431.7</v>
      </c>
      <c r="AO6914" s="226" t="s">
        <v>52604</v>
      </c>
      <c r="AP6914" s="227">
        <v>5395.86</v>
      </c>
      <c r="AR6914" s="207" t="s">
        <v>21182</v>
      </c>
      <c r="AS6914" s="208">
        <v>9111.25</v>
      </c>
      <c r="AT6914" s="93"/>
      <c r="AU6914" s="93"/>
      <c r="AV6914" s="93"/>
    </row>
    <row r="6915" spans="32:48" x14ac:dyDescent="0.55000000000000004">
      <c r="AF6915" t="s">
        <v>63869</v>
      </c>
      <c r="AG6915" s="284">
        <v>9882.25</v>
      </c>
      <c r="AI6915" s="276" t="s">
        <v>68277</v>
      </c>
      <c r="AJ6915" s="277">
        <v>172544.75</v>
      </c>
      <c r="AL6915" s="246" t="s">
        <v>64385</v>
      </c>
      <c r="AM6915" s="247">
        <v>11.33</v>
      </c>
      <c r="AO6915" s="226" t="s">
        <v>52605</v>
      </c>
      <c r="AP6915" s="227">
        <v>412.77</v>
      </c>
      <c r="AR6915" s="207" t="s">
        <v>21183</v>
      </c>
      <c r="AS6915" s="208">
        <v>15900</v>
      </c>
      <c r="AT6915" s="93"/>
      <c r="AU6915" s="93"/>
      <c r="AV6915" s="93"/>
    </row>
    <row r="6916" spans="32:48" x14ac:dyDescent="0.55000000000000004">
      <c r="AF6916" t="s">
        <v>69595</v>
      </c>
      <c r="AG6916" s="284">
        <v>6764.11</v>
      </c>
      <c r="AI6916" s="276" t="s">
        <v>68278</v>
      </c>
      <c r="AJ6916" s="277">
        <v>1500</v>
      </c>
      <c r="AL6916" s="246" t="s">
        <v>40346</v>
      </c>
      <c r="AM6916" s="247">
        <v>89483.04</v>
      </c>
      <c r="AO6916" s="226" t="s">
        <v>52606</v>
      </c>
      <c r="AP6916" s="227">
        <v>239857.32</v>
      </c>
      <c r="AR6916" s="207" t="s">
        <v>13598</v>
      </c>
      <c r="AS6916" s="208">
        <v>41455.120000000003</v>
      </c>
      <c r="AT6916" s="93"/>
      <c r="AU6916" s="93"/>
      <c r="AV6916" s="93"/>
    </row>
    <row r="6917" spans="32:48" x14ac:dyDescent="0.55000000000000004">
      <c r="AF6917" t="s">
        <v>70989</v>
      </c>
      <c r="AG6917">
        <v>1.76</v>
      </c>
      <c r="AI6917" s="276" t="s">
        <v>68279</v>
      </c>
      <c r="AJ6917" s="277">
        <v>2200</v>
      </c>
      <c r="AL6917" s="246" t="s">
        <v>40347</v>
      </c>
      <c r="AM6917" s="247">
        <v>288748.68</v>
      </c>
      <c r="AO6917" s="226" t="s">
        <v>52607</v>
      </c>
      <c r="AP6917" s="227">
        <v>44720.15</v>
      </c>
      <c r="AR6917" s="207" t="s">
        <v>13599</v>
      </c>
      <c r="AS6917" s="208">
        <v>71874.8</v>
      </c>
      <c r="AT6917" s="93"/>
      <c r="AU6917" s="93"/>
      <c r="AV6917" s="93"/>
    </row>
    <row r="6918" spans="32:48" x14ac:dyDescent="0.55000000000000004">
      <c r="AF6918" t="s">
        <v>58910</v>
      </c>
      <c r="AG6918" s="284">
        <v>2484906.84</v>
      </c>
      <c r="AI6918" s="276" t="s">
        <v>68280</v>
      </c>
      <c r="AJ6918" s="277">
        <v>8463.52</v>
      </c>
      <c r="AL6918" s="246" t="s">
        <v>42574</v>
      </c>
      <c r="AM6918" s="247">
        <v>173388.28</v>
      </c>
      <c r="AO6918" s="226" t="s">
        <v>52608</v>
      </c>
      <c r="AP6918" s="227">
        <v>53132.56</v>
      </c>
      <c r="AR6918" s="207" t="s">
        <v>21184</v>
      </c>
      <c r="AS6918" s="208">
        <v>15734</v>
      </c>
      <c r="AT6918" s="93"/>
      <c r="AU6918" s="93"/>
      <c r="AV6918" s="93"/>
    </row>
    <row r="6919" spans="32:48" x14ac:dyDescent="0.55000000000000004">
      <c r="AF6919" t="s">
        <v>63547</v>
      </c>
      <c r="AG6919" s="284">
        <v>-11393.11</v>
      </c>
      <c r="AI6919" s="276" t="s">
        <v>68281</v>
      </c>
      <c r="AJ6919" s="277">
        <v>647.46</v>
      </c>
      <c r="AL6919" s="246" t="s">
        <v>52634</v>
      </c>
      <c r="AM6919" s="247">
        <v>7753</v>
      </c>
      <c r="AO6919" s="226" t="s">
        <v>52609</v>
      </c>
      <c r="AP6919" s="227">
        <v>25500.63</v>
      </c>
      <c r="AR6919" s="207" t="s">
        <v>21185</v>
      </c>
      <c r="AS6919" s="208">
        <v>2194</v>
      </c>
      <c r="AT6919" s="93"/>
      <c r="AU6919" s="93"/>
      <c r="AV6919" s="93"/>
    </row>
    <row r="6920" spans="32:48" x14ac:dyDescent="0.55000000000000004">
      <c r="AF6920" t="s">
        <v>66799</v>
      </c>
      <c r="AG6920" s="284">
        <v>2034.4</v>
      </c>
      <c r="AI6920" s="276" t="s">
        <v>68282</v>
      </c>
      <c r="AJ6920" s="277">
        <v>1551</v>
      </c>
      <c r="AL6920" s="246" t="s">
        <v>57483</v>
      </c>
      <c r="AM6920" s="247">
        <v>124175.05</v>
      </c>
      <c r="AO6920" s="226" t="s">
        <v>52610</v>
      </c>
      <c r="AP6920" s="227">
        <v>1145.95</v>
      </c>
      <c r="AR6920" s="207" t="s">
        <v>21186</v>
      </c>
      <c r="AS6920" s="208">
        <v>2901</v>
      </c>
      <c r="AT6920" s="93"/>
      <c r="AU6920" s="93"/>
      <c r="AV6920" s="93"/>
    </row>
    <row r="6921" spans="32:48" x14ac:dyDescent="0.55000000000000004">
      <c r="AF6921" t="s">
        <v>63870</v>
      </c>
      <c r="AG6921" s="284">
        <v>751341.96</v>
      </c>
      <c r="AI6921" s="276" t="s">
        <v>70656</v>
      </c>
      <c r="AJ6921" s="277">
        <v>71866.34</v>
      </c>
      <c r="AL6921" s="246" t="s">
        <v>62651</v>
      </c>
      <c r="AM6921" s="247">
        <v>281074.74</v>
      </c>
      <c r="AO6921" s="226" t="s">
        <v>52611</v>
      </c>
      <c r="AP6921" s="227">
        <v>27391.1</v>
      </c>
      <c r="AR6921" s="207" t="s">
        <v>21187</v>
      </c>
      <c r="AS6921" s="208">
        <v>30340.87</v>
      </c>
      <c r="AT6921" s="93"/>
      <c r="AU6921" s="93"/>
      <c r="AV6921" s="93"/>
    </row>
    <row r="6922" spans="32:48" x14ac:dyDescent="0.55000000000000004">
      <c r="AF6922" t="s">
        <v>69596</v>
      </c>
      <c r="AG6922" s="284">
        <v>2258.41</v>
      </c>
      <c r="AI6922" s="276" t="s">
        <v>70657</v>
      </c>
      <c r="AJ6922" s="277">
        <v>5497.77</v>
      </c>
      <c r="AL6922" s="246" t="s">
        <v>57484</v>
      </c>
      <c r="AM6922" s="247">
        <v>54222.47</v>
      </c>
      <c r="AO6922" s="226" t="s">
        <v>36319</v>
      </c>
      <c r="AP6922" s="227">
        <v>208397.7</v>
      </c>
      <c r="AR6922" s="207" t="s">
        <v>21188</v>
      </c>
      <c r="AS6922" s="208">
        <v>2809</v>
      </c>
      <c r="AT6922" s="93"/>
      <c r="AU6922" s="93"/>
      <c r="AV6922" s="93"/>
    </row>
    <row r="6923" spans="32:48" x14ac:dyDescent="0.55000000000000004">
      <c r="AF6923" t="s">
        <v>58816</v>
      </c>
      <c r="AG6923" s="284">
        <v>111596</v>
      </c>
      <c r="AI6923" s="276" t="s">
        <v>70658</v>
      </c>
      <c r="AJ6923" s="277">
        <v>15637.5</v>
      </c>
      <c r="AL6923" s="246" t="s">
        <v>56212</v>
      </c>
      <c r="AM6923" s="247">
        <v>68521.7</v>
      </c>
      <c r="AO6923" s="226" t="s">
        <v>52612</v>
      </c>
      <c r="AP6923" s="227">
        <v>4152</v>
      </c>
      <c r="AR6923" s="207" t="s">
        <v>21189</v>
      </c>
      <c r="AS6923" s="208">
        <v>39309.51</v>
      </c>
      <c r="AT6923" s="93"/>
      <c r="AU6923" s="93"/>
      <c r="AV6923" s="93"/>
    </row>
    <row r="6924" spans="32:48" x14ac:dyDescent="0.55000000000000004">
      <c r="AF6924" t="s">
        <v>63871</v>
      </c>
      <c r="AG6924" s="284">
        <v>421789.8</v>
      </c>
      <c r="AI6924" s="276" t="s">
        <v>70659</v>
      </c>
      <c r="AJ6924" s="277">
        <v>15073.99</v>
      </c>
      <c r="AL6924" s="246" t="s">
        <v>52636</v>
      </c>
      <c r="AM6924" s="247">
        <v>306902.76</v>
      </c>
      <c r="AO6924" s="226" t="s">
        <v>46972</v>
      </c>
      <c r="AP6924" s="227">
        <v>4525</v>
      </c>
      <c r="AR6924" s="207" t="s">
        <v>13600</v>
      </c>
      <c r="AS6924" s="208">
        <v>57372.160000000003</v>
      </c>
      <c r="AT6924" s="93"/>
      <c r="AU6924" s="93"/>
      <c r="AV6924" s="93"/>
    </row>
    <row r="6925" spans="32:48" x14ac:dyDescent="0.55000000000000004">
      <c r="AF6925" t="s">
        <v>60986</v>
      </c>
      <c r="AG6925" s="284">
        <v>690820.02</v>
      </c>
      <c r="AI6925" s="276" t="s">
        <v>70660</v>
      </c>
      <c r="AJ6925" s="277">
        <v>-51.5</v>
      </c>
      <c r="AL6925" s="246" t="s">
        <v>61208</v>
      </c>
      <c r="AM6925" s="247">
        <v>315913.14</v>
      </c>
      <c r="AO6925" s="226" t="s">
        <v>49998</v>
      </c>
      <c r="AP6925" s="227">
        <v>3750</v>
      </c>
      <c r="AR6925" s="207" t="s">
        <v>21190</v>
      </c>
      <c r="AS6925" s="208">
        <v>64589.75</v>
      </c>
      <c r="AT6925" s="93"/>
      <c r="AU6925" s="93"/>
      <c r="AV6925" s="93"/>
    </row>
    <row r="6926" spans="32:48" x14ac:dyDescent="0.55000000000000004">
      <c r="AF6926" t="s">
        <v>65244</v>
      </c>
      <c r="AG6926" s="284">
        <v>149210.74</v>
      </c>
      <c r="AI6926" s="276" t="s">
        <v>24503</v>
      </c>
      <c r="AJ6926" s="277">
        <v>15582.92</v>
      </c>
      <c r="AL6926" s="246" t="s">
        <v>60078</v>
      </c>
      <c r="AM6926" s="247">
        <v>30880.2</v>
      </c>
      <c r="AO6926" s="226" t="s">
        <v>52613</v>
      </c>
      <c r="AP6926" s="227">
        <v>10280.530000000001</v>
      </c>
      <c r="AR6926" s="207" t="s">
        <v>21191</v>
      </c>
      <c r="AS6926" s="208">
        <v>35379.440000000002</v>
      </c>
      <c r="AT6926" s="93"/>
      <c r="AU6926" s="93"/>
      <c r="AV6926" s="93"/>
    </row>
    <row r="6927" spans="32:48" x14ac:dyDescent="0.55000000000000004">
      <c r="AF6927" t="s">
        <v>58140</v>
      </c>
      <c r="AG6927" s="284">
        <v>2231964.4900000002</v>
      </c>
      <c r="AI6927" s="276" t="s">
        <v>64661</v>
      </c>
      <c r="AJ6927" s="277">
        <v>-87.92</v>
      </c>
      <c r="AL6927" s="246" t="s">
        <v>52637</v>
      </c>
      <c r="AM6927" s="247">
        <v>6731.76</v>
      </c>
      <c r="AO6927" s="226" t="s">
        <v>44987</v>
      </c>
      <c r="AP6927" s="227">
        <v>37700</v>
      </c>
      <c r="AR6927" s="207" t="s">
        <v>21192</v>
      </c>
      <c r="AS6927" s="208">
        <v>367745.97</v>
      </c>
      <c r="AT6927" s="93"/>
      <c r="AU6927" s="93"/>
      <c r="AV6927" s="93"/>
    </row>
    <row r="6928" spans="32:48" x14ac:dyDescent="0.55000000000000004">
      <c r="AF6928" t="s">
        <v>60987</v>
      </c>
      <c r="AG6928" s="284">
        <v>887609.5</v>
      </c>
      <c r="AI6928" s="276" t="s">
        <v>68283</v>
      </c>
      <c r="AJ6928" s="277">
        <v>251</v>
      </c>
      <c r="AL6928" s="246" t="s">
        <v>52638</v>
      </c>
      <c r="AM6928" s="247">
        <v>514.98</v>
      </c>
      <c r="AO6928" s="226" t="s">
        <v>44988</v>
      </c>
      <c r="AP6928" s="227">
        <v>1666</v>
      </c>
      <c r="AR6928" s="207" t="s">
        <v>21193</v>
      </c>
      <c r="AS6928" s="208">
        <v>23000</v>
      </c>
      <c r="AT6928" s="93"/>
      <c r="AU6928" s="93"/>
      <c r="AV6928" s="93"/>
    </row>
    <row r="6929" spans="32:48" x14ac:dyDescent="0.55000000000000004">
      <c r="AF6929" t="s">
        <v>65245</v>
      </c>
      <c r="AG6929">
        <v>565.29</v>
      </c>
      <c r="AI6929" s="276" t="s">
        <v>63275</v>
      </c>
      <c r="AJ6929" s="277">
        <v>2024.55</v>
      </c>
      <c r="AL6929" s="246" t="s">
        <v>52639</v>
      </c>
      <c r="AM6929" s="247">
        <v>1649.29</v>
      </c>
      <c r="AO6929" s="226" t="s">
        <v>44989</v>
      </c>
      <c r="AP6929" s="227">
        <v>68500</v>
      </c>
      <c r="AR6929" s="207" t="s">
        <v>21194</v>
      </c>
      <c r="AS6929" s="208">
        <v>101978.65</v>
      </c>
      <c r="AT6929" s="93"/>
      <c r="AU6929" s="93"/>
      <c r="AV6929" s="93"/>
    </row>
    <row r="6930" spans="32:48" x14ac:dyDescent="0.55000000000000004">
      <c r="AF6930" t="s">
        <v>65246</v>
      </c>
      <c r="AG6930" s="284">
        <v>15706.88</v>
      </c>
      <c r="AI6930" s="276" t="s">
        <v>62968</v>
      </c>
      <c r="AJ6930" s="277">
        <v>31036.31</v>
      </c>
      <c r="AL6930" s="246" t="s">
        <v>62016</v>
      </c>
      <c r="AM6930" s="247">
        <v>765</v>
      </c>
      <c r="AO6930" s="226" t="s">
        <v>44990</v>
      </c>
      <c r="AP6930" s="227">
        <v>5240.28</v>
      </c>
      <c r="AR6930" s="207" t="s">
        <v>21195</v>
      </c>
      <c r="AS6930" s="208">
        <v>3258.35</v>
      </c>
      <c r="AT6930" s="93"/>
      <c r="AU6930" s="93"/>
      <c r="AV6930" s="93"/>
    </row>
    <row r="6931" spans="32:48" x14ac:dyDescent="0.55000000000000004">
      <c r="AF6931" t="s">
        <v>69597</v>
      </c>
      <c r="AG6931">
        <v>101.75</v>
      </c>
      <c r="AI6931" s="276" t="s">
        <v>70661</v>
      </c>
      <c r="AJ6931" s="277">
        <v>-881.53</v>
      </c>
      <c r="AL6931" s="246" t="s">
        <v>48927</v>
      </c>
      <c r="AM6931" s="247">
        <v>1179.27</v>
      </c>
      <c r="AO6931" s="226" t="s">
        <v>21227</v>
      </c>
      <c r="AP6931" s="227">
        <v>45000.07</v>
      </c>
      <c r="AR6931" s="207" t="s">
        <v>21196</v>
      </c>
      <c r="AS6931" s="208">
        <v>2000</v>
      </c>
      <c r="AT6931" s="93"/>
      <c r="AU6931" s="93"/>
      <c r="AV6931" s="93"/>
    </row>
    <row r="6932" spans="32:48" x14ac:dyDescent="0.55000000000000004">
      <c r="AF6932" t="s">
        <v>65247</v>
      </c>
      <c r="AG6932">
        <v>300.23</v>
      </c>
      <c r="AI6932" s="276" t="s">
        <v>57649</v>
      </c>
      <c r="AJ6932" s="277">
        <v>915.15</v>
      </c>
      <c r="AL6932" s="246" t="s">
        <v>48013</v>
      </c>
      <c r="AM6932" s="247">
        <v>14100.27</v>
      </c>
      <c r="AO6932" s="226" t="s">
        <v>21228</v>
      </c>
      <c r="AP6932" s="227">
        <v>3365.32</v>
      </c>
      <c r="AR6932" s="207" t="s">
        <v>21197</v>
      </c>
      <c r="AS6932" s="208">
        <v>28790.28</v>
      </c>
      <c r="AT6932" s="93"/>
      <c r="AU6932" s="93"/>
      <c r="AV6932" s="93"/>
    </row>
    <row r="6933" spans="32:48" x14ac:dyDescent="0.55000000000000004">
      <c r="AF6933" t="s">
        <v>70218</v>
      </c>
      <c r="AG6933" s="284">
        <v>12020.84</v>
      </c>
      <c r="AI6933" s="276" t="s">
        <v>64662</v>
      </c>
      <c r="AJ6933" s="277">
        <v>-823.51</v>
      </c>
      <c r="AL6933" s="246" t="s">
        <v>50007</v>
      </c>
      <c r="AM6933" s="247">
        <v>3419.21</v>
      </c>
      <c r="AO6933" s="226" t="s">
        <v>39193</v>
      </c>
      <c r="AP6933" s="227">
        <v>1566.64</v>
      </c>
      <c r="AR6933" s="207" t="s">
        <v>13604</v>
      </c>
      <c r="AS6933" s="208">
        <v>62829.66</v>
      </c>
      <c r="AT6933" s="93"/>
      <c r="AU6933" s="93"/>
      <c r="AV6933" s="93"/>
    </row>
    <row r="6934" spans="32:48" x14ac:dyDescent="0.55000000000000004">
      <c r="AF6934" t="s">
        <v>63585</v>
      </c>
      <c r="AG6934" s="284">
        <v>50961.58</v>
      </c>
      <c r="AI6934" s="276" t="s">
        <v>35338</v>
      </c>
      <c r="AJ6934" s="277">
        <v>147052.84</v>
      </c>
      <c r="AL6934" s="246" t="s">
        <v>45007</v>
      </c>
      <c r="AM6934" s="247">
        <v>2773.69</v>
      </c>
      <c r="AO6934" s="226" t="s">
        <v>39194</v>
      </c>
      <c r="AP6934" s="227">
        <v>5578.94</v>
      </c>
      <c r="AR6934" s="207" t="s">
        <v>21198</v>
      </c>
      <c r="AS6934" s="208">
        <v>1021.95</v>
      </c>
      <c r="AT6934" s="93"/>
      <c r="AU6934" s="93"/>
      <c r="AV6934" s="93"/>
    </row>
    <row r="6935" spans="32:48" x14ac:dyDescent="0.55000000000000004">
      <c r="AF6935" t="s">
        <v>61245</v>
      </c>
      <c r="AG6935" s="284">
        <v>456317.76</v>
      </c>
      <c r="AI6935" s="276" t="s">
        <v>49046</v>
      </c>
      <c r="AJ6935" s="277">
        <v>130878</v>
      </c>
      <c r="AL6935" s="246" t="s">
        <v>62017</v>
      </c>
      <c r="AM6935" s="247">
        <v>-30.6</v>
      </c>
      <c r="AO6935" s="226" t="s">
        <v>33660</v>
      </c>
      <c r="AP6935" s="227">
        <v>6925</v>
      </c>
      <c r="AR6935" s="207" t="s">
        <v>21199</v>
      </c>
      <c r="AS6935" s="208">
        <v>12600</v>
      </c>
      <c r="AT6935" s="93"/>
      <c r="AU6935" s="93"/>
      <c r="AV6935" s="93"/>
    </row>
    <row r="6936" spans="32:48" x14ac:dyDescent="0.55000000000000004">
      <c r="AF6936" t="s">
        <v>61246</v>
      </c>
      <c r="AG6936" s="284">
        <v>846871.52</v>
      </c>
      <c r="AI6936" s="276" t="s">
        <v>24507</v>
      </c>
      <c r="AJ6936" s="277">
        <v>81681.84</v>
      </c>
      <c r="AL6936" s="246" t="s">
        <v>63695</v>
      </c>
      <c r="AM6936" s="247">
        <v>8215.44</v>
      </c>
      <c r="AO6936" s="226" t="s">
        <v>39195</v>
      </c>
      <c r="AP6936" s="227">
        <v>43083.37</v>
      </c>
      <c r="AR6936" s="207" t="s">
        <v>21200</v>
      </c>
      <c r="AS6936" s="208">
        <v>31743.200000000001</v>
      </c>
      <c r="AT6936" s="93"/>
      <c r="AU6936" s="93"/>
      <c r="AV6936" s="93"/>
    </row>
    <row r="6937" spans="32:48" x14ac:dyDescent="0.55000000000000004">
      <c r="AF6937" t="s">
        <v>69598</v>
      </c>
      <c r="AG6937" s="284">
        <v>-27109.29</v>
      </c>
      <c r="AI6937" s="276" t="s">
        <v>68284</v>
      </c>
      <c r="AJ6937" s="277">
        <v>41961.279999999999</v>
      </c>
      <c r="AL6937" s="246" t="s">
        <v>63696</v>
      </c>
      <c r="AM6937" s="247">
        <v>628.47</v>
      </c>
      <c r="AO6937" s="226" t="s">
        <v>39196</v>
      </c>
      <c r="AP6937" s="227">
        <v>3033.23</v>
      </c>
      <c r="AR6937" s="207" t="s">
        <v>21201</v>
      </c>
      <c r="AS6937" s="208">
        <v>3686</v>
      </c>
      <c r="AT6937" s="93"/>
      <c r="AU6937" s="93"/>
      <c r="AV6937" s="93"/>
    </row>
    <row r="6938" spans="32:48" x14ac:dyDescent="0.55000000000000004">
      <c r="AF6938" t="s">
        <v>65248</v>
      </c>
      <c r="AG6938" s="284">
        <v>200646.51</v>
      </c>
      <c r="AI6938" s="276" t="s">
        <v>42766</v>
      </c>
      <c r="AJ6938" s="277">
        <v>133860.46</v>
      </c>
      <c r="AL6938" s="246" t="s">
        <v>63697</v>
      </c>
      <c r="AM6938" s="247">
        <v>2012.78</v>
      </c>
      <c r="AO6938" s="226" t="s">
        <v>39197</v>
      </c>
      <c r="AP6938" s="227">
        <v>1566.64</v>
      </c>
      <c r="AR6938" s="207" t="s">
        <v>21202</v>
      </c>
      <c r="AS6938" s="208">
        <v>101978.65</v>
      </c>
      <c r="AT6938" s="93"/>
      <c r="AU6938" s="93"/>
      <c r="AV6938" s="93"/>
    </row>
    <row r="6939" spans="32:48" x14ac:dyDescent="0.55000000000000004">
      <c r="AF6939" t="s">
        <v>58141</v>
      </c>
      <c r="AG6939" s="284">
        <v>28604.53</v>
      </c>
      <c r="AI6939" s="276" t="s">
        <v>53154</v>
      </c>
      <c r="AJ6939" s="277">
        <v>21121.45</v>
      </c>
      <c r="AL6939" s="246" t="s">
        <v>58265</v>
      </c>
      <c r="AM6939" s="247">
        <v>5661.79</v>
      </c>
      <c r="AO6939" s="226" t="s">
        <v>39198</v>
      </c>
      <c r="AP6939" s="227">
        <v>5505.6</v>
      </c>
      <c r="AR6939" s="207" t="s">
        <v>21203</v>
      </c>
      <c r="AS6939" s="208">
        <v>23000</v>
      </c>
      <c r="AT6939" s="93"/>
      <c r="AU6939" s="93"/>
      <c r="AV6939" s="93"/>
    </row>
    <row r="6940" spans="32:48" x14ac:dyDescent="0.55000000000000004">
      <c r="AF6940" t="s">
        <v>60055</v>
      </c>
      <c r="AG6940" s="284">
        <v>1730.79</v>
      </c>
      <c r="AI6940" s="276" t="s">
        <v>33894</v>
      </c>
      <c r="AJ6940" s="277">
        <v>484139.21</v>
      </c>
      <c r="AL6940" s="246" t="s">
        <v>58266</v>
      </c>
      <c r="AM6940" s="247">
        <v>5670.13</v>
      </c>
      <c r="AO6940" s="226" t="s">
        <v>49999</v>
      </c>
      <c r="AP6940" s="227">
        <v>1397.19</v>
      </c>
      <c r="AR6940" s="207" t="s">
        <v>21204</v>
      </c>
      <c r="AS6940" s="208">
        <v>28790.28</v>
      </c>
      <c r="AT6940" s="93"/>
      <c r="AU6940" s="93"/>
      <c r="AV6940" s="93"/>
    </row>
    <row r="6941" spans="32:48" x14ac:dyDescent="0.55000000000000004">
      <c r="AF6941" t="s">
        <v>58817</v>
      </c>
      <c r="AG6941" s="284">
        <v>5657.22</v>
      </c>
      <c r="AI6941" s="276" t="s">
        <v>47111</v>
      </c>
      <c r="AJ6941" s="277">
        <v>4577.8500000000004</v>
      </c>
      <c r="AL6941" s="246" t="s">
        <v>50008</v>
      </c>
      <c r="AM6941" s="247">
        <v>2818.4</v>
      </c>
      <c r="AO6941" s="226" t="s">
        <v>44991</v>
      </c>
      <c r="AP6941" s="227">
        <v>1415</v>
      </c>
      <c r="AR6941" s="207" t="s">
        <v>13607</v>
      </c>
      <c r="AS6941" s="208">
        <v>62829.66</v>
      </c>
      <c r="AT6941" s="93"/>
      <c r="AU6941" s="93"/>
      <c r="AV6941" s="93"/>
    </row>
    <row r="6942" spans="32:48" x14ac:dyDescent="0.55000000000000004">
      <c r="AF6942" t="s">
        <v>63548</v>
      </c>
      <c r="AG6942">
        <v>210.74</v>
      </c>
      <c r="AI6942" s="276" t="s">
        <v>53156</v>
      </c>
      <c r="AJ6942" s="277">
        <v>39030.400000000001</v>
      </c>
      <c r="AL6942" s="246" t="s">
        <v>56213</v>
      </c>
      <c r="AM6942" s="247">
        <v>163409.82</v>
      </c>
      <c r="AO6942" s="226" t="s">
        <v>44992</v>
      </c>
      <c r="AP6942" s="227">
        <v>28000</v>
      </c>
      <c r="AR6942" s="207" t="s">
        <v>21205</v>
      </c>
      <c r="AS6942" s="208">
        <v>6707.95</v>
      </c>
      <c r="AT6942" s="93"/>
      <c r="AU6942" s="93"/>
      <c r="AV6942" s="93"/>
    </row>
    <row r="6943" spans="32:48" x14ac:dyDescent="0.55000000000000004">
      <c r="AF6943" t="s">
        <v>59374</v>
      </c>
      <c r="AG6943" s="284">
        <v>4285.13</v>
      </c>
      <c r="AI6943" s="276" t="s">
        <v>24509</v>
      </c>
      <c r="AJ6943" s="277">
        <v>81286.460000000006</v>
      </c>
      <c r="AL6943" s="246" t="s">
        <v>59089</v>
      </c>
      <c r="AM6943" s="247">
        <v>86.05</v>
      </c>
      <c r="AO6943" s="226" t="s">
        <v>48917</v>
      </c>
      <c r="AP6943" s="227">
        <v>1527</v>
      </c>
      <c r="AR6943" s="207" t="s">
        <v>21206</v>
      </c>
      <c r="AS6943" s="208">
        <v>3258.35</v>
      </c>
      <c r="AT6943" s="93"/>
      <c r="AU6943" s="93"/>
      <c r="AV6943" s="93"/>
    </row>
    <row r="6944" spans="32:48" x14ac:dyDescent="0.55000000000000004">
      <c r="AF6944" t="s">
        <v>61728</v>
      </c>
      <c r="AG6944">
        <v>211.99</v>
      </c>
      <c r="AI6944" s="276" t="s">
        <v>35339</v>
      </c>
      <c r="AJ6944" s="277">
        <v>92484.38</v>
      </c>
      <c r="AL6944" s="246" t="s">
        <v>61424</v>
      </c>
      <c r="AM6944" s="247">
        <v>2035.8</v>
      </c>
      <c r="AO6944" s="226" t="s">
        <v>44993</v>
      </c>
      <c r="AP6944" s="227">
        <v>3502576.53</v>
      </c>
      <c r="AR6944" s="207" t="s">
        <v>21207</v>
      </c>
      <c r="AS6944" s="208">
        <v>12600</v>
      </c>
      <c r="AT6944" s="93"/>
      <c r="AU6944" s="93"/>
      <c r="AV6944" s="93"/>
    </row>
    <row r="6945" spans="32:48" x14ac:dyDescent="0.55000000000000004">
      <c r="AF6945" t="s">
        <v>63550</v>
      </c>
      <c r="AG6945" s="284">
        <v>1650</v>
      </c>
      <c r="AI6945" s="276" t="s">
        <v>35340</v>
      </c>
      <c r="AJ6945" s="277">
        <v>36525.5</v>
      </c>
      <c r="AL6945" s="246" t="s">
        <v>48928</v>
      </c>
      <c r="AM6945" s="247">
        <v>33723</v>
      </c>
      <c r="AO6945" s="226" t="s">
        <v>44994</v>
      </c>
      <c r="AP6945" s="227">
        <v>261685.61</v>
      </c>
      <c r="AR6945" s="207" t="s">
        <v>21208</v>
      </c>
      <c r="AS6945" s="208">
        <v>31743.200000000001</v>
      </c>
      <c r="AT6945" s="93"/>
      <c r="AU6945" s="93"/>
      <c r="AV6945" s="93"/>
    </row>
    <row r="6946" spans="32:48" x14ac:dyDescent="0.55000000000000004">
      <c r="AF6946" t="s">
        <v>59375</v>
      </c>
      <c r="AG6946" s="284">
        <v>68212.25</v>
      </c>
      <c r="AI6946" s="276" t="s">
        <v>50232</v>
      </c>
      <c r="AJ6946" s="277">
        <v>378046.31</v>
      </c>
      <c r="AL6946" s="246" t="s">
        <v>63197</v>
      </c>
      <c r="AM6946" s="247">
        <v>26.48</v>
      </c>
      <c r="AO6946" s="226" t="s">
        <v>21280</v>
      </c>
      <c r="AP6946" s="227">
        <v>644023.27</v>
      </c>
      <c r="AR6946" s="207" t="s">
        <v>21209</v>
      </c>
      <c r="AS6946" s="208">
        <v>5107.68</v>
      </c>
      <c r="AT6946" s="93"/>
      <c r="AU6946" s="93"/>
      <c r="AV6946" s="93"/>
    </row>
    <row r="6947" spans="32:48" x14ac:dyDescent="0.55000000000000004">
      <c r="AF6947" t="s">
        <v>58143</v>
      </c>
      <c r="AG6947" s="284">
        <v>100020.86</v>
      </c>
      <c r="AI6947" s="276" t="s">
        <v>57650</v>
      </c>
      <c r="AJ6947" s="277">
        <v>135272.49</v>
      </c>
      <c r="AL6947" s="246" t="s">
        <v>48929</v>
      </c>
      <c r="AM6947" s="247">
        <v>14512.42</v>
      </c>
      <c r="AO6947" s="226" t="s">
        <v>46973</v>
      </c>
      <c r="AP6947" s="227">
        <v>847.05</v>
      </c>
      <c r="AR6947" s="207" t="s">
        <v>21210</v>
      </c>
      <c r="AS6947" s="208">
        <v>386.5</v>
      </c>
      <c r="AT6947" s="93"/>
      <c r="AU6947" s="93"/>
      <c r="AV6947" s="93"/>
    </row>
    <row r="6948" spans="32:48" x14ac:dyDescent="0.55000000000000004">
      <c r="AF6948" t="s">
        <v>59376</v>
      </c>
      <c r="AG6948">
        <v>16.309999999999999</v>
      </c>
      <c r="AI6948" s="276" t="s">
        <v>62720</v>
      </c>
      <c r="AJ6948" s="277">
        <v>131687.38</v>
      </c>
      <c r="AL6948" s="246" t="s">
        <v>56214</v>
      </c>
      <c r="AM6948" s="247">
        <v>40062.79</v>
      </c>
      <c r="AO6948" s="226" t="s">
        <v>35090</v>
      </c>
      <c r="AP6948" s="227">
        <v>45636.37</v>
      </c>
      <c r="AR6948" s="207" t="s">
        <v>21211</v>
      </c>
      <c r="AS6948" s="208">
        <v>226.14</v>
      </c>
      <c r="AT6948" s="93"/>
      <c r="AU6948" s="93"/>
      <c r="AV6948" s="93"/>
    </row>
    <row r="6949" spans="32:48" x14ac:dyDescent="0.55000000000000004">
      <c r="AF6949" t="s">
        <v>58144</v>
      </c>
      <c r="AG6949" s="284">
        <v>14453.06</v>
      </c>
      <c r="AI6949" s="276" t="s">
        <v>64663</v>
      </c>
      <c r="AJ6949" s="277">
        <v>10000</v>
      </c>
      <c r="AL6949" s="246" t="s">
        <v>56215</v>
      </c>
      <c r="AM6949" s="247">
        <v>34412.019999999997</v>
      </c>
      <c r="AO6949" s="226" t="s">
        <v>21282</v>
      </c>
      <c r="AP6949" s="227">
        <v>69249.14</v>
      </c>
      <c r="AR6949" s="207" t="s">
        <v>21212</v>
      </c>
      <c r="AS6949" s="208">
        <v>9427.68</v>
      </c>
      <c r="AT6949" s="93"/>
      <c r="AU6949" s="93"/>
      <c r="AV6949" s="93"/>
    </row>
    <row r="6950" spans="32:48" x14ac:dyDescent="0.55000000000000004">
      <c r="AF6950" t="s">
        <v>58145</v>
      </c>
      <c r="AG6950" s="284">
        <v>32104.29</v>
      </c>
      <c r="AI6950" s="276" t="s">
        <v>70662</v>
      </c>
      <c r="AJ6950" s="277">
        <v>28101.79</v>
      </c>
      <c r="AL6950" s="246" t="s">
        <v>64386</v>
      </c>
      <c r="AM6950" s="247">
        <v>1263</v>
      </c>
      <c r="AO6950" s="226" t="s">
        <v>21283</v>
      </c>
      <c r="AP6950" s="227">
        <v>53300</v>
      </c>
      <c r="AR6950" s="207" t="s">
        <v>21213</v>
      </c>
      <c r="AS6950" s="208">
        <v>429</v>
      </c>
      <c r="AT6950" s="93"/>
      <c r="AU6950" s="93"/>
      <c r="AV6950" s="93"/>
    </row>
    <row r="6951" spans="32:48" x14ac:dyDescent="0.55000000000000004">
      <c r="AF6951" t="s">
        <v>58146</v>
      </c>
      <c r="AG6951">
        <v>250.39</v>
      </c>
      <c r="AI6951" s="276" t="s">
        <v>64664</v>
      </c>
      <c r="AJ6951" s="277">
        <v>171094.44</v>
      </c>
      <c r="AL6951" s="246" t="s">
        <v>58540</v>
      </c>
      <c r="AM6951" s="247">
        <v>5286.95</v>
      </c>
      <c r="AO6951" s="226" t="s">
        <v>33661</v>
      </c>
      <c r="AP6951" s="227">
        <v>803722.18</v>
      </c>
      <c r="AR6951" s="207" t="s">
        <v>21214</v>
      </c>
      <c r="AS6951" s="208">
        <v>4274</v>
      </c>
      <c r="AT6951" s="93"/>
      <c r="AU6951" s="93"/>
      <c r="AV6951" s="93"/>
    </row>
    <row r="6952" spans="32:48" x14ac:dyDescent="0.55000000000000004">
      <c r="AF6952" t="s">
        <v>58147</v>
      </c>
      <c r="AG6952" s="284">
        <v>3764.62</v>
      </c>
      <c r="AI6952" s="276" t="s">
        <v>35341</v>
      </c>
      <c r="AJ6952" s="277">
        <v>68675.13</v>
      </c>
      <c r="AL6952" s="246" t="s">
        <v>50009</v>
      </c>
      <c r="AM6952" s="247">
        <v>6981.12</v>
      </c>
      <c r="AO6952" s="226" t="s">
        <v>21286</v>
      </c>
      <c r="AP6952" s="227">
        <v>3200</v>
      </c>
      <c r="AR6952" s="207" t="s">
        <v>21215</v>
      </c>
      <c r="AS6952" s="208">
        <v>715</v>
      </c>
      <c r="AT6952" s="93"/>
      <c r="AU6952" s="93"/>
      <c r="AV6952" s="93"/>
    </row>
    <row r="6953" spans="32:48" x14ac:dyDescent="0.55000000000000004">
      <c r="AF6953" t="s">
        <v>60991</v>
      </c>
      <c r="AG6953">
        <v>42.66</v>
      </c>
      <c r="AI6953" s="276" t="s">
        <v>33895</v>
      </c>
      <c r="AJ6953" s="277">
        <v>160615.51999999999</v>
      </c>
      <c r="AL6953" s="246" t="s">
        <v>56216</v>
      </c>
      <c r="AM6953" s="247">
        <v>38616.93</v>
      </c>
      <c r="AO6953" s="226" t="s">
        <v>21289</v>
      </c>
      <c r="AP6953" s="227">
        <v>120989.23</v>
      </c>
      <c r="AR6953" s="207" t="s">
        <v>21216</v>
      </c>
      <c r="AS6953" s="208">
        <v>3207</v>
      </c>
      <c r="AT6953" s="93"/>
      <c r="AU6953" s="93"/>
      <c r="AV6953" s="93"/>
    </row>
    <row r="6954" spans="32:48" x14ac:dyDescent="0.55000000000000004">
      <c r="AF6954" t="s">
        <v>58148</v>
      </c>
      <c r="AG6954" s="284">
        <v>1306850.08</v>
      </c>
      <c r="AI6954" s="276" t="s">
        <v>53158</v>
      </c>
      <c r="AJ6954" s="277">
        <v>18756.86</v>
      </c>
      <c r="AL6954" s="246" t="s">
        <v>62018</v>
      </c>
      <c r="AM6954" s="247">
        <v>7219.47</v>
      </c>
      <c r="AO6954" s="226" t="s">
        <v>21290</v>
      </c>
      <c r="AP6954" s="227">
        <v>39177.449999999997</v>
      </c>
      <c r="AR6954" s="207" t="s">
        <v>21217</v>
      </c>
      <c r="AS6954" s="208">
        <v>1978.34</v>
      </c>
      <c r="AT6954" s="93"/>
      <c r="AU6954" s="93"/>
      <c r="AV6954" s="93"/>
    </row>
    <row r="6955" spans="32:48" x14ac:dyDescent="0.55000000000000004">
      <c r="AF6955" t="s">
        <v>58149</v>
      </c>
      <c r="AG6955" s="284">
        <v>1301844.3700000001</v>
      </c>
      <c r="AI6955" s="276" t="s">
        <v>64665</v>
      </c>
      <c r="AJ6955" s="277">
        <v>-14384.81</v>
      </c>
      <c r="AL6955" s="246" t="s">
        <v>56217</v>
      </c>
      <c r="AM6955" s="247">
        <v>8293.44</v>
      </c>
      <c r="AO6955" s="226" t="s">
        <v>21291</v>
      </c>
      <c r="AP6955" s="227">
        <v>30928.3</v>
      </c>
      <c r="AR6955" s="207" t="s">
        <v>21218</v>
      </c>
      <c r="AS6955" s="208">
        <v>2820.34</v>
      </c>
      <c r="AT6955" s="93"/>
      <c r="AU6955" s="93"/>
      <c r="AV6955" s="93"/>
    </row>
    <row r="6956" spans="32:48" x14ac:dyDescent="0.55000000000000004">
      <c r="AF6956" t="s">
        <v>66800</v>
      </c>
      <c r="AG6956" s="284">
        <v>50685.11</v>
      </c>
      <c r="AI6956" s="276" t="s">
        <v>59737</v>
      </c>
      <c r="AJ6956" s="277">
        <v>420513.89</v>
      </c>
      <c r="AL6956" s="246" t="s">
        <v>50010</v>
      </c>
      <c r="AM6956" s="247">
        <v>2615.23</v>
      </c>
      <c r="AO6956" s="226" t="s">
        <v>21292</v>
      </c>
      <c r="AP6956" s="227">
        <v>20706.75</v>
      </c>
      <c r="AR6956" s="207" t="s">
        <v>21219</v>
      </c>
      <c r="AS6956" s="208">
        <v>4527.58</v>
      </c>
      <c r="AT6956" s="93"/>
      <c r="AU6956" s="93"/>
      <c r="AV6956" s="93"/>
    </row>
    <row r="6957" spans="32:48" x14ac:dyDescent="0.55000000000000004">
      <c r="AF6957" t="s">
        <v>59377</v>
      </c>
      <c r="AG6957" s="284">
        <v>33778.46</v>
      </c>
      <c r="AI6957" s="276" t="s">
        <v>64666</v>
      </c>
      <c r="AJ6957" s="277">
        <v>-206.32</v>
      </c>
      <c r="AL6957" s="246" t="s">
        <v>48930</v>
      </c>
      <c r="AM6957" s="247">
        <v>1820.95</v>
      </c>
      <c r="AO6957" s="226" t="s">
        <v>35091</v>
      </c>
      <c r="AP6957" s="227">
        <v>8280</v>
      </c>
      <c r="AR6957" s="207" t="s">
        <v>21220</v>
      </c>
      <c r="AS6957" s="208">
        <v>8540.85</v>
      </c>
      <c r="AT6957" s="93"/>
      <c r="AU6957" s="93"/>
      <c r="AV6957" s="93"/>
    </row>
    <row r="6958" spans="32:48" x14ac:dyDescent="0.55000000000000004">
      <c r="AF6958" t="s">
        <v>58820</v>
      </c>
      <c r="AG6958" s="284">
        <v>153185.68</v>
      </c>
      <c r="AI6958" s="276" t="s">
        <v>62721</v>
      </c>
      <c r="AJ6958" s="277">
        <v>2295.75</v>
      </c>
      <c r="AL6958" s="246" t="s">
        <v>60079</v>
      </c>
      <c r="AM6958" s="247">
        <v>369.14</v>
      </c>
      <c r="AO6958" s="226" t="s">
        <v>21295</v>
      </c>
      <c r="AP6958" s="227">
        <v>53405.16</v>
      </c>
      <c r="AR6958" s="207" t="s">
        <v>21221</v>
      </c>
      <c r="AS6958" s="208">
        <v>4063.23</v>
      </c>
      <c r="AT6958" s="93"/>
      <c r="AU6958" s="93"/>
      <c r="AV6958" s="93"/>
    </row>
    <row r="6959" spans="32:48" x14ac:dyDescent="0.55000000000000004">
      <c r="AF6959" t="s">
        <v>60057</v>
      </c>
      <c r="AG6959">
        <v>784.15</v>
      </c>
      <c r="AI6959" s="276" t="s">
        <v>60647</v>
      </c>
      <c r="AJ6959" s="277">
        <v>13249.87</v>
      </c>
      <c r="AL6959" s="246" t="s">
        <v>50012</v>
      </c>
      <c r="AM6959" s="247">
        <v>3384.41</v>
      </c>
      <c r="AO6959" s="226" t="s">
        <v>46974</v>
      </c>
      <c r="AP6959" s="227">
        <v>-56588.51</v>
      </c>
      <c r="AR6959" s="207" t="s">
        <v>21222</v>
      </c>
      <c r="AS6959" s="208">
        <v>5059</v>
      </c>
      <c r="AT6959" s="93"/>
      <c r="AU6959" s="93"/>
      <c r="AV6959" s="93"/>
    </row>
    <row r="6960" spans="32:48" x14ac:dyDescent="0.55000000000000004">
      <c r="AF6960" t="s">
        <v>56906</v>
      </c>
      <c r="AG6960" s="284">
        <v>1831180.49</v>
      </c>
      <c r="AI6960" s="276" t="s">
        <v>64671</v>
      </c>
      <c r="AJ6960" s="277">
        <v>4475.8900000000003</v>
      </c>
      <c r="AL6960" s="246" t="s">
        <v>62019</v>
      </c>
      <c r="AM6960" s="247">
        <v>-463.29</v>
      </c>
      <c r="AO6960" s="226" t="s">
        <v>47995</v>
      </c>
      <c r="AP6960" s="227">
        <v>6149.96</v>
      </c>
      <c r="AR6960" s="207" t="s">
        <v>21223</v>
      </c>
      <c r="AS6960" s="208">
        <v>3224.68</v>
      </c>
      <c r="AT6960" s="93"/>
      <c r="AU6960" s="93"/>
      <c r="AV6960" s="93"/>
    </row>
    <row r="6961" spans="32:48" x14ac:dyDescent="0.55000000000000004">
      <c r="AF6961" t="s">
        <v>60992</v>
      </c>
      <c r="AG6961" s="284">
        <v>39113.620000000003</v>
      </c>
      <c r="AI6961" s="276" t="s">
        <v>68285</v>
      </c>
      <c r="AJ6961" s="277">
        <v>1473.3</v>
      </c>
      <c r="AL6961" s="246" t="s">
        <v>58267</v>
      </c>
      <c r="AM6961" s="247">
        <v>47220</v>
      </c>
      <c r="AO6961" s="226" t="s">
        <v>46975</v>
      </c>
      <c r="AP6961" s="227">
        <v>140154.04</v>
      </c>
      <c r="AR6961" s="207" t="s">
        <v>21224</v>
      </c>
      <c r="AS6961" s="208">
        <v>4443.43</v>
      </c>
      <c r="AT6961" s="93"/>
      <c r="AU6961" s="93"/>
      <c r="AV6961" s="93"/>
    </row>
    <row r="6962" spans="32:48" x14ac:dyDescent="0.55000000000000004">
      <c r="AF6962" t="s">
        <v>56907</v>
      </c>
      <c r="AG6962" s="284">
        <v>688429.34</v>
      </c>
      <c r="AI6962" s="276" t="s">
        <v>63750</v>
      </c>
      <c r="AJ6962" s="277">
        <v>29396.6</v>
      </c>
      <c r="AL6962" s="246" t="s">
        <v>58268</v>
      </c>
      <c r="AM6962" s="247">
        <v>90240</v>
      </c>
      <c r="AO6962" s="226" t="s">
        <v>36320</v>
      </c>
      <c r="AP6962" s="227">
        <v>173522.68</v>
      </c>
      <c r="AR6962" s="207" t="s">
        <v>21225</v>
      </c>
      <c r="AS6962" s="208">
        <v>10585.89</v>
      </c>
      <c r="AT6962" s="93"/>
      <c r="AU6962" s="93"/>
      <c r="AV6962" s="93"/>
    </row>
    <row r="6963" spans="32:48" x14ac:dyDescent="0.55000000000000004">
      <c r="AF6963" t="s">
        <v>58821</v>
      </c>
      <c r="AG6963" s="284">
        <v>4997.3999999999996</v>
      </c>
      <c r="AI6963" s="276" t="s">
        <v>63751</v>
      </c>
      <c r="AJ6963" s="277">
        <v>2361.63</v>
      </c>
      <c r="AL6963" s="246" t="s">
        <v>59633</v>
      </c>
      <c r="AM6963" s="247">
        <v>12500</v>
      </c>
      <c r="AO6963" s="226" t="s">
        <v>46976</v>
      </c>
      <c r="AP6963" s="227">
        <v>2140</v>
      </c>
      <c r="AR6963" s="207" t="s">
        <v>21226</v>
      </c>
      <c r="AS6963" s="208">
        <v>2848</v>
      </c>
      <c r="AT6963" s="93"/>
      <c r="AU6963" s="93"/>
      <c r="AV6963" s="93"/>
    </row>
    <row r="6964" spans="32:48" x14ac:dyDescent="0.55000000000000004">
      <c r="AF6964" t="s">
        <v>60103</v>
      </c>
      <c r="AG6964" s="284">
        <v>9864.49</v>
      </c>
      <c r="AI6964" s="276" t="s">
        <v>63752</v>
      </c>
      <c r="AJ6964" s="277">
        <v>7522.18</v>
      </c>
      <c r="AL6964" s="246" t="s">
        <v>59634</v>
      </c>
      <c r="AM6964" s="247">
        <v>956.25</v>
      </c>
      <c r="AO6964" s="226" t="s">
        <v>35092</v>
      </c>
      <c r="AP6964" s="227">
        <v>89579.58</v>
      </c>
      <c r="AR6964" s="207" t="s">
        <v>21227</v>
      </c>
      <c r="AS6964" s="208">
        <v>1916.7</v>
      </c>
      <c r="AT6964" s="93"/>
      <c r="AU6964" s="93"/>
      <c r="AV6964" s="93"/>
    </row>
    <row r="6965" spans="32:48" x14ac:dyDescent="0.55000000000000004">
      <c r="AF6965" t="s">
        <v>58391</v>
      </c>
      <c r="AG6965" s="284">
        <v>28531.14</v>
      </c>
      <c r="AI6965" s="276" t="s">
        <v>64672</v>
      </c>
      <c r="AJ6965" s="277">
        <v>5301.8</v>
      </c>
      <c r="AL6965" s="246" t="s">
        <v>58269</v>
      </c>
      <c r="AM6965" s="247">
        <v>1704.2</v>
      </c>
      <c r="AO6965" s="226" t="s">
        <v>35093</v>
      </c>
      <c r="AP6965" s="227">
        <v>21540.5</v>
      </c>
      <c r="AR6965" s="207" t="s">
        <v>21228</v>
      </c>
      <c r="AS6965" s="208">
        <v>146.62</v>
      </c>
      <c r="AT6965" s="93"/>
      <c r="AU6965" s="93"/>
      <c r="AV6965" s="93"/>
    </row>
    <row r="6966" spans="32:48" x14ac:dyDescent="0.55000000000000004">
      <c r="AF6966" t="s">
        <v>69605</v>
      </c>
      <c r="AG6966" s="284">
        <v>-23284.14</v>
      </c>
      <c r="AI6966" s="276" t="s">
        <v>63278</v>
      </c>
      <c r="AJ6966" s="277">
        <v>3012.05</v>
      </c>
      <c r="AL6966" s="246" t="s">
        <v>58270</v>
      </c>
      <c r="AM6966" s="247">
        <v>640</v>
      </c>
      <c r="AO6966" s="226" t="s">
        <v>40336</v>
      </c>
      <c r="AP6966" s="227">
        <v>6150</v>
      </c>
      <c r="AR6966" s="207" t="s">
        <v>21229</v>
      </c>
      <c r="AS6966" s="208">
        <v>7024.38</v>
      </c>
      <c r="AT6966" s="93"/>
      <c r="AU6966" s="93"/>
      <c r="AV6966" s="93"/>
    </row>
    <row r="6967" spans="32:48" x14ac:dyDescent="0.55000000000000004">
      <c r="AF6967" t="s">
        <v>59378</v>
      </c>
      <c r="AG6967" s="284">
        <v>11100</v>
      </c>
      <c r="AI6967" s="276" t="s">
        <v>60648</v>
      </c>
      <c r="AJ6967" s="277">
        <v>36135</v>
      </c>
      <c r="AL6967" s="246" t="s">
        <v>62020</v>
      </c>
      <c r="AM6967" s="247">
        <v>2006.97</v>
      </c>
      <c r="AO6967" s="226" t="s">
        <v>35094</v>
      </c>
      <c r="AP6967" s="227">
        <v>8899.5400000000009</v>
      </c>
      <c r="AR6967" s="207" t="s">
        <v>21230</v>
      </c>
      <c r="AS6967" s="208">
        <v>2848</v>
      </c>
      <c r="AT6967" s="93"/>
      <c r="AU6967" s="93"/>
      <c r="AV6967" s="93"/>
    </row>
    <row r="6968" spans="32:48" x14ac:dyDescent="0.55000000000000004">
      <c r="AF6968" t="s">
        <v>69607</v>
      </c>
      <c r="AG6968" s="284">
        <v>1360</v>
      </c>
      <c r="AI6968" s="276" t="s">
        <v>60649</v>
      </c>
      <c r="AJ6968" s="277">
        <v>2764.37</v>
      </c>
      <c r="AL6968" s="246" t="s">
        <v>63198</v>
      </c>
      <c r="AM6968" s="247">
        <v>1696.24</v>
      </c>
      <c r="AO6968" s="226" t="s">
        <v>35095</v>
      </c>
      <c r="AP6968" s="227">
        <v>27354.77</v>
      </c>
      <c r="AR6968" s="207" t="s">
        <v>21231</v>
      </c>
      <c r="AS6968" s="208">
        <v>533.12</v>
      </c>
      <c r="AT6968" s="93"/>
      <c r="AU6968" s="93"/>
      <c r="AV6968" s="93"/>
    </row>
    <row r="6969" spans="32:48" x14ac:dyDescent="0.55000000000000004">
      <c r="AF6969" t="s">
        <v>59379</v>
      </c>
      <c r="AG6969">
        <v>953.2</v>
      </c>
      <c r="AI6969" s="276" t="s">
        <v>62145</v>
      </c>
      <c r="AJ6969" s="277">
        <v>8493.0400000000009</v>
      </c>
      <c r="AL6969" s="246" t="s">
        <v>63199</v>
      </c>
      <c r="AM6969" s="247">
        <v>129.76</v>
      </c>
      <c r="AO6969" s="226" t="s">
        <v>35096</v>
      </c>
      <c r="AP6969" s="227">
        <v>15837.16</v>
      </c>
      <c r="AR6969" s="207" t="s">
        <v>21232</v>
      </c>
      <c r="AS6969" s="208">
        <v>226.14</v>
      </c>
      <c r="AT6969" s="93"/>
      <c r="AU6969" s="93"/>
      <c r="AV6969" s="93"/>
    </row>
    <row r="6970" spans="32:48" x14ac:dyDescent="0.55000000000000004">
      <c r="AF6970" t="s">
        <v>59380</v>
      </c>
      <c r="AG6970" s="284">
        <v>2995.4</v>
      </c>
      <c r="AI6970" s="276" t="s">
        <v>68286</v>
      </c>
      <c r="AJ6970" s="277">
        <v>37816</v>
      </c>
      <c r="AL6970" s="246" t="s">
        <v>61425</v>
      </c>
      <c r="AM6970" s="247">
        <v>4689.96</v>
      </c>
      <c r="AO6970" s="226" t="s">
        <v>36321</v>
      </c>
      <c r="AP6970" s="227">
        <v>271278.31</v>
      </c>
      <c r="AR6970" s="207" t="s">
        <v>21233</v>
      </c>
      <c r="AS6970" s="208">
        <v>2820.34</v>
      </c>
      <c r="AT6970" s="93"/>
      <c r="AU6970" s="93"/>
      <c r="AV6970" s="93"/>
    </row>
    <row r="6971" spans="32:48" x14ac:dyDescent="0.55000000000000004">
      <c r="AF6971" t="s">
        <v>63586</v>
      </c>
      <c r="AG6971" s="284">
        <v>43387.5</v>
      </c>
      <c r="AI6971" s="276" t="s">
        <v>57651</v>
      </c>
      <c r="AJ6971" s="277">
        <v>114.92</v>
      </c>
      <c r="AL6971" s="246" t="s">
        <v>61426</v>
      </c>
      <c r="AM6971" s="247">
        <v>358.76</v>
      </c>
      <c r="AO6971" s="226" t="s">
        <v>36322</v>
      </c>
      <c r="AP6971" s="227">
        <v>7525.49</v>
      </c>
      <c r="AR6971" s="207" t="s">
        <v>21234</v>
      </c>
      <c r="AS6971" s="208">
        <v>3224.68</v>
      </c>
      <c r="AT6971" s="93"/>
      <c r="AU6971" s="93"/>
      <c r="AV6971" s="93"/>
    </row>
    <row r="6972" spans="32:48" x14ac:dyDescent="0.55000000000000004">
      <c r="AF6972" t="s">
        <v>59381</v>
      </c>
      <c r="AG6972" s="284">
        <v>91077.51</v>
      </c>
      <c r="AI6972" s="276" t="s">
        <v>70663</v>
      </c>
      <c r="AJ6972" s="277">
        <v>-4.78</v>
      </c>
      <c r="AL6972" s="246" t="s">
        <v>61427</v>
      </c>
      <c r="AM6972" s="247">
        <v>1149.06</v>
      </c>
      <c r="AO6972" s="226" t="s">
        <v>50000</v>
      </c>
      <c r="AP6972" s="227">
        <v>5536.25</v>
      </c>
      <c r="AR6972" s="207" t="s">
        <v>21235</v>
      </c>
      <c r="AS6972" s="208">
        <v>25865.03</v>
      </c>
      <c r="AT6972" s="93"/>
      <c r="AU6972" s="93"/>
      <c r="AV6972" s="93"/>
    </row>
    <row r="6973" spans="32:48" x14ac:dyDescent="0.55000000000000004">
      <c r="AF6973" t="s">
        <v>60058</v>
      </c>
      <c r="AG6973" s="284">
        <v>1256.93</v>
      </c>
      <c r="AI6973" s="276" t="s">
        <v>70055</v>
      </c>
      <c r="AJ6973" s="277">
        <v>4800</v>
      </c>
      <c r="AL6973" s="246" t="s">
        <v>56218</v>
      </c>
      <c r="AM6973" s="247">
        <v>539.91999999999996</v>
      </c>
      <c r="AO6973" s="226" t="s">
        <v>40337</v>
      </c>
      <c r="AP6973" s="227">
        <v>79354.61</v>
      </c>
      <c r="AR6973" s="207" t="s">
        <v>21236</v>
      </c>
      <c r="AS6973" s="208">
        <v>9255.85</v>
      </c>
      <c r="AT6973" s="93"/>
      <c r="AU6973" s="93"/>
      <c r="AV6973" s="93"/>
    </row>
    <row r="6974" spans="32:48" x14ac:dyDescent="0.55000000000000004">
      <c r="AF6974" t="s">
        <v>70979</v>
      </c>
      <c r="AG6974" s="284">
        <v>6297</v>
      </c>
      <c r="AI6974" s="276" t="s">
        <v>70056</v>
      </c>
      <c r="AJ6974" s="277">
        <v>367.2</v>
      </c>
      <c r="AL6974" s="246" t="s">
        <v>39206</v>
      </c>
      <c r="AM6974" s="247">
        <v>1492</v>
      </c>
      <c r="AO6974" s="226" t="s">
        <v>40338</v>
      </c>
      <c r="AP6974" s="227">
        <v>6076.89</v>
      </c>
      <c r="AR6974" s="207" t="s">
        <v>21237</v>
      </c>
      <c r="AS6974" s="208">
        <v>22130.12</v>
      </c>
      <c r="AT6974" s="93"/>
      <c r="AU6974" s="93"/>
      <c r="AV6974" s="93"/>
    </row>
    <row r="6975" spans="32:48" x14ac:dyDescent="0.55000000000000004">
      <c r="AF6975" t="s">
        <v>66801</v>
      </c>
      <c r="AG6975" s="284">
        <v>104553.34</v>
      </c>
      <c r="AI6975" s="276" t="s">
        <v>39327</v>
      </c>
      <c r="AJ6975" s="277">
        <v>6500</v>
      </c>
      <c r="AL6975" s="246" t="s">
        <v>35118</v>
      </c>
      <c r="AM6975" s="247">
        <v>11917.9</v>
      </c>
      <c r="AO6975" s="226" t="s">
        <v>40339</v>
      </c>
      <c r="AP6975" s="227">
        <v>16431.689999999999</v>
      </c>
      <c r="AR6975" s="207" t="s">
        <v>21238</v>
      </c>
      <c r="AS6975" s="208">
        <v>40929.550000000003</v>
      </c>
      <c r="AT6975" s="93"/>
      <c r="AU6975" s="93"/>
      <c r="AV6975" s="93"/>
    </row>
    <row r="6976" spans="32:48" x14ac:dyDescent="0.55000000000000004">
      <c r="AF6976" t="s">
        <v>50864</v>
      </c>
      <c r="AG6976" s="284">
        <v>365527.5</v>
      </c>
      <c r="AI6976" s="276" t="s">
        <v>39328</v>
      </c>
      <c r="AJ6976" s="277">
        <v>497.25</v>
      </c>
      <c r="AL6976" s="246" t="s">
        <v>55168</v>
      </c>
      <c r="AM6976" s="247">
        <v>5350.32</v>
      </c>
      <c r="AO6976" s="226" t="s">
        <v>44995</v>
      </c>
      <c r="AP6976" s="227">
        <v>4712.6899999999996</v>
      </c>
      <c r="AR6976" s="207" t="s">
        <v>21239</v>
      </c>
      <c r="AS6976" s="208">
        <v>4571.3999999999996</v>
      </c>
      <c r="AT6976" s="93"/>
      <c r="AU6976" s="93"/>
      <c r="AV6976" s="93"/>
    </row>
    <row r="6977" spans="32:48" x14ac:dyDescent="0.55000000000000004">
      <c r="AF6977" t="s">
        <v>58150</v>
      </c>
      <c r="AG6977">
        <v>49.99</v>
      </c>
      <c r="AI6977" s="276" t="s">
        <v>47114</v>
      </c>
      <c r="AJ6977" s="277">
        <v>260</v>
      </c>
      <c r="AL6977" s="246" t="s">
        <v>55169</v>
      </c>
      <c r="AM6977" s="247">
        <v>391.11</v>
      </c>
      <c r="AO6977" s="226" t="s">
        <v>35097</v>
      </c>
      <c r="AP6977" s="227">
        <v>213346.34</v>
      </c>
      <c r="AR6977" s="207" t="s">
        <v>21240</v>
      </c>
      <c r="AS6977" s="208">
        <v>162641.14000000001</v>
      </c>
      <c r="AT6977" s="93"/>
      <c r="AU6977" s="93"/>
      <c r="AV6977" s="93"/>
    </row>
    <row r="6978" spans="32:48" x14ac:dyDescent="0.55000000000000004">
      <c r="AF6978" t="s">
        <v>65251</v>
      </c>
      <c r="AG6978" s="284">
        <v>2919.84</v>
      </c>
      <c r="AI6978" s="276" t="s">
        <v>59147</v>
      </c>
      <c r="AJ6978" s="277">
        <v>590.55999999999995</v>
      </c>
      <c r="AL6978" s="246" t="s">
        <v>55170</v>
      </c>
      <c r="AM6978" s="247">
        <v>150</v>
      </c>
      <c r="AO6978" s="226" t="s">
        <v>35098</v>
      </c>
      <c r="AP6978" s="227">
        <v>132864.54</v>
      </c>
      <c r="AR6978" s="207" t="s">
        <v>21241</v>
      </c>
      <c r="AS6978" s="208">
        <v>38072.080000000002</v>
      </c>
      <c r="AT6978" s="93"/>
      <c r="AU6978" s="93"/>
      <c r="AV6978" s="93"/>
    </row>
    <row r="6979" spans="32:48" x14ac:dyDescent="0.55000000000000004">
      <c r="AF6979" t="s">
        <v>56908</v>
      </c>
      <c r="AG6979" s="284">
        <v>52370.81</v>
      </c>
      <c r="AI6979" s="276" t="s">
        <v>68287</v>
      </c>
      <c r="AJ6979" s="277">
        <v>3500</v>
      </c>
      <c r="AL6979" s="246" t="s">
        <v>55171</v>
      </c>
      <c r="AM6979" s="247">
        <v>583.52</v>
      </c>
      <c r="AO6979" s="226" t="s">
        <v>40340</v>
      </c>
      <c r="AP6979" s="227">
        <v>2279.56</v>
      </c>
      <c r="AR6979" s="207" t="s">
        <v>34400</v>
      </c>
      <c r="AS6979" s="208">
        <v>126.6</v>
      </c>
      <c r="AT6979" s="93"/>
      <c r="AU6979" s="93"/>
      <c r="AV6979" s="93"/>
    </row>
    <row r="6980" spans="32:48" x14ac:dyDescent="0.55000000000000004">
      <c r="AF6980" t="s">
        <v>47706</v>
      </c>
      <c r="AG6980" s="284">
        <v>1535055.69</v>
      </c>
      <c r="AI6980" s="276" t="s">
        <v>68288</v>
      </c>
      <c r="AJ6980" s="277">
        <v>15978.51</v>
      </c>
      <c r="AL6980" s="246" t="s">
        <v>59635</v>
      </c>
      <c r="AM6980" s="247">
        <v>58064.25</v>
      </c>
      <c r="AO6980" s="226" t="s">
        <v>46977</v>
      </c>
      <c r="AP6980" s="227">
        <v>5335.05</v>
      </c>
      <c r="AR6980" s="207" t="s">
        <v>21242</v>
      </c>
      <c r="AS6980" s="208">
        <v>39057.33</v>
      </c>
      <c r="AT6980" s="93"/>
      <c r="AU6980" s="93"/>
      <c r="AV6980" s="93"/>
    </row>
    <row r="6981" spans="32:48" x14ac:dyDescent="0.55000000000000004">
      <c r="AF6981" t="s">
        <v>62935</v>
      </c>
      <c r="AG6981" s="284">
        <v>-7845.62</v>
      </c>
      <c r="AI6981" s="276" t="s">
        <v>42767</v>
      </c>
      <c r="AJ6981" s="277">
        <v>22621.81</v>
      </c>
      <c r="AL6981" s="246" t="s">
        <v>48014</v>
      </c>
      <c r="AM6981" s="247">
        <v>-64539.199999999997</v>
      </c>
      <c r="AO6981" s="226" t="s">
        <v>36323</v>
      </c>
      <c r="AP6981" s="227">
        <v>955</v>
      </c>
      <c r="AR6981" s="207" t="s">
        <v>21243</v>
      </c>
      <c r="AS6981" s="208">
        <v>5256.98</v>
      </c>
      <c r="AT6981" s="93"/>
      <c r="AU6981" s="93"/>
      <c r="AV6981" s="93"/>
    </row>
    <row r="6982" spans="32:48" x14ac:dyDescent="0.55000000000000004">
      <c r="AF6982" t="s">
        <v>47707</v>
      </c>
      <c r="AG6982" s="284">
        <v>2800</v>
      </c>
      <c r="AI6982" s="276" t="s">
        <v>45312</v>
      </c>
      <c r="AJ6982" s="277">
        <v>2378.19</v>
      </c>
      <c r="AL6982" s="246" t="s">
        <v>50014</v>
      </c>
      <c r="AM6982" s="247">
        <v>6663.8</v>
      </c>
      <c r="AO6982" s="226" t="s">
        <v>42565</v>
      </c>
      <c r="AP6982" s="227">
        <v>6788502.3499999996</v>
      </c>
      <c r="AR6982" s="207" t="s">
        <v>21244</v>
      </c>
      <c r="AS6982" s="208">
        <v>21435.95</v>
      </c>
      <c r="AT6982" s="93"/>
      <c r="AU6982" s="93"/>
      <c r="AV6982" s="93"/>
    </row>
    <row r="6983" spans="32:48" x14ac:dyDescent="0.55000000000000004">
      <c r="AF6983" t="s">
        <v>50865</v>
      </c>
      <c r="AG6983">
        <v>7</v>
      </c>
      <c r="AI6983" s="276" t="s">
        <v>68289</v>
      </c>
      <c r="AJ6983" s="277">
        <v>550</v>
      </c>
      <c r="AL6983" s="246" t="s">
        <v>50015</v>
      </c>
      <c r="AM6983" s="247">
        <v>282.2</v>
      </c>
      <c r="AO6983" s="226" t="s">
        <v>40341</v>
      </c>
      <c r="AP6983" s="227">
        <v>18615</v>
      </c>
      <c r="AR6983" s="207" t="s">
        <v>21245</v>
      </c>
      <c r="AS6983" s="208">
        <v>54419.71</v>
      </c>
      <c r="AT6983" s="93"/>
      <c r="AU6983" s="93"/>
      <c r="AV6983" s="93"/>
    </row>
    <row r="6984" spans="32:48" x14ac:dyDescent="0.55000000000000004">
      <c r="AF6984" t="s">
        <v>48632</v>
      </c>
      <c r="AG6984" s="284">
        <v>42581.24</v>
      </c>
      <c r="AI6984" s="276" t="s">
        <v>39329</v>
      </c>
      <c r="AJ6984" s="277">
        <v>41433.949999999997</v>
      </c>
      <c r="AL6984" s="246" t="s">
        <v>50016</v>
      </c>
      <c r="AM6984" s="247">
        <v>647.86</v>
      </c>
      <c r="AO6984" s="226" t="s">
        <v>35099</v>
      </c>
      <c r="AP6984" s="227">
        <v>526089.49</v>
      </c>
      <c r="AR6984" s="207" t="s">
        <v>21246</v>
      </c>
      <c r="AS6984" s="208">
        <v>127680</v>
      </c>
      <c r="AT6984" s="93"/>
      <c r="AU6984" s="93"/>
      <c r="AV6984" s="93"/>
    </row>
    <row r="6985" spans="32:48" x14ac:dyDescent="0.55000000000000004">
      <c r="AF6985" t="s">
        <v>56909</v>
      </c>
      <c r="AG6985" s="284">
        <v>3963.86</v>
      </c>
      <c r="AI6985" s="276" t="s">
        <v>59148</v>
      </c>
      <c r="AJ6985" s="277">
        <v>4800</v>
      </c>
      <c r="AL6985" s="246" t="s">
        <v>63200</v>
      </c>
      <c r="AM6985" s="247">
        <v>1308</v>
      </c>
      <c r="AO6985" s="226" t="s">
        <v>35100</v>
      </c>
      <c r="AP6985" s="227">
        <v>51598.57</v>
      </c>
      <c r="AR6985" s="207" t="s">
        <v>21247</v>
      </c>
      <c r="AS6985" s="208">
        <v>192443.92</v>
      </c>
      <c r="AT6985" s="93"/>
      <c r="AU6985" s="93"/>
      <c r="AV6985" s="93"/>
    </row>
    <row r="6986" spans="32:48" x14ac:dyDescent="0.55000000000000004">
      <c r="AF6986" t="s">
        <v>58822</v>
      </c>
      <c r="AG6986">
        <v>17.13</v>
      </c>
      <c r="AI6986" s="276" t="s">
        <v>39330</v>
      </c>
      <c r="AJ6986" s="277">
        <v>16068</v>
      </c>
      <c r="AL6986" s="246" t="s">
        <v>64387</v>
      </c>
      <c r="AM6986" s="247">
        <v>4708.8999999999996</v>
      </c>
      <c r="AO6986" s="226" t="s">
        <v>35101</v>
      </c>
      <c r="AP6986" s="227">
        <v>25494.639999999999</v>
      </c>
      <c r="AR6986" s="207" t="s">
        <v>21248</v>
      </c>
      <c r="AS6986" s="208">
        <v>112083.34</v>
      </c>
      <c r="AT6986" s="93"/>
      <c r="AU6986" s="93"/>
      <c r="AV6986" s="93"/>
    </row>
    <row r="6987" spans="32:48" x14ac:dyDescent="0.55000000000000004">
      <c r="AF6987" t="s">
        <v>58392</v>
      </c>
      <c r="AG6987">
        <v>-0.28999999999999998</v>
      </c>
      <c r="AI6987" s="276" t="s">
        <v>62726</v>
      </c>
      <c r="AJ6987" s="277">
        <v>400</v>
      </c>
      <c r="AL6987" s="246" t="s">
        <v>64388</v>
      </c>
      <c r="AM6987" s="247">
        <v>381.14</v>
      </c>
      <c r="AO6987" s="226" t="s">
        <v>47996</v>
      </c>
      <c r="AP6987" s="227">
        <v>221407</v>
      </c>
      <c r="AR6987" s="207" t="s">
        <v>21249</v>
      </c>
      <c r="AS6987" s="208">
        <v>101114</v>
      </c>
      <c r="AT6987" s="93"/>
      <c r="AU6987" s="93"/>
      <c r="AV6987" s="93"/>
    </row>
    <row r="6988" spans="32:48" x14ac:dyDescent="0.55000000000000004">
      <c r="AF6988" t="s">
        <v>54745</v>
      </c>
      <c r="AG6988">
        <v>716.58</v>
      </c>
      <c r="AI6988" s="276" t="s">
        <v>62727</v>
      </c>
      <c r="AJ6988" s="277">
        <v>30.6</v>
      </c>
      <c r="AL6988" s="246" t="s">
        <v>64389</v>
      </c>
      <c r="AM6988" s="247">
        <v>185.44</v>
      </c>
      <c r="AO6988" s="226" t="s">
        <v>36324</v>
      </c>
      <c r="AP6988" s="227">
        <v>86658.97</v>
      </c>
      <c r="AR6988" s="207" t="s">
        <v>21250</v>
      </c>
      <c r="AS6988" s="208">
        <v>39791</v>
      </c>
      <c r="AT6988" s="93"/>
      <c r="AU6988" s="93"/>
      <c r="AV6988" s="93"/>
    </row>
    <row r="6989" spans="32:48" x14ac:dyDescent="0.55000000000000004">
      <c r="AF6989" t="s">
        <v>56910</v>
      </c>
      <c r="AG6989" s="284">
        <v>24814.81</v>
      </c>
      <c r="AI6989" s="276" t="s">
        <v>35345</v>
      </c>
      <c r="AJ6989" s="277">
        <v>95994.559999999998</v>
      </c>
      <c r="AL6989" s="246" t="s">
        <v>64390</v>
      </c>
      <c r="AM6989" s="247">
        <v>570.02</v>
      </c>
      <c r="AO6989" s="226" t="s">
        <v>36325</v>
      </c>
      <c r="AP6989" s="227">
        <v>369726.4</v>
      </c>
      <c r="AR6989" s="207" t="s">
        <v>21251</v>
      </c>
      <c r="AS6989" s="208">
        <v>58329.01</v>
      </c>
      <c r="AT6989" s="93"/>
      <c r="AU6989" s="93"/>
      <c r="AV6989" s="93"/>
    </row>
    <row r="6990" spans="32:48" x14ac:dyDescent="0.55000000000000004">
      <c r="AF6990" t="s">
        <v>69610</v>
      </c>
      <c r="AG6990">
        <v>-55.74</v>
      </c>
      <c r="AI6990" s="276" t="s">
        <v>68290</v>
      </c>
      <c r="AJ6990" s="277">
        <v>166517.38</v>
      </c>
      <c r="AL6990" s="246" t="s">
        <v>21508</v>
      </c>
      <c r="AM6990" s="247">
        <v>7700</v>
      </c>
      <c r="AO6990" s="226" t="s">
        <v>36326</v>
      </c>
      <c r="AP6990" s="227">
        <v>137761.99</v>
      </c>
      <c r="AR6990" s="207" t="s">
        <v>21252</v>
      </c>
      <c r="AS6990" s="208">
        <v>373238.99</v>
      </c>
      <c r="AT6990" s="93"/>
      <c r="AU6990" s="93"/>
      <c r="AV6990" s="93"/>
    </row>
    <row r="6991" spans="32:48" x14ac:dyDescent="0.55000000000000004">
      <c r="AF6991" t="s">
        <v>60059</v>
      </c>
      <c r="AG6991" s="284">
        <v>10000</v>
      </c>
      <c r="AI6991" s="276" t="s">
        <v>35346</v>
      </c>
      <c r="AJ6991" s="277">
        <v>14253.65</v>
      </c>
      <c r="AL6991" s="246" t="s">
        <v>21510</v>
      </c>
      <c r="AM6991" s="247">
        <v>60465.99</v>
      </c>
      <c r="AO6991" s="226" t="s">
        <v>36327</v>
      </c>
      <c r="AP6991" s="227">
        <v>85985.23</v>
      </c>
      <c r="AR6991" s="207" t="s">
        <v>13609</v>
      </c>
      <c r="AS6991" s="208">
        <v>924.73</v>
      </c>
      <c r="AT6991" s="93"/>
      <c r="AU6991" s="93"/>
      <c r="AV6991" s="93"/>
    </row>
    <row r="6992" spans="32:48" x14ac:dyDescent="0.55000000000000004">
      <c r="AF6992" t="s">
        <v>71005</v>
      </c>
      <c r="AG6992" s="284">
        <v>64883.76</v>
      </c>
      <c r="AI6992" s="276" t="s">
        <v>70664</v>
      </c>
      <c r="AJ6992" s="277">
        <v>2852.22</v>
      </c>
      <c r="AL6992" s="246" t="s">
        <v>21512</v>
      </c>
      <c r="AM6992" s="247">
        <v>64525</v>
      </c>
      <c r="AO6992" s="226" t="s">
        <v>36328</v>
      </c>
      <c r="AP6992" s="227">
        <v>351286.95</v>
      </c>
      <c r="AR6992" s="207" t="s">
        <v>13610</v>
      </c>
      <c r="AS6992" s="208">
        <v>873.17</v>
      </c>
      <c r="AT6992" s="93"/>
      <c r="AU6992" s="93"/>
      <c r="AV6992" s="93"/>
    </row>
    <row r="6993" spans="32:48" x14ac:dyDescent="0.55000000000000004">
      <c r="AF6993" t="s">
        <v>56915</v>
      </c>
      <c r="AG6993" s="284">
        <v>5974.48</v>
      </c>
      <c r="AI6993" s="276" t="s">
        <v>70665</v>
      </c>
      <c r="AJ6993" s="277">
        <v>1624.23</v>
      </c>
      <c r="AL6993" s="246" t="s">
        <v>21513</v>
      </c>
      <c r="AM6993" s="247">
        <v>10873.83</v>
      </c>
      <c r="AO6993" s="226" t="s">
        <v>40342</v>
      </c>
      <c r="AP6993" s="227">
        <v>440989.51</v>
      </c>
      <c r="AR6993" s="207" t="s">
        <v>21253</v>
      </c>
      <c r="AS6993" s="208">
        <v>108542.84</v>
      </c>
      <c r="AT6993" s="93"/>
      <c r="AU6993" s="93"/>
      <c r="AV6993" s="93"/>
    </row>
    <row r="6994" spans="32:48" x14ac:dyDescent="0.55000000000000004">
      <c r="AF6994" t="s">
        <v>54748</v>
      </c>
      <c r="AG6994" s="284">
        <v>6153.68</v>
      </c>
      <c r="AI6994" s="276" t="s">
        <v>70666</v>
      </c>
      <c r="AJ6994" s="277">
        <v>2547.5300000000002</v>
      </c>
      <c r="AL6994" s="246" t="s">
        <v>42576</v>
      </c>
      <c r="AM6994" s="247">
        <v>-5624.95</v>
      </c>
      <c r="AO6994" s="226" t="s">
        <v>52614</v>
      </c>
      <c r="AP6994" s="227">
        <v>32385</v>
      </c>
      <c r="AR6994" s="207" t="s">
        <v>13611</v>
      </c>
      <c r="AS6994" s="208">
        <v>293931.23</v>
      </c>
      <c r="AT6994" s="93"/>
      <c r="AU6994" s="93"/>
      <c r="AV6994" s="93"/>
    </row>
    <row r="6995" spans="32:48" x14ac:dyDescent="0.55000000000000004">
      <c r="AF6995" t="s">
        <v>54749</v>
      </c>
      <c r="AG6995" s="284">
        <v>19955.990000000002</v>
      </c>
      <c r="AI6995" s="276" t="s">
        <v>64673</v>
      </c>
      <c r="AJ6995" s="277">
        <v>7632.11</v>
      </c>
      <c r="AL6995" s="246" t="s">
        <v>21524</v>
      </c>
      <c r="AM6995" s="247">
        <v>68607.95</v>
      </c>
      <c r="AO6995" s="226" t="s">
        <v>46978</v>
      </c>
      <c r="AP6995" s="227">
        <v>104936.85</v>
      </c>
      <c r="AR6995" s="207" t="s">
        <v>13612</v>
      </c>
      <c r="AS6995" s="208">
        <v>131805.22</v>
      </c>
      <c r="AT6995" s="93"/>
      <c r="AU6995" s="93"/>
      <c r="AV6995" s="93"/>
    </row>
    <row r="6996" spans="32:48" x14ac:dyDescent="0.55000000000000004">
      <c r="AF6996" t="s">
        <v>55710</v>
      </c>
      <c r="AG6996" s="284">
        <v>3696.48</v>
      </c>
      <c r="AI6996" s="276" t="s">
        <v>70667</v>
      </c>
      <c r="AJ6996" s="277">
        <v>6592</v>
      </c>
      <c r="AL6996" s="246" t="s">
        <v>21525</v>
      </c>
      <c r="AM6996" s="247">
        <v>14070</v>
      </c>
      <c r="AO6996" s="226" t="s">
        <v>36329</v>
      </c>
      <c r="AP6996" s="227">
        <v>228714.64</v>
      </c>
      <c r="AR6996" s="207" t="s">
        <v>13613</v>
      </c>
      <c r="AS6996" s="208">
        <v>9570</v>
      </c>
      <c r="AT6996" s="93"/>
      <c r="AU6996" s="93"/>
      <c r="AV6996" s="93"/>
    </row>
    <row r="6997" spans="32:48" x14ac:dyDescent="0.55000000000000004">
      <c r="AF6997" t="s">
        <v>55711</v>
      </c>
      <c r="AG6997">
        <v>374.42</v>
      </c>
      <c r="AI6997" s="276" t="s">
        <v>24596</v>
      </c>
      <c r="AJ6997" s="277">
        <v>497.97</v>
      </c>
      <c r="AL6997" s="246" t="s">
        <v>21527</v>
      </c>
      <c r="AM6997" s="247">
        <v>1020.72</v>
      </c>
      <c r="AO6997" s="226" t="s">
        <v>39200</v>
      </c>
      <c r="AP6997" s="227">
        <v>133065</v>
      </c>
      <c r="AR6997" s="207" t="s">
        <v>21254</v>
      </c>
      <c r="AS6997" s="208">
        <v>614.04999999999995</v>
      </c>
      <c r="AT6997" s="93"/>
      <c r="AU6997" s="93"/>
      <c r="AV6997" s="93"/>
    </row>
    <row r="6998" spans="32:48" x14ac:dyDescent="0.55000000000000004">
      <c r="AF6998" t="s">
        <v>58393</v>
      </c>
      <c r="AG6998" s="284">
        <v>17250.75</v>
      </c>
      <c r="AI6998" s="276" t="s">
        <v>68291</v>
      </c>
      <c r="AJ6998" s="277">
        <v>1150</v>
      </c>
      <c r="AL6998" s="246" t="s">
        <v>21528</v>
      </c>
      <c r="AM6998" s="247">
        <v>2647.31</v>
      </c>
      <c r="AO6998" s="226" t="s">
        <v>42566</v>
      </c>
      <c r="AP6998" s="227">
        <v>131184.35999999999</v>
      </c>
      <c r="AR6998" s="207" t="s">
        <v>13614</v>
      </c>
      <c r="AS6998" s="208">
        <v>39607.78</v>
      </c>
      <c r="AT6998" s="93"/>
      <c r="AU6998" s="93"/>
      <c r="AV6998" s="93"/>
    </row>
    <row r="6999" spans="32:48" x14ac:dyDescent="0.55000000000000004">
      <c r="AF6999" t="s">
        <v>56916</v>
      </c>
      <c r="AG6999" s="284">
        <v>15136.62</v>
      </c>
      <c r="AI6999" s="276" t="s">
        <v>39337</v>
      </c>
      <c r="AJ6999" s="277">
        <v>21236.39</v>
      </c>
      <c r="AL6999" s="246" t="s">
        <v>21529</v>
      </c>
      <c r="AM6999" s="247">
        <v>4056.07</v>
      </c>
      <c r="AO6999" s="226" t="s">
        <v>42567</v>
      </c>
      <c r="AP6999" s="227">
        <v>10033.280000000001</v>
      </c>
      <c r="AR6999" s="207" t="s">
        <v>13615</v>
      </c>
      <c r="AS6999" s="208">
        <v>116281.11</v>
      </c>
      <c r="AT6999" s="93"/>
      <c r="AU6999" s="93"/>
      <c r="AV6999" s="93"/>
    </row>
    <row r="7000" spans="32:48" x14ac:dyDescent="0.55000000000000004">
      <c r="AF7000" t="s">
        <v>71006</v>
      </c>
      <c r="AG7000" s="284">
        <v>1262.26</v>
      </c>
      <c r="AI7000" s="276" t="s">
        <v>68292</v>
      </c>
      <c r="AJ7000" s="277">
        <v>2946</v>
      </c>
      <c r="AL7000" s="246" t="s">
        <v>21530</v>
      </c>
      <c r="AM7000" s="247">
        <v>799.84</v>
      </c>
      <c r="AO7000" s="226" t="s">
        <v>52615</v>
      </c>
      <c r="AP7000" s="227">
        <v>2810.23</v>
      </c>
      <c r="AR7000" s="207" t="s">
        <v>13616</v>
      </c>
      <c r="AS7000" s="208">
        <v>119927.5</v>
      </c>
      <c r="AT7000" s="93"/>
      <c r="AU7000" s="93"/>
      <c r="AV7000" s="93"/>
    </row>
    <row r="7001" spans="32:48" x14ac:dyDescent="0.55000000000000004">
      <c r="AF7001" t="s">
        <v>61247</v>
      </c>
      <c r="AG7001" s="284">
        <v>7656.48</v>
      </c>
      <c r="AI7001" s="276" t="s">
        <v>68293</v>
      </c>
      <c r="AJ7001" s="277">
        <v>600</v>
      </c>
      <c r="AL7001" s="246" t="s">
        <v>35119</v>
      </c>
      <c r="AM7001" s="247">
        <v>12316.77</v>
      </c>
      <c r="AO7001" s="226" t="s">
        <v>50001</v>
      </c>
      <c r="AP7001" s="227">
        <v>106.7</v>
      </c>
      <c r="AR7001" s="207" t="s">
        <v>21255</v>
      </c>
      <c r="AS7001" s="208">
        <v>14914.37</v>
      </c>
      <c r="AT7001" s="93"/>
      <c r="AU7001" s="93"/>
      <c r="AV7001" s="93"/>
    </row>
    <row r="7002" spans="32:48" x14ac:dyDescent="0.55000000000000004">
      <c r="AF7002" t="s">
        <v>54750</v>
      </c>
      <c r="AG7002" s="284">
        <v>36521.99</v>
      </c>
      <c r="AI7002" s="276" t="s">
        <v>63753</v>
      </c>
      <c r="AJ7002" s="277">
        <v>113412.85</v>
      </c>
      <c r="AL7002" s="246" t="s">
        <v>35120</v>
      </c>
      <c r="AM7002" s="247">
        <v>3163.35</v>
      </c>
      <c r="AO7002" s="226" t="s">
        <v>52616</v>
      </c>
      <c r="AP7002" s="227">
        <v>4.68</v>
      </c>
      <c r="AR7002" s="207" t="s">
        <v>21256</v>
      </c>
      <c r="AS7002" s="208">
        <v>19358</v>
      </c>
      <c r="AT7002" s="93"/>
      <c r="AU7002" s="93"/>
      <c r="AV7002" s="93"/>
    </row>
    <row r="7003" spans="32:48" x14ac:dyDescent="0.55000000000000004">
      <c r="AF7003" t="s">
        <v>56917</v>
      </c>
      <c r="AG7003" s="284">
        <v>1420.13</v>
      </c>
      <c r="AI7003" s="276" t="s">
        <v>63754</v>
      </c>
      <c r="AJ7003" s="277">
        <v>865.24</v>
      </c>
      <c r="AL7003" s="246" t="s">
        <v>46990</v>
      </c>
      <c r="AM7003" s="247">
        <v>3242.5</v>
      </c>
      <c r="AO7003" s="226" t="s">
        <v>52617</v>
      </c>
      <c r="AP7003" s="227">
        <v>2523.89</v>
      </c>
      <c r="AR7003" s="207" t="s">
        <v>21257</v>
      </c>
      <c r="AS7003" s="208">
        <v>11200.74</v>
      </c>
      <c r="AT7003" s="93"/>
      <c r="AU7003" s="93"/>
      <c r="AV7003" s="93"/>
    </row>
    <row r="7004" spans="32:48" x14ac:dyDescent="0.55000000000000004">
      <c r="AF7004" t="s">
        <v>56918</v>
      </c>
      <c r="AG7004" s="284">
        <v>214310.6</v>
      </c>
      <c r="AI7004" s="276" t="s">
        <v>36514</v>
      </c>
      <c r="AJ7004" s="277">
        <v>1645.48</v>
      </c>
      <c r="AL7004" s="246" t="s">
        <v>35121</v>
      </c>
      <c r="AM7004" s="247">
        <v>1432.25</v>
      </c>
      <c r="AO7004" s="226" t="s">
        <v>52618</v>
      </c>
      <c r="AP7004" s="227">
        <v>193.09</v>
      </c>
      <c r="AR7004" s="207" t="s">
        <v>21258</v>
      </c>
      <c r="AS7004" s="208">
        <v>62293.26</v>
      </c>
      <c r="AT7004" s="93"/>
      <c r="AU7004" s="93"/>
      <c r="AV7004" s="93"/>
    </row>
    <row r="7005" spans="32:48" x14ac:dyDescent="0.55000000000000004">
      <c r="AF7005" t="s">
        <v>66802</v>
      </c>
      <c r="AG7005" s="284">
        <v>13800</v>
      </c>
      <c r="AI7005" s="276" t="s">
        <v>68294</v>
      </c>
      <c r="AJ7005" s="277">
        <v>670.71</v>
      </c>
      <c r="AL7005" s="246" t="s">
        <v>35122</v>
      </c>
      <c r="AM7005" s="247">
        <v>4587.0600000000004</v>
      </c>
      <c r="AO7005" s="226" t="s">
        <v>52619</v>
      </c>
      <c r="AP7005" s="227">
        <v>608.25</v>
      </c>
      <c r="AR7005" s="207" t="s">
        <v>21259</v>
      </c>
      <c r="AS7005" s="208">
        <v>223280</v>
      </c>
      <c r="AT7005" s="93"/>
      <c r="AU7005" s="93"/>
      <c r="AV7005" s="93"/>
    </row>
    <row r="7006" spans="32:48" x14ac:dyDescent="0.55000000000000004">
      <c r="AF7006" t="s">
        <v>66803</v>
      </c>
      <c r="AG7006" s="284">
        <v>62289.73</v>
      </c>
      <c r="AI7006" s="276" t="s">
        <v>36515</v>
      </c>
      <c r="AJ7006" s="277">
        <v>90.7</v>
      </c>
      <c r="AL7006" s="246" t="s">
        <v>21532</v>
      </c>
      <c r="AM7006" s="247">
        <v>908.03</v>
      </c>
      <c r="AO7006" s="226" t="s">
        <v>48918</v>
      </c>
      <c r="AP7006" s="227">
        <v>43331.6</v>
      </c>
      <c r="AR7006" s="207" t="s">
        <v>21260</v>
      </c>
      <c r="AS7006" s="208">
        <v>150302.07</v>
      </c>
      <c r="AT7006" s="93"/>
      <c r="AU7006" s="93"/>
      <c r="AV7006" s="93"/>
    </row>
    <row r="7007" spans="32:48" x14ac:dyDescent="0.55000000000000004">
      <c r="AF7007" t="s">
        <v>60104</v>
      </c>
      <c r="AG7007" s="284">
        <v>25534.05</v>
      </c>
      <c r="AI7007" s="276" t="s">
        <v>68295</v>
      </c>
      <c r="AJ7007" s="277">
        <v>13999.92</v>
      </c>
      <c r="AL7007" s="246" t="s">
        <v>59090</v>
      </c>
      <c r="AM7007" s="247">
        <v>-131.19</v>
      </c>
      <c r="AO7007" s="226" t="s">
        <v>36330</v>
      </c>
      <c r="AP7007" s="227">
        <v>68931.289999999994</v>
      </c>
      <c r="AR7007" s="207" t="s">
        <v>21261</v>
      </c>
      <c r="AS7007" s="208">
        <v>11386.02</v>
      </c>
      <c r="AT7007" s="93"/>
      <c r="AU7007" s="93"/>
      <c r="AV7007" s="93"/>
    </row>
    <row r="7008" spans="32:48" x14ac:dyDescent="0.55000000000000004">
      <c r="AF7008" t="s">
        <v>69612</v>
      </c>
      <c r="AG7008">
        <v>-847.08</v>
      </c>
      <c r="AI7008" s="276" t="s">
        <v>68296</v>
      </c>
      <c r="AJ7008" s="277">
        <v>2390.37</v>
      </c>
      <c r="AL7008" s="246" t="s">
        <v>21534</v>
      </c>
      <c r="AM7008" s="247">
        <v>98310.36</v>
      </c>
      <c r="AO7008" s="226" t="s">
        <v>36331</v>
      </c>
      <c r="AP7008" s="227">
        <v>92847.6</v>
      </c>
      <c r="AR7008" s="207" t="s">
        <v>21262</v>
      </c>
      <c r="AS7008" s="208">
        <v>31525.22</v>
      </c>
      <c r="AT7008" s="93"/>
      <c r="AU7008" s="93"/>
      <c r="AV7008" s="93"/>
    </row>
    <row r="7009" spans="32:48" x14ac:dyDescent="0.55000000000000004">
      <c r="AF7009" t="s">
        <v>58154</v>
      </c>
      <c r="AG7009" s="284">
        <v>403182.16</v>
      </c>
      <c r="AI7009" s="276" t="s">
        <v>35349</v>
      </c>
      <c r="AJ7009" s="277">
        <v>729.11</v>
      </c>
      <c r="AL7009" s="246" t="s">
        <v>21542</v>
      </c>
      <c r="AM7009" s="247">
        <v>39754.44</v>
      </c>
      <c r="AO7009" s="226" t="s">
        <v>35102</v>
      </c>
      <c r="AP7009" s="227">
        <v>674720.17</v>
      </c>
      <c r="AR7009" s="207" t="s">
        <v>21263</v>
      </c>
      <c r="AS7009" s="208">
        <v>110100.69</v>
      </c>
      <c r="AT7009" s="93"/>
      <c r="AU7009" s="93"/>
      <c r="AV7009" s="93"/>
    </row>
    <row r="7010" spans="32:48" x14ac:dyDescent="0.55000000000000004">
      <c r="AF7010" t="s">
        <v>59385</v>
      </c>
      <c r="AG7010" s="284">
        <v>7756.77</v>
      </c>
      <c r="AI7010" s="276" t="s">
        <v>36516</v>
      </c>
      <c r="AJ7010" s="277">
        <v>373.02</v>
      </c>
      <c r="AL7010" s="246" t="s">
        <v>42579</v>
      </c>
      <c r="AM7010" s="247">
        <v>57891.839999999997</v>
      </c>
      <c r="AO7010" s="226" t="s">
        <v>39201</v>
      </c>
      <c r="AP7010" s="227">
        <v>1372292.34</v>
      </c>
      <c r="AR7010" s="207" t="s">
        <v>21264</v>
      </c>
      <c r="AS7010" s="208">
        <v>77169.34</v>
      </c>
      <c r="AT7010" s="93"/>
      <c r="AU7010" s="93"/>
      <c r="AV7010" s="93"/>
    </row>
    <row r="7011" spans="32:48" x14ac:dyDescent="0.55000000000000004">
      <c r="AF7011" t="s">
        <v>62938</v>
      </c>
      <c r="AG7011">
        <v>217.27</v>
      </c>
      <c r="AI7011" s="276" t="s">
        <v>24661</v>
      </c>
      <c r="AJ7011" s="277">
        <v>10248.790000000001</v>
      </c>
      <c r="AL7011" s="246" t="s">
        <v>46991</v>
      </c>
      <c r="AM7011" s="247">
        <v>18512.599999999999</v>
      </c>
      <c r="AO7011" s="226" t="s">
        <v>40343</v>
      </c>
      <c r="AP7011" s="227">
        <v>1586991.52</v>
      </c>
      <c r="AR7011" s="207" t="s">
        <v>21265</v>
      </c>
      <c r="AS7011" s="208">
        <v>4594.72</v>
      </c>
      <c r="AT7011" s="93"/>
      <c r="AU7011" s="93"/>
      <c r="AV7011" s="93"/>
    </row>
    <row r="7012" spans="32:48" x14ac:dyDescent="0.55000000000000004">
      <c r="AF7012" t="s">
        <v>58828</v>
      </c>
      <c r="AG7012" s="284">
        <v>1377.51</v>
      </c>
      <c r="AI7012" s="276" t="s">
        <v>24662</v>
      </c>
      <c r="AJ7012" s="277">
        <v>31930.83</v>
      </c>
      <c r="AL7012" s="246" t="s">
        <v>46992</v>
      </c>
      <c r="AM7012" s="247">
        <v>163227.96</v>
      </c>
      <c r="AO7012" s="226" t="s">
        <v>46979</v>
      </c>
      <c r="AP7012" s="227">
        <v>13558.51</v>
      </c>
      <c r="AR7012" s="207" t="s">
        <v>21266</v>
      </c>
      <c r="AS7012" s="208">
        <v>1133.33</v>
      </c>
      <c r="AT7012" s="93"/>
      <c r="AU7012" s="93"/>
      <c r="AV7012" s="93"/>
    </row>
    <row r="7013" spans="32:48" x14ac:dyDescent="0.55000000000000004">
      <c r="AF7013" t="s">
        <v>70996</v>
      </c>
      <c r="AG7013">
        <v>129.22999999999999</v>
      </c>
      <c r="AI7013" s="276" t="s">
        <v>36517</v>
      </c>
      <c r="AJ7013" s="277">
        <v>22721.5</v>
      </c>
      <c r="AL7013" s="246" t="s">
        <v>21544</v>
      </c>
      <c r="AM7013" s="247">
        <v>103077.03</v>
      </c>
      <c r="AO7013" s="226" t="s">
        <v>46980</v>
      </c>
      <c r="AP7013" s="227">
        <v>1037.23</v>
      </c>
      <c r="AR7013" s="207" t="s">
        <v>21267</v>
      </c>
      <c r="AS7013" s="208">
        <v>5822.78</v>
      </c>
      <c r="AT7013" s="93"/>
      <c r="AU7013" s="93"/>
      <c r="AV7013" s="93"/>
    </row>
    <row r="7014" spans="32:48" x14ac:dyDescent="0.55000000000000004">
      <c r="AF7014" t="s">
        <v>58155</v>
      </c>
      <c r="AG7014" s="284">
        <v>30716.04</v>
      </c>
      <c r="AI7014" s="276" t="s">
        <v>35350</v>
      </c>
      <c r="AJ7014" s="277">
        <v>46910.35</v>
      </c>
      <c r="AL7014" s="246" t="s">
        <v>36342</v>
      </c>
      <c r="AM7014" s="247">
        <v>148500</v>
      </c>
      <c r="AO7014" s="226" t="s">
        <v>50002</v>
      </c>
      <c r="AP7014" s="227">
        <v>30000</v>
      </c>
      <c r="AR7014" s="207" t="s">
        <v>21268</v>
      </c>
      <c r="AS7014" s="208">
        <v>17048.310000000001</v>
      </c>
      <c r="AT7014" s="93"/>
      <c r="AU7014" s="93"/>
      <c r="AV7014" s="93"/>
    </row>
    <row r="7015" spans="32:48" x14ac:dyDescent="0.55000000000000004">
      <c r="AF7015" t="s">
        <v>59386</v>
      </c>
      <c r="AG7015" s="284">
        <v>110634.13</v>
      </c>
      <c r="AI7015" s="276" t="s">
        <v>63279</v>
      </c>
      <c r="AJ7015" s="277">
        <v>232586.23</v>
      </c>
      <c r="AL7015" s="246" t="s">
        <v>40348</v>
      </c>
      <c r="AM7015" s="247">
        <v>27761.77</v>
      </c>
      <c r="AO7015" s="226" t="s">
        <v>47997</v>
      </c>
      <c r="AP7015" s="227">
        <v>794.99</v>
      </c>
      <c r="AR7015" s="207" t="s">
        <v>21269</v>
      </c>
      <c r="AS7015" s="208">
        <v>22982.639999999999</v>
      </c>
      <c r="AT7015" s="93"/>
      <c r="AU7015" s="93"/>
      <c r="AV7015" s="93"/>
    </row>
    <row r="7016" spans="32:48" x14ac:dyDescent="0.55000000000000004">
      <c r="AF7016" t="s">
        <v>69845</v>
      </c>
      <c r="AG7016" s="284">
        <v>9262.34</v>
      </c>
      <c r="AI7016" s="276" t="s">
        <v>35352</v>
      </c>
      <c r="AJ7016" s="277">
        <v>73898.649999999994</v>
      </c>
      <c r="AL7016" s="246" t="s">
        <v>46993</v>
      </c>
      <c r="AM7016" s="247">
        <v>290200</v>
      </c>
      <c r="AO7016" s="226" t="s">
        <v>46981</v>
      </c>
      <c r="AP7016" s="227">
        <v>9119.9599999999991</v>
      </c>
      <c r="AR7016" s="207" t="s">
        <v>21270</v>
      </c>
      <c r="AS7016" s="208">
        <v>238061.66</v>
      </c>
      <c r="AT7016" s="93"/>
      <c r="AU7016" s="93"/>
      <c r="AV7016" s="93"/>
    </row>
    <row r="7017" spans="32:48" x14ac:dyDescent="0.55000000000000004">
      <c r="AF7017" t="s">
        <v>58156</v>
      </c>
      <c r="AG7017" s="284">
        <v>11451.85</v>
      </c>
      <c r="AI7017" s="276" t="s">
        <v>36518</v>
      </c>
      <c r="AJ7017" s="277">
        <v>206324.18</v>
      </c>
      <c r="AL7017" s="246" t="s">
        <v>42580</v>
      </c>
      <c r="AM7017" s="247">
        <v>5020.29</v>
      </c>
      <c r="AO7017" s="226" t="s">
        <v>48919</v>
      </c>
      <c r="AP7017" s="227">
        <v>20667</v>
      </c>
      <c r="AR7017" s="207" t="s">
        <v>21271</v>
      </c>
      <c r="AS7017" s="208">
        <v>340779.99</v>
      </c>
      <c r="AT7017" s="93"/>
      <c r="AU7017" s="93"/>
      <c r="AV7017" s="93"/>
    </row>
    <row r="7018" spans="32:48" x14ac:dyDescent="0.55000000000000004">
      <c r="AF7018" t="s">
        <v>58157</v>
      </c>
      <c r="AG7018" s="284">
        <v>28065.63</v>
      </c>
      <c r="AI7018" s="276" t="s">
        <v>68297</v>
      </c>
      <c r="AJ7018" s="277">
        <v>36250</v>
      </c>
      <c r="AL7018" s="246" t="s">
        <v>57485</v>
      </c>
      <c r="AM7018" s="247">
        <v>2722.04</v>
      </c>
      <c r="AO7018" s="226" t="s">
        <v>50003</v>
      </c>
      <c r="AP7018" s="227">
        <v>80000</v>
      </c>
      <c r="AR7018" s="207" t="s">
        <v>21272</v>
      </c>
      <c r="AS7018" s="208">
        <v>503230.23</v>
      </c>
      <c r="AT7018" s="93"/>
      <c r="AU7018" s="93"/>
      <c r="AV7018" s="93"/>
    </row>
    <row r="7019" spans="32:48" x14ac:dyDescent="0.55000000000000004">
      <c r="AF7019" t="s">
        <v>69614</v>
      </c>
      <c r="AG7019" s="284">
        <v>170496.2</v>
      </c>
      <c r="AI7019" s="276" t="s">
        <v>36520</v>
      </c>
      <c r="AJ7019" s="277">
        <v>958632.26</v>
      </c>
      <c r="AL7019" s="246" t="s">
        <v>63698</v>
      </c>
      <c r="AM7019" s="247">
        <v>8025.7</v>
      </c>
      <c r="AO7019" s="226" t="s">
        <v>47998</v>
      </c>
      <c r="AP7019" s="227">
        <v>607</v>
      </c>
      <c r="AR7019" s="207" t="s">
        <v>21273</v>
      </c>
      <c r="AS7019" s="208">
        <v>935.84</v>
      </c>
      <c r="AT7019" s="93"/>
      <c r="AU7019" s="93"/>
      <c r="AV7019" s="93"/>
    </row>
    <row r="7020" spans="32:48" x14ac:dyDescent="0.55000000000000004">
      <c r="AF7020" t="s">
        <v>58158</v>
      </c>
      <c r="AG7020" s="284">
        <v>27947.279999999999</v>
      </c>
      <c r="AI7020" s="276" t="s">
        <v>61518</v>
      </c>
      <c r="AJ7020" s="277">
        <v>20000</v>
      </c>
      <c r="AL7020" s="246" t="s">
        <v>39208</v>
      </c>
      <c r="AM7020" s="247">
        <v>8388.9599999999991</v>
      </c>
      <c r="AO7020" s="226" t="s">
        <v>50004</v>
      </c>
      <c r="AP7020" s="227">
        <v>3551.12</v>
      </c>
      <c r="AR7020" s="207" t="s">
        <v>21274</v>
      </c>
      <c r="AS7020" s="208">
        <v>54308.160000000003</v>
      </c>
      <c r="AT7020" s="93"/>
      <c r="AU7020" s="93"/>
      <c r="AV7020" s="93"/>
    </row>
    <row r="7021" spans="32:48" x14ac:dyDescent="0.55000000000000004">
      <c r="AF7021" t="s">
        <v>61731</v>
      </c>
      <c r="AG7021" s="284">
        <v>10050.83</v>
      </c>
      <c r="AI7021" s="276" t="s">
        <v>24664</v>
      </c>
      <c r="AJ7021" s="277">
        <v>5049.1099999999997</v>
      </c>
      <c r="AL7021" s="246" t="s">
        <v>21548</v>
      </c>
      <c r="AM7021" s="247">
        <v>72799.89</v>
      </c>
      <c r="AO7021" s="226" t="s">
        <v>52620</v>
      </c>
      <c r="AP7021" s="227">
        <v>321</v>
      </c>
      <c r="AR7021" s="207" t="s">
        <v>21275</v>
      </c>
      <c r="AS7021" s="208">
        <v>521322.28</v>
      </c>
      <c r="AT7021" s="93"/>
      <c r="AU7021" s="93"/>
      <c r="AV7021" s="93"/>
    </row>
    <row r="7022" spans="32:48" x14ac:dyDescent="0.55000000000000004">
      <c r="AF7022" t="s">
        <v>61732</v>
      </c>
      <c r="AG7022" s="284">
        <v>19985</v>
      </c>
      <c r="AI7022" s="276" t="s">
        <v>68298</v>
      </c>
      <c r="AJ7022" s="277">
        <v>21.44</v>
      </c>
      <c r="AL7022" s="246" t="s">
        <v>33665</v>
      </c>
      <c r="AM7022" s="247">
        <v>173500.88</v>
      </c>
      <c r="AO7022" s="226" t="s">
        <v>50005</v>
      </c>
      <c r="AP7022" s="227">
        <v>1109.77</v>
      </c>
      <c r="AR7022" s="207" t="s">
        <v>21276</v>
      </c>
      <c r="AS7022" s="208">
        <v>488129.72</v>
      </c>
      <c r="AT7022" s="93"/>
      <c r="AU7022" s="93"/>
      <c r="AV7022" s="93"/>
    </row>
    <row r="7023" spans="32:48" x14ac:dyDescent="0.55000000000000004">
      <c r="AF7023" t="s">
        <v>58394</v>
      </c>
      <c r="AG7023" s="284">
        <v>7688.59</v>
      </c>
      <c r="AI7023" s="276" t="s">
        <v>24666</v>
      </c>
      <c r="AJ7023" s="277">
        <v>41.75</v>
      </c>
      <c r="AL7023" s="246" t="s">
        <v>33666</v>
      </c>
      <c r="AM7023" s="247">
        <v>36210.94</v>
      </c>
      <c r="AO7023" s="226" t="s">
        <v>47999</v>
      </c>
      <c r="AP7023" s="227">
        <v>912.06</v>
      </c>
      <c r="AR7023" s="207" t="s">
        <v>21277</v>
      </c>
      <c r="AS7023" s="208">
        <v>1148.1300000000001</v>
      </c>
      <c r="AT7023" s="93"/>
      <c r="AU7023" s="93"/>
      <c r="AV7023" s="93"/>
    </row>
    <row r="7024" spans="32:48" x14ac:dyDescent="0.55000000000000004">
      <c r="AF7024" t="s">
        <v>58159</v>
      </c>
      <c r="AG7024" s="284">
        <v>117256.47</v>
      </c>
      <c r="AI7024" s="276" t="s">
        <v>24667</v>
      </c>
      <c r="AJ7024" s="277">
        <v>33.47</v>
      </c>
      <c r="AL7024" s="246" t="s">
        <v>45017</v>
      </c>
      <c r="AM7024" s="247">
        <v>45463.61</v>
      </c>
      <c r="AO7024" s="226" t="s">
        <v>48000</v>
      </c>
      <c r="AP7024" s="227">
        <v>385.2</v>
      </c>
      <c r="AR7024" s="207" t="s">
        <v>21278</v>
      </c>
      <c r="AS7024" s="208">
        <v>19115.61</v>
      </c>
      <c r="AT7024" s="93"/>
      <c r="AU7024" s="93"/>
      <c r="AV7024" s="93"/>
    </row>
    <row r="7025" spans="32:48" x14ac:dyDescent="0.55000000000000004">
      <c r="AF7025" t="s">
        <v>58830</v>
      </c>
      <c r="AG7025" s="284">
        <v>45182.879999999997</v>
      </c>
      <c r="AI7025" s="276" t="s">
        <v>35353</v>
      </c>
      <c r="AJ7025" s="277">
        <v>1132.56</v>
      </c>
      <c r="AL7025" s="246" t="s">
        <v>46994</v>
      </c>
      <c r="AM7025" s="247">
        <v>29200</v>
      </c>
      <c r="AO7025" s="226" t="s">
        <v>48001</v>
      </c>
      <c r="AP7025" s="227">
        <v>23993.8</v>
      </c>
      <c r="AR7025" s="207" t="s">
        <v>21279</v>
      </c>
      <c r="AS7025" s="208">
        <v>792.81</v>
      </c>
      <c r="AT7025" s="93"/>
      <c r="AU7025" s="93"/>
      <c r="AV7025" s="93"/>
    </row>
    <row r="7026" spans="32:48" x14ac:dyDescent="0.55000000000000004">
      <c r="AF7026" t="s">
        <v>60066</v>
      </c>
      <c r="AG7026" s="284">
        <v>18736.259999999998</v>
      </c>
      <c r="AI7026" s="276" t="s">
        <v>56366</v>
      </c>
      <c r="AJ7026" s="277">
        <v>707.2</v>
      </c>
      <c r="AL7026" s="246" t="s">
        <v>59636</v>
      </c>
      <c r="AM7026" s="247">
        <v>5375</v>
      </c>
      <c r="AO7026" s="226" t="s">
        <v>50006</v>
      </c>
      <c r="AP7026" s="227">
        <v>78111.11</v>
      </c>
      <c r="AR7026" s="207" t="s">
        <v>21280</v>
      </c>
      <c r="AS7026" s="208">
        <v>212746.79</v>
      </c>
      <c r="AT7026" s="93"/>
      <c r="AU7026" s="93"/>
      <c r="AV7026" s="93"/>
    </row>
    <row r="7027" spans="32:48" x14ac:dyDescent="0.55000000000000004">
      <c r="AF7027" t="s">
        <v>58160</v>
      </c>
      <c r="AG7027" s="284">
        <v>636473.06000000006</v>
      </c>
      <c r="AI7027" s="276" t="s">
        <v>48140</v>
      </c>
      <c r="AJ7027" s="277">
        <v>36696</v>
      </c>
      <c r="AL7027" s="246" t="s">
        <v>21549</v>
      </c>
      <c r="AM7027" s="247">
        <v>48459.69</v>
      </c>
      <c r="AO7027" s="226" t="s">
        <v>44996</v>
      </c>
      <c r="AP7027" s="227">
        <v>1089183.6000000001</v>
      </c>
      <c r="AR7027" s="207" t="s">
        <v>21281</v>
      </c>
      <c r="AS7027" s="208">
        <v>72021.789999999994</v>
      </c>
      <c r="AT7027" s="93"/>
      <c r="AU7027" s="93"/>
      <c r="AV7027" s="93"/>
    </row>
    <row r="7028" spans="32:48" x14ac:dyDescent="0.55000000000000004">
      <c r="AF7028" t="s">
        <v>58161</v>
      </c>
      <c r="AG7028" s="284">
        <v>157794.73000000001</v>
      </c>
      <c r="AI7028" s="276" t="s">
        <v>24668</v>
      </c>
      <c r="AJ7028" s="277">
        <v>7353.6</v>
      </c>
      <c r="AL7028" s="246" t="s">
        <v>58541</v>
      </c>
      <c r="AM7028" s="247">
        <v>11872.72</v>
      </c>
      <c r="AO7028" s="226" t="s">
        <v>44997</v>
      </c>
      <c r="AP7028" s="227">
        <v>83377.73</v>
      </c>
      <c r="AR7028" s="207" t="s">
        <v>21282</v>
      </c>
      <c r="AS7028" s="208">
        <v>85030.7</v>
      </c>
      <c r="AT7028" s="93"/>
      <c r="AU7028" s="93"/>
      <c r="AV7028" s="93"/>
    </row>
    <row r="7029" spans="32:48" x14ac:dyDescent="0.55000000000000004">
      <c r="AF7029" t="s">
        <v>58395</v>
      </c>
      <c r="AG7029" s="284">
        <v>62307.85</v>
      </c>
      <c r="AI7029" s="276" t="s">
        <v>24669</v>
      </c>
      <c r="AJ7029" s="277">
        <v>42.14</v>
      </c>
      <c r="AL7029" s="246" t="s">
        <v>60518</v>
      </c>
      <c r="AM7029" s="247">
        <v>20075</v>
      </c>
      <c r="AO7029" s="226" t="s">
        <v>42568</v>
      </c>
      <c r="AP7029" s="227">
        <v>2000</v>
      </c>
      <c r="AR7029" s="207" t="s">
        <v>21283</v>
      </c>
      <c r="AS7029" s="208">
        <v>81472.11</v>
      </c>
      <c r="AT7029" s="93"/>
      <c r="AU7029" s="93"/>
      <c r="AV7029" s="93"/>
    </row>
    <row r="7030" spans="32:48" x14ac:dyDescent="0.55000000000000004">
      <c r="AF7030" t="s">
        <v>69615</v>
      </c>
      <c r="AG7030" s="284">
        <v>-1996.61</v>
      </c>
      <c r="AI7030" s="276" t="s">
        <v>61519</v>
      </c>
      <c r="AJ7030" s="277">
        <v>233326.7</v>
      </c>
      <c r="AL7030" s="246" t="s">
        <v>61428</v>
      </c>
      <c r="AM7030" s="247">
        <v>-30.32</v>
      </c>
      <c r="AO7030" s="226" t="s">
        <v>44998</v>
      </c>
      <c r="AP7030" s="227">
        <v>53500</v>
      </c>
      <c r="AR7030" s="207" t="s">
        <v>21284</v>
      </c>
      <c r="AS7030" s="208">
        <v>616.98</v>
      </c>
      <c r="AT7030" s="93"/>
      <c r="AU7030" s="93"/>
      <c r="AV7030" s="93"/>
    </row>
    <row r="7031" spans="32:48" x14ac:dyDescent="0.55000000000000004">
      <c r="AF7031" t="s">
        <v>70997</v>
      </c>
      <c r="AG7031" s="284">
        <v>1500</v>
      </c>
      <c r="AI7031" s="276" t="s">
        <v>55290</v>
      </c>
      <c r="AJ7031" s="277">
        <v>125.96</v>
      </c>
      <c r="AL7031" s="246" t="s">
        <v>58271</v>
      </c>
      <c r="AM7031" s="247">
        <v>86021</v>
      </c>
      <c r="AO7031" s="226" t="s">
        <v>44999</v>
      </c>
      <c r="AP7031" s="227">
        <v>4092.76</v>
      </c>
      <c r="AR7031" s="207" t="s">
        <v>21285</v>
      </c>
      <c r="AS7031" s="208">
        <v>161856.51</v>
      </c>
      <c r="AT7031" s="93"/>
      <c r="AU7031" s="93"/>
      <c r="AV7031" s="93"/>
    </row>
    <row r="7032" spans="32:48" x14ac:dyDescent="0.55000000000000004">
      <c r="AF7032" t="s">
        <v>48634</v>
      </c>
      <c r="AG7032">
        <v>114.74</v>
      </c>
      <c r="AI7032" s="276" t="s">
        <v>24670</v>
      </c>
      <c r="AJ7032" s="277">
        <v>21763.25</v>
      </c>
      <c r="AL7032" s="246" t="s">
        <v>56219</v>
      </c>
      <c r="AM7032" s="247">
        <v>88623.55</v>
      </c>
      <c r="AO7032" s="226" t="s">
        <v>42569</v>
      </c>
      <c r="AP7032" s="227">
        <v>24490.78</v>
      </c>
      <c r="AR7032" s="207" t="s">
        <v>21286</v>
      </c>
      <c r="AS7032" s="208">
        <v>3840</v>
      </c>
      <c r="AT7032" s="93"/>
      <c r="AU7032" s="93"/>
      <c r="AV7032" s="93"/>
    </row>
    <row r="7033" spans="32:48" x14ac:dyDescent="0.55000000000000004">
      <c r="AF7033" t="s">
        <v>48635</v>
      </c>
      <c r="AG7033">
        <v>180.3</v>
      </c>
      <c r="AI7033" s="276" t="s">
        <v>55291</v>
      </c>
      <c r="AJ7033" s="277">
        <v>60830.97</v>
      </c>
      <c r="AL7033" s="246" t="s">
        <v>55172</v>
      </c>
      <c r="AM7033" s="247">
        <v>27918.66</v>
      </c>
      <c r="AO7033" s="226" t="s">
        <v>42570</v>
      </c>
      <c r="AP7033" s="227">
        <v>3029.99</v>
      </c>
      <c r="AR7033" s="207" t="s">
        <v>21287</v>
      </c>
      <c r="AS7033" s="208">
        <v>2000</v>
      </c>
      <c r="AT7033" s="93"/>
      <c r="AU7033" s="93"/>
      <c r="AV7033" s="93"/>
    </row>
    <row r="7034" spans="32:48" x14ac:dyDescent="0.55000000000000004">
      <c r="AF7034" t="s">
        <v>71007</v>
      </c>
      <c r="AG7034">
        <v>1.9</v>
      </c>
      <c r="AI7034" s="276" t="s">
        <v>56368</v>
      </c>
      <c r="AJ7034" s="277">
        <v>2924.8</v>
      </c>
      <c r="AL7034" s="246" t="s">
        <v>56220</v>
      </c>
      <c r="AM7034" s="247">
        <v>2554.7199999999998</v>
      </c>
      <c r="AO7034" s="226" t="s">
        <v>45000</v>
      </c>
      <c r="AP7034" s="227">
        <v>7000</v>
      </c>
      <c r="AR7034" s="207" t="s">
        <v>21288</v>
      </c>
      <c r="AS7034" s="208">
        <v>24040.560000000001</v>
      </c>
      <c r="AT7034" s="93"/>
      <c r="AU7034" s="93"/>
      <c r="AV7034" s="93"/>
    </row>
    <row r="7035" spans="32:48" x14ac:dyDescent="0.55000000000000004">
      <c r="AF7035" t="s">
        <v>71008</v>
      </c>
      <c r="AG7035" s="284">
        <v>1688</v>
      </c>
      <c r="AI7035" s="276" t="s">
        <v>64676</v>
      </c>
      <c r="AJ7035" s="277">
        <v>1132.81</v>
      </c>
      <c r="AL7035" s="246" t="s">
        <v>52643</v>
      </c>
      <c r="AM7035" s="247">
        <v>1760</v>
      </c>
      <c r="AO7035" s="226" t="s">
        <v>45001</v>
      </c>
      <c r="AP7035" s="227">
        <v>535.5</v>
      </c>
      <c r="AR7035" s="207" t="s">
        <v>21289</v>
      </c>
      <c r="AS7035" s="208">
        <v>49357.38</v>
      </c>
      <c r="AT7035" s="93"/>
      <c r="AU7035" s="93"/>
      <c r="AV7035" s="93"/>
    </row>
    <row r="7036" spans="32:48" x14ac:dyDescent="0.55000000000000004">
      <c r="AF7036" t="s">
        <v>70982</v>
      </c>
      <c r="AG7036" s="284">
        <v>2026.11</v>
      </c>
      <c r="AI7036" s="276" t="s">
        <v>63284</v>
      </c>
      <c r="AJ7036" s="277">
        <v>181733.27</v>
      </c>
      <c r="AL7036" s="246" t="s">
        <v>52644</v>
      </c>
      <c r="AM7036" s="247">
        <v>9245.52</v>
      </c>
      <c r="AO7036" s="226" t="s">
        <v>42571</v>
      </c>
      <c r="AP7036" s="227">
        <v>41000</v>
      </c>
      <c r="AR7036" s="207" t="s">
        <v>21290</v>
      </c>
      <c r="AS7036" s="208">
        <v>97833.9</v>
      </c>
      <c r="AT7036" s="93"/>
      <c r="AU7036" s="93"/>
      <c r="AV7036" s="93"/>
    </row>
    <row r="7037" spans="32:48" x14ac:dyDescent="0.55000000000000004">
      <c r="AF7037" t="s">
        <v>50868</v>
      </c>
      <c r="AG7037" s="284">
        <v>40013.050000000003</v>
      </c>
      <c r="AI7037" s="276" t="s">
        <v>68299</v>
      </c>
      <c r="AJ7037" s="277">
        <v>549745.81999999995</v>
      </c>
      <c r="AL7037" s="246" t="s">
        <v>52645</v>
      </c>
      <c r="AM7037" s="247">
        <v>29384.05</v>
      </c>
      <c r="AO7037" s="226" t="s">
        <v>42572</v>
      </c>
      <c r="AP7037" s="227">
        <v>3029</v>
      </c>
      <c r="AR7037" s="207" t="s">
        <v>21291</v>
      </c>
      <c r="AS7037" s="208">
        <v>37893.61</v>
      </c>
      <c r="AT7037" s="93"/>
      <c r="AU7037" s="93"/>
      <c r="AV7037" s="93"/>
    </row>
    <row r="7038" spans="32:48" x14ac:dyDescent="0.55000000000000004">
      <c r="AF7038" t="s">
        <v>71018</v>
      </c>
      <c r="AG7038" s="284">
        <v>2747.2</v>
      </c>
      <c r="AI7038" s="276" t="s">
        <v>35355</v>
      </c>
      <c r="AJ7038" s="277">
        <v>493.22</v>
      </c>
      <c r="AL7038" s="246" t="s">
        <v>56221</v>
      </c>
      <c r="AM7038" s="247">
        <v>43100</v>
      </c>
      <c r="AO7038" s="226" t="s">
        <v>42573</v>
      </c>
      <c r="AP7038" s="227">
        <v>6848</v>
      </c>
      <c r="AR7038" s="207" t="s">
        <v>21292</v>
      </c>
      <c r="AS7038" s="208">
        <v>98792.45</v>
      </c>
      <c r="AT7038" s="93"/>
      <c r="AU7038" s="93"/>
      <c r="AV7038" s="93"/>
    </row>
    <row r="7039" spans="32:48" x14ac:dyDescent="0.55000000000000004">
      <c r="AF7039" t="s">
        <v>50869</v>
      </c>
      <c r="AG7039">
        <v>900</v>
      </c>
      <c r="AI7039" s="276" t="s">
        <v>47121</v>
      </c>
      <c r="AJ7039" s="277">
        <v>89391.66</v>
      </c>
      <c r="AL7039" s="246" t="s">
        <v>56222</v>
      </c>
      <c r="AM7039" s="247">
        <v>585.01</v>
      </c>
      <c r="AO7039" s="226" t="s">
        <v>48002</v>
      </c>
      <c r="AP7039" s="227">
        <v>450</v>
      </c>
      <c r="AR7039" s="207" t="s">
        <v>21293</v>
      </c>
      <c r="AS7039" s="208">
        <v>100767.11</v>
      </c>
      <c r="AT7039" s="93"/>
      <c r="AU7039" s="93"/>
      <c r="AV7039" s="93"/>
    </row>
    <row r="7040" spans="32:48" x14ac:dyDescent="0.55000000000000004">
      <c r="AF7040" t="s">
        <v>56923</v>
      </c>
      <c r="AG7040" s="284">
        <v>39327.370000000003</v>
      </c>
      <c r="AI7040" s="276" t="s">
        <v>63285</v>
      </c>
      <c r="AJ7040" s="277">
        <v>-23246.74</v>
      </c>
      <c r="AL7040" s="246" t="s">
        <v>56223</v>
      </c>
      <c r="AM7040" s="247">
        <v>22242.42</v>
      </c>
      <c r="AO7040" s="226" t="s">
        <v>48003</v>
      </c>
      <c r="AP7040" s="227">
        <v>1944.4</v>
      </c>
      <c r="AR7040" s="207" t="s">
        <v>21294</v>
      </c>
      <c r="AS7040" s="208">
        <v>48167.63</v>
      </c>
      <c r="AT7040" s="93"/>
      <c r="AU7040" s="93"/>
      <c r="AV7040" s="93"/>
    </row>
    <row r="7041" spans="32:48" x14ac:dyDescent="0.55000000000000004">
      <c r="AF7041" t="s">
        <v>62432</v>
      </c>
      <c r="AG7041">
        <v>934.92</v>
      </c>
      <c r="AI7041" s="276" t="s">
        <v>36521</v>
      </c>
      <c r="AJ7041" s="277">
        <v>278229.07</v>
      </c>
      <c r="AL7041" s="246" t="s">
        <v>52646</v>
      </c>
      <c r="AM7041" s="247">
        <v>7193.52</v>
      </c>
      <c r="AO7041" s="226" t="s">
        <v>48004</v>
      </c>
      <c r="AP7041" s="227">
        <v>148.6</v>
      </c>
      <c r="AR7041" s="207" t="s">
        <v>21295</v>
      </c>
      <c r="AS7041" s="208">
        <v>371104.06</v>
      </c>
      <c r="AT7041" s="93"/>
      <c r="AU7041" s="93"/>
      <c r="AV7041" s="93"/>
    </row>
    <row r="7042" spans="32:48" x14ac:dyDescent="0.55000000000000004">
      <c r="AF7042" t="s">
        <v>58162</v>
      </c>
      <c r="AG7042" s="284">
        <v>65286.64</v>
      </c>
      <c r="AI7042" s="276" t="s">
        <v>50238</v>
      </c>
      <c r="AJ7042" s="277">
        <v>248840.85</v>
      </c>
      <c r="AL7042" s="246" t="s">
        <v>50020</v>
      </c>
      <c r="AM7042" s="247">
        <v>13694.86</v>
      </c>
      <c r="AO7042" s="226" t="s">
        <v>36334</v>
      </c>
      <c r="AP7042" s="227">
        <v>29726.04</v>
      </c>
      <c r="AR7042" s="207" t="s">
        <v>21296</v>
      </c>
      <c r="AS7042" s="208">
        <v>611085.85</v>
      </c>
      <c r="AT7042" s="93"/>
      <c r="AU7042" s="93"/>
      <c r="AV7042" s="93"/>
    </row>
    <row r="7043" spans="32:48" x14ac:dyDescent="0.55000000000000004">
      <c r="AF7043" t="s">
        <v>59389</v>
      </c>
      <c r="AG7043" s="284">
        <v>4620.3599999999997</v>
      </c>
      <c r="AI7043" s="276" t="s">
        <v>61113</v>
      </c>
      <c r="AJ7043" s="277">
        <v>54658.84</v>
      </c>
      <c r="AL7043" s="246" t="s">
        <v>61429</v>
      </c>
      <c r="AM7043" s="247">
        <v>-1385.76</v>
      </c>
      <c r="AO7043" s="226" t="s">
        <v>36335</v>
      </c>
      <c r="AP7043" s="227">
        <v>2541.77</v>
      </c>
      <c r="AR7043" s="207" t="s">
        <v>21297</v>
      </c>
      <c r="AS7043" s="208">
        <v>16879.87</v>
      </c>
      <c r="AT7043" s="93"/>
      <c r="AU7043" s="93"/>
      <c r="AV7043" s="93"/>
    </row>
    <row r="7044" spans="32:48" x14ac:dyDescent="0.55000000000000004">
      <c r="AF7044" t="s">
        <v>59390</v>
      </c>
      <c r="AG7044" s="284">
        <v>9243.01</v>
      </c>
      <c r="AI7044" s="276" t="s">
        <v>68300</v>
      </c>
      <c r="AJ7044" s="277">
        <v>730.35</v>
      </c>
      <c r="AL7044" s="246" t="s">
        <v>55173</v>
      </c>
      <c r="AM7044" s="247">
        <v>10860.77</v>
      </c>
      <c r="AO7044" s="226" t="s">
        <v>45002</v>
      </c>
      <c r="AP7044" s="227">
        <v>175</v>
      </c>
      <c r="AR7044" s="207" t="s">
        <v>21298</v>
      </c>
      <c r="AS7044" s="208">
        <v>1526381.36</v>
      </c>
      <c r="AT7044" s="93"/>
      <c r="AU7044" s="93"/>
      <c r="AV7044" s="93"/>
    </row>
    <row r="7045" spans="32:48" x14ac:dyDescent="0.55000000000000004">
      <c r="AF7045" t="s">
        <v>58163</v>
      </c>
      <c r="AG7045" s="284">
        <v>6002.35</v>
      </c>
      <c r="AI7045" s="276" t="s">
        <v>42776</v>
      </c>
      <c r="AJ7045" s="277">
        <v>1561.11</v>
      </c>
      <c r="AL7045" s="246" t="s">
        <v>55174</v>
      </c>
      <c r="AM7045" s="247">
        <v>1018.51</v>
      </c>
      <c r="AO7045" s="226" t="s">
        <v>39202</v>
      </c>
      <c r="AP7045" s="227">
        <v>54296.99</v>
      </c>
      <c r="AR7045" s="207" t="s">
        <v>21299</v>
      </c>
      <c r="AS7045" s="208">
        <v>34582.400000000001</v>
      </c>
      <c r="AT7045" s="93"/>
      <c r="AU7045" s="93"/>
      <c r="AV7045" s="93"/>
    </row>
    <row r="7046" spans="32:48" x14ac:dyDescent="0.55000000000000004">
      <c r="AF7046" t="s">
        <v>58831</v>
      </c>
      <c r="AG7046" s="284">
        <v>5436.78</v>
      </c>
      <c r="AI7046" s="276" t="s">
        <v>42777</v>
      </c>
      <c r="AJ7046" s="277">
        <v>175.3</v>
      </c>
      <c r="AL7046" s="246" t="s">
        <v>63699</v>
      </c>
      <c r="AM7046" s="247">
        <v>270</v>
      </c>
      <c r="AO7046" s="226" t="s">
        <v>52621</v>
      </c>
      <c r="AP7046" s="227">
        <v>3165</v>
      </c>
      <c r="AR7046" s="207" t="s">
        <v>21300</v>
      </c>
      <c r="AS7046" s="208">
        <v>42077.68</v>
      </c>
      <c r="AT7046" s="93"/>
      <c r="AU7046" s="93"/>
      <c r="AV7046" s="93"/>
    </row>
    <row r="7047" spans="32:48" x14ac:dyDescent="0.55000000000000004">
      <c r="AF7047" t="s">
        <v>58396</v>
      </c>
      <c r="AG7047" s="284">
        <v>15335.41</v>
      </c>
      <c r="AI7047" s="276" t="s">
        <v>42778</v>
      </c>
      <c r="AJ7047" s="277">
        <v>390.6</v>
      </c>
      <c r="AL7047" s="246" t="s">
        <v>55175</v>
      </c>
      <c r="AM7047" s="247">
        <v>929.42</v>
      </c>
      <c r="AO7047" s="226" t="s">
        <v>39203</v>
      </c>
      <c r="AP7047" s="227">
        <v>1901.45</v>
      </c>
      <c r="AR7047" s="207" t="s">
        <v>21301</v>
      </c>
      <c r="AS7047" s="208">
        <v>4571.3999999999996</v>
      </c>
      <c r="AT7047" s="93"/>
      <c r="AU7047" s="93"/>
      <c r="AV7047" s="93"/>
    </row>
    <row r="7048" spans="32:48" x14ac:dyDescent="0.55000000000000004">
      <c r="AF7048" t="s">
        <v>59391</v>
      </c>
      <c r="AG7048">
        <v>931.18</v>
      </c>
      <c r="AI7048" s="276" t="s">
        <v>64678</v>
      </c>
      <c r="AJ7048" s="277">
        <v>9.1199999999999992</v>
      </c>
      <c r="AL7048" s="246" t="s">
        <v>55176</v>
      </c>
      <c r="AM7048" s="247">
        <v>2976.58</v>
      </c>
      <c r="AO7048" s="226" t="s">
        <v>39204</v>
      </c>
      <c r="AP7048" s="227">
        <v>9960</v>
      </c>
      <c r="AR7048" s="207" t="s">
        <v>21302</v>
      </c>
      <c r="AS7048" s="208">
        <v>181756.75</v>
      </c>
      <c r="AT7048" s="93"/>
      <c r="AU7048" s="93"/>
      <c r="AV7048" s="93"/>
    </row>
    <row r="7049" spans="32:48" x14ac:dyDescent="0.55000000000000004">
      <c r="AF7049" t="s">
        <v>58164</v>
      </c>
      <c r="AG7049" s="284">
        <v>13671.39</v>
      </c>
      <c r="AI7049" s="276" t="s">
        <v>47122</v>
      </c>
      <c r="AJ7049" s="277">
        <v>863.95</v>
      </c>
      <c r="AL7049" s="246" t="s">
        <v>62652</v>
      </c>
      <c r="AM7049" s="247">
        <v>1940.41</v>
      </c>
      <c r="AO7049" s="226" t="s">
        <v>46982</v>
      </c>
      <c r="AP7049" s="227">
        <v>6896</v>
      </c>
      <c r="AR7049" s="207" t="s">
        <v>21303</v>
      </c>
      <c r="AS7049" s="208">
        <v>38864.89</v>
      </c>
      <c r="AT7049" s="93"/>
      <c r="AU7049" s="93"/>
      <c r="AV7049" s="93"/>
    </row>
    <row r="7050" spans="32:48" x14ac:dyDescent="0.55000000000000004">
      <c r="AF7050" t="s">
        <v>59392</v>
      </c>
      <c r="AG7050" s="284">
        <v>6675.09</v>
      </c>
      <c r="AI7050" s="276" t="s">
        <v>48141</v>
      </c>
      <c r="AJ7050" s="277">
        <v>113.73</v>
      </c>
      <c r="AL7050" s="246" t="s">
        <v>62653</v>
      </c>
      <c r="AM7050" s="247">
        <v>130.97999999999999</v>
      </c>
      <c r="AO7050" s="226" t="s">
        <v>46983</v>
      </c>
      <c r="AP7050" s="227">
        <v>451</v>
      </c>
      <c r="AR7050" s="207" t="s">
        <v>21304</v>
      </c>
      <c r="AS7050" s="208">
        <v>212746.79</v>
      </c>
      <c r="AT7050" s="93"/>
      <c r="AU7050" s="93"/>
      <c r="AV7050" s="93"/>
    </row>
    <row r="7051" spans="32:48" x14ac:dyDescent="0.55000000000000004">
      <c r="AF7051" t="s">
        <v>58832</v>
      </c>
      <c r="AG7051" s="284">
        <v>2827.21</v>
      </c>
      <c r="AI7051" s="276" t="s">
        <v>48142</v>
      </c>
      <c r="AJ7051" s="277">
        <v>364.5</v>
      </c>
      <c r="AL7051" s="246" t="s">
        <v>55177</v>
      </c>
      <c r="AM7051" s="247">
        <v>1557.58</v>
      </c>
      <c r="AO7051" s="226" t="s">
        <v>45003</v>
      </c>
      <c r="AP7051" s="227">
        <v>10000</v>
      </c>
      <c r="AR7051" s="207" t="s">
        <v>34401</v>
      </c>
      <c r="AS7051" s="208">
        <v>126.6</v>
      </c>
      <c r="AT7051" s="93"/>
      <c r="AU7051" s="93"/>
      <c r="AV7051" s="93"/>
    </row>
    <row r="7052" spans="32:48" x14ac:dyDescent="0.55000000000000004">
      <c r="AF7052" t="s">
        <v>69619</v>
      </c>
      <c r="AG7052">
        <v>-189.2</v>
      </c>
      <c r="AI7052" s="276" t="s">
        <v>63286</v>
      </c>
      <c r="AJ7052" s="277">
        <v>806.14</v>
      </c>
      <c r="AL7052" s="246" t="s">
        <v>52647</v>
      </c>
      <c r="AM7052" s="247">
        <v>1849.13</v>
      </c>
      <c r="AO7052" s="226" t="s">
        <v>45004</v>
      </c>
      <c r="AP7052" s="227">
        <v>770</v>
      </c>
      <c r="AR7052" s="207" t="s">
        <v>21305</v>
      </c>
      <c r="AS7052" s="208">
        <v>111079.12</v>
      </c>
      <c r="AT7052" s="93"/>
      <c r="AU7052" s="93"/>
      <c r="AV7052" s="93"/>
    </row>
    <row r="7053" spans="32:48" x14ac:dyDescent="0.55000000000000004">
      <c r="AF7053" t="s">
        <v>50870</v>
      </c>
      <c r="AG7053" s="284">
        <v>1896.96</v>
      </c>
      <c r="AI7053" s="276" t="s">
        <v>48143</v>
      </c>
      <c r="AJ7053" s="277">
        <v>278.97000000000003</v>
      </c>
      <c r="AL7053" s="246" t="s">
        <v>52648</v>
      </c>
      <c r="AM7053" s="247">
        <v>30700.66</v>
      </c>
      <c r="AO7053" s="226" t="s">
        <v>21351</v>
      </c>
      <c r="AP7053" s="227">
        <v>257</v>
      </c>
      <c r="AR7053" s="207" t="s">
        <v>21306</v>
      </c>
      <c r="AS7053" s="208">
        <v>85030.7</v>
      </c>
      <c r="AT7053" s="93"/>
      <c r="AU7053" s="93"/>
      <c r="AV7053" s="93"/>
    </row>
    <row r="7054" spans="32:48" x14ac:dyDescent="0.55000000000000004">
      <c r="AF7054" t="s">
        <v>49521</v>
      </c>
      <c r="AG7054" s="284">
        <v>1018.84</v>
      </c>
      <c r="AI7054" s="276" t="s">
        <v>63287</v>
      </c>
      <c r="AJ7054" s="277">
        <v>-43.11</v>
      </c>
      <c r="AL7054" s="246" t="s">
        <v>61430</v>
      </c>
      <c r="AM7054" s="247">
        <v>-113</v>
      </c>
      <c r="AO7054" s="226" t="s">
        <v>21352</v>
      </c>
      <c r="AP7054" s="227">
        <v>2940</v>
      </c>
      <c r="AR7054" s="207" t="s">
        <v>21307</v>
      </c>
      <c r="AS7054" s="208">
        <v>77169.34</v>
      </c>
      <c r="AT7054" s="93"/>
      <c r="AU7054" s="93"/>
      <c r="AV7054" s="93"/>
    </row>
    <row r="7055" spans="32:48" x14ac:dyDescent="0.55000000000000004">
      <c r="AF7055" t="s">
        <v>49522</v>
      </c>
      <c r="AG7055">
        <v>223.06</v>
      </c>
      <c r="AI7055" s="276" t="s">
        <v>56369</v>
      </c>
      <c r="AJ7055" s="277">
        <v>973.75</v>
      </c>
      <c r="AL7055" s="246" t="s">
        <v>52649</v>
      </c>
      <c r="AM7055" s="247">
        <v>33815.440000000002</v>
      </c>
      <c r="AO7055" s="226" t="s">
        <v>21354</v>
      </c>
      <c r="AP7055" s="227">
        <v>3643</v>
      </c>
      <c r="AR7055" s="207" t="s">
        <v>21308</v>
      </c>
      <c r="AS7055" s="208">
        <v>81472.11</v>
      </c>
      <c r="AT7055" s="93"/>
      <c r="AU7055" s="93"/>
      <c r="AV7055" s="93"/>
    </row>
    <row r="7056" spans="32:48" x14ac:dyDescent="0.55000000000000004">
      <c r="AF7056" t="s">
        <v>50872</v>
      </c>
      <c r="AG7056">
        <v>700.95</v>
      </c>
      <c r="AI7056" s="276" t="s">
        <v>68301</v>
      </c>
      <c r="AJ7056" s="277">
        <v>9157.09</v>
      </c>
      <c r="AL7056" s="246" t="s">
        <v>40349</v>
      </c>
      <c r="AM7056" s="247">
        <v>361306.2</v>
      </c>
      <c r="AO7056" s="226" t="s">
        <v>21358</v>
      </c>
      <c r="AP7056" s="227">
        <v>7023</v>
      </c>
      <c r="AR7056" s="207" t="s">
        <v>13617</v>
      </c>
      <c r="AS7056" s="208">
        <v>5519.45</v>
      </c>
      <c r="AT7056" s="93"/>
      <c r="AU7056" s="93"/>
      <c r="AV7056" s="93"/>
    </row>
    <row r="7057" spans="32:48" x14ac:dyDescent="0.55000000000000004">
      <c r="AF7057" t="s">
        <v>50873</v>
      </c>
      <c r="AG7057" s="284">
        <v>6131</v>
      </c>
      <c r="AI7057" s="276" t="s">
        <v>68302</v>
      </c>
      <c r="AJ7057" s="277">
        <v>190.28</v>
      </c>
      <c r="AL7057" s="246" t="s">
        <v>55178</v>
      </c>
      <c r="AM7057" s="247">
        <v>527525.09</v>
      </c>
      <c r="AO7057" s="226" t="s">
        <v>33663</v>
      </c>
      <c r="AP7057" s="227">
        <v>1120</v>
      </c>
      <c r="AR7057" s="207" t="s">
        <v>21309</v>
      </c>
      <c r="AS7057" s="208">
        <v>616.98</v>
      </c>
      <c r="AT7057" s="93"/>
      <c r="AU7057" s="93"/>
      <c r="AV7057" s="93"/>
    </row>
    <row r="7058" spans="32:48" x14ac:dyDescent="0.55000000000000004">
      <c r="AF7058" t="s">
        <v>14606</v>
      </c>
      <c r="AG7058" s="284">
        <v>923783.71</v>
      </c>
      <c r="AI7058" s="276" t="s">
        <v>56370</v>
      </c>
      <c r="AJ7058" s="277">
        <v>787.32</v>
      </c>
      <c r="AL7058" s="246" t="s">
        <v>55179</v>
      </c>
      <c r="AM7058" s="247">
        <v>271632.06</v>
      </c>
      <c r="AO7058" s="226" t="s">
        <v>21361</v>
      </c>
      <c r="AP7058" s="227">
        <v>9860</v>
      </c>
      <c r="AR7058" s="207" t="s">
        <v>13618</v>
      </c>
      <c r="AS7058" s="208">
        <v>873.17</v>
      </c>
      <c r="AT7058" s="93"/>
      <c r="AU7058" s="93"/>
      <c r="AV7058" s="93"/>
    </row>
    <row r="7059" spans="32:48" x14ac:dyDescent="0.55000000000000004">
      <c r="AF7059" t="s">
        <v>14607</v>
      </c>
      <c r="AG7059" s="284">
        <v>48029.8</v>
      </c>
      <c r="AI7059" s="276" t="s">
        <v>68303</v>
      </c>
      <c r="AJ7059" s="277">
        <v>302.42</v>
      </c>
      <c r="AL7059" s="246" t="s">
        <v>55180</v>
      </c>
      <c r="AM7059" s="247">
        <v>6516.95</v>
      </c>
      <c r="AO7059" s="226" t="s">
        <v>48005</v>
      </c>
      <c r="AP7059" s="227">
        <v>3620</v>
      </c>
      <c r="AR7059" s="207" t="s">
        <v>21310</v>
      </c>
      <c r="AS7059" s="208">
        <v>270399.34999999998</v>
      </c>
      <c r="AT7059" s="93"/>
      <c r="AU7059" s="93"/>
      <c r="AV7059" s="93"/>
    </row>
    <row r="7060" spans="32:48" x14ac:dyDescent="0.55000000000000004">
      <c r="AF7060" t="s">
        <v>31046</v>
      </c>
      <c r="AG7060" s="284">
        <v>957848.78</v>
      </c>
      <c r="AI7060" s="276" t="s">
        <v>68304</v>
      </c>
      <c r="AJ7060" s="277">
        <v>80.5</v>
      </c>
      <c r="AL7060" s="246" t="s">
        <v>55181</v>
      </c>
      <c r="AM7060" s="247">
        <v>62452.34</v>
      </c>
      <c r="AO7060" s="226" t="s">
        <v>48006</v>
      </c>
      <c r="AP7060" s="227">
        <v>160</v>
      </c>
      <c r="AR7060" s="207" t="s">
        <v>13619</v>
      </c>
      <c r="AS7060" s="208">
        <v>293931.23</v>
      </c>
      <c r="AT7060" s="93"/>
      <c r="AU7060" s="93"/>
      <c r="AV7060" s="93"/>
    </row>
    <row r="7061" spans="32:48" x14ac:dyDescent="0.55000000000000004">
      <c r="AF7061" t="s">
        <v>31047</v>
      </c>
      <c r="AG7061" s="284">
        <v>88217.67</v>
      </c>
      <c r="AI7061" s="276" t="s">
        <v>64680</v>
      </c>
      <c r="AJ7061" s="277">
        <v>246.15</v>
      </c>
      <c r="AL7061" s="246" t="s">
        <v>39209</v>
      </c>
      <c r="AM7061" s="247">
        <v>512507.75</v>
      </c>
      <c r="AO7061" s="226" t="s">
        <v>21364</v>
      </c>
      <c r="AP7061" s="227">
        <v>1129.1400000000001</v>
      </c>
      <c r="AR7061" s="207" t="s">
        <v>13620</v>
      </c>
      <c r="AS7061" s="208">
        <v>131805.22</v>
      </c>
      <c r="AT7061" s="93"/>
      <c r="AU7061" s="93"/>
      <c r="AV7061" s="93"/>
    </row>
    <row r="7062" spans="32:48" x14ac:dyDescent="0.55000000000000004">
      <c r="AF7062" t="s">
        <v>69563</v>
      </c>
      <c r="AG7062" s="284">
        <v>29993.61</v>
      </c>
      <c r="AI7062" s="276" t="s">
        <v>68305</v>
      </c>
      <c r="AJ7062" s="277">
        <v>11110.04</v>
      </c>
      <c r="AL7062" s="246" t="s">
        <v>62654</v>
      </c>
      <c r="AM7062" s="247">
        <v>4486.22</v>
      </c>
      <c r="AO7062" s="226" t="s">
        <v>48007</v>
      </c>
      <c r="AP7062" s="227">
        <v>1182.54</v>
      </c>
      <c r="AR7062" s="207" t="s">
        <v>21311</v>
      </c>
      <c r="AS7062" s="208">
        <v>3840</v>
      </c>
      <c r="AT7062" s="93"/>
      <c r="AU7062" s="93"/>
      <c r="AV7062" s="93"/>
    </row>
    <row r="7063" spans="32:48" x14ac:dyDescent="0.55000000000000004">
      <c r="AF7063" t="s">
        <v>14608</v>
      </c>
      <c r="AG7063" s="284">
        <v>4257423.62</v>
      </c>
      <c r="AI7063" s="276" t="s">
        <v>68306</v>
      </c>
      <c r="AJ7063" s="277">
        <v>1155.5999999999999</v>
      </c>
      <c r="AL7063" s="246" t="s">
        <v>55182</v>
      </c>
      <c r="AM7063" s="247">
        <v>59056.13</v>
      </c>
      <c r="AO7063" s="226" t="s">
        <v>21366</v>
      </c>
      <c r="AP7063" s="227">
        <v>4768.32</v>
      </c>
      <c r="AR7063" s="207" t="s">
        <v>13621</v>
      </c>
      <c r="AS7063" s="208">
        <v>9570</v>
      </c>
      <c r="AT7063" s="93"/>
      <c r="AU7063" s="93"/>
      <c r="AV7063" s="93"/>
    </row>
    <row r="7064" spans="32:48" x14ac:dyDescent="0.55000000000000004">
      <c r="AF7064" t="s">
        <v>31048</v>
      </c>
      <c r="AG7064" s="284">
        <v>4250</v>
      </c>
      <c r="AI7064" s="276" t="s">
        <v>63288</v>
      </c>
      <c r="AJ7064" s="277">
        <v>2394.12</v>
      </c>
      <c r="AL7064" s="246" t="s">
        <v>55183</v>
      </c>
      <c r="AM7064" s="247">
        <v>567.48</v>
      </c>
      <c r="AO7064" s="226" t="s">
        <v>21369</v>
      </c>
      <c r="AP7064" s="227">
        <v>20596</v>
      </c>
      <c r="AR7064" s="207" t="s">
        <v>21312</v>
      </c>
      <c r="AS7064" s="208">
        <v>7256.98</v>
      </c>
      <c r="AT7064" s="93"/>
      <c r="AU7064" s="93"/>
      <c r="AV7064" s="93"/>
    </row>
    <row r="7065" spans="32:48" x14ac:dyDescent="0.55000000000000004">
      <c r="AF7065" t="s">
        <v>31049</v>
      </c>
      <c r="AG7065" s="284">
        <v>40523.68</v>
      </c>
      <c r="AI7065" s="276" t="s">
        <v>68307</v>
      </c>
      <c r="AJ7065" s="277">
        <v>929.49</v>
      </c>
      <c r="AL7065" s="246" t="s">
        <v>52650</v>
      </c>
      <c r="AM7065" s="247">
        <v>28236.33</v>
      </c>
      <c r="AO7065" s="226" t="s">
        <v>45005</v>
      </c>
      <c r="AP7065" s="227">
        <v>1416625</v>
      </c>
      <c r="AR7065" s="207" t="s">
        <v>21313</v>
      </c>
      <c r="AS7065" s="208">
        <v>150302.07</v>
      </c>
      <c r="AT7065" s="93"/>
      <c r="AU7065" s="93"/>
      <c r="AV7065" s="93"/>
    </row>
    <row r="7066" spans="32:48" x14ac:dyDescent="0.55000000000000004">
      <c r="AF7066" t="s">
        <v>31050</v>
      </c>
      <c r="AG7066" s="284">
        <v>2579.75</v>
      </c>
      <c r="AI7066" s="276" t="s">
        <v>59152</v>
      </c>
      <c r="AJ7066" s="277">
        <v>572.80999999999995</v>
      </c>
      <c r="AL7066" s="246" t="s">
        <v>42581</v>
      </c>
      <c r="AM7066" s="247">
        <v>2515.9</v>
      </c>
      <c r="AO7066" s="226" t="s">
        <v>45006</v>
      </c>
      <c r="AP7066" s="227">
        <v>108371.94</v>
      </c>
      <c r="AR7066" s="207" t="s">
        <v>21314</v>
      </c>
      <c r="AS7066" s="208">
        <v>25787.94</v>
      </c>
      <c r="AT7066" s="93"/>
      <c r="AU7066" s="93"/>
      <c r="AV7066" s="93"/>
    </row>
    <row r="7067" spans="32:48" x14ac:dyDescent="0.55000000000000004">
      <c r="AF7067" t="s">
        <v>31051</v>
      </c>
      <c r="AG7067" s="284">
        <v>2266279.9300000002</v>
      </c>
      <c r="AI7067" s="276" t="s">
        <v>68308</v>
      </c>
      <c r="AJ7067" s="277">
        <v>5866.9</v>
      </c>
      <c r="AL7067" s="246" t="s">
        <v>52651</v>
      </c>
      <c r="AM7067" s="247">
        <v>25301.759999999998</v>
      </c>
      <c r="AO7067" s="226" t="s">
        <v>48008</v>
      </c>
      <c r="AP7067" s="227">
        <v>378045.31</v>
      </c>
      <c r="AR7067" s="207" t="s">
        <v>13622</v>
      </c>
      <c r="AS7067" s="208">
        <v>127609.91</v>
      </c>
      <c r="AT7067" s="93"/>
      <c r="AU7067" s="93"/>
      <c r="AV7067" s="93"/>
    </row>
    <row r="7068" spans="32:48" x14ac:dyDescent="0.55000000000000004">
      <c r="AF7068" t="s">
        <v>31052</v>
      </c>
      <c r="AG7068" s="284">
        <v>44462.06</v>
      </c>
      <c r="AI7068" s="276" t="s">
        <v>56371</v>
      </c>
      <c r="AJ7068" s="277">
        <v>9227.6</v>
      </c>
      <c r="AL7068" s="246" t="s">
        <v>55184</v>
      </c>
      <c r="AM7068" s="247">
        <v>3533.76</v>
      </c>
      <c r="AO7068" s="226" t="s">
        <v>48920</v>
      </c>
      <c r="AP7068" s="227">
        <v>7035.81</v>
      </c>
      <c r="AR7068" s="207" t="s">
        <v>13623</v>
      </c>
      <c r="AS7068" s="208">
        <v>317108.25</v>
      </c>
      <c r="AT7068" s="93"/>
      <c r="AU7068" s="93"/>
      <c r="AV7068" s="93"/>
    </row>
    <row r="7069" spans="32:48" x14ac:dyDescent="0.55000000000000004">
      <c r="AF7069" t="s">
        <v>34395</v>
      </c>
      <c r="AG7069">
        <v>324</v>
      </c>
      <c r="AI7069" s="276" t="s">
        <v>68309</v>
      </c>
      <c r="AJ7069" s="277">
        <v>75.319999999999993</v>
      </c>
      <c r="AL7069" s="246" t="s">
        <v>39210</v>
      </c>
      <c r="AM7069" s="247">
        <v>103120.78</v>
      </c>
      <c r="AO7069" s="226" t="s">
        <v>21376</v>
      </c>
      <c r="AP7069" s="227">
        <v>28596.83</v>
      </c>
      <c r="AR7069" s="207" t="s">
        <v>13624</v>
      </c>
      <c r="AS7069" s="208">
        <v>180803.75</v>
      </c>
      <c r="AT7069" s="93"/>
      <c r="AU7069" s="93"/>
      <c r="AV7069" s="93"/>
    </row>
    <row r="7070" spans="32:48" x14ac:dyDescent="0.55000000000000004">
      <c r="AF7070" t="s">
        <v>34408</v>
      </c>
      <c r="AG7070" s="284">
        <v>2062.42</v>
      </c>
      <c r="AI7070" s="276" t="s">
        <v>68310</v>
      </c>
      <c r="AJ7070" s="277">
        <v>27299.59</v>
      </c>
      <c r="AL7070" s="246" t="s">
        <v>52652</v>
      </c>
      <c r="AM7070" s="247">
        <v>396828.55</v>
      </c>
      <c r="AO7070" s="226" t="s">
        <v>21377</v>
      </c>
      <c r="AP7070" s="227">
        <v>88556.82</v>
      </c>
      <c r="AR7070" s="207" t="s">
        <v>21315</v>
      </c>
      <c r="AS7070" s="208">
        <v>327586.45</v>
      </c>
      <c r="AT7070" s="93"/>
      <c r="AU7070" s="93"/>
      <c r="AV7070" s="93"/>
    </row>
    <row r="7071" spans="32:48" x14ac:dyDescent="0.55000000000000004">
      <c r="AF7071" t="s">
        <v>14609</v>
      </c>
      <c r="AG7071" s="284">
        <v>3045632.4</v>
      </c>
      <c r="AI7071" s="276" t="s">
        <v>55292</v>
      </c>
      <c r="AJ7071" s="277">
        <v>48151.32</v>
      </c>
      <c r="AL7071" s="246" t="s">
        <v>42582</v>
      </c>
      <c r="AM7071" s="247">
        <v>3989.91</v>
      </c>
      <c r="AO7071" s="226" t="s">
        <v>48009</v>
      </c>
      <c r="AP7071" s="227">
        <v>45712.160000000003</v>
      </c>
      <c r="AR7071" s="207" t="s">
        <v>21316</v>
      </c>
      <c r="AS7071" s="208">
        <v>100767.11</v>
      </c>
      <c r="AT7071" s="93"/>
      <c r="AU7071" s="93"/>
      <c r="AV7071" s="93"/>
    </row>
    <row r="7072" spans="32:48" x14ac:dyDescent="0.55000000000000004">
      <c r="AF7072" t="s">
        <v>31054</v>
      </c>
      <c r="AG7072" s="284">
        <v>12521.79</v>
      </c>
      <c r="AI7072" s="276" t="s">
        <v>68311</v>
      </c>
      <c r="AJ7072" s="277">
        <v>121.13</v>
      </c>
      <c r="AL7072" s="246" t="s">
        <v>55185</v>
      </c>
      <c r="AM7072" s="247">
        <v>6813.08</v>
      </c>
      <c r="AO7072" s="226" t="s">
        <v>52622</v>
      </c>
      <c r="AP7072" s="227">
        <v>2012.88</v>
      </c>
      <c r="AR7072" s="207" t="s">
        <v>21317</v>
      </c>
      <c r="AS7072" s="208">
        <v>48167.63</v>
      </c>
      <c r="AT7072" s="93"/>
      <c r="AU7072" s="93"/>
      <c r="AV7072" s="93"/>
    </row>
    <row r="7073" spans="32:48" x14ac:dyDescent="0.55000000000000004">
      <c r="AF7073" t="s">
        <v>31055</v>
      </c>
      <c r="AG7073" s="284">
        <v>162340.23000000001</v>
      </c>
      <c r="AI7073" s="276" t="s">
        <v>55293</v>
      </c>
      <c r="AJ7073" s="277">
        <v>6941.71</v>
      </c>
      <c r="AL7073" s="246" t="s">
        <v>61431</v>
      </c>
      <c r="AM7073" s="247">
        <v>5731.84</v>
      </c>
      <c r="AO7073" s="226" t="s">
        <v>21378</v>
      </c>
      <c r="AP7073" s="227">
        <v>17916.37</v>
      </c>
      <c r="AR7073" s="207" t="s">
        <v>21318</v>
      </c>
      <c r="AS7073" s="208">
        <v>1487737.98</v>
      </c>
      <c r="AT7073" s="93"/>
      <c r="AU7073" s="93"/>
      <c r="AV7073" s="93"/>
    </row>
    <row r="7074" spans="32:48" x14ac:dyDescent="0.55000000000000004">
      <c r="AF7074" t="s">
        <v>31056</v>
      </c>
      <c r="AG7074" s="284">
        <v>5355.68</v>
      </c>
      <c r="AI7074" s="276" t="s">
        <v>55294</v>
      </c>
      <c r="AJ7074" s="277">
        <v>19725.650000000001</v>
      </c>
      <c r="AL7074" s="246" t="s">
        <v>45019</v>
      </c>
      <c r="AM7074" s="247">
        <v>189159.72</v>
      </c>
      <c r="AO7074" s="226" t="s">
        <v>52623</v>
      </c>
      <c r="AP7074" s="227">
        <v>63383.06</v>
      </c>
      <c r="AR7074" s="207" t="s">
        <v>21319</v>
      </c>
      <c r="AS7074" s="208">
        <v>1357694.77</v>
      </c>
      <c r="AT7074" s="93"/>
      <c r="AU7074" s="93"/>
      <c r="AV7074" s="93"/>
    </row>
    <row r="7075" spans="32:48" x14ac:dyDescent="0.55000000000000004">
      <c r="AF7075" t="s">
        <v>14610</v>
      </c>
      <c r="AG7075" s="284">
        <v>1124731.07</v>
      </c>
      <c r="AI7075" s="276" t="s">
        <v>49055</v>
      </c>
      <c r="AJ7075" s="277">
        <v>2400</v>
      </c>
      <c r="AL7075" s="246" t="s">
        <v>58542</v>
      </c>
      <c r="AM7075" s="247">
        <v>866.08</v>
      </c>
      <c r="AO7075" s="226" t="s">
        <v>21381</v>
      </c>
      <c r="AP7075" s="227">
        <v>307581.40999999997</v>
      </c>
      <c r="AR7075" s="207" t="s">
        <v>21320</v>
      </c>
      <c r="AS7075" s="208">
        <v>16879.87</v>
      </c>
      <c r="AT7075" s="93"/>
      <c r="AU7075" s="93"/>
      <c r="AV7075" s="93"/>
    </row>
    <row r="7076" spans="32:48" x14ac:dyDescent="0.55000000000000004">
      <c r="AF7076" t="s">
        <v>14611</v>
      </c>
      <c r="AG7076" s="284">
        <v>48664.72</v>
      </c>
      <c r="AI7076" s="276" t="s">
        <v>62472</v>
      </c>
      <c r="AJ7076" s="277">
        <v>30397.54</v>
      </c>
      <c r="AL7076" s="246" t="s">
        <v>39211</v>
      </c>
      <c r="AM7076" s="247">
        <v>195128.51</v>
      </c>
      <c r="AO7076" s="226" t="s">
        <v>48010</v>
      </c>
      <c r="AP7076" s="227">
        <v>44750.28</v>
      </c>
      <c r="AR7076" s="207" t="s">
        <v>21321</v>
      </c>
      <c r="AS7076" s="208">
        <v>2465143.84</v>
      </c>
      <c r="AT7076" s="93"/>
      <c r="AU7076" s="93"/>
      <c r="AV7076" s="93"/>
    </row>
    <row r="7077" spans="32:48" x14ac:dyDescent="0.55000000000000004">
      <c r="AF7077" t="s">
        <v>14612</v>
      </c>
      <c r="AG7077" s="284">
        <v>1477291.19</v>
      </c>
      <c r="AI7077" s="276" t="s">
        <v>68312</v>
      </c>
      <c r="AJ7077" s="277">
        <v>16288.58</v>
      </c>
      <c r="AL7077" s="246" t="s">
        <v>39212</v>
      </c>
      <c r="AM7077" s="247">
        <v>616769.18999999994</v>
      </c>
      <c r="AO7077" s="226" t="s">
        <v>21382</v>
      </c>
      <c r="AP7077" s="227">
        <v>14260</v>
      </c>
      <c r="AR7077" s="207" t="s">
        <v>21322</v>
      </c>
      <c r="AS7077" s="208">
        <v>522712.12</v>
      </c>
      <c r="AT7077" s="93"/>
      <c r="AU7077" s="93"/>
      <c r="AV7077" s="93"/>
    </row>
    <row r="7078" spans="32:48" x14ac:dyDescent="0.55000000000000004">
      <c r="AF7078" t="s">
        <v>14613</v>
      </c>
      <c r="AG7078" s="284">
        <v>422840.28</v>
      </c>
      <c r="AI7078" s="276" t="s">
        <v>62970</v>
      </c>
      <c r="AJ7078" s="277">
        <v>42008.99</v>
      </c>
      <c r="AL7078" s="246" t="s">
        <v>39213</v>
      </c>
      <c r="AM7078" s="247">
        <v>186390.05</v>
      </c>
      <c r="AO7078" s="226" t="s">
        <v>21384</v>
      </c>
      <c r="AP7078" s="227">
        <v>119517.2</v>
      </c>
      <c r="AR7078" s="207" t="s">
        <v>21323</v>
      </c>
      <c r="AS7078" s="208">
        <v>54308.160000000003</v>
      </c>
      <c r="AT7078" s="93"/>
      <c r="AU7078" s="93"/>
      <c r="AV7078" s="93"/>
    </row>
    <row r="7079" spans="32:48" x14ac:dyDescent="0.55000000000000004">
      <c r="AF7079" t="s">
        <v>31057</v>
      </c>
      <c r="AG7079" s="284">
        <v>15146.33</v>
      </c>
      <c r="AI7079" s="276" t="s">
        <v>62473</v>
      </c>
      <c r="AJ7079" s="277">
        <v>854.93</v>
      </c>
      <c r="AL7079" s="246" t="s">
        <v>48935</v>
      </c>
      <c r="AM7079" s="247">
        <v>409707.74</v>
      </c>
      <c r="AO7079" s="226" t="s">
        <v>21385</v>
      </c>
      <c r="AP7079" s="227">
        <v>1433.51</v>
      </c>
      <c r="AR7079" s="207" t="s">
        <v>21324</v>
      </c>
      <c r="AS7079" s="208">
        <v>19358</v>
      </c>
      <c r="AT7079" s="93"/>
      <c r="AU7079" s="93"/>
      <c r="AV7079" s="93"/>
    </row>
    <row r="7080" spans="32:48" x14ac:dyDescent="0.55000000000000004">
      <c r="AF7080" t="s">
        <v>31058</v>
      </c>
      <c r="AG7080" s="284">
        <v>58539.69</v>
      </c>
      <c r="AI7080" s="276" t="s">
        <v>68313</v>
      </c>
      <c r="AJ7080" s="277">
        <v>132</v>
      </c>
      <c r="AL7080" s="246" t="s">
        <v>57486</v>
      </c>
      <c r="AM7080" s="247">
        <v>40855.370000000003</v>
      </c>
      <c r="AO7080" s="226" t="s">
        <v>48921</v>
      </c>
      <c r="AP7080" s="227">
        <v>-2625.99</v>
      </c>
      <c r="AR7080" s="207" t="s">
        <v>21325</v>
      </c>
      <c r="AS7080" s="208">
        <v>4000</v>
      </c>
      <c r="AT7080" s="93"/>
      <c r="AU7080" s="93"/>
      <c r="AV7080" s="93"/>
    </row>
    <row r="7081" spans="32:48" x14ac:dyDescent="0.55000000000000004">
      <c r="AF7081" t="s">
        <v>14614</v>
      </c>
      <c r="AG7081" s="284">
        <v>793800.11</v>
      </c>
      <c r="AI7081" s="276" t="s">
        <v>68314</v>
      </c>
      <c r="AJ7081" s="277">
        <v>60</v>
      </c>
      <c r="AL7081" s="246" t="s">
        <v>46995</v>
      </c>
      <c r="AM7081" s="247">
        <v>360.3</v>
      </c>
      <c r="AO7081" s="226" t="s">
        <v>52624</v>
      </c>
      <c r="AP7081" s="227">
        <v>2710.3</v>
      </c>
      <c r="AR7081" s="207" t="s">
        <v>21326</v>
      </c>
      <c r="AS7081" s="208">
        <v>306.01</v>
      </c>
      <c r="AT7081" s="93"/>
      <c r="AU7081" s="93"/>
      <c r="AV7081" s="93"/>
    </row>
    <row r="7082" spans="32:48" x14ac:dyDescent="0.55000000000000004">
      <c r="AF7082" t="s">
        <v>31059</v>
      </c>
      <c r="AG7082" s="284">
        <v>9696.41</v>
      </c>
      <c r="AI7082" s="276" t="s">
        <v>68315</v>
      </c>
      <c r="AJ7082" s="277">
        <v>14.68</v>
      </c>
      <c r="AL7082" s="246" t="s">
        <v>46996</v>
      </c>
      <c r="AM7082" s="247">
        <v>205886.82</v>
      </c>
      <c r="AO7082" s="226" t="s">
        <v>21387</v>
      </c>
      <c r="AP7082" s="227">
        <v>18858.87</v>
      </c>
      <c r="AR7082" s="207" t="s">
        <v>21327</v>
      </c>
      <c r="AS7082" s="208">
        <v>12193.99</v>
      </c>
      <c r="AT7082" s="93"/>
      <c r="AU7082" s="93"/>
      <c r="AV7082" s="93"/>
    </row>
    <row r="7083" spans="32:48" x14ac:dyDescent="0.55000000000000004">
      <c r="AF7083" t="s">
        <v>31060</v>
      </c>
      <c r="AG7083" s="284">
        <v>972092.91</v>
      </c>
      <c r="AI7083" s="276" t="s">
        <v>62729</v>
      </c>
      <c r="AJ7083" s="277">
        <v>74711.98</v>
      </c>
      <c r="AL7083" s="246" t="s">
        <v>39214</v>
      </c>
      <c r="AM7083" s="247">
        <v>357688.5</v>
      </c>
      <c r="AO7083" s="226" t="s">
        <v>48922</v>
      </c>
      <c r="AP7083" s="227">
        <v>-225</v>
      </c>
      <c r="AR7083" s="207" t="s">
        <v>21328</v>
      </c>
      <c r="AS7083" s="208">
        <v>482.17</v>
      </c>
      <c r="AT7083" s="93"/>
      <c r="AU7083" s="93"/>
      <c r="AV7083" s="93"/>
    </row>
    <row r="7084" spans="32:48" x14ac:dyDescent="0.55000000000000004">
      <c r="AF7084" t="s">
        <v>14615</v>
      </c>
      <c r="AG7084" s="284">
        <v>3316.16</v>
      </c>
      <c r="AI7084" s="276" t="s">
        <v>58618</v>
      </c>
      <c r="AJ7084" s="277">
        <v>31691.98</v>
      </c>
      <c r="AL7084" s="246" t="s">
        <v>52653</v>
      </c>
      <c r="AM7084" s="247">
        <v>100435.32</v>
      </c>
      <c r="AO7084" s="226" t="s">
        <v>21393</v>
      </c>
      <c r="AP7084" s="227">
        <v>130</v>
      </c>
      <c r="AR7084" s="207" t="s">
        <v>21329</v>
      </c>
      <c r="AS7084" s="208">
        <v>847</v>
      </c>
      <c r="AT7084" s="93"/>
      <c r="AU7084" s="93"/>
      <c r="AV7084" s="93"/>
    </row>
    <row r="7085" spans="32:48" x14ac:dyDescent="0.55000000000000004">
      <c r="AF7085" t="s">
        <v>14616</v>
      </c>
      <c r="AG7085" s="284">
        <v>731733.8</v>
      </c>
      <c r="AI7085" s="276" t="s">
        <v>58619</v>
      </c>
      <c r="AJ7085" s="277">
        <v>2424.37</v>
      </c>
      <c r="AL7085" s="246" t="s">
        <v>56224</v>
      </c>
      <c r="AM7085" s="247">
        <v>1538905.21</v>
      </c>
      <c r="AO7085" s="226" t="s">
        <v>33664</v>
      </c>
      <c r="AP7085" s="227">
        <v>300</v>
      </c>
      <c r="AR7085" s="207" t="s">
        <v>21330</v>
      </c>
      <c r="AS7085" s="208">
        <v>15007</v>
      </c>
      <c r="AT7085" s="93"/>
      <c r="AU7085" s="93"/>
      <c r="AV7085" s="93"/>
    </row>
    <row r="7086" spans="32:48" x14ac:dyDescent="0.55000000000000004">
      <c r="AF7086" t="s">
        <v>14617</v>
      </c>
      <c r="AG7086" s="284">
        <v>327164.56</v>
      </c>
      <c r="AI7086" s="276" t="s">
        <v>62730</v>
      </c>
      <c r="AJ7086" s="277">
        <v>7529.15</v>
      </c>
      <c r="AL7086" s="246" t="s">
        <v>59091</v>
      </c>
      <c r="AM7086" s="247">
        <v>-4350.83</v>
      </c>
      <c r="AO7086" s="226" t="s">
        <v>21394</v>
      </c>
      <c r="AP7086" s="227">
        <v>32.9</v>
      </c>
      <c r="AR7086" s="207" t="s">
        <v>21331</v>
      </c>
      <c r="AS7086" s="208">
        <v>7192</v>
      </c>
      <c r="AT7086" s="93"/>
      <c r="AU7086" s="93"/>
      <c r="AV7086" s="93"/>
    </row>
    <row r="7087" spans="32:48" x14ac:dyDescent="0.55000000000000004">
      <c r="AF7087" t="s">
        <v>14618</v>
      </c>
      <c r="AG7087" s="284">
        <v>162440.16</v>
      </c>
      <c r="AI7087" s="276" t="s">
        <v>64683</v>
      </c>
      <c r="AJ7087" s="277">
        <v>126.2</v>
      </c>
      <c r="AL7087" s="246" t="s">
        <v>64391</v>
      </c>
      <c r="AM7087" s="247">
        <v>295</v>
      </c>
      <c r="AO7087" s="226" t="s">
        <v>21395</v>
      </c>
      <c r="AP7087" s="227">
        <v>800</v>
      </c>
      <c r="AR7087" s="207" t="s">
        <v>21332</v>
      </c>
      <c r="AS7087" s="208">
        <v>4000</v>
      </c>
      <c r="AT7087" s="93"/>
      <c r="AU7087" s="93"/>
      <c r="AV7087" s="93"/>
    </row>
    <row r="7088" spans="32:48" x14ac:dyDescent="0.55000000000000004">
      <c r="AF7088" t="s">
        <v>31061</v>
      </c>
      <c r="AG7088" s="284">
        <v>194741.39</v>
      </c>
      <c r="AI7088" s="276" t="s">
        <v>63292</v>
      </c>
      <c r="AJ7088" s="277">
        <v>4406.17</v>
      </c>
      <c r="AL7088" s="246" t="s">
        <v>64392</v>
      </c>
      <c r="AM7088" s="247">
        <v>10.83</v>
      </c>
      <c r="AO7088" s="226" t="s">
        <v>21397</v>
      </c>
      <c r="AP7088" s="227">
        <v>185.74</v>
      </c>
      <c r="AR7088" s="207" t="s">
        <v>21333</v>
      </c>
      <c r="AS7088" s="208">
        <v>306.01</v>
      </c>
      <c r="AT7088" s="93"/>
      <c r="AU7088" s="93"/>
      <c r="AV7088" s="93"/>
    </row>
    <row r="7089" spans="32:48" x14ac:dyDescent="0.55000000000000004">
      <c r="AF7089" t="s">
        <v>31062</v>
      </c>
      <c r="AG7089" s="284">
        <v>28456.87</v>
      </c>
      <c r="AI7089" s="276" t="s">
        <v>69767</v>
      </c>
      <c r="AJ7089" s="277">
        <v>-156.47999999999999</v>
      </c>
      <c r="AL7089" s="246" t="s">
        <v>57487</v>
      </c>
      <c r="AM7089" s="247">
        <v>22241.99</v>
      </c>
      <c r="AO7089" s="226" t="s">
        <v>48923</v>
      </c>
      <c r="AP7089" s="227">
        <v>-2.97</v>
      </c>
      <c r="AR7089" s="207" t="s">
        <v>21334</v>
      </c>
      <c r="AS7089" s="208">
        <v>34875.160000000003</v>
      </c>
      <c r="AT7089" s="93"/>
      <c r="AU7089" s="93"/>
      <c r="AV7089" s="93"/>
    </row>
    <row r="7090" spans="32:48" x14ac:dyDescent="0.55000000000000004">
      <c r="AF7090" t="s">
        <v>31063</v>
      </c>
      <c r="AG7090" s="284">
        <v>5721.73</v>
      </c>
      <c r="AI7090" s="276" t="s">
        <v>63293</v>
      </c>
      <c r="AJ7090" s="277">
        <v>4785</v>
      </c>
      <c r="AL7090" s="246" t="s">
        <v>59092</v>
      </c>
      <c r="AM7090" s="247">
        <v>1630.24</v>
      </c>
      <c r="AO7090" s="226" t="s">
        <v>46984</v>
      </c>
      <c r="AP7090" s="227">
        <v>2044.03</v>
      </c>
      <c r="AR7090" s="207" t="s">
        <v>21335</v>
      </c>
      <c r="AS7090" s="208">
        <v>847</v>
      </c>
      <c r="AT7090" s="93"/>
      <c r="AU7090" s="93"/>
      <c r="AV7090" s="93"/>
    </row>
    <row r="7091" spans="32:48" x14ac:dyDescent="0.55000000000000004">
      <c r="AF7091" t="s">
        <v>14619</v>
      </c>
      <c r="AG7091">
        <v>972.03</v>
      </c>
      <c r="AI7091" s="276" t="s">
        <v>62731</v>
      </c>
      <c r="AJ7091" s="277">
        <v>2623.44</v>
      </c>
      <c r="AL7091" s="246" t="s">
        <v>57488</v>
      </c>
      <c r="AM7091" s="247">
        <v>1826.24</v>
      </c>
      <c r="AO7091" s="226" t="s">
        <v>35105</v>
      </c>
      <c r="AP7091" s="227">
        <v>125339.89</v>
      </c>
      <c r="AR7091" s="207" t="s">
        <v>21336</v>
      </c>
      <c r="AS7091" s="208">
        <v>21254</v>
      </c>
      <c r="AT7091" s="93"/>
      <c r="AU7091" s="93"/>
      <c r="AV7091" s="93"/>
    </row>
    <row r="7092" spans="32:48" x14ac:dyDescent="0.55000000000000004">
      <c r="AF7092" t="s">
        <v>40919</v>
      </c>
      <c r="AG7092">
        <v>401.63</v>
      </c>
      <c r="AI7092" s="276" t="s">
        <v>63294</v>
      </c>
      <c r="AJ7092" s="277">
        <v>3396.91</v>
      </c>
      <c r="AL7092" s="246" t="s">
        <v>58543</v>
      </c>
      <c r="AM7092" s="247">
        <v>1313.43</v>
      </c>
      <c r="AO7092" s="226" t="s">
        <v>35106</v>
      </c>
      <c r="AP7092" s="227">
        <v>9112.5400000000009</v>
      </c>
      <c r="AR7092" s="207" t="s">
        <v>21337</v>
      </c>
      <c r="AS7092" s="208">
        <v>5817</v>
      </c>
      <c r="AT7092" s="93"/>
      <c r="AU7092" s="93"/>
      <c r="AV7092" s="93"/>
    </row>
    <row r="7093" spans="32:48" x14ac:dyDescent="0.55000000000000004">
      <c r="AF7093" t="s">
        <v>31064</v>
      </c>
      <c r="AG7093">
        <v>381.4</v>
      </c>
      <c r="AI7093" s="276" t="s">
        <v>69768</v>
      </c>
      <c r="AJ7093" s="277">
        <v>-4.95</v>
      </c>
      <c r="AL7093" s="246" t="s">
        <v>57489</v>
      </c>
      <c r="AM7093" s="247">
        <v>829.77</v>
      </c>
      <c r="AO7093" s="226" t="s">
        <v>35107</v>
      </c>
      <c r="AP7093" s="227">
        <v>29192.57</v>
      </c>
      <c r="AR7093" s="207" t="s">
        <v>21338</v>
      </c>
      <c r="AS7093" s="208">
        <v>931</v>
      </c>
      <c r="AT7093" s="93"/>
      <c r="AU7093" s="93"/>
      <c r="AV7093" s="93"/>
    </row>
    <row r="7094" spans="32:48" x14ac:dyDescent="0.55000000000000004">
      <c r="AF7094" t="s">
        <v>14620</v>
      </c>
      <c r="AG7094" s="284">
        <v>436567.5</v>
      </c>
      <c r="AI7094" s="276" t="s">
        <v>70668</v>
      </c>
      <c r="AJ7094" s="277">
        <v>5225</v>
      </c>
      <c r="AL7094" s="246" t="s">
        <v>58544</v>
      </c>
      <c r="AM7094" s="247">
        <v>508.63</v>
      </c>
      <c r="AO7094" s="226" t="s">
        <v>35108</v>
      </c>
      <c r="AP7094" s="227">
        <v>13119.8</v>
      </c>
      <c r="AR7094" s="207" t="s">
        <v>21339</v>
      </c>
      <c r="AS7094" s="208">
        <v>2000</v>
      </c>
      <c r="AT7094" s="93"/>
      <c r="AU7094" s="93"/>
      <c r="AV7094" s="93"/>
    </row>
    <row r="7095" spans="32:48" x14ac:dyDescent="0.55000000000000004">
      <c r="AF7095" t="s">
        <v>14621</v>
      </c>
      <c r="AG7095" s="284">
        <v>2648.39</v>
      </c>
      <c r="AI7095" s="276" t="s">
        <v>60652</v>
      </c>
      <c r="AJ7095" s="277">
        <v>12527.04</v>
      </c>
      <c r="AL7095" s="246" t="s">
        <v>57490</v>
      </c>
      <c r="AM7095" s="247">
        <v>1055.73</v>
      </c>
      <c r="AO7095" s="226" t="s">
        <v>52625</v>
      </c>
      <c r="AP7095" s="227">
        <v>665.66</v>
      </c>
      <c r="AR7095" s="207" t="s">
        <v>21340</v>
      </c>
      <c r="AS7095" s="208">
        <v>5385</v>
      </c>
      <c r="AT7095" s="93"/>
      <c r="AU7095" s="93"/>
      <c r="AV7095" s="93"/>
    </row>
    <row r="7096" spans="32:48" x14ac:dyDescent="0.55000000000000004">
      <c r="AF7096" t="s">
        <v>14622</v>
      </c>
      <c r="AG7096" s="284">
        <v>5875682.7699999996</v>
      </c>
      <c r="AI7096" s="276" t="s">
        <v>68316</v>
      </c>
      <c r="AJ7096" s="277">
        <v>1945.11</v>
      </c>
      <c r="AL7096" s="246" t="s">
        <v>62961</v>
      </c>
      <c r="AM7096" s="247">
        <v>415.23</v>
      </c>
      <c r="AO7096" s="226" t="s">
        <v>52626</v>
      </c>
      <c r="AP7096" s="227">
        <v>18470.37</v>
      </c>
      <c r="AR7096" s="207" t="s">
        <v>21341</v>
      </c>
      <c r="AS7096" s="208">
        <v>500</v>
      </c>
      <c r="AT7096" s="93"/>
      <c r="AU7096" s="93"/>
      <c r="AV7096" s="93"/>
    </row>
    <row r="7097" spans="32:48" x14ac:dyDescent="0.55000000000000004">
      <c r="AF7097" t="s">
        <v>14623</v>
      </c>
      <c r="AG7097" s="284">
        <v>47158.2</v>
      </c>
      <c r="AI7097" s="276" t="s">
        <v>60653</v>
      </c>
      <c r="AJ7097" s="277">
        <v>1107.1099999999999</v>
      </c>
      <c r="AL7097" s="246" t="s">
        <v>55186</v>
      </c>
      <c r="AM7097" s="247">
        <v>61683.97</v>
      </c>
      <c r="AO7097" s="226" t="s">
        <v>52627</v>
      </c>
      <c r="AP7097" s="227">
        <v>22065.24</v>
      </c>
      <c r="AR7097" s="207" t="s">
        <v>21342</v>
      </c>
      <c r="AS7097" s="208">
        <v>6316</v>
      </c>
      <c r="AT7097" s="93"/>
      <c r="AU7097" s="93"/>
      <c r="AV7097" s="93"/>
    </row>
    <row r="7098" spans="32:48" x14ac:dyDescent="0.55000000000000004">
      <c r="AF7098" t="s">
        <v>14624</v>
      </c>
      <c r="AG7098" s="284">
        <v>98901.49</v>
      </c>
      <c r="AI7098" s="276" t="s">
        <v>60654</v>
      </c>
      <c r="AJ7098" s="277">
        <v>3620.95</v>
      </c>
      <c r="AL7098" s="246" t="s">
        <v>58545</v>
      </c>
      <c r="AM7098" s="247">
        <v>627.57000000000005</v>
      </c>
      <c r="AO7098" s="226" t="s">
        <v>35109</v>
      </c>
      <c r="AP7098" s="227">
        <v>192676.82</v>
      </c>
      <c r="AR7098" s="207" t="s">
        <v>21343</v>
      </c>
      <c r="AS7098" s="208">
        <v>8317</v>
      </c>
      <c r="AT7098" s="93"/>
      <c r="AU7098" s="93"/>
      <c r="AV7098" s="93"/>
    </row>
    <row r="7099" spans="32:48" x14ac:dyDescent="0.55000000000000004">
      <c r="AF7099" t="s">
        <v>14625</v>
      </c>
      <c r="AG7099" s="284">
        <v>24066.6</v>
      </c>
      <c r="AI7099" s="276" t="s">
        <v>47125</v>
      </c>
      <c r="AJ7099" s="277">
        <v>7205.1</v>
      </c>
      <c r="AL7099" s="246" t="s">
        <v>57491</v>
      </c>
      <c r="AM7099" s="247">
        <v>37384.75</v>
      </c>
      <c r="AO7099" s="226" t="s">
        <v>35110</v>
      </c>
      <c r="AP7099" s="227">
        <v>445.31</v>
      </c>
      <c r="AR7099" s="207" t="s">
        <v>21344</v>
      </c>
      <c r="AS7099" s="208">
        <v>21254</v>
      </c>
      <c r="AT7099" s="93"/>
      <c r="AU7099" s="93"/>
      <c r="AV7099" s="93"/>
    </row>
    <row r="7100" spans="32:48" x14ac:dyDescent="0.55000000000000004">
      <c r="AF7100" t="s">
        <v>46238</v>
      </c>
      <c r="AG7100" s="284">
        <v>1969</v>
      </c>
      <c r="AI7100" s="276" t="s">
        <v>45336</v>
      </c>
      <c r="AJ7100" s="277">
        <v>551.19000000000005</v>
      </c>
      <c r="AL7100" s="246" t="s">
        <v>59093</v>
      </c>
      <c r="AM7100" s="247">
        <v>13864.43</v>
      </c>
      <c r="AO7100" s="226" t="s">
        <v>21398</v>
      </c>
      <c r="AP7100" s="227">
        <v>380864.6</v>
      </c>
      <c r="AR7100" s="207" t="s">
        <v>21345</v>
      </c>
      <c r="AS7100" s="208">
        <v>18558.84</v>
      </c>
      <c r="AT7100" s="93"/>
      <c r="AU7100" s="93"/>
      <c r="AV7100" s="93"/>
    </row>
    <row r="7101" spans="32:48" x14ac:dyDescent="0.55000000000000004">
      <c r="AF7101" t="s">
        <v>31065</v>
      </c>
      <c r="AG7101" s="284">
        <v>25885.14</v>
      </c>
      <c r="AI7101" s="276" t="s">
        <v>53172</v>
      </c>
      <c r="AJ7101" s="277">
        <v>1272.4000000000001</v>
      </c>
      <c r="AL7101" s="246" t="s">
        <v>64393</v>
      </c>
      <c r="AM7101" s="247">
        <v>783</v>
      </c>
      <c r="AO7101" s="226" t="s">
        <v>46985</v>
      </c>
      <c r="AP7101" s="227">
        <v>1172.04</v>
      </c>
      <c r="AR7101" s="207" t="s">
        <v>21346</v>
      </c>
      <c r="AS7101" s="208">
        <v>143600</v>
      </c>
      <c r="AT7101" s="93"/>
      <c r="AU7101" s="93"/>
      <c r="AV7101" s="93"/>
    </row>
    <row r="7102" spans="32:48" x14ac:dyDescent="0.55000000000000004">
      <c r="AF7102" t="s">
        <v>31066</v>
      </c>
      <c r="AG7102" s="284">
        <v>11899350.970000001</v>
      </c>
      <c r="AI7102" s="276" t="s">
        <v>70669</v>
      </c>
      <c r="AJ7102" s="277">
        <v>20695.5</v>
      </c>
      <c r="AL7102" s="246" t="s">
        <v>55187</v>
      </c>
      <c r="AM7102" s="247">
        <v>8448.26</v>
      </c>
      <c r="AO7102" s="226" t="s">
        <v>21399</v>
      </c>
      <c r="AP7102" s="227">
        <v>83422.5</v>
      </c>
      <c r="AR7102" s="207" t="s">
        <v>21347</v>
      </c>
      <c r="AS7102" s="208">
        <v>12405.57</v>
      </c>
      <c r="AT7102" s="93"/>
      <c r="AU7102" s="93"/>
      <c r="AV7102" s="93"/>
    </row>
    <row r="7103" spans="32:48" x14ac:dyDescent="0.55000000000000004">
      <c r="AF7103" t="s">
        <v>14626</v>
      </c>
      <c r="AG7103" s="284">
        <v>693638.7</v>
      </c>
      <c r="AI7103" s="276" t="s">
        <v>68317</v>
      </c>
      <c r="AJ7103" s="277">
        <v>4254.8999999999996</v>
      </c>
      <c r="AL7103" s="246" t="s">
        <v>55188</v>
      </c>
      <c r="AM7103" s="247">
        <v>24819.71</v>
      </c>
      <c r="AO7103" s="226" t="s">
        <v>21400</v>
      </c>
      <c r="AP7103" s="227">
        <v>17710</v>
      </c>
      <c r="AR7103" s="207" t="s">
        <v>21348</v>
      </c>
      <c r="AS7103" s="208">
        <v>34727.94</v>
      </c>
      <c r="AT7103" s="93"/>
      <c r="AU7103" s="93"/>
      <c r="AV7103" s="93"/>
    </row>
    <row r="7104" spans="32:48" x14ac:dyDescent="0.55000000000000004">
      <c r="AF7104" t="s">
        <v>31067</v>
      </c>
      <c r="AG7104" s="284">
        <v>7231724.6600000001</v>
      </c>
      <c r="AI7104" s="276" t="s">
        <v>24837</v>
      </c>
      <c r="AJ7104" s="277">
        <v>8416.65</v>
      </c>
      <c r="AL7104" s="246" t="s">
        <v>55189</v>
      </c>
      <c r="AM7104" s="247">
        <v>8422.2800000000007</v>
      </c>
      <c r="AO7104" s="226" t="s">
        <v>36338</v>
      </c>
      <c r="AP7104" s="227">
        <v>23724</v>
      </c>
      <c r="AR7104" s="207" t="s">
        <v>21349</v>
      </c>
      <c r="AS7104" s="208">
        <v>56760.38</v>
      </c>
      <c r="AT7104" s="93"/>
      <c r="AU7104" s="93"/>
      <c r="AV7104" s="93"/>
    </row>
    <row r="7105" spans="32:48" x14ac:dyDescent="0.55000000000000004">
      <c r="AF7105" t="s">
        <v>14627</v>
      </c>
      <c r="AG7105" s="284">
        <v>64774.42</v>
      </c>
      <c r="AI7105" s="276" t="s">
        <v>24839</v>
      </c>
      <c r="AJ7105" s="277">
        <v>64249.35</v>
      </c>
      <c r="AL7105" s="246" t="s">
        <v>45020</v>
      </c>
      <c r="AM7105" s="247">
        <v>1732.92</v>
      </c>
      <c r="AO7105" s="226" t="s">
        <v>21401</v>
      </c>
      <c r="AP7105" s="227">
        <v>6117.2</v>
      </c>
      <c r="AR7105" s="207" t="s">
        <v>21350</v>
      </c>
      <c r="AS7105" s="208">
        <v>41500</v>
      </c>
      <c r="AT7105" s="93"/>
      <c r="AU7105" s="93"/>
      <c r="AV7105" s="93"/>
    </row>
    <row r="7106" spans="32:48" x14ac:dyDescent="0.55000000000000004">
      <c r="AF7106" t="s">
        <v>60979</v>
      </c>
      <c r="AG7106" s="284">
        <v>2334.59</v>
      </c>
      <c r="AI7106" s="276" t="s">
        <v>33921</v>
      </c>
      <c r="AJ7106" s="277">
        <v>3747.92</v>
      </c>
      <c r="AL7106" s="246" t="s">
        <v>48936</v>
      </c>
      <c r="AM7106" s="247">
        <v>16463</v>
      </c>
      <c r="AO7106" s="226" t="s">
        <v>21402</v>
      </c>
      <c r="AP7106" s="227">
        <v>31174.12</v>
      </c>
      <c r="AR7106" s="207" t="s">
        <v>21351</v>
      </c>
      <c r="AS7106" s="208">
        <v>12876.65</v>
      </c>
      <c r="AT7106" s="93"/>
      <c r="AU7106" s="93"/>
      <c r="AV7106" s="93"/>
    </row>
    <row r="7107" spans="32:48" x14ac:dyDescent="0.55000000000000004">
      <c r="AF7107" t="s">
        <v>14628</v>
      </c>
      <c r="AG7107" s="284">
        <v>12657.43</v>
      </c>
      <c r="AI7107" s="276" t="s">
        <v>24841</v>
      </c>
      <c r="AJ7107" s="277">
        <v>75997.25</v>
      </c>
      <c r="AL7107" s="246" t="s">
        <v>58272</v>
      </c>
      <c r="AM7107" s="247">
        <v>241181.04</v>
      </c>
      <c r="AO7107" s="226" t="s">
        <v>21403</v>
      </c>
      <c r="AP7107" s="227">
        <v>26425.13</v>
      </c>
      <c r="AR7107" s="207" t="s">
        <v>21352</v>
      </c>
      <c r="AS7107" s="208">
        <v>134363.10999999999</v>
      </c>
      <c r="AT7107" s="93"/>
      <c r="AU7107" s="93"/>
      <c r="AV7107" s="93"/>
    </row>
    <row r="7108" spans="32:48" x14ac:dyDescent="0.55000000000000004">
      <c r="AF7108" t="s">
        <v>31068</v>
      </c>
      <c r="AG7108" s="284">
        <v>229568.68</v>
      </c>
      <c r="AI7108" s="276" t="s">
        <v>53182</v>
      </c>
      <c r="AJ7108" s="277">
        <v>475412.08</v>
      </c>
      <c r="AL7108" s="246" t="s">
        <v>48018</v>
      </c>
      <c r="AM7108" s="247">
        <v>30093.9</v>
      </c>
      <c r="AO7108" s="226" t="s">
        <v>21404</v>
      </c>
      <c r="AP7108" s="227">
        <v>22561.69</v>
      </c>
      <c r="AR7108" s="207" t="s">
        <v>21353</v>
      </c>
      <c r="AS7108" s="208">
        <v>5685.52</v>
      </c>
      <c r="AT7108" s="93"/>
      <c r="AU7108" s="93"/>
      <c r="AV7108" s="93"/>
    </row>
    <row r="7109" spans="32:48" x14ac:dyDescent="0.55000000000000004">
      <c r="AF7109" t="s">
        <v>14629</v>
      </c>
      <c r="AG7109" s="284">
        <v>385452.31</v>
      </c>
      <c r="AI7109" s="276" t="s">
        <v>24842</v>
      </c>
      <c r="AJ7109" s="277">
        <v>13536.07</v>
      </c>
      <c r="AL7109" s="246" t="s">
        <v>48019</v>
      </c>
      <c r="AM7109" s="247">
        <v>800.63</v>
      </c>
      <c r="AO7109" s="226" t="s">
        <v>21405</v>
      </c>
      <c r="AP7109" s="227">
        <v>10909.84</v>
      </c>
      <c r="AR7109" s="207" t="s">
        <v>21354</v>
      </c>
      <c r="AS7109" s="208">
        <v>65127.48</v>
      </c>
      <c r="AT7109" s="93"/>
      <c r="AU7109" s="93"/>
      <c r="AV7109" s="93"/>
    </row>
    <row r="7110" spans="32:48" x14ac:dyDescent="0.55000000000000004">
      <c r="AF7110" t="s">
        <v>14630</v>
      </c>
      <c r="AG7110" s="284">
        <v>4489003.4000000004</v>
      </c>
      <c r="AI7110" s="276" t="s">
        <v>24843</v>
      </c>
      <c r="AJ7110" s="277">
        <v>40677.58</v>
      </c>
      <c r="AL7110" s="246" t="s">
        <v>50021</v>
      </c>
      <c r="AM7110" s="247">
        <v>20473.64</v>
      </c>
      <c r="AO7110" s="226" t="s">
        <v>35111</v>
      </c>
      <c r="AP7110" s="227">
        <v>2275947</v>
      </c>
      <c r="AR7110" s="207" t="s">
        <v>21355</v>
      </c>
      <c r="AS7110" s="208">
        <v>20864.810000000001</v>
      </c>
      <c r="AT7110" s="93"/>
      <c r="AU7110" s="93"/>
      <c r="AV7110" s="93"/>
    </row>
    <row r="7111" spans="32:48" x14ac:dyDescent="0.55000000000000004">
      <c r="AF7111" t="s">
        <v>35902</v>
      </c>
      <c r="AG7111" s="284">
        <v>9243.01</v>
      </c>
      <c r="AI7111" s="276" t="s">
        <v>24844</v>
      </c>
      <c r="AJ7111" s="277">
        <v>5264.64</v>
      </c>
      <c r="AL7111" s="246" t="s">
        <v>61432</v>
      </c>
      <c r="AM7111" s="247">
        <v>-749.71</v>
      </c>
      <c r="AO7111" s="226" t="s">
        <v>52628</v>
      </c>
      <c r="AP7111" s="227">
        <v>2040</v>
      </c>
      <c r="AR7111" s="207" t="s">
        <v>21356</v>
      </c>
      <c r="AS7111" s="208">
        <v>135794.88</v>
      </c>
      <c r="AT7111" s="93"/>
      <c r="AU7111" s="93"/>
      <c r="AV7111" s="93"/>
    </row>
    <row r="7112" spans="32:48" x14ac:dyDescent="0.55000000000000004">
      <c r="AF7112" t="s">
        <v>31070</v>
      </c>
      <c r="AG7112" s="284">
        <v>1331477.55</v>
      </c>
      <c r="AI7112" s="276" t="s">
        <v>24845</v>
      </c>
      <c r="AJ7112" s="277">
        <v>26530</v>
      </c>
      <c r="AL7112" s="246" t="s">
        <v>48937</v>
      </c>
      <c r="AM7112" s="247">
        <v>639.58000000000004</v>
      </c>
      <c r="AO7112" s="226" t="s">
        <v>21406</v>
      </c>
      <c r="AP7112" s="227">
        <v>235731.79</v>
      </c>
      <c r="AR7112" s="207" t="s">
        <v>21357</v>
      </c>
      <c r="AS7112" s="208">
        <v>4996.28</v>
      </c>
      <c r="AT7112" s="93"/>
      <c r="AU7112" s="93"/>
      <c r="AV7112" s="93"/>
    </row>
    <row r="7113" spans="32:48" x14ac:dyDescent="0.55000000000000004">
      <c r="AF7113" t="s">
        <v>31071</v>
      </c>
      <c r="AG7113" s="284">
        <v>63335</v>
      </c>
      <c r="AI7113" s="276" t="s">
        <v>57665</v>
      </c>
      <c r="AJ7113" s="277">
        <v>86202.58</v>
      </c>
      <c r="AL7113" s="246" t="s">
        <v>46997</v>
      </c>
      <c r="AM7113" s="247">
        <v>15520.64</v>
      </c>
      <c r="AO7113" s="226" t="s">
        <v>35112</v>
      </c>
      <c r="AP7113" s="227">
        <v>63209.05</v>
      </c>
      <c r="AR7113" s="207" t="s">
        <v>21358</v>
      </c>
      <c r="AS7113" s="208">
        <v>172810.37</v>
      </c>
      <c r="AT7113" s="93"/>
      <c r="AU7113" s="93"/>
      <c r="AV7113" s="93"/>
    </row>
    <row r="7114" spans="32:48" x14ac:dyDescent="0.55000000000000004">
      <c r="AF7114" t="s">
        <v>14631</v>
      </c>
      <c r="AG7114" s="284">
        <v>3639906.18</v>
      </c>
      <c r="AI7114" s="276" t="s">
        <v>59741</v>
      </c>
      <c r="AJ7114" s="277">
        <v>137583.76999999999</v>
      </c>
      <c r="AL7114" s="246" t="s">
        <v>48020</v>
      </c>
      <c r="AM7114" s="247">
        <v>1906.49</v>
      </c>
      <c r="AO7114" s="226" t="s">
        <v>35113</v>
      </c>
      <c r="AP7114" s="227">
        <v>33391.26</v>
      </c>
      <c r="AR7114" s="207" t="s">
        <v>21359</v>
      </c>
      <c r="AS7114" s="208">
        <v>66708.17</v>
      </c>
      <c r="AT7114" s="93"/>
      <c r="AU7114" s="93"/>
      <c r="AV7114" s="93"/>
    </row>
    <row r="7115" spans="32:48" x14ac:dyDescent="0.55000000000000004">
      <c r="AF7115" t="s">
        <v>14632</v>
      </c>
      <c r="AG7115" s="284">
        <v>12198.37</v>
      </c>
      <c r="AI7115" s="276" t="s">
        <v>36537</v>
      </c>
      <c r="AJ7115" s="277">
        <v>-5420.91</v>
      </c>
      <c r="AL7115" s="246" t="s">
        <v>61433</v>
      </c>
      <c r="AM7115" s="247">
        <v>-603.03</v>
      </c>
      <c r="AO7115" s="226" t="s">
        <v>52629</v>
      </c>
      <c r="AP7115" s="227">
        <v>6249.22</v>
      </c>
      <c r="AR7115" s="207" t="s">
        <v>21360</v>
      </c>
      <c r="AS7115" s="208">
        <v>26119.52</v>
      </c>
      <c r="AT7115" s="93"/>
      <c r="AU7115" s="93"/>
      <c r="AV7115" s="93"/>
    </row>
    <row r="7116" spans="32:48" x14ac:dyDescent="0.55000000000000004">
      <c r="AF7116" t="s">
        <v>14633</v>
      </c>
      <c r="AG7116" s="284">
        <v>4142752.2</v>
      </c>
      <c r="AI7116" s="276" t="s">
        <v>53183</v>
      </c>
      <c r="AJ7116" s="277">
        <v>40000</v>
      </c>
      <c r="AL7116" s="246" t="s">
        <v>59094</v>
      </c>
      <c r="AM7116" s="247">
        <v>414.22</v>
      </c>
      <c r="AO7116" s="226" t="s">
        <v>52630</v>
      </c>
      <c r="AP7116" s="227">
        <v>443.91</v>
      </c>
      <c r="AR7116" s="207" t="s">
        <v>21361</v>
      </c>
      <c r="AS7116" s="208">
        <v>3019.92</v>
      </c>
      <c r="AT7116" s="93"/>
      <c r="AU7116" s="93"/>
      <c r="AV7116" s="93"/>
    </row>
    <row r="7117" spans="32:48" x14ac:dyDescent="0.55000000000000004">
      <c r="AF7117" t="s">
        <v>14634</v>
      </c>
      <c r="AG7117" s="284">
        <v>9172962.7200000007</v>
      </c>
      <c r="AI7117" s="276" t="s">
        <v>45355</v>
      </c>
      <c r="AJ7117" s="277">
        <v>4827.68</v>
      </c>
      <c r="AL7117" s="246" t="s">
        <v>58546</v>
      </c>
      <c r="AM7117" s="247">
        <v>18674.5</v>
      </c>
      <c r="AO7117" s="226" t="s">
        <v>52631</v>
      </c>
      <c r="AP7117" s="227">
        <v>544879.56000000006</v>
      </c>
      <c r="AR7117" s="207" t="s">
        <v>21362</v>
      </c>
      <c r="AS7117" s="208">
        <v>8710.25</v>
      </c>
      <c r="AT7117" s="93"/>
      <c r="AU7117" s="93"/>
      <c r="AV7117" s="93"/>
    </row>
    <row r="7118" spans="32:48" x14ac:dyDescent="0.55000000000000004">
      <c r="AF7118" t="s">
        <v>31072</v>
      </c>
      <c r="AG7118" s="284">
        <v>7500.62</v>
      </c>
      <c r="AI7118" s="276" t="s">
        <v>45356</v>
      </c>
      <c r="AJ7118" s="277">
        <v>819.45</v>
      </c>
      <c r="AL7118" s="246" t="s">
        <v>58547</v>
      </c>
      <c r="AM7118" s="247">
        <v>1460.27</v>
      </c>
      <c r="AO7118" s="226" t="s">
        <v>21408</v>
      </c>
      <c r="AP7118" s="227">
        <v>2736.19</v>
      </c>
      <c r="AR7118" s="207" t="s">
        <v>21363</v>
      </c>
      <c r="AS7118" s="208">
        <v>5763.32</v>
      </c>
      <c r="AT7118" s="93"/>
      <c r="AU7118" s="93"/>
      <c r="AV7118" s="93"/>
    </row>
    <row r="7119" spans="32:48" x14ac:dyDescent="0.55000000000000004">
      <c r="AF7119" t="s">
        <v>14635</v>
      </c>
      <c r="AG7119" s="284">
        <v>4837120.17</v>
      </c>
      <c r="AI7119" s="276" t="s">
        <v>45357</v>
      </c>
      <c r="AJ7119" s="277">
        <v>573.91</v>
      </c>
      <c r="AL7119" s="246" t="s">
        <v>58548</v>
      </c>
      <c r="AM7119" s="247">
        <v>4575.57</v>
      </c>
      <c r="AO7119" s="226" t="s">
        <v>35114</v>
      </c>
      <c r="AP7119" s="227">
        <v>48305.72</v>
      </c>
      <c r="AR7119" s="207" t="s">
        <v>21364</v>
      </c>
      <c r="AS7119" s="208">
        <v>3188</v>
      </c>
      <c r="AT7119" s="93"/>
      <c r="AU7119" s="93"/>
      <c r="AV7119" s="93"/>
    </row>
    <row r="7120" spans="32:48" x14ac:dyDescent="0.55000000000000004">
      <c r="AF7120" t="s">
        <v>31073</v>
      </c>
      <c r="AG7120" s="284">
        <v>42653.13</v>
      </c>
      <c r="AI7120" s="276" t="s">
        <v>64686</v>
      </c>
      <c r="AJ7120" s="277">
        <v>1914.13</v>
      </c>
      <c r="AL7120" s="246" t="s">
        <v>61101</v>
      </c>
      <c r="AM7120" s="247">
        <v>10340</v>
      </c>
      <c r="AO7120" s="226" t="s">
        <v>48924</v>
      </c>
      <c r="AP7120" s="227">
        <v>259316.81</v>
      </c>
      <c r="AR7120" s="207" t="s">
        <v>21365</v>
      </c>
      <c r="AS7120" s="208">
        <v>7146.31</v>
      </c>
      <c r="AT7120" s="93"/>
      <c r="AU7120" s="93"/>
      <c r="AV7120" s="93"/>
    </row>
    <row r="7121" spans="32:48" x14ac:dyDescent="0.55000000000000004">
      <c r="AF7121" t="s">
        <v>31074</v>
      </c>
      <c r="AG7121" s="284">
        <v>5681.07</v>
      </c>
      <c r="AI7121" s="276" t="s">
        <v>55297</v>
      </c>
      <c r="AJ7121" s="277">
        <v>41635.360000000001</v>
      </c>
      <c r="AL7121" s="246" t="s">
        <v>61434</v>
      </c>
      <c r="AM7121" s="247">
        <v>931.75</v>
      </c>
      <c r="AO7121" s="226" t="s">
        <v>48925</v>
      </c>
      <c r="AP7121" s="227">
        <v>-44.25</v>
      </c>
      <c r="AR7121" s="207" t="s">
        <v>21366</v>
      </c>
      <c r="AS7121" s="208">
        <v>98351.97</v>
      </c>
      <c r="AT7121" s="93"/>
      <c r="AU7121" s="93"/>
      <c r="AV7121" s="93"/>
    </row>
    <row r="7122" spans="32:48" x14ac:dyDescent="0.55000000000000004">
      <c r="AF7122" t="s">
        <v>14636</v>
      </c>
      <c r="AG7122" s="284">
        <v>21229.22</v>
      </c>
      <c r="AI7122" s="276" t="s">
        <v>68318</v>
      </c>
      <c r="AJ7122" s="277">
        <v>1720</v>
      </c>
      <c r="AL7122" s="246" t="s">
        <v>59637</v>
      </c>
      <c r="AM7122" s="247">
        <v>263.73</v>
      </c>
      <c r="AO7122" s="226" t="s">
        <v>48011</v>
      </c>
      <c r="AP7122" s="227">
        <v>22300</v>
      </c>
      <c r="AR7122" s="207" t="s">
        <v>21367</v>
      </c>
      <c r="AS7122" s="208">
        <v>3856.8</v>
      </c>
      <c r="AT7122" s="93"/>
      <c r="AU7122" s="93"/>
      <c r="AV7122" s="93"/>
    </row>
    <row r="7123" spans="32:48" x14ac:dyDescent="0.55000000000000004">
      <c r="AF7123" t="s">
        <v>14637</v>
      </c>
      <c r="AG7123" s="284">
        <v>2320.77</v>
      </c>
      <c r="AI7123" s="276" t="s">
        <v>68319</v>
      </c>
      <c r="AJ7123" s="277">
        <v>10758.11</v>
      </c>
      <c r="AL7123" s="246" t="s">
        <v>58273</v>
      </c>
      <c r="AM7123" s="247">
        <v>48465</v>
      </c>
      <c r="AO7123" s="226" t="s">
        <v>46986</v>
      </c>
      <c r="AP7123" s="227">
        <v>40824</v>
      </c>
      <c r="AR7123" s="207" t="s">
        <v>21368</v>
      </c>
      <c r="AS7123" s="208">
        <v>15445</v>
      </c>
      <c r="AT7123" s="93"/>
      <c r="AU7123" s="93"/>
      <c r="AV7123" s="93"/>
    </row>
    <row r="7124" spans="32:48" x14ac:dyDescent="0.55000000000000004">
      <c r="AF7124" t="s">
        <v>31075</v>
      </c>
      <c r="AG7124">
        <v>8.81</v>
      </c>
      <c r="AI7124" s="276" t="s">
        <v>53184</v>
      </c>
      <c r="AJ7124" s="277">
        <v>106555.39</v>
      </c>
      <c r="AL7124" s="246" t="s">
        <v>59638</v>
      </c>
      <c r="AM7124" s="247">
        <v>35625</v>
      </c>
      <c r="AO7124" s="226" t="s">
        <v>46987</v>
      </c>
      <c r="AP7124" s="227">
        <v>3122.94</v>
      </c>
      <c r="AR7124" s="207" t="s">
        <v>21369</v>
      </c>
      <c r="AS7124" s="208">
        <v>156744.12</v>
      </c>
      <c r="AT7124" s="93"/>
      <c r="AU7124" s="93"/>
      <c r="AV7124" s="93"/>
    </row>
    <row r="7125" spans="32:48" x14ac:dyDescent="0.55000000000000004">
      <c r="AF7125" t="s">
        <v>14638</v>
      </c>
      <c r="AG7125" s="284">
        <v>46831587.359999999</v>
      </c>
      <c r="AI7125" s="276" t="s">
        <v>53185</v>
      </c>
      <c r="AJ7125" s="277">
        <v>12497.46</v>
      </c>
      <c r="AL7125" s="246" t="s">
        <v>60519</v>
      </c>
      <c r="AM7125" s="247">
        <v>12000</v>
      </c>
      <c r="AO7125" s="226" t="s">
        <v>52632</v>
      </c>
      <c r="AP7125" s="227">
        <v>2139.06</v>
      </c>
      <c r="AR7125" s="207" t="s">
        <v>21370</v>
      </c>
      <c r="AS7125" s="208">
        <v>1107</v>
      </c>
      <c r="AT7125" s="93"/>
      <c r="AU7125" s="93"/>
      <c r="AV7125" s="93"/>
    </row>
    <row r="7126" spans="32:48" x14ac:dyDescent="0.55000000000000004">
      <c r="AF7126" t="s">
        <v>14639</v>
      </c>
      <c r="AG7126" s="284">
        <v>4467819.13</v>
      </c>
      <c r="AI7126" s="276" t="s">
        <v>53186</v>
      </c>
      <c r="AJ7126" s="277">
        <v>37012.25</v>
      </c>
      <c r="AL7126" s="246" t="s">
        <v>60520</v>
      </c>
      <c r="AM7126" s="247">
        <v>1127.1500000000001</v>
      </c>
      <c r="AO7126" s="226" t="s">
        <v>40344</v>
      </c>
      <c r="AP7126" s="227">
        <v>27592.799999999999</v>
      </c>
      <c r="AR7126" s="207" t="s">
        <v>21371</v>
      </c>
      <c r="AS7126" s="208">
        <v>4541.97</v>
      </c>
      <c r="AT7126" s="93"/>
      <c r="AU7126" s="93"/>
      <c r="AV7126" s="93"/>
    </row>
    <row r="7127" spans="32:48" x14ac:dyDescent="0.55000000000000004">
      <c r="AF7127" t="s">
        <v>31076</v>
      </c>
      <c r="AG7127" s="284">
        <v>2738394.54</v>
      </c>
      <c r="AI7127" s="276" t="s">
        <v>68320</v>
      </c>
      <c r="AJ7127" s="277">
        <v>20234.87</v>
      </c>
      <c r="AL7127" s="246" t="s">
        <v>60521</v>
      </c>
      <c r="AM7127" s="247">
        <v>2939.99</v>
      </c>
      <c r="AO7127" s="226" t="s">
        <v>48012</v>
      </c>
      <c r="AP7127" s="227">
        <v>31636.46</v>
      </c>
      <c r="AR7127" s="207" t="s">
        <v>21372</v>
      </c>
      <c r="AS7127" s="208">
        <v>8604.4500000000007</v>
      </c>
      <c r="AT7127" s="93"/>
      <c r="AU7127" s="93"/>
      <c r="AV7127" s="93"/>
    </row>
    <row r="7128" spans="32:48" x14ac:dyDescent="0.55000000000000004">
      <c r="AF7128" t="s">
        <v>14640</v>
      </c>
      <c r="AG7128" s="284">
        <v>187433.4</v>
      </c>
      <c r="AI7128" s="276" t="s">
        <v>68321</v>
      </c>
      <c r="AJ7128" s="277">
        <v>4995.76</v>
      </c>
      <c r="AL7128" s="246" t="s">
        <v>59095</v>
      </c>
      <c r="AM7128" s="247">
        <v>7674.45</v>
      </c>
      <c r="AO7128" s="226" t="s">
        <v>40345</v>
      </c>
      <c r="AP7128" s="227">
        <v>839675</v>
      </c>
      <c r="AR7128" s="207" t="s">
        <v>21373</v>
      </c>
      <c r="AS7128" s="208">
        <v>952.61</v>
      </c>
      <c r="AT7128" s="93"/>
      <c r="AU7128" s="93"/>
      <c r="AV7128" s="93"/>
    </row>
    <row r="7129" spans="32:48" x14ac:dyDescent="0.55000000000000004">
      <c r="AF7129" t="s">
        <v>14641</v>
      </c>
      <c r="AG7129" s="284">
        <v>77629.11</v>
      </c>
      <c r="AI7129" s="276" t="s">
        <v>53187</v>
      </c>
      <c r="AJ7129" s="277">
        <v>704</v>
      </c>
      <c r="AL7129" s="246" t="s">
        <v>61435</v>
      </c>
      <c r="AM7129" s="247">
        <v>1546.67</v>
      </c>
      <c r="AO7129" s="226" t="s">
        <v>52633</v>
      </c>
      <c r="AP7129" s="227">
        <v>205.96</v>
      </c>
      <c r="AR7129" s="207" t="s">
        <v>21374</v>
      </c>
      <c r="AS7129" s="208">
        <v>4500</v>
      </c>
      <c r="AT7129" s="93"/>
      <c r="AU7129" s="93"/>
      <c r="AV7129" s="93"/>
    </row>
    <row r="7130" spans="32:48" x14ac:dyDescent="0.55000000000000004">
      <c r="AF7130" t="s">
        <v>31077</v>
      </c>
      <c r="AG7130" s="284">
        <v>81554.45</v>
      </c>
      <c r="AI7130" s="276" t="s">
        <v>53188</v>
      </c>
      <c r="AJ7130" s="277">
        <v>436.04</v>
      </c>
      <c r="AL7130" s="246" t="s">
        <v>58864</v>
      </c>
      <c r="AM7130" s="247">
        <v>13093.07</v>
      </c>
      <c r="AO7130" s="226" t="s">
        <v>48926</v>
      </c>
      <c r="AP7130" s="227">
        <v>349.8</v>
      </c>
      <c r="AR7130" s="207" t="s">
        <v>21375</v>
      </c>
      <c r="AS7130" s="208">
        <v>69750</v>
      </c>
      <c r="AT7130" s="93"/>
      <c r="AU7130" s="93"/>
      <c r="AV7130" s="93"/>
    </row>
    <row r="7131" spans="32:48" x14ac:dyDescent="0.55000000000000004">
      <c r="AF7131" t="s">
        <v>14642</v>
      </c>
      <c r="AG7131" s="284">
        <v>1533746.74</v>
      </c>
      <c r="AI7131" s="276" t="s">
        <v>53189</v>
      </c>
      <c r="AJ7131" s="277">
        <v>1307.53</v>
      </c>
      <c r="AL7131" s="246" t="s">
        <v>58865</v>
      </c>
      <c r="AM7131" s="247">
        <v>5309.05</v>
      </c>
      <c r="AO7131" s="226" t="s">
        <v>40346</v>
      </c>
      <c r="AP7131" s="227">
        <v>68648.19</v>
      </c>
      <c r="AR7131" s="207" t="s">
        <v>21376</v>
      </c>
      <c r="AS7131" s="208">
        <v>157.56</v>
      </c>
      <c r="AT7131" s="93"/>
      <c r="AU7131" s="93"/>
      <c r="AV7131" s="93"/>
    </row>
    <row r="7132" spans="32:48" x14ac:dyDescent="0.55000000000000004">
      <c r="AF7132" t="s">
        <v>14643</v>
      </c>
      <c r="AG7132" s="284">
        <v>140990.39999999999</v>
      </c>
      <c r="AI7132" s="276" t="s">
        <v>57667</v>
      </c>
      <c r="AJ7132" s="277">
        <v>31206.6</v>
      </c>
      <c r="AL7132" s="246" t="s">
        <v>57492</v>
      </c>
      <c r="AM7132" s="247">
        <v>3110</v>
      </c>
      <c r="AO7132" s="226" t="s">
        <v>40347</v>
      </c>
      <c r="AP7132" s="227">
        <v>13760.7</v>
      </c>
      <c r="AR7132" s="207" t="s">
        <v>21377</v>
      </c>
      <c r="AS7132" s="208">
        <v>240</v>
      </c>
      <c r="AT7132" s="93"/>
      <c r="AU7132" s="93"/>
      <c r="AV7132" s="93"/>
    </row>
    <row r="7133" spans="32:48" x14ac:dyDescent="0.55000000000000004">
      <c r="AF7133" t="s">
        <v>14644</v>
      </c>
      <c r="AG7133" s="284">
        <v>3120916.26</v>
      </c>
      <c r="AI7133" s="276" t="s">
        <v>53190</v>
      </c>
      <c r="AJ7133" s="277">
        <v>2137.09</v>
      </c>
      <c r="AL7133" s="246" t="s">
        <v>52654</v>
      </c>
      <c r="AM7133" s="247">
        <v>1507</v>
      </c>
      <c r="AO7133" s="226" t="s">
        <v>42574</v>
      </c>
      <c r="AP7133" s="227">
        <v>9862.16</v>
      </c>
      <c r="AR7133" s="207" t="s">
        <v>21378</v>
      </c>
      <c r="AS7133" s="208">
        <v>60370.86</v>
      </c>
      <c r="AT7133" s="93"/>
      <c r="AU7133" s="93"/>
      <c r="AV7133" s="93"/>
    </row>
    <row r="7134" spans="32:48" x14ac:dyDescent="0.55000000000000004">
      <c r="AF7134" t="s">
        <v>31080</v>
      </c>
      <c r="AG7134" s="284">
        <v>6934418.8099999996</v>
      </c>
      <c r="AI7134" s="276" t="s">
        <v>56378</v>
      </c>
      <c r="AJ7134" s="277">
        <v>48.6</v>
      </c>
      <c r="AL7134" s="246" t="s">
        <v>60522</v>
      </c>
      <c r="AM7134" s="247">
        <v>23964.48</v>
      </c>
      <c r="AO7134" s="226" t="s">
        <v>52634</v>
      </c>
      <c r="AP7134" s="227">
        <v>302</v>
      </c>
      <c r="AR7134" s="207" t="s">
        <v>21379</v>
      </c>
      <c r="AS7134" s="208">
        <v>30894.38</v>
      </c>
      <c r="AT7134" s="93"/>
      <c r="AU7134" s="93"/>
      <c r="AV7134" s="93"/>
    </row>
    <row r="7135" spans="32:48" x14ac:dyDescent="0.55000000000000004">
      <c r="AF7135" t="s">
        <v>14645</v>
      </c>
      <c r="AG7135" s="284">
        <v>257789.62</v>
      </c>
      <c r="AI7135" s="276" t="s">
        <v>68322</v>
      </c>
      <c r="AJ7135" s="277">
        <v>75043</v>
      </c>
      <c r="AL7135" s="246" t="s">
        <v>60523</v>
      </c>
      <c r="AM7135" s="247">
        <v>1833.33</v>
      </c>
      <c r="AO7135" s="226" t="s">
        <v>52635</v>
      </c>
      <c r="AP7135" s="227">
        <v>115000</v>
      </c>
      <c r="AR7135" s="207" t="s">
        <v>21380</v>
      </c>
      <c r="AS7135" s="208">
        <v>8524.44</v>
      </c>
      <c r="AT7135" s="93"/>
      <c r="AU7135" s="93"/>
      <c r="AV7135" s="93"/>
    </row>
    <row r="7136" spans="32:48" x14ac:dyDescent="0.55000000000000004">
      <c r="AF7136" t="s">
        <v>31082</v>
      </c>
      <c r="AG7136" s="284">
        <v>2258953.4</v>
      </c>
      <c r="AI7136" s="276" t="s">
        <v>33922</v>
      </c>
      <c r="AJ7136" s="277">
        <v>119896.08</v>
      </c>
      <c r="AL7136" s="246" t="s">
        <v>60524</v>
      </c>
      <c r="AM7136" s="247">
        <v>5871.38</v>
      </c>
      <c r="AO7136" s="226" t="s">
        <v>52636</v>
      </c>
      <c r="AP7136" s="227">
        <v>228000</v>
      </c>
      <c r="AR7136" s="207" t="s">
        <v>21381</v>
      </c>
      <c r="AS7136" s="208">
        <v>33954.269999999997</v>
      </c>
      <c r="AT7136" s="93"/>
      <c r="AU7136" s="93"/>
      <c r="AV7136" s="93"/>
    </row>
    <row r="7137" spans="32:48" x14ac:dyDescent="0.55000000000000004">
      <c r="AF7137" t="s">
        <v>14646</v>
      </c>
      <c r="AG7137" s="284">
        <v>11085.64</v>
      </c>
      <c r="AI7137" s="276" t="s">
        <v>68323</v>
      </c>
      <c r="AJ7137" s="277">
        <v>1050</v>
      </c>
      <c r="AL7137" s="246" t="s">
        <v>48021</v>
      </c>
      <c r="AM7137" s="247">
        <v>894.24</v>
      </c>
      <c r="AO7137" s="226" t="s">
        <v>52637</v>
      </c>
      <c r="AP7137" s="227">
        <v>9868.7999999999993</v>
      </c>
      <c r="AR7137" s="207" t="s">
        <v>21382</v>
      </c>
      <c r="AS7137" s="208">
        <v>52058.720000000001</v>
      </c>
      <c r="AT7137" s="93"/>
      <c r="AU7137" s="93"/>
      <c r="AV7137" s="93"/>
    </row>
    <row r="7138" spans="32:48" x14ac:dyDescent="0.55000000000000004">
      <c r="AF7138" t="s">
        <v>31083</v>
      </c>
      <c r="AG7138" s="284">
        <v>183052.48</v>
      </c>
      <c r="AI7138" s="276" t="s">
        <v>35362</v>
      </c>
      <c r="AJ7138" s="277">
        <v>377193.4</v>
      </c>
      <c r="AL7138" s="246" t="s">
        <v>48022</v>
      </c>
      <c r="AM7138" s="247">
        <v>86.98</v>
      </c>
      <c r="AO7138" s="226" t="s">
        <v>52638</v>
      </c>
      <c r="AP7138" s="227">
        <v>754.98</v>
      </c>
      <c r="AR7138" s="207" t="s">
        <v>21383</v>
      </c>
      <c r="AS7138" s="208">
        <v>10486</v>
      </c>
      <c r="AT7138" s="93"/>
      <c r="AU7138" s="93"/>
      <c r="AV7138" s="93"/>
    </row>
    <row r="7139" spans="32:48" x14ac:dyDescent="0.55000000000000004">
      <c r="AF7139" t="s">
        <v>14647</v>
      </c>
      <c r="AG7139">
        <v>160.59</v>
      </c>
      <c r="AI7139" s="276" t="s">
        <v>42787</v>
      </c>
      <c r="AJ7139" s="277">
        <v>229300</v>
      </c>
      <c r="AL7139" s="246" t="s">
        <v>48023</v>
      </c>
      <c r="AM7139" s="247">
        <v>103.24</v>
      </c>
      <c r="AO7139" s="226" t="s">
        <v>52639</v>
      </c>
      <c r="AP7139" s="227">
        <v>2378.39</v>
      </c>
      <c r="AR7139" s="207" t="s">
        <v>21384</v>
      </c>
      <c r="AS7139" s="208">
        <v>8759.4500000000007</v>
      </c>
      <c r="AT7139" s="93"/>
      <c r="AU7139" s="93"/>
      <c r="AV7139" s="93"/>
    </row>
    <row r="7140" spans="32:48" x14ac:dyDescent="0.55000000000000004">
      <c r="AF7140" t="s">
        <v>14648</v>
      </c>
      <c r="AG7140" s="284">
        <v>299969.96000000002</v>
      </c>
      <c r="AI7140" s="276" t="s">
        <v>68324</v>
      </c>
      <c r="AJ7140" s="277">
        <v>17027.400000000001</v>
      </c>
      <c r="AL7140" s="246" t="s">
        <v>48024</v>
      </c>
      <c r="AM7140" s="247">
        <v>1180.22</v>
      </c>
      <c r="AO7140" s="226" t="s">
        <v>48927</v>
      </c>
      <c r="AP7140" s="227">
        <v>909.23</v>
      </c>
      <c r="AR7140" s="207" t="s">
        <v>21385</v>
      </c>
      <c r="AS7140" s="208">
        <v>180888.21</v>
      </c>
      <c r="AT7140" s="93"/>
      <c r="AU7140" s="93"/>
      <c r="AV7140" s="93"/>
    </row>
    <row r="7141" spans="32:48" x14ac:dyDescent="0.55000000000000004">
      <c r="AF7141" t="s">
        <v>14649</v>
      </c>
      <c r="AG7141" s="284">
        <v>52040.04</v>
      </c>
      <c r="AI7141" s="276" t="s">
        <v>39357</v>
      </c>
      <c r="AJ7141" s="277">
        <v>135851.35999999999</v>
      </c>
      <c r="AL7141" s="246" t="s">
        <v>42587</v>
      </c>
      <c r="AM7141" s="247">
        <v>22857.72</v>
      </c>
      <c r="AO7141" s="226" t="s">
        <v>48013</v>
      </c>
      <c r="AP7141" s="227">
        <v>2688.49</v>
      </c>
      <c r="AR7141" s="207" t="s">
        <v>21386</v>
      </c>
      <c r="AS7141" s="208">
        <v>12997.29</v>
      </c>
      <c r="AT7141" s="93"/>
      <c r="AU7141" s="93"/>
      <c r="AV7141" s="93"/>
    </row>
    <row r="7142" spans="32:48" x14ac:dyDescent="0.55000000000000004">
      <c r="AF7142" t="s">
        <v>31085</v>
      </c>
      <c r="AG7142" s="284">
        <v>27862.16</v>
      </c>
      <c r="AI7142" s="276" t="s">
        <v>36539</v>
      </c>
      <c r="AJ7142" s="277">
        <v>120566.39999999999</v>
      </c>
      <c r="AL7142" s="246" t="s">
        <v>42588</v>
      </c>
      <c r="AM7142" s="247">
        <v>1704.28</v>
      </c>
      <c r="AO7142" s="226" t="s">
        <v>52640</v>
      </c>
      <c r="AP7142" s="227">
        <v>2770</v>
      </c>
      <c r="AR7142" s="207" t="s">
        <v>21387</v>
      </c>
      <c r="AS7142" s="208">
        <v>10700</v>
      </c>
      <c r="AT7142" s="93"/>
      <c r="AU7142" s="93"/>
      <c r="AV7142" s="93"/>
    </row>
    <row r="7143" spans="32:48" x14ac:dyDescent="0.55000000000000004">
      <c r="AF7143" t="s">
        <v>31086</v>
      </c>
      <c r="AG7143" s="284">
        <v>702219.3</v>
      </c>
      <c r="AI7143" s="276" t="s">
        <v>35363</v>
      </c>
      <c r="AJ7143" s="277">
        <v>110000.51</v>
      </c>
      <c r="AL7143" s="246" t="s">
        <v>42589</v>
      </c>
      <c r="AM7143" s="247">
        <v>5566.45</v>
      </c>
      <c r="AO7143" s="226" t="s">
        <v>50007</v>
      </c>
      <c r="AP7143" s="227">
        <v>605.29</v>
      </c>
      <c r="AR7143" s="207" t="s">
        <v>21388</v>
      </c>
      <c r="AS7143" s="208">
        <v>13205</v>
      </c>
      <c r="AT7143" s="93"/>
      <c r="AU7143" s="93"/>
      <c r="AV7143" s="93"/>
    </row>
    <row r="7144" spans="32:48" x14ac:dyDescent="0.55000000000000004">
      <c r="AF7144" t="s">
        <v>34387</v>
      </c>
      <c r="AG7144">
        <v>385.13</v>
      </c>
      <c r="AI7144" s="276" t="s">
        <v>39358</v>
      </c>
      <c r="AJ7144" s="277">
        <v>720676.58</v>
      </c>
      <c r="AL7144" s="246" t="s">
        <v>42590</v>
      </c>
      <c r="AM7144" s="247">
        <v>3680.48</v>
      </c>
      <c r="AO7144" s="226" t="s">
        <v>45007</v>
      </c>
      <c r="AP7144" s="227">
        <v>1742.42</v>
      </c>
      <c r="AR7144" s="207" t="s">
        <v>21389</v>
      </c>
      <c r="AS7144" s="208">
        <v>1120</v>
      </c>
      <c r="AT7144" s="93"/>
      <c r="AU7144" s="93"/>
      <c r="AV7144" s="93"/>
    </row>
    <row r="7145" spans="32:48" x14ac:dyDescent="0.55000000000000004">
      <c r="AF7145" t="s">
        <v>54641</v>
      </c>
      <c r="AG7145" s="284">
        <v>422920.25</v>
      </c>
      <c r="AI7145" s="276" t="s">
        <v>36540</v>
      </c>
      <c r="AJ7145" s="277">
        <v>96451.68</v>
      </c>
      <c r="AL7145" s="246" t="s">
        <v>63201</v>
      </c>
      <c r="AM7145" s="247">
        <v>1450</v>
      </c>
      <c r="AO7145" s="226" t="s">
        <v>50008</v>
      </c>
      <c r="AP7145" s="227">
        <v>5.18</v>
      </c>
      <c r="AR7145" s="207" t="s">
        <v>21390</v>
      </c>
      <c r="AS7145" s="208">
        <v>23420</v>
      </c>
      <c r="AT7145" s="93"/>
      <c r="AU7145" s="93"/>
      <c r="AV7145" s="93"/>
    </row>
    <row r="7146" spans="32:48" x14ac:dyDescent="0.55000000000000004">
      <c r="AF7146" t="s">
        <v>31087</v>
      </c>
      <c r="AG7146" s="284">
        <v>258028.81</v>
      </c>
      <c r="AI7146" s="276" t="s">
        <v>68325</v>
      </c>
      <c r="AJ7146" s="277">
        <v>5642.68</v>
      </c>
      <c r="AL7146" s="246" t="s">
        <v>63202</v>
      </c>
      <c r="AM7146" s="247">
        <v>102.73</v>
      </c>
      <c r="AO7146" s="226" t="s">
        <v>46988</v>
      </c>
      <c r="AP7146" s="227">
        <v>180.83</v>
      </c>
      <c r="AR7146" s="207" t="s">
        <v>21391</v>
      </c>
      <c r="AS7146" s="208">
        <v>8383.2000000000007</v>
      </c>
      <c r="AT7146" s="93"/>
      <c r="AU7146" s="93"/>
      <c r="AV7146" s="93"/>
    </row>
    <row r="7147" spans="32:48" x14ac:dyDescent="0.55000000000000004">
      <c r="AF7147" t="s">
        <v>14651</v>
      </c>
      <c r="AG7147" s="284">
        <v>14028738.66</v>
      </c>
      <c r="AI7147" s="276" t="s">
        <v>33923</v>
      </c>
      <c r="AJ7147" s="277">
        <v>115747.5</v>
      </c>
      <c r="AL7147" s="246" t="s">
        <v>35127</v>
      </c>
      <c r="AM7147" s="247">
        <v>14356.29</v>
      </c>
      <c r="AO7147" s="226" t="s">
        <v>48928</v>
      </c>
      <c r="AP7147" s="227">
        <v>28266</v>
      </c>
      <c r="AR7147" s="207" t="s">
        <v>21392</v>
      </c>
      <c r="AS7147" s="208">
        <v>320</v>
      </c>
      <c r="AT7147" s="93"/>
      <c r="AU7147" s="93"/>
      <c r="AV7147" s="93"/>
    </row>
    <row r="7148" spans="32:48" x14ac:dyDescent="0.55000000000000004">
      <c r="AF7148" t="s">
        <v>50820</v>
      </c>
      <c r="AG7148" s="284">
        <v>3033369.21</v>
      </c>
      <c r="AI7148" s="276" t="s">
        <v>36541</v>
      </c>
      <c r="AJ7148" s="277">
        <v>12155.17</v>
      </c>
      <c r="AL7148" s="246" t="s">
        <v>35128</v>
      </c>
      <c r="AM7148" s="247">
        <v>33916.629999999997</v>
      </c>
      <c r="AO7148" s="226" t="s">
        <v>48929</v>
      </c>
      <c r="AP7148" s="227">
        <v>2162.36</v>
      </c>
      <c r="AR7148" s="207" t="s">
        <v>21393</v>
      </c>
      <c r="AS7148" s="208">
        <v>2820</v>
      </c>
      <c r="AT7148" s="93"/>
      <c r="AU7148" s="93"/>
      <c r="AV7148" s="93"/>
    </row>
    <row r="7149" spans="32:48" x14ac:dyDescent="0.55000000000000004">
      <c r="AF7149" t="s">
        <v>14652</v>
      </c>
      <c r="AG7149" s="284">
        <v>28653591.859999999</v>
      </c>
      <c r="AI7149" s="276" t="s">
        <v>63755</v>
      </c>
      <c r="AJ7149" s="277">
        <v>15238.33</v>
      </c>
      <c r="AL7149" s="246" t="s">
        <v>35129</v>
      </c>
      <c r="AM7149" s="247">
        <v>5231.18</v>
      </c>
      <c r="AO7149" s="226" t="s">
        <v>50009</v>
      </c>
      <c r="AP7149" s="227">
        <v>773.35</v>
      </c>
      <c r="AR7149" s="207" t="s">
        <v>21394</v>
      </c>
      <c r="AS7149" s="208">
        <v>3769.04</v>
      </c>
      <c r="AT7149" s="93"/>
      <c r="AU7149" s="93"/>
      <c r="AV7149" s="93"/>
    </row>
    <row r="7150" spans="32:48" x14ac:dyDescent="0.55000000000000004">
      <c r="AF7150" t="s">
        <v>14653</v>
      </c>
      <c r="AG7150" s="284">
        <v>3877368.42</v>
      </c>
      <c r="AI7150" s="276" t="s">
        <v>33924</v>
      </c>
      <c r="AJ7150" s="277">
        <v>196311.45</v>
      </c>
      <c r="AL7150" s="246" t="s">
        <v>35130</v>
      </c>
      <c r="AM7150" s="247">
        <v>6352.5</v>
      </c>
      <c r="AO7150" s="226" t="s">
        <v>50010</v>
      </c>
      <c r="AP7150" s="227">
        <v>404.24</v>
      </c>
      <c r="AR7150" s="207" t="s">
        <v>21395</v>
      </c>
      <c r="AS7150" s="208">
        <v>600</v>
      </c>
      <c r="AT7150" s="93"/>
      <c r="AU7150" s="93"/>
      <c r="AV7150" s="93"/>
    </row>
    <row r="7151" spans="32:48" x14ac:dyDescent="0.55000000000000004">
      <c r="AF7151" t="s">
        <v>31089</v>
      </c>
      <c r="AG7151" s="284">
        <v>399979.97</v>
      </c>
      <c r="AI7151" s="276" t="s">
        <v>63756</v>
      </c>
      <c r="AJ7151" s="277">
        <v>28994.03</v>
      </c>
      <c r="AL7151" s="246" t="s">
        <v>35131</v>
      </c>
      <c r="AM7151" s="247">
        <v>14379.42</v>
      </c>
      <c r="AO7151" s="226" t="s">
        <v>48930</v>
      </c>
      <c r="AP7151" s="227">
        <v>1190.3900000000001</v>
      </c>
      <c r="AR7151" s="207" t="s">
        <v>21396</v>
      </c>
      <c r="AS7151" s="208">
        <v>1127.1600000000001</v>
      </c>
      <c r="AT7151" s="93"/>
      <c r="AU7151" s="93"/>
      <c r="AV7151" s="93"/>
    </row>
    <row r="7152" spans="32:48" x14ac:dyDescent="0.55000000000000004">
      <c r="AF7152" t="s">
        <v>39656</v>
      </c>
      <c r="AG7152" s="284">
        <v>332191.49</v>
      </c>
      <c r="AI7152" s="276" t="s">
        <v>70057</v>
      </c>
      <c r="AJ7152" s="277">
        <v>355.17</v>
      </c>
      <c r="AL7152" s="246" t="s">
        <v>21656</v>
      </c>
      <c r="AM7152" s="247">
        <v>2799.8</v>
      </c>
      <c r="AO7152" s="226" t="s">
        <v>50011</v>
      </c>
      <c r="AP7152" s="227">
        <v>5245.25</v>
      </c>
      <c r="AR7152" s="207" t="s">
        <v>21397</v>
      </c>
      <c r="AS7152" s="208">
        <v>164.93</v>
      </c>
      <c r="AT7152" s="93"/>
      <c r="AU7152" s="93"/>
      <c r="AV7152" s="93"/>
    </row>
    <row r="7153" spans="32:48" x14ac:dyDescent="0.55000000000000004">
      <c r="AF7153" t="s">
        <v>14654</v>
      </c>
      <c r="AG7153" s="284">
        <v>29397040.780000001</v>
      </c>
      <c r="AI7153" s="276" t="s">
        <v>33925</v>
      </c>
      <c r="AJ7153" s="277">
        <v>170057.41</v>
      </c>
      <c r="AL7153" s="246" t="s">
        <v>21658</v>
      </c>
      <c r="AM7153" s="247">
        <v>57039.22</v>
      </c>
      <c r="AO7153" s="226" t="s">
        <v>50012</v>
      </c>
      <c r="AP7153" s="227">
        <v>10314.799999999999</v>
      </c>
      <c r="AR7153" s="207" t="s">
        <v>21398</v>
      </c>
      <c r="AS7153" s="208">
        <v>240530</v>
      </c>
      <c r="AT7153" s="93"/>
      <c r="AU7153" s="93"/>
      <c r="AV7153" s="93"/>
    </row>
    <row r="7154" spans="32:48" x14ac:dyDescent="0.55000000000000004">
      <c r="AF7154" t="s">
        <v>14655</v>
      </c>
      <c r="AG7154" s="284">
        <v>59028.34</v>
      </c>
      <c r="AI7154" s="276" t="s">
        <v>33926</v>
      </c>
      <c r="AJ7154" s="277">
        <v>543968.07999999996</v>
      </c>
      <c r="AL7154" s="246" t="s">
        <v>57493</v>
      </c>
      <c r="AM7154" s="247">
        <v>13504.93</v>
      </c>
      <c r="AO7154" s="226" t="s">
        <v>50013</v>
      </c>
      <c r="AP7154" s="227">
        <v>5879.65</v>
      </c>
      <c r="AR7154" s="207" t="s">
        <v>21399</v>
      </c>
      <c r="AS7154" s="208">
        <v>50275</v>
      </c>
      <c r="AT7154" s="93"/>
      <c r="AU7154" s="93"/>
      <c r="AV7154" s="93"/>
    </row>
    <row r="7155" spans="32:48" x14ac:dyDescent="0.55000000000000004">
      <c r="AF7155" t="s">
        <v>14656</v>
      </c>
      <c r="AG7155" s="284">
        <v>74896.44</v>
      </c>
      <c r="AI7155" s="276" t="s">
        <v>33927</v>
      </c>
      <c r="AJ7155" s="277">
        <v>225677.14</v>
      </c>
      <c r="AL7155" s="246" t="s">
        <v>42593</v>
      </c>
      <c r="AM7155" s="247">
        <v>1263.5999999999999</v>
      </c>
      <c r="AO7155" s="226" t="s">
        <v>45008</v>
      </c>
      <c r="AP7155" s="227">
        <v>391000</v>
      </c>
      <c r="AR7155" s="207" t="s">
        <v>21400</v>
      </c>
      <c r="AS7155" s="208">
        <v>11740</v>
      </c>
      <c r="AT7155" s="93"/>
      <c r="AU7155" s="93"/>
      <c r="AV7155" s="93"/>
    </row>
    <row r="7156" spans="32:48" x14ac:dyDescent="0.55000000000000004">
      <c r="AF7156" t="s">
        <v>14657</v>
      </c>
      <c r="AG7156">
        <v>101.75</v>
      </c>
      <c r="AI7156" s="276" t="s">
        <v>36542</v>
      </c>
      <c r="AJ7156" s="277">
        <v>2501468.98</v>
      </c>
      <c r="AL7156" s="246" t="s">
        <v>57494</v>
      </c>
      <c r="AM7156" s="247">
        <v>15832.07</v>
      </c>
      <c r="AO7156" s="226" t="s">
        <v>45009</v>
      </c>
      <c r="AP7156" s="227">
        <v>29911.5</v>
      </c>
      <c r="AR7156" s="207" t="s">
        <v>21401</v>
      </c>
      <c r="AS7156" s="208">
        <v>3012</v>
      </c>
      <c r="AT7156" s="93"/>
      <c r="AU7156" s="93"/>
      <c r="AV7156" s="93"/>
    </row>
    <row r="7157" spans="32:48" x14ac:dyDescent="0.55000000000000004">
      <c r="AF7157" t="s">
        <v>31091</v>
      </c>
      <c r="AG7157">
        <v>300.23</v>
      </c>
      <c r="AI7157" s="276" t="s">
        <v>68326</v>
      </c>
      <c r="AJ7157" s="277">
        <v>8487.14</v>
      </c>
      <c r="AL7157" s="246" t="s">
        <v>42594</v>
      </c>
      <c r="AM7157" s="247">
        <v>2158.06</v>
      </c>
      <c r="AO7157" s="226" t="s">
        <v>45010</v>
      </c>
      <c r="AP7157" s="227">
        <v>82937.5</v>
      </c>
      <c r="AR7157" s="207" t="s">
        <v>21402</v>
      </c>
      <c r="AS7157" s="208">
        <v>1090</v>
      </c>
      <c r="AT7157" s="93"/>
      <c r="AU7157" s="93"/>
      <c r="AV7157" s="93"/>
    </row>
    <row r="7158" spans="32:48" x14ac:dyDescent="0.55000000000000004">
      <c r="AF7158" t="s">
        <v>14658</v>
      </c>
      <c r="AG7158" s="284">
        <v>31306.14</v>
      </c>
      <c r="AI7158" s="276" t="s">
        <v>70058</v>
      </c>
      <c r="AJ7158" s="277">
        <v>1794892.46</v>
      </c>
      <c r="AL7158" s="246" t="s">
        <v>42595</v>
      </c>
      <c r="AM7158" s="247">
        <v>7493.03</v>
      </c>
      <c r="AO7158" s="226" t="s">
        <v>45011</v>
      </c>
      <c r="AP7158" s="227">
        <v>6344.74</v>
      </c>
      <c r="AR7158" s="207" t="s">
        <v>21403</v>
      </c>
      <c r="AS7158" s="208">
        <v>13287.2</v>
      </c>
      <c r="AT7158" s="93"/>
      <c r="AU7158" s="93"/>
      <c r="AV7158" s="93"/>
    </row>
    <row r="7159" spans="32:48" x14ac:dyDescent="0.55000000000000004">
      <c r="AF7159" t="s">
        <v>31093</v>
      </c>
      <c r="AG7159" s="284">
        <v>155396.37</v>
      </c>
      <c r="AI7159" s="276" t="s">
        <v>68327</v>
      </c>
      <c r="AJ7159" s="277">
        <v>76949.740000000005</v>
      </c>
      <c r="AL7159" s="246" t="s">
        <v>42596</v>
      </c>
      <c r="AM7159" s="247">
        <v>3887.16</v>
      </c>
      <c r="AO7159" s="226" t="s">
        <v>42575</v>
      </c>
      <c r="AP7159" s="227">
        <v>2246</v>
      </c>
      <c r="AR7159" s="207" t="s">
        <v>21404</v>
      </c>
      <c r="AS7159" s="208">
        <v>11146.57</v>
      </c>
      <c r="AT7159" s="93"/>
      <c r="AU7159" s="93"/>
      <c r="AV7159" s="93"/>
    </row>
    <row r="7160" spans="32:48" x14ac:dyDescent="0.55000000000000004">
      <c r="AF7160" t="s">
        <v>14660</v>
      </c>
      <c r="AG7160" s="284">
        <v>5779186.46</v>
      </c>
      <c r="AI7160" s="276" t="s">
        <v>59744</v>
      </c>
      <c r="AJ7160" s="277">
        <v>2028781.46</v>
      </c>
      <c r="AL7160" s="246" t="s">
        <v>45030</v>
      </c>
      <c r="AM7160" s="247">
        <v>2781.18</v>
      </c>
      <c r="AO7160" s="226" t="s">
        <v>36339</v>
      </c>
      <c r="AP7160" s="227">
        <v>1369.96</v>
      </c>
      <c r="AR7160" s="207" t="s">
        <v>21405</v>
      </c>
      <c r="AS7160" s="208">
        <v>3872.11</v>
      </c>
      <c r="AT7160" s="93"/>
      <c r="AU7160" s="93"/>
      <c r="AV7160" s="93"/>
    </row>
    <row r="7161" spans="32:48" x14ac:dyDescent="0.55000000000000004">
      <c r="AF7161" t="s">
        <v>14661</v>
      </c>
      <c r="AG7161" s="284">
        <v>19463801.579999998</v>
      </c>
      <c r="AI7161" s="276" t="s">
        <v>35364</v>
      </c>
      <c r="AJ7161" s="277">
        <v>644114.16</v>
      </c>
      <c r="AL7161" s="246" t="s">
        <v>59096</v>
      </c>
      <c r="AM7161" s="247">
        <v>1250</v>
      </c>
      <c r="AO7161" s="226" t="s">
        <v>52641</v>
      </c>
      <c r="AP7161" s="227">
        <v>4042</v>
      </c>
      <c r="AR7161" s="207" t="s">
        <v>21406</v>
      </c>
      <c r="AS7161" s="208">
        <v>25624.1</v>
      </c>
      <c r="AT7161" s="93"/>
      <c r="AU7161" s="93"/>
      <c r="AV7161" s="93"/>
    </row>
    <row r="7162" spans="32:48" x14ac:dyDescent="0.55000000000000004">
      <c r="AF7162" t="s">
        <v>31094</v>
      </c>
      <c r="AG7162">
        <v>905.64</v>
      </c>
      <c r="AI7162" s="276" t="s">
        <v>69769</v>
      </c>
      <c r="AJ7162" s="277">
        <v>1060847.79</v>
      </c>
      <c r="AL7162" s="246" t="s">
        <v>21671</v>
      </c>
      <c r="AM7162" s="247">
        <v>353911.97</v>
      </c>
      <c r="AO7162" s="226" t="s">
        <v>39206</v>
      </c>
      <c r="AP7162" s="227">
        <v>19104.099999999999</v>
      </c>
      <c r="AR7162" s="207" t="s">
        <v>21407</v>
      </c>
      <c r="AS7162" s="208">
        <v>7600.94</v>
      </c>
      <c r="AT7162" s="93"/>
      <c r="AU7162" s="93"/>
      <c r="AV7162" s="93"/>
    </row>
    <row r="7163" spans="32:48" x14ac:dyDescent="0.55000000000000004">
      <c r="AF7163" t="s">
        <v>31095</v>
      </c>
      <c r="AG7163" s="284">
        <v>-1783063.66</v>
      </c>
      <c r="AI7163" s="276" t="s">
        <v>36544</v>
      </c>
      <c r="AJ7163" s="277">
        <v>205998.71</v>
      </c>
      <c r="AL7163" s="246" t="s">
        <v>58274</v>
      </c>
      <c r="AM7163" s="247">
        <v>1980534.11</v>
      </c>
      <c r="AO7163" s="226" t="s">
        <v>35118</v>
      </c>
      <c r="AP7163" s="227">
        <v>117890</v>
      </c>
      <c r="AR7163" s="207" t="s">
        <v>21408</v>
      </c>
      <c r="AS7163" s="208">
        <v>2236.23</v>
      </c>
      <c r="AT7163" s="93"/>
      <c r="AU7163" s="93"/>
      <c r="AV7163" s="93"/>
    </row>
    <row r="7164" spans="32:48" x14ac:dyDescent="0.55000000000000004">
      <c r="AF7164" t="s">
        <v>34389</v>
      </c>
      <c r="AG7164" s="284">
        <v>23156329.16</v>
      </c>
      <c r="AI7164" s="276" t="s">
        <v>42789</v>
      </c>
      <c r="AJ7164" s="277">
        <v>1235977.06</v>
      </c>
      <c r="AL7164" s="246" t="s">
        <v>50030</v>
      </c>
      <c r="AM7164" s="247">
        <v>7882.29</v>
      </c>
      <c r="AO7164" s="226" t="s">
        <v>48931</v>
      </c>
      <c r="AP7164" s="227">
        <v>62744.02</v>
      </c>
      <c r="AR7164" s="207" t="s">
        <v>21409</v>
      </c>
      <c r="AS7164" s="208">
        <v>5290</v>
      </c>
      <c r="AT7164" s="93"/>
      <c r="AU7164" s="93"/>
      <c r="AV7164" s="93"/>
    </row>
    <row r="7165" spans="32:48" x14ac:dyDescent="0.55000000000000004">
      <c r="AF7165" t="s">
        <v>31096</v>
      </c>
      <c r="AG7165" s="284">
        <v>71233554.459999993</v>
      </c>
      <c r="AI7165" s="276" t="s">
        <v>35365</v>
      </c>
      <c r="AJ7165" s="277">
        <v>792289.23</v>
      </c>
      <c r="AL7165" s="246" t="s">
        <v>50031</v>
      </c>
      <c r="AM7165" s="247">
        <v>603.13</v>
      </c>
      <c r="AO7165" s="226" t="s">
        <v>48014</v>
      </c>
      <c r="AP7165" s="227">
        <v>65729.600000000006</v>
      </c>
      <c r="AR7165" s="207" t="s">
        <v>21410</v>
      </c>
      <c r="AS7165" s="208">
        <v>26119.52</v>
      </c>
      <c r="AT7165" s="93"/>
      <c r="AU7165" s="93"/>
      <c r="AV7165" s="93"/>
    </row>
    <row r="7166" spans="32:48" x14ac:dyDescent="0.55000000000000004">
      <c r="AF7166" t="s">
        <v>54643</v>
      </c>
      <c r="AG7166" s="284">
        <v>623357.75</v>
      </c>
      <c r="AI7166" s="276" t="s">
        <v>39359</v>
      </c>
      <c r="AJ7166" s="277">
        <v>271360.25</v>
      </c>
      <c r="AL7166" s="246" t="s">
        <v>50032</v>
      </c>
      <c r="AM7166" s="247">
        <v>1286.8399999999999</v>
      </c>
      <c r="AO7166" s="226" t="s">
        <v>45012</v>
      </c>
      <c r="AP7166" s="227">
        <v>144670.79999999999</v>
      </c>
      <c r="AR7166" s="207" t="s">
        <v>21411</v>
      </c>
      <c r="AS7166" s="208">
        <v>253735</v>
      </c>
      <c r="AT7166" s="93"/>
      <c r="AU7166" s="93"/>
      <c r="AV7166" s="93"/>
    </row>
    <row r="7167" spans="32:48" x14ac:dyDescent="0.55000000000000004">
      <c r="AF7167" t="s">
        <v>50821</v>
      </c>
      <c r="AG7167" s="284">
        <v>455987.37</v>
      </c>
      <c r="AI7167" s="276" t="s">
        <v>53192</v>
      </c>
      <c r="AJ7167" s="277">
        <v>10661.14</v>
      </c>
      <c r="AL7167" s="246" t="s">
        <v>52661</v>
      </c>
      <c r="AM7167" s="247">
        <v>615.75</v>
      </c>
      <c r="AO7167" s="226" t="s">
        <v>50014</v>
      </c>
      <c r="AP7167" s="227">
        <v>8286.25</v>
      </c>
      <c r="AR7167" s="207" t="s">
        <v>21412</v>
      </c>
      <c r="AS7167" s="208">
        <v>1120</v>
      </c>
      <c r="AT7167" s="93"/>
      <c r="AU7167" s="93"/>
      <c r="AV7167" s="93"/>
    </row>
    <row r="7168" spans="32:48" x14ac:dyDescent="0.55000000000000004">
      <c r="AF7168" t="s">
        <v>50822</v>
      </c>
      <c r="AG7168" s="284">
        <v>3724125.96</v>
      </c>
      <c r="AI7168" s="276" t="s">
        <v>62147</v>
      </c>
      <c r="AJ7168" s="277">
        <v>-74163.539999999994</v>
      </c>
      <c r="AL7168" s="246" t="s">
        <v>57495</v>
      </c>
      <c r="AM7168" s="247">
        <v>2914.12</v>
      </c>
      <c r="AO7168" s="226" t="s">
        <v>50015</v>
      </c>
      <c r="AP7168" s="227">
        <v>553.16999999999996</v>
      </c>
      <c r="AR7168" s="207" t="s">
        <v>21413</v>
      </c>
      <c r="AS7168" s="208">
        <v>26439.919999999998</v>
      </c>
      <c r="AT7168" s="93"/>
      <c r="AU7168" s="93"/>
      <c r="AV7168" s="93"/>
    </row>
    <row r="7169" spans="32:48" x14ac:dyDescent="0.55000000000000004">
      <c r="AF7169" t="s">
        <v>54644</v>
      </c>
      <c r="AG7169" s="284">
        <v>3008.73</v>
      </c>
      <c r="AI7169" s="276" t="s">
        <v>39360</v>
      </c>
      <c r="AJ7169" s="277">
        <v>136792.67000000001</v>
      </c>
      <c r="AL7169" s="246" t="s">
        <v>52665</v>
      </c>
      <c r="AM7169" s="247">
        <v>183.62</v>
      </c>
      <c r="AO7169" s="226" t="s">
        <v>50016</v>
      </c>
      <c r="AP7169" s="227">
        <v>1295.72</v>
      </c>
      <c r="AR7169" s="207" t="s">
        <v>21414</v>
      </c>
      <c r="AS7169" s="208">
        <v>8383.2000000000007</v>
      </c>
      <c r="AT7169" s="93"/>
      <c r="AU7169" s="93"/>
      <c r="AV7169" s="93"/>
    </row>
    <row r="7170" spans="32:48" x14ac:dyDescent="0.55000000000000004">
      <c r="AF7170" t="s">
        <v>35903</v>
      </c>
      <c r="AG7170" s="284">
        <v>10486274.449999999</v>
      </c>
      <c r="AI7170" s="276" t="s">
        <v>70670</v>
      </c>
      <c r="AJ7170" s="277">
        <v>28714.34</v>
      </c>
      <c r="AL7170" s="246" t="s">
        <v>55190</v>
      </c>
      <c r="AM7170" s="247">
        <v>6253.43</v>
      </c>
      <c r="AO7170" s="226" t="s">
        <v>48932</v>
      </c>
      <c r="AP7170" s="227">
        <v>1354.5</v>
      </c>
      <c r="AR7170" s="207" t="s">
        <v>21415</v>
      </c>
      <c r="AS7170" s="208">
        <v>68833.84</v>
      </c>
      <c r="AT7170" s="93"/>
      <c r="AU7170" s="93"/>
      <c r="AV7170" s="93"/>
    </row>
    <row r="7171" spans="32:48" x14ac:dyDescent="0.55000000000000004">
      <c r="AF7171" t="s">
        <v>14662</v>
      </c>
      <c r="AG7171" s="284">
        <v>9665211.25</v>
      </c>
      <c r="AI7171" s="276" t="s">
        <v>68328</v>
      </c>
      <c r="AJ7171" s="277">
        <v>732.04</v>
      </c>
      <c r="AL7171" s="246" t="s">
        <v>52669</v>
      </c>
      <c r="AM7171" s="247">
        <v>394.03</v>
      </c>
      <c r="AO7171" s="226" t="s">
        <v>45013</v>
      </c>
      <c r="AP7171" s="227">
        <v>39645.5</v>
      </c>
      <c r="AR7171" s="207" t="s">
        <v>21416</v>
      </c>
      <c r="AS7171" s="208">
        <v>12060</v>
      </c>
      <c r="AT7171" s="93"/>
      <c r="AU7171" s="93"/>
      <c r="AV7171" s="93"/>
    </row>
    <row r="7172" spans="32:48" x14ac:dyDescent="0.55000000000000004">
      <c r="AF7172" t="s">
        <v>14663</v>
      </c>
      <c r="AG7172" s="284">
        <v>1172173.1100000001</v>
      </c>
      <c r="AI7172" s="276" t="s">
        <v>68329</v>
      </c>
      <c r="AJ7172" s="277">
        <v>1130</v>
      </c>
      <c r="AL7172" s="246" t="s">
        <v>62021</v>
      </c>
      <c r="AM7172" s="247">
        <v>87348</v>
      </c>
      <c r="AO7172" s="226" t="s">
        <v>45014</v>
      </c>
      <c r="AP7172" s="227">
        <v>3136.5</v>
      </c>
      <c r="AR7172" s="207" t="s">
        <v>21417</v>
      </c>
      <c r="AS7172" s="208">
        <v>9817.25</v>
      </c>
      <c r="AT7172" s="93"/>
      <c r="AU7172" s="93"/>
      <c r="AV7172" s="93"/>
    </row>
    <row r="7173" spans="32:48" x14ac:dyDescent="0.55000000000000004">
      <c r="AF7173" t="s">
        <v>31097</v>
      </c>
      <c r="AG7173" s="284">
        <v>317542.57</v>
      </c>
      <c r="AI7173" s="276" t="s">
        <v>53196</v>
      </c>
      <c r="AJ7173" s="277">
        <v>126.6</v>
      </c>
      <c r="AL7173" s="246" t="s">
        <v>62022</v>
      </c>
      <c r="AM7173" s="247">
        <v>41148</v>
      </c>
      <c r="AO7173" s="226" t="s">
        <v>45015</v>
      </c>
      <c r="AP7173" s="227">
        <v>2430464.06</v>
      </c>
      <c r="AR7173" s="207" t="s">
        <v>21418</v>
      </c>
      <c r="AS7173" s="208">
        <v>2820</v>
      </c>
      <c r="AT7173" s="93"/>
      <c r="AU7173" s="93"/>
      <c r="AV7173" s="93"/>
    </row>
    <row r="7174" spans="32:48" x14ac:dyDescent="0.55000000000000004">
      <c r="AG7174" s="284"/>
      <c r="AI7174" s="276" t="s">
        <v>68330</v>
      </c>
      <c r="AJ7174" s="277">
        <v>130.66999999999999</v>
      </c>
      <c r="AL7174" s="246" t="s">
        <v>63203</v>
      </c>
      <c r="AM7174" s="247">
        <v>9048.65</v>
      </c>
      <c r="AO7174" s="226" t="s">
        <v>45016</v>
      </c>
      <c r="AP7174" s="227">
        <v>186117.31</v>
      </c>
      <c r="AR7174" s="207" t="s">
        <v>21419</v>
      </c>
      <c r="AS7174" s="208">
        <v>7553.97</v>
      </c>
      <c r="AT7174" s="93"/>
      <c r="AU7174" s="93"/>
      <c r="AV7174" s="93"/>
    </row>
    <row r="7175" spans="32:48" x14ac:dyDescent="0.55000000000000004">
      <c r="AG7175" s="284"/>
      <c r="AI7175" s="276" t="s">
        <v>57668</v>
      </c>
      <c r="AJ7175" s="277">
        <v>35507.5</v>
      </c>
      <c r="AL7175" s="246" t="s">
        <v>59097</v>
      </c>
      <c r="AM7175" s="247">
        <v>675.5</v>
      </c>
      <c r="AO7175" s="226" t="s">
        <v>21493</v>
      </c>
      <c r="AP7175" s="227">
        <v>49275</v>
      </c>
      <c r="AR7175" s="207" t="s">
        <v>21420</v>
      </c>
      <c r="AS7175" s="208">
        <v>1090</v>
      </c>
      <c r="AT7175" s="93"/>
      <c r="AU7175" s="93"/>
      <c r="AV7175" s="93"/>
    </row>
    <row r="7176" spans="32:48" x14ac:dyDescent="0.55000000000000004">
      <c r="AG7176" s="284"/>
      <c r="AI7176" s="276" t="s">
        <v>63295</v>
      </c>
      <c r="AJ7176" s="277">
        <v>12237.34</v>
      </c>
      <c r="AL7176" s="246" t="s">
        <v>57496</v>
      </c>
      <c r="AM7176" s="247">
        <v>600</v>
      </c>
      <c r="AO7176" s="226" t="s">
        <v>48015</v>
      </c>
      <c r="AP7176" s="227">
        <v>875</v>
      </c>
      <c r="AR7176" s="207" t="s">
        <v>21421</v>
      </c>
      <c r="AS7176" s="208">
        <v>21891.65</v>
      </c>
      <c r="AT7176" s="93"/>
      <c r="AU7176" s="93"/>
      <c r="AV7176" s="93"/>
    </row>
    <row r="7177" spans="32:48" x14ac:dyDescent="0.55000000000000004">
      <c r="AG7177" s="284"/>
      <c r="AI7177" s="276" t="s">
        <v>57669</v>
      </c>
      <c r="AJ7177" s="277">
        <v>3652.5</v>
      </c>
      <c r="AL7177" s="246" t="s">
        <v>42602</v>
      </c>
      <c r="AM7177" s="247">
        <v>37320</v>
      </c>
      <c r="AO7177" s="226" t="s">
        <v>48016</v>
      </c>
      <c r="AP7177" s="227">
        <v>10964.99</v>
      </c>
      <c r="AR7177" s="207" t="s">
        <v>21422</v>
      </c>
      <c r="AS7177" s="208">
        <v>11146.57</v>
      </c>
      <c r="AT7177" s="93"/>
      <c r="AU7177" s="93"/>
      <c r="AV7177" s="93"/>
    </row>
    <row r="7178" spans="32:48" x14ac:dyDescent="0.55000000000000004">
      <c r="AG7178" s="284"/>
      <c r="AI7178" s="276" t="s">
        <v>63296</v>
      </c>
      <c r="AJ7178" s="277">
        <v>1901.72</v>
      </c>
      <c r="AL7178" s="246" t="s">
        <v>63204</v>
      </c>
      <c r="AM7178" s="247">
        <v>933000</v>
      </c>
      <c r="AO7178" s="226" t="s">
        <v>21495</v>
      </c>
      <c r="AP7178" s="227">
        <v>30614.57</v>
      </c>
      <c r="AR7178" s="207" t="s">
        <v>21423</v>
      </c>
      <c r="AS7178" s="208">
        <v>952.61</v>
      </c>
      <c r="AT7178" s="93"/>
      <c r="AU7178" s="93"/>
      <c r="AV7178" s="93"/>
    </row>
    <row r="7179" spans="32:48" x14ac:dyDescent="0.55000000000000004">
      <c r="AG7179" s="284"/>
      <c r="AI7179" s="276" t="s">
        <v>68331</v>
      </c>
      <c r="AJ7179" s="277">
        <v>499</v>
      </c>
      <c r="AL7179" s="246" t="s">
        <v>63205</v>
      </c>
      <c r="AM7179" s="247">
        <v>4856.49</v>
      </c>
      <c r="AO7179" s="226" t="s">
        <v>21498</v>
      </c>
      <c r="AP7179" s="227">
        <v>1659</v>
      </c>
      <c r="AR7179" s="207" t="s">
        <v>21424</v>
      </c>
      <c r="AS7179" s="208">
        <v>3872.11</v>
      </c>
      <c r="AT7179" s="93"/>
      <c r="AU7179" s="93"/>
      <c r="AV7179" s="93"/>
    </row>
    <row r="7180" spans="32:48" x14ac:dyDescent="0.55000000000000004">
      <c r="AG7180" s="284"/>
      <c r="AI7180" s="276" t="s">
        <v>50241</v>
      </c>
      <c r="AJ7180" s="277">
        <v>4064.39</v>
      </c>
      <c r="AL7180" s="246" t="s">
        <v>62655</v>
      </c>
      <c r="AM7180" s="247">
        <v>1500</v>
      </c>
      <c r="AO7180" s="226" t="s">
        <v>21500</v>
      </c>
      <c r="AP7180" s="227">
        <v>5037.67</v>
      </c>
      <c r="AR7180" s="207" t="s">
        <v>21425</v>
      </c>
      <c r="AS7180" s="208">
        <v>4500</v>
      </c>
      <c r="AT7180" s="93"/>
      <c r="AU7180" s="93"/>
      <c r="AV7180" s="93"/>
    </row>
    <row r="7181" spans="32:48" x14ac:dyDescent="0.55000000000000004">
      <c r="AG7181" s="284"/>
      <c r="AI7181" s="276" t="s">
        <v>53197</v>
      </c>
      <c r="AJ7181" s="277">
        <v>10177.86</v>
      </c>
      <c r="AL7181" s="246" t="s">
        <v>39218</v>
      </c>
      <c r="AM7181" s="247">
        <v>83522.149999999994</v>
      </c>
      <c r="AO7181" s="226" t="s">
        <v>21501</v>
      </c>
      <c r="AP7181" s="227">
        <v>24369.82</v>
      </c>
      <c r="AR7181" s="207" t="s">
        <v>21426</v>
      </c>
      <c r="AS7181" s="208">
        <v>75513.320000000007</v>
      </c>
      <c r="AT7181" s="93"/>
      <c r="AU7181" s="93"/>
      <c r="AV7181" s="93"/>
    </row>
    <row r="7182" spans="32:48" x14ac:dyDescent="0.55000000000000004">
      <c r="AG7182" s="284"/>
      <c r="AI7182" s="276" t="s">
        <v>62148</v>
      </c>
      <c r="AJ7182" s="277">
        <v>-32.869999999999997</v>
      </c>
      <c r="AL7182" s="246" t="s">
        <v>39219</v>
      </c>
      <c r="AM7182" s="247">
        <v>242114.33</v>
      </c>
      <c r="AO7182" s="226" t="s">
        <v>21503</v>
      </c>
      <c r="AP7182" s="227">
        <v>1033.01</v>
      </c>
      <c r="AR7182" s="207" t="s">
        <v>21427</v>
      </c>
      <c r="AS7182" s="208">
        <v>143600</v>
      </c>
      <c r="AT7182" s="93"/>
      <c r="AU7182" s="93"/>
      <c r="AV7182" s="93"/>
    </row>
    <row r="7183" spans="32:48" x14ac:dyDescent="0.55000000000000004">
      <c r="AG7183" s="284"/>
      <c r="AI7183" s="276" t="s">
        <v>68332</v>
      </c>
      <c r="AJ7183" s="277">
        <v>11791</v>
      </c>
      <c r="AL7183" s="246" t="s">
        <v>39220</v>
      </c>
      <c r="AM7183" s="247">
        <v>18033.14</v>
      </c>
      <c r="AO7183" s="226" t="s">
        <v>21504</v>
      </c>
      <c r="AP7183" s="227">
        <v>166.09</v>
      </c>
      <c r="AR7183" s="207" t="s">
        <v>21428</v>
      </c>
      <c r="AS7183" s="208">
        <v>45144.27</v>
      </c>
      <c r="AT7183" s="93"/>
      <c r="AU7183" s="93"/>
      <c r="AV7183" s="93"/>
    </row>
    <row r="7184" spans="32:48" x14ac:dyDescent="0.55000000000000004">
      <c r="AG7184" s="284"/>
      <c r="AI7184" s="276" t="s">
        <v>68333</v>
      </c>
      <c r="AJ7184" s="277">
        <v>6438.8</v>
      </c>
      <c r="AL7184" s="246" t="s">
        <v>45034</v>
      </c>
      <c r="AM7184" s="247">
        <v>113559.99</v>
      </c>
      <c r="AO7184" s="226" t="s">
        <v>21505</v>
      </c>
      <c r="AP7184" s="227">
        <v>8992.02</v>
      </c>
      <c r="AR7184" s="207" t="s">
        <v>21429</v>
      </c>
      <c r="AS7184" s="208">
        <v>42114.25</v>
      </c>
      <c r="AT7184" s="93"/>
      <c r="AU7184" s="93"/>
      <c r="AV7184" s="93"/>
    </row>
    <row r="7185" spans="33:48" x14ac:dyDescent="0.55000000000000004">
      <c r="AG7185" s="284"/>
      <c r="AI7185" s="276" t="s">
        <v>68334</v>
      </c>
      <c r="AJ7185" s="277">
        <v>22856</v>
      </c>
      <c r="AL7185" s="246" t="s">
        <v>58549</v>
      </c>
      <c r="AM7185" s="247">
        <v>12304.76</v>
      </c>
      <c r="AO7185" s="226" t="s">
        <v>21506</v>
      </c>
      <c r="AP7185" s="227">
        <v>21377.34</v>
      </c>
      <c r="AR7185" s="207" t="s">
        <v>21430</v>
      </c>
      <c r="AS7185" s="208">
        <v>101870.86</v>
      </c>
      <c r="AT7185" s="93"/>
      <c r="AU7185" s="93"/>
      <c r="AV7185" s="93"/>
    </row>
    <row r="7186" spans="33:48" x14ac:dyDescent="0.55000000000000004">
      <c r="AG7186" s="284"/>
      <c r="AI7186" s="276" t="s">
        <v>68335</v>
      </c>
      <c r="AJ7186" s="277">
        <v>1973.4</v>
      </c>
      <c r="AL7186" s="246" t="s">
        <v>61209</v>
      </c>
      <c r="AM7186" s="247">
        <v>4000</v>
      </c>
      <c r="AO7186" s="226" t="s">
        <v>21507</v>
      </c>
      <c r="AP7186" s="227">
        <v>10373.719999999999</v>
      </c>
      <c r="AR7186" s="207" t="s">
        <v>21431</v>
      </c>
      <c r="AS7186" s="208">
        <v>30894.38</v>
      </c>
      <c r="AT7186" s="93"/>
      <c r="AU7186" s="93"/>
      <c r="AV7186" s="93"/>
    </row>
    <row r="7187" spans="33:48" x14ac:dyDescent="0.55000000000000004">
      <c r="AG7187" s="284"/>
      <c r="AI7187" s="276" t="s">
        <v>53199</v>
      </c>
      <c r="AJ7187" s="277">
        <v>15990.09</v>
      </c>
      <c r="AL7187" s="246" t="s">
        <v>63206</v>
      </c>
      <c r="AM7187" s="247">
        <v>308532.65000000002</v>
      </c>
      <c r="AO7187" s="226" t="s">
        <v>21508</v>
      </c>
      <c r="AP7187" s="227">
        <v>1012.5</v>
      </c>
      <c r="AR7187" s="207" t="s">
        <v>21432</v>
      </c>
      <c r="AS7187" s="208">
        <v>600</v>
      </c>
      <c r="AT7187" s="93"/>
      <c r="AU7187" s="93"/>
      <c r="AV7187" s="93"/>
    </row>
    <row r="7188" spans="33:48" x14ac:dyDescent="0.55000000000000004">
      <c r="AG7188" s="284"/>
      <c r="AI7188" s="276" t="s">
        <v>47137</v>
      </c>
      <c r="AJ7188" s="277">
        <v>4478.74</v>
      </c>
      <c r="AL7188" s="246" t="s">
        <v>48026</v>
      </c>
      <c r="AM7188" s="247">
        <v>31913.119999999999</v>
      </c>
      <c r="AO7188" s="226" t="s">
        <v>21510</v>
      </c>
      <c r="AP7188" s="227">
        <v>291264.40999999997</v>
      </c>
      <c r="AR7188" s="207" t="s">
        <v>21433</v>
      </c>
      <c r="AS7188" s="208">
        <v>17252.54</v>
      </c>
      <c r="AT7188" s="93"/>
      <c r="AU7188" s="93"/>
      <c r="AV7188" s="93"/>
    </row>
    <row r="7189" spans="33:48" x14ac:dyDescent="0.55000000000000004">
      <c r="AG7189" s="284"/>
      <c r="AI7189" s="276" t="s">
        <v>53200</v>
      </c>
      <c r="AJ7189" s="277">
        <v>11605.02</v>
      </c>
      <c r="AL7189" s="246" t="s">
        <v>40353</v>
      </c>
      <c r="AM7189" s="247">
        <v>233284.15</v>
      </c>
      <c r="AO7189" s="226" t="s">
        <v>21511</v>
      </c>
      <c r="AP7189" s="227">
        <v>8960.75</v>
      </c>
      <c r="AR7189" s="207" t="s">
        <v>21434</v>
      </c>
      <c r="AS7189" s="208">
        <v>366774.07</v>
      </c>
      <c r="AT7189" s="93"/>
      <c r="AU7189" s="93"/>
      <c r="AV7189" s="93"/>
    </row>
    <row r="7190" spans="33:48" x14ac:dyDescent="0.55000000000000004">
      <c r="AG7190" s="284"/>
      <c r="AI7190" s="276" t="s">
        <v>68336</v>
      </c>
      <c r="AJ7190" s="277">
        <v>3541.21</v>
      </c>
      <c r="AL7190" s="246" t="s">
        <v>58275</v>
      </c>
      <c r="AM7190" s="247">
        <v>553762.12</v>
      </c>
      <c r="AO7190" s="226" t="s">
        <v>42576</v>
      </c>
      <c r="AP7190" s="227">
        <v>-24431.16</v>
      </c>
      <c r="AR7190" s="207" t="s">
        <v>21435</v>
      </c>
      <c r="AS7190" s="208">
        <v>88490</v>
      </c>
      <c r="AT7190" s="93"/>
      <c r="AU7190" s="93"/>
      <c r="AV7190" s="93"/>
    </row>
    <row r="7191" spans="33:48" x14ac:dyDescent="0.55000000000000004">
      <c r="AG7191" s="284"/>
      <c r="AI7191" s="276" t="s">
        <v>53201</v>
      </c>
      <c r="AJ7191" s="277">
        <v>27395.9</v>
      </c>
      <c r="AL7191" s="246" t="s">
        <v>48027</v>
      </c>
      <c r="AM7191" s="247">
        <v>812.18</v>
      </c>
      <c r="AO7191" s="226" t="s">
        <v>21514</v>
      </c>
      <c r="AP7191" s="227">
        <v>44.4</v>
      </c>
      <c r="AR7191" s="207" t="s">
        <v>21436</v>
      </c>
      <c r="AS7191" s="208">
        <v>10486</v>
      </c>
      <c r="AT7191" s="93"/>
      <c r="AU7191" s="93"/>
      <c r="AV7191" s="93"/>
    </row>
    <row r="7192" spans="33:48" x14ac:dyDescent="0.55000000000000004">
      <c r="AG7192" s="284"/>
      <c r="AI7192" s="276" t="s">
        <v>59424</v>
      </c>
      <c r="AJ7192" s="277">
        <v>17125.71</v>
      </c>
      <c r="AL7192" s="246" t="s">
        <v>64394</v>
      </c>
      <c r="AM7192" s="247">
        <v>43500</v>
      </c>
      <c r="AO7192" s="226" t="s">
        <v>21515</v>
      </c>
      <c r="AP7192" s="227">
        <v>2977.19</v>
      </c>
      <c r="AR7192" s="207" t="s">
        <v>21437</v>
      </c>
      <c r="AS7192" s="208">
        <v>65127.48</v>
      </c>
      <c r="AT7192" s="93"/>
      <c r="AU7192" s="93"/>
      <c r="AV7192" s="93"/>
    </row>
    <row r="7193" spans="33:48" x14ac:dyDescent="0.55000000000000004">
      <c r="AG7193" s="284"/>
      <c r="AI7193" s="276" t="s">
        <v>68337</v>
      </c>
      <c r="AJ7193" s="277">
        <v>5222.21</v>
      </c>
      <c r="AL7193" s="246" t="s">
        <v>48941</v>
      </c>
      <c r="AM7193" s="247">
        <v>6000</v>
      </c>
      <c r="AO7193" s="226" t="s">
        <v>42577</v>
      </c>
      <c r="AP7193" s="227">
        <v>-1601.05</v>
      </c>
      <c r="AR7193" s="207" t="s">
        <v>21438</v>
      </c>
      <c r="AS7193" s="208">
        <v>8759.4500000000007</v>
      </c>
      <c r="AT7193" s="93"/>
      <c r="AU7193" s="93"/>
      <c r="AV7193" s="93"/>
    </row>
    <row r="7194" spans="33:48" x14ac:dyDescent="0.55000000000000004">
      <c r="AG7194" s="284"/>
      <c r="AI7194" s="276" t="s">
        <v>68338</v>
      </c>
      <c r="AJ7194" s="277">
        <v>775</v>
      </c>
      <c r="AL7194" s="246" t="s">
        <v>48029</v>
      </c>
      <c r="AM7194" s="247">
        <v>3848.89</v>
      </c>
      <c r="AO7194" s="226" t="s">
        <v>21516</v>
      </c>
      <c r="AP7194" s="227">
        <v>9571.0499999999993</v>
      </c>
      <c r="AR7194" s="207" t="s">
        <v>21439</v>
      </c>
      <c r="AS7194" s="208">
        <v>579491.47</v>
      </c>
      <c r="AT7194" s="93"/>
      <c r="AU7194" s="93"/>
      <c r="AV7194" s="93"/>
    </row>
    <row r="7195" spans="33:48" x14ac:dyDescent="0.55000000000000004">
      <c r="AG7195" s="284"/>
      <c r="AI7195" s="276" t="s">
        <v>48150</v>
      </c>
      <c r="AJ7195" s="277">
        <v>8332.92</v>
      </c>
      <c r="AL7195" s="246" t="s">
        <v>48030</v>
      </c>
      <c r="AM7195" s="247">
        <v>12211.82</v>
      </c>
      <c r="AO7195" s="226" t="s">
        <v>48933</v>
      </c>
      <c r="AP7195" s="227">
        <v>6.53</v>
      </c>
      <c r="AR7195" s="207" t="s">
        <v>21440</v>
      </c>
      <c r="AS7195" s="208">
        <v>148792.17000000001</v>
      </c>
      <c r="AT7195" s="93"/>
      <c r="AU7195" s="93"/>
      <c r="AV7195" s="93"/>
    </row>
    <row r="7196" spans="33:48" x14ac:dyDescent="0.55000000000000004">
      <c r="AG7196" s="284"/>
      <c r="AI7196" s="276" t="s">
        <v>68339</v>
      </c>
      <c r="AJ7196" s="277">
        <v>28922.880000000001</v>
      </c>
      <c r="AL7196" s="246" t="s">
        <v>59414</v>
      </c>
      <c r="AM7196" s="247">
        <v>36843</v>
      </c>
      <c r="AO7196" s="226" t="s">
        <v>39207</v>
      </c>
      <c r="AP7196" s="227">
        <v>23406.42</v>
      </c>
      <c r="AR7196" s="207" t="s">
        <v>21441</v>
      </c>
      <c r="AS7196" s="208">
        <v>10872.75</v>
      </c>
      <c r="AT7196" s="93"/>
      <c r="AU7196" s="93"/>
      <c r="AV7196" s="93"/>
    </row>
    <row r="7197" spans="33:48" x14ac:dyDescent="0.55000000000000004">
      <c r="AG7197" s="284"/>
      <c r="AI7197" s="276" t="s">
        <v>68340</v>
      </c>
      <c r="AJ7197" s="277">
        <v>445</v>
      </c>
      <c r="AL7197" s="246" t="s">
        <v>48031</v>
      </c>
      <c r="AM7197" s="247">
        <v>1620.06</v>
      </c>
      <c r="AO7197" s="226" t="s">
        <v>21517</v>
      </c>
      <c r="AP7197" s="227">
        <v>2523.21</v>
      </c>
      <c r="AR7197" s="207" t="s">
        <v>21442</v>
      </c>
      <c r="AS7197" s="208">
        <v>609</v>
      </c>
      <c r="AT7197" s="93"/>
      <c r="AU7197" s="93"/>
      <c r="AV7197" s="93"/>
    </row>
    <row r="7198" spans="33:48" x14ac:dyDescent="0.55000000000000004">
      <c r="AG7198" s="284"/>
      <c r="AI7198" s="276" t="s">
        <v>68341</v>
      </c>
      <c r="AJ7198" s="277">
        <v>5424.86</v>
      </c>
      <c r="AL7198" s="246" t="s">
        <v>60525</v>
      </c>
      <c r="AM7198" s="247">
        <v>6109</v>
      </c>
      <c r="AO7198" s="226" t="s">
        <v>21518</v>
      </c>
      <c r="AP7198" s="227">
        <v>5336.37</v>
      </c>
      <c r="AR7198" s="207" t="s">
        <v>21443</v>
      </c>
      <c r="AS7198" s="208">
        <v>3850.28</v>
      </c>
      <c r="AT7198" s="93"/>
      <c r="AU7198" s="93"/>
      <c r="AV7198" s="93"/>
    </row>
    <row r="7199" spans="33:48" x14ac:dyDescent="0.55000000000000004">
      <c r="AG7199" s="284"/>
      <c r="AI7199" s="276" t="s">
        <v>68342</v>
      </c>
      <c r="AJ7199" s="277">
        <v>415</v>
      </c>
      <c r="AL7199" s="246" t="s">
        <v>48942</v>
      </c>
      <c r="AM7199" s="247">
        <v>4842.7</v>
      </c>
      <c r="AO7199" s="226" t="s">
        <v>21520</v>
      </c>
      <c r="AP7199" s="227">
        <v>2170.23</v>
      </c>
      <c r="AR7199" s="207" t="s">
        <v>21444</v>
      </c>
      <c r="AS7199" s="208">
        <v>2320.7199999999998</v>
      </c>
      <c r="AT7199" s="93"/>
      <c r="AU7199" s="93"/>
      <c r="AV7199" s="93"/>
    </row>
    <row r="7200" spans="33:48" x14ac:dyDescent="0.55000000000000004">
      <c r="AG7200" s="284"/>
      <c r="AI7200" s="276" t="s">
        <v>68343</v>
      </c>
      <c r="AJ7200" s="277">
        <v>1283.08</v>
      </c>
      <c r="AL7200" s="246" t="s">
        <v>48943</v>
      </c>
      <c r="AM7200" s="247">
        <v>2754.14</v>
      </c>
      <c r="AO7200" s="226" t="s">
        <v>21521</v>
      </c>
      <c r="AP7200" s="227">
        <v>16239.42</v>
      </c>
      <c r="AR7200" s="207" t="s">
        <v>21445</v>
      </c>
      <c r="AS7200" s="208">
        <v>19467</v>
      </c>
      <c r="AT7200" s="93"/>
      <c r="AU7200" s="93"/>
      <c r="AV7200" s="93"/>
    </row>
    <row r="7201" spans="33:48" x14ac:dyDescent="0.55000000000000004">
      <c r="AG7201" s="284"/>
      <c r="AI7201" s="276" t="s">
        <v>68344</v>
      </c>
      <c r="AJ7201" s="277">
        <v>1232.82</v>
      </c>
      <c r="AL7201" s="246" t="s">
        <v>64395</v>
      </c>
      <c r="AM7201" s="247">
        <v>6000</v>
      </c>
      <c r="AO7201" s="226" t="s">
        <v>21523</v>
      </c>
      <c r="AP7201" s="227">
        <v>12364.42</v>
      </c>
      <c r="AR7201" s="207" t="s">
        <v>21446</v>
      </c>
      <c r="AS7201" s="208">
        <v>5648.31</v>
      </c>
      <c r="AT7201" s="93"/>
      <c r="AU7201" s="93"/>
      <c r="AV7201" s="93"/>
    </row>
    <row r="7202" spans="33:48" x14ac:dyDescent="0.55000000000000004">
      <c r="AG7202" s="284"/>
      <c r="AI7202" s="276" t="s">
        <v>68345</v>
      </c>
      <c r="AJ7202" s="277">
        <v>20680.98</v>
      </c>
      <c r="AL7202" s="246" t="s">
        <v>64396</v>
      </c>
      <c r="AM7202" s="247">
        <v>459</v>
      </c>
      <c r="AO7202" s="226" t="s">
        <v>42578</v>
      </c>
      <c r="AP7202" s="227">
        <v>-180.6</v>
      </c>
      <c r="AR7202" s="207" t="s">
        <v>21447</v>
      </c>
      <c r="AS7202" s="208">
        <v>1013.69</v>
      </c>
      <c r="AT7202" s="93"/>
      <c r="AU7202" s="93"/>
      <c r="AV7202" s="93"/>
    </row>
    <row r="7203" spans="33:48" x14ac:dyDescent="0.55000000000000004">
      <c r="AG7203" s="284"/>
      <c r="AI7203" s="276" t="s">
        <v>68346</v>
      </c>
      <c r="AJ7203" s="277">
        <v>41349.08</v>
      </c>
      <c r="AL7203" s="246" t="s">
        <v>64397</v>
      </c>
      <c r="AM7203" s="247">
        <v>1470</v>
      </c>
      <c r="AO7203" s="226" t="s">
        <v>21524</v>
      </c>
      <c r="AP7203" s="227">
        <v>214387.47</v>
      </c>
      <c r="AR7203" s="207" t="s">
        <v>21448</v>
      </c>
      <c r="AS7203" s="208">
        <v>5679</v>
      </c>
      <c r="AT7203" s="93"/>
      <c r="AU7203" s="93"/>
      <c r="AV7203" s="93"/>
    </row>
    <row r="7204" spans="33:48" x14ac:dyDescent="0.55000000000000004">
      <c r="AI7204" s="276" t="s">
        <v>70671</v>
      </c>
      <c r="AJ7204" s="277">
        <v>58171.51</v>
      </c>
      <c r="AL7204" s="246" t="s">
        <v>64398</v>
      </c>
      <c r="AM7204" s="247">
        <v>499.61</v>
      </c>
      <c r="AO7204" s="226" t="s">
        <v>46989</v>
      </c>
      <c r="AP7204" s="227">
        <v>1350.34</v>
      </c>
      <c r="AR7204" s="207" t="s">
        <v>21449</v>
      </c>
      <c r="AS7204" s="208">
        <v>1212.6199999999999</v>
      </c>
      <c r="AT7204" s="93"/>
      <c r="AU7204" s="93"/>
      <c r="AV7204" s="93"/>
    </row>
    <row r="7205" spans="33:48" x14ac:dyDescent="0.55000000000000004">
      <c r="AG7205" s="284"/>
      <c r="AI7205" s="276" t="s">
        <v>70672</v>
      </c>
      <c r="AJ7205" s="277">
        <v>4450.1099999999997</v>
      </c>
      <c r="AL7205" s="246" t="s">
        <v>59415</v>
      </c>
      <c r="AM7205" s="247">
        <v>25362</v>
      </c>
      <c r="AO7205" s="226" t="s">
        <v>21525</v>
      </c>
      <c r="AP7205" s="227">
        <v>164063.75</v>
      </c>
      <c r="AR7205" s="207" t="s">
        <v>21450</v>
      </c>
      <c r="AS7205" s="208">
        <v>557.38</v>
      </c>
      <c r="AT7205" s="93"/>
      <c r="AU7205" s="93"/>
      <c r="AV7205" s="93"/>
    </row>
    <row r="7206" spans="33:48" x14ac:dyDescent="0.55000000000000004">
      <c r="AG7206" s="284"/>
      <c r="AI7206" s="276" t="s">
        <v>70673</v>
      </c>
      <c r="AJ7206" s="277">
        <v>14507.2</v>
      </c>
      <c r="AL7206" s="246" t="s">
        <v>52673</v>
      </c>
      <c r="AM7206" s="247">
        <v>7949.35</v>
      </c>
      <c r="AO7206" s="226" t="s">
        <v>21526</v>
      </c>
      <c r="AP7206" s="227">
        <v>13644.32</v>
      </c>
      <c r="AR7206" s="207" t="s">
        <v>21451</v>
      </c>
      <c r="AS7206" s="208">
        <v>36432</v>
      </c>
      <c r="AT7206" s="93"/>
      <c r="AU7206" s="93"/>
      <c r="AV7206" s="93"/>
    </row>
    <row r="7207" spans="33:48" x14ac:dyDescent="0.55000000000000004">
      <c r="AG7207" s="284"/>
      <c r="AI7207" s="276" t="s">
        <v>70674</v>
      </c>
      <c r="AJ7207" s="277">
        <v>35796.28</v>
      </c>
      <c r="AL7207" s="246" t="s">
        <v>52674</v>
      </c>
      <c r="AM7207" s="247">
        <v>608.08000000000004</v>
      </c>
      <c r="AO7207" s="226" t="s">
        <v>21527</v>
      </c>
      <c r="AP7207" s="227">
        <v>13625.28</v>
      </c>
      <c r="AR7207" s="207" t="s">
        <v>21452</v>
      </c>
      <c r="AS7207" s="208">
        <v>2624.42</v>
      </c>
      <c r="AT7207" s="93"/>
      <c r="AU7207" s="93"/>
      <c r="AV7207" s="93"/>
    </row>
    <row r="7208" spans="33:48" x14ac:dyDescent="0.55000000000000004">
      <c r="AG7208" s="284"/>
      <c r="AI7208" s="276" t="s">
        <v>70675</v>
      </c>
      <c r="AJ7208" s="277">
        <v>2758.05</v>
      </c>
      <c r="AL7208" s="246" t="s">
        <v>52675</v>
      </c>
      <c r="AM7208" s="247">
        <v>1947.6</v>
      </c>
      <c r="AO7208" s="226" t="s">
        <v>21528</v>
      </c>
      <c r="AP7208" s="227">
        <v>36759.07</v>
      </c>
      <c r="AR7208" s="207" t="s">
        <v>21453</v>
      </c>
      <c r="AS7208" s="208">
        <v>5822.58</v>
      </c>
      <c r="AT7208" s="93"/>
      <c r="AU7208" s="93"/>
      <c r="AV7208" s="93"/>
    </row>
    <row r="7209" spans="33:48" x14ac:dyDescent="0.55000000000000004">
      <c r="AG7209" s="284"/>
      <c r="AI7209" s="276" t="s">
        <v>69770</v>
      </c>
      <c r="AJ7209" s="277">
        <v>15600</v>
      </c>
      <c r="AL7209" s="246" t="s">
        <v>52676</v>
      </c>
      <c r="AM7209" s="247">
        <v>661.92</v>
      </c>
      <c r="AO7209" s="226" t="s">
        <v>21529</v>
      </c>
      <c r="AP7209" s="227">
        <v>14541.44</v>
      </c>
      <c r="AR7209" s="207" t="s">
        <v>21454</v>
      </c>
      <c r="AS7209" s="208">
        <v>-144</v>
      </c>
      <c r="AT7209" s="93"/>
      <c r="AU7209" s="93"/>
      <c r="AV7209" s="93"/>
    </row>
    <row r="7210" spans="33:48" x14ac:dyDescent="0.55000000000000004">
      <c r="AG7210" s="284"/>
      <c r="AI7210" s="276" t="s">
        <v>70676</v>
      </c>
      <c r="AJ7210" s="277">
        <v>13639.47</v>
      </c>
      <c r="AL7210" s="246" t="s">
        <v>13643</v>
      </c>
      <c r="AM7210" s="247">
        <v>22704.47</v>
      </c>
      <c r="AO7210" s="226" t="s">
        <v>21530</v>
      </c>
      <c r="AP7210" s="227">
        <v>7624.51</v>
      </c>
      <c r="AR7210" s="207" t="s">
        <v>21455</v>
      </c>
      <c r="AS7210" s="208">
        <v>36432</v>
      </c>
      <c r="AT7210" s="93"/>
      <c r="AU7210" s="93"/>
      <c r="AV7210" s="93"/>
    </row>
    <row r="7211" spans="33:48" x14ac:dyDescent="0.55000000000000004">
      <c r="AG7211" s="284"/>
      <c r="AI7211" s="276" t="s">
        <v>66681</v>
      </c>
      <c r="AJ7211" s="277">
        <v>78092.850000000006</v>
      </c>
      <c r="AL7211" s="246" t="s">
        <v>21728</v>
      </c>
      <c r="AM7211" s="247">
        <v>162730.88</v>
      </c>
      <c r="AO7211" s="226" t="s">
        <v>35119</v>
      </c>
      <c r="AP7211" s="227">
        <v>10389.49</v>
      </c>
      <c r="AR7211" s="207" t="s">
        <v>21456</v>
      </c>
      <c r="AS7211" s="208">
        <v>2624.42</v>
      </c>
      <c r="AT7211" s="93"/>
      <c r="AU7211" s="93"/>
      <c r="AV7211" s="93"/>
    </row>
    <row r="7212" spans="33:48" x14ac:dyDescent="0.55000000000000004">
      <c r="AG7212" s="284"/>
      <c r="AI7212" s="276" t="s">
        <v>69885</v>
      </c>
      <c r="AJ7212" s="277">
        <v>5317.43</v>
      </c>
      <c r="AL7212" s="246" t="s">
        <v>21730</v>
      </c>
      <c r="AM7212" s="247">
        <v>4906.22</v>
      </c>
      <c r="AO7212" s="226" t="s">
        <v>48934</v>
      </c>
      <c r="AP7212" s="227">
        <v>223.73</v>
      </c>
      <c r="AR7212" s="207" t="s">
        <v>21457</v>
      </c>
      <c r="AS7212" s="208">
        <v>5822.58</v>
      </c>
      <c r="AT7212" s="93"/>
      <c r="AU7212" s="93"/>
      <c r="AV7212" s="93"/>
    </row>
    <row r="7213" spans="33:48" x14ac:dyDescent="0.55000000000000004">
      <c r="AG7213" s="284"/>
      <c r="AI7213" s="276" t="s">
        <v>57670</v>
      </c>
      <c r="AJ7213" s="277">
        <v>76020</v>
      </c>
      <c r="AL7213" s="246" t="s">
        <v>52678</v>
      </c>
      <c r="AM7213" s="247">
        <v>2244.04</v>
      </c>
      <c r="AO7213" s="226" t="s">
        <v>35120</v>
      </c>
      <c r="AP7213" s="227">
        <v>577.79999999999995</v>
      </c>
      <c r="AR7213" s="207" t="s">
        <v>21458</v>
      </c>
      <c r="AS7213" s="208">
        <v>3850.28</v>
      </c>
      <c r="AT7213" s="93"/>
      <c r="AU7213" s="93"/>
      <c r="AV7213" s="93"/>
    </row>
    <row r="7214" spans="33:48" x14ac:dyDescent="0.55000000000000004">
      <c r="AG7214" s="284"/>
      <c r="AI7214" s="276" t="s">
        <v>68347</v>
      </c>
      <c r="AJ7214" s="277">
        <v>866.1</v>
      </c>
      <c r="AL7214" s="246" t="s">
        <v>52679</v>
      </c>
      <c r="AM7214" s="247">
        <v>895.79</v>
      </c>
      <c r="AO7214" s="226" t="s">
        <v>46990</v>
      </c>
      <c r="AP7214" s="227">
        <v>7861.25</v>
      </c>
      <c r="AR7214" s="207" t="s">
        <v>21459</v>
      </c>
      <c r="AS7214" s="208">
        <v>12550.37</v>
      </c>
      <c r="AT7214" s="93"/>
      <c r="AU7214" s="93"/>
      <c r="AV7214" s="93"/>
    </row>
    <row r="7215" spans="33:48" x14ac:dyDescent="0.55000000000000004">
      <c r="AG7215" s="284"/>
      <c r="AI7215" s="276" t="s">
        <v>70677</v>
      </c>
      <c r="AJ7215" s="277">
        <v>55.02</v>
      </c>
      <c r="AL7215" s="246" t="s">
        <v>21731</v>
      </c>
      <c r="AM7215" s="247">
        <v>615.58000000000004</v>
      </c>
      <c r="AO7215" s="226" t="s">
        <v>36341</v>
      </c>
      <c r="AP7215" s="227">
        <v>32584.54</v>
      </c>
      <c r="AR7215" s="207" t="s">
        <v>21460</v>
      </c>
      <c r="AS7215" s="208">
        <v>13648.03</v>
      </c>
      <c r="AT7215" s="93"/>
      <c r="AU7215" s="93"/>
      <c r="AV7215" s="93"/>
    </row>
    <row r="7216" spans="33:48" x14ac:dyDescent="0.55000000000000004">
      <c r="AG7216" s="284"/>
      <c r="AI7216" s="276" t="s">
        <v>56381</v>
      </c>
      <c r="AJ7216" s="277">
        <v>6205.3</v>
      </c>
      <c r="AL7216" s="246" t="s">
        <v>52680</v>
      </c>
      <c r="AM7216" s="247">
        <v>1971.29</v>
      </c>
      <c r="AO7216" s="226" t="s">
        <v>35121</v>
      </c>
      <c r="AP7216" s="227">
        <v>3950.32</v>
      </c>
      <c r="AR7216" s="207" t="s">
        <v>21461</v>
      </c>
      <c r="AS7216" s="208">
        <v>557.38</v>
      </c>
      <c r="AT7216" s="93"/>
      <c r="AU7216" s="93"/>
      <c r="AV7216" s="93"/>
    </row>
    <row r="7217" spans="33:48" x14ac:dyDescent="0.55000000000000004">
      <c r="AG7217" s="284"/>
      <c r="AI7217" s="276" t="s">
        <v>58620</v>
      </c>
      <c r="AJ7217" s="277">
        <v>19832.5</v>
      </c>
      <c r="AL7217" s="246" t="s">
        <v>52681</v>
      </c>
      <c r="AM7217" s="247">
        <v>6015</v>
      </c>
      <c r="AO7217" s="226" t="s">
        <v>35122</v>
      </c>
      <c r="AP7217" s="227">
        <v>11657.68</v>
      </c>
      <c r="AR7217" s="207" t="s">
        <v>21462</v>
      </c>
      <c r="AS7217" s="208">
        <v>20480.689999999999</v>
      </c>
      <c r="AT7217" s="93"/>
      <c r="AU7217" s="93"/>
      <c r="AV7217" s="93"/>
    </row>
    <row r="7218" spans="33:48" x14ac:dyDescent="0.55000000000000004">
      <c r="AG7218" s="284"/>
      <c r="AI7218" s="276" t="s">
        <v>56384</v>
      </c>
      <c r="AJ7218" s="277">
        <v>1280</v>
      </c>
      <c r="AL7218" s="246" t="s">
        <v>56225</v>
      </c>
      <c r="AM7218" s="247">
        <v>523.98</v>
      </c>
      <c r="AO7218" s="226" t="s">
        <v>21532</v>
      </c>
      <c r="AP7218" s="227">
        <v>2358.09</v>
      </c>
      <c r="AR7218" s="207" t="s">
        <v>21463</v>
      </c>
      <c r="AS7218" s="208">
        <v>17494.310000000001</v>
      </c>
      <c r="AT7218" s="93"/>
      <c r="AU7218" s="93"/>
      <c r="AV7218" s="93"/>
    </row>
    <row r="7219" spans="33:48" x14ac:dyDescent="0.55000000000000004">
      <c r="AI7219" s="276" t="s">
        <v>64690</v>
      </c>
      <c r="AJ7219" s="277">
        <v>9808.5</v>
      </c>
      <c r="AL7219" s="246" t="s">
        <v>21732</v>
      </c>
      <c r="AM7219" s="247">
        <v>1575.03</v>
      </c>
      <c r="AO7219" s="226" t="s">
        <v>21533</v>
      </c>
      <c r="AP7219" s="227">
        <v>8213.94</v>
      </c>
      <c r="AR7219" s="207" t="s">
        <v>21464</v>
      </c>
      <c r="AS7219" s="208">
        <v>105435.85</v>
      </c>
      <c r="AT7219" s="93"/>
      <c r="AU7219" s="93"/>
      <c r="AV7219" s="93"/>
    </row>
    <row r="7220" spans="33:48" x14ac:dyDescent="0.55000000000000004">
      <c r="AG7220" s="284"/>
      <c r="AI7220" s="276" t="s">
        <v>56385</v>
      </c>
      <c r="AJ7220" s="277">
        <v>2840.26</v>
      </c>
      <c r="AL7220" s="246" t="s">
        <v>21733</v>
      </c>
      <c r="AM7220" s="247">
        <v>9491.84</v>
      </c>
      <c r="AO7220" s="226" t="s">
        <v>21534</v>
      </c>
      <c r="AP7220" s="227">
        <v>122308.78</v>
      </c>
      <c r="AR7220" s="207" t="s">
        <v>21465</v>
      </c>
      <c r="AS7220" s="208">
        <v>1391.75</v>
      </c>
      <c r="AT7220" s="93"/>
      <c r="AU7220" s="93"/>
      <c r="AV7220" s="93"/>
    </row>
    <row r="7221" spans="33:48" x14ac:dyDescent="0.55000000000000004">
      <c r="AG7221" s="284"/>
      <c r="AI7221" s="276" t="s">
        <v>56386</v>
      </c>
      <c r="AJ7221" s="277">
        <v>3532.74</v>
      </c>
      <c r="AL7221" s="246" t="s">
        <v>58276</v>
      </c>
      <c r="AM7221" s="247">
        <v>1409.07</v>
      </c>
      <c r="AO7221" s="226" t="s">
        <v>21535</v>
      </c>
      <c r="AP7221" s="227">
        <v>92499.85</v>
      </c>
      <c r="AR7221" s="207" t="s">
        <v>21466</v>
      </c>
      <c r="AS7221" s="208">
        <v>20251.73</v>
      </c>
      <c r="AT7221" s="93"/>
      <c r="AU7221" s="93"/>
      <c r="AV7221" s="93"/>
    </row>
    <row r="7222" spans="33:48" x14ac:dyDescent="0.55000000000000004">
      <c r="AG7222" s="284"/>
      <c r="AI7222" s="276" t="s">
        <v>56387</v>
      </c>
      <c r="AJ7222" s="277">
        <v>2924.8</v>
      </c>
      <c r="AL7222" s="246" t="s">
        <v>33670</v>
      </c>
      <c r="AM7222" s="247">
        <v>12378.68</v>
      </c>
      <c r="AO7222" s="226" t="s">
        <v>21536</v>
      </c>
      <c r="AP7222" s="227">
        <v>1353776.57</v>
      </c>
      <c r="AR7222" s="207" t="s">
        <v>21467</v>
      </c>
      <c r="AS7222" s="208">
        <v>11077.5</v>
      </c>
      <c r="AT7222" s="93"/>
      <c r="AU7222" s="93"/>
      <c r="AV7222" s="93"/>
    </row>
    <row r="7223" spans="33:48" x14ac:dyDescent="0.55000000000000004">
      <c r="AG7223" s="284"/>
      <c r="AI7223" s="276" t="s">
        <v>57671</v>
      </c>
      <c r="AJ7223" s="277">
        <v>8793.23</v>
      </c>
      <c r="AL7223" s="246" t="s">
        <v>59639</v>
      </c>
      <c r="AM7223" s="247">
        <v>148.22999999999999</v>
      </c>
      <c r="AO7223" s="226" t="s">
        <v>21537</v>
      </c>
      <c r="AP7223" s="227">
        <v>68394.06</v>
      </c>
      <c r="AR7223" s="207" t="s">
        <v>21468</v>
      </c>
      <c r="AS7223" s="208">
        <v>29063.81</v>
      </c>
      <c r="AT7223" s="93"/>
      <c r="AU7223" s="93"/>
      <c r="AV7223" s="93"/>
    </row>
    <row r="7224" spans="33:48" x14ac:dyDescent="0.55000000000000004">
      <c r="AI7224" s="276" t="s">
        <v>58878</v>
      </c>
      <c r="AJ7224" s="277">
        <v>47157.38</v>
      </c>
      <c r="AL7224" s="246" t="s">
        <v>21759</v>
      </c>
      <c r="AM7224" s="247">
        <v>51868.66</v>
      </c>
      <c r="AO7224" s="226" t="s">
        <v>21538</v>
      </c>
      <c r="AP7224" s="227">
        <v>13517.95</v>
      </c>
      <c r="AR7224" s="207" t="s">
        <v>21469</v>
      </c>
      <c r="AS7224" s="208">
        <v>875</v>
      </c>
      <c r="AT7224" s="93"/>
      <c r="AU7224" s="93"/>
      <c r="AV7224" s="93"/>
    </row>
    <row r="7225" spans="33:48" x14ac:dyDescent="0.55000000000000004">
      <c r="AG7225" s="284"/>
      <c r="AI7225" s="276" t="s">
        <v>68348</v>
      </c>
      <c r="AJ7225" s="277">
        <v>5038.5</v>
      </c>
      <c r="AL7225" s="246" t="s">
        <v>52685</v>
      </c>
      <c r="AM7225" s="247">
        <v>-21.96</v>
      </c>
      <c r="AO7225" s="226" t="s">
        <v>21539</v>
      </c>
      <c r="AP7225" s="227">
        <v>95714.31</v>
      </c>
      <c r="AR7225" s="207" t="s">
        <v>21470</v>
      </c>
      <c r="AS7225" s="208">
        <v>87954.21</v>
      </c>
      <c r="AT7225" s="93"/>
      <c r="AU7225" s="93"/>
      <c r="AV7225" s="93"/>
    </row>
    <row r="7226" spans="33:48" x14ac:dyDescent="0.55000000000000004">
      <c r="AG7226" s="284"/>
      <c r="AI7226" s="276" t="s">
        <v>68349</v>
      </c>
      <c r="AJ7226" s="277">
        <v>-280.83</v>
      </c>
      <c r="AL7226" s="246" t="s">
        <v>39222</v>
      </c>
      <c r="AM7226" s="247">
        <v>9663.7099999999991</v>
      </c>
      <c r="AO7226" s="226" t="s">
        <v>21540</v>
      </c>
      <c r="AP7226" s="227">
        <v>2437</v>
      </c>
      <c r="AR7226" s="207" t="s">
        <v>21471</v>
      </c>
      <c r="AS7226" s="208">
        <v>209880.78</v>
      </c>
      <c r="AT7226" s="93"/>
      <c r="AU7226" s="93"/>
      <c r="AV7226" s="93"/>
    </row>
    <row r="7227" spans="33:48" x14ac:dyDescent="0.55000000000000004">
      <c r="AG7227" s="284"/>
      <c r="AI7227" s="276" t="s">
        <v>70059</v>
      </c>
      <c r="AJ7227" s="277">
        <v>9975</v>
      </c>
      <c r="AL7227" s="246" t="s">
        <v>35135</v>
      </c>
      <c r="AM7227" s="247">
        <v>89670.399999999994</v>
      </c>
      <c r="AO7227" s="226" t="s">
        <v>21541</v>
      </c>
      <c r="AP7227" s="227">
        <v>6674.64</v>
      </c>
      <c r="AR7227" s="207" t="s">
        <v>21472</v>
      </c>
      <c r="AS7227" s="208">
        <v>586.05999999999995</v>
      </c>
      <c r="AT7227" s="93"/>
      <c r="AU7227" s="93"/>
      <c r="AV7227" s="93"/>
    </row>
    <row r="7228" spans="33:48" x14ac:dyDescent="0.55000000000000004">
      <c r="AG7228" s="284"/>
      <c r="AI7228" s="276" t="s">
        <v>62732</v>
      </c>
      <c r="AJ7228" s="277">
        <v>5000</v>
      </c>
      <c r="AL7228" s="246" t="s">
        <v>21760</v>
      </c>
      <c r="AM7228" s="247">
        <v>237887.72</v>
      </c>
      <c r="AO7228" s="226" t="s">
        <v>21542</v>
      </c>
      <c r="AP7228" s="227">
        <v>91891.57</v>
      </c>
      <c r="AR7228" s="207" t="s">
        <v>21473</v>
      </c>
      <c r="AS7228" s="208">
        <v>70100</v>
      </c>
      <c r="AT7228" s="93"/>
      <c r="AU7228" s="93"/>
      <c r="AV7228" s="93"/>
    </row>
    <row r="7229" spans="33:48" x14ac:dyDescent="0.55000000000000004">
      <c r="AG7229" s="284"/>
      <c r="AI7229" s="276" t="s">
        <v>62733</v>
      </c>
      <c r="AJ7229" s="277">
        <v>2500</v>
      </c>
      <c r="AL7229" s="246" t="s">
        <v>62023</v>
      </c>
      <c r="AM7229" s="247">
        <v>12376.4</v>
      </c>
      <c r="AO7229" s="226" t="s">
        <v>42579</v>
      </c>
      <c r="AP7229" s="227">
        <v>31991.54</v>
      </c>
      <c r="AR7229" s="207" t="s">
        <v>21474</v>
      </c>
      <c r="AS7229" s="208">
        <v>365.67</v>
      </c>
      <c r="AT7229" s="93"/>
      <c r="AU7229" s="93"/>
      <c r="AV7229" s="93"/>
    </row>
    <row r="7230" spans="33:48" x14ac:dyDescent="0.55000000000000004">
      <c r="AG7230" s="284"/>
      <c r="AI7230" s="276" t="s">
        <v>62734</v>
      </c>
      <c r="AJ7230" s="277">
        <v>573.75</v>
      </c>
      <c r="AL7230" s="246" t="s">
        <v>62656</v>
      </c>
      <c r="AM7230" s="247">
        <v>51309.58</v>
      </c>
      <c r="AO7230" s="226" t="s">
        <v>46991</v>
      </c>
      <c r="AP7230" s="227">
        <v>2047.5</v>
      </c>
      <c r="AR7230" s="207" t="s">
        <v>21475</v>
      </c>
      <c r="AS7230" s="208">
        <v>25678.28</v>
      </c>
      <c r="AT7230" s="93"/>
      <c r="AU7230" s="93"/>
      <c r="AV7230" s="93"/>
    </row>
    <row r="7231" spans="33:48" x14ac:dyDescent="0.55000000000000004">
      <c r="AG7231" s="284"/>
      <c r="AI7231" s="276" t="s">
        <v>62735</v>
      </c>
      <c r="AJ7231" s="277">
        <v>1125.9000000000001</v>
      </c>
      <c r="AL7231" s="246" t="s">
        <v>62657</v>
      </c>
      <c r="AM7231" s="247">
        <v>3925.25</v>
      </c>
      <c r="AO7231" s="226" t="s">
        <v>46992</v>
      </c>
      <c r="AP7231" s="227">
        <v>50938.92</v>
      </c>
      <c r="AR7231" s="207" t="s">
        <v>21476</v>
      </c>
      <c r="AS7231" s="208">
        <v>2600</v>
      </c>
      <c r="AT7231" s="93"/>
      <c r="AU7231" s="93"/>
      <c r="AV7231" s="93"/>
    </row>
    <row r="7232" spans="33:48" x14ac:dyDescent="0.55000000000000004">
      <c r="AG7232" s="284"/>
      <c r="AI7232" s="276" t="s">
        <v>62152</v>
      </c>
      <c r="AJ7232" s="277">
        <v>412.8</v>
      </c>
      <c r="AL7232" s="246" t="s">
        <v>64399</v>
      </c>
      <c r="AM7232" s="247">
        <v>7708.57</v>
      </c>
      <c r="AO7232" s="226" t="s">
        <v>21543</v>
      </c>
      <c r="AP7232" s="227">
        <v>69964.73</v>
      </c>
      <c r="AR7232" s="207" t="s">
        <v>21477</v>
      </c>
      <c r="AS7232" s="208">
        <v>464908</v>
      </c>
      <c r="AT7232" s="93"/>
      <c r="AU7232" s="93"/>
      <c r="AV7232" s="93"/>
    </row>
    <row r="7233" spans="33:48" x14ac:dyDescent="0.55000000000000004">
      <c r="AG7233" s="284"/>
      <c r="AI7233" s="276" t="s">
        <v>62153</v>
      </c>
      <c r="AJ7233" s="277">
        <v>4136.58</v>
      </c>
      <c r="AL7233" s="246" t="s">
        <v>35136</v>
      </c>
      <c r="AM7233" s="247">
        <v>503046.7</v>
      </c>
      <c r="AO7233" s="226" t="s">
        <v>21544</v>
      </c>
      <c r="AP7233" s="227">
        <v>124146.82</v>
      </c>
      <c r="AR7233" s="207" t="s">
        <v>21478</v>
      </c>
      <c r="AS7233" s="208">
        <v>43382</v>
      </c>
      <c r="AT7233" s="93"/>
      <c r="AU7233" s="93"/>
      <c r="AV7233" s="93"/>
    </row>
    <row r="7234" spans="33:48" x14ac:dyDescent="0.55000000000000004">
      <c r="AG7234" s="284"/>
      <c r="AI7234" s="276" t="s">
        <v>62154</v>
      </c>
      <c r="AJ7234" s="277">
        <v>316.44</v>
      </c>
      <c r="AL7234" s="246" t="s">
        <v>33672</v>
      </c>
      <c r="AM7234" s="247">
        <v>278533.12</v>
      </c>
      <c r="AO7234" s="226" t="s">
        <v>21545</v>
      </c>
      <c r="AP7234" s="227">
        <v>37407.68</v>
      </c>
      <c r="AR7234" s="207" t="s">
        <v>21479</v>
      </c>
      <c r="AS7234" s="208">
        <v>28182</v>
      </c>
      <c r="AT7234" s="93"/>
      <c r="AU7234" s="93"/>
      <c r="AV7234" s="93"/>
    </row>
    <row r="7235" spans="33:48" x14ac:dyDescent="0.55000000000000004">
      <c r="AG7235" s="284"/>
      <c r="AI7235" s="276" t="s">
        <v>62155</v>
      </c>
      <c r="AJ7235" s="277">
        <v>1035</v>
      </c>
      <c r="AL7235" s="246" t="s">
        <v>35137</v>
      </c>
      <c r="AM7235" s="247">
        <v>141694.97</v>
      </c>
      <c r="AO7235" s="226" t="s">
        <v>21546</v>
      </c>
      <c r="AP7235" s="227">
        <v>28440</v>
      </c>
      <c r="AR7235" s="207" t="s">
        <v>21480</v>
      </c>
      <c r="AS7235" s="208">
        <v>119034</v>
      </c>
      <c r="AT7235" s="93"/>
      <c r="AU7235" s="93"/>
      <c r="AV7235" s="93"/>
    </row>
    <row r="7236" spans="33:48" x14ac:dyDescent="0.55000000000000004">
      <c r="AI7236" s="276" t="s">
        <v>35366</v>
      </c>
      <c r="AJ7236" s="277">
        <v>52900.24</v>
      </c>
      <c r="AL7236" s="246" t="s">
        <v>64400</v>
      </c>
      <c r="AM7236" s="247">
        <v>1021.5</v>
      </c>
      <c r="AO7236" s="226" t="s">
        <v>21547</v>
      </c>
      <c r="AP7236" s="227">
        <v>16860</v>
      </c>
      <c r="AR7236" s="207" t="s">
        <v>21481</v>
      </c>
      <c r="AS7236" s="208">
        <v>15287.22</v>
      </c>
      <c r="AT7236" s="93"/>
      <c r="AU7236" s="93"/>
      <c r="AV7236" s="93"/>
    </row>
    <row r="7237" spans="33:48" x14ac:dyDescent="0.55000000000000004">
      <c r="AI7237" s="276" t="s">
        <v>59156</v>
      </c>
      <c r="AJ7237" s="277">
        <v>8364.27</v>
      </c>
      <c r="AL7237" s="246" t="s">
        <v>64401</v>
      </c>
      <c r="AM7237" s="247">
        <v>28965.77</v>
      </c>
      <c r="AO7237" s="226" t="s">
        <v>36342</v>
      </c>
      <c r="AP7237" s="227">
        <v>305772.40000000002</v>
      </c>
      <c r="AR7237" s="207" t="s">
        <v>21482</v>
      </c>
      <c r="AS7237" s="208">
        <v>512.35</v>
      </c>
      <c r="AT7237" s="93"/>
      <c r="AU7237" s="93"/>
      <c r="AV7237" s="93"/>
    </row>
    <row r="7238" spans="33:48" x14ac:dyDescent="0.55000000000000004">
      <c r="AG7238" s="284"/>
      <c r="AI7238" s="276" t="s">
        <v>59157</v>
      </c>
      <c r="AJ7238" s="277">
        <v>53098.99</v>
      </c>
      <c r="AL7238" s="246" t="s">
        <v>60526</v>
      </c>
      <c r="AM7238" s="247">
        <v>3533711.9</v>
      </c>
      <c r="AO7238" s="226" t="s">
        <v>40348</v>
      </c>
      <c r="AP7238" s="227">
        <v>15500.45</v>
      </c>
      <c r="AR7238" s="207" t="s">
        <v>21483</v>
      </c>
      <c r="AS7238" s="208">
        <v>8796.25</v>
      </c>
      <c r="AT7238" s="93"/>
      <c r="AU7238" s="93"/>
      <c r="AV7238" s="93"/>
    </row>
    <row r="7239" spans="33:48" x14ac:dyDescent="0.55000000000000004">
      <c r="AG7239" s="284"/>
      <c r="AI7239" s="276" t="s">
        <v>35367</v>
      </c>
      <c r="AJ7239" s="277">
        <v>8289.75</v>
      </c>
      <c r="AL7239" s="246" t="s">
        <v>40354</v>
      </c>
      <c r="AM7239" s="247">
        <v>51565.88</v>
      </c>
      <c r="AO7239" s="226" t="s">
        <v>46993</v>
      </c>
      <c r="AP7239" s="227">
        <v>3143400</v>
      </c>
      <c r="AR7239" s="207" t="s">
        <v>21484</v>
      </c>
      <c r="AS7239" s="208">
        <v>58762.5</v>
      </c>
      <c r="AT7239" s="93"/>
      <c r="AU7239" s="93"/>
      <c r="AV7239" s="93"/>
    </row>
    <row r="7240" spans="33:48" x14ac:dyDescent="0.55000000000000004">
      <c r="AG7240" s="284"/>
      <c r="AI7240" s="276" t="s">
        <v>24899</v>
      </c>
      <c r="AJ7240" s="277">
        <v>540574.53</v>
      </c>
      <c r="AL7240" s="246" t="s">
        <v>40355</v>
      </c>
      <c r="AM7240" s="247">
        <v>3329.64</v>
      </c>
      <c r="AO7240" s="226" t="s">
        <v>42580</v>
      </c>
      <c r="AP7240" s="227">
        <v>2308.7800000000002</v>
      </c>
      <c r="AR7240" s="207" t="s">
        <v>21485</v>
      </c>
      <c r="AS7240" s="208">
        <v>4830.5</v>
      </c>
      <c r="AT7240" s="93"/>
      <c r="AU7240" s="93"/>
      <c r="AV7240" s="93"/>
    </row>
    <row r="7241" spans="33:48" x14ac:dyDescent="0.55000000000000004">
      <c r="AG7241" s="284"/>
      <c r="AI7241" s="276" t="s">
        <v>47139</v>
      </c>
      <c r="AJ7241" s="277">
        <v>156598.75</v>
      </c>
      <c r="AL7241" s="246" t="s">
        <v>35138</v>
      </c>
      <c r="AM7241" s="247">
        <v>123500</v>
      </c>
      <c r="AO7241" s="226" t="s">
        <v>39208</v>
      </c>
      <c r="AP7241" s="227">
        <v>11934.65</v>
      </c>
      <c r="AR7241" s="207" t="s">
        <v>21486</v>
      </c>
      <c r="AS7241" s="208">
        <v>6269.14</v>
      </c>
      <c r="AT7241" s="93"/>
      <c r="AU7241" s="93"/>
      <c r="AV7241" s="93"/>
    </row>
    <row r="7242" spans="33:48" x14ac:dyDescent="0.55000000000000004">
      <c r="AI7242" s="276" t="s">
        <v>48153</v>
      </c>
      <c r="AJ7242" s="277">
        <v>23489.4</v>
      </c>
      <c r="AL7242" s="246" t="s">
        <v>62024</v>
      </c>
      <c r="AM7242" s="247">
        <v>3680</v>
      </c>
      <c r="AO7242" s="226" t="s">
        <v>21548</v>
      </c>
      <c r="AP7242" s="227">
        <v>433640.84</v>
      </c>
      <c r="AR7242" s="207" t="s">
        <v>21487</v>
      </c>
      <c r="AS7242" s="208">
        <v>17537.740000000002</v>
      </c>
      <c r="AT7242" s="93"/>
      <c r="AU7242" s="93"/>
      <c r="AV7242" s="93"/>
    </row>
    <row r="7243" spans="33:48" x14ac:dyDescent="0.55000000000000004">
      <c r="AG7243" s="284"/>
      <c r="AI7243" s="276" t="s">
        <v>59158</v>
      </c>
      <c r="AJ7243" s="277">
        <v>72286.37</v>
      </c>
      <c r="AL7243" s="246" t="s">
        <v>35139</v>
      </c>
      <c r="AM7243" s="247">
        <v>4350</v>
      </c>
      <c r="AO7243" s="226" t="s">
        <v>33665</v>
      </c>
      <c r="AP7243" s="227">
        <v>796416.71</v>
      </c>
      <c r="AR7243" s="207" t="s">
        <v>21488</v>
      </c>
      <c r="AS7243" s="208">
        <v>2412.4699999999998</v>
      </c>
      <c r="AT7243" s="93"/>
      <c r="AU7243" s="93"/>
      <c r="AV7243" s="93"/>
    </row>
    <row r="7244" spans="33:48" x14ac:dyDescent="0.55000000000000004">
      <c r="AG7244" s="284"/>
      <c r="AI7244" s="276" t="s">
        <v>68350</v>
      </c>
      <c r="AJ7244" s="277">
        <v>55000</v>
      </c>
      <c r="AL7244" s="246" t="s">
        <v>63700</v>
      </c>
      <c r="AM7244" s="247">
        <v>259078.54</v>
      </c>
      <c r="AO7244" s="226" t="s">
        <v>33666</v>
      </c>
      <c r="AP7244" s="227">
        <v>22567.56</v>
      </c>
      <c r="AR7244" s="207" t="s">
        <v>21489</v>
      </c>
      <c r="AS7244" s="208">
        <v>3388.84</v>
      </c>
      <c r="AT7244" s="93"/>
      <c r="AU7244" s="93"/>
      <c r="AV7244" s="93"/>
    </row>
    <row r="7245" spans="33:48" x14ac:dyDescent="0.55000000000000004">
      <c r="AG7245" s="284"/>
      <c r="AI7245" s="276" t="s">
        <v>68351</v>
      </c>
      <c r="AJ7245" s="277">
        <v>2300</v>
      </c>
      <c r="AL7245" s="246" t="s">
        <v>33673</v>
      </c>
      <c r="AM7245" s="247">
        <v>372587.53</v>
      </c>
      <c r="AO7245" s="226" t="s">
        <v>45017</v>
      </c>
      <c r="AP7245" s="227">
        <v>9525</v>
      </c>
      <c r="AR7245" s="207" t="s">
        <v>21490</v>
      </c>
      <c r="AS7245" s="208">
        <v>30533.97</v>
      </c>
      <c r="AT7245" s="93"/>
      <c r="AU7245" s="93"/>
      <c r="AV7245" s="93"/>
    </row>
    <row r="7246" spans="33:48" x14ac:dyDescent="0.55000000000000004">
      <c r="AG7246" s="284"/>
      <c r="AI7246" s="276" t="s">
        <v>24900</v>
      </c>
      <c r="AJ7246" s="277">
        <v>63259.45</v>
      </c>
      <c r="AL7246" s="246" t="s">
        <v>33674</v>
      </c>
      <c r="AM7246" s="247">
        <v>325795.28000000003</v>
      </c>
      <c r="AO7246" s="226" t="s">
        <v>46994</v>
      </c>
      <c r="AP7246" s="227">
        <v>1099.96</v>
      </c>
      <c r="AR7246" s="207" t="s">
        <v>21491</v>
      </c>
      <c r="AS7246" s="208">
        <v>26098.55</v>
      </c>
      <c r="AT7246" s="93"/>
      <c r="AU7246" s="93"/>
      <c r="AV7246" s="93"/>
    </row>
    <row r="7247" spans="33:48" x14ac:dyDescent="0.55000000000000004">
      <c r="AG7247" s="284"/>
      <c r="AI7247" s="276" t="s">
        <v>68352</v>
      </c>
      <c r="AJ7247" s="277">
        <v>80420.429999999993</v>
      </c>
      <c r="AL7247" s="246" t="s">
        <v>33675</v>
      </c>
      <c r="AM7247" s="247">
        <v>99858.96</v>
      </c>
      <c r="AO7247" s="226" t="s">
        <v>45018</v>
      </c>
      <c r="AP7247" s="227">
        <v>2661.73</v>
      </c>
      <c r="AR7247" s="207" t="s">
        <v>21492</v>
      </c>
      <c r="AS7247" s="208">
        <v>304710.55</v>
      </c>
      <c r="AT7247" s="93"/>
      <c r="AU7247" s="93"/>
      <c r="AV7247" s="93"/>
    </row>
    <row r="7248" spans="33:48" x14ac:dyDescent="0.55000000000000004">
      <c r="AG7248" s="284"/>
      <c r="AI7248" s="276" t="s">
        <v>49062</v>
      </c>
      <c r="AJ7248" s="277">
        <v>42332.83</v>
      </c>
      <c r="AL7248" s="246" t="s">
        <v>33676</v>
      </c>
      <c r="AM7248" s="247">
        <v>4872</v>
      </c>
      <c r="AO7248" s="226" t="s">
        <v>21549</v>
      </c>
      <c r="AP7248" s="227">
        <v>217009.84</v>
      </c>
      <c r="AR7248" s="207" t="s">
        <v>21493</v>
      </c>
      <c r="AS7248" s="208">
        <v>276469.65000000002</v>
      </c>
      <c r="AT7248" s="93"/>
      <c r="AU7248" s="93"/>
      <c r="AV7248" s="93"/>
    </row>
    <row r="7249" spans="33:48" x14ac:dyDescent="0.55000000000000004">
      <c r="AG7249" s="284"/>
      <c r="AI7249" s="276" t="s">
        <v>24902</v>
      </c>
      <c r="AJ7249" s="277">
        <v>74594.27</v>
      </c>
      <c r="AL7249" s="246" t="s">
        <v>59640</v>
      </c>
      <c r="AM7249" s="247">
        <v>17.28</v>
      </c>
      <c r="AO7249" s="226" t="s">
        <v>50017</v>
      </c>
      <c r="AP7249" s="227">
        <v>70075</v>
      </c>
      <c r="AR7249" s="207" t="s">
        <v>21494</v>
      </c>
      <c r="AS7249" s="208">
        <v>65781.119999999995</v>
      </c>
      <c r="AT7249" s="93"/>
      <c r="AU7249" s="93"/>
      <c r="AV7249" s="93"/>
    </row>
    <row r="7250" spans="33:48" x14ac:dyDescent="0.55000000000000004">
      <c r="AG7250" s="284"/>
      <c r="AI7250" s="276" t="s">
        <v>69771</v>
      </c>
      <c r="AJ7250" s="277">
        <v>1714.34</v>
      </c>
      <c r="AL7250" s="246" t="s">
        <v>62658</v>
      </c>
      <c r="AM7250" s="247">
        <v>24000</v>
      </c>
      <c r="AO7250" s="226" t="s">
        <v>50018</v>
      </c>
      <c r="AP7250" s="227">
        <v>5360.62</v>
      </c>
      <c r="AR7250" s="207" t="s">
        <v>21495</v>
      </c>
      <c r="AS7250" s="208">
        <v>46764.32</v>
      </c>
      <c r="AT7250" s="93"/>
      <c r="AU7250" s="93"/>
      <c r="AV7250" s="93"/>
    </row>
    <row r="7251" spans="33:48" x14ac:dyDescent="0.55000000000000004">
      <c r="AG7251" s="284"/>
      <c r="AI7251" s="276" t="s">
        <v>70678</v>
      </c>
      <c r="AJ7251" s="277">
        <v>15000</v>
      </c>
      <c r="AL7251" s="246" t="s">
        <v>33677</v>
      </c>
      <c r="AM7251" s="247">
        <v>69434.850000000006</v>
      </c>
      <c r="AO7251" s="226" t="s">
        <v>50019</v>
      </c>
      <c r="AP7251" s="227">
        <v>16148.2</v>
      </c>
      <c r="AR7251" s="207" t="s">
        <v>21496</v>
      </c>
      <c r="AS7251" s="208">
        <v>37607.440000000002</v>
      </c>
      <c r="AT7251" s="93"/>
      <c r="AU7251" s="93"/>
      <c r="AV7251" s="93"/>
    </row>
    <row r="7252" spans="33:48" x14ac:dyDescent="0.55000000000000004">
      <c r="AG7252" s="284"/>
      <c r="AI7252" s="276" t="s">
        <v>70679</v>
      </c>
      <c r="AJ7252" s="277">
        <v>1147.46</v>
      </c>
      <c r="AL7252" s="246" t="s">
        <v>21762</v>
      </c>
      <c r="AM7252" s="247">
        <v>1459156.64</v>
      </c>
      <c r="AO7252" s="226" t="s">
        <v>52642</v>
      </c>
      <c r="AP7252" s="227">
        <v>2145.1799999999998</v>
      </c>
      <c r="AR7252" s="207" t="s">
        <v>21497</v>
      </c>
      <c r="AS7252" s="208">
        <v>18912.599999999999</v>
      </c>
      <c r="AT7252" s="93"/>
      <c r="AU7252" s="93"/>
      <c r="AV7252" s="93"/>
    </row>
    <row r="7253" spans="33:48" x14ac:dyDescent="0.55000000000000004">
      <c r="AG7253" s="284"/>
      <c r="AI7253" s="276" t="s">
        <v>68353</v>
      </c>
      <c r="AJ7253" s="277">
        <v>616.24</v>
      </c>
      <c r="AL7253" s="246" t="s">
        <v>45040</v>
      </c>
      <c r="AM7253" s="247">
        <v>524679.31999999995</v>
      </c>
      <c r="AO7253" s="226" t="s">
        <v>52643</v>
      </c>
      <c r="AP7253" s="227">
        <v>859.11</v>
      </c>
      <c r="AR7253" s="207" t="s">
        <v>21498</v>
      </c>
      <c r="AS7253" s="208">
        <v>31256.74</v>
      </c>
      <c r="AT7253" s="93"/>
      <c r="AU7253" s="93"/>
      <c r="AV7253" s="93"/>
    </row>
    <row r="7254" spans="33:48" x14ac:dyDescent="0.55000000000000004">
      <c r="AG7254" s="284"/>
      <c r="AI7254" s="276" t="s">
        <v>62156</v>
      </c>
      <c r="AJ7254" s="277">
        <v>6185.37</v>
      </c>
      <c r="AL7254" s="246" t="s">
        <v>35140</v>
      </c>
      <c r="AM7254" s="247">
        <v>1150348.3600000001</v>
      </c>
      <c r="AO7254" s="226" t="s">
        <v>52644</v>
      </c>
      <c r="AP7254" s="227">
        <v>65.73</v>
      </c>
      <c r="AR7254" s="207" t="s">
        <v>21499</v>
      </c>
      <c r="AS7254" s="208">
        <v>44839.55</v>
      </c>
      <c r="AT7254" s="93"/>
      <c r="AU7254" s="93"/>
      <c r="AV7254" s="93"/>
    </row>
    <row r="7255" spans="33:48" x14ac:dyDescent="0.55000000000000004">
      <c r="AG7255" s="284"/>
      <c r="AI7255" s="276" t="s">
        <v>62157</v>
      </c>
      <c r="AJ7255" s="277">
        <v>520.54999999999995</v>
      </c>
      <c r="AL7255" s="246" t="s">
        <v>39224</v>
      </c>
      <c r="AM7255" s="247">
        <v>1757743.81</v>
      </c>
      <c r="AO7255" s="226" t="s">
        <v>52645</v>
      </c>
      <c r="AP7255" s="227">
        <v>207.05</v>
      </c>
      <c r="AR7255" s="207" t="s">
        <v>21500</v>
      </c>
      <c r="AS7255" s="208">
        <v>28629.7</v>
      </c>
      <c r="AT7255" s="93"/>
      <c r="AU7255" s="93"/>
      <c r="AV7255" s="93"/>
    </row>
    <row r="7256" spans="33:48" x14ac:dyDescent="0.55000000000000004">
      <c r="AG7256" s="284"/>
      <c r="AI7256" s="276" t="s">
        <v>68354</v>
      </c>
      <c r="AJ7256" s="277">
        <v>2730</v>
      </c>
      <c r="AL7256" s="246" t="s">
        <v>36354</v>
      </c>
      <c r="AM7256" s="247">
        <v>7955.22</v>
      </c>
      <c r="AO7256" s="226" t="s">
        <v>52646</v>
      </c>
      <c r="AP7256" s="227">
        <v>2346.75</v>
      </c>
      <c r="AR7256" s="207" t="s">
        <v>21501</v>
      </c>
      <c r="AS7256" s="208">
        <v>68695.53</v>
      </c>
      <c r="AT7256" s="93"/>
      <c r="AU7256" s="93"/>
      <c r="AV7256" s="93"/>
    </row>
    <row r="7257" spans="33:48" x14ac:dyDescent="0.55000000000000004">
      <c r="AG7257" s="284"/>
      <c r="AI7257" s="276" t="s">
        <v>68355</v>
      </c>
      <c r="AJ7257" s="277">
        <v>3224</v>
      </c>
      <c r="AL7257" s="246" t="s">
        <v>21763</v>
      </c>
      <c r="AM7257" s="247">
        <v>135985.62</v>
      </c>
      <c r="AO7257" s="226" t="s">
        <v>50020</v>
      </c>
      <c r="AP7257" s="227">
        <v>73964.12</v>
      </c>
      <c r="AR7257" s="207" t="s">
        <v>21502</v>
      </c>
      <c r="AS7257" s="208">
        <v>1270.5</v>
      </c>
      <c r="AT7257" s="93"/>
      <c r="AU7257" s="93"/>
      <c r="AV7257" s="93"/>
    </row>
    <row r="7258" spans="33:48" x14ac:dyDescent="0.55000000000000004">
      <c r="AG7258" s="284"/>
      <c r="AI7258" s="276" t="s">
        <v>68356</v>
      </c>
      <c r="AJ7258" s="277">
        <v>0.33</v>
      </c>
      <c r="AL7258" s="246" t="s">
        <v>52704</v>
      </c>
      <c r="AM7258" s="247">
        <v>10725.77</v>
      </c>
      <c r="AO7258" s="226" t="s">
        <v>52647</v>
      </c>
      <c r="AP7258" s="227">
        <v>188.41</v>
      </c>
      <c r="AR7258" s="207" t="s">
        <v>21503</v>
      </c>
      <c r="AS7258" s="208">
        <v>50756.94</v>
      </c>
      <c r="AT7258" s="93"/>
      <c r="AU7258" s="93"/>
      <c r="AV7258" s="93"/>
    </row>
    <row r="7259" spans="33:48" x14ac:dyDescent="0.55000000000000004">
      <c r="AG7259" s="284"/>
      <c r="AI7259" s="276" t="s">
        <v>35378</v>
      </c>
      <c r="AJ7259" s="277">
        <v>607.20000000000005</v>
      </c>
      <c r="AL7259" s="246" t="s">
        <v>52705</v>
      </c>
      <c r="AM7259" s="247">
        <v>820.54</v>
      </c>
      <c r="AO7259" s="226" t="s">
        <v>52648</v>
      </c>
      <c r="AP7259" s="227">
        <v>6029.19</v>
      </c>
      <c r="AR7259" s="207" t="s">
        <v>21504</v>
      </c>
      <c r="AS7259" s="208">
        <v>525.45000000000005</v>
      </c>
      <c r="AT7259" s="93"/>
      <c r="AU7259" s="93"/>
      <c r="AV7259" s="93"/>
    </row>
    <row r="7260" spans="33:48" x14ac:dyDescent="0.55000000000000004">
      <c r="AG7260" s="284"/>
      <c r="AI7260" s="276" t="s">
        <v>62158</v>
      </c>
      <c r="AJ7260" s="277">
        <v>1096.0899999999999</v>
      </c>
      <c r="AL7260" s="246" t="s">
        <v>52706</v>
      </c>
      <c r="AM7260" s="247">
        <v>2627.81</v>
      </c>
      <c r="AO7260" s="226" t="s">
        <v>21550</v>
      </c>
      <c r="AP7260" s="227">
        <v>2750</v>
      </c>
      <c r="AR7260" s="207" t="s">
        <v>21505</v>
      </c>
      <c r="AS7260" s="208">
        <v>49759.88</v>
      </c>
      <c r="AT7260" s="93"/>
      <c r="AU7260" s="93"/>
      <c r="AV7260" s="93"/>
    </row>
    <row r="7261" spans="33:48" x14ac:dyDescent="0.55000000000000004">
      <c r="AG7261" s="284"/>
      <c r="AI7261" s="276" t="s">
        <v>24976</v>
      </c>
      <c r="AJ7261" s="277">
        <v>223.05</v>
      </c>
      <c r="AL7261" s="246" t="s">
        <v>58550</v>
      </c>
      <c r="AM7261" s="247">
        <v>14536.3</v>
      </c>
      <c r="AO7261" s="226" t="s">
        <v>52649</v>
      </c>
      <c r="AP7261" s="227">
        <v>896.88</v>
      </c>
      <c r="AR7261" s="207" t="s">
        <v>21506</v>
      </c>
      <c r="AS7261" s="208">
        <v>122328.68</v>
      </c>
      <c r="AT7261" s="93"/>
      <c r="AU7261" s="93"/>
      <c r="AV7261" s="93"/>
    </row>
    <row r="7262" spans="33:48" x14ac:dyDescent="0.55000000000000004">
      <c r="AG7262" s="284"/>
      <c r="AI7262" s="276" t="s">
        <v>24977</v>
      </c>
      <c r="AJ7262" s="277">
        <v>866.63</v>
      </c>
      <c r="AL7262" s="246" t="s">
        <v>57497</v>
      </c>
      <c r="AM7262" s="247">
        <v>2144.5100000000002</v>
      </c>
      <c r="AO7262" s="226" t="s">
        <v>40349</v>
      </c>
      <c r="AP7262" s="227">
        <v>407230.59</v>
      </c>
      <c r="AR7262" s="207" t="s">
        <v>21507</v>
      </c>
      <c r="AS7262" s="208">
        <v>43561.88</v>
      </c>
      <c r="AT7262" s="93"/>
      <c r="AU7262" s="93"/>
      <c r="AV7262" s="93"/>
    </row>
    <row r="7263" spans="33:48" x14ac:dyDescent="0.55000000000000004">
      <c r="AG7263" s="284"/>
      <c r="AI7263" s="276" t="s">
        <v>56389</v>
      </c>
      <c r="AJ7263" s="277">
        <v>35186.559999999998</v>
      </c>
      <c r="AL7263" s="246" t="s">
        <v>59641</v>
      </c>
      <c r="AM7263" s="247">
        <v>2667.97</v>
      </c>
      <c r="AO7263" s="226" t="s">
        <v>48017</v>
      </c>
      <c r="AP7263" s="227">
        <v>4480.37</v>
      </c>
      <c r="AR7263" s="207" t="s">
        <v>21508</v>
      </c>
      <c r="AS7263" s="208">
        <v>11132.69</v>
      </c>
      <c r="AT7263" s="93"/>
      <c r="AU7263" s="93"/>
      <c r="AV7263" s="93"/>
    </row>
    <row r="7264" spans="33:48" x14ac:dyDescent="0.55000000000000004">
      <c r="AG7264" s="284"/>
      <c r="AI7264" s="276" t="s">
        <v>56390</v>
      </c>
      <c r="AJ7264" s="277">
        <v>2277.2800000000002</v>
      </c>
      <c r="AL7264" s="246" t="s">
        <v>58866</v>
      </c>
      <c r="AM7264" s="247">
        <v>960.39</v>
      </c>
      <c r="AO7264" s="226" t="s">
        <v>39209</v>
      </c>
      <c r="AP7264" s="227">
        <v>432344.6</v>
      </c>
      <c r="AR7264" s="207" t="s">
        <v>21509</v>
      </c>
      <c r="AS7264" s="208">
        <v>9990</v>
      </c>
      <c r="AT7264" s="93"/>
      <c r="AU7264" s="93"/>
      <c r="AV7264" s="93"/>
    </row>
    <row r="7265" spans="33:48" x14ac:dyDescent="0.55000000000000004">
      <c r="AG7265" s="284"/>
      <c r="AI7265" s="276" t="s">
        <v>63757</v>
      </c>
      <c r="AJ7265" s="277">
        <v>21721.23</v>
      </c>
      <c r="AL7265" s="246" t="s">
        <v>57498</v>
      </c>
      <c r="AM7265" s="247">
        <v>140</v>
      </c>
      <c r="AO7265" s="226" t="s">
        <v>52650</v>
      </c>
      <c r="AP7265" s="227">
        <v>670.24</v>
      </c>
      <c r="AR7265" s="207" t="s">
        <v>21510</v>
      </c>
      <c r="AS7265" s="208">
        <v>87497.88</v>
      </c>
      <c r="AT7265" s="93"/>
      <c r="AU7265" s="93"/>
      <c r="AV7265" s="93"/>
    </row>
    <row r="7266" spans="33:48" x14ac:dyDescent="0.55000000000000004">
      <c r="AG7266" s="284"/>
      <c r="AI7266" s="276" t="s">
        <v>56392</v>
      </c>
      <c r="AJ7266" s="277">
        <v>4527.67</v>
      </c>
      <c r="AL7266" s="246" t="s">
        <v>59642</v>
      </c>
      <c r="AM7266" s="247">
        <v>22.2</v>
      </c>
      <c r="AO7266" s="226" t="s">
        <v>42581</v>
      </c>
      <c r="AP7266" s="227">
        <v>7595.28</v>
      </c>
      <c r="AR7266" s="207" t="s">
        <v>21511</v>
      </c>
      <c r="AS7266" s="208">
        <v>14060.64</v>
      </c>
      <c r="AT7266" s="93"/>
      <c r="AU7266" s="93"/>
      <c r="AV7266" s="93"/>
    </row>
    <row r="7267" spans="33:48" x14ac:dyDescent="0.55000000000000004">
      <c r="AG7267" s="284"/>
      <c r="AI7267" s="276" t="s">
        <v>56393</v>
      </c>
      <c r="AJ7267" s="277">
        <v>15157.7</v>
      </c>
      <c r="AL7267" s="246" t="s">
        <v>56226</v>
      </c>
      <c r="AM7267" s="247">
        <v>1000</v>
      </c>
      <c r="AO7267" s="226" t="s">
        <v>52651</v>
      </c>
      <c r="AP7267" s="227">
        <v>15.89</v>
      </c>
      <c r="AR7267" s="207" t="s">
        <v>21512</v>
      </c>
      <c r="AS7267" s="208">
        <v>66759.3</v>
      </c>
      <c r="AT7267" s="93"/>
      <c r="AU7267" s="93"/>
      <c r="AV7267" s="93"/>
    </row>
    <row r="7268" spans="33:48" x14ac:dyDescent="0.55000000000000004">
      <c r="AG7268" s="284"/>
      <c r="AI7268" s="276" t="s">
        <v>59159</v>
      </c>
      <c r="AJ7268" s="277">
        <v>3678.53</v>
      </c>
      <c r="AL7268" s="246" t="s">
        <v>61436</v>
      </c>
      <c r="AM7268" s="247">
        <v>138458.48000000001</v>
      </c>
      <c r="AO7268" s="226" t="s">
        <v>39210</v>
      </c>
      <c r="AP7268" s="227">
        <v>62824.33</v>
      </c>
      <c r="AR7268" s="207" t="s">
        <v>21513</v>
      </c>
      <c r="AS7268" s="208">
        <v>1021449.23</v>
      </c>
      <c r="AT7268" s="93"/>
      <c r="AU7268" s="93"/>
      <c r="AV7268" s="93"/>
    </row>
    <row r="7269" spans="33:48" x14ac:dyDescent="0.55000000000000004">
      <c r="AG7269" s="284"/>
      <c r="AI7269" s="276" t="s">
        <v>55299</v>
      </c>
      <c r="AJ7269" s="277">
        <v>14487.41</v>
      </c>
      <c r="AL7269" s="246" t="s">
        <v>64402</v>
      </c>
      <c r="AM7269" s="247">
        <v>690.77</v>
      </c>
      <c r="AO7269" s="226" t="s">
        <v>52652</v>
      </c>
      <c r="AP7269" s="227">
        <v>20091.52</v>
      </c>
      <c r="AR7269" s="207" t="s">
        <v>21514</v>
      </c>
      <c r="AS7269" s="208">
        <v>3047.85</v>
      </c>
      <c r="AT7269" s="93"/>
      <c r="AU7269" s="93"/>
      <c r="AV7269" s="93"/>
    </row>
    <row r="7270" spans="33:48" x14ac:dyDescent="0.55000000000000004">
      <c r="AG7270" s="284"/>
      <c r="AI7270" s="276" t="s">
        <v>55300</v>
      </c>
      <c r="AJ7270" s="277">
        <v>1108.26</v>
      </c>
      <c r="AL7270" s="246" t="s">
        <v>61437</v>
      </c>
      <c r="AM7270" s="247">
        <v>46260.57</v>
      </c>
      <c r="AO7270" s="226" t="s">
        <v>42582</v>
      </c>
      <c r="AP7270" s="227">
        <v>263.33999999999997</v>
      </c>
      <c r="AR7270" s="207" t="s">
        <v>21515</v>
      </c>
      <c r="AS7270" s="208">
        <v>90601.95</v>
      </c>
      <c r="AT7270" s="93"/>
      <c r="AU7270" s="93"/>
      <c r="AV7270" s="93"/>
    </row>
    <row r="7271" spans="33:48" x14ac:dyDescent="0.55000000000000004">
      <c r="AG7271" s="284"/>
      <c r="AI7271" s="276" t="s">
        <v>55301</v>
      </c>
      <c r="AJ7271" s="277">
        <v>3876.58</v>
      </c>
      <c r="AL7271" s="246" t="s">
        <v>62659</v>
      </c>
      <c r="AM7271" s="247">
        <v>196</v>
      </c>
      <c r="AO7271" s="226" t="s">
        <v>45019</v>
      </c>
      <c r="AP7271" s="227">
        <v>88161.26</v>
      </c>
      <c r="AR7271" s="207" t="s">
        <v>21516</v>
      </c>
      <c r="AS7271" s="208">
        <v>261.63</v>
      </c>
      <c r="AT7271" s="93"/>
      <c r="AU7271" s="93"/>
      <c r="AV7271" s="93"/>
    </row>
    <row r="7272" spans="33:48" x14ac:dyDescent="0.55000000000000004">
      <c r="AG7272" s="284"/>
      <c r="AI7272" s="276" t="s">
        <v>57675</v>
      </c>
      <c r="AJ7272" s="277">
        <v>4924.2</v>
      </c>
      <c r="AL7272" s="246" t="s">
        <v>61438</v>
      </c>
      <c r="AM7272" s="247">
        <v>14544</v>
      </c>
      <c r="AO7272" s="226" t="s">
        <v>39211</v>
      </c>
      <c r="AP7272" s="227">
        <v>75454.45</v>
      </c>
      <c r="AR7272" s="207" t="s">
        <v>21517</v>
      </c>
      <c r="AS7272" s="208">
        <v>20.010000000000002</v>
      </c>
      <c r="AT7272" s="93"/>
      <c r="AU7272" s="93"/>
      <c r="AV7272" s="93"/>
    </row>
    <row r="7273" spans="33:48" x14ac:dyDescent="0.55000000000000004">
      <c r="AG7273" s="284"/>
      <c r="AI7273" s="276" t="s">
        <v>53206</v>
      </c>
      <c r="AJ7273" s="277">
        <v>1714.12</v>
      </c>
      <c r="AL7273" s="246" t="s">
        <v>61439</v>
      </c>
      <c r="AM7273" s="247">
        <v>14987.68</v>
      </c>
      <c r="AO7273" s="226" t="s">
        <v>39212</v>
      </c>
      <c r="AP7273" s="227">
        <v>221513.43</v>
      </c>
      <c r="AR7273" s="207" t="s">
        <v>21518</v>
      </c>
      <c r="AS7273" s="208">
        <v>56.72</v>
      </c>
      <c r="AT7273" s="93"/>
      <c r="AU7273" s="93"/>
      <c r="AV7273" s="93"/>
    </row>
    <row r="7274" spans="33:48" x14ac:dyDescent="0.55000000000000004">
      <c r="AG7274" s="284"/>
      <c r="AI7274" s="276" t="s">
        <v>50245</v>
      </c>
      <c r="AJ7274" s="277">
        <v>32.51</v>
      </c>
      <c r="AL7274" s="246" t="s">
        <v>61440</v>
      </c>
      <c r="AM7274" s="247">
        <v>47855.31</v>
      </c>
      <c r="AO7274" s="226" t="s">
        <v>39213</v>
      </c>
      <c r="AP7274" s="227">
        <v>121753.44</v>
      </c>
      <c r="AR7274" s="207" t="s">
        <v>21519</v>
      </c>
      <c r="AS7274" s="208">
        <v>468.05</v>
      </c>
      <c r="AT7274" s="93"/>
      <c r="AU7274" s="93"/>
      <c r="AV7274" s="93"/>
    </row>
    <row r="7275" spans="33:48" x14ac:dyDescent="0.55000000000000004">
      <c r="AG7275" s="284"/>
      <c r="AI7275" s="276" t="s">
        <v>55302</v>
      </c>
      <c r="AJ7275" s="277">
        <v>1703.27</v>
      </c>
      <c r="AL7275" s="246" t="s">
        <v>61441</v>
      </c>
      <c r="AM7275" s="247">
        <v>18574.060000000001</v>
      </c>
      <c r="AO7275" s="226" t="s">
        <v>48935</v>
      </c>
      <c r="AP7275" s="227">
        <v>174152.48</v>
      </c>
      <c r="AR7275" s="207" t="s">
        <v>21520</v>
      </c>
      <c r="AS7275" s="208">
        <v>352.66</v>
      </c>
      <c r="AT7275" s="93"/>
      <c r="AU7275" s="93"/>
      <c r="AV7275" s="93"/>
    </row>
    <row r="7276" spans="33:48" x14ac:dyDescent="0.55000000000000004">
      <c r="AG7276" s="284"/>
      <c r="AI7276" s="276" t="s">
        <v>62162</v>
      </c>
      <c r="AJ7276" s="277">
        <v>95755.44</v>
      </c>
      <c r="AL7276" s="246" t="s">
        <v>64403</v>
      </c>
      <c r="AM7276" s="247">
        <v>11106.73</v>
      </c>
      <c r="AO7276" s="226" t="s">
        <v>46995</v>
      </c>
      <c r="AP7276" s="227">
        <v>456.9</v>
      </c>
      <c r="AR7276" s="207" t="s">
        <v>21521</v>
      </c>
      <c r="AS7276" s="208">
        <v>3460.61</v>
      </c>
      <c r="AT7276" s="93"/>
      <c r="AU7276" s="93"/>
      <c r="AV7276" s="93"/>
    </row>
    <row r="7277" spans="33:48" x14ac:dyDescent="0.55000000000000004">
      <c r="AG7277" s="284"/>
      <c r="AI7277" s="276" t="s">
        <v>53209</v>
      </c>
      <c r="AJ7277" s="277">
        <v>1163283.8899999999</v>
      </c>
      <c r="AL7277" s="246" t="s">
        <v>61102</v>
      </c>
      <c r="AM7277" s="247">
        <v>23445.77</v>
      </c>
      <c r="AO7277" s="226" t="s">
        <v>46996</v>
      </c>
      <c r="AP7277" s="227">
        <v>58778.51</v>
      </c>
      <c r="AR7277" s="207" t="s">
        <v>21522</v>
      </c>
      <c r="AS7277" s="208">
        <v>256.2</v>
      </c>
      <c r="AT7277" s="93"/>
      <c r="AU7277" s="93"/>
      <c r="AV7277" s="93"/>
    </row>
    <row r="7278" spans="33:48" x14ac:dyDescent="0.55000000000000004">
      <c r="AG7278" s="284"/>
      <c r="AI7278" s="276" t="s">
        <v>36549</v>
      </c>
      <c r="AJ7278" s="277">
        <v>52790</v>
      </c>
      <c r="AL7278" s="246" t="s">
        <v>64404</v>
      </c>
      <c r="AM7278" s="247">
        <v>15399.78</v>
      </c>
      <c r="AO7278" s="226" t="s">
        <v>40350</v>
      </c>
      <c r="AP7278" s="227">
        <v>9762.5400000000009</v>
      </c>
      <c r="AR7278" s="207" t="s">
        <v>21523</v>
      </c>
      <c r="AS7278" s="208">
        <v>5960.07</v>
      </c>
      <c r="AT7278" s="93"/>
      <c r="AU7278" s="93"/>
      <c r="AV7278" s="93"/>
    </row>
    <row r="7279" spans="33:48" x14ac:dyDescent="0.55000000000000004">
      <c r="AG7279" s="284"/>
      <c r="AI7279" s="276" t="s">
        <v>59160</v>
      </c>
      <c r="AJ7279" s="277">
        <v>75756</v>
      </c>
      <c r="AL7279" s="246" t="s">
        <v>64405</v>
      </c>
      <c r="AM7279" s="247">
        <v>45223.8</v>
      </c>
      <c r="AO7279" s="226" t="s">
        <v>39214</v>
      </c>
      <c r="AP7279" s="227">
        <v>373391.68</v>
      </c>
      <c r="AR7279" s="207" t="s">
        <v>21524</v>
      </c>
      <c r="AS7279" s="208">
        <v>67004.58</v>
      </c>
      <c r="AT7279" s="93"/>
      <c r="AU7279" s="93"/>
      <c r="AV7279" s="93"/>
    </row>
    <row r="7280" spans="33:48" x14ac:dyDescent="0.55000000000000004">
      <c r="AG7280" s="284"/>
      <c r="AI7280" s="276" t="s">
        <v>35382</v>
      </c>
      <c r="AJ7280" s="277">
        <v>2211221.69</v>
      </c>
      <c r="AL7280" s="246" t="s">
        <v>61210</v>
      </c>
      <c r="AM7280" s="247">
        <v>7068.09</v>
      </c>
      <c r="AO7280" s="226" t="s">
        <v>52653</v>
      </c>
      <c r="AP7280" s="227">
        <v>54005.68</v>
      </c>
      <c r="AR7280" s="207" t="s">
        <v>21525</v>
      </c>
      <c r="AS7280" s="208">
        <v>38099.870000000003</v>
      </c>
      <c r="AT7280" s="93"/>
      <c r="AU7280" s="93"/>
      <c r="AV7280" s="93"/>
    </row>
    <row r="7281" spans="33:48" x14ac:dyDescent="0.55000000000000004">
      <c r="AI7281" s="276" t="s">
        <v>53210</v>
      </c>
      <c r="AJ7281" s="277">
        <v>2566645.81</v>
      </c>
      <c r="AL7281" s="246" t="s">
        <v>64406</v>
      </c>
      <c r="AM7281" s="247">
        <v>865.04</v>
      </c>
      <c r="AO7281" s="226" t="s">
        <v>45020</v>
      </c>
      <c r="AP7281" s="227">
        <v>14456.62</v>
      </c>
      <c r="AR7281" s="207" t="s">
        <v>21526</v>
      </c>
      <c r="AS7281" s="208">
        <v>2783.26</v>
      </c>
      <c r="AT7281" s="93"/>
      <c r="AU7281" s="93"/>
      <c r="AV7281" s="93"/>
    </row>
    <row r="7282" spans="33:48" x14ac:dyDescent="0.55000000000000004">
      <c r="AI7282" s="276" t="s">
        <v>48157</v>
      </c>
      <c r="AJ7282" s="277">
        <v>99632.77</v>
      </c>
      <c r="AL7282" s="246" t="s">
        <v>61103</v>
      </c>
      <c r="AM7282" s="247">
        <v>3931.18</v>
      </c>
      <c r="AO7282" s="226" t="s">
        <v>48936</v>
      </c>
      <c r="AP7282" s="227">
        <v>1269.49</v>
      </c>
      <c r="AR7282" s="207" t="s">
        <v>21527</v>
      </c>
      <c r="AS7282" s="208">
        <v>3056.09</v>
      </c>
      <c r="AT7282" s="93"/>
      <c r="AU7282" s="93"/>
      <c r="AV7282" s="93"/>
    </row>
    <row r="7283" spans="33:48" x14ac:dyDescent="0.55000000000000004">
      <c r="AG7283" s="284"/>
      <c r="AI7283" s="276" t="s">
        <v>68357</v>
      </c>
      <c r="AJ7283" s="277">
        <v>1873.56</v>
      </c>
      <c r="AL7283" s="246" t="s">
        <v>58277</v>
      </c>
      <c r="AM7283" s="247">
        <v>22585.64</v>
      </c>
      <c r="AO7283" s="226" t="s">
        <v>48018</v>
      </c>
      <c r="AP7283" s="227">
        <v>30163.81</v>
      </c>
      <c r="AR7283" s="207" t="s">
        <v>21528</v>
      </c>
      <c r="AS7283" s="208">
        <v>7672.1</v>
      </c>
      <c r="AT7283" s="93"/>
      <c r="AU7283" s="93"/>
      <c r="AV7283" s="93"/>
    </row>
    <row r="7284" spans="33:48" x14ac:dyDescent="0.55000000000000004">
      <c r="AG7284" s="284"/>
      <c r="AI7284" s="276" t="s">
        <v>62163</v>
      </c>
      <c r="AJ7284" s="277">
        <v>88616.72</v>
      </c>
      <c r="AL7284" s="246" t="s">
        <v>64407</v>
      </c>
      <c r="AM7284" s="247">
        <v>3735.18</v>
      </c>
      <c r="AO7284" s="226" t="s">
        <v>48019</v>
      </c>
      <c r="AP7284" s="227">
        <v>3381.84</v>
      </c>
      <c r="AR7284" s="207" t="s">
        <v>21529</v>
      </c>
      <c r="AS7284" s="208">
        <v>4196.4799999999996</v>
      </c>
      <c r="AT7284" s="93"/>
      <c r="AU7284" s="93"/>
      <c r="AV7284" s="93"/>
    </row>
    <row r="7285" spans="33:48" x14ac:dyDescent="0.55000000000000004">
      <c r="AG7285" s="284"/>
      <c r="AI7285" s="276" t="s">
        <v>62164</v>
      </c>
      <c r="AJ7285" s="277">
        <v>18885.12</v>
      </c>
      <c r="AL7285" s="246" t="s">
        <v>64408</v>
      </c>
      <c r="AM7285" s="247">
        <v>29488.46</v>
      </c>
      <c r="AO7285" s="226" t="s">
        <v>50021</v>
      </c>
      <c r="AP7285" s="227">
        <v>7078.12</v>
      </c>
      <c r="AR7285" s="207" t="s">
        <v>21530</v>
      </c>
      <c r="AS7285" s="208">
        <v>1877.37</v>
      </c>
      <c r="AT7285" s="93"/>
      <c r="AU7285" s="93"/>
      <c r="AV7285" s="93"/>
    </row>
    <row r="7286" spans="33:48" x14ac:dyDescent="0.55000000000000004">
      <c r="AG7286" s="284"/>
      <c r="AI7286" s="276" t="s">
        <v>61523</v>
      </c>
      <c r="AJ7286" s="277">
        <v>75022.5</v>
      </c>
      <c r="AL7286" s="246" t="s">
        <v>64409</v>
      </c>
      <c r="AM7286" s="247">
        <v>1576.95</v>
      </c>
      <c r="AO7286" s="226" t="s">
        <v>48937</v>
      </c>
      <c r="AP7286" s="227">
        <v>753.04</v>
      </c>
      <c r="AR7286" s="207" t="s">
        <v>21531</v>
      </c>
      <c r="AS7286" s="208">
        <v>360</v>
      </c>
      <c r="AT7286" s="93"/>
      <c r="AU7286" s="93"/>
      <c r="AV7286" s="93"/>
    </row>
    <row r="7287" spans="33:48" x14ac:dyDescent="0.55000000000000004">
      <c r="AI7287" s="276" t="s">
        <v>62165</v>
      </c>
      <c r="AJ7287" s="277">
        <v>39327.86</v>
      </c>
      <c r="AL7287" s="246" t="s">
        <v>64410</v>
      </c>
      <c r="AM7287" s="247">
        <v>9535.66</v>
      </c>
      <c r="AO7287" s="226" t="s">
        <v>46997</v>
      </c>
      <c r="AP7287" s="227">
        <v>21427.55</v>
      </c>
      <c r="AR7287" s="207" t="s">
        <v>21532</v>
      </c>
      <c r="AS7287" s="208">
        <v>2.2200000000000002</v>
      </c>
      <c r="AT7287" s="93"/>
      <c r="AU7287" s="93"/>
      <c r="AV7287" s="93"/>
    </row>
    <row r="7288" spans="33:48" x14ac:dyDescent="0.55000000000000004">
      <c r="AG7288" s="284"/>
      <c r="AI7288" s="276" t="s">
        <v>45371</v>
      </c>
      <c r="AJ7288" s="277">
        <v>500</v>
      </c>
      <c r="AL7288" s="246" t="s">
        <v>64411</v>
      </c>
      <c r="AM7288" s="247">
        <v>3105.91</v>
      </c>
      <c r="AO7288" s="226" t="s">
        <v>48020</v>
      </c>
      <c r="AP7288" s="227">
        <v>2669.61</v>
      </c>
      <c r="AR7288" s="207" t="s">
        <v>21533</v>
      </c>
      <c r="AS7288" s="208">
        <v>65.849999999999994</v>
      </c>
      <c r="AT7288" s="93"/>
      <c r="AU7288" s="93"/>
      <c r="AV7288" s="93"/>
    </row>
    <row r="7289" spans="33:48" x14ac:dyDescent="0.55000000000000004">
      <c r="AG7289" s="284"/>
      <c r="AI7289" s="276" t="s">
        <v>35383</v>
      </c>
      <c r="AJ7289" s="277">
        <v>519933.38</v>
      </c>
      <c r="AL7289" s="246" t="s">
        <v>64412</v>
      </c>
      <c r="AM7289" s="247">
        <v>8072.28</v>
      </c>
      <c r="AO7289" s="226" t="s">
        <v>48938</v>
      </c>
      <c r="AP7289" s="227">
        <v>8107.66</v>
      </c>
      <c r="AR7289" s="207" t="s">
        <v>21534</v>
      </c>
      <c r="AS7289" s="208">
        <v>4560</v>
      </c>
      <c r="AT7289" s="93"/>
      <c r="AU7289" s="93"/>
      <c r="AV7289" s="93"/>
    </row>
    <row r="7290" spans="33:48" x14ac:dyDescent="0.55000000000000004">
      <c r="AG7290" s="284"/>
      <c r="AI7290" s="276" t="s">
        <v>70060</v>
      </c>
      <c r="AJ7290" s="277">
        <v>304600</v>
      </c>
      <c r="AL7290" s="246" t="s">
        <v>64413</v>
      </c>
      <c r="AM7290" s="247">
        <v>36242.43</v>
      </c>
      <c r="AO7290" s="226" t="s">
        <v>48939</v>
      </c>
      <c r="AP7290" s="227">
        <v>43031</v>
      </c>
      <c r="AR7290" s="207" t="s">
        <v>21535</v>
      </c>
      <c r="AS7290" s="208">
        <v>15382.54</v>
      </c>
      <c r="AT7290" s="93"/>
      <c r="AU7290" s="93"/>
      <c r="AV7290" s="93"/>
    </row>
    <row r="7291" spans="33:48" x14ac:dyDescent="0.55000000000000004">
      <c r="AG7291" s="284"/>
      <c r="AI7291" s="276" t="s">
        <v>68358</v>
      </c>
      <c r="AJ7291" s="277">
        <v>7207.65</v>
      </c>
      <c r="AL7291" s="246" t="s">
        <v>64414</v>
      </c>
      <c r="AM7291" s="247">
        <v>23539.1</v>
      </c>
      <c r="AO7291" s="226" t="s">
        <v>45021</v>
      </c>
      <c r="AP7291" s="227">
        <v>880927.6</v>
      </c>
      <c r="AR7291" s="207" t="s">
        <v>21536</v>
      </c>
      <c r="AS7291" s="208">
        <v>276270.73</v>
      </c>
      <c r="AT7291" s="93"/>
      <c r="AU7291" s="93"/>
      <c r="AV7291" s="93"/>
    </row>
    <row r="7292" spans="33:48" x14ac:dyDescent="0.55000000000000004">
      <c r="AG7292" s="284"/>
      <c r="AI7292" s="276" t="s">
        <v>57676</v>
      </c>
      <c r="AJ7292" s="277">
        <v>14996.47</v>
      </c>
      <c r="AL7292" s="246" t="s">
        <v>64415</v>
      </c>
      <c r="AM7292" s="247">
        <v>21930.55</v>
      </c>
      <c r="AO7292" s="226" t="s">
        <v>45022</v>
      </c>
      <c r="AP7292" s="227">
        <v>67324.399999999994</v>
      </c>
      <c r="AR7292" s="207" t="s">
        <v>21537</v>
      </c>
      <c r="AS7292" s="208">
        <v>7375.25</v>
      </c>
      <c r="AT7292" s="93"/>
      <c r="AU7292" s="93"/>
      <c r="AV7292" s="93"/>
    </row>
    <row r="7293" spans="33:48" x14ac:dyDescent="0.55000000000000004">
      <c r="AG7293" s="284"/>
      <c r="AI7293" s="276" t="s">
        <v>68359</v>
      </c>
      <c r="AJ7293" s="277">
        <v>1122.92</v>
      </c>
      <c r="AL7293" s="246" t="s">
        <v>64416</v>
      </c>
      <c r="AM7293" s="247">
        <v>55394.95</v>
      </c>
      <c r="AO7293" s="226" t="s">
        <v>52654</v>
      </c>
      <c r="AP7293" s="227">
        <v>1938</v>
      </c>
      <c r="AR7293" s="207" t="s">
        <v>21538</v>
      </c>
      <c r="AS7293" s="208">
        <v>2839.82</v>
      </c>
      <c r="AT7293" s="93"/>
      <c r="AU7293" s="93"/>
      <c r="AV7293" s="93"/>
    </row>
    <row r="7294" spans="33:48" x14ac:dyDescent="0.55000000000000004">
      <c r="AG7294" s="284"/>
      <c r="AI7294" s="276" t="s">
        <v>68360</v>
      </c>
      <c r="AJ7294" s="277">
        <v>32138.080000000002</v>
      </c>
      <c r="AL7294" s="246" t="s">
        <v>59098</v>
      </c>
      <c r="AM7294" s="247">
        <v>35155.199999999997</v>
      </c>
      <c r="AO7294" s="226" t="s">
        <v>42583</v>
      </c>
      <c r="AP7294" s="227">
        <v>32494.33</v>
      </c>
      <c r="AR7294" s="207" t="s">
        <v>21539</v>
      </c>
      <c r="AS7294" s="208">
        <v>15566.09</v>
      </c>
      <c r="AT7294" s="93"/>
      <c r="AU7294" s="93"/>
      <c r="AV7294" s="93"/>
    </row>
    <row r="7295" spans="33:48" x14ac:dyDescent="0.55000000000000004">
      <c r="AG7295" s="284"/>
      <c r="AI7295" s="276" t="s">
        <v>55304</v>
      </c>
      <c r="AJ7295" s="277">
        <v>655.13</v>
      </c>
      <c r="AL7295" s="246" t="s">
        <v>59099</v>
      </c>
      <c r="AM7295" s="247">
        <v>2468.8200000000002</v>
      </c>
      <c r="AO7295" s="226" t="s">
        <v>42584</v>
      </c>
      <c r="AP7295" s="227">
        <v>2418.48</v>
      </c>
      <c r="AR7295" s="207" t="s">
        <v>21540</v>
      </c>
      <c r="AS7295" s="208">
        <v>950.17</v>
      </c>
      <c r="AT7295" s="93"/>
      <c r="AU7295" s="93"/>
      <c r="AV7295" s="93"/>
    </row>
    <row r="7296" spans="33:48" x14ac:dyDescent="0.55000000000000004">
      <c r="AG7296" s="284"/>
      <c r="AI7296" s="276" t="s">
        <v>35384</v>
      </c>
      <c r="AJ7296" s="277">
        <v>513756.74</v>
      </c>
      <c r="AL7296" s="246" t="s">
        <v>59100</v>
      </c>
      <c r="AM7296" s="247">
        <v>7199.34</v>
      </c>
      <c r="AO7296" s="226" t="s">
        <v>21592</v>
      </c>
      <c r="AP7296" s="227">
        <v>1366.28</v>
      </c>
      <c r="AR7296" s="207" t="s">
        <v>21541</v>
      </c>
      <c r="AS7296" s="208">
        <v>218.61</v>
      </c>
      <c r="AT7296" s="93"/>
      <c r="AU7296" s="93"/>
      <c r="AV7296" s="93"/>
    </row>
    <row r="7297" spans="33:48" x14ac:dyDescent="0.55000000000000004">
      <c r="AG7297" s="284"/>
      <c r="AI7297" s="276" t="s">
        <v>35385</v>
      </c>
      <c r="AJ7297" s="277">
        <v>1686791.21</v>
      </c>
      <c r="AL7297" s="246" t="s">
        <v>61442</v>
      </c>
      <c r="AM7297" s="247">
        <v>4377.83</v>
      </c>
      <c r="AO7297" s="226" t="s">
        <v>50022</v>
      </c>
      <c r="AP7297" s="227">
        <v>2000</v>
      </c>
      <c r="AR7297" s="207" t="s">
        <v>21542</v>
      </c>
      <c r="AS7297" s="208">
        <v>7949.12</v>
      </c>
      <c r="AT7297" s="93"/>
      <c r="AU7297" s="93"/>
      <c r="AV7297" s="93"/>
    </row>
    <row r="7298" spans="33:48" x14ac:dyDescent="0.55000000000000004">
      <c r="AG7298" s="284"/>
      <c r="AI7298" s="276" t="s">
        <v>35386</v>
      </c>
      <c r="AJ7298" s="277">
        <v>1016394.45</v>
      </c>
      <c r="AL7298" s="246" t="s">
        <v>64417</v>
      </c>
      <c r="AM7298" s="247">
        <v>3311.9</v>
      </c>
      <c r="AO7298" s="226" t="s">
        <v>50023</v>
      </c>
      <c r="AP7298" s="227">
        <v>3983.84</v>
      </c>
      <c r="AR7298" s="207" t="s">
        <v>21543</v>
      </c>
      <c r="AS7298" s="208">
        <v>6937.52</v>
      </c>
      <c r="AT7298" s="93"/>
      <c r="AU7298" s="93"/>
      <c r="AV7298" s="93"/>
    </row>
    <row r="7299" spans="33:48" x14ac:dyDescent="0.55000000000000004">
      <c r="AI7299" s="276" t="s">
        <v>56396</v>
      </c>
      <c r="AJ7299" s="277">
        <v>830477.15</v>
      </c>
      <c r="AL7299" s="246" t="s">
        <v>59416</v>
      </c>
      <c r="AM7299" s="247">
        <v>3481.61</v>
      </c>
      <c r="AO7299" s="226" t="s">
        <v>50024</v>
      </c>
      <c r="AP7299" s="227">
        <v>1426</v>
      </c>
      <c r="AR7299" s="207" t="s">
        <v>21544</v>
      </c>
      <c r="AS7299" s="208">
        <v>179.67</v>
      </c>
      <c r="AT7299" s="93"/>
      <c r="AU7299" s="93"/>
      <c r="AV7299" s="93"/>
    </row>
    <row r="7300" spans="33:48" x14ac:dyDescent="0.55000000000000004">
      <c r="AI7300" s="276" t="s">
        <v>66682</v>
      </c>
      <c r="AJ7300" s="277">
        <v>36363.58</v>
      </c>
      <c r="AL7300" s="246" t="s">
        <v>63207</v>
      </c>
      <c r="AM7300" s="247">
        <v>33318.199999999997</v>
      </c>
      <c r="AO7300" s="226" t="s">
        <v>50025</v>
      </c>
      <c r="AP7300" s="227">
        <v>1806</v>
      </c>
      <c r="AR7300" s="207" t="s">
        <v>21545</v>
      </c>
      <c r="AS7300" s="208">
        <v>5520</v>
      </c>
      <c r="AT7300" s="93"/>
      <c r="AU7300" s="93"/>
      <c r="AV7300" s="93"/>
    </row>
    <row r="7301" spans="33:48" x14ac:dyDescent="0.55000000000000004">
      <c r="AI7301" s="276" t="s">
        <v>58879</v>
      </c>
      <c r="AJ7301" s="277">
        <v>900797.79</v>
      </c>
      <c r="AL7301" s="246" t="s">
        <v>63208</v>
      </c>
      <c r="AM7301" s="247">
        <v>2539.65</v>
      </c>
      <c r="AO7301" s="226" t="s">
        <v>50026</v>
      </c>
      <c r="AP7301" s="227">
        <v>200</v>
      </c>
      <c r="AR7301" s="207" t="s">
        <v>21546</v>
      </c>
      <c r="AS7301" s="208">
        <v>3990</v>
      </c>
      <c r="AT7301" s="93"/>
      <c r="AU7301" s="93"/>
      <c r="AV7301" s="93"/>
    </row>
    <row r="7302" spans="33:48" x14ac:dyDescent="0.55000000000000004">
      <c r="AI7302" s="276" t="s">
        <v>59162</v>
      </c>
      <c r="AJ7302" s="277">
        <v>4279218.2699999996</v>
      </c>
      <c r="AL7302" s="246" t="s">
        <v>63209</v>
      </c>
      <c r="AM7302" s="247">
        <v>7766.06</v>
      </c>
      <c r="AO7302" s="226" t="s">
        <v>50027</v>
      </c>
      <c r="AP7302" s="227">
        <v>4666</v>
      </c>
      <c r="AR7302" s="207" t="s">
        <v>21547</v>
      </c>
      <c r="AS7302" s="208">
        <v>2250</v>
      </c>
      <c r="AT7302" s="93"/>
      <c r="AU7302" s="93"/>
      <c r="AV7302" s="93"/>
    </row>
    <row r="7303" spans="33:48" x14ac:dyDescent="0.55000000000000004">
      <c r="AI7303" s="276" t="s">
        <v>56398</v>
      </c>
      <c r="AJ7303" s="277">
        <v>3641057.14</v>
      </c>
      <c r="AL7303" s="246" t="s">
        <v>63210</v>
      </c>
      <c r="AM7303" s="247">
        <v>5500</v>
      </c>
      <c r="AO7303" s="226" t="s">
        <v>21593</v>
      </c>
      <c r="AP7303" s="227">
        <v>524.66999999999996</v>
      </c>
      <c r="AR7303" s="207" t="s">
        <v>21548</v>
      </c>
      <c r="AS7303" s="208">
        <v>26774.17</v>
      </c>
      <c r="AT7303" s="93"/>
      <c r="AU7303" s="93"/>
      <c r="AV7303" s="93"/>
    </row>
    <row r="7304" spans="33:48" x14ac:dyDescent="0.55000000000000004">
      <c r="AI7304" s="276" t="s">
        <v>58303</v>
      </c>
      <c r="AJ7304" s="277">
        <v>637440.57999999996</v>
      </c>
      <c r="AL7304" s="246" t="s">
        <v>61443</v>
      </c>
      <c r="AM7304" s="247">
        <v>2607.14</v>
      </c>
      <c r="AO7304" s="226" t="s">
        <v>33667</v>
      </c>
      <c r="AP7304" s="227">
        <v>2149.56</v>
      </c>
      <c r="AR7304" s="207" t="s">
        <v>21549</v>
      </c>
      <c r="AS7304" s="208">
        <v>12674.33</v>
      </c>
      <c r="AT7304" s="93"/>
      <c r="AU7304" s="93"/>
      <c r="AV7304" s="93"/>
    </row>
    <row r="7305" spans="33:48" x14ac:dyDescent="0.55000000000000004">
      <c r="AI7305" s="276" t="s">
        <v>68361</v>
      </c>
      <c r="AJ7305" s="277">
        <v>3000</v>
      </c>
      <c r="AL7305" s="246" t="s">
        <v>59643</v>
      </c>
      <c r="AM7305" s="247">
        <v>25190.75</v>
      </c>
      <c r="AO7305" s="226" t="s">
        <v>39215</v>
      </c>
      <c r="AP7305" s="227">
        <v>164.44</v>
      </c>
      <c r="AR7305" s="207" t="s">
        <v>21550</v>
      </c>
      <c r="AS7305" s="208">
        <v>22789.25</v>
      </c>
      <c r="AT7305" s="93"/>
      <c r="AU7305" s="93"/>
      <c r="AV7305" s="93"/>
    </row>
    <row r="7306" spans="33:48" x14ac:dyDescent="0.55000000000000004">
      <c r="AI7306" s="276" t="s">
        <v>56399</v>
      </c>
      <c r="AJ7306" s="277">
        <v>7937413.3499999996</v>
      </c>
      <c r="AL7306" s="246" t="s">
        <v>58278</v>
      </c>
      <c r="AM7306" s="247">
        <v>123709.96</v>
      </c>
      <c r="AO7306" s="226" t="s">
        <v>50028</v>
      </c>
      <c r="AP7306" s="227">
        <v>250</v>
      </c>
      <c r="AR7306" s="207" t="s">
        <v>21551</v>
      </c>
      <c r="AS7306" s="208">
        <v>4560</v>
      </c>
      <c r="AT7306" s="93"/>
      <c r="AU7306" s="93"/>
      <c r="AV7306" s="93"/>
    </row>
    <row r="7307" spans="33:48" x14ac:dyDescent="0.55000000000000004">
      <c r="AI7307" s="276" t="s">
        <v>68362</v>
      </c>
      <c r="AJ7307" s="277">
        <v>-136775.65</v>
      </c>
      <c r="AL7307" s="246" t="s">
        <v>57499</v>
      </c>
      <c r="AM7307" s="247">
        <v>35145</v>
      </c>
      <c r="AO7307" s="226" t="s">
        <v>48021</v>
      </c>
      <c r="AP7307" s="227">
        <v>8384.68</v>
      </c>
      <c r="AR7307" s="207" t="s">
        <v>21552</v>
      </c>
      <c r="AS7307" s="208">
        <v>32876.85</v>
      </c>
      <c r="AT7307" s="93"/>
      <c r="AU7307" s="93"/>
      <c r="AV7307" s="93"/>
    </row>
    <row r="7308" spans="33:48" x14ac:dyDescent="0.55000000000000004">
      <c r="AI7308" s="276" t="s">
        <v>59425</v>
      </c>
      <c r="AJ7308" s="277">
        <v>1933060.74</v>
      </c>
      <c r="AL7308" s="246" t="s">
        <v>57500</v>
      </c>
      <c r="AM7308" s="247">
        <v>3000</v>
      </c>
      <c r="AO7308" s="226" t="s">
        <v>48022</v>
      </c>
      <c r="AP7308" s="227">
        <v>622.94000000000005</v>
      </c>
      <c r="AR7308" s="207" t="s">
        <v>21553</v>
      </c>
      <c r="AS7308" s="208">
        <v>397454.35</v>
      </c>
      <c r="AT7308" s="93"/>
      <c r="AU7308" s="93"/>
      <c r="AV7308" s="93"/>
    </row>
    <row r="7309" spans="33:48" x14ac:dyDescent="0.55000000000000004">
      <c r="AI7309" s="276" t="s">
        <v>60083</v>
      </c>
      <c r="AJ7309" s="277">
        <v>3238.36</v>
      </c>
      <c r="AL7309" s="246" t="s">
        <v>57501</v>
      </c>
      <c r="AM7309" s="247">
        <v>28788.71</v>
      </c>
      <c r="AO7309" s="226" t="s">
        <v>48023</v>
      </c>
      <c r="AP7309" s="227">
        <v>2020.72</v>
      </c>
      <c r="AR7309" s="207" t="s">
        <v>21554</v>
      </c>
      <c r="AS7309" s="208">
        <v>276270.73</v>
      </c>
      <c r="AT7309" s="93"/>
      <c r="AU7309" s="93"/>
      <c r="AV7309" s="93"/>
    </row>
    <row r="7310" spans="33:48" x14ac:dyDescent="0.55000000000000004">
      <c r="AI7310" s="276" t="s">
        <v>53212</v>
      </c>
      <c r="AJ7310" s="277">
        <v>26043.83</v>
      </c>
      <c r="AL7310" s="246" t="s">
        <v>21806</v>
      </c>
      <c r="AM7310" s="247">
        <v>8232.26</v>
      </c>
      <c r="AO7310" s="226" t="s">
        <v>48024</v>
      </c>
      <c r="AP7310" s="227">
        <v>2706.94</v>
      </c>
      <c r="AR7310" s="207" t="s">
        <v>21555</v>
      </c>
      <c r="AS7310" s="208">
        <v>46866.87</v>
      </c>
      <c r="AT7310" s="93"/>
      <c r="AU7310" s="93"/>
      <c r="AV7310" s="93"/>
    </row>
    <row r="7311" spans="33:48" x14ac:dyDescent="0.55000000000000004">
      <c r="AI7311" s="276" t="s">
        <v>48158</v>
      </c>
      <c r="AJ7311" s="277">
        <v>1080.3800000000001</v>
      </c>
      <c r="AL7311" s="246" t="s">
        <v>57502</v>
      </c>
      <c r="AM7311" s="247">
        <v>11830.96</v>
      </c>
      <c r="AO7311" s="226" t="s">
        <v>42585</v>
      </c>
      <c r="AP7311" s="227">
        <v>12400</v>
      </c>
      <c r="AR7311" s="207" t="s">
        <v>21556</v>
      </c>
      <c r="AS7311" s="208">
        <v>2839.82</v>
      </c>
      <c r="AT7311" s="93"/>
      <c r="AU7311" s="93"/>
      <c r="AV7311" s="93"/>
    </row>
    <row r="7312" spans="33:48" x14ac:dyDescent="0.55000000000000004">
      <c r="AI7312" s="276" t="s">
        <v>53213</v>
      </c>
      <c r="AJ7312" s="277">
        <v>461.17</v>
      </c>
      <c r="AL7312" s="246" t="s">
        <v>57503</v>
      </c>
      <c r="AM7312" s="247">
        <v>827.29</v>
      </c>
      <c r="AO7312" s="226" t="s">
        <v>42586</v>
      </c>
      <c r="AP7312" s="227">
        <v>1310</v>
      </c>
      <c r="AR7312" s="207" t="s">
        <v>21557</v>
      </c>
      <c r="AS7312" s="208">
        <v>65781.119999999995</v>
      </c>
      <c r="AT7312" s="93"/>
      <c r="AU7312" s="93"/>
      <c r="AV7312" s="93"/>
    </row>
    <row r="7313" spans="35:48" x14ac:dyDescent="0.55000000000000004">
      <c r="AI7313" s="276" t="s">
        <v>58304</v>
      </c>
      <c r="AJ7313" s="277">
        <v>4684.1899999999996</v>
      </c>
      <c r="AL7313" s="246" t="s">
        <v>55191</v>
      </c>
      <c r="AM7313" s="247">
        <v>2160</v>
      </c>
      <c r="AO7313" s="226" t="s">
        <v>42587</v>
      </c>
      <c r="AP7313" s="227">
        <v>6288.51</v>
      </c>
      <c r="AR7313" s="207" t="s">
        <v>21558</v>
      </c>
      <c r="AS7313" s="208">
        <v>16078.44</v>
      </c>
      <c r="AT7313" s="93"/>
      <c r="AU7313" s="93"/>
      <c r="AV7313" s="93"/>
    </row>
    <row r="7314" spans="35:48" x14ac:dyDescent="0.55000000000000004">
      <c r="AI7314" s="276" t="s">
        <v>68363</v>
      </c>
      <c r="AJ7314" s="277">
        <v>-17.2</v>
      </c>
      <c r="AL7314" s="246" t="s">
        <v>55192</v>
      </c>
      <c r="AM7314" s="247">
        <v>165.24</v>
      </c>
      <c r="AO7314" s="226" t="s">
        <v>42588</v>
      </c>
      <c r="AP7314" s="227">
        <v>468.54</v>
      </c>
      <c r="AR7314" s="207" t="s">
        <v>21559</v>
      </c>
      <c r="AS7314" s="208">
        <v>55560.57</v>
      </c>
      <c r="AT7314" s="93"/>
      <c r="AU7314" s="93"/>
      <c r="AV7314" s="93"/>
    </row>
    <row r="7315" spans="35:48" x14ac:dyDescent="0.55000000000000004">
      <c r="AI7315" s="276" t="s">
        <v>56400</v>
      </c>
      <c r="AJ7315" s="277">
        <v>45237.1</v>
      </c>
      <c r="AL7315" s="246" t="s">
        <v>55193</v>
      </c>
      <c r="AM7315" s="247">
        <v>529.20000000000005</v>
      </c>
      <c r="AO7315" s="226" t="s">
        <v>42589</v>
      </c>
      <c r="AP7315" s="227">
        <v>1363.35</v>
      </c>
      <c r="AR7315" s="207" t="s">
        <v>21560</v>
      </c>
      <c r="AS7315" s="208">
        <v>950.17</v>
      </c>
      <c r="AT7315" s="93"/>
      <c r="AU7315" s="93"/>
      <c r="AV7315" s="93"/>
    </row>
    <row r="7316" spans="35:48" x14ac:dyDescent="0.55000000000000004">
      <c r="AI7316" s="276" t="s">
        <v>62166</v>
      </c>
      <c r="AJ7316" s="277">
        <v>888.19</v>
      </c>
      <c r="AL7316" s="246" t="s">
        <v>57504</v>
      </c>
      <c r="AM7316" s="247">
        <v>77.7</v>
      </c>
      <c r="AO7316" s="226" t="s">
        <v>42590</v>
      </c>
      <c r="AP7316" s="227">
        <v>1576.28</v>
      </c>
      <c r="AR7316" s="207" t="s">
        <v>21561</v>
      </c>
      <c r="AS7316" s="208">
        <v>218.61</v>
      </c>
      <c r="AT7316" s="93"/>
      <c r="AU7316" s="93"/>
      <c r="AV7316" s="93"/>
    </row>
    <row r="7317" spans="35:48" x14ac:dyDescent="0.55000000000000004">
      <c r="AI7317" s="276" t="s">
        <v>56401</v>
      </c>
      <c r="AJ7317" s="277">
        <v>3266.63</v>
      </c>
      <c r="AL7317" s="246" t="s">
        <v>56227</v>
      </c>
      <c r="AM7317" s="247">
        <v>3289.52</v>
      </c>
      <c r="AO7317" s="226" t="s">
        <v>50029</v>
      </c>
      <c r="AP7317" s="227">
        <v>8186</v>
      </c>
      <c r="AR7317" s="207" t="s">
        <v>21562</v>
      </c>
      <c r="AS7317" s="208">
        <v>45556.56</v>
      </c>
      <c r="AT7317" s="93"/>
      <c r="AU7317" s="93"/>
      <c r="AV7317" s="93"/>
    </row>
    <row r="7318" spans="35:48" x14ac:dyDescent="0.55000000000000004">
      <c r="AI7318" s="276" t="s">
        <v>56402</v>
      </c>
      <c r="AJ7318" s="277">
        <v>9846.74</v>
      </c>
      <c r="AL7318" s="246" t="s">
        <v>33682</v>
      </c>
      <c r="AM7318" s="247">
        <v>25702.62</v>
      </c>
      <c r="AO7318" s="226" t="s">
        <v>45023</v>
      </c>
      <c r="AP7318" s="227">
        <v>10760.54</v>
      </c>
      <c r="AR7318" s="207" t="s">
        <v>21563</v>
      </c>
      <c r="AS7318" s="208">
        <v>18912.599999999999</v>
      </c>
      <c r="AT7318" s="93"/>
      <c r="AU7318" s="93"/>
      <c r="AV7318" s="93"/>
    </row>
    <row r="7319" spans="35:48" x14ac:dyDescent="0.55000000000000004">
      <c r="AI7319" s="276" t="s">
        <v>56403</v>
      </c>
      <c r="AJ7319" s="277">
        <v>6882.46</v>
      </c>
      <c r="AL7319" s="246" t="s">
        <v>33683</v>
      </c>
      <c r="AM7319" s="247">
        <v>2204.96</v>
      </c>
      <c r="AO7319" s="226" t="s">
        <v>45024</v>
      </c>
      <c r="AP7319" s="227">
        <v>1086.46</v>
      </c>
      <c r="AR7319" s="207" t="s">
        <v>21564</v>
      </c>
      <c r="AS7319" s="208">
        <v>31256.74</v>
      </c>
      <c r="AT7319" s="93"/>
      <c r="AU7319" s="93"/>
      <c r="AV7319" s="93"/>
    </row>
    <row r="7320" spans="35:48" x14ac:dyDescent="0.55000000000000004">
      <c r="AI7320" s="276" t="s">
        <v>66683</v>
      </c>
      <c r="AJ7320" s="277">
        <v>185958.97</v>
      </c>
      <c r="AL7320" s="246" t="s">
        <v>33684</v>
      </c>
      <c r="AM7320" s="247">
        <v>7103.08</v>
      </c>
      <c r="AO7320" s="226" t="s">
        <v>45025</v>
      </c>
      <c r="AP7320" s="227">
        <v>90049.25</v>
      </c>
      <c r="AR7320" s="207" t="s">
        <v>21565</v>
      </c>
      <c r="AS7320" s="208">
        <v>6937.52</v>
      </c>
      <c r="AT7320" s="93"/>
      <c r="AU7320" s="93"/>
      <c r="AV7320" s="93"/>
    </row>
    <row r="7321" spans="35:48" x14ac:dyDescent="0.55000000000000004">
      <c r="AI7321" s="276" t="s">
        <v>59164</v>
      </c>
      <c r="AJ7321" s="277">
        <v>5289.69</v>
      </c>
      <c r="AL7321" s="246" t="s">
        <v>56228</v>
      </c>
      <c r="AM7321" s="247">
        <v>366.18</v>
      </c>
      <c r="AO7321" s="226" t="s">
        <v>46998</v>
      </c>
      <c r="AP7321" s="227">
        <v>4205</v>
      </c>
      <c r="AR7321" s="207" t="s">
        <v>21566</v>
      </c>
      <c r="AS7321" s="208">
        <v>45019.22</v>
      </c>
      <c r="AT7321" s="93"/>
      <c r="AU7321" s="93"/>
      <c r="AV7321" s="93"/>
    </row>
    <row r="7322" spans="35:48" x14ac:dyDescent="0.55000000000000004">
      <c r="AI7322" s="276" t="s">
        <v>53215</v>
      </c>
      <c r="AJ7322" s="277">
        <v>200.51</v>
      </c>
      <c r="AL7322" s="246" t="s">
        <v>57505</v>
      </c>
      <c r="AM7322" s="247">
        <v>68.44</v>
      </c>
      <c r="AO7322" s="226" t="s">
        <v>35123</v>
      </c>
      <c r="AP7322" s="227">
        <v>36074.5</v>
      </c>
      <c r="AR7322" s="207" t="s">
        <v>21567</v>
      </c>
      <c r="AS7322" s="208">
        <v>5520</v>
      </c>
      <c r="AT7322" s="93"/>
      <c r="AU7322" s="93"/>
      <c r="AV7322" s="93"/>
    </row>
    <row r="7323" spans="35:48" x14ac:dyDescent="0.55000000000000004">
      <c r="AI7323" s="276" t="s">
        <v>68364</v>
      </c>
      <c r="AJ7323" s="277">
        <v>5608.96</v>
      </c>
      <c r="AL7323" s="246" t="s">
        <v>35142</v>
      </c>
      <c r="AM7323" s="247">
        <v>5325</v>
      </c>
      <c r="AO7323" s="226" t="s">
        <v>35124</v>
      </c>
      <c r="AP7323" s="227">
        <v>2111.02</v>
      </c>
      <c r="AR7323" s="207" t="s">
        <v>13631</v>
      </c>
      <c r="AS7323" s="208">
        <v>3990</v>
      </c>
      <c r="AT7323" s="93"/>
      <c r="AU7323" s="93"/>
      <c r="AV7323" s="93"/>
    </row>
    <row r="7324" spans="35:48" x14ac:dyDescent="0.55000000000000004">
      <c r="AI7324" s="276" t="s">
        <v>68365</v>
      </c>
      <c r="AJ7324" s="277">
        <v>109234.53</v>
      </c>
      <c r="AL7324" s="246" t="s">
        <v>35143</v>
      </c>
      <c r="AM7324" s="247">
        <v>407.36</v>
      </c>
      <c r="AO7324" s="226" t="s">
        <v>35125</v>
      </c>
      <c r="AP7324" s="227">
        <v>2925.3</v>
      </c>
      <c r="AR7324" s="207" t="s">
        <v>13632</v>
      </c>
      <c r="AS7324" s="208">
        <v>2250</v>
      </c>
      <c r="AT7324" s="93"/>
      <c r="AU7324" s="93"/>
      <c r="AV7324" s="93"/>
    </row>
    <row r="7325" spans="35:48" x14ac:dyDescent="0.55000000000000004">
      <c r="AI7325" s="276" t="s">
        <v>64694</v>
      </c>
      <c r="AJ7325" s="277">
        <v>8356.3700000000008</v>
      </c>
      <c r="AL7325" s="246" t="s">
        <v>35144</v>
      </c>
      <c r="AM7325" s="247">
        <v>1304.6300000000001</v>
      </c>
      <c r="AO7325" s="226" t="s">
        <v>35126</v>
      </c>
      <c r="AP7325" s="227">
        <v>3819.87</v>
      </c>
      <c r="AR7325" s="207" t="s">
        <v>21568</v>
      </c>
      <c r="AS7325" s="208">
        <v>31412.959999999999</v>
      </c>
      <c r="AT7325" s="93"/>
      <c r="AU7325" s="93"/>
      <c r="AV7325" s="93"/>
    </row>
    <row r="7326" spans="35:48" x14ac:dyDescent="0.55000000000000004">
      <c r="AI7326" s="276" t="s">
        <v>64695</v>
      </c>
      <c r="AJ7326" s="277">
        <v>28327.17</v>
      </c>
      <c r="AL7326" s="246" t="s">
        <v>57506</v>
      </c>
      <c r="AM7326" s="247">
        <v>125.68</v>
      </c>
      <c r="AO7326" s="226" t="s">
        <v>36344</v>
      </c>
      <c r="AP7326" s="227">
        <v>20049.310000000001</v>
      </c>
      <c r="AR7326" s="207" t="s">
        <v>21569</v>
      </c>
      <c r="AS7326" s="208">
        <v>127458.03</v>
      </c>
      <c r="AT7326" s="93"/>
      <c r="AU7326" s="93"/>
      <c r="AV7326" s="93"/>
    </row>
    <row r="7327" spans="35:48" x14ac:dyDescent="0.55000000000000004">
      <c r="AI7327" s="276" t="s">
        <v>62477</v>
      </c>
      <c r="AJ7327" s="277">
        <v>80412</v>
      </c>
      <c r="AL7327" s="246" t="s">
        <v>21811</v>
      </c>
      <c r="AM7327" s="247">
        <v>12720</v>
      </c>
      <c r="AO7327" s="226" t="s">
        <v>36345</v>
      </c>
      <c r="AP7327" s="227">
        <v>4378</v>
      </c>
      <c r="AR7327" s="207" t="s">
        <v>21570</v>
      </c>
      <c r="AS7327" s="208">
        <v>1270.5</v>
      </c>
      <c r="AT7327" s="93"/>
      <c r="AU7327" s="93"/>
      <c r="AV7327" s="93"/>
    </row>
    <row r="7328" spans="35:48" x14ac:dyDescent="0.55000000000000004">
      <c r="AI7328" s="276" t="s">
        <v>68366</v>
      </c>
      <c r="AJ7328" s="277">
        <v>3575.7</v>
      </c>
      <c r="AL7328" s="246" t="s">
        <v>21812</v>
      </c>
      <c r="AM7328" s="247">
        <v>5400</v>
      </c>
      <c r="AO7328" s="226" t="s">
        <v>52655</v>
      </c>
      <c r="AP7328" s="227">
        <v>2450</v>
      </c>
      <c r="AR7328" s="207" t="s">
        <v>21571</v>
      </c>
      <c r="AS7328" s="208">
        <v>75839.17</v>
      </c>
      <c r="AT7328" s="93"/>
      <c r="AU7328" s="93"/>
      <c r="AV7328" s="93"/>
    </row>
    <row r="7329" spans="35:48" x14ac:dyDescent="0.55000000000000004">
      <c r="AI7329" s="276" t="s">
        <v>64696</v>
      </c>
      <c r="AJ7329" s="277">
        <v>12910.42</v>
      </c>
      <c r="AL7329" s="246" t="s">
        <v>21813</v>
      </c>
      <c r="AM7329" s="247">
        <v>1369.33</v>
      </c>
      <c r="AO7329" s="226" t="s">
        <v>35127</v>
      </c>
      <c r="AP7329" s="227">
        <v>32089.86</v>
      </c>
      <c r="AR7329" s="207" t="s">
        <v>21572</v>
      </c>
      <c r="AS7329" s="208">
        <v>525.45000000000005</v>
      </c>
      <c r="AT7329" s="93"/>
      <c r="AU7329" s="93"/>
      <c r="AV7329" s="93"/>
    </row>
    <row r="7330" spans="35:48" x14ac:dyDescent="0.55000000000000004">
      <c r="AI7330" s="276" t="s">
        <v>70061</v>
      </c>
      <c r="AJ7330" s="277">
        <v>11886.5</v>
      </c>
      <c r="AL7330" s="246" t="s">
        <v>33687</v>
      </c>
      <c r="AM7330" s="247">
        <v>4439.3999999999996</v>
      </c>
      <c r="AO7330" s="226" t="s">
        <v>35128</v>
      </c>
      <c r="AP7330" s="227">
        <v>18364.73</v>
      </c>
      <c r="AR7330" s="207" t="s">
        <v>13634</v>
      </c>
      <c r="AS7330" s="208">
        <v>96956.79</v>
      </c>
      <c r="AT7330" s="93"/>
      <c r="AU7330" s="93"/>
      <c r="AV7330" s="93"/>
    </row>
    <row r="7331" spans="35:48" x14ac:dyDescent="0.55000000000000004">
      <c r="AI7331" s="276" t="s">
        <v>70062</v>
      </c>
      <c r="AJ7331" s="277">
        <v>196.8</v>
      </c>
      <c r="AL7331" s="246" t="s">
        <v>58279</v>
      </c>
      <c r="AM7331" s="247">
        <v>6000</v>
      </c>
      <c r="AO7331" s="226" t="s">
        <v>35129</v>
      </c>
      <c r="AP7331" s="227">
        <v>4567.2299999999996</v>
      </c>
      <c r="AR7331" s="207" t="s">
        <v>13635</v>
      </c>
      <c r="AS7331" s="208">
        <v>176659.05</v>
      </c>
      <c r="AT7331" s="93"/>
      <c r="AU7331" s="93"/>
      <c r="AV7331" s="93"/>
    </row>
    <row r="7332" spans="35:48" x14ac:dyDescent="0.55000000000000004">
      <c r="AI7332" s="276" t="s">
        <v>68367</v>
      </c>
      <c r="AJ7332" s="277">
        <v>936.8</v>
      </c>
      <c r="AL7332" s="246" t="s">
        <v>33688</v>
      </c>
      <c r="AM7332" s="247">
        <v>1482.75</v>
      </c>
      <c r="AO7332" s="226" t="s">
        <v>35130</v>
      </c>
      <c r="AP7332" s="227">
        <v>5402.57</v>
      </c>
      <c r="AR7332" s="207" t="s">
        <v>21573</v>
      </c>
      <c r="AS7332" s="208">
        <v>50170.83</v>
      </c>
      <c r="AT7332" s="93"/>
      <c r="AU7332" s="93"/>
      <c r="AV7332" s="93"/>
    </row>
    <row r="7333" spans="35:48" x14ac:dyDescent="0.55000000000000004">
      <c r="AI7333" s="276" t="s">
        <v>68368</v>
      </c>
      <c r="AJ7333" s="277">
        <v>24739.87</v>
      </c>
      <c r="AL7333" s="246" t="s">
        <v>21814</v>
      </c>
      <c r="AM7333" s="247">
        <v>8308.2800000000007</v>
      </c>
      <c r="AO7333" s="226" t="s">
        <v>35131</v>
      </c>
      <c r="AP7333" s="227">
        <v>11459.61</v>
      </c>
      <c r="AR7333" s="207" t="s">
        <v>21574</v>
      </c>
      <c r="AS7333" s="208">
        <v>174695.82</v>
      </c>
      <c r="AT7333" s="93"/>
      <c r="AU7333" s="93"/>
      <c r="AV7333" s="93"/>
    </row>
    <row r="7334" spans="35:48" x14ac:dyDescent="0.55000000000000004">
      <c r="AI7334" s="276" t="s">
        <v>68369</v>
      </c>
      <c r="AJ7334" s="277">
        <v>2576.3200000000002</v>
      </c>
      <c r="AL7334" s="246" t="s">
        <v>61444</v>
      </c>
      <c r="AM7334" s="247">
        <v>-258.77999999999997</v>
      </c>
      <c r="AO7334" s="226" t="s">
        <v>36346</v>
      </c>
      <c r="AP7334" s="227">
        <v>8567</v>
      </c>
      <c r="AR7334" s="207" t="s">
        <v>21575</v>
      </c>
      <c r="AS7334" s="208">
        <v>10865</v>
      </c>
      <c r="AT7334" s="93"/>
      <c r="AU7334" s="93"/>
      <c r="AV7334" s="93"/>
    </row>
    <row r="7335" spans="35:48" x14ac:dyDescent="0.55000000000000004">
      <c r="AI7335" s="276" t="s">
        <v>68370</v>
      </c>
      <c r="AJ7335" s="277">
        <v>6209.53</v>
      </c>
      <c r="AL7335" s="246" t="s">
        <v>58551</v>
      </c>
      <c r="AM7335" s="247">
        <v>13693.67</v>
      </c>
      <c r="AO7335" s="226" t="s">
        <v>45026</v>
      </c>
      <c r="AP7335" s="227">
        <v>19302</v>
      </c>
      <c r="AR7335" s="207" t="s">
        <v>21576</v>
      </c>
      <c r="AS7335" s="208">
        <v>3856.89</v>
      </c>
      <c r="AT7335" s="93"/>
      <c r="AU7335" s="93"/>
      <c r="AV7335" s="93"/>
    </row>
    <row r="7336" spans="35:48" x14ac:dyDescent="0.55000000000000004">
      <c r="AI7336" s="276" t="s">
        <v>68371</v>
      </c>
      <c r="AJ7336" s="277">
        <v>9365.41</v>
      </c>
      <c r="AL7336" s="246" t="s">
        <v>57507</v>
      </c>
      <c r="AM7336" s="247">
        <v>3915</v>
      </c>
      <c r="AO7336" s="226" t="s">
        <v>48025</v>
      </c>
      <c r="AP7336" s="227">
        <v>906</v>
      </c>
      <c r="AR7336" s="207" t="s">
        <v>21577</v>
      </c>
      <c r="AS7336" s="208">
        <v>365.67</v>
      </c>
      <c r="AT7336" s="93"/>
      <c r="AU7336" s="93"/>
      <c r="AV7336" s="93"/>
    </row>
    <row r="7337" spans="35:48" x14ac:dyDescent="0.55000000000000004">
      <c r="AI7337" s="276" t="s">
        <v>68372</v>
      </c>
      <c r="AJ7337" s="277">
        <v>5414.22</v>
      </c>
      <c r="AL7337" s="246" t="s">
        <v>21817</v>
      </c>
      <c r="AM7337" s="247">
        <v>18097.11</v>
      </c>
      <c r="AO7337" s="226" t="s">
        <v>45027</v>
      </c>
      <c r="AP7337" s="227">
        <v>35246</v>
      </c>
      <c r="AR7337" s="207" t="s">
        <v>13636</v>
      </c>
      <c r="AS7337" s="208">
        <v>17954.43</v>
      </c>
      <c r="AT7337" s="93"/>
      <c r="AU7337" s="93"/>
      <c r="AV7337" s="93"/>
    </row>
    <row r="7338" spans="35:48" x14ac:dyDescent="0.55000000000000004">
      <c r="AI7338" s="276" t="s">
        <v>66684</v>
      </c>
      <c r="AJ7338" s="277">
        <v>13827.14</v>
      </c>
      <c r="AL7338" s="246" t="s">
        <v>56229</v>
      </c>
      <c r="AM7338" s="247">
        <v>6615</v>
      </c>
      <c r="AO7338" s="226" t="s">
        <v>45028</v>
      </c>
      <c r="AP7338" s="227">
        <v>599981.89</v>
      </c>
      <c r="AR7338" s="207" t="s">
        <v>21578</v>
      </c>
      <c r="AS7338" s="208">
        <v>630503.30000000005</v>
      </c>
      <c r="AT7338" s="93"/>
      <c r="AU7338" s="93"/>
      <c r="AV7338" s="93"/>
    </row>
    <row r="7339" spans="35:48" x14ac:dyDescent="0.55000000000000004">
      <c r="AI7339" s="276" t="s">
        <v>66685</v>
      </c>
      <c r="AJ7339" s="277">
        <v>6410.84</v>
      </c>
      <c r="AL7339" s="246" t="s">
        <v>56230</v>
      </c>
      <c r="AM7339" s="247">
        <v>506.03</v>
      </c>
      <c r="AO7339" s="226" t="s">
        <v>45029</v>
      </c>
      <c r="AP7339" s="227">
        <v>45210.080000000002</v>
      </c>
      <c r="AR7339" s="207" t="s">
        <v>21579</v>
      </c>
      <c r="AS7339" s="208">
        <v>249586.87</v>
      </c>
      <c r="AT7339" s="93"/>
      <c r="AU7339" s="93"/>
      <c r="AV7339" s="93"/>
    </row>
    <row r="7340" spans="35:48" x14ac:dyDescent="0.55000000000000004">
      <c r="AI7340" s="276" t="s">
        <v>66686</v>
      </c>
      <c r="AJ7340" s="277">
        <v>3415.03</v>
      </c>
      <c r="AL7340" s="246" t="s">
        <v>56231</v>
      </c>
      <c r="AM7340" s="247">
        <v>1620.69</v>
      </c>
      <c r="AO7340" s="226" t="s">
        <v>21656</v>
      </c>
      <c r="AP7340" s="227">
        <v>1226.7</v>
      </c>
      <c r="AR7340" s="207" t="s">
        <v>21580</v>
      </c>
      <c r="AS7340" s="208">
        <v>66759.3</v>
      </c>
      <c r="AT7340" s="93"/>
      <c r="AU7340" s="93"/>
      <c r="AV7340" s="93"/>
    </row>
    <row r="7341" spans="35:48" x14ac:dyDescent="0.55000000000000004">
      <c r="AI7341" s="276" t="s">
        <v>68373</v>
      </c>
      <c r="AJ7341" s="277">
        <v>-4444.2</v>
      </c>
      <c r="AL7341" s="246" t="s">
        <v>64418</v>
      </c>
      <c r="AM7341" s="247">
        <v>699.34</v>
      </c>
      <c r="AO7341" s="226" t="s">
        <v>21658</v>
      </c>
      <c r="AP7341" s="227">
        <v>37939.71</v>
      </c>
      <c r="AR7341" s="207" t="s">
        <v>21581</v>
      </c>
      <c r="AS7341" s="208">
        <v>1683501.36</v>
      </c>
      <c r="AT7341" s="93"/>
      <c r="AU7341" s="93"/>
      <c r="AV7341" s="93"/>
    </row>
    <row r="7342" spans="35:48" x14ac:dyDescent="0.55000000000000004">
      <c r="AI7342" s="276" t="s">
        <v>68374</v>
      </c>
      <c r="AJ7342" s="277">
        <v>3175</v>
      </c>
      <c r="AL7342" s="246" t="s">
        <v>55194</v>
      </c>
      <c r="AM7342" s="247">
        <v>900</v>
      </c>
      <c r="AO7342" s="226" t="s">
        <v>36347</v>
      </c>
      <c r="AP7342" s="227">
        <v>-13498.49</v>
      </c>
      <c r="AR7342" s="207" t="s">
        <v>21582</v>
      </c>
      <c r="AS7342" s="208">
        <v>18838</v>
      </c>
      <c r="AT7342" s="93"/>
      <c r="AU7342" s="93"/>
      <c r="AV7342" s="93"/>
    </row>
    <row r="7343" spans="35:48" x14ac:dyDescent="0.55000000000000004">
      <c r="AI7343" s="276" t="s">
        <v>68375</v>
      </c>
      <c r="AJ7343" s="277">
        <v>3294</v>
      </c>
      <c r="AL7343" s="246" t="s">
        <v>55195</v>
      </c>
      <c r="AM7343" s="247">
        <v>68.849999999999994</v>
      </c>
      <c r="AO7343" s="226" t="s">
        <v>21659</v>
      </c>
      <c r="AP7343" s="227">
        <v>97567.51</v>
      </c>
      <c r="AR7343" s="207" t="s">
        <v>21583</v>
      </c>
      <c r="AS7343" s="208">
        <v>1283</v>
      </c>
      <c r="AT7343" s="93"/>
      <c r="AU7343" s="93"/>
      <c r="AV7343" s="93"/>
    </row>
    <row r="7344" spans="35:48" x14ac:dyDescent="0.55000000000000004">
      <c r="AI7344" s="276" t="s">
        <v>68376</v>
      </c>
      <c r="AJ7344" s="277">
        <v>517.52</v>
      </c>
      <c r="AL7344" s="246" t="s">
        <v>55196</v>
      </c>
      <c r="AM7344" s="247">
        <v>220.5</v>
      </c>
      <c r="AO7344" s="226" t="s">
        <v>42591</v>
      </c>
      <c r="AP7344" s="227">
        <v>718.11</v>
      </c>
      <c r="AR7344" s="207" t="s">
        <v>21584</v>
      </c>
      <c r="AS7344" s="208">
        <v>386</v>
      </c>
      <c r="AT7344" s="93"/>
      <c r="AU7344" s="93"/>
      <c r="AV7344" s="93"/>
    </row>
    <row r="7345" spans="35:48" x14ac:dyDescent="0.55000000000000004">
      <c r="AI7345" s="276" t="s">
        <v>69772</v>
      </c>
      <c r="AJ7345" s="277">
        <v>520</v>
      </c>
      <c r="AL7345" s="246" t="s">
        <v>64419</v>
      </c>
      <c r="AM7345" s="247">
        <v>120.28</v>
      </c>
      <c r="AO7345" s="226" t="s">
        <v>21660</v>
      </c>
      <c r="AP7345" s="227">
        <v>14307.89</v>
      </c>
      <c r="AR7345" s="207" t="s">
        <v>21585</v>
      </c>
      <c r="AS7345" s="208">
        <v>3849</v>
      </c>
      <c r="AT7345" s="93"/>
      <c r="AU7345" s="93"/>
      <c r="AV7345" s="93"/>
    </row>
    <row r="7346" spans="35:48" x14ac:dyDescent="0.55000000000000004">
      <c r="AI7346" s="276" t="s">
        <v>69773</v>
      </c>
      <c r="AJ7346" s="277">
        <v>7785.97</v>
      </c>
      <c r="AL7346" s="246" t="s">
        <v>55197</v>
      </c>
      <c r="AM7346" s="247">
        <v>314.11</v>
      </c>
      <c r="AO7346" s="226" t="s">
        <v>42592</v>
      </c>
      <c r="AP7346" s="227">
        <v>306.10000000000002</v>
      </c>
      <c r="AR7346" s="207" t="s">
        <v>21586</v>
      </c>
      <c r="AS7346" s="208">
        <v>644</v>
      </c>
      <c r="AT7346" s="93"/>
      <c r="AU7346" s="93"/>
      <c r="AV7346" s="93"/>
    </row>
    <row r="7347" spans="35:48" x14ac:dyDescent="0.55000000000000004">
      <c r="AI7347" s="276" t="s">
        <v>68377</v>
      </c>
      <c r="AJ7347" s="277">
        <v>615.49</v>
      </c>
      <c r="AL7347" s="246" t="s">
        <v>55198</v>
      </c>
      <c r="AM7347" s="247">
        <v>14915.9</v>
      </c>
      <c r="AO7347" s="226" t="s">
        <v>40351</v>
      </c>
      <c r="AP7347" s="227">
        <v>6098.9</v>
      </c>
      <c r="AR7347" s="207" t="s">
        <v>21587</v>
      </c>
      <c r="AS7347" s="208">
        <v>4832</v>
      </c>
      <c r="AT7347" s="93"/>
      <c r="AU7347" s="93"/>
      <c r="AV7347" s="93"/>
    </row>
    <row r="7348" spans="35:48" x14ac:dyDescent="0.55000000000000004">
      <c r="AI7348" s="276" t="s">
        <v>68378</v>
      </c>
      <c r="AJ7348" s="277">
        <v>1948.06</v>
      </c>
      <c r="AL7348" s="246" t="s">
        <v>33689</v>
      </c>
      <c r="AM7348" s="247">
        <v>36828.080000000002</v>
      </c>
      <c r="AO7348" s="226" t="s">
        <v>52656</v>
      </c>
      <c r="AP7348" s="227">
        <v>4457</v>
      </c>
      <c r="AR7348" s="207" t="s">
        <v>21588</v>
      </c>
      <c r="AS7348" s="208">
        <v>492.3</v>
      </c>
      <c r="AT7348" s="93"/>
      <c r="AU7348" s="93"/>
      <c r="AV7348" s="93"/>
    </row>
    <row r="7349" spans="35:48" x14ac:dyDescent="0.55000000000000004">
      <c r="AI7349" s="276" t="s">
        <v>58305</v>
      </c>
      <c r="AJ7349" s="277">
        <v>35432.54</v>
      </c>
      <c r="AL7349" s="246" t="s">
        <v>42611</v>
      </c>
      <c r="AM7349" s="247">
        <v>910.34</v>
      </c>
      <c r="AO7349" s="226" t="s">
        <v>52657</v>
      </c>
      <c r="AP7349" s="227">
        <v>337.13</v>
      </c>
      <c r="AR7349" s="207" t="s">
        <v>21589</v>
      </c>
      <c r="AS7349" s="208">
        <v>1507.7</v>
      </c>
      <c r="AT7349" s="93"/>
      <c r="AU7349" s="93"/>
      <c r="AV7349" s="93"/>
    </row>
    <row r="7350" spans="35:48" x14ac:dyDescent="0.55000000000000004">
      <c r="AI7350" s="276" t="s">
        <v>61524</v>
      </c>
      <c r="AJ7350" s="277">
        <v>3704.16</v>
      </c>
      <c r="AL7350" s="246" t="s">
        <v>61445</v>
      </c>
      <c r="AM7350" s="247">
        <v>634.30999999999995</v>
      </c>
      <c r="AO7350" s="226" t="s">
        <v>52658</v>
      </c>
      <c r="AP7350" s="227">
        <v>1074.1400000000001</v>
      </c>
      <c r="AR7350" s="207" t="s">
        <v>21590</v>
      </c>
      <c r="AS7350" s="208">
        <v>3646</v>
      </c>
      <c r="AT7350" s="93"/>
      <c r="AU7350" s="93"/>
      <c r="AV7350" s="93"/>
    </row>
    <row r="7351" spans="35:48" x14ac:dyDescent="0.55000000000000004">
      <c r="AI7351" s="276" t="s">
        <v>59751</v>
      </c>
      <c r="AJ7351" s="277">
        <v>43950</v>
      </c>
      <c r="AL7351" s="246" t="s">
        <v>21819</v>
      </c>
      <c r="AM7351" s="247">
        <v>4065.76</v>
      </c>
      <c r="AO7351" s="226" t="s">
        <v>52659</v>
      </c>
      <c r="AP7351" s="227">
        <v>294.52999999999997</v>
      </c>
      <c r="AR7351" s="207" t="s">
        <v>21591</v>
      </c>
      <c r="AS7351" s="208">
        <v>1687</v>
      </c>
      <c r="AT7351" s="93"/>
      <c r="AU7351" s="93"/>
      <c r="AV7351" s="93"/>
    </row>
    <row r="7352" spans="35:48" x14ac:dyDescent="0.55000000000000004">
      <c r="AI7352" s="276" t="s">
        <v>61525</v>
      </c>
      <c r="AJ7352" s="277">
        <v>3516</v>
      </c>
      <c r="AL7352" s="246" t="s">
        <v>21820</v>
      </c>
      <c r="AM7352" s="247">
        <v>13055.74</v>
      </c>
      <c r="AO7352" s="226" t="s">
        <v>42593</v>
      </c>
      <c r="AP7352" s="227">
        <v>35025</v>
      </c>
      <c r="AR7352" s="207" t="s">
        <v>21592</v>
      </c>
      <c r="AS7352" s="208">
        <v>1649.88</v>
      </c>
      <c r="AT7352" s="93"/>
      <c r="AU7352" s="93"/>
      <c r="AV7352" s="93"/>
    </row>
    <row r="7353" spans="35:48" x14ac:dyDescent="0.55000000000000004">
      <c r="AI7353" s="276" t="s">
        <v>60655</v>
      </c>
      <c r="AJ7353" s="277">
        <v>15000</v>
      </c>
      <c r="AL7353" s="246" t="s">
        <v>35146</v>
      </c>
      <c r="AM7353" s="247">
        <v>1169.92</v>
      </c>
      <c r="AO7353" s="226" t="s">
        <v>42594</v>
      </c>
      <c r="AP7353" s="227">
        <v>2601.9699999999998</v>
      </c>
      <c r="AR7353" s="207" t="s">
        <v>21593</v>
      </c>
      <c r="AS7353" s="208">
        <v>4475.33</v>
      </c>
      <c r="AT7353" s="93"/>
      <c r="AU7353" s="93"/>
      <c r="AV7353" s="93"/>
    </row>
    <row r="7354" spans="35:48" x14ac:dyDescent="0.55000000000000004">
      <c r="AI7354" s="276" t="s">
        <v>60656</v>
      </c>
      <c r="AJ7354" s="277">
        <v>1147.76</v>
      </c>
      <c r="AL7354" s="246" t="s">
        <v>48033</v>
      </c>
      <c r="AM7354" s="247">
        <v>5750</v>
      </c>
      <c r="AO7354" s="226" t="s">
        <v>42595</v>
      </c>
      <c r="AP7354" s="227">
        <v>8380.26</v>
      </c>
      <c r="AR7354" s="207" t="s">
        <v>21594</v>
      </c>
      <c r="AS7354" s="208">
        <v>8500.0400000000009</v>
      </c>
      <c r="AT7354" s="93"/>
      <c r="AU7354" s="93"/>
      <c r="AV7354" s="93"/>
    </row>
    <row r="7355" spans="35:48" x14ac:dyDescent="0.55000000000000004">
      <c r="AI7355" s="276" t="s">
        <v>60657</v>
      </c>
      <c r="AJ7355" s="277">
        <v>3753.67</v>
      </c>
      <c r="AL7355" s="246" t="s">
        <v>57508</v>
      </c>
      <c r="AM7355" s="247">
        <v>1196</v>
      </c>
      <c r="AO7355" s="226" t="s">
        <v>42596</v>
      </c>
      <c r="AP7355" s="227">
        <v>4535.0200000000004</v>
      </c>
      <c r="AR7355" s="207" t="s">
        <v>21595</v>
      </c>
      <c r="AS7355" s="208">
        <v>1687</v>
      </c>
      <c r="AT7355" s="93"/>
      <c r="AU7355" s="93"/>
      <c r="AV7355" s="93"/>
    </row>
    <row r="7356" spans="35:48" x14ac:dyDescent="0.55000000000000004">
      <c r="AI7356" s="276" t="s">
        <v>60658</v>
      </c>
      <c r="AJ7356" s="277">
        <v>10906.04</v>
      </c>
      <c r="AL7356" s="246" t="s">
        <v>33691</v>
      </c>
      <c r="AM7356" s="247">
        <v>27585.25</v>
      </c>
      <c r="AO7356" s="226" t="s">
        <v>45030</v>
      </c>
      <c r="AP7356" s="227">
        <v>2536.7199999999998</v>
      </c>
      <c r="AR7356" s="207" t="s">
        <v>21596</v>
      </c>
      <c r="AS7356" s="208">
        <v>1283</v>
      </c>
      <c r="AT7356" s="93"/>
      <c r="AU7356" s="93"/>
      <c r="AV7356" s="93"/>
    </row>
    <row r="7357" spans="35:48" x14ac:dyDescent="0.55000000000000004">
      <c r="AI7357" s="276" t="s">
        <v>61527</v>
      </c>
      <c r="AJ7357" s="277">
        <v>230</v>
      </c>
      <c r="AL7357" s="246" t="s">
        <v>61446</v>
      </c>
      <c r="AM7357" s="247">
        <v>-3796.21</v>
      </c>
      <c r="AO7357" s="226" t="s">
        <v>42597</v>
      </c>
      <c r="AP7357" s="227">
        <v>36765</v>
      </c>
      <c r="AR7357" s="207" t="s">
        <v>21597</v>
      </c>
      <c r="AS7357" s="208">
        <v>4475.33</v>
      </c>
      <c r="AT7357" s="93"/>
      <c r="AU7357" s="93"/>
      <c r="AV7357" s="93"/>
    </row>
    <row r="7358" spans="35:48" x14ac:dyDescent="0.55000000000000004">
      <c r="AI7358" s="276" t="s">
        <v>63300</v>
      </c>
      <c r="AJ7358" s="277">
        <v>2483</v>
      </c>
      <c r="AL7358" s="246" t="s">
        <v>58552</v>
      </c>
      <c r="AM7358" s="247">
        <v>18322.57</v>
      </c>
      <c r="AO7358" s="226" t="s">
        <v>42598</v>
      </c>
      <c r="AP7358" s="227">
        <v>2812.58</v>
      </c>
      <c r="AR7358" s="207" t="s">
        <v>21598</v>
      </c>
      <c r="AS7358" s="208">
        <v>19013.919999999998</v>
      </c>
      <c r="AT7358" s="93"/>
      <c r="AU7358" s="93"/>
      <c r="AV7358" s="93"/>
    </row>
    <row r="7359" spans="35:48" x14ac:dyDescent="0.55000000000000004">
      <c r="AI7359" s="276" t="s">
        <v>60659</v>
      </c>
      <c r="AJ7359" s="277">
        <v>17882.400000000001</v>
      </c>
      <c r="AL7359" s="246" t="s">
        <v>63211</v>
      </c>
      <c r="AM7359" s="247">
        <v>118900</v>
      </c>
      <c r="AO7359" s="226" t="s">
        <v>42599</v>
      </c>
      <c r="AP7359" s="227">
        <v>8847.31</v>
      </c>
      <c r="AR7359" s="207" t="s">
        <v>21599</v>
      </c>
      <c r="AS7359" s="208">
        <v>4341.3</v>
      </c>
      <c r="AT7359" s="93"/>
      <c r="AU7359" s="93"/>
      <c r="AV7359" s="93"/>
    </row>
    <row r="7360" spans="35:48" x14ac:dyDescent="0.55000000000000004">
      <c r="AI7360" s="276" t="s">
        <v>60660</v>
      </c>
      <c r="AJ7360" s="277">
        <v>1367.99</v>
      </c>
      <c r="AL7360" s="246" t="s">
        <v>58553</v>
      </c>
      <c r="AM7360" s="247">
        <v>98960.2</v>
      </c>
      <c r="AO7360" s="226" t="s">
        <v>45031</v>
      </c>
      <c r="AP7360" s="227">
        <v>367.11</v>
      </c>
      <c r="AR7360" s="207" t="s">
        <v>21600</v>
      </c>
      <c r="AS7360" s="208">
        <v>20989.7</v>
      </c>
      <c r="AT7360" s="93"/>
      <c r="AU7360" s="93"/>
      <c r="AV7360" s="93"/>
    </row>
    <row r="7361" spans="35:48" x14ac:dyDescent="0.55000000000000004">
      <c r="AI7361" s="276" t="s">
        <v>60661</v>
      </c>
      <c r="AJ7361" s="277">
        <v>4547.54</v>
      </c>
      <c r="AL7361" s="246" t="s">
        <v>58554</v>
      </c>
      <c r="AM7361" s="247">
        <v>7981.1</v>
      </c>
      <c r="AO7361" s="226" t="s">
        <v>36348</v>
      </c>
      <c r="AP7361" s="227">
        <v>83988</v>
      </c>
      <c r="AR7361" s="207" t="s">
        <v>21601</v>
      </c>
      <c r="AS7361" s="208">
        <v>2391.67</v>
      </c>
      <c r="AT7361" s="93"/>
      <c r="AU7361" s="93"/>
      <c r="AV7361" s="93"/>
    </row>
    <row r="7362" spans="35:48" x14ac:dyDescent="0.55000000000000004">
      <c r="AI7362" s="276" t="s">
        <v>42794</v>
      </c>
      <c r="AJ7362" s="277">
        <v>6875.28</v>
      </c>
      <c r="AL7362" s="246" t="s">
        <v>64420</v>
      </c>
      <c r="AM7362" s="247">
        <v>2175.64</v>
      </c>
      <c r="AO7362" s="226" t="s">
        <v>21661</v>
      </c>
      <c r="AP7362" s="227">
        <v>13847.28</v>
      </c>
      <c r="AR7362" s="207" t="s">
        <v>21602</v>
      </c>
      <c r="AS7362" s="208">
        <v>5340.24</v>
      </c>
      <c r="AT7362" s="93"/>
      <c r="AU7362" s="93"/>
      <c r="AV7362" s="93"/>
    </row>
    <row r="7363" spans="35:48" x14ac:dyDescent="0.55000000000000004">
      <c r="AI7363" s="276" t="s">
        <v>42796</v>
      </c>
      <c r="AJ7363" s="277">
        <v>318.76</v>
      </c>
      <c r="AL7363" s="246" t="s">
        <v>58280</v>
      </c>
      <c r="AM7363" s="247">
        <v>19214.36</v>
      </c>
      <c r="AO7363" s="226" t="s">
        <v>21662</v>
      </c>
      <c r="AP7363" s="227">
        <v>206467.5</v>
      </c>
      <c r="AR7363" s="207" t="s">
        <v>21603</v>
      </c>
      <c r="AS7363" s="208">
        <v>403.89</v>
      </c>
      <c r="AT7363" s="93"/>
      <c r="AU7363" s="93"/>
      <c r="AV7363" s="93"/>
    </row>
    <row r="7364" spans="35:48" x14ac:dyDescent="0.55000000000000004">
      <c r="AI7364" s="276" t="s">
        <v>68379</v>
      </c>
      <c r="AJ7364" s="277">
        <v>955.84</v>
      </c>
      <c r="AL7364" s="246" t="s">
        <v>64421</v>
      </c>
      <c r="AM7364" s="247">
        <v>239.97</v>
      </c>
      <c r="AO7364" s="226" t="s">
        <v>21663</v>
      </c>
      <c r="AP7364" s="227">
        <v>29040</v>
      </c>
      <c r="AR7364" s="207" t="s">
        <v>21604</v>
      </c>
      <c r="AS7364" s="208">
        <v>403.2</v>
      </c>
      <c r="AT7364" s="93"/>
      <c r="AU7364" s="93"/>
      <c r="AV7364" s="93"/>
    </row>
    <row r="7365" spans="35:48" x14ac:dyDescent="0.55000000000000004">
      <c r="AI7365" s="276" t="s">
        <v>53216</v>
      </c>
      <c r="AJ7365" s="277">
        <v>12398.63</v>
      </c>
      <c r="AL7365" s="246" t="s">
        <v>62962</v>
      </c>
      <c r="AM7365" s="247">
        <v>2999.68</v>
      </c>
      <c r="AO7365" s="226" t="s">
        <v>39217</v>
      </c>
      <c r="AP7365" s="227">
        <v>2722.5</v>
      </c>
      <c r="AR7365" s="207" t="s">
        <v>21605</v>
      </c>
      <c r="AS7365" s="208">
        <v>632</v>
      </c>
      <c r="AT7365" s="93"/>
      <c r="AU7365" s="93"/>
      <c r="AV7365" s="93"/>
    </row>
    <row r="7366" spans="35:48" x14ac:dyDescent="0.55000000000000004">
      <c r="AI7366" s="276" t="s">
        <v>39368</v>
      </c>
      <c r="AJ7366" s="277">
        <v>5953.2</v>
      </c>
      <c r="AL7366" s="246" t="s">
        <v>64422</v>
      </c>
      <c r="AM7366" s="247">
        <v>640.6</v>
      </c>
      <c r="AO7366" s="226" t="s">
        <v>21664</v>
      </c>
      <c r="AP7366" s="227">
        <v>57272.5</v>
      </c>
      <c r="AR7366" s="207" t="s">
        <v>21606</v>
      </c>
      <c r="AS7366" s="208">
        <v>10695</v>
      </c>
      <c r="AT7366" s="93"/>
      <c r="AU7366" s="93"/>
      <c r="AV7366" s="93"/>
    </row>
    <row r="7367" spans="35:48" x14ac:dyDescent="0.55000000000000004">
      <c r="AI7367" s="276" t="s">
        <v>68380</v>
      </c>
      <c r="AJ7367" s="277">
        <v>64467</v>
      </c>
      <c r="AL7367" s="246" t="s">
        <v>64423</v>
      </c>
      <c r="AM7367" s="247">
        <v>810</v>
      </c>
      <c r="AO7367" s="226" t="s">
        <v>45032</v>
      </c>
      <c r="AP7367" s="227">
        <v>28574</v>
      </c>
      <c r="AR7367" s="207" t="s">
        <v>21607</v>
      </c>
      <c r="AS7367" s="208">
        <v>15861</v>
      </c>
      <c r="AT7367" s="93"/>
      <c r="AU7367" s="93"/>
      <c r="AV7367" s="93"/>
    </row>
    <row r="7368" spans="35:48" x14ac:dyDescent="0.55000000000000004">
      <c r="AI7368" s="276" t="s">
        <v>70680</v>
      </c>
      <c r="AJ7368" s="277">
        <v>4352</v>
      </c>
      <c r="AL7368" s="246" t="s">
        <v>64424</v>
      </c>
      <c r="AM7368" s="247">
        <v>60.47</v>
      </c>
      <c r="AO7368" s="226" t="s">
        <v>40352</v>
      </c>
      <c r="AP7368" s="227">
        <v>20292.349999999999</v>
      </c>
      <c r="AR7368" s="207" t="s">
        <v>21608</v>
      </c>
      <c r="AS7368" s="208">
        <v>4773.5</v>
      </c>
      <c r="AT7368" s="93"/>
      <c r="AU7368" s="93"/>
      <c r="AV7368" s="93"/>
    </row>
    <row r="7369" spans="35:48" x14ac:dyDescent="0.55000000000000004">
      <c r="AI7369" s="276" t="s">
        <v>56404</v>
      </c>
      <c r="AJ7369" s="277">
        <v>9302.9500000000007</v>
      </c>
      <c r="AL7369" s="246" t="s">
        <v>64425</v>
      </c>
      <c r="AM7369" s="247">
        <v>198.45</v>
      </c>
      <c r="AO7369" s="226" t="s">
        <v>21665</v>
      </c>
      <c r="AP7369" s="227">
        <v>12442.83</v>
      </c>
      <c r="AR7369" s="207" t="s">
        <v>21609</v>
      </c>
      <c r="AS7369" s="208">
        <v>429.62</v>
      </c>
      <c r="AT7369" s="93"/>
      <c r="AU7369" s="93"/>
      <c r="AV7369" s="93"/>
    </row>
    <row r="7370" spans="35:48" x14ac:dyDescent="0.55000000000000004">
      <c r="AI7370" s="276" t="s">
        <v>59168</v>
      </c>
      <c r="AJ7370" s="277">
        <v>299605.13</v>
      </c>
      <c r="AL7370" s="246" t="s">
        <v>64426</v>
      </c>
      <c r="AM7370" s="247">
        <v>85.51</v>
      </c>
      <c r="AO7370" s="226" t="s">
        <v>36349</v>
      </c>
      <c r="AP7370" s="227">
        <v>4250</v>
      </c>
      <c r="AR7370" s="207" t="s">
        <v>21610</v>
      </c>
      <c r="AS7370" s="208">
        <v>159.88</v>
      </c>
      <c r="AT7370" s="93"/>
      <c r="AU7370" s="93"/>
      <c r="AV7370" s="93"/>
    </row>
    <row r="7371" spans="35:48" x14ac:dyDescent="0.55000000000000004">
      <c r="AI7371" s="276" t="s">
        <v>61528</v>
      </c>
      <c r="AJ7371" s="277">
        <v>53000</v>
      </c>
      <c r="AL7371" s="246" t="s">
        <v>62025</v>
      </c>
      <c r="AM7371" s="247">
        <v>2602</v>
      </c>
      <c r="AO7371" s="226" t="s">
        <v>45033</v>
      </c>
      <c r="AP7371" s="227">
        <v>197.78</v>
      </c>
      <c r="AR7371" s="207" t="s">
        <v>21611</v>
      </c>
      <c r="AS7371" s="208">
        <v>903</v>
      </c>
      <c r="AT7371" s="93"/>
      <c r="AU7371" s="93"/>
      <c r="AV7371" s="93"/>
    </row>
    <row r="7372" spans="35:48" x14ac:dyDescent="0.55000000000000004">
      <c r="AI7372" s="276" t="s">
        <v>68381</v>
      </c>
      <c r="AJ7372" s="277">
        <v>26713.439999999999</v>
      </c>
      <c r="AL7372" s="246" t="s">
        <v>62026</v>
      </c>
      <c r="AM7372" s="247">
        <v>1803</v>
      </c>
      <c r="AO7372" s="226" t="s">
        <v>21668</v>
      </c>
      <c r="AP7372" s="227">
        <v>33168.58</v>
      </c>
      <c r="AR7372" s="207" t="s">
        <v>21612</v>
      </c>
      <c r="AS7372" s="208">
        <v>2981</v>
      </c>
      <c r="AT7372" s="93"/>
      <c r="AU7372" s="93"/>
      <c r="AV7372" s="93"/>
    </row>
    <row r="7373" spans="35:48" x14ac:dyDescent="0.55000000000000004">
      <c r="AI7373" s="276" t="s">
        <v>68382</v>
      </c>
      <c r="AJ7373" s="277">
        <v>92.86</v>
      </c>
      <c r="AL7373" s="246" t="s">
        <v>60527</v>
      </c>
      <c r="AM7373" s="247">
        <v>9000</v>
      </c>
      <c r="AO7373" s="226" t="s">
        <v>21669</v>
      </c>
      <c r="AP7373" s="227">
        <v>30739.83</v>
      </c>
      <c r="AR7373" s="207" t="s">
        <v>21613</v>
      </c>
      <c r="AS7373" s="208">
        <v>927</v>
      </c>
      <c r="AT7373" s="93"/>
      <c r="AU7373" s="93"/>
      <c r="AV7373" s="93"/>
    </row>
    <row r="7374" spans="35:48" x14ac:dyDescent="0.55000000000000004">
      <c r="AI7374" s="276" t="s">
        <v>59756</v>
      </c>
      <c r="AJ7374" s="277">
        <v>18748</v>
      </c>
      <c r="AL7374" s="246" t="s">
        <v>57509</v>
      </c>
      <c r="AM7374" s="247">
        <v>6750</v>
      </c>
      <c r="AO7374" s="226" t="s">
        <v>21670</v>
      </c>
      <c r="AP7374" s="227">
        <v>15315.2</v>
      </c>
      <c r="AR7374" s="207" t="s">
        <v>21614</v>
      </c>
      <c r="AS7374" s="208">
        <v>15538</v>
      </c>
      <c r="AT7374" s="93"/>
      <c r="AU7374" s="93"/>
      <c r="AV7374" s="93"/>
    </row>
    <row r="7375" spans="35:48" x14ac:dyDescent="0.55000000000000004">
      <c r="AI7375" s="276" t="s">
        <v>61531</v>
      </c>
      <c r="AJ7375" s="277">
        <v>731.55</v>
      </c>
      <c r="AL7375" s="246" t="s">
        <v>60528</v>
      </c>
      <c r="AM7375" s="247">
        <v>7000</v>
      </c>
      <c r="AO7375" s="226" t="s">
        <v>42600</v>
      </c>
      <c r="AP7375" s="227">
        <v>38941.94</v>
      </c>
      <c r="AR7375" s="207" t="s">
        <v>21615</v>
      </c>
      <c r="AS7375" s="208">
        <v>2331</v>
      </c>
      <c r="AT7375" s="93"/>
      <c r="AU7375" s="93"/>
      <c r="AV7375" s="93"/>
    </row>
    <row r="7376" spans="35:48" x14ac:dyDescent="0.55000000000000004">
      <c r="AI7376" s="276" t="s">
        <v>25133</v>
      </c>
      <c r="AJ7376" s="277">
        <v>2641.98</v>
      </c>
      <c r="AL7376" s="246" t="s">
        <v>60529</v>
      </c>
      <c r="AM7376" s="247">
        <v>513.28</v>
      </c>
      <c r="AO7376" s="226" t="s">
        <v>52660</v>
      </c>
      <c r="AP7376" s="227">
        <v>105239.94</v>
      </c>
      <c r="AR7376" s="207" t="s">
        <v>21616</v>
      </c>
      <c r="AS7376" s="208">
        <v>2398</v>
      </c>
      <c r="AT7376" s="93"/>
      <c r="AU7376" s="93"/>
      <c r="AV7376" s="93"/>
    </row>
    <row r="7377" spans="35:48" x14ac:dyDescent="0.55000000000000004">
      <c r="AI7377" s="276" t="s">
        <v>25136</v>
      </c>
      <c r="AJ7377" s="277">
        <v>-2032.9</v>
      </c>
      <c r="AL7377" s="246" t="s">
        <v>60530</v>
      </c>
      <c r="AM7377" s="247">
        <v>490</v>
      </c>
      <c r="AO7377" s="226" t="s">
        <v>42601</v>
      </c>
      <c r="AP7377" s="227">
        <v>46347.98</v>
      </c>
      <c r="AR7377" s="207" t="s">
        <v>21617</v>
      </c>
      <c r="AS7377" s="208">
        <v>9043.8799999999992</v>
      </c>
      <c r="AT7377" s="93"/>
      <c r="AU7377" s="93"/>
      <c r="AV7377" s="93"/>
    </row>
    <row r="7378" spans="35:48" x14ac:dyDescent="0.55000000000000004">
      <c r="AI7378" s="276" t="s">
        <v>53226</v>
      </c>
      <c r="AJ7378" s="277">
        <v>216</v>
      </c>
      <c r="AL7378" s="246" t="s">
        <v>59101</v>
      </c>
      <c r="AM7378" s="247">
        <v>2254.21</v>
      </c>
      <c r="AO7378" s="226" t="s">
        <v>50030</v>
      </c>
      <c r="AP7378" s="227">
        <v>5702.32</v>
      </c>
      <c r="AR7378" s="207" t="s">
        <v>21618</v>
      </c>
      <c r="AS7378" s="208">
        <v>622.12</v>
      </c>
      <c r="AT7378" s="93"/>
      <c r="AU7378" s="93"/>
      <c r="AV7378" s="93"/>
    </row>
    <row r="7379" spans="35:48" x14ac:dyDescent="0.55000000000000004">
      <c r="AI7379" s="276" t="s">
        <v>53227</v>
      </c>
      <c r="AJ7379" s="277">
        <v>13.03</v>
      </c>
      <c r="AL7379" s="246" t="s">
        <v>59102</v>
      </c>
      <c r="AM7379" s="247">
        <v>500</v>
      </c>
      <c r="AO7379" s="226" t="s">
        <v>50031</v>
      </c>
      <c r="AP7379" s="227">
        <v>436.24</v>
      </c>
      <c r="AR7379" s="207" t="s">
        <v>21619</v>
      </c>
      <c r="AS7379" s="208">
        <v>2391.67</v>
      </c>
      <c r="AT7379" s="93"/>
      <c r="AU7379" s="93"/>
      <c r="AV7379" s="93"/>
    </row>
    <row r="7380" spans="35:48" x14ac:dyDescent="0.55000000000000004">
      <c r="AI7380" s="276" t="s">
        <v>59169</v>
      </c>
      <c r="AJ7380" s="277">
        <v>72336.460000000006</v>
      </c>
      <c r="AL7380" s="246" t="s">
        <v>59103</v>
      </c>
      <c r="AM7380" s="247">
        <v>2023.58</v>
      </c>
      <c r="AO7380" s="226" t="s">
        <v>50032</v>
      </c>
      <c r="AP7380" s="227">
        <v>863.42</v>
      </c>
      <c r="AR7380" s="207" t="s">
        <v>21620</v>
      </c>
      <c r="AS7380" s="208">
        <v>10113.74</v>
      </c>
      <c r="AT7380" s="93"/>
      <c r="AU7380" s="93"/>
      <c r="AV7380" s="93"/>
    </row>
    <row r="7381" spans="35:48" x14ac:dyDescent="0.55000000000000004">
      <c r="AI7381" s="276" t="s">
        <v>48163</v>
      </c>
      <c r="AJ7381" s="277">
        <v>78798.600000000006</v>
      </c>
      <c r="AL7381" s="246" t="s">
        <v>62027</v>
      </c>
      <c r="AM7381" s="247">
        <v>28520</v>
      </c>
      <c r="AO7381" s="226" t="s">
        <v>52661</v>
      </c>
      <c r="AP7381" s="227">
        <v>351.43</v>
      </c>
      <c r="AR7381" s="207" t="s">
        <v>21621</v>
      </c>
      <c r="AS7381" s="208">
        <v>9043.8799999999992</v>
      </c>
      <c r="AT7381" s="93"/>
      <c r="AU7381" s="93"/>
      <c r="AV7381" s="93"/>
    </row>
    <row r="7382" spans="35:48" x14ac:dyDescent="0.55000000000000004">
      <c r="AI7382" s="276" t="s">
        <v>48164</v>
      </c>
      <c r="AJ7382" s="277">
        <v>90973.759999999995</v>
      </c>
      <c r="AL7382" s="246" t="s">
        <v>40358</v>
      </c>
      <c r="AM7382" s="247">
        <v>4000</v>
      </c>
      <c r="AO7382" s="226" t="s">
        <v>52662</v>
      </c>
      <c r="AP7382" s="227">
        <v>48600</v>
      </c>
      <c r="AR7382" s="207" t="s">
        <v>21622</v>
      </c>
      <c r="AS7382" s="208">
        <v>1026.01</v>
      </c>
      <c r="AT7382" s="93"/>
      <c r="AU7382" s="93"/>
      <c r="AV7382" s="93"/>
    </row>
    <row r="7383" spans="35:48" x14ac:dyDescent="0.55000000000000004">
      <c r="AI7383" s="276" t="s">
        <v>68383</v>
      </c>
      <c r="AJ7383" s="277">
        <v>30403.61</v>
      </c>
      <c r="AL7383" s="246" t="s">
        <v>58555</v>
      </c>
      <c r="AM7383" s="247">
        <v>8513.5300000000007</v>
      </c>
      <c r="AO7383" s="226" t="s">
        <v>52663</v>
      </c>
      <c r="AP7383" s="227">
        <v>3566.51</v>
      </c>
      <c r="AR7383" s="207" t="s">
        <v>21623</v>
      </c>
      <c r="AS7383" s="208">
        <v>429.62</v>
      </c>
      <c r="AT7383" s="93"/>
      <c r="AU7383" s="93"/>
      <c r="AV7383" s="93"/>
    </row>
    <row r="7384" spans="35:48" x14ac:dyDescent="0.55000000000000004">
      <c r="AI7384" s="276" t="s">
        <v>62740</v>
      </c>
      <c r="AJ7384" s="277">
        <v>48153.34</v>
      </c>
      <c r="AL7384" s="246" t="s">
        <v>21879</v>
      </c>
      <c r="AM7384" s="247">
        <v>5080</v>
      </c>
      <c r="AO7384" s="226" t="s">
        <v>52664</v>
      </c>
      <c r="AP7384" s="227">
        <v>9738.83</v>
      </c>
      <c r="AR7384" s="207" t="s">
        <v>21624</v>
      </c>
      <c r="AS7384" s="208">
        <v>403.2</v>
      </c>
      <c r="AT7384" s="93"/>
      <c r="AU7384" s="93"/>
      <c r="AV7384" s="93"/>
    </row>
    <row r="7385" spans="35:48" x14ac:dyDescent="0.55000000000000004">
      <c r="AI7385" s="276" t="s">
        <v>48165</v>
      </c>
      <c r="AJ7385" s="277">
        <v>24290.68</v>
      </c>
      <c r="AL7385" s="246" t="s">
        <v>21881</v>
      </c>
      <c r="AM7385" s="247">
        <v>624.28</v>
      </c>
      <c r="AO7385" s="226" t="s">
        <v>52665</v>
      </c>
      <c r="AP7385" s="227">
        <v>3124.94</v>
      </c>
      <c r="AR7385" s="207" t="s">
        <v>21625</v>
      </c>
      <c r="AS7385" s="208">
        <v>7030.88</v>
      </c>
      <c r="AT7385" s="93"/>
      <c r="AU7385" s="93"/>
      <c r="AV7385" s="93"/>
    </row>
    <row r="7386" spans="35:48" x14ac:dyDescent="0.55000000000000004">
      <c r="AI7386" s="276" t="s">
        <v>68384</v>
      </c>
      <c r="AJ7386" s="277">
        <v>1913.95</v>
      </c>
      <c r="AL7386" s="246" t="s">
        <v>21882</v>
      </c>
      <c r="AM7386" s="247">
        <v>2195.1999999999998</v>
      </c>
      <c r="AO7386" s="226" t="s">
        <v>50033</v>
      </c>
      <c r="AP7386" s="227">
        <v>356.87</v>
      </c>
      <c r="AR7386" s="207" t="s">
        <v>21626</v>
      </c>
      <c r="AS7386" s="208">
        <v>15538</v>
      </c>
      <c r="AT7386" s="93"/>
      <c r="AU7386" s="93"/>
      <c r="AV7386" s="93"/>
    </row>
    <row r="7387" spans="35:48" x14ac:dyDescent="0.55000000000000004">
      <c r="AI7387" s="276" t="s">
        <v>62741</v>
      </c>
      <c r="AJ7387" s="277">
        <v>22893.02</v>
      </c>
      <c r="AL7387" s="246" t="s">
        <v>21883</v>
      </c>
      <c r="AM7387" s="247">
        <v>6893.55</v>
      </c>
      <c r="AO7387" s="226" t="s">
        <v>52666</v>
      </c>
      <c r="AP7387" s="227">
        <v>22372.5</v>
      </c>
      <c r="AR7387" s="207" t="s">
        <v>21627</v>
      </c>
      <c r="AS7387" s="208">
        <v>28954</v>
      </c>
      <c r="AT7387" s="93"/>
      <c r="AU7387" s="93"/>
      <c r="AV7387" s="93"/>
    </row>
    <row r="7388" spans="35:48" x14ac:dyDescent="0.55000000000000004">
      <c r="AI7388" s="276" t="s">
        <v>68385</v>
      </c>
      <c r="AJ7388" s="277">
        <v>239.58</v>
      </c>
      <c r="AL7388" s="246" t="s">
        <v>21884</v>
      </c>
      <c r="AM7388" s="247">
        <v>115.2</v>
      </c>
      <c r="AO7388" s="226" t="s">
        <v>52667</v>
      </c>
      <c r="AP7388" s="227">
        <v>1711.53</v>
      </c>
      <c r="AR7388" s="207" t="s">
        <v>21628</v>
      </c>
      <c r="AS7388" s="208">
        <v>903</v>
      </c>
      <c r="AT7388" s="93"/>
      <c r="AU7388" s="93"/>
      <c r="AV7388" s="93"/>
    </row>
    <row r="7389" spans="35:48" x14ac:dyDescent="0.55000000000000004">
      <c r="AI7389" s="276" t="s">
        <v>68386</v>
      </c>
      <c r="AJ7389" s="277">
        <v>8.4</v>
      </c>
      <c r="AL7389" s="246" t="s">
        <v>21890</v>
      </c>
      <c r="AM7389" s="247">
        <v>2300.16</v>
      </c>
      <c r="AO7389" s="226" t="s">
        <v>52668</v>
      </c>
      <c r="AP7389" s="227">
        <v>5391.78</v>
      </c>
      <c r="AR7389" s="207" t="s">
        <v>21629</v>
      </c>
      <c r="AS7389" s="208">
        <v>7989.99</v>
      </c>
      <c r="AT7389" s="93"/>
      <c r="AU7389" s="93"/>
      <c r="AV7389" s="93"/>
    </row>
    <row r="7390" spans="35:48" x14ac:dyDescent="0.55000000000000004">
      <c r="AI7390" s="276" t="s">
        <v>53229</v>
      </c>
      <c r="AJ7390" s="277">
        <v>46639.69</v>
      </c>
      <c r="AL7390" s="246" t="s">
        <v>56232</v>
      </c>
      <c r="AM7390" s="247">
        <v>144593</v>
      </c>
      <c r="AO7390" s="226" t="s">
        <v>52669</v>
      </c>
      <c r="AP7390" s="227">
        <v>1479.39</v>
      </c>
      <c r="AR7390" s="207" t="s">
        <v>21630</v>
      </c>
      <c r="AS7390" s="208">
        <v>2723.81</v>
      </c>
      <c r="AT7390" s="93"/>
      <c r="AU7390" s="93"/>
      <c r="AV7390" s="93"/>
    </row>
    <row r="7391" spans="35:48" x14ac:dyDescent="0.55000000000000004">
      <c r="AI7391" s="276" t="s">
        <v>68387</v>
      </c>
      <c r="AJ7391" s="277">
        <v>3826.04</v>
      </c>
      <c r="AL7391" s="246" t="s">
        <v>55199</v>
      </c>
      <c r="AM7391" s="247">
        <v>9047.92</v>
      </c>
      <c r="AO7391" s="226" t="s">
        <v>42602</v>
      </c>
      <c r="AP7391" s="227">
        <v>478074.27</v>
      </c>
      <c r="AR7391" s="207" t="s">
        <v>21631</v>
      </c>
      <c r="AS7391" s="208">
        <v>54945</v>
      </c>
      <c r="AT7391" s="93"/>
      <c r="AU7391" s="93"/>
      <c r="AV7391" s="93"/>
    </row>
    <row r="7392" spans="35:48" x14ac:dyDescent="0.55000000000000004">
      <c r="AI7392" s="276" t="s">
        <v>57691</v>
      </c>
      <c r="AJ7392" s="277">
        <v>14485.55</v>
      </c>
      <c r="AL7392" s="246" t="s">
        <v>56233</v>
      </c>
      <c r="AM7392" s="247">
        <v>3600</v>
      </c>
      <c r="AO7392" s="226" t="s">
        <v>39218</v>
      </c>
      <c r="AP7392" s="227">
        <v>35836.1</v>
      </c>
      <c r="AR7392" s="207" t="s">
        <v>21632</v>
      </c>
      <c r="AS7392" s="208">
        <v>5022.9799999999996</v>
      </c>
      <c r="AT7392" s="93"/>
      <c r="AU7392" s="93"/>
      <c r="AV7392" s="93"/>
    </row>
    <row r="7393" spans="35:48" x14ac:dyDescent="0.55000000000000004">
      <c r="AI7393" s="276" t="s">
        <v>48167</v>
      </c>
      <c r="AJ7393" s="277">
        <v>6676.82</v>
      </c>
      <c r="AL7393" s="246" t="s">
        <v>55200</v>
      </c>
      <c r="AM7393" s="247">
        <v>967.57</v>
      </c>
      <c r="AO7393" s="226" t="s">
        <v>39219</v>
      </c>
      <c r="AP7393" s="227">
        <v>103163.63</v>
      </c>
      <c r="AR7393" s="207" t="s">
        <v>21633</v>
      </c>
      <c r="AS7393" s="208">
        <v>14234.86</v>
      </c>
      <c r="AT7393" s="93"/>
      <c r="AU7393" s="93"/>
      <c r="AV7393" s="93"/>
    </row>
    <row r="7394" spans="35:48" x14ac:dyDescent="0.55000000000000004">
      <c r="AI7394" s="276" t="s">
        <v>68388</v>
      </c>
      <c r="AJ7394" s="277">
        <v>17458.330000000002</v>
      </c>
      <c r="AL7394" s="246" t="s">
        <v>55201</v>
      </c>
      <c r="AM7394" s="247">
        <v>2003.97</v>
      </c>
      <c r="AO7394" s="226" t="s">
        <v>39220</v>
      </c>
      <c r="AP7394" s="227">
        <v>521.96</v>
      </c>
      <c r="AR7394" s="207" t="s">
        <v>21634</v>
      </c>
      <c r="AS7394" s="208">
        <v>12000</v>
      </c>
      <c r="AT7394" s="93"/>
      <c r="AU7394" s="93"/>
      <c r="AV7394" s="93"/>
    </row>
    <row r="7395" spans="35:48" x14ac:dyDescent="0.55000000000000004">
      <c r="AI7395" s="276" t="s">
        <v>68389</v>
      </c>
      <c r="AJ7395" s="277">
        <v>1199.7</v>
      </c>
      <c r="AL7395" s="246" t="s">
        <v>52707</v>
      </c>
      <c r="AM7395" s="247">
        <v>1888.39</v>
      </c>
      <c r="AO7395" s="226" t="s">
        <v>45034</v>
      </c>
      <c r="AP7395" s="227">
        <v>7560</v>
      </c>
      <c r="AR7395" s="207" t="s">
        <v>21635</v>
      </c>
      <c r="AS7395" s="208">
        <v>1430.84</v>
      </c>
      <c r="AT7395" s="93"/>
      <c r="AU7395" s="93"/>
      <c r="AV7395" s="93"/>
    </row>
    <row r="7396" spans="35:48" x14ac:dyDescent="0.55000000000000004">
      <c r="AI7396" s="276" t="s">
        <v>68390</v>
      </c>
      <c r="AJ7396" s="277">
        <v>1209.97</v>
      </c>
      <c r="AL7396" s="246" t="s">
        <v>48944</v>
      </c>
      <c r="AM7396" s="247">
        <v>78705.789999999994</v>
      </c>
      <c r="AO7396" s="226" t="s">
        <v>52670</v>
      </c>
      <c r="AP7396" s="227">
        <v>115132.79</v>
      </c>
      <c r="AR7396" s="207" t="s">
        <v>21636</v>
      </c>
      <c r="AS7396" s="208">
        <v>22560.95</v>
      </c>
      <c r="AT7396" s="93"/>
      <c r="AU7396" s="93"/>
      <c r="AV7396" s="93"/>
    </row>
    <row r="7397" spans="35:48" x14ac:dyDescent="0.55000000000000004">
      <c r="AI7397" s="276" t="s">
        <v>68391</v>
      </c>
      <c r="AJ7397" s="277">
        <v>3020.84</v>
      </c>
      <c r="AL7397" s="246" t="s">
        <v>35149</v>
      </c>
      <c r="AM7397" s="247">
        <v>96045.21</v>
      </c>
      <c r="AO7397" s="226" t="s">
        <v>48026</v>
      </c>
      <c r="AP7397" s="227">
        <v>9264.61</v>
      </c>
      <c r="AR7397" s="207" t="s">
        <v>21637</v>
      </c>
      <c r="AS7397" s="208">
        <v>3441.46</v>
      </c>
      <c r="AT7397" s="93"/>
      <c r="AU7397" s="93"/>
      <c r="AV7397" s="93"/>
    </row>
    <row r="7398" spans="35:48" x14ac:dyDescent="0.55000000000000004">
      <c r="AI7398" s="276" t="s">
        <v>68392</v>
      </c>
      <c r="AJ7398" s="277">
        <v>3294.5</v>
      </c>
      <c r="AL7398" s="246" t="s">
        <v>35150</v>
      </c>
      <c r="AM7398" s="247">
        <v>6786.32</v>
      </c>
      <c r="AO7398" s="226" t="s">
        <v>40353</v>
      </c>
      <c r="AP7398" s="227">
        <v>12766.06</v>
      </c>
      <c r="AR7398" s="207" t="s">
        <v>21638</v>
      </c>
      <c r="AS7398" s="208">
        <v>72917</v>
      </c>
      <c r="AT7398" s="93"/>
      <c r="AU7398" s="93"/>
      <c r="AV7398" s="93"/>
    </row>
    <row r="7399" spans="35:48" x14ac:dyDescent="0.55000000000000004">
      <c r="AI7399" s="276" t="s">
        <v>68393</v>
      </c>
      <c r="AJ7399" s="277">
        <v>342.27</v>
      </c>
      <c r="AL7399" s="246" t="s">
        <v>35151</v>
      </c>
      <c r="AM7399" s="247">
        <v>23531.06</v>
      </c>
      <c r="AO7399" s="226" t="s">
        <v>48027</v>
      </c>
      <c r="AP7399" s="227">
        <v>8278.18</v>
      </c>
      <c r="AR7399" s="207" t="s">
        <v>21639</v>
      </c>
      <c r="AS7399" s="208">
        <v>86692.27</v>
      </c>
      <c r="AT7399" s="93"/>
      <c r="AU7399" s="93"/>
      <c r="AV7399" s="93"/>
    </row>
    <row r="7400" spans="35:48" x14ac:dyDescent="0.55000000000000004">
      <c r="AI7400" s="276" t="s">
        <v>59759</v>
      </c>
      <c r="AJ7400" s="277">
        <v>138251.9</v>
      </c>
      <c r="AL7400" s="246" t="s">
        <v>35152</v>
      </c>
      <c r="AM7400" s="247">
        <v>16400.63</v>
      </c>
      <c r="AO7400" s="226" t="s">
        <v>48028</v>
      </c>
      <c r="AP7400" s="227">
        <v>989.58</v>
      </c>
      <c r="AR7400" s="207" t="s">
        <v>21640</v>
      </c>
      <c r="AS7400" s="208">
        <v>27503.200000000001</v>
      </c>
      <c r="AT7400" s="93"/>
      <c r="AU7400" s="93"/>
      <c r="AV7400" s="93"/>
    </row>
    <row r="7401" spans="35:48" x14ac:dyDescent="0.55000000000000004">
      <c r="AI7401" s="276" t="s">
        <v>59760</v>
      </c>
      <c r="AJ7401" s="277">
        <v>46754.8</v>
      </c>
      <c r="AL7401" s="246" t="s">
        <v>40361</v>
      </c>
      <c r="AM7401" s="247">
        <v>2858.12</v>
      </c>
      <c r="AO7401" s="226" t="s">
        <v>48940</v>
      </c>
      <c r="AP7401" s="227">
        <v>1750</v>
      </c>
      <c r="AR7401" s="207" t="s">
        <v>21641</v>
      </c>
      <c r="AS7401" s="208">
        <v>7910.04</v>
      </c>
      <c r="AT7401" s="93"/>
      <c r="AU7401" s="93"/>
      <c r="AV7401" s="93"/>
    </row>
    <row r="7402" spans="35:48" x14ac:dyDescent="0.55000000000000004">
      <c r="AI7402" s="276" t="s">
        <v>68394</v>
      </c>
      <c r="AJ7402" s="277">
        <v>28583.31</v>
      </c>
      <c r="AL7402" s="246" t="s">
        <v>50038</v>
      </c>
      <c r="AM7402" s="247">
        <v>4411.3</v>
      </c>
      <c r="AO7402" s="226" t="s">
        <v>48941</v>
      </c>
      <c r="AP7402" s="227">
        <v>6000</v>
      </c>
      <c r="AR7402" s="207" t="s">
        <v>21642</v>
      </c>
      <c r="AS7402" s="208">
        <v>20301.060000000001</v>
      </c>
      <c r="AT7402" s="93"/>
      <c r="AU7402" s="93"/>
      <c r="AV7402" s="93"/>
    </row>
    <row r="7403" spans="35:48" x14ac:dyDescent="0.55000000000000004">
      <c r="AI7403" s="276" t="s">
        <v>66687</v>
      </c>
      <c r="AJ7403" s="277">
        <v>65214.02</v>
      </c>
      <c r="AL7403" s="246" t="s">
        <v>40364</v>
      </c>
      <c r="AM7403" s="247">
        <v>4406.53</v>
      </c>
      <c r="AO7403" s="226" t="s">
        <v>48029</v>
      </c>
      <c r="AP7403" s="227">
        <v>1301.8699999999999</v>
      </c>
      <c r="AR7403" s="207" t="s">
        <v>21643</v>
      </c>
      <c r="AS7403" s="208">
        <v>72448.92</v>
      </c>
      <c r="AT7403" s="93"/>
      <c r="AU7403" s="93"/>
      <c r="AV7403" s="93"/>
    </row>
    <row r="7404" spans="35:48" x14ac:dyDescent="0.55000000000000004">
      <c r="AI7404" s="276" t="s">
        <v>60663</v>
      </c>
      <c r="AJ7404" s="277">
        <v>103893.3</v>
      </c>
      <c r="AL7404" s="246" t="s">
        <v>58281</v>
      </c>
      <c r="AM7404" s="247">
        <v>35980.51</v>
      </c>
      <c r="AO7404" s="226" t="s">
        <v>48030</v>
      </c>
      <c r="AP7404" s="227">
        <v>3595.33</v>
      </c>
      <c r="AR7404" s="207" t="s">
        <v>21644</v>
      </c>
      <c r="AS7404" s="208">
        <v>28634.86</v>
      </c>
      <c r="AT7404" s="93"/>
      <c r="AU7404" s="93"/>
      <c r="AV7404" s="93"/>
    </row>
    <row r="7405" spans="35:48" x14ac:dyDescent="0.55000000000000004">
      <c r="AI7405" s="276" t="s">
        <v>59761</v>
      </c>
      <c r="AJ7405" s="277">
        <v>28715.360000000001</v>
      </c>
      <c r="AL7405" s="246" t="s">
        <v>62028</v>
      </c>
      <c r="AM7405" s="247">
        <v>29968.14</v>
      </c>
      <c r="AO7405" s="226" t="s">
        <v>48031</v>
      </c>
      <c r="AP7405" s="227">
        <v>2700</v>
      </c>
      <c r="AR7405" s="207" t="s">
        <v>21645</v>
      </c>
      <c r="AS7405" s="208">
        <v>7511.42</v>
      </c>
      <c r="AT7405" s="93"/>
      <c r="AU7405" s="93"/>
      <c r="AV7405" s="93"/>
    </row>
    <row r="7406" spans="35:48" x14ac:dyDescent="0.55000000000000004">
      <c r="AI7406" s="276" t="s">
        <v>59762</v>
      </c>
      <c r="AJ7406" s="277">
        <v>68949.11</v>
      </c>
      <c r="AL7406" s="246" t="s">
        <v>64427</v>
      </c>
      <c r="AM7406" s="247">
        <v>6837.04</v>
      </c>
      <c r="AO7406" s="226" t="s">
        <v>52671</v>
      </c>
      <c r="AP7406" s="227">
        <v>531.96</v>
      </c>
      <c r="AR7406" s="207" t="s">
        <v>21646</v>
      </c>
      <c r="AS7406" s="208">
        <v>18604.009999999998</v>
      </c>
      <c r="AT7406" s="93"/>
      <c r="AU7406" s="93"/>
      <c r="AV7406" s="93"/>
    </row>
    <row r="7407" spans="35:48" x14ac:dyDescent="0.55000000000000004">
      <c r="AI7407" s="276" t="s">
        <v>59763</v>
      </c>
      <c r="AJ7407" s="277">
        <v>43587.12</v>
      </c>
      <c r="AL7407" s="246" t="s">
        <v>56234</v>
      </c>
      <c r="AM7407" s="247">
        <v>629843.37</v>
      </c>
      <c r="AO7407" s="226" t="s">
        <v>48942</v>
      </c>
      <c r="AP7407" s="227">
        <v>2084.4899999999998</v>
      </c>
      <c r="AR7407" s="207" t="s">
        <v>21647</v>
      </c>
      <c r="AS7407" s="208">
        <v>90568.22</v>
      </c>
      <c r="AT7407" s="93"/>
      <c r="AU7407" s="93"/>
      <c r="AV7407" s="93"/>
    </row>
    <row r="7408" spans="35:48" x14ac:dyDescent="0.55000000000000004">
      <c r="AI7408" s="276" t="s">
        <v>62746</v>
      </c>
      <c r="AJ7408" s="277">
        <v>69518.11</v>
      </c>
      <c r="AL7408" s="246" t="s">
        <v>33700</v>
      </c>
      <c r="AM7408" s="247">
        <v>903547.67</v>
      </c>
      <c r="AO7408" s="226" t="s">
        <v>48943</v>
      </c>
      <c r="AP7408" s="227">
        <v>3394.5</v>
      </c>
      <c r="AR7408" s="207" t="s">
        <v>21648</v>
      </c>
      <c r="AS7408" s="208">
        <v>144032.78</v>
      </c>
      <c r="AT7408" s="93"/>
      <c r="AU7408" s="93"/>
      <c r="AV7408" s="93"/>
    </row>
    <row r="7409" spans="35:48" x14ac:dyDescent="0.55000000000000004">
      <c r="AI7409" s="276" t="s">
        <v>68395</v>
      </c>
      <c r="AJ7409" s="277">
        <v>8201</v>
      </c>
      <c r="AL7409" s="246" t="s">
        <v>33701</v>
      </c>
      <c r="AM7409" s="247">
        <v>347962.28</v>
      </c>
      <c r="AO7409" s="226" t="s">
        <v>52672</v>
      </c>
      <c r="AP7409" s="227">
        <v>12990.63</v>
      </c>
      <c r="AR7409" s="207" t="s">
        <v>21649</v>
      </c>
      <c r="AS7409" s="208">
        <v>4842.5200000000004</v>
      </c>
      <c r="AT7409" s="93"/>
      <c r="AU7409" s="93"/>
      <c r="AV7409" s="93"/>
    </row>
    <row r="7410" spans="35:48" x14ac:dyDescent="0.55000000000000004">
      <c r="AI7410" s="276" t="s">
        <v>68396</v>
      </c>
      <c r="AJ7410" s="277">
        <v>23892.6</v>
      </c>
      <c r="AL7410" s="246" t="s">
        <v>39228</v>
      </c>
      <c r="AM7410" s="247">
        <v>37730.76</v>
      </c>
      <c r="AO7410" s="226" t="s">
        <v>52673</v>
      </c>
      <c r="AP7410" s="227">
        <v>2531.5</v>
      </c>
      <c r="AR7410" s="207" t="s">
        <v>21650</v>
      </c>
      <c r="AS7410" s="208">
        <v>22535.55</v>
      </c>
      <c r="AT7410" s="93"/>
      <c r="AU7410" s="93"/>
      <c r="AV7410" s="93"/>
    </row>
    <row r="7411" spans="35:48" x14ac:dyDescent="0.55000000000000004">
      <c r="AI7411" s="276" t="s">
        <v>68397</v>
      </c>
      <c r="AJ7411" s="277">
        <v>138</v>
      </c>
      <c r="AL7411" s="246" t="s">
        <v>39229</v>
      </c>
      <c r="AM7411" s="247">
        <v>87278.16</v>
      </c>
      <c r="AO7411" s="226" t="s">
        <v>52674</v>
      </c>
      <c r="AP7411" s="227">
        <v>193.65</v>
      </c>
      <c r="AR7411" s="207" t="s">
        <v>21651</v>
      </c>
      <c r="AS7411" s="208">
        <v>6259.5</v>
      </c>
      <c r="AT7411" s="93"/>
      <c r="AU7411" s="93"/>
      <c r="AV7411" s="93"/>
    </row>
    <row r="7412" spans="35:48" x14ac:dyDescent="0.55000000000000004">
      <c r="AI7412" s="276" t="s">
        <v>68398</v>
      </c>
      <c r="AJ7412" s="277">
        <v>5.28</v>
      </c>
      <c r="AL7412" s="246" t="s">
        <v>62029</v>
      </c>
      <c r="AM7412" s="247">
        <v>56888.28</v>
      </c>
      <c r="AO7412" s="226" t="s">
        <v>52675</v>
      </c>
      <c r="AP7412" s="227">
        <v>610.09</v>
      </c>
      <c r="AR7412" s="207" t="s">
        <v>21652</v>
      </c>
      <c r="AS7412" s="208">
        <v>77151.820000000007</v>
      </c>
      <c r="AT7412" s="93"/>
      <c r="AU7412" s="93"/>
      <c r="AV7412" s="93"/>
    </row>
    <row r="7413" spans="35:48" x14ac:dyDescent="0.55000000000000004">
      <c r="AI7413" s="276" t="s">
        <v>68399</v>
      </c>
      <c r="AJ7413" s="277">
        <v>5414.1</v>
      </c>
      <c r="AL7413" s="246" t="s">
        <v>36359</v>
      </c>
      <c r="AM7413" s="247">
        <v>36992.33</v>
      </c>
      <c r="AO7413" s="226" t="s">
        <v>52676</v>
      </c>
      <c r="AP7413" s="227">
        <v>167.4</v>
      </c>
      <c r="AR7413" s="207" t="s">
        <v>21653</v>
      </c>
      <c r="AS7413" s="208">
        <v>5598.72</v>
      </c>
      <c r="AT7413" s="93"/>
      <c r="AU7413" s="93"/>
      <c r="AV7413" s="93"/>
    </row>
    <row r="7414" spans="35:48" x14ac:dyDescent="0.55000000000000004">
      <c r="AI7414" s="276" t="s">
        <v>68400</v>
      </c>
      <c r="AJ7414" s="277">
        <v>391.48</v>
      </c>
      <c r="AL7414" s="246" t="s">
        <v>40365</v>
      </c>
      <c r="AM7414" s="247">
        <v>142577.34</v>
      </c>
      <c r="AO7414" s="226" t="s">
        <v>45035</v>
      </c>
      <c r="AP7414" s="227">
        <v>172000</v>
      </c>
      <c r="AR7414" s="207" t="s">
        <v>21654</v>
      </c>
      <c r="AS7414" s="208">
        <v>13437.22</v>
      </c>
      <c r="AT7414" s="93"/>
      <c r="AU7414" s="93"/>
      <c r="AV7414" s="93"/>
    </row>
    <row r="7415" spans="35:48" x14ac:dyDescent="0.55000000000000004">
      <c r="AI7415" s="276" t="s">
        <v>68401</v>
      </c>
      <c r="AJ7415" s="277">
        <v>1229.07</v>
      </c>
      <c r="AL7415" s="246" t="s">
        <v>62030</v>
      </c>
      <c r="AM7415" s="247">
        <v>307.39</v>
      </c>
      <c r="AO7415" s="226" t="s">
        <v>45036</v>
      </c>
      <c r="AP7415" s="227">
        <v>12917.14</v>
      </c>
      <c r="AR7415" s="207" t="s">
        <v>21655</v>
      </c>
      <c r="AS7415" s="208">
        <v>14642.03</v>
      </c>
      <c r="AT7415" s="93"/>
      <c r="AU7415" s="93"/>
      <c r="AV7415" s="93"/>
    </row>
    <row r="7416" spans="35:48" x14ac:dyDescent="0.55000000000000004">
      <c r="AI7416" s="276" t="s">
        <v>33950</v>
      </c>
      <c r="AJ7416" s="277">
        <v>14467.92</v>
      </c>
      <c r="AL7416" s="246" t="s">
        <v>59104</v>
      </c>
      <c r="AM7416" s="247">
        <v>43487.12</v>
      </c>
      <c r="AO7416" s="226" t="s">
        <v>45037</v>
      </c>
      <c r="AP7416" s="227">
        <v>1674500</v>
      </c>
      <c r="AR7416" s="207" t="s">
        <v>21656</v>
      </c>
      <c r="AS7416" s="208">
        <v>31369.67</v>
      </c>
      <c r="AT7416" s="93"/>
      <c r="AU7416" s="93"/>
      <c r="AV7416" s="93"/>
    </row>
    <row r="7417" spans="35:48" x14ac:dyDescent="0.55000000000000004">
      <c r="AI7417" s="276" t="s">
        <v>68402</v>
      </c>
      <c r="AJ7417" s="277">
        <v>414.24</v>
      </c>
      <c r="AL7417" s="246" t="s">
        <v>35156</v>
      </c>
      <c r="AM7417" s="247">
        <v>270.72000000000003</v>
      </c>
      <c r="AO7417" s="226" t="s">
        <v>45038</v>
      </c>
      <c r="AP7417" s="227">
        <v>128637.77</v>
      </c>
      <c r="AR7417" s="207" t="s">
        <v>21657</v>
      </c>
      <c r="AS7417" s="208">
        <v>51790</v>
      </c>
      <c r="AT7417" s="93"/>
      <c r="AU7417" s="93"/>
      <c r="AV7417" s="93"/>
    </row>
    <row r="7418" spans="35:48" x14ac:dyDescent="0.55000000000000004">
      <c r="AI7418" s="276" t="s">
        <v>45395</v>
      </c>
      <c r="AJ7418" s="277">
        <v>19050</v>
      </c>
      <c r="AL7418" s="246" t="s">
        <v>33703</v>
      </c>
      <c r="AM7418" s="247">
        <v>167554.76</v>
      </c>
      <c r="AO7418" s="226" t="s">
        <v>21722</v>
      </c>
      <c r="AP7418" s="227">
        <v>-0.01</v>
      </c>
      <c r="AR7418" s="207" t="s">
        <v>21658</v>
      </c>
      <c r="AS7418" s="208">
        <v>628943.84</v>
      </c>
      <c r="AT7418" s="93"/>
      <c r="AU7418" s="93"/>
      <c r="AV7418" s="93"/>
    </row>
    <row r="7419" spans="35:48" x14ac:dyDescent="0.55000000000000004">
      <c r="AI7419" s="276" t="s">
        <v>40533</v>
      </c>
      <c r="AJ7419" s="277">
        <v>8231.8799999999992</v>
      </c>
      <c r="AL7419" s="246" t="s">
        <v>33704</v>
      </c>
      <c r="AM7419" s="247">
        <v>452023.83</v>
      </c>
      <c r="AO7419" s="226" t="s">
        <v>21724</v>
      </c>
      <c r="AP7419" s="227">
        <v>72190.2</v>
      </c>
      <c r="AR7419" s="207" t="s">
        <v>21659</v>
      </c>
      <c r="AS7419" s="208">
        <v>58236.25</v>
      </c>
      <c r="AT7419" s="93"/>
      <c r="AU7419" s="93"/>
      <c r="AV7419" s="93"/>
    </row>
    <row r="7420" spans="35:48" x14ac:dyDescent="0.55000000000000004">
      <c r="AI7420" s="276" t="s">
        <v>35395</v>
      </c>
      <c r="AJ7420" s="277">
        <v>10000</v>
      </c>
      <c r="AL7420" s="246" t="s">
        <v>33705</v>
      </c>
      <c r="AM7420" s="247">
        <v>212877.05</v>
      </c>
      <c r="AO7420" s="226" t="s">
        <v>21725</v>
      </c>
      <c r="AP7420" s="227">
        <v>2016.96</v>
      </c>
      <c r="AR7420" s="207" t="s">
        <v>21660</v>
      </c>
      <c r="AS7420" s="208">
        <v>4500</v>
      </c>
      <c r="AT7420" s="93"/>
      <c r="AU7420" s="93"/>
      <c r="AV7420" s="93"/>
    </row>
    <row r="7421" spans="35:48" x14ac:dyDescent="0.55000000000000004">
      <c r="AI7421" s="276" t="s">
        <v>33957</v>
      </c>
      <c r="AJ7421" s="277">
        <v>3841.11</v>
      </c>
      <c r="AL7421" s="246" t="s">
        <v>62031</v>
      </c>
      <c r="AM7421" s="247">
        <v>6951.37</v>
      </c>
      <c r="AO7421" s="226" t="s">
        <v>21726</v>
      </c>
      <c r="AP7421" s="227">
        <v>14177.92</v>
      </c>
      <c r="AR7421" s="207" t="s">
        <v>21661</v>
      </c>
      <c r="AS7421" s="208">
        <v>365.12</v>
      </c>
      <c r="AT7421" s="93"/>
      <c r="AU7421" s="93"/>
      <c r="AV7421" s="93"/>
    </row>
    <row r="7422" spans="35:48" x14ac:dyDescent="0.55000000000000004">
      <c r="AI7422" s="276" t="s">
        <v>40534</v>
      </c>
      <c r="AJ7422" s="277">
        <v>6850.82</v>
      </c>
      <c r="AL7422" s="246" t="s">
        <v>59644</v>
      </c>
      <c r="AM7422" s="247">
        <v>1220.44</v>
      </c>
      <c r="AO7422" s="226" t="s">
        <v>52677</v>
      </c>
      <c r="AP7422" s="227">
        <v>46994.35</v>
      </c>
      <c r="AR7422" s="207" t="s">
        <v>21662</v>
      </c>
      <c r="AS7422" s="208">
        <v>245557.5</v>
      </c>
      <c r="AT7422" s="93"/>
      <c r="AU7422" s="93"/>
      <c r="AV7422" s="93"/>
    </row>
    <row r="7423" spans="35:48" x14ac:dyDescent="0.55000000000000004">
      <c r="AI7423" s="276" t="s">
        <v>36557</v>
      </c>
      <c r="AJ7423" s="277">
        <v>26738.73</v>
      </c>
      <c r="AL7423" s="246" t="s">
        <v>21894</v>
      </c>
      <c r="AM7423" s="247">
        <v>186507.55</v>
      </c>
      <c r="AO7423" s="226" t="s">
        <v>13644</v>
      </c>
      <c r="AP7423" s="227">
        <v>194925.83</v>
      </c>
      <c r="AR7423" s="207" t="s">
        <v>21663</v>
      </c>
      <c r="AS7423" s="208">
        <v>42570</v>
      </c>
      <c r="AT7423" s="93"/>
      <c r="AU7423" s="93"/>
      <c r="AV7423" s="93"/>
    </row>
    <row r="7424" spans="35:48" x14ac:dyDescent="0.55000000000000004">
      <c r="AI7424" s="276" t="s">
        <v>35396</v>
      </c>
      <c r="AJ7424" s="277">
        <v>3833.44</v>
      </c>
      <c r="AL7424" s="246" t="s">
        <v>21895</v>
      </c>
      <c r="AM7424" s="247">
        <v>348370.16</v>
      </c>
      <c r="AO7424" s="226" t="s">
        <v>13645</v>
      </c>
      <c r="AP7424" s="227">
        <v>136863.98000000001</v>
      </c>
      <c r="AR7424" s="207" t="s">
        <v>21664</v>
      </c>
      <c r="AS7424" s="208">
        <v>54607.5</v>
      </c>
      <c r="AT7424" s="93"/>
      <c r="AU7424" s="93"/>
      <c r="AV7424" s="93"/>
    </row>
    <row r="7425" spans="35:48" x14ac:dyDescent="0.55000000000000004">
      <c r="AI7425" s="276" t="s">
        <v>49075</v>
      </c>
      <c r="AJ7425" s="277">
        <v>7983.4</v>
      </c>
      <c r="AL7425" s="246" t="s">
        <v>39230</v>
      </c>
      <c r="AM7425" s="247">
        <v>1175.6199999999999</v>
      </c>
      <c r="AO7425" s="226" t="s">
        <v>21728</v>
      </c>
      <c r="AP7425" s="227">
        <v>42788.19</v>
      </c>
      <c r="AR7425" s="207" t="s">
        <v>21665</v>
      </c>
      <c r="AS7425" s="208">
        <v>14069.01</v>
      </c>
      <c r="AT7425" s="93"/>
      <c r="AU7425" s="93"/>
      <c r="AV7425" s="93"/>
    </row>
    <row r="7426" spans="35:48" x14ac:dyDescent="0.55000000000000004">
      <c r="AI7426" s="276" t="s">
        <v>53238</v>
      </c>
      <c r="AJ7426" s="277">
        <v>13763.81</v>
      </c>
      <c r="AL7426" s="246" t="s">
        <v>48034</v>
      </c>
      <c r="AM7426" s="247">
        <v>50</v>
      </c>
      <c r="AO7426" s="226" t="s">
        <v>45039</v>
      </c>
      <c r="AP7426" s="227">
        <v>28600.28</v>
      </c>
      <c r="AR7426" s="207" t="s">
        <v>21666</v>
      </c>
      <c r="AS7426" s="208">
        <v>36027.279999999999</v>
      </c>
      <c r="AT7426" s="93"/>
      <c r="AU7426" s="93"/>
      <c r="AV7426" s="93"/>
    </row>
    <row r="7427" spans="35:48" x14ac:dyDescent="0.55000000000000004">
      <c r="AI7427" s="276" t="s">
        <v>35397</v>
      </c>
      <c r="AJ7427" s="277">
        <v>1334.4</v>
      </c>
      <c r="AL7427" s="246" t="s">
        <v>21896</v>
      </c>
      <c r="AM7427" s="247">
        <v>504506.38</v>
      </c>
      <c r="AO7427" s="226" t="s">
        <v>21730</v>
      </c>
      <c r="AP7427" s="227">
        <v>5082.54</v>
      </c>
      <c r="AR7427" s="207" t="s">
        <v>21667</v>
      </c>
      <c r="AS7427" s="208">
        <v>475826.78</v>
      </c>
      <c r="AT7427" s="93"/>
      <c r="AU7427" s="93"/>
      <c r="AV7427" s="93"/>
    </row>
    <row r="7428" spans="35:48" x14ac:dyDescent="0.55000000000000004">
      <c r="AI7428" s="276" t="s">
        <v>68403</v>
      </c>
      <c r="AJ7428" s="277">
        <v>442.48</v>
      </c>
      <c r="AL7428" s="246" t="s">
        <v>21897</v>
      </c>
      <c r="AM7428" s="247">
        <v>655280.4</v>
      </c>
      <c r="AO7428" s="226" t="s">
        <v>52678</v>
      </c>
      <c r="AP7428" s="227">
        <v>1278.76</v>
      </c>
      <c r="AR7428" s="207" t="s">
        <v>21668</v>
      </c>
      <c r="AS7428" s="208">
        <v>66347.149999999994</v>
      </c>
      <c r="AT7428" s="93"/>
      <c r="AU7428" s="93"/>
      <c r="AV7428" s="93"/>
    </row>
    <row r="7429" spans="35:48" x14ac:dyDescent="0.55000000000000004">
      <c r="AI7429" s="276" t="s">
        <v>66688</v>
      </c>
      <c r="AJ7429" s="277">
        <v>9000</v>
      </c>
      <c r="AL7429" s="246" t="s">
        <v>36360</v>
      </c>
      <c r="AM7429" s="247">
        <v>35640.85</v>
      </c>
      <c r="AO7429" s="226" t="s">
        <v>52679</v>
      </c>
      <c r="AP7429" s="227">
        <v>716.56</v>
      </c>
      <c r="AR7429" s="207" t="s">
        <v>21669</v>
      </c>
      <c r="AS7429" s="208">
        <v>107929.14</v>
      </c>
      <c r="AT7429" s="93"/>
      <c r="AU7429" s="93"/>
      <c r="AV7429" s="93"/>
    </row>
    <row r="7430" spans="35:48" x14ac:dyDescent="0.55000000000000004">
      <c r="AI7430" s="276" t="s">
        <v>68404</v>
      </c>
      <c r="AJ7430" s="277">
        <v>10744.83</v>
      </c>
      <c r="AL7430" s="246" t="s">
        <v>50039</v>
      </c>
      <c r="AM7430" s="247">
        <v>22209.27</v>
      </c>
      <c r="AO7430" s="226" t="s">
        <v>21731</v>
      </c>
      <c r="AP7430" s="227">
        <v>541.45000000000005</v>
      </c>
      <c r="AR7430" s="207" t="s">
        <v>21670</v>
      </c>
      <c r="AS7430" s="208">
        <v>6785.48</v>
      </c>
      <c r="AT7430" s="93"/>
      <c r="AU7430" s="93"/>
      <c r="AV7430" s="93"/>
    </row>
    <row r="7431" spans="35:48" x14ac:dyDescent="0.55000000000000004">
      <c r="AI7431" s="276" t="s">
        <v>53242</v>
      </c>
      <c r="AJ7431" s="277">
        <v>821.98</v>
      </c>
      <c r="AL7431" s="246" t="s">
        <v>39231</v>
      </c>
      <c r="AM7431" s="247">
        <v>10829.99</v>
      </c>
      <c r="AO7431" s="226" t="s">
        <v>52680</v>
      </c>
      <c r="AP7431" s="227">
        <v>1432.62</v>
      </c>
      <c r="AR7431" s="207" t="s">
        <v>21671</v>
      </c>
      <c r="AS7431" s="208">
        <v>41614.870000000003</v>
      </c>
      <c r="AT7431" s="93"/>
      <c r="AU7431" s="93"/>
      <c r="AV7431" s="93"/>
    </row>
    <row r="7432" spans="35:48" x14ac:dyDescent="0.55000000000000004">
      <c r="AI7432" s="276" t="s">
        <v>68405</v>
      </c>
      <c r="AJ7432" s="277">
        <v>2464.86</v>
      </c>
      <c r="AL7432" s="246" t="s">
        <v>42614</v>
      </c>
      <c r="AM7432" s="247">
        <v>-48526.21</v>
      </c>
      <c r="AO7432" s="226" t="s">
        <v>52681</v>
      </c>
      <c r="AP7432" s="227">
        <v>552.5</v>
      </c>
      <c r="AR7432" s="207" t="s">
        <v>21672</v>
      </c>
      <c r="AS7432" s="208">
        <v>8355.11</v>
      </c>
      <c r="AT7432" s="93"/>
      <c r="AU7432" s="93"/>
      <c r="AV7432" s="93"/>
    </row>
    <row r="7433" spans="35:48" x14ac:dyDescent="0.55000000000000004">
      <c r="AI7433" s="276" t="s">
        <v>53243</v>
      </c>
      <c r="AJ7433" s="277">
        <v>2525.6999999999998</v>
      </c>
      <c r="AL7433" s="246" t="s">
        <v>35158</v>
      </c>
      <c r="AM7433" s="247">
        <v>323268.75</v>
      </c>
      <c r="AO7433" s="226" t="s">
        <v>52682</v>
      </c>
      <c r="AP7433" s="227">
        <v>2647.5</v>
      </c>
      <c r="AR7433" s="207" t="s">
        <v>21673</v>
      </c>
      <c r="AS7433" s="208">
        <v>245557.5</v>
      </c>
      <c r="AT7433" s="93"/>
      <c r="AU7433" s="93"/>
      <c r="AV7433" s="93"/>
    </row>
    <row r="7434" spans="35:48" x14ac:dyDescent="0.55000000000000004">
      <c r="AI7434" s="276" t="s">
        <v>57700</v>
      </c>
      <c r="AJ7434" s="277">
        <v>36.43</v>
      </c>
      <c r="AL7434" s="246" t="s">
        <v>47005</v>
      </c>
      <c r="AM7434" s="247">
        <v>77500</v>
      </c>
      <c r="AO7434" s="226" t="s">
        <v>46999</v>
      </c>
      <c r="AP7434" s="227">
        <v>476</v>
      </c>
      <c r="AR7434" s="207" t="s">
        <v>21674</v>
      </c>
      <c r="AS7434" s="208">
        <v>42570</v>
      </c>
      <c r="AT7434" s="93"/>
      <c r="AU7434" s="93"/>
      <c r="AV7434" s="93"/>
    </row>
    <row r="7435" spans="35:48" x14ac:dyDescent="0.55000000000000004">
      <c r="AI7435" s="276" t="s">
        <v>36560</v>
      </c>
      <c r="AJ7435" s="277">
        <v>1684.8</v>
      </c>
      <c r="AL7435" s="246" t="s">
        <v>55202</v>
      </c>
      <c r="AM7435" s="247">
        <v>22098.34</v>
      </c>
      <c r="AO7435" s="226" t="s">
        <v>36353</v>
      </c>
      <c r="AP7435" s="227">
        <v>93162.06</v>
      </c>
      <c r="AR7435" s="207" t="s">
        <v>21675</v>
      </c>
      <c r="AS7435" s="208">
        <v>54607.5</v>
      </c>
      <c r="AT7435" s="93"/>
      <c r="AU7435" s="93"/>
      <c r="AV7435" s="93"/>
    </row>
    <row r="7436" spans="35:48" x14ac:dyDescent="0.55000000000000004">
      <c r="AI7436" s="276" t="s">
        <v>68406</v>
      </c>
      <c r="AJ7436" s="277">
        <v>86066.81</v>
      </c>
      <c r="AL7436" s="246" t="s">
        <v>64428</v>
      </c>
      <c r="AM7436" s="247">
        <v>1112.1300000000001</v>
      </c>
      <c r="AO7436" s="226" t="s">
        <v>21734</v>
      </c>
      <c r="AP7436" s="227">
        <v>52522.5</v>
      </c>
      <c r="AR7436" s="207" t="s">
        <v>21676</v>
      </c>
      <c r="AS7436" s="208">
        <v>2723.81</v>
      </c>
      <c r="AT7436" s="93"/>
      <c r="AU7436" s="93"/>
      <c r="AV7436" s="93"/>
    </row>
    <row r="7437" spans="35:48" x14ac:dyDescent="0.55000000000000004">
      <c r="AI7437" s="276" t="s">
        <v>68407</v>
      </c>
      <c r="AJ7437" s="277">
        <v>35891.58</v>
      </c>
      <c r="AL7437" s="246" t="s">
        <v>63701</v>
      </c>
      <c r="AM7437" s="247">
        <v>4693.4799999999996</v>
      </c>
      <c r="AO7437" s="226" t="s">
        <v>21735</v>
      </c>
      <c r="AP7437" s="227">
        <v>7337.61</v>
      </c>
      <c r="AR7437" s="207" t="s">
        <v>21677</v>
      </c>
      <c r="AS7437" s="208">
        <v>14069.01</v>
      </c>
      <c r="AT7437" s="93"/>
      <c r="AU7437" s="93"/>
      <c r="AV7437" s="93"/>
    </row>
    <row r="7438" spans="35:48" x14ac:dyDescent="0.55000000000000004">
      <c r="AI7438" s="276" t="s">
        <v>53251</v>
      </c>
      <c r="AJ7438" s="277">
        <v>355397.98</v>
      </c>
      <c r="AL7438" s="246" t="s">
        <v>55203</v>
      </c>
      <c r="AM7438" s="247">
        <v>40594.199999999997</v>
      </c>
      <c r="AO7438" s="226" t="s">
        <v>21736</v>
      </c>
      <c r="AP7438" s="227">
        <v>11331.11</v>
      </c>
      <c r="AR7438" s="207" t="s">
        <v>21678</v>
      </c>
      <c r="AS7438" s="208">
        <v>199871.37</v>
      </c>
      <c r="AT7438" s="93"/>
      <c r="AU7438" s="93"/>
      <c r="AV7438" s="93"/>
    </row>
    <row r="7439" spans="35:48" x14ac:dyDescent="0.55000000000000004">
      <c r="AI7439" s="276" t="s">
        <v>53253</v>
      </c>
      <c r="AJ7439" s="277">
        <v>125300.6</v>
      </c>
      <c r="AL7439" s="246" t="s">
        <v>55204</v>
      </c>
      <c r="AM7439" s="247">
        <v>5240.09</v>
      </c>
      <c r="AO7439" s="226" t="s">
        <v>21737</v>
      </c>
      <c r="AP7439" s="227">
        <v>30151.03</v>
      </c>
      <c r="AR7439" s="207" t="s">
        <v>21679</v>
      </c>
      <c r="AS7439" s="208">
        <v>27503.200000000001</v>
      </c>
      <c r="AT7439" s="93"/>
      <c r="AU7439" s="93"/>
      <c r="AV7439" s="93"/>
    </row>
    <row r="7440" spans="35:48" x14ac:dyDescent="0.55000000000000004">
      <c r="AI7440" s="276" t="s">
        <v>64705</v>
      </c>
      <c r="AJ7440" s="277">
        <v>65307</v>
      </c>
      <c r="AL7440" s="246" t="s">
        <v>55205</v>
      </c>
      <c r="AM7440" s="247">
        <v>13969.28</v>
      </c>
      <c r="AO7440" s="226" t="s">
        <v>21738</v>
      </c>
      <c r="AP7440" s="227">
        <v>17006.98</v>
      </c>
      <c r="AR7440" s="207" t="s">
        <v>21680</v>
      </c>
      <c r="AS7440" s="208">
        <v>475826.78</v>
      </c>
      <c r="AT7440" s="93"/>
      <c r="AU7440" s="93"/>
      <c r="AV7440" s="93"/>
    </row>
    <row r="7441" spans="35:48" x14ac:dyDescent="0.55000000000000004">
      <c r="AI7441" s="276" t="s">
        <v>53254</v>
      </c>
      <c r="AJ7441" s="277">
        <v>176280</v>
      </c>
      <c r="AL7441" s="246" t="s">
        <v>52709</v>
      </c>
      <c r="AM7441" s="247">
        <v>15161.87</v>
      </c>
      <c r="AO7441" s="226" t="s">
        <v>52683</v>
      </c>
      <c r="AP7441" s="227">
        <v>19645.41</v>
      </c>
      <c r="AR7441" s="207" t="s">
        <v>21681</v>
      </c>
      <c r="AS7441" s="208">
        <v>54945</v>
      </c>
      <c r="AT7441" s="93"/>
      <c r="AU7441" s="93"/>
      <c r="AV7441" s="93"/>
    </row>
    <row r="7442" spans="35:48" x14ac:dyDescent="0.55000000000000004">
      <c r="AI7442" s="276" t="s">
        <v>53255</v>
      </c>
      <c r="AJ7442" s="277">
        <v>8870.52</v>
      </c>
      <c r="AL7442" s="246" t="s">
        <v>50040</v>
      </c>
      <c r="AM7442" s="247">
        <v>38689.279999999999</v>
      </c>
      <c r="AO7442" s="226" t="s">
        <v>48032</v>
      </c>
      <c r="AP7442" s="227">
        <v>1725</v>
      </c>
      <c r="AR7442" s="207" t="s">
        <v>21682</v>
      </c>
      <c r="AS7442" s="208">
        <v>84878.89</v>
      </c>
      <c r="AT7442" s="93"/>
      <c r="AU7442" s="93"/>
      <c r="AV7442" s="93"/>
    </row>
    <row r="7443" spans="35:48" x14ac:dyDescent="0.55000000000000004">
      <c r="AI7443" s="276" t="s">
        <v>53256</v>
      </c>
      <c r="AJ7443" s="277">
        <v>134768.78</v>
      </c>
      <c r="AL7443" s="246" t="s">
        <v>62032</v>
      </c>
      <c r="AM7443" s="247">
        <v>-75.290000000000006</v>
      </c>
      <c r="AO7443" s="226" t="s">
        <v>21740</v>
      </c>
      <c r="AP7443" s="227">
        <v>59537.99</v>
      </c>
      <c r="AR7443" s="207" t="s">
        <v>21683</v>
      </c>
      <c r="AS7443" s="208">
        <v>155902.28</v>
      </c>
      <c r="AT7443" s="93"/>
      <c r="AU7443" s="93"/>
      <c r="AV7443" s="93"/>
    </row>
    <row r="7444" spans="35:48" x14ac:dyDescent="0.55000000000000004">
      <c r="AI7444" s="276" t="s">
        <v>53257</v>
      </c>
      <c r="AJ7444" s="277">
        <v>140654.47</v>
      </c>
      <c r="AL7444" s="246" t="s">
        <v>55206</v>
      </c>
      <c r="AM7444" s="247">
        <v>7437.4</v>
      </c>
      <c r="AO7444" s="226" t="s">
        <v>21741</v>
      </c>
      <c r="AP7444" s="227">
        <v>4673.66</v>
      </c>
      <c r="AR7444" s="207" t="s">
        <v>21684</v>
      </c>
      <c r="AS7444" s="208">
        <v>93876.43</v>
      </c>
      <c r="AT7444" s="93"/>
      <c r="AU7444" s="93"/>
      <c r="AV7444" s="93"/>
    </row>
    <row r="7445" spans="35:48" x14ac:dyDescent="0.55000000000000004">
      <c r="AI7445" s="276" t="s">
        <v>63758</v>
      </c>
      <c r="AJ7445" s="277">
        <v>18425.849999999999</v>
      </c>
      <c r="AL7445" s="246" t="s">
        <v>55207</v>
      </c>
      <c r="AM7445" s="247">
        <v>25600</v>
      </c>
      <c r="AO7445" s="226" t="s">
        <v>21742</v>
      </c>
      <c r="AP7445" s="227">
        <v>12125.07</v>
      </c>
      <c r="AR7445" s="207" t="s">
        <v>21685</v>
      </c>
      <c r="AS7445" s="208">
        <v>4842.5200000000004</v>
      </c>
      <c r="AT7445" s="93"/>
      <c r="AU7445" s="93"/>
      <c r="AV7445" s="93"/>
    </row>
    <row r="7446" spans="35:48" x14ac:dyDescent="0.55000000000000004">
      <c r="AI7446" s="276" t="s">
        <v>68408</v>
      </c>
      <c r="AJ7446" s="277">
        <v>60483.12</v>
      </c>
      <c r="AL7446" s="246" t="s">
        <v>55208</v>
      </c>
      <c r="AM7446" s="247">
        <v>2527.36</v>
      </c>
      <c r="AO7446" s="226" t="s">
        <v>52684</v>
      </c>
      <c r="AP7446" s="227">
        <v>8418.42</v>
      </c>
      <c r="AR7446" s="207" t="s">
        <v>21686</v>
      </c>
      <c r="AS7446" s="208">
        <v>12000</v>
      </c>
      <c r="AT7446" s="93"/>
      <c r="AU7446" s="93"/>
      <c r="AV7446" s="93"/>
    </row>
    <row r="7447" spans="35:48" x14ac:dyDescent="0.55000000000000004">
      <c r="AI7447" s="276" t="s">
        <v>53258</v>
      </c>
      <c r="AJ7447" s="277">
        <v>17377.86</v>
      </c>
      <c r="AL7447" s="246" t="s">
        <v>55209</v>
      </c>
      <c r="AM7447" s="247">
        <v>8094.16</v>
      </c>
      <c r="AO7447" s="226" t="s">
        <v>21745</v>
      </c>
      <c r="AP7447" s="227">
        <v>43438.64</v>
      </c>
      <c r="AR7447" s="207" t="s">
        <v>21687</v>
      </c>
      <c r="AS7447" s="208">
        <v>72984.539999999994</v>
      </c>
      <c r="AT7447" s="93"/>
      <c r="AU7447" s="93"/>
      <c r="AV7447" s="93"/>
    </row>
    <row r="7448" spans="35:48" x14ac:dyDescent="0.55000000000000004">
      <c r="AI7448" s="276" t="s">
        <v>63759</v>
      </c>
      <c r="AJ7448" s="277">
        <v>206077.82</v>
      </c>
      <c r="AL7448" s="246" t="s">
        <v>58556</v>
      </c>
      <c r="AM7448" s="247">
        <v>2660.92</v>
      </c>
      <c r="AO7448" s="226" t="s">
        <v>21746</v>
      </c>
      <c r="AP7448" s="227">
        <v>552158.25</v>
      </c>
      <c r="AR7448" s="207" t="s">
        <v>21688</v>
      </c>
      <c r="AS7448" s="208">
        <v>136580.07999999999</v>
      </c>
      <c r="AT7448" s="93"/>
      <c r="AU7448" s="93"/>
      <c r="AV7448" s="93"/>
    </row>
    <row r="7449" spans="35:48" x14ac:dyDescent="0.55000000000000004">
      <c r="AI7449" s="276" t="s">
        <v>53259</v>
      </c>
      <c r="AJ7449" s="277">
        <v>14688.28</v>
      </c>
      <c r="AL7449" s="246" t="s">
        <v>52710</v>
      </c>
      <c r="AM7449" s="247">
        <v>25721.47</v>
      </c>
      <c r="AO7449" s="226" t="s">
        <v>21747</v>
      </c>
      <c r="AP7449" s="227">
        <v>40852.47</v>
      </c>
      <c r="AR7449" s="207" t="s">
        <v>21689</v>
      </c>
      <c r="AS7449" s="208">
        <v>85110.45</v>
      </c>
      <c r="AT7449" s="93"/>
      <c r="AU7449" s="93"/>
      <c r="AV7449" s="93"/>
    </row>
    <row r="7450" spans="35:48" x14ac:dyDescent="0.55000000000000004">
      <c r="AI7450" s="276" t="s">
        <v>68409</v>
      </c>
      <c r="AJ7450" s="277">
        <v>60627.7</v>
      </c>
      <c r="AL7450" s="246" t="s">
        <v>50041</v>
      </c>
      <c r="AM7450" s="247">
        <v>95529.95</v>
      </c>
      <c r="AO7450" s="226" t="s">
        <v>21748</v>
      </c>
      <c r="AP7450" s="227">
        <v>63367.18</v>
      </c>
      <c r="AR7450" s="207" t="s">
        <v>21690</v>
      </c>
      <c r="AS7450" s="208">
        <v>28634.86</v>
      </c>
      <c r="AT7450" s="93"/>
      <c r="AU7450" s="93"/>
      <c r="AV7450" s="93"/>
    </row>
    <row r="7451" spans="35:48" x14ac:dyDescent="0.55000000000000004">
      <c r="AI7451" s="276" t="s">
        <v>53260</v>
      </c>
      <c r="AJ7451" s="277">
        <v>8062.43</v>
      </c>
      <c r="AL7451" s="246" t="s">
        <v>64429</v>
      </c>
      <c r="AM7451" s="247">
        <v>5800.64</v>
      </c>
      <c r="AO7451" s="226" t="s">
        <v>21749</v>
      </c>
      <c r="AP7451" s="227">
        <v>7770.2</v>
      </c>
      <c r="AR7451" s="207" t="s">
        <v>21691</v>
      </c>
      <c r="AS7451" s="208">
        <v>853405.04</v>
      </c>
      <c r="AT7451" s="93"/>
      <c r="AU7451" s="93"/>
      <c r="AV7451" s="93"/>
    </row>
    <row r="7452" spans="35:48" x14ac:dyDescent="0.55000000000000004">
      <c r="AI7452" s="276" t="s">
        <v>53261</v>
      </c>
      <c r="AJ7452" s="277">
        <v>960</v>
      </c>
      <c r="AL7452" s="246" t="s">
        <v>61104</v>
      </c>
      <c r="AM7452" s="247">
        <v>62432.74</v>
      </c>
      <c r="AO7452" s="226" t="s">
        <v>21750</v>
      </c>
      <c r="AP7452" s="227">
        <v>4066.27</v>
      </c>
      <c r="AR7452" s="207" t="s">
        <v>21692</v>
      </c>
      <c r="AS7452" s="208">
        <v>58236.25</v>
      </c>
      <c r="AT7452" s="93"/>
      <c r="AU7452" s="93"/>
      <c r="AV7452" s="93"/>
    </row>
    <row r="7453" spans="35:48" x14ac:dyDescent="0.55000000000000004">
      <c r="AI7453" s="276" t="s">
        <v>53262</v>
      </c>
      <c r="AJ7453" s="277">
        <v>202000</v>
      </c>
      <c r="AL7453" s="246" t="s">
        <v>62033</v>
      </c>
      <c r="AM7453" s="247">
        <v>-60.56</v>
      </c>
      <c r="AO7453" s="226" t="s">
        <v>21751</v>
      </c>
      <c r="AP7453" s="227">
        <v>12087.2</v>
      </c>
      <c r="AR7453" s="207" t="s">
        <v>21693</v>
      </c>
      <c r="AS7453" s="208">
        <v>67831.63</v>
      </c>
      <c r="AT7453" s="93"/>
      <c r="AU7453" s="93"/>
      <c r="AV7453" s="93"/>
    </row>
    <row r="7454" spans="35:48" x14ac:dyDescent="0.55000000000000004">
      <c r="AI7454" s="276" t="s">
        <v>36561</v>
      </c>
      <c r="AJ7454" s="277">
        <v>79000</v>
      </c>
      <c r="AL7454" s="246" t="s">
        <v>55210</v>
      </c>
      <c r="AM7454" s="247">
        <v>-0.02</v>
      </c>
      <c r="AO7454" s="226" t="s">
        <v>21752</v>
      </c>
      <c r="AP7454" s="227">
        <v>24126.33</v>
      </c>
      <c r="AR7454" s="207" t="s">
        <v>21694</v>
      </c>
      <c r="AS7454" s="208">
        <v>45872.12</v>
      </c>
      <c r="AT7454" s="93"/>
      <c r="AU7454" s="93"/>
      <c r="AV7454" s="93"/>
    </row>
    <row r="7455" spans="35:48" x14ac:dyDescent="0.55000000000000004">
      <c r="AI7455" s="276" t="s">
        <v>68410</v>
      </c>
      <c r="AJ7455" s="277">
        <v>6820.77</v>
      </c>
      <c r="AL7455" s="246" t="s">
        <v>62034</v>
      </c>
      <c r="AM7455" s="247">
        <v>-161.12</v>
      </c>
      <c r="AO7455" s="226" t="s">
        <v>21753</v>
      </c>
      <c r="AP7455" s="227">
        <v>46322.46</v>
      </c>
      <c r="AR7455" s="207" t="s">
        <v>21695</v>
      </c>
      <c r="AS7455" s="208">
        <v>8669.0499999999993</v>
      </c>
      <c r="AT7455" s="93"/>
      <c r="AU7455" s="93"/>
      <c r="AV7455" s="93"/>
    </row>
    <row r="7456" spans="35:48" x14ac:dyDescent="0.55000000000000004">
      <c r="AI7456" s="276" t="s">
        <v>70063</v>
      </c>
      <c r="AJ7456" s="277">
        <v>15403.78</v>
      </c>
      <c r="AL7456" s="246" t="s">
        <v>35159</v>
      </c>
      <c r="AM7456" s="247">
        <v>430296.14</v>
      </c>
      <c r="AO7456" s="226" t="s">
        <v>21754</v>
      </c>
      <c r="AP7456" s="227">
        <v>19454.95</v>
      </c>
      <c r="AR7456" s="207" t="s">
        <v>21696</v>
      </c>
      <c r="AS7456" s="208">
        <v>24338.48</v>
      </c>
      <c r="AT7456" s="93"/>
      <c r="AU7456" s="93"/>
      <c r="AV7456" s="93"/>
    </row>
    <row r="7457" spans="35:48" x14ac:dyDescent="0.55000000000000004">
      <c r="AI7457" s="276" t="s">
        <v>64706</v>
      </c>
      <c r="AJ7457" s="277">
        <v>12361.84</v>
      </c>
      <c r="AL7457" s="246" t="s">
        <v>33709</v>
      </c>
      <c r="AM7457" s="247">
        <v>24226.26</v>
      </c>
      <c r="AO7457" s="226" t="s">
        <v>21755</v>
      </c>
      <c r="AP7457" s="227">
        <v>6564.9</v>
      </c>
      <c r="AR7457" s="207" t="s">
        <v>21697</v>
      </c>
      <c r="AS7457" s="208">
        <v>173165.85</v>
      </c>
      <c r="AT7457" s="93"/>
      <c r="AU7457" s="93"/>
      <c r="AV7457" s="93"/>
    </row>
    <row r="7458" spans="35:48" x14ac:dyDescent="0.55000000000000004">
      <c r="AI7458" s="276" t="s">
        <v>63760</v>
      </c>
      <c r="AJ7458" s="277">
        <v>31677.22</v>
      </c>
      <c r="AL7458" s="246" t="s">
        <v>35161</v>
      </c>
      <c r="AM7458" s="247">
        <v>33000</v>
      </c>
      <c r="AO7458" s="226" t="s">
        <v>21756</v>
      </c>
      <c r="AP7458" s="227">
        <v>4518.8</v>
      </c>
      <c r="AR7458" s="207" t="s">
        <v>21698</v>
      </c>
      <c r="AS7458" s="208">
        <v>95581.11</v>
      </c>
      <c r="AT7458" s="93"/>
      <c r="AU7458" s="93"/>
      <c r="AV7458" s="93"/>
    </row>
    <row r="7459" spans="35:48" x14ac:dyDescent="0.55000000000000004">
      <c r="AI7459" s="276" t="s">
        <v>36562</v>
      </c>
      <c r="AJ7459" s="277">
        <v>140887.32</v>
      </c>
      <c r="AL7459" s="246" t="s">
        <v>40366</v>
      </c>
      <c r="AM7459" s="247">
        <v>30597.9</v>
      </c>
      <c r="AO7459" s="226" t="s">
        <v>35134</v>
      </c>
      <c r="AP7459" s="227">
        <v>61000</v>
      </c>
      <c r="AR7459" s="207" t="s">
        <v>21699</v>
      </c>
      <c r="AS7459" s="208">
        <v>5072.76</v>
      </c>
      <c r="AT7459" s="93"/>
      <c r="AU7459" s="93"/>
      <c r="AV7459" s="93"/>
    </row>
    <row r="7460" spans="35:48" x14ac:dyDescent="0.55000000000000004">
      <c r="AI7460" s="276" t="s">
        <v>36563</v>
      </c>
      <c r="AJ7460" s="277">
        <v>372950.88</v>
      </c>
      <c r="AL7460" s="246" t="s">
        <v>56235</v>
      </c>
      <c r="AM7460" s="247">
        <v>372664.57</v>
      </c>
      <c r="AO7460" s="226" t="s">
        <v>42603</v>
      </c>
      <c r="AP7460" s="227">
        <v>1985575</v>
      </c>
      <c r="AR7460" s="207" t="s">
        <v>21700</v>
      </c>
      <c r="AS7460" s="208">
        <v>23877</v>
      </c>
      <c r="AT7460" s="93"/>
      <c r="AU7460" s="93"/>
      <c r="AV7460" s="93"/>
    </row>
    <row r="7461" spans="35:48" x14ac:dyDescent="0.55000000000000004">
      <c r="AI7461" s="276" t="s">
        <v>55307</v>
      </c>
      <c r="AJ7461" s="277">
        <v>128777.82</v>
      </c>
      <c r="AL7461" s="246" t="s">
        <v>40367</v>
      </c>
      <c r="AM7461" s="247">
        <v>91100</v>
      </c>
      <c r="AO7461" s="226" t="s">
        <v>33669</v>
      </c>
      <c r="AP7461" s="227">
        <v>81.87</v>
      </c>
      <c r="AR7461" s="207" t="s">
        <v>21701</v>
      </c>
      <c r="AS7461" s="208">
        <v>17166</v>
      </c>
      <c r="AT7461" s="93"/>
      <c r="AU7461" s="93"/>
      <c r="AV7461" s="93"/>
    </row>
    <row r="7462" spans="35:48" x14ac:dyDescent="0.55000000000000004">
      <c r="AI7462" s="276" t="s">
        <v>68411</v>
      </c>
      <c r="AJ7462" s="277">
        <v>29598</v>
      </c>
      <c r="AL7462" s="246" t="s">
        <v>33712</v>
      </c>
      <c r="AM7462" s="247">
        <v>72321.59</v>
      </c>
      <c r="AO7462" s="226" t="s">
        <v>21757</v>
      </c>
      <c r="AP7462" s="227">
        <v>217899.45</v>
      </c>
      <c r="AR7462" s="207" t="s">
        <v>21702</v>
      </c>
      <c r="AS7462" s="208">
        <v>187403</v>
      </c>
      <c r="AT7462" s="93"/>
      <c r="AU7462" s="93"/>
      <c r="AV7462" s="93"/>
    </row>
    <row r="7463" spans="35:48" x14ac:dyDescent="0.55000000000000004">
      <c r="AI7463" s="276" t="s">
        <v>53263</v>
      </c>
      <c r="AJ7463" s="277">
        <v>159204.29999999999</v>
      </c>
      <c r="AL7463" s="246" t="s">
        <v>35162</v>
      </c>
      <c r="AM7463" s="247">
        <v>232351.71</v>
      </c>
      <c r="AO7463" s="226" t="s">
        <v>42604</v>
      </c>
      <c r="AP7463" s="227">
        <v>424991.88</v>
      </c>
      <c r="AR7463" s="207" t="s">
        <v>21703</v>
      </c>
      <c r="AS7463" s="208">
        <v>1912.22</v>
      </c>
      <c r="AT7463" s="93"/>
      <c r="AU7463" s="93"/>
      <c r="AV7463" s="93"/>
    </row>
    <row r="7464" spans="35:48" x14ac:dyDescent="0.55000000000000004">
      <c r="AI7464" s="276" t="s">
        <v>68412</v>
      </c>
      <c r="AJ7464" s="277">
        <v>49200</v>
      </c>
      <c r="AL7464" s="246" t="s">
        <v>35163</v>
      </c>
      <c r="AM7464" s="247">
        <v>78674.95</v>
      </c>
      <c r="AO7464" s="226" t="s">
        <v>33670</v>
      </c>
      <c r="AP7464" s="227">
        <v>17097.400000000001</v>
      </c>
      <c r="AR7464" s="207" t="s">
        <v>21704</v>
      </c>
      <c r="AS7464" s="208">
        <v>251328.78</v>
      </c>
      <c r="AT7464" s="93"/>
      <c r="AU7464" s="93"/>
      <c r="AV7464" s="93"/>
    </row>
    <row r="7465" spans="35:48" x14ac:dyDescent="0.55000000000000004">
      <c r="AI7465" s="276" t="s">
        <v>53264</v>
      </c>
      <c r="AJ7465" s="277">
        <v>53652.67</v>
      </c>
      <c r="AL7465" s="246" t="s">
        <v>62035</v>
      </c>
      <c r="AM7465" s="247">
        <v>33658.82</v>
      </c>
      <c r="AO7465" s="226" t="s">
        <v>21758</v>
      </c>
      <c r="AP7465" s="227">
        <v>41291.879999999997</v>
      </c>
      <c r="AR7465" s="207" t="s">
        <v>21705</v>
      </c>
      <c r="AS7465" s="208">
        <v>27822</v>
      </c>
      <c r="AT7465" s="93"/>
      <c r="AU7465" s="93"/>
      <c r="AV7465" s="93"/>
    </row>
    <row r="7466" spans="35:48" x14ac:dyDescent="0.55000000000000004">
      <c r="AI7466" s="276" t="s">
        <v>66689</v>
      </c>
      <c r="AJ7466" s="277">
        <v>23952.560000000001</v>
      </c>
      <c r="AL7466" s="246" t="s">
        <v>59645</v>
      </c>
      <c r="AM7466" s="247">
        <v>2914.27</v>
      </c>
      <c r="AO7466" s="226" t="s">
        <v>52685</v>
      </c>
      <c r="AP7466" s="227">
        <v>626858.72</v>
      </c>
      <c r="AR7466" s="207" t="s">
        <v>21706</v>
      </c>
      <c r="AS7466" s="208">
        <v>16011</v>
      </c>
      <c r="AT7466" s="93"/>
      <c r="AU7466" s="93"/>
      <c r="AV7466" s="93"/>
    </row>
    <row r="7467" spans="35:48" x14ac:dyDescent="0.55000000000000004">
      <c r="AI7467" s="276" t="s">
        <v>68413</v>
      </c>
      <c r="AJ7467" s="277">
        <v>44600.2</v>
      </c>
      <c r="AL7467" s="246" t="s">
        <v>33713</v>
      </c>
      <c r="AM7467" s="247">
        <v>416591.82</v>
      </c>
      <c r="AO7467" s="226" t="s">
        <v>39222</v>
      </c>
      <c r="AP7467" s="227">
        <v>22124.18</v>
      </c>
      <c r="AR7467" s="207" t="s">
        <v>21707</v>
      </c>
      <c r="AS7467" s="208">
        <v>87457</v>
      </c>
      <c r="AT7467" s="93"/>
      <c r="AU7467" s="93"/>
      <c r="AV7467" s="93"/>
    </row>
    <row r="7468" spans="35:48" x14ac:dyDescent="0.55000000000000004">
      <c r="AI7468" s="276" t="s">
        <v>53265</v>
      </c>
      <c r="AJ7468" s="277">
        <v>610880.5</v>
      </c>
      <c r="AL7468" s="246" t="s">
        <v>21900</v>
      </c>
      <c r="AM7468" s="247">
        <v>227118.17</v>
      </c>
      <c r="AO7468" s="226" t="s">
        <v>35135</v>
      </c>
      <c r="AP7468" s="227">
        <v>83381.17</v>
      </c>
      <c r="AR7468" s="207" t="s">
        <v>21708</v>
      </c>
      <c r="AS7468" s="208">
        <v>2400</v>
      </c>
      <c r="AT7468" s="93"/>
      <c r="AU7468" s="93"/>
      <c r="AV7468" s="93"/>
    </row>
    <row r="7469" spans="35:48" x14ac:dyDescent="0.55000000000000004">
      <c r="AI7469" s="276" t="s">
        <v>36564</v>
      </c>
      <c r="AJ7469" s="277">
        <v>502625.79</v>
      </c>
      <c r="AL7469" s="246" t="s">
        <v>36363</v>
      </c>
      <c r="AM7469" s="247">
        <v>492317.28</v>
      </c>
      <c r="AO7469" s="226" t="s">
        <v>21760</v>
      </c>
      <c r="AP7469" s="227">
        <v>749751.87</v>
      </c>
      <c r="AR7469" s="207" t="s">
        <v>21709</v>
      </c>
      <c r="AS7469" s="208">
        <v>138585.09</v>
      </c>
      <c r="AT7469" s="93"/>
      <c r="AU7469" s="93"/>
      <c r="AV7469" s="93"/>
    </row>
    <row r="7470" spans="35:48" x14ac:dyDescent="0.55000000000000004">
      <c r="AI7470" s="276" t="s">
        <v>68414</v>
      </c>
      <c r="AJ7470" s="277">
        <v>2068.88</v>
      </c>
      <c r="AL7470" s="246" t="s">
        <v>61211</v>
      </c>
      <c r="AM7470" s="247">
        <v>40215.17</v>
      </c>
      <c r="AO7470" s="226" t="s">
        <v>33671</v>
      </c>
      <c r="AP7470" s="227">
        <v>593612</v>
      </c>
      <c r="AR7470" s="207" t="s">
        <v>21710</v>
      </c>
      <c r="AS7470" s="208">
        <v>10453.83</v>
      </c>
      <c r="AT7470" s="93"/>
      <c r="AU7470" s="93"/>
      <c r="AV7470" s="93"/>
    </row>
    <row r="7471" spans="35:48" x14ac:dyDescent="0.55000000000000004">
      <c r="AI7471" s="276" t="s">
        <v>61115</v>
      </c>
      <c r="AJ7471" s="277">
        <v>26244.74</v>
      </c>
      <c r="AL7471" s="246" t="s">
        <v>62036</v>
      </c>
      <c r="AM7471" s="247">
        <v>-79805.75</v>
      </c>
      <c r="AO7471" s="226" t="s">
        <v>39223</v>
      </c>
      <c r="AP7471" s="227">
        <v>185612</v>
      </c>
      <c r="AR7471" s="207" t="s">
        <v>21711</v>
      </c>
      <c r="AS7471" s="208">
        <v>29397.55</v>
      </c>
      <c r="AT7471" s="93"/>
      <c r="AU7471" s="93"/>
      <c r="AV7471" s="93"/>
    </row>
    <row r="7472" spans="35:48" x14ac:dyDescent="0.55000000000000004">
      <c r="AI7472" s="276" t="s">
        <v>68415</v>
      </c>
      <c r="AJ7472" s="277">
        <v>19904.47</v>
      </c>
      <c r="AL7472" s="246" t="s">
        <v>50042</v>
      </c>
      <c r="AM7472" s="247">
        <v>5806690.4500000002</v>
      </c>
      <c r="AO7472" s="226" t="s">
        <v>52686</v>
      </c>
      <c r="AP7472" s="227">
        <v>8754.17</v>
      </c>
      <c r="AR7472" s="207" t="s">
        <v>21712</v>
      </c>
      <c r="AS7472" s="208">
        <v>67800.17</v>
      </c>
      <c r="AT7472" s="93"/>
      <c r="AU7472" s="93"/>
      <c r="AV7472" s="93"/>
    </row>
    <row r="7473" spans="35:48" x14ac:dyDescent="0.55000000000000004">
      <c r="AI7473" s="276" t="s">
        <v>68416</v>
      </c>
      <c r="AJ7473" s="277">
        <v>141518.48000000001</v>
      </c>
      <c r="AL7473" s="246" t="s">
        <v>52713</v>
      </c>
      <c r="AM7473" s="247">
        <v>10000</v>
      </c>
      <c r="AO7473" s="226" t="s">
        <v>52687</v>
      </c>
      <c r="AP7473" s="227">
        <v>119565.27</v>
      </c>
      <c r="AR7473" s="207" t="s">
        <v>21713</v>
      </c>
      <c r="AS7473" s="208">
        <v>68752.460000000006</v>
      </c>
      <c r="AT7473" s="93"/>
      <c r="AU7473" s="93"/>
      <c r="AV7473" s="93"/>
    </row>
    <row r="7474" spans="35:48" x14ac:dyDescent="0.55000000000000004">
      <c r="AI7474" s="276" t="s">
        <v>49081</v>
      </c>
      <c r="AJ7474" s="277">
        <v>7088.6</v>
      </c>
      <c r="AL7474" s="246" t="s">
        <v>59646</v>
      </c>
      <c r="AM7474" s="247">
        <v>791.74</v>
      </c>
      <c r="AO7474" s="226" t="s">
        <v>52688</v>
      </c>
      <c r="AP7474" s="227">
        <v>8042.44</v>
      </c>
      <c r="AR7474" s="207" t="s">
        <v>21714</v>
      </c>
      <c r="AS7474" s="208">
        <v>335669.9</v>
      </c>
      <c r="AT7474" s="93"/>
      <c r="AU7474" s="93"/>
      <c r="AV7474" s="93"/>
    </row>
    <row r="7475" spans="35:48" x14ac:dyDescent="0.55000000000000004">
      <c r="AI7475" s="276" t="s">
        <v>64707</v>
      </c>
      <c r="AJ7475" s="277">
        <v>-11794.27</v>
      </c>
      <c r="AL7475" s="246" t="s">
        <v>60531</v>
      </c>
      <c r="AM7475" s="247">
        <v>191.08</v>
      </c>
      <c r="AO7475" s="226" t="s">
        <v>52689</v>
      </c>
      <c r="AP7475" s="227">
        <v>1362.79</v>
      </c>
      <c r="AR7475" s="207" t="s">
        <v>21715</v>
      </c>
      <c r="AS7475" s="208">
        <v>7700</v>
      </c>
      <c r="AT7475" s="93"/>
      <c r="AU7475" s="93"/>
      <c r="AV7475" s="93"/>
    </row>
    <row r="7476" spans="35:48" x14ac:dyDescent="0.55000000000000004">
      <c r="AI7476" s="276" t="s">
        <v>50263</v>
      </c>
      <c r="AJ7476" s="277">
        <v>187800</v>
      </c>
      <c r="AL7476" s="246" t="s">
        <v>57510</v>
      </c>
      <c r="AM7476" s="247">
        <v>8752.7900000000009</v>
      </c>
      <c r="AO7476" s="226" t="s">
        <v>52690</v>
      </c>
      <c r="AP7476" s="227">
        <v>6455.86</v>
      </c>
      <c r="AR7476" s="207" t="s">
        <v>21716</v>
      </c>
      <c r="AS7476" s="208">
        <v>580322</v>
      </c>
      <c r="AT7476" s="93"/>
      <c r="AU7476" s="93"/>
      <c r="AV7476" s="93"/>
    </row>
    <row r="7477" spans="35:48" x14ac:dyDescent="0.55000000000000004">
      <c r="AI7477" s="276" t="s">
        <v>66690</v>
      </c>
      <c r="AJ7477" s="277">
        <v>6555.78</v>
      </c>
      <c r="AL7477" s="246" t="s">
        <v>58557</v>
      </c>
      <c r="AM7477" s="247">
        <v>1314.39</v>
      </c>
      <c r="AO7477" s="226" t="s">
        <v>52691</v>
      </c>
      <c r="AP7477" s="227">
        <v>20986.73</v>
      </c>
      <c r="AR7477" s="207" t="s">
        <v>21717</v>
      </c>
      <c r="AS7477" s="208">
        <v>19710</v>
      </c>
      <c r="AT7477" s="93"/>
      <c r="AU7477" s="93"/>
      <c r="AV7477" s="93"/>
    </row>
    <row r="7478" spans="35:48" x14ac:dyDescent="0.55000000000000004">
      <c r="AI7478" s="276" t="s">
        <v>48173</v>
      </c>
      <c r="AJ7478" s="277">
        <v>1208.0899999999999</v>
      </c>
      <c r="AL7478" s="246" t="s">
        <v>52714</v>
      </c>
      <c r="AM7478" s="247">
        <v>61.63</v>
      </c>
      <c r="AO7478" s="226" t="s">
        <v>52692</v>
      </c>
      <c r="AP7478" s="227">
        <v>9134.7900000000009</v>
      </c>
      <c r="AR7478" s="207" t="s">
        <v>21718</v>
      </c>
      <c r="AS7478" s="208">
        <v>272.8</v>
      </c>
      <c r="AT7478" s="93"/>
      <c r="AU7478" s="93"/>
      <c r="AV7478" s="93"/>
    </row>
    <row r="7479" spans="35:48" x14ac:dyDescent="0.55000000000000004">
      <c r="AI7479" s="276" t="s">
        <v>53266</v>
      </c>
      <c r="AJ7479" s="277">
        <v>1393.12</v>
      </c>
      <c r="AL7479" s="246" t="s">
        <v>52715</v>
      </c>
      <c r="AM7479" s="247">
        <v>1474.95</v>
      </c>
      <c r="AO7479" s="226" t="s">
        <v>52693</v>
      </c>
      <c r="AP7479" s="227">
        <v>12715.55</v>
      </c>
      <c r="AR7479" s="207" t="s">
        <v>21719</v>
      </c>
      <c r="AS7479" s="208">
        <v>900</v>
      </c>
      <c r="AT7479" s="93"/>
      <c r="AU7479" s="93"/>
      <c r="AV7479" s="93"/>
    </row>
    <row r="7480" spans="35:48" x14ac:dyDescent="0.55000000000000004">
      <c r="AI7480" s="276" t="s">
        <v>64708</v>
      </c>
      <c r="AJ7480" s="277">
        <v>-24.32</v>
      </c>
      <c r="AL7480" s="246" t="s">
        <v>59105</v>
      </c>
      <c r="AM7480" s="247">
        <v>10667.37</v>
      </c>
      <c r="AO7480" s="226" t="s">
        <v>52694</v>
      </c>
      <c r="AP7480" s="227">
        <v>37206.43</v>
      </c>
      <c r="AR7480" s="207" t="s">
        <v>21720</v>
      </c>
      <c r="AS7480" s="208">
        <v>1875</v>
      </c>
      <c r="AT7480" s="93"/>
      <c r="AU7480" s="93"/>
      <c r="AV7480" s="93"/>
    </row>
    <row r="7481" spans="35:48" x14ac:dyDescent="0.55000000000000004">
      <c r="AI7481" s="276" t="s">
        <v>68417</v>
      </c>
      <c r="AJ7481" s="277">
        <v>21000</v>
      </c>
      <c r="AL7481" s="246" t="s">
        <v>59106</v>
      </c>
      <c r="AM7481" s="247">
        <v>31720.94</v>
      </c>
      <c r="AO7481" s="226" t="s">
        <v>52695</v>
      </c>
      <c r="AP7481" s="227">
        <v>1664.63</v>
      </c>
      <c r="AR7481" s="207" t="s">
        <v>21721</v>
      </c>
      <c r="AS7481" s="208">
        <v>135100</v>
      </c>
      <c r="AT7481" s="93"/>
      <c r="AU7481" s="93"/>
      <c r="AV7481" s="93"/>
    </row>
    <row r="7482" spans="35:48" x14ac:dyDescent="0.55000000000000004">
      <c r="AI7482" s="276" t="s">
        <v>53271</v>
      </c>
      <c r="AJ7482" s="277">
        <v>1606.5</v>
      </c>
      <c r="AL7482" s="246" t="s">
        <v>58558</v>
      </c>
      <c r="AM7482" s="247">
        <v>95779.63</v>
      </c>
      <c r="AO7482" s="226" t="s">
        <v>52696</v>
      </c>
      <c r="AP7482" s="227">
        <v>21912.34</v>
      </c>
      <c r="AR7482" s="207" t="s">
        <v>21722</v>
      </c>
      <c r="AS7482" s="208">
        <v>10477.75</v>
      </c>
      <c r="AT7482" s="93"/>
      <c r="AU7482" s="93"/>
      <c r="AV7482" s="93"/>
    </row>
    <row r="7483" spans="35:48" x14ac:dyDescent="0.55000000000000004">
      <c r="AI7483" s="276" t="s">
        <v>68418</v>
      </c>
      <c r="AJ7483" s="277">
        <v>4577.29</v>
      </c>
      <c r="AL7483" s="246" t="s">
        <v>62660</v>
      </c>
      <c r="AM7483" s="247">
        <v>5476.84</v>
      </c>
      <c r="AO7483" s="226" t="s">
        <v>52697</v>
      </c>
      <c r="AP7483" s="227">
        <v>37109.96</v>
      </c>
      <c r="AR7483" s="207" t="s">
        <v>21723</v>
      </c>
      <c r="AS7483" s="208">
        <v>28395.38</v>
      </c>
      <c r="AT7483" s="93"/>
      <c r="AU7483" s="93"/>
      <c r="AV7483" s="93"/>
    </row>
    <row r="7484" spans="35:48" x14ac:dyDescent="0.55000000000000004">
      <c r="AI7484" s="276" t="s">
        <v>53272</v>
      </c>
      <c r="AJ7484" s="277">
        <v>1643.5</v>
      </c>
      <c r="AL7484" s="246" t="s">
        <v>63212</v>
      </c>
      <c r="AM7484" s="247">
        <v>762.27</v>
      </c>
      <c r="AO7484" s="226" t="s">
        <v>52698</v>
      </c>
      <c r="AP7484" s="227">
        <v>2838.92</v>
      </c>
      <c r="AR7484" s="207" t="s">
        <v>21724</v>
      </c>
      <c r="AS7484" s="208">
        <v>279506.40000000002</v>
      </c>
      <c r="AT7484" s="93"/>
      <c r="AU7484" s="93"/>
      <c r="AV7484" s="93"/>
    </row>
    <row r="7485" spans="35:48" x14ac:dyDescent="0.55000000000000004">
      <c r="AI7485" s="276" t="s">
        <v>68419</v>
      </c>
      <c r="AJ7485" s="277">
        <v>5289.95</v>
      </c>
      <c r="AL7485" s="246" t="s">
        <v>58559</v>
      </c>
      <c r="AM7485" s="247">
        <v>94.13</v>
      </c>
      <c r="AO7485" s="226" t="s">
        <v>52699</v>
      </c>
      <c r="AP7485" s="227">
        <v>8943.5</v>
      </c>
      <c r="AR7485" s="207" t="s">
        <v>13642</v>
      </c>
      <c r="AS7485" s="208">
        <v>70206.039999999994</v>
      </c>
      <c r="AT7485" s="93"/>
      <c r="AU7485" s="93"/>
      <c r="AV7485" s="93"/>
    </row>
    <row r="7486" spans="35:48" x14ac:dyDescent="0.55000000000000004">
      <c r="AI7486" s="276" t="s">
        <v>68420</v>
      </c>
      <c r="AJ7486" s="277">
        <v>560</v>
      </c>
      <c r="AL7486" s="246" t="s">
        <v>58560</v>
      </c>
      <c r="AM7486" s="247">
        <v>9240.35</v>
      </c>
      <c r="AO7486" s="226" t="s">
        <v>52700</v>
      </c>
      <c r="AP7486" s="227">
        <v>56584.77</v>
      </c>
      <c r="AR7486" s="207" t="s">
        <v>21725</v>
      </c>
      <c r="AS7486" s="208">
        <v>18518.2</v>
      </c>
      <c r="AT7486" s="93"/>
      <c r="AU7486" s="93"/>
      <c r="AV7486" s="93"/>
    </row>
    <row r="7487" spans="35:48" x14ac:dyDescent="0.55000000000000004">
      <c r="AI7487" s="276" t="s">
        <v>68421</v>
      </c>
      <c r="AJ7487" s="277">
        <v>265.14</v>
      </c>
      <c r="AL7487" s="246" t="s">
        <v>58561</v>
      </c>
      <c r="AM7487" s="247">
        <v>32661.68</v>
      </c>
      <c r="AO7487" s="226" t="s">
        <v>50034</v>
      </c>
      <c r="AP7487" s="227">
        <v>2850</v>
      </c>
      <c r="AR7487" s="207" t="s">
        <v>21726</v>
      </c>
      <c r="AS7487" s="208">
        <v>52747.86</v>
      </c>
      <c r="AT7487" s="93"/>
      <c r="AU7487" s="93"/>
      <c r="AV7487" s="93"/>
    </row>
    <row r="7488" spans="35:48" x14ac:dyDescent="0.55000000000000004">
      <c r="AI7488" s="276" t="s">
        <v>61116</v>
      </c>
      <c r="AJ7488" s="277">
        <v>5238.49</v>
      </c>
      <c r="AL7488" s="246" t="s">
        <v>58562</v>
      </c>
      <c r="AM7488" s="247">
        <v>19096.12</v>
      </c>
      <c r="AO7488" s="226" t="s">
        <v>50035</v>
      </c>
      <c r="AP7488" s="227">
        <v>12825.85</v>
      </c>
      <c r="AR7488" s="207" t="s">
        <v>13643</v>
      </c>
      <c r="AS7488" s="208">
        <v>27523.38</v>
      </c>
      <c r="AT7488" s="93"/>
      <c r="AU7488" s="93"/>
      <c r="AV7488" s="93"/>
    </row>
    <row r="7489" spans="35:48" x14ac:dyDescent="0.55000000000000004">
      <c r="AI7489" s="276" t="s">
        <v>68422</v>
      </c>
      <c r="AJ7489" s="277">
        <v>8758.82</v>
      </c>
      <c r="AL7489" s="246" t="s">
        <v>58563</v>
      </c>
      <c r="AM7489" s="247">
        <v>778094.36</v>
      </c>
      <c r="AO7489" s="226" t="s">
        <v>52701</v>
      </c>
      <c r="AP7489" s="227">
        <v>29913</v>
      </c>
      <c r="AR7489" s="207" t="s">
        <v>13644</v>
      </c>
      <c r="AS7489" s="208">
        <v>519078.41</v>
      </c>
      <c r="AT7489" s="93"/>
      <c r="AU7489" s="93"/>
      <c r="AV7489" s="93"/>
    </row>
    <row r="7490" spans="35:48" x14ac:dyDescent="0.55000000000000004">
      <c r="AI7490" s="276" t="s">
        <v>68423</v>
      </c>
      <c r="AJ7490" s="277">
        <v>670.05</v>
      </c>
      <c r="AL7490" s="246" t="s">
        <v>60532</v>
      </c>
      <c r="AM7490" s="247">
        <v>4310.16</v>
      </c>
      <c r="AO7490" s="226" t="s">
        <v>35136</v>
      </c>
      <c r="AP7490" s="227">
        <v>440547.04</v>
      </c>
      <c r="AR7490" s="207" t="s">
        <v>21727</v>
      </c>
      <c r="AS7490" s="208">
        <v>167044.12</v>
      </c>
      <c r="AT7490" s="93"/>
      <c r="AU7490" s="93"/>
      <c r="AV7490" s="93"/>
    </row>
    <row r="7491" spans="35:48" x14ac:dyDescent="0.55000000000000004">
      <c r="AI7491" s="276" t="s">
        <v>68424</v>
      </c>
      <c r="AJ7491" s="277">
        <v>2191.46</v>
      </c>
      <c r="AL7491" s="246" t="s">
        <v>58564</v>
      </c>
      <c r="AM7491" s="247">
        <v>20460.900000000001</v>
      </c>
      <c r="AO7491" s="226" t="s">
        <v>47000</v>
      </c>
      <c r="AP7491" s="227">
        <v>6555.83</v>
      </c>
      <c r="AR7491" s="207" t="s">
        <v>13645</v>
      </c>
      <c r="AS7491" s="208">
        <v>79147.839999999997</v>
      </c>
      <c r="AT7491" s="93"/>
      <c r="AU7491" s="93"/>
      <c r="AV7491" s="93"/>
    </row>
    <row r="7492" spans="35:48" x14ac:dyDescent="0.55000000000000004">
      <c r="AI7492" s="276" t="s">
        <v>70681</v>
      </c>
      <c r="AJ7492" s="277">
        <v>14418.5</v>
      </c>
      <c r="AL7492" s="246" t="s">
        <v>62037</v>
      </c>
      <c r="AM7492" s="247">
        <v>41425.599999999999</v>
      </c>
      <c r="AO7492" s="226" t="s">
        <v>33672</v>
      </c>
      <c r="AP7492" s="227">
        <v>68544</v>
      </c>
      <c r="AR7492" s="207" t="s">
        <v>21728</v>
      </c>
      <c r="AS7492" s="208">
        <v>1061.01</v>
      </c>
      <c r="AT7492" s="93"/>
      <c r="AU7492" s="93"/>
      <c r="AV7492" s="93"/>
    </row>
    <row r="7493" spans="35:48" x14ac:dyDescent="0.55000000000000004">
      <c r="AI7493" s="276" t="s">
        <v>70682</v>
      </c>
      <c r="AJ7493" s="277">
        <v>2000</v>
      </c>
      <c r="AL7493" s="246" t="s">
        <v>62038</v>
      </c>
      <c r="AM7493" s="247">
        <v>1637.5</v>
      </c>
      <c r="AO7493" s="226" t="s">
        <v>35137</v>
      </c>
      <c r="AP7493" s="227">
        <v>100607.72</v>
      </c>
      <c r="AR7493" s="207" t="s">
        <v>21729</v>
      </c>
      <c r="AS7493" s="208">
        <v>29920</v>
      </c>
      <c r="AT7493" s="93"/>
      <c r="AU7493" s="93"/>
      <c r="AV7493" s="93"/>
    </row>
    <row r="7494" spans="35:48" x14ac:dyDescent="0.55000000000000004">
      <c r="AI7494" s="276" t="s">
        <v>70190</v>
      </c>
      <c r="AJ7494" s="277">
        <v>2235</v>
      </c>
      <c r="AL7494" s="246" t="s">
        <v>62039</v>
      </c>
      <c r="AM7494" s="247">
        <v>3244.25</v>
      </c>
      <c r="AO7494" s="226" t="s">
        <v>40354</v>
      </c>
      <c r="AP7494" s="227">
        <v>37099.08</v>
      </c>
      <c r="AR7494" s="207" t="s">
        <v>21730</v>
      </c>
      <c r="AS7494" s="208">
        <v>1075.78</v>
      </c>
      <c r="AT7494" s="93"/>
      <c r="AU7494" s="93"/>
      <c r="AV7494" s="93"/>
    </row>
    <row r="7495" spans="35:48" x14ac:dyDescent="0.55000000000000004">
      <c r="AI7495" s="276" t="s">
        <v>68425</v>
      </c>
      <c r="AJ7495" s="277">
        <v>729.1</v>
      </c>
      <c r="AL7495" s="246" t="s">
        <v>62040</v>
      </c>
      <c r="AM7495" s="247">
        <v>10550.46</v>
      </c>
      <c r="AO7495" s="226" t="s">
        <v>40355</v>
      </c>
      <c r="AP7495" s="227">
        <v>2341.9299999999998</v>
      </c>
      <c r="AR7495" s="207" t="s">
        <v>21731</v>
      </c>
      <c r="AS7495" s="208">
        <v>82.3</v>
      </c>
      <c r="AT7495" s="93"/>
      <c r="AU7495" s="93"/>
      <c r="AV7495" s="93"/>
    </row>
    <row r="7496" spans="35:48" x14ac:dyDescent="0.55000000000000004">
      <c r="AI7496" s="276" t="s">
        <v>69774</v>
      </c>
      <c r="AJ7496" s="277">
        <v>160.05000000000001</v>
      </c>
      <c r="AL7496" s="246" t="s">
        <v>62041</v>
      </c>
      <c r="AM7496" s="247">
        <v>5516.24</v>
      </c>
      <c r="AO7496" s="226" t="s">
        <v>35138</v>
      </c>
      <c r="AP7496" s="227">
        <v>8101.05</v>
      </c>
      <c r="AR7496" s="207" t="s">
        <v>21732</v>
      </c>
      <c r="AS7496" s="208">
        <v>1118.46</v>
      </c>
      <c r="AT7496" s="93"/>
      <c r="AU7496" s="93"/>
      <c r="AV7496" s="93"/>
    </row>
    <row r="7497" spans="35:48" x14ac:dyDescent="0.55000000000000004">
      <c r="AI7497" s="276" t="s">
        <v>68426</v>
      </c>
      <c r="AJ7497" s="277">
        <v>-7.67</v>
      </c>
      <c r="AL7497" s="246" t="s">
        <v>62661</v>
      </c>
      <c r="AM7497" s="247">
        <v>257.54000000000002</v>
      </c>
      <c r="AO7497" s="226" t="s">
        <v>35139</v>
      </c>
      <c r="AP7497" s="227">
        <v>137700</v>
      </c>
      <c r="AR7497" s="207" t="s">
        <v>21733</v>
      </c>
      <c r="AS7497" s="208">
        <v>43889.63</v>
      </c>
      <c r="AT7497" s="93"/>
      <c r="AU7497" s="93"/>
      <c r="AV7497" s="93"/>
    </row>
    <row r="7498" spans="35:48" x14ac:dyDescent="0.55000000000000004">
      <c r="AI7498" s="276" t="s">
        <v>64711</v>
      </c>
      <c r="AJ7498" s="277">
        <v>10850</v>
      </c>
      <c r="AL7498" s="246" t="s">
        <v>63213</v>
      </c>
      <c r="AM7498" s="247">
        <v>1305.21</v>
      </c>
      <c r="AO7498" s="226" t="s">
        <v>33673</v>
      </c>
      <c r="AP7498" s="227">
        <v>57726.12</v>
      </c>
      <c r="AR7498" s="207" t="s">
        <v>21734</v>
      </c>
      <c r="AS7498" s="208">
        <v>6418.7</v>
      </c>
      <c r="AT7498" s="93"/>
      <c r="AU7498" s="93"/>
      <c r="AV7498" s="93"/>
    </row>
    <row r="7499" spans="35:48" x14ac:dyDescent="0.55000000000000004">
      <c r="AI7499" s="276" t="s">
        <v>64712</v>
      </c>
      <c r="AJ7499" s="277">
        <v>830.01</v>
      </c>
      <c r="AL7499" s="246" t="s">
        <v>62042</v>
      </c>
      <c r="AM7499" s="247">
        <v>380.34</v>
      </c>
      <c r="AO7499" s="226" t="s">
        <v>33674</v>
      </c>
      <c r="AP7499" s="227">
        <v>181099.03</v>
      </c>
      <c r="AR7499" s="207" t="s">
        <v>21735</v>
      </c>
      <c r="AS7499" s="208">
        <v>375.49</v>
      </c>
      <c r="AT7499" s="93"/>
      <c r="AU7499" s="93"/>
      <c r="AV7499" s="93"/>
    </row>
    <row r="7500" spans="35:48" x14ac:dyDescent="0.55000000000000004">
      <c r="AI7500" s="276" t="s">
        <v>64713</v>
      </c>
      <c r="AJ7500" s="277">
        <v>2714.68</v>
      </c>
      <c r="AL7500" s="246" t="s">
        <v>62043</v>
      </c>
      <c r="AM7500" s="247">
        <v>2440.83</v>
      </c>
      <c r="AO7500" s="226" t="s">
        <v>33675</v>
      </c>
      <c r="AP7500" s="227">
        <v>57550.47</v>
      </c>
      <c r="AR7500" s="207" t="s">
        <v>21736</v>
      </c>
      <c r="AS7500" s="208">
        <v>441.2</v>
      </c>
      <c r="AT7500" s="93"/>
      <c r="AU7500" s="93"/>
      <c r="AV7500" s="93"/>
    </row>
    <row r="7501" spans="35:48" x14ac:dyDescent="0.55000000000000004">
      <c r="AI7501" s="276" t="s">
        <v>68427</v>
      </c>
      <c r="AJ7501" s="277">
        <v>1400.96</v>
      </c>
      <c r="AL7501" s="246" t="s">
        <v>64430</v>
      </c>
      <c r="AM7501" s="247">
        <v>11561.21</v>
      </c>
      <c r="AO7501" s="226" t="s">
        <v>33676</v>
      </c>
      <c r="AP7501" s="227">
        <v>4214.0600000000004</v>
      </c>
      <c r="AR7501" s="207" t="s">
        <v>21737</v>
      </c>
      <c r="AS7501" s="208">
        <v>1472.98</v>
      </c>
      <c r="AT7501" s="93"/>
      <c r="AU7501" s="93"/>
      <c r="AV7501" s="93"/>
    </row>
    <row r="7502" spans="35:48" x14ac:dyDescent="0.55000000000000004">
      <c r="AI7502" s="276" t="s">
        <v>62169</v>
      </c>
      <c r="AJ7502" s="277">
        <v>459.73</v>
      </c>
      <c r="AL7502" s="246" t="s">
        <v>63214</v>
      </c>
      <c r="AM7502" s="247">
        <v>93127.91</v>
      </c>
      <c r="AO7502" s="226" t="s">
        <v>33677</v>
      </c>
      <c r="AP7502" s="227">
        <v>13919.34</v>
      </c>
      <c r="AR7502" s="207" t="s">
        <v>21738</v>
      </c>
      <c r="AS7502" s="208">
        <v>1043.92</v>
      </c>
      <c r="AT7502" s="93"/>
      <c r="AU7502" s="93"/>
      <c r="AV7502" s="93"/>
    </row>
    <row r="7503" spans="35:48" x14ac:dyDescent="0.55000000000000004">
      <c r="AI7503" s="276" t="s">
        <v>60084</v>
      </c>
      <c r="AJ7503" s="277">
        <v>2674.51</v>
      </c>
      <c r="AL7503" s="246" t="s">
        <v>64431</v>
      </c>
      <c r="AM7503" s="247">
        <v>1272.46</v>
      </c>
      <c r="AO7503" s="226" t="s">
        <v>52702</v>
      </c>
      <c r="AP7503" s="227">
        <v>637673.13</v>
      </c>
      <c r="AR7503" s="207" t="s">
        <v>21739</v>
      </c>
      <c r="AS7503" s="208">
        <v>248.64</v>
      </c>
      <c r="AT7503" s="93"/>
      <c r="AU7503" s="93"/>
      <c r="AV7503" s="93"/>
    </row>
    <row r="7504" spans="35:48" x14ac:dyDescent="0.55000000000000004">
      <c r="AI7504" s="276" t="s">
        <v>61535</v>
      </c>
      <c r="AJ7504" s="277">
        <v>3359.07</v>
      </c>
      <c r="AL7504" s="246" t="s">
        <v>61447</v>
      </c>
      <c r="AM7504" s="247">
        <v>13676.47</v>
      </c>
      <c r="AO7504" s="226" t="s">
        <v>45040</v>
      </c>
      <c r="AP7504" s="227">
        <v>149993.03</v>
      </c>
      <c r="AR7504" s="207" t="s">
        <v>21740</v>
      </c>
      <c r="AS7504" s="208">
        <v>4270</v>
      </c>
      <c r="AT7504" s="93"/>
      <c r="AU7504" s="93"/>
      <c r="AV7504" s="93"/>
    </row>
    <row r="7505" spans="35:48" x14ac:dyDescent="0.55000000000000004">
      <c r="AI7505" s="276" t="s">
        <v>68428</v>
      </c>
      <c r="AJ7505" s="277">
        <v>-268.41000000000003</v>
      </c>
      <c r="AL7505" s="246" t="s">
        <v>61448</v>
      </c>
      <c r="AM7505" s="247">
        <v>1006.75</v>
      </c>
      <c r="AO7505" s="226" t="s">
        <v>35140</v>
      </c>
      <c r="AP7505" s="227">
        <v>2045675.54</v>
      </c>
      <c r="AR7505" s="207" t="s">
        <v>21741</v>
      </c>
      <c r="AS7505" s="208">
        <v>326.64999999999998</v>
      </c>
      <c r="AT7505" s="93"/>
      <c r="AU7505" s="93"/>
      <c r="AV7505" s="93"/>
    </row>
    <row r="7506" spans="35:48" x14ac:dyDescent="0.55000000000000004">
      <c r="AI7506" s="276" t="s">
        <v>70683</v>
      </c>
      <c r="AJ7506" s="277">
        <v>106250</v>
      </c>
      <c r="AL7506" s="246" t="s">
        <v>61449</v>
      </c>
      <c r="AM7506" s="247">
        <v>2971.96</v>
      </c>
      <c r="AO7506" s="226" t="s">
        <v>39224</v>
      </c>
      <c r="AP7506" s="227">
        <v>379213.17</v>
      </c>
      <c r="AR7506" s="207" t="s">
        <v>21742</v>
      </c>
      <c r="AS7506" s="208">
        <v>175.6</v>
      </c>
      <c r="AT7506" s="93"/>
      <c r="AU7506" s="93"/>
      <c r="AV7506" s="93"/>
    </row>
    <row r="7507" spans="35:48" x14ac:dyDescent="0.55000000000000004">
      <c r="AI7507" s="276" t="s">
        <v>56413</v>
      </c>
      <c r="AJ7507" s="277">
        <v>266026.98</v>
      </c>
      <c r="AL7507" s="246" t="s">
        <v>61105</v>
      </c>
      <c r="AM7507" s="247">
        <v>537.94000000000005</v>
      </c>
      <c r="AO7507" s="226" t="s">
        <v>36354</v>
      </c>
      <c r="AP7507" s="227">
        <v>7792.58</v>
      </c>
      <c r="AR7507" s="207" t="s">
        <v>21743</v>
      </c>
      <c r="AS7507" s="208">
        <v>309.83999999999997</v>
      </c>
      <c r="AT7507" s="93"/>
      <c r="AU7507" s="93"/>
      <c r="AV7507" s="93"/>
    </row>
    <row r="7508" spans="35:48" x14ac:dyDescent="0.55000000000000004">
      <c r="AI7508" s="276" t="s">
        <v>56414</v>
      </c>
      <c r="AJ7508" s="277">
        <v>126058.5</v>
      </c>
      <c r="AL7508" s="246" t="s">
        <v>59107</v>
      </c>
      <c r="AM7508" s="247">
        <v>12945</v>
      </c>
      <c r="AO7508" s="226" t="s">
        <v>42605</v>
      </c>
      <c r="AP7508" s="227">
        <v>77917.58</v>
      </c>
      <c r="AR7508" s="207" t="s">
        <v>21744</v>
      </c>
      <c r="AS7508" s="208">
        <v>7686</v>
      </c>
      <c r="AT7508" s="93"/>
      <c r="AU7508" s="93"/>
      <c r="AV7508" s="93"/>
    </row>
    <row r="7509" spans="35:48" x14ac:dyDescent="0.55000000000000004">
      <c r="AI7509" s="276" t="s">
        <v>56415</v>
      </c>
      <c r="AJ7509" s="277">
        <v>69141.53</v>
      </c>
      <c r="AL7509" s="246" t="s">
        <v>58565</v>
      </c>
      <c r="AM7509" s="247">
        <v>116108.95</v>
      </c>
      <c r="AO7509" s="226" t="s">
        <v>21763</v>
      </c>
      <c r="AP7509" s="227">
        <v>593846.79</v>
      </c>
      <c r="AR7509" s="207" t="s">
        <v>21745</v>
      </c>
      <c r="AS7509" s="208">
        <v>41987.61</v>
      </c>
      <c r="AT7509" s="93"/>
      <c r="AU7509" s="93"/>
      <c r="AV7509" s="93"/>
    </row>
    <row r="7510" spans="35:48" x14ac:dyDescent="0.55000000000000004">
      <c r="AI7510" s="276" t="s">
        <v>56416</v>
      </c>
      <c r="AJ7510" s="277">
        <v>34744.29</v>
      </c>
      <c r="AL7510" s="246" t="s">
        <v>58566</v>
      </c>
      <c r="AM7510" s="247">
        <v>65096</v>
      </c>
      <c r="AO7510" s="226" t="s">
        <v>52703</v>
      </c>
      <c r="AP7510" s="227">
        <v>15467.9</v>
      </c>
      <c r="AR7510" s="207" t="s">
        <v>21746</v>
      </c>
      <c r="AS7510" s="208">
        <v>526523.74</v>
      </c>
      <c r="AT7510" s="93"/>
      <c r="AU7510" s="93"/>
      <c r="AV7510" s="93"/>
    </row>
    <row r="7511" spans="35:48" x14ac:dyDescent="0.55000000000000004">
      <c r="AI7511" s="276" t="s">
        <v>56417</v>
      </c>
      <c r="AJ7511" s="277">
        <v>8127.06</v>
      </c>
      <c r="AL7511" s="246" t="s">
        <v>59647</v>
      </c>
      <c r="AM7511" s="247">
        <v>35.86</v>
      </c>
      <c r="AO7511" s="226" t="s">
        <v>52704</v>
      </c>
      <c r="AP7511" s="227">
        <v>1912.29</v>
      </c>
      <c r="AR7511" s="207" t="s">
        <v>21747</v>
      </c>
      <c r="AS7511" s="208">
        <v>43070.19</v>
      </c>
      <c r="AT7511" s="93"/>
      <c r="AU7511" s="93"/>
      <c r="AV7511" s="93"/>
    </row>
    <row r="7512" spans="35:48" x14ac:dyDescent="0.55000000000000004">
      <c r="AI7512" s="276" t="s">
        <v>56418</v>
      </c>
      <c r="AJ7512" s="277">
        <v>37988.03</v>
      </c>
      <c r="AL7512" s="246" t="s">
        <v>59648</v>
      </c>
      <c r="AM7512" s="247">
        <v>7.42</v>
      </c>
      <c r="AO7512" s="226" t="s">
        <v>52705</v>
      </c>
      <c r="AP7512" s="227">
        <v>1329.58</v>
      </c>
      <c r="AR7512" s="207" t="s">
        <v>21748</v>
      </c>
      <c r="AS7512" s="208">
        <v>74139.61</v>
      </c>
      <c r="AT7512" s="93"/>
      <c r="AU7512" s="93"/>
      <c r="AV7512" s="93"/>
    </row>
    <row r="7513" spans="35:48" x14ac:dyDescent="0.55000000000000004">
      <c r="AI7513" s="276" t="s">
        <v>56419</v>
      </c>
      <c r="AJ7513" s="277">
        <v>2770.61</v>
      </c>
      <c r="AL7513" s="246" t="s">
        <v>59649</v>
      </c>
      <c r="AM7513" s="247">
        <v>4180.8599999999997</v>
      </c>
      <c r="AO7513" s="226" t="s">
        <v>52706</v>
      </c>
      <c r="AP7513" s="227">
        <v>4188.62</v>
      </c>
      <c r="AR7513" s="207" t="s">
        <v>21749</v>
      </c>
      <c r="AS7513" s="208">
        <v>6839.36</v>
      </c>
      <c r="AT7513" s="93"/>
      <c r="AU7513" s="93"/>
      <c r="AV7513" s="93"/>
    </row>
    <row r="7514" spans="35:48" x14ac:dyDescent="0.55000000000000004">
      <c r="AI7514" s="276" t="s">
        <v>62749</v>
      </c>
      <c r="AJ7514" s="277">
        <v>3414.03</v>
      </c>
      <c r="AL7514" s="246" t="s">
        <v>59650</v>
      </c>
      <c r="AM7514" s="247">
        <v>323.14999999999998</v>
      </c>
      <c r="AO7514" s="226" t="s">
        <v>50036</v>
      </c>
      <c r="AP7514" s="227">
        <v>27381.5</v>
      </c>
      <c r="AR7514" s="207" t="s">
        <v>21750</v>
      </c>
      <c r="AS7514" s="208">
        <v>2898.12</v>
      </c>
      <c r="AT7514" s="93"/>
      <c r="AU7514" s="93"/>
      <c r="AV7514" s="93"/>
    </row>
    <row r="7515" spans="35:48" x14ac:dyDescent="0.55000000000000004">
      <c r="AI7515" s="276" t="s">
        <v>62750</v>
      </c>
      <c r="AJ7515" s="277">
        <v>172.22</v>
      </c>
      <c r="AL7515" s="246" t="s">
        <v>59651</v>
      </c>
      <c r="AM7515" s="247">
        <v>1034.95</v>
      </c>
      <c r="AO7515" s="226" t="s">
        <v>50037</v>
      </c>
      <c r="AP7515" s="227">
        <v>28801</v>
      </c>
      <c r="AR7515" s="207" t="s">
        <v>21751</v>
      </c>
      <c r="AS7515" s="208">
        <v>9618.2000000000007</v>
      </c>
      <c r="AT7515" s="93"/>
      <c r="AU7515" s="93"/>
      <c r="AV7515" s="93"/>
    </row>
    <row r="7516" spans="35:48" x14ac:dyDescent="0.55000000000000004">
      <c r="AI7516" s="276" t="s">
        <v>57702</v>
      </c>
      <c r="AJ7516" s="277">
        <v>719713.41</v>
      </c>
      <c r="AL7516" s="246" t="s">
        <v>60533</v>
      </c>
      <c r="AM7516" s="247">
        <v>2200.38</v>
      </c>
      <c r="AO7516" s="226" t="s">
        <v>45041</v>
      </c>
      <c r="AP7516" s="227">
        <v>608000</v>
      </c>
      <c r="AR7516" s="207" t="s">
        <v>21752</v>
      </c>
      <c r="AS7516" s="208">
        <v>5640.96</v>
      </c>
      <c r="AT7516" s="93"/>
      <c r="AU7516" s="93"/>
      <c r="AV7516" s="93"/>
    </row>
    <row r="7517" spans="35:48" x14ac:dyDescent="0.55000000000000004">
      <c r="AI7517" s="276" t="s">
        <v>57703</v>
      </c>
      <c r="AJ7517" s="277">
        <v>139818.1</v>
      </c>
      <c r="AL7517" s="246" t="s">
        <v>56236</v>
      </c>
      <c r="AM7517" s="247">
        <v>12384.47</v>
      </c>
      <c r="AO7517" s="226" t="s">
        <v>45042</v>
      </c>
      <c r="AP7517" s="227">
        <v>46512</v>
      </c>
      <c r="AR7517" s="207" t="s">
        <v>21753</v>
      </c>
      <c r="AS7517" s="208">
        <v>43412.31</v>
      </c>
      <c r="AT7517" s="93"/>
      <c r="AU7517" s="93"/>
      <c r="AV7517" s="93"/>
    </row>
    <row r="7518" spans="35:48" x14ac:dyDescent="0.55000000000000004">
      <c r="AI7518" s="276" t="s">
        <v>56420</v>
      </c>
      <c r="AJ7518" s="277">
        <v>667.22</v>
      </c>
      <c r="AL7518" s="246" t="s">
        <v>58867</v>
      </c>
      <c r="AM7518" s="247">
        <v>1579.91</v>
      </c>
      <c r="AO7518" s="226" t="s">
        <v>42606</v>
      </c>
      <c r="AP7518" s="227">
        <v>189620.48000000001</v>
      </c>
      <c r="AR7518" s="207" t="s">
        <v>21754</v>
      </c>
      <c r="AS7518" s="208">
        <v>16629.62</v>
      </c>
      <c r="AT7518" s="93"/>
      <c r="AU7518" s="93"/>
      <c r="AV7518" s="93"/>
    </row>
    <row r="7519" spans="35:48" x14ac:dyDescent="0.55000000000000004">
      <c r="AI7519" s="276" t="s">
        <v>68429</v>
      </c>
      <c r="AJ7519" s="277">
        <v>11570</v>
      </c>
      <c r="AL7519" s="246" t="s">
        <v>58868</v>
      </c>
      <c r="AM7519" s="247">
        <v>5850</v>
      </c>
      <c r="AO7519" s="226" t="s">
        <v>42607</v>
      </c>
      <c r="AP7519" s="227">
        <v>14506.16</v>
      </c>
      <c r="AR7519" s="207" t="s">
        <v>21755</v>
      </c>
      <c r="AS7519" s="208">
        <v>7664.6</v>
      </c>
      <c r="AT7519" s="93"/>
      <c r="AU7519" s="93"/>
      <c r="AV7519" s="93"/>
    </row>
    <row r="7520" spans="35:48" x14ac:dyDescent="0.55000000000000004">
      <c r="AI7520" s="276" t="s">
        <v>56421</v>
      </c>
      <c r="AJ7520" s="277">
        <v>9899.93</v>
      </c>
      <c r="AL7520" s="246" t="s">
        <v>60534</v>
      </c>
      <c r="AM7520" s="247">
        <v>432.37</v>
      </c>
      <c r="AO7520" s="226" t="s">
        <v>21806</v>
      </c>
      <c r="AP7520" s="227">
        <v>1831.36</v>
      </c>
      <c r="AR7520" s="207" t="s">
        <v>21756</v>
      </c>
      <c r="AS7520" s="208">
        <v>3212.3</v>
      </c>
      <c r="AT7520" s="93"/>
      <c r="AU7520" s="93"/>
      <c r="AV7520" s="93"/>
    </row>
    <row r="7521" spans="35:48" x14ac:dyDescent="0.55000000000000004">
      <c r="AI7521" s="276" t="s">
        <v>50271</v>
      </c>
      <c r="AJ7521" s="277">
        <v>21315</v>
      </c>
      <c r="AL7521" s="246" t="s">
        <v>58869</v>
      </c>
      <c r="AM7521" s="247">
        <v>14167.12</v>
      </c>
      <c r="AO7521" s="226" t="s">
        <v>21807</v>
      </c>
      <c r="AP7521" s="227">
        <v>1889.38</v>
      </c>
      <c r="AR7521" s="207" t="s">
        <v>21757</v>
      </c>
      <c r="AS7521" s="208">
        <v>59794.87</v>
      </c>
      <c r="AT7521" s="93"/>
      <c r="AU7521" s="93"/>
      <c r="AV7521" s="93"/>
    </row>
    <row r="7522" spans="35:48" x14ac:dyDescent="0.55000000000000004">
      <c r="AI7522" s="276" t="s">
        <v>55310</v>
      </c>
      <c r="AJ7522" s="277">
        <v>134800</v>
      </c>
      <c r="AL7522" s="246" t="s">
        <v>60535</v>
      </c>
      <c r="AM7522" s="247">
        <v>70152.58</v>
      </c>
      <c r="AO7522" s="226" t="s">
        <v>39227</v>
      </c>
      <c r="AP7522" s="227">
        <v>324.01</v>
      </c>
      <c r="AR7522" s="207" t="s">
        <v>21758</v>
      </c>
      <c r="AS7522" s="208">
        <v>28839.9</v>
      </c>
      <c r="AT7522" s="93"/>
      <c r="AU7522" s="93"/>
      <c r="AV7522" s="93"/>
    </row>
    <row r="7523" spans="35:48" x14ac:dyDescent="0.55000000000000004">
      <c r="AI7523" s="276" t="s">
        <v>50272</v>
      </c>
      <c r="AJ7523" s="277">
        <v>13636.55</v>
      </c>
      <c r="AL7523" s="246" t="s">
        <v>60536</v>
      </c>
      <c r="AM7523" s="247">
        <v>5366.78</v>
      </c>
      <c r="AO7523" s="226" t="s">
        <v>33680</v>
      </c>
      <c r="AP7523" s="227">
        <v>4213</v>
      </c>
      <c r="AR7523" s="207" t="s">
        <v>21759</v>
      </c>
      <c r="AS7523" s="208">
        <v>62309.760000000002</v>
      </c>
      <c r="AT7523" s="93"/>
      <c r="AU7523" s="93"/>
      <c r="AV7523" s="93"/>
    </row>
    <row r="7524" spans="35:48" x14ac:dyDescent="0.55000000000000004">
      <c r="AI7524" s="276" t="s">
        <v>50273</v>
      </c>
      <c r="AJ7524" s="277">
        <v>39826.03</v>
      </c>
      <c r="AL7524" s="246" t="s">
        <v>60537</v>
      </c>
      <c r="AM7524" s="247">
        <v>17187.63</v>
      </c>
      <c r="AO7524" s="226" t="s">
        <v>33681</v>
      </c>
      <c r="AP7524" s="227">
        <v>2281</v>
      </c>
      <c r="AR7524" s="207" t="s">
        <v>21760</v>
      </c>
      <c r="AS7524" s="208">
        <v>531392.96</v>
      </c>
      <c r="AT7524" s="93"/>
      <c r="AU7524" s="93"/>
      <c r="AV7524" s="93"/>
    </row>
    <row r="7525" spans="35:48" x14ac:dyDescent="0.55000000000000004">
      <c r="AI7525" s="276" t="s">
        <v>55311</v>
      </c>
      <c r="AJ7525" s="277">
        <v>5524.68</v>
      </c>
      <c r="AL7525" s="246" t="s">
        <v>52719</v>
      </c>
      <c r="AM7525" s="247">
        <v>1769.53</v>
      </c>
      <c r="AO7525" s="226" t="s">
        <v>36355</v>
      </c>
      <c r="AP7525" s="227">
        <v>904.86</v>
      </c>
      <c r="AR7525" s="207" t="s">
        <v>21761</v>
      </c>
      <c r="AS7525" s="208">
        <v>40188.410000000003</v>
      </c>
      <c r="AT7525" s="93"/>
      <c r="AU7525" s="93"/>
      <c r="AV7525" s="93"/>
    </row>
    <row r="7526" spans="35:48" x14ac:dyDescent="0.55000000000000004">
      <c r="AI7526" s="276" t="s">
        <v>58628</v>
      </c>
      <c r="AJ7526" s="277">
        <v>26720.71</v>
      </c>
      <c r="AL7526" s="246" t="s">
        <v>42618</v>
      </c>
      <c r="AM7526" s="247">
        <v>47862</v>
      </c>
      <c r="AO7526" s="226" t="s">
        <v>33682</v>
      </c>
      <c r="AP7526" s="227">
        <v>10230</v>
      </c>
      <c r="AR7526" s="207" t="s">
        <v>21762</v>
      </c>
      <c r="AS7526" s="208">
        <v>1068.95</v>
      </c>
      <c r="AT7526" s="93"/>
      <c r="AU7526" s="93"/>
      <c r="AV7526" s="93"/>
    </row>
    <row r="7527" spans="35:48" x14ac:dyDescent="0.55000000000000004">
      <c r="AI7527" s="276" t="s">
        <v>53291</v>
      </c>
      <c r="AJ7527" s="277">
        <v>3680.75</v>
      </c>
      <c r="AL7527" s="246" t="s">
        <v>13690</v>
      </c>
      <c r="AM7527" s="247">
        <v>3806.94</v>
      </c>
      <c r="AO7527" s="226" t="s">
        <v>33683</v>
      </c>
      <c r="AP7527" s="227">
        <v>765</v>
      </c>
      <c r="AR7527" s="207" t="s">
        <v>21763</v>
      </c>
      <c r="AS7527" s="208">
        <v>42981.51</v>
      </c>
      <c r="AT7527" s="93"/>
      <c r="AU7527" s="93"/>
      <c r="AV7527" s="93"/>
    </row>
    <row r="7528" spans="35:48" x14ac:dyDescent="0.55000000000000004">
      <c r="AI7528" s="276" t="s">
        <v>64715</v>
      </c>
      <c r="AJ7528" s="277">
        <v>6860.92</v>
      </c>
      <c r="AL7528" s="246" t="s">
        <v>13691</v>
      </c>
      <c r="AM7528" s="247">
        <v>12192.02</v>
      </c>
      <c r="AO7528" s="226" t="s">
        <v>33684</v>
      </c>
      <c r="AP7528" s="227">
        <v>2168</v>
      </c>
      <c r="AR7528" s="207" t="s">
        <v>21764</v>
      </c>
      <c r="AS7528" s="208">
        <v>41987.61</v>
      </c>
      <c r="AT7528" s="93"/>
      <c r="AU7528" s="93"/>
      <c r="AV7528" s="93"/>
    </row>
    <row r="7529" spans="35:48" x14ac:dyDescent="0.55000000000000004">
      <c r="AI7529" s="276" t="s">
        <v>53293</v>
      </c>
      <c r="AJ7529" s="277">
        <v>1840</v>
      </c>
      <c r="AL7529" s="246" t="s">
        <v>21959</v>
      </c>
      <c r="AM7529" s="247">
        <v>8422.18</v>
      </c>
      <c r="AO7529" s="226" t="s">
        <v>35142</v>
      </c>
      <c r="AP7529" s="227">
        <v>1550.5</v>
      </c>
      <c r="AR7529" s="207" t="s">
        <v>21765</v>
      </c>
      <c r="AS7529" s="208">
        <v>68907.41</v>
      </c>
      <c r="AT7529" s="93"/>
      <c r="AU7529" s="93"/>
      <c r="AV7529" s="93"/>
    </row>
    <row r="7530" spans="35:48" x14ac:dyDescent="0.55000000000000004">
      <c r="AI7530" s="276" t="s">
        <v>53294</v>
      </c>
      <c r="AJ7530" s="277">
        <v>11480</v>
      </c>
      <c r="AL7530" s="246" t="s">
        <v>52720</v>
      </c>
      <c r="AM7530" s="247">
        <v>10660.46</v>
      </c>
      <c r="AO7530" s="226" t="s">
        <v>35143</v>
      </c>
      <c r="AP7530" s="227">
        <v>118.62</v>
      </c>
      <c r="AR7530" s="207" t="s">
        <v>21766</v>
      </c>
      <c r="AS7530" s="208">
        <v>526523.74</v>
      </c>
      <c r="AT7530" s="93"/>
      <c r="AU7530" s="93"/>
      <c r="AV7530" s="93"/>
    </row>
    <row r="7531" spans="35:48" x14ac:dyDescent="0.55000000000000004">
      <c r="AI7531" s="276" t="s">
        <v>53295</v>
      </c>
      <c r="AJ7531" s="277">
        <v>1018.98</v>
      </c>
      <c r="AL7531" s="246" t="s">
        <v>45058</v>
      </c>
      <c r="AM7531" s="247">
        <v>-481.52</v>
      </c>
      <c r="AO7531" s="226" t="s">
        <v>35144</v>
      </c>
      <c r="AP7531" s="227">
        <v>336.15</v>
      </c>
      <c r="AR7531" s="207" t="s">
        <v>21767</v>
      </c>
      <c r="AS7531" s="208">
        <v>43070.19</v>
      </c>
      <c r="AT7531" s="93"/>
      <c r="AU7531" s="93"/>
      <c r="AV7531" s="93"/>
    </row>
    <row r="7532" spans="35:48" x14ac:dyDescent="0.55000000000000004">
      <c r="AI7532" s="276" t="s">
        <v>53296</v>
      </c>
      <c r="AJ7532" s="277">
        <v>3171.68</v>
      </c>
      <c r="AL7532" s="246" t="s">
        <v>48945</v>
      </c>
      <c r="AM7532" s="247">
        <v>1594.52</v>
      </c>
      <c r="AO7532" s="226" t="s">
        <v>21808</v>
      </c>
      <c r="AP7532" s="227">
        <v>79527.53</v>
      </c>
      <c r="AR7532" s="207" t="s">
        <v>21768</v>
      </c>
      <c r="AS7532" s="208">
        <v>74139.61</v>
      </c>
      <c r="AT7532" s="93"/>
      <c r="AU7532" s="93"/>
      <c r="AV7532" s="93"/>
    </row>
    <row r="7533" spans="35:48" x14ac:dyDescent="0.55000000000000004">
      <c r="AI7533" s="276" t="s">
        <v>68430</v>
      </c>
      <c r="AJ7533" s="277">
        <v>2067.73</v>
      </c>
      <c r="AL7533" s="246" t="s">
        <v>35166</v>
      </c>
      <c r="AM7533" s="247">
        <v>8780</v>
      </c>
      <c r="AO7533" s="226" t="s">
        <v>33685</v>
      </c>
      <c r="AP7533" s="227">
        <v>4966.37</v>
      </c>
      <c r="AR7533" s="207" t="s">
        <v>21769</v>
      </c>
      <c r="AS7533" s="208">
        <v>13530.86</v>
      </c>
      <c r="AT7533" s="93"/>
      <c r="AU7533" s="93"/>
      <c r="AV7533" s="93"/>
    </row>
    <row r="7534" spans="35:48" x14ac:dyDescent="0.55000000000000004">
      <c r="AI7534" s="276" t="s">
        <v>57706</v>
      </c>
      <c r="AJ7534" s="277">
        <v>20033.900000000001</v>
      </c>
      <c r="AL7534" s="246" t="s">
        <v>52722</v>
      </c>
      <c r="AM7534" s="247">
        <v>4325.97</v>
      </c>
      <c r="AO7534" s="226" t="s">
        <v>21809</v>
      </c>
      <c r="AP7534" s="227">
        <v>2191.9899999999998</v>
      </c>
      <c r="AR7534" s="207" t="s">
        <v>21770</v>
      </c>
      <c r="AS7534" s="208">
        <v>2898.12</v>
      </c>
      <c r="AT7534" s="93"/>
      <c r="AU7534" s="93"/>
      <c r="AV7534" s="93"/>
    </row>
    <row r="7535" spans="35:48" x14ac:dyDescent="0.55000000000000004">
      <c r="AI7535" s="276" t="s">
        <v>63306</v>
      </c>
      <c r="AJ7535" s="277">
        <v>239.23</v>
      </c>
      <c r="AL7535" s="246" t="s">
        <v>52723</v>
      </c>
      <c r="AM7535" s="247">
        <v>2046.48</v>
      </c>
      <c r="AO7535" s="226" t="s">
        <v>21810</v>
      </c>
      <c r="AP7535" s="227">
        <v>5454.62</v>
      </c>
      <c r="AR7535" s="207" t="s">
        <v>21771</v>
      </c>
      <c r="AS7535" s="208">
        <v>9618.2000000000007</v>
      </c>
      <c r="AT7535" s="93"/>
      <c r="AU7535" s="93"/>
      <c r="AV7535" s="93"/>
    </row>
    <row r="7536" spans="35:48" x14ac:dyDescent="0.55000000000000004">
      <c r="AI7536" s="276" t="s">
        <v>58629</v>
      </c>
      <c r="AJ7536" s="277">
        <v>4260.16</v>
      </c>
      <c r="AL7536" s="246" t="s">
        <v>35167</v>
      </c>
      <c r="AM7536" s="247">
        <v>1142.1199999999999</v>
      </c>
      <c r="AO7536" s="226" t="s">
        <v>33686</v>
      </c>
      <c r="AP7536" s="227">
        <v>6150</v>
      </c>
      <c r="AR7536" s="207" t="s">
        <v>21772</v>
      </c>
      <c r="AS7536" s="208">
        <v>5640.96</v>
      </c>
      <c r="AT7536" s="93"/>
      <c r="AU7536" s="93"/>
      <c r="AV7536" s="93"/>
    </row>
    <row r="7537" spans="35:48" x14ac:dyDescent="0.55000000000000004">
      <c r="AI7537" s="276" t="s">
        <v>50274</v>
      </c>
      <c r="AJ7537" s="277">
        <v>1720.67</v>
      </c>
      <c r="AL7537" s="246" t="s">
        <v>35168</v>
      </c>
      <c r="AM7537" s="247">
        <v>3434.16</v>
      </c>
      <c r="AO7537" s="226" t="s">
        <v>21811</v>
      </c>
      <c r="AP7537" s="227">
        <v>20148.490000000002</v>
      </c>
      <c r="AR7537" s="207" t="s">
        <v>13646</v>
      </c>
      <c r="AS7537" s="208">
        <v>43412.31</v>
      </c>
      <c r="AT7537" s="93"/>
      <c r="AU7537" s="93"/>
      <c r="AV7537" s="93"/>
    </row>
    <row r="7538" spans="35:48" x14ac:dyDescent="0.55000000000000004">
      <c r="AI7538" s="276" t="s">
        <v>25322</v>
      </c>
      <c r="AJ7538" s="277">
        <v>580822.39</v>
      </c>
      <c r="AL7538" s="246" t="s">
        <v>35169</v>
      </c>
      <c r="AM7538" s="247">
        <v>2591.44</v>
      </c>
      <c r="AO7538" s="226" t="s">
        <v>21812</v>
      </c>
      <c r="AP7538" s="227">
        <v>20025.64</v>
      </c>
      <c r="AR7538" s="207" t="s">
        <v>21773</v>
      </c>
      <c r="AS7538" s="208">
        <v>17529.62</v>
      </c>
      <c r="AT7538" s="93"/>
      <c r="AU7538" s="93"/>
      <c r="AV7538" s="93"/>
    </row>
    <row r="7539" spans="35:48" x14ac:dyDescent="0.55000000000000004">
      <c r="AI7539" s="276" t="s">
        <v>42806</v>
      </c>
      <c r="AJ7539" s="277">
        <v>224066.95</v>
      </c>
      <c r="AL7539" s="246" t="s">
        <v>52724</v>
      </c>
      <c r="AM7539" s="247">
        <v>3234.19</v>
      </c>
      <c r="AO7539" s="226" t="s">
        <v>21813</v>
      </c>
      <c r="AP7539" s="227">
        <v>10648.69</v>
      </c>
      <c r="AR7539" s="207" t="s">
        <v>13647</v>
      </c>
      <c r="AS7539" s="208">
        <v>7664.6</v>
      </c>
      <c r="AT7539" s="93"/>
      <c r="AU7539" s="93"/>
      <c r="AV7539" s="93"/>
    </row>
    <row r="7540" spans="35:48" x14ac:dyDescent="0.55000000000000004">
      <c r="AI7540" s="276" t="s">
        <v>59171</v>
      </c>
      <c r="AJ7540" s="277">
        <v>257423.08</v>
      </c>
      <c r="AL7540" s="246" t="s">
        <v>52725</v>
      </c>
      <c r="AM7540" s="247">
        <v>32507.1</v>
      </c>
      <c r="AO7540" s="226" t="s">
        <v>33687</v>
      </c>
      <c r="AP7540" s="227">
        <v>6485.47</v>
      </c>
      <c r="AR7540" s="207" t="s">
        <v>21774</v>
      </c>
      <c r="AS7540" s="208">
        <v>3212.3</v>
      </c>
      <c r="AT7540" s="93"/>
      <c r="AU7540" s="93"/>
      <c r="AV7540" s="93"/>
    </row>
    <row r="7541" spans="35:48" x14ac:dyDescent="0.55000000000000004">
      <c r="AI7541" s="276" t="s">
        <v>68431</v>
      </c>
      <c r="AJ7541" s="277">
        <v>4427.87</v>
      </c>
      <c r="AL7541" s="246" t="s">
        <v>52726</v>
      </c>
      <c r="AM7541" s="247">
        <v>2069.7600000000002</v>
      </c>
      <c r="AO7541" s="226" t="s">
        <v>33688</v>
      </c>
      <c r="AP7541" s="227">
        <v>39892.04</v>
      </c>
      <c r="AR7541" s="207" t="s">
        <v>21775</v>
      </c>
      <c r="AS7541" s="208">
        <v>375.49</v>
      </c>
      <c r="AT7541" s="93"/>
      <c r="AU7541" s="93"/>
      <c r="AV7541" s="93"/>
    </row>
    <row r="7542" spans="35:48" x14ac:dyDescent="0.55000000000000004">
      <c r="AI7542" s="276" t="s">
        <v>33966</v>
      </c>
      <c r="AJ7542" s="277">
        <v>45181.23</v>
      </c>
      <c r="AL7542" s="246" t="s">
        <v>52727</v>
      </c>
      <c r="AM7542" s="247">
        <v>6628.69</v>
      </c>
      <c r="AO7542" s="226" t="s">
        <v>21814</v>
      </c>
      <c r="AP7542" s="227">
        <v>56735.58</v>
      </c>
      <c r="AR7542" s="207" t="s">
        <v>21776</v>
      </c>
      <c r="AS7542" s="208">
        <v>4275</v>
      </c>
      <c r="AT7542" s="93"/>
      <c r="AU7542" s="93"/>
      <c r="AV7542" s="93"/>
    </row>
    <row r="7543" spans="35:48" x14ac:dyDescent="0.55000000000000004">
      <c r="AI7543" s="276" t="s">
        <v>25325</v>
      </c>
      <c r="AJ7543" s="277">
        <v>11325</v>
      </c>
      <c r="AL7543" s="246" t="s">
        <v>52728</v>
      </c>
      <c r="AM7543" s="247">
        <v>5929.75</v>
      </c>
      <c r="AO7543" s="226" t="s">
        <v>21815</v>
      </c>
      <c r="AP7543" s="227">
        <v>2889.75</v>
      </c>
      <c r="AR7543" s="207" t="s">
        <v>21777</v>
      </c>
      <c r="AS7543" s="208">
        <v>135100</v>
      </c>
      <c r="AT7543" s="93"/>
      <c r="AU7543" s="93"/>
      <c r="AV7543" s="93"/>
    </row>
    <row r="7544" spans="35:48" x14ac:dyDescent="0.55000000000000004">
      <c r="AI7544" s="276" t="s">
        <v>35405</v>
      </c>
      <c r="AJ7544" s="277">
        <v>5499600</v>
      </c>
      <c r="AL7544" s="246" t="s">
        <v>61450</v>
      </c>
      <c r="AM7544" s="247">
        <v>-282.5</v>
      </c>
      <c r="AO7544" s="226" t="s">
        <v>21817</v>
      </c>
      <c r="AP7544" s="227">
        <v>149950</v>
      </c>
      <c r="AR7544" s="207" t="s">
        <v>21778</v>
      </c>
      <c r="AS7544" s="208">
        <v>188727.21</v>
      </c>
      <c r="AT7544" s="93"/>
      <c r="AU7544" s="93"/>
      <c r="AV7544" s="93"/>
    </row>
    <row r="7545" spans="35:48" x14ac:dyDescent="0.55000000000000004">
      <c r="AI7545" s="276" t="s">
        <v>64718</v>
      </c>
      <c r="AJ7545" s="277">
        <v>1452824.85</v>
      </c>
      <c r="AL7545" s="246" t="s">
        <v>52729</v>
      </c>
      <c r="AM7545" s="247">
        <v>55721.41</v>
      </c>
      <c r="AO7545" s="226" t="s">
        <v>40356</v>
      </c>
      <c r="AP7545" s="227">
        <v>4032</v>
      </c>
      <c r="AR7545" s="207" t="s">
        <v>13649</v>
      </c>
      <c r="AS7545" s="208">
        <v>90245.65</v>
      </c>
      <c r="AT7545" s="93"/>
      <c r="AU7545" s="93"/>
      <c r="AV7545" s="93"/>
    </row>
    <row r="7546" spans="35:48" x14ac:dyDescent="0.55000000000000004">
      <c r="AI7546" s="276" t="s">
        <v>68432</v>
      </c>
      <c r="AJ7546" s="277">
        <v>798.44</v>
      </c>
      <c r="AL7546" s="246" t="s">
        <v>33720</v>
      </c>
      <c r="AM7546" s="247">
        <v>30712.49</v>
      </c>
      <c r="AO7546" s="226" t="s">
        <v>42608</v>
      </c>
      <c r="AP7546" s="227">
        <v>2883.42</v>
      </c>
      <c r="AR7546" s="207" t="s">
        <v>13650</v>
      </c>
      <c r="AS7546" s="208">
        <v>83779.990000000005</v>
      </c>
      <c r="AT7546" s="93"/>
      <c r="AU7546" s="93"/>
      <c r="AV7546" s="93"/>
    </row>
    <row r="7547" spans="35:48" x14ac:dyDescent="0.55000000000000004">
      <c r="AI7547" s="276" t="s">
        <v>68433</v>
      </c>
      <c r="AJ7547" s="277">
        <v>87033.75</v>
      </c>
      <c r="AL7547" s="246" t="s">
        <v>58567</v>
      </c>
      <c r="AM7547" s="247">
        <v>106675.22</v>
      </c>
      <c r="AO7547" s="226" t="s">
        <v>42609</v>
      </c>
      <c r="AP7547" s="227">
        <v>221.06</v>
      </c>
      <c r="AR7547" s="207" t="s">
        <v>21779</v>
      </c>
      <c r="AS7547" s="208">
        <v>1043.92</v>
      </c>
      <c r="AT7547" s="93"/>
      <c r="AU7547" s="93"/>
      <c r="AV7547" s="93"/>
    </row>
    <row r="7548" spans="35:48" x14ac:dyDescent="0.55000000000000004">
      <c r="AI7548" s="276" t="s">
        <v>42807</v>
      </c>
      <c r="AJ7548" s="277">
        <v>595456.92000000004</v>
      </c>
      <c r="AL7548" s="246" t="s">
        <v>52730</v>
      </c>
      <c r="AM7548" s="247">
        <v>640.74</v>
      </c>
      <c r="AO7548" s="226" t="s">
        <v>42610</v>
      </c>
      <c r="AP7548" s="227">
        <v>661.52</v>
      </c>
      <c r="AR7548" s="207" t="s">
        <v>21780</v>
      </c>
      <c r="AS7548" s="208">
        <v>398540.4</v>
      </c>
      <c r="AT7548" s="93"/>
      <c r="AU7548" s="93"/>
      <c r="AV7548" s="93"/>
    </row>
    <row r="7549" spans="35:48" x14ac:dyDescent="0.55000000000000004">
      <c r="AI7549" s="276" t="s">
        <v>25327</v>
      </c>
      <c r="AJ7549" s="277">
        <v>659649.73</v>
      </c>
      <c r="AL7549" s="246" t="s">
        <v>33721</v>
      </c>
      <c r="AM7549" s="247">
        <v>37412.54</v>
      </c>
      <c r="AO7549" s="226" t="s">
        <v>45043</v>
      </c>
      <c r="AP7549" s="227">
        <v>395</v>
      </c>
      <c r="AR7549" s="207" t="s">
        <v>13651</v>
      </c>
      <c r="AS7549" s="208">
        <v>70206.039999999994</v>
      </c>
      <c r="AT7549" s="93"/>
      <c r="AU7549" s="93"/>
      <c r="AV7549" s="93"/>
    </row>
    <row r="7550" spans="35:48" x14ac:dyDescent="0.55000000000000004">
      <c r="AI7550" s="276" t="s">
        <v>25328</v>
      </c>
      <c r="AJ7550" s="277">
        <v>737477.19</v>
      </c>
      <c r="AL7550" s="246" t="s">
        <v>52731</v>
      </c>
      <c r="AM7550" s="247">
        <v>1535.46</v>
      </c>
      <c r="AO7550" s="226" t="s">
        <v>36356</v>
      </c>
      <c r="AP7550" s="227">
        <v>45295</v>
      </c>
      <c r="AR7550" s="207" t="s">
        <v>21781</v>
      </c>
      <c r="AS7550" s="208">
        <v>28839.9</v>
      </c>
      <c r="AT7550" s="93"/>
      <c r="AU7550" s="93"/>
      <c r="AV7550" s="93"/>
    </row>
    <row r="7551" spans="35:48" x14ac:dyDescent="0.55000000000000004">
      <c r="AI7551" s="276" t="s">
        <v>59172</v>
      </c>
      <c r="AJ7551" s="277">
        <v>115623.28</v>
      </c>
      <c r="AL7551" s="246" t="s">
        <v>57511</v>
      </c>
      <c r="AM7551" s="247">
        <v>53566.83</v>
      </c>
      <c r="AO7551" s="226" t="s">
        <v>35145</v>
      </c>
      <c r="AP7551" s="227">
        <v>3580.22</v>
      </c>
      <c r="AR7551" s="207" t="s">
        <v>21782</v>
      </c>
      <c r="AS7551" s="208">
        <v>18518.2</v>
      </c>
      <c r="AT7551" s="93"/>
      <c r="AU7551" s="93"/>
      <c r="AV7551" s="93"/>
    </row>
    <row r="7552" spans="35:48" x14ac:dyDescent="0.55000000000000004">
      <c r="AI7552" s="276" t="s">
        <v>36567</v>
      </c>
      <c r="AJ7552" s="277">
        <v>56782.61</v>
      </c>
      <c r="AL7552" s="246" t="s">
        <v>33723</v>
      </c>
      <c r="AM7552" s="247">
        <v>793.51</v>
      </c>
      <c r="AO7552" s="226" t="s">
        <v>33689</v>
      </c>
      <c r="AP7552" s="227">
        <v>30926.91</v>
      </c>
      <c r="AR7552" s="207" t="s">
        <v>21783</v>
      </c>
      <c r="AS7552" s="208">
        <v>52747.86</v>
      </c>
      <c r="AT7552" s="93"/>
      <c r="AU7552" s="93"/>
      <c r="AV7552" s="93"/>
    </row>
    <row r="7553" spans="35:48" x14ac:dyDescent="0.55000000000000004">
      <c r="AI7553" s="276" t="s">
        <v>25330</v>
      </c>
      <c r="AJ7553" s="277">
        <v>1885825.14</v>
      </c>
      <c r="AL7553" s="246" t="s">
        <v>52732</v>
      </c>
      <c r="AM7553" s="247">
        <v>4919.8999999999996</v>
      </c>
      <c r="AO7553" s="226" t="s">
        <v>21818</v>
      </c>
      <c r="AP7553" s="227">
        <v>143331</v>
      </c>
      <c r="AR7553" s="207" t="s">
        <v>13652</v>
      </c>
      <c r="AS7553" s="208">
        <v>92579.03</v>
      </c>
      <c r="AT7553" s="93"/>
      <c r="AU7553" s="93"/>
      <c r="AV7553" s="93"/>
    </row>
    <row r="7554" spans="35:48" x14ac:dyDescent="0.55000000000000004">
      <c r="AI7554" s="276" t="s">
        <v>39383</v>
      </c>
      <c r="AJ7554" s="277">
        <v>316676.15000000002</v>
      </c>
      <c r="AL7554" s="246" t="s">
        <v>58568</v>
      </c>
      <c r="AM7554" s="247">
        <v>256070.08</v>
      </c>
      <c r="AO7554" s="226" t="s">
        <v>42611</v>
      </c>
      <c r="AP7554" s="227">
        <v>854.8</v>
      </c>
      <c r="AR7554" s="207" t="s">
        <v>13653</v>
      </c>
      <c r="AS7554" s="208">
        <v>1333621.8899999999</v>
      </c>
      <c r="AT7554" s="93"/>
      <c r="AU7554" s="93"/>
      <c r="AV7554" s="93"/>
    </row>
    <row r="7555" spans="35:48" x14ac:dyDescent="0.55000000000000004">
      <c r="AI7555" s="276" t="s">
        <v>25331</v>
      </c>
      <c r="AJ7555" s="277">
        <v>1232464.28</v>
      </c>
      <c r="AL7555" s="246" t="s">
        <v>33724</v>
      </c>
      <c r="AM7555" s="247">
        <v>23507.759999999998</v>
      </c>
      <c r="AO7555" s="226" t="s">
        <v>33690</v>
      </c>
      <c r="AP7555" s="227">
        <v>8800</v>
      </c>
      <c r="AR7555" s="207" t="s">
        <v>21784</v>
      </c>
      <c r="AS7555" s="208">
        <v>420243.81</v>
      </c>
      <c r="AT7555" s="93"/>
      <c r="AU7555" s="93"/>
      <c r="AV7555" s="93"/>
    </row>
    <row r="7556" spans="35:48" x14ac:dyDescent="0.55000000000000004">
      <c r="AI7556" s="276" t="s">
        <v>62478</v>
      </c>
      <c r="AJ7556" s="277">
        <v>56457.14</v>
      </c>
      <c r="AL7556" s="246" t="s">
        <v>33725</v>
      </c>
      <c r="AM7556" s="247">
        <v>30672.82</v>
      </c>
      <c r="AO7556" s="226" t="s">
        <v>21819</v>
      </c>
      <c r="AP7556" s="227">
        <v>17789.27</v>
      </c>
      <c r="AR7556" s="207" t="s">
        <v>13654</v>
      </c>
      <c r="AS7556" s="208">
        <v>681205.48</v>
      </c>
      <c r="AT7556" s="93"/>
      <c r="AU7556" s="93"/>
      <c r="AV7556" s="93"/>
    </row>
    <row r="7557" spans="35:48" x14ac:dyDescent="0.55000000000000004">
      <c r="AI7557" s="276" t="s">
        <v>59173</v>
      </c>
      <c r="AJ7557" s="277">
        <v>5553160.0599999996</v>
      </c>
      <c r="AL7557" s="246" t="s">
        <v>62044</v>
      </c>
      <c r="AM7557" s="247">
        <v>16457.2</v>
      </c>
      <c r="AO7557" s="226" t="s">
        <v>21820</v>
      </c>
      <c r="AP7557" s="227">
        <v>50331.17</v>
      </c>
      <c r="AR7557" s="207" t="s">
        <v>21785</v>
      </c>
      <c r="AS7557" s="208">
        <v>580725.67000000004</v>
      </c>
      <c r="AT7557" s="93"/>
      <c r="AU7557" s="93"/>
      <c r="AV7557" s="93"/>
    </row>
    <row r="7558" spans="35:48" x14ac:dyDescent="0.55000000000000004">
      <c r="AI7558" s="276" t="s">
        <v>47152</v>
      </c>
      <c r="AJ7558" s="277">
        <v>2056</v>
      </c>
      <c r="AL7558" s="246" t="s">
        <v>33726</v>
      </c>
      <c r="AM7558" s="247">
        <v>45717.48</v>
      </c>
      <c r="AO7558" s="226" t="s">
        <v>35146</v>
      </c>
      <c r="AP7558" s="227">
        <v>521.96</v>
      </c>
      <c r="AR7558" s="207" t="s">
        <v>21786</v>
      </c>
      <c r="AS7558" s="208">
        <v>294310.28999999998</v>
      </c>
      <c r="AT7558" s="93"/>
      <c r="AU7558" s="93"/>
      <c r="AV7558" s="93"/>
    </row>
    <row r="7559" spans="35:48" x14ac:dyDescent="0.55000000000000004">
      <c r="AI7559" s="276" t="s">
        <v>53301</v>
      </c>
      <c r="AJ7559" s="277">
        <v>564.61</v>
      </c>
      <c r="AL7559" s="246" t="s">
        <v>52733</v>
      </c>
      <c r="AM7559" s="247">
        <v>134353.64000000001</v>
      </c>
      <c r="AO7559" s="226" t="s">
        <v>48033</v>
      </c>
      <c r="AP7559" s="227">
        <v>8258</v>
      </c>
      <c r="AR7559" s="207" t="s">
        <v>21787</v>
      </c>
      <c r="AS7559" s="208">
        <v>6825</v>
      </c>
      <c r="AT7559" s="93"/>
      <c r="AU7559" s="93"/>
      <c r="AV7559" s="93"/>
    </row>
    <row r="7560" spans="35:48" x14ac:dyDescent="0.55000000000000004">
      <c r="AI7560" s="276" t="s">
        <v>58630</v>
      </c>
      <c r="AJ7560" s="277">
        <v>731.25</v>
      </c>
      <c r="AL7560" s="246" t="s">
        <v>57512</v>
      </c>
      <c r="AM7560" s="247">
        <v>38858.800000000003</v>
      </c>
      <c r="AO7560" s="226" t="s">
        <v>33691</v>
      </c>
      <c r="AP7560" s="227">
        <v>21218.65</v>
      </c>
      <c r="AR7560" s="207" t="s">
        <v>21788</v>
      </c>
      <c r="AS7560" s="208">
        <v>522.14</v>
      </c>
      <c r="AT7560" s="93"/>
      <c r="AU7560" s="93"/>
      <c r="AV7560" s="93"/>
    </row>
    <row r="7561" spans="35:48" x14ac:dyDescent="0.55000000000000004">
      <c r="AI7561" s="276" t="s">
        <v>50276</v>
      </c>
      <c r="AJ7561" s="277">
        <v>4160.32</v>
      </c>
      <c r="AL7561" s="246" t="s">
        <v>21964</v>
      </c>
      <c r="AM7561" s="247">
        <v>123574.92</v>
      </c>
      <c r="AO7561" s="226" t="s">
        <v>21821</v>
      </c>
      <c r="AP7561" s="227">
        <v>176566.29</v>
      </c>
      <c r="AR7561" s="207" t="s">
        <v>21789</v>
      </c>
      <c r="AS7561" s="208">
        <v>1479.66</v>
      </c>
      <c r="AT7561" s="93"/>
      <c r="AU7561" s="93"/>
      <c r="AV7561" s="93"/>
    </row>
    <row r="7562" spans="35:48" x14ac:dyDescent="0.55000000000000004">
      <c r="AI7562" s="276" t="s">
        <v>68434</v>
      </c>
      <c r="AJ7562" s="277">
        <v>4014.93</v>
      </c>
      <c r="AL7562" s="246" t="s">
        <v>21965</v>
      </c>
      <c r="AM7562" s="247">
        <v>10804.03</v>
      </c>
      <c r="AO7562" s="226" t="s">
        <v>40357</v>
      </c>
      <c r="AP7562" s="227">
        <v>25877.03</v>
      </c>
      <c r="AR7562" s="207" t="s">
        <v>21790</v>
      </c>
      <c r="AS7562" s="208">
        <v>93.63</v>
      </c>
      <c r="AT7562" s="93"/>
      <c r="AU7562" s="93"/>
      <c r="AV7562" s="93"/>
    </row>
    <row r="7563" spans="35:48" x14ac:dyDescent="0.55000000000000004">
      <c r="AI7563" s="276" t="s">
        <v>68435</v>
      </c>
      <c r="AJ7563" s="277">
        <v>12600</v>
      </c>
      <c r="AL7563" s="246" t="s">
        <v>55211</v>
      </c>
      <c r="AM7563" s="247">
        <v>4424.04</v>
      </c>
      <c r="AO7563" s="226" t="s">
        <v>45044</v>
      </c>
      <c r="AP7563" s="227">
        <v>44000</v>
      </c>
      <c r="AR7563" s="207" t="s">
        <v>21791</v>
      </c>
      <c r="AS7563" s="208">
        <v>7024.15</v>
      </c>
      <c r="AT7563" s="93"/>
      <c r="AU7563" s="93"/>
      <c r="AV7563" s="93"/>
    </row>
    <row r="7564" spans="35:48" x14ac:dyDescent="0.55000000000000004">
      <c r="AI7564" s="276" t="s">
        <v>50279</v>
      </c>
      <c r="AJ7564" s="277">
        <v>1267.2</v>
      </c>
      <c r="AL7564" s="246" t="s">
        <v>45059</v>
      </c>
      <c r="AM7564" s="247">
        <v>-14.98</v>
      </c>
      <c r="AO7564" s="226" t="s">
        <v>45045</v>
      </c>
      <c r="AP7564" s="227">
        <v>3366.04</v>
      </c>
      <c r="AR7564" s="207" t="s">
        <v>21792</v>
      </c>
      <c r="AS7564" s="208">
        <v>38952</v>
      </c>
      <c r="AT7564" s="93"/>
      <c r="AU7564" s="93"/>
      <c r="AV7564" s="93"/>
    </row>
    <row r="7565" spans="35:48" x14ac:dyDescent="0.55000000000000004">
      <c r="AI7565" s="276" t="s">
        <v>50280</v>
      </c>
      <c r="AJ7565" s="277">
        <v>4277.62</v>
      </c>
      <c r="AL7565" s="246" t="s">
        <v>59108</v>
      </c>
      <c r="AM7565" s="247">
        <v>37550.480000000003</v>
      </c>
      <c r="AO7565" s="226" t="s">
        <v>45046</v>
      </c>
      <c r="AP7565" s="227">
        <v>3692644.67</v>
      </c>
      <c r="AR7565" s="207" t="s">
        <v>21793</v>
      </c>
      <c r="AS7565" s="208">
        <v>12916</v>
      </c>
      <c r="AT7565" s="93"/>
      <c r="AU7565" s="93"/>
      <c r="AV7565" s="93"/>
    </row>
    <row r="7566" spans="35:48" x14ac:dyDescent="0.55000000000000004">
      <c r="AI7566" s="276" t="s">
        <v>68436</v>
      </c>
      <c r="AJ7566" s="277">
        <v>5631.1</v>
      </c>
      <c r="AL7566" s="246" t="s">
        <v>52735</v>
      </c>
      <c r="AM7566" s="247">
        <v>23948.04</v>
      </c>
      <c r="AO7566" s="226" t="s">
        <v>45047</v>
      </c>
      <c r="AP7566" s="227">
        <v>282889.68</v>
      </c>
      <c r="AR7566" s="207" t="s">
        <v>21794</v>
      </c>
      <c r="AS7566" s="208">
        <v>44106.82</v>
      </c>
      <c r="AT7566" s="93"/>
      <c r="AU7566" s="93"/>
      <c r="AV7566" s="93"/>
    </row>
    <row r="7567" spans="35:48" x14ac:dyDescent="0.55000000000000004">
      <c r="AI7567" s="276" t="s">
        <v>64720</v>
      </c>
      <c r="AJ7567" s="277">
        <v>169590.45</v>
      </c>
      <c r="AL7567" s="246" t="s">
        <v>63702</v>
      </c>
      <c r="AM7567" s="247">
        <v>5578.16</v>
      </c>
      <c r="AO7567" s="226" t="s">
        <v>40358</v>
      </c>
      <c r="AP7567" s="227">
        <v>293759.84000000003</v>
      </c>
      <c r="AR7567" s="207" t="s">
        <v>21795</v>
      </c>
      <c r="AS7567" s="208">
        <v>5643.46</v>
      </c>
      <c r="AT7567" s="93"/>
      <c r="AU7567" s="93"/>
      <c r="AV7567" s="93"/>
    </row>
    <row r="7568" spans="35:48" x14ac:dyDescent="0.55000000000000004">
      <c r="AI7568" s="276" t="s">
        <v>68437</v>
      </c>
      <c r="AJ7568" s="277">
        <v>497.51</v>
      </c>
      <c r="AL7568" s="246" t="s">
        <v>52736</v>
      </c>
      <c r="AM7568" s="247">
        <v>11571.01</v>
      </c>
      <c r="AO7568" s="226" t="s">
        <v>47001</v>
      </c>
      <c r="AP7568" s="227">
        <v>8797.19</v>
      </c>
      <c r="AR7568" s="207" t="s">
        <v>21796</v>
      </c>
      <c r="AS7568" s="208">
        <v>431.73</v>
      </c>
      <c r="AT7568" s="93"/>
      <c r="AU7568" s="93"/>
      <c r="AV7568" s="93"/>
    </row>
    <row r="7569" spans="35:48" x14ac:dyDescent="0.55000000000000004">
      <c r="AI7569" s="276" t="s">
        <v>70684</v>
      </c>
      <c r="AJ7569" s="277">
        <v>260</v>
      </c>
      <c r="AL7569" s="246" t="s">
        <v>52737</v>
      </c>
      <c r="AM7569" s="247">
        <v>3144.05</v>
      </c>
      <c r="AO7569" s="226" t="s">
        <v>21875</v>
      </c>
      <c r="AP7569" s="227">
        <v>299518.88</v>
      </c>
      <c r="AR7569" s="207" t="s">
        <v>21797</v>
      </c>
      <c r="AS7569" s="208">
        <v>1223.51</v>
      </c>
      <c r="AT7569" s="93"/>
      <c r="AU7569" s="93"/>
      <c r="AV7569" s="93"/>
    </row>
    <row r="7570" spans="35:48" x14ac:dyDescent="0.55000000000000004">
      <c r="AI7570" s="276" t="s">
        <v>64721</v>
      </c>
      <c r="AJ7570" s="277">
        <v>25988.880000000001</v>
      </c>
      <c r="AL7570" s="246" t="s">
        <v>52738</v>
      </c>
      <c r="AM7570" s="247">
        <v>8892.3700000000008</v>
      </c>
      <c r="AO7570" s="226" t="s">
        <v>40359</v>
      </c>
      <c r="AP7570" s="227">
        <v>229418.36</v>
      </c>
      <c r="AR7570" s="207" t="s">
        <v>21798</v>
      </c>
      <c r="AS7570" s="208">
        <v>325.86</v>
      </c>
      <c r="AT7570" s="93"/>
      <c r="AU7570" s="93"/>
      <c r="AV7570" s="93"/>
    </row>
    <row r="7571" spans="35:48" x14ac:dyDescent="0.55000000000000004">
      <c r="AI7571" s="276" t="s">
        <v>66691</v>
      </c>
      <c r="AJ7571" s="277">
        <v>42856.01</v>
      </c>
      <c r="AL7571" s="246" t="s">
        <v>64432</v>
      </c>
      <c r="AM7571" s="247">
        <v>8016.92</v>
      </c>
      <c r="AO7571" s="226" t="s">
        <v>47002</v>
      </c>
      <c r="AP7571" s="227">
        <v>23021.49</v>
      </c>
      <c r="AR7571" s="207" t="s">
        <v>21799</v>
      </c>
      <c r="AS7571" s="208">
        <v>2393.0500000000002</v>
      </c>
      <c r="AT7571" s="93"/>
      <c r="AU7571" s="93"/>
      <c r="AV7571" s="93"/>
    </row>
    <row r="7572" spans="35:48" x14ac:dyDescent="0.55000000000000004">
      <c r="AI7572" s="276" t="s">
        <v>68438</v>
      </c>
      <c r="AJ7572" s="277">
        <v>458.37</v>
      </c>
      <c r="AL7572" s="246" t="s">
        <v>52740</v>
      </c>
      <c r="AM7572" s="247">
        <v>2432.8000000000002</v>
      </c>
      <c r="AO7572" s="226" t="s">
        <v>21879</v>
      </c>
      <c r="AP7572" s="227">
        <v>69839.19</v>
      </c>
      <c r="AR7572" s="207" t="s">
        <v>21800</v>
      </c>
      <c r="AS7572" s="208">
        <v>555.04999999999995</v>
      </c>
      <c r="AT7572" s="93"/>
      <c r="AU7572" s="93"/>
      <c r="AV7572" s="93"/>
    </row>
    <row r="7573" spans="35:48" x14ac:dyDescent="0.55000000000000004">
      <c r="AI7573" s="276" t="s">
        <v>68439</v>
      </c>
      <c r="AJ7573" s="277">
        <v>15412.87</v>
      </c>
      <c r="AL7573" s="246" t="s">
        <v>61451</v>
      </c>
      <c r="AM7573" s="247">
        <v>-239.2</v>
      </c>
      <c r="AO7573" s="226" t="s">
        <v>21881</v>
      </c>
      <c r="AP7573" s="227">
        <v>66298.39</v>
      </c>
      <c r="AR7573" s="207" t="s">
        <v>21801</v>
      </c>
      <c r="AS7573" s="208">
        <v>318.44</v>
      </c>
      <c r="AT7573" s="93"/>
      <c r="AU7573" s="93"/>
      <c r="AV7573" s="93"/>
    </row>
    <row r="7574" spans="35:48" x14ac:dyDescent="0.55000000000000004">
      <c r="AI7574" s="276" t="s">
        <v>68440</v>
      </c>
      <c r="AJ7574" s="277">
        <v>27300</v>
      </c>
      <c r="AL7574" s="246" t="s">
        <v>52741</v>
      </c>
      <c r="AM7574" s="247">
        <v>7897.32</v>
      </c>
      <c r="AO7574" s="226" t="s">
        <v>21882</v>
      </c>
      <c r="AP7574" s="227">
        <v>212072.95</v>
      </c>
      <c r="AR7574" s="207" t="s">
        <v>21802</v>
      </c>
      <c r="AS7574" s="208">
        <v>8537.86</v>
      </c>
      <c r="AT7574" s="93"/>
      <c r="AU7574" s="93"/>
      <c r="AV7574" s="93"/>
    </row>
    <row r="7575" spans="35:48" x14ac:dyDescent="0.55000000000000004">
      <c r="AI7575" s="276" t="s">
        <v>68441</v>
      </c>
      <c r="AJ7575" s="277">
        <v>194038.75</v>
      </c>
      <c r="AL7575" s="246" t="s">
        <v>52742</v>
      </c>
      <c r="AM7575" s="247">
        <v>604.17999999999995</v>
      </c>
      <c r="AO7575" s="226" t="s">
        <v>21883</v>
      </c>
      <c r="AP7575" s="227">
        <v>105182.2</v>
      </c>
      <c r="AR7575" s="207" t="s">
        <v>21803</v>
      </c>
      <c r="AS7575" s="208">
        <v>4455.04</v>
      </c>
      <c r="AT7575" s="93"/>
      <c r="AU7575" s="93"/>
      <c r="AV7575" s="93"/>
    </row>
    <row r="7576" spans="35:48" x14ac:dyDescent="0.55000000000000004">
      <c r="AI7576" s="276" t="s">
        <v>68442</v>
      </c>
      <c r="AJ7576" s="277">
        <v>18146.57</v>
      </c>
      <c r="AL7576" s="246" t="s">
        <v>52743</v>
      </c>
      <c r="AM7576" s="247">
        <v>1934.85</v>
      </c>
      <c r="AO7576" s="226" t="s">
        <v>45048</v>
      </c>
      <c r="AP7576" s="227">
        <v>4425.68</v>
      </c>
      <c r="AR7576" s="207" t="s">
        <v>21804</v>
      </c>
      <c r="AS7576" s="208">
        <v>340.81</v>
      </c>
      <c r="AT7576" s="93"/>
      <c r="AU7576" s="93"/>
      <c r="AV7576" s="93"/>
    </row>
    <row r="7577" spans="35:48" x14ac:dyDescent="0.55000000000000004">
      <c r="AI7577" s="276" t="s">
        <v>68443</v>
      </c>
      <c r="AJ7577" s="277">
        <v>59429.39</v>
      </c>
      <c r="AL7577" s="246" t="s">
        <v>52744</v>
      </c>
      <c r="AM7577" s="247">
        <v>1689.8</v>
      </c>
      <c r="AO7577" s="226" t="s">
        <v>21884</v>
      </c>
      <c r="AP7577" s="227">
        <v>77727.399999999994</v>
      </c>
      <c r="AR7577" s="207" t="s">
        <v>21805</v>
      </c>
      <c r="AS7577" s="208">
        <v>965.85</v>
      </c>
      <c r="AT7577" s="93"/>
      <c r="AU7577" s="93"/>
      <c r="AV7577" s="93"/>
    </row>
    <row r="7578" spans="35:48" x14ac:dyDescent="0.55000000000000004">
      <c r="AI7578" s="276" t="s">
        <v>68444</v>
      </c>
      <c r="AJ7578" s="277">
        <v>39021.35</v>
      </c>
      <c r="AL7578" s="246" t="s">
        <v>52745</v>
      </c>
      <c r="AM7578" s="247">
        <v>1253.26</v>
      </c>
      <c r="AO7578" s="226" t="s">
        <v>21889</v>
      </c>
      <c r="AP7578" s="227">
        <v>48002.81</v>
      </c>
      <c r="AR7578" s="207" t="s">
        <v>21806</v>
      </c>
      <c r="AS7578" s="208">
        <v>37082.47</v>
      </c>
      <c r="AT7578" s="93"/>
      <c r="AU7578" s="93"/>
      <c r="AV7578" s="93"/>
    </row>
    <row r="7579" spans="35:48" x14ac:dyDescent="0.55000000000000004">
      <c r="AI7579" s="276" t="s">
        <v>68445</v>
      </c>
      <c r="AJ7579" s="277">
        <v>1977.46</v>
      </c>
      <c r="AL7579" s="246" t="s">
        <v>61452</v>
      </c>
      <c r="AM7579" s="247">
        <v>-27.77</v>
      </c>
      <c r="AO7579" s="226" t="s">
        <v>21890</v>
      </c>
      <c r="AP7579" s="227">
        <v>382199.45</v>
      </c>
      <c r="AR7579" s="207" t="s">
        <v>21807</v>
      </c>
      <c r="AS7579" s="208">
        <v>48508.86</v>
      </c>
      <c r="AT7579" s="93"/>
      <c r="AU7579" s="93"/>
      <c r="AV7579" s="93"/>
    </row>
    <row r="7580" spans="35:48" x14ac:dyDescent="0.55000000000000004">
      <c r="AI7580" s="276" t="s">
        <v>70685</v>
      </c>
      <c r="AJ7580" s="277">
        <v>1117.24</v>
      </c>
      <c r="AL7580" s="246" t="s">
        <v>61453</v>
      </c>
      <c r="AM7580" s="247">
        <v>-129.19999999999999</v>
      </c>
      <c r="AO7580" s="226" t="s">
        <v>45049</v>
      </c>
      <c r="AP7580" s="227">
        <v>8653.16</v>
      </c>
      <c r="AR7580" s="207" t="s">
        <v>21808</v>
      </c>
      <c r="AS7580" s="208">
        <v>63088.67</v>
      </c>
      <c r="AT7580" s="93"/>
      <c r="AU7580" s="93"/>
      <c r="AV7580" s="93"/>
    </row>
    <row r="7581" spans="35:48" x14ac:dyDescent="0.55000000000000004">
      <c r="AI7581" s="276" t="s">
        <v>68446</v>
      </c>
      <c r="AJ7581" s="277">
        <v>87670</v>
      </c>
      <c r="AL7581" s="246" t="s">
        <v>35170</v>
      </c>
      <c r="AM7581" s="247">
        <v>297775</v>
      </c>
      <c r="AO7581" s="226" t="s">
        <v>42612</v>
      </c>
      <c r="AP7581" s="227">
        <v>-9623.35</v>
      </c>
      <c r="AR7581" s="207" t="s">
        <v>21809</v>
      </c>
      <c r="AS7581" s="208">
        <v>1544.55</v>
      </c>
      <c r="AT7581" s="93"/>
      <c r="AU7581" s="93"/>
      <c r="AV7581" s="93"/>
    </row>
    <row r="7582" spans="35:48" x14ac:dyDescent="0.55000000000000004">
      <c r="AI7582" s="276" t="s">
        <v>64723</v>
      </c>
      <c r="AJ7582" s="277">
        <v>45888.9</v>
      </c>
      <c r="AL7582" s="246" t="s">
        <v>36369</v>
      </c>
      <c r="AM7582" s="247">
        <v>1379.73</v>
      </c>
      <c r="AO7582" s="226" t="s">
        <v>52707</v>
      </c>
      <c r="AP7582" s="227">
        <v>23.84</v>
      </c>
      <c r="AR7582" s="207" t="s">
        <v>21810</v>
      </c>
      <c r="AS7582" s="208">
        <v>3470.36</v>
      </c>
      <c r="AT7582" s="93"/>
      <c r="AU7582" s="93"/>
      <c r="AV7582" s="93"/>
    </row>
    <row r="7583" spans="35:48" x14ac:dyDescent="0.55000000000000004">
      <c r="AI7583" s="276" t="s">
        <v>63761</v>
      </c>
      <c r="AJ7583" s="277">
        <v>16252.66</v>
      </c>
      <c r="AL7583" s="246" t="s">
        <v>40368</v>
      </c>
      <c r="AM7583" s="247">
        <v>43020</v>
      </c>
      <c r="AO7583" s="226" t="s">
        <v>48944</v>
      </c>
      <c r="AP7583" s="227">
        <v>859.52</v>
      </c>
      <c r="AR7583" s="207" t="s">
        <v>21811</v>
      </c>
      <c r="AS7583" s="208">
        <v>1887.72</v>
      </c>
      <c r="AT7583" s="93"/>
      <c r="AU7583" s="93"/>
      <c r="AV7583" s="93"/>
    </row>
    <row r="7584" spans="35:48" x14ac:dyDescent="0.55000000000000004">
      <c r="AI7584" s="276" t="s">
        <v>68447</v>
      </c>
      <c r="AJ7584" s="277">
        <v>3724.32</v>
      </c>
      <c r="AL7584" s="246" t="s">
        <v>36370</v>
      </c>
      <c r="AM7584" s="247">
        <v>7110.65</v>
      </c>
      <c r="AO7584" s="226" t="s">
        <v>47003</v>
      </c>
      <c r="AP7584" s="227">
        <v>1226.25</v>
      </c>
      <c r="AR7584" s="207" t="s">
        <v>21812</v>
      </c>
      <c r="AS7584" s="208">
        <v>5155.18</v>
      </c>
      <c r="AT7584" s="93"/>
      <c r="AU7584" s="93"/>
      <c r="AV7584" s="93"/>
    </row>
    <row r="7585" spans="35:48" x14ac:dyDescent="0.55000000000000004">
      <c r="AI7585" s="276" t="s">
        <v>68448</v>
      </c>
      <c r="AJ7585" s="277">
        <v>685</v>
      </c>
      <c r="AL7585" s="246" t="s">
        <v>42624</v>
      </c>
      <c r="AM7585" s="247">
        <v>80.819999999999993</v>
      </c>
      <c r="AO7585" s="226" t="s">
        <v>35149</v>
      </c>
      <c r="AP7585" s="227">
        <v>228467.09</v>
      </c>
      <c r="AR7585" s="207" t="s">
        <v>21813</v>
      </c>
      <c r="AS7585" s="208">
        <v>5748.66</v>
      </c>
      <c r="AT7585" s="93"/>
      <c r="AU7585" s="93"/>
      <c r="AV7585" s="93"/>
    </row>
    <row r="7586" spans="35:48" x14ac:dyDescent="0.55000000000000004">
      <c r="AI7586" s="276" t="s">
        <v>61536</v>
      </c>
      <c r="AJ7586" s="277">
        <v>118079.5</v>
      </c>
      <c r="AL7586" s="246" t="s">
        <v>21966</v>
      </c>
      <c r="AM7586" s="247">
        <v>287595</v>
      </c>
      <c r="AO7586" s="226" t="s">
        <v>40360</v>
      </c>
      <c r="AP7586" s="227">
        <v>11935.12</v>
      </c>
      <c r="AR7586" s="207" t="s">
        <v>21814</v>
      </c>
      <c r="AS7586" s="208">
        <v>486.87</v>
      </c>
      <c r="AT7586" s="93"/>
      <c r="AU7586" s="93"/>
      <c r="AV7586" s="93"/>
    </row>
    <row r="7587" spans="35:48" x14ac:dyDescent="0.55000000000000004">
      <c r="AI7587" s="276" t="s">
        <v>61537</v>
      </c>
      <c r="AJ7587" s="277">
        <v>8834.82</v>
      </c>
      <c r="AL7587" s="246" t="s">
        <v>52746</v>
      </c>
      <c r="AM7587" s="247">
        <v>49432.72</v>
      </c>
      <c r="AO7587" s="226" t="s">
        <v>35150</v>
      </c>
      <c r="AP7587" s="227">
        <v>16595.099999999999</v>
      </c>
      <c r="AR7587" s="207" t="s">
        <v>21815</v>
      </c>
      <c r="AS7587" s="208">
        <v>2352.4899999999998</v>
      </c>
      <c r="AT7587" s="93"/>
      <c r="AU7587" s="93"/>
      <c r="AV7587" s="93"/>
    </row>
    <row r="7588" spans="35:48" x14ac:dyDescent="0.55000000000000004">
      <c r="AI7588" s="276" t="s">
        <v>61538</v>
      </c>
      <c r="AJ7588" s="277">
        <v>28690.51</v>
      </c>
      <c r="AL7588" s="246" t="s">
        <v>45060</v>
      </c>
      <c r="AM7588" s="247">
        <v>-8215.6299999999992</v>
      </c>
      <c r="AO7588" s="226" t="s">
        <v>35151</v>
      </c>
      <c r="AP7588" s="227">
        <v>55183.13</v>
      </c>
      <c r="AR7588" s="207" t="s">
        <v>21816</v>
      </c>
      <c r="AS7588" s="208">
        <v>1500</v>
      </c>
      <c r="AT7588" s="93"/>
      <c r="AU7588" s="93"/>
      <c r="AV7588" s="93"/>
    </row>
    <row r="7589" spans="35:48" x14ac:dyDescent="0.55000000000000004">
      <c r="AI7589" s="276" t="s">
        <v>58631</v>
      </c>
      <c r="AJ7589" s="277">
        <v>46405.75</v>
      </c>
      <c r="AL7589" s="246" t="s">
        <v>48035</v>
      </c>
      <c r="AM7589" s="247">
        <v>796.63</v>
      </c>
      <c r="AO7589" s="226" t="s">
        <v>35152</v>
      </c>
      <c r="AP7589" s="227">
        <v>24461.51</v>
      </c>
      <c r="AR7589" s="207" t="s">
        <v>21817</v>
      </c>
      <c r="AS7589" s="208">
        <v>99499</v>
      </c>
      <c r="AT7589" s="93"/>
      <c r="AU7589" s="93"/>
      <c r="AV7589" s="93"/>
    </row>
    <row r="7590" spans="35:48" x14ac:dyDescent="0.55000000000000004">
      <c r="AI7590" s="276" t="s">
        <v>58311</v>
      </c>
      <c r="AJ7590" s="277">
        <v>20459.330000000002</v>
      </c>
      <c r="AL7590" s="246" t="s">
        <v>52750</v>
      </c>
      <c r="AM7590" s="247">
        <v>55020</v>
      </c>
      <c r="AO7590" s="226" t="s">
        <v>40361</v>
      </c>
      <c r="AP7590" s="227">
        <v>9372.4599999999991</v>
      </c>
      <c r="AR7590" s="207" t="s">
        <v>21818</v>
      </c>
      <c r="AS7590" s="208">
        <v>450</v>
      </c>
      <c r="AT7590" s="93"/>
      <c r="AU7590" s="93"/>
      <c r="AV7590" s="93"/>
    </row>
    <row r="7591" spans="35:48" x14ac:dyDescent="0.55000000000000004">
      <c r="AI7591" s="276" t="s">
        <v>60085</v>
      </c>
      <c r="AJ7591" s="277">
        <v>253571.25</v>
      </c>
      <c r="AL7591" s="246" t="s">
        <v>59109</v>
      </c>
      <c r="AM7591" s="247">
        <v>5502</v>
      </c>
      <c r="AO7591" s="226" t="s">
        <v>33697</v>
      </c>
      <c r="AP7591" s="227">
        <v>81984.02</v>
      </c>
      <c r="AR7591" s="207" t="s">
        <v>21819</v>
      </c>
      <c r="AS7591" s="208">
        <v>34.44</v>
      </c>
      <c r="AT7591" s="93"/>
      <c r="AU7591" s="93"/>
      <c r="AV7591" s="93"/>
    </row>
    <row r="7592" spans="35:48" x14ac:dyDescent="0.55000000000000004">
      <c r="AI7592" s="276" t="s">
        <v>59764</v>
      </c>
      <c r="AJ7592" s="277">
        <v>138999</v>
      </c>
      <c r="AL7592" s="246" t="s">
        <v>52751</v>
      </c>
      <c r="AM7592" s="247">
        <v>4553.45</v>
      </c>
      <c r="AO7592" s="226" t="s">
        <v>40362</v>
      </c>
      <c r="AP7592" s="227">
        <v>293.5</v>
      </c>
      <c r="AR7592" s="207" t="s">
        <v>21820</v>
      </c>
      <c r="AS7592" s="208">
        <v>97.56</v>
      </c>
      <c r="AT7592" s="93"/>
      <c r="AU7592" s="93"/>
      <c r="AV7592" s="93"/>
    </row>
    <row r="7593" spans="35:48" x14ac:dyDescent="0.55000000000000004">
      <c r="AI7593" s="276" t="s">
        <v>68449</v>
      </c>
      <c r="AJ7593" s="277">
        <v>6600</v>
      </c>
      <c r="AL7593" s="246" t="s">
        <v>52752</v>
      </c>
      <c r="AM7593" s="247">
        <v>14827.9</v>
      </c>
      <c r="AO7593" s="226" t="s">
        <v>35153</v>
      </c>
      <c r="AP7593" s="227">
        <v>26191.45</v>
      </c>
      <c r="AR7593" s="207" t="s">
        <v>21821</v>
      </c>
      <c r="AS7593" s="208">
        <v>28623.06</v>
      </c>
      <c r="AT7593" s="93"/>
      <c r="AU7593" s="93"/>
      <c r="AV7593" s="93"/>
    </row>
    <row r="7594" spans="35:48" x14ac:dyDescent="0.55000000000000004">
      <c r="AI7594" s="276" t="s">
        <v>68450</v>
      </c>
      <c r="AJ7594" s="277">
        <v>504.9</v>
      </c>
      <c r="AL7594" s="246" t="s">
        <v>52753</v>
      </c>
      <c r="AM7594" s="247">
        <v>6101.2</v>
      </c>
      <c r="AO7594" s="226" t="s">
        <v>36357</v>
      </c>
      <c r="AP7594" s="227">
        <v>36425.53</v>
      </c>
      <c r="AR7594" s="207" t="s">
        <v>21822</v>
      </c>
      <c r="AS7594" s="208">
        <v>63088.67</v>
      </c>
      <c r="AT7594" s="93"/>
      <c r="AU7594" s="93"/>
      <c r="AV7594" s="93"/>
    </row>
    <row r="7595" spans="35:48" x14ac:dyDescent="0.55000000000000004">
      <c r="AI7595" s="276" t="s">
        <v>68451</v>
      </c>
      <c r="AJ7595" s="277">
        <v>840.29</v>
      </c>
      <c r="AL7595" s="246" t="s">
        <v>52754</v>
      </c>
      <c r="AM7595" s="247">
        <v>4935.71</v>
      </c>
      <c r="AO7595" s="226" t="s">
        <v>40363</v>
      </c>
      <c r="AP7595" s="227">
        <v>230.47</v>
      </c>
      <c r="AR7595" s="207" t="s">
        <v>21823</v>
      </c>
      <c r="AS7595" s="208">
        <v>4455.04</v>
      </c>
      <c r="AT7595" s="93"/>
      <c r="AU7595" s="93"/>
      <c r="AV7595" s="93"/>
    </row>
    <row r="7596" spans="35:48" x14ac:dyDescent="0.55000000000000004">
      <c r="AI7596" s="276" t="s">
        <v>68452</v>
      </c>
      <c r="AJ7596" s="277">
        <v>856.81</v>
      </c>
      <c r="AL7596" s="246" t="s">
        <v>62462</v>
      </c>
      <c r="AM7596" s="247">
        <v>84513.62</v>
      </c>
      <c r="AO7596" s="226" t="s">
        <v>33698</v>
      </c>
      <c r="AP7596" s="227">
        <v>10541.5</v>
      </c>
      <c r="AR7596" s="207" t="s">
        <v>21824</v>
      </c>
      <c r="AS7596" s="208">
        <v>1544.55</v>
      </c>
      <c r="AT7596" s="93"/>
      <c r="AU7596" s="93"/>
      <c r="AV7596" s="93"/>
    </row>
    <row r="7597" spans="35:48" x14ac:dyDescent="0.55000000000000004">
      <c r="AI7597" s="276" t="s">
        <v>59174</v>
      </c>
      <c r="AJ7597" s="277">
        <v>18528.52</v>
      </c>
      <c r="AL7597" s="246" t="s">
        <v>61454</v>
      </c>
      <c r="AM7597" s="247">
        <v>-614.33000000000004</v>
      </c>
      <c r="AO7597" s="226" t="s">
        <v>36358</v>
      </c>
      <c r="AP7597" s="227">
        <v>7737.02</v>
      </c>
      <c r="AR7597" s="207" t="s">
        <v>21825</v>
      </c>
      <c r="AS7597" s="208">
        <v>3470.36</v>
      </c>
      <c r="AT7597" s="93"/>
      <c r="AU7597" s="93"/>
      <c r="AV7597" s="93"/>
    </row>
    <row r="7598" spans="35:48" x14ac:dyDescent="0.55000000000000004">
      <c r="AI7598" s="276" t="s">
        <v>60665</v>
      </c>
      <c r="AJ7598" s="277">
        <v>1998.11</v>
      </c>
      <c r="AL7598" s="246" t="s">
        <v>64433</v>
      </c>
      <c r="AM7598" s="247">
        <v>672.35</v>
      </c>
      <c r="AO7598" s="226" t="s">
        <v>50038</v>
      </c>
      <c r="AP7598" s="227">
        <v>25896.33</v>
      </c>
      <c r="AR7598" s="207" t="s">
        <v>21826</v>
      </c>
      <c r="AS7598" s="208">
        <v>2337.7199999999998</v>
      </c>
      <c r="AT7598" s="93"/>
      <c r="AU7598" s="93"/>
      <c r="AV7598" s="93"/>
    </row>
    <row r="7599" spans="35:48" x14ac:dyDescent="0.55000000000000004">
      <c r="AI7599" s="276" t="s">
        <v>70686</v>
      </c>
      <c r="AJ7599" s="277">
        <v>2710.76</v>
      </c>
      <c r="AL7599" s="246" t="s">
        <v>56237</v>
      </c>
      <c r="AM7599" s="247">
        <v>23144.560000000001</v>
      </c>
      <c r="AO7599" s="226" t="s">
        <v>42613</v>
      </c>
      <c r="AP7599" s="227">
        <v>155.71</v>
      </c>
      <c r="AR7599" s="207" t="s">
        <v>21827</v>
      </c>
      <c r="AS7599" s="208">
        <v>10798.64</v>
      </c>
      <c r="AT7599" s="93"/>
      <c r="AU7599" s="93"/>
      <c r="AV7599" s="93"/>
    </row>
    <row r="7600" spans="35:48" x14ac:dyDescent="0.55000000000000004">
      <c r="AI7600" s="276" t="s">
        <v>70687</v>
      </c>
      <c r="AJ7600" s="277">
        <v>25136.86</v>
      </c>
      <c r="AL7600" s="246" t="s">
        <v>63703</v>
      </c>
      <c r="AM7600" s="247">
        <v>3115.07</v>
      </c>
      <c r="AO7600" s="226" t="s">
        <v>40364</v>
      </c>
      <c r="AP7600" s="227">
        <v>4537.13</v>
      </c>
      <c r="AR7600" s="207" t="s">
        <v>21828</v>
      </c>
      <c r="AS7600" s="208">
        <v>6825</v>
      </c>
      <c r="AT7600" s="93"/>
      <c r="AU7600" s="93"/>
      <c r="AV7600" s="93"/>
    </row>
    <row r="7601" spans="35:48" x14ac:dyDescent="0.55000000000000004">
      <c r="AI7601" s="276" t="s">
        <v>60666</v>
      </c>
      <c r="AJ7601" s="277">
        <v>63042.52</v>
      </c>
      <c r="AL7601" s="246" t="s">
        <v>63704</v>
      </c>
      <c r="AM7601" s="247">
        <v>238.3</v>
      </c>
      <c r="AO7601" s="226" t="s">
        <v>33699</v>
      </c>
      <c r="AP7601" s="227">
        <v>174290.11</v>
      </c>
      <c r="AR7601" s="207" t="s">
        <v>13665</v>
      </c>
      <c r="AS7601" s="208">
        <v>7077.78</v>
      </c>
      <c r="AT7601" s="93"/>
      <c r="AU7601" s="93"/>
      <c r="AV7601" s="93"/>
    </row>
    <row r="7602" spans="35:48" x14ac:dyDescent="0.55000000000000004">
      <c r="AI7602" s="276" t="s">
        <v>60667</v>
      </c>
      <c r="AJ7602" s="277">
        <v>4822.76</v>
      </c>
      <c r="AL7602" s="246" t="s">
        <v>63705</v>
      </c>
      <c r="AM7602" s="247">
        <v>763.2</v>
      </c>
      <c r="AO7602" s="226" t="s">
        <v>47004</v>
      </c>
      <c r="AP7602" s="227">
        <v>1984.18</v>
      </c>
      <c r="AR7602" s="207" t="s">
        <v>13666</v>
      </c>
      <c r="AS7602" s="208">
        <v>3766.58</v>
      </c>
      <c r="AT7602" s="93"/>
      <c r="AU7602" s="93"/>
      <c r="AV7602" s="93"/>
    </row>
    <row r="7603" spans="35:48" x14ac:dyDescent="0.55000000000000004">
      <c r="AI7603" s="276" t="s">
        <v>60668</v>
      </c>
      <c r="AJ7603" s="277">
        <v>15764.67</v>
      </c>
      <c r="AL7603" s="246" t="s">
        <v>64434</v>
      </c>
      <c r="AM7603" s="247">
        <v>2850</v>
      </c>
      <c r="AO7603" s="226" t="s">
        <v>33700</v>
      </c>
      <c r="AP7603" s="227">
        <v>361592.66</v>
      </c>
      <c r="AR7603" s="207" t="s">
        <v>21829</v>
      </c>
      <c r="AS7603" s="208">
        <v>325.86</v>
      </c>
      <c r="AT7603" s="93"/>
      <c r="AU7603" s="93"/>
      <c r="AV7603" s="93"/>
    </row>
    <row r="7604" spans="35:48" x14ac:dyDescent="0.55000000000000004">
      <c r="AI7604" s="276" t="s">
        <v>25387</v>
      </c>
      <c r="AJ7604" s="277">
        <v>3345.37</v>
      </c>
      <c r="AL7604" s="246" t="s">
        <v>64435</v>
      </c>
      <c r="AM7604" s="247">
        <v>2639.47</v>
      </c>
      <c r="AO7604" s="226" t="s">
        <v>33701</v>
      </c>
      <c r="AP7604" s="227">
        <v>235325.36</v>
      </c>
      <c r="AR7604" s="207" t="s">
        <v>21830</v>
      </c>
      <c r="AS7604" s="208">
        <v>40056.019999999997</v>
      </c>
      <c r="AT7604" s="93"/>
      <c r="AU7604" s="93"/>
      <c r="AV7604" s="93"/>
    </row>
    <row r="7605" spans="35:48" x14ac:dyDescent="0.55000000000000004">
      <c r="AI7605" s="276" t="s">
        <v>35410</v>
      </c>
      <c r="AJ7605" s="277">
        <v>19158.34</v>
      </c>
      <c r="AL7605" s="246" t="s">
        <v>63571</v>
      </c>
      <c r="AM7605" s="247">
        <v>11249.25</v>
      </c>
      <c r="AO7605" s="226" t="s">
        <v>39228</v>
      </c>
      <c r="AP7605" s="227">
        <v>6095.06</v>
      </c>
      <c r="AR7605" s="207" t="s">
        <v>21831</v>
      </c>
      <c r="AS7605" s="208">
        <v>318.44</v>
      </c>
      <c r="AT7605" s="93"/>
      <c r="AU7605" s="93"/>
      <c r="AV7605" s="93"/>
    </row>
    <row r="7606" spans="35:48" x14ac:dyDescent="0.55000000000000004">
      <c r="AI7606" s="276" t="s">
        <v>68453</v>
      </c>
      <c r="AJ7606" s="277">
        <v>1105.48</v>
      </c>
      <c r="AL7606" s="246" t="s">
        <v>62662</v>
      </c>
      <c r="AM7606" s="247">
        <v>3415.84</v>
      </c>
      <c r="AO7606" s="226" t="s">
        <v>39229</v>
      </c>
      <c r="AP7606" s="227">
        <v>34100.04</v>
      </c>
      <c r="AR7606" s="207" t="s">
        <v>13668</v>
      </c>
      <c r="AS7606" s="208">
        <v>2352.4899999999998</v>
      </c>
      <c r="AT7606" s="93"/>
      <c r="AU7606" s="93"/>
      <c r="AV7606" s="93"/>
    </row>
    <row r="7607" spans="35:48" x14ac:dyDescent="0.55000000000000004">
      <c r="AI7607" s="276" t="s">
        <v>59766</v>
      </c>
      <c r="AJ7607" s="277">
        <v>1601.24</v>
      </c>
      <c r="AL7607" s="246" t="s">
        <v>62663</v>
      </c>
      <c r="AM7607" s="247">
        <v>261.33</v>
      </c>
      <c r="AO7607" s="226" t="s">
        <v>33702</v>
      </c>
      <c r="AP7607" s="227">
        <v>4974.09</v>
      </c>
      <c r="AR7607" s="207" t="s">
        <v>21832</v>
      </c>
      <c r="AS7607" s="208">
        <v>1500</v>
      </c>
      <c r="AT7607" s="93"/>
      <c r="AU7607" s="93"/>
      <c r="AV7607" s="93"/>
    </row>
    <row r="7608" spans="35:48" x14ac:dyDescent="0.55000000000000004">
      <c r="AI7608" s="276" t="s">
        <v>68454</v>
      </c>
      <c r="AJ7608" s="277">
        <v>345.9</v>
      </c>
      <c r="AL7608" s="246" t="s">
        <v>62664</v>
      </c>
      <c r="AM7608" s="247">
        <v>836.88</v>
      </c>
      <c r="AO7608" s="226" t="s">
        <v>36359</v>
      </c>
      <c r="AP7608" s="227">
        <v>23522.12</v>
      </c>
      <c r="AR7608" s="207" t="s">
        <v>21833</v>
      </c>
      <c r="AS7608" s="208">
        <v>85669.78</v>
      </c>
      <c r="AT7608" s="93"/>
      <c r="AU7608" s="93"/>
      <c r="AV7608" s="93"/>
    </row>
    <row r="7609" spans="35:48" x14ac:dyDescent="0.55000000000000004">
      <c r="AI7609" s="276" t="s">
        <v>50283</v>
      </c>
      <c r="AJ7609" s="277">
        <v>1980.73</v>
      </c>
      <c r="AL7609" s="246" t="s">
        <v>57513</v>
      </c>
      <c r="AM7609" s="247">
        <v>5577</v>
      </c>
      <c r="AO7609" s="226" t="s">
        <v>35154</v>
      </c>
      <c r="AP7609" s="227">
        <v>432026.31</v>
      </c>
      <c r="AR7609" s="207" t="s">
        <v>21834</v>
      </c>
      <c r="AS7609" s="208">
        <v>102998.97</v>
      </c>
      <c r="AT7609" s="93"/>
      <c r="AU7609" s="93"/>
      <c r="AV7609" s="93"/>
    </row>
    <row r="7610" spans="35:48" x14ac:dyDescent="0.55000000000000004">
      <c r="AI7610" s="276" t="s">
        <v>55315</v>
      </c>
      <c r="AJ7610" s="277">
        <v>5100</v>
      </c>
      <c r="AL7610" s="246" t="s">
        <v>64436</v>
      </c>
      <c r="AM7610" s="247">
        <v>3239.75</v>
      </c>
      <c r="AO7610" s="226" t="s">
        <v>40365</v>
      </c>
      <c r="AP7610" s="227">
        <v>36032.36</v>
      </c>
      <c r="AR7610" s="207" t="s">
        <v>21835</v>
      </c>
      <c r="AS7610" s="208">
        <v>100054.05</v>
      </c>
      <c r="AT7610" s="93"/>
      <c r="AU7610" s="93"/>
      <c r="AV7610" s="93"/>
    </row>
    <row r="7611" spans="35:48" x14ac:dyDescent="0.55000000000000004">
      <c r="AI7611" s="276" t="s">
        <v>53316</v>
      </c>
      <c r="AJ7611" s="277">
        <v>100</v>
      </c>
      <c r="AL7611" s="246" t="s">
        <v>58282</v>
      </c>
      <c r="AM7611" s="247">
        <v>12267.45</v>
      </c>
      <c r="AO7611" s="226" t="s">
        <v>45050</v>
      </c>
      <c r="AP7611" s="227">
        <v>8600</v>
      </c>
      <c r="AR7611" s="207" t="s">
        <v>21836</v>
      </c>
      <c r="AS7611" s="208">
        <v>222852.97</v>
      </c>
      <c r="AT7611" s="93"/>
      <c r="AU7611" s="93"/>
      <c r="AV7611" s="93"/>
    </row>
    <row r="7612" spans="35:48" x14ac:dyDescent="0.55000000000000004">
      <c r="AI7612" s="276" t="s">
        <v>53317</v>
      </c>
      <c r="AJ7612" s="277">
        <v>23206.27</v>
      </c>
      <c r="AL7612" s="246" t="s">
        <v>52755</v>
      </c>
      <c r="AM7612" s="247">
        <v>11474</v>
      </c>
      <c r="AO7612" s="226" t="s">
        <v>35155</v>
      </c>
      <c r="AP7612" s="227">
        <v>22100</v>
      </c>
      <c r="AR7612" s="207" t="s">
        <v>21837</v>
      </c>
      <c r="AS7612" s="208">
        <v>14781.34</v>
      </c>
      <c r="AT7612" s="93"/>
      <c r="AU7612" s="93"/>
      <c r="AV7612" s="93"/>
    </row>
    <row r="7613" spans="35:48" x14ac:dyDescent="0.55000000000000004">
      <c r="AI7613" s="276" t="s">
        <v>53318</v>
      </c>
      <c r="AJ7613" s="277">
        <v>2112.11</v>
      </c>
      <c r="AL7613" s="246" t="s">
        <v>58283</v>
      </c>
      <c r="AM7613" s="247">
        <v>13076.25</v>
      </c>
      <c r="AO7613" s="226" t="s">
        <v>35156</v>
      </c>
      <c r="AP7613" s="227">
        <v>230.57</v>
      </c>
      <c r="AR7613" s="207" t="s">
        <v>21838</v>
      </c>
      <c r="AS7613" s="208">
        <v>2232.6</v>
      </c>
      <c r="AT7613" s="93"/>
      <c r="AU7613" s="93"/>
      <c r="AV7613" s="93"/>
    </row>
    <row r="7614" spans="35:48" x14ac:dyDescent="0.55000000000000004">
      <c r="AI7614" s="276" t="s">
        <v>53319</v>
      </c>
      <c r="AJ7614" s="277">
        <v>6374.28</v>
      </c>
      <c r="AL7614" s="246" t="s">
        <v>60538</v>
      </c>
      <c r="AM7614" s="247">
        <v>3994.5</v>
      </c>
      <c r="AO7614" s="226" t="s">
        <v>33703</v>
      </c>
      <c r="AP7614" s="227">
        <v>99393.18</v>
      </c>
      <c r="AR7614" s="207" t="s">
        <v>21839</v>
      </c>
      <c r="AS7614" s="208">
        <v>8524</v>
      </c>
      <c r="AT7614" s="93"/>
      <c r="AU7614" s="93"/>
      <c r="AV7614" s="93"/>
    </row>
    <row r="7615" spans="35:48" x14ac:dyDescent="0.55000000000000004">
      <c r="AI7615" s="276" t="s">
        <v>56430</v>
      </c>
      <c r="AJ7615" s="277">
        <v>80.569999999999993</v>
      </c>
      <c r="AL7615" s="246" t="s">
        <v>60539</v>
      </c>
      <c r="AM7615" s="247">
        <v>305.63</v>
      </c>
      <c r="AO7615" s="226" t="s">
        <v>33704</v>
      </c>
      <c r="AP7615" s="227">
        <v>95404.47</v>
      </c>
      <c r="AR7615" s="207" t="s">
        <v>21840</v>
      </c>
      <c r="AS7615" s="208">
        <v>13688.84</v>
      </c>
      <c r="AT7615" s="93"/>
      <c r="AU7615" s="93"/>
      <c r="AV7615" s="93"/>
    </row>
    <row r="7616" spans="35:48" x14ac:dyDescent="0.55000000000000004">
      <c r="AI7616" s="276" t="s">
        <v>53320</v>
      </c>
      <c r="AJ7616" s="277">
        <v>1854.4</v>
      </c>
      <c r="AL7616" s="246" t="s">
        <v>60540</v>
      </c>
      <c r="AM7616" s="247">
        <v>978.66</v>
      </c>
      <c r="AO7616" s="226" t="s">
        <v>33705</v>
      </c>
      <c r="AP7616" s="227">
        <v>39556.769999999997</v>
      </c>
      <c r="AR7616" s="207" t="s">
        <v>21841</v>
      </c>
      <c r="AS7616" s="208">
        <v>0.53</v>
      </c>
      <c r="AT7616" s="93"/>
      <c r="AU7616" s="93"/>
      <c r="AV7616" s="93"/>
    </row>
    <row r="7617" spans="35:48" x14ac:dyDescent="0.55000000000000004">
      <c r="AI7617" s="276" t="s">
        <v>68455</v>
      </c>
      <c r="AJ7617" s="277">
        <v>292.14999999999998</v>
      </c>
      <c r="AL7617" s="246" t="s">
        <v>33733</v>
      </c>
      <c r="AM7617" s="247">
        <v>1262.5</v>
      </c>
      <c r="AO7617" s="226" t="s">
        <v>21894</v>
      </c>
      <c r="AP7617" s="227">
        <v>84320.88</v>
      </c>
      <c r="AR7617" s="207" t="s">
        <v>21842</v>
      </c>
      <c r="AS7617" s="208">
        <v>20694.97</v>
      </c>
      <c r="AT7617" s="93"/>
      <c r="AU7617" s="93"/>
      <c r="AV7617" s="93"/>
    </row>
    <row r="7618" spans="35:48" x14ac:dyDescent="0.55000000000000004">
      <c r="AI7618" s="276" t="s">
        <v>53321</v>
      </c>
      <c r="AJ7618" s="277">
        <v>194.59</v>
      </c>
      <c r="AL7618" s="246" t="s">
        <v>55212</v>
      </c>
      <c r="AM7618" s="247">
        <v>887.5</v>
      </c>
      <c r="AO7618" s="226" t="s">
        <v>21895</v>
      </c>
      <c r="AP7618" s="227">
        <v>593763.38</v>
      </c>
      <c r="AR7618" s="207" t="s">
        <v>21843</v>
      </c>
      <c r="AS7618" s="208">
        <v>53109.14</v>
      </c>
      <c r="AT7618" s="93"/>
      <c r="AU7618" s="93"/>
      <c r="AV7618" s="93"/>
    </row>
    <row r="7619" spans="35:48" x14ac:dyDescent="0.55000000000000004">
      <c r="AI7619" s="276" t="s">
        <v>56431</v>
      </c>
      <c r="AJ7619" s="277">
        <v>86336.639999999999</v>
      </c>
      <c r="AL7619" s="246" t="s">
        <v>33734</v>
      </c>
      <c r="AM7619" s="247">
        <v>164.5</v>
      </c>
      <c r="AO7619" s="226" t="s">
        <v>35157</v>
      </c>
      <c r="AP7619" s="227">
        <v>2500</v>
      </c>
      <c r="AR7619" s="207" t="s">
        <v>21844</v>
      </c>
      <c r="AS7619" s="208">
        <v>9229.43</v>
      </c>
      <c r="AT7619" s="93"/>
      <c r="AU7619" s="93"/>
      <c r="AV7619" s="93"/>
    </row>
    <row r="7620" spans="35:48" x14ac:dyDescent="0.55000000000000004">
      <c r="AI7620" s="276" t="s">
        <v>33969</v>
      </c>
      <c r="AJ7620" s="277">
        <v>58370</v>
      </c>
      <c r="AL7620" s="246" t="s">
        <v>33735</v>
      </c>
      <c r="AM7620" s="247">
        <v>289.2</v>
      </c>
      <c r="AO7620" s="226" t="s">
        <v>39230</v>
      </c>
      <c r="AP7620" s="227">
        <v>6637.51</v>
      </c>
      <c r="AR7620" s="207" t="s">
        <v>21845</v>
      </c>
      <c r="AS7620" s="208">
        <v>355104.18</v>
      </c>
      <c r="AT7620" s="93"/>
      <c r="AU7620" s="93"/>
      <c r="AV7620" s="93"/>
    </row>
    <row r="7621" spans="35:48" x14ac:dyDescent="0.55000000000000004">
      <c r="AI7621" s="276" t="s">
        <v>56432</v>
      </c>
      <c r="AJ7621" s="277">
        <v>161974.01999999999</v>
      </c>
      <c r="AL7621" s="246" t="s">
        <v>33736</v>
      </c>
      <c r="AM7621" s="247">
        <v>6900</v>
      </c>
      <c r="AO7621" s="226" t="s">
        <v>48034</v>
      </c>
      <c r="AP7621" s="227">
        <v>1250</v>
      </c>
      <c r="AR7621" s="207" t="s">
        <v>21846</v>
      </c>
      <c r="AS7621" s="208">
        <v>34320</v>
      </c>
      <c r="AT7621" s="93"/>
      <c r="AU7621" s="93"/>
      <c r="AV7621" s="93"/>
    </row>
    <row r="7622" spans="35:48" x14ac:dyDescent="0.55000000000000004">
      <c r="AI7622" s="276" t="s">
        <v>35428</v>
      </c>
      <c r="AJ7622" s="277">
        <v>53663.01</v>
      </c>
      <c r="AL7622" s="246" t="s">
        <v>33737</v>
      </c>
      <c r="AM7622" s="247">
        <v>512.13</v>
      </c>
      <c r="AO7622" s="226" t="s">
        <v>21896</v>
      </c>
      <c r="AP7622" s="227">
        <v>95319.51</v>
      </c>
      <c r="AR7622" s="207" t="s">
        <v>21847</v>
      </c>
      <c r="AS7622" s="208">
        <v>4230.74</v>
      </c>
      <c r="AT7622" s="93"/>
      <c r="AU7622" s="93"/>
      <c r="AV7622" s="93"/>
    </row>
    <row r="7623" spans="35:48" x14ac:dyDescent="0.55000000000000004">
      <c r="AI7623" s="276" t="s">
        <v>42813</v>
      </c>
      <c r="AJ7623" s="277">
        <v>153070.68</v>
      </c>
      <c r="AL7623" s="246" t="s">
        <v>33738</v>
      </c>
      <c r="AM7623" s="247">
        <v>833</v>
      </c>
      <c r="AO7623" s="226" t="s">
        <v>21897</v>
      </c>
      <c r="AP7623" s="227">
        <v>571038.54</v>
      </c>
      <c r="AR7623" s="207" t="s">
        <v>21848</v>
      </c>
      <c r="AS7623" s="208">
        <v>2829.1</v>
      </c>
      <c r="AT7623" s="93"/>
      <c r="AU7623" s="93"/>
      <c r="AV7623" s="93"/>
    </row>
    <row r="7624" spans="35:48" x14ac:dyDescent="0.55000000000000004">
      <c r="AI7624" s="276" t="s">
        <v>53322</v>
      </c>
      <c r="AJ7624" s="277">
        <v>39500</v>
      </c>
      <c r="AL7624" s="246" t="s">
        <v>22010</v>
      </c>
      <c r="AM7624" s="247">
        <v>5000</v>
      </c>
      <c r="AO7624" s="226" t="s">
        <v>36360</v>
      </c>
      <c r="AP7624" s="227">
        <v>129753.31</v>
      </c>
      <c r="AR7624" s="207" t="s">
        <v>21849</v>
      </c>
      <c r="AS7624" s="208">
        <v>8357.82</v>
      </c>
      <c r="AT7624" s="93"/>
      <c r="AU7624" s="93"/>
      <c r="AV7624" s="93"/>
    </row>
    <row r="7625" spans="35:48" x14ac:dyDescent="0.55000000000000004">
      <c r="AI7625" s="276" t="s">
        <v>42814</v>
      </c>
      <c r="AJ7625" s="277">
        <v>299750</v>
      </c>
      <c r="AL7625" s="246" t="s">
        <v>56238</v>
      </c>
      <c r="AM7625" s="247">
        <v>52552.3</v>
      </c>
      <c r="AO7625" s="226" t="s">
        <v>50039</v>
      </c>
      <c r="AP7625" s="227">
        <v>53780.15</v>
      </c>
      <c r="AR7625" s="207" t="s">
        <v>21850</v>
      </c>
      <c r="AS7625" s="208">
        <v>3032.33</v>
      </c>
      <c r="AT7625" s="93"/>
      <c r="AU7625" s="93"/>
      <c r="AV7625" s="93"/>
    </row>
    <row r="7626" spans="35:48" x14ac:dyDescent="0.55000000000000004">
      <c r="AI7626" s="276" t="s">
        <v>35429</v>
      </c>
      <c r="AJ7626" s="277">
        <v>32949.72</v>
      </c>
      <c r="AL7626" s="246" t="s">
        <v>61455</v>
      </c>
      <c r="AM7626" s="247">
        <v>595.27</v>
      </c>
      <c r="AO7626" s="226" t="s">
        <v>39231</v>
      </c>
      <c r="AP7626" s="227">
        <v>19314.88</v>
      </c>
      <c r="AR7626" s="207" t="s">
        <v>21851</v>
      </c>
      <c r="AS7626" s="208">
        <v>78205</v>
      </c>
      <c r="AT7626" s="93"/>
      <c r="AU7626" s="93"/>
      <c r="AV7626" s="93"/>
    </row>
    <row r="7627" spans="35:48" x14ac:dyDescent="0.55000000000000004">
      <c r="AI7627" s="276" t="s">
        <v>68456</v>
      </c>
      <c r="AJ7627" s="277">
        <v>464.59</v>
      </c>
      <c r="AL7627" s="246" t="s">
        <v>56239</v>
      </c>
      <c r="AM7627" s="247">
        <v>3000</v>
      </c>
      <c r="AO7627" s="226" t="s">
        <v>45051</v>
      </c>
      <c r="AP7627" s="227">
        <v>79742.25</v>
      </c>
      <c r="AR7627" s="207" t="s">
        <v>21852</v>
      </c>
      <c r="AS7627" s="208">
        <v>28324.959999999999</v>
      </c>
      <c r="AT7627" s="93"/>
      <c r="AU7627" s="93"/>
      <c r="AV7627" s="93"/>
    </row>
    <row r="7628" spans="35:48" x14ac:dyDescent="0.55000000000000004">
      <c r="AI7628" s="276" t="s">
        <v>48179</v>
      </c>
      <c r="AJ7628" s="277">
        <v>311070.43</v>
      </c>
      <c r="AL7628" s="246" t="s">
        <v>56240</v>
      </c>
      <c r="AM7628" s="247">
        <v>229.5</v>
      </c>
      <c r="AO7628" s="226" t="s">
        <v>42614</v>
      </c>
      <c r="AP7628" s="227">
        <v>-2122.34</v>
      </c>
      <c r="AR7628" s="207" t="s">
        <v>21853</v>
      </c>
      <c r="AS7628" s="208">
        <v>10859.83</v>
      </c>
      <c r="AT7628" s="93"/>
      <c r="AU7628" s="93"/>
      <c r="AV7628" s="93"/>
    </row>
    <row r="7629" spans="35:48" x14ac:dyDescent="0.55000000000000004">
      <c r="AI7629" s="276" t="s">
        <v>57711</v>
      </c>
      <c r="AJ7629" s="277">
        <v>182.5</v>
      </c>
      <c r="AL7629" s="246" t="s">
        <v>56241</v>
      </c>
      <c r="AM7629" s="247">
        <v>735</v>
      </c>
      <c r="AO7629" s="226" t="s">
        <v>21898</v>
      </c>
      <c r="AP7629" s="227">
        <v>1114462.69</v>
      </c>
      <c r="AR7629" s="207" t="s">
        <v>21854</v>
      </c>
      <c r="AS7629" s="208">
        <v>348771.52</v>
      </c>
      <c r="AT7629" s="93"/>
      <c r="AU7629" s="93"/>
      <c r="AV7629" s="93"/>
    </row>
    <row r="7630" spans="35:48" x14ac:dyDescent="0.55000000000000004">
      <c r="AI7630" s="276" t="s">
        <v>33970</v>
      </c>
      <c r="AJ7630" s="277">
        <v>89824.85</v>
      </c>
      <c r="AL7630" s="246" t="s">
        <v>52756</v>
      </c>
      <c r="AM7630" s="247">
        <v>10333</v>
      </c>
      <c r="AO7630" s="226" t="s">
        <v>35158</v>
      </c>
      <c r="AP7630" s="227">
        <v>1553834.75</v>
      </c>
      <c r="AR7630" s="207" t="s">
        <v>13669</v>
      </c>
      <c r="AS7630" s="208">
        <v>4868.6499999999996</v>
      </c>
      <c r="AT7630" s="93"/>
      <c r="AU7630" s="93"/>
      <c r="AV7630" s="93"/>
    </row>
    <row r="7631" spans="35:48" x14ac:dyDescent="0.55000000000000004">
      <c r="AI7631" s="276" t="s">
        <v>33971</v>
      </c>
      <c r="AJ7631" s="277">
        <v>176812.3</v>
      </c>
      <c r="AL7631" s="246" t="s">
        <v>36373</v>
      </c>
      <c r="AM7631" s="247">
        <v>33667.17</v>
      </c>
      <c r="AO7631" s="226" t="s">
        <v>52708</v>
      </c>
      <c r="AP7631" s="227">
        <v>407256</v>
      </c>
      <c r="AR7631" s="207" t="s">
        <v>21855</v>
      </c>
      <c r="AS7631" s="208">
        <v>5.97</v>
      </c>
      <c r="AT7631" s="93"/>
      <c r="AU7631" s="93"/>
      <c r="AV7631" s="93"/>
    </row>
    <row r="7632" spans="35:48" x14ac:dyDescent="0.55000000000000004">
      <c r="AI7632" s="276" t="s">
        <v>35430</v>
      </c>
      <c r="AJ7632" s="277">
        <v>37110.46</v>
      </c>
      <c r="AL7632" s="246" t="s">
        <v>36374</v>
      </c>
      <c r="AM7632" s="247">
        <v>2538.7800000000002</v>
      </c>
      <c r="AO7632" s="226" t="s">
        <v>47005</v>
      </c>
      <c r="AP7632" s="227">
        <v>53216.67</v>
      </c>
      <c r="AR7632" s="207" t="s">
        <v>21856</v>
      </c>
      <c r="AS7632" s="208">
        <v>93875.64</v>
      </c>
      <c r="AT7632" s="93"/>
      <c r="AU7632" s="93"/>
      <c r="AV7632" s="93"/>
    </row>
    <row r="7633" spans="35:48" x14ac:dyDescent="0.55000000000000004">
      <c r="AI7633" s="276" t="s">
        <v>35431</v>
      </c>
      <c r="AJ7633" s="277">
        <v>387169.46</v>
      </c>
      <c r="AL7633" s="246" t="s">
        <v>36375</v>
      </c>
      <c r="AM7633" s="247">
        <v>3059.64</v>
      </c>
      <c r="AO7633" s="226" t="s">
        <v>42615</v>
      </c>
      <c r="AP7633" s="227">
        <v>109808.03</v>
      </c>
      <c r="AR7633" s="207" t="s">
        <v>13671</v>
      </c>
      <c r="AS7633" s="208">
        <v>6691.48</v>
      </c>
      <c r="AT7633" s="93"/>
      <c r="AU7633" s="93"/>
      <c r="AV7633" s="93"/>
    </row>
    <row r="7634" spans="35:48" x14ac:dyDescent="0.55000000000000004">
      <c r="AI7634" s="276" t="s">
        <v>63762</v>
      </c>
      <c r="AJ7634" s="277">
        <v>3711.08</v>
      </c>
      <c r="AL7634" s="246" t="s">
        <v>36376</v>
      </c>
      <c r="AM7634" s="247">
        <v>647.86</v>
      </c>
      <c r="AO7634" s="226" t="s">
        <v>42616</v>
      </c>
      <c r="AP7634" s="227">
        <v>8567.9699999999993</v>
      </c>
      <c r="AR7634" s="207" t="s">
        <v>13672</v>
      </c>
      <c r="AS7634" s="208">
        <v>17914.47</v>
      </c>
      <c r="AT7634" s="93"/>
      <c r="AU7634" s="93"/>
      <c r="AV7634" s="93"/>
    </row>
    <row r="7635" spans="35:48" x14ac:dyDescent="0.55000000000000004">
      <c r="AI7635" s="276" t="s">
        <v>53323</v>
      </c>
      <c r="AJ7635" s="277">
        <v>3532.62</v>
      </c>
      <c r="AL7635" s="246" t="s">
        <v>36377</v>
      </c>
      <c r="AM7635" s="247">
        <v>3.8</v>
      </c>
      <c r="AO7635" s="226" t="s">
        <v>42617</v>
      </c>
      <c r="AP7635" s="227">
        <v>21745.040000000001</v>
      </c>
      <c r="AR7635" s="207" t="s">
        <v>13673</v>
      </c>
      <c r="AS7635" s="208">
        <v>28481.26</v>
      </c>
      <c r="AT7635" s="93"/>
      <c r="AU7635" s="93"/>
      <c r="AV7635" s="93"/>
    </row>
    <row r="7636" spans="35:48" x14ac:dyDescent="0.55000000000000004">
      <c r="AI7636" s="276" t="s">
        <v>48180</v>
      </c>
      <c r="AJ7636" s="277">
        <v>191853.61</v>
      </c>
      <c r="AL7636" s="246" t="s">
        <v>35173</v>
      </c>
      <c r="AM7636" s="247">
        <v>15000</v>
      </c>
      <c r="AO7636" s="226" t="s">
        <v>45052</v>
      </c>
      <c r="AP7636" s="227">
        <v>3886.96</v>
      </c>
      <c r="AR7636" s="207" t="s">
        <v>21857</v>
      </c>
      <c r="AS7636" s="208">
        <v>174656.57</v>
      </c>
      <c r="AT7636" s="93"/>
      <c r="AU7636" s="93"/>
      <c r="AV7636" s="93"/>
    </row>
    <row r="7637" spans="35:48" x14ac:dyDescent="0.55000000000000004">
      <c r="AI7637" s="276" t="s">
        <v>56433</v>
      </c>
      <c r="AJ7637" s="277">
        <v>1859.79</v>
      </c>
      <c r="AL7637" s="246" t="s">
        <v>56242</v>
      </c>
      <c r="AM7637" s="247">
        <v>47999.49</v>
      </c>
      <c r="AO7637" s="226" t="s">
        <v>52709</v>
      </c>
      <c r="AP7637" s="227">
        <v>143.22999999999999</v>
      </c>
      <c r="AR7637" s="207" t="s">
        <v>21858</v>
      </c>
      <c r="AS7637" s="208">
        <v>8641.0499999999993</v>
      </c>
      <c r="AT7637" s="93"/>
      <c r="AU7637" s="93"/>
      <c r="AV7637" s="93"/>
    </row>
    <row r="7638" spans="35:48" x14ac:dyDescent="0.55000000000000004">
      <c r="AI7638" s="276" t="s">
        <v>70064</v>
      </c>
      <c r="AJ7638" s="277">
        <v>-40543.879999999997</v>
      </c>
      <c r="AL7638" s="246" t="s">
        <v>47010</v>
      </c>
      <c r="AM7638" s="247">
        <v>1350</v>
      </c>
      <c r="AO7638" s="226" t="s">
        <v>50040</v>
      </c>
      <c r="AP7638" s="227">
        <v>5163.42</v>
      </c>
      <c r="AR7638" s="207" t="s">
        <v>21859</v>
      </c>
      <c r="AS7638" s="208">
        <v>89361.91</v>
      </c>
      <c r="AT7638" s="93"/>
      <c r="AU7638" s="93"/>
      <c r="AV7638" s="93"/>
    </row>
    <row r="7639" spans="35:48" x14ac:dyDescent="0.55000000000000004">
      <c r="AI7639" s="276" t="s">
        <v>58881</v>
      </c>
      <c r="AJ7639" s="277">
        <v>2094.64</v>
      </c>
      <c r="AL7639" s="246" t="s">
        <v>59110</v>
      </c>
      <c r="AM7639" s="247">
        <v>27026</v>
      </c>
      <c r="AO7639" s="226" t="s">
        <v>52710</v>
      </c>
      <c r="AP7639" s="227">
        <v>1988.56</v>
      </c>
      <c r="AR7639" s="207" t="s">
        <v>21860</v>
      </c>
      <c r="AS7639" s="208">
        <v>64769.4</v>
      </c>
      <c r="AT7639" s="93"/>
      <c r="AU7639" s="93"/>
      <c r="AV7639" s="93"/>
    </row>
    <row r="7640" spans="35:48" x14ac:dyDescent="0.55000000000000004">
      <c r="AI7640" s="276" t="s">
        <v>58313</v>
      </c>
      <c r="AJ7640" s="277">
        <v>14862.56</v>
      </c>
      <c r="AL7640" s="246" t="s">
        <v>50048</v>
      </c>
      <c r="AM7640" s="247">
        <v>451.04</v>
      </c>
      <c r="AO7640" s="226" t="s">
        <v>50041</v>
      </c>
      <c r="AP7640" s="227">
        <v>71685.490000000005</v>
      </c>
      <c r="AR7640" s="207" t="s">
        <v>21861</v>
      </c>
      <c r="AS7640" s="208">
        <v>5370.04</v>
      </c>
      <c r="AT7640" s="93"/>
      <c r="AU7640" s="93"/>
      <c r="AV7640" s="93"/>
    </row>
    <row r="7641" spans="35:48" x14ac:dyDescent="0.55000000000000004">
      <c r="AI7641" s="276" t="s">
        <v>70688</v>
      </c>
      <c r="AJ7641" s="277">
        <v>56.25</v>
      </c>
      <c r="AL7641" s="246" t="s">
        <v>57514</v>
      </c>
      <c r="AM7641" s="247">
        <v>734</v>
      </c>
      <c r="AO7641" s="226" t="s">
        <v>21899</v>
      </c>
      <c r="AP7641" s="227">
        <v>110464.02</v>
      </c>
      <c r="AR7641" s="207" t="s">
        <v>21862</v>
      </c>
      <c r="AS7641" s="208">
        <v>104858.78</v>
      </c>
      <c r="AT7641" s="93"/>
      <c r="AU7641" s="93"/>
      <c r="AV7641" s="93"/>
    </row>
    <row r="7642" spans="35:48" x14ac:dyDescent="0.55000000000000004">
      <c r="AI7642" s="276" t="s">
        <v>63763</v>
      </c>
      <c r="AJ7642" s="277">
        <v>23431.49</v>
      </c>
      <c r="AL7642" s="246" t="s">
        <v>48948</v>
      </c>
      <c r="AM7642" s="247">
        <v>4000</v>
      </c>
      <c r="AO7642" s="226" t="s">
        <v>33706</v>
      </c>
      <c r="AP7642" s="227">
        <v>41276.01</v>
      </c>
      <c r="AR7642" s="207" t="s">
        <v>21863</v>
      </c>
      <c r="AS7642" s="208">
        <v>5834.34</v>
      </c>
      <c r="AT7642" s="93"/>
      <c r="AU7642" s="93"/>
      <c r="AV7642" s="93"/>
    </row>
    <row r="7643" spans="35:48" x14ac:dyDescent="0.55000000000000004">
      <c r="AI7643" s="276" t="s">
        <v>63764</v>
      </c>
      <c r="AJ7643" s="277">
        <v>1857.8</v>
      </c>
      <c r="AL7643" s="246" t="s">
        <v>57515</v>
      </c>
      <c r="AM7643" s="247">
        <v>1316</v>
      </c>
      <c r="AO7643" s="226" t="s">
        <v>35159</v>
      </c>
      <c r="AP7643" s="227">
        <v>617622.69999999995</v>
      </c>
      <c r="AR7643" s="207" t="s">
        <v>21864</v>
      </c>
      <c r="AS7643" s="208">
        <v>935.78</v>
      </c>
      <c r="AT7643" s="93"/>
      <c r="AU7643" s="93"/>
      <c r="AV7643" s="93"/>
    </row>
    <row r="7644" spans="35:48" x14ac:dyDescent="0.55000000000000004">
      <c r="AI7644" s="276" t="s">
        <v>68457</v>
      </c>
      <c r="AJ7644" s="277">
        <v>2348.02</v>
      </c>
      <c r="AL7644" s="246" t="s">
        <v>40369</v>
      </c>
      <c r="AM7644" s="247">
        <v>6669.53</v>
      </c>
      <c r="AO7644" s="226" t="s">
        <v>36361</v>
      </c>
      <c r="AP7644" s="227">
        <v>816.09</v>
      </c>
      <c r="AR7644" s="207" t="s">
        <v>21865</v>
      </c>
      <c r="AS7644" s="208">
        <v>151005</v>
      </c>
      <c r="AT7644" s="93"/>
      <c r="AU7644" s="93"/>
      <c r="AV7644" s="93"/>
    </row>
    <row r="7645" spans="35:48" x14ac:dyDescent="0.55000000000000004">
      <c r="AI7645" s="276" t="s">
        <v>62973</v>
      </c>
      <c r="AJ7645" s="277">
        <v>6000</v>
      </c>
      <c r="AL7645" s="246" t="s">
        <v>55213</v>
      </c>
      <c r="AM7645" s="247">
        <v>23536.67</v>
      </c>
      <c r="AO7645" s="226" t="s">
        <v>33707</v>
      </c>
      <c r="AP7645" s="227">
        <v>421040.39</v>
      </c>
      <c r="AR7645" s="207" t="s">
        <v>21866</v>
      </c>
      <c r="AS7645" s="208">
        <v>12069.73</v>
      </c>
      <c r="AT7645" s="93"/>
      <c r="AU7645" s="93"/>
      <c r="AV7645" s="93"/>
    </row>
    <row r="7646" spans="35:48" x14ac:dyDescent="0.55000000000000004">
      <c r="AI7646" s="276" t="s">
        <v>68458</v>
      </c>
      <c r="AJ7646" s="277">
        <v>589.70000000000005</v>
      </c>
      <c r="AL7646" s="246" t="s">
        <v>48949</v>
      </c>
      <c r="AM7646" s="247">
        <v>2500</v>
      </c>
      <c r="AO7646" s="226" t="s">
        <v>47006</v>
      </c>
      <c r="AP7646" s="227">
        <v>9952.09</v>
      </c>
      <c r="AR7646" s="207" t="s">
        <v>21867</v>
      </c>
      <c r="AS7646" s="208">
        <v>33296.019999999997</v>
      </c>
      <c r="AT7646" s="93"/>
      <c r="AU7646" s="93"/>
      <c r="AV7646" s="93"/>
    </row>
    <row r="7647" spans="35:48" x14ac:dyDescent="0.55000000000000004">
      <c r="AI7647" s="276" t="s">
        <v>69886</v>
      </c>
      <c r="AJ7647" s="277">
        <v>93.06</v>
      </c>
      <c r="AL7647" s="246" t="s">
        <v>48950</v>
      </c>
      <c r="AM7647" s="247">
        <v>11689.92</v>
      </c>
      <c r="AO7647" s="226" t="s">
        <v>33708</v>
      </c>
      <c r="AP7647" s="227">
        <v>51607.47</v>
      </c>
      <c r="AR7647" s="207" t="s">
        <v>21868</v>
      </c>
      <c r="AS7647" s="208">
        <v>3020</v>
      </c>
      <c r="AT7647" s="93"/>
      <c r="AU7647" s="93"/>
      <c r="AV7647" s="93"/>
    </row>
    <row r="7648" spans="35:48" x14ac:dyDescent="0.55000000000000004">
      <c r="AI7648" s="276" t="s">
        <v>68459</v>
      </c>
      <c r="AJ7648" s="277">
        <v>1139.8</v>
      </c>
      <c r="AL7648" s="246" t="s">
        <v>42625</v>
      </c>
      <c r="AM7648" s="247">
        <v>23168</v>
      </c>
      <c r="AO7648" s="226" t="s">
        <v>33709</v>
      </c>
      <c r="AP7648" s="227">
        <v>19059</v>
      </c>
      <c r="AR7648" s="207" t="s">
        <v>21869</v>
      </c>
      <c r="AS7648" s="208">
        <v>31.62</v>
      </c>
      <c r="AT7648" s="93"/>
      <c r="AU7648" s="93"/>
      <c r="AV7648" s="93"/>
    </row>
    <row r="7649" spans="35:48" x14ac:dyDescent="0.55000000000000004">
      <c r="AI7649" s="276" t="s">
        <v>69887</v>
      </c>
      <c r="AJ7649" s="277">
        <v>357.39</v>
      </c>
      <c r="AL7649" s="246" t="s">
        <v>39236</v>
      </c>
      <c r="AM7649" s="247">
        <v>4609.57</v>
      </c>
      <c r="AO7649" s="226" t="s">
        <v>33710</v>
      </c>
      <c r="AP7649" s="227">
        <v>16261.68</v>
      </c>
      <c r="AR7649" s="207" t="s">
        <v>21870</v>
      </c>
      <c r="AS7649" s="208">
        <v>212035.51</v>
      </c>
      <c r="AT7649" s="93"/>
      <c r="AU7649" s="93"/>
      <c r="AV7649" s="93"/>
    </row>
    <row r="7650" spans="35:48" x14ac:dyDescent="0.55000000000000004">
      <c r="AI7650" s="276" t="s">
        <v>70065</v>
      </c>
      <c r="AJ7650" s="277">
        <v>-1237.5</v>
      </c>
      <c r="AL7650" s="246" t="s">
        <v>42626</v>
      </c>
      <c r="AM7650" s="247">
        <v>40000</v>
      </c>
      <c r="AO7650" s="226" t="s">
        <v>35160</v>
      </c>
      <c r="AP7650" s="227">
        <v>273.26</v>
      </c>
      <c r="AR7650" s="207" t="s">
        <v>21871</v>
      </c>
      <c r="AS7650" s="208">
        <v>27962.53</v>
      </c>
      <c r="AT7650" s="93"/>
      <c r="AU7650" s="93"/>
      <c r="AV7650" s="93"/>
    </row>
    <row r="7651" spans="35:48" x14ac:dyDescent="0.55000000000000004">
      <c r="AI7651" s="276" t="s">
        <v>62761</v>
      </c>
      <c r="AJ7651" s="277">
        <v>38499.46</v>
      </c>
      <c r="AL7651" s="246" t="s">
        <v>60541</v>
      </c>
      <c r="AM7651" s="247">
        <v>7250</v>
      </c>
      <c r="AO7651" s="226" t="s">
        <v>35161</v>
      </c>
      <c r="AP7651" s="227">
        <v>4994964.08</v>
      </c>
      <c r="AR7651" s="207" t="s">
        <v>21872</v>
      </c>
      <c r="AS7651" s="208">
        <v>76477.45</v>
      </c>
      <c r="AT7651" s="93"/>
      <c r="AU7651" s="93"/>
      <c r="AV7651" s="93"/>
    </row>
    <row r="7652" spans="35:48" x14ac:dyDescent="0.55000000000000004">
      <c r="AI7652" s="276" t="s">
        <v>62762</v>
      </c>
      <c r="AJ7652" s="277">
        <v>20.84</v>
      </c>
      <c r="AL7652" s="246" t="s">
        <v>57516</v>
      </c>
      <c r="AM7652" s="247">
        <v>13359</v>
      </c>
      <c r="AO7652" s="226" t="s">
        <v>40366</v>
      </c>
      <c r="AP7652" s="227">
        <v>44952.63</v>
      </c>
      <c r="AR7652" s="207" t="s">
        <v>21873</v>
      </c>
      <c r="AS7652" s="208">
        <v>383323.82</v>
      </c>
      <c r="AT7652" s="93"/>
      <c r="AU7652" s="93"/>
      <c r="AV7652" s="93"/>
    </row>
    <row r="7653" spans="35:48" x14ac:dyDescent="0.55000000000000004">
      <c r="AI7653" s="276" t="s">
        <v>62763</v>
      </c>
      <c r="AJ7653" s="277">
        <v>2946.91</v>
      </c>
      <c r="AL7653" s="246" t="s">
        <v>56243</v>
      </c>
      <c r="AM7653" s="247">
        <v>26970</v>
      </c>
      <c r="AO7653" s="226" t="s">
        <v>40367</v>
      </c>
      <c r="AP7653" s="227">
        <v>290436</v>
      </c>
      <c r="AR7653" s="207" t="s">
        <v>21874</v>
      </c>
      <c r="AS7653" s="208">
        <v>8139.69</v>
      </c>
      <c r="AT7653" s="93"/>
      <c r="AU7653" s="93"/>
      <c r="AV7653" s="93"/>
    </row>
    <row r="7654" spans="35:48" x14ac:dyDescent="0.55000000000000004">
      <c r="AI7654" s="276" t="s">
        <v>62764</v>
      </c>
      <c r="AJ7654" s="277">
        <v>9428.5300000000007</v>
      </c>
      <c r="AL7654" s="246" t="s">
        <v>56244</v>
      </c>
      <c r="AM7654" s="247">
        <v>2063.23</v>
      </c>
      <c r="AO7654" s="226" t="s">
        <v>33711</v>
      </c>
      <c r="AP7654" s="227">
        <v>416.95</v>
      </c>
      <c r="AR7654" s="207" t="s">
        <v>21875</v>
      </c>
      <c r="AS7654" s="208">
        <v>3835.91</v>
      </c>
      <c r="AT7654" s="93"/>
      <c r="AU7654" s="93"/>
      <c r="AV7654" s="93"/>
    </row>
    <row r="7655" spans="35:48" x14ac:dyDescent="0.55000000000000004">
      <c r="AI7655" s="276" t="s">
        <v>70066</v>
      </c>
      <c r="AJ7655" s="277">
        <v>-1822.6</v>
      </c>
      <c r="AL7655" s="246" t="s">
        <v>56245</v>
      </c>
      <c r="AM7655" s="247">
        <v>5715.85</v>
      </c>
      <c r="AO7655" s="226" t="s">
        <v>33712</v>
      </c>
      <c r="AP7655" s="227">
        <v>501419.34</v>
      </c>
      <c r="AR7655" s="207" t="s">
        <v>21876</v>
      </c>
      <c r="AS7655" s="208">
        <v>56568.72</v>
      </c>
      <c r="AT7655" s="93"/>
      <c r="AU7655" s="93"/>
      <c r="AV7655" s="93"/>
    </row>
    <row r="7656" spans="35:48" x14ac:dyDescent="0.55000000000000004">
      <c r="AI7656" s="276" t="s">
        <v>64724</v>
      </c>
      <c r="AJ7656" s="277">
        <v>2117</v>
      </c>
      <c r="AL7656" s="246" t="s">
        <v>42627</v>
      </c>
      <c r="AM7656" s="247">
        <v>909.89</v>
      </c>
      <c r="AO7656" s="226" t="s">
        <v>35162</v>
      </c>
      <c r="AP7656" s="227">
        <v>214206.06</v>
      </c>
      <c r="AR7656" s="207" t="s">
        <v>21877</v>
      </c>
      <c r="AS7656" s="208">
        <v>424287.55</v>
      </c>
      <c r="AT7656" s="93"/>
      <c r="AU7656" s="93"/>
      <c r="AV7656" s="93"/>
    </row>
    <row r="7657" spans="35:48" x14ac:dyDescent="0.55000000000000004">
      <c r="AI7657" s="276" t="s">
        <v>68460</v>
      </c>
      <c r="AJ7657" s="277">
        <v>23580</v>
      </c>
      <c r="AL7657" s="246" t="s">
        <v>56246</v>
      </c>
      <c r="AM7657" s="247">
        <v>105685.73</v>
      </c>
      <c r="AO7657" s="226" t="s">
        <v>35163</v>
      </c>
      <c r="AP7657" s="227">
        <v>71799.58</v>
      </c>
      <c r="AR7657" s="207" t="s">
        <v>21878</v>
      </c>
      <c r="AS7657" s="208">
        <v>15000</v>
      </c>
      <c r="AT7657" s="93"/>
      <c r="AU7657" s="93"/>
      <c r="AV7657" s="93"/>
    </row>
    <row r="7658" spans="35:48" x14ac:dyDescent="0.55000000000000004">
      <c r="AI7658" s="276" t="s">
        <v>69775</v>
      </c>
      <c r="AJ7658" s="277">
        <v>2249.38</v>
      </c>
      <c r="AL7658" s="246" t="s">
        <v>56247</v>
      </c>
      <c r="AM7658" s="247">
        <v>56678.17</v>
      </c>
      <c r="AO7658" s="226" t="s">
        <v>33713</v>
      </c>
      <c r="AP7658" s="227">
        <v>1351426.36</v>
      </c>
      <c r="AR7658" s="207" t="s">
        <v>21879</v>
      </c>
      <c r="AS7658" s="208">
        <v>75000</v>
      </c>
      <c r="AT7658" s="93"/>
      <c r="AU7658" s="93"/>
      <c r="AV7658" s="93"/>
    </row>
    <row r="7659" spans="35:48" x14ac:dyDescent="0.55000000000000004">
      <c r="AI7659" s="276" t="s">
        <v>69776</v>
      </c>
      <c r="AJ7659" s="277">
        <v>117.62</v>
      </c>
      <c r="AL7659" s="246" t="s">
        <v>56248</v>
      </c>
      <c r="AM7659" s="247">
        <v>73510.009999999995</v>
      </c>
      <c r="AO7659" s="226" t="s">
        <v>36362</v>
      </c>
      <c r="AP7659" s="227">
        <v>9000</v>
      </c>
      <c r="AR7659" s="207" t="s">
        <v>21880</v>
      </c>
      <c r="AS7659" s="208">
        <v>3250</v>
      </c>
      <c r="AT7659" s="93"/>
      <c r="AU7659" s="93"/>
      <c r="AV7659" s="93"/>
    </row>
    <row r="7660" spans="35:48" x14ac:dyDescent="0.55000000000000004">
      <c r="AI7660" s="276" t="s">
        <v>45415</v>
      </c>
      <c r="AJ7660" s="277">
        <v>2773.95</v>
      </c>
      <c r="AL7660" s="246" t="s">
        <v>56249</v>
      </c>
      <c r="AM7660" s="247">
        <v>47476.99</v>
      </c>
      <c r="AO7660" s="226" t="s">
        <v>33714</v>
      </c>
      <c r="AP7660" s="227">
        <v>900.36</v>
      </c>
      <c r="AR7660" s="207" t="s">
        <v>21881</v>
      </c>
      <c r="AS7660" s="208">
        <v>42006.38</v>
      </c>
      <c r="AT7660" s="93"/>
      <c r="AU7660" s="93"/>
      <c r="AV7660" s="93"/>
    </row>
    <row r="7661" spans="35:48" x14ac:dyDescent="0.55000000000000004">
      <c r="AI7661" s="276" t="s">
        <v>25496</v>
      </c>
      <c r="AJ7661" s="277">
        <v>334.19</v>
      </c>
      <c r="AL7661" s="246" t="s">
        <v>45075</v>
      </c>
      <c r="AM7661" s="247">
        <v>19758.169999999998</v>
      </c>
      <c r="AO7661" s="226" t="s">
        <v>21900</v>
      </c>
      <c r="AP7661" s="227">
        <v>232789.51</v>
      </c>
      <c r="AR7661" s="207" t="s">
        <v>21882</v>
      </c>
      <c r="AS7661" s="208">
        <v>122859.11</v>
      </c>
      <c r="AT7661" s="93"/>
      <c r="AU7661" s="93"/>
      <c r="AV7661" s="93"/>
    </row>
    <row r="7662" spans="35:48" x14ac:dyDescent="0.55000000000000004">
      <c r="AI7662" s="276" t="s">
        <v>39388</v>
      </c>
      <c r="AJ7662" s="277">
        <v>1501.2</v>
      </c>
      <c r="AL7662" s="246" t="s">
        <v>56250</v>
      </c>
      <c r="AM7662" s="247">
        <v>62142.29</v>
      </c>
      <c r="AO7662" s="226" t="s">
        <v>36363</v>
      </c>
      <c r="AP7662" s="227">
        <v>1080192.23</v>
      </c>
      <c r="AR7662" s="207" t="s">
        <v>21883</v>
      </c>
      <c r="AS7662" s="208">
        <v>83018.92</v>
      </c>
      <c r="AT7662" s="93"/>
      <c r="AU7662" s="93"/>
      <c r="AV7662" s="93"/>
    </row>
    <row r="7663" spans="35:48" x14ac:dyDescent="0.55000000000000004">
      <c r="AI7663" s="276" t="s">
        <v>53332</v>
      </c>
      <c r="AJ7663" s="277">
        <v>151028.9</v>
      </c>
      <c r="AL7663" s="246" t="s">
        <v>56251</v>
      </c>
      <c r="AM7663" s="247">
        <v>16611.599999999999</v>
      </c>
      <c r="AO7663" s="226" t="s">
        <v>21901</v>
      </c>
      <c r="AP7663" s="227">
        <v>32549.05</v>
      </c>
      <c r="AR7663" s="207" t="s">
        <v>21884</v>
      </c>
      <c r="AS7663" s="208">
        <v>125905.84</v>
      </c>
      <c r="AT7663" s="93"/>
      <c r="AU7663" s="93"/>
      <c r="AV7663" s="93"/>
    </row>
    <row r="7664" spans="35:48" x14ac:dyDescent="0.55000000000000004">
      <c r="AI7664" s="276" t="s">
        <v>53333</v>
      </c>
      <c r="AJ7664" s="277">
        <v>2409.4</v>
      </c>
      <c r="AL7664" s="246" t="s">
        <v>48953</v>
      </c>
      <c r="AM7664" s="247">
        <v>16325</v>
      </c>
      <c r="AO7664" s="226" t="s">
        <v>33715</v>
      </c>
      <c r="AP7664" s="227">
        <v>9981.1299999999992</v>
      </c>
      <c r="AR7664" s="207" t="s">
        <v>21885</v>
      </c>
      <c r="AS7664" s="208">
        <v>6000</v>
      </c>
      <c r="AT7664" s="93"/>
      <c r="AU7664" s="93"/>
      <c r="AV7664" s="93"/>
    </row>
    <row r="7665" spans="35:48" x14ac:dyDescent="0.55000000000000004">
      <c r="AI7665" s="276" t="s">
        <v>53334</v>
      </c>
      <c r="AJ7665" s="277">
        <v>-23397.77</v>
      </c>
      <c r="AL7665" s="246" t="s">
        <v>64437</v>
      </c>
      <c r="AM7665" s="247">
        <v>5594.56</v>
      </c>
      <c r="AO7665" s="226" t="s">
        <v>52711</v>
      </c>
      <c r="AP7665" s="227">
        <v>18278.8</v>
      </c>
      <c r="AR7665" s="207" t="s">
        <v>21886</v>
      </c>
      <c r="AS7665" s="208">
        <v>48017.45</v>
      </c>
      <c r="AT7665" s="93"/>
      <c r="AU7665" s="93"/>
      <c r="AV7665" s="93"/>
    </row>
    <row r="7666" spans="35:48" x14ac:dyDescent="0.55000000000000004">
      <c r="AI7666" s="276" t="s">
        <v>53335</v>
      </c>
      <c r="AJ7666" s="277">
        <v>12695.83</v>
      </c>
      <c r="AL7666" s="246" t="s">
        <v>42628</v>
      </c>
      <c r="AM7666" s="247">
        <v>26641</v>
      </c>
      <c r="AO7666" s="226" t="s">
        <v>50042</v>
      </c>
      <c r="AP7666" s="227">
        <v>5304554.62</v>
      </c>
      <c r="AR7666" s="207" t="s">
        <v>21887</v>
      </c>
      <c r="AS7666" s="208">
        <v>1808</v>
      </c>
      <c r="AT7666" s="93"/>
      <c r="AU7666" s="93"/>
      <c r="AV7666" s="93"/>
    </row>
    <row r="7667" spans="35:48" x14ac:dyDescent="0.55000000000000004">
      <c r="AI7667" s="276" t="s">
        <v>53336</v>
      </c>
      <c r="AJ7667" s="277">
        <v>40513.43</v>
      </c>
      <c r="AL7667" s="246" t="s">
        <v>50049</v>
      </c>
      <c r="AM7667" s="247">
        <v>32399.65</v>
      </c>
      <c r="AO7667" s="226" t="s">
        <v>52712</v>
      </c>
      <c r="AP7667" s="227">
        <v>203628</v>
      </c>
      <c r="AR7667" s="207" t="s">
        <v>21888</v>
      </c>
      <c r="AS7667" s="208">
        <v>64600.67</v>
      </c>
      <c r="AT7667" s="93"/>
      <c r="AU7667" s="93"/>
      <c r="AV7667" s="93"/>
    </row>
    <row r="7668" spans="35:48" x14ac:dyDescent="0.55000000000000004">
      <c r="AI7668" s="276" t="s">
        <v>68461</v>
      </c>
      <c r="AJ7668" s="277">
        <v>1200</v>
      </c>
      <c r="AL7668" s="246" t="s">
        <v>50050</v>
      </c>
      <c r="AM7668" s="247">
        <v>2478.5700000000002</v>
      </c>
      <c r="AO7668" s="226" t="s">
        <v>52713</v>
      </c>
      <c r="AP7668" s="227">
        <v>40000</v>
      </c>
      <c r="AR7668" s="207" t="s">
        <v>21889</v>
      </c>
      <c r="AS7668" s="208">
        <v>54338.96</v>
      </c>
      <c r="AT7668" s="93"/>
      <c r="AU7668" s="93"/>
      <c r="AV7668" s="93"/>
    </row>
    <row r="7669" spans="35:48" x14ac:dyDescent="0.55000000000000004">
      <c r="AI7669" s="276" t="s">
        <v>55322</v>
      </c>
      <c r="AJ7669" s="277">
        <v>14175</v>
      </c>
      <c r="AL7669" s="246" t="s">
        <v>62665</v>
      </c>
      <c r="AM7669" s="247">
        <v>3763</v>
      </c>
      <c r="AO7669" s="226" t="s">
        <v>52714</v>
      </c>
      <c r="AP7669" s="227">
        <v>112226.45</v>
      </c>
      <c r="AR7669" s="207" t="s">
        <v>21890</v>
      </c>
      <c r="AS7669" s="208">
        <v>736519.3</v>
      </c>
      <c r="AT7669" s="93"/>
      <c r="AU7669" s="93"/>
      <c r="AV7669" s="93"/>
    </row>
    <row r="7670" spans="35:48" x14ac:dyDescent="0.55000000000000004">
      <c r="AI7670" s="276" t="s">
        <v>55323</v>
      </c>
      <c r="AJ7670" s="277">
        <v>1084.3900000000001</v>
      </c>
      <c r="AL7670" s="246" t="s">
        <v>62045</v>
      </c>
      <c r="AM7670" s="247">
        <v>33985.67</v>
      </c>
      <c r="AO7670" s="226" t="s">
        <v>52715</v>
      </c>
      <c r="AP7670" s="227">
        <v>3113.16</v>
      </c>
      <c r="AR7670" s="207" t="s">
        <v>21891</v>
      </c>
      <c r="AS7670" s="208">
        <v>5297.63</v>
      </c>
      <c r="AT7670" s="93"/>
      <c r="AU7670" s="93"/>
      <c r="AV7670" s="93"/>
    </row>
    <row r="7671" spans="35:48" x14ac:dyDescent="0.55000000000000004">
      <c r="AI7671" s="276" t="s">
        <v>55324</v>
      </c>
      <c r="AJ7671" s="277">
        <v>2645.85</v>
      </c>
      <c r="AL7671" s="246" t="s">
        <v>64438</v>
      </c>
      <c r="AM7671" s="247">
        <v>-2019.5</v>
      </c>
      <c r="AO7671" s="226" t="s">
        <v>45053</v>
      </c>
      <c r="AP7671" s="227">
        <v>1383611.59</v>
      </c>
      <c r="AR7671" s="207" t="s">
        <v>21892</v>
      </c>
      <c r="AS7671" s="208">
        <v>239.8</v>
      </c>
      <c r="AT7671" s="93"/>
      <c r="AU7671" s="93"/>
      <c r="AV7671" s="93"/>
    </row>
    <row r="7672" spans="35:48" x14ac:dyDescent="0.55000000000000004">
      <c r="AI7672" s="276" t="s">
        <v>68462</v>
      </c>
      <c r="AJ7672" s="277">
        <v>33634.69</v>
      </c>
      <c r="AL7672" s="246" t="s">
        <v>48954</v>
      </c>
      <c r="AM7672" s="247">
        <v>7830.71</v>
      </c>
      <c r="AO7672" s="226" t="s">
        <v>45054</v>
      </c>
      <c r="AP7672" s="227">
        <v>103285.41</v>
      </c>
      <c r="AR7672" s="207" t="s">
        <v>21893</v>
      </c>
      <c r="AS7672" s="208">
        <v>81842.42</v>
      </c>
      <c r="AT7672" s="93"/>
      <c r="AU7672" s="93"/>
      <c r="AV7672" s="93"/>
    </row>
    <row r="7673" spans="35:48" x14ac:dyDescent="0.55000000000000004">
      <c r="AI7673" s="276" t="s">
        <v>68463</v>
      </c>
      <c r="AJ7673" s="277">
        <v>8907.0400000000009</v>
      </c>
      <c r="AL7673" s="246" t="s">
        <v>52763</v>
      </c>
      <c r="AM7673" s="247">
        <v>8310.3700000000008</v>
      </c>
      <c r="AO7673" s="226" t="s">
        <v>52716</v>
      </c>
      <c r="AP7673" s="227">
        <v>6118.63</v>
      </c>
      <c r="AR7673" s="207" t="s">
        <v>21894</v>
      </c>
      <c r="AS7673" s="208">
        <v>54138.75</v>
      </c>
      <c r="AT7673" s="93"/>
      <c r="AU7673" s="93"/>
      <c r="AV7673" s="93"/>
    </row>
    <row r="7674" spans="35:48" x14ac:dyDescent="0.55000000000000004">
      <c r="AI7674" s="276" t="s">
        <v>68464</v>
      </c>
      <c r="AJ7674" s="277">
        <v>32954.67</v>
      </c>
      <c r="AL7674" s="246" t="s">
        <v>52764</v>
      </c>
      <c r="AM7674" s="247">
        <v>57022.66</v>
      </c>
      <c r="AO7674" s="226" t="s">
        <v>52717</v>
      </c>
      <c r="AP7674" s="227">
        <v>377.18</v>
      </c>
      <c r="AR7674" s="207" t="s">
        <v>21895</v>
      </c>
      <c r="AS7674" s="208">
        <v>1263.46</v>
      </c>
      <c r="AT7674" s="93"/>
      <c r="AU7674" s="93"/>
      <c r="AV7674" s="93"/>
    </row>
    <row r="7675" spans="35:48" x14ac:dyDescent="0.55000000000000004">
      <c r="AI7675" s="276" t="s">
        <v>56434</v>
      </c>
      <c r="AJ7675" s="277">
        <v>12061.74</v>
      </c>
      <c r="AL7675" s="246" t="s">
        <v>61456</v>
      </c>
      <c r="AM7675" s="247">
        <v>11730.15</v>
      </c>
      <c r="AO7675" s="226" t="s">
        <v>52718</v>
      </c>
      <c r="AP7675" s="227">
        <v>180.19</v>
      </c>
      <c r="AR7675" s="207" t="s">
        <v>21896</v>
      </c>
      <c r="AS7675" s="208">
        <v>2169.27</v>
      </c>
      <c r="AT7675" s="93"/>
      <c r="AU7675" s="93"/>
      <c r="AV7675" s="93"/>
    </row>
    <row r="7676" spans="35:48" x14ac:dyDescent="0.55000000000000004">
      <c r="AI7676" s="276" t="s">
        <v>68465</v>
      </c>
      <c r="AJ7676" s="277">
        <v>1998.83</v>
      </c>
      <c r="AL7676" s="246" t="s">
        <v>59652</v>
      </c>
      <c r="AM7676" s="247">
        <v>10726.04</v>
      </c>
      <c r="AO7676" s="226" t="s">
        <v>45055</v>
      </c>
      <c r="AP7676" s="227">
        <v>1104758.95</v>
      </c>
      <c r="AR7676" s="207" t="s">
        <v>21897</v>
      </c>
      <c r="AS7676" s="208">
        <v>57361.760000000002</v>
      </c>
      <c r="AT7676" s="93"/>
      <c r="AU7676" s="93"/>
      <c r="AV7676" s="93"/>
    </row>
    <row r="7677" spans="35:48" x14ac:dyDescent="0.55000000000000004">
      <c r="AI7677" s="276" t="s">
        <v>68466</v>
      </c>
      <c r="AJ7677" s="277">
        <v>69755.69</v>
      </c>
      <c r="AL7677" s="246" t="s">
        <v>62046</v>
      </c>
      <c r="AM7677" s="247">
        <v>18593.25</v>
      </c>
      <c r="AO7677" s="226" t="s">
        <v>45056</v>
      </c>
      <c r="AP7677" s="227">
        <v>83710.960000000006</v>
      </c>
      <c r="AR7677" s="207" t="s">
        <v>21898</v>
      </c>
      <c r="AS7677" s="208">
        <v>1097178.75</v>
      </c>
      <c r="AT7677" s="93"/>
      <c r="AU7677" s="93"/>
      <c r="AV7677" s="93"/>
    </row>
    <row r="7678" spans="35:48" x14ac:dyDescent="0.55000000000000004">
      <c r="AI7678" s="276" t="s">
        <v>48185</v>
      </c>
      <c r="AJ7678" s="277">
        <v>-112.5</v>
      </c>
      <c r="AL7678" s="246" t="s">
        <v>64439</v>
      </c>
      <c r="AM7678" s="247">
        <v>2080.3000000000002</v>
      </c>
      <c r="AO7678" s="226" t="s">
        <v>52719</v>
      </c>
      <c r="AP7678" s="227">
        <v>14188.52</v>
      </c>
      <c r="AR7678" s="207" t="s">
        <v>21899</v>
      </c>
      <c r="AS7678" s="208">
        <v>3300</v>
      </c>
      <c r="AT7678" s="93"/>
      <c r="AU7678" s="93"/>
      <c r="AV7678" s="93"/>
    </row>
    <row r="7679" spans="35:48" x14ac:dyDescent="0.55000000000000004">
      <c r="AI7679" s="276" t="s">
        <v>40550</v>
      </c>
      <c r="AJ7679" s="277">
        <v>306676.33</v>
      </c>
      <c r="AL7679" s="246" t="s">
        <v>62047</v>
      </c>
      <c r="AM7679" s="247">
        <v>1428.53</v>
      </c>
      <c r="AO7679" s="226" t="s">
        <v>47007</v>
      </c>
      <c r="AP7679" s="227">
        <v>375</v>
      </c>
      <c r="AR7679" s="207" t="s">
        <v>21900</v>
      </c>
      <c r="AS7679" s="208">
        <v>935.42</v>
      </c>
      <c r="AT7679" s="93"/>
      <c r="AU7679" s="93"/>
      <c r="AV7679" s="93"/>
    </row>
    <row r="7680" spans="35:48" x14ac:dyDescent="0.55000000000000004">
      <c r="AI7680" s="276" t="s">
        <v>36580</v>
      </c>
      <c r="AJ7680" s="277">
        <v>22476.23</v>
      </c>
      <c r="AL7680" s="246" t="s">
        <v>62048</v>
      </c>
      <c r="AM7680" s="247">
        <v>4943.88</v>
      </c>
      <c r="AO7680" s="226" t="s">
        <v>21956</v>
      </c>
      <c r="AP7680" s="227">
        <v>62297.38</v>
      </c>
      <c r="AR7680" s="207" t="s">
        <v>21901</v>
      </c>
      <c r="AS7680" s="208">
        <v>29059.47</v>
      </c>
      <c r="AT7680" s="93"/>
      <c r="AU7680" s="93"/>
      <c r="AV7680" s="93"/>
    </row>
    <row r="7681" spans="35:48" x14ac:dyDescent="0.55000000000000004">
      <c r="AI7681" s="276" t="s">
        <v>36581</v>
      </c>
      <c r="AJ7681" s="277">
        <v>5956.7</v>
      </c>
      <c r="AL7681" s="246" t="s">
        <v>52771</v>
      </c>
      <c r="AM7681" s="247">
        <v>375.42</v>
      </c>
      <c r="AO7681" s="226" t="s">
        <v>42618</v>
      </c>
      <c r="AP7681" s="227">
        <v>70407</v>
      </c>
      <c r="AR7681" s="207" t="s">
        <v>21902</v>
      </c>
      <c r="AS7681" s="208">
        <v>222852.97</v>
      </c>
      <c r="AT7681" s="93"/>
      <c r="AU7681" s="93"/>
      <c r="AV7681" s="93"/>
    </row>
    <row r="7682" spans="35:48" x14ac:dyDescent="0.55000000000000004">
      <c r="AI7682" s="276" t="s">
        <v>50289</v>
      </c>
      <c r="AJ7682" s="277">
        <v>317933.37</v>
      </c>
      <c r="AL7682" s="246" t="s">
        <v>52774</v>
      </c>
      <c r="AM7682" s="247">
        <v>6886</v>
      </c>
      <c r="AO7682" s="226" t="s">
        <v>21958</v>
      </c>
      <c r="AP7682" s="227">
        <v>5752</v>
      </c>
      <c r="AR7682" s="207" t="s">
        <v>21903</v>
      </c>
      <c r="AS7682" s="208">
        <v>14781.34</v>
      </c>
      <c r="AT7682" s="93"/>
      <c r="AU7682" s="93"/>
      <c r="AV7682" s="93"/>
    </row>
    <row r="7683" spans="35:48" x14ac:dyDescent="0.55000000000000004">
      <c r="AI7683" s="276" t="s">
        <v>68467</v>
      </c>
      <c r="AJ7683" s="277">
        <v>198069.87</v>
      </c>
      <c r="AL7683" s="246" t="s">
        <v>62049</v>
      </c>
      <c r="AM7683" s="247">
        <v>15652.68</v>
      </c>
      <c r="AO7683" s="226" t="s">
        <v>13690</v>
      </c>
      <c r="AP7683" s="227">
        <v>11237.96</v>
      </c>
      <c r="AR7683" s="207" t="s">
        <v>21904</v>
      </c>
      <c r="AS7683" s="208">
        <v>5834.34</v>
      </c>
      <c r="AT7683" s="93"/>
      <c r="AU7683" s="93"/>
      <c r="AV7683" s="93"/>
    </row>
    <row r="7684" spans="35:48" x14ac:dyDescent="0.55000000000000004">
      <c r="AI7684" s="276" t="s">
        <v>64728</v>
      </c>
      <c r="AJ7684" s="277">
        <v>28598.13</v>
      </c>
      <c r="AL7684" s="246" t="s">
        <v>62050</v>
      </c>
      <c r="AM7684" s="247">
        <v>1066.32</v>
      </c>
      <c r="AO7684" s="226" t="s">
        <v>13691</v>
      </c>
      <c r="AP7684" s="227">
        <v>31357.11</v>
      </c>
      <c r="AR7684" s="207" t="s">
        <v>21905</v>
      </c>
      <c r="AS7684" s="208">
        <v>38155.910000000003</v>
      </c>
      <c r="AT7684" s="93"/>
      <c r="AU7684" s="93"/>
      <c r="AV7684" s="93"/>
    </row>
    <row r="7685" spans="35:48" x14ac:dyDescent="0.55000000000000004">
      <c r="AI7685" s="276" t="s">
        <v>68468</v>
      </c>
      <c r="AJ7685" s="277">
        <v>27760.7</v>
      </c>
      <c r="AL7685" s="246" t="s">
        <v>64440</v>
      </c>
      <c r="AM7685" s="247">
        <v>-16719</v>
      </c>
      <c r="AO7685" s="226" t="s">
        <v>21959</v>
      </c>
      <c r="AP7685" s="227">
        <v>10906.08</v>
      </c>
      <c r="AR7685" s="207" t="s">
        <v>21906</v>
      </c>
      <c r="AS7685" s="208">
        <v>6463.34</v>
      </c>
      <c r="AT7685" s="93"/>
      <c r="AU7685" s="93"/>
      <c r="AV7685" s="93"/>
    </row>
    <row r="7686" spans="35:48" x14ac:dyDescent="0.55000000000000004">
      <c r="AI7686" s="276" t="s">
        <v>70191</v>
      </c>
      <c r="AJ7686" s="277">
        <v>4244.24</v>
      </c>
      <c r="AL7686" s="246" t="s">
        <v>62051</v>
      </c>
      <c r="AM7686" s="247">
        <v>16719</v>
      </c>
      <c r="AO7686" s="226" t="s">
        <v>45057</v>
      </c>
      <c r="AP7686" s="227">
        <v>25958.28</v>
      </c>
      <c r="AR7686" s="207" t="s">
        <v>21907</v>
      </c>
      <c r="AS7686" s="208">
        <v>935.78</v>
      </c>
      <c r="AT7686" s="93"/>
      <c r="AU7686" s="93"/>
      <c r="AV7686" s="93"/>
    </row>
    <row r="7687" spans="35:48" x14ac:dyDescent="0.55000000000000004">
      <c r="AI7687" s="276" t="s">
        <v>70192</v>
      </c>
      <c r="AJ7687" s="277">
        <v>3964.06</v>
      </c>
      <c r="AL7687" s="246" t="s">
        <v>59653</v>
      </c>
      <c r="AM7687" s="247">
        <v>6269.12</v>
      </c>
      <c r="AO7687" s="226" t="s">
        <v>52720</v>
      </c>
      <c r="AP7687" s="227">
        <v>39299.96</v>
      </c>
      <c r="AR7687" s="207" t="s">
        <v>13678</v>
      </c>
      <c r="AS7687" s="208">
        <v>4868.6499999999996</v>
      </c>
      <c r="AT7687" s="93"/>
      <c r="AU7687" s="93"/>
      <c r="AV7687" s="93"/>
    </row>
    <row r="7688" spans="35:48" x14ac:dyDescent="0.55000000000000004">
      <c r="AI7688" s="276" t="s">
        <v>63311</v>
      </c>
      <c r="AJ7688" s="277">
        <v>522.36</v>
      </c>
      <c r="AL7688" s="246" t="s">
        <v>63706</v>
      </c>
      <c r="AM7688" s="247">
        <v>42930.86</v>
      </c>
      <c r="AO7688" s="226" t="s">
        <v>21960</v>
      </c>
      <c r="AP7688" s="227">
        <v>25766.16</v>
      </c>
      <c r="AR7688" s="207" t="s">
        <v>21908</v>
      </c>
      <c r="AS7688" s="208">
        <v>5.97</v>
      </c>
      <c r="AT7688" s="93"/>
      <c r="AU7688" s="93"/>
      <c r="AV7688" s="93"/>
    </row>
    <row r="7689" spans="35:48" x14ac:dyDescent="0.55000000000000004">
      <c r="AI7689" s="276" t="s">
        <v>68469</v>
      </c>
      <c r="AJ7689" s="277">
        <v>1040.46</v>
      </c>
      <c r="AL7689" s="246" t="s">
        <v>62052</v>
      </c>
      <c r="AM7689" s="247">
        <v>15185.8</v>
      </c>
      <c r="AO7689" s="226" t="s">
        <v>45058</v>
      </c>
      <c r="AP7689" s="227">
        <v>-278.5</v>
      </c>
      <c r="AR7689" s="207" t="s">
        <v>21909</v>
      </c>
      <c r="AS7689" s="208">
        <v>150444.35999999999</v>
      </c>
      <c r="AT7689" s="93"/>
      <c r="AU7689" s="93"/>
      <c r="AV7689" s="93"/>
    </row>
    <row r="7690" spans="35:48" x14ac:dyDescent="0.55000000000000004">
      <c r="AI7690" s="276" t="s">
        <v>68470</v>
      </c>
      <c r="AJ7690" s="277">
        <v>87837.96</v>
      </c>
      <c r="AL7690" s="246" t="s">
        <v>59654</v>
      </c>
      <c r="AM7690" s="247">
        <v>15131.21</v>
      </c>
      <c r="AO7690" s="226" t="s">
        <v>50043</v>
      </c>
      <c r="AP7690" s="227">
        <v>22135.68</v>
      </c>
      <c r="AR7690" s="207" t="s">
        <v>21910</v>
      </c>
      <c r="AS7690" s="208">
        <v>424287.55</v>
      </c>
      <c r="AT7690" s="93"/>
      <c r="AU7690" s="93"/>
      <c r="AV7690" s="93"/>
    </row>
    <row r="7691" spans="35:48" x14ac:dyDescent="0.55000000000000004">
      <c r="AI7691" s="276" t="s">
        <v>70689</v>
      </c>
      <c r="AJ7691" s="277">
        <v>1125</v>
      </c>
      <c r="AL7691" s="246" t="s">
        <v>62053</v>
      </c>
      <c r="AM7691" s="247">
        <v>7630</v>
      </c>
      <c r="AO7691" s="226" t="s">
        <v>42619</v>
      </c>
      <c r="AP7691" s="227">
        <v>1693.4</v>
      </c>
      <c r="AR7691" s="207" t="s">
        <v>21911</v>
      </c>
      <c r="AS7691" s="208">
        <v>23524</v>
      </c>
      <c r="AT7691" s="93"/>
      <c r="AU7691" s="93"/>
      <c r="AV7691" s="93"/>
    </row>
    <row r="7692" spans="35:48" x14ac:dyDescent="0.55000000000000004">
      <c r="AI7692" s="276" t="s">
        <v>70690</v>
      </c>
      <c r="AJ7692" s="277">
        <v>86.07</v>
      </c>
      <c r="AL7692" s="246" t="s">
        <v>59655</v>
      </c>
      <c r="AM7692" s="247">
        <v>23704.3</v>
      </c>
      <c r="AO7692" s="226" t="s">
        <v>42620</v>
      </c>
      <c r="AP7692" s="227">
        <v>4405.71</v>
      </c>
      <c r="AR7692" s="207" t="s">
        <v>21912</v>
      </c>
      <c r="AS7692" s="208">
        <v>226005</v>
      </c>
      <c r="AT7692" s="93"/>
      <c r="AU7692" s="93"/>
      <c r="AV7692" s="93"/>
    </row>
    <row r="7693" spans="35:48" x14ac:dyDescent="0.55000000000000004">
      <c r="AI7693" s="276" t="s">
        <v>70691</v>
      </c>
      <c r="AJ7693" s="277">
        <v>281.48</v>
      </c>
      <c r="AL7693" s="246" t="s">
        <v>22191</v>
      </c>
      <c r="AM7693" s="247">
        <v>52476.75</v>
      </c>
      <c r="AO7693" s="226" t="s">
        <v>48945</v>
      </c>
      <c r="AP7693" s="227">
        <v>1620</v>
      </c>
      <c r="AR7693" s="207" t="s">
        <v>21913</v>
      </c>
      <c r="AS7693" s="208">
        <v>3250</v>
      </c>
      <c r="AT7693" s="93"/>
      <c r="AU7693" s="93"/>
      <c r="AV7693" s="93"/>
    </row>
    <row r="7694" spans="35:48" x14ac:dyDescent="0.55000000000000004">
      <c r="AI7694" s="276" t="s">
        <v>64737</v>
      </c>
      <c r="AJ7694" s="277">
        <v>677.24</v>
      </c>
      <c r="AL7694" s="246" t="s">
        <v>52780</v>
      </c>
      <c r="AM7694" s="247">
        <v>2713.23</v>
      </c>
      <c r="AO7694" s="226" t="s">
        <v>52721</v>
      </c>
      <c r="AP7694" s="227">
        <v>4782.6899999999996</v>
      </c>
      <c r="AR7694" s="207" t="s">
        <v>21914</v>
      </c>
      <c r="AS7694" s="208">
        <v>13688.84</v>
      </c>
      <c r="AT7694" s="93"/>
      <c r="AU7694" s="93"/>
      <c r="AV7694" s="93"/>
    </row>
    <row r="7695" spans="35:48" x14ac:dyDescent="0.55000000000000004">
      <c r="AI7695" s="276" t="s">
        <v>70692</v>
      </c>
      <c r="AJ7695" s="277">
        <v>5000</v>
      </c>
      <c r="AL7695" s="246" t="s">
        <v>22194</v>
      </c>
      <c r="AM7695" s="247">
        <v>1914.8</v>
      </c>
      <c r="AO7695" s="226" t="s">
        <v>47008</v>
      </c>
      <c r="AP7695" s="227">
        <v>1267.3399999999999</v>
      </c>
      <c r="AR7695" s="207" t="s">
        <v>21915</v>
      </c>
      <c r="AS7695" s="208">
        <v>0.53</v>
      </c>
      <c r="AT7695" s="93"/>
      <c r="AU7695" s="93"/>
      <c r="AV7695" s="93"/>
    </row>
    <row r="7696" spans="35:48" x14ac:dyDescent="0.55000000000000004">
      <c r="AI7696" s="276" t="s">
        <v>70693</v>
      </c>
      <c r="AJ7696" s="277">
        <v>7451.23</v>
      </c>
      <c r="AL7696" s="246" t="s">
        <v>22196</v>
      </c>
      <c r="AM7696" s="247">
        <v>56000</v>
      </c>
      <c r="AO7696" s="226" t="s">
        <v>35166</v>
      </c>
      <c r="AP7696" s="227">
        <v>43295.26</v>
      </c>
      <c r="AR7696" s="207" t="s">
        <v>13680</v>
      </c>
      <c r="AS7696" s="208">
        <v>84291.66</v>
      </c>
      <c r="AT7696" s="93"/>
      <c r="AU7696" s="93"/>
      <c r="AV7696" s="93"/>
    </row>
    <row r="7697" spans="35:48" x14ac:dyDescent="0.55000000000000004">
      <c r="AI7697" s="276" t="s">
        <v>70193</v>
      </c>
      <c r="AJ7697" s="277">
        <v>53778.31</v>
      </c>
      <c r="AL7697" s="246" t="s">
        <v>40373</v>
      </c>
      <c r="AM7697" s="247">
        <v>859</v>
      </c>
      <c r="AO7697" s="226" t="s">
        <v>52722</v>
      </c>
      <c r="AP7697" s="227">
        <v>2850.57</v>
      </c>
      <c r="AR7697" s="207" t="s">
        <v>13681</v>
      </c>
      <c r="AS7697" s="208">
        <v>235536.56</v>
      </c>
      <c r="AT7697" s="93"/>
      <c r="AU7697" s="93"/>
      <c r="AV7697" s="93"/>
    </row>
    <row r="7698" spans="35:48" x14ac:dyDescent="0.55000000000000004">
      <c r="AI7698" s="276" t="s">
        <v>70694</v>
      </c>
      <c r="AJ7698" s="277">
        <v>3000</v>
      </c>
      <c r="AL7698" s="246" t="s">
        <v>35185</v>
      </c>
      <c r="AM7698" s="247">
        <v>4290</v>
      </c>
      <c r="AO7698" s="226" t="s">
        <v>52723</v>
      </c>
      <c r="AP7698" s="227">
        <v>1948.64</v>
      </c>
      <c r="AR7698" s="207" t="s">
        <v>13682</v>
      </c>
      <c r="AS7698" s="208">
        <v>114532.51</v>
      </c>
      <c r="AT7698" s="93"/>
      <c r="AU7698" s="93"/>
      <c r="AV7698" s="93"/>
    </row>
    <row r="7699" spans="35:48" x14ac:dyDescent="0.55000000000000004">
      <c r="AI7699" s="276" t="s">
        <v>70695</v>
      </c>
      <c r="AJ7699" s="277">
        <v>35691.35</v>
      </c>
      <c r="AL7699" s="246" t="s">
        <v>35186</v>
      </c>
      <c r="AM7699" s="247">
        <v>3431.91</v>
      </c>
      <c r="AO7699" s="226" t="s">
        <v>50044</v>
      </c>
      <c r="AP7699" s="227">
        <v>2502</v>
      </c>
      <c r="AR7699" s="207" t="s">
        <v>21916</v>
      </c>
      <c r="AS7699" s="208">
        <v>174656.57</v>
      </c>
      <c r="AT7699" s="93"/>
      <c r="AU7699" s="93"/>
      <c r="AV7699" s="93"/>
    </row>
    <row r="7700" spans="35:48" x14ac:dyDescent="0.55000000000000004">
      <c r="AI7700" s="276" t="s">
        <v>62176</v>
      </c>
      <c r="AJ7700" s="277">
        <v>22541.25</v>
      </c>
      <c r="AL7700" s="246" t="s">
        <v>52781</v>
      </c>
      <c r="AM7700" s="247">
        <v>103901.51</v>
      </c>
      <c r="AO7700" s="226" t="s">
        <v>35167</v>
      </c>
      <c r="AP7700" s="227">
        <v>3882.17</v>
      </c>
      <c r="AR7700" s="207" t="s">
        <v>21917</v>
      </c>
      <c r="AS7700" s="208">
        <v>365709.57</v>
      </c>
      <c r="AT7700" s="93"/>
      <c r="AU7700" s="93"/>
      <c r="AV7700" s="93"/>
    </row>
    <row r="7701" spans="35:48" x14ac:dyDescent="0.55000000000000004">
      <c r="AI7701" s="276" t="s">
        <v>62177</v>
      </c>
      <c r="AJ7701" s="277">
        <v>1795.93</v>
      </c>
      <c r="AL7701" s="246" t="s">
        <v>22197</v>
      </c>
      <c r="AM7701" s="247">
        <v>16831.7</v>
      </c>
      <c r="AO7701" s="226" t="s">
        <v>35168</v>
      </c>
      <c r="AP7701" s="227">
        <v>11927.78</v>
      </c>
      <c r="AR7701" s="207" t="s">
        <v>21918</v>
      </c>
      <c r="AS7701" s="208">
        <v>16492.89</v>
      </c>
      <c r="AT7701" s="93"/>
      <c r="AU7701" s="93"/>
      <c r="AV7701" s="93"/>
    </row>
    <row r="7702" spans="35:48" x14ac:dyDescent="0.55000000000000004">
      <c r="AI7702" s="276" t="s">
        <v>62178</v>
      </c>
      <c r="AJ7702" s="277">
        <v>5864.15</v>
      </c>
      <c r="AL7702" s="246" t="s">
        <v>35187</v>
      </c>
      <c r="AM7702" s="247">
        <v>38691.33</v>
      </c>
      <c r="AO7702" s="226" t="s">
        <v>35169</v>
      </c>
      <c r="AP7702" s="227">
        <v>5975</v>
      </c>
      <c r="AR7702" s="207" t="s">
        <v>21919</v>
      </c>
      <c r="AS7702" s="208">
        <v>48017.45</v>
      </c>
      <c r="AT7702" s="93"/>
      <c r="AU7702" s="93"/>
      <c r="AV7702" s="93"/>
    </row>
    <row r="7703" spans="35:48" x14ac:dyDescent="0.55000000000000004">
      <c r="AI7703" s="276" t="s">
        <v>47157</v>
      </c>
      <c r="AJ7703" s="277">
        <v>5000</v>
      </c>
      <c r="AL7703" s="246" t="s">
        <v>36388</v>
      </c>
      <c r="AM7703" s="247">
        <v>19570.21</v>
      </c>
      <c r="AO7703" s="226" t="s">
        <v>52724</v>
      </c>
      <c r="AP7703" s="227">
        <v>12475.36</v>
      </c>
      <c r="AR7703" s="207" t="s">
        <v>21920</v>
      </c>
      <c r="AS7703" s="208">
        <v>28324.959999999999</v>
      </c>
      <c r="AT7703" s="93"/>
      <c r="AU7703" s="93"/>
      <c r="AV7703" s="93"/>
    </row>
    <row r="7704" spans="35:48" x14ac:dyDescent="0.55000000000000004">
      <c r="AI7704" s="276" t="s">
        <v>48186</v>
      </c>
      <c r="AJ7704" s="277">
        <v>20777.759999999998</v>
      </c>
      <c r="AL7704" s="246" t="s">
        <v>33745</v>
      </c>
      <c r="AM7704" s="247">
        <v>114499.1</v>
      </c>
      <c r="AO7704" s="226" t="s">
        <v>52725</v>
      </c>
      <c r="AP7704" s="227">
        <v>4923.8900000000003</v>
      </c>
      <c r="AR7704" s="207" t="s">
        <v>13683</v>
      </c>
      <c r="AS7704" s="208">
        <v>31.62</v>
      </c>
      <c r="AT7704" s="93"/>
      <c r="AU7704" s="93"/>
      <c r="AV7704" s="93"/>
    </row>
    <row r="7705" spans="35:48" x14ac:dyDescent="0.55000000000000004">
      <c r="AI7705" s="276" t="s">
        <v>70067</v>
      </c>
      <c r="AJ7705" s="277">
        <v>19272.919999999998</v>
      </c>
      <c r="AL7705" s="246" t="s">
        <v>40374</v>
      </c>
      <c r="AM7705" s="247">
        <v>4500.8599999999997</v>
      </c>
      <c r="AO7705" s="226" t="s">
        <v>52726</v>
      </c>
      <c r="AP7705" s="227">
        <v>103.82</v>
      </c>
      <c r="AR7705" s="207" t="s">
        <v>21921</v>
      </c>
      <c r="AS7705" s="208">
        <v>1808</v>
      </c>
      <c r="AT7705" s="93"/>
      <c r="AU7705" s="93"/>
      <c r="AV7705" s="93"/>
    </row>
    <row r="7706" spans="35:48" x14ac:dyDescent="0.55000000000000004">
      <c r="AI7706" s="276" t="s">
        <v>70068</v>
      </c>
      <c r="AJ7706" s="277">
        <v>62000</v>
      </c>
      <c r="AL7706" s="246" t="s">
        <v>52782</v>
      </c>
      <c r="AM7706" s="247">
        <v>85313.1</v>
      </c>
      <c r="AO7706" s="226" t="s">
        <v>52727</v>
      </c>
      <c r="AP7706" s="227">
        <v>327.05</v>
      </c>
      <c r="AR7706" s="207" t="s">
        <v>21922</v>
      </c>
      <c r="AS7706" s="208">
        <v>64600.67</v>
      </c>
      <c r="AT7706" s="93"/>
      <c r="AU7706" s="93"/>
      <c r="AV7706" s="93"/>
    </row>
    <row r="7707" spans="35:48" x14ac:dyDescent="0.55000000000000004">
      <c r="AI7707" s="276" t="s">
        <v>70069</v>
      </c>
      <c r="AJ7707" s="277">
        <v>129985.98</v>
      </c>
      <c r="AL7707" s="246" t="s">
        <v>22200</v>
      </c>
      <c r="AM7707" s="247">
        <v>103913.14</v>
      </c>
      <c r="AO7707" s="226" t="s">
        <v>52728</v>
      </c>
      <c r="AP7707" s="227">
        <v>1840.89</v>
      </c>
      <c r="AR7707" s="207" t="s">
        <v>21923</v>
      </c>
      <c r="AS7707" s="208">
        <v>57683.45</v>
      </c>
      <c r="AT7707" s="93"/>
      <c r="AU7707" s="93"/>
      <c r="AV7707" s="93"/>
    </row>
    <row r="7708" spans="35:48" x14ac:dyDescent="0.55000000000000004">
      <c r="AI7708" s="276" t="s">
        <v>64748</v>
      </c>
      <c r="AJ7708" s="277">
        <v>624.49</v>
      </c>
      <c r="AL7708" s="246" t="s">
        <v>33747</v>
      </c>
      <c r="AM7708" s="247">
        <v>41374.699999999997</v>
      </c>
      <c r="AO7708" s="226" t="s">
        <v>21963</v>
      </c>
      <c r="AP7708" s="227">
        <v>5513</v>
      </c>
      <c r="AR7708" s="207" t="s">
        <v>21924</v>
      </c>
      <c r="AS7708" s="208">
        <v>1763845.45</v>
      </c>
      <c r="AT7708" s="93"/>
      <c r="AU7708" s="93"/>
      <c r="AV7708" s="93"/>
    </row>
    <row r="7709" spans="35:48" x14ac:dyDescent="0.55000000000000004">
      <c r="AI7709" s="276" t="s">
        <v>56436</v>
      </c>
      <c r="AJ7709" s="277">
        <v>65150.65</v>
      </c>
      <c r="AL7709" s="246" t="s">
        <v>47014</v>
      </c>
      <c r="AM7709" s="247">
        <v>-7502.04</v>
      </c>
      <c r="AO7709" s="226" t="s">
        <v>52729</v>
      </c>
      <c r="AP7709" s="227">
        <v>51327.54</v>
      </c>
      <c r="AR7709" s="207" t="s">
        <v>21925</v>
      </c>
      <c r="AS7709" s="208">
        <v>85142.42</v>
      </c>
      <c r="AT7709" s="93"/>
      <c r="AU7709" s="93"/>
      <c r="AV7709" s="93"/>
    </row>
    <row r="7710" spans="35:48" x14ac:dyDescent="0.55000000000000004">
      <c r="AI7710" s="276" t="s">
        <v>56437</v>
      </c>
      <c r="AJ7710" s="277">
        <v>4371.7</v>
      </c>
      <c r="AL7710" s="246" t="s">
        <v>52783</v>
      </c>
      <c r="AM7710" s="247">
        <v>29780.799999999999</v>
      </c>
      <c r="AO7710" s="226" t="s">
        <v>33720</v>
      </c>
      <c r="AP7710" s="227">
        <v>302103.63</v>
      </c>
      <c r="AR7710" s="207" t="s">
        <v>13685</v>
      </c>
      <c r="AS7710" s="208">
        <v>29059.47</v>
      </c>
      <c r="AT7710" s="93"/>
      <c r="AU7710" s="93"/>
      <c r="AV7710" s="93"/>
    </row>
    <row r="7711" spans="35:48" x14ac:dyDescent="0.55000000000000004">
      <c r="AI7711" s="276" t="s">
        <v>56438</v>
      </c>
      <c r="AJ7711" s="277">
        <v>1482.72</v>
      </c>
      <c r="AL7711" s="246" t="s">
        <v>52784</v>
      </c>
      <c r="AM7711" s="247">
        <v>2278.2399999999998</v>
      </c>
      <c r="AO7711" s="226" t="s">
        <v>52730</v>
      </c>
      <c r="AP7711" s="227">
        <v>1125.2</v>
      </c>
      <c r="AR7711" s="207" t="s">
        <v>21926</v>
      </c>
      <c r="AS7711" s="208">
        <v>89361.91</v>
      </c>
      <c r="AT7711" s="93"/>
      <c r="AU7711" s="93"/>
      <c r="AV7711" s="93"/>
    </row>
    <row r="7712" spans="35:48" x14ac:dyDescent="0.55000000000000004">
      <c r="AI7712" s="276" t="s">
        <v>56439</v>
      </c>
      <c r="AJ7712" s="277">
        <v>6972.04</v>
      </c>
      <c r="AL7712" s="246" t="s">
        <v>52785</v>
      </c>
      <c r="AM7712" s="247">
        <v>6728.63</v>
      </c>
      <c r="AO7712" s="226" t="s">
        <v>33721</v>
      </c>
      <c r="AP7712" s="227">
        <v>64187.4</v>
      </c>
      <c r="AR7712" s="207" t="s">
        <v>21927</v>
      </c>
      <c r="AS7712" s="208">
        <v>13437.32</v>
      </c>
      <c r="AT7712" s="93"/>
      <c r="AU7712" s="93"/>
      <c r="AV7712" s="93"/>
    </row>
    <row r="7713" spans="35:48" x14ac:dyDescent="0.55000000000000004">
      <c r="AI7713" s="276" t="s">
        <v>59177</v>
      </c>
      <c r="AJ7713" s="277">
        <v>269.60000000000002</v>
      </c>
      <c r="AL7713" s="246" t="s">
        <v>61457</v>
      </c>
      <c r="AM7713" s="247">
        <v>5841.92</v>
      </c>
      <c r="AO7713" s="226" t="s">
        <v>33722</v>
      </c>
      <c r="AP7713" s="227">
        <v>1530.02</v>
      </c>
      <c r="AR7713" s="207" t="s">
        <v>21928</v>
      </c>
      <c r="AS7713" s="208">
        <v>523769.74</v>
      </c>
      <c r="AT7713" s="93"/>
      <c r="AU7713" s="93"/>
      <c r="AV7713" s="93"/>
    </row>
    <row r="7714" spans="35:48" x14ac:dyDescent="0.55000000000000004">
      <c r="AI7714" s="276" t="s">
        <v>68471</v>
      </c>
      <c r="AJ7714" s="277">
        <v>31055</v>
      </c>
      <c r="AL7714" s="246" t="s">
        <v>64441</v>
      </c>
      <c r="AM7714" s="247">
        <v>562.86</v>
      </c>
      <c r="AO7714" s="226" t="s">
        <v>52731</v>
      </c>
      <c r="AP7714" s="227">
        <v>1062.92</v>
      </c>
      <c r="AR7714" s="207" t="s">
        <v>21929</v>
      </c>
      <c r="AS7714" s="208">
        <v>1097178.75</v>
      </c>
      <c r="AT7714" s="93"/>
      <c r="AU7714" s="93"/>
      <c r="AV7714" s="93"/>
    </row>
    <row r="7715" spans="35:48" x14ac:dyDescent="0.55000000000000004">
      <c r="AI7715" s="276" t="s">
        <v>35445</v>
      </c>
      <c r="AJ7715" s="277">
        <v>61028</v>
      </c>
      <c r="AL7715" s="246" t="s">
        <v>52787</v>
      </c>
      <c r="AM7715" s="247">
        <v>1000</v>
      </c>
      <c r="AO7715" s="226" t="s">
        <v>33723</v>
      </c>
      <c r="AP7715" s="227">
        <v>1034</v>
      </c>
      <c r="AR7715" s="207" t="s">
        <v>21930</v>
      </c>
      <c r="AS7715" s="208">
        <v>41547.53</v>
      </c>
      <c r="AT7715" s="93"/>
      <c r="AU7715" s="93"/>
      <c r="AV7715" s="93"/>
    </row>
    <row r="7716" spans="35:48" x14ac:dyDescent="0.55000000000000004">
      <c r="AI7716" s="276" t="s">
        <v>68472</v>
      </c>
      <c r="AJ7716" s="277">
        <v>69454</v>
      </c>
      <c r="AL7716" s="246" t="s">
        <v>52788</v>
      </c>
      <c r="AM7716" s="247">
        <v>3271.45</v>
      </c>
      <c r="AO7716" s="226" t="s">
        <v>52732</v>
      </c>
      <c r="AP7716" s="227">
        <v>3780.82</v>
      </c>
      <c r="AR7716" s="207" t="s">
        <v>21931</v>
      </c>
      <c r="AS7716" s="208">
        <v>3178.36</v>
      </c>
      <c r="AT7716" s="93"/>
      <c r="AU7716" s="93"/>
      <c r="AV7716" s="93"/>
    </row>
    <row r="7717" spans="35:48" x14ac:dyDescent="0.55000000000000004">
      <c r="AI7717" s="276" t="s">
        <v>68473</v>
      </c>
      <c r="AJ7717" s="277">
        <v>9392.91</v>
      </c>
      <c r="AL7717" s="246" t="s">
        <v>52789</v>
      </c>
      <c r="AM7717" s="247">
        <v>326.76</v>
      </c>
      <c r="AO7717" s="226" t="s">
        <v>33724</v>
      </c>
      <c r="AP7717" s="227">
        <v>32001.7</v>
      </c>
      <c r="AR7717" s="207" t="s">
        <v>21932</v>
      </c>
      <c r="AS7717" s="208">
        <v>8466.33</v>
      </c>
      <c r="AT7717" s="93"/>
      <c r="AU7717" s="93"/>
      <c r="AV7717" s="93"/>
    </row>
    <row r="7718" spans="35:48" x14ac:dyDescent="0.55000000000000004">
      <c r="AI7718" s="276" t="s">
        <v>36584</v>
      </c>
      <c r="AJ7718" s="277">
        <v>97420</v>
      </c>
      <c r="AL7718" s="246" t="s">
        <v>52790</v>
      </c>
      <c r="AM7718" s="247">
        <v>800.76</v>
      </c>
      <c r="AO7718" s="226" t="s">
        <v>33725</v>
      </c>
      <c r="AP7718" s="227">
        <v>287187.5</v>
      </c>
      <c r="AR7718" s="207" t="s">
        <v>21933</v>
      </c>
      <c r="AS7718" s="208">
        <v>30641.84</v>
      </c>
      <c r="AT7718" s="93"/>
      <c r="AU7718" s="93"/>
      <c r="AV7718" s="93"/>
    </row>
    <row r="7719" spans="35:48" x14ac:dyDescent="0.55000000000000004">
      <c r="AI7719" s="276" t="s">
        <v>35446</v>
      </c>
      <c r="AJ7719" s="277">
        <v>48833.279999999999</v>
      </c>
      <c r="AL7719" s="246" t="s">
        <v>52791</v>
      </c>
      <c r="AM7719" s="247">
        <v>1190.27</v>
      </c>
      <c r="AO7719" s="226" t="s">
        <v>33726</v>
      </c>
      <c r="AP7719" s="227">
        <v>57018.79</v>
      </c>
      <c r="AR7719" s="207" t="s">
        <v>21934</v>
      </c>
      <c r="AS7719" s="208">
        <v>67402.13</v>
      </c>
      <c r="AT7719" s="93"/>
      <c r="AU7719" s="93"/>
      <c r="AV7719" s="93"/>
    </row>
    <row r="7720" spans="35:48" x14ac:dyDescent="0.55000000000000004">
      <c r="AI7720" s="276" t="s">
        <v>35447</v>
      </c>
      <c r="AJ7720" s="277">
        <v>231625.32</v>
      </c>
      <c r="AL7720" s="246" t="s">
        <v>50055</v>
      </c>
      <c r="AM7720" s="247">
        <v>21212.51</v>
      </c>
      <c r="AO7720" s="226" t="s">
        <v>52733</v>
      </c>
      <c r="AP7720" s="227">
        <v>17203.3</v>
      </c>
      <c r="AR7720" s="207" t="s">
        <v>21935</v>
      </c>
      <c r="AS7720" s="208">
        <v>14501.38</v>
      </c>
      <c r="AT7720" s="93"/>
      <c r="AU7720" s="93"/>
      <c r="AV7720" s="93"/>
    </row>
    <row r="7721" spans="35:48" x14ac:dyDescent="0.55000000000000004">
      <c r="AI7721" s="276" t="s">
        <v>33979</v>
      </c>
      <c r="AJ7721" s="277">
        <v>27180</v>
      </c>
      <c r="AL7721" s="246" t="s">
        <v>64442</v>
      </c>
      <c r="AM7721" s="247">
        <v>-534.41999999999996</v>
      </c>
      <c r="AO7721" s="226" t="s">
        <v>36367</v>
      </c>
      <c r="AP7721" s="227">
        <v>7510.18</v>
      </c>
      <c r="AR7721" s="207" t="s">
        <v>21936</v>
      </c>
      <c r="AS7721" s="208">
        <v>5020</v>
      </c>
      <c r="AT7721" s="93"/>
      <c r="AU7721" s="93"/>
      <c r="AV7721" s="93"/>
    </row>
    <row r="7722" spans="35:48" x14ac:dyDescent="0.55000000000000004">
      <c r="AI7722" s="276" t="s">
        <v>40551</v>
      </c>
      <c r="AJ7722" s="277">
        <v>15880.9</v>
      </c>
      <c r="AL7722" s="246" t="s">
        <v>22202</v>
      </c>
      <c r="AM7722" s="247">
        <v>12598.98</v>
      </c>
      <c r="AO7722" s="226" t="s">
        <v>52734</v>
      </c>
      <c r="AP7722" s="227">
        <v>140647.71</v>
      </c>
      <c r="AR7722" s="207" t="s">
        <v>21937</v>
      </c>
      <c r="AS7722" s="208">
        <v>12297.08</v>
      </c>
      <c r="AT7722" s="93"/>
      <c r="AU7722" s="93"/>
      <c r="AV7722" s="93"/>
    </row>
    <row r="7723" spans="35:48" x14ac:dyDescent="0.55000000000000004">
      <c r="AI7723" s="276" t="s">
        <v>33980</v>
      </c>
      <c r="AJ7723" s="277">
        <v>73628</v>
      </c>
      <c r="AL7723" s="246" t="s">
        <v>35189</v>
      </c>
      <c r="AM7723" s="247">
        <v>176317.41</v>
      </c>
      <c r="AO7723" s="226" t="s">
        <v>21965</v>
      </c>
      <c r="AP7723" s="227">
        <v>3428.94</v>
      </c>
      <c r="AR7723" s="207" t="s">
        <v>21938</v>
      </c>
      <c r="AS7723" s="208">
        <v>13443.05</v>
      </c>
      <c r="AT7723" s="93"/>
      <c r="AU7723" s="93"/>
      <c r="AV7723" s="93"/>
    </row>
    <row r="7724" spans="35:48" x14ac:dyDescent="0.55000000000000004">
      <c r="AI7724" s="276" t="s">
        <v>42817</v>
      </c>
      <c r="AJ7724" s="277">
        <v>47250</v>
      </c>
      <c r="AL7724" s="246" t="s">
        <v>57517</v>
      </c>
      <c r="AM7724" s="247">
        <v>259488.52</v>
      </c>
      <c r="AO7724" s="226" t="s">
        <v>45059</v>
      </c>
      <c r="AP7724" s="227">
        <v>-183.11</v>
      </c>
      <c r="AR7724" s="207" t="s">
        <v>21939</v>
      </c>
      <c r="AS7724" s="208">
        <v>77222.95</v>
      </c>
      <c r="AT7724" s="93"/>
      <c r="AU7724" s="93"/>
      <c r="AV7724" s="93"/>
    </row>
    <row r="7725" spans="35:48" x14ac:dyDescent="0.55000000000000004">
      <c r="AI7725" s="276" t="s">
        <v>42819</v>
      </c>
      <c r="AJ7725" s="277">
        <v>4323.05</v>
      </c>
      <c r="AL7725" s="246" t="s">
        <v>62666</v>
      </c>
      <c r="AM7725" s="247">
        <v>6968.71</v>
      </c>
      <c r="AO7725" s="226" t="s">
        <v>42621</v>
      </c>
      <c r="AP7725" s="227">
        <v>38760</v>
      </c>
      <c r="AR7725" s="207" t="s">
        <v>21940</v>
      </c>
      <c r="AS7725" s="208">
        <v>53618.87</v>
      </c>
      <c r="AT7725" s="93"/>
      <c r="AU7725" s="93"/>
      <c r="AV7725" s="93"/>
    </row>
    <row r="7726" spans="35:48" x14ac:dyDescent="0.55000000000000004">
      <c r="AI7726" s="276" t="s">
        <v>58633</v>
      </c>
      <c r="AJ7726" s="277">
        <v>3336.75</v>
      </c>
      <c r="AL7726" s="246" t="s">
        <v>33748</v>
      </c>
      <c r="AM7726" s="247">
        <v>85636.96</v>
      </c>
      <c r="AO7726" s="226" t="s">
        <v>42622</v>
      </c>
      <c r="AP7726" s="227">
        <v>2965.17</v>
      </c>
      <c r="AR7726" s="207" t="s">
        <v>21941</v>
      </c>
      <c r="AS7726" s="208">
        <v>8929.7999999999993</v>
      </c>
      <c r="AT7726" s="93"/>
      <c r="AU7726" s="93"/>
      <c r="AV7726" s="93"/>
    </row>
    <row r="7727" spans="35:48" x14ac:dyDescent="0.55000000000000004">
      <c r="AI7727" s="276" t="s">
        <v>33981</v>
      </c>
      <c r="AJ7727" s="277">
        <v>49913.440000000002</v>
      </c>
      <c r="AL7727" s="246" t="s">
        <v>64443</v>
      </c>
      <c r="AM7727" s="247">
        <v>2480</v>
      </c>
      <c r="AO7727" s="226" t="s">
        <v>52735</v>
      </c>
      <c r="AP7727" s="227">
        <v>21754.18</v>
      </c>
      <c r="AR7727" s="207" t="s">
        <v>21942</v>
      </c>
      <c r="AS7727" s="208">
        <v>21591.24</v>
      </c>
      <c r="AT7727" s="93"/>
      <c r="AU7727" s="93"/>
      <c r="AV7727" s="93"/>
    </row>
    <row r="7728" spans="35:48" x14ac:dyDescent="0.55000000000000004">
      <c r="AI7728" s="276" t="s">
        <v>33982</v>
      </c>
      <c r="AJ7728" s="277">
        <v>159979.91</v>
      </c>
      <c r="AL7728" s="246" t="s">
        <v>62054</v>
      </c>
      <c r="AM7728" s="247">
        <v>20880</v>
      </c>
      <c r="AO7728" s="226" t="s">
        <v>52736</v>
      </c>
      <c r="AP7728" s="227">
        <v>5673</v>
      </c>
      <c r="AR7728" s="207" t="s">
        <v>13688</v>
      </c>
      <c r="AS7728" s="208">
        <v>6112.28</v>
      </c>
      <c r="AT7728" s="93"/>
      <c r="AU7728" s="93"/>
      <c r="AV7728" s="93"/>
    </row>
    <row r="7729" spans="35:48" x14ac:dyDescent="0.55000000000000004">
      <c r="AI7729" s="276" t="s">
        <v>35448</v>
      </c>
      <c r="AJ7729" s="277">
        <v>111295.09</v>
      </c>
      <c r="AL7729" s="246" t="s">
        <v>64444</v>
      </c>
      <c r="AM7729" s="247">
        <v>9135.4599999999991</v>
      </c>
      <c r="AO7729" s="226" t="s">
        <v>52737</v>
      </c>
      <c r="AP7729" s="227">
        <v>2098.1</v>
      </c>
      <c r="AR7729" s="207" t="s">
        <v>21943</v>
      </c>
      <c r="AS7729" s="208">
        <v>17118.810000000001</v>
      </c>
      <c r="AT7729" s="93"/>
      <c r="AU7729" s="93"/>
      <c r="AV7729" s="93"/>
    </row>
    <row r="7730" spans="35:48" x14ac:dyDescent="0.55000000000000004">
      <c r="AI7730" s="276" t="s">
        <v>53352</v>
      </c>
      <c r="AJ7730" s="277">
        <v>44503.24</v>
      </c>
      <c r="AL7730" s="246" t="s">
        <v>33749</v>
      </c>
      <c r="AM7730" s="247">
        <v>93438.720000000001</v>
      </c>
      <c r="AO7730" s="226" t="s">
        <v>52738</v>
      </c>
      <c r="AP7730" s="227">
        <v>5906.63</v>
      </c>
      <c r="AR7730" s="207" t="s">
        <v>21944</v>
      </c>
      <c r="AS7730" s="208">
        <v>5979</v>
      </c>
      <c r="AT7730" s="93"/>
      <c r="AU7730" s="93"/>
      <c r="AV7730" s="93"/>
    </row>
    <row r="7731" spans="35:48" x14ac:dyDescent="0.55000000000000004">
      <c r="AI7731" s="276" t="s">
        <v>68474</v>
      </c>
      <c r="AJ7731" s="277">
        <v>17763.98</v>
      </c>
      <c r="AL7731" s="246" t="s">
        <v>45086</v>
      </c>
      <c r="AM7731" s="247">
        <v>561000</v>
      </c>
      <c r="AO7731" s="226" t="s">
        <v>52739</v>
      </c>
      <c r="AP7731" s="227">
        <v>9893.89</v>
      </c>
      <c r="AR7731" s="207" t="s">
        <v>21945</v>
      </c>
      <c r="AS7731" s="208">
        <v>19065.55</v>
      </c>
      <c r="AT7731" s="93"/>
      <c r="AU7731" s="93"/>
      <c r="AV7731" s="93"/>
    </row>
    <row r="7732" spans="35:48" x14ac:dyDescent="0.55000000000000004">
      <c r="AI7732" s="276" t="s">
        <v>68475</v>
      </c>
      <c r="AJ7732" s="277">
        <v>1270.0999999999999</v>
      </c>
      <c r="AL7732" s="246" t="s">
        <v>45087</v>
      </c>
      <c r="AM7732" s="247">
        <v>-7849.1</v>
      </c>
      <c r="AO7732" s="226" t="s">
        <v>52740</v>
      </c>
      <c r="AP7732" s="227">
        <v>22977.02</v>
      </c>
      <c r="AR7732" s="207" t="s">
        <v>21946</v>
      </c>
      <c r="AS7732" s="208">
        <v>41088</v>
      </c>
      <c r="AT7732" s="93"/>
      <c r="AU7732" s="93"/>
      <c r="AV7732" s="93"/>
    </row>
    <row r="7733" spans="35:48" x14ac:dyDescent="0.55000000000000004">
      <c r="AI7733" s="276" t="s">
        <v>68476</v>
      </c>
      <c r="AJ7733" s="277">
        <v>4444.54</v>
      </c>
      <c r="AL7733" s="246" t="s">
        <v>36390</v>
      </c>
      <c r="AM7733" s="247">
        <v>4296.78</v>
      </c>
      <c r="AO7733" s="226" t="s">
        <v>52741</v>
      </c>
      <c r="AP7733" s="227">
        <v>9207.0400000000009</v>
      </c>
      <c r="AR7733" s="207" t="s">
        <v>21947</v>
      </c>
      <c r="AS7733" s="208">
        <v>4272.5600000000004</v>
      </c>
      <c r="AT7733" s="93"/>
      <c r="AU7733" s="93"/>
      <c r="AV7733" s="93"/>
    </row>
    <row r="7734" spans="35:48" x14ac:dyDescent="0.55000000000000004">
      <c r="AI7734" s="276" t="s">
        <v>68477</v>
      </c>
      <c r="AJ7734" s="277">
        <v>2145.04</v>
      </c>
      <c r="AL7734" s="246" t="s">
        <v>63707</v>
      </c>
      <c r="AM7734" s="247">
        <v>1497.6</v>
      </c>
      <c r="AO7734" s="226" t="s">
        <v>52742</v>
      </c>
      <c r="AP7734" s="227">
        <v>704.31</v>
      </c>
      <c r="AR7734" s="207" t="s">
        <v>21948</v>
      </c>
      <c r="AS7734" s="208">
        <v>12889.36</v>
      </c>
      <c r="AT7734" s="93"/>
      <c r="AU7734" s="93"/>
      <c r="AV7734" s="93"/>
    </row>
    <row r="7735" spans="35:48" x14ac:dyDescent="0.55000000000000004">
      <c r="AI7735" s="276" t="s">
        <v>70070</v>
      </c>
      <c r="AJ7735" s="277">
        <v>1281.18</v>
      </c>
      <c r="AL7735" s="246" t="s">
        <v>35190</v>
      </c>
      <c r="AM7735" s="247">
        <v>13828.68</v>
      </c>
      <c r="AO7735" s="226" t="s">
        <v>52743</v>
      </c>
      <c r="AP7735" s="227">
        <v>2218.9</v>
      </c>
      <c r="AR7735" s="207" t="s">
        <v>21949</v>
      </c>
      <c r="AS7735" s="208">
        <v>1312.86</v>
      </c>
      <c r="AT7735" s="93"/>
      <c r="AU7735" s="93"/>
      <c r="AV7735" s="93"/>
    </row>
    <row r="7736" spans="35:48" x14ac:dyDescent="0.55000000000000004">
      <c r="AI7736" s="276" t="s">
        <v>68478</v>
      </c>
      <c r="AJ7736" s="277">
        <v>2386.64</v>
      </c>
      <c r="AL7736" s="246" t="s">
        <v>52793</v>
      </c>
      <c r="AM7736" s="247">
        <v>8956.4</v>
      </c>
      <c r="AO7736" s="226" t="s">
        <v>50045</v>
      </c>
      <c r="AP7736" s="227">
        <v>794.7</v>
      </c>
      <c r="AR7736" s="207" t="s">
        <v>21950</v>
      </c>
      <c r="AS7736" s="208">
        <v>3277.85</v>
      </c>
      <c r="AT7736" s="93"/>
      <c r="AU7736" s="93"/>
      <c r="AV7736" s="93"/>
    </row>
    <row r="7737" spans="35:48" x14ac:dyDescent="0.55000000000000004">
      <c r="AI7737" s="276" t="s">
        <v>68479</v>
      </c>
      <c r="AJ7737" s="277">
        <v>182.57</v>
      </c>
      <c r="AL7737" s="246" t="s">
        <v>47017</v>
      </c>
      <c r="AM7737" s="247">
        <v>13552.65</v>
      </c>
      <c r="AO7737" s="226" t="s">
        <v>52744</v>
      </c>
      <c r="AP7737" s="227">
        <v>2439.09</v>
      </c>
      <c r="AR7737" s="207" t="s">
        <v>21951</v>
      </c>
      <c r="AS7737" s="208">
        <v>47194.25</v>
      </c>
      <c r="AT7737" s="93"/>
      <c r="AU7737" s="93"/>
      <c r="AV7737" s="93"/>
    </row>
    <row r="7738" spans="35:48" x14ac:dyDescent="0.55000000000000004">
      <c r="AI7738" s="276" t="s">
        <v>68480</v>
      </c>
      <c r="AJ7738" s="277">
        <v>597.13</v>
      </c>
      <c r="AL7738" s="246" t="s">
        <v>64445</v>
      </c>
      <c r="AM7738" s="247">
        <v>46.35</v>
      </c>
      <c r="AO7738" s="226" t="s">
        <v>52745</v>
      </c>
      <c r="AP7738" s="227">
        <v>1474.33</v>
      </c>
      <c r="AR7738" s="207" t="s">
        <v>21952</v>
      </c>
      <c r="AS7738" s="208">
        <v>63511</v>
      </c>
      <c r="AT7738" s="93"/>
      <c r="AU7738" s="93"/>
      <c r="AV7738" s="93"/>
    </row>
    <row r="7739" spans="35:48" x14ac:dyDescent="0.55000000000000004">
      <c r="AI7739" s="276" t="s">
        <v>68481</v>
      </c>
      <c r="AJ7739" s="277">
        <v>166.23</v>
      </c>
      <c r="AL7739" s="246" t="s">
        <v>33750</v>
      </c>
      <c r="AM7739" s="247">
        <v>94081.46</v>
      </c>
      <c r="AO7739" s="226" t="s">
        <v>36368</v>
      </c>
      <c r="AP7739" s="227">
        <v>34341</v>
      </c>
      <c r="AR7739" s="207" t="s">
        <v>21953</v>
      </c>
      <c r="AS7739" s="208">
        <v>9934</v>
      </c>
      <c r="AT7739" s="93"/>
      <c r="AU7739" s="93"/>
      <c r="AV7739" s="93"/>
    </row>
    <row r="7740" spans="35:48" x14ac:dyDescent="0.55000000000000004">
      <c r="AI7740" s="276" t="s">
        <v>70696</v>
      </c>
      <c r="AJ7740" s="277">
        <v>402.7</v>
      </c>
      <c r="AL7740" s="246" t="s">
        <v>33751</v>
      </c>
      <c r="AM7740" s="247">
        <v>109238.67</v>
      </c>
      <c r="AO7740" s="226" t="s">
        <v>35170</v>
      </c>
      <c r="AP7740" s="227">
        <v>267330.90999999997</v>
      </c>
      <c r="AR7740" s="207" t="s">
        <v>21954</v>
      </c>
      <c r="AS7740" s="208">
        <v>157361.1</v>
      </c>
      <c r="AT7740" s="93"/>
      <c r="AU7740" s="93"/>
      <c r="AV7740" s="93"/>
    </row>
    <row r="7741" spans="35:48" x14ac:dyDescent="0.55000000000000004">
      <c r="AI7741" s="276" t="s">
        <v>64754</v>
      </c>
      <c r="AJ7741" s="277">
        <v>71.98</v>
      </c>
      <c r="AL7741" s="246" t="s">
        <v>36391</v>
      </c>
      <c r="AM7741" s="247">
        <v>61607.33</v>
      </c>
      <c r="AO7741" s="226" t="s">
        <v>47009</v>
      </c>
      <c r="AP7741" s="227">
        <v>1731.4</v>
      </c>
      <c r="AR7741" s="207" t="s">
        <v>21955</v>
      </c>
      <c r="AS7741" s="208">
        <v>12149.55</v>
      </c>
      <c r="AT7741" s="93"/>
      <c r="AU7741" s="93"/>
      <c r="AV7741" s="93"/>
    </row>
    <row r="7742" spans="35:48" x14ac:dyDescent="0.55000000000000004">
      <c r="AI7742" s="276" t="s">
        <v>60086</v>
      </c>
      <c r="AJ7742" s="277">
        <v>827.91</v>
      </c>
      <c r="AL7742" s="246" t="s">
        <v>22203</v>
      </c>
      <c r="AM7742" s="247">
        <v>10648</v>
      </c>
      <c r="AO7742" s="226" t="s">
        <v>36369</v>
      </c>
      <c r="AP7742" s="227">
        <v>3941.92</v>
      </c>
      <c r="AR7742" s="207" t="s">
        <v>21956</v>
      </c>
      <c r="AS7742" s="208">
        <v>38543.24</v>
      </c>
      <c r="AT7742" s="93"/>
      <c r="AU7742" s="93"/>
      <c r="AV7742" s="93"/>
    </row>
    <row r="7743" spans="35:48" x14ac:dyDescent="0.55000000000000004">
      <c r="AI7743" s="276" t="s">
        <v>35453</v>
      </c>
      <c r="AJ7743" s="277">
        <v>17333.32</v>
      </c>
      <c r="AL7743" s="246" t="s">
        <v>40375</v>
      </c>
      <c r="AM7743" s="247">
        <v>2665.9</v>
      </c>
      <c r="AO7743" s="226" t="s">
        <v>42623</v>
      </c>
      <c r="AP7743" s="227">
        <v>2293652.7999999998</v>
      </c>
      <c r="AR7743" s="207" t="s">
        <v>21957</v>
      </c>
      <c r="AS7743" s="208">
        <v>51756.959999999999</v>
      </c>
      <c r="AT7743" s="93"/>
      <c r="AU7743" s="93"/>
      <c r="AV7743" s="93"/>
    </row>
    <row r="7744" spans="35:48" x14ac:dyDescent="0.55000000000000004">
      <c r="AI7744" s="276" t="s">
        <v>35455</v>
      </c>
      <c r="AJ7744" s="277">
        <v>3595.34</v>
      </c>
      <c r="AL7744" s="246" t="s">
        <v>36392</v>
      </c>
      <c r="AM7744" s="247">
        <v>7060.25</v>
      </c>
      <c r="AO7744" s="226" t="s">
        <v>40368</v>
      </c>
      <c r="AP7744" s="227">
        <v>15669</v>
      </c>
      <c r="AR7744" s="207" t="s">
        <v>21958</v>
      </c>
      <c r="AS7744" s="208">
        <v>1442.5</v>
      </c>
      <c r="AT7744" s="93"/>
      <c r="AU7744" s="93"/>
      <c r="AV7744" s="93"/>
    </row>
    <row r="7745" spans="35:48" x14ac:dyDescent="0.55000000000000004">
      <c r="AI7745" s="276" t="s">
        <v>35456</v>
      </c>
      <c r="AJ7745" s="277">
        <v>1440.98</v>
      </c>
      <c r="AL7745" s="246" t="s">
        <v>52794</v>
      </c>
      <c r="AM7745" s="247">
        <v>323846.71999999997</v>
      </c>
      <c r="AO7745" s="226" t="s">
        <v>36370</v>
      </c>
      <c r="AP7745" s="227">
        <v>174039.43</v>
      </c>
      <c r="AR7745" s="207" t="s">
        <v>13689</v>
      </c>
      <c r="AS7745" s="208">
        <v>4800</v>
      </c>
      <c r="AT7745" s="93"/>
      <c r="AU7745" s="93"/>
      <c r="AV7745" s="93"/>
    </row>
    <row r="7746" spans="35:48" x14ac:dyDescent="0.55000000000000004">
      <c r="AI7746" s="276" t="s">
        <v>35457</v>
      </c>
      <c r="AJ7746" s="277">
        <v>4801.05</v>
      </c>
      <c r="AL7746" s="246" t="s">
        <v>33752</v>
      </c>
      <c r="AM7746" s="247">
        <v>69158.100000000006</v>
      </c>
      <c r="AO7746" s="226" t="s">
        <v>42624</v>
      </c>
      <c r="AP7746" s="227">
        <v>818.56</v>
      </c>
      <c r="AR7746" s="207" t="s">
        <v>13690</v>
      </c>
      <c r="AS7746" s="208">
        <v>7902.39</v>
      </c>
      <c r="AT7746" s="93"/>
      <c r="AU7746" s="93"/>
      <c r="AV7746" s="93"/>
    </row>
    <row r="7747" spans="35:48" x14ac:dyDescent="0.55000000000000004">
      <c r="AI7747" s="276" t="s">
        <v>35458</v>
      </c>
      <c r="AJ7747" s="277">
        <v>3075.4</v>
      </c>
      <c r="AL7747" s="246" t="s">
        <v>36393</v>
      </c>
      <c r="AM7747" s="247">
        <v>40290.660000000003</v>
      </c>
      <c r="AO7747" s="226" t="s">
        <v>21966</v>
      </c>
      <c r="AP7747" s="227">
        <v>125850</v>
      </c>
      <c r="AR7747" s="207" t="s">
        <v>13691</v>
      </c>
      <c r="AS7747" s="208">
        <v>22729.58</v>
      </c>
      <c r="AT7747" s="93"/>
      <c r="AU7747" s="93"/>
      <c r="AV7747" s="93"/>
    </row>
    <row r="7748" spans="35:48" x14ac:dyDescent="0.55000000000000004">
      <c r="AI7748" s="276" t="s">
        <v>53362</v>
      </c>
      <c r="AJ7748" s="277">
        <v>100146.74</v>
      </c>
      <c r="AL7748" s="246" t="s">
        <v>50056</v>
      </c>
      <c r="AM7748" s="247">
        <v>1633.66</v>
      </c>
      <c r="AO7748" s="226" t="s">
        <v>52746</v>
      </c>
      <c r="AP7748" s="227">
        <v>465953.98</v>
      </c>
      <c r="AR7748" s="207" t="s">
        <v>21959</v>
      </c>
      <c r="AS7748" s="208">
        <v>15728.53</v>
      </c>
      <c r="AT7748" s="93"/>
      <c r="AU7748" s="93"/>
      <c r="AV7748" s="93"/>
    </row>
    <row r="7749" spans="35:48" x14ac:dyDescent="0.55000000000000004">
      <c r="AI7749" s="276" t="s">
        <v>53364</v>
      </c>
      <c r="AJ7749" s="277">
        <v>95745.99</v>
      </c>
      <c r="AL7749" s="246" t="s">
        <v>62055</v>
      </c>
      <c r="AM7749" s="247">
        <v>6866.57</v>
      </c>
      <c r="AO7749" s="226" t="s">
        <v>45060</v>
      </c>
      <c r="AP7749" s="227">
        <v>-1707.85</v>
      </c>
      <c r="AR7749" s="207" t="s">
        <v>13692</v>
      </c>
      <c r="AS7749" s="208">
        <v>3974.95</v>
      </c>
      <c r="AT7749" s="93"/>
      <c r="AU7749" s="93"/>
      <c r="AV7749" s="93"/>
    </row>
    <row r="7750" spans="35:48" x14ac:dyDescent="0.55000000000000004">
      <c r="AI7750" s="276" t="s">
        <v>35460</v>
      </c>
      <c r="AJ7750" s="277">
        <v>25366.79</v>
      </c>
      <c r="AL7750" s="246" t="s">
        <v>64446</v>
      </c>
      <c r="AM7750" s="247">
        <v>-16243.76</v>
      </c>
      <c r="AO7750" s="226" t="s">
        <v>33727</v>
      </c>
      <c r="AP7750" s="227">
        <v>361008.19</v>
      </c>
      <c r="AR7750" s="207" t="s">
        <v>21960</v>
      </c>
      <c r="AS7750" s="208">
        <v>46516.51</v>
      </c>
      <c r="AT7750" s="93"/>
      <c r="AU7750" s="93"/>
      <c r="AV7750" s="93"/>
    </row>
    <row r="7751" spans="35:48" x14ac:dyDescent="0.55000000000000004">
      <c r="AI7751" s="276" t="s">
        <v>40556</v>
      </c>
      <c r="AJ7751" s="277">
        <v>21830.98</v>
      </c>
      <c r="AL7751" s="246" t="s">
        <v>56252</v>
      </c>
      <c r="AM7751" s="247">
        <v>220000</v>
      </c>
      <c r="AO7751" s="226" t="s">
        <v>52747</v>
      </c>
      <c r="AP7751" s="227">
        <v>200</v>
      </c>
      <c r="AR7751" s="207" t="s">
        <v>21961</v>
      </c>
      <c r="AS7751" s="208">
        <v>42709</v>
      </c>
      <c r="AT7751" s="93"/>
      <c r="AU7751" s="93"/>
      <c r="AV7751" s="93"/>
    </row>
    <row r="7752" spans="35:48" x14ac:dyDescent="0.55000000000000004">
      <c r="AI7752" s="276" t="s">
        <v>35461</v>
      </c>
      <c r="AJ7752" s="277">
        <v>16992.59</v>
      </c>
      <c r="AL7752" s="246" t="s">
        <v>62056</v>
      </c>
      <c r="AM7752" s="247">
        <v>6941.13</v>
      </c>
      <c r="AO7752" s="226" t="s">
        <v>52748</v>
      </c>
      <c r="AP7752" s="227">
        <v>15.3</v>
      </c>
      <c r="AR7752" s="207" t="s">
        <v>21962</v>
      </c>
      <c r="AS7752" s="208">
        <v>23520</v>
      </c>
      <c r="AT7752" s="93"/>
      <c r="AU7752" s="93"/>
      <c r="AV7752" s="93"/>
    </row>
    <row r="7753" spans="35:48" x14ac:dyDescent="0.55000000000000004">
      <c r="AI7753" s="276" t="s">
        <v>35462</v>
      </c>
      <c r="AJ7753" s="277">
        <v>60786.7</v>
      </c>
      <c r="AL7753" s="246" t="s">
        <v>52795</v>
      </c>
      <c r="AM7753" s="247">
        <v>6300</v>
      </c>
      <c r="AO7753" s="226" t="s">
        <v>52749</v>
      </c>
      <c r="AP7753" s="227">
        <v>48.2</v>
      </c>
      <c r="AR7753" s="207" t="s">
        <v>21963</v>
      </c>
      <c r="AS7753" s="208">
        <v>528.12</v>
      </c>
      <c r="AT7753" s="93"/>
      <c r="AU7753" s="93"/>
      <c r="AV7753" s="93"/>
    </row>
    <row r="7754" spans="35:48" x14ac:dyDescent="0.55000000000000004">
      <c r="AI7754" s="276" t="s">
        <v>35463</v>
      </c>
      <c r="AJ7754" s="277">
        <v>33916.519999999997</v>
      </c>
      <c r="AL7754" s="246" t="s">
        <v>52796</v>
      </c>
      <c r="AM7754" s="247">
        <v>1001.7</v>
      </c>
      <c r="AO7754" s="226" t="s">
        <v>48035</v>
      </c>
      <c r="AP7754" s="227">
        <v>23710.87</v>
      </c>
      <c r="AR7754" s="207" t="s">
        <v>21964</v>
      </c>
      <c r="AS7754" s="208">
        <v>1972</v>
      </c>
      <c r="AT7754" s="93"/>
      <c r="AU7754" s="93"/>
      <c r="AV7754" s="93"/>
    </row>
    <row r="7755" spans="35:48" x14ac:dyDescent="0.55000000000000004">
      <c r="AI7755" s="276" t="s">
        <v>69777</v>
      </c>
      <c r="AJ7755" s="277">
        <v>12854.64</v>
      </c>
      <c r="AL7755" s="246" t="s">
        <v>52797</v>
      </c>
      <c r="AM7755" s="247">
        <v>3244.24</v>
      </c>
      <c r="AO7755" s="226" t="s">
        <v>52750</v>
      </c>
      <c r="AP7755" s="227">
        <v>14271.46</v>
      </c>
      <c r="AR7755" s="207" t="s">
        <v>21965</v>
      </c>
      <c r="AS7755" s="208">
        <v>100000</v>
      </c>
      <c r="AT7755" s="93"/>
      <c r="AU7755" s="93"/>
      <c r="AV7755" s="93"/>
    </row>
    <row r="7756" spans="35:48" x14ac:dyDescent="0.55000000000000004">
      <c r="AI7756" s="276" t="s">
        <v>68482</v>
      </c>
      <c r="AJ7756" s="277">
        <v>625.66999999999996</v>
      </c>
      <c r="AL7756" s="246" t="s">
        <v>62057</v>
      </c>
      <c r="AM7756" s="247">
        <v>138.38</v>
      </c>
      <c r="AO7756" s="226" t="s">
        <v>52751</v>
      </c>
      <c r="AP7756" s="227">
        <v>1063.46</v>
      </c>
      <c r="AR7756" s="207" t="s">
        <v>21966</v>
      </c>
      <c r="AS7756" s="208">
        <v>112275</v>
      </c>
      <c r="AT7756" s="93"/>
      <c r="AU7756" s="93"/>
      <c r="AV7756" s="93"/>
    </row>
    <row r="7757" spans="35:48" x14ac:dyDescent="0.55000000000000004">
      <c r="AI7757" s="276" t="s">
        <v>59767</v>
      </c>
      <c r="AJ7757" s="277">
        <v>7200</v>
      </c>
      <c r="AL7757" s="246" t="s">
        <v>61458</v>
      </c>
      <c r="AM7757" s="247">
        <v>3210.76</v>
      </c>
      <c r="AO7757" s="226" t="s">
        <v>52752</v>
      </c>
      <c r="AP7757" s="227">
        <v>3439.43</v>
      </c>
      <c r="AR7757" s="207" t="s">
        <v>21967</v>
      </c>
      <c r="AS7757" s="208">
        <v>228.2</v>
      </c>
      <c r="AT7757" s="93"/>
      <c r="AU7757" s="93"/>
      <c r="AV7757" s="93"/>
    </row>
    <row r="7758" spans="35:48" x14ac:dyDescent="0.55000000000000004">
      <c r="AI7758" s="276" t="s">
        <v>70697</v>
      </c>
      <c r="AJ7758" s="277">
        <v>2000</v>
      </c>
      <c r="AL7758" s="246" t="s">
        <v>64447</v>
      </c>
      <c r="AM7758" s="247">
        <v>156.51</v>
      </c>
      <c r="AO7758" s="226" t="s">
        <v>52753</v>
      </c>
      <c r="AP7758" s="227">
        <v>1943.58</v>
      </c>
      <c r="AR7758" s="207" t="s">
        <v>21968</v>
      </c>
      <c r="AS7758" s="208">
        <v>11572.23</v>
      </c>
      <c r="AT7758" s="93"/>
      <c r="AU7758" s="93"/>
      <c r="AV7758" s="93"/>
    </row>
    <row r="7759" spans="35:48" x14ac:dyDescent="0.55000000000000004">
      <c r="AI7759" s="276" t="s">
        <v>70698</v>
      </c>
      <c r="AJ7759" s="277">
        <v>152.99</v>
      </c>
      <c r="AL7759" s="246" t="s">
        <v>59656</v>
      </c>
      <c r="AM7759" s="247">
        <v>2601.2199999999998</v>
      </c>
      <c r="AO7759" s="226" t="s">
        <v>52754</v>
      </c>
      <c r="AP7759" s="227">
        <v>4096.22</v>
      </c>
      <c r="AR7759" s="207" t="s">
        <v>21969</v>
      </c>
      <c r="AS7759" s="208">
        <v>81599.7</v>
      </c>
      <c r="AT7759" s="93"/>
      <c r="AU7759" s="93"/>
      <c r="AV7759" s="93"/>
    </row>
    <row r="7760" spans="35:48" x14ac:dyDescent="0.55000000000000004">
      <c r="AI7760" s="276" t="s">
        <v>70699</v>
      </c>
      <c r="AJ7760" s="277">
        <v>500.4</v>
      </c>
      <c r="AL7760" s="246" t="s">
        <v>61459</v>
      </c>
      <c r="AM7760" s="247">
        <v>964.28</v>
      </c>
      <c r="AO7760" s="226" t="s">
        <v>50046</v>
      </c>
      <c r="AP7760" s="227">
        <v>31440.54</v>
      </c>
      <c r="AR7760" s="207" t="s">
        <v>21970</v>
      </c>
      <c r="AS7760" s="208">
        <v>12149.55</v>
      </c>
      <c r="AT7760" s="93"/>
      <c r="AU7760" s="93"/>
      <c r="AV7760" s="93"/>
    </row>
    <row r="7761" spans="35:48" x14ac:dyDescent="0.55000000000000004">
      <c r="AI7761" s="276" t="s">
        <v>68483</v>
      </c>
      <c r="AJ7761" s="277">
        <v>6984.19</v>
      </c>
      <c r="AL7761" s="246" t="s">
        <v>50058</v>
      </c>
      <c r="AM7761" s="247">
        <v>2807.53</v>
      </c>
      <c r="AO7761" s="226" t="s">
        <v>52755</v>
      </c>
      <c r="AP7761" s="227">
        <v>50750</v>
      </c>
      <c r="AR7761" s="207" t="s">
        <v>21971</v>
      </c>
      <c r="AS7761" s="208">
        <v>41547.53</v>
      </c>
      <c r="AT7761" s="93"/>
      <c r="AU7761" s="93"/>
      <c r="AV7761" s="93"/>
    </row>
    <row r="7762" spans="35:48" x14ac:dyDescent="0.55000000000000004">
      <c r="AI7762" s="276" t="s">
        <v>59771</v>
      </c>
      <c r="AJ7762" s="277">
        <v>14.88</v>
      </c>
      <c r="AL7762" s="246" t="s">
        <v>62667</v>
      </c>
      <c r="AM7762" s="247">
        <v>87000</v>
      </c>
      <c r="AO7762" s="226" t="s">
        <v>45061</v>
      </c>
      <c r="AP7762" s="227">
        <v>317411.96999999997</v>
      </c>
      <c r="AR7762" s="207" t="s">
        <v>21972</v>
      </c>
      <c r="AS7762" s="208">
        <v>4272.5600000000004</v>
      </c>
      <c r="AT7762" s="93"/>
      <c r="AU7762" s="93"/>
      <c r="AV7762" s="93"/>
    </row>
    <row r="7763" spans="35:48" x14ac:dyDescent="0.55000000000000004">
      <c r="AI7763" s="276" t="s">
        <v>70700</v>
      </c>
      <c r="AJ7763" s="277">
        <v>950</v>
      </c>
      <c r="AL7763" s="246" t="s">
        <v>59657</v>
      </c>
      <c r="AM7763" s="247">
        <v>14469.95</v>
      </c>
      <c r="AO7763" s="226" t="s">
        <v>45062</v>
      </c>
      <c r="AP7763" s="227">
        <v>24282.03</v>
      </c>
      <c r="AR7763" s="207" t="s">
        <v>21973</v>
      </c>
      <c r="AS7763" s="208">
        <v>38543.24</v>
      </c>
      <c r="AT7763" s="93"/>
      <c r="AU7763" s="93"/>
      <c r="AV7763" s="93"/>
    </row>
    <row r="7764" spans="35:48" x14ac:dyDescent="0.55000000000000004">
      <c r="AI7764" s="276" t="s">
        <v>68484</v>
      </c>
      <c r="AJ7764" s="277">
        <v>5778</v>
      </c>
      <c r="AL7764" s="246" t="s">
        <v>57518</v>
      </c>
      <c r="AM7764" s="247">
        <v>33000</v>
      </c>
      <c r="AO7764" s="226" t="s">
        <v>21994</v>
      </c>
      <c r="AP7764" s="227">
        <v>2025.92</v>
      </c>
      <c r="AR7764" s="207" t="s">
        <v>21974</v>
      </c>
      <c r="AS7764" s="208">
        <v>53618.87</v>
      </c>
      <c r="AT7764" s="93"/>
      <c r="AU7764" s="93"/>
      <c r="AV7764" s="93"/>
    </row>
    <row r="7765" spans="35:48" x14ac:dyDescent="0.55000000000000004">
      <c r="AI7765" s="276" t="s">
        <v>68485</v>
      </c>
      <c r="AJ7765" s="277">
        <v>3771</v>
      </c>
      <c r="AL7765" s="246" t="s">
        <v>58569</v>
      </c>
      <c r="AM7765" s="247">
        <v>5050</v>
      </c>
      <c r="AO7765" s="226" t="s">
        <v>45063</v>
      </c>
      <c r="AP7765" s="227">
        <v>100025</v>
      </c>
      <c r="AR7765" s="207" t="s">
        <v>21975</v>
      </c>
      <c r="AS7765" s="208">
        <v>8929.7999999999993</v>
      </c>
      <c r="AT7765" s="93"/>
      <c r="AU7765" s="93"/>
      <c r="AV7765" s="93"/>
    </row>
    <row r="7766" spans="35:48" x14ac:dyDescent="0.55000000000000004">
      <c r="AI7766" s="276" t="s">
        <v>40560</v>
      </c>
      <c r="AJ7766" s="277">
        <v>188934.52</v>
      </c>
      <c r="AL7766" s="246" t="s">
        <v>57519</v>
      </c>
      <c r="AM7766" s="247">
        <v>10453.92</v>
      </c>
      <c r="AO7766" s="226" t="s">
        <v>45064</v>
      </c>
      <c r="AP7766" s="227">
        <v>7651.96</v>
      </c>
      <c r="AR7766" s="207" t="s">
        <v>21976</v>
      </c>
      <c r="AS7766" s="208">
        <v>21591.24</v>
      </c>
      <c r="AT7766" s="93"/>
      <c r="AU7766" s="93"/>
      <c r="AV7766" s="93"/>
    </row>
    <row r="7767" spans="35:48" x14ac:dyDescent="0.55000000000000004">
      <c r="AI7767" s="276" t="s">
        <v>63321</v>
      </c>
      <c r="AJ7767" s="277">
        <v>24452</v>
      </c>
      <c r="AL7767" s="246" t="s">
        <v>58570</v>
      </c>
      <c r="AM7767" s="247">
        <v>30384.89</v>
      </c>
      <c r="AO7767" s="226" t="s">
        <v>22003</v>
      </c>
      <c r="AP7767" s="227">
        <v>1780.25</v>
      </c>
      <c r="AR7767" s="207" t="s">
        <v>21977</v>
      </c>
      <c r="AS7767" s="208">
        <v>51756.959999999999</v>
      </c>
      <c r="AT7767" s="93"/>
      <c r="AU7767" s="93"/>
      <c r="AV7767" s="93"/>
    </row>
    <row r="7768" spans="35:48" x14ac:dyDescent="0.55000000000000004">
      <c r="AI7768" s="276" t="s">
        <v>39399</v>
      </c>
      <c r="AJ7768" s="277">
        <v>728178.15</v>
      </c>
      <c r="AL7768" s="246" t="s">
        <v>60542</v>
      </c>
      <c r="AM7768" s="247">
        <v>10397.99</v>
      </c>
      <c r="AO7768" s="226" t="s">
        <v>22006</v>
      </c>
      <c r="AP7768" s="227">
        <v>1212.1400000000001</v>
      </c>
      <c r="AR7768" s="207" t="s">
        <v>21978</v>
      </c>
      <c r="AS7768" s="208">
        <v>1442.5</v>
      </c>
      <c r="AT7768" s="93"/>
      <c r="AU7768" s="93"/>
      <c r="AV7768" s="93"/>
    </row>
    <row r="7769" spans="35:48" x14ac:dyDescent="0.55000000000000004">
      <c r="AI7769" s="276" t="s">
        <v>45443</v>
      </c>
      <c r="AJ7769" s="277">
        <v>181557.92</v>
      </c>
      <c r="AL7769" s="246" t="s">
        <v>52800</v>
      </c>
      <c r="AM7769" s="247">
        <v>350</v>
      </c>
      <c r="AO7769" s="226" t="s">
        <v>22007</v>
      </c>
      <c r="AP7769" s="227">
        <v>278.25</v>
      </c>
      <c r="AR7769" s="207" t="s">
        <v>13694</v>
      </c>
      <c r="AS7769" s="208">
        <v>17689.36</v>
      </c>
      <c r="AT7769" s="93"/>
      <c r="AU7769" s="93"/>
      <c r="AV7769" s="93"/>
    </row>
    <row r="7770" spans="35:48" x14ac:dyDescent="0.55000000000000004">
      <c r="AI7770" s="276" t="s">
        <v>68486</v>
      </c>
      <c r="AJ7770" s="277">
        <v>244329.37</v>
      </c>
      <c r="AL7770" s="246" t="s">
        <v>52801</v>
      </c>
      <c r="AM7770" s="247">
        <v>6735.65</v>
      </c>
      <c r="AO7770" s="226" t="s">
        <v>50047</v>
      </c>
      <c r="AP7770" s="227">
        <v>3575</v>
      </c>
      <c r="AR7770" s="207" t="s">
        <v>13695</v>
      </c>
      <c r="AS7770" s="208">
        <v>18505.89</v>
      </c>
      <c r="AT7770" s="93"/>
      <c r="AU7770" s="93"/>
      <c r="AV7770" s="93"/>
    </row>
    <row r="7771" spans="35:48" x14ac:dyDescent="0.55000000000000004">
      <c r="AI7771" s="276" t="s">
        <v>68487</v>
      </c>
      <c r="AJ7771" s="277">
        <v>17530.48</v>
      </c>
      <c r="AL7771" s="246" t="s">
        <v>63215</v>
      </c>
      <c r="AM7771" s="247">
        <v>14814.47</v>
      </c>
      <c r="AO7771" s="226" t="s">
        <v>22008</v>
      </c>
      <c r="AP7771" s="227">
        <v>10000</v>
      </c>
      <c r="AR7771" s="207" t="s">
        <v>13696</v>
      </c>
      <c r="AS7771" s="208">
        <v>51592.57</v>
      </c>
      <c r="AT7771" s="93"/>
      <c r="AU7771" s="93"/>
      <c r="AV7771" s="93"/>
    </row>
    <row r="7772" spans="35:48" x14ac:dyDescent="0.55000000000000004">
      <c r="AI7772" s="276" t="s">
        <v>53391</v>
      </c>
      <c r="AJ7772" s="277">
        <v>838.62</v>
      </c>
      <c r="AL7772" s="246" t="s">
        <v>63216</v>
      </c>
      <c r="AM7772" s="247">
        <v>1074.69</v>
      </c>
      <c r="AO7772" s="226" t="s">
        <v>22009</v>
      </c>
      <c r="AP7772" s="227">
        <v>748.4</v>
      </c>
      <c r="AR7772" s="207" t="s">
        <v>21979</v>
      </c>
      <c r="AS7772" s="208">
        <v>21707.53</v>
      </c>
      <c r="AT7772" s="93"/>
      <c r="AU7772" s="93"/>
      <c r="AV7772" s="93"/>
    </row>
    <row r="7773" spans="35:48" x14ac:dyDescent="0.55000000000000004">
      <c r="AI7773" s="276" t="s">
        <v>36591</v>
      </c>
      <c r="AJ7773" s="277">
        <v>151219.14000000001</v>
      </c>
      <c r="AL7773" s="246" t="s">
        <v>63217</v>
      </c>
      <c r="AM7773" s="247">
        <v>3629.83</v>
      </c>
      <c r="AO7773" s="226" t="s">
        <v>35172</v>
      </c>
      <c r="AP7773" s="227">
        <v>1057.0999999999999</v>
      </c>
      <c r="AR7773" s="207" t="s">
        <v>21980</v>
      </c>
      <c r="AS7773" s="208">
        <v>183904.63</v>
      </c>
      <c r="AT7773" s="93"/>
      <c r="AU7773" s="93"/>
      <c r="AV7773" s="93"/>
    </row>
    <row r="7774" spans="35:48" x14ac:dyDescent="0.55000000000000004">
      <c r="AI7774" s="276" t="s">
        <v>56445</v>
      </c>
      <c r="AJ7774" s="277">
        <v>1013928.29</v>
      </c>
      <c r="AL7774" s="246" t="s">
        <v>63218</v>
      </c>
      <c r="AM7774" s="247">
        <v>4431.01</v>
      </c>
      <c r="AO7774" s="226" t="s">
        <v>33733</v>
      </c>
      <c r="AP7774" s="227">
        <v>3789.77</v>
      </c>
      <c r="AR7774" s="207" t="s">
        <v>21981</v>
      </c>
      <c r="AS7774" s="208">
        <v>30641.84</v>
      </c>
      <c r="AT7774" s="93"/>
      <c r="AU7774" s="93"/>
      <c r="AV7774" s="93"/>
    </row>
    <row r="7775" spans="35:48" x14ac:dyDescent="0.55000000000000004">
      <c r="AI7775" s="276" t="s">
        <v>47178</v>
      </c>
      <c r="AJ7775" s="277">
        <v>36233.279999999999</v>
      </c>
      <c r="AL7775" s="246" t="s">
        <v>64448</v>
      </c>
      <c r="AM7775" s="247">
        <v>8400</v>
      </c>
      <c r="AO7775" s="226" t="s">
        <v>33734</v>
      </c>
      <c r="AP7775" s="227">
        <v>289.91000000000003</v>
      </c>
      <c r="AR7775" s="207" t="s">
        <v>21982</v>
      </c>
      <c r="AS7775" s="208">
        <v>5020</v>
      </c>
      <c r="AT7775" s="93"/>
      <c r="AU7775" s="93"/>
      <c r="AV7775" s="93"/>
    </row>
    <row r="7776" spans="35:48" x14ac:dyDescent="0.55000000000000004">
      <c r="AI7776" s="276" t="s">
        <v>36592</v>
      </c>
      <c r="AJ7776" s="277">
        <v>112821</v>
      </c>
      <c r="AL7776" s="246" t="s">
        <v>64449</v>
      </c>
      <c r="AM7776" s="247">
        <v>642.61</v>
      </c>
      <c r="AO7776" s="226" t="s">
        <v>33735</v>
      </c>
      <c r="AP7776" s="227">
        <v>821.62</v>
      </c>
      <c r="AR7776" s="207" t="s">
        <v>13697</v>
      </c>
      <c r="AS7776" s="208">
        <v>6175.15</v>
      </c>
      <c r="AT7776" s="93"/>
      <c r="AU7776" s="93"/>
      <c r="AV7776" s="93"/>
    </row>
    <row r="7777" spans="35:48" x14ac:dyDescent="0.55000000000000004">
      <c r="AI7777" s="276" t="s">
        <v>53396</v>
      </c>
      <c r="AJ7777" s="277">
        <v>18695.45</v>
      </c>
      <c r="AL7777" s="246" t="s">
        <v>64450</v>
      </c>
      <c r="AM7777" s="247">
        <v>2058.0100000000002</v>
      </c>
      <c r="AO7777" s="226" t="s">
        <v>33736</v>
      </c>
      <c r="AP7777" s="227">
        <v>15125</v>
      </c>
      <c r="AR7777" s="207" t="s">
        <v>21983</v>
      </c>
      <c r="AS7777" s="208">
        <v>501897.17</v>
      </c>
      <c r="AT7777" s="93"/>
      <c r="AU7777" s="93"/>
      <c r="AV7777" s="93"/>
    </row>
    <row r="7778" spans="35:48" x14ac:dyDescent="0.55000000000000004">
      <c r="AI7778" s="276" t="s">
        <v>68488</v>
      </c>
      <c r="AJ7778" s="277">
        <v>570.29999999999995</v>
      </c>
      <c r="AL7778" s="246" t="s">
        <v>63219</v>
      </c>
      <c r="AM7778" s="247">
        <v>9250</v>
      </c>
      <c r="AO7778" s="226" t="s">
        <v>33737</v>
      </c>
      <c r="AP7778" s="227">
        <v>1157.04</v>
      </c>
      <c r="AR7778" s="207" t="s">
        <v>21984</v>
      </c>
      <c r="AS7778" s="208">
        <v>36963.050000000003</v>
      </c>
      <c r="AT7778" s="93"/>
      <c r="AU7778" s="93"/>
      <c r="AV7778" s="93"/>
    </row>
    <row r="7779" spans="35:48" x14ac:dyDescent="0.55000000000000004">
      <c r="AI7779" s="276" t="s">
        <v>40561</v>
      </c>
      <c r="AJ7779" s="277">
        <v>26343.119999999999</v>
      </c>
      <c r="AL7779" s="246" t="s">
        <v>64451</v>
      </c>
      <c r="AM7779" s="247">
        <v>5038.07</v>
      </c>
      <c r="AO7779" s="226" t="s">
        <v>33738</v>
      </c>
      <c r="AP7779" s="227">
        <v>2628.7</v>
      </c>
      <c r="AR7779" s="207" t="s">
        <v>21985</v>
      </c>
      <c r="AS7779" s="208">
        <v>137376.5</v>
      </c>
      <c r="AT7779" s="93"/>
      <c r="AU7779" s="93"/>
      <c r="AV7779" s="93"/>
    </row>
    <row r="7780" spans="35:48" x14ac:dyDescent="0.55000000000000004">
      <c r="AI7780" s="276" t="s">
        <v>42824</v>
      </c>
      <c r="AJ7780" s="277">
        <v>99616.25</v>
      </c>
      <c r="AL7780" s="246" t="s">
        <v>62463</v>
      </c>
      <c r="AM7780" s="247">
        <v>18759.900000000001</v>
      </c>
      <c r="AO7780" s="226" t="s">
        <v>22010</v>
      </c>
      <c r="AP7780" s="227">
        <v>17500</v>
      </c>
      <c r="AR7780" s="207" t="s">
        <v>21986</v>
      </c>
      <c r="AS7780" s="208">
        <v>81599.7</v>
      </c>
      <c r="AT7780" s="93"/>
      <c r="AU7780" s="93"/>
      <c r="AV7780" s="93"/>
    </row>
    <row r="7781" spans="35:48" x14ac:dyDescent="0.55000000000000004">
      <c r="AI7781" s="276" t="s">
        <v>59180</v>
      </c>
      <c r="AJ7781" s="277">
        <v>13223.58</v>
      </c>
      <c r="AL7781" s="246" t="s">
        <v>50059</v>
      </c>
      <c r="AM7781" s="247">
        <v>8300.69</v>
      </c>
      <c r="AO7781" s="226" t="s">
        <v>22011</v>
      </c>
      <c r="AP7781" s="227">
        <v>31161.599999999999</v>
      </c>
      <c r="AR7781" s="207" t="s">
        <v>21987</v>
      </c>
      <c r="AS7781" s="208">
        <v>1970</v>
      </c>
      <c r="AT7781" s="93"/>
      <c r="AU7781" s="93"/>
      <c r="AV7781" s="93"/>
    </row>
    <row r="7782" spans="35:48" x14ac:dyDescent="0.55000000000000004">
      <c r="AI7782" s="276" t="s">
        <v>70701</v>
      </c>
      <c r="AJ7782" s="277">
        <v>7353.38</v>
      </c>
      <c r="AL7782" s="246" t="s">
        <v>64452</v>
      </c>
      <c r="AM7782" s="247">
        <v>-606.96</v>
      </c>
      <c r="AO7782" s="226" t="s">
        <v>52756</v>
      </c>
      <c r="AP7782" s="227">
        <v>4147.83</v>
      </c>
      <c r="AR7782" s="207" t="s">
        <v>21988</v>
      </c>
      <c r="AS7782" s="208">
        <v>150.69</v>
      </c>
      <c r="AT7782" s="93"/>
      <c r="AU7782" s="93"/>
      <c r="AV7782" s="93"/>
    </row>
    <row r="7783" spans="35:48" x14ac:dyDescent="0.55000000000000004">
      <c r="AI7783" s="276" t="s">
        <v>68489</v>
      </c>
      <c r="AJ7783" s="277">
        <v>6000</v>
      </c>
      <c r="AL7783" s="246" t="s">
        <v>56253</v>
      </c>
      <c r="AM7783" s="247">
        <v>11614</v>
      </c>
      <c r="AO7783" s="226" t="s">
        <v>52757</v>
      </c>
      <c r="AP7783" s="227">
        <v>6614</v>
      </c>
      <c r="AR7783" s="207" t="s">
        <v>21989</v>
      </c>
      <c r="AS7783" s="208">
        <v>13703.31</v>
      </c>
      <c r="AT7783" s="93"/>
      <c r="AU7783" s="93"/>
      <c r="AV7783" s="93"/>
    </row>
    <row r="7784" spans="35:48" x14ac:dyDescent="0.55000000000000004">
      <c r="AI7784" s="276" t="s">
        <v>39400</v>
      </c>
      <c r="AJ7784" s="277">
        <v>6500</v>
      </c>
      <c r="AL7784" s="246" t="s">
        <v>60543</v>
      </c>
      <c r="AM7784" s="247">
        <v>7600</v>
      </c>
      <c r="AO7784" s="226" t="s">
        <v>36373</v>
      </c>
      <c r="AP7784" s="227">
        <v>72170.75</v>
      </c>
      <c r="AR7784" s="207" t="s">
        <v>21990</v>
      </c>
      <c r="AS7784" s="208">
        <v>3950</v>
      </c>
      <c r="AT7784" s="93"/>
      <c r="AU7784" s="93"/>
      <c r="AV7784" s="93"/>
    </row>
    <row r="7785" spans="35:48" x14ac:dyDescent="0.55000000000000004">
      <c r="AI7785" s="276" t="s">
        <v>47179</v>
      </c>
      <c r="AJ7785" s="277">
        <v>1819.94</v>
      </c>
      <c r="AL7785" s="246" t="s">
        <v>64453</v>
      </c>
      <c r="AM7785" s="247">
        <v>429.02</v>
      </c>
      <c r="AO7785" s="226" t="s">
        <v>45065</v>
      </c>
      <c r="AP7785" s="227">
        <v>20725</v>
      </c>
      <c r="AR7785" s="207" t="s">
        <v>21991</v>
      </c>
      <c r="AS7785" s="208">
        <v>149</v>
      </c>
      <c r="AT7785" s="93"/>
      <c r="AU7785" s="93"/>
      <c r="AV7785" s="93"/>
    </row>
    <row r="7786" spans="35:48" x14ac:dyDescent="0.55000000000000004">
      <c r="AI7786" s="276" t="s">
        <v>63765</v>
      </c>
      <c r="AJ7786" s="277">
        <v>476849.27</v>
      </c>
      <c r="AL7786" s="246" t="s">
        <v>57520</v>
      </c>
      <c r="AM7786" s="247">
        <v>4500</v>
      </c>
      <c r="AO7786" s="226" t="s">
        <v>36374</v>
      </c>
      <c r="AP7786" s="227">
        <v>6867.11</v>
      </c>
      <c r="AR7786" s="207" t="s">
        <v>21992</v>
      </c>
      <c r="AS7786" s="208">
        <v>1128</v>
      </c>
      <c r="AT7786" s="93"/>
      <c r="AU7786" s="93"/>
      <c r="AV7786" s="93"/>
    </row>
    <row r="7787" spans="35:48" x14ac:dyDescent="0.55000000000000004">
      <c r="AI7787" s="276" t="s">
        <v>68490</v>
      </c>
      <c r="AJ7787" s="277">
        <v>43127.88</v>
      </c>
      <c r="AL7787" s="246" t="s">
        <v>57521</v>
      </c>
      <c r="AM7787" s="247">
        <v>344.24</v>
      </c>
      <c r="AO7787" s="226" t="s">
        <v>36375</v>
      </c>
      <c r="AP7787" s="227">
        <v>4425.8599999999997</v>
      </c>
      <c r="AR7787" s="207" t="s">
        <v>21993</v>
      </c>
      <c r="AS7787" s="208">
        <v>11243</v>
      </c>
      <c r="AT7787" s="93"/>
      <c r="AU7787" s="93"/>
      <c r="AV7787" s="93"/>
    </row>
    <row r="7788" spans="35:48" x14ac:dyDescent="0.55000000000000004">
      <c r="AI7788" s="276" t="s">
        <v>36594</v>
      </c>
      <c r="AJ7788" s="277">
        <v>147320.44</v>
      </c>
      <c r="AL7788" s="246" t="s">
        <v>59111</v>
      </c>
      <c r="AM7788" s="247">
        <v>1096.47</v>
      </c>
      <c r="AO7788" s="226" t="s">
        <v>36376</v>
      </c>
      <c r="AP7788" s="227">
        <v>6100.9</v>
      </c>
      <c r="AR7788" s="207" t="s">
        <v>21994</v>
      </c>
      <c r="AS7788" s="208">
        <v>36918.160000000003</v>
      </c>
      <c r="AT7788" s="93"/>
      <c r="AU7788" s="93"/>
      <c r="AV7788" s="93"/>
    </row>
    <row r="7789" spans="35:48" x14ac:dyDescent="0.55000000000000004">
      <c r="AI7789" s="276" t="s">
        <v>36595</v>
      </c>
      <c r="AJ7789" s="277">
        <v>463447.25</v>
      </c>
      <c r="AL7789" s="246" t="s">
        <v>59112</v>
      </c>
      <c r="AM7789" s="247">
        <v>190</v>
      </c>
      <c r="AO7789" s="226" t="s">
        <v>36377</v>
      </c>
      <c r="AP7789" s="227">
        <v>19</v>
      </c>
      <c r="AR7789" s="207" t="s">
        <v>21995</v>
      </c>
      <c r="AS7789" s="208">
        <v>292</v>
      </c>
      <c r="AT7789" s="93"/>
      <c r="AU7789" s="93"/>
      <c r="AV7789" s="93"/>
    </row>
    <row r="7790" spans="35:48" x14ac:dyDescent="0.55000000000000004">
      <c r="AI7790" s="276" t="s">
        <v>36596</v>
      </c>
      <c r="AJ7790" s="277">
        <v>157700.85999999999</v>
      </c>
      <c r="AL7790" s="246" t="s">
        <v>61460</v>
      </c>
      <c r="AM7790" s="247">
        <v>582.42999999999995</v>
      </c>
      <c r="AO7790" s="226" t="s">
        <v>35173</v>
      </c>
      <c r="AP7790" s="227">
        <v>6250</v>
      </c>
      <c r="AR7790" s="207" t="s">
        <v>21996</v>
      </c>
      <c r="AS7790" s="208">
        <v>2000</v>
      </c>
      <c r="AT7790" s="93"/>
      <c r="AU7790" s="93"/>
      <c r="AV7790" s="93"/>
    </row>
    <row r="7791" spans="35:48" x14ac:dyDescent="0.55000000000000004">
      <c r="AI7791" s="276" t="s">
        <v>48188</v>
      </c>
      <c r="AJ7791" s="277">
        <v>673172.93</v>
      </c>
      <c r="AL7791" s="246" t="s">
        <v>47020</v>
      </c>
      <c r="AM7791" s="247">
        <v>3924.1</v>
      </c>
      <c r="AO7791" s="226" t="s">
        <v>35174</v>
      </c>
      <c r="AP7791" s="227">
        <v>15535.8</v>
      </c>
      <c r="AR7791" s="207" t="s">
        <v>21997</v>
      </c>
      <c r="AS7791" s="208">
        <v>2450.09</v>
      </c>
      <c r="AT7791" s="93"/>
      <c r="AU7791" s="93"/>
      <c r="AV7791" s="93"/>
    </row>
    <row r="7792" spans="35:48" x14ac:dyDescent="0.55000000000000004">
      <c r="AI7792" s="276" t="s">
        <v>66692</v>
      </c>
      <c r="AJ7792" s="277">
        <v>80445.61</v>
      </c>
      <c r="AL7792" s="246" t="s">
        <v>47023</v>
      </c>
      <c r="AM7792" s="247">
        <v>2719.7</v>
      </c>
      <c r="AO7792" s="226" t="s">
        <v>47010</v>
      </c>
      <c r="AP7792" s="227">
        <v>6512</v>
      </c>
      <c r="AR7792" s="207" t="s">
        <v>21998</v>
      </c>
      <c r="AS7792" s="208">
        <v>16781.8</v>
      </c>
      <c r="AT7792" s="93"/>
      <c r="AU7792" s="93"/>
      <c r="AV7792" s="93"/>
    </row>
    <row r="7793" spans="35:48" x14ac:dyDescent="0.55000000000000004">
      <c r="AI7793" s="276" t="s">
        <v>68491</v>
      </c>
      <c r="AJ7793" s="277">
        <v>450000</v>
      </c>
      <c r="AL7793" s="246" t="s">
        <v>63220</v>
      </c>
      <c r="AM7793" s="247">
        <v>5074</v>
      </c>
      <c r="AO7793" s="226" t="s">
        <v>50048</v>
      </c>
      <c r="AP7793" s="227">
        <v>1111.96</v>
      </c>
      <c r="AR7793" s="207" t="s">
        <v>13699</v>
      </c>
      <c r="AS7793" s="208">
        <v>1217.69</v>
      </c>
      <c r="AT7793" s="93"/>
      <c r="AU7793" s="93"/>
      <c r="AV7793" s="93"/>
    </row>
    <row r="7794" spans="35:48" x14ac:dyDescent="0.55000000000000004">
      <c r="AI7794" s="276" t="s">
        <v>61220</v>
      </c>
      <c r="AJ7794" s="277">
        <v>68537.84</v>
      </c>
      <c r="AL7794" s="246" t="s">
        <v>63221</v>
      </c>
      <c r="AM7794" s="247">
        <v>6265</v>
      </c>
      <c r="AO7794" s="226" t="s">
        <v>48946</v>
      </c>
      <c r="AP7794" s="227">
        <v>6513</v>
      </c>
      <c r="AR7794" s="207" t="s">
        <v>13700</v>
      </c>
      <c r="AS7794" s="208">
        <v>1817.17</v>
      </c>
      <c r="AT7794" s="93"/>
      <c r="AU7794" s="93"/>
      <c r="AV7794" s="93"/>
    </row>
    <row r="7795" spans="35:48" x14ac:dyDescent="0.55000000000000004">
      <c r="AI7795" s="276" t="s">
        <v>66693</v>
      </c>
      <c r="AJ7795" s="277">
        <v>9540</v>
      </c>
      <c r="AL7795" s="246" t="s">
        <v>63222</v>
      </c>
      <c r="AM7795" s="247">
        <v>1800</v>
      </c>
      <c r="AO7795" s="226" t="s">
        <v>48947</v>
      </c>
      <c r="AP7795" s="227">
        <v>2012</v>
      </c>
      <c r="AR7795" s="207" t="s">
        <v>21999</v>
      </c>
      <c r="AS7795" s="208">
        <v>1233.97</v>
      </c>
      <c r="AT7795" s="93"/>
      <c r="AU7795" s="93"/>
      <c r="AV7795" s="93"/>
    </row>
    <row r="7796" spans="35:48" x14ac:dyDescent="0.55000000000000004">
      <c r="AI7796" s="276" t="s">
        <v>45444</v>
      </c>
      <c r="AJ7796" s="277">
        <v>850102.05</v>
      </c>
      <c r="AL7796" s="246" t="s">
        <v>57522</v>
      </c>
      <c r="AM7796" s="247">
        <v>519.87</v>
      </c>
      <c r="AO7796" s="226" t="s">
        <v>45066</v>
      </c>
      <c r="AP7796" s="227">
        <v>40000</v>
      </c>
      <c r="AR7796" s="207" t="s">
        <v>22000</v>
      </c>
      <c r="AS7796" s="208">
        <v>4.5</v>
      </c>
      <c r="AT7796" s="93"/>
      <c r="AU7796" s="93"/>
      <c r="AV7796" s="93"/>
    </row>
    <row r="7797" spans="35:48" x14ac:dyDescent="0.55000000000000004">
      <c r="AI7797" s="276" t="s">
        <v>50292</v>
      </c>
      <c r="AJ7797" s="277">
        <v>2852898.72</v>
      </c>
      <c r="AL7797" s="246" t="s">
        <v>59658</v>
      </c>
      <c r="AM7797" s="247">
        <v>2164.37</v>
      </c>
      <c r="AO7797" s="226" t="s">
        <v>45067</v>
      </c>
      <c r="AP7797" s="227">
        <v>3060</v>
      </c>
      <c r="AR7797" s="207" t="s">
        <v>22001</v>
      </c>
      <c r="AS7797" s="208">
        <v>2926</v>
      </c>
      <c r="AT7797" s="93"/>
      <c r="AU7797" s="93"/>
      <c r="AV7797" s="93"/>
    </row>
    <row r="7798" spans="35:48" x14ac:dyDescent="0.55000000000000004">
      <c r="AI7798" s="276" t="s">
        <v>42825</v>
      </c>
      <c r="AJ7798" s="277">
        <v>207281.51</v>
      </c>
      <c r="AL7798" s="246" t="s">
        <v>59659</v>
      </c>
      <c r="AM7798" s="247">
        <v>160.97999999999999</v>
      </c>
      <c r="AO7798" s="226" t="s">
        <v>45068</v>
      </c>
      <c r="AP7798" s="227">
        <v>15085.63</v>
      </c>
      <c r="AR7798" s="207" t="s">
        <v>22002</v>
      </c>
      <c r="AS7798" s="208">
        <v>2200</v>
      </c>
      <c r="AT7798" s="93"/>
      <c r="AU7798" s="93"/>
      <c r="AV7798" s="93"/>
    </row>
    <row r="7799" spans="35:48" x14ac:dyDescent="0.55000000000000004">
      <c r="AI7799" s="276" t="s">
        <v>68492</v>
      </c>
      <c r="AJ7799" s="277">
        <v>999551.86</v>
      </c>
      <c r="AL7799" s="246" t="s">
        <v>62668</v>
      </c>
      <c r="AM7799" s="247">
        <v>40.630000000000003</v>
      </c>
      <c r="AO7799" s="226" t="s">
        <v>45069</v>
      </c>
      <c r="AP7799" s="227">
        <v>1153.57</v>
      </c>
      <c r="AR7799" s="207" t="s">
        <v>22003</v>
      </c>
      <c r="AS7799" s="208">
        <v>4285.21</v>
      </c>
      <c r="AT7799" s="93"/>
      <c r="AU7799" s="93"/>
      <c r="AV7799" s="93"/>
    </row>
    <row r="7800" spans="35:48" x14ac:dyDescent="0.55000000000000004">
      <c r="AI7800" s="276" t="s">
        <v>63576</v>
      </c>
      <c r="AJ7800" s="277">
        <v>1095787</v>
      </c>
      <c r="AL7800" s="246" t="s">
        <v>40376</v>
      </c>
      <c r="AM7800" s="247">
        <v>2164.37</v>
      </c>
      <c r="AO7800" s="226" t="s">
        <v>48948</v>
      </c>
      <c r="AP7800" s="227">
        <v>5500</v>
      </c>
      <c r="AR7800" s="207" t="s">
        <v>22004</v>
      </c>
      <c r="AS7800" s="208">
        <v>991.88</v>
      </c>
      <c r="AT7800" s="93"/>
      <c r="AU7800" s="93"/>
      <c r="AV7800" s="93"/>
    </row>
    <row r="7801" spans="35:48" x14ac:dyDescent="0.55000000000000004">
      <c r="AI7801" s="276" t="s">
        <v>60676</v>
      </c>
      <c r="AJ7801" s="277">
        <v>-6583.09</v>
      </c>
      <c r="AL7801" s="246" t="s">
        <v>40377</v>
      </c>
      <c r="AM7801" s="247">
        <v>209.02</v>
      </c>
      <c r="AO7801" s="226" t="s">
        <v>36378</v>
      </c>
      <c r="AP7801" s="227">
        <v>2189.5100000000002</v>
      </c>
      <c r="AR7801" s="207" t="s">
        <v>22005</v>
      </c>
      <c r="AS7801" s="208">
        <v>316.5</v>
      </c>
      <c r="AT7801" s="93"/>
      <c r="AU7801" s="93"/>
      <c r="AV7801" s="93"/>
    </row>
    <row r="7802" spans="35:48" x14ac:dyDescent="0.55000000000000004">
      <c r="AI7802" s="276" t="s">
        <v>66694</v>
      </c>
      <c r="AJ7802" s="277">
        <v>272501.18</v>
      </c>
      <c r="AL7802" s="246" t="s">
        <v>40378</v>
      </c>
      <c r="AM7802" s="247">
        <v>550.16999999999996</v>
      </c>
      <c r="AO7802" s="226" t="s">
        <v>39234</v>
      </c>
      <c r="AP7802" s="227">
        <v>3205</v>
      </c>
      <c r="AR7802" s="207" t="s">
        <v>22006</v>
      </c>
      <c r="AS7802" s="208">
        <v>2950.86</v>
      </c>
      <c r="AT7802" s="93"/>
      <c r="AU7802" s="93"/>
      <c r="AV7802" s="93"/>
    </row>
    <row r="7803" spans="35:48" x14ac:dyDescent="0.55000000000000004">
      <c r="AI7803" s="276" t="s">
        <v>66695</v>
      </c>
      <c r="AJ7803" s="277">
        <v>137195.24</v>
      </c>
      <c r="AL7803" s="246" t="s">
        <v>59113</v>
      </c>
      <c r="AM7803" s="247">
        <v>13020</v>
      </c>
      <c r="AO7803" s="226" t="s">
        <v>39235</v>
      </c>
      <c r="AP7803" s="227">
        <v>48000</v>
      </c>
      <c r="AR7803" s="207" t="s">
        <v>22007</v>
      </c>
      <c r="AS7803" s="208">
        <v>1104.75</v>
      </c>
      <c r="AT7803" s="93"/>
      <c r="AU7803" s="93"/>
      <c r="AV7803" s="93"/>
    </row>
    <row r="7804" spans="35:48" x14ac:dyDescent="0.55000000000000004">
      <c r="AI7804" s="276" t="s">
        <v>53400</v>
      </c>
      <c r="AJ7804" s="277">
        <v>28.63</v>
      </c>
      <c r="AL7804" s="246" t="s">
        <v>63223</v>
      </c>
      <c r="AM7804" s="247">
        <v>996.03</v>
      </c>
      <c r="AO7804" s="226" t="s">
        <v>36379</v>
      </c>
      <c r="AP7804" s="227">
        <v>3879.48</v>
      </c>
      <c r="AR7804" s="207" t="s">
        <v>22008</v>
      </c>
      <c r="AS7804" s="208">
        <v>3000</v>
      </c>
      <c r="AT7804" s="93"/>
      <c r="AU7804" s="93"/>
      <c r="AV7804" s="93"/>
    </row>
    <row r="7805" spans="35:48" x14ac:dyDescent="0.55000000000000004">
      <c r="AI7805" s="276" t="s">
        <v>48190</v>
      </c>
      <c r="AJ7805" s="277">
        <v>342.4</v>
      </c>
      <c r="AL7805" s="246" t="s">
        <v>63224</v>
      </c>
      <c r="AM7805" s="247">
        <v>3194.97</v>
      </c>
      <c r="AO7805" s="226" t="s">
        <v>40369</v>
      </c>
      <c r="AP7805" s="227">
        <v>49300</v>
      </c>
      <c r="AR7805" s="207" t="s">
        <v>22009</v>
      </c>
      <c r="AS7805" s="208">
        <v>229.5</v>
      </c>
      <c r="AT7805" s="93"/>
      <c r="AU7805" s="93"/>
      <c r="AV7805" s="93"/>
    </row>
    <row r="7806" spans="35:48" x14ac:dyDescent="0.55000000000000004">
      <c r="AI7806" s="276" t="s">
        <v>60677</v>
      </c>
      <c r="AJ7806" s="277">
        <v>-7.09</v>
      </c>
      <c r="AL7806" s="246" t="s">
        <v>64454</v>
      </c>
      <c r="AM7806" s="247">
        <v>1916.39</v>
      </c>
      <c r="AO7806" s="226" t="s">
        <v>48036</v>
      </c>
      <c r="AP7806" s="227">
        <v>42618</v>
      </c>
      <c r="AR7806" s="207" t="s">
        <v>22010</v>
      </c>
      <c r="AS7806" s="208">
        <v>6250</v>
      </c>
      <c r="AT7806" s="93"/>
      <c r="AU7806" s="93"/>
      <c r="AV7806" s="93"/>
    </row>
    <row r="7807" spans="35:48" x14ac:dyDescent="0.55000000000000004">
      <c r="AI7807" s="276" t="s">
        <v>63766</v>
      </c>
      <c r="AJ7807" s="277">
        <v>5529.45</v>
      </c>
      <c r="AL7807" s="246" t="s">
        <v>64455</v>
      </c>
      <c r="AM7807" s="247">
        <v>145.08000000000001</v>
      </c>
      <c r="AO7807" s="226" t="s">
        <v>40370</v>
      </c>
      <c r="AP7807" s="227">
        <v>7559</v>
      </c>
      <c r="AR7807" s="207" t="s">
        <v>22011</v>
      </c>
      <c r="AS7807" s="208">
        <v>3555</v>
      </c>
      <c r="AT7807" s="93"/>
      <c r="AU7807" s="93"/>
      <c r="AV7807" s="93"/>
    </row>
    <row r="7808" spans="35:48" x14ac:dyDescent="0.55000000000000004">
      <c r="AI7808" s="276" t="s">
        <v>63767</v>
      </c>
      <c r="AJ7808" s="277">
        <v>423.01</v>
      </c>
      <c r="AL7808" s="246" t="s">
        <v>64456</v>
      </c>
      <c r="AM7808" s="247">
        <v>414.7</v>
      </c>
      <c r="AO7808" s="226" t="s">
        <v>48949</v>
      </c>
      <c r="AP7808" s="227">
        <v>27280</v>
      </c>
      <c r="AR7808" s="207" t="s">
        <v>22012</v>
      </c>
      <c r="AS7808" s="208">
        <v>18751.8</v>
      </c>
      <c r="AT7808" s="93"/>
      <c r="AU7808" s="93"/>
      <c r="AV7808" s="93"/>
    </row>
    <row r="7809" spans="35:48" x14ac:dyDescent="0.55000000000000004">
      <c r="AI7809" s="276" t="s">
        <v>63768</v>
      </c>
      <c r="AJ7809" s="277">
        <v>1383.47</v>
      </c>
      <c r="AL7809" s="246" t="s">
        <v>64457</v>
      </c>
      <c r="AM7809" s="247">
        <v>142.5</v>
      </c>
      <c r="AO7809" s="226" t="s">
        <v>48950</v>
      </c>
      <c r="AP7809" s="227">
        <v>44334.239999999998</v>
      </c>
      <c r="AR7809" s="207" t="s">
        <v>22013</v>
      </c>
      <c r="AS7809" s="208">
        <v>3000</v>
      </c>
      <c r="AT7809" s="93"/>
      <c r="AU7809" s="93"/>
      <c r="AV7809" s="93"/>
    </row>
    <row r="7810" spans="35:48" x14ac:dyDescent="0.55000000000000004">
      <c r="AI7810" s="276" t="s">
        <v>68493</v>
      </c>
      <c r="AJ7810" s="277">
        <v>4027.56</v>
      </c>
      <c r="AL7810" s="246" t="s">
        <v>57523</v>
      </c>
      <c r="AM7810" s="247">
        <v>538</v>
      </c>
      <c r="AO7810" s="226" t="s">
        <v>40371</v>
      </c>
      <c r="AP7810" s="227">
        <v>28533.38</v>
      </c>
      <c r="AR7810" s="207" t="s">
        <v>13702</v>
      </c>
      <c r="AS7810" s="208">
        <v>1597.88</v>
      </c>
      <c r="AT7810" s="93"/>
      <c r="AU7810" s="93"/>
      <c r="AV7810" s="93"/>
    </row>
    <row r="7811" spans="35:48" x14ac:dyDescent="0.55000000000000004">
      <c r="AI7811" s="276" t="s">
        <v>56446</v>
      </c>
      <c r="AJ7811" s="277">
        <v>8246.39</v>
      </c>
      <c r="AL7811" s="246" t="s">
        <v>57524</v>
      </c>
      <c r="AM7811" s="247">
        <v>82</v>
      </c>
      <c r="AO7811" s="226" t="s">
        <v>42625</v>
      </c>
      <c r="AP7811" s="227">
        <v>20900</v>
      </c>
      <c r="AR7811" s="207" t="s">
        <v>13703</v>
      </c>
      <c r="AS7811" s="208">
        <v>1817.17</v>
      </c>
      <c r="AT7811" s="93"/>
      <c r="AU7811" s="93"/>
      <c r="AV7811" s="93"/>
    </row>
    <row r="7812" spans="35:48" x14ac:dyDescent="0.55000000000000004">
      <c r="AI7812" s="276" t="s">
        <v>68494</v>
      </c>
      <c r="AJ7812" s="277">
        <v>28.68</v>
      </c>
      <c r="AL7812" s="246" t="s">
        <v>57525</v>
      </c>
      <c r="AM7812" s="247">
        <v>625274.24</v>
      </c>
      <c r="AO7812" s="226" t="s">
        <v>39236</v>
      </c>
      <c r="AP7812" s="227">
        <v>10576.83</v>
      </c>
      <c r="AR7812" s="207" t="s">
        <v>22014</v>
      </c>
      <c r="AS7812" s="208">
        <v>1233.97</v>
      </c>
      <c r="AT7812" s="93"/>
      <c r="AU7812" s="93"/>
      <c r="AV7812" s="93"/>
    </row>
    <row r="7813" spans="35:48" x14ac:dyDescent="0.55000000000000004">
      <c r="AI7813" s="276" t="s">
        <v>57725</v>
      </c>
      <c r="AJ7813" s="277">
        <v>3550</v>
      </c>
      <c r="AL7813" s="246" t="s">
        <v>57526</v>
      </c>
      <c r="AM7813" s="247">
        <v>93565.54</v>
      </c>
      <c r="AO7813" s="226" t="s">
        <v>42626</v>
      </c>
      <c r="AP7813" s="227">
        <v>50415</v>
      </c>
      <c r="AR7813" s="207" t="s">
        <v>22015</v>
      </c>
      <c r="AS7813" s="208">
        <v>4.5</v>
      </c>
      <c r="AT7813" s="93"/>
      <c r="AU7813" s="93"/>
      <c r="AV7813" s="93"/>
    </row>
    <row r="7814" spans="35:48" x14ac:dyDescent="0.55000000000000004">
      <c r="AI7814" s="276" t="s">
        <v>60679</v>
      </c>
      <c r="AJ7814" s="277">
        <v>637.73</v>
      </c>
      <c r="AL7814" s="246" t="s">
        <v>52807</v>
      </c>
      <c r="AM7814" s="247">
        <v>1270.0899999999999</v>
      </c>
      <c r="AO7814" s="226" t="s">
        <v>48037</v>
      </c>
      <c r="AP7814" s="227">
        <v>54767</v>
      </c>
      <c r="AR7814" s="207" t="s">
        <v>22016</v>
      </c>
      <c r="AS7814" s="208">
        <v>9325</v>
      </c>
      <c r="AT7814" s="93"/>
      <c r="AU7814" s="93"/>
      <c r="AV7814" s="93"/>
    </row>
    <row r="7815" spans="35:48" x14ac:dyDescent="0.55000000000000004">
      <c r="AI7815" s="276" t="s">
        <v>61221</v>
      </c>
      <c r="AJ7815" s="277">
        <v>7815.45</v>
      </c>
      <c r="AL7815" s="246" t="s">
        <v>57527</v>
      </c>
      <c r="AM7815" s="247">
        <v>170362.35</v>
      </c>
      <c r="AO7815" s="226" t="s">
        <v>48951</v>
      </c>
      <c r="AP7815" s="227">
        <v>6834.96</v>
      </c>
      <c r="AR7815" s="207" t="s">
        <v>22017</v>
      </c>
      <c r="AS7815" s="208">
        <v>2200</v>
      </c>
      <c r="AT7815" s="93"/>
      <c r="AU7815" s="93"/>
      <c r="AV7815" s="93"/>
    </row>
    <row r="7816" spans="35:48" x14ac:dyDescent="0.55000000000000004">
      <c r="AI7816" s="276" t="s">
        <v>70071</v>
      </c>
      <c r="AJ7816" s="277">
        <v>-18.43</v>
      </c>
      <c r="AL7816" s="246" t="s">
        <v>57528</v>
      </c>
      <c r="AM7816" s="247">
        <v>29.17</v>
      </c>
      <c r="AO7816" s="226" t="s">
        <v>48952</v>
      </c>
      <c r="AP7816" s="227">
        <v>523.04</v>
      </c>
      <c r="AR7816" s="207" t="s">
        <v>22018</v>
      </c>
      <c r="AS7816" s="208">
        <v>7863.3</v>
      </c>
      <c r="AT7816" s="93"/>
      <c r="AU7816" s="93"/>
      <c r="AV7816" s="93"/>
    </row>
    <row r="7817" spans="35:48" x14ac:dyDescent="0.55000000000000004">
      <c r="AI7817" s="276" t="s">
        <v>68495</v>
      </c>
      <c r="AJ7817" s="277">
        <v>442.5</v>
      </c>
      <c r="AL7817" s="246" t="s">
        <v>50068</v>
      </c>
      <c r="AM7817" s="247">
        <v>21888.73</v>
      </c>
      <c r="AO7817" s="226" t="s">
        <v>45070</v>
      </c>
      <c r="AP7817" s="227">
        <v>4000</v>
      </c>
      <c r="AR7817" s="207" t="s">
        <v>22019</v>
      </c>
      <c r="AS7817" s="208">
        <v>24597.8</v>
      </c>
      <c r="AT7817" s="93"/>
      <c r="AU7817" s="93"/>
      <c r="AV7817" s="93"/>
    </row>
    <row r="7818" spans="35:48" x14ac:dyDescent="0.55000000000000004">
      <c r="AI7818" s="276" t="s">
        <v>64756</v>
      </c>
      <c r="AJ7818" s="277">
        <v>30000</v>
      </c>
      <c r="AL7818" s="246" t="s">
        <v>61461</v>
      </c>
      <c r="AM7818" s="247">
        <v>-201.96</v>
      </c>
      <c r="AO7818" s="226" t="s">
        <v>45071</v>
      </c>
      <c r="AP7818" s="227">
        <v>306</v>
      </c>
      <c r="AR7818" s="207" t="s">
        <v>22020</v>
      </c>
      <c r="AS7818" s="208">
        <v>316.5</v>
      </c>
      <c r="AT7818" s="93"/>
      <c r="AU7818" s="93"/>
      <c r="AV7818" s="93"/>
    </row>
    <row r="7819" spans="35:48" x14ac:dyDescent="0.55000000000000004">
      <c r="AI7819" s="276" t="s">
        <v>63769</v>
      </c>
      <c r="AJ7819" s="277">
        <v>2328.86</v>
      </c>
      <c r="AL7819" s="246" t="s">
        <v>35195</v>
      </c>
      <c r="AM7819" s="247">
        <v>26522.94</v>
      </c>
      <c r="AO7819" s="226" t="s">
        <v>45072</v>
      </c>
      <c r="AP7819" s="227">
        <v>264167.87</v>
      </c>
      <c r="AR7819" s="207" t="s">
        <v>22021</v>
      </c>
      <c r="AS7819" s="208">
        <v>52111.16</v>
      </c>
      <c r="AT7819" s="93"/>
      <c r="AU7819" s="93"/>
      <c r="AV7819" s="93"/>
    </row>
    <row r="7820" spans="35:48" x14ac:dyDescent="0.55000000000000004">
      <c r="AI7820" s="276" t="s">
        <v>63770</v>
      </c>
      <c r="AJ7820" s="277">
        <v>7604.21</v>
      </c>
      <c r="AL7820" s="246" t="s">
        <v>35196</v>
      </c>
      <c r="AM7820" s="247">
        <v>5833.26</v>
      </c>
      <c r="AO7820" s="226" t="s">
        <v>45073</v>
      </c>
      <c r="AP7820" s="227">
        <v>20094.13</v>
      </c>
      <c r="AR7820" s="207" t="s">
        <v>22022</v>
      </c>
      <c r="AS7820" s="208">
        <v>3000</v>
      </c>
      <c r="AT7820" s="93"/>
      <c r="AU7820" s="93"/>
      <c r="AV7820" s="93"/>
    </row>
    <row r="7821" spans="35:48" x14ac:dyDescent="0.55000000000000004">
      <c r="AI7821" s="276" t="s">
        <v>64757</v>
      </c>
      <c r="AJ7821" s="277">
        <v>20101.59</v>
      </c>
      <c r="AL7821" s="246" t="s">
        <v>22311</v>
      </c>
      <c r="AM7821" s="247">
        <v>2199.88</v>
      </c>
      <c r="AO7821" s="226" t="s">
        <v>35175</v>
      </c>
      <c r="AP7821" s="227">
        <v>6919</v>
      </c>
      <c r="AR7821" s="207" t="s">
        <v>22023</v>
      </c>
      <c r="AS7821" s="208">
        <v>4200</v>
      </c>
      <c r="AT7821" s="93"/>
      <c r="AU7821" s="93"/>
      <c r="AV7821" s="93"/>
    </row>
    <row r="7822" spans="35:48" x14ac:dyDescent="0.55000000000000004">
      <c r="AI7822" s="276" t="s">
        <v>66696</v>
      </c>
      <c r="AJ7822" s="277">
        <v>145509.51999999999</v>
      </c>
      <c r="AL7822" s="246" t="s">
        <v>35197</v>
      </c>
      <c r="AM7822" s="247">
        <v>71646</v>
      </c>
      <c r="AO7822" s="226" t="s">
        <v>22070</v>
      </c>
      <c r="AP7822" s="227">
        <v>4657.71</v>
      </c>
      <c r="AR7822" s="207" t="s">
        <v>22024</v>
      </c>
      <c r="AS7822" s="208">
        <v>1500</v>
      </c>
      <c r="AT7822" s="93"/>
      <c r="AU7822" s="93"/>
      <c r="AV7822" s="93"/>
    </row>
    <row r="7823" spans="35:48" x14ac:dyDescent="0.55000000000000004">
      <c r="AI7823" s="276" t="s">
        <v>57726</v>
      </c>
      <c r="AJ7823" s="277">
        <v>13739.16</v>
      </c>
      <c r="AL7823" s="246" t="s">
        <v>22312</v>
      </c>
      <c r="AM7823" s="247">
        <v>8014.38</v>
      </c>
      <c r="AO7823" s="226" t="s">
        <v>22071</v>
      </c>
      <c r="AP7823" s="227">
        <v>887.32</v>
      </c>
      <c r="AR7823" s="207" t="s">
        <v>22025</v>
      </c>
      <c r="AS7823" s="208">
        <v>1100</v>
      </c>
      <c r="AT7823" s="93"/>
      <c r="AU7823" s="93"/>
      <c r="AV7823" s="93"/>
    </row>
    <row r="7824" spans="35:48" x14ac:dyDescent="0.55000000000000004">
      <c r="AI7824" s="276" t="s">
        <v>57727</v>
      </c>
      <c r="AJ7824" s="277">
        <v>915.17</v>
      </c>
      <c r="AL7824" s="246" t="s">
        <v>22313</v>
      </c>
      <c r="AM7824" s="247">
        <v>25894.560000000001</v>
      </c>
      <c r="AO7824" s="226" t="s">
        <v>22072</v>
      </c>
      <c r="AP7824" s="227">
        <v>1361.99</v>
      </c>
      <c r="AR7824" s="207" t="s">
        <v>22026</v>
      </c>
      <c r="AS7824" s="208">
        <v>749.69</v>
      </c>
      <c r="AT7824" s="93"/>
      <c r="AU7824" s="93"/>
      <c r="AV7824" s="93"/>
    </row>
    <row r="7825" spans="35:48" x14ac:dyDescent="0.55000000000000004">
      <c r="AI7825" s="276" t="s">
        <v>57728</v>
      </c>
      <c r="AJ7825" s="277">
        <v>1789.92</v>
      </c>
      <c r="AL7825" s="246" t="s">
        <v>22314</v>
      </c>
      <c r="AM7825" s="247">
        <v>15910.15</v>
      </c>
      <c r="AO7825" s="226" t="s">
        <v>22073</v>
      </c>
      <c r="AP7825" s="227">
        <v>7700</v>
      </c>
      <c r="AR7825" s="207" t="s">
        <v>22027</v>
      </c>
      <c r="AS7825" s="208">
        <v>1103.2</v>
      </c>
      <c r="AT7825" s="93"/>
      <c r="AU7825" s="93"/>
      <c r="AV7825" s="93"/>
    </row>
    <row r="7826" spans="35:48" x14ac:dyDescent="0.55000000000000004">
      <c r="AI7826" s="276" t="s">
        <v>64758</v>
      </c>
      <c r="AJ7826" s="277">
        <v>2959.97</v>
      </c>
      <c r="AL7826" s="246" t="s">
        <v>22315</v>
      </c>
      <c r="AM7826" s="247">
        <v>14316.21</v>
      </c>
      <c r="AO7826" s="226" t="s">
        <v>22074</v>
      </c>
      <c r="AP7826" s="227">
        <v>3332</v>
      </c>
      <c r="AR7826" s="207" t="s">
        <v>22028</v>
      </c>
      <c r="AS7826" s="208">
        <v>4700</v>
      </c>
      <c r="AT7826" s="93"/>
      <c r="AU7826" s="93"/>
      <c r="AV7826" s="93"/>
    </row>
    <row r="7827" spans="35:48" x14ac:dyDescent="0.55000000000000004">
      <c r="AI7827" s="276" t="s">
        <v>70702</v>
      </c>
      <c r="AJ7827" s="277">
        <v>6856.01</v>
      </c>
      <c r="AL7827" s="246" t="s">
        <v>36400</v>
      </c>
      <c r="AM7827" s="247">
        <v>133643.07</v>
      </c>
      <c r="AO7827" s="226" t="s">
        <v>22075</v>
      </c>
      <c r="AP7827" s="227">
        <v>844.26</v>
      </c>
      <c r="AR7827" s="207" t="s">
        <v>22029</v>
      </c>
      <c r="AS7827" s="208">
        <v>660</v>
      </c>
      <c r="AT7827" s="93"/>
      <c r="AU7827" s="93"/>
      <c r="AV7827" s="93"/>
    </row>
    <row r="7828" spans="35:48" x14ac:dyDescent="0.55000000000000004">
      <c r="AI7828" s="276" t="s">
        <v>57729</v>
      </c>
      <c r="AJ7828" s="277">
        <v>34000</v>
      </c>
      <c r="AL7828" s="246" t="s">
        <v>39246</v>
      </c>
      <c r="AM7828" s="247">
        <v>53602.54</v>
      </c>
      <c r="AO7828" s="226" t="s">
        <v>22076</v>
      </c>
      <c r="AP7828" s="227">
        <v>7717.91</v>
      </c>
      <c r="AR7828" s="207" t="s">
        <v>22030</v>
      </c>
      <c r="AS7828" s="208">
        <v>4380</v>
      </c>
      <c r="AT7828" s="93"/>
      <c r="AU7828" s="93"/>
      <c r="AV7828" s="93"/>
    </row>
    <row r="7829" spans="35:48" x14ac:dyDescent="0.55000000000000004">
      <c r="AI7829" s="276" t="s">
        <v>70072</v>
      </c>
      <c r="AJ7829" s="277">
        <v>-848.68</v>
      </c>
      <c r="AL7829" s="246" t="s">
        <v>22323</v>
      </c>
      <c r="AM7829" s="247">
        <v>14323.86</v>
      </c>
      <c r="AO7829" s="226" t="s">
        <v>22077</v>
      </c>
      <c r="AP7829" s="227">
        <v>6364.14</v>
      </c>
      <c r="AR7829" s="207" t="s">
        <v>22031</v>
      </c>
      <c r="AS7829" s="208">
        <v>320</v>
      </c>
      <c r="AT7829" s="93"/>
      <c r="AU7829" s="93"/>
      <c r="AV7829" s="93"/>
    </row>
    <row r="7830" spans="35:48" x14ac:dyDescent="0.55000000000000004">
      <c r="AI7830" s="276" t="s">
        <v>68496</v>
      </c>
      <c r="AJ7830" s="277">
        <v>33043.78</v>
      </c>
      <c r="AL7830" s="246" t="s">
        <v>33758</v>
      </c>
      <c r="AM7830" s="247">
        <v>35465.35</v>
      </c>
      <c r="AO7830" s="226" t="s">
        <v>22078</v>
      </c>
      <c r="AP7830" s="227">
        <v>12061.5</v>
      </c>
      <c r="AR7830" s="207" t="s">
        <v>22032</v>
      </c>
      <c r="AS7830" s="208">
        <v>184.99</v>
      </c>
      <c r="AT7830" s="93"/>
      <c r="AU7830" s="93"/>
      <c r="AV7830" s="93"/>
    </row>
    <row r="7831" spans="35:48" x14ac:dyDescent="0.55000000000000004">
      <c r="AI7831" s="276" t="s">
        <v>68497</v>
      </c>
      <c r="AJ7831" s="277">
        <v>2483.17</v>
      </c>
      <c r="AL7831" s="246" t="s">
        <v>58284</v>
      </c>
      <c r="AM7831" s="247">
        <v>412908.28</v>
      </c>
      <c r="AO7831" s="226" t="s">
        <v>35176</v>
      </c>
      <c r="AP7831" s="227">
        <v>128588.65</v>
      </c>
      <c r="AR7831" s="207" t="s">
        <v>22033</v>
      </c>
      <c r="AS7831" s="208">
        <v>830</v>
      </c>
      <c r="AT7831" s="93"/>
      <c r="AU7831" s="93"/>
      <c r="AV7831" s="93"/>
    </row>
    <row r="7832" spans="35:48" x14ac:dyDescent="0.55000000000000004">
      <c r="AI7832" s="276" t="s">
        <v>68498</v>
      </c>
      <c r="AJ7832" s="277">
        <v>8267.5499999999993</v>
      </c>
      <c r="AL7832" s="246" t="s">
        <v>35199</v>
      </c>
      <c r="AM7832" s="247">
        <v>42845.72</v>
      </c>
      <c r="AO7832" s="226" t="s">
        <v>35177</v>
      </c>
      <c r="AP7832" s="227">
        <v>70769.990000000005</v>
      </c>
      <c r="AR7832" s="207" t="s">
        <v>22034</v>
      </c>
      <c r="AS7832" s="208">
        <v>2581.9499999999998</v>
      </c>
      <c r="AT7832" s="93"/>
      <c r="AU7832" s="93"/>
      <c r="AV7832" s="93"/>
    </row>
    <row r="7833" spans="35:48" x14ac:dyDescent="0.55000000000000004">
      <c r="AI7833" s="276" t="s">
        <v>68499</v>
      </c>
      <c r="AJ7833" s="277">
        <v>6801.3</v>
      </c>
      <c r="AL7833" s="246" t="s">
        <v>22324</v>
      </c>
      <c r="AM7833" s="247">
        <v>82056.100000000006</v>
      </c>
      <c r="AO7833" s="226" t="s">
        <v>36380</v>
      </c>
      <c r="AP7833" s="227">
        <v>40975.33</v>
      </c>
      <c r="AR7833" s="207" t="s">
        <v>22035</v>
      </c>
      <c r="AS7833" s="208">
        <v>2615.0500000000002</v>
      </c>
      <c r="AT7833" s="93"/>
      <c r="AU7833" s="93"/>
      <c r="AV7833" s="93"/>
    </row>
    <row r="7834" spans="35:48" x14ac:dyDescent="0.55000000000000004">
      <c r="AI7834" s="276" t="s">
        <v>59773</v>
      </c>
      <c r="AJ7834" s="277">
        <v>42889.07</v>
      </c>
      <c r="AL7834" s="246" t="s">
        <v>35200</v>
      </c>
      <c r="AM7834" s="247">
        <v>8859.74</v>
      </c>
      <c r="AO7834" s="226" t="s">
        <v>36381</v>
      </c>
      <c r="AP7834" s="227">
        <v>3000</v>
      </c>
      <c r="AR7834" s="207" t="s">
        <v>22036</v>
      </c>
      <c r="AS7834" s="208">
        <v>13430</v>
      </c>
      <c r="AT7834" s="93"/>
      <c r="AU7834" s="93"/>
      <c r="AV7834" s="93"/>
    </row>
    <row r="7835" spans="35:48" x14ac:dyDescent="0.55000000000000004">
      <c r="AI7835" s="276" t="s">
        <v>68500</v>
      </c>
      <c r="AJ7835" s="277">
        <v>8616.1299999999992</v>
      </c>
      <c r="AL7835" s="246" t="s">
        <v>36402</v>
      </c>
      <c r="AM7835" s="247">
        <v>145152.41</v>
      </c>
      <c r="AO7835" s="226" t="s">
        <v>35178</v>
      </c>
      <c r="AP7835" s="227">
        <v>17011.2</v>
      </c>
      <c r="AR7835" s="207" t="s">
        <v>22037</v>
      </c>
      <c r="AS7835" s="208">
        <v>9370</v>
      </c>
      <c r="AT7835" s="93"/>
      <c r="AU7835" s="93"/>
      <c r="AV7835" s="93"/>
    </row>
    <row r="7836" spans="35:48" x14ac:dyDescent="0.55000000000000004">
      <c r="AI7836" s="276" t="s">
        <v>70073</v>
      </c>
      <c r="AJ7836" s="277">
        <v>-319.95999999999998</v>
      </c>
      <c r="AL7836" s="246" t="s">
        <v>39247</v>
      </c>
      <c r="AM7836" s="247">
        <v>1664058.25</v>
      </c>
      <c r="AO7836" s="226" t="s">
        <v>35179</v>
      </c>
      <c r="AP7836" s="227">
        <v>47562.76</v>
      </c>
      <c r="AR7836" s="207" t="s">
        <v>22038</v>
      </c>
      <c r="AS7836" s="208">
        <v>9800</v>
      </c>
      <c r="AT7836" s="93"/>
      <c r="AU7836" s="93"/>
      <c r="AV7836" s="93"/>
    </row>
    <row r="7837" spans="35:48" x14ac:dyDescent="0.55000000000000004">
      <c r="AI7837" s="276" t="s">
        <v>35471</v>
      </c>
      <c r="AJ7837" s="277">
        <v>0.3</v>
      </c>
      <c r="AL7837" s="246" t="s">
        <v>61462</v>
      </c>
      <c r="AM7837" s="247">
        <v>-39859.86</v>
      </c>
      <c r="AO7837" s="226" t="s">
        <v>35180</v>
      </c>
      <c r="AP7837" s="227">
        <v>6496.96</v>
      </c>
      <c r="AR7837" s="207" t="s">
        <v>22039</v>
      </c>
      <c r="AS7837" s="208">
        <v>2861.07</v>
      </c>
      <c r="AT7837" s="93"/>
      <c r="AU7837" s="93"/>
      <c r="AV7837" s="93"/>
    </row>
    <row r="7838" spans="35:48" x14ac:dyDescent="0.55000000000000004">
      <c r="AI7838" s="276" t="s">
        <v>63771</v>
      </c>
      <c r="AJ7838" s="277">
        <v>9387.5</v>
      </c>
      <c r="AL7838" s="246" t="s">
        <v>62464</v>
      </c>
      <c r="AM7838" s="247">
        <v>113689.5</v>
      </c>
      <c r="AO7838" s="226" t="s">
        <v>35181</v>
      </c>
      <c r="AP7838" s="227">
        <v>680</v>
      </c>
      <c r="AR7838" s="207" t="s">
        <v>22040</v>
      </c>
      <c r="AS7838" s="208">
        <v>3960</v>
      </c>
      <c r="AT7838" s="93"/>
      <c r="AU7838" s="93"/>
      <c r="AV7838" s="93"/>
    </row>
    <row r="7839" spans="35:48" x14ac:dyDescent="0.55000000000000004">
      <c r="AI7839" s="276" t="s">
        <v>63772</v>
      </c>
      <c r="AJ7839" s="277">
        <v>700.63</v>
      </c>
      <c r="AL7839" s="246" t="s">
        <v>58285</v>
      </c>
      <c r="AM7839" s="247">
        <v>344826.22</v>
      </c>
      <c r="AO7839" s="226" t="s">
        <v>35182</v>
      </c>
      <c r="AP7839" s="227">
        <v>25115.11</v>
      </c>
      <c r="AR7839" s="207" t="s">
        <v>22041</v>
      </c>
      <c r="AS7839" s="208">
        <v>19.98</v>
      </c>
      <c r="AT7839" s="93"/>
      <c r="AU7839" s="93"/>
      <c r="AV7839" s="93"/>
    </row>
    <row r="7840" spans="35:48" x14ac:dyDescent="0.55000000000000004">
      <c r="AI7840" s="276" t="s">
        <v>63773</v>
      </c>
      <c r="AJ7840" s="277">
        <v>10611.93</v>
      </c>
      <c r="AL7840" s="246" t="s">
        <v>42641</v>
      </c>
      <c r="AM7840" s="247">
        <v>140645.06</v>
      </c>
      <c r="AO7840" s="226" t="s">
        <v>40372</v>
      </c>
      <c r="AP7840" s="227">
        <v>12074</v>
      </c>
      <c r="AR7840" s="207" t="s">
        <v>22042</v>
      </c>
      <c r="AS7840" s="208">
        <v>1985.66</v>
      </c>
      <c r="AT7840" s="93"/>
      <c r="AU7840" s="93"/>
      <c r="AV7840" s="93"/>
    </row>
    <row r="7841" spans="35:48" x14ac:dyDescent="0.55000000000000004">
      <c r="AI7841" s="276" t="s">
        <v>63774</v>
      </c>
      <c r="AJ7841" s="277">
        <v>-0.4</v>
      </c>
      <c r="AL7841" s="246" t="s">
        <v>63708</v>
      </c>
      <c r="AM7841" s="247">
        <v>7774</v>
      </c>
      <c r="AO7841" s="226" t="s">
        <v>42627</v>
      </c>
      <c r="AP7841" s="227">
        <v>2738.11</v>
      </c>
      <c r="AR7841" s="207" t="s">
        <v>22043</v>
      </c>
      <c r="AS7841" s="208">
        <v>87.29</v>
      </c>
      <c r="AT7841" s="93"/>
      <c r="AU7841" s="93"/>
      <c r="AV7841" s="93"/>
    </row>
    <row r="7842" spans="35:48" x14ac:dyDescent="0.55000000000000004">
      <c r="AI7842" s="276" t="s">
        <v>63775</v>
      </c>
      <c r="AJ7842" s="277">
        <v>13901.8</v>
      </c>
      <c r="AL7842" s="246" t="s">
        <v>63709</v>
      </c>
      <c r="AM7842" s="247">
        <v>4334.67</v>
      </c>
      <c r="AO7842" s="226" t="s">
        <v>45074</v>
      </c>
      <c r="AP7842" s="227">
        <v>178000</v>
      </c>
      <c r="AR7842" s="207" t="s">
        <v>22044</v>
      </c>
      <c r="AS7842" s="208">
        <v>3000</v>
      </c>
      <c r="AT7842" s="93"/>
      <c r="AU7842" s="93"/>
      <c r="AV7842" s="93"/>
    </row>
    <row r="7843" spans="35:48" x14ac:dyDescent="0.55000000000000004">
      <c r="AI7843" s="276" t="s">
        <v>63776</v>
      </c>
      <c r="AJ7843" s="277">
        <v>2210.4</v>
      </c>
      <c r="AL7843" s="246" t="s">
        <v>63710</v>
      </c>
      <c r="AM7843" s="247">
        <v>134856.56</v>
      </c>
      <c r="AO7843" s="226" t="s">
        <v>45075</v>
      </c>
      <c r="AP7843" s="227">
        <v>13047.4</v>
      </c>
      <c r="AR7843" s="207" t="s">
        <v>22045</v>
      </c>
      <c r="AS7843" s="208">
        <v>17630</v>
      </c>
      <c r="AT7843" s="93"/>
      <c r="AU7843" s="93"/>
      <c r="AV7843" s="93"/>
    </row>
    <row r="7844" spans="35:48" x14ac:dyDescent="0.55000000000000004">
      <c r="AI7844" s="276" t="s">
        <v>68501</v>
      </c>
      <c r="AJ7844" s="277">
        <v>43233.72</v>
      </c>
      <c r="AL7844" s="246" t="s">
        <v>63711</v>
      </c>
      <c r="AM7844" s="247">
        <v>10591.88</v>
      </c>
      <c r="AO7844" s="226" t="s">
        <v>48953</v>
      </c>
      <c r="AP7844" s="227">
        <v>5626.1</v>
      </c>
      <c r="AR7844" s="207" t="s">
        <v>22046</v>
      </c>
      <c r="AS7844" s="208">
        <v>1500</v>
      </c>
      <c r="AT7844" s="93"/>
      <c r="AU7844" s="93"/>
      <c r="AV7844" s="93"/>
    </row>
    <row r="7845" spans="35:48" x14ac:dyDescent="0.55000000000000004">
      <c r="AI7845" s="276" t="s">
        <v>62191</v>
      </c>
      <c r="AJ7845" s="277">
        <v>4703.72</v>
      </c>
      <c r="AL7845" s="246" t="s">
        <v>63712</v>
      </c>
      <c r="AM7845" s="247">
        <v>912.13</v>
      </c>
      <c r="AO7845" s="226" t="s">
        <v>42628</v>
      </c>
      <c r="AP7845" s="227">
        <v>40000</v>
      </c>
      <c r="AR7845" s="207" t="s">
        <v>22047</v>
      </c>
      <c r="AS7845" s="208">
        <v>9370</v>
      </c>
      <c r="AT7845" s="93"/>
      <c r="AU7845" s="93"/>
      <c r="AV7845" s="93"/>
    </row>
    <row r="7846" spans="35:48" x14ac:dyDescent="0.55000000000000004">
      <c r="AI7846" s="276" t="s">
        <v>68502</v>
      </c>
      <c r="AJ7846" s="277">
        <v>3861.29</v>
      </c>
      <c r="AL7846" s="246" t="s">
        <v>62465</v>
      </c>
      <c r="AM7846" s="247">
        <v>21800</v>
      </c>
      <c r="AO7846" s="226" t="s">
        <v>50049</v>
      </c>
      <c r="AP7846" s="227">
        <v>29650.52</v>
      </c>
      <c r="AR7846" s="207" t="s">
        <v>22048</v>
      </c>
      <c r="AS7846" s="208">
        <v>1100</v>
      </c>
      <c r="AT7846" s="93"/>
      <c r="AU7846" s="93"/>
      <c r="AV7846" s="93"/>
    </row>
    <row r="7847" spans="35:48" x14ac:dyDescent="0.55000000000000004">
      <c r="AI7847" s="276" t="s">
        <v>68503</v>
      </c>
      <c r="AJ7847" s="277">
        <v>177.22</v>
      </c>
      <c r="AL7847" s="246" t="s">
        <v>64458</v>
      </c>
      <c r="AM7847" s="247">
        <v>4000</v>
      </c>
      <c r="AO7847" s="226" t="s">
        <v>50050</v>
      </c>
      <c r="AP7847" s="227">
        <v>2268.2600000000002</v>
      </c>
      <c r="AR7847" s="207" t="s">
        <v>22049</v>
      </c>
      <c r="AS7847" s="208">
        <v>9800</v>
      </c>
      <c r="AT7847" s="93"/>
      <c r="AU7847" s="93"/>
      <c r="AV7847" s="93"/>
    </row>
    <row r="7848" spans="35:48" x14ac:dyDescent="0.55000000000000004">
      <c r="AI7848" s="276" t="s">
        <v>68504</v>
      </c>
      <c r="AJ7848" s="277">
        <v>2246.31</v>
      </c>
      <c r="AL7848" s="246" t="s">
        <v>64459</v>
      </c>
      <c r="AM7848" s="247">
        <v>88274.23</v>
      </c>
      <c r="AO7848" s="226" t="s">
        <v>45076</v>
      </c>
      <c r="AP7848" s="227">
        <v>111558</v>
      </c>
      <c r="AR7848" s="207" t="s">
        <v>13709</v>
      </c>
      <c r="AS7848" s="208">
        <v>3610.76</v>
      </c>
      <c r="AT7848" s="93"/>
      <c r="AU7848" s="93"/>
      <c r="AV7848" s="93"/>
    </row>
    <row r="7849" spans="35:48" x14ac:dyDescent="0.55000000000000004">
      <c r="AI7849" s="276" t="s">
        <v>70703</v>
      </c>
      <c r="AJ7849" s="277">
        <v>716.77</v>
      </c>
      <c r="AL7849" s="246" t="s">
        <v>64460</v>
      </c>
      <c r="AM7849" s="247">
        <v>28505.09</v>
      </c>
      <c r="AO7849" s="226" t="s">
        <v>45077</v>
      </c>
      <c r="AP7849" s="227">
        <v>8512</v>
      </c>
      <c r="AR7849" s="207" t="s">
        <v>13710</v>
      </c>
      <c r="AS7849" s="208">
        <v>1103.2</v>
      </c>
      <c r="AT7849" s="93"/>
      <c r="AU7849" s="93"/>
      <c r="AV7849" s="93"/>
    </row>
    <row r="7850" spans="35:48" x14ac:dyDescent="0.55000000000000004">
      <c r="AI7850" s="276" t="s">
        <v>55334</v>
      </c>
      <c r="AJ7850" s="277">
        <v>51656.63</v>
      </c>
      <c r="AL7850" s="246" t="s">
        <v>64461</v>
      </c>
      <c r="AM7850" s="247">
        <v>9315.77</v>
      </c>
      <c r="AO7850" s="226" t="s">
        <v>22090</v>
      </c>
      <c r="AP7850" s="227">
        <v>33</v>
      </c>
      <c r="AR7850" s="207" t="s">
        <v>22050</v>
      </c>
      <c r="AS7850" s="208">
        <v>10150</v>
      </c>
      <c r="AT7850" s="93"/>
      <c r="AU7850" s="93"/>
      <c r="AV7850" s="93"/>
    </row>
    <row r="7851" spans="35:48" x14ac:dyDescent="0.55000000000000004">
      <c r="AI7851" s="276" t="s">
        <v>63327</v>
      </c>
      <c r="AJ7851" s="277">
        <v>2283.63</v>
      </c>
      <c r="AL7851" s="246" t="s">
        <v>55214</v>
      </c>
      <c r="AM7851" s="247">
        <v>4949.99</v>
      </c>
      <c r="AO7851" s="226" t="s">
        <v>42629</v>
      </c>
      <c r="AP7851" s="227">
        <v>7603</v>
      </c>
      <c r="AR7851" s="207" t="s">
        <v>13711</v>
      </c>
      <c r="AS7851" s="208">
        <v>2786.92</v>
      </c>
      <c r="AT7851" s="93"/>
      <c r="AU7851" s="93"/>
      <c r="AV7851" s="93"/>
    </row>
    <row r="7852" spans="35:48" x14ac:dyDescent="0.55000000000000004">
      <c r="AI7852" s="276" t="s">
        <v>70074</v>
      </c>
      <c r="AJ7852" s="277">
        <v>2200</v>
      </c>
      <c r="AL7852" s="246" t="s">
        <v>63713</v>
      </c>
      <c r="AM7852" s="247">
        <v>19880</v>
      </c>
      <c r="AO7852" s="226" t="s">
        <v>22096</v>
      </c>
      <c r="AP7852" s="227">
        <v>777</v>
      </c>
      <c r="AR7852" s="207" t="s">
        <v>22051</v>
      </c>
      <c r="AS7852" s="208">
        <v>1985.66</v>
      </c>
      <c r="AT7852" s="93"/>
      <c r="AU7852" s="93"/>
      <c r="AV7852" s="93"/>
    </row>
    <row r="7853" spans="35:48" x14ac:dyDescent="0.55000000000000004">
      <c r="AI7853" s="276" t="s">
        <v>69778</v>
      </c>
      <c r="AJ7853" s="277">
        <v>42936.26</v>
      </c>
      <c r="AL7853" s="246" t="s">
        <v>52811</v>
      </c>
      <c r="AM7853" s="247">
        <v>1899.5</v>
      </c>
      <c r="AO7853" s="226" t="s">
        <v>22099</v>
      </c>
      <c r="AP7853" s="227">
        <v>5736</v>
      </c>
      <c r="AR7853" s="207" t="s">
        <v>22052</v>
      </c>
      <c r="AS7853" s="208">
        <v>87.29</v>
      </c>
      <c r="AT7853" s="93"/>
      <c r="AU7853" s="93"/>
      <c r="AV7853" s="93"/>
    </row>
    <row r="7854" spans="35:48" x14ac:dyDescent="0.55000000000000004">
      <c r="AI7854" s="276" t="s">
        <v>68505</v>
      </c>
      <c r="AJ7854" s="277">
        <v>1950.46</v>
      </c>
      <c r="AL7854" s="246" t="s">
        <v>52812</v>
      </c>
      <c r="AM7854" s="247">
        <v>5579.12</v>
      </c>
      <c r="AO7854" s="226" t="s">
        <v>22100</v>
      </c>
      <c r="AP7854" s="227">
        <v>1291.28</v>
      </c>
      <c r="AR7854" s="207" t="s">
        <v>22053</v>
      </c>
      <c r="AS7854" s="208">
        <v>2615.0500000000002</v>
      </c>
      <c r="AT7854" s="93"/>
      <c r="AU7854" s="93"/>
      <c r="AV7854" s="93"/>
    </row>
    <row r="7855" spans="35:48" x14ac:dyDescent="0.55000000000000004">
      <c r="AI7855" s="276" t="s">
        <v>53401</v>
      </c>
      <c r="AJ7855" s="277">
        <v>226.99</v>
      </c>
      <c r="AL7855" s="246" t="s">
        <v>50073</v>
      </c>
      <c r="AM7855" s="247">
        <v>80980</v>
      </c>
      <c r="AO7855" s="226" t="s">
        <v>42630</v>
      </c>
      <c r="AP7855" s="227">
        <v>5700</v>
      </c>
      <c r="AR7855" s="207" t="s">
        <v>22054</v>
      </c>
      <c r="AS7855" s="208">
        <v>4700</v>
      </c>
      <c r="AT7855" s="93"/>
      <c r="AU7855" s="93"/>
      <c r="AV7855" s="93"/>
    </row>
    <row r="7856" spans="35:48" x14ac:dyDescent="0.55000000000000004">
      <c r="AI7856" s="276" t="s">
        <v>70704</v>
      </c>
      <c r="AJ7856" s="277">
        <v>8350</v>
      </c>
      <c r="AL7856" s="246" t="s">
        <v>64462</v>
      </c>
      <c r="AM7856" s="247">
        <v>36493.57</v>
      </c>
      <c r="AO7856" s="226" t="s">
        <v>45078</v>
      </c>
      <c r="AP7856" s="227">
        <v>191000</v>
      </c>
      <c r="AR7856" s="207" t="s">
        <v>22055</v>
      </c>
      <c r="AS7856" s="208">
        <v>7295</v>
      </c>
      <c r="AT7856" s="93"/>
      <c r="AU7856" s="93"/>
      <c r="AV7856" s="93"/>
    </row>
    <row r="7857" spans="35:48" x14ac:dyDescent="0.55000000000000004">
      <c r="AI7857" s="276" t="s">
        <v>70705</v>
      </c>
      <c r="AJ7857" s="277">
        <v>615.16</v>
      </c>
      <c r="AL7857" s="246" t="s">
        <v>62669</v>
      </c>
      <c r="AM7857" s="247">
        <v>6720</v>
      </c>
      <c r="AO7857" s="226" t="s">
        <v>52758</v>
      </c>
      <c r="AP7857" s="227">
        <v>15602.56</v>
      </c>
      <c r="AR7857" s="207" t="s">
        <v>22056</v>
      </c>
      <c r="AS7857" s="208">
        <v>705</v>
      </c>
      <c r="AT7857" s="93"/>
      <c r="AU7857" s="93"/>
      <c r="AV7857" s="93"/>
    </row>
    <row r="7858" spans="35:48" x14ac:dyDescent="0.55000000000000004">
      <c r="AI7858" s="276" t="s">
        <v>70706</v>
      </c>
      <c r="AJ7858" s="277">
        <v>1350</v>
      </c>
      <c r="AL7858" s="246" t="s">
        <v>64463</v>
      </c>
      <c r="AM7858" s="247">
        <v>2433.9</v>
      </c>
      <c r="AO7858" s="226" t="s">
        <v>39238</v>
      </c>
      <c r="AP7858" s="227">
        <v>1275</v>
      </c>
      <c r="AR7858" s="207" t="s">
        <v>22057</v>
      </c>
      <c r="AS7858" s="208">
        <v>14579</v>
      </c>
      <c r="AT7858" s="93"/>
      <c r="AU7858" s="93"/>
      <c r="AV7858" s="93"/>
    </row>
    <row r="7859" spans="35:48" x14ac:dyDescent="0.55000000000000004">
      <c r="AI7859" s="276" t="s">
        <v>70075</v>
      </c>
      <c r="AJ7859" s="277">
        <v>1964.08</v>
      </c>
      <c r="AL7859" s="246" t="s">
        <v>52813</v>
      </c>
      <c r="AM7859" s="247">
        <v>22950.83</v>
      </c>
      <c r="AO7859" s="226" t="s">
        <v>22103</v>
      </c>
      <c r="AP7859" s="227">
        <v>-69.819999999999993</v>
      </c>
      <c r="AR7859" s="207" t="s">
        <v>22058</v>
      </c>
      <c r="AS7859" s="208">
        <v>9400</v>
      </c>
      <c r="AT7859" s="93"/>
      <c r="AU7859" s="93"/>
      <c r="AV7859" s="93"/>
    </row>
    <row r="7860" spans="35:48" x14ac:dyDescent="0.55000000000000004">
      <c r="AI7860" s="276" t="s">
        <v>59774</v>
      </c>
      <c r="AJ7860" s="277">
        <v>3109.35</v>
      </c>
      <c r="AL7860" s="246" t="s">
        <v>52814</v>
      </c>
      <c r="AM7860" s="247">
        <v>29293.99</v>
      </c>
      <c r="AO7860" s="226" t="s">
        <v>22106</v>
      </c>
      <c r="AP7860" s="227">
        <v>278</v>
      </c>
      <c r="AR7860" s="207" t="s">
        <v>22059</v>
      </c>
      <c r="AS7860" s="208">
        <v>36204</v>
      </c>
      <c r="AT7860" s="93"/>
      <c r="AU7860" s="93"/>
      <c r="AV7860" s="93"/>
    </row>
    <row r="7861" spans="35:48" x14ac:dyDescent="0.55000000000000004">
      <c r="AI7861" s="276" t="s">
        <v>59775</v>
      </c>
      <c r="AJ7861" s="277">
        <v>212.86</v>
      </c>
      <c r="AL7861" s="246" t="s">
        <v>62058</v>
      </c>
      <c r="AM7861" s="247">
        <v>84478.8</v>
      </c>
      <c r="AO7861" s="226" t="s">
        <v>22107</v>
      </c>
      <c r="AP7861" s="227">
        <v>19495</v>
      </c>
      <c r="AR7861" s="207" t="s">
        <v>22060</v>
      </c>
      <c r="AS7861" s="208">
        <v>5600</v>
      </c>
      <c r="AT7861" s="93"/>
      <c r="AU7861" s="93"/>
      <c r="AV7861" s="93"/>
    </row>
    <row r="7862" spans="35:48" x14ac:dyDescent="0.55000000000000004">
      <c r="AI7862" s="276" t="s">
        <v>59777</v>
      </c>
      <c r="AJ7862" s="277">
        <v>298.11</v>
      </c>
      <c r="AL7862" s="246" t="s">
        <v>62963</v>
      </c>
      <c r="AM7862" s="247">
        <v>17685.080000000002</v>
      </c>
      <c r="AO7862" s="226" t="s">
        <v>22108</v>
      </c>
      <c r="AP7862" s="227">
        <v>1300</v>
      </c>
      <c r="AR7862" s="207" t="s">
        <v>22061</v>
      </c>
      <c r="AS7862" s="208">
        <v>919</v>
      </c>
      <c r="AT7862" s="93"/>
      <c r="AU7862" s="93"/>
      <c r="AV7862" s="93"/>
    </row>
    <row r="7863" spans="35:48" x14ac:dyDescent="0.55000000000000004">
      <c r="AI7863" s="276" t="s">
        <v>70076</v>
      </c>
      <c r="AJ7863" s="277">
        <v>8002.09</v>
      </c>
      <c r="AL7863" s="246" t="s">
        <v>61463</v>
      </c>
      <c r="AM7863" s="247">
        <v>-27.62</v>
      </c>
      <c r="AO7863" s="226" t="s">
        <v>22109</v>
      </c>
      <c r="AP7863" s="227">
        <v>16770.09</v>
      </c>
      <c r="AR7863" s="207" t="s">
        <v>22062</v>
      </c>
      <c r="AS7863" s="208">
        <v>1750</v>
      </c>
      <c r="AT7863" s="93"/>
      <c r="AU7863" s="93"/>
      <c r="AV7863" s="93"/>
    </row>
    <row r="7864" spans="35:48" x14ac:dyDescent="0.55000000000000004">
      <c r="AI7864" s="276" t="s">
        <v>33991</v>
      </c>
      <c r="AJ7864" s="277">
        <v>69557.399999999994</v>
      </c>
      <c r="AL7864" s="246" t="s">
        <v>64464</v>
      </c>
      <c r="AM7864" s="247">
        <v>21258.77</v>
      </c>
      <c r="AO7864" s="226" t="s">
        <v>52759</v>
      </c>
      <c r="AP7864" s="227">
        <v>1272.4100000000001</v>
      </c>
      <c r="AR7864" s="207" t="s">
        <v>22063</v>
      </c>
      <c r="AS7864" s="208">
        <v>62093</v>
      </c>
      <c r="AT7864" s="93"/>
      <c r="AU7864" s="93"/>
      <c r="AV7864" s="93"/>
    </row>
    <row r="7865" spans="35:48" x14ac:dyDescent="0.55000000000000004">
      <c r="AI7865" s="276" t="s">
        <v>33992</v>
      </c>
      <c r="AJ7865" s="277">
        <v>14967.45</v>
      </c>
      <c r="AL7865" s="246" t="s">
        <v>64465</v>
      </c>
      <c r="AM7865" s="247">
        <v>193949.22</v>
      </c>
      <c r="AO7865" s="226" t="s">
        <v>52760</v>
      </c>
      <c r="AP7865" s="227">
        <v>7296</v>
      </c>
      <c r="AR7865" s="207" t="s">
        <v>22064</v>
      </c>
      <c r="AS7865" s="208">
        <v>22838.02</v>
      </c>
      <c r="AT7865" s="93"/>
      <c r="AU7865" s="93"/>
      <c r="AV7865" s="93"/>
    </row>
    <row r="7866" spans="35:48" x14ac:dyDescent="0.55000000000000004">
      <c r="AI7866" s="276" t="s">
        <v>55337</v>
      </c>
      <c r="AJ7866" s="277">
        <v>2327.66</v>
      </c>
      <c r="AL7866" s="246" t="s">
        <v>45098</v>
      </c>
      <c r="AM7866" s="247">
        <v>119685</v>
      </c>
      <c r="AO7866" s="226" t="s">
        <v>52761</v>
      </c>
      <c r="AP7866" s="227">
        <v>11250</v>
      </c>
      <c r="AR7866" s="207" t="s">
        <v>22065</v>
      </c>
      <c r="AS7866" s="208">
        <v>19350</v>
      </c>
      <c r="AT7866" s="93"/>
      <c r="AU7866" s="93"/>
      <c r="AV7866" s="93"/>
    </row>
    <row r="7867" spans="35:48" x14ac:dyDescent="0.55000000000000004">
      <c r="AI7867" s="276" t="s">
        <v>33993</v>
      </c>
      <c r="AJ7867" s="277">
        <v>27170.33</v>
      </c>
      <c r="AL7867" s="246" t="s">
        <v>57529</v>
      </c>
      <c r="AM7867" s="247">
        <v>289156.36</v>
      </c>
      <c r="AO7867" s="226" t="s">
        <v>52762</v>
      </c>
      <c r="AP7867" s="227">
        <v>1418.78</v>
      </c>
      <c r="AR7867" s="207" t="s">
        <v>22066</v>
      </c>
      <c r="AS7867" s="208">
        <v>3181.7</v>
      </c>
      <c r="AT7867" s="93"/>
      <c r="AU7867" s="93"/>
      <c r="AV7867" s="93"/>
    </row>
    <row r="7868" spans="35:48" x14ac:dyDescent="0.55000000000000004">
      <c r="AI7868" s="276" t="s">
        <v>25839</v>
      </c>
      <c r="AJ7868" s="277">
        <v>3150</v>
      </c>
      <c r="AL7868" s="246" t="s">
        <v>57530</v>
      </c>
      <c r="AM7868" s="247">
        <v>52594.13</v>
      </c>
      <c r="AO7868" s="226" t="s">
        <v>48954</v>
      </c>
      <c r="AP7868" s="227">
        <v>8204.0499999999993</v>
      </c>
      <c r="AR7868" s="207" t="s">
        <v>22067</v>
      </c>
      <c r="AS7868" s="208">
        <v>9146.3700000000008</v>
      </c>
      <c r="AT7868" s="93"/>
      <c r="AU7868" s="93"/>
      <c r="AV7868" s="93"/>
    </row>
    <row r="7869" spans="35:48" x14ac:dyDescent="0.55000000000000004">
      <c r="AI7869" s="276" t="s">
        <v>68506</v>
      </c>
      <c r="AJ7869" s="277">
        <v>2850</v>
      </c>
      <c r="AL7869" s="246" t="s">
        <v>39248</v>
      </c>
      <c r="AM7869" s="247">
        <v>577528.93999999994</v>
      </c>
      <c r="AO7869" s="226" t="s">
        <v>52763</v>
      </c>
      <c r="AP7869" s="227">
        <v>20560.5</v>
      </c>
      <c r="AR7869" s="207" t="s">
        <v>22068</v>
      </c>
      <c r="AS7869" s="208">
        <v>1019.91</v>
      </c>
      <c r="AT7869" s="93"/>
      <c r="AU7869" s="93"/>
      <c r="AV7869" s="93"/>
    </row>
    <row r="7870" spans="35:48" x14ac:dyDescent="0.55000000000000004">
      <c r="AI7870" s="276" t="s">
        <v>68507</v>
      </c>
      <c r="AJ7870" s="277">
        <v>10200</v>
      </c>
      <c r="AL7870" s="246" t="s">
        <v>52816</v>
      </c>
      <c r="AM7870" s="247">
        <v>62041.55</v>
      </c>
      <c r="AO7870" s="226" t="s">
        <v>52764</v>
      </c>
      <c r="AP7870" s="227">
        <v>78758.66</v>
      </c>
      <c r="AR7870" s="207" t="s">
        <v>22069</v>
      </c>
      <c r="AS7870" s="208">
        <v>28875</v>
      </c>
      <c r="AT7870" s="93"/>
      <c r="AU7870" s="93"/>
      <c r="AV7870" s="93"/>
    </row>
    <row r="7871" spans="35:48" x14ac:dyDescent="0.55000000000000004">
      <c r="AI7871" s="276" t="s">
        <v>25840</v>
      </c>
      <c r="AJ7871" s="277">
        <v>9962.52</v>
      </c>
      <c r="AL7871" s="246" t="s">
        <v>57531</v>
      </c>
      <c r="AM7871" s="247">
        <v>421161.93</v>
      </c>
      <c r="AO7871" s="226" t="s">
        <v>52765</v>
      </c>
      <c r="AP7871" s="227">
        <v>9984</v>
      </c>
      <c r="AR7871" s="207" t="s">
        <v>22070</v>
      </c>
      <c r="AS7871" s="208">
        <v>525</v>
      </c>
      <c r="AT7871" s="93"/>
      <c r="AU7871" s="93"/>
      <c r="AV7871" s="93"/>
    </row>
    <row r="7872" spans="35:48" x14ac:dyDescent="0.55000000000000004">
      <c r="AI7872" s="276" t="s">
        <v>35475</v>
      </c>
      <c r="AJ7872" s="277">
        <v>26527.3</v>
      </c>
      <c r="AL7872" s="246" t="s">
        <v>52817</v>
      </c>
      <c r="AM7872" s="247">
        <v>19810.13</v>
      </c>
      <c r="AO7872" s="226" t="s">
        <v>52766</v>
      </c>
      <c r="AP7872" s="227">
        <v>5401.97</v>
      </c>
      <c r="AR7872" s="207" t="s">
        <v>22071</v>
      </c>
      <c r="AS7872" s="208">
        <v>40.159999999999997</v>
      </c>
      <c r="AT7872" s="93"/>
      <c r="AU7872" s="93"/>
      <c r="AV7872" s="93"/>
    </row>
    <row r="7873" spans="35:48" x14ac:dyDescent="0.55000000000000004">
      <c r="AI7873" s="276" t="s">
        <v>53414</v>
      </c>
      <c r="AJ7873" s="277">
        <v>9721.39</v>
      </c>
      <c r="AL7873" s="246" t="s">
        <v>52818</v>
      </c>
      <c r="AM7873" s="247">
        <v>4642.6499999999996</v>
      </c>
      <c r="AO7873" s="226" t="s">
        <v>52767</v>
      </c>
      <c r="AP7873" s="227">
        <v>79957.929999999993</v>
      </c>
      <c r="AR7873" s="207" t="s">
        <v>22072</v>
      </c>
      <c r="AS7873" s="208">
        <v>113.82</v>
      </c>
      <c r="AT7873" s="93"/>
      <c r="AU7873" s="93"/>
      <c r="AV7873" s="93"/>
    </row>
    <row r="7874" spans="35:48" x14ac:dyDescent="0.55000000000000004">
      <c r="AI7874" s="276" t="s">
        <v>36605</v>
      </c>
      <c r="AJ7874" s="277">
        <v>15864.91</v>
      </c>
      <c r="AL7874" s="246" t="s">
        <v>57532</v>
      </c>
      <c r="AM7874" s="247">
        <v>408635.01</v>
      </c>
      <c r="AO7874" s="226" t="s">
        <v>52768</v>
      </c>
      <c r="AP7874" s="227">
        <v>6202.07</v>
      </c>
      <c r="AR7874" s="207" t="s">
        <v>22073</v>
      </c>
      <c r="AS7874" s="208">
        <v>6160</v>
      </c>
      <c r="AT7874" s="93"/>
      <c r="AU7874" s="93"/>
      <c r="AV7874" s="93"/>
    </row>
    <row r="7875" spans="35:48" x14ac:dyDescent="0.55000000000000004">
      <c r="AI7875" s="276" t="s">
        <v>68508</v>
      </c>
      <c r="AJ7875" s="277">
        <v>292452.3</v>
      </c>
      <c r="AL7875" s="246" t="s">
        <v>40381</v>
      </c>
      <c r="AM7875" s="247">
        <v>52650</v>
      </c>
      <c r="AO7875" s="226" t="s">
        <v>42631</v>
      </c>
      <c r="AP7875" s="227">
        <v>4330</v>
      </c>
      <c r="AR7875" s="207" t="s">
        <v>22074</v>
      </c>
      <c r="AS7875" s="208">
        <v>6466.5</v>
      </c>
      <c r="AT7875" s="93"/>
      <c r="AU7875" s="93"/>
      <c r="AV7875" s="93"/>
    </row>
    <row r="7876" spans="35:48" x14ac:dyDescent="0.55000000000000004">
      <c r="AI7876" s="276" t="s">
        <v>61117</v>
      </c>
      <c r="AJ7876" s="277">
        <v>9899.2800000000007</v>
      </c>
      <c r="AL7876" s="246" t="s">
        <v>48956</v>
      </c>
      <c r="AM7876" s="247">
        <v>103054.89</v>
      </c>
      <c r="AO7876" s="226" t="s">
        <v>22129</v>
      </c>
      <c r="AP7876" s="227">
        <v>609.28</v>
      </c>
      <c r="AR7876" s="207" t="s">
        <v>22075</v>
      </c>
      <c r="AS7876" s="208">
        <v>471.24</v>
      </c>
      <c r="AT7876" s="93"/>
      <c r="AU7876" s="93"/>
      <c r="AV7876" s="93"/>
    </row>
    <row r="7877" spans="35:48" x14ac:dyDescent="0.55000000000000004">
      <c r="AI7877" s="276" t="s">
        <v>62192</v>
      </c>
      <c r="AJ7877" s="277">
        <v>9074</v>
      </c>
      <c r="AL7877" s="246" t="s">
        <v>57533</v>
      </c>
      <c r="AM7877" s="247">
        <v>1643.58</v>
      </c>
      <c r="AO7877" s="226" t="s">
        <v>22130</v>
      </c>
      <c r="AP7877" s="227">
        <v>1183.42</v>
      </c>
      <c r="AR7877" s="207" t="s">
        <v>22076</v>
      </c>
      <c r="AS7877" s="208">
        <v>4470.59</v>
      </c>
      <c r="AT7877" s="93"/>
      <c r="AU7877" s="93"/>
      <c r="AV7877" s="93"/>
    </row>
    <row r="7878" spans="35:48" x14ac:dyDescent="0.55000000000000004">
      <c r="AI7878" s="276" t="s">
        <v>64764</v>
      </c>
      <c r="AJ7878" s="277">
        <v>129.94999999999999</v>
      </c>
      <c r="AL7878" s="246" t="s">
        <v>36403</v>
      </c>
      <c r="AM7878" s="247">
        <v>171045.69</v>
      </c>
      <c r="AO7878" s="226" t="s">
        <v>45079</v>
      </c>
      <c r="AP7878" s="227">
        <v>95000</v>
      </c>
      <c r="AR7878" s="207" t="s">
        <v>22077</v>
      </c>
      <c r="AS7878" s="208">
        <v>4718.3599999999997</v>
      </c>
      <c r="AT7878" s="93"/>
      <c r="AU7878" s="93"/>
      <c r="AV7878" s="93"/>
    </row>
    <row r="7879" spans="35:48" x14ac:dyDescent="0.55000000000000004">
      <c r="AI7879" s="276" t="s">
        <v>56454</v>
      </c>
      <c r="AJ7879" s="277">
        <v>6149.86</v>
      </c>
      <c r="AL7879" s="246" t="s">
        <v>52820</v>
      </c>
      <c r="AM7879" s="247">
        <v>1367416.49</v>
      </c>
      <c r="AO7879" s="226" t="s">
        <v>45080</v>
      </c>
      <c r="AP7879" s="227">
        <v>7267.5</v>
      </c>
      <c r="AR7879" s="207" t="s">
        <v>22078</v>
      </c>
      <c r="AS7879" s="208">
        <v>12061.5</v>
      </c>
      <c r="AT7879" s="93"/>
      <c r="AU7879" s="93"/>
      <c r="AV7879" s="93"/>
    </row>
    <row r="7880" spans="35:48" x14ac:dyDescent="0.55000000000000004">
      <c r="AI7880" s="276" t="s">
        <v>53421</v>
      </c>
      <c r="AJ7880" s="277">
        <v>83.73</v>
      </c>
      <c r="AL7880" s="246" t="s">
        <v>57534</v>
      </c>
      <c r="AM7880" s="247">
        <v>5526.58</v>
      </c>
      <c r="AO7880" s="226" t="s">
        <v>22132</v>
      </c>
      <c r="AP7880" s="227">
        <v>6412.31</v>
      </c>
      <c r="AR7880" s="207" t="s">
        <v>22079</v>
      </c>
      <c r="AS7880" s="208">
        <v>7295</v>
      </c>
      <c r="AT7880" s="93"/>
      <c r="AU7880" s="93"/>
      <c r="AV7880" s="93"/>
    </row>
    <row r="7881" spans="35:48" x14ac:dyDescent="0.55000000000000004">
      <c r="AI7881" s="276" t="s">
        <v>49098</v>
      </c>
      <c r="AJ7881" s="277">
        <v>3962.38</v>
      </c>
      <c r="AL7881" s="246" t="s">
        <v>36404</v>
      </c>
      <c r="AM7881" s="247">
        <v>272362.15999999997</v>
      </c>
      <c r="AO7881" s="226" t="s">
        <v>52769</v>
      </c>
      <c r="AP7881" s="227">
        <v>40613.040000000001</v>
      </c>
      <c r="AR7881" s="207" t="s">
        <v>22080</v>
      </c>
      <c r="AS7881" s="208">
        <v>6160</v>
      </c>
      <c r="AT7881" s="93"/>
      <c r="AU7881" s="93"/>
      <c r="AV7881" s="93"/>
    </row>
    <row r="7882" spans="35:48" x14ac:dyDescent="0.55000000000000004">
      <c r="AI7882" s="276" t="s">
        <v>68509</v>
      </c>
      <c r="AJ7882" s="277">
        <v>1191.43</v>
      </c>
      <c r="AL7882" s="246" t="s">
        <v>36405</v>
      </c>
      <c r="AM7882" s="247">
        <v>395809.73</v>
      </c>
      <c r="AO7882" s="226" t="s">
        <v>48038</v>
      </c>
      <c r="AP7882" s="227">
        <v>15644</v>
      </c>
      <c r="AR7882" s="207" t="s">
        <v>22081</v>
      </c>
      <c r="AS7882" s="208">
        <v>22838.02</v>
      </c>
      <c r="AT7882" s="93"/>
      <c r="AU7882" s="93"/>
      <c r="AV7882" s="93"/>
    </row>
    <row r="7883" spans="35:48" x14ac:dyDescent="0.55000000000000004">
      <c r="AI7883" s="276" t="s">
        <v>68510</v>
      </c>
      <c r="AJ7883" s="277">
        <v>56385.57</v>
      </c>
      <c r="AL7883" s="246" t="s">
        <v>39249</v>
      </c>
      <c r="AM7883" s="247">
        <v>100226.88</v>
      </c>
      <c r="AO7883" s="226" t="s">
        <v>48039</v>
      </c>
      <c r="AP7883" s="227">
        <v>1296</v>
      </c>
      <c r="AR7883" s="207" t="s">
        <v>22082</v>
      </c>
      <c r="AS7883" s="208">
        <v>26341.5</v>
      </c>
      <c r="AT7883" s="93"/>
      <c r="AU7883" s="93"/>
      <c r="AV7883" s="93"/>
    </row>
    <row r="7884" spans="35:48" x14ac:dyDescent="0.55000000000000004">
      <c r="AI7884" s="276" t="s">
        <v>35476</v>
      </c>
      <c r="AJ7884" s="277">
        <v>113452.54</v>
      </c>
      <c r="AL7884" s="246" t="s">
        <v>58571</v>
      </c>
      <c r="AM7884" s="247">
        <v>876.47</v>
      </c>
      <c r="AO7884" s="226" t="s">
        <v>52770</v>
      </c>
      <c r="AP7884" s="227">
        <v>37703.85</v>
      </c>
      <c r="AR7884" s="207" t="s">
        <v>22083</v>
      </c>
      <c r="AS7884" s="208">
        <v>3693.1</v>
      </c>
      <c r="AT7884" s="93"/>
      <c r="AU7884" s="93"/>
      <c r="AV7884" s="93"/>
    </row>
    <row r="7885" spans="35:48" x14ac:dyDescent="0.55000000000000004">
      <c r="AI7885" s="276" t="s">
        <v>68511</v>
      </c>
      <c r="AJ7885" s="277">
        <v>26996.66</v>
      </c>
      <c r="AL7885" s="246" t="s">
        <v>58870</v>
      </c>
      <c r="AM7885" s="247">
        <v>65301</v>
      </c>
      <c r="AO7885" s="226" t="s">
        <v>52771</v>
      </c>
      <c r="AP7885" s="227">
        <v>2884.34</v>
      </c>
      <c r="AR7885" s="207" t="s">
        <v>22084</v>
      </c>
      <c r="AS7885" s="208">
        <v>14435.78</v>
      </c>
      <c r="AT7885" s="93"/>
      <c r="AU7885" s="93"/>
      <c r="AV7885" s="93"/>
    </row>
    <row r="7886" spans="35:48" x14ac:dyDescent="0.55000000000000004">
      <c r="AI7886" s="276" t="s">
        <v>35477</v>
      </c>
      <c r="AJ7886" s="277">
        <v>87401.31</v>
      </c>
      <c r="AL7886" s="246" t="s">
        <v>52821</v>
      </c>
      <c r="AM7886" s="247">
        <v>45655</v>
      </c>
      <c r="AO7886" s="226" t="s">
        <v>52772</v>
      </c>
      <c r="AP7886" s="227">
        <v>9622.5</v>
      </c>
      <c r="AR7886" s="207" t="s">
        <v>22085</v>
      </c>
      <c r="AS7886" s="208">
        <v>5738.27</v>
      </c>
      <c r="AT7886" s="93"/>
      <c r="AU7886" s="93"/>
      <c r="AV7886" s="93"/>
    </row>
    <row r="7887" spans="35:48" x14ac:dyDescent="0.55000000000000004">
      <c r="AI7887" s="276" t="s">
        <v>56462</v>
      </c>
      <c r="AJ7887" s="277">
        <v>113301.6</v>
      </c>
      <c r="AL7887" s="246" t="s">
        <v>50074</v>
      </c>
      <c r="AM7887" s="247">
        <v>589032.66</v>
      </c>
      <c r="AO7887" s="226" t="s">
        <v>52773</v>
      </c>
      <c r="AP7887" s="227">
        <v>14441.5</v>
      </c>
      <c r="AR7887" s="207" t="s">
        <v>22086</v>
      </c>
      <c r="AS7887" s="208">
        <v>21461.5</v>
      </c>
      <c r="AT7887" s="93"/>
      <c r="AU7887" s="93"/>
      <c r="AV7887" s="93"/>
    </row>
    <row r="7888" spans="35:48" x14ac:dyDescent="0.55000000000000004">
      <c r="AI7888" s="276" t="s">
        <v>35478</v>
      </c>
      <c r="AJ7888" s="277">
        <v>257112.84</v>
      </c>
      <c r="AL7888" s="246" t="s">
        <v>48957</v>
      </c>
      <c r="AM7888" s="247">
        <v>817881.66</v>
      </c>
      <c r="AO7888" s="226" t="s">
        <v>52774</v>
      </c>
      <c r="AP7888" s="227">
        <v>78993.100000000006</v>
      </c>
      <c r="AR7888" s="207" t="s">
        <v>22087</v>
      </c>
      <c r="AS7888" s="208">
        <v>76672</v>
      </c>
      <c r="AT7888" s="93"/>
      <c r="AU7888" s="93"/>
      <c r="AV7888" s="93"/>
    </row>
    <row r="7889" spans="35:48" x14ac:dyDescent="0.55000000000000004">
      <c r="AI7889" s="276" t="s">
        <v>40565</v>
      </c>
      <c r="AJ7889" s="277">
        <v>341585.34</v>
      </c>
      <c r="AL7889" s="246" t="s">
        <v>64466</v>
      </c>
      <c r="AM7889" s="247">
        <v>47087.09</v>
      </c>
      <c r="AO7889" s="226" t="s">
        <v>52775</v>
      </c>
      <c r="AP7889" s="227">
        <v>55075.95</v>
      </c>
      <c r="AR7889" s="207" t="s">
        <v>22088</v>
      </c>
      <c r="AS7889" s="208">
        <v>36225</v>
      </c>
      <c r="AT7889" s="93"/>
      <c r="AU7889" s="93"/>
      <c r="AV7889" s="93"/>
    </row>
    <row r="7890" spans="35:48" x14ac:dyDescent="0.55000000000000004">
      <c r="AI7890" s="276" t="s">
        <v>40566</v>
      </c>
      <c r="AJ7890" s="277">
        <v>59893.09</v>
      </c>
      <c r="AL7890" s="246" t="s">
        <v>52822</v>
      </c>
      <c r="AM7890" s="247">
        <v>117096.65</v>
      </c>
      <c r="AO7890" s="226" t="s">
        <v>52776</v>
      </c>
      <c r="AP7890" s="227">
        <v>2290.5</v>
      </c>
      <c r="AR7890" s="207" t="s">
        <v>22089</v>
      </c>
      <c r="AS7890" s="208">
        <v>37123</v>
      </c>
      <c r="AT7890" s="93"/>
      <c r="AU7890" s="93"/>
      <c r="AV7890" s="93"/>
    </row>
    <row r="7891" spans="35:48" x14ac:dyDescent="0.55000000000000004">
      <c r="AI7891" s="276" t="s">
        <v>45451</v>
      </c>
      <c r="AJ7891" s="277">
        <v>10202.31</v>
      </c>
      <c r="AL7891" s="246" t="s">
        <v>61464</v>
      </c>
      <c r="AM7891" s="247">
        <v>-79693.25</v>
      </c>
      <c r="AO7891" s="226" t="s">
        <v>52777</v>
      </c>
      <c r="AP7891" s="227">
        <v>37439.25</v>
      </c>
      <c r="AR7891" s="207" t="s">
        <v>22090</v>
      </c>
      <c r="AS7891" s="208">
        <v>27809.68</v>
      </c>
      <c r="AT7891" s="93"/>
      <c r="AU7891" s="93"/>
      <c r="AV7891" s="93"/>
    </row>
    <row r="7892" spans="35:48" x14ac:dyDescent="0.55000000000000004">
      <c r="AI7892" s="276" t="s">
        <v>36607</v>
      </c>
      <c r="AJ7892" s="277">
        <v>95886.55</v>
      </c>
      <c r="AL7892" s="246" t="s">
        <v>58871</v>
      </c>
      <c r="AM7892" s="247">
        <v>44000</v>
      </c>
      <c r="AO7892" s="226" t="s">
        <v>52778</v>
      </c>
      <c r="AP7892" s="227">
        <v>2409.75</v>
      </c>
      <c r="AR7892" s="207" t="s">
        <v>22091</v>
      </c>
      <c r="AS7892" s="208">
        <v>1780.2</v>
      </c>
      <c r="AT7892" s="93"/>
      <c r="AU7892" s="93"/>
      <c r="AV7892" s="93"/>
    </row>
    <row r="7893" spans="35:48" x14ac:dyDescent="0.55000000000000004">
      <c r="AI7893" s="276" t="s">
        <v>36608</v>
      </c>
      <c r="AJ7893" s="277">
        <v>2559.5700000000002</v>
      </c>
      <c r="AL7893" s="246" t="s">
        <v>62670</v>
      </c>
      <c r="AM7893" s="247">
        <v>4822.84</v>
      </c>
      <c r="AO7893" s="226" t="s">
        <v>45081</v>
      </c>
      <c r="AP7893" s="227">
        <v>799783.65</v>
      </c>
      <c r="AR7893" s="207" t="s">
        <v>22092</v>
      </c>
      <c r="AS7893" s="208">
        <v>3975</v>
      </c>
      <c r="AT7893" s="93"/>
      <c r="AU7893" s="93"/>
      <c r="AV7893" s="93"/>
    </row>
    <row r="7894" spans="35:48" x14ac:dyDescent="0.55000000000000004">
      <c r="AI7894" s="276" t="s">
        <v>36609</v>
      </c>
      <c r="AJ7894" s="277">
        <v>3075.32</v>
      </c>
      <c r="AL7894" s="246" t="s">
        <v>63714</v>
      </c>
      <c r="AM7894" s="247">
        <v>7034.66</v>
      </c>
      <c r="AO7894" s="226" t="s">
        <v>45082</v>
      </c>
      <c r="AP7894" s="227">
        <v>61167.33</v>
      </c>
      <c r="AR7894" s="207" t="s">
        <v>22093</v>
      </c>
      <c r="AS7894" s="208">
        <v>9877</v>
      </c>
      <c r="AT7894" s="93"/>
      <c r="AU7894" s="93"/>
      <c r="AV7894" s="93"/>
    </row>
    <row r="7895" spans="35:48" x14ac:dyDescent="0.55000000000000004">
      <c r="AI7895" s="276" t="s">
        <v>40567</v>
      </c>
      <c r="AJ7895" s="277">
        <v>88.84</v>
      </c>
      <c r="AL7895" s="246" t="s">
        <v>59114</v>
      </c>
      <c r="AM7895" s="247">
        <v>5190.7700000000004</v>
      </c>
      <c r="AO7895" s="226" t="s">
        <v>35184</v>
      </c>
      <c r="AP7895" s="227">
        <v>8625</v>
      </c>
      <c r="AR7895" s="207" t="s">
        <v>22094</v>
      </c>
      <c r="AS7895" s="208">
        <v>2430</v>
      </c>
      <c r="AT7895" s="93"/>
      <c r="AU7895" s="93"/>
      <c r="AV7895" s="93"/>
    </row>
    <row r="7896" spans="35:48" x14ac:dyDescent="0.55000000000000004">
      <c r="AI7896" s="276" t="s">
        <v>55338</v>
      </c>
      <c r="AJ7896" s="277">
        <v>37014.400000000001</v>
      </c>
      <c r="AL7896" s="246" t="s">
        <v>59115</v>
      </c>
      <c r="AM7896" s="247">
        <v>860.55</v>
      </c>
      <c r="AO7896" s="226" t="s">
        <v>13720</v>
      </c>
      <c r="AP7896" s="227">
        <v>659.83</v>
      </c>
      <c r="AR7896" s="207" t="s">
        <v>22095</v>
      </c>
      <c r="AS7896" s="208">
        <v>3022</v>
      </c>
      <c r="AT7896" s="93"/>
      <c r="AU7896" s="93"/>
      <c r="AV7896" s="93"/>
    </row>
    <row r="7897" spans="35:48" x14ac:dyDescent="0.55000000000000004">
      <c r="AI7897" s="276" t="s">
        <v>68512</v>
      </c>
      <c r="AJ7897" s="277">
        <v>1488058.25</v>
      </c>
      <c r="AL7897" s="246" t="s">
        <v>59116</v>
      </c>
      <c r="AM7897" s="247">
        <v>988.66</v>
      </c>
      <c r="AO7897" s="226" t="s">
        <v>13721</v>
      </c>
      <c r="AP7897" s="227">
        <v>1815.7</v>
      </c>
      <c r="AR7897" s="207" t="s">
        <v>22096</v>
      </c>
      <c r="AS7897" s="208">
        <v>27594.61</v>
      </c>
      <c r="AT7897" s="93"/>
      <c r="AU7897" s="93"/>
      <c r="AV7897" s="93"/>
    </row>
    <row r="7898" spans="35:48" x14ac:dyDescent="0.55000000000000004">
      <c r="AI7898" s="276" t="s">
        <v>68513</v>
      </c>
      <c r="AJ7898" s="277">
        <v>7007</v>
      </c>
      <c r="AL7898" s="246" t="s">
        <v>58872</v>
      </c>
      <c r="AM7898" s="247">
        <v>526</v>
      </c>
      <c r="AO7898" s="226" t="s">
        <v>22176</v>
      </c>
      <c r="AP7898" s="227">
        <v>4149.57</v>
      </c>
      <c r="AR7898" s="207" t="s">
        <v>22097</v>
      </c>
      <c r="AS7898" s="208">
        <v>14167</v>
      </c>
      <c r="AT7898" s="93"/>
      <c r="AU7898" s="93"/>
      <c r="AV7898" s="93"/>
    </row>
    <row r="7899" spans="35:48" x14ac:dyDescent="0.55000000000000004">
      <c r="AI7899" s="276" t="s">
        <v>62193</v>
      </c>
      <c r="AJ7899" s="277">
        <v>6840.39</v>
      </c>
      <c r="AL7899" s="246" t="s">
        <v>62964</v>
      </c>
      <c r="AM7899" s="247">
        <v>37356.18</v>
      </c>
      <c r="AO7899" s="226" t="s">
        <v>22178</v>
      </c>
      <c r="AP7899" s="227">
        <v>2059.64</v>
      </c>
      <c r="AR7899" s="207" t="s">
        <v>22098</v>
      </c>
      <c r="AS7899" s="208">
        <v>3625.57</v>
      </c>
      <c r="AT7899" s="93"/>
      <c r="AU7899" s="93"/>
      <c r="AV7899" s="93"/>
    </row>
    <row r="7900" spans="35:48" x14ac:dyDescent="0.55000000000000004">
      <c r="AI7900" s="276" t="s">
        <v>36611</v>
      </c>
      <c r="AJ7900" s="277">
        <v>90306</v>
      </c>
      <c r="AL7900" s="246" t="s">
        <v>59660</v>
      </c>
      <c r="AM7900" s="247">
        <v>5852.61</v>
      </c>
      <c r="AO7900" s="226" t="s">
        <v>22179</v>
      </c>
      <c r="AP7900" s="227">
        <v>20214</v>
      </c>
      <c r="AR7900" s="207" t="s">
        <v>22099</v>
      </c>
      <c r="AS7900" s="208">
        <v>9916.8799999999992</v>
      </c>
      <c r="AT7900" s="93"/>
      <c r="AU7900" s="93"/>
      <c r="AV7900" s="93"/>
    </row>
    <row r="7901" spans="35:48" x14ac:dyDescent="0.55000000000000004">
      <c r="AI7901" s="276" t="s">
        <v>59778</v>
      </c>
      <c r="AJ7901" s="277">
        <v>2850</v>
      </c>
      <c r="AL7901" s="246" t="s">
        <v>64467</v>
      </c>
      <c r="AM7901" s="247">
        <v>1963.96</v>
      </c>
      <c r="AO7901" s="226" t="s">
        <v>47011</v>
      </c>
      <c r="AP7901" s="227">
        <v>-1917.08</v>
      </c>
      <c r="AR7901" s="207" t="s">
        <v>22100</v>
      </c>
      <c r="AS7901" s="208">
        <v>20601.21</v>
      </c>
      <c r="AT7901" s="93"/>
      <c r="AU7901" s="93"/>
      <c r="AV7901" s="93"/>
    </row>
    <row r="7902" spans="35:48" x14ac:dyDescent="0.55000000000000004">
      <c r="AI7902" s="276" t="s">
        <v>47181</v>
      </c>
      <c r="AJ7902" s="277">
        <v>37388.559999999998</v>
      </c>
      <c r="AL7902" s="246" t="s">
        <v>62671</v>
      </c>
      <c r="AM7902" s="247">
        <v>901855.4</v>
      </c>
      <c r="AO7902" s="226" t="s">
        <v>33739</v>
      </c>
      <c r="AP7902" s="227">
        <v>25771</v>
      </c>
      <c r="AR7902" s="207" t="s">
        <v>22101</v>
      </c>
      <c r="AS7902" s="208">
        <v>3390</v>
      </c>
      <c r="AT7902" s="93"/>
      <c r="AU7902" s="93"/>
      <c r="AV7902" s="93"/>
    </row>
    <row r="7903" spans="35:48" x14ac:dyDescent="0.55000000000000004">
      <c r="AI7903" s="276" t="s">
        <v>57737</v>
      </c>
      <c r="AJ7903" s="277">
        <v>760.18</v>
      </c>
      <c r="AL7903" s="246" t="s">
        <v>62672</v>
      </c>
      <c r="AM7903" s="247">
        <v>430</v>
      </c>
      <c r="AO7903" s="226" t="s">
        <v>33740</v>
      </c>
      <c r="AP7903" s="227">
        <v>4463</v>
      </c>
      <c r="AR7903" s="207" t="s">
        <v>22102</v>
      </c>
      <c r="AS7903" s="208">
        <v>36409</v>
      </c>
      <c r="AT7903" s="93"/>
      <c r="AU7903" s="93"/>
      <c r="AV7903" s="93"/>
    </row>
    <row r="7904" spans="35:48" x14ac:dyDescent="0.55000000000000004">
      <c r="AI7904" s="276" t="s">
        <v>35481</v>
      </c>
      <c r="AJ7904" s="277">
        <v>184367.06</v>
      </c>
      <c r="AL7904" s="246" t="s">
        <v>62673</v>
      </c>
      <c r="AM7904" s="247">
        <v>64528.65</v>
      </c>
      <c r="AO7904" s="226" t="s">
        <v>50051</v>
      </c>
      <c r="AP7904" s="227">
        <v>10536</v>
      </c>
      <c r="AR7904" s="207" t="s">
        <v>22103</v>
      </c>
      <c r="AS7904" s="208">
        <v>2683.49</v>
      </c>
      <c r="AT7904" s="93"/>
      <c r="AU7904" s="93"/>
      <c r="AV7904" s="93"/>
    </row>
    <row r="7905" spans="35:48" x14ac:dyDescent="0.55000000000000004">
      <c r="AI7905" s="276" t="s">
        <v>35482</v>
      </c>
      <c r="AJ7905" s="277">
        <v>555750.42000000004</v>
      </c>
      <c r="AL7905" s="246" t="s">
        <v>62674</v>
      </c>
      <c r="AM7905" s="247">
        <v>220954.58</v>
      </c>
      <c r="AO7905" s="226" t="s">
        <v>33741</v>
      </c>
      <c r="AP7905" s="227">
        <v>221.66</v>
      </c>
      <c r="AR7905" s="207" t="s">
        <v>22104</v>
      </c>
      <c r="AS7905" s="208">
        <v>14723.33</v>
      </c>
      <c r="AT7905" s="93"/>
      <c r="AU7905" s="93"/>
      <c r="AV7905" s="93"/>
    </row>
    <row r="7906" spans="35:48" x14ac:dyDescent="0.55000000000000004">
      <c r="AI7906" s="276" t="s">
        <v>35483</v>
      </c>
      <c r="AJ7906" s="277">
        <v>99614.44</v>
      </c>
      <c r="AL7906" s="246" t="s">
        <v>62675</v>
      </c>
      <c r="AM7906" s="247">
        <v>84246.88</v>
      </c>
      <c r="AO7906" s="226" t="s">
        <v>36383</v>
      </c>
      <c r="AP7906" s="227">
        <v>8610</v>
      </c>
      <c r="AR7906" s="207" t="s">
        <v>22105</v>
      </c>
      <c r="AS7906" s="208">
        <v>48309.15</v>
      </c>
      <c r="AT7906" s="93"/>
      <c r="AU7906" s="93"/>
      <c r="AV7906" s="93"/>
    </row>
    <row r="7907" spans="35:48" x14ac:dyDescent="0.55000000000000004">
      <c r="AI7907" s="276" t="s">
        <v>68514</v>
      </c>
      <c r="AJ7907" s="277">
        <v>2028.52</v>
      </c>
      <c r="AL7907" s="246" t="s">
        <v>62059</v>
      </c>
      <c r="AM7907" s="247">
        <v>51694.18</v>
      </c>
      <c r="AO7907" s="226" t="s">
        <v>33742</v>
      </c>
      <c r="AP7907" s="227">
        <v>1431.7</v>
      </c>
      <c r="AR7907" s="207" t="s">
        <v>22106</v>
      </c>
      <c r="AS7907" s="208">
        <v>10871</v>
      </c>
      <c r="AT7907" s="93"/>
      <c r="AU7907" s="93"/>
      <c r="AV7907" s="93"/>
    </row>
    <row r="7908" spans="35:48" x14ac:dyDescent="0.55000000000000004">
      <c r="AI7908" s="276" t="s">
        <v>47182</v>
      </c>
      <c r="AJ7908" s="277">
        <v>439175.51</v>
      </c>
      <c r="AL7908" s="246" t="s">
        <v>61212</v>
      </c>
      <c r="AM7908" s="247">
        <v>7665.1</v>
      </c>
      <c r="AO7908" s="226" t="s">
        <v>33743</v>
      </c>
      <c r="AP7908" s="227">
        <v>3622.78</v>
      </c>
      <c r="AR7908" s="207" t="s">
        <v>22107</v>
      </c>
      <c r="AS7908" s="208">
        <v>17261.21</v>
      </c>
      <c r="AT7908" s="93"/>
      <c r="AU7908" s="93"/>
      <c r="AV7908" s="93"/>
    </row>
    <row r="7909" spans="35:48" x14ac:dyDescent="0.55000000000000004">
      <c r="AI7909" s="276" t="s">
        <v>53422</v>
      </c>
      <c r="AJ7909" s="277">
        <v>69176.14</v>
      </c>
      <c r="AL7909" s="246" t="s">
        <v>62466</v>
      </c>
      <c r="AM7909" s="247">
        <v>6247.85</v>
      </c>
      <c r="AO7909" s="226" t="s">
        <v>50052</v>
      </c>
      <c r="AP7909" s="227">
        <v>647.86</v>
      </c>
      <c r="AR7909" s="207" t="s">
        <v>22108</v>
      </c>
      <c r="AS7909" s="208">
        <v>2207.79</v>
      </c>
      <c r="AT7909" s="93"/>
      <c r="AU7909" s="93"/>
      <c r="AV7909" s="93"/>
    </row>
    <row r="7910" spans="35:48" x14ac:dyDescent="0.55000000000000004">
      <c r="AI7910" s="276" t="s">
        <v>66697</v>
      </c>
      <c r="AJ7910" s="277">
        <v>51001</v>
      </c>
      <c r="AL7910" s="246" t="s">
        <v>61106</v>
      </c>
      <c r="AM7910" s="247">
        <v>10639.99</v>
      </c>
      <c r="AO7910" s="226" t="s">
        <v>47012</v>
      </c>
      <c r="AP7910" s="227">
        <v>509.8</v>
      </c>
      <c r="AR7910" s="207" t="s">
        <v>22109</v>
      </c>
      <c r="AS7910" s="208">
        <v>2098.5</v>
      </c>
      <c r="AT7910" s="93"/>
      <c r="AU7910" s="93"/>
      <c r="AV7910" s="93"/>
    </row>
    <row r="7911" spans="35:48" x14ac:dyDescent="0.55000000000000004">
      <c r="AI7911" s="276" t="s">
        <v>66698</v>
      </c>
      <c r="AJ7911" s="277">
        <v>73661.77</v>
      </c>
      <c r="AL7911" s="246" t="s">
        <v>52823</v>
      </c>
      <c r="AM7911" s="247">
        <v>187.42</v>
      </c>
      <c r="AO7911" s="226" t="s">
        <v>45083</v>
      </c>
      <c r="AP7911" s="227">
        <v>68303.06</v>
      </c>
      <c r="AR7911" s="207" t="s">
        <v>22110</v>
      </c>
      <c r="AS7911" s="208">
        <v>27809.68</v>
      </c>
      <c r="AT7911" s="93"/>
      <c r="AU7911" s="93"/>
      <c r="AV7911" s="93"/>
    </row>
    <row r="7912" spans="35:48" x14ac:dyDescent="0.55000000000000004">
      <c r="AI7912" s="276" t="s">
        <v>70707</v>
      </c>
      <c r="AJ7912" s="277">
        <v>42450.69</v>
      </c>
      <c r="AL7912" s="246" t="s">
        <v>45099</v>
      </c>
      <c r="AM7912" s="247">
        <v>11269.4</v>
      </c>
      <c r="AO7912" s="226" t="s">
        <v>22181</v>
      </c>
      <c r="AP7912" s="227">
        <v>6219.05</v>
      </c>
      <c r="AR7912" s="207" t="s">
        <v>22111</v>
      </c>
      <c r="AS7912" s="208">
        <v>17261.21</v>
      </c>
      <c r="AT7912" s="93"/>
      <c r="AU7912" s="93"/>
      <c r="AV7912" s="93"/>
    </row>
    <row r="7913" spans="35:48" x14ac:dyDescent="0.55000000000000004">
      <c r="AI7913" s="276" t="s">
        <v>53423</v>
      </c>
      <c r="AJ7913" s="277">
        <v>20880</v>
      </c>
      <c r="AL7913" s="246" t="s">
        <v>61465</v>
      </c>
      <c r="AM7913" s="247">
        <v>-340.95</v>
      </c>
      <c r="AO7913" s="226" t="s">
        <v>22182</v>
      </c>
      <c r="AP7913" s="227">
        <v>4805.92</v>
      </c>
      <c r="AR7913" s="207" t="s">
        <v>22112</v>
      </c>
      <c r="AS7913" s="208">
        <v>2098.5</v>
      </c>
      <c r="AT7913" s="93"/>
      <c r="AU7913" s="93"/>
      <c r="AV7913" s="93"/>
    </row>
    <row r="7914" spans="35:48" x14ac:dyDescent="0.55000000000000004">
      <c r="AI7914" s="276" t="s">
        <v>53425</v>
      </c>
      <c r="AJ7914" s="277">
        <v>146242.06</v>
      </c>
      <c r="AL7914" s="246" t="s">
        <v>64468</v>
      </c>
      <c r="AM7914" s="247">
        <v>3275.18</v>
      </c>
      <c r="AO7914" s="226" t="s">
        <v>45084</v>
      </c>
      <c r="AP7914" s="227">
        <v>15876.02</v>
      </c>
      <c r="AR7914" s="207" t="s">
        <v>22113</v>
      </c>
      <c r="AS7914" s="208">
        <v>3987.99</v>
      </c>
      <c r="AT7914" s="93"/>
      <c r="AU7914" s="93"/>
      <c r="AV7914" s="93"/>
    </row>
    <row r="7915" spans="35:48" x14ac:dyDescent="0.55000000000000004">
      <c r="AI7915" s="276" t="s">
        <v>40568</v>
      </c>
      <c r="AJ7915" s="277">
        <v>1899410.93</v>
      </c>
      <c r="AL7915" s="246" t="s">
        <v>64469</v>
      </c>
      <c r="AM7915" s="247">
        <v>130.58000000000001</v>
      </c>
      <c r="AO7915" s="226" t="s">
        <v>45085</v>
      </c>
      <c r="AP7915" s="227">
        <v>8518.82</v>
      </c>
      <c r="AR7915" s="207" t="s">
        <v>22114</v>
      </c>
      <c r="AS7915" s="208">
        <v>2430</v>
      </c>
      <c r="AT7915" s="93"/>
      <c r="AU7915" s="93"/>
      <c r="AV7915" s="93"/>
    </row>
    <row r="7916" spans="35:48" x14ac:dyDescent="0.55000000000000004">
      <c r="AI7916" s="276" t="s">
        <v>62483</v>
      </c>
      <c r="AJ7916" s="277">
        <v>75563.48</v>
      </c>
      <c r="AL7916" s="246" t="s">
        <v>57535</v>
      </c>
      <c r="AM7916" s="247">
        <v>670</v>
      </c>
      <c r="AO7916" s="226" t="s">
        <v>22184</v>
      </c>
      <c r="AP7916" s="227">
        <v>8379.07</v>
      </c>
      <c r="AR7916" s="207" t="s">
        <v>22115</v>
      </c>
      <c r="AS7916" s="208">
        <v>3975</v>
      </c>
      <c r="AT7916" s="93"/>
      <c r="AU7916" s="93"/>
      <c r="AV7916" s="93"/>
    </row>
    <row r="7917" spans="35:48" x14ac:dyDescent="0.55000000000000004">
      <c r="AI7917" s="276" t="s">
        <v>42830</v>
      </c>
      <c r="AJ7917" s="277">
        <v>521556.95</v>
      </c>
      <c r="AL7917" s="246" t="s">
        <v>56254</v>
      </c>
      <c r="AM7917" s="247">
        <v>81708.42</v>
      </c>
      <c r="AO7917" s="226" t="s">
        <v>52779</v>
      </c>
      <c r="AP7917" s="227">
        <v>399.15</v>
      </c>
      <c r="AR7917" s="207" t="s">
        <v>22116</v>
      </c>
      <c r="AS7917" s="208">
        <v>73860.7</v>
      </c>
      <c r="AT7917" s="93"/>
      <c r="AU7917" s="93"/>
      <c r="AV7917" s="93"/>
    </row>
    <row r="7918" spans="35:48" x14ac:dyDescent="0.55000000000000004">
      <c r="AI7918" s="276" t="s">
        <v>36613</v>
      </c>
      <c r="AJ7918" s="277">
        <v>160515.04</v>
      </c>
      <c r="AL7918" s="246" t="s">
        <v>57536</v>
      </c>
      <c r="AM7918" s="247">
        <v>118197</v>
      </c>
      <c r="AO7918" s="226" t="s">
        <v>22185</v>
      </c>
      <c r="AP7918" s="227">
        <v>14630.15</v>
      </c>
      <c r="AR7918" s="207" t="s">
        <v>22117</v>
      </c>
      <c r="AS7918" s="208">
        <v>33686.879999999997</v>
      </c>
      <c r="AT7918" s="93"/>
      <c r="AU7918" s="93"/>
      <c r="AV7918" s="93"/>
    </row>
    <row r="7919" spans="35:48" x14ac:dyDescent="0.55000000000000004">
      <c r="AI7919" s="276" t="s">
        <v>58883</v>
      </c>
      <c r="AJ7919" s="277">
        <v>1498442.86</v>
      </c>
      <c r="AL7919" s="246" t="s">
        <v>58873</v>
      </c>
      <c r="AM7919" s="247">
        <v>520</v>
      </c>
      <c r="AO7919" s="226" t="s">
        <v>33744</v>
      </c>
      <c r="AP7919" s="227">
        <v>3000</v>
      </c>
      <c r="AR7919" s="207" t="s">
        <v>22118</v>
      </c>
      <c r="AS7919" s="208">
        <v>3390</v>
      </c>
      <c r="AT7919" s="93"/>
      <c r="AU7919" s="93"/>
      <c r="AV7919" s="93"/>
    </row>
    <row r="7920" spans="35:48" x14ac:dyDescent="0.55000000000000004">
      <c r="AI7920" s="276" t="s">
        <v>39403</v>
      </c>
      <c r="AJ7920" s="277">
        <v>695049.29</v>
      </c>
      <c r="AL7920" s="246" t="s">
        <v>62676</v>
      </c>
      <c r="AM7920" s="247">
        <v>2859.27</v>
      </c>
      <c r="AO7920" s="226" t="s">
        <v>22186</v>
      </c>
      <c r="AP7920" s="227">
        <v>1348.71</v>
      </c>
      <c r="AR7920" s="207" t="s">
        <v>22119</v>
      </c>
      <c r="AS7920" s="208">
        <v>94252.66</v>
      </c>
      <c r="AT7920" s="93"/>
      <c r="AU7920" s="93"/>
      <c r="AV7920" s="93"/>
    </row>
    <row r="7921" spans="35:48" x14ac:dyDescent="0.55000000000000004">
      <c r="AI7921" s="276" t="s">
        <v>64767</v>
      </c>
      <c r="AJ7921" s="277">
        <v>-30591.81</v>
      </c>
      <c r="AL7921" s="246" t="s">
        <v>59661</v>
      </c>
      <c r="AM7921" s="247">
        <v>-93.97</v>
      </c>
      <c r="AO7921" s="226" t="s">
        <v>22187</v>
      </c>
      <c r="AP7921" s="227">
        <v>1692.48</v>
      </c>
      <c r="AR7921" s="207" t="s">
        <v>22120</v>
      </c>
      <c r="AS7921" s="208">
        <v>21131.57</v>
      </c>
      <c r="AT7921" s="93"/>
      <c r="AU7921" s="93"/>
      <c r="AV7921" s="93"/>
    </row>
    <row r="7922" spans="35:48" x14ac:dyDescent="0.55000000000000004">
      <c r="AI7922" s="276" t="s">
        <v>68515</v>
      </c>
      <c r="AJ7922" s="277">
        <v>34534.5</v>
      </c>
      <c r="AL7922" s="246" t="s">
        <v>64470</v>
      </c>
      <c r="AM7922" s="247">
        <v>-223.17</v>
      </c>
      <c r="AO7922" s="226" t="s">
        <v>36384</v>
      </c>
      <c r="AP7922" s="227">
        <v>9406.39</v>
      </c>
      <c r="AR7922" s="207" t="s">
        <v>22121</v>
      </c>
      <c r="AS7922" s="208">
        <v>4968.3900000000003</v>
      </c>
      <c r="AT7922" s="93"/>
      <c r="AU7922" s="93"/>
      <c r="AV7922" s="93"/>
    </row>
    <row r="7923" spans="35:48" x14ac:dyDescent="0.55000000000000004">
      <c r="AI7923" s="276" t="s">
        <v>68516</v>
      </c>
      <c r="AJ7923" s="277">
        <v>2547.48</v>
      </c>
      <c r="AL7923" s="246" t="s">
        <v>61466</v>
      </c>
      <c r="AM7923" s="247">
        <v>10450</v>
      </c>
      <c r="AO7923" s="226" t="s">
        <v>22188</v>
      </c>
      <c r="AP7923" s="227">
        <v>7682.39</v>
      </c>
      <c r="AR7923" s="207" t="s">
        <v>22122</v>
      </c>
      <c r="AS7923" s="208">
        <v>6100</v>
      </c>
      <c r="AT7923" s="93"/>
      <c r="AU7923" s="93"/>
      <c r="AV7923" s="93"/>
    </row>
    <row r="7924" spans="35:48" x14ac:dyDescent="0.55000000000000004">
      <c r="AI7924" s="276" t="s">
        <v>68517</v>
      </c>
      <c r="AJ7924" s="277">
        <v>8518.56</v>
      </c>
      <c r="AL7924" s="246" t="s">
        <v>64471</v>
      </c>
      <c r="AM7924" s="247">
        <v>1145.42</v>
      </c>
      <c r="AO7924" s="226" t="s">
        <v>36385</v>
      </c>
      <c r="AP7924" s="227">
        <v>353329.9</v>
      </c>
      <c r="AR7924" s="207" t="s">
        <v>22123</v>
      </c>
      <c r="AS7924" s="208">
        <v>5347.66</v>
      </c>
      <c r="AT7924" s="93"/>
      <c r="AU7924" s="93"/>
      <c r="AV7924" s="93"/>
    </row>
    <row r="7925" spans="35:48" x14ac:dyDescent="0.55000000000000004">
      <c r="AI7925" s="276" t="s">
        <v>68518</v>
      </c>
      <c r="AJ7925" s="277">
        <v>4151.58</v>
      </c>
      <c r="AL7925" s="246" t="s">
        <v>60544</v>
      </c>
      <c r="AM7925" s="247">
        <v>7988.46</v>
      </c>
      <c r="AO7925" s="226" t="s">
        <v>22189</v>
      </c>
      <c r="AP7925" s="227">
        <v>48467.31</v>
      </c>
      <c r="AR7925" s="207" t="s">
        <v>22124</v>
      </c>
      <c r="AS7925" s="208">
        <v>12660</v>
      </c>
      <c r="AT7925" s="93"/>
      <c r="AU7925" s="93"/>
      <c r="AV7925" s="93"/>
    </row>
    <row r="7926" spans="35:48" x14ac:dyDescent="0.55000000000000004">
      <c r="AI7926" s="276" t="s">
        <v>58319</v>
      </c>
      <c r="AJ7926" s="277">
        <v>24934.06</v>
      </c>
      <c r="AL7926" s="246" t="s">
        <v>60545</v>
      </c>
      <c r="AM7926" s="247">
        <v>611.1</v>
      </c>
      <c r="AO7926" s="226" t="s">
        <v>22190</v>
      </c>
      <c r="AP7926" s="227">
        <v>2625</v>
      </c>
      <c r="AR7926" s="207" t="s">
        <v>22125</v>
      </c>
      <c r="AS7926" s="208">
        <v>1248.8800000000001</v>
      </c>
      <c r="AT7926" s="93"/>
      <c r="AU7926" s="93"/>
      <c r="AV7926" s="93"/>
    </row>
    <row r="7927" spans="35:48" x14ac:dyDescent="0.55000000000000004">
      <c r="AI7927" s="276" t="s">
        <v>68519</v>
      </c>
      <c r="AJ7927" s="277">
        <v>6393.42</v>
      </c>
      <c r="AL7927" s="246" t="s">
        <v>60546</v>
      </c>
      <c r="AM7927" s="247">
        <v>1957.2</v>
      </c>
      <c r="AO7927" s="226" t="s">
        <v>47013</v>
      </c>
      <c r="AP7927" s="227">
        <v>6211.61</v>
      </c>
      <c r="AR7927" s="207" t="s">
        <v>22126</v>
      </c>
      <c r="AS7927" s="208">
        <v>2675.33</v>
      </c>
      <c r="AT7927" s="93"/>
      <c r="AU7927" s="93"/>
      <c r="AV7927" s="93"/>
    </row>
    <row r="7928" spans="35:48" x14ac:dyDescent="0.55000000000000004">
      <c r="AI7928" s="276" t="s">
        <v>68520</v>
      </c>
      <c r="AJ7928" s="277">
        <v>7508.34</v>
      </c>
      <c r="AL7928" s="246" t="s">
        <v>22379</v>
      </c>
      <c r="AM7928" s="247">
        <v>537.75</v>
      </c>
      <c r="AO7928" s="226" t="s">
        <v>22191</v>
      </c>
      <c r="AP7928" s="227">
        <v>89547.21</v>
      </c>
      <c r="AR7928" s="207" t="s">
        <v>22127</v>
      </c>
      <c r="AS7928" s="208">
        <v>14013</v>
      </c>
      <c r="AT7928" s="93"/>
      <c r="AU7928" s="93"/>
      <c r="AV7928" s="93"/>
    </row>
    <row r="7929" spans="35:48" x14ac:dyDescent="0.55000000000000004">
      <c r="AI7929" s="276" t="s">
        <v>68521</v>
      </c>
      <c r="AJ7929" s="277">
        <v>563.51</v>
      </c>
      <c r="AL7929" s="246" t="s">
        <v>22380</v>
      </c>
      <c r="AM7929" s="247">
        <v>921.46</v>
      </c>
      <c r="AO7929" s="226" t="s">
        <v>22192</v>
      </c>
      <c r="AP7929" s="227">
        <v>5285</v>
      </c>
      <c r="AR7929" s="207" t="s">
        <v>22128</v>
      </c>
      <c r="AS7929" s="208">
        <v>1902</v>
      </c>
      <c r="AT7929" s="93"/>
      <c r="AU7929" s="93"/>
      <c r="AV7929" s="93"/>
    </row>
    <row r="7930" spans="35:48" x14ac:dyDescent="0.55000000000000004">
      <c r="AI7930" s="276" t="s">
        <v>68522</v>
      </c>
      <c r="AJ7930" s="277">
        <v>8057</v>
      </c>
      <c r="AL7930" s="246" t="s">
        <v>57537</v>
      </c>
      <c r="AM7930" s="247">
        <v>4229</v>
      </c>
      <c r="AO7930" s="226" t="s">
        <v>36386</v>
      </c>
      <c r="AP7930" s="227">
        <v>228747.17</v>
      </c>
      <c r="AR7930" s="207" t="s">
        <v>22129</v>
      </c>
      <c r="AS7930" s="208">
        <v>1061.96</v>
      </c>
      <c r="AT7930" s="93"/>
      <c r="AU7930" s="93"/>
      <c r="AV7930" s="93"/>
    </row>
    <row r="7931" spans="35:48" x14ac:dyDescent="0.55000000000000004">
      <c r="AI7931" s="276" t="s">
        <v>70708</v>
      </c>
      <c r="AJ7931" s="277">
        <v>1665.83</v>
      </c>
      <c r="AL7931" s="246" t="s">
        <v>40382</v>
      </c>
      <c r="AM7931" s="247">
        <v>12479.96</v>
      </c>
      <c r="AO7931" s="226" t="s">
        <v>22193</v>
      </c>
      <c r="AP7931" s="227">
        <v>93898.21</v>
      </c>
      <c r="AR7931" s="207" t="s">
        <v>22130</v>
      </c>
      <c r="AS7931" s="208">
        <v>9183.02</v>
      </c>
      <c r="AT7931" s="93"/>
      <c r="AU7931" s="93"/>
      <c r="AV7931" s="93"/>
    </row>
    <row r="7932" spans="35:48" x14ac:dyDescent="0.55000000000000004">
      <c r="AI7932" s="276" t="s">
        <v>66699</v>
      </c>
      <c r="AJ7932" s="277">
        <v>6300.44</v>
      </c>
      <c r="AL7932" s="246" t="s">
        <v>40383</v>
      </c>
      <c r="AM7932" s="247">
        <v>954.36</v>
      </c>
      <c r="AO7932" s="226" t="s">
        <v>36387</v>
      </c>
      <c r="AP7932" s="227">
        <v>7412.5</v>
      </c>
      <c r="AR7932" s="207" t="s">
        <v>22131</v>
      </c>
      <c r="AS7932" s="208">
        <v>11240.23</v>
      </c>
      <c r="AT7932" s="93"/>
      <c r="AU7932" s="93"/>
      <c r="AV7932" s="93"/>
    </row>
    <row r="7933" spans="35:48" x14ac:dyDescent="0.55000000000000004">
      <c r="AI7933" s="276" t="s">
        <v>69888</v>
      </c>
      <c r="AJ7933" s="277">
        <v>649.97</v>
      </c>
      <c r="AL7933" s="246" t="s">
        <v>52824</v>
      </c>
      <c r="AM7933" s="247">
        <v>848.75</v>
      </c>
      <c r="AO7933" s="226" t="s">
        <v>52780</v>
      </c>
      <c r="AP7933" s="227">
        <v>31306.560000000001</v>
      </c>
      <c r="AR7933" s="207" t="s">
        <v>22132</v>
      </c>
      <c r="AS7933" s="208">
        <v>7729.65</v>
      </c>
      <c r="AT7933" s="93"/>
      <c r="AU7933" s="93"/>
      <c r="AV7933" s="93"/>
    </row>
    <row r="7934" spans="35:48" x14ac:dyDescent="0.55000000000000004">
      <c r="AI7934" s="276" t="s">
        <v>68523</v>
      </c>
      <c r="AJ7934" s="277">
        <v>19859.78</v>
      </c>
      <c r="AL7934" s="246" t="s">
        <v>57538</v>
      </c>
      <c r="AM7934" s="247">
        <v>2673.3</v>
      </c>
      <c r="AO7934" s="226" t="s">
        <v>22194</v>
      </c>
      <c r="AP7934" s="227">
        <v>14819.81</v>
      </c>
      <c r="AR7934" s="207" t="s">
        <v>22133</v>
      </c>
      <c r="AS7934" s="208">
        <v>4691</v>
      </c>
      <c r="AT7934" s="93"/>
      <c r="AU7934" s="93"/>
      <c r="AV7934" s="93"/>
    </row>
    <row r="7935" spans="35:48" x14ac:dyDescent="0.55000000000000004">
      <c r="AI7935" s="276" t="s">
        <v>66700</v>
      </c>
      <c r="AJ7935" s="277">
        <v>308.81</v>
      </c>
      <c r="AL7935" s="246" t="s">
        <v>22383</v>
      </c>
      <c r="AM7935" s="247">
        <v>263.33999999999997</v>
      </c>
      <c r="AO7935" s="226" t="s">
        <v>50053</v>
      </c>
      <c r="AP7935" s="227">
        <v>69662.95</v>
      </c>
      <c r="AR7935" s="207" t="s">
        <v>22134</v>
      </c>
      <c r="AS7935" s="208">
        <v>6646.25</v>
      </c>
      <c r="AT7935" s="93"/>
      <c r="AU7935" s="93"/>
      <c r="AV7935" s="93"/>
    </row>
    <row r="7936" spans="35:48" x14ac:dyDescent="0.55000000000000004">
      <c r="AI7936" s="276" t="s">
        <v>58320</v>
      </c>
      <c r="AJ7936" s="277">
        <v>24060</v>
      </c>
      <c r="AL7936" s="246" t="s">
        <v>56255</v>
      </c>
      <c r="AM7936" s="247">
        <v>623.70000000000005</v>
      </c>
      <c r="AO7936" s="226" t="s">
        <v>22195</v>
      </c>
      <c r="AP7936" s="227">
        <v>5500.73</v>
      </c>
      <c r="AR7936" s="207" t="s">
        <v>22135</v>
      </c>
      <c r="AS7936" s="208">
        <v>21131.57</v>
      </c>
      <c r="AT7936" s="93"/>
      <c r="AU7936" s="93"/>
      <c r="AV7936" s="93"/>
    </row>
    <row r="7937" spans="35:48" x14ac:dyDescent="0.55000000000000004">
      <c r="AI7937" s="276" t="s">
        <v>68524</v>
      </c>
      <c r="AJ7937" s="277">
        <v>22800</v>
      </c>
      <c r="AL7937" s="246" t="s">
        <v>57539</v>
      </c>
      <c r="AM7937" s="247">
        <v>1099</v>
      </c>
      <c r="AO7937" s="226" t="s">
        <v>22196</v>
      </c>
      <c r="AP7937" s="227">
        <v>75900</v>
      </c>
      <c r="AR7937" s="207" t="s">
        <v>22136</v>
      </c>
      <c r="AS7937" s="208">
        <v>6646.25</v>
      </c>
      <c r="AT7937" s="93"/>
      <c r="AU7937" s="93"/>
      <c r="AV7937" s="93"/>
    </row>
    <row r="7938" spans="35:48" x14ac:dyDescent="0.55000000000000004">
      <c r="AI7938" s="276" t="s">
        <v>70709</v>
      </c>
      <c r="AJ7938" s="277">
        <v>432.99</v>
      </c>
      <c r="AL7938" s="246" t="s">
        <v>22386</v>
      </c>
      <c r="AM7938" s="247">
        <v>31551.55</v>
      </c>
      <c r="AO7938" s="226" t="s">
        <v>40373</v>
      </c>
      <c r="AP7938" s="227">
        <v>1670.45</v>
      </c>
      <c r="AR7938" s="207" t="s">
        <v>22137</v>
      </c>
      <c r="AS7938" s="208">
        <v>4968.3900000000003</v>
      </c>
      <c r="AT7938" s="93"/>
      <c r="AU7938" s="93"/>
      <c r="AV7938" s="93"/>
    </row>
    <row r="7939" spans="35:48" x14ac:dyDescent="0.55000000000000004">
      <c r="AI7939" s="276" t="s">
        <v>68525</v>
      </c>
      <c r="AJ7939" s="277">
        <v>1741.6</v>
      </c>
      <c r="AL7939" s="246" t="s">
        <v>22387</v>
      </c>
      <c r="AM7939" s="247">
        <v>17770.169999999998</v>
      </c>
      <c r="AO7939" s="226" t="s">
        <v>35185</v>
      </c>
      <c r="AP7939" s="227">
        <v>9800</v>
      </c>
      <c r="AR7939" s="207" t="s">
        <v>22138</v>
      </c>
      <c r="AS7939" s="208">
        <v>6100</v>
      </c>
      <c r="AT7939" s="93"/>
      <c r="AU7939" s="93"/>
      <c r="AV7939" s="93"/>
    </row>
    <row r="7940" spans="35:48" x14ac:dyDescent="0.55000000000000004">
      <c r="AI7940" s="276" t="s">
        <v>66701</v>
      </c>
      <c r="AJ7940" s="277">
        <v>244.29</v>
      </c>
      <c r="AL7940" s="246" t="s">
        <v>45103</v>
      </c>
      <c r="AM7940" s="247">
        <v>28928</v>
      </c>
      <c r="AO7940" s="226" t="s">
        <v>35186</v>
      </c>
      <c r="AP7940" s="227">
        <v>50228.67</v>
      </c>
      <c r="AR7940" s="207" t="s">
        <v>22139</v>
      </c>
      <c r="AS7940" s="208">
        <v>48762.44</v>
      </c>
      <c r="AT7940" s="93"/>
      <c r="AU7940" s="93"/>
      <c r="AV7940" s="93"/>
    </row>
    <row r="7941" spans="35:48" x14ac:dyDescent="0.55000000000000004">
      <c r="AI7941" s="276" t="s">
        <v>68526</v>
      </c>
      <c r="AJ7941" s="277">
        <v>1049.1099999999999</v>
      </c>
      <c r="AL7941" s="246" t="s">
        <v>35206</v>
      </c>
      <c r="AM7941" s="247">
        <v>10814.84</v>
      </c>
      <c r="AO7941" s="226" t="s">
        <v>48955</v>
      </c>
      <c r="AP7941" s="227">
        <v>2000</v>
      </c>
      <c r="AR7941" s="207" t="s">
        <v>22140</v>
      </c>
      <c r="AS7941" s="208">
        <v>21088.29</v>
      </c>
      <c r="AT7941" s="93"/>
      <c r="AU7941" s="93"/>
      <c r="AV7941" s="93"/>
    </row>
    <row r="7942" spans="35:48" x14ac:dyDescent="0.55000000000000004">
      <c r="AI7942" s="276" t="s">
        <v>56464</v>
      </c>
      <c r="AJ7942" s="277">
        <v>4843</v>
      </c>
      <c r="AL7942" s="246" t="s">
        <v>33764</v>
      </c>
      <c r="AM7942" s="247">
        <v>37446.269999999997</v>
      </c>
      <c r="AO7942" s="226" t="s">
        <v>52781</v>
      </c>
      <c r="AP7942" s="227">
        <v>167680</v>
      </c>
      <c r="AR7942" s="207" t="s">
        <v>22141</v>
      </c>
      <c r="AS7942" s="208">
        <v>1902</v>
      </c>
      <c r="AT7942" s="93"/>
      <c r="AU7942" s="93"/>
      <c r="AV7942" s="93"/>
    </row>
    <row r="7943" spans="35:48" x14ac:dyDescent="0.55000000000000004">
      <c r="AI7943" s="276" t="s">
        <v>68527</v>
      </c>
      <c r="AJ7943" s="277">
        <v>50.4</v>
      </c>
      <c r="AL7943" s="246" t="s">
        <v>63225</v>
      </c>
      <c r="AM7943" s="247">
        <v>30000</v>
      </c>
      <c r="AO7943" s="226" t="s">
        <v>22197</v>
      </c>
      <c r="AP7943" s="227">
        <v>95894.76</v>
      </c>
      <c r="AR7943" s="207" t="s">
        <v>22142</v>
      </c>
      <c r="AS7943" s="208">
        <v>89.04</v>
      </c>
      <c r="AT7943" s="93"/>
      <c r="AU7943" s="93"/>
      <c r="AV7943" s="93"/>
    </row>
    <row r="7944" spans="35:48" x14ac:dyDescent="0.55000000000000004">
      <c r="AI7944" s="276" t="s">
        <v>49100</v>
      </c>
      <c r="AJ7944" s="277">
        <v>0.19</v>
      </c>
      <c r="AL7944" s="246" t="s">
        <v>63226</v>
      </c>
      <c r="AM7944" s="247">
        <v>36995.040000000001</v>
      </c>
      <c r="AO7944" s="226" t="s">
        <v>35187</v>
      </c>
      <c r="AP7944" s="227">
        <v>188908.89</v>
      </c>
      <c r="AR7944" s="207" t="s">
        <v>22143</v>
      </c>
      <c r="AS7944" s="208">
        <v>46873.91</v>
      </c>
      <c r="AT7944" s="93"/>
      <c r="AU7944" s="93"/>
      <c r="AV7944" s="93"/>
    </row>
    <row r="7945" spans="35:48" x14ac:dyDescent="0.55000000000000004">
      <c r="AI7945" s="276" t="s">
        <v>56469</v>
      </c>
      <c r="AJ7945" s="277">
        <v>2488.0100000000002</v>
      </c>
      <c r="AL7945" s="246" t="s">
        <v>63227</v>
      </c>
      <c r="AM7945" s="247">
        <v>2829.96</v>
      </c>
      <c r="AO7945" s="226" t="s">
        <v>36388</v>
      </c>
      <c r="AP7945" s="227">
        <v>62049.85</v>
      </c>
      <c r="AR7945" s="207" t="s">
        <v>22144</v>
      </c>
      <c r="AS7945" s="208">
        <v>3592.7</v>
      </c>
      <c r="AT7945" s="93"/>
      <c r="AU7945" s="93"/>
      <c r="AV7945" s="93"/>
    </row>
    <row r="7946" spans="35:48" x14ac:dyDescent="0.55000000000000004">
      <c r="AI7946" s="276" t="s">
        <v>62768</v>
      </c>
      <c r="AJ7946" s="277">
        <v>1753.38</v>
      </c>
      <c r="AL7946" s="246" t="s">
        <v>52826</v>
      </c>
      <c r="AM7946" s="247">
        <v>5789.56</v>
      </c>
      <c r="AO7946" s="226" t="s">
        <v>22198</v>
      </c>
      <c r="AP7946" s="227">
        <v>18623</v>
      </c>
      <c r="AR7946" s="207" t="s">
        <v>22145</v>
      </c>
      <c r="AS7946" s="208">
        <v>10181.549999999999</v>
      </c>
      <c r="AT7946" s="93"/>
      <c r="AU7946" s="93"/>
      <c r="AV7946" s="93"/>
    </row>
    <row r="7947" spans="35:48" x14ac:dyDescent="0.55000000000000004">
      <c r="AI7947" s="276" t="s">
        <v>53429</v>
      </c>
      <c r="AJ7947" s="277">
        <v>123.72</v>
      </c>
      <c r="AL7947" s="246" t="s">
        <v>60547</v>
      </c>
      <c r="AM7947" s="247">
        <v>1560</v>
      </c>
      <c r="AO7947" s="226" t="s">
        <v>33745</v>
      </c>
      <c r="AP7947" s="227">
        <v>140477.70000000001</v>
      </c>
      <c r="AR7947" s="207" t="s">
        <v>22146</v>
      </c>
      <c r="AS7947" s="208">
        <v>38233.06</v>
      </c>
      <c r="AT7947" s="93"/>
      <c r="AU7947" s="93"/>
      <c r="AV7947" s="93"/>
    </row>
    <row r="7948" spans="35:48" x14ac:dyDescent="0.55000000000000004">
      <c r="AI7948" s="276" t="s">
        <v>68528</v>
      </c>
      <c r="AJ7948" s="277">
        <v>12508.4</v>
      </c>
      <c r="AL7948" s="246" t="s">
        <v>64472</v>
      </c>
      <c r="AM7948" s="247">
        <v>-2954.14</v>
      </c>
      <c r="AO7948" s="226" t="s">
        <v>40374</v>
      </c>
      <c r="AP7948" s="227">
        <v>34371.410000000003</v>
      </c>
      <c r="AR7948" s="207" t="s">
        <v>22147</v>
      </c>
      <c r="AS7948" s="208">
        <v>6320</v>
      </c>
      <c r="AT7948" s="93"/>
      <c r="AU7948" s="93"/>
      <c r="AV7948" s="93"/>
    </row>
    <row r="7949" spans="35:48" x14ac:dyDescent="0.55000000000000004">
      <c r="AI7949" s="276" t="s">
        <v>68529</v>
      </c>
      <c r="AJ7949" s="277">
        <v>10844.45</v>
      </c>
      <c r="AL7949" s="246" t="s">
        <v>22423</v>
      </c>
      <c r="AM7949" s="247">
        <v>1394.14</v>
      </c>
      <c r="AO7949" s="226" t="s">
        <v>36389</v>
      </c>
      <c r="AP7949" s="227">
        <v>16302</v>
      </c>
      <c r="AR7949" s="207" t="s">
        <v>22148</v>
      </c>
      <c r="AS7949" s="208">
        <v>97.46</v>
      </c>
      <c r="AT7949" s="93"/>
      <c r="AU7949" s="93"/>
      <c r="AV7949" s="93"/>
    </row>
    <row r="7950" spans="35:48" x14ac:dyDescent="0.55000000000000004">
      <c r="AI7950" s="276" t="s">
        <v>70710</v>
      </c>
      <c r="AJ7950" s="277">
        <v>753.62</v>
      </c>
      <c r="AL7950" s="246" t="s">
        <v>60548</v>
      </c>
      <c r="AM7950" s="247">
        <v>2690.72</v>
      </c>
      <c r="AO7950" s="226" t="s">
        <v>35188</v>
      </c>
      <c r="AP7950" s="227">
        <v>15184.13</v>
      </c>
      <c r="AR7950" s="207" t="s">
        <v>22149</v>
      </c>
      <c r="AS7950" s="208">
        <v>75627.28</v>
      </c>
      <c r="AT7950" s="93"/>
      <c r="AU7950" s="93"/>
      <c r="AV7950" s="93"/>
    </row>
    <row r="7951" spans="35:48" x14ac:dyDescent="0.55000000000000004">
      <c r="AI7951" s="276" t="s">
        <v>68530</v>
      </c>
      <c r="AJ7951" s="277">
        <v>1844.16</v>
      </c>
      <c r="AL7951" s="246" t="s">
        <v>42647</v>
      </c>
      <c r="AM7951" s="247">
        <v>183.81</v>
      </c>
      <c r="AO7951" s="226" t="s">
        <v>39239</v>
      </c>
      <c r="AP7951" s="227">
        <v>3188.67</v>
      </c>
      <c r="AR7951" s="207" t="s">
        <v>22150</v>
      </c>
      <c r="AS7951" s="208">
        <v>22000</v>
      </c>
      <c r="AT7951" s="93"/>
      <c r="AU7951" s="93"/>
      <c r="AV7951" s="93"/>
    </row>
    <row r="7952" spans="35:48" x14ac:dyDescent="0.55000000000000004">
      <c r="AI7952" s="276" t="s">
        <v>68531</v>
      </c>
      <c r="AJ7952" s="277">
        <v>5605.44</v>
      </c>
      <c r="AL7952" s="246" t="s">
        <v>60549</v>
      </c>
      <c r="AM7952" s="247">
        <v>40.369999999999997</v>
      </c>
      <c r="AO7952" s="226" t="s">
        <v>22199</v>
      </c>
      <c r="AP7952" s="227">
        <v>256567.08</v>
      </c>
      <c r="AR7952" s="207" t="s">
        <v>22151</v>
      </c>
      <c r="AS7952" s="208">
        <v>954</v>
      </c>
      <c r="AT7952" s="93"/>
      <c r="AU7952" s="93"/>
      <c r="AV7952" s="93"/>
    </row>
    <row r="7953" spans="35:48" x14ac:dyDescent="0.55000000000000004">
      <c r="AI7953" s="276" t="s">
        <v>68532</v>
      </c>
      <c r="AJ7953" s="277">
        <v>177</v>
      </c>
      <c r="AL7953" s="246" t="s">
        <v>42649</v>
      </c>
      <c r="AM7953" s="247">
        <v>772.51</v>
      </c>
      <c r="AO7953" s="226" t="s">
        <v>52782</v>
      </c>
      <c r="AP7953" s="227">
        <v>50907.88</v>
      </c>
      <c r="AR7953" s="207" t="s">
        <v>22152</v>
      </c>
      <c r="AS7953" s="208">
        <v>6378.4</v>
      </c>
      <c r="AT7953" s="93"/>
      <c r="AU7953" s="93"/>
      <c r="AV7953" s="93"/>
    </row>
    <row r="7954" spans="35:48" x14ac:dyDescent="0.55000000000000004">
      <c r="AI7954" s="276" t="s">
        <v>64772</v>
      </c>
      <c r="AJ7954" s="277">
        <v>34267.599999999999</v>
      </c>
      <c r="AL7954" s="246" t="s">
        <v>60550</v>
      </c>
      <c r="AM7954" s="247">
        <v>12.97</v>
      </c>
      <c r="AO7954" s="226" t="s">
        <v>22200</v>
      </c>
      <c r="AP7954" s="227">
        <v>77148.92</v>
      </c>
      <c r="AR7954" s="207" t="s">
        <v>22153</v>
      </c>
      <c r="AS7954" s="208">
        <v>75553</v>
      </c>
      <c r="AT7954" s="93"/>
      <c r="AU7954" s="93"/>
      <c r="AV7954" s="93"/>
    </row>
    <row r="7955" spans="35:48" x14ac:dyDescent="0.55000000000000004">
      <c r="AI7955" s="276" t="s">
        <v>64773</v>
      </c>
      <c r="AJ7955" s="277">
        <v>1209.8900000000001</v>
      </c>
      <c r="AL7955" s="246" t="s">
        <v>64473</v>
      </c>
      <c r="AM7955" s="247">
        <v>-3986.57</v>
      </c>
      <c r="AO7955" s="226" t="s">
        <v>33746</v>
      </c>
      <c r="AP7955" s="227">
        <v>16181.75</v>
      </c>
      <c r="AR7955" s="207" t="s">
        <v>13713</v>
      </c>
      <c r="AS7955" s="208">
        <v>20353.669999999998</v>
      </c>
      <c r="AT7955" s="93"/>
      <c r="AU7955" s="93"/>
      <c r="AV7955" s="93"/>
    </row>
    <row r="7956" spans="35:48" x14ac:dyDescent="0.55000000000000004">
      <c r="AI7956" s="276" t="s">
        <v>63577</v>
      </c>
      <c r="AJ7956" s="277">
        <v>4774.78</v>
      </c>
      <c r="AL7956" s="246" t="s">
        <v>22426</v>
      </c>
      <c r="AM7956" s="247">
        <v>286.19</v>
      </c>
      <c r="AO7956" s="226" t="s">
        <v>33747</v>
      </c>
      <c r="AP7956" s="227">
        <v>64044.9</v>
      </c>
      <c r="AR7956" s="207" t="s">
        <v>13716</v>
      </c>
      <c r="AS7956" s="208">
        <v>8865.89</v>
      </c>
      <c r="AT7956" s="93"/>
      <c r="AU7956" s="93"/>
      <c r="AV7956" s="93"/>
    </row>
    <row r="7957" spans="35:48" x14ac:dyDescent="0.55000000000000004">
      <c r="AI7957" s="276" t="s">
        <v>70194</v>
      </c>
      <c r="AJ7957" s="277">
        <v>7544.4</v>
      </c>
      <c r="AL7957" s="246" t="s">
        <v>64474</v>
      </c>
      <c r="AM7957" s="247">
        <v>63424</v>
      </c>
      <c r="AO7957" s="226" t="s">
        <v>22201</v>
      </c>
      <c r="AP7957" s="227">
        <v>16587.03</v>
      </c>
      <c r="AR7957" s="207" t="s">
        <v>22154</v>
      </c>
      <c r="AS7957" s="208">
        <v>11639</v>
      </c>
      <c r="AT7957" s="93"/>
      <c r="AU7957" s="93"/>
      <c r="AV7957" s="93"/>
    </row>
    <row r="7958" spans="35:48" x14ac:dyDescent="0.55000000000000004">
      <c r="AI7958" s="276" t="s">
        <v>70711</v>
      </c>
      <c r="AJ7958" s="277">
        <v>-802.47</v>
      </c>
      <c r="AL7958" s="246" t="s">
        <v>50082</v>
      </c>
      <c r="AM7958" s="247">
        <v>1200.26</v>
      </c>
      <c r="AO7958" s="226" t="s">
        <v>50054</v>
      </c>
      <c r="AP7958" s="227">
        <v>85449.56</v>
      </c>
      <c r="AR7958" s="207" t="s">
        <v>22155</v>
      </c>
      <c r="AS7958" s="208">
        <v>45603</v>
      </c>
      <c r="AT7958" s="93"/>
      <c r="AU7958" s="93"/>
      <c r="AV7958" s="93"/>
    </row>
    <row r="7959" spans="35:48" x14ac:dyDescent="0.55000000000000004">
      <c r="AI7959" s="276" t="s">
        <v>68533</v>
      </c>
      <c r="AJ7959" s="277">
        <v>3247.23</v>
      </c>
      <c r="AL7959" s="246" t="s">
        <v>64475</v>
      </c>
      <c r="AM7959" s="247">
        <v>26659.15</v>
      </c>
      <c r="AO7959" s="226" t="s">
        <v>47014</v>
      </c>
      <c r="AP7959" s="227">
        <v>-642</v>
      </c>
      <c r="AR7959" s="207" t="s">
        <v>22156</v>
      </c>
      <c r="AS7959" s="208">
        <v>29230</v>
      </c>
      <c r="AT7959" s="93"/>
      <c r="AU7959" s="93"/>
      <c r="AV7959" s="93"/>
    </row>
    <row r="7960" spans="35:48" x14ac:dyDescent="0.55000000000000004">
      <c r="AI7960" s="276" t="s">
        <v>68534</v>
      </c>
      <c r="AJ7960" s="277">
        <v>67303.47</v>
      </c>
      <c r="AL7960" s="246" t="s">
        <v>64476</v>
      </c>
      <c r="AM7960" s="247">
        <v>110</v>
      </c>
      <c r="AO7960" s="226" t="s">
        <v>42632</v>
      </c>
      <c r="AP7960" s="227">
        <v>114014.61</v>
      </c>
      <c r="AR7960" s="207" t="s">
        <v>22157</v>
      </c>
      <c r="AS7960" s="208">
        <v>9930.9599999999991</v>
      </c>
      <c r="AT7960" s="93"/>
      <c r="AU7960" s="93"/>
      <c r="AV7960" s="93"/>
    </row>
    <row r="7961" spans="35:48" x14ac:dyDescent="0.55000000000000004">
      <c r="AI7961" s="276" t="s">
        <v>68535</v>
      </c>
      <c r="AJ7961" s="277">
        <v>5397.17</v>
      </c>
      <c r="AL7961" s="246" t="s">
        <v>64477</v>
      </c>
      <c r="AM7961" s="247">
        <v>2226.36</v>
      </c>
      <c r="AO7961" s="226" t="s">
        <v>48040</v>
      </c>
      <c r="AP7961" s="227">
        <v>22849</v>
      </c>
      <c r="AR7961" s="207" t="s">
        <v>22158</v>
      </c>
      <c r="AS7961" s="208">
        <v>2928.72</v>
      </c>
      <c r="AT7961" s="93"/>
      <c r="AU7961" s="93"/>
      <c r="AV7961" s="93"/>
    </row>
    <row r="7962" spans="35:48" x14ac:dyDescent="0.55000000000000004">
      <c r="AI7962" s="276" t="s">
        <v>68536</v>
      </c>
      <c r="AJ7962" s="277">
        <v>17554.759999999998</v>
      </c>
      <c r="AL7962" s="246" t="s">
        <v>64478</v>
      </c>
      <c r="AM7962" s="247">
        <v>1913.77</v>
      </c>
      <c r="AO7962" s="226" t="s">
        <v>42633</v>
      </c>
      <c r="AP7962" s="227">
        <v>19919.259999999998</v>
      </c>
      <c r="AR7962" s="207" t="s">
        <v>22159</v>
      </c>
      <c r="AS7962" s="208">
        <v>8457.51</v>
      </c>
      <c r="AT7962" s="93"/>
      <c r="AU7962" s="93"/>
      <c r="AV7962" s="93"/>
    </row>
    <row r="7963" spans="35:48" x14ac:dyDescent="0.55000000000000004">
      <c r="AI7963" s="276" t="s">
        <v>70712</v>
      </c>
      <c r="AJ7963" s="277">
        <v>3319.06</v>
      </c>
      <c r="AL7963" s="246" t="s">
        <v>64479</v>
      </c>
      <c r="AM7963" s="247">
        <v>3045.88</v>
      </c>
      <c r="AO7963" s="226" t="s">
        <v>42634</v>
      </c>
      <c r="AP7963" s="227">
        <v>1544.12</v>
      </c>
      <c r="AR7963" s="207" t="s">
        <v>22160</v>
      </c>
      <c r="AS7963" s="208">
        <v>2917.58</v>
      </c>
      <c r="AT7963" s="93"/>
      <c r="AU7963" s="93"/>
      <c r="AV7963" s="93"/>
    </row>
    <row r="7964" spans="35:48" x14ac:dyDescent="0.55000000000000004">
      <c r="AI7964" s="276" t="s">
        <v>68537</v>
      </c>
      <c r="AJ7964" s="277">
        <v>17634.669999999998</v>
      </c>
      <c r="AL7964" s="246" t="s">
        <v>64480</v>
      </c>
      <c r="AM7964" s="247">
        <v>93.78</v>
      </c>
      <c r="AO7964" s="226" t="s">
        <v>42635</v>
      </c>
      <c r="AP7964" s="227">
        <v>3689.62</v>
      </c>
      <c r="AR7964" s="207" t="s">
        <v>22161</v>
      </c>
      <c r="AS7964" s="208">
        <v>15000</v>
      </c>
      <c r="AT7964" s="93"/>
      <c r="AU7964" s="93"/>
      <c r="AV7964" s="93"/>
    </row>
    <row r="7965" spans="35:48" x14ac:dyDescent="0.55000000000000004">
      <c r="AI7965" s="276" t="s">
        <v>68538</v>
      </c>
      <c r="AJ7965" s="277">
        <v>43316.34</v>
      </c>
      <c r="AL7965" s="246" t="s">
        <v>64481</v>
      </c>
      <c r="AM7965" s="247">
        <v>45.67</v>
      </c>
      <c r="AO7965" s="226" t="s">
        <v>52783</v>
      </c>
      <c r="AP7965" s="227">
        <v>40740</v>
      </c>
      <c r="AR7965" s="207" t="s">
        <v>22162</v>
      </c>
      <c r="AS7965" s="208">
        <v>13030.27</v>
      </c>
      <c r="AT7965" s="93"/>
      <c r="AU7965" s="93"/>
      <c r="AV7965" s="93"/>
    </row>
    <row r="7966" spans="35:48" x14ac:dyDescent="0.55000000000000004">
      <c r="AI7966" s="276" t="s">
        <v>70713</v>
      </c>
      <c r="AJ7966" s="277">
        <v>39224.550000000003</v>
      </c>
      <c r="AL7966" s="246" t="s">
        <v>22472</v>
      </c>
      <c r="AM7966" s="247">
        <v>3996.48</v>
      </c>
      <c r="AO7966" s="226" t="s">
        <v>52784</v>
      </c>
      <c r="AP7966" s="227">
        <v>3116.56</v>
      </c>
      <c r="AR7966" s="207" t="s">
        <v>22163</v>
      </c>
      <c r="AS7966" s="208">
        <v>8298</v>
      </c>
      <c r="AT7966" s="93"/>
      <c r="AU7966" s="93"/>
      <c r="AV7966" s="93"/>
    </row>
    <row r="7967" spans="35:48" x14ac:dyDescent="0.55000000000000004">
      <c r="AI7967" s="276" t="s">
        <v>66702</v>
      </c>
      <c r="AJ7967" s="277">
        <v>4356.5</v>
      </c>
      <c r="AL7967" s="246" t="s">
        <v>22474</v>
      </c>
      <c r="AM7967" s="247">
        <v>3466.77</v>
      </c>
      <c r="AO7967" s="226" t="s">
        <v>52785</v>
      </c>
      <c r="AP7967" s="227">
        <v>8873.6200000000008</v>
      </c>
      <c r="AR7967" s="207" t="s">
        <v>22164</v>
      </c>
      <c r="AS7967" s="208">
        <v>98853</v>
      </c>
      <c r="AT7967" s="93"/>
      <c r="AU7967" s="93"/>
      <c r="AV7967" s="93"/>
    </row>
    <row r="7968" spans="35:48" x14ac:dyDescent="0.55000000000000004">
      <c r="AI7968" s="276" t="s">
        <v>53431</v>
      </c>
      <c r="AJ7968" s="277">
        <v>44707</v>
      </c>
      <c r="AL7968" s="246" t="s">
        <v>22475</v>
      </c>
      <c r="AM7968" s="247">
        <v>39154.97</v>
      </c>
      <c r="AO7968" s="226" t="s">
        <v>52786</v>
      </c>
      <c r="AP7968" s="227">
        <v>8331.3700000000008</v>
      </c>
      <c r="AR7968" s="207" t="s">
        <v>22165</v>
      </c>
      <c r="AS7968" s="208">
        <v>8820</v>
      </c>
      <c r="AT7968" s="93"/>
      <c r="AU7968" s="93"/>
      <c r="AV7968" s="93"/>
    </row>
    <row r="7969" spans="35:48" x14ac:dyDescent="0.55000000000000004">
      <c r="AI7969" s="276" t="s">
        <v>50305</v>
      </c>
      <c r="AJ7969" s="277">
        <v>1408</v>
      </c>
      <c r="AL7969" s="246" t="s">
        <v>22476</v>
      </c>
      <c r="AM7969" s="247">
        <v>9566.98</v>
      </c>
      <c r="AO7969" s="226" t="s">
        <v>52787</v>
      </c>
      <c r="AP7969" s="227">
        <v>1000</v>
      </c>
      <c r="AR7969" s="207" t="s">
        <v>22166</v>
      </c>
      <c r="AS7969" s="208">
        <v>59487.21</v>
      </c>
      <c r="AT7969" s="93"/>
      <c r="AU7969" s="93"/>
      <c r="AV7969" s="93"/>
    </row>
    <row r="7970" spans="35:48" x14ac:dyDescent="0.55000000000000004">
      <c r="AI7970" s="276" t="s">
        <v>70077</v>
      </c>
      <c r="AJ7970" s="277">
        <v>10925</v>
      </c>
      <c r="AL7970" s="246" t="s">
        <v>56256</v>
      </c>
      <c r="AM7970" s="247">
        <v>436.54</v>
      </c>
      <c r="AO7970" s="226" t="s">
        <v>52788</v>
      </c>
      <c r="AP7970" s="227">
        <v>7280</v>
      </c>
      <c r="AR7970" s="207" t="s">
        <v>22167</v>
      </c>
      <c r="AS7970" s="208">
        <v>129862.34</v>
      </c>
      <c r="AT7970" s="93"/>
      <c r="AU7970" s="93"/>
      <c r="AV7970" s="93"/>
    </row>
    <row r="7971" spans="35:48" x14ac:dyDescent="0.55000000000000004">
      <c r="AI7971" s="276" t="s">
        <v>61543</v>
      </c>
      <c r="AJ7971" s="277">
        <v>273.36</v>
      </c>
      <c r="AL7971" s="246" t="s">
        <v>52828</v>
      </c>
      <c r="AM7971" s="247">
        <v>21.92</v>
      </c>
      <c r="AO7971" s="226" t="s">
        <v>52789</v>
      </c>
      <c r="AP7971" s="227">
        <v>633.41</v>
      </c>
      <c r="AR7971" s="207" t="s">
        <v>22168</v>
      </c>
      <c r="AS7971" s="208">
        <v>69575.23</v>
      </c>
      <c r="AT7971" s="93"/>
      <c r="AU7971" s="93"/>
      <c r="AV7971" s="93"/>
    </row>
    <row r="7972" spans="35:48" x14ac:dyDescent="0.55000000000000004">
      <c r="AI7972" s="276" t="s">
        <v>59779</v>
      </c>
      <c r="AJ7972" s="277">
        <v>28069.43</v>
      </c>
      <c r="AL7972" s="246" t="s">
        <v>50091</v>
      </c>
      <c r="AM7972" s="247">
        <v>336.12</v>
      </c>
      <c r="AO7972" s="226" t="s">
        <v>52790</v>
      </c>
      <c r="AP7972" s="227">
        <v>1754.48</v>
      </c>
      <c r="AR7972" s="207" t="s">
        <v>22169</v>
      </c>
      <c r="AS7972" s="208">
        <v>27495.1</v>
      </c>
      <c r="AT7972" s="93"/>
      <c r="AU7972" s="93"/>
      <c r="AV7972" s="93"/>
    </row>
    <row r="7973" spans="35:48" x14ac:dyDescent="0.55000000000000004">
      <c r="AI7973" s="276" t="s">
        <v>59780</v>
      </c>
      <c r="AJ7973" s="277">
        <v>2147.37</v>
      </c>
      <c r="AL7973" s="246" t="s">
        <v>59117</v>
      </c>
      <c r="AM7973" s="247">
        <v>8475</v>
      </c>
      <c r="AO7973" s="226" t="s">
        <v>52791</v>
      </c>
      <c r="AP7973" s="227">
        <v>5700.9</v>
      </c>
      <c r="AR7973" s="207" t="s">
        <v>22170</v>
      </c>
      <c r="AS7973" s="208">
        <v>39575.71</v>
      </c>
      <c r="AT7973" s="93"/>
      <c r="AU7973" s="93"/>
      <c r="AV7973" s="93"/>
    </row>
    <row r="7974" spans="35:48" x14ac:dyDescent="0.55000000000000004">
      <c r="AI7974" s="276" t="s">
        <v>59781</v>
      </c>
      <c r="AJ7974" s="277">
        <v>7023.03</v>
      </c>
      <c r="AL7974" s="246" t="s">
        <v>59118</v>
      </c>
      <c r="AM7974" s="247">
        <v>648.34</v>
      </c>
      <c r="AO7974" s="226" t="s">
        <v>50055</v>
      </c>
      <c r="AP7974" s="227">
        <v>25413.74</v>
      </c>
      <c r="AR7974" s="207" t="s">
        <v>22171</v>
      </c>
      <c r="AS7974" s="208">
        <v>13819.98</v>
      </c>
      <c r="AT7974" s="93"/>
      <c r="AU7974" s="93"/>
      <c r="AV7974" s="93"/>
    </row>
    <row r="7975" spans="35:48" x14ac:dyDescent="0.55000000000000004">
      <c r="AI7975" s="276" t="s">
        <v>68539</v>
      </c>
      <c r="AJ7975" s="277">
        <v>321.60000000000002</v>
      </c>
      <c r="AL7975" s="246" t="s">
        <v>59119</v>
      </c>
      <c r="AM7975" s="247">
        <v>475</v>
      </c>
      <c r="AO7975" s="226" t="s">
        <v>47015</v>
      </c>
      <c r="AP7975" s="227">
        <v>-166.28</v>
      </c>
      <c r="AR7975" s="207" t="s">
        <v>22172</v>
      </c>
      <c r="AS7975" s="208">
        <v>23521.05</v>
      </c>
      <c r="AT7975" s="93"/>
      <c r="AU7975" s="93"/>
      <c r="AV7975" s="93"/>
    </row>
    <row r="7976" spans="35:48" x14ac:dyDescent="0.55000000000000004">
      <c r="AI7976" s="276" t="s">
        <v>62194</v>
      </c>
      <c r="AJ7976" s="277">
        <v>6922.63</v>
      </c>
      <c r="AL7976" s="246" t="s">
        <v>59120</v>
      </c>
      <c r="AM7976" s="247">
        <v>733.1</v>
      </c>
      <c r="AO7976" s="226" t="s">
        <v>35189</v>
      </c>
      <c r="AP7976" s="227">
        <v>28868.76</v>
      </c>
      <c r="AR7976" s="207" t="s">
        <v>22173</v>
      </c>
      <c r="AS7976" s="208">
        <v>171.58</v>
      </c>
      <c r="AT7976" s="93"/>
      <c r="AU7976" s="93"/>
      <c r="AV7976" s="93"/>
    </row>
    <row r="7977" spans="35:48" x14ac:dyDescent="0.55000000000000004">
      <c r="AI7977" s="276" t="s">
        <v>62195</v>
      </c>
      <c r="AJ7977" s="277">
        <v>3192.32</v>
      </c>
      <c r="AL7977" s="246" t="s">
        <v>58572</v>
      </c>
      <c r="AM7977" s="247">
        <v>1642.06</v>
      </c>
      <c r="AO7977" s="226" t="s">
        <v>52792</v>
      </c>
      <c r="AP7977" s="227">
        <v>2786</v>
      </c>
      <c r="AR7977" s="207" t="s">
        <v>22174</v>
      </c>
      <c r="AS7977" s="208">
        <v>70500</v>
      </c>
      <c r="AT7977" s="93"/>
      <c r="AU7977" s="93"/>
      <c r="AV7977" s="93"/>
    </row>
    <row r="7978" spans="35:48" x14ac:dyDescent="0.55000000000000004">
      <c r="AI7978" s="276" t="s">
        <v>58884</v>
      </c>
      <c r="AJ7978" s="277">
        <v>12994.93</v>
      </c>
      <c r="AL7978" s="246" t="s">
        <v>64482</v>
      </c>
      <c r="AM7978" s="247">
        <v>98000</v>
      </c>
      <c r="AO7978" s="226" t="s">
        <v>47016</v>
      </c>
      <c r="AP7978" s="227">
        <v>188.6</v>
      </c>
      <c r="AR7978" s="207" t="s">
        <v>13719</v>
      </c>
      <c r="AS7978" s="208">
        <v>2700</v>
      </c>
      <c r="AT7978" s="93"/>
      <c r="AU7978" s="93"/>
      <c r="AV7978" s="93"/>
    </row>
    <row r="7979" spans="35:48" x14ac:dyDescent="0.55000000000000004">
      <c r="AI7979" s="276" t="s">
        <v>70714</v>
      </c>
      <c r="AJ7979" s="277">
        <v>1141.95</v>
      </c>
      <c r="AL7979" s="246" t="s">
        <v>22482</v>
      </c>
      <c r="AM7979" s="247">
        <v>13120</v>
      </c>
      <c r="AO7979" s="226" t="s">
        <v>33748</v>
      </c>
      <c r="AP7979" s="227">
        <v>120744.36</v>
      </c>
      <c r="AR7979" s="207" t="s">
        <v>22175</v>
      </c>
      <c r="AS7979" s="208">
        <v>37234</v>
      </c>
      <c r="AT7979" s="93"/>
      <c r="AU7979" s="93"/>
      <c r="AV7979" s="93"/>
    </row>
    <row r="7980" spans="35:48" x14ac:dyDescent="0.55000000000000004">
      <c r="AI7980" s="276" t="s">
        <v>58885</v>
      </c>
      <c r="AJ7980" s="277">
        <v>8632.76</v>
      </c>
      <c r="AL7980" s="246" t="s">
        <v>22484</v>
      </c>
      <c r="AM7980" s="247">
        <v>6682.2</v>
      </c>
      <c r="AO7980" s="226" t="s">
        <v>33749</v>
      </c>
      <c r="AP7980" s="227">
        <v>83847.72</v>
      </c>
      <c r="AR7980" s="207" t="s">
        <v>13720</v>
      </c>
      <c r="AS7980" s="208">
        <v>30538.34</v>
      </c>
      <c r="AT7980" s="93"/>
      <c r="AU7980" s="93"/>
      <c r="AV7980" s="93"/>
    </row>
    <row r="7981" spans="35:48" x14ac:dyDescent="0.55000000000000004">
      <c r="AI7981" s="276" t="s">
        <v>70715</v>
      </c>
      <c r="AJ7981" s="277">
        <v>-1120.32</v>
      </c>
      <c r="AL7981" s="246" t="s">
        <v>52829</v>
      </c>
      <c r="AM7981" s="247">
        <v>24393.43</v>
      </c>
      <c r="AO7981" s="226" t="s">
        <v>45086</v>
      </c>
      <c r="AP7981" s="227">
        <v>86001.56</v>
      </c>
      <c r="AR7981" s="207" t="s">
        <v>13721</v>
      </c>
      <c r="AS7981" s="208">
        <v>44808.35</v>
      </c>
      <c r="AT7981" s="93"/>
      <c r="AU7981" s="93"/>
      <c r="AV7981" s="93"/>
    </row>
    <row r="7982" spans="35:48" x14ac:dyDescent="0.55000000000000004">
      <c r="AI7982" s="276" t="s">
        <v>60680</v>
      </c>
      <c r="AJ7982" s="277">
        <v>348.7</v>
      </c>
      <c r="AL7982" s="246" t="s">
        <v>22487</v>
      </c>
      <c r="AM7982" s="247">
        <v>2917.25</v>
      </c>
      <c r="AO7982" s="226" t="s">
        <v>45087</v>
      </c>
      <c r="AP7982" s="227">
        <v>1115573.55</v>
      </c>
      <c r="AR7982" s="207" t="s">
        <v>22176</v>
      </c>
      <c r="AS7982" s="208">
        <v>26332.77</v>
      </c>
      <c r="AT7982" s="93"/>
      <c r="AU7982" s="93"/>
      <c r="AV7982" s="93"/>
    </row>
    <row r="7983" spans="35:48" x14ac:dyDescent="0.55000000000000004">
      <c r="AI7983" s="276" t="s">
        <v>60681</v>
      </c>
      <c r="AJ7983" s="277">
        <v>26.68</v>
      </c>
      <c r="AL7983" s="246" t="s">
        <v>64483</v>
      </c>
      <c r="AM7983" s="247">
        <v>7956</v>
      </c>
      <c r="AO7983" s="226" t="s">
        <v>36390</v>
      </c>
      <c r="AP7983" s="227">
        <v>3289.08</v>
      </c>
      <c r="AR7983" s="207" t="s">
        <v>22177</v>
      </c>
      <c r="AS7983" s="208">
        <v>1886</v>
      </c>
      <c r="AT7983" s="93"/>
      <c r="AU7983" s="93"/>
      <c r="AV7983" s="93"/>
    </row>
    <row r="7984" spans="35:48" x14ac:dyDescent="0.55000000000000004">
      <c r="AI7984" s="276" t="s">
        <v>60682</v>
      </c>
      <c r="AJ7984" s="277">
        <v>79.989999999999995</v>
      </c>
      <c r="AL7984" s="246" t="s">
        <v>22489</v>
      </c>
      <c r="AM7984" s="247">
        <v>1509.3</v>
      </c>
      <c r="AO7984" s="226" t="s">
        <v>35190</v>
      </c>
      <c r="AP7984" s="227">
        <v>12800</v>
      </c>
      <c r="AR7984" s="207" t="s">
        <v>22178</v>
      </c>
      <c r="AS7984" s="208">
        <v>37891.980000000003</v>
      </c>
      <c r="AT7984" s="93"/>
      <c r="AU7984" s="93"/>
      <c r="AV7984" s="93"/>
    </row>
    <row r="7985" spans="35:48" x14ac:dyDescent="0.55000000000000004">
      <c r="AI7985" s="276" t="s">
        <v>68540</v>
      </c>
      <c r="AJ7985" s="277">
        <v>4780</v>
      </c>
      <c r="AL7985" s="246" t="s">
        <v>22490</v>
      </c>
      <c r="AM7985" s="247">
        <v>11448.04</v>
      </c>
      <c r="AO7985" s="226" t="s">
        <v>52793</v>
      </c>
      <c r="AP7985" s="227">
        <v>2950</v>
      </c>
      <c r="AR7985" s="207" t="s">
        <v>22179</v>
      </c>
      <c r="AS7985" s="208">
        <v>15070</v>
      </c>
      <c r="AT7985" s="93"/>
      <c r="AU7985" s="93"/>
      <c r="AV7985" s="93"/>
    </row>
    <row r="7986" spans="35:48" x14ac:dyDescent="0.55000000000000004">
      <c r="AI7986" s="276" t="s">
        <v>62771</v>
      </c>
      <c r="AJ7986" s="277">
        <v>4332.93</v>
      </c>
      <c r="AL7986" s="246" t="s">
        <v>35208</v>
      </c>
      <c r="AM7986" s="247">
        <v>37871.660000000003</v>
      </c>
      <c r="AO7986" s="226" t="s">
        <v>47017</v>
      </c>
      <c r="AP7986" s="227">
        <v>406.53</v>
      </c>
      <c r="AR7986" s="207" t="s">
        <v>13722</v>
      </c>
      <c r="AS7986" s="208">
        <v>198650.95</v>
      </c>
      <c r="AT7986" s="93"/>
      <c r="AU7986" s="93"/>
      <c r="AV7986" s="93"/>
    </row>
    <row r="7987" spans="35:48" x14ac:dyDescent="0.55000000000000004">
      <c r="AI7987" s="276" t="s">
        <v>55343</v>
      </c>
      <c r="AJ7987" s="277">
        <v>10260</v>
      </c>
      <c r="AL7987" s="246" t="s">
        <v>36408</v>
      </c>
      <c r="AM7987" s="247">
        <v>18240.73</v>
      </c>
      <c r="AO7987" s="226" t="s">
        <v>33750</v>
      </c>
      <c r="AP7987" s="227">
        <v>114442.4</v>
      </c>
      <c r="AR7987" s="207" t="s">
        <v>22180</v>
      </c>
      <c r="AS7987" s="208">
        <v>59386.51</v>
      </c>
      <c r="AT7987" s="93"/>
      <c r="AU7987" s="93"/>
      <c r="AV7987" s="93"/>
    </row>
    <row r="7988" spans="35:48" x14ac:dyDescent="0.55000000000000004">
      <c r="AI7988" s="276" t="s">
        <v>57739</v>
      </c>
      <c r="AJ7988" s="277">
        <v>2303.36</v>
      </c>
      <c r="AL7988" s="246" t="s">
        <v>22491</v>
      </c>
      <c r="AM7988" s="247">
        <v>316140.24</v>
      </c>
      <c r="AO7988" s="226" t="s">
        <v>33751</v>
      </c>
      <c r="AP7988" s="227">
        <v>288933.98</v>
      </c>
      <c r="AR7988" s="207" t="s">
        <v>22181</v>
      </c>
      <c r="AS7988" s="208">
        <v>5760</v>
      </c>
      <c r="AT7988" s="93"/>
      <c r="AU7988" s="93"/>
      <c r="AV7988" s="93"/>
    </row>
    <row r="7989" spans="35:48" x14ac:dyDescent="0.55000000000000004">
      <c r="AI7989" s="276" t="s">
        <v>64776</v>
      </c>
      <c r="AJ7989" s="277">
        <v>2536.42</v>
      </c>
      <c r="AL7989" s="246" t="s">
        <v>22492</v>
      </c>
      <c r="AM7989" s="247">
        <v>8943.31</v>
      </c>
      <c r="AO7989" s="226" t="s">
        <v>36391</v>
      </c>
      <c r="AP7989" s="227">
        <v>31962.7</v>
      </c>
      <c r="AR7989" s="207" t="s">
        <v>22182</v>
      </c>
      <c r="AS7989" s="208">
        <v>440.65</v>
      </c>
      <c r="AT7989" s="93"/>
      <c r="AU7989" s="93"/>
      <c r="AV7989" s="93"/>
    </row>
    <row r="7990" spans="35:48" x14ac:dyDescent="0.55000000000000004">
      <c r="AI7990" s="276" t="s">
        <v>68541</v>
      </c>
      <c r="AJ7990" s="277">
        <v>30.5</v>
      </c>
      <c r="AL7990" s="246" t="s">
        <v>22493</v>
      </c>
      <c r="AM7990" s="247">
        <v>18890.740000000002</v>
      </c>
      <c r="AO7990" s="226" t="s">
        <v>22203</v>
      </c>
      <c r="AP7990" s="227">
        <v>23836</v>
      </c>
      <c r="AR7990" s="207" t="s">
        <v>22183</v>
      </c>
      <c r="AS7990" s="208">
        <v>123</v>
      </c>
      <c r="AT7990" s="93"/>
      <c r="AU7990" s="93"/>
      <c r="AV7990" s="93"/>
    </row>
    <row r="7991" spans="35:48" x14ac:dyDescent="0.55000000000000004">
      <c r="AI7991" s="276" t="s">
        <v>36621</v>
      </c>
      <c r="AJ7991" s="277">
        <v>169.45</v>
      </c>
      <c r="AL7991" s="246" t="s">
        <v>63228</v>
      </c>
      <c r="AM7991" s="247">
        <v>25001.54</v>
      </c>
      <c r="AO7991" s="226" t="s">
        <v>40375</v>
      </c>
      <c r="AP7991" s="227">
        <v>54459.62</v>
      </c>
      <c r="AR7991" s="207" t="s">
        <v>22184</v>
      </c>
      <c r="AS7991" s="208">
        <v>280.45999999999998</v>
      </c>
      <c r="AT7991" s="93"/>
      <c r="AU7991" s="93"/>
      <c r="AV7991" s="93"/>
    </row>
    <row r="7992" spans="35:48" x14ac:dyDescent="0.55000000000000004">
      <c r="AI7992" s="276" t="s">
        <v>64777</v>
      </c>
      <c r="AJ7992" s="277">
        <v>99718</v>
      </c>
      <c r="AL7992" s="246" t="s">
        <v>63229</v>
      </c>
      <c r="AM7992" s="247">
        <v>2388.0500000000002</v>
      </c>
      <c r="AO7992" s="226" t="s">
        <v>36392</v>
      </c>
      <c r="AP7992" s="227">
        <v>7155.5</v>
      </c>
      <c r="AR7992" s="207" t="s">
        <v>22185</v>
      </c>
      <c r="AS7992" s="208">
        <v>18025</v>
      </c>
      <c r="AT7992" s="93"/>
      <c r="AU7992" s="93"/>
      <c r="AV7992" s="93"/>
    </row>
    <row r="7993" spans="35:48" x14ac:dyDescent="0.55000000000000004">
      <c r="AI7993" s="276" t="s">
        <v>68542</v>
      </c>
      <c r="AJ7993" s="277">
        <v>689.7</v>
      </c>
      <c r="AL7993" s="246" t="s">
        <v>33765</v>
      </c>
      <c r="AM7993" s="247">
        <v>101710.32</v>
      </c>
      <c r="AO7993" s="226" t="s">
        <v>45088</v>
      </c>
      <c r="AP7993" s="227">
        <v>351703.12</v>
      </c>
      <c r="AR7993" s="207" t="s">
        <v>22186</v>
      </c>
      <c r="AS7993" s="208">
        <v>1378.91</v>
      </c>
      <c r="AT7993" s="93"/>
      <c r="AU7993" s="93"/>
      <c r="AV7993" s="93"/>
    </row>
    <row r="7994" spans="35:48" x14ac:dyDescent="0.55000000000000004">
      <c r="AI7994" s="276" t="s">
        <v>68543</v>
      </c>
      <c r="AJ7994" s="277">
        <v>2870.29</v>
      </c>
      <c r="AL7994" s="246" t="s">
        <v>57540</v>
      </c>
      <c r="AM7994" s="247">
        <v>323.98</v>
      </c>
      <c r="AO7994" s="226" t="s">
        <v>52794</v>
      </c>
      <c r="AP7994" s="227">
        <v>103210.34</v>
      </c>
      <c r="AR7994" s="207" t="s">
        <v>22187</v>
      </c>
      <c r="AS7994" s="208">
        <v>861.36</v>
      </c>
      <c r="AT7994" s="93"/>
      <c r="AU7994" s="93"/>
      <c r="AV7994" s="93"/>
    </row>
    <row r="7995" spans="35:48" x14ac:dyDescent="0.55000000000000004">
      <c r="AI7995" s="276" t="s">
        <v>56476</v>
      </c>
      <c r="AJ7995" s="277">
        <v>23206.63</v>
      </c>
      <c r="AL7995" s="246" t="s">
        <v>47027</v>
      </c>
      <c r="AM7995" s="247">
        <v>30.6</v>
      </c>
      <c r="AO7995" s="226" t="s">
        <v>33752</v>
      </c>
      <c r="AP7995" s="227">
        <v>787239.59</v>
      </c>
      <c r="AR7995" s="207" t="s">
        <v>22188</v>
      </c>
      <c r="AS7995" s="208">
        <v>12022.5</v>
      </c>
      <c r="AT7995" s="93"/>
      <c r="AU7995" s="93"/>
      <c r="AV7995" s="93"/>
    </row>
    <row r="7996" spans="35:48" x14ac:dyDescent="0.55000000000000004">
      <c r="AI7996" s="276" t="s">
        <v>62772</v>
      </c>
      <c r="AJ7996" s="277">
        <v>61198.2</v>
      </c>
      <c r="AL7996" s="246" t="s">
        <v>57541</v>
      </c>
      <c r="AM7996" s="247">
        <v>98</v>
      </c>
      <c r="AO7996" s="226" t="s">
        <v>36393</v>
      </c>
      <c r="AP7996" s="227">
        <v>44095.1</v>
      </c>
      <c r="AR7996" s="207" t="s">
        <v>22189</v>
      </c>
      <c r="AS7996" s="208">
        <v>99251.25</v>
      </c>
      <c r="AT7996" s="93"/>
      <c r="AU7996" s="93"/>
      <c r="AV7996" s="93"/>
    </row>
    <row r="7997" spans="35:48" x14ac:dyDescent="0.55000000000000004">
      <c r="AI7997" s="276" t="s">
        <v>64780</v>
      </c>
      <c r="AJ7997" s="277">
        <v>1438.06</v>
      </c>
      <c r="AL7997" s="246" t="s">
        <v>64484</v>
      </c>
      <c r="AM7997" s="247">
        <v>9180</v>
      </c>
      <c r="AO7997" s="226" t="s">
        <v>50056</v>
      </c>
      <c r="AP7997" s="227">
        <v>717.43</v>
      </c>
      <c r="AR7997" s="207" t="s">
        <v>22190</v>
      </c>
      <c r="AS7997" s="208">
        <v>5390</v>
      </c>
      <c r="AT7997" s="93"/>
      <c r="AU7997" s="93"/>
      <c r="AV7997" s="93"/>
    </row>
    <row r="7998" spans="35:48" x14ac:dyDescent="0.55000000000000004">
      <c r="AI7998" s="276" t="s">
        <v>59185</v>
      </c>
      <c r="AJ7998" s="277">
        <v>1122.5</v>
      </c>
      <c r="AL7998" s="246" t="s">
        <v>64485</v>
      </c>
      <c r="AM7998" s="247">
        <v>6672.02</v>
      </c>
      <c r="AO7998" s="226" t="s">
        <v>50057</v>
      </c>
      <c r="AP7998" s="227">
        <v>37524.29</v>
      </c>
      <c r="AR7998" s="207" t="s">
        <v>22191</v>
      </c>
      <c r="AS7998" s="208">
        <v>8120</v>
      </c>
      <c r="AT7998" s="93"/>
      <c r="AU7998" s="93"/>
      <c r="AV7998" s="93"/>
    </row>
    <row r="7999" spans="35:48" x14ac:dyDescent="0.55000000000000004">
      <c r="AI7999" s="276" t="s">
        <v>68544</v>
      </c>
      <c r="AJ7999" s="277">
        <v>506.25</v>
      </c>
      <c r="AL7999" s="246" t="s">
        <v>64486</v>
      </c>
      <c r="AM7999" s="247">
        <v>4320</v>
      </c>
      <c r="AO7999" s="226" t="s">
        <v>52795</v>
      </c>
      <c r="AP7999" s="227">
        <v>700</v>
      </c>
      <c r="AR7999" s="207" t="s">
        <v>22192</v>
      </c>
      <c r="AS7999" s="208">
        <v>5390</v>
      </c>
      <c r="AT7999" s="93"/>
      <c r="AU7999" s="93"/>
      <c r="AV7999" s="93"/>
    </row>
    <row r="8000" spans="35:48" x14ac:dyDescent="0.55000000000000004">
      <c r="AI8000" s="276" t="s">
        <v>68545</v>
      </c>
      <c r="AJ8000" s="277">
        <v>5762.98</v>
      </c>
      <c r="AL8000" s="246" t="s">
        <v>64487</v>
      </c>
      <c r="AM8000" s="247">
        <v>1543.15</v>
      </c>
      <c r="AO8000" s="226" t="s">
        <v>52796</v>
      </c>
      <c r="AP8000" s="227">
        <v>53.54</v>
      </c>
      <c r="AR8000" s="207" t="s">
        <v>22193</v>
      </c>
      <c r="AS8000" s="208">
        <v>32730.04</v>
      </c>
      <c r="AT8000" s="93"/>
      <c r="AU8000" s="93"/>
      <c r="AV8000" s="93"/>
    </row>
    <row r="8001" spans="35:48" x14ac:dyDescent="0.55000000000000004">
      <c r="AI8001" s="276" t="s">
        <v>63328</v>
      </c>
      <c r="AJ8001" s="277">
        <v>327.32</v>
      </c>
      <c r="AL8001" s="246" t="s">
        <v>64488</v>
      </c>
      <c r="AM8001" s="247">
        <v>4275.74</v>
      </c>
      <c r="AO8001" s="226" t="s">
        <v>52797</v>
      </c>
      <c r="AP8001" s="227">
        <v>168.7</v>
      </c>
      <c r="AR8001" s="207" t="s">
        <v>22194</v>
      </c>
      <c r="AS8001" s="208">
        <v>8268.2099999999991</v>
      </c>
      <c r="AT8001" s="93"/>
      <c r="AU8001" s="93"/>
      <c r="AV8001" s="93"/>
    </row>
    <row r="8002" spans="35:48" x14ac:dyDescent="0.55000000000000004">
      <c r="AI8002" s="276" t="s">
        <v>42836</v>
      </c>
      <c r="AJ8002" s="277">
        <v>9325.11</v>
      </c>
      <c r="AL8002" s="246" t="s">
        <v>64489</v>
      </c>
      <c r="AM8002" s="247">
        <v>1180.3699999999999</v>
      </c>
      <c r="AO8002" s="226" t="s">
        <v>52798</v>
      </c>
      <c r="AP8002" s="227">
        <v>549.84</v>
      </c>
      <c r="AR8002" s="207" t="s">
        <v>22195</v>
      </c>
      <c r="AS8002" s="208">
        <v>2433.21</v>
      </c>
      <c r="AT8002" s="93"/>
      <c r="AU8002" s="93"/>
      <c r="AV8002" s="93"/>
    </row>
    <row r="8003" spans="35:48" x14ac:dyDescent="0.55000000000000004">
      <c r="AI8003" s="276" t="s">
        <v>57740</v>
      </c>
      <c r="AJ8003" s="277">
        <v>67120.53</v>
      </c>
      <c r="AL8003" s="246" t="s">
        <v>64490</v>
      </c>
      <c r="AM8003" s="247">
        <v>1087.72</v>
      </c>
      <c r="AO8003" s="226" t="s">
        <v>52799</v>
      </c>
      <c r="AP8003" s="227">
        <v>5.42</v>
      </c>
      <c r="AR8003" s="207" t="s">
        <v>22196</v>
      </c>
      <c r="AS8003" s="208">
        <v>57900</v>
      </c>
      <c r="AT8003" s="93"/>
      <c r="AU8003" s="93"/>
      <c r="AV8003" s="93"/>
    </row>
    <row r="8004" spans="35:48" x14ac:dyDescent="0.55000000000000004">
      <c r="AI8004" s="276" t="s">
        <v>64781</v>
      </c>
      <c r="AJ8004" s="277">
        <v>553.49</v>
      </c>
      <c r="AL8004" s="246" t="s">
        <v>64491</v>
      </c>
      <c r="AM8004" s="247">
        <v>59.16</v>
      </c>
      <c r="AO8004" s="226" t="s">
        <v>50058</v>
      </c>
      <c r="AP8004" s="227">
        <v>90.88</v>
      </c>
      <c r="AR8004" s="207" t="s">
        <v>22197</v>
      </c>
      <c r="AS8004" s="208">
        <v>17710.36</v>
      </c>
      <c r="AT8004" s="93"/>
      <c r="AU8004" s="93"/>
      <c r="AV8004" s="93"/>
    </row>
    <row r="8005" spans="35:48" x14ac:dyDescent="0.55000000000000004">
      <c r="AI8005" s="276" t="s">
        <v>36623</v>
      </c>
      <c r="AJ8005" s="277">
        <v>20877.62</v>
      </c>
      <c r="AL8005" s="246" t="s">
        <v>22495</v>
      </c>
      <c r="AM8005" s="247">
        <v>4590</v>
      </c>
      <c r="AO8005" s="226" t="s">
        <v>52800</v>
      </c>
      <c r="AP8005" s="227">
        <v>1050</v>
      </c>
      <c r="AR8005" s="207" t="s">
        <v>22198</v>
      </c>
      <c r="AS8005" s="208">
        <v>4989</v>
      </c>
      <c r="AT8005" s="93"/>
      <c r="AU8005" s="93"/>
      <c r="AV8005" s="93"/>
    </row>
    <row r="8006" spans="35:48" x14ac:dyDescent="0.55000000000000004">
      <c r="AI8006" s="276" t="s">
        <v>36624</v>
      </c>
      <c r="AJ8006" s="277">
        <v>33622.589999999997</v>
      </c>
      <c r="AL8006" s="246" t="s">
        <v>40384</v>
      </c>
      <c r="AM8006" s="247">
        <v>70686</v>
      </c>
      <c r="AO8006" s="226" t="s">
        <v>52801</v>
      </c>
      <c r="AP8006" s="227">
        <v>62.6</v>
      </c>
      <c r="AR8006" s="207" t="s">
        <v>22199</v>
      </c>
      <c r="AS8006" s="208">
        <v>12711.33</v>
      </c>
      <c r="AT8006" s="93"/>
      <c r="AU8006" s="93"/>
      <c r="AV8006" s="93"/>
    </row>
    <row r="8007" spans="35:48" x14ac:dyDescent="0.55000000000000004">
      <c r="AI8007" s="276" t="s">
        <v>56477</v>
      </c>
      <c r="AJ8007" s="277">
        <v>7526.24</v>
      </c>
      <c r="AL8007" s="246" t="s">
        <v>35209</v>
      </c>
      <c r="AM8007" s="247">
        <v>50001</v>
      </c>
      <c r="AO8007" s="226" t="s">
        <v>50059</v>
      </c>
      <c r="AP8007" s="227">
        <v>28864.32</v>
      </c>
      <c r="AR8007" s="207" t="s">
        <v>22200</v>
      </c>
      <c r="AS8007" s="208">
        <v>30537.43</v>
      </c>
      <c r="AT8007" s="93"/>
      <c r="AU8007" s="93"/>
      <c r="AV8007" s="93"/>
    </row>
    <row r="8008" spans="35:48" x14ac:dyDescent="0.55000000000000004">
      <c r="AI8008" s="276" t="s">
        <v>68546</v>
      </c>
      <c r="AJ8008" s="277">
        <v>19744.87</v>
      </c>
      <c r="AL8008" s="246" t="s">
        <v>35210</v>
      </c>
      <c r="AM8008" s="247">
        <v>233769.32</v>
      </c>
      <c r="AO8008" s="226" t="s">
        <v>45089</v>
      </c>
      <c r="AP8008" s="227">
        <v>253998.44</v>
      </c>
      <c r="AR8008" s="207" t="s">
        <v>22201</v>
      </c>
      <c r="AS8008" s="208">
        <v>8173.8</v>
      </c>
      <c r="AT8008" s="93"/>
      <c r="AU8008" s="93"/>
      <c r="AV8008" s="93"/>
    </row>
    <row r="8009" spans="35:48" x14ac:dyDescent="0.55000000000000004">
      <c r="AI8009" s="276" t="s">
        <v>62196</v>
      </c>
      <c r="AJ8009" s="277">
        <v>3950</v>
      </c>
      <c r="AL8009" s="246" t="s">
        <v>35211</v>
      </c>
      <c r="AM8009" s="247">
        <v>2667</v>
      </c>
      <c r="AO8009" s="226" t="s">
        <v>45090</v>
      </c>
      <c r="AP8009" s="227">
        <v>16443.560000000001</v>
      </c>
      <c r="AR8009" s="207" t="s">
        <v>22202</v>
      </c>
      <c r="AS8009" s="208">
        <v>7907.3</v>
      </c>
      <c r="AT8009" s="93"/>
      <c r="AU8009" s="93"/>
      <c r="AV8009" s="93"/>
    </row>
    <row r="8010" spans="35:48" x14ac:dyDescent="0.55000000000000004">
      <c r="AI8010" s="276" t="s">
        <v>61544</v>
      </c>
      <c r="AJ8010" s="277">
        <v>84095.84</v>
      </c>
      <c r="AL8010" s="246" t="s">
        <v>42654</v>
      </c>
      <c r="AM8010" s="247">
        <v>2000</v>
      </c>
      <c r="AO8010" s="226" t="s">
        <v>50060</v>
      </c>
      <c r="AP8010" s="227">
        <v>721.61</v>
      </c>
      <c r="AR8010" s="207" t="s">
        <v>22203</v>
      </c>
      <c r="AS8010" s="208">
        <v>55</v>
      </c>
      <c r="AT8010" s="93"/>
      <c r="AU8010" s="93"/>
      <c r="AV8010" s="93"/>
    </row>
    <row r="8011" spans="35:48" x14ac:dyDescent="0.55000000000000004">
      <c r="AI8011" s="276" t="s">
        <v>34018</v>
      </c>
      <c r="AJ8011" s="277">
        <v>120491.9</v>
      </c>
      <c r="AL8011" s="246" t="s">
        <v>40385</v>
      </c>
      <c r="AM8011" s="247">
        <v>12250</v>
      </c>
      <c r="AO8011" s="226" t="s">
        <v>50061</v>
      </c>
      <c r="AP8011" s="227">
        <v>55.21</v>
      </c>
      <c r="AR8011" s="207" t="s">
        <v>22204</v>
      </c>
      <c r="AS8011" s="208">
        <v>12022.5</v>
      </c>
      <c r="AT8011" s="93"/>
      <c r="AU8011" s="93"/>
      <c r="AV8011" s="93"/>
    </row>
    <row r="8012" spans="35:48" x14ac:dyDescent="0.55000000000000004">
      <c r="AI8012" s="276" t="s">
        <v>42838</v>
      </c>
      <c r="AJ8012" s="277">
        <v>7009</v>
      </c>
      <c r="AL8012" s="246" t="s">
        <v>35213</v>
      </c>
      <c r="AM8012" s="247">
        <v>1600</v>
      </c>
      <c r="AO8012" s="226" t="s">
        <v>50062</v>
      </c>
      <c r="AP8012" s="227">
        <v>165.18</v>
      </c>
      <c r="AR8012" s="207" t="s">
        <v>22205</v>
      </c>
      <c r="AS8012" s="208">
        <v>59487.21</v>
      </c>
      <c r="AT8012" s="93"/>
      <c r="AU8012" s="93"/>
      <c r="AV8012" s="93"/>
    </row>
    <row r="8013" spans="35:48" x14ac:dyDescent="0.55000000000000004">
      <c r="AI8013" s="276" t="s">
        <v>58639</v>
      </c>
      <c r="AJ8013" s="277">
        <v>-117.3</v>
      </c>
      <c r="AL8013" s="246" t="s">
        <v>35214</v>
      </c>
      <c r="AM8013" s="247">
        <v>26129.46</v>
      </c>
      <c r="AO8013" s="226" t="s">
        <v>42636</v>
      </c>
      <c r="AP8013" s="227">
        <v>59958.19</v>
      </c>
      <c r="AR8013" s="207" t="s">
        <v>22206</v>
      </c>
      <c r="AS8013" s="208">
        <v>117276.25</v>
      </c>
      <c r="AT8013" s="93"/>
      <c r="AU8013" s="93"/>
      <c r="AV8013" s="93"/>
    </row>
    <row r="8014" spans="35:48" x14ac:dyDescent="0.55000000000000004">
      <c r="AI8014" s="276" t="s">
        <v>57741</v>
      </c>
      <c r="AJ8014" s="277">
        <v>7094.18</v>
      </c>
      <c r="AL8014" s="246" t="s">
        <v>35215</v>
      </c>
      <c r="AM8014" s="247">
        <v>90888.46</v>
      </c>
      <c r="AO8014" s="226" t="s">
        <v>42637</v>
      </c>
      <c r="AP8014" s="227">
        <v>4524.8100000000004</v>
      </c>
      <c r="AR8014" s="207" t="s">
        <v>22207</v>
      </c>
      <c r="AS8014" s="208">
        <v>5390</v>
      </c>
      <c r="AT8014" s="93"/>
      <c r="AU8014" s="93"/>
      <c r="AV8014" s="93"/>
    </row>
    <row r="8015" spans="35:48" x14ac:dyDescent="0.55000000000000004">
      <c r="AI8015" s="276" t="s">
        <v>45457</v>
      </c>
      <c r="AJ8015" s="277">
        <v>178177.15</v>
      </c>
      <c r="AL8015" s="246" t="s">
        <v>36411</v>
      </c>
      <c r="AM8015" s="247">
        <v>55895.79</v>
      </c>
      <c r="AO8015" s="226" t="s">
        <v>47018</v>
      </c>
      <c r="AP8015" s="227">
        <v>9666</v>
      </c>
      <c r="AR8015" s="207" t="s">
        <v>22208</v>
      </c>
      <c r="AS8015" s="208">
        <v>8120</v>
      </c>
      <c r="AT8015" s="93"/>
      <c r="AU8015" s="93"/>
      <c r="AV8015" s="93"/>
    </row>
    <row r="8016" spans="35:48" x14ac:dyDescent="0.55000000000000004">
      <c r="AI8016" s="276" t="s">
        <v>57742</v>
      </c>
      <c r="AJ8016" s="277">
        <v>1063375.18</v>
      </c>
      <c r="AL8016" s="246" t="s">
        <v>35216</v>
      </c>
      <c r="AM8016" s="247">
        <v>13323.52</v>
      </c>
      <c r="AO8016" s="226" t="s">
        <v>47019</v>
      </c>
      <c r="AP8016" s="227">
        <v>3010</v>
      </c>
      <c r="AR8016" s="207" t="s">
        <v>22209</v>
      </c>
      <c r="AS8016" s="208">
        <v>5390</v>
      </c>
      <c r="AT8016" s="93"/>
      <c r="AU8016" s="93"/>
      <c r="AV8016" s="93"/>
    </row>
    <row r="8017" spans="35:48" x14ac:dyDescent="0.55000000000000004">
      <c r="AI8017" s="276" t="s">
        <v>68547</v>
      </c>
      <c r="AJ8017" s="277">
        <v>520.24</v>
      </c>
      <c r="AL8017" s="246" t="s">
        <v>48960</v>
      </c>
      <c r="AM8017" s="247">
        <v>33812.19</v>
      </c>
      <c r="AO8017" s="226" t="s">
        <v>47020</v>
      </c>
      <c r="AP8017" s="227">
        <v>35983.19</v>
      </c>
      <c r="AR8017" s="207" t="s">
        <v>22210</v>
      </c>
      <c r="AS8017" s="208">
        <v>29230</v>
      </c>
      <c r="AT8017" s="93"/>
      <c r="AU8017" s="93"/>
      <c r="AV8017" s="93"/>
    </row>
    <row r="8018" spans="35:48" x14ac:dyDescent="0.55000000000000004">
      <c r="AI8018" s="276" t="s">
        <v>64786</v>
      </c>
      <c r="AJ8018" s="277">
        <v>39.79</v>
      </c>
      <c r="AL8018" s="246" t="s">
        <v>50095</v>
      </c>
      <c r="AM8018" s="247">
        <v>68420.03</v>
      </c>
      <c r="AO8018" s="226" t="s">
        <v>47021</v>
      </c>
      <c r="AP8018" s="227">
        <v>2752.71</v>
      </c>
      <c r="AR8018" s="207" t="s">
        <v>22211</v>
      </c>
      <c r="AS8018" s="208">
        <v>129862.34</v>
      </c>
      <c r="AT8018" s="93"/>
      <c r="AU8018" s="93"/>
      <c r="AV8018" s="93"/>
    </row>
    <row r="8019" spans="35:48" x14ac:dyDescent="0.55000000000000004">
      <c r="AI8019" s="276" t="s">
        <v>64787</v>
      </c>
      <c r="AJ8019" s="277">
        <v>130.16999999999999</v>
      </c>
      <c r="AL8019" s="246" t="s">
        <v>64492</v>
      </c>
      <c r="AM8019" s="247">
        <v>3607.8</v>
      </c>
      <c r="AO8019" s="226" t="s">
        <v>42638</v>
      </c>
      <c r="AP8019" s="227">
        <v>1514</v>
      </c>
      <c r="AR8019" s="207" t="s">
        <v>22212</v>
      </c>
      <c r="AS8019" s="208">
        <v>102305.27</v>
      </c>
      <c r="AT8019" s="93"/>
      <c r="AU8019" s="93"/>
      <c r="AV8019" s="93"/>
    </row>
    <row r="8020" spans="35:48" x14ac:dyDescent="0.55000000000000004">
      <c r="AI8020" s="276" t="s">
        <v>58640</v>
      </c>
      <c r="AJ8020" s="277">
        <v>5169.5600000000004</v>
      </c>
      <c r="AL8020" s="246" t="s">
        <v>48053</v>
      </c>
      <c r="AM8020" s="247">
        <v>-2432.7800000000002</v>
      </c>
      <c r="AO8020" s="226" t="s">
        <v>47022</v>
      </c>
      <c r="AP8020" s="227">
        <v>78371.259999999995</v>
      </c>
      <c r="AR8020" s="207" t="s">
        <v>22213</v>
      </c>
      <c r="AS8020" s="208">
        <v>27495.1</v>
      </c>
      <c r="AT8020" s="93"/>
      <c r="AU8020" s="93"/>
      <c r="AV8020" s="93"/>
    </row>
    <row r="8021" spans="35:48" x14ac:dyDescent="0.55000000000000004">
      <c r="AI8021" s="276" t="s">
        <v>70078</v>
      </c>
      <c r="AJ8021" s="277">
        <v>465</v>
      </c>
      <c r="AL8021" s="246" t="s">
        <v>58573</v>
      </c>
      <c r="AM8021" s="247">
        <v>71138.05</v>
      </c>
      <c r="AO8021" s="226" t="s">
        <v>47023</v>
      </c>
      <c r="AP8021" s="227">
        <v>13709.04</v>
      </c>
      <c r="AR8021" s="207" t="s">
        <v>22214</v>
      </c>
      <c r="AS8021" s="208">
        <v>39575.71</v>
      </c>
      <c r="AT8021" s="93"/>
      <c r="AU8021" s="93"/>
      <c r="AV8021" s="93"/>
    </row>
    <row r="8022" spans="35:48" x14ac:dyDescent="0.55000000000000004">
      <c r="AI8022" s="276" t="s">
        <v>50310</v>
      </c>
      <c r="AJ8022" s="277">
        <v>1060.1600000000001</v>
      </c>
      <c r="AL8022" s="246" t="s">
        <v>62060</v>
      </c>
      <c r="AM8022" s="247">
        <v>21.23</v>
      </c>
      <c r="AO8022" s="226" t="s">
        <v>50063</v>
      </c>
      <c r="AP8022" s="227">
        <v>9560.61</v>
      </c>
      <c r="AR8022" s="207" t="s">
        <v>22215</v>
      </c>
      <c r="AS8022" s="208">
        <v>13819.98</v>
      </c>
      <c r="AT8022" s="93"/>
      <c r="AU8022" s="93"/>
      <c r="AV8022" s="93"/>
    </row>
    <row r="8023" spans="35:48" x14ac:dyDescent="0.55000000000000004">
      <c r="AI8023" s="276" t="s">
        <v>42839</v>
      </c>
      <c r="AJ8023" s="277">
        <v>30</v>
      </c>
      <c r="AL8023" s="246" t="s">
        <v>58874</v>
      </c>
      <c r="AM8023" s="247">
        <v>325.48</v>
      </c>
      <c r="AO8023" s="226" t="s">
        <v>50064</v>
      </c>
      <c r="AP8023" s="227">
        <v>731.39</v>
      </c>
      <c r="AR8023" s="207" t="s">
        <v>22216</v>
      </c>
      <c r="AS8023" s="208">
        <v>23521.05</v>
      </c>
      <c r="AT8023" s="93"/>
      <c r="AU8023" s="93"/>
      <c r="AV8023" s="93"/>
    </row>
    <row r="8024" spans="35:48" x14ac:dyDescent="0.55000000000000004">
      <c r="AI8024" s="276" t="s">
        <v>68548</v>
      </c>
      <c r="AJ8024" s="277">
        <v>1949.81</v>
      </c>
      <c r="AL8024" s="246" t="s">
        <v>52837</v>
      </c>
      <c r="AM8024" s="247">
        <v>1645</v>
      </c>
      <c r="AO8024" s="226" t="s">
        <v>50065</v>
      </c>
      <c r="AP8024" s="227">
        <v>2605</v>
      </c>
      <c r="AR8024" s="207" t="s">
        <v>22217</v>
      </c>
      <c r="AS8024" s="208">
        <v>8528.83</v>
      </c>
      <c r="AT8024" s="93"/>
      <c r="AU8024" s="93"/>
      <c r="AV8024" s="93"/>
    </row>
    <row r="8025" spans="35:48" x14ac:dyDescent="0.55000000000000004">
      <c r="AI8025" s="276" t="s">
        <v>53441</v>
      </c>
      <c r="AJ8025" s="277">
        <v>149.16</v>
      </c>
      <c r="AL8025" s="246" t="s">
        <v>61467</v>
      </c>
      <c r="AM8025" s="247">
        <v>26000</v>
      </c>
      <c r="AO8025" s="226" t="s">
        <v>45091</v>
      </c>
      <c r="AP8025" s="227">
        <v>15006.97</v>
      </c>
      <c r="AR8025" s="207" t="s">
        <v>22218</v>
      </c>
      <c r="AS8025" s="208">
        <v>70500</v>
      </c>
      <c r="AT8025" s="93"/>
      <c r="AU8025" s="93"/>
      <c r="AV8025" s="93"/>
    </row>
    <row r="8026" spans="35:48" x14ac:dyDescent="0.55000000000000004">
      <c r="AI8026" s="276" t="s">
        <v>53442</v>
      </c>
      <c r="AJ8026" s="277">
        <v>487.84</v>
      </c>
      <c r="AL8026" s="246" t="s">
        <v>61468</v>
      </c>
      <c r="AM8026" s="247">
        <v>4000</v>
      </c>
      <c r="AO8026" s="226" t="s">
        <v>45092</v>
      </c>
      <c r="AP8026" s="227">
        <v>1148.03</v>
      </c>
      <c r="AR8026" s="207" t="s">
        <v>22219</v>
      </c>
      <c r="AS8026" s="208">
        <v>2433.21</v>
      </c>
      <c r="AT8026" s="93"/>
      <c r="AU8026" s="93"/>
      <c r="AV8026" s="93"/>
    </row>
    <row r="8027" spans="35:48" x14ac:dyDescent="0.55000000000000004">
      <c r="AI8027" s="276" t="s">
        <v>47183</v>
      </c>
      <c r="AJ8027" s="277">
        <v>0.93</v>
      </c>
      <c r="AL8027" s="246" t="s">
        <v>52839</v>
      </c>
      <c r="AM8027" s="247">
        <v>2420.86</v>
      </c>
      <c r="AO8027" s="226" t="s">
        <v>39241</v>
      </c>
      <c r="AP8027" s="227">
        <v>720</v>
      </c>
      <c r="AR8027" s="207" t="s">
        <v>22220</v>
      </c>
      <c r="AS8027" s="208">
        <v>57900</v>
      </c>
      <c r="AT8027" s="93"/>
      <c r="AU8027" s="93"/>
      <c r="AV8027" s="93"/>
    </row>
    <row r="8028" spans="35:48" x14ac:dyDescent="0.55000000000000004">
      <c r="AI8028" s="276" t="s">
        <v>50311</v>
      </c>
      <c r="AJ8028" s="277">
        <v>465.79</v>
      </c>
      <c r="AL8028" s="246" t="s">
        <v>52840</v>
      </c>
      <c r="AM8028" s="247">
        <v>7508.03</v>
      </c>
      <c r="AO8028" s="226" t="s">
        <v>39242</v>
      </c>
      <c r="AP8028" s="227">
        <v>56</v>
      </c>
      <c r="AR8028" s="207" t="s">
        <v>13724</v>
      </c>
      <c r="AS8028" s="208">
        <v>2700</v>
      </c>
      <c r="AT8028" s="93"/>
      <c r="AU8028" s="93"/>
      <c r="AV8028" s="93"/>
    </row>
    <row r="8029" spans="35:48" x14ac:dyDescent="0.55000000000000004">
      <c r="AI8029" s="276" t="s">
        <v>68549</v>
      </c>
      <c r="AJ8029" s="277">
        <v>-51.51</v>
      </c>
      <c r="AL8029" s="246" t="s">
        <v>61213</v>
      </c>
      <c r="AM8029" s="247">
        <v>6951.82</v>
      </c>
      <c r="AO8029" s="226" t="s">
        <v>52802</v>
      </c>
      <c r="AP8029" s="227">
        <v>26</v>
      </c>
      <c r="AR8029" s="207" t="s">
        <v>22221</v>
      </c>
      <c r="AS8029" s="208">
        <v>52924.959999999999</v>
      </c>
      <c r="AT8029" s="93"/>
      <c r="AU8029" s="93"/>
      <c r="AV8029" s="93"/>
    </row>
    <row r="8030" spans="35:48" x14ac:dyDescent="0.55000000000000004">
      <c r="AI8030" s="276" t="s">
        <v>70716</v>
      </c>
      <c r="AJ8030" s="277">
        <v>833.67</v>
      </c>
      <c r="AL8030" s="246" t="s">
        <v>52841</v>
      </c>
      <c r="AM8030" s="247">
        <v>2711.45</v>
      </c>
      <c r="AO8030" s="226" t="s">
        <v>40376</v>
      </c>
      <c r="AP8030" s="227">
        <v>3360</v>
      </c>
      <c r="AR8030" s="207" t="s">
        <v>22222</v>
      </c>
      <c r="AS8030" s="208">
        <v>46873.91</v>
      </c>
      <c r="AT8030" s="93"/>
      <c r="AU8030" s="93"/>
      <c r="AV8030" s="93"/>
    </row>
    <row r="8031" spans="35:48" x14ac:dyDescent="0.55000000000000004">
      <c r="AI8031" s="276" t="s">
        <v>70717</v>
      </c>
      <c r="AJ8031" s="277">
        <v>63.78</v>
      </c>
      <c r="AL8031" s="246" t="s">
        <v>64493</v>
      </c>
      <c r="AM8031" s="247">
        <v>8731</v>
      </c>
      <c r="AO8031" s="226" t="s">
        <v>40377</v>
      </c>
      <c r="AP8031" s="227">
        <v>238.19</v>
      </c>
      <c r="AR8031" s="207" t="s">
        <v>13725</v>
      </c>
      <c r="AS8031" s="208">
        <v>56589.68</v>
      </c>
      <c r="AT8031" s="93"/>
      <c r="AU8031" s="93"/>
      <c r="AV8031" s="93"/>
    </row>
    <row r="8032" spans="35:48" x14ac:dyDescent="0.55000000000000004">
      <c r="AI8032" s="276" t="s">
        <v>70718</v>
      </c>
      <c r="AJ8032" s="277">
        <v>208.58</v>
      </c>
      <c r="AL8032" s="246" t="s">
        <v>64494</v>
      </c>
      <c r="AM8032" s="247">
        <v>7000</v>
      </c>
      <c r="AO8032" s="226" t="s">
        <v>40378</v>
      </c>
      <c r="AP8032" s="227">
        <v>786.5</v>
      </c>
      <c r="AR8032" s="207" t="s">
        <v>13726</v>
      </c>
      <c r="AS8032" s="208">
        <v>63447.41</v>
      </c>
      <c r="AT8032" s="93"/>
      <c r="AU8032" s="93"/>
      <c r="AV8032" s="93"/>
    </row>
    <row r="8033" spans="35:48" x14ac:dyDescent="0.55000000000000004">
      <c r="AI8033" s="276" t="s">
        <v>70719</v>
      </c>
      <c r="AJ8033" s="277">
        <v>875</v>
      </c>
      <c r="AL8033" s="246" t="s">
        <v>64495</v>
      </c>
      <c r="AM8033" s="247">
        <v>680</v>
      </c>
      <c r="AO8033" s="226" t="s">
        <v>52803</v>
      </c>
      <c r="AP8033" s="227">
        <v>3229.5</v>
      </c>
      <c r="AR8033" s="207" t="s">
        <v>22223</v>
      </c>
      <c r="AS8033" s="208">
        <v>29250.35</v>
      </c>
      <c r="AT8033" s="93"/>
      <c r="AU8033" s="93"/>
      <c r="AV8033" s="93"/>
    </row>
    <row r="8034" spans="35:48" x14ac:dyDescent="0.55000000000000004">
      <c r="AI8034" s="276" t="s">
        <v>70720</v>
      </c>
      <c r="AJ8034" s="277">
        <v>413.39</v>
      </c>
      <c r="AL8034" s="246" t="s">
        <v>64496</v>
      </c>
      <c r="AM8034" s="247">
        <v>587.5</v>
      </c>
      <c r="AO8034" s="226" t="s">
        <v>45093</v>
      </c>
      <c r="AP8034" s="227">
        <v>1000</v>
      </c>
      <c r="AR8034" s="207" t="s">
        <v>22224</v>
      </c>
      <c r="AS8034" s="208">
        <v>7053</v>
      </c>
      <c r="AT8034" s="93"/>
      <c r="AU8034" s="93"/>
      <c r="AV8034" s="93"/>
    </row>
    <row r="8035" spans="35:48" x14ac:dyDescent="0.55000000000000004">
      <c r="AI8035" s="276" t="s">
        <v>70721</v>
      </c>
      <c r="AJ8035" s="277">
        <v>1190.56</v>
      </c>
      <c r="AL8035" s="246" t="s">
        <v>64497</v>
      </c>
      <c r="AM8035" s="247">
        <v>1176</v>
      </c>
      <c r="AO8035" s="226" t="s">
        <v>48041</v>
      </c>
      <c r="AP8035" s="227">
        <v>76.5</v>
      </c>
      <c r="AR8035" s="207" t="s">
        <v>22225</v>
      </c>
      <c r="AS8035" s="208">
        <v>37000</v>
      </c>
      <c r="AT8035" s="93"/>
      <c r="AU8035" s="93"/>
      <c r="AV8035" s="93"/>
    </row>
    <row r="8036" spans="35:48" x14ac:dyDescent="0.55000000000000004">
      <c r="AI8036" s="276" t="s">
        <v>62773</v>
      </c>
      <c r="AJ8036" s="277">
        <v>12347.34</v>
      </c>
      <c r="AL8036" s="246" t="s">
        <v>64498</v>
      </c>
      <c r="AM8036" s="247">
        <v>39.299999999999997</v>
      </c>
      <c r="AO8036" s="226" t="s">
        <v>45094</v>
      </c>
      <c r="AP8036" s="227">
        <v>5000</v>
      </c>
      <c r="AR8036" s="207" t="s">
        <v>22226</v>
      </c>
      <c r="AS8036" s="208">
        <v>954</v>
      </c>
      <c r="AT8036" s="93"/>
      <c r="AU8036" s="93"/>
      <c r="AV8036" s="93"/>
    </row>
    <row r="8037" spans="35:48" x14ac:dyDescent="0.55000000000000004">
      <c r="AI8037" s="276" t="s">
        <v>62774</v>
      </c>
      <c r="AJ8037" s="277">
        <v>944.65</v>
      </c>
      <c r="AL8037" s="246" t="s">
        <v>64499</v>
      </c>
      <c r="AM8037" s="247">
        <v>334.18</v>
      </c>
      <c r="AO8037" s="226" t="s">
        <v>52804</v>
      </c>
      <c r="AP8037" s="227">
        <v>368.73</v>
      </c>
      <c r="AR8037" s="207" t="s">
        <v>22227</v>
      </c>
      <c r="AS8037" s="208">
        <v>51745.13</v>
      </c>
      <c r="AT8037" s="93"/>
      <c r="AU8037" s="93"/>
      <c r="AV8037" s="93"/>
    </row>
    <row r="8038" spans="35:48" x14ac:dyDescent="0.55000000000000004">
      <c r="AI8038" s="276" t="s">
        <v>62775</v>
      </c>
      <c r="AJ8038" s="277">
        <v>3089.26</v>
      </c>
      <c r="AL8038" s="246" t="s">
        <v>63715</v>
      </c>
      <c r="AM8038" s="247">
        <v>1656.53</v>
      </c>
      <c r="AO8038" s="226" t="s">
        <v>45095</v>
      </c>
      <c r="AP8038" s="227">
        <v>6180630.8499999996</v>
      </c>
      <c r="AR8038" s="207" t="s">
        <v>13727</v>
      </c>
      <c r="AS8038" s="208">
        <v>222455.83</v>
      </c>
      <c r="AT8038" s="93"/>
      <c r="AU8038" s="93"/>
      <c r="AV8038" s="93"/>
    </row>
    <row r="8039" spans="35:48" x14ac:dyDescent="0.55000000000000004">
      <c r="AI8039" s="276" t="s">
        <v>69779</v>
      </c>
      <c r="AJ8039" s="277">
        <v>2975</v>
      </c>
      <c r="AL8039" s="246" t="s">
        <v>62061</v>
      </c>
      <c r="AM8039" s="247">
        <v>850</v>
      </c>
      <c r="AO8039" s="226" t="s">
        <v>45096</v>
      </c>
      <c r="AP8039" s="227">
        <v>473010.08</v>
      </c>
      <c r="AR8039" s="207" t="s">
        <v>13728</v>
      </c>
      <c r="AS8039" s="208">
        <v>229996.25</v>
      </c>
      <c r="AT8039" s="93"/>
      <c r="AU8039" s="93"/>
      <c r="AV8039" s="93"/>
    </row>
    <row r="8040" spans="35:48" x14ac:dyDescent="0.55000000000000004">
      <c r="AI8040" s="276" t="s">
        <v>62776</v>
      </c>
      <c r="AJ8040" s="277">
        <v>2948.63</v>
      </c>
      <c r="AL8040" s="246" t="s">
        <v>62062</v>
      </c>
      <c r="AM8040" s="247">
        <v>2000</v>
      </c>
      <c r="AO8040" s="226" t="s">
        <v>22294</v>
      </c>
      <c r="AP8040" s="227">
        <v>17790.650000000001</v>
      </c>
      <c r="AR8040" s="207" t="s">
        <v>13730</v>
      </c>
      <c r="AS8040" s="208">
        <v>8173.8</v>
      </c>
      <c r="AT8040" s="93"/>
      <c r="AU8040" s="93"/>
      <c r="AV8040" s="93"/>
    </row>
    <row r="8041" spans="35:48" x14ac:dyDescent="0.55000000000000004">
      <c r="AI8041" s="276" t="s">
        <v>68550</v>
      </c>
      <c r="AJ8041" s="277">
        <v>16150</v>
      </c>
      <c r="AL8041" s="246" t="s">
        <v>62063</v>
      </c>
      <c r="AM8041" s="247">
        <v>213.66</v>
      </c>
      <c r="AO8041" s="226" t="s">
        <v>22298</v>
      </c>
      <c r="AP8041" s="227">
        <v>1273.48</v>
      </c>
      <c r="AR8041" s="207" t="s">
        <v>22228</v>
      </c>
      <c r="AS8041" s="208">
        <v>97.46</v>
      </c>
      <c r="AT8041" s="93"/>
      <c r="AU8041" s="93"/>
      <c r="AV8041" s="93"/>
    </row>
    <row r="8042" spans="35:48" x14ac:dyDescent="0.55000000000000004">
      <c r="AI8042" s="276" t="s">
        <v>70079</v>
      </c>
      <c r="AJ8042" s="277">
        <v>2375</v>
      </c>
      <c r="AL8042" s="246" t="s">
        <v>62064</v>
      </c>
      <c r="AM8042" s="247">
        <v>698.25</v>
      </c>
      <c r="AO8042" s="226" t="s">
        <v>22299</v>
      </c>
      <c r="AP8042" s="227">
        <v>3950.39</v>
      </c>
      <c r="AR8042" s="207" t="s">
        <v>13731</v>
      </c>
      <c r="AS8042" s="208">
        <v>8865.89</v>
      </c>
      <c r="AT8042" s="93"/>
      <c r="AU8042" s="93"/>
      <c r="AV8042" s="93"/>
    </row>
    <row r="8043" spans="35:48" x14ac:dyDescent="0.55000000000000004">
      <c r="AI8043" s="276" t="s">
        <v>68551</v>
      </c>
      <c r="AJ8043" s="277">
        <v>5000</v>
      </c>
      <c r="AL8043" s="246" t="s">
        <v>62065</v>
      </c>
      <c r="AM8043" s="247">
        <v>114.3</v>
      </c>
      <c r="AO8043" s="226" t="s">
        <v>22300</v>
      </c>
      <c r="AP8043" s="227">
        <v>4527.38</v>
      </c>
      <c r="AR8043" s="207" t="s">
        <v>13732</v>
      </c>
      <c r="AS8043" s="208">
        <v>267808.78999999998</v>
      </c>
      <c r="AT8043" s="93"/>
      <c r="AU8043" s="93"/>
      <c r="AV8043" s="93"/>
    </row>
    <row r="8044" spans="35:48" x14ac:dyDescent="0.55000000000000004">
      <c r="AI8044" s="276" t="s">
        <v>68552</v>
      </c>
      <c r="AJ8044" s="277">
        <v>382.5</v>
      </c>
      <c r="AL8044" s="246" t="s">
        <v>62066</v>
      </c>
      <c r="AM8044" s="247">
        <v>1100.47</v>
      </c>
      <c r="AO8044" s="226" t="s">
        <v>22302</v>
      </c>
      <c r="AP8044" s="227">
        <v>425175.01</v>
      </c>
      <c r="AR8044" s="207" t="s">
        <v>22229</v>
      </c>
      <c r="AS8044" s="208">
        <v>10332.370000000001</v>
      </c>
      <c r="AT8044" s="93"/>
      <c r="AU8044" s="93"/>
      <c r="AV8044" s="93"/>
    </row>
    <row r="8045" spans="35:48" x14ac:dyDescent="0.55000000000000004">
      <c r="AI8045" s="276" t="s">
        <v>68553</v>
      </c>
      <c r="AJ8045" s="277">
        <v>1437.72</v>
      </c>
      <c r="AL8045" s="246" t="s">
        <v>61107</v>
      </c>
      <c r="AM8045" s="247">
        <v>12996.98</v>
      </c>
      <c r="AO8045" s="226" t="s">
        <v>22303</v>
      </c>
      <c r="AP8045" s="227">
        <v>655.1</v>
      </c>
      <c r="AR8045" s="207" t="s">
        <v>22230</v>
      </c>
      <c r="AS8045" s="208">
        <v>937.5</v>
      </c>
      <c r="AT8045" s="93"/>
      <c r="AU8045" s="93"/>
      <c r="AV8045" s="93"/>
    </row>
    <row r="8046" spans="35:48" x14ac:dyDescent="0.55000000000000004">
      <c r="AI8046" s="276" t="s">
        <v>68554</v>
      </c>
      <c r="AJ8046" s="277">
        <v>561.58000000000004</v>
      </c>
      <c r="AL8046" s="246" t="s">
        <v>50096</v>
      </c>
      <c r="AM8046" s="247">
        <v>4191</v>
      </c>
      <c r="AO8046" s="226" t="s">
        <v>22305</v>
      </c>
      <c r="AP8046" s="227">
        <v>40936.15</v>
      </c>
      <c r="AR8046" s="207" t="s">
        <v>22231</v>
      </c>
      <c r="AS8046" s="208">
        <v>1500</v>
      </c>
      <c r="AT8046" s="93"/>
      <c r="AU8046" s="93"/>
      <c r="AV8046" s="93"/>
    </row>
    <row r="8047" spans="35:48" x14ac:dyDescent="0.55000000000000004">
      <c r="AI8047" s="276" t="s">
        <v>68555</v>
      </c>
      <c r="AJ8047" s="277">
        <v>1328.72</v>
      </c>
      <c r="AL8047" s="246" t="s">
        <v>64500</v>
      </c>
      <c r="AM8047" s="247">
        <v>3279</v>
      </c>
      <c r="AO8047" s="226" t="s">
        <v>22306</v>
      </c>
      <c r="AP8047" s="227">
        <v>28536.49</v>
      </c>
      <c r="AR8047" s="207" t="s">
        <v>22232</v>
      </c>
      <c r="AS8047" s="208">
        <v>472.88</v>
      </c>
      <c r="AT8047" s="93"/>
      <c r="AU8047" s="93"/>
      <c r="AV8047" s="93"/>
    </row>
    <row r="8048" spans="35:48" x14ac:dyDescent="0.55000000000000004">
      <c r="AI8048" s="276" t="s">
        <v>63329</v>
      </c>
      <c r="AJ8048" s="277">
        <v>3797.96</v>
      </c>
      <c r="AL8048" s="246" t="s">
        <v>64501</v>
      </c>
      <c r="AM8048" s="247">
        <v>5000</v>
      </c>
      <c r="AO8048" s="226" t="s">
        <v>22307</v>
      </c>
      <c r="AP8048" s="227">
        <v>218109.34</v>
      </c>
      <c r="AR8048" s="207" t="s">
        <v>22233</v>
      </c>
      <c r="AS8048" s="208">
        <v>999</v>
      </c>
      <c r="AT8048" s="93"/>
      <c r="AU8048" s="93"/>
      <c r="AV8048" s="93"/>
    </row>
    <row r="8049" spans="35:48" x14ac:dyDescent="0.55000000000000004">
      <c r="AI8049" s="276" t="s">
        <v>63330</v>
      </c>
      <c r="AJ8049" s="277">
        <v>290.54000000000002</v>
      </c>
      <c r="AL8049" s="246" t="s">
        <v>64502</v>
      </c>
      <c r="AM8049" s="247">
        <v>382.5</v>
      </c>
      <c r="AO8049" s="226" t="s">
        <v>22308</v>
      </c>
      <c r="AP8049" s="227">
        <v>332126.67</v>
      </c>
      <c r="AR8049" s="207" t="s">
        <v>22234</v>
      </c>
      <c r="AS8049" s="208">
        <v>251</v>
      </c>
      <c r="AT8049" s="93"/>
      <c r="AU8049" s="93"/>
      <c r="AV8049" s="93"/>
    </row>
    <row r="8050" spans="35:48" x14ac:dyDescent="0.55000000000000004">
      <c r="AI8050" s="276" t="s">
        <v>63331</v>
      </c>
      <c r="AJ8050" s="277">
        <v>950.24</v>
      </c>
      <c r="AL8050" s="246" t="s">
        <v>64503</v>
      </c>
      <c r="AM8050" s="247">
        <v>1225</v>
      </c>
      <c r="AO8050" s="226" t="s">
        <v>39244</v>
      </c>
      <c r="AP8050" s="227">
        <v>13023.68</v>
      </c>
      <c r="AR8050" s="207" t="s">
        <v>22235</v>
      </c>
      <c r="AS8050" s="208">
        <v>2007.25</v>
      </c>
      <c r="AT8050" s="93"/>
      <c r="AU8050" s="93"/>
      <c r="AV8050" s="93"/>
    </row>
    <row r="8051" spans="35:48" x14ac:dyDescent="0.55000000000000004">
      <c r="AI8051" s="276" t="s">
        <v>34027</v>
      </c>
      <c r="AJ8051" s="277">
        <v>18519.900000000001</v>
      </c>
      <c r="AL8051" s="246" t="s">
        <v>64504</v>
      </c>
      <c r="AM8051" s="247">
        <v>1189.3499999999999</v>
      </c>
      <c r="AO8051" s="226" t="s">
        <v>22309</v>
      </c>
      <c r="AP8051" s="227">
        <v>2896623.65</v>
      </c>
      <c r="AR8051" s="207" t="s">
        <v>22236</v>
      </c>
      <c r="AS8051" s="208">
        <v>2672</v>
      </c>
      <c r="AT8051" s="93"/>
      <c r="AU8051" s="93"/>
      <c r="AV8051" s="93"/>
    </row>
    <row r="8052" spans="35:48" x14ac:dyDescent="0.55000000000000004">
      <c r="AI8052" s="276" t="s">
        <v>35489</v>
      </c>
      <c r="AJ8052" s="277">
        <v>21896.77</v>
      </c>
      <c r="AL8052" s="246" t="s">
        <v>55215</v>
      </c>
      <c r="AM8052" s="247">
        <v>5778.58</v>
      </c>
      <c r="AO8052" s="226" t="s">
        <v>36397</v>
      </c>
      <c r="AP8052" s="227">
        <v>-51867.25</v>
      </c>
      <c r="AR8052" s="207" t="s">
        <v>22237</v>
      </c>
      <c r="AS8052" s="208">
        <v>4518</v>
      </c>
      <c r="AT8052" s="93"/>
      <c r="AU8052" s="93"/>
      <c r="AV8052" s="93"/>
    </row>
    <row r="8053" spans="35:48" x14ac:dyDescent="0.55000000000000004">
      <c r="AI8053" s="276" t="s">
        <v>34028</v>
      </c>
      <c r="AJ8053" s="277">
        <v>4018.76</v>
      </c>
      <c r="AL8053" s="246" t="s">
        <v>56257</v>
      </c>
      <c r="AM8053" s="247">
        <v>4800</v>
      </c>
      <c r="AO8053" s="226" t="s">
        <v>50066</v>
      </c>
      <c r="AP8053" s="227">
        <v>2163.25</v>
      </c>
      <c r="AR8053" s="207" t="s">
        <v>22238</v>
      </c>
      <c r="AS8053" s="208">
        <v>1930</v>
      </c>
      <c r="AT8053" s="93"/>
      <c r="AU8053" s="93"/>
      <c r="AV8053" s="93"/>
    </row>
    <row r="8054" spans="35:48" x14ac:dyDescent="0.55000000000000004">
      <c r="AI8054" s="276" t="s">
        <v>26022</v>
      </c>
      <c r="AJ8054" s="277">
        <v>3218.33</v>
      </c>
      <c r="AL8054" s="246" t="s">
        <v>22564</v>
      </c>
      <c r="AM8054" s="247">
        <v>809.23</v>
      </c>
      <c r="AO8054" s="226" t="s">
        <v>50067</v>
      </c>
      <c r="AP8054" s="227">
        <v>1547.31</v>
      </c>
      <c r="AR8054" s="207" t="s">
        <v>22239</v>
      </c>
      <c r="AS8054" s="208">
        <v>1352.79</v>
      </c>
      <c r="AT8054" s="93"/>
      <c r="AU8054" s="93"/>
      <c r="AV8054" s="93"/>
    </row>
    <row r="8055" spans="35:48" x14ac:dyDescent="0.55000000000000004">
      <c r="AI8055" s="276" t="s">
        <v>26023</v>
      </c>
      <c r="AJ8055" s="277">
        <v>10193.49</v>
      </c>
      <c r="AL8055" s="246" t="s">
        <v>22565</v>
      </c>
      <c r="AM8055" s="247">
        <v>1415.75</v>
      </c>
      <c r="AO8055" s="226" t="s">
        <v>36398</v>
      </c>
      <c r="AP8055" s="227">
        <v>262262.84999999998</v>
      </c>
      <c r="AR8055" s="207" t="s">
        <v>22240</v>
      </c>
      <c r="AS8055" s="208">
        <v>1850.21</v>
      </c>
      <c r="AT8055" s="93"/>
      <c r="AU8055" s="93"/>
      <c r="AV8055" s="93"/>
    </row>
    <row r="8056" spans="35:48" x14ac:dyDescent="0.55000000000000004">
      <c r="AI8056" s="276" t="s">
        <v>35490</v>
      </c>
      <c r="AJ8056" s="277">
        <v>21878.92</v>
      </c>
      <c r="AL8056" s="246" t="s">
        <v>22567</v>
      </c>
      <c r="AM8056" s="247">
        <v>65407.39</v>
      </c>
      <c r="AO8056" s="226" t="s">
        <v>33755</v>
      </c>
      <c r="AP8056" s="227">
        <v>51619</v>
      </c>
      <c r="AR8056" s="207" t="s">
        <v>22241</v>
      </c>
      <c r="AS8056" s="208">
        <v>2000</v>
      </c>
      <c r="AT8056" s="93"/>
      <c r="AU8056" s="93"/>
      <c r="AV8056" s="93"/>
    </row>
    <row r="8057" spans="35:48" x14ac:dyDescent="0.55000000000000004">
      <c r="AI8057" s="276" t="s">
        <v>26024</v>
      </c>
      <c r="AJ8057" s="277">
        <v>1053.6099999999999</v>
      </c>
      <c r="AL8057" s="246" t="s">
        <v>36414</v>
      </c>
      <c r="AM8057" s="247">
        <v>6735.58</v>
      </c>
      <c r="AO8057" s="226" t="s">
        <v>52805</v>
      </c>
      <c r="AP8057" s="227">
        <v>8197.33</v>
      </c>
      <c r="AR8057" s="207" t="s">
        <v>22242</v>
      </c>
      <c r="AS8057" s="208">
        <v>4253</v>
      </c>
      <c r="AT8057" s="93"/>
      <c r="AU8057" s="93"/>
      <c r="AV8057" s="93"/>
    </row>
    <row r="8058" spans="35:48" x14ac:dyDescent="0.55000000000000004">
      <c r="AI8058" s="276" t="s">
        <v>53446</v>
      </c>
      <c r="AJ8058" s="277">
        <v>1336.05</v>
      </c>
      <c r="AL8058" s="246" t="s">
        <v>22569</v>
      </c>
      <c r="AM8058" s="247">
        <v>1284</v>
      </c>
      <c r="AO8058" s="226" t="s">
        <v>52806</v>
      </c>
      <c r="AP8058" s="227">
        <v>627.07000000000005</v>
      </c>
      <c r="AR8058" s="207" t="s">
        <v>22243</v>
      </c>
      <c r="AS8058" s="208">
        <v>10541</v>
      </c>
      <c r="AT8058" s="93"/>
      <c r="AU8058" s="93"/>
      <c r="AV8058" s="93"/>
    </row>
    <row r="8059" spans="35:48" x14ac:dyDescent="0.55000000000000004">
      <c r="AI8059" s="276" t="s">
        <v>56479</v>
      </c>
      <c r="AJ8059" s="277">
        <v>9190.18</v>
      </c>
      <c r="AL8059" s="246" t="s">
        <v>57542</v>
      </c>
      <c r="AM8059" s="247">
        <v>1394.82</v>
      </c>
      <c r="AO8059" s="226" t="s">
        <v>52807</v>
      </c>
      <c r="AP8059" s="227">
        <v>341.97</v>
      </c>
      <c r="AR8059" s="207" t="s">
        <v>22244</v>
      </c>
      <c r="AS8059" s="208">
        <v>1668</v>
      </c>
      <c r="AT8059" s="93"/>
      <c r="AU8059" s="93"/>
      <c r="AV8059" s="93"/>
    </row>
    <row r="8060" spans="35:48" x14ac:dyDescent="0.55000000000000004">
      <c r="AI8060" s="276" t="s">
        <v>68556</v>
      </c>
      <c r="AJ8060" s="277">
        <v>206.82</v>
      </c>
      <c r="AL8060" s="246" t="s">
        <v>22570</v>
      </c>
      <c r="AM8060" s="247">
        <v>26715.919999999998</v>
      </c>
      <c r="AO8060" s="226" t="s">
        <v>50068</v>
      </c>
      <c r="AP8060" s="227">
        <v>10779.61</v>
      </c>
      <c r="AR8060" s="207" t="s">
        <v>22245</v>
      </c>
      <c r="AS8060" s="208">
        <v>10332.370000000001</v>
      </c>
      <c r="AT8060" s="93"/>
      <c r="AU8060" s="93"/>
      <c r="AV8060" s="93"/>
    </row>
    <row r="8061" spans="35:48" x14ac:dyDescent="0.55000000000000004">
      <c r="AI8061" s="276" t="s">
        <v>53449</v>
      </c>
      <c r="AJ8061" s="277">
        <v>15804.25</v>
      </c>
      <c r="AL8061" s="246" t="s">
        <v>57543</v>
      </c>
      <c r="AM8061" s="247">
        <v>106386.61</v>
      </c>
      <c r="AO8061" s="226" t="s">
        <v>48042</v>
      </c>
      <c r="AP8061" s="227">
        <v>4984.68</v>
      </c>
      <c r="AR8061" s="207" t="s">
        <v>22246</v>
      </c>
      <c r="AS8061" s="208">
        <v>937.5</v>
      </c>
      <c r="AT8061" s="93"/>
      <c r="AU8061" s="93"/>
      <c r="AV8061" s="93"/>
    </row>
    <row r="8062" spans="35:48" x14ac:dyDescent="0.55000000000000004">
      <c r="AI8062" s="276" t="s">
        <v>53450</v>
      </c>
      <c r="AJ8062" s="277">
        <v>138.19</v>
      </c>
      <c r="AL8062" s="246" t="s">
        <v>22572</v>
      </c>
      <c r="AM8062" s="247">
        <v>24035.63</v>
      </c>
      <c r="AO8062" s="226" t="s">
        <v>35195</v>
      </c>
      <c r="AP8062" s="227">
        <v>264626.03999999998</v>
      </c>
      <c r="AR8062" s="207" t="s">
        <v>22247</v>
      </c>
      <c r="AS8062" s="208">
        <v>1500</v>
      </c>
      <c r="AT8062" s="93"/>
      <c r="AU8062" s="93"/>
      <c r="AV8062" s="93"/>
    </row>
    <row r="8063" spans="35:48" x14ac:dyDescent="0.55000000000000004">
      <c r="AI8063" s="276" t="s">
        <v>53451</v>
      </c>
      <c r="AJ8063" s="277">
        <v>414.41</v>
      </c>
      <c r="AL8063" s="246" t="s">
        <v>22573</v>
      </c>
      <c r="AM8063" s="247">
        <v>58714.84</v>
      </c>
      <c r="AO8063" s="226" t="s">
        <v>35196</v>
      </c>
      <c r="AP8063" s="227">
        <v>47295</v>
      </c>
      <c r="AR8063" s="207" t="s">
        <v>22248</v>
      </c>
      <c r="AS8063" s="208">
        <v>472.88</v>
      </c>
      <c r="AT8063" s="93"/>
      <c r="AU8063" s="93"/>
      <c r="AV8063" s="93"/>
    </row>
    <row r="8064" spans="35:48" x14ac:dyDescent="0.55000000000000004">
      <c r="AI8064" s="276" t="s">
        <v>68557</v>
      </c>
      <c r="AJ8064" s="277">
        <v>370.81</v>
      </c>
      <c r="AL8064" s="246" t="s">
        <v>22574</v>
      </c>
      <c r="AM8064" s="247">
        <v>42921.04</v>
      </c>
      <c r="AO8064" s="226" t="s">
        <v>22311</v>
      </c>
      <c r="AP8064" s="227">
        <v>114539.61</v>
      </c>
      <c r="AR8064" s="207" t="s">
        <v>22249</v>
      </c>
      <c r="AS8064" s="208">
        <v>10541</v>
      </c>
      <c r="AT8064" s="93"/>
      <c r="AU8064" s="93"/>
      <c r="AV8064" s="93"/>
    </row>
    <row r="8065" spans="35:48" x14ac:dyDescent="0.55000000000000004">
      <c r="AI8065" s="276" t="s">
        <v>53453</v>
      </c>
      <c r="AJ8065" s="277">
        <v>5847.38</v>
      </c>
      <c r="AL8065" s="246" t="s">
        <v>22575</v>
      </c>
      <c r="AM8065" s="247">
        <v>397059.42</v>
      </c>
      <c r="AO8065" s="226" t="s">
        <v>40379</v>
      </c>
      <c r="AP8065" s="227">
        <v>24165.57</v>
      </c>
      <c r="AR8065" s="207" t="s">
        <v>22250</v>
      </c>
      <c r="AS8065" s="208">
        <v>999</v>
      </c>
      <c r="AT8065" s="93"/>
      <c r="AU8065" s="93"/>
      <c r="AV8065" s="93"/>
    </row>
    <row r="8066" spans="35:48" x14ac:dyDescent="0.55000000000000004">
      <c r="AI8066" s="276" t="s">
        <v>68558</v>
      </c>
      <c r="AJ8066" s="277">
        <v>87871.679999999993</v>
      </c>
      <c r="AL8066" s="246" t="s">
        <v>57544</v>
      </c>
      <c r="AM8066" s="247">
        <v>8807.44</v>
      </c>
      <c r="AO8066" s="226" t="s">
        <v>52808</v>
      </c>
      <c r="AP8066" s="227">
        <v>1540.89</v>
      </c>
      <c r="AR8066" s="207" t="s">
        <v>22251</v>
      </c>
      <c r="AS8066" s="208">
        <v>7176</v>
      </c>
      <c r="AT8066" s="93"/>
      <c r="AU8066" s="93"/>
      <c r="AV8066" s="93"/>
    </row>
    <row r="8067" spans="35:48" x14ac:dyDescent="0.55000000000000004">
      <c r="AI8067" s="276" t="s">
        <v>34031</v>
      </c>
      <c r="AJ8067" s="277">
        <v>83078.039999999994</v>
      </c>
      <c r="AL8067" s="246" t="s">
        <v>57545</v>
      </c>
      <c r="AM8067" s="247">
        <v>61539.56</v>
      </c>
      <c r="AO8067" s="226" t="s">
        <v>35197</v>
      </c>
      <c r="AP8067" s="227">
        <v>35071.69</v>
      </c>
      <c r="AR8067" s="207" t="s">
        <v>22252</v>
      </c>
      <c r="AS8067" s="208">
        <v>7028.04</v>
      </c>
      <c r="AT8067" s="93"/>
      <c r="AU8067" s="93"/>
      <c r="AV8067" s="93"/>
    </row>
    <row r="8068" spans="35:48" x14ac:dyDescent="0.55000000000000004">
      <c r="AI8068" s="276" t="s">
        <v>68559</v>
      </c>
      <c r="AJ8068" s="277">
        <v>168122</v>
      </c>
      <c r="AL8068" s="246" t="s">
        <v>22578</v>
      </c>
      <c r="AM8068" s="247">
        <v>40644.71</v>
      </c>
      <c r="AO8068" s="226" t="s">
        <v>22312</v>
      </c>
      <c r="AP8068" s="227">
        <v>36669.43</v>
      </c>
      <c r="AR8068" s="207" t="s">
        <v>22253</v>
      </c>
      <c r="AS8068" s="208">
        <v>8298.2099999999991</v>
      </c>
      <c r="AT8068" s="93"/>
      <c r="AU8068" s="93"/>
      <c r="AV8068" s="93"/>
    </row>
    <row r="8069" spans="35:48" x14ac:dyDescent="0.55000000000000004">
      <c r="AI8069" s="276" t="s">
        <v>48197</v>
      </c>
      <c r="AJ8069" s="277">
        <v>137423.87</v>
      </c>
      <c r="AL8069" s="246" t="s">
        <v>57546</v>
      </c>
      <c r="AM8069" s="247">
        <v>693.7</v>
      </c>
      <c r="AO8069" s="226" t="s">
        <v>22313</v>
      </c>
      <c r="AP8069" s="227">
        <v>105839.57</v>
      </c>
      <c r="AR8069" s="207" t="s">
        <v>22254</v>
      </c>
      <c r="AS8069" s="208">
        <v>720</v>
      </c>
      <c r="AT8069" s="93"/>
      <c r="AU8069" s="93"/>
      <c r="AV8069" s="93"/>
    </row>
    <row r="8070" spans="35:48" x14ac:dyDescent="0.55000000000000004">
      <c r="AI8070" s="276" t="s">
        <v>62198</v>
      </c>
      <c r="AJ8070" s="277">
        <v>64298.64</v>
      </c>
      <c r="AL8070" s="246" t="s">
        <v>58286</v>
      </c>
      <c r="AM8070" s="247">
        <v>7443.99</v>
      </c>
      <c r="AO8070" s="226" t="s">
        <v>22314</v>
      </c>
      <c r="AP8070" s="227">
        <v>40457.15</v>
      </c>
      <c r="AR8070" s="207" t="s">
        <v>22255</v>
      </c>
      <c r="AS8070" s="208">
        <v>1325</v>
      </c>
      <c r="AT8070" s="93"/>
      <c r="AU8070" s="93"/>
      <c r="AV8070" s="93"/>
    </row>
    <row r="8071" spans="35:48" x14ac:dyDescent="0.55000000000000004">
      <c r="AI8071" s="276" t="s">
        <v>39412</v>
      </c>
      <c r="AJ8071" s="277">
        <v>423315.66</v>
      </c>
      <c r="AL8071" s="246" t="s">
        <v>36415</v>
      </c>
      <c r="AM8071" s="247">
        <v>17202.310000000001</v>
      </c>
      <c r="AO8071" s="226" t="s">
        <v>22315</v>
      </c>
      <c r="AP8071" s="227">
        <v>5540.13</v>
      </c>
      <c r="AR8071" s="207" t="s">
        <v>22256</v>
      </c>
      <c r="AS8071" s="208">
        <v>1991</v>
      </c>
      <c r="AT8071" s="93"/>
      <c r="AU8071" s="93"/>
      <c r="AV8071" s="93"/>
    </row>
    <row r="8072" spans="35:48" x14ac:dyDescent="0.55000000000000004">
      <c r="AI8072" s="276" t="s">
        <v>68560</v>
      </c>
      <c r="AJ8072" s="277">
        <v>169271.88</v>
      </c>
      <c r="AL8072" s="246" t="s">
        <v>36416</v>
      </c>
      <c r="AM8072" s="247">
        <v>1233.55</v>
      </c>
      <c r="AO8072" s="226" t="s">
        <v>50069</v>
      </c>
      <c r="AP8072" s="227">
        <v>336870</v>
      </c>
      <c r="AR8072" s="207" t="s">
        <v>22257</v>
      </c>
      <c r="AS8072" s="208">
        <v>1888.8</v>
      </c>
      <c r="AT8072" s="93"/>
      <c r="AU8072" s="93"/>
      <c r="AV8072" s="93"/>
    </row>
    <row r="8073" spans="35:48" x14ac:dyDescent="0.55000000000000004">
      <c r="AI8073" s="276" t="s">
        <v>68561</v>
      </c>
      <c r="AJ8073" s="277">
        <v>27114.67</v>
      </c>
      <c r="AL8073" s="246" t="s">
        <v>36417</v>
      </c>
      <c r="AM8073" s="247">
        <v>4214.57</v>
      </c>
      <c r="AO8073" s="226" t="s">
        <v>50070</v>
      </c>
      <c r="AP8073" s="227">
        <v>25770.58</v>
      </c>
      <c r="AR8073" s="207" t="s">
        <v>22258</v>
      </c>
      <c r="AS8073" s="208">
        <v>720</v>
      </c>
      <c r="AT8073" s="93"/>
      <c r="AU8073" s="93"/>
      <c r="AV8073" s="93"/>
    </row>
    <row r="8074" spans="35:48" x14ac:dyDescent="0.55000000000000004">
      <c r="AI8074" s="276" t="s">
        <v>68562</v>
      </c>
      <c r="AJ8074" s="277">
        <v>2209</v>
      </c>
      <c r="AL8074" s="246" t="s">
        <v>36418</v>
      </c>
      <c r="AM8074" s="247">
        <v>3620.35</v>
      </c>
      <c r="AO8074" s="226" t="s">
        <v>50071</v>
      </c>
      <c r="AP8074" s="227">
        <v>81185.69</v>
      </c>
      <c r="AR8074" s="207" t="s">
        <v>22259</v>
      </c>
      <c r="AS8074" s="208">
        <v>5204.8</v>
      </c>
      <c r="AT8074" s="93"/>
      <c r="AU8074" s="93"/>
      <c r="AV8074" s="93"/>
    </row>
    <row r="8075" spans="35:48" x14ac:dyDescent="0.55000000000000004">
      <c r="AI8075" s="276" t="s">
        <v>34032</v>
      </c>
      <c r="AJ8075" s="277">
        <v>123227.78</v>
      </c>
      <c r="AL8075" s="246" t="s">
        <v>57547</v>
      </c>
      <c r="AM8075" s="247">
        <v>23022.28</v>
      </c>
      <c r="AO8075" s="226" t="s">
        <v>52809</v>
      </c>
      <c r="AP8075" s="227">
        <v>3639.38</v>
      </c>
      <c r="AR8075" s="207" t="s">
        <v>22260</v>
      </c>
      <c r="AS8075" s="208">
        <v>279214.23</v>
      </c>
      <c r="AT8075" s="93"/>
      <c r="AU8075" s="93"/>
      <c r="AV8075" s="93"/>
    </row>
    <row r="8076" spans="35:48" x14ac:dyDescent="0.55000000000000004">
      <c r="AI8076" s="276" t="s">
        <v>68563</v>
      </c>
      <c r="AJ8076" s="277">
        <v>1977.11</v>
      </c>
      <c r="AL8076" s="246" t="s">
        <v>57548</v>
      </c>
      <c r="AM8076" s="247">
        <v>4841.7</v>
      </c>
      <c r="AO8076" s="226" t="s">
        <v>33756</v>
      </c>
      <c r="AP8076" s="227">
        <v>85824</v>
      </c>
      <c r="AR8076" s="207" t="s">
        <v>22261</v>
      </c>
      <c r="AS8076" s="208">
        <v>21153.15</v>
      </c>
      <c r="AT8076" s="93"/>
      <c r="AU8076" s="93"/>
      <c r="AV8076" s="93"/>
    </row>
    <row r="8077" spans="35:48" x14ac:dyDescent="0.55000000000000004">
      <c r="AI8077" s="276" t="s">
        <v>36629</v>
      </c>
      <c r="AJ8077" s="277">
        <v>4950</v>
      </c>
      <c r="AL8077" s="246" t="s">
        <v>57549</v>
      </c>
      <c r="AM8077" s="247">
        <v>5024.16</v>
      </c>
      <c r="AO8077" s="226" t="s">
        <v>22316</v>
      </c>
      <c r="AP8077" s="227">
        <v>206679.74</v>
      </c>
      <c r="AR8077" s="207" t="s">
        <v>22262</v>
      </c>
      <c r="AS8077" s="208">
        <v>56598.18</v>
      </c>
      <c r="AT8077" s="93"/>
      <c r="AU8077" s="93"/>
      <c r="AV8077" s="93"/>
    </row>
    <row r="8078" spans="35:48" x14ac:dyDescent="0.55000000000000004">
      <c r="AI8078" s="276" t="s">
        <v>26028</v>
      </c>
      <c r="AJ8078" s="277">
        <v>94570.45</v>
      </c>
      <c r="AL8078" s="246" t="s">
        <v>57550</v>
      </c>
      <c r="AM8078" s="247">
        <v>2166.8000000000002</v>
      </c>
      <c r="AO8078" s="226" t="s">
        <v>36399</v>
      </c>
      <c r="AP8078" s="227">
        <v>44976.2</v>
      </c>
      <c r="AR8078" s="207" t="s">
        <v>22263</v>
      </c>
      <c r="AS8078" s="208">
        <v>201627.97</v>
      </c>
      <c r="AT8078" s="93"/>
      <c r="AU8078" s="93"/>
      <c r="AV8078" s="93"/>
    </row>
    <row r="8079" spans="35:48" x14ac:dyDescent="0.55000000000000004">
      <c r="AI8079" s="276" t="s">
        <v>34034</v>
      </c>
      <c r="AJ8079" s="277">
        <v>320714.95</v>
      </c>
      <c r="AL8079" s="246" t="s">
        <v>57551</v>
      </c>
      <c r="AM8079" s="247">
        <v>53938.1</v>
      </c>
      <c r="AO8079" s="226" t="s">
        <v>22317</v>
      </c>
      <c r="AP8079" s="227">
        <v>1663581.68</v>
      </c>
      <c r="AR8079" s="207" t="s">
        <v>22264</v>
      </c>
      <c r="AS8079" s="208">
        <v>896925.15</v>
      </c>
      <c r="AT8079" s="93"/>
      <c r="AU8079" s="93"/>
      <c r="AV8079" s="93"/>
    </row>
    <row r="8080" spans="35:48" x14ac:dyDescent="0.55000000000000004">
      <c r="AI8080" s="276" t="s">
        <v>35492</v>
      </c>
      <c r="AJ8080" s="277">
        <v>120291.31</v>
      </c>
      <c r="AL8080" s="246" t="s">
        <v>57552</v>
      </c>
      <c r="AM8080" s="247">
        <v>6706.95</v>
      </c>
      <c r="AO8080" s="226" t="s">
        <v>48043</v>
      </c>
      <c r="AP8080" s="227">
        <v>385</v>
      </c>
      <c r="AR8080" s="207" t="s">
        <v>22265</v>
      </c>
      <c r="AS8080" s="208">
        <v>207589.97</v>
      </c>
      <c r="AT8080" s="93"/>
      <c r="AU8080" s="93"/>
      <c r="AV8080" s="93"/>
    </row>
    <row r="8081" spans="35:48" x14ac:dyDescent="0.55000000000000004">
      <c r="AI8081" s="276" t="s">
        <v>66703</v>
      </c>
      <c r="AJ8081" s="277">
        <v>17208.77</v>
      </c>
      <c r="AL8081" s="246" t="s">
        <v>57553</v>
      </c>
      <c r="AM8081" s="247">
        <v>17861.71</v>
      </c>
      <c r="AO8081" s="226" t="s">
        <v>48044</v>
      </c>
      <c r="AP8081" s="227">
        <v>513.66</v>
      </c>
      <c r="AR8081" s="207" t="s">
        <v>22266</v>
      </c>
      <c r="AS8081" s="208">
        <v>38402.35</v>
      </c>
      <c r="AT8081" s="93"/>
      <c r="AU8081" s="93"/>
      <c r="AV8081" s="93"/>
    </row>
    <row r="8082" spans="35:48" x14ac:dyDescent="0.55000000000000004">
      <c r="AI8082" s="276" t="s">
        <v>68564</v>
      </c>
      <c r="AJ8082" s="277">
        <v>375670.9</v>
      </c>
      <c r="AL8082" s="246" t="s">
        <v>57554</v>
      </c>
      <c r="AM8082" s="247">
        <v>21.52</v>
      </c>
      <c r="AO8082" s="226" t="s">
        <v>22318</v>
      </c>
      <c r="AP8082" s="227">
        <v>125614.71</v>
      </c>
      <c r="AR8082" s="207" t="s">
        <v>22267</v>
      </c>
      <c r="AS8082" s="208">
        <v>72071</v>
      </c>
      <c r="AT8082" s="93"/>
      <c r="AU8082" s="93"/>
      <c r="AV8082" s="93"/>
    </row>
    <row r="8083" spans="35:48" x14ac:dyDescent="0.55000000000000004">
      <c r="AI8083" s="276" t="s">
        <v>26029</v>
      </c>
      <c r="AJ8083" s="277">
        <v>37868.32</v>
      </c>
      <c r="AL8083" s="246" t="s">
        <v>57555</v>
      </c>
      <c r="AM8083" s="247">
        <v>16255.84</v>
      </c>
      <c r="AO8083" s="226" t="s">
        <v>42639</v>
      </c>
      <c r="AP8083" s="227">
        <v>35381.870000000003</v>
      </c>
      <c r="AR8083" s="207" t="s">
        <v>22268</v>
      </c>
      <c r="AS8083" s="208">
        <v>671563</v>
      </c>
      <c r="AT8083" s="93"/>
      <c r="AU8083" s="93"/>
      <c r="AV8083" s="93"/>
    </row>
    <row r="8084" spans="35:48" x14ac:dyDescent="0.55000000000000004">
      <c r="AI8084" s="276" t="s">
        <v>63335</v>
      </c>
      <c r="AJ8084" s="277">
        <v>-601.21</v>
      </c>
      <c r="AL8084" s="246" t="s">
        <v>55216</v>
      </c>
      <c r="AM8084" s="247">
        <v>59226.3</v>
      </c>
      <c r="AO8084" s="226" t="s">
        <v>22319</v>
      </c>
      <c r="AP8084" s="227">
        <v>309155.03999999998</v>
      </c>
      <c r="AR8084" s="207" t="s">
        <v>13734</v>
      </c>
      <c r="AS8084" s="208">
        <v>126123.84</v>
      </c>
      <c r="AT8084" s="93"/>
      <c r="AU8084" s="93"/>
      <c r="AV8084" s="93"/>
    </row>
    <row r="8085" spans="35:48" x14ac:dyDescent="0.55000000000000004">
      <c r="AI8085" s="276" t="s">
        <v>59782</v>
      </c>
      <c r="AJ8085" s="277">
        <v>3004994.74</v>
      </c>
      <c r="AL8085" s="246" t="s">
        <v>52844</v>
      </c>
      <c r="AM8085" s="247">
        <v>278668.18</v>
      </c>
      <c r="AO8085" s="226" t="s">
        <v>39245</v>
      </c>
      <c r="AP8085" s="227">
        <v>16254.92</v>
      </c>
      <c r="AR8085" s="207" t="s">
        <v>22269</v>
      </c>
      <c r="AS8085" s="208">
        <v>13799.63</v>
      </c>
      <c r="AT8085" s="93"/>
      <c r="AU8085" s="93"/>
      <c r="AV8085" s="93"/>
    </row>
    <row r="8086" spans="35:48" x14ac:dyDescent="0.55000000000000004">
      <c r="AI8086" s="276" t="s">
        <v>49104</v>
      </c>
      <c r="AJ8086" s="277">
        <v>459.09</v>
      </c>
      <c r="AL8086" s="246" t="s">
        <v>33770</v>
      </c>
      <c r="AM8086" s="247">
        <v>37455.82</v>
      </c>
      <c r="AO8086" s="226" t="s">
        <v>22320</v>
      </c>
      <c r="AP8086" s="227">
        <v>19146.03</v>
      </c>
      <c r="AR8086" s="207" t="s">
        <v>22270</v>
      </c>
      <c r="AS8086" s="208">
        <v>17200</v>
      </c>
      <c r="AT8086" s="93"/>
      <c r="AU8086" s="93"/>
      <c r="AV8086" s="93"/>
    </row>
    <row r="8087" spans="35:48" x14ac:dyDescent="0.55000000000000004">
      <c r="AI8087" s="276" t="s">
        <v>58644</v>
      </c>
      <c r="AJ8087" s="277">
        <v>7.67</v>
      </c>
      <c r="AL8087" s="246" t="s">
        <v>33771</v>
      </c>
      <c r="AM8087" s="247">
        <v>2144.63</v>
      </c>
      <c r="AO8087" s="226" t="s">
        <v>22321</v>
      </c>
      <c r="AP8087" s="227">
        <v>92525.54</v>
      </c>
      <c r="AR8087" s="207" t="s">
        <v>22271</v>
      </c>
      <c r="AS8087" s="208">
        <v>11544.32</v>
      </c>
      <c r="AT8087" s="93"/>
      <c r="AU8087" s="93"/>
      <c r="AV8087" s="93"/>
    </row>
    <row r="8088" spans="35:48" x14ac:dyDescent="0.55000000000000004">
      <c r="AI8088" s="276" t="s">
        <v>68565</v>
      </c>
      <c r="AJ8088" s="277">
        <v>3169.87</v>
      </c>
      <c r="AL8088" s="246" t="s">
        <v>33772</v>
      </c>
      <c r="AM8088" s="247">
        <v>243709.53</v>
      </c>
      <c r="AO8088" s="226" t="s">
        <v>35198</v>
      </c>
      <c r="AP8088" s="227">
        <v>997.33</v>
      </c>
      <c r="AR8088" s="207" t="s">
        <v>22272</v>
      </c>
      <c r="AS8088" s="208">
        <v>12164.77</v>
      </c>
      <c r="AT8088" s="93"/>
      <c r="AU8088" s="93"/>
      <c r="AV8088" s="93"/>
    </row>
    <row r="8089" spans="35:48" x14ac:dyDescent="0.55000000000000004">
      <c r="AI8089" s="276" t="s">
        <v>64789</v>
      </c>
      <c r="AJ8089" s="277">
        <v>242.5</v>
      </c>
      <c r="AL8089" s="246" t="s">
        <v>58574</v>
      </c>
      <c r="AM8089" s="247">
        <v>11072.75</v>
      </c>
      <c r="AO8089" s="226" t="s">
        <v>22322</v>
      </c>
      <c r="AP8089" s="227">
        <v>9909.17</v>
      </c>
      <c r="AR8089" s="207" t="s">
        <v>22273</v>
      </c>
      <c r="AS8089" s="208">
        <v>34557.21</v>
      </c>
      <c r="AT8089" s="93"/>
      <c r="AU8089" s="93"/>
      <c r="AV8089" s="93"/>
    </row>
    <row r="8090" spans="35:48" x14ac:dyDescent="0.55000000000000004">
      <c r="AI8090" s="276" t="s">
        <v>64790</v>
      </c>
      <c r="AJ8090" s="277">
        <v>793.1</v>
      </c>
      <c r="AL8090" s="246" t="s">
        <v>36419</v>
      </c>
      <c r="AM8090" s="247">
        <v>177284.82</v>
      </c>
      <c r="AO8090" s="226" t="s">
        <v>33757</v>
      </c>
      <c r="AP8090" s="227">
        <v>126000</v>
      </c>
      <c r="AR8090" s="207" t="s">
        <v>22274</v>
      </c>
      <c r="AS8090" s="208">
        <v>23817.31</v>
      </c>
      <c r="AT8090" s="93"/>
      <c r="AU8090" s="93"/>
      <c r="AV8090" s="93"/>
    </row>
    <row r="8091" spans="35:48" x14ac:dyDescent="0.55000000000000004">
      <c r="AI8091" s="276" t="s">
        <v>48198</v>
      </c>
      <c r="AJ8091" s="277">
        <v>1855.17</v>
      </c>
      <c r="AL8091" s="246" t="s">
        <v>59662</v>
      </c>
      <c r="AM8091" s="247">
        <v>52812.4</v>
      </c>
      <c r="AO8091" s="226" t="s">
        <v>40380</v>
      </c>
      <c r="AP8091" s="227">
        <v>31983.9</v>
      </c>
      <c r="AR8091" s="207" t="s">
        <v>13735</v>
      </c>
      <c r="AS8091" s="208">
        <v>4004.34</v>
      </c>
      <c r="AT8091" s="93"/>
      <c r="AU8091" s="93"/>
      <c r="AV8091" s="93"/>
    </row>
    <row r="8092" spans="35:48" x14ac:dyDescent="0.55000000000000004">
      <c r="AI8092" s="276" t="s">
        <v>58645</v>
      </c>
      <c r="AJ8092" s="277">
        <v>79.92</v>
      </c>
      <c r="AL8092" s="246" t="s">
        <v>36421</v>
      </c>
      <c r="AM8092" s="247">
        <v>122309.74</v>
      </c>
      <c r="AO8092" s="226" t="s">
        <v>42640</v>
      </c>
      <c r="AP8092" s="227">
        <v>4315000.53</v>
      </c>
      <c r="AR8092" s="207" t="s">
        <v>13736</v>
      </c>
      <c r="AS8092" s="208">
        <v>79286.990000000005</v>
      </c>
      <c r="AT8092" s="93"/>
      <c r="AU8092" s="93"/>
      <c r="AV8092" s="93"/>
    </row>
    <row r="8093" spans="35:48" x14ac:dyDescent="0.55000000000000004">
      <c r="AI8093" s="276" t="s">
        <v>68566</v>
      </c>
      <c r="AJ8093" s="277">
        <v>45548.03</v>
      </c>
      <c r="AL8093" s="246" t="s">
        <v>47031</v>
      </c>
      <c r="AM8093" s="247">
        <v>6868.45</v>
      </c>
      <c r="AO8093" s="226" t="s">
        <v>36400</v>
      </c>
      <c r="AP8093" s="227">
        <v>178842.23</v>
      </c>
      <c r="AR8093" s="207" t="s">
        <v>22275</v>
      </c>
      <c r="AS8093" s="208">
        <v>6050.59</v>
      </c>
      <c r="AT8093" s="93"/>
      <c r="AU8093" s="93"/>
      <c r="AV8093" s="93"/>
    </row>
    <row r="8094" spans="35:48" x14ac:dyDescent="0.55000000000000004">
      <c r="AI8094" s="276" t="s">
        <v>68567</v>
      </c>
      <c r="AJ8094" s="277">
        <v>4310.6099999999997</v>
      </c>
      <c r="AL8094" s="246" t="s">
        <v>58575</v>
      </c>
      <c r="AM8094" s="247">
        <v>53606.04</v>
      </c>
      <c r="AO8094" s="226" t="s">
        <v>39246</v>
      </c>
      <c r="AP8094" s="227">
        <v>638118.74</v>
      </c>
      <c r="AR8094" s="207" t="s">
        <v>22276</v>
      </c>
      <c r="AS8094" s="208">
        <v>119841</v>
      </c>
      <c r="AT8094" s="93"/>
      <c r="AU8094" s="93"/>
      <c r="AV8094" s="93"/>
    </row>
    <row r="8095" spans="35:48" x14ac:dyDescent="0.55000000000000004">
      <c r="AI8095" s="276" t="s">
        <v>68568</v>
      </c>
      <c r="AJ8095" s="277">
        <v>5001.1000000000004</v>
      </c>
      <c r="AL8095" s="246" t="s">
        <v>57556</v>
      </c>
      <c r="AM8095" s="247">
        <v>2178.35</v>
      </c>
      <c r="AO8095" s="226" t="s">
        <v>36401</v>
      </c>
      <c r="AP8095" s="227">
        <v>5299.38</v>
      </c>
      <c r="AR8095" s="207" t="s">
        <v>22277</v>
      </c>
      <c r="AS8095" s="208">
        <v>279399</v>
      </c>
      <c r="AT8095" s="93"/>
      <c r="AU8095" s="93"/>
      <c r="AV8095" s="93"/>
    </row>
    <row r="8096" spans="35:48" x14ac:dyDescent="0.55000000000000004">
      <c r="AI8096" s="276" t="s">
        <v>68569</v>
      </c>
      <c r="AJ8096" s="277">
        <v>1039.48</v>
      </c>
      <c r="AL8096" s="246" t="s">
        <v>40388</v>
      </c>
      <c r="AM8096" s="247">
        <v>66734.63</v>
      </c>
      <c r="AO8096" s="226" t="s">
        <v>22323</v>
      </c>
      <c r="AP8096" s="227">
        <v>600854.80000000005</v>
      </c>
      <c r="AR8096" s="207" t="s">
        <v>22278</v>
      </c>
      <c r="AS8096" s="208">
        <v>15960</v>
      </c>
      <c r="AT8096" s="93"/>
      <c r="AU8096" s="93"/>
      <c r="AV8096" s="93"/>
    </row>
    <row r="8097" spans="35:48" x14ac:dyDescent="0.55000000000000004">
      <c r="AI8097" s="276" t="s">
        <v>68570</v>
      </c>
      <c r="AJ8097" s="277">
        <v>8237.48</v>
      </c>
      <c r="AL8097" s="246" t="s">
        <v>55217</v>
      </c>
      <c r="AM8097" s="247">
        <v>1635.41</v>
      </c>
      <c r="AO8097" s="226" t="s">
        <v>33758</v>
      </c>
      <c r="AP8097" s="227">
        <v>1004967.75</v>
      </c>
      <c r="AR8097" s="207" t="s">
        <v>22279</v>
      </c>
      <c r="AS8097" s="208">
        <v>138487.09</v>
      </c>
      <c r="AT8097" s="93"/>
      <c r="AU8097" s="93"/>
      <c r="AV8097" s="93"/>
    </row>
    <row r="8098" spans="35:48" x14ac:dyDescent="0.55000000000000004">
      <c r="AI8098" s="276" t="s">
        <v>70722</v>
      </c>
      <c r="AJ8098" s="277">
        <v>2375</v>
      </c>
      <c r="AL8098" s="246" t="s">
        <v>36422</v>
      </c>
      <c r="AM8098" s="247">
        <v>388898.16</v>
      </c>
      <c r="AO8098" s="226" t="s">
        <v>33759</v>
      </c>
      <c r="AP8098" s="227">
        <v>27020.67</v>
      </c>
      <c r="AR8098" s="207" t="s">
        <v>22280</v>
      </c>
      <c r="AS8098" s="208">
        <v>282797.90000000002</v>
      </c>
      <c r="AT8098" s="93"/>
      <c r="AU8098" s="93"/>
      <c r="AV8098" s="93"/>
    </row>
    <row r="8099" spans="35:48" x14ac:dyDescent="0.55000000000000004">
      <c r="AI8099" s="276" t="s">
        <v>70723</v>
      </c>
      <c r="AJ8099" s="277">
        <v>750</v>
      </c>
      <c r="AL8099" s="246" t="s">
        <v>36423</v>
      </c>
      <c r="AM8099" s="247">
        <v>2613.67</v>
      </c>
      <c r="AO8099" s="226" t="s">
        <v>33760</v>
      </c>
      <c r="AP8099" s="227">
        <v>3794810</v>
      </c>
      <c r="AR8099" s="207" t="s">
        <v>22281</v>
      </c>
      <c r="AS8099" s="208">
        <v>9977.19</v>
      </c>
      <c r="AT8099" s="93"/>
      <c r="AU8099" s="93"/>
      <c r="AV8099" s="93"/>
    </row>
    <row r="8100" spans="35:48" x14ac:dyDescent="0.55000000000000004">
      <c r="AI8100" s="276" t="s">
        <v>70724</v>
      </c>
      <c r="AJ8100" s="277">
        <v>7586.5</v>
      </c>
      <c r="AL8100" s="246" t="s">
        <v>33775</v>
      </c>
      <c r="AM8100" s="247">
        <v>110369.21</v>
      </c>
      <c r="AO8100" s="226" t="s">
        <v>35199</v>
      </c>
      <c r="AP8100" s="227">
        <v>423958.26</v>
      </c>
      <c r="AR8100" s="207" t="s">
        <v>22282</v>
      </c>
      <c r="AS8100" s="208">
        <v>56995.37</v>
      </c>
      <c r="AT8100" s="93"/>
      <c r="AU8100" s="93"/>
      <c r="AV8100" s="93"/>
    </row>
    <row r="8101" spans="35:48" x14ac:dyDescent="0.55000000000000004">
      <c r="AI8101" s="276" t="s">
        <v>69889</v>
      </c>
      <c r="AJ8101" s="277">
        <v>2000</v>
      </c>
      <c r="AL8101" s="246" t="s">
        <v>33776</v>
      </c>
      <c r="AM8101" s="247">
        <v>314919.94</v>
      </c>
      <c r="AO8101" s="226" t="s">
        <v>22324</v>
      </c>
      <c r="AP8101" s="227">
        <v>103854.15</v>
      </c>
      <c r="AR8101" s="207" t="s">
        <v>22283</v>
      </c>
      <c r="AS8101" s="208">
        <v>282.69</v>
      </c>
      <c r="AT8101" s="93"/>
      <c r="AU8101" s="93"/>
      <c r="AV8101" s="93"/>
    </row>
    <row r="8102" spans="35:48" x14ac:dyDescent="0.55000000000000004">
      <c r="AI8102" s="276" t="s">
        <v>70725</v>
      </c>
      <c r="AJ8102" s="277">
        <v>3414.23</v>
      </c>
      <c r="AL8102" s="246" t="s">
        <v>36424</v>
      </c>
      <c r="AM8102" s="247">
        <v>87516.06</v>
      </c>
      <c r="AO8102" s="226" t="s">
        <v>35200</v>
      </c>
      <c r="AP8102" s="227">
        <v>1028191.15</v>
      </c>
      <c r="AR8102" s="207" t="s">
        <v>22284</v>
      </c>
      <c r="AS8102" s="208">
        <v>1597964.72</v>
      </c>
      <c r="AT8102" s="93"/>
      <c r="AU8102" s="93"/>
      <c r="AV8102" s="93"/>
    </row>
    <row r="8103" spans="35:48" x14ac:dyDescent="0.55000000000000004">
      <c r="AI8103" s="276" t="s">
        <v>70726</v>
      </c>
      <c r="AJ8103" s="277">
        <v>1959.06</v>
      </c>
      <c r="AL8103" s="246" t="s">
        <v>50098</v>
      </c>
      <c r="AM8103" s="247">
        <v>17784.310000000001</v>
      </c>
      <c r="AO8103" s="226" t="s">
        <v>35201</v>
      </c>
      <c r="AP8103" s="227">
        <v>136374.54999999999</v>
      </c>
      <c r="AR8103" s="207" t="s">
        <v>22285</v>
      </c>
      <c r="AS8103" s="208">
        <v>125808.22</v>
      </c>
      <c r="AT8103" s="93"/>
      <c r="AU8103" s="93"/>
      <c r="AV8103" s="93"/>
    </row>
    <row r="8104" spans="35:48" x14ac:dyDescent="0.55000000000000004">
      <c r="AI8104" s="276" t="s">
        <v>60684</v>
      </c>
      <c r="AJ8104" s="277">
        <v>5144.97</v>
      </c>
      <c r="AL8104" s="246" t="s">
        <v>22579</v>
      </c>
      <c r="AM8104" s="247">
        <v>217906.63</v>
      </c>
      <c r="AO8104" s="226" t="s">
        <v>45097</v>
      </c>
      <c r="AP8104" s="227">
        <v>12163.17</v>
      </c>
      <c r="AR8104" s="207" t="s">
        <v>22286</v>
      </c>
      <c r="AS8104" s="208">
        <v>339553.36</v>
      </c>
      <c r="AT8104" s="93"/>
      <c r="AU8104" s="93"/>
      <c r="AV8104" s="93"/>
    </row>
    <row r="8105" spans="35:48" x14ac:dyDescent="0.55000000000000004">
      <c r="AI8105" s="276" t="s">
        <v>60685</v>
      </c>
      <c r="AJ8105" s="277">
        <v>393.56</v>
      </c>
      <c r="AL8105" s="246" t="s">
        <v>48055</v>
      </c>
      <c r="AM8105" s="247">
        <v>14264.42</v>
      </c>
      <c r="AO8105" s="226" t="s">
        <v>36402</v>
      </c>
      <c r="AP8105" s="227">
        <v>38236.730000000003</v>
      </c>
      <c r="AR8105" s="207" t="s">
        <v>22287</v>
      </c>
      <c r="AS8105" s="208">
        <v>35083.31</v>
      </c>
      <c r="AT8105" s="93"/>
      <c r="AU8105" s="93"/>
      <c r="AV8105" s="93"/>
    </row>
    <row r="8106" spans="35:48" x14ac:dyDescent="0.55000000000000004">
      <c r="AI8106" s="276" t="s">
        <v>60686</v>
      </c>
      <c r="AJ8106" s="277">
        <v>1312.88</v>
      </c>
      <c r="AL8106" s="246" t="s">
        <v>58576</v>
      </c>
      <c r="AM8106" s="247">
        <v>23433</v>
      </c>
      <c r="AO8106" s="226" t="s">
        <v>39247</v>
      </c>
      <c r="AP8106" s="227">
        <v>1473949.23</v>
      </c>
      <c r="AR8106" s="207" t="s">
        <v>22288</v>
      </c>
      <c r="AS8106" s="208">
        <v>196861.72</v>
      </c>
      <c r="AT8106" s="93"/>
      <c r="AU8106" s="93"/>
      <c r="AV8106" s="93"/>
    </row>
    <row r="8107" spans="35:48" x14ac:dyDescent="0.55000000000000004">
      <c r="AI8107" s="276" t="s">
        <v>60687</v>
      </c>
      <c r="AJ8107" s="277">
        <v>15601.13</v>
      </c>
      <c r="AL8107" s="246" t="s">
        <v>48056</v>
      </c>
      <c r="AM8107" s="247">
        <v>640.78</v>
      </c>
      <c r="AO8107" s="226" t="s">
        <v>42641</v>
      </c>
      <c r="AP8107" s="227">
        <v>78485.64</v>
      </c>
      <c r="AR8107" s="207" t="s">
        <v>22289</v>
      </c>
      <c r="AS8107" s="208">
        <v>718822.25</v>
      </c>
      <c r="AT8107" s="93"/>
      <c r="AU8107" s="93"/>
      <c r="AV8107" s="93"/>
    </row>
    <row r="8108" spans="35:48" x14ac:dyDescent="0.55000000000000004">
      <c r="AI8108" s="276" t="s">
        <v>39414</v>
      </c>
      <c r="AJ8108" s="277">
        <v>10000</v>
      </c>
      <c r="AL8108" s="246" t="s">
        <v>58287</v>
      </c>
      <c r="AM8108" s="247">
        <v>473.79</v>
      </c>
      <c r="AO8108" s="226" t="s">
        <v>48045</v>
      </c>
      <c r="AP8108" s="227">
        <v>190312.5</v>
      </c>
      <c r="AR8108" s="207" t="s">
        <v>22290</v>
      </c>
      <c r="AS8108" s="208">
        <v>16374.73</v>
      </c>
      <c r="AT8108" s="93"/>
      <c r="AU8108" s="93"/>
      <c r="AV8108" s="93"/>
    </row>
    <row r="8109" spans="35:48" x14ac:dyDescent="0.55000000000000004">
      <c r="AI8109" s="276" t="s">
        <v>48199</v>
      </c>
      <c r="AJ8109" s="277">
        <v>25000</v>
      </c>
      <c r="AL8109" s="246" t="s">
        <v>62677</v>
      </c>
      <c r="AM8109" s="247">
        <v>180</v>
      </c>
      <c r="AO8109" s="226" t="s">
        <v>48046</v>
      </c>
      <c r="AP8109" s="227">
        <v>14559.66</v>
      </c>
      <c r="AR8109" s="207" t="s">
        <v>22291</v>
      </c>
      <c r="AS8109" s="208">
        <v>305160.44</v>
      </c>
      <c r="AT8109" s="93"/>
      <c r="AU8109" s="93"/>
      <c r="AV8109" s="93"/>
    </row>
    <row r="8110" spans="35:48" x14ac:dyDescent="0.55000000000000004">
      <c r="AI8110" s="276" t="s">
        <v>49106</v>
      </c>
      <c r="AJ8110" s="277">
        <v>10000</v>
      </c>
      <c r="AL8110" s="246" t="s">
        <v>22580</v>
      </c>
      <c r="AM8110" s="247">
        <v>339643.62</v>
      </c>
      <c r="AO8110" s="226" t="s">
        <v>48047</v>
      </c>
      <c r="AP8110" s="227">
        <v>39024</v>
      </c>
      <c r="AR8110" s="207" t="s">
        <v>22292</v>
      </c>
      <c r="AS8110" s="208">
        <v>72809</v>
      </c>
      <c r="AT8110" s="93"/>
      <c r="AU8110" s="93"/>
      <c r="AV8110" s="93"/>
    </row>
    <row r="8111" spans="35:48" x14ac:dyDescent="0.55000000000000004">
      <c r="AI8111" s="276" t="s">
        <v>59785</v>
      </c>
      <c r="AJ8111" s="277">
        <v>575.04</v>
      </c>
      <c r="AL8111" s="246" t="s">
        <v>57557</v>
      </c>
      <c r="AM8111" s="247">
        <v>551167</v>
      </c>
      <c r="AO8111" s="226" t="s">
        <v>50072</v>
      </c>
      <c r="AP8111" s="227">
        <v>1999.95</v>
      </c>
      <c r="AR8111" s="207" t="s">
        <v>22293</v>
      </c>
      <c r="AS8111" s="208">
        <v>554820</v>
      </c>
      <c r="AT8111" s="93"/>
      <c r="AU8111" s="93"/>
      <c r="AV8111" s="93"/>
    </row>
    <row r="8112" spans="35:48" x14ac:dyDescent="0.55000000000000004">
      <c r="AI8112" s="276" t="s">
        <v>59786</v>
      </c>
      <c r="AJ8112" s="277">
        <v>43.96</v>
      </c>
      <c r="AL8112" s="246" t="s">
        <v>22581</v>
      </c>
      <c r="AM8112" s="247">
        <v>26222.21</v>
      </c>
      <c r="AO8112" s="226" t="s">
        <v>52810</v>
      </c>
      <c r="AP8112" s="227">
        <v>13920</v>
      </c>
      <c r="AR8112" s="207" t="s">
        <v>22294</v>
      </c>
      <c r="AS8112" s="208">
        <v>34536.71</v>
      </c>
      <c r="AT8112" s="93"/>
      <c r="AU8112" s="93"/>
      <c r="AV8112" s="93"/>
    </row>
    <row r="8113" spans="35:48" x14ac:dyDescent="0.55000000000000004">
      <c r="AI8113" s="276" t="s">
        <v>64793</v>
      </c>
      <c r="AJ8113" s="277">
        <v>2284.0700000000002</v>
      </c>
      <c r="AL8113" s="246" t="s">
        <v>22582</v>
      </c>
      <c r="AM8113" s="247">
        <v>127870.9</v>
      </c>
      <c r="AO8113" s="226" t="s">
        <v>52811</v>
      </c>
      <c r="AP8113" s="227">
        <v>1064.8</v>
      </c>
      <c r="AR8113" s="207" t="s">
        <v>22295</v>
      </c>
      <c r="AS8113" s="208">
        <v>25821.96</v>
      </c>
      <c r="AT8113" s="93"/>
      <c r="AU8113" s="93"/>
      <c r="AV8113" s="93"/>
    </row>
    <row r="8114" spans="35:48" x14ac:dyDescent="0.55000000000000004">
      <c r="AI8114" s="276" t="s">
        <v>63340</v>
      </c>
      <c r="AJ8114" s="277">
        <v>1033.75</v>
      </c>
      <c r="AL8114" s="246" t="s">
        <v>57558</v>
      </c>
      <c r="AM8114" s="247">
        <v>40322.15</v>
      </c>
      <c r="AO8114" s="226" t="s">
        <v>52812</v>
      </c>
      <c r="AP8114" s="227">
        <v>3354.72</v>
      </c>
      <c r="AR8114" s="207" t="s">
        <v>22296</v>
      </c>
      <c r="AS8114" s="208">
        <v>45344.54</v>
      </c>
      <c r="AT8114" s="93"/>
      <c r="AU8114" s="93"/>
      <c r="AV8114" s="93"/>
    </row>
    <row r="8115" spans="35:48" x14ac:dyDescent="0.55000000000000004">
      <c r="AI8115" s="276" t="s">
        <v>42849</v>
      </c>
      <c r="AJ8115" s="277">
        <v>1369.09</v>
      </c>
      <c r="AL8115" s="246" t="s">
        <v>36425</v>
      </c>
      <c r="AM8115" s="247">
        <v>307614.03000000003</v>
      </c>
      <c r="AO8115" s="226" t="s">
        <v>50073</v>
      </c>
      <c r="AP8115" s="227">
        <v>46134.5</v>
      </c>
      <c r="AR8115" s="207" t="s">
        <v>22297</v>
      </c>
      <c r="AS8115" s="208">
        <v>464479.27</v>
      </c>
      <c r="AT8115" s="93"/>
      <c r="AU8115" s="93"/>
      <c r="AV8115" s="93"/>
    </row>
    <row r="8116" spans="35:48" x14ac:dyDescent="0.55000000000000004">
      <c r="AI8116" s="276" t="s">
        <v>68571</v>
      </c>
      <c r="AJ8116" s="277">
        <v>9000</v>
      </c>
      <c r="AL8116" s="246" t="s">
        <v>22583</v>
      </c>
      <c r="AM8116" s="247">
        <v>65003.15</v>
      </c>
      <c r="AO8116" s="226" t="s">
        <v>52813</v>
      </c>
      <c r="AP8116" s="227">
        <v>163.54</v>
      </c>
      <c r="AR8116" s="207" t="s">
        <v>22298</v>
      </c>
      <c r="AS8116" s="208">
        <v>44497.68</v>
      </c>
      <c r="AT8116" s="93"/>
      <c r="AU8116" s="93"/>
      <c r="AV8116" s="93"/>
    </row>
    <row r="8117" spans="35:48" x14ac:dyDescent="0.55000000000000004">
      <c r="AI8117" s="276" t="s">
        <v>63343</v>
      </c>
      <c r="AJ8117" s="277">
        <v>995</v>
      </c>
      <c r="AL8117" s="246" t="s">
        <v>42655</v>
      </c>
      <c r="AM8117" s="247">
        <v>84257.37</v>
      </c>
      <c r="AO8117" s="226" t="s">
        <v>52814</v>
      </c>
      <c r="AP8117" s="227">
        <v>1441.78</v>
      </c>
      <c r="AR8117" s="207" t="s">
        <v>22299</v>
      </c>
      <c r="AS8117" s="208">
        <v>114643.64</v>
      </c>
      <c r="AT8117" s="93"/>
      <c r="AU8117" s="93"/>
      <c r="AV8117" s="93"/>
    </row>
    <row r="8118" spans="35:48" x14ac:dyDescent="0.55000000000000004">
      <c r="AI8118" s="276" t="s">
        <v>68572</v>
      </c>
      <c r="AJ8118" s="277">
        <v>68500</v>
      </c>
      <c r="AL8118" s="246" t="s">
        <v>60551</v>
      </c>
      <c r="AM8118" s="247">
        <v>63172</v>
      </c>
      <c r="AO8118" s="226" t="s">
        <v>45098</v>
      </c>
      <c r="AP8118" s="227">
        <v>52680</v>
      </c>
      <c r="AR8118" s="207" t="s">
        <v>22300</v>
      </c>
      <c r="AS8118" s="208">
        <v>4196.4799999999996</v>
      </c>
      <c r="AT8118" s="93"/>
      <c r="AU8118" s="93"/>
      <c r="AV8118" s="93"/>
    </row>
    <row r="8119" spans="35:48" x14ac:dyDescent="0.55000000000000004">
      <c r="AI8119" s="276" t="s">
        <v>40572</v>
      </c>
      <c r="AJ8119" s="277">
        <v>5240.3</v>
      </c>
      <c r="AL8119" s="246" t="s">
        <v>57559</v>
      </c>
      <c r="AM8119" s="247">
        <v>20050</v>
      </c>
      <c r="AO8119" s="226" t="s">
        <v>52815</v>
      </c>
      <c r="AP8119" s="227">
        <v>-1237.4000000000001</v>
      </c>
      <c r="AR8119" s="207" t="s">
        <v>22301</v>
      </c>
      <c r="AS8119" s="208">
        <v>16330</v>
      </c>
      <c r="AT8119" s="93"/>
      <c r="AU8119" s="93"/>
      <c r="AV8119" s="93"/>
    </row>
    <row r="8120" spans="35:48" x14ac:dyDescent="0.55000000000000004">
      <c r="AI8120" s="276" t="s">
        <v>39415</v>
      </c>
      <c r="AJ8120" s="277">
        <v>22500</v>
      </c>
      <c r="AL8120" s="246" t="s">
        <v>57560</v>
      </c>
      <c r="AM8120" s="247">
        <v>1533.86</v>
      </c>
      <c r="AO8120" s="226" t="s">
        <v>48048</v>
      </c>
      <c r="AP8120" s="227">
        <v>1026</v>
      </c>
      <c r="AR8120" s="207" t="s">
        <v>22302</v>
      </c>
      <c r="AS8120" s="208">
        <v>274563</v>
      </c>
      <c r="AT8120" s="93"/>
      <c r="AU8120" s="93"/>
      <c r="AV8120" s="93"/>
    </row>
    <row r="8121" spans="35:48" x14ac:dyDescent="0.55000000000000004">
      <c r="AI8121" s="276" t="s">
        <v>70727</v>
      </c>
      <c r="AJ8121" s="277">
        <v>22900.86</v>
      </c>
      <c r="AL8121" s="246" t="s">
        <v>58577</v>
      </c>
      <c r="AM8121" s="247">
        <v>18677.7</v>
      </c>
      <c r="AO8121" s="226" t="s">
        <v>39248</v>
      </c>
      <c r="AP8121" s="227">
        <v>156010</v>
      </c>
      <c r="AR8121" s="207" t="s">
        <v>22303</v>
      </c>
      <c r="AS8121" s="208">
        <v>178.71</v>
      </c>
      <c r="AT8121" s="93"/>
      <c r="AU8121" s="93"/>
      <c r="AV8121" s="93"/>
    </row>
    <row r="8122" spans="35:48" x14ac:dyDescent="0.55000000000000004">
      <c r="AI8122" s="276" t="s">
        <v>70728</v>
      </c>
      <c r="AJ8122" s="277">
        <v>3000</v>
      </c>
      <c r="AL8122" s="246" t="s">
        <v>64505</v>
      </c>
      <c r="AM8122" s="247">
        <v>3082.99</v>
      </c>
      <c r="AO8122" s="226" t="s">
        <v>52816</v>
      </c>
      <c r="AP8122" s="227">
        <v>288169.53000000003</v>
      </c>
      <c r="AR8122" s="207" t="s">
        <v>22304</v>
      </c>
      <c r="AS8122" s="208">
        <v>69.45</v>
      </c>
      <c r="AT8122" s="93"/>
      <c r="AU8122" s="93"/>
      <c r="AV8122" s="93"/>
    </row>
    <row r="8123" spans="35:48" x14ac:dyDescent="0.55000000000000004">
      <c r="AI8123" s="276" t="s">
        <v>56483</v>
      </c>
      <c r="AJ8123" s="277">
        <v>594.25</v>
      </c>
      <c r="AL8123" s="246" t="s">
        <v>64506</v>
      </c>
      <c r="AM8123" s="247">
        <v>21477.95</v>
      </c>
      <c r="AO8123" s="226" t="s">
        <v>52817</v>
      </c>
      <c r="AP8123" s="227">
        <v>16438</v>
      </c>
      <c r="AR8123" s="207" t="s">
        <v>22305</v>
      </c>
      <c r="AS8123" s="208">
        <v>807700.95</v>
      </c>
      <c r="AT8123" s="93"/>
      <c r="AU8123" s="93"/>
      <c r="AV8123" s="93"/>
    </row>
    <row r="8124" spans="35:48" x14ac:dyDescent="0.55000000000000004">
      <c r="AI8124" s="276" t="s">
        <v>35497</v>
      </c>
      <c r="AJ8124" s="277">
        <v>14141.86</v>
      </c>
      <c r="AL8124" s="246" t="s">
        <v>56258</v>
      </c>
      <c r="AM8124" s="247">
        <v>686.14</v>
      </c>
      <c r="AO8124" s="226" t="s">
        <v>52818</v>
      </c>
      <c r="AP8124" s="227">
        <v>33403.339999999997</v>
      </c>
      <c r="AR8124" s="207" t="s">
        <v>22306</v>
      </c>
      <c r="AS8124" s="208">
        <v>19999.71</v>
      </c>
      <c r="AT8124" s="93"/>
      <c r="AU8124" s="93"/>
      <c r="AV8124" s="93"/>
    </row>
    <row r="8125" spans="35:48" x14ac:dyDescent="0.55000000000000004">
      <c r="AI8125" s="276" t="s">
        <v>36634</v>
      </c>
      <c r="AJ8125" s="277">
        <v>23249.18</v>
      </c>
      <c r="AL8125" s="246" t="s">
        <v>56259</v>
      </c>
      <c r="AM8125" s="247">
        <v>975</v>
      </c>
      <c r="AO8125" s="226" t="s">
        <v>52819</v>
      </c>
      <c r="AP8125" s="227">
        <v>30</v>
      </c>
      <c r="AR8125" s="207" t="s">
        <v>22307</v>
      </c>
      <c r="AS8125" s="208">
        <v>510901.88</v>
      </c>
      <c r="AT8125" s="93"/>
      <c r="AU8125" s="93"/>
      <c r="AV8125" s="93"/>
    </row>
    <row r="8126" spans="35:48" x14ac:dyDescent="0.55000000000000004">
      <c r="AI8126" s="276" t="s">
        <v>36635</v>
      </c>
      <c r="AJ8126" s="277">
        <v>260.7</v>
      </c>
      <c r="AL8126" s="246" t="s">
        <v>56260</v>
      </c>
      <c r="AM8126" s="247">
        <v>4488.59</v>
      </c>
      <c r="AO8126" s="226" t="s">
        <v>40381</v>
      </c>
      <c r="AP8126" s="227">
        <v>339598.71</v>
      </c>
      <c r="AR8126" s="207" t="s">
        <v>22308</v>
      </c>
      <c r="AS8126" s="208">
        <v>312925.95</v>
      </c>
      <c r="AT8126" s="93"/>
      <c r="AU8126" s="93"/>
      <c r="AV8126" s="93"/>
    </row>
    <row r="8127" spans="35:48" x14ac:dyDescent="0.55000000000000004">
      <c r="AI8127" s="276" t="s">
        <v>35500</v>
      </c>
      <c r="AJ8127" s="277">
        <v>209.52</v>
      </c>
      <c r="AL8127" s="246" t="s">
        <v>56261</v>
      </c>
      <c r="AM8127" s="247">
        <v>100872.86</v>
      </c>
      <c r="AO8127" s="226" t="s">
        <v>48956</v>
      </c>
      <c r="AP8127" s="227">
        <v>10725.61</v>
      </c>
      <c r="AR8127" s="207" t="s">
        <v>22309</v>
      </c>
      <c r="AS8127" s="208">
        <v>881640.33</v>
      </c>
      <c r="AT8127" s="93"/>
      <c r="AU8127" s="93"/>
      <c r="AV8127" s="93"/>
    </row>
    <row r="8128" spans="35:48" x14ac:dyDescent="0.55000000000000004">
      <c r="AI8128" s="276" t="s">
        <v>45478</v>
      </c>
      <c r="AJ8128" s="277">
        <v>2798.52</v>
      </c>
      <c r="AL8128" s="246" t="s">
        <v>56262</v>
      </c>
      <c r="AM8128" s="247">
        <v>9830.42</v>
      </c>
      <c r="AO8128" s="226" t="s">
        <v>36403</v>
      </c>
      <c r="AP8128" s="227">
        <v>9931.85</v>
      </c>
      <c r="AR8128" s="207" t="s">
        <v>22310</v>
      </c>
      <c r="AS8128" s="208">
        <v>10201.1</v>
      </c>
      <c r="AT8128" s="93"/>
      <c r="AU8128" s="93"/>
      <c r="AV8128" s="93"/>
    </row>
    <row r="8129" spans="35:48" x14ac:dyDescent="0.55000000000000004">
      <c r="AI8129" s="276" t="s">
        <v>26206</v>
      </c>
      <c r="AJ8129" s="277">
        <v>2892.23</v>
      </c>
      <c r="AL8129" s="246" t="s">
        <v>56263</v>
      </c>
      <c r="AM8129" s="247">
        <v>31210.83</v>
      </c>
      <c r="AO8129" s="226" t="s">
        <v>52820</v>
      </c>
      <c r="AP8129" s="227">
        <v>1115997.26</v>
      </c>
      <c r="AR8129" s="207" t="s">
        <v>22311</v>
      </c>
      <c r="AS8129" s="208">
        <v>17743.330000000002</v>
      </c>
      <c r="AT8129" s="93"/>
      <c r="AU8129" s="93"/>
      <c r="AV8129" s="93"/>
    </row>
    <row r="8130" spans="35:48" x14ac:dyDescent="0.55000000000000004">
      <c r="AI8130" s="276" t="s">
        <v>26207</v>
      </c>
      <c r="AJ8130" s="277">
        <v>9331.42</v>
      </c>
      <c r="AL8130" s="246" t="s">
        <v>64507</v>
      </c>
      <c r="AM8130" s="247">
        <v>864.9</v>
      </c>
      <c r="AO8130" s="226" t="s">
        <v>36404</v>
      </c>
      <c r="AP8130" s="227">
        <v>151828.56</v>
      </c>
      <c r="AR8130" s="207" t="s">
        <v>22312</v>
      </c>
      <c r="AS8130" s="208">
        <v>1147.31</v>
      </c>
      <c r="AT8130" s="93"/>
      <c r="AU8130" s="93"/>
      <c r="AV8130" s="93"/>
    </row>
    <row r="8131" spans="35:48" x14ac:dyDescent="0.55000000000000004">
      <c r="AI8131" s="276" t="s">
        <v>35501</v>
      </c>
      <c r="AJ8131" s="277">
        <v>5790.44</v>
      </c>
      <c r="AL8131" s="246" t="s">
        <v>56264</v>
      </c>
      <c r="AM8131" s="247">
        <v>18922.689999999999</v>
      </c>
      <c r="AO8131" s="226" t="s">
        <v>36405</v>
      </c>
      <c r="AP8131" s="227">
        <v>64441.88</v>
      </c>
      <c r="AR8131" s="207" t="s">
        <v>22313</v>
      </c>
      <c r="AS8131" s="208">
        <v>858.53</v>
      </c>
      <c r="AT8131" s="93"/>
      <c r="AU8131" s="93"/>
      <c r="AV8131" s="93"/>
    </row>
    <row r="8132" spans="35:48" x14ac:dyDescent="0.55000000000000004">
      <c r="AI8132" s="276" t="s">
        <v>42853</v>
      </c>
      <c r="AJ8132" s="277">
        <v>214699.47</v>
      </c>
      <c r="AL8132" s="246" t="s">
        <v>57561</v>
      </c>
      <c r="AM8132" s="247">
        <v>25618.93</v>
      </c>
      <c r="AO8132" s="226" t="s">
        <v>39249</v>
      </c>
      <c r="AP8132" s="227">
        <v>21164.3</v>
      </c>
      <c r="AR8132" s="207" t="s">
        <v>22314</v>
      </c>
      <c r="AS8132" s="208">
        <v>2087.84</v>
      </c>
      <c r="AT8132" s="93"/>
      <c r="AU8132" s="93"/>
      <c r="AV8132" s="93"/>
    </row>
    <row r="8133" spans="35:48" x14ac:dyDescent="0.55000000000000004">
      <c r="AI8133" s="276" t="s">
        <v>26208</v>
      </c>
      <c r="AJ8133" s="277">
        <v>294578.57</v>
      </c>
      <c r="AL8133" s="246" t="s">
        <v>57562</v>
      </c>
      <c r="AM8133" s="247">
        <v>28385.88</v>
      </c>
      <c r="AO8133" s="226" t="s">
        <v>52821</v>
      </c>
      <c r="AP8133" s="227">
        <v>353550.89</v>
      </c>
      <c r="AR8133" s="207" t="s">
        <v>22315</v>
      </c>
      <c r="AS8133" s="208">
        <v>179.06</v>
      </c>
      <c r="AT8133" s="93"/>
      <c r="AU8133" s="93"/>
      <c r="AV8133" s="93"/>
    </row>
    <row r="8134" spans="35:48" x14ac:dyDescent="0.55000000000000004">
      <c r="AI8134" s="276" t="s">
        <v>62778</v>
      </c>
      <c r="AJ8134" s="277">
        <v>217245.6</v>
      </c>
      <c r="AL8134" s="246" t="s">
        <v>56265</v>
      </c>
      <c r="AM8134" s="247">
        <v>6103.57</v>
      </c>
      <c r="AO8134" s="226" t="s">
        <v>50074</v>
      </c>
      <c r="AP8134" s="227">
        <v>55379.95</v>
      </c>
      <c r="AR8134" s="207" t="s">
        <v>22316</v>
      </c>
      <c r="AS8134" s="208">
        <v>279107.68</v>
      </c>
      <c r="AT8134" s="93"/>
      <c r="AU8134" s="93"/>
      <c r="AV8134" s="93"/>
    </row>
    <row r="8135" spans="35:48" x14ac:dyDescent="0.55000000000000004">
      <c r="AI8135" s="276" t="s">
        <v>68573</v>
      </c>
      <c r="AJ8135" s="277">
        <v>41088</v>
      </c>
      <c r="AL8135" s="246" t="s">
        <v>55218</v>
      </c>
      <c r="AM8135" s="247">
        <v>9600</v>
      </c>
      <c r="AO8135" s="226" t="s">
        <v>48957</v>
      </c>
      <c r="AP8135" s="227">
        <v>324432.11</v>
      </c>
      <c r="AR8135" s="207" t="s">
        <v>22317</v>
      </c>
      <c r="AS8135" s="208">
        <v>3438883.21</v>
      </c>
      <c r="AT8135" s="93"/>
      <c r="AU8135" s="93"/>
      <c r="AV8135" s="93"/>
    </row>
    <row r="8136" spans="35:48" x14ac:dyDescent="0.55000000000000004">
      <c r="AI8136" s="276" t="s">
        <v>45480</v>
      </c>
      <c r="AJ8136" s="277">
        <v>257894.36</v>
      </c>
      <c r="AL8136" s="246" t="s">
        <v>52846</v>
      </c>
      <c r="AM8136" s="247">
        <v>4500</v>
      </c>
      <c r="AO8136" s="226" t="s">
        <v>52822</v>
      </c>
      <c r="AP8136" s="227">
        <v>3779614.13</v>
      </c>
      <c r="AR8136" s="207" t="s">
        <v>22318</v>
      </c>
      <c r="AS8136" s="208">
        <v>262675.33</v>
      </c>
      <c r="AT8136" s="93"/>
      <c r="AU8136" s="93"/>
      <c r="AV8136" s="93"/>
    </row>
    <row r="8137" spans="35:48" x14ac:dyDescent="0.55000000000000004">
      <c r="AI8137" s="276" t="s">
        <v>45481</v>
      </c>
      <c r="AJ8137" s="277">
        <v>2169960</v>
      </c>
      <c r="AL8137" s="246" t="s">
        <v>52847</v>
      </c>
      <c r="AM8137" s="247">
        <v>1078.69</v>
      </c>
      <c r="AO8137" s="226" t="s">
        <v>47024</v>
      </c>
      <c r="AP8137" s="227">
        <v>32440</v>
      </c>
      <c r="AR8137" s="207" t="s">
        <v>22319</v>
      </c>
      <c r="AS8137" s="208">
        <v>597611.77</v>
      </c>
      <c r="AT8137" s="93"/>
      <c r="AU8137" s="93"/>
      <c r="AV8137" s="93"/>
    </row>
    <row r="8138" spans="35:48" x14ac:dyDescent="0.55000000000000004">
      <c r="AI8138" s="276" t="s">
        <v>58649</v>
      </c>
      <c r="AJ8138" s="277">
        <v>-110019.76</v>
      </c>
      <c r="AL8138" s="246" t="s">
        <v>52848</v>
      </c>
      <c r="AM8138" s="247">
        <v>3270.75</v>
      </c>
      <c r="AO8138" s="226" t="s">
        <v>52823</v>
      </c>
      <c r="AP8138" s="227">
        <v>1159.28</v>
      </c>
      <c r="AR8138" s="207" t="s">
        <v>22320</v>
      </c>
      <c r="AS8138" s="208">
        <v>36122.660000000003</v>
      </c>
      <c r="AT8138" s="93"/>
      <c r="AU8138" s="93"/>
      <c r="AV8138" s="93"/>
    </row>
    <row r="8139" spans="35:48" x14ac:dyDescent="0.55000000000000004">
      <c r="AI8139" s="276" t="s">
        <v>62206</v>
      </c>
      <c r="AJ8139" s="277">
        <v>717648.59</v>
      </c>
      <c r="AL8139" s="246" t="s">
        <v>64508</v>
      </c>
      <c r="AM8139" s="247">
        <v>92.67</v>
      </c>
      <c r="AO8139" s="226" t="s">
        <v>45099</v>
      </c>
      <c r="AP8139" s="227">
        <v>12698</v>
      </c>
      <c r="AR8139" s="207" t="s">
        <v>22321</v>
      </c>
      <c r="AS8139" s="208">
        <v>98654.83</v>
      </c>
      <c r="AT8139" s="93"/>
      <c r="AU8139" s="93"/>
      <c r="AV8139" s="93"/>
    </row>
    <row r="8140" spans="35:48" x14ac:dyDescent="0.55000000000000004">
      <c r="AI8140" s="276" t="s">
        <v>58323</v>
      </c>
      <c r="AJ8140" s="277">
        <v>10699.78</v>
      </c>
      <c r="AL8140" s="246" t="s">
        <v>52849</v>
      </c>
      <c r="AM8140" s="247">
        <v>22332.75</v>
      </c>
      <c r="AO8140" s="226" t="s">
        <v>45100</v>
      </c>
      <c r="AP8140" s="227">
        <v>53758.73</v>
      </c>
      <c r="AR8140" s="207" t="s">
        <v>22322</v>
      </c>
      <c r="AS8140" s="208">
        <v>11286.5</v>
      </c>
      <c r="AT8140" s="93"/>
      <c r="AU8140" s="93"/>
      <c r="AV8140" s="93"/>
    </row>
    <row r="8141" spans="35:48" x14ac:dyDescent="0.55000000000000004">
      <c r="AI8141" s="276" t="s">
        <v>68574</v>
      </c>
      <c r="AJ8141" s="277">
        <v>4741.5600000000004</v>
      </c>
      <c r="AL8141" s="246" t="s">
        <v>57563</v>
      </c>
      <c r="AM8141" s="247">
        <v>16207.7</v>
      </c>
      <c r="AO8141" s="226" t="s">
        <v>45101</v>
      </c>
      <c r="AP8141" s="227">
        <v>2177893.19</v>
      </c>
      <c r="AR8141" s="207" t="s">
        <v>22323</v>
      </c>
      <c r="AS8141" s="208">
        <v>359726.5</v>
      </c>
      <c r="AT8141" s="93"/>
      <c r="AU8141" s="93"/>
      <c r="AV8141" s="93"/>
    </row>
    <row r="8142" spans="35:48" x14ac:dyDescent="0.55000000000000004">
      <c r="AI8142" s="276" t="s">
        <v>53469</v>
      </c>
      <c r="AJ8142" s="277">
        <v>13410</v>
      </c>
      <c r="AL8142" s="246" t="s">
        <v>48057</v>
      </c>
      <c r="AM8142" s="247">
        <v>63094.68</v>
      </c>
      <c r="AO8142" s="226" t="s">
        <v>45102</v>
      </c>
      <c r="AP8142" s="227">
        <v>159037.6</v>
      </c>
      <c r="AR8142" s="207" t="s">
        <v>22324</v>
      </c>
      <c r="AS8142" s="208">
        <v>41689.360000000001</v>
      </c>
      <c r="AT8142" s="93"/>
      <c r="AU8142" s="93"/>
      <c r="AV8142" s="93"/>
    </row>
    <row r="8143" spans="35:48" x14ac:dyDescent="0.55000000000000004">
      <c r="AI8143" s="276" t="s">
        <v>68575</v>
      </c>
      <c r="AJ8143" s="277">
        <v>6.23</v>
      </c>
      <c r="AL8143" s="246" t="s">
        <v>57564</v>
      </c>
      <c r="AM8143" s="247">
        <v>247.3</v>
      </c>
      <c r="AO8143" s="226" t="s">
        <v>42642</v>
      </c>
      <c r="AP8143" s="227">
        <v>122837.5</v>
      </c>
      <c r="AR8143" s="207" t="s">
        <v>22325</v>
      </c>
      <c r="AS8143" s="208">
        <v>279107.68</v>
      </c>
      <c r="AT8143" s="93"/>
      <c r="AU8143" s="93"/>
      <c r="AV8143" s="93"/>
    </row>
    <row r="8144" spans="35:48" x14ac:dyDescent="0.55000000000000004">
      <c r="AI8144" s="276" t="s">
        <v>53470</v>
      </c>
      <c r="AJ8144" s="277">
        <v>1389.11</v>
      </c>
      <c r="AL8144" s="246" t="s">
        <v>62965</v>
      </c>
      <c r="AM8144" s="247">
        <v>17708.3</v>
      </c>
      <c r="AO8144" s="226" t="s">
        <v>42643</v>
      </c>
      <c r="AP8144" s="227">
        <v>9397.06</v>
      </c>
      <c r="AR8144" s="207" t="s">
        <v>22326</v>
      </c>
      <c r="AS8144" s="208">
        <v>3438883.21</v>
      </c>
      <c r="AT8144" s="93"/>
      <c r="AU8144" s="93"/>
      <c r="AV8144" s="93"/>
    </row>
    <row r="8145" spans="35:48" x14ac:dyDescent="0.55000000000000004">
      <c r="AI8145" s="276" t="s">
        <v>53471</v>
      </c>
      <c r="AJ8145" s="277">
        <v>3641.9</v>
      </c>
      <c r="AL8145" s="246" t="s">
        <v>64509</v>
      </c>
      <c r="AM8145" s="247">
        <v>853.86</v>
      </c>
      <c r="AO8145" s="226" t="s">
        <v>22379</v>
      </c>
      <c r="AP8145" s="227">
        <v>25174.94</v>
      </c>
      <c r="AR8145" s="207" t="s">
        <v>22327</v>
      </c>
      <c r="AS8145" s="208">
        <v>262675.33</v>
      </c>
      <c r="AT8145" s="93"/>
      <c r="AU8145" s="93"/>
      <c r="AV8145" s="93"/>
    </row>
    <row r="8146" spans="35:48" x14ac:dyDescent="0.55000000000000004">
      <c r="AI8146" s="276" t="s">
        <v>57757</v>
      </c>
      <c r="AJ8146" s="277">
        <v>15636.65</v>
      </c>
      <c r="AL8146" s="246" t="s">
        <v>57565</v>
      </c>
      <c r="AM8146" s="247">
        <v>7077.39</v>
      </c>
      <c r="AO8146" s="226" t="s">
        <v>22380</v>
      </c>
      <c r="AP8146" s="227">
        <v>33405.43</v>
      </c>
      <c r="AR8146" s="207" t="s">
        <v>22328</v>
      </c>
      <c r="AS8146" s="208">
        <v>597611.77</v>
      </c>
      <c r="AT8146" s="93"/>
      <c r="AU8146" s="93"/>
      <c r="AV8146" s="93"/>
    </row>
    <row r="8147" spans="35:48" x14ac:dyDescent="0.55000000000000004">
      <c r="AI8147" s="276" t="s">
        <v>68576</v>
      </c>
      <c r="AJ8147" s="277">
        <v>349.43</v>
      </c>
      <c r="AL8147" s="246" t="s">
        <v>22584</v>
      </c>
      <c r="AM8147" s="247">
        <v>35365.72</v>
      </c>
      <c r="AO8147" s="226" t="s">
        <v>50075</v>
      </c>
      <c r="AP8147" s="227">
        <v>4738</v>
      </c>
      <c r="AR8147" s="207" t="s">
        <v>22329</v>
      </c>
      <c r="AS8147" s="208">
        <v>34536.71</v>
      </c>
      <c r="AT8147" s="93"/>
      <c r="AU8147" s="93"/>
      <c r="AV8147" s="93"/>
    </row>
    <row r="8148" spans="35:48" x14ac:dyDescent="0.55000000000000004">
      <c r="AI8148" s="276" t="s">
        <v>63777</v>
      </c>
      <c r="AJ8148" s="277">
        <v>6865.5</v>
      </c>
      <c r="AL8148" s="246" t="s">
        <v>62067</v>
      </c>
      <c r="AM8148" s="247">
        <v>3645.69</v>
      </c>
      <c r="AO8148" s="226" t="s">
        <v>48958</v>
      </c>
      <c r="AP8148" s="227">
        <v>6715</v>
      </c>
      <c r="AR8148" s="207" t="s">
        <v>22330</v>
      </c>
      <c r="AS8148" s="208">
        <v>53865.99</v>
      </c>
      <c r="AT8148" s="93"/>
      <c r="AU8148" s="93"/>
      <c r="AV8148" s="93"/>
    </row>
    <row r="8149" spans="35:48" x14ac:dyDescent="0.55000000000000004">
      <c r="AI8149" s="276" t="s">
        <v>53473</v>
      </c>
      <c r="AJ8149" s="277">
        <v>6697.48</v>
      </c>
      <c r="AL8149" s="246" t="s">
        <v>62068</v>
      </c>
      <c r="AM8149" s="247">
        <v>37779.75</v>
      </c>
      <c r="AO8149" s="226" t="s">
        <v>33763</v>
      </c>
      <c r="AP8149" s="227">
        <v>3777</v>
      </c>
      <c r="AR8149" s="207" t="s">
        <v>22331</v>
      </c>
      <c r="AS8149" s="208">
        <v>98654.83</v>
      </c>
      <c r="AT8149" s="93"/>
      <c r="AU8149" s="93"/>
      <c r="AV8149" s="93"/>
    </row>
    <row r="8150" spans="35:48" x14ac:dyDescent="0.55000000000000004">
      <c r="AI8150" s="276" t="s">
        <v>68577</v>
      </c>
      <c r="AJ8150" s="277">
        <v>2800</v>
      </c>
      <c r="AL8150" s="246" t="s">
        <v>64510</v>
      </c>
      <c r="AM8150" s="247">
        <v>6466</v>
      </c>
      <c r="AO8150" s="226" t="s">
        <v>40382</v>
      </c>
      <c r="AP8150" s="227">
        <v>10048</v>
      </c>
      <c r="AR8150" s="207" t="s">
        <v>22332</v>
      </c>
      <c r="AS8150" s="208">
        <v>35799.15</v>
      </c>
      <c r="AT8150" s="93"/>
      <c r="AU8150" s="93"/>
      <c r="AV8150" s="93"/>
    </row>
    <row r="8151" spans="35:48" x14ac:dyDescent="0.55000000000000004">
      <c r="AI8151" s="276" t="s">
        <v>63578</v>
      </c>
      <c r="AJ8151" s="277">
        <v>16622.98</v>
      </c>
      <c r="AL8151" s="246" t="s">
        <v>62069</v>
      </c>
      <c r="AM8151" s="247">
        <v>50686.04</v>
      </c>
      <c r="AO8151" s="226" t="s">
        <v>40383</v>
      </c>
      <c r="AP8151" s="227">
        <v>768.68</v>
      </c>
      <c r="AR8151" s="207" t="s">
        <v>22333</v>
      </c>
      <c r="AS8151" s="208">
        <v>56995.37</v>
      </c>
      <c r="AT8151" s="93"/>
      <c r="AU8151" s="93"/>
      <c r="AV8151" s="93"/>
    </row>
    <row r="8152" spans="35:48" x14ac:dyDescent="0.55000000000000004">
      <c r="AI8152" s="276" t="s">
        <v>58650</v>
      </c>
      <c r="AJ8152" s="277">
        <v>-1323.11</v>
      </c>
      <c r="AL8152" s="246" t="s">
        <v>64511</v>
      </c>
      <c r="AM8152" s="247">
        <v>23311.27</v>
      </c>
      <c r="AO8152" s="226" t="s">
        <v>52824</v>
      </c>
      <c r="AP8152" s="227">
        <v>146</v>
      </c>
      <c r="AR8152" s="207" t="s">
        <v>22334</v>
      </c>
      <c r="AS8152" s="208">
        <v>282.69</v>
      </c>
      <c r="AT8152" s="93"/>
      <c r="AU8152" s="93"/>
      <c r="AV8152" s="93"/>
    </row>
    <row r="8153" spans="35:48" x14ac:dyDescent="0.55000000000000004">
      <c r="AI8153" s="276" t="s">
        <v>68578</v>
      </c>
      <c r="AJ8153" s="277">
        <v>70709.3</v>
      </c>
      <c r="AL8153" s="246" t="s">
        <v>56266</v>
      </c>
      <c r="AM8153" s="247">
        <v>450</v>
      </c>
      <c r="AO8153" s="226" t="s">
        <v>22383</v>
      </c>
      <c r="AP8153" s="227">
        <v>11.17</v>
      </c>
      <c r="AR8153" s="207" t="s">
        <v>22335</v>
      </c>
      <c r="AS8153" s="208">
        <v>56631.040000000001</v>
      </c>
      <c r="AT8153" s="93"/>
      <c r="AU8153" s="93"/>
      <c r="AV8153" s="93"/>
    </row>
    <row r="8154" spans="35:48" x14ac:dyDescent="0.55000000000000004">
      <c r="AI8154" s="276" t="s">
        <v>35503</v>
      </c>
      <c r="AJ8154" s="277">
        <v>421703.12</v>
      </c>
      <c r="AL8154" s="246" t="s">
        <v>40389</v>
      </c>
      <c r="AM8154" s="247">
        <v>4048.4</v>
      </c>
      <c r="AO8154" s="226" t="s">
        <v>22384</v>
      </c>
      <c r="AP8154" s="227">
        <v>8482.5</v>
      </c>
      <c r="AR8154" s="207" t="s">
        <v>13738</v>
      </c>
      <c r="AS8154" s="208">
        <v>126123.84</v>
      </c>
      <c r="AT8154" s="93"/>
      <c r="AU8154" s="93"/>
      <c r="AV8154" s="93"/>
    </row>
    <row r="8155" spans="35:48" x14ac:dyDescent="0.55000000000000004">
      <c r="AI8155" s="276" t="s">
        <v>68579</v>
      </c>
      <c r="AJ8155" s="277">
        <v>56560</v>
      </c>
      <c r="AL8155" s="246" t="s">
        <v>40390</v>
      </c>
      <c r="AM8155" s="247">
        <v>2429334.02</v>
      </c>
      <c r="AO8155" s="226" t="s">
        <v>22385</v>
      </c>
      <c r="AP8155" s="227">
        <v>648.91</v>
      </c>
      <c r="AR8155" s="207" t="s">
        <v>22336</v>
      </c>
      <c r="AS8155" s="208">
        <v>13799.63</v>
      </c>
      <c r="AT8155" s="93"/>
      <c r="AU8155" s="93"/>
      <c r="AV8155" s="93"/>
    </row>
    <row r="8156" spans="35:48" x14ac:dyDescent="0.55000000000000004">
      <c r="AI8156" s="276" t="s">
        <v>35504</v>
      </c>
      <c r="AJ8156" s="277">
        <v>3403984.98</v>
      </c>
      <c r="AL8156" s="246" t="s">
        <v>60552</v>
      </c>
      <c r="AM8156" s="247">
        <v>1924.63</v>
      </c>
      <c r="AO8156" s="226" t="s">
        <v>22386</v>
      </c>
      <c r="AP8156" s="227">
        <v>400</v>
      </c>
      <c r="AR8156" s="207" t="s">
        <v>22337</v>
      </c>
      <c r="AS8156" s="208">
        <v>17200</v>
      </c>
      <c r="AT8156" s="93"/>
      <c r="AU8156" s="93"/>
      <c r="AV8156" s="93"/>
    </row>
    <row r="8157" spans="35:48" x14ac:dyDescent="0.55000000000000004">
      <c r="AI8157" s="276" t="s">
        <v>68580</v>
      </c>
      <c r="AJ8157" s="277">
        <v>1482.96</v>
      </c>
      <c r="AL8157" s="246" t="s">
        <v>62070</v>
      </c>
      <c r="AM8157" s="247">
        <v>49136.86</v>
      </c>
      <c r="AO8157" s="226" t="s">
        <v>50076</v>
      </c>
      <c r="AP8157" s="227">
        <v>36660.239999999998</v>
      </c>
      <c r="AR8157" s="207" t="s">
        <v>22338</v>
      </c>
      <c r="AS8157" s="208">
        <v>1597964.72</v>
      </c>
      <c r="AT8157" s="93"/>
      <c r="AU8157" s="93"/>
      <c r="AV8157" s="93"/>
    </row>
    <row r="8158" spans="35:48" x14ac:dyDescent="0.55000000000000004">
      <c r="AI8158" s="276" t="s">
        <v>35506</v>
      </c>
      <c r="AJ8158" s="277">
        <v>279356</v>
      </c>
      <c r="AL8158" s="246" t="s">
        <v>36426</v>
      </c>
      <c r="AM8158" s="247">
        <v>6269.67</v>
      </c>
      <c r="AO8158" s="226" t="s">
        <v>45103</v>
      </c>
      <c r="AP8158" s="227">
        <v>77606</v>
      </c>
      <c r="AR8158" s="207" t="s">
        <v>22339</v>
      </c>
      <c r="AS8158" s="208">
        <v>464479.27</v>
      </c>
      <c r="AT8158" s="93"/>
      <c r="AU8158" s="93"/>
      <c r="AV8158" s="93"/>
    </row>
    <row r="8159" spans="35:48" x14ac:dyDescent="0.55000000000000004">
      <c r="AI8159" s="276" t="s">
        <v>68581</v>
      </c>
      <c r="AJ8159" s="277">
        <v>613960</v>
      </c>
      <c r="AL8159" s="246" t="s">
        <v>36427</v>
      </c>
      <c r="AM8159" s="247">
        <v>195574.97</v>
      </c>
      <c r="AO8159" s="226" t="s">
        <v>45104</v>
      </c>
      <c r="AP8159" s="227">
        <v>1300</v>
      </c>
      <c r="AR8159" s="207" t="s">
        <v>22340</v>
      </c>
      <c r="AS8159" s="208">
        <v>279214.23</v>
      </c>
      <c r="AT8159" s="93"/>
      <c r="AU8159" s="93"/>
      <c r="AV8159" s="93"/>
    </row>
    <row r="8160" spans="35:48" x14ac:dyDescent="0.55000000000000004">
      <c r="AI8160" s="276" t="s">
        <v>39418</v>
      </c>
      <c r="AJ8160" s="277">
        <v>142771.84</v>
      </c>
      <c r="AL8160" s="246" t="s">
        <v>36428</v>
      </c>
      <c r="AM8160" s="247">
        <v>615490.39</v>
      </c>
      <c r="AO8160" s="226" t="s">
        <v>35206</v>
      </c>
      <c r="AP8160" s="227">
        <v>443.12</v>
      </c>
      <c r="AR8160" s="207" t="s">
        <v>22341</v>
      </c>
      <c r="AS8160" s="208">
        <v>11544.32</v>
      </c>
      <c r="AT8160" s="93"/>
      <c r="AU8160" s="93"/>
      <c r="AV8160" s="93"/>
    </row>
    <row r="8161" spans="35:48" x14ac:dyDescent="0.55000000000000004">
      <c r="AI8161" s="276" t="s">
        <v>35507</v>
      </c>
      <c r="AJ8161" s="277">
        <v>126120.9</v>
      </c>
      <c r="AL8161" s="246" t="s">
        <v>62071</v>
      </c>
      <c r="AM8161" s="247">
        <v>9610.9599999999991</v>
      </c>
      <c r="AO8161" s="226" t="s">
        <v>33764</v>
      </c>
      <c r="AP8161" s="227">
        <v>12451.53</v>
      </c>
      <c r="AR8161" s="207" t="s">
        <v>22342</v>
      </c>
      <c r="AS8161" s="208">
        <v>564497.63</v>
      </c>
      <c r="AT8161" s="93"/>
      <c r="AU8161" s="93"/>
      <c r="AV8161" s="93"/>
    </row>
    <row r="8162" spans="35:48" x14ac:dyDescent="0.55000000000000004">
      <c r="AI8162" s="276" t="s">
        <v>58651</v>
      </c>
      <c r="AJ8162" s="277">
        <v>6194.76</v>
      </c>
      <c r="AL8162" s="246" t="s">
        <v>50099</v>
      </c>
      <c r="AM8162" s="247">
        <v>73129.22</v>
      </c>
      <c r="AO8162" s="226" t="s">
        <v>52825</v>
      </c>
      <c r="AP8162" s="227">
        <v>32850</v>
      </c>
      <c r="AR8162" s="207" t="s">
        <v>22343</v>
      </c>
      <c r="AS8162" s="208">
        <v>546210.92000000004</v>
      </c>
      <c r="AT8162" s="93"/>
      <c r="AU8162" s="93"/>
      <c r="AV8162" s="93"/>
    </row>
    <row r="8163" spans="35:48" x14ac:dyDescent="0.55000000000000004">
      <c r="AI8163" s="276" t="s">
        <v>36637</v>
      </c>
      <c r="AJ8163" s="277">
        <v>128408.18</v>
      </c>
      <c r="AL8163" s="246" t="s">
        <v>59417</v>
      </c>
      <c r="AM8163" s="247">
        <v>129229.17</v>
      </c>
      <c r="AO8163" s="226" t="s">
        <v>52826</v>
      </c>
      <c r="AP8163" s="227">
        <v>3845.44</v>
      </c>
      <c r="AR8163" s="207" t="s">
        <v>22344</v>
      </c>
      <c r="AS8163" s="208">
        <v>30101.63</v>
      </c>
      <c r="AT8163" s="93"/>
      <c r="AU8163" s="93"/>
      <c r="AV8163" s="93"/>
    </row>
    <row r="8164" spans="35:48" x14ac:dyDescent="0.55000000000000004">
      <c r="AI8164" s="276" t="s">
        <v>34042</v>
      </c>
      <c r="AJ8164" s="277">
        <v>13721.25</v>
      </c>
      <c r="AL8164" s="246" t="s">
        <v>48058</v>
      </c>
      <c r="AM8164" s="247">
        <v>3440.17</v>
      </c>
      <c r="AO8164" s="226" t="s">
        <v>45105</v>
      </c>
      <c r="AP8164" s="227">
        <v>52546.32</v>
      </c>
      <c r="AR8164" s="207" t="s">
        <v>22345</v>
      </c>
      <c r="AS8164" s="208">
        <v>200101.5</v>
      </c>
      <c r="AT8164" s="93"/>
      <c r="AU8164" s="93"/>
      <c r="AV8164" s="93"/>
    </row>
    <row r="8165" spans="35:48" x14ac:dyDescent="0.55000000000000004">
      <c r="AI8165" s="276" t="s">
        <v>35508</v>
      </c>
      <c r="AJ8165" s="277">
        <v>170831.99</v>
      </c>
      <c r="AL8165" s="246" t="s">
        <v>35222</v>
      </c>
      <c r="AM8165" s="247">
        <v>6057.24</v>
      </c>
      <c r="AO8165" s="226" t="s">
        <v>45106</v>
      </c>
      <c r="AP8165" s="227">
        <v>4017.68</v>
      </c>
      <c r="AR8165" s="207" t="s">
        <v>22346</v>
      </c>
      <c r="AS8165" s="208">
        <v>201627.97</v>
      </c>
      <c r="AT8165" s="93"/>
      <c r="AU8165" s="93"/>
      <c r="AV8165" s="93"/>
    </row>
    <row r="8166" spans="35:48" x14ac:dyDescent="0.55000000000000004">
      <c r="AI8166" s="276" t="s">
        <v>68582</v>
      </c>
      <c r="AJ8166" s="277">
        <v>11291.4</v>
      </c>
      <c r="AL8166" s="246" t="s">
        <v>57566</v>
      </c>
      <c r="AM8166" s="247">
        <v>1870959.21</v>
      </c>
      <c r="AO8166" s="226" t="s">
        <v>22410</v>
      </c>
      <c r="AP8166" s="227">
        <v>-0.69</v>
      </c>
      <c r="AR8166" s="207" t="s">
        <v>22347</v>
      </c>
      <c r="AS8166" s="208">
        <v>274563</v>
      </c>
      <c r="AT8166" s="93"/>
      <c r="AU8166" s="93"/>
      <c r="AV8166" s="93"/>
    </row>
    <row r="8167" spans="35:48" x14ac:dyDescent="0.55000000000000004">
      <c r="AI8167" s="276" t="s">
        <v>68583</v>
      </c>
      <c r="AJ8167" s="277">
        <v>52813.34</v>
      </c>
      <c r="AL8167" s="246" t="s">
        <v>39252</v>
      </c>
      <c r="AM8167" s="247">
        <v>37036.15</v>
      </c>
      <c r="AO8167" s="226" t="s">
        <v>42644</v>
      </c>
      <c r="AP8167" s="227">
        <v>9729.69</v>
      </c>
      <c r="AR8167" s="207" t="s">
        <v>22348</v>
      </c>
      <c r="AS8167" s="208">
        <v>178.71</v>
      </c>
      <c r="AT8167" s="93"/>
      <c r="AU8167" s="93"/>
      <c r="AV8167" s="93"/>
    </row>
    <row r="8168" spans="35:48" x14ac:dyDescent="0.55000000000000004">
      <c r="AI8168" s="276" t="s">
        <v>47191</v>
      </c>
      <c r="AJ8168" s="277">
        <v>181.4</v>
      </c>
      <c r="AL8168" s="246" t="s">
        <v>39253</v>
      </c>
      <c r="AM8168" s="247">
        <v>9716.5499999999993</v>
      </c>
      <c r="AO8168" s="226" t="s">
        <v>45107</v>
      </c>
      <c r="AP8168" s="227">
        <v>72531.25</v>
      </c>
      <c r="AR8168" s="207" t="s">
        <v>22349</v>
      </c>
      <c r="AS8168" s="208">
        <v>69.45</v>
      </c>
      <c r="AT8168" s="93"/>
      <c r="AU8168" s="93"/>
      <c r="AV8168" s="93"/>
    </row>
    <row r="8169" spans="35:48" x14ac:dyDescent="0.55000000000000004">
      <c r="AI8169" s="276" t="s">
        <v>34043</v>
      </c>
      <c r="AJ8169" s="277">
        <v>154284.13</v>
      </c>
      <c r="AL8169" s="246" t="s">
        <v>22586</v>
      </c>
      <c r="AM8169" s="247">
        <v>78587.600000000006</v>
      </c>
      <c r="AO8169" s="226" t="s">
        <v>45108</v>
      </c>
      <c r="AP8169" s="227">
        <v>5548.64</v>
      </c>
      <c r="AR8169" s="207" t="s">
        <v>22350</v>
      </c>
      <c r="AS8169" s="208">
        <v>807700.95</v>
      </c>
      <c r="AT8169" s="93"/>
      <c r="AU8169" s="93"/>
      <c r="AV8169" s="93"/>
    </row>
    <row r="8170" spans="35:48" x14ac:dyDescent="0.55000000000000004">
      <c r="AI8170" s="276" t="s">
        <v>34044</v>
      </c>
      <c r="AJ8170" s="277">
        <v>629370</v>
      </c>
      <c r="AL8170" s="246" t="s">
        <v>64512</v>
      </c>
      <c r="AM8170" s="247">
        <v>89223.43</v>
      </c>
      <c r="AO8170" s="226" t="s">
        <v>22415</v>
      </c>
      <c r="AP8170" s="227">
        <v>1818.75</v>
      </c>
      <c r="AR8170" s="207" t="s">
        <v>22351</v>
      </c>
      <c r="AS8170" s="208">
        <v>61868.13</v>
      </c>
      <c r="AT8170" s="93"/>
      <c r="AU8170" s="93"/>
      <c r="AV8170" s="93"/>
    </row>
    <row r="8171" spans="35:48" x14ac:dyDescent="0.55000000000000004">
      <c r="AI8171" s="276" t="s">
        <v>26211</v>
      </c>
      <c r="AJ8171" s="277">
        <v>949971.2</v>
      </c>
      <c r="AL8171" s="246" t="s">
        <v>64513</v>
      </c>
      <c r="AM8171" s="247">
        <v>109225.56</v>
      </c>
      <c r="AO8171" s="226" t="s">
        <v>22416</v>
      </c>
      <c r="AP8171" s="227">
        <v>134.38</v>
      </c>
      <c r="AR8171" s="207" t="s">
        <v>13739</v>
      </c>
      <c r="AS8171" s="208">
        <v>2518381.9900000002</v>
      </c>
      <c r="AT8171" s="93"/>
      <c r="AU8171" s="93"/>
      <c r="AV8171" s="93"/>
    </row>
    <row r="8172" spans="35:48" x14ac:dyDescent="0.55000000000000004">
      <c r="AI8172" s="276" t="s">
        <v>56486</v>
      </c>
      <c r="AJ8172" s="277">
        <v>6610</v>
      </c>
      <c r="AL8172" s="246" t="s">
        <v>39254</v>
      </c>
      <c r="AM8172" s="247">
        <v>246811.55</v>
      </c>
      <c r="AO8172" s="226" t="s">
        <v>50077</v>
      </c>
      <c r="AP8172" s="227">
        <v>54.6</v>
      </c>
      <c r="AR8172" s="207" t="s">
        <v>22352</v>
      </c>
      <c r="AS8172" s="208">
        <v>207589.97</v>
      </c>
      <c r="AT8172" s="93"/>
      <c r="AU8172" s="93"/>
      <c r="AV8172" s="93"/>
    </row>
    <row r="8173" spans="35:48" x14ac:dyDescent="0.55000000000000004">
      <c r="AI8173" s="276" t="s">
        <v>68584</v>
      </c>
      <c r="AJ8173" s="277">
        <v>519.04999999999995</v>
      </c>
      <c r="AL8173" s="246" t="s">
        <v>58288</v>
      </c>
      <c r="AM8173" s="247">
        <v>524852.51</v>
      </c>
      <c r="AO8173" s="226" t="s">
        <v>22419</v>
      </c>
      <c r="AP8173" s="227">
        <v>6</v>
      </c>
      <c r="AR8173" s="207" t="s">
        <v>22353</v>
      </c>
      <c r="AS8173" s="208">
        <v>1158919.55</v>
      </c>
      <c r="AT8173" s="93"/>
      <c r="AU8173" s="93"/>
      <c r="AV8173" s="93"/>
    </row>
    <row r="8174" spans="35:48" x14ac:dyDescent="0.55000000000000004">
      <c r="AI8174" s="276" t="s">
        <v>36638</v>
      </c>
      <c r="AJ8174" s="277">
        <v>201482.25</v>
      </c>
      <c r="AL8174" s="246" t="s">
        <v>57567</v>
      </c>
      <c r="AM8174" s="247">
        <v>157225</v>
      </c>
      <c r="AO8174" s="226" t="s">
        <v>22423</v>
      </c>
      <c r="AP8174" s="227">
        <v>2064.5700000000002</v>
      </c>
      <c r="AR8174" s="207" t="s">
        <v>13740</v>
      </c>
      <c r="AS8174" s="208">
        <v>95661.72</v>
      </c>
      <c r="AT8174" s="93"/>
      <c r="AU8174" s="93"/>
      <c r="AV8174" s="93"/>
    </row>
    <row r="8175" spans="35:48" x14ac:dyDescent="0.55000000000000004">
      <c r="AI8175" s="276" t="s">
        <v>68585</v>
      </c>
      <c r="AJ8175" s="277">
        <v>97885.89</v>
      </c>
      <c r="AL8175" s="246" t="s">
        <v>60553</v>
      </c>
      <c r="AM8175" s="247">
        <v>36851.08</v>
      </c>
      <c r="AO8175" s="226" t="s">
        <v>52827</v>
      </c>
      <c r="AP8175" s="227">
        <v>-814.87</v>
      </c>
      <c r="AR8175" s="207" t="s">
        <v>13741</v>
      </c>
      <c r="AS8175" s="208">
        <v>2257603.77</v>
      </c>
      <c r="AT8175" s="93"/>
      <c r="AU8175" s="93"/>
      <c r="AV8175" s="93"/>
    </row>
    <row r="8176" spans="35:48" x14ac:dyDescent="0.55000000000000004">
      <c r="AI8176" s="276" t="s">
        <v>53475</v>
      </c>
      <c r="AJ8176" s="277">
        <v>1038444.72</v>
      </c>
      <c r="AL8176" s="246" t="s">
        <v>62072</v>
      </c>
      <c r="AM8176" s="247">
        <v>1850</v>
      </c>
      <c r="AO8176" s="226" t="s">
        <v>42645</v>
      </c>
      <c r="AP8176" s="227">
        <v>5061.87</v>
      </c>
      <c r="AR8176" s="207" t="s">
        <v>22354</v>
      </c>
      <c r="AS8176" s="208">
        <v>6050.59</v>
      </c>
      <c r="AT8176" s="93"/>
      <c r="AU8176" s="93"/>
      <c r="AV8176" s="93"/>
    </row>
    <row r="8177" spans="35:48" x14ac:dyDescent="0.55000000000000004">
      <c r="AI8177" s="276" t="s">
        <v>34045</v>
      </c>
      <c r="AJ8177" s="277">
        <v>3722.47</v>
      </c>
      <c r="AL8177" s="246" t="s">
        <v>60554</v>
      </c>
      <c r="AM8177" s="247">
        <v>2939.62</v>
      </c>
      <c r="AO8177" s="226" t="s">
        <v>42646</v>
      </c>
      <c r="AP8177" s="227">
        <v>660</v>
      </c>
      <c r="AR8177" s="207" t="s">
        <v>22355</v>
      </c>
      <c r="AS8177" s="208">
        <v>11200</v>
      </c>
      <c r="AT8177" s="93"/>
      <c r="AU8177" s="93"/>
      <c r="AV8177" s="93"/>
    </row>
    <row r="8178" spans="35:48" x14ac:dyDescent="0.55000000000000004">
      <c r="AI8178" s="276" t="s">
        <v>26212</v>
      </c>
      <c r="AJ8178" s="277">
        <v>630879.84</v>
      </c>
      <c r="AL8178" s="246" t="s">
        <v>60555</v>
      </c>
      <c r="AM8178" s="247">
        <v>1376.03</v>
      </c>
      <c r="AO8178" s="226" t="s">
        <v>42647</v>
      </c>
      <c r="AP8178" s="227">
        <v>50.49</v>
      </c>
      <c r="AR8178" s="207" t="s">
        <v>22356</v>
      </c>
      <c r="AS8178" s="208">
        <v>2308.75</v>
      </c>
      <c r="AT8178" s="93"/>
      <c r="AU8178" s="93"/>
      <c r="AV8178" s="93"/>
    </row>
    <row r="8179" spans="35:48" x14ac:dyDescent="0.55000000000000004">
      <c r="AI8179" s="276" t="s">
        <v>26213</v>
      </c>
      <c r="AJ8179" s="277">
        <v>1913705.09</v>
      </c>
      <c r="AL8179" s="246" t="s">
        <v>60556</v>
      </c>
      <c r="AM8179" s="247">
        <v>4805.4799999999996</v>
      </c>
      <c r="AO8179" s="226" t="s">
        <v>42648</v>
      </c>
      <c r="AP8179" s="227">
        <v>19.8</v>
      </c>
      <c r="AR8179" s="207" t="s">
        <v>22357</v>
      </c>
      <c r="AS8179" s="208">
        <v>1018.88</v>
      </c>
      <c r="AT8179" s="93"/>
      <c r="AU8179" s="93"/>
      <c r="AV8179" s="93"/>
    </row>
    <row r="8180" spans="35:48" x14ac:dyDescent="0.55000000000000004">
      <c r="AI8180" s="276" t="s">
        <v>35511</v>
      </c>
      <c r="AJ8180" s="277">
        <v>715021.08</v>
      </c>
      <c r="AL8180" s="246" t="s">
        <v>64514</v>
      </c>
      <c r="AM8180" s="247">
        <v>229.37</v>
      </c>
      <c r="AO8180" s="226" t="s">
        <v>42649</v>
      </c>
      <c r="AP8180" s="227">
        <v>2.25</v>
      </c>
      <c r="AR8180" s="207" t="s">
        <v>22358</v>
      </c>
      <c r="AS8180" s="208">
        <v>2928.7</v>
      </c>
      <c r="AT8180" s="93"/>
      <c r="AU8180" s="93"/>
      <c r="AV8180" s="93"/>
    </row>
    <row r="8181" spans="35:48" x14ac:dyDescent="0.55000000000000004">
      <c r="AI8181" s="276" t="s">
        <v>39419</v>
      </c>
      <c r="AJ8181" s="277">
        <v>949979.21</v>
      </c>
      <c r="AL8181" s="246" t="s">
        <v>64515</v>
      </c>
      <c r="AM8181" s="247">
        <v>3600</v>
      </c>
      <c r="AO8181" s="226" t="s">
        <v>50078</v>
      </c>
      <c r="AP8181" s="227">
        <v>212.43</v>
      </c>
      <c r="AR8181" s="207" t="s">
        <v>22359</v>
      </c>
      <c r="AS8181" s="208">
        <v>7500</v>
      </c>
      <c r="AT8181" s="93"/>
      <c r="AU8181" s="93"/>
      <c r="AV8181" s="93"/>
    </row>
    <row r="8182" spans="35:48" x14ac:dyDescent="0.55000000000000004">
      <c r="AI8182" s="276" t="s">
        <v>62779</v>
      </c>
      <c r="AJ8182" s="277">
        <v>402985.54</v>
      </c>
      <c r="AL8182" s="246" t="s">
        <v>64516</v>
      </c>
      <c r="AM8182" s="247">
        <v>7512</v>
      </c>
      <c r="AO8182" s="226" t="s">
        <v>50079</v>
      </c>
      <c r="AP8182" s="227">
        <v>-1005.08</v>
      </c>
      <c r="AR8182" s="207" t="s">
        <v>22360</v>
      </c>
      <c r="AS8182" s="208">
        <v>9015.26</v>
      </c>
      <c r="AT8182" s="93"/>
      <c r="AU8182" s="93"/>
      <c r="AV8182" s="93"/>
    </row>
    <row r="8183" spans="35:48" x14ac:dyDescent="0.55000000000000004">
      <c r="AI8183" s="276" t="s">
        <v>56487</v>
      </c>
      <c r="AJ8183" s="277">
        <v>4805072.32</v>
      </c>
      <c r="AL8183" s="246" t="s">
        <v>64517</v>
      </c>
      <c r="AM8183" s="247">
        <v>2616.75</v>
      </c>
      <c r="AO8183" s="226" t="s">
        <v>50080</v>
      </c>
      <c r="AP8183" s="227">
        <v>2380</v>
      </c>
      <c r="AR8183" s="207" t="s">
        <v>22361</v>
      </c>
      <c r="AS8183" s="208">
        <v>3565.41</v>
      </c>
      <c r="AT8183" s="93"/>
      <c r="AU8183" s="93"/>
      <c r="AV8183" s="93"/>
    </row>
    <row r="8184" spans="35:48" x14ac:dyDescent="0.55000000000000004">
      <c r="AI8184" s="276" t="s">
        <v>36639</v>
      </c>
      <c r="AJ8184" s="277">
        <v>836898.49</v>
      </c>
      <c r="AL8184" s="246" t="s">
        <v>59121</v>
      </c>
      <c r="AM8184" s="247">
        <v>12131.76</v>
      </c>
      <c r="AO8184" s="226" t="s">
        <v>50081</v>
      </c>
      <c r="AP8184" s="227">
        <v>19005</v>
      </c>
      <c r="AR8184" s="207" t="s">
        <v>22362</v>
      </c>
      <c r="AS8184" s="208">
        <v>317.5</v>
      </c>
      <c r="AT8184" s="93"/>
      <c r="AU8184" s="93"/>
      <c r="AV8184" s="93"/>
    </row>
    <row r="8185" spans="35:48" x14ac:dyDescent="0.55000000000000004">
      <c r="AI8185" s="276" t="s">
        <v>35512</v>
      </c>
      <c r="AJ8185" s="277">
        <v>97868.52</v>
      </c>
      <c r="AL8185" s="246" t="s">
        <v>62678</v>
      </c>
      <c r="AM8185" s="247">
        <v>128.94</v>
      </c>
      <c r="AO8185" s="226" t="s">
        <v>50082</v>
      </c>
      <c r="AP8185" s="227">
        <v>15424.98</v>
      </c>
      <c r="AR8185" s="207" t="s">
        <v>22363</v>
      </c>
      <c r="AS8185" s="208">
        <v>1502.5</v>
      </c>
      <c r="AT8185" s="93"/>
      <c r="AU8185" s="93"/>
      <c r="AV8185" s="93"/>
    </row>
    <row r="8186" spans="35:48" x14ac:dyDescent="0.55000000000000004">
      <c r="AI8186" s="276" t="s">
        <v>26214</v>
      </c>
      <c r="AJ8186" s="277">
        <v>1871345.3</v>
      </c>
      <c r="AL8186" s="246" t="s">
        <v>59122</v>
      </c>
      <c r="AM8186" s="247">
        <v>1138.1199999999999</v>
      </c>
      <c r="AO8186" s="226" t="s">
        <v>50083</v>
      </c>
      <c r="AP8186" s="227">
        <v>43770.96</v>
      </c>
      <c r="AR8186" s="207" t="s">
        <v>22364</v>
      </c>
      <c r="AS8186" s="208">
        <v>4695</v>
      </c>
      <c r="AT8186" s="93"/>
      <c r="AU8186" s="93"/>
      <c r="AV8186" s="93"/>
    </row>
    <row r="8187" spans="35:48" x14ac:dyDescent="0.55000000000000004">
      <c r="AI8187" s="276" t="s">
        <v>39420</v>
      </c>
      <c r="AJ8187" s="277">
        <v>253394.34</v>
      </c>
      <c r="AL8187" s="246" t="s">
        <v>59123</v>
      </c>
      <c r="AM8187" s="247">
        <v>11039.53</v>
      </c>
      <c r="AO8187" s="226" t="s">
        <v>42650</v>
      </c>
      <c r="AP8187" s="227">
        <v>4861.21</v>
      </c>
      <c r="AR8187" s="207" t="s">
        <v>22365</v>
      </c>
      <c r="AS8187" s="208">
        <v>13519</v>
      </c>
      <c r="AT8187" s="93"/>
      <c r="AU8187" s="93"/>
      <c r="AV8187" s="93"/>
    </row>
    <row r="8188" spans="35:48" x14ac:dyDescent="0.55000000000000004">
      <c r="AI8188" s="276" t="s">
        <v>70195</v>
      </c>
      <c r="AJ8188" s="277">
        <v>96860.800000000003</v>
      </c>
      <c r="AL8188" s="246" t="s">
        <v>64518</v>
      </c>
      <c r="AM8188" s="247">
        <v>45.64</v>
      </c>
      <c r="AO8188" s="226" t="s">
        <v>50084</v>
      </c>
      <c r="AP8188" s="227">
        <v>1221.07</v>
      </c>
      <c r="AR8188" s="207" t="s">
        <v>22366</v>
      </c>
      <c r="AS8188" s="208">
        <v>714.67</v>
      </c>
      <c r="AT8188" s="93"/>
      <c r="AU8188" s="93"/>
      <c r="AV8188" s="93"/>
    </row>
    <row r="8189" spans="35:48" x14ac:dyDescent="0.55000000000000004">
      <c r="AI8189" s="276" t="s">
        <v>68586</v>
      </c>
      <c r="AJ8189" s="277">
        <v>437795.25</v>
      </c>
      <c r="AL8189" s="246" t="s">
        <v>59418</v>
      </c>
      <c r="AM8189" s="247">
        <v>31042.42</v>
      </c>
      <c r="AO8189" s="226" t="s">
        <v>42651</v>
      </c>
      <c r="AP8189" s="227">
        <v>7.5</v>
      </c>
      <c r="AR8189" s="207" t="s">
        <v>22367</v>
      </c>
      <c r="AS8189" s="208">
        <v>3033</v>
      </c>
      <c r="AT8189" s="93"/>
      <c r="AU8189" s="93"/>
      <c r="AV8189" s="93"/>
    </row>
    <row r="8190" spans="35:48" x14ac:dyDescent="0.55000000000000004">
      <c r="AI8190" s="276" t="s">
        <v>50323</v>
      </c>
      <c r="AJ8190" s="277">
        <v>1490857.67</v>
      </c>
      <c r="AL8190" s="246" t="s">
        <v>64519</v>
      </c>
      <c r="AM8190" s="247">
        <v>7182.14</v>
      </c>
      <c r="AO8190" s="226" t="s">
        <v>50085</v>
      </c>
      <c r="AP8190" s="227">
        <v>40.56</v>
      </c>
      <c r="AR8190" s="207" t="s">
        <v>22368</v>
      </c>
      <c r="AS8190" s="208">
        <v>1365</v>
      </c>
      <c r="AT8190" s="93"/>
      <c r="AU8190" s="93"/>
      <c r="AV8190" s="93"/>
    </row>
    <row r="8191" spans="35:48" x14ac:dyDescent="0.55000000000000004">
      <c r="AI8191" s="276" t="s">
        <v>40579</v>
      </c>
      <c r="AJ8191" s="277">
        <v>1836176.01</v>
      </c>
      <c r="AL8191" s="246" t="s">
        <v>59663</v>
      </c>
      <c r="AM8191" s="247">
        <v>747.33</v>
      </c>
      <c r="AO8191" s="226" t="s">
        <v>42652</v>
      </c>
      <c r="AP8191" s="227">
        <v>212.6</v>
      </c>
      <c r="AR8191" s="207" t="s">
        <v>22369</v>
      </c>
      <c r="AS8191" s="208">
        <v>105</v>
      </c>
      <c r="AT8191" s="93"/>
      <c r="AU8191" s="93"/>
      <c r="AV8191" s="93"/>
    </row>
    <row r="8192" spans="35:48" x14ac:dyDescent="0.55000000000000004">
      <c r="AI8192" s="276" t="s">
        <v>36640</v>
      </c>
      <c r="AJ8192" s="277">
        <v>142236.47</v>
      </c>
      <c r="AL8192" s="246" t="s">
        <v>60557</v>
      </c>
      <c r="AM8192" s="247">
        <v>64330.04</v>
      </c>
      <c r="AO8192" s="226" t="s">
        <v>42653</v>
      </c>
      <c r="AP8192" s="227">
        <v>1.3</v>
      </c>
      <c r="AR8192" s="207" t="s">
        <v>22370</v>
      </c>
      <c r="AS8192" s="208">
        <v>112.43</v>
      </c>
      <c r="AT8192" s="93"/>
      <c r="AU8192" s="93"/>
      <c r="AV8192" s="93"/>
    </row>
    <row r="8193" spans="35:48" x14ac:dyDescent="0.55000000000000004">
      <c r="AI8193" s="276" t="s">
        <v>58652</v>
      </c>
      <c r="AJ8193" s="277">
        <v>-79650.36</v>
      </c>
      <c r="AL8193" s="246" t="s">
        <v>62679</v>
      </c>
      <c r="AM8193" s="247">
        <v>18149.3</v>
      </c>
      <c r="AO8193" s="226" t="s">
        <v>50086</v>
      </c>
      <c r="AP8193" s="227">
        <v>1.19</v>
      </c>
      <c r="AR8193" s="207" t="s">
        <v>22371</v>
      </c>
      <c r="AS8193" s="208">
        <v>318.64</v>
      </c>
      <c r="AT8193" s="93"/>
      <c r="AU8193" s="93"/>
      <c r="AV8193" s="93"/>
    </row>
    <row r="8194" spans="35:48" x14ac:dyDescent="0.55000000000000004">
      <c r="AI8194" s="276" t="s">
        <v>63877</v>
      </c>
      <c r="AJ8194" s="277">
        <v>8142550.54</v>
      </c>
      <c r="AL8194" s="246" t="s">
        <v>62680</v>
      </c>
      <c r="AM8194" s="247">
        <v>2562.2399999999998</v>
      </c>
      <c r="AO8194" s="226" t="s">
        <v>50087</v>
      </c>
      <c r="AP8194" s="227">
        <v>0.14000000000000001</v>
      </c>
      <c r="AR8194" s="207" t="s">
        <v>22372</v>
      </c>
      <c r="AS8194" s="208">
        <v>2259.9299999999998</v>
      </c>
      <c r="AT8194" s="93"/>
      <c r="AU8194" s="93"/>
      <c r="AV8194" s="93"/>
    </row>
    <row r="8195" spans="35:48" x14ac:dyDescent="0.55000000000000004">
      <c r="AI8195" s="276" t="s">
        <v>56488</v>
      </c>
      <c r="AJ8195" s="277">
        <v>1064696.05</v>
      </c>
      <c r="AL8195" s="246" t="s">
        <v>62681</v>
      </c>
      <c r="AM8195" s="247">
        <v>1756.04</v>
      </c>
      <c r="AO8195" s="226" t="s">
        <v>50088</v>
      </c>
      <c r="AP8195" s="227">
        <v>75232.570000000007</v>
      </c>
      <c r="AR8195" s="207" t="s">
        <v>22373</v>
      </c>
      <c r="AS8195" s="208">
        <v>1955</v>
      </c>
      <c r="AT8195" s="93"/>
      <c r="AU8195" s="93"/>
      <c r="AV8195" s="93"/>
    </row>
    <row r="8196" spans="35:48" x14ac:dyDescent="0.55000000000000004">
      <c r="AI8196" s="276" t="s">
        <v>40580</v>
      </c>
      <c r="AJ8196" s="277">
        <v>314893.77</v>
      </c>
      <c r="AL8196" s="246" t="s">
        <v>60558</v>
      </c>
      <c r="AM8196" s="247">
        <v>5759.21</v>
      </c>
      <c r="AO8196" s="226" t="s">
        <v>50089</v>
      </c>
      <c r="AP8196" s="227">
        <v>1488.35</v>
      </c>
      <c r="AR8196" s="207" t="s">
        <v>22374</v>
      </c>
      <c r="AS8196" s="208">
        <v>32821.839999999997</v>
      </c>
      <c r="AT8196" s="93"/>
      <c r="AU8196" s="93"/>
      <c r="AV8196" s="93"/>
    </row>
    <row r="8197" spans="35:48" x14ac:dyDescent="0.55000000000000004">
      <c r="AI8197" s="276" t="s">
        <v>68587</v>
      </c>
      <c r="AJ8197" s="277">
        <v>152598.9</v>
      </c>
      <c r="AL8197" s="246" t="s">
        <v>63230</v>
      </c>
      <c r="AM8197" s="247">
        <v>5420.84</v>
      </c>
      <c r="AO8197" s="226" t="s">
        <v>50090</v>
      </c>
      <c r="AP8197" s="227">
        <v>4816.57</v>
      </c>
      <c r="AR8197" s="207" t="s">
        <v>22375</v>
      </c>
      <c r="AS8197" s="208">
        <v>16962.54</v>
      </c>
      <c r="AT8197" s="93"/>
      <c r="AU8197" s="93"/>
      <c r="AV8197" s="93"/>
    </row>
    <row r="8198" spans="35:48" x14ac:dyDescent="0.55000000000000004">
      <c r="AI8198" s="276" t="s">
        <v>68588</v>
      </c>
      <c r="AJ8198" s="277">
        <v>28754.11</v>
      </c>
      <c r="AL8198" s="246" t="s">
        <v>62682</v>
      </c>
      <c r="AM8198" s="247">
        <v>4253.95</v>
      </c>
      <c r="AO8198" s="226" t="s">
        <v>45109</v>
      </c>
      <c r="AP8198" s="227">
        <v>28000</v>
      </c>
      <c r="AR8198" s="207" t="s">
        <v>22376</v>
      </c>
      <c r="AS8198" s="208">
        <v>6350.06</v>
      </c>
      <c r="AT8198" s="93"/>
      <c r="AU8198" s="93"/>
      <c r="AV8198" s="93"/>
    </row>
    <row r="8199" spans="35:48" x14ac:dyDescent="0.55000000000000004">
      <c r="AI8199" s="276" t="s">
        <v>57758</v>
      </c>
      <c r="AJ8199" s="277">
        <v>7812</v>
      </c>
      <c r="AL8199" s="246" t="s">
        <v>62683</v>
      </c>
      <c r="AM8199" s="247">
        <v>382.22</v>
      </c>
      <c r="AO8199" s="226" t="s">
        <v>45110</v>
      </c>
      <c r="AP8199" s="227">
        <v>2142</v>
      </c>
      <c r="AR8199" s="207" t="s">
        <v>22377</v>
      </c>
      <c r="AS8199" s="208">
        <v>13162</v>
      </c>
      <c r="AT8199" s="93"/>
      <c r="AU8199" s="93"/>
      <c r="AV8199" s="93"/>
    </row>
    <row r="8200" spans="35:48" x14ac:dyDescent="0.55000000000000004">
      <c r="AI8200" s="276" t="s">
        <v>57759</v>
      </c>
      <c r="AJ8200" s="277">
        <v>2734.53</v>
      </c>
      <c r="AL8200" s="246" t="s">
        <v>60559</v>
      </c>
      <c r="AM8200" s="247">
        <v>6754.93</v>
      </c>
      <c r="AO8200" s="226" t="s">
        <v>45111</v>
      </c>
      <c r="AP8200" s="227">
        <v>277241.5</v>
      </c>
      <c r="AR8200" s="207" t="s">
        <v>22378</v>
      </c>
      <c r="AS8200" s="208">
        <v>14387</v>
      </c>
      <c r="AT8200" s="93"/>
      <c r="AU8200" s="93"/>
      <c r="AV8200" s="93"/>
    </row>
    <row r="8201" spans="35:48" x14ac:dyDescent="0.55000000000000004">
      <c r="AI8201" s="276" t="s">
        <v>57760</v>
      </c>
      <c r="AJ8201" s="277">
        <v>9148.83</v>
      </c>
      <c r="AL8201" s="246" t="s">
        <v>60560</v>
      </c>
      <c r="AM8201" s="247">
        <v>21963.25</v>
      </c>
      <c r="AO8201" s="226" t="s">
        <v>45112</v>
      </c>
      <c r="AP8201" s="227">
        <v>21115.95</v>
      </c>
      <c r="AR8201" s="207" t="s">
        <v>22379</v>
      </c>
      <c r="AS8201" s="208">
        <v>611.91999999999996</v>
      </c>
      <c r="AT8201" s="93"/>
      <c r="AU8201" s="93"/>
      <c r="AV8201" s="93"/>
    </row>
    <row r="8202" spans="35:48" x14ac:dyDescent="0.55000000000000004">
      <c r="AI8202" s="276" t="s">
        <v>68589</v>
      </c>
      <c r="AJ8202" s="277">
        <v>5217.16</v>
      </c>
      <c r="AL8202" s="246" t="s">
        <v>60561</v>
      </c>
      <c r="AM8202" s="247">
        <v>10379.36</v>
      </c>
      <c r="AO8202" s="226" t="s">
        <v>22463</v>
      </c>
      <c r="AP8202" s="227">
        <v>-10206.98</v>
      </c>
      <c r="AR8202" s="207" t="s">
        <v>22380</v>
      </c>
      <c r="AS8202" s="208">
        <v>10649.55</v>
      </c>
      <c r="AT8202" s="93"/>
      <c r="AU8202" s="93"/>
      <c r="AV8202" s="93"/>
    </row>
    <row r="8203" spans="35:48" x14ac:dyDescent="0.55000000000000004">
      <c r="AI8203" s="276" t="s">
        <v>64797</v>
      </c>
      <c r="AJ8203" s="277">
        <v>6000</v>
      </c>
      <c r="AL8203" s="246" t="s">
        <v>64520</v>
      </c>
      <c r="AM8203" s="247">
        <v>530.55999999999995</v>
      </c>
      <c r="AO8203" s="226" t="s">
        <v>22468</v>
      </c>
      <c r="AP8203" s="227">
        <v>-780.83</v>
      </c>
      <c r="AR8203" s="207" t="s">
        <v>22381</v>
      </c>
      <c r="AS8203" s="208">
        <v>3048.95</v>
      </c>
      <c r="AT8203" s="93"/>
      <c r="AU8203" s="93"/>
      <c r="AV8203" s="93"/>
    </row>
    <row r="8204" spans="35:48" x14ac:dyDescent="0.55000000000000004">
      <c r="AI8204" s="276" t="s">
        <v>68590</v>
      </c>
      <c r="AJ8204" s="277">
        <v>53576.66</v>
      </c>
      <c r="AL8204" s="246" t="s">
        <v>62684</v>
      </c>
      <c r="AM8204" s="247">
        <v>65802.11</v>
      </c>
      <c r="AO8204" s="226" t="s">
        <v>22469</v>
      </c>
      <c r="AP8204" s="227">
        <v>-2212.87</v>
      </c>
      <c r="AR8204" s="207" t="s">
        <v>22382</v>
      </c>
      <c r="AS8204" s="208">
        <v>913.4</v>
      </c>
      <c r="AT8204" s="93"/>
      <c r="AU8204" s="93"/>
      <c r="AV8204" s="93"/>
    </row>
    <row r="8205" spans="35:48" x14ac:dyDescent="0.55000000000000004">
      <c r="AI8205" s="276" t="s">
        <v>64798</v>
      </c>
      <c r="AJ8205" s="277">
        <v>13683.68</v>
      </c>
      <c r="AL8205" s="246" t="s">
        <v>62073</v>
      </c>
      <c r="AM8205" s="247">
        <v>397.13</v>
      </c>
      <c r="AO8205" s="226" t="s">
        <v>22471</v>
      </c>
      <c r="AP8205" s="227">
        <v>22265.8</v>
      </c>
      <c r="AR8205" s="207" t="s">
        <v>22383</v>
      </c>
      <c r="AS8205" s="208">
        <v>69.88</v>
      </c>
      <c r="AT8205" s="93"/>
      <c r="AU8205" s="93"/>
      <c r="AV8205" s="93"/>
    </row>
    <row r="8206" spans="35:48" x14ac:dyDescent="0.55000000000000004">
      <c r="AI8206" s="276" t="s">
        <v>69890</v>
      </c>
      <c r="AJ8206" s="277">
        <v>14260.26</v>
      </c>
      <c r="AL8206" s="246" t="s">
        <v>60562</v>
      </c>
      <c r="AM8206" s="247">
        <v>22.5</v>
      </c>
      <c r="AO8206" s="226" t="s">
        <v>22474</v>
      </c>
      <c r="AP8206" s="227">
        <v>1621.38</v>
      </c>
      <c r="AR8206" s="207" t="s">
        <v>22384</v>
      </c>
      <c r="AS8206" s="208">
        <v>6273.95</v>
      </c>
      <c r="AT8206" s="93"/>
      <c r="AU8206" s="93"/>
      <c r="AV8206" s="93"/>
    </row>
    <row r="8207" spans="35:48" x14ac:dyDescent="0.55000000000000004">
      <c r="AI8207" s="276" t="s">
        <v>70729</v>
      </c>
      <c r="AJ8207" s="277">
        <v>18095</v>
      </c>
      <c r="AL8207" s="246" t="s">
        <v>64521</v>
      </c>
      <c r="AM8207" s="247">
        <v>22305.48</v>
      </c>
      <c r="AO8207" s="226" t="s">
        <v>22475</v>
      </c>
      <c r="AP8207" s="227">
        <v>25333.47</v>
      </c>
      <c r="AR8207" s="207" t="s">
        <v>22385</v>
      </c>
      <c r="AS8207" s="208">
        <v>479.95</v>
      </c>
      <c r="AT8207" s="93"/>
      <c r="AU8207" s="93"/>
      <c r="AV8207" s="93"/>
    </row>
    <row r="8208" spans="35:48" x14ac:dyDescent="0.55000000000000004">
      <c r="AI8208" s="276" t="s">
        <v>70730</v>
      </c>
      <c r="AJ8208" s="277">
        <v>1384.26</v>
      </c>
      <c r="AL8208" s="246" t="s">
        <v>61108</v>
      </c>
      <c r="AM8208" s="247">
        <v>4582.1499999999996</v>
      </c>
      <c r="AO8208" s="226" t="s">
        <v>22476</v>
      </c>
      <c r="AP8208" s="227">
        <v>12103.84</v>
      </c>
      <c r="AR8208" s="207" t="s">
        <v>22386</v>
      </c>
      <c r="AS8208" s="208">
        <v>55453.9</v>
      </c>
      <c r="AT8208" s="93"/>
      <c r="AU8208" s="93"/>
      <c r="AV8208" s="93"/>
    </row>
    <row r="8209" spans="35:48" x14ac:dyDescent="0.55000000000000004">
      <c r="AI8209" s="276" t="s">
        <v>70731</v>
      </c>
      <c r="AJ8209" s="277">
        <v>4527.3900000000003</v>
      </c>
      <c r="AL8209" s="246" t="s">
        <v>64522</v>
      </c>
      <c r="AM8209" s="247">
        <v>1170</v>
      </c>
      <c r="AO8209" s="226" t="s">
        <v>22478</v>
      </c>
      <c r="AP8209" s="227">
        <v>-853.6</v>
      </c>
      <c r="AR8209" s="207" t="s">
        <v>22387</v>
      </c>
      <c r="AS8209" s="208">
        <v>408.45</v>
      </c>
      <c r="AT8209" s="93"/>
      <c r="AU8209" s="93"/>
      <c r="AV8209" s="93"/>
    </row>
    <row r="8210" spans="35:48" x14ac:dyDescent="0.55000000000000004">
      <c r="AI8210" s="276" t="s">
        <v>69780</v>
      </c>
      <c r="AJ8210" s="277">
        <v>20407.240000000002</v>
      </c>
      <c r="AL8210" s="246" t="s">
        <v>63231</v>
      </c>
      <c r="AM8210" s="247">
        <v>7982.2</v>
      </c>
      <c r="AO8210" s="226" t="s">
        <v>52828</v>
      </c>
      <c r="AP8210" s="227">
        <v>470.96</v>
      </c>
      <c r="AR8210" s="207" t="s">
        <v>22388</v>
      </c>
      <c r="AS8210" s="208">
        <v>18838.95</v>
      </c>
      <c r="AT8210" s="93"/>
      <c r="AU8210" s="93"/>
      <c r="AV8210" s="93"/>
    </row>
    <row r="8211" spans="35:48" x14ac:dyDescent="0.55000000000000004">
      <c r="AI8211" s="276" t="s">
        <v>69781</v>
      </c>
      <c r="AJ8211" s="277">
        <v>78769.22</v>
      </c>
      <c r="AL8211" s="246" t="s">
        <v>64523</v>
      </c>
      <c r="AM8211" s="247">
        <v>3227.5</v>
      </c>
      <c r="AO8211" s="226" t="s">
        <v>50091</v>
      </c>
      <c r="AP8211" s="227">
        <v>6792</v>
      </c>
      <c r="AR8211" s="207" t="s">
        <v>22389</v>
      </c>
      <c r="AS8211" s="208">
        <v>2413.75</v>
      </c>
      <c r="AT8211" s="93"/>
      <c r="AU8211" s="93"/>
      <c r="AV8211" s="93"/>
    </row>
    <row r="8212" spans="35:48" x14ac:dyDescent="0.55000000000000004">
      <c r="AI8212" s="276" t="s">
        <v>69782</v>
      </c>
      <c r="AJ8212" s="277">
        <v>31202.33</v>
      </c>
      <c r="AL8212" s="246" t="s">
        <v>64524</v>
      </c>
      <c r="AM8212" s="247">
        <v>312.17</v>
      </c>
      <c r="AO8212" s="226" t="s">
        <v>48049</v>
      </c>
      <c r="AP8212" s="227">
        <v>5900</v>
      </c>
      <c r="AR8212" s="207" t="s">
        <v>22390</v>
      </c>
      <c r="AS8212" s="208">
        <v>913.4</v>
      </c>
      <c r="AT8212" s="93"/>
      <c r="AU8212" s="93"/>
      <c r="AV8212" s="93"/>
    </row>
    <row r="8213" spans="35:48" x14ac:dyDescent="0.55000000000000004">
      <c r="AI8213" s="276" t="s">
        <v>70080</v>
      </c>
      <c r="AJ8213" s="277">
        <v>56175</v>
      </c>
      <c r="AL8213" s="246" t="s">
        <v>64525</v>
      </c>
      <c r="AM8213" s="247">
        <v>7225.48</v>
      </c>
      <c r="AO8213" s="226" t="s">
        <v>48050</v>
      </c>
      <c r="AP8213" s="227">
        <v>451.34</v>
      </c>
      <c r="AR8213" s="207" t="s">
        <v>22391</v>
      </c>
      <c r="AS8213" s="208">
        <v>1681.14</v>
      </c>
      <c r="AT8213" s="93"/>
      <c r="AU8213" s="93"/>
      <c r="AV8213" s="93"/>
    </row>
    <row r="8214" spans="35:48" x14ac:dyDescent="0.55000000000000004">
      <c r="AI8214" s="276" t="s">
        <v>60688</v>
      </c>
      <c r="AJ8214" s="277">
        <v>1700.03</v>
      </c>
      <c r="AL8214" s="246" t="s">
        <v>64526</v>
      </c>
      <c r="AM8214" s="247">
        <v>590.23</v>
      </c>
      <c r="AO8214" s="226" t="s">
        <v>48051</v>
      </c>
      <c r="AP8214" s="227">
        <v>1421.9</v>
      </c>
      <c r="AR8214" s="207" t="s">
        <v>22392</v>
      </c>
      <c r="AS8214" s="208">
        <v>3247.34</v>
      </c>
      <c r="AT8214" s="93"/>
      <c r="AU8214" s="93"/>
      <c r="AV8214" s="93"/>
    </row>
    <row r="8215" spans="35:48" x14ac:dyDescent="0.55000000000000004">
      <c r="AI8215" s="276" t="s">
        <v>59787</v>
      </c>
      <c r="AJ8215" s="277">
        <v>75550</v>
      </c>
      <c r="AL8215" s="246" t="s">
        <v>61214</v>
      </c>
      <c r="AM8215" s="247">
        <v>644.54</v>
      </c>
      <c r="AO8215" s="226" t="s">
        <v>22480</v>
      </c>
      <c r="AP8215" s="227">
        <v>37602</v>
      </c>
      <c r="AR8215" s="207" t="s">
        <v>22393</v>
      </c>
      <c r="AS8215" s="208">
        <v>7500</v>
      </c>
      <c r="AT8215" s="93"/>
      <c r="AU8215" s="93"/>
      <c r="AV8215" s="93"/>
    </row>
    <row r="8216" spans="35:48" x14ac:dyDescent="0.55000000000000004">
      <c r="AI8216" s="276" t="s">
        <v>62213</v>
      </c>
      <c r="AJ8216" s="277">
        <v>82.12</v>
      </c>
      <c r="AL8216" s="246" t="s">
        <v>64527</v>
      </c>
      <c r="AM8216" s="247">
        <v>2625</v>
      </c>
      <c r="AO8216" s="226" t="s">
        <v>22481</v>
      </c>
      <c r="AP8216" s="227">
        <v>5112.5</v>
      </c>
      <c r="AR8216" s="207" t="s">
        <v>22394</v>
      </c>
      <c r="AS8216" s="208">
        <v>1955</v>
      </c>
      <c r="AT8216" s="93"/>
      <c r="AU8216" s="93"/>
      <c r="AV8216" s="93"/>
    </row>
    <row r="8217" spans="35:48" x14ac:dyDescent="0.55000000000000004">
      <c r="AI8217" s="276" t="s">
        <v>59788</v>
      </c>
      <c r="AJ8217" s="277">
        <v>5600.77</v>
      </c>
      <c r="AL8217" s="246" t="s">
        <v>63716</v>
      </c>
      <c r="AM8217" s="247">
        <v>25298.43</v>
      </c>
      <c r="AO8217" s="226" t="s">
        <v>22482</v>
      </c>
      <c r="AP8217" s="227">
        <v>76274.75</v>
      </c>
      <c r="AR8217" s="207" t="s">
        <v>22395</v>
      </c>
      <c r="AS8217" s="208">
        <v>317.5</v>
      </c>
      <c r="AT8217" s="93"/>
      <c r="AU8217" s="93"/>
      <c r="AV8217" s="93"/>
    </row>
    <row r="8218" spans="35:48" x14ac:dyDescent="0.55000000000000004">
      <c r="AI8218" s="276" t="s">
        <v>59789</v>
      </c>
      <c r="AJ8218" s="277">
        <v>17284.36</v>
      </c>
      <c r="AL8218" s="246" t="s">
        <v>63717</v>
      </c>
      <c r="AM8218" s="247">
        <v>2136.06</v>
      </c>
      <c r="AO8218" s="226" t="s">
        <v>47025</v>
      </c>
      <c r="AP8218" s="227">
        <v>902</v>
      </c>
      <c r="AR8218" s="207" t="s">
        <v>22396</v>
      </c>
      <c r="AS8218" s="208">
        <v>116052.35</v>
      </c>
      <c r="AT8218" s="93"/>
      <c r="AU8218" s="93"/>
      <c r="AV8218" s="93"/>
    </row>
    <row r="8219" spans="35:48" x14ac:dyDescent="0.55000000000000004">
      <c r="AI8219" s="276" t="s">
        <v>70081</v>
      </c>
      <c r="AJ8219" s="277">
        <v>307858.02</v>
      </c>
      <c r="AL8219" s="246" t="s">
        <v>63718</v>
      </c>
      <c r="AM8219" s="247">
        <v>6626.94</v>
      </c>
      <c r="AO8219" s="226" t="s">
        <v>35207</v>
      </c>
      <c r="AP8219" s="227">
        <v>43256</v>
      </c>
      <c r="AR8219" s="207" t="s">
        <v>22397</v>
      </c>
      <c r="AS8219" s="208">
        <v>36995.620000000003</v>
      </c>
      <c r="AT8219" s="93"/>
      <c r="AU8219" s="93"/>
      <c r="AV8219" s="93"/>
    </row>
    <row r="8220" spans="35:48" x14ac:dyDescent="0.55000000000000004">
      <c r="AI8220" s="276" t="s">
        <v>64799</v>
      </c>
      <c r="AJ8220" s="277">
        <v>10755.32</v>
      </c>
      <c r="AL8220" s="246" t="s">
        <v>64528</v>
      </c>
      <c r="AM8220" s="247">
        <v>48855</v>
      </c>
      <c r="AO8220" s="226" t="s">
        <v>22484</v>
      </c>
      <c r="AP8220" s="227">
        <v>12507</v>
      </c>
      <c r="AR8220" s="207" t="s">
        <v>22398</v>
      </c>
      <c r="AS8220" s="208">
        <v>9399.01</v>
      </c>
      <c r="AT8220" s="93"/>
      <c r="AU8220" s="93"/>
      <c r="AV8220" s="93"/>
    </row>
    <row r="8221" spans="35:48" x14ac:dyDescent="0.55000000000000004">
      <c r="AI8221" s="276" t="s">
        <v>68591</v>
      </c>
      <c r="AJ8221" s="277">
        <v>-1057.26</v>
      </c>
      <c r="AL8221" s="246" t="s">
        <v>63232</v>
      </c>
      <c r="AM8221" s="247">
        <v>24698.01</v>
      </c>
      <c r="AO8221" s="226" t="s">
        <v>22485</v>
      </c>
      <c r="AP8221" s="227">
        <v>2078.6799999999998</v>
      </c>
      <c r="AR8221" s="207" t="s">
        <v>22399</v>
      </c>
      <c r="AS8221" s="208">
        <v>16552</v>
      </c>
      <c r="AT8221" s="93"/>
      <c r="AU8221" s="93"/>
      <c r="AV8221" s="93"/>
    </row>
    <row r="8222" spans="35:48" x14ac:dyDescent="0.55000000000000004">
      <c r="AI8222" s="276" t="s">
        <v>64803</v>
      </c>
      <c r="AJ8222" s="277">
        <v>1425</v>
      </c>
      <c r="AL8222" s="246" t="s">
        <v>64529</v>
      </c>
      <c r="AM8222" s="247">
        <v>3.06</v>
      </c>
      <c r="AO8222" s="226" t="s">
        <v>22486</v>
      </c>
      <c r="AP8222" s="227">
        <v>15607.62</v>
      </c>
      <c r="AR8222" s="207" t="s">
        <v>22400</v>
      </c>
      <c r="AS8222" s="208">
        <v>13162</v>
      </c>
      <c r="AT8222" s="93"/>
      <c r="AU8222" s="93"/>
      <c r="AV8222" s="93"/>
    </row>
    <row r="8223" spans="35:48" x14ac:dyDescent="0.55000000000000004">
      <c r="AI8223" s="276" t="s">
        <v>64804</v>
      </c>
      <c r="AJ8223" s="277">
        <v>109.03</v>
      </c>
      <c r="AL8223" s="246" t="s">
        <v>64530</v>
      </c>
      <c r="AM8223" s="247">
        <v>16809.169999999998</v>
      </c>
      <c r="AO8223" s="226" t="s">
        <v>52829</v>
      </c>
      <c r="AP8223" s="227">
        <v>1077.6600000000001</v>
      </c>
      <c r="AR8223" s="207" t="s">
        <v>22401</v>
      </c>
      <c r="AS8223" s="208">
        <v>16800</v>
      </c>
      <c r="AT8223" s="93"/>
      <c r="AU8223" s="93"/>
      <c r="AV8223" s="93"/>
    </row>
    <row r="8224" spans="35:48" x14ac:dyDescent="0.55000000000000004">
      <c r="AI8224" s="276" t="s">
        <v>64805</v>
      </c>
      <c r="AJ8224" s="277">
        <v>356.53</v>
      </c>
      <c r="AL8224" s="246" t="s">
        <v>63876</v>
      </c>
      <c r="AM8224" s="247">
        <v>43651.88</v>
      </c>
      <c r="AO8224" s="226" t="s">
        <v>22487</v>
      </c>
      <c r="AP8224" s="227">
        <v>24265.17</v>
      </c>
      <c r="AR8224" s="207" t="s">
        <v>22402</v>
      </c>
      <c r="AS8224" s="208">
        <v>1233.78</v>
      </c>
      <c r="AT8224" s="93"/>
      <c r="AU8224" s="93"/>
      <c r="AV8224" s="93"/>
    </row>
    <row r="8225" spans="35:48" x14ac:dyDescent="0.55000000000000004">
      <c r="AI8225" s="276" t="s">
        <v>69783</v>
      </c>
      <c r="AJ8225" s="277">
        <v>128.25</v>
      </c>
      <c r="AL8225" s="246" t="s">
        <v>64531</v>
      </c>
      <c r="AM8225" s="247">
        <v>-2649.65</v>
      </c>
      <c r="AO8225" s="226" t="s">
        <v>22488</v>
      </c>
      <c r="AP8225" s="227">
        <v>20357.28</v>
      </c>
      <c r="AR8225" s="207" t="s">
        <v>22403</v>
      </c>
      <c r="AS8225" s="208">
        <v>342.44</v>
      </c>
      <c r="AT8225" s="93"/>
      <c r="AU8225" s="93"/>
      <c r="AV8225" s="93"/>
    </row>
    <row r="8226" spans="35:48" x14ac:dyDescent="0.55000000000000004">
      <c r="AI8226" s="276" t="s">
        <v>64806</v>
      </c>
      <c r="AJ8226" s="277">
        <v>422.8</v>
      </c>
      <c r="AL8226" s="246" t="s">
        <v>62467</v>
      </c>
      <c r="AM8226" s="247">
        <v>16536.400000000001</v>
      </c>
      <c r="AO8226" s="226" t="s">
        <v>22489</v>
      </c>
      <c r="AP8226" s="227">
        <v>309.47000000000003</v>
      </c>
      <c r="AR8226" s="207" t="s">
        <v>22404</v>
      </c>
      <c r="AS8226" s="208">
        <v>39.74</v>
      </c>
      <c r="AT8226" s="93"/>
      <c r="AU8226" s="93"/>
      <c r="AV8226" s="93"/>
    </row>
    <row r="8227" spans="35:48" x14ac:dyDescent="0.55000000000000004">
      <c r="AI8227" s="276" t="s">
        <v>64807</v>
      </c>
      <c r="AJ8227" s="277">
        <v>1920.77</v>
      </c>
      <c r="AL8227" s="246" t="s">
        <v>64532</v>
      </c>
      <c r="AM8227" s="247">
        <v>14445</v>
      </c>
      <c r="AO8227" s="226" t="s">
        <v>22490</v>
      </c>
      <c r="AP8227" s="227">
        <v>15966.08</v>
      </c>
      <c r="AR8227" s="207" t="s">
        <v>22405</v>
      </c>
      <c r="AS8227" s="208">
        <v>4750</v>
      </c>
      <c r="AT8227" s="93"/>
      <c r="AU8227" s="93"/>
      <c r="AV8227" s="93"/>
    </row>
    <row r="8228" spans="35:48" x14ac:dyDescent="0.55000000000000004">
      <c r="AI8228" s="276" t="s">
        <v>64808</v>
      </c>
      <c r="AJ8228" s="277">
        <v>4.1100000000000003</v>
      </c>
      <c r="AL8228" s="246" t="s">
        <v>62074</v>
      </c>
      <c r="AM8228" s="247">
        <v>1671.21</v>
      </c>
      <c r="AO8228" s="226" t="s">
        <v>35208</v>
      </c>
      <c r="AP8228" s="227">
        <v>20493.25</v>
      </c>
      <c r="AR8228" s="207" t="s">
        <v>22406</v>
      </c>
      <c r="AS8228" s="208">
        <v>4909.62</v>
      </c>
      <c r="AT8228" s="93"/>
      <c r="AU8228" s="93"/>
      <c r="AV8228" s="93"/>
    </row>
    <row r="8229" spans="35:48" x14ac:dyDescent="0.55000000000000004">
      <c r="AI8229" s="276" t="s">
        <v>68592</v>
      </c>
      <c r="AJ8229" s="277">
        <v>38.32</v>
      </c>
      <c r="AL8229" s="246" t="s">
        <v>62685</v>
      </c>
      <c r="AM8229" s="247">
        <v>1354.23</v>
      </c>
      <c r="AO8229" s="226" t="s">
        <v>36408</v>
      </c>
      <c r="AP8229" s="227">
        <v>5453.04</v>
      </c>
      <c r="AR8229" s="207" t="s">
        <v>22407</v>
      </c>
      <c r="AS8229" s="208">
        <v>42708</v>
      </c>
      <c r="AT8229" s="93"/>
      <c r="AU8229" s="93"/>
      <c r="AV8229" s="93"/>
    </row>
    <row r="8230" spans="35:48" x14ac:dyDescent="0.55000000000000004">
      <c r="AI8230" s="276" t="s">
        <v>70082</v>
      </c>
      <c r="AJ8230" s="277">
        <v>8512.2999999999993</v>
      </c>
      <c r="AL8230" s="246" t="s">
        <v>61469</v>
      </c>
      <c r="AM8230" s="247">
        <v>15654.82</v>
      </c>
      <c r="AO8230" s="226" t="s">
        <v>22491</v>
      </c>
      <c r="AP8230" s="227">
        <v>109124.57</v>
      </c>
      <c r="AR8230" s="207" t="s">
        <v>22408</v>
      </c>
      <c r="AS8230" s="208">
        <v>2241.17</v>
      </c>
      <c r="AT8230" s="93"/>
      <c r="AU8230" s="93"/>
      <c r="AV8230" s="93"/>
    </row>
    <row r="8231" spans="35:48" x14ac:dyDescent="0.55000000000000004">
      <c r="AI8231" s="276" t="s">
        <v>70083</v>
      </c>
      <c r="AJ8231" s="277">
        <v>913.54</v>
      </c>
      <c r="AL8231" s="246" t="s">
        <v>61470</v>
      </c>
      <c r="AM8231" s="247">
        <v>1428.78</v>
      </c>
      <c r="AO8231" s="226" t="s">
        <v>22492</v>
      </c>
      <c r="AP8231" s="227">
        <v>30358.38</v>
      </c>
      <c r="AR8231" s="207" t="s">
        <v>22409</v>
      </c>
      <c r="AS8231" s="208">
        <v>12227.78</v>
      </c>
      <c r="AT8231" s="93"/>
      <c r="AU8231" s="93"/>
      <c r="AV8231" s="93"/>
    </row>
    <row r="8232" spans="35:48" x14ac:dyDescent="0.55000000000000004">
      <c r="AI8232" s="276" t="s">
        <v>68593</v>
      </c>
      <c r="AJ8232" s="277">
        <v>8000</v>
      </c>
      <c r="AL8232" s="246" t="s">
        <v>61471</v>
      </c>
      <c r="AM8232" s="247">
        <v>4472.5600000000004</v>
      </c>
      <c r="AO8232" s="226" t="s">
        <v>22493</v>
      </c>
      <c r="AP8232" s="227">
        <v>6512.78</v>
      </c>
      <c r="AR8232" s="207" t="s">
        <v>22410</v>
      </c>
      <c r="AS8232" s="208">
        <v>18518.310000000001</v>
      </c>
      <c r="AT8232" s="93"/>
      <c r="AU8232" s="93"/>
      <c r="AV8232" s="93"/>
    </row>
    <row r="8233" spans="35:48" x14ac:dyDescent="0.55000000000000004">
      <c r="AI8233" s="276" t="s">
        <v>64809</v>
      </c>
      <c r="AJ8233" s="277">
        <v>5000</v>
      </c>
      <c r="AL8233" s="246" t="s">
        <v>64533</v>
      </c>
      <c r="AM8233" s="247">
        <v>72.849999999999994</v>
      </c>
      <c r="AO8233" s="226" t="s">
        <v>22494</v>
      </c>
      <c r="AP8233" s="227">
        <v>-2400.21</v>
      </c>
      <c r="AR8233" s="207" t="s">
        <v>22411</v>
      </c>
      <c r="AS8233" s="208">
        <v>2000</v>
      </c>
      <c r="AT8233" s="93"/>
      <c r="AU8233" s="93"/>
      <c r="AV8233" s="93"/>
    </row>
    <row r="8234" spans="35:48" x14ac:dyDescent="0.55000000000000004">
      <c r="AI8234" s="276" t="s">
        <v>64810</v>
      </c>
      <c r="AJ8234" s="277">
        <v>994.5</v>
      </c>
      <c r="AL8234" s="246" t="s">
        <v>62075</v>
      </c>
      <c r="AM8234" s="247">
        <v>2230</v>
      </c>
      <c r="AO8234" s="226" t="s">
        <v>33765</v>
      </c>
      <c r="AP8234" s="227">
        <v>195158.54</v>
      </c>
      <c r="AR8234" s="207" t="s">
        <v>22412</v>
      </c>
      <c r="AS8234" s="208">
        <v>6123.53</v>
      </c>
      <c r="AT8234" s="93"/>
      <c r="AU8234" s="93"/>
      <c r="AV8234" s="93"/>
    </row>
    <row r="8235" spans="35:48" x14ac:dyDescent="0.55000000000000004">
      <c r="AI8235" s="276" t="s">
        <v>64811</v>
      </c>
      <c r="AJ8235" s="277">
        <v>1251</v>
      </c>
      <c r="AL8235" s="246" t="s">
        <v>64534</v>
      </c>
      <c r="AM8235" s="247">
        <v>10063.19</v>
      </c>
      <c r="AO8235" s="226" t="s">
        <v>47026</v>
      </c>
      <c r="AP8235" s="227">
        <v>6247.5</v>
      </c>
      <c r="AR8235" s="207" t="s">
        <v>22413</v>
      </c>
      <c r="AS8235" s="208">
        <v>10078.469999999999</v>
      </c>
      <c r="AT8235" s="93"/>
      <c r="AU8235" s="93"/>
      <c r="AV8235" s="93"/>
    </row>
    <row r="8236" spans="35:48" x14ac:dyDescent="0.55000000000000004">
      <c r="AI8236" s="276" t="s">
        <v>58654</v>
      </c>
      <c r="AJ8236" s="277">
        <v>1332.46</v>
      </c>
      <c r="AL8236" s="246" t="s">
        <v>64535</v>
      </c>
      <c r="AM8236" s="247">
        <v>5145.07</v>
      </c>
      <c r="AO8236" s="226" t="s">
        <v>47027</v>
      </c>
      <c r="AP8236" s="227">
        <v>477.92</v>
      </c>
      <c r="AR8236" s="207" t="s">
        <v>22414</v>
      </c>
      <c r="AS8236" s="208">
        <v>2218.75</v>
      </c>
      <c r="AT8236" s="93"/>
      <c r="AU8236" s="93"/>
      <c r="AV8236" s="93"/>
    </row>
    <row r="8237" spans="35:48" x14ac:dyDescent="0.55000000000000004">
      <c r="AI8237" s="276" t="s">
        <v>69784</v>
      </c>
      <c r="AJ8237" s="277">
        <v>1003</v>
      </c>
      <c r="AL8237" s="246" t="s">
        <v>61215</v>
      </c>
      <c r="AM8237" s="247">
        <v>1564.88</v>
      </c>
      <c r="AO8237" s="226" t="s">
        <v>52830</v>
      </c>
      <c r="AP8237" s="227">
        <v>7770</v>
      </c>
      <c r="AR8237" s="207" t="s">
        <v>22415</v>
      </c>
      <c r="AS8237" s="208">
        <v>952.1</v>
      </c>
      <c r="AT8237" s="93"/>
      <c r="AU8237" s="93"/>
      <c r="AV8237" s="93"/>
    </row>
    <row r="8238" spans="35:48" x14ac:dyDescent="0.55000000000000004">
      <c r="AI8238" s="276" t="s">
        <v>58655</v>
      </c>
      <c r="AJ8238" s="277">
        <v>2832.5</v>
      </c>
      <c r="AL8238" s="246" t="s">
        <v>59419</v>
      </c>
      <c r="AM8238" s="247">
        <v>38878</v>
      </c>
      <c r="AO8238" s="226" t="s">
        <v>52831</v>
      </c>
      <c r="AP8238" s="227">
        <v>594.38</v>
      </c>
      <c r="AR8238" s="207" t="s">
        <v>22416</v>
      </c>
      <c r="AS8238" s="208">
        <v>231.51</v>
      </c>
      <c r="AT8238" s="93"/>
      <c r="AU8238" s="93"/>
      <c r="AV8238" s="93"/>
    </row>
    <row r="8239" spans="35:48" x14ac:dyDescent="0.55000000000000004">
      <c r="AI8239" s="276" t="s">
        <v>64812</v>
      </c>
      <c r="AJ8239" s="277">
        <v>2190.77</v>
      </c>
      <c r="AL8239" s="246" t="s">
        <v>59420</v>
      </c>
      <c r="AM8239" s="247">
        <v>82469.64</v>
      </c>
      <c r="AO8239" s="226" t="s">
        <v>52832</v>
      </c>
      <c r="AP8239" s="227">
        <v>1366.49</v>
      </c>
      <c r="AR8239" s="207" t="s">
        <v>22417</v>
      </c>
      <c r="AS8239" s="208">
        <v>44.8</v>
      </c>
      <c r="AT8239" s="93"/>
      <c r="AU8239" s="93"/>
      <c r="AV8239" s="93"/>
    </row>
    <row r="8240" spans="35:48" x14ac:dyDescent="0.55000000000000004">
      <c r="AI8240" s="276" t="s">
        <v>60689</v>
      </c>
      <c r="AJ8240" s="277">
        <v>24252.66</v>
      </c>
      <c r="AL8240" s="246" t="s">
        <v>60563</v>
      </c>
      <c r="AM8240" s="247">
        <v>4357.5</v>
      </c>
      <c r="AO8240" s="226" t="s">
        <v>52833</v>
      </c>
      <c r="AP8240" s="227">
        <v>1281.56</v>
      </c>
      <c r="AR8240" s="207" t="s">
        <v>22418</v>
      </c>
      <c r="AS8240" s="208">
        <v>282.31</v>
      </c>
      <c r="AT8240" s="93"/>
      <c r="AU8240" s="93"/>
      <c r="AV8240" s="93"/>
    </row>
    <row r="8241" spans="35:48" x14ac:dyDescent="0.55000000000000004">
      <c r="AI8241" s="276" t="s">
        <v>60690</v>
      </c>
      <c r="AJ8241" s="277">
        <v>1855.33</v>
      </c>
      <c r="AL8241" s="246" t="s">
        <v>64536</v>
      </c>
      <c r="AM8241" s="247">
        <v>990.3</v>
      </c>
      <c r="AO8241" s="226" t="s">
        <v>52834</v>
      </c>
      <c r="AP8241" s="227">
        <v>1159</v>
      </c>
      <c r="AR8241" s="207" t="s">
        <v>22419</v>
      </c>
      <c r="AS8241" s="208">
        <v>10.51</v>
      </c>
      <c r="AT8241" s="93"/>
      <c r="AU8241" s="93"/>
      <c r="AV8241" s="93"/>
    </row>
    <row r="8242" spans="35:48" x14ac:dyDescent="0.55000000000000004">
      <c r="AI8242" s="276" t="s">
        <v>60691</v>
      </c>
      <c r="AJ8242" s="277">
        <v>6068.02</v>
      </c>
      <c r="AL8242" s="246" t="s">
        <v>60564</v>
      </c>
      <c r="AM8242" s="247">
        <v>401.14</v>
      </c>
      <c r="AO8242" s="226" t="s">
        <v>50092</v>
      </c>
      <c r="AP8242" s="227">
        <v>5592.89</v>
      </c>
      <c r="AR8242" s="207" t="s">
        <v>22420</v>
      </c>
      <c r="AS8242" s="208">
        <v>23.2</v>
      </c>
      <c r="AT8242" s="93"/>
      <c r="AU8242" s="93"/>
      <c r="AV8242" s="93"/>
    </row>
    <row r="8243" spans="35:48" x14ac:dyDescent="0.55000000000000004">
      <c r="AI8243" s="276" t="s">
        <v>50332</v>
      </c>
      <c r="AJ8243" s="277">
        <v>265.83999999999997</v>
      </c>
      <c r="AL8243" s="246" t="s">
        <v>60565</v>
      </c>
      <c r="AM8243" s="247">
        <v>1310.2</v>
      </c>
      <c r="AO8243" s="226" t="s">
        <v>52835</v>
      </c>
      <c r="AP8243" s="227">
        <v>-47.04</v>
      </c>
      <c r="AR8243" s="207" t="s">
        <v>22421</v>
      </c>
      <c r="AS8243" s="208">
        <v>0.98</v>
      </c>
      <c r="AT8243" s="93"/>
      <c r="AU8243" s="93"/>
      <c r="AV8243" s="93"/>
    </row>
    <row r="8244" spans="35:48" x14ac:dyDescent="0.55000000000000004">
      <c r="AI8244" s="276" t="s">
        <v>42858</v>
      </c>
      <c r="AJ8244" s="277">
        <v>-213.23</v>
      </c>
      <c r="AL8244" s="246" t="s">
        <v>52850</v>
      </c>
      <c r="AM8244" s="247">
        <v>7250</v>
      </c>
      <c r="AO8244" s="226" t="s">
        <v>40384</v>
      </c>
      <c r="AP8244" s="227">
        <v>57898.09</v>
      </c>
      <c r="AR8244" s="207" t="s">
        <v>22422</v>
      </c>
      <c r="AS8244" s="208">
        <v>68.239999999999995</v>
      </c>
      <c r="AT8244" s="93"/>
      <c r="AU8244" s="93"/>
      <c r="AV8244" s="93"/>
    </row>
    <row r="8245" spans="35:48" x14ac:dyDescent="0.55000000000000004">
      <c r="AI8245" s="276" t="s">
        <v>50334</v>
      </c>
      <c r="AJ8245" s="277">
        <v>-37.49</v>
      </c>
      <c r="AL8245" s="246" t="s">
        <v>52851</v>
      </c>
      <c r="AM8245" s="247">
        <v>1000</v>
      </c>
      <c r="AO8245" s="226" t="s">
        <v>35209</v>
      </c>
      <c r="AP8245" s="227">
        <v>104585</v>
      </c>
      <c r="AR8245" s="207" t="s">
        <v>22423</v>
      </c>
      <c r="AS8245" s="208">
        <v>17051.16</v>
      </c>
      <c r="AT8245" s="93"/>
      <c r="AU8245" s="93"/>
      <c r="AV8245" s="93"/>
    </row>
    <row r="8246" spans="35:48" x14ac:dyDescent="0.55000000000000004">
      <c r="AI8246" s="276" t="s">
        <v>42859</v>
      </c>
      <c r="AJ8246" s="277">
        <v>-4.9000000000000004</v>
      </c>
      <c r="AL8246" s="246" t="s">
        <v>35904</v>
      </c>
      <c r="AM8246" s="247">
        <v>27874.23</v>
      </c>
      <c r="AO8246" s="226" t="s">
        <v>48052</v>
      </c>
      <c r="AP8246" s="227">
        <v>876.23</v>
      </c>
      <c r="AR8246" s="207" t="s">
        <v>22424</v>
      </c>
      <c r="AS8246" s="208">
        <v>5069</v>
      </c>
      <c r="AT8246" s="93"/>
      <c r="AU8246" s="93"/>
      <c r="AV8246" s="93"/>
    </row>
    <row r="8247" spans="35:48" x14ac:dyDescent="0.55000000000000004">
      <c r="AI8247" s="276" t="s">
        <v>42861</v>
      </c>
      <c r="AJ8247" s="277">
        <v>-11.58</v>
      </c>
      <c r="AL8247" s="246" t="s">
        <v>35905</v>
      </c>
      <c r="AM8247" s="247">
        <v>1186.5899999999999</v>
      </c>
      <c r="AO8247" s="226" t="s">
        <v>47028</v>
      </c>
      <c r="AP8247" s="227">
        <v>4775.76</v>
      </c>
      <c r="AR8247" s="207" t="s">
        <v>22425</v>
      </c>
      <c r="AS8247" s="208">
        <v>4624.8</v>
      </c>
      <c r="AT8247" s="93"/>
      <c r="AU8247" s="93"/>
      <c r="AV8247" s="93"/>
    </row>
    <row r="8248" spans="35:48" x14ac:dyDescent="0.55000000000000004">
      <c r="AI8248" s="276" t="s">
        <v>42862</v>
      </c>
      <c r="AJ8248" s="277">
        <v>3740.56</v>
      </c>
      <c r="AL8248" s="246" t="s">
        <v>35906</v>
      </c>
      <c r="AM8248" s="247">
        <v>290</v>
      </c>
      <c r="AO8248" s="226" t="s">
        <v>35210</v>
      </c>
      <c r="AP8248" s="227">
        <v>196310.23</v>
      </c>
      <c r="AR8248" s="207" t="s">
        <v>22426</v>
      </c>
      <c r="AS8248" s="208">
        <v>587.14</v>
      </c>
      <c r="AT8248" s="93"/>
      <c r="AU8248" s="93"/>
      <c r="AV8248" s="93"/>
    </row>
    <row r="8249" spans="35:48" x14ac:dyDescent="0.55000000000000004">
      <c r="AI8249" s="276" t="s">
        <v>50339</v>
      </c>
      <c r="AJ8249" s="277">
        <v>66500</v>
      </c>
      <c r="AL8249" s="246" t="s">
        <v>35907</v>
      </c>
      <c r="AM8249" s="247">
        <v>367.96</v>
      </c>
      <c r="AO8249" s="226" t="s">
        <v>36409</v>
      </c>
      <c r="AP8249" s="227">
        <v>3895.42</v>
      </c>
      <c r="AR8249" s="207" t="s">
        <v>22427</v>
      </c>
      <c r="AS8249" s="208">
        <v>16800</v>
      </c>
      <c r="AT8249" s="93"/>
      <c r="AU8249" s="93"/>
      <c r="AV8249" s="93"/>
    </row>
    <row r="8250" spans="35:48" x14ac:dyDescent="0.55000000000000004">
      <c r="AI8250" s="276" t="s">
        <v>42865</v>
      </c>
      <c r="AJ8250" s="277">
        <v>5084.95</v>
      </c>
      <c r="AL8250" s="246" t="s">
        <v>56267</v>
      </c>
      <c r="AM8250" s="247">
        <v>14013</v>
      </c>
      <c r="AO8250" s="226" t="s">
        <v>48959</v>
      </c>
      <c r="AP8250" s="227">
        <v>7000.81</v>
      </c>
      <c r="AR8250" s="207" t="s">
        <v>22428</v>
      </c>
      <c r="AS8250" s="208">
        <v>2218.75</v>
      </c>
      <c r="AT8250" s="93"/>
      <c r="AU8250" s="93"/>
      <c r="AV8250" s="93"/>
    </row>
    <row r="8251" spans="35:48" x14ac:dyDescent="0.55000000000000004">
      <c r="AI8251" s="276" t="s">
        <v>50341</v>
      </c>
      <c r="AJ8251" s="277">
        <v>1229.56</v>
      </c>
      <c r="AL8251" s="246" t="s">
        <v>47032</v>
      </c>
      <c r="AM8251" s="247">
        <v>471.22</v>
      </c>
      <c r="AO8251" s="226" t="s">
        <v>50093</v>
      </c>
      <c r="AP8251" s="227">
        <v>4854.51</v>
      </c>
      <c r="AR8251" s="207" t="s">
        <v>22429</v>
      </c>
      <c r="AS8251" s="208">
        <v>952.1</v>
      </c>
      <c r="AT8251" s="93"/>
      <c r="AU8251" s="93"/>
      <c r="AV8251" s="93"/>
    </row>
    <row r="8252" spans="35:48" x14ac:dyDescent="0.55000000000000004">
      <c r="AI8252" s="276" t="s">
        <v>50342</v>
      </c>
      <c r="AJ8252" s="277">
        <v>-1266.31</v>
      </c>
      <c r="AL8252" s="246" t="s">
        <v>39255</v>
      </c>
      <c r="AM8252" s="247">
        <v>197097.35</v>
      </c>
      <c r="AO8252" s="226" t="s">
        <v>50094</v>
      </c>
      <c r="AP8252" s="227">
        <v>27575.53</v>
      </c>
      <c r="AR8252" s="207" t="s">
        <v>22430</v>
      </c>
      <c r="AS8252" s="208">
        <v>1465.29</v>
      </c>
      <c r="AT8252" s="93"/>
      <c r="AU8252" s="93"/>
      <c r="AV8252" s="93"/>
    </row>
    <row r="8253" spans="35:48" x14ac:dyDescent="0.55000000000000004">
      <c r="AI8253" s="276" t="s">
        <v>42867</v>
      </c>
      <c r="AJ8253" s="277">
        <v>202.74</v>
      </c>
      <c r="AL8253" s="246" t="s">
        <v>45126</v>
      </c>
      <c r="AM8253" s="247">
        <v>829</v>
      </c>
      <c r="AO8253" s="226" t="s">
        <v>52836</v>
      </c>
      <c r="AP8253" s="227">
        <v>1139.56</v>
      </c>
      <c r="AR8253" s="207" t="s">
        <v>22431</v>
      </c>
      <c r="AS8253" s="208">
        <v>387.24</v>
      </c>
      <c r="AT8253" s="93"/>
      <c r="AU8253" s="93"/>
      <c r="AV8253" s="93"/>
    </row>
    <row r="8254" spans="35:48" x14ac:dyDescent="0.55000000000000004">
      <c r="AI8254" s="276" t="s">
        <v>50343</v>
      </c>
      <c r="AJ8254" s="277">
        <v>42.3</v>
      </c>
      <c r="AL8254" s="246" t="s">
        <v>62686</v>
      </c>
      <c r="AM8254" s="247">
        <v>312720.24</v>
      </c>
      <c r="AO8254" s="226" t="s">
        <v>35211</v>
      </c>
      <c r="AP8254" s="227">
        <v>26480.19</v>
      </c>
      <c r="AR8254" s="207" t="s">
        <v>22432</v>
      </c>
      <c r="AS8254" s="208">
        <v>322.05</v>
      </c>
      <c r="AT8254" s="93"/>
      <c r="AU8254" s="93"/>
      <c r="AV8254" s="93"/>
    </row>
    <row r="8255" spans="35:48" x14ac:dyDescent="0.55000000000000004">
      <c r="AI8255" s="276" t="s">
        <v>50344</v>
      </c>
      <c r="AJ8255" s="277">
        <v>-77.12</v>
      </c>
      <c r="AL8255" s="246" t="s">
        <v>59664</v>
      </c>
      <c r="AM8255" s="247">
        <v>30301.08</v>
      </c>
      <c r="AO8255" s="226" t="s">
        <v>42654</v>
      </c>
      <c r="AP8255" s="227">
        <v>236442.03</v>
      </c>
      <c r="AR8255" s="207" t="s">
        <v>22433</v>
      </c>
      <c r="AS8255" s="208">
        <v>10.51</v>
      </c>
      <c r="AT8255" s="93"/>
      <c r="AU8255" s="93"/>
      <c r="AV8255" s="93"/>
    </row>
    <row r="8256" spans="35:48" x14ac:dyDescent="0.55000000000000004">
      <c r="AI8256" s="276" t="s">
        <v>60692</v>
      </c>
      <c r="AJ8256" s="277">
        <v>8250</v>
      </c>
      <c r="AL8256" s="246" t="s">
        <v>59665</v>
      </c>
      <c r="AM8256" s="247">
        <v>26241.01</v>
      </c>
      <c r="AO8256" s="226" t="s">
        <v>40385</v>
      </c>
      <c r="AP8256" s="227">
        <v>6000</v>
      </c>
      <c r="AR8256" s="207" t="s">
        <v>22434</v>
      </c>
      <c r="AS8256" s="208">
        <v>23.2</v>
      </c>
      <c r="AT8256" s="93"/>
      <c r="AU8256" s="93"/>
      <c r="AV8256" s="93"/>
    </row>
    <row r="8257" spans="35:48" x14ac:dyDescent="0.55000000000000004">
      <c r="AI8257" s="276" t="s">
        <v>42868</v>
      </c>
      <c r="AJ8257" s="277">
        <v>869.8</v>
      </c>
      <c r="AL8257" s="246" t="s">
        <v>52857</v>
      </c>
      <c r="AM8257" s="247">
        <v>38545.040000000001</v>
      </c>
      <c r="AO8257" s="226" t="s">
        <v>35212</v>
      </c>
      <c r="AP8257" s="227">
        <v>1740.72</v>
      </c>
      <c r="AR8257" s="207" t="s">
        <v>22435</v>
      </c>
      <c r="AS8257" s="208">
        <v>0.98</v>
      </c>
      <c r="AT8257" s="93"/>
      <c r="AU8257" s="93"/>
      <c r="AV8257" s="93"/>
    </row>
    <row r="8258" spans="35:48" x14ac:dyDescent="0.55000000000000004">
      <c r="AI8258" s="276" t="s">
        <v>42869</v>
      </c>
      <c r="AJ8258" s="277">
        <v>30351.52</v>
      </c>
      <c r="AL8258" s="246" t="s">
        <v>36434</v>
      </c>
      <c r="AM8258" s="247">
        <v>70791.62</v>
      </c>
      <c r="AO8258" s="226" t="s">
        <v>35213</v>
      </c>
      <c r="AP8258" s="227">
        <v>2000</v>
      </c>
      <c r="AR8258" s="207" t="s">
        <v>22436</v>
      </c>
      <c r="AS8258" s="208">
        <v>4624.8</v>
      </c>
      <c r="AT8258" s="93"/>
      <c r="AU8258" s="93"/>
      <c r="AV8258" s="93"/>
    </row>
    <row r="8259" spans="35:48" x14ac:dyDescent="0.55000000000000004">
      <c r="AI8259" s="276" t="s">
        <v>42870</v>
      </c>
      <c r="AJ8259" s="277">
        <v>47028.66</v>
      </c>
      <c r="AL8259" s="246" t="s">
        <v>62076</v>
      </c>
      <c r="AM8259" s="247">
        <v>14707.8</v>
      </c>
      <c r="AO8259" s="226" t="s">
        <v>36410</v>
      </c>
      <c r="AP8259" s="227">
        <v>2267.3200000000002</v>
      </c>
      <c r="AR8259" s="207" t="s">
        <v>22437</v>
      </c>
      <c r="AS8259" s="208">
        <v>4750</v>
      </c>
      <c r="AT8259" s="93"/>
      <c r="AU8259" s="93"/>
      <c r="AV8259" s="93"/>
    </row>
    <row r="8260" spans="35:48" x14ac:dyDescent="0.55000000000000004">
      <c r="AI8260" s="276" t="s">
        <v>68594</v>
      </c>
      <c r="AJ8260" s="277">
        <v>16497.5</v>
      </c>
      <c r="AL8260" s="246" t="s">
        <v>62077</v>
      </c>
      <c r="AM8260" s="247">
        <v>1125.2</v>
      </c>
      <c r="AO8260" s="226" t="s">
        <v>35214</v>
      </c>
      <c r="AP8260" s="227">
        <v>49954.91</v>
      </c>
      <c r="AR8260" s="207" t="s">
        <v>22438</v>
      </c>
      <c r="AS8260" s="208">
        <v>46916.480000000003</v>
      </c>
      <c r="AT8260" s="93"/>
      <c r="AU8260" s="93"/>
      <c r="AV8260" s="93"/>
    </row>
    <row r="8261" spans="35:48" x14ac:dyDescent="0.55000000000000004">
      <c r="AI8261" s="276" t="s">
        <v>68595</v>
      </c>
      <c r="AJ8261" s="277">
        <v>1240.6300000000001</v>
      </c>
      <c r="AL8261" s="246" t="s">
        <v>42656</v>
      </c>
      <c r="AM8261" s="247">
        <v>44137.35</v>
      </c>
      <c r="AO8261" s="226" t="s">
        <v>35215</v>
      </c>
      <c r="AP8261" s="227">
        <v>104420.21</v>
      </c>
      <c r="AR8261" s="207" t="s">
        <v>22439</v>
      </c>
      <c r="AS8261" s="208">
        <v>2000</v>
      </c>
      <c r="AT8261" s="93"/>
      <c r="AU8261" s="93"/>
      <c r="AV8261" s="93"/>
    </row>
    <row r="8262" spans="35:48" x14ac:dyDescent="0.55000000000000004">
      <c r="AI8262" s="276" t="s">
        <v>68596</v>
      </c>
      <c r="AJ8262" s="277">
        <v>246.34</v>
      </c>
      <c r="AL8262" s="246" t="s">
        <v>56268</v>
      </c>
      <c r="AM8262" s="247">
        <v>38278.199999999997</v>
      </c>
      <c r="AO8262" s="226" t="s">
        <v>36411</v>
      </c>
      <c r="AP8262" s="227">
        <v>38835.43</v>
      </c>
      <c r="AR8262" s="207" t="s">
        <v>22440</v>
      </c>
      <c r="AS8262" s="208">
        <v>10078.469999999999</v>
      </c>
      <c r="AT8262" s="93"/>
      <c r="AU8262" s="93"/>
      <c r="AV8262" s="93"/>
    </row>
    <row r="8263" spans="35:48" x14ac:dyDescent="0.55000000000000004">
      <c r="AI8263" s="276" t="s">
        <v>68597</v>
      </c>
      <c r="AJ8263" s="277">
        <v>2944.5</v>
      </c>
      <c r="AL8263" s="246" t="s">
        <v>22691</v>
      </c>
      <c r="AM8263" s="247">
        <v>2928.32</v>
      </c>
      <c r="AO8263" s="226" t="s">
        <v>35216</v>
      </c>
      <c r="AP8263" s="227">
        <v>37025</v>
      </c>
      <c r="AR8263" s="207" t="s">
        <v>22441</v>
      </c>
      <c r="AS8263" s="208">
        <v>62587.47</v>
      </c>
      <c r="AT8263" s="93"/>
      <c r="AU8263" s="93"/>
      <c r="AV8263" s="93"/>
    </row>
    <row r="8264" spans="35:48" x14ac:dyDescent="0.55000000000000004">
      <c r="AI8264" s="276" t="s">
        <v>68598</v>
      </c>
      <c r="AJ8264" s="277">
        <v>50.4</v>
      </c>
      <c r="AL8264" s="246" t="s">
        <v>56269</v>
      </c>
      <c r="AM8264" s="247">
        <v>9377.8799999999992</v>
      </c>
      <c r="AO8264" s="226" t="s">
        <v>45113</v>
      </c>
      <c r="AP8264" s="227">
        <v>13050.9</v>
      </c>
      <c r="AR8264" s="207" t="s">
        <v>22442</v>
      </c>
      <c r="AS8264" s="208">
        <v>5720</v>
      </c>
      <c r="AT8264" s="93"/>
      <c r="AU8264" s="93"/>
      <c r="AV8264" s="93"/>
    </row>
    <row r="8265" spans="35:48" x14ac:dyDescent="0.55000000000000004">
      <c r="AI8265" s="276" t="s">
        <v>59791</v>
      </c>
      <c r="AJ8265" s="277">
        <v>17704.169999999998</v>
      </c>
      <c r="AL8265" s="246" t="s">
        <v>36438</v>
      </c>
      <c r="AM8265" s="247">
        <v>8215.83</v>
      </c>
      <c r="AO8265" s="226" t="s">
        <v>48960</v>
      </c>
      <c r="AP8265" s="227">
        <v>73035.199999999997</v>
      </c>
      <c r="AR8265" s="207" t="s">
        <v>22443</v>
      </c>
      <c r="AS8265" s="208">
        <v>28800</v>
      </c>
      <c r="AT8265" s="93"/>
      <c r="AU8265" s="93"/>
      <c r="AV8265" s="93"/>
    </row>
    <row r="8266" spans="35:48" x14ac:dyDescent="0.55000000000000004">
      <c r="AI8266" s="276" t="s">
        <v>40581</v>
      </c>
      <c r="AJ8266" s="277">
        <v>35495.24</v>
      </c>
      <c r="AL8266" s="246" t="s">
        <v>22693</v>
      </c>
      <c r="AM8266" s="247">
        <v>12250</v>
      </c>
      <c r="AO8266" s="226" t="s">
        <v>22496</v>
      </c>
      <c r="AP8266" s="227">
        <v>3293.66</v>
      </c>
      <c r="AR8266" s="207" t="s">
        <v>22444</v>
      </c>
      <c r="AS8266" s="208">
        <v>2634.74</v>
      </c>
      <c r="AT8266" s="93"/>
      <c r="AU8266" s="93"/>
      <c r="AV8266" s="93"/>
    </row>
    <row r="8267" spans="35:48" x14ac:dyDescent="0.55000000000000004">
      <c r="AI8267" s="276" t="s">
        <v>40582</v>
      </c>
      <c r="AJ8267" s="277">
        <v>3924.41</v>
      </c>
      <c r="AL8267" s="246" t="s">
        <v>56270</v>
      </c>
      <c r="AM8267" s="247">
        <v>20182.48</v>
      </c>
      <c r="AO8267" s="226" t="s">
        <v>50095</v>
      </c>
      <c r="AP8267" s="227">
        <v>21356.15</v>
      </c>
      <c r="AR8267" s="207" t="s">
        <v>22445</v>
      </c>
      <c r="AS8267" s="208">
        <v>7468.49</v>
      </c>
      <c r="AT8267" s="93"/>
      <c r="AU8267" s="93"/>
      <c r="AV8267" s="93"/>
    </row>
    <row r="8268" spans="35:48" x14ac:dyDescent="0.55000000000000004">
      <c r="AI8268" s="276" t="s">
        <v>40583</v>
      </c>
      <c r="AJ8268" s="277">
        <v>13097.49</v>
      </c>
      <c r="AL8268" s="246" t="s">
        <v>22694</v>
      </c>
      <c r="AM8268" s="247">
        <v>2481.11</v>
      </c>
      <c r="AO8268" s="226" t="s">
        <v>36412</v>
      </c>
      <c r="AP8268" s="227">
        <v>137719.70000000001</v>
      </c>
      <c r="AR8268" s="207" t="s">
        <v>22446</v>
      </c>
      <c r="AS8268" s="208">
        <v>16364</v>
      </c>
      <c r="AT8268" s="93"/>
      <c r="AU8268" s="93"/>
      <c r="AV8268" s="93"/>
    </row>
    <row r="8269" spans="35:48" x14ac:dyDescent="0.55000000000000004">
      <c r="AI8269" s="276" t="s">
        <v>40584</v>
      </c>
      <c r="AJ8269" s="277">
        <v>4031.5</v>
      </c>
      <c r="AL8269" s="246" t="s">
        <v>52862</v>
      </c>
      <c r="AM8269" s="247">
        <v>7945.96</v>
      </c>
      <c r="AO8269" s="226" t="s">
        <v>48053</v>
      </c>
      <c r="AP8269" s="227">
        <v>-3922.93</v>
      </c>
      <c r="AR8269" s="207" t="s">
        <v>22447</v>
      </c>
      <c r="AS8269" s="208">
        <v>1494.93</v>
      </c>
      <c r="AT8269" s="93"/>
      <c r="AU8269" s="93"/>
      <c r="AV8269" s="93"/>
    </row>
    <row r="8270" spans="35:48" x14ac:dyDescent="0.55000000000000004">
      <c r="AI8270" s="276" t="s">
        <v>70732</v>
      </c>
      <c r="AJ8270" s="277">
        <v>9050</v>
      </c>
      <c r="AL8270" s="246" t="s">
        <v>39256</v>
      </c>
      <c r="AM8270" s="247">
        <v>71868.28</v>
      </c>
      <c r="AO8270" s="226" t="s">
        <v>52837</v>
      </c>
      <c r="AP8270" s="227">
        <v>6300</v>
      </c>
      <c r="AR8270" s="207" t="s">
        <v>22448</v>
      </c>
      <c r="AS8270" s="208">
        <v>419.58</v>
      </c>
      <c r="AT8270" s="93"/>
      <c r="AU8270" s="93"/>
      <c r="AV8270" s="93"/>
    </row>
    <row r="8271" spans="35:48" x14ac:dyDescent="0.55000000000000004">
      <c r="AI8271" s="276" t="s">
        <v>45490</v>
      </c>
      <c r="AJ8271" s="277">
        <v>2981.05</v>
      </c>
      <c r="AL8271" s="246" t="s">
        <v>57568</v>
      </c>
      <c r="AM8271" s="247">
        <v>8684.9699999999993</v>
      </c>
      <c r="AO8271" s="226" t="s">
        <v>52838</v>
      </c>
      <c r="AP8271" s="227">
        <v>6092.92</v>
      </c>
      <c r="AR8271" s="207" t="s">
        <v>22449</v>
      </c>
      <c r="AS8271" s="208">
        <v>2083.9299999999998</v>
      </c>
      <c r="AT8271" s="93"/>
      <c r="AU8271" s="93"/>
      <c r="AV8271" s="93"/>
    </row>
    <row r="8272" spans="35:48" x14ac:dyDescent="0.55000000000000004">
      <c r="AI8272" s="276" t="s">
        <v>69891</v>
      </c>
      <c r="AJ8272" s="277">
        <v>71502.850000000006</v>
      </c>
      <c r="AL8272" s="246" t="s">
        <v>56271</v>
      </c>
      <c r="AM8272" s="247">
        <v>39006</v>
      </c>
      <c r="AO8272" s="226" t="s">
        <v>52839</v>
      </c>
      <c r="AP8272" s="227">
        <v>948.07</v>
      </c>
      <c r="AR8272" s="207" t="s">
        <v>22450</v>
      </c>
      <c r="AS8272" s="208">
        <v>27917</v>
      </c>
      <c r="AT8272" s="93"/>
      <c r="AU8272" s="93"/>
      <c r="AV8272" s="93"/>
    </row>
    <row r="8273" spans="35:48" x14ac:dyDescent="0.55000000000000004">
      <c r="AI8273" s="276" t="s">
        <v>70733</v>
      </c>
      <c r="AJ8273" s="277">
        <v>5496.45</v>
      </c>
      <c r="AL8273" s="246" t="s">
        <v>55219</v>
      </c>
      <c r="AM8273" s="247">
        <v>49860</v>
      </c>
      <c r="AO8273" s="226" t="s">
        <v>52840</v>
      </c>
      <c r="AP8273" s="227">
        <v>2986.69</v>
      </c>
      <c r="AR8273" s="207" t="s">
        <v>13743</v>
      </c>
      <c r="AS8273" s="208">
        <v>9537.86</v>
      </c>
      <c r="AT8273" s="93"/>
      <c r="AU8273" s="93"/>
      <c r="AV8273" s="93"/>
    </row>
    <row r="8274" spans="35:48" x14ac:dyDescent="0.55000000000000004">
      <c r="AI8274" s="276" t="s">
        <v>35515</v>
      </c>
      <c r="AJ8274" s="277">
        <v>512.48</v>
      </c>
      <c r="AL8274" s="246" t="s">
        <v>55220</v>
      </c>
      <c r="AM8274" s="247">
        <v>6798.1</v>
      </c>
      <c r="AO8274" s="226" t="s">
        <v>52841</v>
      </c>
      <c r="AP8274" s="227">
        <v>1132.1600000000001</v>
      </c>
      <c r="AR8274" s="207" t="s">
        <v>13744</v>
      </c>
      <c r="AS8274" s="208">
        <v>8396.82</v>
      </c>
      <c r="AT8274" s="93"/>
      <c r="AU8274" s="93"/>
      <c r="AV8274" s="93"/>
    </row>
    <row r="8275" spans="35:48" x14ac:dyDescent="0.55000000000000004">
      <c r="AI8275" s="276" t="s">
        <v>45493</v>
      </c>
      <c r="AJ8275" s="277">
        <v>8442.7199999999993</v>
      </c>
      <c r="AL8275" s="246" t="s">
        <v>56272</v>
      </c>
      <c r="AM8275" s="247">
        <v>9362.4699999999993</v>
      </c>
      <c r="AO8275" s="226" t="s">
        <v>50096</v>
      </c>
      <c r="AP8275" s="227">
        <v>5684</v>
      </c>
      <c r="AR8275" s="207" t="s">
        <v>13746</v>
      </c>
      <c r="AS8275" s="208">
        <v>1372.02</v>
      </c>
      <c r="AT8275" s="93"/>
      <c r="AU8275" s="93"/>
      <c r="AV8275" s="93"/>
    </row>
    <row r="8276" spans="35:48" x14ac:dyDescent="0.55000000000000004">
      <c r="AI8276" s="276" t="s">
        <v>26340</v>
      </c>
      <c r="AJ8276" s="277">
        <v>27160</v>
      </c>
      <c r="AL8276" s="246" t="s">
        <v>57569</v>
      </c>
      <c r="AM8276" s="247">
        <v>38780.43</v>
      </c>
      <c r="AO8276" s="226" t="s">
        <v>45114</v>
      </c>
      <c r="AP8276" s="227">
        <v>96016.72</v>
      </c>
      <c r="AR8276" s="207" t="s">
        <v>13747</v>
      </c>
      <c r="AS8276" s="208">
        <v>3888.2</v>
      </c>
      <c r="AT8276" s="93"/>
      <c r="AU8276" s="93"/>
      <c r="AV8276" s="93"/>
    </row>
    <row r="8277" spans="35:48" x14ac:dyDescent="0.55000000000000004">
      <c r="AI8277" s="276" t="s">
        <v>26341</v>
      </c>
      <c r="AJ8277" s="277">
        <v>2719.75</v>
      </c>
      <c r="AL8277" s="246" t="s">
        <v>22696</v>
      </c>
      <c r="AM8277" s="247">
        <v>506913</v>
      </c>
      <c r="AO8277" s="226" t="s">
        <v>45115</v>
      </c>
      <c r="AP8277" s="227">
        <v>7350.28</v>
      </c>
      <c r="AR8277" s="207" t="s">
        <v>13749</v>
      </c>
      <c r="AS8277" s="208">
        <v>32.1</v>
      </c>
      <c r="AT8277" s="93"/>
      <c r="AU8277" s="93"/>
      <c r="AV8277" s="93"/>
    </row>
    <row r="8278" spans="35:48" x14ac:dyDescent="0.55000000000000004">
      <c r="AI8278" s="276" t="s">
        <v>26342</v>
      </c>
      <c r="AJ8278" s="277">
        <v>8124.05</v>
      </c>
      <c r="AL8278" s="246" t="s">
        <v>22697</v>
      </c>
      <c r="AM8278" s="247">
        <v>41598</v>
      </c>
      <c r="AO8278" s="226" t="s">
        <v>45116</v>
      </c>
      <c r="AP8278" s="227">
        <v>1733437.5</v>
      </c>
      <c r="AR8278" s="207" t="s">
        <v>22451</v>
      </c>
      <c r="AS8278" s="208">
        <v>2630</v>
      </c>
      <c r="AT8278" s="93"/>
      <c r="AU8278" s="93"/>
      <c r="AV8278" s="93"/>
    </row>
    <row r="8279" spans="35:48" x14ac:dyDescent="0.55000000000000004">
      <c r="AI8279" s="276" t="s">
        <v>26343</v>
      </c>
      <c r="AJ8279" s="277">
        <v>3217.28</v>
      </c>
      <c r="AL8279" s="246" t="s">
        <v>22699</v>
      </c>
      <c r="AM8279" s="247">
        <v>66557.5</v>
      </c>
      <c r="AO8279" s="226" t="s">
        <v>45117</v>
      </c>
      <c r="AP8279" s="227">
        <v>132608.51</v>
      </c>
      <c r="AR8279" s="207" t="s">
        <v>22452</v>
      </c>
      <c r="AS8279" s="208">
        <v>1931</v>
      </c>
      <c r="AT8279" s="93"/>
      <c r="AU8279" s="93"/>
      <c r="AV8279" s="93"/>
    </row>
    <row r="8280" spans="35:48" x14ac:dyDescent="0.55000000000000004">
      <c r="AI8280" s="276" t="s">
        <v>26344</v>
      </c>
      <c r="AJ8280" s="277">
        <v>28539.64</v>
      </c>
      <c r="AL8280" s="246" t="s">
        <v>55221</v>
      </c>
      <c r="AM8280" s="247">
        <v>10872</v>
      </c>
      <c r="AO8280" s="226" t="s">
        <v>22567</v>
      </c>
      <c r="AP8280" s="227">
        <v>70511.009999999995</v>
      </c>
      <c r="AR8280" s="207" t="s">
        <v>22453</v>
      </c>
      <c r="AS8280" s="208">
        <v>6420</v>
      </c>
      <c r="AT8280" s="93"/>
      <c r="AU8280" s="93"/>
      <c r="AV8280" s="93"/>
    </row>
    <row r="8281" spans="35:48" x14ac:dyDescent="0.55000000000000004">
      <c r="AI8281" s="276" t="s">
        <v>39426</v>
      </c>
      <c r="AJ8281" s="277">
        <v>63961.73</v>
      </c>
      <c r="AL8281" s="246" t="s">
        <v>22700</v>
      </c>
      <c r="AM8281" s="247">
        <v>3050</v>
      </c>
      <c r="AO8281" s="226" t="s">
        <v>36414</v>
      </c>
      <c r="AP8281" s="227">
        <v>43677</v>
      </c>
      <c r="AR8281" s="207" t="s">
        <v>22454</v>
      </c>
      <c r="AS8281" s="208">
        <v>3069.77</v>
      </c>
      <c r="AT8281" s="93"/>
      <c r="AU8281" s="93"/>
      <c r="AV8281" s="93"/>
    </row>
    <row r="8282" spans="35:48" x14ac:dyDescent="0.55000000000000004">
      <c r="AI8282" s="276" t="s">
        <v>49110</v>
      </c>
      <c r="AJ8282" s="277">
        <v>69004.41</v>
      </c>
      <c r="AL8282" s="246" t="s">
        <v>22701</v>
      </c>
      <c r="AM8282" s="247">
        <v>50275.26</v>
      </c>
      <c r="AO8282" s="226" t="s">
        <v>22569</v>
      </c>
      <c r="AP8282" s="227">
        <v>8132</v>
      </c>
      <c r="AR8282" s="207" t="s">
        <v>22455</v>
      </c>
      <c r="AS8282" s="208">
        <v>7418.52</v>
      </c>
      <c r="AT8282" s="93"/>
      <c r="AU8282" s="93"/>
      <c r="AV8282" s="93"/>
    </row>
    <row r="8283" spans="35:48" x14ac:dyDescent="0.55000000000000004">
      <c r="AI8283" s="276" t="s">
        <v>47203</v>
      </c>
      <c r="AJ8283" s="277">
        <v>80478.83</v>
      </c>
      <c r="AL8283" s="246" t="s">
        <v>55222</v>
      </c>
      <c r="AM8283" s="247">
        <v>5733</v>
      </c>
      <c r="AO8283" s="226" t="s">
        <v>22570</v>
      </c>
      <c r="AP8283" s="227">
        <v>30660.18</v>
      </c>
      <c r="AR8283" s="207" t="s">
        <v>22456</v>
      </c>
      <c r="AS8283" s="208">
        <v>802.4</v>
      </c>
      <c r="AT8283" s="93"/>
      <c r="AU8283" s="93"/>
      <c r="AV8283" s="93"/>
    </row>
    <row r="8284" spans="35:48" x14ac:dyDescent="0.55000000000000004">
      <c r="AI8284" s="276" t="s">
        <v>57767</v>
      </c>
      <c r="AJ8284" s="277">
        <v>47452.51</v>
      </c>
      <c r="AL8284" s="246" t="s">
        <v>22703</v>
      </c>
      <c r="AM8284" s="247">
        <v>496500</v>
      </c>
      <c r="AO8284" s="226" t="s">
        <v>22572</v>
      </c>
      <c r="AP8284" s="227">
        <v>95342.63</v>
      </c>
      <c r="AR8284" s="207" t="s">
        <v>22457</v>
      </c>
      <c r="AS8284" s="208">
        <v>2205.94</v>
      </c>
      <c r="AT8284" s="93"/>
      <c r="AU8284" s="93"/>
      <c r="AV8284" s="93"/>
    </row>
    <row r="8285" spans="35:48" x14ac:dyDescent="0.55000000000000004">
      <c r="AI8285" s="276" t="s">
        <v>50352</v>
      </c>
      <c r="AJ8285" s="277">
        <v>676</v>
      </c>
      <c r="AL8285" s="246" t="s">
        <v>42657</v>
      </c>
      <c r="AM8285" s="247">
        <v>1558668.2</v>
      </c>
      <c r="AO8285" s="226" t="s">
        <v>22573</v>
      </c>
      <c r="AP8285" s="227">
        <v>59943.39</v>
      </c>
      <c r="AR8285" s="207" t="s">
        <v>22458</v>
      </c>
      <c r="AS8285" s="208">
        <v>1167.3399999999999</v>
      </c>
      <c r="AT8285" s="93"/>
      <c r="AU8285" s="93"/>
      <c r="AV8285" s="93"/>
    </row>
    <row r="8286" spans="35:48" x14ac:dyDescent="0.55000000000000004">
      <c r="AI8286" s="276" t="s">
        <v>64816</v>
      </c>
      <c r="AJ8286" s="277">
        <v>5670</v>
      </c>
      <c r="AL8286" s="246" t="s">
        <v>22704</v>
      </c>
      <c r="AM8286" s="247">
        <v>13904</v>
      </c>
      <c r="AO8286" s="226" t="s">
        <v>52842</v>
      </c>
      <c r="AP8286" s="227">
        <v>1097.8499999999999</v>
      </c>
      <c r="AR8286" s="207" t="s">
        <v>22459</v>
      </c>
      <c r="AS8286" s="208">
        <v>26531.66</v>
      </c>
      <c r="AT8286" s="93"/>
      <c r="AU8286" s="93"/>
      <c r="AV8286" s="93"/>
    </row>
    <row r="8287" spans="35:48" x14ac:dyDescent="0.55000000000000004">
      <c r="AI8287" s="276" t="s">
        <v>56498</v>
      </c>
      <c r="AJ8287" s="277">
        <v>433.77</v>
      </c>
      <c r="AL8287" s="246" t="s">
        <v>52864</v>
      </c>
      <c r="AM8287" s="247">
        <v>139001</v>
      </c>
      <c r="AO8287" s="226" t="s">
        <v>22574</v>
      </c>
      <c r="AP8287" s="227">
        <v>60639.519999999997</v>
      </c>
      <c r="AR8287" s="207" t="s">
        <v>22460</v>
      </c>
      <c r="AS8287" s="208">
        <v>5214</v>
      </c>
      <c r="AT8287" s="93"/>
      <c r="AU8287" s="93"/>
      <c r="AV8287" s="93"/>
    </row>
    <row r="8288" spans="35:48" x14ac:dyDescent="0.55000000000000004">
      <c r="AI8288" s="276" t="s">
        <v>56499</v>
      </c>
      <c r="AJ8288" s="277">
        <v>1300.7</v>
      </c>
      <c r="AL8288" s="246" t="s">
        <v>22705</v>
      </c>
      <c r="AM8288" s="247">
        <v>221229.9</v>
      </c>
      <c r="AO8288" s="226" t="s">
        <v>33767</v>
      </c>
      <c r="AP8288" s="227">
        <v>1217.67</v>
      </c>
      <c r="AR8288" s="207" t="s">
        <v>22461</v>
      </c>
      <c r="AS8288" s="208">
        <v>27783.279999999999</v>
      </c>
      <c r="AT8288" s="93"/>
      <c r="AU8288" s="93"/>
      <c r="AV8288" s="93"/>
    </row>
    <row r="8289" spans="35:48" x14ac:dyDescent="0.55000000000000004">
      <c r="AI8289" s="276" t="s">
        <v>53488</v>
      </c>
      <c r="AJ8289" s="277">
        <v>941.31</v>
      </c>
      <c r="AL8289" s="246" t="s">
        <v>22706</v>
      </c>
      <c r="AM8289" s="247">
        <v>563741.66</v>
      </c>
      <c r="AO8289" s="226" t="s">
        <v>40386</v>
      </c>
      <c r="AP8289" s="227">
        <v>2929.71</v>
      </c>
      <c r="AR8289" s="207" t="s">
        <v>22462</v>
      </c>
      <c r="AS8289" s="208">
        <v>17896.64</v>
      </c>
      <c r="AT8289" s="93"/>
      <c r="AU8289" s="93"/>
      <c r="AV8289" s="93"/>
    </row>
    <row r="8290" spans="35:48" x14ac:dyDescent="0.55000000000000004">
      <c r="AI8290" s="276" t="s">
        <v>53489</v>
      </c>
      <c r="AJ8290" s="277">
        <v>6466.88</v>
      </c>
      <c r="AL8290" s="246" t="s">
        <v>64537</v>
      </c>
      <c r="AM8290" s="247">
        <v>12220.06</v>
      </c>
      <c r="AO8290" s="226" t="s">
        <v>33768</v>
      </c>
      <c r="AP8290" s="227">
        <v>317.27999999999997</v>
      </c>
      <c r="AR8290" s="207" t="s">
        <v>22463</v>
      </c>
      <c r="AS8290" s="208">
        <v>45915.38</v>
      </c>
      <c r="AT8290" s="93"/>
      <c r="AU8290" s="93"/>
      <c r="AV8290" s="93"/>
    </row>
    <row r="8291" spans="35:48" x14ac:dyDescent="0.55000000000000004">
      <c r="AI8291" s="276" t="s">
        <v>62215</v>
      </c>
      <c r="AJ8291" s="277">
        <v>6811</v>
      </c>
      <c r="AL8291" s="246" t="s">
        <v>39257</v>
      </c>
      <c r="AM8291" s="247">
        <v>119657.9</v>
      </c>
      <c r="AO8291" s="226" t="s">
        <v>33769</v>
      </c>
      <c r="AP8291" s="227">
        <v>899.15</v>
      </c>
      <c r="AR8291" s="207" t="s">
        <v>22464</v>
      </c>
      <c r="AS8291" s="208">
        <v>2625</v>
      </c>
      <c r="AT8291" s="93"/>
      <c r="AU8291" s="93"/>
      <c r="AV8291" s="93"/>
    </row>
    <row r="8292" spans="35:48" x14ac:dyDescent="0.55000000000000004">
      <c r="AI8292" s="276" t="s">
        <v>56502</v>
      </c>
      <c r="AJ8292" s="277">
        <v>521.04</v>
      </c>
      <c r="AL8292" s="246" t="s">
        <v>52865</v>
      </c>
      <c r="AM8292" s="247">
        <v>70707.33</v>
      </c>
      <c r="AO8292" s="226" t="s">
        <v>22578</v>
      </c>
      <c r="AP8292" s="227">
        <v>10027.61</v>
      </c>
      <c r="AR8292" s="207" t="s">
        <v>22465</v>
      </c>
      <c r="AS8292" s="208">
        <v>22627.9</v>
      </c>
      <c r="AT8292" s="93"/>
      <c r="AU8292" s="93"/>
      <c r="AV8292" s="93"/>
    </row>
    <row r="8293" spans="35:48" x14ac:dyDescent="0.55000000000000004">
      <c r="AI8293" s="276" t="s">
        <v>56503</v>
      </c>
      <c r="AJ8293" s="277">
        <v>418.64</v>
      </c>
      <c r="AL8293" s="246" t="s">
        <v>22707</v>
      </c>
      <c r="AM8293" s="247">
        <v>211717.28</v>
      </c>
      <c r="AO8293" s="226" t="s">
        <v>47029</v>
      </c>
      <c r="AP8293" s="227">
        <v>2959.42</v>
      </c>
      <c r="AR8293" s="207" t="s">
        <v>22466</v>
      </c>
      <c r="AS8293" s="208">
        <v>50080.37</v>
      </c>
      <c r="AT8293" s="93"/>
      <c r="AU8293" s="93"/>
      <c r="AV8293" s="93"/>
    </row>
    <row r="8294" spans="35:48" x14ac:dyDescent="0.55000000000000004">
      <c r="AI8294" s="276" t="s">
        <v>50356</v>
      </c>
      <c r="AJ8294" s="277">
        <v>1057.22</v>
      </c>
      <c r="AL8294" s="246" t="s">
        <v>56273</v>
      </c>
      <c r="AM8294" s="247">
        <v>52430.22</v>
      </c>
      <c r="AO8294" s="226" t="s">
        <v>36415</v>
      </c>
      <c r="AP8294" s="227">
        <v>149171.51</v>
      </c>
      <c r="AR8294" s="207" t="s">
        <v>22467</v>
      </c>
      <c r="AS8294" s="208">
        <v>3419.73</v>
      </c>
      <c r="AT8294" s="93"/>
      <c r="AU8294" s="93"/>
      <c r="AV8294" s="93"/>
    </row>
    <row r="8295" spans="35:48" x14ac:dyDescent="0.55000000000000004">
      <c r="AI8295" s="276" t="s">
        <v>50357</v>
      </c>
      <c r="AJ8295" s="277">
        <v>4434.17</v>
      </c>
      <c r="AL8295" s="246" t="s">
        <v>52866</v>
      </c>
      <c r="AM8295" s="247">
        <v>74762.36</v>
      </c>
      <c r="AO8295" s="226" t="s">
        <v>40387</v>
      </c>
      <c r="AP8295" s="227">
        <v>14867.5</v>
      </c>
      <c r="AR8295" s="207" t="s">
        <v>22468</v>
      </c>
      <c r="AS8295" s="208">
        <v>9243.81</v>
      </c>
      <c r="AT8295" s="93"/>
      <c r="AU8295" s="93"/>
      <c r="AV8295" s="93"/>
    </row>
    <row r="8296" spans="35:48" x14ac:dyDescent="0.55000000000000004">
      <c r="AI8296" s="276" t="s">
        <v>36644</v>
      </c>
      <c r="AJ8296" s="277">
        <v>96621</v>
      </c>
      <c r="AL8296" s="246" t="s">
        <v>48062</v>
      </c>
      <c r="AM8296" s="247">
        <v>58281</v>
      </c>
      <c r="AO8296" s="226" t="s">
        <v>36416</v>
      </c>
      <c r="AP8296" s="227">
        <v>12448.14</v>
      </c>
      <c r="AR8296" s="207" t="s">
        <v>22469</v>
      </c>
      <c r="AS8296" s="208">
        <v>24058.86</v>
      </c>
      <c r="AT8296" s="93"/>
      <c r="AU8296" s="93"/>
      <c r="AV8296" s="93"/>
    </row>
    <row r="8297" spans="35:48" x14ac:dyDescent="0.55000000000000004">
      <c r="AI8297" s="276" t="s">
        <v>68599</v>
      </c>
      <c r="AJ8297" s="277">
        <v>11047.27</v>
      </c>
      <c r="AL8297" s="246" t="s">
        <v>50101</v>
      </c>
      <c r="AM8297" s="247">
        <v>831511.98</v>
      </c>
      <c r="AO8297" s="226" t="s">
        <v>36417</v>
      </c>
      <c r="AP8297" s="227">
        <v>38167.53</v>
      </c>
      <c r="AR8297" s="207" t="s">
        <v>22470</v>
      </c>
      <c r="AS8297" s="208">
        <v>12160.21</v>
      </c>
      <c r="AT8297" s="93"/>
      <c r="AU8297" s="93"/>
      <c r="AV8297" s="93"/>
    </row>
    <row r="8298" spans="35:48" x14ac:dyDescent="0.55000000000000004">
      <c r="AI8298" s="276" t="s">
        <v>26348</v>
      </c>
      <c r="AJ8298" s="277">
        <v>252068</v>
      </c>
      <c r="AL8298" s="246" t="s">
        <v>61472</v>
      </c>
      <c r="AM8298" s="247">
        <v>28162.9</v>
      </c>
      <c r="AO8298" s="226" t="s">
        <v>36418</v>
      </c>
      <c r="AP8298" s="227">
        <v>11428.04</v>
      </c>
      <c r="AR8298" s="207" t="s">
        <v>22471</v>
      </c>
      <c r="AS8298" s="208">
        <v>9783.9500000000007</v>
      </c>
      <c r="AT8298" s="93"/>
      <c r="AU8298" s="93"/>
      <c r="AV8298" s="93"/>
    </row>
    <row r="8299" spans="35:48" x14ac:dyDescent="0.55000000000000004">
      <c r="AI8299" s="276" t="s">
        <v>68600</v>
      </c>
      <c r="AJ8299" s="277">
        <v>35927.199999999997</v>
      </c>
      <c r="AL8299" s="246" t="s">
        <v>63233</v>
      </c>
      <c r="AM8299" s="247">
        <v>26959.1</v>
      </c>
      <c r="AO8299" s="226" t="s">
        <v>50097</v>
      </c>
      <c r="AP8299" s="227">
        <v>975.08</v>
      </c>
      <c r="AR8299" s="207" t="s">
        <v>22472</v>
      </c>
      <c r="AS8299" s="208">
        <v>9500</v>
      </c>
      <c r="AT8299" s="93"/>
      <c r="AU8299" s="93"/>
      <c r="AV8299" s="93"/>
    </row>
    <row r="8300" spans="35:48" x14ac:dyDescent="0.55000000000000004">
      <c r="AI8300" s="276" t="s">
        <v>26349</v>
      </c>
      <c r="AJ8300" s="277">
        <v>1362.9</v>
      </c>
      <c r="AL8300" s="246" t="s">
        <v>55223</v>
      </c>
      <c r="AM8300" s="247">
        <v>7350</v>
      </c>
      <c r="AO8300" s="226" t="s">
        <v>52843</v>
      </c>
      <c r="AP8300" s="227">
        <v>3000</v>
      </c>
      <c r="AR8300" s="207" t="s">
        <v>22473</v>
      </c>
      <c r="AS8300" s="208">
        <v>18.98</v>
      </c>
      <c r="AT8300" s="93"/>
      <c r="AU8300" s="93"/>
      <c r="AV8300" s="93"/>
    </row>
    <row r="8301" spans="35:48" x14ac:dyDescent="0.55000000000000004">
      <c r="AI8301" s="276" t="s">
        <v>68601</v>
      </c>
      <c r="AJ8301" s="277">
        <v>28959</v>
      </c>
      <c r="AL8301" s="246" t="s">
        <v>55224</v>
      </c>
      <c r="AM8301" s="247">
        <v>33490</v>
      </c>
      <c r="AO8301" s="226" t="s">
        <v>48054</v>
      </c>
      <c r="AP8301" s="227">
        <v>350</v>
      </c>
      <c r="AR8301" s="207" t="s">
        <v>22474</v>
      </c>
      <c r="AS8301" s="208">
        <v>21010.75</v>
      </c>
      <c r="AT8301" s="93"/>
      <c r="AU8301" s="93"/>
      <c r="AV8301" s="93"/>
    </row>
    <row r="8302" spans="35:48" x14ac:dyDescent="0.55000000000000004">
      <c r="AI8302" s="276" t="s">
        <v>55349</v>
      </c>
      <c r="AJ8302" s="277">
        <v>68899.92</v>
      </c>
      <c r="AL8302" s="246" t="s">
        <v>63719</v>
      </c>
      <c r="AM8302" s="247">
        <v>8432.5</v>
      </c>
      <c r="AO8302" s="226" t="s">
        <v>52844</v>
      </c>
      <c r="AP8302" s="227">
        <v>2734.22</v>
      </c>
      <c r="AR8302" s="207" t="s">
        <v>22475</v>
      </c>
      <c r="AS8302" s="208">
        <v>22620.74</v>
      </c>
      <c r="AT8302" s="93"/>
      <c r="AU8302" s="93"/>
      <c r="AV8302" s="93"/>
    </row>
    <row r="8303" spans="35:48" x14ac:dyDescent="0.55000000000000004">
      <c r="AI8303" s="276" t="s">
        <v>63348</v>
      </c>
      <c r="AJ8303" s="277">
        <v>562.5</v>
      </c>
      <c r="AL8303" s="246" t="s">
        <v>55225</v>
      </c>
      <c r="AM8303" s="247">
        <v>2916</v>
      </c>
      <c r="AO8303" s="226" t="s">
        <v>33770</v>
      </c>
      <c r="AP8303" s="227">
        <v>70339.039999999994</v>
      </c>
      <c r="AR8303" s="207" t="s">
        <v>22476</v>
      </c>
      <c r="AS8303" s="208">
        <v>57375.92</v>
      </c>
      <c r="AT8303" s="93"/>
      <c r="AU8303" s="93"/>
      <c r="AV8303" s="93"/>
    </row>
    <row r="8304" spans="35:48" x14ac:dyDescent="0.55000000000000004">
      <c r="AI8304" s="276" t="s">
        <v>68602</v>
      </c>
      <c r="AJ8304" s="277">
        <v>880.9</v>
      </c>
      <c r="AL8304" s="246" t="s">
        <v>55226</v>
      </c>
      <c r="AM8304" s="247">
        <v>3992.5</v>
      </c>
      <c r="AO8304" s="226" t="s">
        <v>33771</v>
      </c>
      <c r="AP8304" s="227">
        <v>562749.62</v>
      </c>
      <c r="AR8304" s="207" t="s">
        <v>22477</v>
      </c>
      <c r="AS8304" s="208">
        <v>10881.9</v>
      </c>
      <c r="AT8304" s="93"/>
      <c r="AU8304" s="93"/>
      <c r="AV8304" s="93"/>
    </row>
    <row r="8305" spans="35:48" x14ac:dyDescent="0.55000000000000004">
      <c r="AI8305" s="276" t="s">
        <v>53490</v>
      </c>
      <c r="AJ8305" s="277">
        <v>3000</v>
      </c>
      <c r="AL8305" s="246" t="s">
        <v>55227</v>
      </c>
      <c r="AM8305" s="247">
        <v>12786.27</v>
      </c>
      <c r="AO8305" s="226" t="s">
        <v>47030</v>
      </c>
      <c r="AP8305" s="227">
        <v>1490.65</v>
      </c>
      <c r="AR8305" s="207" t="s">
        <v>22478</v>
      </c>
      <c r="AS8305" s="208">
        <v>-2040.19</v>
      </c>
      <c r="AT8305" s="93"/>
      <c r="AU8305" s="93"/>
      <c r="AV8305" s="93"/>
    </row>
    <row r="8306" spans="35:48" x14ac:dyDescent="0.55000000000000004">
      <c r="AI8306" s="276" t="s">
        <v>26352</v>
      </c>
      <c r="AJ8306" s="277">
        <v>2492.7399999999998</v>
      </c>
      <c r="AL8306" s="246" t="s">
        <v>64538</v>
      </c>
      <c r="AM8306" s="247">
        <v>251.61</v>
      </c>
      <c r="AO8306" s="226" t="s">
        <v>33772</v>
      </c>
      <c r="AP8306" s="227">
        <v>121411.63</v>
      </c>
      <c r="AR8306" s="207" t="s">
        <v>22479</v>
      </c>
      <c r="AS8306" s="208">
        <v>4059.74</v>
      </c>
      <c r="AT8306" s="93"/>
      <c r="AU8306" s="93"/>
      <c r="AV8306" s="93"/>
    </row>
    <row r="8307" spans="35:48" x14ac:dyDescent="0.55000000000000004">
      <c r="AI8307" s="276" t="s">
        <v>26353</v>
      </c>
      <c r="AJ8307" s="277">
        <v>37046.089999999997</v>
      </c>
      <c r="AL8307" s="246" t="s">
        <v>64539</v>
      </c>
      <c r="AM8307" s="247">
        <v>39598.17</v>
      </c>
      <c r="AO8307" s="226" t="s">
        <v>36419</v>
      </c>
      <c r="AP8307" s="227">
        <v>36510.1</v>
      </c>
      <c r="AR8307" s="207" t="s">
        <v>22480</v>
      </c>
      <c r="AS8307" s="208">
        <v>25000</v>
      </c>
      <c r="AT8307" s="93"/>
      <c r="AU8307" s="93"/>
      <c r="AV8307" s="93"/>
    </row>
    <row r="8308" spans="35:48" x14ac:dyDescent="0.55000000000000004">
      <c r="AI8308" s="276" t="s">
        <v>35517</v>
      </c>
      <c r="AJ8308" s="277">
        <v>126336.58</v>
      </c>
      <c r="AL8308" s="246" t="s">
        <v>55228</v>
      </c>
      <c r="AM8308" s="247">
        <v>29737.200000000001</v>
      </c>
      <c r="AO8308" s="226" t="s">
        <v>36420</v>
      </c>
      <c r="AP8308" s="227">
        <v>5417.01</v>
      </c>
      <c r="AR8308" s="207" t="s">
        <v>22481</v>
      </c>
      <c r="AS8308" s="208">
        <v>1516</v>
      </c>
      <c r="AT8308" s="93"/>
      <c r="AU8308" s="93"/>
      <c r="AV8308" s="93"/>
    </row>
    <row r="8309" spans="35:48" x14ac:dyDescent="0.55000000000000004">
      <c r="AI8309" s="276" t="s">
        <v>35518</v>
      </c>
      <c r="AJ8309" s="277">
        <v>86348.73</v>
      </c>
      <c r="AL8309" s="246" t="s">
        <v>52868</v>
      </c>
      <c r="AM8309" s="247">
        <v>21542.5</v>
      </c>
      <c r="AO8309" s="226" t="s">
        <v>36421</v>
      </c>
      <c r="AP8309" s="227">
        <v>121466.33</v>
      </c>
      <c r="AR8309" s="207" t="s">
        <v>22482</v>
      </c>
      <c r="AS8309" s="208">
        <v>170280</v>
      </c>
      <c r="AT8309" s="93"/>
      <c r="AU8309" s="93"/>
      <c r="AV8309" s="93"/>
    </row>
    <row r="8310" spans="35:48" x14ac:dyDescent="0.55000000000000004">
      <c r="AI8310" s="276" t="s">
        <v>66704</v>
      </c>
      <c r="AJ8310" s="277">
        <v>9499.86</v>
      </c>
      <c r="AL8310" s="246" t="s">
        <v>52869</v>
      </c>
      <c r="AM8310" s="247">
        <v>1648.01</v>
      </c>
      <c r="AO8310" s="226" t="s">
        <v>47031</v>
      </c>
      <c r="AP8310" s="227">
        <v>5778.79</v>
      </c>
      <c r="AR8310" s="207" t="s">
        <v>22483</v>
      </c>
      <c r="AS8310" s="208">
        <v>4168.49</v>
      </c>
      <c r="AT8310" s="93"/>
      <c r="AU8310" s="93"/>
      <c r="AV8310" s="93"/>
    </row>
    <row r="8311" spans="35:48" x14ac:dyDescent="0.55000000000000004">
      <c r="AI8311" s="276" t="s">
        <v>57771</v>
      </c>
      <c r="AJ8311" s="277">
        <v>12387.5</v>
      </c>
      <c r="AL8311" s="246" t="s">
        <v>52870</v>
      </c>
      <c r="AM8311" s="247">
        <v>5277.91</v>
      </c>
      <c r="AO8311" s="226" t="s">
        <v>52845</v>
      </c>
      <c r="AP8311" s="227">
        <v>515</v>
      </c>
      <c r="AR8311" s="207" t="s">
        <v>22484</v>
      </c>
      <c r="AS8311" s="208">
        <v>5760</v>
      </c>
      <c r="AT8311" s="93"/>
      <c r="AU8311" s="93"/>
      <c r="AV8311" s="93"/>
    </row>
    <row r="8312" spans="35:48" x14ac:dyDescent="0.55000000000000004">
      <c r="AI8312" s="276" t="s">
        <v>26354</v>
      </c>
      <c r="AJ8312" s="277">
        <v>95350.71</v>
      </c>
      <c r="AL8312" s="246" t="s">
        <v>64540</v>
      </c>
      <c r="AM8312" s="247">
        <v>86.77</v>
      </c>
      <c r="AO8312" s="226" t="s">
        <v>33773</v>
      </c>
      <c r="AP8312" s="227">
        <v>723658.15</v>
      </c>
      <c r="AR8312" s="207" t="s">
        <v>22485</v>
      </c>
      <c r="AS8312" s="208">
        <v>1851.96</v>
      </c>
      <c r="AT8312" s="93"/>
      <c r="AU8312" s="93"/>
      <c r="AV8312" s="93"/>
    </row>
    <row r="8313" spans="35:48" x14ac:dyDescent="0.55000000000000004">
      <c r="AI8313" s="276" t="s">
        <v>26355</v>
      </c>
      <c r="AJ8313" s="277">
        <v>77962.06</v>
      </c>
      <c r="AL8313" s="246" t="s">
        <v>56274</v>
      </c>
      <c r="AM8313" s="247">
        <v>555</v>
      </c>
      <c r="AO8313" s="226" t="s">
        <v>40388</v>
      </c>
      <c r="AP8313" s="227">
        <v>12223.91</v>
      </c>
      <c r="AR8313" s="207" t="s">
        <v>22486</v>
      </c>
      <c r="AS8313" s="208">
        <v>19115.75</v>
      </c>
      <c r="AT8313" s="93"/>
      <c r="AU8313" s="93"/>
      <c r="AV8313" s="93"/>
    </row>
    <row r="8314" spans="35:48" x14ac:dyDescent="0.55000000000000004">
      <c r="AI8314" s="276" t="s">
        <v>47205</v>
      </c>
      <c r="AJ8314" s="277">
        <v>17360.099999999999</v>
      </c>
      <c r="AL8314" s="246" t="s">
        <v>50102</v>
      </c>
      <c r="AM8314" s="247">
        <v>49870</v>
      </c>
      <c r="AO8314" s="226" t="s">
        <v>35221</v>
      </c>
      <c r="AP8314" s="227">
        <v>2200</v>
      </c>
      <c r="AR8314" s="207" t="s">
        <v>22487</v>
      </c>
      <c r="AS8314" s="208">
        <v>2761.49</v>
      </c>
      <c r="AT8314" s="93"/>
      <c r="AU8314" s="93"/>
      <c r="AV8314" s="93"/>
    </row>
    <row r="8315" spans="35:48" x14ac:dyDescent="0.55000000000000004">
      <c r="AI8315" s="276" t="s">
        <v>48208</v>
      </c>
      <c r="AJ8315" s="277">
        <v>-44.83</v>
      </c>
      <c r="AL8315" s="246" t="s">
        <v>52871</v>
      </c>
      <c r="AM8315" s="247">
        <v>1357.6</v>
      </c>
      <c r="AO8315" s="226" t="s">
        <v>36422</v>
      </c>
      <c r="AP8315" s="227">
        <v>260299.66</v>
      </c>
      <c r="AR8315" s="207" t="s">
        <v>22488</v>
      </c>
      <c r="AS8315" s="208">
        <v>2400</v>
      </c>
      <c r="AT8315" s="93"/>
      <c r="AU8315" s="93"/>
      <c r="AV8315" s="93"/>
    </row>
    <row r="8316" spans="35:48" x14ac:dyDescent="0.55000000000000004">
      <c r="AI8316" s="276" t="s">
        <v>69785</v>
      </c>
      <c r="AJ8316" s="277">
        <v>1116.43</v>
      </c>
      <c r="AL8316" s="246" t="s">
        <v>52872</v>
      </c>
      <c r="AM8316" s="247">
        <v>1006.9</v>
      </c>
      <c r="AO8316" s="226" t="s">
        <v>33774</v>
      </c>
      <c r="AP8316" s="227">
        <v>31950</v>
      </c>
      <c r="AR8316" s="207" t="s">
        <v>22489</v>
      </c>
      <c r="AS8316" s="208">
        <v>867.52</v>
      </c>
      <c r="AT8316" s="93"/>
      <c r="AU8316" s="93"/>
      <c r="AV8316" s="93"/>
    </row>
    <row r="8317" spans="35:48" x14ac:dyDescent="0.55000000000000004">
      <c r="AI8317" s="276" t="s">
        <v>70084</v>
      </c>
      <c r="AJ8317" s="277">
        <v>1947.31</v>
      </c>
      <c r="AL8317" s="246" t="s">
        <v>39258</v>
      </c>
      <c r="AM8317" s="247">
        <v>1952822</v>
      </c>
      <c r="AO8317" s="226" t="s">
        <v>36423</v>
      </c>
      <c r="AP8317" s="227">
        <v>4240.34</v>
      </c>
      <c r="AR8317" s="207" t="s">
        <v>22490</v>
      </c>
      <c r="AS8317" s="208">
        <v>15851.13</v>
      </c>
      <c r="AT8317" s="93"/>
      <c r="AU8317" s="93"/>
      <c r="AV8317" s="93"/>
    </row>
    <row r="8318" spans="35:48" x14ac:dyDescent="0.55000000000000004">
      <c r="AI8318" s="276" t="s">
        <v>70734</v>
      </c>
      <c r="AJ8318" s="277">
        <v>216.83</v>
      </c>
      <c r="AL8318" s="246" t="s">
        <v>59666</v>
      </c>
      <c r="AM8318" s="247">
        <v>2381.25</v>
      </c>
      <c r="AO8318" s="226" t="s">
        <v>33775</v>
      </c>
      <c r="AP8318" s="227">
        <v>153330.39000000001</v>
      </c>
      <c r="AR8318" s="207" t="s">
        <v>22491</v>
      </c>
      <c r="AS8318" s="208">
        <v>80915.320000000007</v>
      </c>
      <c r="AT8318" s="93"/>
      <c r="AU8318" s="93"/>
      <c r="AV8318" s="93"/>
    </row>
    <row r="8319" spans="35:48" x14ac:dyDescent="0.55000000000000004">
      <c r="AI8319" s="276" t="s">
        <v>62484</v>
      </c>
      <c r="AJ8319" s="277">
        <v>644.17999999999995</v>
      </c>
      <c r="AL8319" s="246" t="s">
        <v>63720</v>
      </c>
      <c r="AM8319" s="247">
        <v>1532422.74</v>
      </c>
      <c r="AO8319" s="226" t="s">
        <v>33776</v>
      </c>
      <c r="AP8319" s="227">
        <v>122193.49</v>
      </c>
      <c r="AR8319" s="207" t="s">
        <v>22492</v>
      </c>
      <c r="AS8319" s="208">
        <v>17204.490000000002</v>
      </c>
      <c r="AT8319" s="93"/>
      <c r="AU8319" s="93"/>
      <c r="AV8319" s="93"/>
    </row>
    <row r="8320" spans="35:48" x14ac:dyDescent="0.55000000000000004">
      <c r="AI8320" s="276" t="s">
        <v>48209</v>
      </c>
      <c r="AJ8320" s="277">
        <v>176.11</v>
      </c>
      <c r="AL8320" s="246" t="s">
        <v>56275</v>
      </c>
      <c r="AM8320" s="247">
        <v>8955</v>
      </c>
      <c r="AO8320" s="226" t="s">
        <v>36424</v>
      </c>
      <c r="AP8320" s="227">
        <v>14313.19</v>
      </c>
      <c r="AR8320" s="207" t="s">
        <v>22493</v>
      </c>
      <c r="AS8320" s="208">
        <v>361.16</v>
      </c>
      <c r="AT8320" s="93"/>
      <c r="AU8320" s="93"/>
      <c r="AV8320" s="93"/>
    </row>
    <row r="8321" spans="35:48" x14ac:dyDescent="0.55000000000000004">
      <c r="AI8321" s="276" t="s">
        <v>68603</v>
      </c>
      <c r="AJ8321" s="277">
        <v>650.91999999999996</v>
      </c>
      <c r="AL8321" s="246" t="s">
        <v>42659</v>
      </c>
      <c r="AM8321" s="247">
        <v>7692</v>
      </c>
      <c r="AO8321" s="226" t="s">
        <v>50098</v>
      </c>
      <c r="AP8321" s="227">
        <v>7206.55</v>
      </c>
      <c r="AR8321" s="207" t="s">
        <v>22494</v>
      </c>
      <c r="AS8321" s="208">
        <v>-243.44</v>
      </c>
      <c r="AT8321" s="93"/>
      <c r="AU8321" s="93"/>
      <c r="AV8321" s="93"/>
    </row>
    <row r="8322" spans="35:48" x14ac:dyDescent="0.55000000000000004">
      <c r="AI8322" s="276" t="s">
        <v>63349</v>
      </c>
      <c r="AJ8322" s="277">
        <v>105</v>
      </c>
      <c r="AL8322" s="246" t="s">
        <v>39259</v>
      </c>
      <c r="AM8322" s="247">
        <v>267994.21999999997</v>
      </c>
      <c r="AO8322" s="226" t="s">
        <v>22579</v>
      </c>
      <c r="AP8322" s="227">
        <v>21279.040000000001</v>
      </c>
      <c r="AR8322" s="207" t="s">
        <v>22495</v>
      </c>
      <c r="AS8322" s="208">
        <v>1373.84</v>
      </c>
      <c r="AT8322" s="93"/>
      <c r="AU8322" s="93"/>
      <c r="AV8322" s="93"/>
    </row>
    <row r="8323" spans="35:48" x14ac:dyDescent="0.55000000000000004">
      <c r="AI8323" s="276" t="s">
        <v>45498</v>
      </c>
      <c r="AJ8323" s="277">
        <v>3809.14</v>
      </c>
      <c r="AL8323" s="246" t="s">
        <v>42660</v>
      </c>
      <c r="AM8323" s="247">
        <v>364779.9</v>
      </c>
      <c r="AO8323" s="226" t="s">
        <v>48055</v>
      </c>
      <c r="AP8323" s="227">
        <v>5861.13</v>
      </c>
      <c r="AR8323" s="207" t="s">
        <v>22496</v>
      </c>
      <c r="AS8323" s="208">
        <v>100852.29</v>
      </c>
      <c r="AT8323" s="93"/>
      <c r="AU8323" s="93"/>
      <c r="AV8323" s="93"/>
    </row>
    <row r="8324" spans="35:48" x14ac:dyDescent="0.55000000000000004">
      <c r="AI8324" s="276" t="s">
        <v>53502</v>
      </c>
      <c r="AJ8324" s="277">
        <v>3728</v>
      </c>
      <c r="AL8324" s="246" t="s">
        <v>64541</v>
      </c>
      <c r="AM8324" s="247">
        <v>7211.71</v>
      </c>
      <c r="AO8324" s="226" t="s">
        <v>39251</v>
      </c>
      <c r="AP8324" s="227">
        <v>2144.2600000000002</v>
      </c>
      <c r="AR8324" s="207" t="s">
        <v>22497</v>
      </c>
      <c r="AS8324" s="208">
        <v>170280</v>
      </c>
      <c r="AT8324" s="93"/>
      <c r="AU8324" s="93"/>
      <c r="AV8324" s="93"/>
    </row>
    <row r="8325" spans="35:48" x14ac:dyDescent="0.55000000000000004">
      <c r="AI8325" s="276" t="s">
        <v>35534</v>
      </c>
      <c r="AJ8325" s="277">
        <v>31604.06</v>
      </c>
      <c r="AL8325" s="246" t="s">
        <v>58578</v>
      </c>
      <c r="AM8325" s="247">
        <v>23449.73</v>
      </c>
      <c r="AO8325" s="226" t="s">
        <v>48056</v>
      </c>
      <c r="AP8325" s="227">
        <v>25.04</v>
      </c>
      <c r="AR8325" s="207" t="s">
        <v>22498</v>
      </c>
      <c r="AS8325" s="208">
        <v>54705.15</v>
      </c>
      <c r="AT8325" s="93"/>
      <c r="AU8325" s="93"/>
      <c r="AV8325" s="93"/>
    </row>
    <row r="8326" spans="35:48" x14ac:dyDescent="0.55000000000000004">
      <c r="AI8326" s="276" t="s">
        <v>53519</v>
      </c>
      <c r="AJ8326" s="277">
        <v>3320.19</v>
      </c>
      <c r="AL8326" s="246" t="s">
        <v>58579</v>
      </c>
      <c r="AM8326" s="247">
        <v>1394.94</v>
      </c>
      <c r="AO8326" s="226" t="s">
        <v>22581</v>
      </c>
      <c r="AP8326" s="227">
        <v>822867.23</v>
      </c>
      <c r="AR8326" s="207" t="s">
        <v>22499</v>
      </c>
      <c r="AS8326" s="208">
        <v>4168.49</v>
      </c>
      <c r="AT8326" s="93"/>
      <c r="AU8326" s="93"/>
      <c r="AV8326" s="93"/>
    </row>
    <row r="8327" spans="35:48" x14ac:dyDescent="0.55000000000000004">
      <c r="AI8327" s="276" t="s">
        <v>53520</v>
      </c>
      <c r="AJ8327" s="277">
        <v>16109.39</v>
      </c>
      <c r="AL8327" s="246" t="s">
        <v>58580</v>
      </c>
      <c r="AM8327" s="247">
        <v>5051.09</v>
      </c>
      <c r="AO8327" s="226" t="s">
        <v>22582</v>
      </c>
      <c r="AP8327" s="227">
        <v>121897.5</v>
      </c>
      <c r="AR8327" s="207" t="s">
        <v>22500</v>
      </c>
      <c r="AS8327" s="208">
        <v>2625</v>
      </c>
      <c r="AT8327" s="93"/>
      <c r="AU8327" s="93"/>
      <c r="AV8327" s="93"/>
    </row>
    <row r="8328" spans="35:48" x14ac:dyDescent="0.55000000000000004">
      <c r="AI8328" s="276" t="s">
        <v>53521</v>
      </c>
      <c r="AJ8328" s="277">
        <v>4853.76</v>
      </c>
      <c r="AL8328" s="246" t="s">
        <v>52873</v>
      </c>
      <c r="AM8328" s="247">
        <v>34721.24</v>
      </c>
      <c r="AO8328" s="226" t="s">
        <v>36425</v>
      </c>
      <c r="AP8328" s="227">
        <v>52155.15</v>
      </c>
      <c r="AR8328" s="207" t="s">
        <v>22501</v>
      </c>
      <c r="AS8328" s="208">
        <v>28387.9</v>
      </c>
      <c r="AT8328" s="93"/>
      <c r="AU8328" s="93"/>
      <c r="AV8328" s="93"/>
    </row>
    <row r="8329" spans="35:48" x14ac:dyDescent="0.55000000000000004">
      <c r="AI8329" s="276" t="s">
        <v>53522</v>
      </c>
      <c r="AJ8329" s="277">
        <v>5847.6</v>
      </c>
      <c r="AL8329" s="246" t="s">
        <v>40398</v>
      </c>
      <c r="AM8329" s="247">
        <v>52070.06</v>
      </c>
      <c r="AO8329" s="226" t="s">
        <v>22583</v>
      </c>
      <c r="AP8329" s="227">
        <v>127036.87</v>
      </c>
      <c r="AR8329" s="207" t="s">
        <v>22502</v>
      </c>
      <c r="AS8329" s="208">
        <v>1851.96</v>
      </c>
      <c r="AT8329" s="93"/>
      <c r="AU8329" s="93"/>
      <c r="AV8329" s="93"/>
    </row>
    <row r="8330" spans="35:48" x14ac:dyDescent="0.55000000000000004">
      <c r="AI8330" s="276" t="s">
        <v>53523</v>
      </c>
      <c r="AJ8330" s="277">
        <v>2305.04</v>
      </c>
      <c r="AL8330" s="246" t="s">
        <v>57570</v>
      </c>
      <c r="AM8330" s="247">
        <v>42144.9</v>
      </c>
      <c r="AO8330" s="226" t="s">
        <v>42655</v>
      </c>
      <c r="AP8330" s="227">
        <v>75708.45</v>
      </c>
      <c r="AR8330" s="207" t="s">
        <v>13750</v>
      </c>
      <c r="AS8330" s="208">
        <v>19115.75</v>
      </c>
      <c r="AT8330" s="93"/>
      <c r="AU8330" s="93"/>
      <c r="AV8330" s="93"/>
    </row>
    <row r="8331" spans="35:48" x14ac:dyDescent="0.55000000000000004">
      <c r="AI8331" s="276" t="s">
        <v>53524</v>
      </c>
      <c r="AJ8331" s="277">
        <v>6003</v>
      </c>
      <c r="AL8331" s="246" t="s">
        <v>52874</v>
      </c>
      <c r="AM8331" s="247">
        <v>3000</v>
      </c>
      <c r="AO8331" s="226" t="s">
        <v>52846</v>
      </c>
      <c r="AP8331" s="227">
        <v>2250</v>
      </c>
      <c r="AR8331" s="207" t="s">
        <v>22503</v>
      </c>
      <c r="AS8331" s="208">
        <v>50080.37</v>
      </c>
      <c r="AT8331" s="93"/>
      <c r="AU8331" s="93"/>
      <c r="AV8331" s="93"/>
    </row>
    <row r="8332" spans="35:48" x14ac:dyDescent="0.55000000000000004">
      <c r="AI8332" s="276" t="s">
        <v>53525</v>
      </c>
      <c r="AJ8332" s="277">
        <v>16374.5</v>
      </c>
      <c r="AL8332" s="246" t="s">
        <v>64542</v>
      </c>
      <c r="AM8332" s="247">
        <v>460.2</v>
      </c>
      <c r="AO8332" s="226" t="s">
        <v>52847</v>
      </c>
      <c r="AP8332" s="227">
        <v>172.11</v>
      </c>
      <c r="AR8332" s="207" t="s">
        <v>13751</v>
      </c>
      <c r="AS8332" s="208">
        <v>12299.35</v>
      </c>
      <c r="AT8332" s="93"/>
      <c r="AU8332" s="93"/>
      <c r="AV8332" s="93"/>
    </row>
    <row r="8333" spans="35:48" x14ac:dyDescent="0.55000000000000004">
      <c r="AI8333" s="276" t="s">
        <v>68604</v>
      </c>
      <c r="AJ8333" s="277">
        <v>401.49</v>
      </c>
      <c r="AL8333" s="246" t="s">
        <v>64543</v>
      </c>
      <c r="AM8333" s="247">
        <v>20362.68</v>
      </c>
      <c r="AO8333" s="226" t="s">
        <v>52848</v>
      </c>
      <c r="AP8333" s="227">
        <v>542.25</v>
      </c>
      <c r="AR8333" s="207" t="s">
        <v>13752</v>
      </c>
      <c r="AS8333" s="208">
        <v>8396.82</v>
      </c>
      <c r="AT8333" s="93"/>
      <c r="AU8333" s="93"/>
      <c r="AV8333" s="93"/>
    </row>
    <row r="8334" spans="35:48" x14ac:dyDescent="0.55000000000000004">
      <c r="AI8334" s="276" t="s">
        <v>53526</v>
      </c>
      <c r="AJ8334" s="277">
        <v>10207.459999999999</v>
      </c>
      <c r="AL8334" s="246" t="s">
        <v>52876</v>
      </c>
      <c r="AM8334" s="247">
        <v>16.47</v>
      </c>
      <c r="AO8334" s="226" t="s">
        <v>52849</v>
      </c>
      <c r="AP8334" s="227">
        <v>1600</v>
      </c>
      <c r="AR8334" s="207" t="s">
        <v>22504</v>
      </c>
      <c r="AS8334" s="208">
        <v>2400</v>
      </c>
      <c r="AT8334" s="93"/>
      <c r="AU8334" s="93"/>
      <c r="AV8334" s="93"/>
    </row>
    <row r="8335" spans="35:48" x14ac:dyDescent="0.55000000000000004">
      <c r="AI8335" s="276" t="s">
        <v>50361</v>
      </c>
      <c r="AJ8335" s="277">
        <v>37.36</v>
      </c>
      <c r="AL8335" s="246" t="s">
        <v>50103</v>
      </c>
      <c r="AM8335" s="247">
        <v>962.7</v>
      </c>
      <c r="AO8335" s="226" t="s">
        <v>48057</v>
      </c>
      <c r="AP8335" s="227">
        <v>10125.66</v>
      </c>
      <c r="AR8335" s="207" t="s">
        <v>22505</v>
      </c>
      <c r="AS8335" s="208">
        <v>7418.52</v>
      </c>
      <c r="AT8335" s="93"/>
      <c r="AU8335" s="93"/>
      <c r="AV8335" s="93"/>
    </row>
    <row r="8336" spans="35:48" x14ac:dyDescent="0.55000000000000004">
      <c r="AI8336" s="276" t="s">
        <v>53528</v>
      </c>
      <c r="AJ8336" s="277">
        <v>852.7</v>
      </c>
      <c r="AL8336" s="246" t="s">
        <v>60566</v>
      </c>
      <c r="AM8336" s="247">
        <v>26976.74</v>
      </c>
      <c r="AO8336" s="226" t="s">
        <v>40389</v>
      </c>
      <c r="AP8336" s="227">
        <v>456162.5</v>
      </c>
      <c r="AR8336" s="207" t="s">
        <v>22506</v>
      </c>
      <c r="AS8336" s="208">
        <v>28800</v>
      </c>
      <c r="AT8336" s="93"/>
      <c r="AU8336" s="93"/>
      <c r="AV8336" s="93"/>
    </row>
    <row r="8337" spans="35:48" x14ac:dyDescent="0.55000000000000004">
      <c r="AI8337" s="276" t="s">
        <v>53529</v>
      </c>
      <c r="AJ8337" s="277">
        <v>85228.32</v>
      </c>
      <c r="AL8337" s="246" t="s">
        <v>63721</v>
      </c>
      <c r="AM8337" s="247">
        <v>15015</v>
      </c>
      <c r="AO8337" s="226" t="s">
        <v>40390</v>
      </c>
      <c r="AP8337" s="227">
        <v>5237125</v>
      </c>
      <c r="AR8337" s="207" t="s">
        <v>22507</v>
      </c>
      <c r="AS8337" s="208">
        <v>4287.25</v>
      </c>
      <c r="AT8337" s="93"/>
      <c r="AU8337" s="93"/>
      <c r="AV8337" s="93"/>
    </row>
    <row r="8338" spans="35:48" x14ac:dyDescent="0.55000000000000004">
      <c r="AI8338" s="276" t="s">
        <v>55350</v>
      </c>
      <c r="AJ8338" s="277">
        <v>83078.460000000006</v>
      </c>
      <c r="AL8338" s="246" t="s">
        <v>63722</v>
      </c>
      <c r="AM8338" s="247">
        <v>3393</v>
      </c>
      <c r="AO8338" s="226" t="s">
        <v>36426</v>
      </c>
      <c r="AP8338" s="227">
        <v>7500</v>
      </c>
      <c r="AR8338" s="207" t="s">
        <v>13754</v>
      </c>
      <c r="AS8338" s="208">
        <v>29904.1</v>
      </c>
      <c r="AT8338" s="93"/>
      <c r="AU8338" s="93"/>
      <c r="AV8338" s="93"/>
    </row>
    <row r="8339" spans="35:48" x14ac:dyDescent="0.55000000000000004">
      <c r="AI8339" s="276" t="s">
        <v>68605</v>
      </c>
      <c r="AJ8339" s="277">
        <v>67408.25</v>
      </c>
      <c r="AL8339" s="246" t="s">
        <v>48063</v>
      </c>
      <c r="AM8339" s="247">
        <v>9000</v>
      </c>
      <c r="AO8339" s="226" t="s">
        <v>36427</v>
      </c>
      <c r="AP8339" s="227">
        <v>435748.23</v>
      </c>
      <c r="AR8339" s="207" t="s">
        <v>13755</v>
      </c>
      <c r="AS8339" s="208">
        <v>37621.49</v>
      </c>
      <c r="AT8339" s="93"/>
      <c r="AU8339" s="93"/>
      <c r="AV8339" s="93"/>
    </row>
    <row r="8340" spans="35:48" x14ac:dyDescent="0.55000000000000004">
      <c r="AI8340" s="276" t="s">
        <v>47206</v>
      </c>
      <c r="AJ8340" s="277">
        <v>1448812.2</v>
      </c>
      <c r="AL8340" s="246" t="s">
        <v>48064</v>
      </c>
      <c r="AM8340" s="247">
        <v>4147.17</v>
      </c>
      <c r="AO8340" s="226" t="s">
        <v>36428</v>
      </c>
      <c r="AP8340" s="227">
        <v>1206039.29</v>
      </c>
      <c r="AR8340" s="207" t="s">
        <v>13756</v>
      </c>
      <c r="AS8340" s="208">
        <v>12160.21</v>
      </c>
      <c r="AT8340" s="93"/>
      <c r="AU8340" s="93"/>
      <c r="AV8340" s="93"/>
    </row>
    <row r="8341" spans="35:48" x14ac:dyDescent="0.55000000000000004">
      <c r="AI8341" s="276" t="s">
        <v>68606</v>
      </c>
      <c r="AJ8341" s="277">
        <v>1632.57</v>
      </c>
      <c r="AL8341" s="246" t="s">
        <v>48065</v>
      </c>
      <c r="AM8341" s="247">
        <v>13268.69</v>
      </c>
      <c r="AO8341" s="226" t="s">
        <v>50099</v>
      </c>
      <c r="AP8341" s="227">
        <v>127.09</v>
      </c>
      <c r="AR8341" s="207" t="s">
        <v>22508</v>
      </c>
      <c r="AS8341" s="208">
        <v>117215.27</v>
      </c>
      <c r="AT8341" s="93"/>
      <c r="AU8341" s="93"/>
      <c r="AV8341" s="93"/>
    </row>
    <row r="8342" spans="35:48" x14ac:dyDescent="0.55000000000000004">
      <c r="AI8342" s="276" t="s">
        <v>47207</v>
      </c>
      <c r="AJ8342" s="277">
        <v>208337.09</v>
      </c>
      <c r="AL8342" s="246" t="s">
        <v>60567</v>
      </c>
      <c r="AM8342" s="247">
        <v>2924.8</v>
      </c>
      <c r="AO8342" s="226" t="s">
        <v>48058</v>
      </c>
      <c r="AP8342" s="227">
        <v>1505</v>
      </c>
      <c r="AR8342" s="207" t="s">
        <v>22509</v>
      </c>
      <c r="AS8342" s="208">
        <v>25864</v>
      </c>
      <c r="AT8342" s="93"/>
      <c r="AU8342" s="93"/>
      <c r="AV8342" s="93"/>
    </row>
    <row r="8343" spans="35:48" x14ac:dyDescent="0.55000000000000004">
      <c r="AI8343" s="276" t="s">
        <v>40589</v>
      </c>
      <c r="AJ8343" s="277">
        <v>52283</v>
      </c>
      <c r="AL8343" s="246" t="s">
        <v>64544</v>
      </c>
      <c r="AM8343" s="247">
        <v>144.91</v>
      </c>
      <c r="AO8343" s="226" t="s">
        <v>35222</v>
      </c>
      <c r="AP8343" s="227">
        <v>30515.97</v>
      </c>
      <c r="AR8343" s="207" t="s">
        <v>22510</v>
      </c>
      <c r="AS8343" s="208">
        <v>18.98</v>
      </c>
      <c r="AT8343" s="93"/>
      <c r="AU8343" s="93"/>
      <c r="AV8343" s="93"/>
    </row>
    <row r="8344" spans="35:48" x14ac:dyDescent="0.55000000000000004">
      <c r="AI8344" s="276" t="s">
        <v>47209</v>
      </c>
      <c r="AJ8344" s="277">
        <v>41585.69</v>
      </c>
      <c r="AL8344" s="246" t="s">
        <v>59667</v>
      </c>
      <c r="AM8344" s="247">
        <v>110788.14</v>
      </c>
      <c r="AO8344" s="226" t="s">
        <v>39252</v>
      </c>
      <c r="AP8344" s="227">
        <v>49115.33</v>
      </c>
      <c r="AR8344" s="207" t="s">
        <v>22511</v>
      </c>
      <c r="AS8344" s="208">
        <v>38215.24</v>
      </c>
      <c r="AT8344" s="93"/>
      <c r="AU8344" s="93"/>
      <c r="AV8344" s="93"/>
    </row>
    <row r="8345" spans="35:48" x14ac:dyDescent="0.55000000000000004">
      <c r="AI8345" s="276" t="s">
        <v>48216</v>
      </c>
      <c r="AJ8345" s="277">
        <v>872335.1</v>
      </c>
      <c r="AL8345" s="246" t="s">
        <v>52877</v>
      </c>
      <c r="AM8345" s="247">
        <v>1495.18</v>
      </c>
      <c r="AO8345" s="226" t="s">
        <v>39253</v>
      </c>
      <c r="AP8345" s="227">
        <v>326302.7</v>
      </c>
      <c r="AR8345" s="207" t="s">
        <v>13757</v>
      </c>
      <c r="AS8345" s="208">
        <v>55543.48</v>
      </c>
      <c r="AT8345" s="93"/>
      <c r="AU8345" s="93"/>
      <c r="AV8345" s="93"/>
    </row>
    <row r="8346" spans="35:48" x14ac:dyDescent="0.55000000000000004">
      <c r="AI8346" s="276" t="s">
        <v>47210</v>
      </c>
      <c r="AJ8346" s="277">
        <v>26779.26</v>
      </c>
      <c r="AL8346" s="246" t="s">
        <v>47037</v>
      </c>
      <c r="AM8346" s="247">
        <v>12516.08</v>
      </c>
      <c r="AO8346" s="226" t="s">
        <v>22586</v>
      </c>
      <c r="AP8346" s="227">
        <v>119447.54</v>
      </c>
      <c r="AR8346" s="207" t="s">
        <v>22512</v>
      </c>
      <c r="AS8346" s="208">
        <v>192973.29</v>
      </c>
      <c r="AT8346" s="93"/>
      <c r="AU8346" s="93"/>
      <c r="AV8346" s="93"/>
    </row>
    <row r="8347" spans="35:48" x14ac:dyDescent="0.55000000000000004">
      <c r="AI8347" s="276" t="s">
        <v>47211</v>
      </c>
      <c r="AJ8347" s="277">
        <v>136123.82</v>
      </c>
      <c r="AL8347" s="246" t="s">
        <v>48066</v>
      </c>
      <c r="AM8347" s="247">
        <v>5577.5</v>
      </c>
      <c r="AO8347" s="226" t="s">
        <v>39254</v>
      </c>
      <c r="AP8347" s="227">
        <v>168934.28</v>
      </c>
      <c r="AR8347" s="207" t="s">
        <v>22513</v>
      </c>
      <c r="AS8347" s="208">
        <v>17896.64</v>
      </c>
      <c r="AT8347" s="93"/>
      <c r="AU8347" s="93"/>
      <c r="AV8347" s="93"/>
    </row>
    <row r="8348" spans="35:48" x14ac:dyDescent="0.55000000000000004">
      <c r="AI8348" s="276" t="s">
        <v>45499</v>
      </c>
      <c r="AJ8348" s="277">
        <v>20628.82</v>
      </c>
      <c r="AL8348" s="246" t="s">
        <v>52879</v>
      </c>
      <c r="AM8348" s="247">
        <v>66.290000000000006</v>
      </c>
      <c r="AO8348" s="226" t="s">
        <v>45118</v>
      </c>
      <c r="AP8348" s="227">
        <v>721450.03</v>
      </c>
      <c r="AR8348" s="207" t="s">
        <v>22514</v>
      </c>
      <c r="AS8348" s="208">
        <v>43359.9</v>
      </c>
      <c r="AT8348" s="93"/>
      <c r="AU8348" s="93"/>
      <c r="AV8348" s="93"/>
    </row>
    <row r="8349" spans="35:48" x14ac:dyDescent="0.55000000000000004">
      <c r="AI8349" s="276" t="s">
        <v>55351</v>
      </c>
      <c r="AJ8349" s="277">
        <v>85689.48</v>
      </c>
      <c r="AL8349" s="246" t="s">
        <v>47038</v>
      </c>
      <c r="AM8349" s="247">
        <v>3874.24</v>
      </c>
      <c r="AO8349" s="226" t="s">
        <v>45119</v>
      </c>
      <c r="AP8349" s="227">
        <v>51305.97</v>
      </c>
      <c r="AR8349" s="207" t="s">
        <v>22515</v>
      </c>
      <c r="AS8349" s="208">
        <v>-2283.63</v>
      </c>
      <c r="AT8349" s="93"/>
      <c r="AU8349" s="93"/>
      <c r="AV8349" s="93"/>
    </row>
    <row r="8350" spans="35:48" x14ac:dyDescent="0.55000000000000004">
      <c r="AI8350" s="276" t="s">
        <v>57776</v>
      </c>
      <c r="AJ8350" s="277">
        <v>58193.9</v>
      </c>
      <c r="AL8350" s="246" t="s">
        <v>64545</v>
      </c>
      <c r="AM8350" s="247">
        <v>70.81</v>
      </c>
      <c r="AO8350" s="226" t="s">
        <v>45120</v>
      </c>
      <c r="AP8350" s="227">
        <v>68537.5</v>
      </c>
      <c r="AR8350" s="207" t="s">
        <v>22516</v>
      </c>
      <c r="AS8350" s="208">
        <v>4059.74</v>
      </c>
      <c r="AT8350" s="93"/>
      <c r="AU8350" s="93"/>
      <c r="AV8350" s="93"/>
    </row>
    <row r="8351" spans="35:48" x14ac:dyDescent="0.55000000000000004">
      <c r="AI8351" s="276" t="s">
        <v>57777</v>
      </c>
      <c r="AJ8351" s="277">
        <v>18068.2</v>
      </c>
      <c r="AL8351" s="246" t="s">
        <v>63723</v>
      </c>
      <c r="AM8351" s="247">
        <v>4138.33</v>
      </c>
      <c r="AO8351" s="226" t="s">
        <v>45121</v>
      </c>
      <c r="AP8351" s="227">
        <v>5243.12</v>
      </c>
      <c r="AR8351" s="207" t="s">
        <v>22517</v>
      </c>
      <c r="AS8351" s="208">
        <v>5214</v>
      </c>
      <c r="AT8351" s="93"/>
      <c r="AU8351" s="93"/>
      <c r="AV8351" s="93"/>
    </row>
    <row r="8352" spans="35:48" x14ac:dyDescent="0.55000000000000004">
      <c r="AI8352" s="276" t="s">
        <v>58657</v>
      </c>
      <c r="AJ8352" s="277">
        <v>234</v>
      </c>
      <c r="AL8352" s="246" t="s">
        <v>63234</v>
      </c>
      <c r="AM8352" s="247">
        <v>350.84</v>
      </c>
      <c r="AO8352" s="226" t="s">
        <v>22629</v>
      </c>
      <c r="AP8352" s="227">
        <v>24380</v>
      </c>
      <c r="AR8352" s="207" t="s">
        <v>22518</v>
      </c>
      <c r="AS8352" s="208">
        <v>50631.68</v>
      </c>
      <c r="AT8352" s="93"/>
      <c r="AU8352" s="93"/>
      <c r="AV8352" s="93"/>
    </row>
    <row r="8353" spans="35:48" x14ac:dyDescent="0.55000000000000004">
      <c r="AI8353" s="276" t="s">
        <v>58658</v>
      </c>
      <c r="AJ8353" s="277">
        <v>7781.6</v>
      </c>
      <c r="AL8353" s="246" t="s">
        <v>63235</v>
      </c>
      <c r="AM8353" s="247">
        <v>2150.5</v>
      </c>
      <c r="AO8353" s="226" t="s">
        <v>33780</v>
      </c>
      <c r="AP8353" s="227">
        <v>8500</v>
      </c>
      <c r="AR8353" s="207" t="s">
        <v>22519</v>
      </c>
      <c r="AS8353" s="208">
        <v>146358.62</v>
      </c>
      <c r="AT8353" s="93"/>
      <c r="AU8353" s="93"/>
      <c r="AV8353" s="93"/>
    </row>
    <row r="8354" spans="35:48" x14ac:dyDescent="0.55000000000000004">
      <c r="AI8354" s="276" t="s">
        <v>56505</v>
      </c>
      <c r="AJ8354" s="277">
        <v>3729.64</v>
      </c>
      <c r="AL8354" s="246" t="s">
        <v>63236</v>
      </c>
      <c r="AM8354" s="247">
        <v>112.82</v>
      </c>
      <c r="AO8354" s="226" t="s">
        <v>50100</v>
      </c>
      <c r="AP8354" s="227">
        <v>22677</v>
      </c>
      <c r="AR8354" s="207" t="s">
        <v>22520</v>
      </c>
      <c r="AS8354" s="208">
        <v>41250.230000000003</v>
      </c>
      <c r="AT8354" s="93"/>
      <c r="AU8354" s="93"/>
      <c r="AV8354" s="93"/>
    </row>
    <row r="8355" spans="35:48" x14ac:dyDescent="0.55000000000000004">
      <c r="AI8355" s="276" t="s">
        <v>64820</v>
      </c>
      <c r="AJ8355" s="277">
        <v>8257.56</v>
      </c>
      <c r="AL8355" s="246" t="s">
        <v>63237</v>
      </c>
      <c r="AM8355" s="247">
        <v>7592.1</v>
      </c>
      <c r="AO8355" s="226" t="s">
        <v>22630</v>
      </c>
      <c r="AP8355" s="227">
        <v>5852</v>
      </c>
      <c r="AR8355" s="207" t="s">
        <v>22521</v>
      </c>
      <c r="AS8355" s="208">
        <v>18225.37</v>
      </c>
      <c r="AT8355" s="93"/>
      <c r="AU8355" s="93"/>
      <c r="AV8355" s="93"/>
    </row>
    <row r="8356" spans="35:48" x14ac:dyDescent="0.55000000000000004">
      <c r="AI8356" s="276" t="s">
        <v>56506</v>
      </c>
      <c r="AJ8356" s="277">
        <v>7080</v>
      </c>
      <c r="AL8356" s="246" t="s">
        <v>63238</v>
      </c>
      <c r="AM8356" s="247">
        <v>774.3</v>
      </c>
      <c r="AO8356" s="226" t="s">
        <v>48961</v>
      </c>
      <c r="AP8356" s="227">
        <v>2543</v>
      </c>
      <c r="AR8356" s="207" t="s">
        <v>22522</v>
      </c>
      <c r="AS8356" s="208">
        <v>49917.19</v>
      </c>
      <c r="AT8356" s="93"/>
      <c r="AU8356" s="93"/>
      <c r="AV8356" s="93"/>
    </row>
    <row r="8357" spans="35:48" x14ac:dyDescent="0.55000000000000004">
      <c r="AI8357" s="276" t="s">
        <v>40590</v>
      </c>
      <c r="AJ8357" s="277">
        <v>232785.04</v>
      </c>
      <c r="AL8357" s="246" t="s">
        <v>63239</v>
      </c>
      <c r="AM8357" s="247">
        <v>2253.58</v>
      </c>
      <c r="AO8357" s="226" t="s">
        <v>52850</v>
      </c>
      <c r="AP8357" s="227">
        <v>3250</v>
      </c>
      <c r="AR8357" s="207" t="s">
        <v>22523</v>
      </c>
      <c r="AS8357" s="208">
        <v>17363.86</v>
      </c>
      <c r="AT8357" s="93"/>
      <c r="AU8357" s="93"/>
      <c r="AV8357" s="93"/>
    </row>
    <row r="8358" spans="35:48" x14ac:dyDescent="0.55000000000000004">
      <c r="AI8358" s="276" t="s">
        <v>47212</v>
      </c>
      <c r="AJ8358" s="277">
        <v>747675.69</v>
      </c>
      <c r="AL8358" s="246" t="s">
        <v>63240</v>
      </c>
      <c r="AM8358" s="247">
        <v>87.72</v>
      </c>
      <c r="AO8358" s="226" t="s">
        <v>52851</v>
      </c>
      <c r="AP8358" s="227">
        <v>2000</v>
      </c>
      <c r="AR8358" s="207" t="s">
        <v>22524</v>
      </c>
      <c r="AS8358" s="208">
        <v>21846.05</v>
      </c>
      <c r="AT8358" s="93"/>
      <c r="AU8358" s="93"/>
      <c r="AV8358" s="93"/>
    </row>
    <row r="8359" spans="35:48" x14ac:dyDescent="0.55000000000000004">
      <c r="AI8359" s="276" t="s">
        <v>47213</v>
      </c>
      <c r="AJ8359" s="277">
        <v>475738.96</v>
      </c>
      <c r="AL8359" s="246" t="s">
        <v>64546</v>
      </c>
      <c r="AM8359" s="247">
        <v>51.36</v>
      </c>
      <c r="AO8359" s="226" t="s">
        <v>35225</v>
      </c>
      <c r="AP8359" s="227">
        <v>42550</v>
      </c>
      <c r="AR8359" s="207" t="s">
        <v>22525</v>
      </c>
      <c r="AS8359" s="208">
        <v>108200</v>
      </c>
      <c r="AT8359" s="93"/>
      <c r="AU8359" s="93"/>
      <c r="AV8359" s="93"/>
    </row>
    <row r="8360" spans="35:48" x14ac:dyDescent="0.55000000000000004">
      <c r="AI8360" s="276" t="s">
        <v>58325</v>
      </c>
      <c r="AJ8360" s="277">
        <v>2218235.36</v>
      </c>
      <c r="AL8360" s="246" t="s">
        <v>58875</v>
      </c>
      <c r="AM8360" s="247">
        <v>3458</v>
      </c>
      <c r="AO8360" s="226" t="s">
        <v>35226</v>
      </c>
      <c r="AP8360" s="227">
        <v>15300</v>
      </c>
      <c r="AR8360" s="207" t="s">
        <v>22526</v>
      </c>
      <c r="AS8360" s="208">
        <v>2687.52</v>
      </c>
      <c r="AT8360" s="93"/>
      <c r="AU8360" s="93"/>
      <c r="AV8360" s="93"/>
    </row>
    <row r="8361" spans="35:48" x14ac:dyDescent="0.55000000000000004">
      <c r="AI8361" s="276" t="s">
        <v>45501</v>
      </c>
      <c r="AJ8361" s="277">
        <v>495210.18</v>
      </c>
      <c r="AL8361" s="246" t="s">
        <v>64547</v>
      </c>
      <c r="AM8361" s="247">
        <v>2055.2800000000002</v>
      </c>
      <c r="AO8361" s="226" t="s">
        <v>35227</v>
      </c>
      <c r="AP8361" s="227">
        <v>3192.76</v>
      </c>
      <c r="AR8361" s="207" t="s">
        <v>22527</v>
      </c>
      <c r="AS8361" s="208">
        <v>19064</v>
      </c>
      <c r="AT8361" s="93"/>
      <c r="AU8361" s="93"/>
      <c r="AV8361" s="93"/>
    </row>
    <row r="8362" spans="35:48" x14ac:dyDescent="0.55000000000000004">
      <c r="AI8362" s="276" t="s">
        <v>63351</v>
      </c>
      <c r="AJ8362" s="277">
        <v>918950.24</v>
      </c>
      <c r="AL8362" s="246" t="s">
        <v>57571</v>
      </c>
      <c r="AM8362" s="247">
        <v>103290.44</v>
      </c>
      <c r="AO8362" s="226" t="s">
        <v>35228</v>
      </c>
      <c r="AP8362" s="227">
        <v>1237.5</v>
      </c>
      <c r="AR8362" s="207" t="s">
        <v>22528</v>
      </c>
      <c r="AS8362" s="208">
        <v>21964.959999999999</v>
      </c>
      <c r="AT8362" s="93"/>
      <c r="AU8362" s="93"/>
      <c r="AV8362" s="93"/>
    </row>
    <row r="8363" spans="35:48" x14ac:dyDescent="0.55000000000000004">
      <c r="AI8363" s="276" t="s">
        <v>53532</v>
      </c>
      <c r="AJ8363" s="277">
        <v>871042.87</v>
      </c>
      <c r="AL8363" s="246" t="s">
        <v>50104</v>
      </c>
      <c r="AM8363" s="247">
        <v>8910</v>
      </c>
      <c r="AO8363" s="226" t="s">
        <v>35229</v>
      </c>
      <c r="AP8363" s="227">
        <v>2272.4499999999998</v>
      </c>
      <c r="AR8363" s="207" t="s">
        <v>22529</v>
      </c>
      <c r="AS8363" s="208">
        <v>172454.04</v>
      </c>
      <c r="AT8363" s="93"/>
      <c r="AU8363" s="93"/>
      <c r="AV8363" s="93"/>
    </row>
    <row r="8364" spans="35:48" x14ac:dyDescent="0.55000000000000004">
      <c r="AI8364" s="276" t="s">
        <v>47214</v>
      </c>
      <c r="AJ8364" s="277">
        <v>16000</v>
      </c>
      <c r="AL8364" s="246" t="s">
        <v>56276</v>
      </c>
      <c r="AM8364" s="247">
        <v>18418.2</v>
      </c>
      <c r="AO8364" s="226" t="s">
        <v>35230</v>
      </c>
      <c r="AP8364" s="227">
        <v>291.29000000000002</v>
      </c>
      <c r="AR8364" s="207" t="s">
        <v>22530</v>
      </c>
      <c r="AS8364" s="208">
        <v>12555.7</v>
      </c>
      <c r="AT8364" s="93"/>
      <c r="AU8364" s="93"/>
      <c r="AV8364" s="93"/>
    </row>
    <row r="8365" spans="35:48" x14ac:dyDescent="0.55000000000000004">
      <c r="AI8365" s="276" t="s">
        <v>59429</v>
      </c>
      <c r="AJ8365" s="277">
        <v>298871.34000000003</v>
      </c>
      <c r="AL8365" s="246" t="s">
        <v>64548</v>
      </c>
      <c r="AM8365" s="247">
        <v>341.27</v>
      </c>
      <c r="AO8365" s="226" t="s">
        <v>35904</v>
      </c>
      <c r="AP8365" s="227">
        <v>53166.63</v>
      </c>
      <c r="AR8365" s="207" t="s">
        <v>22531</v>
      </c>
      <c r="AS8365" s="208">
        <v>25620.9</v>
      </c>
      <c r="AT8365" s="93"/>
      <c r="AU8365" s="93"/>
      <c r="AV8365" s="93"/>
    </row>
    <row r="8366" spans="35:48" x14ac:dyDescent="0.55000000000000004">
      <c r="AI8366" s="276" t="s">
        <v>45502</v>
      </c>
      <c r="AJ8366" s="277">
        <v>106245.3</v>
      </c>
      <c r="AL8366" s="246" t="s">
        <v>56277</v>
      </c>
      <c r="AM8366" s="247">
        <v>1527.18</v>
      </c>
      <c r="AO8366" s="226" t="s">
        <v>35905</v>
      </c>
      <c r="AP8366" s="227">
        <v>4025.81</v>
      </c>
      <c r="AR8366" s="207" t="s">
        <v>22532</v>
      </c>
      <c r="AS8366" s="208">
        <v>277956.40000000002</v>
      </c>
      <c r="AT8366" s="93"/>
      <c r="AU8366" s="93"/>
      <c r="AV8366" s="93"/>
    </row>
    <row r="8367" spans="35:48" x14ac:dyDescent="0.55000000000000004">
      <c r="AI8367" s="276" t="s">
        <v>48217</v>
      </c>
      <c r="AJ8367" s="277">
        <v>596603.13</v>
      </c>
      <c r="AL8367" s="246" t="s">
        <v>61473</v>
      </c>
      <c r="AM8367" s="247">
        <v>2537</v>
      </c>
      <c r="AO8367" s="226" t="s">
        <v>35906</v>
      </c>
      <c r="AP8367" s="227">
        <v>3190</v>
      </c>
      <c r="AR8367" s="207" t="s">
        <v>22533</v>
      </c>
      <c r="AS8367" s="208">
        <v>303.10000000000002</v>
      </c>
      <c r="AT8367" s="93"/>
      <c r="AU8367" s="93"/>
      <c r="AV8367" s="93"/>
    </row>
    <row r="8368" spans="35:48" x14ac:dyDescent="0.55000000000000004">
      <c r="AI8368" s="276" t="s">
        <v>48218</v>
      </c>
      <c r="AJ8368" s="277">
        <v>211004.01</v>
      </c>
      <c r="AL8368" s="246" t="s">
        <v>60568</v>
      </c>
      <c r="AM8368" s="247">
        <v>8170.02</v>
      </c>
      <c r="AO8368" s="226" t="s">
        <v>35907</v>
      </c>
      <c r="AP8368" s="227">
        <v>4674.78</v>
      </c>
      <c r="AR8368" s="207" t="s">
        <v>22534</v>
      </c>
      <c r="AS8368" s="208">
        <v>31468.9</v>
      </c>
      <c r="AT8368" s="93"/>
      <c r="AU8368" s="93"/>
      <c r="AV8368" s="93"/>
    </row>
    <row r="8369" spans="35:48" x14ac:dyDescent="0.55000000000000004">
      <c r="AI8369" s="276" t="s">
        <v>61556</v>
      </c>
      <c r="AJ8369" s="277">
        <v>-65431.519999999997</v>
      </c>
      <c r="AL8369" s="246" t="s">
        <v>60569</v>
      </c>
      <c r="AM8369" s="247">
        <v>625.02</v>
      </c>
      <c r="AO8369" s="226" t="s">
        <v>52852</v>
      </c>
      <c r="AP8369" s="227">
        <v>19010</v>
      </c>
      <c r="AR8369" s="207" t="s">
        <v>22535</v>
      </c>
      <c r="AS8369" s="208">
        <v>6449</v>
      </c>
      <c r="AT8369" s="93"/>
      <c r="AU8369" s="93"/>
      <c r="AV8369" s="93"/>
    </row>
    <row r="8370" spans="35:48" x14ac:dyDescent="0.55000000000000004">
      <c r="AI8370" s="276" t="s">
        <v>68607</v>
      </c>
      <c r="AJ8370" s="277">
        <v>171448.81</v>
      </c>
      <c r="AL8370" s="246" t="s">
        <v>60570</v>
      </c>
      <c r="AM8370" s="247">
        <v>2001.66</v>
      </c>
      <c r="AO8370" s="226" t="s">
        <v>52853</v>
      </c>
      <c r="AP8370" s="227">
        <v>4938.5</v>
      </c>
      <c r="AR8370" s="207" t="s">
        <v>22536</v>
      </c>
      <c r="AS8370" s="208">
        <v>19800</v>
      </c>
      <c r="AT8370" s="93"/>
      <c r="AU8370" s="93"/>
      <c r="AV8370" s="93"/>
    </row>
    <row r="8371" spans="35:48" x14ac:dyDescent="0.55000000000000004">
      <c r="AI8371" s="276" t="s">
        <v>68608</v>
      </c>
      <c r="AJ8371" s="277">
        <v>403.14</v>
      </c>
      <c r="AL8371" s="246" t="s">
        <v>57572</v>
      </c>
      <c r="AM8371" s="247">
        <v>440.35</v>
      </c>
      <c r="AO8371" s="226" t="s">
        <v>52854</v>
      </c>
      <c r="AP8371" s="227">
        <v>1544</v>
      </c>
      <c r="AR8371" s="207" t="s">
        <v>22537</v>
      </c>
      <c r="AS8371" s="208">
        <v>2110.1999999999998</v>
      </c>
      <c r="AT8371" s="93"/>
      <c r="AU8371" s="93"/>
      <c r="AV8371" s="93"/>
    </row>
    <row r="8372" spans="35:48" x14ac:dyDescent="0.55000000000000004">
      <c r="AI8372" s="276" t="s">
        <v>70085</v>
      </c>
      <c r="AJ8372" s="277">
        <v>60</v>
      </c>
      <c r="AL8372" s="246" t="s">
        <v>22774</v>
      </c>
      <c r="AM8372" s="247">
        <v>1122.8499999999999</v>
      </c>
      <c r="AO8372" s="226" t="s">
        <v>45122</v>
      </c>
      <c r="AP8372" s="227">
        <v>31000</v>
      </c>
      <c r="AR8372" s="207" t="s">
        <v>22538</v>
      </c>
      <c r="AS8372" s="208">
        <v>2749.58</v>
      </c>
      <c r="AT8372" s="93"/>
      <c r="AU8372" s="93"/>
      <c r="AV8372" s="93"/>
    </row>
    <row r="8373" spans="35:48" x14ac:dyDescent="0.55000000000000004">
      <c r="AI8373" s="276" t="s">
        <v>62216</v>
      </c>
      <c r="AJ8373" s="277">
        <v>228</v>
      </c>
      <c r="AL8373" s="246" t="s">
        <v>59668</v>
      </c>
      <c r="AM8373" s="247">
        <v>2000</v>
      </c>
      <c r="AO8373" s="226" t="s">
        <v>45123</v>
      </c>
      <c r="AP8373" s="227">
        <v>2003</v>
      </c>
      <c r="AR8373" s="207" t="s">
        <v>22539</v>
      </c>
      <c r="AS8373" s="208">
        <v>1079.74</v>
      </c>
      <c r="AT8373" s="93"/>
      <c r="AU8373" s="93"/>
      <c r="AV8373" s="93"/>
    </row>
    <row r="8374" spans="35:48" x14ac:dyDescent="0.55000000000000004">
      <c r="AI8374" s="276" t="s">
        <v>53534</v>
      </c>
      <c r="AJ8374" s="277">
        <v>96506.36</v>
      </c>
      <c r="AL8374" s="246" t="s">
        <v>59669</v>
      </c>
      <c r="AM8374" s="247">
        <v>153</v>
      </c>
      <c r="AO8374" s="226" t="s">
        <v>22645</v>
      </c>
      <c r="AP8374" s="227">
        <v>2527</v>
      </c>
      <c r="AR8374" s="207" t="s">
        <v>22540</v>
      </c>
      <c r="AS8374" s="208">
        <v>600</v>
      </c>
      <c r="AT8374" s="93"/>
      <c r="AU8374" s="93"/>
      <c r="AV8374" s="93"/>
    </row>
    <row r="8375" spans="35:48" x14ac:dyDescent="0.55000000000000004">
      <c r="AI8375" s="276" t="s">
        <v>53535</v>
      </c>
      <c r="AJ8375" s="277">
        <v>11779.79</v>
      </c>
      <c r="AL8375" s="246" t="s">
        <v>59670</v>
      </c>
      <c r="AM8375" s="247">
        <v>342</v>
      </c>
      <c r="AO8375" s="226" t="s">
        <v>45124</v>
      </c>
      <c r="AP8375" s="227">
        <v>66562.91</v>
      </c>
      <c r="AR8375" s="207" t="s">
        <v>22541</v>
      </c>
      <c r="AS8375" s="208">
        <v>3529.15</v>
      </c>
      <c r="AT8375" s="93"/>
      <c r="AU8375" s="93"/>
      <c r="AV8375" s="93"/>
    </row>
    <row r="8376" spans="35:48" x14ac:dyDescent="0.55000000000000004">
      <c r="AI8376" s="276" t="s">
        <v>49115</v>
      </c>
      <c r="AJ8376" s="277">
        <v>359.25</v>
      </c>
      <c r="AL8376" s="246" t="s">
        <v>59671</v>
      </c>
      <c r="AM8376" s="247">
        <v>4000</v>
      </c>
      <c r="AO8376" s="226" t="s">
        <v>45125</v>
      </c>
      <c r="AP8376" s="227">
        <v>5092.09</v>
      </c>
      <c r="AR8376" s="207" t="s">
        <v>22542</v>
      </c>
      <c r="AS8376" s="208">
        <v>6767.89</v>
      </c>
      <c r="AT8376" s="93"/>
      <c r="AU8376" s="93"/>
      <c r="AV8376" s="93"/>
    </row>
    <row r="8377" spans="35:48" x14ac:dyDescent="0.55000000000000004">
      <c r="AI8377" s="276" t="s">
        <v>45503</v>
      </c>
      <c r="AJ8377" s="277">
        <v>750</v>
      </c>
      <c r="AL8377" s="246" t="s">
        <v>59672</v>
      </c>
      <c r="AM8377" s="247">
        <v>306</v>
      </c>
      <c r="AO8377" s="226" t="s">
        <v>22648</v>
      </c>
      <c r="AP8377" s="227">
        <v>56042.23</v>
      </c>
      <c r="AR8377" s="207" t="s">
        <v>22543</v>
      </c>
      <c r="AS8377" s="208">
        <v>2859.45</v>
      </c>
      <c r="AT8377" s="93"/>
      <c r="AU8377" s="93"/>
      <c r="AV8377" s="93"/>
    </row>
    <row r="8378" spans="35:48" x14ac:dyDescent="0.55000000000000004">
      <c r="AI8378" s="276" t="s">
        <v>68609</v>
      </c>
      <c r="AJ8378" s="277">
        <v>29898.26</v>
      </c>
      <c r="AL8378" s="246" t="s">
        <v>59673</v>
      </c>
      <c r="AM8378" s="247">
        <v>847</v>
      </c>
      <c r="AO8378" s="226" t="s">
        <v>36433</v>
      </c>
      <c r="AP8378" s="227">
        <v>4005</v>
      </c>
      <c r="AR8378" s="207" t="s">
        <v>22544</v>
      </c>
      <c r="AS8378" s="208">
        <v>1498.42</v>
      </c>
      <c r="AT8378" s="93"/>
      <c r="AU8378" s="93"/>
      <c r="AV8378" s="93"/>
    </row>
    <row r="8379" spans="35:48" x14ac:dyDescent="0.55000000000000004">
      <c r="AI8379" s="276" t="s">
        <v>68610</v>
      </c>
      <c r="AJ8379" s="277">
        <v>5461.86</v>
      </c>
      <c r="AL8379" s="246" t="s">
        <v>55229</v>
      </c>
      <c r="AM8379" s="247">
        <v>1592</v>
      </c>
      <c r="AO8379" s="226" t="s">
        <v>48059</v>
      </c>
      <c r="AP8379" s="227">
        <v>3053.4</v>
      </c>
      <c r="AR8379" s="207" t="s">
        <v>22545</v>
      </c>
      <c r="AS8379" s="208">
        <v>2820</v>
      </c>
      <c r="AT8379" s="93"/>
      <c r="AU8379" s="93"/>
      <c r="AV8379" s="93"/>
    </row>
    <row r="8380" spans="35:48" x14ac:dyDescent="0.55000000000000004">
      <c r="AI8380" s="276" t="s">
        <v>68611</v>
      </c>
      <c r="AJ8380" s="277">
        <v>194.16</v>
      </c>
      <c r="AL8380" s="246" t="s">
        <v>55230</v>
      </c>
      <c r="AM8380" s="247">
        <v>498</v>
      </c>
      <c r="AO8380" s="226" t="s">
        <v>48060</v>
      </c>
      <c r="AP8380" s="227">
        <v>233.6</v>
      </c>
      <c r="AR8380" s="207" t="s">
        <v>22546</v>
      </c>
      <c r="AS8380" s="208">
        <v>532.36</v>
      </c>
      <c r="AT8380" s="93"/>
      <c r="AU8380" s="93"/>
      <c r="AV8380" s="93"/>
    </row>
    <row r="8381" spans="35:48" x14ac:dyDescent="0.55000000000000004">
      <c r="AI8381" s="276" t="s">
        <v>68612</v>
      </c>
      <c r="AJ8381" s="277">
        <v>4768.7700000000004</v>
      </c>
      <c r="AL8381" s="246" t="s">
        <v>50109</v>
      </c>
      <c r="AM8381" s="247">
        <v>909.6</v>
      </c>
      <c r="AO8381" s="226" t="s">
        <v>40391</v>
      </c>
      <c r="AP8381" s="227">
        <v>32212.89</v>
      </c>
      <c r="AR8381" s="207" t="s">
        <v>22547</v>
      </c>
      <c r="AS8381" s="208">
        <v>37167.5</v>
      </c>
      <c r="AT8381" s="93"/>
      <c r="AU8381" s="93"/>
      <c r="AV8381" s="93"/>
    </row>
    <row r="8382" spans="35:48" x14ac:dyDescent="0.55000000000000004">
      <c r="AI8382" s="276" t="s">
        <v>68613</v>
      </c>
      <c r="AJ8382" s="277">
        <v>3084.77</v>
      </c>
      <c r="AL8382" s="246" t="s">
        <v>13811</v>
      </c>
      <c r="AM8382" s="247">
        <v>34.89</v>
      </c>
      <c r="AO8382" s="226" t="s">
        <v>40392</v>
      </c>
      <c r="AP8382" s="227">
        <v>30199.34</v>
      </c>
      <c r="AR8382" s="207" t="s">
        <v>22548</v>
      </c>
      <c r="AS8382" s="208">
        <v>10561.8</v>
      </c>
      <c r="AT8382" s="93"/>
      <c r="AU8382" s="93"/>
      <c r="AV8382" s="93"/>
    </row>
    <row r="8383" spans="35:48" x14ac:dyDescent="0.55000000000000004">
      <c r="AI8383" s="276" t="s">
        <v>68614</v>
      </c>
      <c r="AJ8383" s="277">
        <v>10444.68</v>
      </c>
      <c r="AL8383" s="246" t="s">
        <v>22845</v>
      </c>
      <c r="AM8383" s="247">
        <v>1053.23</v>
      </c>
      <c r="AO8383" s="226" t="s">
        <v>40393</v>
      </c>
      <c r="AP8383" s="227">
        <v>4685.92</v>
      </c>
      <c r="AR8383" s="207" t="s">
        <v>22549</v>
      </c>
      <c r="AS8383" s="208">
        <v>36766.910000000003</v>
      </c>
      <c r="AT8383" s="93"/>
      <c r="AU8383" s="93"/>
      <c r="AV8383" s="93"/>
    </row>
    <row r="8384" spans="35:48" x14ac:dyDescent="0.55000000000000004">
      <c r="AI8384" s="276" t="s">
        <v>69892</v>
      </c>
      <c r="AJ8384" s="277">
        <v>4499.99</v>
      </c>
      <c r="AL8384" s="246" t="s">
        <v>22850</v>
      </c>
      <c r="AM8384" s="247">
        <v>32.020000000000003</v>
      </c>
      <c r="AO8384" s="226" t="s">
        <v>47032</v>
      </c>
      <c r="AP8384" s="227">
        <v>29813.5</v>
      </c>
      <c r="AR8384" s="207" t="s">
        <v>22550</v>
      </c>
      <c r="AS8384" s="208">
        <v>5273.36</v>
      </c>
      <c r="AT8384" s="93"/>
      <c r="AU8384" s="93"/>
      <c r="AV8384" s="93"/>
    </row>
    <row r="8385" spans="35:48" x14ac:dyDescent="0.55000000000000004">
      <c r="AI8385" s="276" t="s">
        <v>70735</v>
      </c>
      <c r="AJ8385" s="277">
        <v>9517.82</v>
      </c>
      <c r="AL8385" s="246" t="s">
        <v>22851</v>
      </c>
      <c r="AM8385" s="247">
        <v>1072.57</v>
      </c>
      <c r="AO8385" s="226" t="s">
        <v>39255</v>
      </c>
      <c r="AP8385" s="227">
        <v>36710</v>
      </c>
      <c r="AR8385" s="207" t="s">
        <v>22551</v>
      </c>
      <c r="AS8385" s="208">
        <v>7979.36</v>
      </c>
      <c r="AT8385" s="93"/>
      <c r="AU8385" s="93"/>
      <c r="AV8385" s="93"/>
    </row>
    <row r="8386" spans="35:48" x14ac:dyDescent="0.55000000000000004">
      <c r="AI8386" s="276" t="s">
        <v>70736</v>
      </c>
      <c r="AJ8386" s="277">
        <v>22.58</v>
      </c>
      <c r="AL8386" s="246" t="s">
        <v>22853</v>
      </c>
      <c r="AM8386" s="247">
        <v>207</v>
      </c>
      <c r="AO8386" s="226" t="s">
        <v>45126</v>
      </c>
      <c r="AP8386" s="227">
        <v>730</v>
      </c>
      <c r="AR8386" s="207" t="s">
        <v>22552</v>
      </c>
      <c r="AS8386" s="208">
        <v>939.59</v>
      </c>
      <c r="AT8386" s="93"/>
      <c r="AU8386" s="93"/>
      <c r="AV8386" s="93"/>
    </row>
    <row r="8387" spans="35:48" x14ac:dyDescent="0.55000000000000004">
      <c r="AI8387" s="276" t="s">
        <v>70737</v>
      </c>
      <c r="AJ8387" s="277">
        <v>22803.52</v>
      </c>
      <c r="AL8387" s="246" t="s">
        <v>57573</v>
      </c>
      <c r="AM8387" s="247">
        <v>4225.91</v>
      </c>
      <c r="AO8387" s="226" t="s">
        <v>52855</v>
      </c>
      <c r="AP8387" s="227">
        <v>1577.31</v>
      </c>
      <c r="AR8387" s="207" t="s">
        <v>22553</v>
      </c>
      <c r="AS8387" s="208">
        <v>2873.18</v>
      </c>
      <c r="AT8387" s="93"/>
      <c r="AU8387" s="93"/>
      <c r="AV8387" s="93"/>
    </row>
    <row r="8388" spans="35:48" x14ac:dyDescent="0.55000000000000004">
      <c r="AI8388" s="276" t="s">
        <v>69786</v>
      </c>
      <c r="AJ8388" s="277">
        <v>28885.03</v>
      </c>
      <c r="AL8388" s="246" t="s">
        <v>52882</v>
      </c>
      <c r="AM8388" s="247">
        <v>2301.61</v>
      </c>
      <c r="AO8388" s="226" t="s">
        <v>52856</v>
      </c>
      <c r="AP8388" s="227">
        <v>120.69</v>
      </c>
      <c r="AR8388" s="207" t="s">
        <v>22554</v>
      </c>
      <c r="AS8388" s="208">
        <v>763.11</v>
      </c>
      <c r="AT8388" s="93"/>
      <c r="AU8388" s="93"/>
      <c r="AV8388" s="93"/>
    </row>
    <row r="8389" spans="35:48" x14ac:dyDescent="0.55000000000000004">
      <c r="AI8389" s="276" t="s">
        <v>70196</v>
      </c>
      <c r="AJ8389" s="277">
        <v>1423.74</v>
      </c>
      <c r="AL8389" s="246" t="s">
        <v>52883</v>
      </c>
      <c r="AM8389" s="247">
        <v>499.37</v>
      </c>
      <c r="AO8389" s="226" t="s">
        <v>52857</v>
      </c>
      <c r="AP8389" s="227">
        <v>8687.5</v>
      </c>
      <c r="AR8389" s="207" t="s">
        <v>22555</v>
      </c>
      <c r="AS8389" s="208">
        <v>324</v>
      </c>
      <c r="AT8389" s="93"/>
      <c r="AU8389" s="93"/>
      <c r="AV8389" s="93"/>
    </row>
    <row r="8390" spans="35:48" x14ac:dyDescent="0.55000000000000004">
      <c r="AI8390" s="276" t="s">
        <v>69787</v>
      </c>
      <c r="AJ8390" s="277">
        <v>96486.17</v>
      </c>
      <c r="AL8390" s="246" t="s">
        <v>52884</v>
      </c>
      <c r="AM8390" s="247">
        <v>1599.24</v>
      </c>
      <c r="AO8390" s="226" t="s">
        <v>45127</v>
      </c>
      <c r="AP8390" s="227">
        <v>54222.77</v>
      </c>
      <c r="AR8390" s="207" t="s">
        <v>22556</v>
      </c>
      <c r="AS8390" s="208">
        <v>94375.21</v>
      </c>
      <c r="AT8390" s="93"/>
      <c r="AU8390" s="93"/>
      <c r="AV8390" s="93"/>
    </row>
    <row r="8391" spans="35:48" x14ac:dyDescent="0.55000000000000004">
      <c r="AI8391" s="276" t="s">
        <v>68615</v>
      </c>
      <c r="AJ8391" s="277">
        <v>5268.14</v>
      </c>
      <c r="AL8391" s="246" t="s">
        <v>52885</v>
      </c>
      <c r="AM8391" s="247">
        <v>285.77999999999997</v>
      </c>
      <c r="AO8391" s="226" t="s">
        <v>52858</v>
      </c>
      <c r="AP8391" s="227">
        <v>14556.36</v>
      </c>
      <c r="AR8391" s="207" t="s">
        <v>22557</v>
      </c>
      <c r="AS8391" s="208">
        <v>56547.34</v>
      </c>
      <c r="AT8391" s="93"/>
      <c r="AU8391" s="93"/>
      <c r="AV8391" s="93"/>
    </row>
    <row r="8392" spans="35:48" x14ac:dyDescent="0.55000000000000004">
      <c r="AI8392" s="276" t="s">
        <v>64822</v>
      </c>
      <c r="AJ8392" s="277">
        <v>403.02</v>
      </c>
      <c r="AL8392" s="246" t="s">
        <v>22859</v>
      </c>
      <c r="AM8392" s="247">
        <v>75208</v>
      </c>
      <c r="AO8392" s="226" t="s">
        <v>36434</v>
      </c>
      <c r="AP8392" s="227">
        <v>176293.44</v>
      </c>
      <c r="AR8392" s="207" t="s">
        <v>22558</v>
      </c>
      <c r="AS8392" s="208">
        <v>211796.54</v>
      </c>
      <c r="AT8392" s="93"/>
      <c r="AU8392" s="93"/>
      <c r="AV8392" s="93"/>
    </row>
    <row r="8393" spans="35:48" x14ac:dyDescent="0.55000000000000004">
      <c r="AI8393" s="276" t="s">
        <v>64823</v>
      </c>
      <c r="AJ8393" s="277">
        <v>1318.12</v>
      </c>
      <c r="AL8393" s="246" t="s">
        <v>35234</v>
      </c>
      <c r="AM8393" s="247">
        <v>273534.46999999997</v>
      </c>
      <c r="AO8393" s="226" t="s">
        <v>36435</v>
      </c>
      <c r="AP8393" s="227">
        <v>11181.5</v>
      </c>
      <c r="AR8393" s="207" t="s">
        <v>22559</v>
      </c>
      <c r="AS8393" s="208">
        <v>94089.31</v>
      </c>
      <c r="AT8393" s="93"/>
      <c r="AU8393" s="93"/>
      <c r="AV8393" s="93"/>
    </row>
    <row r="8394" spans="35:48" x14ac:dyDescent="0.55000000000000004">
      <c r="AI8394" s="276" t="s">
        <v>68616</v>
      </c>
      <c r="AJ8394" s="277">
        <v>63305.38</v>
      </c>
      <c r="AL8394" s="246" t="s">
        <v>22861</v>
      </c>
      <c r="AM8394" s="247">
        <v>102100</v>
      </c>
      <c r="AO8394" s="226" t="s">
        <v>45128</v>
      </c>
      <c r="AP8394" s="227">
        <v>25011.5</v>
      </c>
      <c r="AR8394" s="207" t="s">
        <v>22560</v>
      </c>
      <c r="AS8394" s="208">
        <v>21215</v>
      </c>
      <c r="AT8394" s="93"/>
      <c r="AU8394" s="93"/>
      <c r="AV8394" s="93"/>
    </row>
    <row r="8395" spans="35:48" x14ac:dyDescent="0.55000000000000004">
      <c r="AI8395" s="276" t="s">
        <v>64824</v>
      </c>
      <c r="AJ8395" s="277">
        <v>3242.52</v>
      </c>
      <c r="AL8395" s="246" t="s">
        <v>61474</v>
      </c>
      <c r="AM8395" s="247">
        <v>59376.24</v>
      </c>
      <c r="AO8395" s="226" t="s">
        <v>45129</v>
      </c>
      <c r="AP8395" s="227">
        <v>1913.5</v>
      </c>
      <c r="AR8395" s="207" t="s">
        <v>22561</v>
      </c>
      <c r="AS8395" s="208">
        <v>6299.2</v>
      </c>
      <c r="AT8395" s="93"/>
      <c r="AU8395" s="93"/>
      <c r="AV8395" s="93"/>
    </row>
    <row r="8396" spans="35:48" x14ac:dyDescent="0.55000000000000004">
      <c r="AI8396" s="276" t="s">
        <v>64825</v>
      </c>
      <c r="AJ8396" s="277">
        <v>10943.95</v>
      </c>
      <c r="AL8396" s="246" t="s">
        <v>22862</v>
      </c>
      <c r="AM8396" s="247">
        <v>4402</v>
      </c>
      <c r="AO8396" s="226" t="s">
        <v>45130</v>
      </c>
      <c r="AP8396" s="227">
        <v>1532062.19</v>
      </c>
      <c r="AR8396" s="207" t="s">
        <v>22562</v>
      </c>
      <c r="AS8396" s="208">
        <v>270802.8</v>
      </c>
      <c r="AT8396" s="93"/>
      <c r="AU8396" s="93"/>
      <c r="AV8396" s="93"/>
    </row>
    <row r="8397" spans="35:48" x14ac:dyDescent="0.55000000000000004">
      <c r="AI8397" s="276" t="s">
        <v>66705</v>
      </c>
      <c r="AJ8397" s="277">
        <v>945.83</v>
      </c>
      <c r="AL8397" s="246" t="s">
        <v>22863</v>
      </c>
      <c r="AM8397" s="247">
        <v>112.5</v>
      </c>
      <c r="AO8397" s="226" t="s">
        <v>45131</v>
      </c>
      <c r="AP8397" s="227">
        <v>116973.31</v>
      </c>
      <c r="AR8397" s="207" t="s">
        <v>22563</v>
      </c>
      <c r="AS8397" s="208">
        <v>13000</v>
      </c>
      <c r="AT8397" s="93"/>
      <c r="AU8397" s="93"/>
      <c r="AV8397" s="93"/>
    </row>
    <row r="8398" spans="35:48" x14ac:dyDescent="0.55000000000000004">
      <c r="AI8398" s="276" t="s">
        <v>68617</v>
      </c>
      <c r="AJ8398" s="277">
        <v>8200.48</v>
      </c>
      <c r="AL8398" s="246" t="s">
        <v>55231</v>
      </c>
      <c r="AM8398" s="247">
        <v>1821.25</v>
      </c>
      <c r="AO8398" s="226" t="s">
        <v>45132</v>
      </c>
      <c r="AP8398" s="227">
        <v>5111.17</v>
      </c>
      <c r="AR8398" s="207" t="s">
        <v>22564</v>
      </c>
      <c r="AS8398" s="208">
        <v>994.5</v>
      </c>
      <c r="AT8398" s="93"/>
      <c r="AU8398" s="93"/>
      <c r="AV8398" s="93"/>
    </row>
    <row r="8399" spans="35:48" x14ac:dyDescent="0.55000000000000004">
      <c r="AI8399" s="276" t="s">
        <v>69788</v>
      </c>
      <c r="AJ8399" s="277">
        <v>-35.99</v>
      </c>
      <c r="AL8399" s="246" t="s">
        <v>39265</v>
      </c>
      <c r="AM8399" s="247">
        <v>200</v>
      </c>
      <c r="AO8399" s="226" t="s">
        <v>13781</v>
      </c>
      <c r="AP8399" s="227">
        <v>391.01</v>
      </c>
      <c r="AR8399" s="207" t="s">
        <v>22565</v>
      </c>
      <c r="AS8399" s="208">
        <v>2818.4</v>
      </c>
      <c r="AT8399" s="93"/>
      <c r="AU8399" s="93"/>
      <c r="AV8399" s="93"/>
    </row>
    <row r="8400" spans="35:48" x14ac:dyDescent="0.55000000000000004">
      <c r="AI8400" s="276" t="s">
        <v>59190</v>
      </c>
      <c r="AJ8400" s="277">
        <v>58125</v>
      </c>
      <c r="AL8400" s="246" t="s">
        <v>40400</v>
      </c>
      <c r="AM8400" s="247">
        <v>24954.46</v>
      </c>
      <c r="AO8400" s="226" t="s">
        <v>13782</v>
      </c>
      <c r="AP8400" s="227">
        <v>128.47</v>
      </c>
      <c r="AR8400" s="207" t="s">
        <v>22566</v>
      </c>
      <c r="AS8400" s="208">
        <v>52.63</v>
      </c>
      <c r="AT8400" s="93"/>
      <c r="AU8400" s="93"/>
      <c r="AV8400" s="93"/>
    </row>
    <row r="8401" spans="35:48" x14ac:dyDescent="0.55000000000000004">
      <c r="AI8401" s="276" t="s">
        <v>69789</v>
      </c>
      <c r="AJ8401" s="277">
        <v>-1936.76</v>
      </c>
      <c r="AL8401" s="246" t="s">
        <v>52886</v>
      </c>
      <c r="AM8401" s="247">
        <v>90.82</v>
      </c>
      <c r="AO8401" s="226" t="s">
        <v>40394</v>
      </c>
      <c r="AP8401" s="227">
        <v>1073.92</v>
      </c>
      <c r="AR8401" s="207" t="s">
        <v>22567</v>
      </c>
      <c r="AS8401" s="208">
        <v>41119.65</v>
      </c>
      <c r="AT8401" s="93"/>
      <c r="AU8401" s="93"/>
      <c r="AV8401" s="93"/>
    </row>
    <row r="8402" spans="35:48" x14ac:dyDescent="0.55000000000000004">
      <c r="AI8402" s="276" t="s">
        <v>70738</v>
      </c>
      <c r="AJ8402" s="277">
        <v>14725</v>
      </c>
      <c r="AL8402" s="246" t="s">
        <v>39266</v>
      </c>
      <c r="AM8402" s="247">
        <v>100000</v>
      </c>
      <c r="AO8402" s="226" t="s">
        <v>52859</v>
      </c>
      <c r="AP8402" s="227">
        <v>22720.57</v>
      </c>
      <c r="AR8402" s="207" t="s">
        <v>22568</v>
      </c>
      <c r="AS8402" s="208">
        <v>130</v>
      </c>
      <c r="AT8402" s="93"/>
      <c r="AU8402" s="93"/>
      <c r="AV8402" s="93"/>
    </row>
    <row r="8403" spans="35:48" x14ac:dyDescent="0.55000000000000004">
      <c r="AI8403" s="276" t="s">
        <v>70739</v>
      </c>
      <c r="AJ8403" s="277">
        <v>949.78</v>
      </c>
      <c r="AL8403" s="246" t="s">
        <v>22866</v>
      </c>
      <c r="AM8403" s="247">
        <v>47329.37</v>
      </c>
      <c r="AO8403" s="226" t="s">
        <v>22686</v>
      </c>
      <c r="AP8403" s="227">
        <v>174267.98</v>
      </c>
      <c r="AR8403" s="207" t="s">
        <v>22569</v>
      </c>
      <c r="AS8403" s="208">
        <v>6405.73</v>
      </c>
      <c r="AT8403" s="93"/>
      <c r="AU8403" s="93"/>
      <c r="AV8403" s="93"/>
    </row>
    <row r="8404" spans="35:48" x14ac:dyDescent="0.55000000000000004">
      <c r="AI8404" s="276" t="s">
        <v>58662</v>
      </c>
      <c r="AJ8404" s="277">
        <v>315</v>
      </c>
      <c r="AL8404" s="246" t="s">
        <v>33788</v>
      </c>
      <c r="AM8404" s="247">
        <v>154197.23000000001</v>
      </c>
      <c r="AO8404" s="226" t="s">
        <v>22687</v>
      </c>
      <c r="AP8404" s="227">
        <v>43782.55</v>
      </c>
      <c r="AR8404" s="207" t="s">
        <v>22570</v>
      </c>
      <c r="AS8404" s="208">
        <v>5992</v>
      </c>
      <c r="AT8404" s="93"/>
      <c r="AU8404" s="93"/>
      <c r="AV8404" s="93"/>
    </row>
    <row r="8405" spans="35:48" x14ac:dyDescent="0.55000000000000004">
      <c r="AI8405" s="276" t="s">
        <v>64826</v>
      </c>
      <c r="AJ8405" s="277">
        <v>37.770000000000003</v>
      </c>
      <c r="AL8405" s="246" t="s">
        <v>35235</v>
      </c>
      <c r="AM8405" s="247">
        <v>62348.9</v>
      </c>
      <c r="AO8405" s="226" t="s">
        <v>47033</v>
      </c>
      <c r="AP8405" s="227">
        <v>858087.18</v>
      </c>
      <c r="AR8405" s="207" t="s">
        <v>22571</v>
      </c>
      <c r="AS8405" s="208">
        <v>28557.29</v>
      </c>
      <c r="AT8405" s="93"/>
      <c r="AU8405" s="93"/>
      <c r="AV8405" s="93"/>
    </row>
    <row r="8406" spans="35:48" x14ac:dyDescent="0.55000000000000004">
      <c r="AI8406" s="276" t="s">
        <v>60694</v>
      </c>
      <c r="AJ8406" s="277">
        <v>35583.96</v>
      </c>
      <c r="AL8406" s="246" t="s">
        <v>35236</v>
      </c>
      <c r="AM8406" s="247">
        <v>205589.18</v>
      </c>
      <c r="AO8406" s="226" t="s">
        <v>22688</v>
      </c>
      <c r="AP8406" s="227">
        <v>925000</v>
      </c>
      <c r="AR8406" s="207" t="s">
        <v>22572</v>
      </c>
      <c r="AS8406" s="208">
        <v>197288.27</v>
      </c>
      <c r="AT8406" s="93"/>
      <c r="AU8406" s="93"/>
      <c r="AV8406" s="93"/>
    </row>
    <row r="8407" spans="35:48" x14ac:dyDescent="0.55000000000000004">
      <c r="AI8407" s="276" t="s">
        <v>60695</v>
      </c>
      <c r="AJ8407" s="277">
        <v>2722.14</v>
      </c>
      <c r="AL8407" s="246" t="s">
        <v>64549</v>
      </c>
      <c r="AM8407" s="247">
        <v>110869.35</v>
      </c>
      <c r="AO8407" s="226" t="s">
        <v>52860</v>
      </c>
      <c r="AP8407" s="227">
        <v>340.32</v>
      </c>
      <c r="AR8407" s="207" t="s">
        <v>22573</v>
      </c>
      <c r="AS8407" s="208">
        <v>91223.35</v>
      </c>
      <c r="AT8407" s="93"/>
      <c r="AU8407" s="93"/>
      <c r="AV8407" s="93"/>
    </row>
    <row r="8408" spans="35:48" x14ac:dyDescent="0.55000000000000004">
      <c r="AI8408" s="276" t="s">
        <v>60696</v>
      </c>
      <c r="AJ8408" s="277">
        <v>8903.1</v>
      </c>
      <c r="AL8408" s="246" t="s">
        <v>60080</v>
      </c>
      <c r="AM8408" s="247">
        <v>599.76</v>
      </c>
      <c r="AO8408" s="226" t="s">
        <v>42656</v>
      </c>
      <c r="AP8408" s="227">
        <v>16159.33</v>
      </c>
      <c r="AR8408" s="207" t="s">
        <v>22574</v>
      </c>
      <c r="AS8408" s="208">
        <v>1956.54</v>
      </c>
      <c r="AT8408" s="93"/>
      <c r="AU8408" s="93"/>
      <c r="AV8408" s="93"/>
    </row>
    <row r="8409" spans="35:48" x14ac:dyDescent="0.55000000000000004">
      <c r="AI8409" s="276" t="s">
        <v>53549</v>
      </c>
      <c r="AJ8409" s="277">
        <v>1813.35</v>
      </c>
      <c r="AL8409" s="246" t="s">
        <v>22868</v>
      </c>
      <c r="AM8409" s="247">
        <v>63437.94</v>
      </c>
      <c r="AO8409" s="226" t="s">
        <v>33786</v>
      </c>
      <c r="AP8409" s="227">
        <v>19822</v>
      </c>
      <c r="AR8409" s="207" t="s">
        <v>22575</v>
      </c>
      <c r="AS8409" s="208">
        <v>503815.55</v>
      </c>
      <c r="AT8409" s="93"/>
      <c r="AU8409" s="93"/>
      <c r="AV8409" s="93"/>
    </row>
    <row r="8410" spans="35:48" x14ac:dyDescent="0.55000000000000004">
      <c r="AI8410" s="276" t="s">
        <v>53550</v>
      </c>
      <c r="AJ8410" s="277">
        <v>8743.2800000000007</v>
      </c>
      <c r="AL8410" s="246" t="s">
        <v>33789</v>
      </c>
      <c r="AM8410" s="247">
        <v>336183.4</v>
      </c>
      <c r="AO8410" s="226" t="s">
        <v>22689</v>
      </c>
      <c r="AP8410" s="227">
        <v>2276.2600000000002</v>
      </c>
      <c r="AR8410" s="207" t="s">
        <v>22576</v>
      </c>
      <c r="AS8410" s="208">
        <v>29357.59</v>
      </c>
      <c r="AT8410" s="93"/>
      <c r="AU8410" s="93"/>
      <c r="AV8410" s="93"/>
    </row>
    <row r="8411" spans="35:48" x14ac:dyDescent="0.55000000000000004">
      <c r="AI8411" s="276" t="s">
        <v>35544</v>
      </c>
      <c r="AJ8411" s="277">
        <v>7664.15</v>
      </c>
      <c r="AL8411" s="246" t="s">
        <v>22869</v>
      </c>
      <c r="AM8411" s="247">
        <v>278070.67</v>
      </c>
      <c r="AO8411" s="226" t="s">
        <v>22690</v>
      </c>
      <c r="AP8411" s="227">
        <v>1062</v>
      </c>
      <c r="AR8411" s="207" t="s">
        <v>22577</v>
      </c>
      <c r="AS8411" s="208">
        <v>13889</v>
      </c>
      <c r="AT8411" s="93"/>
      <c r="AU8411" s="93"/>
      <c r="AV8411" s="93"/>
    </row>
    <row r="8412" spans="35:48" x14ac:dyDescent="0.55000000000000004">
      <c r="AI8412" s="276" t="s">
        <v>68618</v>
      </c>
      <c r="AJ8412" s="277">
        <v>400</v>
      </c>
      <c r="AL8412" s="246" t="s">
        <v>52889</v>
      </c>
      <c r="AM8412" s="247">
        <v>75001</v>
      </c>
      <c r="AO8412" s="226" t="s">
        <v>22691</v>
      </c>
      <c r="AP8412" s="227">
        <v>255.37</v>
      </c>
      <c r="AR8412" s="207" t="s">
        <v>22578</v>
      </c>
      <c r="AS8412" s="208">
        <v>3951.18</v>
      </c>
      <c r="AT8412" s="93"/>
      <c r="AU8412" s="93"/>
      <c r="AV8412" s="93"/>
    </row>
    <row r="8413" spans="35:48" x14ac:dyDescent="0.55000000000000004">
      <c r="AI8413" s="276" t="s">
        <v>55355</v>
      </c>
      <c r="AJ8413" s="277">
        <v>25775</v>
      </c>
      <c r="AL8413" s="246" t="s">
        <v>52890</v>
      </c>
      <c r="AM8413" s="247">
        <v>2830.14</v>
      </c>
      <c r="AO8413" s="226" t="s">
        <v>36438</v>
      </c>
      <c r="AP8413" s="227">
        <v>8870</v>
      </c>
      <c r="AR8413" s="207" t="s">
        <v>22579</v>
      </c>
      <c r="AS8413" s="208">
        <v>5247.95</v>
      </c>
      <c r="AT8413" s="93"/>
      <c r="AU8413" s="93"/>
      <c r="AV8413" s="93"/>
    </row>
    <row r="8414" spans="35:48" x14ac:dyDescent="0.55000000000000004">
      <c r="AI8414" s="276" t="s">
        <v>55356</v>
      </c>
      <c r="AJ8414" s="277">
        <v>2002.43</v>
      </c>
      <c r="AL8414" s="246" t="s">
        <v>48964</v>
      </c>
      <c r="AM8414" s="247">
        <v>12710.25</v>
      </c>
      <c r="AO8414" s="226" t="s">
        <v>52861</v>
      </c>
      <c r="AP8414" s="227">
        <v>75.680000000000007</v>
      </c>
      <c r="AR8414" s="207" t="s">
        <v>22580</v>
      </c>
      <c r="AS8414" s="208">
        <v>35104.44</v>
      </c>
      <c r="AT8414" s="93"/>
      <c r="AU8414" s="93"/>
      <c r="AV8414" s="93"/>
    </row>
    <row r="8415" spans="35:48" x14ac:dyDescent="0.55000000000000004">
      <c r="AI8415" s="276" t="s">
        <v>55357</v>
      </c>
      <c r="AJ8415" s="277">
        <v>6004.58</v>
      </c>
      <c r="AL8415" s="246" t="s">
        <v>52892</v>
      </c>
      <c r="AM8415" s="247">
        <v>1034.06</v>
      </c>
      <c r="AO8415" s="226" t="s">
        <v>47034</v>
      </c>
      <c r="AP8415" s="227">
        <v>27.91</v>
      </c>
      <c r="AR8415" s="207" t="s">
        <v>22581</v>
      </c>
      <c r="AS8415" s="208">
        <v>2059.1</v>
      </c>
      <c r="AT8415" s="93"/>
      <c r="AU8415" s="93"/>
      <c r="AV8415" s="93"/>
    </row>
    <row r="8416" spans="35:48" x14ac:dyDescent="0.55000000000000004">
      <c r="AI8416" s="276" t="s">
        <v>68619</v>
      </c>
      <c r="AJ8416" s="277">
        <v>494.11</v>
      </c>
      <c r="AL8416" s="246" t="s">
        <v>55232</v>
      </c>
      <c r="AM8416" s="247">
        <v>82120.34</v>
      </c>
      <c r="AO8416" s="226" t="s">
        <v>22692</v>
      </c>
      <c r="AP8416" s="227">
        <v>3195.87</v>
      </c>
      <c r="AR8416" s="207" t="s">
        <v>22582</v>
      </c>
      <c r="AS8416" s="208">
        <v>840305.96</v>
      </c>
      <c r="AT8416" s="93"/>
      <c r="AU8416" s="93"/>
      <c r="AV8416" s="93"/>
    </row>
    <row r="8417" spans="35:48" x14ac:dyDescent="0.55000000000000004">
      <c r="AI8417" s="276" t="s">
        <v>64827</v>
      </c>
      <c r="AJ8417" s="277">
        <v>3824.69</v>
      </c>
      <c r="AL8417" s="246" t="s">
        <v>55233</v>
      </c>
      <c r="AM8417" s="247">
        <v>2200</v>
      </c>
      <c r="AO8417" s="226" t="s">
        <v>22693</v>
      </c>
      <c r="AP8417" s="227">
        <v>3234.42</v>
      </c>
      <c r="AR8417" s="207" t="s">
        <v>22583</v>
      </c>
      <c r="AS8417" s="208">
        <v>241105.24</v>
      </c>
      <c r="AT8417" s="93"/>
      <c r="AU8417" s="93"/>
      <c r="AV8417" s="93"/>
    </row>
    <row r="8418" spans="35:48" x14ac:dyDescent="0.55000000000000004">
      <c r="AI8418" s="276" t="s">
        <v>53552</v>
      </c>
      <c r="AJ8418" s="277">
        <v>424.34</v>
      </c>
      <c r="AL8418" s="246" t="s">
        <v>55234</v>
      </c>
      <c r="AM8418" s="247">
        <v>8381.41</v>
      </c>
      <c r="AO8418" s="226" t="s">
        <v>22694</v>
      </c>
      <c r="AP8418" s="227">
        <v>494.03</v>
      </c>
      <c r="AR8418" s="207" t="s">
        <v>22584</v>
      </c>
      <c r="AS8418" s="208">
        <v>14100</v>
      </c>
      <c r="AT8418" s="93"/>
      <c r="AU8418" s="93"/>
      <c r="AV8418" s="93"/>
    </row>
    <row r="8419" spans="35:48" x14ac:dyDescent="0.55000000000000004">
      <c r="AI8419" s="276" t="s">
        <v>68620</v>
      </c>
      <c r="AJ8419" s="277">
        <v>33331.33</v>
      </c>
      <c r="AL8419" s="246" t="s">
        <v>56278</v>
      </c>
      <c r="AM8419" s="247">
        <v>353.25</v>
      </c>
      <c r="AO8419" s="226" t="s">
        <v>52862</v>
      </c>
      <c r="AP8419" s="227">
        <v>257.27</v>
      </c>
      <c r="AR8419" s="207" t="s">
        <v>22585</v>
      </c>
      <c r="AS8419" s="208">
        <v>7009.88</v>
      </c>
      <c r="AT8419" s="93"/>
      <c r="AU8419" s="93"/>
      <c r="AV8419" s="93"/>
    </row>
    <row r="8420" spans="35:48" x14ac:dyDescent="0.55000000000000004">
      <c r="AI8420" s="276" t="s">
        <v>63778</v>
      </c>
      <c r="AJ8420" s="277">
        <v>1896.32</v>
      </c>
      <c r="AL8420" s="246" t="s">
        <v>64550</v>
      </c>
      <c r="AM8420" s="247">
        <v>14600</v>
      </c>
      <c r="AO8420" s="226" t="s">
        <v>39256</v>
      </c>
      <c r="AP8420" s="227">
        <v>75674.039999999994</v>
      </c>
      <c r="AR8420" s="207" t="s">
        <v>22586</v>
      </c>
      <c r="AS8420" s="208">
        <v>216354.26</v>
      </c>
      <c r="AT8420" s="93"/>
      <c r="AU8420" s="93"/>
      <c r="AV8420" s="93"/>
    </row>
    <row r="8421" spans="35:48" x14ac:dyDescent="0.55000000000000004">
      <c r="AI8421" s="276" t="s">
        <v>55360</v>
      </c>
      <c r="AJ8421" s="277">
        <v>145.07</v>
      </c>
      <c r="AL8421" s="246" t="s">
        <v>48965</v>
      </c>
      <c r="AM8421" s="247">
        <v>9287.0400000000009</v>
      </c>
      <c r="AO8421" s="226" t="s">
        <v>52863</v>
      </c>
      <c r="AP8421" s="227">
        <v>122.21</v>
      </c>
      <c r="AR8421" s="207" t="s">
        <v>22587</v>
      </c>
      <c r="AS8421" s="208">
        <v>50631.68</v>
      </c>
      <c r="AT8421" s="93"/>
      <c r="AU8421" s="93"/>
      <c r="AV8421" s="93"/>
    </row>
    <row r="8422" spans="35:48" x14ac:dyDescent="0.55000000000000004">
      <c r="AI8422" s="276" t="s">
        <v>55361</v>
      </c>
      <c r="AJ8422" s="277">
        <v>464.59</v>
      </c>
      <c r="AL8422" s="246" t="s">
        <v>48966</v>
      </c>
      <c r="AM8422" s="247">
        <v>29531.99</v>
      </c>
      <c r="AO8422" s="226" t="s">
        <v>22695</v>
      </c>
      <c r="AP8422" s="227">
        <v>19159.28</v>
      </c>
      <c r="AR8422" s="207" t="s">
        <v>22588</v>
      </c>
      <c r="AS8422" s="208">
        <v>146358.62</v>
      </c>
      <c r="AT8422" s="93"/>
      <c r="AU8422" s="93"/>
      <c r="AV8422" s="93"/>
    </row>
    <row r="8423" spans="35:48" x14ac:dyDescent="0.55000000000000004">
      <c r="AI8423" s="276" t="s">
        <v>68621</v>
      </c>
      <c r="AJ8423" s="277">
        <v>65901.22</v>
      </c>
      <c r="AL8423" s="246" t="s">
        <v>62966</v>
      </c>
      <c r="AM8423" s="247">
        <v>53000</v>
      </c>
      <c r="AO8423" s="226" t="s">
        <v>22696</v>
      </c>
      <c r="AP8423" s="227">
        <v>515720.9</v>
      </c>
      <c r="AR8423" s="207" t="s">
        <v>22589</v>
      </c>
      <c r="AS8423" s="208">
        <v>2110.1999999999998</v>
      </c>
      <c r="AT8423" s="93"/>
      <c r="AU8423" s="93"/>
      <c r="AV8423" s="93"/>
    </row>
    <row r="8424" spans="35:48" x14ac:dyDescent="0.55000000000000004">
      <c r="AI8424" s="276" t="s">
        <v>56520</v>
      </c>
      <c r="AJ8424" s="277">
        <v>77434.2</v>
      </c>
      <c r="AL8424" s="246" t="s">
        <v>48967</v>
      </c>
      <c r="AM8424" s="247">
        <v>2498.09</v>
      </c>
      <c r="AO8424" s="226" t="s">
        <v>33787</v>
      </c>
      <c r="AP8424" s="227">
        <v>38246.99</v>
      </c>
      <c r="AR8424" s="207" t="s">
        <v>22590</v>
      </c>
      <c r="AS8424" s="208">
        <v>2749.58</v>
      </c>
      <c r="AT8424" s="93"/>
      <c r="AU8424" s="93"/>
      <c r="AV8424" s="93"/>
    </row>
    <row r="8425" spans="35:48" x14ac:dyDescent="0.55000000000000004">
      <c r="AI8425" s="276" t="s">
        <v>68622</v>
      </c>
      <c r="AJ8425" s="277">
        <v>758.93</v>
      </c>
      <c r="AL8425" s="246" t="s">
        <v>50110</v>
      </c>
      <c r="AM8425" s="247">
        <v>2767.59</v>
      </c>
      <c r="AO8425" s="226" t="s">
        <v>48061</v>
      </c>
      <c r="AP8425" s="227">
        <v>9360</v>
      </c>
      <c r="AR8425" s="207" t="s">
        <v>22591</v>
      </c>
      <c r="AS8425" s="208">
        <v>1079.74</v>
      </c>
      <c r="AT8425" s="93"/>
      <c r="AU8425" s="93"/>
      <c r="AV8425" s="93"/>
    </row>
    <row r="8426" spans="35:48" x14ac:dyDescent="0.55000000000000004">
      <c r="AI8426" s="276" t="s">
        <v>68623</v>
      </c>
      <c r="AJ8426" s="277">
        <v>200.56</v>
      </c>
      <c r="AL8426" s="246" t="s">
        <v>63241</v>
      </c>
      <c r="AM8426" s="247">
        <v>20300</v>
      </c>
      <c r="AO8426" s="226" t="s">
        <v>22697</v>
      </c>
      <c r="AP8426" s="227">
        <v>67689.279999999999</v>
      </c>
      <c r="AR8426" s="207" t="s">
        <v>22592</v>
      </c>
      <c r="AS8426" s="208">
        <v>41250.230000000003</v>
      </c>
      <c r="AT8426" s="93"/>
      <c r="AU8426" s="93"/>
      <c r="AV8426" s="93"/>
    </row>
    <row r="8427" spans="35:48" x14ac:dyDescent="0.55000000000000004">
      <c r="AI8427" s="276" t="s">
        <v>68624</v>
      </c>
      <c r="AJ8427" s="277">
        <v>188.74</v>
      </c>
      <c r="AL8427" s="246" t="s">
        <v>64551</v>
      </c>
      <c r="AM8427" s="247">
        <v>28293.5</v>
      </c>
      <c r="AO8427" s="226" t="s">
        <v>22698</v>
      </c>
      <c r="AP8427" s="227">
        <v>4280.6499999999996</v>
      </c>
      <c r="AR8427" s="207" t="s">
        <v>22593</v>
      </c>
      <c r="AS8427" s="208">
        <v>5873.36</v>
      </c>
      <c r="AT8427" s="93"/>
      <c r="AU8427" s="93"/>
      <c r="AV8427" s="93"/>
    </row>
    <row r="8428" spans="35:48" x14ac:dyDescent="0.55000000000000004">
      <c r="AI8428" s="276" t="s">
        <v>39430</v>
      </c>
      <c r="AJ8428" s="277">
        <v>176704.35</v>
      </c>
      <c r="AL8428" s="246" t="s">
        <v>55235</v>
      </c>
      <c r="AM8428" s="247">
        <v>1382.27</v>
      </c>
      <c r="AO8428" s="226" t="s">
        <v>22699</v>
      </c>
      <c r="AP8428" s="227">
        <v>13056.35</v>
      </c>
      <c r="AR8428" s="207" t="s">
        <v>22594</v>
      </c>
      <c r="AS8428" s="208">
        <v>3529.15</v>
      </c>
      <c r="AT8428" s="93"/>
      <c r="AU8428" s="93"/>
      <c r="AV8428" s="93"/>
    </row>
    <row r="8429" spans="35:48" x14ac:dyDescent="0.55000000000000004">
      <c r="AI8429" s="276" t="s">
        <v>63355</v>
      </c>
      <c r="AJ8429" s="277">
        <v>35625.97</v>
      </c>
      <c r="AL8429" s="246" t="s">
        <v>63724</v>
      </c>
      <c r="AM8429" s="247">
        <v>6373.96</v>
      </c>
      <c r="AO8429" s="226" t="s">
        <v>22700</v>
      </c>
      <c r="AP8429" s="227">
        <v>10817</v>
      </c>
      <c r="AR8429" s="207" t="s">
        <v>22595</v>
      </c>
      <c r="AS8429" s="208">
        <v>6767.89</v>
      </c>
      <c r="AT8429" s="93"/>
      <c r="AU8429" s="93"/>
      <c r="AV8429" s="93"/>
    </row>
    <row r="8430" spans="35:48" x14ac:dyDescent="0.55000000000000004">
      <c r="AI8430" s="276" t="s">
        <v>63356</v>
      </c>
      <c r="AJ8430" s="277">
        <v>34626.239999999998</v>
      </c>
      <c r="AL8430" s="246" t="s">
        <v>55236</v>
      </c>
      <c r="AM8430" s="247">
        <v>2008</v>
      </c>
      <c r="AO8430" s="226" t="s">
        <v>22701</v>
      </c>
      <c r="AP8430" s="227">
        <v>42603.06</v>
      </c>
      <c r="AR8430" s="207" t="s">
        <v>22596</v>
      </c>
      <c r="AS8430" s="208">
        <v>2859.45</v>
      </c>
      <c r="AT8430" s="93"/>
      <c r="AU8430" s="93"/>
      <c r="AV8430" s="93"/>
    </row>
    <row r="8431" spans="35:48" x14ac:dyDescent="0.55000000000000004">
      <c r="AI8431" s="276" t="s">
        <v>57791</v>
      </c>
      <c r="AJ8431" s="277">
        <v>5714.1</v>
      </c>
      <c r="AL8431" s="246" t="s">
        <v>52894</v>
      </c>
      <c r="AM8431" s="247">
        <v>2911.38</v>
      </c>
      <c r="AO8431" s="226" t="s">
        <v>22702</v>
      </c>
      <c r="AP8431" s="227">
        <v>6224.74</v>
      </c>
      <c r="AR8431" s="207" t="s">
        <v>22597</v>
      </c>
      <c r="AS8431" s="208">
        <v>20979.360000000001</v>
      </c>
      <c r="AT8431" s="93"/>
      <c r="AU8431" s="93"/>
      <c r="AV8431" s="93"/>
    </row>
    <row r="8432" spans="35:48" x14ac:dyDescent="0.55000000000000004">
      <c r="AI8432" s="276" t="s">
        <v>64829</v>
      </c>
      <c r="AJ8432" s="277">
        <v>16717.28</v>
      </c>
      <c r="AL8432" s="246" t="s">
        <v>52895</v>
      </c>
      <c r="AM8432" s="247">
        <v>9324.14</v>
      </c>
      <c r="AO8432" s="226" t="s">
        <v>22703</v>
      </c>
      <c r="AP8432" s="227">
        <v>622050</v>
      </c>
      <c r="AR8432" s="207" t="s">
        <v>13770</v>
      </c>
      <c r="AS8432" s="208">
        <v>21657.88</v>
      </c>
      <c r="AT8432" s="93"/>
      <c r="AU8432" s="93"/>
      <c r="AV8432" s="93"/>
    </row>
    <row r="8433" spans="35:48" x14ac:dyDescent="0.55000000000000004">
      <c r="AI8433" s="276" t="s">
        <v>40592</v>
      </c>
      <c r="AJ8433" s="277">
        <v>96300</v>
      </c>
      <c r="AL8433" s="246" t="s">
        <v>52896</v>
      </c>
      <c r="AM8433" s="247">
        <v>3393</v>
      </c>
      <c r="AO8433" s="226" t="s">
        <v>42657</v>
      </c>
      <c r="AP8433" s="227">
        <v>2825610.54</v>
      </c>
      <c r="AR8433" s="207" t="s">
        <v>13771</v>
      </c>
      <c r="AS8433" s="208">
        <v>58428.77</v>
      </c>
      <c r="AT8433" s="93"/>
      <c r="AU8433" s="93"/>
      <c r="AV8433" s="93"/>
    </row>
    <row r="8434" spans="35:48" x14ac:dyDescent="0.55000000000000004">
      <c r="AI8434" s="276" t="s">
        <v>68625</v>
      </c>
      <c r="AJ8434" s="277">
        <v>19614.22</v>
      </c>
      <c r="AL8434" s="246" t="s">
        <v>57574</v>
      </c>
      <c r="AM8434" s="247">
        <v>1529.19</v>
      </c>
      <c r="AO8434" s="226" t="s">
        <v>52864</v>
      </c>
      <c r="AP8434" s="227">
        <v>76200</v>
      </c>
      <c r="AR8434" s="207" t="s">
        <v>13772</v>
      </c>
      <c r="AS8434" s="208">
        <v>1295.47</v>
      </c>
      <c r="AT8434" s="93"/>
      <c r="AU8434" s="93"/>
      <c r="AV8434" s="93"/>
    </row>
    <row r="8435" spans="35:48" x14ac:dyDescent="0.55000000000000004">
      <c r="AI8435" s="276" t="s">
        <v>68626</v>
      </c>
      <c r="AJ8435" s="277">
        <v>1048.32</v>
      </c>
      <c r="AL8435" s="246" t="s">
        <v>52897</v>
      </c>
      <c r="AM8435" s="247">
        <v>3033.71</v>
      </c>
      <c r="AO8435" s="226" t="s">
        <v>22705</v>
      </c>
      <c r="AP8435" s="227">
        <v>325754.43</v>
      </c>
      <c r="AR8435" s="207" t="s">
        <v>22598</v>
      </c>
      <c r="AS8435" s="208">
        <v>52.63</v>
      </c>
      <c r="AT8435" s="93"/>
      <c r="AU8435" s="93"/>
      <c r="AV8435" s="93"/>
    </row>
    <row r="8436" spans="35:48" x14ac:dyDescent="0.55000000000000004">
      <c r="AI8436" s="276" t="s">
        <v>55363</v>
      </c>
      <c r="AJ8436" s="277">
        <v>2000</v>
      </c>
      <c r="AL8436" s="246" t="s">
        <v>52898</v>
      </c>
      <c r="AM8436" s="247">
        <v>39747.39</v>
      </c>
      <c r="AO8436" s="226" t="s">
        <v>22706</v>
      </c>
      <c r="AP8436" s="227">
        <v>658621.18999999994</v>
      </c>
      <c r="AR8436" s="207" t="s">
        <v>22599</v>
      </c>
      <c r="AS8436" s="208">
        <v>96797</v>
      </c>
      <c r="AT8436" s="93"/>
      <c r="AU8436" s="93"/>
      <c r="AV8436" s="93"/>
    </row>
    <row r="8437" spans="35:48" x14ac:dyDescent="0.55000000000000004">
      <c r="AI8437" s="276" t="s">
        <v>56521</v>
      </c>
      <c r="AJ8437" s="277">
        <v>37607.43</v>
      </c>
      <c r="AL8437" s="246" t="s">
        <v>33790</v>
      </c>
      <c r="AM8437" s="247">
        <v>281115.2</v>
      </c>
      <c r="AO8437" s="226" t="s">
        <v>39257</v>
      </c>
      <c r="AP8437" s="227">
        <v>217429.75</v>
      </c>
      <c r="AR8437" s="207" t="s">
        <v>22600</v>
      </c>
      <c r="AS8437" s="208">
        <v>17363.86</v>
      </c>
      <c r="AT8437" s="93"/>
      <c r="AU8437" s="93"/>
      <c r="AV8437" s="93"/>
    </row>
    <row r="8438" spans="35:48" x14ac:dyDescent="0.55000000000000004">
      <c r="AI8438" s="276" t="s">
        <v>68627</v>
      </c>
      <c r="AJ8438" s="277">
        <v>1100</v>
      </c>
      <c r="AL8438" s="246" t="s">
        <v>35237</v>
      </c>
      <c r="AM8438" s="247">
        <v>423158.61</v>
      </c>
      <c r="AO8438" s="226" t="s">
        <v>52865</v>
      </c>
      <c r="AP8438" s="227">
        <v>136158.72</v>
      </c>
      <c r="AR8438" s="207" t="s">
        <v>22601</v>
      </c>
      <c r="AS8438" s="208">
        <v>19064</v>
      </c>
      <c r="AT8438" s="93"/>
      <c r="AU8438" s="93"/>
      <c r="AV8438" s="93"/>
    </row>
    <row r="8439" spans="35:48" x14ac:dyDescent="0.55000000000000004">
      <c r="AI8439" s="276" t="s">
        <v>64830</v>
      </c>
      <c r="AJ8439" s="277">
        <v>12779.15</v>
      </c>
      <c r="AL8439" s="246" t="s">
        <v>22870</v>
      </c>
      <c r="AM8439" s="247">
        <v>130462.05</v>
      </c>
      <c r="AO8439" s="226" t="s">
        <v>22707</v>
      </c>
      <c r="AP8439" s="227">
        <v>304880.95</v>
      </c>
      <c r="AR8439" s="207" t="s">
        <v>22602</v>
      </c>
      <c r="AS8439" s="208">
        <v>10561.8</v>
      </c>
      <c r="AT8439" s="93"/>
      <c r="AU8439" s="93"/>
      <c r="AV8439" s="93"/>
    </row>
    <row r="8440" spans="35:48" x14ac:dyDescent="0.55000000000000004">
      <c r="AI8440" s="276" t="s">
        <v>39431</v>
      </c>
      <c r="AJ8440" s="277">
        <v>42872.160000000003</v>
      </c>
      <c r="AL8440" s="246" t="s">
        <v>33791</v>
      </c>
      <c r="AM8440" s="247">
        <v>6588.15</v>
      </c>
      <c r="AO8440" s="226" t="s">
        <v>47035</v>
      </c>
      <c r="AP8440" s="227">
        <v>845304.9</v>
      </c>
      <c r="AR8440" s="207" t="s">
        <v>22603</v>
      </c>
      <c r="AS8440" s="208">
        <v>130</v>
      </c>
      <c r="AT8440" s="93"/>
      <c r="AU8440" s="93"/>
      <c r="AV8440" s="93"/>
    </row>
    <row r="8441" spans="35:48" x14ac:dyDescent="0.55000000000000004">
      <c r="AI8441" s="276" t="s">
        <v>40593</v>
      </c>
      <c r="AJ8441" s="277">
        <v>72636.929999999993</v>
      </c>
      <c r="AL8441" s="246" t="s">
        <v>56279</v>
      </c>
      <c r="AM8441" s="247">
        <v>105991.65</v>
      </c>
      <c r="AO8441" s="226" t="s">
        <v>52866</v>
      </c>
      <c r="AP8441" s="227">
        <v>19866.18</v>
      </c>
      <c r="AR8441" s="207" t="s">
        <v>22604</v>
      </c>
      <c r="AS8441" s="208">
        <v>6405.73</v>
      </c>
      <c r="AT8441" s="93"/>
      <c r="AU8441" s="93"/>
      <c r="AV8441" s="93"/>
    </row>
    <row r="8442" spans="35:48" x14ac:dyDescent="0.55000000000000004">
      <c r="AI8442" s="276" t="s">
        <v>40594</v>
      </c>
      <c r="AJ8442" s="277">
        <v>36889.53</v>
      </c>
      <c r="AL8442" s="246" t="s">
        <v>22871</v>
      </c>
      <c r="AM8442" s="247">
        <v>32860.74</v>
      </c>
      <c r="AO8442" s="226" t="s">
        <v>48062</v>
      </c>
      <c r="AP8442" s="227">
        <v>73300</v>
      </c>
      <c r="AR8442" s="207" t="s">
        <v>22605</v>
      </c>
      <c r="AS8442" s="208">
        <v>5992</v>
      </c>
      <c r="AT8442" s="93"/>
      <c r="AU8442" s="93"/>
      <c r="AV8442" s="93"/>
    </row>
    <row r="8443" spans="35:48" x14ac:dyDescent="0.55000000000000004">
      <c r="AI8443" s="276" t="s">
        <v>39432</v>
      </c>
      <c r="AJ8443" s="277">
        <v>3552.93</v>
      </c>
      <c r="AL8443" s="246" t="s">
        <v>63242</v>
      </c>
      <c r="AM8443" s="247">
        <v>4000</v>
      </c>
      <c r="AO8443" s="226" t="s">
        <v>50101</v>
      </c>
      <c r="AP8443" s="227">
        <v>44361.599999999999</v>
      </c>
      <c r="AR8443" s="207" t="s">
        <v>22606</v>
      </c>
      <c r="AS8443" s="208">
        <v>70671.61</v>
      </c>
      <c r="AT8443" s="93"/>
      <c r="AU8443" s="93"/>
      <c r="AV8443" s="93"/>
    </row>
    <row r="8444" spans="35:48" x14ac:dyDescent="0.55000000000000004">
      <c r="AI8444" s="276" t="s">
        <v>57792</v>
      </c>
      <c r="AJ8444" s="277">
        <v>182852.74</v>
      </c>
      <c r="AL8444" s="246" t="s">
        <v>22872</v>
      </c>
      <c r="AM8444" s="247">
        <v>8105.51</v>
      </c>
      <c r="AO8444" s="226" t="s">
        <v>40395</v>
      </c>
      <c r="AP8444" s="227">
        <v>49000</v>
      </c>
      <c r="AR8444" s="207" t="s">
        <v>13773</v>
      </c>
      <c r="AS8444" s="208">
        <v>623138.34</v>
      </c>
      <c r="AT8444" s="93"/>
      <c r="AU8444" s="93"/>
      <c r="AV8444" s="93"/>
    </row>
    <row r="8445" spans="35:48" x14ac:dyDescent="0.55000000000000004">
      <c r="AI8445" s="276" t="s">
        <v>64831</v>
      </c>
      <c r="AJ8445" s="277">
        <v>15153.32</v>
      </c>
      <c r="AL8445" s="246" t="s">
        <v>59124</v>
      </c>
      <c r="AM8445" s="247">
        <v>1002.71</v>
      </c>
      <c r="AO8445" s="226" t="s">
        <v>40396</v>
      </c>
      <c r="AP8445" s="227">
        <v>3748.5</v>
      </c>
      <c r="AR8445" s="207" t="s">
        <v>22607</v>
      </c>
      <c r="AS8445" s="208">
        <v>56547.34</v>
      </c>
      <c r="AT8445" s="93"/>
      <c r="AU8445" s="93"/>
      <c r="AV8445" s="93"/>
    </row>
    <row r="8446" spans="35:48" x14ac:dyDescent="0.55000000000000004">
      <c r="AI8446" s="276" t="s">
        <v>70740</v>
      </c>
      <c r="AJ8446" s="277">
        <v>545.87</v>
      </c>
      <c r="AL8446" s="246" t="s">
        <v>58581</v>
      </c>
      <c r="AM8446" s="247">
        <v>32084.03</v>
      </c>
      <c r="AO8446" s="226" t="s">
        <v>52867</v>
      </c>
      <c r="AP8446" s="227">
        <v>1110.8800000000001</v>
      </c>
      <c r="AR8446" s="207" t="s">
        <v>22608</v>
      </c>
      <c r="AS8446" s="208">
        <v>1571707.87</v>
      </c>
      <c r="AT8446" s="93"/>
      <c r="AU8446" s="93"/>
      <c r="AV8446" s="93"/>
    </row>
    <row r="8447" spans="35:48" x14ac:dyDescent="0.55000000000000004">
      <c r="AI8447" s="276" t="s">
        <v>64832</v>
      </c>
      <c r="AJ8447" s="277">
        <v>5441.15</v>
      </c>
      <c r="AL8447" s="246" t="s">
        <v>22873</v>
      </c>
      <c r="AM8447" s="247">
        <v>22792.560000000001</v>
      </c>
      <c r="AO8447" s="226" t="s">
        <v>52868</v>
      </c>
      <c r="AP8447" s="227">
        <v>2887.5</v>
      </c>
      <c r="AR8447" s="207" t="s">
        <v>22609</v>
      </c>
      <c r="AS8447" s="208">
        <v>25620.9</v>
      </c>
      <c r="AT8447" s="93"/>
      <c r="AU8447" s="93"/>
      <c r="AV8447" s="93"/>
    </row>
    <row r="8448" spans="35:48" x14ac:dyDescent="0.55000000000000004">
      <c r="AI8448" s="276" t="s">
        <v>70741</v>
      </c>
      <c r="AJ8448" s="277">
        <v>27202</v>
      </c>
      <c r="AL8448" s="246" t="s">
        <v>33792</v>
      </c>
      <c r="AM8448" s="247">
        <v>89.41</v>
      </c>
      <c r="AO8448" s="226" t="s">
        <v>52869</v>
      </c>
      <c r="AP8448" s="227">
        <v>220.92</v>
      </c>
      <c r="AR8448" s="207" t="s">
        <v>22610</v>
      </c>
      <c r="AS8448" s="208">
        <v>279912.94</v>
      </c>
      <c r="AT8448" s="93"/>
      <c r="AU8448" s="93"/>
      <c r="AV8448" s="93"/>
    </row>
    <row r="8449" spans="35:48" x14ac:dyDescent="0.55000000000000004">
      <c r="AI8449" s="276" t="s">
        <v>70742</v>
      </c>
      <c r="AJ8449" s="277">
        <v>284</v>
      </c>
      <c r="AL8449" s="246" t="s">
        <v>22874</v>
      </c>
      <c r="AM8449" s="247">
        <v>9809.2199999999993</v>
      </c>
      <c r="AO8449" s="226" t="s">
        <v>52870</v>
      </c>
      <c r="AP8449" s="227">
        <v>695.88</v>
      </c>
      <c r="AR8449" s="207" t="s">
        <v>22611</v>
      </c>
      <c r="AS8449" s="208">
        <v>1049382.04</v>
      </c>
      <c r="AT8449" s="93"/>
      <c r="AU8449" s="93"/>
      <c r="AV8449" s="93"/>
    </row>
    <row r="8450" spans="35:48" x14ac:dyDescent="0.55000000000000004">
      <c r="AI8450" s="276" t="s">
        <v>53554</v>
      </c>
      <c r="AJ8450" s="277">
        <v>222950</v>
      </c>
      <c r="AL8450" s="246" t="s">
        <v>33793</v>
      </c>
      <c r="AM8450" s="247">
        <v>137376.79999999999</v>
      </c>
      <c r="AO8450" s="226" t="s">
        <v>50102</v>
      </c>
      <c r="AP8450" s="227">
        <v>15000</v>
      </c>
      <c r="AR8450" s="207" t="s">
        <v>22612</v>
      </c>
      <c r="AS8450" s="208">
        <v>29357.59</v>
      </c>
      <c r="AT8450" s="93"/>
      <c r="AU8450" s="93"/>
      <c r="AV8450" s="93"/>
    </row>
    <row r="8451" spans="35:48" x14ac:dyDescent="0.55000000000000004">
      <c r="AI8451" s="276" t="s">
        <v>62976</v>
      </c>
      <c r="AJ8451" s="277">
        <v>478121.63</v>
      </c>
      <c r="AL8451" s="246" t="s">
        <v>40402</v>
      </c>
      <c r="AM8451" s="247">
        <v>46897.39</v>
      </c>
      <c r="AO8451" s="226" t="s">
        <v>52871</v>
      </c>
      <c r="AP8451" s="227">
        <v>315.89999999999998</v>
      </c>
      <c r="AR8451" s="207" t="s">
        <v>22613</v>
      </c>
      <c r="AS8451" s="208">
        <v>1735</v>
      </c>
      <c r="AT8451" s="93"/>
      <c r="AU8451" s="93"/>
      <c r="AV8451" s="93"/>
    </row>
    <row r="8452" spans="35:48" x14ac:dyDescent="0.55000000000000004">
      <c r="AI8452" s="276" t="s">
        <v>70743</v>
      </c>
      <c r="AJ8452" s="277">
        <v>121007</v>
      </c>
      <c r="AL8452" s="246" t="s">
        <v>48968</v>
      </c>
      <c r="AM8452" s="247">
        <v>422513.42</v>
      </c>
      <c r="AO8452" s="226" t="s">
        <v>52872</v>
      </c>
      <c r="AP8452" s="227">
        <v>656.53</v>
      </c>
      <c r="AR8452" s="207" t="s">
        <v>22614</v>
      </c>
      <c r="AS8452" s="208">
        <v>614</v>
      </c>
      <c r="AT8452" s="93"/>
      <c r="AU8452" s="93"/>
      <c r="AV8452" s="93"/>
    </row>
    <row r="8453" spans="35:48" x14ac:dyDescent="0.55000000000000004">
      <c r="AI8453" s="276" t="s">
        <v>49120</v>
      </c>
      <c r="AJ8453" s="277">
        <v>10911.31</v>
      </c>
      <c r="AL8453" s="246" t="s">
        <v>57575</v>
      </c>
      <c r="AM8453" s="247">
        <v>1175.03</v>
      </c>
      <c r="AO8453" s="226" t="s">
        <v>35233</v>
      </c>
      <c r="AP8453" s="227">
        <v>50198</v>
      </c>
      <c r="AR8453" s="207" t="s">
        <v>22615</v>
      </c>
      <c r="AS8453" s="208">
        <v>5976</v>
      </c>
      <c r="AT8453" s="93"/>
      <c r="AU8453" s="93"/>
      <c r="AV8453" s="93"/>
    </row>
    <row r="8454" spans="35:48" x14ac:dyDescent="0.55000000000000004">
      <c r="AI8454" s="276" t="s">
        <v>48222</v>
      </c>
      <c r="AJ8454" s="277">
        <v>145730.68</v>
      </c>
      <c r="AL8454" s="246" t="s">
        <v>52899</v>
      </c>
      <c r="AM8454" s="247">
        <v>3452.32</v>
      </c>
      <c r="AO8454" s="226" t="s">
        <v>39258</v>
      </c>
      <c r="AP8454" s="227">
        <v>791920.35</v>
      </c>
      <c r="AR8454" s="207" t="s">
        <v>22616</v>
      </c>
      <c r="AS8454" s="208">
        <v>1030</v>
      </c>
      <c r="AT8454" s="93"/>
      <c r="AU8454" s="93"/>
      <c r="AV8454" s="93"/>
    </row>
    <row r="8455" spans="35:48" x14ac:dyDescent="0.55000000000000004">
      <c r="AI8455" s="276" t="s">
        <v>68628</v>
      </c>
      <c r="AJ8455" s="277">
        <v>516671.97</v>
      </c>
      <c r="AL8455" s="246" t="s">
        <v>61475</v>
      </c>
      <c r="AM8455" s="247">
        <v>1600</v>
      </c>
      <c r="AO8455" s="226" t="s">
        <v>40397</v>
      </c>
      <c r="AP8455" s="227">
        <v>89500</v>
      </c>
      <c r="AR8455" s="207" t="s">
        <v>22617</v>
      </c>
      <c r="AS8455" s="208">
        <v>2283</v>
      </c>
      <c r="AT8455" s="93"/>
      <c r="AU8455" s="93"/>
      <c r="AV8455" s="93"/>
    </row>
    <row r="8456" spans="35:48" x14ac:dyDescent="0.55000000000000004">
      <c r="AI8456" s="276" t="s">
        <v>63357</v>
      </c>
      <c r="AJ8456" s="277">
        <v>-40504.74</v>
      </c>
      <c r="AL8456" s="246" t="s">
        <v>50112</v>
      </c>
      <c r="AM8456" s="247">
        <v>43559.519999999997</v>
      </c>
      <c r="AO8456" s="226" t="s">
        <v>42658</v>
      </c>
      <c r="AP8456" s="227">
        <v>400</v>
      </c>
      <c r="AR8456" s="207" t="s">
        <v>22618</v>
      </c>
      <c r="AS8456" s="208">
        <v>2501</v>
      </c>
      <c r="AT8456" s="93"/>
      <c r="AU8456" s="93"/>
      <c r="AV8456" s="93"/>
    </row>
    <row r="8457" spans="35:48" x14ac:dyDescent="0.55000000000000004">
      <c r="AI8457" s="276" t="s">
        <v>49121</v>
      </c>
      <c r="AJ8457" s="277">
        <v>1626672.5</v>
      </c>
      <c r="AL8457" s="246" t="s">
        <v>57576</v>
      </c>
      <c r="AM8457" s="247">
        <v>28850</v>
      </c>
      <c r="AO8457" s="226" t="s">
        <v>42659</v>
      </c>
      <c r="AP8457" s="227">
        <v>32061</v>
      </c>
      <c r="AR8457" s="207" t="s">
        <v>22619</v>
      </c>
      <c r="AS8457" s="208">
        <v>6068</v>
      </c>
      <c r="AT8457" s="93"/>
      <c r="AU8457" s="93"/>
      <c r="AV8457" s="93"/>
    </row>
    <row r="8458" spans="35:48" x14ac:dyDescent="0.55000000000000004">
      <c r="AI8458" s="276" t="s">
        <v>66706</v>
      </c>
      <c r="AJ8458" s="277">
        <v>4640.8999999999996</v>
      </c>
      <c r="AL8458" s="246" t="s">
        <v>33794</v>
      </c>
      <c r="AM8458" s="247">
        <v>453.18</v>
      </c>
      <c r="AO8458" s="226" t="s">
        <v>39259</v>
      </c>
      <c r="AP8458" s="227">
        <v>69677.649999999994</v>
      </c>
      <c r="AR8458" s="207" t="s">
        <v>22620</v>
      </c>
      <c r="AS8458" s="208">
        <v>1810.85</v>
      </c>
      <c r="AT8458" s="93"/>
      <c r="AU8458" s="93"/>
      <c r="AV8458" s="93"/>
    </row>
    <row r="8459" spans="35:48" x14ac:dyDescent="0.55000000000000004">
      <c r="AI8459" s="276" t="s">
        <v>66707</v>
      </c>
      <c r="AJ8459" s="277">
        <v>644.54</v>
      </c>
      <c r="AL8459" s="246" t="s">
        <v>22875</v>
      </c>
      <c r="AM8459" s="247">
        <v>130163.88</v>
      </c>
      <c r="AO8459" s="226" t="s">
        <v>42660</v>
      </c>
      <c r="AP8459" s="227">
        <v>9967.59</v>
      </c>
      <c r="AR8459" s="207" t="s">
        <v>22621</v>
      </c>
      <c r="AS8459" s="208">
        <v>9368.75</v>
      </c>
      <c r="AT8459" s="93"/>
      <c r="AU8459" s="93"/>
      <c r="AV8459" s="93"/>
    </row>
    <row r="8460" spans="35:48" x14ac:dyDescent="0.55000000000000004">
      <c r="AI8460" s="276" t="s">
        <v>64835</v>
      </c>
      <c r="AJ8460" s="277">
        <v>838.75</v>
      </c>
      <c r="AL8460" s="246" t="s">
        <v>35238</v>
      </c>
      <c r="AM8460" s="247">
        <v>387427.59</v>
      </c>
      <c r="AO8460" s="226" t="s">
        <v>52873</v>
      </c>
      <c r="AP8460" s="227">
        <v>18713.75</v>
      </c>
      <c r="AR8460" s="207" t="s">
        <v>22622</v>
      </c>
      <c r="AS8460" s="208">
        <v>2000</v>
      </c>
      <c r="AT8460" s="93"/>
      <c r="AU8460" s="93"/>
      <c r="AV8460" s="93"/>
    </row>
    <row r="8461" spans="35:48" x14ac:dyDescent="0.55000000000000004">
      <c r="AI8461" s="276" t="s">
        <v>64836</v>
      </c>
      <c r="AJ8461" s="277">
        <v>2303.67</v>
      </c>
      <c r="AL8461" s="246" t="s">
        <v>36439</v>
      </c>
      <c r="AM8461" s="247">
        <v>89857.9</v>
      </c>
      <c r="AO8461" s="226" t="s">
        <v>47036</v>
      </c>
      <c r="AP8461" s="227">
        <v>13493.2</v>
      </c>
      <c r="AR8461" s="207" t="s">
        <v>22623</v>
      </c>
      <c r="AS8461" s="208">
        <v>2917</v>
      </c>
      <c r="AT8461" s="93"/>
      <c r="AU8461" s="93"/>
      <c r="AV8461" s="93"/>
    </row>
    <row r="8462" spans="35:48" x14ac:dyDescent="0.55000000000000004">
      <c r="AI8462" s="276" t="s">
        <v>70744</v>
      </c>
      <c r="AJ8462" s="277">
        <v>1126.3900000000001</v>
      </c>
      <c r="AL8462" s="246" t="s">
        <v>55237</v>
      </c>
      <c r="AM8462" s="247">
        <v>928.64</v>
      </c>
      <c r="AO8462" s="226" t="s">
        <v>40398</v>
      </c>
      <c r="AP8462" s="227">
        <v>18850</v>
      </c>
      <c r="AR8462" s="207" t="s">
        <v>13774</v>
      </c>
      <c r="AS8462" s="208">
        <v>7681</v>
      </c>
      <c r="AT8462" s="93"/>
      <c r="AU8462" s="93"/>
      <c r="AV8462" s="93"/>
    </row>
    <row r="8463" spans="35:48" x14ac:dyDescent="0.55000000000000004">
      <c r="AI8463" s="276" t="s">
        <v>70745</v>
      </c>
      <c r="AJ8463" s="277">
        <v>152.76</v>
      </c>
      <c r="AL8463" s="246" t="s">
        <v>62078</v>
      </c>
      <c r="AM8463" s="247">
        <v>22324.31</v>
      </c>
      <c r="AO8463" s="226" t="s">
        <v>52874</v>
      </c>
      <c r="AP8463" s="227">
        <v>2019.25</v>
      </c>
      <c r="AR8463" s="207" t="s">
        <v>22624</v>
      </c>
      <c r="AS8463" s="208">
        <v>3729</v>
      </c>
      <c r="AT8463" s="93"/>
      <c r="AU8463" s="93"/>
      <c r="AV8463" s="93"/>
    </row>
    <row r="8464" spans="35:48" x14ac:dyDescent="0.55000000000000004">
      <c r="AI8464" s="276" t="s">
        <v>70746</v>
      </c>
      <c r="AJ8464" s="277">
        <v>395.87</v>
      </c>
      <c r="AL8464" s="246" t="s">
        <v>22876</v>
      </c>
      <c r="AM8464" s="247">
        <v>130095.1</v>
      </c>
      <c r="AO8464" s="226" t="s">
        <v>52875</v>
      </c>
      <c r="AP8464" s="227">
        <v>42.53</v>
      </c>
      <c r="AR8464" s="207" t="s">
        <v>22625</v>
      </c>
      <c r="AS8464" s="208">
        <v>2281</v>
      </c>
      <c r="AT8464" s="93"/>
      <c r="AU8464" s="93"/>
      <c r="AV8464" s="93"/>
    </row>
    <row r="8465" spans="35:48" x14ac:dyDescent="0.55000000000000004">
      <c r="AI8465" s="276" t="s">
        <v>70086</v>
      </c>
      <c r="AJ8465" s="277">
        <v>2302.77</v>
      </c>
      <c r="AL8465" s="246" t="s">
        <v>48068</v>
      </c>
      <c r="AM8465" s="247">
        <v>1156491.57</v>
      </c>
      <c r="AO8465" s="226" t="s">
        <v>52876</v>
      </c>
      <c r="AP8465" s="227">
        <v>1.37</v>
      </c>
      <c r="AR8465" s="207" t="s">
        <v>22626</v>
      </c>
      <c r="AS8465" s="208">
        <v>1891</v>
      </c>
      <c r="AT8465" s="93"/>
      <c r="AU8465" s="93"/>
      <c r="AV8465" s="93"/>
    </row>
    <row r="8466" spans="35:48" x14ac:dyDescent="0.55000000000000004">
      <c r="AI8466" s="276" t="s">
        <v>47219</v>
      </c>
      <c r="AJ8466" s="277">
        <v>5043.18</v>
      </c>
      <c r="AL8466" s="246" t="s">
        <v>35239</v>
      </c>
      <c r="AM8466" s="247">
        <v>118715.92</v>
      </c>
      <c r="AO8466" s="226" t="s">
        <v>50103</v>
      </c>
      <c r="AP8466" s="227">
        <v>65</v>
      </c>
      <c r="AR8466" s="207" t="s">
        <v>22627</v>
      </c>
      <c r="AS8466" s="208">
        <v>9666</v>
      </c>
      <c r="AT8466" s="93"/>
      <c r="AU8466" s="93"/>
      <c r="AV8466" s="93"/>
    </row>
    <row r="8467" spans="35:48" x14ac:dyDescent="0.55000000000000004">
      <c r="AI8467" s="276" t="s">
        <v>47220</v>
      </c>
      <c r="AJ8467" s="277">
        <v>385.82</v>
      </c>
      <c r="AL8467" s="246" t="s">
        <v>62079</v>
      </c>
      <c r="AM8467" s="247">
        <v>1410.67</v>
      </c>
      <c r="AO8467" s="226" t="s">
        <v>48063</v>
      </c>
      <c r="AP8467" s="227">
        <v>28500</v>
      </c>
      <c r="AR8467" s="207" t="s">
        <v>22628</v>
      </c>
      <c r="AS8467" s="208">
        <v>4132</v>
      </c>
      <c r="AT8467" s="93"/>
      <c r="AU8467" s="93"/>
      <c r="AV8467" s="93"/>
    </row>
    <row r="8468" spans="35:48" x14ac:dyDescent="0.55000000000000004">
      <c r="AI8468" s="276" t="s">
        <v>68629</v>
      </c>
      <c r="AJ8468" s="277">
        <v>740.33</v>
      </c>
      <c r="AL8468" s="246" t="s">
        <v>62080</v>
      </c>
      <c r="AM8468" s="247">
        <v>2110.21</v>
      </c>
      <c r="AO8468" s="226" t="s">
        <v>48064</v>
      </c>
      <c r="AP8468" s="227">
        <v>2180.25</v>
      </c>
      <c r="AR8468" s="207" t="s">
        <v>22629</v>
      </c>
      <c r="AS8468" s="208">
        <v>4380</v>
      </c>
      <c r="AT8468" s="93"/>
      <c r="AU8468" s="93"/>
      <c r="AV8468" s="93"/>
    </row>
    <row r="8469" spans="35:48" x14ac:dyDescent="0.55000000000000004">
      <c r="AI8469" s="276" t="s">
        <v>68630</v>
      </c>
      <c r="AJ8469" s="277">
        <v>6300</v>
      </c>
      <c r="AL8469" s="246" t="s">
        <v>57577</v>
      </c>
      <c r="AM8469" s="247">
        <v>273439.31</v>
      </c>
      <c r="AO8469" s="226" t="s">
        <v>48065</v>
      </c>
      <c r="AP8469" s="227">
        <v>6868.5</v>
      </c>
      <c r="AR8469" s="207" t="s">
        <v>22630</v>
      </c>
      <c r="AS8469" s="208">
        <v>5852</v>
      </c>
      <c r="AT8469" s="93"/>
      <c r="AU8469" s="93"/>
      <c r="AV8469" s="93"/>
    </row>
    <row r="8470" spans="35:48" x14ac:dyDescent="0.55000000000000004">
      <c r="AI8470" s="276" t="s">
        <v>48223</v>
      </c>
      <c r="AJ8470" s="277">
        <v>-12959.06</v>
      </c>
      <c r="AL8470" s="246" t="s">
        <v>58289</v>
      </c>
      <c r="AM8470" s="247">
        <v>628949.42000000004</v>
      </c>
      <c r="AO8470" s="226" t="s">
        <v>52877</v>
      </c>
      <c r="AP8470" s="227">
        <v>2013.61</v>
      </c>
      <c r="AR8470" s="207" t="s">
        <v>22631</v>
      </c>
      <c r="AS8470" s="208">
        <v>9666</v>
      </c>
      <c r="AT8470" s="93"/>
      <c r="AU8470" s="93"/>
      <c r="AV8470" s="93"/>
    </row>
    <row r="8471" spans="35:48" x14ac:dyDescent="0.55000000000000004">
      <c r="AI8471" s="276" t="s">
        <v>68631</v>
      </c>
      <c r="AJ8471" s="277">
        <v>254.33</v>
      </c>
      <c r="AL8471" s="246" t="s">
        <v>45144</v>
      </c>
      <c r="AM8471" s="247">
        <v>1983.96</v>
      </c>
      <c r="AO8471" s="226" t="s">
        <v>47037</v>
      </c>
      <c r="AP8471" s="227">
        <v>32586.62</v>
      </c>
      <c r="AR8471" s="207" t="s">
        <v>22632</v>
      </c>
      <c r="AS8471" s="208">
        <v>4132</v>
      </c>
      <c r="AT8471" s="93"/>
      <c r="AU8471" s="93"/>
      <c r="AV8471" s="93"/>
    </row>
    <row r="8472" spans="35:48" x14ac:dyDescent="0.55000000000000004">
      <c r="AI8472" s="276" t="s">
        <v>68632</v>
      </c>
      <c r="AJ8472" s="277">
        <v>1477.88</v>
      </c>
      <c r="AL8472" s="246" t="s">
        <v>52900</v>
      </c>
      <c r="AM8472" s="247">
        <v>662.59</v>
      </c>
      <c r="AO8472" s="226" t="s">
        <v>52878</v>
      </c>
      <c r="AP8472" s="227">
        <v>14920.05</v>
      </c>
      <c r="AR8472" s="207" t="s">
        <v>22633</v>
      </c>
      <c r="AS8472" s="208">
        <v>1735</v>
      </c>
      <c r="AT8472" s="93"/>
      <c r="AU8472" s="93"/>
      <c r="AV8472" s="93"/>
    </row>
    <row r="8473" spans="35:48" x14ac:dyDescent="0.55000000000000004">
      <c r="AI8473" s="276" t="s">
        <v>68633</v>
      </c>
      <c r="AJ8473" s="277">
        <v>12630.98</v>
      </c>
      <c r="AL8473" s="246" t="s">
        <v>52901</v>
      </c>
      <c r="AM8473" s="247">
        <v>9919.7999999999993</v>
      </c>
      <c r="AO8473" s="226" t="s">
        <v>48066</v>
      </c>
      <c r="AP8473" s="227">
        <v>10800</v>
      </c>
      <c r="AR8473" s="207" t="s">
        <v>22634</v>
      </c>
      <c r="AS8473" s="208">
        <v>5341.85</v>
      </c>
      <c r="AT8473" s="93"/>
      <c r="AU8473" s="93"/>
      <c r="AV8473" s="93"/>
    </row>
    <row r="8474" spans="35:48" x14ac:dyDescent="0.55000000000000004">
      <c r="AI8474" s="276" t="s">
        <v>68634</v>
      </c>
      <c r="AJ8474" s="277">
        <v>9632.3700000000008</v>
      </c>
      <c r="AL8474" s="246" t="s">
        <v>52902</v>
      </c>
      <c r="AM8474" s="247">
        <v>22869.279999999999</v>
      </c>
      <c r="AO8474" s="226" t="s">
        <v>48962</v>
      </c>
      <c r="AP8474" s="227">
        <v>498.8</v>
      </c>
      <c r="AR8474" s="207" t="s">
        <v>22635</v>
      </c>
      <c r="AS8474" s="208">
        <v>27599</v>
      </c>
      <c r="AT8474" s="93"/>
      <c r="AU8474" s="93"/>
      <c r="AV8474" s="93"/>
    </row>
    <row r="8475" spans="35:48" x14ac:dyDescent="0.55000000000000004">
      <c r="AI8475" s="276" t="s">
        <v>68635</v>
      </c>
      <c r="AJ8475" s="277">
        <v>12703.68</v>
      </c>
      <c r="AL8475" s="246" t="s">
        <v>55238</v>
      </c>
      <c r="AM8475" s="247">
        <v>1209.5</v>
      </c>
      <c r="AO8475" s="226" t="s">
        <v>52879</v>
      </c>
      <c r="AP8475" s="227">
        <v>85.86</v>
      </c>
      <c r="AR8475" s="207" t="s">
        <v>22636</v>
      </c>
      <c r="AS8475" s="208">
        <v>10392</v>
      </c>
      <c r="AT8475" s="93"/>
      <c r="AU8475" s="93"/>
      <c r="AV8475" s="93"/>
    </row>
    <row r="8476" spans="35:48" x14ac:dyDescent="0.55000000000000004">
      <c r="AI8476" s="276" t="s">
        <v>70747</v>
      </c>
      <c r="AJ8476" s="277">
        <v>900</v>
      </c>
      <c r="AL8476" s="246" t="s">
        <v>48069</v>
      </c>
      <c r="AM8476" s="247">
        <v>1071.3399999999999</v>
      </c>
      <c r="AO8476" s="226" t="s">
        <v>47038</v>
      </c>
      <c r="AP8476" s="227">
        <v>3578.06</v>
      </c>
      <c r="AR8476" s="207" t="s">
        <v>13775</v>
      </c>
      <c r="AS8476" s="208">
        <v>17049.75</v>
      </c>
      <c r="AT8476" s="93"/>
      <c r="AU8476" s="93"/>
      <c r="AV8476" s="93"/>
    </row>
    <row r="8477" spans="35:48" x14ac:dyDescent="0.55000000000000004">
      <c r="AI8477" s="276" t="s">
        <v>68636</v>
      </c>
      <c r="AJ8477" s="277">
        <v>1040.7</v>
      </c>
      <c r="AL8477" s="246" t="s">
        <v>59674</v>
      </c>
      <c r="AM8477" s="247">
        <v>78500</v>
      </c>
      <c r="AO8477" s="226" t="s">
        <v>50104</v>
      </c>
      <c r="AP8477" s="227">
        <v>2075</v>
      </c>
      <c r="AR8477" s="207" t="s">
        <v>22637</v>
      </c>
      <c r="AS8477" s="208">
        <v>1510.85</v>
      </c>
      <c r="AT8477" s="93"/>
      <c r="AU8477" s="93"/>
      <c r="AV8477" s="93"/>
    </row>
    <row r="8478" spans="35:48" x14ac:dyDescent="0.55000000000000004">
      <c r="AI8478" s="276" t="s">
        <v>68637</v>
      </c>
      <c r="AJ8478" s="277">
        <v>3109.85</v>
      </c>
      <c r="AL8478" s="246" t="s">
        <v>45145</v>
      </c>
      <c r="AM8478" s="247">
        <v>8762.85</v>
      </c>
      <c r="AO8478" s="226" t="s">
        <v>45133</v>
      </c>
      <c r="AP8478" s="227">
        <v>463750</v>
      </c>
      <c r="AR8478" s="207" t="s">
        <v>22638</v>
      </c>
      <c r="AS8478" s="208">
        <v>125.15</v>
      </c>
      <c r="AT8478" s="93"/>
      <c r="AU8478" s="93"/>
      <c r="AV8478" s="93"/>
    </row>
    <row r="8479" spans="35:48" x14ac:dyDescent="0.55000000000000004">
      <c r="AI8479" s="276" t="s">
        <v>68638</v>
      </c>
      <c r="AJ8479" s="277">
        <v>243.8</v>
      </c>
      <c r="AL8479" s="246" t="s">
        <v>45146</v>
      </c>
      <c r="AM8479" s="247">
        <v>23696.43</v>
      </c>
      <c r="AO8479" s="226" t="s">
        <v>45134</v>
      </c>
      <c r="AP8479" s="227">
        <v>34927</v>
      </c>
      <c r="AR8479" s="207" t="s">
        <v>22639</v>
      </c>
      <c r="AS8479" s="208">
        <v>493</v>
      </c>
      <c r="AT8479" s="93"/>
      <c r="AU8479" s="93"/>
      <c r="AV8479" s="93"/>
    </row>
    <row r="8480" spans="35:48" x14ac:dyDescent="0.55000000000000004">
      <c r="AI8480" s="276" t="s">
        <v>68639</v>
      </c>
      <c r="AJ8480" s="277">
        <v>43553.87</v>
      </c>
      <c r="AL8480" s="246" t="s">
        <v>47045</v>
      </c>
      <c r="AM8480" s="247">
        <v>1235.28</v>
      </c>
      <c r="AO8480" s="226" t="s">
        <v>45135</v>
      </c>
      <c r="AP8480" s="227">
        <v>60187.5</v>
      </c>
      <c r="AR8480" s="207" t="s">
        <v>22640</v>
      </c>
      <c r="AS8480" s="208">
        <v>4933</v>
      </c>
      <c r="AT8480" s="93"/>
      <c r="AU8480" s="93"/>
      <c r="AV8480" s="93"/>
    </row>
    <row r="8481" spans="35:48" x14ac:dyDescent="0.55000000000000004">
      <c r="AI8481" s="276" t="s">
        <v>70748</v>
      </c>
      <c r="AJ8481" s="277">
        <v>6819.82</v>
      </c>
      <c r="AL8481" s="246" t="s">
        <v>59125</v>
      </c>
      <c r="AM8481" s="247">
        <v>18264.900000000001</v>
      </c>
      <c r="AO8481" s="226" t="s">
        <v>45136</v>
      </c>
      <c r="AP8481" s="227">
        <v>4604.3999999999996</v>
      </c>
      <c r="AR8481" s="207" t="s">
        <v>22641</v>
      </c>
      <c r="AS8481" s="208">
        <v>821</v>
      </c>
      <c r="AT8481" s="93"/>
      <c r="AU8481" s="93"/>
      <c r="AV8481" s="93"/>
    </row>
    <row r="8482" spans="35:48" x14ac:dyDescent="0.55000000000000004">
      <c r="AI8482" s="276" t="s">
        <v>68640</v>
      </c>
      <c r="AJ8482" s="277">
        <v>154.74</v>
      </c>
      <c r="AL8482" s="246" t="s">
        <v>52903</v>
      </c>
      <c r="AM8482" s="247">
        <v>14482.83</v>
      </c>
      <c r="AO8482" s="226" t="s">
        <v>22761</v>
      </c>
      <c r="AP8482" s="227">
        <v>5426</v>
      </c>
      <c r="AR8482" s="207" t="s">
        <v>22642</v>
      </c>
      <c r="AS8482" s="208">
        <v>5128.6000000000004</v>
      </c>
      <c r="AT8482" s="93"/>
      <c r="AU8482" s="93"/>
      <c r="AV8482" s="93"/>
    </row>
    <row r="8483" spans="35:48" x14ac:dyDescent="0.55000000000000004">
      <c r="AI8483" s="276" t="s">
        <v>68641</v>
      </c>
      <c r="AJ8483" s="277">
        <v>181.4</v>
      </c>
      <c r="AL8483" s="246" t="s">
        <v>47046</v>
      </c>
      <c r="AM8483" s="247">
        <v>236584.59</v>
      </c>
      <c r="AO8483" s="226" t="s">
        <v>22762</v>
      </c>
      <c r="AP8483" s="227">
        <v>1101.24</v>
      </c>
      <c r="AR8483" s="207" t="s">
        <v>22643</v>
      </c>
      <c r="AS8483" s="208">
        <v>6255</v>
      </c>
      <c r="AT8483" s="93"/>
      <c r="AU8483" s="93"/>
      <c r="AV8483" s="93"/>
    </row>
    <row r="8484" spans="35:48" x14ac:dyDescent="0.55000000000000004">
      <c r="AI8484" s="276" t="s">
        <v>68642</v>
      </c>
      <c r="AJ8484" s="277">
        <v>50370</v>
      </c>
      <c r="AL8484" s="246" t="s">
        <v>47047</v>
      </c>
      <c r="AM8484" s="247">
        <v>4334.3900000000003</v>
      </c>
      <c r="AO8484" s="226" t="s">
        <v>22765</v>
      </c>
      <c r="AP8484" s="227">
        <v>127590.15</v>
      </c>
      <c r="AR8484" s="207" t="s">
        <v>22644</v>
      </c>
      <c r="AS8484" s="208">
        <v>2000</v>
      </c>
      <c r="AT8484" s="93"/>
      <c r="AU8484" s="93"/>
      <c r="AV8484" s="93"/>
    </row>
    <row r="8485" spans="35:48" x14ac:dyDescent="0.55000000000000004">
      <c r="AI8485" s="276" t="s">
        <v>70087</v>
      </c>
      <c r="AJ8485" s="277">
        <v>1317.39</v>
      </c>
      <c r="AL8485" s="246" t="s">
        <v>56280</v>
      </c>
      <c r="AM8485" s="247">
        <v>28056.75</v>
      </c>
      <c r="AO8485" s="226" t="s">
        <v>22767</v>
      </c>
      <c r="AP8485" s="227">
        <v>12381.5</v>
      </c>
      <c r="AR8485" s="207" t="s">
        <v>22645</v>
      </c>
      <c r="AS8485" s="208">
        <v>3283.98</v>
      </c>
      <c r="AT8485" s="93"/>
      <c r="AU8485" s="93"/>
      <c r="AV8485" s="93"/>
    </row>
    <row r="8486" spans="35:48" x14ac:dyDescent="0.55000000000000004">
      <c r="AI8486" s="276" t="s">
        <v>68643</v>
      </c>
      <c r="AJ8486" s="277">
        <v>3962.91</v>
      </c>
      <c r="AL8486" s="246" t="s">
        <v>60571</v>
      </c>
      <c r="AM8486" s="247">
        <v>15492.24</v>
      </c>
      <c r="AO8486" s="226" t="s">
        <v>39262</v>
      </c>
      <c r="AP8486" s="227">
        <v>9641.8799999999992</v>
      </c>
      <c r="AR8486" s="207" t="s">
        <v>22646</v>
      </c>
      <c r="AS8486" s="208">
        <v>4536.97</v>
      </c>
      <c r="AT8486" s="93"/>
      <c r="AU8486" s="93"/>
      <c r="AV8486" s="93"/>
    </row>
    <row r="8487" spans="35:48" x14ac:dyDescent="0.55000000000000004">
      <c r="AI8487" s="276" t="s">
        <v>68644</v>
      </c>
      <c r="AJ8487" s="277">
        <v>12623.15</v>
      </c>
      <c r="AL8487" s="246" t="s">
        <v>52904</v>
      </c>
      <c r="AM8487" s="247">
        <v>725.58</v>
      </c>
      <c r="AO8487" s="226" t="s">
        <v>39263</v>
      </c>
      <c r="AP8487" s="227">
        <v>6847.75</v>
      </c>
      <c r="AR8487" s="207" t="s">
        <v>22647</v>
      </c>
      <c r="AS8487" s="208">
        <v>347.08</v>
      </c>
      <c r="AT8487" s="93"/>
      <c r="AU8487" s="93"/>
      <c r="AV8487" s="93"/>
    </row>
    <row r="8488" spans="35:48" x14ac:dyDescent="0.55000000000000004">
      <c r="AI8488" s="276" t="s">
        <v>70088</v>
      </c>
      <c r="AJ8488" s="277">
        <v>73.97</v>
      </c>
      <c r="AL8488" s="246" t="s">
        <v>57578</v>
      </c>
      <c r="AM8488" s="247">
        <v>168.75</v>
      </c>
      <c r="AO8488" s="226" t="s">
        <v>22768</v>
      </c>
      <c r="AP8488" s="227">
        <v>4333.32</v>
      </c>
      <c r="AR8488" s="207" t="s">
        <v>22648</v>
      </c>
      <c r="AS8488" s="208">
        <v>3063.72</v>
      </c>
      <c r="AT8488" s="93"/>
      <c r="AU8488" s="93"/>
      <c r="AV8488" s="93"/>
    </row>
    <row r="8489" spans="35:48" x14ac:dyDescent="0.55000000000000004">
      <c r="AI8489" s="276" t="s">
        <v>70089</v>
      </c>
      <c r="AJ8489" s="277">
        <v>1946.44</v>
      </c>
      <c r="AL8489" s="246" t="s">
        <v>52905</v>
      </c>
      <c r="AM8489" s="247">
        <v>1253.57</v>
      </c>
      <c r="AO8489" s="226" t="s">
        <v>22769</v>
      </c>
      <c r="AP8489" s="227">
        <v>10620.57</v>
      </c>
      <c r="AR8489" s="207" t="s">
        <v>22649</v>
      </c>
      <c r="AS8489" s="208">
        <v>1818</v>
      </c>
      <c r="AT8489" s="93"/>
      <c r="AU8489" s="93"/>
      <c r="AV8489" s="93"/>
    </row>
    <row r="8490" spans="35:48" x14ac:dyDescent="0.55000000000000004">
      <c r="AI8490" s="276" t="s">
        <v>70749</v>
      </c>
      <c r="AJ8490" s="277">
        <v>8212.56</v>
      </c>
      <c r="AL8490" s="246" t="s">
        <v>52906</v>
      </c>
      <c r="AM8490" s="247">
        <v>177.77</v>
      </c>
      <c r="AO8490" s="226" t="s">
        <v>22770</v>
      </c>
      <c r="AP8490" s="227">
        <v>24671.41</v>
      </c>
      <c r="AR8490" s="207" t="s">
        <v>22650</v>
      </c>
      <c r="AS8490" s="208">
        <v>8979.1200000000008</v>
      </c>
      <c r="AT8490" s="93"/>
      <c r="AU8490" s="93"/>
      <c r="AV8490" s="93"/>
    </row>
    <row r="8491" spans="35:48" x14ac:dyDescent="0.55000000000000004">
      <c r="AI8491" s="276" t="s">
        <v>68645</v>
      </c>
      <c r="AJ8491" s="277">
        <v>24311.18</v>
      </c>
      <c r="AL8491" s="246" t="s">
        <v>56281</v>
      </c>
      <c r="AM8491" s="247">
        <v>320</v>
      </c>
      <c r="AO8491" s="226" t="s">
        <v>22771</v>
      </c>
      <c r="AP8491" s="227">
        <v>16608.689999999999</v>
      </c>
      <c r="AR8491" s="207" t="s">
        <v>22651</v>
      </c>
      <c r="AS8491" s="208">
        <v>686.88</v>
      </c>
      <c r="AT8491" s="93"/>
      <c r="AU8491" s="93"/>
      <c r="AV8491" s="93"/>
    </row>
    <row r="8492" spans="35:48" x14ac:dyDescent="0.55000000000000004">
      <c r="AI8492" s="276" t="s">
        <v>68646</v>
      </c>
      <c r="AJ8492" s="277">
        <v>26655</v>
      </c>
      <c r="AL8492" s="246" t="s">
        <v>52907</v>
      </c>
      <c r="AM8492" s="247">
        <v>1120.76</v>
      </c>
      <c r="AO8492" s="226" t="s">
        <v>52880</v>
      </c>
      <c r="AP8492" s="227">
        <v>8250</v>
      </c>
      <c r="AR8492" s="207" t="s">
        <v>22652</v>
      </c>
      <c r="AS8492" s="208">
        <v>10489.97</v>
      </c>
      <c r="AT8492" s="93"/>
      <c r="AU8492" s="93"/>
      <c r="AV8492" s="93"/>
    </row>
    <row r="8493" spans="35:48" x14ac:dyDescent="0.55000000000000004">
      <c r="AI8493" s="276" t="s">
        <v>61559</v>
      </c>
      <c r="AJ8493" s="277">
        <v>3994.5</v>
      </c>
      <c r="AL8493" s="246" t="s">
        <v>52908</v>
      </c>
      <c r="AM8493" s="247">
        <v>11515.11</v>
      </c>
      <c r="AO8493" s="226" t="s">
        <v>22772</v>
      </c>
      <c r="AP8493" s="227">
        <v>23932.57</v>
      </c>
      <c r="AR8493" s="207" t="s">
        <v>22653</v>
      </c>
      <c r="AS8493" s="208">
        <v>4536.97</v>
      </c>
      <c r="AT8493" s="93"/>
      <c r="AU8493" s="93"/>
      <c r="AV8493" s="93"/>
    </row>
    <row r="8494" spans="35:48" x14ac:dyDescent="0.55000000000000004">
      <c r="AI8494" s="276" t="s">
        <v>61560</v>
      </c>
      <c r="AJ8494" s="277">
        <v>305.58</v>
      </c>
      <c r="AL8494" s="246" t="s">
        <v>56282</v>
      </c>
      <c r="AM8494" s="247">
        <v>4175.9799999999996</v>
      </c>
      <c r="AO8494" s="226" t="s">
        <v>50105</v>
      </c>
      <c r="AP8494" s="227">
        <v>1067</v>
      </c>
      <c r="AR8494" s="207" t="s">
        <v>22654</v>
      </c>
      <c r="AS8494" s="208">
        <v>1159.1099999999999</v>
      </c>
      <c r="AT8494" s="93"/>
      <c r="AU8494" s="93"/>
      <c r="AV8494" s="93"/>
    </row>
    <row r="8495" spans="35:48" x14ac:dyDescent="0.55000000000000004">
      <c r="AI8495" s="276" t="s">
        <v>61561</v>
      </c>
      <c r="AJ8495" s="277">
        <v>957.87</v>
      </c>
      <c r="AL8495" s="246" t="s">
        <v>64552</v>
      </c>
      <c r="AM8495" s="247">
        <v>4413.66</v>
      </c>
      <c r="AO8495" s="226" t="s">
        <v>42661</v>
      </c>
      <c r="AP8495" s="227">
        <v>1162</v>
      </c>
      <c r="AR8495" s="207" t="s">
        <v>22655</v>
      </c>
      <c r="AS8495" s="208">
        <v>2000</v>
      </c>
      <c r="AT8495" s="93"/>
      <c r="AU8495" s="93"/>
      <c r="AV8495" s="93"/>
    </row>
    <row r="8496" spans="35:48" x14ac:dyDescent="0.55000000000000004">
      <c r="AI8496" s="276" t="s">
        <v>35546</v>
      </c>
      <c r="AJ8496" s="277">
        <v>383.34</v>
      </c>
      <c r="AL8496" s="246" t="s">
        <v>61109</v>
      </c>
      <c r="AM8496" s="247">
        <v>58850</v>
      </c>
      <c r="AO8496" s="226" t="s">
        <v>22774</v>
      </c>
      <c r="AP8496" s="227">
        <v>182357.96</v>
      </c>
      <c r="AR8496" s="207" t="s">
        <v>22656</v>
      </c>
      <c r="AS8496" s="208">
        <v>13095.7</v>
      </c>
      <c r="AT8496" s="93"/>
      <c r="AU8496" s="93"/>
      <c r="AV8496" s="93"/>
    </row>
    <row r="8497" spans="35:48" x14ac:dyDescent="0.55000000000000004">
      <c r="AI8497" s="276" t="s">
        <v>35547</v>
      </c>
      <c r="AJ8497" s="277">
        <v>451</v>
      </c>
      <c r="AL8497" s="246" t="s">
        <v>61216</v>
      </c>
      <c r="AM8497" s="247">
        <v>74372.399999999994</v>
      </c>
      <c r="AO8497" s="226" t="s">
        <v>22775</v>
      </c>
      <c r="AP8497" s="227">
        <v>18000</v>
      </c>
      <c r="AR8497" s="207" t="s">
        <v>22657</v>
      </c>
      <c r="AS8497" s="208">
        <v>1818</v>
      </c>
      <c r="AT8497" s="93"/>
      <c r="AU8497" s="93"/>
      <c r="AV8497" s="93"/>
    </row>
    <row r="8498" spans="35:48" x14ac:dyDescent="0.55000000000000004">
      <c r="AI8498" s="276" t="s">
        <v>35548</v>
      </c>
      <c r="AJ8498" s="277">
        <v>57.08</v>
      </c>
      <c r="AL8498" s="246" t="s">
        <v>58582</v>
      </c>
      <c r="AM8498" s="247">
        <v>5763.49</v>
      </c>
      <c r="AO8498" s="226" t="s">
        <v>47039</v>
      </c>
      <c r="AP8498" s="227">
        <v>43900.58</v>
      </c>
      <c r="AR8498" s="207" t="s">
        <v>22658</v>
      </c>
      <c r="AS8498" s="208">
        <v>10882.6</v>
      </c>
      <c r="AT8498" s="93"/>
      <c r="AU8498" s="93"/>
      <c r="AV8498" s="93"/>
    </row>
    <row r="8499" spans="35:48" x14ac:dyDescent="0.55000000000000004">
      <c r="AI8499" s="276" t="s">
        <v>35549</v>
      </c>
      <c r="AJ8499" s="277">
        <v>191.4</v>
      </c>
      <c r="AL8499" s="246" t="s">
        <v>58583</v>
      </c>
      <c r="AM8499" s="247">
        <v>440.87</v>
      </c>
      <c r="AO8499" s="226" t="s">
        <v>39264</v>
      </c>
      <c r="AP8499" s="227">
        <v>31999.97</v>
      </c>
      <c r="AR8499" s="207" t="s">
        <v>22659</v>
      </c>
      <c r="AS8499" s="208">
        <v>650.66</v>
      </c>
      <c r="AT8499" s="93"/>
      <c r="AU8499" s="93"/>
      <c r="AV8499" s="93"/>
    </row>
    <row r="8500" spans="35:48" x14ac:dyDescent="0.55000000000000004">
      <c r="AI8500" s="276" t="s">
        <v>35551</v>
      </c>
      <c r="AJ8500" s="277">
        <v>-1082.82</v>
      </c>
      <c r="AL8500" s="246" t="s">
        <v>58584</v>
      </c>
      <c r="AM8500" s="247">
        <v>1070.45</v>
      </c>
      <c r="AO8500" s="226" t="s">
        <v>22776</v>
      </c>
      <c r="AP8500" s="227">
        <v>3500</v>
      </c>
      <c r="AR8500" s="207" t="s">
        <v>22660</v>
      </c>
      <c r="AS8500" s="208">
        <v>165517.5</v>
      </c>
      <c r="AT8500" s="93"/>
      <c r="AU8500" s="93"/>
      <c r="AV8500" s="93"/>
    </row>
    <row r="8501" spans="35:48" x14ac:dyDescent="0.55000000000000004">
      <c r="AI8501" s="276" t="s">
        <v>34060</v>
      </c>
      <c r="AJ8501" s="277">
        <v>13828.17</v>
      </c>
      <c r="AL8501" s="246" t="s">
        <v>57579</v>
      </c>
      <c r="AM8501" s="247">
        <v>26796.17</v>
      </c>
      <c r="AO8501" s="226" t="s">
        <v>45137</v>
      </c>
      <c r="AP8501" s="227">
        <v>23249.97</v>
      </c>
      <c r="AR8501" s="207" t="s">
        <v>22661</v>
      </c>
      <c r="AS8501" s="208">
        <v>12712.09</v>
      </c>
      <c r="AT8501" s="93"/>
      <c r="AU8501" s="93"/>
      <c r="AV8501" s="93"/>
    </row>
    <row r="8502" spans="35:48" x14ac:dyDescent="0.55000000000000004">
      <c r="AI8502" s="276" t="s">
        <v>53559</v>
      </c>
      <c r="AJ8502" s="277">
        <v>-33287.089999999997</v>
      </c>
      <c r="AL8502" s="246" t="s">
        <v>63725</v>
      </c>
      <c r="AM8502" s="247">
        <v>7328.76</v>
      </c>
      <c r="AO8502" s="226" t="s">
        <v>47040</v>
      </c>
      <c r="AP8502" s="227">
        <v>34383.269999999997</v>
      </c>
      <c r="AR8502" s="207" t="s">
        <v>22662</v>
      </c>
      <c r="AS8502" s="208">
        <v>36025.18</v>
      </c>
      <c r="AT8502" s="93"/>
      <c r="AU8502" s="93"/>
      <c r="AV8502" s="93"/>
    </row>
    <row r="8503" spans="35:48" x14ac:dyDescent="0.55000000000000004">
      <c r="AI8503" s="276" t="s">
        <v>59792</v>
      </c>
      <c r="AJ8503" s="277">
        <v>4840</v>
      </c>
      <c r="AL8503" s="246" t="s">
        <v>58585</v>
      </c>
      <c r="AM8503" s="247">
        <v>20955</v>
      </c>
      <c r="AO8503" s="226" t="s">
        <v>22778</v>
      </c>
      <c r="AP8503" s="227">
        <v>26492.74</v>
      </c>
      <c r="AR8503" s="207" t="s">
        <v>22663</v>
      </c>
      <c r="AS8503" s="208">
        <v>31560.22</v>
      </c>
      <c r="AT8503" s="93"/>
      <c r="AU8503" s="93"/>
      <c r="AV8503" s="93"/>
    </row>
    <row r="8504" spans="35:48" x14ac:dyDescent="0.55000000000000004">
      <c r="AI8504" s="276" t="s">
        <v>34062</v>
      </c>
      <c r="AJ8504" s="277">
        <v>2510.15</v>
      </c>
      <c r="AL8504" s="246" t="s">
        <v>57580</v>
      </c>
      <c r="AM8504" s="247">
        <v>26073.83</v>
      </c>
      <c r="AO8504" s="226" t="s">
        <v>22779</v>
      </c>
      <c r="AP8504" s="227">
        <v>2216.89</v>
      </c>
      <c r="AR8504" s="207" t="s">
        <v>22664</v>
      </c>
      <c r="AS8504" s="208">
        <v>38296.46</v>
      </c>
      <c r="AT8504" s="93"/>
      <c r="AU8504" s="93"/>
      <c r="AV8504" s="93"/>
    </row>
    <row r="8505" spans="35:48" x14ac:dyDescent="0.55000000000000004">
      <c r="AI8505" s="276" t="s">
        <v>34063</v>
      </c>
      <c r="AJ8505" s="277">
        <v>8014.05</v>
      </c>
      <c r="AL8505" s="246" t="s">
        <v>58290</v>
      </c>
      <c r="AM8505" s="247">
        <v>166908.62</v>
      </c>
      <c r="AO8505" s="226" t="s">
        <v>22780</v>
      </c>
      <c r="AP8505" s="227">
        <v>15088.1</v>
      </c>
      <c r="AR8505" s="207" t="s">
        <v>22665</v>
      </c>
      <c r="AS8505" s="208">
        <v>5189.53</v>
      </c>
      <c r="AT8505" s="93"/>
      <c r="AU8505" s="93"/>
      <c r="AV8505" s="93"/>
    </row>
    <row r="8506" spans="35:48" x14ac:dyDescent="0.55000000000000004">
      <c r="AI8506" s="276" t="s">
        <v>34064</v>
      </c>
      <c r="AJ8506" s="277">
        <v>4094.72</v>
      </c>
      <c r="AL8506" s="246" t="s">
        <v>64553</v>
      </c>
      <c r="AM8506" s="247">
        <v>3000</v>
      </c>
      <c r="AO8506" s="226" t="s">
        <v>22781</v>
      </c>
      <c r="AP8506" s="227">
        <v>61780</v>
      </c>
      <c r="AR8506" s="207" t="s">
        <v>22666</v>
      </c>
      <c r="AS8506" s="208">
        <v>37262.25</v>
      </c>
      <c r="AT8506" s="93"/>
      <c r="AU8506" s="93"/>
      <c r="AV8506" s="93"/>
    </row>
    <row r="8507" spans="35:48" x14ac:dyDescent="0.55000000000000004">
      <c r="AI8507" s="276" t="s">
        <v>63779</v>
      </c>
      <c r="AJ8507" s="277">
        <v>13810</v>
      </c>
      <c r="AL8507" s="246" t="s">
        <v>64554</v>
      </c>
      <c r="AM8507" s="247">
        <v>229.5</v>
      </c>
      <c r="AO8507" s="226" t="s">
        <v>22782</v>
      </c>
      <c r="AP8507" s="227">
        <v>98899.53</v>
      </c>
      <c r="AR8507" s="207" t="s">
        <v>22667</v>
      </c>
      <c r="AS8507" s="208">
        <v>5625</v>
      </c>
      <c r="AT8507" s="93"/>
      <c r="AU8507" s="93"/>
      <c r="AV8507" s="93"/>
    </row>
    <row r="8508" spans="35:48" x14ac:dyDescent="0.55000000000000004">
      <c r="AI8508" s="276" t="s">
        <v>63780</v>
      </c>
      <c r="AJ8508" s="277">
        <v>1056.5</v>
      </c>
      <c r="AL8508" s="246" t="s">
        <v>64555</v>
      </c>
      <c r="AM8508" s="247">
        <v>245</v>
      </c>
      <c r="AO8508" s="226" t="s">
        <v>22783</v>
      </c>
      <c r="AP8508" s="227">
        <v>16292.49</v>
      </c>
      <c r="AR8508" s="207" t="s">
        <v>22668</v>
      </c>
      <c r="AS8508" s="208">
        <v>83379.25</v>
      </c>
      <c r="AT8508" s="93"/>
      <c r="AU8508" s="93"/>
      <c r="AV8508" s="93"/>
    </row>
    <row r="8509" spans="35:48" x14ac:dyDescent="0.55000000000000004">
      <c r="AI8509" s="276" t="s">
        <v>63781</v>
      </c>
      <c r="AJ8509" s="277">
        <v>3272.01</v>
      </c>
      <c r="AL8509" s="246" t="s">
        <v>60572</v>
      </c>
      <c r="AM8509" s="247">
        <v>28139.94</v>
      </c>
      <c r="AO8509" s="226" t="s">
        <v>47041</v>
      </c>
      <c r="AP8509" s="227">
        <v>7548.2</v>
      </c>
      <c r="AR8509" s="207" t="s">
        <v>22669</v>
      </c>
      <c r="AS8509" s="208">
        <v>215812.75</v>
      </c>
      <c r="AT8509" s="93"/>
      <c r="AU8509" s="93"/>
      <c r="AV8509" s="93"/>
    </row>
    <row r="8510" spans="35:48" x14ac:dyDescent="0.55000000000000004">
      <c r="AI8510" s="276" t="s">
        <v>68647</v>
      </c>
      <c r="AJ8510" s="277">
        <v>1700</v>
      </c>
      <c r="AL8510" s="246" t="s">
        <v>60573</v>
      </c>
      <c r="AM8510" s="247">
        <v>2152.67</v>
      </c>
      <c r="AO8510" s="226" t="s">
        <v>42662</v>
      </c>
      <c r="AP8510" s="227">
        <v>39436.370000000003</v>
      </c>
      <c r="AR8510" s="207" t="s">
        <v>22670</v>
      </c>
      <c r="AS8510" s="208">
        <v>7287.39</v>
      </c>
      <c r="AT8510" s="93"/>
      <c r="AU8510" s="93"/>
      <c r="AV8510" s="93"/>
    </row>
    <row r="8511" spans="35:48" x14ac:dyDescent="0.55000000000000004">
      <c r="AI8511" s="276" t="s">
        <v>63782</v>
      </c>
      <c r="AJ8511" s="277">
        <v>8837.1299999999992</v>
      </c>
      <c r="AL8511" s="246" t="s">
        <v>60574</v>
      </c>
      <c r="AM8511" s="247">
        <v>6894.36</v>
      </c>
      <c r="AO8511" s="226" t="s">
        <v>50106</v>
      </c>
      <c r="AP8511" s="227">
        <v>8200</v>
      </c>
      <c r="AR8511" s="207" t="s">
        <v>13776</v>
      </c>
      <c r="AS8511" s="208">
        <v>303343.2</v>
      </c>
      <c r="AT8511" s="93"/>
      <c r="AU8511" s="93"/>
      <c r="AV8511" s="93"/>
    </row>
    <row r="8512" spans="35:48" x14ac:dyDescent="0.55000000000000004">
      <c r="AI8512" s="276" t="s">
        <v>70090</v>
      </c>
      <c r="AJ8512" s="277">
        <v>3587.18</v>
      </c>
      <c r="AL8512" s="246" t="s">
        <v>52909</v>
      </c>
      <c r="AM8512" s="247">
        <v>599.38</v>
      </c>
      <c r="AO8512" s="226" t="s">
        <v>50107</v>
      </c>
      <c r="AP8512" s="227">
        <v>621.80999999999995</v>
      </c>
      <c r="AR8512" s="207" t="s">
        <v>13777</v>
      </c>
      <c r="AS8512" s="208">
        <v>23736.67</v>
      </c>
      <c r="AT8512" s="93"/>
      <c r="AU8512" s="93"/>
      <c r="AV8512" s="93"/>
    </row>
    <row r="8513" spans="35:48" x14ac:dyDescent="0.55000000000000004">
      <c r="AI8513" s="276" t="s">
        <v>59794</v>
      </c>
      <c r="AJ8513" s="277">
        <v>800</v>
      </c>
      <c r="AL8513" s="246" t="s">
        <v>39274</v>
      </c>
      <c r="AM8513" s="247">
        <v>28.38</v>
      </c>
      <c r="AO8513" s="226" t="s">
        <v>50108</v>
      </c>
      <c r="AP8513" s="227">
        <v>988.1</v>
      </c>
      <c r="AR8513" s="207" t="s">
        <v>13778</v>
      </c>
      <c r="AS8513" s="208">
        <v>66894.61</v>
      </c>
      <c r="AT8513" s="93"/>
      <c r="AU8513" s="93"/>
      <c r="AV8513" s="93"/>
    </row>
    <row r="8514" spans="35:48" x14ac:dyDescent="0.55000000000000004">
      <c r="AI8514" s="276" t="s">
        <v>59795</v>
      </c>
      <c r="AJ8514" s="277">
        <v>627.29999999999995</v>
      </c>
      <c r="AL8514" s="246" t="s">
        <v>52912</v>
      </c>
      <c r="AM8514" s="247">
        <v>56645.91</v>
      </c>
      <c r="AO8514" s="226" t="s">
        <v>52881</v>
      </c>
      <c r="AP8514" s="227">
        <v>627.09</v>
      </c>
      <c r="AR8514" s="207" t="s">
        <v>13779</v>
      </c>
      <c r="AS8514" s="208">
        <v>61127.72</v>
      </c>
      <c r="AT8514" s="93"/>
      <c r="AU8514" s="93"/>
      <c r="AV8514" s="93"/>
    </row>
    <row r="8515" spans="35:48" x14ac:dyDescent="0.55000000000000004">
      <c r="AI8515" s="276" t="s">
        <v>59796</v>
      </c>
      <c r="AJ8515" s="277">
        <v>2051.64</v>
      </c>
      <c r="AL8515" s="246" t="s">
        <v>59675</v>
      </c>
      <c r="AM8515" s="247">
        <v>129999.84</v>
      </c>
      <c r="AO8515" s="226" t="s">
        <v>50109</v>
      </c>
      <c r="AP8515" s="227">
        <v>3890.4</v>
      </c>
      <c r="AR8515" s="207" t="s">
        <v>22671</v>
      </c>
      <c r="AS8515" s="208">
        <v>10195.200000000001</v>
      </c>
      <c r="AT8515" s="93"/>
      <c r="AU8515" s="93"/>
      <c r="AV8515" s="93"/>
    </row>
    <row r="8516" spans="35:48" x14ac:dyDescent="0.55000000000000004">
      <c r="AI8516" s="276" t="s">
        <v>68648</v>
      </c>
      <c r="AJ8516" s="277">
        <v>2767.5</v>
      </c>
      <c r="AL8516" s="246" t="s">
        <v>40408</v>
      </c>
      <c r="AM8516" s="247">
        <v>208.34</v>
      </c>
      <c r="AO8516" s="226" t="s">
        <v>45138</v>
      </c>
      <c r="AP8516" s="227">
        <v>7830.5</v>
      </c>
      <c r="AR8516" s="207" t="s">
        <v>22672</v>
      </c>
      <c r="AS8516" s="208">
        <v>92885.38</v>
      </c>
      <c r="AT8516" s="93"/>
      <c r="AU8516" s="93"/>
      <c r="AV8516" s="93"/>
    </row>
    <row r="8517" spans="35:48" x14ac:dyDescent="0.55000000000000004">
      <c r="AI8517" s="276" t="s">
        <v>68649</v>
      </c>
      <c r="AJ8517" s="277">
        <v>72406</v>
      </c>
      <c r="AL8517" s="246" t="s">
        <v>52913</v>
      </c>
      <c r="AM8517" s="247">
        <v>2291.67</v>
      </c>
      <c r="AO8517" s="226" t="s">
        <v>45139</v>
      </c>
      <c r="AP8517" s="227">
        <v>535.5</v>
      </c>
      <c r="AR8517" s="207" t="s">
        <v>22673</v>
      </c>
      <c r="AS8517" s="208">
        <v>32265.83</v>
      </c>
      <c r="AT8517" s="93"/>
      <c r="AU8517" s="93"/>
      <c r="AV8517" s="93"/>
    </row>
    <row r="8518" spans="35:48" x14ac:dyDescent="0.55000000000000004">
      <c r="AI8518" s="276" t="s">
        <v>68650</v>
      </c>
      <c r="AJ8518" s="277">
        <v>4840</v>
      </c>
      <c r="AL8518" s="246" t="s">
        <v>40409</v>
      </c>
      <c r="AM8518" s="247">
        <v>14469.17</v>
      </c>
      <c r="AO8518" s="226" t="s">
        <v>22826</v>
      </c>
      <c r="AP8518" s="227">
        <v>0.01</v>
      </c>
      <c r="AR8518" s="207" t="s">
        <v>22674</v>
      </c>
      <c r="AS8518" s="208">
        <v>27364.31</v>
      </c>
      <c r="AT8518" s="93"/>
      <c r="AU8518" s="93"/>
      <c r="AV8518" s="93"/>
    </row>
    <row r="8519" spans="35:48" x14ac:dyDescent="0.55000000000000004">
      <c r="AI8519" s="276" t="s">
        <v>49124</v>
      </c>
      <c r="AJ8519" s="277">
        <v>2295828.58</v>
      </c>
      <c r="AL8519" s="246" t="s">
        <v>59676</v>
      </c>
      <c r="AM8519" s="247">
        <v>7114.47</v>
      </c>
      <c r="AO8519" s="226" t="s">
        <v>45140</v>
      </c>
      <c r="AP8519" s="227">
        <v>2080308.95</v>
      </c>
      <c r="AR8519" s="207" t="s">
        <v>22675</v>
      </c>
      <c r="AS8519" s="208">
        <v>51752.7</v>
      </c>
      <c r="AT8519" s="93"/>
      <c r="AU8519" s="93"/>
      <c r="AV8519" s="93"/>
    </row>
    <row r="8520" spans="35:48" x14ac:dyDescent="0.55000000000000004">
      <c r="AI8520" s="276" t="s">
        <v>64847</v>
      </c>
      <c r="AJ8520" s="277">
        <v>486.89</v>
      </c>
      <c r="AL8520" s="246" t="s">
        <v>64556</v>
      </c>
      <c r="AM8520" s="247">
        <v>2000</v>
      </c>
      <c r="AO8520" s="226" t="s">
        <v>45141</v>
      </c>
      <c r="AP8520" s="227">
        <v>158890.94</v>
      </c>
      <c r="AR8520" s="207" t="s">
        <v>22676</v>
      </c>
      <c r="AS8520" s="208">
        <v>109650.55</v>
      </c>
      <c r="AT8520" s="93"/>
      <c r="AU8520" s="93"/>
      <c r="AV8520" s="93"/>
    </row>
    <row r="8521" spans="35:48" x14ac:dyDescent="0.55000000000000004">
      <c r="AI8521" s="276" t="s">
        <v>62977</v>
      </c>
      <c r="AJ8521" s="277">
        <v>51684.17</v>
      </c>
      <c r="AL8521" s="246" t="s">
        <v>39275</v>
      </c>
      <c r="AM8521" s="247">
        <v>12144</v>
      </c>
      <c r="AO8521" s="226" t="s">
        <v>22836</v>
      </c>
      <c r="AP8521" s="227">
        <v>37645</v>
      </c>
      <c r="AR8521" s="207" t="s">
        <v>22677</v>
      </c>
      <c r="AS8521" s="208">
        <v>2325</v>
      </c>
      <c r="AT8521" s="93"/>
      <c r="AU8521" s="93"/>
      <c r="AV8521" s="93"/>
    </row>
    <row r="8522" spans="35:48" x14ac:dyDescent="0.55000000000000004">
      <c r="AI8522" s="276" t="s">
        <v>68651</v>
      </c>
      <c r="AJ8522" s="277">
        <v>12379.5</v>
      </c>
      <c r="AL8522" s="246" t="s">
        <v>55239</v>
      </c>
      <c r="AM8522" s="247">
        <v>5500</v>
      </c>
      <c r="AO8522" s="226" t="s">
        <v>47042</v>
      </c>
      <c r="AP8522" s="227">
        <v>745</v>
      </c>
      <c r="AR8522" s="207" t="s">
        <v>22678</v>
      </c>
      <c r="AS8522" s="208">
        <v>8739.2199999999993</v>
      </c>
      <c r="AT8522" s="93"/>
      <c r="AU8522" s="93"/>
      <c r="AV8522" s="93"/>
    </row>
    <row r="8523" spans="35:48" x14ac:dyDescent="0.55000000000000004">
      <c r="AI8523" s="276" t="s">
        <v>57795</v>
      </c>
      <c r="AJ8523" s="277">
        <v>45094.17</v>
      </c>
      <c r="AL8523" s="246" t="s">
        <v>55240</v>
      </c>
      <c r="AM8523" s="247">
        <v>420.74</v>
      </c>
      <c r="AO8523" s="226" t="s">
        <v>22838</v>
      </c>
      <c r="AP8523" s="227">
        <v>901</v>
      </c>
      <c r="AR8523" s="207" t="s">
        <v>22679</v>
      </c>
      <c r="AS8523" s="208">
        <v>98716.12</v>
      </c>
      <c r="AT8523" s="93"/>
      <c r="AU8523" s="93"/>
      <c r="AV8523" s="93"/>
    </row>
    <row r="8524" spans="35:48" x14ac:dyDescent="0.55000000000000004">
      <c r="AI8524" s="276" t="s">
        <v>53572</v>
      </c>
      <c r="AJ8524" s="277">
        <v>285830.38</v>
      </c>
      <c r="AL8524" s="246" t="s">
        <v>47048</v>
      </c>
      <c r="AM8524" s="247">
        <v>38960.730000000003</v>
      </c>
      <c r="AO8524" s="226" t="s">
        <v>40399</v>
      </c>
      <c r="AP8524" s="227">
        <v>3397.05</v>
      </c>
      <c r="AR8524" s="207" t="s">
        <v>22680</v>
      </c>
      <c r="AS8524" s="208">
        <v>560</v>
      </c>
      <c r="AT8524" s="93"/>
      <c r="AU8524" s="93"/>
      <c r="AV8524" s="93"/>
    </row>
    <row r="8525" spans="35:48" x14ac:dyDescent="0.55000000000000004">
      <c r="AI8525" s="276" t="s">
        <v>53573</v>
      </c>
      <c r="AJ8525" s="277">
        <v>277737.43</v>
      </c>
      <c r="AL8525" s="246" t="s">
        <v>55241</v>
      </c>
      <c r="AM8525" s="247">
        <v>5500</v>
      </c>
      <c r="AO8525" s="226" t="s">
        <v>13809</v>
      </c>
      <c r="AP8525" s="227">
        <v>3235.05</v>
      </c>
      <c r="AR8525" s="207" t="s">
        <v>22681</v>
      </c>
      <c r="AS8525" s="208">
        <v>152245.79999999999</v>
      </c>
      <c r="AT8525" s="93"/>
      <c r="AU8525" s="93"/>
      <c r="AV8525" s="93"/>
    </row>
    <row r="8526" spans="35:48" x14ac:dyDescent="0.55000000000000004">
      <c r="AI8526" s="276" t="s">
        <v>53574</v>
      </c>
      <c r="AJ8526" s="277">
        <v>245129.64</v>
      </c>
      <c r="AL8526" s="246" t="s">
        <v>55242</v>
      </c>
      <c r="AM8526" s="247">
        <v>420.78</v>
      </c>
      <c r="AO8526" s="226" t="s">
        <v>13810</v>
      </c>
      <c r="AP8526" s="227">
        <v>9585.11</v>
      </c>
      <c r="AR8526" s="207" t="s">
        <v>22682</v>
      </c>
      <c r="AS8526" s="208">
        <v>397304.2</v>
      </c>
      <c r="AT8526" s="93"/>
      <c r="AU8526" s="93"/>
      <c r="AV8526" s="93"/>
    </row>
    <row r="8527" spans="35:48" x14ac:dyDescent="0.55000000000000004">
      <c r="AI8527" s="276" t="s">
        <v>70091</v>
      </c>
      <c r="AJ8527" s="277">
        <v>280.8</v>
      </c>
      <c r="AL8527" s="246" t="s">
        <v>59677</v>
      </c>
      <c r="AM8527" s="247">
        <v>35770.769999999997</v>
      </c>
      <c r="AO8527" s="226" t="s">
        <v>22839</v>
      </c>
      <c r="AP8527" s="227">
        <v>3887.16</v>
      </c>
      <c r="AR8527" s="207" t="s">
        <v>22683</v>
      </c>
      <c r="AS8527" s="208">
        <v>206304</v>
      </c>
      <c r="AT8527" s="93"/>
      <c r="AU8527" s="93"/>
      <c r="AV8527" s="93"/>
    </row>
    <row r="8528" spans="35:48" x14ac:dyDescent="0.55000000000000004">
      <c r="AI8528" s="276" t="s">
        <v>53576</v>
      </c>
      <c r="AJ8528" s="277">
        <v>186651.9</v>
      </c>
      <c r="AL8528" s="246" t="s">
        <v>64557</v>
      </c>
      <c r="AM8528" s="247">
        <v>4766.9799999999996</v>
      </c>
      <c r="AO8528" s="226" t="s">
        <v>22840</v>
      </c>
      <c r="AP8528" s="227">
        <v>140123.76999999999</v>
      </c>
      <c r="AR8528" s="207" t="s">
        <v>22684</v>
      </c>
      <c r="AS8528" s="208">
        <v>225</v>
      </c>
      <c r="AT8528" s="93"/>
      <c r="AU8528" s="93"/>
      <c r="AV8528" s="93"/>
    </row>
    <row r="8529" spans="35:48" x14ac:dyDescent="0.55000000000000004">
      <c r="AI8529" s="276" t="s">
        <v>56530</v>
      </c>
      <c r="AJ8529" s="277">
        <v>22292.400000000001</v>
      </c>
      <c r="AL8529" s="246" t="s">
        <v>59678</v>
      </c>
      <c r="AM8529" s="247">
        <v>44825.82</v>
      </c>
      <c r="AO8529" s="226" t="s">
        <v>22849</v>
      </c>
      <c r="AP8529" s="227">
        <v>2200.0500000000002</v>
      </c>
      <c r="AR8529" s="207" t="s">
        <v>13780</v>
      </c>
      <c r="AS8529" s="208">
        <v>9362.14</v>
      </c>
      <c r="AT8529" s="93"/>
      <c r="AU8529" s="93"/>
      <c r="AV8529" s="93"/>
    </row>
    <row r="8530" spans="35:48" x14ac:dyDescent="0.55000000000000004">
      <c r="AI8530" s="276" t="s">
        <v>53577</v>
      </c>
      <c r="AJ8530" s="277">
        <v>4210.33</v>
      </c>
      <c r="AL8530" s="246" t="s">
        <v>40410</v>
      </c>
      <c r="AM8530" s="247">
        <v>26358.400000000001</v>
      </c>
      <c r="AO8530" s="226" t="s">
        <v>22850</v>
      </c>
      <c r="AP8530" s="227">
        <v>58</v>
      </c>
      <c r="AR8530" s="207" t="s">
        <v>13781</v>
      </c>
      <c r="AS8530" s="208">
        <v>733.44</v>
      </c>
      <c r="AT8530" s="93"/>
      <c r="AU8530" s="93"/>
      <c r="AV8530" s="93"/>
    </row>
    <row r="8531" spans="35:48" x14ac:dyDescent="0.55000000000000004">
      <c r="AI8531" s="276" t="s">
        <v>68652</v>
      </c>
      <c r="AJ8531" s="277">
        <v>1560</v>
      </c>
      <c r="AL8531" s="246" t="s">
        <v>40411</v>
      </c>
      <c r="AM8531" s="247">
        <v>7870.19</v>
      </c>
      <c r="AO8531" s="226" t="s">
        <v>22851</v>
      </c>
      <c r="AP8531" s="227">
        <v>1937.19</v>
      </c>
      <c r="AR8531" s="207" t="s">
        <v>13782</v>
      </c>
      <c r="AS8531" s="208">
        <v>2078.48</v>
      </c>
      <c r="AT8531" s="93"/>
      <c r="AU8531" s="93"/>
      <c r="AV8531" s="93"/>
    </row>
    <row r="8532" spans="35:48" x14ac:dyDescent="0.55000000000000004">
      <c r="AI8532" s="276" t="s">
        <v>53578</v>
      </c>
      <c r="AJ8532" s="277">
        <v>20900.14</v>
      </c>
      <c r="AL8532" s="246" t="s">
        <v>64558</v>
      </c>
      <c r="AM8532" s="247">
        <v>22000</v>
      </c>
      <c r="AO8532" s="226" t="s">
        <v>52882</v>
      </c>
      <c r="AP8532" s="227">
        <v>44781.88</v>
      </c>
      <c r="AR8532" s="207" t="s">
        <v>22685</v>
      </c>
      <c r="AS8532" s="208">
        <v>50234.83</v>
      </c>
      <c r="AT8532" s="93"/>
      <c r="AU8532" s="93"/>
      <c r="AV8532" s="93"/>
    </row>
    <row r="8533" spans="35:48" x14ac:dyDescent="0.55000000000000004">
      <c r="AI8533" s="276" t="s">
        <v>68653</v>
      </c>
      <c r="AJ8533" s="277">
        <v>5087.22</v>
      </c>
      <c r="AL8533" s="246" t="s">
        <v>64559</v>
      </c>
      <c r="AM8533" s="247">
        <v>37375.519999999997</v>
      </c>
      <c r="AO8533" s="226" t="s">
        <v>52883</v>
      </c>
      <c r="AP8533" s="227">
        <v>3425.77</v>
      </c>
      <c r="AR8533" s="207" t="s">
        <v>22686</v>
      </c>
      <c r="AS8533" s="208">
        <v>123622.06</v>
      </c>
      <c r="AT8533" s="93"/>
      <c r="AU8533" s="93"/>
      <c r="AV8533" s="93"/>
    </row>
    <row r="8534" spans="35:48" x14ac:dyDescent="0.55000000000000004">
      <c r="AI8534" s="276" t="s">
        <v>53579</v>
      </c>
      <c r="AJ8534" s="277">
        <v>21802</v>
      </c>
      <c r="AL8534" s="246" t="s">
        <v>59126</v>
      </c>
      <c r="AM8534" s="247">
        <v>62879.47</v>
      </c>
      <c r="AO8534" s="226" t="s">
        <v>52884</v>
      </c>
      <c r="AP8534" s="227">
        <v>10792.44</v>
      </c>
      <c r="AR8534" s="207" t="s">
        <v>22687</v>
      </c>
      <c r="AS8534" s="208">
        <v>-2959.97</v>
      </c>
      <c r="AT8534" s="93"/>
      <c r="AU8534" s="93"/>
      <c r="AV8534" s="93"/>
    </row>
    <row r="8535" spans="35:48" x14ac:dyDescent="0.55000000000000004">
      <c r="AI8535" s="276" t="s">
        <v>70750</v>
      </c>
      <c r="AJ8535" s="277">
        <v>7959.3</v>
      </c>
      <c r="AL8535" s="246" t="s">
        <v>48070</v>
      </c>
      <c r="AM8535" s="247">
        <v>34982.49</v>
      </c>
      <c r="AO8535" s="226" t="s">
        <v>52885</v>
      </c>
      <c r="AP8535" s="227">
        <v>1761</v>
      </c>
      <c r="AR8535" s="207" t="s">
        <v>22688</v>
      </c>
      <c r="AS8535" s="208">
        <v>876042.76</v>
      </c>
      <c r="AT8535" s="93"/>
      <c r="AU8535" s="93"/>
      <c r="AV8535" s="93"/>
    </row>
    <row r="8536" spans="35:48" x14ac:dyDescent="0.55000000000000004">
      <c r="AI8536" s="276" t="s">
        <v>53580</v>
      </c>
      <c r="AJ8536" s="277">
        <v>11675</v>
      </c>
      <c r="AL8536" s="246" t="s">
        <v>48071</v>
      </c>
      <c r="AM8536" s="247">
        <v>7055.53</v>
      </c>
      <c r="AO8536" s="226" t="s">
        <v>22854</v>
      </c>
      <c r="AP8536" s="227">
        <v>60562.63</v>
      </c>
      <c r="AR8536" s="207" t="s">
        <v>22689</v>
      </c>
      <c r="AS8536" s="208">
        <v>2653.21</v>
      </c>
      <c r="AT8536" s="93"/>
      <c r="AU8536" s="93"/>
      <c r="AV8536" s="93"/>
    </row>
    <row r="8537" spans="35:48" x14ac:dyDescent="0.55000000000000004">
      <c r="AI8537" s="276" t="s">
        <v>53581</v>
      </c>
      <c r="AJ8537" s="277">
        <v>18299.259999999998</v>
      </c>
      <c r="AL8537" s="246" t="s">
        <v>55243</v>
      </c>
      <c r="AM8537" s="247">
        <v>56729</v>
      </c>
      <c r="AO8537" s="226" t="s">
        <v>35234</v>
      </c>
      <c r="AP8537" s="227">
        <v>319968.93</v>
      </c>
      <c r="AR8537" s="207" t="s">
        <v>22690</v>
      </c>
      <c r="AS8537" s="208">
        <v>993.3</v>
      </c>
      <c r="AT8537" s="93"/>
      <c r="AU8537" s="93"/>
      <c r="AV8537" s="93"/>
    </row>
    <row r="8538" spans="35:48" x14ac:dyDescent="0.55000000000000004">
      <c r="AI8538" s="276" t="s">
        <v>53582</v>
      </c>
      <c r="AJ8538" s="277">
        <v>24146.27</v>
      </c>
      <c r="AL8538" s="246" t="s">
        <v>62081</v>
      </c>
      <c r="AM8538" s="247">
        <v>41528.339999999997</v>
      </c>
      <c r="AO8538" s="226" t="s">
        <v>47043</v>
      </c>
      <c r="AP8538" s="227">
        <v>2484.88</v>
      </c>
      <c r="AR8538" s="207" t="s">
        <v>22691</v>
      </c>
      <c r="AS8538" s="208">
        <v>278.95</v>
      </c>
      <c r="AT8538" s="93"/>
      <c r="AU8538" s="93"/>
      <c r="AV8538" s="93"/>
    </row>
    <row r="8539" spans="35:48" x14ac:dyDescent="0.55000000000000004">
      <c r="AI8539" s="276" t="s">
        <v>50366</v>
      </c>
      <c r="AJ8539" s="277">
        <v>85902.86</v>
      </c>
      <c r="AL8539" s="246" t="s">
        <v>62082</v>
      </c>
      <c r="AM8539" s="247">
        <v>31521.360000000001</v>
      </c>
      <c r="AO8539" s="226" t="s">
        <v>22861</v>
      </c>
      <c r="AP8539" s="227">
        <v>90690</v>
      </c>
      <c r="AR8539" s="207" t="s">
        <v>22692</v>
      </c>
      <c r="AS8539" s="208">
        <v>11480.92</v>
      </c>
      <c r="AT8539" s="93"/>
      <c r="AU8539" s="93"/>
      <c r="AV8539" s="93"/>
    </row>
    <row r="8540" spans="35:48" x14ac:dyDescent="0.55000000000000004">
      <c r="AI8540" s="276" t="s">
        <v>50367</v>
      </c>
      <c r="AJ8540" s="277">
        <v>231084.16</v>
      </c>
      <c r="AL8540" s="246" t="s">
        <v>62083</v>
      </c>
      <c r="AM8540" s="247">
        <v>5588.3</v>
      </c>
      <c r="AO8540" s="226" t="s">
        <v>22863</v>
      </c>
      <c r="AP8540" s="227">
        <v>125</v>
      </c>
      <c r="AR8540" s="207" t="s">
        <v>22693</v>
      </c>
      <c r="AS8540" s="208">
        <v>8779.5300000000007</v>
      </c>
      <c r="AT8540" s="93"/>
      <c r="AU8540" s="93"/>
      <c r="AV8540" s="93"/>
    </row>
    <row r="8541" spans="35:48" x14ac:dyDescent="0.55000000000000004">
      <c r="AI8541" s="276" t="s">
        <v>50368</v>
      </c>
      <c r="AJ8541" s="277">
        <v>65040.72</v>
      </c>
      <c r="AL8541" s="246" t="s">
        <v>62687</v>
      </c>
      <c r="AM8541" s="247">
        <v>4059</v>
      </c>
      <c r="AO8541" s="226" t="s">
        <v>48067</v>
      </c>
      <c r="AP8541" s="227">
        <v>2867</v>
      </c>
      <c r="AR8541" s="207" t="s">
        <v>22694</v>
      </c>
      <c r="AS8541" s="208">
        <v>1549.87</v>
      </c>
      <c r="AT8541" s="93"/>
      <c r="AU8541" s="93"/>
      <c r="AV8541" s="93"/>
    </row>
    <row r="8542" spans="35:48" x14ac:dyDescent="0.55000000000000004">
      <c r="AI8542" s="276" t="s">
        <v>53583</v>
      </c>
      <c r="AJ8542" s="277">
        <v>4754.5</v>
      </c>
      <c r="AL8542" s="246" t="s">
        <v>64560</v>
      </c>
      <c r="AM8542" s="247">
        <v>21000</v>
      </c>
      <c r="AO8542" s="226" t="s">
        <v>39265</v>
      </c>
      <c r="AP8542" s="227">
        <v>337255.62</v>
      </c>
      <c r="AR8542" s="207" t="s">
        <v>22695</v>
      </c>
      <c r="AS8542" s="208">
        <v>18040.95</v>
      </c>
      <c r="AT8542" s="93"/>
      <c r="AU8542" s="93"/>
      <c r="AV8542" s="93"/>
    </row>
    <row r="8543" spans="35:48" x14ac:dyDescent="0.55000000000000004">
      <c r="AI8543" s="276" t="s">
        <v>53584</v>
      </c>
      <c r="AJ8543" s="277">
        <v>219737.4</v>
      </c>
      <c r="AL8543" s="246" t="s">
        <v>52917</v>
      </c>
      <c r="AM8543" s="247">
        <v>8351.14</v>
      </c>
      <c r="AO8543" s="226" t="s">
        <v>40400</v>
      </c>
      <c r="AP8543" s="227">
        <v>26352.31</v>
      </c>
      <c r="AR8543" s="207" t="s">
        <v>22696</v>
      </c>
      <c r="AS8543" s="208">
        <v>546309.32999999996</v>
      </c>
      <c r="AT8543" s="93"/>
      <c r="AU8543" s="93"/>
      <c r="AV8543" s="93"/>
    </row>
    <row r="8544" spans="35:48" x14ac:dyDescent="0.55000000000000004">
      <c r="AI8544" s="276" t="s">
        <v>56531</v>
      </c>
      <c r="AJ8544" s="277">
        <v>1161.28</v>
      </c>
      <c r="AL8544" s="246" t="s">
        <v>62084</v>
      </c>
      <c r="AM8544" s="247">
        <v>4900.79</v>
      </c>
      <c r="AO8544" s="226" t="s">
        <v>52886</v>
      </c>
      <c r="AP8544" s="227">
        <v>564.37</v>
      </c>
      <c r="AR8544" s="207" t="s">
        <v>22697</v>
      </c>
      <c r="AS8544" s="208">
        <v>53880.77</v>
      </c>
      <c r="AT8544" s="93"/>
      <c r="AU8544" s="93"/>
      <c r="AV8544" s="93"/>
    </row>
    <row r="8545" spans="35:48" x14ac:dyDescent="0.55000000000000004">
      <c r="AI8545" s="276" t="s">
        <v>68654</v>
      </c>
      <c r="AJ8545" s="277">
        <v>14890</v>
      </c>
      <c r="AL8545" s="246" t="s">
        <v>64561</v>
      </c>
      <c r="AM8545" s="247">
        <v>-4900.79</v>
      </c>
      <c r="AO8545" s="226" t="s">
        <v>39266</v>
      </c>
      <c r="AP8545" s="227">
        <v>33090.769999999997</v>
      </c>
      <c r="AR8545" s="207" t="s">
        <v>22698</v>
      </c>
      <c r="AS8545" s="208">
        <v>2184.69</v>
      </c>
      <c r="AT8545" s="93"/>
      <c r="AU8545" s="93"/>
      <c r="AV8545" s="93"/>
    </row>
    <row r="8546" spans="35:48" x14ac:dyDescent="0.55000000000000004">
      <c r="AI8546" s="276" t="s">
        <v>39435</v>
      </c>
      <c r="AJ8546" s="277">
        <v>159497.53</v>
      </c>
      <c r="AL8546" s="246" t="s">
        <v>62085</v>
      </c>
      <c r="AM8546" s="247">
        <v>5293</v>
      </c>
      <c r="AO8546" s="226" t="s">
        <v>22866</v>
      </c>
      <c r="AP8546" s="227">
        <v>60387.35</v>
      </c>
      <c r="AR8546" s="207" t="s">
        <v>22699</v>
      </c>
      <c r="AS8546" s="208">
        <v>5643.73</v>
      </c>
      <c r="AT8546" s="93"/>
      <c r="AU8546" s="93"/>
      <c r="AV8546" s="93"/>
    </row>
    <row r="8547" spans="35:48" x14ac:dyDescent="0.55000000000000004">
      <c r="AI8547" s="276" t="s">
        <v>53586</v>
      </c>
      <c r="AJ8547" s="277">
        <v>67950.929999999993</v>
      </c>
      <c r="AL8547" s="246" t="s">
        <v>59679</v>
      </c>
      <c r="AM8547" s="247">
        <v>33679.360000000001</v>
      </c>
      <c r="AO8547" s="226" t="s">
        <v>33788</v>
      </c>
      <c r="AP8547" s="227">
        <v>96623.19</v>
      </c>
      <c r="AR8547" s="207" t="s">
        <v>22700</v>
      </c>
      <c r="AS8547" s="208">
        <v>3618</v>
      </c>
      <c r="AT8547" s="93"/>
      <c r="AU8547" s="93"/>
      <c r="AV8547" s="93"/>
    </row>
    <row r="8548" spans="35:48" x14ac:dyDescent="0.55000000000000004">
      <c r="AI8548" s="276" t="s">
        <v>26714</v>
      </c>
      <c r="AJ8548" s="277">
        <v>12673.39</v>
      </c>
      <c r="AL8548" s="246" t="s">
        <v>59680</v>
      </c>
      <c r="AM8548" s="247">
        <v>38940.559999999998</v>
      </c>
      <c r="AO8548" s="226" t="s">
        <v>35235</v>
      </c>
      <c r="AP8548" s="227">
        <v>53917.55</v>
      </c>
      <c r="AR8548" s="207" t="s">
        <v>22701</v>
      </c>
      <c r="AS8548" s="208">
        <v>37067.51</v>
      </c>
      <c r="AT8548" s="93"/>
      <c r="AU8548" s="93"/>
      <c r="AV8548" s="93"/>
    </row>
    <row r="8549" spans="35:48" x14ac:dyDescent="0.55000000000000004">
      <c r="AI8549" s="276" t="s">
        <v>57797</v>
      </c>
      <c r="AJ8549" s="277">
        <v>151204.66</v>
      </c>
      <c r="AL8549" s="246" t="s">
        <v>59681</v>
      </c>
      <c r="AM8549" s="247">
        <v>8781.5499999999993</v>
      </c>
      <c r="AO8549" s="226" t="s">
        <v>35236</v>
      </c>
      <c r="AP8549" s="227">
        <v>111185.24</v>
      </c>
      <c r="AR8549" s="207" t="s">
        <v>22702</v>
      </c>
      <c r="AS8549" s="208">
        <v>6400</v>
      </c>
      <c r="AT8549" s="93"/>
      <c r="AU8549" s="93"/>
      <c r="AV8549" s="93"/>
    </row>
    <row r="8550" spans="35:48" x14ac:dyDescent="0.55000000000000004">
      <c r="AI8550" s="276" t="s">
        <v>66708</v>
      </c>
      <c r="AJ8550" s="277">
        <v>5145.8900000000003</v>
      </c>
      <c r="AL8550" s="246" t="s">
        <v>64562</v>
      </c>
      <c r="AM8550" s="247">
        <v>36310.559999999998</v>
      </c>
      <c r="AO8550" s="226" t="s">
        <v>22868</v>
      </c>
      <c r="AP8550" s="227">
        <v>109889</v>
      </c>
      <c r="AR8550" s="207" t="s">
        <v>22703</v>
      </c>
      <c r="AS8550" s="208">
        <v>1210562.5</v>
      </c>
      <c r="AT8550" s="93"/>
      <c r="AU8550" s="93"/>
      <c r="AV8550" s="93"/>
    </row>
    <row r="8551" spans="35:48" x14ac:dyDescent="0.55000000000000004">
      <c r="AI8551" s="276" t="s">
        <v>48233</v>
      </c>
      <c r="AJ8551" s="277">
        <v>-4207.8100000000004</v>
      </c>
      <c r="AL8551" s="246" t="s">
        <v>56283</v>
      </c>
      <c r="AM8551" s="247">
        <v>216200</v>
      </c>
      <c r="AO8551" s="226" t="s">
        <v>33789</v>
      </c>
      <c r="AP8551" s="227">
        <v>310304.8</v>
      </c>
      <c r="AR8551" s="207" t="s">
        <v>22704</v>
      </c>
      <c r="AS8551" s="208">
        <v>13800</v>
      </c>
      <c r="AT8551" s="93"/>
      <c r="AU8551" s="93"/>
      <c r="AV8551" s="93"/>
    </row>
    <row r="8552" spans="35:48" x14ac:dyDescent="0.55000000000000004">
      <c r="AI8552" s="276" t="s">
        <v>70751</v>
      </c>
      <c r="AJ8552" s="277">
        <v>4590.25</v>
      </c>
      <c r="AL8552" s="246" t="s">
        <v>58586</v>
      </c>
      <c r="AM8552" s="247">
        <v>840</v>
      </c>
      <c r="AO8552" s="226" t="s">
        <v>52887</v>
      </c>
      <c r="AP8552" s="227">
        <v>8178.91</v>
      </c>
      <c r="AR8552" s="207" t="s">
        <v>22705</v>
      </c>
      <c r="AS8552" s="208">
        <v>145163.66</v>
      </c>
      <c r="AT8552" s="93"/>
      <c r="AU8552" s="93"/>
      <c r="AV8552" s="93"/>
    </row>
    <row r="8553" spans="35:48" x14ac:dyDescent="0.55000000000000004">
      <c r="AI8553" s="276" t="s">
        <v>57798</v>
      </c>
      <c r="AJ8553" s="277">
        <v>5591212.0800000001</v>
      </c>
      <c r="AL8553" s="246" t="s">
        <v>23043</v>
      </c>
      <c r="AM8553" s="247">
        <v>45882.83</v>
      </c>
      <c r="AO8553" s="226" t="s">
        <v>22869</v>
      </c>
      <c r="AP8553" s="227">
        <v>630026.36</v>
      </c>
      <c r="AR8553" s="207" t="s">
        <v>22706</v>
      </c>
      <c r="AS8553" s="208">
        <v>2991.84</v>
      </c>
      <c r="AT8553" s="93"/>
      <c r="AU8553" s="93"/>
      <c r="AV8553" s="93"/>
    </row>
    <row r="8554" spans="35:48" x14ac:dyDescent="0.55000000000000004">
      <c r="AI8554" s="276" t="s">
        <v>45520</v>
      </c>
      <c r="AJ8554" s="277">
        <v>245.09</v>
      </c>
      <c r="AL8554" s="246" t="s">
        <v>52926</v>
      </c>
      <c r="AM8554" s="247">
        <v>389459.67</v>
      </c>
      <c r="AO8554" s="226" t="s">
        <v>52888</v>
      </c>
      <c r="AP8554" s="227">
        <v>31506.81</v>
      </c>
      <c r="AR8554" s="207" t="s">
        <v>22707</v>
      </c>
      <c r="AS8554" s="208">
        <v>9650.7199999999993</v>
      </c>
      <c r="AT8554" s="93"/>
      <c r="AU8554" s="93"/>
      <c r="AV8554" s="93"/>
    </row>
    <row r="8555" spans="35:48" x14ac:dyDescent="0.55000000000000004">
      <c r="AI8555" s="276" t="s">
        <v>56535</v>
      </c>
      <c r="AJ8555" s="277">
        <v>7754.91</v>
      </c>
      <c r="AL8555" s="246" t="s">
        <v>56284</v>
      </c>
      <c r="AM8555" s="247">
        <v>2100</v>
      </c>
      <c r="AO8555" s="226" t="s">
        <v>52889</v>
      </c>
      <c r="AP8555" s="227">
        <v>106724.75</v>
      </c>
      <c r="AR8555" s="207" t="s">
        <v>22708</v>
      </c>
      <c r="AS8555" s="208">
        <v>18040.95</v>
      </c>
      <c r="AT8555" s="93"/>
      <c r="AU8555" s="93"/>
      <c r="AV8555" s="93"/>
    </row>
    <row r="8556" spans="35:48" x14ac:dyDescent="0.55000000000000004">
      <c r="AI8556" s="276" t="s">
        <v>58665</v>
      </c>
      <c r="AJ8556" s="277">
        <v>482.99</v>
      </c>
      <c r="AL8556" s="246" t="s">
        <v>36441</v>
      </c>
      <c r="AM8556" s="247">
        <v>1437.5</v>
      </c>
      <c r="AO8556" s="226" t="s">
        <v>52890</v>
      </c>
      <c r="AP8556" s="227">
        <v>21039.34</v>
      </c>
      <c r="AR8556" s="207" t="s">
        <v>22709</v>
      </c>
      <c r="AS8556" s="208">
        <v>546309.32999999996</v>
      </c>
      <c r="AT8556" s="93"/>
      <c r="AU8556" s="93"/>
      <c r="AV8556" s="93"/>
    </row>
    <row r="8557" spans="35:48" x14ac:dyDescent="0.55000000000000004">
      <c r="AI8557" s="276" t="s">
        <v>66709</v>
      </c>
      <c r="AJ8557" s="277">
        <v>5506.59</v>
      </c>
      <c r="AL8557" s="246" t="s">
        <v>23045</v>
      </c>
      <c r="AM8557" s="247">
        <v>1627.5</v>
      </c>
      <c r="AO8557" s="226" t="s">
        <v>40401</v>
      </c>
      <c r="AP8557" s="227">
        <v>229258.77</v>
      </c>
      <c r="AR8557" s="207" t="s">
        <v>22710</v>
      </c>
      <c r="AS8557" s="208">
        <v>14134.13</v>
      </c>
      <c r="AT8557" s="93"/>
      <c r="AU8557" s="93"/>
      <c r="AV8557" s="93"/>
    </row>
    <row r="8558" spans="35:48" x14ac:dyDescent="0.55000000000000004">
      <c r="AI8558" s="276" t="s">
        <v>70752</v>
      </c>
      <c r="AJ8558" s="277">
        <v>26044.97</v>
      </c>
      <c r="AL8558" s="246" t="s">
        <v>48073</v>
      </c>
      <c r="AM8558" s="247">
        <v>949.03</v>
      </c>
      <c r="AO8558" s="226" t="s">
        <v>42663</v>
      </c>
      <c r="AP8558" s="227">
        <v>1200564.1499999999</v>
      </c>
      <c r="AR8558" s="207" t="s">
        <v>22711</v>
      </c>
      <c r="AS8558" s="208">
        <v>53880.77</v>
      </c>
      <c r="AT8558" s="93"/>
      <c r="AU8558" s="93"/>
      <c r="AV8558" s="93"/>
    </row>
    <row r="8559" spans="35:48" x14ac:dyDescent="0.55000000000000004">
      <c r="AI8559" s="276" t="s">
        <v>70753</v>
      </c>
      <c r="AJ8559" s="277">
        <v>3503.49</v>
      </c>
      <c r="AL8559" s="246" t="s">
        <v>48074</v>
      </c>
      <c r="AM8559" s="247">
        <v>7550.85</v>
      </c>
      <c r="AO8559" s="226" t="s">
        <v>48963</v>
      </c>
      <c r="AP8559" s="227">
        <v>8250</v>
      </c>
      <c r="AR8559" s="207" t="s">
        <v>22712</v>
      </c>
      <c r="AS8559" s="208">
        <v>3177.99</v>
      </c>
      <c r="AT8559" s="93"/>
      <c r="AU8559" s="93"/>
      <c r="AV8559" s="93"/>
    </row>
    <row r="8560" spans="35:48" x14ac:dyDescent="0.55000000000000004">
      <c r="AI8560" s="276" t="s">
        <v>70754</v>
      </c>
      <c r="AJ8560" s="277">
        <v>624</v>
      </c>
      <c r="AL8560" s="246" t="s">
        <v>42667</v>
      </c>
      <c r="AM8560" s="247">
        <v>977875</v>
      </c>
      <c r="AO8560" s="226" t="s">
        <v>52891</v>
      </c>
      <c r="AP8560" s="227">
        <v>72581</v>
      </c>
      <c r="AR8560" s="207" t="s">
        <v>22713</v>
      </c>
      <c r="AS8560" s="208">
        <v>14423.26</v>
      </c>
      <c r="AT8560" s="93"/>
      <c r="AU8560" s="93"/>
      <c r="AV8560" s="93"/>
    </row>
    <row r="8561" spans="35:48" x14ac:dyDescent="0.55000000000000004">
      <c r="AI8561" s="276" t="s">
        <v>70755</v>
      </c>
      <c r="AJ8561" s="277">
        <v>2308.15</v>
      </c>
      <c r="AL8561" s="246" t="s">
        <v>63243</v>
      </c>
      <c r="AM8561" s="247">
        <v>1242.74</v>
      </c>
      <c r="AO8561" s="226" t="s">
        <v>45142</v>
      </c>
      <c r="AP8561" s="227">
        <v>75600</v>
      </c>
      <c r="AR8561" s="207" t="s">
        <v>22714</v>
      </c>
      <c r="AS8561" s="208">
        <v>3618</v>
      </c>
      <c r="AT8561" s="93"/>
      <c r="AU8561" s="93"/>
      <c r="AV8561" s="93"/>
    </row>
    <row r="8562" spans="35:48" x14ac:dyDescent="0.55000000000000004">
      <c r="AI8562" s="276" t="s">
        <v>70756</v>
      </c>
      <c r="AJ8562" s="277">
        <v>6852.71</v>
      </c>
      <c r="AL8562" s="246" t="s">
        <v>42668</v>
      </c>
      <c r="AM8562" s="247">
        <v>11794.95</v>
      </c>
      <c r="AO8562" s="226" t="s">
        <v>45143</v>
      </c>
      <c r="AP8562" s="227">
        <v>3807</v>
      </c>
      <c r="AR8562" s="207" t="s">
        <v>22715</v>
      </c>
      <c r="AS8562" s="208">
        <v>45005.56</v>
      </c>
      <c r="AT8562" s="93"/>
      <c r="AU8562" s="93"/>
      <c r="AV8562" s="93"/>
    </row>
    <row r="8563" spans="35:48" x14ac:dyDescent="0.55000000000000004">
      <c r="AI8563" s="276" t="s">
        <v>70757</v>
      </c>
      <c r="AJ8563" s="277">
        <v>186.78</v>
      </c>
      <c r="AL8563" s="246" t="s">
        <v>59682</v>
      </c>
      <c r="AM8563" s="247">
        <v>107.29</v>
      </c>
      <c r="AO8563" s="226" t="s">
        <v>48964</v>
      </c>
      <c r="AP8563" s="227">
        <v>6324.72</v>
      </c>
      <c r="AR8563" s="207" t="s">
        <v>22716</v>
      </c>
      <c r="AS8563" s="208">
        <v>225</v>
      </c>
      <c r="AT8563" s="93"/>
      <c r="AU8563" s="93"/>
      <c r="AV8563" s="93"/>
    </row>
    <row r="8564" spans="35:48" x14ac:dyDescent="0.55000000000000004">
      <c r="AI8564" s="276" t="s">
        <v>68655</v>
      </c>
      <c r="AJ8564" s="277">
        <v>14138.82</v>
      </c>
      <c r="AL8564" s="246" t="s">
        <v>23048</v>
      </c>
      <c r="AM8564" s="247">
        <v>126316.89</v>
      </c>
      <c r="AO8564" s="226" t="s">
        <v>52892</v>
      </c>
      <c r="AP8564" s="227">
        <v>3430</v>
      </c>
      <c r="AR8564" s="207" t="s">
        <v>13783</v>
      </c>
      <c r="AS8564" s="208">
        <v>309743.2</v>
      </c>
      <c r="AT8564" s="93"/>
      <c r="AU8564" s="93"/>
      <c r="AV8564" s="93"/>
    </row>
    <row r="8565" spans="35:48" x14ac:dyDescent="0.55000000000000004">
      <c r="AI8565" s="276" t="s">
        <v>68656</v>
      </c>
      <c r="AJ8565" s="277">
        <v>14809.75</v>
      </c>
      <c r="AL8565" s="246" t="s">
        <v>42669</v>
      </c>
      <c r="AM8565" s="247">
        <v>399276.46</v>
      </c>
      <c r="AO8565" s="226" t="s">
        <v>48965</v>
      </c>
      <c r="AP8565" s="227">
        <v>746.21</v>
      </c>
      <c r="AR8565" s="207" t="s">
        <v>22717</v>
      </c>
      <c r="AS8565" s="208">
        <v>1210562.5</v>
      </c>
      <c r="AT8565" s="93"/>
      <c r="AU8565" s="93"/>
      <c r="AV8565" s="93"/>
    </row>
    <row r="8566" spans="35:48" x14ac:dyDescent="0.55000000000000004">
      <c r="AI8566" s="276" t="s">
        <v>70197</v>
      </c>
      <c r="AJ8566" s="277">
        <v>15620</v>
      </c>
      <c r="AL8566" s="246" t="s">
        <v>52927</v>
      </c>
      <c r="AM8566" s="247">
        <v>82346.149999999994</v>
      </c>
      <c r="AO8566" s="226" t="s">
        <v>48966</v>
      </c>
      <c r="AP8566" s="227">
        <v>2350.88</v>
      </c>
      <c r="AR8566" s="207" t="s">
        <v>13784</v>
      </c>
      <c r="AS8566" s="208">
        <v>23162.14</v>
      </c>
      <c r="AT8566" s="93"/>
      <c r="AU8566" s="93"/>
      <c r="AV8566" s="93"/>
    </row>
    <row r="8567" spans="35:48" x14ac:dyDescent="0.55000000000000004">
      <c r="AI8567" s="276" t="s">
        <v>70092</v>
      </c>
      <c r="AJ8567" s="277">
        <v>91551.33</v>
      </c>
      <c r="AL8567" s="246" t="s">
        <v>59127</v>
      </c>
      <c r="AM8567" s="247">
        <v>31517.200000000001</v>
      </c>
      <c r="AO8567" s="226" t="s">
        <v>48967</v>
      </c>
      <c r="AP8567" s="227">
        <v>4686.8599999999997</v>
      </c>
      <c r="AR8567" s="207" t="s">
        <v>22718</v>
      </c>
      <c r="AS8567" s="208">
        <v>165517.5</v>
      </c>
      <c r="AT8567" s="93"/>
      <c r="AU8567" s="93"/>
      <c r="AV8567" s="93"/>
    </row>
    <row r="8568" spans="35:48" x14ac:dyDescent="0.55000000000000004">
      <c r="AI8568" s="276" t="s">
        <v>61562</v>
      </c>
      <c r="AJ8568" s="277">
        <v>6186.4</v>
      </c>
      <c r="AL8568" s="246" t="s">
        <v>59128</v>
      </c>
      <c r="AM8568" s="247">
        <v>250</v>
      </c>
      <c r="AO8568" s="226" t="s">
        <v>50110</v>
      </c>
      <c r="AP8568" s="227">
        <v>1624.71</v>
      </c>
      <c r="AR8568" s="207" t="s">
        <v>13785</v>
      </c>
      <c r="AS8568" s="208">
        <v>184174.68</v>
      </c>
      <c r="AT8568" s="93"/>
      <c r="AU8568" s="93"/>
      <c r="AV8568" s="93"/>
    </row>
    <row r="8569" spans="35:48" x14ac:dyDescent="0.55000000000000004">
      <c r="AI8569" s="276" t="s">
        <v>61563</v>
      </c>
      <c r="AJ8569" s="277">
        <v>43233.9</v>
      </c>
      <c r="AL8569" s="246" t="s">
        <v>62688</v>
      </c>
      <c r="AM8569" s="247">
        <v>89.5</v>
      </c>
      <c r="AO8569" s="226" t="s">
        <v>52893</v>
      </c>
      <c r="AP8569" s="227">
        <v>16176.1</v>
      </c>
      <c r="AR8569" s="207" t="s">
        <v>13786</v>
      </c>
      <c r="AS8569" s="208">
        <v>107990.11</v>
      </c>
      <c r="AT8569" s="93"/>
      <c r="AU8569" s="93"/>
      <c r="AV8569" s="93"/>
    </row>
    <row r="8570" spans="35:48" x14ac:dyDescent="0.55000000000000004">
      <c r="AI8570" s="276" t="s">
        <v>61564</v>
      </c>
      <c r="AJ8570" s="277">
        <v>3780.67</v>
      </c>
      <c r="AL8570" s="246" t="s">
        <v>57581</v>
      </c>
      <c r="AM8570" s="247">
        <v>1980</v>
      </c>
      <c r="AO8570" s="226" t="s">
        <v>52894</v>
      </c>
      <c r="AP8570" s="227">
        <v>1237.45</v>
      </c>
      <c r="AR8570" s="207" t="s">
        <v>13787</v>
      </c>
      <c r="AS8570" s="208">
        <v>61127.72</v>
      </c>
      <c r="AT8570" s="93"/>
      <c r="AU8570" s="93"/>
      <c r="AV8570" s="93"/>
    </row>
    <row r="8571" spans="35:48" x14ac:dyDescent="0.55000000000000004">
      <c r="AI8571" s="276" t="s">
        <v>61565</v>
      </c>
      <c r="AJ8571" s="277">
        <v>11546.2</v>
      </c>
      <c r="AL8571" s="246" t="s">
        <v>58876</v>
      </c>
      <c r="AM8571" s="247">
        <v>115.1</v>
      </c>
      <c r="AO8571" s="226" t="s">
        <v>52895</v>
      </c>
      <c r="AP8571" s="227">
        <v>3898.46</v>
      </c>
      <c r="AR8571" s="207" t="s">
        <v>22719</v>
      </c>
      <c r="AS8571" s="208">
        <v>179033.02</v>
      </c>
      <c r="AT8571" s="93"/>
      <c r="AU8571" s="93"/>
      <c r="AV8571" s="93"/>
    </row>
    <row r="8572" spans="35:48" x14ac:dyDescent="0.55000000000000004">
      <c r="AI8572" s="276" t="s">
        <v>64850</v>
      </c>
      <c r="AJ8572" s="277">
        <v>295.17</v>
      </c>
      <c r="AL8572" s="246" t="s">
        <v>55244</v>
      </c>
      <c r="AM8572" s="247">
        <v>4422.3599999999997</v>
      </c>
      <c r="AO8572" s="226" t="s">
        <v>52896</v>
      </c>
      <c r="AP8572" s="227">
        <v>2424</v>
      </c>
      <c r="AR8572" s="207" t="s">
        <v>22720</v>
      </c>
      <c r="AS8572" s="208">
        <v>38296.46</v>
      </c>
      <c r="AT8572" s="93"/>
      <c r="AU8572" s="93"/>
      <c r="AV8572" s="93"/>
    </row>
    <row r="8573" spans="35:48" x14ac:dyDescent="0.55000000000000004">
      <c r="AI8573" s="276" t="s">
        <v>61566</v>
      </c>
      <c r="AJ8573" s="277">
        <v>8200.59</v>
      </c>
      <c r="AL8573" s="246" t="s">
        <v>23049</v>
      </c>
      <c r="AM8573" s="247">
        <v>101600.33</v>
      </c>
      <c r="AO8573" s="226" t="s">
        <v>52897</v>
      </c>
      <c r="AP8573" s="227">
        <v>984</v>
      </c>
      <c r="AR8573" s="207" t="s">
        <v>22721</v>
      </c>
      <c r="AS8573" s="208">
        <v>7950</v>
      </c>
      <c r="AT8573" s="93"/>
      <c r="AU8573" s="93"/>
      <c r="AV8573" s="93"/>
    </row>
    <row r="8574" spans="35:48" x14ac:dyDescent="0.55000000000000004">
      <c r="AI8574" s="276" t="s">
        <v>70758</v>
      </c>
      <c r="AJ8574" s="277">
        <v>28454.400000000001</v>
      </c>
      <c r="AL8574" s="246" t="s">
        <v>23050</v>
      </c>
      <c r="AM8574" s="247">
        <v>55548.08</v>
      </c>
      <c r="AO8574" s="226" t="s">
        <v>52898</v>
      </c>
      <c r="AP8574" s="227">
        <v>9234.4599999999991</v>
      </c>
      <c r="AR8574" s="207" t="s">
        <v>22722</v>
      </c>
      <c r="AS8574" s="208">
        <v>10195.200000000001</v>
      </c>
      <c r="AT8574" s="93"/>
      <c r="AU8574" s="93"/>
      <c r="AV8574" s="93"/>
    </row>
    <row r="8575" spans="35:48" x14ac:dyDescent="0.55000000000000004">
      <c r="AI8575" s="276" t="s">
        <v>68657</v>
      </c>
      <c r="AJ8575" s="277">
        <v>-1.86</v>
      </c>
      <c r="AL8575" s="246" t="s">
        <v>35241</v>
      </c>
      <c r="AM8575" s="247">
        <v>8973</v>
      </c>
      <c r="AO8575" s="226" t="s">
        <v>39267</v>
      </c>
      <c r="AP8575" s="227">
        <v>64704</v>
      </c>
      <c r="AR8575" s="207" t="s">
        <v>22723</v>
      </c>
      <c r="AS8575" s="208">
        <v>8739.2199999999993</v>
      </c>
      <c r="AT8575" s="93"/>
      <c r="AU8575" s="93"/>
      <c r="AV8575" s="93"/>
    </row>
    <row r="8576" spans="35:48" x14ac:dyDescent="0.55000000000000004">
      <c r="AI8576" s="276" t="s">
        <v>50369</v>
      </c>
      <c r="AJ8576" s="277">
        <v>21670.25</v>
      </c>
      <c r="AL8576" s="246" t="s">
        <v>35242</v>
      </c>
      <c r="AM8576" s="247">
        <v>72186.34</v>
      </c>
      <c r="AO8576" s="226" t="s">
        <v>33790</v>
      </c>
      <c r="AP8576" s="227">
        <v>249036.72</v>
      </c>
      <c r="AR8576" s="207" t="s">
        <v>22724</v>
      </c>
      <c r="AS8576" s="208">
        <v>50234.83</v>
      </c>
      <c r="AT8576" s="93"/>
      <c r="AU8576" s="93"/>
      <c r="AV8576" s="93"/>
    </row>
    <row r="8577" spans="35:48" x14ac:dyDescent="0.55000000000000004">
      <c r="AI8577" s="276" t="s">
        <v>70759</v>
      </c>
      <c r="AJ8577" s="277">
        <v>1400</v>
      </c>
      <c r="AL8577" s="246" t="s">
        <v>36442</v>
      </c>
      <c r="AM8577" s="247">
        <v>-16034.25</v>
      </c>
      <c r="AO8577" s="226" t="s">
        <v>35237</v>
      </c>
      <c r="AP8577" s="227">
        <v>1014905.21</v>
      </c>
      <c r="AR8577" s="207" t="s">
        <v>22725</v>
      </c>
      <c r="AS8577" s="208">
        <v>688613.61</v>
      </c>
      <c r="AT8577" s="93"/>
      <c r="AU8577" s="93"/>
      <c r="AV8577" s="93"/>
    </row>
    <row r="8578" spans="35:48" x14ac:dyDescent="0.55000000000000004">
      <c r="AI8578" s="276" t="s">
        <v>70760</v>
      </c>
      <c r="AJ8578" s="277">
        <v>107.11</v>
      </c>
      <c r="AL8578" s="246" t="s">
        <v>55245</v>
      </c>
      <c r="AM8578" s="247">
        <v>11779.72</v>
      </c>
      <c r="AO8578" s="226" t="s">
        <v>22870</v>
      </c>
      <c r="AP8578" s="227">
        <v>704085.12</v>
      </c>
      <c r="AR8578" s="207" t="s">
        <v>22726</v>
      </c>
      <c r="AS8578" s="208">
        <v>-2959.97</v>
      </c>
      <c r="AT8578" s="93"/>
      <c r="AU8578" s="93"/>
      <c r="AV8578" s="93"/>
    </row>
    <row r="8579" spans="35:48" x14ac:dyDescent="0.55000000000000004">
      <c r="AI8579" s="276" t="s">
        <v>70761</v>
      </c>
      <c r="AJ8579" s="277">
        <v>350.28</v>
      </c>
      <c r="AL8579" s="246" t="s">
        <v>58291</v>
      </c>
      <c r="AM8579" s="247">
        <v>139017.9</v>
      </c>
      <c r="AO8579" s="226" t="s">
        <v>50111</v>
      </c>
      <c r="AP8579" s="227">
        <v>2154.25</v>
      </c>
      <c r="AR8579" s="207" t="s">
        <v>22727</v>
      </c>
      <c r="AS8579" s="208">
        <v>83379.25</v>
      </c>
      <c r="AT8579" s="93"/>
      <c r="AU8579" s="93"/>
      <c r="AV8579" s="93"/>
    </row>
    <row r="8580" spans="35:48" x14ac:dyDescent="0.55000000000000004">
      <c r="AI8580" s="276" t="s">
        <v>70762</v>
      </c>
      <c r="AJ8580" s="277">
        <v>3084.05</v>
      </c>
      <c r="AL8580" s="246" t="s">
        <v>58587</v>
      </c>
      <c r="AM8580" s="247">
        <v>13510</v>
      </c>
      <c r="AO8580" s="226" t="s">
        <v>47044</v>
      </c>
      <c r="AP8580" s="227">
        <v>2150.9499999999998</v>
      </c>
      <c r="AR8580" s="207" t="s">
        <v>22728</v>
      </c>
      <c r="AS8580" s="208">
        <v>32265.83</v>
      </c>
      <c r="AT8580" s="93"/>
      <c r="AU8580" s="93"/>
      <c r="AV8580" s="93"/>
    </row>
    <row r="8581" spans="35:48" x14ac:dyDescent="0.55000000000000004">
      <c r="AI8581" s="276" t="s">
        <v>70763</v>
      </c>
      <c r="AJ8581" s="277">
        <v>3129.26</v>
      </c>
      <c r="AL8581" s="246" t="s">
        <v>55246</v>
      </c>
      <c r="AM8581" s="247">
        <v>72747.850000000006</v>
      </c>
      <c r="AO8581" s="226" t="s">
        <v>33791</v>
      </c>
      <c r="AP8581" s="227">
        <v>46559.06</v>
      </c>
      <c r="AR8581" s="207" t="s">
        <v>22729</v>
      </c>
      <c r="AS8581" s="208">
        <v>1568276.72</v>
      </c>
      <c r="AT8581" s="93"/>
      <c r="AU8581" s="93"/>
      <c r="AV8581" s="93"/>
    </row>
    <row r="8582" spans="35:48" x14ac:dyDescent="0.55000000000000004">
      <c r="AI8582" s="276" t="s">
        <v>70198</v>
      </c>
      <c r="AJ8582" s="277">
        <v>30735.85</v>
      </c>
      <c r="AL8582" s="246" t="s">
        <v>63726</v>
      </c>
      <c r="AM8582" s="247">
        <v>1807.72</v>
      </c>
      <c r="AO8582" s="226" t="s">
        <v>22871</v>
      </c>
      <c r="AP8582" s="227">
        <v>233387</v>
      </c>
      <c r="AR8582" s="207" t="s">
        <v>22730</v>
      </c>
      <c r="AS8582" s="208">
        <v>10455.26</v>
      </c>
      <c r="AT8582" s="93"/>
      <c r="AU8582" s="93"/>
      <c r="AV8582" s="93"/>
    </row>
    <row r="8583" spans="35:48" x14ac:dyDescent="0.55000000000000004">
      <c r="AI8583" s="276" t="s">
        <v>68658</v>
      </c>
      <c r="AJ8583" s="277">
        <v>1186.3599999999999</v>
      </c>
      <c r="AL8583" s="246" t="s">
        <v>55247</v>
      </c>
      <c r="AM8583" s="247">
        <v>1814.06</v>
      </c>
      <c r="AO8583" s="226" t="s">
        <v>22872</v>
      </c>
      <c r="AP8583" s="227">
        <v>13655.02</v>
      </c>
      <c r="AR8583" s="207" t="s">
        <v>22731</v>
      </c>
      <c r="AS8583" s="208">
        <v>1098.6300000000001</v>
      </c>
      <c r="AT8583" s="93"/>
      <c r="AU8583" s="93"/>
      <c r="AV8583" s="93"/>
    </row>
    <row r="8584" spans="35:48" x14ac:dyDescent="0.55000000000000004">
      <c r="AI8584" s="276" t="s">
        <v>68659</v>
      </c>
      <c r="AJ8584" s="277">
        <v>90.77</v>
      </c>
      <c r="AL8584" s="246" t="s">
        <v>64563</v>
      </c>
      <c r="AM8584" s="247">
        <v>3259.56</v>
      </c>
      <c r="AO8584" s="226" t="s">
        <v>22873</v>
      </c>
      <c r="AP8584" s="227">
        <v>44325.43</v>
      </c>
      <c r="AR8584" s="207" t="s">
        <v>22732</v>
      </c>
      <c r="AS8584" s="208">
        <v>2191.4899999999998</v>
      </c>
      <c r="AT8584" s="93"/>
      <c r="AU8584" s="93"/>
      <c r="AV8584" s="93"/>
    </row>
    <row r="8585" spans="35:48" x14ac:dyDescent="0.55000000000000004">
      <c r="AI8585" s="276" t="s">
        <v>68660</v>
      </c>
      <c r="AJ8585" s="277">
        <v>296.82</v>
      </c>
      <c r="AL8585" s="246" t="s">
        <v>55248</v>
      </c>
      <c r="AM8585" s="247">
        <v>6091.62</v>
      </c>
      <c r="AO8585" s="226" t="s">
        <v>33792</v>
      </c>
      <c r="AP8585" s="227">
        <v>61.64</v>
      </c>
      <c r="AR8585" s="207" t="s">
        <v>22733</v>
      </c>
      <c r="AS8585" s="208">
        <v>1064.72</v>
      </c>
      <c r="AT8585" s="93"/>
      <c r="AU8585" s="93"/>
      <c r="AV8585" s="93"/>
    </row>
    <row r="8586" spans="35:48" x14ac:dyDescent="0.55000000000000004">
      <c r="AI8586" s="276" t="s">
        <v>70764</v>
      </c>
      <c r="AJ8586" s="277">
        <v>138.05000000000001</v>
      </c>
      <c r="AL8586" s="246" t="s">
        <v>63727</v>
      </c>
      <c r="AM8586" s="247">
        <v>9678.68</v>
      </c>
      <c r="AO8586" s="226" t="s">
        <v>22874</v>
      </c>
      <c r="AP8586" s="227">
        <v>10057.14</v>
      </c>
      <c r="AR8586" s="207" t="s">
        <v>22734</v>
      </c>
      <c r="AS8586" s="208">
        <v>1841.9</v>
      </c>
      <c r="AT8586" s="93"/>
      <c r="AU8586" s="93"/>
      <c r="AV8586" s="93"/>
    </row>
    <row r="8587" spans="35:48" x14ac:dyDescent="0.55000000000000004">
      <c r="AI8587" s="276" t="s">
        <v>68661</v>
      </c>
      <c r="AJ8587" s="277">
        <v>354905</v>
      </c>
      <c r="AL8587" s="246" t="s">
        <v>50117</v>
      </c>
      <c r="AM8587" s="247">
        <v>3753.03</v>
      </c>
      <c r="AO8587" s="226" t="s">
        <v>33793</v>
      </c>
      <c r="AP8587" s="227">
        <v>336750</v>
      </c>
      <c r="AR8587" s="207" t="s">
        <v>22735</v>
      </c>
      <c r="AS8587" s="208">
        <v>323</v>
      </c>
      <c r="AT8587" s="93"/>
      <c r="AU8587" s="93"/>
      <c r="AV8587" s="93"/>
    </row>
    <row r="8588" spans="35:48" x14ac:dyDescent="0.55000000000000004">
      <c r="AI8588" s="276" t="s">
        <v>68662</v>
      </c>
      <c r="AJ8588" s="277">
        <v>243444</v>
      </c>
      <c r="AL8588" s="246" t="s">
        <v>48974</v>
      </c>
      <c r="AM8588" s="247">
        <v>1069.43</v>
      </c>
      <c r="AO8588" s="226" t="s">
        <v>40402</v>
      </c>
      <c r="AP8588" s="227">
        <v>22859.5</v>
      </c>
      <c r="AR8588" s="207" t="s">
        <v>22736</v>
      </c>
      <c r="AS8588" s="208">
        <v>280</v>
      </c>
      <c r="AT8588" s="93"/>
      <c r="AU8588" s="93"/>
      <c r="AV8588" s="93"/>
    </row>
    <row r="8589" spans="35:48" x14ac:dyDescent="0.55000000000000004">
      <c r="AI8589" s="276" t="s">
        <v>62218</v>
      </c>
      <c r="AJ8589" s="277">
        <v>17349781.879999999</v>
      </c>
      <c r="AL8589" s="246" t="s">
        <v>58588</v>
      </c>
      <c r="AM8589" s="247">
        <v>-14.71</v>
      </c>
      <c r="AO8589" s="226" t="s">
        <v>48968</v>
      </c>
      <c r="AP8589" s="227">
        <v>1382275.52</v>
      </c>
      <c r="AR8589" s="207" t="s">
        <v>22737</v>
      </c>
      <c r="AS8589" s="208">
        <v>2952</v>
      </c>
      <c r="AT8589" s="93"/>
      <c r="AU8589" s="93"/>
      <c r="AV8589" s="93"/>
    </row>
    <row r="8590" spans="35:48" x14ac:dyDescent="0.55000000000000004">
      <c r="AI8590" s="276" t="s">
        <v>42888</v>
      </c>
      <c r="AJ8590" s="277">
        <v>1252647.3700000001</v>
      </c>
      <c r="AL8590" s="246" t="s">
        <v>52928</v>
      </c>
      <c r="AM8590" s="247">
        <v>21755.8</v>
      </c>
      <c r="AO8590" s="226" t="s">
        <v>52899</v>
      </c>
      <c r="AP8590" s="227">
        <v>8827.06</v>
      </c>
      <c r="AR8590" s="207" t="s">
        <v>22738</v>
      </c>
      <c r="AS8590" s="208">
        <v>538</v>
      </c>
      <c r="AT8590" s="93"/>
      <c r="AU8590" s="93"/>
      <c r="AV8590" s="93"/>
    </row>
    <row r="8591" spans="35:48" x14ac:dyDescent="0.55000000000000004">
      <c r="AI8591" s="276" t="s">
        <v>68663</v>
      </c>
      <c r="AJ8591" s="277">
        <v>11588.2</v>
      </c>
      <c r="AL8591" s="246" t="s">
        <v>52929</v>
      </c>
      <c r="AM8591" s="247">
        <v>7200</v>
      </c>
      <c r="AO8591" s="226" t="s">
        <v>50112</v>
      </c>
      <c r="AP8591" s="227">
        <v>5000</v>
      </c>
      <c r="AR8591" s="207" t="s">
        <v>22739</v>
      </c>
      <c r="AS8591" s="208">
        <v>1906</v>
      </c>
      <c r="AT8591" s="93"/>
      <c r="AU8591" s="93"/>
      <c r="AV8591" s="93"/>
    </row>
    <row r="8592" spans="35:48" x14ac:dyDescent="0.55000000000000004">
      <c r="AI8592" s="276" t="s">
        <v>63783</v>
      </c>
      <c r="AJ8592" s="277">
        <v>886.54</v>
      </c>
      <c r="AL8592" s="246" t="s">
        <v>56285</v>
      </c>
      <c r="AM8592" s="247">
        <v>900</v>
      </c>
      <c r="AO8592" s="226" t="s">
        <v>33794</v>
      </c>
      <c r="AP8592" s="227">
        <v>139.22999999999999</v>
      </c>
      <c r="AR8592" s="207" t="s">
        <v>22740</v>
      </c>
      <c r="AS8592" s="208">
        <v>6400</v>
      </c>
      <c r="AT8592" s="93"/>
      <c r="AU8592" s="93"/>
      <c r="AV8592" s="93"/>
    </row>
    <row r="8593" spans="35:48" x14ac:dyDescent="0.55000000000000004">
      <c r="AI8593" s="276" t="s">
        <v>63784</v>
      </c>
      <c r="AJ8593" s="277">
        <v>1938.61</v>
      </c>
      <c r="AL8593" s="246" t="s">
        <v>52930</v>
      </c>
      <c r="AM8593" s="247">
        <v>2283.94</v>
      </c>
      <c r="AO8593" s="226" t="s">
        <v>22875</v>
      </c>
      <c r="AP8593" s="227">
        <v>307789.95</v>
      </c>
      <c r="AR8593" s="207" t="s">
        <v>22741</v>
      </c>
      <c r="AS8593" s="208">
        <v>221</v>
      </c>
      <c r="AT8593" s="93"/>
      <c r="AU8593" s="93"/>
      <c r="AV8593" s="93"/>
    </row>
    <row r="8594" spans="35:48" x14ac:dyDescent="0.55000000000000004">
      <c r="AI8594" s="276" t="s">
        <v>55370</v>
      </c>
      <c r="AJ8594" s="277">
        <v>9168.91</v>
      </c>
      <c r="AL8594" s="246" t="s">
        <v>64564</v>
      </c>
      <c r="AM8594" s="247">
        <v>4340.9399999999996</v>
      </c>
      <c r="AO8594" s="226" t="s">
        <v>35238</v>
      </c>
      <c r="AP8594" s="227">
        <v>718690.21</v>
      </c>
      <c r="AR8594" s="207" t="s">
        <v>22742</v>
      </c>
      <c r="AS8594" s="208">
        <v>1522</v>
      </c>
      <c r="AT8594" s="93"/>
      <c r="AU8594" s="93"/>
      <c r="AV8594" s="93"/>
    </row>
    <row r="8595" spans="35:48" x14ac:dyDescent="0.55000000000000004">
      <c r="AI8595" s="276" t="s">
        <v>53612</v>
      </c>
      <c r="AJ8595" s="277">
        <v>701.43</v>
      </c>
      <c r="AL8595" s="246" t="s">
        <v>52931</v>
      </c>
      <c r="AM8595" s="247">
        <v>2280</v>
      </c>
      <c r="AO8595" s="226" t="s">
        <v>36439</v>
      </c>
      <c r="AP8595" s="227">
        <v>153913.94</v>
      </c>
      <c r="AR8595" s="207" t="s">
        <v>22743</v>
      </c>
      <c r="AS8595" s="208">
        <v>27083.75</v>
      </c>
      <c r="AT8595" s="93"/>
      <c r="AU8595" s="93"/>
      <c r="AV8595" s="93"/>
    </row>
    <row r="8596" spans="35:48" x14ac:dyDescent="0.55000000000000004">
      <c r="AI8596" s="276" t="s">
        <v>53613</v>
      </c>
      <c r="AJ8596" s="277">
        <v>1967.52</v>
      </c>
      <c r="AL8596" s="246" t="s">
        <v>52932</v>
      </c>
      <c r="AM8596" s="247">
        <v>122.1</v>
      </c>
      <c r="AO8596" s="226" t="s">
        <v>22876</v>
      </c>
      <c r="AP8596" s="227">
        <v>160992</v>
      </c>
      <c r="AR8596" s="207" t="s">
        <v>22744</v>
      </c>
      <c r="AS8596" s="208">
        <v>2013.33</v>
      </c>
      <c r="AT8596" s="93"/>
      <c r="AU8596" s="93"/>
      <c r="AV8596" s="93"/>
    </row>
    <row r="8597" spans="35:48" x14ac:dyDescent="0.55000000000000004">
      <c r="AI8597" s="276" t="s">
        <v>53614</v>
      </c>
      <c r="AJ8597" s="277">
        <v>16575</v>
      </c>
      <c r="AL8597" s="246" t="s">
        <v>50118</v>
      </c>
      <c r="AM8597" s="247">
        <v>1061.3699999999999</v>
      </c>
      <c r="AO8597" s="226" t="s">
        <v>48068</v>
      </c>
      <c r="AP8597" s="227">
        <v>59879.46</v>
      </c>
      <c r="AR8597" s="207" t="s">
        <v>22745</v>
      </c>
      <c r="AS8597" s="208">
        <v>1586.68</v>
      </c>
      <c r="AT8597" s="93"/>
      <c r="AU8597" s="93"/>
      <c r="AV8597" s="93"/>
    </row>
    <row r="8598" spans="35:48" x14ac:dyDescent="0.55000000000000004">
      <c r="AI8598" s="276" t="s">
        <v>68664</v>
      </c>
      <c r="AJ8598" s="277">
        <v>1337.5</v>
      </c>
      <c r="AL8598" s="246" t="s">
        <v>52933</v>
      </c>
      <c r="AM8598" s="247">
        <v>8101.07</v>
      </c>
      <c r="AO8598" s="226" t="s">
        <v>35239</v>
      </c>
      <c r="AP8598" s="227">
        <v>421512.5</v>
      </c>
      <c r="AR8598" s="207" t="s">
        <v>22746</v>
      </c>
      <c r="AS8598" s="208">
        <v>2558.2399999999998</v>
      </c>
      <c r="AT8598" s="93"/>
      <c r="AU8598" s="93"/>
      <c r="AV8598" s="93"/>
    </row>
    <row r="8599" spans="35:48" x14ac:dyDescent="0.55000000000000004">
      <c r="AI8599" s="276" t="s">
        <v>49132</v>
      </c>
      <c r="AJ8599" s="277">
        <v>5010</v>
      </c>
      <c r="AL8599" s="246" t="s">
        <v>58589</v>
      </c>
      <c r="AM8599" s="247">
        <v>-758.07</v>
      </c>
      <c r="AO8599" s="226" t="s">
        <v>45144</v>
      </c>
      <c r="AP8599" s="227">
        <v>930.52</v>
      </c>
      <c r="AR8599" s="207" t="s">
        <v>13794</v>
      </c>
      <c r="AS8599" s="208">
        <v>27802.6</v>
      </c>
      <c r="AT8599" s="93"/>
      <c r="AU8599" s="93"/>
      <c r="AV8599" s="93"/>
    </row>
    <row r="8600" spans="35:48" x14ac:dyDescent="0.55000000000000004">
      <c r="AI8600" s="276" t="s">
        <v>35564</v>
      </c>
      <c r="AJ8600" s="277">
        <v>941308.64</v>
      </c>
      <c r="AL8600" s="246" t="s">
        <v>35243</v>
      </c>
      <c r="AM8600" s="247">
        <v>23464.42</v>
      </c>
      <c r="AO8600" s="226" t="s">
        <v>52900</v>
      </c>
      <c r="AP8600" s="227">
        <v>3814.72</v>
      </c>
      <c r="AR8600" s="207" t="s">
        <v>22747</v>
      </c>
      <c r="AS8600" s="208">
        <v>14037.31</v>
      </c>
      <c r="AT8600" s="93"/>
      <c r="AU8600" s="93"/>
      <c r="AV8600" s="93"/>
    </row>
    <row r="8601" spans="35:48" x14ac:dyDescent="0.55000000000000004">
      <c r="AI8601" s="276" t="s">
        <v>35565</v>
      </c>
      <c r="AJ8601" s="277">
        <v>141596</v>
      </c>
      <c r="AL8601" s="246" t="s">
        <v>58590</v>
      </c>
      <c r="AM8601" s="247">
        <v>-47.4</v>
      </c>
      <c r="AO8601" s="226" t="s">
        <v>52901</v>
      </c>
      <c r="AP8601" s="227">
        <v>3981.76</v>
      </c>
      <c r="AR8601" s="207" t="s">
        <v>22748</v>
      </c>
      <c r="AS8601" s="208">
        <v>1191</v>
      </c>
      <c r="AT8601" s="93"/>
      <c r="AU8601" s="93"/>
      <c r="AV8601" s="93"/>
    </row>
    <row r="8602" spans="35:48" x14ac:dyDescent="0.55000000000000004">
      <c r="AI8602" s="276" t="s">
        <v>57801</v>
      </c>
      <c r="AJ8602" s="277">
        <v>284760.68</v>
      </c>
      <c r="AL8602" s="246" t="s">
        <v>56286</v>
      </c>
      <c r="AM8602" s="247">
        <v>36310.559999999998</v>
      </c>
      <c r="AO8602" s="226" t="s">
        <v>52902</v>
      </c>
      <c r="AP8602" s="227">
        <v>4102.75</v>
      </c>
      <c r="AR8602" s="207" t="s">
        <v>22749</v>
      </c>
      <c r="AS8602" s="208">
        <v>5074</v>
      </c>
      <c r="AT8602" s="93"/>
      <c r="AU8602" s="93"/>
      <c r="AV8602" s="93"/>
    </row>
    <row r="8603" spans="35:48" x14ac:dyDescent="0.55000000000000004">
      <c r="AI8603" s="276" t="s">
        <v>35566</v>
      </c>
      <c r="AJ8603" s="277">
        <v>1600</v>
      </c>
      <c r="AL8603" s="246" t="s">
        <v>52935</v>
      </c>
      <c r="AM8603" s="247">
        <v>69163.320000000007</v>
      </c>
      <c r="AO8603" s="226" t="s">
        <v>48069</v>
      </c>
      <c r="AP8603" s="227">
        <v>455.58</v>
      </c>
      <c r="AR8603" s="207" t="s">
        <v>22750</v>
      </c>
      <c r="AS8603" s="208">
        <v>125219.15</v>
      </c>
      <c r="AT8603" s="93"/>
      <c r="AU8603" s="93"/>
      <c r="AV8603" s="93"/>
    </row>
    <row r="8604" spans="35:48" x14ac:dyDescent="0.55000000000000004">
      <c r="AI8604" s="276" t="s">
        <v>35567</v>
      </c>
      <c r="AJ8604" s="277">
        <v>386896.19</v>
      </c>
      <c r="AL8604" s="246" t="s">
        <v>52936</v>
      </c>
      <c r="AM8604" s="247">
        <v>5600</v>
      </c>
      <c r="AO8604" s="226" t="s">
        <v>45145</v>
      </c>
      <c r="AP8604" s="227">
        <v>968.11</v>
      </c>
      <c r="AR8604" s="207" t="s">
        <v>22751</v>
      </c>
      <c r="AS8604" s="208">
        <v>24500.45</v>
      </c>
      <c r="AT8604" s="93"/>
      <c r="AU8604" s="93"/>
      <c r="AV8604" s="93"/>
    </row>
    <row r="8605" spans="35:48" x14ac:dyDescent="0.55000000000000004">
      <c r="AI8605" s="276" t="s">
        <v>35568</v>
      </c>
      <c r="AJ8605" s="277">
        <v>1613995.74</v>
      </c>
      <c r="AL8605" s="246" t="s">
        <v>52938</v>
      </c>
      <c r="AM8605" s="247">
        <v>2934.56</v>
      </c>
      <c r="AO8605" s="226" t="s">
        <v>45146</v>
      </c>
      <c r="AP8605" s="227">
        <v>3201.75</v>
      </c>
      <c r="AR8605" s="207" t="s">
        <v>22752</v>
      </c>
      <c r="AS8605" s="208">
        <v>71850.720000000001</v>
      </c>
      <c r="AT8605" s="93"/>
      <c r="AU8605" s="93"/>
      <c r="AV8605" s="93"/>
    </row>
    <row r="8606" spans="35:48" x14ac:dyDescent="0.55000000000000004">
      <c r="AI8606" s="276" t="s">
        <v>35569</v>
      </c>
      <c r="AJ8606" s="277">
        <v>1543788.6</v>
      </c>
      <c r="AL8606" s="246" t="s">
        <v>36443</v>
      </c>
      <c r="AM8606" s="247">
        <v>2132.5</v>
      </c>
      <c r="AO8606" s="226" t="s">
        <v>47045</v>
      </c>
      <c r="AP8606" s="227">
        <v>432.76</v>
      </c>
      <c r="AR8606" s="207" t="s">
        <v>22753</v>
      </c>
      <c r="AS8606" s="208">
        <v>7000</v>
      </c>
      <c r="AT8606" s="93"/>
      <c r="AU8606" s="93"/>
      <c r="AV8606" s="93"/>
    </row>
    <row r="8607" spans="35:48" x14ac:dyDescent="0.55000000000000004">
      <c r="AI8607" s="276" t="s">
        <v>36665</v>
      </c>
      <c r="AJ8607" s="277">
        <v>1080170.3700000001</v>
      </c>
      <c r="AL8607" s="246" t="s">
        <v>57582</v>
      </c>
      <c r="AM8607" s="247">
        <v>1458.54</v>
      </c>
      <c r="AO8607" s="226" t="s">
        <v>52903</v>
      </c>
      <c r="AP8607" s="227">
        <v>770</v>
      </c>
      <c r="AR8607" s="207" t="s">
        <v>22754</v>
      </c>
      <c r="AS8607" s="208">
        <v>16176.19</v>
      </c>
      <c r="AT8607" s="93"/>
      <c r="AU8607" s="93"/>
      <c r="AV8607" s="93"/>
    </row>
    <row r="8608" spans="35:48" x14ac:dyDescent="0.55000000000000004">
      <c r="AI8608" s="276" t="s">
        <v>45526</v>
      </c>
      <c r="AJ8608" s="277">
        <v>4350</v>
      </c>
      <c r="AL8608" s="246" t="s">
        <v>52939</v>
      </c>
      <c r="AM8608" s="247">
        <v>1372.2</v>
      </c>
      <c r="AO8608" s="226" t="s">
        <v>47046</v>
      </c>
      <c r="AP8608" s="227">
        <v>4828.05</v>
      </c>
      <c r="AR8608" s="207" t="s">
        <v>22755</v>
      </c>
      <c r="AS8608" s="208">
        <v>22793.5</v>
      </c>
      <c r="AT8608" s="93"/>
      <c r="AU8608" s="93"/>
      <c r="AV8608" s="93"/>
    </row>
    <row r="8609" spans="35:48" x14ac:dyDescent="0.55000000000000004">
      <c r="AI8609" s="276" t="s">
        <v>40601</v>
      </c>
      <c r="AJ8609" s="277">
        <v>180426.19</v>
      </c>
      <c r="AL8609" s="246" t="s">
        <v>42670</v>
      </c>
      <c r="AM8609" s="247">
        <v>1500</v>
      </c>
      <c r="AO8609" s="226" t="s">
        <v>47047</v>
      </c>
      <c r="AP8609" s="227">
        <v>3090.17</v>
      </c>
      <c r="AR8609" s="207" t="s">
        <v>22756</v>
      </c>
      <c r="AS8609" s="208">
        <v>10463.969999999999</v>
      </c>
      <c r="AT8609" s="93"/>
      <c r="AU8609" s="93"/>
      <c r="AV8609" s="93"/>
    </row>
    <row r="8610" spans="35:48" x14ac:dyDescent="0.55000000000000004">
      <c r="AI8610" s="276" t="s">
        <v>59797</v>
      </c>
      <c r="AJ8610" s="277">
        <v>-500</v>
      </c>
      <c r="AL8610" s="246" t="s">
        <v>23054</v>
      </c>
      <c r="AM8610" s="247">
        <v>8842.19</v>
      </c>
      <c r="AO8610" s="226" t="s">
        <v>52904</v>
      </c>
      <c r="AP8610" s="227">
        <v>2826.96</v>
      </c>
      <c r="AR8610" s="207" t="s">
        <v>22757</v>
      </c>
      <c r="AS8610" s="208">
        <v>7952.23</v>
      </c>
      <c r="AT8610" s="93"/>
      <c r="AU8610" s="93"/>
      <c r="AV8610" s="93"/>
    </row>
    <row r="8611" spans="35:48" x14ac:dyDescent="0.55000000000000004">
      <c r="AI8611" s="276" t="s">
        <v>69790</v>
      </c>
      <c r="AJ8611" s="277">
        <v>416.28</v>
      </c>
      <c r="AL8611" s="246" t="s">
        <v>35250</v>
      </c>
      <c r="AM8611" s="247">
        <v>12036.72</v>
      </c>
      <c r="AO8611" s="226" t="s">
        <v>52905</v>
      </c>
      <c r="AP8611" s="227">
        <v>216.26</v>
      </c>
      <c r="AR8611" s="207" t="s">
        <v>22758</v>
      </c>
      <c r="AS8611" s="208">
        <v>9432.92</v>
      </c>
      <c r="AT8611" s="93"/>
      <c r="AU8611" s="93"/>
      <c r="AV8611" s="93"/>
    </row>
    <row r="8612" spans="35:48" x14ac:dyDescent="0.55000000000000004">
      <c r="AI8612" s="276" t="s">
        <v>68665</v>
      </c>
      <c r="AJ8612" s="277">
        <v>499.01</v>
      </c>
      <c r="AL8612" s="246" t="s">
        <v>35251</v>
      </c>
      <c r="AM8612" s="247">
        <v>21190.68</v>
      </c>
      <c r="AO8612" s="226" t="s">
        <v>52906</v>
      </c>
      <c r="AP8612" s="227">
        <v>681.3</v>
      </c>
      <c r="AR8612" s="207" t="s">
        <v>22759</v>
      </c>
      <c r="AS8612" s="208">
        <v>21444.67</v>
      </c>
      <c r="AT8612" s="93"/>
      <c r="AU8612" s="93"/>
      <c r="AV8612" s="93"/>
    </row>
    <row r="8613" spans="35:48" x14ac:dyDescent="0.55000000000000004">
      <c r="AI8613" s="276" t="s">
        <v>39438</v>
      </c>
      <c r="AJ8613" s="277">
        <v>497289.93</v>
      </c>
      <c r="AL8613" s="246" t="s">
        <v>23055</v>
      </c>
      <c r="AM8613" s="247">
        <v>52423.25</v>
      </c>
      <c r="AO8613" s="226" t="s">
        <v>52907</v>
      </c>
      <c r="AP8613" s="227">
        <v>118</v>
      </c>
      <c r="AR8613" s="207" t="s">
        <v>22760</v>
      </c>
      <c r="AS8613" s="208">
        <v>33166.199999999997</v>
      </c>
      <c r="AT8613" s="93"/>
      <c r="AU8613" s="93"/>
      <c r="AV8613" s="93"/>
    </row>
    <row r="8614" spans="35:48" x14ac:dyDescent="0.55000000000000004">
      <c r="AI8614" s="276" t="s">
        <v>68666</v>
      </c>
      <c r="AJ8614" s="277">
        <v>4276.8</v>
      </c>
      <c r="AL8614" s="246" t="s">
        <v>39279</v>
      </c>
      <c r="AM8614" s="247">
        <v>2700.1</v>
      </c>
      <c r="AO8614" s="226" t="s">
        <v>52908</v>
      </c>
      <c r="AP8614" s="227">
        <v>244.48</v>
      </c>
      <c r="AR8614" s="207" t="s">
        <v>22761</v>
      </c>
      <c r="AS8614" s="208">
        <v>4240</v>
      </c>
      <c r="AT8614" s="93"/>
      <c r="AU8614" s="93"/>
      <c r="AV8614" s="93"/>
    </row>
    <row r="8615" spans="35:48" x14ac:dyDescent="0.55000000000000004">
      <c r="AI8615" s="276" t="s">
        <v>40602</v>
      </c>
      <c r="AJ8615" s="277">
        <v>3172.9</v>
      </c>
      <c r="AL8615" s="246" t="s">
        <v>23056</v>
      </c>
      <c r="AM8615" s="247">
        <v>34624.49</v>
      </c>
      <c r="AO8615" s="226" t="s">
        <v>48969</v>
      </c>
      <c r="AP8615" s="227">
        <v>112404</v>
      </c>
      <c r="AR8615" s="207" t="s">
        <v>22762</v>
      </c>
      <c r="AS8615" s="208">
        <v>900</v>
      </c>
      <c r="AT8615" s="93"/>
      <c r="AU8615" s="93"/>
      <c r="AV8615" s="93"/>
    </row>
    <row r="8616" spans="35:48" x14ac:dyDescent="0.55000000000000004">
      <c r="AI8616" s="276" t="s">
        <v>35570</v>
      </c>
      <c r="AJ8616" s="277">
        <v>488892.03</v>
      </c>
      <c r="AL8616" s="246" t="s">
        <v>36444</v>
      </c>
      <c r="AM8616" s="247">
        <v>81517.42</v>
      </c>
      <c r="AO8616" s="226" t="s">
        <v>45147</v>
      </c>
      <c r="AP8616" s="227">
        <v>752169.83</v>
      </c>
      <c r="AR8616" s="207" t="s">
        <v>22763</v>
      </c>
      <c r="AS8616" s="208">
        <v>68.849999999999994</v>
      </c>
      <c r="AT8616" s="93"/>
      <c r="AU8616" s="93"/>
      <c r="AV8616" s="93"/>
    </row>
    <row r="8617" spans="35:48" x14ac:dyDescent="0.55000000000000004">
      <c r="AI8617" s="276" t="s">
        <v>35571</v>
      </c>
      <c r="AJ8617" s="277">
        <v>1599702.71</v>
      </c>
      <c r="AL8617" s="246" t="s">
        <v>33807</v>
      </c>
      <c r="AM8617" s="247">
        <v>207259.03</v>
      </c>
      <c r="AO8617" s="226" t="s">
        <v>45148</v>
      </c>
      <c r="AP8617" s="227">
        <v>57541.17</v>
      </c>
      <c r="AR8617" s="207" t="s">
        <v>22764</v>
      </c>
      <c r="AS8617" s="208">
        <v>82.91</v>
      </c>
      <c r="AT8617" s="93"/>
      <c r="AU8617" s="93"/>
      <c r="AV8617" s="93"/>
    </row>
    <row r="8618" spans="35:48" x14ac:dyDescent="0.55000000000000004">
      <c r="AI8618" s="276" t="s">
        <v>35572</v>
      </c>
      <c r="AJ8618" s="277">
        <v>910163.12</v>
      </c>
      <c r="AL8618" s="246" t="s">
        <v>58591</v>
      </c>
      <c r="AM8618" s="247">
        <v>-30020.02</v>
      </c>
      <c r="AO8618" s="226" t="s">
        <v>50113</v>
      </c>
      <c r="AP8618" s="227">
        <v>3439</v>
      </c>
      <c r="AR8618" s="207" t="s">
        <v>22765</v>
      </c>
      <c r="AS8618" s="208">
        <v>42649.72</v>
      </c>
      <c r="AT8618" s="93"/>
      <c r="AU8618" s="93"/>
      <c r="AV8618" s="93"/>
    </row>
    <row r="8619" spans="35:48" x14ac:dyDescent="0.55000000000000004">
      <c r="AI8619" s="276" t="s">
        <v>64853</v>
      </c>
      <c r="AJ8619" s="277">
        <v>189788.6</v>
      </c>
      <c r="AL8619" s="246" t="s">
        <v>56287</v>
      </c>
      <c r="AM8619" s="247">
        <v>160121.95000000001</v>
      </c>
      <c r="AO8619" s="226" t="s">
        <v>42664</v>
      </c>
      <c r="AP8619" s="227">
        <v>336053.96</v>
      </c>
      <c r="AR8619" s="207" t="s">
        <v>22766</v>
      </c>
      <c r="AS8619" s="208">
        <v>2250</v>
      </c>
      <c r="AT8619" s="93"/>
      <c r="AU8619" s="93"/>
      <c r="AV8619" s="93"/>
    </row>
    <row r="8620" spans="35:48" x14ac:dyDescent="0.55000000000000004">
      <c r="AI8620" s="276" t="s">
        <v>70093</v>
      </c>
      <c r="AJ8620" s="277">
        <v>4768750.9400000004</v>
      </c>
      <c r="AL8620" s="246" t="s">
        <v>62086</v>
      </c>
      <c r="AM8620" s="247">
        <v>241065</v>
      </c>
      <c r="AO8620" s="226" t="s">
        <v>45149</v>
      </c>
      <c r="AP8620" s="227">
        <v>8108.47</v>
      </c>
      <c r="AR8620" s="207" t="s">
        <v>22767</v>
      </c>
      <c r="AS8620" s="208">
        <v>4394.82</v>
      </c>
      <c r="AT8620" s="93"/>
      <c r="AU8620" s="93"/>
      <c r="AV8620" s="93"/>
    </row>
    <row r="8621" spans="35:48" x14ac:dyDescent="0.55000000000000004">
      <c r="AI8621" s="276" t="s">
        <v>55371</v>
      </c>
      <c r="AJ8621" s="277">
        <v>188745.07</v>
      </c>
      <c r="AL8621" s="246" t="s">
        <v>62087</v>
      </c>
      <c r="AM8621" s="247">
        <v>12252.94</v>
      </c>
      <c r="AO8621" s="226" t="s">
        <v>39268</v>
      </c>
      <c r="AP8621" s="227">
        <v>43522.94</v>
      </c>
      <c r="AR8621" s="207" t="s">
        <v>22768</v>
      </c>
      <c r="AS8621" s="208">
        <v>4613.07</v>
      </c>
      <c r="AT8621" s="93"/>
      <c r="AU8621" s="93"/>
      <c r="AV8621" s="93"/>
    </row>
    <row r="8622" spans="35:48" x14ac:dyDescent="0.55000000000000004">
      <c r="AI8622" s="276" t="s">
        <v>68667</v>
      </c>
      <c r="AJ8622" s="277">
        <v>243671.18</v>
      </c>
      <c r="AL8622" s="246" t="s">
        <v>62088</v>
      </c>
      <c r="AM8622" s="247">
        <v>7500</v>
      </c>
      <c r="AO8622" s="226" t="s">
        <v>39269</v>
      </c>
      <c r="AP8622" s="227">
        <v>3383.54</v>
      </c>
      <c r="AR8622" s="207" t="s">
        <v>22769</v>
      </c>
      <c r="AS8622" s="208">
        <v>1790.31</v>
      </c>
      <c r="AT8622" s="93"/>
      <c r="AU8622" s="93"/>
      <c r="AV8622" s="93"/>
    </row>
    <row r="8623" spans="35:48" x14ac:dyDescent="0.55000000000000004">
      <c r="AI8623" s="276" t="s">
        <v>68668</v>
      </c>
      <c r="AJ8623" s="277">
        <v>42.9</v>
      </c>
      <c r="AL8623" s="246" t="s">
        <v>62089</v>
      </c>
      <c r="AM8623" s="247">
        <v>573.75</v>
      </c>
      <c r="AO8623" s="226" t="s">
        <v>39270</v>
      </c>
      <c r="AP8623" s="227">
        <v>2517.6</v>
      </c>
      <c r="AR8623" s="207" t="s">
        <v>22770</v>
      </c>
      <c r="AS8623" s="208">
        <v>2697.52</v>
      </c>
      <c r="AT8623" s="93"/>
      <c r="AU8623" s="93"/>
      <c r="AV8623" s="93"/>
    </row>
    <row r="8624" spans="35:48" x14ac:dyDescent="0.55000000000000004">
      <c r="AI8624" s="276" t="s">
        <v>47228</v>
      </c>
      <c r="AJ8624" s="277">
        <v>1073411.3400000001</v>
      </c>
      <c r="AL8624" s="246" t="s">
        <v>62090</v>
      </c>
      <c r="AM8624" s="247">
        <v>1837.5</v>
      </c>
      <c r="AO8624" s="226" t="s">
        <v>39271</v>
      </c>
      <c r="AP8624" s="227">
        <v>6724.92</v>
      </c>
      <c r="AR8624" s="207" t="s">
        <v>22771</v>
      </c>
      <c r="AS8624" s="208">
        <v>3131.76</v>
      </c>
      <c r="AT8624" s="93"/>
      <c r="AU8624" s="93"/>
      <c r="AV8624" s="93"/>
    </row>
    <row r="8625" spans="35:48" x14ac:dyDescent="0.55000000000000004">
      <c r="AI8625" s="276" t="s">
        <v>56536</v>
      </c>
      <c r="AJ8625" s="277">
        <v>143725.82</v>
      </c>
      <c r="AL8625" s="246" t="s">
        <v>50121</v>
      </c>
      <c r="AM8625" s="247">
        <v>458.62</v>
      </c>
      <c r="AO8625" s="226" t="s">
        <v>48970</v>
      </c>
      <c r="AP8625" s="227">
        <v>15370</v>
      </c>
      <c r="AR8625" s="207" t="s">
        <v>22772</v>
      </c>
      <c r="AS8625" s="208">
        <v>2000.96</v>
      </c>
      <c r="AT8625" s="93"/>
      <c r="AU8625" s="93"/>
      <c r="AV8625" s="93"/>
    </row>
    <row r="8626" spans="35:48" x14ac:dyDescent="0.55000000000000004">
      <c r="AI8626" s="276" t="s">
        <v>70094</v>
      </c>
      <c r="AJ8626" s="277">
        <v>122208</v>
      </c>
      <c r="AL8626" s="246" t="s">
        <v>50122</v>
      </c>
      <c r="AM8626" s="247">
        <v>1880.01</v>
      </c>
      <c r="AO8626" s="226" t="s">
        <v>33797</v>
      </c>
      <c r="AP8626" s="227">
        <v>7179</v>
      </c>
      <c r="AR8626" s="207" t="s">
        <v>22773</v>
      </c>
      <c r="AS8626" s="208">
        <v>650</v>
      </c>
      <c r="AT8626" s="93"/>
      <c r="AU8626" s="93"/>
      <c r="AV8626" s="93"/>
    </row>
    <row r="8627" spans="35:48" x14ac:dyDescent="0.55000000000000004">
      <c r="AI8627" s="276" t="s">
        <v>35573</v>
      </c>
      <c r="AJ8627" s="277">
        <v>1582806.41</v>
      </c>
      <c r="AL8627" s="246" t="s">
        <v>58592</v>
      </c>
      <c r="AM8627" s="247">
        <v>-4.54</v>
      </c>
      <c r="AO8627" s="226" t="s">
        <v>48971</v>
      </c>
      <c r="AP8627" s="227">
        <v>1882.76</v>
      </c>
      <c r="AR8627" s="207" t="s">
        <v>22774</v>
      </c>
      <c r="AS8627" s="208">
        <v>39920.47</v>
      </c>
      <c r="AT8627" s="93"/>
      <c r="AU8627" s="93"/>
      <c r="AV8627" s="93"/>
    </row>
    <row r="8628" spans="35:48" x14ac:dyDescent="0.55000000000000004">
      <c r="AI8628" s="276" t="s">
        <v>70765</v>
      </c>
      <c r="AJ8628" s="277">
        <v>298161.81</v>
      </c>
      <c r="AL8628" s="246" t="s">
        <v>59683</v>
      </c>
      <c r="AM8628" s="247">
        <v>22500</v>
      </c>
      <c r="AO8628" s="226" t="s">
        <v>48972</v>
      </c>
      <c r="AP8628" s="227">
        <v>2200</v>
      </c>
      <c r="AR8628" s="207" t="s">
        <v>22775</v>
      </c>
      <c r="AS8628" s="208">
        <v>2583.33</v>
      </c>
      <c r="AT8628" s="93"/>
      <c r="AU8628" s="93"/>
      <c r="AV8628" s="93"/>
    </row>
    <row r="8629" spans="35:48" x14ac:dyDescent="0.55000000000000004">
      <c r="AI8629" s="276" t="s">
        <v>58328</v>
      </c>
      <c r="AJ8629" s="277">
        <v>2404647.73</v>
      </c>
      <c r="AL8629" s="246" t="s">
        <v>45156</v>
      </c>
      <c r="AM8629" s="247">
        <v>1721.25</v>
      </c>
      <c r="AO8629" s="226" t="s">
        <v>48973</v>
      </c>
      <c r="AP8629" s="227">
        <v>2457.2399999999998</v>
      </c>
      <c r="AR8629" s="207" t="s">
        <v>22776</v>
      </c>
      <c r="AS8629" s="208">
        <v>20800</v>
      </c>
      <c r="AT8629" s="93"/>
      <c r="AU8629" s="93"/>
      <c r="AV8629" s="93"/>
    </row>
    <row r="8630" spans="35:48" x14ac:dyDescent="0.55000000000000004">
      <c r="AI8630" s="276" t="s">
        <v>70766</v>
      </c>
      <c r="AJ8630" s="277">
        <v>-72760.34</v>
      </c>
      <c r="AL8630" s="246" t="s">
        <v>47050</v>
      </c>
      <c r="AM8630" s="247">
        <v>5512.5</v>
      </c>
      <c r="AO8630" s="226" t="s">
        <v>40403</v>
      </c>
      <c r="AP8630" s="227">
        <v>41854.9</v>
      </c>
      <c r="AR8630" s="207" t="s">
        <v>22777</v>
      </c>
      <c r="AS8630" s="208">
        <v>2800</v>
      </c>
      <c r="AT8630" s="93"/>
      <c r="AU8630" s="93"/>
      <c r="AV8630" s="93"/>
    </row>
    <row r="8631" spans="35:48" x14ac:dyDescent="0.55000000000000004">
      <c r="AI8631" s="276" t="s">
        <v>68669</v>
      </c>
      <c r="AJ8631" s="277">
        <v>4117238.74</v>
      </c>
      <c r="AL8631" s="246" t="s">
        <v>45157</v>
      </c>
      <c r="AM8631" s="247">
        <v>1246.56</v>
      </c>
      <c r="AO8631" s="226" t="s">
        <v>40404</v>
      </c>
      <c r="AP8631" s="227">
        <v>3554.39</v>
      </c>
      <c r="AR8631" s="207" t="s">
        <v>22778</v>
      </c>
      <c r="AS8631" s="208">
        <v>3091.05</v>
      </c>
      <c r="AT8631" s="93"/>
      <c r="AU8631" s="93"/>
      <c r="AV8631" s="93"/>
    </row>
    <row r="8632" spans="35:48" x14ac:dyDescent="0.55000000000000004">
      <c r="AI8632" s="276" t="s">
        <v>62787</v>
      </c>
      <c r="AJ8632" s="277">
        <v>3670365.38</v>
      </c>
      <c r="AL8632" s="246" t="s">
        <v>42671</v>
      </c>
      <c r="AM8632" s="247">
        <v>2327.0700000000002</v>
      </c>
      <c r="AO8632" s="226" t="s">
        <v>40405</v>
      </c>
      <c r="AP8632" s="227">
        <v>1518.85</v>
      </c>
      <c r="AR8632" s="207" t="s">
        <v>22779</v>
      </c>
      <c r="AS8632" s="208">
        <v>3234.76</v>
      </c>
      <c r="AT8632" s="93"/>
      <c r="AU8632" s="93"/>
      <c r="AV8632" s="93"/>
    </row>
    <row r="8633" spans="35:48" x14ac:dyDescent="0.55000000000000004">
      <c r="AI8633" s="276" t="s">
        <v>53615</v>
      </c>
      <c r="AJ8633" s="277">
        <v>7277.27</v>
      </c>
      <c r="AL8633" s="246" t="s">
        <v>58593</v>
      </c>
      <c r="AM8633" s="247">
        <v>-23.79</v>
      </c>
      <c r="AO8633" s="226" t="s">
        <v>40406</v>
      </c>
      <c r="AP8633" s="227">
        <v>8576.86</v>
      </c>
      <c r="AR8633" s="207" t="s">
        <v>22780</v>
      </c>
      <c r="AS8633" s="208">
        <v>2087.84</v>
      </c>
      <c r="AT8633" s="93"/>
      <c r="AU8633" s="93"/>
      <c r="AV8633" s="93"/>
    </row>
    <row r="8634" spans="35:48" x14ac:dyDescent="0.55000000000000004">
      <c r="AI8634" s="276" t="s">
        <v>62788</v>
      </c>
      <c r="AJ8634" s="277">
        <v>76387.5</v>
      </c>
      <c r="AL8634" s="246" t="s">
        <v>48077</v>
      </c>
      <c r="AM8634" s="247">
        <v>12131.92</v>
      </c>
      <c r="AO8634" s="226" t="s">
        <v>22933</v>
      </c>
      <c r="AP8634" s="227">
        <v>20531.310000000001</v>
      </c>
      <c r="AR8634" s="207" t="s">
        <v>22781</v>
      </c>
      <c r="AS8634" s="208">
        <v>2800</v>
      </c>
      <c r="AT8634" s="93"/>
      <c r="AU8634" s="93"/>
      <c r="AV8634" s="93"/>
    </row>
    <row r="8635" spans="35:48" x14ac:dyDescent="0.55000000000000004">
      <c r="AI8635" s="276" t="s">
        <v>62789</v>
      </c>
      <c r="AJ8635" s="277">
        <v>5843.71</v>
      </c>
      <c r="AL8635" s="246" t="s">
        <v>48977</v>
      </c>
      <c r="AM8635" s="247">
        <v>12250</v>
      </c>
      <c r="AO8635" s="226" t="s">
        <v>22934</v>
      </c>
      <c r="AP8635" s="227">
        <v>1623.03</v>
      </c>
      <c r="AR8635" s="207" t="s">
        <v>22782</v>
      </c>
      <c r="AS8635" s="208">
        <v>3791.48</v>
      </c>
      <c r="AT8635" s="93"/>
      <c r="AU8635" s="93"/>
      <c r="AV8635" s="93"/>
    </row>
    <row r="8636" spans="35:48" x14ac:dyDescent="0.55000000000000004">
      <c r="AI8636" s="276" t="s">
        <v>62790</v>
      </c>
      <c r="AJ8636" s="277">
        <v>19112.259999999998</v>
      </c>
      <c r="AL8636" s="246" t="s">
        <v>45159</v>
      </c>
      <c r="AM8636" s="247">
        <v>1865.2</v>
      </c>
      <c r="AO8636" s="226" t="s">
        <v>39272</v>
      </c>
      <c r="AP8636" s="227">
        <v>85800.08</v>
      </c>
      <c r="AR8636" s="207" t="s">
        <v>22783</v>
      </c>
      <c r="AS8636" s="208">
        <v>7460</v>
      </c>
      <c r="AT8636" s="93"/>
      <c r="AU8636" s="93"/>
      <c r="AV8636" s="93"/>
    </row>
    <row r="8637" spans="35:48" x14ac:dyDescent="0.55000000000000004">
      <c r="AI8637" s="276" t="s">
        <v>68670</v>
      </c>
      <c r="AJ8637" s="277">
        <v>18000</v>
      </c>
      <c r="AL8637" s="246" t="s">
        <v>47051</v>
      </c>
      <c r="AM8637" s="247">
        <v>5973.57</v>
      </c>
      <c r="AO8637" s="226" t="s">
        <v>52909</v>
      </c>
      <c r="AP8637" s="227">
        <v>24239.919999999998</v>
      </c>
      <c r="AR8637" s="207" t="s">
        <v>22784</v>
      </c>
      <c r="AS8637" s="208">
        <v>224644.6</v>
      </c>
      <c r="AT8637" s="93"/>
      <c r="AU8637" s="93"/>
      <c r="AV8637" s="93"/>
    </row>
    <row r="8638" spans="35:48" x14ac:dyDescent="0.55000000000000004">
      <c r="AI8638" s="276" t="s">
        <v>53617</v>
      </c>
      <c r="AJ8638" s="277">
        <v>186.68</v>
      </c>
      <c r="AL8638" s="246" t="s">
        <v>47052</v>
      </c>
      <c r="AM8638" s="247">
        <v>1253.71</v>
      </c>
      <c r="AO8638" s="226" t="s">
        <v>39273</v>
      </c>
      <c r="AP8638" s="227">
        <v>2967.6</v>
      </c>
      <c r="AR8638" s="207" t="s">
        <v>22785</v>
      </c>
      <c r="AS8638" s="208">
        <v>29333.78</v>
      </c>
      <c r="AT8638" s="93"/>
      <c r="AU8638" s="93"/>
      <c r="AV8638" s="93"/>
    </row>
    <row r="8639" spans="35:48" x14ac:dyDescent="0.55000000000000004">
      <c r="AI8639" s="276" t="s">
        <v>60701</v>
      </c>
      <c r="AJ8639" s="277">
        <v>8551.26</v>
      </c>
      <c r="AL8639" s="246" t="s">
        <v>64565</v>
      </c>
      <c r="AM8639" s="247">
        <v>4240</v>
      </c>
      <c r="AO8639" s="226" t="s">
        <v>52910</v>
      </c>
      <c r="AP8639" s="227">
        <v>9500</v>
      </c>
      <c r="AR8639" s="207" t="s">
        <v>22786</v>
      </c>
      <c r="AS8639" s="208">
        <v>103329.29</v>
      </c>
      <c r="AT8639" s="93"/>
      <c r="AU8639" s="93"/>
      <c r="AV8639" s="93"/>
    </row>
    <row r="8640" spans="35:48" x14ac:dyDescent="0.55000000000000004">
      <c r="AI8640" s="276" t="s">
        <v>64854</v>
      </c>
      <c r="AJ8640" s="277">
        <v>4786.26</v>
      </c>
      <c r="AL8640" s="246" t="s">
        <v>64566</v>
      </c>
      <c r="AM8640" s="247">
        <v>1164.46</v>
      </c>
      <c r="AO8640" s="226" t="s">
        <v>39274</v>
      </c>
      <c r="AP8640" s="227">
        <v>8969.11</v>
      </c>
      <c r="AR8640" s="207" t="s">
        <v>22787</v>
      </c>
      <c r="AS8640" s="208">
        <v>900</v>
      </c>
      <c r="AT8640" s="93"/>
      <c r="AU8640" s="93"/>
      <c r="AV8640" s="93"/>
    </row>
    <row r="8641" spans="35:48" x14ac:dyDescent="0.55000000000000004">
      <c r="AI8641" s="276" t="s">
        <v>66710</v>
      </c>
      <c r="AJ8641" s="277">
        <v>364</v>
      </c>
      <c r="AL8641" s="246" t="s">
        <v>64567</v>
      </c>
      <c r="AM8641" s="247">
        <v>25687.1</v>
      </c>
      <c r="AO8641" s="226" t="s">
        <v>52911</v>
      </c>
      <c r="AP8641" s="227">
        <v>7423.93</v>
      </c>
      <c r="AR8641" s="207" t="s">
        <v>22788</v>
      </c>
      <c r="AS8641" s="208">
        <v>7000</v>
      </c>
      <c r="AT8641" s="93"/>
      <c r="AU8641" s="93"/>
      <c r="AV8641" s="93"/>
    </row>
    <row r="8642" spans="35:48" x14ac:dyDescent="0.55000000000000004">
      <c r="AI8642" s="276" t="s">
        <v>68671</v>
      </c>
      <c r="AJ8642" s="277">
        <v>27000</v>
      </c>
      <c r="AL8642" s="246" t="s">
        <v>59129</v>
      </c>
      <c r="AM8642" s="247">
        <v>4950</v>
      </c>
      <c r="AO8642" s="226" t="s">
        <v>40407</v>
      </c>
      <c r="AP8642" s="227">
        <v>21000</v>
      </c>
      <c r="AR8642" s="207" t="s">
        <v>13795</v>
      </c>
      <c r="AS8642" s="208">
        <v>16176.19</v>
      </c>
      <c r="AT8642" s="93"/>
      <c r="AU8642" s="93"/>
      <c r="AV8642" s="93"/>
    </row>
    <row r="8643" spans="35:48" x14ac:dyDescent="0.55000000000000004">
      <c r="AI8643" s="276" t="s">
        <v>56537</v>
      </c>
      <c r="AJ8643" s="277">
        <v>77080</v>
      </c>
      <c r="AL8643" s="246" t="s">
        <v>59684</v>
      </c>
      <c r="AM8643" s="247">
        <v>4.5</v>
      </c>
      <c r="AO8643" s="226" t="s">
        <v>52912</v>
      </c>
      <c r="AP8643" s="227">
        <v>1439.91</v>
      </c>
      <c r="AR8643" s="207" t="s">
        <v>22789</v>
      </c>
      <c r="AS8643" s="208">
        <v>22793.5</v>
      </c>
      <c r="AT8643" s="93"/>
      <c r="AU8643" s="93"/>
      <c r="AV8643" s="93"/>
    </row>
    <row r="8644" spans="35:48" x14ac:dyDescent="0.55000000000000004">
      <c r="AI8644" s="276" t="s">
        <v>68672</v>
      </c>
      <c r="AJ8644" s="277">
        <v>10540</v>
      </c>
      <c r="AL8644" s="246" t="s">
        <v>59130</v>
      </c>
      <c r="AM8644" s="247">
        <v>379.09</v>
      </c>
      <c r="AO8644" s="226" t="s">
        <v>40408</v>
      </c>
      <c r="AP8644" s="227">
        <v>3750.12</v>
      </c>
      <c r="AR8644" s="207" t="s">
        <v>22790</v>
      </c>
      <c r="AS8644" s="208">
        <v>20800</v>
      </c>
      <c r="AT8644" s="93"/>
      <c r="AU8644" s="93"/>
      <c r="AV8644" s="93"/>
    </row>
    <row r="8645" spans="35:48" x14ac:dyDescent="0.55000000000000004">
      <c r="AI8645" s="276" t="s">
        <v>68673</v>
      </c>
      <c r="AJ8645" s="277">
        <v>499785.93</v>
      </c>
      <c r="AL8645" s="246" t="s">
        <v>59131</v>
      </c>
      <c r="AM8645" s="247">
        <v>1213.8499999999999</v>
      </c>
      <c r="AO8645" s="226" t="s">
        <v>52913</v>
      </c>
      <c r="AP8645" s="227">
        <v>19278.87</v>
      </c>
      <c r="AR8645" s="207" t="s">
        <v>22791</v>
      </c>
      <c r="AS8645" s="208">
        <v>2800</v>
      </c>
      <c r="AT8645" s="93"/>
      <c r="AU8645" s="93"/>
      <c r="AV8645" s="93"/>
    </row>
    <row r="8646" spans="35:48" x14ac:dyDescent="0.55000000000000004">
      <c r="AI8646" s="276" t="s">
        <v>68674</v>
      </c>
      <c r="AJ8646" s="277">
        <v>2194.5100000000002</v>
      </c>
      <c r="AL8646" s="246" t="s">
        <v>59685</v>
      </c>
      <c r="AM8646" s="247">
        <v>254.76</v>
      </c>
      <c r="AO8646" s="226" t="s">
        <v>40409</v>
      </c>
      <c r="AP8646" s="227">
        <v>2301.6999999999998</v>
      </c>
      <c r="AR8646" s="207" t="s">
        <v>22792</v>
      </c>
      <c r="AS8646" s="208">
        <v>4613.07</v>
      </c>
      <c r="AT8646" s="93"/>
      <c r="AU8646" s="93"/>
      <c r="AV8646" s="93"/>
    </row>
    <row r="8647" spans="35:48" x14ac:dyDescent="0.55000000000000004">
      <c r="AI8647" s="276" t="s">
        <v>56538</v>
      </c>
      <c r="AJ8647" s="277">
        <v>71916.12</v>
      </c>
      <c r="AL8647" s="246" t="s">
        <v>60575</v>
      </c>
      <c r="AM8647" s="247">
        <v>464</v>
      </c>
      <c r="AO8647" s="226" t="s">
        <v>39275</v>
      </c>
      <c r="AP8647" s="227">
        <v>2025</v>
      </c>
      <c r="AR8647" s="207" t="s">
        <v>13798</v>
      </c>
      <c r="AS8647" s="208">
        <v>18747.14</v>
      </c>
      <c r="AT8647" s="93"/>
      <c r="AU8647" s="93"/>
      <c r="AV8647" s="93"/>
    </row>
    <row r="8648" spans="35:48" x14ac:dyDescent="0.55000000000000004">
      <c r="AI8648" s="276" t="s">
        <v>56539</v>
      </c>
      <c r="AJ8648" s="277">
        <v>49958.87</v>
      </c>
      <c r="AL8648" s="246" t="s">
        <v>56288</v>
      </c>
      <c r="AM8648" s="247">
        <v>538.91</v>
      </c>
      <c r="AO8648" s="226" t="s">
        <v>47048</v>
      </c>
      <c r="AP8648" s="227">
        <v>5703.98</v>
      </c>
      <c r="AR8648" s="207" t="s">
        <v>13799</v>
      </c>
      <c r="AS8648" s="208">
        <v>16076</v>
      </c>
      <c r="AT8648" s="93"/>
      <c r="AU8648" s="93"/>
      <c r="AV8648" s="93"/>
    </row>
    <row r="8649" spans="35:48" x14ac:dyDescent="0.55000000000000004">
      <c r="AI8649" s="276" t="s">
        <v>56540</v>
      </c>
      <c r="AJ8649" s="277">
        <v>158113.74</v>
      </c>
      <c r="AL8649" s="246" t="s">
        <v>55249</v>
      </c>
      <c r="AM8649" s="247">
        <v>13850.09</v>
      </c>
      <c r="AO8649" s="226" t="s">
        <v>40410</v>
      </c>
      <c r="AP8649" s="227">
        <v>18750</v>
      </c>
      <c r="AR8649" s="207" t="s">
        <v>13800</v>
      </c>
      <c r="AS8649" s="208">
        <v>17303.919999999998</v>
      </c>
      <c r="AT8649" s="93"/>
      <c r="AU8649" s="93"/>
      <c r="AV8649" s="93"/>
    </row>
    <row r="8650" spans="35:48" x14ac:dyDescent="0.55000000000000004">
      <c r="AI8650" s="276" t="s">
        <v>56541</v>
      </c>
      <c r="AJ8650" s="277">
        <v>113482.24000000001</v>
      </c>
      <c r="AL8650" s="246" t="s">
        <v>59686</v>
      </c>
      <c r="AM8650" s="247">
        <v>2500</v>
      </c>
      <c r="AO8650" s="226" t="s">
        <v>40411</v>
      </c>
      <c r="AP8650" s="227">
        <v>1434.4</v>
      </c>
      <c r="AR8650" s="207" t="s">
        <v>22793</v>
      </c>
      <c r="AS8650" s="208">
        <v>28484.67</v>
      </c>
      <c r="AT8650" s="93"/>
      <c r="AU8650" s="93"/>
      <c r="AV8650" s="93"/>
    </row>
    <row r="8651" spans="35:48" x14ac:dyDescent="0.55000000000000004">
      <c r="AI8651" s="276" t="s">
        <v>68675</v>
      </c>
      <c r="AJ8651" s="277">
        <v>3614.25</v>
      </c>
      <c r="AL8651" s="246" t="s">
        <v>60576</v>
      </c>
      <c r="AM8651" s="247">
        <v>97.28</v>
      </c>
      <c r="AO8651" s="226" t="s">
        <v>40412</v>
      </c>
      <c r="AP8651" s="227">
        <v>5158.05</v>
      </c>
      <c r="AR8651" s="207" t="s">
        <v>22794</v>
      </c>
      <c r="AS8651" s="208">
        <v>2558.2399999999998</v>
      </c>
      <c r="AT8651" s="93"/>
      <c r="AU8651" s="93"/>
      <c r="AV8651" s="93"/>
    </row>
    <row r="8652" spans="35:48" x14ac:dyDescent="0.55000000000000004">
      <c r="AI8652" s="276" t="s">
        <v>68676</v>
      </c>
      <c r="AJ8652" s="277">
        <v>115895.28</v>
      </c>
      <c r="AL8652" s="246" t="s">
        <v>60577</v>
      </c>
      <c r="AM8652" s="247">
        <v>1185.3800000000001</v>
      </c>
      <c r="AO8652" s="226" t="s">
        <v>48070</v>
      </c>
      <c r="AP8652" s="227">
        <v>14401.55</v>
      </c>
      <c r="AR8652" s="207" t="s">
        <v>13801</v>
      </c>
      <c r="AS8652" s="208">
        <v>70531.05</v>
      </c>
      <c r="AT8652" s="93"/>
      <c r="AU8652" s="93"/>
      <c r="AV8652" s="93"/>
    </row>
    <row r="8653" spans="35:48" x14ac:dyDescent="0.55000000000000004">
      <c r="AI8653" s="276" t="s">
        <v>40604</v>
      </c>
      <c r="AJ8653" s="277">
        <v>13964</v>
      </c>
      <c r="AL8653" s="246" t="s">
        <v>59687</v>
      </c>
      <c r="AM8653" s="247">
        <v>1048.98</v>
      </c>
      <c r="AO8653" s="226" t="s">
        <v>48071</v>
      </c>
      <c r="AP8653" s="227">
        <v>1154.99</v>
      </c>
      <c r="AR8653" s="207" t="s">
        <v>22795</v>
      </c>
      <c r="AS8653" s="208">
        <v>15911</v>
      </c>
      <c r="AT8653" s="93"/>
      <c r="AU8653" s="93"/>
      <c r="AV8653" s="93"/>
    </row>
    <row r="8654" spans="35:48" x14ac:dyDescent="0.55000000000000004">
      <c r="AI8654" s="276" t="s">
        <v>70767</v>
      </c>
      <c r="AJ8654" s="277">
        <v>85969.7</v>
      </c>
      <c r="AL8654" s="246" t="s">
        <v>60578</v>
      </c>
      <c r="AM8654" s="247">
        <v>86.94</v>
      </c>
      <c r="AO8654" s="226" t="s">
        <v>45150</v>
      </c>
      <c r="AP8654" s="227">
        <v>142307.47</v>
      </c>
      <c r="AR8654" s="207" t="s">
        <v>22796</v>
      </c>
      <c r="AS8654" s="208">
        <v>17527.310000000001</v>
      </c>
      <c r="AT8654" s="93"/>
      <c r="AU8654" s="93"/>
      <c r="AV8654" s="93"/>
    </row>
    <row r="8655" spans="35:48" x14ac:dyDescent="0.55000000000000004">
      <c r="AI8655" s="276" t="s">
        <v>70768</v>
      </c>
      <c r="AJ8655" s="277">
        <v>6576.74</v>
      </c>
      <c r="AL8655" s="246" t="s">
        <v>60579</v>
      </c>
      <c r="AM8655" s="247">
        <v>7806.48</v>
      </c>
      <c r="AO8655" s="226" t="s">
        <v>45151</v>
      </c>
      <c r="AP8655" s="227">
        <v>11169.53</v>
      </c>
      <c r="AR8655" s="207" t="s">
        <v>22797</v>
      </c>
      <c r="AS8655" s="208">
        <v>650</v>
      </c>
      <c r="AT8655" s="93"/>
      <c r="AU8655" s="93"/>
      <c r="AV8655" s="93"/>
    </row>
    <row r="8656" spans="35:48" x14ac:dyDescent="0.55000000000000004">
      <c r="AI8656" s="276" t="s">
        <v>68677</v>
      </c>
      <c r="AJ8656" s="277">
        <v>21550.76</v>
      </c>
      <c r="AL8656" s="246" t="s">
        <v>60580</v>
      </c>
      <c r="AM8656" s="247">
        <v>597.17999999999995</v>
      </c>
      <c r="AO8656" s="226" t="s">
        <v>42665</v>
      </c>
      <c r="AP8656" s="227">
        <v>744</v>
      </c>
      <c r="AR8656" s="207" t="s">
        <v>22798</v>
      </c>
      <c r="AS8656" s="208">
        <v>32484.33</v>
      </c>
      <c r="AT8656" s="93"/>
      <c r="AU8656" s="93"/>
      <c r="AV8656" s="93"/>
    </row>
    <row r="8657" spans="35:48" x14ac:dyDescent="0.55000000000000004">
      <c r="AI8657" s="276" t="s">
        <v>70769</v>
      </c>
      <c r="AJ8657" s="277">
        <v>13950</v>
      </c>
      <c r="AL8657" s="246" t="s">
        <v>60581</v>
      </c>
      <c r="AM8657" s="247">
        <v>1912.62</v>
      </c>
      <c r="AO8657" s="226" t="s">
        <v>42666</v>
      </c>
      <c r="AP8657" s="227">
        <v>265</v>
      </c>
      <c r="AR8657" s="207" t="s">
        <v>22799</v>
      </c>
      <c r="AS8657" s="208">
        <v>3198.68</v>
      </c>
      <c r="AT8657" s="93"/>
      <c r="AU8657" s="93"/>
      <c r="AV8657" s="93"/>
    </row>
    <row r="8658" spans="35:48" x14ac:dyDescent="0.55000000000000004">
      <c r="AI8658" s="276" t="s">
        <v>68678</v>
      </c>
      <c r="AJ8658" s="277">
        <v>1911.26</v>
      </c>
      <c r="AL8658" s="246" t="s">
        <v>35254</v>
      </c>
      <c r="AM8658" s="247">
        <v>2129.0700000000002</v>
      </c>
      <c r="AO8658" s="226" t="s">
        <v>52914</v>
      </c>
      <c r="AP8658" s="227">
        <v>71319</v>
      </c>
      <c r="AR8658" s="207" t="s">
        <v>22800</v>
      </c>
      <c r="AS8658" s="208">
        <v>1797.11</v>
      </c>
      <c r="AT8658" s="93"/>
      <c r="AU8658" s="93"/>
      <c r="AV8658" s="93"/>
    </row>
    <row r="8659" spans="35:48" x14ac:dyDescent="0.55000000000000004">
      <c r="AI8659" s="276" t="s">
        <v>68679</v>
      </c>
      <c r="AJ8659" s="277">
        <v>21075.45</v>
      </c>
      <c r="AL8659" s="246" t="s">
        <v>52947</v>
      </c>
      <c r="AM8659" s="247">
        <v>43490</v>
      </c>
      <c r="AO8659" s="226" t="s">
        <v>52915</v>
      </c>
      <c r="AP8659" s="227">
        <v>4129.16</v>
      </c>
      <c r="AR8659" s="207" t="s">
        <v>22801</v>
      </c>
      <c r="AS8659" s="208">
        <v>34115</v>
      </c>
      <c r="AT8659" s="93"/>
      <c r="AU8659" s="93"/>
      <c r="AV8659" s="93"/>
    </row>
    <row r="8660" spans="35:48" x14ac:dyDescent="0.55000000000000004">
      <c r="AI8660" s="276" t="s">
        <v>59195</v>
      </c>
      <c r="AJ8660" s="277">
        <v>246441.67</v>
      </c>
      <c r="AL8660" s="246" t="s">
        <v>33810</v>
      </c>
      <c r="AM8660" s="247">
        <v>71637</v>
      </c>
      <c r="AO8660" s="226" t="s">
        <v>22959</v>
      </c>
      <c r="AP8660" s="227">
        <v>315.17</v>
      </c>
      <c r="AR8660" s="207" t="s">
        <v>22802</v>
      </c>
      <c r="AS8660" s="208">
        <v>5483.1</v>
      </c>
      <c r="AT8660" s="93"/>
      <c r="AU8660" s="93"/>
      <c r="AV8660" s="93"/>
    </row>
    <row r="8661" spans="35:48" x14ac:dyDescent="0.55000000000000004">
      <c r="AI8661" s="276" t="s">
        <v>59196</v>
      </c>
      <c r="AJ8661" s="277">
        <v>16832.939999999999</v>
      </c>
      <c r="AL8661" s="246" t="s">
        <v>23134</v>
      </c>
      <c r="AM8661" s="247">
        <v>8604.0400000000009</v>
      </c>
      <c r="AO8661" s="226" t="s">
        <v>52916</v>
      </c>
      <c r="AP8661" s="227">
        <v>6856.9</v>
      </c>
      <c r="AR8661" s="207" t="s">
        <v>22803</v>
      </c>
      <c r="AS8661" s="208">
        <v>15470.98</v>
      </c>
      <c r="AT8661" s="93"/>
      <c r="AU8661" s="93"/>
      <c r="AV8661" s="93"/>
    </row>
    <row r="8662" spans="35:48" x14ac:dyDescent="0.55000000000000004">
      <c r="AI8662" s="276" t="s">
        <v>59197</v>
      </c>
      <c r="AJ8662" s="277">
        <v>51714.01</v>
      </c>
      <c r="AL8662" s="246" t="s">
        <v>33812</v>
      </c>
      <c r="AM8662" s="247">
        <v>28161.040000000001</v>
      </c>
      <c r="AO8662" s="226" t="s">
        <v>52917</v>
      </c>
      <c r="AP8662" s="227">
        <v>524.54999999999995</v>
      </c>
      <c r="AR8662" s="207" t="s">
        <v>22804</v>
      </c>
      <c r="AS8662" s="208">
        <v>8072.86</v>
      </c>
      <c r="AT8662" s="93"/>
      <c r="AU8662" s="93"/>
      <c r="AV8662" s="93"/>
    </row>
    <row r="8663" spans="35:48" x14ac:dyDescent="0.55000000000000004">
      <c r="AI8663" s="276" t="s">
        <v>70770</v>
      </c>
      <c r="AJ8663" s="277">
        <v>47147.6</v>
      </c>
      <c r="AL8663" s="246" t="s">
        <v>33813</v>
      </c>
      <c r="AM8663" s="247">
        <v>21313.49</v>
      </c>
      <c r="AO8663" s="226" t="s">
        <v>52918</v>
      </c>
      <c r="AP8663" s="227">
        <v>7642.48</v>
      </c>
      <c r="AR8663" s="207" t="s">
        <v>22805</v>
      </c>
      <c r="AS8663" s="208">
        <v>162264.46</v>
      </c>
      <c r="AT8663" s="93"/>
      <c r="AU8663" s="93"/>
      <c r="AV8663" s="93"/>
    </row>
    <row r="8664" spans="35:48" x14ac:dyDescent="0.55000000000000004">
      <c r="AI8664" s="276" t="s">
        <v>64855</v>
      </c>
      <c r="AJ8664" s="277">
        <v>26802.18</v>
      </c>
      <c r="AL8664" s="246" t="s">
        <v>52949</v>
      </c>
      <c r="AM8664" s="247">
        <v>23523.35</v>
      </c>
      <c r="AO8664" s="226" t="s">
        <v>52919</v>
      </c>
      <c r="AP8664" s="227">
        <v>43283.07</v>
      </c>
      <c r="AR8664" s="207" t="s">
        <v>22806</v>
      </c>
      <c r="AS8664" s="208">
        <v>1819.49</v>
      </c>
      <c r="AT8664" s="93"/>
      <c r="AU8664" s="93"/>
      <c r="AV8664" s="93"/>
    </row>
    <row r="8665" spans="35:48" x14ac:dyDescent="0.55000000000000004">
      <c r="AI8665" s="276" t="s">
        <v>62791</v>
      </c>
      <c r="AJ8665" s="277">
        <v>191000</v>
      </c>
      <c r="AL8665" s="246" t="s">
        <v>52950</v>
      </c>
      <c r="AM8665" s="247">
        <v>-2175.91</v>
      </c>
      <c r="AO8665" s="226" t="s">
        <v>52920</v>
      </c>
      <c r="AP8665" s="227">
        <v>1149</v>
      </c>
      <c r="AR8665" s="207" t="s">
        <v>22807</v>
      </c>
      <c r="AS8665" s="208">
        <v>153234.42000000001</v>
      </c>
      <c r="AT8665" s="93"/>
      <c r="AU8665" s="93"/>
      <c r="AV8665" s="93"/>
    </row>
    <row r="8666" spans="35:48" x14ac:dyDescent="0.55000000000000004">
      <c r="AI8666" s="276" t="s">
        <v>66711</v>
      </c>
      <c r="AJ8666" s="277">
        <v>58229.38</v>
      </c>
      <c r="AL8666" s="246" t="s">
        <v>55250</v>
      </c>
      <c r="AM8666" s="247">
        <v>-4</v>
      </c>
      <c r="AO8666" s="226" t="s">
        <v>52921</v>
      </c>
      <c r="AP8666" s="227">
        <v>626.51</v>
      </c>
      <c r="AR8666" s="207" t="s">
        <v>22808</v>
      </c>
      <c r="AS8666" s="208">
        <v>74264</v>
      </c>
      <c r="AT8666" s="93"/>
      <c r="AU8666" s="93"/>
      <c r="AV8666" s="93"/>
    </row>
    <row r="8667" spans="35:48" x14ac:dyDescent="0.55000000000000004">
      <c r="AI8667" s="276" t="s">
        <v>66712</v>
      </c>
      <c r="AJ8667" s="277">
        <v>12546.82</v>
      </c>
      <c r="AL8667" s="246" t="s">
        <v>56289</v>
      </c>
      <c r="AM8667" s="247">
        <v>8372</v>
      </c>
      <c r="AO8667" s="226" t="s">
        <v>52922</v>
      </c>
      <c r="AP8667" s="227">
        <v>8000</v>
      </c>
      <c r="AR8667" s="207" t="s">
        <v>22809</v>
      </c>
      <c r="AS8667" s="208">
        <v>22107</v>
      </c>
      <c r="AT8667" s="93"/>
      <c r="AU8667" s="93"/>
      <c r="AV8667" s="93"/>
    </row>
    <row r="8668" spans="35:48" x14ac:dyDescent="0.55000000000000004">
      <c r="AI8668" s="276" t="s">
        <v>69791</v>
      </c>
      <c r="AJ8668" s="277">
        <v>24000</v>
      </c>
      <c r="AL8668" s="246" t="s">
        <v>52954</v>
      </c>
      <c r="AM8668" s="247">
        <v>4417.46</v>
      </c>
      <c r="AO8668" s="226" t="s">
        <v>52923</v>
      </c>
      <c r="AP8668" s="227">
        <v>22000</v>
      </c>
      <c r="AR8668" s="207" t="s">
        <v>22810</v>
      </c>
      <c r="AS8668" s="208">
        <v>92681</v>
      </c>
      <c r="AT8668" s="93"/>
      <c r="AU8668" s="93"/>
      <c r="AV8668" s="93"/>
    </row>
    <row r="8669" spans="35:48" x14ac:dyDescent="0.55000000000000004">
      <c r="AI8669" s="276" t="s">
        <v>69792</v>
      </c>
      <c r="AJ8669" s="277">
        <v>1836</v>
      </c>
      <c r="AL8669" s="246" t="s">
        <v>63728</v>
      </c>
      <c r="AM8669" s="247">
        <v>11860</v>
      </c>
      <c r="AO8669" s="226" t="s">
        <v>52924</v>
      </c>
      <c r="AP8669" s="227">
        <v>1683</v>
      </c>
      <c r="AR8669" s="207" t="s">
        <v>22811</v>
      </c>
      <c r="AS8669" s="208">
        <v>233981.14</v>
      </c>
      <c r="AT8669" s="93"/>
      <c r="AU8669" s="93"/>
      <c r="AV8669" s="93"/>
    </row>
    <row r="8670" spans="35:48" x14ac:dyDescent="0.55000000000000004">
      <c r="AI8670" s="276" t="s">
        <v>69793</v>
      </c>
      <c r="AJ8670" s="277">
        <v>6004.8</v>
      </c>
      <c r="AL8670" s="246" t="s">
        <v>52956</v>
      </c>
      <c r="AM8670" s="247">
        <v>301.67</v>
      </c>
      <c r="AO8670" s="226" t="s">
        <v>45152</v>
      </c>
      <c r="AP8670" s="227">
        <v>1027000</v>
      </c>
      <c r="AR8670" s="207" t="s">
        <v>22812</v>
      </c>
      <c r="AS8670" s="208">
        <v>871.92</v>
      </c>
      <c r="AT8670" s="93"/>
      <c r="AU8670" s="93"/>
      <c r="AV8670" s="93"/>
    </row>
    <row r="8671" spans="35:48" x14ac:dyDescent="0.55000000000000004">
      <c r="AI8671" s="276" t="s">
        <v>69794</v>
      </c>
      <c r="AJ8671" s="277">
        <v>3148.97</v>
      </c>
      <c r="AL8671" s="246" t="s">
        <v>52957</v>
      </c>
      <c r="AM8671" s="247">
        <v>4017.4</v>
      </c>
      <c r="AO8671" s="226" t="s">
        <v>45153</v>
      </c>
      <c r="AP8671" s="227">
        <v>78565.72</v>
      </c>
      <c r="AR8671" s="207" t="s">
        <v>22813</v>
      </c>
      <c r="AS8671" s="208">
        <v>396.48</v>
      </c>
      <c r="AT8671" s="93"/>
      <c r="AU8671" s="93"/>
      <c r="AV8671" s="93"/>
    </row>
    <row r="8672" spans="35:48" x14ac:dyDescent="0.55000000000000004">
      <c r="AI8672" s="276" t="s">
        <v>70095</v>
      </c>
      <c r="AJ8672" s="277">
        <v>7113.82</v>
      </c>
      <c r="AL8672" s="246" t="s">
        <v>52958</v>
      </c>
      <c r="AM8672" s="247">
        <v>900</v>
      </c>
      <c r="AO8672" s="226" t="s">
        <v>23018</v>
      </c>
      <c r="AP8672" s="227">
        <v>4423</v>
      </c>
      <c r="AR8672" s="207" t="s">
        <v>22814</v>
      </c>
      <c r="AS8672" s="208">
        <v>56896.91</v>
      </c>
      <c r="AT8672" s="93"/>
      <c r="AU8672" s="93"/>
      <c r="AV8672" s="93"/>
    </row>
    <row r="8673" spans="35:48" x14ac:dyDescent="0.55000000000000004">
      <c r="AI8673" s="276" t="s">
        <v>66713</v>
      </c>
      <c r="AJ8673" s="277">
        <v>2000</v>
      </c>
      <c r="AL8673" s="246" t="s">
        <v>52959</v>
      </c>
      <c r="AM8673" s="247">
        <v>2279.17</v>
      </c>
      <c r="AO8673" s="226" t="s">
        <v>52925</v>
      </c>
      <c r="AP8673" s="227">
        <v>50</v>
      </c>
      <c r="AR8673" s="207" t="s">
        <v>22815</v>
      </c>
      <c r="AS8673" s="208">
        <v>5429.5</v>
      </c>
      <c r="AT8673" s="93"/>
      <c r="AU8673" s="93"/>
      <c r="AV8673" s="93"/>
    </row>
    <row r="8674" spans="35:48" x14ac:dyDescent="0.55000000000000004">
      <c r="AI8674" s="276" t="s">
        <v>35578</v>
      </c>
      <c r="AJ8674" s="277">
        <v>1915.1</v>
      </c>
      <c r="AL8674" s="246" t="s">
        <v>52960</v>
      </c>
      <c r="AM8674" s="247">
        <v>4943.8100000000004</v>
      </c>
      <c r="AO8674" s="226" t="s">
        <v>13824</v>
      </c>
      <c r="AP8674" s="227">
        <v>-144.36000000000001</v>
      </c>
      <c r="AR8674" s="207" t="s">
        <v>13804</v>
      </c>
      <c r="AS8674" s="208">
        <v>25000</v>
      </c>
      <c r="AT8674" s="93"/>
      <c r="AU8674" s="93"/>
      <c r="AV8674" s="93"/>
    </row>
    <row r="8675" spans="35:48" x14ac:dyDescent="0.55000000000000004">
      <c r="AI8675" s="276" t="s">
        <v>35580</v>
      </c>
      <c r="AJ8675" s="277">
        <v>146.49</v>
      </c>
      <c r="AL8675" s="246" t="s">
        <v>63729</v>
      </c>
      <c r="AM8675" s="247">
        <v>1169.92</v>
      </c>
      <c r="AO8675" s="226" t="s">
        <v>13825</v>
      </c>
      <c r="AP8675" s="227">
        <v>3690.57</v>
      </c>
      <c r="AR8675" s="207" t="s">
        <v>13805</v>
      </c>
      <c r="AS8675" s="208">
        <v>6819.84</v>
      </c>
      <c r="AT8675" s="93"/>
      <c r="AU8675" s="93"/>
      <c r="AV8675" s="93"/>
    </row>
    <row r="8676" spans="35:48" x14ac:dyDescent="0.55000000000000004">
      <c r="AI8676" s="276" t="s">
        <v>35581</v>
      </c>
      <c r="AJ8676" s="277">
        <v>52.2</v>
      </c>
      <c r="AL8676" s="246" t="s">
        <v>63244</v>
      </c>
      <c r="AM8676" s="247">
        <v>135</v>
      </c>
      <c r="AO8676" s="226" t="s">
        <v>23023</v>
      </c>
      <c r="AP8676" s="227">
        <v>-7960.2</v>
      </c>
      <c r="AR8676" s="207" t="s">
        <v>13806</v>
      </c>
      <c r="AS8676" s="208">
        <v>16891.64</v>
      </c>
      <c r="AT8676" s="93"/>
      <c r="AU8676" s="93"/>
      <c r="AV8676" s="93"/>
    </row>
    <row r="8677" spans="35:48" x14ac:dyDescent="0.55000000000000004">
      <c r="AI8677" s="276" t="s">
        <v>35582</v>
      </c>
      <c r="AJ8677" s="277">
        <v>12293.12</v>
      </c>
      <c r="AL8677" s="246" t="s">
        <v>52961</v>
      </c>
      <c r="AM8677" s="247">
        <v>4646.63</v>
      </c>
      <c r="AO8677" s="226" t="s">
        <v>23027</v>
      </c>
      <c r="AP8677" s="227">
        <v>4595.7</v>
      </c>
      <c r="AR8677" s="207" t="s">
        <v>22816</v>
      </c>
      <c r="AS8677" s="208">
        <v>22774.240000000002</v>
      </c>
      <c r="AT8677" s="93"/>
      <c r="AU8677" s="93"/>
      <c r="AV8677" s="93"/>
    </row>
    <row r="8678" spans="35:48" x14ac:dyDescent="0.55000000000000004">
      <c r="AI8678" s="276" t="s">
        <v>35583</v>
      </c>
      <c r="AJ8678" s="277">
        <v>2076.7800000000002</v>
      </c>
      <c r="AL8678" s="246" t="s">
        <v>64568</v>
      </c>
      <c r="AM8678" s="247">
        <v>-22.2</v>
      </c>
      <c r="AO8678" s="226" t="s">
        <v>23031</v>
      </c>
      <c r="AP8678" s="227">
        <v>351.43</v>
      </c>
      <c r="AR8678" s="207" t="s">
        <v>22817</v>
      </c>
      <c r="AS8678" s="208">
        <v>141468.79</v>
      </c>
      <c r="AT8678" s="93"/>
      <c r="AU8678" s="93"/>
      <c r="AV8678" s="93"/>
    </row>
    <row r="8679" spans="35:48" x14ac:dyDescent="0.55000000000000004">
      <c r="AI8679" s="276" t="s">
        <v>35584</v>
      </c>
      <c r="AJ8679" s="277">
        <v>715.99</v>
      </c>
      <c r="AL8679" s="246" t="s">
        <v>64569</v>
      </c>
      <c r="AM8679" s="247">
        <v>1616.18</v>
      </c>
      <c r="AO8679" s="226" t="s">
        <v>23033</v>
      </c>
      <c r="AP8679" s="227">
        <v>177.75</v>
      </c>
      <c r="AR8679" s="207" t="s">
        <v>22818</v>
      </c>
      <c r="AS8679" s="208">
        <v>62104.12</v>
      </c>
      <c r="AT8679" s="93"/>
      <c r="AU8679" s="93"/>
      <c r="AV8679" s="93"/>
    </row>
    <row r="8680" spans="35:48" x14ac:dyDescent="0.55000000000000004">
      <c r="AI8680" s="276" t="s">
        <v>70771</v>
      </c>
      <c r="AJ8680" s="277">
        <v>7815</v>
      </c>
      <c r="AL8680" s="246" t="s">
        <v>52964</v>
      </c>
      <c r="AM8680" s="247">
        <v>123.62</v>
      </c>
      <c r="AO8680" s="226" t="s">
        <v>23034</v>
      </c>
      <c r="AP8680" s="227">
        <v>71295.649999999994</v>
      </c>
      <c r="AR8680" s="207" t="s">
        <v>22819</v>
      </c>
      <c r="AS8680" s="208">
        <v>29121.98</v>
      </c>
      <c r="AT8680" s="93"/>
      <c r="AU8680" s="93"/>
      <c r="AV8680" s="93"/>
    </row>
    <row r="8681" spans="35:48" x14ac:dyDescent="0.55000000000000004">
      <c r="AI8681" s="276" t="s">
        <v>59805</v>
      </c>
      <c r="AJ8681" s="277">
        <v>33966.92</v>
      </c>
      <c r="AL8681" s="246" t="s">
        <v>50123</v>
      </c>
      <c r="AM8681" s="247">
        <v>6287.94</v>
      </c>
      <c r="AO8681" s="226" t="s">
        <v>48072</v>
      </c>
      <c r="AP8681" s="227">
        <v>233.31</v>
      </c>
      <c r="AR8681" s="207" t="s">
        <v>22820</v>
      </c>
      <c r="AS8681" s="208">
        <v>10911.1</v>
      </c>
      <c r="AT8681" s="93"/>
      <c r="AU8681" s="93"/>
      <c r="AV8681" s="93"/>
    </row>
    <row r="8682" spans="35:48" x14ac:dyDescent="0.55000000000000004">
      <c r="AI8682" s="276" t="s">
        <v>68680</v>
      </c>
      <c r="AJ8682" s="277">
        <v>32380.87</v>
      </c>
      <c r="AL8682" s="246" t="s">
        <v>52966</v>
      </c>
      <c r="AM8682" s="247">
        <v>785.44</v>
      </c>
      <c r="AO8682" s="226" t="s">
        <v>23035</v>
      </c>
      <c r="AP8682" s="227">
        <v>5432.65</v>
      </c>
      <c r="AR8682" s="207" t="s">
        <v>22821</v>
      </c>
      <c r="AS8682" s="208">
        <v>36513.65</v>
      </c>
      <c r="AT8682" s="93"/>
      <c r="AU8682" s="93"/>
      <c r="AV8682" s="93"/>
    </row>
    <row r="8683" spans="35:48" x14ac:dyDescent="0.55000000000000004">
      <c r="AI8683" s="276" t="s">
        <v>68681</v>
      </c>
      <c r="AJ8683" s="277">
        <v>2242.62</v>
      </c>
      <c r="AL8683" s="246" t="s">
        <v>48980</v>
      </c>
      <c r="AM8683" s="247">
        <v>2599.85</v>
      </c>
      <c r="AO8683" s="226" t="s">
        <v>23036</v>
      </c>
      <c r="AP8683" s="227">
        <v>16792.64</v>
      </c>
      <c r="AR8683" s="207" t="s">
        <v>13807</v>
      </c>
      <c r="AS8683" s="208">
        <v>50350.62</v>
      </c>
      <c r="AT8683" s="93"/>
      <c r="AU8683" s="93"/>
      <c r="AV8683" s="93"/>
    </row>
    <row r="8684" spans="35:48" x14ac:dyDescent="0.55000000000000004">
      <c r="AI8684" s="276" t="s">
        <v>70772</v>
      </c>
      <c r="AJ8684" s="277">
        <v>37.5</v>
      </c>
      <c r="AL8684" s="246" t="s">
        <v>64570</v>
      </c>
      <c r="AM8684" s="247">
        <v>-166.93</v>
      </c>
      <c r="AO8684" s="226" t="s">
        <v>23037</v>
      </c>
      <c r="AP8684" s="227">
        <v>6544.6</v>
      </c>
      <c r="AR8684" s="207" t="s">
        <v>22822</v>
      </c>
      <c r="AS8684" s="208">
        <v>22550</v>
      </c>
      <c r="AT8684" s="93"/>
      <c r="AU8684" s="93"/>
      <c r="AV8684" s="93"/>
    </row>
    <row r="8685" spans="35:48" x14ac:dyDescent="0.55000000000000004">
      <c r="AI8685" s="276" t="s">
        <v>70773</v>
      </c>
      <c r="AJ8685" s="277">
        <v>2.86</v>
      </c>
      <c r="AL8685" s="246" t="s">
        <v>64571</v>
      </c>
      <c r="AM8685" s="247">
        <v>1489.1</v>
      </c>
      <c r="AO8685" s="226" t="s">
        <v>23039</v>
      </c>
      <c r="AP8685" s="227">
        <v>3745.08</v>
      </c>
      <c r="AR8685" s="207" t="s">
        <v>22823</v>
      </c>
      <c r="AS8685" s="208">
        <v>17104.650000000001</v>
      </c>
      <c r="AT8685" s="93"/>
      <c r="AU8685" s="93"/>
      <c r="AV8685" s="93"/>
    </row>
    <row r="8686" spans="35:48" x14ac:dyDescent="0.55000000000000004">
      <c r="AI8686" s="276" t="s">
        <v>61569</v>
      </c>
      <c r="AJ8686" s="277">
        <v>38945.760000000002</v>
      </c>
      <c r="AL8686" s="246" t="s">
        <v>48981</v>
      </c>
      <c r="AM8686" s="247">
        <v>719091.1</v>
      </c>
      <c r="AO8686" s="226" t="s">
        <v>33798</v>
      </c>
      <c r="AP8686" s="227">
        <v>28490</v>
      </c>
      <c r="AR8686" s="207" t="s">
        <v>22824</v>
      </c>
      <c r="AS8686" s="208">
        <v>19813.89</v>
      </c>
      <c r="AT8686" s="93"/>
      <c r="AU8686" s="93"/>
      <c r="AV8686" s="93"/>
    </row>
    <row r="8687" spans="35:48" x14ac:dyDescent="0.55000000000000004">
      <c r="AI8687" s="276" t="s">
        <v>61570</v>
      </c>
      <c r="AJ8687" s="277">
        <v>187670.41</v>
      </c>
      <c r="AL8687" s="246" t="s">
        <v>64572</v>
      </c>
      <c r="AM8687" s="247">
        <v>2837.5</v>
      </c>
      <c r="AO8687" s="226" t="s">
        <v>33799</v>
      </c>
      <c r="AP8687" s="227">
        <v>5938.2</v>
      </c>
      <c r="AR8687" s="207" t="s">
        <v>22825</v>
      </c>
      <c r="AS8687" s="208">
        <v>43235</v>
      </c>
      <c r="AT8687" s="93"/>
      <c r="AU8687" s="93"/>
      <c r="AV8687" s="93"/>
    </row>
    <row r="8688" spans="35:48" x14ac:dyDescent="0.55000000000000004">
      <c r="AI8688" s="276" t="s">
        <v>35592</v>
      </c>
      <c r="AJ8688" s="277">
        <v>8442.98</v>
      </c>
      <c r="AL8688" s="246" t="s">
        <v>56290</v>
      </c>
      <c r="AM8688" s="247">
        <v>46340</v>
      </c>
      <c r="AO8688" s="226" t="s">
        <v>33800</v>
      </c>
      <c r="AP8688" s="227">
        <v>2633.74</v>
      </c>
      <c r="AR8688" s="207" t="s">
        <v>22826</v>
      </c>
      <c r="AS8688" s="208">
        <v>7818.05</v>
      </c>
      <c r="AT8688" s="93"/>
      <c r="AU8688" s="93"/>
      <c r="AV8688" s="93"/>
    </row>
    <row r="8689" spans="35:48" x14ac:dyDescent="0.55000000000000004">
      <c r="AI8689" s="276" t="s">
        <v>26908</v>
      </c>
      <c r="AJ8689" s="277">
        <v>15408.93</v>
      </c>
      <c r="AL8689" s="246" t="s">
        <v>48982</v>
      </c>
      <c r="AM8689" s="247">
        <v>78312</v>
      </c>
      <c r="AO8689" s="226" t="s">
        <v>23040</v>
      </c>
      <c r="AP8689" s="227">
        <v>1421.44</v>
      </c>
      <c r="AR8689" s="207" t="s">
        <v>22827</v>
      </c>
      <c r="AS8689" s="208">
        <v>13828.67</v>
      </c>
      <c r="AT8689" s="93"/>
      <c r="AU8689" s="93"/>
      <c r="AV8689" s="93"/>
    </row>
    <row r="8690" spans="35:48" x14ac:dyDescent="0.55000000000000004">
      <c r="AI8690" s="276" t="s">
        <v>26909</v>
      </c>
      <c r="AJ8690" s="277">
        <v>533.29</v>
      </c>
      <c r="AL8690" s="246" t="s">
        <v>56291</v>
      </c>
      <c r="AM8690" s="247">
        <v>304433.42</v>
      </c>
      <c r="AO8690" s="226" t="s">
        <v>36440</v>
      </c>
      <c r="AP8690" s="227">
        <v>-448.01</v>
      </c>
      <c r="AR8690" s="207" t="s">
        <v>22828</v>
      </c>
      <c r="AS8690" s="208">
        <v>2651.4</v>
      </c>
      <c r="AT8690" s="93"/>
      <c r="AU8690" s="93"/>
      <c r="AV8690" s="93"/>
    </row>
    <row r="8691" spans="35:48" x14ac:dyDescent="0.55000000000000004">
      <c r="AI8691" s="276" t="s">
        <v>26910</v>
      </c>
      <c r="AJ8691" s="277">
        <v>11523.72</v>
      </c>
      <c r="AL8691" s="246" t="s">
        <v>52968</v>
      </c>
      <c r="AM8691" s="247">
        <v>163638.07999999999</v>
      </c>
      <c r="AO8691" s="226" t="s">
        <v>23042</v>
      </c>
      <c r="AP8691" s="227">
        <v>57299.96</v>
      </c>
      <c r="AR8691" s="207" t="s">
        <v>22829</v>
      </c>
      <c r="AS8691" s="208">
        <v>32102.5</v>
      </c>
      <c r="AT8691" s="93"/>
      <c r="AU8691" s="93"/>
      <c r="AV8691" s="93"/>
    </row>
    <row r="8692" spans="35:48" x14ac:dyDescent="0.55000000000000004">
      <c r="AI8692" s="276" t="s">
        <v>26911</v>
      </c>
      <c r="AJ8692" s="277">
        <v>22314.06</v>
      </c>
      <c r="AL8692" s="246" t="s">
        <v>64573</v>
      </c>
      <c r="AM8692" s="247">
        <v>35.76</v>
      </c>
      <c r="AO8692" s="226" t="s">
        <v>33801</v>
      </c>
      <c r="AP8692" s="227">
        <v>1063.01</v>
      </c>
      <c r="AR8692" s="207" t="s">
        <v>22830</v>
      </c>
      <c r="AS8692" s="208">
        <v>98849.48</v>
      </c>
      <c r="AT8692" s="93"/>
      <c r="AU8692" s="93"/>
      <c r="AV8692" s="93"/>
    </row>
    <row r="8693" spans="35:48" x14ac:dyDescent="0.55000000000000004">
      <c r="AI8693" s="276" t="s">
        <v>68682</v>
      </c>
      <c r="AJ8693" s="277">
        <v>13917.06</v>
      </c>
      <c r="AL8693" s="246" t="s">
        <v>63245</v>
      </c>
      <c r="AM8693" s="247">
        <v>89382.65</v>
      </c>
      <c r="AO8693" s="226" t="s">
        <v>23043</v>
      </c>
      <c r="AP8693" s="227">
        <v>3498.84</v>
      </c>
      <c r="AR8693" s="207" t="s">
        <v>22831</v>
      </c>
      <c r="AS8693" s="208">
        <v>40181.360000000001</v>
      </c>
      <c r="AT8693" s="93"/>
      <c r="AU8693" s="93"/>
      <c r="AV8693" s="93"/>
    </row>
    <row r="8694" spans="35:48" x14ac:dyDescent="0.55000000000000004">
      <c r="AI8694" s="276" t="s">
        <v>53627</v>
      </c>
      <c r="AJ8694" s="277">
        <v>177255.38</v>
      </c>
      <c r="AL8694" s="246" t="s">
        <v>35255</v>
      </c>
      <c r="AM8694" s="247">
        <v>52350.82</v>
      </c>
      <c r="AO8694" s="226" t="s">
        <v>33802</v>
      </c>
      <c r="AP8694" s="227">
        <v>742.52</v>
      </c>
      <c r="AR8694" s="207" t="s">
        <v>22832</v>
      </c>
      <c r="AS8694" s="208">
        <v>17876</v>
      </c>
      <c r="AT8694" s="93"/>
      <c r="AU8694" s="93"/>
      <c r="AV8694" s="93"/>
    </row>
    <row r="8695" spans="35:48" x14ac:dyDescent="0.55000000000000004">
      <c r="AI8695" s="276" t="s">
        <v>34070</v>
      </c>
      <c r="AJ8695" s="277">
        <v>0.08</v>
      </c>
      <c r="AL8695" s="246" t="s">
        <v>64574</v>
      </c>
      <c r="AM8695" s="247">
        <v>729.34</v>
      </c>
      <c r="AO8695" s="226" t="s">
        <v>52926</v>
      </c>
      <c r="AP8695" s="227">
        <v>29906</v>
      </c>
      <c r="AR8695" s="207" t="s">
        <v>22833</v>
      </c>
      <c r="AS8695" s="208">
        <v>237696.49</v>
      </c>
      <c r="AT8695" s="93"/>
      <c r="AU8695" s="93"/>
      <c r="AV8695" s="93"/>
    </row>
    <row r="8696" spans="35:48" x14ac:dyDescent="0.55000000000000004">
      <c r="AI8696" s="276" t="s">
        <v>26914</v>
      </c>
      <c r="AJ8696" s="277">
        <v>19078.82</v>
      </c>
      <c r="AL8696" s="246" t="s">
        <v>59688</v>
      </c>
      <c r="AM8696" s="247">
        <v>351650</v>
      </c>
      <c r="AO8696" s="226" t="s">
        <v>33803</v>
      </c>
      <c r="AP8696" s="227">
        <v>735.57</v>
      </c>
      <c r="AR8696" s="207" t="s">
        <v>22834</v>
      </c>
      <c r="AS8696" s="208">
        <v>58054.51</v>
      </c>
      <c r="AT8696" s="93"/>
      <c r="AU8696" s="93"/>
      <c r="AV8696" s="93"/>
    </row>
    <row r="8697" spans="35:48" x14ac:dyDescent="0.55000000000000004">
      <c r="AI8697" s="276" t="s">
        <v>34071</v>
      </c>
      <c r="AJ8697" s="277">
        <v>52871.11</v>
      </c>
      <c r="AL8697" s="246" t="s">
        <v>64575</v>
      </c>
      <c r="AM8697" s="247">
        <v>9196.6299999999992</v>
      </c>
      <c r="AO8697" s="226" t="s">
        <v>36441</v>
      </c>
      <c r="AP8697" s="227">
        <v>1281.5</v>
      </c>
      <c r="AR8697" s="207" t="s">
        <v>22835</v>
      </c>
      <c r="AS8697" s="208">
        <v>42160</v>
      </c>
      <c r="AT8697" s="93"/>
      <c r="AU8697" s="93"/>
      <c r="AV8697" s="93"/>
    </row>
    <row r="8698" spans="35:48" x14ac:dyDescent="0.55000000000000004">
      <c r="AI8698" s="276" t="s">
        <v>26916</v>
      </c>
      <c r="AJ8698" s="277">
        <v>63228.55</v>
      </c>
      <c r="AL8698" s="246" t="s">
        <v>36445</v>
      </c>
      <c r="AM8698" s="247">
        <v>10255.030000000001</v>
      </c>
      <c r="AO8698" s="226" t="s">
        <v>33804</v>
      </c>
      <c r="AP8698" s="227">
        <v>25652.400000000001</v>
      </c>
      <c r="AR8698" s="207" t="s">
        <v>22836</v>
      </c>
      <c r="AS8698" s="208">
        <v>123069.54</v>
      </c>
      <c r="AT8698" s="93"/>
      <c r="AU8698" s="93"/>
      <c r="AV8698" s="93"/>
    </row>
    <row r="8699" spans="35:48" x14ac:dyDescent="0.55000000000000004">
      <c r="AI8699" s="276" t="s">
        <v>35593</v>
      </c>
      <c r="AJ8699" s="277">
        <v>5248.25</v>
      </c>
      <c r="AL8699" s="246" t="s">
        <v>35256</v>
      </c>
      <c r="AM8699" s="247">
        <v>132638.85999999999</v>
      </c>
      <c r="AO8699" s="226" t="s">
        <v>23045</v>
      </c>
      <c r="AP8699" s="227">
        <v>1990.13</v>
      </c>
      <c r="AR8699" s="207" t="s">
        <v>22837</v>
      </c>
      <c r="AS8699" s="208">
        <v>10270.27</v>
      </c>
      <c r="AT8699" s="93"/>
      <c r="AU8699" s="93"/>
      <c r="AV8699" s="93"/>
    </row>
    <row r="8700" spans="35:48" x14ac:dyDescent="0.55000000000000004">
      <c r="AI8700" s="276" t="s">
        <v>39450</v>
      </c>
      <c r="AJ8700" s="277">
        <v>173600</v>
      </c>
      <c r="AL8700" s="246" t="s">
        <v>35257</v>
      </c>
      <c r="AM8700" s="247">
        <v>358658.13</v>
      </c>
      <c r="AO8700" s="226" t="s">
        <v>23046</v>
      </c>
      <c r="AP8700" s="227">
        <v>450</v>
      </c>
      <c r="AR8700" s="207" t="s">
        <v>22838</v>
      </c>
      <c r="AS8700" s="208">
        <v>50000</v>
      </c>
      <c r="AT8700" s="93"/>
      <c r="AU8700" s="93"/>
      <c r="AV8700" s="93"/>
    </row>
    <row r="8701" spans="35:48" x14ac:dyDescent="0.55000000000000004">
      <c r="AI8701" s="276" t="s">
        <v>48236</v>
      </c>
      <c r="AJ8701" s="277">
        <v>1566918.69</v>
      </c>
      <c r="AL8701" s="246" t="s">
        <v>36446</v>
      </c>
      <c r="AM8701" s="247">
        <v>177267.4</v>
      </c>
      <c r="AO8701" s="226" t="s">
        <v>23047</v>
      </c>
      <c r="AP8701" s="227">
        <v>756.35</v>
      </c>
      <c r="AR8701" s="207" t="s">
        <v>13809</v>
      </c>
      <c r="AS8701" s="208">
        <v>13789.7</v>
      </c>
      <c r="AT8701" s="93"/>
      <c r="AU8701" s="93"/>
      <c r="AV8701" s="93"/>
    </row>
    <row r="8702" spans="35:48" x14ac:dyDescent="0.55000000000000004">
      <c r="AI8702" s="276" t="s">
        <v>40610</v>
      </c>
      <c r="AJ8702" s="277">
        <v>1560038.59</v>
      </c>
      <c r="AL8702" s="246" t="s">
        <v>36447</v>
      </c>
      <c r="AM8702" s="247">
        <v>120160.47</v>
      </c>
      <c r="AO8702" s="226" t="s">
        <v>48073</v>
      </c>
      <c r="AP8702" s="227">
        <v>900</v>
      </c>
      <c r="AR8702" s="207" t="s">
        <v>13810</v>
      </c>
      <c r="AS8702" s="208">
        <v>23928.639999999999</v>
      </c>
      <c r="AT8702" s="93"/>
      <c r="AU8702" s="93"/>
      <c r="AV8702" s="93"/>
    </row>
    <row r="8703" spans="35:48" x14ac:dyDescent="0.55000000000000004">
      <c r="AI8703" s="276" t="s">
        <v>68683</v>
      </c>
      <c r="AJ8703" s="277">
        <v>108.34</v>
      </c>
      <c r="AL8703" s="246" t="s">
        <v>63730</v>
      </c>
      <c r="AM8703" s="247">
        <v>3377.7</v>
      </c>
      <c r="AO8703" s="226" t="s">
        <v>48074</v>
      </c>
      <c r="AP8703" s="227">
        <v>53130</v>
      </c>
      <c r="AR8703" s="207" t="s">
        <v>22839</v>
      </c>
      <c r="AS8703" s="208">
        <v>9917.24</v>
      </c>
      <c r="AT8703" s="93"/>
      <c r="AU8703" s="93"/>
      <c r="AV8703" s="93"/>
    </row>
    <row r="8704" spans="35:48" x14ac:dyDescent="0.55000000000000004">
      <c r="AI8704" s="276" t="s">
        <v>50372</v>
      </c>
      <c r="AJ8704" s="277">
        <v>133.85</v>
      </c>
      <c r="AL8704" s="246" t="s">
        <v>59689</v>
      </c>
      <c r="AM8704" s="247">
        <v>6400</v>
      </c>
      <c r="AO8704" s="226" t="s">
        <v>42667</v>
      </c>
      <c r="AP8704" s="227">
        <v>74800</v>
      </c>
      <c r="AR8704" s="207" t="s">
        <v>22840</v>
      </c>
      <c r="AS8704" s="208">
        <v>266274.06</v>
      </c>
      <c r="AT8704" s="93"/>
      <c r="AU8704" s="93"/>
      <c r="AV8704" s="93"/>
    </row>
    <row r="8705" spans="35:48" x14ac:dyDescent="0.55000000000000004">
      <c r="AI8705" s="276" t="s">
        <v>50373</v>
      </c>
      <c r="AJ8705" s="277">
        <v>8551.31</v>
      </c>
      <c r="AL8705" s="246" t="s">
        <v>52969</v>
      </c>
      <c r="AM8705" s="247">
        <v>381213.23</v>
      </c>
      <c r="AO8705" s="226" t="s">
        <v>42668</v>
      </c>
      <c r="AP8705" s="227">
        <v>806</v>
      </c>
      <c r="AR8705" s="207" t="s">
        <v>22841</v>
      </c>
      <c r="AS8705" s="208">
        <v>147345.91</v>
      </c>
      <c r="AT8705" s="93"/>
      <c r="AU8705" s="93"/>
      <c r="AV8705" s="93"/>
    </row>
    <row r="8706" spans="35:48" x14ac:dyDescent="0.55000000000000004">
      <c r="AI8706" s="276" t="s">
        <v>68684</v>
      </c>
      <c r="AJ8706" s="277">
        <v>210</v>
      </c>
      <c r="AL8706" s="246" t="s">
        <v>33814</v>
      </c>
      <c r="AM8706" s="247">
        <v>64671.99</v>
      </c>
      <c r="AO8706" s="226" t="s">
        <v>23048</v>
      </c>
      <c r="AP8706" s="227">
        <v>19337.259999999998</v>
      </c>
      <c r="AR8706" s="207" t="s">
        <v>22842</v>
      </c>
      <c r="AS8706" s="208">
        <v>11953.69</v>
      </c>
      <c r="AT8706" s="93"/>
      <c r="AU8706" s="93"/>
      <c r="AV8706" s="93"/>
    </row>
    <row r="8707" spans="35:48" x14ac:dyDescent="0.55000000000000004">
      <c r="AI8707" s="276" t="s">
        <v>53639</v>
      </c>
      <c r="AJ8707" s="277">
        <v>328.77</v>
      </c>
      <c r="AL8707" s="246" t="s">
        <v>42672</v>
      </c>
      <c r="AM8707" s="247">
        <v>14004</v>
      </c>
      <c r="AO8707" s="226" t="s">
        <v>42669</v>
      </c>
      <c r="AP8707" s="227">
        <v>35905.83</v>
      </c>
      <c r="AR8707" s="207" t="s">
        <v>22843</v>
      </c>
      <c r="AS8707" s="208">
        <v>4651.67</v>
      </c>
      <c r="AT8707" s="93"/>
      <c r="AU8707" s="93"/>
      <c r="AV8707" s="93"/>
    </row>
    <row r="8708" spans="35:48" x14ac:dyDescent="0.55000000000000004">
      <c r="AI8708" s="276" t="s">
        <v>53640</v>
      </c>
      <c r="AJ8708" s="277">
        <v>586994.55000000005</v>
      </c>
      <c r="AL8708" s="246" t="s">
        <v>23140</v>
      </c>
      <c r="AM8708" s="247">
        <v>15940.2</v>
      </c>
      <c r="AO8708" s="226" t="s">
        <v>52927</v>
      </c>
      <c r="AP8708" s="227">
        <v>4883.4399999999996</v>
      </c>
      <c r="AR8708" s="207" t="s">
        <v>22844</v>
      </c>
      <c r="AS8708" s="208">
        <v>127062.55</v>
      </c>
      <c r="AT8708" s="93"/>
      <c r="AU8708" s="93"/>
      <c r="AV8708" s="93"/>
    </row>
    <row r="8709" spans="35:48" x14ac:dyDescent="0.55000000000000004">
      <c r="AI8709" s="276" t="s">
        <v>68685</v>
      </c>
      <c r="AJ8709" s="277">
        <v>57497.79</v>
      </c>
      <c r="AL8709" s="246" t="s">
        <v>58292</v>
      </c>
      <c r="AM8709" s="247">
        <v>22336.79</v>
      </c>
      <c r="AO8709" s="226" t="s">
        <v>40413</v>
      </c>
      <c r="AP8709" s="227">
        <v>1400</v>
      </c>
      <c r="AR8709" s="207" t="s">
        <v>13811</v>
      </c>
      <c r="AS8709" s="208">
        <v>22480.66</v>
      </c>
      <c r="AT8709" s="93"/>
      <c r="AU8709" s="93"/>
      <c r="AV8709" s="93"/>
    </row>
    <row r="8710" spans="35:48" x14ac:dyDescent="0.55000000000000004">
      <c r="AI8710" s="276" t="s">
        <v>64859</v>
      </c>
      <c r="AJ8710" s="277">
        <v>24809.5</v>
      </c>
      <c r="AL8710" s="246" t="s">
        <v>52970</v>
      </c>
      <c r="AM8710" s="247">
        <v>-10127.959999999999</v>
      </c>
      <c r="AO8710" s="226" t="s">
        <v>23049</v>
      </c>
      <c r="AP8710" s="227">
        <v>56534.42</v>
      </c>
      <c r="AR8710" s="207" t="s">
        <v>22845</v>
      </c>
      <c r="AS8710" s="208">
        <v>468074.64</v>
      </c>
      <c r="AT8710" s="93"/>
      <c r="AU8710" s="93"/>
      <c r="AV8710" s="93"/>
    </row>
    <row r="8711" spans="35:48" x14ac:dyDescent="0.55000000000000004">
      <c r="AI8711" s="276" t="s">
        <v>68686</v>
      </c>
      <c r="AJ8711" s="277">
        <v>13313</v>
      </c>
      <c r="AL8711" s="246" t="s">
        <v>36448</v>
      </c>
      <c r="AM8711" s="247">
        <v>46281.85</v>
      </c>
      <c r="AO8711" s="226" t="s">
        <v>23050</v>
      </c>
      <c r="AP8711" s="227">
        <v>167003.12</v>
      </c>
      <c r="AR8711" s="207" t="s">
        <v>22846</v>
      </c>
      <c r="AS8711" s="208">
        <v>238085.71</v>
      </c>
      <c r="AT8711" s="93"/>
      <c r="AU8711" s="93"/>
      <c r="AV8711" s="93"/>
    </row>
    <row r="8712" spans="35:48" x14ac:dyDescent="0.55000000000000004">
      <c r="AI8712" s="276" t="s">
        <v>53641</v>
      </c>
      <c r="AJ8712" s="277">
        <v>663519.96</v>
      </c>
      <c r="AL8712" s="246" t="s">
        <v>35258</v>
      </c>
      <c r="AM8712" s="247">
        <v>15710</v>
      </c>
      <c r="AO8712" s="226" t="s">
        <v>35241</v>
      </c>
      <c r="AP8712" s="227">
        <v>439399.05</v>
      </c>
      <c r="AR8712" s="207" t="s">
        <v>22847</v>
      </c>
      <c r="AS8712" s="208">
        <v>60262.57</v>
      </c>
      <c r="AT8712" s="93"/>
      <c r="AU8712" s="93"/>
      <c r="AV8712" s="93"/>
    </row>
    <row r="8713" spans="35:48" x14ac:dyDescent="0.55000000000000004">
      <c r="AI8713" s="276" t="s">
        <v>63785</v>
      </c>
      <c r="AJ8713" s="277">
        <v>366.3</v>
      </c>
      <c r="AL8713" s="246" t="s">
        <v>55251</v>
      </c>
      <c r="AM8713" s="247">
        <v>-60</v>
      </c>
      <c r="AO8713" s="226" t="s">
        <v>35242</v>
      </c>
      <c r="AP8713" s="227">
        <v>32851.61</v>
      </c>
      <c r="AR8713" s="207" t="s">
        <v>22848</v>
      </c>
      <c r="AS8713" s="208">
        <v>10133.91</v>
      </c>
      <c r="AT8713" s="93"/>
      <c r="AU8713" s="93"/>
      <c r="AV8713" s="93"/>
    </row>
    <row r="8714" spans="35:48" x14ac:dyDescent="0.55000000000000004">
      <c r="AI8714" s="276" t="s">
        <v>63786</v>
      </c>
      <c r="AJ8714" s="277">
        <v>510.63</v>
      </c>
      <c r="AL8714" s="246" t="s">
        <v>55252</v>
      </c>
      <c r="AM8714" s="247">
        <v>-3</v>
      </c>
      <c r="AO8714" s="226" t="s">
        <v>23051</v>
      </c>
      <c r="AP8714" s="227">
        <v>736889.02</v>
      </c>
      <c r="AR8714" s="207" t="s">
        <v>22849</v>
      </c>
      <c r="AS8714" s="208">
        <v>180.55</v>
      </c>
      <c r="AT8714" s="93"/>
      <c r="AU8714" s="93"/>
      <c r="AV8714" s="93"/>
    </row>
    <row r="8715" spans="35:48" x14ac:dyDescent="0.55000000000000004">
      <c r="AI8715" s="276" t="s">
        <v>40611</v>
      </c>
      <c r="AJ8715" s="277">
        <v>37200.019999999997</v>
      </c>
      <c r="AL8715" s="246" t="s">
        <v>64576</v>
      </c>
      <c r="AM8715" s="247">
        <v>316.32</v>
      </c>
      <c r="AO8715" s="226" t="s">
        <v>36442</v>
      </c>
      <c r="AP8715" s="227">
        <v>-170</v>
      </c>
      <c r="AR8715" s="207" t="s">
        <v>22850</v>
      </c>
      <c r="AS8715" s="208">
        <v>1401.21</v>
      </c>
      <c r="AT8715" s="93"/>
      <c r="AU8715" s="93"/>
      <c r="AV8715" s="93"/>
    </row>
    <row r="8716" spans="35:48" x14ac:dyDescent="0.55000000000000004">
      <c r="AI8716" s="276" t="s">
        <v>63362</v>
      </c>
      <c r="AJ8716" s="277">
        <v>1848.14</v>
      </c>
      <c r="AL8716" s="246" t="s">
        <v>63246</v>
      </c>
      <c r="AM8716" s="247">
        <v>2400</v>
      </c>
      <c r="AO8716" s="226" t="s">
        <v>40414</v>
      </c>
      <c r="AP8716" s="227">
        <v>16060</v>
      </c>
      <c r="AR8716" s="207" t="s">
        <v>22851</v>
      </c>
      <c r="AS8716" s="208">
        <v>77074.009999999995</v>
      </c>
      <c r="AT8716" s="93"/>
      <c r="AU8716" s="93"/>
      <c r="AV8716" s="93"/>
    </row>
    <row r="8717" spans="35:48" x14ac:dyDescent="0.55000000000000004">
      <c r="AI8717" s="276" t="s">
        <v>68687</v>
      </c>
      <c r="AJ8717" s="277">
        <v>414.96</v>
      </c>
      <c r="AL8717" s="246" t="s">
        <v>62689</v>
      </c>
      <c r="AM8717" s="247">
        <v>3812.52</v>
      </c>
      <c r="AO8717" s="226" t="s">
        <v>50114</v>
      </c>
      <c r="AP8717" s="227">
        <v>25617.58</v>
      </c>
      <c r="AR8717" s="207" t="s">
        <v>22852</v>
      </c>
      <c r="AS8717" s="208">
        <v>272.42</v>
      </c>
      <c r="AT8717" s="93"/>
      <c r="AU8717" s="93"/>
      <c r="AV8717" s="93"/>
    </row>
    <row r="8718" spans="35:48" x14ac:dyDescent="0.55000000000000004">
      <c r="AI8718" s="276" t="s">
        <v>62219</v>
      </c>
      <c r="AJ8718" s="277">
        <v>1923.38</v>
      </c>
      <c r="AL8718" s="246" t="s">
        <v>62690</v>
      </c>
      <c r="AM8718" s="247">
        <v>278.89999999999998</v>
      </c>
      <c r="AO8718" s="226" t="s">
        <v>50115</v>
      </c>
      <c r="AP8718" s="227">
        <v>1959.95</v>
      </c>
      <c r="AR8718" s="207" t="s">
        <v>22853</v>
      </c>
      <c r="AS8718" s="208">
        <v>14984.58</v>
      </c>
      <c r="AT8718" s="93"/>
      <c r="AU8718" s="93"/>
      <c r="AV8718" s="93"/>
    </row>
    <row r="8719" spans="35:48" x14ac:dyDescent="0.55000000000000004">
      <c r="AI8719" s="276" t="s">
        <v>68688</v>
      </c>
      <c r="AJ8719" s="277">
        <v>1000</v>
      </c>
      <c r="AL8719" s="246" t="s">
        <v>62691</v>
      </c>
      <c r="AM8719" s="247">
        <v>934.08</v>
      </c>
      <c r="AO8719" s="226" t="s">
        <v>50116</v>
      </c>
      <c r="AP8719" s="227">
        <v>3667.47</v>
      </c>
      <c r="AR8719" s="207" t="s">
        <v>22854</v>
      </c>
      <c r="AS8719" s="208">
        <v>234345.37</v>
      </c>
      <c r="AT8719" s="93"/>
      <c r="AU8719" s="93"/>
      <c r="AV8719" s="93"/>
    </row>
    <row r="8720" spans="35:48" x14ac:dyDescent="0.55000000000000004">
      <c r="AI8720" s="276" t="s">
        <v>70096</v>
      </c>
      <c r="AJ8720" s="277">
        <v>639.26</v>
      </c>
      <c r="AL8720" s="246" t="s">
        <v>59690</v>
      </c>
      <c r="AM8720" s="247">
        <v>98340</v>
      </c>
      <c r="AO8720" s="226" t="s">
        <v>50117</v>
      </c>
      <c r="AP8720" s="227">
        <v>28.21</v>
      </c>
      <c r="AR8720" s="207" t="s">
        <v>22855</v>
      </c>
      <c r="AS8720" s="208">
        <v>97445.8</v>
      </c>
      <c r="AT8720" s="93"/>
      <c r="AU8720" s="93"/>
      <c r="AV8720" s="93"/>
    </row>
    <row r="8721" spans="35:48" x14ac:dyDescent="0.55000000000000004">
      <c r="AI8721" s="276" t="s">
        <v>62799</v>
      </c>
      <c r="AJ8721" s="277">
        <v>1968.7</v>
      </c>
      <c r="AL8721" s="246" t="s">
        <v>59691</v>
      </c>
      <c r="AM8721" s="247">
        <v>65682.06</v>
      </c>
      <c r="AO8721" s="226" t="s">
        <v>48974</v>
      </c>
      <c r="AP8721" s="227">
        <v>785.1</v>
      </c>
      <c r="AR8721" s="207" t="s">
        <v>22856</v>
      </c>
      <c r="AS8721" s="208">
        <v>7454.59</v>
      </c>
      <c r="AT8721" s="93"/>
      <c r="AU8721" s="93"/>
      <c r="AV8721" s="93"/>
    </row>
    <row r="8722" spans="35:48" x14ac:dyDescent="0.55000000000000004">
      <c r="AI8722" s="276" t="s">
        <v>56546</v>
      </c>
      <c r="AJ8722" s="277">
        <v>11875.02</v>
      </c>
      <c r="AL8722" s="246" t="s">
        <v>59692</v>
      </c>
      <c r="AM8722" s="247">
        <v>235941.4</v>
      </c>
      <c r="AO8722" s="226" t="s">
        <v>52928</v>
      </c>
      <c r="AP8722" s="227">
        <v>5610.06</v>
      </c>
      <c r="AR8722" s="207" t="s">
        <v>22857</v>
      </c>
      <c r="AS8722" s="208">
        <v>20246.71</v>
      </c>
      <c r="AT8722" s="93"/>
      <c r="AU8722" s="93"/>
      <c r="AV8722" s="93"/>
    </row>
    <row r="8723" spans="35:48" x14ac:dyDescent="0.55000000000000004">
      <c r="AI8723" s="276" t="s">
        <v>40612</v>
      </c>
      <c r="AJ8723" s="277">
        <v>103037.2</v>
      </c>
      <c r="AL8723" s="246" t="s">
        <v>23216</v>
      </c>
      <c r="AM8723" s="247">
        <v>48550</v>
      </c>
      <c r="AO8723" s="226" t="s">
        <v>52929</v>
      </c>
      <c r="AP8723" s="227">
        <v>1800</v>
      </c>
      <c r="AR8723" s="207" t="s">
        <v>22858</v>
      </c>
      <c r="AS8723" s="208">
        <v>2275.17</v>
      </c>
      <c r="AT8723" s="93"/>
      <c r="AU8723" s="93"/>
      <c r="AV8723" s="93"/>
    </row>
    <row r="8724" spans="35:48" x14ac:dyDescent="0.55000000000000004">
      <c r="AI8724" s="276" t="s">
        <v>53643</v>
      </c>
      <c r="AJ8724" s="277">
        <v>326510.63</v>
      </c>
      <c r="AL8724" s="246" t="s">
        <v>62091</v>
      </c>
      <c r="AM8724" s="247">
        <v>468</v>
      </c>
      <c r="AO8724" s="226" t="s">
        <v>52930</v>
      </c>
      <c r="AP8724" s="227">
        <v>566.88</v>
      </c>
      <c r="AR8724" s="207" t="s">
        <v>22859</v>
      </c>
      <c r="AS8724" s="208">
        <v>69945.240000000005</v>
      </c>
      <c r="AT8724" s="93"/>
      <c r="AU8724" s="93"/>
      <c r="AV8724" s="93"/>
    </row>
    <row r="8725" spans="35:48" x14ac:dyDescent="0.55000000000000004">
      <c r="AI8725" s="276" t="s">
        <v>53644</v>
      </c>
      <c r="AJ8725" s="277">
        <v>230762.2</v>
      </c>
      <c r="AL8725" s="246" t="s">
        <v>23217</v>
      </c>
      <c r="AM8725" s="247">
        <v>2520.0100000000002</v>
      </c>
      <c r="AO8725" s="226" t="s">
        <v>52931</v>
      </c>
      <c r="AP8725" s="227">
        <v>3200</v>
      </c>
      <c r="AR8725" s="207" t="s">
        <v>22860</v>
      </c>
      <c r="AS8725" s="208">
        <v>791361.46</v>
      </c>
      <c r="AT8725" s="93"/>
      <c r="AU8725" s="93"/>
      <c r="AV8725" s="93"/>
    </row>
    <row r="8726" spans="35:48" x14ac:dyDescent="0.55000000000000004">
      <c r="AI8726" s="276" t="s">
        <v>42901</v>
      </c>
      <c r="AJ8726" s="277">
        <v>60000</v>
      </c>
      <c r="AL8726" s="246" t="s">
        <v>23218</v>
      </c>
      <c r="AM8726" s="247">
        <v>33093.06</v>
      </c>
      <c r="AO8726" s="226" t="s">
        <v>52932</v>
      </c>
      <c r="AP8726" s="227">
        <v>117.7</v>
      </c>
      <c r="AR8726" s="207" t="s">
        <v>22861</v>
      </c>
      <c r="AS8726" s="208">
        <v>-7198.85</v>
      </c>
      <c r="AT8726" s="93"/>
      <c r="AU8726" s="93"/>
      <c r="AV8726" s="93"/>
    </row>
    <row r="8727" spans="35:48" x14ac:dyDescent="0.55000000000000004">
      <c r="AI8727" s="276" t="s">
        <v>68689</v>
      </c>
      <c r="AJ8727" s="277">
        <v>12107.84</v>
      </c>
      <c r="AL8727" s="246" t="s">
        <v>23219</v>
      </c>
      <c r="AM8727" s="247">
        <v>106317.3</v>
      </c>
      <c r="AO8727" s="226" t="s">
        <v>50118</v>
      </c>
      <c r="AP8727" s="227">
        <v>1359.11</v>
      </c>
      <c r="AR8727" s="207" t="s">
        <v>22862</v>
      </c>
      <c r="AS8727" s="208">
        <v>42577.62</v>
      </c>
      <c r="AT8727" s="93"/>
      <c r="AU8727" s="93"/>
      <c r="AV8727" s="93"/>
    </row>
    <row r="8728" spans="35:48" x14ac:dyDescent="0.55000000000000004">
      <c r="AI8728" s="276" t="s">
        <v>48238</v>
      </c>
      <c r="AJ8728" s="277">
        <v>7864.5</v>
      </c>
      <c r="AL8728" s="246" t="s">
        <v>59693</v>
      </c>
      <c r="AM8728" s="247">
        <v>58420.56</v>
      </c>
      <c r="AO8728" s="226" t="s">
        <v>52933</v>
      </c>
      <c r="AP8728" s="227">
        <v>26532.1</v>
      </c>
      <c r="AR8728" s="207" t="s">
        <v>22863</v>
      </c>
      <c r="AS8728" s="208">
        <v>321.86</v>
      </c>
      <c r="AT8728" s="93"/>
      <c r="AU8728" s="93"/>
      <c r="AV8728" s="93"/>
    </row>
    <row r="8729" spans="35:48" x14ac:dyDescent="0.55000000000000004">
      <c r="AI8729" s="276" t="s">
        <v>68690</v>
      </c>
      <c r="AJ8729" s="277">
        <v>16024.77</v>
      </c>
      <c r="AL8729" s="246" t="s">
        <v>36450</v>
      </c>
      <c r="AM8729" s="247">
        <v>31499.19</v>
      </c>
      <c r="AO8729" s="226" t="s">
        <v>35243</v>
      </c>
      <c r="AP8729" s="227">
        <v>2529.98</v>
      </c>
      <c r="AR8729" s="207" t="s">
        <v>22864</v>
      </c>
      <c r="AS8729" s="208">
        <v>618.49</v>
      </c>
      <c r="AT8729" s="93"/>
      <c r="AU8729" s="93"/>
      <c r="AV8729" s="93"/>
    </row>
    <row r="8730" spans="35:48" x14ac:dyDescent="0.55000000000000004">
      <c r="AI8730" s="276" t="s">
        <v>42902</v>
      </c>
      <c r="AJ8730" s="277">
        <v>5639.2</v>
      </c>
      <c r="AL8730" s="246" t="s">
        <v>23220</v>
      </c>
      <c r="AM8730" s="247">
        <v>27235.47</v>
      </c>
      <c r="AO8730" s="226" t="s">
        <v>35244</v>
      </c>
      <c r="AP8730" s="227">
        <v>33001.379999999997</v>
      </c>
      <c r="AR8730" s="207" t="s">
        <v>22865</v>
      </c>
      <c r="AS8730" s="208">
        <v>144.16</v>
      </c>
      <c r="AT8730" s="93"/>
      <c r="AU8730" s="93"/>
      <c r="AV8730" s="93"/>
    </row>
    <row r="8731" spans="35:48" x14ac:dyDescent="0.55000000000000004">
      <c r="AI8731" s="276" t="s">
        <v>40613</v>
      </c>
      <c r="AJ8731" s="277">
        <v>139627.01</v>
      </c>
      <c r="AL8731" s="246" t="s">
        <v>23221</v>
      </c>
      <c r="AM8731" s="247">
        <v>149085.46</v>
      </c>
      <c r="AO8731" s="226" t="s">
        <v>35245</v>
      </c>
      <c r="AP8731" s="227">
        <v>317568.36</v>
      </c>
      <c r="AR8731" s="207" t="s">
        <v>22866</v>
      </c>
      <c r="AS8731" s="208">
        <v>68619.09</v>
      </c>
      <c r="AT8731" s="93"/>
      <c r="AU8731" s="93"/>
      <c r="AV8731" s="93"/>
    </row>
    <row r="8732" spans="35:48" x14ac:dyDescent="0.55000000000000004">
      <c r="AI8732" s="276" t="s">
        <v>56547</v>
      </c>
      <c r="AJ8732" s="277">
        <v>182682.19</v>
      </c>
      <c r="AL8732" s="246" t="s">
        <v>23222</v>
      </c>
      <c r="AM8732" s="247">
        <v>31247.25</v>
      </c>
      <c r="AO8732" s="226" t="s">
        <v>52934</v>
      </c>
      <c r="AP8732" s="227">
        <v>329.86</v>
      </c>
      <c r="AR8732" s="207" t="s">
        <v>22867</v>
      </c>
      <c r="AS8732" s="208">
        <v>3678.17</v>
      </c>
      <c r="AT8732" s="93"/>
      <c r="AU8732" s="93"/>
      <c r="AV8732" s="93"/>
    </row>
    <row r="8733" spans="35:48" x14ac:dyDescent="0.55000000000000004">
      <c r="AI8733" s="276" t="s">
        <v>56548</v>
      </c>
      <c r="AJ8733" s="277">
        <v>1182362.4099999999</v>
      </c>
      <c r="AL8733" s="246" t="s">
        <v>23223</v>
      </c>
      <c r="AM8733" s="247">
        <v>126814.36</v>
      </c>
      <c r="AO8733" s="226" t="s">
        <v>52935</v>
      </c>
      <c r="AP8733" s="227">
        <v>14822.5</v>
      </c>
      <c r="AR8733" s="207" t="s">
        <v>22868</v>
      </c>
      <c r="AS8733" s="208">
        <v>18176.5</v>
      </c>
      <c r="AT8733" s="93"/>
      <c r="AU8733" s="93"/>
      <c r="AV8733" s="93"/>
    </row>
    <row r="8734" spans="35:48" x14ac:dyDescent="0.55000000000000004">
      <c r="AI8734" s="276" t="s">
        <v>39451</v>
      </c>
      <c r="AJ8734" s="277">
        <v>710455.57</v>
      </c>
      <c r="AL8734" s="246" t="s">
        <v>42678</v>
      </c>
      <c r="AM8734" s="247">
        <v>253648.97</v>
      </c>
      <c r="AO8734" s="226" t="s">
        <v>48975</v>
      </c>
      <c r="AP8734" s="227">
        <v>388.62</v>
      </c>
      <c r="AR8734" s="207" t="s">
        <v>22869</v>
      </c>
      <c r="AS8734" s="208">
        <v>40862.120000000003</v>
      </c>
      <c r="AT8734" s="93"/>
      <c r="AU8734" s="93"/>
      <c r="AV8734" s="93"/>
    </row>
    <row r="8735" spans="35:48" x14ac:dyDescent="0.55000000000000004">
      <c r="AI8735" s="276" t="s">
        <v>62800</v>
      </c>
      <c r="AJ8735" s="277">
        <v>-25476.720000000001</v>
      </c>
      <c r="AL8735" s="246" t="s">
        <v>50130</v>
      </c>
      <c r="AM8735" s="247">
        <v>-4651.0200000000004</v>
      </c>
      <c r="AO8735" s="226" t="s">
        <v>47049</v>
      </c>
      <c r="AP8735" s="227">
        <v>6286.07</v>
      </c>
      <c r="AR8735" s="207" t="s">
        <v>22870</v>
      </c>
      <c r="AS8735" s="208">
        <v>52488.42</v>
      </c>
      <c r="AT8735" s="93"/>
      <c r="AU8735" s="93"/>
      <c r="AV8735" s="93"/>
    </row>
    <row r="8736" spans="35:48" x14ac:dyDescent="0.55000000000000004">
      <c r="AI8736" s="276" t="s">
        <v>57805</v>
      </c>
      <c r="AJ8736" s="277">
        <v>2239627.0499999998</v>
      </c>
      <c r="AL8736" s="246" t="s">
        <v>60081</v>
      </c>
      <c r="AM8736" s="247">
        <v>20703.64</v>
      </c>
      <c r="AO8736" s="226" t="s">
        <v>52936</v>
      </c>
      <c r="AP8736" s="227">
        <v>53159.66</v>
      </c>
      <c r="AR8736" s="207" t="s">
        <v>22871</v>
      </c>
      <c r="AS8736" s="208">
        <v>-42577.62</v>
      </c>
      <c r="AT8736" s="93"/>
      <c r="AU8736" s="93"/>
      <c r="AV8736" s="93"/>
    </row>
    <row r="8737" spans="35:48" x14ac:dyDescent="0.55000000000000004">
      <c r="AI8737" s="276" t="s">
        <v>53645</v>
      </c>
      <c r="AJ8737" s="277">
        <v>5589</v>
      </c>
      <c r="AL8737" s="246" t="s">
        <v>47056</v>
      </c>
      <c r="AM8737" s="247">
        <v>528978.04</v>
      </c>
      <c r="AO8737" s="226" t="s">
        <v>52937</v>
      </c>
      <c r="AP8737" s="227">
        <v>2825.94</v>
      </c>
      <c r="AR8737" s="207" t="s">
        <v>22872</v>
      </c>
      <c r="AS8737" s="208">
        <v>8137.75</v>
      </c>
      <c r="AT8737" s="93"/>
      <c r="AU8737" s="93"/>
      <c r="AV8737" s="93"/>
    </row>
    <row r="8738" spans="35:48" x14ac:dyDescent="0.55000000000000004">
      <c r="AI8738" s="276" t="s">
        <v>53646</v>
      </c>
      <c r="AJ8738" s="277">
        <v>170.86</v>
      </c>
      <c r="AL8738" s="246" t="s">
        <v>52983</v>
      </c>
      <c r="AM8738" s="247">
        <v>1543.2</v>
      </c>
      <c r="AO8738" s="226" t="s">
        <v>48976</v>
      </c>
      <c r="AP8738" s="227">
        <v>104.48</v>
      </c>
      <c r="AR8738" s="207" t="s">
        <v>22873</v>
      </c>
      <c r="AS8738" s="208">
        <v>24632.83</v>
      </c>
      <c r="AT8738" s="93"/>
      <c r="AU8738" s="93"/>
      <c r="AV8738" s="93"/>
    </row>
    <row r="8739" spans="35:48" x14ac:dyDescent="0.55000000000000004">
      <c r="AI8739" s="276" t="s">
        <v>68691</v>
      </c>
      <c r="AJ8739" s="277">
        <v>20118.400000000001</v>
      </c>
      <c r="AL8739" s="246" t="s">
        <v>52984</v>
      </c>
      <c r="AM8739" s="247">
        <v>118.08</v>
      </c>
      <c r="AO8739" s="226" t="s">
        <v>35246</v>
      </c>
      <c r="AP8739" s="227">
        <v>47193.38</v>
      </c>
      <c r="AR8739" s="207" t="s">
        <v>22874</v>
      </c>
      <c r="AS8739" s="208">
        <v>3496.21</v>
      </c>
      <c r="AT8739" s="93"/>
      <c r="AU8739" s="93"/>
      <c r="AV8739" s="93"/>
    </row>
    <row r="8740" spans="35:48" x14ac:dyDescent="0.55000000000000004">
      <c r="AI8740" s="276" t="s">
        <v>50378</v>
      </c>
      <c r="AJ8740" s="277">
        <v>1478.96</v>
      </c>
      <c r="AL8740" s="246" t="s">
        <v>52985</v>
      </c>
      <c r="AM8740" s="247">
        <v>378.05</v>
      </c>
      <c r="AO8740" s="226" t="s">
        <v>35247</v>
      </c>
      <c r="AP8740" s="227">
        <v>18619.939999999999</v>
      </c>
      <c r="AR8740" s="207" t="s">
        <v>22875</v>
      </c>
      <c r="AS8740" s="208">
        <v>3599.05</v>
      </c>
      <c r="AT8740" s="93"/>
      <c r="AU8740" s="93"/>
      <c r="AV8740" s="93"/>
    </row>
    <row r="8741" spans="35:48" x14ac:dyDescent="0.55000000000000004">
      <c r="AI8741" s="276" t="s">
        <v>50379</v>
      </c>
      <c r="AJ8741" s="277">
        <v>5033.6000000000004</v>
      </c>
      <c r="AL8741" s="246" t="s">
        <v>56292</v>
      </c>
      <c r="AM8741" s="247">
        <v>4948.84</v>
      </c>
      <c r="AO8741" s="226" t="s">
        <v>35248</v>
      </c>
      <c r="AP8741" s="227">
        <v>196793.08</v>
      </c>
      <c r="AR8741" s="207" t="s">
        <v>22876</v>
      </c>
      <c r="AS8741" s="208">
        <v>17691.68</v>
      </c>
      <c r="AT8741" s="93"/>
      <c r="AU8741" s="93"/>
      <c r="AV8741" s="93"/>
    </row>
    <row r="8742" spans="35:48" x14ac:dyDescent="0.55000000000000004">
      <c r="AI8742" s="276" t="s">
        <v>68692</v>
      </c>
      <c r="AJ8742" s="277">
        <v>1852.9</v>
      </c>
      <c r="AL8742" s="246" t="s">
        <v>56293</v>
      </c>
      <c r="AM8742" s="247">
        <v>10181.84</v>
      </c>
      <c r="AO8742" s="226" t="s">
        <v>52938</v>
      </c>
      <c r="AP8742" s="227">
        <v>1052.8</v>
      </c>
      <c r="AR8742" s="207" t="s">
        <v>22877</v>
      </c>
      <c r="AS8742" s="208">
        <v>871.92</v>
      </c>
      <c r="AT8742" s="93"/>
      <c r="AU8742" s="93"/>
      <c r="AV8742" s="93"/>
    </row>
    <row r="8743" spans="35:48" x14ac:dyDescent="0.55000000000000004">
      <c r="AI8743" s="276" t="s">
        <v>68693</v>
      </c>
      <c r="AJ8743" s="277">
        <v>81.08</v>
      </c>
      <c r="AL8743" s="246" t="s">
        <v>63731</v>
      </c>
      <c r="AM8743" s="247">
        <v>2390.84</v>
      </c>
      <c r="AO8743" s="226" t="s">
        <v>36443</v>
      </c>
      <c r="AP8743" s="227">
        <v>68530</v>
      </c>
      <c r="AR8743" s="207" t="s">
        <v>22878</v>
      </c>
      <c r="AS8743" s="208">
        <v>102429.57</v>
      </c>
      <c r="AT8743" s="93"/>
      <c r="AU8743" s="93"/>
      <c r="AV8743" s="93"/>
    </row>
    <row r="8744" spans="35:48" x14ac:dyDescent="0.55000000000000004">
      <c r="AI8744" s="276" t="s">
        <v>60703</v>
      </c>
      <c r="AJ8744" s="277">
        <v>27875.3</v>
      </c>
      <c r="AL8744" s="246" t="s">
        <v>63732</v>
      </c>
      <c r="AM8744" s="247">
        <v>19979.2</v>
      </c>
      <c r="AO8744" s="226" t="s">
        <v>50119</v>
      </c>
      <c r="AP8744" s="227">
        <v>50</v>
      </c>
      <c r="AR8744" s="207" t="s">
        <v>22879</v>
      </c>
      <c r="AS8744" s="208">
        <v>123069.54</v>
      </c>
      <c r="AT8744" s="93"/>
      <c r="AU8744" s="93"/>
      <c r="AV8744" s="93"/>
    </row>
    <row r="8745" spans="35:48" x14ac:dyDescent="0.55000000000000004">
      <c r="AI8745" s="276" t="s">
        <v>53647</v>
      </c>
      <c r="AJ8745" s="277">
        <v>1766.41</v>
      </c>
      <c r="AL8745" s="246" t="s">
        <v>56294</v>
      </c>
      <c r="AM8745" s="247">
        <v>2868.83</v>
      </c>
      <c r="AO8745" s="226" t="s">
        <v>52939</v>
      </c>
      <c r="AP8745" s="227">
        <v>1052.8</v>
      </c>
      <c r="AR8745" s="207" t="s">
        <v>22880</v>
      </c>
      <c r="AS8745" s="208">
        <v>843849.88</v>
      </c>
      <c r="AT8745" s="93"/>
      <c r="AU8745" s="93"/>
      <c r="AV8745" s="93"/>
    </row>
    <row r="8746" spans="35:48" x14ac:dyDescent="0.55000000000000004">
      <c r="AI8746" s="276" t="s">
        <v>53648</v>
      </c>
      <c r="AJ8746" s="277">
        <v>1342.22</v>
      </c>
      <c r="AL8746" s="246" t="s">
        <v>56295</v>
      </c>
      <c r="AM8746" s="247">
        <v>9105.51</v>
      </c>
      <c r="AO8746" s="226" t="s">
        <v>23052</v>
      </c>
      <c r="AP8746" s="227">
        <v>13353.9</v>
      </c>
      <c r="AR8746" s="207" t="s">
        <v>22881</v>
      </c>
      <c r="AS8746" s="208">
        <v>-7198.85</v>
      </c>
      <c r="AT8746" s="93"/>
      <c r="AU8746" s="93"/>
      <c r="AV8746" s="93"/>
    </row>
    <row r="8747" spans="35:48" x14ac:dyDescent="0.55000000000000004">
      <c r="AI8747" s="276" t="s">
        <v>68694</v>
      </c>
      <c r="AJ8747" s="277">
        <v>282.12</v>
      </c>
      <c r="AL8747" s="246" t="s">
        <v>60582</v>
      </c>
      <c r="AM8747" s="247">
        <v>3425.39</v>
      </c>
      <c r="AO8747" s="226" t="s">
        <v>23053</v>
      </c>
      <c r="AP8747" s="227">
        <v>10740.48</v>
      </c>
      <c r="AR8747" s="207" t="s">
        <v>22882</v>
      </c>
      <c r="AS8747" s="208">
        <v>22550</v>
      </c>
      <c r="AT8747" s="93"/>
      <c r="AU8747" s="93"/>
      <c r="AV8747" s="93"/>
    </row>
    <row r="8748" spans="35:48" x14ac:dyDescent="0.55000000000000004">
      <c r="AI8748" s="276" t="s">
        <v>60704</v>
      </c>
      <c r="AJ8748" s="277">
        <v>50.24</v>
      </c>
      <c r="AL8748" s="246" t="s">
        <v>52986</v>
      </c>
      <c r="AM8748" s="247">
        <v>7602.7</v>
      </c>
      <c r="AO8748" s="226" t="s">
        <v>33805</v>
      </c>
      <c r="AP8748" s="227">
        <v>451085.82</v>
      </c>
      <c r="AR8748" s="207" t="s">
        <v>22884</v>
      </c>
      <c r="AS8748" s="208">
        <v>10270.27</v>
      </c>
      <c r="AT8748" s="93"/>
      <c r="AU8748" s="93"/>
      <c r="AV8748" s="93"/>
    </row>
    <row r="8749" spans="35:48" x14ac:dyDescent="0.55000000000000004">
      <c r="AI8749" s="276" t="s">
        <v>63787</v>
      </c>
      <c r="AJ8749" s="277">
        <v>922.17</v>
      </c>
      <c r="AL8749" s="246" t="s">
        <v>50131</v>
      </c>
      <c r="AM8749" s="247">
        <v>2552.5100000000002</v>
      </c>
      <c r="AO8749" s="226" t="s">
        <v>42670</v>
      </c>
      <c r="AP8749" s="227">
        <v>898135.72</v>
      </c>
      <c r="AR8749" s="207" t="s">
        <v>22885</v>
      </c>
      <c r="AS8749" s="208">
        <v>17104.650000000001</v>
      </c>
      <c r="AT8749" s="93"/>
      <c r="AU8749" s="93"/>
      <c r="AV8749" s="93"/>
    </row>
    <row r="8750" spans="35:48" x14ac:dyDescent="0.55000000000000004">
      <c r="AI8750" s="276" t="s">
        <v>63788</v>
      </c>
      <c r="AJ8750" s="277">
        <v>1972.44</v>
      </c>
      <c r="AL8750" s="246" t="s">
        <v>60583</v>
      </c>
      <c r="AM8750" s="247">
        <v>-192.74</v>
      </c>
      <c r="AO8750" s="226" t="s">
        <v>35249</v>
      </c>
      <c r="AP8750" s="227">
        <v>1556.93</v>
      </c>
      <c r="AR8750" s="207" t="s">
        <v>22886</v>
      </c>
      <c r="AS8750" s="208">
        <v>19813.89</v>
      </c>
      <c r="AT8750" s="93"/>
      <c r="AU8750" s="93"/>
      <c r="AV8750" s="93"/>
    </row>
    <row r="8751" spans="35:48" x14ac:dyDescent="0.55000000000000004">
      <c r="AI8751" s="276" t="s">
        <v>63789</v>
      </c>
      <c r="AJ8751" s="277">
        <v>29283.43</v>
      </c>
      <c r="AL8751" s="246" t="s">
        <v>56296</v>
      </c>
      <c r="AM8751" s="247">
        <v>3444.62</v>
      </c>
      <c r="AO8751" s="226" t="s">
        <v>23054</v>
      </c>
      <c r="AP8751" s="227">
        <v>159925.32999999999</v>
      </c>
      <c r="AR8751" s="207" t="s">
        <v>22887</v>
      </c>
      <c r="AS8751" s="208">
        <v>11732.91</v>
      </c>
      <c r="AT8751" s="93"/>
      <c r="AU8751" s="93"/>
      <c r="AV8751" s="93"/>
    </row>
    <row r="8752" spans="35:48" x14ac:dyDescent="0.55000000000000004">
      <c r="AI8752" s="276" t="s">
        <v>63790</v>
      </c>
      <c r="AJ8752" s="277">
        <v>2550.4</v>
      </c>
      <c r="AL8752" s="246" t="s">
        <v>56297</v>
      </c>
      <c r="AM8752" s="247">
        <v>263.52</v>
      </c>
      <c r="AO8752" s="226" t="s">
        <v>35250</v>
      </c>
      <c r="AP8752" s="227">
        <v>339323.42</v>
      </c>
      <c r="AR8752" s="207" t="s">
        <v>22888</v>
      </c>
      <c r="AS8752" s="208">
        <v>50321.86</v>
      </c>
      <c r="AT8752" s="93"/>
      <c r="AU8752" s="93"/>
      <c r="AV8752" s="93"/>
    </row>
    <row r="8753" spans="35:48" x14ac:dyDescent="0.55000000000000004">
      <c r="AI8753" s="276" t="s">
        <v>60705</v>
      </c>
      <c r="AJ8753" s="277">
        <v>2681.69</v>
      </c>
      <c r="AL8753" s="246" t="s">
        <v>56298</v>
      </c>
      <c r="AM8753" s="247">
        <v>843.93</v>
      </c>
      <c r="AO8753" s="226" t="s">
        <v>35251</v>
      </c>
      <c r="AP8753" s="227">
        <v>97649.94</v>
      </c>
      <c r="AR8753" s="207" t="s">
        <v>22889</v>
      </c>
      <c r="AS8753" s="208">
        <v>618.49</v>
      </c>
      <c r="AT8753" s="93"/>
      <c r="AU8753" s="93"/>
      <c r="AV8753" s="93"/>
    </row>
    <row r="8754" spans="35:48" x14ac:dyDescent="0.55000000000000004">
      <c r="AI8754" s="276" t="s">
        <v>60706</v>
      </c>
      <c r="AJ8754" s="277">
        <v>7560.58</v>
      </c>
      <c r="AL8754" s="246" t="s">
        <v>56299</v>
      </c>
      <c r="AM8754" s="247">
        <v>450</v>
      </c>
      <c r="AO8754" s="226" t="s">
        <v>23055</v>
      </c>
      <c r="AP8754" s="227">
        <v>7804</v>
      </c>
      <c r="AR8754" s="207" t="s">
        <v>13812</v>
      </c>
      <c r="AS8754" s="208">
        <v>26429.94</v>
      </c>
      <c r="AT8754" s="93"/>
      <c r="AU8754" s="93"/>
      <c r="AV8754" s="93"/>
    </row>
    <row r="8755" spans="35:48" x14ac:dyDescent="0.55000000000000004">
      <c r="AI8755" s="276" t="s">
        <v>57806</v>
      </c>
      <c r="AJ8755" s="277">
        <v>44960.23</v>
      </c>
      <c r="AL8755" s="246" t="s">
        <v>60584</v>
      </c>
      <c r="AM8755" s="247">
        <v>121.99</v>
      </c>
      <c r="AO8755" s="226" t="s">
        <v>39279</v>
      </c>
      <c r="AP8755" s="227">
        <v>3902.4</v>
      </c>
      <c r="AR8755" s="207" t="s">
        <v>13813</v>
      </c>
      <c r="AS8755" s="208">
        <v>3496.21</v>
      </c>
      <c r="AT8755" s="93"/>
      <c r="AU8755" s="93"/>
      <c r="AV8755" s="93"/>
    </row>
    <row r="8756" spans="35:48" x14ac:dyDescent="0.55000000000000004">
      <c r="AI8756" s="276" t="s">
        <v>61573</v>
      </c>
      <c r="AJ8756" s="277">
        <v>1384.92</v>
      </c>
      <c r="AL8756" s="246" t="s">
        <v>52987</v>
      </c>
      <c r="AM8756" s="247">
        <v>4090.01</v>
      </c>
      <c r="AO8756" s="226" t="s">
        <v>45154</v>
      </c>
      <c r="AP8756" s="227">
        <v>295.38</v>
      </c>
      <c r="AR8756" s="207" t="s">
        <v>22890</v>
      </c>
      <c r="AS8756" s="208">
        <v>56896.91</v>
      </c>
      <c r="AT8756" s="93"/>
      <c r="AU8756" s="93"/>
      <c r="AV8756" s="93"/>
    </row>
    <row r="8757" spans="35:48" x14ac:dyDescent="0.55000000000000004">
      <c r="AI8757" s="276" t="s">
        <v>64862</v>
      </c>
      <c r="AJ8757" s="277">
        <v>2448</v>
      </c>
      <c r="AL8757" s="246" t="s">
        <v>52988</v>
      </c>
      <c r="AM8757" s="247">
        <v>25231.79</v>
      </c>
      <c r="AO8757" s="226" t="s">
        <v>33806</v>
      </c>
      <c r="AP8757" s="227">
        <v>284.48</v>
      </c>
      <c r="AR8757" s="207" t="s">
        <v>22891</v>
      </c>
      <c r="AS8757" s="208">
        <v>5429.5</v>
      </c>
      <c r="AT8757" s="93"/>
      <c r="AU8757" s="93"/>
      <c r="AV8757" s="93"/>
    </row>
    <row r="8758" spans="35:48" x14ac:dyDescent="0.55000000000000004">
      <c r="AI8758" s="276" t="s">
        <v>64863</v>
      </c>
      <c r="AJ8758" s="277">
        <v>3045.44</v>
      </c>
      <c r="AL8758" s="246" t="s">
        <v>60585</v>
      </c>
      <c r="AM8758" s="247">
        <v>-177.62</v>
      </c>
      <c r="AO8758" s="226" t="s">
        <v>23056</v>
      </c>
      <c r="AP8758" s="227">
        <v>156654.95000000001</v>
      </c>
      <c r="AR8758" s="207" t="s">
        <v>13815</v>
      </c>
      <c r="AS8758" s="208">
        <v>25000</v>
      </c>
      <c r="AT8758" s="93"/>
      <c r="AU8758" s="93"/>
      <c r="AV8758" s="93"/>
    </row>
    <row r="8759" spans="35:48" x14ac:dyDescent="0.55000000000000004">
      <c r="AI8759" s="276" t="s">
        <v>62802</v>
      </c>
      <c r="AJ8759" s="277">
        <v>420.28</v>
      </c>
      <c r="AL8759" s="246" t="s">
        <v>40416</v>
      </c>
      <c r="AM8759" s="247">
        <v>36913.96</v>
      </c>
      <c r="AO8759" s="226" t="s">
        <v>36444</v>
      </c>
      <c r="AP8759" s="227">
        <v>207636.86</v>
      </c>
      <c r="AR8759" s="207" t="s">
        <v>22892</v>
      </c>
      <c r="AS8759" s="208">
        <v>43235</v>
      </c>
      <c r="AT8759" s="93"/>
      <c r="AU8759" s="93"/>
      <c r="AV8759" s="93"/>
    </row>
    <row r="8760" spans="35:48" x14ac:dyDescent="0.55000000000000004">
      <c r="AI8760" s="276" t="s">
        <v>64864</v>
      </c>
      <c r="AJ8760" s="277">
        <v>1374.46</v>
      </c>
      <c r="AL8760" s="246" t="s">
        <v>56300</v>
      </c>
      <c r="AM8760" s="247">
        <v>1029.3599999999999</v>
      </c>
      <c r="AO8760" s="226" t="s">
        <v>33807</v>
      </c>
      <c r="AP8760" s="227">
        <v>7168</v>
      </c>
      <c r="AR8760" s="207" t="s">
        <v>22893</v>
      </c>
      <c r="AS8760" s="208">
        <v>131560.79999999999</v>
      </c>
      <c r="AT8760" s="93"/>
      <c r="AU8760" s="93"/>
      <c r="AV8760" s="93"/>
    </row>
    <row r="8761" spans="35:48" x14ac:dyDescent="0.55000000000000004">
      <c r="AI8761" s="276" t="s">
        <v>61119</v>
      </c>
      <c r="AJ8761" s="277">
        <v>21000</v>
      </c>
      <c r="AL8761" s="246" t="s">
        <v>48984</v>
      </c>
      <c r="AM8761" s="247">
        <v>624800</v>
      </c>
      <c r="AO8761" s="226" t="s">
        <v>50120</v>
      </c>
      <c r="AP8761" s="227">
        <v>1394847.68</v>
      </c>
      <c r="AR8761" s="207" t="s">
        <v>22894</v>
      </c>
      <c r="AS8761" s="208">
        <v>144.16</v>
      </c>
      <c r="AT8761" s="93"/>
      <c r="AU8761" s="93"/>
      <c r="AV8761" s="93"/>
    </row>
    <row r="8762" spans="35:48" x14ac:dyDescent="0.55000000000000004">
      <c r="AI8762" s="276" t="s">
        <v>66714</v>
      </c>
      <c r="AJ8762" s="277">
        <v>6356.8</v>
      </c>
      <c r="AL8762" s="246" t="s">
        <v>50132</v>
      </c>
      <c r="AM8762" s="247">
        <v>68800</v>
      </c>
      <c r="AO8762" s="226" t="s">
        <v>48075</v>
      </c>
      <c r="AP8762" s="227">
        <v>405.94</v>
      </c>
      <c r="AR8762" s="207" t="s">
        <v>13816</v>
      </c>
      <c r="AS8762" s="208">
        <v>113583.42</v>
      </c>
      <c r="AT8762" s="93"/>
      <c r="AU8762" s="93"/>
      <c r="AV8762" s="93"/>
    </row>
    <row r="8763" spans="35:48" x14ac:dyDescent="0.55000000000000004">
      <c r="AI8763" s="276" t="s">
        <v>62803</v>
      </c>
      <c r="AJ8763" s="277">
        <v>529.75</v>
      </c>
      <c r="AL8763" s="246" t="s">
        <v>40418</v>
      </c>
      <c r="AM8763" s="247">
        <v>53299.8</v>
      </c>
      <c r="AO8763" s="226" t="s">
        <v>50121</v>
      </c>
      <c r="AP8763" s="227">
        <v>15.38</v>
      </c>
      <c r="AR8763" s="207" t="s">
        <v>13817</v>
      </c>
      <c r="AS8763" s="208">
        <v>90366.64</v>
      </c>
      <c r="AT8763" s="93"/>
      <c r="AU8763" s="93"/>
      <c r="AV8763" s="93"/>
    </row>
    <row r="8764" spans="35:48" x14ac:dyDescent="0.55000000000000004">
      <c r="AI8764" s="276" t="s">
        <v>62485</v>
      </c>
      <c r="AJ8764" s="277">
        <v>5575.92</v>
      </c>
      <c r="AL8764" s="246" t="s">
        <v>40419</v>
      </c>
      <c r="AM8764" s="247">
        <v>170333.71</v>
      </c>
      <c r="AO8764" s="226" t="s">
        <v>50122</v>
      </c>
      <c r="AP8764" s="227">
        <v>23</v>
      </c>
      <c r="AR8764" s="207" t="s">
        <v>22895</v>
      </c>
      <c r="AS8764" s="208">
        <v>12568.64</v>
      </c>
      <c r="AT8764" s="93"/>
      <c r="AU8764" s="93"/>
      <c r="AV8764" s="93"/>
    </row>
    <row r="8765" spans="35:48" x14ac:dyDescent="0.55000000000000004">
      <c r="AI8765" s="276" t="s">
        <v>61222</v>
      </c>
      <c r="AJ8765" s="277">
        <v>896.66</v>
      </c>
      <c r="AL8765" s="246" t="s">
        <v>40420</v>
      </c>
      <c r="AM8765" s="247">
        <v>6101.2</v>
      </c>
      <c r="AO8765" s="226" t="s">
        <v>45155</v>
      </c>
      <c r="AP8765" s="227">
        <v>1300</v>
      </c>
      <c r="AR8765" s="207" t="s">
        <v>22896</v>
      </c>
      <c r="AS8765" s="208">
        <v>596437.6</v>
      </c>
      <c r="AT8765" s="93"/>
      <c r="AU8765" s="93"/>
      <c r="AV8765" s="93"/>
    </row>
    <row r="8766" spans="35:48" x14ac:dyDescent="0.55000000000000004">
      <c r="AI8766" s="276" t="s">
        <v>69795</v>
      </c>
      <c r="AJ8766" s="277">
        <v>-2788.17</v>
      </c>
      <c r="AL8766" s="246" t="s">
        <v>45173</v>
      </c>
      <c r="AM8766" s="247">
        <v>13566.58</v>
      </c>
      <c r="AO8766" s="226" t="s">
        <v>48076</v>
      </c>
      <c r="AP8766" s="227">
        <v>1012</v>
      </c>
      <c r="AR8766" s="207" t="s">
        <v>22897</v>
      </c>
      <c r="AS8766" s="208">
        <v>169452.91</v>
      </c>
      <c r="AT8766" s="93"/>
      <c r="AU8766" s="93"/>
      <c r="AV8766" s="93"/>
    </row>
    <row r="8767" spans="35:48" x14ac:dyDescent="0.55000000000000004">
      <c r="AI8767" s="276" t="s">
        <v>61574</v>
      </c>
      <c r="AJ8767" s="277">
        <v>38060.01</v>
      </c>
      <c r="AL8767" s="246" t="s">
        <v>40421</v>
      </c>
      <c r="AM8767" s="247">
        <v>41071.279999999999</v>
      </c>
      <c r="AO8767" s="226" t="s">
        <v>45156</v>
      </c>
      <c r="AP8767" s="227">
        <v>176.86</v>
      </c>
      <c r="AR8767" s="207" t="s">
        <v>22898</v>
      </c>
      <c r="AS8767" s="208">
        <v>32102.5</v>
      </c>
      <c r="AT8767" s="93"/>
      <c r="AU8767" s="93"/>
      <c r="AV8767" s="93"/>
    </row>
    <row r="8768" spans="35:48" x14ac:dyDescent="0.55000000000000004">
      <c r="AI8768" s="276" t="s">
        <v>60708</v>
      </c>
      <c r="AJ8768" s="277">
        <v>2708.53</v>
      </c>
      <c r="AL8768" s="246" t="s">
        <v>50133</v>
      </c>
      <c r="AM8768" s="247">
        <v>192865.8</v>
      </c>
      <c r="AO8768" s="226" t="s">
        <v>47050</v>
      </c>
      <c r="AP8768" s="227">
        <v>243.89</v>
      </c>
      <c r="AR8768" s="207" t="s">
        <v>22899</v>
      </c>
      <c r="AS8768" s="208">
        <v>11953.69</v>
      </c>
      <c r="AT8768" s="93"/>
      <c r="AU8768" s="93"/>
      <c r="AV8768" s="93"/>
    </row>
    <row r="8769" spans="35:48" x14ac:dyDescent="0.55000000000000004">
      <c r="AI8769" s="276" t="s">
        <v>60709</v>
      </c>
      <c r="AJ8769" s="277">
        <v>9170.16</v>
      </c>
      <c r="AL8769" s="246" t="s">
        <v>57583</v>
      </c>
      <c r="AM8769" s="247">
        <v>95701.69</v>
      </c>
      <c r="AO8769" s="226" t="s">
        <v>45157</v>
      </c>
      <c r="AP8769" s="227">
        <v>146.29</v>
      </c>
      <c r="AR8769" s="207" t="s">
        <v>22900</v>
      </c>
      <c r="AS8769" s="208">
        <v>4651.67</v>
      </c>
      <c r="AT8769" s="93"/>
      <c r="AU8769" s="93"/>
      <c r="AV8769" s="93"/>
    </row>
    <row r="8770" spans="35:48" x14ac:dyDescent="0.55000000000000004">
      <c r="AI8770" s="276" t="s">
        <v>61575</v>
      </c>
      <c r="AJ8770" s="277">
        <v>2980.75</v>
      </c>
      <c r="AL8770" s="246" t="s">
        <v>52990</v>
      </c>
      <c r="AM8770" s="247">
        <v>159719.78</v>
      </c>
      <c r="AO8770" s="226" t="s">
        <v>42671</v>
      </c>
      <c r="AP8770" s="227">
        <v>1338.83</v>
      </c>
      <c r="AR8770" s="207" t="s">
        <v>22901</v>
      </c>
      <c r="AS8770" s="208">
        <v>8072.86</v>
      </c>
      <c r="AT8770" s="93"/>
      <c r="AU8770" s="93"/>
      <c r="AV8770" s="93"/>
    </row>
    <row r="8771" spans="35:48" x14ac:dyDescent="0.55000000000000004">
      <c r="AI8771" s="276" t="s">
        <v>61223</v>
      </c>
      <c r="AJ8771" s="277">
        <v>23854.2</v>
      </c>
      <c r="AL8771" s="246" t="s">
        <v>45174</v>
      </c>
      <c r="AM8771" s="247">
        <v>2142.3000000000002</v>
      </c>
      <c r="AO8771" s="226" t="s">
        <v>45158</v>
      </c>
      <c r="AP8771" s="227">
        <v>22792</v>
      </c>
      <c r="AR8771" s="207" t="s">
        <v>22902</v>
      </c>
      <c r="AS8771" s="208">
        <v>127062.55</v>
      </c>
      <c r="AT8771" s="93"/>
      <c r="AU8771" s="93"/>
      <c r="AV8771" s="93"/>
    </row>
    <row r="8772" spans="35:48" x14ac:dyDescent="0.55000000000000004">
      <c r="AI8772" s="276" t="s">
        <v>66715</v>
      </c>
      <c r="AJ8772" s="277">
        <v>23450</v>
      </c>
      <c r="AL8772" s="246" t="s">
        <v>58293</v>
      </c>
      <c r="AM8772" s="247">
        <v>143837.96</v>
      </c>
      <c r="AO8772" s="226" t="s">
        <v>48077</v>
      </c>
      <c r="AP8772" s="227">
        <v>9108</v>
      </c>
      <c r="AR8772" s="207" t="s">
        <v>13818</v>
      </c>
      <c r="AS8772" s="208">
        <v>62297.64</v>
      </c>
      <c r="AT8772" s="93"/>
      <c r="AU8772" s="93"/>
      <c r="AV8772" s="93"/>
    </row>
    <row r="8773" spans="35:48" x14ac:dyDescent="0.55000000000000004">
      <c r="AI8773" s="276" t="s">
        <v>61120</v>
      </c>
      <c r="AJ8773" s="277">
        <v>678.72</v>
      </c>
      <c r="AL8773" s="246" t="s">
        <v>60586</v>
      </c>
      <c r="AM8773" s="247">
        <v>-1906.27</v>
      </c>
      <c r="AO8773" s="226" t="s">
        <v>48977</v>
      </c>
      <c r="AP8773" s="227">
        <v>123250</v>
      </c>
      <c r="AR8773" s="207" t="s">
        <v>22903</v>
      </c>
      <c r="AS8773" s="208">
        <v>1082340.31</v>
      </c>
      <c r="AT8773" s="93"/>
      <c r="AU8773" s="93"/>
      <c r="AV8773" s="93"/>
    </row>
    <row r="8774" spans="35:48" x14ac:dyDescent="0.55000000000000004">
      <c r="AI8774" s="276" t="s">
        <v>69796</v>
      </c>
      <c r="AJ8774" s="277">
        <v>-415.91</v>
      </c>
      <c r="AL8774" s="246" t="s">
        <v>58594</v>
      </c>
      <c r="AM8774" s="247">
        <v>4000</v>
      </c>
      <c r="AO8774" s="226" t="s">
        <v>45159</v>
      </c>
      <c r="AP8774" s="227">
        <v>11869.11</v>
      </c>
      <c r="AR8774" s="207" t="s">
        <v>22904</v>
      </c>
      <c r="AS8774" s="208">
        <v>371006.42</v>
      </c>
      <c r="AT8774" s="93"/>
      <c r="AU8774" s="93"/>
      <c r="AV8774" s="93"/>
    </row>
    <row r="8775" spans="35:48" x14ac:dyDescent="0.55000000000000004">
      <c r="AI8775" s="276" t="s">
        <v>66716</v>
      </c>
      <c r="AJ8775" s="277">
        <v>53981.43</v>
      </c>
      <c r="AL8775" s="246" t="s">
        <v>58595</v>
      </c>
      <c r="AM8775" s="247">
        <v>304.79000000000002</v>
      </c>
      <c r="AO8775" s="226" t="s">
        <v>47051</v>
      </c>
      <c r="AP8775" s="227">
        <v>31825.96</v>
      </c>
      <c r="AR8775" s="207" t="s">
        <v>22905</v>
      </c>
      <c r="AS8775" s="208">
        <v>60262.57</v>
      </c>
      <c r="AT8775" s="93"/>
      <c r="AU8775" s="93"/>
      <c r="AV8775" s="93"/>
    </row>
    <row r="8776" spans="35:48" x14ac:dyDescent="0.55000000000000004">
      <c r="AI8776" s="276" t="s">
        <v>68695</v>
      </c>
      <c r="AJ8776" s="277">
        <v>1071.17</v>
      </c>
      <c r="AL8776" s="246" t="s">
        <v>58596</v>
      </c>
      <c r="AM8776" s="247">
        <v>980</v>
      </c>
      <c r="AO8776" s="226" t="s">
        <v>47052</v>
      </c>
      <c r="AP8776" s="227">
        <v>7144.5</v>
      </c>
      <c r="AR8776" s="207" t="s">
        <v>22906</v>
      </c>
      <c r="AS8776" s="208">
        <v>1819.49</v>
      </c>
      <c r="AT8776" s="93"/>
      <c r="AU8776" s="93"/>
      <c r="AV8776" s="93"/>
    </row>
    <row r="8777" spans="35:48" x14ac:dyDescent="0.55000000000000004">
      <c r="AI8777" s="276" t="s">
        <v>68696</v>
      </c>
      <c r="AJ8777" s="277">
        <v>35039.83</v>
      </c>
      <c r="AL8777" s="246" t="s">
        <v>57584</v>
      </c>
      <c r="AM8777" s="247">
        <v>2970.64</v>
      </c>
      <c r="AO8777" s="226" t="s">
        <v>45160</v>
      </c>
      <c r="AP8777" s="227">
        <v>4329</v>
      </c>
      <c r="AR8777" s="207" t="s">
        <v>22907</v>
      </c>
      <c r="AS8777" s="208">
        <v>141468.79</v>
      </c>
      <c r="AT8777" s="93"/>
      <c r="AU8777" s="93"/>
      <c r="AV8777" s="93"/>
    </row>
    <row r="8778" spans="35:48" x14ac:dyDescent="0.55000000000000004">
      <c r="AI8778" s="276" t="s">
        <v>60090</v>
      </c>
      <c r="AJ8778" s="277">
        <v>19900</v>
      </c>
      <c r="AL8778" s="246" t="s">
        <v>61476</v>
      </c>
      <c r="AM8778" s="247">
        <v>1189.28</v>
      </c>
      <c r="AO8778" s="226" t="s">
        <v>48078</v>
      </c>
      <c r="AP8778" s="227">
        <v>6072</v>
      </c>
      <c r="AR8778" s="207" t="s">
        <v>22908</v>
      </c>
      <c r="AS8778" s="208">
        <v>62104.12</v>
      </c>
      <c r="AT8778" s="93"/>
      <c r="AU8778" s="93"/>
      <c r="AV8778" s="93"/>
    </row>
    <row r="8779" spans="35:48" x14ac:dyDescent="0.55000000000000004">
      <c r="AI8779" s="276" t="s">
        <v>62804</v>
      </c>
      <c r="AJ8779" s="277">
        <v>608.36</v>
      </c>
      <c r="AL8779" s="246" t="s">
        <v>62092</v>
      </c>
      <c r="AM8779" s="247">
        <v>388.84</v>
      </c>
      <c r="AO8779" s="226" t="s">
        <v>48978</v>
      </c>
      <c r="AP8779" s="227">
        <v>12595.72</v>
      </c>
      <c r="AR8779" s="207" t="s">
        <v>22909</v>
      </c>
      <c r="AS8779" s="208">
        <v>97310.399999999994</v>
      </c>
      <c r="AT8779" s="93"/>
      <c r="AU8779" s="93"/>
      <c r="AV8779" s="93"/>
    </row>
    <row r="8780" spans="35:48" x14ac:dyDescent="0.55000000000000004">
      <c r="AI8780" s="276" t="s">
        <v>66717</v>
      </c>
      <c r="AJ8780" s="277">
        <v>1339.05</v>
      </c>
      <c r="AL8780" s="246" t="s">
        <v>62093</v>
      </c>
      <c r="AM8780" s="247">
        <v>98400</v>
      </c>
      <c r="AO8780" s="226" t="s">
        <v>45161</v>
      </c>
      <c r="AP8780" s="227">
        <v>1790.18</v>
      </c>
      <c r="AR8780" s="207" t="s">
        <v>13819</v>
      </c>
      <c r="AS8780" s="208">
        <v>525352.84</v>
      </c>
      <c r="AT8780" s="93"/>
      <c r="AU8780" s="93"/>
      <c r="AV8780" s="93"/>
    </row>
    <row r="8781" spans="35:48" x14ac:dyDescent="0.55000000000000004">
      <c r="AI8781" s="276" t="s">
        <v>68697</v>
      </c>
      <c r="AJ8781" s="277">
        <v>187.25</v>
      </c>
      <c r="AL8781" s="246" t="s">
        <v>62094</v>
      </c>
      <c r="AM8781" s="247">
        <v>3080</v>
      </c>
      <c r="AO8781" s="226" t="s">
        <v>47053</v>
      </c>
      <c r="AP8781" s="227">
        <v>4596.3599999999997</v>
      </c>
      <c r="AR8781" s="207" t="s">
        <v>22910</v>
      </c>
      <c r="AS8781" s="208">
        <v>42160</v>
      </c>
      <c r="AT8781" s="93"/>
      <c r="AU8781" s="93"/>
      <c r="AV8781" s="93"/>
    </row>
    <row r="8782" spans="35:48" x14ac:dyDescent="0.55000000000000004">
      <c r="AI8782" s="276" t="s">
        <v>68698</v>
      </c>
      <c r="AJ8782" s="277">
        <v>4095.05</v>
      </c>
      <c r="AL8782" s="246" t="s">
        <v>62095</v>
      </c>
      <c r="AM8782" s="247">
        <v>7339.41</v>
      </c>
      <c r="AO8782" s="226" t="s">
        <v>47054</v>
      </c>
      <c r="AP8782" s="227">
        <v>1055.74</v>
      </c>
      <c r="AR8782" s="207" t="s">
        <v>22911</v>
      </c>
      <c r="AS8782" s="208">
        <v>21647</v>
      </c>
      <c r="AT8782" s="93"/>
      <c r="AU8782" s="93"/>
      <c r="AV8782" s="93"/>
    </row>
    <row r="8783" spans="35:48" x14ac:dyDescent="0.55000000000000004">
      <c r="AI8783" s="276" t="s">
        <v>66718</v>
      </c>
      <c r="AJ8783" s="277">
        <v>5420</v>
      </c>
      <c r="AL8783" s="246" t="s">
        <v>62096</v>
      </c>
      <c r="AM8783" s="247">
        <v>24862.6</v>
      </c>
      <c r="AO8783" s="226" t="s">
        <v>45162</v>
      </c>
      <c r="AP8783" s="227">
        <v>307670</v>
      </c>
      <c r="AR8783" s="207" t="s">
        <v>22912</v>
      </c>
      <c r="AS8783" s="208">
        <v>1656.03</v>
      </c>
      <c r="AT8783" s="93"/>
      <c r="AU8783" s="93"/>
      <c r="AV8783" s="93"/>
    </row>
    <row r="8784" spans="35:48" x14ac:dyDescent="0.55000000000000004">
      <c r="AI8784" s="276" t="s">
        <v>66719</v>
      </c>
      <c r="AJ8784" s="277">
        <v>20217.93</v>
      </c>
      <c r="AL8784" s="246" t="s">
        <v>62097</v>
      </c>
      <c r="AM8784" s="247">
        <v>13498.12</v>
      </c>
      <c r="AO8784" s="226" t="s">
        <v>45163</v>
      </c>
      <c r="AP8784" s="227">
        <v>23536.78</v>
      </c>
      <c r="AR8784" s="207" t="s">
        <v>22913</v>
      </c>
      <c r="AS8784" s="208">
        <v>1214.83</v>
      </c>
      <c r="AT8784" s="93"/>
      <c r="AU8784" s="93"/>
      <c r="AV8784" s="93"/>
    </row>
    <row r="8785" spans="35:48" x14ac:dyDescent="0.55000000000000004">
      <c r="AI8785" s="276" t="s">
        <v>70097</v>
      </c>
      <c r="AJ8785" s="277">
        <v>1129.9000000000001</v>
      </c>
      <c r="AL8785" s="246" t="s">
        <v>64577</v>
      </c>
      <c r="AM8785" s="247">
        <v>5065.9399999999996</v>
      </c>
      <c r="AO8785" s="226" t="s">
        <v>23097</v>
      </c>
      <c r="AP8785" s="227">
        <v>4591</v>
      </c>
      <c r="AR8785" s="207" t="s">
        <v>22914</v>
      </c>
      <c r="AS8785" s="208">
        <v>13794.14</v>
      </c>
      <c r="AT8785" s="93"/>
      <c r="AU8785" s="93"/>
      <c r="AV8785" s="93"/>
    </row>
    <row r="8786" spans="35:48" x14ac:dyDescent="0.55000000000000004">
      <c r="AI8786" s="276" t="s">
        <v>60710</v>
      </c>
      <c r="AJ8786" s="277">
        <v>8394.02</v>
      </c>
      <c r="AL8786" s="246" t="s">
        <v>64578</v>
      </c>
      <c r="AM8786" s="247">
        <v>3062.8</v>
      </c>
      <c r="AO8786" s="226" t="s">
        <v>45164</v>
      </c>
      <c r="AP8786" s="227">
        <v>576644.36</v>
      </c>
      <c r="AR8786" s="207" t="s">
        <v>22915</v>
      </c>
      <c r="AS8786" s="208">
        <v>13831</v>
      </c>
      <c r="AT8786" s="93"/>
      <c r="AU8786" s="93"/>
      <c r="AV8786" s="93"/>
    </row>
    <row r="8787" spans="35:48" x14ac:dyDescent="0.55000000000000004">
      <c r="AI8787" s="276" t="s">
        <v>60711</v>
      </c>
      <c r="AJ8787" s="277">
        <v>628.76</v>
      </c>
      <c r="AL8787" s="246" t="s">
        <v>64579</v>
      </c>
      <c r="AM8787" s="247">
        <v>1759.15</v>
      </c>
      <c r="AO8787" s="226" t="s">
        <v>45165</v>
      </c>
      <c r="AP8787" s="227">
        <v>44097.89</v>
      </c>
      <c r="AR8787" s="207" t="s">
        <v>22916</v>
      </c>
      <c r="AS8787" s="208">
        <v>41654</v>
      </c>
      <c r="AT8787" s="93"/>
      <c r="AU8787" s="93"/>
      <c r="AV8787" s="93"/>
    </row>
    <row r="8788" spans="35:48" x14ac:dyDescent="0.55000000000000004">
      <c r="AI8788" s="276" t="s">
        <v>60712</v>
      </c>
      <c r="AJ8788" s="277">
        <v>2013.3</v>
      </c>
      <c r="AL8788" s="246" t="s">
        <v>64580</v>
      </c>
      <c r="AM8788" s="247">
        <v>368.89</v>
      </c>
      <c r="AO8788" s="226" t="s">
        <v>13838</v>
      </c>
      <c r="AP8788" s="227">
        <v>10701.94</v>
      </c>
      <c r="AR8788" s="207" t="s">
        <v>22917</v>
      </c>
      <c r="AS8788" s="208">
        <v>36896</v>
      </c>
      <c r="AT8788" s="93"/>
      <c r="AU8788" s="93"/>
      <c r="AV8788" s="93"/>
    </row>
    <row r="8789" spans="35:48" x14ac:dyDescent="0.55000000000000004">
      <c r="AI8789" s="276" t="s">
        <v>59809</v>
      </c>
      <c r="AJ8789" s="277">
        <v>103500</v>
      </c>
      <c r="AL8789" s="246" t="s">
        <v>64581</v>
      </c>
      <c r="AM8789" s="247">
        <v>750.39</v>
      </c>
      <c r="AO8789" s="226" t="s">
        <v>23117</v>
      </c>
      <c r="AP8789" s="227">
        <v>-10701.94</v>
      </c>
      <c r="AR8789" s="207" t="s">
        <v>22918</v>
      </c>
      <c r="AS8789" s="208">
        <v>13377.97</v>
      </c>
      <c r="AT8789" s="93"/>
      <c r="AU8789" s="93"/>
      <c r="AV8789" s="93"/>
    </row>
    <row r="8790" spans="35:48" x14ac:dyDescent="0.55000000000000004">
      <c r="AI8790" s="276" t="s">
        <v>59810</v>
      </c>
      <c r="AJ8790" s="277">
        <v>7917.74</v>
      </c>
      <c r="AL8790" s="246" t="s">
        <v>64582</v>
      </c>
      <c r="AM8790" s="247">
        <v>635.27</v>
      </c>
      <c r="AO8790" s="226" t="s">
        <v>52940</v>
      </c>
      <c r="AP8790" s="227">
        <v>291.93</v>
      </c>
      <c r="AR8790" s="207" t="s">
        <v>22919</v>
      </c>
      <c r="AS8790" s="208">
        <v>568.03</v>
      </c>
      <c r="AT8790" s="93"/>
      <c r="AU8790" s="93"/>
      <c r="AV8790" s="93"/>
    </row>
    <row r="8791" spans="35:48" x14ac:dyDescent="0.55000000000000004">
      <c r="AI8791" s="276" t="s">
        <v>68699</v>
      </c>
      <c r="AJ8791" s="277">
        <v>19917.87</v>
      </c>
      <c r="AL8791" s="246" t="s">
        <v>64583</v>
      </c>
      <c r="AM8791" s="247">
        <v>2717.02</v>
      </c>
      <c r="AO8791" s="226" t="s">
        <v>35254</v>
      </c>
      <c r="AP8791" s="227">
        <v>13875</v>
      </c>
      <c r="AR8791" s="207" t="s">
        <v>22920</v>
      </c>
      <c r="AS8791" s="208">
        <v>2955</v>
      </c>
      <c r="AT8791" s="93"/>
      <c r="AU8791" s="93"/>
      <c r="AV8791" s="93"/>
    </row>
    <row r="8792" spans="35:48" x14ac:dyDescent="0.55000000000000004">
      <c r="AI8792" s="276" t="s">
        <v>68700</v>
      </c>
      <c r="AJ8792" s="277">
        <v>7646.58</v>
      </c>
      <c r="AL8792" s="246" t="s">
        <v>63572</v>
      </c>
      <c r="AM8792" s="247">
        <v>13172.13</v>
      </c>
      <c r="AO8792" s="226" t="s">
        <v>23119</v>
      </c>
      <c r="AP8792" s="227">
        <v>6457.86</v>
      </c>
      <c r="AR8792" s="207" t="s">
        <v>22921</v>
      </c>
      <c r="AS8792" s="208">
        <v>26219.040000000001</v>
      </c>
      <c r="AT8792" s="93"/>
      <c r="AU8792" s="93"/>
      <c r="AV8792" s="93"/>
    </row>
    <row r="8793" spans="35:48" x14ac:dyDescent="0.55000000000000004">
      <c r="AI8793" s="276" t="s">
        <v>35608</v>
      </c>
      <c r="AJ8793" s="277">
        <v>242</v>
      </c>
      <c r="AL8793" s="246" t="s">
        <v>62098</v>
      </c>
      <c r="AM8793" s="247">
        <v>3278.66</v>
      </c>
      <c r="AO8793" s="226" t="s">
        <v>23120</v>
      </c>
      <c r="AP8793" s="227">
        <v>901.46</v>
      </c>
      <c r="AR8793" s="207" t="s">
        <v>22922</v>
      </c>
      <c r="AS8793" s="208">
        <v>2005.76</v>
      </c>
      <c r="AT8793" s="93"/>
      <c r="AU8793" s="93"/>
      <c r="AV8793" s="93"/>
    </row>
    <row r="8794" spans="35:48" x14ac:dyDescent="0.55000000000000004">
      <c r="AI8794" s="276" t="s">
        <v>35609</v>
      </c>
      <c r="AJ8794" s="277">
        <v>-3996.27</v>
      </c>
      <c r="AL8794" s="246" t="s">
        <v>62099</v>
      </c>
      <c r="AM8794" s="247">
        <v>204.09</v>
      </c>
      <c r="AO8794" s="226" t="s">
        <v>23121</v>
      </c>
      <c r="AP8794" s="227">
        <v>497.47</v>
      </c>
      <c r="AR8794" s="207" t="s">
        <v>22923</v>
      </c>
      <c r="AS8794" s="208">
        <v>970.2</v>
      </c>
      <c r="AT8794" s="93"/>
      <c r="AU8794" s="93"/>
      <c r="AV8794" s="93"/>
    </row>
    <row r="8795" spans="35:48" x14ac:dyDescent="0.55000000000000004">
      <c r="AI8795" s="276" t="s">
        <v>34090</v>
      </c>
      <c r="AJ8795" s="277">
        <v>15.84</v>
      </c>
      <c r="AL8795" s="246" t="s">
        <v>62100</v>
      </c>
      <c r="AM8795" s="247">
        <v>675.63</v>
      </c>
      <c r="AO8795" s="226" t="s">
        <v>23122</v>
      </c>
      <c r="AP8795" s="227">
        <v>600.79999999999995</v>
      </c>
      <c r="AR8795" s="207" t="s">
        <v>22924</v>
      </c>
      <c r="AS8795" s="208">
        <v>2696</v>
      </c>
      <c r="AT8795" s="93"/>
      <c r="AU8795" s="93"/>
      <c r="AV8795" s="93"/>
    </row>
    <row r="8796" spans="35:48" x14ac:dyDescent="0.55000000000000004">
      <c r="AI8796" s="276" t="s">
        <v>34091</v>
      </c>
      <c r="AJ8796" s="277">
        <v>585.97</v>
      </c>
      <c r="AL8796" s="246" t="s">
        <v>64584</v>
      </c>
      <c r="AM8796" s="247">
        <v>1436.68</v>
      </c>
      <c r="AO8796" s="226" t="s">
        <v>52941</v>
      </c>
      <c r="AP8796" s="227">
        <v>271</v>
      </c>
      <c r="AR8796" s="207" t="s">
        <v>22925</v>
      </c>
      <c r="AS8796" s="208">
        <v>28428</v>
      </c>
      <c r="AT8796" s="93"/>
      <c r="AU8796" s="93"/>
      <c r="AV8796" s="93"/>
    </row>
    <row r="8797" spans="35:48" x14ac:dyDescent="0.55000000000000004">
      <c r="AI8797" s="276" t="s">
        <v>34092</v>
      </c>
      <c r="AJ8797" s="277">
        <v>1050</v>
      </c>
      <c r="AL8797" s="246" t="s">
        <v>61110</v>
      </c>
      <c r="AM8797" s="247">
        <v>2783.07</v>
      </c>
      <c r="AO8797" s="226" t="s">
        <v>52942</v>
      </c>
      <c r="AP8797" s="227">
        <v>61370.64</v>
      </c>
      <c r="AR8797" s="207" t="s">
        <v>22926</v>
      </c>
      <c r="AS8797" s="208">
        <v>19879.150000000001</v>
      </c>
      <c r="AT8797" s="93"/>
      <c r="AU8797" s="93"/>
      <c r="AV8797" s="93"/>
    </row>
    <row r="8798" spans="35:48" x14ac:dyDescent="0.55000000000000004">
      <c r="AI8798" s="276" t="s">
        <v>62221</v>
      </c>
      <c r="AJ8798" s="277">
        <v>929481.33</v>
      </c>
      <c r="AL8798" s="246" t="s">
        <v>58597</v>
      </c>
      <c r="AM8798" s="247">
        <v>25752.7</v>
      </c>
      <c r="AO8798" s="226" t="s">
        <v>52943</v>
      </c>
      <c r="AP8798" s="227">
        <v>4600.84</v>
      </c>
      <c r="AR8798" s="207" t="s">
        <v>22927</v>
      </c>
      <c r="AS8798" s="208">
        <v>1517.16</v>
      </c>
      <c r="AT8798" s="93"/>
      <c r="AU8798" s="93"/>
      <c r="AV8798" s="93"/>
    </row>
    <row r="8799" spans="35:48" x14ac:dyDescent="0.55000000000000004">
      <c r="AI8799" s="276" t="s">
        <v>35616</v>
      </c>
      <c r="AJ8799" s="277">
        <v>1233879.44</v>
      </c>
      <c r="AL8799" s="246" t="s">
        <v>58598</v>
      </c>
      <c r="AM8799" s="247">
        <v>1970.09</v>
      </c>
      <c r="AO8799" s="226" t="s">
        <v>52944</v>
      </c>
      <c r="AP8799" s="227">
        <v>14309.92</v>
      </c>
      <c r="AR8799" s="207" t="s">
        <v>22928</v>
      </c>
      <c r="AS8799" s="208">
        <v>277.66000000000003</v>
      </c>
      <c r="AT8799" s="93"/>
      <c r="AU8799" s="93"/>
      <c r="AV8799" s="93"/>
    </row>
    <row r="8800" spans="35:48" x14ac:dyDescent="0.55000000000000004">
      <c r="AI8800" s="276" t="s">
        <v>34093</v>
      </c>
      <c r="AJ8800" s="277">
        <v>62281.38</v>
      </c>
      <c r="AL8800" s="246" t="s">
        <v>62101</v>
      </c>
      <c r="AM8800" s="247">
        <v>1148.73</v>
      </c>
      <c r="AO8800" s="226" t="s">
        <v>52945</v>
      </c>
      <c r="AP8800" s="227">
        <v>8301.6</v>
      </c>
      <c r="AR8800" s="207" t="s">
        <v>22929</v>
      </c>
      <c r="AS8800" s="208">
        <v>1636.76</v>
      </c>
      <c r="AT8800" s="93"/>
      <c r="AU8800" s="93"/>
      <c r="AV8800" s="93"/>
    </row>
    <row r="8801" spans="35:48" x14ac:dyDescent="0.55000000000000004">
      <c r="AI8801" s="276" t="s">
        <v>68701</v>
      </c>
      <c r="AJ8801" s="277">
        <v>1425000</v>
      </c>
      <c r="AL8801" s="246" t="s">
        <v>61477</v>
      </c>
      <c r="AM8801" s="247">
        <v>3814.1</v>
      </c>
      <c r="AO8801" s="226" t="s">
        <v>52946</v>
      </c>
      <c r="AP8801" s="227">
        <v>1000</v>
      </c>
      <c r="AR8801" s="207" t="s">
        <v>22930</v>
      </c>
      <c r="AS8801" s="208">
        <v>9545.59</v>
      </c>
      <c r="AT8801" s="93"/>
      <c r="AU8801" s="93"/>
      <c r="AV8801" s="93"/>
    </row>
    <row r="8802" spans="35:48" x14ac:dyDescent="0.55000000000000004">
      <c r="AI8802" s="276" t="s">
        <v>68702</v>
      </c>
      <c r="AJ8802" s="277">
        <v>15725.21</v>
      </c>
      <c r="AL8802" s="246" t="s">
        <v>60587</v>
      </c>
      <c r="AM8802" s="247">
        <v>7625.04</v>
      </c>
      <c r="AO8802" s="226" t="s">
        <v>23128</v>
      </c>
      <c r="AP8802" s="227">
        <v>123527.7</v>
      </c>
      <c r="AR8802" s="207" t="s">
        <v>22931</v>
      </c>
      <c r="AS8802" s="208">
        <v>8082.56</v>
      </c>
      <c r="AT8802" s="93"/>
      <c r="AU8802" s="93"/>
      <c r="AV8802" s="93"/>
    </row>
    <row r="8803" spans="35:48" x14ac:dyDescent="0.55000000000000004">
      <c r="AI8803" s="276" t="s">
        <v>63366</v>
      </c>
      <c r="AJ8803" s="277">
        <v>429428.45</v>
      </c>
      <c r="AL8803" s="246" t="s">
        <v>60588</v>
      </c>
      <c r="AM8803" s="247">
        <v>575.32000000000005</v>
      </c>
      <c r="AO8803" s="226" t="s">
        <v>47055</v>
      </c>
      <c r="AP8803" s="227">
        <v>4172</v>
      </c>
      <c r="AR8803" s="207" t="s">
        <v>22932</v>
      </c>
      <c r="AS8803" s="208">
        <v>218.12</v>
      </c>
      <c r="AT8803" s="93"/>
      <c r="AU8803" s="93"/>
      <c r="AV8803" s="93"/>
    </row>
    <row r="8804" spans="35:48" x14ac:dyDescent="0.55000000000000004">
      <c r="AI8804" s="276" t="s">
        <v>42905</v>
      </c>
      <c r="AJ8804" s="277">
        <v>65729</v>
      </c>
      <c r="AL8804" s="246" t="s">
        <v>60589</v>
      </c>
      <c r="AM8804" s="247">
        <v>1868.16</v>
      </c>
      <c r="AO8804" s="226" t="s">
        <v>52947</v>
      </c>
      <c r="AP8804" s="227">
        <v>86110</v>
      </c>
      <c r="AR8804" s="207" t="s">
        <v>22933</v>
      </c>
      <c r="AS8804" s="208">
        <v>5202.66</v>
      </c>
      <c r="AT8804" s="93"/>
      <c r="AU8804" s="93"/>
      <c r="AV8804" s="93"/>
    </row>
    <row r="8805" spans="35:48" x14ac:dyDescent="0.55000000000000004">
      <c r="AI8805" s="276" t="s">
        <v>53663</v>
      </c>
      <c r="AJ8805" s="277">
        <v>85.8</v>
      </c>
      <c r="AL8805" s="246" t="s">
        <v>23272</v>
      </c>
      <c r="AM8805" s="247">
        <v>4016.33</v>
      </c>
      <c r="AO8805" s="226" t="s">
        <v>33810</v>
      </c>
      <c r="AP8805" s="227">
        <v>439114</v>
      </c>
      <c r="AR8805" s="207" t="s">
        <v>22934</v>
      </c>
      <c r="AS8805" s="208">
        <v>398</v>
      </c>
      <c r="AT8805" s="93"/>
      <c r="AU8805" s="93"/>
      <c r="AV8805" s="93"/>
    </row>
    <row r="8806" spans="35:48" x14ac:dyDescent="0.55000000000000004">
      <c r="AI8806" s="276" t="s">
        <v>53664</v>
      </c>
      <c r="AJ8806" s="277">
        <v>6.43</v>
      </c>
      <c r="AL8806" s="246" t="s">
        <v>23274</v>
      </c>
      <c r="AM8806" s="247">
        <v>18280.419999999998</v>
      </c>
      <c r="AO8806" s="226" t="s">
        <v>23129</v>
      </c>
      <c r="AP8806" s="227">
        <v>8498.57</v>
      </c>
      <c r="AR8806" s="207" t="s">
        <v>22935</v>
      </c>
      <c r="AS8806" s="208">
        <v>47866.04</v>
      </c>
      <c r="AT8806" s="93"/>
      <c r="AU8806" s="93"/>
      <c r="AV8806" s="93"/>
    </row>
    <row r="8807" spans="35:48" x14ac:dyDescent="0.55000000000000004">
      <c r="AI8807" s="276" t="s">
        <v>50382</v>
      </c>
      <c r="AJ8807" s="277">
        <v>24398.09</v>
      </c>
      <c r="AL8807" s="246" t="s">
        <v>50135</v>
      </c>
      <c r="AM8807" s="247">
        <v>29576.34</v>
      </c>
      <c r="AO8807" s="226" t="s">
        <v>48979</v>
      </c>
      <c r="AP8807" s="227">
        <v>41168.300000000003</v>
      </c>
      <c r="AR8807" s="207" t="s">
        <v>22936</v>
      </c>
      <c r="AS8807" s="208">
        <v>19879.150000000001</v>
      </c>
      <c r="AT8807" s="93"/>
      <c r="AU8807" s="93"/>
      <c r="AV8807" s="93"/>
    </row>
    <row r="8808" spans="35:48" x14ac:dyDescent="0.55000000000000004">
      <c r="AI8808" s="276" t="s">
        <v>62805</v>
      </c>
      <c r="AJ8808" s="277">
        <v>12000</v>
      </c>
      <c r="AL8808" s="246" t="s">
        <v>23276</v>
      </c>
      <c r="AM8808" s="247">
        <v>13200</v>
      </c>
      <c r="AO8808" s="226" t="s">
        <v>23130</v>
      </c>
      <c r="AP8808" s="227">
        <v>14284.67</v>
      </c>
      <c r="AR8808" s="207" t="s">
        <v>22937</v>
      </c>
      <c r="AS8808" s="208">
        <v>5202.66</v>
      </c>
      <c r="AT8808" s="93"/>
      <c r="AU8808" s="93"/>
      <c r="AV8808" s="93"/>
    </row>
    <row r="8809" spans="35:48" x14ac:dyDescent="0.55000000000000004">
      <c r="AI8809" s="276" t="s">
        <v>53668</v>
      </c>
      <c r="AJ8809" s="277">
        <v>892.07</v>
      </c>
      <c r="AL8809" s="246" t="s">
        <v>57585</v>
      </c>
      <c r="AM8809" s="247">
        <v>743</v>
      </c>
      <c r="AO8809" s="226" t="s">
        <v>23131</v>
      </c>
      <c r="AP8809" s="227">
        <v>6311.59</v>
      </c>
      <c r="AR8809" s="207" t="s">
        <v>22938</v>
      </c>
      <c r="AS8809" s="208">
        <v>5576.95</v>
      </c>
      <c r="AT8809" s="93"/>
      <c r="AU8809" s="93"/>
      <c r="AV8809" s="93"/>
    </row>
    <row r="8810" spans="35:48" x14ac:dyDescent="0.55000000000000004">
      <c r="AI8810" s="276" t="s">
        <v>68703</v>
      </c>
      <c r="AJ8810" s="277">
        <v>1494.58</v>
      </c>
      <c r="AL8810" s="246" t="s">
        <v>57586</v>
      </c>
      <c r="AM8810" s="247">
        <v>1357</v>
      </c>
      <c r="AO8810" s="226" t="s">
        <v>33811</v>
      </c>
      <c r="AP8810" s="227">
        <v>22650</v>
      </c>
      <c r="AR8810" s="207" t="s">
        <v>22939</v>
      </c>
      <c r="AS8810" s="208">
        <v>1247.8599999999999</v>
      </c>
      <c r="AT8810" s="93"/>
      <c r="AU8810" s="93"/>
      <c r="AV8810" s="93"/>
    </row>
    <row r="8811" spans="35:48" x14ac:dyDescent="0.55000000000000004">
      <c r="AI8811" s="276" t="s">
        <v>50383</v>
      </c>
      <c r="AJ8811" s="277">
        <v>84764.18</v>
      </c>
      <c r="AL8811" s="246" t="s">
        <v>52991</v>
      </c>
      <c r="AM8811" s="247">
        <v>57065.9</v>
      </c>
      <c r="AO8811" s="226" t="s">
        <v>23132</v>
      </c>
      <c r="AP8811" s="227">
        <v>295500</v>
      </c>
      <c r="AR8811" s="207" t="s">
        <v>22940</v>
      </c>
      <c r="AS8811" s="208">
        <v>1636.76</v>
      </c>
      <c r="AT8811" s="93"/>
      <c r="AU8811" s="93"/>
      <c r="AV8811" s="93"/>
    </row>
    <row r="8812" spans="35:48" x14ac:dyDescent="0.55000000000000004">
      <c r="AI8812" s="276" t="s">
        <v>62222</v>
      </c>
      <c r="AJ8812" s="277">
        <v>345.32</v>
      </c>
      <c r="AL8812" s="246" t="s">
        <v>13860</v>
      </c>
      <c r="AM8812" s="247">
        <v>-1307.43</v>
      </c>
      <c r="AO8812" s="226" t="s">
        <v>23133</v>
      </c>
      <c r="AP8812" s="227">
        <v>1279.74</v>
      </c>
      <c r="AR8812" s="207" t="s">
        <v>22941</v>
      </c>
      <c r="AS8812" s="208">
        <v>13831</v>
      </c>
      <c r="AT8812" s="93"/>
      <c r="AU8812" s="93"/>
      <c r="AV8812" s="93"/>
    </row>
    <row r="8813" spans="35:48" x14ac:dyDescent="0.55000000000000004">
      <c r="AI8813" s="276" t="s">
        <v>68704</v>
      </c>
      <c r="AJ8813" s="277">
        <v>452714.83</v>
      </c>
      <c r="AL8813" s="246" t="s">
        <v>23327</v>
      </c>
      <c r="AM8813" s="247">
        <v>-55758.47</v>
      </c>
      <c r="AO8813" s="226" t="s">
        <v>23134</v>
      </c>
      <c r="AP8813" s="227">
        <v>78347.460000000006</v>
      </c>
      <c r="AR8813" s="207" t="s">
        <v>22942</v>
      </c>
      <c r="AS8813" s="208">
        <v>39188.42</v>
      </c>
      <c r="AT8813" s="93"/>
      <c r="AU8813" s="93"/>
      <c r="AV8813" s="93"/>
    </row>
    <row r="8814" spans="35:48" x14ac:dyDescent="0.55000000000000004">
      <c r="AI8814" s="276" t="s">
        <v>68705</v>
      </c>
      <c r="AJ8814" s="277">
        <v>1430497.41</v>
      </c>
      <c r="AL8814" s="246" t="s">
        <v>52992</v>
      </c>
      <c r="AM8814" s="247">
        <v>4350.6499999999996</v>
      </c>
      <c r="AO8814" s="226" t="s">
        <v>33812</v>
      </c>
      <c r="AP8814" s="227">
        <v>130785.53</v>
      </c>
      <c r="AR8814" s="207" t="s">
        <v>22943</v>
      </c>
      <c r="AS8814" s="208">
        <v>27527.7</v>
      </c>
      <c r="AT8814" s="93"/>
      <c r="AU8814" s="93"/>
      <c r="AV8814" s="93"/>
    </row>
    <row r="8815" spans="35:48" x14ac:dyDescent="0.55000000000000004">
      <c r="AI8815" s="276" t="s">
        <v>68706</v>
      </c>
      <c r="AJ8815" s="277">
        <v>379765.28</v>
      </c>
      <c r="AL8815" s="246" t="s">
        <v>23329</v>
      </c>
      <c r="AM8815" s="247">
        <v>-4350.6499999999996</v>
      </c>
      <c r="AO8815" s="226" t="s">
        <v>33813</v>
      </c>
      <c r="AP8815" s="227">
        <v>63411.21</v>
      </c>
      <c r="AR8815" s="207" t="s">
        <v>22944</v>
      </c>
      <c r="AS8815" s="208">
        <v>218.12</v>
      </c>
      <c r="AT8815" s="93"/>
      <c r="AU8815" s="93"/>
      <c r="AV8815" s="93"/>
    </row>
    <row r="8816" spans="35:48" x14ac:dyDescent="0.55000000000000004">
      <c r="AI8816" s="276" t="s">
        <v>68707</v>
      </c>
      <c r="AJ8816" s="277">
        <v>53687.69</v>
      </c>
      <c r="AL8816" s="246" t="s">
        <v>52993</v>
      </c>
      <c r="AM8816" s="247">
        <v>787.51</v>
      </c>
      <c r="AO8816" s="226" t="s">
        <v>52948</v>
      </c>
      <c r="AP8816" s="227">
        <v>18029.419999999998</v>
      </c>
      <c r="AR8816" s="207" t="s">
        <v>22945</v>
      </c>
      <c r="AS8816" s="208">
        <v>91927.97</v>
      </c>
      <c r="AT8816" s="93"/>
      <c r="AU8816" s="93"/>
      <c r="AV8816" s="93"/>
    </row>
    <row r="8817" spans="35:48" x14ac:dyDescent="0.55000000000000004">
      <c r="AI8817" s="276" t="s">
        <v>68708</v>
      </c>
      <c r="AJ8817" s="277">
        <v>475736.56</v>
      </c>
      <c r="AL8817" s="246" t="s">
        <v>23330</v>
      </c>
      <c r="AM8817" s="247">
        <v>-787.51</v>
      </c>
      <c r="AO8817" s="226" t="s">
        <v>23135</v>
      </c>
      <c r="AP8817" s="227">
        <v>461.75</v>
      </c>
      <c r="AR8817" s="207" t="s">
        <v>22946</v>
      </c>
      <c r="AS8817" s="208">
        <v>568.03</v>
      </c>
      <c r="AT8817" s="93"/>
      <c r="AU8817" s="93"/>
      <c r="AV8817" s="93"/>
    </row>
    <row r="8818" spans="35:48" x14ac:dyDescent="0.55000000000000004">
      <c r="AI8818" s="276" t="s">
        <v>68709</v>
      </c>
      <c r="AJ8818" s="277">
        <v>1836.98</v>
      </c>
      <c r="AL8818" s="246" t="s">
        <v>23331</v>
      </c>
      <c r="AM8818" s="247">
        <v>-503.37</v>
      </c>
      <c r="AO8818" s="226" t="s">
        <v>52949</v>
      </c>
      <c r="AP8818" s="227">
        <v>203339.23</v>
      </c>
      <c r="AR8818" s="207" t="s">
        <v>22947</v>
      </c>
      <c r="AS8818" s="208">
        <v>15530.33</v>
      </c>
      <c r="AT8818" s="93"/>
      <c r="AU8818" s="93"/>
      <c r="AV8818" s="93"/>
    </row>
    <row r="8819" spans="35:48" x14ac:dyDescent="0.55000000000000004">
      <c r="AI8819" s="276" t="s">
        <v>68710</v>
      </c>
      <c r="AJ8819" s="277">
        <v>48016.32</v>
      </c>
      <c r="AL8819" s="246" t="s">
        <v>23335</v>
      </c>
      <c r="AM8819" s="247">
        <v>-38.5</v>
      </c>
      <c r="AO8819" s="226" t="s">
        <v>23137</v>
      </c>
      <c r="AP8819" s="227">
        <v>106600.81</v>
      </c>
      <c r="AR8819" s="207" t="s">
        <v>22948</v>
      </c>
      <c r="AS8819" s="208">
        <v>969.67</v>
      </c>
      <c r="AT8819" s="93"/>
      <c r="AU8819" s="93"/>
      <c r="AV8819" s="93"/>
    </row>
    <row r="8820" spans="35:48" x14ac:dyDescent="0.55000000000000004">
      <c r="AI8820" s="276" t="s">
        <v>40615</v>
      </c>
      <c r="AJ8820" s="277">
        <v>57800.49</v>
      </c>
      <c r="AL8820" s="246" t="s">
        <v>23336</v>
      </c>
      <c r="AM8820" s="247">
        <v>-123.33</v>
      </c>
      <c r="AO8820" s="226" t="s">
        <v>52950</v>
      </c>
      <c r="AP8820" s="227">
        <v>-6064.32</v>
      </c>
      <c r="AR8820" s="207" t="s">
        <v>22949</v>
      </c>
      <c r="AS8820" s="208">
        <v>210</v>
      </c>
      <c r="AT8820" s="93"/>
      <c r="AU8820" s="93"/>
      <c r="AV8820" s="93"/>
    </row>
    <row r="8821" spans="35:48" x14ac:dyDescent="0.55000000000000004">
      <c r="AI8821" s="276" t="s">
        <v>68711</v>
      </c>
      <c r="AJ8821" s="277">
        <v>532809.68999999994</v>
      </c>
      <c r="AL8821" s="246" t="s">
        <v>52996</v>
      </c>
      <c r="AM8821" s="247">
        <v>665.2</v>
      </c>
      <c r="AO8821" s="226" t="s">
        <v>52951</v>
      </c>
      <c r="AP8821" s="227">
        <v>14789</v>
      </c>
      <c r="AR8821" s="207" t="s">
        <v>22950</v>
      </c>
      <c r="AS8821" s="208">
        <v>1353.04</v>
      </c>
      <c r="AT8821" s="93"/>
      <c r="AU8821" s="93"/>
      <c r="AV8821" s="93"/>
    </row>
    <row r="8822" spans="35:48" x14ac:dyDescent="0.55000000000000004">
      <c r="AI8822" s="276" t="s">
        <v>68712</v>
      </c>
      <c r="AJ8822" s="277">
        <v>657197.78</v>
      </c>
      <c r="AL8822" s="246" t="s">
        <v>23339</v>
      </c>
      <c r="AM8822" s="247">
        <v>-2532.7199999999998</v>
      </c>
      <c r="AO8822" s="226" t="s">
        <v>52952</v>
      </c>
      <c r="AP8822" s="227">
        <v>14563.86</v>
      </c>
      <c r="AR8822" s="207" t="s">
        <v>22951</v>
      </c>
      <c r="AS8822" s="208">
        <v>758</v>
      </c>
      <c r="AT8822" s="93"/>
      <c r="AU8822" s="93"/>
      <c r="AV8822" s="93"/>
    </row>
    <row r="8823" spans="35:48" x14ac:dyDescent="0.55000000000000004">
      <c r="AI8823" s="276" t="s">
        <v>36679</v>
      </c>
      <c r="AJ8823" s="277">
        <v>283548.3</v>
      </c>
      <c r="AL8823" s="246" t="s">
        <v>23340</v>
      </c>
      <c r="AM8823" s="247">
        <v>-193.75</v>
      </c>
      <c r="AO8823" s="226" t="s">
        <v>52953</v>
      </c>
      <c r="AP8823" s="227">
        <v>1114.06</v>
      </c>
      <c r="AR8823" s="207" t="s">
        <v>22952</v>
      </c>
      <c r="AS8823" s="208">
        <v>297.60000000000002</v>
      </c>
      <c r="AT8823" s="93"/>
      <c r="AU8823" s="93"/>
      <c r="AV8823" s="93"/>
    </row>
    <row r="8824" spans="35:48" x14ac:dyDescent="0.55000000000000004">
      <c r="AI8824" s="276" t="s">
        <v>40616</v>
      </c>
      <c r="AJ8824" s="277">
        <v>896311.1</v>
      </c>
      <c r="AL8824" s="246" t="s">
        <v>52997</v>
      </c>
      <c r="AM8824" s="247">
        <v>2726.47</v>
      </c>
      <c r="AO8824" s="226" t="s">
        <v>52954</v>
      </c>
      <c r="AP8824" s="227">
        <v>9600.9</v>
      </c>
      <c r="AR8824" s="207" t="s">
        <v>22953</v>
      </c>
      <c r="AS8824" s="208">
        <v>369.93</v>
      </c>
      <c r="AT8824" s="93"/>
      <c r="AU8824" s="93"/>
      <c r="AV8824" s="93"/>
    </row>
    <row r="8825" spans="35:48" x14ac:dyDescent="0.55000000000000004">
      <c r="AI8825" s="276" t="s">
        <v>40617</v>
      </c>
      <c r="AJ8825" s="277">
        <v>249106.88</v>
      </c>
      <c r="AL8825" s="246" t="s">
        <v>23344</v>
      </c>
      <c r="AM8825" s="247">
        <v>-516.75</v>
      </c>
      <c r="AO8825" s="226" t="s">
        <v>52955</v>
      </c>
      <c r="AP8825" s="227">
        <v>227.52</v>
      </c>
      <c r="AR8825" s="207" t="s">
        <v>22954</v>
      </c>
      <c r="AS8825" s="208">
        <v>834.57</v>
      </c>
      <c r="AT8825" s="93"/>
      <c r="AU8825" s="93"/>
      <c r="AV8825" s="93"/>
    </row>
    <row r="8826" spans="35:48" x14ac:dyDescent="0.55000000000000004">
      <c r="AI8826" s="276" t="s">
        <v>70774</v>
      </c>
      <c r="AJ8826" s="277">
        <v>79033</v>
      </c>
      <c r="AL8826" s="246" t="s">
        <v>23345</v>
      </c>
      <c r="AM8826" s="247">
        <v>-39.53</v>
      </c>
      <c r="AO8826" s="226" t="s">
        <v>52956</v>
      </c>
      <c r="AP8826" s="227">
        <v>4062.45</v>
      </c>
      <c r="AR8826" s="207" t="s">
        <v>22955</v>
      </c>
      <c r="AS8826" s="208">
        <v>3380.37</v>
      </c>
      <c r="AT8826" s="93"/>
      <c r="AU8826" s="93"/>
      <c r="AV8826" s="93"/>
    </row>
    <row r="8827" spans="35:48" x14ac:dyDescent="0.55000000000000004">
      <c r="AI8827" s="276" t="s">
        <v>68713</v>
      </c>
      <c r="AJ8827" s="277">
        <v>50610.04</v>
      </c>
      <c r="AL8827" s="246" t="s">
        <v>23346</v>
      </c>
      <c r="AM8827" s="247">
        <v>-126.6</v>
      </c>
      <c r="AO8827" s="226" t="s">
        <v>52957</v>
      </c>
      <c r="AP8827" s="227">
        <v>1552.13</v>
      </c>
      <c r="AR8827" s="207" t="s">
        <v>22956</v>
      </c>
      <c r="AS8827" s="208">
        <v>5225</v>
      </c>
      <c r="AT8827" s="93"/>
      <c r="AU8827" s="93"/>
      <c r="AV8827" s="93"/>
    </row>
    <row r="8828" spans="35:48" x14ac:dyDescent="0.55000000000000004">
      <c r="AI8828" s="276" t="s">
        <v>57820</v>
      </c>
      <c r="AJ8828" s="277">
        <v>8447408.4100000001</v>
      </c>
      <c r="AL8828" s="246" t="s">
        <v>52999</v>
      </c>
      <c r="AM8828" s="247">
        <v>682.88</v>
      </c>
      <c r="AO8828" s="226" t="s">
        <v>52958</v>
      </c>
      <c r="AP8828" s="227">
        <v>900</v>
      </c>
      <c r="AR8828" s="207" t="s">
        <v>22957</v>
      </c>
      <c r="AS8828" s="208">
        <v>827</v>
      </c>
      <c r="AT8828" s="93"/>
      <c r="AU8828" s="93"/>
      <c r="AV8828" s="93"/>
    </row>
    <row r="8829" spans="35:48" x14ac:dyDescent="0.55000000000000004">
      <c r="AI8829" s="276" t="s">
        <v>36680</v>
      </c>
      <c r="AJ8829" s="277">
        <v>1981551.13</v>
      </c>
      <c r="AL8829" s="246" t="s">
        <v>57587</v>
      </c>
      <c r="AM8829" s="247">
        <v>503.37</v>
      </c>
      <c r="AO8829" s="226" t="s">
        <v>52959</v>
      </c>
      <c r="AP8829" s="227">
        <v>1250.23</v>
      </c>
      <c r="AR8829" s="207" t="s">
        <v>22958</v>
      </c>
      <c r="AS8829" s="208">
        <v>4612.6000000000004</v>
      </c>
      <c r="AT8829" s="93"/>
      <c r="AU8829" s="93"/>
      <c r="AV8829" s="93"/>
    </row>
    <row r="8830" spans="35:48" x14ac:dyDescent="0.55000000000000004">
      <c r="AI8830" s="276" t="s">
        <v>35617</v>
      </c>
      <c r="AJ8830" s="277">
        <v>103410.88</v>
      </c>
      <c r="AL8830" s="246" t="s">
        <v>33821</v>
      </c>
      <c r="AM8830" s="247">
        <v>43900</v>
      </c>
      <c r="AO8830" s="226" t="s">
        <v>52960</v>
      </c>
      <c r="AP8830" s="227">
        <v>390.37</v>
      </c>
      <c r="AR8830" s="207" t="s">
        <v>22959</v>
      </c>
      <c r="AS8830" s="208">
        <v>609.07000000000005</v>
      </c>
      <c r="AT8830" s="93"/>
      <c r="AU8830" s="93"/>
      <c r="AV8830" s="93"/>
    </row>
    <row r="8831" spans="35:48" x14ac:dyDescent="0.55000000000000004">
      <c r="AI8831" s="276" t="s">
        <v>47243</v>
      </c>
      <c r="AJ8831" s="277">
        <v>300613</v>
      </c>
      <c r="AL8831" s="246" t="s">
        <v>33823</v>
      </c>
      <c r="AM8831" s="247">
        <v>57075.41</v>
      </c>
      <c r="AO8831" s="226" t="s">
        <v>52961</v>
      </c>
      <c r="AP8831" s="227">
        <v>2674.26</v>
      </c>
      <c r="AR8831" s="207" t="s">
        <v>22960</v>
      </c>
      <c r="AS8831" s="208">
        <v>1485</v>
      </c>
      <c r="AT8831" s="93"/>
      <c r="AU8831" s="93"/>
      <c r="AV8831" s="93"/>
    </row>
    <row r="8832" spans="35:48" x14ac:dyDescent="0.55000000000000004">
      <c r="AI8832" s="276" t="s">
        <v>66720</v>
      </c>
      <c r="AJ8832" s="277">
        <v>10724673.699999999</v>
      </c>
      <c r="AL8832" s="246" t="s">
        <v>63247</v>
      </c>
      <c r="AM8832" s="247">
        <v>226</v>
      </c>
      <c r="AO8832" s="226" t="s">
        <v>52962</v>
      </c>
      <c r="AP8832" s="227">
        <v>2549.2800000000002</v>
      </c>
      <c r="AR8832" s="207" t="s">
        <v>22961</v>
      </c>
      <c r="AS8832" s="208">
        <v>15530.33</v>
      </c>
      <c r="AT8832" s="93"/>
      <c r="AU8832" s="93"/>
      <c r="AV8832" s="93"/>
    </row>
    <row r="8833" spans="35:48" x14ac:dyDescent="0.55000000000000004">
      <c r="AI8833" s="276" t="s">
        <v>53672</v>
      </c>
      <c r="AJ8833" s="277">
        <v>395.93</v>
      </c>
      <c r="AL8833" s="246" t="s">
        <v>35264</v>
      </c>
      <c r="AM8833" s="247">
        <v>636343.62</v>
      </c>
      <c r="AO8833" s="226" t="s">
        <v>52963</v>
      </c>
      <c r="AP8833" s="227">
        <v>14082</v>
      </c>
      <c r="AR8833" s="207" t="s">
        <v>22962</v>
      </c>
      <c r="AS8833" s="208">
        <v>4612.6000000000004</v>
      </c>
      <c r="AT8833" s="93"/>
      <c r="AU8833" s="93"/>
      <c r="AV8833" s="93"/>
    </row>
    <row r="8834" spans="35:48" x14ac:dyDescent="0.55000000000000004">
      <c r="AI8834" s="276" t="s">
        <v>62223</v>
      </c>
      <c r="AJ8834" s="277">
        <v>7824.22</v>
      </c>
      <c r="AL8834" s="246" t="s">
        <v>63248</v>
      </c>
      <c r="AM8834" s="247">
        <v>38229.18</v>
      </c>
      <c r="AO8834" s="226" t="s">
        <v>52964</v>
      </c>
      <c r="AP8834" s="227">
        <v>1077.27</v>
      </c>
      <c r="AR8834" s="207" t="s">
        <v>22963</v>
      </c>
      <c r="AS8834" s="208">
        <v>1485</v>
      </c>
      <c r="AT8834" s="93"/>
      <c r="AU8834" s="93"/>
      <c r="AV8834" s="93"/>
    </row>
    <row r="8835" spans="35:48" x14ac:dyDescent="0.55000000000000004">
      <c r="AI8835" s="276" t="s">
        <v>68714</v>
      </c>
      <c r="AJ8835" s="277">
        <v>278.83</v>
      </c>
      <c r="AL8835" s="246" t="s">
        <v>53000</v>
      </c>
      <c r="AM8835" s="247">
        <v>10500</v>
      </c>
      <c r="AO8835" s="226" t="s">
        <v>52965</v>
      </c>
      <c r="AP8835" s="227">
        <v>2758.97</v>
      </c>
      <c r="AR8835" s="207" t="s">
        <v>22964</v>
      </c>
      <c r="AS8835" s="208">
        <v>1578.74</v>
      </c>
      <c r="AT8835" s="93"/>
      <c r="AU8835" s="93"/>
      <c r="AV8835" s="93"/>
    </row>
    <row r="8836" spans="35:48" x14ac:dyDescent="0.55000000000000004">
      <c r="AI8836" s="276" t="s">
        <v>68715</v>
      </c>
      <c r="AJ8836" s="277">
        <v>1324.66</v>
      </c>
      <c r="AL8836" s="246" t="s">
        <v>33829</v>
      </c>
      <c r="AM8836" s="247">
        <v>59616.81</v>
      </c>
      <c r="AO8836" s="226" t="s">
        <v>50123</v>
      </c>
      <c r="AP8836" s="227">
        <v>7548.33</v>
      </c>
      <c r="AR8836" s="207" t="s">
        <v>22965</v>
      </c>
      <c r="AS8836" s="208">
        <v>4424.9399999999996</v>
      </c>
      <c r="AT8836" s="93"/>
      <c r="AU8836" s="93"/>
      <c r="AV8836" s="93"/>
    </row>
    <row r="8837" spans="35:48" x14ac:dyDescent="0.55000000000000004">
      <c r="AI8837" s="276" t="s">
        <v>68716</v>
      </c>
      <c r="AJ8837" s="277">
        <v>2055.83</v>
      </c>
      <c r="AL8837" s="246" t="s">
        <v>48987</v>
      </c>
      <c r="AM8837" s="247">
        <v>36180.49</v>
      </c>
      <c r="AO8837" s="226" t="s">
        <v>52966</v>
      </c>
      <c r="AP8837" s="227">
        <v>4037.15</v>
      </c>
      <c r="AR8837" s="207" t="s">
        <v>22966</v>
      </c>
      <c r="AS8837" s="208">
        <v>2549.9699999999998</v>
      </c>
      <c r="AT8837" s="93"/>
      <c r="AU8837" s="93"/>
      <c r="AV8837" s="93"/>
    </row>
    <row r="8838" spans="35:48" x14ac:dyDescent="0.55000000000000004">
      <c r="AI8838" s="276" t="s">
        <v>60715</v>
      </c>
      <c r="AJ8838" s="277">
        <v>2678.88</v>
      </c>
      <c r="AL8838" s="246" t="s">
        <v>56301</v>
      </c>
      <c r="AM8838" s="247">
        <v>18042.57</v>
      </c>
      <c r="AO8838" s="226" t="s">
        <v>48980</v>
      </c>
      <c r="AP8838" s="227">
        <v>3008.18</v>
      </c>
      <c r="AR8838" s="207" t="s">
        <v>22967</v>
      </c>
      <c r="AS8838" s="208">
        <v>1055.5999999999999</v>
      </c>
      <c r="AT8838" s="93"/>
      <c r="AU8838" s="93"/>
      <c r="AV8838" s="93"/>
    </row>
    <row r="8839" spans="35:48" x14ac:dyDescent="0.55000000000000004">
      <c r="AI8839" s="276" t="s">
        <v>53674</v>
      </c>
      <c r="AJ8839" s="277">
        <v>357.05</v>
      </c>
      <c r="AL8839" s="246" t="s">
        <v>33830</v>
      </c>
      <c r="AM8839" s="247">
        <v>291074.08</v>
      </c>
      <c r="AO8839" s="226" t="s">
        <v>48981</v>
      </c>
      <c r="AP8839" s="227">
        <v>57988.89</v>
      </c>
      <c r="AR8839" s="207" t="s">
        <v>22968</v>
      </c>
      <c r="AS8839" s="208">
        <v>5225</v>
      </c>
      <c r="AT8839" s="93"/>
      <c r="AU8839" s="93"/>
      <c r="AV8839" s="93"/>
    </row>
    <row r="8840" spans="35:48" x14ac:dyDescent="0.55000000000000004">
      <c r="AI8840" s="276" t="s">
        <v>53675</v>
      </c>
      <c r="AJ8840" s="277">
        <v>647.15</v>
      </c>
      <c r="AL8840" s="246" t="s">
        <v>23348</v>
      </c>
      <c r="AM8840" s="247">
        <v>1281</v>
      </c>
      <c r="AO8840" s="226" t="s">
        <v>52967</v>
      </c>
      <c r="AP8840" s="227">
        <v>1105</v>
      </c>
      <c r="AR8840" s="207" t="s">
        <v>22969</v>
      </c>
      <c r="AS8840" s="208">
        <v>13131.7</v>
      </c>
      <c r="AT8840" s="93"/>
      <c r="AU8840" s="93"/>
      <c r="AV8840" s="93"/>
    </row>
    <row r="8841" spans="35:48" x14ac:dyDescent="0.55000000000000004">
      <c r="AI8841" s="276" t="s">
        <v>53676</v>
      </c>
      <c r="AJ8841" s="277">
        <v>58747.29</v>
      </c>
      <c r="AL8841" s="246" t="s">
        <v>35265</v>
      </c>
      <c r="AM8841" s="247">
        <v>2691.75</v>
      </c>
      <c r="AO8841" s="226" t="s">
        <v>48982</v>
      </c>
      <c r="AP8841" s="227">
        <v>47705</v>
      </c>
      <c r="AR8841" s="207" t="s">
        <v>22970</v>
      </c>
      <c r="AS8841" s="208">
        <v>7857.98</v>
      </c>
      <c r="AT8841" s="93"/>
      <c r="AU8841" s="93"/>
      <c r="AV8841" s="93"/>
    </row>
    <row r="8842" spans="35:48" x14ac:dyDescent="0.55000000000000004">
      <c r="AI8842" s="276" t="s">
        <v>62224</v>
      </c>
      <c r="AJ8842" s="277">
        <v>11271.29</v>
      </c>
      <c r="AL8842" s="246" t="s">
        <v>23349</v>
      </c>
      <c r="AM8842" s="247">
        <v>165049.81</v>
      </c>
      <c r="AO8842" s="226" t="s">
        <v>52968</v>
      </c>
      <c r="AP8842" s="227">
        <v>18114</v>
      </c>
      <c r="AR8842" s="207" t="s">
        <v>22971</v>
      </c>
      <c r="AS8842" s="208">
        <v>2424.17</v>
      </c>
      <c r="AT8842" s="93"/>
      <c r="AU8842" s="93"/>
      <c r="AV8842" s="93"/>
    </row>
    <row r="8843" spans="35:48" x14ac:dyDescent="0.55000000000000004">
      <c r="AI8843" s="276" t="s">
        <v>56550</v>
      </c>
      <c r="AJ8843" s="277">
        <v>8704</v>
      </c>
      <c r="AL8843" s="246" t="s">
        <v>53001</v>
      </c>
      <c r="AM8843" s="247">
        <v>2870.25</v>
      </c>
      <c r="AO8843" s="226" t="s">
        <v>39280</v>
      </c>
      <c r="AP8843" s="227">
        <v>1650.13</v>
      </c>
      <c r="AR8843" s="207" t="s">
        <v>22972</v>
      </c>
      <c r="AS8843" s="208">
        <v>447.23</v>
      </c>
      <c r="AT8843" s="93"/>
      <c r="AU8843" s="93"/>
      <c r="AV8843" s="93"/>
    </row>
    <row r="8844" spans="35:48" x14ac:dyDescent="0.55000000000000004">
      <c r="AI8844" s="276" t="s">
        <v>68717</v>
      </c>
      <c r="AJ8844" s="277">
        <v>2022.68</v>
      </c>
      <c r="AL8844" s="246" t="s">
        <v>23350</v>
      </c>
      <c r="AM8844" s="247">
        <v>35046.550000000003</v>
      </c>
      <c r="AO8844" s="226" t="s">
        <v>35255</v>
      </c>
      <c r="AP8844" s="227">
        <v>39168.36</v>
      </c>
      <c r="AR8844" s="207" t="s">
        <v>22973</v>
      </c>
      <c r="AS8844" s="208">
        <v>26760.6</v>
      </c>
      <c r="AT8844" s="93"/>
      <c r="AU8844" s="93"/>
      <c r="AV8844" s="93"/>
    </row>
    <row r="8845" spans="35:48" x14ac:dyDescent="0.55000000000000004">
      <c r="AI8845" s="276" t="s">
        <v>56551</v>
      </c>
      <c r="AJ8845" s="277">
        <v>355033.9</v>
      </c>
      <c r="AL8845" s="246" t="s">
        <v>23351</v>
      </c>
      <c r="AM8845" s="247">
        <v>787.51</v>
      </c>
      <c r="AO8845" s="226" t="s">
        <v>36445</v>
      </c>
      <c r="AP8845" s="227">
        <v>2778.74</v>
      </c>
      <c r="AR8845" s="207" t="s">
        <v>22974</v>
      </c>
      <c r="AS8845" s="208">
        <v>3872.6</v>
      </c>
      <c r="AT8845" s="93"/>
      <c r="AU8845" s="93"/>
      <c r="AV8845" s="93"/>
    </row>
    <row r="8846" spans="35:48" x14ac:dyDescent="0.55000000000000004">
      <c r="AI8846" s="276" t="s">
        <v>48241</v>
      </c>
      <c r="AJ8846" s="277">
        <v>27191.51</v>
      </c>
      <c r="AL8846" s="246" t="s">
        <v>64585</v>
      </c>
      <c r="AM8846" s="247">
        <v>61945.54</v>
      </c>
      <c r="AO8846" s="226" t="s">
        <v>35256</v>
      </c>
      <c r="AP8846" s="227">
        <v>12453.71</v>
      </c>
      <c r="AR8846" s="207" t="s">
        <v>22975</v>
      </c>
      <c r="AS8846" s="208">
        <v>10796.96</v>
      </c>
      <c r="AT8846" s="93"/>
      <c r="AU8846" s="93"/>
      <c r="AV8846" s="93"/>
    </row>
    <row r="8847" spans="35:48" x14ac:dyDescent="0.55000000000000004">
      <c r="AI8847" s="276" t="s">
        <v>48242</v>
      </c>
      <c r="AJ8847" s="277">
        <v>42528.01</v>
      </c>
      <c r="AL8847" s="246" t="s">
        <v>42683</v>
      </c>
      <c r="AM8847" s="247">
        <v>683360.01</v>
      </c>
      <c r="AO8847" s="226" t="s">
        <v>35257</v>
      </c>
      <c r="AP8847" s="227">
        <v>37809.279999999999</v>
      </c>
      <c r="AR8847" s="207" t="s">
        <v>22976</v>
      </c>
      <c r="AS8847" s="208">
        <v>60840</v>
      </c>
      <c r="AT8847" s="93"/>
      <c r="AU8847" s="93"/>
      <c r="AV8847" s="93"/>
    </row>
    <row r="8848" spans="35:48" x14ac:dyDescent="0.55000000000000004">
      <c r="AI8848" s="276" t="s">
        <v>47244</v>
      </c>
      <c r="AJ8848" s="277">
        <v>1288.68</v>
      </c>
      <c r="AL8848" s="246" t="s">
        <v>53002</v>
      </c>
      <c r="AM8848" s="247">
        <v>-844.44</v>
      </c>
      <c r="AO8848" s="226" t="s">
        <v>36446</v>
      </c>
      <c r="AP8848" s="227">
        <v>23639.919999999998</v>
      </c>
      <c r="AR8848" s="207" t="s">
        <v>22977</v>
      </c>
      <c r="AS8848" s="208">
        <v>36875.82</v>
      </c>
      <c r="AT8848" s="93"/>
      <c r="AU8848" s="93"/>
      <c r="AV8848" s="93"/>
    </row>
    <row r="8849" spans="35:48" x14ac:dyDescent="0.55000000000000004">
      <c r="AI8849" s="276" t="s">
        <v>68718</v>
      </c>
      <c r="AJ8849" s="277">
        <v>81533.97</v>
      </c>
      <c r="AL8849" s="246" t="s">
        <v>36454</v>
      </c>
      <c r="AM8849" s="247">
        <v>626932.57999999996</v>
      </c>
      <c r="AO8849" s="226" t="s">
        <v>36447</v>
      </c>
      <c r="AP8849" s="227">
        <v>67931.5</v>
      </c>
      <c r="AR8849" s="207" t="s">
        <v>22978</v>
      </c>
      <c r="AS8849" s="208">
        <v>124.29</v>
      </c>
      <c r="AT8849" s="93"/>
      <c r="AU8849" s="93"/>
      <c r="AV8849" s="93"/>
    </row>
    <row r="8850" spans="35:48" x14ac:dyDescent="0.55000000000000004">
      <c r="AI8850" s="276" t="s">
        <v>68719</v>
      </c>
      <c r="AJ8850" s="277">
        <v>6167.86</v>
      </c>
      <c r="AL8850" s="246" t="s">
        <v>47063</v>
      </c>
      <c r="AM8850" s="247">
        <v>368293.45</v>
      </c>
      <c r="AO8850" s="226" t="s">
        <v>52969</v>
      </c>
      <c r="AP8850" s="227">
        <v>191985.95</v>
      </c>
      <c r="AR8850" s="207" t="s">
        <v>22979</v>
      </c>
      <c r="AS8850" s="208">
        <v>8314.6299999999992</v>
      </c>
      <c r="AT8850" s="93"/>
      <c r="AU8850" s="93"/>
      <c r="AV8850" s="93"/>
    </row>
    <row r="8851" spans="35:48" x14ac:dyDescent="0.55000000000000004">
      <c r="AI8851" s="276" t="s">
        <v>68720</v>
      </c>
      <c r="AJ8851" s="277">
        <v>19180.580000000002</v>
      </c>
      <c r="AL8851" s="246" t="s">
        <v>58877</v>
      </c>
      <c r="AM8851" s="247">
        <v>88295.9</v>
      </c>
      <c r="AO8851" s="226" t="s">
        <v>33814</v>
      </c>
      <c r="AP8851" s="227">
        <v>127131.36</v>
      </c>
      <c r="AR8851" s="207" t="s">
        <v>22980</v>
      </c>
      <c r="AS8851" s="208">
        <v>5816</v>
      </c>
      <c r="AT8851" s="93"/>
      <c r="AU8851" s="93"/>
      <c r="AV8851" s="93"/>
    </row>
    <row r="8852" spans="35:48" x14ac:dyDescent="0.55000000000000004">
      <c r="AI8852" s="276" t="s">
        <v>63368</v>
      </c>
      <c r="AJ8852" s="277">
        <v>2000</v>
      </c>
      <c r="AL8852" s="246" t="s">
        <v>59132</v>
      </c>
      <c r="AM8852" s="247">
        <v>37634</v>
      </c>
      <c r="AO8852" s="226" t="s">
        <v>42672</v>
      </c>
      <c r="AP8852" s="227">
        <v>20170</v>
      </c>
      <c r="AR8852" s="207" t="s">
        <v>22981</v>
      </c>
      <c r="AS8852" s="208">
        <v>175576</v>
      </c>
      <c r="AT8852" s="93"/>
      <c r="AU8852" s="93"/>
      <c r="AV8852" s="93"/>
    </row>
    <row r="8853" spans="35:48" x14ac:dyDescent="0.55000000000000004">
      <c r="AI8853" s="276" t="s">
        <v>68721</v>
      </c>
      <c r="AJ8853" s="277">
        <v>4440.79</v>
      </c>
      <c r="AL8853" s="246" t="s">
        <v>58599</v>
      </c>
      <c r="AM8853" s="247">
        <v>9985.9</v>
      </c>
      <c r="AO8853" s="226" t="s">
        <v>52970</v>
      </c>
      <c r="AP8853" s="227">
        <v>-307.13</v>
      </c>
      <c r="AR8853" s="207" t="s">
        <v>13820</v>
      </c>
      <c r="AS8853" s="208">
        <v>50183.48</v>
      </c>
      <c r="AT8853" s="93"/>
      <c r="AU8853" s="93"/>
      <c r="AV8853" s="93"/>
    </row>
    <row r="8854" spans="35:48" x14ac:dyDescent="0.55000000000000004">
      <c r="AI8854" s="276" t="s">
        <v>64868</v>
      </c>
      <c r="AJ8854" s="277">
        <v>182708.63</v>
      </c>
      <c r="AL8854" s="246" t="s">
        <v>58600</v>
      </c>
      <c r="AM8854" s="247">
        <v>763.9</v>
      </c>
      <c r="AO8854" s="226" t="s">
        <v>36448</v>
      </c>
      <c r="AP8854" s="227">
        <v>236402.87</v>
      </c>
      <c r="AR8854" s="207" t="s">
        <v>22982</v>
      </c>
      <c r="AS8854" s="208">
        <v>6597.24</v>
      </c>
      <c r="AT8854" s="93"/>
      <c r="AU8854" s="93"/>
      <c r="AV8854" s="93"/>
    </row>
    <row r="8855" spans="35:48" x14ac:dyDescent="0.55000000000000004">
      <c r="AI8855" s="276" t="s">
        <v>68722</v>
      </c>
      <c r="AJ8855" s="277">
        <v>3750</v>
      </c>
      <c r="AL8855" s="246" t="s">
        <v>64586</v>
      </c>
      <c r="AM8855" s="247">
        <v>1052.51</v>
      </c>
      <c r="AO8855" s="226" t="s">
        <v>35258</v>
      </c>
      <c r="AP8855" s="227">
        <v>510370</v>
      </c>
      <c r="AR8855" s="207" t="s">
        <v>22983</v>
      </c>
      <c r="AS8855" s="208">
        <v>1058.22</v>
      </c>
      <c r="AT8855" s="93"/>
      <c r="AU8855" s="93"/>
      <c r="AV8855" s="93"/>
    </row>
    <row r="8856" spans="35:48" x14ac:dyDescent="0.55000000000000004">
      <c r="AI8856" s="276" t="s">
        <v>59434</v>
      </c>
      <c r="AJ8856" s="277">
        <v>317502</v>
      </c>
      <c r="AL8856" s="246" t="s">
        <v>56302</v>
      </c>
      <c r="AM8856" s="247">
        <v>56244.73</v>
      </c>
      <c r="AO8856" s="226" t="s">
        <v>52971</v>
      </c>
      <c r="AP8856" s="227">
        <v>150000</v>
      </c>
      <c r="AR8856" s="207" t="s">
        <v>13822</v>
      </c>
      <c r="AS8856" s="208">
        <v>4344.3500000000004</v>
      </c>
      <c r="AT8856" s="93"/>
      <c r="AU8856" s="93"/>
      <c r="AV8856" s="93"/>
    </row>
    <row r="8857" spans="35:48" x14ac:dyDescent="0.55000000000000004">
      <c r="AI8857" s="276" t="s">
        <v>70775</v>
      </c>
      <c r="AJ8857" s="277">
        <v>70000</v>
      </c>
      <c r="AL8857" s="246" t="s">
        <v>56303</v>
      </c>
      <c r="AM8857" s="247">
        <v>1218.4000000000001</v>
      </c>
      <c r="AO8857" s="226" t="s">
        <v>52972</v>
      </c>
      <c r="AP8857" s="227">
        <v>89454.41</v>
      </c>
      <c r="AR8857" s="207" t="s">
        <v>13823</v>
      </c>
      <c r="AS8857" s="208">
        <v>6692.35</v>
      </c>
      <c r="AT8857" s="93"/>
      <c r="AU8857" s="93"/>
      <c r="AV8857" s="93"/>
    </row>
    <row r="8858" spans="35:48" x14ac:dyDescent="0.55000000000000004">
      <c r="AI8858" s="276" t="s">
        <v>70098</v>
      </c>
      <c r="AJ8858" s="277">
        <v>2375</v>
      </c>
      <c r="AL8858" s="246" t="s">
        <v>56304</v>
      </c>
      <c r="AM8858" s="247">
        <v>1274.8</v>
      </c>
      <c r="AO8858" s="226" t="s">
        <v>52973</v>
      </c>
      <c r="AP8858" s="227">
        <v>6686.49</v>
      </c>
      <c r="AR8858" s="207" t="s">
        <v>22984</v>
      </c>
      <c r="AS8858" s="208">
        <v>4450.87</v>
      </c>
      <c r="AT8858" s="93"/>
      <c r="AU8858" s="93"/>
      <c r="AV8858" s="93"/>
    </row>
    <row r="8859" spans="35:48" x14ac:dyDescent="0.55000000000000004">
      <c r="AI8859" s="276" t="s">
        <v>70776</v>
      </c>
      <c r="AJ8859" s="277">
        <v>2125.4499999999998</v>
      </c>
      <c r="AL8859" s="246" t="s">
        <v>56305</v>
      </c>
      <c r="AM8859" s="247">
        <v>4493.5</v>
      </c>
      <c r="AO8859" s="226" t="s">
        <v>52974</v>
      </c>
      <c r="AP8859" s="227">
        <v>20694.04</v>
      </c>
      <c r="AR8859" s="207" t="s">
        <v>22985</v>
      </c>
      <c r="AS8859" s="208">
        <v>130</v>
      </c>
      <c r="AT8859" s="93"/>
      <c r="AU8859" s="93"/>
      <c r="AV8859" s="93"/>
    </row>
    <row r="8860" spans="35:48" x14ac:dyDescent="0.55000000000000004">
      <c r="AI8860" s="276" t="s">
        <v>68723</v>
      </c>
      <c r="AJ8860" s="277">
        <v>101833.38</v>
      </c>
      <c r="AL8860" s="246" t="s">
        <v>56306</v>
      </c>
      <c r="AM8860" s="247">
        <v>14283.04</v>
      </c>
      <c r="AO8860" s="226" t="s">
        <v>52975</v>
      </c>
      <c r="AP8860" s="227">
        <v>5901.06</v>
      </c>
      <c r="AR8860" s="207" t="s">
        <v>22986</v>
      </c>
      <c r="AS8860" s="208">
        <v>36342.49</v>
      </c>
      <c r="AT8860" s="93"/>
      <c r="AU8860" s="93"/>
      <c r="AV8860" s="93"/>
    </row>
    <row r="8861" spans="35:48" x14ac:dyDescent="0.55000000000000004">
      <c r="AI8861" s="276" t="s">
        <v>57828</v>
      </c>
      <c r="AJ8861" s="277">
        <v>250129.29</v>
      </c>
      <c r="AL8861" s="246" t="s">
        <v>57588</v>
      </c>
      <c r="AM8861" s="247">
        <v>915.11</v>
      </c>
      <c r="AO8861" s="226" t="s">
        <v>52976</v>
      </c>
      <c r="AP8861" s="227">
        <v>8762.4500000000007</v>
      </c>
      <c r="AR8861" s="207" t="s">
        <v>22987</v>
      </c>
      <c r="AS8861" s="208">
        <v>23631</v>
      </c>
      <c r="AT8861" s="93"/>
      <c r="AU8861" s="93"/>
      <c r="AV8861" s="93"/>
    </row>
    <row r="8862" spans="35:48" x14ac:dyDescent="0.55000000000000004">
      <c r="AI8862" s="276" t="s">
        <v>60718</v>
      </c>
      <c r="AJ8862" s="277">
        <v>33722.46</v>
      </c>
      <c r="AL8862" s="246" t="s">
        <v>64587</v>
      </c>
      <c r="AM8862" s="247">
        <v>7952.31</v>
      </c>
      <c r="AO8862" s="226" t="s">
        <v>52977</v>
      </c>
      <c r="AP8862" s="227">
        <v>641.99</v>
      </c>
      <c r="AR8862" s="207" t="s">
        <v>22988</v>
      </c>
      <c r="AS8862" s="208">
        <v>7919.46</v>
      </c>
      <c r="AT8862" s="93"/>
      <c r="AU8862" s="93"/>
      <c r="AV8862" s="93"/>
    </row>
    <row r="8863" spans="35:48" x14ac:dyDescent="0.55000000000000004">
      <c r="AI8863" s="276" t="s">
        <v>57829</v>
      </c>
      <c r="AJ8863" s="277">
        <v>20650.93</v>
      </c>
      <c r="AL8863" s="246" t="s">
        <v>56307</v>
      </c>
      <c r="AM8863" s="247">
        <v>2791.07</v>
      </c>
      <c r="AO8863" s="226" t="s">
        <v>52978</v>
      </c>
      <c r="AP8863" s="227">
        <v>2111.7600000000002</v>
      </c>
      <c r="AR8863" s="207" t="s">
        <v>22989</v>
      </c>
      <c r="AS8863" s="208">
        <v>2209.2800000000002</v>
      </c>
      <c r="AT8863" s="93"/>
      <c r="AU8863" s="93"/>
      <c r="AV8863" s="93"/>
    </row>
    <row r="8864" spans="35:48" x14ac:dyDescent="0.55000000000000004">
      <c r="AI8864" s="276" t="s">
        <v>57830</v>
      </c>
      <c r="AJ8864" s="277">
        <v>4430.3100000000004</v>
      </c>
      <c r="AL8864" s="246" t="s">
        <v>53003</v>
      </c>
      <c r="AM8864" s="247">
        <v>24293.86</v>
      </c>
      <c r="AO8864" s="226" t="s">
        <v>52979</v>
      </c>
      <c r="AP8864" s="227">
        <v>1120.8</v>
      </c>
      <c r="AR8864" s="207" t="s">
        <v>22990</v>
      </c>
      <c r="AS8864" s="208">
        <v>11606.24</v>
      </c>
      <c r="AT8864" s="93"/>
      <c r="AU8864" s="93"/>
      <c r="AV8864" s="93"/>
    </row>
    <row r="8865" spans="35:48" x14ac:dyDescent="0.55000000000000004">
      <c r="AI8865" s="276" t="s">
        <v>57831</v>
      </c>
      <c r="AJ8865" s="277">
        <v>11606.96</v>
      </c>
      <c r="AL8865" s="246" t="s">
        <v>53004</v>
      </c>
      <c r="AM8865" s="247">
        <v>2837.68</v>
      </c>
      <c r="AO8865" s="226" t="s">
        <v>45166</v>
      </c>
      <c r="AP8865" s="227">
        <v>181800</v>
      </c>
      <c r="AR8865" s="207" t="s">
        <v>22991</v>
      </c>
      <c r="AS8865" s="208">
        <v>78.31</v>
      </c>
      <c r="AT8865" s="93"/>
      <c r="AU8865" s="93"/>
      <c r="AV8865" s="93"/>
    </row>
    <row r="8866" spans="35:48" x14ac:dyDescent="0.55000000000000004">
      <c r="AI8866" s="276" t="s">
        <v>57832</v>
      </c>
      <c r="AJ8866" s="277">
        <v>1988.42</v>
      </c>
      <c r="AL8866" s="246" t="s">
        <v>53005</v>
      </c>
      <c r="AM8866" s="247">
        <v>2075.54</v>
      </c>
      <c r="AO8866" s="226" t="s">
        <v>45167</v>
      </c>
      <c r="AP8866" s="227">
        <v>13907.71</v>
      </c>
      <c r="AR8866" s="207" t="s">
        <v>22992</v>
      </c>
      <c r="AS8866" s="208">
        <v>757.29</v>
      </c>
      <c r="AT8866" s="93"/>
      <c r="AU8866" s="93"/>
      <c r="AV8866" s="93"/>
    </row>
    <row r="8867" spans="35:48" x14ac:dyDescent="0.55000000000000004">
      <c r="AI8867" s="276" t="s">
        <v>69797</v>
      </c>
      <c r="AJ8867" s="277">
        <v>5128</v>
      </c>
      <c r="AL8867" s="246" t="s">
        <v>53006</v>
      </c>
      <c r="AM8867" s="247">
        <v>6126.97</v>
      </c>
      <c r="AO8867" s="226" t="s">
        <v>52980</v>
      </c>
      <c r="AP8867" s="227">
        <v>501</v>
      </c>
      <c r="AR8867" s="207" t="s">
        <v>22993</v>
      </c>
      <c r="AS8867" s="208">
        <v>145.47</v>
      </c>
      <c r="AT8867" s="93"/>
      <c r="AU8867" s="93"/>
      <c r="AV8867" s="93"/>
    </row>
    <row r="8868" spans="35:48" x14ac:dyDescent="0.55000000000000004">
      <c r="AI8868" s="276" t="s">
        <v>69798</v>
      </c>
      <c r="AJ8868" s="277">
        <v>1487</v>
      </c>
      <c r="AL8868" s="246" t="s">
        <v>48988</v>
      </c>
      <c r="AM8868" s="247">
        <v>1600</v>
      </c>
      <c r="AO8868" s="226" t="s">
        <v>42673</v>
      </c>
      <c r="AP8868" s="227">
        <v>621072.65</v>
      </c>
      <c r="AR8868" s="207" t="s">
        <v>22994</v>
      </c>
      <c r="AS8868" s="208">
        <v>815</v>
      </c>
      <c r="AT8868" s="93"/>
      <c r="AU8868" s="93"/>
      <c r="AV8868" s="93"/>
    </row>
    <row r="8869" spans="35:48" x14ac:dyDescent="0.55000000000000004">
      <c r="AI8869" s="276" t="s">
        <v>68724</v>
      </c>
      <c r="AJ8869" s="277">
        <v>36025</v>
      </c>
      <c r="AL8869" s="246" t="s">
        <v>59694</v>
      </c>
      <c r="AM8869" s="247">
        <v>48</v>
      </c>
      <c r="AO8869" s="226" t="s">
        <v>42674</v>
      </c>
      <c r="AP8869" s="227">
        <v>47512.68</v>
      </c>
      <c r="AR8869" s="207" t="s">
        <v>22995</v>
      </c>
      <c r="AS8869" s="208">
        <v>1800.18</v>
      </c>
      <c r="AT8869" s="93"/>
      <c r="AU8869" s="93"/>
      <c r="AV8869" s="93"/>
    </row>
    <row r="8870" spans="35:48" x14ac:dyDescent="0.55000000000000004">
      <c r="AI8870" s="276" t="s">
        <v>68725</v>
      </c>
      <c r="AJ8870" s="277">
        <v>40000</v>
      </c>
      <c r="AL8870" s="246" t="s">
        <v>64588</v>
      </c>
      <c r="AM8870" s="247">
        <v>4643.6499999999996</v>
      </c>
      <c r="AO8870" s="226" t="s">
        <v>45168</v>
      </c>
      <c r="AP8870" s="227">
        <v>360</v>
      </c>
      <c r="AR8870" s="207" t="s">
        <v>22996</v>
      </c>
      <c r="AS8870" s="208">
        <v>4924.82</v>
      </c>
      <c r="AT8870" s="93"/>
      <c r="AU8870" s="93"/>
      <c r="AV8870" s="93"/>
    </row>
    <row r="8871" spans="35:48" x14ac:dyDescent="0.55000000000000004">
      <c r="AI8871" s="276" t="s">
        <v>57836</v>
      </c>
      <c r="AJ8871" s="277">
        <v>3329.59</v>
      </c>
      <c r="AL8871" s="246" t="s">
        <v>56308</v>
      </c>
      <c r="AM8871" s="247">
        <v>8618.43</v>
      </c>
      <c r="AO8871" s="226" t="s">
        <v>23191</v>
      </c>
      <c r="AP8871" s="227">
        <v>55360</v>
      </c>
      <c r="AR8871" s="207" t="s">
        <v>22997</v>
      </c>
      <c r="AS8871" s="208">
        <v>42.65</v>
      </c>
      <c r="AT8871" s="93"/>
      <c r="AU8871" s="93"/>
      <c r="AV8871" s="93"/>
    </row>
    <row r="8872" spans="35:48" x14ac:dyDescent="0.55000000000000004">
      <c r="AI8872" s="276" t="s">
        <v>57837</v>
      </c>
      <c r="AJ8872" s="277">
        <v>254.7</v>
      </c>
      <c r="AL8872" s="246" t="s">
        <v>50139</v>
      </c>
      <c r="AM8872" s="247">
        <v>1070.04</v>
      </c>
      <c r="AO8872" s="226" t="s">
        <v>23194</v>
      </c>
      <c r="AP8872" s="227">
        <v>124560.45</v>
      </c>
      <c r="AR8872" s="207" t="s">
        <v>22998</v>
      </c>
      <c r="AS8872" s="208">
        <v>25.88</v>
      </c>
      <c r="AT8872" s="93"/>
      <c r="AU8872" s="93"/>
      <c r="AV8872" s="93"/>
    </row>
    <row r="8873" spans="35:48" x14ac:dyDescent="0.55000000000000004">
      <c r="AI8873" s="276" t="s">
        <v>57838</v>
      </c>
      <c r="AJ8873" s="277">
        <v>763.81</v>
      </c>
      <c r="AL8873" s="246" t="s">
        <v>63573</v>
      </c>
      <c r="AM8873" s="247">
        <v>2357.23</v>
      </c>
      <c r="AO8873" s="226" t="s">
        <v>23195</v>
      </c>
      <c r="AP8873" s="227">
        <v>1400</v>
      </c>
      <c r="AR8873" s="207" t="s">
        <v>22999</v>
      </c>
      <c r="AS8873" s="208">
        <v>2003.26</v>
      </c>
      <c r="AT8873" s="93"/>
      <c r="AU8873" s="93"/>
      <c r="AV8873" s="93"/>
    </row>
    <row r="8874" spans="35:48" x14ac:dyDescent="0.55000000000000004">
      <c r="AI8874" s="276" t="s">
        <v>53690</v>
      </c>
      <c r="AJ8874" s="277">
        <v>579.69000000000005</v>
      </c>
      <c r="AL8874" s="246" t="s">
        <v>53008</v>
      </c>
      <c r="AM8874" s="247">
        <v>1664.23</v>
      </c>
      <c r="AO8874" s="226" t="s">
        <v>23196</v>
      </c>
      <c r="AP8874" s="227">
        <v>481.73</v>
      </c>
      <c r="AR8874" s="207" t="s">
        <v>23000</v>
      </c>
      <c r="AS8874" s="208">
        <v>98681.61</v>
      </c>
      <c r="AT8874" s="93"/>
      <c r="AU8874" s="93"/>
      <c r="AV8874" s="93"/>
    </row>
    <row r="8875" spans="35:48" x14ac:dyDescent="0.55000000000000004">
      <c r="AI8875" s="276" t="s">
        <v>55385</v>
      </c>
      <c r="AJ8875" s="277">
        <v>892382.63</v>
      </c>
      <c r="AL8875" s="246" t="s">
        <v>40422</v>
      </c>
      <c r="AM8875" s="247">
        <v>301460.61</v>
      </c>
      <c r="AO8875" s="226" t="s">
        <v>42675</v>
      </c>
      <c r="AP8875" s="227">
        <v>2838.65</v>
      </c>
      <c r="AR8875" s="207" t="s">
        <v>23001</v>
      </c>
      <c r="AS8875" s="208">
        <v>22817</v>
      </c>
      <c r="AT8875" s="93"/>
      <c r="AU8875" s="93"/>
      <c r="AV8875" s="93"/>
    </row>
    <row r="8876" spans="35:48" x14ac:dyDescent="0.55000000000000004">
      <c r="AI8876" s="276" t="s">
        <v>57839</v>
      </c>
      <c r="AJ8876" s="277">
        <v>2242.59</v>
      </c>
      <c r="AL8876" s="246" t="s">
        <v>58601</v>
      </c>
      <c r="AM8876" s="247">
        <v>116832.3</v>
      </c>
      <c r="AO8876" s="226" t="s">
        <v>23197</v>
      </c>
      <c r="AP8876" s="227">
        <v>1873.25</v>
      </c>
      <c r="AR8876" s="207" t="s">
        <v>23002</v>
      </c>
      <c r="AS8876" s="208">
        <v>103895</v>
      </c>
      <c r="AT8876" s="93"/>
      <c r="AU8876" s="93"/>
      <c r="AV8876" s="93"/>
    </row>
    <row r="8877" spans="35:48" x14ac:dyDescent="0.55000000000000004">
      <c r="AI8877" s="276" t="s">
        <v>53692</v>
      </c>
      <c r="AJ8877" s="277">
        <v>846040.69</v>
      </c>
      <c r="AL8877" s="246" t="s">
        <v>40423</v>
      </c>
      <c r="AM8877" s="247">
        <v>29477.360000000001</v>
      </c>
      <c r="AO8877" s="226" t="s">
        <v>23198</v>
      </c>
      <c r="AP8877" s="227">
        <v>13028.63</v>
      </c>
      <c r="AR8877" s="207" t="s">
        <v>23003</v>
      </c>
      <c r="AS8877" s="208">
        <v>10778.46</v>
      </c>
      <c r="AT8877" s="93"/>
      <c r="AU8877" s="93"/>
      <c r="AV8877" s="93"/>
    </row>
    <row r="8878" spans="35:48" x14ac:dyDescent="0.55000000000000004">
      <c r="AI8878" s="276" t="s">
        <v>56553</v>
      </c>
      <c r="AJ8878" s="277">
        <v>379344.02</v>
      </c>
      <c r="AL8878" s="246" t="s">
        <v>59695</v>
      </c>
      <c r="AM8878" s="247">
        <v>170989.75</v>
      </c>
      <c r="AO8878" s="226" t="s">
        <v>23199</v>
      </c>
      <c r="AP8878" s="227">
        <v>41761.11</v>
      </c>
      <c r="AR8878" s="207" t="s">
        <v>23004</v>
      </c>
      <c r="AS8878" s="208">
        <v>1612.91</v>
      </c>
      <c r="AT8878" s="93"/>
      <c r="AU8878" s="93"/>
      <c r="AV8878" s="93"/>
    </row>
    <row r="8879" spans="35:48" x14ac:dyDescent="0.55000000000000004">
      <c r="AI8879" s="276" t="s">
        <v>55386</v>
      </c>
      <c r="AJ8879" s="277">
        <v>401840.7</v>
      </c>
      <c r="AL8879" s="246" t="s">
        <v>57589</v>
      </c>
      <c r="AM8879" s="247">
        <v>18744</v>
      </c>
      <c r="AO8879" s="226" t="s">
        <v>23200</v>
      </c>
      <c r="AP8879" s="227">
        <v>36456.58</v>
      </c>
      <c r="AR8879" s="207" t="s">
        <v>23005</v>
      </c>
      <c r="AS8879" s="208">
        <v>509.34</v>
      </c>
      <c r="AT8879" s="93"/>
      <c r="AU8879" s="93"/>
      <c r="AV8879" s="93"/>
    </row>
    <row r="8880" spans="35:48" x14ac:dyDescent="0.55000000000000004">
      <c r="AI8880" s="276" t="s">
        <v>55388</v>
      </c>
      <c r="AJ8880" s="277">
        <v>69369.649999999994</v>
      </c>
      <c r="AL8880" s="246" t="s">
        <v>39281</v>
      </c>
      <c r="AM8880" s="247">
        <v>102596.81</v>
      </c>
      <c r="AO8880" s="226" t="s">
        <v>23201</v>
      </c>
      <c r="AP8880" s="227">
        <v>14753.98</v>
      </c>
      <c r="AR8880" s="207" t="s">
        <v>23006</v>
      </c>
      <c r="AS8880" s="208">
        <v>1267.74</v>
      </c>
      <c r="AT8880" s="93"/>
      <c r="AU8880" s="93"/>
      <c r="AV8880" s="93"/>
    </row>
    <row r="8881" spans="35:48" x14ac:dyDescent="0.55000000000000004">
      <c r="AI8881" s="276" t="s">
        <v>55389</v>
      </c>
      <c r="AJ8881" s="277">
        <v>103759.25</v>
      </c>
      <c r="AL8881" s="246" t="s">
        <v>39282</v>
      </c>
      <c r="AM8881" s="247">
        <v>91741.68</v>
      </c>
      <c r="AO8881" s="226" t="s">
        <v>23202</v>
      </c>
      <c r="AP8881" s="227">
        <v>55798.73</v>
      </c>
      <c r="AR8881" s="207" t="s">
        <v>23007</v>
      </c>
      <c r="AS8881" s="208">
        <v>208.96</v>
      </c>
      <c r="AT8881" s="93"/>
      <c r="AU8881" s="93"/>
      <c r="AV8881" s="93"/>
    </row>
    <row r="8882" spans="35:48" x14ac:dyDescent="0.55000000000000004">
      <c r="AI8882" s="276" t="s">
        <v>56554</v>
      </c>
      <c r="AJ8882" s="277">
        <v>30681.67</v>
      </c>
      <c r="AL8882" s="246" t="s">
        <v>48989</v>
      </c>
      <c r="AM8882" s="247">
        <v>50930.23</v>
      </c>
      <c r="AO8882" s="226" t="s">
        <v>23203</v>
      </c>
      <c r="AP8882" s="227">
        <v>33814.94</v>
      </c>
      <c r="AR8882" s="207" t="s">
        <v>23008</v>
      </c>
      <c r="AS8882" s="208">
        <v>84183.43</v>
      </c>
      <c r="AT8882" s="93"/>
      <c r="AU8882" s="93"/>
      <c r="AV8882" s="93"/>
    </row>
    <row r="8883" spans="35:48" x14ac:dyDescent="0.55000000000000004">
      <c r="AI8883" s="276" t="s">
        <v>57841</v>
      </c>
      <c r="AJ8883" s="277">
        <v>9716.2099999999991</v>
      </c>
      <c r="AL8883" s="246" t="s">
        <v>40424</v>
      </c>
      <c r="AM8883" s="247">
        <v>9163</v>
      </c>
      <c r="AO8883" s="226" t="s">
        <v>23205</v>
      </c>
      <c r="AP8883" s="227">
        <v>74071.39</v>
      </c>
      <c r="AR8883" s="207" t="s">
        <v>23009</v>
      </c>
      <c r="AS8883" s="208">
        <v>122.1</v>
      </c>
      <c r="AT8883" s="93"/>
      <c r="AU8883" s="93"/>
      <c r="AV8883" s="93"/>
    </row>
    <row r="8884" spans="35:48" x14ac:dyDescent="0.55000000000000004">
      <c r="AI8884" s="276" t="s">
        <v>64873</v>
      </c>
      <c r="AJ8884" s="277">
        <v>1149.3699999999999</v>
      </c>
      <c r="AL8884" s="246" t="s">
        <v>39283</v>
      </c>
      <c r="AM8884" s="247">
        <v>24453.68</v>
      </c>
      <c r="AO8884" s="226" t="s">
        <v>50124</v>
      </c>
      <c r="AP8884" s="227">
        <v>-5244.36</v>
      </c>
      <c r="AR8884" s="207" t="s">
        <v>23010</v>
      </c>
      <c r="AS8884" s="208">
        <v>101030.66</v>
      </c>
      <c r="AT8884" s="93"/>
      <c r="AU8884" s="93"/>
      <c r="AV8884" s="93"/>
    </row>
    <row r="8885" spans="35:48" x14ac:dyDescent="0.55000000000000004">
      <c r="AI8885" s="276" t="s">
        <v>55390</v>
      </c>
      <c r="AJ8885" s="277">
        <v>19881.04</v>
      </c>
      <c r="AL8885" s="246" t="s">
        <v>60590</v>
      </c>
      <c r="AM8885" s="247">
        <v>1869.57</v>
      </c>
      <c r="AO8885" s="226" t="s">
        <v>52981</v>
      </c>
      <c r="AP8885" s="227">
        <v>15983.67</v>
      </c>
      <c r="AR8885" s="207" t="s">
        <v>23011</v>
      </c>
      <c r="AS8885" s="208">
        <v>274500</v>
      </c>
      <c r="AT8885" s="93"/>
      <c r="AU8885" s="93"/>
      <c r="AV8885" s="93"/>
    </row>
    <row r="8886" spans="35:48" x14ac:dyDescent="0.55000000000000004">
      <c r="AI8886" s="276" t="s">
        <v>55391</v>
      </c>
      <c r="AJ8886" s="277">
        <v>314.33999999999997</v>
      </c>
      <c r="AL8886" s="246" t="s">
        <v>60591</v>
      </c>
      <c r="AM8886" s="247">
        <v>2151.13</v>
      </c>
      <c r="AO8886" s="226" t="s">
        <v>23207</v>
      </c>
      <c r="AP8886" s="227">
        <v>66432.490000000005</v>
      </c>
      <c r="AR8886" s="207" t="s">
        <v>23012</v>
      </c>
      <c r="AS8886" s="208">
        <v>20368.96</v>
      </c>
      <c r="AT8886" s="93"/>
      <c r="AU8886" s="93"/>
      <c r="AV8886" s="93"/>
    </row>
    <row r="8887" spans="35:48" x14ac:dyDescent="0.55000000000000004">
      <c r="AI8887" s="276" t="s">
        <v>42908</v>
      </c>
      <c r="AJ8887" s="277">
        <v>10050</v>
      </c>
      <c r="AL8887" s="246" t="s">
        <v>56309</v>
      </c>
      <c r="AM8887" s="247">
        <v>8235.2000000000007</v>
      </c>
      <c r="AO8887" s="226" t="s">
        <v>40415</v>
      </c>
      <c r="AP8887" s="227">
        <v>2675</v>
      </c>
      <c r="AR8887" s="207" t="s">
        <v>23013</v>
      </c>
      <c r="AS8887" s="208">
        <v>37842.49</v>
      </c>
      <c r="AT8887" s="93"/>
      <c r="AU8887" s="93"/>
      <c r="AV8887" s="93"/>
    </row>
    <row r="8888" spans="35:48" x14ac:dyDescent="0.55000000000000004">
      <c r="AI8888" s="276" t="s">
        <v>55393</v>
      </c>
      <c r="AJ8888" s="277">
        <v>367385.84</v>
      </c>
      <c r="AL8888" s="246" t="s">
        <v>40425</v>
      </c>
      <c r="AM8888" s="247">
        <v>399556.38</v>
      </c>
      <c r="AO8888" s="226" t="s">
        <v>23208</v>
      </c>
      <c r="AP8888" s="227">
        <v>5197.99</v>
      </c>
      <c r="AR8888" s="207" t="s">
        <v>23014</v>
      </c>
      <c r="AS8888" s="208">
        <v>84138.99</v>
      </c>
      <c r="AT8888" s="93"/>
      <c r="AU8888" s="93"/>
      <c r="AV8888" s="93"/>
    </row>
    <row r="8889" spans="35:48" x14ac:dyDescent="0.55000000000000004">
      <c r="AI8889" s="276" t="s">
        <v>56555</v>
      </c>
      <c r="AJ8889" s="277">
        <v>2277.85</v>
      </c>
      <c r="AL8889" s="246" t="s">
        <v>50140</v>
      </c>
      <c r="AM8889" s="247">
        <v>4500</v>
      </c>
      <c r="AO8889" s="226" t="s">
        <v>35261</v>
      </c>
      <c r="AP8889" s="227">
        <v>11293.56</v>
      </c>
      <c r="AR8889" s="207" t="s">
        <v>23015</v>
      </c>
      <c r="AS8889" s="208">
        <v>-521.96</v>
      </c>
      <c r="AT8889" s="93"/>
      <c r="AU8889" s="93"/>
      <c r="AV8889" s="93"/>
    </row>
    <row r="8890" spans="35:48" x14ac:dyDescent="0.55000000000000004">
      <c r="AI8890" s="276" t="s">
        <v>58671</v>
      </c>
      <c r="AJ8890" s="277">
        <v>6454.06</v>
      </c>
      <c r="AL8890" s="246" t="s">
        <v>50141</v>
      </c>
      <c r="AM8890" s="247">
        <v>2658.6</v>
      </c>
      <c r="AO8890" s="226" t="s">
        <v>23209</v>
      </c>
      <c r="AP8890" s="227">
        <v>2548.1</v>
      </c>
      <c r="AR8890" s="207" t="s">
        <v>23016</v>
      </c>
      <c r="AS8890" s="208">
        <v>53300.480000000003</v>
      </c>
      <c r="AT8890" s="93"/>
      <c r="AU8890" s="93"/>
      <c r="AV8890" s="93"/>
    </row>
    <row r="8891" spans="35:48" x14ac:dyDescent="0.55000000000000004">
      <c r="AI8891" s="276" t="s">
        <v>62227</v>
      </c>
      <c r="AJ8891" s="277">
        <v>1224.48</v>
      </c>
      <c r="AL8891" s="246" t="s">
        <v>53009</v>
      </c>
      <c r="AM8891" s="247">
        <v>2147.7199999999998</v>
      </c>
      <c r="AO8891" s="226" t="s">
        <v>50125</v>
      </c>
      <c r="AP8891" s="227">
        <v>28665.360000000001</v>
      </c>
      <c r="AR8891" s="207" t="s">
        <v>23017</v>
      </c>
      <c r="AS8891" s="208">
        <v>47.07</v>
      </c>
      <c r="AT8891" s="93"/>
      <c r="AU8891" s="93"/>
      <c r="AV8891" s="93"/>
    </row>
    <row r="8892" spans="35:48" x14ac:dyDescent="0.55000000000000004">
      <c r="AI8892" s="276" t="s">
        <v>55394</v>
      </c>
      <c r="AJ8892" s="277">
        <v>59843</v>
      </c>
      <c r="AL8892" s="246" t="s">
        <v>50142</v>
      </c>
      <c r="AM8892" s="247">
        <v>82476.36</v>
      </c>
      <c r="AO8892" s="226" t="s">
        <v>50126</v>
      </c>
      <c r="AP8892" s="227">
        <v>221.42</v>
      </c>
      <c r="AR8892" s="207" t="s">
        <v>23018</v>
      </c>
      <c r="AS8892" s="208">
        <v>54854.67</v>
      </c>
      <c r="AT8892" s="93"/>
      <c r="AU8892" s="93"/>
      <c r="AV8892" s="93"/>
    </row>
    <row r="8893" spans="35:48" x14ac:dyDescent="0.55000000000000004">
      <c r="AI8893" s="276" t="s">
        <v>55395</v>
      </c>
      <c r="AJ8893" s="277">
        <v>278721.06</v>
      </c>
      <c r="AL8893" s="246" t="s">
        <v>42685</v>
      </c>
      <c r="AM8893" s="247">
        <v>2187.96</v>
      </c>
      <c r="AO8893" s="226" t="s">
        <v>50127</v>
      </c>
      <c r="AP8893" s="227">
        <v>2033.46</v>
      </c>
      <c r="AR8893" s="207" t="s">
        <v>13824</v>
      </c>
      <c r="AS8893" s="208">
        <v>22938.99</v>
      </c>
      <c r="AT8893" s="93"/>
      <c r="AU8893" s="93"/>
      <c r="AV8893" s="93"/>
    </row>
    <row r="8894" spans="35:48" x14ac:dyDescent="0.55000000000000004">
      <c r="AI8894" s="276" t="s">
        <v>55396</v>
      </c>
      <c r="AJ8894" s="277">
        <v>10148.85</v>
      </c>
      <c r="AL8894" s="246" t="s">
        <v>39284</v>
      </c>
      <c r="AM8894" s="247">
        <v>107118.6</v>
      </c>
      <c r="AO8894" s="226" t="s">
        <v>50128</v>
      </c>
      <c r="AP8894" s="227">
        <v>6629.82</v>
      </c>
      <c r="AR8894" s="207" t="s">
        <v>13825</v>
      </c>
      <c r="AS8894" s="208">
        <v>141589.75</v>
      </c>
      <c r="AT8894" s="93"/>
      <c r="AU8894" s="93"/>
      <c r="AV8894" s="93"/>
    </row>
    <row r="8895" spans="35:48" x14ac:dyDescent="0.55000000000000004">
      <c r="AI8895" s="276" t="s">
        <v>42909</v>
      </c>
      <c r="AJ8895" s="277">
        <v>254642.12</v>
      </c>
      <c r="AL8895" s="246" t="s">
        <v>39285</v>
      </c>
      <c r="AM8895" s="247">
        <v>183932.02</v>
      </c>
      <c r="AO8895" s="226" t="s">
        <v>50129</v>
      </c>
      <c r="AP8895" s="227">
        <v>7018.92</v>
      </c>
      <c r="AR8895" s="207" t="s">
        <v>23019</v>
      </c>
      <c r="AS8895" s="208">
        <v>90284.95</v>
      </c>
      <c r="AT8895" s="93"/>
      <c r="AU8895" s="93"/>
      <c r="AV8895" s="93"/>
    </row>
    <row r="8896" spans="35:48" x14ac:dyDescent="0.55000000000000004">
      <c r="AI8896" s="276" t="s">
        <v>48244</v>
      </c>
      <c r="AJ8896" s="277">
        <v>815159.84</v>
      </c>
      <c r="AL8896" s="246" t="s">
        <v>39286</v>
      </c>
      <c r="AM8896" s="247">
        <v>63556.72</v>
      </c>
      <c r="AO8896" s="226" t="s">
        <v>52982</v>
      </c>
      <c r="AP8896" s="227">
        <v>1534.06</v>
      </c>
      <c r="AR8896" s="207" t="s">
        <v>23020</v>
      </c>
      <c r="AS8896" s="208">
        <v>5300.56</v>
      </c>
      <c r="AT8896" s="93"/>
      <c r="AU8896" s="93"/>
      <c r="AV8896" s="93"/>
    </row>
    <row r="8897" spans="35:48" x14ac:dyDescent="0.55000000000000004">
      <c r="AI8897" s="276" t="s">
        <v>55397</v>
      </c>
      <c r="AJ8897" s="277">
        <v>457487.59</v>
      </c>
      <c r="AL8897" s="246" t="s">
        <v>59421</v>
      </c>
      <c r="AM8897" s="247">
        <v>12803.64</v>
      </c>
      <c r="AO8897" s="226" t="s">
        <v>33817</v>
      </c>
      <c r="AP8897" s="227">
        <v>20833</v>
      </c>
      <c r="AR8897" s="207" t="s">
        <v>23021</v>
      </c>
      <c r="AS8897" s="208">
        <v>89334.09</v>
      </c>
      <c r="AT8897" s="93"/>
      <c r="AU8897" s="93"/>
      <c r="AV8897" s="93"/>
    </row>
    <row r="8898" spans="35:48" x14ac:dyDescent="0.55000000000000004">
      <c r="AI8898" s="276" t="s">
        <v>57842</v>
      </c>
      <c r="AJ8898" s="277">
        <v>64892.04</v>
      </c>
      <c r="AL8898" s="246" t="s">
        <v>36455</v>
      </c>
      <c r="AM8898" s="247">
        <v>122798.89</v>
      </c>
      <c r="AO8898" s="226" t="s">
        <v>23210</v>
      </c>
      <c r="AP8898" s="227">
        <v>350292.58</v>
      </c>
      <c r="AR8898" s="207" t="s">
        <v>23022</v>
      </c>
      <c r="AS8898" s="208">
        <v>17172.55</v>
      </c>
      <c r="AT8898" s="93"/>
      <c r="AU8898" s="93"/>
      <c r="AV8898" s="93"/>
    </row>
    <row r="8899" spans="35:48" x14ac:dyDescent="0.55000000000000004">
      <c r="AI8899" s="276" t="s">
        <v>53695</v>
      </c>
      <c r="AJ8899" s="277">
        <v>909682.22</v>
      </c>
      <c r="AL8899" s="246" t="s">
        <v>56310</v>
      </c>
      <c r="AM8899" s="247">
        <v>10418.049999999999</v>
      </c>
      <c r="AO8899" s="226" t="s">
        <v>45169</v>
      </c>
      <c r="AP8899" s="227">
        <v>81</v>
      </c>
      <c r="AR8899" s="207" t="s">
        <v>23023</v>
      </c>
      <c r="AS8899" s="208">
        <v>-3</v>
      </c>
      <c r="AT8899" s="93"/>
      <c r="AU8899" s="93"/>
      <c r="AV8899" s="93"/>
    </row>
    <row r="8900" spans="35:48" x14ac:dyDescent="0.55000000000000004">
      <c r="AI8900" s="276" t="s">
        <v>68726</v>
      </c>
      <c r="AJ8900" s="277">
        <v>41809.94</v>
      </c>
      <c r="AL8900" s="246" t="s">
        <v>64589</v>
      </c>
      <c r="AM8900" s="247">
        <v>261085.25</v>
      </c>
      <c r="AO8900" s="226" t="s">
        <v>23211</v>
      </c>
      <c r="AP8900" s="227">
        <v>38314.83</v>
      </c>
      <c r="AR8900" s="207" t="s">
        <v>23024</v>
      </c>
      <c r="AS8900" s="208">
        <v>31043</v>
      </c>
      <c r="AT8900" s="93"/>
      <c r="AU8900" s="93"/>
      <c r="AV8900" s="93"/>
    </row>
    <row r="8901" spans="35:48" x14ac:dyDescent="0.55000000000000004">
      <c r="AI8901" s="276" t="s">
        <v>68727</v>
      </c>
      <c r="AJ8901" s="277">
        <v>1696553.13</v>
      </c>
      <c r="AL8901" s="246" t="s">
        <v>36456</v>
      </c>
      <c r="AM8901" s="247">
        <v>118523.32</v>
      </c>
      <c r="AO8901" s="226" t="s">
        <v>23212</v>
      </c>
      <c r="AP8901" s="227">
        <v>176.85</v>
      </c>
      <c r="AR8901" s="207" t="s">
        <v>23025</v>
      </c>
      <c r="AS8901" s="208">
        <v>794</v>
      </c>
      <c r="AT8901" s="93"/>
      <c r="AU8901" s="93"/>
      <c r="AV8901" s="93"/>
    </row>
    <row r="8902" spans="35:48" x14ac:dyDescent="0.55000000000000004">
      <c r="AI8902" s="276" t="s">
        <v>70099</v>
      </c>
      <c r="AJ8902" s="277">
        <v>-73</v>
      </c>
      <c r="AL8902" s="246" t="s">
        <v>64590</v>
      </c>
      <c r="AM8902" s="247">
        <v>438691.42</v>
      </c>
      <c r="AO8902" s="226" t="s">
        <v>42676</v>
      </c>
      <c r="AP8902" s="227">
        <v>340</v>
      </c>
      <c r="AR8902" s="207" t="s">
        <v>23026</v>
      </c>
      <c r="AS8902" s="208">
        <v>17578</v>
      </c>
      <c r="AT8902" s="93"/>
      <c r="AU8902" s="93"/>
      <c r="AV8902" s="93"/>
    </row>
    <row r="8903" spans="35:48" x14ac:dyDescent="0.55000000000000004">
      <c r="AI8903" s="276" t="s">
        <v>68728</v>
      </c>
      <c r="AJ8903" s="277">
        <v>8196.0300000000007</v>
      </c>
      <c r="AL8903" s="246" t="s">
        <v>35267</v>
      </c>
      <c r="AM8903" s="247">
        <v>204664.04</v>
      </c>
      <c r="AO8903" s="226" t="s">
        <v>23213</v>
      </c>
      <c r="AP8903" s="227">
        <v>133.44999999999999</v>
      </c>
      <c r="AR8903" s="207" t="s">
        <v>23027</v>
      </c>
      <c r="AS8903" s="208">
        <v>13873.2</v>
      </c>
      <c r="AT8903" s="93"/>
      <c r="AU8903" s="93"/>
      <c r="AV8903" s="93"/>
    </row>
    <row r="8904" spans="35:48" x14ac:dyDescent="0.55000000000000004">
      <c r="AI8904" s="276" t="s">
        <v>68729</v>
      </c>
      <c r="AJ8904" s="277">
        <v>6322.94</v>
      </c>
      <c r="AL8904" s="246" t="s">
        <v>48990</v>
      </c>
      <c r="AM8904" s="247">
        <v>1152.78</v>
      </c>
      <c r="AO8904" s="226" t="s">
        <v>23214</v>
      </c>
      <c r="AP8904" s="227">
        <v>0.83</v>
      </c>
      <c r="AR8904" s="207" t="s">
        <v>23028</v>
      </c>
      <c r="AS8904" s="208">
        <v>1988.54</v>
      </c>
      <c r="AT8904" s="93"/>
      <c r="AU8904" s="93"/>
      <c r="AV8904" s="93"/>
    </row>
    <row r="8905" spans="35:48" x14ac:dyDescent="0.55000000000000004">
      <c r="AI8905" s="276" t="s">
        <v>69799</v>
      </c>
      <c r="AJ8905" s="277">
        <v>44.73</v>
      </c>
      <c r="AL8905" s="246" t="s">
        <v>59696</v>
      </c>
      <c r="AM8905" s="247">
        <v>-8108.26</v>
      </c>
      <c r="AO8905" s="226" t="s">
        <v>23215</v>
      </c>
      <c r="AP8905" s="227">
        <v>68594.570000000007</v>
      </c>
      <c r="AR8905" s="207" t="s">
        <v>23029</v>
      </c>
      <c r="AS8905" s="208">
        <v>6893.55</v>
      </c>
      <c r="AT8905" s="93"/>
      <c r="AU8905" s="93"/>
      <c r="AV8905" s="93"/>
    </row>
    <row r="8906" spans="35:48" x14ac:dyDescent="0.55000000000000004">
      <c r="AI8906" s="276" t="s">
        <v>68730</v>
      </c>
      <c r="AJ8906" s="277">
        <v>916.77</v>
      </c>
      <c r="AL8906" s="246" t="s">
        <v>58602</v>
      </c>
      <c r="AM8906" s="247">
        <v>98522.39</v>
      </c>
      <c r="AO8906" s="226" t="s">
        <v>23217</v>
      </c>
      <c r="AP8906" s="227">
        <v>95.75</v>
      </c>
      <c r="AR8906" s="207" t="s">
        <v>23030</v>
      </c>
      <c r="AS8906" s="208">
        <v>894.52</v>
      </c>
      <c r="AT8906" s="93"/>
      <c r="AU8906" s="93"/>
      <c r="AV8906" s="93"/>
    </row>
    <row r="8907" spans="35:48" x14ac:dyDescent="0.55000000000000004">
      <c r="AI8907" s="276" t="s">
        <v>68731</v>
      </c>
      <c r="AJ8907" s="277">
        <v>3643.86</v>
      </c>
      <c r="AL8907" s="246" t="s">
        <v>61478</v>
      </c>
      <c r="AM8907" s="247">
        <v>1167.8900000000001</v>
      </c>
      <c r="AO8907" s="226" t="s">
        <v>23218</v>
      </c>
      <c r="AP8907" s="227">
        <v>36553.18</v>
      </c>
      <c r="AR8907" s="207" t="s">
        <v>23031</v>
      </c>
      <c r="AS8907" s="208">
        <v>1809.2</v>
      </c>
      <c r="AT8907" s="93"/>
      <c r="AU8907" s="93"/>
      <c r="AV8907" s="93"/>
    </row>
    <row r="8908" spans="35:48" x14ac:dyDescent="0.55000000000000004">
      <c r="AI8908" s="276" t="s">
        <v>69800</v>
      </c>
      <c r="AJ8908" s="277">
        <v>1349.08</v>
      </c>
      <c r="AL8908" s="246" t="s">
        <v>61479</v>
      </c>
      <c r="AM8908" s="247">
        <v>88.27</v>
      </c>
      <c r="AO8908" s="226" t="s">
        <v>23219</v>
      </c>
      <c r="AP8908" s="227">
        <v>1361.08</v>
      </c>
      <c r="AR8908" s="207" t="s">
        <v>23032</v>
      </c>
      <c r="AS8908" s="208">
        <v>85.42</v>
      </c>
      <c r="AT8908" s="93"/>
      <c r="AU8908" s="93"/>
      <c r="AV8908" s="93"/>
    </row>
    <row r="8909" spans="35:48" x14ac:dyDescent="0.55000000000000004">
      <c r="AI8909" s="276" t="s">
        <v>64874</v>
      </c>
      <c r="AJ8909" s="277">
        <v>9938.76</v>
      </c>
      <c r="AL8909" s="246" t="s">
        <v>61480</v>
      </c>
      <c r="AM8909" s="247">
        <v>286.13</v>
      </c>
      <c r="AO8909" s="226" t="s">
        <v>36450</v>
      </c>
      <c r="AP8909" s="227">
        <v>26034.73</v>
      </c>
      <c r="AR8909" s="207" t="s">
        <v>23033</v>
      </c>
      <c r="AS8909" s="208">
        <v>548.69000000000005</v>
      </c>
      <c r="AT8909" s="93"/>
      <c r="AU8909" s="93"/>
      <c r="AV8909" s="93"/>
    </row>
    <row r="8910" spans="35:48" x14ac:dyDescent="0.55000000000000004">
      <c r="AI8910" s="276" t="s">
        <v>69801</v>
      </c>
      <c r="AJ8910" s="277">
        <v>328.18</v>
      </c>
      <c r="AL8910" s="246" t="s">
        <v>64591</v>
      </c>
      <c r="AM8910" s="247">
        <v>151.01</v>
      </c>
      <c r="AO8910" s="226" t="s">
        <v>23220</v>
      </c>
      <c r="AP8910" s="227">
        <v>23895.81</v>
      </c>
      <c r="AR8910" s="207" t="s">
        <v>23034</v>
      </c>
      <c r="AS8910" s="208">
        <v>22930.82</v>
      </c>
      <c r="AT8910" s="93"/>
      <c r="AU8910" s="93"/>
      <c r="AV8910" s="93"/>
    </row>
    <row r="8911" spans="35:48" x14ac:dyDescent="0.55000000000000004">
      <c r="AI8911" s="276" t="s">
        <v>69802</v>
      </c>
      <c r="AJ8911" s="277">
        <v>1188.43</v>
      </c>
      <c r="AL8911" s="246" t="s">
        <v>63249</v>
      </c>
      <c r="AM8911" s="247">
        <v>2320.94</v>
      </c>
      <c r="AO8911" s="226" t="s">
        <v>45170</v>
      </c>
      <c r="AP8911" s="227">
        <v>1228.3900000000001</v>
      </c>
      <c r="AR8911" s="207" t="s">
        <v>23035</v>
      </c>
      <c r="AS8911" s="208">
        <v>1740.84</v>
      </c>
      <c r="AT8911" s="93"/>
      <c r="AU8911" s="93"/>
      <c r="AV8911" s="93"/>
    </row>
    <row r="8912" spans="35:48" x14ac:dyDescent="0.55000000000000004">
      <c r="AI8912" s="276" t="s">
        <v>64875</v>
      </c>
      <c r="AJ8912" s="277">
        <v>4166.1499999999996</v>
      </c>
      <c r="AL8912" s="246" t="s">
        <v>64592</v>
      </c>
      <c r="AM8912" s="247">
        <v>227.24</v>
      </c>
      <c r="AO8912" s="226" t="s">
        <v>42677</v>
      </c>
      <c r="AP8912" s="227">
        <v>13391.76</v>
      </c>
      <c r="AR8912" s="207" t="s">
        <v>23036</v>
      </c>
      <c r="AS8912" s="208">
        <v>3257.04</v>
      </c>
      <c r="AT8912" s="93"/>
      <c r="AU8912" s="93"/>
      <c r="AV8912" s="93"/>
    </row>
    <row r="8913" spans="35:48" x14ac:dyDescent="0.55000000000000004">
      <c r="AI8913" s="276" t="s">
        <v>50387</v>
      </c>
      <c r="AJ8913" s="277">
        <v>16284.35</v>
      </c>
      <c r="AL8913" s="246" t="s">
        <v>60592</v>
      </c>
      <c r="AM8913" s="247">
        <v>1041.8</v>
      </c>
      <c r="AO8913" s="226" t="s">
        <v>23221</v>
      </c>
      <c r="AP8913" s="227">
        <v>25503.23</v>
      </c>
      <c r="AR8913" s="207" t="s">
        <v>23037</v>
      </c>
      <c r="AS8913" s="208">
        <v>2087.84</v>
      </c>
      <c r="AT8913" s="93"/>
      <c r="AU8913" s="93"/>
      <c r="AV8913" s="93"/>
    </row>
    <row r="8914" spans="35:48" x14ac:dyDescent="0.55000000000000004">
      <c r="AI8914" s="276" t="s">
        <v>56556</v>
      </c>
      <c r="AJ8914" s="277">
        <v>623.84</v>
      </c>
      <c r="AL8914" s="246" t="s">
        <v>57590</v>
      </c>
      <c r="AM8914" s="247">
        <v>85859.82</v>
      </c>
      <c r="AO8914" s="226" t="s">
        <v>23223</v>
      </c>
      <c r="AP8914" s="227">
        <v>67850.009999999995</v>
      </c>
      <c r="AR8914" s="207" t="s">
        <v>23038</v>
      </c>
      <c r="AS8914" s="208">
        <v>3882.38</v>
      </c>
      <c r="AT8914" s="93"/>
      <c r="AU8914" s="93"/>
      <c r="AV8914" s="93"/>
    </row>
    <row r="8915" spans="35:48" x14ac:dyDescent="0.55000000000000004">
      <c r="AI8915" s="276" t="s">
        <v>53696</v>
      </c>
      <c r="AJ8915" s="277">
        <v>13.02</v>
      </c>
      <c r="AL8915" s="246" t="s">
        <v>59133</v>
      </c>
      <c r="AM8915" s="247">
        <v>542.4</v>
      </c>
      <c r="AO8915" s="226" t="s">
        <v>45171</v>
      </c>
      <c r="AP8915" s="227">
        <v>48184.6</v>
      </c>
      <c r="AR8915" s="207" t="s">
        <v>23039</v>
      </c>
      <c r="AS8915" s="208">
        <v>728.15</v>
      </c>
      <c r="AT8915" s="93"/>
      <c r="AU8915" s="93"/>
      <c r="AV8915" s="93"/>
    </row>
    <row r="8916" spans="35:48" x14ac:dyDescent="0.55000000000000004">
      <c r="AI8916" s="276" t="s">
        <v>50388</v>
      </c>
      <c r="AJ8916" s="277">
        <v>823.41</v>
      </c>
      <c r="AL8916" s="246" t="s">
        <v>60593</v>
      </c>
      <c r="AM8916" s="247">
        <v>189.87</v>
      </c>
      <c r="AO8916" s="226" t="s">
        <v>42678</v>
      </c>
      <c r="AP8916" s="227">
        <v>70055.13</v>
      </c>
      <c r="AR8916" s="207" t="s">
        <v>23040</v>
      </c>
      <c r="AS8916" s="208">
        <v>513.63</v>
      </c>
      <c r="AT8916" s="93"/>
      <c r="AU8916" s="93"/>
      <c r="AV8916" s="93"/>
    </row>
    <row r="8917" spans="35:48" x14ac:dyDescent="0.55000000000000004">
      <c r="AI8917" s="276" t="s">
        <v>50389</v>
      </c>
      <c r="AJ8917" s="277">
        <v>4233.4799999999996</v>
      </c>
      <c r="AL8917" s="246" t="s">
        <v>59134</v>
      </c>
      <c r="AM8917" s="247">
        <v>2423.1999999999998</v>
      </c>
      <c r="AO8917" s="226" t="s">
        <v>50130</v>
      </c>
      <c r="AP8917" s="227">
        <v>-440.51</v>
      </c>
      <c r="AR8917" s="207" t="s">
        <v>23041</v>
      </c>
      <c r="AS8917" s="208">
        <v>23912</v>
      </c>
      <c r="AT8917" s="93"/>
      <c r="AU8917" s="93"/>
      <c r="AV8917" s="93"/>
    </row>
    <row r="8918" spans="35:48" x14ac:dyDescent="0.55000000000000004">
      <c r="AI8918" s="276" t="s">
        <v>50390</v>
      </c>
      <c r="AJ8918" s="277">
        <v>6207.92</v>
      </c>
      <c r="AL8918" s="246" t="s">
        <v>57591</v>
      </c>
      <c r="AM8918" s="247">
        <v>6705.27</v>
      </c>
      <c r="AO8918" s="226" t="s">
        <v>47056</v>
      </c>
      <c r="AP8918" s="227">
        <v>86053.15</v>
      </c>
      <c r="AR8918" s="207" t="s">
        <v>23042</v>
      </c>
      <c r="AS8918" s="208">
        <v>122974.39999999999</v>
      </c>
      <c r="AT8918" s="93"/>
      <c r="AU8918" s="93"/>
      <c r="AV8918" s="93"/>
    </row>
    <row r="8919" spans="35:48" x14ac:dyDescent="0.55000000000000004">
      <c r="AI8919" s="276" t="s">
        <v>53697</v>
      </c>
      <c r="AJ8919" s="277">
        <v>307.69</v>
      </c>
      <c r="AL8919" s="246" t="s">
        <v>57592</v>
      </c>
      <c r="AM8919" s="247">
        <v>21583.72</v>
      </c>
      <c r="AO8919" s="226" t="s">
        <v>52983</v>
      </c>
      <c r="AP8919" s="227">
        <v>14070</v>
      </c>
      <c r="AR8919" s="207" t="s">
        <v>23043</v>
      </c>
      <c r="AS8919" s="208">
        <v>2712.44</v>
      </c>
      <c r="AT8919" s="93"/>
      <c r="AU8919" s="93"/>
      <c r="AV8919" s="93"/>
    </row>
    <row r="8920" spans="35:48" x14ac:dyDescent="0.55000000000000004">
      <c r="AI8920" s="276" t="s">
        <v>59202</v>
      </c>
      <c r="AJ8920" s="277">
        <v>220.49</v>
      </c>
      <c r="AL8920" s="246" t="s">
        <v>57593</v>
      </c>
      <c r="AM8920" s="247">
        <v>19667.509999999998</v>
      </c>
      <c r="AO8920" s="226" t="s">
        <v>52984</v>
      </c>
      <c r="AP8920" s="227">
        <v>1076.3900000000001</v>
      </c>
      <c r="AR8920" s="207" t="s">
        <v>23044</v>
      </c>
      <c r="AS8920" s="208">
        <v>858.55</v>
      </c>
      <c r="AT8920" s="93"/>
      <c r="AU8920" s="93"/>
      <c r="AV8920" s="93"/>
    </row>
    <row r="8921" spans="35:48" x14ac:dyDescent="0.55000000000000004">
      <c r="AI8921" s="276" t="s">
        <v>53698</v>
      </c>
      <c r="AJ8921" s="277">
        <v>3914.77</v>
      </c>
      <c r="AL8921" s="246" t="s">
        <v>62468</v>
      </c>
      <c r="AM8921" s="247">
        <v>11768.75</v>
      </c>
      <c r="AO8921" s="226" t="s">
        <v>52985</v>
      </c>
      <c r="AP8921" s="227">
        <v>2670.28</v>
      </c>
      <c r="AR8921" s="207" t="s">
        <v>23045</v>
      </c>
      <c r="AS8921" s="208">
        <v>2964.84</v>
      </c>
      <c r="AT8921" s="93"/>
      <c r="AU8921" s="93"/>
      <c r="AV8921" s="93"/>
    </row>
    <row r="8922" spans="35:48" x14ac:dyDescent="0.55000000000000004">
      <c r="AI8922" s="276" t="s">
        <v>63371</v>
      </c>
      <c r="AJ8922" s="277">
        <v>-30</v>
      </c>
      <c r="AL8922" s="246" t="s">
        <v>59135</v>
      </c>
      <c r="AM8922" s="247">
        <v>8051.82</v>
      </c>
      <c r="AO8922" s="226" t="s">
        <v>52986</v>
      </c>
      <c r="AP8922" s="227">
        <v>315.52</v>
      </c>
      <c r="AR8922" s="207" t="s">
        <v>23046</v>
      </c>
      <c r="AS8922" s="208">
        <v>1219.76</v>
      </c>
      <c r="AT8922" s="93"/>
      <c r="AU8922" s="93"/>
      <c r="AV8922" s="93"/>
    </row>
    <row r="8923" spans="35:48" x14ac:dyDescent="0.55000000000000004">
      <c r="AI8923" s="276" t="s">
        <v>70777</v>
      </c>
      <c r="AJ8923" s="277">
        <v>3704</v>
      </c>
      <c r="AL8923" s="246" t="s">
        <v>58603</v>
      </c>
      <c r="AM8923" s="247">
        <v>1236</v>
      </c>
      <c r="AO8923" s="226" t="s">
        <v>50131</v>
      </c>
      <c r="AP8923" s="227">
        <v>9166.7900000000009</v>
      </c>
      <c r="AR8923" s="207" t="s">
        <v>23047</v>
      </c>
      <c r="AS8923" s="208">
        <v>1663.97</v>
      </c>
      <c r="AT8923" s="93"/>
      <c r="AU8923" s="93"/>
      <c r="AV8923" s="93"/>
    </row>
    <row r="8924" spans="35:48" x14ac:dyDescent="0.55000000000000004">
      <c r="AI8924" s="276" t="s">
        <v>70778</v>
      </c>
      <c r="AJ8924" s="277">
        <v>283.36</v>
      </c>
      <c r="AL8924" s="246" t="s">
        <v>64593</v>
      </c>
      <c r="AM8924" s="247">
        <v>4628.8500000000004</v>
      </c>
      <c r="AO8924" s="226" t="s">
        <v>52987</v>
      </c>
      <c r="AP8924" s="227">
        <v>347.56</v>
      </c>
      <c r="AR8924" s="207" t="s">
        <v>23048</v>
      </c>
      <c r="AS8924" s="208">
        <v>10128.08</v>
      </c>
      <c r="AT8924" s="93"/>
      <c r="AU8924" s="93"/>
      <c r="AV8924" s="93"/>
    </row>
    <row r="8925" spans="35:48" x14ac:dyDescent="0.55000000000000004">
      <c r="AI8925" s="276" t="s">
        <v>70779</v>
      </c>
      <c r="AJ8925" s="277">
        <v>926.73</v>
      </c>
      <c r="AL8925" s="246" t="s">
        <v>58604</v>
      </c>
      <c r="AM8925" s="247">
        <v>3377.34</v>
      </c>
      <c r="AO8925" s="226" t="s">
        <v>52988</v>
      </c>
      <c r="AP8925" s="227">
        <v>1650</v>
      </c>
      <c r="AR8925" s="207" t="s">
        <v>23049</v>
      </c>
      <c r="AS8925" s="208">
        <v>3256.29</v>
      </c>
      <c r="AT8925" s="93"/>
      <c r="AU8925" s="93"/>
      <c r="AV8925" s="93"/>
    </row>
    <row r="8926" spans="35:48" x14ac:dyDescent="0.55000000000000004">
      <c r="AI8926" s="276" t="s">
        <v>70780</v>
      </c>
      <c r="AJ8926" s="277">
        <v>6371.94</v>
      </c>
      <c r="AL8926" s="246" t="s">
        <v>53014</v>
      </c>
      <c r="AM8926" s="247">
        <v>1202.5999999999999</v>
      </c>
      <c r="AO8926" s="226" t="s">
        <v>52989</v>
      </c>
      <c r="AP8926" s="227">
        <v>8447.76</v>
      </c>
      <c r="AR8926" s="207" t="s">
        <v>23050</v>
      </c>
      <c r="AS8926" s="208">
        <v>1205.57</v>
      </c>
      <c r="AT8926" s="93"/>
      <c r="AU8926" s="93"/>
      <c r="AV8926" s="93"/>
    </row>
    <row r="8927" spans="35:48" x14ac:dyDescent="0.55000000000000004">
      <c r="AI8927" s="276" t="s">
        <v>70199</v>
      </c>
      <c r="AJ8927" s="277">
        <v>36460.32</v>
      </c>
      <c r="AL8927" s="246" t="s">
        <v>53015</v>
      </c>
      <c r="AM8927" s="247">
        <v>171.98</v>
      </c>
      <c r="AO8927" s="226" t="s">
        <v>45172</v>
      </c>
      <c r="AP8927" s="227">
        <v>294</v>
      </c>
      <c r="AR8927" s="207" t="s">
        <v>23051</v>
      </c>
      <c r="AS8927" s="208">
        <v>7868.77</v>
      </c>
      <c r="AT8927" s="93"/>
      <c r="AU8927" s="93"/>
      <c r="AV8927" s="93"/>
    </row>
    <row r="8928" spans="35:48" x14ac:dyDescent="0.55000000000000004">
      <c r="AI8928" s="276" t="s">
        <v>70200</v>
      </c>
      <c r="AJ8928" s="277">
        <v>6419.94</v>
      </c>
      <c r="AL8928" s="246" t="s">
        <v>61111</v>
      </c>
      <c r="AM8928" s="247">
        <v>4404.78</v>
      </c>
      <c r="AO8928" s="226" t="s">
        <v>40416</v>
      </c>
      <c r="AP8928" s="227">
        <v>90504.04</v>
      </c>
      <c r="AR8928" s="207" t="s">
        <v>23052</v>
      </c>
      <c r="AS8928" s="208">
        <v>13162.15</v>
      </c>
      <c r="AT8928" s="93"/>
      <c r="AU8928" s="93"/>
      <c r="AV8928" s="93"/>
    </row>
    <row r="8929" spans="35:48" x14ac:dyDescent="0.55000000000000004">
      <c r="AI8929" s="276" t="s">
        <v>68732</v>
      </c>
      <c r="AJ8929" s="277">
        <v>467.5</v>
      </c>
      <c r="AL8929" s="246" t="s">
        <v>59697</v>
      </c>
      <c r="AM8929" s="247">
        <v>-9.06</v>
      </c>
      <c r="AO8929" s="226" t="s">
        <v>40417</v>
      </c>
      <c r="AP8929" s="227">
        <v>6539.66</v>
      </c>
      <c r="AR8929" s="207" t="s">
        <v>23053</v>
      </c>
      <c r="AS8929" s="208">
        <v>7331.64</v>
      </c>
      <c r="AT8929" s="93"/>
      <c r="AU8929" s="93"/>
      <c r="AV8929" s="93"/>
    </row>
    <row r="8930" spans="35:48" x14ac:dyDescent="0.55000000000000004">
      <c r="AI8930" s="276" t="s">
        <v>70781</v>
      </c>
      <c r="AJ8930" s="277">
        <v>7788.7</v>
      </c>
      <c r="AL8930" s="246" t="s">
        <v>62102</v>
      </c>
      <c r="AM8930" s="247">
        <v>9385.2000000000007</v>
      </c>
      <c r="AO8930" s="226" t="s">
        <v>42679</v>
      </c>
      <c r="AP8930" s="227">
        <v>2048.5</v>
      </c>
      <c r="AR8930" s="207" t="s">
        <v>23054</v>
      </c>
      <c r="AS8930" s="208">
        <v>1567.75</v>
      </c>
      <c r="AT8930" s="93"/>
      <c r="AU8930" s="93"/>
      <c r="AV8930" s="93"/>
    </row>
    <row r="8931" spans="35:48" x14ac:dyDescent="0.55000000000000004">
      <c r="AI8931" s="276" t="s">
        <v>59203</v>
      </c>
      <c r="AJ8931" s="277">
        <v>15662.27</v>
      </c>
      <c r="AL8931" s="246" t="s">
        <v>62103</v>
      </c>
      <c r="AM8931" s="247">
        <v>695.11</v>
      </c>
      <c r="AO8931" s="226" t="s">
        <v>48983</v>
      </c>
      <c r="AP8931" s="227">
        <v>494.79</v>
      </c>
      <c r="AR8931" s="207" t="s">
        <v>23055</v>
      </c>
      <c r="AS8931" s="208">
        <v>112016.7</v>
      </c>
      <c r="AT8931" s="93"/>
      <c r="AU8931" s="93"/>
      <c r="AV8931" s="93"/>
    </row>
    <row r="8932" spans="35:48" x14ac:dyDescent="0.55000000000000004">
      <c r="AI8932" s="276" t="s">
        <v>63791</v>
      </c>
      <c r="AJ8932" s="277">
        <v>141.33000000000001</v>
      </c>
      <c r="AL8932" s="246" t="s">
        <v>62104</v>
      </c>
      <c r="AM8932" s="247">
        <v>2225.85</v>
      </c>
      <c r="AO8932" s="226" t="s">
        <v>48984</v>
      </c>
      <c r="AP8932" s="227">
        <v>618505.68999999994</v>
      </c>
      <c r="AR8932" s="207" t="s">
        <v>23056</v>
      </c>
      <c r="AS8932" s="208">
        <v>2880</v>
      </c>
      <c r="AT8932" s="93"/>
      <c r="AU8932" s="93"/>
      <c r="AV8932" s="93"/>
    </row>
    <row r="8933" spans="35:48" x14ac:dyDescent="0.55000000000000004">
      <c r="AI8933" s="276" t="s">
        <v>59204</v>
      </c>
      <c r="AJ8933" s="277">
        <v>1840.64</v>
      </c>
      <c r="AL8933" s="246" t="s">
        <v>64594</v>
      </c>
      <c r="AM8933" s="247">
        <v>1419.67</v>
      </c>
      <c r="AO8933" s="226" t="s">
        <v>50132</v>
      </c>
      <c r="AP8933" s="227">
        <v>72000</v>
      </c>
      <c r="AR8933" s="207" t="s">
        <v>23057</v>
      </c>
      <c r="AS8933" s="208">
        <v>31829.62</v>
      </c>
      <c r="AT8933" s="93"/>
      <c r="AU8933" s="93"/>
      <c r="AV8933" s="93"/>
    </row>
    <row r="8934" spans="35:48" x14ac:dyDescent="0.55000000000000004">
      <c r="AI8934" s="276" t="s">
        <v>59205</v>
      </c>
      <c r="AJ8934" s="277">
        <v>6785.69</v>
      </c>
      <c r="AL8934" s="246" t="s">
        <v>63250</v>
      </c>
      <c r="AM8934" s="247">
        <v>1963.47</v>
      </c>
      <c r="AO8934" s="226" t="s">
        <v>40418</v>
      </c>
      <c r="AP8934" s="227">
        <v>59848.85</v>
      </c>
      <c r="AR8934" s="207" t="s">
        <v>23058</v>
      </c>
      <c r="AS8934" s="208">
        <v>136847.6</v>
      </c>
      <c r="AT8934" s="93"/>
      <c r="AU8934" s="93"/>
      <c r="AV8934" s="93"/>
    </row>
    <row r="8935" spans="35:48" x14ac:dyDescent="0.55000000000000004">
      <c r="AI8935" s="276" t="s">
        <v>62229</v>
      </c>
      <c r="AJ8935" s="277">
        <v>2980.08</v>
      </c>
      <c r="AL8935" s="246" t="s">
        <v>61481</v>
      </c>
      <c r="AM8935" s="247">
        <v>230.08</v>
      </c>
      <c r="AO8935" s="226" t="s">
        <v>40419</v>
      </c>
      <c r="AP8935" s="227">
        <v>164472.67000000001</v>
      </c>
      <c r="AR8935" s="207" t="s">
        <v>23059</v>
      </c>
      <c r="AS8935" s="208">
        <v>4197.82</v>
      </c>
      <c r="AT8935" s="93"/>
      <c r="AU8935" s="93"/>
      <c r="AV8935" s="93"/>
    </row>
    <row r="8936" spans="35:48" x14ac:dyDescent="0.55000000000000004">
      <c r="AI8936" s="276" t="s">
        <v>70782</v>
      </c>
      <c r="AJ8936" s="277">
        <v>10703.63</v>
      </c>
      <c r="AL8936" s="246" t="s">
        <v>64595</v>
      </c>
      <c r="AM8936" s="247">
        <v>1677.89</v>
      </c>
      <c r="AO8936" s="226" t="s">
        <v>40420</v>
      </c>
      <c r="AP8936" s="227">
        <v>8818.24</v>
      </c>
      <c r="AR8936" s="207" t="s">
        <v>23060</v>
      </c>
      <c r="AS8936" s="208">
        <v>11606.24</v>
      </c>
      <c r="AT8936" s="93"/>
      <c r="AU8936" s="93"/>
      <c r="AV8936" s="93"/>
    </row>
    <row r="8937" spans="35:48" x14ac:dyDescent="0.55000000000000004">
      <c r="AI8937" s="276" t="s">
        <v>70783</v>
      </c>
      <c r="AJ8937" s="277">
        <v>6495</v>
      </c>
      <c r="AL8937" s="246" t="s">
        <v>61217</v>
      </c>
      <c r="AM8937" s="247">
        <v>17137.11</v>
      </c>
      <c r="AO8937" s="226" t="s">
        <v>45173</v>
      </c>
      <c r="AP8937" s="227">
        <v>12815</v>
      </c>
      <c r="AR8937" s="207" t="s">
        <v>23061</v>
      </c>
      <c r="AS8937" s="208">
        <v>7857.98</v>
      </c>
      <c r="AT8937" s="93"/>
      <c r="AU8937" s="93"/>
      <c r="AV8937" s="93"/>
    </row>
    <row r="8938" spans="35:48" x14ac:dyDescent="0.55000000000000004">
      <c r="AI8938" s="276" t="s">
        <v>70784</v>
      </c>
      <c r="AJ8938" s="277">
        <v>865.91</v>
      </c>
      <c r="AL8938" s="246" t="s">
        <v>58605</v>
      </c>
      <c r="AM8938" s="247">
        <v>97.5</v>
      </c>
      <c r="AO8938" s="226" t="s">
        <v>40421</v>
      </c>
      <c r="AP8938" s="227">
        <v>46757.49</v>
      </c>
      <c r="AR8938" s="207" t="s">
        <v>23062</v>
      </c>
      <c r="AS8938" s="208">
        <v>1691.22</v>
      </c>
      <c r="AT8938" s="93"/>
      <c r="AU8938" s="93"/>
      <c r="AV8938" s="93"/>
    </row>
    <row r="8939" spans="35:48" x14ac:dyDescent="0.55000000000000004">
      <c r="AI8939" s="276" t="s">
        <v>60719</v>
      </c>
      <c r="AJ8939" s="277">
        <v>3987.5</v>
      </c>
      <c r="AL8939" s="246" t="s">
        <v>58294</v>
      </c>
      <c r="AM8939" s="247">
        <v>282</v>
      </c>
      <c r="AO8939" s="226" t="s">
        <v>50133</v>
      </c>
      <c r="AP8939" s="227">
        <v>40742.69</v>
      </c>
      <c r="AR8939" s="207" t="s">
        <v>23063</v>
      </c>
      <c r="AS8939" s="208">
        <v>10872.62</v>
      </c>
      <c r="AT8939" s="93"/>
      <c r="AU8939" s="93"/>
      <c r="AV8939" s="93"/>
    </row>
    <row r="8940" spans="35:48" x14ac:dyDescent="0.55000000000000004">
      <c r="AI8940" s="276" t="s">
        <v>60720</v>
      </c>
      <c r="AJ8940" s="277">
        <v>305.01</v>
      </c>
      <c r="AL8940" s="246" t="s">
        <v>64596</v>
      </c>
      <c r="AM8940" s="247">
        <v>37.159999999999997</v>
      </c>
      <c r="AO8940" s="226" t="s">
        <v>52990</v>
      </c>
      <c r="AP8940" s="227">
        <v>61004.51</v>
      </c>
      <c r="AR8940" s="207" t="s">
        <v>23064</v>
      </c>
      <c r="AS8940" s="208">
        <v>2126.29</v>
      </c>
      <c r="AT8940" s="93"/>
      <c r="AU8940" s="93"/>
      <c r="AV8940" s="93"/>
    </row>
    <row r="8941" spans="35:48" x14ac:dyDescent="0.55000000000000004">
      <c r="AI8941" s="276" t="s">
        <v>60721</v>
      </c>
      <c r="AJ8941" s="277">
        <v>997.53</v>
      </c>
      <c r="AL8941" s="246" t="s">
        <v>59698</v>
      </c>
      <c r="AM8941" s="247">
        <v>15200</v>
      </c>
      <c r="AO8941" s="226" t="s">
        <v>45174</v>
      </c>
      <c r="AP8941" s="227">
        <v>52403.77</v>
      </c>
      <c r="AR8941" s="207" t="s">
        <v>23065</v>
      </c>
      <c r="AS8941" s="208">
        <v>145.47</v>
      </c>
      <c r="AT8941" s="93"/>
      <c r="AU8941" s="93"/>
      <c r="AV8941" s="93"/>
    </row>
    <row r="8942" spans="35:48" x14ac:dyDescent="0.55000000000000004">
      <c r="AI8942" s="276" t="s">
        <v>27281</v>
      </c>
      <c r="AJ8942" s="277">
        <v>612.4</v>
      </c>
      <c r="AL8942" s="246" t="s">
        <v>61482</v>
      </c>
      <c r="AM8942" s="247">
        <v>3812.52</v>
      </c>
      <c r="AO8942" s="226" t="s">
        <v>50134</v>
      </c>
      <c r="AP8942" s="227">
        <v>34175.71</v>
      </c>
      <c r="AR8942" s="207" t="s">
        <v>23066</v>
      </c>
      <c r="AS8942" s="208">
        <v>894.52</v>
      </c>
      <c r="AT8942" s="93"/>
      <c r="AU8942" s="93"/>
      <c r="AV8942" s="93"/>
    </row>
    <row r="8943" spans="35:48" x14ac:dyDescent="0.55000000000000004">
      <c r="AI8943" s="276" t="s">
        <v>35635</v>
      </c>
      <c r="AJ8943" s="277">
        <v>29600</v>
      </c>
      <c r="AL8943" s="246" t="s">
        <v>61483</v>
      </c>
      <c r="AM8943" s="247">
        <v>285.5</v>
      </c>
      <c r="AO8943" s="226" t="s">
        <v>45175</v>
      </c>
      <c r="AP8943" s="227">
        <v>228000</v>
      </c>
      <c r="AR8943" s="207" t="s">
        <v>23067</v>
      </c>
      <c r="AS8943" s="208">
        <v>22930.82</v>
      </c>
      <c r="AT8943" s="93"/>
      <c r="AU8943" s="93"/>
      <c r="AV8943" s="93"/>
    </row>
    <row r="8944" spans="35:48" x14ac:dyDescent="0.55000000000000004">
      <c r="AI8944" s="276" t="s">
        <v>53704</v>
      </c>
      <c r="AJ8944" s="277">
        <v>67940.83</v>
      </c>
      <c r="AL8944" s="246" t="s">
        <v>61484</v>
      </c>
      <c r="AM8944" s="247">
        <v>934.08</v>
      </c>
      <c r="AO8944" s="226" t="s">
        <v>45176</v>
      </c>
      <c r="AP8944" s="227">
        <v>17442.05</v>
      </c>
      <c r="AR8944" s="207" t="s">
        <v>23068</v>
      </c>
      <c r="AS8944" s="208">
        <v>208.96</v>
      </c>
      <c r="AT8944" s="93"/>
      <c r="AU8944" s="93"/>
      <c r="AV8944" s="93"/>
    </row>
    <row r="8945" spans="35:48" x14ac:dyDescent="0.55000000000000004">
      <c r="AI8945" s="276" t="s">
        <v>35636</v>
      </c>
      <c r="AJ8945" s="277">
        <v>7387.59</v>
      </c>
      <c r="AL8945" s="246" t="s">
        <v>23416</v>
      </c>
      <c r="AM8945" s="247">
        <v>40779.599999999999</v>
      </c>
      <c r="AO8945" s="226" t="s">
        <v>42680</v>
      </c>
      <c r="AP8945" s="227">
        <v>60723.1</v>
      </c>
      <c r="AR8945" s="207" t="s">
        <v>23069</v>
      </c>
      <c r="AS8945" s="208">
        <v>84998.43</v>
      </c>
      <c r="AT8945" s="93"/>
      <c r="AU8945" s="93"/>
      <c r="AV8945" s="93"/>
    </row>
    <row r="8946" spans="35:48" x14ac:dyDescent="0.55000000000000004">
      <c r="AI8946" s="276" t="s">
        <v>49150</v>
      </c>
      <c r="AJ8946" s="277">
        <v>12032.04</v>
      </c>
      <c r="AL8946" s="246" t="s">
        <v>55253</v>
      </c>
      <c r="AM8946" s="247">
        <v>234000</v>
      </c>
      <c r="AO8946" s="226" t="s">
        <v>42681</v>
      </c>
      <c r="AP8946" s="227">
        <v>4768.8999999999996</v>
      </c>
      <c r="AR8946" s="207" t="s">
        <v>13826</v>
      </c>
      <c r="AS8946" s="208">
        <v>52607.65</v>
      </c>
      <c r="AT8946" s="93"/>
      <c r="AU8946" s="93"/>
      <c r="AV8946" s="93"/>
    </row>
    <row r="8947" spans="35:48" x14ac:dyDescent="0.55000000000000004">
      <c r="AI8947" s="276" t="s">
        <v>68733</v>
      </c>
      <c r="AJ8947" s="277">
        <v>168.74</v>
      </c>
      <c r="AL8947" s="246" t="s">
        <v>23418</v>
      </c>
      <c r="AM8947" s="247">
        <v>20654.07</v>
      </c>
      <c r="AO8947" s="226" t="s">
        <v>48985</v>
      </c>
      <c r="AP8947" s="227">
        <v>2980</v>
      </c>
      <c r="AR8947" s="207" t="s">
        <v>23070</v>
      </c>
      <c r="AS8947" s="208">
        <v>10131.41</v>
      </c>
      <c r="AT8947" s="93"/>
      <c r="AU8947" s="93"/>
      <c r="AV8947" s="93"/>
    </row>
    <row r="8948" spans="35:48" x14ac:dyDescent="0.55000000000000004">
      <c r="AI8948" s="276" t="s">
        <v>27284</v>
      </c>
      <c r="AJ8948" s="277">
        <v>64924</v>
      </c>
      <c r="AL8948" s="246" t="s">
        <v>23419</v>
      </c>
      <c r="AM8948" s="247">
        <v>66210.789999999994</v>
      </c>
      <c r="AO8948" s="226" t="s">
        <v>23265</v>
      </c>
      <c r="AP8948" s="227">
        <v>1000</v>
      </c>
      <c r="AR8948" s="207" t="s">
        <v>23071</v>
      </c>
      <c r="AS8948" s="208">
        <v>15440.13</v>
      </c>
      <c r="AT8948" s="93"/>
      <c r="AU8948" s="93"/>
      <c r="AV8948" s="93"/>
    </row>
    <row r="8949" spans="35:48" x14ac:dyDescent="0.55000000000000004">
      <c r="AI8949" s="276" t="s">
        <v>35637</v>
      </c>
      <c r="AJ8949" s="277">
        <v>13015</v>
      </c>
      <c r="AL8949" s="246" t="s">
        <v>23421</v>
      </c>
      <c r="AM8949" s="247">
        <v>123.64</v>
      </c>
      <c r="AO8949" s="226" t="s">
        <v>23267</v>
      </c>
      <c r="AP8949" s="227">
        <v>263.22000000000003</v>
      </c>
      <c r="AR8949" s="207" t="s">
        <v>23072</v>
      </c>
      <c r="AS8949" s="208">
        <v>8995.61</v>
      </c>
      <c r="AT8949" s="93"/>
      <c r="AU8949" s="93"/>
      <c r="AV8949" s="93"/>
    </row>
    <row r="8950" spans="35:48" x14ac:dyDescent="0.55000000000000004">
      <c r="AI8950" s="276" t="s">
        <v>63372</v>
      </c>
      <c r="AJ8950" s="277">
        <v>833.31</v>
      </c>
      <c r="AL8950" s="246" t="s">
        <v>23423</v>
      </c>
      <c r="AM8950" s="247">
        <v>1118899.1000000001</v>
      </c>
      <c r="AO8950" s="226" t="s">
        <v>23268</v>
      </c>
      <c r="AP8950" s="227">
        <v>20.14</v>
      </c>
      <c r="AR8950" s="207" t="s">
        <v>23073</v>
      </c>
      <c r="AS8950" s="208">
        <v>101030.66</v>
      </c>
      <c r="AT8950" s="93"/>
      <c r="AU8950" s="93"/>
      <c r="AV8950" s="93"/>
    </row>
    <row r="8951" spans="35:48" x14ac:dyDescent="0.55000000000000004">
      <c r="AI8951" s="276" t="s">
        <v>59818</v>
      </c>
      <c r="AJ8951" s="277">
        <v>6046.28</v>
      </c>
      <c r="AL8951" s="246" t="s">
        <v>23426</v>
      </c>
      <c r="AM8951" s="247">
        <v>2092.5</v>
      </c>
      <c r="AO8951" s="226" t="s">
        <v>23273</v>
      </c>
      <c r="AP8951" s="227">
        <v>2952.88</v>
      </c>
      <c r="AR8951" s="207" t="s">
        <v>23074</v>
      </c>
      <c r="AS8951" s="208">
        <v>274500</v>
      </c>
      <c r="AT8951" s="93"/>
      <c r="AU8951" s="93"/>
      <c r="AV8951" s="93"/>
    </row>
    <row r="8952" spans="35:48" x14ac:dyDescent="0.55000000000000004">
      <c r="AI8952" s="276" t="s">
        <v>45568</v>
      </c>
      <c r="AJ8952" s="277">
        <v>487.63</v>
      </c>
      <c r="AL8952" s="246" t="s">
        <v>23427</v>
      </c>
      <c r="AM8952" s="247">
        <v>14560.78</v>
      </c>
      <c r="AO8952" s="226" t="s">
        <v>47057</v>
      </c>
      <c r="AP8952" s="227">
        <v>13081.76</v>
      </c>
      <c r="AR8952" s="207" t="s">
        <v>23075</v>
      </c>
      <c r="AS8952" s="208">
        <v>47129.56</v>
      </c>
      <c r="AT8952" s="93"/>
      <c r="AU8952" s="93"/>
      <c r="AV8952" s="93"/>
    </row>
    <row r="8953" spans="35:48" x14ac:dyDescent="0.55000000000000004">
      <c r="AI8953" s="276" t="s">
        <v>68734</v>
      </c>
      <c r="AJ8953" s="277">
        <v>3316</v>
      </c>
      <c r="AL8953" s="246" t="s">
        <v>23429</v>
      </c>
      <c r="AM8953" s="247">
        <v>34355.47</v>
      </c>
      <c r="AO8953" s="226" t="s">
        <v>47058</v>
      </c>
      <c r="AP8953" s="227">
        <v>2683</v>
      </c>
      <c r="AR8953" s="207" t="s">
        <v>13828</v>
      </c>
      <c r="AS8953" s="208">
        <v>63105.49</v>
      </c>
      <c r="AT8953" s="93"/>
      <c r="AU8953" s="93"/>
      <c r="AV8953" s="93"/>
    </row>
    <row r="8954" spans="35:48" x14ac:dyDescent="0.55000000000000004">
      <c r="AI8954" s="276" t="s">
        <v>64876</v>
      </c>
      <c r="AJ8954" s="277">
        <v>660.86</v>
      </c>
      <c r="AL8954" s="246" t="s">
        <v>23430</v>
      </c>
      <c r="AM8954" s="247">
        <v>878994.15</v>
      </c>
      <c r="AO8954" s="226" t="s">
        <v>47059</v>
      </c>
      <c r="AP8954" s="227">
        <v>7000</v>
      </c>
      <c r="AR8954" s="207" t="s">
        <v>13829</v>
      </c>
      <c r="AS8954" s="208">
        <v>109895.58</v>
      </c>
      <c r="AT8954" s="93"/>
      <c r="AU8954" s="93"/>
      <c r="AV8954" s="93"/>
    </row>
    <row r="8955" spans="35:48" x14ac:dyDescent="0.55000000000000004">
      <c r="AI8955" s="276" t="s">
        <v>68735</v>
      </c>
      <c r="AJ8955" s="277">
        <v>20824.919999999998</v>
      </c>
      <c r="AL8955" s="246" t="s">
        <v>23435</v>
      </c>
      <c r="AM8955" s="247">
        <v>9595.7900000000009</v>
      </c>
      <c r="AO8955" s="226" t="s">
        <v>47060</v>
      </c>
      <c r="AP8955" s="227">
        <v>535.5</v>
      </c>
      <c r="AR8955" s="207" t="s">
        <v>23076</v>
      </c>
      <c r="AS8955" s="208">
        <v>6016.75</v>
      </c>
      <c r="AT8955" s="93"/>
      <c r="AU8955" s="93"/>
      <c r="AV8955" s="93"/>
    </row>
    <row r="8956" spans="35:48" x14ac:dyDescent="0.55000000000000004">
      <c r="AI8956" s="276" t="s">
        <v>68736</v>
      </c>
      <c r="AJ8956" s="277">
        <v>1593.08</v>
      </c>
      <c r="AL8956" s="246" t="s">
        <v>23436</v>
      </c>
      <c r="AM8956" s="247">
        <v>688.66</v>
      </c>
      <c r="AO8956" s="226" t="s">
        <v>23274</v>
      </c>
      <c r="AP8956" s="227">
        <v>10242.5</v>
      </c>
      <c r="AR8956" s="207" t="s">
        <v>23077</v>
      </c>
      <c r="AS8956" s="208">
        <v>177514.19</v>
      </c>
      <c r="AT8956" s="93"/>
      <c r="AU8956" s="93"/>
      <c r="AV8956" s="93"/>
    </row>
    <row r="8957" spans="35:48" x14ac:dyDescent="0.55000000000000004">
      <c r="AI8957" s="276" t="s">
        <v>70785</v>
      </c>
      <c r="AJ8957" s="277">
        <v>6255</v>
      </c>
      <c r="AL8957" s="246" t="s">
        <v>23437</v>
      </c>
      <c r="AM8957" s="247">
        <v>351.98</v>
      </c>
      <c r="AO8957" s="226" t="s">
        <v>23275</v>
      </c>
      <c r="AP8957" s="227">
        <v>5690.69</v>
      </c>
      <c r="AR8957" s="207" t="s">
        <v>23078</v>
      </c>
      <c r="AS8957" s="208">
        <v>60887.07</v>
      </c>
      <c r="AT8957" s="93"/>
      <c r="AU8957" s="93"/>
      <c r="AV8957" s="93"/>
    </row>
    <row r="8958" spans="35:48" x14ac:dyDescent="0.55000000000000004">
      <c r="AI8958" s="276" t="s">
        <v>70786</v>
      </c>
      <c r="AJ8958" s="277">
        <v>478.51</v>
      </c>
      <c r="AL8958" s="246" t="s">
        <v>23438</v>
      </c>
      <c r="AM8958" s="247">
        <v>0.04</v>
      </c>
      <c r="AO8958" s="226" t="s">
        <v>50135</v>
      </c>
      <c r="AP8958" s="227">
        <v>17374.13</v>
      </c>
      <c r="AR8958" s="207" t="s">
        <v>23079</v>
      </c>
      <c r="AS8958" s="208">
        <v>42.65</v>
      </c>
      <c r="AT8958" s="93"/>
      <c r="AU8958" s="93"/>
      <c r="AV8958" s="93"/>
    </row>
    <row r="8959" spans="35:48" x14ac:dyDescent="0.55000000000000004">
      <c r="AI8959" s="276" t="s">
        <v>70787</v>
      </c>
      <c r="AJ8959" s="277">
        <v>210</v>
      </c>
      <c r="AL8959" s="246" t="s">
        <v>57594</v>
      </c>
      <c r="AM8959" s="247">
        <v>93.52</v>
      </c>
      <c r="AO8959" s="226" t="s">
        <v>23276</v>
      </c>
      <c r="AP8959" s="227">
        <v>27383.39</v>
      </c>
      <c r="AR8959" s="207" t="s">
        <v>23080</v>
      </c>
      <c r="AS8959" s="208">
        <v>25.88</v>
      </c>
      <c r="AT8959" s="93"/>
      <c r="AU8959" s="93"/>
      <c r="AV8959" s="93"/>
    </row>
    <row r="8960" spans="35:48" x14ac:dyDescent="0.55000000000000004">
      <c r="AI8960" s="276" t="s">
        <v>70788</v>
      </c>
      <c r="AJ8960" s="277">
        <v>1200.52</v>
      </c>
      <c r="AL8960" s="246" t="s">
        <v>23439</v>
      </c>
      <c r="AM8960" s="247">
        <v>485.77</v>
      </c>
      <c r="AO8960" s="226" t="s">
        <v>50136</v>
      </c>
      <c r="AP8960" s="227">
        <v>14753.04</v>
      </c>
      <c r="AR8960" s="207" t="s">
        <v>23081</v>
      </c>
      <c r="AS8960" s="208">
        <v>54854.67</v>
      </c>
      <c r="AT8960" s="93"/>
      <c r="AU8960" s="93"/>
      <c r="AV8960" s="93"/>
    </row>
    <row r="8961" spans="35:48" x14ac:dyDescent="0.55000000000000004">
      <c r="AI8961" s="276" t="s">
        <v>59820</v>
      </c>
      <c r="AJ8961" s="277">
        <v>10782.5</v>
      </c>
      <c r="AL8961" s="246" t="s">
        <v>23440</v>
      </c>
      <c r="AM8961" s="247">
        <v>-28424.61</v>
      </c>
      <c r="AO8961" s="226" t="s">
        <v>50137</v>
      </c>
      <c r="AP8961" s="227">
        <v>1128.96</v>
      </c>
      <c r="AR8961" s="207" t="s">
        <v>23082</v>
      </c>
      <c r="AS8961" s="208">
        <v>2003.26</v>
      </c>
      <c r="AT8961" s="93"/>
      <c r="AU8961" s="93"/>
      <c r="AV8961" s="93"/>
    </row>
    <row r="8962" spans="35:48" x14ac:dyDescent="0.55000000000000004">
      <c r="AI8962" s="276" t="s">
        <v>59821</v>
      </c>
      <c r="AJ8962" s="277">
        <v>824.9</v>
      </c>
      <c r="AL8962" s="246" t="s">
        <v>23443</v>
      </c>
      <c r="AM8962" s="247">
        <v>-2174.4899999999998</v>
      </c>
      <c r="AO8962" s="226" t="s">
        <v>45177</v>
      </c>
      <c r="AP8962" s="227">
        <v>23000</v>
      </c>
      <c r="AR8962" s="207" t="s">
        <v>13830</v>
      </c>
      <c r="AS8962" s="208">
        <v>30865.75</v>
      </c>
      <c r="AT8962" s="93"/>
      <c r="AU8962" s="93"/>
      <c r="AV8962" s="93"/>
    </row>
    <row r="8963" spans="35:48" x14ac:dyDescent="0.55000000000000004">
      <c r="AI8963" s="276" t="s">
        <v>68737</v>
      </c>
      <c r="AJ8963" s="277">
        <v>5334</v>
      </c>
      <c r="AL8963" s="246" t="s">
        <v>23444</v>
      </c>
      <c r="AM8963" s="247">
        <v>-6506.39</v>
      </c>
      <c r="AO8963" s="226" t="s">
        <v>45178</v>
      </c>
      <c r="AP8963" s="227">
        <v>1759.5</v>
      </c>
      <c r="AR8963" s="207" t="s">
        <v>13831</v>
      </c>
      <c r="AS8963" s="208">
        <v>443018.75</v>
      </c>
      <c r="AT8963" s="93"/>
      <c r="AU8963" s="93"/>
      <c r="AV8963" s="93"/>
    </row>
    <row r="8964" spans="35:48" x14ac:dyDescent="0.55000000000000004">
      <c r="AI8964" s="276" t="s">
        <v>27394</v>
      </c>
      <c r="AJ8964" s="277">
        <v>25569.09</v>
      </c>
      <c r="AL8964" s="246" t="s">
        <v>53017</v>
      </c>
      <c r="AM8964" s="247">
        <v>160500.88</v>
      </c>
      <c r="AO8964" s="226" t="s">
        <v>23313</v>
      </c>
      <c r="AP8964" s="227">
        <v>1134.22</v>
      </c>
      <c r="AR8964" s="207" t="s">
        <v>23083</v>
      </c>
      <c r="AS8964" s="208">
        <v>90284.95</v>
      </c>
      <c r="AT8964" s="93"/>
      <c r="AU8964" s="93"/>
      <c r="AV8964" s="93"/>
    </row>
    <row r="8965" spans="35:48" x14ac:dyDescent="0.55000000000000004">
      <c r="AI8965" s="276" t="s">
        <v>27396</v>
      </c>
      <c r="AJ8965" s="277">
        <v>167487.6</v>
      </c>
      <c r="AL8965" s="246" t="s">
        <v>57595</v>
      </c>
      <c r="AM8965" s="247">
        <v>5933.26</v>
      </c>
      <c r="AO8965" s="226" t="s">
        <v>23314</v>
      </c>
      <c r="AP8965" s="227">
        <v>7200</v>
      </c>
      <c r="AR8965" s="207" t="s">
        <v>23084</v>
      </c>
      <c r="AS8965" s="208">
        <v>46489.56</v>
      </c>
      <c r="AT8965" s="93"/>
      <c r="AU8965" s="93"/>
      <c r="AV8965" s="93"/>
    </row>
    <row r="8966" spans="35:48" x14ac:dyDescent="0.55000000000000004">
      <c r="AI8966" s="276" t="s">
        <v>34115</v>
      </c>
      <c r="AJ8966" s="277">
        <v>10840</v>
      </c>
      <c r="AL8966" s="246" t="s">
        <v>57596</v>
      </c>
      <c r="AM8966" s="247">
        <v>51310.81</v>
      </c>
      <c r="AO8966" s="226" t="s">
        <v>23316</v>
      </c>
      <c r="AP8966" s="227">
        <v>180264.78</v>
      </c>
      <c r="AR8966" s="207" t="s">
        <v>23085</v>
      </c>
      <c r="AS8966" s="208">
        <v>130</v>
      </c>
      <c r="AT8966" s="93"/>
      <c r="AU8966" s="93"/>
      <c r="AV8966" s="93"/>
    </row>
    <row r="8967" spans="35:48" x14ac:dyDescent="0.55000000000000004">
      <c r="AI8967" s="276" t="s">
        <v>34116</v>
      </c>
      <c r="AJ8967" s="277">
        <v>18000</v>
      </c>
      <c r="AL8967" s="246" t="s">
        <v>47065</v>
      </c>
      <c r="AM8967" s="247">
        <v>2798.73</v>
      </c>
      <c r="AO8967" s="226" t="s">
        <v>45179</v>
      </c>
      <c r="AP8967" s="227">
        <v>1302334.17</v>
      </c>
      <c r="AR8967" s="207" t="s">
        <v>23086</v>
      </c>
      <c r="AS8967" s="208">
        <v>124.29</v>
      </c>
      <c r="AT8967" s="93"/>
      <c r="AU8967" s="93"/>
      <c r="AV8967" s="93"/>
    </row>
    <row r="8968" spans="35:48" x14ac:dyDescent="0.55000000000000004">
      <c r="AI8968" s="276" t="s">
        <v>48247</v>
      </c>
      <c r="AJ8968" s="277">
        <v>2426033.38</v>
      </c>
      <c r="AL8968" s="246" t="s">
        <v>23450</v>
      </c>
      <c r="AM8968" s="247">
        <v>18133.14</v>
      </c>
      <c r="AO8968" s="226" t="s">
        <v>45180</v>
      </c>
      <c r="AP8968" s="227">
        <v>99256.1</v>
      </c>
      <c r="AR8968" s="207" t="s">
        <v>23087</v>
      </c>
      <c r="AS8968" s="208">
        <v>125676.58</v>
      </c>
      <c r="AT8968" s="93"/>
      <c r="AU8968" s="93"/>
      <c r="AV8968" s="93"/>
    </row>
    <row r="8969" spans="35:48" x14ac:dyDescent="0.55000000000000004">
      <c r="AI8969" s="276" t="s">
        <v>68738</v>
      </c>
      <c r="AJ8969" s="277">
        <v>2370.11</v>
      </c>
      <c r="AL8969" s="246" t="s">
        <v>40429</v>
      </c>
      <c r="AM8969" s="247">
        <v>57658.01</v>
      </c>
      <c r="AO8969" s="226" t="s">
        <v>35262</v>
      </c>
      <c r="AP8969" s="227">
        <v>1302</v>
      </c>
      <c r="AR8969" s="207" t="s">
        <v>23088</v>
      </c>
      <c r="AS8969" s="208">
        <v>224248.32000000001</v>
      </c>
      <c r="AT8969" s="93"/>
      <c r="AU8969" s="93"/>
      <c r="AV8969" s="93"/>
    </row>
    <row r="8970" spans="35:48" x14ac:dyDescent="0.55000000000000004">
      <c r="AI8970" s="276" t="s">
        <v>68739</v>
      </c>
      <c r="AJ8970" s="277">
        <v>28574.2</v>
      </c>
      <c r="AL8970" s="246" t="s">
        <v>23451</v>
      </c>
      <c r="AM8970" s="247">
        <v>1046.92</v>
      </c>
      <c r="AO8970" s="226" t="s">
        <v>23319</v>
      </c>
      <c r="AP8970" s="227">
        <v>505.77</v>
      </c>
      <c r="AR8970" s="207" t="s">
        <v>23089</v>
      </c>
      <c r="AS8970" s="208">
        <v>-3</v>
      </c>
      <c r="AT8970" s="93"/>
      <c r="AU8970" s="93"/>
      <c r="AV8970" s="93"/>
    </row>
    <row r="8971" spans="35:48" x14ac:dyDescent="0.55000000000000004">
      <c r="AI8971" s="276" t="s">
        <v>68740</v>
      </c>
      <c r="AJ8971" s="277">
        <v>34177.57</v>
      </c>
      <c r="AL8971" s="246" t="s">
        <v>23452</v>
      </c>
      <c r="AM8971" s="247">
        <v>1.8</v>
      </c>
      <c r="AO8971" s="226" t="s">
        <v>23321</v>
      </c>
      <c r="AP8971" s="227">
        <v>142.5</v>
      </c>
      <c r="AR8971" s="207" t="s">
        <v>23090</v>
      </c>
      <c r="AS8971" s="208">
        <v>5497.7</v>
      </c>
      <c r="AT8971" s="93"/>
      <c r="AU8971" s="93"/>
      <c r="AV8971" s="93"/>
    </row>
    <row r="8972" spans="35:48" x14ac:dyDescent="0.55000000000000004">
      <c r="AI8972" s="276" t="s">
        <v>53714</v>
      </c>
      <c r="AJ8972" s="277">
        <v>6195.24</v>
      </c>
      <c r="AL8972" s="246" t="s">
        <v>23453</v>
      </c>
      <c r="AM8972" s="247">
        <v>575533.07999999996</v>
      </c>
      <c r="AO8972" s="226" t="s">
        <v>23322</v>
      </c>
      <c r="AP8972" s="227">
        <v>391.92</v>
      </c>
      <c r="AR8972" s="207" t="s">
        <v>23091</v>
      </c>
      <c r="AS8972" s="208">
        <v>5250.32</v>
      </c>
      <c r="AT8972" s="93"/>
      <c r="AU8972" s="93"/>
      <c r="AV8972" s="93"/>
    </row>
    <row r="8973" spans="35:48" x14ac:dyDescent="0.55000000000000004">
      <c r="AI8973" s="276" t="s">
        <v>56562</v>
      </c>
      <c r="AJ8973" s="277">
        <v>3024</v>
      </c>
      <c r="AL8973" s="246" t="s">
        <v>23454</v>
      </c>
      <c r="AM8973" s="247">
        <v>8505.07</v>
      </c>
      <c r="AO8973" s="226" t="s">
        <v>23323</v>
      </c>
      <c r="AP8973" s="227">
        <v>8584.3799999999992</v>
      </c>
      <c r="AR8973" s="207" t="s">
        <v>23092</v>
      </c>
      <c r="AS8973" s="208">
        <v>822.21</v>
      </c>
      <c r="AT8973" s="93"/>
      <c r="AU8973" s="93"/>
      <c r="AV8973" s="93"/>
    </row>
    <row r="8974" spans="35:48" x14ac:dyDescent="0.55000000000000004">
      <c r="AI8974" s="276" t="s">
        <v>56563</v>
      </c>
      <c r="AJ8974" s="277">
        <v>54838.05</v>
      </c>
      <c r="AL8974" s="246" t="s">
        <v>35271</v>
      </c>
      <c r="AM8974" s="247">
        <v>1377817.09</v>
      </c>
      <c r="AO8974" s="226" t="s">
        <v>52991</v>
      </c>
      <c r="AP8974" s="227">
        <v>85802.559999999998</v>
      </c>
      <c r="AR8974" s="207" t="s">
        <v>23093</v>
      </c>
      <c r="AS8974" s="208">
        <v>2246.2199999999998</v>
      </c>
      <c r="AT8974" s="93"/>
      <c r="AU8974" s="93"/>
      <c r="AV8974" s="93"/>
    </row>
    <row r="8975" spans="35:48" x14ac:dyDescent="0.55000000000000004">
      <c r="AI8975" s="276" t="s">
        <v>56564</v>
      </c>
      <c r="AJ8975" s="277">
        <v>4166.3999999999996</v>
      </c>
      <c r="AL8975" s="246" t="s">
        <v>48079</v>
      </c>
      <c r="AM8975" s="247">
        <v>18734.189999999999</v>
      </c>
      <c r="AO8975" s="226" t="s">
        <v>13860</v>
      </c>
      <c r="AP8975" s="227">
        <v>5972.8</v>
      </c>
      <c r="AR8975" s="207" t="s">
        <v>23094</v>
      </c>
      <c r="AS8975" s="208">
        <v>650</v>
      </c>
      <c r="AT8975" s="93"/>
      <c r="AU8975" s="93"/>
      <c r="AV8975" s="93"/>
    </row>
    <row r="8976" spans="35:48" x14ac:dyDescent="0.55000000000000004">
      <c r="AI8976" s="276" t="s">
        <v>56565</v>
      </c>
      <c r="AJ8976" s="277">
        <v>11747.68</v>
      </c>
      <c r="AL8976" s="246" t="s">
        <v>23456</v>
      </c>
      <c r="AM8976" s="247">
        <v>298347.53999999998</v>
      </c>
      <c r="AO8976" s="226" t="s">
        <v>36451</v>
      </c>
      <c r="AP8976" s="227">
        <v>3314.75</v>
      </c>
      <c r="AR8976" s="207" t="s">
        <v>23095</v>
      </c>
      <c r="AS8976" s="208">
        <v>12689.55</v>
      </c>
      <c r="AT8976" s="93"/>
      <c r="AU8976" s="93"/>
      <c r="AV8976" s="93"/>
    </row>
    <row r="8977" spans="35:48" x14ac:dyDescent="0.55000000000000004">
      <c r="AI8977" s="276" t="s">
        <v>35647</v>
      </c>
      <c r="AJ8977" s="277">
        <v>237296.62</v>
      </c>
      <c r="AL8977" s="246" t="s">
        <v>59699</v>
      </c>
      <c r="AM8977" s="247">
        <v>10884.62</v>
      </c>
      <c r="AO8977" s="226" t="s">
        <v>23325</v>
      </c>
      <c r="AP8977" s="227">
        <v>32580.07</v>
      </c>
      <c r="AR8977" s="207" t="s">
        <v>23096</v>
      </c>
      <c r="AS8977" s="208">
        <v>159012.69</v>
      </c>
      <c r="AT8977" s="93"/>
      <c r="AU8977" s="93"/>
      <c r="AV8977" s="93"/>
    </row>
    <row r="8978" spans="35:48" x14ac:dyDescent="0.55000000000000004">
      <c r="AI8978" s="276" t="s">
        <v>53717</v>
      </c>
      <c r="AJ8978" s="277">
        <v>22946.400000000001</v>
      </c>
      <c r="AL8978" s="246" t="s">
        <v>23462</v>
      </c>
      <c r="AM8978" s="247">
        <v>31885.66</v>
      </c>
      <c r="AO8978" s="226" t="s">
        <v>23326</v>
      </c>
      <c r="AP8978" s="227">
        <v>342135.54</v>
      </c>
      <c r="AR8978" s="207" t="s">
        <v>13832</v>
      </c>
      <c r="AS8978" s="208">
        <v>5580.76</v>
      </c>
      <c r="AT8978" s="93"/>
      <c r="AU8978" s="93"/>
      <c r="AV8978" s="93"/>
    </row>
    <row r="8979" spans="35:48" x14ac:dyDescent="0.55000000000000004">
      <c r="AI8979" s="276" t="s">
        <v>56568</v>
      </c>
      <c r="AJ8979" s="277">
        <v>1916.52</v>
      </c>
      <c r="AL8979" s="246" t="s">
        <v>23464</v>
      </c>
      <c r="AM8979" s="247">
        <v>117073.88</v>
      </c>
      <c r="AO8979" s="226" t="s">
        <v>23327</v>
      </c>
      <c r="AP8979" s="227">
        <v>324284.46999999997</v>
      </c>
      <c r="AR8979" s="207" t="s">
        <v>13833</v>
      </c>
      <c r="AS8979" s="208">
        <v>4820.3999999999996</v>
      </c>
      <c r="AT8979" s="93"/>
      <c r="AU8979" s="93"/>
      <c r="AV8979" s="93"/>
    </row>
    <row r="8980" spans="35:48" x14ac:dyDescent="0.55000000000000004">
      <c r="AI8980" s="276" t="s">
        <v>35648</v>
      </c>
      <c r="AJ8980" s="277">
        <v>414718.17</v>
      </c>
      <c r="AL8980" s="246" t="s">
        <v>35272</v>
      </c>
      <c r="AM8980" s="247">
        <v>86040.05</v>
      </c>
      <c r="AO8980" s="226" t="s">
        <v>23328</v>
      </c>
      <c r="AP8980" s="227">
        <v>-15453.06</v>
      </c>
      <c r="AR8980" s="207" t="s">
        <v>13834</v>
      </c>
      <c r="AS8980" s="208">
        <v>731.44</v>
      </c>
      <c r="AT8980" s="93"/>
      <c r="AU8980" s="93"/>
      <c r="AV8980" s="93"/>
    </row>
    <row r="8981" spans="35:48" x14ac:dyDescent="0.55000000000000004">
      <c r="AI8981" s="276" t="s">
        <v>39473</v>
      </c>
      <c r="AJ8981" s="277">
        <v>54113.4</v>
      </c>
      <c r="AL8981" s="246" t="s">
        <v>58606</v>
      </c>
      <c r="AM8981" s="247">
        <v>30380</v>
      </c>
      <c r="AO8981" s="226" t="s">
        <v>52992</v>
      </c>
      <c r="AP8981" s="227">
        <v>114.86</v>
      </c>
      <c r="AR8981" s="207" t="s">
        <v>13835</v>
      </c>
      <c r="AS8981" s="208">
        <v>1386.71</v>
      </c>
      <c r="AT8981" s="93"/>
      <c r="AU8981" s="93"/>
      <c r="AV8981" s="93"/>
    </row>
    <row r="8982" spans="35:48" x14ac:dyDescent="0.55000000000000004">
      <c r="AI8982" s="276" t="s">
        <v>57850</v>
      </c>
      <c r="AJ8982" s="277">
        <v>264150.15999999997</v>
      </c>
      <c r="AL8982" s="246" t="s">
        <v>59136</v>
      </c>
      <c r="AM8982" s="247">
        <v>6969.62</v>
      </c>
      <c r="AO8982" s="226" t="s">
        <v>23329</v>
      </c>
      <c r="AP8982" s="227">
        <v>942.13</v>
      </c>
      <c r="AR8982" s="207" t="s">
        <v>23097</v>
      </c>
      <c r="AS8982" s="208">
        <v>3818</v>
      </c>
      <c r="AT8982" s="93"/>
      <c r="AU8982" s="93"/>
      <c r="AV8982" s="93"/>
    </row>
    <row r="8983" spans="35:48" x14ac:dyDescent="0.55000000000000004">
      <c r="AI8983" s="276" t="s">
        <v>53718</v>
      </c>
      <c r="AJ8983" s="277">
        <v>20122.580000000002</v>
      </c>
      <c r="AL8983" s="246" t="s">
        <v>23465</v>
      </c>
      <c r="AM8983" s="247">
        <v>128188.94</v>
      </c>
      <c r="AO8983" s="226" t="s">
        <v>52993</v>
      </c>
      <c r="AP8983" s="227">
        <v>82.29</v>
      </c>
      <c r="AR8983" s="207" t="s">
        <v>23098</v>
      </c>
      <c r="AS8983" s="208">
        <v>13070.3</v>
      </c>
      <c r="AT8983" s="93"/>
      <c r="AU8983" s="93"/>
      <c r="AV8983" s="93"/>
    </row>
    <row r="8984" spans="35:48" x14ac:dyDescent="0.55000000000000004">
      <c r="AI8984" s="276" t="s">
        <v>40623</v>
      </c>
      <c r="AJ8984" s="277">
        <v>182557.96</v>
      </c>
      <c r="AL8984" s="246" t="s">
        <v>55254</v>
      </c>
      <c r="AM8984" s="247">
        <v>2579.39</v>
      </c>
      <c r="AO8984" s="226" t="s">
        <v>23330</v>
      </c>
      <c r="AP8984" s="227">
        <v>3414.71</v>
      </c>
      <c r="AR8984" s="207" t="s">
        <v>23099</v>
      </c>
      <c r="AS8984" s="208">
        <v>999.87</v>
      </c>
      <c r="AT8984" s="93"/>
      <c r="AU8984" s="93"/>
      <c r="AV8984" s="93"/>
    </row>
    <row r="8985" spans="35:48" x14ac:dyDescent="0.55000000000000004">
      <c r="AI8985" s="276" t="s">
        <v>58673</v>
      </c>
      <c r="AJ8985" s="277">
        <v>1543.98</v>
      </c>
      <c r="AL8985" s="246" t="s">
        <v>23468</v>
      </c>
      <c r="AM8985" s="247">
        <v>199598.91</v>
      </c>
      <c r="AO8985" s="226" t="s">
        <v>23331</v>
      </c>
      <c r="AP8985" s="227">
        <v>7280.38</v>
      </c>
      <c r="AR8985" s="207" t="s">
        <v>23100</v>
      </c>
      <c r="AS8985" s="208">
        <v>2833.64</v>
      </c>
      <c r="AT8985" s="93"/>
      <c r="AU8985" s="93"/>
      <c r="AV8985" s="93"/>
    </row>
    <row r="8986" spans="35:48" x14ac:dyDescent="0.55000000000000004">
      <c r="AI8986" s="276" t="s">
        <v>49152</v>
      </c>
      <c r="AJ8986" s="277">
        <v>135149.4</v>
      </c>
      <c r="AL8986" s="246" t="s">
        <v>33836</v>
      </c>
      <c r="AM8986" s="247">
        <v>23476334.48</v>
      </c>
      <c r="AO8986" s="226" t="s">
        <v>47061</v>
      </c>
      <c r="AP8986" s="227">
        <v>103.6</v>
      </c>
      <c r="AR8986" s="207" t="s">
        <v>23101</v>
      </c>
      <c r="AS8986" s="208">
        <v>33709.54</v>
      </c>
      <c r="AT8986" s="93"/>
      <c r="AU8986" s="93"/>
      <c r="AV8986" s="93"/>
    </row>
    <row r="8987" spans="35:48" x14ac:dyDescent="0.55000000000000004">
      <c r="AI8987" s="276" t="s">
        <v>53719</v>
      </c>
      <c r="AJ8987" s="277">
        <v>232896.36</v>
      </c>
      <c r="AL8987" s="246" t="s">
        <v>35273</v>
      </c>
      <c r="AM8987" s="247">
        <v>320320.61</v>
      </c>
      <c r="AO8987" s="226" t="s">
        <v>23333</v>
      </c>
      <c r="AP8987" s="227">
        <v>20520.89</v>
      </c>
      <c r="AR8987" s="207" t="s">
        <v>23102</v>
      </c>
      <c r="AS8987" s="208">
        <v>17777.669999999998</v>
      </c>
      <c r="AT8987" s="93"/>
      <c r="AU8987" s="93"/>
      <c r="AV8987" s="93"/>
    </row>
    <row r="8988" spans="35:48" x14ac:dyDescent="0.55000000000000004">
      <c r="AI8988" s="276" t="s">
        <v>53720</v>
      </c>
      <c r="AJ8988" s="277">
        <v>1224.8599999999999</v>
      </c>
      <c r="AL8988" s="246" t="s">
        <v>36462</v>
      </c>
      <c r="AM8988" s="247">
        <v>7702.41</v>
      </c>
      <c r="AO8988" s="226" t="s">
        <v>52994</v>
      </c>
      <c r="AP8988" s="227">
        <v>3829.82</v>
      </c>
      <c r="AR8988" s="207" t="s">
        <v>23103</v>
      </c>
      <c r="AS8988" s="208">
        <v>1841</v>
      </c>
      <c r="AT8988" s="93"/>
      <c r="AU8988" s="93"/>
      <c r="AV8988" s="93"/>
    </row>
    <row r="8989" spans="35:48" x14ac:dyDescent="0.55000000000000004">
      <c r="AI8989" s="276" t="s">
        <v>35649</v>
      </c>
      <c r="AJ8989" s="277">
        <v>112134.99</v>
      </c>
      <c r="AL8989" s="246" t="s">
        <v>23471</v>
      </c>
      <c r="AM8989" s="247">
        <v>13832.5</v>
      </c>
      <c r="AO8989" s="226" t="s">
        <v>23335</v>
      </c>
      <c r="AP8989" s="227">
        <v>2390.65</v>
      </c>
      <c r="AR8989" s="207" t="s">
        <v>23104</v>
      </c>
      <c r="AS8989" s="208">
        <v>5797.5</v>
      </c>
      <c r="AT8989" s="93"/>
      <c r="AU8989" s="93"/>
      <c r="AV8989" s="93"/>
    </row>
    <row r="8990" spans="35:48" x14ac:dyDescent="0.55000000000000004">
      <c r="AI8990" s="276" t="s">
        <v>35650</v>
      </c>
      <c r="AJ8990" s="277">
        <v>300615.75</v>
      </c>
      <c r="AL8990" s="246" t="s">
        <v>36463</v>
      </c>
      <c r="AM8990" s="247">
        <v>15118.38</v>
      </c>
      <c r="AO8990" s="226" t="s">
        <v>23336</v>
      </c>
      <c r="AP8990" s="227">
        <v>7012.44</v>
      </c>
      <c r="AR8990" s="207" t="s">
        <v>23105</v>
      </c>
      <c r="AS8990" s="208">
        <v>34612.94</v>
      </c>
      <c r="AT8990" s="93"/>
      <c r="AU8990" s="93"/>
      <c r="AV8990" s="93"/>
    </row>
    <row r="8991" spans="35:48" x14ac:dyDescent="0.55000000000000004">
      <c r="AI8991" s="276" t="s">
        <v>35651</v>
      </c>
      <c r="AJ8991" s="277">
        <v>123950.46</v>
      </c>
      <c r="AL8991" s="246" t="s">
        <v>23472</v>
      </c>
      <c r="AM8991" s="247">
        <v>3164363.89</v>
      </c>
      <c r="AO8991" s="226" t="s">
        <v>52995</v>
      </c>
      <c r="AP8991" s="227">
        <v>5738.77</v>
      </c>
      <c r="AR8991" s="207" t="s">
        <v>23106</v>
      </c>
      <c r="AS8991" s="208">
        <v>3320.67</v>
      </c>
      <c r="AT8991" s="93"/>
      <c r="AU8991" s="93"/>
      <c r="AV8991" s="93"/>
    </row>
    <row r="8992" spans="35:48" x14ac:dyDescent="0.55000000000000004">
      <c r="AI8992" s="276" t="s">
        <v>56570</v>
      </c>
      <c r="AJ8992" s="277">
        <v>49300</v>
      </c>
      <c r="AL8992" s="246" t="s">
        <v>42686</v>
      </c>
      <c r="AM8992" s="247">
        <v>241060</v>
      </c>
      <c r="AO8992" s="226" t="s">
        <v>50138</v>
      </c>
      <c r="AP8992" s="227">
        <v>461.52</v>
      </c>
      <c r="AR8992" s="207" t="s">
        <v>23107</v>
      </c>
      <c r="AS8992" s="208">
        <v>14987.66</v>
      </c>
      <c r="AT8992" s="93"/>
      <c r="AU8992" s="93"/>
      <c r="AV8992" s="93"/>
    </row>
    <row r="8993" spans="35:48" x14ac:dyDescent="0.55000000000000004">
      <c r="AI8993" s="276" t="s">
        <v>64880</v>
      </c>
      <c r="AJ8993" s="277">
        <v>80005.27</v>
      </c>
      <c r="AL8993" s="246" t="s">
        <v>58607</v>
      </c>
      <c r="AM8993" s="247">
        <v>802650.78</v>
      </c>
      <c r="AO8993" s="226" t="s">
        <v>52996</v>
      </c>
      <c r="AP8993" s="227">
        <v>5721.29</v>
      </c>
      <c r="AR8993" s="207" t="s">
        <v>23108</v>
      </c>
      <c r="AS8993" s="208">
        <v>9331.2199999999993</v>
      </c>
      <c r="AT8993" s="93"/>
      <c r="AU8993" s="93"/>
      <c r="AV8993" s="93"/>
    </row>
    <row r="8994" spans="35:48" x14ac:dyDescent="0.55000000000000004">
      <c r="AI8994" s="276" t="s">
        <v>53721</v>
      </c>
      <c r="AJ8994" s="277">
        <v>311359.43</v>
      </c>
      <c r="AL8994" s="246" t="s">
        <v>23473</v>
      </c>
      <c r="AM8994" s="247">
        <v>2593.79</v>
      </c>
      <c r="AO8994" s="226" t="s">
        <v>47062</v>
      </c>
      <c r="AP8994" s="227">
        <v>760</v>
      </c>
      <c r="AR8994" s="207" t="s">
        <v>23109</v>
      </c>
      <c r="AS8994" s="208">
        <v>7951.6</v>
      </c>
      <c r="AT8994" s="93"/>
      <c r="AU8994" s="93"/>
      <c r="AV8994" s="93"/>
    </row>
    <row r="8995" spans="35:48" x14ac:dyDescent="0.55000000000000004">
      <c r="AI8995" s="276" t="s">
        <v>56571</v>
      </c>
      <c r="AJ8995" s="277">
        <v>79366.09</v>
      </c>
      <c r="AL8995" s="246" t="s">
        <v>23474</v>
      </c>
      <c r="AM8995" s="247">
        <v>2299009.39</v>
      </c>
      <c r="AO8995" s="226" t="s">
        <v>23338</v>
      </c>
      <c r="AP8995" s="227">
        <v>40360</v>
      </c>
      <c r="AR8995" s="207" t="s">
        <v>23110</v>
      </c>
      <c r="AS8995" s="208">
        <v>2681.02</v>
      </c>
      <c r="AT8995" s="93"/>
      <c r="AU8995" s="93"/>
      <c r="AV8995" s="93"/>
    </row>
    <row r="8996" spans="35:48" x14ac:dyDescent="0.55000000000000004">
      <c r="AI8996" s="276" t="s">
        <v>48248</v>
      </c>
      <c r="AJ8996" s="277">
        <v>342526.08</v>
      </c>
      <c r="AL8996" s="246" t="s">
        <v>23475</v>
      </c>
      <c r="AM8996" s="247">
        <v>1639233.03</v>
      </c>
      <c r="AO8996" s="226" t="s">
        <v>23339</v>
      </c>
      <c r="AP8996" s="227">
        <v>47588.06</v>
      </c>
      <c r="AR8996" s="207" t="s">
        <v>23111</v>
      </c>
      <c r="AS8996" s="208">
        <v>5464.94</v>
      </c>
      <c r="AT8996" s="93"/>
      <c r="AU8996" s="93"/>
      <c r="AV8996" s="93"/>
    </row>
    <row r="8997" spans="35:48" x14ac:dyDescent="0.55000000000000004">
      <c r="AI8997" s="276" t="s">
        <v>35652</v>
      </c>
      <c r="AJ8997" s="277">
        <v>416620.93</v>
      </c>
      <c r="AL8997" s="246" t="s">
        <v>23476</v>
      </c>
      <c r="AM8997" s="247">
        <v>201355.22</v>
      </c>
      <c r="AO8997" s="226" t="s">
        <v>23340</v>
      </c>
      <c r="AP8997" s="227">
        <v>6663.65</v>
      </c>
      <c r="AR8997" s="207" t="s">
        <v>23112</v>
      </c>
      <c r="AS8997" s="208">
        <v>6354.91</v>
      </c>
      <c r="AT8997" s="93"/>
      <c r="AU8997" s="93"/>
      <c r="AV8997" s="93"/>
    </row>
    <row r="8998" spans="35:48" x14ac:dyDescent="0.55000000000000004">
      <c r="AI8998" s="276" t="s">
        <v>58887</v>
      </c>
      <c r="AJ8998" s="277">
        <v>622.28</v>
      </c>
      <c r="AL8998" s="246" t="s">
        <v>23477</v>
      </c>
      <c r="AM8998" s="247">
        <v>31998.9</v>
      </c>
      <c r="AO8998" s="226" t="s">
        <v>23341</v>
      </c>
      <c r="AP8998" s="227">
        <v>17771.8</v>
      </c>
      <c r="AR8998" s="207" t="s">
        <v>23113</v>
      </c>
      <c r="AS8998" s="208">
        <v>17640.45</v>
      </c>
      <c r="AT8998" s="93"/>
      <c r="AU8998" s="93"/>
      <c r="AV8998" s="93"/>
    </row>
    <row r="8999" spans="35:48" x14ac:dyDescent="0.55000000000000004">
      <c r="AI8999" s="276" t="s">
        <v>35653</v>
      </c>
      <c r="AJ8999" s="277">
        <v>2166505.0499999998</v>
      </c>
      <c r="AL8999" s="246" t="s">
        <v>39292</v>
      </c>
      <c r="AM8999" s="247">
        <v>217.76</v>
      </c>
      <c r="AO8999" s="226" t="s">
        <v>23342</v>
      </c>
      <c r="AP8999" s="227">
        <v>10258.219999999999</v>
      </c>
      <c r="AR8999" s="207" t="s">
        <v>23114</v>
      </c>
      <c r="AS8999" s="208">
        <v>4352.92</v>
      </c>
      <c r="AT8999" s="93"/>
      <c r="AU8999" s="93"/>
      <c r="AV8999" s="93"/>
    </row>
    <row r="9000" spans="35:48" x14ac:dyDescent="0.55000000000000004">
      <c r="AI9000" s="276" t="s">
        <v>62231</v>
      </c>
      <c r="AJ9000" s="277">
        <v>-34387.06</v>
      </c>
      <c r="AL9000" s="246" t="s">
        <v>23478</v>
      </c>
      <c r="AM9000" s="247">
        <v>7712460.1699999999</v>
      </c>
      <c r="AO9000" s="226" t="s">
        <v>52997</v>
      </c>
      <c r="AP9000" s="227">
        <v>15045.14</v>
      </c>
      <c r="AR9000" s="207" t="s">
        <v>13838</v>
      </c>
      <c r="AS9000" s="208">
        <v>109377.52</v>
      </c>
      <c r="AT9000" s="93"/>
      <c r="AU9000" s="93"/>
      <c r="AV9000" s="93"/>
    </row>
    <row r="9001" spans="35:48" x14ac:dyDescent="0.55000000000000004">
      <c r="AI9001" s="276" t="s">
        <v>55407</v>
      </c>
      <c r="AJ9001" s="277">
        <v>4303338.3899999997</v>
      </c>
      <c r="AL9001" s="246" t="s">
        <v>36464</v>
      </c>
      <c r="AM9001" s="247">
        <v>1170141.8899999999</v>
      </c>
      <c r="AO9001" s="226" t="s">
        <v>23344</v>
      </c>
      <c r="AP9001" s="227">
        <v>48565.56</v>
      </c>
      <c r="AR9001" s="207" t="s">
        <v>23115</v>
      </c>
      <c r="AS9001" s="208">
        <v>140286.37</v>
      </c>
      <c r="AT9001" s="93"/>
      <c r="AU9001" s="93"/>
      <c r="AV9001" s="93"/>
    </row>
    <row r="9002" spans="35:48" x14ac:dyDescent="0.55000000000000004">
      <c r="AI9002" s="276" t="s">
        <v>48249</v>
      </c>
      <c r="AJ9002" s="277">
        <v>2373586.42</v>
      </c>
      <c r="AL9002" s="246" t="s">
        <v>23479</v>
      </c>
      <c r="AM9002" s="247">
        <v>18779.47</v>
      </c>
      <c r="AO9002" s="226" t="s">
        <v>52998</v>
      </c>
      <c r="AP9002" s="227">
        <v>372.67</v>
      </c>
      <c r="AR9002" s="207" t="s">
        <v>23116</v>
      </c>
      <c r="AS9002" s="208">
        <v>315584.71000000002</v>
      </c>
      <c r="AT9002" s="93"/>
      <c r="AU9002" s="93"/>
      <c r="AV9002" s="93"/>
    </row>
    <row r="9003" spans="35:48" x14ac:dyDescent="0.55000000000000004">
      <c r="AI9003" s="276" t="s">
        <v>56572</v>
      </c>
      <c r="AJ9003" s="277">
        <v>556.21</v>
      </c>
      <c r="AL9003" s="246" t="s">
        <v>47066</v>
      </c>
      <c r="AM9003" s="247">
        <v>4092341.25</v>
      </c>
      <c r="AO9003" s="226" t="s">
        <v>23345</v>
      </c>
      <c r="AP9003" s="227">
        <v>3706.22</v>
      </c>
      <c r="AR9003" s="207" t="s">
        <v>23117</v>
      </c>
      <c r="AS9003" s="208">
        <v>-10.37</v>
      </c>
      <c r="AT9003" s="93"/>
      <c r="AU9003" s="93"/>
      <c r="AV9003" s="93"/>
    </row>
    <row r="9004" spans="35:48" x14ac:dyDescent="0.55000000000000004">
      <c r="AI9004" s="276" t="s">
        <v>66721</v>
      </c>
      <c r="AJ9004" s="277">
        <v>109939.24</v>
      </c>
      <c r="AL9004" s="246" t="s">
        <v>64597</v>
      </c>
      <c r="AM9004" s="247">
        <v>308685.92</v>
      </c>
      <c r="AO9004" s="226" t="s">
        <v>23346</v>
      </c>
      <c r="AP9004" s="227">
        <v>10034.09</v>
      </c>
      <c r="AR9004" s="207" t="s">
        <v>23118</v>
      </c>
      <c r="AS9004" s="208">
        <v>9911</v>
      </c>
      <c r="AT9004" s="93"/>
      <c r="AU9004" s="93"/>
      <c r="AV9004" s="93"/>
    </row>
    <row r="9005" spans="35:48" x14ac:dyDescent="0.55000000000000004">
      <c r="AI9005" s="276" t="s">
        <v>56573</v>
      </c>
      <c r="AJ9005" s="277">
        <v>52636.14</v>
      </c>
      <c r="AL9005" s="246" t="s">
        <v>23480</v>
      </c>
      <c r="AM9005" s="247">
        <v>5624225.25</v>
      </c>
      <c r="AO9005" s="226" t="s">
        <v>42682</v>
      </c>
      <c r="AP9005" s="227">
        <v>5697.65</v>
      </c>
      <c r="AR9005" s="207" t="s">
        <v>23119</v>
      </c>
      <c r="AS9005" s="208">
        <v>6445.34</v>
      </c>
      <c r="AT9005" s="93"/>
      <c r="AU9005" s="93"/>
      <c r="AV9005" s="93"/>
    </row>
    <row r="9006" spans="35:48" x14ac:dyDescent="0.55000000000000004">
      <c r="AI9006" s="276" t="s">
        <v>58674</v>
      </c>
      <c r="AJ9006" s="277">
        <v>20752.66</v>
      </c>
      <c r="AL9006" s="246" t="s">
        <v>64598</v>
      </c>
      <c r="AM9006" s="247">
        <v>5649161.4299999997</v>
      </c>
      <c r="AO9006" s="226" t="s">
        <v>52999</v>
      </c>
      <c r="AP9006" s="227">
        <v>8336.42</v>
      </c>
      <c r="AR9006" s="207" t="s">
        <v>23120</v>
      </c>
      <c r="AS9006" s="208">
        <v>647.51</v>
      </c>
      <c r="AT9006" s="93"/>
      <c r="AU9006" s="93"/>
      <c r="AV9006" s="93"/>
    </row>
    <row r="9007" spans="35:48" x14ac:dyDescent="0.55000000000000004">
      <c r="AI9007" s="276" t="s">
        <v>61584</v>
      </c>
      <c r="AJ9007" s="277">
        <v>762.46</v>
      </c>
      <c r="AL9007" s="246" t="s">
        <v>23481</v>
      </c>
      <c r="AM9007" s="247">
        <v>2641982.12</v>
      </c>
      <c r="AO9007" s="226" t="s">
        <v>33819</v>
      </c>
      <c r="AP9007" s="227">
        <v>28581.72</v>
      </c>
      <c r="AR9007" s="207" t="s">
        <v>23121</v>
      </c>
      <c r="AS9007" s="208">
        <v>77.03</v>
      </c>
      <c r="AT9007" s="93"/>
      <c r="AU9007" s="93"/>
      <c r="AV9007" s="93"/>
    </row>
    <row r="9008" spans="35:48" x14ac:dyDescent="0.55000000000000004">
      <c r="AI9008" s="276" t="s">
        <v>62808</v>
      </c>
      <c r="AJ9008" s="277">
        <v>205.18</v>
      </c>
      <c r="AL9008" s="246" t="s">
        <v>62967</v>
      </c>
      <c r="AM9008" s="247">
        <v>14607.53</v>
      </c>
      <c r="AO9008" s="226" t="s">
        <v>33820</v>
      </c>
      <c r="AP9008" s="227">
        <v>832493.5</v>
      </c>
      <c r="AR9008" s="207" t="s">
        <v>23122</v>
      </c>
      <c r="AS9008" s="208">
        <v>548.53</v>
      </c>
      <c r="AT9008" s="93"/>
      <c r="AU9008" s="93"/>
      <c r="AV9008" s="93"/>
    </row>
    <row r="9009" spans="35:48" x14ac:dyDescent="0.55000000000000004">
      <c r="AI9009" s="276" t="s">
        <v>68741</v>
      </c>
      <c r="AJ9009" s="277">
        <v>36</v>
      </c>
      <c r="AL9009" s="246" t="s">
        <v>48993</v>
      </c>
      <c r="AM9009" s="247">
        <v>468830.56</v>
      </c>
      <c r="AO9009" s="226" t="s">
        <v>33821</v>
      </c>
      <c r="AP9009" s="227">
        <v>31483.5</v>
      </c>
      <c r="AR9009" s="207" t="s">
        <v>23123</v>
      </c>
      <c r="AS9009" s="208">
        <v>23435.74</v>
      </c>
      <c r="AT9009" s="93"/>
      <c r="AU9009" s="93"/>
      <c r="AV9009" s="93"/>
    </row>
    <row r="9010" spans="35:48" x14ac:dyDescent="0.55000000000000004">
      <c r="AI9010" s="276" t="s">
        <v>68742</v>
      </c>
      <c r="AJ9010" s="277">
        <v>117.15</v>
      </c>
      <c r="AL9010" s="246" t="s">
        <v>50144</v>
      </c>
      <c r="AM9010" s="247">
        <v>34035.03</v>
      </c>
      <c r="AO9010" s="226" t="s">
        <v>35263</v>
      </c>
      <c r="AP9010" s="227">
        <v>4800</v>
      </c>
      <c r="AR9010" s="207" t="s">
        <v>23124</v>
      </c>
      <c r="AS9010" s="208">
        <v>1775.45</v>
      </c>
      <c r="AT9010" s="93"/>
      <c r="AU9010" s="93"/>
      <c r="AV9010" s="93"/>
    </row>
    <row r="9011" spans="35:48" x14ac:dyDescent="0.55000000000000004">
      <c r="AI9011" s="276" t="s">
        <v>47257</v>
      </c>
      <c r="AJ9011" s="277">
        <v>1106.24</v>
      </c>
      <c r="AL9011" s="246" t="s">
        <v>50145</v>
      </c>
      <c r="AM9011" s="247">
        <v>353.99</v>
      </c>
      <c r="AO9011" s="226" t="s">
        <v>33822</v>
      </c>
      <c r="AP9011" s="227">
        <v>201044.31</v>
      </c>
      <c r="AR9011" s="207" t="s">
        <v>23125</v>
      </c>
      <c r="AS9011" s="208">
        <v>5080.87</v>
      </c>
      <c r="AT9011" s="93"/>
      <c r="AU9011" s="93"/>
      <c r="AV9011" s="93"/>
    </row>
    <row r="9012" spans="35:48" x14ac:dyDescent="0.55000000000000004">
      <c r="AI9012" s="276" t="s">
        <v>60723</v>
      </c>
      <c r="AJ9012" s="277">
        <v>8182.12</v>
      </c>
      <c r="AL9012" s="246" t="s">
        <v>50146</v>
      </c>
      <c r="AM9012" s="247">
        <v>5049.5600000000004</v>
      </c>
      <c r="AO9012" s="226" t="s">
        <v>33823</v>
      </c>
      <c r="AP9012" s="227">
        <v>3000</v>
      </c>
      <c r="AR9012" s="207" t="s">
        <v>23126</v>
      </c>
      <c r="AS9012" s="208">
        <v>2148.75</v>
      </c>
      <c r="AT9012" s="93"/>
      <c r="AU9012" s="93"/>
      <c r="AV9012" s="93"/>
    </row>
    <row r="9013" spans="35:48" x14ac:dyDescent="0.55000000000000004">
      <c r="AI9013" s="276" t="s">
        <v>68743</v>
      </c>
      <c r="AJ9013" s="277">
        <v>8707.9500000000007</v>
      </c>
      <c r="AL9013" s="246" t="s">
        <v>58608</v>
      </c>
      <c r="AM9013" s="247">
        <v>26576.54</v>
      </c>
      <c r="AO9013" s="226" t="s">
        <v>33824</v>
      </c>
      <c r="AP9013" s="227">
        <v>3696.58</v>
      </c>
      <c r="AR9013" s="207" t="s">
        <v>23127</v>
      </c>
      <c r="AS9013" s="208">
        <v>222.81</v>
      </c>
      <c r="AT9013" s="93"/>
      <c r="AU9013" s="93"/>
      <c r="AV9013" s="93"/>
    </row>
    <row r="9014" spans="35:48" x14ac:dyDescent="0.55000000000000004">
      <c r="AI9014" s="276" t="s">
        <v>57851</v>
      </c>
      <c r="AJ9014" s="277">
        <v>5207.8999999999996</v>
      </c>
      <c r="AL9014" s="246" t="s">
        <v>47067</v>
      </c>
      <c r="AM9014" s="247">
        <v>2501678.34</v>
      </c>
      <c r="AO9014" s="226" t="s">
        <v>33825</v>
      </c>
      <c r="AP9014" s="227">
        <v>5962.56</v>
      </c>
      <c r="AR9014" s="207" t="s">
        <v>23128</v>
      </c>
      <c r="AS9014" s="208">
        <v>59483.63</v>
      </c>
      <c r="AT9014" s="93"/>
      <c r="AU9014" s="93"/>
      <c r="AV9014" s="93"/>
    </row>
    <row r="9015" spans="35:48" x14ac:dyDescent="0.55000000000000004">
      <c r="AI9015" s="276" t="s">
        <v>57852</v>
      </c>
      <c r="AJ9015" s="277">
        <v>391.9</v>
      </c>
      <c r="AL9015" s="246" t="s">
        <v>50147</v>
      </c>
      <c r="AM9015" s="247">
        <v>495077.1</v>
      </c>
      <c r="AO9015" s="226" t="s">
        <v>33826</v>
      </c>
      <c r="AP9015" s="227">
        <v>19622.68</v>
      </c>
      <c r="AR9015" s="207" t="s">
        <v>23129</v>
      </c>
      <c r="AS9015" s="208">
        <v>1600</v>
      </c>
      <c r="AT9015" s="93"/>
      <c r="AU9015" s="93"/>
      <c r="AV9015" s="93"/>
    </row>
    <row r="9016" spans="35:48" x14ac:dyDescent="0.55000000000000004">
      <c r="AI9016" s="276" t="s">
        <v>57853</v>
      </c>
      <c r="AJ9016" s="277">
        <v>1303.02</v>
      </c>
      <c r="AL9016" s="246" t="s">
        <v>42687</v>
      </c>
      <c r="AM9016" s="247">
        <v>164250</v>
      </c>
      <c r="AO9016" s="226" t="s">
        <v>33827</v>
      </c>
      <c r="AP9016" s="227">
        <v>730.5</v>
      </c>
      <c r="AR9016" s="207" t="s">
        <v>23130</v>
      </c>
      <c r="AS9016" s="208">
        <v>4850.62</v>
      </c>
      <c r="AT9016" s="93"/>
      <c r="AU9016" s="93"/>
      <c r="AV9016" s="93"/>
    </row>
    <row r="9017" spans="35:48" x14ac:dyDescent="0.55000000000000004">
      <c r="AI9017" s="276" t="s">
        <v>63373</v>
      </c>
      <c r="AJ9017" s="277">
        <v>2097.67</v>
      </c>
      <c r="AL9017" s="246" t="s">
        <v>42688</v>
      </c>
      <c r="AM9017" s="247">
        <v>12266.99</v>
      </c>
      <c r="AO9017" s="226" t="s">
        <v>35264</v>
      </c>
      <c r="AP9017" s="227">
        <v>168784</v>
      </c>
      <c r="AR9017" s="207" t="s">
        <v>23131</v>
      </c>
      <c r="AS9017" s="208">
        <v>3801.37</v>
      </c>
      <c r="AT9017" s="93"/>
      <c r="AU9017" s="93"/>
      <c r="AV9017" s="93"/>
    </row>
    <row r="9018" spans="35:48" x14ac:dyDescent="0.55000000000000004">
      <c r="AI9018" s="276" t="s">
        <v>58675</v>
      </c>
      <c r="AJ9018" s="277">
        <v>17121.349999999999</v>
      </c>
      <c r="AL9018" s="246" t="s">
        <v>42689</v>
      </c>
      <c r="AM9018" s="247">
        <v>21819.27</v>
      </c>
      <c r="AO9018" s="226" t="s">
        <v>53000</v>
      </c>
      <c r="AP9018" s="227">
        <v>8268</v>
      </c>
      <c r="AR9018" s="207" t="s">
        <v>23132</v>
      </c>
      <c r="AS9018" s="208">
        <v>282500</v>
      </c>
      <c r="AT9018" s="93"/>
      <c r="AU9018" s="93"/>
      <c r="AV9018" s="93"/>
    </row>
    <row r="9019" spans="35:48" x14ac:dyDescent="0.55000000000000004">
      <c r="AI9019" s="276" t="s">
        <v>59207</v>
      </c>
      <c r="AJ9019" s="277">
        <v>400</v>
      </c>
      <c r="AL9019" s="246" t="s">
        <v>53018</v>
      </c>
      <c r="AM9019" s="247">
        <v>585082.03</v>
      </c>
      <c r="AO9019" s="226" t="s">
        <v>48986</v>
      </c>
      <c r="AP9019" s="227">
        <v>15445</v>
      </c>
      <c r="AR9019" s="207" t="s">
        <v>23133</v>
      </c>
      <c r="AS9019" s="208">
        <v>416.38</v>
      </c>
      <c r="AT9019" s="93"/>
      <c r="AU9019" s="93"/>
      <c r="AV9019" s="93"/>
    </row>
    <row r="9020" spans="35:48" x14ac:dyDescent="0.55000000000000004">
      <c r="AI9020" s="276" t="s">
        <v>64881</v>
      </c>
      <c r="AJ9020" s="277">
        <v>1189.77</v>
      </c>
      <c r="AL9020" s="246" t="s">
        <v>53019</v>
      </c>
      <c r="AM9020" s="247">
        <v>20485.599999999999</v>
      </c>
      <c r="AO9020" s="226" t="s">
        <v>33828</v>
      </c>
      <c r="AP9020" s="227">
        <v>2173.5300000000002</v>
      </c>
      <c r="AR9020" s="207" t="s">
        <v>23134</v>
      </c>
      <c r="AS9020" s="208">
        <v>26976.69</v>
      </c>
      <c r="AT9020" s="93"/>
      <c r="AU9020" s="93"/>
      <c r="AV9020" s="93"/>
    </row>
    <row r="9021" spans="35:48" x14ac:dyDescent="0.55000000000000004">
      <c r="AI9021" s="276" t="s">
        <v>57855</v>
      </c>
      <c r="AJ9021" s="277">
        <v>25117.47</v>
      </c>
      <c r="AL9021" s="246" t="s">
        <v>53020</v>
      </c>
      <c r="AM9021" s="247">
        <v>46129.37</v>
      </c>
      <c r="AO9021" s="226" t="s">
        <v>33829</v>
      </c>
      <c r="AP9021" s="227">
        <v>101175.67999999999</v>
      </c>
      <c r="AR9021" s="207" t="s">
        <v>23135</v>
      </c>
      <c r="AS9021" s="208">
        <v>1748.19</v>
      </c>
      <c r="AT9021" s="93"/>
      <c r="AU9021" s="93"/>
      <c r="AV9021" s="93"/>
    </row>
    <row r="9022" spans="35:48" x14ac:dyDescent="0.55000000000000004">
      <c r="AI9022" s="276" t="s">
        <v>57857</v>
      </c>
      <c r="AJ9022" s="277">
        <v>11277.8</v>
      </c>
      <c r="AL9022" s="246" t="s">
        <v>53021</v>
      </c>
      <c r="AM9022" s="247">
        <v>15764.36</v>
      </c>
      <c r="AO9022" s="226" t="s">
        <v>48987</v>
      </c>
      <c r="AP9022" s="227">
        <v>4466.45</v>
      </c>
      <c r="AR9022" s="207" t="s">
        <v>23136</v>
      </c>
      <c r="AS9022" s="208">
        <v>4574.5200000000004</v>
      </c>
      <c r="AT9022" s="93"/>
      <c r="AU9022" s="93"/>
      <c r="AV9022" s="93"/>
    </row>
    <row r="9023" spans="35:48" x14ac:dyDescent="0.55000000000000004">
      <c r="AI9023" s="276" t="s">
        <v>68744</v>
      </c>
      <c r="AJ9023" s="277">
        <v>14.97</v>
      </c>
      <c r="AL9023" s="246" t="s">
        <v>55255</v>
      </c>
      <c r="AM9023" s="247">
        <v>1492.11</v>
      </c>
      <c r="AO9023" s="226" t="s">
        <v>33830</v>
      </c>
      <c r="AP9023" s="227">
        <v>33305.64</v>
      </c>
      <c r="AR9023" s="207" t="s">
        <v>23137</v>
      </c>
      <c r="AS9023" s="208">
        <v>288391.21999999997</v>
      </c>
      <c r="AT9023" s="93"/>
      <c r="AU9023" s="93"/>
      <c r="AV9023" s="93"/>
    </row>
    <row r="9024" spans="35:48" x14ac:dyDescent="0.55000000000000004">
      <c r="AI9024" s="276" t="s">
        <v>64883</v>
      </c>
      <c r="AJ9024" s="277">
        <v>165.6</v>
      </c>
      <c r="AL9024" s="246" t="s">
        <v>53022</v>
      </c>
      <c r="AM9024" s="247">
        <v>10309.959999999999</v>
      </c>
      <c r="AO9024" s="226" t="s">
        <v>23348</v>
      </c>
      <c r="AP9024" s="227">
        <v>6424.46</v>
      </c>
      <c r="AR9024" s="207" t="s">
        <v>23138</v>
      </c>
      <c r="AS9024" s="208">
        <v>8529.7000000000007</v>
      </c>
      <c r="AT9024" s="93"/>
      <c r="AU9024" s="93"/>
      <c r="AV9024" s="93"/>
    </row>
    <row r="9025" spans="35:48" x14ac:dyDescent="0.55000000000000004">
      <c r="AI9025" s="276" t="s">
        <v>70789</v>
      </c>
      <c r="AJ9025" s="277">
        <v>9360.73</v>
      </c>
      <c r="AL9025" s="246" t="s">
        <v>55256</v>
      </c>
      <c r="AM9025" s="247">
        <v>4382</v>
      </c>
      <c r="AO9025" s="226" t="s">
        <v>35265</v>
      </c>
      <c r="AP9025" s="227">
        <v>4859.72</v>
      </c>
      <c r="AR9025" s="207" t="s">
        <v>23139</v>
      </c>
      <c r="AS9025" s="208">
        <v>99.76</v>
      </c>
      <c r="AT9025" s="93"/>
      <c r="AU9025" s="93"/>
      <c r="AV9025" s="93"/>
    </row>
    <row r="9026" spans="35:48" x14ac:dyDescent="0.55000000000000004">
      <c r="AI9026" s="276" t="s">
        <v>64885</v>
      </c>
      <c r="AJ9026" s="277">
        <v>728.75</v>
      </c>
      <c r="AL9026" s="246" t="s">
        <v>56311</v>
      </c>
      <c r="AM9026" s="247">
        <v>9933.25</v>
      </c>
      <c r="AO9026" s="226" t="s">
        <v>35266</v>
      </c>
      <c r="AP9026" s="227">
        <v>232</v>
      </c>
      <c r="AR9026" s="207" t="s">
        <v>23140</v>
      </c>
      <c r="AS9026" s="208">
        <v>14605.74</v>
      </c>
      <c r="AT9026" s="93"/>
      <c r="AU9026" s="93"/>
      <c r="AV9026" s="93"/>
    </row>
    <row r="9027" spans="35:48" x14ac:dyDescent="0.55000000000000004">
      <c r="AI9027" s="276" t="s">
        <v>64886</v>
      </c>
      <c r="AJ9027" s="277">
        <v>2383.48</v>
      </c>
      <c r="AL9027" s="246" t="s">
        <v>63733</v>
      </c>
      <c r="AM9027" s="247">
        <v>143736.4</v>
      </c>
      <c r="AO9027" s="226" t="s">
        <v>36452</v>
      </c>
      <c r="AP9027" s="227">
        <v>22325</v>
      </c>
      <c r="AR9027" s="207" t="s">
        <v>23141</v>
      </c>
      <c r="AS9027" s="208">
        <v>28933.439999999999</v>
      </c>
      <c r="AT9027" s="93"/>
      <c r="AU9027" s="93"/>
      <c r="AV9027" s="93"/>
    </row>
    <row r="9028" spans="35:48" x14ac:dyDescent="0.55000000000000004">
      <c r="AI9028" s="276" t="s">
        <v>68745</v>
      </c>
      <c r="AJ9028" s="277">
        <v>57098</v>
      </c>
      <c r="AL9028" s="246" t="s">
        <v>53023</v>
      </c>
      <c r="AM9028" s="247">
        <v>65934.34</v>
      </c>
      <c r="AO9028" s="226" t="s">
        <v>53001</v>
      </c>
      <c r="AP9028" s="227">
        <v>243135.8</v>
      </c>
      <c r="AR9028" s="207" t="s">
        <v>23142</v>
      </c>
      <c r="AS9028" s="208">
        <v>65928.97</v>
      </c>
      <c r="AT9028" s="93"/>
      <c r="AU9028" s="93"/>
      <c r="AV9028" s="93"/>
    </row>
    <row r="9029" spans="35:48" x14ac:dyDescent="0.55000000000000004">
      <c r="AI9029" s="276" t="s">
        <v>68746</v>
      </c>
      <c r="AJ9029" s="277">
        <v>440.1</v>
      </c>
      <c r="AL9029" s="246" t="s">
        <v>53024</v>
      </c>
      <c r="AM9029" s="247">
        <v>207331.11</v>
      </c>
      <c r="AO9029" s="226" t="s">
        <v>23350</v>
      </c>
      <c r="AP9029" s="227">
        <v>20290.759999999998</v>
      </c>
      <c r="AR9029" s="207" t="s">
        <v>23143</v>
      </c>
      <c r="AS9029" s="208">
        <v>2247.5100000000002</v>
      </c>
      <c r="AT9029" s="93"/>
      <c r="AU9029" s="93"/>
      <c r="AV9029" s="93"/>
    </row>
    <row r="9030" spans="35:48" x14ac:dyDescent="0.55000000000000004">
      <c r="AI9030" s="276" t="s">
        <v>70790</v>
      </c>
      <c r="AJ9030" s="277">
        <v>3575</v>
      </c>
      <c r="AL9030" s="246" t="s">
        <v>56312</v>
      </c>
      <c r="AM9030" s="247">
        <v>-533.54</v>
      </c>
      <c r="AO9030" s="226" t="s">
        <v>36453</v>
      </c>
      <c r="AP9030" s="227">
        <v>200.05</v>
      </c>
      <c r="AR9030" s="207" t="s">
        <v>23144</v>
      </c>
      <c r="AS9030" s="208">
        <v>3320.67</v>
      </c>
      <c r="AT9030" s="93"/>
      <c r="AU9030" s="93"/>
      <c r="AV9030" s="93"/>
    </row>
    <row r="9031" spans="35:48" x14ac:dyDescent="0.55000000000000004">
      <c r="AI9031" s="276" t="s">
        <v>64887</v>
      </c>
      <c r="AJ9031" s="277">
        <v>2077.77</v>
      </c>
      <c r="AL9031" s="246" t="s">
        <v>53025</v>
      </c>
      <c r="AM9031" s="247">
        <v>2529.86</v>
      </c>
      <c r="AO9031" s="226" t="s">
        <v>42683</v>
      </c>
      <c r="AP9031" s="227">
        <v>508207.93</v>
      </c>
      <c r="AR9031" s="207" t="s">
        <v>23145</v>
      </c>
      <c r="AS9031" s="208">
        <v>14987.66</v>
      </c>
      <c r="AT9031" s="93"/>
      <c r="AU9031" s="93"/>
      <c r="AV9031" s="93"/>
    </row>
    <row r="9032" spans="35:48" x14ac:dyDescent="0.55000000000000004">
      <c r="AI9032" s="276" t="s">
        <v>69803</v>
      </c>
      <c r="AJ9032" s="277">
        <v>35.29</v>
      </c>
      <c r="AL9032" s="246" t="s">
        <v>58295</v>
      </c>
      <c r="AM9032" s="247">
        <v>72660.350000000006</v>
      </c>
      <c r="AO9032" s="226" t="s">
        <v>53002</v>
      </c>
      <c r="AP9032" s="227">
        <v>-43.86</v>
      </c>
      <c r="AR9032" s="207" t="s">
        <v>13839</v>
      </c>
      <c r="AS9032" s="208">
        <v>19762.599999999999</v>
      </c>
      <c r="AT9032" s="93"/>
      <c r="AU9032" s="93"/>
      <c r="AV9032" s="93"/>
    </row>
    <row r="9033" spans="35:48" x14ac:dyDescent="0.55000000000000004">
      <c r="AI9033" s="276" t="s">
        <v>69893</v>
      </c>
      <c r="AJ9033" s="277">
        <v>2478.69</v>
      </c>
      <c r="AL9033" s="246" t="s">
        <v>56313</v>
      </c>
      <c r="AM9033" s="247">
        <v>9000</v>
      </c>
      <c r="AO9033" s="226" t="s">
        <v>36454</v>
      </c>
      <c r="AP9033" s="227">
        <v>15916.43</v>
      </c>
      <c r="AR9033" s="207" t="s">
        <v>13840</v>
      </c>
      <c r="AS9033" s="208">
        <v>16573.37</v>
      </c>
      <c r="AT9033" s="93"/>
      <c r="AU9033" s="93"/>
      <c r="AV9033" s="93"/>
    </row>
    <row r="9034" spans="35:48" x14ac:dyDescent="0.55000000000000004">
      <c r="AI9034" s="276" t="s">
        <v>60725</v>
      </c>
      <c r="AJ9034" s="277">
        <v>7010.71</v>
      </c>
      <c r="AL9034" s="246" t="s">
        <v>53026</v>
      </c>
      <c r="AM9034" s="247">
        <v>150354.18</v>
      </c>
      <c r="AO9034" s="226" t="s">
        <v>47063</v>
      </c>
      <c r="AP9034" s="227">
        <v>6031.38</v>
      </c>
      <c r="AR9034" s="207" t="s">
        <v>23146</v>
      </c>
      <c r="AS9034" s="208">
        <v>282500</v>
      </c>
      <c r="AT9034" s="93"/>
      <c r="AU9034" s="93"/>
      <c r="AV9034" s="93"/>
    </row>
    <row r="9035" spans="35:48" x14ac:dyDescent="0.55000000000000004">
      <c r="AI9035" s="276" t="s">
        <v>60726</v>
      </c>
      <c r="AJ9035" s="277">
        <v>17215.2</v>
      </c>
      <c r="AL9035" s="246" t="s">
        <v>64599</v>
      </c>
      <c r="AM9035" s="247">
        <v>23540.959999999999</v>
      </c>
      <c r="AO9035" s="226" t="s">
        <v>53003</v>
      </c>
      <c r="AP9035" s="227">
        <v>3850.19</v>
      </c>
      <c r="AR9035" s="207" t="s">
        <v>23147</v>
      </c>
      <c r="AS9035" s="208">
        <v>13070.3</v>
      </c>
      <c r="AT9035" s="93"/>
      <c r="AU9035" s="93"/>
      <c r="AV9035" s="93"/>
    </row>
    <row r="9036" spans="35:48" x14ac:dyDescent="0.55000000000000004">
      <c r="AI9036" s="276" t="s">
        <v>60727</v>
      </c>
      <c r="AJ9036" s="277">
        <v>1822.41</v>
      </c>
      <c r="AL9036" s="246" t="s">
        <v>56314</v>
      </c>
      <c r="AM9036" s="247">
        <v>91403.59</v>
      </c>
      <c r="AO9036" s="226" t="s">
        <v>53004</v>
      </c>
      <c r="AP9036" s="227">
        <v>1000</v>
      </c>
      <c r="AR9036" s="207" t="s">
        <v>23148</v>
      </c>
      <c r="AS9036" s="208">
        <v>5250.32</v>
      </c>
      <c r="AT9036" s="93"/>
      <c r="AU9036" s="93"/>
      <c r="AV9036" s="93"/>
    </row>
    <row r="9037" spans="35:48" x14ac:dyDescent="0.55000000000000004">
      <c r="AI9037" s="276" t="s">
        <v>60728</v>
      </c>
      <c r="AJ9037" s="277">
        <v>5335.62</v>
      </c>
      <c r="AL9037" s="246" t="s">
        <v>63574</v>
      </c>
      <c r="AM9037" s="247">
        <v>977.95</v>
      </c>
      <c r="AO9037" s="226" t="s">
        <v>53005</v>
      </c>
      <c r="AP9037" s="227">
        <v>371.07</v>
      </c>
      <c r="AR9037" s="207" t="s">
        <v>23149</v>
      </c>
      <c r="AS9037" s="208">
        <v>493.41</v>
      </c>
      <c r="AT9037" s="93"/>
      <c r="AU9037" s="93"/>
      <c r="AV9037" s="93"/>
    </row>
    <row r="9038" spans="35:48" x14ac:dyDescent="0.55000000000000004">
      <c r="AI9038" s="276" t="s">
        <v>61589</v>
      </c>
      <c r="AJ9038" s="277">
        <v>14364.57</v>
      </c>
      <c r="AL9038" s="246" t="s">
        <v>53027</v>
      </c>
      <c r="AM9038" s="247">
        <v>437776.79</v>
      </c>
      <c r="AO9038" s="226" t="s">
        <v>53006</v>
      </c>
      <c r="AP9038" s="227">
        <v>1048.3900000000001</v>
      </c>
      <c r="AR9038" s="207" t="s">
        <v>13841</v>
      </c>
      <c r="AS9038" s="208">
        <v>34535.21</v>
      </c>
      <c r="AT9038" s="93"/>
      <c r="AU9038" s="93"/>
      <c r="AV9038" s="93"/>
    </row>
    <row r="9039" spans="35:48" x14ac:dyDescent="0.55000000000000004">
      <c r="AI9039" s="276" t="s">
        <v>64889</v>
      </c>
      <c r="AJ9039" s="277">
        <v>1151.97</v>
      </c>
      <c r="AL9039" s="246" t="s">
        <v>63734</v>
      </c>
      <c r="AM9039" s="247">
        <v>39590.839999999997</v>
      </c>
      <c r="AO9039" s="226" t="s">
        <v>48988</v>
      </c>
      <c r="AP9039" s="227">
        <v>1713.12</v>
      </c>
      <c r="AR9039" s="207" t="s">
        <v>13842</v>
      </c>
      <c r="AS9039" s="208">
        <v>17012.38</v>
      </c>
      <c r="AT9039" s="93"/>
      <c r="AU9039" s="93"/>
      <c r="AV9039" s="93"/>
    </row>
    <row r="9040" spans="35:48" x14ac:dyDescent="0.55000000000000004">
      <c r="AI9040" s="276" t="s">
        <v>62234</v>
      </c>
      <c r="AJ9040" s="277">
        <v>4024.66</v>
      </c>
      <c r="AL9040" s="246" t="s">
        <v>63735</v>
      </c>
      <c r="AM9040" s="247">
        <v>43427.3</v>
      </c>
      <c r="AO9040" s="226" t="s">
        <v>53007</v>
      </c>
      <c r="AP9040" s="227">
        <v>896.12</v>
      </c>
      <c r="AR9040" s="207" t="s">
        <v>13843</v>
      </c>
      <c r="AS9040" s="208">
        <v>8503.66</v>
      </c>
      <c r="AT9040" s="93"/>
      <c r="AU9040" s="93"/>
      <c r="AV9040" s="93"/>
    </row>
    <row r="9041" spans="35:48" x14ac:dyDescent="0.55000000000000004">
      <c r="AI9041" s="276" t="s">
        <v>61590</v>
      </c>
      <c r="AJ9041" s="277">
        <v>34599.65</v>
      </c>
      <c r="AL9041" s="246" t="s">
        <v>63736</v>
      </c>
      <c r="AM9041" s="247">
        <v>13104.99</v>
      </c>
      <c r="AO9041" s="226" t="s">
        <v>50139</v>
      </c>
      <c r="AP9041" s="227">
        <v>1080.4000000000001</v>
      </c>
      <c r="AR9041" s="207" t="s">
        <v>23150</v>
      </c>
      <c r="AS9041" s="208">
        <v>51349.99</v>
      </c>
      <c r="AT9041" s="93"/>
      <c r="AU9041" s="93"/>
      <c r="AV9041" s="93"/>
    </row>
    <row r="9042" spans="35:48" x14ac:dyDescent="0.55000000000000004">
      <c r="AI9042" s="276" t="s">
        <v>63376</v>
      </c>
      <c r="AJ9042" s="277">
        <v>5180.6000000000004</v>
      </c>
      <c r="AL9042" s="246" t="s">
        <v>63737</v>
      </c>
      <c r="AM9042" s="247">
        <v>31119.200000000001</v>
      </c>
      <c r="AO9042" s="226" t="s">
        <v>53008</v>
      </c>
      <c r="AP9042" s="227">
        <v>18968.490000000002</v>
      </c>
      <c r="AR9042" s="207" t="s">
        <v>23151</v>
      </c>
      <c r="AS9042" s="208">
        <v>650</v>
      </c>
      <c r="AT9042" s="93"/>
      <c r="AU9042" s="93"/>
      <c r="AV9042" s="93"/>
    </row>
    <row r="9043" spans="35:48" x14ac:dyDescent="0.55000000000000004">
      <c r="AI9043" s="276" t="s">
        <v>68747</v>
      </c>
      <c r="AJ9043" s="277">
        <v>186.26</v>
      </c>
      <c r="AL9043" s="246" t="s">
        <v>63738</v>
      </c>
      <c r="AM9043" s="247">
        <v>8498.31</v>
      </c>
      <c r="AO9043" s="226" t="s">
        <v>40422</v>
      </c>
      <c r="AP9043" s="227">
        <v>399113.66</v>
      </c>
      <c r="AR9043" s="207" t="s">
        <v>23152</v>
      </c>
      <c r="AS9043" s="208">
        <v>1748.19</v>
      </c>
      <c r="AT9043" s="93"/>
      <c r="AU9043" s="93"/>
      <c r="AV9043" s="93"/>
    </row>
    <row r="9044" spans="35:48" x14ac:dyDescent="0.55000000000000004">
      <c r="AI9044" s="276" t="s">
        <v>64891</v>
      </c>
      <c r="AJ9044" s="277">
        <v>20.190000000000001</v>
      </c>
      <c r="AL9044" s="246" t="s">
        <v>55257</v>
      </c>
      <c r="AM9044" s="247">
        <v>1106</v>
      </c>
      <c r="AO9044" s="226" t="s">
        <v>47064</v>
      </c>
      <c r="AP9044" s="227">
        <v>3922.92</v>
      </c>
      <c r="AR9044" s="207" t="s">
        <v>23153</v>
      </c>
      <c r="AS9044" s="208">
        <v>9250.01</v>
      </c>
      <c r="AT9044" s="93"/>
      <c r="AU9044" s="93"/>
      <c r="AV9044" s="93"/>
    </row>
    <row r="9045" spans="35:48" x14ac:dyDescent="0.55000000000000004">
      <c r="AI9045" s="276" t="s">
        <v>60729</v>
      </c>
      <c r="AJ9045" s="277">
        <v>9204.07</v>
      </c>
      <c r="AL9045" s="246" t="s">
        <v>53028</v>
      </c>
      <c r="AM9045" s="247">
        <v>42805.39</v>
      </c>
      <c r="AO9045" s="226" t="s">
        <v>40423</v>
      </c>
      <c r="AP9045" s="227">
        <v>22869.75</v>
      </c>
      <c r="AR9045" s="207" t="s">
        <v>13844</v>
      </c>
      <c r="AS9045" s="208">
        <v>176298.68</v>
      </c>
      <c r="AT9045" s="93"/>
      <c r="AU9045" s="93"/>
      <c r="AV9045" s="93"/>
    </row>
    <row r="9046" spans="35:48" x14ac:dyDescent="0.55000000000000004">
      <c r="AI9046" s="276" t="s">
        <v>60730</v>
      </c>
      <c r="AJ9046" s="277">
        <v>704.08</v>
      </c>
      <c r="AL9046" s="246" t="s">
        <v>53029</v>
      </c>
      <c r="AM9046" s="247">
        <v>134035.9</v>
      </c>
      <c r="AO9046" s="226" t="s">
        <v>39281</v>
      </c>
      <c r="AP9046" s="227">
        <v>18294.59</v>
      </c>
      <c r="AR9046" s="207" t="s">
        <v>23154</v>
      </c>
      <c r="AS9046" s="208">
        <v>164524.57</v>
      </c>
      <c r="AT9046" s="93"/>
      <c r="AU9046" s="93"/>
      <c r="AV9046" s="93"/>
    </row>
    <row r="9047" spans="35:48" x14ac:dyDescent="0.55000000000000004">
      <c r="AI9047" s="276" t="s">
        <v>60731</v>
      </c>
      <c r="AJ9047" s="277">
        <v>2302.85</v>
      </c>
      <c r="AL9047" s="246" t="s">
        <v>53030</v>
      </c>
      <c r="AM9047" s="247">
        <v>2873.15</v>
      </c>
      <c r="AO9047" s="226" t="s">
        <v>39282</v>
      </c>
      <c r="AP9047" s="227">
        <v>13639.08</v>
      </c>
      <c r="AR9047" s="207" t="s">
        <v>23155</v>
      </c>
      <c r="AS9047" s="208">
        <v>14605.74</v>
      </c>
      <c r="AT9047" s="93"/>
      <c r="AU9047" s="93"/>
      <c r="AV9047" s="93"/>
    </row>
    <row r="9048" spans="35:48" x14ac:dyDescent="0.55000000000000004">
      <c r="AI9048" s="276" t="s">
        <v>55409</v>
      </c>
      <c r="AJ9048" s="277">
        <v>8889.77</v>
      </c>
      <c r="AL9048" s="246" t="s">
        <v>56315</v>
      </c>
      <c r="AM9048" s="247">
        <v>66133.279999999999</v>
      </c>
      <c r="AO9048" s="226" t="s">
        <v>48989</v>
      </c>
      <c r="AP9048" s="227">
        <v>9085.5</v>
      </c>
      <c r="AR9048" s="207" t="s">
        <v>23156</v>
      </c>
      <c r="AS9048" s="208">
        <v>766806.62</v>
      </c>
      <c r="AT9048" s="93"/>
      <c r="AU9048" s="93"/>
      <c r="AV9048" s="93"/>
    </row>
    <row r="9049" spans="35:48" x14ac:dyDescent="0.55000000000000004">
      <c r="AI9049" s="276" t="s">
        <v>55410</v>
      </c>
      <c r="AJ9049" s="277">
        <v>41678.959999999999</v>
      </c>
      <c r="AL9049" s="246" t="s">
        <v>53031</v>
      </c>
      <c r="AM9049" s="247">
        <v>101064.05</v>
      </c>
      <c r="AO9049" s="226" t="s">
        <v>40424</v>
      </c>
      <c r="AP9049" s="227">
        <v>1811.5</v>
      </c>
      <c r="AR9049" s="207" t="s">
        <v>23157</v>
      </c>
      <c r="AS9049" s="208">
        <v>-10.37</v>
      </c>
      <c r="AT9049" s="93"/>
      <c r="AU9049" s="93"/>
      <c r="AV9049" s="93"/>
    </row>
    <row r="9050" spans="35:48" x14ac:dyDescent="0.55000000000000004">
      <c r="AI9050" s="276" t="s">
        <v>27487</v>
      </c>
      <c r="AJ9050" s="277">
        <v>5026.41</v>
      </c>
      <c r="AL9050" s="246" t="s">
        <v>64600</v>
      </c>
      <c r="AM9050" s="247">
        <v>7011.64</v>
      </c>
      <c r="AO9050" s="226" t="s">
        <v>39283</v>
      </c>
      <c r="AP9050" s="227">
        <v>4505</v>
      </c>
      <c r="AR9050" s="207" t="s">
        <v>23158</v>
      </c>
      <c r="AS9050" s="208">
        <v>41163.58</v>
      </c>
      <c r="AT9050" s="93"/>
      <c r="AU9050" s="93"/>
      <c r="AV9050" s="93"/>
    </row>
    <row r="9051" spans="35:48" x14ac:dyDescent="0.55000000000000004">
      <c r="AI9051" s="276" t="s">
        <v>34119</v>
      </c>
      <c r="AJ9051" s="277">
        <v>522.32000000000005</v>
      </c>
      <c r="AL9051" s="246" t="s">
        <v>57597</v>
      </c>
      <c r="AM9051" s="247">
        <v>65525.53</v>
      </c>
      <c r="AO9051" s="226" t="s">
        <v>40425</v>
      </c>
      <c r="AP9051" s="227">
        <v>1141297.8799999999</v>
      </c>
      <c r="AR9051" s="207" t="s">
        <v>23159</v>
      </c>
      <c r="AS9051" s="208">
        <v>3149.04</v>
      </c>
      <c r="AT9051" s="93"/>
      <c r="AU9051" s="93"/>
      <c r="AV9051" s="93"/>
    </row>
    <row r="9052" spans="35:48" x14ac:dyDescent="0.55000000000000004">
      <c r="AI9052" s="276" t="s">
        <v>27491</v>
      </c>
      <c r="AJ9052" s="277">
        <v>424.47</v>
      </c>
      <c r="AL9052" s="246" t="s">
        <v>40430</v>
      </c>
      <c r="AM9052" s="247">
        <v>153198.96</v>
      </c>
      <c r="AO9052" s="226" t="s">
        <v>50140</v>
      </c>
      <c r="AP9052" s="227">
        <v>26740.54</v>
      </c>
      <c r="AR9052" s="207" t="s">
        <v>23160</v>
      </c>
      <c r="AS9052" s="208">
        <v>8924.2900000000009</v>
      </c>
      <c r="AT9052" s="93"/>
      <c r="AU9052" s="93"/>
      <c r="AV9052" s="93"/>
    </row>
    <row r="9053" spans="35:48" x14ac:dyDescent="0.55000000000000004">
      <c r="AI9053" s="276" t="s">
        <v>35656</v>
      </c>
      <c r="AJ9053" s="277">
        <v>1234.67</v>
      </c>
      <c r="AL9053" s="246" t="s">
        <v>47068</v>
      </c>
      <c r="AM9053" s="247">
        <v>2919642.41</v>
      </c>
      <c r="AO9053" s="226" t="s">
        <v>50141</v>
      </c>
      <c r="AP9053" s="227">
        <v>2049.8000000000002</v>
      </c>
      <c r="AR9053" s="207" t="s">
        <v>23161</v>
      </c>
      <c r="AS9053" s="208">
        <v>63551.91</v>
      </c>
      <c r="AT9053" s="93"/>
      <c r="AU9053" s="93"/>
      <c r="AV9053" s="93"/>
    </row>
    <row r="9054" spans="35:48" x14ac:dyDescent="0.55000000000000004">
      <c r="AI9054" s="276" t="s">
        <v>35658</v>
      </c>
      <c r="AJ9054" s="277">
        <v>1884.19</v>
      </c>
      <c r="AL9054" s="246" t="s">
        <v>64601</v>
      </c>
      <c r="AM9054" s="247">
        <v>18960</v>
      </c>
      <c r="AO9054" s="226" t="s">
        <v>42684</v>
      </c>
      <c r="AP9054" s="227">
        <v>18500</v>
      </c>
      <c r="AR9054" s="207" t="s">
        <v>23162</v>
      </c>
      <c r="AS9054" s="208">
        <v>12200</v>
      </c>
      <c r="AT9054" s="93"/>
      <c r="AU9054" s="93"/>
      <c r="AV9054" s="93"/>
    </row>
    <row r="9055" spans="35:48" x14ac:dyDescent="0.55000000000000004">
      <c r="AI9055" s="276" t="s">
        <v>27492</v>
      </c>
      <c r="AJ9055" s="277">
        <v>1636.57</v>
      </c>
      <c r="AL9055" s="246" t="s">
        <v>42690</v>
      </c>
      <c r="AM9055" s="247">
        <v>2547186.91</v>
      </c>
      <c r="AO9055" s="226" t="s">
        <v>53009</v>
      </c>
      <c r="AP9055" s="227">
        <v>3630</v>
      </c>
      <c r="AR9055" s="207" t="s">
        <v>23163</v>
      </c>
      <c r="AS9055" s="208">
        <v>2694.17</v>
      </c>
      <c r="AT9055" s="93"/>
      <c r="AU9055" s="93"/>
      <c r="AV9055" s="93"/>
    </row>
    <row r="9056" spans="35:48" x14ac:dyDescent="0.55000000000000004">
      <c r="AI9056" s="276" t="s">
        <v>59823</v>
      </c>
      <c r="AJ9056" s="277">
        <v>-375.41</v>
      </c>
      <c r="AL9056" s="246" t="s">
        <v>56316</v>
      </c>
      <c r="AM9056" s="247">
        <v>301797.12</v>
      </c>
      <c r="AO9056" s="226" t="s">
        <v>50142</v>
      </c>
      <c r="AP9056" s="227">
        <v>3890</v>
      </c>
      <c r="AR9056" s="207" t="s">
        <v>23164</v>
      </c>
      <c r="AS9056" s="208">
        <v>3035.83</v>
      </c>
      <c r="AT9056" s="93"/>
      <c r="AU9056" s="93"/>
      <c r="AV9056" s="93"/>
    </row>
    <row r="9057" spans="35:48" x14ac:dyDescent="0.55000000000000004">
      <c r="AI9057" s="276" t="s">
        <v>50407</v>
      </c>
      <c r="AJ9057" s="277">
        <v>1971125.37</v>
      </c>
      <c r="AL9057" s="246" t="s">
        <v>56317</v>
      </c>
      <c r="AM9057" s="247">
        <v>1510306.09</v>
      </c>
      <c r="AO9057" s="226" t="s">
        <v>42685</v>
      </c>
      <c r="AP9057" s="227">
        <v>507.16</v>
      </c>
      <c r="AR9057" s="207" t="s">
        <v>23165</v>
      </c>
      <c r="AS9057" s="208">
        <v>68918.7</v>
      </c>
      <c r="AT9057" s="93"/>
      <c r="AU9057" s="93"/>
      <c r="AV9057" s="93"/>
    </row>
    <row r="9058" spans="35:48" x14ac:dyDescent="0.55000000000000004">
      <c r="AI9058" s="276" t="s">
        <v>56575</v>
      </c>
      <c r="AJ9058" s="277">
        <v>9855</v>
      </c>
      <c r="AL9058" s="246" t="s">
        <v>47069</v>
      </c>
      <c r="AM9058" s="247">
        <v>254782.82</v>
      </c>
      <c r="AO9058" s="226" t="s">
        <v>39284</v>
      </c>
      <c r="AP9058" s="227">
        <v>127973.09</v>
      </c>
      <c r="AR9058" s="207" t="s">
        <v>23166</v>
      </c>
      <c r="AS9058" s="208">
        <v>77755.19</v>
      </c>
      <c r="AT9058" s="93"/>
      <c r="AU9058" s="93"/>
      <c r="AV9058" s="93"/>
    </row>
    <row r="9059" spans="35:48" x14ac:dyDescent="0.55000000000000004">
      <c r="AI9059" s="276" t="s">
        <v>56576</v>
      </c>
      <c r="AJ9059" s="277">
        <v>129.58000000000001</v>
      </c>
      <c r="AL9059" s="246" t="s">
        <v>57598</v>
      </c>
      <c r="AM9059" s="247">
        <v>70813.42</v>
      </c>
      <c r="AO9059" s="226" t="s">
        <v>39285</v>
      </c>
      <c r="AP9059" s="227">
        <v>116055.13</v>
      </c>
      <c r="AR9059" s="207" t="s">
        <v>23167</v>
      </c>
      <c r="AS9059" s="208">
        <v>22708.09</v>
      </c>
      <c r="AT9059" s="93"/>
      <c r="AU9059" s="93"/>
      <c r="AV9059" s="93"/>
    </row>
    <row r="9060" spans="35:48" x14ac:dyDescent="0.55000000000000004">
      <c r="AI9060" s="276" t="s">
        <v>56577</v>
      </c>
      <c r="AJ9060" s="277">
        <v>763.82</v>
      </c>
      <c r="AL9060" s="246" t="s">
        <v>59137</v>
      </c>
      <c r="AM9060" s="247">
        <v>30765.47</v>
      </c>
      <c r="AO9060" s="226" t="s">
        <v>39286</v>
      </c>
      <c r="AP9060" s="227">
        <v>52052.34</v>
      </c>
      <c r="AR9060" s="207" t="s">
        <v>23168</v>
      </c>
      <c r="AS9060" s="208">
        <v>3128.27</v>
      </c>
      <c r="AT9060" s="93"/>
      <c r="AU9060" s="93"/>
      <c r="AV9060" s="93"/>
    </row>
    <row r="9061" spans="35:48" x14ac:dyDescent="0.55000000000000004">
      <c r="AI9061" s="276" t="s">
        <v>56578</v>
      </c>
      <c r="AJ9061" s="277">
        <v>2179.13</v>
      </c>
      <c r="AL9061" s="246" t="s">
        <v>39293</v>
      </c>
      <c r="AM9061" s="247">
        <v>1465720.24</v>
      </c>
      <c r="AO9061" s="226" t="s">
        <v>36455</v>
      </c>
      <c r="AP9061" s="227">
        <v>20383.080000000002</v>
      </c>
      <c r="AR9061" s="207" t="s">
        <v>13846</v>
      </c>
      <c r="AS9061" s="208">
        <v>7911.12</v>
      </c>
      <c r="AT9061" s="93"/>
      <c r="AU9061" s="93"/>
      <c r="AV9061" s="93"/>
    </row>
    <row r="9062" spans="35:48" x14ac:dyDescent="0.55000000000000004">
      <c r="AI9062" s="276" t="s">
        <v>68748</v>
      </c>
      <c r="AJ9062" s="277">
        <v>232.14</v>
      </c>
      <c r="AL9062" s="246" t="s">
        <v>40431</v>
      </c>
      <c r="AM9062" s="247">
        <v>12607185.789999999</v>
      </c>
      <c r="AO9062" s="226" t="s">
        <v>53010</v>
      </c>
      <c r="AP9062" s="227">
        <v>353273.8</v>
      </c>
      <c r="AR9062" s="207" t="s">
        <v>23169</v>
      </c>
      <c r="AS9062" s="208">
        <v>11017.89</v>
      </c>
      <c r="AT9062" s="93"/>
      <c r="AU9062" s="93"/>
      <c r="AV9062" s="93"/>
    </row>
    <row r="9063" spans="35:48" x14ac:dyDescent="0.55000000000000004">
      <c r="AI9063" s="276" t="s">
        <v>53725</v>
      </c>
      <c r="AJ9063" s="277">
        <v>2368.7399999999998</v>
      </c>
      <c r="AL9063" s="246" t="s">
        <v>45186</v>
      </c>
      <c r="AM9063" s="247">
        <v>168821.42</v>
      </c>
      <c r="AO9063" s="226" t="s">
        <v>36456</v>
      </c>
      <c r="AP9063" s="227">
        <v>16815.27</v>
      </c>
      <c r="AR9063" s="207" t="s">
        <v>23170</v>
      </c>
      <c r="AS9063" s="208">
        <v>13571.63</v>
      </c>
      <c r="AT9063" s="93"/>
      <c r="AU9063" s="93"/>
      <c r="AV9063" s="93"/>
    </row>
    <row r="9064" spans="35:48" x14ac:dyDescent="0.55000000000000004">
      <c r="AI9064" s="276" t="s">
        <v>53726</v>
      </c>
      <c r="AJ9064" s="277">
        <v>15.28</v>
      </c>
      <c r="AL9064" s="246" t="s">
        <v>45187</v>
      </c>
      <c r="AM9064" s="247">
        <v>1416806.08</v>
      </c>
      <c r="AO9064" s="226" t="s">
        <v>35267</v>
      </c>
      <c r="AP9064" s="227">
        <v>476012.39</v>
      </c>
      <c r="AR9064" s="207" t="s">
        <v>23171</v>
      </c>
      <c r="AS9064" s="208">
        <v>35456.699999999997</v>
      </c>
      <c r="AT9064" s="93"/>
      <c r="AU9064" s="93"/>
      <c r="AV9064" s="93"/>
    </row>
    <row r="9065" spans="35:48" x14ac:dyDescent="0.55000000000000004">
      <c r="AI9065" s="276" t="s">
        <v>53727</v>
      </c>
      <c r="AJ9065" s="277">
        <v>1.17</v>
      </c>
      <c r="AL9065" s="246" t="s">
        <v>47070</v>
      </c>
      <c r="AM9065" s="247">
        <v>1960</v>
      </c>
      <c r="AO9065" s="226" t="s">
        <v>53011</v>
      </c>
      <c r="AP9065" s="227">
        <v>541.6</v>
      </c>
      <c r="AR9065" s="207" t="s">
        <v>23172</v>
      </c>
      <c r="AS9065" s="208">
        <v>7981.11</v>
      </c>
      <c r="AT9065" s="93"/>
      <c r="AU9065" s="93"/>
      <c r="AV9065" s="93"/>
    </row>
    <row r="9066" spans="35:48" x14ac:dyDescent="0.55000000000000004">
      <c r="AI9066" s="276" t="s">
        <v>53728</v>
      </c>
      <c r="AJ9066" s="277">
        <v>3.74</v>
      </c>
      <c r="AL9066" s="246" t="s">
        <v>40434</v>
      </c>
      <c r="AM9066" s="247">
        <v>344.18</v>
      </c>
      <c r="AO9066" s="226" t="s">
        <v>48990</v>
      </c>
      <c r="AP9066" s="227">
        <v>3985.58</v>
      </c>
      <c r="AR9066" s="207" t="s">
        <v>23173</v>
      </c>
      <c r="AS9066" s="208">
        <v>8181.73</v>
      </c>
      <c r="AT9066" s="93"/>
      <c r="AU9066" s="93"/>
      <c r="AV9066" s="93"/>
    </row>
    <row r="9067" spans="35:48" x14ac:dyDescent="0.55000000000000004">
      <c r="AI9067" s="276" t="s">
        <v>53729</v>
      </c>
      <c r="AJ9067" s="277">
        <v>3.63</v>
      </c>
      <c r="AL9067" s="246" t="s">
        <v>63739</v>
      </c>
      <c r="AM9067" s="247">
        <v>55047.17</v>
      </c>
      <c r="AO9067" s="226" t="s">
        <v>39287</v>
      </c>
      <c r="AP9067" s="227">
        <v>394942.6</v>
      </c>
      <c r="AR9067" s="207" t="s">
        <v>23174</v>
      </c>
      <c r="AS9067" s="208">
        <v>27851.18</v>
      </c>
      <c r="AT9067" s="93"/>
      <c r="AU9067" s="93"/>
      <c r="AV9067" s="93"/>
    </row>
    <row r="9068" spans="35:48" x14ac:dyDescent="0.55000000000000004">
      <c r="AI9068" s="276" t="s">
        <v>59208</v>
      </c>
      <c r="AJ9068" s="277">
        <v>7128</v>
      </c>
      <c r="AL9068" s="246" t="s">
        <v>63740</v>
      </c>
      <c r="AM9068" s="247">
        <v>253.41</v>
      </c>
      <c r="AO9068" s="226" t="s">
        <v>53012</v>
      </c>
      <c r="AP9068" s="227">
        <v>1749</v>
      </c>
      <c r="AR9068" s="207" t="s">
        <v>23175</v>
      </c>
      <c r="AS9068" s="208">
        <v>27652.28</v>
      </c>
      <c r="AT9068" s="93"/>
      <c r="AU9068" s="93"/>
      <c r="AV9068" s="93"/>
    </row>
    <row r="9069" spans="35:48" x14ac:dyDescent="0.55000000000000004">
      <c r="AI9069" s="276" t="s">
        <v>35659</v>
      </c>
      <c r="AJ9069" s="277">
        <v>14890</v>
      </c>
      <c r="AL9069" s="246" t="s">
        <v>63741</v>
      </c>
      <c r="AM9069" s="247">
        <v>28226.05</v>
      </c>
      <c r="AO9069" s="226" t="s">
        <v>53013</v>
      </c>
      <c r="AP9069" s="227">
        <v>213.24</v>
      </c>
      <c r="AR9069" s="207" t="s">
        <v>23176</v>
      </c>
      <c r="AS9069" s="208">
        <v>2115.4</v>
      </c>
      <c r="AT9069" s="93"/>
      <c r="AU9069" s="93"/>
      <c r="AV9069" s="93"/>
    </row>
    <row r="9070" spans="35:48" x14ac:dyDescent="0.55000000000000004">
      <c r="AI9070" s="276" t="s">
        <v>40625</v>
      </c>
      <c r="AJ9070" s="277">
        <v>108604.2</v>
      </c>
      <c r="AL9070" s="246" t="s">
        <v>40435</v>
      </c>
      <c r="AM9070" s="247">
        <v>23967124.899999999</v>
      </c>
      <c r="AO9070" s="226" t="s">
        <v>53014</v>
      </c>
      <c r="AP9070" s="227">
        <v>615.63</v>
      </c>
      <c r="AR9070" s="207" t="s">
        <v>23177</v>
      </c>
      <c r="AS9070" s="208">
        <v>5995.01</v>
      </c>
      <c r="AT9070" s="93"/>
      <c r="AU9070" s="93"/>
      <c r="AV9070" s="93"/>
    </row>
    <row r="9071" spans="35:48" x14ac:dyDescent="0.55000000000000004">
      <c r="AI9071" s="276" t="s">
        <v>40626</v>
      </c>
      <c r="AJ9071" s="277">
        <v>43253.35</v>
      </c>
      <c r="AL9071" s="246" t="s">
        <v>42691</v>
      </c>
      <c r="AM9071" s="247">
        <v>1235490.06</v>
      </c>
      <c r="AO9071" s="226" t="s">
        <v>53015</v>
      </c>
      <c r="AP9071" s="227">
        <v>14.84</v>
      </c>
      <c r="AR9071" s="207" t="s">
        <v>23178</v>
      </c>
      <c r="AS9071" s="208">
        <v>3034.44</v>
      </c>
      <c r="AT9071" s="93"/>
      <c r="AU9071" s="93"/>
      <c r="AV9071" s="93"/>
    </row>
    <row r="9072" spans="35:48" x14ac:dyDescent="0.55000000000000004">
      <c r="AI9072" s="276" t="s">
        <v>59209</v>
      </c>
      <c r="AJ9072" s="277">
        <v>2700</v>
      </c>
      <c r="AL9072" s="246" t="s">
        <v>57599</v>
      </c>
      <c r="AM9072" s="247">
        <v>3985758</v>
      </c>
      <c r="AO9072" s="226" t="s">
        <v>45181</v>
      </c>
      <c r="AP9072" s="227">
        <v>406033.12</v>
      </c>
      <c r="AR9072" s="207" t="s">
        <v>23179</v>
      </c>
      <c r="AS9072" s="208">
        <v>94671</v>
      </c>
      <c r="AT9072" s="93"/>
      <c r="AU9072" s="93"/>
      <c r="AV9072" s="93"/>
    </row>
    <row r="9073" spans="35:48" x14ac:dyDescent="0.55000000000000004">
      <c r="AI9073" s="276" t="s">
        <v>45583</v>
      </c>
      <c r="AJ9073" s="277">
        <v>2550</v>
      </c>
      <c r="AL9073" s="246" t="s">
        <v>47071</v>
      </c>
      <c r="AM9073" s="247">
        <v>27715.03</v>
      </c>
      <c r="AO9073" s="226" t="s">
        <v>45182</v>
      </c>
      <c r="AP9073" s="227">
        <v>30908.880000000001</v>
      </c>
      <c r="AR9073" s="207" t="s">
        <v>23180</v>
      </c>
      <c r="AS9073" s="208">
        <v>7318.07</v>
      </c>
      <c r="AT9073" s="93"/>
      <c r="AU9073" s="93"/>
      <c r="AV9073" s="93"/>
    </row>
    <row r="9074" spans="35:48" x14ac:dyDescent="0.55000000000000004">
      <c r="AI9074" s="276" t="s">
        <v>45584</v>
      </c>
      <c r="AJ9074" s="277">
        <v>45091</v>
      </c>
      <c r="AL9074" s="246" t="s">
        <v>57600</v>
      </c>
      <c r="AM9074" s="247">
        <v>10815.8</v>
      </c>
      <c r="AO9074" s="226" t="s">
        <v>23388</v>
      </c>
      <c r="AP9074" s="227">
        <v>280744</v>
      </c>
      <c r="AR9074" s="207" t="s">
        <v>23181</v>
      </c>
      <c r="AS9074" s="208">
        <v>25354.14</v>
      </c>
      <c r="AT9074" s="93"/>
      <c r="AU9074" s="93"/>
      <c r="AV9074" s="93"/>
    </row>
    <row r="9075" spans="35:48" x14ac:dyDescent="0.55000000000000004">
      <c r="AI9075" s="276" t="s">
        <v>42926</v>
      </c>
      <c r="AJ9075" s="277">
        <v>246500</v>
      </c>
      <c r="AL9075" s="246" t="s">
        <v>57601</v>
      </c>
      <c r="AM9075" s="247">
        <v>71679.73</v>
      </c>
      <c r="AO9075" s="226" t="s">
        <v>23389</v>
      </c>
      <c r="AP9075" s="227">
        <v>21477</v>
      </c>
      <c r="AR9075" s="207" t="s">
        <v>23182</v>
      </c>
      <c r="AS9075" s="208">
        <v>43307.519999999997</v>
      </c>
      <c r="AT9075" s="93"/>
      <c r="AU9075" s="93"/>
      <c r="AV9075" s="93"/>
    </row>
    <row r="9076" spans="35:48" x14ac:dyDescent="0.55000000000000004">
      <c r="AI9076" s="276" t="s">
        <v>62235</v>
      </c>
      <c r="AJ9076" s="277">
        <v>5862.2</v>
      </c>
      <c r="AL9076" s="246" t="s">
        <v>53032</v>
      </c>
      <c r="AM9076" s="247">
        <v>235152.17</v>
      </c>
      <c r="AO9076" s="226" t="s">
        <v>23390</v>
      </c>
      <c r="AP9076" s="227">
        <v>60865</v>
      </c>
      <c r="AR9076" s="207" t="s">
        <v>23183</v>
      </c>
      <c r="AS9076" s="208">
        <v>8700</v>
      </c>
      <c r="AT9076" s="93"/>
      <c r="AU9076" s="93"/>
      <c r="AV9076" s="93"/>
    </row>
    <row r="9077" spans="35:48" x14ac:dyDescent="0.55000000000000004">
      <c r="AI9077" s="276" t="s">
        <v>35660</v>
      </c>
      <c r="AJ9077" s="277">
        <v>38839.67</v>
      </c>
      <c r="AL9077" s="246" t="s">
        <v>42692</v>
      </c>
      <c r="AM9077" s="247">
        <v>136700</v>
      </c>
      <c r="AO9077" s="226" t="s">
        <v>45183</v>
      </c>
      <c r="AP9077" s="227">
        <v>26407717</v>
      </c>
      <c r="AR9077" s="207" t="s">
        <v>23184</v>
      </c>
      <c r="AS9077" s="208">
        <v>5552.3</v>
      </c>
      <c r="AT9077" s="93"/>
      <c r="AU9077" s="93"/>
      <c r="AV9077" s="93"/>
    </row>
    <row r="9078" spans="35:48" x14ac:dyDescent="0.55000000000000004">
      <c r="AI9078" s="276" t="s">
        <v>35661</v>
      </c>
      <c r="AJ9078" s="277">
        <v>122539.05</v>
      </c>
      <c r="AL9078" s="246" t="s">
        <v>40436</v>
      </c>
      <c r="AM9078" s="247">
        <v>126.39</v>
      </c>
      <c r="AO9078" s="226" t="s">
        <v>45184</v>
      </c>
      <c r="AP9078" s="227">
        <v>2018887.61</v>
      </c>
      <c r="AR9078" s="207" t="s">
        <v>23185</v>
      </c>
      <c r="AS9078" s="208">
        <v>18358.54</v>
      </c>
      <c r="AT9078" s="93"/>
      <c r="AU9078" s="93"/>
      <c r="AV9078" s="93"/>
    </row>
    <row r="9079" spans="35:48" x14ac:dyDescent="0.55000000000000004">
      <c r="AI9079" s="276" t="s">
        <v>35662</v>
      </c>
      <c r="AJ9079" s="277">
        <v>37810.589999999997</v>
      </c>
      <c r="AL9079" s="246" t="s">
        <v>39294</v>
      </c>
      <c r="AM9079" s="247">
        <v>3903090.2</v>
      </c>
      <c r="AO9079" s="226" t="s">
        <v>23405</v>
      </c>
      <c r="AP9079" s="227">
        <v>20595.48</v>
      </c>
      <c r="AR9079" s="207" t="s">
        <v>23186</v>
      </c>
      <c r="AS9079" s="208">
        <v>15756.78</v>
      </c>
      <c r="AT9079" s="93"/>
      <c r="AU9079" s="93"/>
      <c r="AV9079" s="93"/>
    </row>
    <row r="9080" spans="35:48" x14ac:dyDescent="0.55000000000000004">
      <c r="AI9080" s="276" t="s">
        <v>59826</v>
      </c>
      <c r="AJ9080" s="277">
        <v>59729.99</v>
      </c>
      <c r="AL9080" s="246" t="s">
        <v>40437</v>
      </c>
      <c r="AM9080" s="247">
        <v>6987549.9500000002</v>
      </c>
      <c r="AO9080" s="226" t="s">
        <v>23407</v>
      </c>
      <c r="AP9080" s="227">
        <v>144678.9</v>
      </c>
      <c r="AR9080" s="207" t="s">
        <v>23187</v>
      </c>
      <c r="AS9080" s="208">
        <v>1599.65</v>
      </c>
      <c r="AT9080" s="93"/>
      <c r="AU9080" s="93"/>
      <c r="AV9080" s="93"/>
    </row>
    <row r="9081" spans="35:48" x14ac:dyDescent="0.55000000000000004">
      <c r="AI9081" s="276" t="s">
        <v>70791</v>
      </c>
      <c r="AJ9081" s="277">
        <v>5000</v>
      </c>
      <c r="AL9081" s="246" t="s">
        <v>40438</v>
      </c>
      <c r="AM9081" s="247">
        <v>2579296.54</v>
      </c>
      <c r="AO9081" s="226" t="s">
        <v>23414</v>
      </c>
      <c r="AP9081" s="227">
        <v>2132.6799999999998</v>
      </c>
      <c r="AR9081" s="207" t="s">
        <v>23188</v>
      </c>
      <c r="AS9081" s="208">
        <v>6486.34</v>
      </c>
      <c r="AT9081" s="93"/>
      <c r="AU9081" s="93"/>
      <c r="AV9081" s="93"/>
    </row>
    <row r="9082" spans="35:48" x14ac:dyDescent="0.55000000000000004">
      <c r="AI9082" s="276" t="s">
        <v>53731</v>
      </c>
      <c r="AJ9082" s="277">
        <v>276528.77</v>
      </c>
      <c r="AL9082" s="246" t="s">
        <v>48994</v>
      </c>
      <c r="AM9082" s="247">
        <v>134.88</v>
      </c>
      <c r="AO9082" s="226" t="s">
        <v>23415</v>
      </c>
      <c r="AP9082" s="227">
        <v>16599</v>
      </c>
      <c r="AR9082" s="207" t="s">
        <v>23189</v>
      </c>
      <c r="AS9082" s="208">
        <v>96402</v>
      </c>
      <c r="AT9082" s="93"/>
      <c r="AU9082" s="93"/>
      <c r="AV9082" s="93"/>
    </row>
    <row r="9083" spans="35:48" x14ac:dyDescent="0.55000000000000004">
      <c r="AI9083" s="276" t="s">
        <v>48253</v>
      </c>
      <c r="AJ9083" s="277">
        <v>148117.9</v>
      </c>
      <c r="AL9083" s="246" t="s">
        <v>40439</v>
      </c>
      <c r="AM9083" s="247">
        <v>3634.89</v>
      </c>
      <c r="AO9083" s="226" t="s">
        <v>23417</v>
      </c>
      <c r="AP9083" s="227">
        <v>68322.58</v>
      </c>
      <c r="AR9083" s="207" t="s">
        <v>23190</v>
      </c>
      <c r="AS9083" s="208">
        <v>5002.5</v>
      </c>
      <c r="AT9083" s="93"/>
      <c r="AU9083" s="93"/>
      <c r="AV9083" s="93"/>
    </row>
    <row r="9084" spans="35:48" x14ac:dyDescent="0.55000000000000004">
      <c r="AI9084" s="276" t="s">
        <v>35663</v>
      </c>
      <c r="AJ9084" s="277">
        <v>405385.25</v>
      </c>
      <c r="AL9084" s="246" t="s">
        <v>40440</v>
      </c>
      <c r="AM9084" s="247">
        <v>9558167.6899999995</v>
      </c>
      <c r="AO9084" s="226" t="s">
        <v>39289</v>
      </c>
      <c r="AP9084" s="227">
        <v>877.05</v>
      </c>
      <c r="AR9084" s="207" t="s">
        <v>23191</v>
      </c>
      <c r="AS9084" s="208">
        <v>158614.88</v>
      </c>
      <c r="AT9084" s="93"/>
      <c r="AU9084" s="93"/>
      <c r="AV9084" s="93"/>
    </row>
    <row r="9085" spans="35:48" x14ac:dyDescent="0.55000000000000004">
      <c r="AI9085" s="276" t="s">
        <v>59827</v>
      </c>
      <c r="AJ9085" s="277">
        <v>-1181.8399999999999</v>
      </c>
      <c r="AL9085" s="246" t="s">
        <v>45188</v>
      </c>
      <c r="AM9085" s="247">
        <v>654347.63</v>
      </c>
      <c r="AO9085" s="226" t="s">
        <v>23418</v>
      </c>
      <c r="AP9085" s="227">
        <v>19030.71</v>
      </c>
      <c r="AR9085" s="207" t="s">
        <v>23192</v>
      </c>
      <c r="AS9085" s="208">
        <v>6686.93</v>
      </c>
      <c r="AT9085" s="93"/>
      <c r="AU9085" s="93"/>
      <c r="AV9085" s="93"/>
    </row>
    <row r="9086" spans="35:48" x14ac:dyDescent="0.55000000000000004">
      <c r="AI9086" s="276" t="s">
        <v>50409</v>
      </c>
      <c r="AJ9086" s="277">
        <v>799628.95</v>
      </c>
      <c r="AL9086" s="246" t="s">
        <v>58296</v>
      </c>
      <c r="AM9086" s="247">
        <v>1059343.3500000001</v>
      </c>
      <c r="AO9086" s="226" t="s">
        <v>23419</v>
      </c>
      <c r="AP9086" s="227">
        <v>57009.57</v>
      </c>
      <c r="AR9086" s="207" t="s">
        <v>23193</v>
      </c>
      <c r="AS9086" s="208">
        <v>35640.68</v>
      </c>
      <c r="AT9086" s="93"/>
      <c r="AU9086" s="93"/>
      <c r="AV9086" s="93"/>
    </row>
    <row r="9087" spans="35:48" x14ac:dyDescent="0.55000000000000004">
      <c r="AI9087" s="276" t="s">
        <v>63792</v>
      </c>
      <c r="AJ9087" s="277">
        <v>17239.45</v>
      </c>
      <c r="AL9087" s="246" t="s">
        <v>63251</v>
      </c>
      <c r="AM9087" s="247">
        <v>4980.8599999999997</v>
      </c>
      <c r="AO9087" s="226" t="s">
        <v>23420</v>
      </c>
      <c r="AP9087" s="227">
        <v>12616.22</v>
      </c>
      <c r="AR9087" s="207" t="s">
        <v>23194</v>
      </c>
      <c r="AS9087" s="208">
        <v>31779.01</v>
      </c>
      <c r="AT9087" s="93"/>
      <c r="AU9087" s="93"/>
      <c r="AV9087" s="93"/>
    </row>
    <row r="9088" spans="35:48" x14ac:dyDescent="0.55000000000000004">
      <c r="AI9088" s="276" t="s">
        <v>68749</v>
      </c>
      <c r="AJ9088" s="277">
        <v>176.48</v>
      </c>
      <c r="AL9088" s="246" t="s">
        <v>47072</v>
      </c>
      <c r="AM9088" s="247">
        <v>3494.54</v>
      </c>
      <c r="AO9088" s="226" t="s">
        <v>23421</v>
      </c>
      <c r="AP9088" s="227">
        <v>1255.3699999999999</v>
      </c>
      <c r="AR9088" s="207" t="s">
        <v>23195</v>
      </c>
      <c r="AS9088" s="208">
        <v>1800</v>
      </c>
      <c r="AT9088" s="93"/>
      <c r="AU9088" s="93"/>
      <c r="AV9088" s="93"/>
    </row>
    <row r="9089" spans="35:48" x14ac:dyDescent="0.55000000000000004">
      <c r="AI9089" s="276" t="s">
        <v>63793</v>
      </c>
      <c r="AJ9089" s="277">
        <v>1314.73</v>
      </c>
      <c r="AL9089" s="246" t="s">
        <v>39295</v>
      </c>
      <c r="AM9089" s="247">
        <v>8847074.4800000004</v>
      </c>
      <c r="AO9089" s="226" t="s">
        <v>23422</v>
      </c>
      <c r="AP9089" s="227">
        <v>12</v>
      </c>
      <c r="AR9089" s="207" t="s">
        <v>23196</v>
      </c>
      <c r="AS9089" s="208">
        <v>274.61</v>
      </c>
      <c r="AT9089" s="93"/>
      <c r="AU9089" s="93"/>
      <c r="AV9089" s="93"/>
    </row>
    <row r="9090" spans="35:48" x14ac:dyDescent="0.55000000000000004">
      <c r="AI9090" s="276" t="s">
        <v>63794</v>
      </c>
      <c r="AJ9090" s="277">
        <v>4114.01</v>
      </c>
      <c r="AL9090" s="246" t="s">
        <v>64602</v>
      </c>
      <c r="AM9090" s="247">
        <v>5183130.03</v>
      </c>
      <c r="AO9090" s="226" t="s">
        <v>23423</v>
      </c>
      <c r="AP9090" s="227">
        <v>2281780.44</v>
      </c>
      <c r="AR9090" s="207" t="s">
        <v>23197</v>
      </c>
      <c r="AS9090" s="208">
        <v>818.32</v>
      </c>
      <c r="AT9090" s="93"/>
      <c r="AU9090" s="93"/>
      <c r="AV9090" s="93"/>
    </row>
    <row r="9091" spans="35:48" x14ac:dyDescent="0.55000000000000004">
      <c r="AI9091" s="276" t="s">
        <v>59828</v>
      </c>
      <c r="AJ9091" s="277">
        <v>12000</v>
      </c>
      <c r="AL9091" s="246" t="s">
        <v>45189</v>
      </c>
      <c r="AM9091" s="247">
        <v>1866927.66</v>
      </c>
      <c r="AO9091" s="226" t="s">
        <v>23424</v>
      </c>
      <c r="AP9091" s="227">
        <v>18000</v>
      </c>
      <c r="AR9091" s="207" t="s">
        <v>23198</v>
      </c>
      <c r="AS9091" s="208">
        <v>15679.36</v>
      </c>
      <c r="AT9091" s="93"/>
      <c r="AU9091" s="93"/>
      <c r="AV9091" s="93"/>
    </row>
    <row r="9092" spans="35:48" x14ac:dyDescent="0.55000000000000004">
      <c r="AI9092" s="276" t="s">
        <v>68750</v>
      </c>
      <c r="AJ9092" s="277">
        <v>3155.8</v>
      </c>
      <c r="AL9092" s="246" t="s">
        <v>47073</v>
      </c>
      <c r="AM9092" s="247">
        <v>247661.45</v>
      </c>
      <c r="AO9092" s="226" t="s">
        <v>23428</v>
      </c>
      <c r="AP9092" s="227">
        <v>3.03</v>
      </c>
      <c r="AR9092" s="207" t="s">
        <v>23199</v>
      </c>
      <c r="AS9092" s="208">
        <v>51081.21</v>
      </c>
      <c r="AT9092" s="93"/>
      <c r="AU9092" s="93"/>
      <c r="AV9092" s="93"/>
    </row>
    <row r="9093" spans="35:48" x14ac:dyDescent="0.55000000000000004">
      <c r="AI9093" s="276" t="s">
        <v>61592</v>
      </c>
      <c r="AJ9093" s="277">
        <v>4727.08</v>
      </c>
      <c r="AL9093" s="246" t="s">
        <v>48995</v>
      </c>
      <c r="AM9093" s="247">
        <v>33203.660000000003</v>
      </c>
      <c r="AO9093" s="226" t="s">
        <v>23429</v>
      </c>
      <c r="AP9093" s="227">
        <v>78991.399999999994</v>
      </c>
      <c r="AR9093" s="207" t="s">
        <v>23200</v>
      </c>
      <c r="AS9093" s="208">
        <v>28967.8</v>
      </c>
      <c r="AT9093" s="93"/>
      <c r="AU9093" s="93"/>
      <c r="AV9093" s="93"/>
    </row>
    <row r="9094" spans="35:48" x14ac:dyDescent="0.55000000000000004">
      <c r="AI9094" s="276" t="s">
        <v>59829</v>
      </c>
      <c r="AJ9094" s="277">
        <v>352.98</v>
      </c>
      <c r="AL9094" s="246" t="s">
        <v>57602</v>
      </c>
      <c r="AM9094" s="247">
        <v>14907.15</v>
      </c>
      <c r="AO9094" s="226" t="s">
        <v>23430</v>
      </c>
      <c r="AP9094" s="227">
        <v>291689.81</v>
      </c>
      <c r="AR9094" s="207" t="s">
        <v>23201</v>
      </c>
      <c r="AS9094" s="208">
        <v>20342.41</v>
      </c>
      <c r="AT9094" s="93"/>
      <c r="AU9094" s="93"/>
      <c r="AV9094" s="93"/>
    </row>
    <row r="9095" spans="35:48" x14ac:dyDescent="0.55000000000000004">
      <c r="AI9095" s="276" t="s">
        <v>59830</v>
      </c>
      <c r="AJ9095" s="277">
        <v>7740.81</v>
      </c>
      <c r="AL9095" s="246" t="s">
        <v>61485</v>
      </c>
      <c r="AM9095" s="247">
        <v>103348.67</v>
      </c>
      <c r="AO9095" s="226" t="s">
        <v>23432</v>
      </c>
      <c r="AP9095" s="227">
        <v>222035.51</v>
      </c>
      <c r="AR9095" s="207" t="s">
        <v>23202</v>
      </c>
      <c r="AS9095" s="208">
        <v>39654.910000000003</v>
      </c>
      <c r="AT9095" s="93"/>
      <c r="AU9095" s="93"/>
      <c r="AV9095" s="93"/>
    </row>
    <row r="9096" spans="35:48" x14ac:dyDescent="0.55000000000000004">
      <c r="AI9096" s="276" t="s">
        <v>59832</v>
      </c>
      <c r="AJ9096" s="277">
        <v>619.16999999999996</v>
      </c>
      <c r="AL9096" s="246" t="s">
        <v>62105</v>
      </c>
      <c r="AM9096" s="247">
        <v>13650.17</v>
      </c>
      <c r="AO9096" s="226" t="s">
        <v>23433</v>
      </c>
      <c r="AP9096" s="227">
        <v>1252733.74</v>
      </c>
      <c r="AR9096" s="207" t="s">
        <v>23203</v>
      </c>
      <c r="AS9096" s="208">
        <v>66239.59</v>
      </c>
      <c r="AT9096" s="93"/>
      <c r="AU9096" s="93"/>
      <c r="AV9096" s="93"/>
    </row>
    <row r="9097" spans="35:48" x14ac:dyDescent="0.55000000000000004">
      <c r="AI9097" s="276" t="s">
        <v>59833</v>
      </c>
      <c r="AJ9097" s="277">
        <v>2024.38</v>
      </c>
      <c r="AL9097" s="246" t="s">
        <v>61486</v>
      </c>
      <c r="AM9097" s="247">
        <v>8070.79</v>
      </c>
      <c r="AO9097" s="226" t="s">
        <v>23434</v>
      </c>
      <c r="AP9097" s="227">
        <v>309273.15000000002</v>
      </c>
      <c r="AR9097" s="207" t="s">
        <v>23204</v>
      </c>
      <c r="AS9097" s="208">
        <v>29965.35</v>
      </c>
      <c r="AT9097" s="93"/>
      <c r="AU9097" s="93"/>
      <c r="AV9097" s="93"/>
    </row>
    <row r="9098" spans="35:48" x14ac:dyDescent="0.55000000000000004">
      <c r="AI9098" s="276" t="s">
        <v>62809</v>
      </c>
      <c r="AJ9098" s="277">
        <v>4618.43</v>
      </c>
      <c r="AL9098" s="246" t="s">
        <v>61487</v>
      </c>
      <c r="AM9098" s="247">
        <v>28464.41</v>
      </c>
      <c r="AO9098" s="226" t="s">
        <v>39290</v>
      </c>
      <c r="AP9098" s="227">
        <v>33507.67</v>
      </c>
      <c r="AR9098" s="207" t="s">
        <v>23205</v>
      </c>
      <c r="AS9098" s="208">
        <v>89361.19</v>
      </c>
      <c r="AT9098" s="93"/>
      <c r="AU9098" s="93"/>
      <c r="AV9098" s="93"/>
    </row>
    <row r="9099" spans="35:48" x14ac:dyDescent="0.55000000000000004">
      <c r="AI9099" s="276" t="s">
        <v>61593</v>
      </c>
      <c r="AJ9099" s="277">
        <v>3261.57</v>
      </c>
      <c r="AL9099" s="246" t="s">
        <v>62106</v>
      </c>
      <c r="AM9099" s="247">
        <v>9944.32</v>
      </c>
      <c r="AO9099" s="226" t="s">
        <v>39291</v>
      </c>
      <c r="AP9099" s="227">
        <v>1032030.45</v>
      </c>
      <c r="AR9099" s="207" t="s">
        <v>23206</v>
      </c>
      <c r="AS9099" s="208">
        <v>21144</v>
      </c>
      <c r="AT9099" s="93"/>
      <c r="AU9099" s="93"/>
      <c r="AV9099" s="93"/>
    </row>
    <row r="9100" spans="35:48" x14ac:dyDescent="0.55000000000000004">
      <c r="AI9100" s="276" t="s">
        <v>60733</v>
      </c>
      <c r="AJ9100" s="277">
        <v>10016.07</v>
      </c>
      <c r="AL9100" s="246" t="s">
        <v>61488</v>
      </c>
      <c r="AM9100" s="247">
        <v>436.29</v>
      </c>
      <c r="AO9100" s="226" t="s">
        <v>40426</v>
      </c>
      <c r="AP9100" s="227">
        <v>1518.88</v>
      </c>
      <c r="AR9100" s="207" t="s">
        <v>23207</v>
      </c>
      <c r="AS9100" s="208">
        <v>1108.25</v>
      </c>
      <c r="AT9100" s="93"/>
      <c r="AU9100" s="93"/>
      <c r="AV9100" s="93"/>
    </row>
    <row r="9101" spans="35:48" x14ac:dyDescent="0.55000000000000004">
      <c r="AI9101" s="276" t="s">
        <v>60734</v>
      </c>
      <c r="AJ9101" s="277">
        <v>766.22</v>
      </c>
      <c r="AL9101" s="246" t="s">
        <v>62107</v>
      </c>
      <c r="AM9101" s="247">
        <v>6</v>
      </c>
      <c r="AO9101" s="226" t="s">
        <v>40427</v>
      </c>
      <c r="AP9101" s="227">
        <v>16295.25</v>
      </c>
      <c r="AR9101" s="207" t="s">
        <v>23208</v>
      </c>
      <c r="AS9101" s="208">
        <v>84.78</v>
      </c>
      <c r="AT9101" s="93"/>
      <c r="AU9101" s="93"/>
      <c r="AV9101" s="93"/>
    </row>
    <row r="9102" spans="35:48" x14ac:dyDescent="0.55000000000000004">
      <c r="AI9102" s="276" t="s">
        <v>60735</v>
      </c>
      <c r="AJ9102" s="277">
        <v>2398.4</v>
      </c>
      <c r="AL9102" s="246" t="s">
        <v>50148</v>
      </c>
      <c r="AM9102" s="247">
        <v>9329.9699999999993</v>
      </c>
      <c r="AO9102" s="226" t="s">
        <v>40428</v>
      </c>
      <c r="AP9102" s="227">
        <v>502629.75</v>
      </c>
      <c r="AR9102" s="207" t="s">
        <v>23209</v>
      </c>
      <c r="AS9102" s="208">
        <v>43.61</v>
      </c>
      <c r="AT9102" s="93"/>
      <c r="AU9102" s="93"/>
      <c r="AV9102" s="93"/>
    </row>
    <row r="9103" spans="35:48" x14ac:dyDescent="0.55000000000000004">
      <c r="AI9103" s="276" t="s">
        <v>27568</v>
      </c>
      <c r="AJ9103" s="277">
        <v>-990</v>
      </c>
      <c r="AL9103" s="246" t="s">
        <v>62692</v>
      </c>
      <c r="AM9103" s="247">
        <v>7465.8</v>
      </c>
      <c r="AO9103" s="226" t="s">
        <v>35270</v>
      </c>
      <c r="AP9103" s="227">
        <v>28783.51</v>
      </c>
      <c r="AR9103" s="207" t="s">
        <v>23210</v>
      </c>
      <c r="AS9103" s="208">
        <v>218193.65</v>
      </c>
      <c r="AT9103" s="93"/>
      <c r="AU9103" s="93"/>
      <c r="AV9103" s="93"/>
    </row>
    <row r="9104" spans="35:48" x14ac:dyDescent="0.55000000000000004">
      <c r="AI9104" s="276" t="s">
        <v>40629</v>
      </c>
      <c r="AJ9104" s="277">
        <v>35718.959999999999</v>
      </c>
      <c r="AL9104" s="246" t="s">
        <v>48996</v>
      </c>
      <c r="AM9104" s="247">
        <v>31966.799999999999</v>
      </c>
      <c r="AO9104" s="226" t="s">
        <v>23435</v>
      </c>
      <c r="AP9104" s="227">
        <v>378705.83</v>
      </c>
      <c r="AR9104" s="207" t="s">
        <v>23211</v>
      </c>
      <c r="AS9104" s="208">
        <v>25981.55</v>
      </c>
      <c r="AT9104" s="93"/>
      <c r="AU9104" s="93"/>
      <c r="AV9104" s="93"/>
    </row>
    <row r="9105" spans="35:48" x14ac:dyDescent="0.55000000000000004">
      <c r="AI9105" s="276" t="s">
        <v>47261</v>
      </c>
      <c r="AJ9105" s="277">
        <v>95481.43</v>
      </c>
      <c r="AL9105" s="246" t="s">
        <v>64603</v>
      </c>
      <c r="AM9105" s="247">
        <v>830.47</v>
      </c>
      <c r="AO9105" s="226" t="s">
        <v>23436</v>
      </c>
      <c r="AP9105" s="227">
        <v>30529.64</v>
      </c>
      <c r="AR9105" s="207" t="s">
        <v>23212</v>
      </c>
      <c r="AS9105" s="208">
        <v>2104.8000000000002</v>
      </c>
      <c r="AT9105" s="93"/>
      <c r="AU9105" s="93"/>
      <c r="AV9105" s="93"/>
    </row>
    <row r="9106" spans="35:48" x14ac:dyDescent="0.55000000000000004">
      <c r="AI9106" s="276" t="s">
        <v>68751</v>
      </c>
      <c r="AJ9106" s="277">
        <v>82899.05</v>
      </c>
      <c r="AL9106" s="246" t="s">
        <v>48997</v>
      </c>
      <c r="AM9106" s="247">
        <v>20392.740000000002</v>
      </c>
      <c r="AO9106" s="226" t="s">
        <v>23437</v>
      </c>
      <c r="AP9106" s="227">
        <v>89491.31</v>
      </c>
      <c r="AR9106" s="207" t="s">
        <v>23213</v>
      </c>
      <c r="AS9106" s="208">
        <v>16283.96</v>
      </c>
      <c r="AT9106" s="93"/>
      <c r="AU9106" s="93"/>
      <c r="AV9106" s="93"/>
    </row>
    <row r="9107" spans="35:48" x14ac:dyDescent="0.55000000000000004">
      <c r="AI9107" s="276" t="s">
        <v>58681</v>
      </c>
      <c r="AJ9107" s="277">
        <v>41372.800000000003</v>
      </c>
      <c r="AL9107" s="246" t="s">
        <v>60082</v>
      </c>
      <c r="AM9107" s="247">
        <v>6693.53</v>
      </c>
      <c r="AO9107" s="226" t="s">
        <v>23438</v>
      </c>
      <c r="AP9107" s="227">
        <v>2037.45</v>
      </c>
      <c r="AR9107" s="207" t="s">
        <v>23214</v>
      </c>
      <c r="AS9107" s="208">
        <v>160.22</v>
      </c>
      <c r="AT9107" s="93"/>
      <c r="AU9107" s="93"/>
      <c r="AV9107" s="93"/>
    </row>
    <row r="9108" spans="35:48" x14ac:dyDescent="0.55000000000000004">
      <c r="AI9108" s="276" t="s">
        <v>59210</v>
      </c>
      <c r="AJ9108" s="277">
        <v>167955.34</v>
      </c>
      <c r="AL9108" s="246" t="s">
        <v>61112</v>
      </c>
      <c r="AM9108" s="247">
        <v>60000</v>
      </c>
      <c r="AO9108" s="226" t="s">
        <v>23439</v>
      </c>
      <c r="AP9108" s="227">
        <v>17167.939999999999</v>
      </c>
      <c r="AR9108" s="207" t="s">
        <v>23215</v>
      </c>
      <c r="AS9108" s="208">
        <v>38503.14</v>
      </c>
      <c r="AT9108" s="93"/>
      <c r="AU9108" s="93"/>
      <c r="AV9108" s="93"/>
    </row>
    <row r="9109" spans="35:48" x14ac:dyDescent="0.55000000000000004">
      <c r="AI9109" s="276" t="s">
        <v>62236</v>
      </c>
      <c r="AJ9109" s="277">
        <v>45033.88</v>
      </c>
      <c r="AL9109" s="246" t="s">
        <v>56318</v>
      </c>
      <c r="AM9109" s="247">
        <v>134746.72</v>
      </c>
      <c r="AO9109" s="226" t="s">
        <v>45185</v>
      </c>
      <c r="AP9109" s="227">
        <v>37015.050000000003</v>
      </c>
      <c r="AR9109" s="207" t="s">
        <v>23216</v>
      </c>
      <c r="AS9109" s="208">
        <v>678471.45</v>
      </c>
      <c r="AT9109" s="93"/>
      <c r="AU9109" s="93"/>
      <c r="AV9109" s="93"/>
    </row>
    <row r="9110" spans="35:48" x14ac:dyDescent="0.55000000000000004">
      <c r="AI9110" s="276" t="s">
        <v>70792</v>
      </c>
      <c r="AJ9110" s="277">
        <v>25311.86</v>
      </c>
      <c r="AL9110" s="246" t="s">
        <v>64604</v>
      </c>
      <c r="AM9110" s="247">
        <v>5508</v>
      </c>
      <c r="AO9110" s="226" t="s">
        <v>23440</v>
      </c>
      <c r="AP9110" s="227">
        <v>1407797.28</v>
      </c>
      <c r="AR9110" s="207" t="s">
        <v>23217</v>
      </c>
      <c r="AS9110" s="208">
        <v>10.51</v>
      </c>
      <c r="AT9110" s="93"/>
      <c r="AU9110" s="93"/>
      <c r="AV9110" s="93"/>
    </row>
    <row r="9111" spans="35:48" x14ac:dyDescent="0.55000000000000004">
      <c r="AI9111" s="276" t="s">
        <v>45591</v>
      </c>
      <c r="AJ9111" s="277">
        <v>7072</v>
      </c>
      <c r="AL9111" s="246" t="s">
        <v>59700</v>
      </c>
      <c r="AM9111" s="247">
        <v>213978</v>
      </c>
      <c r="AO9111" s="226" t="s">
        <v>23441</v>
      </c>
      <c r="AP9111" s="227">
        <v>261356.57</v>
      </c>
      <c r="AR9111" s="207" t="s">
        <v>23218</v>
      </c>
      <c r="AS9111" s="208">
        <v>74948.639999999999</v>
      </c>
      <c r="AT9111" s="93"/>
      <c r="AU9111" s="93"/>
      <c r="AV9111" s="93"/>
    </row>
    <row r="9112" spans="35:48" x14ac:dyDescent="0.55000000000000004">
      <c r="AI9112" s="276" t="s">
        <v>56582</v>
      </c>
      <c r="AJ9112" s="277">
        <v>2090687.02</v>
      </c>
      <c r="AL9112" s="246" t="s">
        <v>61489</v>
      </c>
      <c r="AM9112" s="247">
        <v>112324</v>
      </c>
      <c r="AO9112" s="226" t="s">
        <v>53016</v>
      </c>
      <c r="AP9112" s="227">
        <v>300</v>
      </c>
      <c r="AR9112" s="207" t="s">
        <v>23219</v>
      </c>
      <c r="AS9112" s="208">
        <v>134840.74</v>
      </c>
      <c r="AT9112" s="93"/>
      <c r="AU9112" s="93"/>
      <c r="AV9112" s="93"/>
    </row>
    <row r="9113" spans="35:48" x14ac:dyDescent="0.55000000000000004">
      <c r="AI9113" s="276" t="s">
        <v>49157</v>
      </c>
      <c r="AJ9113" s="277">
        <v>9864.4500000000007</v>
      </c>
      <c r="AL9113" s="246" t="s">
        <v>61490</v>
      </c>
      <c r="AM9113" s="247">
        <v>8915.11</v>
      </c>
      <c r="AO9113" s="226" t="s">
        <v>23442</v>
      </c>
      <c r="AP9113" s="227">
        <v>317642.23</v>
      </c>
      <c r="AR9113" s="207" t="s">
        <v>23220</v>
      </c>
      <c r="AS9113" s="208">
        <v>4300</v>
      </c>
      <c r="AT9113" s="93"/>
      <c r="AU9113" s="93"/>
      <c r="AV9113" s="93"/>
    </row>
    <row r="9114" spans="35:48" x14ac:dyDescent="0.55000000000000004">
      <c r="AI9114" s="276" t="s">
        <v>68752</v>
      </c>
      <c r="AJ9114" s="277">
        <v>356154.5</v>
      </c>
      <c r="AL9114" s="246" t="s">
        <v>48998</v>
      </c>
      <c r="AM9114" s="247">
        <v>426408.77</v>
      </c>
      <c r="AO9114" s="226" t="s">
        <v>23443</v>
      </c>
      <c r="AP9114" s="227">
        <v>148803.84</v>
      </c>
      <c r="AR9114" s="207" t="s">
        <v>23221</v>
      </c>
      <c r="AS9114" s="208">
        <v>44602.9</v>
      </c>
      <c r="AT9114" s="93"/>
      <c r="AU9114" s="93"/>
      <c r="AV9114" s="93"/>
    </row>
    <row r="9115" spans="35:48" x14ac:dyDescent="0.55000000000000004">
      <c r="AI9115" s="276" t="s">
        <v>62238</v>
      </c>
      <c r="AJ9115" s="277">
        <v>372030.49</v>
      </c>
      <c r="AL9115" s="246" t="s">
        <v>62693</v>
      </c>
      <c r="AM9115" s="247">
        <v>13200</v>
      </c>
      <c r="AO9115" s="226" t="s">
        <v>23444</v>
      </c>
      <c r="AP9115" s="227">
        <v>461771.87</v>
      </c>
      <c r="AR9115" s="207" t="s">
        <v>23222</v>
      </c>
      <c r="AS9115" s="208">
        <v>20950.61</v>
      </c>
      <c r="AT9115" s="93"/>
      <c r="AU9115" s="93"/>
      <c r="AV9115" s="93"/>
    </row>
    <row r="9116" spans="35:48" x14ac:dyDescent="0.55000000000000004">
      <c r="AI9116" s="276" t="s">
        <v>45592</v>
      </c>
      <c r="AJ9116" s="277">
        <v>251265.04</v>
      </c>
      <c r="AL9116" s="246" t="s">
        <v>50149</v>
      </c>
      <c r="AM9116" s="247">
        <v>63205.02</v>
      </c>
      <c r="AO9116" s="226" t="s">
        <v>23445</v>
      </c>
      <c r="AP9116" s="227">
        <v>198600</v>
      </c>
      <c r="AR9116" s="207" t="s">
        <v>23223</v>
      </c>
      <c r="AS9116" s="208">
        <v>5576.4</v>
      </c>
      <c r="AT9116" s="93"/>
      <c r="AU9116" s="93"/>
      <c r="AV9116" s="93"/>
    </row>
    <row r="9117" spans="35:48" x14ac:dyDescent="0.55000000000000004">
      <c r="AI9117" s="276" t="s">
        <v>45593</v>
      </c>
      <c r="AJ9117" s="277">
        <v>712137.49</v>
      </c>
      <c r="AL9117" s="246" t="s">
        <v>50150</v>
      </c>
      <c r="AM9117" s="247">
        <v>128111.83</v>
      </c>
      <c r="AO9117" s="226" t="s">
        <v>23446</v>
      </c>
      <c r="AP9117" s="227">
        <v>10120.6</v>
      </c>
      <c r="AR9117" s="207" t="s">
        <v>23224</v>
      </c>
      <c r="AS9117" s="208">
        <v>41163.58</v>
      </c>
      <c r="AT9117" s="93"/>
      <c r="AU9117" s="93"/>
      <c r="AV9117" s="93"/>
    </row>
    <row r="9118" spans="35:48" x14ac:dyDescent="0.55000000000000004">
      <c r="AI9118" s="276" t="s">
        <v>47262</v>
      </c>
      <c r="AJ9118" s="277">
        <v>37785</v>
      </c>
      <c r="AL9118" s="246" t="s">
        <v>48999</v>
      </c>
      <c r="AM9118" s="247">
        <v>91783.01</v>
      </c>
      <c r="AO9118" s="226" t="s">
        <v>23447</v>
      </c>
      <c r="AP9118" s="227">
        <v>206.11</v>
      </c>
      <c r="AR9118" s="207" t="s">
        <v>23225</v>
      </c>
      <c r="AS9118" s="208">
        <v>218193.65</v>
      </c>
      <c r="AT9118" s="93"/>
      <c r="AU9118" s="93"/>
      <c r="AV9118" s="93"/>
    </row>
    <row r="9119" spans="35:48" x14ac:dyDescent="0.55000000000000004">
      <c r="AI9119" s="276" t="s">
        <v>47263</v>
      </c>
      <c r="AJ9119" s="277">
        <v>472104.86</v>
      </c>
      <c r="AL9119" s="246" t="s">
        <v>45190</v>
      </c>
      <c r="AM9119" s="247">
        <v>583684.88</v>
      </c>
      <c r="AO9119" s="226" t="s">
        <v>48991</v>
      </c>
      <c r="AP9119" s="227">
        <v>2018.34</v>
      </c>
      <c r="AR9119" s="207" t="s">
        <v>23226</v>
      </c>
      <c r="AS9119" s="208">
        <v>165932.95000000001</v>
      </c>
      <c r="AT9119" s="93"/>
      <c r="AU9119" s="93"/>
      <c r="AV9119" s="93"/>
    </row>
    <row r="9120" spans="35:48" x14ac:dyDescent="0.55000000000000004">
      <c r="AI9120" s="276" t="s">
        <v>50411</v>
      </c>
      <c r="AJ9120" s="277">
        <v>29085.61</v>
      </c>
      <c r="AL9120" s="246" t="s">
        <v>50151</v>
      </c>
      <c r="AM9120" s="247">
        <v>322.91000000000003</v>
      </c>
      <c r="AO9120" s="226" t="s">
        <v>23448</v>
      </c>
      <c r="AP9120" s="227">
        <v>92195.07</v>
      </c>
      <c r="AR9120" s="207" t="s">
        <v>23227</v>
      </c>
      <c r="AS9120" s="208">
        <v>6686.93</v>
      </c>
      <c r="AT9120" s="93"/>
      <c r="AU9120" s="93"/>
      <c r="AV9120" s="93"/>
    </row>
    <row r="9121" spans="35:48" x14ac:dyDescent="0.55000000000000004">
      <c r="AI9121" s="276" t="s">
        <v>68753</v>
      </c>
      <c r="AJ9121" s="277">
        <v>495210.7</v>
      </c>
      <c r="AL9121" s="246" t="s">
        <v>45191</v>
      </c>
      <c r="AM9121" s="247">
        <v>133230.14000000001</v>
      </c>
      <c r="AO9121" s="226" t="s">
        <v>53017</v>
      </c>
      <c r="AP9121" s="227">
        <v>91901.37</v>
      </c>
      <c r="AR9121" s="207" t="s">
        <v>23228</v>
      </c>
      <c r="AS9121" s="208">
        <v>51335.69</v>
      </c>
      <c r="AT9121" s="93"/>
      <c r="AU9121" s="93"/>
      <c r="AV9121" s="93"/>
    </row>
    <row r="9122" spans="35:48" x14ac:dyDescent="0.55000000000000004">
      <c r="AI9122" s="276" t="s">
        <v>48255</v>
      </c>
      <c r="AJ9122" s="277">
        <v>64465.760000000002</v>
      </c>
      <c r="AL9122" s="246" t="s">
        <v>45192</v>
      </c>
      <c r="AM9122" s="247">
        <v>423490.13</v>
      </c>
      <c r="AO9122" s="226" t="s">
        <v>23449</v>
      </c>
      <c r="AP9122" s="227">
        <v>213626.41</v>
      </c>
      <c r="AR9122" s="207" t="s">
        <v>23229</v>
      </c>
      <c r="AS9122" s="208">
        <v>27652.28</v>
      </c>
      <c r="AT9122" s="93"/>
      <c r="AU9122" s="93"/>
      <c r="AV9122" s="93"/>
    </row>
    <row r="9123" spans="35:48" x14ac:dyDescent="0.55000000000000004">
      <c r="AI9123" s="276" t="s">
        <v>57859</v>
      </c>
      <c r="AJ9123" s="277">
        <v>45303.07</v>
      </c>
      <c r="AL9123" s="246" t="s">
        <v>50152</v>
      </c>
      <c r="AM9123" s="247">
        <v>78234.31</v>
      </c>
      <c r="AO9123" s="226" t="s">
        <v>47065</v>
      </c>
      <c r="AP9123" s="227">
        <v>41613.03</v>
      </c>
      <c r="AR9123" s="207" t="s">
        <v>23230</v>
      </c>
      <c r="AS9123" s="208">
        <v>80056.45</v>
      </c>
      <c r="AT9123" s="93"/>
      <c r="AU9123" s="93"/>
      <c r="AV9123" s="93"/>
    </row>
    <row r="9124" spans="35:48" x14ac:dyDescent="0.55000000000000004">
      <c r="AI9124" s="276" t="s">
        <v>66722</v>
      </c>
      <c r="AJ9124" s="277">
        <v>323983.02</v>
      </c>
      <c r="AL9124" s="246" t="s">
        <v>45193</v>
      </c>
      <c r="AM9124" s="247">
        <v>8296.73</v>
      </c>
      <c r="AO9124" s="226" t="s">
        <v>23450</v>
      </c>
      <c r="AP9124" s="227">
        <v>26539.85</v>
      </c>
      <c r="AR9124" s="207" t="s">
        <v>23231</v>
      </c>
      <c r="AS9124" s="208">
        <v>2104.8000000000002</v>
      </c>
      <c r="AT9124" s="93"/>
      <c r="AU9124" s="93"/>
      <c r="AV9124" s="93"/>
    </row>
    <row r="9125" spans="35:48" x14ac:dyDescent="0.55000000000000004">
      <c r="AI9125" s="276" t="s">
        <v>48256</v>
      </c>
      <c r="AJ9125" s="277">
        <v>486193.23</v>
      </c>
      <c r="AL9125" s="246" t="s">
        <v>50153</v>
      </c>
      <c r="AM9125" s="247">
        <v>63.9</v>
      </c>
      <c r="AO9125" s="226" t="s">
        <v>40429</v>
      </c>
      <c r="AP9125" s="227">
        <v>31891.360000000001</v>
      </c>
      <c r="AR9125" s="207" t="s">
        <v>23232</v>
      </c>
      <c r="AS9125" s="208">
        <v>16283.96</v>
      </c>
      <c r="AT9125" s="93"/>
      <c r="AU9125" s="93"/>
      <c r="AV9125" s="93"/>
    </row>
    <row r="9126" spans="35:48" x14ac:dyDescent="0.55000000000000004">
      <c r="AI9126" s="276" t="s">
        <v>62239</v>
      </c>
      <c r="AJ9126" s="277">
        <v>2545138.2400000002</v>
      </c>
      <c r="AL9126" s="246" t="s">
        <v>49000</v>
      </c>
      <c r="AM9126" s="247">
        <v>494822.19</v>
      </c>
      <c r="AO9126" s="226" t="s">
        <v>23451</v>
      </c>
      <c r="AP9126" s="227">
        <v>1735.71</v>
      </c>
      <c r="AR9126" s="207" t="s">
        <v>23233</v>
      </c>
      <c r="AS9126" s="208">
        <v>160.22</v>
      </c>
      <c r="AT9126" s="93"/>
      <c r="AU9126" s="93"/>
      <c r="AV9126" s="93"/>
    </row>
    <row r="9127" spans="35:48" x14ac:dyDescent="0.55000000000000004">
      <c r="AI9127" s="276" t="s">
        <v>68754</v>
      </c>
      <c r="AJ9127" s="277">
        <v>8135</v>
      </c>
      <c r="AL9127" s="246" t="s">
        <v>45194</v>
      </c>
      <c r="AM9127" s="247">
        <v>32337.06</v>
      </c>
      <c r="AO9127" s="226" t="s">
        <v>23453</v>
      </c>
      <c r="AP9127" s="227">
        <v>286980.09999999998</v>
      </c>
      <c r="AR9127" s="207" t="s">
        <v>23234</v>
      </c>
      <c r="AS9127" s="208">
        <v>31779.01</v>
      </c>
      <c r="AT9127" s="93"/>
      <c r="AU9127" s="93"/>
      <c r="AV9127" s="93"/>
    </row>
    <row r="9128" spans="35:48" x14ac:dyDescent="0.55000000000000004">
      <c r="AI9128" s="276" t="s">
        <v>68755</v>
      </c>
      <c r="AJ9128" s="277">
        <v>622.32000000000005</v>
      </c>
      <c r="AL9128" s="246" t="s">
        <v>45195</v>
      </c>
      <c r="AM9128" s="247">
        <v>87323.08</v>
      </c>
      <c r="AO9128" s="226" t="s">
        <v>23454</v>
      </c>
      <c r="AP9128" s="227">
        <v>13204.92</v>
      </c>
      <c r="AR9128" s="207" t="s">
        <v>23235</v>
      </c>
      <c r="AS9128" s="208">
        <v>77755.19</v>
      </c>
      <c r="AT9128" s="93"/>
      <c r="AU9128" s="93"/>
      <c r="AV9128" s="93"/>
    </row>
    <row r="9129" spans="35:48" x14ac:dyDescent="0.55000000000000004">
      <c r="AI9129" s="276" t="s">
        <v>68756</v>
      </c>
      <c r="AJ9129" s="277">
        <v>2035.38</v>
      </c>
      <c r="AL9129" s="246" t="s">
        <v>47074</v>
      </c>
      <c r="AM9129" s="247">
        <v>194567.01</v>
      </c>
      <c r="AO9129" s="226" t="s">
        <v>33835</v>
      </c>
      <c r="AP9129" s="227">
        <v>151273.53</v>
      </c>
      <c r="AR9129" s="207" t="s">
        <v>23236</v>
      </c>
      <c r="AS9129" s="208">
        <v>22708.09</v>
      </c>
      <c r="AT9129" s="93"/>
      <c r="AU9129" s="93"/>
      <c r="AV9129" s="93"/>
    </row>
    <row r="9130" spans="35:48" x14ac:dyDescent="0.55000000000000004">
      <c r="AI9130" s="276" t="s">
        <v>59212</v>
      </c>
      <c r="AJ9130" s="277">
        <v>600</v>
      </c>
      <c r="AL9130" s="246" t="s">
        <v>62469</v>
      </c>
      <c r="AM9130" s="247">
        <v>26925.55</v>
      </c>
      <c r="AO9130" s="226" t="s">
        <v>35271</v>
      </c>
      <c r="AP9130" s="227">
        <v>1753037.48</v>
      </c>
      <c r="AR9130" s="207" t="s">
        <v>23237</v>
      </c>
      <c r="AS9130" s="208">
        <v>38503.14</v>
      </c>
      <c r="AT9130" s="93"/>
      <c r="AU9130" s="93"/>
      <c r="AV9130" s="93"/>
    </row>
    <row r="9131" spans="35:48" x14ac:dyDescent="0.55000000000000004">
      <c r="AI9131" s="276" t="s">
        <v>49158</v>
      </c>
      <c r="AJ9131" s="277">
        <v>4381.22</v>
      </c>
      <c r="AL9131" s="246" t="s">
        <v>62470</v>
      </c>
      <c r="AM9131" s="247">
        <v>309268.09999999998</v>
      </c>
      <c r="AO9131" s="226" t="s">
        <v>23455</v>
      </c>
      <c r="AP9131" s="227">
        <v>5658991.8700000001</v>
      </c>
      <c r="AR9131" s="207" t="s">
        <v>23238</v>
      </c>
      <c r="AS9131" s="208">
        <v>680271.45</v>
      </c>
      <c r="AT9131" s="93"/>
      <c r="AU9131" s="93"/>
      <c r="AV9131" s="93"/>
    </row>
    <row r="9132" spans="35:48" x14ac:dyDescent="0.55000000000000004">
      <c r="AI9132" s="276" t="s">
        <v>68757</v>
      </c>
      <c r="AJ9132" s="277">
        <v>1936.29</v>
      </c>
      <c r="AL9132" s="246" t="s">
        <v>59701</v>
      </c>
      <c r="AM9132" s="247">
        <v>42515.12</v>
      </c>
      <c r="AO9132" s="226" t="s">
        <v>48079</v>
      </c>
      <c r="AP9132" s="227">
        <v>56461.1</v>
      </c>
      <c r="AR9132" s="207" t="s">
        <v>23239</v>
      </c>
      <c r="AS9132" s="208">
        <v>3402.88</v>
      </c>
      <c r="AT9132" s="93"/>
      <c r="AU9132" s="93"/>
      <c r="AV9132" s="93"/>
    </row>
    <row r="9133" spans="35:48" x14ac:dyDescent="0.55000000000000004">
      <c r="AI9133" s="276" t="s">
        <v>50412</v>
      </c>
      <c r="AJ9133" s="277">
        <v>5311.57</v>
      </c>
      <c r="AL9133" s="246" t="s">
        <v>63742</v>
      </c>
      <c r="AM9133" s="247">
        <v>265.19</v>
      </c>
      <c r="AO9133" s="226" t="s">
        <v>23456</v>
      </c>
      <c r="AP9133" s="227">
        <v>637255.75</v>
      </c>
      <c r="AR9133" s="207" t="s">
        <v>23240</v>
      </c>
      <c r="AS9133" s="208">
        <v>8700</v>
      </c>
      <c r="AT9133" s="93"/>
      <c r="AU9133" s="93"/>
      <c r="AV9133" s="93"/>
    </row>
    <row r="9134" spans="35:48" x14ac:dyDescent="0.55000000000000004">
      <c r="AI9134" s="276" t="s">
        <v>66723</v>
      </c>
      <c r="AJ9134" s="277">
        <v>26786.06</v>
      </c>
      <c r="AL9134" s="246" t="s">
        <v>62694</v>
      </c>
      <c r="AM9134" s="247">
        <v>35427.29</v>
      </c>
      <c r="AO9134" s="226" t="s">
        <v>23457</v>
      </c>
      <c r="AP9134" s="227">
        <v>4377.91</v>
      </c>
      <c r="AR9134" s="207" t="s">
        <v>23241</v>
      </c>
      <c r="AS9134" s="208">
        <v>828.83</v>
      </c>
      <c r="AT9134" s="93"/>
      <c r="AU9134" s="93"/>
      <c r="AV9134" s="93"/>
    </row>
    <row r="9135" spans="35:48" x14ac:dyDescent="0.55000000000000004">
      <c r="AI9135" s="276" t="s">
        <v>61225</v>
      </c>
      <c r="AJ9135" s="277">
        <v>300</v>
      </c>
      <c r="AL9135" s="246" t="s">
        <v>63743</v>
      </c>
      <c r="AM9135" s="247">
        <v>17700.77</v>
      </c>
      <c r="AO9135" s="226" t="s">
        <v>23458</v>
      </c>
      <c r="AP9135" s="227">
        <v>425510.99</v>
      </c>
      <c r="AR9135" s="207" t="s">
        <v>13848</v>
      </c>
      <c r="AS9135" s="208">
        <v>109440.64</v>
      </c>
      <c r="AT9135" s="93"/>
      <c r="AU9135" s="93"/>
      <c r="AV9135" s="93"/>
    </row>
    <row r="9136" spans="35:48" x14ac:dyDescent="0.55000000000000004">
      <c r="AI9136" s="276" t="s">
        <v>68758</v>
      </c>
      <c r="AJ9136" s="277">
        <v>30.88</v>
      </c>
      <c r="AL9136" s="246" t="s">
        <v>63744</v>
      </c>
      <c r="AM9136" s="247">
        <v>8984.33</v>
      </c>
      <c r="AO9136" s="226" t="s">
        <v>23459</v>
      </c>
      <c r="AP9136" s="227">
        <v>928031.53</v>
      </c>
      <c r="AR9136" s="207" t="s">
        <v>23242</v>
      </c>
      <c r="AS9136" s="208">
        <v>230217.68</v>
      </c>
      <c r="AT9136" s="93"/>
      <c r="AU9136" s="93"/>
      <c r="AV9136" s="93"/>
    </row>
    <row r="9137" spans="35:48" x14ac:dyDescent="0.55000000000000004">
      <c r="AI9137" s="276" t="s">
        <v>50414</v>
      </c>
      <c r="AJ9137" s="277">
        <v>26.74</v>
      </c>
      <c r="AL9137" s="246" t="s">
        <v>64605</v>
      </c>
      <c r="AM9137" s="247">
        <v>427.98</v>
      </c>
      <c r="AO9137" s="226" t="s">
        <v>23460</v>
      </c>
      <c r="AP9137" s="227">
        <v>25674.82</v>
      </c>
      <c r="AR9137" s="207" t="s">
        <v>23243</v>
      </c>
      <c r="AS9137" s="208">
        <v>61330.65</v>
      </c>
      <c r="AT9137" s="93"/>
      <c r="AU9137" s="93"/>
      <c r="AV9137" s="93"/>
    </row>
    <row r="9138" spans="35:48" x14ac:dyDescent="0.55000000000000004">
      <c r="AI9138" s="276" t="s">
        <v>47264</v>
      </c>
      <c r="AJ9138" s="277">
        <v>800</v>
      </c>
      <c r="AL9138" s="246" t="s">
        <v>57603</v>
      </c>
      <c r="AM9138" s="247">
        <v>7400.01</v>
      </c>
      <c r="AO9138" s="226" t="s">
        <v>23461</v>
      </c>
      <c r="AP9138" s="227">
        <v>208417.51</v>
      </c>
      <c r="AR9138" s="207" t="s">
        <v>23244</v>
      </c>
      <c r="AS9138" s="208">
        <v>94671</v>
      </c>
      <c r="AT9138" s="93"/>
      <c r="AU9138" s="93"/>
      <c r="AV9138" s="93"/>
    </row>
    <row r="9139" spans="35:48" x14ac:dyDescent="0.55000000000000004">
      <c r="AI9139" s="276" t="s">
        <v>47265</v>
      </c>
      <c r="AJ9139" s="277">
        <v>61.2</v>
      </c>
      <c r="AL9139" s="246" t="s">
        <v>57604</v>
      </c>
      <c r="AM9139" s="247">
        <v>8141.59</v>
      </c>
      <c r="AO9139" s="226" t="s">
        <v>23462</v>
      </c>
      <c r="AP9139" s="227">
        <v>57442.16</v>
      </c>
      <c r="AR9139" s="207" t="s">
        <v>23245</v>
      </c>
      <c r="AS9139" s="208">
        <v>4300</v>
      </c>
      <c r="AT9139" s="93"/>
      <c r="AU9139" s="93"/>
      <c r="AV9139" s="93"/>
    </row>
    <row r="9140" spans="35:48" x14ac:dyDescent="0.55000000000000004">
      <c r="AI9140" s="276" t="s">
        <v>47266</v>
      </c>
      <c r="AJ9140" s="277">
        <v>200.16</v>
      </c>
      <c r="AL9140" s="246" t="s">
        <v>57605</v>
      </c>
      <c r="AM9140" s="247">
        <v>32212.57</v>
      </c>
      <c r="AO9140" s="226" t="s">
        <v>23463</v>
      </c>
      <c r="AP9140" s="227">
        <v>24403.87</v>
      </c>
      <c r="AR9140" s="207" t="s">
        <v>23246</v>
      </c>
      <c r="AS9140" s="208">
        <v>2694.17</v>
      </c>
      <c r="AT9140" s="93"/>
      <c r="AU9140" s="93"/>
      <c r="AV9140" s="93"/>
    </row>
    <row r="9141" spans="35:48" x14ac:dyDescent="0.55000000000000004">
      <c r="AI9141" s="276" t="s">
        <v>48257</v>
      </c>
      <c r="AJ9141" s="277">
        <v>32981.26</v>
      </c>
      <c r="AL9141" s="246" t="s">
        <v>58609</v>
      </c>
      <c r="AM9141" s="247">
        <v>4918.07</v>
      </c>
      <c r="AO9141" s="226" t="s">
        <v>23464</v>
      </c>
      <c r="AP9141" s="227">
        <v>200216.28</v>
      </c>
      <c r="AR9141" s="207" t="s">
        <v>23247</v>
      </c>
      <c r="AS9141" s="208">
        <v>12200</v>
      </c>
      <c r="AT9141" s="93"/>
      <c r="AU9141" s="93"/>
      <c r="AV9141" s="93"/>
    </row>
    <row r="9142" spans="35:48" x14ac:dyDescent="0.55000000000000004">
      <c r="AI9142" s="276" t="s">
        <v>63795</v>
      </c>
      <c r="AJ9142" s="277">
        <v>16325.35</v>
      </c>
      <c r="AL9142" s="246" t="s">
        <v>58610</v>
      </c>
      <c r="AM9142" s="247">
        <v>313.33</v>
      </c>
      <c r="AO9142" s="226" t="s">
        <v>35272</v>
      </c>
      <c r="AP9142" s="227">
        <v>124428</v>
      </c>
      <c r="AR9142" s="207" t="s">
        <v>23248</v>
      </c>
      <c r="AS9142" s="208">
        <v>64988.92</v>
      </c>
      <c r="AT9142" s="93"/>
      <c r="AU9142" s="93"/>
      <c r="AV9142" s="93"/>
    </row>
    <row r="9143" spans="35:48" x14ac:dyDescent="0.55000000000000004">
      <c r="AI9143" s="276" t="s">
        <v>63796</v>
      </c>
      <c r="AJ9143" s="277">
        <v>1248.92</v>
      </c>
      <c r="AL9143" s="246" t="s">
        <v>58611</v>
      </c>
      <c r="AM9143" s="247">
        <v>7.38</v>
      </c>
      <c r="AO9143" s="226" t="s">
        <v>36461</v>
      </c>
      <c r="AP9143" s="227">
        <v>98</v>
      </c>
      <c r="AR9143" s="207" t="s">
        <v>23249</v>
      </c>
      <c r="AS9143" s="208">
        <v>260651.61</v>
      </c>
      <c r="AT9143" s="93"/>
      <c r="AU9143" s="93"/>
      <c r="AV9143" s="93"/>
    </row>
    <row r="9144" spans="35:48" x14ac:dyDescent="0.55000000000000004">
      <c r="AI9144" s="276" t="s">
        <v>63797</v>
      </c>
      <c r="AJ9144" s="277">
        <v>4085.65</v>
      </c>
      <c r="AL9144" s="246" t="s">
        <v>57606</v>
      </c>
      <c r="AM9144" s="247">
        <v>5623.68</v>
      </c>
      <c r="AO9144" s="226" t="s">
        <v>48992</v>
      </c>
      <c r="AP9144" s="227">
        <v>494.79</v>
      </c>
      <c r="AR9144" s="207" t="s">
        <v>23250</v>
      </c>
      <c r="AS9144" s="208">
        <v>97962.49</v>
      </c>
      <c r="AT9144" s="93"/>
      <c r="AU9144" s="93"/>
      <c r="AV9144" s="93"/>
    </row>
    <row r="9145" spans="35:48" x14ac:dyDescent="0.55000000000000004">
      <c r="AI9145" s="276" t="s">
        <v>68759</v>
      </c>
      <c r="AJ9145" s="277">
        <v>492.75</v>
      </c>
      <c r="AL9145" s="246" t="s">
        <v>61218</v>
      </c>
      <c r="AM9145" s="247">
        <v>34022.39</v>
      </c>
      <c r="AO9145" s="226" t="s">
        <v>23465</v>
      </c>
      <c r="AP9145" s="227">
        <v>924189.49</v>
      </c>
      <c r="AR9145" s="207" t="s">
        <v>23251</v>
      </c>
      <c r="AS9145" s="208">
        <v>29965.35</v>
      </c>
      <c r="AT9145" s="93"/>
      <c r="AU9145" s="93"/>
      <c r="AV9145" s="93"/>
    </row>
    <row r="9146" spans="35:48" x14ac:dyDescent="0.55000000000000004">
      <c r="AI9146" s="276" t="s">
        <v>68760</v>
      </c>
      <c r="AJ9146" s="277">
        <v>39944.17</v>
      </c>
      <c r="AL9146" s="246" t="s">
        <v>63252</v>
      </c>
      <c r="AM9146" s="247">
        <v>84461.32</v>
      </c>
      <c r="AO9146" s="226" t="s">
        <v>23468</v>
      </c>
      <c r="AP9146" s="227">
        <v>70586.960000000006</v>
      </c>
      <c r="AR9146" s="207" t="s">
        <v>23252</v>
      </c>
      <c r="AS9146" s="208">
        <v>202293.91</v>
      </c>
      <c r="AT9146" s="93"/>
      <c r="AU9146" s="93"/>
      <c r="AV9146" s="93"/>
    </row>
    <row r="9147" spans="35:48" x14ac:dyDescent="0.55000000000000004">
      <c r="AI9147" s="276" t="s">
        <v>68761</v>
      </c>
      <c r="AJ9147" s="277">
        <v>3066.53</v>
      </c>
      <c r="AL9147" s="246" t="s">
        <v>63253</v>
      </c>
      <c r="AM9147" s="247">
        <v>6340.89</v>
      </c>
      <c r="AO9147" s="226" t="s">
        <v>33836</v>
      </c>
      <c r="AP9147" s="227">
        <v>9071106.4100000001</v>
      </c>
      <c r="AR9147" s="207" t="s">
        <v>23253</v>
      </c>
      <c r="AS9147" s="208">
        <v>6486.34</v>
      </c>
      <c r="AT9147" s="93"/>
      <c r="AU9147" s="93"/>
      <c r="AV9147" s="93"/>
    </row>
    <row r="9148" spans="35:48" x14ac:dyDescent="0.55000000000000004">
      <c r="AI9148" s="276" t="s">
        <v>68762</v>
      </c>
      <c r="AJ9148" s="277">
        <v>8126.43</v>
      </c>
      <c r="AL9148" s="246" t="s">
        <v>63254</v>
      </c>
      <c r="AM9148" s="247">
        <v>19595.439999999999</v>
      </c>
      <c r="AO9148" s="226" t="s">
        <v>35273</v>
      </c>
      <c r="AP9148" s="227">
        <v>349284.94</v>
      </c>
      <c r="AR9148" s="207" t="s">
        <v>23254</v>
      </c>
      <c r="AS9148" s="208">
        <v>808</v>
      </c>
      <c r="AT9148" s="93"/>
      <c r="AU9148" s="93"/>
      <c r="AV9148" s="93"/>
    </row>
    <row r="9149" spans="35:48" x14ac:dyDescent="0.55000000000000004">
      <c r="AI9149" s="276" t="s">
        <v>70100</v>
      </c>
      <c r="AJ9149" s="277">
        <v>1687.76</v>
      </c>
      <c r="AL9149" s="246" t="s">
        <v>63255</v>
      </c>
      <c r="AM9149" s="247">
        <v>264.25</v>
      </c>
      <c r="AO9149" s="226" t="s">
        <v>36462</v>
      </c>
      <c r="AP9149" s="227">
        <v>5220.01</v>
      </c>
      <c r="AR9149" s="207" t="s">
        <v>23255</v>
      </c>
      <c r="AS9149" s="208">
        <v>8084</v>
      </c>
      <c r="AT9149" s="93"/>
      <c r="AU9149" s="93"/>
      <c r="AV9149" s="93"/>
    </row>
    <row r="9150" spans="35:48" x14ac:dyDescent="0.55000000000000004">
      <c r="AI9150" s="276" t="s">
        <v>68763</v>
      </c>
      <c r="AJ9150" s="277">
        <v>5513.94</v>
      </c>
      <c r="AL9150" s="246" t="s">
        <v>64606</v>
      </c>
      <c r="AM9150" s="247">
        <v>13698.38</v>
      </c>
      <c r="AO9150" s="226" t="s">
        <v>23471</v>
      </c>
      <c r="AP9150" s="227">
        <v>12978.96</v>
      </c>
      <c r="AR9150" s="207" t="s">
        <v>23256</v>
      </c>
      <c r="AS9150" s="208">
        <v>1346</v>
      </c>
      <c r="AT9150" s="93"/>
      <c r="AU9150" s="93"/>
      <c r="AV9150" s="93"/>
    </row>
    <row r="9151" spans="35:48" x14ac:dyDescent="0.55000000000000004">
      <c r="AI9151" s="276" t="s">
        <v>66724</v>
      </c>
      <c r="AJ9151" s="277">
        <v>2318.64</v>
      </c>
      <c r="AL9151" s="246" t="s">
        <v>62471</v>
      </c>
      <c r="AM9151" s="247">
        <v>164142.95000000001</v>
      </c>
      <c r="AO9151" s="226" t="s">
        <v>36463</v>
      </c>
      <c r="AP9151" s="227">
        <v>184049.45</v>
      </c>
      <c r="AR9151" s="207" t="s">
        <v>23257</v>
      </c>
      <c r="AS9151" s="208">
        <v>6855</v>
      </c>
      <c r="AT9151" s="93"/>
      <c r="AU9151" s="93"/>
      <c r="AV9151" s="93"/>
    </row>
    <row r="9152" spans="35:48" x14ac:dyDescent="0.55000000000000004">
      <c r="AI9152" s="276" t="s">
        <v>70201</v>
      </c>
      <c r="AJ9152" s="277">
        <v>2700</v>
      </c>
      <c r="AL9152" s="246" t="s">
        <v>56319</v>
      </c>
      <c r="AM9152" s="247">
        <v>262063</v>
      </c>
      <c r="AO9152" s="226" t="s">
        <v>23472</v>
      </c>
      <c r="AP9152" s="227">
        <v>1907087.23</v>
      </c>
      <c r="AR9152" s="207" t="s">
        <v>23258</v>
      </c>
      <c r="AS9152" s="208">
        <v>5099</v>
      </c>
      <c r="AT9152" s="93"/>
      <c r="AU9152" s="93"/>
      <c r="AV9152" s="93"/>
    </row>
    <row r="9153" spans="35:48" x14ac:dyDescent="0.55000000000000004">
      <c r="AI9153" s="276" t="s">
        <v>62810</v>
      </c>
      <c r="AJ9153" s="277">
        <v>102.86</v>
      </c>
      <c r="AL9153" s="246" t="s">
        <v>56320</v>
      </c>
      <c r="AM9153" s="247">
        <v>470437</v>
      </c>
      <c r="AO9153" s="226" t="s">
        <v>42686</v>
      </c>
      <c r="AP9153" s="227">
        <v>104550</v>
      </c>
      <c r="AR9153" s="207" t="s">
        <v>23259</v>
      </c>
      <c r="AS9153" s="208">
        <v>13611.86</v>
      </c>
      <c r="AT9153" s="93"/>
      <c r="AU9153" s="93"/>
      <c r="AV9153" s="93"/>
    </row>
    <row r="9154" spans="35:48" x14ac:dyDescent="0.55000000000000004">
      <c r="AI9154" s="276" t="s">
        <v>59439</v>
      </c>
      <c r="AJ9154" s="277">
        <v>1088.21</v>
      </c>
      <c r="AL9154" s="246" t="s">
        <v>59702</v>
      </c>
      <c r="AM9154" s="247">
        <v>26058.63</v>
      </c>
      <c r="AO9154" s="226" t="s">
        <v>23473</v>
      </c>
      <c r="AP9154" s="227">
        <v>3124.64</v>
      </c>
      <c r="AR9154" s="207" t="s">
        <v>23260</v>
      </c>
      <c r="AS9154" s="208">
        <v>11295.67</v>
      </c>
      <c r="AT9154" s="93"/>
      <c r="AU9154" s="93"/>
      <c r="AV9154" s="93"/>
    </row>
    <row r="9155" spans="35:48" x14ac:dyDescent="0.55000000000000004">
      <c r="AI9155" s="276" t="s">
        <v>56583</v>
      </c>
      <c r="AJ9155" s="277">
        <v>19479.28</v>
      </c>
      <c r="AL9155" s="246" t="s">
        <v>59703</v>
      </c>
      <c r="AM9155" s="247">
        <v>3328.07</v>
      </c>
      <c r="AO9155" s="226" t="s">
        <v>23474</v>
      </c>
      <c r="AP9155" s="227">
        <v>1699357.37</v>
      </c>
      <c r="AR9155" s="207" t="s">
        <v>23261</v>
      </c>
      <c r="AS9155" s="208">
        <v>2498.4699999999998</v>
      </c>
      <c r="AT9155" s="93"/>
      <c r="AU9155" s="93"/>
      <c r="AV9155" s="93"/>
    </row>
    <row r="9156" spans="35:48" x14ac:dyDescent="0.55000000000000004">
      <c r="AI9156" s="276" t="s">
        <v>68764</v>
      </c>
      <c r="AJ9156" s="277">
        <v>1033.44</v>
      </c>
      <c r="AL9156" s="246" t="s">
        <v>59704</v>
      </c>
      <c r="AM9156" s="247">
        <v>2245.54</v>
      </c>
      <c r="AO9156" s="226" t="s">
        <v>23475</v>
      </c>
      <c r="AP9156" s="227">
        <v>1164975.74</v>
      </c>
      <c r="AR9156" s="207" t="s">
        <v>23262</v>
      </c>
      <c r="AS9156" s="208">
        <v>1008</v>
      </c>
      <c r="AT9156" s="93"/>
      <c r="AU9156" s="93"/>
      <c r="AV9156" s="93"/>
    </row>
    <row r="9157" spans="35:48" x14ac:dyDescent="0.55000000000000004">
      <c r="AI9157" s="276" t="s">
        <v>68765</v>
      </c>
      <c r="AJ9157" s="277">
        <v>79.06</v>
      </c>
      <c r="AL9157" s="246" t="s">
        <v>56321</v>
      </c>
      <c r="AM9157" s="247">
        <v>7199.77</v>
      </c>
      <c r="AO9157" s="226" t="s">
        <v>23476</v>
      </c>
      <c r="AP9157" s="227">
        <v>192674.06</v>
      </c>
      <c r="AR9157" s="207" t="s">
        <v>23263</v>
      </c>
      <c r="AS9157" s="208">
        <v>9525</v>
      </c>
      <c r="AT9157" s="93"/>
      <c r="AU9157" s="93"/>
      <c r="AV9157" s="93"/>
    </row>
    <row r="9158" spans="35:48" x14ac:dyDescent="0.55000000000000004">
      <c r="AI9158" s="276" t="s">
        <v>68766</v>
      </c>
      <c r="AJ9158" s="277">
        <v>253.19</v>
      </c>
      <c r="AL9158" s="246" t="s">
        <v>59705</v>
      </c>
      <c r="AM9158" s="247">
        <v>134.5</v>
      </c>
      <c r="AO9158" s="226" t="s">
        <v>23477</v>
      </c>
      <c r="AP9158" s="227">
        <v>113908.5</v>
      </c>
      <c r="AR9158" s="207" t="s">
        <v>23264</v>
      </c>
      <c r="AS9158" s="208">
        <v>1187</v>
      </c>
      <c r="AT9158" s="93"/>
      <c r="AU9158" s="93"/>
      <c r="AV9158" s="93"/>
    </row>
    <row r="9159" spans="35:48" x14ac:dyDescent="0.55000000000000004">
      <c r="AI9159" s="276" t="s">
        <v>68767</v>
      </c>
      <c r="AJ9159" s="277">
        <v>33.31</v>
      </c>
      <c r="AL9159" s="246" t="s">
        <v>59706</v>
      </c>
      <c r="AM9159" s="247">
        <v>6</v>
      </c>
      <c r="AO9159" s="226" t="s">
        <v>39292</v>
      </c>
      <c r="AP9159" s="227">
        <v>222.8</v>
      </c>
      <c r="AR9159" s="207" t="s">
        <v>13849</v>
      </c>
      <c r="AS9159" s="208">
        <v>14177.63</v>
      </c>
      <c r="AT9159" s="93"/>
      <c r="AU9159" s="93"/>
      <c r="AV9159" s="93"/>
    </row>
    <row r="9160" spans="35:48" x14ac:dyDescent="0.55000000000000004">
      <c r="AI9160" s="276" t="s">
        <v>62241</v>
      </c>
      <c r="AJ9160" s="277">
        <v>1391.91</v>
      </c>
      <c r="AL9160" s="246" t="s">
        <v>58612</v>
      </c>
      <c r="AM9160" s="247">
        <v>2463.2600000000002</v>
      </c>
      <c r="AO9160" s="226" t="s">
        <v>23478</v>
      </c>
      <c r="AP9160" s="227">
        <v>4343320.4800000004</v>
      </c>
      <c r="AR9160" s="207" t="s">
        <v>23265</v>
      </c>
      <c r="AS9160" s="208">
        <v>788</v>
      </c>
      <c r="AT9160" s="93"/>
      <c r="AU9160" s="93"/>
      <c r="AV9160" s="93"/>
    </row>
    <row r="9161" spans="35:48" x14ac:dyDescent="0.55000000000000004">
      <c r="AI9161" s="276" t="s">
        <v>62242</v>
      </c>
      <c r="AJ9161" s="277">
        <v>106.48</v>
      </c>
      <c r="AL9161" s="246" t="s">
        <v>58297</v>
      </c>
      <c r="AM9161" s="247">
        <v>45344.49</v>
      </c>
      <c r="AO9161" s="226" t="s">
        <v>36464</v>
      </c>
      <c r="AP9161" s="227">
        <v>352550.5</v>
      </c>
      <c r="AR9161" s="207" t="s">
        <v>23266</v>
      </c>
      <c r="AS9161" s="208">
        <v>10761</v>
      </c>
      <c r="AT9161" s="93"/>
      <c r="AU9161" s="93"/>
      <c r="AV9161" s="93"/>
    </row>
    <row r="9162" spans="35:48" x14ac:dyDescent="0.55000000000000004">
      <c r="AI9162" s="276" t="s">
        <v>62243</v>
      </c>
      <c r="AJ9162" s="277">
        <v>326.54000000000002</v>
      </c>
      <c r="AL9162" s="246" t="s">
        <v>60594</v>
      </c>
      <c r="AM9162" s="247">
        <v>15360.17</v>
      </c>
      <c r="AO9162" s="226" t="s">
        <v>47066</v>
      </c>
      <c r="AP9162" s="227">
        <v>1263650.19</v>
      </c>
      <c r="AR9162" s="207" t="s">
        <v>23267</v>
      </c>
      <c r="AS9162" s="208">
        <v>4740</v>
      </c>
      <c r="AT9162" s="93"/>
      <c r="AU9162" s="93"/>
      <c r="AV9162" s="93"/>
    </row>
    <row r="9163" spans="35:48" x14ac:dyDescent="0.55000000000000004">
      <c r="AI9163" s="276" t="s">
        <v>36704</v>
      </c>
      <c r="AJ9163" s="277">
        <v>29780.5</v>
      </c>
      <c r="AL9163" s="246" t="s">
        <v>60595</v>
      </c>
      <c r="AM9163" s="247">
        <v>449.83</v>
      </c>
      <c r="AO9163" s="226" t="s">
        <v>23480</v>
      </c>
      <c r="AP9163" s="227">
        <v>1100950.43</v>
      </c>
      <c r="AR9163" s="207" t="s">
        <v>23268</v>
      </c>
      <c r="AS9163" s="208">
        <v>362.64</v>
      </c>
      <c r="AT9163" s="93"/>
      <c r="AU9163" s="93"/>
      <c r="AV9163" s="93"/>
    </row>
    <row r="9164" spans="35:48" x14ac:dyDescent="0.55000000000000004">
      <c r="AI9164" s="276" t="s">
        <v>34123</v>
      </c>
      <c r="AJ9164" s="277">
        <v>2278.1999999999998</v>
      </c>
      <c r="AL9164" s="246" t="s">
        <v>62108</v>
      </c>
      <c r="AM9164" s="247">
        <v>52111.63</v>
      </c>
      <c r="AO9164" s="226" t="s">
        <v>23481</v>
      </c>
      <c r="AP9164" s="227">
        <v>1885410.98</v>
      </c>
      <c r="AR9164" s="207" t="s">
        <v>23269</v>
      </c>
      <c r="AS9164" s="208">
        <v>55453.8</v>
      </c>
      <c r="AT9164" s="93"/>
      <c r="AU9164" s="93"/>
      <c r="AV9164" s="93"/>
    </row>
    <row r="9165" spans="35:48" x14ac:dyDescent="0.55000000000000004">
      <c r="AI9165" s="276" t="s">
        <v>27665</v>
      </c>
      <c r="AJ9165" s="277">
        <v>3600</v>
      </c>
      <c r="AL9165" s="246" t="s">
        <v>62109</v>
      </c>
      <c r="AM9165" s="247">
        <v>3911.08</v>
      </c>
      <c r="AO9165" s="226" t="s">
        <v>50143</v>
      </c>
      <c r="AP9165" s="227">
        <v>242024.49</v>
      </c>
      <c r="AR9165" s="207" t="s">
        <v>23270</v>
      </c>
      <c r="AS9165" s="208">
        <v>4242.22</v>
      </c>
      <c r="AT9165" s="93"/>
      <c r="AU9165" s="93"/>
      <c r="AV9165" s="93"/>
    </row>
    <row r="9166" spans="35:48" x14ac:dyDescent="0.55000000000000004">
      <c r="AI9166" s="276" t="s">
        <v>27666</v>
      </c>
      <c r="AJ9166" s="277">
        <v>70311.31</v>
      </c>
      <c r="AL9166" s="246" t="s">
        <v>62110</v>
      </c>
      <c r="AM9166" s="247">
        <v>12768.65</v>
      </c>
      <c r="AO9166" s="226" t="s">
        <v>48993</v>
      </c>
      <c r="AP9166" s="227">
        <v>285426.84000000003</v>
      </c>
      <c r="AR9166" s="207" t="s">
        <v>23271</v>
      </c>
      <c r="AS9166" s="208">
        <v>11189.04</v>
      </c>
      <c r="AT9166" s="93"/>
      <c r="AU9166" s="93"/>
      <c r="AV9166" s="93"/>
    </row>
    <row r="9167" spans="35:48" x14ac:dyDescent="0.55000000000000004">
      <c r="AI9167" s="276" t="s">
        <v>68768</v>
      </c>
      <c r="AJ9167" s="277">
        <v>1853.36</v>
      </c>
      <c r="AL9167" s="246" t="s">
        <v>62111</v>
      </c>
      <c r="AM9167" s="247">
        <v>28258.6</v>
      </c>
      <c r="AO9167" s="226" t="s">
        <v>50144</v>
      </c>
      <c r="AP9167" s="227">
        <v>327734.58</v>
      </c>
      <c r="AR9167" s="207" t="s">
        <v>23272</v>
      </c>
      <c r="AS9167" s="208">
        <v>8600</v>
      </c>
      <c r="AT9167" s="93"/>
      <c r="AU9167" s="93"/>
      <c r="AV9167" s="93"/>
    </row>
    <row r="9168" spans="35:48" x14ac:dyDescent="0.55000000000000004">
      <c r="AI9168" s="276" t="s">
        <v>59213</v>
      </c>
      <c r="AJ9168" s="277">
        <v>111700</v>
      </c>
      <c r="AL9168" s="246" t="s">
        <v>53033</v>
      </c>
      <c r="AM9168" s="247">
        <v>19912.919999999998</v>
      </c>
      <c r="AO9168" s="226" t="s">
        <v>50145</v>
      </c>
      <c r="AP9168" s="227">
        <v>3408.68</v>
      </c>
      <c r="AR9168" s="207" t="s">
        <v>23273</v>
      </c>
      <c r="AS9168" s="208">
        <v>250</v>
      </c>
      <c r="AT9168" s="93"/>
      <c r="AU9168" s="93"/>
      <c r="AV9168" s="93"/>
    </row>
    <row r="9169" spans="35:48" x14ac:dyDescent="0.55000000000000004">
      <c r="AI9169" s="276" t="s">
        <v>27668</v>
      </c>
      <c r="AJ9169" s="277">
        <v>102872.83</v>
      </c>
      <c r="AL9169" s="246" t="s">
        <v>63256</v>
      </c>
      <c r="AM9169" s="247">
        <v>3594.66</v>
      </c>
      <c r="AO9169" s="226" t="s">
        <v>50146</v>
      </c>
      <c r="AP9169" s="227">
        <v>48623.82</v>
      </c>
      <c r="AR9169" s="207" t="s">
        <v>23274</v>
      </c>
      <c r="AS9169" s="208">
        <v>990.25</v>
      </c>
      <c r="AT9169" s="93"/>
      <c r="AU9169" s="93"/>
      <c r="AV9169" s="93"/>
    </row>
    <row r="9170" spans="35:48" x14ac:dyDescent="0.55000000000000004">
      <c r="AI9170" s="276" t="s">
        <v>35672</v>
      </c>
      <c r="AJ9170" s="277">
        <v>561256.22</v>
      </c>
      <c r="AL9170" s="246" t="s">
        <v>33839</v>
      </c>
      <c r="AM9170" s="247">
        <v>6812.42</v>
      </c>
      <c r="AO9170" s="226" t="s">
        <v>47067</v>
      </c>
      <c r="AP9170" s="227">
        <v>3487153.69</v>
      </c>
      <c r="AR9170" s="207" t="s">
        <v>23275</v>
      </c>
      <c r="AS9170" s="208">
        <v>3373.66</v>
      </c>
      <c r="AT9170" s="93"/>
      <c r="AU9170" s="93"/>
      <c r="AV9170" s="93"/>
    </row>
    <row r="9171" spans="35:48" x14ac:dyDescent="0.55000000000000004">
      <c r="AI9171" s="276" t="s">
        <v>27669</v>
      </c>
      <c r="AJ9171" s="277">
        <v>149372</v>
      </c>
      <c r="AL9171" s="246" t="s">
        <v>40442</v>
      </c>
      <c r="AM9171" s="247">
        <v>13109.63</v>
      </c>
      <c r="AO9171" s="226" t="s">
        <v>50147</v>
      </c>
      <c r="AP9171" s="227">
        <v>452503.9</v>
      </c>
      <c r="AR9171" s="207" t="s">
        <v>23276</v>
      </c>
      <c r="AS9171" s="208">
        <v>57200</v>
      </c>
      <c r="AT9171" s="93"/>
      <c r="AU9171" s="93"/>
      <c r="AV9171" s="93"/>
    </row>
    <row r="9172" spans="35:48" x14ac:dyDescent="0.55000000000000004">
      <c r="AI9172" s="276" t="s">
        <v>61597</v>
      </c>
      <c r="AJ9172" s="277">
        <v>18500</v>
      </c>
      <c r="AL9172" s="246" t="s">
        <v>40443</v>
      </c>
      <c r="AM9172" s="247">
        <v>27332.1</v>
      </c>
      <c r="AO9172" s="226" t="s">
        <v>42687</v>
      </c>
      <c r="AP9172" s="227">
        <v>717124.98</v>
      </c>
      <c r="AR9172" s="207" t="s">
        <v>23277</v>
      </c>
      <c r="AS9172" s="208">
        <v>60193.8</v>
      </c>
      <c r="AT9172" s="93"/>
      <c r="AU9172" s="93"/>
      <c r="AV9172" s="93"/>
    </row>
    <row r="9173" spans="35:48" x14ac:dyDescent="0.55000000000000004">
      <c r="AI9173" s="276" t="s">
        <v>55413</v>
      </c>
      <c r="AJ9173" s="277">
        <v>1415.25</v>
      </c>
      <c r="AL9173" s="246" t="s">
        <v>23545</v>
      </c>
      <c r="AM9173" s="247">
        <v>6580.56</v>
      </c>
      <c r="AO9173" s="226" t="s">
        <v>42688</v>
      </c>
      <c r="AP9173" s="227">
        <v>54903.05</v>
      </c>
      <c r="AR9173" s="207" t="s">
        <v>23278</v>
      </c>
      <c r="AS9173" s="208">
        <v>4604.8599999999997</v>
      </c>
      <c r="AT9173" s="93"/>
      <c r="AU9173" s="93"/>
      <c r="AV9173" s="93"/>
    </row>
    <row r="9174" spans="35:48" x14ac:dyDescent="0.55000000000000004">
      <c r="AI9174" s="276" t="s">
        <v>55414</v>
      </c>
      <c r="AJ9174" s="277">
        <v>4628.7</v>
      </c>
      <c r="AL9174" s="246" t="s">
        <v>23547</v>
      </c>
      <c r="AM9174" s="247">
        <v>2935.25</v>
      </c>
      <c r="AO9174" s="226" t="s">
        <v>42689</v>
      </c>
      <c r="AP9174" s="227">
        <v>25029.15</v>
      </c>
      <c r="AR9174" s="207" t="s">
        <v>23279</v>
      </c>
      <c r="AS9174" s="208">
        <v>11189.04</v>
      </c>
      <c r="AT9174" s="93"/>
      <c r="AU9174" s="93"/>
      <c r="AV9174" s="93"/>
    </row>
    <row r="9175" spans="35:48" x14ac:dyDescent="0.55000000000000004">
      <c r="AI9175" s="276" t="s">
        <v>68769</v>
      </c>
      <c r="AJ9175" s="277">
        <v>152.62</v>
      </c>
      <c r="AL9175" s="246" t="s">
        <v>62695</v>
      </c>
      <c r="AM9175" s="247">
        <v>11180</v>
      </c>
      <c r="AO9175" s="226" t="s">
        <v>53018</v>
      </c>
      <c r="AP9175" s="227">
        <v>179922.82</v>
      </c>
      <c r="AR9175" s="207" t="s">
        <v>23280</v>
      </c>
      <c r="AS9175" s="208">
        <v>21139.25</v>
      </c>
      <c r="AT9175" s="93"/>
      <c r="AU9175" s="93"/>
      <c r="AV9175" s="93"/>
    </row>
    <row r="9176" spans="35:48" x14ac:dyDescent="0.55000000000000004">
      <c r="AI9176" s="276" t="s">
        <v>53760</v>
      </c>
      <c r="AJ9176" s="277">
        <v>1820</v>
      </c>
      <c r="AL9176" s="246" t="s">
        <v>56322</v>
      </c>
      <c r="AM9176" s="247">
        <v>373066.95</v>
      </c>
      <c r="AO9176" s="226" t="s">
        <v>53019</v>
      </c>
      <c r="AP9176" s="227">
        <v>11492.86</v>
      </c>
      <c r="AR9176" s="207" t="s">
        <v>23281</v>
      </c>
      <c r="AS9176" s="208">
        <v>808</v>
      </c>
      <c r="AT9176" s="93"/>
      <c r="AU9176" s="93"/>
      <c r="AV9176" s="93"/>
    </row>
    <row r="9177" spans="35:48" x14ac:dyDescent="0.55000000000000004">
      <c r="AI9177" s="276" t="s">
        <v>53761</v>
      </c>
      <c r="AJ9177" s="277">
        <v>6714.85</v>
      </c>
      <c r="AL9177" s="246" t="s">
        <v>53047</v>
      </c>
      <c r="AM9177" s="247">
        <v>936993.24</v>
      </c>
      <c r="AO9177" s="226" t="s">
        <v>53020</v>
      </c>
      <c r="AP9177" s="227">
        <v>13091.15</v>
      </c>
      <c r="AR9177" s="207" t="s">
        <v>23282</v>
      </c>
      <c r="AS9177" s="208">
        <v>17997.66</v>
      </c>
      <c r="AT9177" s="93"/>
      <c r="AU9177" s="93"/>
      <c r="AV9177" s="93"/>
    </row>
    <row r="9178" spans="35:48" x14ac:dyDescent="0.55000000000000004">
      <c r="AI9178" s="276" t="s">
        <v>53762</v>
      </c>
      <c r="AJ9178" s="277">
        <v>25955.279999999999</v>
      </c>
      <c r="AL9178" s="246" t="s">
        <v>55258</v>
      </c>
      <c r="AM9178" s="247">
        <v>34777.06</v>
      </c>
      <c r="AO9178" s="226" t="s">
        <v>53021</v>
      </c>
      <c r="AP9178" s="227">
        <v>480</v>
      </c>
      <c r="AR9178" s="207" t="s">
        <v>23283</v>
      </c>
      <c r="AS9178" s="208">
        <v>13611.86</v>
      </c>
      <c r="AT9178" s="93"/>
      <c r="AU9178" s="93"/>
      <c r="AV9178" s="93"/>
    </row>
    <row r="9179" spans="35:48" x14ac:dyDescent="0.55000000000000004">
      <c r="AI9179" s="276" t="s">
        <v>55415</v>
      </c>
      <c r="AJ9179" s="277">
        <v>30000</v>
      </c>
      <c r="AL9179" s="246" t="s">
        <v>53048</v>
      </c>
      <c r="AM9179" s="247">
        <v>66633.37</v>
      </c>
      <c r="AO9179" s="226" t="s">
        <v>53022</v>
      </c>
      <c r="AP9179" s="227">
        <v>4527.24</v>
      </c>
      <c r="AR9179" s="207" t="s">
        <v>23284</v>
      </c>
      <c r="AS9179" s="208">
        <v>21824.67</v>
      </c>
      <c r="AT9179" s="93"/>
      <c r="AU9179" s="93"/>
      <c r="AV9179" s="93"/>
    </row>
    <row r="9180" spans="35:48" x14ac:dyDescent="0.55000000000000004">
      <c r="AI9180" s="276" t="s">
        <v>55416</v>
      </c>
      <c r="AJ9180" s="277">
        <v>2295</v>
      </c>
      <c r="AL9180" s="246" t="s">
        <v>62696</v>
      </c>
      <c r="AM9180" s="247">
        <v>55375.31</v>
      </c>
      <c r="AO9180" s="226" t="s">
        <v>53023</v>
      </c>
      <c r="AP9180" s="227">
        <v>15215.43</v>
      </c>
      <c r="AR9180" s="207" t="s">
        <v>23285</v>
      </c>
      <c r="AS9180" s="208">
        <v>2498.4699999999998</v>
      </c>
      <c r="AT9180" s="93"/>
      <c r="AU9180" s="93"/>
      <c r="AV9180" s="93"/>
    </row>
    <row r="9181" spans="35:48" x14ac:dyDescent="0.55000000000000004">
      <c r="AI9181" s="276" t="s">
        <v>55417</v>
      </c>
      <c r="AJ9181" s="277">
        <v>7005.6</v>
      </c>
      <c r="AL9181" s="246" t="s">
        <v>45199</v>
      </c>
      <c r="AM9181" s="247">
        <v>91197.11</v>
      </c>
      <c r="AO9181" s="226" t="s">
        <v>53024</v>
      </c>
      <c r="AP9181" s="227">
        <v>46467.08</v>
      </c>
      <c r="AR9181" s="207" t="s">
        <v>13850</v>
      </c>
      <c r="AS9181" s="208">
        <v>22378.63</v>
      </c>
      <c r="AT9181" s="93"/>
      <c r="AU9181" s="93"/>
      <c r="AV9181" s="93"/>
    </row>
    <row r="9182" spans="35:48" x14ac:dyDescent="0.55000000000000004">
      <c r="AI9182" s="276" t="s">
        <v>56584</v>
      </c>
      <c r="AJ9182" s="277">
        <v>466.02</v>
      </c>
      <c r="AL9182" s="246" t="s">
        <v>47075</v>
      </c>
      <c r="AM9182" s="247">
        <v>660874.6</v>
      </c>
      <c r="AO9182" s="226" t="s">
        <v>53025</v>
      </c>
      <c r="AP9182" s="227">
        <v>1047.56</v>
      </c>
      <c r="AR9182" s="207" t="s">
        <v>23286</v>
      </c>
      <c r="AS9182" s="208">
        <v>57200</v>
      </c>
      <c r="AT9182" s="93"/>
      <c r="AU9182" s="93"/>
      <c r="AV9182" s="93"/>
    </row>
    <row r="9183" spans="35:48" x14ac:dyDescent="0.55000000000000004">
      <c r="AI9183" s="276" t="s">
        <v>68770</v>
      </c>
      <c r="AJ9183" s="277">
        <v>1337.97</v>
      </c>
      <c r="AL9183" s="246" t="s">
        <v>48081</v>
      </c>
      <c r="AM9183" s="247">
        <v>1200</v>
      </c>
      <c r="AO9183" s="226" t="s">
        <v>53026</v>
      </c>
      <c r="AP9183" s="227">
        <v>8826.15</v>
      </c>
      <c r="AR9183" s="207" t="s">
        <v>23287</v>
      </c>
      <c r="AS9183" s="208">
        <v>75500</v>
      </c>
      <c r="AT9183" s="93"/>
      <c r="AU9183" s="93"/>
      <c r="AV9183" s="93"/>
    </row>
    <row r="9184" spans="35:48" x14ac:dyDescent="0.55000000000000004">
      <c r="AI9184" s="276" t="s">
        <v>53764</v>
      </c>
      <c r="AJ9184" s="277">
        <v>4569.95</v>
      </c>
      <c r="AL9184" s="246" t="s">
        <v>62697</v>
      </c>
      <c r="AM9184" s="247">
        <v>2004.44</v>
      </c>
      <c r="AO9184" s="226" t="s">
        <v>53027</v>
      </c>
      <c r="AP9184" s="227">
        <v>61832.02</v>
      </c>
      <c r="AR9184" s="207" t="s">
        <v>23288</v>
      </c>
      <c r="AS9184" s="208">
        <v>2347.6999999999998</v>
      </c>
      <c r="AT9184" s="93"/>
      <c r="AU9184" s="93"/>
      <c r="AV9184" s="93"/>
    </row>
    <row r="9185" spans="35:48" x14ac:dyDescent="0.55000000000000004">
      <c r="AI9185" s="276" t="s">
        <v>50417</v>
      </c>
      <c r="AJ9185" s="277">
        <v>2644.1</v>
      </c>
      <c r="AL9185" s="246" t="s">
        <v>62112</v>
      </c>
      <c r="AM9185" s="247">
        <v>72020</v>
      </c>
      <c r="AO9185" s="226" t="s">
        <v>53028</v>
      </c>
      <c r="AP9185" s="227">
        <v>4658.87</v>
      </c>
      <c r="AR9185" s="207" t="s">
        <v>23289</v>
      </c>
      <c r="AS9185" s="208">
        <v>1857.45</v>
      </c>
      <c r="AT9185" s="93"/>
      <c r="AU9185" s="93"/>
      <c r="AV9185" s="93"/>
    </row>
    <row r="9186" spans="35:48" x14ac:dyDescent="0.55000000000000004">
      <c r="AI9186" s="276" t="s">
        <v>34125</v>
      </c>
      <c r="AJ9186" s="277">
        <v>174328.45</v>
      </c>
      <c r="AL9186" s="246" t="s">
        <v>57607</v>
      </c>
      <c r="AM9186" s="247">
        <v>59863</v>
      </c>
      <c r="AO9186" s="226" t="s">
        <v>53029</v>
      </c>
      <c r="AP9186" s="227">
        <v>14287.51</v>
      </c>
      <c r="AR9186" s="207" t="s">
        <v>23290</v>
      </c>
      <c r="AS9186" s="208">
        <v>8195.85</v>
      </c>
      <c r="AT9186" s="93"/>
      <c r="AU9186" s="93"/>
      <c r="AV9186" s="93"/>
    </row>
    <row r="9187" spans="35:48" x14ac:dyDescent="0.55000000000000004">
      <c r="AI9187" s="276" t="s">
        <v>59841</v>
      </c>
      <c r="AJ9187" s="277">
        <v>96783.38</v>
      </c>
      <c r="AL9187" s="246" t="s">
        <v>49001</v>
      </c>
      <c r="AM9187" s="247">
        <v>17650.77</v>
      </c>
      <c r="AO9187" s="226" t="s">
        <v>53030</v>
      </c>
      <c r="AP9187" s="227">
        <v>309.16000000000003</v>
      </c>
      <c r="AR9187" s="207" t="s">
        <v>23291</v>
      </c>
      <c r="AS9187" s="208">
        <v>6702.1</v>
      </c>
      <c r="AT9187" s="93"/>
      <c r="AU9187" s="93"/>
      <c r="AV9187" s="93"/>
    </row>
    <row r="9188" spans="35:48" x14ac:dyDescent="0.55000000000000004">
      <c r="AI9188" s="276" t="s">
        <v>35673</v>
      </c>
      <c r="AJ9188" s="277">
        <v>57260</v>
      </c>
      <c r="AL9188" s="246" t="s">
        <v>60596</v>
      </c>
      <c r="AM9188" s="247">
        <v>388.55</v>
      </c>
      <c r="AO9188" s="226" t="s">
        <v>53031</v>
      </c>
      <c r="AP9188" s="227">
        <v>2628.86</v>
      </c>
      <c r="AR9188" s="207" t="s">
        <v>23292</v>
      </c>
      <c r="AS9188" s="208">
        <v>18731.75</v>
      </c>
      <c r="AT9188" s="93"/>
      <c r="AU9188" s="93"/>
      <c r="AV9188" s="93"/>
    </row>
    <row r="9189" spans="35:48" x14ac:dyDescent="0.55000000000000004">
      <c r="AI9189" s="276" t="s">
        <v>59217</v>
      </c>
      <c r="AJ9189" s="277">
        <v>267199.5</v>
      </c>
      <c r="AL9189" s="246" t="s">
        <v>62698</v>
      </c>
      <c r="AM9189" s="247">
        <v>16359.62</v>
      </c>
      <c r="AO9189" s="226" t="s">
        <v>40430</v>
      </c>
      <c r="AP9189" s="227">
        <v>102132.64</v>
      </c>
      <c r="AR9189" s="207" t="s">
        <v>23293</v>
      </c>
      <c r="AS9189" s="208">
        <v>57375</v>
      </c>
      <c r="AT9189" s="93"/>
      <c r="AU9189" s="93"/>
      <c r="AV9189" s="93"/>
    </row>
    <row r="9190" spans="35:48" x14ac:dyDescent="0.55000000000000004">
      <c r="AI9190" s="276" t="s">
        <v>34130</v>
      </c>
      <c r="AJ9190" s="277">
        <v>3000</v>
      </c>
      <c r="AL9190" s="246" t="s">
        <v>48082</v>
      </c>
      <c r="AM9190" s="247">
        <v>460.64</v>
      </c>
      <c r="AO9190" s="226" t="s">
        <v>47068</v>
      </c>
      <c r="AP9190" s="227">
        <v>165238.51999999999</v>
      </c>
      <c r="AR9190" s="207" t="s">
        <v>23294</v>
      </c>
      <c r="AS9190" s="208">
        <v>2266.25</v>
      </c>
      <c r="AT9190" s="93"/>
      <c r="AU9190" s="93"/>
      <c r="AV9190" s="93"/>
    </row>
    <row r="9191" spans="35:48" x14ac:dyDescent="0.55000000000000004">
      <c r="AI9191" s="276" t="s">
        <v>42928</v>
      </c>
      <c r="AJ9191" s="277">
        <v>237399.86</v>
      </c>
      <c r="AL9191" s="246" t="s">
        <v>53050</v>
      </c>
      <c r="AM9191" s="247">
        <v>8479.42</v>
      </c>
      <c r="AO9191" s="226" t="s">
        <v>42690</v>
      </c>
      <c r="AP9191" s="227">
        <v>2189.83</v>
      </c>
      <c r="AR9191" s="207" t="s">
        <v>23295</v>
      </c>
      <c r="AS9191" s="208">
        <v>119941.84</v>
      </c>
      <c r="AT9191" s="93"/>
      <c r="AU9191" s="93"/>
      <c r="AV9191" s="93"/>
    </row>
    <row r="9192" spans="35:48" x14ac:dyDescent="0.55000000000000004">
      <c r="AI9192" s="276" t="s">
        <v>47269</v>
      </c>
      <c r="AJ9192" s="277">
        <v>2118497.12</v>
      </c>
      <c r="AL9192" s="246" t="s">
        <v>57608</v>
      </c>
      <c r="AM9192" s="247">
        <v>1399.23</v>
      </c>
      <c r="AO9192" s="226" t="s">
        <v>47069</v>
      </c>
      <c r="AP9192" s="227">
        <v>37565.74</v>
      </c>
      <c r="AR9192" s="207" t="s">
        <v>23296</v>
      </c>
      <c r="AS9192" s="208">
        <v>37807</v>
      </c>
      <c r="AT9192" s="93"/>
      <c r="AU9192" s="93"/>
      <c r="AV9192" s="93"/>
    </row>
    <row r="9193" spans="35:48" x14ac:dyDescent="0.55000000000000004">
      <c r="AI9193" s="276" t="s">
        <v>39479</v>
      </c>
      <c r="AJ9193" s="277">
        <v>8400.08</v>
      </c>
      <c r="AL9193" s="246" t="s">
        <v>62113</v>
      </c>
      <c r="AM9193" s="247">
        <v>19485.12</v>
      </c>
      <c r="AO9193" s="226" t="s">
        <v>39293</v>
      </c>
      <c r="AP9193" s="227">
        <v>483226.88</v>
      </c>
      <c r="AR9193" s="207" t="s">
        <v>23297</v>
      </c>
      <c r="AS9193" s="208">
        <v>12179.23</v>
      </c>
      <c r="AT9193" s="93"/>
      <c r="AU9193" s="93"/>
      <c r="AV9193" s="93"/>
    </row>
    <row r="9194" spans="35:48" x14ac:dyDescent="0.55000000000000004">
      <c r="AI9194" s="276" t="s">
        <v>63798</v>
      </c>
      <c r="AJ9194" s="277">
        <v>27074.880000000001</v>
      </c>
      <c r="AL9194" s="246" t="s">
        <v>62699</v>
      </c>
      <c r="AM9194" s="247">
        <v>19485.12</v>
      </c>
      <c r="AO9194" s="226" t="s">
        <v>40431</v>
      </c>
      <c r="AP9194" s="227">
        <v>5620166.3200000003</v>
      </c>
      <c r="AR9194" s="207" t="s">
        <v>23298</v>
      </c>
      <c r="AS9194" s="208">
        <v>127662</v>
      </c>
      <c r="AT9194" s="93"/>
      <c r="AU9194" s="93"/>
      <c r="AV9194" s="93"/>
    </row>
    <row r="9195" spans="35:48" x14ac:dyDescent="0.55000000000000004">
      <c r="AI9195" s="276" t="s">
        <v>59218</v>
      </c>
      <c r="AJ9195" s="277">
        <v>5000</v>
      </c>
      <c r="AL9195" s="246" t="s">
        <v>62114</v>
      </c>
      <c r="AM9195" s="247">
        <v>19485.12</v>
      </c>
      <c r="AO9195" s="226" t="s">
        <v>45186</v>
      </c>
      <c r="AP9195" s="227">
        <v>39618.480000000003</v>
      </c>
      <c r="AR9195" s="207" t="s">
        <v>23299</v>
      </c>
      <c r="AS9195" s="208">
        <v>5608.65</v>
      </c>
      <c r="AT9195" s="93"/>
      <c r="AU9195" s="93"/>
      <c r="AV9195" s="93"/>
    </row>
    <row r="9196" spans="35:48" x14ac:dyDescent="0.55000000000000004">
      <c r="AI9196" s="276" t="s">
        <v>34131</v>
      </c>
      <c r="AJ9196" s="277">
        <v>59095.55</v>
      </c>
      <c r="AL9196" s="246" t="s">
        <v>63257</v>
      </c>
      <c r="AM9196" s="247">
        <v>36617</v>
      </c>
      <c r="AO9196" s="226" t="s">
        <v>45187</v>
      </c>
      <c r="AP9196" s="227">
        <v>118761.25</v>
      </c>
      <c r="AR9196" s="207" t="s">
        <v>23300</v>
      </c>
      <c r="AS9196" s="208">
        <v>5700</v>
      </c>
      <c r="AT9196" s="93"/>
      <c r="AU9196" s="93"/>
      <c r="AV9196" s="93"/>
    </row>
    <row r="9197" spans="35:48" x14ac:dyDescent="0.55000000000000004">
      <c r="AI9197" s="276" t="s">
        <v>34132</v>
      </c>
      <c r="AJ9197" s="277">
        <v>231228.65</v>
      </c>
      <c r="AL9197" s="246" t="s">
        <v>61491</v>
      </c>
      <c r="AM9197" s="247">
        <v>3990</v>
      </c>
      <c r="AO9197" s="226" t="s">
        <v>47070</v>
      </c>
      <c r="AP9197" s="227">
        <v>420</v>
      </c>
      <c r="AR9197" s="207" t="s">
        <v>23301</v>
      </c>
      <c r="AS9197" s="208">
        <v>13706.1</v>
      </c>
      <c r="AT9197" s="93"/>
      <c r="AU9197" s="93"/>
      <c r="AV9197" s="93"/>
    </row>
    <row r="9198" spans="35:48" x14ac:dyDescent="0.55000000000000004">
      <c r="AI9198" s="276" t="s">
        <v>34133</v>
      </c>
      <c r="AJ9198" s="277">
        <v>671535.3</v>
      </c>
      <c r="AL9198" s="246" t="s">
        <v>61492</v>
      </c>
      <c r="AM9198" s="247">
        <v>5170</v>
      </c>
      <c r="AO9198" s="226" t="s">
        <v>40432</v>
      </c>
      <c r="AP9198" s="227">
        <v>41697.5</v>
      </c>
      <c r="AR9198" s="207" t="s">
        <v>23302</v>
      </c>
      <c r="AS9198" s="208">
        <v>1837</v>
      </c>
      <c r="AT9198" s="93"/>
      <c r="AU9198" s="93"/>
      <c r="AV9198" s="93"/>
    </row>
    <row r="9199" spans="35:48" x14ac:dyDescent="0.55000000000000004">
      <c r="AI9199" s="276" t="s">
        <v>35674</v>
      </c>
      <c r="AJ9199" s="277">
        <v>35086.839999999997</v>
      </c>
      <c r="AL9199" s="246" t="s">
        <v>61493</v>
      </c>
      <c r="AM9199" s="247">
        <v>670.15</v>
      </c>
      <c r="AO9199" s="226" t="s">
        <v>40433</v>
      </c>
      <c r="AP9199" s="227">
        <v>23569.43</v>
      </c>
      <c r="AR9199" s="207" t="s">
        <v>23303</v>
      </c>
      <c r="AS9199" s="208">
        <v>4392.5</v>
      </c>
      <c r="AT9199" s="93"/>
      <c r="AU9199" s="93"/>
      <c r="AV9199" s="93"/>
    </row>
    <row r="9200" spans="35:48" x14ac:dyDescent="0.55000000000000004">
      <c r="AI9200" s="276" t="s">
        <v>35675</v>
      </c>
      <c r="AJ9200" s="277">
        <v>47803.67</v>
      </c>
      <c r="AL9200" s="246" t="s">
        <v>59707</v>
      </c>
      <c r="AM9200" s="247">
        <v>33900</v>
      </c>
      <c r="AO9200" s="226" t="s">
        <v>40434</v>
      </c>
      <c r="AP9200" s="227">
        <v>2226.54</v>
      </c>
      <c r="AR9200" s="207" t="s">
        <v>23304</v>
      </c>
      <c r="AS9200" s="208">
        <v>1881.5</v>
      </c>
      <c r="AT9200" s="93"/>
      <c r="AU9200" s="93"/>
      <c r="AV9200" s="93"/>
    </row>
    <row r="9201" spans="35:48" x14ac:dyDescent="0.55000000000000004">
      <c r="AI9201" s="276" t="s">
        <v>34134</v>
      </c>
      <c r="AJ9201" s="277">
        <v>97527.41</v>
      </c>
      <c r="AL9201" s="246" t="s">
        <v>62115</v>
      </c>
      <c r="AM9201" s="247">
        <v>275.88</v>
      </c>
      <c r="AO9201" s="226" t="s">
        <v>40435</v>
      </c>
      <c r="AP9201" s="227">
        <v>45643577.159999996</v>
      </c>
      <c r="AR9201" s="207" t="s">
        <v>23305</v>
      </c>
      <c r="AS9201" s="208">
        <v>1481.48</v>
      </c>
      <c r="AT9201" s="93"/>
      <c r="AU9201" s="93"/>
      <c r="AV9201" s="93"/>
    </row>
    <row r="9202" spans="35:48" x14ac:dyDescent="0.55000000000000004">
      <c r="AI9202" s="276" t="s">
        <v>68771</v>
      </c>
      <c r="AJ9202" s="277">
        <v>16894.09</v>
      </c>
      <c r="AL9202" s="246" t="s">
        <v>62116</v>
      </c>
      <c r="AM9202" s="247">
        <v>671.97</v>
      </c>
      <c r="AO9202" s="226" t="s">
        <v>42691</v>
      </c>
      <c r="AP9202" s="227">
        <v>27399.84</v>
      </c>
      <c r="AR9202" s="207" t="s">
        <v>23306</v>
      </c>
      <c r="AS9202" s="208">
        <v>4895</v>
      </c>
      <c r="AT9202" s="93"/>
      <c r="AU9202" s="93"/>
      <c r="AV9202" s="93"/>
    </row>
    <row r="9203" spans="35:48" x14ac:dyDescent="0.55000000000000004">
      <c r="AI9203" s="276" t="s">
        <v>47270</v>
      </c>
      <c r="AJ9203" s="277">
        <v>153280.79999999999</v>
      </c>
      <c r="AL9203" s="246" t="s">
        <v>48083</v>
      </c>
      <c r="AM9203" s="247">
        <v>4233</v>
      </c>
      <c r="AO9203" s="226" t="s">
        <v>47071</v>
      </c>
      <c r="AP9203" s="227">
        <v>1761.97</v>
      </c>
      <c r="AR9203" s="207" t="s">
        <v>23307</v>
      </c>
      <c r="AS9203" s="208">
        <v>2156.87</v>
      </c>
      <c r="AT9203" s="93"/>
      <c r="AU9203" s="93"/>
      <c r="AV9203" s="93"/>
    </row>
    <row r="9204" spans="35:48" x14ac:dyDescent="0.55000000000000004">
      <c r="AI9204" s="276" t="s">
        <v>39480</v>
      </c>
      <c r="AJ9204" s="277">
        <v>18304.8</v>
      </c>
      <c r="AL9204" s="246" t="s">
        <v>55259</v>
      </c>
      <c r="AM9204" s="247">
        <v>4514.6400000000003</v>
      </c>
      <c r="AO9204" s="226" t="s">
        <v>53032</v>
      </c>
      <c r="AP9204" s="227">
        <v>9208.2000000000007</v>
      </c>
      <c r="AR9204" s="207" t="s">
        <v>23308</v>
      </c>
      <c r="AS9204" s="208">
        <v>3667.65</v>
      </c>
      <c r="AT9204" s="93"/>
      <c r="AU9204" s="93"/>
      <c r="AV9204" s="93"/>
    </row>
    <row r="9205" spans="35:48" x14ac:dyDescent="0.55000000000000004">
      <c r="AI9205" s="276" t="s">
        <v>42930</v>
      </c>
      <c r="AJ9205" s="277">
        <v>1181.05</v>
      </c>
      <c r="AL9205" s="246" t="s">
        <v>23579</v>
      </c>
      <c r="AM9205" s="247">
        <v>2498.2199999999998</v>
      </c>
      <c r="AO9205" s="226" t="s">
        <v>42692</v>
      </c>
      <c r="AP9205" s="227">
        <v>95350</v>
      </c>
      <c r="AR9205" s="207" t="s">
        <v>23309</v>
      </c>
      <c r="AS9205" s="208">
        <v>49099.25</v>
      </c>
      <c r="AT9205" s="93"/>
      <c r="AU9205" s="93"/>
      <c r="AV9205" s="93"/>
    </row>
    <row r="9206" spans="35:48" x14ac:dyDescent="0.55000000000000004">
      <c r="AI9206" s="276" t="s">
        <v>59219</v>
      </c>
      <c r="AJ9206" s="277">
        <v>557457.96</v>
      </c>
      <c r="AL9206" s="246" t="s">
        <v>23581</v>
      </c>
      <c r="AM9206" s="247">
        <v>1849.7</v>
      </c>
      <c r="AO9206" s="226" t="s">
        <v>40436</v>
      </c>
      <c r="AP9206" s="227">
        <v>57.84</v>
      </c>
      <c r="AR9206" s="207" t="s">
        <v>23310</v>
      </c>
      <c r="AS9206" s="208">
        <v>26316.2</v>
      </c>
      <c r="AT9206" s="93"/>
      <c r="AU9206" s="93"/>
      <c r="AV9206" s="93"/>
    </row>
    <row r="9207" spans="35:48" x14ac:dyDescent="0.55000000000000004">
      <c r="AI9207" s="276" t="s">
        <v>35676</v>
      </c>
      <c r="AJ9207" s="277">
        <v>35990.21</v>
      </c>
      <c r="AL9207" s="246" t="s">
        <v>23582</v>
      </c>
      <c r="AM9207" s="247">
        <v>833</v>
      </c>
      <c r="AO9207" s="226" t="s">
        <v>39294</v>
      </c>
      <c r="AP9207" s="227">
        <v>3975652.13</v>
      </c>
      <c r="AR9207" s="207" t="s">
        <v>23311</v>
      </c>
      <c r="AS9207" s="208">
        <v>51.5</v>
      </c>
      <c r="AT9207" s="93"/>
      <c r="AU9207" s="93"/>
      <c r="AV9207" s="93"/>
    </row>
    <row r="9208" spans="35:48" x14ac:dyDescent="0.55000000000000004">
      <c r="AI9208" s="276" t="s">
        <v>34135</v>
      </c>
      <c r="AJ9208" s="277">
        <v>28908</v>
      </c>
      <c r="AL9208" s="246" t="s">
        <v>56323</v>
      </c>
      <c r="AM9208" s="247">
        <v>881.47</v>
      </c>
      <c r="AO9208" s="226" t="s">
        <v>40437</v>
      </c>
      <c r="AP9208" s="227">
        <v>1589789.3</v>
      </c>
      <c r="AR9208" s="207" t="s">
        <v>23312</v>
      </c>
      <c r="AS9208" s="208">
        <v>3.95</v>
      </c>
      <c r="AT9208" s="93"/>
      <c r="AU9208" s="93"/>
      <c r="AV9208" s="93"/>
    </row>
    <row r="9209" spans="35:48" x14ac:dyDescent="0.55000000000000004">
      <c r="AI9209" s="276" t="s">
        <v>59220</v>
      </c>
      <c r="AJ9209" s="277">
        <v>647.78</v>
      </c>
      <c r="AL9209" s="246" t="s">
        <v>36466</v>
      </c>
      <c r="AM9209" s="247">
        <v>12000</v>
      </c>
      <c r="AO9209" s="226" t="s">
        <v>40438</v>
      </c>
      <c r="AP9209" s="227">
        <v>611144.36</v>
      </c>
      <c r="AR9209" s="207" t="s">
        <v>23313</v>
      </c>
      <c r="AS9209" s="208">
        <v>59.74</v>
      </c>
      <c r="AT9209" s="93"/>
      <c r="AU9209" s="93"/>
      <c r="AV9209" s="93"/>
    </row>
    <row r="9210" spans="35:48" x14ac:dyDescent="0.55000000000000004">
      <c r="AI9210" s="276" t="s">
        <v>53766</v>
      </c>
      <c r="AJ9210" s="277">
        <v>5028.2</v>
      </c>
      <c r="AL9210" s="246" t="s">
        <v>39298</v>
      </c>
      <c r="AM9210" s="247">
        <v>34957.839999999997</v>
      </c>
      <c r="AO9210" s="226" t="s">
        <v>48994</v>
      </c>
      <c r="AP9210" s="227">
        <v>15.95</v>
      </c>
      <c r="AR9210" s="207" t="s">
        <v>23314</v>
      </c>
      <c r="AS9210" s="208">
        <v>50599.47</v>
      </c>
      <c r="AT9210" s="93"/>
      <c r="AU9210" s="93"/>
      <c r="AV9210" s="93"/>
    </row>
    <row r="9211" spans="35:48" x14ac:dyDescent="0.55000000000000004">
      <c r="AI9211" s="276" t="s">
        <v>56585</v>
      </c>
      <c r="AJ9211" s="277">
        <v>5870.15</v>
      </c>
      <c r="AL9211" s="246" t="s">
        <v>63258</v>
      </c>
      <c r="AM9211" s="247">
        <v>6720</v>
      </c>
      <c r="AO9211" s="226" t="s">
        <v>40439</v>
      </c>
      <c r="AP9211" s="227">
        <v>993.29</v>
      </c>
      <c r="AR9211" s="207" t="s">
        <v>23315</v>
      </c>
      <c r="AS9211" s="208">
        <v>23140.34</v>
      </c>
      <c r="AT9211" s="93"/>
      <c r="AU9211" s="93"/>
      <c r="AV9211" s="93"/>
    </row>
    <row r="9212" spans="35:48" x14ac:dyDescent="0.55000000000000004">
      <c r="AI9212" s="276" t="s">
        <v>55418</v>
      </c>
      <c r="AJ9212" s="277">
        <v>449.07</v>
      </c>
      <c r="AL9212" s="246" t="s">
        <v>56324</v>
      </c>
      <c r="AM9212" s="247">
        <v>8340</v>
      </c>
      <c r="AO9212" s="226" t="s">
        <v>40440</v>
      </c>
      <c r="AP9212" s="227">
        <v>550933.54</v>
      </c>
      <c r="AR9212" s="207" t="s">
        <v>23316</v>
      </c>
      <c r="AS9212" s="208">
        <v>95448.9</v>
      </c>
      <c r="AT9212" s="93"/>
      <c r="AU9212" s="93"/>
      <c r="AV9212" s="93"/>
    </row>
    <row r="9213" spans="35:48" x14ac:dyDescent="0.55000000000000004">
      <c r="AI9213" s="276" t="s">
        <v>55419</v>
      </c>
      <c r="AJ9213" s="277">
        <v>1468.71</v>
      </c>
      <c r="AL9213" s="246" t="s">
        <v>39299</v>
      </c>
      <c r="AM9213" s="247">
        <v>3800.12</v>
      </c>
      <c r="AO9213" s="226" t="s">
        <v>45188</v>
      </c>
      <c r="AP9213" s="227">
        <v>63779.3</v>
      </c>
      <c r="AR9213" s="207" t="s">
        <v>23317</v>
      </c>
      <c r="AS9213" s="208">
        <v>13940</v>
      </c>
      <c r="AT9213" s="93"/>
      <c r="AU9213" s="93"/>
      <c r="AV9213" s="93"/>
    </row>
    <row r="9214" spans="35:48" x14ac:dyDescent="0.55000000000000004">
      <c r="AI9214" s="276" t="s">
        <v>66725</v>
      </c>
      <c r="AJ9214" s="277">
        <v>5049.4799999999996</v>
      </c>
      <c r="AL9214" s="246" t="s">
        <v>42695</v>
      </c>
      <c r="AM9214" s="247">
        <v>10537.94</v>
      </c>
      <c r="AO9214" s="226" t="s">
        <v>47072</v>
      </c>
      <c r="AP9214" s="227">
        <v>2384.9699999999998</v>
      </c>
      <c r="AR9214" s="207" t="s">
        <v>23318</v>
      </c>
      <c r="AS9214" s="208">
        <v>190534.73</v>
      </c>
      <c r="AT9214" s="93"/>
      <c r="AU9214" s="93"/>
      <c r="AV9214" s="93"/>
    </row>
    <row r="9215" spans="35:48" x14ac:dyDescent="0.55000000000000004">
      <c r="AI9215" s="276" t="s">
        <v>61599</v>
      </c>
      <c r="AJ9215" s="277">
        <v>38124.29</v>
      </c>
      <c r="AL9215" s="246" t="s">
        <v>39300</v>
      </c>
      <c r="AM9215" s="247">
        <v>501.12</v>
      </c>
      <c r="AO9215" s="226" t="s">
        <v>39295</v>
      </c>
      <c r="AP9215" s="227">
        <v>1943315.91</v>
      </c>
      <c r="AR9215" s="207" t="s">
        <v>23319</v>
      </c>
      <c r="AS9215" s="208">
        <v>6982.2</v>
      </c>
      <c r="AT9215" s="93"/>
      <c r="AU9215" s="93"/>
      <c r="AV9215" s="93"/>
    </row>
    <row r="9216" spans="35:48" x14ac:dyDescent="0.55000000000000004">
      <c r="AI9216" s="276" t="s">
        <v>59222</v>
      </c>
      <c r="AJ9216" s="277">
        <v>6780</v>
      </c>
      <c r="AL9216" s="246" t="s">
        <v>59708</v>
      </c>
      <c r="AM9216" s="247">
        <v>23985.759999999998</v>
      </c>
      <c r="AO9216" s="226" t="s">
        <v>45189</v>
      </c>
      <c r="AP9216" s="227">
        <v>540336.32999999996</v>
      </c>
      <c r="AR9216" s="207" t="s">
        <v>23320</v>
      </c>
      <c r="AS9216" s="208">
        <v>32257.62</v>
      </c>
      <c r="AT9216" s="93"/>
      <c r="AU9216" s="93"/>
      <c r="AV9216" s="93"/>
    </row>
    <row r="9217" spans="35:48" x14ac:dyDescent="0.55000000000000004">
      <c r="AI9217" s="276" t="s">
        <v>60736</v>
      </c>
      <c r="AJ9217" s="277">
        <v>223238.54</v>
      </c>
      <c r="AL9217" s="246" t="s">
        <v>39301</v>
      </c>
      <c r="AM9217" s="247">
        <v>18436.599999999999</v>
      </c>
      <c r="AO9217" s="226" t="s">
        <v>47073</v>
      </c>
      <c r="AP9217" s="227">
        <v>625589.46</v>
      </c>
      <c r="AR9217" s="207" t="s">
        <v>23321</v>
      </c>
      <c r="AS9217" s="208">
        <v>2997.58</v>
      </c>
      <c r="AT9217" s="93"/>
      <c r="AU9217" s="93"/>
      <c r="AV9217" s="93"/>
    </row>
    <row r="9218" spans="35:48" x14ac:dyDescent="0.55000000000000004">
      <c r="AI9218" s="276" t="s">
        <v>60737</v>
      </c>
      <c r="AJ9218" s="277">
        <v>15945.07</v>
      </c>
      <c r="AL9218" s="246" t="s">
        <v>62700</v>
      </c>
      <c r="AM9218" s="247">
        <v>28000</v>
      </c>
      <c r="AO9218" s="226" t="s">
        <v>48995</v>
      </c>
      <c r="AP9218" s="227">
        <v>117655.2</v>
      </c>
      <c r="AR9218" s="207" t="s">
        <v>23322</v>
      </c>
      <c r="AS9218" s="208">
        <v>8427.4699999999993</v>
      </c>
      <c r="AT9218" s="93"/>
      <c r="AU9218" s="93"/>
      <c r="AV9218" s="93"/>
    </row>
    <row r="9219" spans="35:48" x14ac:dyDescent="0.55000000000000004">
      <c r="AI9219" s="276" t="s">
        <v>60738</v>
      </c>
      <c r="AJ9219" s="277">
        <v>55027.83</v>
      </c>
      <c r="AL9219" s="246" t="s">
        <v>39302</v>
      </c>
      <c r="AM9219" s="247">
        <v>27372.42</v>
      </c>
      <c r="AO9219" s="226" t="s">
        <v>50148</v>
      </c>
      <c r="AP9219" s="227">
        <v>4350</v>
      </c>
      <c r="AR9219" s="207" t="s">
        <v>23323</v>
      </c>
      <c r="AS9219" s="208">
        <v>47129.71</v>
      </c>
      <c r="AT9219" s="93"/>
      <c r="AU9219" s="93"/>
      <c r="AV9219" s="93"/>
    </row>
    <row r="9220" spans="35:48" x14ac:dyDescent="0.55000000000000004">
      <c r="AI9220" s="276" t="s">
        <v>61600</v>
      </c>
      <c r="AJ9220" s="277">
        <v>45520.32</v>
      </c>
      <c r="AL9220" s="246" t="s">
        <v>36467</v>
      </c>
      <c r="AM9220" s="247">
        <v>40840.769999999997</v>
      </c>
      <c r="AO9220" s="226" t="s">
        <v>48996</v>
      </c>
      <c r="AP9220" s="227">
        <v>311.36</v>
      </c>
      <c r="AR9220" s="207" t="s">
        <v>23324</v>
      </c>
      <c r="AS9220" s="208">
        <v>4000</v>
      </c>
      <c r="AT9220" s="93"/>
      <c r="AU9220" s="93"/>
      <c r="AV9220" s="93"/>
    </row>
    <row r="9221" spans="35:48" x14ac:dyDescent="0.55000000000000004">
      <c r="AI9221" s="276" t="s">
        <v>64903</v>
      </c>
      <c r="AJ9221" s="277">
        <v>15677.43</v>
      </c>
      <c r="AL9221" s="246" t="s">
        <v>42696</v>
      </c>
      <c r="AM9221" s="247">
        <v>1481.88</v>
      </c>
      <c r="AO9221" s="226" t="s">
        <v>48997</v>
      </c>
      <c r="AP9221" s="227">
        <v>9604.07</v>
      </c>
      <c r="AR9221" s="207" t="s">
        <v>13859</v>
      </c>
      <c r="AS9221" s="208">
        <v>16034.35</v>
      </c>
      <c r="AT9221" s="93"/>
      <c r="AU9221" s="93"/>
      <c r="AV9221" s="93"/>
    </row>
    <row r="9222" spans="35:48" x14ac:dyDescent="0.55000000000000004">
      <c r="AI9222" s="276" t="s">
        <v>64905</v>
      </c>
      <c r="AJ9222" s="277">
        <v>82.68</v>
      </c>
      <c r="AL9222" s="246" t="s">
        <v>56325</v>
      </c>
      <c r="AM9222" s="247">
        <v>59830.03</v>
      </c>
      <c r="AO9222" s="226" t="s">
        <v>48998</v>
      </c>
      <c r="AP9222" s="227">
        <v>11937.09</v>
      </c>
      <c r="AR9222" s="207" t="s">
        <v>13860</v>
      </c>
      <c r="AS9222" s="208">
        <v>87821</v>
      </c>
      <c r="AT9222" s="93"/>
      <c r="AU9222" s="93"/>
      <c r="AV9222" s="93"/>
    </row>
    <row r="9223" spans="35:48" x14ac:dyDescent="0.55000000000000004">
      <c r="AI9223" s="276" t="s">
        <v>68772</v>
      </c>
      <c r="AJ9223" s="277">
        <v>2671.41</v>
      </c>
      <c r="AL9223" s="246" t="s">
        <v>49004</v>
      </c>
      <c r="AM9223" s="247">
        <v>33758.25</v>
      </c>
      <c r="AO9223" s="226" t="s">
        <v>50149</v>
      </c>
      <c r="AP9223" s="227">
        <v>9530.7900000000009</v>
      </c>
      <c r="AR9223" s="207" t="s">
        <v>23325</v>
      </c>
      <c r="AS9223" s="208">
        <v>127024.31</v>
      </c>
      <c r="AT9223" s="93"/>
      <c r="AU9223" s="93"/>
      <c r="AV9223" s="93"/>
    </row>
    <row r="9224" spans="35:48" x14ac:dyDescent="0.55000000000000004">
      <c r="AI9224" s="276" t="s">
        <v>68773</v>
      </c>
      <c r="AJ9224" s="277">
        <v>13976.9</v>
      </c>
      <c r="AL9224" s="246" t="s">
        <v>42699</v>
      </c>
      <c r="AM9224" s="247">
        <v>6791.85</v>
      </c>
      <c r="AO9224" s="226" t="s">
        <v>50150</v>
      </c>
      <c r="AP9224" s="227">
        <v>6731.94</v>
      </c>
      <c r="AR9224" s="207" t="s">
        <v>23326</v>
      </c>
      <c r="AS9224" s="208">
        <v>112857.08</v>
      </c>
      <c r="AT9224" s="93"/>
      <c r="AU9224" s="93"/>
      <c r="AV9224" s="93"/>
    </row>
    <row r="9225" spans="35:48" x14ac:dyDescent="0.55000000000000004">
      <c r="AI9225" s="276" t="s">
        <v>68774</v>
      </c>
      <c r="AJ9225" s="277">
        <v>108491.06</v>
      </c>
      <c r="AL9225" s="246" t="s">
        <v>49005</v>
      </c>
      <c r="AM9225" s="247">
        <v>22622.32</v>
      </c>
      <c r="AO9225" s="226" t="s">
        <v>48999</v>
      </c>
      <c r="AP9225" s="227">
        <v>1928.95</v>
      </c>
      <c r="AR9225" s="207" t="s">
        <v>23327</v>
      </c>
      <c r="AS9225" s="208">
        <v>236660.34</v>
      </c>
      <c r="AT9225" s="93"/>
      <c r="AU9225" s="93"/>
      <c r="AV9225" s="93"/>
    </row>
    <row r="9226" spans="35:48" x14ac:dyDescent="0.55000000000000004">
      <c r="AI9226" s="276" t="s">
        <v>68775</v>
      </c>
      <c r="AJ9226" s="277">
        <v>64581.78</v>
      </c>
      <c r="AL9226" s="246" t="s">
        <v>56326</v>
      </c>
      <c r="AM9226" s="247">
        <v>7010.09</v>
      </c>
      <c r="AO9226" s="226" t="s">
        <v>45190</v>
      </c>
      <c r="AP9226" s="227">
        <v>203307.39</v>
      </c>
      <c r="AR9226" s="207" t="s">
        <v>23328</v>
      </c>
      <c r="AS9226" s="208">
        <v>-278.82</v>
      </c>
      <c r="AT9226" s="93"/>
      <c r="AU9226" s="93"/>
      <c r="AV9226" s="93"/>
    </row>
    <row r="9227" spans="35:48" x14ac:dyDescent="0.55000000000000004">
      <c r="AI9227" s="276" t="s">
        <v>70793</v>
      </c>
      <c r="AJ9227" s="277">
        <v>5700</v>
      </c>
      <c r="AL9227" s="246" t="s">
        <v>56327</v>
      </c>
      <c r="AM9227" s="247">
        <v>480.24</v>
      </c>
      <c r="AO9227" s="226" t="s">
        <v>50151</v>
      </c>
      <c r="AP9227" s="227">
        <v>237.41</v>
      </c>
      <c r="AR9227" s="207" t="s">
        <v>23329</v>
      </c>
      <c r="AS9227" s="208">
        <v>41324</v>
      </c>
      <c r="AT9227" s="93"/>
      <c r="AU9227" s="93"/>
      <c r="AV9227" s="93"/>
    </row>
    <row r="9228" spans="35:48" x14ac:dyDescent="0.55000000000000004">
      <c r="AI9228" s="276" t="s">
        <v>68776</v>
      </c>
      <c r="AJ9228" s="277">
        <v>19500</v>
      </c>
      <c r="AL9228" s="246" t="s">
        <v>40444</v>
      </c>
      <c r="AM9228" s="247">
        <v>8656.18</v>
      </c>
      <c r="AO9228" s="226" t="s">
        <v>45191</v>
      </c>
      <c r="AP9228" s="227">
        <v>17537.54</v>
      </c>
      <c r="AR9228" s="207" t="s">
        <v>23330</v>
      </c>
      <c r="AS9228" s="208">
        <v>7480</v>
      </c>
      <c r="AT9228" s="93"/>
      <c r="AU9228" s="93"/>
      <c r="AV9228" s="93"/>
    </row>
    <row r="9229" spans="35:48" x14ac:dyDescent="0.55000000000000004">
      <c r="AI9229" s="276" t="s">
        <v>64909</v>
      </c>
      <c r="AJ9229" s="277">
        <v>1491.78</v>
      </c>
      <c r="AL9229" s="246" t="s">
        <v>62701</v>
      </c>
      <c r="AM9229" s="247">
        <v>28396.41</v>
      </c>
      <c r="AO9229" s="226" t="s">
        <v>45192</v>
      </c>
      <c r="AP9229" s="227">
        <v>55902.400000000001</v>
      </c>
      <c r="AR9229" s="207" t="s">
        <v>23331</v>
      </c>
      <c r="AS9229" s="208">
        <v>3920.64</v>
      </c>
      <c r="AT9229" s="93"/>
      <c r="AU9229" s="93"/>
      <c r="AV9229" s="93"/>
    </row>
    <row r="9230" spans="35:48" x14ac:dyDescent="0.55000000000000004">
      <c r="AI9230" s="276" t="s">
        <v>64912</v>
      </c>
      <c r="AJ9230" s="277">
        <v>1419.06</v>
      </c>
      <c r="AL9230" s="246" t="s">
        <v>56328</v>
      </c>
      <c r="AM9230" s="247">
        <v>19300</v>
      </c>
      <c r="AO9230" s="226" t="s">
        <v>50152</v>
      </c>
      <c r="AP9230" s="227">
        <v>3239.3</v>
      </c>
      <c r="AR9230" s="207" t="s">
        <v>23332</v>
      </c>
      <c r="AS9230" s="208">
        <v>374</v>
      </c>
      <c r="AT9230" s="93"/>
      <c r="AU9230" s="93"/>
      <c r="AV9230" s="93"/>
    </row>
    <row r="9231" spans="35:48" x14ac:dyDescent="0.55000000000000004">
      <c r="AI9231" s="276" t="s">
        <v>60740</v>
      </c>
      <c r="AJ9231" s="277">
        <v>10142.64</v>
      </c>
      <c r="AL9231" s="246" t="s">
        <v>56329</v>
      </c>
      <c r="AM9231" s="247">
        <v>3397.02</v>
      </c>
      <c r="AO9231" s="226" t="s">
        <v>45193</v>
      </c>
      <c r="AP9231" s="227">
        <v>1168.3699999999999</v>
      </c>
      <c r="AR9231" s="207" t="s">
        <v>23333</v>
      </c>
      <c r="AS9231" s="208">
        <v>147.5</v>
      </c>
      <c r="AT9231" s="93"/>
      <c r="AU9231" s="93"/>
      <c r="AV9231" s="93"/>
    </row>
    <row r="9232" spans="35:48" x14ac:dyDescent="0.55000000000000004">
      <c r="AI9232" s="276" t="s">
        <v>60741</v>
      </c>
      <c r="AJ9232" s="277">
        <v>775.96</v>
      </c>
      <c r="AL9232" s="246" t="s">
        <v>56330</v>
      </c>
      <c r="AM9232" s="247">
        <v>12702.45</v>
      </c>
      <c r="AO9232" s="226" t="s">
        <v>50153</v>
      </c>
      <c r="AP9232" s="227">
        <v>3.6</v>
      </c>
      <c r="AR9232" s="207" t="s">
        <v>23334</v>
      </c>
      <c r="AS9232" s="208">
        <v>443.3</v>
      </c>
      <c r="AT9232" s="93"/>
      <c r="AU9232" s="93"/>
      <c r="AV9232" s="93"/>
    </row>
    <row r="9233" spans="35:48" x14ac:dyDescent="0.55000000000000004">
      <c r="AI9233" s="276" t="s">
        <v>60742</v>
      </c>
      <c r="AJ9233" s="277">
        <v>2537.69</v>
      </c>
      <c r="AL9233" s="246" t="s">
        <v>62702</v>
      </c>
      <c r="AM9233" s="247">
        <v>2339.84</v>
      </c>
      <c r="AO9233" s="226" t="s">
        <v>49000</v>
      </c>
      <c r="AP9233" s="227">
        <v>297381.59000000003</v>
      </c>
      <c r="AR9233" s="207" t="s">
        <v>23335</v>
      </c>
      <c r="AS9233" s="208">
        <v>373.7</v>
      </c>
      <c r="AT9233" s="93"/>
      <c r="AU9233" s="93"/>
      <c r="AV9233" s="93"/>
    </row>
    <row r="9234" spans="35:48" x14ac:dyDescent="0.55000000000000004">
      <c r="AI9234" s="276" t="s">
        <v>68777</v>
      </c>
      <c r="AJ9234" s="277">
        <v>5258</v>
      </c>
      <c r="AL9234" s="246" t="s">
        <v>57609</v>
      </c>
      <c r="AM9234" s="247">
        <v>480.24</v>
      </c>
      <c r="AO9234" s="226" t="s">
        <v>45194</v>
      </c>
      <c r="AP9234" s="227">
        <v>6065.55</v>
      </c>
      <c r="AR9234" s="207" t="s">
        <v>23336</v>
      </c>
      <c r="AS9234" s="208">
        <v>1059.18</v>
      </c>
      <c r="AT9234" s="93"/>
      <c r="AU9234" s="93"/>
      <c r="AV9234" s="93"/>
    </row>
    <row r="9235" spans="35:48" x14ac:dyDescent="0.55000000000000004">
      <c r="AI9235" s="276" t="s">
        <v>47271</v>
      </c>
      <c r="AJ9235" s="277">
        <v>3885.95</v>
      </c>
      <c r="AL9235" s="246" t="s">
        <v>57610</v>
      </c>
      <c r="AM9235" s="247">
        <v>10749</v>
      </c>
      <c r="AO9235" s="226" t="s">
        <v>45195</v>
      </c>
      <c r="AP9235" s="227">
        <v>17108.38</v>
      </c>
      <c r="AR9235" s="207" t="s">
        <v>23337</v>
      </c>
      <c r="AS9235" s="208">
        <v>82.32</v>
      </c>
      <c r="AT9235" s="93"/>
      <c r="AU9235" s="93"/>
      <c r="AV9235" s="93"/>
    </row>
    <row r="9236" spans="35:48" x14ac:dyDescent="0.55000000000000004">
      <c r="AI9236" s="276" t="s">
        <v>55424</v>
      </c>
      <c r="AJ9236" s="277">
        <v>8191.2</v>
      </c>
      <c r="AL9236" s="246" t="s">
        <v>57611</v>
      </c>
      <c r="AM9236" s="247">
        <v>48999.92</v>
      </c>
      <c r="AO9236" s="226" t="s">
        <v>47074</v>
      </c>
      <c r="AP9236" s="227">
        <v>210120.6</v>
      </c>
      <c r="AR9236" s="207" t="s">
        <v>23338</v>
      </c>
      <c r="AS9236" s="208">
        <v>13998.19</v>
      </c>
      <c r="AT9236" s="93"/>
      <c r="AU9236" s="93"/>
      <c r="AV9236" s="93"/>
    </row>
    <row r="9237" spans="35:48" x14ac:dyDescent="0.55000000000000004">
      <c r="AI9237" s="276" t="s">
        <v>63382</v>
      </c>
      <c r="AJ9237" s="277">
        <v>7533.76</v>
      </c>
      <c r="AL9237" s="246" t="s">
        <v>60597</v>
      </c>
      <c r="AM9237" s="247">
        <v>9818.75</v>
      </c>
      <c r="AO9237" s="226" t="s">
        <v>45196</v>
      </c>
      <c r="AP9237" s="227">
        <v>9911392.8399999999</v>
      </c>
      <c r="AR9237" s="207" t="s">
        <v>23339</v>
      </c>
      <c r="AS9237" s="208">
        <v>11987.1</v>
      </c>
      <c r="AT9237" s="93"/>
      <c r="AU9237" s="93"/>
      <c r="AV9237" s="93"/>
    </row>
    <row r="9238" spans="35:48" x14ac:dyDescent="0.55000000000000004">
      <c r="AI9238" s="276" t="s">
        <v>58889</v>
      </c>
      <c r="AJ9238" s="277">
        <v>51160.3</v>
      </c>
      <c r="AL9238" s="246" t="s">
        <v>40445</v>
      </c>
      <c r="AM9238" s="247">
        <v>99</v>
      </c>
      <c r="AO9238" s="226" t="s">
        <v>45197</v>
      </c>
      <c r="AP9238" s="227">
        <v>756396.16</v>
      </c>
      <c r="AR9238" s="207" t="s">
        <v>23340</v>
      </c>
      <c r="AS9238" s="208">
        <v>1974.1</v>
      </c>
      <c r="AT9238" s="93"/>
      <c r="AU9238" s="93"/>
      <c r="AV9238" s="93"/>
    </row>
    <row r="9239" spans="35:48" x14ac:dyDescent="0.55000000000000004">
      <c r="AI9239" s="276" t="s">
        <v>36720</v>
      </c>
      <c r="AJ9239" s="277">
        <v>-568.73</v>
      </c>
      <c r="AL9239" s="246" t="s">
        <v>48084</v>
      </c>
      <c r="AM9239" s="247">
        <v>3360.31</v>
      </c>
      <c r="AO9239" s="226" t="s">
        <v>53033</v>
      </c>
      <c r="AP9239" s="227">
        <v>2724.55</v>
      </c>
      <c r="AR9239" s="207" t="s">
        <v>23341</v>
      </c>
      <c r="AS9239" s="208">
        <v>3034.81</v>
      </c>
      <c r="AT9239" s="93"/>
      <c r="AU9239" s="93"/>
      <c r="AV9239" s="93"/>
    </row>
    <row r="9240" spans="35:48" x14ac:dyDescent="0.55000000000000004">
      <c r="AI9240" s="276" t="s">
        <v>59224</v>
      </c>
      <c r="AJ9240" s="277">
        <v>11934</v>
      </c>
      <c r="AL9240" s="246" t="s">
        <v>59709</v>
      </c>
      <c r="AM9240" s="247">
        <v>6838.07</v>
      </c>
      <c r="AO9240" s="226" t="s">
        <v>42693</v>
      </c>
      <c r="AP9240" s="227">
        <v>351733.17</v>
      </c>
      <c r="AR9240" s="207" t="s">
        <v>23342</v>
      </c>
      <c r="AS9240" s="208">
        <v>1565.88</v>
      </c>
      <c r="AT9240" s="93"/>
      <c r="AU9240" s="93"/>
      <c r="AV9240" s="93"/>
    </row>
    <row r="9241" spans="35:48" x14ac:dyDescent="0.55000000000000004">
      <c r="AI9241" s="276" t="s">
        <v>58682</v>
      </c>
      <c r="AJ9241" s="277">
        <v>-58.32</v>
      </c>
      <c r="AL9241" s="246" t="s">
        <v>56331</v>
      </c>
      <c r="AM9241" s="247">
        <v>1986.54</v>
      </c>
      <c r="AO9241" s="226" t="s">
        <v>42694</v>
      </c>
      <c r="AP9241" s="227">
        <v>26845.83</v>
      </c>
      <c r="AR9241" s="207" t="s">
        <v>23343</v>
      </c>
      <c r="AS9241" s="208">
        <v>784.05</v>
      </c>
      <c r="AT9241" s="93"/>
      <c r="AU9241" s="93"/>
      <c r="AV9241" s="93"/>
    </row>
    <row r="9242" spans="35:48" x14ac:dyDescent="0.55000000000000004">
      <c r="AI9242" s="276" t="s">
        <v>58683</v>
      </c>
      <c r="AJ9242" s="277">
        <v>-1076.77</v>
      </c>
      <c r="AL9242" s="246" t="s">
        <v>56332</v>
      </c>
      <c r="AM9242" s="247">
        <v>1341</v>
      </c>
      <c r="AO9242" s="226" t="s">
        <v>23538</v>
      </c>
      <c r="AP9242" s="227">
        <v>80784.58</v>
      </c>
      <c r="AR9242" s="207" t="s">
        <v>23344</v>
      </c>
      <c r="AS9242" s="208">
        <v>7343.83</v>
      </c>
      <c r="AT9242" s="93"/>
      <c r="AU9242" s="93"/>
      <c r="AV9242" s="93"/>
    </row>
    <row r="9243" spans="35:48" x14ac:dyDescent="0.55000000000000004">
      <c r="AI9243" s="276" t="s">
        <v>68778</v>
      </c>
      <c r="AJ9243" s="277">
        <v>69320.570000000007</v>
      </c>
      <c r="AL9243" s="246" t="s">
        <v>50155</v>
      </c>
      <c r="AM9243" s="247">
        <v>-6200</v>
      </c>
      <c r="AO9243" s="226" t="s">
        <v>53034</v>
      </c>
      <c r="AP9243" s="227">
        <v>106655.38</v>
      </c>
      <c r="AR9243" s="207" t="s">
        <v>23345</v>
      </c>
      <c r="AS9243" s="208">
        <v>561.80999999999995</v>
      </c>
      <c r="AT9243" s="93"/>
      <c r="AU9243" s="93"/>
      <c r="AV9243" s="93"/>
    </row>
    <row r="9244" spans="35:48" x14ac:dyDescent="0.55000000000000004">
      <c r="AI9244" s="276" t="s">
        <v>55425</v>
      </c>
      <c r="AJ9244" s="277">
        <v>7443.76</v>
      </c>
      <c r="AL9244" s="246" t="s">
        <v>23634</v>
      </c>
      <c r="AM9244" s="247">
        <v>-0.97</v>
      </c>
      <c r="AO9244" s="226" t="s">
        <v>23539</v>
      </c>
      <c r="AP9244" s="227">
        <v>14062.19</v>
      </c>
      <c r="AR9244" s="207" t="s">
        <v>23346</v>
      </c>
      <c r="AS9244" s="208">
        <v>249.38</v>
      </c>
      <c r="AT9244" s="93"/>
      <c r="AU9244" s="93"/>
      <c r="AV9244" s="93"/>
    </row>
    <row r="9245" spans="35:48" x14ac:dyDescent="0.55000000000000004">
      <c r="AI9245" s="276" t="s">
        <v>35683</v>
      </c>
      <c r="AJ9245" s="277">
        <v>41505.93</v>
      </c>
      <c r="AL9245" s="246" t="s">
        <v>60598</v>
      </c>
      <c r="AM9245" s="247">
        <v>-709.99</v>
      </c>
      <c r="AO9245" s="226" t="s">
        <v>53035</v>
      </c>
      <c r="AP9245" s="227">
        <v>49489.26</v>
      </c>
      <c r="AR9245" s="207" t="s">
        <v>23347</v>
      </c>
      <c r="AS9245" s="208">
        <v>196.37</v>
      </c>
      <c r="AT9245" s="93"/>
      <c r="AU9245" s="93"/>
      <c r="AV9245" s="93"/>
    </row>
    <row r="9246" spans="35:48" x14ac:dyDescent="0.55000000000000004">
      <c r="AI9246" s="276" t="s">
        <v>34142</v>
      </c>
      <c r="AJ9246" s="277">
        <v>76169.23</v>
      </c>
      <c r="AL9246" s="246" t="s">
        <v>50157</v>
      </c>
      <c r="AM9246" s="247">
        <v>239.17</v>
      </c>
      <c r="AO9246" s="226" t="s">
        <v>39296</v>
      </c>
      <c r="AP9246" s="227">
        <v>18800</v>
      </c>
      <c r="AR9246" s="207" t="s">
        <v>23348</v>
      </c>
      <c r="AS9246" s="208">
        <v>14137.2</v>
      </c>
      <c r="AT9246" s="93"/>
      <c r="AU9246" s="93"/>
      <c r="AV9246" s="93"/>
    </row>
    <row r="9247" spans="35:48" x14ac:dyDescent="0.55000000000000004">
      <c r="AI9247" s="276" t="s">
        <v>34143</v>
      </c>
      <c r="AJ9247" s="277">
        <v>50617.87</v>
      </c>
      <c r="AL9247" s="246" t="s">
        <v>23635</v>
      </c>
      <c r="AM9247" s="247">
        <v>6671.79</v>
      </c>
      <c r="AO9247" s="226" t="s">
        <v>53036</v>
      </c>
      <c r="AP9247" s="227">
        <v>12319</v>
      </c>
      <c r="AR9247" s="207" t="s">
        <v>23349</v>
      </c>
      <c r="AS9247" s="208">
        <v>738.5</v>
      </c>
      <c r="AT9247" s="93"/>
      <c r="AU9247" s="93"/>
      <c r="AV9247" s="93"/>
    </row>
    <row r="9248" spans="35:48" x14ac:dyDescent="0.55000000000000004">
      <c r="AI9248" s="276" t="s">
        <v>34144</v>
      </c>
      <c r="AJ9248" s="277">
        <v>24244.09</v>
      </c>
      <c r="AL9248" s="246" t="s">
        <v>60599</v>
      </c>
      <c r="AM9248" s="247">
        <v>4913.25</v>
      </c>
      <c r="AO9248" s="226" t="s">
        <v>53037</v>
      </c>
      <c r="AP9248" s="227">
        <v>4204</v>
      </c>
      <c r="AR9248" s="207" t="s">
        <v>23350</v>
      </c>
      <c r="AS9248" s="208">
        <v>3314.92</v>
      </c>
      <c r="AT9248" s="93"/>
      <c r="AU9248" s="93"/>
      <c r="AV9248" s="93"/>
    </row>
    <row r="9249" spans="35:48" x14ac:dyDescent="0.55000000000000004">
      <c r="AI9249" s="276" t="s">
        <v>34145</v>
      </c>
      <c r="AJ9249" s="277">
        <v>67093.2</v>
      </c>
      <c r="AL9249" s="246" t="s">
        <v>60600</v>
      </c>
      <c r="AM9249" s="247">
        <v>426.77</v>
      </c>
      <c r="AO9249" s="226" t="s">
        <v>23542</v>
      </c>
      <c r="AP9249" s="227">
        <v>1765</v>
      </c>
      <c r="AR9249" s="207" t="s">
        <v>23351</v>
      </c>
      <c r="AS9249" s="208">
        <v>13216.3</v>
      </c>
      <c r="AT9249" s="93"/>
      <c r="AU9249" s="93"/>
      <c r="AV9249" s="93"/>
    </row>
    <row r="9250" spans="35:48" x14ac:dyDescent="0.55000000000000004">
      <c r="AI9250" s="276" t="s">
        <v>36721</v>
      </c>
      <c r="AJ9250" s="277">
        <v>239938.71</v>
      </c>
      <c r="AL9250" s="246" t="s">
        <v>60601</v>
      </c>
      <c r="AM9250" s="247">
        <v>63.09</v>
      </c>
      <c r="AO9250" s="226" t="s">
        <v>53038</v>
      </c>
      <c r="AP9250" s="227">
        <v>17079.419999999998</v>
      </c>
      <c r="AR9250" s="207" t="s">
        <v>23352</v>
      </c>
      <c r="AS9250" s="208">
        <v>17626.740000000002</v>
      </c>
      <c r="AT9250" s="93"/>
      <c r="AU9250" s="93"/>
      <c r="AV9250" s="93"/>
    </row>
    <row r="9251" spans="35:48" x14ac:dyDescent="0.55000000000000004">
      <c r="AI9251" s="276" t="s">
        <v>34146</v>
      </c>
      <c r="AJ9251" s="277">
        <v>874.17</v>
      </c>
      <c r="AL9251" s="246" t="s">
        <v>60602</v>
      </c>
      <c r="AM9251" s="247">
        <v>431.25</v>
      </c>
      <c r="AO9251" s="226" t="s">
        <v>53039</v>
      </c>
      <c r="AP9251" s="227">
        <v>1306.58</v>
      </c>
      <c r="AR9251" s="207" t="s">
        <v>23353</v>
      </c>
      <c r="AS9251" s="208">
        <v>15835.19</v>
      </c>
      <c r="AT9251" s="93"/>
      <c r="AU9251" s="93"/>
      <c r="AV9251" s="93"/>
    </row>
    <row r="9252" spans="35:48" x14ac:dyDescent="0.55000000000000004">
      <c r="AI9252" s="276" t="s">
        <v>36722</v>
      </c>
      <c r="AJ9252" s="277">
        <v>295831.56</v>
      </c>
      <c r="AL9252" s="246" t="s">
        <v>60603</v>
      </c>
      <c r="AM9252" s="247">
        <v>12.36</v>
      </c>
      <c r="AO9252" s="226" t="s">
        <v>53040</v>
      </c>
      <c r="AP9252" s="227">
        <v>26100</v>
      </c>
      <c r="AR9252" s="207" t="s">
        <v>23354</v>
      </c>
      <c r="AS9252" s="208">
        <v>374</v>
      </c>
      <c r="AT9252" s="93"/>
      <c r="AU9252" s="93"/>
      <c r="AV9252" s="93"/>
    </row>
    <row r="9253" spans="35:48" x14ac:dyDescent="0.55000000000000004">
      <c r="AI9253" s="276" t="s">
        <v>34147</v>
      </c>
      <c r="AJ9253" s="277">
        <v>1838.6</v>
      </c>
      <c r="AL9253" s="246" t="s">
        <v>60604</v>
      </c>
      <c r="AM9253" s="247">
        <v>65.91</v>
      </c>
      <c r="AO9253" s="226" t="s">
        <v>53041</v>
      </c>
      <c r="AP9253" s="227">
        <v>20000</v>
      </c>
      <c r="AR9253" s="207" t="s">
        <v>23355</v>
      </c>
      <c r="AS9253" s="208">
        <v>11374.7</v>
      </c>
      <c r="AT9253" s="93"/>
      <c r="AU9253" s="93"/>
      <c r="AV9253" s="93"/>
    </row>
    <row r="9254" spans="35:48" x14ac:dyDescent="0.55000000000000004">
      <c r="AI9254" s="276" t="s">
        <v>50419</v>
      </c>
      <c r="AJ9254" s="277">
        <v>115</v>
      </c>
      <c r="AL9254" s="246" t="s">
        <v>64607</v>
      </c>
      <c r="AM9254" s="247">
        <v>-5912.63</v>
      </c>
      <c r="AO9254" s="226" t="s">
        <v>53042</v>
      </c>
      <c r="AP9254" s="227">
        <v>2248</v>
      </c>
      <c r="AR9254" s="207" t="s">
        <v>23356</v>
      </c>
      <c r="AS9254" s="208">
        <v>2029</v>
      </c>
      <c r="AT9254" s="93"/>
      <c r="AU9254" s="93"/>
      <c r="AV9254" s="93"/>
    </row>
    <row r="9255" spans="35:48" x14ac:dyDescent="0.55000000000000004">
      <c r="AI9255" s="276" t="s">
        <v>68779</v>
      </c>
      <c r="AJ9255" s="277">
        <v>768.58</v>
      </c>
      <c r="AL9255" s="246" t="s">
        <v>23646</v>
      </c>
      <c r="AM9255" s="247">
        <v>956.68</v>
      </c>
      <c r="AO9255" s="226" t="s">
        <v>40441</v>
      </c>
      <c r="AP9255" s="227">
        <v>36768.959999999999</v>
      </c>
      <c r="AR9255" s="207" t="s">
        <v>23357</v>
      </c>
      <c r="AS9255" s="208">
        <v>96755.71</v>
      </c>
      <c r="AT9255" s="93"/>
      <c r="AU9255" s="93"/>
      <c r="AV9255" s="93"/>
    </row>
    <row r="9256" spans="35:48" x14ac:dyDescent="0.55000000000000004">
      <c r="AI9256" s="276" t="s">
        <v>69804</v>
      </c>
      <c r="AJ9256" s="277">
        <v>265.5</v>
      </c>
      <c r="AL9256" s="246" t="s">
        <v>50160</v>
      </c>
      <c r="AM9256" s="247">
        <v>589.88</v>
      </c>
      <c r="AO9256" s="226" t="s">
        <v>33839</v>
      </c>
      <c r="AP9256" s="227">
        <v>42549.05</v>
      </c>
      <c r="AR9256" s="207" t="s">
        <v>13862</v>
      </c>
      <c r="AS9256" s="208">
        <v>2347.6999999999998</v>
      </c>
      <c r="AT9256" s="93"/>
      <c r="AU9256" s="93"/>
      <c r="AV9256" s="93"/>
    </row>
    <row r="9257" spans="35:48" x14ac:dyDescent="0.55000000000000004">
      <c r="AI9257" s="276" t="s">
        <v>34148</v>
      </c>
      <c r="AJ9257" s="277">
        <v>10340</v>
      </c>
      <c r="AL9257" s="246" t="s">
        <v>50161</v>
      </c>
      <c r="AM9257" s="247">
        <v>1000</v>
      </c>
      <c r="AO9257" s="226" t="s">
        <v>33840</v>
      </c>
      <c r="AP9257" s="227">
        <v>173750.28</v>
      </c>
      <c r="AR9257" s="207" t="s">
        <v>23358</v>
      </c>
      <c r="AS9257" s="208">
        <v>51.5</v>
      </c>
      <c r="AT9257" s="93"/>
      <c r="AU9257" s="93"/>
      <c r="AV9257" s="93"/>
    </row>
    <row r="9258" spans="35:48" x14ac:dyDescent="0.55000000000000004">
      <c r="AI9258" s="276" t="s">
        <v>62245</v>
      </c>
      <c r="AJ9258" s="277">
        <v>240537.94</v>
      </c>
      <c r="AL9258" s="246" t="s">
        <v>63259</v>
      </c>
      <c r="AM9258" s="247">
        <v>46438.45</v>
      </c>
      <c r="AO9258" s="226" t="s">
        <v>40442</v>
      </c>
      <c r="AP9258" s="227">
        <v>267325.15000000002</v>
      </c>
      <c r="AR9258" s="207" t="s">
        <v>13863</v>
      </c>
      <c r="AS9258" s="208">
        <v>1857.45</v>
      </c>
      <c r="AT9258" s="93"/>
      <c r="AU9258" s="93"/>
      <c r="AV9258" s="93"/>
    </row>
    <row r="9259" spans="35:48" x14ac:dyDescent="0.55000000000000004">
      <c r="AI9259" s="276" t="s">
        <v>63799</v>
      </c>
      <c r="AJ9259" s="277">
        <v>6133.02</v>
      </c>
      <c r="AL9259" s="246" t="s">
        <v>42709</v>
      </c>
      <c r="AM9259" s="247">
        <v>76.510000000000005</v>
      </c>
      <c r="AO9259" s="226" t="s">
        <v>23543</v>
      </c>
      <c r="AP9259" s="227">
        <v>38500</v>
      </c>
      <c r="AR9259" s="207" t="s">
        <v>23359</v>
      </c>
      <c r="AS9259" s="208">
        <v>37152.620000000003</v>
      </c>
      <c r="AT9259" s="93"/>
      <c r="AU9259" s="93"/>
      <c r="AV9259" s="93"/>
    </row>
    <row r="9260" spans="35:48" x14ac:dyDescent="0.55000000000000004">
      <c r="AI9260" s="276" t="s">
        <v>39490</v>
      </c>
      <c r="AJ9260" s="277">
        <v>44207.37</v>
      </c>
      <c r="AL9260" s="246" t="s">
        <v>60605</v>
      </c>
      <c r="AM9260" s="247">
        <v>581.04</v>
      </c>
      <c r="AO9260" s="226" t="s">
        <v>40443</v>
      </c>
      <c r="AP9260" s="227">
        <v>622835.38</v>
      </c>
      <c r="AR9260" s="207" t="s">
        <v>23360</v>
      </c>
      <c r="AS9260" s="208">
        <v>8195.85</v>
      </c>
      <c r="AT9260" s="93"/>
      <c r="AU9260" s="93"/>
      <c r="AV9260" s="93"/>
    </row>
    <row r="9261" spans="35:48" x14ac:dyDescent="0.55000000000000004">
      <c r="AI9261" s="276" t="s">
        <v>63800</v>
      </c>
      <c r="AJ9261" s="277">
        <v>1183.1600000000001</v>
      </c>
      <c r="AL9261" s="246" t="s">
        <v>42712</v>
      </c>
      <c r="AM9261" s="247">
        <v>199.57</v>
      </c>
      <c r="AO9261" s="226" t="s">
        <v>33841</v>
      </c>
      <c r="AP9261" s="227">
        <v>5349.25</v>
      </c>
      <c r="AR9261" s="207" t="s">
        <v>13867</v>
      </c>
      <c r="AS9261" s="208">
        <v>14770.11</v>
      </c>
      <c r="AT9261" s="93"/>
      <c r="AU9261" s="93"/>
      <c r="AV9261" s="93"/>
    </row>
    <row r="9262" spans="35:48" x14ac:dyDescent="0.55000000000000004">
      <c r="AI9262" s="276" t="s">
        <v>68780</v>
      </c>
      <c r="AJ9262" s="277">
        <v>1623960</v>
      </c>
      <c r="AL9262" s="246" t="s">
        <v>42713</v>
      </c>
      <c r="AM9262" s="247">
        <v>4437.99</v>
      </c>
      <c r="AO9262" s="226" t="s">
        <v>23544</v>
      </c>
      <c r="AP9262" s="227">
        <v>7975.04</v>
      </c>
      <c r="AR9262" s="207" t="s">
        <v>13868</v>
      </c>
      <c r="AS9262" s="208">
        <v>35170.239999999998</v>
      </c>
      <c r="AT9262" s="93"/>
      <c r="AU9262" s="93"/>
      <c r="AV9262" s="93"/>
    </row>
    <row r="9263" spans="35:48" x14ac:dyDescent="0.55000000000000004">
      <c r="AI9263" s="276" t="s">
        <v>56588</v>
      </c>
      <c r="AJ9263" s="277">
        <v>11104.2</v>
      </c>
      <c r="AL9263" s="246" t="s">
        <v>50169</v>
      </c>
      <c r="AM9263" s="247">
        <v>9611.9699999999993</v>
      </c>
      <c r="AO9263" s="226" t="s">
        <v>23545</v>
      </c>
      <c r="AP9263" s="227">
        <v>86407.21</v>
      </c>
      <c r="AR9263" s="207" t="s">
        <v>23361</v>
      </c>
      <c r="AS9263" s="208">
        <v>1565.88</v>
      </c>
      <c r="AT9263" s="93"/>
      <c r="AU9263" s="93"/>
      <c r="AV9263" s="93"/>
    </row>
    <row r="9264" spans="35:48" x14ac:dyDescent="0.55000000000000004">
      <c r="AI9264" s="276" t="s">
        <v>40632</v>
      </c>
      <c r="AJ9264" s="277">
        <v>4380.03</v>
      </c>
      <c r="AL9264" s="246" t="s">
        <v>42714</v>
      </c>
      <c r="AM9264" s="247">
        <v>2643.3</v>
      </c>
      <c r="AO9264" s="226" t="s">
        <v>23546</v>
      </c>
      <c r="AP9264" s="227">
        <v>368405.55</v>
      </c>
      <c r="AR9264" s="207" t="s">
        <v>23362</v>
      </c>
      <c r="AS9264" s="208">
        <v>49099.25</v>
      </c>
      <c r="AT9264" s="93"/>
      <c r="AU9264" s="93"/>
      <c r="AV9264" s="93"/>
    </row>
    <row r="9265" spans="35:48" x14ac:dyDescent="0.55000000000000004">
      <c r="AI9265" s="276" t="s">
        <v>34150</v>
      </c>
      <c r="AJ9265" s="277">
        <v>2002.97</v>
      </c>
      <c r="AL9265" s="246" t="s">
        <v>64608</v>
      </c>
      <c r="AM9265" s="247">
        <v>16094.24</v>
      </c>
      <c r="AO9265" s="226" t="s">
        <v>53043</v>
      </c>
      <c r="AP9265" s="227">
        <v>98093</v>
      </c>
      <c r="AR9265" s="207" t="s">
        <v>23363</v>
      </c>
      <c r="AS9265" s="208">
        <v>118641.91</v>
      </c>
      <c r="AT9265" s="93"/>
      <c r="AU9265" s="93"/>
      <c r="AV9265" s="93"/>
    </row>
    <row r="9266" spans="35:48" x14ac:dyDescent="0.55000000000000004">
      <c r="AI9266" s="276" t="s">
        <v>34151</v>
      </c>
      <c r="AJ9266" s="277">
        <v>212526.62</v>
      </c>
      <c r="AL9266" s="246" t="s">
        <v>64609</v>
      </c>
      <c r="AM9266" s="247">
        <v>53.12</v>
      </c>
      <c r="AO9266" s="226" t="s">
        <v>53044</v>
      </c>
      <c r="AP9266" s="227">
        <v>155125.59</v>
      </c>
      <c r="AR9266" s="207" t="s">
        <v>23364</v>
      </c>
      <c r="AS9266" s="208">
        <v>37807</v>
      </c>
      <c r="AT9266" s="93"/>
      <c r="AU9266" s="93"/>
      <c r="AV9266" s="93"/>
    </row>
    <row r="9267" spans="35:48" x14ac:dyDescent="0.55000000000000004">
      <c r="AI9267" s="276" t="s">
        <v>35685</v>
      </c>
      <c r="AJ9267" s="277">
        <v>595299.29</v>
      </c>
      <c r="AL9267" s="246" t="s">
        <v>64610</v>
      </c>
      <c r="AM9267" s="247">
        <v>739.85</v>
      </c>
      <c r="AO9267" s="226" t="s">
        <v>23547</v>
      </c>
      <c r="AP9267" s="227">
        <v>19235</v>
      </c>
      <c r="AR9267" s="207" t="s">
        <v>23365</v>
      </c>
      <c r="AS9267" s="208">
        <v>2348.5700000000002</v>
      </c>
      <c r="AT9267" s="93"/>
      <c r="AU9267" s="93"/>
      <c r="AV9267" s="93"/>
    </row>
    <row r="9268" spans="35:48" x14ac:dyDescent="0.55000000000000004">
      <c r="AI9268" s="276" t="s">
        <v>35686</v>
      </c>
      <c r="AJ9268" s="277">
        <v>119900.32</v>
      </c>
      <c r="AL9268" s="246" t="s">
        <v>64611</v>
      </c>
      <c r="AM9268" s="247">
        <v>390.24</v>
      </c>
      <c r="AO9268" s="226" t="s">
        <v>48080</v>
      </c>
      <c r="AP9268" s="227">
        <v>12000</v>
      </c>
      <c r="AR9268" s="207" t="s">
        <v>23366</v>
      </c>
      <c r="AS9268" s="208">
        <v>4000</v>
      </c>
      <c r="AT9268" s="93"/>
      <c r="AU9268" s="93"/>
      <c r="AV9268" s="93"/>
    </row>
    <row r="9269" spans="35:48" x14ac:dyDescent="0.55000000000000004">
      <c r="AI9269" s="276" t="s">
        <v>62813</v>
      </c>
      <c r="AJ9269" s="277">
        <v>38775</v>
      </c>
      <c r="AL9269" s="246" t="s">
        <v>64612</v>
      </c>
      <c r="AM9269" s="247">
        <v>13639.64</v>
      </c>
      <c r="AO9269" s="226" t="s">
        <v>53045</v>
      </c>
      <c r="AP9269" s="227">
        <v>44465</v>
      </c>
      <c r="AR9269" s="207" t="s">
        <v>13869</v>
      </c>
      <c r="AS9269" s="208">
        <v>17753.27</v>
      </c>
      <c r="AT9269" s="93"/>
      <c r="AU9269" s="93"/>
      <c r="AV9269" s="93"/>
    </row>
    <row r="9270" spans="35:48" x14ac:dyDescent="0.55000000000000004">
      <c r="AI9270" s="276" t="s">
        <v>68781</v>
      </c>
      <c r="AJ9270" s="277">
        <v>1850</v>
      </c>
      <c r="AL9270" s="246" t="s">
        <v>64613</v>
      </c>
      <c r="AM9270" s="247">
        <v>37.5</v>
      </c>
      <c r="AO9270" s="226" t="s">
        <v>53046</v>
      </c>
      <c r="AP9270" s="227">
        <v>28562</v>
      </c>
      <c r="AR9270" s="207" t="s">
        <v>13870</v>
      </c>
      <c r="AS9270" s="208">
        <v>481491.66</v>
      </c>
      <c r="AT9270" s="93"/>
      <c r="AU9270" s="93"/>
      <c r="AV9270" s="93"/>
    </row>
    <row r="9271" spans="35:48" x14ac:dyDescent="0.55000000000000004">
      <c r="AI9271" s="276" t="s">
        <v>39491</v>
      </c>
      <c r="AJ9271" s="277">
        <v>844897.18</v>
      </c>
      <c r="AL9271" s="246" t="s">
        <v>64614</v>
      </c>
      <c r="AM9271" s="247">
        <v>893.26</v>
      </c>
      <c r="AO9271" s="226" t="s">
        <v>53047</v>
      </c>
      <c r="AP9271" s="227">
        <v>166572.62</v>
      </c>
      <c r="AR9271" s="207" t="s">
        <v>23367</v>
      </c>
      <c r="AS9271" s="208">
        <v>217960.08</v>
      </c>
      <c r="AT9271" s="93"/>
      <c r="AU9271" s="93"/>
      <c r="AV9271" s="93"/>
    </row>
    <row r="9272" spans="35:48" x14ac:dyDescent="0.55000000000000004">
      <c r="AI9272" s="276" t="s">
        <v>68782</v>
      </c>
      <c r="AJ9272" s="277">
        <v>256606.78</v>
      </c>
      <c r="AL9272" s="246" t="s">
        <v>23690</v>
      </c>
      <c r="AM9272" s="247">
        <v>28792.38</v>
      </c>
      <c r="AO9272" s="226" t="s">
        <v>53048</v>
      </c>
      <c r="AP9272" s="227">
        <v>245663.13</v>
      </c>
      <c r="AR9272" s="207" t="s">
        <v>23368</v>
      </c>
      <c r="AS9272" s="208">
        <v>135997.42000000001</v>
      </c>
      <c r="AT9272" s="93"/>
      <c r="AU9272" s="93"/>
      <c r="AV9272" s="93"/>
    </row>
    <row r="9273" spans="35:48" x14ac:dyDescent="0.55000000000000004">
      <c r="AI9273" s="276" t="s">
        <v>39492</v>
      </c>
      <c r="AJ9273" s="277">
        <v>324.83</v>
      </c>
      <c r="AL9273" s="246" t="s">
        <v>23692</v>
      </c>
      <c r="AM9273" s="247">
        <v>2122.14</v>
      </c>
      <c r="AO9273" s="226" t="s">
        <v>45198</v>
      </c>
      <c r="AP9273" s="227">
        <v>120413.84</v>
      </c>
      <c r="AR9273" s="207" t="s">
        <v>23369</v>
      </c>
      <c r="AS9273" s="208">
        <v>465379.89</v>
      </c>
      <c r="AT9273" s="93"/>
      <c r="AU9273" s="93"/>
      <c r="AV9273" s="93"/>
    </row>
    <row r="9274" spans="35:48" x14ac:dyDescent="0.55000000000000004">
      <c r="AI9274" s="276" t="s">
        <v>39493</v>
      </c>
      <c r="AJ9274" s="277">
        <v>1320.84</v>
      </c>
      <c r="AL9274" s="246" t="s">
        <v>23693</v>
      </c>
      <c r="AM9274" s="247">
        <v>1211.92</v>
      </c>
      <c r="AO9274" s="226" t="s">
        <v>45199</v>
      </c>
      <c r="AP9274" s="227">
        <v>41459.360000000001</v>
      </c>
      <c r="AR9274" s="207" t="s">
        <v>23370</v>
      </c>
      <c r="AS9274" s="208">
        <v>-278.82</v>
      </c>
      <c r="AT9274" s="93"/>
      <c r="AU9274" s="93"/>
      <c r="AV9274" s="93"/>
    </row>
    <row r="9275" spans="35:48" x14ac:dyDescent="0.55000000000000004">
      <c r="AI9275" s="276" t="s">
        <v>39494</v>
      </c>
      <c r="AJ9275" s="277">
        <v>18.59</v>
      </c>
      <c r="AL9275" s="246" t="s">
        <v>35278</v>
      </c>
      <c r="AM9275" s="247">
        <v>1169.92</v>
      </c>
      <c r="AO9275" s="226" t="s">
        <v>47075</v>
      </c>
      <c r="AP9275" s="227">
        <v>93666.67</v>
      </c>
      <c r="AR9275" s="207" t="s">
        <v>23371</v>
      </c>
      <c r="AS9275" s="208">
        <v>8701.76</v>
      </c>
      <c r="AT9275" s="93"/>
      <c r="AU9275" s="93"/>
      <c r="AV9275" s="93"/>
    </row>
    <row r="9276" spans="35:48" x14ac:dyDescent="0.55000000000000004">
      <c r="AI9276" s="276" t="s">
        <v>39495</v>
      </c>
      <c r="AJ9276" s="277">
        <v>80.680000000000007</v>
      </c>
      <c r="AL9276" s="246" t="s">
        <v>23694</v>
      </c>
      <c r="AM9276" s="247">
        <v>316</v>
      </c>
      <c r="AO9276" s="226" t="s">
        <v>48081</v>
      </c>
      <c r="AP9276" s="227">
        <v>2890.86</v>
      </c>
      <c r="AR9276" s="207" t="s">
        <v>23372</v>
      </c>
      <c r="AS9276" s="208">
        <v>645.61</v>
      </c>
      <c r="AT9276" s="93"/>
      <c r="AU9276" s="93"/>
      <c r="AV9276" s="93"/>
    </row>
    <row r="9277" spans="35:48" x14ac:dyDescent="0.55000000000000004">
      <c r="AI9277" s="276" t="s">
        <v>45613</v>
      </c>
      <c r="AJ9277" s="277">
        <v>482636.15</v>
      </c>
      <c r="AL9277" s="246" t="s">
        <v>49006</v>
      </c>
      <c r="AM9277" s="247">
        <v>8195</v>
      </c>
      <c r="AO9277" s="226" t="s">
        <v>49001</v>
      </c>
      <c r="AP9277" s="227">
        <v>111515.69</v>
      </c>
      <c r="AR9277" s="207" t="s">
        <v>23373</v>
      </c>
      <c r="AS9277" s="208">
        <v>1814.68</v>
      </c>
      <c r="AT9277" s="93"/>
      <c r="AU9277" s="93"/>
      <c r="AV9277" s="93"/>
    </row>
    <row r="9278" spans="35:48" x14ac:dyDescent="0.55000000000000004">
      <c r="AI9278" s="276" t="s">
        <v>58684</v>
      </c>
      <c r="AJ9278" s="277">
        <v>-565.89</v>
      </c>
      <c r="AL9278" s="246" t="s">
        <v>53051</v>
      </c>
      <c r="AM9278" s="247">
        <v>13404.67</v>
      </c>
      <c r="AO9278" s="226" t="s">
        <v>49002</v>
      </c>
      <c r="AP9278" s="227">
        <v>633.05999999999995</v>
      </c>
      <c r="AR9278" s="207" t="s">
        <v>23374</v>
      </c>
      <c r="AS9278" s="208">
        <v>569130</v>
      </c>
      <c r="AT9278" s="93"/>
      <c r="AU9278" s="93"/>
      <c r="AV9278" s="93"/>
    </row>
    <row r="9279" spans="35:48" x14ac:dyDescent="0.55000000000000004">
      <c r="AI9279" s="276" t="s">
        <v>62814</v>
      </c>
      <c r="AJ9279" s="277">
        <v>45224.23</v>
      </c>
      <c r="AL9279" s="246" t="s">
        <v>53053</v>
      </c>
      <c r="AM9279" s="247">
        <v>985.93</v>
      </c>
      <c r="AO9279" s="226" t="s">
        <v>53049</v>
      </c>
      <c r="AP9279" s="227">
        <v>5000</v>
      </c>
      <c r="AR9279" s="207" t="s">
        <v>23375</v>
      </c>
      <c r="AS9279" s="208">
        <v>4705620.0999999996</v>
      </c>
      <c r="AT9279" s="93"/>
      <c r="AU9279" s="93"/>
      <c r="AV9279" s="93"/>
    </row>
    <row r="9280" spans="35:48" x14ac:dyDescent="0.55000000000000004">
      <c r="AI9280" s="276" t="s">
        <v>68783</v>
      </c>
      <c r="AJ9280" s="277">
        <v>-492.51</v>
      </c>
      <c r="AL9280" s="246" t="s">
        <v>40448</v>
      </c>
      <c r="AM9280" s="247">
        <v>42448.3</v>
      </c>
      <c r="AO9280" s="226" t="s">
        <v>48082</v>
      </c>
      <c r="AP9280" s="227">
        <v>100</v>
      </c>
      <c r="AR9280" s="207" t="s">
        <v>23376</v>
      </c>
      <c r="AS9280" s="208">
        <v>1308523.8500000001</v>
      </c>
      <c r="AT9280" s="93"/>
      <c r="AU9280" s="93"/>
      <c r="AV9280" s="93"/>
    </row>
    <row r="9281" spans="35:48" x14ac:dyDescent="0.55000000000000004">
      <c r="AI9281" s="276" t="s">
        <v>68784</v>
      </c>
      <c r="AJ9281" s="277">
        <v>4052.11</v>
      </c>
      <c r="AL9281" s="246" t="s">
        <v>40449</v>
      </c>
      <c r="AM9281" s="247">
        <v>37862.99</v>
      </c>
      <c r="AO9281" s="226" t="s">
        <v>53050</v>
      </c>
      <c r="AP9281" s="227">
        <v>2998.2</v>
      </c>
      <c r="AR9281" s="207" t="s">
        <v>23377</v>
      </c>
      <c r="AS9281" s="208">
        <v>727500</v>
      </c>
      <c r="AT9281" s="93"/>
      <c r="AU9281" s="93"/>
      <c r="AV9281" s="93"/>
    </row>
    <row r="9282" spans="35:48" x14ac:dyDescent="0.55000000000000004">
      <c r="AI9282" s="276" t="s">
        <v>45614</v>
      </c>
      <c r="AJ9282" s="277">
        <v>6027.51</v>
      </c>
      <c r="AL9282" s="246" t="s">
        <v>40450</v>
      </c>
      <c r="AM9282" s="247">
        <v>48485</v>
      </c>
      <c r="AO9282" s="226" t="s">
        <v>48083</v>
      </c>
      <c r="AP9282" s="227">
        <v>13600</v>
      </c>
      <c r="AR9282" s="207" t="s">
        <v>23378</v>
      </c>
      <c r="AS9282" s="208">
        <v>285311</v>
      </c>
      <c r="AT9282" s="93"/>
      <c r="AU9282" s="93"/>
      <c r="AV9282" s="93"/>
    </row>
    <row r="9283" spans="35:48" x14ac:dyDescent="0.55000000000000004">
      <c r="AI9283" s="276" t="s">
        <v>58686</v>
      </c>
      <c r="AJ9283" s="277">
        <v>-345.98</v>
      </c>
      <c r="AL9283" s="246" t="s">
        <v>40451</v>
      </c>
      <c r="AM9283" s="247">
        <v>30317.57</v>
      </c>
      <c r="AO9283" s="226" t="s">
        <v>49003</v>
      </c>
      <c r="AP9283" s="227">
        <v>1058.3599999999999</v>
      </c>
      <c r="AR9283" s="207" t="s">
        <v>23379</v>
      </c>
      <c r="AS9283" s="208">
        <v>11307.23</v>
      </c>
      <c r="AT9283" s="93"/>
      <c r="AU9283" s="93"/>
      <c r="AV9283" s="93"/>
    </row>
    <row r="9284" spans="35:48" x14ac:dyDescent="0.55000000000000004">
      <c r="AI9284" s="276" t="s">
        <v>64924</v>
      </c>
      <c r="AJ9284" s="277">
        <v>24762.13</v>
      </c>
      <c r="AL9284" s="246" t="s">
        <v>40452</v>
      </c>
      <c r="AM9284" s="247">
        <v>11441.75</v>
      </c>
      <c r="AO9284" s="226" t="s">
        <v>45200</v>
      </c>
      <c r="AP9284" s="227">
        <v>102586.16</v>
      </c>
      <c r="AR9284" s="207" t="s">
        <v>23380</v>
      </c>
      <c r="AS9284" s="208">
        <v>2884456.77</v>
      </c>
      <c r="AT9284" s="93"/>
      <c r="AU9284" s="93"/>
      <c r="AV9284" s="93"/>
    </row>
    <row r="9285" spans="35:48" x14ac:dyDescent="0.55000000000000004">
      <c r="AI9285" s="276" t="s">
        <v>64926</v>
      </c>
      <c r="AJ9285" s="277">
        <v>1894.26</v>
      </c>
      <c r="AL9285" s="246" t="s">
        <v>40453</v>
      </c>
      <c r="AM9285" s="247">
        <v>32167.599999999999</v>
      </c>
      <c r="AO9285" s="226" t="s">
        <v>45201</v>
      </c>
      <c r="AP9285" s="227">
        <v>7847.84</v>
      </c>
      <c r="AR9285" s="207" t="s">
        <v>23381</v>
      </c>
      <c r="AS9285" s="208">
        <v>80501.679999999993</v>
      </c>
      <c r="AT9285" s="93"/>
      <c r="AU9285" s="93"/>
      <c r="AV9285" s="93"/>
    </row>
    <row r="9286" spans="35:48" x14ac:dyDescent="0.55000000000000004">
      <c r="AI9286" s="276" t="s">
        <v>64927</v>
      </c>
      <c r="AJ9286" s="277">
        <v>6195.5</v>
      </c>
      <c r="AL9286" s="246" t="s">
        <v>40454</v>
      </c>
      <c r="AM9286" s="247">
        <v>14083.08</v>
      </c>
      <c r="AO9286" s="226" t="s">
        <v>45202</v>
      </c>
      <c r="AP9286" s="227">
        <v>256606.25</v>
      </c>
      <c r="AR9286" s="207" t="s">
        <v>13874</v>
      </c>
      <c r="AS9286" s="208">
        <v>2352292.44</v>
      </c>
      <c r="AT9286" s="93"/>
      <c r="AU9286" s="93"/>
      <c r="AV9286" s="93"/>
    </row>
    <row r="9287" spans="35:48" x14ac:dyDescent="0.55000000000000004">
      <c r="AI9287" s="276" t="s">
        <v>70794</v>
      </c>
      <c r="AJ9287" s="277">
        <v>2025</v>
      </c>
      <c r="AL9287" s="246" t="s">
        <v>63260</v>
      </c>
      <c r="AM9287" s="247">
        <v>954.48</v>
      </c>
      <c r="AO9287" s="226" t="s">
        <v>45203</v>
      </c>
      <c r="AP9287" s="227">
        <v>19630.38</v>
      </c>
      <c r="AR9287" s="207" t="s">
        <v>23382</v>
      </c>
      <c r="AS9287" s="208">
        <v>55252.84</v>
      </c>
      <c r="AT9287" s="93"/>
      <c r="AU9287" s="93"/>
      <c r="AV9287" s="93"/>
    </row>
    <row r="9288" spans="35:48" x14ac:dyDescent="0.55000000000000004">
      <c r="AI9288" s="276" t="s">
        <v>66726</v>
      </c>
      <c r="AJ9288" s="277">
        <v>32498.81</v>
      </c>
      <c r="AL9288" s="246" t="s">
        <v>57612</v>
      </c>
      <c r="AM9288" s="247">
        <v>5998.16</v>
      </c>
      <c r="AO9288" s="226" t="s">
        <v>23579</v>
      </c>
      <c r="AP9288" s="227">
        <v>20474.54</v>
      </c>
      <c r="AR9288" s="207" t="s">
        <v>23383</v>
      </c>
      <c r="AS9288" s="208">
        <v>18604.509999999998</v>
      </c>
      <c r="AT9288" s="93"/>
      <c r="AU9288" s="93"/>
      <c r="AV9288" s="93"/>
    </row>
    <row r="9289" spans="35:48" x14ac:dyDescent="0.55000000000000004">
      <c r="AI9289" s="276" t="s">
        <v>61602</v>
      </c>
      <c r="AJ9289" s="277">
        <v>24053.96</v>
      </c>
      <c r="AL9289" s="246" t="s">
        <v>57613</v>
      </c>
      <c r="AM9289" s="247">
        <v>583.02</v>
      </c>
      <c r="AO9289" s="226" t="s">
        <v>23580</v>
      </c>
      <c r="AP9289" s="227">
        <v>19395.97</v>
      </c>
      <c r="AR9289" s="207" t="s">
        <v>13875</v>
      </c>
      <c r="AS9289" s="208">
        <v>181888.78</v>
      </c>
      <c r="AT9289" s="93"/>
      <c r="AU9289" s="93"/>
      <c r="AV9289" s="93"/>
    </row>
    <row r="9290" spans="35:48" x14ac:dyDescent="0.55000000000000004">
      <c r="AI9290" s="276" t="s">
        <v>61603</v>
      </c>
      <c r="AJ9290" s="277">
        <v>1840.31</v>
      </c>
      <c r="AL9290" s="246" t="s">
        <v>57614</v>
      </c>
      <c r="AM9290" s="247">
        <v>13217.5</v>
      </c>
      <c r="AO9290" s="226" t="s">
        <v>23581</v>
      </c>
      <c r="AP9290" s="227">
        <v>10844.7</v>
      </c>
      <c r="AR9290" s="207" t="s">
        <v>13876</v>
      </c>
      <c r="AS9290" s="208">
        <v>533865.68000000005</v>
      </c>
      <c r="AT9290" s="93"/>
      <c r="AU9290" s="93"/>
      <c r="AV9290" s="93"/>
    </row>
    <row r="9291" spans="35:48" x14ac:dyDescent="0.55000000000000004">
      <c r="AI9291" s="276" t="s">
        <v>61604</v>
      </c>
      <c r="AJ9291" s="277">
        <v>4415.96</v>
      </c>
      <c r="AL9291" s="246" t="s">
        <v>23728</v>
      </c>
      <c r="AM9291" s="247">
        <v>54.99</v>
      </c>
      <c r="AO9291" s="226" t="s">
        <v>23582</v>
      </c>
      <c r="AP9291" s="227">
        <v>6480</v>
      </c>
      <c r="AR9291" s="207" t="s">
        <v>23384</v>
      </c>
      <c r="AS9291" s="208">
        <v>462088.48</v>
      </c>
      <c r="AT9291" s="93"/>
      <c r="AU9291" s="93"/>
      <c r="AV9291" s="93"/>
    </row>
    <row r="9292" spans="35:48" x14ac:dyDescent="0.55000000000000004">
      <c r="AI9292" s="276" t="s">
        <v>68785</v>
      </c>
      <c r="AJ9292" s="277">
        <v>16000</v>
      </c>
      <c r="AL9292" s="246" t="s">
        <v>23731</v>
      </c>
      <c r="AM9292" s="247">
        <v>2784.72</v>
      </c>
      <c r="AO9292" s="226" t="s">
        <v>23583</v>
      </c>
      <c r="AP9292" s="227">
        <v>2680</v>
      </c>
      <c r="AR9292" s="207" t="s">
        <v>23385</v>
      </c>
      <c r="AS9292" s="208">
        <v>558.59</v>
      </c>
      <c r="AT9292" s="93"/>
      <c r="AU9292" s="93"/>
      <c r="AV9292" s="93"/>
    </row>
    <row r="9293" spans="35:48" x14ac:dyDescent="0.55000000000000004">
      <c r="AI9293" s="276" t="s">
        <v>69805</v>
      </c>
      <c r="AJ9293" s="277">
        <v>67390.539999999994</v>
      </c>
      <c r="AL9293" s="246" t="s">
        <v>57615</v>
      </c>
      <c r="AM9293" s="247">
        <v>2703</v>
      </c>
      <c r="AO9293" s="226" t="s">
        <v>23584</v>
      </c>
      <c r="AP9293" s="227">
        <v>205.02</v>
      </c>
      <c r="AR9293" s="207" t="s">
        <v>23386</v>
      </c>
      <c r="AS9293" s="208">
        <v>728461</v>
      </c>
      <c r="AT9293" s="93"/>
      <c r="AU9293" s="93"/>
      <c r="AV9293" s="93"/>
    </row>
    <row r="9294" spans="35:48" x14ac:dyDescent="0.55000000000000004">
      <c r="AI9294" s="276" t="s">
        <v>70795</v>
      </c>
      <c r="AJ9294" s="277">
        <v>475</v>
      </c>
      <c r="AL9294" s="246" t="s">
        <v>48089</v>
      </c>
      <c r="AM9294" s="247">
        <v>3621.2</v>
      </c>
      <c r="AO9294" s="226" t="s">
        <v>23585</v>
      </c>
      <c r="AP9294" s="227">
        <v>581.02</v>
      </c>
      <c r="AR9294" s="207" t="s">
        <v>23387</v>
      </c>
      <c r="AS9294" s="208">
        <v>624195</v>
      </c>
      <c r="AT9294" s="93"/>
      <c r="AU9294" s="93"/>
      <c r="AV9294" s="93"/>
    </row>
    <row r="9295" spans="35:48" x14ac:dyDescent="0.55000000000000004">
      <c r="AI9295" s="276" t="s">
        <v>59225</v>
      </c>
      <c r="AJ9295" s="277">
        <v>829.99</v>
      </c>
      <c r="AL9295" s="246" t="s">
        <v>48090</v>
      </c>
      <c r="AM9295" s="247">
        <v>277.02999999999997</v>
      </c>
      <c r="AO9295" s="226" t="s">
        <v>23586</v>
      </c>
      <c r="AP9295" s="227">
        <v>65.25</v>
      </c>
      <c r="AR9295" s="207" t="s">
        <v>23388</v>
      </c>
      <c r="AS9295" s="208">
        <v>448866.8</v>
      </c>
      <c r="AT9295" s="93"/>
      <c r="AU9295" s="93"/>
      <c r="AV9295" s="93"/>
    </row>
    <row r="9296" spans="35:48" x14ac:dyDescent="0.55000000000000004">
      <c r="AI9296" s="276" t="s">
        <v>58891</v>
      </c>
      <c r="AJ9296" s="277">
        <v>670</v>
      </c>
      <c r="AL9296" s="246" t="s">
        <v>48091</v>
      </c>
      <c r="AM9296" s="247">
        <v>665.4</v>
      </c>
      <c r="AO9296" s="226" t="s">
        <v>36466</v>
      </c>
      <c r="AP9296" s="227">
        <v>37000</v>
      </c>
      <c r="AR9296" s="207" t="s">
        <v>23389</v>
      </c>
      <c r="AS9296" s="208">
        <v>33141.660000000003</v>
      </c>
      <c r="AT9296" s="93"/>
      <c r="AU9296" s="93"/>
      <c r="AV9296" s="93"/>
    </row>
    <row r="9297" spans="35:48" x14ac:dyDescent="0.55000000000000004">
      <c r="AI9297" s="276" t="s">
        <v>62815</v>
      </c>
      <c r="AJ9297" s="277">
        <v>3797.97</v>
      </c>
      <c r="AL9297" s="246" t="s">
        <v>36472</v>
      </c>
      <c r="AM9297" s="247">
        <v>5613.32</v>
      </c>
      <c r="AO9297" s="226" t="s">
        <v>23588</v>
      </c>
      <c r="AP9297" s="227">
        <v>1760</v>
      </c>
      <c r="AR9297" s="207" t="s">
        <v>23390</v>
      </c>
      <c r="AS9297" s="208">
        <v>96994.6</v>
      </c>
      <c r="AT9297" s="93"/>
      <c r="AU9297" s="93"/>
      <c r="AV9297" s="93"/>
    </row>
    <row r="9298" spans="35:48" x14ac:dyDescent="0.55000000000000004">
      <c r="AI9298" s="276" t="s">
        <v>62816</v>
      </c>
      <c r="AJ9298" s="277">
        <v>290.5</v>
      </c>
      <c r="AL9298" s="246" t="s">
        <v>59710</v>
      </c>
      <c r="AM9298" s="247">
        <v>7701.44</v>
      </c>
      <c r="AO9298" s="226" t="s">
        <v>23589</v>
      </c>
      <c r="AP9298" s="227">
        <v>134.65</v>
      </c>
      <c r="AR9298" s="207" t="s">
        <v>23391</v>
      </c>
      <c r="AS9298" s="208">
        <v>666521.74</v>
      </c>
      <c r="AT9298" s="93"/>
      <c r="AU9298" s="93"/>
      <c r="AV9298" s="93"/>
    </row>
    <row r="9299" spans="35:48" x14ac:dyDescent="0.55000000000000004">
      <c r="AI9299" s="276" t="s">
        <v>62817</v>
      </c>
      <c r="AJ9299" s="277">
        <v>950.24</v>
      </c>
      <c r="AL9299" s="246" t="s">
        <v>62117</v>
      </c>
      <c r="AM9299" s="247">
        <v>58154.25</v>
      </c>
      <c r="AO9299" s="226" t="s">
        <v>23590</v>
      </c>
      <c r="AP9299" s="227">
        <v>381.59</v>
      </c>
      <c r="AR9299" s="207" t="s">
        <v>23392</v>
      </c>
      <c r="AS9299" s="208">
        <v>195532.73</v>
      </c>
      <c r="AT9299" s="93"/>
      <c r="AU9299" s="93"/>
      <c r="AV9299" s="93"/>
    </row>
    <row r="9300" spans="35:48" x14ac:dyDescent="0.55000000000000004">
      <c r="AI9300" s="276" t="s">
        <v>61123</v>
      </c>
      <c r="AJ9300" s="277">
        <v>129096.1</v>
      </c>
      <c r="AL9300" s="246" t="s">
        <v>62118</v>
      </c>
      <c r="AM9300" s="247">
        <v>4204.17</v>
      </c>
      <c r="AO9300" s="226" t="s">
        <v>39298</v>
      </c>
      <c r="AP9300" s="227">
        <v>30650.9</v>
      </c>
      <c r="AR9300" s="207" t="s">
        <v>23393</v>
      </c>
      <c r="AS9300" s="208">
        <v>817671.91</v>
      </c>
      <c r="AT9300" s="93"/>
      <c r="AU9300" s="93"/>
      <c r="AV9300" s="93"/>
    </row>
    <row r="9301" spans="35:48" x14ac:dyDescent="0.55000000000000004">
      <c r="AI9301" s="276" t="s">
        <v>61124</v>
      </c>
      <c r="AJ9301" s="277">
        <v>21400</v>
      </c>
      <c r="AL9301" s="246" t="s">
        <v>62119</v>
      </c>
      <c r="AM9301" s="247">
        <v>14247.81</v>
      </c>
      <c r="AO9301" s="226" t="s">
        <v>39299</v>
      </c>
      <c r="AP9301" s="227">
        <v>3960.89</v>
      </c>
      <c r="AR9301" s="207" t="s">
        <v>23394</v>
      </c>
      <c r="AS9301" s="208">
        <v>88475.95</v>
      </c>
      <c r="AT9301" s="93"/>
      <c r="AU9301" s="93"/>
      <c r="AV9301" s="93"/>
    </row>
    <row r="9302" spans="35:48" x14ac:dyDescent="0.55000000000000004">
      <c r="AI9302" s="276" t="s">
        <v>34156</v>
      </c>
      <c r="AJ9302" s="277">
        <v>7549.36</v>
      </c>
      <c r="AL9302" s="246" t="s">
        <v>62120</v>
      </c>
      <c r="AM9302" s="247">
        <v>6101.2</v>
      </c>
      <c r="AO9302" s="226" t="s">
        <v>42695</v>
      </c>
      <c r="AP9302" s="227">
        <v>6748.83</v>
      </c>
      <c r="AR9302" s="207" t="s">
        <v>23395</v>
      </c>
      <c r="AS9302" s="208">
        <v>36125</v>
      </c>
      <c r="AT9302" s="93"/>
      <c r="AU9302" s="93"/>
      <c r="AV9302" s="93"/>
    </row>
    <row r="9303" spans="35:48" x14ac:dyDescent="0.55000000000000004">
      <c r="AI9303" s="276" t="s">
        <v>34157</v>
      </c>
      <c r="AJ9303" s="277">
        <v>55981.64</v>
      </c>
      <c r="AL9303" s="246" t="s">
        <v>62121</v>
      </c>
      <c r="AM9303" s="247">
        <v>22112.9</v>
      </c>
      <c r="AO9303" s="226" t="s">
        <v>39300</v>
      </c>
      <c r="AP9303" s="227">
        <v>417.6</v>
      </c>
      <c r="AR9303" s="207" t="s">
        <v>23396</v>
      </c>
      <c r="AS9303" s="208">
        <v>110501.85</v>
      </c>
      <c r="AT9303" s="93"/>
      <c r="AU9303" s="93"/>
      <c r="AV9303" s="93"/>
    </row>
    <row r="9304" spans="35:48" x14ac:dyDescent="0.55000000000000004">
      <c r="AI9304" s="276" t="s">
        <v>27892</v>
      </c>
      <c r="AJ9304" s="277">
        <v>4633.3500000000004</v>
      </c>
      <c r="AL9304" s="246" t="s">
        <v>62122</v>
      </c>
      <c r="AM9304" s="247">
        <v>1691.5</v>
      </c>
      <c r="AO9304" s="226" t="s">
        <v>39301</v>
      </c>
      <c r="AP9304" s="227">
        <v>3000</v>
      </c>
      <c r="AR9304" s="207" t="s">
        <v>23397</v>
      </c>
      <c r="AS9304" s="208">
        <v>327411.15000000002</v>
      </c>
      <c r="AT9304" s="93"/>
      <c r="AU9304" s="93"/>
      <c r="AV9304" s="93"/>
    </row>
    <row r="9305" spans="35:48" x14ac:dyDescent="0.55000000000000004">
      <c r="AI9305" s="276" t="s">
        <v>27893</v>
      </c>
      <c r="AJ9305" s="277">
        <v>14574.02</v>
      </c>
      <c r="AL9305" s="246" t="s">
        <v>62123</v>
      </c>
      <c r="AM9305" s="247">
        <v>5417.6</v>
      </c>
      <c r="AO9305" s="226" t="s">
        <v>39302</v>
      </c>
      <c r="AP9305" s="227">
        <v>2745.17</v>
      </c>
      <c r="AR9305" s="207" t="s">
        <v>23398</v>
      </c>
      <c r="AS9305" s="208">
        <v>1739555</v>
      </c>
      <c r="AT9305" s="93"/>
      <c r="AU9305" s="93"/>
      <c r="AV9305" s="93"/>
    </row>
    <row r="9306" spans="35:48" x14ac:dyDescent="0.55000000000000004">
      <c r="AI9306" s="276" t="s">
        <v>34160</v>
      </c>
      <c r="AJ9306" s="277">
        <v>8603.0400000000009</v>
      </c>
      <c r="AL9306" s="246" t="s">
        <v>23756</v>
      </c>
      <c r="AM9306" s="247">
        <v>5208.34</v>
      </c>
      <c r="AO9306" s="226" t="s">
        <v>36467</v>
      </c>
      <c r="AP9306" s="227">
        <v>45448.5</v>
      </c>
      <c r="AR9306" s="207" t="s">
        <v>23399</v>
      </c>
      <c r="AS9306" s="208">
        <v>11213</v>
      </c>
      <c r="AT9306" s="93"/>
      <c r="AU9306" s="93"/>
      <c r="AV9306" s="93"/>
    </row>
    <row r="9307" spans="35:48" x14ac:dyDescent="0.55000000000000004">
      <c r="AI9307" s="276" t="s">
        <v>56596</v>
      </c>
      <c r="AJ9307" s="277">
        <v>1754.53</v>
      </c>
      <c r="AL9307" s="246" t="s">
        <v>40462</v>
      </c>
      <c r="AM9307" s="247">
        <v>368.25</v>
      </c>
      <c r="AO9307" s="226" t="s">
        <v>42696</v>
      </c>
      <c r="AP9307" s="227">
        <v>13677.25</v>
      </c>
      <c r="AR9307" s="207" t="s">
        <v>23400</v>
      </c>
      <c r="AS9307" s="208">
        <v>2812.5</v>
      </c>
      <c r="AT9307" s="93"/>
      <c r="AU9307" s="93"/>
      <c r="AV9307" s="93"/>
    </row>
    <row r="9308" spans="35:48" x14ac:dyDescent="0.55000000000000004">
      <c r="AI9308" s="276" t="s">
        <v>56597</v>
      </c>
      <c r="AJ9308" s="277">
        <v>6664.75</v>
      </c>
      <c r="AL9308" s="246" t="s">
        <v>40463</v>
      </c>
      <c r="AM9308" s="247">
        <v>1255.2</v>
      </c>
      <c r="AO9308" s="226" t="s">
        <v>42697</v>
      </c>
      <c r="AP9308" s="227">
        <v>25950</v>
      </c>
      <c r="AR9308" s="207" t="s">
        <v>23401</v>
      </c>
      <c r="AS9308" s="208">
        <v>14426.46</v>
      </c>
      <c r="AT9308" s="93"/>
      <c r="AU9308" s="93"/>
      <c r="AV9308" s="93"/>
    </row>
    <row r="9309" spans="35:48" x14ac:dyDescent="0.55000000000000004">
      <c r="AI9309" s="276" t="s">
        <v>53797</v>
      </c>
      <c r="AJ9309" s="277">
        <v>644.11</v>
      </c>
      <c r="AL9309" s="246" t="s">
        <v>40464</v>
      </c>
      <c r="AM9309" s="247">
        <v>647.87</v>
      </c>
      <c r="AO9309" s="226" t="s">
        <v>36468</v>
      </c>
      <c r="AP9309" s="227">
        <v>14182</v>
      </c>
      <c r="AR9309" s="207" t="s">
        <v>23402</v>
      </c>
      <c r="AS9309" s="208">
        <v>2910.99</v>
      </c>
      <c r="AT9309" s="93"/>
      <c r="AU9309" s="93"/>
      <c r="AV9309" s="93"/>
    </row>
    <row r="9310" spans="35:48" x14ac:dyDescent="0.55000000000000004">
      <c r="AI9310" s="276" t="s">
        <v>56598</v>
      </c>
      <c r="AJ9310" s="277">
        <v>1809.07</v>
      </c>
      <c r="AL9310" s="246" t="s">
        <v>40466</v>
      </c>
      <c r="AM9310" s="247">
        <v>93528.63</v>
      </c>
      <c r="AO9310" s="226" t="s">
        <v>42698</v>
      </c>
      <c r="AP9310" s="227">
        <v>8150</v>
      </c>
      <c r="AR9310" s="207" t="s">
        <v>23403</v>
      </c>
      <c r="AS9310" s="208">
        <v>187545.04</v>
      </c>
      <c r="AT9310" s="93"/>
      <c r="AU9310" s="93"/>
      <c r="AV9310" s="93"/>
    </row>
    <row r="9311" spans="35:48" x14ac:dyDescent="0.55000000000000004">
      <c r="AI9311" s="276" t="s">
        <v>68786</v>
      </c>
      <c r="AJ9311" s="277">
        <v>593.69000000000005</v>
      </c>
      <c r="AL9311" s="246" t="s">
        <v>40467</v>
      </c>
      <c r="AM9311" s="247">
        <v>7124.04</v>
      </c>
      <c r="AO9311" s="226" t="s">
        <v>47076</v>
      </c>
      <c r="AP9311" s="227">
        <v>41788.019999999997</v>
      </c>
      <c r="AR9311" s="207" t="s">
        <v>23404</v>
      </c>
      <c r="AS9311" s="208">
        <v>4160.55</v>
      </c>
      <c r="AT9311" s="93"/>
      <c r="AU9311" s="93"/>
      <c r="AV9311" s="93"/>
    </row>
    <row r="9312" spans="35:48" x14ac:dyDescent="0.55000000000000004">
      <c r="AI9312" s="276" t="s">
        <v>50425</v>
      </c>
      <c r="AJ9312" s="277">
        <v>152.41999999999999</v>
      </c>
      <c r="AL9312" s="246" t="s">
        <v>40468</v>
      </c>
      <c r="AM9312" s="247">
        <v>22549.63</v>
      </c>
      <c r="AO9312" s="226" t="s">
        <v>49004</v>
      </c>
      <c r="AP9312" s="227">
        <v>7705</v>
      </c>
      <c r="AR9312" s="207" t="s">
        <v>23405</v>
      </c>
      <c r="AS9312" s="208">
        <v>62152.83</v>
      </c>
      <c r="AT9312" s="93"/>
      <c r="AU9312" s="93"/>
      <c r="AV9312" s="93"/>
    </row>
    <row r="9313" spans="35:48" x14ac:dyDescent="0.55000000000000004">
      <c r="AI9313" s="276" t="s">
        <v>63801</v>
      </c>
      <c r="AJ9313" s="277">
        <v>319.25</v>
      </c>
      <c r="AL9313" s="246" t="s">
        <v>40469</v>
      </c>
      <c r="AM9313" s="247">
        <v>16778.28</v>
      </c>
      <c r="AO9313" s="226" t="s">
        <v>42699</v>
      </c>
      <c r="AP9313" s="227">
        <v>5371.02</v>
      </c>
      <c r="AR9313" s="207" t="s">
        <v>23406</v>
      </c>
      <c r="AS9313" s="208">
        <v>1772.8</v>
      </c>
      <c r="AT9313" s="93"/>
      <c r="AU9313" s="93"/>
      <c r="AV9313" s="93"/>
    </row>
    <row r="9314" spans="35:48" x14ac:dyDescent="0.55000000000000004">
      <c r="AI9314" s="276" t="s">
        <v>56599</v>
      </c>
      <c r="AJ9314" s="277">
        <v>14847.13</v>
      </c>
      <c r="AL9314" s="246" t="s">
        <v>23776</v>
      </c>
      <c r="AM9314" s="247">
        <v>36474.410000000003</v>
      </c>
      <c r="AO9314" s="226" t="s">
        <v>49005</v>
      </c>
      <c r="AP9314" s="227">
        <v>1706.28</v>
      </c>
      <c r="AR9314" s="207" t="s">
        <v>23407</v>
      </c>
      <c r="AS9314" s="208">
        <v>141729.19</v>
      </c>
      <c r="AT9314" s="93"/>
      <c r="AU9314" s="93"/>
      <c r="AV9314" s="93"/>
    </row>
    <row r="9315" spans="35:48" x14ac:dyDescent="0.55000000000000004">
      <c r="AI9315" s="276" t="s">
        <v>56600</v>
      </c>
      <c r="AJ9315" s="277">
        <v>1160.22</v>
      </c>
      <c r="AL9315" s="246" t="s">
        <v>56333</v>
      </c>
      <c r="AM9315" s="247">
        <v>268517.17</v>
      </c>
      <c r="AO9315" s="226" t="s">
        <v>40444</v>
      </c>
      <c r="AP9315" s="227">
        <v>6920.8</v>
      </c>
      <c r="AR9315" s="207" t="s">
        <v>23408</v>
      </c>
      <c r="AS9315" s="208">
        <v>2243099.04</v>
      </c>
      <c r="AT9315" s="93"/>
      <c r="AU9315" s="93"/>
      <c r="AV9315" s="93"/>
    </row>
    <row r="9316" spans="35:48" x14ac:dyDescent="0.55000000000000004">
      <c r="AI9316" s="276" t="s">
        <v>56601</v>
      </c>
      <c r="AJ9316" s="277">
        <v>3453.48</v>
      </c>
      <c r="AL9316" s="246" t="s">
        <v>56334</v>
      </c>
      <c r="AM9316" s="247">
        <v>69473.63</v>
      </c>
      <c r="AO9316" s="226" t="s">
        <v>45204</v>
      </c>
      <c r="AP9316" s="227">
        <v>33075</v>
      </c>
      <c r="AR9316" s="207" t="s">
        <v>23409</v>
      </c>
      <c r="AS9316" s="208">
        <v>13620.73</v>
      </c>
      <c r="AT9316" s="93"/>
      <c r="AU9316" s="93"/>
      <c r="AV9316" s="93"/>
    </row>
    <row r="9317" spans="35:48" x14ac:dyDescent="0.55000000000000004">
      <c r="AI9317" s="276" t="s">
        <v>50426</v>
      </c>
      <c r="AJ9317" s="277">
        <v>4500</v>
      </c>
      <c r="AL9317" s="246" t="s">
        <v>50174</v>
      </c>
      <c r="AM9317" s="247">
        <v>24761.46</v>
      </c>
      <c r="AO9317" s="226" t="s">
        <v>45205</v>
      </c>
      <c r="AP9317" s="227">
        <v>125949.48</v>
      </c>
      <c r="AR9317" s="207" t="s">
        <v>23410</v>
      </c>
      <c r="AS9317" s="208">
        <v>1105199.69</v>
      </c>
      <c r="AT9317" s="93"/>
      <c r="AU9317" s="93"/>
      <c r="AV9317" s="93"/>
    </row>
    <row r="9318" spans="35:48" x14ac:dyDescent="0.55000000000000004">
      <c r="AI9318" s="276" t="s">
        <v>56602</v>
      </c>
      <c r="AJ9318" s="277">
        <v>5731.65</v>
      </c>
      <c r="AL9318" s="246" t="s">
        <v>55260</v>
      </c>
      <c r="AM9318" s="247">
        <v>2523.4</v>
      </c>
      <c r="AO9318" s="226" t="s">
        <v>45206</v>
      </c>
      <c r="AP9318" s="227">
        <v>8644.5</v>
      </c>
      <c r="AR9318" s="207" t="s">
        <v>23411</v>
      </c>
      <c r="AS9318" s="208">
        <v>102010.43</v>
      </c>
      <c r="AT9318" s="93"/>
      <c r="AU9318" s="93"/>
      <c r="AV9318" s="93"/>
    </row>
    <row r="9319" spans="35:48" x14ac:dyDescent="0.55000000000000004">
      <c r="AI9319" s="276" t="s">
        <v>56603</v>
      </c>
      <c r="AJ9319" s="277">
        <v>62509.87</v>
      </c>
      <c r="AL9319" s="246" t="s">
        <v>56335</v>
      </c>
      <c r="AM9319" s="247">
        <v>47255.64</v>
      </c>
      <c r="AO9319" s="226" t="s">
        <v>45207</v>
      </c>
      <c r="AP9319" s="227">
        <v>64900</v>
      </c>
      <c r="AR9319" s="207" t="s">
        <v>23412</v>
      </c>
      <c r="AS9319" s="208">
        <v>461024.89</v>
      </c>
      <c r="AT9319" s="93"/>
      <c r="AU9319" s="93"/>
      <c r="AV9319" s="93"/>
    </row>
    <row r="9320" spans="35:48" x14ac:dyDescent="0.55000000000000004">
      <c r="AI9320" s="276" t="s">
        <v>56604</v>
      </c>
      <c r="AJ9320" s="277">
        <v>141035.76</v>
      </c>
      <c r="AL9320" s="246" t="s">
        <v>55261</v>
      </c>
      <c r="AM9320" s="247">
        <v>2092.39</v>
      </c>
      <c r="AO9320" s="226" t="s">
        <v>45208</v>
      </c>
      <c r="AP9320" s="227">
        <v>4964.79</v>
      </c>
      <c r="AR9320" s="207" t="s">
        <v>23413</v>
      </c>
      <c r="AS9320" s="208">
        <v>319137.23</v>
      </c>
      <c r="AT9320" s="93"/>
      <c r="AU9320" s="93"/>
      <c r="AV9320" s="93"/>
    </row>
    <row r="9321" spans="35:48" x14ac:dyDescent="0.55000000000000004">
      <c r="AI9321" s="276" t="s">
        <v>53798</v>
      </c>
      <c r="AJ9321" s="277">
        <v>991931.98</v>
      </c>
      <c r="AL9321" s="246" t="s">
        <v>62703</v>
      </c>
      <c r="AM9321" s="247">
        <v>401.58</v>
      </c>
      <c r="AO9321" s="226" t="s">
        <v>23611</v>
      </c>
      <c r="AP9321" s="227">
        <v>5797.72</v>
      </c>
      <c r="AR9321" s="207" t="s">
        <v>23414</v>
      </c>
      <c r="AS9321" s="208">
        <v>1065.31</v>
      </c>
      <c r="AT9321" s="93"/>
      <c r="AU9321" s="93"/>
      <c r="AV9321" s="93"/>
    </row>
    <row r="9322" spans="35:48" x14ac:dyDescent="0.55000000000000004">
      <c r="AI9322" s="276" t="s">
        <v>53799</v>
      </c>
      <c r="AJ9322" s="277">
        <v>269511.83</v>
      </c>
      <c r="AL9322" s="246" t="s">
        <v>62704</v>
      </c>
      <c r="AM9322" s="247">
        <v>31.77</v>
      </c>
      <c r="AO9322" s="226" t="s">
        <v>39306</v>
      </c>
      <c r="AP9322" s="227">
        <v>2659</v>
      </c>
      <c r="AR9322" s="207" t="s">
        <v>23415</v>
      </c>
      <c r="AS9322" s="208">
        <v>13963.8</v>
      </c>
      <c r="AT9322" s="93"/>
      <c r="AU9322" s="93"/>
      <c r="AV9322" s="93"/>
    </row>
    <row r="9323" spans="35:48" x14ac:dyDescent="0.55000000000000004">
      <c r="AI9323" s="276" t="s">
        <v>68787</v>
      </c>
      <c r="AJ9323" s="277">
        <v>275309.36</v>
      </c>
      <c r="AL9323" s="246" t="s">
        <v>56336</v>
      </c>
      <c r="AM9323" s="247">
        <v>17805.86</v>
      </c>
      <c r="AO9323" s="226" t="s">
        <v>50154</v>
      </c>
      <c r="AP9323" s="227">
        <v>349</v>
      </c>
      <c r="AR9323" s="207" t="s">
        <v>23416</v>
      </c>
      <c r="AS9323" s="208">
        <v>477272.27</v>
      </c>
      <c r="AT9323" s="93"/>
      <c r="AU9323" s="93"/>
      <c r="AV9323" s="93"/>
    </row>
    <row r="9324" spans="35:48" x14ac:dyDescent="0.55000000000000004">
      <c r="AI9324" s="276" t="s">
        <v>53801</v>
      </c>
      <c r="AJ9324" s="277">
        <v>363022.52</v>
      </c>
      <c r="AL9324" s="246" t="s">
        <v>56337</v>
      </c>
      <c r="AM9324" s="247">
        <v>1362.14</v>
      </c>
      <c r="AO9324" s="226" t="s">
        <v>36469</v>
      </c>
      <c r="AP9324" s="227">
        <v>9666</v>
      </c>
      <c r="AR9324" s="207" t="s">
        <v>23417</v>
      </c>
      <c r="AS9324" s="208">
        <v>820996.36</v>
      </c>
      <c r="AT9324" s="93"/>
      <c r="AU9324" s="93"/>
      <c r="AV9324" s="93"/>
    </row>
    <row r="9325" spans="35:48" x14ac:dyDescent="0.55000000000000004">
      <c r="AI9325" s="276" t="s">
        <v>56605</v>
      </c>
      <c r="AJ9325" s="277">
        <v>132543.14000000001</v>
      </c>
      <c r="AL9325" s="246" t="s">
        <v>56338</v>
      </c>
      <c r="AM9325" s="247">
        <v>265171.39</v>
      </c>
      <c r="AO9325" s="226" t="s">
        <v>39307</v>
      </c>
      <c r="AP9325" s="227">
        <v>4470.96</v>
      </c>
      <c r="AR9325" s="207" t="s">
        <v>23418</v>
      </c>
      <c r="AS9325" s="208">
        <v>425967.3</v>
      </c>
      <c r="AT9325" s="93"/>
      <c r="AU9325" s="93"/>
      <c r="AV9325" s="93"/>
    </row>
    <row r="9326" spans="35:48" x14ac:dyDescent="0.55000000000000004">
      <c r="AI9326" s="276" t="s">
        <v>56606</v>
      </c>
      <c r="AJ9326" s="277">
        <v>103702.28</v>
      </c>
      <c r="AL9326" s="246" t="s">
        <v>56339</v>
      </c>
      <c r="AM9326" s="247">
        <v>167964.28</v>
      </c>
      <c r="AO9326" s="226" t="s">
        <v>39308</v>
      </c>
      <c r="AP9326" s="227">
        <v>342.04</v>
      </c>
      <c r="AR9326" s="207" t="s">
        <v>23419</v>
      </c>
      <c r="AS9326" s="208">
        <v>1020835.86</v>
      </c>
      <c r="AT9326" s="93"/>
      <c r="AU9326" s="93"/>
      <c r="AV9326" s="93"/>
    </row>
    <row r="9327" spans="35:48" x14ac:dyDescent="0.55000000000000004">
      <c r="AI9327" s="276" t="s">
        <v>53803</v>
      </c>
      <c r="AJ9327" s="277">
        <v>38937</v>
      </c>
      <c r="AL9327" s="246" t="s">
        <v>56340</v>
      </c>
      <c r="AM9327" s="247">
        <v>32196.33</v>
      </c>
      <c r="AO9327" s="226" t="s">
        <v>35275</v>
      </c>
      <c r="AP9327" s="227">
        <v>31380</v>
      </c>
      <c r="AR9327" s="207" t="s">
        <v>23420</v>
      </c>
      <c r="AS9327" s="208">
        <v>10522.4</v>
      </c>
      <c r="AT9327" s="93"/>
      <c r="AU9327" s="93"/>
      <c r="AV9327" s="93"/>
    </row>
    <row r="9328" spans="35:48" x14ac:dyDescent="0.55000000000000004">
      <c r="AI9328" s="276" t="s">
        <v>68788</v>
      </c>
      <c r="AJ9328" s="277">
        <v>67644</v>
      </c>
      <c r="AL9328" s="246" t="s">
        <v>56341</v>
      </c>
      <c r="AM9328" s="247">
        <v>6196.97</v>
      </c>
      <c r="AO9328" s="226" t="s">
        <v>35276</v>
      </c>
      <c r="AP9328" s="227">
        <v>36260</v>
      </c>
      <c r="AR9328" s="207" t="s">
        <v>23421</v>
      </c>
      <c r="AS9328" s="208">
        <v>29869.22</v>
      </c>
      <c r="AT9328" s="93"/>
      <c r="AU9328" s="93"/>
      <c r="AV9328" s="93"/>
    </row>
    <row r="9329" spans="35:48" x14ac:dyDescent="0.55000000000000004">
      <c r="AI9329" s="276" t="s">
        <v>68789</v>
      </c>
      <c r="AJ9329" s="277">
        <v>29450.400000000001</v>
      </c>
      <c r="AL9329" s="246" t="s">
        <v>56342</v>
      </c>
      <c r="AM9329" s="247">
        <v>56179.79</v>
      </c>
      <c r="AO9329" s="226" t="s">
        <v>39309</v>
      </c>
      <c r="AP9329" s="227">
        <v>4000</v>
      </c>
      <c r="AR9329" s="207" t="s">
        <v>23422</v>
      </c>
      <c r="AS9329" s="208">
        <v>6</v>
      </c>
      <c r="AT9329" s="93"/>
      <c r="AU9329" s="93"/>
      <c r="AV9329" s="93"/>
    </row>
    <row r="9330" spans="35:48" x14ac:dyDescent="0.55000000000000004">
      <c r="AI9330" s="276" t="s">
        <v>57870</v>
      </c>
      <c r="AJ9330" s="277">
        <v>17823.59</v>
      </c>
      <c r="AL9330" s="246" t="s">
        <v>56343</v>
      </c>
      <c r="AM9330" s="247">
        <v>1961.27</v>
      </c>
      <c r="AO9330" s="226" t="s">
        <v>47077</v>
      </c>
      <c r="AP9330" s="227">
        <v>2543</v>
      </c>
      <c r="AR9330" s="207" t="s">
        <v>23423</v>
      </c>
      <c r="AS9330" s="208">
        <v>1709850.62</v>
      </c>
      <c r="AT9330" s="93"/>
      <c r="AU9330" s="93"/>
      <c r="AV9330" s="93"/>
    </row>
    <row r="9331" spans="35:48" x14ac:dyDescent="0.55000000000000004">
      <c r="AI9331" s="276" t="s">
        <v>53804</v>
      </c>
      <c r="AJ9331" s="277">
        <v>1859.53</v>
      </c>
      <c r="AL9331" s="246" t="s">
        <v>62705</v>
      </c>
      <c r="AM9331" s="247">
        <v>584.23</v>
      </c>
      <c r="AO9331" s="226" t="s">
        <v>40445</v>
      </c>
      <c r="AP9331" s="227">
        <v>8730.92</v>
      </c>
      <c r="AR9331" s="207" t="s">
        <v>23424</v>
      </c>
      <c r="AS9331" s="208">
        <v>98500</v>
      </c>
      <c r="AT9331" s="93"/>
      <c r="AU9331" s="93"/>
      <c r="AV9331" s="93"/>
    </row>
    <row r="9332" spans="35:48" x14ac:dyDescent="0.55000000000000004">
      <c r="AI9332" s="276" t="s">
        <v>55427</v>
      </c>
      <c r="AJ9332" s="277">
        <v>125767.06</v>
      </c>
      <c r="AL9332" s="246" t="s">
        <v>62706</v>
      </c>
      <c r="AM9332" s="247">
        <v>32.43</v>
      </c>
      <c r="AO9332" s="226" t="s">
        <v>40446</v>
      </c>
      <c r="AP9332" s="227">
        <v>6858.97</v>
      </c>
      <c r="AR9332" s="207" t="s">
        <v>23425</v>
      </c>
      <c r="AS9332" s="208">
        <v>360210.1</v>
      </c>
      <c r="AT9332" s="93"/>
      <c r="AU9332" s="93"/>
      <c r="AV9332" s="93"/>
    </row>
    <row r="9333" spans="35:48" x14ac:dyDescent="0.55000000000000004">
      <c r="AI9333" s="276" t="s">
        <v>42945</v>
      </c>
      <c r="AJ9333" s="277">
        <v>9750</v>
      </c>
      <c r="AL9333" s="246" t="s">
        <v>56344</v>
      </c>
      <c r="AM9333" s="247">
        <v>645218.92000000004</v>
      </c>
      <c r="AO9333" s="226" t="s">
        <v>48084</v>
      </c>
      <c r="AP9333" s="227">
        <v>3558.69</v>
      </c>
      <c r="AR9333" s="207" t="s">
        <v>23426</v>
      </c>
      <c r="AS9333" s="208">
        <v>11846.5</v>
      </c>
      <c r="AT9333" s="93"/>
      <c r="AU9333" s="93"/>
      <c r="AV9333" s="93"/>
    </row>
    <row r="9334" spans="35:48" x14ac:dyDescent="0.55000000000000004">
      <c r="AI9334" s="276" t="s">
        <v>59226</v>
      </c>
      <c r="AJ9334" s="277">
        <v>29461.49</v>
      </c>
      <c r="AL9334" s="246" t="s">
        <v>56345</v>
      </c>
      <c r="AM9334" s="247">
        <v>128853.05</v>
      </c>
      <c r="AO9334" s="226" t="s">
        <v>45209</v>
      </c>
      <c r="AP9334" s="227">
        <v>32627.040000000001</v>
      </c>
      <c r="AR9334" s="207" t="s">
        <v>23427</v>
      </c>
      <c r="AS9334" s="208">
        <v>721182.25</v>
      </c>
      <c r="AT9334" s="93"/>
      <c r="AU9334" s="93"/>
      <c r="AV9334" s="93"/>
    </row>
    <row r="9335" spans="35:48" x14ac:dyDescent="0.55000000000000004">
      <c r="AI9335" s="276" t="s">
        <v>56607</v>
      </c>
      <c r="AJ9335" s="277">
        <v>2448.3000000000002</v>
      </c>
      <c r="AL9335" s="246" t="s">
        <v>36477</v>
      </c>
      <c r="AM9335" s="247">
        <v>56700.1</v>
      </c>
      <c r="AO9335" s="226" t="s">
        <v>45210</v>
      </c>
      <c r="AP9335" s="227">
        <v>2495.96</v>
      </c>
      <c r="AR9335" s="207" t="s">
        <v>23428</v>
      </c>
      <c r="AS9335" s="208">
        <v>83032.31</v>
      </c>
      <c r="AT9335" s="93"/>
      <c r="AU9335" s="93"/>
      <c r="AV9335" s="93"/>
    </row>
    <row r="9336" spans="35:48" x14ac:dyDescent="0.55000000000000004">
      <c r="AI9336" s="276" t="s">
        <v>70101</v>
      </c>
      <c r="AJ9336" s="277">
        <v>9530.08</v>
      </c>
      <c r="AL9336" s="246" t="s">
        <v>36478</v>
      </c>
      <c r="AM9336" s="247">
        <v>17867.45</v>
      </c>
      <c r="AO9336" s="226" t="s">
        <v>45211</v>
      </c>
      <c r="AP9336" s="227">
        <v>144675</v>
      </c>
      <c r="AR9336" s="207" t="s">
        <v>23429</v>
      </c>
      <c r="AS9336" s="208">
        <v>595435.62</v>
      </c>
      <c r="AT9336" s="93"/>
      <c r="AU9336" s="93"/>
      <c r="AV9336" s="93"/>
    </row>
    <row r="9337" spans="35:48" x14ac:dyDescent="0.55000000000000004">
      <c r="AI9337" s="276" t="s">
        <v>56608</v>
      </c>
      <c r="AJ9337" s="277">
        <v>53537.35</v>
      </c>
      <c r="AL9337" s="246" t="s">
        <v>45231</v>
      </c>
      <c r="AM9337" s="247">
        <v>1893</v>
      </c>
      <c r="AO9337" s="226" t="s">
        <v>45212</v>
      </c>
      <c r="AP9337" s="227">
        <v>11067.66</v>
      </c>
      <c r="AR9337" s="207" t="s">
        <v>23430</v>
      </c>
      <c r="AS9337" s="208">
        <v>2824027.7</v>
      </c>
      <c r="AT9337" s="93"/>
      <c r="AU9337" s="93"/>
      <c r="AV9337" s="93"/>
    </row>
    <row r="9338" spans="35:48" x14ac:dyDescent="0.55000000000000004">
      <c r="AI9338" s="276" t="s">
        <v>70102</v>
      </c>
      <c r="AJ9338" s="277">
        <v>355.27</v>
      </c>
      <c r="AL9338" s="246" t="s">
        <v>59711</v>
      </c>
      <c r="AM9338" s="247">
        <v>18849.189999999999</v>
      </c>
      <c r="AO9338" s="226" t="s">
        <v>42700</v>
      </c>
      <c r="AP9338" s="227">
        <v>1525</v>
      </c>
      <c r="AR9338" s="207" t="s">
        <v>23431</v>
      </c>
      <c r="AS9338" s="208">
        <v>1375234.93</v>
      </c>
      <c r="AT9338" s="93"/>
      <c r="AU9338" s="93"/>
      <c r="AV9338" s="93"/>
    </row>
    <row r="9339" spans="35:48" x14ac:dyDescent="0.55000000000000004">
      <c r="AI9339" s="276" t="s">
        <v>42946</v>
      </c>
      <c r="AJ9339" s="277">
        <v>200266.12</v>
      </c>
      <c r="AL9339" s="246" t="s">
        <v>62124</v>
      </c>
      <c r="AM9339" s="247">
        <v>3392.5</v>
      </c>
      <c r="AO9339" s="226" t="s">
        <v>50155</v>
      </c>
      <c r="AP9339" s="227">
        <v>6200</v>
      </c>
      <c r="AR9339" s="207" t="s">
        <v>23432</v>
      </c>
      <c r="AS9339" s="208">
        <v>218315.23</v>
      </c>
      <c r="AT9339" s="93"/>
      <c r="AU9339" s="93"/>
      <c r="AV9339" s="93"/>
    </row>
    <row r="9340" spans="35:48" x14ac:dyDescent="0.55000000000000004">
      <c r="AI9340" s="276" t="s">
        <v>42947</v>
      </c>
      <c r="AJ9340" s="277">
        <v>627926.53</v>
      </c>
      <c r="AL9340" s="246" t="s">
        <v>62125</v>
      </c>
      <c r="AM9340" s="247">
        <v>245.68</v>
      </c>
      <c r="AO9340" s="226" t="s">
        <v>23631</v>
      </c>
      <c r="AP9340" s="227">
        <v>99.62</v>
      </c>
      <c r="AR9340" s="207" t="s">
        <v>23433</v>
      </c>
      <c r="AS9340" s="208">
        <v>1271865.6100000001</v>
      </c>
      <c r="AT9340" s="93"/>
      <c r="AU9340" s="93"/>
      <c r="AV9340" s="93"/>
    </row>
    <row r="9341" spans="35:48" x14ac:dyDescent="0.55000000000000004">
      <c r="AI9341" s="276" t="s">
        <v>56609</v>
      </c>
      <c r="AJ9341" s="277">
        <v>385009.88</v>
      </c>
      <c r="AL9341" s="246" t="s">
        <v>59712</v>
      </c>
      <c r="AM9341" s="247">
        <v>18849.189999999999</v>
      </c>
      <c r="AO9341" s="226" t="s">
        <v>50156</v>
      </c>
      <c r="AP9341" s="227">
        <v>15.28</v>
      </c>
      <c r="AR9341" s="207" t="s">
        <v>23434</v>
      </c>
      <c r="AS9341" s="208">
        <v>9709704.5800000001</v>
      </c>
      <c r="AT9341" s="93"/>
      <c r="AU9341" s="93"/>
      <c r="AV9341" s="93"/>
    </row>
    <row r="9342" spans="35:48" x14ac:dyDescent="0.55000000000000004">
      <c r="AI9342" s="276" t="s">
        <v>63386</v>
      </c>
      <c r="AJ9342" s="277">
        <v>14000</v>
      </c>
      <c r="AL9342" s="246" t="s">
        <v>57616</v>
      </c>
      <c r="AM9342" s="247">
        <v>5084.5</v>
      </c>
      <c r="AO9342" s="226" t="s">
        <v>23633</v>
      </c>
      <c r="AP9342" s="227">
        <v>5.85</v>
      </c>
      <c r="AR9342" s="207" t="s">
        <v>23435</v>
      </c>
      <c r="AS9342" s="208">
        <v>68870.91</v>
      </c>
      <c r="AT9342" s="93"/>
      <c r="AU9342" s="93"/>
      <c r="AV9342" s="93"/>
    </row>
    <row r="9343" spans="35:48" x14ac:dyDescent="0.55000000000000004">
      <c r="AI9343" s="276" t="s">
        <v>53806</v>
      </c>
      <c r="AJ9343" s="277">
        <v>41258.07</v>
      </c>
      <c r="AL9343" s="246" t="s">
        <v>47082</v>
      </c>
      <c r="AM9343" s="247">
        <v>4562.92</v>
      </c>
      <c r="AO9343" s="226" t="s">
        <v>23634</v>
      </c>
      <c r="AP9343" s="227">
        <v>-39.26</v>
      </c>
      <c r="AR9343" s="207" t="s">
        <v>23436</v>
      </c>
      <c r="AS9343" s="208">
        <v>5268.78</v>
      </c>
      <c r="AT9343" s="93"/>
      <c r="AU9343" s="93"/>
      <c r="AV9343" s="93"/>
    </row>
    <row r="9344" spans="35:48" x14ac:dyDescent="0.55000000000000004">
      <c r="AI9344" s="276" t="s">
        <v>64929</v>
      </c>
      <c r="AJ9344" s="277">
        <v>511623.74</v>
      </c>
      <c r="AL9344" s="246" t="s">
        <v>64615</v>
      </c>
      <c r="AM9344" s="247">
        <v>4555.2</v>
      </c>
      <c r="AO9344" s="226" t="s">
        <v>50157</v>
      </c>
      <c r="AP9344" s="227">
        <v>583.44000000000005</v>
      </c>
      <c r="AR9344" s="207" t="s">
        <v>23437</v>
      </c>
      <c r="AS9344" s="208">
        <v>14931.64</v>
      </c>
      <c r="AT9344" s="93"/>
      <c r="AU9344" s="93"/>
      <c r="AV9344" s="93"/>
    </row>
    <row r="9345" spans="35:48" x14ac:dyDescent="0.55000000000000004">
      <c r="AI9345" s="276" t="s">
        <v>39505</v>
      </c>
      <c r="AJ9345" s="277">
        <v>271151.02</v>
      </c>
      <c r="AL9345" s="246" t="s">
        <v>57617</v>
      </c>
      <c r="AM9345" s="247">
        <v>91384.72</v>
      </c>
      <c r="AO9345" s="226" t="s">
        <v>23635</v>
      </c>
      <c r="AP9345" s="227">
        <v>-8389.93</v>
      </c>
      <c r="AR9345" s="207" t="s">
        <v>23438</v>
      </c>
      <c r="AS9345" s="208">
        <v>344.35</v>
      </c>
      <c r="AT9345" s="93"/>
      <c r="AU9345" s="93"/>
      <c r="AV9345" s="93"/>
    </row>
    <row r="9346" spans="35:48" x14ac:dyDescent="0.55000000000000004">
      <c r="AI9346" s="276" t="s">
        <v>35692</v>
      </c>
      <c r="AJ9346" s="277">
        <v>160665.34</v>
      </c>
      <c r="AL9346" s="246" t="s">
        <v>57618</v>
      </c>
      <c r="AM9346" s="247">
        <v>49302.16</v>
      </c>
      <c r="AO9346" s="226" t="s">
        <v>23638</v>
      </c>
      <c r="AP9346" s="227">
        <v>2129.0100000000002</v>
      </c>
      <c r="AR9346" s="207" t="s">
        <v>23439</v>
      </c>
      <c r="AS9346" s="208">
        <v>2205.88</v>
      </c>
      <c r="AT9346" s="93"/>
      <c r="AU9346" s="93"/>
      <c r="AV9346" s="93"/>
    </row>
    <row r="9347" spans="35:48" x14ac:dyDescent="0.55000000000000004">
      <c r="AI9347" s="276" t="s">
        <v>57871</v>
      </c>
      <c r="AJ9347" s="277">
        <v>8417.75</v>
      </c>
      <c r="AL9347" s="246" t="s">
        <v>62126</v>
      </c>
      <c r="AM9347" s="247">
        <v>4285.5</v>
      </c>
      <c r="AO9347" s="226" t="s">
        <v>23640</v>
      </c>
      <c r="AP9347" s="227">
        <v>5356.14</v>
      </c>
      <c r="AR9347" s="207" t="s">
        <v>23440</v>
      </c>
      <c r="AS9347" s="208">
        <v>200022.8</v>
      </c>
      <c r="AT9347" s="93"/>
      <c r="AU9347" s="93"/>
      <c r="AV9347" s="93"/>
    </row>
    <row r="9348" spans="35:48" x14ac:dyDescent="0.55000000000000004">
      <c r="AI9348" s="276" t="s">
        <v>59848</v>
      </c>
      <c r="AJ9348" s="277">
        <v>-3419.06</v>
      </c>
      <c r="AL9348" s="246" t="s">
        <v>59713</v>
      </c>
      <c r="AM9348" s="247">
        <v>542.23</v>
      </c>
      <c r="AO9348" s="226" t="s">
        <v>42701</v>
      </c>
      <c r="AP9348" s="227">
        <v>63934.43</v>
      </c>
      <c r="AR9348" s="207" t="s">
        <v>23441</v>
      </c>
      <c r="AS9348" s="208">
        <v>68164.63</v>
      </c>
      <c r="AT9348" s="93"/>
      <c r="AU9348" s="93"/>
      <c r="AV9348" s="93"/>
    </row>
    <row r="9349" spans="35:48" x14ac:dyDescent="0.55000000000000004">
      <c r="AI9349" s="276" t="s">
        <v>55428</v>
      </c>
      <c r="AJ9349" s="277">
        <v>948282.95</v>
      </c>
      <c r="AL9349" s="246" t="s">
        <v>61494</v>
      </c>
      <c r="AM9349" s="247">
        <v>21067.08</v>
      </c>
      <c r="AO9349" s="226" t="s">
        <v>42702</v>
      </c>
      <c r="AP9349" s="227">
        <v>4450</v>
      </c>
      <c r="AR9349" s="207" t="s">
        <v>23442</v>
      </c>
      <c r="AS9349" s="208">
        <v>54421.63</v>
      </c>
      <c r="AT9349" s="93"/>
      <c r="AU9349" s="93"/>
      <c r="AV9349" s="93"/>
    </row>
    <row r="9350" spans="35:48" x14ac:dyDescent="0.55000000000000004">
      <c r="AI9350" s="276" t="s">
        <v>69894</v>
      </c>
      <c r="AJ9350" s="277">
        <v>82763.429999999993</v>
      </c>
      <c r="AL9350" s="246" t="s">
        <v>49009</v>
      </c>
      <c r="AM9350" s="247">
        <v>12549.2</v>
      </c>
      <c r="AO9350" s="226" t="s">
        <v>42703</v>
      </c>
      <c r="AP9350" s="227">
        <v>4795.38</v>
      </c>
      <c r="AR9350" s="207" t="s">
        <v>23443</v>
      </c>
      <c r="AS9350" s="208">
        <v>23114.240000000002</v>
      </c>
      <c r="AT9350" s="93"/>
      <c r="AU9350" s="93"/>
      <c r="AV9350" s="93"/>
    </row>
    <row r="9351" spans="35:48" x14ac:dyDescent="0.55000000000000004">
      <c r="AI9351" s="276" t="s">
        <v>49167</v>
      </c>
      <c r="AJ9351" s="277">
        <v>19043.25</v>
      </c>
      <c r="AL9351" s="246" t="s">
        <v>59714</v>
      </c>
      <c r="AM9351" s="247">
        <v>11929.24</v>
      </c>
      <c r="AO9351" s="226" t="s">
        <v>50158</v>
      </c>
      <c r="AP9351" s="227">
        <v>1266.55</v>
      </c>
      <c r="AR9351" s="207" t="s">
        <v>23444</v>
      </c>
      <c r="AS9351" s="208">
        <v>69936.649999999994</v>
      </c>
      <c r="AT9351" s="93"/>
      <c r="AU9351" s="93"/>
      <c r="AV9351" s="93"/>
    </row>
    <row r="9352" spans="35:48" x14ac:dyDescent="0.55000000000000004">
      <c r="AI9352" s="276" t="s">
        <v>45623</v>
      </c>
      <c r="AJ9352" s="277">
        <v>3725.7</v>
      </c>
      <c r="AL9352" s="246" t="s">
        <v>61495</v>
      </c>
      <c r="AM9352" s="247">
        <v>8240</v>
      </c>
      <c r="AO9352" s="226" t="s">
        <v>50159</v>
      </c>
      <c r="AP9352" s="227">
        <v>208.19</v>
      </c>
      <c r="AR9352" s="207" t="s">
        <v>23445</v>
      </c>
      <c r="AS9352" s="208">
        <v>24532.12</v>
      </c>
      <c r="AT9352" s="93"/>
      <c r="AU9352" s="93"/>
      <c r="AV9352" s="93"/>
    </row>
    <row r="9353" spans="35:48" x14ac:dyDescent="0.55000000000000004">
      <c r="AI9353" s="276" t="s">
        <v>59849</v>
      </c>
      <c r="AJ9353" s="277">
        <v>-71.790000000000006</v>
      </c>
      <c r="AL9353" s="246" t="s">
        <v>60606</v>
      </c>
      <c r="AM9353" s="247">
        <v>840.35</v>
      </c>
      <c r="AO9353" s="226" t="s">
        <v>23645</v>
      </c>
      <c r="AP9353" s="227">
        <v>268.83999999999997</v>
      </c>
      <c r="AR9353" s="207" t="s">
        <v>23446</v>
      </c>
      <c r="AS9353" s="208">
        <v>1609.92</v>
      </c>
      <c r="AT9353" s="93"/>
      <c r="AU9353" s="93"/>
      <c r="AV9353" s="93"/>
    </row>
    <row r="9354" spans="35:48" x14ac:dyDescent="0.55000000000000004">
      <c r="AI9354" s="276" t="s">
        <v>49170</v>
      </c>
      <c r="AJ9354" s="277">
        <v>11778.37</v>
      </c>
      <c r="AL9354" s="246" t="s">
        <v>13894</v>
      </c>
      <c r="AM9354" s="247">
        <v>1925</v>
      </c>
      <c r="AO9354" s="226" t="s">
        <v>23646</v>
      </c>
      <c r="AP9354" s="227">
        <v>290.52</v>
      </c>
      <c r="AR9354" s="207" t="s">
        <v>23447</v>
      </c>
      <c r="AS9354" s="208">
        <v>34.799999999999997</v>
      </c>
      <c r="AT9354" s="93"/>
      <c r="AU9354" s="93"/>
      <c r="AV9354" s="93"/>
    </row>
    <row r="9355" spans="35:48" x14ac:dyDescent="0.55000000000000004">
      <c r="AI9355" s="276" t="s">
        <v>70796</v>
      </c>
      <c r="AJ9355" s="277">
        <v>1048.3900000000001</v>
      </c>
      <c r="AL9355" s="246" t="s">
        <v>59715</v>
      </c>
      <c r="AM9355" s="247">
        <v>49135</v>
      </c>
      <c r="AO9355" s="226" t="s">
        <v>50160</v>
      </c>
      <c r="AP9355" s="227">
        <v>36997.26</v>
      </c>
      <c r="AR9355" s="207" t="s">
        <v>23448</v>
      </c>
      <c r="AS9355" s="208">
        <v>10857.25</v>
      </c>
      <c r="AT9355" s="93"/>
      <c r="AU9355" s="93"/>
      <c r="AV9355" s="93"/>
    </row>
    <row r="9356" spans="35:48" x14ac:dyDescent="0.55000000000000004">
      <c r="AI9356" s="276" t="s">
        <v>64930</v>
      </c>
      <c r="AJ9356" s="277">
        <v>16426.79</v>
      </c>
      <c r="AL9356" s="246" t="s">
        <v>55262</v>
      </c>
      <c r="AM9356" s="247">
        <v>781.3</v>
      </c>
      <c r="AO9356" s="226" t="s">
        <v>23647</v>
      </c>
      <c r="AP9356" s="227">
        <v>176.38</v>
      </c>
      <c r="AR9356" s="207" t="s">
        <v>23449</v>
      </c>
      <c r="AS9356" s="208">
        <v>88278.25</v>
      </c>
      <c r="AT9356" s="93"/>
      <c r="AU9356" s="93"/>
      <c r="AV9356" s="93"/>
    </row>
    <row r="9357" spans="35:48" x14ac:dyDescent="0.55000000000000004">
      <c r="AI9357" s="276" t="s">
        <v>64931</v>
      </c>
      <c r="AJ9357" s="277">
        <v>1322.56</v>
      </c>
      <c r="AL9357" s="246" t="s">
        <v>55263</v>
      </c>
      <c r="AM9357" s="247">
        <v>137.69999999999999</v>
      </c>
      <c r="AO9357" s="226" t="s">
        <v>42704</v>
      </c>
      <c r="AP9357" s="227">
        <v>9.42</v>
      </c>
      <c r="AR9357" s="207" t="s">
        <v>23450</v>
      </c>
      <c r="AS9357" s="208">
        <v>6734.72</v>
      </c>
      <c r="AT9357" s="93"/>
      <c r="AU9357" s="93"/>
      <c r="AV9357" s="93"/>
    </row>
    <row r="9358" spans="35:48" x14ac:dyDescent="0.55000000000000004">
      <c r="AI9358" s="276" t="s">
        <v>64932</v>
      </c>
      <c r="AJ9358" s="277">
        <v>4239.95</v>
      </c>
      <c r="AL9358" s="246" t="s">
        <v>47084</v>
      </c>
      <c r="AM9358" s="247">
        <v>125530.7</v>
      </c>
      <c r="AO9358" s="226" t="s">
        <v>42705</v>
      </c>
      <c r="AP9358" s="227">
        <v>1277.8</v>
      </c>
      <c r="AR9358" s="207" t="s">
        <v>23451</v>
      </c>
      <c r="AS9358" s="208">
        <v>441.39</v>
      </c>
      <c r="AT9358" s="93"/>
      <c r="AU9358" s="93"/>
      <c r="AV9358" s="93"/>
    </row>
    <row r="9359" spans="35:48" x14ac:dyDescent="0.55000000000000004">
      <c r="AI9359" s="276" t="s">
        <v>62490</v>
      </c>
      <c r="AJ9359" s="277">
        <v>24000</v>
      </c>
      <c r="AL9359" s="246" t="s">
        <v>59138</v>
      </c>
      <c r="AM9359" s="247">
        <v>93634.81</v>
      </c>
      <c r="AO9359" s="226" t="s">
        <v>42706</v>
      </c>
      <c r="AP9359" s="227">
        <v>1000</v>
      </c>
      <c r="AR9359" s="207" t="s">
        <v>23452</v>
      </c>
      <c r="AS9359" s="208">
        <v>1.2</v>
      </c>
      <c r="AT9359" s="93"/>
      <c r="AU9359" s="93"/>
      <c r="AV9359" s="93"/>
    </row>
    <row r="9360" spans="35:48" x14ac:dyDescent="0.55000000000000004">
      <c r="AI9360" s="276" t="s">
        <v>70797</v>
      </c>
      <c r="AJ9360" s="277">
        <v>863.13</v>
      </c>
      <c r="AL9360" s="246" t="s">
        <v>35280</v>
      </c>
      <c r="AM9360" s="247">
        <v>4052</v>
      </c>
      <c r="AO9360" s="226" t="s">
        <v>42707</v>
      </c>
      <c r="AP9360" s="227">
        <v>81100</v>
      </c>
      <c r="AR9360" s="207" t="s">
        <v>23453</v>
      </c>
      <c r="AS9360" s="208">
        <v>76497.100000000006</v>
      </c>
      <c r="AT9360" s="93"/>
      <c r="AU9360" s="93"/>
      <c r="AV9360" s="93"/>
    </row>
    <row r="9361" spans="35:48" x14ac:dyDescent="0.55000000000000004">
      <c r="AI9361" s="276" t="s">
        <v>69895</v>
      </c>
      <c r="AJ9361" s="277">
        <v>19573.939999999999</v>
      </c>
      <c r="AL9361" s="246" t="s">
        <v>42722</v>
      </c>
      <c r="AM9361" s="247">
        <v>14217.68</v>
      </c>
      <c r="AO9361" s="226" t="s">
        <v>50161</v>
      </c>
      <c r="AP9361" s="227">
        <v>11000</v>
      </c>
      <c r="AR9361" s="207" t="s">
        <v>23454</v>
      </c>
      <c r="AS9361" s="208">
        <v>2354.89</v>
      </c>
      <c r="AT9361" s="93"/>
      <c r="AU9361" s="93"/>
      <c r="AV9361" s="93"/>
    </row>
    <row r="9362" spans="35:48" x14ac:dyDescent="0.55000000000000004">
      <c r="AI9362" s="276" t="s">
        <v>70798</v>
      </c>
      <c r="AJ9362" s="277">
        <v>4153.6000000000004</v>
      </c>
      <c r="AL9362" s="246" t="s">
        <v>49010</v>
      </c>
      <c r="AM9362" s="247">
        <v>29795.279999999999</v>
      </c>
      <c r="AO9362" s="226" t="s">
        <v>50162</v>
      </c>
      <c r="AP9362" s="227">
        <v>4060</v>
      </c>
      <c r="AR9362" s="207" t="s">
        <v>23455</v>
      </c>
      <c r="AS9362" s="208">
        <v>5086268.78</v>
      </c>
      <c r="AT9362" s="93"/>
      <c r="AU9362" s="93"/>
      <c r="AV9362" s="93"/>
    </row>
    <row r="9363" spans="35:48" x14ac:dyDescent="0.55000000000000004">
      <c r="AI9363" s="276" t="s">
        <v>70202</v>
      </c>
      <c r="AJ9363" s="277">
        <v>9007.3799999999992</v>
      </c>
      <c r="AL9363" s="246" t="s">
        <v>33844</v>
      </c>
      <c r="AM9363" s="247">
        <v>8735.8799999999992</v>
      </c>
      <c r="AO9363" s="226" t="s">
        <v>50163</v>
      </c>
      <c r="AP9363" s="227">
        <v>13470</v>
      </c>
      <c r="AR9363" s="207" t="s">
        <v>23456</v>
      </c>
      <c r="AS9363" s="208">
        <v>257348.83</v>
      </c>
      <c r="AT9363" s="93"/>
      <c r="AU9363" s="93"/>
      <c r="AV9363" s="93"/>
    </row>
    <row r="9364" spans="35:48" x14ac:dyDescent="0.55000000000000004">
      <c r="AI9364" s="276" t="s">
        <v>70203</v>
      </c>
      <c r="AJ9364" s="277">
        <v>27883.77</v>
      </c>
      <c r="AL9364" s="246" t="s">
        <v>33845</v>
      </c>
      <c r="AM9364" s="247">
        <v>5152.5600000000004</v>
      </c>
      <c r="AO9364" s="226" t="s">
        <v>42708</v>
      </c>
      <c r="AP9364" s="227">
        <v>52109.43</v>
      </c>
      <c r="AR9364" s="207" t="s">
        <v>23457</v>
      </c>
      <c r="AS9364" s="208">
        <v>3210.47</v>
      </c>
      <c r="AT9364" s="93"/>
      <c r="AU9364" s="93"/>
      <c r="AV9364" s="93"/>
    </row>
    <row r="9365" spans="35:48" x14ac:dyDescent="0.55000000000000004">
      <c r="AI9365" s="276" t="s">
        <v>68790</v>
      </c>
      <c r="AJ9365" s="277">
        <v>3442.5</v>
      </c>
      <c r="AL9365" s="246" t="s">
        <v>33846</v>
      </c>
      <c r="AM9365" s="247">
        <v>3294.95</v>
      </c>
      <c r="AO9365" s="226" t="s">
        <v>42709</v>
      </c>
      <c r="AP9365" s="227">
        <v>12018.03</v>
      </c>
      <c r="AR9365" s="207" t="s">
        <v>23458</v>
      </c>
      <c r="AS9365" s="208">
        <v>291362.76</v>
      </c>
      <c r="AT9365" s="93"/>
      <c r="AU9365" s="93"/>
      <c r="AV9365" s="93"/>
    </row>
    <row r="9366" spans="35:48" x14ac:dyDescent="0.55000000000000004">
      <c r="AI9366" s="276" t="s">
        <v>64934</v>
      </c>
      <c r="AJ9366" s="277">
        <v>1650</v>
      </c>
      <c r="AL9366" s="246" t="s">
        <v>48100</v>
      </c>
      <c r="AM9366" s="247">
        <v>8851.74</v>
      </c>
      <c r="AO9366" s="226" t="s">
        <v>50164</v>
      </c>
      <c r="AP9366" s="227">
        <v>3225.33</v>
      </c>
      <c r="AR9366" s="207" t="s">
        <v>23459</v>
      </c>
      <c r="AS9366" s="208">
        <v>399496.66</v>
      </c>
      <c r="AT9366" s="93"/>
      <c r="AU9366" s="93"/>
      <c r="AV9366" s="93"/>
    </row>
    <row r="9367" spans="35:48" x14ac:dyDescent="0.55000000000000004">
      <c r="AI9367" s="276" t="s">
        <v>68791</v>
      </c>
      <c r="AJ9367" s="277">
        <v>2100</v>
      </c>
      <c r="AL9367" s="246" t="s">
        <v>48101</v>
      </c>
      <c r="AM9367" s="247">
        <v>6960.24</v>
      </c>
      <c r="AO9367" s="226" t="s">
        <v>50165</v>
      </c>
      <c r="AP9367" s="227">
        <v>1040.93</v>
      </c>
      <c r="AR9367" s="207" t="s">
        <v>23460</v>
      </c>
      <c r="AS9367" s="208">
        <v>3300.44</v>
      </c>
      <c r="AT9367" s="93"/>
      <c r="AU9367" s="93"/>
      <c r="AV9367" s="93"/>
    </row>
    <row r="9368" spans="35:48" x14ac:dyDescent="0.55000000000000004">
      <c r="AI9368" s="276" t="s">
        <v>68792</v>
      </c>
      <c r="AJ9368" s="277">
        <v>12149.4</v>
      </c>
      <c r="AL9368" s="246" t="s">
        <v>23893</v>
      </c>
      <c r="AM9368" s="247">
        <v>14772.79</v>
      </c>
      <c r="AO9368" s="226" t="s">
        <v>42710</v>
      </c>
      <c r="AP9368" s="227">
        <v>565.6</v>
      </c>
      <c r="AR9368" s="207" t="s">
        <v>23461</v>
      </c>
      <c r="AS9368" s="208">
        <v>105213.03</v>
      </c>
      <c r="AT9368" s="93"/>
      <c r="AU9368" s="93"/>
      <c r="AV9368" s="93"/>
    </row>
    <row r="9369" spans="35:48" x14ac:dyDescent="0.55000000000000004">
      <c r="AI9369" s="276" t="s">
        <v>63802</v>
      </c>
      <c r="AJ9369" s="277">
        <v>1479.74</v>
      </c>
      <c r="AL9369" s="246" t="s">
        <v>50181</v>
      </c>
      <c r="AM9369" s="247">
        <v>45938.66</v>
      </c>
      <c r="AO9369" s="226" t="s">
        <v>50166</v>
      </c>
      <c r="AP9369" s="227">
        <v>57.59</v>
      </c>
      <c r="AR9369" s="207" t="s">
        <v>23462</v>
      </c>
      <c r="AS9369" s="208">
        <v>10322.26</v>
      </c>
      <c r="AT9369" s="93"/>
      <c r="AU9369" s="93"/>
      <c r="AV9369" s="93"/>
    </row>
    <row r="9370" spans="35:48" x14ac:dyDescent="0.55000000000000004">
      <c r="AI9370" s="276" t="s">
        <v>63803</v>
      </c>
      <c r="AJ9370" s="277">
        <v>3302.61</v>
      </c>
      <c r="AL9370" s="246" t="s">
        <v>49011</v>
      </c>
      <c r="AM9370" s="247">
        <v>178154.59</v>
      </c>
      <c r="AO9370" s="226" t="s">
        <v>50167</v>
      </c>
      <c r="AP9370" s="227">
        <v>65.83</v>
      </c>
      <c r="AR9370" s="207" t="s">
        <v>23463</v>
      </c>
      <c r="AS9370" s="208">
        <v>21403.71</v>
      </c>
      <c r="AT9370" s="93"/>
      <c r="AU9370" s="93"/>
      <c r="AV9370" s="93"/>
    </row>
    <row r="9371" spans="35:48" x14ac:dyDescent="0.55000000000000004">
      <c r="AI9371" s="276" t="s">
        <v>66727</v>
      </c>
      <c r="AJ9371" s="277">
        <v>30325.37</v>
      </c>
      <c r="AL9371" s="246" t="s">
        <v>56346</v>
      </c>
      <c r="AM9371" s="247">
        <v>100583.05</v>
      </c>
      <c r="AO9371" s="226" t="s">
        <v>50168</v>
      </c>
      <c r="AP9371" s="227">
        <v>4.42</v>
      </c>
      <c r="AR9371" s="207" t="s">
        <v>23464</v>
      </c>
      <c r="AS9371" s="208">
        <v>58215.23</v>
      </c>
      <c r="AT9371" s="93"/>
      <c r="AU9371" s="93"/>
      <c r="AV9371" s="93"/>
    </row>
    <row r="9372" spans="35:48" x14ac:dyDescent="0.55000000000000004">
      <c r="AI9372" s="276" t="s">
        <v>64936</v>
      </c>
      <c r="AJ9372" s="277">
        <v>1821.27</v>
      </c>
      <c r="AL9372" s="246" t="s">
        <v>57619</v>
      </c>
      <c r="AM9372" s="247">
        <v>119937.82</v>
      </c>
      <c r="AO9372" s="226" t="s">
        <v>42711</v>
      </c>
      <c r="AP9372" s="227">
        <v>11514.68</v>
      </c>
      <c r="AR9372" s="207" t="s">
        <v>23465</v>
      </c>
      <c r="AS9372" s="208">
        <v>274633.53000000003</v>
      </c>
      <c r="AT9372" s="93"/>
      <c r="AU9372" s="93"/>
      <c r="AV9372" s="93"/>
    </row>
    <row r="9373" spans="35:48" x14ac:dyDescent="0.55000000000000004">
      <c r="AI9373" s="276" t="s">
        <v>66728</v>
      </c>
      <c r="AJ9373" s="277">
        <v>2876.15</v>
      </c>
      <c r="AL9373" s="246" t="s">
        <v>53072</v>
      </c>
      <c r="AM9373" s="247">
        <v>102649.92</v>
      </c>
      <c r="AO9373" s="226" t="s">
        <v>42712</v>
      </c>
      <c r="AP9373" s="227">
        <v>2128.5300000000002</v>
      </c>
      <c r="AR9373" s="207" t="s">
        <v>23466</v>
      </c>
      <c r="AS9373" s="208">
        <v>242.4</v>
      </c>
      <c r="AT9373" s="93"/>
      <c r="AU9373" s="93"/>
      <c r="AV9373" s="93"/>
    </row>
    <row r="9374" spans="35:48" x14ac:dyDescent="0.55000000000000004">
      <c r="AI9374" s="276" t="s">
        <v>69806</v>
      </c>
      <c r="AJ9374" s="277">
        <v>-900</v>
      </c>
      <c r="AL9374" s="246" t="s">
        <v>49012</v>
      </c>
      <c r="AM9374" s="247">
        <v>1525</v>
      </c>
      <c r="AO9374" s="226" t="s">
        <v>42713</v>
      </c>
      <c r="AP9374" s="227">
        <v>34174.589999999997</v>
      </c>
      <c r="AR9374" s="207" t="s">
        <v>23467</v>
      </c>
      <c r="AS9374" s="208">
        <v>156552.24</v>
      </c>
      <c r="AT9374" s="93"/>
      <c r="AU9374" s="93"/>
      <c r="AV9374" s="93"/>
    </row>
    <row r="9375" spans="35:48" x14ac:dyDescent="0.55000000000000004">
      <c r="AI9375" s="276" t="s">
        <v>70799</v>
      </c>
      <c r="AJ9375" s="277">
        <v>19000</v>
      </c>
      <c r="AL9375" s="246" t="s">
        <v>49013</v>
      </c>
      <c r="AM9375" s="247">
        <v>38031.82</v>
      </c>
      <c r="AO9375" s="226" t="s">
        <v>50169</v>
      </c>
      <c r="AP9375" s="227">
        <v>25784.720000000001</v>
      </c>
      <c r="AR9375" s="207" t="s">
        <v>23468</v>
      </c>
      <c r="AS9375" s="208">
        <v>4186.8900000000003</v>
      </c>
      <c r="AT9375" s="93"/>
      <c r="AU9375" s="93"/>
      <c r="AV9375" s="93"/>
    </row>
    <row r="9376" spans="35:48" x14ac:dyDescent="0.55000000000000004">
      <c r="AI9376" s="276" t="s">
        <v>68793</v>
      </c>
      <c r="AJ9376" s="277">
        <v>3979</v>
      </c>
      <c r="AL9376" s="246" t="s">
        <v>49014</v>
      </c>
      <c r="AM9376" s="247">
        <v>114470.65</v>
      </c>
      <c r="AO9376" s="226" t="s">
        <v>42714</v>
      </c>
      <c r="AP9376" s="227">
        <v>43314.04</v>
      </c>
      <c r="AR9376" s="207" t="s">
        <v>23469</v>
      </c>
      <c r="AS9376" s="208">
        <v>60200.02</v>
      </c>
      <c r="AT9376" s="93"/>
      <c r="AU9376" s="93"/>
      <c r="AV9376" s="93"/>
    </row>
    <row r="9377" spans="35:48" x14ac:dyDescent="0.55000000000000004">
      <c r="AI9377" s="276" t="s">
        <v>59852</v>
      </c>
      <c r="AJ9377" s="277">
        <v>304.39999999999998</v>
      </c>
      <c r="AL9377" s="246" t="s">
        <v>49015</v>
      </c>
      <c r="AM9377" s="247">
        <v>41853.07</v>
      </c>
      <c r="AO9377" s="226" t="s">
        <v>50170</v>
      </c>
      <c r="AP9377" s="227">
        <v>604.89</v>
      </c>
      <c r="AR9377" s="207" t="s">
        <v>23470</v>
      </c>
      <c r="AS9377" s="208">
        <v>1227522.28</v>
      </c>
      <c r="AT9377" s="93"/>
      <c r="AU9377" s="93"/>
      <c r="AV9377" s="93"/>
    </row>
    <row r="9378" spans="35:48" x14ac:dyDescent="0.55000000000000004">
      <c r="AI9378" s="276" t="s">
        <v>59853</v>
      </c>
      <c r="AJ9378" s="277">
        <v>995.55</v>
      </c>
      <c r="AL9378" s="246" t="s">
        <v>50184</v>
      </c>
      <c r="AM9378" s="247">
        <v>173805.38</v>
      </c>
      <c r="AO9378" s="226" t="s">
        <v>45213</v>
      </c>
      <c r="AP9378" s="227">
        <v>50000</v>
      </c>
      <c r="AR9378" s="207" t="s">
        <v>23471</v>
      </c>
      <c r="AS9378" s="208">
        <v>2163.16</v>
      </c>
      <c r="AT9378" s="93"/>
      <c r="AU9378" s="93"/>
      <c r="AV9378" s="93"/>
    </row>
    <row r="9379" spans="35:48" x14ac:dyDescent="0.55000000000000004">
      <c r="AI9379" s="276" t="s">
        <v>69807</v>
      </c>
      <c r="AJ9379" s="277">
        <v>-494.01</v>
      </c>
      <c r="AL9379" s="246" t="s">
        <v>48102</v>
      </c>
      <c r="AM9379" s="247">
        <v>12403</v>
      </c>
      <c r="AO9379" s="226" t="s">
        <v>45214</v>
      </c>
      <c r="AP9379" s="227">
        <v>3825</v>
      </c>
      <c r="AR9379" s="207" t="s">
        <v>23472</v>
      </c>
      <c r="AS9379" s="208">
        <v>7591500</v>
      </c>
      <c r="AT9379" s="93"/>
      <c r="AU9379" s="93"/>
      <c r="AV9379" s="93"/>
    </row>
    <row r="9380" spans="35:48" x14ac:dyDescent="0.55000000000000004">
      <c r="AI9380" s="276" t="s">
        <v>64938</v>
      </c>
      <c r="AJ9380" s="277">
        <v>439</v>
      </c>
      <c r="AL9380" s="246" t="s">
        <v>57620</v>
      </c>
      <c r="AM9380" s="247">
        <v>80411.710000000006</v>
      </c>
      <c r="AO9380" s="226" t="s">
        <v>42715</v>
      </c>
      <c r="AP9380" s="227">
        <v>268000</v>
      </c>
      <c r="AR9380" s="207" t="s">
        <v>23473</v>
      </c>
      <c r="AS9380" s="208">
        <v>245.08</v>
      </c>
      <c r="AT9380" s="93"/>
      <c r="AU9380" s="93"/>
      <c r="AV9380" s="93"/>
    </row>
    <row r="9381" spans="35:48" x14ac:dyDescent="0.55000000000000004">
      <c r="AI9381" s="276" t="s">
        <v>60745</v>
      </c>
      <c r="AJ9381" s="277">
        <v>15454.54</v>
      </c>
      <c r="AL9381" s="246" t="s">
        <v>53073</v>
      </c>
      <c r="AM9381" s="247">
        <v>51221.760000000002</v>
      </c>
      <c r="AO9381" s="226" t="s">
        <v>42716</v>
      </c>
      <c r="AP9381" s="227">
        <v>20501.98</v>
      </c>
      <c r="AR9381" s="207" t="s">
        <v>23474</v>
      </c>
      <c r="AS9381" s="208">
        <v>1273363.7</v>
      </c>
      <c r="AT9381" s="93"/>
      <c r="AU9381" s="93"/>
      <c r="AV9381" s="93"/>
    </row>
    <row r="9382" spans="35:48" x14ac:dyDescent="0.55000000000000004">
      <c r="AI9382" s="276" t="s">
        <v>60746</v>
      </c>
      <c r="AJ9382" s="277">
        <v>1182.1600000000001</v>
      </c>
      <c r="AL9382" s="246" t="s">
        <v>56347</v>
      </c>
      <c r="AM9382" s="247">
        <v>28900.720000000001</v>
      </c>
      <c r="AO9382" s="226" t="s">
        <v>23680</v>
      </c>
      <c r="AP9382" s="227">
        <v>4012.35</v>
      </c>
      <c r="AR9382" s="207" t="s">
        <v>23475</v>
      </c>
      <c r="AS9382" s="208">
        <v>1886643.22</v>
      </c>
      <c r="AT9382" s="93"/>
      <c r="AU9382" s="93"/>
      <c r="AV9382" s="93"/>
    </row>
    <row r="9383" spans="35:48" x14ac:dyDescent="0.55000000000000004">
      <c r="AI9383" s="276" t="s">
        <v>60747</v>
      </c>
      <c r="AJ9383" s="277">
        <v>3866.68</v>
      </c>
      <c r="AL9383" s="246" t="s">
        <v>61496</v>
      </c>
      <c r="AM9383" s="247">
        <v>2000</v>
      </c>
      <c r="AO9383" s="226" t="s">
        <v>23681</v>
      </c>
      <c r="AP9383" s="227">
        <v>295.55</v>
      </c>
      <c r="AR9383" s="207" t="s">
        <v>23476</v>
      </c>
      <c r="AS9383" s="208">
        <v>144180.76</v>
      </c>
      <c r="AT9383" s="93"/>
      <c r="AU9383" s="93"/>
      <c r="AV9383" s="93"/>
    </row>
    <row r="9384" spans="35:48" x14ac:dyDescent="0.55000000000000004">
      <c r="AI9384" s="276" t="s">
        <v>50427</v>
      </c>
      <c r="AJ9384" s="277">
        <v>3064.46</v>
      </c>
      <c r="AL9384" s="246" t="s">
        <v>61497</v>
      </c>
      <c r="AM9384" s="247">
        <v>7137</v>
      </c>
      <c r="AO9384" s="226" t="s">
        <v>40447</v>
      </c>
      <c r="AP9384" s="227">
        <v>928.71</v>
      </c>
      <c r="AR9384" s="207" t="s">
        <v>23477</v>
      </c>
      <c r="AS9384" s="208">
        <v>72451.94</v>
      </c>
      <c r="AT9384" s="93"/>
      <c r="AU9384" s="93"/>
      <c r="AV9384" s="93"/>
    </row>
    <row r="9385" spans="35:48" x14ac:dyDescent="0.55000000000000004">
      <c r="AI9385" s="276" t="s">
        <v>62818</v>
      </c>
      <c r="AJ9385" s="277">
        <v>329.16</v>
      </c>
      <c r="AL9385" s="246" t="s">
        <v>23931</v>
      </c>
      <c r="AM9385" s="247">
        <v>218</v>
      </c>
      <c r="AO9385" s="226" t="s">
        <v>23682</v>
      </c>
      <c r="AP9385" s="227">
        <v>12255.42</v>
      </c>
      <c r="AR9385" s="207" t="s">
        <v>23478</v>
      </c>
      <c r="AS9385" s="208">
        <v>7096</v>
      </c>
      <c r="AT9385" s="93"/>
      <c r="AU9385" s="93"/>
      <c r="AV9385" s="93"/>
    </row>
    <row r="9386" spans="35:48" x14ac:dyDescent="0.55000000000000004">
      <c r="AI9386" s="276" t="s">
        <v>53813</v>
      </c>
      <c r="AJ9386" s="277">
        <v>8895.2099999999991</v>
      </c>
      <c r="AL9386" s="246" t="s">
        <v>53074</v>
      </c>
      <c r="AM9386" s="247">
        <v>8738</v>
      </c>
      <c r="AO9386" s="226" t="s">
        <v>23683</v>
      </c>
      <c r="AP9386" s="227">
        <v>930.49</v>
      </c>
      <c r="AR9386" s="207" t="s">
        <v>23479</v>
      </c>
      <c r="AS9386" s="208">
        <v>51.16</v>
      </c>
      <c r="AT9386" s="93"/>
      <c r="AU9386" s="93"/>
      <c r="AV9386" s="93"/>
    </row>
    <row r="9387" spans="35:48" x14ac:dyDescent="0.55000000000000004">
      <c r="AI9387" s="276" t="s">
        <v>53815</v>
      </c>
      <c r="AJ9387" s="277">
        <v>558.1</v>
      </c>
      <c r="AL9387" s="246" t="s">
        <v>59716</v>
      </c>
      <c r="AM9387" s="247">
        <v>128700.38</v>
      </c>
      <c r="AO9387" s="226" t="s">
        <v>23684</v>
      </c>
      <c r="AP9387" s="227">
        <v>2656.97</v>
      </c>
      <c r="AR9387" s="207" t="s">
        <v>23480</v>
      </c>
      <c r="AS9387" s="208">
        <v>668732.85</v>
      </c>
      <c r="AT9387" s="93"/>
      <c r="AU9387" s="93"/>
      <c r="AV9387" s="93"/>
    </row>
    <row r="9388" spans="35:48" x14ac:dyDescent="0.55000000000000004">
      <c r="AI9388" s="276" t="s">
        <v>53816</v>
      </c>
      <c r="AJ9388" s="277">
        <v>1622.85</v>
      </c>
      <c r="AL9388" s="246" t="s">
        <v>59717</v>
      </c>
      <c r="AM9388" s="247">
        <v>28310.67</v>
      </c>
      <c r="AO9388" s="226" t="s">
        <v>23685</v>
      </c>
      <c r="AP9388" s="227">
        <v>2087.84</v>
      </c>
      <c r="AR9388" s="207" t="s">
        <v>23481</v>
      </c>
      <c r="AS9388" s="208">
        <v>363537.64</v>
      </c>
      <c r="AT9388" s="93"/>
      <c r="AU9388" s="93"/>
      <c r="AV9388" s="93"/>
    </row>
    <row r="9389" spans="35:48" x14ac:dyDescent="0.55000000000000004">
      <c r="AI9389" s="276" t="s">
        <v>53817</v>
      </c>
      <c r="AJ9389" s="277">
        <v>660.01</v>
      </c>
      <c r="AL9389" s="246" t="s">
        <v>59718</v>
      </c>
      <c r="AM9389" s="247">
        <v>55180.28</v>
      </c>
      <c r="AO9389" s="226" t="s">
        <v>23690</v>
      </c>
      <c r="AP9389" s="227">
        <v>12249.43</v>
      </c>
      <c r="AR9389" s="207" t="s">
        <v>23482</v>
      </c>
      <c r="AS9389" s="208">
        <v>7813512</v>
      </c>
      <c r="AT9389" s="93"/>
      <c r="AU9389" s="93"/>
      <c r="AV9389" s="93"/>
    </row>
    <row r="9390" spans="35:48" x14ac:dyDescent="0.55000000000000004">
      <c r="AI9390" s="276" t="s">
        <v>68794</v>
      </c>
      <c r="AJ9390" s="277">
        <v>21.44</v>
      </c>
      <c r="AL9390" s="246" t="s">
        <v>59719</v>
      </c>
      <c r="AM9390" s="247">
        <v>21062.52</v>
      </c>
      <c r="AO9390" s="226" t="s">
        <v>48085</v>
      </c>
      <c r="AP9390" s="227">
        <v>36919.75</v>
      </c>
      <c r="AR9390" s="207" t="s">
        <v>23483</v>
      </c>
      <c r="AS9390" s="208">
        <v>5086268.78</v>
      </c>
      <c r="AT9390" s="93"/>
      <c r="AU9390" s="93"/>
      <c r="AV9390" s="93"/>
    </row>
    <row r="9391" spans="35:48" x14ac:dyDescent="0.55000000000000004">
      <c r="AI9391" s="276" t="s">
        <v>53818</v>
      </c>
      <c r="AJ9391" s="277">
        <v>4732.1000000000004</v>
      </c>
      <c r="AL9391" s="246" t="s">
        <v>62127</v>
      </c>
      <c r="AM9391" s="247">
        <v>10320</v>
      </c>
      <c r="AO9391" s="226" t="s">
        <v>23691</v>
      </c>
      <c r="AP9391" s="227">
        <v>16644.810000000001</v>
      </c>
      <c r="AR9391" s="207" t="s">
        <v>23484</v>
      </c>
      <c r="AS9391" s="208">
        <v>457371.63</v>
      </c>
      <c r="AT9391" s="93"/>
      <c r="AU9391" s="93"/>
      <c r="AV9391" s="93"/>
    </row>
    <row r="9392" spans="35:48" x14ac:dyDescent="0.55000000000000004">
      <c r="AI9392" s="276" t="s">
        <v>53819</v>
      </c>
      <c r="AJ9392" s="277">
        <v>337.12</v>
      </c>
      <c r="AL9392" s="246" t="s">
        <v>59720</v>
      </c>
      <c r="AM9392" s="247">
        <v>68739.62</v>
      </c>
      <c r="AO9392" s="226" t="s">
        <v>36470</v>
      </c>
      <c r="AP9392" s="227">
        <v>6500.01</v>
      </c>
      <c r="AR9392" s="207" t="s">
        <v>23485</v>
      </c>
      <c r="AS9392" s="208">
        <v>71375.100000000006</v>
      </c>
      <c r="AT9392" s="93"/>
      <c r="AU9392" s="93"/>
      <c r="AV9392" s="93"/>
    </row>
    <row r="9393" spans="35:48" x14ac:dyDescent="0.55000000000000004">
      <c r="AI9393" s="276" t="s">
        <v>53820</v>
      </c>
      <c r="AJ9393" s="277">
        <v>387.83</v>
      </c>
      <c r="AL9393" s="246" t="s">
        <v>64616</v>
      </c>
      <c r="AM9393" s="247">
        <v>21750</v>
      </c>
      <c r="AO9393" s="226" t="s">
        <v>23692</v>
      </c>
      <c r="AP9393" s="227">
        <v>5273.66</v>
      </c>
      <c r="AR9393" s="207" t="s">
        <v>23486</v>
      </c>
      <c r="AS9393" s="208">
        <v>291362.76</v>
      </c>
      <c r="AT9393" s="93"/>
      <c r="AU9393" s="93"/>
      <c r="AV9393" s="93"/>
    </row>
    <row r="9394" spans="35:48" x14ac:dyDescent="0.55000000000000004">
      <c r="AI9394" s="276" t="s">
        <v>53821</v>
      </c>
      <c r="AJ9394" s="277">
        <v>1182.1199999999999</v>
      </c>
      <c r="AL9394" s="246" t="s">
        <v>53075</v>
      </c>
      <c r="AM9394" s="247">
        <v>24000</v>
      </c>
      <c r="AO9394" s="226" t="s">
        <v>23693</v>
      </c>
      <c r="AP9394" s="227">
        <v>10363.66</v>
      </c>
      <c r="AR9394" s="207" t="s">
        <v>23487</v>
      </c>
      <c r="AS9394" s="208">
        <v>2812.5</v>
      </c>
      <c r="AT9394" s="93"/>
      <c r="AU9394" s="93"/>
      <c r="AV9394" s="93"/>
    </row>
    <row r="9395" spans="35:48" x14ac:dyDescent="0.55000000000000004">
      <c r="AI9395" s="276" t="s">
        <v>53822</v>
      </c>
      <c r="AJ9395" s="277">
        <v>1600</v>
      </c>
      <c r="AL9395" s="246" t="s">
        <v>53076</v>
      </c>
      <c r="AM9395" s="247">
        <v>3499.88</v>
      </c>
      <c r="AO9395" s="226" t="s">
        <v>35278</v>
      </c>
      <c r="AP9395" s="227">
        <v>904.74</v>
      </c>
      <c r="AR9395" s="207" t="s">
        <v>23488</v>
      </c>
      <c r="AS9395" s="208">
        <v>413923.12</v>
      </c>
      <c r="AT9395" s="93"/>
      <c r="AU9395" s="93"/>
      <c r="AV9395" s="93"/>
    </row>
    <row r="9396" spans="35:48" x14ac:dyDescent="0.55000000000000004">
      <c r="AI9396" s="276" t="s">
        <v>64939</v>
      </c>
      <c r="AJ9396" s="277">
        <v>1800.36</v>
      </c>
      <c r="AL9396" s="246" t="s">
        <v>62128</v>
      </c>
      <c r="AM9396" s="247">
        <v>2062.5</v>
      </c>
      <c r="AO9396" s="226" t="s">
        <v>23694</v>
      </c>
      <c r="AP9396" s="227">
        <v>5700</v>
      </c>
      <c r="AR9396" s="207" t="s">
        <v>23489</v>
      </c>
      <c r="AS9396" s="208">
        <v>88278.25</v>
      </c>
      <c r="AT9396" s="93"/>
      <c r="AU9396" s="93"/>
      <c r="AV9396" s="93"/>
    </row>
    <row r="9397" spans="35:48" x14ac:dyDescent="0.55000000000000004">
      <c r="AI9397" s="276" t="s">
        <v>68795</v>
      </c>
      <c r="AJ9397" s="277">
        <v>782.59</v>
      </c>
      <c r="AL9397" s="246" t="s">
        <v>63261</v>
      </c>
      <c r="AM9397" s="247">
        <v>25</v>
      </c>
      <c r="AO9397" s="226" t="s">
        <v>23695</v>
      </c>
      <c r="AP9397" s="227">
        <v>7324.1</v>
      </c>
      <c r="AR9397" s="207" t="s">
        <v>23490</v>
      </c>
      <c r="AS9397" s="208">
        <v>3300.44</v>
      </c>
      <c r="AT9397" s="93"/>
      <c r="AU9397" s="93"/>
      <c r="AV9397" s="93"/>
    </row>
    <row r="9398" spans="35:48" x14ac:dyDescent="0.55000000000000004">
      <c r="AI9398" s="276" t="s">
        <v>68796</v>
      </c>
      <c r="AJ9398" s="277">
        <v>1879.83</v>
      </c>
      <c r="AL9398" s="246" t="s">
        <v>64617</v>
      </c>
      <c r="AM9398" s="247">
        <v>153</v>
      </c>
      <c r="AO9398" s="226" t="s">
        <v>23696</v>
      </c>
      <c r="AP9398" s="227">
        <v>12825</v>
      </c>
      <c r="AR9398" s="207" t="s">
        <v>23491</v>
      </c>
      <c r="AS9398" s="208">
        <v>108124.02</v>
      </c>
      <c r="AT9398" s="93"/>
      <c r="AU9398" s="93"/>
      <c r="AV9398" s="93"/>
    </row>
    <row r="9399" spans="35:48" x14ac:dyDescent="0.55000000000000004">
      <c r="AI9399" s="276" t="s">
        <v>68797</v>
      </c>
      <c r="AJ9399" s="277">
        <v>7038</v>
      </c>
      <c r="AL9399" s="246" t="s">
        <v>23951</v>
      </c>
      <c r="AM9399" s="247">
        <v>73683.27</v>
      </c>
      <c r="AO9399" s="226" t="s">
        <v>49006</v>
      </c>
      <c r="AP9399" s="227">
        <v>750</v>
      </c>
      <c r="AR9399" s="207" t="s">
        <v>23492</v>
      </c>
      <c r="AS9399" s="208">
        <v>197867.3</v>
      </c>
      <c r="AT9399" s="93"/>
      <c r="AU9399" s="93"/>
      <c r="AV9399" s="93"/>
    </row>
    <row r="9400" spans="35:48" x14ac:dyDescent="0.55000000000000004">
      <c r="AI9400" s="276" t="s">
        <v>35704</v>
      </c>
      <c r="AJ9400" s="277">
        <v>116866</v>
      </c>
      <c r="AL9400" s="246" t="s">
        <v>55264</v>
      </c>
      <c r="AM9400" s="247">
        <v>1814.9</v>
      </c>
      <c r="AO9400" s="226" t="s">
        <v>53051</v>
      </c>
      <c r="AP9400" s="227">
        <v>24225</v>
      </c>
      <c r="AR9400" s="207" t="s">
        <v>13877</v>
      </c>
      <c r="AS9400" s="208">
        <v>25564.26</v>
      </c>
      <c r="AT9400" s="93"/>
      <c r="AU9400" s="93"/>
      <c r="AV9400" s="93"/>
    </row>
    <row r="9401" spans="35:48" x14ac:dyDescent="0.55000000000000004">
      <c r="AI9401" s="276" t="s">
        <v>63804</v>
      </c>
      <c r="AJ9401" s="277">
        <v>5785.63</v>
      </c>
      <c r="AL9401" s="246" t="s">
        <v>45248</v>
      </c>
      <c r="AM9401" s="247">
        <v>42696.4</v>
      </c>
      <c r="AO9401" s="226" t="s">
        <v>53052</v>
      </c>
      <c r="AP9401" s="227">
        <v>810</v>
      </c>
      <c r="AR9401" s="207" t="s">
        <v>23493</v>
      </c>
      <c r="AS9401" s="208">
        <v>120368.06</v>
      </c>
      <c r="AT9401" s="93"/>
      <c r="AU9401" s="93"/>
      <c r="AV9401" s="93"/>
    </row>
    <row r="9402" spans="35:48" x14ac:dyDescent="0.55000000000000004">
      <c r="AI9402" s="276" t="s">
        <v>45631</v>
      </c>
      <c r="AJ9402" s="277">
        <v>264</v>
      </c>
      <c r="AL9402" s="246" t="s">
        <v>45249</v>
      </c>
      <c r="AM9402" s="247">
        <v>4960.63</v>
      </c>
      <c r="AO9402" s="226" t="s">
        <v>53053</v>
      </c>
      <c r="AP9402" s="227">
        <v>1853.29</v>
      </c>
      <c r="AR9402" s="207" t="s">
        <v>23494</v>
      </c>
      <c r="AS9402" s="208">
        <v>1772.8</v>
      </c>
      <c r="AT9402" s="93"/>
      <c r="AU9402" s="93"/>
      <c r="AV9402" s="93"/>
    </row>
    <row r="9403" spans="35:48" x14ac:dyDescent="0.55000000000000004">
      <c r="AI9403" s="276" t="s">
        <v>56611</v>
      </c>
      <c r="AJ9403" s="277">
        <v>29394.84</v>
      </c>
      <c r="AL9403" s="246" t="s">
        <v>40473</v>
      </c>
      <c r="AM9403" s="247">
        <v>4100</v>
      </c>
      <c r="AO9403" s="226" t="s">
        <v>53054</v>
      </c>
      <c r="AP9403" s="227">
        <v>569.11</v>
      </c>
      <c r="AR9403" s="207" t="s">
        <v>23495</v>
      </c>
      <c r="AS9403" s="208">
        <v>141729.19</v>
      </c>
      <c r="AT9403" s="93"/>
      <c r="AU9403" s="93"/>
      <c r="AV9403" s="93"/>
    </row>
    <row r="9404" spans="35:48" x14ac:dyDescent="0.55000000000000004">
      <c r="AI9404" s="276" t="s">
        <v>35705</v>
      </c>
      <c r="AJ9404" s="277">
        <v>45043.99</v>
      </c>
      <c r="AL9404" s="246" t="s">
        <v>53077</v>
      </c>
      <c r="AM9404" s="247">
        <v>1525.63</v>
      </c>
      <c r="AO9404" s="226" t="s">
        <v>40448</v>
      </c>
      <c r="AP9404" s="227">
        <v>39145.9</v>
      </c>
      <c r="AR9404" s="207" t="s">
        <v>23496</v>
      </c>
      <c r="AS9404" s="208">
        <v>2517732.5699999998</v>
      </c>
      <c r="AT9404" s="93"/>
      <c r="AU9404" s="93"/>
      <c r="AV9404" s="93"/>
    </row>
    <row r="9405" spans="35:48" x14ac:dyDescent="0.55000000000000004">
      <c r="AI9405" s="276" t="s">
        <v>58687</v>
      </c>
      <c r="AJ9405" s="277">
        <v>30523.73</v>
      </c>
      <c r="AL9405" s="246" t="s">
        <v>60607</v>
      </c>
      <c r="AM9405" s="247">
        <v>18543.04</v>
      </c>
      <c r="AO9405" s="226" t="s">
        <v>40449</v>
      </c>
      <c r="AP9405" s="227">
        <v>13090.88</v>
      </c>
      <c r="AR9405" s="207" t="s">
        <v>13879</v>
      </c>
      <c r="AS9405" s="208">
        <v>13863.13</v>
      </c>
      <c r="AT9405" s="93"/>
      <c r="AU9405" s="93"/>
      <c r="AV9405" s="93"/>
    </row>
    <row r="9406" spans="35:48" x14ac:dyDescent="0.55000000000000004">
      <c r="AI9406" s="276" t="s">
        <v>36726</v>
      </c>
      <c r="AJ9406" s="277">
        <v>113</v>
      </c>
      <c r="AL9406" s="246" t="s">
        <v>40474</v>
      </c>
      <c r="AM9406" s="247">
        <v>123274.88</v>
      </c>
      <c r="AO9406" s="226" t="s">
        <v>40450</v>
      </c>
      <c r="AP9406" s="227">
        <v>28840</v>
      </c>
      <c r="AR9406" s="207" t="s">
        <v>23497</v>
      </c>
      <c r="AS9406" s="208">
        <v>1342253.61</v>
      </c>
      <c r="AT9406" s="93"/>
      <c r="AU9406" s="93"/>
      <c r="AV9406" s="93"/>
    </row>
    <row r="9407" spans="35:48" x14ac:dyDescent="0.55000000000000004">
      <c r="AI9407" s="276" t="s">
        <v>27987</v>
      </c>
      <c r="AJ9407" s="277">
        <v>1011.34</v>
      </c>
      <c r="AL9407" s="246" t="s">
        <v>45250</v>
      </c>
      <c r="AM9407" s="247">
        <v>21971.16</v>
      </c>
      <c r="AO9407" s="226" t="s">
        <v>40451</v>
      </c>
      <c r="AP9407" s="227">
        <v>20000</v>
      </c>
      <c r="AR9407" s="207" t="s">
        <v>23498</v>
      </c>
      <c r="AS9407" s="208">
        <v>106197.32</v>
      </c>
      <c r="AT9407" s="93"/>
      <c r="AU9407" s="93"/>
      <c r="AV9407" s="93"/>
    </row>
    <row r="9408" spans="35:48" x14ac:dyDescent="0.55000000000000004">
      <c r="AI9408" s="276" t="s">
        <v>27990</v>
      </c>
      <c r="AJ9408" s="277">
        <v>16255.67</v>
      </c>
      <c r="AL9408" s="246" t="s">
        <v>40475</v>
      </c>
      <c r="AM9408" s="247">
        <v>44771.63</v>
      </c>
      <c r="AO9408" s="226" t="s">
        <v>40452</v>
      </c>
      <c r="AP9408" s="227">
        <v>7012.17</v>
      </c>
      <c r="AR9408" s="207" t="s">
        <v>13880</v>
      </c>
      <c r="AS9408" s="208">
        <v>2873517.35</v>
      </c>
      <c r="AT9408" s="93"/>
      <c r="AU9408" s="93"/>
      <c r="AV9408" s="93"/>
    </row>
    <row r="9409" spans="35:48" x14ac:dyDescent="0.55000000000000004">
      <c r="AI9409" s="276" t="s">
        <v>34168</v>
      </c>
      <c r="AJ9409" s="277">
        <v>57620.91</v>
      </c>
      <c r="AL9409" s="246" t="s">
        <v>45251</v>
      </c>
      <c r="AM9409" s="247">
        <v>35871</v>
      </c>
      <c r="AO9409" s="226" t="s">
        <v>40453</v>
      </c>
      <c r="AP9409" s="227">
        <v>23596.560000000001</v>
      </c>
      <c r="AR9409" s="207" t="s">
        <v>23499</v>
      </c>
      <c r="AS9409" s="208">
        <v>1546659.51</v>
      </c>
      <c r="AT9409" s="93"/>
      <c r="AU9409" s="93"/>
      <c r="AV9409" s="93"/>
    </row>
    <row r="9410" spans="35:48" x14ac:dyDescent="0.55000000000000004">
      <c r="AI9410" s="276" t="s">
        <v>35706</v>
      </c>
      <c r="AJ9410" s="277">
        <v>42467.03</v>
      </c>
      <c r="AL9410" s="246" t="s">
        <v>56348</v>
      </c>
      <c r="AM9410" s="247">
        <v>450</v>
      </c>
      <c r="AO9410" s="226" t="s">
        <v>40454</v>
      </c>
      <c r="AP9410" s="227">
        <v>13122.26</v>
      </c>
      <c r="AR9410" s="207" t="s">
        <v>23500</v>
      </c>
      <c r="AS9410" s="208">
        <v>54421.63</v>
      </c>
      <c r="AT9410" s="93"/>
      <c r="AU9410" s="93"/>
      <c r="AV9410" s="93"/>
    </row>
    <row r="9411" spans="35:48" x14ac:dyDescent="0.55000000000000004">
      <c r="AI9411" s="276" t="s">
        <v>68798</v>
      </c>
      <c r="AJ9411" s="277">
        <v>400.64</v>
      </c>
      <c r="AL9411" s="246" t="s">
        <v>57621</v>
      </c>
      <c r="AM9411" s="247">
        <v>11420.71</v>
      </c>
      <c r="AO9411" s="226" t="s">
        <v>47078</v>
      </c>
      <c r="AP9411" s="227">
        <v>38599.629999999997</v>
      </c>
      <c r="AR9411" s="207" t="s">
        <v>23501</v>
      </c>
      <c r="AS9411" s="208">
        <v>56318.15</v>
      </c>
      <c r="AT9411" s="93"/>
      <c r="AU9411" s="93"/>
      <c r="AV9411" s="93"/>
    </row>
    <row r="9412" spans="35:48" x14ac:dyDescent="0.55000000000000004">
      <c r="AI9412" s="276" t="s">
        <v>50432</v>
      </c>
      <c r="AJ9412" s="277">
        <v>11433.21</v>
      </c>
      <c r="AL9412" s="246" t="s">
        <v>63262</v>
      </c>
      <c r="AM9412" s="247">
        <v>4500</v>
      </c>
      <c r="AO9412" s="226" t="s">
        <v>47079</v>
      </c>
      <c r="AP9412" s="227">
        <v>2668.12</v>
      </c>
      <c r="AR9412" s="207" t="s">
        <v>23502</v>
      </c>
      <c r="AS9412" s="208">
        <v>16126.96</v>
      </c>
      <c r="AT9412" s="93"/>
      <c r="AU9412" s="93"/>
      <c r="AV9412" s="93"/>
    </row>
    <row r="9413" spans="35:48" x14ac:dyDescent="0.55000000000000004">
      <c r="AI9413" s="276" t="s">
        <v>27991</v>
      </c>
      <c r="AJ9413" s="277">
        <v>55.22</v>
      </c>
      <c r="AL9413" s="246" t="s">
        <v>23983</v>
      </c>
      <c r="AM9413" s="247">
        <v>37.03</v>
      </c>
      <c r="AO9413" s="226" t="s">
        <v>47080</v>
      </c>
      <c r="AP9413" s="227">
        <v>9302.51</v>
      </c>
      <c r="AR9413" s="207" t="s">
        <v>23503</v>
      </c>
      <c r="AS9413" s="208">
        <v>485974.03</v>
      </c>
      <c r="AT9413" s="93"/>
      <c r="AU9413" s="93"/>
      <c r="AV9413" s="93"/>
    </row>
    <row r="9414" spans="35:48" x14ac:dyDescent="0.55000000000000004">
      <c r="AI9414" s="276" t="s">
        <v>61607</v>
      </c>
      <c r="AJ9414" s="277">
        <v>53114.05</v>
      </c>
      <c r="AL9414" s="246" t="s">
        <v>64618</v>
      </c>
      <c r="AM9414" s="247">
        <v>4500</v>
      </c>
      <c r="AO9414" s="226" t="s">
        <v>47081</v>
      </c>
      <c r="AP9414" s="227">
        <v>5830.74</v>
      </c>
      <c r="AR9414" s="207" t="s">
        <v>23504</v>
      </c>
      <c r="AS9414" s="208">
        <v>8930234.0700000003</v>
      </c>
      <c r="AT9414" s="93"/>
      <c r="AU9414" s="93"/>
      <c r="AV9414" s="93"/>
    </row>
    <row r="9415" spans="35:48" x14ac:dyDescent="0.55000000000000004">
      <c r="AI9415" s="276" t="s">
        <v>68799</v>
      </c>
      <c r="AJ9415" s="277">
        <v>-5565.1</v>
      </c>
      <c r="AL9415" s="246" t="s">
        <v>64619</v>
      </c>
      <c r="AM9415" s="247">
        <v>5890.74</v>
      </c>
      <c r="AO9415" s="226" t="s">
        <v>48086</v>
      </c>
      <c r="AP9415" s="227">
        <v>1828.4</v>
      </c>
      <c r="AR9415" s="207" t="s">
        <v>23505</v>
      </c>
      <c r="AS9415" s="208">
        <v>18849.59</v>
      </c>
      <c r="AT9415" s="93"/>
      <c r="AU9415" s="93"/>
      <c r="AV9415" s="93"/>
    </row>
    <row r="9416" spans="35:48" x14ac:dyDescent="0.55000000000000004">
      <c r="AI9416" s="276" t="s">
        <v>70103</v>
      </c>
      <c r="AJ9416" s="277">
        <v>406.02</v>
      </c>
      <c r="AL9416" s="246" t="s">
        <v>64620</v>
      </c>
      <c r="AM9416" s="247">
        <v>2376</v>
      </c>
      <c r="AO9416" s="226" t="s">
        <v>48087</v>
      </c>
      <c r="AP9416" s="227">
        <v>130.96</v>
      </c>
      <c r="AR9416" s="207" t="s">
        <v>13881</v>
      </c>
      <c r="AS9416" s="208">
        <v>1950124.79</v>
      </c>
      <c r="AT9416" s="93"/>
      <c r="AU9416" s="93"/>
      <c r="AV9416" s="93"/>
    </row>
    <row r="9417" spans="35:48" x14ac:dyDescent="0.55000000000000004">
      <c r="AI9417" s="276" t="s">
        <v>68800</v>
      </c>
      <c r="AJ9417" s="277">
        <v>300</v>
      </c>
      <c r="AL9417" s="246" t="s">
        <v>64621</v>
      </c>
      <c r="AM9417" s="247">
        <v>172.26</v>
      </c>
      <c r="AO9417" s="226" t="s">
        <v>48088</v>
      </c>
      <c r="AP9417" s="227">
        <v>440.64</v>
      </c>
      <c r="AR9417" s="207" t="s">
        <v>13882</v>
      </c>
      <c r="AS9417" s="208">
        <v>3625022.33</v>
      </c>
      <c r="AT9417" s="93"/>
      <c r="AU9417" s="93"/>
      <c r="AV9417" s="93"/>
    </row>
    <row r="9418" spans="35:48" x14ac:dyDescent="0.55000000000000004">
      <c r="AI9418" s="276" t="s">
        <v>68801</v>
      </c>
      <c r="AJ9418" s="277">
        <v>6183.21</v>
      </c>
      <c r="AL9418" s="246" t="s">
        <v>64622</v>
      </c>
      <c r="AM9418" s="247">
        <v>4500</v>
      </c>
      <c r="AO9418" s="226" t="s">
        <v>45215</v>
      </c>
      <c r="AP9418" s="227">
        <v>110033.9</v>
      </c>
      <c r="AR9418" s="207" t="s">
        <v>23506</v>
      </c>
      <c r="AS9418" s="208">
        <v>641323.76</v>
      </c>
      <c r="AT9418" s="93"/>
      <c r="AU9418" s="93"/>
      <c r="AV9418" s="93"/>
    </row>
    <row r="9419" spans="35:48" x14ac:dyDescent="0.55000000000000004">
      <c r="AI9419" s="276" t="s">
        <v>70800</v>
      </c>
      <c r="AJ9419" s="277">
        <v>1109.3599999999999</v>
      </c>
      <c r="AL9419" s="246" t="s">
        <v>64623</v>
      </c>
      <c r="AM9419" s="247">
        <v>164</v>
      </c>
      <c r="AO9419" s="226" t="s">
        <v>45216</v>
      </c>
      <c r="AP9419" s="227">
        <v>8157.1</v>
      </c>
      <c r="AR9419" s="207" t="s">
        <v>23507</v>
      </c>
      <c r="AS9419" s="208">
        <v>104716.82</v>
      </c>
      <c r="AT9419" s="93"/>
      <c r="AU9419" s="93"/>
      <c r="AV9419" s="93"/>
    </row>
    <row r="9420" spans="35:48" x14ac:dyDescent="0.55000000000000004">
      <c r="AI9420" s="276" t="s">
        <v>70801</v>
      </c>
      <c r="AJ9420" s="277">
        <v>84.88</v>
      </c>
      <c r="AL9420" s="246" t="s">
        <v>40480</v>
      </c>
      <c r="AM9420" s="247">
        <v>94.34</v>
      </c>
      <c r="AO9420" s="226" t="s">
        <v>23726</v>
      </c>
      <c r="AP9420" s="227">
        <v>896</v>
      </c>
      <c r="AR9420" s="207" t="s">
        <v>23508</v>
      </c>
      <c r="AS9420" s="208">
        <v>600.59</v>
      </c>
      <c r="AT9420" s="93"/>
      <c r="AU9420" s="93"/>
      <c r="AV9420" s="93"/>
    </row>
    <row r="9421" spans="35:48" x14ac:dyDescent="0.55000000000000004">
      <c r="AI9421" s="276" t="s">
        <v>70802</v>
      </c>
      <c r="AJ9421" s="277">
        <v>277.57</v>
      </c>
      <c r="AL9421" s="246" t="s">
        <v>57622</v>
      </c>
      <c r="AM9421" s="247">
        <v>7083.34</v>
      </c>
      <c r="AO9421" s="226" t="s">
        <v>23727</v>
      </c>
      <c r="AP9421" s="227">
        <v>225.38</v>
      </c>
      <c r="AR9421" s="207" t="s">
        <v>23509</v>
      </c>
      <c r="AS9421" s="208">
        <v>3187465.46</v>
      </c>
      <c r="AT9421" s="93"/>
      <c r="AU9421" s="93"/>
      <c r="AV9421" s="93"/>
    </row>
    <row r="9422" spans="35:48" x14ac:dyDescent="0.55000000000000004">
      <c r="AI9422" s="276" t="s">
        <v>68802</v>
      </c>
      <c r="AJ9422" s="277">
        <v>10000</v>
      </c>
      <c r="AL9422" s="246" t="s">
        <v>57623</v>
      </c>
      <c r="AM9422" s="247">
        <v>541.88</v>
      </c>
      <c r="AO9422" s="226" t="s">
        <v>45217</v>
      </c>
      <c r="AP9422" s="227">
        <v>125456.25</v>
      </c>
      <c r="AR9422" s="207" t="s">
        <v>23510</v>
      </c>
      <c r="AS9422" s="208">
        <v>667630</v>
      </c>
      <c r="AT9422" s="93"/>
      <c r="AU9422" s="93"/>
      <c r="AV9422" s="93"/>
    </row>
    <row r="9423" spans="35:48" x14ac:dyDescent="0.55000000000000004">
      <c r="AI9423" s="276" t="s">
        <v>70803</v>
      </c>
      <c r="AJ9423" s="277">
        <v>95.61</v>
      </c>
      <c r="AL9423" s="246" t="s">
        <v>57624</v>
      </c>
      <c r="AM9423" s="247">
        <v>1735.42</v>
      </c>
      <c r="AO9423" s="226" t="s">
        <v>45218</v>
      </c>
      <c r="AP9423" s="227">
        <v>9597.42</v>
      </c>
      <c r="AR9423" s="207" t="s">
        <v>23511</v>
      </c>
      <c r="AS9423" s="208">
        <v>360210.1</v>
      </c>
      <c r="AT9423" s="93"/>
      <c r="AU9423" s="93"/>
      <c r="AV9423" s="93"/>
    </row>
    <row r="9424" spans="35:48" x14ac:dyDescent="0.55000000000000004">
      <c r="AI9424" s="276" t="s">
        <v>68803</v>
      </c>
      <c r="AJ9424" s="277">
        <v>-78.17</v>
      </c>
      <c r="AL9424" s="246" t="s">
        <v>57625</v>
      </c>
      <c r="AM9424" s="247">
        <v>1459.74</v>
      </c>
      <c r="AO9424" s="226" t="s">
        <v>23731</v>
      </c>
      <c r="AP9424" s="227">
        <v>8762.15</v>
      </c>
      <c r="AR9424" s="207" t="s">
        <v>23512</v>
      </c>
      <c r="AS9424" s="208">
        <v>11897.66</v>
      </c>
      <c r="AT9424" s="93"/>
      <c r="AU9424" s="93"/>
      <c r="AV9424" s="93"/>
    </row>
    <row r="9425" spans="35:48" x14ac:dyDescent="0.55000000000000004">
      <c r="AI9425" s="276" t="s">
        <v>69896</v>
      </c>
      <c r="AJ9425" s="277">
        <v>242.68</v>
      </c>
      <c r="AL9425" s="246" t="s">
        <v>57626</v>
      </c>
      <c r="AM9425" s="247">
        <v>110.74</v>
      </c>
      <c r="AO9425" s="226" t="s">
        <v>23732</v>
      </c>
      <c r="AP9425" s="227">
        <v>223</v>
      </c>
      <c r="AR9425" s="207" t="s">
        <v>23513</v>
      </c>
      <c r="AS9425" s="208">
        <v>732489.48</v>
      </c>
      <c r="AT9425" s="93"/>
      <c r="AU9425" s="93"/>
      <c r="AV9425" s="93"/>
    </row>
    <row r="9426" spans="35:48" x14ac:dyDescent="0.55000000000000004">
      <c r="AI9426" s="276" t="s">
        <v>58688</v>
      </c>
      <c r="AJ9426" s="277">
        <v>1164</v>
      </c>
      <c r="AL9426" s="246" t="s">
        <v>57627</v>
      </c>
      <c r="AM9426" s="247">
        <v>357.65</v>
      </c>
      <c r="AO9426" s="226" t="s">
        <v>40455</v>
      </c>
      <c r="AP9426" s="227">
        <v>14640.29</v>
      </c>
      <c r="AR9426" s="207" t="s">
        <v>23514</v>
      </c>
      <c r="AS9426" s="208">
        <v>195532.73</v>
      </c>
      <c r="AT9426" s="93"/>
      <c r="AU9426" s="93"/>
      <c r="AV9426" s="93"/>
    </row>
    <row r="9427" spans="35:48" x14ac:dyDescent="0.55000000000000004">
      <c r="AI9427" s="276" t="s">
        <v>58337</v>
      </c>
      <c r="AJ9427" s="277">
        <v>1842.03</v>
      </c>
      <c r="AL9427" s="246" t="s">
        <v>40485</v>
      </c>
      <c r="AM9427" s="247">
        <v>6265.89</v>
      </c>
      <c r="AO9427" s="226" t="s">
        <v>40456</v>
      </c>
      <c r="AP9427" s="227">
        <v>1048.22</v>
      </c>
      <c r="AR9427" s="207" t="s">
        <v>23515</v>
      </c>
      <c r="AS9427" s="208">
        <v>83032.31</v>
      </c>
      <c r="AT9427" s="93"/>
      <c r="AU9427" s="93"/>
      <c r="AV9427" s="93"/>
    </row>
    <row r="9428" spans="35:48" x14ac:dyDescent="0.55000000000000004">
      <c r="AI9428" s="276" t="s">
        <v>68804</v>
      </c>
      <c r="AJ9428" s="277">
        <v>-230.91</v>
      </c>
      <c r="AL9428" s="246" t="s">
        <v>63745</v>
      </c>
      <c r="AM9428" s="247">
        <v>166.67</v>
      </c>
      <c r="AO9428" s="226" t="s">
        <v>40457</v>
      </c>
      <c r="AP9428" s="227">
        <v>3336.49</v>
      </c>
      <c r="AR9428" s="207" t="s">
        <v>23516</v>
      </c>
      <c r="AS9428" s="208">
        <v>1279586.49</v>
      </c>
      <c r="AT9428" s="93"/>
      <c r="AU9428" s="93"/>
      <c r="AV9428" s="93"/>
    </row>
    <row r="9429" spans="35:48" x14ac:dyDescent="0.55000000000000004">
      <c r="AI9429" s="276" t="s">
        <v>68805</v>
      </c>
      <c r="AJ9429" s="277">
        <v>45000</v>
      </c>
      <c r="AL9429" s="246" t="s">
        <v>63263</v>
      </c>
      <c r="AM9429" s="247">
        <v>21063.37</v>
      </c>
      <c r="AO9429" s="226" t="s">
        <v>48089</v>
      </c>
      <c r="AP9429" s="227">
        <v>2837.5</v>
      </c>
      <c r="AR9429" s="207" t="s">
        <v>23517</v>
      </c>
      <c r="AS9429" s="208">
        <v>10735723.35</v>
      </c>
      <c r="AT9429" s="93"/>
      <c r="AU9429" s="93"/>
      <c r="AV9429" s="93"/>
    </row>
    <row r="9430" spans="35:48" x14ac:dyDescent="0.55000000000000004">
      <c r="AI9430" s="276" t="s">
        <v>61612</v>
      </c>
      <c r="AJ9430" s="277">
        <v>332.8</v>
      </c>
      <c r="AL9430" s="246" t="s">
        <v>62707</v>
      </c>
      <c r="AM9430" s="247">
        <v>34500</v>
      </c>
      <c r="AO9430" s="226" t="s">
        <v>48090</v>
      </c>
      <c r="AP9430" s="227">
        <v>210.18</v>
      </c>
      <c r="AR9430" s="207" t="s">
        <v>23518</v>
      </c>
      <c r="AS9430" s="208">
        <v>1375234.93</v>
      </c>
      <c r="AT9430" s="93"/>
      <c r="AU9430" s="93"/>
      <c r="AV9430" s="93"/>
    </row>
    <row r="9431" spans="35:48" x14ac:dyDescent="0.55000000000000004">
      <c r="AI9431" s="276" t="s">
        <v>28076</v>
      </c>
      <c r="AJ9431" s="277">
        <v>3515.2</v>
      </c>
      <c r="AL9431" s="246" t="s">
        <v>64624</v>
      </c>
      <c r="AM9431" s="247">
        <v>533.33000000000004</v>
      </c>
      <c r="AO9431" s="226" t="s">
        <v>48091</v>
      </c>
      <c r="AP9431" s="227">
        <v>512.12</v>
      </c>
      <c r="AR9431" s="207" t="s">
        <v>23519</v>
      </c>
      <c r="AS9431" s="208">
        <v>328817.08</v>
      </c>
      <c r="AT9431" s="93"/>
      <c r="AU9431" s="93"/>
      <c r="AV9431" s="93"/>
    </row>
    <row r="9432" spans="35:48" x14ac:dyDescent="0.55000000000000004">
      <c r="AI9432" s="276" t="s">
        <v>64942</v>
      </c>
      <c r="AJ9432" s="277">
        <v>4672.07</v>
      </c>
      <c r="AL9432" s="246" t="s">
        <v>40486</v>
      </c>
      <c r="AM9432" s="247">
        <v>4717.97</v>
      </c>
      <c r="AO9432" s="226" t="s">
        <v>36472</v>
      </c>
      <c r="AP9432" s="227">
        <v>7835</v>
      </c>
      <c r="AR9432" s="207" t="s">
        <v>23520</v>
      </c>
      <c r="AS9432" s="208">
        <v>1283078.6100000001</v>
      </c>
      <c r="AT9432" s="93"/>
      <c r="AU9432" s="93"/>
      <c r="AV9432" s="93"/>
    </row>
    <row r="9433" spans="35:48" x14ac:dyDescent="0.55000000000000004">
      <c r="AI9433" s="276" t="s">
        <v>28077</v>
      </c>
      <c r="AJ9433" s="277">
        <v>32910</v>
      </c>
      <c r="AL9433" s="246" t="s">
        <v>40487</v>
      </c>
      <c r="AM9433" s="247">
        <v>3638.09</v>
      </c>
      <c r="AO9433" s="226" t="s">
        <v>40458</v>
      </c>
      <c r="AP9433" s="227">
        <v>58210</v>
      </c>
      <c r="AR9433" s="207" t="s">
        <v>23521</v>
      </c>
      <c r="AS9433" s="208">
        <v>23157329.149999999</v>
      </c>
      <c r="AT9433" s="93"/>
      <c r="AU9433" s="93"/>
      <c r="AV9433" s="93"/>
    </row>
    <row r="9434" spans="35:48" x14ac:dyDescent="0.55000000000000004">
      <c r="AI9434" s="276" t="s">
        <v>28078</v>
      </c>
      <c r="AJ9434" s="277">
        <v>3169.44</v>
      </c>
      <c r="AL9434" s="246" t="s">
        <v>63264</v>
      </c>
      <c r="AM9434" s="247">
        <v>1824.52</v>
      </c>
      <c r="AO9434" s="226" t="s">
        <v>40459</v>
      </c>
      <c r="AP9434" s="227">
        <v>3755.99</v>
      </c>
      <c r="AR9434" s="207" t="s">
        <v>23522</v>
      </c>
      <c r="AS9434" s="208">
        <v>36125</v>
      </c>
      <c r="AT9434" s="93"/>
      <c r="AU9434" s="93"/>
      <c r="AV9434" s="93"/>
    </row>
    <row r="9435" spans="35:48" x14ac:dyDescent="0.55000000000000004">
      <c r="AI9435" s="276" t="s">
        <v>28079</v>
      </c>
      <c r="AJ9435" s="277">
        <v>7015.98</v>
      </c>
      <c r="AL9435" s="246" t="s">
        <v>62708</v>
      </c>
      <c r="AM9435" s="247">
        <v>2864.77</v>
      </c>
      <c r="AO9435" s="226" t="s">
        <v>40460</v>
      </c>
      <c r="AP9435" s="227">
        <v>12007.96</v>
      </c>
      <c r="AR9435" s="207" t="s">
        <v>23523</v>
      </c>
      <c r="AS9435" s="208">
        <v>327411.15000000002</v>
      </c>
      <c r="AT9435" s="93"/>
      <c r="AU9435" s="93"/>
      <c r="AV9435" s="93"/>
    </row>
    <row r="9436" spans="35:48" x14ac:dyDescent="0.55000000000000004">
      <c r="AI9436" s="276" t="s">
        <v>64943</v>
      </c>
      <c r="AJ9436" s="277">
        <v>17383.599999999999</v>
      </c>
      <c r="AL9436" s="246" t="s">
        <v>63265</v>
      </c>
      <c r="AM9436" s="247">
        <v>214.9</v>
      </c>
      <c r="AO9436" s="226" t="s">
        <v>40461</v>
      </c>
      <c r="AP9436" s="227">
        <v>5859.41</v>
      </c>
      <c r="AR9436" s="207" t="s">
        <v>23524</v>
      </c>
      <c r="AS9436" s="208">
        <v>29238.09</v>
      </c>
      <c r="AT9436" s="93"/>
      <c r="AU9436" s="93"/>
      <c r="AV9436" s="93"/>
    </row>
    <row r="9437" spans="35:48" x14ac:dyDescent="0.55000000000000004">
      <c r="AI9437" s="276" t="s">
        <v>57880</v>
      </c>
      <c r="AJ9437" s="277">
        <v>7792.33</v>
      </c>
      <c r="AL9437" s="246" t="s">
        <v>55265</v>
      </c>
      <c r="AM9437" s="247">
        <v>3887.5</v>
      </c>
      <c r="AO9437" s="226" t="s">
        <v>53055</v>
      </c>
      <c r="AP9437" s="227">
        <v>25479.21</v>
      </c>
      <c r="AR9437" s="207" t="s">
        <v>23525</v>
      </c>
      <c r="AS9437" s="208">
        <v>2000</v>
      </c>
      <c r="AT9437" s="93"/>
      <c r="AU9437" s="93"/>
      <c r="AV9437" s="93"/>
    </row>
    <row r="9438" spans="35:48" x14ac:dyDescent="0.55000000000000004">
      <c r="AI9438" s="276" t="s">
        <v>28080</v>
      </c>
      <c r="AJ9438" s="277">
        <v>4520.2700000000004</v>
      </c>
      <c r="AL9438" s="246" t="s">
        <v>35282</v>
      </c>
      <c r="AM9438" s="247">
        <v>92506.68</v>
      </c>
      <c r="AO9438" s="226" t="s">
        <v>53056</v>
      </c>
      <c r="AP9438" s="227">
        <v>43900</v>
      </c>
      <c r="AR9438" s="207" t="s">
        <v>23526</v>
      </c>
      <c r="AS9438" s="208">
        <v>20003.330000000002</v>
      </c>
      <c r="AT9438" s="93"/>
      <c r="AU9438" s="93"/>
      <c r="AV9438" s="93"/>
    </row>
    <row r="9439" spans="35:48" x14ac:dyDescent="0.55000000000000004">
      <c r="AI9439" s="276" t="s">
        <v>36727</v>
      </c>
      <c r="AJ9439" s="277">
        <v>13303.46</v>
      </c>
      <c r="AL9439" s="246" t="s">
        <v>55266</v>
      </c>
      <c r="AM9439" s="247">
        <v>15282.5</v>
      </c>
      <c r="AO9439" s="226" t="s">
        <v>53057</v>
      </c>
      <c r="AP9439" s="227">
        <v>5272.68</v>
      </c>
      <c r="AR9439" s="207" t="s">
        <v>23527</v>
      </c>
      <c r="AS9439" s="208">
        <v>4000</v>
      </c>
      <c r="AT9439" s="93"/>
      <c r="AU9439" s="93"/>
      <c r="AV9439" s="93"/>
    </row>
    <row r="9440" spans="35:48" x14ac:dyDescent="0.55000000000000004">
      <c r="AI9440" s="276" t="s">
        <v>68806</v>
      </c>
      <c r="AJ9440" s="277">
        <v>41862.93</v>
      </c>
      <c r="AL9440" s="246" t="s">
        <v>35283</v>
      </c>
      <c r="AM9440" s="247">
        <v>7963.84</v>
      </c>
      <c r="AO9440" s="226" t="s">
        <v>53058</v>
      </c>
      <c r="AP9440" s="227">
        <v>5956.96</v>
      </c>
      <c r="AR9440" s="207" t="s">
        <v>23528</v>
      </c>
      <c r="AS9440" s="208">
        <v>4546.17</v>
      </c>
      <c r="AT9440" s="93"/>
      <c r="AU9440" s="93"/>
      <c r="AV9440" s="93"/>
    </row>
    <row r="9441" spans="35:48" x14ac:dyDescent="0.55000000000000004">
      <c r="AI9441" s="276" t="s">
        <v>39508</v>
      </c>
      <c r="AJ9441" s="277">
        <v>51124.72</v>
      </c>
      <c r="AL9441" s="246" t="s">
        <v>36485</v>
      </c>
      <c r="AM9441" s="247">
        <v>25131.82</v>
      </c>
      <c r="AO9441" s="226" t="s">
        <v>45219</v>
      </c>
      <c r="AP9441" s="227">
        <v>42000</v>
      </c>
      <c r="AR9441" s="207" t="s">
        <v>23529</v>
      </c>
      <c r="AS9441" s="208">
        <v>740.77</v>
      </c>
      <c r="AT9441" s="93"/>
      <c r="AU9441" s="93"/>
      <c r="AV9441" s="93"/>
    </row>
    <row r="9442" spans="35:48" x14ac:dyDescent="0.55000000000000004">
      <c r="AI9442" s="276" t="s">
        <v>35715</v>
      </c>
      <c r="AJ9442" s="277">
        <v>276478.46000000002</v>
      </c>
      <c r="AL9442" s="246" t="s">
        <v>45259</v>
      </c>
      <c r="AM9442" s="247">
        <v>455.17</v>
      </c>
      <c r="AO9442" s="226" t="s">
        <v>45220</v>
      </c>
      <c r="AP9442" s="227">
        <v>3213</v>
      </c>
      <c r="AR9442" s="207" t="s">
        <v>23530</v>
      </c>
      <c r="AS9442" s="208">
        <v>51822.14</v>
      </c>
      <c r="AT9442" s="93"/>
      <c r="AU9442" s="93"/>
      <c r="AV9442" s="93"/>
    </row>
    <row r="9443" spans="35:48" x14ac:dyDescent="0.55000000000000004">
      <c r="AI9443" s="276" t="s">
        <v>36728</v>
      </c>
      <c r="AJ9443" s="277">
        <v>24999.99</v>
      </c>
      <c r="AL9443" s="246" t="s">
        <v>36486</v>
      </c>
      <c r="AM9443" s="247">
        <v>14050.71</v>
      </c>
      <c r="AO9443" s="226" t="s">
        <v>45221</v>
      </c>
      <c r="AP9443" s="227">
        <v>38000</v>
      </c>
      <c r="AR9443" s="207" t="s">
        <v>23531</v>
      </c>
      <c r="AS9443" s="208">
        <v>231935.86</v>
      </c>
      <c r="AT9443" s="93"/>
      <c r="AU9443" s="93"/>
      <c r="AV9443" s="93"/>
    </row>
    <row r="9444" spans="35:48" x14ac:dyDescent="0.55000000000000004">
      <c r="AI9444" s="276" t="s">
        <v>39509</v>
      </c>
      <c r="AJ9444" s="277">
        <v>700</v>
      </c>
      <c r="AL9444" s="246" t="s">
        <v>55267</v>
      </c>
      <c r="AM9444" s="247">
        <v>2030</v>
      </c>
      <c r="AO9444" s="226" t="s">
        <v>45222</v>
      </c>
      <c r="AP9444" s="227">
        <v>2907</v>
      </c>
      <c r="AR9444" s="207" t="s">
        <v>23532</v>
      </c>
      <c r="AS9444" s="208">
        <v>2838.77</v>
      </c>
      <c r="AT9444" s="93"/>
      <c r="AU9444" s="93"/>
      <c r="AV9444" s="93"/>
    </row>
    <row r="9445" spans="35:48" x14ac:dyDescent="0.55000000000000004">
      <c r="AI9445" s="276" t="s">
        <v>42951</v>
      </c>
      <c r="AJ9445" s="277">
        <v>7650</v>
      </c>
      <c r="AL9445" s="246" t="s">
        <v>50189</v>
      </c>
      <c r="AM9445" s="247">
        <v>100</v>
      </c>
      <c r="AO9445" s="226" t="s">
        <v>23753</v>
      </c>
      <c r="AP9445" s="227">
        <v>1083</v>
      </c>
      <c r="AR9445" s="207" t="s">
        <v>23533</v>
      </c>
      <c r="AS9445" s="208">
        <v>4049.96</v>
      </c>
      <c r="AT9445" s="93"/>
      <c r="AU9445" s="93"/>
      <c r="AV9445" s="93"/>
    </row>
    <row r="9446" spans="35:48" x14ac:dyDescent="0.55000000000000004">
      <c r="AI9446" s="276" t="s">
        <v>42952</v>
      </c>
      <c r="AJ9446" s="277">
        <v>585.23</v>
      </c>
      <c r="AL9446" s="246" t="s">
        <v>61498</v>
      </c>
      <c r="AM9446" s="247">
        <v>176</v>
      </c>
      <c r="AO9446" s="226" t="s">
        <v>23756</v>
      </c>
      <c r="AP9446" s="227">
        <v>55587.57</v>
      </c>
      <c r="AR9446" s="207" t="s">
        <v>23534</v>
      </c>
      <c r="AS9446" s="208">
        <v>9843.6</v>
      </c>
      <c r="AT9446" s="93"/>
      <c r="AU9446" s="93"/>
      <c r="AV9446" s="93"/>
    </row>
    <row r="9447" spans="35:48" x14ac:dyDescent="0.55000000000000004">
      <c r="AI9447" s="276" t="s">
        <v>42953</v>
      </c>
      <c r="AJ9447" s="277">
        <v>1754.91</v>
      </c>
      <c r="AL9447" s="246" t="s">
        <v>62129</v>
      </c>
      <c r="AM9447" s="247">
        <v>1952.04</v>
      </c>
      <c r="AO9447" s="226" t="s">
        <v>40462</v>
      </c>
      <c r="AP9447" s="227">
        <v>3762.47</v>
      </c>
      <c r="AR9447" s="207" t="s">
        <v>23535</v>
      </c>
      <c r="AS9447" s="208">
        <v>12046</v>
      </c>
      <c r="AT9447" s="93"/>
      <c r="AU9447" s="93"/>
      <c r="AV9447" s="93"/>
    </row>
    <row r="9448" spans="35:48" x14ac:dyDescent="0.55000000000000004">
      <c r="AI9448" s="276" t="s">
        <v>53824</v>
      </c>
      <c r="AJ9448" s="277">
        <v>276.8</v>
      </c>
      <c r="AL9448" s="246" t="s">
        <v>63266</v>
      </c>
      <c r="AM9448" s="247">
        <v>151.26</v>
      </c>
      <c r="AO9448" s="226" t="s">
        <v>40463</v>
      </c>
      <c r="AP9448" s="227">
        <v>12829.32</v>
      </c>
      <c r="AR9448" s="207" t="s">
        <v>23536</v>
      </c>
      <c r="AS9448" s="208">
        <v>1508</v>
      </c>
      <c r="AT9448" s="93"/>
      <c r="AU9448" s="93"/>
      <c r="AV9448" s="93"/>
    </row>
    <row r="9449" spans="35:48" x14ac:dyDescent="0.55000000000000004">
      <c r="AI9449" s="276" t="s">
        <v>42954</v>
      </c>
      <c r="AJ9449" s="277">
        <v>156.41999999999999</v>
      </c>
      <c r="AL9449" s="246" t="s">
        <v>64625</v>
      </c>
      <c r="AM9449" s="247">
        <v>4108.41</v>
      </c>
      <c r="AO9449" s="226" t="s">
        <v>40464</v>
      </c>
      <c r="AP9449" s="227">
        <v>6477.34</v>
      </c>
      <c r="AR9449" s="207" t="s">
        <v>23537</v>
      </c>
      <c r="AS9449" s="208">
        <v>15004.27</v>
      </c>
      <c r="AT9449" s="93"/>
      <c r="AU9449" s="93"/>
      <c r="AV9449" s="93"/>
    </row>
    <row r="9450" spans="35:48" x14ac:dyDescent="0.55000000000000004">
      <c r="AI9450" s="276" t="s">
        <v>55431</v>
      </c>
      <c r="AJ9450" s="277">
        <v>2600</v>
      </c>
      <c r="AL9450" s="246" t="s">
        <v>53080</v>
      </c>
      <c r="AM9450" s="247">
        <v>-1208.75</v>
      </c>
      <c r="AO9450" s="226" t="s">
        <v>40465</v>
      </c>
      <c r="AP9450" s="227">
        <v>21600</v>
      </c>
      <c r="AR9450" s="207" t="s">
        <v>23538</v>
      </c>
      <c r="AS9450" s="208">
        <v>48304.86</v>
      </c>
      <c r="AT9450" s="93"/>
      <c r="AU9450" s="93"/>
      <c r="AV9450" s="93"/>
    </row>
    <row r="9451" spans="35:48" x14ac:dyDescent="0.55000000000000004">
      <c r="AI9451" s="276" t="s">
        <v>55432</v>
      </c>
      <c r="AJ9451" s="277">
        <v>198.89</v>
      </c>
      <c r="AL9451" s="246" t="s">
        <v>55268</v>
      </c>
      <c r="AM9451" s="247">
        <v>976.62</v>
      </c>
      <c r="AO9451" s="226" t="s">
        <v>40466</v>
      </c>
      <c r="AP9451" s="227">
        <v>135804.24</v>
      </c>
      <c r="AR9451" s="207" t="s">
        <v>23539</v>
      </c>
      <c r="AS9451" s="208">
        <v>3389.45</v>
      </c>
      <c r="AT9451" s="93"/>
      <c r="AU9451" s="93"/>
      <c r="AV9451" s="93"/>
    </row>
    <row r="9452" spans="35:48" x14ac:dyDescent="0.55000000000000004">
      <c r="AI9452" s="276" t="s">
        <v>55433</v>
      </c>
      <c r="AJ9452" s="277">
        <v>596.44000000000005</v>
      </c>
      <c r="AL9452" s="246" t="s">
        <v>55269</v>
      </c>
      <c r="AM9452" s="247">
        <v>72.53</v>
      </c>
      <c r="AO9452" s="226" t="s">
        <v>40467</v>
      </c>
      <c r="AP9452" s="227">
        <v>9327.24</v>
      </c>
      <c r="AR9452" s="207" t="s">
        <v>13883</v>
      </c>
      <c r="AS9452" s="208">
        <v>4200</v>
      </c>
      <c r="AT9452" s="93"/>
      <c r="AU9452" s="93"/>
      <c r="AV9452" s="93"/>
    </row>
    <row r="9453" spans="35:48" x14ac:dyDescent="0.55000000000000004">
      <c r="AI9453" s="276" t="s">
        <v>68807</v>
      </c>
      <c r="AJ9453" s="277">
        <v>2500</v>
      </c>
      <c r="AL9453" s="246" t="s">
        <v>53081</v>
      </c>
      <c r="AM9453" s="247">
        <v>99.91</v>
      </c>
      <c r="AO9453" s="226" t="s">
        <v>40468</v>
      </c>
      <c r="AP9453" s="227">
        <v>31258.89</v>
      </c>
      <c r="AR9453" s="207" t="s">
        <v>23540</v>
      </c>
      <c r="AS9453" s="208">
        <v>28107</v>
      </c>
      <c r="AT9453" s="93"/>
      <c r="AU9453" s="93"/>
      <c r="AV9453" s="93"/>
    </row>
    <row r="9454" spans="35:48" x14ac:dyDescent="0.55000000000000004">
      <c r="AI9454" s="276" t="s">
        <v>68808</v>
      </c>
      <c r="AJ9454" s="277">
        <v>2700</v>
      </c>
      <c r="AL9454" s="246" t="s">
        <v>36487</v>
      </c>
      <c r="AM9454" s="247">
        <v>4089.99</v>
      </c>
      <c r="AO9454" s="226" t="s">
        <v>40469</v>
      </c>
      <c r="AP9454" s="227">
        <v>13941.13</v>
      </c>
      <c r="AR9454" s="207" t="s">
        <v>23541</v>
      </c>
      <c r="AS9454" s="208">
        <v>39469.279999999999</v>
      </c>
      <c r="AT9454" s="93"/>
      <c r="AU9454" s="93"/>
      <c r="AV9454" s="93"/>
    </row>
    <row r="9455" spans="35:48" x14ac:dyDescent="0.55000000000000004">
      <c r="AI9455" s="276" t="s">
        <v>64945</v>
      </c>
      <c r="AJ9455" s="277">
        <v>253.92</v>
      </c>
      <c r="AL9455" s="246" t="s">
        <v>60608</v>
      </c>
      <c r="AM9455" s="247">
        <v>-2.36</v>
      </c>
      <c r="AO9455" s="226" t="s">
        <v>48092</v>
      </c>
      <c r="AP9455" s="227">
        <v>7618.68</v>
      </c>
      <c r="AR9455" s="207" t="s">
        <v>23542</v>
      </c>
      <c r="AS9455" s="208">
        <v>2639</v>
      </c>
      <c r="AT9455" s="93"/>
      <c r="AU9455" s="93"/>
      <c r="AV9455" s="93"/>
    </row>
    <row r="9456" spans="35:48" x14ac:dyDescent="0.55000000000000004">
      <c r="AI9456" s="276" t="s">
        <v>68809</v>
      </c>
      <c r="AJ9456" s="277">
        <v>3212.68</v>
      </c>
      <c r="AL9456" s="246" t="s">
        <v>56349</v>
      </c>
      <c r="AM9456" s="247">
        <v>2700</v>
      </c>
      <c r="AO9456" s="226" t="s">
        <v>48093</v>
      </c>
      <c r="AP9456" s="227">
        <v>427.58</v>
      </c>
      <c r="AR9456" s="207" t="s">
        <v>23543</v>
      </c>
      <c r="AS9456" s="208">
        <v>31000</v>
      </c>
      <c r="AT9456" s="93"/>
      <c r="AU9456" s="93"/>
      <c r="AV9456" s="93"/>
    </row>
    <row r="9457" spans="35:48" x14ac:dyDescent="0.55000000000000004">
      <c r="AI9457" s="276" t="s">
        <v>36730</v>
      </c>
      <c r="AJ9457" s="277">
        <v>21647.360000000001</v>
      </c>
      <c r="AL9457" s="246" t="s">
        <v>35285</v>
      </c>
      <c r="AM9457" s="247">
        <v>7101.98</v>
      </c>
      <c r="AO9457" s="226" t="s">
        <v>48094</v>
      </c>
      <c r="AP9457" s="227">
        <v>1437.88</v>
      </c>
      <c r="AR9457" s="207" t="s">
        <v>23544</v>
      </c>
      <c r="AS9457" s="208">
        <v>13609.92</v>
      </c>
      <c r="AT9457" s="93"/>
      <c r="AU9457" s="93"/>
      <c r="AV9457" s="93"/>
    </row>
    <row r="9458" spans="35:48" x14ac:dyDescent="0.55000000000000004">
      <c r="AI9458" s="276" t="s">
        <v>68810</v>
      </c>
      <c r="AJ9458" s="277">
        <v>6078.72</v>
      </c>
      <c r="AL9458" s="246" t="s">
        <v>24053</v>
      </c>
      <c r="AM9458" s="247">
        <v>1250</v>
      </c>
      <c r="AO9458" s="226" t="s">
        <v>50171</v>
      </c>
      <c r="AP9458" s="227">
        <v>647.86</v>
      </c>
      <c r="AR9458" s="207" t="s">
        <v>23545</v>
      </c>
      <c r="AS9458" s="208">
        <v>3412.66</v>
      </c>
      <c r="AT9458" s="93"/>
      <c r="AU9458" s="93"/>
      <c r="AV9458" s="93"/>
    </row>
    <row r="9459" spans="35:48" x14ac:dyDescent="0.55000000000000004">
      <c r="AI9459" s="276" t="s">
        <v>36733</v>
      </c>
      <c r="AJ9459" s="277">
        <v>145451.92000000001</v>
      </c>
      <c r="AL9459" s="246" t="s">
        <v>40492</v>
      </c>
      <c r="AM9459" s="247">
        <v>280</v>
      </c>
      <c r="AO9459" s="226" t="s">
        <v>45223</v>
      </c>
      <c r="AP9459" s="227">
        <v>15000</v>
      </c>
      <c r="AR9459" s="207" t="s">
        <v>23546</v>
      </c>
      <c r="AS9459" s="208">
        <v>20000</v>
      </c>
      <c r="AT9459" s="93"/>
      <c r="AU9459" s="93"/>
      <c r="AV9459" s="93"/>
    </row>
    <row r="9460" spans="35:48" x14ac:dyDescent="0.55000000000000004">
      <c r="AI9460" s="276" t="s">
        <v>68811</v>
      </c>
      <c r="AJ9460" s="277">
        <v>34589.519999999997</v>
      </c>
      <c r="AL9460" s="246" t="s">
        <v>33860</v>
      </c>
      <c r="AM9460" s="247">
        <v>216</v>
      </c>
      <c r="AO9460" s="226" t="s">
        <v>45224</v>
      </c>
      <c r="AP9460" s="227">
        <v>1147.47</v>
      </c>
      <c r="AR9460" s="207" t="s">
        <v>23547</v>
      </c>
      <c r="AS9460" s="208">
        <v>6580</v>
      </c>
      <c r="AT9460" s="93"/>
      <c r="AU9460" s="93"/>
      <c r="AV9460" s="93"/>
    </row>
    <row r="9461" spans="35:48" x14ac:dyDescent="0.55000000000000004">
      <c r="AI9461" s="276" t="s">
        <v>68812</v>
      </c>
      <c r="AJ9461" s="277">
        <v>63206.33</v>
      </c>
      <c r="AL9461" s="246" t="s">
        <v>24055</v>
      </c>
      <c r="AM9461" s="247">
        <v>667.84</v>
      </c>
      <c r="AO9461" s="226" t="s">
        <v>45225</v>
      </c>
      <c r="AP9461" s="227">
        <v>141391.54</v>
      </c>
      <c r="AR9461" s="207" t="s">
        <v>23548</v>
      </c>
      <c r="AS9461" s="208">
        <v>77542.95</v>
      </c>
      <c r="AT9461" s="93"/>
      <c r="AU9461" s="93"/>
      <c r="AV9461" s="93"/>
    </row>
    <row r="9462" spans="35:48" x14ac:dyDescent="0.55000000000000004">
      <c r="AI9462" s="276" t="s">
        <v>68813</v>
      </c>
      <c r="AJ9462" s="277">
        <v>64999.92</v>
      </c>
      <c r="AL9462" s="246" t="s">
        <v>35288</v>
      </c>
      <c r="AM9462" s="247">
        <v>1739.99</v>
      </c>
      <c r="AO9462" s="226" t="s">
        <v>45226</v>
      </c>
      <c r="AP9462" s="227">
        <v>11000.46</v>
      </c>
      <c r="AR9462" s="207" t="s">
        <v>23549</v>
      </c>
      <c r="AS9462" s="208">
        <v>2000</v>
      </c>
      <c r="AT9462" s="93"/>
      <c r="AU9462" s="93"/>
      <c r="AV9462" s="93"/>
    </row>
    <row r="9463" spans="35:48" x14ac:dyDescent="0.55000000000000004">
      <c r="AI9463" s="276" t="s">
        <v>58690</v>
      </c>
      <c r="AJ9463" s="277">
        <v>2307.5100000000002</v>
      </c>
      <c r="AL9463" s="246" t="s">
        <v>35289</v>
      </c>
      <c r="AM9463" s="247">
        <v>7774.32</v>
      </c>
      <c r="AO9463" s="226" t="s">
        <v>35279</v>
      </c>
      <c r="AP9463" s="227">
        <v>18210.79</v>
      </c>
      <c r="AR9463" s="207" t="s">
        <v>23550</v>
      </c>
      <c r="AS9463" s="208">
        <v>31000</v>
      </c>
      <c r="AT9463" s="93"/>
      <c r="AU9463" s="93"/>
      <c r="AV9463" s="93"/>
    </row>
    <row r="9464" spans="35:48" x14ac:dyDescent="0.55000000000000004">
      <c r="AI9464" s="276" t="s">
        <v>60749</v>
      </c>
      <c r="AJ9464" s="277">
        <v>1693.75</v>
      </c>
      <c r="AL9464" s="246" t="s">
        <v>57628</v>
      </c>
      <c r="AM9464" s="247">
        <v>-46.48</v>
      </c>
      <c r="AO9464" s="226" t="s">
        <v>23775</v>
      </c>
      <c r="AP9464" s="227">
        <v>9958.7900000000009</v>
      </c>
      <c r="AR9464" s="207" t="s">
        <v>23551</v>
      </c>
      <c r="AS9464" s="208">
        <v>33613.25</v>
      </c>
      <c r="AT9464" s="93"/>
      <c r="AU9464" s="93"/>
      <c r="AV9464" s="93"/>
    </row>
    <row r="9465" spans="35:48" x14ac:dyDescent="0.55000000000000004">
      <c r="AI9465" s="276" t="s">
        <v>68814</v>
      </c>
      <c r="AJ9465" s="277">
        <v>1438.77</v>
      </c>
      <c r="AL9465" s="246" t="s">
        <v>53083</v>
      </c>
      <c r="AM9465" s="247">
        <v>40153.730000000003</v>
      </c>
      <c r="AO9465" s="226" t="s">
        <v>36473</v>
      </c>
      <c r="AP9465" s="227">
        <v>2969.3</v>
      </c>
      <c r="AR9465" s="207" t="s">
        <v>23552</v>
      </c>
      <c r="AS9465" s="208">
        <v>4000</v>
      </c>
      <c r="AT9465" s="93"/>
      <c r="AU9465" s="93"/>
      <c r="AV9465" s="93"/>
    </row>
    <row r="9466" spans="35:48" x14ac:dyDescent="0.55000000000000004">
      <c r="AI9466" s="276" t="s">
        <v>53826</v>
      </c>
      <c r="AJ9466" s="277">
        <v>759.82</v>
      </c>
      <c r="AL9466" s="246" t="s">
        <v>24056</v>
      </c>
      <c r="AM9466" s="247">
        <v>1085.9100000000001</v>
      </c>
      <c r="AO9466" s="226" t="s">
        <v>23776</v>
      </c>
      <c r="AP9466" s="227">
        <v>37727.86</v>
      </c>
      <c r="AR9466" s="207" t="s">
        <v>23553</v>
      </c>
      <c r="AS9466" s="208">
        <v>11348.28</v>
      </c>
      <c r="AT9466" s="93"/>
      <c r="AU9466" s="93"/>
      <c r="AV9466" s="93"/>
    </row>
    <row r="9467" spans="35:48" x14ac:dyDescent="0.55000000000000004">
      <c r="AI9467" s="276" t="s">
        <v>36735</v>
      </c>
      <c r="AJ9467" s="277">
        <v>46562.879999999997</v>
      </c>
      <c r="AL9467" s="246" t="s">
        <v>33862</v>
      </c>
      <c r="AM9467" s="247">
        <v>57729.31</v>
      </c>
      <c r="AO9467" s="226" t="s">
        <v>53059</v>
      </c>
      <c r="AP9467" s="227">
        <v>20250.45</v>
      </c>
      <c r="AR9467" s="207" t="s">
        <v>13884</v>
      </c>
      <c r="AS9467" s="208">
        <v>28347</v>
      </c>
      <c r="AT9467" s="93"/>
      <c r="AU9467" s="93"/>
      <c r="AV9467" s="93"/>
    </row>
    <row r="9468" spans="35:48" x14ac:dyDescent="0.55000000000000004">
      <c r="AI9468" s="276" t="s">
        <v>39510</v>
      </c>
      <c r="AJ9468" s="277">
        <v>5000</v>
      </c>
      <c r="AL9468" s="246" t="s">
        <v>33863</v>
      </c>
      <c r="AM9468" s="247">
        <v>6200.05</v>
      </c>
      <c r="AO9468" s="226" t="s">
        <v>53060</v>
      </c>
      <c r="AP9468" s="227">
        <v>1533.9</v>
      </c>
      <c r="AR9468" s="207" t="s">
        <v>23554</v>
      </c>
      <c r="AS9468" s="208">
        <v>28107</v>
      </c>
      <c r="AT9468" s="93"/>
      <c r="AU9468" s="93"/>
      <c r="AV9468" s="93"/>
    </row>
    <row r="9469" spans="35:48" x14ac:dyDescent="0.55000000000000004">
      <c r="AI9469" s="276" t="s">
        <v>39511</v>
      </c>
      <c r="AJ9469" s="277">
        <v>20163.73</v>
      </c>
      <c r="AL9469" s="246" t="s">
        <v>53084</v>
      </c>
      <c r="AM9469" s="247">
        <v>-2728.1</v>
      </c>
      <c r="AO9469" s="226" t="s">
        <v>53061</v>
      </c>
      <c r="AP9469" s="227">
        <v>10239.120000000001</v>
      </c>
      <c r="AR9469" s="207" t="s">
        <v>23555</v>
      </c>
      <c r="AS9469" s="208">
        <v>18583.810000000001</v>
      </c>
      <c r="AT9469" s="93"/>
      <c r="AU9469" s="93"/>
      <c r="AV9469" s="93"/>
    </row>
    <row r="9470" spans="35:48" x14ac:dyDescent="0.55000000000000004">
      <c r="AI9470" s="276" t="s">
        <v>60750</v>
      </c>
      <c r="AJ9470" s="277">
        <v>3768.58</v>
      </c>
      <c r="AL9470" s="246" t="s">
        <v>35290</v>
      </c>
      <c r="AM9470" s="247">
        <v>192810</v>
      </c>
      <c r="AO9470" s="226" t="s">
        <v>53062</v>
      </c>
      <c r="AP9470" s="227">
        <v>782.88</v>
      </c>
      <c r="AR9470" s="207" t="s">
        <v>23556</v>
      </c>
      <c r="AS9470" s="208">
        <v>109917.42</v>
      </c>
      <c r="AT9470" s="93"/>
      <c r="AU9470" s="93"/>
      <c r="AV9470" s="93"/>
    </row>
    <row r="9471" spans="35:48" x14ac:dyDescent="0.55000000000000004">
      <c r="AI9471" s="276" t="s">
        <v>47286</v>
      </c>
      <c r="AJ9471" s="277">
        <v>10450</v>
      </c>
      <c r="AL9471" s="246" t="s">
        <v>64626</v>
      </c>
      <c r="AM9471" s="247">
        <v>6480.79</v>
      </c>
      <c r="AO9471" s="226" t="s">
        <v>50172</v>
      </c>
      <c r="AP9471" s="227">
        <v>65795.039999999994</v>
      </c>
      <c r="AR9471" s="207" t="s">
        <v>23557</v>
      </c>
      <c r="AS9471" s="208">
        <v>245829.42</v>
      </c>
      <c r="AT9471" s="93"/>
      <c r="AU9471" s="93"/>
      <c r="AV9471" s="93"/>
    </row>
    <row r="9472" spans="35:48" x14ac:dyDescent="0.55000000000000004">
      <c r="AI9472" s="276" t="s">
        <v>53828</v>
      </c>
      <c r="AJ9472" s="277">
        <v>46674.66</v>
      </c>
      <c r="AL9472" s="246" t="s">
        <v>64627</v>
      </c>
      <c r="AM9472" s="247">
        <v>6240</v>
      </c>
      <c r="AO9472" s="226" t="s">
        <v>50173</v>
      </c>
      <c r="AP9472" s="227">
        <v>76049.77</v>
      </c>
      <c r="AR9472" s="207" t="s">
        <v>23558</v>
      </c>
      <c r="AS9472" s="208">
        <v>2240</v>
      </c>
      <c r="AT9472" s="93"/>
      <c r="AU9472" s="93"/>
      <c r="AV9472" s="93"/>
    </row>
    <row r="9473" spans="35:48" x14ac:dyDescent="0.55000000000000004">
      <c r="AI9473" s="276" t="s">
        <v>36736</v>
      </c>
      <c r="AJ9473" s="277">
        <v>35286.22</v>
      </c>
      <c r="AL9473" s="246" t="s">
        <v>64628</v>
      </c>
      <c r="AM9473" s="247">
        <v>4702.8999999999996</v>
      </c>
      <c r="AO9473" s="226" t="s">
        <v>53063</v>
      </c>
      <c r="AP9473" s="227">
        <v>493320.55</v>
      </c>
      <c r="AR9473" s="207" t="s">
        <v>23559</v>
      </c>
      <c r="AS9473" s="208">
        <v>5792.5</v>
      </c>
      <c r="AT9473" s="93"/>
      <c r="AU9473" s="93"/>
      <c r="AV9473" s="93"/>
    </row>
    <row r="9474" spans="35:48" x14ac:dyDescent="0.55000000000000004">
      <c r="AI9474" s="276" t="s">
        <v>36737</v>
      </c>
      <c r="AJ9474" s="277">
        <v>67470.06</v>
      </c>
      <c r="AL9474" s="246" t="s">
        <v>53086</v>
      </c>
      <c r="AM9474" s="247">
        <v>1331.05</v>
      </c>
      <c r="AO9474" s="226" t="s">
        <v>50174</v>
      </c>
      <c r="AP9474" s="227">
        <v>47890.81</v>
      </c>
      <c r="AR9474" s="207" t="s">
        <v>23560</v>
      </c>
      <c r="AS9474" s="208">
        <v>652.25</v>
      </c>
      <c r="AT9474" s="93"/>
      <c r="AU9474" s="93"/>
      <c r="AV9474" s="93"/>
    </row>
    <row r="9475" spans="35:48" x14ac:dyDescent="0.55000000000000004">
      <c r="AI9475" s="276" t="s">
        <v>36738</v>
      </c>
      <c r="AJ9475" s="277">
        <v>33236.800000000003</v>
      </c>
      <c r="AL9475" s="246" t="s">
        <v>64629</v>
      </c>
      <c r="AM9475" s="247">
        <v>2739.99</v>
      </c>
      <c r="AO9475" s="226" t="s">
        <v>53064</v>
      </c>
      <c r="AP9475" s="227">
        <v>4676.99</v>
      </c>
      <c r="AR9475" s="207" t="s">
        <v>23561</v>
      </c>
      <c r="AS9475" s="208">
        <v>1686.6</v>
      </c>
      <c r="AT9475" s="93"/>
      <c r="AU9475" s="93"/>
      <c r="AV9475" s="93"/>
    </row>
    <row r="9476" spans="35:48" x14ac:dyDescent="0.55000000000000004">
      <c r="AI9476" s="276" t="s">
        <v>58691</v>
      </c>
      <c r="AJ9476" s="277">
        <v>12038.76</v>
      </c>
      <c r="AL9476" s="246" t="s">
        <v>53087</v>
      </c>
      <c r="AM9476" s="247">
        <v>400.97</v>
      </c>
      <c r="AO9476" s="226" t="s">
        <v>36474</v>
      </c>
      <c r="AP9476" s="227">
        <v>204071.02</v>
      </c>
      <c r="AR9476" s="207" t="s">
        <v>23562</v>
      </c>
      <c r="AS9476" s="208">
        <v>5480</v>
      </c>
      <c r="AT9476" s="93"/>
      <c r="AU9476" s="93"/>
      <c r="AV9476" s="93"/>
    </row>
    <row r="9477" spans="35:48" x14ac:dyDescent="0.55000000000000004">
      <c r="AI9477" s="276" t="s">
        <v>53829</v>
      </c>
      <c r="AJ9477" s="277">
        <v>1428.37</v>
      </c>
      <c r="AL9477" s="246" t="s">
        <v>53088</v>
      </c>
      <c r="AM9477" s="247">
        <v>13648.48</v>
      </c>
      <c r="AO9477" s="226" t="s">
        <v>53065</v>
      </c>
      <c r="AP9477" s="227">
        <v>5762</v>
      </c>
      <c r="AR9477" s="207" t="s">
        <v>23563</v>
      </c>
      <c r="AS9477" s="208">
        <v>2851.68</v>
      </c>
      <c r="AT9477" s="93"/>
      <c r="AU9477" s="93"/>
      <c r="AV9477" s="93"/>
    </row>
    <row r="9478" spans="35:48" x14ac:dyDescent="0.55000000000000004">
      <c r="AI9478" s="276" t="s">
        <v>53830</v>
      </c>
      <c r="AJ9478" s="277">
        <v>31896.78</v>
      </c>
      <c r="AL9478" s="246" t="s">
        <v>53089</v>
      </c>
      <c r="AM9478" s="247">
        <v>3168.52</v>
      </c>
      <c r="AO9478" s="226" t="s">
        <v>50175</v>
      </c>
      <c r="AP9478" s="227">
        <v>3750</v>
      </c>
      <c r="AR9478" s="207" t="s">
        <v>23564</v>
      </c>
      <c r="AS9478" s="208">
        <v>514.4</v>
      </c>
      <c r="AT9478" s="93"/>
      <c r="AU9478" s="93"/>
      <c r="AV9478" s="93"/>
    </row>
    <row r="9479" spans="35:48" x14ac:dyDescent="0.55000000000000004">
      <c r="AI9479" s="276" t="s">
        <v>50433</v>
      </c>
      <c r="AJ9479" s="277">
        <v>30067.18</v>
      </c>
      <c r="AL9479" s="246" t="s">
        <v>53090</v>
      </c>
      <c r="AM9479" s="247">
        <v>55.14</v>
      </c>
      <c r="AO9479" s="226" t="s">
        <v>50176</v>
      </c>
      <c r="AP9479" s="227">
        <v>43992</v>
      </c>
      <c r="AR9479" s="207" t="s">
        <v>23565</v>
      </c>
      <c r="AS9479" s="208">
        <v>2175</v>
      </c>
      <c r="AT9479" s="93"/>
      <c r="AU9479" s="93"/>
      <c r="AV9479" s="93"/>
    </row>
    <row r="9480" spans="35:48" x14ac:dyDescent="0.55000000000000004">
      <c r="AI9480" s="276" t="s">
        <v>48278</v>
      </c>
      <c r="AJ9480" s="277">
        <v>8649.33</v>
      </c>
      <c r="AL9480" s="246" t="s">
        <v>60609</v>
      </c>
      <c r="AM9480" s="247">
        <v>-7.28</v>
      </c>
      <c r="AO9480" s="226" t="s">
        <v>50177</v>
      </c>
      <c r="AP9480" s="227">
        <v>1823</v>
      </c>
      <c r="AR9480" s="207" t="s">
        <v>23566</v>
      </c>
      <c r="AS9480" s="208">
        <v>33516</v>
      </c>
      <c r="AT9480" s="93"/>
      <c r="AU9480" s="93"/>
      <c r="AV9480" s="93"/>
    </row>
    <row r="9481" spans="35:48" x14ac:dyDescent="0.55000000000000004">
      <c r="AI9481" s="276" t="s">
        <v>36739</v>
      </c>
      <c r="AJ9481" s="277">
        <v>39953.440000000002</v>
      </c>
      <c r="AL9481" s="246" t="s">
        <v>55270</v>
      </c>
      <c r="AM9481" s="247">
        <v>128</v>
      </c>
      <c r="AO9481" s="226" t="s">
        <v>50178</v>
      </c>
      <c r="AP9481" s="227">
        <v>3000</v>
      </c>
      <c r="AR9481" s="207" t="s">
        <v>23567</v>
      </c>
      <c r="AS9481" s="208">
        <v>11042.27</v>
      </c>
      <c r="AT9481" s="93"/>
      <c r="AU9481" s="93"/>
      <c r="AV9481" s="93"/>
    </row>
    <row r="9482" spans="35:48" x14ac:dyDescent="0.55000000000000004">
      <c r="AI9482" s="276" t="s">
        <v>58338</v>
      </c>
      <c r="AJ9482" s="277">
        <v>32318.15</v>
      </c>
      <c r="AL9482" s="246" t="s">
        <v>55271</v>
      </c>
      <c r="AM9482" s="247">
        <v>2000</v>
      </c>
      <c r="AO9482" s="226" t="s">
        <v>45227</v>
      </c>
      <c r="AP9482" s="227">
        <v>49900</v>
      </c>
      <c r="AR9482" s="207" t="s">
        <v>23568</v>
      </c>
      <c r="AS9482" s="208">
        <v>9615</v>
      </c>
      <c r="AT9482" s="93"/>
      <c r="AU9482" s="93"/>
      <c r="AV9482" s="93"/>
    </row>
    <row r="9483" spans="35:48" x14ac:dyDescent="0.55000000000000004">
      <c r="AI9483" s="276" t="s">
        <v>36740</v>
      </c>
      <c r="AJ9483" s="277">
        <v>433995.06</v>
      </c>
      <c r="AL9483" s="246" t="s">
        <v>57629</v>
      </c>
      <c r="AM9483" s="247">
        <v>350.74</v>
      </c>
      <c r="AO9483" s="226" t="s">
        <v>45228</v>
      </c>
      <c r="AP9483" s="227">
        <v>1620</v>
      </c>
      <c r="AR9483" s="207" t="s">
        <v>23569</v>
      </c>
      <c r="AS9483" s="208">
        <v>13673.63</v>
      </c>
      <c r="AT9483" s="93"/>
      <c r="AU9483" s="93"/>
      <c r="AV9483" s="93"/>
    </row>
    <row r="9484" spans="35:48" x14ac:dyDescent="0.55000000000000004">
      <c r="AI9484" s="276" t="s">
        <v>47287</v>
      </c>
      <c r="AJ9484" s="277">
        <v>987.86</v>
      </c>
      <c r="AL9484" s="246" t="s">
        <v>49023</v>
      </c>
      <c r="AM9484" s="247">
        <v>200.71</v>
      </c>
      <c r="AO9484" s="226" t="s">
        <v>45229</v>
      </c>
      <c r="AP9484" s="227">
        <v>204393.75</v>
      </c>
      <c r="AR9484" s="207" t="s">
        <v>23570</v>
      </c>
      <c r="AS9484" s="208">
        <v>1369.68</v>
      </c>
      <c r="AT9484" s="93"/>
      <c r="AU9484" s="93"/>
      <c r="AV9484" s="93"/>
    </row>
    <row r="9485" spans="35:48" x14ac:dyDescent="0.55000000000000004">
      <c r="AI9485" s="276" t="s">
        <v>47288</v>
      </c>
      <c r="AJ9485" s="277">
        <v>75.569999999999993</v>
      </c>
      <c r="AL9485" s="246" t="s">
        <v>53095</v>
      </c>
      <c r="AM9485" s="247">
        <v>524.52</v>
      </c>
      <c r="AO9485" s="226" t="s">
        <v>45230</v>
      </c>
      <c r="AP9485" s="227">
        <v>15636.14</v>
      </c>
      <c r="AR9485" s="207" t="s">
        <v>23571</v>
      </c>
      <c r="AS9485" s="208">
        <v>3050</v>
      </c>
      <c r="AT9485" s="93"/>
      <c r="AU9485" s="93"/>
      <c r="AV9485" s="93"/>
    </row>
    <row r="9486" spans="35:48" x14ac:dyDescent="0.55000000000000004">
      <c r="AI9486" s="276" t="s">
        <v>48279</v>
      </c>
      <c r="AJ9486" s="277">
        <v>1820</v>
      </c>
      <c r="AL9486" s="246" t="s">
        <v>60610</v>
      </c>
      <c r="AM9486" s="247">
        <v>-86.35</v>
      </c>
      <c r="AO9486" s="226" t="s">
        <v>36477</v>
      </c>
      <c r="AP9486" s="227">
        <v>110026.23</v>
      </c>
      <c r="AR9486" s="207" t="s">
        <v>23572</v>
      </c>
      <c r="AS9486" s="208">
        <v>24118</v>
      </c>
      <c r="AT9486" s="93"/>
      <c r="AU9486" s="93"/>
      <c r="AV9486" s="93"/>
    </row>
    <row r="9487" spans="35:48" x14ac:dyDescent="0.55000000000000004">
      <c r="AI9487" s="276" t="s">
        <v>48280</v>
      </c>
      <c r="AJ9487" s="277">
        <v>139.22999999999999</v>
      </c>
      <c r="AL9487" s="246" t="s">
        <v>53096</v>
      </c>
      <c r="AM9487" s="247">
        <v>1000</v>
      </c>
      <c r="AO9487" s="226" t="s">
        <v>36478</v>
      </c>
      <c r="AP9487" s="227">
        <v>32306.22</v>
      </c>
      <c r="AR9487" s="207" t="s">
        <v>23573</v>
      </c>
      <c r="AS9487" s="208">
        <v>6245.55</v>
      </c>
      <c r="AT9487" s="93"/>
      <c r="AU9487" s="93"/>
      <c r="AV9487" s="93"/>
    </row>
    <row r="9488" spans="35:48" x14ac:dyDescent="0.55000000000000004">
      <c r="AI9488" s="276" t="s">
        <v>53834</v>
      </c>
      <c r="AJ9488" s="277">
        <v>56.01</v>
      </c>
      <c r="AL9488" s="246" t="s">
        <v>24062</v>
      </c>
      <c r="AM9488" s="247">
        <v>7007.03</v>
      </c>
      <c r="AO9488" s="226" t="s">
        <v>45231</v>
      </c>
      <c r="AP9488" s="227">
        <v>5805</v>
      </c>
      <c r="AR9488" s="207" t="s">
        <v>23574</v>
      </c>
      <c r="AS9488" s="208">
        <v>43301.15</v>
      </c>
      <c r="AT9488" s="93"/>
      <c r="AU9488" s="93"/>
      <c r="AV9488" s="93"/>
    </row>
    <row r="9489" spans="35:48" x14ac:dyDescent="0.55000000000000004">
      <c r="AI9489" s="276" t="s">
        <v>59856</v>
      </c>
      <c r="AJ9489" s="277">
        <v>93.81</v>
      </c>
      <c r="AL9489" s="246" t="s">
        <v>53097</v>
      </c>
      <c r="AM9489" s="247">
        <v>46486.11</v>
      </c>
      <c r="AO9489" s="226" t="s">
        <v>42717</v>
      </c>
      <c r="AP9489" s="227">
        <v>185685.75</v>
      </c>
      <c r="AR9489" s="207" t="s">
        <v>23575</v>
      </c>
      <c r="AS9489" s="208">
        <v>2750.3</v>
      </c>
      <c r="AT9489" s="93"/>
      <c r="AU9489" s="93"/>
      <c r="AV9489" s="93"/>
    </row>
    <row r="9490" spans="35:48" x14ac:dyDescent="0.55000000000000004">
      <c r="AI9490" s="276" t="s">
        <v>70804</v>
      </c>
      <c r="AJ9490" s="277">
        <v>13600</v>
      </c>
      <c r="AL9490" s="246" t="s">
        <v>36490</v>
      </c>
      <c r="AM9490" s="247">
        <v>-273</v>
      </c>
      <c r="AO9490" s="226" t="s">
        <v>42718</v>
      </c>
      <c r="AP9490" s="227">
        <v>13873.78</v>
      </c>
      <c r="AR9490" s="207" t="s">
        <v>23576</v>
      </c>
      <c r="AS9490" s="208">
        <v>4187.5</v>
      </c>
      <c r="AT9490" s="93"/>
      <c r="AU9490" s="93"/>
      <c r="AV9490" s="93"/>
    </row>
    <row r="9491" spans="35:48" x14ac:dyDescent="0.55000000000000004">
      <c r="AI9491" s="276" t="s">
        <v>70805</v>
      </c>
      <c r="AJ9491" s="277">
        <v>1040.3800000000001</v>
      </c>
      <c r="AL9491" s="246" t="s">
        <v>35291</v>
      </c>
      <c r="AM9491" s="247">
        <v>3313.53</v>
      </c>
      <c r="AO9491" s="226" t="s">
        <v>48095</v>
      </c>
      <c r="AP9491" s="227">
        <v>49922</v>
      </c>
      <c r="AR9491" s="207" t="s">
        <v>23577</v>
      </c>
      <c r="AS9491" s="208">
        <v>8815.5</v>
      </c>
      <c r="AT9491" s="93"/>
      <c r="AU9491" s="93"/>
      <c r="AV9491" s="93"/>
    </row>
    <row r="9492" spans="35:48" x14ac:dyDescent="0.55000000000000004">
      <c r="AI9492" s="276" t="s">
        <v>70806</v>
      </c>
      <c r="AJ9492" s="277">
        <v>2201.7600000000002</v>
      </c>
      <c r="AL9492" s="246" t="s">
        <v>55272</v>
      </c>
      <c r="AM9492" s="247">
        <v>157051.35</v>
      </c>
      <c r="AO9492" s="226" t="s">
        <v>49007</v>
      </c>
      <c r="AP9492" s="227">
        <v>1400</v>
      </c>
      <c r="AR9492" s="207" t="s">
        <v>23578</v>
      </c>
      <c r="AS9492" s="208">
        <v>674.36</v>
      </c>
      <c r="AT9492" s="93"/>
      <c r="AU9492" s="93"/>
      <c r="AV9492" s="93"/>
    </row>
    <row r="9493" spans="35:48" x14ac:dyDescent="0.55000000000000004">
      <c r="AI9493" s="276" t="s">
        <v>70204</v>
      </c>
      <c r="AJ9493" s="277">
        <v>450.6</v>
      </c>
      <c r="AL9493" s="246" t="s">
        <v>60611</v>
      </c>
      <c r="AM9493" s="247">
        <v>-587.80999999999995</v>
      </c>
      <c r="AO9493" s="226" t="s">
        <v>48096</v>
      </c>
      <c r="AP9493" s="227">
        <v>7245.71</v>
      </c>
      <c r="AR9493" s="207" t="s">
        <v>23579</v>
      </c>
      <c r="AS9493" s="208">
        <v>14364.78</v>
      </c>
      <c r="AT9493" s="93"/>
      <c r="AU9493" s="93"/>
      <c r="AV9493" s="93"/>
    </row>
    <row r="9494" spans="35:48" x14ac:dyDescent="0.55000000000000004">
      <c r="AI9494" s="276" t="s">
        <v>70807</v>
      </c>
      <c r="AJ9494" s="277">
        <v>550.36</v>
      </c>
      <c r="AL9494" s="246" t="s">
        <v>60612</v>
      </c>
      <c r="AM9494" s="247">
        <v>156728</v>
      </c>
      <c r="AO9494" s="226" t="s">
        <v>48097</v>
      </c>
      <c r="AP9494" s="227">
        <v>554.29</v>
      </c>
      <c r="AR9494" s="207" t="s">
        <v>23580</v>
      </c>
      <c r="AS9494" s="208">
        <v>13607.44</v>
      </c>
      <c r="AT9494" s="93"/>
      <c r="AU9494" s="93"/>
      <c r="AV9494" s="93"/>
    </row>
    <row r="9495" spans="35:48" x14ac:dyDescent="0.55000000000000004">
      <c r="AI9495" s="276" t="s">
        <v>69897</v>
      </c>
      <c r="AJ9495" s="277">
        <v>1646.92</v>
      </c>
      <c r="AL9495" s="246" t="s">
        <v>58613</v>
      </c>
      <c r="AM9495" s="247">
        <v>9420.5400000000009</v>
      </c>
      <c r="AO9495" s="226" t="s">
        <v>45232</v>
      </c>
      <c r="AP9495" s="227">
        <v>90000</v>
      </c>
      <c r="AR9495" s="207" t="s">
        <v>23581</v>
      </c>
      <c r="AS9495" s="208">
        <v>2000</v>
      </c>
      <c r="AT9495" s="93"/>
      <c r="AU9495" s="93"/>
      <c r="AV9495" s="93"/>
    </row>
    <row r="9496" spans="35:48" x14ac:dyDescent="0.55000000000000004">
      <c r="AI9496" s="276" t="s">
        <v>68815</v>
      </c>
      <c r="AJ9496" s="277">
        <v>1234.78</v>
      </c>
      <c r="AL9496" s="246" t="s">
        <v>60613</v>
      </c>
      <c r="AM9496" s="247">
        <v>1708.01</v>
      </c>
      <c r="AO9496" s="226" t="s">
        <v>45233</v>
      </c>
      <c r="AP9496" s="227">
        <v>6344</v>
      </c>
      <c r="AR9496" s="207" t="s">
        <v>23582</v>
      </c>
      <c r="AS9496" s="208">
        <v>7650</v>
      </c>
      <c r="AT9496" s="93"/>
      <c r="AU9496" s="93"/>
      <c r="AV9496" s="93"/>
    </row>
    <row r="9497" spans="35:48" x14ac:dyDescent="0.55000000000000004">
      <c r="AI9497" s="276" t="s">
        <v>63387</v>
      </c>
      <c r="AJ9497" s="277">
        <v>1614.25</v>
      </c>
      <c r="AL9497" s="246" t="s">
        <v>59422</v>
      </c>
      <c r="AM9497" s="247">
        <v>1157.32</v>
      </c>
      <c r="AO9497" s="226" t="s">
        <v>45234</v>
      </c>
      <c r="AP9497" s="227">
        <v>38500</v>
      </c>
      <c r="AR9497" s="207" t="s">
        <v>23583</v>
      </c>
      <c r="AS9497" s="208">
        <v>999.84</v>
      </c>
      <c r="AT9497" s="93"/>
      <c r="AU9497" s="93"/>
      <c r="AV9497" s="93"/>
    </row>
    <row r="9498" spans="35:48" x14ac:dyDescent="0.55000000000000004">
      <c r="AI9498" s="276" t="s">
        <v>63388</v>
      </c>
      <c r="AJ9498" s="277">
        <v>123.49</v>
      </c>
      <c r="AL9498" s="246" t="s">
        <v>59423</v>
      </c>
      <c r="AM9498" s="247">
        <v>1105.94</v>
      </c>
      <c r="AO9498" s="226" t="s">
        <v>13889</v>
      </c>
      <c r="AP9498" s="227">
        <v>261</v>
      </c>
      <c r="AR9498" s="207" t="s">
        <v>23584</v>
      </c>
      <c r="AS9498" s="208">
        <v>77</v>
      </c>
      <c r="AT9498" s="93"/>
      <c r="AU9498" s="93"/>
      <c r="AV9498" s="93"/>
    </row>
    <row r="9499" spans="35:48" x14ac:dyDescent="0.55000000000000004">
      <c r="AI9499" s="276" t="s">
        <v>63389</v>
      </c>
      <c r="AJ9499" s="277">
        <v>403.88</v>
      </c>
      <c r="AL9499" s="246" t="s">
        <v>64630</v>
      </c>
      <c r="AM9499" s="247">
        <v>9040</v>
      </c>
      <c r="AO9499" s="226" t="s">
        <v>42719</v>
      </c>
      <c r="AP9499" s="227">
        <v>786.45</v>
      </c>
      <c r="AR9499" s="207" t="s">
        <v>23585</v>
      </c>
      <c r="AS9499" s="208">
        <v>217</v>
      </c>
      <c r="AT9499" s="93"/>
      <c r="AU9499" s="93"/>
      <c r="AV9499" s="93"/>
    </row>
    <row r="9500" spans="35:48" x14ac:dyDescent="0.55000000000000004">
      <c r="AI9500" s="276" t="s">
        <v>70808</v>
      </c>
      <c r="AJ9500" s="277">
        <v>150.21</v>
      </c>
      <c r="AL9500" s="246" t="s">
        <v>61499</v>
      </c>
      <c r="AM9500" s="247">
        <v>34680</v>
      </c>
      <c r="AO9500" s="226" t="s">
        <v>40470</v>
      </c>
      <c r="AP9500" s="227">
        <v>78825.69</v>
      </c>
      <c r="AR9500" s="207" t="s">
        <v>23586</v>
      </c>
      <c r="AS9500" s="208">
        <v>98.75</v>
      </c>
      <c r="AT9500" s="93"/>
      <c r="AU9500" s="93"/>
      <c r="AV9500" s="93"/>
    </row>
    <row r="9501" spans="35:48" x14ac:dyDescent="0.55000000000000004">
      <c r="AI9501" s="276" t="s">
        <v>66729</v>
      </c>
      <c r="AJ9501" s="277">
        <v>3364.67</v>
      </c>
      <c r="AL9501" s="246" t="s">
        <v>61500</v>
      </c>
      <c r="AM9501" s="247">
        <v>3308.09</v>
      </c>
      <c r="AO9501" s="226" t="s">
        <v>53066</v>
      </c>
      <c r="AP9501" s="227">
        <v>484.8</v>
      </c>
      <c r="AR9501" s="207" t="s">
        <v>23587</v>
      </c>
      <c r="AS9501" s="208">
        <v>342.65</v>
      </c>
      <c r="AT9501" s="93"/>
      <c r="AU9501" s="93"/>
      <c r="AV9501" s="93"/>
    </row>
    <row r="9502" spans="35:48" x14ac:dyDescent="0.55000000000000004">
      <c r="AI9502" s="276" t="s">
        <v>68816</v>
      </c>
      <c r="AJ9502" s="277">
        <v>16854.32</v>
      </c>
      <c r="AL9502" s="246" t="s">
        <v>61501</v>
      </c>
      <c r="AM9502" s="247">
        <v>10005.799999999999</v>
      </c>
      <c r="AO9502" s="226" t="s">
        <v>47082</v>
      </c>
      <c r="AP9502" s="227">
        <v>47776.25</v>
      </c>
      <c r="AR9502" s="207" t="s">
        <v>23588</v>
      </c>
      <c r="AS9502" s="208">
        <v>14880</v>
      </c>
      <c r="AT9502" s="93"/>
      <c r="AU9502" s="93"/>
      <c r="AV9502" s="93"/>
    </row>
    <row r="9503" spans="35:48" x14ac:dyDescent="0.55000000000000004">
      <c r="AI9503" s="276" t="s">
        <v>57881</v>
      </c>
      <c r="AJ9503" s="277">
        <v>1900</v>
      </c>
      <c r="AL9503" s="246" t="s">
        <v>61502</v>
      </c>
      <c r="AM9503" s="247">
        <v>4679.68</v>
      </c>
      <c r="AO9503" s="226" t="s">
        <v>53067</v>
      </c>
      <c r="AP9503" s="227">
        <v>5248.78</v>
      </c>
      <c r="AR9503" s="207" t="s">
        <v>23589</v>
      </c>
      <c r="AS9503" s="208">
        <v>1138.32</v>
      </c>
      <c r="AT9503" s="93"/>
      <c r="AU9503" s="93"/>
      <c r="AV9503" s="93"/>
    </row>
    <row r="9504" spans="35:48" x14ac:dyDescent="0.55000000000000004">
      <c r="AI9504" s="276" t="s">
        <v>70205</v>
      </c>
      <c r="AJ9504" s="277">
        <v>1190</v>
      </c>
      <c r="AL9504" s="246" t="s">
        <v>61503</v>
      </c>
      <c r="AM9504" s="247">
        <v>88.36</v>
      </c>
      <c r="AO9504" s="226" t="s">
        <v>48098</v>
      </c>
      <c r="AP9504" s="227">
        <v>2617.87</v>
      </c>
      <c r="AR9504" s="207" t="s">
        <v>23590</v>
      </c>
      <c r="AS9504" s="208">
        <v>3225.98</v>
      </c>
      <c r="AT9504" s="93"/>
      <c r="AU9504" s="93"/>
      <c r="AV9504" s="93"/>
    </row>
    <row r="9505" spans="35:48" x14ac:dyDescent="0.55000000000000004">
      <c r="AI9505" s="276" t="s">
        <v>70206</v>
      </c>
      <c r="AJ9505" s="277">
        <v>609.70000000000005</v>
      </c>
      <c r="AL9505" s="246" t="s">
        <v>57630</v>
      </c>
      <c r="AM9505" s="247">
        <v>8984.48</v>
      </c>
      <c r="AO9505" s="226" t="s">
        <v>53068</v>
      </c>
      <c r="AP9505" s="227">
        <v>47887.17</v>
      </c>
      <c r="AR9505" s="207" t="s">
        <v>23591</v>
      </c>
      <c r="AS9505" s="208">
        <v>2240</v>
      </c>
      <c r="AT9505" s="93"/>
      <c r="AU9505" s="93"/>
      <c r="AV9505" s="93"/>
    </row>
    <row r="9506" spans="35:48" x14ac:dyDescent="0.55000000000000004">
      <c r="AI9506" s="276" t="s">
        <v>70104</v>
      </c>
      <c r="AJ9506" s="277">
        <v>49330</v>
      </c>
      <c r="AL9506" s="246" t="s">
        <v>63575</v>
      </c>
      <c r="AM9506" s="247">
        <v>5000</v>
      </c>
      <c r="AO9506" s="226" t="s">
        <v>47083</v>
      </c>
      <c r="AP9506" s="227">
        <v>11555.17</v>
      </c>
      <c r="AR9506" s="207" t="s">
        <v>23592</v>
      </c>
      <c r="AS9506" s="208">
        <v>6792.34</v>
      </c>
      <c r="AT9506" s="93"/>
      <c r="AU9506" s="93"/>
      <c r="AV9506" s="93"/>
    </row>
    <row r="9507" spans="35:48" x14ac:dyDescent="0.55000000000000004">
      <c r="AI9507" s="276" t="s">
        <v>68817</v>
      </c>
      <c r="AJ9507" s="277">
        <v>14821.98</v>
      </c>
      <c r="AL9507" s="246" t="s">
        <v>61504</v>
      </c>
      <c r="AM9507" s="247">
        <v>322.55</v>
      </c>
      <c r="AO9507" s="226" t="s">
        <v>39311</v>
      </c>
      <c r="AP9507" s="227">
        <v>4475</v>
      </c>
      <c r="AR9507" s="207" t="s">
        <v>23593</v>
      </c>
      <c r="AS9507" s="208">
        <v>8815.5</v>
      </c>
      <c r="AT9507" s="93"/>
      <c r="AU9507" s="93"/>
      <c r="AV9507" s="93"/>
    </row>
    <row r="9508" spans="35:48" x14ac:dyDescent="0.55000000000000004">
      <c r="AI9508" s="276" t="s">
        <v>68818</v>
      </c>
      <c r="AJ9508" s="277">
        <v>3684.56</v>
      </c>
      <c r="AL9508" s="246" t="s">
        <v>57631</v>
      </c>
      <c r="AM9508" s="247">
        <v>4966.25</v>
      </c>
      <c r="AO9508" s="226" t="s">
        <v>49008</v>
      </c>
      <c r="AP9508" s="227">
        <v>1232</v>
      </c>
      <c r="AR9508" s="207" t="s">
        <v>23594</v>
      </c>
      <c r="AS9508" s="208">
        <v>14880</v>
      </c>
      <c r="AT9508" s="93"/>
      <c r="AU9508" s="93"/>
      <c r="AV9508" s="93"/>
    </row>
    <row r="9509" spans="35:48" x14ac:dyDescent="0.55000000000000004">
      <c r="AI9509" s="276" t="s">
        <v>68819</v>
      </c>
      <c r="AJ9509" s="277">
        <v>4994.97</v>
      </c>
      <c r="AL9509" s="246" t="s">
        <v>64631</v>
      </c>
      <c r="AM9509" s="247">
        <v>15240</v>
      </c>
      <c r="AO9509" s="226" t="s">
        <v>49009</v>
      </c>
      <c r="AP9509" s="227">
        <v>6973.95</v>
      </c>
      <c r="AR9509" s="207" t="s">
        <v>23595</v>
      </c>
      <c r="AS9509" s="208">
        <v>2541.9299999999998</v>
      </c>
      <c r="AT9509" s="93"/>
      <c r="AU9509" s="93"/>
      <c r="AV9509" s="93"/>
    </row>
    <row r="9510" spans="35:48" x14ac:dyDescent="0.55000000000000004">
      <c r="AI9510" s="276" t="s">
        <v>68820</v>
      </c>
      <c r="AJ9510" s="277">
        <v>16858.34</v>
      </c>
      <c r="AL9510" s="246" t="s">
        <v>64632</v>
      </c>
      <c r="AM9510" s="247">
        <v>1440</v>
      </c>
      <c r="AO9510" s="226" t="s">
        <v>45235</v>
      </c>
      <c r="AP9510" s="227">
        <v>10500</v>
      </c>
      <c r="AR9510" s="207" t="s">
        <v>23596</v>
      </c>
      <c r="AS9510" s="208">
        <v>5129.58</v>
      </c>
      <c r="AT9510" s="93"/>
      <c r="AU9510" s="93"/>
      <c r="AV9510" s="93"/>
    </row>
    <row r="9511" spans="35:48" x14ac:dyDescent="0.55000000000000004">
      <c r="AI9511" s="276" t="s">
        <v>68821</v>
      </c>
      <c r="AJ9511" s="277">
        <v>9180.75</v>
      </c>
      <c r="AL9511" s="246" t="s">
        <v>63746</v>
      </c>
      <c r="AM9511" s="247">
        <v>4042.44</v>
      </c>
      <c r="AO9511" s="226" t="s">
        <v>42720</v>
      </c>
      <c r="AP9511" s="227">
        <v>51675</v>
      </c>
      <c r="AR9511" s="207" t="s">
        <v>23597</v>
      </c>
      <c r="AS9511" s="208">
        <v>34382.71</v>
      </c>
      <c r="AT9511" s="93"/>
      <c r="AU9511" s="93"/>
      <c r="AV9511" s="93"/>
    </row>
    <row r="9512" spans="35:48" x14ac:dyDescent="0.55000000000000004">
      <c r="AI9512" s="276" t="s">
        <v>70809</v>
      </c>
      <c r="AJ9512" s="277">
        <v>2697.45</v>
      </c>
      <c r="AL9512" s="246" t="s">
        <v>64633</v>
      </c>
      <c r="AM9512" s="247">
        <v>1296</v>
      </c>
      <c r="AO9512" s="226" t="s">
        <v>42721</v>
      </c>
      <c r="AP9512" s="227">
        <v>3631</v>
      </c>
      <c r="AR9512" s="207" t="s">
        <v>23598</v>
      </c>
      <c r="AS9512" s="208">
        <v>61472.6</v>
      </c>
      <c r="AT9512" s="93"/>
      <c r="AU9512" s="93"/>
      <c r="AV9512" s="93"/>
    </row>
    <row r="9513" spans="35:48" x14ac:dyDescent="0.55000000000000004">
      <c r="AI9513" s="276" t="s">
        <v>68822</v>
      </c>
      <c r="AJ9513" s="277">
        <v>9.68</v>
      </c>
      <c r="AL9513" s="246" t="s">
        <v>64634</v>
      </c>
      <c r="AM9513" s="247">
        <v>2900</v>
      </c>
      <c r="AO9513" s="226" t="s">
        <v>53069</v>
      </c>
      <c r="AP9513" s="227">
        <v>10000</v>
      </c>
      <c r="AR9513" s="207" t="s">
        <v>23599</v>
      </c>
      <c r="AS9513" s="208">
        <v>33924.17</v>
      </c>
      <c r="AT9513" s="93"/>
      <c r="AU9513" s="93"/>
      <c r="AV9513" s="93"/>
    </row>
    <row r="9514" spans="35:48" x14ac:dyDescent="0.55000000000000004">
      <c r="AI9514" s="276" t="s">
        <v>68823</v>
      </c>
      <c r="AJ9514" s="277">
        <v>5000</v>
      </c>
      <c r="AL9514" s="246" t="s">
        <v>63747</v>
      </c>
      <c r="AM9514" s="247">
        <v>1906.27</v>
      </c>
      <c r="AO9514" s="226" t="s">
        <v>53070</v>
      </c>
      <c r="AP9514" s="227">
        <v>13497.3</v>
      </c>
      <c r="AR9514" s="207" t="s">
        <v>23600</v>
      </c>
      <c r="AS9514" s="208">
        <v>2750.3</v>
      </c>
      <c r="AT9514" s="93"/>
      <c r="AU9514" s="93"/>
      <c r="AV9514" s="93"/>
    </row>
    <row r="9515" spans="35:48" x14ac:dyDescent="0.55000000000000004">
      <c r="AI9515" s="276" t="s">
        <v>68824</v>
      </c>
      <c r="AJ9515" s="277">
        <v>382.5</v>
      </c>
      <c r="AL9515" s="246" t="s">
        <v>62709</v>
      </c>
      <c r="AM9515" s="247">
        <v>1239.8</v>
      </c>
      <c r="AO9515" s="226" t="s">
        <v>48099</v>
      </c>
      <c r="AP9515" s="227">
        <v>3590</v>
      </c>
      <c r="AR9515" s="207" t="s">
        <v>23601</v>
      </c>
      <c r="AS9515" s="208">
        <v>2175</v>
      </c>
      <c r="AT9515" s="93"/>
      <c r="AU9515" s="93"/>
      <c r="AV9515" s="93"/>
    </row>
    <row r="9516" spans="35:48" x14ac:dyDescent="0.55000000000000004">
      <c r="AI9516" s="276" t="s">
        <v>70810</v>
      </c>
      <c r="AJ9516" s="277">
        <v>146.83000000000001</v>
      </c>
      <c r="AL9516" s="246" t="s">
        <v>63267</v>
      </c>
      <c r="AM9516" s="247">
        <v>3750.56</v>
      </c>
      <c r="AO9516" s="226" t="s">
        <v>47084</v>
      </c>
      <c r="AP9516" s="227">
        <v>15510.3</v>
      </c>
      <c r="AR9516" s="207" t="s">
        <v>23602</v>
      </c>
      <c r="AS9516" s="208">
        <v>67249</v>
      </c>
      <c r="AT9516" s="93"/>
      <c r="AU9516" s="93"/>
      <c r="AV9516" s="93"/>
    </row>
    <row r="9517" spans="35:48" x14ac:dyDescent="0.55000000000000004">
      <c r="AI9517" s="276" t="s">
        <v>60751</v>
      </c>
      <c r="AJ9517" s="277">
        <v>3978.75</v>
      </c>
      <c r="AL9517" s="246" t="s">
        <v>64635</v>
      </c>
      <c r="AM9517" s="247">
        <v>3130.21</v>
      </c>
      <c r="AO9517" s="226" t="s">
        <v>53071</v>
      </c>
      <c r="AP9517" s="227">
        <v>4800</v>
      </c>
      <c r="AR9517" s="207" t="s">
        <v>23603</v>
      </c>
      <c r="AS9517" s="208">
        <v>7999</v>
      </c>
      <c r="AT9517" s="93"/>
      <c r="AU9517" s="93"/>
      <c r="AV9517" s="93"/>
    </row>
    <row r="9518" spans="35:48" x14ac:dyDescent="0.55000000000000004">
      <c r="AI9518" s="276" t="s">
        <v>60752</v>
      </c>
      <c r="AJ9518" s="277">
        <v>304.39</v>
      </c>
      <c r="AL9518" s="246" t="s">
        <v>64636</v>
      </c>
      <c r="AM9518" s="247">
        <v>246.16</v>
      </c>
      <c r="AO9518" s="226" t="s">
        <v>35280</v>
      </c>
      <c r="AP9518" s="227">
        <v>78796.820000000007</v>
      </c>
      <c r="AR9518" s="207" t="s">
        <v>23604</v>
      </c>
      <c r="AS9518" s="208">
        <v>112.94</v>
      </c>
      <c r="AT9518" s="93"/>
      <c r="AU9518" s="93"/>
      <c r="AV9518" s="93"/>
    </row>
    <row r="9519" spans="35:48" x14ac:dyDescent="0.55000000000000004">
      <c r="AI9519" s="276" t="s">
        <v>60753</v>
      </c>
      <c r="AJ9519" s="277">
        <v>995.48</v>
      </c>
      <c r="AL9519" s="246" t="s">
        <v>64637</v>
      </c>
      <c r="AM9519" s="247">
        <v>258.8</v>
      </c>
      <c r="AO9519" s="226" t="s">
        <v>42722</v>
      </c>
      <c r="AP9519" s="227">
        <v>23280</v>
      </c>
      <c r="AR9519" s="207" t="s">
        <v>23605</v>
      </c>
      <c r="AS9519" s="208">
        <v>1127.92</v>
      </c>
      <c r="AT9519" s="93"/>
      <c r="AU9519" s="93"/>
      <c r="AV9519" s="93"/>
    </row>
    <row r="9520" spans="35:48" x14ac:dyDescent="0.55000000000000004">
      <c r="AI9520" s="276" t="s">
        <v>60754</v>
      </c>
      <c r="AJ9520" s="277">
        <v>15113</v>
      </c>
      <c r="AL9520" s="246" t="s">
        <v>63268</v>
      </c>
      <c r="AM9520" s="247">
        <v>6362.05</v>
      </c>
      <c r="AO9520" s="226" t="s">
        <v>45236</v>
      </c>
      <c r="AP9520" s="227">
        <v>13000</v>
      </c>
      <c r="AR9520" s="207" t="s">
        <v>23606</v>
      </c>
      <c r="AS9520" s="208">
        <v>4329.78</v>
      </c>
      <c r="AT9520" s="93"/>
      <c r="AU9520" s="93"/>
      <c r="AV9520" s="93"/>
    </row>
    <row r="9521" spans="35:48" x14ac:dyDescent="0.55000000000000004">
      <c r="AI9521" s="276" t="s">
        <v>47290</v>
      </c>
      <c r="AJ9521" s="277">
        <v>19558</v>
      </c>
      <c r="AL9521" s="246" t="s">
        <v>59139</v>
      </c>
      <c r="AM9521" s="247">
        <v>8421</v>
      </c>
      <c r="AO9521" s="226" t="s">
        <v>45237</v>
      </c>
      <c r="AP9521" s="227">
        <v>3155</v>
      </c>
      <c r="AR9521" s="207" t="s">
        <v>23607</v>
      </c>
      <c r="AS9521" s="208">
        <v>14553.76</v>
      </c>
      <c r="AT9521" s="93"/>
      <c r="AU9521" s="93"/>
      <c r="AV9521" s="93"/>
    </row>
    <row r="9522" spans="35:48" x14ac:dyDescent="0.55000000000000004">
      <c r="AI9522" s="276" t="s">
        <v>42958</v>
      </c>
      <c r="AJ9522" s="277">
        <v>2624.55</v>
      </c>
      <c r="AL9522" s="246" t="s">
        <v>59140</v>
      </c>
      <c r="AM9522" s="247">
        <v>514.47</v>
      </c>
      <c r="AO9522" s="226" t="s">
        <v>23879</v>
      </c>
      <c r="AP9522" s="227">
        <v>1302</v>
      </c>
      <c r="AR9522" s="207" t="s">
        <v>23608</v>
      </c>
      <c r="AS9522" s="208">
        <v>2400</v>
      </c>
      <c r="AT9522" s="93"/>
      <c r="AU9522" s="93"/>
      <c r="AV9522" s="93"/>
    </row>
    <row r="9523" spans="35:48" x14ac:dyDescent="0.55000000000000004">
      <c r="AI9523" s="276" t="s">
        <v>47291</v>
      </c>
      <c r="AJ9523" s="277">
        <v>8637.7000000000007</v>
      </c>
      <c r="AL9523" s="246" t="s">
        <v>59141</v>
      </c>
      <c r="AM9523" s="247">
        <v>1250.76</v>
      </c>
      <c r="AO9523" s="226" t="s">
        <v>45238</v>
      </c>
      <c r="AP9523" s="227">
        <v>58500</v>
      </c>
      <c r="AR9523" s="207" t="s">
        <v>23609</v>
      </c>
      <c r="AS9523" s="208">
        <v>7154.01</v>
      </c>
      <c r="AT9523" s="93"/>
      <c r="AU9523" s="93"/>
      <c r="AV9523" s="93"/>
    </row>
    <row r="9524" spans="35:48" x14ac:dyDescent="0.55000000000000004">
      <c r="AI9524" s="276" t="s">
        <v>59857</v>
      </c>
      <c r="AJ9524" s="277">
        <v>5024.55</v>
      </c>
      <c r="AL9524" s="246" t="s">
        <v>62130</v>
      </c>
      <c r="AM9524" s="247">
        <v>30.14</v>
      </c>
      <c r="AO9524" s="226" t="s">
        <v>45239</v>
      </c>
      <c r="AP9524" s="227">
        <v>1246</v>
      </c>
      <c r="AR9524" s="207" t="s">
        <v>23610</v>
      </c>
      <c r="AS9524" s="208">
        <v>1443.75</v>
      </c>
      <c r="AT9524" s="93"/>
      <c r="AU9524" s="93"/>
      <c r="AV9524" s="93"/>
    </row>
    <row r="9525" spans="35:48" x14ac:dyDescent="0.55000000000000004">
      <c r="AI9525" s="276" t="s">
        <v>47292</v>
      </c>
      <c r="AJ9525" s="277">
        <v>338.42</v>
      </c>
      <c r="AL9525" s="246" t="s">
        <v>60614</v>
      </c>
      <c r="AM9525" s="247">
        <v>1823.67</v>
      </c>
      <c r="AO9525" s="226" t="s">
        <v>23885</v>
      </c>
      <c r="AP9525" s="227">
        <v>4185.12</v>
      </c>
      <c r="AR9525" s="207" t="s">
        <v>23611</v>
      </c>
      <c r="AS9525" s="208">
        <v>11003.28</v>
      </c>
      <c r="AT9525" s="93"/>
      <c r="AU9525" s="93"/>
      <c r="AV9525" s="93"/>
    </row>
    <row r="9526" spans="35:48" x14ac:dyDescent="0.55000000000000004">
      <c r="AI9526" s="276" t="s">
        <v>45640</v>
      </c>
      <c r="AJ9526" s="277">
        <v>1121.25</v>
      </c>
      <c r="AL9526" s="246" t="s">
        <v>60615</v>
      </c>
      <c r="AM9526" s="247">
        <v>4240.6400000000003</v>
      </c>
      <c r="AO9526" s="226" t="s">
        <v>47085</v>
      </c>
      <c r="AP9526" s="227">
        <v>5300</v>
      </c>
      <c r="AR9526" s="207" t="s">
        <v>23612</v>
      </c>
      <c r="AS9526" s="208">
        <v>11003.28</v>
      </c>
      <c r="AT9526" s="93"/>
      <c r="AU9526" s="93"/>
      <c r="AV9526" s="93"/>
    </row>
    <row r="9527" spans="35:48" x14ac:dyDescent="0.55000000000000004">
      <c r="AI9527" s="276" t="s">
        <v>45641</v>
      </c>
      <c r="AJ9527" s="277">
        <v>85.78</v>
      </c>
      <c r="AL9527" s="246" t="s">
        <v>59142</v>
      </c>
      <c r="AM9527" s="247">
        <v>124.7</v>
      </c>
      <c r="AO9527" s="226" t="s">
        <v>23886</v>
      </c>
      <c r="AP9527" s="227">
        <v>15679</v>
      </c>
      <c r="AR9527" s="207" t="s">
        <v>23613</v>
      </c>
      <c r="AS9527" s="208">
        <v>7999</v>
      </c>
      <c r="AT9527" s="93"/>
      <c r="AU9527" s="93"/>
      <c r="AV9527" s="93"/>
    </row>
    <row r="9528" spans="35:48" x14ac:dyDescent="0.55000000000000004">
      <c r="AI9528" s="276" t="s">
        <v>45642</v>
      </c>
      <c r="AJ9528" s="277">
        <v>257.20999999999998</v>
      </c>
      <c r="AL9528" s="246" t="s">
        <v>58614</v>
      </c>
      <c r="AM9528" s="247">
        <v>3075</v>
      </c>
      <c r="AO9528" s="226" t="s">
        <v>23887</v>
      </c>
      <c r="AP9528" s="227">
        <v>40.5</v>
      </c>
      <c r="AR9528" s="207" t="s">
        <v>23614</v>
      </c>
      <c r="AS9528" s="208">
        <v>7266.95</v>
      </c>
      <c r="AT9528" s="93"/>
      <c r="AU9528" s="93"/>
      <c r="AV9528" s="93"/>
    </row>
    <row r="9529" spans="35:48" x14ac:dyDescent="0.55000000000000004">
      <c r="AI9529" s="276" t="s">
        <v>34175</v>
      </c>
      <c r="AJ9529" s="277">
        <v>27190.86</v>
      </c>
      <c r="AL9529" s="246" t="s">
        <v>60616</v>
      </c>
      <c r="AM9529" s="247">
        <v>7625.04</v>
      </c>
      <c r="AO9529" s="226" t="s">
        <v>47086</v>
      </c>
      <c r="AP9529" s="227">
        <v>2200</v>
      </c>
      <c r="AR9529" s="207" t="s">
        <v>23615</v>
      </c>
      <c r="AS9529" s="208">
        <v>2571.67</v>
      </c>
      <c r="AT9529" s="93"/>
      <c r="AU9529" s="93"/>
      <c r="AV9529" s="93"/>
    </row>
    <row r="9530" spans="35:48" x14ac:dyDescent="0.55000000000000004">
      <c r="AI9530" s="276" t="s">
        <v>34176</v>
      </c>
      <c r="AJ9530" s="277">
        <v>22240.53</v>
      </c>
      <c r="AL9530" s="246" t="s">
        <v>60617</v>
      </c>
      <c r="AM9530" s="247">
        <v>555.41</v>
      </c>
      <c r="AO9530" s="226" t="s">
        <v>40471</v>
      </c>
      <c r="AP9530" s="227">
        <v>2524</v>
      </c>
      <c r="AR9530" s="207" t="s">
        <v>23616</v>
      </c>
      <c r="AS9530" s="208">
        <v>21283.54</v>
      </c>
      <c r="AT9530" s="93"/>
      <c r="AU9530" s="93"/>
      <c r="AV9530" s="93"/>
    </row>
    <row r="9531" spans="35:48" x14ac:dyDescent="0.55000000000000004">
      <c r="AI9531" s="276" t="s">
        <v>68825</v>
      </c>
      <c r="AJ9531" s="277">
        <v>1200</v>
      </c>
      <c r="AL9531" s="246" t="s">
        <v>60618</v>
      </c>
      <c r="AM9531" s="247">
        <v>1868.16</v>
      </c>
      <c r="AO9531" s="226" t="s">
        <v>47087</v>
      </c>
      <c r="AP9531" s="227">
        <v>510</v>
      </c>
      <c r="AR9531" s="207" t="s">
        <v>23617</v>
      </c>
      <c r="AS9531" s="208">
        <v>9840</v>
      </c>
      <c r="AT9531" s="93"/>
      <c r="AU9531" s="93"/>
      <c r="AV9531" s="93"/>
    </row>
    <row r="9532" spans="35:48" x14ac:dyDescent="0.55000000000000004">
      <c r="AI9532" s="276" t="s">
        <v>34179</v>
      </c>
      <c r="AJ9532" s="277">
        <v>1462.8</v>
      </c>
      <c r="AL9532" s="246" t="s">
        <v>35295</v>
      </c>
      <c r="AM9532" s="247">
        <v>3000</v>
      </c>
      <c r="AO9532" s="226" t="s">
        <v>23889</v>
      </c>
      <c r="AP9532" s="227">
        <v>634</v>
      </c>
      <c r="AR9532" s="207" t="s">
        <v>23618</v>
      </c>
      <c r="AS9532" s="208">
        <v>733.47</v>
      </c>
      <c r="AT9532" s="93"/>
      <c r="AU9532" s="93"/>
      <c r="AV9532" s="93"/>
    </row>
    <row r="9533" spans="35:48" x14ac:dyDescent="0.55000000000000004">
      <c r="AI9533" s="276" t="s">
        <v>56620</v>
      </c>
      <c r="AJ9533" s="277">
        <v>750</v>
      </c>
      <c r="AL9533" s="246" t="s">
        <v>56350</v>
      </c>
      <c r="AM9533" s="247">
        <v>3000</v>
      </c>
      <c r="AO9533" s="226" t="s">
        <v>47088</v>
      </c>
      <c r="AP9533" s="227">
        <v>8979</v>
      </c>
      <c r="AR9533" s="207" t="s">
        <v>23619</v>
      </c>
      <c r="AS9533" s="208">
        <v>225.6</v>
      </c>
      <c r="AT9533" s="93"/>
      <c r="AU9533" s="93"/>
      <c r="AV9533" s="93"/>
    </row>
    <row r="9534" spans="35:48" x14ac:dyDescent="0.55000000000000004">
      <c r="AI9534" s="276" t="s">
        <v>68826</v>
      </c>
      <c r="AJ9534" s="277">
        <v>11875</v>
      </c>
      <c r="AL9534" s="246" t="s">
        <v>35296</v>
      </c>
      <c r="AM9534" s="247">
        <v>450.62</v>
      </c>
      <c r="AO9534" s="226" t="s">
        <v>47089</v>
      </c>
      <c r="AP9534" s="227">
        <v>687</v>
      </c>
      <c r="AR9534" s="207" t="s">
        <v>23620</v>
      </c>
      <c r="AS9534" s="208">
        <v>13850.8</v>
      </c>
      <c r="AT9534" s="93"/>
      <c r="AU9534" s="93"/>
      <c r="AV9534" s="93"/>
    </row>
    <row r="9535" spans="35:48" x14ac:dyDescent="0.55000000000000004">
      <c r="AI9535" s="276" t="s">
        <v>34181</v>
      </c>
      <c r="AJ9535" s="277">
        <v>4865.3999999999996</v>
      </c>
      <c r="AL9535" s="246" t="s">
        <v>35297</v>
      </c>
      <c r="AM9535" s="247">
        <v>405.25</v>
      </c>
      <c r="AO9535" s="226" t="s">
        <v>50179</v>
      </c>
      <c r="AP9535" s="227">
        <v>2901.97</v>
      </c>
      <c r="AR9535" s="207" t="s">
        <v>23621</v>
      </c>
      <c r="AS9535" s="208">
        <v>3187</v>
      </c>
      <c r="AT9535" s="93"/>
      <c r="AU9535" s="93"/>
      <c r="AV9535" s="93"/>
    </row>
    <row r="9536" spans="35:48" x14ac:dyDescent="0.55000000000000004">
      <c r="AI9536" s="276" t="s">
        <v>35722</v>
      </c>
      <c r="AJ9536" s="277">
        <v>14846.68</v>
      </c>
      <c r="AL9536" s="246" t="s">
        <v>59143</v>
      </c>
      <c r="AM9536" s="247">
        <v>1000</v>
      </c>
      <c r="AO9536" s="226" t="s">
        <v>49010</v>
      </c>
      <c r="AP9536" s="227">
        <v>41170.22</v>
      </c>
      <c r="AR9536" s="207" t="s">
        <v>23622</v>
      </c>
      <c r="AS9536" s="208">
        <v>911.87</v>
      </c>
      <c r="AT9536" s="93"/>
      <c r="AU9536" s="93"/>
      <c r="AV9536" s="93"/>
    </row>
    <row r="9537" spans="35:48" x14ac:dyDescent="0.55000000000000004">
      <c r="AI9537" s="276" t="s">
        <v>34182</v>
      </c>
      <c r="AJ9537" s="277">
        <v>4972.67</v>
      </c>
      <c r="AL9537" s="246" t="s">
        <v>35298</v>
      </c>
      <c r="AM9537" s="247">
        <v>500</v>
      </c>
      <c r="AO9537" s="226" t="s">
        <v>33844</v>
      </c>
      <c r="AP9537" s="227">
        <v>119942.47</v>
      </c>
      <c r="AR9537" s="207" t="s">
        <v>23623</v>
      </c>
      <c r="AS9537" s="208">
        <v>9144.9500000000007</v>
      </c>
      <c r="AT9537" s="93"/>
      <c r="AU9537" s="93"/>
      <c r="AV9537" s="93"/>
    </row>
    <row r="9538" spans="35:48" x14ac:dyDescent="0.55000000000000004">
      <c r="AI9538" s="276" t="s">
        <v>35723</v>
      </c>
      <c r="AJ9538" s="277">
        <v>3336</v>
      </c>
      <c r="AL9538" s="246" t="s">
        <v>24109</v>
      </c>
      <c r="AM9538" s="247">
        <v>3000</v>
      </c>
      <c r="AO9538" s="226" t="s">
        <v>33845</v>
      </c>
      <c r="AP9538" s="227">
        <v>46010.17</v>
      </c>
      <c r="AR9538" s="207" t="s">
        <v>23624</v>
      </c>
      <c r="AS9538" s="208">
        <v>76688.210000000006</v>
      </c>
      <c r="AT9538" s="93"/>
      <c r="AU9538" s="93"/>
      <c r="AV9538" s="93"/>
    </row>
    <row r="9539" spans="35:48" x14ac:dyDescent="0.55000000000000004">
      <c r="AI9539" s="276" t="s">
        <v>28207</v>
      </c>
      <c r="AJ9539" s="277">
        <v>5081.57</v>
      </c>
      <c r="AL9539" s="246" t="s">
        <v>35299</v>
      </c>
      <c r="AM9539" s="247">
        <v>1509.49</v>
      </c>
      <c r="AO9539" s="226" t="s">
        <v>33846</v>
      </c>
      <c r="AP9539" s="227">
        <v>16804.97</v>
      </c>
      <c r="AR9539" s="207" t="s">
        <v>23625</v>
      </c>
      <c r="AS9539" s="208">
        <v>2193.2399999999998</v>
      </c>
      <c r="AT9539" s="93"/>
      <c r="AU9539" s="93"/>
      <c r="AV9539" s="93"/>
    </row>
    <row r="9540" spans="35:48" x14ac:dyDescent="0.55000000000000004">
      <c r="AI9540" s="276" t="s">
        <v>28208</v>
      </c>
      <c r="AJ9540" s="277">
        <v>634.15</v>
      </c>
      <c r="AL9540" s="246" t="s">
        <v>56351</v>
      </c>
      <c r="AM9540" s="247">
        <v>3000</v>
      </c>
      <c r="AO9540" s="226" t="s">
        <v>48100</v>
      </c>
      <c r="AP9540" s="227">
        <v>12553.28</v>
      </c>
      <c r="AR9540" s="207" t="s">
        <v>23626</v>
      </c>
      <c r="AS9540" s="208">
        <v>3055.78</v>
      </c>
      <c r="AT9540" s="93"/>
      <c r="AU9540" s="93"/>
      <c r="AV9540" s="93"/>
    </row>
    <row r="9541" spans="35:48" x14ac:dyDescent="0.55000000000000004">
      <c r="AI9541" s="276" t="s">
        <v>35724</v>
      </c>
      <c r="AJ9541" s="277">
        <v>7083.3</v>
      </c>
      <c r="AL9541" s="246" t="s">
        <v>56352</v>
      </c>
      <c r="AM9541" s="247">
        <v>229.5</v>
      </c>
      <c r="AO9541" s="226" t="s">
        <v>48101</v>
      </c>
      <c r="AP9541" s="227">
        <v>6180.74</v>
      </c>
      <c r="AR9541" s="207" t="s">
        <v>23627</v>
      </c>
      <c r="AS9541" s="208">
        <v>20040.59</v>
      </c>
      <c r="AT9541" s="93"/>
      <c r="AU9541" s="93"/>
      <c r="AV9541" s="93"/>
    </row>
    <row r="9542" spans="35:48" x14ac:dyDescent="0.55000000000000004">
      <c r="AI9542" s="276" t="s">
        <v>35725</v>
      </c>
      <c r="AJ9542" s="277">
        <v>3683.4</v>
      </c>
      <c r="AL9542" s="246" t="s">
        <v>63748</v>
      </c>
      <c r="AM9542" s="247">
        <v>1877</v>
      </c>
      <c r="AO9542" s="226" t="s">
        <v>23892</v>
      </c>
      <c r="AP9542" s="227">
        <v>145580.57999999999</v>
      </c>
      <c r="AR9542" s="207" t="s">
        <v>23628</v>
      </c>
      <c r="AS9542" s="208">
        <v>2692</v>
      </c>
      <c r="AT9542" s="93"/>
      <c r="AU9542" s="93"/>
      <c r="AV9542" s="93"/>
    </row>
    <row r="9543" spans="35:48" x14ac:dyDescent="0.55000000000000004">
      <c r="AI9543" s="276" t="s">
        <v>48282</v>
      </c>
      <c r="AJ9543" s="277">
        <v>-213.07</v>
      </c>
      <c r="AL9543" s="246" t="s">
        <v>63749</v>
      </c>
      <c r="AM9543" s="247">
        <v>141.5</v>
      </c>
      <c r="AO9543" s="226" t="s">
        <v>36479</v>
      </c>
      <c r="AP9543" s="227">
        <v>7327.35</v>
      </c>
      <c r="AR9543" s="207" t="s">
        <v>23629</v>
      </c>
      <c r="AS9543" s="208">
        <v>23420.400000000001</v>
      </c>
      <c r="AT9543" s="93"/>
      <c r="AU9543" s="93"/>
      <c r="AV9543" s="93"/>
    </row>
    <row r="9544" spans="35:48" x14ac:dyDescent="0.55000000000000004">
      <c r="AI9544" s="276" t="s">
        <v>68827</v>
      </c>
      <c r="AJ9544" s="277">
        <v>14006.3</v>
      </c>
      <c r="AL9544" s="246" t="s">
        <v>49024</v>
      </c>
      <c r="AM9544" s="247">
        <v>350</v>
      </c>
      <c r="AO9544" s="226" t="s">
        <v>23893</v>
      </c>
      <c r="AP9544" s="227">
        <v>43841</v>
      </c>
      <c r="AR9544" s="207" t="s">
        <v>23630</v>
      </c>
      <c r="AS9544" s="208">
        <v>3059.24</v>
      </c>
      <c r="AT9544" s="93"/>
      <c r="AU9544" s="93"/>
      <c r="AV9544" s="93"/>
    </row>
    <row r="9545" spans="35:48" x14ac:dyDescent="0.55000000000000004">
      <c r="AI9545" s="276" t="s">
        <v>56621</v>
      </c>
      <c r="AJ9545" s="277">
        <v>9198.83</v>
      </c>
      <c r="AL9545" s="246" t="s">
        <v>62131</v>
      </c>
      <c r="AM9545" s="247">
        <v>2620</v>
      </c>
      <c r="AO9545" s="226" t="s">
        <v>50180</v>
      </c>
      <c r="AP9545" s="227">
        <v>6851.87</v>
      </c>
      <c r="AR9545" s="207" t="s">
        <v>23631</v>
      </c>
      <c r="AS9545" s="208">
        <v>220.79</v>
      </c>
      <c r="AT9545" s="93"/>
      <c r="AU9545" s="93"/>
      <c r="AV9545" s="93"/>
    </row>
    <row r="9546" spans="35:48" x14ac:dyDescent="0.55000000000000004">
      <c r="AI9546" s="276" t="s">
        <v>53844</v>
      </c>
      <c r="AJ9546" s="277">
        <v>703.71</v>
      </c>
      <c r="AL9546" s="246" t="s">
        <v>42727</v>
      </c>
      <c r="AM9546" s="247">
        <v>4702.8100000000004</v>
      </c>
      <c r="AO9546" s="226" t="s">
        <v>23894</v>
      </c>
      <c r="AP9546" s="227">
        <v>28819.69</v>
      </c>
      <c r="AR9546" s="207" t="s">
        <v>23632</v>
      </c>
      <c r="AS9546" s="208">
        <v>38.72</v>
      </c>
      <c r="AT9546" s="93"/>
      <c r="AU9546" s="93"/>
      <c r="AV9546" s="93"/>
    </row>
    <row r="9547" spans="35:48" x14ac:dyDescent="0.55000000000000004">
      <c r="AI9547" s="276" t="s">
        <v>53845</v>
      </c>
      <c r="AJ9547" s="277">
        <v>2110.21</v>
      </c>
      <c r="AL9547" s="246" t="s">
        <v>40494</v>
      </c>
      <c r="AM9547" s="247">
        <v>14670.19</v>
      </c>
      <c r="AO9547" s="226" t="s">
        <v>50181</v>
      </c>
      <c r="AP9547" s="227">
        <v>18852.240000000002</v>
      </c>
      <c r="AR9547" s="207" t="s">
        <v>23633</v>
      </c>
      <c r="AS9547" s="208">
        <v>10.130000000000001</v>
      </c>
      <c r="AT9547" s="93"/>
      <c r="AU9547" s="93"/>
      <c r="AV9547" s="93"/>
    </row>
    <row r="9548" spans="35:48" x14ac:dyDescent="0.55000000000000004">
      <c r="AI9548" s="276" t="s">
        <v>53846</v>
      </c>
      <c r="AJ9548" s="277">
        <v>1113.4000000000001</v>
      </c>
      <c r="AL9548" s="246" t="s">
        <v>64638</v>
      </c>
      <c r="AM9548" s="247">
        <v>5000</v>
      </c>
      <c r="AO9548" s="226" t="s">
        <v>36480</v>
      </c>
      <c r="AP9548" s="227">
        <v>15000</v>
      </c>
      <c r="AR9548" s="207" t="s">
        <v>23634</v>
      </c>
      <c r="AS9548" s="208">
        <v>172.93</v>
      </c>
      <c r="AT9548" s="93"/>
      <c r="AU9548" s="93"/>
      <c r="AV9548" s="93"/>
    </row>
    <row r="9549" spans="35:48" x14ac:dyDescent="0.55000000000000004">
      <c r="AI9549" s="276" t="s">
        <v>68828</v>
      </c>
      <c r="AJ9549" s="277">
        <v>4351.96</v>
      </c>
      <c r="AL9549" s="246" t="s">
        <v>64639</v>
      </c>
      <c r="AM9549" s="247">
        <v>381.02</v>
      </c>
      <c r="AO9549" s="226" t="s">
        <v>45240</v>
      </c>
      <c r="AP9549" s="227">
        <v>2408</v>
      </c>
      <c r="AR9549" s="207" t="s">
        <v>23635</v>
      </c>
      <c r="AS9549" s="208">
        <v>19492.79</v>
      </c>
      <c r="AT9549" s="93"/>
      <c r="AU9549" s="93"/>
      <c r="AV9549" s="93"/>
    </row>
    <row r="9550" spans="35:48" x14ac:dyDescent="0.55000000000000004">
      <c r="AI9550" s="276" t="s">
        <v>68829</v>
      </c>
      <c r="AJ9550" s="277">
        <v>10854.47</v>
      </c>
      <c r="AL9550" s="246" t="s">
        <v>64640</v>
      </c>
      <c r="AM9550" s="247">
        <v>356.98</v>
      </c>
      <c r="AO9550" s="226" t="s">
        <v>50182</v>
      </c>
      <c r="AP9550" s="227">
        <v>10333</v>
      </c>
      <c r="AR9550" s="207" t="s">
        <v>23636</v>
      </c>
      <c r="AS9550" s="208">
        <v>12103.54</v>
      </c>
      <c r="AT9550" s="93"/>
      <c r="AU9550" s="93"/>
      <c r="AV9550" s="93"/>
    </row>
    <row r="9551" spans="35:48" x14ac:dyDescent="0.55000000000000004">
      <c r="AI9551" s="276" t="s">
        <v>56622</v>
      </c>
      <c r="AJ9551" s="277">
        <v>1376.35</v>
      </c>
      <c r="AL9551" s="246" t="s">
        <v>60619</v>
      </c>
      <c r="AM9551" s="247">
        <v>2254</v>
      </c>
      <c r="AO9551" s="226" t="s">
        <v>50183</v>
      </c>
      <c r="AP9551" s="227">
        <v>5971</v>
      </c>
      <c r="AR9551" s="207" t="s">
        <v>23637</v>
      </c>
      <c r="AS9551" s="208">
        <v>19437.46</v>
      </c>
      <c r="AT9551" s="93"/>
      <c r="AU9551" s="93"/>
      <c r="AV9551" s="93"/>
    </row>
    <row r="9552" spans="35:48" x14ac:dyDescent="0.55000000000000004">
      <c r="AI9552" s="276" t="s">
        <v>53848</v>
      </c>
      <c r="AJ9552" s="277">
        <v>105.29</v>
      </c>
      <c r="AL9552" s="246" t="s">
        <v>61505</v>
      </c>
      <c r="AM9552" s="247">
        <v>31577.68</v>
      </c>
      <c r="AO9552" s="226" t="s">
        <v>49011</v>
      </c>
      <c r="AP9552" s="227">
        <v>29523.3</v>
      </c>
      <c r="AR9552" s="207" t="s">
        <v>23638</v>
      </c>
      <c r="AS9552" s="208">
        <v>6638.99</v>
      </c>
      <c r="AT9552" s="93"/>
      <c r="AU9552" s="93"/>
      <c r="AV9552" s="93"/>
    </row>
    <row r="9553" spans="35:48" x14ac:dyDescent="0.55000000000000004">
      <c r="AI9553" s="276" t="s">
        <v>53849</v>
      </c>
      <c r="AJ9553" s="277">
        <v>315.74</v>
      </c>
      <c r="AL9553" s="246" t="s">
        <v>33866</v>
      </c>
      <c r="AM9553" s="247">
        <v>1684.92</v>
      </c>
      <c r="AO9553" s="226" t="s">
        <v>53072</v>
      </c>
      <c r="AP9553" s="227">
        <v>13475</v>
      </c>
      <c r="AR9553" s="207" t="s">
        <v>23639</v>
      </c>
      <c r="AS9553" s="208">
        <v>12151.51</v>
      </c>
      <c r="AT9553" s="93"/>
      <c r="AU9553" s="93"/>
      <c r="AV9553" s="93"/>
    </row>
    <row r="9554" spans="35:48" x14ac:dyDescent="0.55000000000000004">
      <c r="AI9554" s="276" t="s">
        <v>68830</v>
      </c>
      <c r="AJ9554" s="277">
        <v>-18</v>
      </c>
      <c r="AL9554" s="246" t="s">
        <v>61506</v>
      </c>
      <c r="AM9554" s="247">
        <v>10959.21</v>
      </c>
      <c r="AO9554" s="226" t="s">
        <v>49012</v>
      </c>
      <c r="AP9554" s="227">
        <v>8300</v>
      </c>
      <c r="AR9554" s="207" t="s">
        <v>23640</v>
      </c>
      <c r="AS9554" s="208">
        <v>720</v>
      </c>
      <c r="AT9554" s="93"/>
      <c r="AU9554" s="93"/>
      <c r="AV9554" s="93"/>
    </row>
    <row r="9555" spans="35:48" x14ac:dyDescent="0.55000000000000004">
      <c r="AI9555" s="276" t="s">
        <v>35726</v>
      </c>
      <c r="AJ9555" s="277">
        <v>3076.2</v>
      </c>
      <c r="AL9555" s="246" t="s">
        <v>61507</v>
      </c>
      <c r="AM9555" s="247">
        <v>1610</v>
      </c>
      <c r="AO9555" s="226" t="s">
        <v>49013</v>
      </c>
      <c r="AP9555" s="227">
        <v>3884.02</v>
      </c>
      <c r="AR9555" s="207" t="s">
        <v>23641</v>
      </c>
      <c r="AS9555" s="208">
        <v>1546.56</v>
      </c>
      <c r="AT9555" s="93"/>
      <c r="AU9555" s="93"/>
      <c r="AV9555" s="93"/>
    </row>
    <row r="9556" spans="35:48" x14ac:dyDescent="0.55000000000000004">
      <c r="AI9556" s="276" t="s">
        <v>56623</v>
      </c>
      <c r="AJ9556" s="277">
        <v>152895.54</v>
      </c>
      <c r="AL9556" s="246" t="s">
        <v>48106</v>
      </c>
      <c r="AM9556" s="247">
        <v>22044.5</v>
      </c>
      <c r="AO9556" s="226" t="s">
        <v>49014</v>
      </c>
      <c r="AP9556" s="227">
        <v>8051</v>
      </c>
      <c r="AR9556" s="207" t="s">
        <v>23642</v>
      </c>
      <c r="AS9556" s="208">
        <v>4520.99</v>
      </c>
      <c r="AT9556" s="93"/>
      <c r="AU9556" s="93"/>
      <c r="AV9556" s="93"/>
    </row>
    <row r="9557" spans="35:48" x14ac:dyDescent="0.55000000000000004">
      <c r="AI9557" s="276" t="s">
        <v>53853</v>
      </c>
      <c r="AJ9557" s="277">
        <v>13.82</v>
      </c>
      <c r="AL9557" s="246" t="s">
        <v>48107</v>
      </c>
      <c r="AM9557" s="247">
        <v>38357.360000000001</v>
      </c>
      <c r="AO9557" s="226" t="s">
        <v>49015</v>
      </c>
      <c r="AP9557" s="227">
        <v>4648.5200000000004</v>
      </c>
      <c r="AR9557" s="207" t="s">
        <v>23643</v>
      </c>
      <c r="AS9557" s="208">
        <v>9778.6299999999992</v>
      </c>
      <c r="AT9557" s="93"/>
      <c r="AU9557" s="93"/>
      <c r="AV9557" s="93"/>
    </row>
    <row r="9558" spans="35:48" x14ac:dyDescent="0.55000000000000004">
      <c r="AI9558" s="276" t="s">
        <v>35727</v>
      </c>
      <c r="AJ9558" s="277">
        <v>11302.19</v>
      </c>
      <c r="AL9558" s="246" t="s">
        <v>61508</v>
      </c>
      <c r="AM9558" s="247">
        <v>7480</v>
      </c>
      <c r="AO9558" s="226" t="s">
        <v>50184</v>
      </c>
      <c r="AP9558" s="227">
        <v>19897.22</v>
      </c>
      <c r="AR9558" s="207" t="s">
        <v>23644</v>
      </c>
      <c r="AS9558" s="208">
        <v>1645.68</v>
      </c>
      <c r="AT9558" s="93"/>
      <c r="AU9558" s="93"/>
      <c r="AV9558" s="93"/>
    </row>
    <row r="9559" spans="35:48" x14ac:dyDescent="0.55000000000000004">
      <c r="AI9559" s="276" t="s">
        <v>35728</v>
      </c>
      <c r="AJ9559" s="277">
        <v>39648.81</v>
      </c>
      <c r="AL9559" s="246" t="s">
        <v>48108</v>
      </c>
      <c r="AM9559" s="247">
        <v>5881.94</v>
      </c>
      <c r="AO9559" s="226" t="s">
        <v>48102</v>
      </c>
      <c r="AP9559" s="227">
        <v>645</v>
      </c>
      <c r="AR9559" s="207" t="s">
        <v>23645</v>
      </c>
      <c r="AS9559" s="208">
        <v>1195.97</v>
      </c>
      <c r="AT9559" s="93"/>
      <c r="AU9559" s="93"/>
      <c r="AV9559" s="93"/>
    </row>
    <row r="9560" spans="35:48" x14ac:dyDescent="0.55000000000000004">
      <c r="AI9560" s="276" t="s">
        <v>35729</v>
      </c>
      <c r="AJ9560" s="277">
        <v>20495.64</v>
      </c>
      <c r="AL9560" s="246" t="s">
        <v>48109</v>
      </c>
      <c r="AM9560" s="247">
        <v>1099.1199999999999</v>
      </c>
      <c r="AO9560" s="226" t="s">
        <v>53073</v>
      </c>
      <c r="AP9560" s="227">
        <v>3117.99</v>
      </c>
      <c r="AR9560" s="207" t="s">
        <v>23646</v>
      </c>
      <c r="AS9560" s="208">
        <v>42682.53</v>
      </c>
      <c r="AT9560" s="93"/>
      <c r="AU9560" s="93"/>
      <c r="AV9560" s="93"/>
    </row>
    <row r="9561" spans="35:48" x14ac:dyDescent="0.55000000000000004">
      <c r="AI9561" s="276" t="s">
        <v>35730</v>
      </c>
      <c r="AJ9561" s="277">
        <v>38763.089999999997</v>
      </c>
      <c r="AL9561" s="246" t="s">
        <v>55273</v>
      </c>
      <c r="AM9561" s="247">
        <v>5062.46</v>
      </c>
      <c r="AO9561" s="226" t="s">
        <v>50185</v>
      </c>
      <c r="AP9561" s="227">
        <v>5945</v>
      </c>
      <c r="AR9561" s="207" t="s">
        <v>23647</v>
      </c>
      <c r="AS9561" s="208">
        <v>32680.04</v>
      </c>
      <c r="AT9561" s="93"/>
      <c r="AU9561" s="93"/>
      <c r="AV9561" s="93"/>
    </row>
    <row r="9562" spans="35:48" x14ac:dyDescent="0.55000000000000004">
      <c r="AI9562" s="276" t="s">
        <v>36747</v>
      </c>
      <c r="AJ9562" s="277">
        <v>28406.36</v>
      </c>
      <c r="AL9562" s="246" t="s">
        <v>48110</v>
      </c>
      <c r="AM9562" s="247">
        <v>155.6</v>
      </c>
      <c r="AO9562" s="226" t="s">
        <v>49016</v>
      </c>
      <c r="AP9562" s="227">
        <v>18893.64</v>
      </c>
      <c r="AR9562" s="207" t="s">
        <v>23648</v>
      </c>
      <c r="AS9562" s="208">
        <v>10560</v>
      </c>
      <c r="AT9562" s="93"/>
      <c r="AU9562" s="93"/>
      <c r="AV9562" s="93"/>
    </row>
    <row r="9563" spans="35:48" x14ac:dyDescent="0.55000000000000004">
      <c r="AI9563" s="276" t="s">
        <v>53854</v>
      </c>
      <c r="AJ9563" s="277">
        <v>19597.66</v>
      </c>
      <c r="AL9563" s="246" t="s">
        <v>24146</v>
      </c>
      <c r="AM9563" s="247">
        <v>7682.54</v>
      </c>
      <c r="AO9563" s="226" t="s">
        <v>49017</v>
      </c>
      <c r="AP9563" s="227">
        <v>1445.36</v>
      </c>
      <c r="AR9563" s="207" t="s">
        <v>23649</v>
      </c>
      <c r="AS9563" s="208">
        <v>3059.24</v>
      </c>
      <c r="AT9563" s="93"/>
      <c r="AU9563" s="93"/>
      <c r="AV9563" s="93"/>
    </row>
    <row r="9564" spans="35:48" x14ac:dyDescent="0.55000000000000004">
      <c r="AI9564" s="276" t="s">
        <v>68831</v>
      </c>
      <c r="AJ9564" s="277">
        <v>114895.49</v>
      </c>
      <c r="AL9564" s="246" t="s">
        <v>55274</v>
      </c>
      <c r="AM9564" s="247">
        <v>2040</v>
      </c>
      <c r="AO9564" s="226" t="s">
        <v>50186</v>
      </c>
      <c r="AP9564" s="227">
        <v>3897</v>
      </c>
      <c r="AR9564" s="207" t="s">
        <v>23650</v>
      </c>
      <c r="AS9564" s="208">
        <v>954.26</v>
      </c>
      <c r="AT9564" s="93"/>
      <c r="AU9564" s="93"/>
      <c r="AV9564" s="93"/>
    </row>
    <row r="9565" spans="35:48" x14ac:dyDescent="0.55000000000000004">
      <c r="AI9565" s="276" t="s">
        <v>68832</v>
      </c>
      <c r="AJ9565" s="277">
        <v>17583.349999999999</v>
      </c>
      <c r="AL9565" s="246" t="s">
        <v>63269</v>
      </c>
      <c r="AM9565" s="247">
        <v>180</v>
      </c>
      <c r="AO9565" s="226" t="s">
        <v>45241</v>
      </c>
      <c r="AP9565" s="227">
        <v>11847</v>
      </c>
      <c r="AR9565" s="207" t="s">
        <v>23651</v>
      </c>
      <c r="AS9565" s="208">
        <v>264.32</v>
      </c>
      <c r="AT9565" s="93"/>
      <c r="AU9565" s="93"/>
      <c r="AV9565" s="93"/>
    </row>
    <row r="9566" spans="35:48" x14ac:dyDescent="0.55000000000000004">
      <c r="AI9566" s="276" t="s">
        <v>68833</v>
      </c>
      <c r="AJ9566" s="277">
        <v>490.81</v>
      </c>
      <c r="AL9566" s="246" t="s">
        <v>48113</v>
      </c>
      <c r="AM9566" s="247">
        <v>4350</v>
      </c>
      <c r="AO9566" s="226" t="s">
        <v>45242</v>
      </c>
      <c r="AP9566" s="227">
        <v>237228.13</v>
      </c>
      <c r="AR9566" s="207" t="s">
        <v>23652</v>
      </c>
      <c r="AS9566" s="208">
        <v>10.130000000000001</v>
      </c>
      <c r="AT9566" s="93"/>
      <c r="AU9566" s="93"/>
      <c r="AV9566" s="93"/>
    </row>
    <row r="9567" spans="35:48" x14ac:dyDescent="0.55000000000000004">
      <c r="AI9567" s="276" t="s">
        <v>59860</v>
      </c>
      <c r="AJ9567" s="277">
        <v>-567.79</v>
      </c>
      <c r="AL9567" s="246" t="s">
        <v>40495</v>
      </c>
      <c r="AM9567" s="247">
        <v>101215.76</v>
      </c>
      <c r="AO9567" s="226" t="s">
        <v>45243</v>
      </c>
      <c r="AP9567" s="227">
        <v>18148.060000000001</v>
      </c>
      <c r="AR9567" s="207" t="s">
        <v>23653</v>
      </c>
      <c r="AS9567" s="208">
        <v>16672.5</v>
      </c>
      <c r="AT9567" s="93"/>
      <c r="AU9567" s="93"/>
      <c r="AV9567" s="93"/>
    </row>
    <row r="9568" spans="35:48" x14ac:dyDescent="0.55000000000000004">
      <c r="AI9568" s="276" t="s">
        <v>45646</v>
      </c>
      <c r="AJ9568" s="277">
        <v>1347.5</v>
      </c>
      <c r="AL9568" s="246" t="s">
        <v>45271</v>
      </c>
      <c r="AM9568" s="247">
        <v>18000</v>
      </c>
      <c r="AO9568" s="226" t="s">
        <v>33848</v>
      </c>
      <c r="AP9568" s="227">
        <v>3422</v>
      </c>
      <c r="AR9568" s="207" t="s">
        <v>23654</v>
      </c>
      <c r="AS9568" s="208">
        <v>3187</v>
      </c>
      <c r="AT9568" s="93"/>
      <c r="AU9568" s="93"/>
      <c r="AV9568" s="93"/>
    </row>
    <row r="9569" spans="35:48" x14ac:dyDescent="0.55000000000000004">
      <c r="AI9569" s="276" t="s">
        <v>48283</v>
      </c>
      <c r="AJ9569" s="277">
        <v>339363.58</v>
      </c>
      <c r="AL9569" s="246" t="s">
        <v>40496</v>
      </c>
      <c r="AM9569" s="247">
        <v>18193.900000000001</v>
      </c>
      <c r="AO9569" s="226" t="s">
        <v>23933</v>
      </c>
      <c r="AP9569" s="227">
        <v>177.5</v>
      </c>
      <c r="AR9569" s="207" t="s">
        <v>23655</v>
      </c>
      <c r="AS9569" s="208">
        <v>9778.6299999999992</v>
      </c>
      <c r="AT9569" s="93"/>
      <c r="AU9569" s="93"/>
      <c r="AV9569" s="93"/>
    </row>
    <row r="9570" spans="35:48" x14ac:dyDescent="0.55000000000000004">
      <c r="AI9570" s="276" t="s">
        <v>68834</v>
      </c>
      <c r="AJ9570" s="277">
        <v>128.25</v>
      </c>
      <c r="AL9570" s="246" t="s">
        <v>45272</v>
      </c>
      <c r="AM9570" s="247">
        <v>13463.84</v>
      </c>
      <c r="AO9570" s="226" t="s">
        <v>40472</v>
      </c>
      <c r="AP9570" s="227">
        <v>284940</v>
      </c>
      <c r="AR9570" s="207" t="s">
        <v>23656</v>
      </c>
      <c r="AS9570" s="208">
        <v>1645.68</v>
      </c>
      <c r="AT9570" s="93"/>
      <c r="AU9570" s="93"/>
      <c r="AV9570" s="93"/>
    </row>
    <row r="9571" spans="35:48" x14ac:dyDescent="0.55000000000000004">
      <c r="AI9571" s="276" t="s">
        <v>68835</v>
      </c>
      <c r="AJ9571" s="277">
        <v>9425.7199999999993</v>
      </c>
      <c r="AL9571" s="246" t="s">
        <v>59144</v>
      </c>
      <c r="AM9571" s="247">
        <v>24000</v>
      </c>
      <c r="AO9571" s="226" t="s">
        <v>53074</v>
      </c>
      <c r="AP9571" s="227">
        <v>1375</v>
      </c>
      <c r="AR9571" s="207" t="s">
        <v>23657</v>
      </c>
      <c r="AS9571" s="208">
        <v>1368.9</v>
      </c>
      <c r="AT9571" s="93"/>
      <c r="AU9571" s="93"/>
      <c r="AV9571" s="93"/>
    </row>
    <row r="9572" spans="35:48" x14ac:dyDescent="0.55000000000000004">
      <c r="AI9572" s="276" t="s">
        <v>70811</v>
      </c>
      <c r="AJ9572" s="277">
        <v>475.15</v>
      </c>
      <c r="AL9572" s="246" t="s">
        <v>56353</v>
      </c>
      <c r="AM9572" s="247">
        <v>450</v>
      </c>
      <c r="AO9572" s="226" t="s">
        <v>53075</v>
      </c>
      <c r="AP9572" s="227">
        <v>10625</v>
      </c>
      <c r="AR9572" s="207" t="s">
        <v>23658</v>
      </c>
      <c r="AS9572" s="208">
        <v>119648.72</v>
      </c>
      <c r="AT9572" s="93"/>
      <c r="AU9572" s="93"/>
      <c r="AV9572" s="93"/>
    </row>
    <row r="9573" spans="35:48" x14ac:dyDescent="0.55000000000000004">
      <c r="AI9573" s="276" t="s">
        <v>53855</v>
      </c>
      <c r="AJ9573" s="277">
        <v>221.93</v>
      </c>
      <c r="AL9573" s="246" t="s">
        <v>61509</v>
      </c>
      <c r="AM9573" s="247">
        <v>15700</v>
      </c>
      <c r="AO9573" s="226" t="s">
        <v>53076</v>
      </c>
      <c r="AP9573" s="227">
        <v>812.81</v>
      </c>
      <c r="AR9573" s="207" t="s">
        <v>23659</v>
      </c>
      <c r="AS9573" s="208">
        <v>14892.73</v>
      </c>
      <c r="AT9573" s="93"/>
      <c r="AU9573" s="93"/>
      <c r="AV9573" s="93"/>
    </row>
    <row r="9574" spans="35:48" x14ac:dyDescent="0.55000000000000004">
      <c r="AI9574" s="276" t="s">
        <v>70812</v>
      </c>
      <c r="AJ9574" s="277">
        <v>53.77</v>
      </c>
      <c r="AL9574" s="246" t="s">
        <v>36496</v>
      </c>
      <c r="AM9574" s="247">
        <v>295.57</v>
      </c>
      <c r="AO9574" s="226" t="s">
        <v>45244</v>
      </c>
      <c r="AP9574" s="227">
        <v>66687.5</v>
      </c>
      <c r="AR9574" s="207" t="s">
        <v>23660</v>
      </c>
      <c r="AS9574" s="208">
        <v>152038.29999999999</v>
      </c>
      <c r="AT9574" s="93"/>
      <c r="AU9574" s="93"/>
      <c r="AV9574" s="93"/>
    </row>
    <row r="9575" spans="35:48" x14ac:dyDescent="0.55000000000000004">
      <c r="AI9575" s="276" t="s">
        <v>53856</v>
      </c>
      <c r="AJ9575" s="277">
        <v>4402.59</v>
      </c>
      <c r="AL9575" s="246" t="s">
        <v>49033</v>
      </c>
      <c r="AM9575" s="247">
        <v>15750</v>
      </c>
      <c r="AO9575" s="226" t="s">
        <v>45245</v>
      </c>
      <c r="AP9575" s="227">
        <v>5101.6400000000003</v>
      </c>
      <c r="AR9575" s="207" t="s">
        <v>23661</v>
      </c>
      <c r="AS9575" s="208">
        <v>8000</v>
      </c>
      <c r="AT9575" s="93"/>
      <c r="AU9575" s="93"/>
      <c r="AV9575" s="93"/>
    </row>
    <row r="9576" spans="35:48" x14ac:dyDescent="0.55000000000000004">
      <c r="AI9576" s="276" t="s">
        <v>59862</v>
      </c>
      <c r="AJ9576" s="277">
        <v>-599.91999999999996</v>
      </c>
      <c r="AL9576" s="246" t="s">
        <v>57632</v>
      </c>
      <c r="AM9576" s="247">
        <v>25644.15</v>
      </c>
      <c r="AO9576" s="226" t="s">
        <v>45246</v>
      </c>
      <c r="AP9576" s="227">
        <v>26500</v>
      </c>
      <c r="AR9576" s="207" t="s">
        <v>23662</v>
      </c>
      <c r="AS9576" s="208">
        <v>6600</v>
      </c>
      <c r="AT9576" s="93"/>
      <c r="AU9576" s="93"/>
      <c r="AV9576" s="93"/>
    </row>
    <row r="9577" spans="35:48" x14ac:dyDescent="0.55000000000000004">
      <c r="AI9577" s="276" t="s">
        <v>68836</v>
      </c>
      <c r="AJ9577" s="277">
        <v>911.63</v>
      </c>
      <c r="AL9577" s="246" t="s">
        <v>48121</v>
      </c>
      <c r="AM9577" s="247">
        <v>2980.49</v>
      </c>
      <c r="AO9577" s="226" t="s">
        <v>45247</v>
      </c>
      <c r="AP9577" s="227">
        <v>2028</v>
      </c>
      <c r="AR9577" s="207" t="s">
        <v>23663</v>
      </c>
      <c r="AS9577" s="208">
        <v>1093.6300000000001</v>
      </c>
      <c r="AT9577" s="93"/>
      <c r="AU9577" s="93"/>
      <c r="AV9577" s="93"/>
    </row>
    <row r="9578" spans="35:48" x14ac:dyDescent="0.55000000000000004">
      <c r="AI9578" s="276" t="s">
        <v>68837</v>
      </c>
      <c r="AJ9578" s="277">
        <v>3056.21</v>
      </c>
      <c r="AL9578" s="246" t="s">
        <v>57633</v>
      </c>
      <c r="AM9578" s="247">
        <v>1170.3499999999999</v>
      </c>
      <c r="AO9578" s="226" t="s">
        <v>23950</v>
      </c>
      <c r="AP9578" s="227">
        <v>12716.09</v>
      </c>
      <c r="AR9578" s="207" t="s">
        <v>23664</v>
      </c>
      <c r="AS9578" s="208">
        <v>7845.37</v>
      </c>
      <c r="AT9578" s="93"/>
      <c r="AU9578" s="93"/>
      <c r="AV9578" s="93"/>
    </row>
    <row r="9579" spans="35:48" x14ac:dyDescent="0.55000000000000004">
      <c r="AI9579" s="276" t="s">
        <v>68838</v>
      </c>
      <c r="AJ9579" s="277">
        <v>301.64</v>
      </c>
      <c r="AL9579" s="246" t="s">
        <v>24169</v>
      </c>
      <c r="AM9579" s="247">
        <v>2256.7199999999998</v>
      </c>
      <c r="AO9579" s="226" t="s">
        <v>23951</v>
      </c>
      <c r="AP9579" s="227">
        <v>2696.49</v>
      </c>
      <c r="AR9579" s="207" t="s">
        <v>23665</v>
      </c>
      <c r="AS9579" s="208">
        <v>8962</v>
      </c>
      <c r="AT9579" s="93"/>
      <c r="AU9579" s="93"/>
      <c r="AV9579" s="93"/>
    </row>
    <row r="9580" spans="35:48" x14ac:dyDescent="0.55000000000000004">
      <c r="AI9580" s="276" t="s">
        <v>68839</v>
      </c>
      <c r="AJ9580" s="277">
        <v>1021.37</v>
      </c>
      <c r="AL9580" s="246" t="s">
        <v>64641</v>
      </c>
      <c r="AM9580" s="247">
        <v>9987.5</v>
      </c>
      <c r="AO9580" s="226" t="s">
        <v>47090</v>
      </c>
      <c r="AP9580" s="227">
        <v>9002</v>
      </c>
      <c r="AR9580" s="207" t="s">
        <v>23666</v>
      </c>
      <c r="AS9580" s="208">
        <v>2699</v>
      </c>
      <c r="AT9580" s="93"/>
      <c r="AU9580" s="93"/>
      <c r="AV9580" s="93"/>
    </row>
    <row r="9581" spans="35:48" x14ac:dyDescent="0.55000000000000004">
      <c r="AI9581" s="276" t="s">
        <v>66730</v>
      </c>
      <c r="AJ9581" s="277">
        <v>2935</v>
      </c>
      <c r="AL9581" s="246" t="s">
        <v>49034</v>
      </c>
      <c r="AM9581" s="247">
        <v>108328.75</v>
      </c>
      <c r="AO9581" s="226" t="s">
        <v>45248</v>
      </c>
      <c r="AP9581" s="227">
        <v>23656.09</v>
      </c>
      <c r="AR9581" s="207" t="s">
        <v>23667</v>
      </c>
      <c r="AS9581" s="208">
        <v>26996</v>
      </c>
      <c r="AT9581" s="93"/>
      <c r="AU9581" s="93"/>
      <c r="AV9581" s="93"/>
    </row>
    <row r="9582" spans="35:48" x14ac:dyDescent="0.55000000000000004">
      <c r="AI9582" s="276" t="s">
        <v>68840</v>
      </c>
      <c r="AJ9582" s="277">
        <v>181</v>
      </c>
      <c r="AL9582" s="246" t="s">
        <v>49035</v>
      </c>
      <c r="AM9582" s="247">
        <v>8964.14</v>
      </c>
      <c r="AO9582" s="226" t="s">
        <v>45249</v>
      </c>
      <c r="AP9582" s="227">
        <v>2385.62</v>
      </c>
      <c r="AR9582" s="207" t="s">
        <v>23668</v>
      </c>
      <c r="AS9582" s="208">
        <v>28538.52</v>
      </c>
      <c r="AT9582" s="93"/>
      <c r="AU9582" s="93"/>
      <c r="AV9582" s="93"/>
    </row>
    <row r="9583" spans="35:48" x14ac:dyDescent="0.55000000000000004">
      <c r="AI9583" s="276" t="s">
        <v>64948</v>
      </c>
      <c r="AJ9583" s="277">
        <v>660.28</v>
      </c>
      <c r="AL9583" s="246" t="s">
        <v>49036</v>
      </c>
      <c r="AM9583" s="247">
        <v>11460.83</v>
      </c>
      <c r="AO9583" s="226" t="s">
        <v>40473</v>
      </c>
      <c r="AP9583" s="227">
        <v>9804.2900000000009</v>
      </c>
      <c r="AR9583" s="207" t="s">
        <v>23669</v>
      </c>
      <c r="AS9583" s="208">
        <v>49.99</v>
      </c>
      <c r="AT9583" s="93"/>
      <c r="AU9583" s="93"/>
      <c r="AV9583" s="93"/>
    </row>
    <row r="9584" spans="35:48" x14ac:dyDescent="0.55000000000000004">
      <c r="AI9584" s="276" t="s">
        <v>63579</v>
      </c>
      <c r="AJ9584" s="277">
        <v>4691.4399999999996</v>
      </c>
      <c r="AL9584" s="246" t="s">
        <v>60620</v>
      </c>
      <c r="AM9584" s="247">
        <v>1598</v>
      </c>
      <c r="AO9584" s="226" t="s">
        <v>53077</v>
      </c>
      <c r="AP9584" s="227">
        <v>1415.03</v>
      </c>
      <c r="AR9584" s="207" t="s">
        <v>23670</v>
      </c>
      <c r="AS9584" s="208">
        <v>16465.28</v>
      </c>
      <c r="AT9584" s="93"/>
      <c r="AU9584" s="93"/>
      <c r="AV9584" s="93"/>
    </row>
    <row r="9585" spans="35:48" x14ac:dyDescent="0.55000000000000004">
      <c r="AI9585" s="276" t="s">
        <v>68841</v>
      </c>
      <c r="AJ9585" s="277">
        <v>-8.58</v>
      </c>
      <c r="AL9585" s="246" t="s">
        <v>62710</v>
      </c>
      <c r="AM9585" s="247">
        <v>3876</v>
      </c>
      <c r="AO9585" s="226" t="s">
        <v>36483</v>
      </c>
      <c r="AP9585" s="227">
        <v>256658.9</v>
      </c>
      <c r="AR9585" s="207" t="s">
        <v>23671</v>
      </c>
      <c r="AS9585" s="208">
        <v>1259.6400000000001</v>
      </c>
      <c r="AT9585" s="93"/>
      <c r="AU9585" s="93"/>
      <c r="AV9585" s="93"/>
    </row>
    <row r="9586" spans="35:48" x14ac:dyDescent="0.55000000000000004">
      <c r="AI9586" s="276" t="s">
        <v>57888</v>
      </c>
      <c r="AJ9586" s="277">
        <v>1227.2</v>
      </c>
      <c r="AL9586" s="246" t="s">
        <v>62711</v>
      </c>
      <c r="AM9586" s="247">
        <v>280</v>
      </c>
      <c r="AO9586" s="226" t="s">
        <v>40474</v>
      </c>
      <c r="AP9586" s="227">
        <v>57697.49</v>
      </c>
      <c r="AR9586" s="207" t="s">
        <v>23672</v>
      </c>
      <c r="AS9586" s="208">
        <v>1360</v>
      </c>
      <c r="AT9586" s="93"/>
      <c r="AU9586" s="93"/>
      <c r="AV9586" s="93"/>
    </row>
    <row r="9587" spans="35:48" x14ac:dyDescent="0.55000000000000004">
      <c r="AI9587" s="276" t="s">
        <v>70105</v>
      </c>
      <c r="AJ9587" s="277">
        <v>15675</v>
      </c>
      <c r="AL9587" s="246" t="s">
        <v>62712</v>
      </c>
      <c r="AM9587" s="247">
        <v>500</v>
      </c>
      <c r="AO9587" s="226" t="s">
        <v>45250</v>
      </c>
      <c r="AP9587" s="227">
        <v>15200</v>
      </c>
      <c r="AR9587" s="207" t="s">
        <v>23673</v>
      </c>
      <c r="AS9587" s="208">
        <v>3040</v>
      </c>
      <c r="AT9587" s="93"/>
      <c r="AU9587" s="93"/>
      <c r="AV9587" s="93"/>
    </row>
    <row r="9588" spans="35:48" x14ac:dyDescent="0.55000000000000004">
      <c r="AI9588" s="276" t="s">
        <v>59863</v>
      </c>
      <c r="AJ9588" s="277">
        <v>2200.0100000000002</v>
      </c>
      <c r="AL9588" s="246" t="s">
        <v>62713</v>
      </c>
      <c r="AM9588" s="247">
        <v>4281</v>
      </c>
      <c r="AO9588" s="226" t="s">
        <v>40475</v>
      </c>
      <c r="AP9588" s="227">
        <v>5755.87</v>
      </c>
      <c r="AR9588" s="207" t="s">
        <v>23674</v>
      </c>
      <c r="AS9588" s="208">
        <v>5139</v>
      </c>
      <c r="AT9588" s="93"/>
      <c r="AU9588" s="93"/>
      <c r="AV9588" s="93"/>
    </row>
    <row r="9589" spans="35:48" x14ac:dyDescent="0.55000000000000004">
      <c r="AI9589" s="276" t="s">
        <v>59864</v>
      </c>
      <c r="AJ9589" s="277">
        <v>4666.67</v>
      </c>
      <c r="AL9589" s="246" t="s">
        <v>55275</v>
      </c>
      <c r="AM9589" s="247">
        <v>3674</v>
      </c>
      <c r="AO9589" s="226" t="s">
        <v>45251</v>
      </c>
      <c r="AP9589" s="227">
        <v>52300</v>
      </c>
      <c r="AR9589" s="207" t="s">
        <v>23675</v>
      </c>
      <c r="AS9589" s="208">
        <v>33138</v>
      </c>
      <c r="AT9589" s="93"/>
      <c r="AU9589" s="93"/>
      <c r="AV9589" s="93"/>
    </row>
    <row r="9590" spans="35:48" x14ac:dyDescent="0.55000000000000004">
      <c r="AI9590" s="276" t="s">
        <v>59865</v>
      </c>
      <c r="AJ9590" s="277">
        <v>2208.34</v>
      </c>
      <c r="AL9590" s="246" t="s">
        <v>55276</v>
      </c>
      <c r="AM9590" s="247">
        <v>3150</v>
      </c>
      <c r="AO9590" s="226" t="s">
        <v>53078</v>
      </c>
      <c r="AP9590" s="227">
        <v>4316.93</v>
      </c>
      <c r="AR9590" s="207" t="s">
        <v>23676</v>
      </c>
      <c r="AS9590" s="208">
        <v>22532.33</v>
      </c>
      <c r="AT9590" s="93"/>
      <c r="AU9590" s="93"/>
      <c r="AV9590" s="93"/>
    </row>
    <row r="9591" spans="35:48" x14ac:dyDescent="0.55000000000000004">
      <c r="AI9591" s="276" t="s">
        <v>59866</v>
      </c>
      <c r="AJ9591" s="277">
        <v>664.1</v>
      </c>
      <c r="AL9591" s="246" t="s">
        <v>48126</v>
      </c>
      <c r="AM9591" s="247">
        <v>23554.1</v>
      </c>
      <c r="AO9591" s="226" t="s">
        <v>45252</v>
      </c>
      <c r="AP9591" s="227">
        <v>5000</v>
      </c>
      <c r="AR9591" s="207" t="s">
        <v>23677</v>
      </c>
      <c r="AS9591" s="208">
        <v>19293.47</v>
      </c>
      <c r="AT9591" s="93"/>
      <c r="AU9591" s="93"/>
      <c r="AV9591" s="93"/>
    </row>
    <row r="9592" spans="35:48" x14ac:dyDescent="0.55000000000000004">
      <c r="AI9592" s="276" t="s">
        <v>59867</v>
      </c>
      <c r="AJ9592" s="277">
        <v>2223.37</v>
      </c>
      <c r="AL9592" s="246" t="s">
        <v>39316</v>
      </c>
      <c r="AM9592" s="247">
        <v>5713.19</v>
      </c>
      <c r="AO9592" s="226" t="s">
        <v>45253</v>
      </c>
      <c r="AP9592" s="227">
        <v>833</v>
      </c>
      <c r="AR9592" s="207" t="s">
        <v>23678</v>
      </c>
      <c r="AS9592" s="208">
        <v>21099.200000000001</v>
      </c>
      <c r="AT9592" s="93"/>
      <c r="AU9592" s="93"/>
      <c r="AV9592" s="93"/>
    </row>
    <row r="9593" spans="35:48" x14ac:dyDescent="0.55000000000000004">
      <c r="AI9593" s="276" t="s">
        <v>59868</v>
      </c>
      <c r="AJ9593" s="277">
        <v>1708.65</v>
      </c>
      <c r="AL9593" s="246" t="s">
        <v>35308</v>
      </c>
      <c r="AM9593" s="247">
        <v>11000</v>
      </c>
      <c r="AO9593" s="226" t="s">
        <v>45254</v>
      </c>
      <c r="AP9593" s="227">
        <v>92143.75</v>
      </c>
      <c r="AR9593" s="207" t="s">
        <v>23679</v>
      </c>
      <c r="AS9593" s="208">
        <v>9959</v>
      </c>
      <c r="AT9593" s="93"/>
      <c r="AU9593" s="93"/>
      <c r="AV9593" s="93"/>
    </row>
    <row r="9594" spans="35:48" x14ac:dyDescent="0.55000000000000004">
      <c r="AI9594" s="276" t="s">
        <v>70813</v>
      </c>
      <c r="AJ9594" s="277">
        <v>3312.84</v>
      </c>
      <c r="AL9594" s="246" t="s">
        <v>62132</v>
      </c>
      <c r="AM9594" s="247">
        <v>5092</v>
      </c>
      <c r="AO9594" s="226" t="s">
        <v>45255</v>
      </c>
      <c r="AP9594" s="227">
        <v>7048.99</v>
      </c>
      <c r="AR9594" s="207" t="s">
        <v>23680</v>
      </c>
      <c r="AS9594" s="208">
        <v>2345</v>
      </c>
      <c r="AT9594" s="93"/>
      <c r="AU9594" s="93"/>
      <c r="AV9594" s="93"/>
    </row>
    <row r="9595" spans="35:48" x14ac:dyDescent="0.55000000000000004">
      <c r="AI9595" s="276" t="s">
        <v>70814</v>
      </c>
      <c r="AJ9595" s="277">
        <v>1800</v>
      </c>
      <c r="AL9595" s="246" t="s">
        <v>39318</v>
      </c>
      <c r="AM9595" s="247">
        <v>3675.04</v>
      </c>
      <c r="AO9595" s="226" t="s">
        <v>23982</v>
      </c>
      <c r="AP9595" s="227">
        <v>105</v>
      </c>
      <c r="AR9595" s="207" t="s">
        <v>23681</v>
      </c>
      <c r="AS9595" s="208">
        <v>179.39</v>
      </c>
      <c r="AT9595" s="93"/>
      <c r="AU9595" s="93"/>
      <c r="AV9595" s="93"/>
    </row>
    <row r="9596" spans="35:48" x14ac:dyDescent="0.55000000000000004">
      <c r="AI9596" s="276" t="s">
        <v>70815</v>
      </c>
      <c r="AJ9596" s="277">
        <v>391.16</v>
      </c>
      <c r="AL9596" s="246" t="s">
        <v>59721</v>
      </c>
      <c r="AM9596" s="247">
        <v>30222.48</v>
      </c>
      <c r="AO9596" s="226" t="s">
        <v>40476</v>
      </c>
      <c r="AP9596" s="227">
        <v>37916.699999999997</v>
      </c>
      <c r="AR9596" s="207" t="s">
        <v>23682</v>
      </c>
      <c r="AS9596" s="208">
        <v>12342.84</v>
      </c>
      <c r="AT9596" s="93"/>
      <c r="AU9596" s="93"/>
      <c r="AV9596" s="93"/>
    </row>
    <row r="9597" spans="35:48" x14ac:dyDescent="0.55000000000000004">
      <c r="AI9597" s="276" t="s">
        <v>68842</v>
      </c>
      <c r="AJ9597" s="277">
        <v>0.04</v>
      </c>
      <c r="AL9597" s="246" t="s">
        <v>39319</v>
      </c>
      <c r="AM9597" s="247">
        <v>3237.53</v>
      </c>
      <c r="AO9597" s="226" t="s">
        <v>40477</v>
      </c>
      <c r="AP9597" s="227">
        <v>2913</v>
      </c>
      <c r="AR9597" s="207" t="s">
        <v>23683</v>
      </c>
      <c r="AS9597" s="208">
        <v>927.68</v>
      </c>
      <c r="AT9597" s="93"/>
      <c r="AU9597" s="93"/>
      <c r="AV9597" s="93"/>
    </row>
    <row r="9598" spans="35:48" x14ac:dyDescent="0.55000000000000004">
      <c r="AI9598" s="276" t="s">
        <v>50438</v>
      </c>
      <c r="AJ9598" s="277">
        <v>780</v>
      </c>
      <c r="AL9598" s="246" t="s">
        <v>39320</v>
      </c>
      <c r="AM9598" s="247">
        <v>3878.27</v>
      </c>
      <c r="AO9598" s="226" t="s">
        <v>40478</v>
      </c>
      <c r="AP9598" s="227">
        <v>7399.5</v>
      </c>
      <c r="AR9598" s="207" t="s">
        <v>23684</v>
      </c>
      <c r="AS9598" s="208">
        <v>2675.92</v>
      </c>
      <c r="AT9598" s="93"/>
      <c r="AU9598" s="93"/>
      <c r="AV9598" s="93"/>
    </row>
    <row r="9599" spans="35:48" x14ac:dyDescent="0.55000000000000004">
      <c r="AI9599" s="276" t="s">
        <v>34189</v>
      </c>
      <c r="AJ9599" s="277">
        <v>59.67</v>
      </c>
      <c r="AL9599" s="246" t="s">
        <v>57634</v>
      </c>
      <c r="AM9599" s="247">
        <v>70281.52</v>
      </c>
      <c r="AO9599" s="226" t="s">
        <v>50187</v>
      </c>
      <c r="AP9599" s="227">
        <v>5089.8</v>
      </c>
      <c r="AR9599" s="207" t="s">
        <v>23685</v>
      </c>
      <c r="AS9599" s="208">
        <v>2087.84</v>
      </c>
      <c r="AT9599" s="93"/>
      <c r="AU9599" s="93"/>
      <c r="AV9599" s="93"/>
    </row>
    <row r="9600" spans="35:48" x14ac:dyDescent="0.55000000000000004">
      <c r="AI9600" s="276" t="s">
        <v>53859</v>
      </c>
      <c r="AJ9600" s="277">
        <v>22.47</v>
      </c>
      <c r="AL9600" s="246" t="s">
        <v>59722</v>
      </c>
      <c r="AM9600" s="247">
        <v>8239</v>
      </c>
      <c r="AO9600" s="226" t="s">
        <v>40479</v>
      </c>
      <c r="AP9600" s="227">
        <v>2811</v>
      </c>
      <c r="AR9600" s="207" t="s">
        <v>23686</v>
      </c>
      <c r="AS9600" s="208">
        <v>12856.38</v>
      </c>
      <c r="AT9600" s="93"/>
      <c r="AU9600" s="93"/>
      <c r="AV9600" s="93"/>
    </row>
    <row r="9601" spans="35:48" x14ac:dyDescent="0.55000000000000004">
      <c r="AI9601" s="276" t="s">
        <v>50439</v>
      </c>
      <c r="AJ9601" s="277">
        <v>2187680.0699999998</v>
      </c>
      <c r="AL9601" s="246" t="s">
        <v>57635</v>
      </c>
      <c r="AM9601" s="247">
        <v>523</v>
      </c>
      <c r="AO9601" s="226" t="s">
        <v>45256</v>
      </c>
      <c r="AP9601" s="227">
        <v>18200</v>
      </c>
      <c r="AR9601" s="207" t="s">
        <v>23687</v>
      </c>
      <c r="AS9601" s="208">
        <v>778.47</v>
      </c>
      <c r="AT9601" s="93"/>
      <c r="AU9601" s="93"/>
      <c r="AV9601" s="93"/>
    </row>
    <row r="9602" spans="35:48" x14ac:dyDescent="0.55000000000000004">
      <c r="AI9602" s="276" t="s">
        <v>53860</v>
      </c>
      <c r="AJ9602" s="277">
        <v>223992.69</v>
      </c>
      <c r="AL9602" s="246" t="s">
        <v>47098</v>
      </c>
      <c r="AM9602" s="247">
        <v>4666</v>
      </c>
      <c r="AO9602" s="226" t="s">
        <v>40480</v>
      </c>
      <c r="AP9602" s="227">
        <v>40161</v>
      </c>
      <c r="AR9602" s="207" t="s">
        <v>23688</v>
      </c>
      <c r="AS9602" s="208">
        <v>2787.26</v>
      </c>
      <c r="AT9602" s="93"/>
      <c r="AU9602" s="93"/>
      <c r="AV9602" s="93"/>
    </row>
    <row r="9603" spans="35:48" x14ac:dyDescent="0.55000000000000004">
      <c r="AI9603" s="276" t="s">
        <v>34190</v>
      </c>
      <c r="AJ9603" s="277">
        <v>48387.45</v>
      </c>
      <c r="AL9603" s="246" t="s">
        <v>36497</v>
      </c>
      <c r="AM9603" s="247">
        <v>15295.55</v>
      </c>
      <c r="AO9603" s="226" t="s">
        <v>40481</v>
      </c>
      <c r="AP9603" s="227">
        <v>21474.02</v>
      </c>
      <c r="AR9603" s="207" t="s">
        <v>23689</v>
      </c>
      <c r="AS9603" s="208">
        <v>1565.88</v>
      </c>
      <c r="AT9603" s="93"/>
      <c r="AU9603" s="93"/>
      <c r="AV9603" s="93"/>
    </row>
    <row r="9604" spans="35:48" x14ac:dyDescent="0.55000000000000004">
      <c r="AI9604" s="276" t="s">
        <v>63394</v>
      </c>
      <c r="AJ9604" s="277">
        <v>-188.69</v>
      </c>
      <c r="AL9604" s="246" t="s">
        <v>33881</v>
      </c>
      <c r="AM9604" s="247">
        <v>1154.27</v>
      </c>
      <c r="AO9604" s="226" t="s">
        <v>40482</v>
      </c>
      <c r="AP9604" s="227">
        <v>4262.2299999999996</v>
      </c>
      <c r="AR9604" s="207" t="s">
        <v>23690</v>
      </c>
      <c r="AS9604" s="208">
        <v>11500</v>
      </c>
      <c r="AT9604" s="93"/>
      <c r="AU9604" s="93"/>
      <c r="AV9604" s="93"/>
    </row>
    <row r="9605" spans="35:48" x14ac:dyDescent="0.55000000000000004">
      <c r="AI9605" s="276" t="s">
        <v>53861</v>
      </c>
      <c r="AJ9605" s="277">
        <v>12030</v>
      </c>
      <c r="AL9605" s="246" t="s">
        <v>59145</v>
      </c>
      <c r="AM9605" s="247">
        <v>25.41</v>
      </c>
      <c r="AO9605" s="226" t="s">
        <v>40483</v>
      </c>
      <c r="AP9605" s="227">
        <v>16427.23</v>
      </c>
      <c r="AR9605" s="207" t="s">
        <v>23691</v>
      </c>
      <c r="AS9605" s="208">
        <v>4594.43</v>
      </c>
      <c r="AT9605" s="93"/>
      <c r="AU9605" s="93"/>
      <c r="AV9605" s="93"/>
    </row>
    <row r="9606" spans="35:48" x14ac:dyDescent="0.55000000000000004">
      <c r="AI9606" s="276" t="s">
        <v>55441</v>
      </c>
      <c r="AJ9606" s="277">
        <v>2078.71</v>
      </c>
      <c r="AL9606" s="246" t="s">
        <v>39323</v>
      </c>
      <c r="AM9606" s="247">
        <v>23374.57</v>
      </c>
      <c r="AO9606" s="226" t="s">
        <v>40484</v>
      </c>
      <c r="AP9606" s="227">
        <v>75857.52</v>
      </c>
      <c r="AR9606" s="207" t="s">
        <v>23692</v>
      </c>
      <c r="AS9606" s="208">
        <v>1231.25</v>
      </c>
      <c r="AT9606" s="93"/>
      <c r="AU9606" s="93"/>
      <c r="AV9606" s="93"/>
    </row>
    <row r="9607" spans="35:48" x14ac:dyDescent="0.55000000000000004">
      <c r="AI9607" s="276" t="s">
        <v>53862</v>
      </c>
      <c r="AJ9607" s="277">
        <v>1079.27</v>
      </c>
      <c r="AL9607" s="246" t="s">
        <v>39324</v>
      </c>
      <c r="AM9607" s="247">
        <v>1605.1</v>
      </c>
      <c r="AO9607" s="226" t="s">
        <v>47091</v>
      </c>
      <c r="AP9607" s="227">
        <v>16714</v>
      </c>
      <c r="AR9607" s="207" t="s">
        <v>23693</v>
      </c>
      <c r="AS9607" s="208">
        <v>758.8</v>
      </c>
      <c r="AT9607" s="93"/>
      <c r="AU9607" s="93"/>
      <c r="AV9607" s="93"/>
    </row>
    <row r="9608" spans="35:48" x14ac:dyDescent="0.55000000000000004">
      <c r="AI9608" s="276" t="s">
        <v>55442</v>
      </c>
      <c r="AJ9608" s="277">
        <v>501.99</v>
      </c>
      <c r="AL9608" s="246" t="s">
        <v>57636</v>
      </c>
      <c r="AM9608" s="247">
        <v>5453.34</v>
      </c>
      <c r="AO9608" s="226" t="s">
        <v>45257</v>
      </c>
      <c r="AP9608" s="227">
        <v>47088</v>
      </c>
      <c r="AR9608" s="207" t="s">
        <v>23694</v>
      </c>
      <c r="AS9608" s="208">
        <v>5700</v>
      </c>
      <c r="AT9608" s="93"/>
      <c r="AU9608" s="93"/>
      <c r="AV9608" s="93"/>
    </row>
    <row r="9609" spans="35:48" x14ac:dyDescent="0.55000000000000004">
      <c r="AI9609" s="276" t="s">
        <v>53863</v>
      </c>
      <c r="AJ9609" s="277">
        <v>1540.31</v>
      </c>
      <c r="AL9609" s="246" t="s">
        <v>57637</v>
      </c>
      <c r="AM9609" s="247">
        <v>38.42</v>
      </c>
      <c r="AO9609" s="226" t="s">
        <v>33849</v>
      </c>
      <c r="AP9609" s="227">
        <v>2000</v>
      </c>
      <c r="AR9609" s="207" t="s">
        <v>23695</v>
      </c>
      <c r="AS9609" s="208">
        <v>7273</v>
      </c>
      <c r="AT9609" s="93"/>
      <c r="AU9609" s="93"/>
      <c r="AV9609" s="93"/>
    </row>
    <row r="9610" spans="35:48" x14ac:dyDescent="0.55000000000000004">
      <c r="AI9610" s="276" t="s">
        <v>50440</v>
      </c>
      <c r="AJ9610" s="277">
        <v>150</v>
      </c>
      <c r="AL9610" s="246" t="s">
        <v>36499</v>
      </c>
      <c r="AM9610" s="247">
        <v>48805.440000000002</v>
      </c>
      <c r="AO9610" s="226" t="s">
        <v>33850</v>
      </c>
      <c r="AP9610" s="227">
        <v>14668.75</v>
      </c>
      <c r="AR9610" s="207" t="s">
        <v>23696</v>
      </c>
      <c r="AS9610" s="208">
        <v>76765</v>
      </c>
      <c r="AT9610" s="93"/>
      <c r="AU9610" s="93"/>
      <c r="AV9610" s="93"/>
    </row>
    <row r="9611" spans="35:48" x14ac:dyDescent="0.55000000000000004">
      <c r="AI9611" s="276" t="s">
        <v>55443</v>
      </c>
      <c r="AJ9611" s="277">
        <v>4545</v>
      </c>
      <c r="AL9611" s="246" t="s">
        <v>59723</v>
      </c>
      <c r="AM9611" s="247">
        <v>5360.14</v>
      </c>
      <c r="AO9611" s="226" t="s">
        <v>33851</v>
      </c>
      <c r="AP9611" s="227">
        <v>1444.55</v>
      </c>
      <c r="AR9611" s="207" t="s">
        <v>23697</v>
      </c>
      <c r="AS9611" s="208">
        <v>32356.38</v>
      </c>
      <c r="AT9611" s="93"/>
      <c r="AU9611" s="93"/>
      <c r="AV9611" s="93"/>
    </row>
    <row r="9612" spans="35:48" x14ac:dyDescent="0.55000000000000004">
      <c r="AI9612" s="276" t="s">
        <v>55444</v>
      </c>
      <c r="AJ9612" s="277">
        <v>347.71</v>
      </c>
      <c r="AL9612" s="246" t="s">
        <v>59724</v>
      </c>
      <c r="AM9612" s="247">
        <v>404.27</v>
      </c>
      <c r="AO9612" s="226" t="s">
        <v>33852</v>
      </c>
      <c r="AP9612" s="227">
        <v>921.4</v>
      </c>
      <c r="AR9612" s="207" t="s">
        <v>23698</v>
      </c>
      <c r="AS9612" s="208">
        <v>12342.84</v>
      </c>
      <c r="AT9612" s="93"/>
      <c r="AU9612" s="93"/>
      <c r="AV9612" s="93"/>
    </row>
    <row r="9613" spans="35:48" x14ac:dyDescent="0.55000000000000004">
      <c r="AI9613" s="276" t="s">
        <v>53864</v>
      </c>
      <c r="AJ9613" s="277">
        <v>489.96</v>
      </c>
      <c r="AL9613" s="246" t="s">
        <v>59725</v>
      </c>
      <c r="AM9613" s="247">
        <v>584.96</v>
      </c>
      <c r="AO9613" s="226" t="s">
        <v>33853</v>
      </c>
      <c r="AP9613" s="227">
        <v>198.21</v>
      </c>
      <c r="AR9613" s="207" t="s">
        <v>23699</v>
      </c>
      <c r="AS9613" s="208">
        <v>4594.43</v>
      </c>
      <c r="AT9613" s="93"/>
      <c r="AU9613" s="93"/>
      <c r="AV9613" s="93"/>
    </row>
    <row r="9614" spans="35:48" x14ac:dyDescent="0.55000000000000004">
      <c r="AI9614" s="276" t="s">
        <v>68843</v>
      </c>
      <c r="AJ9614" s="277">
        <v>-2.5099999999999998</v>
      </c>
      <c r="AL9614" s="246" t="s">
        <v>59726</v>
      </c>
      <c r="AM9614" s="247">
        <v>3.63</v>
      </c>
      <c r="AO9614" s="226" t="s">
        <v>36484</v>
      </c>
      <c r="AP9614" s="227">
        <v>17629.09</v>
      </c>
      <c r="AR9614" s="207" t="s">
        <v>23700</v>
      </c>
      <c r="AS9614" s="208">
        <v>2345</v>
      </c>
      <c r="AT9614" s="93"/>
      <c r="AU9614" s="93"/>
      <c r="AV9614" s="93"/>
    </row>
    <row r="9615" spans="35:48" x14ac:dyDescent="0.55000000000000004">
      <c r="AI9615" s="276" t="s">
        <v>35733</v>
      </c>
      <c r="AJ9615" s="277">
        <v>638496.78</v>
      </c>
      <c r="AL9615" s="246" t="s">
        <v>62133</v>
      </c>
      <c r="AM9615" s="247">
        <v>41430.6</v>
      </c>
      <c r="AO9615" s="226" t="s">
        <v>50188</v>
      </c>
      <c r="AP9615" s="227">
        <v>1069</v>
      </c>
      <c r="AR9615" s="207" t="s">
        <v>23701</v>
      </c>
      <c r="AS9615" s="208">
        <v>16465.28</v>
      </c>
      <c r="AT9615" s="93"/>
      <c r="AU9615" s="93"/>
      <c r="AV9615" s="93"/>
    </row>
    <row r="9616" spans="35:48" x14ac:dyDescent="0.55000000000000004">
      <c r="AI9616" s="276" t="s">
        <v>28302</v>
      </c>
      <c r="AJ9616" s="277">
        <v>88944.75</v>
      </c>
      <c r="AL9616" s="246" t="s">
        <v>62134</v>
      </c>
      <c r="AM9616" s="247">
        <v>3169.4</v>
      </c>
      <c r="AO9616" s="226" t="s">
        <v>40485</v>
      </c>
      <c r="AP9616" s="227">
        <v>28181.4</v>
      </c>
      <c r="AR9616" s="207" t="s">
        <v>23702</v>
      </c>
      <c r="AS9616" s="208">
        <v>6600</v>
      </c>
      <c r="AT9616" s="93"/>
      <c r="AU9616" s="93"/>
      <c r="AV9616" s="93"/>
    </row>
    <row r="9617" spans="35:48" x14ac:dyDescent="0.55000000000000004">
      <c r="AI9617" s="276" t="s">
        <v>35734</v>
      </c>
      <c r="AJ9617" s="277">
        <v>153319.25</v>
      </c>
      <c r="AL9617" s="246" t="s">
        <v>59146</v>
      </c>
      <c r="AM9617" s="247">
        <v>9881</v>
      </c>
      <c r="AO9617" s="226" t="s">
        <v>40486</v>
      </c>
      <c r="AP9617" s="227">
        <v>2155.87</v>
      </c>
      <c r="AR9617" s="207" t="s">
        <v>23703</v>
      </c>
      <c r="AS9617" s="208">
        <v>5470.06</v>
      </c>
      <c r="AT9617" s="93"/>
      <c r="AU9617" s="93"/>
      <c r="AV9617" s="93"/>
    </row>
    <row r="9618" spans="35:48" x14ac:dyDescent="0.55000000000000004">
      <c r="AI9618" s="276" t="s">
        <v>35735</v>
      </c>
      <c r="AJ9618" s="277">
        <v>235665.41</v>
      </c>
      <c r="AL9618" s="246" t="s">
        <v>33882</v>
      </c>
      <c r="AM9618" s="247">
        <v>40670.589999999997</v>
      </c>
      <c r="AO9618" s="226" t="s">
        <v>40487</v>
      </c>
      <c r="AP9618" s="227">
        <v>7124.45</v>
      </c>
      <c r="AR9618" s="207" t="s">
        <v>23704</v>
      </c>
      <c r="AS9618" s="208">
        <v>6221.98</v>
      </c>
      <c r="AT9618" s="93"/>
      <c r="AU9618" s="93"/>
      <c r="AV9618" s="93"/>
    </row>
    <row r="9619" spans="35:48" x14ac:dyDescent="0.55000000000000004">
      <c r="AI9619" s="276" t="s">
        <v>39526</v>
      </c>
      <c r="AJ9619" s="277">
        <v>59499.7</v>
      </c>
      <c r="AL9619" s="246" t="s">
        <v>53109</v>
      </c>
      <c r="AM9619" s="247">
        <v>5520</v>
      </c>
      <c r="AO9619" s="226" t="s">
        <v>35282</v>
      </c>
      <c r="AP9619" s="227">
        <v>89356.02</v>
      </c>
      <c r="AR9619" s="207" t="s">
        <v>23705</v>
      </c>
      <c r="AS9619" s="208">
        <v>3653.72</v>
      </c>
      <c r="AT9619" s="93"/>
      <c r="AU9619" s="93"/>
      <c r="AV9619" s="93"/>
    </row>
    <row r="9620" spans="35:48" x14ac:dyDescent="0.55000000000000004">
      <c r="AI9620" s="276" t="s">
        <v>35736</v>
      </c>
      <c r="AJ9620" s="277">
        <v>56250</v>
      </c>
      <c r="AL9620" s="246" t="s">
        <v>33884</v>
      </c>
      <c r="AM9620" s="247">
        <v>3895.89</v>
      </c>
      <c r="AO9620" s="226" t="s">
        <v>45258</v>
      </c>
      <c r="AP9620" s="227">
        <v>18000</v>
      </c>
      <c r="AR9620" s="207" t="s">
        <v>23706</v>
      </c>
      <c r="AS9620" s="208">
        <v>32854.33</v>
      </c>
      <c r="AT9620" s="93"/>
      <c r="AU9620" s="93"/>
      <c r="AV9620" s="93"/>
    </row>
    <row r="9621" spans="35:48" x14ac:dyDescent="0.55000000000000004">
      <c r="AI9621" s="276" t="s">
        <v>39527</v>
      </c>
      <c r="AJ9621" s="277">
        <v>4463.58</v>
      </c>
      <c r="AL9621" s="246" t="s">
        <v>55277</v>
      </c>
      <c r="AM9621" s="247">
        <v>148.31</v>
      </c>
      <c r="AO9621" s="226" t="s">
        <v>35283</v>
      </c>
      <c r="AP9621" s="227">
        <v>8116.98</v>
      </c>
      <c r="AR9621" s="207" t="s">
        <v>23707</v>
      </c>
      <c r="AS9621" s="208">
        <v>5700</v>
      </c>
      <c r="AT9621" s="93"/>
      <c r="AU9621" s="93"/>
      <c r="AV9621" s="93"/>
    </row>
    <row r="9622" spans="35:48" x14ac:dyDescent="0.55000000000000004">
      <c r="AI9622" s="276" t="s">
        <v>68844</v>
      </c>
      <c r="AJ9622" s="277">
        <v>240</v>
      </c>
      <c r="AL9622" s="246" t="s">
        <v>33886</v>
      </c>
      <c r="AM9622" s="247">
        <v>3239.3</v>
      </c>
      <c r="AO9622" s="226" t="s">
        <v>36485</v>
      </c>
      <c r="AP9622" s="227">
        <v>24283.119999999999</v>
      </c>
      <c r="AR9622" s="207" t="s">
        <v>23708</v>
      </c>
      <c r="AS9622" s="208">
        <v>53069</v>
      </c>
      <c r="AT9622" s="93"/>
      <c r="AU9622" s="93"/>
      <c r="AV9622" s="93"/>
    </row>
    <row r="9623" spans="35:48" x14ac:dyDescent="0.55000000000000004">
      <c r="AI9623" s="276" t="s">
        <v>64949</v>
      </c>
      <c r="AJ9623" s="277">
        <v>6315.85</v>
      </c>
      <c r="AL9623" s="246" t="s">
        <v>53112</v>
      </c>
      <c r="AM9623" s="247">
        <v>13480.46</v>
      </c>
      <c r="AO9623" s="226" t="s">
        <v>45259</v>
      </c>
      <c r="AP9623" s="227">
        <v>513.20000000000005</v>
      </c>
      <c r="AR9623" s="207" t="s">
        <v>23709</v>
      </c>
      <c r="AS9623" s="208">
        <v>30228.83</v>
      </c>
      <c r="AT9623" s="93"/>
      <c r="AU9623" s="93"/>
      <c r="AV9623" s="93"/>
    </row>
    <row r="9624" spans="35:48" x14ac:dyDescent="0.55000000000000004">
      <c r="AI9624" s="276" t="s">
        <v>68845</v>
      </c>
      <c r="AJ9624" s="277">
        <v>180</v>
      </c>
      <c r="AL9624" s="246" t="s">
        <v>53113</v>
      </c>
      <c r="AM9624" s="247">
        <v>2340</v>
      </c>
      <c r="AO9624" s="226" t="s">
        <v>36486</v>
      </c>
      <c r="AP9624" s="227">
        <v>17877.98</v>
      </c>
      <c r="AR9624" s="207" t="s">
        <v>23710</v>
      </c>
      <c r="AS9624" s="208">
        <v>55534.52</v>
      </c>
      <c r="AT9624" s="93"/>
      <c r="AU9624" s="93"/>
      <c r="AV9624" s="93"/>
    </row>
    <row r="9625" spans="35:48" x14ac:dyDescent="0.55000000000000004">
      <c r="AI9625" s="276" t="s">
        <v>28303</v>
      </c>
      <c r="AJ9625" s="277">
        <v>90846.720000000001</v>
      </c>
      <c r="AL9625" s="246" t="s">
        <v>53114</v>
      </c>
      <c r="AM9625" s="247">
        <v>1430.94</v>
      </c>
      <c r="AO9625" s="226" t="s">
        <v>50189</v>
      </c>
      <c r="AP9625" s="227">
        <v>311.14</v>
      </c>
      <c r="AR9625" s="207" t="s">
        <v>23711</v>
      </c>
      <c r="AS9625" s="208">
        <v>97864.2</v>
      </c>
      <c r="AT9625" s="93"/>
      <c r="AU9625" s="93"/>
      <c r="AV9625" s="93"/>
    </row>
    <row r="9626" spans="35:48" x14ac:dyDescent="0.55000000000000004">
      <c r="AI9626" s="276" t="s">
        <v>35737</v>
      </c>
      <c r="AJ9626" s="277">
        <v>271433.88</v>
      </c>
      <c r="AL9626" s="246" t="s">
        <v>55278</v>
      </c>
      <c r="AM9626" s="247">
        <v>171.44</v>
      </c>
      <c r="AO9626" s="226" t="s">
        <v>45260</v>
      </c>
      <c r="AP9626" s="227">
        <v>4000</v>
      </c>
      <c r="AR9626" s="207" t="s">
        <v>23712</v>
      </c>
      <c r="AS9626" s="208">
        <v>5139</v>
      </c>
      <c r="AT9626" s="93"/>
      <c r="AU9626" s="93"/>
      <c r="AV9626" s="93"/>
    </row>
    <row r="9627" spans="35:48" x14ac:dyDescent="0.55000000000000004">
      <c r="AI9627" s="276" t="s">
        <v>35738</v>
      </c>
      <c r="AJ9627" s="277">
        <v>168665.5</v>
      </c>
      <c r="AL9627" s="246" t="s">
        <v>53115</v>
      </c>
      <c r="AM9627" s="247">
        <v>338.48</v>
      </c>
      <c r="AO9627" s="226" t="s">
        <v>45261</v>
      </c>
      <c r="AP9627" s="227">
        <v>304.33</v>
      </c>
      <c r="AR9627" s="207" t="s">
        <v>23713</v>
      </c>
      <c r="AS9627" s="208">
        <v>8640</v>
      </c>
      <c r="AT9627" s="93"/>
      <c r="AU9627" s="93"/>
      <c r="AV9627" s="93"/>
    </row>
    <row r="9628" spans="35:48" x14ac:dyDescent="0.55000000000000004">
      <c r="AI9628" s="276" t="s">
        <v>62255</v>
      </c>
      <c r="AJ9628" s="277">
        <v>6869.38</v>
      </c>
      <c r="AL9628" s="246" t="s">
        <v>53116</v>
      </c>
      <c r="AM9628" s="247">
        <v>1695.71</v>
      </c>
      <c r="AO9628" s="226" t="s">
        <v>42723</v>
      </c>
      <c r="AP9628" s="227">
        <v>422627.22</v>
      </c>
      <c r="AR9628" s="207" t="s">
        <v>23714</v>
      </c>
      <c r="AS9628" s="208">
        <v>660.96</v>
      </c>
      <c r="AT9628" s="93"/>
      <c r="AU9628" s="93"/>
      <c r="AV9628" s="93"/>
    </row>
    <row r="9629" spans="35:48" x14ac:dyDescent="0.55000000000000004">
      <c r="AI9629" s="276" t="s">
        <v>34191</v>
      </c>
      <c r="AJ9629" s="277">
        <v>120096.49</v>
      </c>
      <c r="AL9629" s="246" t="s">
        <v>53117</v>
      </c>
      <c r="AM9629" s="247">
        <v>4175.17</v>
      </c>
      <c r="AO9629" s="226" t="s">
        <v>42724</v>
      </c>
      <c r="AP9629" s="227">
        <v>31614.13</v>
      </c>
      <c r="AR9629" s="207" t="s">
        <v>23715</v>
      </c>
      <c r="AS9629" s="208">
        <v>1873.16</v>
      </c>
      <c r="AT9629" s="93"/>
      <c r="AU9629" s="93"/>
      <c r="AV9629" s="93"/>
    </row>
    <row r="9630" spans="35:48" x14ac:dyDescent="0.55000000000000004">
      <c r="AI9630" s="276" t="s">
        <v>28304</v>
      </c>
      <c r="AJ9630" s="277">
        <v>177333.66</v>
      </c>
      <c r="AL9630" s="246" t="s">
        <v>35319</v>
      </c>
      <c r="AM9630" s="247">
        <v>151249.9</v>
      </c>
      <c r="AO9630" s="226" t="s">
        <v>24029</v>
      </c>
      <c r="AP9630" s="227">
        <v>2050.6</v>
      </c>
      <c r="AR9630" s="207" t="s">
        <v>23716</v>
      </c>
      <c r="AS9630" s="208">
        <v>2512.5</v>
      </c>
      <c r="AT9630" s="93"/>
      <c r="AU9630" s="93"/>
      <c r="AV9630" s="93"/>
    </row>
    <row r="9631" spans="35:48" x14ac:dyDescent="0.55000000000000004">
      <c r="AI9631" s="276" t="s">
        <v>28306</v>
      </c>
      <c r="AJ9631" s="277">
        <v>14850</v>
      </c>
      <c r="AL9631" s="246" t="s">
        <v>35321</v>
      </c>
      <c r="AM9631" s="247">
        <v>7208.46</v>
      </c>
      <c r="AO9631" s="226" t="s">
        <v>24033</v>
      </c>
      <c r="AP9631" s="227">
        <v>153.04</v>
      </c>
      <c r="AR9631" s="207" t="s">
        <v>23717</v>
      </c>
      <c r="AS9631" s="208">
        <v>1375.05</v>
      </c>
      <c r="AT9631" s="93"/>
      <c r="AU9631" s="93"/>
      <c r="AV9631" s="93"/>
    </row>
    <row r="9632" spans="35:48" x14ac:dyDescent="0.55000000000000004">
      <c r="AI9632" s="276" t="s">
        <v>35739</v>
      </c>
      <c r="AJ9632" s="277">
        <v>87156.05</v>
      </c>
      <c r="AL9632" s="246" t="s">
        <v>59727</v>
      </c>
      <c r="AM9632" s="247">
        <v>2692.03</v>
      </c>
      <c r="AO9632" s="226" t="s">
        <v>24034</v>
      </c>
      <c r="AP9632" s="227">
        <v>444.57</v>
      </c>
      <c r="AR9632" s="207" t="s">
        <v>23718</v>
      </c>
      <c r="AS9632" s="208">
        <v>14294</v>
      </c>
      <c r="AT9632" s="93"/>
      <c r="AU9632" s="93"/>
      <c r="AV9632" s="93"/>
    </row>
    <row r="9633" spans="35:48" x14ac:dyDescent="0.55000000000000004">
      <c r="AI9633" s="276" t="s">
        <v>63396</v>
      </c>
      <c r="AJ9633" s="277">
        <v>-46.98</v>
      </c>
      <c r="AL9633" s="246" t="s">
        <v>35323</v>
      </c>
      <c r="AM9633" s="247">
        <v>7126.46</v>
      </c>
      <c r="AO9633" s="226" t="s">
        <v>24035</v>
      </c>
      <c r="AP9633" s="227">
        <v>735.36</v>
      </c>
      <c r="AR9633" s="207" t="s">
        <v>23719</v>
      </c>
      <c r="AS9633" s="208">
        <v>3834.81</v>
      </c>
      <c r="AT9633" s="93"/>
      <c r="AU9633" s="93"/>
      <c r="AV9633" s="93"/>
    </row>
    <row r="9634" spans="35:48" x14ac:dyDescent="0.55000000000000004">
      <c r="AI9634" s="276" t="s">
        <v>59873</v>
      </c>
      <c r="AJ9634" s="277">
        <v>81.12</v>
      </c>
      <c r="AL9634" s="246" t="s">
        <v>53121</v>
      </c>
      <c r="AM9634" s="247">
        <v>11135.79</v>
      </c>
      <c r="AO9634" s="226" t="s">
        <v>53079</v>
      </c>
      <c r="AP9634" s="227">
        <v>4641.42</v>
      </c>
      <c r="AR9634" s="207" t="s">
        <v>23720</v>
      </c>
      <c r="AS9634" s="208">
        <v>3599.9</v>
      </c>
      <c r="AT9634" s="93"/>
      <c r="AU9634" s="93"/>
      <c r="AV9634" s="93"/>
    </row>
    <row r="9635" spans="35:48" x14ac:dyDescent="0.55000000000000004">
      <c r="AI9635" s="276" t="s">
        <v>59874</v>
      </c>
      <c r="AJ9635" s="277">
        <v>-81.05</v>
      </c>
      <c r="AL9635" s="246" t="s">
        <v>64642</v>
      </c>
      <c r="AM9635" s="247">
        <v>2175.36</v>
      </c>
      <c r="AO9635" s="226" t="s">
        <v>24045</v>
      </c>
      <c r="AP9635" s="227">
        <v>64516.76</v>
      </c>
      <c r="AR9635" s="207" t="s">
        <v>23721</v>
      </c>
      <c r="AS9635" s="208">
        <v>580</v>
      </c>
      <c r="AT9635" s="93"/>
      <c r="AU9635" s="93"/>
      <c r="AV9635" s="93"/>
    </row>
    <row r="9636" spans="35:48" x14ac:dyDescent="0.55000000000000004">
      <c r="AI9636" s="276" t="s">
        <v>60755</v>
      </c>
      <c r="AJ9636" s="277">
        <v>359.2</v>
      </c>
      <c r="AL9636" s="246" t="s">
        <v>64643</v>
      </c>
      <c r="AM9636" s="247">
        <v>7589.12</v>
      </c>
      <c r="AO9636" s="226" t="s">
        <v>53080</v>
      </c>
      <c r="AP9636" s="227">
        <v>-4641.42</v>
      </c>
      <c r="AR9636" s="207" t="s">
        <v>23722</v>
      </c>
      <c r="AS9636" s="208">
        <v>2740</v>
      </c>
      <c r="AT9636" s="93"/>
      <c r="AU9636" s="93"/>
      <c r="AV9636" s="93"/>
    </row>
    <row r="9637" spans="35:48" x14ac:dyDescent="0.55000000000000004">
      <c r="AI9637" s="276" t="s">
        <v>63400</v>
      </c>
      <c r="AJ9637" s="277">
        <v>-13.94</v>
      </c>
      <c r="AL9637" s="246" t="s">
        <v>59728</v>
      </c>
      <c r="AM9637" s="247">
        <v>16255.33</v>
      </c>
      <c r="AO9637" s="226" t="s">
        <v>24046</v>
      </c>
      <c r="AP9637" s="227">
        <v>1978</v>
      </c>
      <c r="AR9637" s="207" t="s">
        <v>23723</v>
      </c>
      <c r="AS9637" s="208">
        <v>253.98</v>
      </c>
      <c r="AT9637" s="93"/>
      <c r="AU9637" s="93"/>
      <c r="AV9637" s="93"/>
    </row>
    <row r="9638" spans="35:48" x14ac:dyDescent="0.55000000000000004">
      <c r="AI9638" s="276" t="s">
        <v>58694</v>
      </c>
      <c r="AJ9638" s="277">
        <v>-0.2</v>
      </c>
      <c r="AL9638" s="246" t="s">
        <v>59729</v>
      </c>
      <c r="AM9638" s="247">
        <v>1088.71</v>
      </c>
      <c r="AO9638" s="226" t="s">
        <v>40488</v>
      </c>
      <c r="AP9638" s="227">
        <v>7755.42</v>
      </c>
      <c r="AR9638" s="207" t="s">
        <v>23724</v>
      </c>
      <c r="AS9638" s="208">
        <v>719.76</v>
      </c>
      <c r="AT9638" s="93"/>
      <c r="AU9638" s="93"/>
      <c r="AV9638" s="93"/>
    </row>
    <row r="9639" spans="35:48" x14ac:dyDescent="0.55000000000000004">
      <c r="AI9639" s="276" t="s">
        <v>60756</v>
      </c>
      <c r="AJ9639" s="277">
        <v>26.28</v>
      </c>
      <c r="AL9639" s="246" t="s">
        <v>59730</v>
      </c>
      <c r="AM9639" s="247">
        <v>368.8</v>
      </c>
      <c r="AO9639" s="226" t="s">
        <v>53081</v>
      </c>
      <c r="AP9639" s="227">
        <v>4.3600000000000003</v>
      </c>
      <c r="AR9639" s="207" t="s">
        <v>23725</v>
      </c>
      <c r="AS9639" s="208">
        <v>1816.41</v>
      </c>
      <c r="AT9639" s="93"/>
      <c r="AU9639" s="93"/>
      <c r="AV9639" s="93"/>
    </row>
    <row r="9640" spans="35:48" x14ac:dyDescent="0.55000000000000004">
      <c r="AI9640" s="276" t="s">
        <v>64953</v>
      </c>
      <c r="AJ9640" s="277">
        <v>338.05</v>
      </c>
      <c r="AL9640" s="246" t="s">
        <v>59731</v>
      </c>
      <c r="AM9640" s="247">
        <v>3887.16</v>
      </c>
      <c r="AO9640" s="226" t="s">
        <v>36487</v>
      </c>
      <c r="AP9640" s="227">
        <v>270.64</v>
      </c>
      <c r="AR9640" s="207" t="s">
        <v>23726</v>
      </c>
      <c r="AS9640" s="208">
        <v>4631.76</v>
      </c>
      <c r="AT9640" s="93"/>
      <c r="AU9640" s="93"/>
      <c r="AV9640" s="93"/>
    </row>
    <row r="9641" spans="35:48" x14ac:dyDescent="0.55000000000000004">
      <c r="AI9641" s="276" t="s">
        <v>63401</v>
      </c>
      <c r="AJ9641" s="277">
        <v>3951.96</v>
      </c>
      <c r="AL9641" s="246" t="s">
        <v>60621</v>
      </c>
      <c r="AM9641" s="247">
        <v>612</v>
      </c>
      <c r="AO9641" s="226" t="s">
        <v>24047</v>
      </c>
      <c r="AP9641" s="227">
        <v>3550</v>
      </c>
      <c r="AR9641" s="207" t="s">
        <v>23727</v>
      </c>
      <c r="AS9641" s="208">
        <v>12427.36</v>
      </c>
      <c r="AT9641" s="93"/>
      <c r="AU9641" s="93"/>
      <c r="AV9641" s="93"/>
    </row>
    <row r="9642" spans="35:48" x14ac:dyDescent="0.55000000000000004">
      <c r="AI9642" s="276" t="s">
        <v>68846</v>
      </c>
      <c r="AJ9642" s="277">
        <v>-6.77</v>
      </c>
      <c r="AL9642" s="246" t="s">
        <v>64644</v>
      </c>
      <c r="AM9642" s="247">
        <v>-3484.44</v>
      </c>
      <c r="AO9642" s="226" t="s">
        <v>24048</v>
      </c>
      <c r="AP9642" s="227">
        <v>861.23</v>
      </c>
      <c r="AR9642" s="207" t="s">
        <v>23728</v>
      </c>
      <c r="AS9642" s="208">
        <v>9799</v>
      </c>
      <c r="AT9642" s="93"/>
      <c r="AU9642" s="93"/>
      <c r="AV9642" s="93"/>
    </row>
    <row r="9643" spans="35:48" x14ac:dyDescent="0.55000000000000004">
      <c r="AI9643" s="276" t="s">
        <v>59880</v>
      </c>
      <c r="AJ9643" s="277">
        <v>240</v>
      </c>
      <c r="AL9643" s="246" t="s">
        <v>50202</v>
      </c>
      <c r="AM9643" s="247">
        <v>1418.45</v>
      </c>
      <c r="AO9643" s="226" t="s">
        <v>24049</v>
      </c>
      <c r="AP9643" s="227">
        <v>2552.29</v>
      </c>
      <c r="AR9643" s="207" t="s">
        <v>23729</v>
      </c>
      <c r="AS9643" s="208">
        <v>1599</v>
      </c>
      <c r="AT9643" s="93"/>
      <c r="AU9643" s="93"/>
      <c r="AV9643" s="93"/>
    </row>
    <row r="9644" spans="35:48" x14ac:dyDescent="0.55000000000000004">
      <c r="AI9644" s="276" t="s">
        <v>59881</v>
      </c>
      <c r="AJ9644" s="277">
        <v>18.38</v>
      </c>
      <c r="AL9644" s="246" t="s">
        <v>24257</v>
      </c>
      <c r="AM9644" s="247">
        <v>1453.99</v>
      </c>
      <c r="AO9644" s="226" t="s">
        <v>24050</v>
      </c>
      <c r="AP9644" s="227">
        <v>521.96</v>
      </c>
      <c r="AR9644" s="207" t="s">
        <v>23730</v>
      </c>
      <c r="AS9644" s="208">
        <v>3359.2</v>
      </c>
      <c r="AT9644" s="93"/>
      <c r="AU9644" s="93"/>
      <c r="AV9644" s="93"/>
    </row>
    <row r="9645" spans="35:48" x14ac:dyDescent="0.55000000000000004">
      <c r="AI9645" s="276" t="s">
        <v>59882</v>
      </c>
      <c r="AJ9645" s="277">
        <v>60.04</v>
      </c>
      <c r="AL9645" s="246" t="s">
        <v>60622</v>
      </c>
      <c r="AM9645" s="247">
        <v>5769.24</v>
      </c>
      <c r="AO9645" s="226" t="s">
        <v>53082</v>
      </c>
      <c r="AP9645" s="227">
        <v>141.77000000000001</v>
      </c>
      <c r="AR9645" s="207" t="s">
        <v>23731</v>
      </c>
      <c r="AS9645" s="208">
        <v>6985.93</v>
      </c>
      <c r="AT9645" s="93"/>
      <c r="AU9645" s="93"/>
      <c r="AV9645" s="93"/>
    </row>
    <row r="9646" spans="35:48" x14ac:dyDescent="0.55000000000000004">
      <c r="AI9646" s="276" t="s">
        <v>68847</v>
      </c>
      <c r="AJ9646" s="277">
        <v>-388.85</v>
      </c>
      <c r="AL9646" s="246" t="s">
        <v>60623</v>
      </c>
      <c r="AM9646" s="247">
        <v>425.6</v>
      </c>
      <c r="AO9646" s="226" t="s">
        <v>40489</v>
      </c>
      <c r="AP9646" s="227">
        <v>19289.23</v>
      </c>
      <c r="AR9646" s="207" t="s">
        <v>23732</v>
      </c>
      <c r="AS9646" s="208">
        <v>5045</v>
      </c>
      <c r="AT9646" s="93"/>
      <c r="AU9646" s="93"/>
      <c r="AV9646" s="93"/>
    </row>
    <row r="9647" spans="35:48" x14ac:dyDescent="0.55000000000000004">
      <c r="AI9647" s="276" t="s">
        <v>70106</v>
      </c>
      <c r="AJ9647" s="277">
        <v>4275</v>
      </c>
      <c r="AL9647" s="246" t="s">
        <v>60624</v>
      </c>
      <c r="AM9647" s="247">
        <v>57.7</v>
      </c>
      <c r="AO9647" s="226" t="s">
        <v>40490</v>
      </c>
      <c r="AP9647" s="227">
        <v>1429.33</v>
      </c>
      <c r="AR9647" s="207" t="s">
        <v>23733</v>
      </c>
      <c r="AS9647" s="208">
        <v>9220</v>
      </c>
      <c r="AT9647" s="93"/>
      <c r="AU9647" s="93"/>
      <c r="AV9647" s="93"/>
    </row>
    <row r="9648" spans="35:48" x14ac:dyDescent="0.55000000000000004">
      <c r="AI9648" s="276" t="s">
        <v>62820</v>
      </c>
      <c r="AJ9648" s="277">
        <v>3406</v>
      </c>
      <c r="AL9648" s="246" t="s">
        <v>60625</v>
      </c>
      <c r="AM9648" s="247">
        <v>511.4</v>
      </c>
      <c r="AO9648" s="226" t="s">
        <v>40491</v>
      </c>
      <c r="AP9648" s="227">
        <v>4559.4399999999996</v>
      </c>
      <c r="AR9648" s="207" t="s">
        <v>23734</v>
      </c>
      <c r="AS9648" s="208">
        <v>2740</v>
      </c>
      <c r="AT9648" s="93"/>
      <c r="AU9648" s="93"/>
      <c r="AV9648" s="93"/>
    </row>
    <row r="9649" spans="35:48" x14ac:dyDescent="0.55000000000000004">
      <c r="AI9649" s="276" t="s">
        <v>69808</v>
      </c>
      <c r="AJ9649" s="277">
        <v>8272.84</v>
      </c>
      <c r="AL9649" s="246" t="s">
        <v>60626</v>
      </c>
      <c r="AM9649" s="247">
        <v>17.7</v>
      </c>
      <c r="AO9649" s="226" t="s">
        <v>35285</v>
      </c>
      <c r="AP9649" s="227">
        <v>76654.95</v>
      </c>
      <c r="AR9649" s="207" t="s">
        <v>23735</v>
      </c>
      <c r="AS9649" s="208">
        <v>914.94</v>
      </c>
      <c r="AT9649" s="93"/>
      <c r="AU9649" s="93"/>
      <c r="AV9649" s="93"/>
    </row>
    <row r="9650" spans="35:48" x14ac:dyDescent="0.55000000000000004">
      <c r="AI9650" s="276" t="s">
        <v>68848</v>
      </c>
      <c r="AJ9650" s="277">
        <v>2000</v>
      </c>
      <c r="AL9650" s="246" t="s">
        <v>60627</v>
      </c>
      <c r="AM9650" s="247">
        <v>62.4</v>
      </c>
      <c r="AO9650" s="226" t="s">
        <v>35286</v>
      </c>
      <c r="AP9650" s="227">
        <v>200586</v>
      </c>
      <c r="AR9650" s="207" t="s">
        <v>23736</v>
      </c>
      <c r="AS9650" s="208">
        <v>2592.92</v>
      </c>
      <c r="AT9650" s="93"/>
      <c r="AU9650" s="93"/>
      <c r="AV9650" s="93"/>
    </row>
    <row r="9651" spans="35:48" x14ac:dyDescent="0.55000000000000004">
      <c r="AI9651" s="276" t="s">
        <v>53868</v>
      </c>
      <c r="AJ9651" s="277">
        <v>150</v>
      </c>
      <c r="AL9651" s="246" t="s">
        <v>60628</v>
      </c>
      <c r="AM9651" s="247">
        <v>34.6</v>
      </c>
      <c r="AO9651" s="226" t="s">
        <v>24052</v>
      </c>
      <c r="AP9651" s="227">
        <v>77090</v>
      </c>
      <c r="AR9651" s="207" t="s">
        <v>23737</v>
      </c>
      <c r="AS9651" s="208">
        <v>2512.5</v>
      </c>
      <c r="AT9651" s="93"/>
      <c r="AU9651" s="93"/>
      <c r="AV9651" s="93"/>
    </row>
    <row r="9652" spans="35:48" x14ac:dyDescent="0.55000000000000004">
      <c r="AI9652" s="276" t="s">
        <v>53869</v>
      </c>
      <c r="AJ9652" s="277">
        <v>11.49</v>
      </c>
      <c r="AL9652" s="246" t="s">
        <v>60629</v>
      </c>
      <c r="AM9652" s="247">
        <v>1.8</v>
      </c>
      <c r="AO9652" s="226" t="s">
        <v>47092</v>
      </c>
      <c r="AP9652" s="227">
        <v>2897.5</v>
      </c>
      <c r="AR9652" s="207" t="s">
        <v>23738</v>
      </c>
      <c r="AS9652" s="208">
        <v>33822.019999999997</v>
      </c>
      <c r="AT9652" s="93"/>
      <c r="AU9652" s="93"/>
      <c r="AV9652" s="93"/>
    </row>
    <row r="9653" spans="35:48" x14ac:dyDescent="0.55000000000000004">
      <c r="AI9653" s="276" t="s">
        <v>55445</v>
      </c>
      <c r="AJ9653" s="277">
        <v>22.94</v>
      </c>
      <c r="AL9653" s="246" t="s">
        <v>60630</v>
      </c>
      <c r="AM9653" s="247">
        <v>35.24</v>
      </c>
      <c r="AO9653" s="226" t="s">
        <v>24053</v>
      </c>
      <c r="AP9653" s="227">
        <v>126530</v>
      </c>
      <c r="AR9653" s="207" t="s">
        <v>23739</v>
      </c>
      <c r="AS9653" s="208">
        <v>3599.9</v>
      </c>
      <c r="AT9653" s="93"/>
      <c r="AU9653" s="93"/>
      <c r="AV9653" s="93"/>
    </row>
    <row r="9654" spans="35:48" x14ac:dyDescent="0.55000000000000004">
      <c r="AI9654" s="276" t="s">
        <v>53870</v>
      </c>
      <c r="AJ9654" s="277">
        <v>2589.23</v>
      </c>
      <c r="AL9654" s="246" t="s">
        <v>64645</v>
      </c>
      <c r="AM9654" s="247">
        <v>-6915.68</v>
      </c>
      <c r="AO9654" s="226" t="s">
        <v>40492</v>
      </c>
      <c r="AP9654" s="227">
        <v>6416.39</v>
      </c>
      <c r="AR9654" s="207" t="s">
        <v>23740</v>
      </c>
      <c r="AS9654" s="208">
        <v>1599</v>
      </c>
      <c r="AT9654" s="93"/>
      <c r="AU9654" s="93"/>
      <c r="AV9654" s="93"/>
    </row>
    <row r="9655" spans="35:48" x14ac:dyDescent="0.55000000000000004">
      <c r="AI9655" s="276" t="s">
        <v>53871</v>
      </c>
      <c r="AJ9655" s="277">
        <v>107.92</v>
      </c>
      <c r="AL9655" s="246" t="s">
        <v>60631</v>
      </c>
      <c r="AM9655" s="247">
        <v>4573.5</v>
      </c>
      <c r="AO9655" s="226" t="s">
        <v>33859</v>
      </c>
      <c r="AP9655" s="227">
        <v>71790.58</v>
      </c>
      <c r="AR9655" s="207" t="s">
        <v>23741</v>
      </c>
      <c r="AS9655" s="208">
        <v>6985.93</v>
      </c>
      <c r="AT9655" s="93"/>
      <c r="AU9655" s="93"/>
      <c r="AV9655" s="93"/>
    </row>
    <row r="9656" spans="35:48" x14ac:dyDescent="0.55000000000000004">
      <c r="AI9656" s="276" t="s">
        <v>53873</v>
      </c>
      <c r="AJ9656" s="277">
        <v>931.72</v>
      </c>
      <c r="AL9656" s="246" t="s">
        <v>60632</v>
      </c>
      <c r="AM9656" s="247">
        <v>157.88</v>
      </c>
      <c r="AO9656" s="226" t="s">
        <v>24054</v>
      </c>
      <c r="AP9656" s="227">
        <v>2051.7600000000002</v>
      </c>
      <c r="AR9656" s="207" t="s">
        <v>23742</v>
      </c>
      <c r="AS9656" s="208">
        <v>22760.57</v>
      </c>
      <c r="AT9656" s="93"/>
      <c r="AU9656" s="93"/>
      <c r="AV9656" s="93"/>
    </row>
    <row r="9657" spans="35:48" x14ac:dyDescent="0.55000000000000004">
      <c r="AI9657" s="276" t="s">
        <v>53874</v>
      </c>
      <c r="AJ9657" s="277">
        <v>71.27</v>
      </c>
      <c r="AL9657" s="246" t="s">
        <v>60633</v>
      </c>
      <c r="AM9657" s="247">
        <v>14.88</v>
      </c>
      <c r="AO9657" s="226" t="s">
        <v>36488</v>
      </c>
      <c r="AP9657" s="227">
        <v>11365.9</v>
      </c>
      <c r="AR9657" s="207" t="s">
        <v>23743</v>
      </c>
      <c r="AS9657" s="208">
        <v>81.98</v>
      </c>
      <c r="AT9657" s="93"/>
      <c r="AU9657" s="93"/>
      <c r="AV9657" s="93"/>
    </row>
    <row r="9658" spans="35:48" x14ac:dyDescent="0.55000000000000004">
      <c r="AI9658" s="276" t="s">
        <v>55446</v>
      </c>
      <c r="AJ9658" s="277">
        <v>73.5</v>
      </c>
      <c r="AL9658" s="246" t="s">
        <v>60634</v>
      </c>
      <c r="AM9658" s="247">
        <v>360.34</v>
      </c>
      <c r="AO9658" s="226" t="s">
        <v>47093</v>
      </c>
      <c r="AP9658" s="227">
        <v>797.86</v>
      </c>
      <c r="AR9658" s="207" t="s">
        <v>23744</v>
      </c>
      <c r="AS9658" s="208">
        <v>1350</v>
      </c>
      <c r="AT9658" s="93"/>
      <c r="AU9658" s="93"/>
      <c r="AV9658" s="93"/>
    </row>
    <row r="9659" spans="35:48" x14ac:dyDescent="0.55000000000000004">
      <c r="AI9659" s="276" t="s">
        <v>53875</v>
      </c>
      <c r="AJ9659" s="277">
        <v>306.87</v>
      </c>
      <c r="AL9659" s="246" t="s">
        <v>60635</v>
      </c>
      <c r="AM9659" s="247">
        <v>18.95</v>
      </c>
      <c r="AO9659" s="226" t="s">
        <v>49018</v>
      </c>
      <c r="AP9659" s="227">
        <v>164.94</v>
      </c>
      <c r="AR9659" s="207" t="s">
        <v>23745</v>
      </c>
      <c r="AS9659" s="208">
        <v>576.9</v>
      </c>
      <c r="AT9659" s="93"/>
      <c r="AU9659" s="93"/>
      <c r="AV9659" s="93"/>
    </row>
    <row r="9660" spans="35:48" x14ac:dyDescent="0.55000000000000004">
      <c r="AI9660" s="276" t="s">
        <v>53876</v>
      </c>
      <c r="AJ9660" s="277">
        <v>64.08</v>
      </c>
      <c r="AL9660" s="246" t="s">
        <v>53122</v>
      </c>
      <c r="AM9660" s="247">
        <v>32.24</v>
      </c>
      <c r="AO9660" s="226" t="s">
        <v>33860</v>
      </c>
      <c r="AP9660" s="227">
        <v>32472.7</v>
      </c>
      <c r="AR9660" s="207" t="s">
        <v>23746</v>
      </c>
      <c r="AS9660" s="208">
        <v>253.1</v>
      </c>
      <c r="AT9660" s="93"/>
      <c r="AU9660" s="93"/>
      <c r="AV9660" s="93"/>
    </row>
    <row r="9661" spans="35:48" x14ac:dyDescent="0.55000000000000004">
      <c r="AI9661" s="276" t="s">
        <v>34197</v>
      </c>
      <c r="AJ9661" s="277">
        <v>1265</v>
      </c>
      <c r="AL9661" s="246" t="s">
        <v>64646</v>
      </c>
      <c r="AM9661" s="247">
        <v>-4688.3</v>
      </c>
      <c r="AO9661" s="226" t="s">
        <v>35287</v>
      </c>
      <c r="AP9661" s="227">
        <v>47790</v>
      </c>
      <c r="AR9661" s="207" t="s">
        <v>23747</v>
      </c>
      <c r="AS9661" s="208">
        <v>8221</v>
      </c>
      <c r="AT9661" s="93"/>
      <c r="AU9661" s="93"/>
      <c r="AV9661" s="93"/>
    </row>
    <row r="9662" spans="35:48" x14ac:dyDescent="0.55000000000000004">
      <c r="AI9662" s="276" t="s">
        <v>36760</v>
      </c>
      <c r="AJ9662" s="277">
        <v>30305</v>
      </c>
      <c r="AL9662" s="246" t="s">
        <v>53123</v>
      </c>
      <c r="AM9662" s="247">
        <v>-469.49</v>
      </c>
      <c r="AO9662" s="226" t="s">
        <v>24055</v>
      </c>
      <c r="AP9662" s="227">
        <v>49856.05</v>
      </c>
      <c r="AR9662" s="207" t="s">
        <v>23748</v>
      </c>
      <c r="AS9662" s="208">
        <v>4227</v>
      </c>
      <c r="AT9662" s="93"/>
      <c r="AU9662" s="93"/>
      <c r="AV9662" s="93"/>
    </row>
    <row r="9663" spans="35:48" x14ac:dyDescent="0.55000000000000004">
      <c r="AI9663" s="276" t="s">
        <v>68849</v>
      </c>
      <c r="AJ9663" s="277">
        <v>60290.48</v>
      </c>
      <c r="AL9663" s="246" t="s">
        <v>60636</v>
      </c>
      <c r="AM9663" s="247">
        <v>-382.11</v>
      </c>
      <c r="AO9663" s="226" t="s">
        <v>35288</v>
      </c>
      <c r="AP9663" s="227">
        <v>98338.02</v>
      </c>
      <c r="AR9663" s="207" t="s">
        <v>23749</v>
      </c>
      <c r="AS9663" s="208">
        <v>1200</v>
      </c>
      <c r="AT9663" s="93"/>
      <c r="AU9663" s="93"/>
      <c r="AV9663" s="93"/>
    </row>
    <row r="9664" spans="35:48" x14ac:dyDescent="0.55000000000000004">
      <c r="AI9664" s="276" t="s">
        <v>35746</v>
      </c>
      <c r="AJ9664" s="277">
        <v>3500</v>
      </c>
      <c r="AL9664" s="246" t="s">
        <v>42738</v>
      </c>
      <c r="AM9664" s="247">
        <v>-29.23</v>
      </c>
      <c r="AO9664" s="226" t="s">
        <v>35289</v>
      </c>
      <c r="AP9664" s="227">
        <v>39558.519999999997</v>
      </c>
      <c r="AR9664" s="207" t="s">
        <v>23750</v>
      </c>
      <c r="AS9664" s="208">
        <v>772.16</v>
      </c>
      <c r="AT9664" s="93"/>
      <c r="AU9664" s="93"/>
      <c r="AV9664" s="93"/>
    </row>
    <row r="9665" spans="35:48" x14ac:dyDescent="0.55000000000000004">
      <c r="AI9665" s="276" t="s">
        <v>68850</v>
      </c>
      <c r="AJ9665" s="277">
        <v>17406.330000000002</v>
      </c>
      <c r="AL9665" s="246" t="s">
        <v>50203</v>
      </c>
      <c r="AM9665" s="247">
        <v>-11.46</v>
      </c>
      <c r="AO9665" s="226" t="s">
        <v>33861</v>
      </c>
      <c r="AP9665" s="227">
        <v>25104.74</v>
      </c>
      <c r="AR9665" s="207" t="s">
        <v>23751</v>
      </c>
      <c r="AS9665" s="208">
        <v>2000</v>
      </c>
      <c r="AT9665" s="93"/>
      <c r="AU9665" s="93"/>
      <c r="AV9665" s="93"/>
    </row>
    <row r="9666" spans="35:48" x14ac:dyDescent="0.55000000000000004">
      <c r="AI9666" s="276" t="s">
        <v>68851</v>
      </c>
      <c r="AJ9666" s="277">
        <v>10500</v>
      </c>
      <c r="AL9666" s="246" t="s">
        <v>50204</v>
      </c>
      <c r="AM9666" s="247">
        <v>-1.27</v>
      </c>
      <c r="AO9666" s="226" t="s">
        <v>50190</v>
      </c>
      <c r="AP9666" s="227">
        <v>655.16999999999996</v>
      </c>
      <c r="AR9666" s="207" t="s">
        <v>23752</v>
      </c>
      <c r="AS9666" s="208">
        <v>3386</v>
      </c>
      <c r="AT9666" s="93"/>
      <c r="AU9666" s="93"/>
      <c r="AV9666" s="93"/>
    </row>
    <row r="9667" spans="35:48" x14ac:dyDescent="0.55000000000000004">
      <c r="AI9667" s="276" t="s">
        <v>70816</v>
      </c>
      <c r="AJ9667" s="277">
        <v>5074.79</v>
      </c>
      <c r="AL9667" s="246" t="s">
        <v>24261</v>
      </c>
      <c r="AM9667" s="247">
        <v>2328.88</v>
      </c>
      <c r="AO9667" s="226" t="s">
        <v>53083</v>
      </c>
      <c r="AP9667" s="227">
        <v>170898</v>
      </c>
      <c r="AR9667" s="207" t="s">
        <v>23753</v>
      </c>
      <c r="AS9667" s="208">
        <v>42685.75</v>
      </c>
      <c r="AT9667" s="93"/>
      <c r="AU9667" s="93"/>
      <c r="AV9667" s="93"/>
    </row>
    <row r="9668" spans="35:48" x14ac:dyDescent="0.55000000000000004">
      <c r="AI9668" s="276" t="s">
        <v>62259</v>
      </c>
      <c r="AJ9668" s="277">
        <v>6871</v>
      </c>
      <c r="AL9668" s="246" t="s">
        <v>24263</v>
      </c>
      <c r="AM9668" s="247">
        <v>12.15</v>
      </c>
      <c r="AO9668" s="226" t="s">
        <v>24056</v>
      </c>
      <c r="AP9668" s="227">
        <v>30647.73</v>
      </c>
      <c r="AR9668" s="207" t="s">
        <v>23754</v>
      </c>
      <c r="AS9668" s="208">
        <v>3272.64</v>
      </c>
      <c r="AT9668" s="93"/>
      <c r="AU9668" s="93"/>
      <c r="AV9668" s="93"/>
    </row>
    <row r="9669" spans="35:48" x14ac:dyDescent="0.55000000000000004">
      <c r="AI9669" s="276" t="s">
        <v>34198</v>
      </c>
      <c r="AJ9669" s="277">
        <v>9273.2800000000007</v>
      </c>
      <c r="AL9669" s="246" t="s">
        <v>24264</v>
      </c>
      <c r="AM9669" s="247">
        <v>469.49</v>
      </c>
      <c r="AO9669" s="226" t="s">
        <v>33862</v>
      </c>
      <c r="AP9669" s="227">
        <v>71204.86</v>
      </c>
      <c r="AR9669" s="207" t="s">
        <v>23755</v>
      </c>
      <c r="AS9669" s="208">
        <v>250.36</v>
      </c>
      <c r="AT9669" s="93"/>
      <c r="AU9669" s="93"/>
      <c r="AV9669" s="93"/>
    </row>
    <row r="9670" spans="35:48" x14ac:dyDescent="0.55000000000000004">
      <c r="AI9670" s="276" t="s">
        <v>34199</v>
      </c>
      <c r="AJ9670" s="277">
        <v>33141.230000000003</v>
      </c>
      <c r="AL9670" s="246" t="s">
        <v>60637</v>
      </c>
      <c r="AM9670" s="247">
        <v>294.94</v>
      </c>
      <c r="AO9670" s="226" t="s">
        <v>24057</v>
      </c>
      <c r="AP9670" s="227">
        <v>7653.6</v>
      </c>
      <c r="AR9670" s="207" t="s">
        <v>23756</v>
      </c>
      <c r="AS9670" s="208">
        <v>10416.68</v>
      </c>
      <c r="AT9670" s="93"/>
      <c r="AU9670" s="93"/>
      <c r="AV9670" s="93"/>
    </row>
    <row r="9671" spans="35:48" x14ac:dyDescent="0.55000000000000004">
      <c r="AI9671" s="276" t="s">
        <v>34200</v>
      </c>
      <c r="AJ9671" s="277">
        <v>11442.97</v>
      </c>
      <c r="AL9671" s="246" t="s">
        <v>53124</v>
      </c>
      <c r="AM9671" s="247">
        <v>5200</v>
      </c>
      <c r="AO9671" s="226" t="s">
        <v>24058</v>
      </c>
      <c r="AP9671" s="227">
        <v>2682.17</v>
      </c>
      <c r="AR9671" s="207" t="s">
        <v>23757</v>
      </c>
      <c r="AS9671" s="208">
        <v>10416.68</v>
      </c>
      <c r="AT9671" s="93"/>
      <c r="AU9671" s="93"/>
      <c r="AV9671" s="93"/>
    </row>
    <row r="9672" spans="35:48" x14ac:dyDescent="0.55000000000000004">
      <c r="AI9672" s="276" t="s">
        <v>66731</v>
      </c>
      <c r="AJ9672" s="277">
        <v>27694.46</v>
      </c>
      <c r="AL9672" s="246" t="s">
        <v>50208</v>
      </c>
      <c r="AM9672" s="247">
        <v>45097.93</v>
      </c>
      <c r="AO9672" s="226" t="s">
        <v>24059</v>
      </c>
      <c r="AP9672" s="227">
        <v>107.03</v>
      </c>
      <c r="AR9672" s="207" t="s">
        <v>23758</v>
      </c>
      <c r="AS9672" s="208">
        <v>3272.64</v>
      </c>
      <c r="AT9672" s="93"/>
      <c r="AU9672" s="93"/>
      <c r="AV9672" s="93"/>
    </row>
    <row r="9673" spans="35:48" x14ac:dyDescent="0.55000000000000004">
      <c r="AI9673" s="276" t="s">
        <v>36761</v>
      </c>
      <c r="AJ9673" s="277">
        <v>339800</v>
      </c>
      <c r="AL9673" s="246" t="s">
        <v>42742</v>
      </c>
      <c r="AM9673" s="247">
        <v>3279.57</v>
      </c>
      <c r="AO9673" s="226" t="s">
        <v>24060</v>
      </c>
      <c r="AP9673" s="227">
        <v>723.38</v>
      </c>
      <c r="AR9673" s="207" t="s">
        <v>23759</v>
      </c>
      <c r="AS9673" s="208">
        <v>250.36</v>
      </c>
      <c r="AT9673" s="93"/>
      <c r="AU9673" s="93"/>
      <c r="AV9673" s="93"/>
    </row>
    <row r="9674" spans="35:48" x14ac:dyDescent="0.55000000000000004">
      <c r="AI9674" s="276" t="s">
        <v>70817</v>
      </c>
      <c r="AJ9674" s="277">
        <v>1182</v>
      </c>
      <c r="AL9674" s="246" t="s">
        <v>50209</v>
      </c>
      <c r="AM9674" s="247">
        <v>94.24</v>
      </c>
      <c r="AO9674" s="226" t="s">
        <v>24061</v>
      </c>
      <c r="AP9674" s="227">
        <v>52098.81</v>
      </c>
      <c r="AR9674" s="207" t="s">
        <v>23760</v>
      </c>
      <c r="AS9674" s="208">
        <v>3281.98</v>
      </c>
      <c r="AT9674" s="93"/>
      <c r="AU9674" s="93"/>
      <c r="AV9674" s="93"/>
    </row>
    <row r="9675" spans="35:48" x14ac:dyDescent="0.55000000000000004">
      <c r="AI9675" s="276" t="s">
        <v>63403</v>
      </c>
      <c r="AJ9675" s="277">
        <v>24998.68</v>
      </c>
      <c r="AL9675" s="246" t="s">
        <v>53125</v>
      </c>
      <c r="AM9675" s="247">
        <v>936.59</v>
      </c>
      <c r="AO9675" s="226" t="s">
        <v>33863</v>
      </c>
      <c r="AP9675" s="227">
        <v>92534.59</v>
      </c>
      <c r="AR9675" s="207" t="s">
        <v>23761</v>
      </c>
      <c r="AS9675" s="208">
        <v>576.9</v>
      </c>
      <c r="AT9675" s="93"/>
      <c r="AU9675" s="93"/>
      <c r="AV9675" s="93"/>
    </row>
    <row r="9676" spans="35:48" x14ac:dyDescent="0.55000000000000004">
      <c r="AI9676" s="276" t="s">
        <v>45660</v>
      </c>
      <c r="AJ9676" s="277">
        <v>23668.720000000001</v>
      </c>
      <c r="AL9676" s="246" t="s">
        <v>42743</v>
      </c>
      <c r="AM9676" s="247">
        <v>9.06</v>
      </c>
      <c r="AO9676" s="226" t="s">
        <v>53084</v>
      </c>
      <c r="AP9676" s="227">
        <v>-354.57</v>
      </c>
      <c r="AR9676" s="207" t="s">
        <v>23762</v>
      </c>
      <c r="AS9676" s="208">
        <v>1350</v>
      </c>
      <c r="AT9676" s="93"/>
      <c r="AU9676" s="93"/>
      <c r="AV9676" s="93"/>
    </row>
    <row r="9677" spans="35:48" x14ac:dyDescent="0.55000000000000004">
      <c r="AI9677" s="276" t="s">
        <v>62260</v>
      </c>
      <c r="AJ9677" s="277">
        <v>19607.009999999998</v>
      </c>
      <c r="AL9677" s="246" t="s">
        <v>53126</v>
      </c>
      <c r="AM9677" s="247">
        <v>21.05</v>
      </c>
      <c r="AO9677" s="226" t="s">
        <v>35290</v>
      </c>
      <c r="AP9677" s="227">
        <v>46734.64</v>
      </c>
      <c r="AR9677" s="207" t="s">
        <v>23763</v>
      </c>
      <c r="AS9677" s="208">
        <v>42685.75</v>
      </c>
      <c r="AT9677" s="93"/>
      <c r="AU9677" s="93"/>
      <c r="AV9677" s="93"/>
    </row>
    <row r="9678" spans="35:48" x14ac:dyDescent="0.55000000000000004">
      <c r="AI9678" s="276" t="s">
        <v>57890</v>
      </c>
      <c r="AJ9678" s="277">
        <v>40917.269999999997</v>
      </c>
      <c r="AL9678" s="246" t="s">
        <v>53127</v>
      </c>
      <c r="AM9678" s="247">
        <v>59.26</v>
      </c>
      <c r="AO9678" s="226" t="s">
        <v>36489</v>
      </c>
      <c r="AP9678" s="227">
        <v>12100</v>
      </c>
      <c r="AR9678" s="207" t="s">
        <v>23764</v>
      </c>
      <c r="AS9678" s="208">
        <v>4411.26</v>
      </c>
      <c r="AT9678" s="93"/>
      <c r="AU9678" s="93"/>
      <c r="AV9678" s="93"/>
    </row>
    <row r="9679" spans="35:48" x14ac:dyDescent="0.55000000000000004">
      <c r="AI9679" s="276" t="s">
        <v>68852</v>
      </c>
      <c r="AJ9679" s="277">
        <v>139976</v>
      </c>
      <c r="AL9679" s="246" t="s">
        <v>53128</v>
      </c>
      <c r="AM9679" s="247">
        <v>2.42</v>
      </c>
      <c r="AO9679" s="226" t="s">
        <v>48103</v>
      </c>
      <c r="AP9679" s="227">
        <v>11500</v>
      </c>
      <c r="AR9679" s="207" t="s">
        <v>23765</v>
      </c>
      <c r="AS9679" s="208">
        <v>8221</v>
      </c>
      <c r="AT9679" s="93"/>
      <c r="AU9679" s="93"/>
      <c r="AV9679" s="93"/>
    </row>
    <row r="9680" spans="35:48" x14ac:dyDescent="0.55000000000000004">
      <c r="AI9680" s="276" t="s">
        <v>66732</v>
      </c>
      <c r="AJ9680" s="277">
        <v>2470.5700000000002</v>
      </c>
      <c r="AL9680" s="246" t="s">
        <v>60638</v>
      </c>
      <c r="AM9680" s="247">
        <v>2145</v>
      </c>
      <c r="AO9680" s="226" t="s">
        <v>48104</v>
      </c>
      <c r="AP9680" s="227">
        <v>854.05</v>
      </c>
      <c r="AR9680" s="207" t="s">
        <v>23766</v>
      </c>
      <c r="AS9680" s="208">
        <v>4227</v>
      </c>
      <c r="AT9680" s="93"/>
      <c r="AU9680" s="93"/>
      <c r="AV9680" s="93"/>
    </row>
    <row r="9681" spans="35:48" x14ac:dyDescent="0.55000000000000004">
      <c r="AI9681" s="276" t="s">
        <v>48297</v>
      </c>
      <c r="AJ9681" s="277">
        <v>100</v>
      </c>
      <c r="AL9681" s="246" t="s">
        <v>42744</v>
      </c>
      <c r="AM9681" s="247">
        <v>195.61</v>
      </c>
      <c r="AO9681" s="226" t="s">
        <v>53085</v>
      </c>
      <c r="AP9681" s="227">
        <v>11520</v>
      </c>
      <c r="AR9681" s="207" t="s">
        <v>23767</v>
      </c>
      <c r="AS9681" s="208">
        <v>50000</v>
      </c>
      <c r="AT9681" s="93"/>
      <c r="AU9681" s="93"/>
      <c r="AV9681" s="93"/>
    </row>
    <row r="9682" spans="35:48" x14ac:dyDescent="0.55000000000000004">
      <c r="AI9682" s="276" t="s">
        <v>57891</v>
      </c>
      <c r="AJ9682" s="277">
        <v>110</v>
      </c>
      <c r="AL9682" s="246" t="s">
        <v>60639</v>
      </c>
      <c r="AM9682" s="247">
        <v>5572.4</v>
      </c>
      <c r="AO9682" s="226" t="s">
        <v>53086</v>
      </c>
      <c r="AP9682" s="227">
        <v>881.26</v>
      </c>
      <c r="AR9682" s="207" t="s">
        <v>23768</v>
      </c>
      <c r="AS9682" s="208">
        <v>13563</v>
      </c>
      <c r="AT9682" s="93"/>
      <c r="AU9682" s="93"/>
      <c r="AV9682" s="93"/>
    </row>
    <row r="9683" spans="35:48" x14ac:dyDescent="0.55000000000000004">
      <c r="AI9683" s="276" t="s">
        <v>59229</v>
      </c>
      <c r="AJ9683" s="277">
        <v>3809.15</v>
      </c>
      <c r="AL9683" s="246" t="s">
        <v>60640</v>
      </c>
      <c r="AM9683" s="247">
        <v>2880.3</v>
      </c>
      <c r="AO9683" s="226" t="s">
        <v>49019</v>
      </c>
      <c r="AP9683" s="227">
        <v>398</v>
      </c>
      <c r="AR9683" s="207" t="s">
        <v>23769</v>
      </c>
      <c r="AS9683" s="208">
        <v>1656</v>
      </c>
      <c r="AT9683" s="93"/>
      <c r="AU9683" s="93"/>
      <c r="AV9683" s="93"/>
    </row>
    <row r="9684" spans="35:48" x14ac:dyDescent="0.55000000000000004">
      <c r="AI9684" s="276" t="s">
        <v>58696</v>
      </c>
      <c r="AJ9684" s="277">
        <v>535.1</v>
      </c>
      <c r="AL9684" s="246" t="s">
        <v>64647</v>
      </c>
      <c r="AM9684" s="247">
        <v>17103.95</v>
      </c>
      <c r="AO9684" s="226" t="s">
        <v>53087</v>
      </c>
      <c r="AP9684" s="227">
        <v>292.05</v>
      </c>
      <c r="AR9684" s="207" t="s">
        <v>23770</v>
      </c>
      <c r="AS9684" s="208">
        <v>45053.56</v>
      </c>
      <c r="AT9684" s="93"/>
      <c r="AU9684" s="93"/>
      <c r="AV9684" s="93"/>
    </row>
    <row r="9685" spans="35:48" x14ac:dyDescent="0.55000000000000004">
      <c r="AI9685" s="276" t="s">
        <v>64954</v>
      </c>
      <c r="AJ9685" s="277">
        <v>2400</v>
      </c>
      <c r="AL9685" s="246" t="s">
        <v>64648</v>
      </c>
      <c r="AM9685" s="247">
        <v>27384.54</v>
      </c>
      <c r="AO9685" s="226" t="s">
        <v>53088</v>
      </c>
      <c r="AP9685" s="227">
        <v>406.89</v>
      </c>
      <c r="AR9685" s="207" t="s">
        <v>23771</v>
      </c>
      <c r="AS9685" s="208">
        <v>2759</v>
      </c>
      <c r="AT9685" s="93"/>
      <c r="AU9685" s="93"/>
      <c r="AV9685" s="93"/>
    </row>
    <row r="9686" spans="35:48" x14ac:dyDescent="0.55000000000000004">
      <c r="AI9686" s="276" t="s">
        <v>64955</v>
      </c>
      <c r="AJ9686" s="277">
        <v>183.6</v>
      </c>
      <c r="AL9686" s="246" t="s">
        <v>64649</v>
      </c>
      <c r="AM9686" s="247">
        <v>1415.5</v>
      </c>
      <c r="AO9686" s="226" t="s">
        <v>53089</v>
      </c>
      <c r="AP9686" s="227">
        <v>1770.69</v>
      </c>
      <c r="AR9686" s="207" t="s">
        <v>23772</v>
      </c>
      <c r="AS9686" s="208">
        <v>4987</v>
      </c>
      <c r="AT9686" s="93"/>
      <c r="AU9686" s="93"/>
      <c r="AV9686" s="93"/>
    </row>
    <row r="9687" spans="35:48" x14ac:dyDescent="0.55000000000000004">
      <c r="AI9687" s="276" t="s">
        <v>70818</v>
      </c>
      <c r="AJ9687" s="277">
        <v>600.48</v>
      </c>
      <c r="AL9687" s="246" t="s">
        <v>64650</v>
      </c>
      <c r="AM9687" s="247">
        <v>315.93</v>
      </c>
      <c r="AO9687" s="226" t="s">
        <v>53090</v>
      </c>
      <c r="AP9687" s="227">
        <v>23.55</v>
      </c>
      <c r="AR9687" s="207" t="s">
        <v>23773</v>
      </c>
      <c r="AS9687" s="208">
        <v>2000</v>
      </c>
      <c r="AT9687" s="93"/>
      <c r="AU9687" s="93"/>
      <c r="AV9687" s="93"/>
    </row>
    <row r="9688" spans="35:48" x14ac:dyDescent="0.55000000000000004">
      <c r="AI9688" s="276" t="s">
        <v>63805</v>
      </c>
      <c r="AJ9688" s="277">
        <v>141.13</v>
      </c>
      <c r="AL9688" s="246" t="s">
        <v>64651</v>
      </c>
      <c r="AM9688" s="247">
        <v>6482.81</v>
      </c>
      <c r="AO9688" s="226" t="s">
        <v>53091</v>
      </c>
      <c r="AP9688" s="227">
        <v>20169</v>
      </c>
      <c r="AR9688" s="207" t="s">
        <v>23774</v>
      </c>
      <c r="AS9688" s="208">
        <v>907</v>
      </c>
      <c r="AT9688" s="93"/>
      <c r="AU9688" s="93"/>
      <c r="AV9688" s="93"/>
    </row>
    <row r="9689" spans="35:48" x14ac:dyDescent="0.55000000000000004">
      <c r="AI9689" s="276" t="s">
        <v>68853</v>
      </c>
      <c r="AJ9689" s="277">
        <v>550.88</v>
      </c>
      <c r="AL9689" s="246" t="s">
        <v>64652</v>
      </c>
      <c r="AM9689" s="247">
        <v>64.69</v>
      </c>
      <c r="AO9689" s="226" t="s">
        <v>49020</v>
      </c>
      <c r="AP9689" s="227">
        <v>2761.5</v>
      </c>
      <c r="AR9689" s="207" t="s">
        <v>23775</v>
      </c>
      <c r="AS9689" s="208">
        <v>17890.16</v>
      </c>
      <c r="AT9689" s="93"/>
      <c r="AU9689" s="93"/>
      <c r="AV9689" s="93"/>
    </row>
    <row r="9690" spans="35:48" x14ac:dyDescent="0.55000000000000004">
      <c r="AI9690" s="276" t="s">
        <v>59230</v>
      </c>
      <c r="AJ9690" s="277">
        <v>4296</v>
      </c>
      <c r="AL9690" s="246" t="s">
        <v>64653</v>
      </c>
      <c r="AM9690" s="247">
        <v>478.17</v>
      </c>
      <c r="AO9690" s="226" t="s">
        <v>49021</v>
      </c>
      <c r="AP9690" s="227">
        <v>1739.75</v>
      </c>
      <c r="AR9690" s="207" t="s">
        <v>23776</v>
      </c>
      <c r="AS9690" s="208">
        <v>178796.69</v>
      </c>
      <c r="AT9690" s="93"/>
      <c r="AU9690" s="93"/>
      <c r="AV9690" s="93"/>
    </row>
    <row r="9691" spans="35:48" x14ac:dyDescent="0.55000000000000004">
      <c r="AI9691" s="276" t="s">
        <v>59231</v>
      </c>
      <c r="AJ9691" s="277">
        <v>328.61</v>
      </c>
      <c r="AL9691" s="246" t="s">
        <v>24290</v>
      </c>
      <c r="AM9691" s="247">
        <v>6767.43</v>
      </c>
      <c r="AO9691" s="226" t="s">
        <v>49022</v>
      </c>
      <c r="AP9691" s="227">
        <v>1896.81</v>
      </c>
      <c r="AR9691" s="207" t="s">
        <v>23777</v>
      </c>
      <c r="AS9691" s="208">
        <v>6109</v>
      </c>
      <c r="AT9691" s="93"/>
      <c r="AU9691" s="93"/>
      <c r="AV9691" s="93"/>
    </row>
    <row r="9692" spans="35:48" x14ac:dyDescent="0.55000000000000004">
      <c r="AI9692" s="276" t="s">
        <v>59232</v>
      </c>
      <c r="AJ9692" s="277">
        <v>1074.8599999999999</v>
      </c>
      <c r="AL9692" s="246" t="s">
        <v>47101</v>
      </c>
      <c r="AM9692" s="247">
        <v>190</v>
      </c>
      <c r="AO9692" s="226" t="s">
        <v>49023</v>
      </c>
      <c r="AP9692" s="227">
        <v>4628.3100000000004</v>
      </c>
      <c r="AR9692" s="207" t="s">
        <v>23778</v>
      </c>
      <c r="AS9692" s="208">
        <v>50000</v>
      </c>
      <c r="AT9692" s="93"/>
      <c r="AU9692" s="93"/>
      <c r="AV9692" s="93"/>
    </row>
    <row r="9693" spans="35:48" x14ac:dyDescent="0.55000000000000004">
      <c r="AI9693" s="276" t="s">
        <v>59233</v>
      </c>
      <c r="AJ9693" s="277">
        <v>2056.56</v>
      </c>
      <c r="AL9693" s="246" t="s">
        <v>64654</v>
      </c>
      <c r="AM9693" s="247">
        <v>21900</v>
      </c>
      <c r="AO9693" s="226" t="s">
        <v>50191</v>
      </c>
      <c r="AP9693" s="227">
        <v>383.23</v>
      </c>
      <c r="AR9693" s="207" t="s">
        <v>23779</v>
      </c>
      <c r="AS9693" s="208">
        <v>22235</v>
      </c>
      <c r="AT9693" s="93"/>
      <c r="AU9693" s="93"/>
      <c r="AV9693" s="93"/>
    </row>
    <row r="9694" spans="35:48" x14ac:dyDescent="0.55000000000000004">
      <c r="AI9694" s="276" t="s">
        <v>62823</v>
      </c>
      <c r="AJ9694" s="277">
        <v>1600</v>
      </c>
      <c r="AL9694" s="246" t="s">
        <v>50211</v>
      </c>
      <c r="AM9694" s="247">
        <v>1634.23</v>
      </c>
      <c r="AO9694" s="226" t="s">
        <v>53092</v>
      </c>
      <c r="AP9694" s="227">
        <v>176</v>
      </c>
      <c r="AR9694" s="207" t="s">
        <v>23780</v>
      </c>
      <c r="AS9694" s="208">
        <v>19890.16</v>
      </c>
      <c r="AT9694" s="93"/>
      <c r="AU9694" s="93"/>
      <c r="AV9694" s="93"/>
    </row>
    <row r="9695" spans="35:48" x14ac:dyDescent="0.55000000000000004">
      <c r="AI9695" s="276" t="s">
        <v>62824</v>
      </c>
      <c r="AJ9695" s="277">
        <v>122.4</v>
      </c>
      <c r="AL9695" s="246" t="s">
        <v>57638</v>
      </c>
      <c r="AM9695" s="247">
        <v>10673.81</v>
      </c>
      <c r="AO9695" s="226" t="s">
        <v>53093</v>
      </c>
      <c r="AP9695" s="227">
        <v>1180.46</v>
      </c>
      <c r="AR9695" s="207" t="s">
        <v>23781</v>
      </c>
      <c r="AS9695" s="208">
        <v>231596.25</v>
      </c>
      <c r="AT9695" s="93"/>
      <c r="AU9695" s="93"/>
      <c r="AV9695" s="93"/>
    </row>
    <row r="9696" spans="35:48" x14ac:dyDescent="0.55000000000000004">
      <c r="AI9696" s="276" t="s">
        <v>62825</v>
      </c>
      <c r="AJ9696" s="277">
        <v>400.32</v>
      </c>
      <c r="AL9696" s="246" t="s">
        <v>50212</v>
      </c>
      <c r="AM9696" s="247">
        <v>89.99</v>
      </c>
      <c r="AO9696" s="226" t="s">
        <v>53094</v>
      </c>
      <c r="AP9696" s="227">
        <v>47.11</v>
      </c>
      <c r="AR9696" s="207" t="s">
        <v>23782</v>
      </c>
      <c r="AS9696" s="208">
        <v>1491.31</v>
      </c>
      <c r="AT9696" s="93"/>
      <c r="AU9696" s="93"/>
      <c r="AV9696" s="93"/>
    </row>
    <row r="9697" spans="35:48" x14ac:dyDescent="0.55000000000000004">
      <c r="AI9697" s="276" t="s">
        <v>68854</v>
      </c>
      <c r="AJ9697" s="277">
        <v>2652.8</v>
      </c>
      <c r="AL9697" s="246" t="s">
        <v>64655</v>
      </c>
      <c r="AM9697" s="247">
        <v>306.29000000000002</v>
      </c>
      <c r="AO9697" s="226" t="s">
        <v>53095</v>
      </c>
      <c r="AP9697" s="227">
        <v>495.45</v>
      </c>
      <c r="AR9697" s="207" t="s">
        <v>23783</v>
      </c>
      <c r="AS9697" s="208">
        <v>108.17</v>
      </c>
      <c r="AT9697" s="93"/>
      <c r="AU9697" s="93"/>
      <c r="AV9697" s="93"/>
    </row>
    <row r="9698" spans="35:48" x14ac:dyDescent="0.55000000000000004">
      <c r="AI9698" s="276" t="s">
        <v>68855</v>
      </c>
      <c r="AJ9698" s="277">
        <v>732</v>
      </c>
      <c r="AL9698" s="246" t="s">
        <v>63270</v>
      </c>
      <c r="AM9698" s="247">
        <v>10905.72</v>
      </c>
      <c r="AO9698" s="226" t="s">
        <v>50192</v>
      </c>
      <c r="AP9698" s="227">
        <v>747.24</v>
      </c>
      <c r="AR9698" s="207" t="s">
        <v>23784</v>
      </c>
      <c r="AS9698" s="208">
        <v>9020.52</v>
      </c>
      <c r="AT9698" s="93"/>
      <c r="AU9698" s="93"/>
      <c r="AV9698" s="93"/>
    </row>
    <row r="9699" spans="35:48" x14ac:dyDescent="0.55000000000000004">
      <c r="AI9699" s="276" t="s">
        <v>66733</v>
      </c>
      <c r="AJ9699" s="277">
        <v>190</v>
      </c>
      <c r="AL9699" s="246" t="s">
        <v>63271</v>
      </c>
      <c r="AM9699" s="247">
        <v>665.09</v>
      </c>
      <c r="AO9699" s="226" t="s">
        <v>53096</v>
      </c>
      <c r="AP9699" s="227">
        <v>658.66</v>
      </c>
      <c r="AR9699" s="207" t="s">
        <v>23785</v>
      </c>
      <c r="AS9699" s="208">
        <v>21121</v>
      </c>
      <c r="AT9699" s="93"/>
      <c r="AU9699" s="93"/>
      <c r="AV9699" s="93"/>
    </row>
    <row r="9700" spans="35:48" x14ac:dyDescent="0.55000000000000004">
      <c r="AI9700" s="276" t="s">
        <v>70819</v>
      </c>
      <c r="AJ9700" s="277">
        <v>548.37</v>
      </c>
      <c r="AL9700" s="246" t="s">
        <v>62714</v>
      </c>
      <c r="AM9700" s="247">
        <v>5973</v>
      </c>
      <c r="AO9700" s="226" t="s">
        <v>39312</v>
      </c>
      <c r="AP9700" s="227">
        <v>32200</v>
      </c>
      <c r="AR9700" s="207" t="s">
        <v>23786</v>
      </c>
      <c r="AS9700" s="208">
        <v>5426.42</v>
      </c>
      <c r="AT9700" s="93"/>
      <c r="AU9700" s="93"/>
      <c r="AV9700" s="93"/>
    </row>
    <row r="9701" spans="35:48" x14ac:dyDescent="0.55000000000000004">
      <c r="AI9701" s="276" t="s">
        <v>68856</v>
      </c>
      <c r="AJ9701" s="277">
        <v>2981.43</v>
      </c>
      <c r="AL9701" s="246" t="s">
        <v>61510</v>
      </c>
      <c r="AM9701" s="247">
        <v>3711</v>
      </c>
      <c r="AO9701" s="226" t="s">
        <v>45262</v>
      </c>
      <c r="AP9701" s="227">
        <v>159931.23000000001</v>
      </c>
      <c r="AR9701" s="207" t="s">
        <v>23787</v>
      </c>
      <c r="AS9701" s="208">
        <v>415.13</v>
      </c>
      <c r="AT9701" s="93"/>
      <c r="AU9701" s="93"/>
      <c r="AV9701" s="93"/>
    </row>
    <row r="9702" spans="35:48" x14ac:dyDescent="0.55000000000000004">
      <c r="AI9702" s="276" t="s">
        <v>57896</v>
      </c>
      <c r="AJ9702" s="277">
        <v>5414.41</v>
      </c>
      <c r="AL9702" s="246" t="s">
        <v>42747</v>
      </c>
      <c r="AM9702" s="247">
        <v>89764.800000000003</v>
      </c>
      <c r="AO9702" s="226" t="s">
        <v>39313</v>
      </c>
      <c r="AP9702" s="227">
        <v>14332.22</v>
      </c>
      <c r="AR9702" s="207" t="s">
        <v>23788</v>
      </c>
      <c r="AS9702" s="208">
        <v>1176.45</v>
      </c>
      <c r="AT9702" s="93"/>
      <c r="AU9702" s="93"/>
      <c r="AV9702" s="93"/>
    </row>
    <row r="9703" spans="35:48" x14ac:dyDescent="0.55000000000000004">
      <c r="AI9703" s="276" t="s">
        <v>53880</v>
      </c>
      <c r="AJ9703" s="277">
        <v>634687.43000000005</v>
      </c>
      <c r="AL9703" s="246" t="s">
        <v>60641</v>
      </c>
      <c r="AM9703" s="247">
        <v>77843.94</v>
      </c>
      <c r="AO9703" s="226" t="s">
        <v>53097</v>
      </c>
      <c r="AP9703" s="227">
        <v>46128.639999999999</v>
      </c>
      <c r="AR9703" s="207" t="s">
        <v>23789</v>
      </c>
      <c r="AS9703" s="208">
        <v>309.8</v>
      </c>
      <c r="AT9703" s="93"/>
      <c r="AU9703" s="93"/>
      <c r="AV9703" s="93"/>
    </row>
    <row r="9704" spans="35:48" x14ac:dyDescent="0.55000000000000004">
      <c r="AI9704" s="276" t="s">
        <v>68857</v>
      </c>
      <c r="AJ9704" s="277">
        <v>-15613.84</v>
      </c>
      <c r="AL9704" s="246" t="s">
        <v>36503</v>
      </c>
      <c r="AM9704" s="247">
        <v>42093.279999999999</v>
      </c>
      <c r="AO9704" s="226" t="s">
        <v>36490</v>
      </c>
      <c r="AP9704" s="227">
        <v>5700.63</v>
      </c>
      <c r="AR9704" s="207" t="s">
        <v>23790</v>
      </c>
      <c r="AS9704" s="208">
        <v>21130</v>
      </c>
      <c r="AT9704" s="93"/>
      <c r="AU9704" s="93"/>
      <c r="AV9704" s="93"/>
    </row>
    <row r="9705" spans="35:48" x14ac:dyDescent="0.55000000000000004">
      <c r="AI9705" s="276" t="s">
        <v>58344</v>
      </c>
      <c r="AJ9705" s="277">
        <v>66103.990000000005</v>
      </c>
      <c r="AL9705" s="246" t="s">
        <v>60642</v>
      </c>
      <c r="AM9705" s="247">
        <v>128660.78</v>
      </c>
      <c r="AO9705" s="226" t="s">
        <v>35291</v>
      </c>
      <c r="AP9705" s="227">
        <v>81086.5</v>
      </c>
      <c r="AR9705" s="207" t="s">
        <v>23791</v>
      </c>
      <c r="AS9705" s="208">
        <v>3522</v>
      </c>
      <c r="AT9705" s="93"/>
      <c r="AU9705" s="93"/>
      <c r="AV9705" s="93"/>
    </row>
    <row r="9706" spans="35:48" x14ac:dyDescent="0.55000000000000004">
      <c r="AI9706" s="276" t="s">
        <v>55447</v>
      </c>
      <c r="AJ9706" s="277">
        <v>42702.52</v>
      </c>
      <c r="AL9706" s="246" t="s">
        <v>42749</v>
      </c>
      <c r="AM9706" s="247">
        <v>21955.49</v>
      </c>
      <c r="AO9706" s="226" t="s">
        <v>48105</v>
      </c>
      <c r="AP9706" s="227">
        <v>16899.599999999999</v>
      </c>
      <c r="AR9706" s="207" t="s">
        <v>23792</v>
      </c>
      <c r="AS9706" s="208">
        <v>10398</v>
      </c>
      <c r="AT9706" s="93"/>
      <c r="AU9706" s="93"/>
      <c r="AV9706" s="93"/>
    </row>
    <row r="9707" spans="35:48" x14ac:dyDescent="0.55000000000000004">
      <c r="AI9707" s="276" t="s">
        <v>55448</v>
      </c>
      <c r="AJ9707" s="277">
        <v>14560</v>
      </c>
      <c r="AL9707" s="246" t="s">
        <v>36504</v>
      </c>
      <c r="AM9707" s="247">
        <v>6500</v>
      </c>
      <c r="AO9707" s="226" t="s">
        <v>45263</v>
      </c>
      <c r="AP9707" s="227">
        <v>124788.05</v>
      </c>
      <c r="AR9707" s="207" t="s">
        <v>23793</v>
      </c>
      <c r="AS9707" s="208">
        <v>25783.85</v>
      </c>
      <c r="AT9707" s="93"/>
      <c r="AU9707" s="93"/>
      <c r="AV9707" s="93"/>
    </row>
    <row r="9708" spans="35:48" x14ac:dyDescent="0.55000000000000004">
      <c r="AI9708" s="276" t="s">
        <v>55449</v>
      </c>
      <c r="AJ9708" s="277">
        <v>38763.61</v>
      </c>
      <c r="AL9708" s="246" t="s">
        <v>42750</v>
      </c>
      <c r="AM9708" s="247">
        <v>49137.43</v>
      </c>
      <c r="AO9708" s="226" t="s">
        <v>45264</v>
      </c>
      <c r="AP9708" s="227">
        <v>8961.61</v>
      </c>
      <c r="AR9708" s="207" t="s">
        <v>23794</v>
      </c>
      <c r="AS9708" s="208">
        <v>7469</v>
      </c>
      <c r="AT9708" s="93"/>
      <c r="AU9708" s="93"/>
      <c r="AV9708" s="93"/>
    </row>
    <row r="9709" spans="35:48" x14ac:dyDescent="0.55000000000000004">
      <c r="AI9709" s="276" t="s">
        <v>55450</v>
      </c>
      <c r="AJ9709" s="277">
        <v>2462.4299999999998</v>
      </c>
      <c r="AL9709" s="246" t="s">
        <v>62135</v>
      </c>
      <c r="AM9709" s="247">
        <v>126739.48</v>
      </c>
      <c r="AO9709" s="226" t="s">
        <v>50193</v>
      </c>
      <c r="AP9709" s="227">
        <v>455</v>
      </c>
      <c r="AR9709" s="207" t="s">
        <v>23795</v>
      </c>
      <c r="AS9709" s="208">
        <v>2502.11</v>
      </c>
      <c r="AT9709" s="93"/>
      <c r="AU9709" s="93"/>
      <c r="AV9709" s="93"/>
    </row>
    <row r="9710" spans="35:48" x14ac:dyDescent="0.55000000000000004">
      <c r="AI9710" s="276" t="s">
        <v>55451</v>
      </c>
      <c r="AJ9710" s="277">
        <v>20475</v>
      </c>
      <c r="AL9710" s="246" t="s">
        <v>63272</v>
      </c>
      <c r="AM9710" s="247">
        <v>78000</v>
      </c>
      <c r="AO9710" s="226" t="s">
        <v>42725</v>
      </c>
      <c r="AP9710" s="227">
        <v>39418.75</v>
      </c>
      <c r="AR9710" s="207" t="s">
        <v>23796</v>
      </c>
      <c r="AS9710" s="208">
        <v>9973</v>
      </c>
      <c r="AT9710" s="93"/>
      <c r="AU9710" s="93"/>
      <c r="AV9710" s="93"/>
    </row>
    <row r="9711" spans="35:48" x14ac:dyDescent="0.55000000000000004">
      <c r="AI9711" s="276" t="s">
        <v>55452</v>
      </c>
      <c r="AJ9711" s="277">
        <v>21850.880000000001</v>
      </c>
      <c r="AL9711" s="246" t="s">
        <v>62715</v>
      </c>
      <c r="AM9711" s="247">
        <v>3426</v>
      </c>
      <c r="AO9711" s="226" t="s">
        <v>42726</v>
      </c>
      <c r="AP9711" s="227">
        <v>3015.52</v>
      </c>
      <c r="AR9711" s="207" t="s">
        <v>23797</v>
      </c>
      <c r="AS9711" s="208">
        <v>39300</v>
      </c>
      <c r="AT9711" s="93"/>
      <c r="AU9711" s="93"/>
      <c r="AV9711" s="93"/>
    </row>
    <row r="9712" spans="35:48" x14ac:dyDescent="0.55000000000000004">
      <c r="AI9712" s="276" t="s">
        <v>55453</v>
      </c>
      <c r="AJ9712" s="277">
        <v>10772.31</v>
      </c>
      <c r="AL9712" s="246" t="s">
        <v>62136</v>
      </c>
      <c r="AM9712" s="247">
        <v>6218.84</v>
      </c>
      <c r="AO9712" s="226" t="s">
        <v>24106</v>
      </c>
      <c r="AP9712" s="227">
        <v>1143.28</v>
      </c>
      <c r="AR9712" s="207" t="s">
        <v>23798</v>
      </c>
      <c r="AS9712" s="208">
        <v>7799</v>
      </c>
      <c r="AT9712" s="93"/>
      <c r="AU9712" s="93"/>
      <c r="AV9712" s="93"/>
    </row>
    <row r="9713" spans="35:48" x14ac:dyDescent="0.55000000000000004">
      <c r="AI9713" s="276" t="s">
        <v>55454</v>
      </c>
      <c r="AJ9713" s="277">
        <v>29952.400000000001</v>
      </c>
      <c r="AL9713" s="246" t="s">
        <v>62137</v>
      </c>
      <c r="AM9713" s="247">
        <v>1344</v>
      </c>
      <c r="AO9713" s="226" t="s">
        <v>24107</v>
      </c>
      <c r="AP9713" s="227">
        <v>1618.81</v>
      </c>
      <c r="AR9713" s="207" t="s">
        <v>23799</v>
      </c>
      <c r="AS9713" s="208">
        <v>4298.38</v>
      </c>
      <c r="AT9713" s="93"/>
      <c r="AU9713" s="93"/>
      <c r="AV9713" s="93"/>
    </row>
    <row r="9714" spans="35:48" x14ac:dyDescent="0.55000000000000004">
      <c r="AI9714" s="276" t="s">
        <v>64957</v>
      </c>
      <c r="AJ9714" s="277">
        <v>53.06</v>
      </c>
      <c r="AL9714" s="246" t="s">
        <v>53131</v>
      </c>
      <c r="AM9714" s="247">
        <v>2522</v>
      </c>
      <c r="AO9714" s="226" t="s">
        <v>36491</v>
      </c>
      <c r="AP9714" s="227">
        <v>1119</v>
      </c>
      <c r="AR9714" s="207" t="s">
        <v>23800</v>
      </c>
      <c r="AS9714" s="208">
        <v>307.77</v>
      </c>
      <c r="AT9714" s="93"/>
      <c r="AU9714" s="93"/>
      <c r="AV9714" s="93"/>
    </row>
    <row r="9715" spans="35:48" x14ac:dyDescent="0.55000000000000004">
      <c r="AI9715" s="276" t="s">
        <v>68858</v>
      </c>
      <c r="AJ9715" s="277">
        <v>-1216.25</v>
      </c>
      <c r="AL9715" s="246" t="s">
        <v>56354</v>
      </c>
      <c r="AM9715" s="247">
        <v>1668</v>
      </c>
      <c r="AO9715" s="226" t="s">
        <v>24108</v>
      </c>
      <c r="AP9715" s="227">
        <v>300</v>
      </c>
      <c r="AR9715" s="207" t="s">
        <v>23801</v>
      </c>
      <c r="AS9715" s="208">
        <v>931.88</v>
      </c>
      <c r="AT9715" s="93"/>
      <c r="AU9715" s="93"/>
      <c r="AV9715" s="93"/>
    </row>
    <row r="9716" spans="35:48" x14ac:dyDescent="0.55000000000000004">
      <c r="AI9716" s="276" t="s">
        <v>53883</v>
      </c>
      <c r="AJ9716" s="277">
        <v>35400</v>
      </c>
      <c r="AL9716" s="246" t="s">
        <v>57639</v>
      </c>
      <c r="AM9716" s="247">
        <v>1600</v>
      </c>
      <c r="AO9716" s="226" t="s">
        <v>39315</v>
      </c>
      <c r="AP9716" s="227">
        <v>159</v>
      </c>
      <c r="AR9716" s="207" t="s">
        <v>23802</v>
      </c>
      <c r="AS9716" s="208">
        <v>521.96</v>
      </c>
      <c r="AT9716" s="93"/>
      <c r="AU9716" s="93"/>
      <c r="AV9716" s="93"/>
    </row>
    <row r="9717" spans="35:48" x14ac:dyDescent="0.55000000000000004">
      <c r="AI9717" s="276" t="s">
        <v>53884</v>
      </c>
      <c r="AJ9717" s="277">
        <v>8410.01</v>
      </c>
      <c r="AL9717" s="246" t="s">
        <v>48133</v>
      </c>
      <c r="AM9717" s="247">
        <v>14913.4</v>
      </c>
      <c r="AO9717" s="226" t="s">
        <v>36492</v>
      </c>
      <c r="AP9717" s="227">
        <v>9066.7199999999993</v>
      </c>
      <c r="AR9717" s="207" t="s">
        <v>23803</v>
      </c>
      <c r="AS9717" s="208">
        <v>5789.69</v>
      </c>
      <c r="AT9717" s="93"/>
      <c r="AU9717" s="93"/>
      <c r="AV9717" s="93"/>
    </row>
    <row r="9718" spans="35:48" x14ac:dyDescent="0.55000000000000004">
      <c r="AI9718" s="276" t="s">
        <v>53885</v>
      </c>
      <c r="AJ9718" s="277">
        <v>2082.4</v>
      </c>
      <c r="AL9718" s="246" t="s">
        <v>60643</v>
      </c>
      <c r="AM9718" s="247">
        <v>15271.5</v>
      </c>
      <c r="AO9718" s="226" t="s">
        <v>36493</v>
      </c>
      <c r="AP9718" s="227">
        <v>599.28</v>
      </c>
      <c r="AR9718" s="207" t="s">
        <v>23804</v>
      </c>
      <c r="AS9718" s="208">
        <v>5426.42</v>
      </c>
      <c r="AT9718" s="93"/>
      <c r="AU9718" s="93"/>
      <c r="AV9718" s="93"/>
    </row>
    <row r="9719" spans="35:48" x14ac:dyDescent="0.55000000000000004">
      <c r="AI9719" s="276" t="s">
        <v>53886</v>
      </c>
      <c r="AJ9719" s="277">
        <v>3510.79</v>
      </c>
      <c r="AL9719" s="246" t="s">
        <v>64656</v>
      </c>
      <c r="AM9719" s="247">
        <v>12177.6</v>
      </c>
      <c r="AO9719" s="226" t="s">
        <v>47094</v>
      </c>
      <c r="AP9719" s="227">
        <v>1708</v>
      </c>
      <c r="AR9719" s="207" t="s">
        <v>23805</v>
      </c>
      <c r="AS9719" s="208">
        <v>831.07</v>
      </c>
      <c r="AT9719" s="93"/>
      <c r="AU9719" s="93"/>
      <c r="AV9719" s="93"/>
    </row>
    <row r="9720" spans="35:48" x14ac:dyDescent="0.55000000000000004">
      <c r="AI9720" s="276" t="s">
        <v>53887</v>
      </c>
      <c r="AJ9720" s="277">
        <v>10527.72</v>
      </c>
      <c r="AL9720" s="246" t="s">
        <v>57640</v>
      </c>
      <c r="AM9720" s="247">
        <v>44458.33</v>
      </c>
      <c r="AO9720" s="226" t="s">
        <v>47095</v>
      </c>
      <c r="AP9720" s="227">
        <v>124</v>
      </c>
      <c r="AR9720" s="207" t="s">
        <v>23806</v>
      </c>
      <c r="AS9720" s="208">
        <v>2108.33</v>
      </c>
      <c r="AT9720" s="93"/>
      <c r="AU9720" s="93"/>
      <c r="AV9720" s="93"/>
    </row>
    <row r="9721" spans="35:48" x14ac:dyDescent="0.55000000000000004">
      <c r="AI9721" s="276" t="s">
        <v>55455</v>
      </c>
      <c r="AJ9721" s="277">
        <v>128.38999999999999</v>
      </c>
      <c r="AL9721" s="246" t="s">
        <v>48134</v>
      </c>
      <c r="AM9721" s="247">
        <v>67031.13</v>
      </c>
      <c r="AO9721" s="226" t="s">
        <v>50194</v>
      </c>
      <c r="AP9721" s="227">
        <v>200</v>
      </c>
      <c r="AR9721" s="207" t="s">
        <v>23807</v>
      </c>
      <c r="AS9721" s="208">
        <v>521.96</v>
      </c>
      <c r="AT9721" s="93"/>
      <c r="AU9721" s="93"/>
      <c r="AV9721" s="93"/>
    </row>
    <row r="9722" spans="35:48" x14ac:dyDescent="0.55000000000000004">
      <c r="AI9722" s="276" t="s">
        <v>50449</v>
      </c>
      <c r="AJ9722" s="277">
        <v>4359.5</v>
      </c>
      <c r="AL9722" s="246" t="s">
        <v>61511</v>
      </c>
      <c r="AM9722" s="247">
        <v>95893.01</v>
      </c>
      <c r="AO9722" s="226" t="s">
        <v>35295</v>
      </c>
      <c r="AP9722" s="227">
        <v>5397.4</v>
      </c>
      <c r="AR9722" s="207" t="s">
        <v>23808</v>
      </c>
      <c r="AS9722" s="208">
        <v>7469</v>
      </c>
      <c r="AT9722" s="93"/>
      <c r="AU9722" s="93"/>
      <c r="AV9722" s="93"/>
    </row>
    <row r="9723" spans="35:48" x14ac:dyDescent="0.55000000000000004">
      <c r="AI9723" s="276" t="s">
        <v>64958</v>
      </c>
      <c r="AJ9723" s="277">
        <v>3068.04</v>
      </c>
      <c r="AL9723" s="246" t="s">
        <v>56355</v>
      </c>
      <c r="AM9723" s="247">
        <v>3200</v>
      </c>
      <c r="AO9723" s="226" t="s">
        <v>35296</v>
      </c>
      <c r="AP9723" s="227">
        <v>376.1</v>
      </c>
      <c r="AR9723" s="207" t="s">
        <v>23809</v>
      </c>
      <c r="AS9723" s="208">
        <v>37616.28</v>
      </c>
      <c r="AT9723" s="93"/>
      <c r="AU9723" s="93"/>
      <c r="AV9723" s="93"/>
    </row>
    <row r="9724" spans="35:48" x14ac:dyDescent="0.55000000000000004">
      <c r="AI9724" s="276" t="s">
        <v>50450</v>
      </c>
      <c r="AJ9724" s="277">
        <v>2115.6</v>
      </c>
      <c r="AL9724" s="246" t="s">
        <v>59732</v>
      </c>
      <c r="AM9724" s="247">
        <v>11900</v>
      </c>
      <c r="AO9724" s="226" t="s">
        <v>35297</v>
      </c>
      <c r="AP9724" s="227">
        <v>850</v>
      </c>
      <c r="AR9724" s="207" t="s">
        <v>23810</v>
      </c>
      <c r="AS9724" s="208">
        <v>7799</v>
      </c>
      <c r="AT9724" s="93"/>
      <c r="AU9724" s="93"/>
      <c r="AV9724" s="93"/>
    </row>
    <row r="9725" spans="35:48" x14ac:dyDescent="0.55000000000000004">
      <c r="AI9725" s="276" t="s">
        <v>64959</v>
      </c>
      <c r="AJ9725" s="277">
        <v>3553.22</v>
      </c>
      <c r="AL9725" s="246" t="s">
        <v>61512</v>
      </c>
      <c r="AM9725" s="247">
        <v>34057</v>
      </c>
      <c r="AO9725" s="226" t="s">
        <v>35298</v>
      </c>
      <c r="AP9725" s="227">
        <v>2792</v>
      </c>
      <c r="AR9725" s="207" t="s">
        <v>23811</v>
      </c>
      <c r="AS9725" s="208">
        <v>105444</v>
      </c>
      <c r="AT9725" s="93"/>
      <c r="AU9725" s="93"/>
      <c r="AV9725" s="93"/>
    </row>
    <row r="9726" spans="35:48" x14ac:dyDescent="0.55000000000000004">
      <c r="AI9726" s="276" t="s">
        <v>68859</v>
      </c>
      <c r="AJ9726" s="277">
        <v>-231.77</v>
      </c>
      <c r="AL9726" s="246" t="s">
        <v>62716</v>
      </c>
      <c r="AM9726" s="247">
        <v>5944.33</v>
      </c>
      <c r="AO9726" s="226" t="s">
        <v>24109</v>
      </c>
      <c r="AP9726" s="227">
        <v>847.02</v>
      </c>
      <c r="AR9726" s="207" t="s">
        <v>23812</v>
      </c>
      <c r="AS9726" s="208">
        <v>8875</v>
      </c>
      <c r="AT9726" s="93"/>
      <c r="AU9726" s="93"/>
      <c r="AV9726" s="93"/>
    </row>
    <row r="9727" spans="35:48" x14ac:dyDescent="0.55000000000000004">
      <c r="AI9727" s="276" t="s">
        <v>56627</v>
      </c>
      <c r="AJ9727" s="277">
        <v>512903.83</v>
      </c>
      <c r="AL9727" s="246" t="s">
        <v>57641</v>
      </c>
      <c r="AM9727" s="247">
        <v>7220.63</v>
      </c>
      <c r="AO9727" s="226" t="s">
        <v>35299</v>
      </c>
      <c r="AP9727" s="227">
        <v>9143.9</v>
      </c>
      <c r="AR9727" s="207" t="s">
        <v>23813</v>
      </c>
      <c r="AS9727" s="208">
        <v>1725</v>
      </c>
      <c r="AT9727" s="93"/>
      <c r="AU9727" s="93"/>
      <c r="AV9727" s="93"/>
    </row>
    <row r="9728" spans="35:48" x14ac:dyDescent="0.55000000000000004">
      <c r="AI9728" s="276" t="s">
        <v>53890</v>
      </c>
      <c r="AJ9728" s="277">
        <v>558740</v>
      </c>
      <c r="AL9728" s="246" t="s">
        <v>45299</v>
      </c>
      <c r="AM9728" s="247">
        <v>1050</v>
      </c>
      <c r="AO9728" s="226" t="s">
        <v>40493</v>
      </c>
      <c r="AP9728" s="227">
        <v>1303</v>
      </c>
      <c r="AR9728" s="207" t="s">
        <v>23814</v>
      </c>
      <c r="AS9728" s="208">
        <v>2940</v>
      </c>
      <c r="AT9728" s="93"/>
      <c r="AU9728" s="93"/>
      <c r="AV9728" s="93"/>
    </row>
    <row r="9729" spans="35:48" x14ac:dyDescent="0.55000000000000004">
      <c r="AI9729" s="276" t="s">
        <v>56628</v>
      </c>
      <c r="AJ9729" s="277">
        <v>1263632.6599999999</v>
      </c>
      <c r="AL9729" s="246" t="s">
        <v>59733</v>
      </c>
      <c r="AM9729" s="247">
        <v>9438.4599999999991</v>
      </c>
      <c r="AO9729" s="226" t="s">
        <v>49024</v>
      </c>
      <c r="AP9729" s="227">
        <v>2280</v>
      </c>
      <c r="AR9729" s="207" t="s">
        <v>23815</v>
      </c>
      <c r="AS9729" s="208">
        <v>1021.66</v>
      </c>
      <c r="AT9729" s="93"/>
      <c r="AU9729" s="93"/>
      <c r="AV9729" s="93"/>
    </row>
    <row r="9730" spans="35:48" x14ac:dyDescent="0.55000000000000004">
      <c r="AI9730" s="276" t="s">
        <v>53891</v>
      </c>
      <c r="AJ9730" s="277">
        <v>231770.97</v>
      </c>
      <c r="AL9730" s="246" t="s">
        <v>61513</v>
      </c>
      <c r="AM9730" s="247">
        <v>431</v>
      </c>
      <c r="AO9730" s="226" t="s">
        <v>42727</v>
      </c>
      <c r="AP9730" s="227">
        <v>107.45</v>
      </c>
      <c r="AR9730" s="207" t="s">
        <v>23816</v>
      </c>
      <c r="AS9730" s="208">
        <v>1300.9100000000001</v>
      </c>
      <c r="AT9730" s="93"/>
      <c r="AU9730" s="93"/>
      <c r="AV9730" s="93"/>
    </row>
    <row r="9731" spans="35:48" x14ac:dyDescent="0.55000000000000004">
      <c r="AI9731" s="276" t="s">
        <v>53892</v>
      </c>
      <c r="AJ9731" s="277">
        <v>32590.69</v>
      </c>
      <c r="AL9731" s="246" t="s">
        <v>42755</v>
      </c>
      <c r="AM9731" s="247">
        <v>2941.25</v>
      </c>
      <c r="AO9731" s="226" t="s">
        <v>40494</v>
      </c>
      <c r="AP9731" s="227">
        <v>10239</v>
      </c>
      <c r="AR9731" s="207" t="s">
        <v>23817</v>
      </c>
      <c r="AS9731" s="208">
        <v>417.1</v>
      </c>
      <c r="AT9731" s="93"/>
      <c r="AU9731" s="93"/>
      <c r="AV9731" s="93"/>
    </row>
    <row r="9732" spans="35:48" x14ac:dyDescent="0.55000000000000004">
      <c r="AI9732" s="276" t="s">
        <v>53893</v>
      </c>
      <c r="AJ9732" s="277">
        <v>229625.41</v>
      </c>
      <c r="AL9732" s="246" t="s">
        <v>57642</v>
      </c>
      <c r="AM9732" s="247">
        <v>719</v>
      </c>
      <c r="AO9732" s="226" t="s">
        <v>49025</v>
      </c>
      <c r="AP9732" s="227">
        <v>3510</v>
      </c>
      <c r="AR9732" s="207" t="s">
        <v>23818</v>
      </c>
      <c r="AS9732" s="208">
        <v>220.33</v>
      </c>
      <c r="AT9732" s="93"/>
      <c r="AU9732" s="93"/>
      <c r="AV9732" s="93"/>
    </row>
    <row r="9733" spans="35:48" x14ac:dyDescent="0.55000000000000004">
      <c r="AI9733" s="276" t="s">
        <v>50451</v>
      </c>
      <c r="AJ9733" s="277">
        <v>2759763.44</v>
      </c>
      <c r="AL9733" s="246" t="s">
        <v>62717</v>
      </c>
      <c r="AM9733" s="247">
        <v>2719.92</v>
      </c>
      <c r="AO9733" s="226" t="s">
        <v>49026</v>
      </c>
      <c r="AP9733" s="227">
        <v>8276.0400000000009</v>
      </c>
      <c r="AR9733" s="207" t="s">
        <v>23819</v>
      </c>
      <c r="AS9733" s="208">
        <v>595</v>
      </c>
      <c r="AT9733" s="93"/>
      <c r="AU9733" s="93"/>
      <c r="AV9733" s="93"/>
    </row>
    <row r="9734" spans="35:48" x14ac:dyDescent="0.55000000000000004">
      <c r="AI9734" s="276" t="s">
        <v>63404</v>
      </c>
      <c r="AJ9734" s="277">
        <v>22076.14</v>
      </c>
      <c r="AL9734" s="246" t="s">
        <v>62718</v>
      </c>
      <c r="AM9734" s="247">
        <v>266.08</v>
      </c>
      <c r="AO9734" s="226" t="s">
        <v>49027</v>
      </c>
      <c r="AP9734" s="227">
        <v>633.13</v>
      </c>
      <c r="AR9734" s="207" t="s">
        <v>23820</v>
      </c>
      <c r="AS9734" s="208">
        <v>277</v>
      </c>
      <c r="AT9734" s="93"/>
      <c r="AU9734" s="93"/>
      <c r="AV9734" s="93"/>
    </row>
    <row r="9735" spans="35:48" x14ac:dyDescent="0.55000000000000004">
      <c r="AI9735" s="276" t="s">
        <v>50452</v>
      </c>
      <c r="AJ9735" s="277">
        <v>140211.60999999999</v>
      </c>
      <c r="AL9735" s="246" t="s">
        <v>62138</v>
      </c>
      <c r="AM9735" s="247">
        <v>12197</v>
      </c>
      <c r="AO9735" s="226" t="s">
        <v>49028</v>
      </c>
      <c r="AP9735" s="227">
        <v>209.74</v>
      </c>
      <c r="AR9735" s="207" t="s">
        <v>23821</v>
      </c>
      <c r="AS9735" s="208">
        <v>263</v>
      </c>
      <c r="AT9735" s="93"/>
      <c r="AU9735" s="93"/>
      <c r="AV9735" s="93"/>
    </row>
    <row r="9736" spans="35:48" x14ac:dyDescent="0.55000000000000004">
      <c r="AI9736" s="276" t="s">
        <v>53895</v>
      </c>
      <c r="AJ9736" s="277">
        <v>214990.1</v>
      </c>
      <c r="AL9736" s="246" t="s">
        <v>24406</v>
      </c>
      <c r="AM9736" s="247">
        <v>732.13</v>
      </c>
      <c r="AO9736" s="226" t="s">
        <v>49029</v>
      </c>
      <c r="AP9736" s="227">
        <v>1029.0899999999999</v>
      </c>
      <c r="AR9736" s="207" t="s">
        <v>23822</v>
      </c>
      <c r="AS9736" s="208">
        <v>2634</v>
      </c>
      <c r="AT9736" s="93"/>
      <c r="AU9736" s="93"/>
      <c r="AV9736" s="93"/>
    </row>
    <row r="9737" spans="35:48" x14ac:dyDescent="0.55000000000000004">
      <c r="AI9737" s="276" t="s">
        <v>53896</v>
      </c>
      <c r="AJ9737" s="277">
        <v>127682.12</v>
      </c>
      <c r="AL9737" s="246" t="s">
        <v>24408</v>
      </c>
      <c r="AM9737" s="247">
        <v>12402</v>
      </c>
      <c r="AO9737" s="226" t="s">
        <v>49030</v>
      </c>
      <c r="AP9737" s="227">
        <v>512</v>
      </c>
      <c r="AR9737" s="207" t="s">
        <v>23823</v>
      </c>
      <c r="AS9737" s="208">
        <v>438</v>
      </c>
      <c r="AT9737" s="93"/>
      <c r="AU9737" s="93"/>
      <c r="AV9737" s="93"/>
    </row>
    <row r="9738" spans="35:48" x14ac:dyDescent="0.55000000000000004">
      <c r="AI9738" s="276" t="s">
        <v>57898</v>
      </c>
      <c r="AJ9738" s="277">
        <v>67157.3</v>
      </c>
      <c r="AL9738" s="246" t="s">
        <v>40506</v>
      </c>
      <c r="AM9738" s="247">
        <v>2589</v>
      </c>
      <c r="AO9738" s="226" t="s">
        <v>45265</v>
      </c>
      <c r="AP9738" s="227">
        <v>17941.48</v>
      </c>
      <c r="AR9738" s="207" t="s">
        <v>23824</v>
      </c>
      <c r="AS9738" s="208">
        <v>1290</v>
      </c>
      <c r="AT9738" s="93"/>
      <c r="AU9738" s="93"/>
      <c r="AV9738" s="93"/>
    </row>
    <row r="9739" spans="35:48" x14ac:dyDescent="0.55000000000000004">
      <c r="AI9739" s="276" t="s">
        <v>61615</v>
      </c>
      <c r="AJ9739" s="277">
        <v>2268.5700000000002</v>
      </c>
      <c r="AL9739" s="246" t="s">
        <v>42759</v>
      </c>
      <c r="AM9739" s="247">
        <v>167.8</v>
      </c>
      <c r="AO9739" s="226" t="s">
        <v>45266</v>
      </c>
      <c r="AP9739" s="227">
        <v>1372.52</v>
      </c>
      <c r="AR9739" s="207" t="s">
        <v>23825</v>
      </c>
      <c r="AS9739" s="208">
        <v>7750</v>
      </c>
      <c r="AT9739" s="93"/>
      <c r="AU9739" s="93"/>
      <c r="AV9739" s="93"/>
    </row>
    <row r="9740" spans="35:48" x14ac:dyDescent="0.55000000000000004">
      <c r="AI9740" s="276" t="s">
        <v>53897</v>
      </c>
      <c r="AJ9740" s="277">
        <v>66368.320000000007</v>
      </c>
      <c r="AL9740" s="246" t="s">
        <v>42760</v>
      </c>
      <c r="AM9740" s="247">
        <v>55891.76</v>
      </c>
      <c r="AO9740" s="226" t="s">
        <v>45267</v>
      </c>
      <c r="AP9740" s="227">
        <v>57175</v>
      </c>
      <c r="AR9740" s="207" t="s">
        <v>23826</v>
      </c>
      <c r="AS9740" s="208">
        <v>2000</v>
      </c>
      <c r="AT9740" s="93"/>
      <c r="AU9740" s="93"/>
      <c r="AV9740" s="93"/>
    </row>
    <row r="9741" spans="35:48" x14ac:dyDescent="0.55000000000000004">
      <c r="AI9741" s="276" t="s">
        <v>53898</v>
      </c>
      <c r="AJ9741" s="277">
        <v>316720.93</v>
      </c>
      <c r="AL9741" s="246" t="s">
        <v>42761</v>
      </c>
      <c r="AM9741" s="247">
        <v>109.03</v>
      </c>
      <c r="AO9741" s="226" t="s">
        <v>45268</v>
      </c>
      <c r="AP9741" s="227">
        <v>5989</v>
      </c>
      <c r="AR9741" s="207" t="s">
        <v>23827</v>
      </c>
      <c r="AS9741" s="208">
        <v>5241</v>
      </c>
      <c r="AT9741" s="93"/>
      <c r="AU9741" s="93"/>
      <c r="AV9741" s="93"/>
    </row>
    <row r="9742" spans="35:48" x14ac:dyDescent="0.55000000000000004">
      <c r="AI9742" s="276" t="s">
        <v>68860</v>
      </c>
      <c r="AJ9742" s="277">
        <v>824916.94</v>
      </c>
      <c r="AL9742" s="246" t="s">
        <v>64657</v>
      </c>
      <c r="AM9742" s="247">
        <v>631.98</v>
      </c>
      <c r="AO9742" s="226" t="s">
        <v>50195</v>
      </c>
      <c r="AP9742" s="227">
        <v>9666</v>
      </c>
      <c r="AR9742" s="207" t="s">
        <v>13888</v>
      </c>
      <c r="AS9742" s="208">
        <v>47951</v>
      </c>
      <c r="AT9742" s="93"/>
      <c r="AU9742" s="93"/>
      <c r="AV9742" s="93"/>
    </row>
    <row r="9743" spans="35:48" x14ac:dyDescent="0.55000000000000004">
      <c r="AI9743" s="276" t="s">
        <v>68861</v>
      </c>
      <c r="AJ9743" s="277">
        <v>16966.919999999998</v>
      </c>
      <c r="AL9743" s="246" t="s">
        <v>42763</v>
      </c>
      <c r="AM9743" s="247">
        <v>518.64</v>
      </c>
      <c r="AO9743" s="226" t="s">
        <v>33864</v>
      </c>
      <c r="AP9743" s="227">
        <v>5460</v>
      </c>
      <c r="AR9743" s="207" t="s">
        <v>23828</v>
      </c>
      <c r="AS9743" s="208">
        <v>295.94</v>
      </c>
      <c r="AT9743" s="93"/>
      <c r="AU9743" s="93"/>
      <c r="AV9743" s="93"/>
    </row>
    <row r="9744" spans="35:48" x14ac:dyDescent="0.55000000000000004">
      <c r="AI9744" s="276" t="s">
        <v>53899</v>
      </c>
      <c r="AJ9744" s="277">
        <v>81336.44</v>
      </c>
      <c r="AL9744" s="246" t="s">
        <v>63273</v>
      </c>
      <c r="AM9744" s="247">
        <v>30169</v>
      </c>
      <c r="AO9744" s="226" t="s">
        <v>33865</v>
      </c>
      <c r="AP9744" s="227">
        <v>6400</v>
      </c>
      <c r="AR9744" s="207" t="s">
        <v>23829</v>
      </c>
      <c r="AS9744" s="208">
        <v>970</v>
      </c>
      <c r="AT9744" s="93"/>
      <c r="AU9744" s="93"/>
      <c r="AV9744" s="93"/>
    </row>
    <row r="9745" spans="35:48" x14ac:dyDescent="0.55000000000000004">
      <c r="AI9745" s="276" t="s">
        <v>53900</v>
      </c>
      <c r="AJ9745" s="277">
        <v>304352.75</v>
      </c>
      <c r="AL9745" s="246" t="s">
        <v>64658</v>
      </c>
      <c r="AM9745" s="247">
        <v>1397</v>
      </c>
      <c r="AO9745" s="226" t="s">
        <v>33866</v>
      </c>
      <c r="AP9745" s="227">
        <v>907.28</v>
      </c>
      <c r="AR9745" s="207" t="s">
        <v>23830</v>
      </c>
      <c r="AS9745" s="208">
        <v>900</v>
      </c>
      <c r="AT9745" s="93"/>
      <c r="AU9745" s="93"/>
      <c r="AV9745" s="93"/>
    </row>
    <row r="9746" spans="35:48" x14ac:dyDescent="0.55000000000000004">
      <c r="AI9746" s="276" t="s">
        <v>62827</v>
      </c>
      <c r="AJ9746" s="277">
        <v>15868.37</v>
      </c>
      <c r="AL9746" s="246" t="s">
        <v>60644</v>
      </c>
      <c r="AM9746" s="247">
        <v>1000</v>
      </c>
      <c r="AO9746" s="226" t="s">
        <v>50196</v>
      </c>
      <c r="AP9746" s="227">
        <v>18</v>
      </c>
      <c r="AR9746" s="207" t="s">
        <v>23831</v>
      </c>
      <c r="AS9746" s="208">
        <v>68.55</v>
      </c>
      <c r="AT9746" s="93"/>
      <c r="AU9746" s="93"/>
      <c r="AV9746" s="93"/>
    </row>
    <row r="9747" spans="35:48" x14ac:dyDescent="0.55000000000000004">
      <c r="AI9747" s="276" t="s">
        <v>50454</v>
      </c>
      <c r="AJ9747" s="277">
        <v>584187.41</v>
      </c>
      <c r="AL9747" s="246" t="s">
        <v>60645</v>
      </c>
      <c r="AM9747" s="247">
        <v>4800</v>
      </c>
      <c r="AO9747" s="226" t="s">
        <v>50197</v>
      </c>
      <c r="AP9747" s="227">
        <v>21.2</v>
      </c>
      <c r="AR9747" s="207" t="s">
        <v>23832</v>
      </c>
      <c r="AS9747" s="208">
        <v>13500</v>
      </c>
      <c r="AT9747" s="93"/>
      <c r="AU9747" s="93"/>
      <c r="AV9747" s="93"/>
    </row>
    <row r="9748" spans="35:48" x14ac:dyDescent="0.55000000000000004">
      <c r="AI9748" s="276" t="s">
        <v>50455</v>
      </c>
      <c r="AJ9748" s="277">
        <v>1128499.04</v>
      </c>
      <c r="AL9748" s="246" t="s">
        <v>60646</v>
      </c>
      <c r="AM9748" s="247">
        <v>2000</v>
      </c>
      <c r="AO9748" s="226" t="s">
        <v>33867</v>
      </c>
      <c r="AP9748" s="227">
        <v>105.12</v>
      </c>
      <c r="AR9748" s="207" t="s">
        <v>23833</v>
      </c>
      <c r="AS9748" s="208">
        <v>8875</v>
      </c>
      <c r="AT9748" s="93"/>
      <c r="AU9748" s="93"/>
      <c r="AV9748" s="93"/>
    </row>
    <row r="9749" spans="35:48" x14ac:dyDescent="0.55000000000000004">
      <c r="AI9749" s="276" t="s">
        <v>50456</v>
      </c>
      <c r="AJ9749" s="277">
        <v>333530.09999999998</v>
      </c>
      <c r="AL9749" s="246" t="s">
        <v>59734</v>
      </c>
      <c r="AM9749" s="247">
        <v>10645</v>
      </c>
      <c r="AO9749" s="226" t="s">
        <v>33868</v>
      </c>
      <c r="AP9749" s="227">
        <v>6.95</v>
      </c>
      <c r="AR9749" s="207" t="s">
        <v>23834</v>
      </c>
      <c r="AS9749" s="208">
        <v>1725</v>
      </c>
      <c r="AT9749" s="93"/>
      <c r="AU9749" s="93"/>
      <c r="AV9749" s="93"/>
    </row>
    <row r="9750" spans="35:48" x14ac:dyDescent="0.55000000000000004">
      <c r="AI9750" s="276" t="s">
        <v>55456</v>
      </c>
      <c r="AJ9750" s="277">
        <v>45259.14</v>
      </c>
      <c r="AL9750" s="246" t="s">
        <v>49045</v>
      </c>
      <c r="AM9750" s="247">
        <v>2921.5</v>
      </c>
      <c r="AO9750" s="226" t="s">
        <v>33869</v>
      </c>
      <c r="AP9750" s="227">
        <v>8.82</v>
      </c>
      <c r="AR9750" s="207" t="s">
        <v>23835</v>
      </c>
      <c r="AS9750" s="208">
        <v>2940</v>
      </c>
      <c r="AT9750" s="93"/>
      <c r="AU9750" s="93"/>
      <c r="AV9750" s="93"/>
    </row>
    <row r="9751" spans="35:48" x14ac:dyDescent="0.55000000000000004">
      <c r="AI9751" s="276" t="s">
        <v>57899</v>
      </c>
      <c r="AJ9751" s="277">
        <v>165270.51</v>
      </c>
      <c r="AL9751" s="246" t="s">
        <v>62139</v>
      </c>
      <c r="AM9751" s="247">
        <v>27100.68</v>
      </c>
      <c r="AO9751" s="226" t="s">
        <v>48106</v>
      </c>
      <c r="AP9751" s="227">
        <v>42125.67</v>
      </c>
      <c r="AR9751" s="207" t="s">
        <v>23836</v>
      </c>
      <c r="AS9751" s="208">
        <v>900</v>
      </c>
      <c r="AT9751" s="93"/>
      <c r="AU9751" s="93"/>
      <c r="AV9751" s="93"/>
    </row>
    <row r="9752" spans="35:48" x14ac:dyDescent="0.55000000000000004">
      <c r="AI9752" s="276" t="s">
        <v>70820</v>
      </c>
      <c r="AJ9752" s="277">
        <v>312</v>
      </c>
      <c r="AL9752" s="246" t="s">
        <v>62140</v>
      </c>
      <c r="AM9752" s="247">
        <v>2073.2199999999998</v>
      </c>
      <c r="AO9752" s="226" t="s">
        <v>48107</v>
      </c>
      <c r="AP9752" s="227">
        <v>40763.14</v>
      </c>
      <c r="AR9752" s="207" t="s">
        <v>23837</v>
      </c>
      <c r="AS9752" s="208">
        <v>1090.21</v>
      </c>
      <c r="AT9752" s="93"/>
      <c r="AU9752" s="93"/>
      <c r="AV9752" s="93"/>
    </row>
    <row r="9753" spans="35:48" x14ac:dyDescent="0.55000000000000004">
      <c r="AI9753" s="276" t="s">
        <v>58345</v>
      </c>
      <c r="AJ9753" s="277">
        <v>905352.61</v>
      </c>
      <c r="AL9753" s="246" t="s">
        <v>61514</v>
      </c>
      <c r="AM9753" s="247">
        <v>63839</v>
      </c>
      <c r="AO9753" s="226" t="s">
        <v>48108</v>
      </c>
      <c r="AP9753" s="227">
        <v>2171.5100000000002</v>
      </c>
      <c r="AR9753" s="207" t="s">
        <v>13890</v>
      </c>
      <c r="AS9753" s="208">
        <v>595</v>
      </c>
      <c r="AT9753" s="93"/>
      <c r="AU9753" s="93"/>
      <c r="AV9753" s="93"/>
    </row>
    <row r="9754" spans="35:48" x14ac:dyDescent="0.55000000000000004">
      <c r="AI9754" s="276" t="s">
        <v>55457</v>
      </c>
      <c r="AJ9754" s="277">
        <v>128665.9</v>
      </c>
      <c r="AL9754" s="246" t="s">
        <v>61515</v>
      </c>
      <c r="AM9754" s="247">
        <v>1750</v>
      </c>
      <c r="AO9754" s="226" t="s">
        <v>48109</v>
      </c>
      <c r="AP9754" s="227">
        <v>348.48</v>
      </c>
      <c r="AR9754" s="207" t="s">
        <v>23838</v>
      </c>
      <c r="AS9754" s="208">
        <v>263</v>
      </c>
      <c r="AT9754" s="93"/>
      <c r="AU9754" s="93"/>
      <c r="AV9754" s="93"/>
    </row>
    <row r="9755" spans="35:48" x14ac:dyDescent="0.55000000000000004">
      <c r="AI9755" s="276" t="s">
        <v>50457</v>
      </c>
      <c r="AJ9755" s="277">
        <v>4378192.9400000004</v>
      </c>
      <c r="AL9755" s="246" t="s">
        <v>53139</v>
      </c>
      <c r="AM9755" s="247">
        <v>65216.62</v>
      </c>
      <c r="AO9755" s="226" t="s">
        <v>48110</v>
      </c>
      <c r="AP9755" s="227">
        <v>86.4</v>
      </c>
      <c r="AR9755" s="207" t="s">
        <v>23839</v>
      </c>
      <c r="AS9755" s="208">
        <v>277</v>
      </c>
      <c r="AT9755" s="93"/>
      <c r="AU9755" s="93"/>
      <c r="AV9755" s="93"/>
    </row>
    <row r="9756" spans="35:48" x14ac:dyDescent="0.55000000000000004">
      <c r="AI9756" s="276" t="s">
        <v>57900</v>
      </c>
      <c r="AJ9756" s="277">
        <v>398784.22</v>
      </c>
      <c r="AL9756" s="246" t="s">
        <v>53140</v>
      </c>
      <c r="AM9756" s="247">
        <v>21285.32</v>
      </c>
      <c r="AO9756" s="226" t="s">
        <v>48111</v>
      </c>
      <c r="AP9756" s="227">
        <v>24.32</v>
      </c>
      <c r="AR9756" s="207" t="s">
        <v>13892</v>
      </c>
      <c r="AS9756" s="208">
        <v>47951</v>
      </c>
      <c r="AT9756" s="93"/>
      <c r="AU9756" s="93"/>
      <c r="AV9756" s="93"/>
    </row>
    <row r="9757" spans="35:48" x14ac:dyDescent="0.55000000000000004">
      <c r="AI9757" s="276" t="s">
        <v>61126</v>
      </c>
      <c r="AJ9757" s="277">
        <v>15921.5</v>
      </c>
      <c r="AL9757" s="246" t="s">
        <v>53141</v>
      </c>
      <c r="AM9757" s="247">
        <v>29466.79</v>
      </c>
      <c r="AO9757" s="226" t="s">
        <v>42728</v>
      </c>
      <c r="AP9757" s="227">
        <v>10552</v>
      </c>
      <c r="AR9757" s="207" t="s">
        <v>13893</v>
      </c>
      <c r="AS9757" s="208">
        <v>6211</v>
      </c>
      <c r="AT9757" s="93"/>
      <c r="AU9757" s="93"/>
      <c r="AV9757" s="93"/>
    </row>
    <row r="9758" spans="35:48" x14ac:dyDescent="0.55000000000000004">
      <c r="AI9758" s="276" t="s">
        <v>50458</v>
      </c>
      <c r="AJ9758" s="277">
        <v>139873.26999999999</v>
      </c>
      <c r="AL9758" s="246" t="s">
        <v>53142</v>
      </c>
      <c r="AM9758" s="247">
        <v>114939.24</v>
      </c>
      <c r="AO9758" s="226" t="s">
        <v>45269</v>
      </c>
      <c r="AP9758" s="227">
        <v>20500</v>
      </c>
      <c r="AR9758" s="207" t="s">
        <v>23840</v>
      </c>
      <c r="AS9758" s="208">
        <v>1300.9100000000001</v>
      </c>
      <c r="AT9758" s="93"/>
      <c r="AU9758" s="93"/>
      <c r="AV9758" s="93"/>
    </row>
    <row r="9759" spans="35:48" x14ac:dyDescent="0.55000000000000004">
      <c r="AI9759" s="276" t="s">
        <v>68862</v>
      </c>
      <c r="AJ9759" s="277">
        <v>-13510.94</v>
      </c>
      <c r="AL9759" s="246" t="s">
        <v>62141</v>
      </c>
      <c r="AM9759" s="247">
        <v>9458.5</v>
      </c>
      <c r="AO9759" s="226" t="s">
        <v>45270</v>
      </c>
      <c r="AP9759" s="227">
        <v>1569</v>
      </c>
      <c r="AR9759" s="207" t="s">
        <v>23841</v>
      </c>
      <c r="AS9759" s="208">
        <v>9750</v>
      </c>
      <c r="AT9759" s="93"/>
      <c r="AU9759" s="93"/>
      <c r="AV9759" s="93"/>
    </row>
    <row r="9760" spans="35:48" x14ac:dyDescent="0.55000000000000004">
      <c r="AI9760" s="276" t="s">
        <v>68863</v>
      </c>
      <c r="AJ9760" s="277">
        <v>-0.01</v>
      </c>
      <c r="AL9760" s="246" t="s">
        <v>62142</v>
      </c>
      <c r="AM9760" s="247">
        <v>723.58</v>
      </c>
      <c r="AO9760" s="226" t="s">
        <v>24146</v>
      </c>
      <c r="AP9760" s="227">
        <v>11289.67</v>
      </c>
      <c r="AR9760" s="207" t="s">
        <v>23842</v>
      </c>
      <c r="AS9760" s="208">
        <v>417.1</v>
      </c>
      <c r="AT9760" s="93"/>
      <c r="AU9760" s="93"/>
      <c r="AV9760" s="93"/>
    </row>
    <row r="9761" spans="35:48" x14ac:dyDescent="0.55000000000000004">
      <c r="AI9761" s="276" t="s">
        <v>59238</v>
      </c>
      <c r="AJ9761" s="277">
        <v>54350</v>
      </c>
      <c r="AL9761" s="246" t="s">
        <v>64659</v>
      </c>
      <c r="AM9761" s="247">
        <v>-10182.08</v>
      </c>
      <c r="AO9761" s="226" t="s">
        <v>48112</v>
      </c>
      <c r="AP9761" s="227">
        <v>9002</v>
      </c>
      <c r="AR9761" s="207" t="s">
        <v>23843</v>
      </c>
      <c r="AS9761" s="208">
        <v>220.33</v>
      </c>
      <c r="AT9761" s="93"/>
      <c r="AU9761" s="93"/>
      <c r="AV9761" s="93"/>
    </row>
    <row r="9762" spans="35:48" x14ac:dyDescent="0.55000000000000004">
      <c r="AI9762" s="276" t="s">
        <v>59239</v>
      </c>
      <c r="AJ9762" s="277">
        <v>4051.53</v>
      </c>
      <c r="AL9762" s="246" t="s">
        <v>62143</v>
      </c>
      <c r="AM9762" s="247">
        <v>10240</v>
      </c>
      <c r="AO9762" s="226" t="s">
        <v>53098</v>
      </c>
      <c r="AP9762" s="227">
        <v>1600</v>
      </c>
      <c r="AR9762" s="207" t="s">
        <v>23844</v>
      </c>
      <c r="AS9762" s="208">
        <v>4657.9399999999996</v>
      </c>
      <c r="AT9762" s="93"/>
      <c r="AU9762" s="93"/>
      <c r="AV9762" s="93"/>
    </row>
    <row r="9763" spans="35:48" x14ac:dyDescent="0.55000000000000004">
      <c r="AI9763" s="276" t="s">
        <v>59240</v>
      </c>
      <c r="AJ9763" s="277">
        <v>13598.37</v>
      </c>
      <c r="AL9763" s="246" t="s">
        <v>59735</v>
      </c>
      <c r="AM9763" s="247">
        <v>19245.240000000002</v>
      </c>
      <c r="AO9763" s="226" t="s">
        <v>48113</v>
      </c>
      <c r="AP9763" s="227">
        <v>12211.91</v>
      </c>
      <c r="AR9763" s="207" t="s">
        <v>23845</v>
      </c>
      <c r="AS9763" s="208">
        <v>13500</v>
      </c>
      <c r="AT9763" s="93"/>
      <c r="AU9763" s="93"/>
      <c r="AV9763" s="93"/>
    </row>
    <row r="9764" spans="35:48" x14ac:dyDescent="0.55000000000000004">
      <c r="AI9764" s="276" t="s">
        <v>59241</v>
      </c>
      <c r="AJ9764" s="277">
        <v>11245.92</v>
      </c>
      <c r="AL9764" s="246" t="s">
        <v>59736</v>
      </c>
      <c r="AM9764" s="247">
        <v>3129.49</v>
      </c>
      <c r="AO9764" s="226" t="s">
        <v>35302</v>
      </c>
      <c r="AP9764" s="227">
        <v>1222.69</v>
      </c>
      <c r="AR9764" s="207" t="s">
        <v>23846</v>
      </c>
      <c r="AS9764" s="208">
        <v>2350</v>
      </c>
      <c r="AT9764" s="93"/>
      <c r="AU9764" s="93"/>
      <c r="AV9764" s="93"/>
    </row>
    <row r="9765" spans="35:48" x14ac:dyDescent="0.55000000000000004">
      <c r="AI9765" s="276" t="s">
        <v>68864</v>
      </c>
      <c r="AJ9765" s="277">
        <v>2979.78</v>
      </c>
      <c r="AL9765" s="246" t="s">
        <v>63274</v>
      </c>
      <c r="AM9765" s="247">
        <v>398.12</v>
      </c>
      <c r="AO9765" s="226" t="s">
        <v>36495</v>
      </c>
      <c r="AP9765" s="227">
        <v>105868.29</v>
      </c>
      <c r="AR9765" s="207" t="s">
        <v>23847</v>
      </c>
      <c r="AS9765" s="208">
        <v>3450</v>
      </c>
      <c r="AT9765" s="93"/>
      <c r="AU9765" s="93"/>
      <c r="AV9765" s="93"/>
    </row>
    <row r="9766" spans="35:48" x14ac:dyDescent="0.55000000000000004">
      <c r="AI9766" s="276" t="s">
        <v>55459</v>
      </c>
      <c r="AJ9766" s="277">
        <v>150789.44</v>
      </c>
      <c r="AL9766" s="246" t="s">
        <v>62719</v>
      </c>
      <c r="AM9766" s="247">
        <v>300</v>
      </c>
      <c r="AO9766" s="226" t="s">
        <v>40495</v>
      </c>
      <c r="AP9766" s="227">
        <v>48519.5</v>
      </c>
      <c r="AR9766" s="207" t="s">
        <v>23848</v>
      </c>
      <c r="AS9766" s="208">
        <v>2291.67</v>
      </c>
      <c r="AT9766" s="93"/>
      <c r="AU9766" s="93"/>
      <c r="AV9766" s="93"/>
    </row>
    <row r="9767" spans="35:48" x14ac:dyDescent="0.55000000000000004">
      <c r="AI9767" s="276" t="s">
        <v>55460</v>
      </c>
      <c r="AJ9767" s="277">
        <v>31536.41</v>
      </c>
      <c r="AL9767" s="246" t="s">
        <v>13930</v>
      </c>
      <c r="AM9767" s="247">
        <v>3441.84</v>
      </c>
      <c r="AO9767" s="226" t="s">
        <v>45271</v>
      </c>
      <c r="AP9767" s="227">
        <v>9600</v>
      </c>
      <c r="AR9767" s="207" t="s">
        <v>23849</v>
      </c>
      <c r="AS9767" s="208">
        <v>601.87</v>
      </c>
      <c r="AT9767" s="93"/>
      <c r="AU9767" s="93"/>
      <c r="AV9767" s="93"/>
    </row>
    <row r="9768" spans="35:48" x14ac:dyDescent="0.55000000000000004">
      <c r="AI9768" s="276" t="s">
        <v>55461</v>
      </c>
      <c r="AJ9768" s="277">
        <v>14151.05</v>
      </c>
      <c r="AL9768" s="246" t="s">
        <v>53146</v>
      </c>
      <c r="AM9768" s="247">
        <v>3048</v>
      </c>
      <c r="AO9768" s="226" t="s">
        <v>40496</v>
      </c>
      <c r="AP9768" s="227">
        <v>5469.86</v>
      </c>
      <c r="AR9768" s="207" t="s">
        <v>23850</v>
      </c>
      <c r="AS9768" s="208">
        <v>13834.46</v>
      </c>
      <c r="AT9768" s="93"/>
      <c r="AU9768" s="93"/>
      <c r="AV9768" s="93"/>
    </row>
    <row r="9769" spans="35:48" x14ac:dyDescent="0.55000000000000004">
      <c r="AI9769" s="276" t="s">
        <v>55462</v>
      </c>
      <c r="AJ9769" s="277">
        <v>14245.6</v>
      </c>
      <c r="AL9769" s="246" t="s">
        <v>57643</v>
      </c>
      <c r="AM9769" s="247">
        <v>173.28</v>
      </c>
      <c r="AO9769" s="226" t="s">
        <v>45272</v>
      </c>
      <c r="AP9769" s="227">
        <v>3300</v>
      </c>
      <c r="AR9769" s="207" t="s">
        <v>23851</v>
      </c>
      <c r="AS9769" s="208">
        <v>213</v>
      </c>
      <c r="AT9769" s="93"/>
      <c r="AU9769" s="93"/>
      <c r="AV9769" s="93"/>
    </row>
    <row r="9770" spans="35:48" x14ac:dyDescent="0.55000000000000004">
      <c r="AI9770" s="276" t="s">
        <v>55463</v>
      </c>
      <c r="AJ9770" s="277">
        <v>70656.12</v>
      </c>
      <c r="AL9770" s="246" t="s">
        <v>57644</v>
      </c>
      <c r="AM9770" s="247">
        <v>11660</v>
      </c>
      <c r="AO9770" s="226" t="s">
        <v>45273</v>
      </c>
      <c r="AP9770" s="227">
        <v>5000</v>
      </c>
      <c r="AR9770" s="207" t="s">
        <v>23852</v>
      </c>
      <c r="AS9770" s="208">
        <v>21831</v>
      </c>
      <c r="AT9770" s="93"/>
      <c r="AU9770" s="93"/>
      <c r="AV9770" s="93"/>
    </row>
    <row r="9771" spans="35:48" x14ac:dyDescent="0.55000000000000004">
      <c r="AI9771" s="276" t="s">
        <v>55464</v>
      </c>
      <c r="AJ9771" s="277">
        <v>4846.18</v>
      </c>
      <c r="AL9771" s="246" t="s">
        <v>53149</v>
      </c>
      <c r="AM9771" s="247">
        <v>815.29</v>
      </c>
      <c r="AO9771" s="226" t="s">
        <v>45274</v>
      </c>
      <c r="AP9771" s="227">
        <v>833</v>
      </c>
      <c r="AR9771" s="207" t="s">
        <v>23853</v>
      </c>
      <c r="AS9771" s="208">
        <v>149.5</v>
      </c>
      <c r="AT9771" s="93"/>
      <c r="AU9771" s="93"/>
      <c r="AV9771" s="93"/>
    </row>
    <row r="9772" spans="35:48" x14ac:dyDescent="0.55000000000000004">
      <c r="AI9772" s="276" t="s">
        <v>55465</v>
      </c>
      <c r="AJ9772" s="277">
        <v>7126.39</v>
      </c>
      <c r="AL9772" s="246" t="s">
        <v>53150</v>
      </c>
      <c r="AM9772" s="247">
        <v>2856.7</v>
      </c>
      <c r="AO9772" s="226" t="s">
        <v>42729</v>
      </c>
      <c r="AP9772" s="227">
        <v>156529.74</v>
      </c>
      <c r="AR9772" s="207" t="s">
        <v>23854</v>
      </c>
      <c r="AS9772" s="208">
        <v>6.37</v>
      </c>
      <c r="AT9772" s="93"/>
      <c r="AU9772" s="93"/>
      <c r="AV9772" s="93"/>
    </row>
    <row r="9773" spans="35:48" x14ac:dyDescent="0.55000000000000004">
      <c r="AI9773" s="276" t="s">
        <v>55466</v>
      </c>
      <c r="AJ9773" s="277">
        <v>22470.22</v>
      </c>
      <c r="AL9773" s="246" t="s">
        <v>57645</v>
      </c>
      <c r="AM9773" s="247">
        <v>1295.72</v>
      </c>
      <c r="AO9773" s="226" t="s">
        <v>42730</v>
      </c>
      <c r="AP9773" s="227">
        <v>11458.26</v>
      </c>
      <c r="AR9773" s="207" t="s">
        <v>13894</v>
      </c>
      <c r="AS9773" s="208">
        <v>250.94</v>
      </c>
      <c r="AT9773" s="93"/>
      <c r="AU9773" s="93"/>
      <c r="AV9773" s="93"/>
    </row>
    <row r="9774" spans="35:48" x14ac:dyDescent="0.55000000000000004">
      <c r="AI9774" s="276" t="s">
        <v>55467</v>
      </c>
      <c r="AJ9774" s="277">
        <v>70882.09</v>
      </c>
      <c r="AL9774" s="246" t="s">
        <v>57646</v>
      </c>
      <c r="AM9774" s="247">
        <v>601.45000000000005</v>
      </c>
      <c r="AO9774" s="226" t="s">
        <v>53099</v>
      </c>
      <c r="AP9774" s="227">
        <v>3525.6</v>
      </c>
      <c r="AR9774" s="207" t="s">
        <v>23855</v>
      </c>
      <c r="AS9774" s="208">
        <v>34428.300000000003</v>
      </c>
      <c r="AT9774" s="93"/>
      <c r="AU9774" s="93"/>
      <c r="AV9774" s="93"/>
    </row>
    <row r="9775" spans="35:48" x14ac:dyDescent="0.55000000000000004">
      <c r="AI9775" s="276" t="s">
        <v>64961</v>
      </c>
      <c r="AJ9775" s="277">
        <v>9097.65</v>
      </c>
      <c r="AL9775" s="246" t="s">
        <v>57647</v>
      </c>
      <c r="AM9775" s="247">
        <v>5704.3</v>
      </c>
      <c r="AO9775" s="226" t="s">
        <v>53100</v>
      </c>
      <c r="AP9775" s="227">
        <v>4662</v>
      </c>
      <c r="AR9775" s="207" t="s">
        <v>23856</v>
      </c>
      <c r="AS9775" s="208">
        <v>2760</v>
      </c>
      <c r="AT9775" s="93"/>
      <c r="AU9775" s="93"/>
      <c r="AV9775" s="93"/>
    </row>
    <row r="9776" spans="35:48" x14ac:dyDescent="0.55000000000000004">
      <c r="AI9776" s="276" t="s">
        <v>62828</v>
      </c>
      <c r="AJ9776" s="277">
        <v>63607.87</v>
      </c>
      <c r="AL9776" s="246" t="s">
        <v>56356</v>
      </c>
      <c r="AM9776" s="247">
        <v>116600</v>
      </c>
      <c r="AO9776" s="226" t="s">
        <v>53101</v>
      </c>
      <c r="AP9776" s="227">
        <v>1858</v>
      </c>
      <c r="AR9776" s="207" t="s">
        <v>23857</v>
      </c>
      <c r="AS9776" s="208">
        <v>1125</v>
      </c>
      <c r="AT9776" s="93"/>
      <c r="AU9776" s="93"/>
      <c r="AV9776" s="93"/>
    </row>
    <row r="9777" spans="35:48" x14ac:dyDescent="0.55000000000000004">
      <c r="AI9777" s="276" t="s">
        <v>68865</v>
      </c>
      <c r="AJ9777" s="277">
        <v>4816.3</v>
      </c>
      <c r="AL9777" s="246" t="s">
        <v>45307</v>
      </c>
      <c r="AM9777" s="247">
        <v>44329.1</v>
      </c>
      <c r="AO9777" s="226" t="s">
        <v>53102</v>
      </c>
      <c r="AP9777" s="227">
        <v>142</v>
      </c>
      <c r="AR9777" s="207" t="s">
        <v>23858</v>
      </c>
      <c r="AS9777" s="208">
        <v>86.09</v>
      </c>
      <c r="AT9777" s="93"/>
      <c r="AU9777" s="93"/>
      <c r="AV9777" s="93"/>
    </row>
    <row r="9778" spans="35:48" x14ac:dyDescent="0.55000000000000004">
      <c r="AI9778" s="276" t="s">
        <v>64962</v>
      </c>
      <c r="AJ9778" s="277">
        <v>27073.48</v>
      </c>
      <c r="AL9778" s="246" t="s">
        <v>45308</v>
      </c>
      <c r="AM9778" s="247">
        <v>11595.56</v>
      </c>
      <c r="AO9778" s="226" t="s">
        <v>53103</v>
      </c>
      <c r="AP9778" s="227">
        <v>529</v>
      </c>
      <c r="AR9778" s="207" t="s">
        <v>23859</v>
      </c>
      <c r="AS9778" s="208">
        <v>67926.080000000002</v>
      </c>
      <c r="AT9778" s="93"/>
      <c r="AU9778" s="93"/>
      <c r="AV9778" s="93"/>
    </row>
    <row r="9779" spans="35:48" x14ac:dyDescent="0.55000000000000004">
      <c r="AI9779" s="276" t="s">
        <v>64963</v>
      </c>
      <c r="AJ9779" s="277">
        <v>319303.56</v>
      </c>
      <c r="AL9779" s="246" t="s">
        <v>56357</v>
      </c>
      <c r="AM9779" s="247">
        <v>28567</v>
      </c>
      <c r="AO9779" s="226" t="s">
        <v>35304</v>
      </c>
      <c r="AP9779" s="227">
        <v>36212.65</v>
      </c>
      <c r="AR9779" s="207" t="s">
        <v>23860</v>
      </c>
      <c r="AS9779" s="208">
        <v>2350</v>
      </c>
      <c r="AT9779" s="93"/>
      <c r="AU9779" s="93"/>
      <c r="AV9779" s="93"/>
    </row>
    <row r="9780" spans="35:48" x14ac:dyDescent="0.55000000000000004">
      <c r="AI9780" s="276" t="s">
        <v>68866</v>
      </c>
      <c r="AJ9780" s="277">
        <v>105924.49</v>
      </c>
      <c r="AL9780" s="246" t="s">
        <v>56358</v>
      </c>
      <c r="AM9780" s="247">
        <v>10906.68</v>
      </c>
      <c r="AO9780" s="226" t="s">
        <v>53104</v>
      </c>
      <c r="AP9780" s="227">
        <v>2284</v>
      </c>
      <c r="AR9780" s="207" t="s">
        <v>23861</v>
      </c>
      <c r="AS9780" s="208">
        <v>3450</v>
      </c>
      <c r="AT9780" s="93"/>
      <c r="AU9780" s="93"/>
      <c r="AV9780" s="93"/>
    </row>
    <row r="9781" spans="35:48" x14ac:dyDescent="0.55000000000000004">
      <c r="AI9781" s="276" t="s">
        <v>68867</v>
      </c>
      <c r="AJ9781" s="277">
        <v>24454.71</v>
      </c>
      <c r="AL9781" s="246" t="s">
        <v>62144</v>
      </c>
      <c r="AM9781" s="247">
        <v>214894.72</v>
      </c>
      <c r="AO9781" s="226" t="s">
        <v>48114</v>
      </c>
      <c r="AP9781" s="227">
        <v>11666.68</v>
      </c>
      <c r="AR9781" s="207" t="s">
        <v>23862</v>
      </c>
      <c r="AS9781" s="208">
        <v>1125</v>
      </c>
      <c r="AT9781" s="93"/>
      <c r="AU9781" s="93"/>
      <c r="AV9781" s="93"/>
    </row>
    <row r="9782" spans="35:48" x14ac:dyDescent="0.55000000000000004">
      <c r="AI9782" s="276" t="s">
        <v>68868</v>
      </c>
      <c r="AJ9782" s="277">
        <v>18707.13</v>
      </c>
      <c r="AL9782" s="246" t="s">
        <v>64660</v>
      </c>
      <c r="AM9782" s="247">
        <v>48729.45</v>
      </c>
      <c r="AO9782" s="226" t="s">
        <v>35305</v>
      </c>
      <c r="AP9782" s="227">
        <v>3630.95</v>
      </c>
      <c r="AR9782" s="207" t="s">
        <v>23863</v>
      </c>
      <c r="AS9782" s="208">
        <v>2291.67</v>
      </c>
      <c r="AT9782" s="93"/>
      <c r="AU9782" s="93"/>
      <c r="AV9782" s="93"/>
    </row>
    <row r="9783" spans="35:48" x14ac:dyDescent="0.55000000000000004">
      <c r="AI9783" s="276" t="s">
        <v>70821</v>
      </c>
      <c r="AJ9783" s="277">
        <v>65100</v>
      </c>
      <c r="AL9783" s="246" t="s">
        <v>24503</v>
      </c>
      <c r="AM9783" s="247">
        <v>81546.649999999994</v>
      </c>
      <c r="AO9783" s="226" t="s">
        <v>48115</v>
      </c>
      <c r="AP9783" s="227">
        <v>2112.44</v>
      </c>
      <c r="AR9783" s="207" t="s">
        <v>23864</v>
      </c>
      <c r="AS9783" s="208">
        <v>687.96</v>
      </c>
      <c r="AT9783" s="93"/>
      <c r="AU9783" s="93"/>
      <c r="AV9783" s="93"/>
    </row>
    <row r="9784" spans="35:48" x14ac:dyDescent="0.55000000000000004">
      <c r="AI9784" s="276" t="s">
        <v>70822</v>
      </c>
      <c r="AJ9784" s="277">
        <v>5401.04</v>
      </c>
      <c r="AL9784" s="246" t="s">
        <v>24504</v>
      </c>
      <c r="AM9784" s="247">
        <v>41394.800000000003</v>
      </c>
      <c r="AO9784" s="226" t="s">
        <v>48116</v>
      </c>
      <c r="AP9784" s="227">
        <v>15.68</v>
      </c>
      <c r="AR9784" s="207" t="s">
        <v>23865</v>
      </c>
      <c r="AS9784" s="208">
        <v>2909.5</v>
      </c>
      <c r="AT9784" s="93"/>
      <c r="AU9784" s="93"/>
      <c r="AV9784" s="93"/>
    </row>
    <row r="9785" spans="35:48" x14ac:dyDescent="0.55000000000000004">
      <c r="AI9785" s="276" t="s">
        <v>70823</v>
      </c>
      <c r="AJ9785" s="277">
        <v>8777.01</v>
      </c>
      <c r="AL9785" s="246" t="s">
        <v>64661</v>
      </c>
      <c r="AM9785" s="247">
        <v>-23805.3</v>
      </c>
      <c r="AO9785" s="226" t="s">
        <v>36496</v>
      </c>
      <c r="AP9785" s="227">
        <v>3063.25</v>
      </c>
      <c r="AR9785" s="207" t="s">
        <v>23866</v>
      </c>
      <c r="AS9785" s="208">
        <v>14053.83</v>
      </c>
      <c r="AT9785" s="93"/>
      <c r="AU9785" s="93"/>
      <c r="AV9785" s="93"/>
    </row>
    <row r="9786" spans="35:48" x14ac:dyDescent="0.55000000000000004">
      <c r="AI9786" s="276" t="s">
        <v>70824</v>
      </c>
      <c r="AJ9786" s="277">
        <v>994</v>
      </c>
      <c r="AL9786" s="246" t="s">
        <v>50229</v>
      </c>
      <c r="AM9786" s="247">
        <v>8625</v>
      </c>
      <c r="AO9786" s="226" t="s">
        <v>35306</v>
      </c>
      <c r="AP9786" s="227">
        <v>22971.34</v>
      </c>
      <c r="AR9786" s="207" t="s">
        <v>13895</v>
      </c>
      <c r="AS9786" s="208">
        <v>250.94</v>
      </c>
      <c r="AT9786" s="93"/>
      <c r="AU9786" s="93"/>
      <c r="AV9786" s="93"/>
    </row>
    <row r="9787" spans="35:48" x14ac:dyDescent="0.55000000000000004">
      <c r="AI9787" s="276" t="s">
        <v>69809</v>
      </c>
      <c r="AJ9787" s="277">
        <v>8224</v>
      </c>
      <c r="AL9787" s="246" t="s">
        <v>50230</v>
      </c>
      <c r="AM9787" s="247">
        <v>659.82</v>
      </c>
      <c r="AO9787" s="226" t="s">
        <v>49031</v>
      </c>
      <c r="AP9787" s="227">
        <v>51848.75</v>
      </c>
      <c r="AR9787" s="207" t="s">
        <v>23867</v>
      </c>
      <c r="AS9787" s="208">
        <v>124185.38</v>
      </c>
      <c r="AT9787" s="93"/>
      <c r="AU9787" s="93"/>
      <c r="AV9787" s="93"/>
    </row>
    <row r="9788" spans="35:48" x14ac:dyDescent="0.55000000000000004">
      <c r="AI9788" s="276" t="s">
        <v>69810</v>
      </c>
      <c r="AJ9788" s="277">
        <v>6769.99</v>
      </c>
      <c r="AL9788" s="246" t="s">
        <v>63275</v>
      </c>
      <c r="AM9788" s="247">
        <v>1695</v>
      </c>
      <c r="AO9788" s="226" t="s">
        <v>48117</v>
      </c>
      <c r="AP9788" s="227">
        <v>9553.66</v>
      </c>
      <c r="AR9788" s="207" t="s">
        <v>23868</v>
      </c>
      <c r="AS9788" s="208">
        <v>11204</v>
      </c>
      <c r="AT9788" s="93"/>
      <c r="AU9788" s="93"/>
      <c r="AV9788" s="93"/>
    </row>
    <row r="9789" spans="35:48" x14ac:dyDescent="0.55000000000000004">
      <c r="AI9789" s="276" t="s">
        <v>69811</v>
      </c>
      <c r="AJ9789" s="277">
        <v>22004.13</v>
      </c>
      <c r="AL9789" s="246" t="s">
        <v>62968</v>
      </c>
      <c r="AM9789" s="247">
        <v>67826.259999999995</v>
      </c>
      <c r="AO9789" s="226" t="s">
        <v>35307</v>
      </c>
      <c r="AP9789" s="227">
        <v>4459.2700000000004</v>
      </c>
      <c r="AR9789" s="207" t="s">
        <v>23869</v>
      </c>
      <c r="AS9789" s="208">
        <v>6538.04</v>
      </c>
      <c r="AT9789" s="93"/>
      <c r="AU9789" s="93"/>
      <c r="AV9789" s="93"/>
    </row>
    <row r="9790" spans="35:48" x14ac:dyDescent="0.55000000000000004">
      <c r="AI9790" s="276" t="s">
        <v>69898</v>
      </c>
      <c r="AJ9790" s="277">
        <v>1399.06</v>
      </c>
      <c r="AL9790" s="246" t="s">
        <v>57648</v>
      </c>
      <c r="AM9790" s="247">
        <v>173.7</v>
      </c>
      <c r="AO9790" s="226" t="s">
        <v>48118</v>
      </c>
      <c r="AP9790" s="227">
        <v>6147.35</v>
      </c>
      <c r="AR9790" s="207" t="s">
        <v>23870</v>
      </c>
      <c r="AS9790" s="208">
        <v>1138.1199999999999</v>
      </c>
      <c r="AT9790" s="93"/>
      <c r="AU9790" s="93"/>
      <c r="AV9790" s="93"/>
    </row>
    <row r="9791" spans="35:48" x14ac:dyDescent="0.55000000000000004">
      <c r="AI9791" s="276" t="s">
        <v>70825</v>
      </c>
      <c r="AJ9791" s="277">
        <v>2407.29</v>
      </c>
      <c r="AL9791" s="246" t="s">
        <v>53152</v>
      </c>
      <c r="AM9791" s="247">
        <v>8705.26</v>
      </c>
      <c r="AO9791" s="226" t="s">
        <v>48119</v>
      </c>
      <c r="AP9791" s="227">
        <v>7.84</v>
      </c>
      <c r="AR9791" s="207" t="s">
        <v>23871</v>
      </c>
      <c r="AS9791" s="208">
        <v>2776.4</v>
      </c>
      <c r="AT9791" s="93"/>
      <c r="AU9791" s="93"/>
      <c r="AV9791" s="93"/>
    </row>
    <row r="9792" spans="35:48" x14ac:dyDescent="0.55000000000000004">
      <c r="AI9792" s="276" t="s">
        <v>69899</v>
      </c>
      <c r="AJ9792" s="277">
        <v>10712.77</v>
      </c>
      <c r="AL9792" s="246" t="s">
        <v>53153</v>
      </c>
      <c r="AM9792" s="247">
        <v>679.34</v>
      </c>
      <c r="AO9792" s="226" t="s">
        <v>48120</v>
      </c>
      <c r="AP9792" s="227">
        <v>14.97</v>
      </c>
      <c r="AR9792" s="207" t="s">
        <v>23872</v>
      </c>
      <c r="AS9792" s="208">
        <v>1871.45</v>
      </c>
      <c r="AT9792" s="93"/>
      <c r="AU9792" s="93"/>
      <c r="AV9792" s="93"/>
    </row>
    <row r="9793" spans="35:48" x14ac:dyDescent="0.55000000000000004">
      <c r="AI9793" s="276" t="s">
        <v>70826</v>
      </c>
      <c r="AJ9793" s="277">
        <v>64050</v>
      </c>
      <c r="AL9793" s="246" t="s">
        <v>55279</v>
      </c>
      <c r="AM9793" s="247">
        <v>2026.52</v>
      </c>
      <c r="AO9793" s="226" t="s">
        <v>49032</v>
      </c>
      <c r="AP9793" s="227">
        <v>-2248.1799999999998</v>
      </c>
      <c r="AR9793" s="207" t="s">
        <v>23873</v>
      </c>
      <c r="AS9793" s="208">
        <v>2271</v>
      </c>
      <c r="AT9793" s="93"/>
      <c r="AU9793" s="93"/>
      <c r="AV9793" s="93"/>
    </row>
    <row r="9794" spans="35:48" x14ac:dyDescent="0.55000000000000004">
      <c r="AI9794" s="276" t="s">
        <v>60767</v>
      </c>
      <c r="AJ9794" s="277">
        <v>66111.09</v>
      </c>
      <c r="AL9794" s="246" t="s">
        <v>50231</v>
      </c>
      <c r="AM9794" s="247">
        <v>39480.160000000003</v>
      </c>
      <c r="AO9794" s="226" t="s">
        <v>49033</v>
      </c>
      <c r="AP9794" s="227">
        <v>64563.6</v>
      </c>
      <c r="AR9794" s="207" t="s">
        <v>23874</v>
      </c>
      <c r="AS9794" s="208">
        <v>684</v>
      </c>
      <c r="AT9794" s="93"/>
      <c r="AU9794" s="93"/>
      <c r="AV9794" s="93"/>
    </row>
    <row r="9795" spans="35:48" x14ac:dyDescent="0.55000000000000004">
      <c r="AI9795" s="276" t="s">
        <v>60768</v>
      </c>
      <c r="AJ9795" s="277">
        <v>5012.91</v>
      </c>
      <c r="AL9795" s="246" t="s">
        <v>57649</v>
      </c>
      <c r="AM9795" s="247">
        <v>3353.54</v>
      </c>
      <c r="AO9795" s="226" t="s">
        <v>48121</v>
      </c>
      <c r="AP9795" s="227">
        <v>1644.88</v>
      </c>
      <c r="AR9795" s="207" t="s">
        <v>23875</v>
      </c>
      <c r="AS9795" s="208">
        <v>11234</v>
      </c>
      <c r="AT9795" s="93"/>
      <c r="AU9795" s="93"/>
      <c r="AV9795" s="93"/>
    </row>
    <row r="9796" spans="35:48" x14ac:dyDescent="0.55000000000000004">
      <c r="AI9796" s="276" t="s">
        <v>60769</v>
      </c>
      <c r="AJ9796" s="277">
        <v>16540.96</v>
      </c>
      <c r="AL9796" s="246" t="s">
        <v>64662</v>
      </c>
      <c r="AM9796" s="247">
        <v>-266.58</v>
      </c>
      <c r="AO9796" s="226" t="s">
        <v>48122</v>
      </c>
      <c r="AP9796" s="227">
        <v>7.84</v>
      </c>
      <c r="AR9796" s="207" t="s">
        <v>23876</v>
      </c>
      <c r="AS9796" s="208">
        <v>6827</v>
      </c>
      <c r="AT9796" s="93"/>
      <c r="AU9796" s="93"/>
      <c r="AV9796" s="93"/>
    </row>
    <row r="9797" spans="35:48" x14ac:dyDescent="0.55000000000000004">
      <c r="AI9797" s="276" t="s">
        <v>47310</v>
      </c>
      <c r="AJ9797" s="277">
        <v>23918.39</v>
      </c>
      <c r="AL9797" s="246" t="s">
        <v>61516</v>
      </c>
      <c r="AM9797" s="247">
        <v>21588</v>
      </c>
      <c r="AO9797" s="226" t="s">
        <v>24169</v>
      </c>
      <c r="AP9797" s="227">
        <v>15114</v>
      </c>
      <c r="AR9797" s="207" t="s">
        <v>23877</v>
      </c>
      <c r="AS9797" s="208">
        <v>1140</v>
      </c>
      <c r="AT9797" s="93"/>
      <c r="AU9797" s="93"/>
      <c r="AV9797" s="93"/>
    </row>
    <row r="9798" spans="35:48" x14ac:dyDescent="0.55000000000000004">
      <c r="AI9798" s="276" t="s">
        <v>47311</v>
      </c>
      <c r="AJ9798" s="277">
        <v>1794.3</v>
      </c>
      <c r="AL9798" s="246" t="s">
        <v>35338</v>
      </c>
      <c r="AM9798" s="247">
        <v>148765.75</v>
      </c>
      <c r="AO9798" s="226" t="s">
        <v>49034</v>
      </c>
      <c r="AP9798" s="227">
        <v>54756.68</v>
      </c>
      <c r="AR9798" s="207" t="s">
        <v>23878</v>
      </c>
      <c r="AS9798" s="208">
        <v>1142</v>
      </c>
      <c r="AT9798" s="93"/>
      <c r="AU9798" s="93"/>
      <c r="AV9798" s="93"/>
    </row>
    <row r="9799" spans="35:48" x14ac:dyDescent="0.55000000000000004">
      <c r="AI9799" s="276" t="s">
        <v>49194</v>
      </c>
      <c r="AJ9799" s="277">
        <v>893.97</v>
      </c>
      <c r="AL9799" s="246" t="s">
        <v>24506</v>
      </c>
      <c r="AM9799" s="247">
        <v>2606.75</v>
      </c>
      <c r="AO9799" s="226" t="s">
        <v>49035</v>
      </c>
      <c r="AP9799" s="227">
        <v>1423.47</v>
      </c>
      <c r="AR9799" s="207" t="s">
        <v>23879</v>
      </c>
      <c r="AS9799" s="208">
        <v>209.33</v>
      </c>
      <c r="AT9799" s="93"/>
      <c r="AU9799" s="93"/>
      <c r="AV9799" s="93"/>
    </row>
    <row r="9800" spans="35:48" x14ac:dyDescent="0.55000000000000004">
      <c r="AI9800" s="276" t="s">
        <v>48307</v>
      </c>
      <c r="AJ9800" s="277">
        <v>2269.13</v>
      </c>
      <c r="AL9800" s="246" t="s">
        <v>24507</v>
      </c>
      <c r="AM9800" s="247">
        <v>83093.59</v>
      </c>
      <c r="AO9800" s="226" t="s">
        <v>49036</v>
      </c>
      <c r="AP9800" s="227">
        <v>2112.44</v>
      </c>
      <c r="AR9800" s="207" t="s">
        <v>23880</v>
      </c>
      <c r="AS9800" s="208">
        <v>1402.67</v>
      </c>
      <c r="AT9800" s="93"/>
      <c r="AU9800" s="93"/>
      <c r="AV9800" s="93"/>
    </row>
    <row r="9801" spans="35:48" x14ac:dyDescent="0.55000000000000004">
      <c r="AI9801" s="276" t="s">
        <v>53907</v>
      </c>
      <c r="AJ9801" s="277">
        <v>19980</v>
      </c>
      <c r="AL9801" s="246" t="s">
        <v>42766</v>
      </c>
      <c r="AM9801" s="247">
        <v>129305.22</v>
      </c>
      <c r="AO9801" s="226" t="s">
        <v>49037</v>
      </c>
      <c r="AP9801" s="227">
        <v>7.84</v>
      </c>
      <c r="AR9801" s="207" t="s">
        <v>23881</v>
      </c>
      <c r="AS9801" s="208">
        <v>7837</v>
      </c>
      <c r="AT9801" s="93"/>
      <c r="AU9801" s="93"/>
      <c r="AV9801" s="93"/>
    </row>
    <row r="9802" spans="35:48" x14ac:dyDescent="0.55000000000000004">
      <c r="AI9802" s="276" t="s">
        <v>53908</v>
      </c>
      <c r="AJ9802" s="277">
        <v>1528.49</v>
      </c>
      <c r="AL9802" s="246" t="s">
        <v>53154</v>
      </c>
      <c r="AM9802" s="247">
        <v>23873.68</v>
      </c>
      <c r="AO9802" s="226" t="s">
        <v>49038</v>
      </c>
      <c r="AP9802" s="227">
        <v>3691</v>
      </c>
      <c r="AR9802" s="207" t="s">
        <v>23882</v>
      </c>
      <c r="AS9802" s="208">
        <v>2000</v>
      </c>
      <c r="AT9802" s="93"/>
      <c r="AU9802" s="93"/>
      <c r="AV9802" s="93"/>
    </row>
    <row r="9803" spans="35:48" x14ac:dyDescent="0.55000000000000004">
      <c r="AI9803" s="276" t="s">
        <v>53909</v>
      </c>
      <c r="AJ9803" s="277">
        <v>957.6</v>
      </c>
      <c r="AL9803" s="246" t="s">
        <v>33894</v>
      </c>
      <c r="AM9803" s="247">
        <v>627087.11</v>
      </c>
      <c r="AO9803" s="226" t="s">
        <v>49039</v>
      </c>
      <c r="AP9803" s="227">
        <v>30271.8</v>
      </c>
      <c r="AR9803" s="207" t="s">
        <v>23883</v>
      </c>
      <c r="AS9803" s="208">
        <v>10136</v>
      </c>
      <c r="AT9803" s="93"/>
      <c r="AU9803" s="93"/>
      <c r="AV9803" s="93"/>
    </row>
    <row r="9804" spans="35:48" x14ac:dyDescent="0.55000000000000004">
      <c r="AI9804" s="276" t="s">
        <v>63407</v>
      </c>
      <c r="AJ9804" s="277">
        <v>57787.5</v>
      </c>
      <c r="AL9804" s="246" t="s">
        <v>47111</v>
      </c>
      <c r="AM9804" s="247">
        <v>2944.82</v>
      </c>
      <c r="AO9804" s="226" t="s">
        <v>48123</v>
      </c>
      <c r="AP9804" s="227">
        <v>2284.36</v>
      </c>
      <c r="AR9804" s="207" t="s">
        <v>23884</v>
      </c>
      <c r="AS9804" s="208">
        <v>37500</v>
      </c>
      <c r="AT9804" s="93"/>
      <c r="AU9804" s="93"/>
      <c r="AV9804" s="93"/>
    </row>
    <row r="9805" spans="35:48" x14ac:dyDescent="0.55000000000000004">
      <c r="AI9805" s="276" t="s">
        <v>48309</v>
      </c>
      <c r="AJ9805" s="277">
        <v>48000</v>
      </c>
      <c r="AL9805" s="246" t="s">
        <v>53156</v>
      </c>
      <c r="AM9805" s="247">
        <v>188818.11</v>
      </c>
      <c r="AO9805" s="226" t="s">
        <v>48124</v>
      </c>
      <c r="AP9805" s="227">
        <v>2112.44</v>
      </c>
      <c r="AR9805" s="207" t="s">
        <v>23885</v>
      </c>
      <c r="AS9805" s="208">
        <v>65814.880000000005</v>
      </c>
      <c r="AT9805" s="93"/>
      <c r="AU9805" s="93"/>
      <c r="AV9805" s="93"/>
    </row>
    <row r="9806" spans="35:48" x14ac:dyDescent="0.55000000000000004">
      <c r="AI9806" s="276" t="s">
        <v>48310</v>
      </c>
      <c r="AJ9806" s="277">
        <v>19323</v>
      </c>
      <c r="AL9806" s="246" t="s">
        <v>24509</v>
      </c>
      <c r="AM9806" s="247">
        <v>92000.14</v>
      </c>
      <c r="AO9806" s="226" t="s">
        <v>48125</v>
      </c>
      <c r="AP9806" s="227">
        <v>7.84</v>
      </c>
      <c r="AR9806" s="207" t="s">
        <v>23886</v>
      </c>
      <c r="AS9806" s="208">
        <v>29775</v>
      </c>
      <c r="AT9806" s="93"/>
      <c r="AU9806" s="93"/>
      <c r="AV9806" s="93"/>
    </row>
    <row r="9807" spans="35:48" x14ac:dyDescent="0.55000000000000004">
      <c r="AI9807" s="276" t="s">
        <v>48311</v>
      </c>
      <c r="AJ9807" s="277">
        <v>76320</v>
      </c>
      <c r="AL9807" s="246" t="s">
        <v>35339</v>
      </c>
      <c r="AM9807" s="247">
        <v>95397.05</v>
      </c>
      <c r="AO9807" s="226" t="s">
        <v>53105</v>
      </c>
      <c r="AP9807" s="227">
        <v>-847.44</v>
      </c>
      <c r="AR9807" s="207" t="s">
        <v>23887</v>
      </c>
      <c r="AS9807" s="208">
        <v>1959.5</v>
      </c>
      <c r="AT9807" s="93"/>
      <c r="AU9807" s="93"/>
      <c r="AV9807" s="93"/>
    </row>
    <row r="9808" spans="35:48" x14ac:dyDescent="0.55000000000000004">
      <c r="AI9808" s="276" t="s">
        <v>64964</v>
      </c>
      <c r="AJ9808" s="277">
        <v>3000</v>
      </c>
      <c r="AL9808" s="246" t="s">
        <v>35340</v>
      </c>
      <c r="AM9808" s="247">
        <v>22190.76</v>
      </c>
      <c r="AO9808" s="226" t="s">
        <v>47096</v>
      </c>
      <c r="AP9808" s="227">
        <v>53000</v>
      </c>
      <c r="AR9808" s="207" t="s">
        <v>23888</v>
      </c>
      <c r="AS9808" s="208">
        <v>10391</v>
      </c>
      <c r="AT9808" s="93"/>
      <c r="AU9808" s="93"/>
      <c r="AV9808" s="93"/>
    </row>
    <row r="9809" spans="35:48" x14ac:dyDescent="0.55000000000000004">
      <c r="AI9809" s="276" t="s">
        <v>68869</v>
      </c>
      <c r="AJ9809" s="277">
        <v>25780</v>
      </c>
      <c r="AL9809" s="246" t="s">
        <v>50232</v>
      </c>
      <c r="AM9809" s="247">
        <v>231393.1</v>
      </c>
      <c r="AO9809" s="226" t="s">
        <v>47097</v>
      </c>
      <c r="AP9809" s="227">
        <v>3087</v>
      </c>
      <c r="AR9809" s="207" t="s">
        <v>23889</v>
      </c>
      <c r="AS9809" s="208">
        <v>630</v>
      </c>
      <c r="AT9809" s="93"/>
      <c r="AU9809" s="93"/>
      <c r="AV9809" s="93"/>
    </row>
    <row r="9810" spans="35:48" x14ac:dyDescent="0.55000000000000004">
      <c r="AI9810" s="276" t="s">
        <v>63806</v>
      </c>
      <c r="AJ9810" s="277">
        <v>2199.5300000000002</v>
      </c>
      <c r="AL9810" s="246" t="s">
        <v>57650</v>
      </c>
      <c r="AM9810" s="247">
        <v>139826.72</v>
      </c>
      <c r="AO9810" s="226" t="s">
        <v>42731</v>
      </c>
      <c r="AP9810" s="227">
        <v>116750</v>
      </c>
      <c r="AR9810" s="207" t="s">
        <v>23890</v>
      </c>
      <c r="AS9810" s="208">
        <v>1530</v>
      </c>
      <c r="AT9810" s="93"/>
      <c r="AU9810" s="93"/>
      <c r="AV9810" s="93"/>
    </row>
    <row r="9811" spans="35:48" x14ac:dyDescent="0.55000000000000004">
      <c r="AI9811" s="276" t="s">
        <v>63807</v>
      </c>
      <c r="AJ9811" s="277">
        <v>990.4</v>
      </c>
      <c r="AL9811" s="246" t="s">
        <v>62720</v>
      </c>
      <c r="AM9811" s="247">
        <v>400000</v>
      </c>
      <c r="AO9811" s="226" t="s">
        <v>42732</v>
      </c>
      <c r="AP9811" s="227">
        <v>8851.1</v>
      </c>
      <c r="AR9811" s="207" t="s">
        <v>23891</v>
      </c>
      <c r="AS9811" s="208">
        <v>117.03</v>
      </c>
      <c r="AT9811" s="93"/>
      <c r="AU9811" s="93"/>
      <c r="AV9811" s="93"/>
    </row>
    <row r="9812" spans="35:48" x14ac:dyDescent="0.55000000000000004">
      <c r="AI9812" s="276" t="s">
        <v>61616</v>
      </c>
      <c r="AJ9812" s="277">
        <v>4000</v>
      </c>
      <c r="AL9812" s="246" t="s">
        <v>64663</v>
      </c>
      <c r="AM9812" s="247">
        <v>6000</v>
      </c>
      <c r="AO9812" s="226" t="s">
        <v>50198</v>
      </c>
      <c r="AP9812" s="227">
        <v>194</v>
      </c>
      <c r="AR9812" s="207" t="s">
        <v>23892</v>
      </c>
      <c r="AS9812" s="208">
        <v>1622.37</v>
      </c>
      <c r="AT9812" s="93"/>
      <c r="AU9812" s="93"/>
      <c r="AV9812" s="93"/>
    </row>
    <row r="9813" spans="35:48" x14ac:dyDescent="0.55000000000000004">
      <c r="AI9813" s="276" t="s">
        <v>59884</v>
      </c>
      <c r="AJ9813" s="277">
        <v>15718.05</v>
      </c>
      <c r="AL9813" s="246" t="s">
        <v>64664</v>
      </c>
      <c r="AM9813" s="247">
        <v>408498.97</v>
      </c>
      <c r="AO9813" s="226" t="s">
        <v>49040</v>
      </c>
      <c r="AP9813" s="227">
        <v>4930.5</v>
      </c>
      <c r="AR9813" s="207" t="s">
        <v>23893</v>
      </c>
      <c r="AS9813" s="208">
        <v>21965</v>
      </c>
      <c r="AT9813" s="93"/>
      <c r="AU9813" s="93"/>
      <c r="AV9813" s="93"/>
    </row>
    <row r="9814" spans="35:48" x14ac:dyDescent="0.55000000000000004">
      <c r="AI9814" s="276" t="s">
        <v>59885</v>
      </c>
      <c r="AJ9814" s="277">
        <v>1504.58</v>
      </c>
      <c r="AL9814" s="246" t="s">
        <v>35341</v>
      </c>
      <c r="AM9814" s="247">
        <v>132444.1</v>
      </c>
      <c r="AO9814" s="226" t="s">
        <v>33874</v>
      </c>
      <c r="AP9814" s="227">
        <v>57225</v>
      </c>
      <c r="AR9814" s="207" t="s">
        <v>23894</v>
      </c>
      <c r="AS9814" s="208">
        <v>584.22</v>
      </c>
      <c r="AT9814" s="93"/>
      <c r="AU9814" s="93"/>
      <c r="AV9814" s="93"/>
    </row>
    <row r="9815" spans="35:48" x14ac:dyDescent="0.55000000000000004">
      <c r="AI9815" s="276" t="s">
        <v>59886</v>
      </c>
      <c r="AJ9815" s="277">
        <v>1030.01</v>
      </c>
      <c r="AL9815" s="246" t="s">
        <v>33895</v>
      </c>
      <c r="AM9815" s="247">
        <v>196654.49</v>
      </c>
      <c r="AO9815" s="226" t="s">
        <v>33875</v>
      </c>
      <c r="AP9815" s="227">
        <v>4345.04</v>
      </c>
      <c r="AR9815" s="207" t="s">
        <v>23895</v>
      </c>
      <c r="AS9815" s="208">
        <v>11204</v>
      </c>
      <c r="AT9815" s="93"/>
      <c r="AU9815" s="93"/>
      <c r="AV9815" s="93"/>
    </row>
    <row r="9816" spans="35:48" x14ac:dyDescent="0.55000000000000004">
      <c r="AI9816" s="276" t="s">
        <v>62829</v>
      </c>
      <c r="AJ9816" s="277">
        <v>280.39999999999998</v>
      </c>
      <c r="AL9816" s="246" t="s">
        <v>53158</v>
      </c>
      <c r="AM9816" s="247">
        <v>53269.37</v>
      </c>
      <c r="AO9816" s="226" t="s">
        <v>48126</v>
      </c>
      <c r="AP9816" s="227">
        <v>6138.25</v>
      </c>
      <c r="AR9816" s="207" t="s">
        <v>23896</v>
      </c>
      <c r="AS9816" s="208">
        <v>44038.04</v>
      </c>
      <c r="AT9816" s="93"/>
      <c r="AU9816" s="93"/>
      <c r="AV9816" s="93"/>
    </row>
    <row r="9817" spans="35:48" x14ac:dyDescent="0.55000000000000004">
      <c r="AI9817" s="276" t="s">
        <v>62262</v>
      </c>
      <c r="AJ9817" s="277">
        <v>539.1</v>
      </c>
      <c r="AL9817" s="246" t="s">
        <v>36511</v>
      </c>
      <c r="AM9817" s="247">
        <v>652228.47</v>
      </c>
      <c r="AO9817" s="226" t="s">
        <v>39316</v>
      </c>
      <c r="AP9817" s="227">
        <v>15167.68</v>
      </c>
      <c r="AR9817" s="207" t="s">
        <v>23897</v>
      </c>
      <c r="AS9817" s="208">
        <v>1530</v>
      </c>
      <c r="AT9817" s="93"/>
      <c r="AU9817" s="93"/>
      <c r="AV9817" s="93"/>
    </row>
    <row r="9818" spans="35:48" x14ac:dyDescent="0.55000000000000004">
      <c r="AI9818" s="276" t="s">
        <v>50459</v>
      </c>
      <c r="AJ9818" s="277">
        <v>8000</v>
      </c>
      <c r="AL9818" s="246" t="s">
        <v>64665</v>
      </c>
      <c r="AM9818" s="247">
        <v>-12604.64</v>
      </c>
      <c r="AO9818" s="226" t="s">
        <v>35308</v>
      </c>
      <c r="AP9818" s="227">
        <v>35012.15</v>
      </c>
      <c r="AR9818" s="207" t="s">
        <v>23898</v>
      </c>
      <c r="AS9818" s="208">
        <v>1255.1500000000001</v>
      </c>
      <c r="AT9818" s="93"/>
      <c r="AU9818" s="93"/>
      <c r="AV9818" s="93"/>
    </row>
    <row r="9819" spans="35:48" x14ac:dyDescent="0.55000000000000004">
      <c r="AI9819" s="276" t="s">
        <v>62263</v>
      </c>
      <c r="AJ9819" s="277">
        <v>7294.08</v>
      </c>
      <c r="AL9819" s="246" t="s">
        <v>59737</v>
      </c>
      <c r="AM9819" s="247">
        <v>8400</v>
      </c>
      <c r="AO9819" s="226" t="s">
        <v>39317</v>
      </c>
      <c r="AP9819" s="227">
        <v>40365.94</v>
      </c>
      <c r="AR9819" s="207" t="s">
        <v>23899</v>
      </c>
      <c r="AS9819" s="208">
        <v>2776.4</v>
      </c>
      <c r="AT9819" s="93"/>
      <c r="AU9819" s="93"/>
      <c r="AV9819" s="93"/>
    </row>
    <row r="9820" spans="35:48" x14ac:dyDescent="0.55000000000000004">
      <c r="AI9820" s="276" t="s">
        <v>56631</v>
      </c>
      <c r="AJ9820" s="277">
        <v>7625</v>
      </c>
      <c r="AL9820" s="246" t="s">
        <v>48136</v>
      </c>
      <c r="AM9820" s="247">
        <v>1432.27</v>
      </c>
      <c r="AO9820" s="226" t="s">
        <v>39318</v>
      </c>
      <c r="AP9820" s="227">
        <v>44375.92</v>
      </c>
      <c r="AR9820" s="207" t="s">
        <v>23900</v>
      </c>
      <c r="AS9820" s="208">
        <v>78203.25</v>
      </c>
      <c r="AT9820" s="93"/>
      <c r="AU9820" s="93"/>
      <c r="AV9820" s="93"/>
    </row>
    <row r="9821" spans="35:48" x14ac:dyDescent="0.55000000000000004">
      <c r="AI9821" s="276" t="s">
        <v>63413</v>
      </c>
      <c r="AJ9821" s="277">
        <v>15646.76</v>
      </c>
      <c r="AL9821" s="246" t="s">
        <v>56359</v>
      </c>
      <c r="AM9821" s="247">
        <v>3675</v>
      </c>
      <c r="AO9821" s="226" t="s">
        <v>39319</v>
      </c>
      <c r="AP9821" s="227">
        <v>6475.57</v>
      </c>
      <c r="AR9821" s="207" t="s">
        <v>23901</v>
      </c>
      <c r="AS9821" s="208">
        <v>32046</v>
      </c>
      <c r="AT9821" s="93"/>
      <c r="AU9821" s="93"/>
      <c r="AV9821" s="93"/>
    </row>
    <row r="9822" spans="35:48" x14ac:dyDescent="0.55000000000000004">
      <c r="AI9822" s="276" t="s">
        <v>55470</v>
      </c>
      <c r="AJ9822" s="277">
        <v>7434.98</v>
      </c>
      <c r="AL9822" s="246" t="s">
        <v>47112</v>
      </c>
      <c r="AM9822" s="247">
        <v>12613.92</v>
      </c>
      <c r="AO9822" s="226" t="s">
        <v>39320</v>
      </c>
      <c r="AP9822" s="227">
        <v>14475.18</v>
      </c>
      <c r="AR9822" s="207" t="s">
        <v>23902</v>
      </c>
      <c r="AS9822" s="208">
        <v>1959.5</v>
      </c>
      <c r="AT9822" s="93"/>
      <c r="AU9822" s="93"/>
      <c r="AV9822" s="93"/>
    </row>
    <row r="9823" spans="35:48" x14ac:dyDescent="0.55000000000000004">
      <c r="AI9823" s="276" t="s">
        <v>45675</v>
      </c>
      <c r="AJ9823" s="277">
        <v>2026.89</v>
      </c>
      <c r="AL9823" s="246" t="s">
        <v>64666</v>
      </c>
      <c r="AM9823" s="247">
        <v>-6.3</v>
      </c>
      <c r="AO9823" s="226" t="s">
        <v>33876</v>
      </c>
      <c r="AP9823" s="227">
        <v>58014.95</v>
      </c>
      <c r="AR9823" s="207" t="s">
        <v>23903</v>
      </c>
      <c r="AS9823" s="208">
        <v>21965</v>
      </c>
      <c r="AT9823" s="93"/>
      <c r="AU9823" s="93"/>
      <c r="AV9823" s="93"/>
    </row>
    <row r="9824" spans="35:48" x14ac:dyDescent="0.55000000000000004">
      <c r="AI9824" s="276" t="s">
        <v>70107</v>
      </c>
      <c r="AJ9824" s="277">
        <v>5928.78</v>
      </c>
      <c r="AL9824" s="246" t="s">
        <v>63276</v>
      </c>
      <c r="AM9824" s="247">
        <v>28500</v>
      </c>
      <c r="AO9824" s="226" t="s">
        <v>33877</v>
      </c>
      <c r="AP9824" s="227">
        <v>36918.51</v>
      </c>
      <c r="AR9824" s="207" t="s">
        <v>23904</v>
      </c>
      <c r="AS9824" s="208">
        <v>13530.67</v>
      </c>
      <c r="AT9824" s="93"/>
      <c r="AU9824" s="93"/>
      <c r="AV9824" s="93"/>
    </row>
    <row r="9825" spans="35:48" x14ac:dyDescent="0.55000000000000004">
      <c r="AI9825" s="276" t="s">
        <v>63414</v>
      </c>
      <c r="AJ9825" s="277">
        <v>1545.79</v>
      </c>
      <c r="AL9825" s="246" t="s">
        <v>63277</v>
      </c>
      <c r="AM9825" s="247">
        <v>2180.25</v>
      </c>
      <c r="AO9825" s="226" t="s">
        <v>35309</v>
      </c>
      <c r="AP9825" s="227">
        <v>15394.71</v>
      </c>
      <c r="AR9825" s="207" t="s">
        <v>23905</v>
      </c>
      <c r="AS9825" s="208">
        <v>19280.330000000002</v>
      </c>
      <c r="AT9825" s="93"/>
      <c r="AU9825" s="93"/>
      <c r="AV9825" s="93"/>
    </row>
    <row r="9826" spans="35:48" x14ac:dyDescent="0.55000000000000004">
      <c r="AI9826" s="276" t="s">
        <v>68870</v>
      </c>
      <c r="AJ9826" s="277">
        <v>1255</v>
      </c>
      <c r="AL9826" s="246" t="s">
        <v>62721</v>
      </c>
      <c r="AM9826" s="247">
        <v>300</v>
      </c>
      <c r="AO9826" s="226" t="s">
        <v>48127</v>
      </c>
      <c r="AP9826" s="227">
        <v>20641.5</v>
      </c>
      <c r="AR9826" s="207" t="s">
        <v>23906</v>
      </c>
      <c r="AS9826" s="208">
        <v>12511.67</v>
      </c>
      <c r="AT9826" s="93"/>
      <c r="AU9826" s="93"/>
      <c r="AV9826" s="93"/>
    </row>
    <row r="9827" spans="35:48" x14ac:dyDescent="0.55000000000000004">
      <c r="AI9827" s="276" t="s">
        <v>70108</v>
      </c>
      <c r="AJ9827" s="277">
        <v>2331.4699999999998</v>
      </c>
      <c r="AL9827" s="246" t="s">
        <v>60647</v>
      </c>
      <c r="AM9827" s="247">
        <v>197577.13</v>
      </c>
      <c r="AO9827" s="226" t="s">
        <v>48128</v>
      </c>
      <c r="AP9827" s="227">
        <v>12294.5</v>
      </c>
      <c r="AR9827" s="207" t="s">
        <v>23907</v>
      </c>
      <c r="AS9827" s="208">
        <v>800</v>
      </c>
      <c r="AT9827" s="93"/>
      <c r="AU9827" s="93"/>
      <c r="AV9827" s="93"/>
    </row>
    <row r="9828" spans="35:48" x14ac:dyDescent="0.55000000000000004">
      <c r="AI9828" s="276" t="s">
        <v>62264</v>
      </c>
      <c r="AJ9828" s="277">
        <v>6957.5</v>
      </c>
      <c r="AL9828" s="246" t="s">
        <v>64667</v>
      </c>
      <c r="AM9828" s="247">
        <v>7800</v>
      </c>
      <c r="AO9828" s="226" t="s">
        <v>45275</v>
      </c>
      <c r="AP9828" s="227">
        <v>50935.33</v>
      </c>
      <c r="AR9828" s="207" t="s">
        <v>23908</v>
      </c>
      <c r="AS9828" s="208">
        <v>41200</v>
      </c>
      <c r="AT9828" s="93"/>
      <c r="AU9828" s="93"/>
      <c r="AV9828" s="93"/>
    </row>
    <row r="9829" spans="35:48" x14ac:dyDescent="0.55000000000000004">
      <c r="AI9829" s="276" t="s">
        <v>68871</v>
      </c>
      <c r="AJ9829" s="277">
        <v>6420.92</v>
      </c>
      <c r="AL9829" s="246" t="s">
        <v>64668</v>
      </c>
      <c r="AM9829" s="247">
        <v>577.14</v>
      </c>
      <c r="AO9829" s="226" t="s">
        <v>45276</v>
      </c>
      <c r="AP9829" s="227">
        <v>3956.67</v>
      </c>
      <c r="AR9829" s="207" t="s">
        <v>23909</v>
      </c>
      <c r="AS9829" s="208">
        <v>3213</v>
      </c>
      <c r="AT9829" s="93"/>
      <c r="AU9829" s="93"/>
      <c r="AV9829" s="93"/>
    </row>
    <row r="9830" spans="35:48" x14ac:dyDescent="0.55000000000000004">
      <c r="AI9830" s="276" t="s">
        <v>57907</v>
      </c>
      <c r="AJ9830" s="277">
        <v>872</v>
      </c>
      <c r="AL9830" s="246" t="s">
        <v>64669</v>
      </c>
      <c r="AM9830" s="247">
        <v>1911</v>
      </c>
      <c r="AO9830" s="226" t="s">
        <v>42733</v>
      </c>
      <c r="AP9830" s="227">
        <v>28900.13</v>
      </c>
      <c r="AR9830" s="207" t="s">
        <v>23910</v>
      </c>
      <c r="AS9830" s="208">
        <v>326</v>
      </c>
      <c r="AT9830" s="93"/>
      <c r="AU9830" s="93"/>
      <c r="AV9830" s="93"/>
    </row>
    <row r="9831" spans="35:48" x14ac:dyDescent="0.55000000000000004">
      <c r="AI9831" s="276" t="s">
        <v>68872</v>
      </c>
      <c r="AJ9831" s="277">
        <v>2278</v>
      </c>
      <c r="AL9831" s="246" t="s">
        <v>64670</v>
      </c>
      <c r="AM9831" s="247">
        <v>1169.92</v>
      </c>
      <c r="AO9831" s="226" t="s">
        <v>42734</v>
      </c>
      <c r="AP9831" s="227">
        <v>2210.87</v>
      </c>
      <c r="AR9831" s="207" t="s">
        <v>23911</v>
      </c>
      <c r="AS9831" s="208">
        <v>775</v>
      </c>
      <c r="AT9831" s="93"/>
      <c r="AU9831" s="93"/>
      <c r="AV9831" s="93"/>
    </row>
    <row r="9832" spans="35:48" x14ac:dyDescent="0.55000000000000004">
      <c r="AI9832" s="276" t="s">
        <v>57908</v>
      </c>
      <c r="AJ9832" s="277">
        <v>13602.67</v>
      </c>
      <c r="AL9832" s="246" t="s">
        <v>64671</v>
      </c>
      <c r="AM9832" s="247">
        <v>1674.05</v>
      </c>
      <c r="AO9832" s="226" t="s">
        <v>47098</v>
      </c>
      <c r="AP9832" s="227">
        <v>5000</v>
      </c>
      <c r="AR9832" s="207" t="s">
        <v>23912</v>
      </c>
      <c r="AS9832" s="208">
        <v>2841</v>
      </c>
      <c r="AT9832" s="93"/>
      <c r="AU9832" s="93"/>
      <c r="AV9832" s="93"/>
    </row>
    <row r="9833" spans="35:48" x14ac:dyDescent="0.55000000000000004">
      <c r="AI9833" s="276" t="s">
        <v>61617</v>
      </c>
      <c r="AJ9833" s="277">
        <v>16177.88</v>
      </c>
      <c r="AL9833" s="246" t="s">
        <v>63750</v>
      </c>
      <c r="AM9833" s="247">
        <v>330</v>
      </c>
      <c r="AO9833" s="226" t="s">
        <v>53106</v>
      </c>
      <c r="AP9833" s="227">
        <v>1479.8</v>
      </c>
      <c r="AR9833" s="207" t="s">
        <v>23913</v>
      </c>
      <c r="AS9833" s="208">
        <v>19860.8</v>
      </c>
      <c r="AT9833" s="93"/>
      <c r="AU9833" s="93"/>
      <c r="AV9833" s="93"/>
    </row>
    <row r="9834" spans="35:48" x14ac:dyDescent="0.55000000000000004">
      <c r="AI9834" s="276" t="s">
        <v>68873</v>
      </c>
      <c r="AJ9834" s="277">
        <v>761.25</v>
      </c>
      <c r="AL9834" s="246" t="s">
        <v>63751</v>
      </c>
      <c r="AM9834" s="247">
        <v>25.25</v>
      </c>
      <c r="AO9834" s="226" t="s">
        <v>53107</v>
      </c>
      <c r="AP9834" s="227">
        <v>113.2</v>
      </c>
      <c r="AR9834" s="207" t="s">
        <v>23914</v>
      </c>
      <c r="AS9834" s="208">
        <v>58418.2</v>
      </c>
      <c r="AT9834" s="93"/>
      <c r="AU9834" s="93"/>
      <c r="AV9834" s="93"/>
    </row>
    <row r="9835" spans="35:48" x14ac:dyDescent="0.55000000000000004">
      <c r="AI9835" s="276" t="s">
        <v>59888</v>
      </c>
      <c r="AJ9835" s="277">
        <v>119199.18</v>
      </c>
      <c r="AL9835" s="246" t="s">
        <v>63752</v>
      </c>
      <c r="AM9835" s="247">
        <v>80.849999999999994</v>
      </c>
      <c r="AO9835" s="226" t="s">
        <v>33880</v>
      </c>
      <c r="AP9835" s="227">
        <v>4644.68</v>
      </c>
      <c r="AR9835" s="207" t="s">
        <v>23915</v>
      </c>
      <c r="AS9835" s="208">
        <v>1199</v>
      </c>
      <c r="AT9835" s="93"/>
      <c r="AU9835" s="93"/>
      <c r="AV9835" s="93"/>
    </row>
    <row r="9836" spans="35:48" x14ac:dyDescent="0.55000000000000004">
      <c r="AI9836" s="276" t="s">
        <v>70109</v>
      </c>
      <c r="AJ9836" s="277">
        <v>24670.1</v>
      </c>
      <c r="AL9836" s="246" t="s">
        <v>64672</v>
      </c>
      <c r="AM9836" s="247">
        <v>211.32</v>
      </c>
      <c r="AO9836" s="226" t="s">
        <v>36497</v>
      </c>
      <c r="AP9836" s="227">
        <v>20221.150000000001</v>
      </c>
      <c r="AR9836" s="207" t="s">
        <v>23916</v>
      </c>
      <c r="AS9836" s="208">
        <v>8970</v>
      </c>
      <c r="AT9836" s="93"/>
      <c r="AU9836" s="93"/>
      <c r="AV9836" s="93"/>
    </row>
    <row r="9837" spans="35:48" x14ac:dyDescent="0.55000000000000004">
      <c r="AI9837" s="276" t="s">
        <v>59892</v>
      </c>
      <c r="AJ9837" s="277">
        <v>11006.37</v>
      </c>
      <c r="AL9837" s="246" t="s">
        <v>63278</v>
      </c>
      <c r="AM9837" s="247">
        <v>1548.62</v>
      </c>
      <c r="AO9837" s="226" t="s">
        <v>33881</v>
      </c>
      <c r="AP9837" s="227">
        <v>1878.17</v>
      </c>
      <c r="AR9837" s="207" t="s">
        <v>23917</v>
      </c>
      <c r="AS9837" s="208">
        <v>2207</v>
      </c>
      <c r="AT9837" s="93"/>
      <c r="AU9837" s="93"/>
      <c r="AV9837" s="93"/>
    </row>
    <row r="9838" spans="35:48" x14ac:dyDescent="0.55000000000000004">
      <c r="AI9838" s="276" t="s">
        <v>68874</v>
      </c>
      <c r="AJ9838" s="277">
        <v>37300.559999999998</v>
      </c>
      <c r="AL9838" s="246" t="s">
        <v>60648</v>
      </c>
      <c r="AM9838" s="247">
        <v>25658.59</v>
      </c>
      <c r="AO9838" s="226" t="s">
        <v>36498</v>
      </c>
      <c r="AP9838" s="227">
        <v>53700</v>
      </c>
      <c r="AR9838" s="207" t="s">
        <v>23918</v>
      </c>
      <c r="AS9838" s="208">
        <v>1214.5</v>
      </c>
      <c r="AT9838" s="93"/>
      <c r="AU9838" s="93"/>
      <c r="AV9838" s="93"/>
    </row>
    <row r="9839" spans="35:48" x14ac:dyDescent="0.55000000000000004">
      <c r="AI9839" s="276" t="s">
        <v>68875</v>
      </c>
      <c r="AJ9839" s="277">
        <v>2853.44</v>
      </c>
      <c r="AL9839" s="246" t="s">
        <v>60649</v>
      </c>
      <c r="AM9839" s="247">
        <v>1939.2</v>
      </c>
      <c r="AO9839" s="226" t="s">
        <v>35310</v>
      </c>
      <c r="AP9839" s="227">
        <v>2002</v>
      </c>
      <c r="AR9839" s="207" t="s">
        <v>23919</v>
      </c>
      <c r="AS9839" s="208">
        <v>87.5</v>
      </c>
      <c r="AT9839" s="93"/>
      <c r="AU9839" s="93"/>
      <c r="AV9839" s="93"/>
    </row>
    <row r="9840" spans="35:48" x14ac:dyDescent="0.55000000000000004">
      <c r="AI9840" s="276" t="s">
        <v>34208</v>
      </c>
      <c r="AJ9840" s="277">
        <v>12254.6</v>
      </c>
      <c r="AL9840" s="246" t="s">
        <v>62145</v>
      </c>
      <c r="AM9840" s="247">
        <v>3003.97</v>
      </c>
      <c r="AO9840" s="226" t="s">
        <v>35311</v>
      </c>
      <c r="AP9840" s="227">
        <v>4800</v>
      </c>
      <c r="AR9840" s="207" t="s">
        <v>23920</v>
      </c>
      <c r="AS9840" s="208">
        <v>1400</v>
      </c>
      <c r="AT9840" s="93"/>
      <c r="AU9840" s="93"/>
      <c r="AV9840" s="93"/>
    </row>
    <row r="9841" spans="35:48" x14ac:dyDescent="0.55000000000000004">
      <c r="AI9841" s="276" t="s">
        <v>28652</v>
      </c>
      <c r="AJ9841" s="277">
        <v>33148.239999999998</v>
      </c>
      <c r="AL9841" s="246" t="s">
        <v>57651</v>
      </c>
      <c r="AM9841" s="247">
        <v>676.08</v>
      </c>
      <c r="AO9841" s="226" t="s">
        <v>35312</v>
      </c>
      <c r="AP9841" s="227">
        <v>6683.22</v>
      </c>
      <c r="AR9841" s="207" t="s">
        <v>23921</v>
      </c>
      <c r="AS9841" s="208">
        <v>206.71</v>
      </c>
      <c r="AT9841" s="93"/>
      <c r="AU9841" s="93"/>
      <c r="AV9841" s="93"/>
    </row>
    <row r="9842" spans="35:48" x14ac:dyDescent="0.55000000000000004">
      <c r="AI9842" s="276" t="s">
        <v>35756</v>
      </c>
      <c r="AJ9842" s="277">
        <v>59590.16</v>
      </c>
      <c r="AL9842" s="246" t="s">
        <v>61517</v>
      </c>
      <c r="AM9842" s="247">
        <v>13300</v>
      </c>
      <c r="AO9842" s="226" t="s">
        <v>39323</v>
      </c>
      <c r="AP9842" s="227">
        <v>22560</v>
      </c>
      <c r="AR9842" s="207" t="s">
        <v>23922</v>
      </c>
      <c r="AS9842" s="208">
        <v>1406</v>
      </c>
      <c r="AT9842" s="93"/>
      <c r="AU9842" s="93"/>
      <c r="AV9842" s="93"/>
    </row>
    <row r="9843" spans="35:48" x14ac:dyDescent="0.55000000000000004">
      <c r="AI9843" s="276" t="s">
        <v>28653</v>
      </c>
      <c r="AJ9843" s="277">
        <v>-230.59</v>
      </c>
      <c r="AL9843" s="246" t="s">
        <v>58615</v>
      </c>
      <c r="AM9843" s="247">
        <v>903.25</v>
      </c>
      <c r="AO9843" s="226" t="s">
        <v>50199</v>
      </c>
      <c r="AP9843" s="227">
        <v>5000</v>
      </c>
      <c r="AR9843" s="207" t="s">
        <v>23923</v>
      </c>
      <c r="AS9843" s="208">
        <v>479.25</v>
      </c>
      <c r="AT9843" s="93"/>
      <c r="AU9843" s="93"/>
      <c r="AV9843" s="93"/>
    </row>
    <row r="9844" spans="35:48" x14ac:dyDescent="0.55000000000000004">
      <c r="AI9844" s="276" t="s">
        <v>68876</v>
      </c>
      <c r="AJ9844" s="277">
        <v>303</v>
      </c>
      <c r="AL9844" s="246" t="s">
        <v>56360</v>
      </c>
      <c r="AM9844" s="247">
        <v>8256.26</v>
      </c>
      <c r="AO9844" s="226" t="s">
        <v>39324</v>
      </c>
      <c r="AP9844" s="227">
        <v>2103.4699999999998</v>
      </c>
      <c r="AR9844" s="207" t="s">
        <v>23924</v>
      </c>
      <c r="AS9844" s="208">
        <v>160.04</v>
      </c>
      <c r="AT9844" s="93"/>
      <c r="AU9844" s="93"/>
      <c r="AV9844" s="93"/>
    </row>
    <row r="9845" spans="35:48" x14ac:dyDescent="0.55000000000000004">
      <c r="AI9845" s="276" t="s">
        <v>64969</v>
      </c>
      <c r="AJ9845" s="277">
        <v>2802.59</v>
      </c>
      <c r="AL9845" s="246" t="s">
        <v>56361</v>
      </c>
      <c r="AM9845" s="247">
        <v>440.23</v>
      </c>
      <c r="AO9845" s="226" t="s">
        <v>36499</v>
      </c>
      <c r="AP9845" s="227">
        <v>89230.26</v>
      </c>
      <c r="AR9845" s="207" t="s">
        <v>23925</v>
      </c>
      <c r="AS9845" s="208">
        <v>2940</v>
      </c>
      <c r="AT9845" s="93"/>
      <c r="AU9845" s="93"/>
      <c r="AV9845" s="93"/>
    </row>
    <row r="9846" spans="35:48" x14ac:dyDescent="0.55000000000000004">
      <c r="AI9846" s="276" t="s">
        <v>34211</v>
      </c>
      <c r="AJ9846" s="277">
        <v>16452.38</v>
      </c>
      <c r="AL9846" s="246" t="s">
        <v>56362</v>
      </c>
      <c r="AM9846" s="247">
        <v>260.01</v>
      </c>
      <c r="AO9846" s="226" t="s">
        <v>36500</v>
      </c>
      <c r="AP9846" s="227">
        <v>6000</v>
      </c>
      <c r="AR9846" s="207" t="s">
        <v>23926</v>
      </c>
      <c r="AS9846" s="208">
        <v>27163</v>
      </c>
      <c r="AT9846" s="93"/>
      <c r="AU9846" s="93"/>
      <c r="AV9846" s="93"/>
    </row>
    <row r="9847" spans="35:48" x14ac:dyDescent="0.55000000000000004">
      <c r="AI9847" s="276" t="s">
        <v>47312</v>
      </c>
      <c r="AJ9847" s="277">
        <v>300</v>
      </c>
      <c r="AL9847" s="246" t="s">
        <v>57652</v>
      </c>
      <c r="AM9847" s="247">
        <v>590.55999999999995</v>
      </c>
      <c r="AO9847" s="226" t="s">
        <v>36501</v>
      </c>
      <c r="AP9847" s="227">
        <v>21821.279999999999</v>
      </c>
      <c r="AR9847" s="207" t="s">
        <v>23927</v>
      </c>
      <c r="AS9847" s="208">
        <v>15120</v>
      </c>
      <c r="AT9847" s="93"/>
      <c r="AU9847" s="93"/>
      <c r="AV9847" s="93"/>
    </row>
    <row r="9848" spans="35:48" x14ac:dyDescent="0.55000000000000004">
      <c r="AI9848" s="276" t="s">
        <v>36778</v>
      </c>
      <c r="AJ9848" s="277">
        <v>6400</v>
      </c>
      <c r="AL9848" s="246" t="s">
        <v>39327</v>
      </c>
      <c r="AM9848" s="247">
        <v>39000.06</v>
      </c>
      <c r="AO9848" s="226" t="s">
        <v>45277</v>
      </c>
      <c r="AP9848" s="227">
        <v>11492.8</v>
      </c>
      <c r="AR9848" s="207" t="s">
        <v>23928</v>
      </c>
      <c r="AS9848" s="208">
        <v>2433.3000000000002</v>
      </c>
      <c r="AT9848" s="93"/>
      <c r="AU9848" s="93"/>
      <c r="AV9848" s="93"/>
    </row>
    <row r="9849" spans="35:48" x14ac:dyDescent="0.55000000000000004">
      <c r="AI9849" s="276" t="s">
        <v>49197</v>
      </c>
      <c r="AJ9849" s="277">
        <v>2800</v>
      </c>
      <c r="AL9849" s="246" t="s">
        <v>39328</v>
      </c>
      <c r="AM9849" s="247">
        <v>2818.73</v>
      </c>
      <c r="AO9849" s="226" t="s">
        <v>45278</v>
      </c>
      <c r="AP9849" s="227">
        <v>879.2</v>
      </c>
      <c r="AR9849" s="207" t="s">
        <v>23929</v>
      </c>
      <c r="AS9849" s="208">
        <v>46971</v>
      </c>
      <c r="AT9849" s="93"/>
      <c r="AU9849" s="93"/>
      <c r="AV9849" s="93"/>
    </row>
    <row r="9850" spans="35:48" x14ac:dyDescent="0.55000000000000004">
      <c r="AI9850" s="276" t="s">
        <v>34218</v>
      </c>
      <c r="AJ9850" s="277">
        <v>1639.54</v>
      </c>
      <c r="AL9850" s="246" t="s">
        <v>47114</v>
      </c>
      <c r="AM9850" s="247">
        <v>1560.06</v>
      </c>
      <c r="AO9850" s="226" t="s">
        <v>45279</v>
      </c>
      <c r="AP9850" s="227">
        <v>116750</v>
      </c>
      <c r="AR9850" s="207" t="s">
        <v>23930</v>
      </c>
      <c r="AS9850" s="208">
        <v>10308</v>
      </c>
      <c r="AT9850" s="93"/>
      <c r="AU9850" s="93"/>
      <c r="AV9850" s="93"/>
    </row>
    <row r="9851" spans="35:48" x14ac:dyDescent="0.55000000000000004">
      <c r="AI9851" s="276" t="s">
        <v>40657</v>
      </c>
      <c r="AJ9851" s="277">
        <v>2852.65</v>
      </c>
      <c r="AL9851" s="246" t="s">
        <v>59147</v>
      </c>
      <c r="AM9851" s="247">
        <v>5055.8900000000003</v>
      </c>
      <c r="AO9851" s="226" t="s">
        <v>45280</v>
      </c>
      <c r="AP9851" s="227">
        <v>8931.36</v>
      </c>
      <c r="AR9851" s="207" t="s">
        <v>23931</v>
      </c>
      <c r="AS9851" s="208">
        <v>4325</v>
      </c>
      <c r="AT9851" s="93"/>
      <c r="AU9851" s="93"/>
      <c r="AV9851" s="93"/>
    </row>
    <row r="9852" spans="35:48" x14ac:dyDescent="0.55000000000000004">
      <c r="AI9852" s="276" t="s">
        <v>47313</v>
      </c>
      <c r="AJ9852" s="277">
        <v>2924.8</v>
      </c>
      <c r="AL9852" s="246" t="s">
        <v>59738</v>
      </c>
      <c r="AM9852" s="247">
        <v>3000</v>
      </c>
      <c r="AO9852" s="226" t="s">
        <v>35314</v>
      </c>
      <c r="AP9852" s="227">
        <v>10714.36</v>
      </c>
      <c r="AR9852" s="207" t="s">
        <v>23932</v>
      </c>
      <c r="AS9852" s="208">
        <v>1362.5</v>
      </c>
      <c r="AT9852" s="93"/>
      <c r="AU9852" s="93"/>
      <c r="AV9852" s="93"/>
    </row>
    <row r="9853" spans="35:48" x14ac:dyDescent="0.55000000000000004">
      <c r="AI9853" s="276" t="s">
        <v>34219</v>
      </c>
      <c r="AJ9853" s="277">
        <v>11972.97</v>
      </c>
      <c r="AL9853" s="246" t="s">
        <v>42767</v>
      </c>
      <c r="AM9853" s="247">
        <v>38791.730000000003</v>
      </c>
      <c r="AO9853" s="226" t="s">
        <v>35315</v>
      </c>
      <c r="AP9853" s="227">
        <v>819.64</v>
      </c>
      <c r="AR9853" s="207" t="s">
        <v>23933</v>
      </c>
      <c r="AS9853" s="208">
        <v>152</v>
      </c>
      <c r="AT9853" s="93"/>
      <c r="AU9853" s="93"/>
      <c r="AV9853" s="93"/>
    </row>
    <row r="9854" spans="35:48" x14ac:dyDescent="0.55000000000000004">
      <c r="AI9854" s="276" t="s">
        <v>56635</v>
      </c>
      <c r="AJ9854" s="277">
        <v>2313.79</v>
      </c>
      <c r="AL9854" s="246" t="s">
        <v>45312</v>
      </c>
      <c r="AM9854" s="247">
        <v>2897.29</v>
      </c>
      <c r="AO9854" s="226" t="s">
        <v>33882</v>
      </c>
      <c r="AP9854" s="227">
        <v>111627</v>
      </c>
      <c r="AR9854" s="207" t="s">
        <v>23934</v>
      </c>
      <c r="AS9854" s="208">
        <v>37226</v>
      </c>
      <c r="AT9854" s="93"/>
      <c r="AU9854" s="93"/>
      <c r="AV9854" s="93"/>
    </row>
    <row r="9855" spans="35:48" x14ac:dyDescent="0.55000000000000004">
      <c r="AI9855" s="276" t="s">
        <v>28728</v>
      </c>
      <c r="AJ9855" s="277">
        <v>1323.04</v>
      </c>
      <c r="AL9855" s="246" t="s">
        <v>57653</v>
      </c>
      <c r="AM9855" s="247">
        <v>5610.51</v>
      </c>
      <c r="AO9855" s="226" t="s">
        <v>53108</v>
      </c>
      <c r="AP9855" s="227">
        <v>720</v>
      </c>
      <c r="AR9855" s="207" t="s">
        <v>23935</v>
      </c>
      <c r="AS9855" s="208">
        <v>17472</v>
      </c>
      <c r="AT9855" s="93"/>
      <c r="AU9855" s="93"/>
      <c r="AV9855" s="93"/>
    </row>
    <row r="9856" spans="35:48" x14ac:dyDescent="0.55000000000000004">
      <c r="AI9856" s="276" t="s">
        <v>28729</v>
      </c>
      <c r="AJ9856" s="277">
        <v>-350</v>
      </c>
      <c r="AL9856" s="246" t="s">
        <v>39329</v>
      </c>
      <c r="AM9856" s="247">
        <v>40400</v>
      </c>
      <c r="AO9856" s="226" t="s">
        <v>53109</v>
      </c>
      <c r="AP9856" s="227">
        <v>480</v>
      </c>
      <c r="AR9856" s="207" t="s">
        <v>23936</v>
      </c>
      <c r="AS9856" s="208">
        <v>1144</v>
      </c>
      <c r="AT9856" s="93"/>
      <c r="AU9856" s="93"/>
      <c r="AV9856" s="93"/>
    </row>
    <row r="9857" spans="35:48" x14ac:dyDescent="0.55000000000000004">
      <c r="AI9857" s="276" t="s">
        <v>35764</v>
      </c>
      <c r="AJ9857" s="277">
        <v>35264.19</v>
      </c>
      <c r="AL9857" s="246" t="s">
        <v>59148</v>
      </c>
      <c r="AM9857" s="247">
        <v>4443.07</v>
      </c>
      <c r="AO9857" s="226" t="s">
        <v>53110</v>
      </c>
      <c r="AP9857" s="227">
        <v>760</v>
      </c>
      <c r="AR9857" s="207" t="s">
        <v>23937</v>
      </c>
      <c r="AS9857" s="208">
        <v>800</v>
      </c>
      <c r="AT9857" s="93"/>
      <c r="AU9857" s="93"/>
      <c r="AV9857" s="93"/>
    </row>
    <row r="9858" spans="35:48" x14ac:dyDescent="0.55000000000000004">
      <c r="AI9858" s="276" t="s">
        <v>62979</v>
      </c>
      <c r="AJ9858" s="277">
        <v>7718.71</v>
      </c>
      <c r="AL9858" s="246" t="s">
        <v>39330</v>
      </c>
      <c r="AM9858" s="247">
        <v>3404.67</v>
      </c>
      <c r="AO9858" s="226" t="s">
        <v>33883</v>
      </c>
      <c r="AP9858" s="227">
        <v>4149.59</v>
      </c>
      <c r="AR9858" s="207" t="s">
        <v>23938</v>
      </c>
      <c r="AS9858" s="208">
        <v>108830.5</v>
      </c>
      <c r="AT9858" s="93"/>
      <c r="AU9858" s="93"/>
      <c r="AV9858" s="93"/>
    </row>
    <row r="9859" spans="35:48" x14ac:dyDescent="0.55000000000000004">
      <c r="AI9859" s="276" t="s">
        <v>63808</v>
      </c>
      <c r="AJ9859" s="277">
        <v>57405.34</v>
      </c>
      <c r="AL9859" s="246" t="s">
        <v>42768</v>
      </c>
      <c r="AM9859" s="247">
        <v>641.28</v>
      </c>
      <c r="AO9859" s="226" t="s">
        <v>53111</v>
      </c>
      <c r="AP9859" s="227">
        <v>2033.7</v>
      </c>
      <c r="AR9859" s="207" t="s">
        <v>23939</v>
      </c>
      <c r="AS9859" s="208">
        <v>87.5</v>
      </c>
      <c r="AT9859" s="93"/>
      <c r="AU9859" s="93"/>
      <c r="AV9859" s="93"/>
    </row>
    <row r="9860" spans="35:48" x14ac:dyDescent="0.55000000000000004">
      <c r="AI9860" s="276" t="s">
        <v>63809</v>
      </c>
      <c r="AJ9860" s="277">
        <v>3817.89</v>
      </c>
      <c r="AL9860" s="246" t="s">
        <v>62722</v>
      </c>
      <c r="AM9860" s="247">
        <v>5851.38</v>
      </c>
      <c r="AO9860" s="226" t="s">
        <v>48129</v>
      </c>
      <c r="AP9860" s="227">
        <v>8041.5</v>
      </c>
      <c r="AR9860" s="207" t="s">
        <v>23940</v>
      </c>
      <c r="AS9860" s="208">
        <v>1400</v>
      </c>
      <c r="AT9860" s="93"/>
      <c r="AU9860" s="93"/>
      <c r="AV9860" s="93"/>
    </row>
    <row r="9861" spans="35:48" x14ac:dyDescent="0.55000000000000004">
      <c r="AI9861" s="276" t="s">
        <v>63810</v>
      </c>
      <c r="AJ9861" s="277">
        <v>6430.5</v>
      </c>
      <c r="AL9861" s="246" t="s">
        <v>62723</v>
      </c>
      <c r="AM9861" s="247">
        <v>531.84</v>
      </c>
      <c r="AO9861" s="226" t="s">
        <v>33884</v>
      </c>
      <c r="AP9861" s="227">
        <v>9674.5400000000009</v>
      </c>
      <c r="AR9861" s="207" t="s">
        <v>23941</v>
      </c>
      <c r="AS9861" s="208">
        <v>1362.5</v>
      </c>
      <c r="AT9861" s="93"/>
      <c r="AU9861" s="93"/>
      <c r="AV9861" s="93"/>
    </row>
    <row r="9862" spans="35:48" x14ac:dyDescent="0.55000000000000004">
      <c r="AI9862" s="276" t="s">
        <v>64973</v>
      </c>
      <c r="AJ9862" s="277">
        <v>2530.25</v>
      </c>
      <c r="AL9862" s="246" t="s">
        <v>62724</v>
      </c>
      <c r="AM9862" s="247">
        <v>285</v>
      </c>
      <c r="AO9862" s="226" t="s">
        <v>33885</v>
      </c>
      <c r="AP9862" s="227">
        <v>943.01</v>
      </c>
      <c r="AR9862" s="207" t="s">
        <v>23942</v>
      </c>
      <c r="AS9862" s="208">
        <v>17472</v>
      </c>
      <c r="AT9862" s="93"/>
      <c r="AU9862" s="93"/>
      <c r="AV9862" s="93"/>
    </row>
    <row r="9863" spans="35:48" x14ac:dyDescent="0.55000000000000004">
      <c r="AI9863" s="276" t="s">
        <v>53921</v>
      </c>
      <c r="AJ9863" s="277">
        <v>5034.8100000000004</v>
      </c>
      <c r="AL9863" s="246" t="s">
        <v>62725</v>
      </c>
      <c r="AM9863" s="247">
        <v>825.78</v>
      </c>
      <c r="AO9863" s="226" t="s">
        <v>33886</v>
      </c>
      <c r="AP9863" s="227">
        <v>3388.8</v>
      </c>
      <c r="AR9863" s="207" t="s">
        <v>23943</v>
      </c>
      <c r="AS9863" s="208">
        <v>37226</v>
      </c>
      <c r="AT9863" s="93"/>
      <c r="AU9863" s="93"/>
      <c r="AV9863" s="93"/>
    </row>
    <row r="9864" spans="35:48" x14ac:dyDescent="0.55000000000000004">
      <c r="AI9864" s="276" t="s">
        <v>53922</v>
      </c>
      <c r="AJ9864" s="277">
        <v>481.97</v>
      </c>
      <c r="AL9864" s="246" t="s">
        <v>62726</v>
      </c>
      <c r="AM9864" s="247">
        <v>858.5</v>
      </c>
      <c r="AO9864" s="226" t="s">
        <v>35316</v>
      </c>
      <c r="AP9864" s="227">
        <v>206.34</v>
      </c>
      <c r="AR9864" s="207" t="s">
        <v>23944</v>
      </c>
      <c r="AS9864" s="208">
        <v>4563.71</v>
      </c>
      <c r="AT9864" s="93"/>
      <c r="AU9864" s="93"/>
      <c r="AV9864" s="93"/>
    </row>
    <row r="9865" spans="35:48" x14ac:dyDescent="0.55000000000000004">
      <c r="AI9865" s="276" t="s">
        <v>53923</v>
      </c>
      <c r="AJ9865" s="277">
        <v>1265.54</v>
      </c>
      <c r="AL9865" s="246" t="s">
        <v>62727</v>
      </c>
      <c r="AM9865" s="247">
        <v>56.28</v>
      </c>
      <c r="AO9865" s="226" t="s">
        <v>35317</v>
      </c>
      <c r="AP9865" s="227">
        <v>21000</v>
      </c>
      <c r="AR9865" s="207" t="s">
        <v>23945</v>
      </c>
      <c r="AS9865" s="208">
        <v>2333</v>
      </c>
      <c r="AT9865" s="93"/>
      <c r="AU9865" s="93"/>
      <c r="AV9865" s="93"/>
    </row>
    <row r="9866" spans="35:48" x14ac:dyDescent="0.55000000000000004">
      <c r="AI9866" s="276" t="s">
        <v>60770</v>
      </c>
      <c r="AJ9866" s="277">
        <v>617.95000000000005</v>
      </c>
      <c r="AL9866" s="246" t="s">
        <v>57654</v>
      </c>
      <c r="AM9866" s="247">
        <v>5501</v>
      </c>
      <c r="AO9866" s="226" t="s">
        <v>33887</v>
      </c>
      <c r="AP9866" s="227">
        <v>437.14</v>
      </c>
      <c r="AR9866" s="207" t="s">
        <v>23946</v>
      </c>
      <c r="AS9866" s="208">
        <v>479.25</v>
      </c>
      <c r="AT9866" s="93"/>
      <c r="AU9866" s="93"/>
      <c r="AV9866" s="93"/>
    </row>
    <row r="9867" spans="35:48" x14ac:dyDescent="0.55000000000000004">
      <c r="AI9867" s="276" t="s">
        <v>55473</v>
      </c>
      <c r="AJ9867" s="277">
        <v>2236.11</v>
      </c>
      <c r="AL9867" s="246" t="s">
        <v>33899</v>
      </c>
      <c r="AM9867" s="247">
        <v>101702.81</v>
      </c>
      <c r="AO9867" s="226" t="s">
        <v>35318</v>
      </c>
      <c r="AP9867" s="227">
        <v>6024</v>
      </c>
      <c r="AR9867" s="207" t="s">
        <v>23947</v>
      </c>
      <c r="AS9867" s="208">
        <v>43231.34</v>
      </c>
      <c r="AT9867" s="93"/>
      <c r="AU9867" s="93"/>
      <c r="AV9867" s="93"/>
    </row>
    <row r="9868" spans="35:48" x14ac:dyDescent="0.55000000000000004">
      <c r="AI9868" s="276" t="s">
        <v>68877</v>
      </c>
      <c r="AJ9868" s="277">
        <v>6000</v>
      </c>
      <c r="AL9868" s="246" t="s">
        <v>59149</v>
      </c>
      <c r="AM9868" s="247">
        <v>34556.19</v>
      </c>
      <c r="AO9868" s="226" t="s">
        <v>42735</v>
      </c>
      <c r="AP9868" s="227">
        <v>6098.47</v>
      </c>
      <c r="AR9868" s="207" t="s">
        <v>13897</v>
      </c>
      <c r="AS9868" s="208">
        <v>23266.799999999999</v>
      </c>
      <c r="AT9868" s="93"/>
      <c r="AU9868" s="93"/>
      <c r="AV9868" s="93"/>
    </row>
    <row r="9869" spans="35:48" x14ac:dyDescent="0.55000000000000004">
      <c r="AI9869" s="276" t="s">
        <v>53924</v>
      </c>
      <c r="AJ9869" s="277">
        <v>695.02</v>
      </c>
      <c r="AL9869" s="246" t="s">
        <v>33900</v>
      </c>
      <c r="AM9869" s="247">
        <v>3410.87</v>
      </c>
      <c r="AO9869" s="226" t="s">
        <v>42736</v>
      </c>
      <c r="AP9869" s="227">
        <v>466.53</v>
      </c>
      <c r="AR9869" s="207" t="s">
        <v>23948</v>
      </c>
      <c r="AS9869" s="208">
        <v>70328.2</v>
      </c>
      <c r="AT9869" s="93"/>
      <c r="AU9869" s="93"/>
      <c r="AV9869" s="93"/>
    </row>
    <row r="9870" spans="35:48" x14ac:dyDescent="0.55000000000000004">
      <c r="AI9870" s="276" t="s">
        <v>53925</v>
      </c>
      <c r="AJ9870" s="277">
        <v>2946.97</v>
      </c>
      <c r="AL9870" s="246" t="s">
        <v>33901</v>
      </c>
      <c r="AM9870" s="247">
        <v>5381.56</v>
      </c>
      <c r="AO9870" s="226" t="s">
        <v>53112</v>
      </c>
      <c r="AP9870" s="227">
        <v>6330</v>
      </c>
      <c r="AR9870" s="207" t="s">
        <v>23949</v>
      </c>
      <c r="AS9870" s="208">
        <v>8985</v>
      </c>
      <c r="AT9870" s="93"/>
      <c r="AU9870" s="93"/>
      <c r="AV9870" s="93"/>
    </row>
    <row r="9871" spans="35:48" x14ac:dyDescent="0.55000000000000004">
      <c r="AI9871" s="276" t="s">
        <v>42995</v>
      </c>
      <c r="AJ9871" s="277">
        <v>120.05</v>
      </c>
      <c r="AL9871" s="246" t="s">
        <v>55280</v>
      </c>
      <c r="AM9871" s="247">
        <v>959.51</v>
      </c>
      <c r="AO9871" s="226" t="s">
        <v>53113</v>
      </c>
      <c r="AP9871" s="227">
        <v>750</v>
      </c>
      <c r="AR9871" s="207" t="s">
        <v>23950</v>
      </c>
      <c r="AS9871" s="208">
        <v>6900</v>
      </c>
      <c r="AT9871" s="93"/>
      <c r="AU9871" s="93"/>
      <c r="AV9871" s="93"/>
    </row>
    <row r="9872" spans="35:48" x14ac:dyDescent="0.55000000000000004">
      <c r="AI9872" s="276" t="s">
        <v>48314</v>
      </c>
      <c r="AJ9872" s="277">
        <v>179502.22</v>
      </c>
      <c r="AL9872" s="246" t="s">
        <v>33903</v>
      </c>
      <c r="AM9872" s="247">
        <v>7913.17</v>
      </c>
      <c r="AO9872" s="226" t="s">
        <v>53114</v>
      </c>
      <c r="AP9872" s="227">
        <v>529.46</v>
      </c>
      <c r="AR9872" s="207" t="s">
        <v>23951</v>
      </c>
      <c r="AS9872" s="208">
        <v>22973.84</v>
      </c>
      <c r="AT9872" s="93"/>
      <c r="AU9872" s="93"/>
      <c r="AV9872" s="93"/>
    </row>
    <row r="9873" spans="35:48" x14ac:dyDescent="0.55000000000000004">
      <c r="AI9873" s="276" t="s">
        <v>53926</v>
      </c>
      <c r="AJ9873" s="277">
        <v>52318.95</v>
      </c>
      <c r="AL9873" s="246" t="s">
        <v>59150</v>
      </c>
      <c r="AM9873" s="247">
        <v>34431.81</v>
      </c>
      <c r="AO9873" s="226" t="s">
        <v>53115</v>
      </c>
      <c r="AP9873" s="227">
        <v>165.86</v>
      </c>
      <c r="AR9873" s="207" t="s">
        <v>23952</v>
      </c>
      <c r="AS9873" s="208">
        <v>44213.31</v>
      </c>
      <c r="AT9873" s="93"/>
      <c r="AU9873" s="93"/>
      <c r="AV9873" s="93"/>
    </row>
    <row r="9874" spans="35:48" x14ac:dyDescent="0.55000000000000004">
      <c r="AI9874" s="276" t="s">
        <v>53927</v>
      </c>
      <c r="AJ9874" s="277">
        <v>129792</v>
      </c>
      <c r="AL9874" s="246" t="s">
        <v>53160</v>
      </c>
      <c r="AM9874" s="247">
        <v>8217</v>
      </c>
      <c r="AO9874" s="226" t="s">
        <v>53116</v>
      </c>
      <c r="AP9874" s="227">
        <v>499.65</v>
      </c>
      <c r="AR9874" s="207" t="s">
        <v>23953</v>
      </c>
      <c r="AS9874" s="208">
        <v>6900</v>
      </c>
      <c r="AT9874" s="93"/>
      <c r="AU9874" s="93"/>
      <c r="AV9874" s="93"/>
    </row>
    <row r="9875" spans="35:48" x14ac:dyDescent="0.55000000000000004">
      <c r="AI9875" s="276" t="s">
        <v>63811</v>
      </c>
      <c r="AJ9875" s="277">
        <v>5676.51</v>
      </c>
      <c r="AL9875" s="246" t="s">
        <v>53162</v>
      </c>
      <c r="AM9875" s="247">
        <v>1305.8</v>
      </c>
      <c r="AO9875" s="226" t="s">
        <v>53117</v>
      </c>
      <c r="AP9875" s="227">
        <v>5670</v>
      </c>
      <c r="AR9875" s="207" t="s">
        <v>23954</v>
      </c>
      <c r="AS9875" s="208">
        <v>22973.84</v>
      </c>
      <c r="AT9875" s="93"/>
      <c r="AU9875" s="93"/>
      <c r="AV9875" s="93"/>
    </row>
    <row r="9876" spans="35:48" x14ac:dyDescent="0.55000000000000004">
      <c r="AI9876" s="276" t="s">
        <v>57909</v>
      </c>
      <c r="AJ9876" s="277">
        <v>67920</v>
      </c>
      <c r="AL9876" s="246" t="s">
        <v>53163</v>
      </c>
      <c r="AM9876" s="247">
        <v>93.6</v>
      </c>
      <c r="AO9876" s="226" t="s">
        <v>53118</v>
      </c>
      <c r="AP9876" s="227">
        <v>422.68</v>
      </c>
      <c r="AR9876" s="207" t="s">
        <v>23955</v>
      </c>
      <c r="AS9876" s="208">
        <v>53198.31</v>
      </c>
      <c r="AT9876" s="93"/>
      <c r="AU9876" s="93"/>
      <c r="AV9876" s="93"/>
    </row>
    <row r="9877" spans="35:48" x14ac:dyDescent="0.55000000000000004">
      <c r="AI9877" s="276" t="s">
        <v>53930</v>
      </c>
      <c r="AJ9877" s="277">
        <v>81102.11</v>
      </c>
      <c r="AL9877" s="246" t="s">
        <v>53164</v>
      </c>
      <c r="AM9877" s="247">
        <v>791.94</v>
      </c>
      <c r="AO9877" s="226" t="s">
        <v>53119</v>
      </c>
      <c r="AP9877" s="227">
        <v>81</v>
      </c>
      <c r="AR9877" s="207" t="s">
        <v>23956</v>
      </c>
      <c r="AS9877" s="208">
        <v>3120</v>
      </c>
      <c r="AT9877" s="93"/>
      <c r="AU9877" s="93"/>
      <c r="AV9877" s="93"/>
    </row>
    <row r="9878" spans="35:48" x14ac:dyDescent="0.55000000000000004">
      <c r="AI9878" s="276" t="s">
        <v>45691</v>
      </c>
      <c r="AJ9878" s="277">
        <v>3615300</v>
      </c>
      <c r="AL9878" s="246" t="s">
        <v>57655</v>
      </c>
      <c r="AM9878" s="247">
        <v>6008</v>
      </c>
      <c r="AO9878" s="226" t="s">
        <v>53120</v>
      </c>
      <c r="AP9878" s="227">
        <v>617.15</v>
      </c>
      <c r="AR9878" s="207" t="s">
        <v>23957</v>
      </c>
      <c r="AS9878" s="208">
        <v>6700</v>
      </c>
      <c r="AT9878" s="93"/>
      <c r="AU9878" s="93"/>
      <c r="AV9878" s="93"/>
    </row>
    <row r="9879" spans="35:48" x14ac:dyDescent="0.55000000000000004">
      <c r="AI9879" s="276" t="s">
        <v>59893</v>
      </c>
      <c r="AJ9879" s="277">
        <v>2000</v>
      </c>
      <c r="AL9879" s="246" t="s">
        <v>64673</v>
      </c>
      <c r="AM9879" s="247">
        <v>8524.36</v>
      </c>
      <c r="AO9879" s="226" t="s">
        <v>35319</v>
      </c>
      <c r="AP9879" s="227">
        <v>141961.74</v>
      </c>
      <c r="AR9879" s="207" t="s">
        <v>23958</v>
      </c>
      <c r="AS9879" s="208">
        <v>12261</v>
      </c>
      <c r="AT9879" s="93"/>
      <c r="AU9879" s="93"/>
      <c r="AV9879" s="93"/>
    </row>
    <row r="9880" spans="35:48" x14ac:dyDescent="0.55000000000000004">
      <c r="AI9880" s="276" t="s">
        <v>53932</v>
      </c>
      <c r="AJ9880" s="277">
        <v>43294.19</v>
      </c>
      <c r="AL9880" s="246" t="s">
        <v>39337</v>
      </c>
      <c r="AM9880" s="247">
        <v>144177.62</v>
      </c>
      <c r="AO9880" s="226" t="s">
        <v>35320</v>
      </c>
      <c r="AP9880" s="227">
        <v>43776.09</v>
      </c>
      <c r="AR9880" s="207" t="s">
        <v>23959</v>
      </c>
      <c r="AS9880" s="208">
        <v>2361</v>
      </c>
      <c r="AT9880" s="93"/>
      <c r="AU9880" s="93"/>
      <c r="AV9880" s="93"/>
    </row>
    <row r="9881" spans="35:48" x14ac:dyDescent="0.55000000000000004">
      <c r="AI9881" s="276" t="s">
        <v>68878</v>
      </c>
      <c r="AJ9881" s="277">
        <v>1000</v>
      </c>
      <c r="AL9881" s="246" t="s">
        <v>60650</v>
      </c>
      <c r="AM9881" s="247">
        <v>921</v>
      </c>
      <c r="AO9881" s="226" t="s">
        <v>35321</v>
      </c>
      <c r="AP9881" s="227">
        <v>13650.8</v>
      </c>
      <c r="AR9881" s="207" t="s">
        <v>23960</v>
      </c>
      <c r="AS9881" s="208">
        <v>711</v>
      </c>
      <c r="AT9881" s="93"/>
      <c r="AU9881" s="93"/>
      <c r="AV9881" s="93"/>
    </row>
    <row r="9882" spans="35:48" x14ac:dyDescent="0.55000000000000004">
      <c r="AI9882" s="276" t="s">
        <v>63812</v>
      </c>
      <c r="AJ9882" s="277">
        <v>179804.88</v>
      </c>
      <c r="AL9882" s="246" t="s">
        <v>55281</v>
      </c>
      <c r="AM9882" s="247">
        <v>9317</v>
      </c>
      <c r="AO9882" s="226" t="s">
        <v>35322</v>
      </c>
      <c r="AP9882" s="227">
        <v>1551.48</v>
      </c>
      <c r="AR9882" s="207" t="s">
        <v>23961</v>
      </c>
      <c r="AS9882" s="208">
        <v>7090</v>
      </c>
      <c r="AT9882" s="93"/>
      <c r="AU9882" s="93"/>
      <c r="AV9882" s="93"/>
    </row>
    <row r="9883" spans="35:48" x14ac:dyDescent="0.55000000000000004">
      <c r="AI9883" s="276" t="s">
        <v>63813</v>
      </c>
      <c r="AJ9883" s="277">
        <v>138.86000000000001</v>
      </c>
      <c r="AL9883" s="246" t="s">
        <v>24652</v>
      </c>
      <c r="AM9883" s="247">
        <v>14130.14</v>
      </c>
      <c r="AO9883" s="226" t="s">
        <v>35323</v>
      </c>
      <c r="AP9883" s="227">
        <v>25108.21</v>
      </c>
      <c r="AR9883" s="207" t="s">
        <v>23962</v>
      </c>
      <c r="AS9883" s="208">
        <v>1185</v>
      </c>
      <c r="AT9883" s="93"/>
      <c r="AU9883" s="93"/>
      <c r="AV9883" s="93"/>
    </row>
    <row r="9884" spans="35:48" x14ac:dyDescent="0.55000000000000004">
      <c r="AI9884" s="276" t="s">
        <v>45692</v>
      </c>
      <c r="AJ9884" s="277">
        <v>312933.28000000003</v>
      </c>
      <c r="AL9884" s="246" t="s">
        <v>55282</v>
      </c>
      <c r="AM9884" s="247">
        <v>60.54</v>
      </c>
      <c r="AO9884" s="226" t="s">
        <v>45281</v>
      </c>
      <c r="AP9884" s="227">
        <v>1034.7</v>
      </c>
      <c r="AR9884" s="207" t="s">
        <v>23963</v>
      </c>
      <c r="AS9884" s="208">
        <v>3496</v>
      </c>
      <c r="AT9884" s="93"/>
      <c r="AU9884" s="93"/>
      <c r="AV9884" s="93"/>
    </row>
    <row r="9885" spans="35:48" x14ac:dyDescent="0.55000000000000004">
      <c r="AI9885" s="276" t="s">
        <v>50467</v>
      </c>
      <c r="AJ9885" s="277">
        <v>151433.24</v>
      </c>
      <c r="AL9885" s="246" t="s">
        <v>24653</v>
      </c>
      <c r="AM9885" s="247">
        <v>1798.35</v>
      </c>
      <c r="AO9885" s="226" t="s">
        <v>47099</v>
      </c>
      <c r="AP9885" s="227">
        <v>46572.06</v>
      </c>
      <c r="AR9885" s="207" t="s">
        <v>23964</v>
      </c>
      <c r="AS9885" s="208">
        <v>7628</v>
      </c>
      <c r="AT9885" s="93"/>
      <c r="AU9885" s="93"/>
      <c r="AV9885" s="93"/>
    </row>
    <row r="9886" spans="35:48" x14ac:dyDescent="0.55000000000000004">
      <c r="AI9886" s="276" t="s">
        <v>53933</v>
      </c>
      <c r="AJ9886" s="277">
        <v>37761.26</v>
      </c>
      <c r="AL9886" s="246" t="s">
        <v>24654</v>
      </c>
      <c r="AM9886" s="247">
        <v>5758.4</v>
      </c>
      <c r="AO9886" s="226" t="s">
        <v>50200</v>
      </c>
      <c r="AP9886" s="227">
        <v>23286.03</v>
      </c>
      <c r="AR9886" s="207" t="s">
        <v>23965</v>
      </c>
      <c r="AS9886" s="208">
        <v>1814</v>
      </c>
      <c r="AT9886" s="93"/>
      <c r="AU9886" s="93"/>
      <c r="AV9886" s="93"/>
    </row>
    <row r="9887" spans="35:48" x14ac:dyDescent="0.55000000000000004">
      <c r="AI9887" s="276" t="s">
        <v>50468</v>
      </c>
      <c r="AJ9887" s="277">
        <v>532273.93000000005</v>
      </c>
      <c r="AL9887" s="246" t="s">
        <v>55283</v>
      </c>
      <c r="AM9887" s="247">
        <v>16890.95</v>
      </c>
      <c r="AO9887" s="226" t="s">
        <v>53121</v>
      </c>
      <c r="AP9887" s="227">
        <v>27023.21</v>
      </c>
      <c r="AR9887" s="207" t="s">
        <v>23966</v>
      </c>
      <c r="AS9887" s="208">
        <v>2000</v>
      </c>
      <c r="AT9887" s="93"/>
      <c r="AU9887" s="93"/>
      <c r="AV9887" s="93"/>
    </row>
    <row r="9888" spans="35:48" x14ac:dyDescent="0.55000000000000004">
      <c r="AI9888" s="276" t="s">
        <v>63417</v>
      </c>
      <c r="AJ9888" s="277">
        <v>49629.52</v>
      </c>
      <c r="AL9888" s="246" t="s">
        <v>39345</v>
      </c>
      <c r="AM9888" s="247">
        <v>1292.17</v>
      </c>
      <c r="AO9888" s="226" t="s">
        <v>45282</v>
      </c>
      <c r="AP9888" s="227">
        <v>61169.54</v>
      </c>
      <c r="AR9888" s="207" t="s">
        <v>23967</v>
      </c>
      <c r="AS9888" s="208">
        <v>3354</v>
      </c>
      <c r="AT9888" s="93"/>
      <c r="AU9888" s="93"/>
      <c r="AV9888" s="93"/>
    </row>
    <row r="9889" spans="35:48" x14ac:dyDescent="0.55000000000000004">
      <c r="AI9889" s="276" t="s">
        <v>53935</v>
      </c>
      <c r="AJ9889" s="277">
        <v>149003.10999999999</v>
      </c>
      <c r="AL9889" s="246" t="s">
        <v>55284</v>
      </c>
      <c r="AM9889" s="247">
        <v>4138.29</v>
      </c>
      <c r="AO9889" s="226" t="s">
        <v>45283</v>
      </c>
      <c r="AP9889" s="227">
        <v>4679.46</v>
      </c>
      <c r="AR9889" s="207" t="s">
        <v>23968</v>
      </c>
      <c r="AS9889" s="208">
        <v>3746.29</v>
      </c>
      <c r="AT9889" s="93"/>
      <c r="AU9889" s="93"/>
      <c r="AV9889" s="93"/>
    </row>
    <row r="9890" spans="35:48" x14ac:dyDescent="0.55000000000000004">
      <c r="AI9890" s="276" t="s">
        <v>47314</v>
      </c>
      <c r="AJ9890" s="277">
        <v>211021.15</v>
      </c>
      <c r="AL9890" s="246" t="s">
        <v>56363</v>
      </c>
      <c r="AM9890" s="247">
        <v>14033.42</v>
      </c>
      <c r="AO9890" s="226" t="s">
        <v>24254</v>
      </c>
      <c r="AP9890" s="227">
        <v>35</v>
      </c>
      <c r="AR9890" s="207" t="s">
        <v>23969</v>
      </c>
      <c r="AS9890" s="208">
        <v>152.99</v>
      </c>
      <c r="AT9890" s="93"/>
      <c r="AU9890" s="93"/>
      <c r="AV9890" s="93"/>
    </row>
    <row r="9891" spans="35:48" x14ac:dyDescent="0.55000000000000004">
      <c r="AI9891" s="276" t="s">
        <v>49198</v>
      </c>
      <c r="AJ9891" s="277">
        <v>92441.22</v>
      </c>
      <c r="AL9891" s="246" t="s">
        <v>63753</v>
      </c>
      <c r="AM9891" s="247">
        <v>18305.52</v>
      </c>
      <c r="AO9891" s="226" t="s">
        <v>45284</v>
      </c>
      <c r="AP9891" s="227">
        <v>79000</v>
      </c>
      <c r="AR9891" s="207" t="s">
        <v>23970</v>
      </c>
      <c r="AS9891" s="208">
        <v>1114.72</v>
      </c>
      <c r="AT9891" s="93"/>
      <c r="AU9891" s="93"/>
      <c r="AV9891" s="93"/>
    </row>
    <row r="9892" spans="35:48" x14ac:dyDescent="0.55000000000000004">
      <c r="AI9892" s="276" t="s">
        <v>63878</v>
      </c>
      <c r="AJ9892" s="277">
        <v>170045.16</v>
      </c>
      <c r="AL9892" s="246" t="s">
        <v>63754</v>
      </c>
      <c r="AM9892" s="247">
        <v>109.51</v>
      </c>
      <c r="AO9892" s="226" t="s">
        <v>45285</v>
      </c>
      <c r="AP9892" s="227">
        <v>6043.51</v>
      </c>
      <c r="AR9892" s="207" t="s">
        <v>23971</v>
      </c>
      <c r="AS9892" s="208">
        <v>5206.25</v>
      </c>
      <c r="AT9892" s="93"/>
      <c r="AU9892" s="93"/>
      <c r="AV9892" s="93"/>
    </row>
    <row r="9893" spans="35:48" x14ac:dyDescent="0.55000000000000004">
      <c r="AI9893" s="276" t="s">
        <v>49199</v>
      </c>
      <c r="AJ9893" s="277">
        <v>179935.45</v>
      </c>
      <c r="AL9893" s="246" t="s">
        <v>36514</v>
      </c>
      <c r="AM9893" s="247">
        <v>864196.91</v>
      </c>
      <c r="AO9893" s="226" t="s">
        <v>50201</v>
      </c>
      <c r="AP9893" s="227">
        <v>8000</v>
      </c>
      <c r="AR9893" s="207" t="s">
        <v>23972</v>
      </c>
      <c r="AS9893" s="208">
        <v>3864</v>
      </c>
      <c r="AT9893" s="93"/>
      <c r="AU9893" s="93"/>
      <c r="AV9893" s="93"/>
    </row>
    <row r="9894" spans="35:48" x14ac:dyDescent="0.55000000000000004">
      <c r="AI9894" s="276" t="s">
        <v>63418</v>
      </c>
      <c r="AJ9894" s="277">
        <v>101506.86</v>
      </c>
      <c r="AL9894" s="246" t="s">
        <v>36515</v>
      </c>
      <c r="AM9894" s="247">
        <v>22674.18</v>
      </c>
      <c r="AO9894" s="226" t="s">
        <v>50202</v>
      </c>
      <c r="AP9894" s="227">
        <v>929.35</v>
      </c>
      <c r="AR9894" s="207" t="s">
        <v>23973</v>
      </c>
      <c r="AS9894" s="208">
        <v>694</v>
      </c>
      <c r="AT9894" s="93"/>
      <c r="AU9894" s="93"/>
      <c r="AV9894" s="93"/>
    </row>
    <row r="9895" spans="35:48" x14ac:dyDescent="0.55000000000000004">
      <c r="AI9895" s="276" t="s">
        <v>63419</v>
      </c>
      <c r="AJ9895" s="277">
        <v>-53669.22</v>
      </c>
      <c r="AL9895" s="246" t="s">
        <v>35349</v>
      </c>
      <c r="AM9895" s="247">
        <v>4343.95</v>
      </c>
      <c r="AO9895" s="226" t="s">
        <v>24257</v>
      </c>
      <c r="AP9895" s="227">
        <v>2705.93</v>
      </c>
      <c r="AR9895" s="207" t="s">
        <v>23974</v>
      </c>
      <c r="AS9895" s="208">
        <v>272.31</v>
      </c>
      <c r="AT9895" s="93"/>
      <c r="AU9895" s="93"/>
      <c r="AV9895" s="93"/>
    </row>
    <row r="9896" spans="35:48" x14ac:dyDescent="0.55000000000000004">
      <c r="AI9896" s="276" t="s">
        <v>55474</v>
      </c>
      <c r="AJ9896" s="277">
        <v>373442.46</v>
      </c>
      <c r="AL9896" s="246" t="s">
        <v>42773</v>
      </c>
      <c r="AM9896" s="247">
        <v>3012.78</v>
      </c>
      <c r="AO9896" s="226" t="s">
        <v>53122</v>
      </c>
      <c r="AP9896" s="227">
        <v>2.41</v>
      </c>
      <c r="AR9896" s="207" t="s">
        <v>23975</v>
      </c>
      <c r="AS9896" s="208">
        <v>1552.44</v>
      </c>
      <c r="AT9896" s="93"/>
      <c r="AU9896" s="93"/>
      <c r="AV9896" s="93"/>
    </row>
    <row r="9897" spans="35:48" x14ac:dyDescent="0.55000000000000004">
      <c r="AI9897" s="276" t="s">
        <v>48315</v>
      </c>
      <c r="AJ9897" s="277">
        <v>5300231.42</v>
      </c>
      <c r="AL9897" s="246" t="s">
        <v>24660</v>
      </c>
      <c r="AM9897" s="247">
        <v>1105.97</v>
      </c>
      <c r="AO9897" s="226" t="s">
        <v>53123</v>
      </c>
      <c r="AP9897" s="227">
        <v>469.49</v>
      </c>
      <c r="AR9897" s="207" t="s">
        <v>23976</v>
      </c>
      <c r="AS9897" s="208">
        <v>2623</v>
      </c>
      <c r="AT9897" s="93"/>
      <c r="AU9897" s="93"/>
      <c r="AV9897" s="93"/>
    </row>
    <row r="9898" spans="35:48" x14ac:dyDescent="0.55000000000000004">
      <c r="AI9898" s="276" t="s">
        <v>66734</v>
      </c>
      <c r="AJ9898" s="277">
        <v>1018699.15</v>
      </c>
      <c r="AL9898" s="246" t="s">
        <v>36516</v>
      </c>
      <c r="AM9898" s="247">
        <v>20379.04</v>
      </c>
      <c r="AO9898" s="226" t="s">
        <v>42737</v>
      </c>
      <c r="AP9898" s="227">
        <v>19100.68</v>
      </c>
      <c r="AR9898" s="207" t="s">
        <v>23977</v>
      </c>
      <c r="AS9898" s="208">
        <v>2398</v>
      </c>
      <c r="AT9898" s="93"/>
      <c r="AU9898" s="93"/>
      <c r="AV9898" s="93"/>
    </row>
    <row r="9899" spans="35:48" x14ac:dyDescent="0.55000000000000004">
      <c r="AI9899" s="276" t="s">
        <v>66735</v>
      </c>
      <c r="AJ9899" s="277">
        <v>21157.85</v>
      </c>
      <c r="AL9899" s="246" t="s">
        <v>24661</v>
      </c>
      <c r="AM9899" s="247">
        <v>69513.070000000007</v>
      </c>
      <c r="AO9899" s="226" t="s">
        <v>42738</v>
      </c>
      <c r="AP9899" s="227">
        <v>1460.62</v>
      </c>
      <c r="AR9899" s="207" t="s">
        <v>23978</v>
      </c>
      <c r="AS9899" s="208">
        <v>441</v>
      </c>
      <c r="AT9899" s="93"/>
      <c r="AU9899" s="93"/>
      <c r="AV9899" s="93"/>
    </row>
    <row r="9900" spans="35:48" x14ac:dyDescent="0.55000000000000004">
      <c r="AI9900" s="276" t="s">
        <v>56637</v>
      </c>
      <c r="AJ9900" s="277">
        <v>41987.8</v>
      </c>
      <c r="AL9900" s="246" t="s">
        <v>24662</v>
      </c>
      <c r="AM9900" s="247">
        <v>219660.91</v>
      </c>
      <c r="AO9900" s="226" t="s">
        <v>50203</v>
      </c>
      <c r="AP9900" s="227">
        <v>357.49</v>
      </c>
      <c r="AR9900" s="207" t="s">
        <v>23979</v>
      </c>
      <c r="AS9900" s="208">
        <v>9225</v>
      </c>
      <c r="AT9900" s="93"/>
      <c r="AU9900" s="93"/>
      <c r="AV9900" s="93"/>
    </row>
    <row r="9901" spans="35:48" x14ac:dyDescent="0.55000000000000004">
      <c r="AI9901" s="276" t="s">
        <v>56638</v>
      </c>
      <c r="AJ9901" s="277">
        <v>7377.5</v>
      </c>
      <c r="AL9901" s="246" t="s">
        <v>36517</v>
      </c>
      <c r="AM9901" s="247">
        <v>169546.02</v>
      </c>
      <c r="AO9901" s="226" t="s">
        <v>50204</v>
      </c>
      <c r="AP9901" s="227">
        <v>63.53</v>
      </c>
      <c r="AR9901" s="207" t="s">
        <v>23980</v>
      </c>
      <c r="AS9901" s="208">
        <v>4724</v>
      </c>
      <c r="AT9901" s="93"/>
      <c r="AU9901" s="93"/>
      <c r="AV9901" s="93"/>
    </row>
    <row r="9902" spans="35:48" x14ac:dyDescent="0.55000000000000004">
      <c r="AI9902" s="276" t="s">
        <v>57911</v>
      </c>
      <c r="AJ9902" s="277">
        <v>8187.5</v>
      </c>
      <c r="AL9902" s="246" t="s">
        <v>64674</v>
      </c>
      <c r="AM9902" s="247">
        <v>3728.77</v>
      </c>
      <c r="AO9902" s="226" t="s">
        <v>24260</v>
      </c>
      <c r="AP9902" s="227">
        <v>2620.02</v>
      </c>
      <c r="AR9902" s="207" t="s">
        <v>23981</v>
      </c>
      <c r="AS9902" s="208">
        <v>8800</v>
      </c>
      <c r="AT9902" s="93"/>
      <c r="AU9902" s="93"/>
      <c r="AV9902" s="93"/>
    </row>
    <row r="9903" spans="35:48" x14ac:dyDescent="0.55000000000000004">
      <c r="AI9903" s="276" t="s">
        <v>68879</v>
      </c>
      <c r="AJ9903" s="277">
        <v>1297.28</v>
      </c>
      <c r="AL9903" s="246" t="s">
        <v>35350</v>
      </c>
      <c r="AM9903" s="247">
        <v>116279.35</v>
      </c>
      <c r="AO9903" s="226" t="s">
        <v>24263</v>
      </c>
      <c r="AP9903" s="227">
        <v>26.1</v>
      </c>
      <c r="AR9903" s="207" t="s">
        <v>23982</v>
      </c>
      <c r="AS9903" s="208">
        <v>10354.44</v>
      </c>
      <c r="AT9903" s="93"/>
      <c r="AU9903" s="93"/>
      <c r="AV9903" s="93"/>
    </row>
    <row r="9904" spans="35:48" x14ac:dyDescent="0.55000000000000004">
      <c r="AI9904" s="276" t="s">
        <v>63421</v>
      </c>
      <c r="AJ9904" s="277">
        <v>-22.91</v>
      </c>
      <c r="AL9904" s="246" t="s">
        <v>35351</v>
      </c>
      <c r="AM9904" s="247">
        <v>147425</v>
      </c>
      <c r="AO9904" s="226" t="s">
        <v>24264</v>
      </c>
      <c r="AP9904" s="227">
        <v>4295.57</v>
      </c>
      <c r="AR9904" s="207" t="s">
        <v>23983</v>
      </c>
      <c r="AS9904" s="208">
        <v>6726.56</v>
      </c>
      <c r="AT9904" s="93"/>
      <c r="AU9904" s="93"/>
      <c r="AV9904" s="93"/>
    </row>
    <row r="9905" spans="35:48" x14ac:dyDescent="0.55000000000000004">
      <c r="AI9905" s="276" t="s">
        <v>53936</v>
      </c>
      <c r="AJ9905" s="277">
        <v>284.88</v>
      </c>
      <c r="AL9905" s="246" t="s">
        <v>33908</v>
      </c>
      <c r="AM9905" s="247">
        <v>12454.98</v>
      </c>
      <c r="AO9905" s="226" t="s">
        <v>24265</v>
      </c>
      <c r="AP9905" s="227">
        <v>-2820.73</v>
      </c>
      <c r="AR9905" s="207" t="s">
        <v>23984</v>
      </c>
      <c r="AS9905" s="208">
        <v>14318</v>
      </c>
      <c r="AT9905" s="93"/>
      <c r="AU9905" s="93"/>
      <c r="AV9905" s="93"/>
    </row>
    <row r="9906" spans="35:48" x14ac:dyDescent="0.55000000000000004">
      <c r="AI9906" s="276" t="s">
        <v>53937</v>
      </c>
      <c r="AJ9906" s="277">
        <v>7617</v>
      </c>
      <c r="AL9906" s="246" t="s">
        <v>56364</v>
      </c>
      <c r="AM9906" s="247">
        <v>7262.67</v>
      </c>
      <c r="AO9906" s="226" t="s">
        <v>42739</v>
      </c>
      <c r="AP9906" s="227">
        <v>35425</v>
      </c>
      <c r="AR9906" s="207" t="s">
        <v>23985</v>
      </c>
      <c r="AS9906" s="208">
        <v>3746.29</v>
      </c>
      <c r="AT9906" s="93"/>
      <c r="AU9906" s="93"/>
      <c r="AV9906" s="93"/>
    </row>
    <row r="9907" spans="35:48" x14ac:dyDescent="0.55000000000000004">
      <c r="AI9907" s="276" t="s">
        <v>68880</v>
      </c>
      <c r="AJ9907" s="277">
        <v>2185.83</v>
      </c>
      <c r="AL9907" s="246" t="s">
        <v>58616</v>
      </c>
      <c r="AM9907" s="247">
        <v>92111.1</v>
      </c>
      <c r="AO9907" s="226" t="s">
        <v>50205</v>
      </c>
      <c r="AP9907" s="227">
        <v>-867.89</v>
      </c>
      <c r="AR9907" s="207" t="s">
        <v>23986</v>
      </c>
      <c r="AS9907" s="208">
        <v>4724</v>
      </c>
      <c r="AT9907" s="93"/>
      <c r="AU9907" s="93"/>
      <c r="AV9907" s="93"/>
    </row>
    <row r="9908" spans="35:48" x14ac:dyDescent="0.55000000000000004">
      <c r="AI9908" s="276" t="s">
        <v>70207</v>
      </c>
      <c r="AJ9908" s="277">
        <v>2159.19</v>
      </c>
      <c r="AL9908" s="246" t="s">
        <v>63279</v>
      </c>
      <c r="AM9908" s="247">
        <v>364315.65</v>
      </c>
      <c r="AO9908" s="226" t="s">
        <v>50206</v>
      </c>
      <c r="AP9908" s="227">
        <v>9280</v>
      </c>
      <c r="AR9908" s="207" t="s">
        <v>23987</v>
      </c>
      <c r="AS9908" s="208">
        <v>7628</v>
      </c>
      <c r="AT9908" s="93"/>
      <c r="AU9908" s="93"/>
      <c r="AV9908" s="93"/>
    </row>
    <row r="9909" spans="35:48" x14ac:dyDescent="0.55000000000000004">
      <c r="AI9909" s="276" t="s">
        <v>63817</v>
      </c>
      <c r="AJ9909" s="277">
        <v>42875.01</v>
      </c>
      <c r="AL9909" s="246" t="s">
        <v>35352</v>
      </c>
      <c r="AM9909" s="247">
        <v>91645.26</v>
      </c>
      <c r="AO9909" s="226" t="s">
        <v>53124</v>
      </c>
      <c r="AP9909" s="227">
        <v>1000</v>
      </c>
      <c r="AR9909" s="207" t="s">
        <v>23988</v>
      </c>
      <c r="AS9909" s="208">
        <v>441</v>
      </c>
      <c r="AT9909" s="93"/>
      <c r="AU9909" s="93"/>
      <c r="AV9909" s="93"/>
    </row>
    <row r="9910" spans="35:48" x14ac:dyDescent="0.55000000000000004">
      <c r="AI9910" s="276" t="s">
        <v>63818</v>
      </c>
      <c r="AJ9910" s="277">
        <v>2401.84</v>
      </c>
      <c r="AL9910" s="246" t="s">
        <v>36518</v>
      </c>
      <c r="AM9910" s="247">
        <v>32088</v>
      </c>
      <c r="AO9910" s="226" t="s">
        <v>50207</v>
      </c>
      <c r="AP9910" s="227">
        <v>10320</v>
      </c>
      <c r="AR9910" s="207" t="s">
        <v>23989</v>
      </c>
      <c r="AS9910" s="208">
        <v>5206.25</v>
      </c>
      <c r="AT9910" s="93"/>
      <c r="AU9910" s="93"/>
      <c r="AV9910" s="93"/>
    </row>
    <row r="9911" spans="35:48" x14ac:dyDescent="0.55000000000000004">
      <c r="AI9911" s="276" t="s">
        <v>63819</v>
      </c>
      <c r="AJ9911" s="277">
        <v>5134.3900000000003</v>
      </c>
      <c r="AL9911" s="246" t="s">
        <v>42774</v>
      </c>
      <c r="AM9911" s="247">
        <v>286833.57</v>
      </c>
      <c r="AO9911" s="226" t="s">
        <v>42740</v>
      </c>
      <c r="AP9911" s="227">
        <v>2404.91</v>
      </c>
      <c r="AR9911" s="207" t="s">
        <v>23990</v>
      </c>
      <c r="AS9911" s="208">
        <v>152.99</v>
      </c>
      <c r="AT9911" s="93"/>
      <c r="AU9911" s="93"/>
      <c r="AV9911" s="93"/>
    </row>
    <row r="9912" spans="35:48" x14ac:dyDescent="0.55000000000000004">
      <c r="AI9912" s="276" t="s">
        <v>69812</v>
      </c>
      <c r="AJ9912" s="277">
        <v>19000</v>
      </c>
      <c r="AL9912" s="246" t="s">
        <v>36520</v>
      </c>
      <c r="AM9912" s="247">
        <v>393761.07</v>
      </c>
      <c r="AO9912" s="226" t="s">
        <v>50208</v>
      </c>
      <c r="AP9912" s="227">
        <v>38000</v>
      </c>
      <c r="AR9912" s="207" t="s">
        <v>23991</v>
      </c>
      <c r="AS9912" s="208">
        <v>1114.72</v>
      </c>
      <c r="AT9912" s="93"/>
      <c r="AU9912" s="93"/>
      <c r="AV9912" s="93"/>
    </row>
    <row r="9913" spans="35:48" x14ac:dyDescent="0.55000000000000004">
      <c r="AI9913" s="276" t="s">
        <v>68881</v>
      </c>
      <c r="AJ9913" s="277">
        <v>3236.03</v>
      </c>
      <c r="AL9913" s="246" t="s">
        <v>63280</v>
      </c>
      <c r="AM9913" s="247">
        <v>-31124.53</v>
      </c>
      <c r="AO9913" s="226" t="s">
        <v>42741</v>
      </c>
      <c r="AP9913" s="227">
        <v>96399.31</v>
      </c>
      <c r="AR9913" s="207" t="s">
        <v>23992</v>
      </c>
      <c r="AS9913" s="208">
        <v>10564</v>
      </c>
      <c r="AT9913" s="93"/>
      <c r="AU9913" s="93"/>
      <c r="AV9913" s="93"/>
    </row>
    <row r="9914" spans="35:48" x14ac:dyDescent="0.55000000000000004">
      <c r="AI9914" s="276" t="s">
        <v>66736</v>
      </c>
      <c r="AJ9914" s="277">
        <v>16732.28</v>
      </c>
      <c r="AL9914" s="246" t="s">
        <v>61518</v>
      </c>
      <c r="AM9914" s="247">
        <v>457398.63</v>
      </c>
      <c r="AO9914" s="226" t="s">
        <v>42742</v>
      </c>
      <c r="AP9914" s="227">
        <v>11434.14</v>
      </c>
      <c r="AR9914" s="207" t="s">
        <v>23993</v>
      </c>
      <c r="AS9914" s="208">
        <v>13400</v>
      </c>
      <c r="AT9914" s="93"/>
      <c r="AU9914" s="93"/>
      <c r="AV9914" s="93"/>
    </row>
    <row r="9915" spans="35:48" x14ac:dyDescent="0.55000000000000004">
      <c r="AI9915" s="276" t="s">
        <v>59246</v>
      </c>
      <c r="AJ9915" s="277">
        <v>531.1</v>
      </c>
      <c r="AL9915" s="246" t="s">
        <v>57656</v>
      </c>
      <c r="AM9915" s="247">
        <v>9768.0300000000007</v>
      </c>
      <c r="AO9915" s="226" t="s">
        <v>50209</v>
      </c>
      <c r="AP9915" s="227">
        <v>2758.61</v>
      </c>
      <c r="AR9915" s="207" t="s">
        <v>23994</v>
      </c>
      <c r="AS9915" s="208">
        <v>10354.44</v>
      </c>
      <c r="AT9915" s="93"/>
      <c r="AU9915" s="93"/>
      <c r="AV9915" s="93"/>
    </row>
    <row r="9916" spans="35:48" x14ac:dyDescent="0.55000000000000004">
      <c r="AI9916" s="276" t="s">
        <v>59894</v>
      </c>
      <c r="AJ9916" s="277">
        <v>20.63</v>
      </c>
      <c r="AL9916" s="246" t="s">
        <v>42775</v>
      </c>
      <c r="AM9916" s="247">
        <v>36808</v>
      </c>
      <c r="AO9916" s="226" t="s">
        <v>53125</v>
      </c>
      <c r="AP9916" s="227">
        <v>293.04000000000002</v>
      </c>
      <c r="AR9916" s="207" t="s">
        <v>23995</v>
      </c>
      <c r="AS9916" s="208">
        <v>694</v>
      </c>
      <c r="AT9916" s="93"/>
      <c r="AU9916" s="93"/>
      <c r="AV9916" s="93"/>
    </row>
    <row r="9917" spans="35:48" x14ac:dyDescent="0.55000000000000004">
      <c r="AI9917" s="276" t="s">
        <v>66737</v>
      </c>
      <c r="AJ9917" s="277">
        <v>52465</v>
      </c>
      <c r="AL9917" s="246" t="s">
        <v>57657</v>
      </c>
      <c r="AM9917" s="247">
        <v>5587.14</v>
      </c>
      <c r="AO9917" s="226" t="s">
        <v>42743</v>
      </c>
      <c r="AP9917" s="227">
        <v>541.54999999999995</v>
      </c>
      <c r="AR9917" s="207" t="s">
        <v>23996</v>
      </c>
      <c r="AS9917" s="208">
        <v>25947.87</v>
      </c>
      <c r="AT9917" s="93"/>
      <c r="AU9917" s="93"/>
      <c r="AV9917" s="93"/>
    </row>
    <row r="9918" spans="35:48" x14ac:dyDescent="0.55000000000000004">
      <c r="AI9918" s="276" t="s">
        <v>62270</v>
      </c>
      <c r="AJ9918" s="277">
        <v>112800</v>
      </c>
      <c r="AL9918" s="246" t="s">
        <v>57658</v>
      </c>
      <c r="AM9918" s="247">
        <v>142617.45000000001</v>
      </c>
      <c r="AO9918" s="226" t="s">
        <v>53126</v>
      </c>
      <c r="AP9918" s="227">
        <v>4.2</v>
      </c>
      <c r="AR9918" s="207" t="s">
        <v>23997</v>
      </c>
      <c r="AS9918" s="208">
        <v>11771</v>
      </c>
      <c r="AT9918" s="93"/>
      <c r="AU9918" s="93"/>
      <c r="AV9918" s="93"/>
    </row>
    <row r="9919" spans="35:48" x14ac:dyDescent="0.55000000000000004">
      <c r="AI9919" s="276" t="s">
        <v>68882</v>
      </c>
      <c r="AJ9919" s="277">
        <v>5000</v>
      </c>
      <c r="AL9919" s="246" t="s">
        <v>57659</v>
      </c>
      <c r="AM9919" s="247">
        <v>11337.65</v>
      </c>
      <c r="AO9919" s="226" t="s">
        <v>53127</v>
      </c>
      <c r="AP9919" s="227">
        <v>17.97</v>
      </c>
      <c r="AR9919" s="207" t="s">
        <v>23998</v>
      </c>
      <c r="AS9919" s="208">
        <v>3552.44</v>
      </c>
      <c r="AT9919" s="93"/>
      <c r="AU9919" s="93"/>
      <c r="AV9919" s="93"/>
    </row>
    <row r="9920" spans="35:48" x14ac:dyDescent="0.55000000000000004">
      <c r="AI9920" s="276" t="s">
        <v>68883</v>
      </c>
      <c r="AJ9920" s="277">
        <v>382.5</v>
      </c>
      <c r="AL9920" s="246" t="s">
        <v>57660</v>
      </c>
      <c r="AM9920" s="247">
        <v>36310.129999999997</v>
      </c>
      <c r="AO9920" s="226" t="s">
        <v>53128</v>
      </c>
      <c r="AP9920" s="227">
        <v>0.5</v>
      </c>
      <c r="AR9920" s="207" t="s">
        <v>23999</v>
      </c>
      <c r="AS9920" s="208">
        <v>1366</v>
      </c>
      <c r="AT9920" s="93"/>
      <c r="AU9920" s="93"/>
      <c r="AV9920" s="93"/>
    </row>
    <row r="9921" spans="35:48" x14ac:dyDescent="0.55000000000000004">
      <c r="AI9921" s="276" t="s">
        <v>68884</v>
      </c>
      <c r="AJ9921" s="277">
        <v>209.13</v>
      </c>
      <c r="AL9921" s="246" t="s">
        <v>57661</v>
      </c>
      <c r="AM9921" s="247">
        <v>57117.86</v>
      </c>
      <c r="AO9921" s="226" t="s">
        <v>42744</v>
      </c>
      <c r="AP9921" s="227">
        <v>857.36</v>
      </c>
      <c r="AR9921" s="207" t="s">
        <v>24000</v>
      </c>
      <c r="AS9921" s="208">
        <v>1366</v>
      </c>
      <c r="AT9921" s="93"/>
      <c r="AU9921" s="93"/>
      <c r="AV9921" s="93"/>
    </row>
    <row r="9922" spans="35:48" x14ac:dyDescent="0.55000000000000004">
      <c r="AI9922" s="276" t="s">
        <v>70827</v>
      </c>
      <c r="AJ9922" s="277">
        <v>167</v>
      </c>
      <c r="AL9922" s="246" t="s">
        <v>63281</v>
      </c>
      <c r="AM9922" s="247">
        <v>41332.28</v>
      </c>
      <c r="AO9922" s="226" t="s">
        <v>45286</v>
      </c>
      <c r="AP9922" s="227">
        <v>20000</v>
      </c>
      <c r="AR9922" s="207" t="s">
        <v>24001</v>
      </c>
      <c r="AS9922" s="208">
        <v>50133</v>
      </c>
      <c r="AT9922" s="93"/>
      <c r="AU9922" s="93"/>
      <c r="AV9922" s="93"/>
    </row>
    <row r="9923" spans="35:48" x14ac:dyDescent="0.55000000000000004">
      <c r="AI9923" s="276" t="s">
        <v>60771</v>
      </c>
      <c r="AJ9923" s="277">
        <v>7625.04</v>
      </c>
      <c r="AL9923" s="246" t="s">
        <v>55285</v>
      </c>
      <c r="AM9923" s="247">
        <v>36086.49</v>
      </c>
      <c r="AO9923" s="226" t="s">
        <v>45287</v>
      </c>
      <c r="AP9923" s="227">
        <v>1530</v>
      </c>
      <c r="AR9923" s="207" t="s">
        <v>24002</v>
      </c>
      <c r="AS9923" s="208">
        <v>24891</v>
      </c>
      <c r="AT9923" s="93"/>
      <c r="AU9923" s="93"/>
      <c r="AV9923" s="93"/>
    </row>
    <row r="9924" spans="35:48" x14ac:dyDescent="0.55000000000000004">
      <c r="AI9924" s="276" t="s">
        <v>60772</v>
      </c>
      <c r="AJ9924" s="277">
        <v>583.29</v>
      </c>
      <c r="AL9924" s="246" t="s">
        <v>55286</v>
      </c>
      <c r="AM9924" s="247">
        <v>54.16</v>
      </c>
      <c r="AO9924" s="226" t="s">
        <v>45288</v>
      </c>
      <c r="AP9924" s="227">
        <v>62000</v>
      </c>
      <c r="AR9924" s="207" t="s">
        <v>24003</v>
      </c>
      <c r="AS9924" s="208">
        <v>4477.08</v>
      </c>
      <c r="AT9924" s="93"/>
      <c r="AU9924" s="93"/>
      <c r="AV9924" s="93"/>
    </row>
    <row r="9925" spans="35:48" x14ac:dyDescent="0.55000000000000004">
      <c r="AI9925" s="276" t="s">
        <v>60773</v>
      </c>
      <c r="AJ9925" s="277">
        <v>1868.21</v>
      </c>
      <c r="AL9925" s="246" t="s">
        <v>55287</v>
      </c>
      <c r="AM9925" s="247">
        <v>386.16</v>
      </c>
      <c r="AO9925" s="226" t="s">
        <v>45289</v>
      </c>
      <c r="AP9925" s="227">
        <v>4661.71</v>
      </c>
      <c r="AR9925" s="207" t="s">
        <v>24004</v>
      </c>
      <c r="AS9925" s="208">
        <v>3925</v>
      </c>
      <c r="AT9925" s="93"/>
      <c r="AU9925" s="93"/>
      <c r="AV9925" s="93"/>
    </row>
    <row r="9926" spans="35:48" x14ac:dyDescent="0.55000000000000004">
      <c r="AI9926" s="276" t="s">
        <v>36783</v>
      </c>
      <c r="AJ9926" s="277">
        <v>18683.330000000002</v>
      </c>
      <c r="AL9926" s="246" t="s">
        <v>53168</v>
      </c>
      <c r="AM9926" s="247">
        <v>33.67</v>
      </c>
      <c r="AO9926" s="226" t="s">
        <v>47100</v>
      </c>
      <c r="AP9926" s="227">
        <v>9172</v>
      </c>
      <c r="AR9926" s="207" t="s">
        <v>24005</v>
      </c>
      <c r="AS9926" s="208">
        <v>3626</v>
      </c>
      <c r="AT9926" s="93"/>
      <c r="AU9926" s="93"/>
      <c r="AV9926" s="93"/>
    </row>
    <row r="9927" spans="35:48" x14ac:dyDescent="0.55000000000000004">
      <c r="AI9927" s="276" t="s">
        <v>36784</v>
      </c>
      <c r="AJ9927" s="277">
        <v>1391.18</v>
      </c>
      <c r="AL9927" s="246" t="s">
        <v>53169</v>
      </c>
      <c r="AM9927" s="247">
        <v>107.88</v>
      </c>
      <c r="AO9927" s="226" t="s">
        <v>42745</v>
      </c>
      <c r="AP9927" s="227">
        <v>494</v>
      </c>
      <c r="AR9927" s="207" t="s">
        <v>24006</v>
      </c>
      <c r="AS9927" s="208">
        <v>37936</v>
      </c>
      <c r="AT9927" s="93"/>
      <c r="AU9927" s="93"/>
      <c r="AV9927" s="93"/>
    </row>
    <row r="9928" spans="35:48" x14ac:dyDescent="0.55000000000000004">
      <c r="AI9928" s="276" t="s">
        <v>36785</v>
      </c>
      <c r="AJ9928" s="277">
        <v>11226.71</v>
      </c>
      <c r="AL9928" s="246" t="s">
        <v>64675</v>
      </c>
      <c r="AM9928" s="247">
        <v>2.95</v>
      </c>
      <c r="AO9928" s="226" t="s">
        <v>47101</v>
      </c>
      <c r="AP9928" s="227">
        <v>1375</v>
      </c>
      <c r="AR9928" s="207" t="s">
        <v>13898</v>
      </c>
      <c r="AS9928" s="208">
        <v>10535.01</v>
      </c>
      <c r="AT9928" s="93"/>
      <c r="AU9928" s="93"/>
      <c r="AV9928" s="93"/>
    </row>
    <row r="9929" spans="35:48" x14ac:dyDescent="0.55000000000000004">
      <c r="AI9929" s="276" t="s">
        <v>47315</v>
      </c>
      <c r="AJ9929" s="277">
        <v>10699.04</v>
      </c>
      <c r="AL9929" s="246" t="s">
        <v>56365</v>
      </c>
      <c r="AM9929" s="247">
        <v>13260</v>
      </c>
      <c r="AO9929" s="226" t="s">
        <v>50210</v>
      </c>
      <c r="AP9929" s="227">
        <v>13400</v>
      </c>
      <c r="AR9929" s="207" t="s">
        <v>24007</v>
      </c>
      <c r="AS9929" s="208">
        <v>4322.3100000000004</v>
      </c>
      <c r="AT9929" s="93"/>
      <c r="AU9929" s="93"/>
      <c r="AV9929" s="93"/>
    </row>
    <row r="9930" spans="35:48" x14ac:dyDescent="0.55000000000000004">
      <c r="AI9930" s="276" t="s">
        <v>68885</v>
      </c>
      <c r="AJ9930" s="277">
        <v>51800.04</v>
      </c>
      <c r="AL9930" s="246" t="s">
        <v>63282</v>
      </c>
      <c r="AM9930" s="247">
        <v>14385.28</v>
      </c>
      <c r="AO9930" s="226" t="s">
        <v>50211</v>
      </c>
      <c r="AP9930" s="227">
        <v>995.95</v>
      </c>
      <c r="AR9930" s="207" t="s">
        <v>24008</v>
      </c>
      <c r="AS9930" s="208">
        <v>3620.85</v>
      </c>
      <c r="AT9930" s="93"/>
      <c r="AU9930" s="93"/>
      <c r="AV9930" s="93"/>
    </row>
    <row r="9931" spans="35:48" x14ac:dyDescent="0.55000000000000004">
      <c r="AI9931" s="276" t="s">
        <v>47316</v>
      </c>
      <c r="AJ9931" s="277">
        <v>4751.79</v>
      </c>
      <c r="AL9931" s="246" t="s">
        <v>50237</v>
      </c>
      <c r="AM9931" s="247">
        <v>69798.080000000002</v>
      </c>
      <c r="AO9931" s="226" t="s">
        <v>50212</v>
      </c>
      <c r="AP9931" s="227">
        <v>21000</v>
      </c>
      <c r="AR9931" s="207" t="s">
        <v>24009</v>
      </c>
      <c r="AS9931" s="208">
        <v>1953</v>
      </c>
      <c r="AT9931" s="93"/>
      <c r="AU9931" s="93"/>
      <c r="AV9931" s="93"/>
    </row>
    <row r="9932" spans="35:48" x14ac:dyDescent="0.55000000000000004">
      <c r="AI9932" s="276" t="s">
        <v>47317</v>
      </c>
      <c r="AJ9932" s="277">
        <v>53392.34</v>
      </c>
      <c r="AL9932" s="246" t="s">
        <v>55288</v>
      </c>
      <c r="AM9932" s="247">
        <v>3107.93</v>
      </c>
      <c r="AO9932" s="226" t="s">
        <v>45290</v>
      </c>
      <c r="AP9932" s="227">
        <v>15000</v>
      </c>
      <c r="AR9932" s="207" t="s">
        <v>13899</v>
      </c>
      <c r="AS9932" s="208">
        <v>955.33</v>
      </c>
      <c r="AT9932" s="93"/>
      <c r="AU9932" s="93"/>
      <c r="AV9932" s="93"/>
    </row>
    <row r="9933" spans="35:48" x14ac:dyDescent="0.55000000000000004">
      <c r="AI9933" s="276" t="s">
        <v>45695</v>
      </c>
      <c r="AJ9933" s="277">
        <v>117988.15</v>
      </c>
      <c r="AL9933" s="246" t="s">
        <v>62969</v>
      </c>
      <c r="AM9933" s="247">
        <v>17638.95</v>
      </c>
      <c r="AO9933" s="226" t="s">
        <v>45291</v>
      </c>
      <c r="AP9933" s="227">
        <v>1124.0899999999999</v>
      </c>
      <c r="AR9933" s="207" t="s">
        <v>24010</v>
      </c>
      <c r="AS9933" s="208">
        <v>894.23</v>
      </c>
      <c r="AT9933" s="93"/>
      <c r="AU9933" s="93"/>
      <c r="AV9933" s="93"/>
    </row>
    <row r="9934" spans="35:48" x14ac:dyDescent="0.55000000000000004">
      <c r="AI9934" s="276" t="s">
        <v>68886</v>
      </c>
      <c r="AJ9934" s="277">
        <v>2341</v>
      </c>
      <c r="AL9934" s="246" t="s">
        <v>63283</v>
      </c>
      <c r="AM9934" s="247">
        <v>-40.43</v>
      </c>
      <c r="AO9934" s="226" t="s">
        <v>42746</v>
      </c>
      <c r="AP9934" s="227">
        <v>112495</v>
      </c>
      <c r="AR9934" s="207" t="s">
        <v>24011</v>
      </c>
      <c r="AS9934" s="208">
        <v>873.27</v>
      </c>
      <c r="AT9934" s="93"/>
      <c r="AU9934" s="93"/>
      <c r="AV9934" s="93"/>
    </row>
    <row r="9935" spans="35:48" x14ac:dyDescent="0.55000000000000004">
      <c r="AI9935" s="276" t="s">
        <v>68887</v>
      </c>
      <c r="AJ9935" s="277">
        <v>4812.5</v>
      </c>
      <c r="AL9935" s="246" t="s">
        <v>24663</v>
      </c>
      <c r="AM9935" s="247">
        <v>9754.09</v>
      </c>
      <c r="AO9935" s="226" t="s">
        <v>24316</v>
      </c>
      <c r="AP9935" s="227">
        <v>4021.49</v>
      </c>
      <c r="AR9935" s="207" t="s">
        <v>24012</v>
      </c>
      <c r="AS9935" s="208">
        <v>6043</v>
      </c>
      <c r="AT9935" s="93"/>
      <c r="AU9935" s="93"/>
      <c r="AV9935" s="93"/>
    </row>
    <row r="9936" spans="35:48" x14ac:dyDescent="0.55000000000000004">
      <c r="AI9936" s="276" t="s">
        <v>28809</v>
      </c>
      <c r="AJ9936" s="277">
        <v>161003.22</v>
      </c>
      <c r="AL9936" s="246" t="s">
        <v>49054</v>
      </c>
      <c r="AM9936" s="247">
        <v>-271.58</v>
      </c>
      <c r="AO9936" s="226" t="s">
        <v>24319</v>
      </c>
      <c r="AP9936" s="227">
        <v>5875.88</v>
      </c>
      <c r="AR9936" s="207" t="s">
        <v>24013</v>
      </c>
      <c r="AS9936" s="208">
        <v>33550</v>
      </c>
      <c r="AT9936" s="93"/>
      <c r="AU9936" s="93"/>
      <c r="AV9936" s="93"/>
    </row>
    <row r="9937" spans="35:48" x14ac:dyDescent="0.55000000000000004">
      <c r="AI9937" s="276" t="s">
        <v>28810</v>
      </c>
      <c r="AJ9937" s="277">
        <v>12321.33</v>
      </c>
      <c r="AL9937" s="246" t="s">
        <v>24665</v>
      </c>
      <c r="AM9937" s="247">
        <v>64020</v>
      </c>
      <c r="AO9937" s="226" t="s">
        <v>53129</v>
      </c>
      <c r="AP9937" s="227">
        <v>6244</v>
      </c>
      <c r="AR9937" s="207" t="s">
        <v>24014</v>
      </c>
      <c r="AS9937" s="208">
        <v>25000</v>
      </c>
      <c r="AT9937" s="93"/>
      <c r="AU9937" s="93"/>
      <c r="AV9937" s="93"/>
    </row>
    <row r="9938" spans="35:48" x14ac:dyDescent="0.55000000000000004">
      <c r="AI9938" s="276" t="s">
        <v>43001</v>
      </c>
      <c r="AJ9938" s="277">
        <v>25886.68</v>
      </c>
      <c r="AL9938" s="246" t="s">
        <v>24666</v>
      </c>
      <c r="AM9938" s="247">
        <v>3870.4</v>
      </c>
      <c r="AO9938" s="226" t="s">
        <v>24320</v>
      </c>
      <c r="AP9938" s="227">
        <v>585565.55000000005</v>
      </c>
      <c r="AR9938" s="207" t="s">
        <v>24015</v>
      </c>
      <c r="AS9938" s="208">
        <v>1491.44</v>
      </c>
      <c r="AT9938" s="93"/>
      <c r="AU9938" s="93"/>
      <c r="AV9938" s="93"/>
    </row>
    <row r="9939" spans="35:48" x14ac:dyDescent="0.55000000000000004">
      <c r="AI9939" s="276" t="s">
        <v>43002</v>
      </c>
      <c r="AJ9939" s="277">
        <v>45773.36</v>
      </c>
      <c r="AL9939" s="246" t="s">
        <v>24667</v>
      </c>
      <c r="AM9939" s="247">
        <v>3868.16</v>
      </c>
      <c r="AO9939" s="226" t="s">
        <v>50213</v>
      </c>
      <c r="AP9939" s="227">
        <v>3715</v>
      </c>
      <c r="AR9939" s="207" t="s">
        <v>24016</v>
      </c>
      <c r="AS9939" s="208">
        <v>4336</v>
      </c>
      <c r="AT9939" s="93"/>
      <c r="AU9939" s="93"/>
      <c r="AV9939" s="93"/>
    </row>
    <row r="9940" spans="35:48" x14ac:dyDescent="0.55000000000000004">
      <c r="AI9940" s="276" t="s">
        <v>68888</v>
      </c>
      <c r="AJ9940" s="277">
        <v>8509</v>
      </c>
      <c r="AL9940" s="246" t="s">
        <v>56366</v>
      </c>
      <c r="AM9940" s="247">
        <v>27487.67</v>
      </c>
      <c r="AO9940" s="226" t="s">
        <v>42747</v>
      </c>
      <c r="AP9940" s="227">
        <v>89116.36</v>
      </c>
      <c r="AR9940" s="207" t="s">
        <v>24017</v>
      </c>
      <c r="AS9940" s="208">
        <v>2119.04</v>
      </c>
      <c r="AT9940" s="93"/>
      <c r="AU9940" s="93"/>
      <c r="AV9940" s="93"/>
    </row>
    <row r="9941" spans="35:48" x14ac:dyDescent="0.55000000000000004">
      <c r="AI9941" s="276" t="s">
        <v>53941</v>
      </c>
      <c r="AJ9941" s="277">
        <v>164.09</v>
      </c>
      <c r="AL9941" s="246" t="s">
        <v>48140</v>
      </c>
      <c r="AM9941" s="247">
        <v>65943.600000000006</v>
      </c>
      <c r="AO9941" s="226" t="s">
        <v>36503</v>
      </c>
      <c r="AP9941" s="227">
        <v>113334.7</v>
      </c>
      <c r="AR9941" s="207" t="s">
        <v>24018</v>
      </c>
      <c r="AS9941" s="208">
        <v>705</v>
      </c>
      <c r="AT9941" s="93"/>
      <c r="AU9941" s="93"/>
      <c r="AV9941" s="93"/>
    </row>
    <row r="9942" spans="35:48" x14ac:dyDescent="0.55000000000000004">
      <c r="AI9942" s="276" t="s">
        <v>53942</v>
      </c>
      <c r="AJ9942" s="277">
        <v>12.48</v>
      </c>
      <c r="AL9942" s="246" t="s">
        <v>24668</v>
      </c>
      <c r="AM9942" s="247">
        <v>66879.47</v>
      </c>
      <c r="AO9942" s="226" t="s">
        <v>42748</v>
      </c>
      <c r="AP9942" s="227">
        <v>43659.77</v>
      </c>
      <c r="AR9942" s="207" t="s">
        <v>24019</v>
      </c>
      <c r="AS9942" s="208">
        <v>4533.75</v>
      </c>
      <c r="AT9942" s="93"/>
      <c r="AU9942" s="93"/>
      <c r="AV9942" s="93"/>
    </row>
    <row r="9943" spans="35:48" x14ac:dyDescent="0.55000000000000004">
      <c r="AI9943" s="276" t="s">
        <v>68889</v>
      </c>
      <c r="AJ9943" s="277">
        <v>31439.919999999998</v>
      </c>
      <c r="AL9943" s="246" t="s">
        <v>55289</v>
      </c>
      <c r="AM9943" s="247">
        <v>431.2</v>
      </c>
      <c r="AO9943" s="226" t="s">
        <v>42749</v>
      </c>
      <c r="AP9943" s="227">
        <v>21967.98</v>
      </c>
      <c r="AR9943" s="207" t="s">
        <v>24020</v>
      </c>
      <c r="AS9943" s="208">
        <v>6276.08</v>
      </c>
      <c r="AT9943" s="93"/>
      <c r="AU9943" s="93"/>
      <c r="AV9943" s="93"/>
    </row>
    <row r="9944" spans="35:48" x14ac:dyDescent="0.55000000000000004">
      <c r="AI9944" s="276" t="s">
        <v>68890</v>
      </c>
      <c r="AJ9944" s="277">
        <v>2405.08</v>
      </c>
      <c r="AL9944" s="246" t="s">
        <v>24669</v>
      </c>
      <c r="AM9944" s="247">
        <v>3143.57</v>
      </c>
      <c r="AO9944" s="226" t="s">
        <v>36504</v>
      </c>
      <c r="AP9944" s="227">
        <v>63398.21</v>
      </c>
      <c r="AR9944" s="207" t="s">
        <v>24021</v>
      </c>
      <c r="AS9944" s="208">
        <v>717.69</v>
      </c>
      <c r="AT9944" s="93"/>
      <c r="AU9944" s="93"/>
      <c r="AV9944" s="93"/>
    </row>
    <row r="9945" spans="35:48" x14ac:dyDescent="0.55000000000000004">
      <c r="AI9945" s="276" t="s">
        <v>68891</v>
      </c>
      <c r="AJ9945" s="277">
        <v>20293.560000000001</v>
      </c>
      <c r="AL9945" s="246" t="s">
        <v>35354</v>
      </c>
      <c r="AM9945" s="247">
        <v>17550</v>
      </c>
      <c r="AO9945" s="226" t="s">
        <v>40497</v>
      </c>
      <c r="AP9945" s="227">
        <v>45000</v>
      </c>
      <c r="AR9945" s="207" t="s">
        <v>24022</v>
      </c>
      <c r="AS9945" s="208">
        <v>9126.02</v>
      </c>
      <c r="AT9945" s="93"/>
      <c r="AU9945" s="93"/>
      <c r="AV9945" s="93"/>
    </row>
    <row r="9946" spans="35:48" x14ac:dyDescent="0.55000000000000004">
      <c r="AI9946" s="276" t="s">
        <v>68892</v>
      </c>
      <c r="AJ9946" s="277">
        <v>1552.44</v>
      </c>
      <c r="AL9946" s="246" t="s">
        <v>59151</v>
      </c>
      <c r="AM9946" s="247">
        <v>5034</v>
      </c>
      <c r="AO9946" s="226" t="s">
        <v>42750</v>
      </c>
      <c r="AP9946" s="227">
        <v>50793.58</v>
      </c>
      <c r="AR9946" s="207" t="s">
        <v>24023</v>
      </c>
      <c r="AS9946" s="208">
        <v>693.84</v>
      </c>
      <c r="AT9946" s="93"/>
      <c r="AU9946" s="93"/>
      <c r="AV9946" s="93"/>
    </row>
    <row r="9947" spans="35:48" x14ac:dyDescent="0.55000000000000004">
      <c r="AI9947" s="276" t="s">
        <v>53943</v>
      </c>
      <c r="AJ9947" s="277">
        <v>334480.89</v>
      </c>
      <c r="AL9947" s="246" t="s">
        <v>56367</v>
      </c>
      <c r="AM9947" s="247">
        <v>842.82</v>
      </c>
      <c r="AO9947" s="226" t="s">
        <v>24321</v>
      </c>
      <c r="AP9947" s="227">
        <v>40000</v>
      </c>
      <c r="AR9947" s="207" t="s">
        <v>24024</v>
      </c>
      <c r="AS9947" s="208">
        <v>880.26</v>
      </c>
      <c r="AT9947" s="93"/>
      <c r="AU9947" s="93"/>
      <c r="AV9947" s="93"/>
    </row>
    <row r="9948" spans="35:48" x14ac:dyDescent="0.55000000000000004">
      <c r="AI9948" s="276" t="s">
        <v>68893</v>
      </c>
      <c r="AJ9948" s="277">
        <v>104658.72</v>
      </c>
      <c r="AL9948" s="246" t="s">
        <v>58617</v>
      </c>
      <c r="AM9948" s="247">
        <v>43762.38</v>
      </c>
      <c r="AO9948" s="226" t="s">
        <v>50214</v>
      </c>
      <c r="AP9948" s="227">
        <v>1000</v>
      </c>
      <c r="AR9948" s="207" t="s">
        <v>24025</v>
      </c>
      <c r="AS9948" s="208">
        <v>76.88</v>
      </c>
      <c r="AT9948" s="93"/>
      <c r="AU9948" s="93"/>
      <c r="AV9948" s="93"/>
    </row>
    <row r="9949" spans="35:48" x14ac:dyDescent="0.55000000000000004">
      <c r="AI9949" s="276" t="s">
        <v>68894</v>
      </c>
      <c r="AJ9949" s="277">
        <v>364515.48</v>
      </c>
      <c r="AL9949" s="246" t="s">
        <v>61519</v>
      </c>
      <c r="AM9949" s="247">
        <v>335125</v>
      </c>
      <c r="AO9949" s="226" t="s">
        <v>53130</v>
      </c>
      <c r="AP9949" s="227">
        <v>5000</v>
      </c>
      <c r="AR9949" s="207" t="s">
        <v>24026</v>
      </c>
      <c r="AS9949" s="208">
        <v>3458.7</v>
      </c>
      <c r="AT9949" s="93"/>
      <c r="AU9949" s="93"/>
      <c r="AV9949" s="93"/>
    </row>
    <row r="9950" spans="35:48" x14ac:dyDescent="0.55000000000000004">
      <c r="AI9950" s="276" t="s">
        <v>53944</v>
      </c>
      <c r="AJ9950" s="277">
        <v>59827</v>
      </c>
      <c r="AL9950" s="246" t="s">
        <v>55290</v>
      </c>
      <c r="AM9950" s="247">
        <v>222913.5</v>
      </c>
      <c r="AO9950" s="226" t="s">
        <v>50215</v>
      </c>
      <c r="AP9950" s="227">
        <v>24098.16</v>
      </c>
      <c r="AR9950" s="207" t="s">
        <v>24027</v>
      </c>
      <c r="AS9950" s="208">
        <v>42772</v>
      </c>
      <c r="AT9950" s="93"/>
      <c r="AU9950" s="93"/>
      <c r="AV9950" s="93"/>
    </row>
    <row r="9951" spans="35:48" x14ac:dyDescent="0.55000000000000004">
      <c r="AI9951" s="276" t="s">
        <v>59896</v>
      </c>
      <c r="AJ9951" s="277">
        <v>133890.06</v>
      </c>
      <c r="AL9951" s="246" t="s">
        <v>33910</v>
      </c>
      <c r="AM9951" s="247">
        <v>662.4</v>
      </c>
      <c r="AO9951" s="226" t="s">
        <v>53131</v>
      </c>
      <c r="AP9951" s="227">
        <v>4249</v>
      </c>
      <c r="AR9951" s="207" t="s">
        <v>24028</v>
      </c>
      <c r="AS9951" s="208">
        <v>16917.04</v>
      </c>
      <c r="AT9951" s="93"/>
      <c r="AU9951" s="93"/>
      <c r="AV9951" s="93"/>
    </row>
    <row r="9952" spans="35:48" x14ac:dyDescent="0.55000000000000004">
      <c r="AI9952" s="276" t="s">
        <v>68895</v>
      </c>
      <c r="AJ9952" s="277">
        <v>82325.02</v>
      </c>
      <c r="AL9952" s="246" t="s">
        <v>24670</v>
      </c>
      <c r="AM9952" s="247">
        <v>64637.09</v>
      </c>
      <c r="AO9952" s="226" t="s">
        <v>53132</v>
      </c>
      <c r="AP9952" s="227">
        <v>2000</v>
      </c>
      <c r="AR9952" s="207" t="s">
        <v>24029</v>
      </c>
      <c r="AS9952" s="208">
        <v>22654.6</v>
      </c>
      <c r="AT9952" s="93"/>
      <c r="AU9952" s="93"/>
      <c r="AV9952" s="93"/>
    </row>
    <row r="9953" spans="35:48" x14ac:dyDescent="0.55000000000000004">
      <c r="AI9953" s="276" t="s">
        <v>68896</v>
      </c>
      <c r="AJ9953" s="277">
        <v>55691</v>
      </c>
      <c r="AL9953" s="246" t="s">
        <v>55291</v>
      </c>
      <c r="AM9953" s="247">
        <v>182023.24</v>
      </c>
      <c r="AO9953" s="226" t="s">
        <v>45292</v>
      </c>
      <c r="AP9953" s="227">
        <v>56705</v>
      </c>
      <c r="AR9953" s="207" t="s">
        <v>24030</v>
      </c>
      <c r="AS9953" s="208">
        <v>6960.42</v>
      </c>
      <c r="AT9953" s="93"/>
      <c r="AU9953" s="93"/>
      <c r="AV9953" s="93"/>
    </row>
    <row r="9954" spans="35:48" x14ac:dyDescent="0.55000000000000004">
      <c r="AI9954" s="276" t="s">
        <v>68897</v>
      </c>
      <c r="AJ9954" s="277">
        <v>15380.15</v>
      </c>
      <c r="AL9954" s="246" t="s">
        <v>56368</v>
      </c>
      <c r="AM9954" s="247">
        <v>10258.82</v>
      </c>
      <c r="AO9954" s="226" t="s">
        <v>45293</v>
      </c>
      <c r="AP9954" s="227">
        <v>37000</v>
      </c>
      <c r="AR9954" s="207" t="s">
        <v>24031</v>
      </c>
      <c r="AS9954" s="208">
        <v>3611.14</v>
      </c>
      <c r="AT9954" s="93"/>
      <c r="AU9954" s="93"/>
      <c r="AV9954" s="93"/>
    </row>
    <row r="9955" spans="35:48" x14ac:dyDescent="0.55000000000000004">
      <c r="AI9955" s="276" t="s">
        <v>59898</v>
      </c>
      <c r="AJ9955" s="277">
        <v>113591.16</v>
      </c>
      <c r="AL9955" s="246" t="s">
        <v>64676</v>
      </c>
      <c r="AM9955" s="247">
        <v>3439</v>
      </c>
      <c r="AO9955" s="226" t="s">
        <v>45294</v>
      </c>
      <c r="AP9955" s="227">
        <v>2830.51</v>
      </c>
      <c r="AR9955" s="207" t="s">
        <v>24032</v>
      </c>
      <c r="AS9955" s="208">
        <v>1806.72</v>
      </c>
      <c r="AT9955" s="93"/>
      <c r="AU9955" s="93"/>
      <c r="AV9955" s="93"/>
    </row>
    <row r="9956" spans="35:48" x14ac:dyDescent="0.55000000000000004">
      <c r="AI9956" s="276" t="s">
        <v>43003</v>
      </c>
      <c r="AJ9956" s="277">
        <v>95603.69</v>
      </c>
      <c r="AL9956" s="246" t="s">
        <v>24671</v>
      </c>
      <c r="AM9956" s="247">
        <v>3976.2</v>
      </c>
      <c r="AO9956" s="226" t="s">
        <v>50216</v>
      </c>
      <c r="AP9956" s="227">
        <v>5814.13</v>
      </c>
      <c r="AR9956" s="207" t="s">
        <v>24033</v>
      </c>
      <c r="AS9956" s="208">
        <v>3108.42</v>
      </c>
      <c r="AT9956" s="93"/>
      <c r="AU9956" s="93"/>
      <c r="AV9956" s="93"/>
    </row>
    <row r="9957" spans="35:48" x14ac:dyDescent="0.55000000000000004">
      <c r="AI9957" s="276" t="s">
        <v>59899</v>
      </c>
      <c r="AJ9957" s="277">
        <v>54759.01</v>
      </c>
      <c r="AL9957" s="246" t="s">
        <v>63284</v>
      </c>
      <c r="AM9957" s="247">
        <v>212909.18</v>
      </c>
      <c r="AO9957" s="226" t="s">
        <v>50217</v>
      </c>
      <c r="AP9957" s="227">
        <v>444.79</v>
      </c>
      <c r="AR9957" s="207" t="s">
        <v>24034</v>
      </c>
      <c r="AS9957" s="208">
        <v>5886.65</v>
      </c>
      <c r="AT9957" s="93"/>
      <c r="AU9957" s="93"/>
      <c r="AV9957" s="93"/>
    </row>
    <row r="9958" spans="35:48" x14ac:dyDescent="0.55000000000000004">
      <c r="AI9958" s="276" t="s">
        <v>59900</v>
      </c>
      <c r="AJ9958" s="277">
        <v>2397256</v>
      </c>
      <c r="AL9958" s="246" t="s">
        <v>35355</v>
      </c>
      <c r="AM9958" s="247">
        <v>8637.3700000000008</v>
      </c>
      <c r="AO9958" s="226" t="s">
        <v>24336</v>
      </c>
      <c r="AP9958" s="227">
        <v>5659</v>
      </c>
      <c r="AR9958" s="207" t="s">
        <v>24035</v>
      </c>
      <c r="AS9958" s="208">
        <v>20167.28</v>
      </c>
      <c r="AT9958" s="93"/>
      <c r="AU9958" s="93"/>
      <c r="AV9958" s="93"/>
    </row>
    <row r="9959" spans="35:48" x14ac:dyDescent="0.55000000000000004">
      <c r="AI9959" s="276" t="s">
        <v>68898</v>
      </c>
      <c r="AJ9959" s="277">
        <v>140154.96</v>
      </c>
      <c r="AL9959" s="246" t="s">
        <v>47121</v>
      </c>
      <c r="AM9959" s="247">
        <v>221630.87</v>
      </c>
      <c r="AO9959" s="226" t="s">
        <v>24340</v>
      </c>
      <c r="AP9959" s="227">
        <v>29760.02</v>
      </c>
      <c r="AR9959" s="207" t="s">
        <v>24036</v>
      </c>
      <c r="AS9959" s="208">
        <v>796.5</v>
      </c>
      <c r="AT9959" s="93"/>
      <c r="AU9959" s="93"/>
      <c r="AV9959" s="93"/>
    </row>
    <row r="9960" spans="35:48" x14ac:dyDescent="0.55000000000000004">
      <c r="AI9960" s="276" t="s">
        <v>68899</v>
      </c>
      <c r="AJ9960" s="277">
        <v>21066.880000000001</v>
      </c>
      <c r="AL9960" s="246" t="s">
        <v>63285</v>
      </c>
      <c r="AM9960" s="247">
        <v>-7245.5</v>
      </c>
      <c r="AO9960" s="226" t="s">
        <v>40498</v>
      </c>
      <c r="AP9960" s="227">
        <v>8560.25</v>
      </c>
      <c r="AR9960" s="207" t="s">
        <v>13900</v>
      </c>
      <c r="AS9960" s="208">
        <v>4000</v>
      </c>
      <c r="AT9960" s="93"/>
      <c r="AU9960" s="93"/>
      <c r="AV9960" s="93"/>
    </row>
    <row r="9961" spans="35:48" x14ac:dyDescent="0.55000000000000004">
      <c r="AI9961" s="276" t="s">
        <v>68900</v>
      </c>
      <c r="AJ9961" s="277">
        <v>1611.62</v>
      </c>
      <c r="AL9961" s="246" t="s">
        <v>36521</v>
      </c>
      <c r="AM9961" s="247">
        <v>364011.53</v>
      </c>
      <c r="AO9961" s="226" t="s">
        <v>40499</v>
      </c>
      <c r="AP9961" s="227">
        <v>21853.58</v>
      </c>
      <c r="AR9961" s="207" t="s">
        <v>24037</v>
      </c>
      <c r="AS9961" s="208">
        <v>2200</v>
      </c>
      <c r="AT9961" s="93"/>
      <c r="AU9961" s="93"/>
      <c r="AV9961" s="93"/>
    </row>
    <row r="9962" spans="35:48" x14ac:dyDescent="0.55000000000000004">
      <c r="AI9962" s="276" t="s">
        <v>59901</v>
      </c>
      <c r="AJ9962" s="277">
        <v>1637.5</v>
      </c>
      <c r="AL9962" s="246" t="s">
        <v>50238</v>
      </c>
      <c r="AM9962" s="247">
        <v>2699949.02</v>
      </c>
      <c r="AO9962" s="226" t="s">
        <v>40500</v>
      </c>
      <c r="AP9962" s="227">
        <v>9359.01</v>
      </c>
      <c r="AR9962" s="207" t="s">
        <v>24038</v>
      </c>
      <c r="AS9962" s="208">
        <v>134.88999999999999</v>
      </c>
      <c r="AT9962" s="93"/>
      <c r="AU9962" s="93"/>
      <c r="AV9962" s="93"/>
    </row>
    <row r="9963" spans="35:48" x14ac:dyDescent="0.55000000000000004">
      <c r="AI9963" s="276" t="s">
        <v>68901</v>
      </c>
      <c r="AJ9963" s="277">
        <v>3715.75</v>
      </c>
      <c r="AL9963" s="246" t="s">
        <v>45328</v>
      </c>
      <c r="AM9963" s="247">
        <v>258973.76</v>
      </c>
      <c r="AO9963" s="226" t="s">
        <v>24341</v>
      </c>
      <c r="AP9963" s="227">
        <v>17952.63</v>
      </c>
      <c r="AR9963" s="207" t="s">
        <v>24039</v>
      </c>
      <c r="AS9963" s="208">
        <v>2500</v>
      </c>
      <c r="AT9963" s="93"/>
      <c r="AU9963" s="93"/>
      <c r="AV9963" s="93"/>
    </row>
    <row r="9964" spans="35:48" x14ac:dyDescent="0.55000000000000004">
      <c r="AI9964" s="276" t="s">
        <v>68902</v>
      </c>
      <c r="AJ9964" s="277">
        <v>284.25</v>
      </c>
      <c r="AL9964" s="246" t="s">
        <v>61113</v>
      </c>
      <c r="AM9964" s="247">
        <v>63764</v>
      </c>
      <c r="AO9964" s="226" t="s">
        <v>24342</v>
      </c>
      <c r="AP9964" s="227">
        <v>2029.35</v>
      </c>
      <c r="AR9964" s="207" t="s">
        <v>24040</v>
      </c>
      <c r="AS9964" s="208">
        <v>44825.42</v>
      </c>
      <c r="AT9964" s="93"/>
      <c r="AU9964" s="93"/>
      <c r="AV9964" s="93"/>
    </row>
    <row r="9965" spans="35:48" x14ac:dyDescent="0.55000000000000004">
      <c r="AI9965" s="276" t="s">
        <v>70828</v>
      </c>
      <c r="AJ9965" s="277">
        <v>28937.3</v>
      </c>
      <c r="AL9965" s="246" t="s">
        <v>64677</v>
      </c>
      <c r="AM9965" s="247">
        <v>1215.8399999999999</v>
      </c>
      <c r="AO9965" s="226" t="s">
        <v>24344</v>
      </c>
      <c r="AP9965" s="227">
        <v>6832.11</v>
      </c>
      <c r="AR9965" s="207" t="s">
        <v>24041</v>
      </c>
      <c r="AS9965" s="208">
        <v>3036.81</v>
      </c>
      <c r="AT9965" s="93"/>
      <c r="AU9965" s="93"/>
      <c r="AV9965" s="93"/>
    </row>
    <row r="9966" spans="35:48" x14ac:dyDescent="0.55000000000000004">
      <c r="AI9966" s="276" t="s">
        <v>70829</v>
      </c>
      <c r="AJ9966" s="277">
        <v>2213.6999999999998</v>
      </c>
      <c r="AL9966" s="246" t="s">
        <v>42776</v>
      </c>
      <c r="AM9966" s="247">
        <v>7187.11</v>
      </c>
      <c r="AO9966" s="226" t="s">
        <v>36506</v>
      </c>
      <c r="AP9966" s="227">
        <v>10500.85</v>
      </c>
      <c r="AR9966" s="207" t="s">
        <v>24042</v>
      </c>
      <c r="AS9966" s="208">
        <v>55600.39</v>
      </c>
      <c r="AT9966" s="93"/>
      <c r="AU9966" s="93"/>
      <c r="AV9966" s="93"/>
    </row>
    <row r="9967" spans="35:48" x14ac:dyDescent="0.55000000000000004">
      <c r="AI9967" s="276" t="s">
        <v>70830</v>
      </c>
      <c r="AJ9967" s="277">
        <v>6804</v>
      </c>
      <c r="AL9967" s="246" t="s">
        <v>42777</v>
      </c>
      <c r="AM9967" s="247">
        <v>549.82000000000005</v>
      </c>
      <c r="AO9967" s="226" t="s">
        <v>50218</v>
      </c>
      <c r="AP9967" s="227">
        <v>4477.2299999999996</v>
      </c>
      <c r="AR9967" s="207" t="s">
        <v>24043</v>
      </c>
      <c r="AS9967" s="208">
        <v>3165.14</v>
      </c>
      <c r="AT9967" s="93"/>
      <c r="AU9967" s="93"/>
      <c r="AV9967" s="93"/>
    </row>
    <row r="9968" spans="35:48" x14ac:dyDescent="0.55000000000000004">
      <c r="AI9968" s="276" t="s">
        <v>59254</v>
      </c>
      <c r="AJ9968" s="277">
        <v>2000</v>
      </c>
      <c r="AL9968" s="246" t="s">
        <v>42778</v>
      </c>
      <c r="AM9968" s="247">
        <v>1760.85</v>
      </c>
      <c r="AO9968" s="226" t="s">
        <v>24346</v>
      </c>
      <c r="AP9968" s="227">
        <v>11415.21</v>
      </c>
      <c r="AR9968" s="207" t="s">
        <v>24044</v>
      </c>
      <c r="AS9968" s="208">
        <v>18455.099999999999</v>
      </c>
      <c r="AT9968" s="93"/>
      <c r="AU9968" s="93"/>
      <c r="AV9968" s="93"/>
    </row>
    <row r="9969" spans="35:48" x14ac:dyDescent="0.55000000000000004">
      <c r="AI9969" s="276" t="s">
        <v>36788</v>
      </c>
      <c r="AJ9969" s="277">
        <v>-2060.41</v>
      </c>
      <c r="AL9969" s="246" t="s">
        <v>64678</v>
      </c>
      <c r="AM9969" s="247">
        <v>33.54</v>
      </c>
      <c r="AO9969" s="226" t="s">
        <v>48130</v>
      </c>
      <c r="AP9969" s="227">
        <v>33.78</v>
      </c>
      <c r="AR9969" s="207" t="s">
        <v>24045</v>
      </c>
      <c r="AS9969" s="208">
        <v>76091.02</v>
      </c>
      <c r="AT9969" s="93"/>
      <c r="AU9969" s="93"/>
      <c r="AV9969" s="93"/>
    </row>
    <row r="9970" spans="35:48" x14ac:dyDescent="0.55000000000000004">
      <c r="AI9970" s="276" t="s">
        <v>39568</v>
      </c>
      <c r="AJ9970" s="277">
        <v>-577.98</v>
      </c>
      <c r="AL9970" s="246" t="s">
        <v>59739</v>
      </c>
      <c r="AM9970" s="247">
        <v>3016.86</v>
      </c>
      <c r="AO9970" s="226" t="s">
        <v>36507</v>
      </c>
      <c r="AP9970" s="227">
        <v>19800</v>
      </c>
      <c r="AR9970" s="207" t="s">
        <v>24046</v>
      </c>
      <c r="AS9970" s="208">
        <v>11403</v>
      </c>
      <c r="AT9970" s="93"/>
      <c r="AU9970" s="93"/>
      <c r="AV9970" s="93"/>
    </row>
    <row r="9971" spans="35:48" x14ac:dyDescent="0.55000000000000004">
      <c r="AI9971" s="276" t="s">
        <v>45707</v>
      </c>
      <c r="AJ9971" s="277">
        <v>-5220</v>
      </c>
      <c r="AL9971" s="246" t="s">
        <v>64679</v>
      </c>
      <c r="AM9971" s="247">
        <v>428.81</v>
      </c>
      <c r="AO9971" s="226" t="s">
        <v>47102</v>
      </c>
      <c r="AP9971" s="227">
        <v>4767.4399999999996</v>
      </c>
      <c r="AR9971" s="207" t="s">
        <v>24047</v>
      </c>
      <c r="AS9971" s="208">
        <v>48903.9</v>
      </c>
      <c r="AT9971" s="93"/>
      <c r="AU9971" s="93"/>
      <c r="AV9971" s="93"/>
    </row>
    <row r="9972" spans="35:48" x14ac:dyDescent="0.55000000000000004">
      <c r="AI9972" s="276" t="s">
        <v>28890</v>
      </c>
      <c r="AJ9972" s="277">
        <v>-133.49</v>
      </c>
      <c r="AL9972" s="246" t="s">
        <v>47122</v>
      </c>
      <c r="AM9972" s="247">
        <v>1593.18</v>
      </c>
      <c r="AO9972" s="226" t="s">
        <v>40501</v>
      </c>
      <c r="AP9972" s="227">
        <v>46683.74</v>
      </c>
      <c r="AR9972" s="207" t="s">
        <v>24048</v>
      </c>
      <c r="AS9972" s="208">
        <v>3595.94</v>
      </c>
      <c r="AT9972" s="93"/>
      <c r="AU9972" s="93"/>
      <c r="AV9972" s="93"/>
    </row>
    <row r="9973" spans="35:48" x14ac:dyDescent="0.55000000000000004">
      <c r="AI9973" s="276" t="s">
        <v>34245</v>
      </c>
      <c r="AJ9973" s="277">
        <v>-504.8</v>
      </c>
      <c r="AL9973" s="246" t="s">
        <v>48141</v>
      </c>
      <c r="AM9973" s="247">
        <v>51.17</v>
      </c>
      <c r="AO9973" s="226" t="s">
        <v>47103</v>
      </c>
      <c r="AP9973" s="227">
        <v>4867.8</v>
      </c>
      <c r="AR9973" s="207" t="s">
        <v>24049</v>
      </c>
      <c r="AS9973" s="208">
        <v>10602.33</v>
      </c>
      <c r="AT9973" s="93"/>
      <c r="AU9973" s="93"/>
      <c r="AV9973" s="93"/>
    </row>
    <row r="9974" spans="35:48" x14ac:dyDescent="0.55000000000000004">
      <c r="AI9974" s="276" t="s">
        <v>34247</v>
      </c>
      <c r="AJ9974" s="277">
        <v>-40.86</v>
      </c>
      <c r="AL9974" s="246" t="s">
        <v>48142</v>
      </c>
      <c r="AM9974" s="247">
        <v>425.98</v>
      </c>
      <c r="AO9974" s="226" t="s">
        <v>40502</v>
      </c>
      <c r="AP9974" s="227">
        <v>68490.84</v>
      </c>
      <c r="AR9974" s="207" t="s">
        <v>24050</v>
      </c>
      <c r="AS9974" s="208">
        <v>6263.52</v>
      </c>
      <c r="AT9974" s="93"/>
      <c r="AU9974" s="93"/>
      <c r="AV9974" s="93"/>
    </row>
    <row r="9975" spans="35:48" x14ac:dyDescent="0.55000000000000004">
      <c r="AI9975" s="276" t="s">
        <v>58697</v>
      </c>
      <c r="AJ9975" s="277">
        <v>4666.25</v>
      </c>
      <c r="AL9975" s="246" t="s">
        <v>63286</v>
      </c>
      <c r="AM9975" s="247">
        <v>2335.38</v>
      </c>
      <c r="AO9975" s="226" t="s">
        <v>47104</v>
      </c>
      <c r="AP9975" s="227">
        <v>2562.9499999999998</v>
      </c>
      <c r="AR9975" s="207" t="s">
        <v>24051</v>
      </c>
      <c r="AS9975" s="208">
        <v>1000</v>
      </c>
      <c r="AT9975" s="93"/>
      <c r="AU9975" s="93"/>
      <c r="AV9975" s="93"/>
    </row>
    <row r="9976" spans="35:48" x14ac:dyDescent="0.55000000000000004">
      <c r="AI9976" s="276" t="s">
        <v>28891</v>
      </c>
      <c r="AJ9976" s="277">
        <v>8144.24</v>
      </c>
      <c r="AL9976" s="246" t="s">
        <v>48143</v>
      </c>
      <c r="AM9976" s="247">
        <v>1581.26</v>
      </c>
      <c r="AO9976" s="226" t="s">
        <v>47105</v>
      </c>
      <c r="AP9976" s="227">
        <v>6712.17</v>
      </c>
      <c r="AR9976" s="207" t="s">
        <v>24052</v>
      </c>
      <c r="AS9976" s="208">
        <v>88834</v>
      </c>
      <c r="AT9976" s="93"/>
      <c r="AU9976" s="93"/>
      <c r="AV9976" s="93"/>
    </row>
    <row r="9977" spans="35:48" x14ac:dyDescent="0.55000000000000004">
      <c r="AI9977" s="276" t="s">
        <v>45708</v>
      </c>
      <c r="AJ9977" s="277">
        <v>299983.05</v>
      </c>
      <c r="AL9977" s="246" t="s">
        <v>63287</v>
      </c>
      <c r="AM9977" s="247">
        <v>-5.08</v>
      </c>
      <c r="AO9977" s="226" t="s">
        <v>50219</v>
      </c>
      <c r="AP9977" s="227">
        <v>41690.089999999997</v>
      </c>
      <c r="AR9977" s="207" t="s">
        <v>24053</v>
      </c>
      <c r="AS9977" s="208">
        <v>5120</v>
      </c>
      <c r="AT9977" s="93"/>
      <c r="AU9977" s="93"/>
      <c r="AV9977" s="93"/>
    </row>
    <row r="9978" spans="35:48" x14ac:dyDescent="0.55000000000000004">
      <c r="AI9978" s="276" t="s">
        <v>48318</v>
      </c>
      <c r="AJ9978" s="277">
        <v>26564.79</v>
      </c>
      <c r="AL9978" s="246" t="s">
        <v>56369</v>
      </c>
      <c r="AM9978" s="247">
        <v>1480.41</v>
      </c>
      <c r="AO9978" s="226" t="s">
        <v>40503</v>
      </c>
      <c r="AP9978" s="227">
        <v>13382.36</v>
      </c>
      <c r="AR9978" s="207" t="s">
        <v>24054</v>
      </c>
      <c r="AS9978" s="208">
        <v>1533.84</v>
      </c>
      <c r="AT9978" s="93"/>
      <c r="AU9978" s="93"/>
      <c r="AV9978" s="93"/>
    </row>
    <row r="9979" spans="35:48" x14ac:dyDescent="0.55000000000000004">
      <c r="AI9979" s="276" t="s">
        <v>47318</v>
      </c>
      <c r="AJ9979" s="277">
        <v>315109.64</v>
      </c>
      <c r="AL9979" s="246" t="s">
        <v>57662</v>
      </c>
      <c r="AM9979" s="247">
        <v>5852.51</v>
      </c>
      <c r="AO9979" s="226" t="s">
        <v>40504</v>
      </c>
      <c r="AP9979" s="227">
        <v>143548.68</v>
      </c>
      <c r="AR9979" s="207" t="s">
        <v>24055</v>
      </c>
      <c r="AS9979" s="208">
        <v>7304.76</v>
      </c>
      <c r="AT9979" s="93"/>
      <c r="AU9979" s="93"/>
      <c r="AV9979" s="93"/>
    </row>
    <row r="9980" spans="35:48" x14ac:dyDescent="0.55000000000000004">
      <c r="AI9980" s="276" t="s">
        <v>68903</v>
      </c>
      <c r="AJ9980" s="277">
        <v>7311.97</v>
      </c>
      <c r="AL9980" s="246" t="s">
        <v>56370</v>
      </c>
      <c r="AM9980" s="247">
        <v>560.94000000000005</v>
      </c>
      <c r="AO9980" s="226" t="s">
        <v>50220</v>
      </c>
      <c r="AP9980" s="227">
        <v>5889.95</v>
      </c>
      <c r="AR9980" s="207" t="s">
        <v>24056</v>
      </c>
      <c r="AS9980" s="208">
        <v>1291.95</v>
      </c>
      <c r="AT9980" s="93"/>
      <c r="AU9980" s="93"/>
      <c r="AV9980" s="93"/>
    </row>
    <row r="9981" spans="35:48" x14ac:dyDescent="0.55000000000000004">
      <c r="AI9981" s="276" t="s">
        <v>68904</v>
      </c>
      <c r="AJ9981" s="277">
        <v>311450.43</v>
      </c>
      <c r="AL9981" s="246" t="s">
        <v>64680</v>
      </c>
      <c r="AM9981" s="247">
        <v>29.27</v>
      </c>
      <c r="AO9981" s="226" t="s">
        <v>50221</v>
      </c>
      <c r="AP9981" s="227">
        <v>450.6</v>
      </c>
      <c r="AR9981" s="207" t="s">
        <v>24057</v>
      </c>
      <c r="AS9981" s="208">
        <v>5170.59</v>
      </c>
      <c r="AT9981" s="93"/>
      <c r="AU9981" s="93"/>
      <c r="AV9981" s="93"/>
    </row>
    <row r="9982" spans="35:48" x14ac:dyDescent="0.55000000000000004">
      <c r="AI9982" s="276" t="s">
        <v>68905</v>
      </c>
      <c r="AJ9982" s="277">
        <v>11910.64</v>
      </c>
      <c r="AL9982" s="246" t="s">
        <v>63288</v>
      </c>
      <c r="AM9982" s="247">
        <v>1270.93</v>
      </c>
      <c r="AO9982" s="226" t="s">
        <v>45295</v>
      </c>
      <c r="AP9982" s="227">
        <v>4000</v>
      </c>
      <c r="AR9982" s="207" t="s">
        <v>24058</v>
      </c>
      <c r="AS9982" s="208">
        <v>2282.71</v>
      </c>
      <c r="AT9982" s="93"/>
      <c r="AU9982" s="93"/>
      <c r="AV9982" s="93"/>
    </row>
    <row r="9983" spans="35:48" x14ac:dyDescent="0.55000000000000004">
      <c r="AI9983" s="276" t="s">
        <v>68906</v>
      </c>
      <c r="AJ9983" s="277">
        <v>32276.28</v>
      </c>
      <c r="AL9983" s="246" t="s">
        <v>59152</v>
      </c>
      <c r="AM9983" s="247">
        <v>157.13999999999999</v>
      </c>
      <c r="AO9983" s="226" t="s">
        <v>45296</v>
      </c>
      <c r="AP9983" s="227">
        <v>306</v>
      </c>
      <c r="AR9983" s="207" t="s">
        <v>24059</v>
      </c>
      <c r="AS9983" s="208">
        <v>91.09</v>
      </c>
      <c r="AT9983" s="93"/>
      <c r="AU9983" s="93"/>
      <c r="AV9983" s="93"/>
    </row>
    <row r="9984" spans="35:48" x14ac:dyDescent="0.55000000000000004">
      <c r="AI9984" s="276" t="s">
        <v>68907</v>
      </c>
      <c r="AJ9984" s="277">
        <v>9339.5300000000007</v>
      </c>
      <c r="AL9984" s="246" t="s">
        <v>56371</v>
      </c>
      <c r="AM9984" s="247">
        <v>15779.45</v>
      </c>
      <c r="AO9984" s="226" t="s">
        <v>45297</v>
      </c>
      <c r="AP9984" s="227">
        <v>91000</v>
      </c>
      <c r="AR9984" s="207" t="s">
        <v>24060</v>
      </c>
      <c r="AS9984" s="208">
        <v>427.5</v>
      </c>
      <c r="AT9984" s="93"/>
      <c r="AU9984" s="93"/>
      <c r="AV9984" s="93"/>
    </row>
    <row r="9985" spans="35:48" x14ac:dyDescent="0.55000000000000004">
      <c r="AI9985" s="276" t="s">
        <v>68908</v>
      </c>
      <c r="AJ9985" s="277">
        <v>116395.04</v>
      </c>
      <c r="AL9985" s="246" t="s">
        <v>55292</v>
      </c>
      <c r="AM9985" s="247">
        <v>88501.63</v>
      </c>
      <c r="AO9985" s="226" t="s">
        <v>49041</v>
      </c>
      <c r="AP9985" s="227">
        <v>152.38</v>
      </c>
      <c r="AR9985" s="207" t="s">
        <v>24061</v>
      </c>
      <c r="AS9985" s="208">
        <v>17716.23</v>
      </c>
      <c r="AT9985" s="93"/>
      <c r="AU9985" s="93"/>
      <c r="AV9985" s="93"/>
    </row>
    <row r="9986" spans="35:48" x14ac:dyDescent="0.55000000000000004">
      <c r="AI9986" s="276" t="s">
        <v>68909</v>
      </c>
      <c r="AJ9986" s="277">
        <v>1337.81</v>
      </c>
      <c r="AL9986" s="246" t="s">
        <v>55293</v>
      </c>
      <c r="AM9986" s="247">
        <v>7977.66</v>
      </c>
      <c r="AO9986" s="226" t="s">
        <v>49042</v>
      </c>
      <c r="AP9986" s="227">
        <v>4079.36</v>
      </c>
      <c r="AR9986" s="207" t="s">
        <v>24062</v>
      </c>
      <c r="AS9986" s="208">
        <v>770</v>
      </c>
      <c r="AT9986" s="93"/>
      <c r="AU9986" s="93"/>
      <c r="AV9986" s="93"/>
    </row>
    <row r="9987" spans="35:48" x14ac:dyDescent="0.55000000000000004">
      <c r="AI9987" s="276" t="s">
        <v>68910</v>
      </c>
      <c r="AJ9987" s="277">
        <v>56055.13</v>
      </c>
      <c r="AL9987" s="246" t="s">
        <v>55294</v>
      </c>
      <c r="AM9987" s="247">
        <v>23315.52</v>
      </c>
      <c r="AO9987" s="226" t="s">
        <v>49043</v>
      </c>
      <c r="AP9987" s="227">
        <v>4657.33</v>
      </c>
      <c r="AR9987" s="207" t="s">
        <v>24063</v>
      </c>
      <c r="AS9987" s="208">
        <v>25000</v>
      </c>
      <c r="AT9987" s="93"/>
      <c r="AU9987" s="93"/>
      <c r="AV9987" s="93"/>
    </row>
    <row r="9988" spans="35:48" x14ac:dyDescent="0.55000000000000004">
      <c r="AI9988" s="276" t="s">
        <v>68911</v>
      </c>
      <c r="AJ9988" s="277">
        <v>251800</v>
      </c>
      <c r="AL9988" s="246" t="s">
        <v>64681</v>
      </c>
      <c r="AM9988" s="247">
        <v>763.26</v>
      </c>
      <c r="AO9988" s="226" t="s">
        <v>24365</v>
      </c>
      <c r="AP9988" s="227">
        <v>25539.93</v>
      </c>
      <c r="AR9988" s="207" t="s">
        <v>24064</v>
      </c>
      <c r="AS9988" s="208">
        <v>88834</v>
      </c>
      <c r="AT9988" s="93"/>
      <c r="AU9988" s="93"/>
      <c r="AV9988" s="93"/>
    </row>
    <row r="9989" spans="35:48" x14ac:dyDescent="0.55000000000000004">
      <c r="AI9989" s="276" t="s">
        <v>68912</v>
      </c>
      <c r="AJ9989" s="277">
        <v>16240</v>
      </c>
      <c r="AL9989" s="246" t="s">
        <v>49055</v>
      </c>
      <c r="AM9989" s="247">
        <v>85651.68</v>
      </c>
      <c r="AO9989" s="226" t="s">
        <v>48131</v>
      </c>
      <c r="AP9989" s="227">
        <v>467</v>
      </c>
      <c r="AR9989" s="207" t="s">
        <v>24065</v>
      </c>
      <c r="AS9989" s="208">
        <v>5120</v>
      </c>
      <c r="AT9989" s="93"/>
      <c r="AU9989" s="93"/>
      <c r="AV9989" s="93"/>
    </row>
    <row r="9990" spans="35:48" x14ac:dyDescent="0.55000000000000004">
      <c r="AI9990" s="276" t="s">
        <v>63820</v>
      </c>
      <c r="AJ9990" s="277">
        <v>61949.17</v>
      </c>
      <c r="AL9990" s="246" t="s">
        <v>47123</v>
      </c>
      <c r="AM9990" s="247">
        <v>2602.71</v>
      </c>
      <c r="AO9990" s="226" t="s">
        <v>48132</v>
      </c>
      <c r="AP9990" s="227">
        <v>43333.279999999999</v>
      </c>
      <c r="AR9990" s="207" t="s">
        <v>24066</v>
      </c>
      <c r="AS9990" s="208">
        <v>58029.919999999998</v>
      </c>
      <c r="AT9990" s="93"/>
      <c r="AU9990" s="93"/>
      <c r="AV9990" s="93"/>
    </row>
    <row r="9991" spans="35:48" x14ac:dyDescent="0.55000000000000004">
      <c r="AI9991" s="276" t="s">
        <v>63821</v>
      </c>
      <c r="AJ9991" s="277">
        <v>145452.45000000001</v>
      </c>
      <c r="AL9991" s="246" t="s">
        <v>55295</v>
      </c>
      <c r="AM9991" s="247">
        <v>20207.64</v>
      </c>
      <c r="AO9991" s="226" t="s">
        <v>53133</v>
      </c>
      <c r="AP9991" s="227">
        <v>90.38</v>
      </c>
      <c r="AR9991" s="207" t="s">
        <v>24067</v>
      </c>
      <c r="AS9991" s="208">
        <v>1533.84</v>
      </c>
      <c r="AT9991" s="93"/>
      <c r="AU9991" s="93"/>
      <c r="AV9991" s="93"/>
    </row>
    <row r="9992" spans="35:48" x14ac:dyDescent="0.55000000000000004">
      <c r="AI9992" s="276" t="s">
        <v>63822</v>
      </c>
      <c r="AJ9992" s="277">
        <v>2924.06</v>
      </c>
      <c r="AL9992" s="246" t="s">
        <v>63289</v>
      </c>
      <c r="AM9992" s="247">
        <v>6740.15</v>
      </c>
      <c r="AO9992" s="226" t="s">
        <v>39325</v>
      </c>
      <c r="AP9992" s="227">
        <v>61663.3</v>
      </c>
      <c r="AR9992" s="207" t="s">
        <v>24068</v>
      </c>
      <c r="AS9992" s="208">
        <v>16917.04</v>
      </c>
      <c r="AT9992" s="93"/>
      <c r="AU9992" s="93"/>
      <c r="AV9992" s="93"/>
    </row>
    <row r="9993" spans="35:48" x14ac:dyDescent="0.55000000000000004">
      <c r="AI9993" s="276" t="s">
        <v>68913</v>
      </c>
      <c r="AJ9993" s="277">
        <v>24000</v>
      </c>
      <c r="AL9993" s="246" t="s">
        <v>62472</v>
      </c>
      <c r="AM9993" s="247">
        <v>41594.370000000003</v>
      </c>
      <c r="AO9993" s="226" t="s">
        <v>48133</v>
      </c>
      <c r="AP9993" s="227">
        <v>25143.599999999999</v>
      </c>
      <c r="AR9993" s="207" t="s">
        <v>13901</v>
      </c>
      <c r="AS9993" s="208">
        <v>10535.01</v>
      </c>
      <c r="AT9993" s="93"/>
      <c r="AU9993" s="93"/>
      <c r="AV9993" s="93"/>
    </row>
    <row r="9994" spans="35:48" x14ac:dyDescent="0.55000000000000004">
      <c r="AI9994" s="276" t="s">
        <v>68914</v>
      </c>
      <c r="AJ9994" s="277">
        <v>197685.46</v>
      </c>
      <c r="AL9994" s="246" t="s">
        <v>62970</v>
      </c>
      <c r="AM9994" s="247">
        <v>17222.59</v>
      </c>
      <c r="AO9994" s="226" t="s">
        <v>50222</v>
      </c>
      <c r="AP9994" s="227">
        <v>13500</v>
      </c>
      <c r="AR9994" s="207" t="s">
        <v>24069</v>
      </c>
      <c r="AS9994" s="208">
        <v>22654.6</v>
      </c>
      <c r="AT9994" s="93"/>
      <c r="AU9994" s="93"/>
      <c r="AV9994" s="93"/>
    </row>
    <row r="9995" spans="35:48" x14ac:dyDescent="0.55000000000000004">
      <c r="AI9995" s="276" t="s">
        <v>63823</v>
      </c>
      <c r="AJ9995" s="277">
        <v>4425.8500000000004</v>
      </c>
      <c r="AL9995" s="246" t="s">
        <v>62473</v>
      </c>
      <c r="AM9995" s="247">
        <v>11732.56</v>
      </c>
      <c r="AO9995" s="226" t="s">
        <v>53134</v>
      </c>
      <c r="AP9995" s="227">
        <v>1445</v>
      </c>
      <c r="AR9995" s="207" t="s">
        <v>24070</v>
      </c>
      <c r="AS9995" s="208">
        <v>11282.73</v>
      </c>
      <c r="AT9995" s="93"/>
      <c r="AU9995" s="93"/>
      <c r="AV9995" s="93"/>
    </row>
    <row r="9996" spans="35:48" x14ac:dyDescent="0.55000000000000004">
      <c r="AI9996" s="276" t="s">
        <v>63824</v>
      </c>
      <c r="AJ9996" s="277">
        <v>38420.050000000003</v>
      </c>
      <c r="AL9996" s="246" t="s">
        <v>61520</v>
      </c>
      <c r="AM9996" s="247">
        <v>51322.85</v>
      </c>
      <c r="AO9996" s="226" t="s">
        <v>48134</v>
      </c>
      <c r="AP9996" s="227">
        <v>34412.85</v>
      </c>
      <c r="AR9996" s="207" t="s">
        <v>24071</v>
      </c>
      <c r="AS9996" s="208">
        <v>7231.99</v>
      </c>
      <c r="AT9996" s="93"/>
      <c r="AU9996" s="93"/>
      <c r="AV9996" s="93"/>
    </row>
    <row r="9997" spans="35:48" x14ac:dyDescent="0.55000000000000004">
      <c r="AI9997" s="276" t="s">
        <v>68915</v>
      </c>
      <c r="AJ9997" s="277">
        <v>269470.68</v>
      </c>
      <c r="AL9997" s="246" t="s">
        <v>45329</v>
      </c>
      <c r="AM9997" s="247">
        <v>522.76</v>
      </c>
      <c r="AO9997" s="226" t="s">
        <v>45298</v>
      </c>
      <c r="AP9997" s="227">
        <v>41066</v>
      </c>
      <c r="AR9997" s="207" t="s">
        <v>24072</v>
      </c>
      <c r="AS9997" s="208">
        <v>1953</v>
      </c>
      <c r="AT9997" s="93"/>
      <c r="AU9997" s="93"/>
      <c r="AV9997" s="93"/>
    </row>
    <row r="9998" spans="35:48" x14ac:dyDescent="0.55000000000000004">
      <c r="AI9998" s="276" t="s">
        <v>68916</v>
      </c>
      <c r="AJ9998" s="277">
        <v>3144.11</v>
      </c>
      <c r="AL9998" s="246" t="s">
        <v>62728</v>
      </c>
      <c r="AM9998" s="247">
        <v>192</v>
      </c>
      <c r="AO9998" s="226" t="s">
        <v>42751</v>
      </c>
      <c r="AP9998" s="227">
        <v>29300</v>
      </c>
      <c r="AR9998" s="207" t="s">
        <v>24073</v>
      </c>
      <c r="AS9998" s="208">
        <v>1806.72</v>
      </c>
      <c r="AT9998" s="93"/>
      <c r="AU9998" s="93"/>
      <c r="AV9998" s="93"/>
    </row>
    <row r="9999" spans="35:48" x14ac:dyDescent="0.55000000000000004">
      <c r="AI9999" s="276" t="s">
        <v>68917</v>
      </c>
      <c r="AJ9999" s="277">
        <v>527.57000000000005</v>
      </c>
      <c r="AL9999" s="246" t="s">
        <v>64682</v>
      </c>
      <c r="AM9999" s="247">
        <v>4368</v>
      </c>
      <c r="AO9999" s="226" t="s">
        <v>42752</v>
      </c>
      <c r="AP9999" s="227">
        <v>2126.79</v>
      </c>
      <c r="AR9999" s="207" t="s">
        <v>13902</v>
      </c>
      <c r="AS9999" s="208">
        <v>17149.73</v>
      </c>
      <c r="AT9999" s="93"/>
      <c r="AU9999" s="93"/>
      <c r="AV9999" s="93"/>
    </row>
    <row r="10000" spans="35:48" x14ac:dyDescent="0.55000000000000004">
      <c r="AI10000" s="276" t="s">
        <v>56639</v>
      </c>
      <c r="AJ10000" s="277">
        <v>80168.41</v>
      </c>
      <c r="AL10000" s="246" t="s">
        <v>45330</v>
      </c>
      <c r="AM10000" s="247">
        <v>4185.12</v>
      </c>
      <c r="AO10000" s="226" t="s">
        <v>24390</v>
      </c>
      <c r="AP10000" s="227">
        <v>9590.1</v>
      </c>
      <c r="AR10000" s="207" t="s">
        <v>24074</v>
      </c>
      <c r="AS10000" s="208">
        <v>22599.47</v>
      </c>
      <c r="AT10000" s="93"/>
      <c r="AU10000" s="93"/>
      <c r="AV10000" s="93"/>
    </row>
    <row r="10001" spans="35:48" x14ac:dyDescent="0.55000000000000004">
      <c r="AI10001" s="276" t="s">
        <v>56640</v>
      </c>
      <c r="AJ10001" s="277">
        <v>15825.25</v>
      </c>
      <c r="AL10001" s="246" t="s">
        <v>61521</v>
      </c>
      <c r="AM10001" s="247">
        <v>10222.77</v>
      </c>
      <c r="AO10001" s="226" t="s">
        <v>35326</v>
      </c>
      <c r="AP10001" s="227">
        <v>1041</v>
      </c>
      <c r="AR10001" s="207" t="s">
        <v>24075</v>
      </c>
      <c r="AS10001" s="208">
        <v>28549.84</v>
      </c>
      <c r="AT10001" s="93"/>
      <c r="AU10001" s="93"/>
      <c r="AV10001" s="93"/>
    </row>
    <row r="10002" spans="35:48" x14ac:dyDescent="0.55000000000000004">
      <c r="AI10002" s="276" t="s">
        <v>56641</v>
      </c>
      <c r="AJ10002" s="277">
        <v>7364.14</v>
      </c>
      <c r="AL10002" s="246" t="s">
        <v>61522</v>
      </c>
      <c r="AM10002" s="247">
        <v>551.59</v>
      </c>
      <c r="AO10002" s="226" t="s">
        <v>36508</v>
      </c>
      <c r="AP10002" s="227">
        <v>131</v>
      </c>
      <c r="AR10002" s="207" t="s">
        <v>24076</v>
      </c>
      <c r="AS10002" s="208">
        <v>796.5</v>
      </c>
      <c r="AT10002" s="93"/>
      <c r="AU10002" s="93"/>
      <c r="AV10002" s="93"/>
    </row>
    <row r="10003" spans="35:48" x14ac:dyDescent="0.55000000000000004">
      <c r="AI10003" s="276" t="s">
        <v>56642</v>
      </c>
      <c r="AJ10003" s="277">
        <v>21982.53</v>
      </c>
      <c r="AL10003" s="246" t="s">
        <v>63290</v>
      </c>
      <c r="AM10003" s="247">
        <v>1799.47</v>
      </c>
      <c r="AO10003" s="226" t="s">
        <v>45299</v>
      </c>
      <c r="AP10003" s="227">
        <v>65</v>
      </c>
      <c r="AR10003" s="207" t="s">
        <v>13903</v>
      </c>
      <c r="AS10003" s="208">
        <v>12640.78</v>
      </c>
      <c r="AT10003" s="93"/>
      <c r="AU10003" s="93"/>
      <c r="AV10003" s="93"/>
    </row>
    <row r="10004" spans="35:48" x14ac:dyDescent="0.55000000000000004">
      <c r="AI10004" s="276" t="s">
        <v>56643</v>
      </c>
      <c r="AJ10004" s="277">
        <v>499.17</v>
      </c>
      <c r="AL10004" s="246" t="s">
        <v>63291</v>
      </c>
      <c r="AM10004" s="247">
        <v>246</v>
      </c>
      <c r="AO10004" s="226" t="s">
        <v>42753</v>
      </c>
      <c r="AP10004" s="227">
        <v>1877</v>
      </c>
      <c r="AR10004" s="207" t="s">
        <v>24077</v>
      </c>
      <c r="AS10004" s="208">
        <v>3925</v>
      </c>
      <c r="AT10004" s="93"/>
      <c r="AU10004" s="93"/>
      <c r="AV10004" s="93"/>
    </row>
    <row r="10005" spans="35:48" x14ac:dyDescent="0.55000000000000004">
      <c r="AI10005" s="276" t="s">
        <v>53954</v>
      </c>
      <c r="AJ10005" s="277">
        <v>252292</v>
      </c>
      <c r="AL10005" s="246" t="s">
        <v>62729</v>
      </c>
      <c r="AM10005" s="247">
        <v>8260.5</v>
      </c>
      <c r="AO10005" s="226" t="s">
        <v>35327</v>
      </c>
      <c r="AP10005" s="227">
        <v>14166.67</v>
      </c>
      <c r="AR10005" s="207" t="s">
        <v>24078</v>
      </c>
      <c r="AS10005" s="208">
        <v>4533.75</v>
      </c>
      <c r="AT10005" s="93"/>
      <c r="AU10005" s="93"/>
      <c r="AV10005" s="93"/>
    </row>
    <row r="10006" spans="35:48" x14ac:dyDescent="0.55000000000000004">
      <c r="AI10006" s="276" t="s">
        <v>68918</v>
      </c>
      <c r="AJ10006" s="277">
        <v>9971.36</v>
      </c>
      <c r="AL10006" s="246" t="s">
        <v>58618</v>
      </c>
      <c r="AM10006" s="247">
        <v>27077.72</v>
      </c>
      <c r="AO10006" s="226" t="s">
        <v>36509</v>
      </c>
      <c r="AP10006" s="227">
        <v>13797</v>
      </c>
      <c r="AR10006" s="207" t="s">
        <v>24079</v>
      </c>
      <c r="AS10006" s="208">
        <v>2200</v>
      </c>
      <c r="AT10006" s="93"/>
      <c r="AU10006" s="93"/>
      <c r="AV10006" s="93"/>
    </row>
    <row r="10007" spans="35:48" x14ac:dyDescent="0.55000000000000004">
      <c r="AI10007" s="276" t="s">
        <v>56644</v>
      </c>
      <c r="AJ10007" s="277">
        <v>35965.269999999997</v>
      </c>
      <c r="AL10007" s="246" t="s">
        <v>58619</v>
      </c>
      <c r="AM10007" s="247">
        <v>2071.48</v>
      </c>
      <c r="AO10007" s="226" t="s">
        <v>42754</v>
      </c>
      <c r="AP10007" s="227">
        <v>16100</v>
      </c>
      <c r="AR10007" s="207" t="s">
        <v>24080</v>
      </c>
      <c r="AS10007" s="208">
        <v>873.27</v>
      </c>
      <c r="AT10007" s="93"/>
      <c r="AU10007" s="93"/>
      <c r="AV10007" s="93"/>
    </row>
    <row r="10008" spans="35:48" x14ac:dyDescent="0.55000000000000004">
      <c r="AI10008" s="276" t="s">
        <v>55475</v>
      </c>
      <c r="AJ10008" s="277">
        <v>19199.34</v>
      </c>
      <c r="AL10008" s="246" t="s">
        <v>62730</v>
      </c>
      <c r="AM10008" s="247">
        <v>2923.13</v>
      </c>
      <c r="AO10008" s="226" t="s">
        <v>53135</v>
      </c>
      <c r="AP10008" s="227">
        <v>2952.31</v>
      </c>
      <c r="AR10008" s="207" t="s">
        <v>24081</v>
      </c>
      <c r="AS10008" s="208">
        <v>134.88999999999999</v>
      </c>
      <c r="AT10008" s="93"/>
      <c r="AU10008" s="93"/>
      <c r="AV10008" s="93"/>
    </row>
    <row r="10009" spans="35:48" x14ac:dyDescent="0.55000000000000004">
      <c r="AI10009" s="276" t="s">
        <v>55476</v>
      </c>
      <c r="AJ10009" s="277">
        <v>573089.62</v>
      </c>
      <c r="AL10009" s="246" t="s">
        <v>64683</v>
      </c>
      <c r="AM10009" s="247">
        <v>108.09</v>
      </c>
      <c r="AO10009" s="226" t="s">
        <v>53136</v>
      </c>
      <c r="AP10009" s="227">
        <v>210.93</v>
      </c>
      <c r="AR10009" s="207" t="s">
        <v>24082</v>
      </c>
      <c r="AS10009" s="208">
        <v>3500</v>
      </c>
      <c r="AT10009" s="93"/>
      <c r="AU10009" s="93"/>
      <c r="AV10009" s="93"/>
    </row>
    <row r="10010" spans="35:48" x14ac:dyDescent="0.55000000000000004">
      <c r="AI10010" s="276" t="s">
        <v>56645</v>
      </c>
      <c r="AJ10010" s="277">
        <v>4815.5600000000004</v>
      </c>
      <c r="AL10010" s="246" t="s">
        <v>63292</v>
      </c>
      <c r="AM10010" s="247">
        <v>6237.66</v>
      </c>
      <c r="AO10010" s="226" t="s">
        <v>35328</v>
      </c>
      <c r="AP10010" s="227">
        <v>34511.279999999999</v>
      </c>
      <c r="AR10010" s="207" t="s">
        <v>24083</v>
      </c>
      <c r="AS10010" s="208">
        <v>149001.32999999999</v>
      </c>
      <c r="AT10010" s="93"/>
      <c r="AU10010" s="93"/>
      <c r="AV10010" s="93"/>
    </row>
    <row r="10011" spans="35:48" x14ac:dyDescent="0.55000000000000004">
      <c r="AI10011" s="276" t="s">
        <v>40659</v>
      </c>
      <c r="AJ10011" s="277">
        <v>952918.28</v>
      </c>
      <c r="AL10011" s="246" t="s">
        <v>58298</v>
      </c>
      <c r="AM10011" s="247">
        <v>7441.55</v>
      </c>
      <c r="AO10011" s="226" t="s">
        <v>49044</v>
      </c>
      <c r="AP10011" s="227">
        <v>39700.660000000003</v>
      </c>
      <c r="AR10011" s="207" t="s">
        <v>24084</v>
      </c>
      <c r="AS10011" s="208">
        <v>3036.81</v>
      </c>
      <c r="AT10011" s="93"/>
      <c r="AU10011" s="93"/>
      <c r="AV10011" s="93"/>
    </row>
    <row r="10012" spans="35:48" x14ac:dyDescent="0.55000000000000004">
      <c r="AI10012" s="276" t="s">
        <v>68919</v>
      </c>
      <c r="AJ10012" s="277">
        <v>232.34</v>
      </c>
      <c r="AL10012" s="246" t="s">
        <v>63293</v>
      </c>
      <c r="AM10012" s="247">
        <v>8932</v>
      </c>
      <c r="AO10012" s="226" t="s">
        <v>35329</v>
      </c>
      <c r="AP10012" s="227">
        <v>5757.5</v>
      </c>
      <c r="AR10012" s="207" t="s">
        <v>24085</v>
      </c>
      <c r="AS10012" s="208">
        <v>99425.08</v>
      </c>
      <c r="AT10012" s="93"/>
      <c r="AU10012" s="93"/>
      <c r="AV10012" s="93"/>
    </row>
    <row r="10013" spans="35:48" x14ac:dyDescent="0.55000000000000004">
      <c r="AI10013" s="276" t="s">
        <v>34250</v>
      </c>
      <c r="AJ10013" s="277">
        <v>12913815.01</v>
      </c>
      <c r="AL10013" s="246" t="s">
        <v>59153</v>
      </c>
      <c r="AM10013" s="247">
        <v>131.25</v>
      </c>
      <c r="AO10013" s="226" t="s">
        <v>40505</v>
      </c>
      <c r="AP10013" s="227">
        <v>33742.519999999997</v>
      </c>
      <c r="AR10013" s="207" t="s">
        <v>24086</v>
      </c>
      <c r="AS10013" s="208">
        <v>8335.73</v>
      </c>
      <c r="AT10013" s="93"/>
      <c r="AU10013" s="93"/>
      <c r="AV10013" s="93"/>
    </row>
    <row r="10014" spans="35:48" x14ac:dyDescent="0.55000000000000004">
      <c r="AI10014" s="276" t="s">
        <v>68920</v>
      </c>
      <c r="AJ10014" s="277">
        <v>906.98</v>
      </c>
      <c r="AL10014" s="246" t="s">
        <v>59154</v>
      </c>
      <c r="AM10014" s="247">
        <v>10.029999999999999</v>
      </c>
      <c r="AO10014" s="226" t="s">
        <v>42755</v>
      </c>
      <c r="AP10014" s="227">
        <v>491.83</v>
      </c>
      <c r="AR10014" s="207" t="s">
        <v>24087</v>
      </c>
      <c r="AS10014" s="208">
        <v>2282.71</v>
      </c>
      <c r="AT10014" s="93"/>
      <c r="AU10014" s="93"/>
      <c r="AV10014" s="93"/>
    </row>
    <row r="10015" spans="35:48" x14ac:dyDescent="0.55000000000000004">
      <c r="AI10015" s="276" t="s">
        <v>68921</v>
      </c>
      <c r="AJ10015" s="277">
        <v>14564.28</v>
      </c>
      <c r="AL10015" s="246" t="s">
        <v>60651</v>
      </c>
      <c r="AM10015" s="247">
        <v>14.7</v>
      </c>
      <c r="AO10015" s="226" t="s">
        <v>42756</v>
      </c>
      <c r="AP10015" s="227">
        <v>3000</v>
      </c>
      <c r="AR10015" s="207" t="s">
        <v>24088</v>
      </c>
      <c r="AS10015" s="208">
        <v>91.09</v>
      </c>
      <c r="AT10015" s="93"/>
      <c r="AU10015" s="93"/>
      <c r="AV10015" s="93"/>
    </row>
    <row r="10016" spans="35:48" x14ac:dyDescent="0.55000000000000004">
      <c r="AI10016" s="276" t="s">
        <v>35776</v>
      </c>
      <c r="AJ10016" s="277">
        <v>5788254.4000000004</v>
      </c>
      <c r="AL10016" s="246" t="s">
        <v>64684</v>
      </c>
      <c r="AM10016" s="247">
        <v>3.41</v>
      </c>
      <c r="AO10016" s="226" t="s">
        <v>47106</v>
      </c>
      <c r="AP10016" s="227">
        <v>7431.5</v>
      </c>
      <c r="AR10016" s="207" t="s">
        <v>24089</v>
      </c>
      <c r="AS10016" s="208">
        <v>427.5</v>
      </c>
      <c r="AT10016" s="93"/>
      <c r="AU10016" s="93"/>
      <c r="AV10016" s="93"/>
    </row>
    <row r="10017" spans="35:48" x14ac:dyDescent="0.55000000000000004">
      <c r="AI10017" s="276" t="s">
        <v>68922</v>
      </c>
      <c r="AJ10017" s="277">
        <v>651839.04</v>
      </c>
      <c r="AL10017" s="246" t="s">
        <v>62731</v>
      </c>
      <c r="AM10017" s="247">
        <v>3024.4</v>
      </c>
      <c r="AO10017" s="226" t="s">
        <v>47107</v>
      </c>
      <c r="AP10017" s="227">
        <v>568.5</v>
      </c>
      <c r="AR10017" s="207" t="s">
        <v>24090</v>
      </c>
      <c r="AS10017" s="208">
        <v>36171.33</v>
      </c>
      <c r="AT10017" s="93"/>
      <c r="AU10017" s="93"/>
      <c r="AV10017" s="93"/>
    </row>
    <row r="10018" spans="35:48" x14ac:dyDescent="0.55000000000000004">
      <c r="AI10018" s="276" t="s">
        <v>55477</v>
      </c>
      <c r="AJ10018" s="277">
        <v>135067.17000000001</v>
      </c>
      <c r="AL10018" s="246" t="s">
        <v>63294</v>
      </c>
      <c r="AM10018" s="247">
        <v>530.32000000000005</v>
      </c>
      <c r="AO10018" s="226" t="s">
        <v>48135</v>
      </c>
      <c r="AP10018" s="227">
        <v>5697</v>
      </c>
      <c r="AR10018" s="207" t="s">
        <v>24091</v>
      </c>
      <c r="AS10018" s="208">
        <v>147577.01999999999</v>
      </c>
      <c r="AT10018" s="93"/>
      <c r="AU10018" s="93"/>
      <c r="AV10018" s="93"/>
    </row>
    <row r="10019" spans="35:48" x14ac:dyDescent="0.55000000000000004">
      <c r="AI10019" s="276" t="s">
        <v>68923</v>
      </c>
      <c r="AJ10019" s="277">
        <v>91669.86</v>
      </c>
      <c r="AL10019" s="246" t="s">
        <v>59155</v>
      </c>
      <c r="AM10019" s="247">
        <v>179.03</v>
      </c>
      <c r="AO10019" s="226" t="s">
        <v>50223</v>
      </c>
      <c r="AP10019" s="227">
        <v>1256</v>
      </c>
      <c r="AR10019" s="207" t="s">
        <v>24092</v>
      </c>
      <c r="AS10019" s="208">
        <v>10000</v>
      </c>
      <c r="AT10019" s="93"/>
      <c r="AU10019" s="93"/>
      <c r="AV10019" s="93"/>
    </row>
    <row r="10020" spans="35:48" x14ac:dyDescent="0.55000000000000004">
      <c r="AI10020" s="276" t="s">
        <v>68924</v>
      </c>
      <c r="AJ10020" s="277">
        <v>1522.5</v>
      </c>
      <c r="AL10020" s="246" t="s">
        <v>60652</v>
      </c>
      <c r="AM10020" s="247">
        <v>16521</v>
      </c>
      <c r="AO10020" s="226" t="s">
        <v>50224</v>
      </c>
      <c r="AP10020" s="227">
        <v>394</v>
      </c>
      <c r="AR10020" s="207" t="s">
        <v>24093</v>
      </c>
      <c r="AS10020" s="208">
        <v>765.01</v>
      </c>
      <c r="AT10020" s="93"/>
      <c r="AU10020" s="93"/>
      <c r="AV10020" s="93"/>
    </row>
    <row r="10021" spans="35:48" x14ac:dyDescent="0.55000000000000004">
      <c r="AI10021" s="276" t="s">
        <v>68925</v>
      </c>
      <c r="AJ10021" s="277">
        <v>41238.660000000003</v>
      </c>
      <c r="AL10021" s="246" t="s">
        <v>60653</v>
      </c>
      <c r="AM10021" s="247">
        <v>1263.9000000000001</v>
      </c>
      <c r="AO10021" s="226" t="s">
        <v>45300</v>
      </c>
      <c r="AP10021" s="227">
        <v>3000</v>
      </c>
      <c r="AR10021" s="207" t="s">
        <v>24094</v>
      </c>
      <c r="AS10021" s="208">
        <v>50</v>
      </c>
      <c r="AT10021" s="93"/>
      <c r="AU10021" s="93"/>
      <c r="AV10021" s="93"/>
    </row>
    <row r="10022" spans="35:48" x14ac:dyDescent="0.55000000000000004">
      <c r="AI10022" s="276" t="s">
        <v>68926</v>
      </c>
      <c r="AJ10022" s="277">
        <v>4863972.51</v>
      </c>
      <c r="AL10022" s="246" t="s">
        <v>60654</v>
      </c>
      <c r="AM10022" s="247">
        <v>4047.66</v>
      </c>
      <c r="AO10022" s="226" t="s">
        <v>45301</v>
      </c>
      <c r="AP10022" s="227">
        <v>229.5</v>
      </c>
      <c r="AR10022" s="207" t="s">
        <v>24095</v>
      </c>
      <c r="AS10022" s="208">
        <v>2890</v>
      </c>
      <c r="AT10022" s="93"/>
      <c r="AU10022" s="93"/>
      <c r="AV10022" s="93"/>
    </row>
    <row r="10023" spans="35:48" x14ac:dyDescent="0.55000000000000004">
      <c r="AI10023" s="276" t="s">
        <v>40660</v>
      </c>
      <c r="AJ10023" s="277">
        <v>9424.9599999999991</v>
      </c>
      <c r="AL10023" s="246" t="s">
        <v>49056</v>
      </c>
      <c r="AM10023" s="247">
        <v>26100</v>
      </c>
      <c r="AO10023" s="226" t="s">
        <v>24402</v>
      </c>
      <c r="AP10023" s="227">
        <v>8497</v>
      </c>
      <c r="AR10023" s="207" t="s">
        <v>24096</v>
      </c>
      <c r="AS10023" s="208">
        <v>3385.91</v>
      </c>
      <c r="AT10023" s="93"/>
      <c r="AU10023" s="93"/>
      <c r="AV10023" s="93"/>
    </row>
    <row r="10024" spans="35:48" x14ac:dyDescent="0.55000000000000004">
      <c r="AI10024" s="276" t="s">
        <v>34251</v>
      </c>
      <c r="AJ10024" s="277">
        <v>246553.52</v>
      </c>
      <c r="AL10024" s="246" t="s">
        <v>45336</v>
      </c>
      <c r="AM10024" s="247">
        <v>1996.64</v>
      </c>
      <c r="AO10024" s="226" t="s">
        <v>42757</v>
      </c>
      <c r="AP10024" s="227">
        <v>95960</v>
      </c>
      <c r="AR10024" s="207" t="s">
        <v>24097</v>
      </c>
      <c r="AS10024" s="208">
        <v>3459.08</v>
      </c>
      <c r="AT10024" s="93"/>
      <c r="AU10024" s="93"/>
      <c r="AV10024" s="93"/>
    </row>
    <row r="10025" spans="35:48" x14ac:dyDescent="0.55000000000000004">
      <c r="AI10025" s="276" t="s">
        <v>68927</v>
      </c>
      <c r="AJ10025" s="277">
        <v>8505</v>
      </c>
      <c r="AL10025" s="246" t="s">
        <v>47126</v>
      </c>
      <c r="AM10025" s="247">
        <v>4374.3599999999997</v>
      </c>
      <c r="AO10025" s="226" t="s">
        <v>42758</v>
      </c>
      <c r="AP10025" s="227">
        <v>1341.14</v>
      </c>
      <c r="AR10025" s="207" t="s">
        <v>24098</v>
      </c>
      <c r="AS10025" s="208">
        <v>750</v>
      </c>
      <c r="AT10025" s="93"/>
      <c r="AU10025" s="93"/>
      <c r="AV10025" s="93"/>
    </row>
    <row r="10026" spans="35:48" x14ac:dyDescent="0.55000000000000004">
      <c r="AI10026" s="276" t="s">
        <v>68928</v>
      </c>
      <c r="AJ10026" s="277">
        <v>13454.87</v>
      </c>
      <c r="AL10026" s="246" t="s">
        <v>47127</v>
      </c>
      <c r="AM10026" s="247">
        <v>334.64</v>
      </c>
      <c r="AO10026" s="226" t="s">
        <v>24404</v>
      </c>
      <c r="AP10026" s="227">
        <v>1232.21</v>
      </c>
      <c r="AR10026" s="207" t="s">
        <v>24099</v>
      </c>
      <c r="AS10026" s="208">
        <v>303</v>
      </c>
      <c r="AT10026" s="93"/>
      <c r="AU10026" s="93"/>
      <c r="AV10026" s="93"/>
    </row>
    <row r="10027" spans="35:48" x14ac:dyDescent="0.55000000000000004">
      <c r="AI10027" s="276" t="s">
        <v>68929</v>
      </c>
      <c r="AJ10027" s="277">
        <v>5098.45</v>
      </c>
      <c r="AL10027" s="246" t="s">
        <v>53172</v>
      </c>
      <c r="AM10027" s="247">
        <v>2788.6</v>
      </c>
      <c r="AO10027" s="226" t="s">
        <v>24405</v>
      </c>
      <c r="AP10027" s="227">
        <v>4158</v>
      </c>
      <c r="AR10027" s="207" t="s">
        <v>24100</v>
      </c>
      <c r="AS10027" s="208">
        <v>1233.7</v>
      </c>
      <c r="AT10027" s="93"/>
      <c r="AU10027" s="93"/>
      <c r="AV10027" s="93"/>
    </row>
    <row r="10028" spans="35:48" x14ac:dyDescent="0.55000000000000004">
      <c r="AI10028" s="276" t="s">
        <v>68930</v>
      </c>
      <c r="AJ10028" s="277">
        <v>9506.4500000000007</v>
      </c>
      <c r="AL10028" s="246" t="s">
        <v>36530</v>
      </c>
      <c r="AM10028" s="247">
        <v>94818.34</v>
      </c>
      <c r="AO10028" s="226" t="s">
        <v>35331</v>
      </c>
      <c r="AP10028" s="227">
        <v>6907.7</v>
      </c>
      <c r="AR10028" s="207" t="s">
        <v>24101</v>
      </c>
      <c r="AS10028" s="208">
        <v>5639.3</v>
      </c>
      <c r="AT10028" s="93"/>
      <c r="AU10028" s="93"/>
      <c r="AV10028" s="93"/>
    </row>
    <row r="10029" spans="35:48" x14ac:dyDescent="0.55000000000000004">
      <c r="AI10029" s="276" t="s">
        <v>68931</v>
      </c>
      <c r="AJ10029" s="277">
        <v>109.5</v>
      </c>
      <c r="AL10029" s="246" t="s">
        <v>42781</v>
      </c>
      <c r="AM10029" s="247">
        <v>46446.96</v>
      </c>
      <c r="AO10029" s="226" t="s">
        <v>35332</v>
      </c>
      <c r="AP10029" s="227">
        <v>5230.5200000000004</v>
      </c>
      <c r="AR10029" s="207" t="s">
        <v>24102</v>
      </c>
      <c r="AS10029" s="208">
        <v>59.16</v>
      </c>
      <c r="AT10029" s="93"/>
      <c r="AU10029" s="93"/>
      <c r="AV10029" s="93"/>
    </row>
    <row r="10030" spans="35:48" x14ac:dyDescent="0.55000000000000004">
      <c r="AI10030" s="276" t="s">
        <v>34252</v>
      </c>
      <c r="AJ10030" s="277">
        <v>4147880.12</v>
      </c>
      <c r="AL10030" s="246" t="s">
        <v>42782</v>
      </c>
      <c r="AM10030" s="247">
        <v>3553.04</v>
      </c>
      <c r="AO10030" s="226" t="s">
        <v>35333</v>
      </c>
      <c r="AP10030" s="227">
        <v>928.6</v>
      </c>
      <c r="AR10030" s="207" t="s">
        <v>24103</v>
      </c>
      <c r="AS10030" s="208">
        <v>2007.84</v>
      </c>
      <c r="AT10030" s="93"/>
      <c r="AU10030" s="93"/>
      <c r="AV10030" s="93"/>
    </row>
    <row r="10031" spans="35:48" x14ac:dyDescent="0.55000000000000004">
      <c r="AI10031" s="276" t="s">
        <v>68932</v>
      </c>
      <c r="AJ10031" s="277">
        <v>4037500</v>
      </c>
      <c r="AL10031" s="246" t="s">
        <v>64685</v>
      </c>
      <c r="AM10031" s="247">
        <v>163314.76999999999</v>
      </c>
      <c r="AO10031" s="226" t="s">
        <v>24406</v>
      </c>
      <c r="AP10031" s="227">
        <v>2392.91</v>
      </c>
      <c r="AR10031" s="207" t="s">
        <v>24104</v>
      </c>
      <c r="AS10031" s="208">
        <v>1295.54</v>
      </c>
      <c r="AT10031" s="93"/>
      <c r="AU10031" s="93"/>
      <c r="AV10031" s="93"/>
    </row>
    <row r="10032" spans="35:48" x14ac:dyDescent="0.55000000000000004">
      <c r="AI10032" s="276" t="s">
        <v>59902</v>
      </c>
      <c r="AJ10032" s="277">
        <v>29920.42</v>
      </c>
      <c r="AL10032" s="246" t="s">
        <v>53174</v>
      </c>
      <c r="AM10032" s="247">
        <v>10228.36</v>
      </c>
      <c r="AO10032" s="226" t="s">
        <v>40506</v>
      </c>
      <c r="AP10032" s="227">
        <v>1500</v>
      </c>
      <c r="AR10032" s="207" t="s">
        <v>24105</v>
      </c>
      <c r="AS10032" s="208">
        <v>2383.54</v>
      </c>
      <c r="AT10032" s="93"/>
      <c r="AU10032" s="93"/>
      <c r="AV10032" s="93"/>
    </row>
    <row r="10033" spans="35:48" x14ac:dyDescent="0.55000000000000004">
      <c r="AI10033" s="276" t="s">
        <v>62274</v>
      </c>
      <c r="AJ10033" s="277">
        <v>25967.21</v>
      </c>
      <c r="AL10033" s="246" t="s">
        <v>53175</v>
      </c>
      <c r="AM10033" s="247">
        <v>657.37</v>
      </c>
      <c r="AO10033" s="226" t="s">
        <v>42759</v>
      </c>
      <c r="AP10033" s="227">
        <v>93778.21</v>
      </c>
      <c r="AR10033" s="207" t="s">
        <v>24106</v>
      </c>
      <c r="AS10033" s="208">
        <v>929.94</v>
      </c>
      <c r="AT10033" s="93"/>
      <c r="AU10033" s="93"/>
      <c r="AV10033" s="93"/>
    </row>
    <row r="10034" spans="35:48" x14ac:dyDescent="0.55000000000000004">
      <c r="AI10034" s="276" t="s">
        <v>68933</v>
      </c>
      <c r="AJ10034" s="277">
        <v>1328342.79</v>
      </c>
      <c r="AL10034" s="246" t="s">
        <v>47131</v>
      </c>
      <c r="AM10034" s="247">
        <v>1019</v>
      </c>
      <c r="AO10034" s="226" t="s">
        <v>45302</v>
      </c>
      <c r="AP10034" s="227">
        <v>669</v>
      </c>
      <c r="AR10034" s="207" t="s">
        <v>24107</v>
      </c>
      <c r="AS10034" s="208">
        <v>3379.97</v>
      </c>
      <c r="AT10034" s="93"/>
      <c r="AU10034" s="93"/>
      <c r="AV10034" s="93"/>
    </row>
    <row r="10035" spans="35:48" x14ac:dyDescent="0.55000000000000004">
      <c r="AI10035" s="276" t="s">
        <v>70831</v>
      </c>
      <c r="AJ10035" s="277">
        <v>34580</v>
      </c>
      <c r="AL10035" s="246" t="s">
        <v>48146</v>
      </c>
      <c r="AM10035" s="247">
        <v>528.62</v>
      </c>
      <c r="AO10035" s="226" t="s">
        <v>45303</v>
      </c>
      <c r="AP10035" s="227">
        <v>3850.07</v>
      </c>
      <c r="AR10035" s="207" t="s">
        <v>24108</v>
      </c>
      <c r="AS10035" s="208">
        <v>500</v>
      </c>
      <c r="AT10035" s="93"/>
      <c r="AU10035" s="93"/>
      <c r="AV10035" s="93"/>
    </row>
    <row r="10036" spans="35:48" x14ac:dyDescent="0.55000000000000004">
      <c r="AI10036" s="276" t="s">
        <v>68934</v>
      </c>
      <c r="AJ10036" s="277">
        <v>40931.050000000003</v>
      </c>
      <c r="AL10036" s="246" t="s">
        <v>45343</v>
      </c>
      <c r="AM10036" s="247">
        <v>8500</v>
      </c>
      <c r="AO10036" s="226" t="s">
        <v>45304</v>
      </c>
      <c r="AP10036" s="227">
        <v>5445.72</v>
      </c>
      <c r="AR10036" s="207" t="s">
        <v>24109</v>
      </c>
      <c r="AS10036" s="208">
        <v>1871.81</v>
      </c>
      <c r="AT10036" s="93"/>
      <c r="AU10036" s="93"/>
      <c r="AV10036" s="93"/>
    </row>
    <row r="10037" spans="35:48" x14ac:dyDescent="0.55000000000000004">
      <c r="AI10037" s="276" t="s">
        <v>68935</v>
      </c>
      <c r="AJ10037" s="277">
        <v>205281.28</v>
      </c>
      <c r="AL10037" s="246" t="s">
        <v>45344</v>
      </c>
      <c r="AM10037" s="247">
        <v>613.74</v>
      </c>
      <c r="AO10037" s="226" t="s">
        <v>42760</v>
      </c>
      <c r="AP10037" s="227">
        <v>87543.33</v>
      </c>
      <c r="AR10037" s="207" t="s">
        <v>24110</v>
      </c>
      <c r="AS10037" s="208">
        <v>10000</v>
      </c>
      <c r="AT10037" s="93"/>
      <c r="AU10037" s="93"/>
      <c r="AV10037" s="93"/>
    </row>
    <row r="10038" spans="35:48" x14ac:dyDescent="0.55000000000000004">
      <c r="AI10038" s="276" t="s">
        <v>34253</v>
      </c>
      <c r="AJ10038" s="277">
        <v>2618428.44</v>
      </c>
      <c r="AL10038" s="246" t="s">
        <v>56372</v>
      </c>
      <c r="AM10038" s="247">
        <v>920</v>
      </c>
      <c r="AO10038" s="226" t="s">
        <v>42761</v>
      </c>
      <c r="AP10038" s="227">
        <v>709.24</v>
      </c>
      <c r="AR10038" s="207" t="s">
        <v>24111</v>
      </c>
      <c r="AS10038" s="208">
        <v>765.01</v>
      </c>
      <c r="AT10038" s="93"/>
      <c r="AU10038" s="93"/>
      <c r="AV10038" s="93"/>
    </row>
    <row r="10039" spans="35:48" x14ac:dyDescent="0.55000000000000004">
      <c r="AI10039" s="276" t="s">
        <v>34254</v>
      </c>
      <c r="AJ10039" s="277">
        <v>8373067.2199999997</v>
      </c>
      <c r="AL10039" s="246" t="s">
        <v>45346</v>
      </c>
      <c r="AM10039" s="247">
        <v>10331.24</v>
      </c>
      <c r="AO10039" s="226" t="s">
        <v>42762</v>
      </c>
      <c r="AP10039" s="227">
        <v>4107.87</v>
      </c>
      <c r="AR10039" s="207" t="s">
        <v>24112</v>
      </c>
      <c r="AS10039" s="208">
        <v>50</v>
      </c>
      <c r="AT10039" s="93"/>
      <c r="AU10039" s="93"/>
      <c r="AV10039" s="93"/>
    </row>
    <row r="10040" spans="35:48" x14ac:dyDescent="0.55000000000000004">
      <c r="AI10040" s="276" t="s">
        <v>34255</v>
      </c>
      <c r="AJ10040" s="277">
        <v>2847023.94</v>
      </c>
      <c r="AL10040" s="246" t="s">
        <v>62146</v>
      </c>
      <c r="AM10040" s="247">
        <v>1388</v>
      </c>
      <c r="AO10040" s="226" t="s">
        <v>42763</v>
      </c>
      <c r="AP10040" s="227">
        <v>3371.15</v>
      </c>
      <c r="AR10040" s="207" t="s">
        <v>24113</v>
      </c>
      <c r="AS10040" s="208">
        <v>500</v>
      </c>
      <c r="AT10040" s="93"/>
      <c r="AU10040" s="93"/>
      <c r="AV10040" s="93"/>
    </row>
    <row r="10041" spans="35:48" x14ac:dyDescent="0.55000000000000004">
      <c r="AI10041" s="276" t="s">
        <v>34256</v>
      </c>
      <c r="AJ10041" s="277">
        <v>164120.19</v>
      </c>
      <c r="AL10041" s="246" t="s">
        <v>24813</v>
      </c>
      <c r="AM10041" s="247">
        <v>1207.3599999999999</v>
      </c>
      <c r="AO10041" s="226" t="s">
        <v>49045</v>
      </c>
      <c r="AP10041" s="227">
        <v>5017.5</v>
      </c>
      <c r="AR10041" s="207" t="s">
        <v>24114</v>
      </c>
      <c r="AS10041" s="208">
        <v>2890</v>
      </c>
      <c r="AT10041" s="93"/>
      <c r="AU10041" s="93"/>
      <c r="AV10041" s="93"/>
    </row>
    <row r="10042" spans="35:48" x14ac:dyDescent="0.55000000000000004">
      <c r="AI10042" s="276" t="s">
        <v>34257</v>
      </c>
      <c r="AJ10042" s="277">
        <v>121438.51</v>
      </c>
      <c r="AL10042" s="246" t="s">
        <v>24814</v>
      </c>
      <c r="AM10042" s="247">
        <v>3310.97</v>
      </c>
      <c r="AO10042" s="226" t="s">
        <v>47108</v>
      </c>
      <c r="AP10042" s="227">
        <v>46000</v>
      </c>
      <c r="AR10042" s="207" t="s">
        <v>24115</v>
      </c>
      <c r="AS10042" s="208">
        <v>750</v>
      </c>
      <c r="AT10042" s="93"/>
      <c r="AU10042" s="93"/>
      <c r="AV10042" s="93"/>
    </row>
    <row r="10043" spans="35:48" x14ac:dyDescent="0.55000000000000004">
      <c r="AI10043" s="276" t="s">
        <v>66738</v>
      </c>
      <c r="AJ10043" s="277">
        <v>644876.22</v>
      </c>
      <c r="AL10043" s="246" t="s">
        <v>33913</v>
      </c>
      <c r="AM10043" s="247">
        <v>500</v>
      </c>
      <c r="AO10043" s="226" t="s">
        <v>47109</v>
      </c>
      <c r="AP10043" s="227">
        <v>483</v>
      </c>
      <c r="AR10043" s="207" t="s">
        <v>24116</v>
      </c>
      <c r="AS10043" s="208">
        <v>9239.7999999999993</v>
      </c>
      <c r="AT10043" s="93"/>
      <c r="AU10043" s="93"/>
      <c r="AV10043" s="93"/>
    </row>
    <row r="10044" spans="35:48" x14ac:dyDescent="0.55000000000000004">
      <c r="AI10044" s="276" t="s">
        <v>58699</v>
      </c>
      <c r="AJ10044" s="277">
        <v>73511.97</v>
      </c>
      <c r="AL10044" s="246" t="s">
        <v>53176</v>
      </c>
      <c r="AM10044" s="247">
        <v>7800</v>
      </c>
      <c r="AO10044" s="226" t="s">
        <v>24422</v>
      </c>
      <c r="AP10044" s="227">
        <v>103</v>
      </c>
      <c r="AR10044" s="207" t="s">
        <v>24117</v>
      </c>
      <c r="AS10044" s="208">
        <v>5681.88</v>
      </c>
      <c r="AT10044" s="93"/>
      <c r="AU10044" s="93"/>
      <c r="AV10044" s="93"/>
    </row>
    <row r="10045" spans="35:48" x14ac:dyDescent="0.55000000000000004">
      <c r="AI10045" s="276" t="s">
        <v>56646</v>
      </c>
      <c r="AJ10045" s="277">
        <v>965623.36</v>
      </c>
      <c r="AL10045" s="246" t="s">
        <v>24815</v>
      </c>
      <c r="AM10045" s="247">
        <v>980.6</v>
      </c>
      <c r="AO10045" s="226" t="s">
        <v>45305</v>
      </c>
      <c r="AP10045" s="227">
        <v>47000</v>
      </c>
      <c r="AR10045" s="207" t="s">
        <v>24118</v>
      </c>
      <c r="AS10045" s="208">
        <v>3379.97</v>
      </c>
      <c r="AT10045" s="93"/>
      <c r="AU10045" s="93"/>
      <c r="AV10045" s="93"/>
    </row>
    <row r="10046" spans="35:48" x14ac:dyDescent="0.55000000000000004">
      <c r="AI10046" s="276" t="s">
        <v>68936</v>
      </c>
      <c r="AJ10046" s="277">
        <v>13484.66</v>
      </c>
      <c r="AL10046" s="246" t="s">
        <v>24816</v>
      </c>
      <c r="AM10046" s="247">
        <v>3140.5</v>
      </c>
      <c r="AO10046" s="226" t="s">
        <v>24424</v>
      </c>
      <c r="AP10046" s="227">
        <v>65.349999999999994</v>
      </c>
      <c r="AR10046" s="207" t="s">
        <v>24119</v>
      </c>
      <c r="AS10046" s="208">
        <v>7647.14</v>
      </c>
      <c r="AT10046" s="93"/>
      <c r="AU10046" s="93"/>
      <c r="AV10046" s="93"/>
    </row>
    <row r="10047" spans="35:48" x14ac:dyDescent="0.55000000000000004">
      <c r="AI10047" s="276" t="s">
        <v>68937</v>
      </c>
      <c r="AJ10047" s="277">
        <v>8459.4</v>
      </c>
      <c r="AL10047" s="246" t="s">
        <v>24818</v>
      </c>
      <c r="AM10047" s="247">
        <v>23078.47</v>
      </c>
      <c r="AO10047" s="226" t="s">
        <v>24425</v>
      </c>
      <c r="AP10047" s="227">
        <v>566.94000000000005</v>
      </c>
      <c r="AR10047" s="207" t="s">
        <v>24120</v>
      </c>
      <c r="AS10047" s="208">
        <v>5400</v>
      </c>
      <c r="AT10047" s="93"/>
      <c r="AU10047" s="93"/>
      <c r="AV10047" s="93"/>
    </row>
    <row r="10048" spans="35:48" x14ac:dyDescent="0.55000000000000004">
      <c r="AI10048" s="276" t="s">
        <v>35777</v>
      </c>
      <c r="AJ10048" s="277">
        <v>1752803.68</v>
      </c>
      <c r="AL10048" s="246" t="s">
        <v>57663</v>
      </c>
      <c r="AM10048" s="247">
        <v>34000</v>
      </c>
      <c r="AO10048" s="226" t="s">
        <v>53137</v>
      </c>
      <c r="AP10048" s="227">
        <v>368</v>
      </c>
      <c r="AR10048" s="207" t="s">
        <v>24121</v>
      </c>
      <c r="AS10048" s="208">
        <v>7200</v>
      </c>
      <c r="AT10048" s="93"/>
      <c r="AU10048" s="93"/>
      <c r="AV10048" s="93"/>
    </row>
    <row r="10049" spans="35:48" x14ac:dyDescent="0.55000000000000004">
      <c r="AI10049" s="276" t="s">
        <v>55478</v>
      </c>
      <c r="AJ10049" s="277">
        <v>372880.97</v>
      </c>
      <c r="AL10049" s="246" t="s">
        <v>35359</v>
      </c>
      <c r="AM10049" s="247">
        <v>87301.14</v>
      </c>
      <c r="AO10049" s="226" t="s">
        <v>53138</v>
      </c>
      <c r="AP10049" s="227">
        <v>49983.96</v>
      </c>
      <c r="AR10049" s="207" t="s">
        <v>24122</v>
      </c>
      <c r="AS10049" s="208">
        <v>1500</v>
      </c>
      <c r="AT10049" s="93"/>
      <c r="AU10049" s="93"/>
      <c r="AV10049" s="93"/>
    </row>
    <row r="10050" spans="35:48" x14ac:dyDescent="0.55000000000000004">
      <c r="AI10050" s="276" t="s">
        <v>62491</v>
      </c>
      <c r="AJ10050" s="277">
        <v>67043.89</v>
      </c>
      <c r="AL10050" s="246" t="s">
        <v>24821</v>
      </c>
      <c r="AM10050" s="247">
        <v>88891.73</v>
      </c>
      <c r="AO10050" s="226" t="s">
        <v>53139</v>
      </c>
      <c r="AP10050" s="227">
        <v>27813.06</v>
      </c>
      <c r="AR10050" s="207" t="s">
        <v>24123</v>
      </c>
      <c r="AS10050" s="208">
        <v>1078.6400000000001</v>
      </c>
      <c r="AT10050" s="93"/>
      <c r="AU10050" s="93"/>
      <c r="AV10050" s="93"/>
    </row>
    <row r="10051" spans="35:48" x14ac:dyDescent="0.55000000000000004">
      <c r="AI10051" s="276" t="s">
        <v>61230</v>
      </c>
      <c r="AJ10051" s="277">
        <v>542455.41</v>
      </c>
      <c r="AL10051" s="246" t="s">
        <v>24826</v>
      </c>
      <c r="AM10051" s="247">
        <v>1219.94</v>
      </c>
      <c r="AO10051" s="226" t="s">
        <v>53140</v>
      </c>
      <c r="AP10051" s="227">
        <v>9366.7000000000007</v>
      </c>
      <c r="AR10051" s="207" t="s">
        <v>24124</v>
      </c>
      <c r="AS10051" s="208">
        <v>1321.36</v>
      </c>
      <c r="AT10051" s="93"/>
      <c r="AU10051" s="93"/>
      <c r="AV10051" s="93"/>
    </row>
    <row r="10052" spans="35:48" x14ac:dyDescent="0.55000000000000004">
      <c r="AI10052" s="276" t="s">
        <v>66739</v>
      </c>
      <c r="AJ10052" s="277">
        <v>1111.46</v>
      </c>
      <c r="AL10052" s="246" t="s">
        <v>36533</v>
      </c>
      <c r="AM10052" s="247">
        <v>6152.9</v>
      </c>
      <c r="AO10052" s="226" t="s">
        <v>53141</v>
      </c>
      <c r="AP10052" s="227">
        <v>5064.8</v>
      </c>
      <c r="AR10052" s="207" t="s">
        <v>24125</v>
      </c>
      <c r="AS10052" s="208">
        <v>469</v>
      </c>
      <c r="AT10052" s="93"/>
      <c r="AU10052" s="93"/>
      <c r="AV10052" s="93"/>
    </row>
    <row r="10053" spans="35:48" x14ac:dyDescent="0.55000000000000004">
      <c r="AI10053" s="276" t="s">
        <v>66740</v>
      </c>
      <c r="AJ10053" s="277">
        <v>180460.44</v>
      </c>
      <c r="AL10053" s="246" t="s">
        <v>36534</v>
      </c>
      <c r="AM10053" s="247">
        <v>470.69</v>
      </c>
      <c r="AO10053" s="226" t="s">
        <v>53142</v>
      </c>
      <c r="AP10053" s="227">
        <v>77080.28</v>
      </c>
      <c r="AR10053" s="207" t="s">
        <v>24126</v>
      </c>
      <c r="AS10053" s="208">
        <v>4690</v>
      </c>
      <c r="AT10053" s="93"/>
      <c r="AU10053" s="93"/>
      <c r="AV10053" s="93"/>
    </row>
    <row r="10054" spans="35:48" x14ac:dyDescent="0.55000000000000004">
      <c r="AI10054" s="276" t="s">
        <v>64978</v>
      </c>
      <c r="AJ10054" s="277">
        <v>75937.34</v>
      </c>
      <c r="AL10054" s="246" t="s">
        <v>36535</v>
      </c>
      <c r="AM10054" s="247">
        <v>1507.47</v>
      </c>
      <c r="AO10054" s="226" t="s">
        <v>53143</v>
      </c>
      <c r="AP10054" s="227">
        <v>1402.5</v>
      </c>
      <c r="AR10054" s="207" t="s">
        <v>24127</v>
      </c>
      <c r="AS10054" s="208">
        <v>1780</v>
      </c>
      <c r="AT10054" s="93"/>
      <c r="AU10054" s="93"/>
      <c r="AV10054" s="93"/>
    </row>
    <row r="10055" spans="35:48" x14ac:dyDescent="0.55000000000000004">
      <c r="AI10055" s="276" t="s">
        <v>53955</v>
      </c>
      <c r="AJ10055" s="277">
        <v>16418054.699999999</v>
      </c>
      <c r="AL10055" s="246" t="s">
        <v>24827</v>
      </c>
      <c r="AM10055" s="247">
        <v>125297.2</v>
      </c>
      <c r="AO10055" s="226" t="s">
        <v>45306</v>
      </c>
      <c r="AP10055" s="227">
        <v>19600</v>
      </c>
      <c r="AR10055" s="207" t="s">
        <v>24128</v>
      </c>
      <c r="AS10055" s="208">
        <v>1408</v>
      </c>
      <c r="AT10055" s="93"/>
      <c r="AU10055" s="93"/>
      <c r="AV10055" s="93"/>
    </row>
    <row r="10056" spans="35:48" x14ac:dyDescent="0.55000000000000004">
      <c r="AI10056" s="276" t="s">
        <v>68938</v>
      </c>
      <c r="AJ10056" s="277">
        <v>5778.63</v>
      </c>
      <c r="AL10056" s="246" t="s">
        <v>56373</v>
      </c>
      <c r="AM10056" s="247">
        <v>1077.8</v>
      </c>
      <c r="AO10056" s="226" t="s">
        <v>42764</v>
      </c>
      <c r="AP10056" s="227">
        <v>765633.88</v>
      </c>
      <c r="AR10056" s="207" t="s">
        <v>24129</v>
      </c>
      <c r="AS10056" s="208">
        <v>2000</v>
      </c>
      <c r="AT10056" s="93"/>
      <c r="AU10056" s="93"/>
      <c r="AV10056" s="93"/>
    </row>
    <row r="10057" spans="35:48" x14ac:dyDescent="0.55000000000000004">
      <c r="AI10057" s="276" t="s">
        <v>68939</v>
      </c>
      <c r="AJ10057" s="277">
        <v>1238.3800000000001</v>
      </c>
      <c r="AL10057" s="246" t="s">
        <v>39354</v>
      </c>
      <c r="AM10057" s="247">
        <v>23125.63</v>
      </c>
      <c r="AO10057" s="226" t="s">
        <v>42765</v>
      </c>
      <c r="AP10057" s="227">
        <v>58170.239999999998</v>
      </c>
      <c r="AR10057" s="207" t="s">
        <v>24130</v>
      </c>
      <c r="AS10057" s="208">
        <v>2500</v>
      </c>
      <c r="AT10057" s="93"/>
      <c r="AU10057" s="93"/>
      <c r="AV10057" s="93"/>
    </row>
    <row r="10058" spans="35:48" x14ac:dyDescent="0.55000000000000004">
      <c r="AI10058" s="276" t="s">
        <v>68940</v>
      </c>
      <c r="AJ10058" s="277">
        <v>530.88</v>
      </c>
      <c r="AL10058" s="246" t="s">
        <v>39355</v>
      </c>
      <c r="AM10058" s="247">
        <v>1769.09</v>
      </c>
      <c r="AO10058" s="226" t="s">
        <v>33890</v>
      </c>
      <c r="AP10058" s="227">
        <v>11935</v>
      </c>
      <c r="AR10058" s="207" t="s">
        <v>24131</v>
      </c>
      <c r="AS10058" s="208">
        <v>186.06</v>
      </c>
      <c r="AT10058" s="93"/>
      <c r="AU10058" s="93"/>
      <c r="AV10058" s="93"/>
    </row>
    <row r="10059" spans="35:48" x14ac:dyDescent="0.55000000000000004">
      <c r="AI10059" s="276" t="s">
        <v>68941</v>
      </c>
      <c r="AJ10059" s="277">
        <v>1755.67</v>
      </c>
      <c r="AL10059" s="246" t="s">
        <v>39356</v>
      </c>
      <c r="AM10059" s="247">
        <v>5665.79</v>
      </c>
      <c r="AO10059" s="226" t="s">
        <v>24487</v>
      </c>
      <c r="AP10059" s="227">
        <v>37575</v>
      </c>
      <c r="AR10059" s="207" t="s">
        <v>24132</v>
      </c>
      <c r="AS10059" s="208">
        <v>3198.94</v>
      </c>
      <c r="AT10059" s="93"/>
      <c r="AU10059" s="93"/>
      <c r="AV10059" s="93"/>
    </row>
    <row r="10060" spans="35:48" x14ac:dyDescent="0.55000000000000004">
      <c r="AI10060" s="276" t="s">
        <v>68942</v>
      </c>
      <c r="AJ10060" s="277">
        <v>680.1</v>
      </c>
      <c r="AL10060" s="246" t="s">
        <v>58299</v>
      </c>
      <c r="AM10060" s="247">
        <v>69690</v>
      </c>
      <c r="AO10060" s="226" t="s">
        <v>24489</v>
      </c>
      <c r="AP10060" s="227">
        <v>1312</v>
      </c>
      <c r="AR10060" s="207" t="s">
        <v>24133</v>
      </c>
      <c r="AS10060" s="208">
        <v>16823</v>
      </c>
      <c r="AT10060" s="93"/>
      <c r="AU10060" s="93"/>
      <c r="AV10060" s="93"/>
    </row>
    <row r="10061" spans="35:48" x14ac:dyDescent="0.55000000000000004">
      <c r="AI10061" s="276" t="s">
        <v>68943</v>
      </c>
      <c r="AJ10061" s="277">
        <v>36.49</v>
      </c>
      <c r="AL10061" s="246" t="s">
        <v>40511</v>
      </c>
      <c r="AM10061" s="247">
        <v>1298.83</v>
      </c>
      <c r="AO10061" s="226" t="s">
        <v>24490</v>
      </c>
      <c r="AP10061" s="227">
        <v>1739.06</v>
      </c>
      <c r="AR10061" s="207" t="s">
        <v>24134</v>
      </c>
      <c r="AS10061" s="208">
        <v>1689</v>
      </c>
      <c r="AT10061" s="93"/>
      <c r="AU10061" s="93"/>
      <c r="AV10061" s="93"/>
    </row>
    <row r="10062" spans="35:48" x14ac:dyDescent="0.55000000000000004">
      <c r="AI10062" s="276" t="s">
        <v>68944</v>
      </c>
      <c r="AJ10062" s="277">
        <v>30.35</v>
      </c>
      <c r="AL10062" s="246" t="s">
        <v>56374</v>
      </c>
      <c r="AM10062" s="247">
        <v>43300</v>
      </c>
      <c r="AO10062" s="226" t="s">
        <v>24491</v>
      </c>
      <c r="AP10062" s="227">
        <v>13278.57</v>
      </c>
      <c r="AR10062" s="207" t="s">
        <v>24135</v>
      </c>
      <c r="AS10062" s="208">
        <v>3125</v>
      </c>
      <c r="AT10062" s="93"/>
      <c r="AU10062" s="93"/>
      <c r="AV10062" s="93"/>
    </row>
    <row r="10063" spans="35:48" x14ac:dyDescent="0.55000000000000004">
      <c r="AI10063" s="276" t="s">
        <v>61231</v>
      </c>
      <c r="AJ10063" s="277">
        <v>637218.30000000005</v>
      </c>
      <c r="AL10063" s="246" t="s">
        <v>56375</v>
      </c>
      <c r="AM10063" s="247">
        <v>17960.7</v>
      </c>
      <c r="AO10063" s="226" t="s">
        <v>24493</v>
      </c>
      <c r="AP10063" s="227">
        <v>5036.8100000000004</v>
      </c>
      <c r="AR10063" s="207" t="s">
        <v>24136</v>
      </c>
      <c r="AS10063" s="208">
        <v>5400</v>
      </c>
      <c r="AT10063" s="93"/>
      <c r="AU10063" s="93"/>
      <c r="AV10063" s="93"/>
    </row>
    <row r="10064" spans="35:48" x14ac:dyDescent="0.55000000000000004">
      <c r="AI10064" s="276" t="s">
        <v>68945</v>
      </c>
      <c r="AJ10064" s="277">
        <v>944.43</v>
      </c>
      <c r="AL10064" s="246" t="s">
        <v>56376</v>
      </c>
      <c r="AM10064" s="247">
        <v>4609</v>
      </c>
      <c r="AO10064" s="226" t="s">
        <v>53144</v>
      </c>
      <c r="AP10064" s="227">
        <v>14161.22</v>
      </c>
      <c r="AR10064" s="207" t="s">
        <v>24137</v>
      </c>
      <c r="AS10064" s="208">
        <v>24023</v>
      </c>
      <c r="AT10064" s="93"/>
      <c r="AU10064" s="93"/>
      <c r="AV10064" s="93"/>
    </row>
    <row r="10065" spans="35:48" x14ac:dyDescent="0.55000000000000004">
      <c r="AI10065" s="276" t="s">
        <v>50476</v>
      </c>
      <c r="AJ10065" s="277">
        <v>203596.95</v>
      </c>
      <c r="AL10065" s="246" t="s">
        <v>53178</v>
      </c>
      <c r="AM10065" s="247">
        <v>4779.92</v>
      </c>
      <c r="AO10065" s="226" t="s">
        <v>24499</v>
      </c>
      <c r="AP10065" s="227">
        <v>5273.41</v>
      </c>
      <c r="AR10065" s="207" t="s">
        <v>24138</v>
      </c>
      <c r="AS10065" s="208">
        <v>1500</v>
      </c>
      <c r="AT10065" s="93"/>
      <c r="AU10065" s="93"/>
      <c r="AV10065" s="93"/>
    </row>
    <row r="10066" spans="35:48" x14ac:dyDescent="0.55000000000000004">
      <c r="AI10066" s="276" t="s">
        <v>60774</v>
      </c>
      <c r="AJ10066" s="277">
        <v>9013.69</v>
      </c>
      <c r="AL10066" s="246" t="s">
        <v>53179</v>
      </c>
      <c r="AM10066" s="247">
        <v>16138.1</v>
      </c>
      <c r="AO10066" s="226" t="s">
        <v>13930</v>
      </c>
      <c r="AP10066" s="227">
        <v>19232.93</v>
      </c>
      <c r="AR10066" s="207" t="s">
        <v>24139</v>
      </c>
      <c r="AS10066" s="208">
        <v>3125</v>
      </c>
      <c r="AT10066" s="93"/>
      <c r="AU10066" s="93"/>
      <c r="AV10066" s="93"/>
    </row>
    <row r="10067" spans="35:48" x14ac:dyDescent="0.55000000000000004">
      <c r="AI10067" s="276" t="s">
        <v>69900</v>
      </c>
      <c r="AJ10067" s="277">
        <v>137367.93</v>
      </c>
      <c r="AL10067" s="246" t="s">
        <v>56377</v>
      </c>
      <c r="AM10067" s="247">
        <v>7774.32</v>
      </c>
      <c r="AO10067" s="226" t="s">
        <v>35337</v>
      </c>
      <c r="AP10067" s="227">
        <v>11518.57</v>
      </c>
      <c r="AR10067" s="207" t="s">
        <v>24140</v>
      </c>
      <c r="AS10067" s="208">
        <v>1078.6400000000001</v>
      </c>
      <c r="AT10067" s="93"/>
      <c r="AU10067" s="93"/>
      <c r="AV10067" s="93"/>
    </row>
    <row r="10068" spans="35:48" x14ac:dyDescent="0.55000000000000004">
      <c r="AI10068" s="276" t="s">
        <v>63425</v>
      </c>
      <c r="AJ10068" s="277">
        <v>-1337.55</v>
      </c>
      <c r="AL10068" s="246" t="s">
        <v>55296</v>
      </c>
      <c r="AM10068" s="247">
        <v>10184.39</v>
      </c>
      <c r="AO10068" s="226" t="s">
        <v>53145</v>
      </c>
      <c r="AP10068" s="227">
        <v>-3438.23</v>
      </c>
      <c r="AR10068" s="207" t="s">
        <v>24141</v>
      </c>
      <c r="AS10068" s="208">
        <v>2500</v>
      </c>
      <c r="AT10068" s="93"/>
      <c r="AU10068" s="93"/>
      <c r="AV10068" s="93"/>
    </row>
    <row r="10069" spans="35:48" x14ac:dyDescent="0.55000000000000004">
      <c r="AI10069" s="276" t="s">
        <v>63430</v>
      </c>
      <c r="AJ10069" s="277">
        <v>-234.73</v>
      </c>
      <c r="AL10069" s="246" t="s">
        <v>24832</v>
      </c>
      <c r="AM10069" s="247">
        <v>885.74</v>
      </c>
      <c r="AO10069" s="226" t="s">
        <v>53146</v>
      </c>
      <c r="AP10069" s="227">
        <v>24163</v>
      </c>
      <c r="AR10069" s="207" t="s">
        <v>24142</v>
      </c>
      <c r="AS10069" s="208">
        <v>2344.06</v>
      </c>
      <c r="AT10069" s="93"/>
      <c r="AU10069" s="93"/>
      <c r="AV10069" s="93"/>
    </row>
    <row r="10070" spans="35:48" x14ac:dyDescent="0.55000000000000004">
      <c r="AI10070" s="276" t="s">
        <v>48319</v>
      </c>
      <c r="AJ10070" s="277">
        <v>21439.15</v>
      </c>
      <c r="AL10070" s="246" t="s">
        <v>24833</v>
      </c>
      <c r="AM10070" s="247">
        <v>49000</v>
      </c>
      <c r="AO10070" s="226" t="s">
        <v>53147</v>
      </c>
      <c r="AP10070" s="227">
        <v>17017</v>
      </c>
      <c r="AR10070" s="207" t="s">
        <v>24143</v>
      </c>
      <c r="AS10070" s="208">
        <v>6011.36</v>
      </c>
      <c r="AT10070" s="93"/>
      <c r="AU10070" s="93"/>
      <c r="AV10070" s="93"/>
    </row>
    <row r="10071" spans="35:48" x14ac:dyDescent="0.55000000000000004">
      <c r="AI10071" s="276" t="s">
        <v>48320</v>
      </c>
      <c r="AJ10071" s="277">
        <v>1473.65</v>
      </c>
      <c r="AL10071" s="246" t="s">
        <v>59740</v>
      </c>
      <c r="AM10071" s="247">
        <v>37496.25</v>
      </c>
      <c r="AO10071" s="226" t="s">
        <v>50225</v>
      </c>
      <c r="AP10071" s="227">
        <v>230</v>
      </c>
      <c r="AR10071" s="207" t="s">
        <v>24144</v>
      </c>
      <c r="AS10071" s="208">
        <v>3198.94</v>
      </c>
      <c r="AT10071" s="93"/>
      <c r="AU10071" s="93"/>
      <c r="AV10071" s="93"/>
    </row>
    <row r="10072" spans="35:48" x14ac:dyDescent="0.55000000000000004">
      <c r="AI10072" s="276" t="s">
        <v>48321</v>
      </c>
      <c r="AJ10072" s="277">
        <v>4624.8900000000003</v>
      </c>
      <c r="AL10072" s="246" t="s">
        <v>24837</v>
      </c>
      <c r="AM10072" s="247">
        <v>6400</v>
      </c>
      <c r="AO10072" s="226" t="s">
        <v>24501</v>
      </c>
      <c r="AP10072" s="227">
        <v>86225</v>
      </c>
      <c r="AR10072" s="207" t="s">
        <v>24145</v>
      </c>
      <c r="AS10072" s="208">
        <v>5188</v>
      </c>
      <c r="AT10072" s="93"/>
      <c r="AU10072" s="93"/>
      <c r="AV10072" s="93"/>
    </row>
    <row r="10073" spans="35:48" x14ac:dyDescent="0.55000000000000004">
      <c r="AI10073" s="276" t="s">
        <v>63432</v>
      </c>
      <c r="AJ10073" s="277">
        <v>-584.96</v>
      </c>
      <c r="AL10073" s="246" t="s">
        <v>33917</v>
      </c>
      <c r="AM10073" s="247">
        <v>122558.64</v>
      </c>
      <c r="AO10073" s="226" t="s">
        <v>24502</v>
      </c>
      <c r="AP10073" s="227">
        <v>6266.12</v>
      </c>
      <c r="AR10073" s="207" t="s">
        <v>24146</v>
      </c>
      <c r="AS10073" s="208">
        <v>19528.89</v>
      </c>
      <c r="AT10073" s="93"/>
      <c r="AU10073" s="93"/>
      <c r="AV10073" s="93"/>
    </row>
    <row r="10074" spans="35:48" x14ac:dyDescent="0.55000000000000004">
      <c r="AI10074" s="276" t="s">
        <v>48322</v>
      </c>
      <c r="AJ10074" s="277">
        <v>103.31</v>
      </c>
      <c r="AL10074" s="246" t="s">
        <v>24839</v>
      </c>
      <c r="AM10074" s="247">
        <v>60266.63</v>
      </c>
      <c r="AO10074" s="226" t="s">
        <v>50226</v>
      </c>
      <c r="AP10074" s="227">
        <v>14348.72</v>
      </c>
      <c r="AR10074" s="207" t="s">
        <v>24147</v>
      </c>
      <c r="AS10074" s="208">
        <v>26630.9</v>
      </c>
      <c r="AT10074" s="93"/>
      <c r="AU10074" s="93"/>
      <c r="AV10074" s="93"/>
    </row>
    <row r="10075" spans="35:48" x14ac:dyDescent="0.55000000000000004">
      <c r="AI10075" s="276" t="s">
        <v>63433</v>
      </c>
      <c r="AJ10075" s="277">
        <v>-28</v>
      </c>
      <c r="AL10075" s="246" t="s">
        <v>33921</v>
      </c>
      <c r="AM10075" s="247">
        <v>12509.44</v>
      </c>
      <c r="AO10075" s="226" t="s">
        <v>50227</v>
      </c>
      <c r="AP10075" s="227">
        <v>5295.72</v>
      </c>
      <c r="AR10075" s="207" t="s">
        <v>24148</v>
      </c>
      <c r="AS10075" s="208">
        <v>19528.89</v>
      </c>
      <c r="AT10075" s="93"/>
      <c r="AU10075" s="93"/>
      <c r="AV10075" s="93"/>
    </row>
    <row r="10076" spans="35:48" x14ac:dyDescent="0.55000000000000004">
      <c r="AI10076" s="276" t="s">
        <v>58700</v>
      </c>
      <c r="AJ10076" s="277">
        <v>184598.03</v>
      </c>
      <c r="AL10076" s="246" t="s">
        <v>42786</v>
      </c>
      <c r="AM10076" s="247">
        <v>2290.87</v>
      </c>
      <c r="AO10076" s="226" t="s">
        <v>53148</v>
      </c>
      <c r="AP10076" s="227">
        <v>27557</v>
      </c>
      <c r="AR10076" s="207" t="s">
        <v>24149</v>
      </c>
      <c r="AS10076" s="208">
        <v>26630.9</v>
      </c>
      <c r="AT10076" s="93"/>
      <c r="AU10076" s="93"/>
      <c r="AV10076" s="93"/>
    </row>
    <row r="10077" spans="35:48" x14ac:dyDescent="0.55000000000000004">
      <c r="AI10077" s="276" t="s">
        <v>48323</v>
      </c>
      <c r="AJ10077" s="277">
        <v>853.92</v>
      </c>
      <c r="AL10077" s="246" t="s">
        <v>40512</v>
      </c>
      <c r="AM10077" s="247">
        <v>1215.58</v>
      </c>
      <c r="AO10077" s="226" t="s">
        <v>53149</v>
      </c>
      <c r="AP10077" s="227">
        <v>1754.71</v>
      </c>
      <c r="AR10077" s="207" t="s">
        <v>24150</v>
      </c>
      <c r="AS10077" s="208">
        <v>1000</v>
      </c>
      <c r="AT10077" s="93"/>
      <c r="AU10077" s="93"/>
      <c r="AV10077" s="93"/>
    </row>
    <row r="10078" spans="35:48" x14ac:dyDescent="0.55000000000000004">
      <c r="AI10078" s="276" t="s">
        <v>49209</v>
      </c>
      <c r="AJ10078" s="277">
        <v>8477.74</v>
      </c>
      <c r="AL10078" s="246" t="s">
        <v>24841</v>
      </c>
      <c r="AM10078" s="247">
        <v>158666.97</v>
      </c>
      <c r="AO10078" s="226" t="s">
        <v>53150</v>
      </c>
      <c r="AP10078" s="227">
        <v>5527.83</v>
      </c>
      <c r="AR10078" s="207" t="s">
        <v>24151</v>
      </c>
      <c r="AS10078" s="208">
        <v>76.510000000000005</v>
      </c>
      <c r="AT10078" s="93"/>
      <c r="AU10078" s="93"/>
      <c r="AV10078" s="93"/>
    </row>
    <row r="10079" spans="35:48" x14ac:dyDescent="0.55000000000000004">
      <c r="AI10079" s="276" t="s">
        <v>68946</v>
      </c>
      <c r="AJ10079" s="277">
        <v>10795</v>
      </c>
      <c r="AL10079" s="246" t="s">
        <v>53182</v>
      </c>
      <c r="AM10079" s="247">
        <v>24802.15</v>
      </c>
      <c r="AO10079" s="226" t="s">
        <v>45307</v>
      </c>
      <c r="AP10079" s="227">
        <v>1423830.74</v>
      </c>
      <c r="AR10079" s="207" t="s">
        <v>24152</v>
      </c>
      <c r="AS10079" s="208">
        <v>8928.49</v>
      </c>
      <c r="AT10079" s="93"/>
      <c r="AU10079" s="93"/>
      <c r="AV10079" s="93"/>
    </row>
    <row r="10080" spans="35:48" x14ac:dyDescent="0.55000000000000004">
      <c r="AI10080" s="276" t="s">
        <v>50477</v>
      </c>
      <c r="AJ10080" s="277">
        <v>1270.45</v>
      </c>
      <c r="AL10080" s="246" t="s">
        <v>24842</v>
      </c>
      <c r="AM10080" s="247">
        <v>36623.800000000003</v>
      </c>
      <c r="AO10080" s="226" t="s">
        <v>45308</v>
      </c>
      <c r="AP10080" s="227">
        <v>108923.36</v>
      </c>
      <c r="AR10080" s="207" t="s">
        <v>24153</v>
      </c>
      <c r="AS10080" s="208">
        <v>12505</v>
      </c>
      <c r="AT10080" s="93"/>
      <c r="AU10080" s="93"/>
      <c r="AV10080" s="93"/>
    </row>
    <row r="10081" spans="35:48" x14ac:dyDescent="0.55000000000000004">
      <c r="AI10081" s="276" t="s">
        <v>50478</v>
      </c>
      <c r="AJ10081" s="277">
        <v>49772.32</v>
      </c>
      <c r="AL10081" s="246" t="s">
        <v>24843</v>
      </c>
      <c r="AM10081" s="247">
        <v>101979.43</v>
      </c>
      <c r="AO10081" s="226" t="s">
        <v>36510</v>
      </c>
      <c r="AP10081" s="227">
        <v>132000</v>
      </c>
      <c r="AR10081" s="207" t="s">
        <v>24154</v>
      </c>
      <c r="AS10081" s="208">
        <v>1167</v>
      </c>
      <c r="AT10081" s="93"/>
      <c r="AU10081" s="93"/>
      <c r="AV10081" s="93"/>
    </row>
    <row r="10082" spans="35:48" x14ac:dyDescent="0.55000000000000004">
      <c r="AI10082" s="276" t="s">
        <v>68947</v>
      </c>
      <c r="AJ10082" s="277">
        <v>3333.27</v>
      </c>
      <c r="AL10082" s="246" t="s">
        <v>24844</v>
      </c>
      <c r="AM10082" s="247">
        <v>28291.96</v>
      </c>
      <c r="AO10082" s="226" t="s">
        <v>50228</v>
      </c>
      <c r="AP10082" s="227">
        <v>31051.9</v>
      </c>
      <c r="AR10082" s="207" t="s">
        <v>24155</v>
      </c>
      <c r="AS10082" s="208">
        <v>21344</v>
      </c>
      <c r="AT10082" s="93"/>
      <c r="AU10082" s="93"/>
      <c r="AV10082" s="93"/>
    </row>
    <row r="10083" spans="35:48" x14ac:dyDescent="0.55000000000000004">
      <c r="AI10083" s="276" t="s">
        <v>68948</v>
      </c>
      <c r="AJ10083" s="277">
        <v>53437.48</v>
      </c>
      <c r="AL10083" s="246" t="s">
        <v>24845</v>
      </c>
      <c r="AM10083" s="247">
        <v>19894.849999999999</v>
      </c>
      <c r="AO10083" s="226" t="s">
        <v>53151</v>
      </c>
      <c r="AP10083" s="227">
        <v>407342.31</v>
      </c>
      <c r="AR10083" s="207" t="s">
        <v>24156</v>
      </c>
      <c r="AS10083" s="208">
        <v>6301</v>
      </c>
      <c r="AT10083" s="93"/>
      <c r="AU10083" s="93"/>
      <c r="AV10083" s="93"/>
    </row>
    <row r="10084" spans="35:48" x14ac:dyDescent="0.55000000000000004">
      <c r="AI10084" s="276" t="s">
        <v>68949</v>
      </c>
      <c r="AJ10084" s="277">
        <v>39928.129999999997</v>
      </c>
      <c r="AL10084" s="246" t="s">
        <v>57664</v>
      </c>
      <c r="AM10084" s="247">
        <v>60185.79</v>
      </c>
      <c r="AO10084" s="226" t="s">
        <v>24503</v>
      </c>
      <c r="AP10084" s="227">
        <v>357805.14</v>
      </c>
      <c r="AR10084" s="207" t="s">
        <v>24157</v>
      </c>
      <c r="AS10084" s="208">
        <v>7943.21</v>
      </c>
      <c r="AT10084" s="93"/>
      <c r="AU10084" s="93"/>
      <c r="AV10084" s="93"/>
    </row>
    <row r="10085" spans="35:48" x14ac:dyDescent="0.55000000000000004">
      <c r="AI10085" s="276" t="s">
        <v>68950</v>
      </c>
      <c r="AJ10085" s="277">
        <v>233.38</v>
      </c>
      <c r="AL10085" s="246" t="s">
        <v>57665</v>
      </c>
      <c r="AM10085" s="247">
        <v>60765.53</v>
      </c>
      <c r="AO10085" s="226" t="s">
        <v>24504</v>
      </c>
      <c r="AP10085" s="227">
        <v>198945.38</v>
      </c>
      <c r="AR10085" s="207" t="s">
        <v>24158</v>
      </c>
      <c r="AS10085" s="208">
        <v>1522.79</v>
      </c>
      <c r="AT10085" s="93"/>
      <c r="AU10085" s="93"/>
      <c r="AV10085" s="93"/>
    </row>
    <row r="10086" spans="35:48" x14ac:dyDescent="0.55000000000000004">
      <c r="AI10086" s="276" t="s">
        <v>68951</v>
      </c>
      <c r="AJ10086" s="277">
        <v>12479.35</v>
      </c>
      <c r="AL10086" s="246" t="s">
        <v>59741</v>
      </c>
      <c r="AM10086" s="247">
        <v>560325.4</v>
      </c>
      <c r="AO10086" s="226" t="s">
        <v>33891</v>
      </c>
      <c r="AP10086" s="227">
        <v>947962.29</v>
      </c>
      <c r="AR10086" s="207" t="s">
        <v>24159</v>
      </c>
      <c r="AS10086" s="208">
        <v>2000</v>
      </c>
      <c r="AT10086" s="93"/>
      <c r="AU10086" s="93"/>
      <c r="AV10086" s="93"/>
    </row>
    <row r="10087" spans="35:48" x14ac:dyDescent="0.55000000000000004">
      <c r="AI10087" s="276" t="s">
        <v>69813</v>
      </c>
      <c r="AJ10087" s="277">
        <v>13597.5</v>
      </c>
      <c r="AL10087" s="246" t="s">
        <v>36537</v>
      </c>
      <c r="AM10087" s="247">
        <v>763929.1</v>
      </c>
      <c r="AO10087" s="226" t="s">
        <v>40507</v>
      </c>
      <c r="AP10087" s="227">
        <v>24194</v>
      </c>
      <c r="AR10087" s="207" t="s">
        <v>24160</v>
      </c>
      <c r="AS10087" s="208">
        <v>5961</v>
      </c>
      <c r="AT10087" s="93"/>
      <c r="AU10087" s="93"/>
      <c r="AV10087" s="93"/>
    </row>
    <row r="10088" spans="35:48" x14ac:dyDescent="0.55000000000000004">
      <c r="AI10088" s="276" t="s">
        <v>68952</v>
      </c>
      <c r="AJ10088" s="277">
        <v>9286.27</v>
      </c>
      <c r="AL10088" s="246" t="s">
        <v>24847</v>
      </c>
      <c r="AM10088" s="247">
        <v>810290.52</v>
      </c>
      <c r="AO10088" s="226" t="s">
        <v>50229</v>
      </c>
      <c r="AP10088" s="227">
        <v>15000</v>
      </c>
      <c r="AR10088" s="207" t="s">
        <v>24161</v>
      </c>
      <c r="AS10088" s="208">
        <v>6558.33</v>
      </c>
      <c r="AT10088" s="93"/>
      <c r="AU10088" s="93"/>
      <c r="AV10088" s="93"/>
    </row>
    <row r="10089" spans="35:48" x14ac:dyDescent="0.55000000000000004">
      <c r="AI10089" s="276" t="s">
        <v>68953</v>
      </c>
      <c r="AJ10089" s="277">
        <v>29733.78</v>
      </c>
      <c r="AL10089" s="246" t="s">
        <v>24848</v>
      </c>
      <c r="AM10089" s="247">
        <v>1340806.6499999999</v>
      </c>
      <c r="AO10089" s="226" t="s">
        <v>50230</v>
      </c>
      <c r="AP10089" s="227">
        <v>1147.5</v>
      </c>
      <c r="AR10089" s="207" t="s">
        <v>24162</v>
      </c>
      <c r="AS10089" s="208">
        <v>7455.07</v>
      </c>
      <c r="AT10089" s="93"/>
      <c r="AU10089" s="93"/>
      <c r="AV10089" s="93"/>
    </row>
    <row r="10090" spans="35:48" x14ac:dyDescent="0.55000000000000004">
      <c r="AI10090" s="276" t="s">
        <v>68954</v>
      </c>
      <c r="AJ10090" s="277">
        <v>639.65</v>
      </c>
      <c r="AL10090" s="246" t="s">
        <v>36538</v>
      </c>
      <c r="AM10090" s="247">
        <v>500000</v>
      </c>
      <c r="AO10090" s="226" t="s">
        <v>53152</v>
      </c>
      <c r="AP10090" s="227">
        <v>1777.5</v>
      </c>
      <c r="AR10090" s="207" t="s">
        <v>24163</v>
      </c>
      <c r="AS10090" s="208">
        <v>3003</v>
      </c>
      <c r="AT10090" s="93"/>
      <c r="AU10090" s="93"/>
      <c r="AV10090" s="93"/>
    </row>
    <row r="10091" spans="35:48" x14ac:dyDescent="0.55000000000000004">
      <c r="AI10091" s="276" t="s">
        <v>62981</v>
      </c>
      <c r="AJ10091" s="277">
        <v>73815</v>
      </c>
      <c r="AL10091" s="246" t="s">
        <v>24849</v>
      </c>
      <c r="AM10091" s="247">
        <v>291166.21000000002</v>
      </c>
      <c r="AO10091" s="226" t="s">
        <v>53153</v>
      </c>
      <c r="AP10091" s="227">
        <v>135.97999999999999</v>
      </c>
      <c r="AR10091" s="207" t="s">
        <v>24164</v>
      </c>
      <c r="AS10091" s="208">
        <v>9000</v>
      </c>
      <c r="AT10091" s="93"/>
      <c r="AU10091" s="93"/>
      <c r="AV10091" s="93"/>
    </row>
    <row r="10092" spans="35:48" x14ac:dyDescent="0.55000000000000004">
      <c r="AI10092" s="276" t="s">
        <v>68955</v>
      </c>
      <c r="AJ10092" s="277">
        <v>45000</v>
      </c>
      <c r="AL10092" s="246" t="s">
        <v>45353</v>
      </c>
      <c r="AM10092" s="247">
        <v>-22277.040000000001</v>
      </c>
      <c r="AO10092" s="226" t="s">
        <v>50231</v>
      </c>
      <c r="AP10092" s="227">
        <v>12678.43</v>
      </c>
      <c r="AR10092" s="207" t="s">
        <v>24165</v>
      </c>
      <c r="AS10092" s="208">
        <v>15640.44</v>
      </c>
      <c r="AT10092" s="93"/>
      <c r="AU10092" s="93"/>
      <c r="AV10092" s="93"/>
    </row>
    <row r="10093" spans="35:48" x14ac:dyDescent="0.55000000000000004">
      <c r="AI10093" s="276" t="s">
        <v>68956</v>
      </c>
      <c r="AJ10093" s="277">
        <v>212.79</v>
      </c>
      <c r="AL10093" s="246" t="s">
        <v>45355</v>
      </c>
      <c r="AM10093" s="247">
        <v>23450</v>
      </c>
      <c r="AO10093" s="226" t="s">
        <v>35338</v>
      </c>
      <c r="AP10093" s="227">
        <v>95669.38</v>
      </c>
      <c r="AR10093" s="207" t="s">
        <v>24166</v>
      </c>
      <c r="AS10093" s="208">
        <v>1196.56</v>
      </c>
      <c r="AT10093" s="93"/>
      <c r="AU10093" s="93"/>
      <c r="AV10093" s="93"/>
    </row>
    <row r="10094" spans="35:48" x14ac:dyDescent="0.55000000000000004">
      <c r="AI10094" s="276" t="s">
        <v>70832</v>
      </c>
      <c r="AJ10094" s="277">
        <v>85350</v>
      </c>
      <c r="AL10094" s="246" t="s">
        <v>45356</v>
      </c>
      <c r="AM10094" s="247">
        <v>1794</v>
      </c>
      <c r="AO10094" s="226" t="s">
        <v>33892</v>
      </c>
      <c r="AP10094" s="227">
        <v>7875</v>
      </c>
      <c r="AR10094" s="207" t="s">
        <v>24167</v>
      </c>
      <c r="AS10094" s="208">
        <v>7811.46</v>
      </c>
      <c r="AT10094" s="93"/>
      <c r="AU10094" s="93"/>
      <c r="AV10094" s="93"/>
    </row>
    <row r="10095" spans="35:48" x14ac:dyDescent="0.55000000000000004">
      <c r="AI10095" s="276" t="s">
        <v>63825</v>
      </c>
      <c r="AJ10095" s="277">
        <v>13478.22</v>
      </c>
      <c r="AL10095" s="246" t="s">
        <v>45357</v>
      </c>
      <c r="AM10095" s="247">
        <v>5047.0200000000004</v>
      </c>
      <c r="AO10095" s="226" t="s">
        <v>24505</v>
      </c>
      <c r="AP10095" s="227">
        <v>66442.5</v>
      </c>
      <c r="AR10095" s="207" t="s">
        <v>24168</v>
      </c>
      <c r="AS10095" s="208">
        <v>597.54</v>
      </c>
      <c r="AT10095" s="93"/>
      <c r="AU10095" s="93"/>
      <c r="AV10095" s="93"/>
    </row>
    <row r="10096" spans="35:48" x14ac:dyDescent="0.55000000000000004">
      <c r="AI10096" s="276" t="s">
        <v>66741</v>
      </c>
      <c r="AJ10096" s="277">
        <v>69924.72</v>
      </c>
      <c r="AL10096" s="246" t="s">
        <v>64686</v>
      </c>
      <c r="AM10096" s="247">
        <v>4000</v>
      </c>
      <c r="AO10096" s="226" t="s">
        <v>49046</v>
      </c>
      <c r="AP10096" s="227">
        <v>114362</v>
      </c>
      <c r="AR10096" s="207" t="s">
        <v>24169</v>
      </c>
      <c r="AS10096" s="208">
        <v>4000</v>
      </c>
      <c r="AT10096" s="93"/>
      <c r="AU10096" s="93"/>
      <c r="AV10096" s="93"/>
    </row>
    <row r="10097" spans="35:48" x14ac:dyDescent="0.55000000000000004">
      <c r="AI10097" s="276" t="s">
        <v>68957</v>
      </c>
      <c r="AJ10097" s="277">
        <v>163131.03</v>
      </c>
      <c r="AL10097" s="246" t="s">
        <v>55297</v>
      </c>
      <c r="AM10097" s="247">
        <v>3780.48</v>
      </c>
      <c r="AO10097" s="226" t="s">
        <v>47110</v>
      </c>
      <c r="AP10097" s="227">
        <v>582</v>
      </c>
      <c r="AR10097" s="207" t="s">
        <v>24170</v>
      </c>
      <c r="AS10097" s="208">
        <v>8811.4599999999991</v>
      </c>
      <c r="AT10097" s="93"/>
      <c r="AU10097" s="93"/>
      <c r="AV10097" s="93"/>
    </row>
    <row r="10098" spans="35:48" x14ac:dyDescent="0.55000000000000004">
      <c r="AI10098" s="276" t="s">
        <v>66742</v>
      </c>
      <c r="AJ10098" s="277">
        <v>526470.18000000005</v>
      </c>
      <c r="AL10098" s="246" t="s">
        <v>53185</v>
      </c>
      <c r="AM10098" s="247">
        <v>595.21</v>
      </c>
      <c r="AO10098" s="226" t="s">
        <v>24506</v>
      </c>
      <c r="AP10098" s="227">
        <v>9322.5</v>
      </c>
      <c r="AR10098" s="207" t="s">
        <v>24171</v>
      </c>
      <c r="AS10098" s="208">
        <v>15640.44</v>
      </c>
      <c r="AT10098" s="93"/>
      <c r="AU10098" s="93"/>
      <c r="AV10098" s="93"/>
    </row>
    <row r="10099" spans="35:48" x14ac:dyDescent="0.55000000000000004">
      <c r="AI10099" s="276" t="s">
        <v>68958</v>
      </c>
      <c r="AJ10099" s="277">
        <v>922.5</v>
      </c>
      <c r="AL10099" s="246" t="s">
        <v>53186</v>
      </c>
      <c r="AM10099" s="247">
        <v>1906.22</v>
      </c>
      <c r="AO10099" s="226" t="s">
        <v>24507</v>
      </c>
      <c r="AP10099" s="227">
        <v>79038.289999999994</v>
      </c>
      <c r="AR10099" s="207" t="s">
        <v>24172</v>
      </c>
      <c r="AS10099" s="208">
        <v>1870.61</v>
      </c>
      <c r="AT10099" s="93"/>
      <c r="AU10099" s="93"/>
      <c r="AV10099" s="93"/>
    </row>
    <row r="10100" spans="35:48" x14ac:dyDescent="0.55000000000000004">
      <c r="AI10100" s="276" t="s">
        <v>63434</v>
      </c>
      <c r="AJ10100" s="277">
        <v>113075.85</v>
      </c>
      <c r="AL10100" s="246" t="s">
        <v>59742</v>
      </c>
      <c r="AM10100" s="247">
        <v>174.76</v>
      </c>
      <c r="AO10100" s="226" t="s">
        <v>24508</v>
      </c>
      <c r="AP10100" s="227">
        <v>1350</v>
      </c>
      <c r="AR10100" s="207" t="s">
        <v>24173</v>
      </c>
      <c r="AS10100" s="208">
        <v>12946.21</v>
      </c>
      <c r="AT10100" s="93"/>
      <c r="AU10100" s="93"/>
      <c r="AV10100" s="93"/>
    </row>
    <row r="10101" spans="35:48" x14ac:dyDescent="0.55000000000000004">
      <c r="AI10101" s="276" t="s">
        <v>70833</v>
      </c>
      <c r="AJ10101" s="277">
        <v>866.28</v>
      </c>
      <c r="AL10101" s="246" t="s">
        <v>64687</v>
      </c>
      <c r="AM10101" s="247">
        <v>6906.04</v>
      </c>
      <c r="AO10101" s="226" t="s">
        <v>33893</v>
      </c>
      <c r="AP10101" s="227">
        <v>3120</v>
      </c>
      <c r="AR10101" s="207" t="s">
        <v>24174</v>
      </c>
      <c r="AS10101" s="208">
        <v>6558.33</v>
      </c>
      <c r="AT10101" s="93"/>
      <c r="AU10101" s="93"/>
      <c r="AV10101" s="93"/>
    </row>
    <row r="10102" spans="35:48" x14ac:dyDescent="0.55000000000000004">
      <c r="AI10102" s="276" t="s">
        <v>63435</v>
      </c>
      <c r="AJ10102" s="277">
        <v>8485.43</v>
      </c>
      <c r="AL10102" s="246" t="s">
        <v>57666</v>
      </c>
      <c r="AM10102" s="247">
        <v>512</v>
      </c>
      <c r="AO10102" s="226" t="s">
        <v>42766</v>
      </c>
      <c r="AP10102" s="227">
        <v>40609.699999999997</v>
      </c>
      <c r="AR10102" s="207" t="s">
        <v>24175</v>
      </c>
      <c r="AS10102" s="208">
        <v>34034.35</v>
      </c>
      <c r="AT10102" s="93"/>
      <c r="AU10102" s="93"/>
      <c r="AV10102" s="93"/>
    </row>
    <row r="10103" spans="35:48" x14ac:dyDescent="0.55000000000000004">
      <c r="AI10103" s="276" t="s">
        <v>63436</v>
      </c>
      <c r="AJ10103" s="277">
        <v>28185.99</v>
      </c>
      <c r="AL10103" s="246" t="s">
        <v>53187</v>
      </c>
      <c r="AM10103" s="247">
        <v>51620.11</v>
      </c>
      <c r="AO10103" s="226" t="s">
        <v>53154</v>
      </c>
      <c r="AP10103" s="227">
        <v>18889.8</v>
      </c>
      <c r="AR10103" s="207" t="s">
        <v>24176</v>
      </c>
      <c r="AS10103" s="208">
        <v>16505</v>
      </c>
      <c r="AT10103" s="93"/>
      <c r="AU10103" s="93"/>
      <c r="AV10103" s="93"/>
    </row>
    <row r="10104" spans="35:48" x14ac:dyDescent="0.55000000000000004">
      <c r="AI10104" s="276" t="s">
        <v>64980</v>
      </c>
      <c r="AJ10104" s="277">
        <v>597.29</v>
      </c>
      <c r="AL10104" s="246" t="s">
        <v>53188</v>
      </c>
      <c r="AM10104" s="247">
        <v>3988.07</v>
      </c>
      <c r="AO10104" s="226" t="s">
        <v>53155</v>
      </c>
      <c r="AP10104" s="227">
        <v>19.23</v>
      </c>
      <c r="AR10104" s="207" t="s">
        <v>24177</v>
      </c>
      <c r="AS10104" s="208">
        <v>27645</v>
      </c>
      <c r="AT10104" s="93"/>
      <c r="AU10104" s="93"/>
      <c r="AV10104" s="93"/>
    </row>
    <row r="10105" spans="35:48" x14ac:dyDescent="0.55000000000000004">
      <c r="AI10105" s="276" t="s">
        <v>66743</v>
      </c>
      <c r="AJ10105" s="277">
        <v>7500</v>
      </c>
      <c r="AL10105" s="246" t="s">
        <v>53189</v>
      </c>
      <c r="AM10105" s="247">
        <v>11164.46</v>
      </c>
      <c r="AO10105" s="226" t="s">
        <v>33894</v>
      </c>
      <c r="AP10105" s="227">
        <v>119484.08</v>
      </c>
      <c r="AR10105" s="207" t="s">
        <v>24178</v>
      </c>
      <c r="AS10105" s="208">
        <v>14400.18</v>
      </c>
      <c r="AT10105" s="93"/>
      <c r="AU10105" s="93"/>
      <c r="AV10105" s="93"/>
    </row>
    <row r="10106" spans="35:48" x14ac:dyDescent="0.55000000000000004">
      <c r="AI10106" s="276" t="s">
        <v>63437</v>
      </c>
      <c r="AJ10106" s="277">
        <v>23906.76</v>
      </c>
      <c r="AL10106" s="246" t="s">
        <v>57667</v>
      </c>
      <c r="AM10106" s="247">
        <v>4610.5</v>
      </c>
      <c r="AO10106" s="226" t="s">
        <v>47111</v>
      </c>
      <c r="AP10106" s="227">
        <v>1651.76</v>
      </c>
      <c r="AR10106" s="207" t="s">
        <v>24179</v>
      </c>
      <c r="AS10106" s="208">
        <v>1070.82</v>
      </c>
      <c r="AT10106" s="93"/>
      <c r="AU10106" s="93"/>
      <c r="AV10106" s="93"/>
    </row>
    <row r="10107" spans="35:48" x14ac:dyDescent="0.55000000000000004">
      <c r="AI10107" s="276" t="s">
        <v>68959</v>
      </c>
      <c r="AJ10107" s="277">
        <v>773859.67</v>
      </c>
      <c r="AL10107" s="246" t="s">
        <v>53190</v>
      </c>
      <c r="AM10107" s="247">
        <v>2420.13</v>
      </c>
      <c r="AO10107" s="226" t="s">
        <v>53156</v>
      </c>
      <c r="AP10107" s="227">
        <v>113407.6</v>
      </c>
      <c r="AR10107" s="207" t="s">
        <v>24180</v>
      </c>
      <c r="AS10107" s="208">
        <v>1356</v>
      </c>
      <c r="AT10107" s="93"/>
      <c r="AU10107" s="93"/>
      <c r="AV10107" s="93"/>
    </row>
    <row r="10108" spans="35:48" x14ac:dyDescent="0.55000000000000004">
      <c r="AI10108" s="276" t="s">
        <v>59443</v>
      </c>
      <c r="AJ10108" s="277">
        <v>337048.8</v>
      </c>
      <c r="AL10108" s="246" t="s">
        <v>64688</v>
      </c>
      <c r="AM10108" s="247">
        <v>15355</v>
      </c>
      <c r="AO10108" s="226" t="s">
        <v>24509</v>
      </c>
      <c r="AP10108" s="227">
        <v>50288.87</v>
      </c>
      <c r="AR10108" s="207" t="s">
        <v>24181</v>
      </c>
      <c r="AS10108" s="208">
        <v>13554</v>
      </c>
      <c r="AT10108" s="93"/>
      <c r="AU10108" s="93"/>
      <c r="AV10108" s="93"/>
    </row>
    <row r="10109" spans="35:48" x14ac:dyDescent="0.55000000000000004">
      <c r="AI10109" s="276" t="s">
        <v>58348</v>
      </c>
      <c r="AJ10109" s="277">
        <v>885149.65</v>
      </c>
      <c r="AL10109" s="246" t="s">
        <v>59743</v>
      </c>
      <c r="AM10109" s="247">
        <v>1021.89</v>
      </c>
      <c r="AO10109" s="226" t="s">
        <v>35339</v>
      </c>
      <c r="AP10109" s="227">
        <v>81363.16</v>
      </c>
      <c r="AR10109" s="207" t="s">
        <v>24182</v>
      </c>
      <c r="AS10109" s="208">
        <v>26253</v>
      </c>
      <c r="AT10109" s="93"/>
      <c r="AU10109" s="93"/>
      <c r="AV10109" s="93"/>
    </row>
    <row r="10110" spans="35:48" x14ac:dyDescent="0.55000000000000004">
      <c r="AI10110" s="276" t="s">
        <v>68960</v>
      </c>
      <c r="AJ10110" s="277">
        <v>240</v>
      </c>
      <c r="AL10110" s="246" t="s">
        <v>56378</v>
      </c>
      <c r="AM10110" s="247">
        <v>1169.47</v>
      </c>
      <c r="AO10110" s="226" t="s">
        <v>35340</v>
      </c>
      <c r="AP10110" s="227">
        <v>19490.88</v>
      </c>
      <c r="AR10110" s="207" t="s">
        <v>24183</v>
      </c>
      <c r="AS10110" s="208">
        <v>1704</v>
      </c>
      <c r="AT10110" s="93"/>
      <c r="AU10110" s="93"/>
      <c r="AV10110" s="93"/>
    </row>
    <row r="10111" spans="35:48" x14ac:dyDescent="0.55000000000000004">
      <c r="AI10111" s="276" t="s">
        <v>68961</v>
      </c>
      <c r="AJ10111" s="277">
        <v>18.36</v>
      </c>
      <c r="AL10111" s="246" t="s">
        <v>53191</v>
      </c>
      <c r="AM10111" s="247">
        <v>15960</v>
      </c>
      <c r="AO10111" s="226" t="s">
        <v>50232</v>
      </c>
      <c r="AP10111" s="227">
        <v>261744.37</v>
      </c>
      <c r="AR10111" s="207" t="s">
        <v>24184</v>
      </c>
      <c r="AS10111" s="208">
        <v>3563</v>
      </c>
      <c r="AT10111" s="93"/>
      <c r="AU10111" s="93"/>
      <c r="AV10111" s="93"/>
    </row>
    <row r="10112" spans="35:48" x14ac:dyDescent="0.55000000000000004">
      <c r="AI10112" s="276" t="s">
        <v>68962</v>
      </c>
      <c r="AJ10112" s="277">
        <v>1.25</v>
      </c>
      <c r="AL10112" s="246" t="s">
        <v>33922</v>
      </c>
      <c r="AM10112" s="247">
        <v>1750</v>
      </c>
      <c r="AO10112" s="226" t="s">
        <v>53157</v>
      </c>
      <c r="AP10112" s="227">
        <v>169258.32</v>
      </c>
      <c r="AR10112" s="207" t="s">
        <v>24185</v>
      </c>
      <c r="AS10112" s="208">
        <v>13212</v>
      </c>
      <c r="AT10112" s="93"/>
      <c r="AU10112" s="93"/>
      <c r="AV10112" s="93"/>
    </row>
    <row r="10113" spans="35:48" x14ac:dyDescent="0.55000000000000004">
      <c r="AI10113" s="276" t="s">
        <v>57918</v>
      </c>
      <c r="AJ10113" s="277">
        <v>1491.72</v>
      </c>
      <c r="AL10113" s="246" t="s">
        <v>35361</v>
      </c>
      <c r="AM10113" s="247">
        <v>208018.6</v>
      </c>
      <c r="AO10113" s="226" t="s">
        <v>35341</v>
      </c>
      <c r="AP10113" s="227">
        <v>147521.56</v>
      </c>
      <c r="AR10113" s="207" t="s">
        <v>24186</v>
      </c>
      <c r="AS10113" s="208">
        <v>7217.24</v>
      </c>
      <c r="AT10113" s="93"/>
      <c r="AU10113" s="93"/>
      <c r="AV10113" s="93"/>
    </row>
    <row r="10114" spans="35:48" x14ac:dyDescent="0.55000000000000004">
      <c r="AI10114" s="276" t="s">
        <v>57919</v>
      </c>
      <c r="AJ10114" s="277">
        <v>44.85</v>
      </c>
      <c r="AL10114" s="246" t="s">
        <v>35362</v>
      </c>
      <c r="AM10114" s="247">
        <v>379140</v>
      </c>
      <c r="AO10114" s="226" t="s">
        <v>33895</v>
      </c>
      <c r="AP10114" s="227">
        <v>42369</v>
      </c>
      <c r="AR10114" s="207" t="s">
        <v>24187</v>
      </c>
      <c r="AS10114" s="208">
        <v>33387.760000000002</v>
      </c>
      <c r="AT10114" s="93"/>
      <c r="AU10114" s="93"/>
      <c r="AV10114" s="93"/>
    </row>
    <row r="10115" spans="35:48" x14ac:dyDescent="0.55000000000000004">
      <c r="AI10115" s="276" t="s">
        <v>55479</v>
      </c>
      <c r="AJ10115" s="277">
        <v>21617.41</v>
      </c>
      <c r="AL10115" s="246" t="s">
        <v>42787</v>
      </c>
      <c r="AM10115" s="247">
        <v>223600</v>
      </c>
      <c r="AO10115" s="226" t="s">
        <v>53158</v>
      </c>
      <c r="AP10115" s="227">
        <v>36753.81</v>
      </c>
      <c r="AR10115" s="207" t="s">
        <v>24188</v>
      </c>
      <c r="AS10115" s="208">
        <v>14400.18</v>
      </c>
      <c r="AT10115" s="93"/>
      <c r="AU10115" s="93"/>
      <c r="AV10115" s="93"/>
    </row>
    <row r="10116" spans="35:48" x14ac:dyDescent="0.55000000000000004">
      <c r="AI10116" s="276" t="s">
        <v>68963</v>
      </c>
      <c r="AJ10116" s="277">
        <v>104.55</v>
      </c>
      <c r="AL10116" s="246" t="s">
        <v>36539</v>
      </c>
      <c r="AM10116" s="247">
        <v>145868.89000000001</v>
      </c>
      <c r="AO10116" s="226" t="s">
        <v>36511</v>
      </c>
      <c r="AP10116" s="227">
        <v>513750.78</v>
      </c>
      <c r="AR10116" s="207" t="s">
        <v>24189</v>
      </c>
      <c r="AS10116" s="208">
        <v>1070.82</v>
      </c>
      <c r="AT10116" s="93"/>
      <c r="AU10116" s="93"/>
      <c r="AV10116" s="93"/>
    </row>
    <row r="10117" spans="35:48" x14ac:dyDescent="0.55000000000000004">
      <c r="AI10117" s="276" t="s">
        <v>55480</v>
      </c>
      <c r="AJ10117" s="277">
        <v>4735.46</v>
      </c>
      <c r="AL10117" s="246" t="s">
        <v>35363</v>
      </c>
      <c r="AM10117" s="247">
        <v>103485.74</v>
      </c>
      <c r="AO10117" s="226" t="s">
        <v>48136</v>
      </c>
      <c r="AP10117" s="227">
        <v>864.43</v>
      </c>
      <c r="AR10117" s="207" t="s">
        <v>24190</v>
      </c>
      <c r="AS10117" s="208">
        <v>3563</v>
      </c>
      <c r="AT10117" s="93"/>
      <c r="AU10117" s="93"/>
      <c r="AV10117" s="93"/>
    </row>
    <row r="10118" spans="35:48" x14ac:dyDescent="0.55000000000000004">
      <c r="AI10118" s="276" t="s">
        <v>55481</v>
      </c>
      <c r="AJ10118" s="277">
        <v>2091.5</v>
      </c>
      <c r="AL10118" s="246" t="s">
        <v>39358</v>
      </c>
      <c r="AM10118" s="247">
        <v>639151.71</v>
      </c>
      <c r="AO10118" s="226" t="s">
        <v>47112</v>
      </c>
      <c r="AP10118" s="227">
        <v>1299.58</v>
      </c>
      <c r="AR10118" s="207" t="s">
        <v>24191</v>
      </c>
      <c r="AS10118" s="208">
        <v>14568</v>
      </c>
      <c r="AT10118" s="93"/>
      <c r="AU10118" s="93"/>
      <c r="AV10118" s="93"/>
    </row>
    <row r="10119" spans="35:48" x14ac:dyDescent="0.55000000000000004">
      <c r="AI10119" s="276" t="s">
        <v>55482</v>
      </c>
      <c r="AJ10119" s="277">
        <v>6884.94</v>
      </c>
      <c r="AL10119" s="246" t="s">
        <v>36540</v>
      </c>
      <c r="AM10119" s="247">
        <v>92742</v>
      </c>
      <c r="AO10119" s="226" t="s">
        <v>48137</v>
      </c>
      <c r="AP10119" s="227">
        <v>264874.12</v>
      </c>
      <c r="AR10119" s="207" t="s">
        <v>24192</v>
      </c>
      <c r="AS10119" s="208">
        <v>8921.24</v>
      </c>
      <c r="AT10119" s="93"/>
      <c r="AU10119" s="93"/>
      <c r="AV10119" s="93"/>
    </row>
    <row r="10120" spans="35:48" x14ac:dyDescent="0.55000000000000004">
      <c r="AI10120" s="276" t="s">
        <v>55483</v>
      </c>
      <c r="AJ10120" s="277">
        <v>3144.12</v>
      </c>
      <c r="AL10120" s="246" t="s">
        <v>33923</v>
      </c>
      <c r="AM10120" s="247">
        <v>111193.22</v>
      </c>
      <c r="AO10120" s="226" t="s">
        <v>48138</v>
      </c>
      <c r="AP10120" s="227">
        <v>20262.88</v>
      </c>
      <c r="AR10120" s="207" t="s">
        <v>24193</v>
      </c>
      <c r="AS10120" s="208">
        <v>73194.759999999995</v>
      </c>
      <c r="AT10120" s="93"/>
      <c r="AU10120" s="93"/>
      <c r="AV10120" s="93"/>
    </row>
    <row r="10121" spans="35:48" x14ac:dyDescent="0.55000000000000004">
      <c r="AI10121" s="276" t="s">
        <v>55484</v>
      </c>
      <c r="AJ10121" s="277">
        <v>137.57</v>
      </c>
      <c r="AL10121" s="246" t="s">
        <v>42788</v>
      </c>
      <c r="AM10121" s="247">
        <v>9450</v>
      </c>
      <c r="AO10121" s="226" t="s">
        <v>45309</v>
      </c>
      <c r="AP10121" s="227">
        <v>16463.099999999999</v>
      </c>
      <c r="AR10121" s="207" t="s">
        <v>24194</v>
      </c>
      <c r="AS10121" s="208">
        <v>5416.67</v>
      </c>
      <c r="AT10121" s="93"/>
      <c r="AU10121" s="93"/>
      <c r="AV10121" s="93"/>
    </row>
    <row r="10122" spans="35:48" x14ac:dyDescent="0.55000000000000004">
      <c r="AI10122" s="276" t="s">
        <v>55485</v>
      </c>
      <c r="AJ10122" s="277">
        <v>132.11000000000001</v>
      </c>
      <c r="AL10122" s="246" t="s">
        <v>36541</v>
      </c>
      <c r="AM10122" s="247">
        <v>10321.69</v>
      </c>
      <c r="AO10122" s="226" t="s">
        <v>45310</v>
      </c>
      <c r="AP10122" s="227">
        <v>1823.6</v>
      </c>
      <c r="AR10122" s="207" t="s">
        <v>24195</v>
      </c>
      <c r="AS10122" s="208">
        <v>3790.34</v>
      </c>
      <c r="AT10122" s="93"/>
      <c r="AU10122" s="93"/>
      <c r="AV10122" s="93"/>
    </row>
    <row r="10123" spans="35:48" x14ac:dyDescent="0.55000000000000004">
      <c r="AI10123" s="276" t="s">
        <v>55486</v>
      </c>
      <c r="AJ10123" s="277">
        <v>994.89</v>
      </c>
      <c r="AL10123" s="246" t="s">
        <v>63755</v>
      </c>
      <c r="AM10123" s="247">
        <v>2969.65</v>
      </c>
      <c r="AO10123" s="226" t="s">
        <v>24554</v>
      </c>
      <c r="AP10123" s="227">
        <v>482</v>
      </c>
      <c r="AR10123" s="207" t="s">
        <v>24196</v>
      </c>
      <c r="AS10123" s="208">
        <v>3000</v>
      </c>
      <c r="AT10123" s="93"/>
      <c r="AU10123" s="93"/>
      <c r="AV10123" s="93"/>
    </row>
    <row r="10124" spans="35:48" x14ac:dyDescent="0.55000000000000004">
      <c r="AI10124" s="276" t="s">
        <v>60775</v>
      </c>
      <c r="AJ10124" s="277">
        <v>18650</v>
      </c>
      <c r="AL10124" s="246" t="s">
        <v>33924</v>
      </c>
      <c r="AM10124" s="247">
        <v>325312.05</v>
      </c>
      <c r="AO10124" s="226" t="s">
        <v>47113</v>
      </c>
      <c r="AP10124" s="227">
        <v>349</v>
      </c>
      <c r="AR10124" s="207" t="s">
        <v>24197</v>
      </c>
      <c r="AS10124" s="208">
        <v>912.99</v>
      </c>
      <c r="AT10124" s="93"/>
      <c r="AU10124" s="93"/>
      <c r="AV10124" s="93"/>
    </row>
    <row r="10125" spans="35:48" x14ac:dyDescent="0.55000000000000004">
      <c r="AI10125" s="276" t="s">
        <v>60776</v>
      </c>
      <c r="AJ10125" s="277">
        <v>477.63</v>
      </c>
      <c r="AL10125" s="246" t="s">
        <v>63756</v>
      </c>
      <c r="AM10125" s="247">
        <v>122627.28</v>
      </c>
      <c r="AO10125" s="226" t="s">
        <v>53159</v>
      </c>
      <c r="AP10125" s="227">
        <v>783</v>
      </c>
      <c r="AR10125" s="207" t="s">
        <v>24198</v>
      </c>
      <c r="AS10125" s="208">
        <v>1705</v>
      </c>
      <c r="AT10125" s="93"/>
      <c r="AU10125" s="93"/>
      <c r="AV10125" s="93"/>
    </row>
    <row r="10126" spans="35:48" x14ac:dyDescent="0.55000000000000004">
      <c r="AI10126" s="276" t="s">
        <v>58702</v>
      </c>
      <c r="AJ10126" s="277">
        <v>53.28</v>
      </c>
      <c r="AL10126" s="246" t="s">
        <v>33925</v>
      </c>
      <c r="AM10126" s="247">
        <v>174912.54</v>
      </c>
      <c r="AO10126" s="226" t="s">
        <v>39327</v>
      </c>
      <c r="AP10126" s="227">
        <v>34872.61</v>
      </c>
      <c r="AR10126" s="207" t="s">
        <v>24199</v>
      </c>
      <c r="AS10126" s="208">
        <v>2160</v>
      </c>
      <c r="AT10126" s="93"/>
      <c r="AU10126" s="93"/>
      <c r="AV10126" s="93"/>
    </row>
    <row r="10127" spans="35:48" x14ac:dyDescent="0.55000000000000004">
      <c r="AI10127" s="276" t="s">
        <v>59905</v>
      </c>
      <c r="AJ10127" s="277">
        <v>175.14</v>
      </c>
      <c r="AL10127" s="246" t="s">
        <v>33926</v>
      </c>
      <c r="AM10127" s="247">
        <v>559171.67000000004</v>
      </c>
      <c r="AO10127" s="226" t="s">
        <v>39328</v>
      </c>
      <c r="AP10127" s="227">
        <v>2756.03</v>
      </c>
      <c r="AR10127" s="207" t="s">
        <v>24200</v>
      </c>
      <c r="AS10127" s="208">
        <v>795</v>
      </c>
      <c r="AT10127" s="93"/>
      <c r="AU10127" s="93"/>
      <c r="AV10127" s="93"/>
    </row>
    <row r="10128" spans="35:48" x14ac:dyDescent="0.55000000000000004">
      <c r="AI10128" s="276" t="s">
        <v>58704</v>
      </c>
      <c r="AJ10128" s="277">
        <v>156.12</v>
      </c>
      <c r="AL10128" s="246" t="s">
        <v>33927</v>
      </c>
      <c r="AM10128" s="247">
        <v>226316.82</v>
      </c>
      <c r="AO10128" s="226" t="s">
        <v>47114</v>
      </c>
      <c r="AP10128" s="227">
        <v>749.97</v>
      </c>
      <c r="AR10128" s="207" t="s">
        <v>24201</v>
      </c>
      <c r="AS10128" s="208">
        <v>4317</v>
      </c>
      <c r="AT10128" s="93"/>
      <c r="AU10128" s="93"/>
      <c r="AV10128" s="93"/>
    </row>
    <row r="10129" spans="35:48" x14ac:dyDescent="0.55000000000000004">
      <c r="AI10129" s="276" t="s">
        <v>58705</v>
      </c>
      <c r="AJ10129" s="277">
        <v>5867.69</v>
      </c>
      <c r="AL10129" s="246" t="s">
        <v>36542</v>
      </c>
      <c r="AM10129" s="247">
        <v>1164156.98</v>
      </c>
      <c r="AO10129" s="226" t="s">
        <v>42767</v>
      </c>
      <c r="AP10129" s="227">
        <v>3000</v>
      </c>
      <c r="AR10129" s="207" t="s">
        <v>24202</v>
      </c>
      <c r="AS10129" s="208">
        <v>713</v>
      </c>
      <c r="AT10129" s="93"/>
      <c r="AU10129" s="93"/>
      <c r="AV10129" s="93"/>
    </row>
    <row r="10130" spans="35:48" x14ac:dyDescent="0.55000000000000004">
      <c r="AI10130" s="276" t="s">
        <v>59906</v>
      </c>
      <c r="AJ10130" s="277">
        <v>1346.47</v>
      </c>
      <c r="AL10130" s="246" t="s">
        <v>59744</v>
      </c>
      <c r="AM10130" s="247">
        <v>1221659.1499999999</v>
      </c>
      <c r="AO10130" s="226" t="s">
        <v>45311</v>
      </c>
      <c r="AP10130" s="227">
        <v>7000</v>
      </c>
      <c r="AR10130" s="207" t="s">
        <v>24203</v>
      </c>
      <c r="AS10130" s="208">
        <v>347.42</v>
      </c>
      <c r="AT10130" s="93"/>
      <c r="AU10130" s="93"/>
      <c r="AV10130" s="93"/>
    </row>
    <row r="10131" spans="35:48" x14ac:dyDescent="0.55000000000000004">
      <c r="AI10131" s="276" t="s">
        <v>61232</v>
      </c>
      <c r="AJ10131" s="277">
        <v>6275.25</v>
      </c>
      <c r="AL10131" s="246" t="s">
        <v>35364</v>
      </c>
      <c r="AM10131" s="247">
        <v>175613.36</v>
      </c>
      <c r="AO10131" s="226" t="s">
        <v>45312</v>
      </c>
      <c r="AP10131" s="227">
        <v>532</v>
      </c>
      <c r="AR10131" s="207" t="s">
        <v>24204</v>
      </c>
      <c r="AS10131" s="208">
        <v>26.58</v>
      </c>
      <c r="AT10131" s="93"/>
      <c r="AU10131" s="93"/>
      <c r="AV10131" s="93"/>
    </row>
    <row r="10132" spans="35:48" x14ac:dyDescent="0.55000000000000004">
      <c r="AI10132" s="276" t="s">
        <v>59907</v>
      </c>
      <c r="AJ10132" s="277">
        <v>195.19</v>
      </c>
      <c r="AL10132" s="246" t="s">
        <v>36544</v>
      </c>
      <c r="AM10132" s="247">
        <v>87463.4</v>
      </c>
      <c r="AO10132" s="226" t="s">
        <v>39329</v>
      </c>
      <c r="AP10132" s="227">
        <v>31888</v>
      </c>
      <c r="AR10132" s="207" t="s">
        <v>24205</v>
      </c>
      <c r="AS10132" s="208">
        <v>1984.25</v>
      </c>
      <c r="AT10132" s="93"/>
      <c r="AU10132" s="93"/>
      <c r="AV10132" s="93"/>
    </row>
    <row r="10133" spans="35:48" x14ac:dyDescent="0.55000000000000004">
      <c r="AI10133" s="276" t="s">
        <v>60777</v>
      </c>
      <c r="AJ10133" s="277">
        <v>48347.66</v>
      </c>
      <c r="AL10133" s="246" t="s">
        <v>42789</v>
      </c>
      <c r="AM10133" s="247">
        <v>50804.86</v>
      </c>
      <c r="AO10133" s="226" t="s">
        <v>39330</v>
      </c>
      <c r="AP10133" s="227">
        <v>11566.92</v>
      </c>
      <c r="AR10133" s="207" t="s">
        <v>24206</v>
      </c>
      <c r="AS10133" s="208">
        <v>2826</v>
      </c>
      <c r="AT10133" s="93"/>
      <c r="AU10133" s="93"/>
      <c r="AV10133" s="93"/>
    </row>
    <row r="10134" spans="35:48" x14ac:dyDescent="0.55000000000000004">
      <c r="AI10134" s="276" t="s">
        <v>60778</v>
      </c>
      <c r="AJ10134" s="277">
        <v>3532.07</v>
      </c>
      <c r="AL10134" s="246" t="s">
        <v>35365</v>
      </c>
      <c r="AM10134" s="247">
        <v>4038167.81</v>
      </c>
      <c r="AO10134" s="226" t="s">
        <v>42768</v>
      </c>
      <c r="AP10134" s="227">
        <v>4220</v>
      </c>
      <c r="AR10134" s="207" t="s">
        <v>24207</v>
      </c>
      <c r="AS10134" s="208">
        <v>7639.05</v>
      </c>
      <c r="AT10134" s="93"/>
      <c r="AU10134" s="93"/>
      <c r="AV10134" s="93"/>
    </row>
    <row r="10135" spans="35:48" x14ac:dyDescent="0.55000000000000004">
      <c r="AI10135" s="276" t="s">
        <v>60779</v>
      </c>
      <c r="AJ10135" s="277">
        <v>12122.73</v>
      </c>
      <c r="AL10135" s="246" t="s">
        <v>39359</v>
      </c>
      <c r="AM10135" s="247">
        <v>2450908.65</v>
      </c>
      <c r="AO10135" s="226" t="s">
        <v>40508</v>
      </c>
      <c r="AP10135" s="227">
        <v>19.149999999999999</v>
      </c>
      <c r="AR10135" s="207" t="s">
        <v>24208</v>
      </c>
      <c r="AS10135" s="208">
        <v>584.38</v>
      </c>
      <c r="AT10135" s="93"/>
      <c r="AU10135" s="93"/>
      <c r="AV10135" s="93"/>
    </row>
    <row r="10136" spans="35:48" x14ac:dyDescent="0.55000000000000004">
      <c r="AI10136" s="276" t="s">
        <v>57921</v>
      </c>
      <c r="AJ10136" s="277">
        <v>15182.7</v>
      </c>
      <c r="AL10136" s="246" t="s">
        <v>53192</v>
      </c>
      <c r="AM10136" s="247">
        <v>-809798.99</v>
      </c>
      <c r="AO10136" s="226" t="s">
        <v>40509</v>
      </c>
      <c r="AP10136" s="227">
        <v>13028.85</v>
      </c>
      <c r="AR10136" s="207" t="s">
        <v>24209</v>
      </c>
      <c r="AS10136" s="208">
        <v>949.99</v>
      </c>
      <c r="AT10136" s="93"/>
      <c r="AU10136" s="93"/>
      <c r="AV10136" s="93"/>
    </row>
    <row r="10137" spans="35:48" x14ac:dyDescent="0.55000000000000004">
      <c r="AI10137" s="276" t="s">
        <v>57922</v>
      </c>
      <c r="AJ10137" s="277">
        <v>1034.71</v>
      </c>
      <c r="AL10137" s="246" t="s">
        <v>62147</v>
      </c>
      <c r="AM10137" s="247">
        <v>-47447.12</v>
      </c>
      <c r="AO10137" s="226" t="s">
        <v>45313</v>
      </c>
      <c r="AP10137" s="227">
        <v>7000</v>
      </c>
      <c r="AR10137" s="207" t="s">
        <v>24210</v>
      </c>
      <c r="AS10137" s="208">
        <v>14959.33</v>
      </c>
      <c r="AT10137" s="93"/>
      <c r="AU10137" s="93"/>
      <c r="AV10137" s="93"/>
    </row>
    <row r="10138" spans="35:48" x14ac:dyDescent="0.55000000000000004">
      <c r="AI10138" s="276" t="s">
        <v>49210</v>
      </c>
      <c r="AJ10138" s="277">
        <v>48780</v>
      </c>
      <c r="AL10138" s="246" t="s">
        <v>39360</v>
      </c>
      <c r="AM10138" s="247">
        <v>217921.26</v>
      </c>
      <c r="AO10138" s="226" t="s">
        <v>45314</v>
      </c>
      <c r="AP10138" s="227">
        <v>539</v>
      </c>
      <c r="AR10138" s="207" t="s">
        <v>24211</v>
      </c>
      <c r="AS10138" s="208">
        <v>5416.67</v>
      </c>
      <c r="AT10138" s="93"/>
      <c r="AU10138" s="93"/>
      <c r="AV10138" s="93"/>
    </row>
    <row r="10139" spans="35:48" x14ac:dyDescent="0.55000000000000004">
      <c r="AI10139" s="276" t="s">
        <v>49211</v>
      </c>
      <c r="AJ10139" s="277">
        <v>3352.24</v>
      </c>
      <c r="AL10139" s="246" t="s">
        <v>53193</v>
      </c>
      <c r="AM10139" s="247">
        <v>364.14</v>
      </c>
      <c r="AO10139" s="226" t="s">
        <v>45315</v>
      </c>
      <c r="AP10139" s="227">
        <v>81500</v>
      </c>
      <c r="AR10139" s="207" t="s">
        <v>24212</v>
      </c>
      <c r="AS10139" s="208">
        <v>7639.05</v>
      </c>
      <c r="AT10139" s="93"/>
      <c r="AU10139" s="93"/>
      <c r="AV10139" s="93"/>
    </row>
    <row r="10140" spans="35:48" x14ac:dyDescent="0.55000000000000004">
      <c r="AI10140" s="276" t="s">
        <v>57923</v>
      </c>
      <c r="AJ10140" s="277">
        <v>1114</v>
      </c>
      <c r="AL10140" s="246" t="s">
        <v>53194</v>
      </c>
      <c r="AM10140" s="247">
        <v>27.86</v>
      </c>
      <c r="AO10140" s="226" t="s">
        <v>45316</v>
      </c>
      <c r="AP10140" s="227">
        <v>6234.75</v>
      </c>
      <c r="AR10140" s="207" t="s">
        <v>24213</v>
      </c>
      <c r="AS10140" s="208">
        <v>3790.34</v>
      </c>
      <c r="AT10140" s="93"/>
      <c r="AU10140" s="93"/>
      <c r="AV10140" s="93"/>
    </row>
    <row r="10141" spans="35:48" x14ac:dyDescent="0.55000000000000004">
      <c r="AI10141" s="276" t="s">
        <v>70110</v>
      </c>
      <c r="AJ10141" s="277">
        <v>1473</v>
      </c>
      <c r="AL10141" s="246" t="s">
        <v>53195</v>
      </c>
      <c r="AM10141" s="247">
        <v>89.21</v>
      </c>
      <c r="AO10141" s="226" t="s">
        <v>24569</v>
      </c>
      <c r="AP10141" s="227">
        <v>22232.19</v>
      </c>
      <c r="AR10141" s="207" t="s">
        <v>24214</v>
      </c>
      <c r="AS10141" s="208">
        <v>347.42</v>
      </c>
      <c r="AT10141" s="93"/>
      <c r="AU10141" s="93"/>
      <c r="AV10141" s="93"/>
    </row>
    <row r="10142" spans="35:48" x14ac:dyDescent="0.55000000000000004">
      <c r="AI10142" s="276" t="s">
        <v>70834</v>
      </c>
      <c r="AJ10142" s="277">
        <v>750</v>
      </c>
      <c r="AL10142" s="246" t="s">
        <v>53196</v>
      </c>
      <c r="AM10142" s="247">
        <v>16.829999999999998</v>
      </c>
      <c r="AO10142" s="226" t="s">
        <v>33899</v>
      </c>
      <c r="AP10142" s="227">
        <v>49420</v>
      </c>
      <c r="AR10142" s="207" t="s">
        <v>24215</v>
      </c>
      <c r="AS10142" s="208">
        <v>3000</v>
      </c>
      <c r="AT10142" s="93"/>
      <c r="AU10142" s="93"/>
      <c r="AV10142" s="93"/>
    </row>
    <row r="10143" spans="35:48" x14ac:dyDescent="0.55000000000000004">
      <c r="AI10143" s="276" t="s">
        <v>70835</v>
      </c>
      <c r="AJ10143" s="277">
        <v>3992.01</v>
      </c>
      <c r="AL10143" s="246" t="s">
        <v>57668</v>
      </c>
      <c r="AM10143" s="247">
        <v>24368.75</v>
      </c>
      <c r="AO10143" s="226" t="s">
        <v>33900</v>
      </c>
      <c r="AP10143" s="227">
        <v>2909</v>
      </c>
      <c r="AR10143" s="207" t="s">
        <v>24216</v>
      </c>
      <c r="AS10143" s="208">
        <v>1523.95</v>
      </c>
      <c r="AT10143" s="93"/>
      <c r="AU10143" s="93"/>
      <c r="AV10143" s="93"/>
    </row>
    <row r="10144" spans="35:48" x14ac:dyDescent="0.55000000000000004">
      <c r="AI10144" s="276" t="s">
        <v>40666</v>
      </c>
      <c r="AJ10144" s="277">
        <v>51936.04</v>
      </c>
      <c r="AL10144" s="246" t="s">
        <v>63295</v>
      </c>
      <c r="AM10144" s="247">
        <v>2000</v>
      </c>
      <c r="AO10144" s="226" t="s">
        <v>33901</v>
      </c>
      <c r="AP10144" s="227">
        <v>3979.8</v>
      </c>
      <c r="AR10144" s="207" t="s">
        <v>24217</v>
      </c>
      <c r="AS10144" s="208">
        <v>2500</v>
      </c>
      <c r="AT10144" s="93"/>
      <c r="AU10144" s="93"/>
      <c r="AV10144" s="93"/>
    </row>
    <row r="10145" spans="35:48" x14ac:dyDescent="0.55000000000000004">
      <c r="AI10145" s="276" t="s">
        <v>68964</v>
      </c>
      <c r="AJ10145" s="277">
        <v>14375</v>
      </c>
      <c r="AL10145" s="246" t="s">
        <v>57669</v>
      </c>
      <c r="AM10145" s="247">
        <v>2017.21</v>
      </c>
      <c r="AO10145" s="226" t="s">
        <v>33902</v>
      </c>
      <c r="AP10145" s="227">
        <v>35.68</v>
      </c>
      <c r="AR10145" s="207" t="s">
        <v>13906</v>
      </c>
      <c r="AS10145" s="208">
        <v>17785.330000000002</v>
      </c>
      <c r="AT10145" s="93"/>
      <c r="AU10145" s="93"/>
      <c r="AV10145" s="93"/>
    </row>
    <row r="10146" spans="35:48" x14ac:dyDescent="0.55000000000000004">
      <c r="AI10146" s="276" t="s">
        <v>50485</v>
      </c>
      <c r="AJ10146" s="277">
        <v>12490.2</v>
      </c>
      <c r="AL10146" s="246" t="s">
        <v>63296</v>
      </c>
      <c r="AM10146" s="247">
        <v>490</v>
      </c>
      <c r="AO10146" s="226" t="s">
        <v>33903</v>
      </c>
      <c r="AP10146" s="227">
        <v>1110.08</v>
      </c>
      <c r="AR10146" s="207" t="s">
        <v>24218</v>
      </c>
      <c r="AS10146" s="208">
        <v>4857.25</v>
      </c>
      <c r="AT10146" s="93"/>
      <c r="AU10146" s="93"/>
      <c r="AV10146" s="93"/>
    </row>
    <row r="10147" spans="35:48" x14ac:dyDescent="0.55000000000000004">
      <c r="AI10147" s="276" t="s">
        <v>60780</v>
      </c>
      <c r="AJ10147" s="277">
        <v>3122.55</v>
      </c>
      <c r="AL10147" s="246" t="s">
        <v>50241</v>
      </c>
      <c r="AM10147" s="247">
        <v>351.64</v>
      </c>
      <c r="AO10147" s="226" t="s">
        <v>35342</v>
      </c>
      <c r="AP10147" s="227">
        <v>49.33</v>
      </c>
      <c r="AR10147" s="207" t="s">
        <v>13907</v>
      </c>
      <c r="AS10147" s="208">
        <v>5266.99</v>
      </c>
      <c r="AT10147" s="93"/>
      <c r="AU10147" s="93"/>
      <c r="AV10147" s="93"/>
    </row>
    <row r="10148" spans="35:48" x14ac:dyDescent="0.55000000000000004">
      <c r="AI10148" s="276" t="s">
        <v>47320</v>
      </c>
      <c r="AJ10148" s="277">
        <v>10168.08</v>
      </c>
      <c r="AL10148" s="246" t="s">
        <v>53197</v>
      </c>
      <c r="AM10148" s="247">
        <v>1697.19</v>
      </c>
      <c r="AO10148" s="226" t="s">
        <v>35343</v>
      </c>
      <c r="AP10148" s="227">
        <v>4121</v>
      </c>
      <c r="AR10148" s="207" t="s">
        <v>24219</v>
      </c>
      <c r="AS10148" s="208">
        <v>11520</v>
      </c>
      <c r="AT10148" s="93"/>
      <c r="AU10148" s="93"/>
      <c r="AV10148" s="93"/>
    </row>
    <row r="10149" spans="35:48" x14ac:dyDescent="0.55000000000000004">
      <c r="AI10149" s="276" t="s">
        <v>47321</v>
      </c>
      <c r="AJ10149" s="277">
        <v>857.37</v>
      </c>
      <c r="AL10149" s="246" t="s">
        <v>62148</v>
      </c>
      <c r="AM10149" s="247">
        <v>-88.7</v>
      </c>
      <c r="AO10149" s="226" t="s">
        <v>42769</v>
      </c>
      <c r="AP10149" s="227">
        <v>4170.92</v>
      </c>
      <c r="AR10149" s="207" t="s">
        <v>24220</v>
      </c>
      <c r="AS10149" s="208">
        <v>94.39</v>
      </c>
      <c r="AT10149" s="93"/>
      <c r="AU10149" s="93"/>
      <c r="AV10149" s="93"/>
    </row>
    <row r="10150" spans="35:48" x14ac:dyDescent="0.55000000000000004">
      <c r="AI10150" s="276" t="s">
        <v>50486</v>
      </c>
      <c r="AJ10150" s="277">
        <v>565</v>
      </c>
      <c r="AL10150" s="246" t="s">
        <v>53199</v>
      </c>
      <c r="AM10150" s="247">
        <v>99681.91</v>
      </c>
      <c r="AO10150" s="226" t="s">
        <v>42770</v>
      </c>
      <c r="AP10150" s="227">
        <v>319.08</v>
      </c>
      <c r="AR10150" s="207" t="s">
        <v>24221</v>
      </c>
      <c r="AS10150" s="208">
        <v>14.4</v>
      </c>
      <c r="AT10150" s="93"/>
      <c r="AU10150" s="93"/>
      <c r="AV10150" s="93"/>
    </row>
    <row r="10151" spans="35:48" x14ac:dyDescent="0.55000000000000004">
      <c r="AI10151" s="276" t="s">
        <v>43013</v>
      </c>
      <c r="AJ10151" s="277">
        <v>125082.9</v>
      </c>
      <c r="AL10151" s="246" t="s">
        <v>47137</v>
      </c>
      <c r="AM10151" s="247">
        <v>7625.62</v>
      </c>
      <c r="AO10151" s="226" t="s">
        <v>53160</v>
      </c>
      <c r="AP10151" s="227">
        <v>3705</v>
      </c>
      <c r="AR10151" s="207" t="s">
        <v>24222</v>
      </c>
      <c r="AS10151" s="208">
        <v>123.87</v>
      </c>
      <c r="AT10151" s="93"/>
      <c r="AU10151" s="93"/>
      <c r="AV10151" s="93"/>
    </row>
    <row r="10152" spans="35:48" x14ac:dyDescent="0.55000000000000004">
      <c r="AI10152" s="276" t="s">
        <v>43014</v>
      </c>
      <c r="AJ10152" s="277">
        <v>6732</v>
      </c>
      <c r="AL10152" s="246" t="s">
        <v>53200</v>
      </c>
      <c r="AM10152" s="247">
        <v>14721.32</v>
      </c>
      <c r="AO10152" s="226" t="s">
        <v>53161</v>
      </c>
      <c r="AP10152" s="227">
        <v>1560</v>
      </c>
      <c r="AR10152" s="207" t="s">
        <v>24223</v>
      </c>
      <c r="AS10152" s="208">
        <v>4940</v>
      </c>
      <c r="AT10152" s="93"/>
      <c r="AU10152" s="93"/>
      <c r="AV10152" s="93"/>
    </row>
    <row r="10153" spans="35:48" x14ac:dyDescent="0.55000000000000004">
      <c r="AI10153" s="276" t="s">
        <v>68965</v>
      </c>
      <c r="AJ10153" s="277">
        <v>413.6</v>
      </c>
      <c r="AL10153" s="246" t="s">
        <v>53201</v>
      </c>
      <c r="AM10153" s="247">
        <v>521831.41</v>
      </c>
      <c r="AO10153" s="226" t="s">
        <v>53162</v>
      </c>
      <c r="AP10153" s="227">
        <v>398</v>
      </c>
      <c r="AR10153" s="207" t="s">
        <v>24224</v>
      </c>
      <c r="AS10153" s="208">
        <v>1733</v>
      </c>
      <c r="AT10153" s="93"/>
      <c r="AU10153" s="93"/>
      <c r="AV10153" s="93"/>
    </row>
    <row r="10154" spans="35:48" x14ac:dyDescent="0.55000000000000004">
      <c r="AI10154" s="276" t="s">
        <v>29100</v>
      </c>
      <c r="AJ10154" s="277">
        <v>1626.47</v>
      </c>
      <c r="AL10154" s="246" t="s">
        <v>59424</v>
      </c>
      <c r="AM10154" s="247">
        <v>11553.93</v>
      </c>
      <c r="AO10154" s="226" t="s">
        <v>53163</v>
      </c>
      <c r="AP10154" s="227">
        <v>17.55</v>
      </c>
      <c r="AR10154" s="207" t="s">
        <v>24225</v>
      </c>
      <c r="AS10154" s="208">
        <v>71577</v>
      </c>
      <c r="AT10154" s="93"/>
      <c r="AU10154" s="93"/>
      <c r="AV10154" s="93"/>
    </row>
    <row r="10155" spans="35:48" x14ac:dyDescent="0.55000000000000004">
      <c r="AI10155" s="276" t="s">
        <v>29101</v>
      </c>
      <c r="AJ10155" s="277">
        <v>35370.89</v>
      </c>
      <c r="AL10155" s="246" t="s">
        <v>48150</v>
      </c>
      <c r="AM10155" s="247">
        <v>2005.51</v>
      </c>
      <c r="AO10155" s="226" t="s">
        <v>53164</v>
      </c>
      <c r="AP10155" s="227">
        <v>300.11</v>
      </c>
      <c r="AR10155" s="207" t="s">
        <v>24226</v>
      </c>
      <c r="AS10155" s="208">
        <v>5537.5</v>
      </c>
      <c r="AT10155" s="93"/>
      <c r="AU10155" s="93"/>
      <c r="AV10155" s="93"/>
    </row>
    <row r="10156" spans="35:48" x14ac:dyDescent="0.55000000000000004">
      <c r="AI10156" s="276" t="s">
        <v>50490</v>
      </c>
      <c r="AJ10156" s="277">
        <v>5056.84</v>
      </c>
      <c r="AL10156" s="246" t="s">
        <v>62149</v>
      </c>
      <c r="AM10156" s="247">
        <v>134500.65</v>
      </c>
      <c r="AO10156" s="226" t="s">
        <v>35344</v>
      </c>
      <c r="AP10156" s="227">
        <v>77193.39</v>
      </c>
      <c r="AR10156" s="207" t="s">
        <v>24227</v>
      </c>
      <c r="AS10156" s="208">
        <v>17607.240000000002</v>
      </c>
      <c r="AT10156" s="93"/>
      <c r="AU10156" s="93"/>
      <c r="AV10156" s="93"/>
    </row>
    <row r="10157" spans="35:48" x14ac:dyDescent="0.55000000000000004">
      <c r="AI10157" s="276" t="s">
        <v>50491</v>
      </c>
      <c r="AJ10157" s="277">
        <v>-5056.84</v>
      </c>
      <c r="AL10157" s="246" t="s">
        <v>62150</v>
      </c>
      <c r="AM10157" s="247">
        <v>10182.81</v>
      </c>
      <c r="AO10157" s="226" t="s">
        <v>35345</v>
      </c>
      <c r="AP10157" s="227">
        <v>49378.92</v>
      </c>
      <c r="AR10157" s="207" t="s">
        <v>24228</v>
      </c>
      <c r="AS10157" s="208">
        <v>15000</v>
      </c>
      <c r="AT10157" s="93"/>
      <c r="AU10157" s="93"/>
      <c r="AV10157" s="93"/>
    </row>
    <row r="10158" spans="35:48" x14ac:dyDescent="0.55000000000000004">
      <c r="AI10158" s="276" t="s">
        <v>43017</v>
      </c>
      <c r="AJ10158" s="277">
        <v>600</v>
      </c>
      <c r="AL10158" s="246" t="s">
        <v>62151</v>
      </c>
      <c r="AM10158" s="247">
        <v>29207.33</v>
      </c>
      <c r="AO10158" s="226" t="s">
        <v>35346</v>
      </c>
      <c r="AP10158" s="227">
        <v>9399.2000000000007</v>
      </c>
      <c r="AR10158" s="207" t="s">
        <v>13909</v>
      </c>
      <c r="AS10158" s="208">
        <v>191</v>
      </c>
      <c r="AT10158" s="93"/>
      <c r="AU10158" s="93"/>
      <c r="AV10158" s="93"/>
    </row>
    <row r="10159" spans="35:48" x14ac:dyDescent="0.55000000000000004">
      <c r="AI10159" s="276" t="s">
        <v>50493</v>
      </c>
      <c r="AJ10159" s="277">
        <v>7714</v>
      </c>
      <c r="AL10159" s="246" t="s">
        <v>62474</v>
      </c>
      <c r="AM10159" s="247">
        <v>2500</v>
      </c>
      <c r="AO10159" s="226" t="s">
        <v>47115</v>
      </c>
      <c r="AP10159" s="227">
        <v>1671.81</v>
      </c>
      <c r="AR10159" s="207" t="s">
        <v>24229</v>
      </c>
      <c r="AS10159" s="208">
        <v>514</v>
      </c>
      <c r="AT10159" s="93"/>
      <c r="AU10159" s="93"/>
      <c r="AV10159" s="93"/>
    </row>
    <row r="10160" spans="35:48" x14ac:dyDescent="0.55000000000000004">
      <c r="AI10160" s="276" t="s">
        <v>60788</v>
      </c>
      <c r="AJ10160" s="277">
        <v>20413.41</v>
      </c>
      <c r="AL10160" s="246" t="s">
        <v>64689</v>
      </c>
      <c r="AM10160" s="247">
        <v>19746.29</v>
      </c>
      <c r="AO10160" s="226" t="s">
        <v>35347</v>
      </c>
      <c r="AP10160" s="227">
        <v>15896.59</v>
      </c>
      <c r="AR10160" s="207" t="s">
        <v>24230</v>
      </c>
      <c r="AS10160" s="208">
        <v>6395</v>
      </c>
      <c r="AT10160" s="93"/>
      <c r="AU10160" s="93"/>
      <c r="AV10160" s="93"/>
    </row>
    <row r="10161" spans="35:48" x14ac:dyDescent="0.55000000000000004">
      <c r="AI10161" s="276" t="s">
        <v>43018</v>
      </c>
      <c r="AJ10161" s="277">
        <v>10374.459999999999</v>
      </c>
      <c r="AL10161" s="246" t="s">
        <v>62475</v>
      </c>
      <c r="AM10161" s="247">
        <v>140439.92000000001</v>
      </c>
      <c r="AO10161" s="226" t="s">
        <v>45317</v>
      </c>
      <c r="AP10161" s="227">
        <v>477.46</v>
      </c>
      <c r="AR10161" s="207" t="s">
        <v>24231</v>
      </c>
      <c r="AS10161" s="208">
        <v>845</v>
      </c>
      <c r="AT10161" s="93"/>
      <c r="AU10161" s="93"/>
      <c r="AV10161" s="93"/>
    </row>
    <row r="10162" spans="35:48" x14ac:dyDescent="0.55000000000000004">
      <c r="AI10162" s="276" t="s">
        <v>50495</v>
      </c>
      <c r="AJ10162" s="277">
        <v>3742.52</v>
      </c>
      <c r="AL10162" s="246" t="s">
        <v>57670</v>
      </c>
      <c r="AM10162" s="247">
        <v>73500</v>
      </c>
      <c r="AO10162" s="226" t="s">
        <v>47116</v>
      </c>
      <c r="AP10162" s="227">
        <v>94508.24</v>
      </c>
      <c r="AR10162" s="207" t="s">
        <v>24232</v>
      </c>
      <c r="AS10162" s="208">
        <v>2512</v>
      </c>
      <c r="AT10162" s="93"/>
      <c r="AU10162" s="93"/>
      <c r="AV10162" s="93"/>
    </row>
    <row r="10163" spans="35:48" x14ac:dyDescent="0.55000000000000004">
      <c r="AI10163" s="276" t="s">
        <v>60789</v>
      </c>
      <c r="AJ10163" s="277">
        <v>-602.48</v>
      </c>
      <c r="AL10163" s="246" t="s">
        <v>56379</v>
      </c>
      <c r="AM10163" s="247">
        <v>24000</v>
      </c>
      <c r="AO10163" s="226" t="s">
        <v>47117</v>
      </c>
      <c r="AP10163" s="227">
        <v>26684.76</v>
      </c>
      <c r="AR10163" s="207" t="s">
        <v>24233</v>
      </c>
      <c r="AS10163" s="208">
        <v>21451.93</v>
      </c>
      <c r="AT10163" s="93"/>
      <c r="AU10163" s="93"/>
      <c r="AV10163" s="93"/>
    </row>
    <row r="10164" spans="35:48" x14ac:dyDescent="0.55000000000000004">
      <c r="AI10164" s="276" t="s">
        <v>43019</v>
      </c>
      <c r="AJ10164" s="277">
        <v>461.34</v>
      </c>
      <c r="AL10164" s="246" t="s">
        <v>56380</v>
      </c>
      <c r="AM10164" s="247">
        <v>47000</v>
      </c>
      <c r="AO10164" s="226" t="s">
        <v>53165</v>
      </c>
      <c r="AP10164" s="227">
        <v>30607</v>
      </c>
      <c r="AR10164" s="207" t="s">
        <v>24234</v>
      </c>
      <c r="AS10164" s="208">
        <v>1641.07</v>
      </c>
      <c r="AT10164" s="93"/>
      <c r="AU10164" s="93"/>
      <c r="AV10164" s="93"/>
    </row>
    <row r="10165" spans="35:48" x14ac:dyDescent="0.55000000000000004">
      <c r="AI10165" s="276" t="s">
        <v>60790</v>
      </c>
      <c r="AJ10165" s="277">
        <v>179.9</v>
      </c>
      <c r="AL10165" s="246" t="s">
        <v>56381</v>
      </c>
      <c r="AM10165" s="247">
        <v>75886.460000000006</v>
      </c>
      <c r="AO10165" s="226" t="s">
        <v>45318</v>
      </c>
      <c r="AP10165" s="227">
        <v>43878.9</v>
      </c>
      <c r="AR10165" s="207" t="s">
        <v>24235</v>
      </c>
      <c r="AS10165" s="208">
        <v>11520</v>
      </c>
      <c r="AT10165" s="93"/>
      <c r="AU10165" s="93"/>
      <c r="AV10165" s="93"/>
    </row>
    <row r="10166" spans="35:48" x14ac:dyDescent="0.55000000000000004">
      <c r="AI10166" s="276" t="s">
        <v>60791</v>
      </c>
      <c r="AJ10166" s="277">
        <v>-39.14</v>
      </c>
      <c r="AL10166" s="246" t="s">
        <v>58620</v>
      </c>
      <c r="AM10166" s="247">
        <v>33002.5</v>
      </c>
      <c r="AO10166" s="226" t="s">
        <v>45319</v>
      </c>
      <c r="AP10166" s="227">
        <v>3332.1</v>
      </c>
      <c r="AR10166" s="207" t="s">
        <v>24236</v>
      </c>
      <c r="AS10166" s="208">
        <v>21451.93</v>
      </c>
      <c r="AT10166" s="93"/>
      <c r="AU10166" s="93"/>
      <c r="AV10166" s="93"/>
    </row>
    <row r="10167" spans="35:48" x14ac:dyDescent="0.55000000000000004">
      <c r="AI10167" s="276" t="s">
        <v>60792</v>
      </c>
      <c r="AJ10167" s="277">
        <v>3.46</v>
      </c>
      <c r="AL10167" s="246" t="s">
        <v>56382</v>
      </c>
      <c r="AM10167" s="247">
        <v>94949.31</v>
      </c>
      <c r="AO10167" s="226" t="s">
        <v>45320</v>
      </c>
      <c r="AP10167" s="227">
        <v>57324</v>
      </c>
      <c r="AR10167" s="207" t="s">
        <v>24237</v>
      </c>
      <c r="AS10167" s="208">
        <v>1735.46</v>
      </c>
      <c r="AT10167" s="93"/>
      <c r="AU10167" s="93"/>
      <c r="AV10167" s="93"/>
    </row>
    <row r="10168" spans="35:48" x14ac:dyDescent="0.55000000000000004">
      <c r="AI10168" s="276" t="s">
        <v>70111</v>
      </c>
      <c r="AJ10168" s="277">
        <v>49850</v>
      </c>
      <c r="AL10168" s="246" t="s">
        <v>56383</v>
      </c>
      <c r="AM10168" s="247">
        <v>7810</v>
      </c>
      <c r="AO10168" s="226" t="s">
        <v>24589</v>
      </c>
      <c r="AP10168" s="227">
        <v>22288.19</v>
      </c>
      <c r="AR10168" s="207" t="s">
        <v>24238</v>
      </c>
      <c r="AS10168" s="208">
        <v>14.4</v>
      </c>
      <c r="AT10168" s="93"/>
      <c r="AU10168" s="93"/>
      <c r="AV10168" s="93"/>
    </row>
    <row r="10169" spans="35:48" x14ac:dyDescent="0.55000000000000004">
      <c r="AI10169" s="276" t="s">
        <v>43020</v>
      </c>
      <c r="AJ10169" s="277">
        <v>2324.84</v>
      </c>
      <c r="AL10169" s="246" t="s">
        <v>59745</v>
      </c>
      <c r="AM10169" s="247">
        <v>846</v>
      </c>
      <c r="AO10169" s="226" t="s">
        <v>24590</v>
      </c>
      <c r="AP10169" s="227">
        <v>840</v>
      </c>
      <c r="AR10169" s="207" t="s">
        <v>24239</v>
      </c>
      <c r="AS10169" s="208">
        <v>123.87</v>
      </c>
      <c r="AT10169" s="93"/>
      <c r="AU10169" s="93"/>
      <c r="AV10169" s="93"/>
    </row>
    <row r="10170" spans="35:48" x14ac:dyDescent="0.55000000000000004">
      <c r="AI10170" s="276" t="s">
        <v>43021</v>
      </c>
      <c r="AJ10170" s="277">
        <v>59682.53</v>
      </c>
      <c r="AL10170" s="246" t="s">
        <v>56384</v>
      </c>
      <c r="AM10170" s="247">
        <v>35800</v>
      </c>
      <c r="AO10170" s="226" t="s">
        <v>24591</v>
      </c>
      <c r="AP10170" s="227">
        <v>936.48</v>
      </c>
      <c r="AR10170" s="207" t="s">
        <v>24240</v>
      </c>
      <c r="AS10170" s="208">
        <v>6382.5</v>
      </c>
      <c r="AT10170" s="93"/>
      <c r="AU10170" s="93"/>
      <c r="AV10170" s="93"/>
    </row>
    <row r="10171" spans="35:48" x14ac:dyDescent="0.55000000000000004">
      <c r="AI10171" s="276" t="s">
        <v>50496</v>
      </c>
      <c r="AJ10171" s="277">
        <v>4560</v>
      </c>
      <c r="AL10171" s="246" t="s">
        <v>64690</v>
      </c>
      <c r="AM10171" s="247">
        <v>3510</v>
      </c>
      <c r="AO10171" s="226" t="s">
        <v>36513</v>
      </c>
      <c r="AP10171" s="227">
        <v>1354</v>
      </c>
      <c r="AR10171" s="207" t="s">
        <v>24241</v>
      </c>
      <c r="AS10171" s="208">
        <v>7452</v>
      </c>
      <c r="AT10171" s="93"/>
      <c r="AU10171" s="93"/>
      <c r="AV10171" s="93"/>
    </row>
    <row r="10172" spans="35:48" x14ac:dyDescent="0.55000000000000004">
      <c r="AI10172" s="276" t="s">
        <v>43022</v>
      </c>
      <c r="AJ10172" s="277">
        <v>44768.87</v>
      </c>
      <c r="AL10172" s="246" t="s">
        <v>56385</v>
      </c>
      <c r="AM10172" s="247">
        <v>23687.34</v>
      </c>
      <c r="AO10172" s="226" t="s">
        <v>24592</v>
      </c>
      <c r="AP10172" s="227">
        <v>6473.63</v>
      </c>
      <c r="AR10172" s="207" t="s">
        <v>24242</v>
      </c>
      <c r="AS10172" s="208">
        <v>17607.240000000002</v>
      </c>
      <c r="AT10172" s="93"/>
      <c r="AU10172" s="93"/>
      <c r="AV10172" s="93"/>
    </row>
    <row r="10173" spans="35:48" x14ac:dyDescent="0.55000000000000004">
      <c r="AI10173" s="276" t="s">
        <v>47322</v>
      </c>
      <c r="AJ10173" s="277">
        <v>1427.71</v>
      </c>
      <c r="AL10173" s="246" t="s">
        <v>56386</v>
      </c>
      <c r="AM10173" s="247">
        <v>63651.519999999997</v>
      </c>
      <c r="AO10173" s="226" t="s">
        <v>49047</v>
      </c>
      <c r="AP10173" s="227">
        <v>30445.68</v>
      </c>
      <c r="AR10173" s="207" t="s">
        <v>13910</v>
      </c>
      <c r="AS10173" s="208">
        <v>8128</v>
      </c>
      <c r="AT10173" s="93"/>
      <c r="AU10173" s="93"/>
      <c r="AV10173" s="93"/>
    </row>
    <row r="10174" spans="35:48" x14ac:dyDescent="0.55000000000000004">
      <c r="AI10174" s="276" t="s">
        <v>47323</v>
      </c>
      <c r="AJ10174" s="277">
        <v>5212.12</v>
      </c>
      <c r="AL10174" s="246" t="s">
        <v>56387</v>
      </c>
      <c r="AM10174" s="247">
        <v>34141.56</v>
      </c>
      <c r="AO10174" s="226" t="s">
        <v>49048</v>
      </c>
      <c r="AP10174" s="227">
        <v>2329.09</v>
      </c>
      <c r="AR10174" s="207" t="s">
        <v>24243</v>
      </c>
      <c r="AS10174" s="208">
        <v>15000</v>
      </c>
      <c r="AT10174" s="93"/>
      <c r="AU10174" s="93"/>
      <c r="AV10174" s="93"/>
    </row>
    <row r="10175" spans="35:48" x14ac:dyDescent="0.55000000000000004">
      <c r="AI10175" s="276" t="s">
        <v>43027</v>
      </c>
      <c r="AJ10175" s="277">
        <v>6629.28</v>
      </c>
      <c r="AL10175" s="246" t="s">
        <v>57671</v>
      </c>
      <c r="AM10175" s="247">
        <v>15475.11</v>
      </c>
      <c r="AO10175" s="226" t="s">
        <v>24595</v>
      </c>
      <c r="AP10175" s="227">
        <v>35300.93</v>
      </c>
      <c r="AR10175" s="207" t="s">
        <v>13911</v>
      </c>
      <c r="AS10175" s="208">
        <v>705</v>
      </c>
      <c r="AT10175" s="93"/>
      <c r="AU10175" s="93"/>
      <c r="AV10175" s="93"/>
    </row>
    <row r="10176" spans="35:48" x14ac:dyDescent="0.55000000000000004">
      <c r="AI10176" s="276" t="s">
        <v>70112</v>
      </c>
      <c r="AJ10176" s="277">
        <v>12500</v>
      </c>
      <c r="AL10176" s="246" t="s">
        <v>58878</v>
      </c>
      <c r="AM10176" s="247">
        <v>15888.17</v>
      </c>
      <c r="AO10176" s="226" t="s">
        <v>39332</v>
      </c>
      <c r="AP10176" s="227">
        <v>14190</v>
      </c>
      <c r="AR10176" s="207" t="s">
        <v>24244</v>
      </c>
      <c r="AS10176" s="208">
        <v>71577</v>
      </c>
      <c r="AT10176" s="93"/>
      <c r="AU10176" s="93"/>
      <c r="AV10176" s="93"/>
    </row>
    <row r="10177" spans="35:48" x14ac:dyDescent="0.55000000000000004">
      <c r="AI10177" s="276" t="s">
        <v>62832</v>
      </c>
      <c r="AJ10177" s="277">
        <v>43231.08</v>
      </c>
      <c r="AL10177" s="246" t="s">
        <v>62732</v>
      </c>
      <c r="AM10177" s="247">
        <v>11700</v>
      </c>
      <c r="AO10177" s="226" t="s">
        <v>24596</v>
      </c>
      <c r="AP10177" s="227">
        <v>7120.45</v>
      </c>
      <c r="AR10177" s="207" t="s">
        <v>24245</v>
      </c>
      <c r="AS10177" s="208">
        <v>15600</v>
      </c>
      <c r="AT10177" s="93"/>
      <c r="AU10177" s="93"/>
      <c r="AV10177" s="93"/>
    </row>
    <row r="10178" spans="35:48" x14ac:dyDescent="0.55000000000000004">
      <c r="AI10178" s="276" t="s">
        <v>62833</v>
      </c>
      <c r="AJ10178" s="277">
        <v>3306.91</v>
      </c>
      <c r="AL10178" s="246" t="s">
        <v>62733</v>
      </c>
      <c r="AM10178" s="247">
        <v>4000</v>
      </c>
      <c r="AO10178" s="226" t="s">
        <v>24597</v>
      </c>
      <c r="AP10178" s="227">
        <v>59301.03</v>
      </c>
      <c r="AR10178" s="207" t="s">
        <v>24246</v>
      </c>
      <c r="AS10178" s="208">
        <v>1130.75</v>
      </c>
      <c r="AT10178" s="93"/>
      <c r="AU10178" s="93"/>
      <c r="AV10178" s="93"/>
    </row>
    <row r="10179" spans="35:48" x14ac:dyDescent="0.55000000000000004">
      <c r="AI10179" s="276" t="s">
        <v>53969</v>
      </c>
      <c r="AJ10179" s="277">
        <v>2000</v>
      </c>
      <c r="AL10179" s="246" t="s">
        <v>62734</v>
      </c>
      <c r="AM10179" s="247">
        <v>1201.05</v>
      </c>
      <c r="AO10179" s="226" t="s">
        <v>24598</v>
      </c>
      <c r="AP10179" s="227">
        <v>107680.5</v>
      </c>
      <c r="AR10179" s="207" t="s">
        <v>24247</v>
      </c>
      <c r="AS10179" s="208">
        <v>308.05</v>
      </c>
      <c r="AT10179" s="93"/>
      <c r="AU10179" s="93"/>
      <c r="AV10179" s="93"/>
    </row>
    <row r="10180" spans="35:48" x14ac:dyDescent="0.55000000000000004">
      <c r="AI10180" s="276" t="s">
        <v>63439</v>
      </c>
      <c r="AJ10180" s="277">
        <v>8690</v>
      </c>
      <c r="AL10180" s="246" t="s">
        <v>62735</v>
      </c>
      <c r="AM10180" s="247">
        <v>3846.5</v>
      </c>
      <c r="AO10180" s="226" t="s">
        <v>39333</v>
      </c>
      <c r="AP10180" s="227">
        <v>38989.440000000002</v>
      </c>
      <c r="AR10180" s="207" t="s">
        <v>24248</v>
      </c>
      <c r="AS10180" s="208">
        <v>79417</v>
      </c>
      <c r="AT10180" s="93"/>
      <c r="AU10180" s="93"/>
      <c r="AV10180" s="93"/>
    </row>
    <row r="10181" spans="35:48" x14ac:dyDescent="0.55000000000000004">
      <c r="AI10181" s="276" t="s">
        <v>53972</v>
      </c>
      <c r="AJ10181" s="277">
        <v>12997.13</v>
      </c>
      <c r="AL10181" s="246" t="s">
        <v>62152</v>
      </c>
      <c r="AM10181" s="247">
        <v>640</v>
      </c>
      <c r="AO10181" s="226" t="s">
        <v>49049</v>
      </c>
      <c r="AP10181" s="227">
        <v>20544</v>
      </c>
      <c r="AR10181" s="207" t="s">
        <v>24249</v>
      </c>
      <c r="AS10181" s="208">
        <v>2338</v>
      </c>
      <c r="AT10181" s="93"/>
      <c r="AU10181" s="93"/>
      <c r="AV10181" s="93"/>
    </row>
    <row r="10182" spans="35:48" x14ac:dyDescent="0.55000000000000004">
      <c r="AI10182" s="276" t="s">
        <v>62281</v>
      </c>
      <c r="AJ10182" s="277">
        <v>10813.25</v>
      </c>
      <c r="AL10182" s="246" t="s">
        <v>62153</v>
      </c>
      <c r="AM10182" s="247">
        <v>5662.72</v>
      </c>
      <c r="AO10182" s="226" t="s">
        <v>39334</v>
      </c>
      <c r="AP10182" s="227">
        <v>39150</v>
      </c>
      <c r="AR10182" s="207" t="s">
        <v>24250</v>
      </c>
      <c r="AS10182" s="208">
        <v>550</v>
      </c>
      <c r="AT10182" s="93"/>
      <c r="AU10182" s="93"/>
      <c r="AV10182" s="93"/>
    </row>
    <row r="10183" spans="35:48" x14ac:dyDescent="0.55000000000000004">
      <c r="AI10183" s="276" t="s">
        <v>35796</v>
      </c>
      <c r="AJ10183" s="277">
        <v>13188</v>
      </c>
      <c r="AL10183" s="246" t="s">
        <v>62154</v>
      </c>
      <c r="AM10183" s="247">
        <v>433.2</v>
      </c>
      <c r="AO10183" s="226" t="s">
        <v>39335</v>
      </c>
      <c r="AP10183" s="227">
        <v>100000</v>
      </c>
      <c r="AR10183" s="207" t="s">
        <v>24251</v>
      </c>
      <c r="AS10183" s="208">
        <v>40.53</v>
      </c>
      <c r="AT10183" s="93"/>
      <c r="AU10183" s="93"/>
      <c r="AV10183" s="93"/>
    </row>
    <row r="10184" spans="35:48" x14ac:dyDescent="0.55000000000000004">
      <c r="AI10184" s="276" t="s">
        <v>39578</v>
      </c>
      <c r="AJ10184" s="277">
        <v>8759.9</v>
      </c>
      <c r="AL10184" s="246" t="s">
        <v>62155</v>
      </c>
      <c r="AM10184" s="247">
        <v>1387.36</v>
      </c>
      <c r="AO10184" s="226" t="s">
        <v>39336</v>
      </c>
      <c r="AP10184" s="227">
        <v>42437.29</v>
      </c>
      <c r="AR10184" s="207" t="s">
        <v>24252</v>
      </c>
      <c r="AS10184" s="208">
        <v>8.2899999999999991</v>
      </c>
      <c r="AT10184" s="93"/>
      <c r="AU10184" s="93"/>
      <c r="AV10184" s="93"/>
    </row>
    <row r="10185" spans="35:48" x14ac:dyDescent="0.55000000000000004">
      <c r="AI10185" s="276" t="s">
        <v>40667</v>
      </c>
      <c r="AJ10185" s="277">
        <v>10362.17</v>
      </c>
      <c r="AL10185" s="246" t="s">
        <v>13974</v>
      </c>
      <c r="AM10185" s="247">
        <v>585.95000000000005</v>
      </c>
      <c r="AO10185" s="226" t="s">
        <v>39337</v>
      </c>
      <c r="AP10185" s="227">
        <v>350682.72</v>
      </c>
      <c r="AR10185" s="207" t="s">
        <v>24253</v>
      </c>
      <c r="AS10185" s="208">
        <v>1.8</v>
      </c>
      <c r="AT10185" s="93"/>
      <c r="AU10185" s="93"/>
      <c r="AV10185" s="93"/>
    </row>
    <row r="10186" spans="35:48" x14ac:dyDescent="0.55000000000000004">
      <c r="AI10186" s="276" t="s">
        <v>43033</v>
      </c>
      <c r="AJ10186" s="277">
        <v>2289.9</v>
      </c>
      <c r="AL10186" s="246" t="s">
        <v>57672</v>
      </c>
      <c r="AM10186" s="247">
        <v>18676.5</v>
      </c>
      <c r="AO10186" s="226" t="s">
        <v>39338</v>
      </c>
      <c r="AP10186" s="227">
        <v>25290.32</v>
      </c>
      <c r="AR10186" s="207" t="s">
        <v>24254</v>
      </c>
      <c r="AS10186" s="208">
        <v>18425.099999999999</v>
      </c>
      <c r="AT10186" s="93"/>
      <c r="AU10186" s="93"/>
      <c r="AV10186" s="93"/>
    </row>
    <row r="10187" spans="35:48" x14ac:dyDescent="0.55000000000000004">
      <c r="AI10187" s="276" t="s">
        <v>47336</v>
      </c>
      <c r="AJ10187" s="277">
        <v>10338</v>
      </c>
      <c r="AL10187" s="246" t="s">
        <v>24896</v>
      </c>
      <c r="AM10187" s="247">
        <v>5104</v>
      </c>
      <c r="AO10187" s="226" t="s">
        <v>50233</v>
      </c>
      <c r="AP10187" s="227">
        <v>9987</v>
      </c>
      <c r="AR10187" s="207" t="s">
        <v>24255</v>
      </c>
      <c r="AS10187" s="208">
        <v>2000</v>
      </c>
      <c r="AT10187" s="93"/>
      <c r="AU10187" s="93"/>
      <c r="AV10187" s="93"/>
    </row>
    <row r="10188" spans="35:48" x14ac:dyDescent="0.55000000000000004">
      <c r="AI10188" s="276" t="s">
        <v>53975</v>
      </c>
      <c r="AJ10188" s="277">
        <v>40818.720000000001</v>
      </c>
      <c r="AL10188" s="246" t="s">
        <v>57673</v>
      </c>
      <c r="AM10188" s="247">
        <v>3156.4</v>
      </c>
      <c r="AO10188" s="226" t="s">
        <v>45321</v>
      </c>
      <c r="AP10188" s="227">
        <v>17232</v>
      </c>
      <c r="AR10188" s="207" t="s">
        <v>24256</v>
      </c>
      <c r="AS10188" s="208">
        <v>9478.09</v>
      </c>
      <c r="AT10188" s="93"/>
      <c r="AU10188" s="93"/>
      <c r="AV10188" s="93"/>
    </row>
    <row r="10189" spans="35:48" x14ac:dyDescent="0.55000000000000004">
      <c r="AI10189" s="276" t="s">
        <v>70113</v>
      </c>
      <c r="AJ10189" s="277">
        <v>19942.5</v>
      </c>
      <c r="AL10189" s="246" t="s">
        <v>24898</v>
      </c>
      <c r="AM10189" s="247">
        <v>241.46</v>
      </c>
      <c r="AO10189" s="226" t="s">
        <v>42771</v>
      </c>
      <c r="AP10189" s="227">
        <v>39594.11</v>
      </c>
      <c r="AR10189" s="207" t="s">
        <v>24257</v>
      </c>
      <c r="AS10189" s="208">
        <v>36056.28</v>
      </c>
      <c r="AT10189" s="93"/>
      <c r="AU10189" s="93"/>
      <c r="AV10189" s="93"/>
    </row>
    <row r="10190" spans="35:48" x14ac:dyDescent="0.55000000000000004">
      <c r="AI10190" s="276" t="s">
        <v>70114</v>
      </c>
      <c r="AJ10190" s="277">
        <v>1514.38</v>
      </c>
      <c r="AL10190" s="246" t="s">
        <v>57674</v>
      </c>
      <c r="AM10190" s="247">
        <v>449.91</v>
      </c>
      <c r="AO10190" s="226" t="s">
        <v>42772</v>
      </c>
      <c r="AP10190" s="227">
        <v>3028.89</v>
      </c>
      <c r="AR10190" s="207" t="s">
        <v>24258</v>
      </c>
      <c r="AS10190" s="208">
        <v>5175</v>
      </c>
      <c r="AT10190" s="93"/>
      <c r="AU10190" s="93"/>
      <c r="AV10190" s="93"/>
    </row>
    <row r="10191" spans="35:48" x14ac:dyDescent="0.55000000000000004">
      <c r="AI10191" s="276" t="s">
        <v>57927</v>
      </c>
      <c r="AJ10191" s="277">
        <v>25000</v>
      </c>
      <c r="AL10191" s="246" t="s">
        <v>49061</v>
      </c>
      <c r="AM10191" s="247">
        <v>523</v>
      </c>
      <c r="AO10191" s="226" t="s">
        <v>49050</v>
      </c>
      <c r="AP10191" s="227">
        <v>7044.12</v>
      </c>
      <c r="AR10191" s="207" t="s">
        <v>24259</v>
      </c>
      <c r="AS10191" s="208">
        <v>294.94</v>
      </c>
      <c r="AT10191" s="93"/>
      <c r="AU10191" s="93"/>
      <c r="AV10191" s="93"/>
    </row>
    <row r="10192" spans="35:48" x14ac:dyDescent="0.55000000000000004">
      <c r="AI10192" s="276" t="s">
        <v>57928</v>
      </c>
      <c r="AJ10192" s="277">
        <v>25000</v>
      </c>
      <c r="AL10192" s="246" t="s">
        <v>50244</v>
      </c>
      <c r="AM10192" s="247">
        <v>40.01</v>
      </c>
      <c r="AO10192" s="226" t="s">
        <v>49051</v>
      </c>
      <c r="AP10192" s="227">
        <v>538.88</v>
      </c>
      <c r="AR10192" s="207" t="s">
        <v>24260</v>
      </c>
      <c r="AS10192" s="208">
        <v>5396.4</v>
      </c>
      <c r="AT10192" s="93"/>
      <c r="AU10192" s="93"/>
      <c r="AV10192" s="93"/>
    </row>
    <row r="10193" spans="35:48" x14ac:dyDescent="0.55000000000000004">
      <c r="AI10193" s="276" t="s">
        <v>57929</v>
      </c>
      <c r="AJ10193" s="277">
        <v>3177.16</v>
      </c>
      <c r="AL10193" s="246" t="s">
        <v>59746</v>
      </c>
      <c r="AM10193" s="247">
        <v>25583.34</v>
      </c>
      <c r="AO10193" s="226" t="s">
        <v>48139</v>
      </c>
      <c r="AP10193" s="227">
        <v>2336</v>
      </c>
      <c r="AR10193" s="207" t="s">
        <v>24261</v>
      </c>
      <c r="AS10193" s="208">
        <v>9591.3799999999992</v>
      </c>
      <c r="AT10193" s="93"/>
      <c r="AU10193" s="93"/>
      <c r="AV10193" s="93"/>
    </row>
    <row r="10194" spans="35:48" x14ac:dyDescent="0.55000000000000004">
      <c r="AI10194" s="276" t="s">
        <v>64996</v>
      </c>
      <c r="AJ10194" s="277">
        <v>47491.91</v>
      </c>
      <c r="AL10194" s="246" t="s">
        <v>35366</v>
      </c>
      <c r="AM10194" s="247">
        <v>90980.98</v>
      </c>
      <c r="AO10194" s="226" t="s">
        <v>45322</v>
      </c>
      <c r="AP10194" s="227">
        <v>13006.04</v>
      </c>
      <c r="AR10194" s="207" t="s">
        <v>24262</v>
      </c>
      <c r="AS10194" s="208">
        <v>1645.68</v>
      </c>
      <c r="AT10194" s="93"/>
      <c r="AU10194" s="93"/>
      <c r="AV10194" s="93"/>
    </row>
    <row r="10195" spans="35:48" x14ac:dyDescent="0.55000000000000004">
      <c r="AI10195" s="276" t="s">
        <v>68966</v>
      </c>
      <c r="AJ10195" s="277">
        <v>120</v>
      </c>
      <c r="AL10195" s="246" t="s">
        <v>59156</v>
      </c>
      <c r="AM10195" s="247">
        <v>67228.75</v>
      </c>
      <c r="AO10195" s="226" t="s">
        <v>45323</v>
      </c>
      <c r="AP10195" s="227">
        <v>994.96</v>
      </c>
      <c r="AR10195" s="207" t="s">
        <v>24263</v>
      </c>
      <c r="AS10195" s="208">
        <v>944.23</v>
      </c>
      <c r="AT10195" s="93"/>
      <c r="AU10195" s="93"/>
      <c r="AV10195" s="93"/>
    </row>
    <row r="10196" spans="35:48" x14ac:dyDescent="0.55000000000000004">
      <c r="AI10196" s="276" t="s">
        <v>68967</v>
      </c>
      <c r="AJ10196" s="277">
        <v>24.56</v>
      </c>
      <c r="AL10196" s="246" t="s">
        <v>59157</v>
      </c>
      <c r="AM10196" s="247">
        <v>157500</v>
      </c>
      <c r="AO10196" s="226" t="s">
        <v>24620</v>
      </c>
      <c r="AP10196" s="227">
        <v>21795.9</v>
      </c>
      <c r="AR10196" s="207" t="s">
        <v>24264</v>
      </c>
      <c r="AS10196" s="208">
        <v>116023.56</v>
      </c>
      <c r="AT10196" s="93"/>
      <c r="AU10196" s="93"/>
      <c r="AV10196" s="93"/>
    </row>
    <row r="10197" spans="35:48" x14ac:dyDescent="0.55000000000000004">
      <c r="AI10197" s="276" t="s">
        <v>68968</v>
      </c>
      <c r="AJ10197" s="277">
        <v>37.6</v>
      </c>
      <c r="AL10197" s="246" t="s">
        <v>35367</v>
      </c>
      <c r="AM10197" s="247">
        <v>25856.52</v>
      </c>
      <c r="AO10197" s="226" t="s">
        <v>24632</v>
      </c>
      <c r="AP10197" s="227">
        <v>1380</v>
      </c>
      <c r="AR10197" s="207" t="s">
        <v>24265</v>
      </c>
      <c r="AS10197" s="208">
        <v>38708.589999999997</v>
      </c>
      <c r="AT10197" s="93"/>
      <c r="AU10197" s="93"/>
      <c r="AV10197" s="93"/>
    </row>
    <row r="10198" spans="35:48" x14ac:dyDescent="0.55000000000000004">
      <c r="AI10198" s="276" t="s">
        <v>68969</v>
      </c>
      <c r="AJ10198" s="277">
        <v>12996</v>
      </c>
      <c r="AL10198" s="246" t="s">
        <v>35368</v>
      </c>
      <c r="AM10198" s="247">
        <v>787.5</v>
      </c>
      <c r="AO10198" s="226" t="s">
        <v>45324</v>
      </c>
      <c r="AP10198" s="227">
        <v>2415985.5299999998</v>
      </c>
      <c r="AR10198" s="207" t="s">
        <v>24266</v>
      </c>
      <c r="AS10198" s="208">
        <v>15600</v>
      </c>
      <c r="AT10198" s="93"/>
      <c r="AU10198" s="93"/>
      <c r="AV10198" s="93"/>
    </row>
    <row r="10199" spans="35:48" x14ac:dyDescent="0.55000000000000004">
      <c r="AI10199" s="276" t="s">
        <v>68970</v>
      </c>
      <c r="AJ10199" s="277">
        <v>3206.44</v>
      </c>
      <c r="AL10199" s="246" t="s">
        <v>45363</v>
      </c>
      <c r="AM10199" s="247">
        <v>9043.7199999999993</v>
      </c>
      <c r="AO10199" s="226" t="s">
        <v>45325</v>
      </c>
      <c r="AP10199" s="227">
        <v>184685.68</v>
      </c>
      <c r="AR10199" s="207" t="s">
        <v>24267</v>
      </c>
      <c r="AS10199" s="208">
        <v>550</v>
      </c>
      <c r="AT10199" s="93"/>
      <c r="AU10199" s="93"/>
      <c r="AV10199" s="93"/>
    </row>
    <row r="10200" spans="35:48" x14ac:dyDescent="0.55000000000000004">
      <c r="AI10200" s="276" t="s">
        <v>53985</v>
      </c>
      <c r="AJ10200" s="277">
        <v>1829.15</v>
      </c>
      <c r="AL10200" s="246" t="s">
        <v>53202</v>
      </c>
      <c r="AM10200" s="247">
        <v>47500</v>
      </c>
      <c r="AO10200" s="226" t="s">
        <v>24636</v>
      </c>
      <c r="AP10200" s="227">
        <v>114818</v>
      </c>
      <c r="AR10200" s="207" t="s">
        <v>24268</v>
      </c>
      <c r="AS10200" s="208">
        <v>1171.28</v>
      </c>
      <c r="AT10200" s="93"/>
      <c r="AU10200" s="93"/>
      <c r="AV10200" s="93"/>
    </row>
    <row r="10201" spans="35:48" x14ac:dyDescent="0.55000000000000004">
      <c r="AI10201" s="276" t="s">
        <v>53986</v>
      </c>
      <c r="AJ10201" s="277">
        <v>5000</v>
      </c>
      <c r="AL10201" s="246" t="s">
        <v>64691</v>
      </c>
      <c r="AM10201" s="247">
        <v>55369.17</v>
      </c>
      <c r="AO10201" s="226" t="s">
        <v>24637</v>
      </c>
      <c r="AP10201" s="227">
        <v>340235.48</v>
      </c>
      <c r="AR10201" s="207" t="s">
        <v>24269</v>
      </c>
      <c r="AS10201" s="208">
        <v>316.33999999999997</v>
      </c>
      <c r="AT10201" s="93"/>
      <c r="AU10201" s="93"/>
      <c r="AV10201" s="93"/>
    </row>
    <row r="10202" spans="35:48" x14ac:dyDescent="0.55000000000000004">
      <c r="AI10202" s="276" t="s">
        <v>53987</v>
      </c>
      <c r="AJ10202" s="277">
        <v>1000</v>
      </c>
      <c r="AL10202" s="246" t="s">
        <v>47139</v>
      </c>
      <c r="AM10202" s="247">
        <v>65571</v>
      </c>
      <c r="AO10202" s="226" t="s">
        <v>47118</v>
      </c>
      <c r="AP10202" s="227">
        <v>1870</v>
      </c>
      <c r="AR10202" s="207" t="s">
        <v>24270</v>
      </c>
      <c r="AS10202" s="208">
        <v>1.8</v>
      </c>
      <c r="AT10202" s="93"/>
      <c r="AU10202" s="93"/>
      <c r="AV10202" s="93"/>
    </row>
    <row r="10203" spans="35:48" x14ac:dyDescent="0.55000000000000004">
      <c r="AI10203" s="276" t="s">
        <v>68971</v>
      </c>
      <c r="AJ10203" s="277">
        <v>12000</v>
      </c>
      <c r="AL10203" s="246" t="s">
        <v>59158</v>
      </c>
      <c r="AM10203" s="247">
        <v>206284.25</v>
      </c>
      <c r="AO10203" s="226" t="s">
        <v>47119</v>
      </c>
      <c r="AP10203" s="227">
        <v>7080.17</v>
      </c>
      <c r="AR10203" s="207" t="s">
        <v>24271</v>
      </c>
      <c r="AS10203" s="208">
        <v>5396.4</v>
      </c>
      <c r="AT10203" s="93"/>
      <c r="AU10203" s="93"/>
      <c r="AV10203" s="93"/>
    </row>
    <row r="10204" spans="35:48" x14ac:dyDescent="0.55000000000000004">
      <c r="AI10204" s="276" t="s">
        <v>68972</v>
      </c>
      <c r="AJ10204" s="277">
        <v>15000</v>
      </c>
      <c r="AL10204" s="246" t="s">
        <v>24900</v>
      </c>
      <c r="AM10204" s="247">
        <v>9565.15</v>
      </c>
      <c r="AO10204" s="226" t="s">
        <v>24638</v>
      </c>
      <c r="AP10204" s="227">
        <v>25206.45</v>
      </c>
      <c r="AR10204" s="207" t="s">
        <v>24272</v>
      </c>
      <c r="AS10204" s="208">
        <v>9591.3799999999992</v>
      </c>
      <c r="AT10204" s="93"/>
      <c r="AU10204" s="93"/>
      <c r="AV10204" s="93"/>
    </row>
    <row r="10205" spans="35:48" x14ac:dyDescent="0.55000000000000004">
      <c r="AI10205" s="276" t="s">
        <v>68973</v>
      </c>
      <c r="AJ10205" s="277">
        <v>45269.25</v>
      </c>
      <c r="AL10205" s="246" t="s">
        <v>48154</v>
      </c>
      <c r="AM10205" s="247">
        <v>37.6</v>
      </c>
      <c r="AO10205" s="226" t="s">
        <v>39343</v>
      </c>
      <c r="AP10205" s="227">
        <v>30382.98</v>
      </c>
      <c r="AR10205" s="207" t="s">
        <v>24273</v>
      </c>
      <c r="AS10205" s="208">
        <v>1645.68</v>
      </c>
      <c r="AT10205" s="93"/>
      <c r="AU10205" s="93"/>
      <c r="AV10205" s="93"/>
    </row>
    <row r="10206" spans="35:48" x14ac:dyDescent="0.55000000000000004">
      <c r="AI10206" s="276" t="s">
        <v>59916</v>
      </c>
      <c r="AJ10206" s="277">
        <v>46307.66</v>
      </c>
      <c r="AL10206" s="246" t="s">
        <v>59747</v>
      </c>
      <c r="AM10206" s="247">
        <v>162065</v>
      </c>
      <c r="AO10206" s="226" t="s">
        <v>24639</v>
      </c>
      <c r="AP10206" s="227">
        <v>7617.5</v>
      </c>
      <c r="AR10206" s="207" t="s">
        <v>24274</v>
      </c>
      <c r="AS10206" s="208">
        <v>944.23</v>
      </c>
      <c r="AT10206" s="93"/>
      <c r="AU10206" s="93"/>
      <c r="AV10206" s="93"/>
    </row>
    <row r="10207" spans="35:48" x14ac:dyDescent="0.55000000000000004">
      <c r="AI10207" s="276" t="s">
        <v>59917</v>
      </c>
      <c r="AJ10207" s="277">
        <v>3542.54</v>
      </c>
      <c r="AL10207" s="246" t="s">
        <v>59748</v>
      </c>
      <c r="AM10207" s="247">
        <v>28337.57</v>
      </c>
      <c r="AO10207" s="226" t="s">
        <v>24640</v>
      </c>
      <c r="AP10207" s="227">
        <v>678.52</v>
      </c>
      <c r="AR10207" s="207" t="s">
        <v>24275</v>
      </c>
      <c r="AS10207" s="208">
        <v>149101.75</v>
      </c>
      <c r="AT10207" s="93"/>
      <c r="AU10207" s="93"/>
      <c r="AV10207" s="93"/>
    </row>
    <row r="10208" spans="35:48" x14ac:dyDescent="0.55000000000000004">
      <c r="AI10208" s="276" t="s">
        <v>68974</v>
      </c>
      <c r="AJ10208" s="277">
        <v>21000</v>
      </c>
      <c r="AL10208" s="246" t="s">
        <v>24902</v>
      </c>
      <c r="AM10208" s="247">
        <v>2500</v>
      </c>
      <c r="AO10208" s="226" t="s">
        <v>50234</v>
      </c>
      <c r="AP10208" s="227">
        <v>40142.69</v>
      </c>
      <c r="AR10208" s="207" t="s">
        <v>24276</v>
      </c>
      <c r="AS10208" s="208">
        <v>2000</v>
      </c>
      <c r="AT10208" s="93"/>
      <c r="AU10208" s="93"/>
      <c r="AV10208" s="93"/>
    </row>
    <row r="10209" spans="35:48" x14ac:dyDescent="0.55000000000000004">
      <c r="AI10209" s="276" t="s">
        <v>68975</v>
      </c>
      <c r="AJ10209" s="277">
        <v>12608.58</v>
      </c>
      <c r="AL10209" s="246" t="s">
        <v>59749</v>
      </c>
      <c r="AM10209" s="247">
        <v>82472.570000000007</v>
      </c>
      <c r="AO10209" s="226" t="s">
        <v>24641</v>
      </c>
      <c r="AP10209" s="227">
        <v>42215.89</v>
      </c>
      <c r="AR10209" s="207" t="s">
        <v>24277</v>
      </c>
      <c r="AS10209" s="208">
        <v>156814.81</v>
      </c>
      <c r="AT10209" s="93"/>
      <c r="AU10209" s="93"/>
      <c r="AV10209" s="93"/>
    </row>
    <row r="10210" spans="35:48" x14ac:dyDescent="0.55000000000000004">
      <c r="AI10210" s="276" t="s">
        <v>68976</v>
      </c>
      <c r="AJ10210" s="277">
        <v>50716</v>
      </c>
      <c r="AL10210" s="246" t="s">
        <v>59750</v>
      </c>
      <c r="AM10210" s="247">
        <v>44901.9</v>
      </c>
      <c r="AO10210" s="226" t="s">
        <v>24642</v>
      </c>
      <c r="AP10210" s="227">
        <v>128671.72</v>
      </c>
      <c r="AR10210" s="207" t="s">
        <v>24278</v>
      </c>
      <c r="AS10210" s="208">
        <v>4144</v>
      </c>
      <c r="AT10210" s="93"/>
      <c r="AU10210" s="93"/>
      <c r="AV10210" s="93"/>
    </row>
    <row r="10211" spans="35:48" x14ac:dyDescent="0.55000000000000004">
      <c r="AI10211" s="276" t="s">
        <v>62290</v>
      </c>
      <c r="AJ10211" s="277">
        <v>4636.2</v>
      </c>
      <c r="AL10211" s="246" t="s">
        <v>63297</v>
      </c>
      <c r="AM10211" s="247">
        <v>3007.1</v>
      </c>
      <c r="AO10211" s="226" t="s">
        <v>24643</v>
      </c>
      <c r="AP10211" s="227">
        <v>47504.07</v>
      </c>
      <c r="AR10211" s="207" t="s">
        <v>24279</v>
      </c>
      <c r="AS10211" s="208">
        <v>6065</v>
      </c>
      <c r="AT10211" s="93"/>
      <c r="AU10211" s="93"/>
      <c r="AV10211" s="93"/>
    </row>
    <row r="10212" spans="35:48" x14ac:dyDescent="0.55000000000000004">
      <c r="AI10212" s="276" t="s">
        <v>59919</v>
      </c>
      <c r="AJ10212" s="277">
        <v>354.68</v>
      </c>
      <c r="AL10212" s="246" t="s">
        <v>62156</v>
      </c>
      <c r="AM10212" s="247">
        <v>17978.07</v>
      </c>
      <c r="AO10212" s="226" t="s">
        <v>50235</v>
      </c>
      <c r="AP10212" s="227">
        <v>80044.72</v>
      </c>
      <c r="AR10212" s="207" t="s">
        <v>24280</v>
      </c>
      <c r="AS10212" s="208">
        <v>11400</v>
      </c>
      <c r="AT10212" s="93"/>
      <c r="AU10212" s="93"/>
      <c r="AV10212" s="93"/>
    </row>
    <row r="10213" spans="35:48" x14ac:dyDescent="0.55000000000000004">
      <c r="AI10213" s="276" t="s">
        <v>70836</v>
      </c>
      <c r="AJ10213" s="277">
        <v>12600</v>
      </c>
      <c r="AL10213" s="246" t="s">
        <v>62157</v>
      </c>
      <c r="AM10213" s="247">
        <v>846.01</v>
      </c>
      <c r="AO10213" s="226" t="s">
        <v>50236</v>
      </c>
      <c r="AP10213" s="227">
        <v>27222</v>
      </c>
      <c r="AR10213" s="207" t="s">
        <v>24281</v>
      </c>
      <c r="AS10213" s="208">
        <v>1283</v>
      </c>
      <c r="AT10213" s="93"/>
      <c r="AU10213" s="93"/>
      <c r="AV10213" s="93"/>
    </row>
    <row r="10214" spans="35:48" x14ac:dyDescent="0.55000000000000004">
      <c r="AI10214" s="276" t="s">
        <v>56657</v>
      </c>
      <c r="AJ10214" s="277">
        <v>7042.5</v>
      </c>
      <c r="AL10214" s="246" t="s">
        <v>48155</v>
      </c>
      <c r="AM10214" s="247">
        <v>30306.61</v>
      </c>
      <c r="AO10214" s="226" t="s">
        <v>24646</v>
      </c>
      <c r="AP10214" s="227">
        <v>33394.639999999999</v>
      </c>
      <c r="AR10214" s="207" t="s">
        <v>24282</v>
      </c>
      <c r="AS10214" s="208">
        <v>386</v>
      </c>
      <c r="AT10214" s="93"/>
      <c r="AU10214" s="93"/>
      <c r="AV10214" s="93"/>
    </row>
    <row r="10215" spans="35:48" x14ac:dyDescent="0.55000000000000004">
      <c r="AI10215" s="276" t="s">
        <v>68977</v>
      </c>
      <c r="AJ10215" s="277">
        <v>7638.75</v>
      </c>
      <c r="AL10215" s="246" t="s">
        <v>53203</v>
      </c>
      <c r="AM10215" s="247">
        <v>70934.5</v>
      </c>
      <c r="AO10215" s="226" t="s">
        <v>24647</v>
      </c>
      <c r="AP10215" s="227">
        <v>12840</v>
      </c>
      <c r="AR10215" s="207" t="s">
        <v>24283</v>
      </c>
      <c r="AS10215" s="208">
        <v>7755</v>
      </c>
      <c r="AT10215" s="93"/>
      <c r="AU10215" s="93"/>
      <c r="AV10215" s="93"/>
    </row>
    <row r="10216" spans="35:48" x14ac:dyDescent="0.55000000000000004">
      <c r="AI10216" s="276" t="s">
        <v>45769</v>
      </c>
      <c r="AJ10216" s="277">
        <v>65743.88</v>
      </c>
      <c r="AL10216" s="246" t="s">
        <v>24961</v>
      </c>
      <c r="AM10216" s="247">
        <v>394476.35</v>
      </c>
      <c r="AO10216" s="226" t="s">
        <v>24649</v>
      </c>
      <c r="AP10216" s="227">
        <v>322456.78999999998</v>
      </c>
      <c r="AR10216" s="207" t="s">
        <v>24284</v>
      </c>
      <c r="AS10216" s="208">
        <v>1025</v>
      </c>
      <c r="AT10216" s="93"/>
      <c r="AU10216" s="93"/>
      <c r="AV10216" s="93"/>
    </row>
    <row r="10217" spans="35:48" x14ac:dyDescent="0.55000000000000004">
      <c r="AI10217" s="276" t="s">
        <v>45771</v>
      </c>
      <c r="AJ10217" s="277">
        <v>4915.4799999999996</v>
      </c>
      <c r="AL10217" s="246" t="s">
        <v>24964</v>
      </c>
      <c r="AM10217" s="247">
        <v>-73.510000000000005</v>
      </c>
      <c r="AO10217" s="226" t="s">
        <v>49052</v>
      </c>
      <c r="AP10217" s="227">
        <v>-1052.74</v>
      </c>
      <c r="AR10217" s="207" t="s">
        <v>24285</v>
      </c>
      <c r="AS10217" s="208">
        <v>2045</v>
      </c>
      <c r="AT10217" s="93"/>
      <c r="AU10217" s="93"/>
      <c r="AV10217" s="93"/>
    </row>
    <row r="10218" spans="35:48" x14ac:dyDescent="0.55000000000000004">
      <c r="AI10218" s="276" t="s">
        <v>47338</v>
      </c>
      <c r="AJ10218" s="277">
        <v>1927.63</v>
      </c>
      <c r="AL10218" s="246" t="s">
        <v>53204</v>
      </c>
      <c r="AM10218" s="247">
        <v>32.270000000000003</v>
      </c>
      <c r="AO10218" s="226" t="s">
        <v>24650</v>
      </c>
      <c r="AP10218" s="227">
        <v>49230</v>
      </c>
      <c r="AR10218" s="207" t="s">
        <v>24286</v>
      </c>
      <c r="AS10218" s="208">
        <v>4558</v>
      </c>
      <c r="AT10218" s="93"/>
      <c r="AU10218" s="93"/>
      <c r="AV10218" s="93"/>
    </row>
    <row r="10219" spans="35:48" x14ac:dyDescent="0.55000000000000004">
      <c r="AI10219" s="276" t="s">
        <v>62840</v>
      </c>
      <c r="AJ10219" s="277">
        <v>31770.5</v>
      </c>
      <c r="AL10219" s="246" t="s">
        <v>45370</v>
      </c>
      <c r="AM10219" s="247">
        <v>663.48</v>
      </c>
      <c r="AO10219" s="226" t="s">
        <v>49053</v>
      </c>
      <c r="AP10219" s="227">
        <v>-915.08</v>
      </c>
      <c r="AR10219" s="207" t="s">
        <v>24287</v>
      </c>
      <c r="AS10219" s="208">
        <v>3500</v>
      </c>
      <c r="AT10219" s="93"/>
      <c r="AU10219" s="93"/>
      <c r="AV10219" s="93"/>
    </row>
    <row r="10220" spans="35:48" x14ac:dyDescent="0.55000000000000004">
      <c r="AI10220" s="276" t="s">
        <v>45772</v>
      </c>
      <c r="AJ10220" s="277">
        <v>1631.78</v>
      </c>
      <c r="AL10220" s="246" t="s">
        <v>24966</v>
      </c>
      <c r="AM10220" s="247">
        <v>12841.25</v>
      </c>
      <c r="AO10220" s="226" t="s">
        <v>24652</v>
      </c>
      <c r="AP10220" s="227">
        <v>8565.84</v>
      </c>
      <c r="AR10220" s="207" t="s">
        <v>24288</v>
      </c>
      <c r="AS10220" s="208">
        <v>372.16</v>
      </c>
      <c r="AT10220" s="93"/>
      <c r="AU10220" s="93"/>
      <c r="AV10220" s="93"/>
    </row>
    <row r="10221" spans="35:48" x14ac:dyDescent="0.55000000000000004">
      <c r="AI10221" s="276" t="s">
        <v>68978</v>
      </c>
      <c r="AJ10221" s="277">
        <v>3086.08</v>
      </c>
      <c r="AL10221" s="246" t="s">
        <v>24967</v>
      </c>
      <c r="AM10221" s="247">
        <v>2800</v>
      </c>
      <c r="AO10221" s="226" t="s">
        <v>24653</v>
      </c>
      <c r="AP10221" s="227">
        <v>655.29</v>
      </c>
      <c r="AR10221" s="207" t="s">
        <v>24289</v>
      </c>
      <c r="AS10221" s="208">
        <v>702.82</v>
      </c>
      <c r="AT10221" s="93"/>
      <c r="AU10221" s="93"/>
      <c r="AV10221" s="93"/>
    </row>
    <row r="10222" spans="35:48" x14ac:dyDescent="0.55000000000000004">
      <c r="AI10222" s="276" t="s">
        <v>62292</v>
      </c>
      <c r="AJ10222" s="277">
        <v>7616.25</v>
      </c>
      <c r="AL10222" s="246" t="s">
        <v>24968</v>
      </c>
      <c r="AM10222" s="247">
        <v>1172.95</v>
      </c>
      <c r="AO10222" s="226" t="s">
        <v>24654</v>
      </c>
      <c r="AP10222" s="227">
        <v>1857.07</v>
      </c>
      <c r="AR10222" s="207" t="s">
        <v>24290</v>
      </c>
      <c r="AS10222" s="208">
        <v>2787.58</v>
      </c>
      <c r="AT10222" s="93"/>
      <c r="AU10222" s="93"/>
      <c r="AV10222" s="93"/>
    </row>
    <row r="10223" spans="35:48" x14ac:dyDescent="0.55000000000000004">
      <c r="AI10223" s="276" t="s">
        <v>62293</v>
      </c>
      <c r="AJ10223" s="277">
        <v>582.63</v>
      </c>
      <c r="AL10223" s="246" t="s">
        <v>24969</v>
      </c>
      <c r="AM10223" s="247">
        <v>3806.16</v>
      </c>
      <c r="AO10223" s="226" t="s">
        <v>24658</v>
      </c>
      <c r="AP10223" s="227">
        <v>4175.68</v>
      </c>
      <c r="AR10223" s="207" t="s">
        <v>24291</v>
      </c>
      <c r="AS10223" s="208">
        <v>1426</v>
      </c>
      <c r="AT10223" s="93"/>
      <c r="AU10223" s="93"/>
      <c r="AV10223" s="93"/>
    </row>
    <row r="10224" spans="35:48" x14ac:dyDescent="0.55000000000000004">
      <c r="AI10224" s="276" t="s">
        <v>68979</v>
      </c>
      <c r="AJ10224" s="277">
        <v>3132.72</v>
      </c>
      <c r="AL10224" s="246" t="s">
        <v>24970</v>
      </c>
      <c r="AM10224" s="247">
        <v>8194.24</v>
      </c>
      <c r="AO10224" s="226" t="s">
        <v>24659</v>
      </c>
      <c r="AP10224" s="227">
        <v>23398.98</v>
      </c>
      <c r="AR10224" s="207" t="s">
        <v>24292</v>
      </c>
      <c r="AS10224" s="208">
        <v>523</v>
      </c>
      <c r="AT10224" s="93"/>
      <c r="AU10224" s="93"/>
      <c r="AV10224" s="93"/>
    </row>
    <row r="10225" spans="35:48" x14ac:dyDescent="0.55000000000000004">
      <c r="AI10225" s="276" t="s">
        <v>63440</v>
      </c>
      <c r="AJ10225" s="277">
        <v>1146.74</v>
      </c>
      <c r="AL10225" s="246" t="s">
        <v>58300</v>
      </c>
      <c r="AM10225" s="247">
        <v>1869.7</v>
      </c>
      <c r="AO10225" s="226" t="s">
        <v>39344</v>
      </c>
      <c r="AP10225" s="227">
        <v>88027.56</v>
      </c>
      <c r="AR10225" s="207" t="s">
        <v>24293</v>
      </c>
      <c r="AS10225" s="208">
        <v>2564</v>
      </c>
      <c r="AT10225" s="93"/>
      <c r="AU10225" s="93"/>
      <c r="AV10225" s="93"/>
    </row>
    <row r="10226" spans="35:48" x14ac:dyDescent="0.55000000000000004">
      <c r="AI10226" s="276" t="s">
        <v>48335</v>
      </c>
      <c r="AJ10226" s="277">
        <v>342</v>
      </c>
      <c r="AL10226" s="246" t="s">
        <v>24972</v>
      </c>
      <c r="AM10226" s="247">
        <v>-553.02</v>
      </c>
      <c r="AO10226" s="226" t="s">
        <v>39345</v>
      </c>
      <c r="AP10226" s="227">
        <v>6734.11</v>
      </c>
      <c r="AR10226" s="207" t="s">
        <v>24294</v>
      </c>
      <c r="AS10226" s="208">
        <v>40496</v>
      </c>
      <c r="AT10226" s="93"/>
      <c r="AU10226" s="93"/>
      <c r="AV10226" s="93"/>
    </row>
    <row r="10227" spans="35:48" x14ac:dyDescent="0.55000000000000004">
      <c r="AI10227" s="276" t="s">
        <v>68980</v>
      </c>
      <c r="AJ10227" s="277">
        <v>2000</v>
      </c>
      <c r="AL10227" s="246" t="s">
        <v>35371</v>
      </c>
      <c r="AM10227" s="247">
        <v>5720</v>
      </c>
      <c r="AO10227" s="226" t="s">
        <v>53166</v>
      </c>
      <c r="AP10227" s="227">
        <v>2500</v>
      </c>
      <c r="AR10227" s="207" t="s">
        <v>24295</v>
      </c>
      <c r="AS10227" s="208">
        <v>3604</v>
      </c>
      <c r="AT10227" s="93"/>
      <c r="AU10227" s="93"/>
      <c r="AV10227" s="93"/>
    </row>
    <row r="10228" spans="35:48" x14ac:dyDescent="0.55000000000000004">
      <c r="AI10228" s="276" t="s">
        <v>68981</v>
      </c>
      <c r="AJ10228" s="277">
        <v>40000</v>
      </c>
      <c r="AL10228" s="246" t="s">
        <v>35373</v>
      </c>
      <c r="AM10228" s="247">
        <v>390.22</v>
      </c>
      <c r="AO10228" s="226" t="s">
        <v>36514</v>
      </c>
      <c r="AP10228" s="227">
        <v>653404.73</v>
      </c>
      <c r="AR10228" s="207" t="s">
        <v>24296</v>
      </c>
      <c r="AS10228" s="208">
        <v>4144</v>
      </c>
      <c r="AT10228" s="93"/>
      <c r="AU10228" s="93"/>
      <c r="AV10228" s="93"/>
    </row>
    <row r="10229" spans="35:48" x14ac:dyDescent="0.55000000000000004">
      <c r="AI10229" s="276" t="s">
        <v>29351</v>
      </c>
      <c r="AJ10229" s="277">
        <v>95.23</v>
      </c>
      <c r="AL10229" s="246" t="s">
        <v>35374</v>
      </c>
      <c r="AM10229" s="247">
        <v>1401.39</v>
      </c>
      <c r="AO10229" s="226" t="s">
        <v>39346</v>
      </c>
      <c r="AP10229" s="227">
        <v>22760.5</v>
      </c>
      <c r="AR10229" s="207" t="s">
        <v>24297</v>
      </c>
      <c r="AS10229" s="208">
        <v>3500</v>
      </c>
      <c r="AT10229" s="93"/>
      <c r="AU10229" s="93"/>
      <c r="AV10229" s="93"/>
    </row>
    <row r="10230" spans="35:48" x14ac:dyDescent="0.55000000000000004">
      <c r="AI10230" s="276" t="s">
        <v>63441</v>
      </c>
      <c r="AJ10230" s="277">
        <v>1782.08</v>
      </c>
      <c r="AL10230" s="246" t="s">
        <v>35375</v>
      </c>
      <c r="AM10230" s="247">
        <v>1339.74</v>
      </c>
      <c r="AO10230" s="226" t="s">
        <v>36515</v>
      </c>
      <c r="AP10230" s="227">
        <v>47771.199999999997</v>
      </c>
      <c r="AR10230" s="207" t="s">
        <v>24298</v>
      </c>
      <c r="AS10230" s="208">
        <v>2564</v>
      </c>
      <c r="AT10230" s="93"/>
      <c r="AU10230" s="93"/>
      <c r="AV10230" s="93"/>
    </row>
    <row r="10231" spans="35:48" x14ac:dyDescent="0.55000000000000004">
      <c r="AI10231" s="276" t="s">
        <v>34277</v>
      </c>
      <c r="AJ10231" s="277">
        <v>10314.19</v>
      </c>
      <c r="AL10231" s="246" t="s">
        <v>24973</v>
      </c>
      <c r="AM10231" s="247">
        <v>189.11</v>
      </c>
      <c r="AO10231" s="226" t="s">
        <v>35349</v>
      </c>
      <c r="AP10231" s="227">
        <v>3092.79</v>
      </c>
      <c r="AR10231" s="207" t="s">
        <v>24299</v>
      </c>
      <c r="AS10231" s="208">
        <v>41019</v>
      </c>
      <c r="AT10231" s="93"/>
      <c r="AU10231" s="93"/>
      <c r="AV10231" s="93"/>
    </row>
    <row r="10232" spans="35:48" x14ac:dyDescent="0.55000000000000004">
      <c r="AI10232" s="276" t="s">
        <v>54007</v>
      </c>
      <c r="AJ10232" s="277">
        <v>3213.66</v>
      </c>
      <c r="AL10232" s="246" t="s">
        <v>24975</v>
      </c>
      <c r="AM10232" s="247">
        <v>49076.51</v>
      </c>
      <c r="AO10232" s="226" t="s">
        <v>42773</v>
      </c>
      <c r="AP10232" s="227">
        <v>774.92</v>
      </c>
      <c r="AR10232" s="207" t="s">
        <v>24300</v>
      </c>
      <c r="AS10232" s="208">
        <v>1283</v>
      </c>
      <c r="AT10232" s="93"/>
      <c r="AU10232" s="93"/>
      <c r="AV10232" s="93"/>
    </row>
    <row r="10233" spans="35:48" x14ac:dyDescent="0.55000000000000004">
      <c r="AI10233" s="276" t="s">
        <v>54008</v>
      </c>
      <c r="AJ10233" s="277">
        <v>245.85</v>
      </c>
      <c r="AL10233" s="246" t="s">
        <v>33935</v>
      </c>
      <c r="AM10233" s="247">
        <v>1031612.31</v>
      </c>
      <c r="AO10233" s="226" t="s">
        <v>24660</v>
      </c>
      <c r="AP10233" s="227">
        <v>2986.32</v>
      </c>
      <c r="AR10233" s="207" t="s">
        <v>24301</v>
      </c>
      <c r="AS10233" s="208">
        <v>11381.16</v>
      </c>
      <c r="AT10233" s="93"/>
      <c r="AU10233" s="93"/>
      <c r="AV10233" s="93"/>
    </row>
    <row r="10234" spans="35:48" x14ac:dyDescent="0.55000000000000004">
      <c r="AI10234" s="276" t="s">
        <v>54009</v>
      </c>
      <c r="AJ10234" s="277">
        <v>737.21</v>
      </c>
      <c r="AL10234" s="246" t="s">
        <v>35376</v>
      </c>
      <c r="AM10234" s="247">
        <v>193892.87</v>
      </c>
      <c r="AO10234" s="226" t="s">
        <v>36516</v>
      </c>
      <c r="AP10234" s="227">
        <v>13014.13</v>
      </c>
      <c r="AR10234" s="207" t="s">
        <v>24302</v>
      </c>
      <c r="AS10234" s="208">
        <v>13851</v>
      </c>
      <c r="AT10234" s="93"/>
      <c r="AU10234" s="93"/>
      <c r="AV10234" s="93"/>
    </row>
    <row r="10235" spans="35:48" x14ac:dyDescent="0.55000000000000004">
      <c r="AI10235" s="276" t="s">
        <v>60810</v>
      </c>
      <c r="AJ10235" s="277">
        <v>198979.52</v>
      </c>
      <c r="AL10235" s="246" t="s">
        <v>33938</v>
      </c>
      <c r="AM10235" s="247">
        <v>67758.240000000005</v>
      </c>
      <c r="AO10235" s="226" t="s">
        <v>24661</v>
      </c>
      <c r="AP10235" s="227">
        <v>54850.15</v>
      </c>
      <c r="AR10235" s="207" t="s">
        <v>24303</v>
      </c>
      <c r="AS10235" s="208">
        <v>702.82</v>
      </c>
      <c r="AT10235" s="93"/>
      <c r="AU10235" s="93"/>
      <c r="AV10235" s="93"/>
    </row>
    <row r="10236" spans="35:48" x14ac:dyDescent="0.55000000000000004">
      <c r="AI10236" s="276" t="s">
        <v>68982</v>
      </c>
      <c r="AJ10236" s="277">
        <v>62258.99</v>
      </c>
      <c r="AL10236" s="246" t="s">
        <v>39363</v>
      </c>
      <c r="AM10236" s="247">
        <v>149255.76</v>
      </c>
      <c r="AO10236" s="226" t="s">
        <v>24662</v>
      </c>
      <c r="AP10236" s="227">
        <v>167206.85</v>
      </c>
      <c r="AR10236" s="207" t="s">
        <v>24304</v>
      </c>
      <c r="AS10236" s="208">
        <v>16191.58</v>
      </c>
      <c r="AT10236" s="93"/>
      <c r="AU10236" s="93"/>
      <c r="AV10236" s="93"/>
    </row>
    <row r="10237" spans="35:48" x14ac:dyDescent="0.55000000000000004">
      <c r="AI10237" s="276" t="s">
        <v>62294</v>
      </c>
      <c r="AJ10237" s="277">
        <v>809073.23</v>
      </c>
      <c r="AL10237" s="246" t="s">
        <v>35378</v>
      </c>
      <c r="AM10237" s="247">
        <v>142800.6</v>
      </c>
      <c r="AO10237" s="226" t="s">
        <v>36517</v>
      </c>
      <c r="AP10237" s="227">
        <v>131608.43</v>
      </c>
      <c r="AR10237" s="207" t="s">
        <v>24305</v>
      </c>
      <c r="AS10237" s="208">
        <v>23500</v>
      </c>
      <c r="AT10237" s="93"/>
      <c r="AU10237" s="93"/>
      <c r="AV10237" s="93"/>
    </row>
    <row r="10238" spans="35:48" x14ac:dyDescent="0.55000000000000004">
      <c r="AI10238" s="276" t="s">
        <v>61626</v>
      </c>
      <c r="AJ10238" s="277">
        <v>239440</v>
      </c>
      <c r="AL10238" s="246" t="s">
        <v>35379</v>
      </c>
      <c r="AM10238" s="247">
        <v>3909.55</v>
      </c>
      <c r="AO10238" s="226" t="s">
        <v>35350</v>
      </c>
      <c r="AP10238" s="227">
        <v>154502.85</v>
      </c>
      <c r="AR10238" s="207" t="s">
        <v>24306</v>
      </c>
      <c r="AS10238" s="208">
        <v>21000</v>
      </c>
      <c r="AT10238" s="93"/>
      <c r="AU10238" s="93"/>
      <c r="AV10238" s="93"/>
    </row>
    <row r="10239" spans="35:48" x14ac:dyDescent="0.55000000000000004">
      <c r="AI10239" s="276" t="s">
        <v>63826</v>
      </c>
      <c r="AJ10239" s="277">
        <v>154246.96</v>
      </c>
      <c r="AL10239" s="246" t="s">
        <v>62158</v>
      </c>
      <c r="AM10239" s="247">
        <v>4905.58</v>
      </c>
      <c r="AO10239" s="226" t="s">
        <v>35351</v>
      </c>
      <c r="AP10239" s="227">
        <v>128196.02</v>
      </c>
      <c r="AR10239" s="207" t="s">
        <v>24307</v>
      </c>
      <c r="AS10239" s="208">
        <v>3404.23</v>
      </c>
      <c r="AT10239" s="93"/>
      <c r="AU10239" s="93"/>
      <c r="AV10239" s="93"/>
    </row>
    <row r="10240" spans="35:48" x14ac:dyDescent="0.55000000000000004">
      <c r="AI10240" s="276" t="s">
        <v>57931</v>
      </c>
      <c r="AJ10240" s="277">
        <v>419849.95</v>
      </c>
      <c r="AL10240" s="246" t="s">
        <v>24976</v>
      </c>
      <c r="AM10240" s="247">
        <v>119409.55</v>
      </c>
      <c r="AO10240" s="226" t="s">
        <v>33908</v>
      </c>
      <c r="AP10240" s="227">
        <v>15493.49</v>
      </c>
      <c r="AR10240" s="207" t="s">
        <v>24308</v>
      </c>
      <c r="AS10240" s="208">
        <v>3111</v>
      </c>
      <c r="AT10240" s="93"/>
      <c r="AU10240" s="93"/>
      <c r="AV10240" s="93"/>
    </row>
    <row r="10241" spans="35:48" x14ac:dyDescent="0.55000000000000004">
      <c r="AI10241" s="276" t="s">
        <v>62295</v>
      </c>
      <c r="AJ10241" s="277">
        <v>176916.85</v>
      </c>
      <c r="AL10241" s="246" t="s">
        <v>24977</v>
      </c>
      <c r="AM10241" s="247">
        <v>401369.64</v>
      </c>
      <c r="AO10241" s="226" t="s">
        <v>39347</v>
      </c>
      <c r="AP10241" s="227">
        <v>10305.83</v>
      </c>
      <c r="AR10241" s="207" t="s">
        <v>24309</v>
      </c>
      <c r="AS10241" s="208">
        <v>937</v>
      </c>
      <c r="AT10241" s="93"/>
      <c r="AU10241" s="93"/>
      <c r="AV10241" s="93"/>
    </row>
    <row r="10242" spans="35:48" x14ac:dyDescent="0.55000000000000004">
      <c r="AI10242" s="276" t="s">
        <v>62296</v>
      </c>
      <c r="AJ10242" s="277">
        <v>27640</v>
      </c>
      <c r="AL10242" s="246" t="s">
        <v>33942</v>
      </c>
      <c r="AM10242" s="247">
        <v>190115.93</v>
      </c>
      <c r="AO10242" s="226" t="s">
        <v>35352</v>
      </c>
      <c r="AP10242" s="227">
        <v>140865.45000000001</v>
      </c>
      <c r="AR10242" s="207" t="s">
        <v>13912</v>
      </c>
      <c r="AS10242" s="208">
        <v>10073</v>
      </c>
      <c r="AT10242" s="93"/>
      <c r="AU10242" s="93"/>
      <c r="AV10242" s="93"/>
    </row>
    <row r="10243" spans="35:48" x14ac:dyDescent="0.55000000000000004">
      <c r="AI10243" s="276" t="s">
        <v>62297</v>
      </c>
      <c r="AJ10243" s="277">
        <v>5383.9</v>
      </c>
      <c r="AL10243" s="246" t="s">
        <v>39364</v>
      </c>
      <c r="AM10243" s="247">
        <v>95073.64</v>
      </c>
      <c r="AO10243" s="226" t="s">
        <v>36518</v>
      </c>
      <c r="AP10243" s="227">
        <v>32088</v>
      </c>
      <c r="AR10243" s="207" t="s">
        <v>24310</v>
      </c>
      <c r="AS10243" s="208">
        <v>1080</v>
      </c>
      <c r="AT10243" s="93"/>
      <c r="AU10243" s="93"/>
      <c r="AV10243" s="93"/>
    </row>
    <row r="10244" spans="35:48" x14ac:dyDescent="0.55000000000000004">
      <c r="AI10244" s="276" t="s">
        <v>68983</v>
      </c>
      <c r="AJ10244" s="277">
        <v>1540.13</v>
      </c>
      <c r="AL10244" s="246" t="s">
        <v>40513</v>
      </c>
      <c r="AM10244" s="247">
        <v>453024.84</v>
      </c>
      <c r="AO10244" s="226" t="s">
        <v>36519</v>
      </c>
      <c r="AP10244" s="227">
        <v>29796.5</v>
      </c>
      <c r="AR10244" s="207" t="s">
        <v>24311</v>
      </c>
      <c r="AS10244" s="208">
        <v>59.18</v>
      </c>
      <c r="AT10244" s="93"/>
      <c r="AU10244" s="93"/>
      <c r="AV10244" s="93"/>
    </row>
    <row r="10245" spans="35:48" x14ac:dyDescent="0.55000000000000004">
      <c r="AI10245" s="276" t="s">
        <v>49222</v>
      </c>
      <c r="AJ10245" s="277">
        <v>26799</v>
      </c>
      <c r="AL10245" s="246" t="s">
        <v>24979</v>
      </c>
      <c r="AM10245" s="247">
        <v>938411</v>
      </c>
      <c r="AO10245" s="226" t="s">
        <v>42774</v>
      </c>
      <c r="AP10245" s="227">
        <v>58565.11</v>
      </c>
      <c r="AR10245" s="207" t="s">
        <v>24312</v>
      </c>
      <c r="AS10245" s="208">
        <v>43689.78</v>
      </c>
      <c r="AT10245" s="93"/>
      <c r="AU10245" s="93"/>
      <c r="AV10245" s="93"/>
    </row>
    <row r="10246" spans="35:48" x14ac:dyDescent="0.55000000000000004">
      <c r="AI10246" s="276" t="s">
        <v>49223</v>
      </c>
      <c r="AJ10246" s="277">
        <v>317550</v>
      </c>
      <c r="AL10246" s="246" t="s">
        <v>40514</v>
      </c>
      <c r="AM10246" s="247">
        <v>19949.490000000002</v>
      </c>
      <c r="AO10246" s="226" t="s">
        <v>36520</v>
      </c>
      <c r="AP10246" s="227">
        <v>1008607.21</v>
      </c>
      <c r="AR10246" s="207" t="s">
        <v>24313</v>
      </c>
      <c r="AS10246" s="208">
        <v>1381.04</v>
      </c>
      <c r="AT10246" s="93"/>
      <c r="AU10246" s="93"/>
      <c r="AV10246" s="93"/>
    </row>
    <row r="10247" spans="35:48" x14ac:dyDescent="0.55000000000000004">
      <c r="AI10247" s="276" t="s">
        <v>58707</v>
      </c>
      <c r="AJ10247" s="277">
        <v>65603.199999999997</v>
      </c>
      <c r="AL10247" s="246" t="s">
        <v>35381</v>
      </c>
      <c r="AM10247" s="247">
        <v>27000</v>
      </c>
      <c r="AO10247" s="226" t="s">
        <v>47120</v>
      </c>
      <c r="AP10247" s="227">
        <v>41443.78</v>
      </c>
      <c r="AR10247" s="207" t="s">
        <v>13914</v>
      </c>
      <c r="AS10247" s="208">
        <v>2476</v>
      </c>
      <c r="AT10247" s="93"/>
      <c r="AU10247" s="93"/>
      <c r="AV10247" s="93"/>
    </row>
    <row r="10248" spans="35:48" x14ac:dyDescent="0.55000000000000004">
      <c r="AI10248" s="276" t="s">
        <v>60811</v>
      </c>
      <c r="AJ10248" s="277">
        <v>4221.67</v>
      </c>
      <c r="AL10248" s="246" t="s">
        <v>56388</v>
      </c>
      <c r="AM10248" s="247">
        <v>345.92</v>
      </c>
      <c r="AO10248" s="226" t="s">
        <v>42775</v>
      </c>
      <c r="AP10248" s="227">
        <v>46525</v>
      </c>
      <c r="AR10248" s="207" t="s">
        <v>24314</v>
      </c>
      <c r="AS10248" s="208">
        <v>2000</v>
      </c>
      <c r="AT10248" s="93"/>
      <c r="AU10248" s="93"/>
      <c r="AV10248" s="93"/>
    </row>
    <row r="10249" spans="35:48" x14ac:dyDescent="0.55000000000000004">
      <c r="AI10249" s="276" t="s">
        <v>65004</v>
      </c>
      <c r="AJ10249" s="277">
        <v>3942.8</v>
      </c>
      <c r="AL10249" s="246" t="s">
        <v>39365</v>
      </c>
      <c r="AM10249" s="247">
        <v>2813602.25</v>
      </c>
      <c r="AO10249" s="226" t="s">
        <v>45326</v>
      </c>
      <c r="AP10249" s="227">
        <v>84083</v>
      </c>
      <c r="AR10249" s="207" t="s">
        <v>24315</v>
      </c>
      <c r="AS10249" s="208">
        <v>9353</v>
      </c>
      <c r="AT10249" s="93"/>
      <c r="AU10249" s="93"/>
      <c r="AV10249" s="93"/>
    </row>
    <row r="10250" spans="35:48" x14ac:dyDescent="0.55000000000000004">
      <c r="AI10250" s="276" t="s">
        <v>70837</v>
      </c>
      <c r="AJ10250" s="277">
        <v>913.9</v>
      </c>
      <c r="AL10250" s="246" t="s">
        <v>62159</v>
      </c>
      <c r="AM10250" s="247">
        <v>-109188.13</v>
      </c>
      <c r="AO10250" s="226" t="s">
        <v>45327</v>
      </c>
      <c r="AP10250" s="227">
        <v>6432.58</v>
      </c>
      <c r="AR10250" s="207" t="s">
        <v>24316</v>
      </c>
      <c r="AS10250" s="208">
        <v>60058.32</v>
      </c>
      <c r="AT10250" s="93"/>
      <c r="AU10250" s="93"/>
      <c r="AV10250" s="93"/>
    </row>
    <row r="10251" spans="35:48" x14ac:dyDescent="0.55000000000000004">
      <c r="AI10251" s="276" t="s">
        <v>49224</v>
      </c>
      <c r="AJ10251" s="277">
        <v>176331.43</v>
      </c>
      <c r="AL10251" s="246" t="s">
        <v>58301</v>
      </c>
      <c r="AM10251" s="247">
        <v>45453.599999999999</v>
      </c>
      <c r="AO10251" s="226" t="s">
        <v>53167</v>
      </c>
      <c r="AP10251" s="227">
        <v>400</v>
      </c>
      <c r="AR10251" s="207" t="s">
        <v>24317</v>
      </c>
      <c r="AS10251" s="208">
        <v>4631.1899999999996</v>
      </c>
      <c r="AT10251" s="93"/>
      <c r="AU10251" s="93"/>
      <c r="AV10251" s="93"/>
    </row>
    <row r="10252" spans="35:48" x14ac:dyDescent="0.55000000000000004">
      <c r="AI10252" s="276" t="s">
        <v>57932</v>
      </c>
      <c r="AJ10252" s="277">
        <v>448027.82</v>
      </c>
      <c r="AL10252" s="246" t="s">
        <v>39366</v>
      </c>
      <c r="AM10252" s="247">
        <v>-48465</v>
      </c>
      <c r="AO10252" s="226" t="s">
        <v>53168</v>
      </c>
      <c r="AP10252" s="227">
        <v>30.6</v>
      </c>
      <c r="AR10252" s="207" t="s">
        <v>24318</v>
      </c>
      <c r="AS10252" s="208">
        <v>3457</v>
      </c>
      <c r="AT10252" s="93"/>
      <c r="AU10252" s="93"/>
      <c r="AV10252" s="93"/>
    </row>
    <row r="10253" spans="35:48" x14ac:dyDescent="0.55000000000000004">
      <c r="AI10253" s="276" t="s">
        <v>58708</v>
      </c>
      <c r="AJ10253" s="277">
        <v>205849.12</v>
      </c>
      <c r="AL10253" s="246" t="s">
        <v>63298</v>
      </c>
      <c r="AM10253" s="247">
        <v>68884.899999999994</v>
      </c>
      <c r="AO10253" s="226" t="s">
        <v>53169</v>
      </c>
      <c r="AP10253" s="227">
        <v>96.4</v>
      </c>
      <c r="AR10253" s="207" t="s">
        <v>24319</v>
      </c>
      <c r="AS10253" s="208">
        <v>6610.12</v>
      </c>
      <c r="AT10253" s="93"/>
      <c r="AU10253" s="93"/>
      <c r="AV10253" s="93"/>
    </row>
    <row r="10254" spans="35:48" x14ac:dyDescent="0.55000000000000004">
      <c r="AI10254" s="276" t="s">
        <v>66744</v>
      </c>
      <c r="AJ10254" s="277">
        <v>5216.24</v>
      </c>
      <c r="AL10254" s="246" t="s">
        <v>64692</v>
      </c>
      <c r="AM10254" s="247">
        <v>2277.2800000000002</v>
      </c>
      <c r="AO10254" s="226" t="s">
        <v>53170</v>
      </c>
      <c r="AP10254" s="227">
        <v>113.9</v>
      </c>
      <c r="AR10254" s="207" t="s">
        <v>24320</v>
      </c>
      <c r="AS10254" s="208">
        <v>65774.45</v>
      </c>
      <c r="AT10254" s="93"/>
      <c r="AU10254" s="93"/>
      <c r="AV10254" s="93"/>
    </row>
    <row r="10255" spans="35:48" x14ac:dyDescent="0.55000000000000004">
      <c r="AI10255" s="276" t="s">
        <v>66745</v>
      </c>
      <c r="AJ10255" s="277">
        <v>793.73</v>
      </c>
      <c r="AL10255" s="246" t="s">
        <v>56389</v>
      </c>
      <c r="AM10255" s="247">
        <v>98158.44</v>
      </c>
      <c r="AO10255" s="226" t="s">
        <v>53171</v>
      </c>
      <c r="AP10255" s="227">
        <v>57.2</v>
      </c>
      <c r="AR10255" s="207" t="s">
        <v>24321</v>
      </c>
      <c r="AS10255" s="208">
        <v>7197.93</v>
      </c>
      <c r="AT10255" s="93"/>
      <c r="AU10255" s="93"/>
      <c r="AV10255" s="93"/>
    </row>
    <row r="10256" spans="35:48" x14ac:dyDescent="0.55000000000000004">
      <c r="AI10256" s="276" t="s">
        <v>65005</v>
      </c>
      <c r="AJ10256" s="277">
        <v>48650</v>
      </c>
      <c r="AL10256" s="246" t="s">
        <v>56390</v>
      </c>
      <c r="AM10256" s="247">
        <v>10509.9</v>
      </c>
      <c r="AO10256" s="226" t="s">
        <v>50237</v>
      </c>
      <c r="AP10256" s="227">
        <v>1996.23</v>
      </c>
      <c r="AR10256" s="207" t="s">
        <v>24322</v>
      </c>
      <c r="AS10256" s="208">
        <v>83558.320000000007</v>
      </c>
      <c r="AT10256" s="93"/>
      <c r="AU10256" s="93"/>
      <c r="AV10256" s="93"/>
    </row>
    <row r="10257" spans="35:48" x14ac:dyDescent="0.55000000000000004">
      <c r="AI10257" s="276" t="s">
        <v>63442</v>
      </c>
      <c r="AJ10257" s="277">
        <v>707535.74</v>
      </c>
      <c r="AL10257" s="246" t="s">
        <v>56391</v>
      </c>
      <c r="AM10257" s="247">
        <v>7137.49</v>
      </c>
      <c r="AO10257" s="226" t="s">
        <v>24663</v>
      </c>
      <c r="AP10257" s="227">
        <v>18164.919999999998</v>
      </c>
      <c r="AR10257" s="207" t="s">
        <v>24323</v>
      </c>
      <c r="AS10257" s="208">
        <v>21000</v>
      </c>
      <c r="AT10257" s="93"/>
      <c r="AU10257" s="93"/>
      <c r="AV10257" s="93"/>
    </row>
    <row r="10258" spans="35:48" x14ac:dyDescent="0.55000000000000004">
      <c r="AI10258" s="276" t="s">
        <v>48336</v>
      </c>
      <c r="AJ10258" s="277">
        <v>432230.54</v>
      </c>
      <c r="AL10258" s="246" t="s">
        <v>63757</v>
      </c>
      <c r="AM10258" s="247">
        <v>316.36</v>
      </c>
      <c r="AO10258" s="226" t="s">
        <v>49054</v>
      </c>
      <c r="AP10258" s="227">
        <v>-236.26</v>
      </c>
      <c r="AR10258" s="207" t="s">
        <v>24324</v>
      </c>
      <c r="AS10258" s="208">
        <v>1080</v>
      </c>
      <c r="AT10258" s="93"/>
      <c r="AU10258" s="93"/>
      <c r="AV10258" s="93"/>
    </row>
    <row r="10259" spans="35:48" x14ac:dyDescent="0.55000000000000004">
      <c r="AI10259" s="276" t="s">
        <v>48337</v>
      </c>
      <c r="AJ10259" s="277">
        <v>103729.93</v>
      </c>
      <c r="AL10259" s="246" t="s">
        <v>64693</v>
      </c>
      <c r="AM10259" s="247">
        <v>45000</v>
      </c>
      <c r="AO10259" s="226" t="s">
        <v>33909</v>
      </c>
      <c r="AP10259" s="227">
        <v>50240.73</v>
      </c>
      <c r="AR10259" s="207" t="s">
        <v>24325</v>
      </c>
      <c r="AS10259" s="208">
        <v>8094.6</v>
      </c>
      <c r="AT10259" s="93"/>
      <c r="AU10259" s="93"/>
      <c r="AV10259" s="93"/>
    </row>
    <row r="10260" spans="35:48" x14ac:dyDescent="0.55000000000000004">
      <c r="AI10260" s="276" t="s">
        <v>66746</v>
      </c>
      <c r="AJ10260" s="277">
        <v>213693.42</v>
      </c>
      <c r="AL10260" s="246" t="s">
        <v>56392</v>
      </c>
      <c r="AM10260" s="247">
        <v>12500.11</v>
      </c>
      <c r="AO10260" s="226" t="s">
        <v>24664</v>
      </c>
      <c r="AP10260" s="227">
        <v>1038611.5</v>
      </c>
      <c r="AR10260" s="207" t="s">
        <v>24326</v>
      </c>
      <c r="AS10260" s="208">
        <v>53410.9</v>
      </c>
      <c r="AT10260" s="93"/>
      <c r="AU10260" s="93"/>
      <c r="AV10260" s="93"/>
    </row>
    <row r="10261" spans="35:48" x14ac:dyDescent="0.55000000000000004">
      <c r="AI10261" s="276" t="s">
        <v>70208</v>
      </c>
      <c r="AJ10261" s="277">
        <v>13664</v>
      </c>
      <c r="AL10261" s="246" t="s">
        <v>56393</v>
      </c>
      <c r="AM10261" s="247">
        <v>38607.910000000003</v>
      </c>
      <c r="AO10261" s="226" t="s">
        <v>24665</v>
      </c>
      <c r="AP10261" s="227">
        <v>40756.879999999997</v>
      </c>
      <c r="AR10261" s="207" t="s">
        <v>24327</v>
      </c>
      <c r="AS10261" s="208">
        <v>77445.490000000005</v>
      </c>
      <c r="AT10261" s="93"/>
      <c r="AU10261" s="93"/>
      <c r="AV10261" s="93"/>
    </row>
    <row r="10262" spans="35:48" x14ac:dyDescent="0.55000000000000004">
      <c r="AI10262" s="276" t="s">
        <v>68984</v>
      </c>
      <c r="AJ10262" s="277">
        <v>2400</v>
      </c>
      <c r="AL10262" s="246" t="s">
        <v>58621</v>
      </c>
      <c r="AM10262" s="247">
        <v>20167.36</v>
      </c>
      <c r="AO10262" s="226" t="s">
        <v>24666</v>
      </c>
      <c r="AP10262" s="227">
        <v>23778.16</v>
      </c>
      <c r="AR10262" s="207" t="s">
        <v>24328</v>
      </c>
      <c r="AS10262" s="208">
        <v>5457</v>
      </c>
      <c r="AT10262" s="93"/>
      <c r="AU10262" s="93"/>
      <c r="AV10262" s="93"/>
    </row>
    <row r="10263" spans="35:48" x14ac:dyDescent="0.55000000000000004">
      <c r="AI10263" s="276" t="s">
        <v>68985</v>
      </c>
      <c r="AJ10263" s="277">
        <v>183.6</v>
      </c>
      <c r="AL10263" s="246" t="s">
        <v>59159</v>
      </c>
      <c r="AM10263" s="247">
        <v>11640.05</v>
      </c>
      <c r="AO10263" s="226" t="s">
        <v>24667</v>
      </c>
      <c r="AP10263" s="227">
        <v>2699.65</v>
      </c>
      <c r="AR10263" s="207" t="s">
        <v>13915</v>
      </c>
      <c r="AS10263" s="208">
        <v>19746.93</v>
      </c>
      <c r="AT10263" s="93"/>
      <c r="AU10263" s="93"/>
      <c r="AV10263" s="93"/>
    </row>
    <row r="10264" spans="35:48" x14ac:dyDescent="0.55000000000000004">
      <c r="AI10264" s="276" t="s">
        <v>68986</v>
      </c>
      <c r="AJ10264" s="277">
        <v>600.48</v>
      </c>
      <c r="AL10264" s="246" t="s">
        <v>62160</v>
      </c>
      <c r="AM10264" s="247">
        <v>4586.13</v>
      </c>
      <c r="AO10264" s="226" t="s">
        <v>35353</v>
      </c>
      <c r="AP10264" s="227">
        <v>1641.88</v>
      </c>
      <c r="AR10264" s="207" t="s">
        <v>24329</v>
      </c>
      <c r="AS10264" s="208">
        <v>219</v>
      </c>
      <c r="AT10264" s="93"/>
      <c r="AU10264" s="93"/>
      <c r="AV10264" s="93"/>
    </row>
    <row r="10265" spans="35:48" x14ac:dyDescent="0.55000000000000004">
      <c r="AI10265" s="276" t="s">
        <v>66747</v>
      </c>
      <c r="AJ10265" s="277">
        <v>756.04</v>
      </c>
      <c r="AL10265" s="246" t="s">
        <v>55298</v>
      </c>
      <c r="AM10265" s="247">
        <v>2860</v>
      </c>
      <c r="AO10265" s="226" t="s">
        <v>48140</v>
      </c>
      <c r="AP10265" s="227">
        <v>7068</v>
      </c>
      <c r="AR10265" s="207" t="s">
        <v>24330</v>
      </c>
      <c r="AS10265" s="208">
        <v>2309</v>
      </c>
      <c r="AT10265" s="93"/>
      <c r="AU10265" s="93"/>
      <c r="AV10265" s="93"/>
    </row>
    <row r="10266" spans="35:48" x14ac:dyDescent="0.55000000000000004">
      <c r="AI10266" s="276" t="s">
        <v>68987</v>
      </c>
      <c r="AJ10266" s="277">
        <v>4008</v>
      </c>
      <c r="AL10266" s="246" t="s">
        <v>55299</v>
      </c>
      <c r="AM10266" s="247">
        <v>10105.709999999999</v>
      </c>
      <c r="AO10266" s="226" t="s">
        <v>24668</v>
      </c>
      <c r="AP10266" s="227">
        <v>75110.28</v>
      </c>
      <c r="AR10266" s="207" t="s">
        <v>24331</v>
      </c>
      <c r="AS10266" s="208">
        <v>386</v>
      </c>
      <c r="AT10266" s="93"/>
      <c r="AU10266" s="93"/>
      <c r="AV10266" s="93"/>
    </row>
    <row r="10267" spans="35:48" x14ac:dyDescent="0.55000000000000004">
      <c r="AI10267" s="276" t="s">
        <v>68988</v>
      </c>
      <c r="AJ10267" s="277">
        <v>458.7</v>
      </c>
      <c r="AL10267" s="246" t="s">
        <v>55300</v>
      </c>
      <c r="AM10267" s="247">
        <v>991.92</v>
      </c>
      <c r="AO10267" s="226" t="s">
        <v>24669</v>
      </c>
      <c r="AP10267" s="227">
        <v>16352.08</v>
      </c>
      <c r="AR10267" s="207" t="s">
        <v>24332</v>
      </c>
      <c r="AS10267" s="208">
        <v>990</v>
      </c>
      <c r="AT10267" s="93"/>
      <c r="AU10267" s="93"/>
      <c r="AV10267" s="93"/>
    </row>
    <row r="10268" spans="35:48" x14ac:dyDescent="0.55000000000000004">
      <c r="AI10268" s="276" t="s">
        <v>68989</v>
      </c>
      <c r="AJ10268" s="277">
        <v>1693.81</v>
      </c>
      <c r="AL10268" s="246" t="s">
        <v>55301</v>
      </c>
      <c r="AM10268" s="247">
        <v>2462.92</v>
      </c>
      <c r="AO10268" s="226" t="s">
        <v>35354</v>
      </c>
      <c r="AP10268" s="227">
        <v>2139261.7599999998</v>
      </c>
      <c r="AR10268" s="207" t="s">
        <v>24333</v>
      </c>
      <c r="AS10268" s="208">
        <v>5876</v>
      </c>
      <c r="AT10268" s="93"/>
      <c r="AU10268" s="93"/>
      <c r="AV10268" s="93"/>
    </row>
    <row r="10269" spans="35:48" x14ac:dyDescent="0.55000000000000004">
      <c r="AI10269" s="276" t="s">
        <v>57934</v>
      </c>
      <c r="AJ10269" s="277">
        <v>-4063.41</v>
      </c>
      <c r="AL10269" s="246" t="s">
        <v>56394</v>
      </c>
      <c r="AM10269" s="247">
        <v>11726</v>
      </c>
      <c r="AO10269" s="226" t="s">
        <v>33910</v>
      </c>
      <c r="AP10269" s="227">
        <v>2672.13</v>
      </c>
      <c r="AR10269" s="207" t="s">
        <v>24334</v>
      </c>
      <c r="AS10269" s="208">
        <v>2000</v>
      </c>
      <c r="AT10269" s="93"/>
      <c r="AU10269" s="93"/>
      <c r="AV10269" s="93"/>
    </row>
    <row r="10270" spans="35:48" x14ac:dyDescent="0.55000000000000004">
      <c r="AI10270" s="276" t="s">
        <v>68990</v>
      </c>
      <c r="AJ10270" s="277">
        <v>-4063.41</v>
      </c>
      <c r="AL10270" s="246" t="s">
        <v>57675</v>
      </c>
      <c r="AM10270" s="247">
        <v>5971.32</v>
      </c>
      <c r="AO10270" s="226" t="s">
        <v>24670</v>
      </c>
      <c r="AP10270" s="227">
        <v>259886.26</v>
      </c>
      <c r="AR10270" s="207" t="s">
        <v>24335</v>
      </c>
      <c r="AS10270" s="208">
        <v>3281</v>
      </c>
      <c r="AT10270" s="93"/>
      <c r="AU10270" s="93"/>
      <c r="AV10270" s="93"/>
    </row>
    <row r="10271" spans="35:48" x14ac:dyDescent="0.55000000000000004">
      <c r="AI10271" s="276" t="s">
        <v>68991</v>
      </c>
      <c r="AJ10271" s="277">
        <v>17872.599999999999</v>
      </c>
      <c r="AL10271" s="246" t="s">
        <v>53206</v>
      </c>
      <c r="AM10271" s="247">
        <v>3143.57</v>
      </c>
      <c r="AO10271" s="226" t="s">
        <v>24671</v>
      </c>
      <c r="AP10271" s="227">
        <v>53822.02</v>
      </c>
      <c r="AR10271" s="207" t="s">
        <v>24336</v>
      </c>
      <c r="AS10271" s="208">
        <v>10000</v>
      </c>
      <c r="AT10271" s="93"/>
      <c r="AU10271" s="93"/>
      <c r="AV10271" s="93"/>
    </row>
    <row r="10272" spans="35:48" x14ac:dyDescent="0.55000000000000004">
      <c r="AI10272" s="276" t="s">
        <v>68992</v>
      </c>
      <c r="AJ10272" s="277">
        <v>9500</v>
      </c>
      <c r="AL10272" s="246" t="s">
        <v>50245</v>
      </c>
      <c r="AM10272" s="247">
        <v>22492.16</v>
      </c>
      <c r="AO10272" s="226" t="s">
        <v>40510</v>
      </c>
      <c r="AP10272" s="227">
        <v>2763</v>
      </c>
      <c r="AR10272" s="207" t="s">
        <v>24337</v>
      </c>
      <c r="AS10272" s="208">
        <v>10000</v>
      </c>
      <c r="AT10272" s="93"/>
      <c r="AU10272" s="93"/>
      <c r="AV10272" s="93"/>
    </row>
    <row r="10273" spans="35:48" x14ac:dyDescent="0.55000000000000004">
      <c r="AI10273" s="276" t="s">
        <v>68993</v>
      </c>
      <c r="AJ10273" s="277">
        <v>2094.0500000000002</v>
      </c>
      <c r="AL10273" s="246" t="s">
        <v>55302</v>
      </c>
      <c r="AM10273" s="247">
        <v>220.54</v>
      </c>
      <c r="AO10273" s="226" t="s">
        <v>35355</v>
      </c>
      <c r="AP10273" s="227">
        <v>1082154.45</v>
      </c>
      <c r="AR10273" s="207" t="s">
        <v>24338</v>
      </c>
      <c r="AS10273" s="208">
        <v>1061.29</v>
      </c>
      <c r="AT10273" s="93"/>
      <c r="AU10273" s="93"/>
      <c r="AV10273" s="93"/>
    </row>
    <row r="10274" spans="35:48" x14ac:dyDescent="0.55000000000000004">
      <c r="AI10274" s="276" t="s">
        <v>68994</v>
      </c>
      <c r="AJ10274" s="277">
        <v>4366.2299999999996</v>
      </c>
      <c r="AL10274" s="246" t="s">
        <v>53207</v>
      </c>
      <c r="AM10274" s="247">
        <v>19511.45</v>
      </c>
      <c r="AO10274" s="226" t="s">
        <v>47121</v>
      </c>
      <c r="AP10274" s="227">
        <v>168851.35</v>
      </c>
      <c r="AR10274" s="207" t="s">
        <v>24339</v>
      </c>
      <c r="AS10274" s="208">
        <v>19828.96</v>
      </c>
      <c r="AT10274" s="93"/>
      <c r="AU10274" s="93"/>
      <c r="AV10274" s="93"/>
    </row>
    <row r="10275" spans="35:48" x14ac:dyDescent="0.55000000000000004">
      <c r="AI10275" s="276" t="s">
        <v>65010</v>
      </c>
      <c r="AJ10275" s="277">
        <v>969.95</v>
      </c>
      <c r="AL10275" s="246" t="s">
        <v>62161</v>
      </c>
      <c r="AM10275" s="247">
        <v>-2032.97</v>
      </c>
      <c r="AO10275" s="226" t="s">
        <v>36521</v>
      </c>
      <c r="AP10275" s="227">
        <v>396564.72</v>
      </c>
      <c r="AR10275" s="207" t="s">
        <v>24340</v>
      </c>
      <c r="AS10275" s="208">
        <v>21175</v>
      </c>
      <c r="AT10275" s="93"/>
      <c r="AU10275" s="93"/>
      <c r="AV10275" s="93"/>
    </row>
    <row r="10276" spans="35:48" x14ac:dyDescent="0.55000000000000004">
      <c r="AI10276" s="276" t="s">
        <v>70838</v>
      </c>
      <c r="AJ10276" s="277">
        <v>4875.7</v>
      </c>
      <c r="AL10276" s="246" t="s">
        <v>63299</v>
      </c>
      <c r="AM10276" s="247">
        <v>0.05</v>
      </c>
      <c r="AO10276" s="226" t="s">
        <v>50238</v>
      </c>
      <c r="AP10276" s="227">
        <v>21500</v>
      </c>
      <c r="AR10276" s="207" t="s">
        <v>24341</v>
      </c>
      <c r="AS10276" s="208">
        <v>702</v>
      </c>
      <c r="AT10276" s="93"/>
      <c r="AU10276" s="93"/>
      <c r="AV10276" s="93"/>
    </row>
    <row r="10277" spans="35:48" x14ac:dyDescent="0.55000000000000004">
      <c r="AI10277" s="276" t="s">
        <v>68995</v>
      </c>
      <c r="AJ10277" s="277">
        <v>8638</v>
      </c>
      <c r="AL10277" s="246" t="s">
        <v>24980</v>
      </c>
      <c r="AM10277" s="247">
        <v>1</v>
      </c>
      <c r="AO10277" s="226" t="s">
        <v>45328</v>
      </c>
      <c r="AP10277" s="227">
        <v>200071.48</v>
      </c>
      <c r="AR10277" s="207" t="s">
        <v>24342</v>
      </c>
      <c r="AS10277" s="208">
        <v>1424.12</v>
      </c>
      <c r="AT10277" s="93"/>
      <c r="AU10277" s="93"/>
      <c r="AV10277" s="93"/>
    </row>
    <row r="10278" spans="35:48" x14ac:dyDescent="0.55000000000000004">
      <c r="AI10278" s="276" t="s">
        <v>68996</v>
      </c>
      <c r="AJ10278" s="277">
        <v>643.98</v>
      </c>
      <c r="AL10278" s="246" t="s">
        <v>62162</v>
      </c>
      <c r="AM10278" s="247">
        <v>30681.599999999999</v>
      </c>
      <c r="AO10278" s="226" t="s">
        <v>36522</v>
      </c>
      <c r="AP10278" s="227">
        <v>100000</v>
      </c>
      <c r="AR10278" s="207" t="s">
        <v>24343</v>
      </c>
      <c r="AS10278" s="208">
        <v>1166.67</v>
      </c>
      <c r="AT10278" s="93"/>
      <c r="AU10278" s="93"/>
      <c r="AV10278" s="93"/>
    </row>
    <row r="10279" spans="35:48" x14ac:dyDescent="0.55000000000000004">
      <c r="AI10279" s="276" t="s">
        <v>68997</v>
      </c>
      <c r="AJ10279" s="277">
        <v>1135.28</v>
      </c>
      <c r="AL10279" s="246" t="s">
        <v>56395</v>
      </c>
      <c r="AM10279" s="247">
        <v>39250.79</v>
      </c>
      <c r="AO10279" s="226" t="s">
        <v>42776</v>
      </c>
      <c r="AP10279" s="227">
        <v>8482.89</v>
      </c>
      <c r="AR10279" s="207" t="s">
        <v>24344</v>
      </c>
      <c r="AS10279" s="208">
        <v>1871.79</v>
      </c>
      <c r="AT10279" s="93"/>
      <c r="AU10279" s="93"/>
      <c r="AV10279" s="93"/>
    </row>
    <row r="10280" spans="35:48" x14ac:dyDescent="0.55000000000000004">
      <c r="AI10280" s="276" t="s">
        <v>66748</v>
      </c>
      <c r="AJ10280" s="277">
        <v>7740.71</v>
      </c>
      <c r="AL10280" s="246" t="s">
        <v>53208</v>
      </c>
      <c r="AM10280" s="247">
        <v>489579.03</v>
      </c>
      <c r="AO10280" s="226" t="s">
        <v>42777</v>
      </c>
      <c r="AP10280" s="227">
        <v>648.94000000000005</v>
      </c>
      <c r="AR10280" s="207" t="s">
        <v>24345</v>
      </c>
      <c r="AS10280" s="208">
        <v>13918.25</v>
      </c>
      <c r="AT10280" s="93"/>
      <c r="AU10280" s="93"/>
      <c r="AV10280" s="93"/>
    </row>
    <row r="10281" spans="35:48" x14ac:dyDescent="0.55000000000000004">
      <c r="AI10281" s="276" t="s">
        <v>59923</v>
      </c>
      <c r="AJ10281" s="277">
        <v>3000</v>
      </c>
      <c r="AL10281" s="246" t="s">
        <v>47143</v>
      </c>
      <c r="AM10281" s="247">
        <v>4030</v>
      </c>
      <c r="AO10281" s="226" t="s">
        <v>42778</v>
      </c>
      <c r="AP10281" s="227">
        <v>1973.76</v>
      </c>
      <c r="AR10281" s="207" t="s">
        <v>24346</v>
      </c>
      <c r="AS10281" s="208">
        <v>8325.2000000000007</v>
      </c>
      <c r="AT10281" s="93"/>
      <c r="AU10281" s="93"/>
      <c r="AV10281" s="93"/>
    </row>
    <row r="10282" spans="35:48" x14ac:dyDescent="0.55000000000000004">
      <c r="AI10282" s="276" t="s">
        <v>59263</v>
      </c>
      <c r="AJ10282" s="277">
        <v>229.51</v>
      </c>
      <c r="AL10282" s="246" t="s">
        <v>53209</v>
      </c>
      <c r="AM10282" s="247">
        <v>2499091.2000000002</v>
      </c>
      <c r="AO10282" s="226" t="s">
        <v>47122</v>
      </c>
      <c r="AP10282" s="227">
        <v>378.5</v>
      </c>
      <c r="AR10282" s="207" t="s">
        <v>24347</v>
      </c>
      <c r="AS10282" s="208">
        <v>21175</v>
      </c>
      <c r="AT10282" s="93"/>
      <c r="AU10282" s="93"/>
      <c r="AV10282" s="93"/>
    </row>
    <row r="10283" spans="35:48" x14ac:dyDescent="0.55000000000000004">
      <c r="AI10283" s="276" t="s">
        <v>59924</v>
      </c>
      <c r="AJ10283" s="277">
        <v>375.3</v>
      </c>
      <c r="AL10283" s="246" t="s">
        <v>36549</v>
      </c>
      <c r="AM10283" s="247">
        <v>39760</v>
      </c>
      <c r="AO10283" s="226" t="s">
        <v>48141</v>
      </c>
      <c r="AP10283" s="227">
        <v>180.03</v>
      </c>
      <c r="AR10283" s="207" t="s">
        <v>13920</v>
      </c>
      <c r="AS10283" s="208">
        <v>702</v>
      </c>
      <c r="AT10283" s="93"/>
      <c r="AU10283" s="93"/>
      <c r="AV10283" s="93"/>
    </row>
    <row r="10284" spans="35:48" x14ac:dyDescent="0.55000000000000004">
      <c r="AI10284" s="276" t="s">
        <v>62298</v>
      </c>
      <c r="AJ10284" s="277">
        <v>3220.03</v>
      </c>
      <c r="AL10284" s="246" t="s">
        <v>59160</v>
      </c>
      <c r="AM10284" s="247">
        <v>56814</v>
      </c>
      <c r="AO10284" s="226" t="s">
        <v>48142</v>
      </c>
      <c r="AP10284" s="227">
        <v>192.71</v>
      </c>
      <c r="AR10284" s="207" t="s">
        <v>24348</v>
      </c>
      <c r="AS10284" s="208">
        <v>1424.12</v>
      </c>
      <c r="AT10284" s="93"/>
      <c r="AU10284" s="93"/>
      <c r="AV10284" s="93"/>
    </row>
    <row r="10285" spans="35:48" x14ac:dyDescent="0.55000000000000004">
      <c r="AI10285" s="276" t="s">
        <v>70115</v>
      </c>
      <c r="AJ10285" s="277">
        <v>416.86</v>
      </c>
      <c r="AL10285" s="246" t="s">
        <v>35382</v>
      </c>
      <c r="AM10285" s="247">
        <v>2299191.71</v>
      </c>
      <c r="AO10285" s="226" t="s">
        <v>48143</v>
      </c>
      <c r="AP10285" s="227">
        <v>2201.8200000000002</v>
      </c>
      <c r="AR10285" s="207" t="s">
        <v>13921</v>
      </c>
      <c r="AS10285" s="208">
        <v>1166.67</v>
      </c>
      <c r="AT10285" s="93"/>
      <c r="AU10285" s="93"/>
      <c r="AV10285" s="93"/>
    </row>
    <row r="10286" spans="35:48" x14ac:dyDescent="0.55000000000000004">
      <c r="AI10286" s="276" t="s">
        <v>68998</v>
      </c>
      <c r="AJ10286" s="277">
        <v>426.2</v>
      </c>
      <c r="AL10286" s="246" t="s">
        <v>53210</v>
      </c>
      <c r="AM10286" s="247">
        <v>418186.25</v>
      </c>
      <c r="AO10286" s="226" t="s">
        <v>48144</v>
      </c>
      <c r="AP10286" s="227">
        <v>31940</v>
      </c>
      <c r="AR10286" s="207" t="s">
        <v>24349</v>
      </c>
      <c r="AS10286" s="208">
        <v>1871.79</v>
      </c>
      <c r="AT10286" s="93"/>
      <c r="AU10286" s="93"/>
      <c r="AV10286" s="93"/>
    </row>
    <row r="10287" spans="35:48" x14ac:dyDescent="0.55000000000000004">
      <c r="AI10287" s="276" t="s">
        <v>68999</v>
      </c>
      <c r="AJ10287" s="277">
        <v>32.630000000000003</v>
      </c>
      <c r="AL10287" s="246" t="s">
        <v>48157</v>
      </c>
      <c r="AM10287" s="247">
        <v>92439.72</v>
      </c>
      <c r="AO10287" s="226" t="s">
        <v>49055</v>
      </c>
      <c r="AP10287" s="227">
        <v>3769</v>
      </c>
      <c r="AR10287" s="207" t="s">
        <v>24350</v>
      </c>
      <c r="AS10287" s="208">
        <v>23918.25</v>
      </c>
      <c r="AT10287" s="93"/>
      <c r="AU10287" s="93"/>
      <c r="AV10287" s="93"/>
    </row>
    <row r="10288" spans="35:48" x14ac:dyDescent="0.55000000000000004">
      <c r="AI10288" s="276" t="s">
        <v>69000</v>
      </c>
      <c r="AJ10288" s="277">
        <v>100.79</v>
      </c>
      <c r="AL10288" s="246" t="s">
        <v>62163</v>
      </c>
      <c r="AM10288" s="247">
        <v>23596.19</v>
      </c>
      <c r="AO10288" s="226" t="s">
        <v>47123</v>
      </c>
      <c r="AP10288" s="227">
        <v>230</v>
      </c>
      <c r="AR10288" s="207" t="s">
        <v>24351</v>
      </c>
      <c r="AS10288" s="208">
        <v>10000</v>
      </c>
      <c r="AT10288" s="93"/>
      <c r="AU10288" s="93"/>
      <c r="AV10288" s="93"/>
    </row>
    <row r="10289" spans="35:48" x14ac:dyDescent="0.55000000000000004">
      <c r="AI10289" s="276" t="s">
        <v>69001</v>
      </c>
      <c r="AJ10289" s="277">
        <v>94206</v>
      </c>
      <c r="AL10289" s="246" t="s">
        <v>62164</v>
      </c>
      <c r="AM10289" s="247">
        <v>38065.39</v>
      </c>
      <c r="AO10289" s="226" t="s">
        <v>45329</v>
      </c>
      <c r="AP10289" s="227">
        <v>1591.67</v>
      </c>
      <c r="AR10289" s="207" t="s">
        <v>24352</v>
      </c>
      <c r="AS10289" s="208">
        <v>8325.2000000000007</v>
      </c>
      <c r="AT10289" s="93"/>
      <c r="AU10289" s="93"/>
      <c r="AV10289" s="93"/>
    </row>
    <row r="10290" spans="35:48" x14ac:dyDescent="0.55000000000000004">
      <c r="AI10290" s="276" t="s">
        <v>45782</v>
      </c>
      <c r="AJ10290" s="277">
        <v>1020.99</v>
      </c>
      <c r="AL10290" s="246" t="s">
        <v>59161</v>
      </c>
      <c r="AM10290" s="247">
        <v>1632.5</v>
      </c>
      <c r="AO10290" s="226" t="s">
        <v>45330</v>
      </c>
      <c r="AP10290" s="227">
        <v>121.77</v>
      </c>
      <c r="AR10290" s="207" t="s">
        <v>24353</v>
      </c>
      <c r="AS10290" s="208">
        <v>4561.29</v>
      </c>
      <c r="AT10290" s="93"/>
      <c r="AU10290" s="93"/>
      <c r="AV10290" s="93"/>
    </row>
    <row r="10291" spans="35:48" x14ac:dyDescent="0.55000000000000004">
      <c r="AI10291" s="276" t="s">
        <v>69002</v>
      </c>
      <c r="AJ10291" s="277">
        <v>21836.44</v>
      </c>
      <c r="AL10291" s="246" t="s">
        <v>61523</v>
      </c>
      <c r="AM10291" s="247">
        <v>6752.5</v>
      </c>
      <c r="AO10291" s="226" t="s">
        <v>50239</v>
      </c>
      <c r="AP10291" s="227">
        <v>105912</v>
      </c>
      <c r="AR10291" s="207" t="s">
        <v>24354</v>
      </c>
      <c r="AS10291" s="208">
        <v>27704.959999999999</v>
      </c>
      <c r="AT10291" s="93"/>
      <c r="AU10291" s="93"/>
      <c r="AV10291" s="93"/>
    </row>
    <row r="10292" spans="35:48" x14ac:dyDescent="0.55000000000000004">
      <c r="AI10292" s="276" t="s">
        <v>69003</v>
      </c>
      <c r="AJ10292" s="277">
        <v>49910</v>
      </c>
      <c r="AL10292" s="246" t="s">
        <v>62165</v>
      </c>
      <c r="AM10292" s="247">
        <v>7855.87</v>
      </c>
      <c r="AO10292" s="226" t="s">
        <v>45331</v>
      </c>
      <c r="AP10292" s="227">
        <v>781437.6</v>
      </c>
      <c r="AR10292" s="207" t="s">
        <v>24355</v>
      </c>
      <c r="AS10292" s="208">
        <v>3685</v>
      </c>
      <c r="AT10292" s="93"/>
      <c r="AU10292" s="93"/>
      <c r="AV10292" s="93"/>
    </row>
    <row r="10293" spans="35:48" x14ac:dyDescent="0.55000000000000004">
      <c r="AI10293" s="276" t="s">
        <v>69004</v>
      </c>
      <c r="AJ10293" s="277">
        <v>7414</v>
      </c>
      <c r="AL10293" s="246" t="s">
        <v>55303</v>
      </c>
      <c r="AM10293" s="247">
        <v>90580.1</v>
      </c>
      <c r="AO10293" s="226" t="s">
        <v>45332</v>
      </c>
      <c r="AP10293" s="227">
        <v>59627.34</v>
      </c>
      <c r="AR10293" s="207" t="s">
        <v>24356</v>
      </c>
      <c r="AS10293" s="208">
        <v>10952</v>
      </c>
      <c r="AT10293" s="93"/>
      <c r="AU10293" s="93"/>
      <c r="AV10293" s="93"/>
    </row>
    <row r="10294" spans="35:48" x14ac:dyDescent="0.55000000000000004">
      <c r="AI10294" s="276" t="s">
        <v>69005</v>
      </c>
      <c r="AJ10294" s="277">
        <v>67640.63</v>
      </c>
      <c r="AL10294" s="246" t="s">
        <v>45371</v>
      </c>
      <c r="AM10294" s="247">
        <v>2006512.25</v>
      </c>
      <c r="AO10294" s="226" t="s">
        <v>45333</v>
      </c>
      <c r="AP10294" s="227">
        <v>75813.259999999995</v>
      </c>
      <c r="AR10294" s="207" t="s">
        <v>24357</v>
      </c>
      <c r="AS10294" s="208">
        <v>285</v>
      </c>
      <c r="AT10294" s="93"/>
      <c r="AU10294" s="93"/>
      <c r="AV10294" s="93"/>
    </row>
    <row r="10295" spans="35:48" x14ac:dyDescent="0.55000000000000004">
      <c r="AI10295" s="276" t="s">
        <v>69006</v>
      </c>
      <c r="AJ10295" s="277">
        <v>971</v>
      </c>
      <c r="AL10295" s="246" t="s">
        <v>35383</v>
      </c>
      <c r="AM10295" s="247">
        <v>682445.68</v>
      </c>
      <c r="AO10295" s="226" t="s">
        <v>45334</v>
      </c>
      <c r="AP10295" s="227">
        <v>5799.74</v>
      </c>
      <c r="AR10295" s="207" t="s">
        <v>24358</v>
      </c>
      <c r="AS10295" s="208">
        <v>636.09</v>
      </c>
      <c r="AT10295" s="93"/>
      <c r="AU10295" s="93"/>
      <c r="AV10295" s="93"/>
    </row>
    <row r="10296" spans="35:48" x14ac:dyDescent="0.55000000000000004">
      <c r="AI10296" s="276" t="s">
        <v>69007</v>
      </c>
      <c r="AJ10296" s="277">
        <v>1000</v>
      </c>
      <c r="AL10296" s="246" t="s">
        <v>57676</v>
      </c>
      <c r="AM10296" s="247">
        <v>8521.84</v>
      </c>
      <c r="AO10296" s="226" t="s">
        <v>24709</v>
      </c>
      <c r="AP10296" s="227">
        <v>2551.08</v>
      </c>
      <c r="AR10296" s="207" t="s">
        <v>24359</v>
      </c>
      <c r="AS10296" s="208">
        <v>2500</v>
      </c>
      <c r="AT10296" s="93"/>
      <c r="AU10296" s="93"/>
      <c r="AV10296" s="93"/>
    </row>
    <row r="10297" spans="35:48" x14ac:dyDescent="0.55000000000000004">
      <c r="AI10297" s="276" t="s">
        <v>69008</v>
      </c>
      <c r="AJ10297" s="277">
        <v>59</v>
      </c>
      <c r="AL10297" s="246" t="s">
        <v>55304</v>
      </c>
      <c r="AM10297" s="247">
        <v>73.87</v>
      </c>
      <c r="AO10297" s="226" t="s">
        <v>24710</v>
      </c>
      <c r="AP10297" s="227">
        <v>195.12</v>
      </c>
      <c r="AR10297" s="207" t="s">
        <v>24360</v>
      </c>
      <c r="AS10297" s="208">
        <v>91.91</v>
      </c>
      <c r="AT10297" s="93"/>
      <c r="AU10297" s="93"/>
      <c r="AV10297" s="93"/>
    </row>
    <row r="10298" spans="35:48" x14ac:dyDescent="0.55000000000000004">
      <c r="AI10298" s="276" t="s">
        <v>69009</v>
      </c>
      <c r="AJ10298" s="277">
        <v>60000.01</v>
      </c>
      <c r="AL10298" s="246" t="s">
        <v>35384</v>
      </c>
      <c r="AM10298" s="247">
        <v>649618.79</v>
      </c>
      <c r="AO10298" s="226" t="s">
        <v>36526</v>
      </c>
      <c r="AP10298" s="227">
        <v>21365.52</v>
      </c>
      <c r="AR10298" s="207" t="s">
        <v>24361</v>
      </c>
      <c r="AS10298" s="208">
        <v>834</v>
      </c>
      <c r="AT10298" s="93"/>
      <c r="AU10298" s="93"/>
      <c r="AV10298" s="93"/>
    </row>
    <row r="10299" spans="35:48" x14ac:dyDescent="0.55000000000000004">
      <c r="AI10299" s="276" t="s">
        <v>69010</v>
      </c>
      <c r="AJ10299" s="277">
        <v>15056.86</v>
      </c>
      <c r="AL10299" s="246" t="s">
        <v>35385</v>
      </c>
      <c r="AM10299" s="247">
        <v>1781749.37</v>
      </c>
      <c r="AO10299" s="226" t="s">
        <v>48145</v>
      </c>
      <c r="AP10299" s="227">
        <v>4904.76</v>
      </c>
      <c r="AR10299" s="207" t="s">
        <v>24362</v>
      </c>
      <c r="AS10299" s="208">
        <v>1501</v>
      </c>
      <c r="AT10299" s="93"/>
      <c r="AU10299" s="93"/>
      <c r="AV10299" s="93"/>
    </row>
    <row r="10300" spans="35:48" x14ac:dyDescent="0.55000000000000004">
      <c r="AI10300" s="276" t="s">
        <v>70839</v>
      </c>
      <c r="AJ10300" s="277">
        <v>7500</v>
      </c>
      <c r="AL10300" s="246" t="s">
        <v>35386</v>
      </c>
      <c r="AM10300" s="247">
        <v>655926.9</v>
      </c>
      <c r="AO10300" s="226" t="s">
        <v>36527</v>
      </c>
      <c r="AP10300" s="227">
        <v>2009.72</v>
      </c>
      <c r="AR10300" s="207" t="s">
        <v>24363</v>
      </c>
      <c r="AS10300" s="208">
        <v>452</v>
      </c>
      <c r="AT10300" s="93"/>
      <c r="AU10300" s="93"/>
      <c r="AV10300" s="93"/>
    </row>
    <row r="10301" spans="35:48" x14ac:dyDescent="0.55000000000000004">
      <c r="AI10301" s="276" t="s">
        <v>69011</v>
      </c>
      <c r="AJ10301" s="277">
        <v>10030</v>
      </c>
      <c r="AL10301" s="246" t="s">
        <v>56396</v>
      </c>
      <c r="AM10301" s="247">
        <v>734560.65</v>
      </c>
      <c r="AO10301" s="226" t="s">
        <v>47124</v>
      </c>
      <c r="AP10301" s="227">
        <v>6930</v>
      </c>
      <c r="AR10301" s="207" t="s">
        <v>24364</v>
      </c>
      <c r="AS10301" s="208">
        <v>31246.86</v>
      </c>
      <c r="AT10301" s="93"/>
      <c r="AU10301" s="93"/>
      <c r="AV10301" s="93"/>
    </row>
    <row r="10302" spans="35:48" x14ac:dyDescent="0.55000000000000004">
      <c r="AI10302" s="276" t="s">
        <v>69814</v>
      </c>
      <c r="AJ10302" s="277">
        <v>20720</v>
      </c>
      <c r="AL10302" s="246" t="s">
        <v>58879</v>
      </c>
      <c r="AM10302" s="247">
        <v>162481.65</v>
      </c>
      <c r="AO10302" s="226" t="s">
        <v>36528</v>
      </c>
      <c r="AP10302" s="227">
        <v>22550</v>
      </c>
      <c r="AR10302" s="207" t="s">
        <v>24365</v>
      </c>
      <c r="AS10302" s="208">
        <v>6337</v>
      </c>
      <c r="AT10302" s="93"/>
      <c r="AU10302" s="93"/>
      <c r="AV10302" s="93"/>
    </row>
    <row r="10303" spans="35:48" x14ac:dyDescent="0.55000000000000004">
      <c r="AI10303" s="276" t="s">
        <v>70840</v>
      </c>
      <c r="AJ10303" s="277">
        <v>12661</v>
      </c>
      <c r="AL10303" s="246" t="s">
        <v>56397</v>
      </c>
      <c r="AM10303" s="247">
        <v>90</v>
      </c>
      <c r="AO10303" s="226" t="s">
        <v>36529</v>
      </c>
      <c r="AP10303" s="227">
        <v>27200</v>
      </c>
      <c r="AR10303" s="207" t="s">
        <v>24366</v>
      </c>
      <c r="AS10303" s="208">
        <v>8979</v>
      </c>
      <c r="AT10303" s="93"/>
      <c r="AU10303" s="93"/>
      <c r="AV10303" s="93"/>
    </row>
    <row r="10304" spans="35:48" x14ac:dyDescent="0.55000000000000004">
      <c r="AI10304" s="276" t="s">
        <v>69012</v>
      </c>
      <c r="AJ10304" s="277">
        <v>9616.67</v>
      </c>
      <c r="AL10304" s="246" t="s">
        <v>59162</v>
      </c>
      <c r="AM10304" s="247">
        <v>2876674.72</v>
      </c>
      <c r="AO10304" s="226" t="s">
        <v>47125</v>
      </c>
      <c r="AP10304" s="227">
        <v>91433.58</v>
      </c>
      <c r="AR10304" s="207" t="s">
        <v>24367</v>
      </c>
      <c r="AS10304" s="208">
        <v>9199</v>
      </c>
      <c r="AT10304" s="93"/>
      <c r="AU10304" s="93"/>
      <c r="AV10304" s="93"/>
    </row>
    <row r="10305" spans="35:48" x14ac:dyDescent="0.55000000000000004">
      <c r="AI10305" s="276" t="s">
        <v>69013</v>
      </c>
      <c r="AJ10305" s="277">
        <v>22004.95</v>
      </c>
      <c r="AL10305" s="246" t="s">
        <v>56398</v>
      </c>
      <c r="AM10305" s="247">
        <v>1123276.1299999999</v>
      </c>
      <c r="AO10305" s="226" t="s">
        <v>49056</v>
      </c>
      <c r="AP10305" s="227">
        <v>7493.4</v>
      </c>
      <c r="AR10305" s="207" t="s">
        <v>24368</v>
      </c>
      <c r="AS10305" s="208">
        <v>10952</v>
      </c>
      <c r="AT10305" s="93"/>
      <c r="AU10305" s="93"/>
      <c r="AV10305" s="93"/>
    </row>
    <row r="10306" spans="35:48" x14ac:dyDescent="0.55000000000000004">
      <c r="AI10306" s="276" t="s">
        <v>69014</v>
      </c>
      <c r="AJ10306" s="277">
        <v>6792.61</v>
      </c>
      <c r="AL10306" s="246" t="s">
        <v>59163</v>
      </c>
      <c r="AM10306" s="247">
        <v>60280.29</v>
      </c>
      <c r="AO10306" s="226" t="s">
        <v>45335</v>
      </c>
      <c r="AP10306" s="227">
        <v>21365.52</v>
      </c>
      <c r="AR10306" s="207" t="s">
        <v>24369</v>
      </c>
      <c r="AS10306" s="208">
        <v>285</v>
      </c>
      <c r="AT10306" s="93"/>
      <c r="AU10306" s="93"/>
      <c r="AV10306" s="93"/>
    </row>
    <row r="10307" spans="35:48" x14ac:dyDescent="0.55000000000000004">
      <c r="AI10307" s="276" t="s">
        <v>69815</v>
      </c>
      <c r="AJ10307" s="277">
        <v>33902.980000000003</v>
      </c>
      <c r="AL10307" s="246" t="s">
        <v>58302</v>
      </c>
      <c r="AM10307" s="247">
        <v>36308.720000000001</v>
      </c>
      <c r="AO10307" s="226" t="s">
        <v>45336</v>
      </c>
      <c r="AP10307" s="227">
        <v>9149.89</v>
      </c>
      <c r="AR10307" s="207" t="s">
        <v>24370</v>
      </c>
      <c r="AS10307" s="208">
        <v>9199</v>
      </c>
      <c r="AT10307" s="93"/>
      <c r="AU10307" s="93"/>
      <c r="AV10307" s="93"/>
    </row>
    <row r="10308" spans="35:48" x14ac:dyDescent="0.55000000000000004">
      <c r="AI10308" s="276" t="s">
        <v>69015</v>
      </c>
      <c r="AJ10308" s="277">
        <v>131684</v>
      </c>
      <c r="AL10308" s="246" t="s">
        <v>58303</v>
      </c>
      <c r="AM10308" s="247">
        <v>190837.5</v>
      </c>
      <c r="AO10308" s="226" t="s">
        <v>50240</v>
      </c>
      <c r="AP10308" s="227">
        <v>265.2</v>
      </c>
      <c r="AR10308" s="207" t="s">
        <v>24371</v>
      </c>
      <c r="AS10308" s="208">
        <v>452</v>
      </c>
      <c r="AT10308" s="93"/>
      <c r="AU10308" s="93"/>
      <c r="AV10308" s="93"/>
    </row>
    <row r="10309" spans="35:48" x14ac:dyDescent="0.55000000000000004">
      <c r="AI10309" s="276" t="s">
        <v>49226</v>
      </c>
      <c r="AJ10309" s="277">
        <v>171898.56</v>
      </c>
      <c r="AL10309" s="246" t="s">
        <v>56399</v>
      </c>
      <c r="AM10309" s="247">
        <v>3652073.56</v>
      </c>
      <c r="AO10309" s="226" t="s">
        <v>45337</v>
      </c>
      <c r="AP10309" s="227">
        <v>699.85</v>
      </c>
      <c r="AR10309" s="207" t="s">
        <v>24372</v>
      </c>
      <c r="AS10309" s="208">
        <v>1501</v>
      </c>
      <c r="AT10309" s="93"/>
      <c r="AU10309" s="93"/>
      <c r="AV10309" s="93"/>
    </row>
    <row r="10310" spans="35:48" x14ac:dyDescent="0.55000000000000004">
      <c r="AI10310" s="276" t="s">
        <v>65015</v>
      </c>
      <c r="AJ10310" s="277">
        <v>32698.799999999999</v>
      </c>
      <c r="AL10310" s="246" t="s">
        <v>59425</v>
      </c>
      <c r="AM10310" s="247">
        <v>78387</v>
      </c>
      <c r="AO10310" s="226" t="s">
        <v>45338</v>
      </c>
      <c r="AP10310" s="227">
        <v>22539.63</v>
      </c>
      <c r="AR10310" s="207" t="s">
        <v>24373</v>
      </c>
      <c r="AS10310" s="208">
        <v>636.09</v>
      </c>
      <c r="AT10310" s="93"/>
      <c r="AU10310" s="93"/>
      <c r="AV10310" s="93"/>
    </row>
    <row r="10311" spans="35:48" x14ac:dyDescent="0.55000000000000004">
      <c r="AI10311" s="276" t="s">
        <v>49227</v>
      </c>
      <c r="AJ10311" s="277">
        <v>9750.24</v>
      </c>
      <c r="AL10311" s="246" t="s">
        <v>60083</v>
      </c>
      <c r="AM10311" s="247">
        <v>229224.67</v>
      </c>
      <c r="AO10311" s="226" t="s">
        <v>47126</v>
      </c>
      <c r="AP10311" s="227">
        <v>13155.6</v>
      </c>
      <c r="AR10311" s="207" t="s">
        <v>24374</v>
      </c>
      <c r="AS10311" s="208">
        <v>2500</v>
      </c>
      <c r="AT10311" s="93"/>
      <c r="AU10311" s="93"/>
      <c r="AV10311" s="93"/>
    </row>
    <row r="10312" spans="35:48" x14ac:dyDescent="0.55000000000000004">
      <c r="AI10312" s="276" t="s">
        <v>49229</v>
      </c>
      <c r="AJ10312" s="277">
        <v>16947.740000000002</v>
      </c>
      <c r="AL10312" s="246" t="s">
        <v>53212</v>
      </c>
      <c r="AM10312" s="247">
        <v>95769.93</v>
      </c>
      <c r="AO10312" s="226" t="s">
        <v>47127</v>
      </c>
      <c r="AP10312" s="227">
        <v>1006.4</v>
      </c>
      <c r="AR10312" s="207" t="s">
        <v>24375</v>
      </c>
      <c r="AS10312" s="208">
        <v>91.91</v>
      </c>
      <c r="AT10312" s="93"/>
      <c r="AU10312" s="93"/>
      <c r="AV10312" s="93"/>
    </row>
    <row r="10313" spans="35:48" x14ac:dyDescent="0.55000000000000004">
      <c r="AI10313" s="276" t="s">
        <v>62302</v>
      </c>
      <c r="AJ10313" s="277">
        <v>404</v>
      </c>
      <c r="AL10313" s="246" t="s">
        <v>48158</v>
      </c>
      <c r="AM10313" s="247">
        <v>4707.13</v>
      </c>
      <c r="AO10313" s="226" t="s">
        <v>47128</v>
      </c>
      <c r="AP10313" s="227">
        <v>1067</v>
      </c>
      <c r="AR10313" s="207" t="s">
        <v>24376</v>
      </c>
      <c r="AS10313" s="208">
        <v>834</v>
      </c>
      <c r="AT10313" s="93"/>
      <c r="AU10313" s="93"/>
      <c r="AV10313" s="93"/>
    </row>
    <row r="10314" spans="35:48" x14ac:dyDescent="0.55000000000000004">
      <c r="AI10314" s="276" t="s">
        <v>50510</v>
      </c>
      <c r="AJ10314" s="277">
        <v>43892.42</v>
      </c>
      <c r="AL10314" s="246" t="s">
        <v>53213</v>
      </c>
      <c r="AM10314" s="247">
        <v>268.82</v>
      </c>
      <c r="AO10314" s="226" t="s">
        <v>53172</v>
      </c>
      <c r="AP10314" s="227">
        <v>1108</v>
      </c>
      <c r="AR10314" s="207" t="s">
        <v>24377</v>
      </c>
      <c r="AS10314" s="208">
        <v>6337</v>
      </c>
      <c r="AT10314" s="93"/>
      <c r="AU10314" s="93"/>
      <c r="AV10314" s="93"/>
    </row>
    <row r="10315" spans="35:48" x14ac:dyDescent="0.55000000000000004">
      <c r="AI10315" s="276" t="s">
        <v>50511</v>
      </c>
      <c r="AJ10315" s="277">
        <v>15000</v>
      </c>
      <c r="AL10315" s="246" t="s">
        <v>58304</v>
      </c>
      <c r="AM10315" s="247">
        <v>818.52</v>
      </c>
      <c r="AO10315" s="226" t="s">
        <v>47129</v>
      </c>
      <c r="AP10315" s="227">
        <v>25011.5</v>
      </c>
      <c r="AR10315" s="207" t="s">
        <v>24378</v>
      </c>
      <c r="AS10315" s="208">
        <v>40225.86</v>
      </c>
      <c r="AT10315" s="93"/>
      <c r="AU10315" s="93"/>
      <c r="AV10315" s="93"/>
    </row>
    <row r="10316" spans="35:48" x14ac:dyDescent="0.55000000000000004">
      <c r="AI10316" s="276" t="s">
        <v>45789</v>
      </c>
      <c r="AJ10316" s="277">
        <v>8758.61</v>
      </c>
      <c r="AL10316" s="246" t="s">
        <v>56400</v>
      </c>
      <c r="AM10316" s="247">
        <v>39985.199999999997</v>
      </c>
      <c r="AO10316" s="226" t="s">
        <v>47130</v>
      </c>
      <c r="AP10316" s="227">
        <v>1913.5</v>
      </c>
      <c r="AR10316" s="207" t="s">
        <v>24379</v>
      </c>
      <c r="AS10316" s="208">
        <v>4163.33</v>
      </c>
      <c r="AT10316" s="93"/>
      <c r="AU10316" s="93"/>
      <c r="AV10316" s="93"/>
    </row>
    <row r="10317" spans="35:48" x14ac:dyDescent="0.55000000000000004">
      <c r="AI10317" s="276" t="s">
        <v>45790</v>
      </c>
      <c r="AJ10317" s="277">
        <v>1389.23</v>
      </c>
      <c r="AL10317" s="246" t="s">
        <v>62166</v>
      </c>
      <c r="AM10317" s="247">
        <v>320.22000000000003</v>
      </c>
      <c r="AO10317" s="226" t="s">
        <v>42779</v>
      </c>
      <c r="AP10317" s="227">
        <v>102475</v>
      </c>
      <c r="AR10317" s="207" t="s">
        <v>24380</v>
      </c>
      <c r="AS10317" s="208">
        <v>3075</v>
      </c>
      <c r="AT10317" s="93"/>
      <c r="AU10317" s="93"/>
      <c r="AV10317" s="93"/>
    </row>
    <row r="10318" spans="35:48" x14ac:dyDescent="0.55000000000000004">
      <c r="AI10318" s="276" t="s">
        <v>63445</v>
      </c>
      <c r="AJ10318" s="277">
        <v>2357.02</v>
      </c>
      <c r="AL10318" s="246" t="s">
        <v>56401</v>
      </c>
      <c r="AM10318" s="247">
        <v>2831.82</v>
      </c>
      <c r="AO10318" s="226" t="s">
        <v>42780</v>
      </c>
      <c r="AP10318" s="227">
        <v>7839.28</v>
      </c>
      <c r="AR10318" s="207" t="s">
        <v>24381</v>
      </c>
      <c r="AS10318" s="208">
        <v>3541.57</v>
      </c>
      <c r="AT10318" s="93"/>
      <c r="AU10318" s="93"/>
      <c r="AV10318" s="93"/>
    </row>
    <row r="10319" spans="35:48" x14ac:dyDescent="0.55000000000000004">
      <c r="AI10319" s="276" t="s">
        <v>59264</v>
      </c>
      <c r="AJ10319" s="277">
        <v>18808.47</v>
      </c>
      <c r="AL10319" s="246" t="s">
        <v>56402</v>
      </c>
      <c r="AM10319" s="247">
        <v>9874.83</v>
      </c>
      <c r="AO10319" s="226" t="s">
        <v>24737</v>
      </c>
      <c r="AP10319" s="227">
        <v>1034.52</v>
      </c>
      <c r="AR10319" s="207" t="s">
        <v>24382</v>
      </c>
      <c r="AS10319" s="208">
        <v>5720.1</v>
      </c>
      <c r="AT10319" s="93"/>
      <c r="AU10319" s="93"/>
      <c r="AV10319" s="93"/>
    </row>
    <row r="10320" spans="35:48" x14ac:dyDescent="0.55000000000000004">
      <c r="AI10320" s="276" t="s">
        <v>59265</v>
      </c>
      <c r="AJ10320" s="277">
        <v>35900.83</v>
      </c>
      <c r="AL10320" s="246" t="s">
        <v>56403</v>
      </c>
      <c r="AM10320" s="247">
        <v>6101.2</v>
      </c>
      <c r="AO10320" s="226" t="s">
        <v>24738</v>
      </c>
      <c r="AP10320" s="227">
        <v>79.14</v>
      </c>
      <c r="AR10320" s="207" t="s">
        <v>24383</v>
      </c>
      <c r="AS10320" s="208">
        <v>2007</v>
      </c>
      <c r="AT10320" s="93"/>
      <c r="AU10320" s="93"/>
      <c r="AV10320" s="93"/>
    </row>
    <row r="10321" spans="35:48" x14ac:dyDescent="0.55000000000000004">
      <c r="AI10321" s="276" t="s">
        <v>39583</v>
      </c>
      <c r="AJ10321" s="277">
        <v>62300.76</v>
      </c>
      <c r="AL10321" s="246" t="s">
        <v>59164</v>
      </c>
      <c r="AM10321" s="247">
        <v>2875.86</v>
      </c>
      <c r="AO10321" s="226" t="s">
        <v>36530</v>
      </c>
      <c r="AP10321" s="227">
        <v>56202.25</v>
      </c>
      <c r="AR10321" s="207" t="s">
        <v>24384</v>
      </c>
      <c r="AS10321" s="208">
        <v>1135.45</v>
      </c>
      <c r="AT10321" s="93"/>
      <c r="AU10321" s="93"/>
      <c r="AV10321" s="93"/>
    </row>
    <row r="10322" spans="35:48" x14ac:dyDescent="0.55000000000000004">
      <c r="AI10322" s="276" t="s">
        <v>39584</v>
      </c>
      <c r="AJ10322" s="277">
        <v>10817.93</v>
      </c>
      <c r="AL10322" s="246" t="s">
        <v>57677</v>
      </c>
      <c r="AM10322" s="247">
        <v>106786.31</v>
      </c>
      <c r="AO10322" s="226" t="s">
        <v>53173</v>
      </c>
      <c r="AP10322" s="227">
        <v>4753</v>
      </c>
      <c r="AR10322" s="207" t="s">
        <v>24385</v>
      </c>
      <c r="AS10322" s="208">
        <v>325</v>
      </c>
      <c r="AT10322" s="93"/>
      <c r="AU10322" s="93"/>
      <c r="AV10322" s="93"/>
    </row>
    <row r="10323" spans="35:48" x14ac:dyDescent="0.55000000000000004">
      <c r="AI10323" s="276" t="s">
        <v>63446</v>
      </c>
      <c r="AJ10323" s="277">
        <v>22171.15</v>
      </c>
      <c r="AL10323" s="246" t="s">
        <v>59165</v>
      </c>
      <c r="AM10323" s="247">
        <v>12795.35</v>
      </c>
      <c r="AO10323" s="226" t="s">
        <v>42781</v>
      </c>
      <c r="AP10323" s="227">
        <v>133230</v>
      </c>
      <c r="AR10323" s="207" t="s">
        <v>24386</v>
      </c>
      <c r="AS10323" s="208">
        <v>72</v>
      </c>
      <c r="AT10323" s="93"/>
      <c r="AU10323" s="93"/>
      <c r="AV10323" s="93"/>
    </row>
    <row r="10324" spans="35:48" x14ac:dyDescent="0.55000000000000004">
      <c r="AI10324" s="276" t="s">
        <v>45791</v>
      </c>
      <c r="AJ10324" s="277">
        <v>32272.74</v>
      </c>
      <c r="AL10324" s="246" t="s">
        <v>57678</v>
      </c>
      <c r="AM10324" s="247">
        <v>8261.64</v>
      </c>
      <c r="AO10324" s="226" t="s">
        <v>42782</v>
      </c>
      <c r="AP10324" s="227">
        <v>10150.07</v>
      </c>
      <c r="AR10324" s="207" t="s">
        <v>24387</v>
      </c>
      <c r="AS10324" s="208">
        <v>4164.96</v>
      </c>
      <c r="AT10324" s="93"/>
      <c r="AU10324" s="93"/>
      <c r="AV10324" s="93"/>
    </row>
    <row r="10325" spans="35:48" x14ac:dyDescent="0.55000000000000004">
      <c r="AI10325" s="276" t="s">
        <v>43063</v>
      </c>
      <c r="AJ10325" s="277">
        <v>2759.74</v>
      </c>
      <c r="AL10325" s="246" t="s">
        <v>57679</v>
      </c>
      <c r="AM10325" s="247">
        <v>27717.26</v>
      </c>
      <c r="AO10325" s="226" t="s">
        <v>42783</v>
      </c>
      <c r="AP10325" s="227">
        <v>31190.94</v>
      </c>
      <c r="AR10325" s="207" t="s">
        <v>24388</v>
      </c>
      <c r="AS10325" s="208">
        <v>1952.04</v>
      </c>
      <c r="AT10325" s="93"/>
      <c r="AU10325" s="93"/>
      <c r="AV10325" s="93"/>
    </row>
    <row r="10326" spans="35:48" x14ac:dyDescent="0.55000000000000004">
      <c r="AI10326" s="276" t="s">
        <v>50514</v>
      </c>
      <c r="AJ10326" s="277">
        <v>9900</v>
      </c>
      <c r="AL10326" s="246" t="s">
        <v>57680</v>
      </c>
      <c r="AM10326" s="247">
        <v>11617.44</v>
      </c>
      <c r="AO10326" s="226" t="s">
        <v>53174</v>
      </c>
      <c r="AP10326" s="227">
        <v>22750</v>
      </c>
      <c r="AR10326" s="207" t="s">
        <v>24389</v>
      </c>
      <c r="AS10326" s="208">
        <v>347</v>
      </c>
      <c r="AT10326" s="93"/>
      <c r="AU10326" s="93"/>
      <c r="AV10326" s="93"/>
    </row>
    <row r="10327" spans="35:48" x14ac:dyDescent="0.55000000000000004">
      <c r="AI10327" s="276" t="s">
        <v>50515</v>
      </c>
      <c r="AJ10327" s="277">
        <v>17230.919999999998</v>
      </c>
      <c r="AL10327" s="246" t="s">
        <v>45372</v>
      </c>
      <c r="AM10327" s="247">
        <v>103666.42</v>
      </c>
      <c r="AO10327" s="226" t="s">
        <v>53175</v>
      </c>
      <c r="AP10327" s="227">
        <v>1620.27</v>
      </c>
      <c r="AR10327" s="207" t="s">
        <v>24390</v>
      </c>
      <c r="AS10327" s="208">
        <v>4011.9</v>
      </c>
      <c r="AT10327" s="93"/>
      <c r="AU10327" s="93"/>
      <c r="AV10327" s="93"/>
    </row>
    <row r="10328" spans="35:48" x14ac:dyDescent="0.55000000000000004">
      <c r="AI10328" s="276" t="s">
        <v>50516</v>
      </c>
      <c r="AJ10328" s="277">
        <v>3067.49</v>
      </c>
      <c r="AL10328" s="246" t="s">
        <v>53214</v>
      </c>
      <c r="AM10328" s="247">
        <v>7791.74</v>
      </c>
      <c r="AO10328" s="226" t="s">
        <v>45339</v>
      </c>
      <c r="AP10328" s="227">
        <v>70043.5</v>
      </c>
      <c r="AR10328" s="207" t="s">
        <v>24391</v>
      </c>
      <c r="AS10328" s="208">
        <v>4163.33</v>
      </c>
      <c r="AT10328" s="93"/>
      <c r="AU10328" s="93"/>
      <c r="AV10328" s="93"/>
    </row>
    <row r="10329" spans="35:48" x14ac:dyDescent="0.55000000000000004">
      <c r="AI10329" s="276" t="s">
        <v>50517</v>
      </c>
      <c r="AJ10329" s="277">
        <v>672.18</v>
      </c>
      <c r="AL10329" s="246" t="s">
        <v>62167</v>
      </c>
      <c r="AM10329" s="247">
        <v>-138.1</v>
      </c>
      <c r="AO10329" s="226" t="s">
        <v>45340</v>
      </c>
      <c r="AP10329" s="227">
        <v>5358.5</v>
      </c>
      <c r="AR10329" s="207" t="s">
        <v>24392</v>
      </c>
      <c r="AS10329" s="208">
        <v>3075</v>
      </c>
      <c r="AT10329" s="93"/>
      <c r="AU10329" s="93"/>
      <c r="AV10329" s="93"/>
    </row>
    <row r="10330" spans="35:48" x14ac:dyDescent="0.55000000000000004">
      <c r="AI10330" s="276" t="s">
        <v>50518</v>
      </c>
      <c r="AJ10330" s="277">
        <v>3640.98</v>
      </c>
      <c r="AL10330" s="246" t="s">
        <v>50247</v>
      </c>
      <c r="AM10330" s="247">
        <v>41188.03</v>
      </c>
      <c r="AO10330" s="226" t="s">
        <v>45341</v>
      </c>
      <c r="AP10330" s="227">
        <v>42925</v>
      </c>
      <c r="AR10330" s="207" t="s">
        <v>24393</v>
      </c>
      <c r="AS10330" s="208">
        <v>3541.57</v>
      </c>
      <c r="AT10330" s="93"/>
      <c r="AU10330" s="93"/>
      <c r="AV10330" s="93"/>
    </row>
    <row r="10331" spans="35:48" x14ac:dyDescent="0.55000000000000004">
      <c r="AI10331" s="276" t="s">
        <v>50519</v>
      </c>
      <c r="AJ10331" s="277">
        <v>40.98</v>
      </c>
      <c r="AL10331" s="246" t="s">
        <v>49063</v>
      </c>
      <c r="AM10331" s="247">
        <v>295</v>
      </c>
      <c r="AO10331" s="226" t="s">
        <v>45342</v>
      </c>
      <c r="AP10331" s="227">
        <v>3283.76</v>
      </c>
      <c r="AR10331" s="207" t="s">
        <v>24394</v>
      </c>
      <c r="AS10331" s="208">
        <v>4489.96</v>
      </c>
      <c r="AT10331" s="93"/>
      <c r="AU10331" s="93"/>
      <c r="AV10331" s="93"/>
    </row>
    <row r="10332" spans="35:48" x14ac:dyDescent="0.55000000000000004">
      <c r="AI10332" s="276" t="s">
        <v>50520</v>
      </c>
      <c r="AJ10332" s="277">
        <v>91.37</v>
      </c>
      <c r="AL10332" s="246" t="s">
        <v>50248</v>
      </c>
      <c r="AM10332" s="247">
        <v>8200</v>
      </c>
      <c r="AO10332" s="226" t="s">
        <v>39352</v>
      </c>
      <c r="AP10332" s="227">
        <v>4833</v>
      </c>
      <c r="AR10332" s="207" t="s">
        <v>24395</v>
      </c>
      <c r="AS10332" s="208">
        <v>4031.04</v>
      </c>
      <c r="AT10332" s="93"/>
      <c r="AU10332" s="93"/>
      <c r="AV10332" s="93"/>
    </row>
    <row r="10333" spans="35:48" x14ac:dyDescent="0.55000000000000004">
      <c r="AI10333" s="276" t="s">
        <v>50521</v>
      </c>
      <c r="AJ10333" s="277">
        <v>196.03</v>
      </c>
      <c r="AL10333" s="246" t="s">
        <v>49064</v>
      </c>
      <c r="AM10333" s="247">
        <v>3536.77</v>
      </c>
      <c r="AO10333" s="226" t="s">
        <v>47131</v>
      </c>
      <c r="AP10333" s="227">
        <v>3814</v>
      </c>
      <c r="AR10333" s="207" t="s">
        <v>24396</v>
      </c>
      <c r="AS10333" s="208">
        <v>11214.45</v>
      </c>
      <c r="AT10333" s="93"/>
      <c r="AU10333" s="93"/>
      <c r="AV10333" s="93"/>
    </row>
    <row r="10334" spans="35:48" x14ac:dyDescent="0.55000000000000004">
      <c r="AI10334" s="276" t="s">
        <v>50522</v>
      </c>
      <c r="AJ10334" s="277">
        <v>9.09</v>
      </c>
      <c r="AL10334" s="246" t="s">
        <v>50249</v>
      </c>
      <c r="AM10334" s="247">
        <v>11594.92</v>
      </c>
      <c r="AO10334" s="226" t="s">
        <v>48146</v>
      </c>
      <c r="AP10334" s="227">
        <v>920</v>
      </c>
      <c r="AR10334" s="207" t="s">
        <v>24397</v>
      </c>
      <c r="AS10334" s="208">
        <v>3188</v>
      </c>
      <c r="AT10334" s="93"/>
      <c r="AU10334" s="93"/>
      <c r="AV10334" s="93"/>
    </row>
    <row r="10335" spans="35:48" x14ac:dyDescent="0.55000000000000004">
      <c r="AI10335" s="276" t="s">
        <v>43065</v>
      </c>
      <c r="AJ10335" s="277">
        <v>-4700.66</v>
      </c>
      <c r="AL10335" s="246" t="s">
        <v>50250</v>
      </c>
      <c r="AM10335" s="247">
        <v>6811.96</v>
      </c>
      <c r="AO10335" s="226" t="s">
        <v>48147</v>
      </c>
      <c r="AP10335" s="227">
        <v>70.38</v>
      </c>
      <c r="AR10335" s="207" t="s">
        <v>24398</v>
      </c>
      <c r="AS10335" s="208">
        <v>867.91</v>
      </c>
      <c r="AT10335" s="93"/>
      <c r="AU10335" s="93"/>
      <c r="AV10335" s="93"/>
    </row>
    <row r="10336" spans="35:48" x14ac:dyDescent="0.55000000000000004">
      <c r="AI10336" s="276" t="s">
        <v>54018</v>
      </c>
      <c r="AJ10336" s="277">
        <v>2627.64</v>
      </c>
      <c r="AL10336" s="246" t="s">
        <v>53215</v>
      </c>
      <c r="AM10336" s="247">
        <v>3484.64</v>
      </c>
      <c r="AO10336" s="226" t="s">
        <v>45343</v>
      </c>
      <c r="AP10336" s="227">
        <v>12648.14</v>
      </c>
      <c r="AR10336" s="207" t="s">
        <v>24399</v>
      </c>
      <c r="AS10336" s="208">
        <v>748.5</v>
      </c>
      <c r="AT10336" s="93"/>
      <c r="AU10336" s="93"/>
      <c r="AV10336" s="93"/>
    </row>
    <row r="10337" spans="35:48" x14ac:dyDescent="0.55000000000000004">
      <c r="AI10337" s="276" t="s">
        <v>50523</v>
      </c>
      <c r="AJ10337" s="277">
        <v>30039.64</v>
      </c>
      <c r="AL10337" s="246" t="s">
        <v>62476</v>
      </c>
      <c r="AM10337" s="247">
        <v>219470</v>
      </c>
      <c r="AO10337" s="226" t="s">
        <v>45344</v>
      </c>
      <c r="AP10337" s="227">
        <v>918.82</v>
      </c>
      <c r="AR10337" s="207" t="s">
        <v>24400</v>
      </c>
      <c r="AS10337" s="208">
        <v>8865.5</v>
      </c>
      <c r="AT10337" s="93"/>
      <c r="AU10337" s="93"/>
      <c r="AV10337" s="93"/>
    </row>
    <row r="10338" spans="35:48" x14ac:dyDescent="0.55000000000000004">
      <c r="AI10338" s="276" t="s">
        <v>69016</v>
      </c>
      <c r="AJ10338" s="277">
        <v>24417.72</v>
      </c>
      <c r="AL10338" s="246" t="s">
        <v>64694</v>
      </c>
      <c r="AM10338" s="247">
        <v>250.37</v>
      </c>
      <c r="AO10338" s="226" t="s">
        <v>47132</v>
      </c>
      <c r="AP10338" s="227">
        <v>3239.3</v>
      </c>
      <c r="AR10338" s="207" t="s">
        <v>24401</v>
      </c>
      <c r="AS10338" s="208">
        <v>11122</v>
      </c>
      <c r="AT10338" s="93"/>
      <c r="AU10338" s="93"/>
      <c r="AV10338" s="93"/>
    </row>
    <row r="10339" spans="35:48" x14ac:dyDescent="0.55000000000000004">
      <c r="AI10339" s="276" t="s">
        <v>69017</v>
      </c>
      <c r="AJ10339" s="277">
        <v>440</v>
      </c>
      <c r="AL10339" s="246" t="s">
        <v>64695</v>
      </c>
      <c r="AM10339" s="247">
        <v>801.87</v>
      </c>
      <c r="AO10339" s="226" t="s">
        <v>45345</v>
      </c>
      <c r="AP10339" s="227">
        <v>31827.200000000001</v>
      </c>
      <c r="AR10339" s="207" t="s">
        <v>24402</v>
      </c>
      <c r="AS10339" s="208">
        <v>5093.76</v>
      </c>
      <c r="AT10339" s="93"/>
      <c r="AU10339" s="93"/>
      <c r="AV10339" s="93"/>
    </row>
    <row r="10340" spans="35:48" x14ac:dyDescent="0.55000000000000004">
      <c r="AI10340" s="276" t="s">
        <v>69018</v>
      </c>
      <c r="AJ10340" s="277">
        <v>1555.78</v>
      </c>
      <c r="AL10340" s="246" t="s">
        <v>62477</v>
      </c>
      <c r="AM10340" s="247">
        <v>95272.94</v>
      </c>
      <c r="AO10340" s="226" t="s">
        <v>45346</v>
      </c>
      <c r="AP10340" s="227">
        <v>15441.56</v>
      </c>
      <c r="AR10340" s="207" t="s">
        <v>24403</v>
      </c>
      <c r="AS10340" s="208">
        <v>9178.75</v>
      </c>
      <c r="AT10340" s="93"/>
      <c r="AU10340" s="93"/>
      <c r="AV10340" s="93"/>
    </row>
    <row r="10341" spans="35:48" x14ac:dyDescent="0.55000000000000004">
      <c r="AI10341" s="276" t="s">
        <v>69019</v>
      </c>
      <c r="AJ10341" s="277">
        <v>365</v>
      </c>
      <c r="AL10341" s="246" t="s">
        <v>64696</v>
      </c>
      <c r="AM10341" s="247">
        <v>51.19</v>
      </c>
      <c r="AO10341" s="226" t="s">
        <v>49057</v>
      </c>
      <c r="AP10341" s="227">
        <v>6586.87</v>
      </c>
      <c r="AR10341" s="207" t="s">
        <v>24404</v>
      </c>
      <c r="AS10341" s="208">
        <v>2310.79</v>
      </c>
      <c r="AT10341" s="93"/>
      <c r="AU10341" s="93"/>
      <c r="AV10341" s="93"/>
    </row>
    <row r="10342" spans="35:48" x14ac:dyDescent="0.55000000000000004">
      <c r="AI10342" s="276" t="s">
        <v>69020</v>
      </c>
      <c r="AJ10342" s="277">
        <v>6179.08</v>
      </c>
      <c r="AL10342" s="246" t="s">
        <v>57681</v>
      </c>
      <c r="AM10342" s="247">
        <v>211346.4</v>
      </c>
      <c r="AO10342" s="226" t="s">
        <v>49058</v>
      </c>
      <c r="AP10342" s="227">
        <v>504.13</v>
      </c>
      <c r="AR10342" s="207" t="s">
        <v>24405</v>
      </c>
      <c r="AS10342" s="208">
        <v>8637</v>
      </c>
      <c r="AT10342" s="93"/>
      <c r="AU10342" s="93"/>
      <c r="AV10342" s="93"/>
    </row>
    <row r="10343" spans="35:48" x14ac:dyDescent="0.55000000000000004">
      <c r="AI10343" s="276" t="s">
        <v>69021</v>
      </c>
      <c r="AJ10343" s="277">
        <v>70</v>
      </c>
      <c r="AL10343" s="246" t="s">
        <v>58305</v>
      </c>
      <c r="AM10343" s="247">
        <v>668.76</v>
      </c>
      <c r="AO10343" s="226" t="s">
        <v>45347</v>
      </c>
      <c r="AP10343" s="227">
        <v>11000</v>
      </c>
      <c r="AR10343" s="207" t="s">
        <v>24406</v>
      </c>
      <c r="AS10343" s="208">
        <v>186.85</v>
      </c>
      <c r="AT10343" s="93"/>
      <c r="AU10343" s="93"/>
      <c r="AV10343" s="93"/>
    </row>
    <row r="10344" spans="35:48" x14ac:dyDescent="0.55000000000000004">
      <c r="AI10344" s="276" t="s">
        <v>69022</v>
      </c>
      <c r="AJ10344" s="277">
        <v>411.51</v>
      </c>
      <c r="AL10344" s="246" t="s">
        <v>61524</v>
      </c>
      <c r="AM10344" s="247">
        <v>32.54</v>
      </c>
      <c r="AO10344" s="226" t="s">
        <v>45348</v>
      </c>
      <c r="AP10344" s="227">
        <v>841.5</v>
      </c>
      <c r="AR10344" s="207" t="s">
        <v>24407</v>
      </c>
      <c r="AS10344" s="208">
        <v>17695.13</v>
      </c>
      <c r="AT10344" s="93"/>
      <c r="AU10344" s="93"/>
      <c r="AV10344" s="93"/>
    </row>
    <row r="10345" spans="35:48" x14ac:dyDescent="0.55000000000000004">
      <c r="AI10345" s="276" t="s">
        <v>54019</v>
      </c>
      <c r="AJ10345" s="277">
        <v>-4936.93</v>
      </c>
      <c r="AL10345" s="246" t="s">
        <v>59751</v>
      </c>
      <c r="AM10345" s="247">
        <v>20975</v>
      </c>
      <c r="AO10345" s="226" t="s">
        <v>24791</v>
      </c>
      <c r="AP10345" s="227">
        <v>25620.92</v>
      </c>
      <c r="AR10345" s="207" t="s">
        <v>24408</v>
      </c>
      <c r="AS10345" s="208">
        <v>56762.66</v>
      </c>
      <c r="AT10345" s="93"/>
      <c r="AU10345" s="93"/>
      <c r="AV10345" s="93"/>
    </row>
    <row r="10346" spans="35:48" x14ac:dyDescent="0.55000000000000004">
      <c r="AI10346" s="276" t="s">
        <v>70116</v>
      </c>
      <c r="AJ10346" s="277">
        <v>8246.64</v>
      </c>
      <c r="AL10346" s="246" t="s">
        <v>61525</v>
      </c>
      <c r="AM10346" s="247">
        <v>1020.43</v>
      </c>
      <c r="AO10346" s="226" t="s">
        <v>24792</v>
      </c>
      <c r="AP10346" s="227">
        <v>1960.01</v>
      </c>
      <c r="AR10346" s="207" t="s">
        <v>24409</v>
      </c>
      <c r="AS10346" s="208">
        <v>11825</v>
      </c>
      <c r="AT10346" s="93"/>
      <c r="AU10346" s="93"/>
      <c r="AV10346" s="93"/>
    </row>
    <row r="10347" spans="35:48" x14ac:dyDescent="0.55000000000000004">
      <c r="AI10347" s="276" t="s">
        <v>69023</v>
      </c>
      <c r="AJ10347" s="277">
        <v>33800</v>
      </c>
      <c r="AL10347" s="246" t="s">
        <v>61526</v>
      </c>
      <c r="AM10347" s="247">
        <v>3000</v>
      </c>
      <c r="AO10347" s="226" t="s">
        <v>24793</v>
      </c>
      <c r="AP10347" s="227">
        <v>4714.37</v>
      </c>
      <c r="AR10347" s="207" t="s">
        <v>24410</v>
      </c>
      <c r="AS10347" s="208">
        <v>8459.31</v>
      </c>
      <c r="AT10347" s="93"/>
      <c r="AU10347" s="93"/>
      <c r="AV10347" s="93"/>
    </row>
    <row r="10348" spans="35:48" x14ac:dyDescent="0.55000000000000004">
      <c r="AI10348" s="276" t="s">
        <v>70117</v>
      </c>
      <c r="AJ10348" s="277">
        <v>5130.99</v>
      </c>
      <c r="AL10348" s="246" t="s">
        <v>60655</v>
      </c>
      <c r="AM10348" s="247">
        <v>15000</v>
      </c>
      <c r="AO10348" s="226" t="s">
        <v>24796</v>
      </c>
      <c r="AP10348" s="227">
        <v>27.65</v>
      </c>
      <c r="AR10348" s="207" t="s">
        <v>24411</v>
      </c>
      <c r="AS10348" s="208">
        <v>9927.25</v>
      </c>
      <c r="AT10348" s="93"/>
      <c r="AU10348" s="93"/>
      <c r="AV10348" s="93"/>
    </row>
    <row r="10349" spans="35:48" x14ac:dyDescent="0.55000000000000004">
      <c r="AI10349" s="276" t="s">
        <v>69024</v>
      </c>
      <c r="AJ10349" s="277">
        <v>5954.16</v>
      </c>
      <c r="AL10349" s="246" t="s">
        <v>60656</v>
      </c>
      <c r="AM10349" s="247">
        <v>1377</v>
      </c>
      <c r="AO10349" s="226" t="s">
        <v>24797</v>
      </c>
      <c r="AP10349" s="227">
        <v>12915.69</v>
      </c>
      <c r="AR10349" s="207" t="s">
        <v>24412</v>
      </c>
      <c r="AS10349" s="208">
        <v>17695.13</v>
      </c>
      <c r="AT10349" s="93"/>
      <c r="AU10349" s="93"/>
      <c r="AV10349" s="93"/>
    </row>
    <row r="10350" spans="35:48" x14ac:dyDescent="0.55000000000000004">
      <c r="AI10350" s="276" t="s">
        <v>60825</v>
      </c>
      <c r="AJ10350" s="277">
        <v>2978.34</v>
      </c>
      <c r="AL10350" s="246" t="s">
        <v>60657</v>
      </c>
      <c r="AM10350" s="247">
        <v>4410</v>
      </c>
      <c r="AO10350" s="226" t="s">
        <v>24799</v>
      </c>
      <c r="AP10350" s="227">
        <v>3635.36</v>
      </c>
      <c r="AR10350" s="207" t="s">
        <v>24413</v>
      </c>
      <c r="AS10350" s="208">
        <v>76750.16</v>
      </c>
      <c r="AT10350" s="93"/>
      <c r="AU10350" s="93"/>
      <c r="AV10350" s="93"/>
    </row>
    <row r="10351" spans="35:48" x14ac:dyDescent="0.55000000000000004">
      <c r="AI10351" s="276" t="s">
        <v>70118</v>
      </c>
      <c r="AJ10351" s="277">
        <v>4563.0200000000004</v>
      </c>
      <c r="AL10351" s="246" t="s">
        <v>60658</v>
      </c>
      <c r="AM10351" s="247">
        <v>13568.46</v>
      </c>
      <c r="AO10351" s="226" t="s">
        <v>24805</v>
      </c>
      <c r="AP10351" s="227">
        <v>1316</v>
      </c>
      <c r="AR10351" s="207" t="s">
        <v>24414</v>
      </c>
      <c r="AS10351" s="208">
        <v>1179</v>
      </c>
      <c r="AT10351" s="93"/>
      <c r="AU10351" s="93"/>
      <c r="AV10351" s="93"/>
    </row>
    <row r="10352" spans="35:48" x14ac:dyDescent="0.55000000000000004">
      <c r="AI10352" s="276" t="s">
        <v>69025</v>
      </c>
      <c r="AJ10352" s="277">
        <v>4708</v>
      </c>
      <c r="AL10352" s="246" t="s">
        <v>61527</v>
      </c>
      <c r="AM10352" s="247">
        <v>755</v>
      </c>
      <c r="AO10352" s="226" t="s">
        <v>45349</v>
      </c>
      <c r="AP10352" s="227">
        <v>2709735.55</v>
      </c>
      <c r="AR10352" s="207" t="s">
        <v>24415</v>
      </c>
      <c r="AS10352" s="208">
        <v>5112.25</v>
      </c>
      <c r="AT10352" s="93"/>
      <c r="AU10352" s="93"/>
      <c r="AV10352" s="93"/>
    </row>
    <row r="10353" spans="35:48" x14ac:dyDescent="0.55000000000000004">
      <c r="AI10353" s="276" t="s">
        <v>50533</v>
      </c>
      <c r="AJ10353" s="277">
        <v>9720</v>
      </c>
      <c r="AL10353" s="246" t="s">
        <v>63300</v>
      </c>
      <c r="AM10353" s="247">
        <v>1854.07</v>
      </c>
      <c r="AO10353" s="226" t="s">
        <v>45350</v>
      </c>
      <c r="AP10353" s="227">
        <v>207295.16</v>
      </c>
      <c r="AR10353" s="207" t="s">
        <v>24416</v>
      </c>
      <c r="AS10353" s="208">
        <v>2111.75</v>
      </c>
      <c r="AT10353" s="93"/>
      <c r="AU10353" s="93"/>
      <c r="AV10353" s="93"/>
    </row>
    <row r="10354" spans="35:48" x14ac:dyDescent="0.55000000000000004">
      <c r="AI10354" s="276" t="s">
        <v>60826</v>
      </c>
      <c r="AJ10354" s="277">
        <v>29311.32</v>
      </c>
      <c r="AL10354" s="246" t="s">
        <v>60659</v>
      </c>
      <c r="AM10354" s="247">
        <v>37217.4</v>
      </c>
      <c r="AO10354" s="226" t="s">
        <v>47133</v>
      </c>
      <c r="AP10354" s="227">
        <v>895</v>
      </c>
      <c r="AR10354" s="207" t="s">
        <v>24417</v>
      </c>
      <c r="AS10354" s="208">
        <v>10923</v>
      </c>
      <c r="AT10354" s="93"/>
      <c r="AU10354" s="93"/>
      <c r="AV10354" s="93"/>
    </row>
    <row r="10355" spans="35:48" x14ac:dyDescent="0.55000000000000004">
      <c r="AI10355" s="276" t="s">
        <v>43080</v>
      </c>
      <c r="AJ10355" s="277">
        <v>6917.4</v>
      </c>
      <c r="AL10355" s="246" t="s">
        <v>60660</v>
      </c>
      <c r="AM10355" s="247">
        <v>2847.06</v>
      </c>
      <c r="AO10355" s="226" t="s">
        <v>24812</v>
      </c>
      <c r="AP10355" s="227">
        <v>2361.6</v>
      </c>
      <c r="AR10355" s="207" t="s">
        <v>24418</v>
      </c>
      <c r="AS10355" s="208">
        <v>9503</v>
      </c>
      <c r="AT10355" s="93"/>
      <c r="AU10355" s="93"/>
      <c r="AV10355" s="93"/>
    </row>
    <row r="10356" spans="35:48" x14ac:dyDescent="0.55000000000000004">
      <c r="AI10356" s="276" t="s">
        <v>50534</v>
      </c>
      <c r="AJ10356" s="277">
        <v>456.22</v>
      </c>
      <c r="AL10356" s="246" t="s">
        <v>60661</v>
      </c>
      <c r="AM10356" s="247">
        <v>9118.32</v>
      </c>
      <c r="AO10356" s="226" t="s">
        <v>45351</v>
      </c>
      <c r="AP10356" s="227">
        <v>21740.32</v>
      </c>
      <c r="AR10356" s="207" t="s">
        <v>24419</v>
      </c>
      <c r="AS10356" s="208">
        <v>1372</v>
      </c>
      <c r="AT10356" s="93"/>
      <c r="AU10356" s="93"/>
      <c r="AV10356" s="93"/>
    </row>
    <row r="10357" spans="35:48" x14ac:dyDescent="0.55000000000000004">
      <c r="AI10357" s="276" t="s">
        <v>50535</v>
      </c>
      <c r="AJ10357" s="277">
        <v>2051.7199999999998</v>
      </c>
      <c r="AL10357" s="246" t="s">
        <v>47144</v>
      </c>
      <c r="AM10357" s="247">
        <v>320</v>
      </c>
      <c r="AO10357" s="226" t="s">
        <v>24813</v>
      </c>
      <c r="AP10357" s="227">
        <v>59928.41</v>
      </c>
      <c r="AR10357" s="207" t="s">
        <v>24420</v>
      </c>
      <c r="AS10357" s="208">
        <v>534.41</v>
      </c>
      <c r="AT10357" s="93"/>
      <c r="AU10357" s="93"/>
      <c r="AV10357" s="93"/>
    </row>
    <row r="10358" spans="35:48" x14ac:dyDescent="0.55000000000000004">
      <c r="AI10358" s="276" t="s">
        <v>43082</v>
      </c>
      <c r="AJ10358" s="277">
        <v>849.43</v>
      </c>
      <c r="AL10358" s="246" t="s">
        <v>42794</v>
      </c>
      <c r="AM10358" s="247">
        <v>7053.6</v>
      </c>
      <c r="AO10358" s="226" t="s">
        <v>42784</v>
      </c>
      <c r="AP10358" s="227">
        <v>875544.98</v>
      </c>
      <c r="AR10358" s="207" t="s">
        <v>24421</v>
      </c>
      <c r="AS10358" s="208">
        <v>1740.99</v>
      </c>
      <c r="AT10358" s="93"/>
      <c r="AU10358" s="93"/>
      <c r="AV10358" s="93"/>
    </row>
    <row r="10359" spans="35:48" x14ac:dyDescent="0.55000000000000004">
      <c r="AI10359" s="276" t="s">
        <v>50536</v>
      </c>
      <c r="AJ10359" s="277">
        <v>87.6</v>
      </c>
      <c r="AL10359" s="246" t="s">
        <v>42796</v>
      </c>
      <c r="AM10359" s="247">
        <v>539.59</v>
      </c>
      <c r="AO10359" s="226" t="s">
        <v>24814</v>
      </c>
      <c r="AP10359" s="227">
        <v>27889.49</v>
      </c>
      <c r="AR10359" s="207" t="s">
        <v>24422</v>
      </c>
      <c r="AS10359" s="208">
        <v>4135.96</v>
      </c>
      <c r="AT10359" s="93"/>
      <c r="AU10359" s="93"/>
      <c r="AV10359" s="93"/>
    </row>
    <row r="10360" spans="35:48" x14ac:dyDescent="0.55000000000000004">
      <c r="AI10360" s="276" t="s">
        <v>50537</v>
      </c>
      <c r="AJ10360" s="277">
        <v>122.76</v>
      </c>
      <c r="AL10360" s="246" t="s">
        <v>25031</v>
      </c>
      <c r="AM10360" s="247">
        <v>493.74</v>
      </c>
      <c r="AO10360" s="226" t="s">
        <v>33913</v>
      </c>
      <c r="AP10360" s="227">
        <v>4450</v>
      </c>
      <c r="AR10360" s="207" t="s">
        <v>24423</v>
      </c>
      <c r="AS10360" s="208">
        <v>250.36</v>
      </c>
      <c r="AT10360" s="93"/>
      <c r="AU10360" s="93"/>
      <c r="AV10360" s="93"/>
    </row>
    <row r="10361" spans="35:48" x14ac:dyDescent="0.55000000000000004">
      <c r="AI10361" s="276" t="s">
        <v>50538</v>
      </c>
      <c r="AJ10361" s="277">
        <v>7.07</v>
      </c>
      <c r="AL10361" s="246" t="s">
        <v>35391</v>
      </c>
      <c r="AM10361" s="247">
        <v>11286.72</v>
      </c>
      <c r="AO10361" s="226" t="s">
        <v>53176</v>
      </c>
      <c r="AP10361" s="227">
        <v>6807.72</v>
      </c>
      <c r="AR10361" s="207" t="s">
        <v>24424</v>
      </c>
      <c r="AS10361" s="208">
        <v>20922.849999999999</v>
      </c>
      <c r="AT10361" s="93"/>
      <c r="AU10361" s="93"/>
      <c r="AV10361" s="93"/>
    </row>
    <row r="10362" spans="35:48" x14ac:dyDescent="0.55000000000000004">
      <c r="AI10362" s="276" t="s">
        <v>60827</v>
      </c>
      <c r="AJ10362" s="277">
        <v>1688.01</v>
      </c>
      <c r="AL10362" s="246" t="s">
        <v>25032</v>
      </c>
      <c r="AM10362" s="247">
        <v>4805.1899999999996</v>
      </c>
      <c r="AO10362" s="226" t="s">
        <v>24815</v>
      </c>
      <c r="AP10362" s="227">
        <v>76212.44</v>
      </c>
      <c r="AR10362" s="207" t="s">
        <v>24425</v>
      </c>
      <c r="AS10362" s="208">
        <v>2092.06</v>
      </c>
      <c r="AT10362" s="93"/>
      <c r="AU10362" s="93"/>
      <c r="AV10362" s="93"/>
    </row>
    <row r="10363" spans="35:48" x14ac:dyDescent="0.55000000000000004">
      <c r="AI10363" s="276" t="s">
        <v>69026</v>
      </c>
      <c r="AJ10363" s="277">
        <v>37574.92</v>
      </c>
      <c r="AL10363" s="246" t="s">
        <v>40515</v>
      </c>
      <c r="AM10363" s="247">
        <v>1009.15</v>
      </c>
      <c r="AO10363" s="226" t="s">
        <v>24816</v>
      </c>
      <c r="AP10363" s="227">
        <v>207851.69</v>
      </c>
      <c r="AR10363" s="207" t="s">
        <v>24426</v>
      </c>
      <c r="AS10363" s="208">
        <v>8550.51</v>
      </c>
      <c r="AT10363" s="93"/>
      <c r="AU10363" s="93"/>
      <c r="AV10363" s="93"/>
    </row>
    <row r="10364" spans="35:48" x14ac:dyDescent="0.55000000000000004">
      <c r="AI10364" s="276" t="s">
        <v>47340</v>
      </c>
      <c r="AJ10364" s="277">
        <v>37597.160000000003</v>
      </c>
      <c r="AL10364" s="246" t="s">
        <v>57682</v>
      </c>
      <c r="AM10364" s="247">
        <v>54488.57</v>
      </c>
      <c r="AO10364" s="226" t="s">
        <v>24817</v>
      </c>
      <c r="AP10364" s="227">
        <v>1043.92</v>
      </c>
      <c r="AR10364" s="207" t="s">
        <v>24427</v>
      </c>
      <c r="AS10364" s="208">
        <v>286.74</v>
      </c>
      <c r="AT10364" s="93"/>
      <c r="AU10364" s="93"/>
      <c r="AV10364" s="93"/>
    </row>
    <row r="10365" spans="35:48" x14ac:dyDescent="0.55000000000000004">
      <c r="AI10365" s="276" t="s">
        <v>39592</v>
      </c>
      <c r="AJ10365" s="277">
        <v>5750.64</v>
      </c>
      <c r="AL10365" s="246" t="s">
        <v>57683</v>
      </c>
      <c r="AM10365" s="247">
        <v>4168.43</v>
      </c>
      <c r="AO10365" s="226" t="s">
        <v>24818</v>
      </c>
      <c r="AP10365" s="227">
        <v>4875</v>
      </c>
      <c r="AR10365" s="207" t="s">
        <v>24428</v>
      </c>
      <c r="AS10365" s="208">
        <v>4445</v>
      </c>
      <c r="AT10365" s="93"/>
      <c r="AU10365" s="93"/>
      <c r="AV10365" s="93"/>
    </row>
    <row r="10366" spans="35:48" x14ac:dyDescent="0.55000000000000004">
      <c r="AI10366" s="276" t="s">
        <v>69027</v>
      </c>
      <c r="AJ10366" s="277">
        <v>12696.96</v>
      </c>
      <c r="AL10366" s="246" t="s">
        <v>53216</v>
      </c>
      <c r="AM10366" s="247">
        <v>9314.93</v>
      </c>
      <c r="AO10366" s="226" t="s">
        <v>35359</v>
      </c>
      <c r="AP10366" s="227">
        <v>166953.4</v>
      </c>
      <c r="AR10366" s="207" t="s">
        <v>24429</v>
      </c>
      <c r="AS10366" s="208">
        <v>8550.51</v>
      </c>
      <c r="AT10366" s="93"/>
      <c r="AU10366" s="93"/>
      <c r="AV10366" s="93"/>
    </row>
    <row r="10367" spans="35:48" x14ac:dyDescent="0.55000000000000004">
      <c r="AI10367" s="276" t="s">
        <v>62845</v>
      </c>
      <c r="AJ10367" s="277">
        <v>296.48</v>
      </c>
      <c r="AL10367" s="246" t="s">
        <v>59166</v>
      </c>
      <c r="AM10367" s="247">
        <v>34277.519999999997</v>
      </c>
      <c r="AO10367" s="226" t="s">
        <v>24820</v>
      </c>
      <c r="AP10367" s="227">
        <v>25703.59</v>
      </c>
      <c r="AR10367" s="207" t="s">
        <v>24430</v>
      </c>
      <c r="AS10367" s="208">
        <v>4445</v>
      </c>
      <c r="AT10367" s="93"/>
      <c r="AU10367" s="93"/>
      <c r="AV10367" s="93"/>
    </row>
    <row r="10368" spans="35:48" x14ac:dyDescent="0.55000000000000004">
      <c r="AI10368" s="276" t="s">
        <v>65030</v>
      </c>
      <c r="AJ10368" s="277">
        <v>6252.65</v>
      </c>
      <c r="AL10368" s="246" t="s">
        <v>59167</v>
      </c>
      <c r="AM10368" s="247">
        <v>55300.52</v>
      </c>
      <c r="AO10368" s="226" t="s">
        <v>24822</v>
      </c>
      <c r="AP10368" s="227">
        <v>34937.25</v>
      </c>
      <c r="AR10368" s="207" t="s">
        <v>24431</v>
      </c>
      <c r="AS10368" s="208">
        <v>286.74</v>
      </c>
      <c r="AT10368" s="93"/>
      <c r="AU10368" s="93"/>
      <c r="AV10368" s="93"/>
    </row>
    <row r="10369" spans="35:48" x14ac:dyDescent="0.55000000000000004">
      <c r="AI10369" s="276" t="s">
        <v>65031</v>
      </c>
      <c r="AJ10369" s="277">
        <v>478.33</v>
      </c>
      <c r="AL10369" s="246" t="s">
        <v>39368</v>
      </c>
      <c r="AM10369" s="247">
        <v>22087.42</v>
      </c>
      <c r="AO10369" s="226" t="s">
        <v>45352</v>
      </c>
      <c r="AP10369" s="227">
        <v>-34836.28</v>
      </c>
      <c r="AR10369" s="207" t="s">
        <v>24432</v>
      </c>
      <c r="AS10369" s="208">
        <v>17022.73</v>
      </c>
      <c r="AT10369" s="93"/>
      <c r="AU10369" s="93"/>
      <c r="AV10369" s="93"/>
    </row>
    <row r="10370" spans="35:48" x14ac:dyDescent="0.55000000000000004">
      <c r="AI10370" s="276" t="s">
        <v>59267</v>
      </c>
      <c r="AJ10370" s="277">
        <v>2212.5</v>
      </c>
      <c r="AL10370" s="246" t="s">
        <v>57684</v>
      </c>
      <c r="AM10370" s="247">
        <v>13439.72</v>
      </c>
      <c r="AO10370" s="226" t="s">
        <v>24825</v>
      </c>
      <c r="AP10370" s="227">
        <v>884.28</v>
      </c>
      <c r="AR10370" s="207" t="s">
        <v>24433</v>
      </c>
      <c r="AS10370" s="208">
        <v>8945.2999999999993</v>
      </c>
      <c r="AT10370" s="93"/>
      <c r="AU10370" s="93"/>
      <c r="AV10370" s="93"/>
    </row>
    <row r="10371" spans="35:48" x14ac:dyDescent="0.55000000000000004">
      <c r="AI10371" s="276" t="s">
        <v>70841</v>
      </c>
      <c r="AJ10371" s="277">
        <v>1200</v>
      </c>
      <c r="AL10371" s="246" t="s">
        <v>59752</v>
      </c>
      <c r="AM10371" s="247">
        <v>884.28</v>
      </c>
      <c r="AO10371" s="226" t="s">
        <v>24826</v>
      </c>
      <c r="AP10371" s="227">
        <v>51143.97</v>
      </c>
      <c r="AR10371" s="207" t="s">
        <v>24434</v>
      </c>
      <c r="AS10371" s="208">
        <v>33909.599999999999</v>
      </c>
      <c r="AT10371" s="93"/>
      <c r="AU10371" s="93"/>
      <c r="AV10371" s="93"/>
    </row>
    <row r="10372" spans="35:48" x14ac:dyDescent="0.55000000000000004">
      <c r="AI10372" s="276" t="s">
        <v>69028</v>
      </c>
      <c r="AJ10372" s="277">
        <v>6979.29</v>
      </c>
      <c r="AL10372" s="246" t="s">
        <v>64697</v>
      </c>
      <c r="AM10372" s="247">
        <v>8500</v>
      </c>
      <c r="AO10372" s="226" t="s">
        <v>36532</v>
      </c>
      <c r="AP10372" s="227">
        <v>531.98</v>
      </c>
      <c r="AR10372" s="207" t="s">
        <v>24435</v>
      </c>
      <c r="AS10372" s="208">
        <v>6188</v>
      </c>
      <c r="AT10372" s="93"/>
      <c r="AU10372" s="93"/>
      <c r="AV10372" s="93"/>
    </row>
    <row r="10373" spans="35:48" x14ac:dyDescent="0.55000000000000004">
      <c r="AI10373" s="276" t="s">
        <v>69029</v>
      </c>
      <c r="AJ10373" s="277">
        <v>674.39</v>
      </c>
      <c r="AL10373" s="246" t="s">
        <v>64698</v>
      </c>
      <c r="AM10373" s="247">
        <v>641.66999999999996</v>
      </c>
      <c r="AO10373" s="226" t="s">
        <v>35360</v>
      </c>
      <c r="AP10373" s="227">
        <v>30768.02</v>
      </c>
      <c r="AR10373" s="207" t="s">
        <v>24436</v>
      </c>
      <c r="AS10373" s="208">
        <v>40739.839999999997</v>
      </c>
      <c r="AT10373" s="93"/>
      <c r="AU10373" s="93"/>
      <c r="AV10373" s="93"/>
    </row>
    <row r="10374" spans="35:48" x14ac:dyDescent="0.55000000000000004">
      <c r="AI10374" s="276" t="s">
        <v>69030</v>
      </c>
      <c r="AJ10374" s="277">
        <v>172.32</v>
      </c>
      <c r="AL10374" s="246" t="s">
        <v>64699</v>
      </c>
      <c r="AM10374" s="247">
        <v>188.41</v>
      </c>
      <c r="AO10374" s="226" t="s">
        <v>36533</v>
      </c>
      <c r="AP10374" s="227">
        <v>39109.120000000003</v>
      </c>
      <c r="AR10374" s="207" t="s">
        <v>24437</v>
      </c>
      <c r="AS10374" s="208">
        <v>3589.14</v>
      </c>
      <c r="AT10374" s="93"/>
      <c r="AU10374" s="93"/>
      <c r="AV10374" s="93"/>
    </row>
    <row r="10375" spans="35:48" x14ac:dyDescent="0.55000000000000004">
      <c r="AI10375" s="276" t="s">
        <v>69031</v>
      </c>
      <c r="AJ10375" s="277">
        <v>7478.2</v>
      </c>
      <c r="AL10375" s="246" t="s">
        <v>59753</v>
      </c>
      <c r="AM10375" s="247">
        <v>4218</v>
      </c>
      <c r="AO10375" s="226" t="s">
        <v>36534</v>
      </c>
      <c r="AP10375" s="227">
        <v>2991.85</v>
      </c>
      <c r="AR10375" s="207" t="s">
        <v>24438</v>
      </c>
      <c r="AS10375" s="208">
        <v>14106.9</v>
      </c>
      <c r="AT10375" s="93"/>
      <c r="AU10375" s="93"/>
      <c r="AV10375" s="93"/>
    </row>
    <row r="10376" spans="35:48" x14ac:dyDescent="0.55000000000000004">
      <c r="AI10376" s="276" t="s">
        <v>54033</v>
      </c>
      <c r="AJ10376" s="277">
        <v>8000</v>
      </c>
      <c r="AL10376" s="246" t="s">
        <v>59754</v>
      </c>
      <c r="AM10376" s="247">
        <v>1318</v>
      </c>
      <c r="AO10376" s="226" t="s">
        <v>36535</v>
      </c>
      <c r="AP10376" s="227">
        <v>9246.42</v>
      </c>
      <c r="AR10376" s="207" t="s">
        <v>24439</v>
      </c>
      <c r="AS10376" s="208">
        <v>4904.67</v>
      </c>
      <c r="AT10376" s="93"/>
      <c r="AU10376" s="93"/>
      <c r="AV10376" s="93"/>
    </row>
    <row r="10377" spans="35:48" x14ac:dyDescent="0.55000000000000004">
      <c r="AI10377" s="276" t="s">
        <v>69032</v>
      </c>
      <c r="AJ10377" s="277">
        <v>262.5</v>
      </c>
      <c r="AL10377" s="246" t="s">
        <v>25072</v>
      </c>
      <c r="AM10377" s="247">
        <v>9444.19</v>
      </c>
      <c r="AO10377" s="226" t="s">
        <v>33914</v>
      </c>
      <c r="AP10377" s="227">
        <v>66713.399999999994</v>
      </c>
      <c r="AR10377" s="207" t="s">
        <v>24440</v>
      </c>
      <c r="AS10377" s="208">
        <v>13369.59</v>
      </c>
      <c r="AT10377" s="93"/>
      <c r="AU10377" s="93"/>
      <c r="AV10377" s="93"/>
    </row>
    <row r="10378" spans="35:48" x14ac:dyDescent="0.55000000000000004">
      <c r="AI10378" s="276" t="s">
        <v>69033</v>
      </c>
      <c r="AJ10378" s="277">
        <v>40407.71</v>
      </c>
      <c r="AL10378" s="246" t="s">
        <v>50252</v>
      </c>
      <c r="AM10378" s="247">
        <v>746.48</v>
      </c>
      <c r="AO10378" s="226" t="s">
        <v>39353</v>
      </c>
      <c r="AP10378" s="227">
        <v>623.79</v>
      </c>
      <c r="AR10378" s="207" t="s">
        <v>24441</v>
      </c>
      <c r="AS10378" s="208">
        <v>1475.8</v>
      </c>
      <c r="AT10378" s="93"/>
      <c r="AU10378" s="93"/>
      <c r="AV10378" s="93"/>
    </row>
    <row r="10379" spans="35:48" x14ac:dyDescent="0.55000000000000004">
      <c r="AI10379" s="276" t="s">
        <v>59925</v>
      </c>
      <c r="AJ10379" s="277">
        <v>49615.48</v>
      </c>
      <c r="AL10379" s="246" t="s">
        <v>50253</v>
      </c>
      <c r="AM10379" s="247">
        <v>165.28</v>
      </c>
      <c r="AO10379" s="226" t="s">
        <v>24827</v>
      </c>
      <c r="AP10379" s="227">
        <v>119729.09</v>
      </c>
      <c r="AR10379" s="207" t="s">
        <v>24442</v>
      </c>
      <c r="AS10379" s="208">
        <v>20280.2</v>
      </c>
      <c r="AT10379" s="93"/>
      <c r="AU10379" s="93"/>
      <c r="AV10379" s="93"/>
    </row>
    <row r="10380" spans="35:48" x14ac:dyDescent="0.55000000000000004">
      <c r="AI10380" s="276" t="s">
        <v>59926</v>
      </c>
      <c r="AJ10380" s="277">
        <v>6886.75</v>
      </c>
      <c r="AL10380" s="246" t="s">
        <v>57685</v>
      </c>
      <c r="AM10380" s="247">
        <v>581.64</v>
      </c>
      <c r="AO10380" s="226" t="s">
        <v>42785</v>
      </c>
      <c r="AP10380" s="227">
        <v>34605.730000000003</v>
      </c>
      <c r="AR10380" s="207" t="s">
        <v>24443</v>
      </c>
      <c r="AS10380" s="208">
        <v>2191.86</v>
      </c>
      <c r="AT10380" s="93"/>
      <c r="AU10380" s="93"/>
      <c r="AV10380" s="93"/>
    </row>
    <row r="10381" spans="35:48" x14ac:dyDescent="0.55000000000000004">
      <c r="AI10381" s="276" t="s">
        <v>69034</v>
      </c>
      <c r="AJ10381" s="277">
        <v>9412.7199999999993</v>
      </c>
      <c r="AL10381" s="246" t="s">
        <v>50254</v>
      </c>
      <c r="AM10381" s="247">
        <v>534</v>
      </c>
      <c r="AO10381" s="226" t="s">
        <v>39354</v>
      </c>
      <c r="AP10381" s="227">
        <v>117319.76</v>
      </c>
      <c r="AR10381" s="207" t="s">
        <v>24444</v>
      </c>
      <c r="AS10381" s="208">
        <v>24305</v>
      </c>
      <c r="AT10381" s="93"/>
      <c r="AU10381" s="93"/>
      <c r="AV10381" s="93"/>
    </row>
    <row r="10382" spans="35:48" x14ac:dyDescent="0.55000000000000004">
      <c r="AI10382" s="276" t="s">
        <v>69035</v>
      </c>
      <c r="AJ10382" s="277">
        <v>4017.38</v>
      </c>
      <c r="AL10382" s="246" t="s">
        <v>47146</v>
      </c>
      <c r="AM10382" s="247">
        <v>25139.64</v>
      </c>
      <c r="AO10382" s="226" t="s">
        <v>39355</v>
      </c>
      <c r="AP10382" s="227">
        <v>8975.09</v>
      </c>
      <c r="AR10382" s="207" t="s">
        <v>24445</v>
      </c>
      <c r="AS10382" s="208">
        <v>7374</v>
      </c>
      <c r="AT10382" s="93"/>
      <c r="AU10382" s="93"/>
      <c r="AV10382" s="93"/>
    </row>
    <row r="10383" spans="35:48" x14ac:dyDescent="0.55000000000000004">
      <c r="AI10383" s="276" t="s">
        <v>62318</v>
      </c>
      <c r="AJ10383" s="277">
        <v>307.33</v>
      </c>
      <c r="AL10383" s="246" t="s">
        <v>56404</v>
      </c>
      <c r="AM10383" s="247">
        <v>145802.48000000001</v>
      </c>
      <c r="AO10383" s="226" t="s">
        <v>39356</v>
      </c>
      <c r="AP10383" s="227">
        <v>27497.1</v>
      </c>
      <c r="AR10383" s="207" t="s">
        <v>24446</v>
      </c>
      <c r="AS10383" s="208">
        <v>86704</v>
      </c>
      <c r="AT10383" s="93"/>
      <c r="AU10383" s="93"/>
      <c r="AV10383" s="93"/>
    </row>
    <row r="10384" spans="35:48" x14ac:dyDescent="0.55000000000000004">
      <c r="AI10384" s="276" t="s">
        <v>54038</v>
      </c>
      <c r="AJ10384" s="277">
        <v>113.17</v>
      </c>
      <c r="AL10384" s="246" t="s">
        <v>59168</v>
      </c>
      <c r="AM10384" s="247">
        <v>25726.19</v>
      </c>
      <c r="AO10384" s="226" t="s">
        <v>40511</v>
      </c>
      <c r="AP10384" s="227">
        <v>2659.06</v>
      </c>
      <c r="AR10384" s="207" t="s">
        <v>24447</v>
      </c>
      <c r="AS10384" s="208">
        <v>268.94</v>
      </c>
      <c r="AT10384" s="93"/>
      <c r="AU10384" s="93"/>
      <c r="AV10384" s="93"/>
    </row>
    <row r="10385" spans="35:48" x14ac:dyDescent="0.55000000000000004">
      <c r="AI10385" s="276" t="s">
        <v>62319</v>
      </c>
      <c r="AJ10385" s="277">
        <v>20096.150000000001</v>
      </c>
      <c r="AL10385" s="246" t="s">
        <v>61528</v>
      </c>
      <c r="AM10385" s="247">
        <v>121000</v>
      </c>
      <c r="AO10385" s="226" t="s">
        <v>53177</v>
      </c>
      <c r="AP10385" s="227">
        <v>85733.440000000002</v>
      </c>
      <c r="AR10385" s="207" t="s">
        <v>13923</v>
      </c>
      <c r="AS10385" s="208">
        <v>2250</v>
      </c>
      <c r="AT10385" s="93"/>
      <c r="AU10385" s="93"/>
      <c r="AV10385" s="93"/>
    </row>
    <row r="10386" spans="35:48" x14ac:dyDescent="0.55000000000000004">
      <c r="AI10386" s="276" t="s">
        <v>62320</v>
      </c>
      <c r="AJ10386" s="277">
        <v>44000</v>
      </c>
      <c r="AL10386" s="246" t="s">
        <v>56405</v>
      </c>
      <c r="AM10386" s="247">
        <v>4743</v>
      </c>
      <c r="AO10386" s="226" t="s">
        <v>53178</v>
      </c>
      <c r="AP10386" s="227">
        <v>6122.81</v>
      </c>
      <c r="AR10386" s="207" t="s">
        <v>13926</v>
      </c>
      <c r="AS10386" s="208">
        <v>189.02</v>
      </c>
      <c r="AT10386" s="93"/>
      <c r="AU10386" s="93"/>
      <c r="AV10386" s="93"/>
    </row>
    <row r="10387" spans="35:48" x14ac:dyDescent="0.55000000000000004">
      <c r="AI10387" s="276" t="s">
        <v>29605</v>
      </c>
      <c r="AJ10387" s="277">
        <v>33698.19</v>
      </c>
      <c r="AL10387" s="246" t="s">
        <v>60662</v>
      </c>
      <c r="AM10387" s="247">
        <v>72527.789999999994</v>
      </c>
      <c r="AO10387" s="226" t="s">
        <v>53179</v>
      </c>
      <c r="AP10387" s="227">
        <v>18584.04</v>
      </c>
      <c r="AR10387" s="207" t="s">
        <v>13927</v>
      </c>
      <c r="AS10387" s="208">
        <v>58.31</v>
      </c>
      <c r="AT10387" s="93"/>
      <c r="AU10387" s="93"/>
      <c r="AV10387" s="93"/>
    </row>
    <row r="10388" spans="35:48" x14ac:dyDescent="0.55000000000000004">
      <c r="AI10388" s="276" t="s">
        <v>29606</v>
      </c>
      <c r="AJ10388" s="277">
        <v>10462.18</v>
      </c>
      <c r="AL10388" s="246" t="s">
        <v>63301</v>
      </c>
      <c r="AM10388" s="247">
        <v>637</v>
      </c>
      <c r="AO10388" s="226" t="s">
        <v>53180</v>
      </c>
      <c r="AP10388" s="227">
        <v>1998.13</v>
      </c>
      <c r="AR10388" s="207" t="s">
        <v>13928</v>
      </c>
      <c r="AS10388" s="208">
        <v>195.62</v>
      </c>
      <c r="AT10388" s="93"/>
      <c r="AU10388" s="93"/>
      <c r="AV10388" s="93"/>
    </row>
    <row r="10389" spans="35:48" x14ac:dyDescent="0.55000000000000004">
      <c r="AI10389" s="276" t="s">
        <v>60828</v>
      </c>
      <c r="AJ10389" s="277">
        <v>1028.06</v>
      </c>
      <c r="AL10389" s="246" t="s">
        <v>62736</v>
      </c>
      <c r="AM10389" s="247">
        <v>1740.84</v>
      </c>
      <c r="AO10389" s="226" t="s">
        <v>53181</v>
      </c>
      <c r="AP10389" s="227">
        <v>5125.41</v>
      </c>
      <c r="AR10389" s="207" t="s">
        <v>24448</v>
      </c>
      <c r="AS10389" s="208">
        <v>11.45</v>
      </c>
      <c r="AT10389" s="93"/>
      <c r="AU10389" s="93"/>
      <c r="AV10389" s="93"/>
    </row>
    <row r="10390" spans="35:48" x14ac:dyDescent="0.55000000000000004">
      <c r="AI10390" s="276" t="s">
        <v>49236</v>
      </c>
      <c r="AJ10390" s="277">
        <v>3279.53</v>
      </c>
      <c r="AL10390" s="246" t="s">
        <v>62737</v>
      </c>
      <c r="AM10390" s="247">
        <v>133.16</v>
      </c>
      <c r="AO10390" s="226" t="s">
        <v>24828</v>
      </c>
      <c r="AP10390" s="227">
        <v>67709.289999999994</v>
      </c>
      <c r="AR10390" s="207" t="s">
        <v>24449</v>
      </c>
      <c r="AS10390" s="208">
        <v>28820.34</v>
      </c>
      <c r="AT10390" s="93"/>
      <c r="AU10390" s="93"/>
      <c r="AV10390" s="93"/>
    </row>
    <row r="10391" spans="35:48" x14ac:dyDescent="0.55000000000000004">
      <c r="AI10391" s="276" t="s">
        <v>69036</v>
      </c>
      <c r="AJ10391" s="277">
        <v>4147.76</v>
      </c>
      <c r="AL10391" s="246" t="s">
        <v>59755</v>
      </c>
      <c r="AM10391" s="247">
        <v>9000</v>
      </c>
      <c r="AO10391" s="226" t="s">
        <v>24829</v>
      </c>
      <c r="AP10391" s="227">
        <v>30383.32</v>
      </c>
      <c r="AR10391" s="207" t="s">
        <v>24450</v>
      </c>
      <c r="AS10391" s="208">
        <v>66137.240000000005</v>
      </c>
      <c r="AT10391" s="93"/>
      <c r="AU10391" s="93"/>
      <c r="AV10391" s="93"/>
    </row>
    <row r="10392" spans="35:48" x14ac:dyDescent="0.55000000000000004">
      <c r="AI10392" s="276" t="s">
        <v>29609</v>
      </c>
      <c r="AJ10392" s="277">
        <v>4991.67</v>
      </c>
      <c r="AL10392" s="246" t="s">
        <v>63302</v>
      </c>
      <c r="AM10392" s="247">
        <v>13000</v>
      </c>
      <c r="AO10392" s="226" t="s">
        <v>24830</v>
      </c>
      <c r="AP10392" s="227">
        <v>978025.09</v>
      </c>
      <c r="AR10392" s="207" t="s">
        <v>24451</v>
      </c>
      <c r="AS10392" s="208">
        <v>20897.11</v>
      </c>
      <c r="AT10392" s="93"/>
      <c r="AU10392" s="93"/>
      <c r="AV10392" s="93"/>
    </row>
    <row r="10393" spans="35:48" x14ac:dyDescent="0.55000000000000004">
      <c r="AI10393" s="276" t="s">
        <v>54043</v>
      </c>
      <c r="AJ10393" s="277">
        <v>5606.11</v>
      </c>
      <c r="AL10393" s="246" t="s">
        <v>63303</v>
      </c>
      <c r="AM10393" s="247">
        <v>1000</v>
      </c>
      <c r="AO10393" s="226" t="s">
        <v>24831</v>
      </c>
      <c r="AP10393" s="227">
        <v>4064</v>
      </c>
      <c r="AR10393" s="207" t="s">
        <v>24452</v>
      </c>
      <c r="AS10393" s="208">
        <v>38716.480000000003</v>
      </c>
      <c r="AT10393" s="93"/>
      <c r="AU10393" s="93"/>
      <c r="AV10393" s="93"/>
    </row>
    <row r="10394" spans="35:48" x14ac:dyDescent="0.55000000000000004">
      <c r="AI10394" s="276" t="s">
        <v>49237</v>
      </c>
      <c r="AJ10394" s="277">
        <v>18221.71</v>
      </c>
      <c r="AL10394" s="246" t="s">
        <v>63304</v>
      </c>
      <c r="AM10394" s="247">
        <v>7000</v>
      </c>
      <c r="AO10394" s="226" t="s">
        <v>24832</v>
      </c>
      <c r="AP10394" s="227">
        <v>126592.43</v>
      </c>
      <c r="AR10394" s="207" t="s">
        <v>24453</v>
      </c>
      <c r="AS10394" s="208">
        <v>1173.49</v>
      </c>
      <c r="AT10394" s="93"/>
      <c r="AU10394" s="93"/>
      <c r="AV10394" s="93"/>
    </row>
    <row r="10395" spans="35:48" x14ac:dyDescent="0.55000000000000004">
      <c r="AI10395" s="276" t="s">
        <v>29610</v>
      </c>
      <c r="AJ10395" s="277">
        <v>6222.92</v>
      </c>
      <c r="AL10395" s="246" t="s">
        <v>57686</v>
      </c>
      <c r="AM10395" s="247">
        <v>3749.37</v>
      </c>
      <c r="AO10395" s="226" t="s">
        <v>24833</v>
      </c>
      <c r="AP10395" s="227">
        <v>3700</v>
      </c>
      <c r="AR10395" s="207" t="s">
        <v>24454</v>
      </c>
      <c r="AS10395" s="208">
        <v>12290</v>
      </c>
      <c r="AT10395" s="93"/>
      <c r="AU10395" s="93"/>
      <c r="AV10395" s="93"/>
    </row>
    <row r="10396" spans="35:48" x14ac:dyDescent="0.55000000000000004">
      <c r="AI10396" s="276" t="s">
        <v>29611</v>
      </c>
      <c r="AJ10396" s="277">
        <v>16423.87</v>
      </c>
      <c r="AL10396" s="246" t="s">
        <v>57687</v>
      </c>
      <c r="AM10396" s="247">
        <v>3998.5</v>
      </c>
      <c r="AO10396" s="226" t="s">
        <v>24834</v>
      </c>
      <c r="AP10396" s="227">
        <v>20390.16</v>
      </c>
      <c r="AR10396" s="207" t="s">
        <v>24455</v>
      </c>
      <c r="AS10396" s="208">
        <v>7.18</v>
      </c>
      <c r="AT10396" s="93"/>
      <c r="AU10396" s="93"/>
      <c r="AV10396" s="93"/>
    </row>
    <row r="10397" spans="35:48" x14ac:dyDescent="0.55000000000000004">
      <c r="AI10397" s="276" t="s">
        <v>34281</v>
      </c>
      <c r="AJ10397" s="277">
        <v>1373.87</v>
      </c>
      <c r="AL10397" s="246" t="s">
        <v>53222</v>
      </c>
      <c r="AM10397" s="247">
        <v>9833.2199999999993</v>
      </c>
      <c r="AO10397" s="226" t="s">
        <v>24835</v>
      </c>
      <c r="AP10397" s="227">
        <v>55057.14</v>
      </c>
      <c r="AR10397" s="207" t="s">
        <v>13929</v>
      </c>
      <c r="AS10397" s="208">
        <v>22632.82</v>
      </c>
      <c r="AT10397" s="93"/>
      <c r="AU10397" s="93"/>
      <c r="AV10397" s="93"/>
    </row>
    <row r="10398" spans="35:48" x14ac:dyDescent="0.55000000000000004">
      <c r="AI10398" s="276" t="s">
        <v>55495</v>
      </c>
      <c r="AJ10398" s="277">
        <v>1882.08</v>
      </c>
      <c r="AL10398" s="246" t="s">
        <v>56406</v>
      </c>
      <c r="AM10398" s="247">
        <v>3964</v>
      </c>
      <c r="AO10398" s="226" t="s">
        <v>33915</v>
      </c>
      <c r="AP10398" s="227">
        <v>600</v>
      </c>
      <c r="AR10398" s="207" t="s">
        <v>24456</v>
      </c>
      <c r="AS10398" s="208">
        <v>4600.38</v>
      </c>
      <c r="AT10398" s="93"/>
      <c r="AU10398" s="93"/>
      <c r="AV10398" s="93"/>
    </row>
    <row r="10399" spans="35:48" x14ac:dyDescent="0.55000000000000004">
      <c r="AI10399" s="276" t="s">
        <v>54044</v>
      </c>
      <c r="AJ10399" s="277">
        <v>26164.5</v>
      </c>
      <c r="AL10399" s="246" t="s">
        <v>57688</v>
      </c>
      <c r="AM10399" s="247">
        <v>715.4</v>
      </c>
      <c r="AO10399" s="226" t="s">
        <v>33916</v>
      </c>
      <c r="AP10399" s="227">
        <v>4108.4799999999996</v>
      </c>
      <c r="AR10399" s="207" t="s">
        <v>24457</v>
      </c>
      <c r="AS10399" s="208">
        <v>2232.56</v>
      </c>
      <c r="AT10399" s="93"/>
      <c r="AU10399" s="93"/>
      <c r="AV10399" s="93"/>
    </row>
    <row r="10400" spans="35:48" x14ac:dyDescent="0.55000000000000004">
      <c r="AI10400" s="276" t="s">
        <v>55496</v>
      </c>
      <c r="AJ10400" s="277">
        <v>936</v>
      </c>
      <c r="AL10400" s="246" t="s">
        <v>61529</v>
      </c>
      <c r="AM10400" s="247">
        <v>6066.58</v>
      </c>
      <c r="AO10400" s="226" t="s">
        <v>24837</v>
      </c>
      <c r="AP10400" s="227">
        <v>115457.1</v>
      </c>
      <c r="AR10400" s="207" t="s">
        <v>24458</v>
      </c>
      <c r="AS10400" s="208">
        <v>10000</v>
      </c>
      <c r="AT10400" s="93"/>
      <c r="AU10400" s="93"/>
      <c r="AV10400" s="93"/>
    </row>
    <row r="10401" spans="35:48" x14ac:dyDescent="0.55000000000000004">
      <c r="AI10401" s="276" t="s">
        <v>29612</v>
      </c>
      <c r="AJ10401" s="277">
        <v>15834.69</v>
      </c>
      <c r="AL10401" s="246" t="s">
        <v>42799</v>
      </c>
      <c r="AM10401" s="247">
        <v>16357.75</v>
      </c>
      <c r="AO10401" s="226" t="s">
        <v>33917</v>
      </c>
      <c r="AP10401" s="227">
        <v>117844.8</v>
      </c>
      <c r="AR10401" s="207" t="s">
        <v>24459</v>
      </c>
      <c r="AS10401" s="208">
        <v>1287.72</v>
      </c>
      <c r="AT10401" s="93"/>
      <c r="AU10401" s="93"/>
      <c r="AV10401" s="93"/>
    </row>
    <row r="10402" spans="35:48" x14ac:dyDescent="0.55000000000000004">
      <c r="AI10402" s="276" t="s">
        <v>29613</v>
      </c>
      <c r="AJ10402" s="277">
        <v>14711.68</v>
      </c>
      <c r="AL10402" s="246" t="s">
        <v>64700</v>
      </c>
      <c r="AM10402" s="247">
        <v>4200</v>
      </c>
      <c r="AO10402" s="226" t="s">
        <v>33918</v>
      </c>
      <c r="AP10402" s="227">
        <v>8612.82</v>
      </c>
      <c r="AR10402" s="207" t="s">
        <v>24460</v>
      </c>
      <c r="AS10402" s="208">
        <v>3649.38</v>
      </c>
      <c r="AT10402" s="93"/>
      <c r="AU10402" s="93"/>
      <c r="AV10402" s="93"/>
    </row>
    <row r="10403" spans="35:48" x14ac:dyDescent="0.55000000000000004">
      <c r="AI10403" s="276" t="s">
        <v>36819</v>
      </c>
      <c r="AJ10403" s="277">
        <v>3200</v>
      </c>
      <c r="AL10403" s="246" t="s">
        <v>57689</v>
      </c>
      <c r="AM10403" s="247">
        <v>20187.5</v>
      </c>
      <c r="AO10403" s="226" t="s">
        <v>24838</v>
      </c>
      <c r="AP10403" s="227">
        <v>83043.820000000007</v>
      </c>
      <c r="AR10403" s="207" t="s">
        <v>24461</v>
      </c>
      <c r="AS10403" s="208">
        <v>247.61</v>
      </c>
      <c r="AT10403" s="93"/>
      <c r="AU10403" s="93"/>
      <c r="AV10403" s="93"/>
    </row>
    <row r="10404" spans="35:48" x14ac:dyDescent="0.55000000000000004">
      <c r="AI10404" s="276" t="s">
        <v>50542</v>
      </c>
      <c r="AJ10404" s="277">
        <v>6811.63</v>
      </c>
      <c r="AL10404" s="246" t="s">
        <v>57690</v>
      </c>
      <c r="AM10404" s="247">
        <v>95291.88</v>
      </c>
      <c r="AO10404" s="226" t="s">
        <v>33919</v>
      </c>
      <c r="AP10404" s="227">
        <v>48868.33</v>
      </c>
      <c r="AR10404" s="207" t="s">
        <v>24462</v>
      </c>
      <c r="AS10404" s="208">
        <v>43206.5</v>
      </c>
      <c r="AT10404" s="93"/>
      <c r="AU10404" s="93"/>
      <c r="AV10404" s="93"/>
    </row>
    <row r="10405" spans="35:48" x14ac:dyDescent="0.55000000000000004">
      <c r="AI10405" s="276" t="s">
        <v>69037</v>
      </c>
      <c r="AJ10405" s="277">
        <v>99927.2</v>
      </c>
      <c r="AL10405" s="246" t="s">
        <v>59756</v>
      </c>
      <c r="AM10405" s="247">
        <v>11900</v>
      </c>
      <c r="AO10405" s="226" t="s">
        <v>24839</v>
      </c>
      <c r="AP10405" s="227">
        <v>389777.74</v>
      </c>
      <c r="AR10405" s="207" t="s">
        <v>24463</v>
      </c>
      <c r="AS10405" s="208">
        <v>1531.06</v>
      </c>
      <c r="AT10405" s="93"/>
      <c r="AU10405" s="93"/>
      <c r="AV10405" s="93"/>
    </row>
    <row r="10406" spans="35:48" x14ac:dyDescent="0.55000000000000004">
      <c r="AI10406" s="276" t="s">
        <v>54045</v>
      </c>
      <c r="AJ10406" s="277">
        <v>-1541.76</v>
      </c>
      <c r="AL10406" s="246" t="s">
        <v>61530</v>
      </c>
      <c r="AM10406" s="247">
        <v>30410</v>
      </c>
      <c r="AO10406" s="226" t="s">
        <v>24840</v>
      </c>
      <c r="AP10406" s="227">
        <v>98048.91</v>
      </c>
      <c r="AR10406" s="207" t="s">
        <v>24464</v>
      </c>
      <c r="AS10406" s="208">
        <v>17693.79</v>
      </c>
      <c r="AT10406" s="93"/>
      <c r="AU10406" s="93"/>
      <c r="AV10406" s="93"/>
    </row>
    <row r="10407" spans="35:48" x14ac:dyDescent="0.55000000000000004">
      <c r="AI10407" s="276" t="s">
        <v>57944</v>
      </c>
      <c r="AJ10407" s="277">
        <v>37801.94</v>
      </c>
      <c r="AL10407" s="246" t="s">
        <v>61531</v>
      </c>
      <c r="AM10407" s="247">
        <v>6784.45</v>
      </c>
      <c r="AO10407" s="226" t="s">
        <v>33920</v>
      </c>
      <c r="AP10407" s="227">
        <v>276360</v>
      </c>
      <c r="AR10407" s="207" t="s">
        <v>24465</v>
      </c>
      <c r="AS10407" s="208">
        <v>42729.17</v>
      </c>
      <c r="AT10407" s="93"/>
      <c r="AU10407" s="93"/>
      <c r="AV10407" s="93"/>
    </row>
    <row r="10408" spans="35:48" x14ac:dyDescent="0.55000000000000004">
      <c r="AI10408" s="276" t="s">
        <v>55497</v>
      </c>
      <c r="AJ10408" s="277">
        <v>3976.32</v>
      </c>
      <c r="AL10408" s="246" t="s">
        <v>62738</v>
      </c>
      <c r="AM10408" s="247">
        <v>18000</v>
      </c>
      <c r="AO10408" s="226" t="s">
        <v>33921</v>
      </c>
      <c r="AP10408" s="227">
        <v>1800</v>
      </c>
      <c r="AR10408" s="207" t="s">
        <v>24466</v>
      </c>
      <c r="AS10408" s="208">
        <v>2246.23</v>
      </c>
      <c r="AT10408" s="93"/>
      <c r="AU10408" s="93"/>
      <c r="AV10408" s="93"/>
    </row>
    <row r="10409" spans="35:48" x14ac:dyDescent="0.55000000000000004">
      <c r="AI10409" s="276" t="s">
        <v>45818</v>
      </c>
      <c r="AJ10409" s="277">
        <v>4132</v>
      </c>
      <c r="AL10409" s="246" t="s">
        <v>48162</v>
      </c>
      <c r="AM10409" s="247">
        <v>1161.25</v>
      </c>
      <c r="AO10409" s="226" t="s">
        <v>42786</v>
      </c>
      <c r="AP10409" s="227">
        <v>243884.1</v>
      </c>
      <c r="AR10409" s="207" t="s">
        <v>24467</v>
      </c>
      <c r="AS10409" s="208">
        <v>4903.79</v>
      </c>
      <c r="AT10409" s="93"/>
      <c r="AU10409" s="93"/>
      <c r="AV10409" s="93"/>
    </row>
    <row r="10410" spans="35:48" x14ac:dyDescent="0.55000000000000004">
      <c r="AI10410" s="276" t="s">
        <v>45819</v>
      </c>
      <c r="AJ10410" s="277">
        <v>316.01</v>
      </c>
      <c r="AL10410" s="246" t="s">
        <v>53228</v>
      </c>
      <c r="AM10410" s="247">
        <v>1346.6</v>
      </c>
      <c r="AO10410" s="226" t="s">
        <v>40512</v>
      </c>
      <c r="AP10410" s="227">
        <v>1140.32</v>
      </c>
      <c r="AR10410" s="207" t="s">
        <v>24468</v>
      </c>
      <c r="AS10410" s="208">
        <v>495</v>
      </c>
      <c r="AT10410" s="93"/>
      <c r="AU10410" s="93"/>
      <c r="AV10410" s="93"/>
    </row>
    <row r="10411" spans="35:48" x14ac:dyDescent="0.55000000000000004">
      <c r="AI10411" s="276" t="s">
        <v>54047</v>
      </c>
      <c r="AJ10411" s="277">
        <v>235.39</v>
      </c>
      <c r="AL10411" s="246" t="s">
        <v>59169</v>
      </c>
      <c r="AM10411" s="247">
        <v>5053.08</v>
      </c>
      <c r="AO10411" s="226" t="s">
        <v>24841</v>
      </c>
      <c r="AP10411" s="227">
        <v>100360.19</v>
      </c>
      <c r="AR10411" s="207" t="s">
        <v>24469</v>
      </c>
      <c r="AS10411" s="208">
        <v>80.849999999999994</v>
      </c>
      <c r="AT10411" s="93"/>
      <c r="AU10411" s="93"/>
      <c r="AV10411" s="93"/>
    </row>
    <row r="10412" spans="35:48" x14ac:dyDescent="0.55000000000000004">
      <c r="AI10412" s="276" t="s">
        <v>55507</v>
      </c>
      <c r="AJ10412" s="277">
        <v>7910</v>
      </c>
      <c r="AL10412" s="246" t="s">
        <v>48163</v>
      </c>
      <c r="AM10412" s="247">
        <v>157987.67000000001</v>
      </c>
      <c r="AO10412" s="226" t="s">
        <v>53182</v>
      </c>
      <c r="AP10412" s="227">
        <v>519691.05</v>
      </c>
      <c r="AR10412" s="207" t="s">
        <v>24470</v>
      </c>
      <c r="AS10412" s="208">
        <v>10004.77</v>
      </c>
      <c r="AT10412" s="93"/>
      <c r="AU10412" s="93"/>
      <c r="AV10412" s="93"/>
    </row>
    <row r="10413" spans="35:48" x14ac:dyDescent="0.55000000000000004">
      <c r="AI10413" s="276" t="s">
        <v>69038</v>
      </c>
      <c r="AJ10413" s="277">
        <v>-10.96</v>
      </c>
      <c r="AL10413" s="246" t="s">
        <v>48164</v>
      </c>
      <c r="AM10413" s="247">
        <v>476.85</v>
      </c>
      <c r="AO10413" s="226" t="s">
        <v>24842</v>
      </c>
      <c r="AP10413" s="227">
        <v>250165.96</v>
      </c>
      <c r="AR10413" s="207" t="s">
        <v>24471</v>
      </c>
      <c r="AS10413" s="208">
        <v>987.63</v>
      </c>
      <c r="AT10413" s="93"/>
      <c r="AU10413" s="93"/>
      <c r="AV10413" s="93"/>
    </row>
    <row r="10414" spans="35:48" x14ac:dyDescent="0.55000000000000004">
      <c r="AI10414" s="276" t="s">
        <v>69039</v>
      </c>
      <c r="AJ10414" s="277">
        <v>269.69</v>
      </c>
      <c r="AL10414" s="246" t="s">
        <v>62739</v>
      </c>
      <c r="AM10414" s="247">
        <v>6999.96</v>
      </c>
      <c r="AO10414" s="226" t="s">
        <v>24843</v>
      </c>
      <c r="AP10414" s="227">
        <v>326191.64</v>
      </c>
      <c r="AR10414" s="207" t="s">
        <v>24472</v>
      </c>
      <c r="AS10414" s="208">
        <v>1017.53</v>
      </c>
      <c r="AT10414" s="93"/>
      <c r="AU10414" s="93"/>
      <c r="AV10414" s="93"/>
    </row>
    <row r="10415" spans="35:48" x14ac:dyDescent="0.55000000000000004">
      <c r="AI10415" s="276" t="s">
        <v>69040</v>
      </c>
      <c r="AJ10415" s="277">
        <v>5096.18</v>
      </c>
      <c r="AL10415" s="246" t="s">
        <v>62740</v>
      </c>
      <c r="AM10415" s="247">
        <v>42716.639999999999</v>
      </c>
      <c r="AO10415" s="226" t="s">
        <v>24844</v>
      </c>
      <c r="AP10415" s="227">
        <v>151769.98000000001</v>
      </c>
      <c r="AR10415" s="207" t="s">
        <v>24473</v>
      </c>
      <c r="AS10415" s="208">
        <v>132.63999999999999</v>
      </c>
      <c r="AT10415" s="93"/>
      <c r="AU10415" s="93"/>
      <c r="AV10415" s="93"/>
    </row>
    <row r="10416" spans="35:48" x14ac:dyDescent="0.55000000000000004">
      <c r="AI10416" s="276" t="s">
        <v>60830</v>
      </c>
      <c r="AJ10416" s="277">
        <v>62780.24</v>
      </c>
      <c r="AL10416" s="246" t="s">
        <v>48165</v>
      </c>
      <c r="AM10416" s="247">
        <v>5974.38</v>
      </c>
      <c r="AO10416" s="226" t="s">
        <v>24845</v>
      </c>
      <c r="AP10416" s="227">
        <v>35124.26</v>
      </c>
      <c r="AR10416" s="207" t="s">
        <v>24474</v>
      </c>
      <c r="AS10416" s="208">
        <v>4685.2700000000004</v>
      </c>
      <c r="AT10416" s="93"/>
      <c r="AU10416" s="93"/>
      <c r="AV10416" s="93"/>
    </row>
    <row r="10417" spans="35:48" x14ac:dyDescent="0.55000000000000004">
      <c r="AI10417" s="276" t="s">
        <v>70842</v>
      </c>
      <c r="AJ10417" s="277">
        <v>3461.04</v>
      </c>
      <c r="AL10417" s="246" t="s">
        <v>62741</v>
      </c>
      <c r="AM10417" s="247">
        <v>8504.85</v>
      </c>
      <c r="AO10417" s="226" t="s">
        <v>36536</v>
      </c>
      <c r="AP10417" s="227">
        <v>82.5</v>
      </c>
      <c r="AR10417" s="207" t="s">
        <v>24475</v>
      </c>
      <c r="AS10417" s="208">
        <v>13162.78</v>
      </c>
      <c r="AT10417" s="93"/>
      <c r="AU10417" s="93"/>
      <c r="AV10417" s="93"/>
    </row>
    <row r="10418" spans="35:48" x14ac:dyDescent="0.55000000000000004">
      <c r="AI10418" s="276" t="s">
        <v>70843</v>
      </c>
      <c r="AJ10418" s="277">
        <v>12215.58</v>
      </c>
      <c r="AL10418" s="246" t="s">
        <v>53229</v>
      </c>
      <c r="AM10418" s="247">
        <v>32571.74</v>
      </c>
      <c r="AO10418" s="226" t="s">
        <v>24846</v>
      </c>
      <c r="AP10418" s="227">
        <v>108833.22</v>
      </c>
      <c r="AR10418" s="207" t="s">
        <v>24476</v>
      </c>
      <c r="AS10418" s="208">
        <v>8480.08</v>
      </c>
      <c r="AT10418" s="93"/>
      <c r="AU10418" s="93"/>
      <c r="AV10418" s="93"/>
    </row>
    <row r="10419" spans="35:48" x14ac:dyDescent="0.55000000000000004">
      <c r="AI10419" s="276" t="s">
        <v>70844</v>
      </c>
      <c r="AJ10419" s="277">
        <v>4920</v>
      </c>
      <c r="AL10419" s="246" t="s">
        <v>57691</v>
      </c>
      <c r="AM10419" s="247">
        <v>26599.5</v>
      </c>
      <c r="AO10419" s="226" t="s">
        <v>36537</v>
      </c>
      <c r="AP10419" s="227">
        <v>14186.42</v>
      </c>
      <c r="AR10419" s="207" t="s">
        <v>24477</v>
      </c>
      <c r="AS10419" s="208">
        <v>1771.25</v>
      </c>
      <c r="AT10419" s="93"/>
      <c r="AU10419" s="93"/>
      <c r="AV10419" s="93"/>
    </row>
    <row r="10420" spans="35:48" x14ac:dyDescent="0.55000000000000004">
      <c r="AI10420" s="276" t="s">
        <v>69041</v>
      </c>
      <c r="AJ10420" s="277">
        <v>54626.8</v>
      </c>
      <c r="AL10420" s="246" t="s">
        <v>48167</v>
      </c>
      <c r="AM10420" s="247">
        <v>11960.43</v>
      </c>
      <c r="AO10420" s="226" t="s">
        <v>24847</v>
      </c>
      <c r="AP10420" s="227">
        <v>261888.42</v>
      </c>
      <c r="AR10420" s="207" t="s">
        <v>24478</v>
      </c>
      <c r="AS10420" s="208">
        <v>5595.14</v>
      </c>
      <c r="AT10420" s="93"/>
      <c r="AU10420" s="93"/>
      <c r="AV10420" s="93"/>
    </row>
    <row r="10421" spans="35:48" x14ac:dyDescent="0.55000000000000004">
      <c r="AI10421" s="276" t="s">
        <v>56663</v>
      </c>
      <c r="AJ10421" s="277">
        <v>13258.26</v>
      </c>
      <c r="AL10421" s="246" t="s">
        <v>62742</v>
      </c>
      <c r="AM10421" s="247">
        <v>12315.55</v>
      </c>
      <c r="AO10421" s="226" t="s">
        <v>24848</v>
      </c>
      <c r="AP10421" s="227">
        <v>1520302.39</v>
      </c>
      <c r="AR10421" s="207" t="s">
        <v>24479</v>
      </c>
      <c r="AS10421" s="208">
        <v>2794.24</v>
      </c>
      <c r="AT10421" s="93"/>
      <c r="AU10421" s="93"/>
      <c r="AV10421" s="93"/>
    </row>
    <row r="10422" spans="35:48" x14ac:dyDescent="0.55000000000000004">
      <c r="AI10422" s="276" t="s">
        <v>70845</v>
      </c>
      <c r="AJ10422" s="277">
        <v>2137.5</v>
      </c>
      <c r="AL10422" s="246" t="s">
        <v>59757</v>
      </c>
      <c r="AM10422" s="247">
        <v>35400</v>
      </c>
      <c r="AO10422" s="226" t="s">
        <v>36538</v>
      </c>
      <c r="AP10422" s="227">
        <v>13659.51</v>
      </c>
      <c r="AR10422" s="207" t="s">
        <v>24480</v>
      </c>
      <c r="AS10422" s="208">
        <v>46696.71</v>
      </c>
      <c r="AT10422" s="93"/>
      <c r="AU10422" s="93"/>
      <c r="AV10422" s="93"/>
    </row>
    <row r="10423" spans="35:48" x14ac:dyDescent="0.55000000000000004">
      <c r="AI10423" s="276" t="s">
        <v>65037</v>
      </c>
      <c r="AJ10423" s="277">
        <v>70.040000000000006</v>
      </c>
      <c r="AL10423" s="246" t="s">
        <v>48168</v>
      </c>
      <c r="AM10423" s="247">
        <v>89.94</v>
      </c>
      <c r="AO10423" s="226" t="s">
        <v>24849</v>
      </c>
      <c r="AP10423" s="227">
        <v>460810.34</v>
      </c>
      <c r="AR10423" s="207" t="s">
        <v>24481</v>
      </c>
      <c r="AS10423" s="208">
        <v>7917.73</v>
      </c>
      <c r="AT10423" s="93"/>
      <c r="AU10423" s="93"/>
      <c r="AV10423" s="93"/>
    </row>
    <row r="10424" spans="35:48" x14ac:dyDescent="0.55000000000000004">
      <c r="AI10424" s="276" t="s">
        <v>59269</v>
      </c>
      <c r="AJ10424" s="277">
        <v>24678.47</v>
      </c>
      <c r="AL10424" s="246" t="s">
        <v>62743</v>
      </c>
      <c r="AM10424" s="247">
        <v>9185.2000000000007</v>
      </c>
      <c r="AO10424" s="226" t="s">
        <v>45353</v>
      </c>
      <c r="AP10424" s="227">
        <v>-23256.28</v>
      </c>
      <c r="AR10424" s="207" t="s">
        <v>24482</v>
      </c>
      <c r="AS10424" s="208">
        <v>11646.39</v>
      </c>
      <c r="AT10424" s="93"/>
      <c r="AU10424" s="93"/>
      <c r="AV10424" s="93"/>
    </row>
    <row r="10425" spans="35:48" x14ac:dyDescent="0.55000000000000004">
      <c r="AI10425" s="276" t="s">
        <v>45820</v>
      </c>
      <c r="AJ10425" s="277">
        <v>36823.199999999997</v>
      </c>
      <c r="AL10425" s="246" t="s">
        <v>57692</v>
      </c>
      <c r="AM10425" s="247">
        <v>2358</v>
      </c>
      <c r="AO10425" s="226" t="s">
        <v>48148</v>
      </c>
      <c r="AP10425" s="227">
        <v>1253767.8999999999</v>
      </c>
      <c r="AR10425" s="207" t="s">
        <v>24483</v>
      </c>
      <c r="AS10425" s="208">
        <v>29235.8</v>
      </c>
      <c r="AT10425" s="93"/>
      <c r="AU10425" s="93"/>
      <c r="AV10425" s="93"/>
    </row>
    <row r="10426" spans="35:48" x14ac:dyDescent="0.55000000000000004">
      <c r="AI10426" s="276" t="s">
        <v>39595</v>
      </c>
      <c r="AJ10426" s="277">
        <v>19703.28</v>
      </c>
      <c r="AL10426" s="246" t="s">
        <v>57693</v>
      </c>
      <c r="AM10426" s="247">
        <v>1192</v>
      </c>
      <c r="AO10426" s="226" t="s">
        <v>53183</v>
      </c>
      <c r="AP10426" s="227">
        <v>3434.6</v>
      </c>
      <c r="AR10426" s="207" t="s">
        <v>24484</v>
      </c>
      <c r="AS10426" s="208">
        <v>9506</v>
      </c>
      <c r="AT10426" s="93"/>
      <c r="AU10426" s="93"/>
      <c r="AV10426" s="93"/>
    </row>
    <row r="10427" spans="35:48" x14ac:dyDescent="0.55000000000000004">
      <c r="AI10427" s="276" t="s">
        <v>69042</v>
      </c>
      <c r="AJ10427" s="277">
        <v>37648.99</v>
      </c>
      <c r="AL10427" s="246" t="s">
        <v>62744</v>
      </c>
      <c r="AM10427" s="247">
        <v>1200</v>
      </c>
      <c r="AO10427" s="226" t="s">
        <v>45354</v>
      </c>
      <c r="AP10427" s="227">
        <v>12473.33</v>
      </c>
      <c r="AR10427" s="207" t="s">
        <v>24485</v>
      </c>
      <c r="AS10427" s="208">
        <v>34792</v>
      </c>
      <c r="AT10427" s="93"/>
      <c r="AU10427" s="93"/>
      <c r="AV10427" s="93"/>
    </row>
    <row r="10428" spans="35:48" x14ac:dyDescent="0.55000000000000004">
      <c r="AI10428" s="276" t="s">
        <v>49238</v>
      </c>
      <c r="AJ10428" s="277">
        <v>769.2</v>
      </c>
      <c r="AL10428" s="246" t="s">
        <v>50259</v>
      </c>
      <c r="AM10428" s="247">
        <v>26925.13</v>
      </c>
      <c r="AO10428" s="226" t="s">
        <v>45355</v>
      </c>
      <c r="AP10428" s="227">
        <v>36401.01</v>
      </c>
      <c r="AR10428" s="207" t="s">
        <v>24486</v>
      </c>
      <c r="AS10428" s="208">
        <v>48351.43</v>
      </c>
      <c r="AT10428" s="93"/>
      <c r="AU10428" s="93"/>
      <c r="AV10428" s="93"/>
    </row>
    <row r="10429" spans="35:48" x14ac:dyDescent="0.55000000000000004">
      <c r="AI10429" s="276" t="s">
        <v>43093</v>
      </c>
      <c r="AJ10429" s="277">
        <v>12485.21</v>
      </c>
      <c r="AL10429" s="246" t="s">
        <v>50260</v>
      </c>
      <c r="AM10429" s="247">
        <v>28204.080000000002</v>
      </c>
      <c r="AO10429" s="226" t="s">
        <v>45356</v>
      </c>
      <c r="AP10429" s="227">
        <v>3739.1</v>
      </c>
      <c r="AR10429" s="207" t="s">
        <v>24487</v>
      </c>
      <c r="AS10429" s="208">
        <v>87075</v>
      </c>
      <c r="AT10429" s="93"/>
      <c r="AU10429" s="93"/>
      <c r="AV10429" s="93"/>
    </row>
    <row r="10430" spans="35:48" x14ac:dyDescent="0.55000000000000004">
      <c r="AI10430" s="276" t="s">
        <v>69043</v>
      </c>
      <c r="AJ10430" s="277">
        <v>475.3</v>
      </c>
      <c r="AL10430" s="246" t="s">
        <v>40520</v>
      </c>
      <c r="AM10430" s="247">
        <v>2004.76</v>
      </c>
      <c r="AO10430" s="226" t="s">
        <v>45357</v>
      </c>
      <c r="AP10430" s="227">
        <v>9408.5</v>
      </c>
      <c r="AR10430" s="207" t="s">
        <v>24488</v>
      </c>
      <c r="AS10430" s="208">
        <v>60500</v>
      </c>
      <c r="AT10430" s="93"/>
      <c r="AU10430" s="93"/>
      <c r="AV10430" s="93"/>
    </row>
    <row r="10431" spans="35:48" x14ac:dyDescent="0.55000000000000004">
      <c r="AI10431" s="276" t="s">
        <v>43094</v>
      </c>
      <c r="AJ10431" s="277">
        <v>20571</v>
      </c>
      <c r="AL10431" s="246" t="s">
        <v>40521</v>
      </c>
      <c r="AM10431" s="247">
        <v>2752.42</v>
      </c>
      <c r="AO10431" s="226" t="s">
        <v>53184</v>
      </c>
      <c r="AP10431" s="227">
        <v>101842.82</v>
      </c>
      <c r="AR10431" s="207" t="s">
        <v>24489</v>
      </c>
      <c r="AS10431" s="208">
        <v>540</v>
      </c>
      <c r="AT10431" s="93"/>
      <c r="AU10431" s="93"/>
      <c r="AV10431" s="93"/>
    </row>
    <row r="10432" spans="35:48" x14ac:dyDescent="0.55000000000000004">
      <c r="AI10432" s="276" t="s">
        <v>69816</v>
      </c>
      <c r="AJ10432" s="277">
        <v>50.2</v>
      </c>
      <c r="AL10432" s="246" t="s">
        <v>59758</v>
      </c>
      <c r="AM10432" s="247">
        <v>4000.59</v>
      </c>
      <c r="AO10432" s="226" t="s">
        <v>53185</v>
      </c>
      <c r="AP10432" s="227">
        <v>7790.94</v>
      </c>
      <c r="AR10432" s="207" t="s">
        <v>24490</v>
      </c>
      <c r="AS10432" s="208">
        <v>4334.04</v>
      </c>
      <c r="AT10432" s="93"/>
      <c r="AU10432" s="93"/>
      <c r="AV10432" s="93"/>
    </row>
    <row r="10433" spans="35:48" x14ac:dyDescent="0.55000000000000004">
      <c r="AI10433" s="276" t="s">
        <v>36820</v>
      </c>
      <c r="AJ10433" s="277">
        <v>12775.27</v>
      </c>
      <c r="AL10433" s="246" t="s">
        <v>40523</v>
      </c>
      <c r="AM10433" s="247">
        <v>5839.45</v>
      </c>
      <c r="AO10433" s="226" t="s">
        <v>53186</v>
      </c>
      <c r="AP10433" s="227">
        <v>22186.959999999999</v>
      </c>
      <c r="AR10433" s="207" t="s">
        <v>24491</v>
      </c>
      <c r="AS10433" s="208">
        <v>26761.65</v>
      </c>
      <c r="AT10433" s="93"/>
      <c r="AU10433" s="93"/>
      <c r="AV10433" s="93"/>
    </row>
    <row r="10434" spans="35:48" x14ac:dyDescent="0.55000000000000004">
      <c r="AI10434" s="276" t="s">
        <v>56664</v>
      </c>
      <c r="AJ10434" s="277">
        <v>3032.64</v>
      </c>
      <c r="AL10434" s="246" t="s">
        <v>40524</v>
      </c>
      <c r="AM10434" s="247">
        <v>10616.72</v>
      </c>
      <c r="AO10434" s="226" t="s">
        <v>53187</v>
      </c>
      <c r="AP10434" s="227">
        <v>10525.05</v>
      </c>
      <c r="AR10434" s="207" t="s">
        <v>24492</v>
      </c>
      <c r="AS10434" s="208">
        <v>149.07</v>
      </c>
      <c r="AT10434" s="93"/>
      <c r="AU10434" s="93"/>
      <c r="AV10434" s="93"/>
    </row>
    <row r="10435" spans="35:48" x14ac:dyDescent="0.55000000000000004">
      <c r="AI10435" s="276" t="s">
        <v>54050</v>
      </c>
      <c r="AJ10435" s="277">
        <v>12250.11</v>
      </c>
      <c r="AL10435" s="246" t="s">
        <v>40525</v>
      </c>
      <c r="AM10435" s="247">
        <v>31615.48</v>
      </c>
      <c r="AO10435" s="226" t="s">
        <v>53188</v>
      </c>
      <c r="AP10435" s="227">
        <v>699.31</v>
      </c>
      <c r="AR10435" s="207" t="s">
        <v>24493</v>
      </c>
      <c r="AS10435" s="208">
        <v>16833.38</v>
      </c>
      <c r="AT10435" s="93"/>
      <c r="AU10435" s="93"/>
      <c r="AV10435" s="93"/>
    </row>
    <row r="10436" spans="35:48" x14ac:dyDescent="0.55000000000000004">
      <c r="AI10436" s="276" t="s">
        <v>58710</v>
      </c>
      <c r="AJ10436" s="277">
        <v>24137.360000000001</v>
      </c>
      <c r="AL10436" s="246" t="s">
        <v>40526</v>
      </c>
      <c r="AM10436" s="247">
        <v>3561.68</v>
      </c>
      <c r="AO10436" s="226" t="s">
        <v>53189</v>
      </c>
      <c r="AP10436" s="227">
        <v>2203.06</v>
      </c>
      <c r="AR10436" s="207" t="s">
        <v>24494</v>
      </c>
      <c r="AS10436" s="208">
        <v>23599.01</v>
      </c>
      <c r="AT10436" s="93"/>
      <c r="AU10436" s="93"/>
      <c r="AV10436" s="93"/>
    </row>
    <row r="10437" spans="35:48" x14ac:dyDescent="0.55000000000000004">
      <c r="AI10437" s="276" t="s">
        <v>36821</v>
      </c>
      <c r="AJ10437" s="277">
        <v>25196.87</v>
      </c>
      <c r="AL10437" s="246" t="s">
        <v>64701</v>
      </c>
      <c r="AM10437" s="247">
        <v>1202.26</v>
      </c>
      <c r="AO10437" s="226" t="s">
        <v>53190</v>
      </c>
      <c r="AP10437" s="227">
        <v>273.33</v>
      </c>
      <c r="AR10437" s="207" t="s">
        <v>24495</v>
      </c>
      <c r="AS10437" s="208">
        <v>8392.9599999999991</v>
      </c>
      <c r="AT10437" s="93"/>
      <c r="AU10437" s="93"/>
      <c r="AV10437" s="93"/>
    </row>
    <row r="10438" spans="35:48" x14ac:dyDescent="0.55000000000000004">
      <c r="AI10438" s="276" t="s">
        <v>36822</v>
      </c>
      <c r="AJ10438" s="277">
        <v>68215.83</v>
      </c>
      <c r="AL10438" s="246" t="s">
        <v>40528</v>
      </c>
      <c r="AM10438" s="247">
        <v>5932.08</v>
      </c>
      <c r="AO10438" s="226" t="s">
        <v>53191</v>
      </c>
      <c r="AP10438" s="227">
        <v>14300</v>
      </c>
      <c r="AR10438" s="207" t="s">
        <v>24496</v>
      </c>
      <c r="AS10438" s="208">
        <v>31001</v>
      </c>
      <c r="AT10438" s="93"/>
      <c r="AU10438" s="93"/>
      <c r="AV10438" s="93"/>
    </row>
    <row r="10439" spans="35:48" x14ac:dyDescent="0.55000000000000004">
      <c r="AI10439" s="276" t="s">
        <v>45822</v>
      </c>
      <c r="AJ10439" s="277">
        <v>33281.14</v>
      </c>
      <c r="AL10439" s="246" t="s">
        <v>63305</v>
      </c>
      <c r="AM10439" s="247">
        <v>7393</v>
      </c>
      <c r="AO10439" s="226" t="s">
        <v>33922</v>
      </c>
      <c r="AP10439" s="227">
        <v>74842</v>
      </c>
      <c r="AR10439" s="207" t="s">
        <v>24497</v>
      </c>
      <c r="AS10439" s="208">
        <v>19999.990000000002</v>
      </c>
      <c r="AT10439" s="93"/>
      <c r="AU10439" s="93"/>
      <c r="AV10439" s="93"/>
    </row>
    <row r="10440" spans="35:48" x14ac:dyDescent="0.55000000000000004">
      <c r="AI10440" s="276" t="s">
        <v>55508</v>
      </c>
      <c r="AJ10440" s="277">
        <v>4675.2</v>
      </c>
      <c r="AL10440" s="246" t="s">
        <v>25181</v>
      </c>
      <c r="AM10440" s="247">
        <v>9309.0300000000007</v>
      </c>
      <c r="AO10440" s="226" t="s">
        <v>35361</v>
      </c>
      <c r="AP10440" s="227">
        <v>278596.14</v>
      </c>
      <c r="AR10440" s="207" t="s">
        <v>24498</v>
      </c>
      <c r="AS10440" s="208">
        <v>6123</v>
      </c>
      <c r="AT10440" s="93"/>
      <c r="AU10440" s="93"/>
      <c r="AV10440" s="93"/>
    </row>
    <row r="10441" spans="35:48" x14ac:dyDescent="0.55000000000000004">
      <c r="AI10441" s="276" t="s">
        <v>56665</v>
      </c>
      <c r="AJ10441" s="277">
        <v>73035</v>
      </c>
      <c r="AL10441" s="246" t="s">
        <v>25182</v>
      </c>
      <c r="AM10441" s="247">
        <v>600.6</v>
      </c>
      <c r="AO10441" s="226" t="s">
        <v>47134</v>
      </c>
      <c r="AP10441" s="227">
        <v>9162.7199999999993</v>
      </c>
      <c r="AR10441" s="207" t="s">
        <v>24499</v>
      </c>
      <c r="AS10441" s="208">
        <v>150521.20000000001</v>
      </c>
      <c r="AT10441" s="93"/>
      <c r="AU10441" s="93"/>
      <c r="AV10441" s="93"/>
    </row>
    <row r="10442" spans="35:48" x14ac:dyDescent="0.55000000000000004">
      <c r="AI10442" s="276" t="s">
        <v>40678</v>
      </c>
      <c r="AJ10442" s="277">
        <v>50330.11</v>
      </c>
      <c r="AL10442" s="246" t="s">
        <v>25183</v>
      </c>
      <c r="AM10442" s="247">
        <v>3525.32</v>
      </c>
      <c r="AO10442" s="226" t="s">
        <v>35362</v>
      </c>
      <c r="AP10442" s="227">
        <v>201283.14</v>
      </c>
      <c r="AR10442" s="207" t="s">
        <v>13930</v>
      </c>
      <c r="AS10442" s="208">
        <v>85115.1</v>
      </c>
      <c r="AT10442" s="93"/>
      <c r="AU10442" s="93"/>
      <c r="AV10442" s="93"/>
    </row>
    <row r="10443" spans="35:48" x14ac:dyDescent="0.55000000000000004">
      <c r="AI10443" s="276" t="s">
        <v>35802</v>
      </c>
      <c r="AJ10443" s="277">
        <v>20517.64</v>
      </c>
      <c r="AL10443" s="246" t="s">
        <v>25184</v>
      </c>
      <c r="AM10443" s="247">
        <v>5824.68</v>
      </c>
      <c r="AO10443" s="226" t="s">
        <v>42787</v>
      </c>
      <c r="AP10443" s="227">
        <v>138712</v>
      </c>
      <c r="AR10443" s="207" t="s">
        <v>24500</v>
      </c>
      <c r="AS10443" s="208">
        <v>344741.58</v>
      </c>
      <c r="AT10443" s="93"/>
      <c r="AU10443" s="93"/>
      <c r="AV10443" s="93"/>
    </row>
    <row r="10444" spans="35:48" x14ac:dyDescent="0.55000000000000004">
      <c r="AI10444" s="276" t="s">
        <v>66749</v>
      </c>
      <c r="AJ10444" s="277">
        <v>69802</v>
      </c>
      <c r="AL10444" s="246" t="s">
        <v>55305</v>
      </c>
      <c r="AM10444" s="247">
        <v>1500</v>
      </c>
      <c r="AO10444" s="226" t="s">
        <v>39357</v>
      </c>
      <c r="AP10444" s="227">
        <v>69312.33</v>
      </c>
      <c r="AR10444" s="207" t="s">
        <v>24501</v>
      </c>
      <c r="AS10444" s="208">
        <v>10774.88</v>
      </c>
      <c r="AT10444" s="93"/>
      <c r="AU10444" s="93"/>
      <c r="AV10444" s="93"/>
    </row>
    <row r="10445" spans="35:48" x14ac:dyDescent="0.55000000000000004">
      <c r="AI10445" s="276" t="s">
        <v>43095</v>
      </c>
      <c r="AJ10445" s="277">
        <v>250</v>
      </c>
      <c r="AL10445" s="246" t="s">
        <v>56407</v>
      </c>
      <c r="AM10445" s="247">
        <v>26465.34</v>
      </c>
      <c r="AO10445" s="226" t="s">
        <v>36539</v>
      </c>
      <c r="AP10445" s="227">
        <v>148143.51999999999</v>
      </c>
      <c r="AR10445" s="207" t="s">
        <v>24502</v>
      </c>
      <c r="AS10445" s="208">
        <v>824.28</v>
      </c>
      <c r="AT10445" s="93"/>
      <c r="AU10445" s="93"/>
      <c r="AV10445" s="93"/>
    </row>
    <row r="10446" spans="35:48" x14ac:dyDescent="0.55000000000000004">
      <c r="AI10446" s="276" t="s">
        <v>54051</v>
      </c>
      <c r="AJ10446" s="277">
        <v>54041.36</v>
      </c>
      <c r="AL10446" s="246" t="s">
        <v>48170</v>
      </c>
      <c r="AM10446" s="247">
        <v>47437.67</v>
      </c>
      <c r="AO10446" s="226" t="s">
        <v>35363</v>
      </c>
      <c r="AP10446" s="227">
        <v>83854.73</v>
      </c>
      <c r="AR10446" s="207" t="s">
        <v>24503</v>
      </c>
      <c r="AS10446" s="208">
        <v>3669.67</v>
      </c>
      <c r="AT10446" s="93"/>
      <c r="AU10446" s="93"/>
      <c r="AV10446" s="93"/>
    </row>
    <row r="10447" spans="35:48" x14ac:dyDescent="0.55000000000000004">
      <c r="AI10447" s="276" t="s">
        <v>39596</v>
      </c>
      <c r="AJ10447" s="277">
        <v>36054.85</v>
      </c>
      <c r="AL10447" s="246" t="s">
        <v>36554</v>
      </c>
      <c r="AM10447" s="247">
        <v>31710</v>
      </c>
      <c r="AO10447" s="226" t="s">
        <v>39358</v>
      </c>
      <c r="AP10447" s="227">
        <v>546890.37</v>
      </c>
      <c r="AR10447" s="207" t="s">
        <v>24504</v>
      </c>
      <c r="AS10447" s="208">
        <v>22386</v>
      </c>
      <c r="AT10447" s="93"/>
      <c r="AU10447" s="93"/>
      <c r="AV10447" s="93"/>
    </row>
    <row r="10448" spans="35:48" x14ac:dyDescent="0.55000000000000004">
      <c r="AI10448" s="276" t="s">
        <v>36824</v>
      </c>
      <c r="AJ10448" s="277">
        <v>79500.95</v>
      </c>
      <c r="AL10448" s="246" t="s">
        <v>40529</v>
      </c>
      <c r="AM10448" s="247">
        <v>17125</v>
      </c>
      <c r="AO10448" s="226" t="s">
        <v>36540</v>
      </c>
      <c r="AP10448" s="227">
        <v>71791.48</v>
      </c>
      <c r="AR10448" s="207" t="s">
        <v>24505</v>
      </c>
      <c r="AS10448" s="208">
        <v>116970</v>
      </c>
      <c r="AT10448" s="93"/>
      <c r="AU10448" s="93"/>
      <c r="AV10448" s="93"/>
    </row>
    <row r="10449" spans="35:48" x14ac:dyDescent="0.55000000000000004">
      <c r="AI10449" s="276" t="s">
        <v>36825</v>
      </c>
      <c r="AJ10449" s="277">
        <v>6843.54</v>
      </c>
      <c r="AL10449" s="246" t="s">
        <v>36555</v>
      </c>
      <c r="AM10449" s="247">
        <v>9235.32</v>
      </c>
      <c r="AO10449" s="226" t="s">
        <v>45358</v>
      </c>
      <c r="AP10449" s="227">
        <v>900</v>
      </c>
      <c r="AR10449" s="207" t="s">
        <v>24506</v>
      </c>
      <c r="AS10449" s="208">
        <v>5992.5</v>
      </c>
      <c r="AT10449" s="93"/>
      <c r="AU10449" s="93"/>
      <c r="AV10449" s="93"/>
    </row>
    <row r="10450" spans="35:48" x14ac:dyDescent="0.55000000000000004">
      <c r="AI10450" s="276" t="s">
        <v>69044</v>
      </c>
      <c r="AJ10450" s="277">
        <v>197282.93</v>
      </c>
      <c r="AL10450" s="246" t="s">
        <v>40530</v>
      </c>
      <c r="AM10450" s="247">
        <v>20561.13</v>
      </c>
      <c r="AO10450" s="226" t="s">
        <v>33923</v>
      </c>
      <c r="AP10450" s="227">
        <v>98746.78</v>
      </c>
      <c r="AR10450" s="207" t="s">
        <v>24507</v>
      </c>
      <c r="AS10450" s="208">
        <v>52609.8</v>
      </c>
      <c r="AT10450" s="93"/>
      <c r="AU10450" s="93"/>
      <c r="AV10450" s="93"/>
    </row>
    <row r="10451" spans="35:48" x14ac:dyDescent="0.55000000000000004">
      <c r="AI10451" s="276" t="s">
        <v>65038</v>
      </c>
      <c r="AJ10451" s="277">
        <v>-1276.03</v>
      </c>
      <c r="AL10451" s="246" t="s">
        <v>40531</v>
      </c>
      <c r="AM10451" s="247">
        <v>5182.88</v>
      </c>
      <c r="AO10451" s="226" t="s">
        <v>42788</v>
      </c>
      <c r="AP10451" s="227">
        <v>223455.02</v>
      </c>
      <c r="AR10451" s="207" t="s">
        <v>24508</v>
      </c>
      <c r="AS10451" s="208">
        <v>2550</v>
      </c>
      <c r="AT10451" s="93"/>
      <c r="AU10451" s="93"/>
      <c r="AV10451" s="93"/>
    </row>
    <row r="10452" spans="35:48" x14ac:dyDescent="0.55000000000000004">
      <c r="AI10452" s="276" t="s">
        <v>57945</v>
      </c>
      <c r="AJ10452" s="277">
        <v>70369.009999999995</v>
      </c>
      <c r="AL10452" s="246" t="s">
        <v>40532</v>
      </c>
      <c r="AM10452" s="247">
        <v>25090.27</v>
      </c>
      <c r="AO10452" s="226" t="s">
        <v>36541</v>
      </c>
      <c r="AP10452" s="227">
        <v>7725.73</v>
      </c>
      <c r="AR10452" s="207" t="s">
        <v>24509</v>
      </c>
      <c r="AS10452" s="208">
        <v>13626.45</v>
      </c>
      <c r="AT10452" s="93"/>
      <c r="AU10452" s="93"/>
      <c r="AV10452" s="93"/>
    </row>
    <row r="10453" spans="35:48" x14ac:dyDescent="0.55000000000000004">
      <c r="AI10453" s="276" t="s">
        <v>49239</v>
      </c>
      <c r="AJ10453" s="277">
        <v>1403.3</v>
      </c>
      <c r="AL10453" s="246" t="s">
        <v>61114</v>
      </c>
      <c r="AM10453" s="247">
        <v>128</v>
      </c>
      <c r="AO10453" s="226" t="s">
        <v>33924</v>
      </c>
      <c r="AP10453" s="227">
        <v>141321.25</v>
      </c>
      <c r="AR10453" s="207" t="s">
        <v>24510</v>
      </c>
      <c r="AS10453" s="208">
        <v>48620.37</v>
      </c>
      <c r="AT10453" s="93"/>
      <c r="AU10453" s="93"/>
      <c r="AV10453" s="93"/>
    </row>
    <row r="10454" spans="35:48" x14ac:dyDescent="0.55000000000000004">
      <c r="AI10454" s="276" t="s">
        <v>54053</v>
      </c>
      <c r="AJ10454" s="277">
        <v>74.260000000000005</v>
      </c>
      <c r="AL10454" s="246" t="s">
        <v>59759</v>
      </c>
      <c r="AM10454" s="247">
        <v>21858.6</v>
      </c>
      <c r="AO10454" s="226" t="s">
        <v>33925</v>
      </c>
      <c r="AP10454" s="227">
        <v>154537.67000000001</v>
      </c>
      <c r="AR10454" s="207" t="s">
        <v>24511</v>
      </c>
      <c r="AS10454" s="208">
        <v>6188</v>
      </c>
      <c r="AT10454" s="93"/>
      <c r="AU10454" s="93"/>
      <c r="AV10454" s="93"/>
    </row>
    <row r="10455" spans="35:48" x14ac:dyDescent="0.55000000000000004">
      <c r="AI10455" s="276" t="s">
        <v>65039</v>
      </c>
      <c r="AJ10455" s="277">
        <v>-63.45</v>
      </c>
      <c r="AL10455" s="246" t="s">
        <v>59760</v>
      </c>
      <c r="AM10455" s="247">
        <v>66412.5</v>
      </c>
      <c r="AO10455" s="226" t="s">
        <v>33926</v>
      </c>
      <c r="AP10455" s="227">
        <v>433366.87</v>
      </c>
      <c r="AR10455" s="207" t="s">
        <v>24512</v>
      </c>
      <c r="AS10455" s="208">
        <v>88069.39</v>
      </c>
      <c r="AT10455" s="93"/>
      <c r="AU10455" s="93"/>
      <c r="AV10455" s="93"/>
    </row>
    <row r="10456" spans="35:48" x14ac:dyDescent="0.55000000000000004">
      <c r="AI10456" s="276" t="s">
        <v>56666</v>
      </c>
      <c r="AJ10456" s="277">
        <v>53.32</v>
      </c>
      <c r="AL10456" s="246" t="s">
        <v>60663</v>
      </c>
      <c r="AM10456" s="247">
        <v>34650</v>
      </c>
      <c r="AO10456" s="226" t="s">
        <v>33927</v>
      </c>
      <c r="AP10456" s="227">
        <v>183931.56</v>
      </c>
      <c r="AR10456" s="207" t="s">
        <v>24513</v>
      </c>
      <c r="AS10456" s="208">
        <v>204045</v>
      </c>
      <c r="AT10456" s="93"/>
      <c r="AU10456" s="93"/>
      <c r="AV10456" s="93"/>
    </row>
    <row r="10457" spans="35:48" x14ac:dyDescent="0.55000000000000004">
      <c r="AI10457" s="276" t="s">
        <v>65041</v>
      </c>
      <c r="AJ10457" s="277">
        <v>2.82</v>
      </c>
      <c r="AL10457" s="246" t="s">
        <v>62745</v>
      </c>
      <c r="AM10457" s="247">
        <v>12375</v>
      </c>
      <c r="AO10457" s="226" t="s">
        <v>36542</v>
      </c>
      <c r="AP10457" s="227">
        <v>1979603.43</v>
      </c>
      <c r="AR10457" s="207" t="s">
        <v>24514</v>
      </c>
      <c r="AS10457" s="208">
        <v>21246.17</v>
      </c>
      <c r="AT10457" s="93"/>
      <c r="AU10457" s="93"/>
      <c r="AV10457" s="93"/>
    </row>
    <row r="10458" spans="35:48" x14ac:dyDescent="0.55000000000000004">
      <c r="AI10458" s="276" t="s">
        <v>69045</v>
      </c>
      <c r="AJ10458" s="277">
        <v>-24.19</v>
      </c>
      <c r="AL10458" s="246" t="s">
        <v>59761</v>
      </c>
      <c r="AM10458" s="247">
        <v>10524.5</v>
      </c>
      <c r="AO10458" s="226" t="s">
        <v>36543</v>
      </c>
      <c r="AP10458" s="227">
        <v>141477.76000000001</v>
      </c>
      <c r="AR10458" s="207" t="s">
        <v>24515</v>
      </c>
      <c r="AS10458" s="208">
        <v>60500</v>
      </c>
      <c r="AT10458" s="93"/>
      <c r="AU10458" s="93"/>
      <c r="AV10458" s="93"/>
    </row>
    <row r="10459" spans="35:48" x14ac:dyDescent="0.55000000000000004">
      <c r="AI10459" s="276" t="s">
        <v>65042</v>
      </c>
      <c r="AJ10459" s="277">
        <v>1318.33</v>
      </c>
      <c r="AL10459" s="246" t="s">
        <v>59762</v>
      </c>
      <c r="AM10459" s="247">
        <v>22703.59</v>
      </c>
      <c r="AO10459" s="226" t="s">
        <v>35364</v>
      </c>
      <c r="AP10459" s="227">
        <v>391519.38</v>
      </c>
      <c r="AR10459" s="207" t="s">
        <v>24516</v>
      </c>
      <c r="AS10459" s="208">
        <v>57513.59</v>
      </c>
      <c r="AT10459" s="93"/>
      <c r="AU10459" s="93"/>
      <c r="AV10459" s="93"/>
    </row>
    <row r="10460" spans="35:48" x14ac:dyDescent="0.55000000000000004">
      <c r="AI10460" s="276" t="s">
        <v>58895</v>
      </c>
      <c r="AJ10460" s="277">
        <v>18962.12</v>
      </c>
      <c r="AL10460" s="246" t="s">
        <v>59763</v>
      </c>
      <c r="AM10460" s="247">
        <v>4094.72</v>
      </c>
      <c r="AO10460" s="226" t="s">
        <v>36544</v>
      </c>
      <c r="AP10460" s="227">
        <v>109467.75</v>
      </c>
      <c r="AR10460" s="207" t="s">
        <v>24517</v>
      </c>
      <c r="AS10460" s="208">
        <v>495</v>
      </c>
      <c r="AT10460" s="93"/>
      <c r="AU10460" s="93"/>
      <c r="AV10460" s="93"/>
    </row>
    <row r="10461" spans="35:48" x14ac:dyDescent="0.55000000000000004">
      <c r="AI10461" s="276" t="s">
        <v>69046</v>
      </c>
      <c r="AJ10461" s="277">
        <v>6008.06</v>
      </c>
      <c r="AL10461" s="246" t="s">
        <v>62746</v>
      </c>
      <c r="AM10461" s="247">
        <v>15415.64</v>
      </c>
      <c r="AO10461" s="226" t="s">
        <v>42789</v>
      </c>
      <c r="AP10461" s="227">
        <v>121695.09</v>
      </c>
      <c r="AR10461" s="207" t="s">
        <v>24518</v>
      </c>
      <c r="AS10461" s="208">
        <v>2550</v>
      </c>
      <c r="AT10461" s="93"/>
      <c r="AU10461" s="93"/>
      <c r="AV10461" s="93"/>
    </row>
    <row r="10462" spans="35:48" x14ac:dyDescent="0.55000000000000004">
      <c r="AI10462" s="276" t="s">
        <v>69047</v>
      </c>
      <c r="AJ10462" s="277">
        <v>-2.78</v>
      </c>
      <c r="AL10462" s="246" t="s">
        <v>53231</v>
      </c>
      <c r="AM10462" s="247">
        <v>5145.22</v>
      </c>
      <c r="AO10462" s="226" t="s">
        <v>35365</v>
      </c>
      <c r="AP10462" s="227">
        <v>3084395.28</v>
      </c>
      <c r="AR10462" s="207" t="s">
        <v>24519</v>
      </c>
      <c r="AS10462" s="208">
        <v>620.85</v>
      </c>
      <c r="AT10462" s="93"/>
      <c r="AU10462" s="93"/>
      <c r="AV10462" s="93"/>
    </row>
    <row r="10463" spans="35:48" x14ac:dyDescent="0.55000000000000004">
      <c r="AI10463" s="276" t="s">
        <v>65043</v>
      </c>
      <c r="AJ10463" s="277">
        <v>972.66</v>
      </c>
      <c r="AL10463" s="246" t="s">
        <v>25215</v>
      </c>
      <c r="AM10463" s="247">
        <v>21905.69</v>
      </c>
      <c r="AO10463" s="226" t="s">
        <v>39359</v>
      </c>
      <c r="AP10463" s="227">
        <v>404625.22</v>
      </c>
      <c r="AR10463" s="207" t="s">
        <v>24520</v>
      </c>
      <c r="AS10463" s="208">
        <v>4334.04</v>
      </c>
      <c r="AT10463" s="93"/>
      <c r="AU10463" s="93"/>
      <c r="AV10463" s="93"/>
    </row>
    <row r="10464" spans="35:48" x14ac:dyDescent="0.55000000000000004">
      <c r="AI10464" s="276" t="s">
        <v>65044</v>
      </c>
      <c r="AJ10464" s="277">
        <v>18379.78</v>
      </c>
      <c r="AL10464" s="246" t="s">
        <v>25216</v>
      </c>
      <c r="AM10464" s="247">
        <v>1495.1</v>
      </c>
      <c r="AO10464" s="226" t="s">
        <v>53192</v>
      </c>
      <c r="AP10464" s="227">
        <v>1204358.8</v>
      </c>
      <c r="AR10464" s="207" t="s">
        <v>13931</v>
      </c>
      <c r="AS10464" s="208">
        <v>10004.77</v>
      </c>
      <c r="AT10464" s="93"/>
      <c r="AU10464" s="93"/>
      <c r="AV10464" s="93"/>
    </row>
    <row r="10465" spans="35:48" x14ac:dyDescent="0.55000000000000004">
      <c r="AI10465" s="276" t="s">
        <v>69048</v>
      </c>
      <c r="AJ10465" s="277">
        <v>1470</v>
      </c>
      <c r="AL10465" s="246" t="s">
        <v>53232</v>
      </c>
      <c r="AM10465" s="247">
        <v>-672.98</v>
      </c>
      <c r="AO10465" s="226" t="s">
        <v>39360</v>
      </c>
      <c r="AP10465" s="227">
        <v>31228.35</v>
      </c>
      <c r="AR10465" s="207" t="s">
        <v>24521</v>
      </c>
      <c r="AS10465" s="208">
        <v>987.63</v>
      </c>
      <c r="AT10465" s="93"/>
      <c r="AU10465" s="93"/>
      <c r="AV10465" s="93"/>
    </row>
    <row r="10466" spans="35:48" x14ac:dyDescent="0.55000000000000004">
      <c r="AI10466" s="276" t="s">
        <v>70846</v>
      </c>
      <c r="AJ10466" s="277">
        <v>71.739999999999995</v>
      </c>
      <c r="AL10466" s="246" t="s">
        <v>57694</v>
      </c>
      <c r="AM10466" s="247">
        <v>1967.04</v>
      </c>
      <c r="AO10466" s="226" t="s">
        <v>53193</v>
      </c>
      <c r="AP10466" s="227">
        <v>4605.46</v>
      </c>
      <c r="AR10466" s="207" t="s">
        <v>13932</v>
      </c>
      <c r="AS10466" s="208">
        <v>29011.65</v>
      </c>
      <c r="AT10466" s="93"/>
      <c r="AU10466" s="93"/>
      <c r="AV10466" s="93"/>
    </row>
    <row r="10467" spans="35:48" x14ac:dyDescent="0.55000000000000004">
      <c r="AI10467" s="276" t="s">
        <v>69049</v>
      </c>
      <c r="AJ10467" s="277">
        <v>117.95</v>
      </c>
      <c r="AL10467" s="246" t="s">
        <v>57695</v>
      </c>
      <c r="AM10467" s="247">
        <v>8617.3799999999992</v>
      </c>
      <c r="AO10467" s="226" t="s">
        <v>53194</v>
      </c>
      <c r="AP10467" s="227">
        <v>352.32</v>
      </c>
      <c r="AR10467" s="207" t="s">
        <v>24522</v>
      </c>
      <c r="AS10467" s="208">
        <v>149.07</v>
      </c>
      <c r="AT10467" s="93"/>
      <c r="AU10467" s="93"/>
      <c r="AV10467" s="93"/>
    </row>
    <row r="10468" spans="35:48" x14ac:dyDescent="0.55000000000000004">
      <c r="AI10468" s="276" t="s">
        <v>69050</v>
      </c>
      <c r="AJ10468" s="277">
        <v>367.8</v>
      </c>
      <c r="AL10468" s="246" t="s">
        <v>33949</v>
      </c>
      <c r="AM10468" s="247">
        <v>6375</v>
      </c>
      <c r="AO10468" s="226" t="s">
        <v>53195</v>
      </c>
      <c r="AP10468" s="227">
        <v>1109.92</v>
      </c>
      <c r="AR10468" s="207" t="s">
        <v>24523</v>
      </c>
      <c r="AS10468" s="208">
        <v>4606.67</v>
      </c>
      <c r="AT10468" s="93"/>
      <c r="AU10468" s="93"/>
      <c r="AV10468" s="93"/>
    </row>
    <row r="10469" spans="35:48" x14ac:dyDescent="0.55000000000000004">
      <c r="AI10469" s="276" t="s">
        <v>69051</v>
      </c>
      <c r="AJ10469" s="277">
        <v>4545</v>
      </c>
      <c r="AL10469" s="246" t="s">
        <v>56408</v>
      </c>
      <c r="AM10469" s="247">
        <v>29137.71</v>
      </c>
      <c r="AO10469" s="226" t="s">
        <v>53196</v>
      </c>
      <c r="AP10469" s="227">
        <v>104.91</v>
      </c>
      <c r="AR10469" s="207" t="s">
        <v>24524</v>
      </c>
      <c r="AS10469" s="208">
        <v>10000</v>
      </c>
      <c r="AT10469" s="93"/>
      <c r="AU10469" s="93"/>
      <c r="AV10469" s="93"/>
    </row>
    <row r="10470" spans="35:48" x14ac:dyDescent="0.55000000000000004">
      <c r="AI10470" s="276" t="s">
        <v>65045</v>
      </c>
      <c r="AJ10470" s="277">
        <v>107.29</v>
      </c>
      <c r="AL10470" s="246" t="s">
        <v>57696</v>
      </c>
      <c r="AM10470" s="247">
        <v>45.29</v>
      </c>
      <c r="AO10470" s="226" t="s">
        <v>47135</v>
      </c>
      <c r="AP10470" s="227">
        <v>2775.5</v>
      </c>
      <c r="AR10470" s="207" t="s">
        <v>24525</v>
      </c>
      <c r="AS10470" s="208">
        <v>14239.54</v>
      </c>
      <c r="AT10470" s="93"/>
      <c r="AU10470" s="93"/>
      <c r="AV10470" s="93"/>
    </row>
    <row r="10471" spans="35:48" x14ac:dyDescent="0.55000000000000004">
      <c r="AI10471" s="276" t="s">
        <v>69052</v>
      </c>
      <c r="AJ10471" s="277">
        <v>-15.76</v>
      </c>
      <c r="AL10471" s="246" t="s">
        <v>57697</v>
      </c>
      <c r="AM10471" s="247">
        <v>5955.7</v>
      </c>
      <c r="AO10471" s="226" t="s">
        <v>50241</v>
      </c>
      <c r="AP10471" s="227">
        <v>33.869999999999997</v>
      </c>
      <c r="AR10471" s="207" t="s">
        <v>13935</v>
      </c>
      <c r="AS10471" s="208">
        <v>42350.79</v>
      </c>
      <c r="AT10471" s="93"/>
      <c r="AU10471" s="93"/>
      <c r="AV10471" s="93"/>
    </row>
    <row r="10472" spans="35:48" x14ac:dyDescent="0.55000000000000004">
      <c r="AI10472" s="276" t="s">
        <v>70847</v>
      </c>
      <c r="AJ10472" s="277">
        <v>515.97</v>
      </c>
      <c r="AL10472" s="246" t="s">
        <v>57698</v>
      </c>
      <c r="AM10472" s="247">
        <v>702</v>
      </c>
      <c r="AO10472" s="226" t="s">
        <v>53197</v>
      </c>
      <c r="AP10472" s="227">
        <v>659.66</v>
      </c>
      <c r="AR10472" s="207" t="s">
        <v>13936</v>
      </c>
      <c r="AS10472" s="208">
        <v>53839.07</v>
      </c>
      <c r="AT10472" s="93"/>
      <c r="AU10472" s="93"/>
      <c r="AV10472" s="93"/>
    </row>
    <row r="10473" spans="35:48" x14ac:dyDescent="0.55000000000000004">
      <c r="AI10473" s="276" t="s">
        <v>69901</v>
      </c>
      <c r="AJ10473" s="277">
        <v>9750</v>
      </c>
      <c r="AL10473" s="246" t="s">
        <v>33950</v>
      </c>
      <c r="AM10473" s="247">
        <v>14499.99</v>
      </c>
      <c r="AO10473" s="226" t="s">
        <v>48149</v>
      </c>
      <c r="AP10473" s="227">
        <v>1299.17</v>
      </c>
      <c r="AR10473" s="207" t="s">
        <v>13937</v>
      </c>
      <c r="AS10473" s="208">
        <v>18792.07</v>
      </c>
      <c r="AT10473" s="93"/>
      <c r="AU10473" s="93"/>
      <c r="AV10473" s="93"/>
    </row>
    <row r="10474" spans="35:48" x14ac:dyDescent="0.55000000000000004">
      <c r="AI10474" s="276" t="s">
        <v>62492</v>
      </c>
      <c r="AJ10474" s="277">
        <v>1800</v>
      </c>
      <c r="AL10474" s="246" t="s">
        <v>53237</v>
      </c>
      <c r="AM10474" s="247">
        <v>151.19999999999999</v>
      </c>
      <c r="AO10474" s="226" t="s">
        <v>53198</v>
      </c>
      <c r="AP10474" s="227">
        <v>1492.74</v>
      </c>
      <c r="AR10474" s="207" t="s">
        <v>24526</v>
      </c>
      <c r="AS10474" s="208">
        <v>109789.75</v>
      </c>
      <c r="AT10474" s="93"/>
      <c r="AU10474" s="93"/>
      <c r="AV10474" s="93"/>
    </row>
    <row r="10475" spans="35:48" x14ac:dyDescent="0.55000000000000004">
      <c r="AI10475" s="276" t="s">
        <v>35806</v>
      </c>
      <c r="AJ10475" s="277">
        <v>19034.68</v>
      </c>
      <c r="AL10475" s="246" t="s">
        <v>45395</v>
      </c>
      <c r="AM10475" s="247">
        <v>22350</v>
      </c>
      <c r="AO10475" s="226" t="s">
        <v>47136</v>
      </c>
      <c r="AP10475" s="227">
        <v>4000</v>
      </c>
      <c r="AR10475" s="207" t="s">
        <v>24527</v>
      </c>
      <c r="AS10475" s="208">
        <v>5595.14</v>
      </c>
      <c r="AT10475" s="93"/>
      <c r="AU10475" s="93"/>
      <c r="AV10475" s="93"/>
    </row>
    <row r="10476" spans="35:48" x14ac:dyDescent="0.55000000000000004">
      <c r="AI10476" s="276" t="s">
        <v>35807</v>
      </c>
      <c r="AJ10476" s="277">
        <v>1326.71</v>
      </c>
      <c r="AL10476" s="246" t="s">
        <v>57699</v>
      </c>
      <c r="AM10476" s="247">
        <v>3300</v>
      </c>
      <c r="AO10476" s="226" t="s">
        <v>53199</v>
      </c>
      <c r="AP10476" s="227">
        <v>18093.009999999998</v>
      </c>
      <c r="AR10476" s="207" t="s">
        <v>24528</v>
      </c>
      <c r="AS10476" s="208">
        <v>4325.3</v>
      </c>
      <c r="AT10476" s="93"/>
      <c r="AU10476" s="93"/>
      <c r="AV10476" s="93"/>
    </row>
    <row r="10477" spans="35:48" x14ac:dyDescent="0.55000000000000004">
      <c r="AI10477" s="276" t="s">
        <v>35808</v>
      </c>
      <c r="AJ10477" s="277">
        <v>2047.36</v>
      </c>
      <c r="AL10477" s="246" t="s">
        <v>59170</v>
      </c>
      <c r="AM10477" s="247">
        <v>87000</v>
      </c>
      <c r="AO10477" s="226" t="s">
        <v>47137</v>
      </c>
      <c r="AP10477" s="227">
        <v>1690.1</v>
      </c>
      <c r="AR10477" s="207" t="s">
        <v>24529</v>
      </c>
      <c r="AS10477" s="208">
        <v>19999.990000000002</v>
      </c>
      <c r="AT10477" s="93"/>
      <c r="AU10477" s="93"/>
      <c r="AV10477" s="93"/>
    </row>
    <row r="10478" spans="35:48" x14ac:dyDescent="0.55000000000000004">
      <c r="AI10478" s="276" t="s">
        <v>61629</v>
      </c>
      <c r="AJ10478" s="277">
        <v>2.74</v>
      </c>
      <c r="AL10478" s="246" t="s">
        <v>33957</v>
      </c>
      <c r="AM10478" s="247">
        <v>8728.85</v>
      </c>
      <c r="AO10478" s="226" t="s">
        <v>53200</v>
      </c>
      <c r="AP10478" s="227">
        <v>4360.42</v>
      </c>
      <c r="AR10478" s="207" t="s">
        <v>24530</v>
      </c>
      <c r="AS10478" s="208">
        <v>6123</v>
      </c>
      <c r="AT10478" s="93"/>
      <c r="AU10478" s="93"/>
      <c r="AV10478" s="93"/>
    </row>
    <row r="10479" spans="35:48" x14ac:dyDescent="0.55000000000000004">
      <c r="AI10479" s="276" t="s">
        <v>36830</v>
      </c>
      <c r="AJ10479" s="277">
        <v>16878.41</v>
      </c>
      <c r="AL10479" s="246" t="s">
        <v>40534</v>
      </c>
      <c r="AM10479" s="247">
        <v>25970.39</v>
      </c>
      <c r="AO10479" s="226" t="s">
        <v>53201</v>
      </c>
      <c r="AP10479" s="227">
        <v>41425.68</v>
      </c>
      <c r="AR10479" s="207" t="s">
        <v>24531</v>
      </c>
      <c r="AS10479" s="208">
        <v>281027.57</v>
      </c>
      <c r="AT10479" s="93"/>
      <c r="AU10479" s="93"/>
      <c r="AV10479" s="93"/>
    </row>
    <row r="10480" spans="35:48" x14ac:dyDescent="0.55000000000000004">
      <c r="AI10480" s="276" t="s">
        <v>69053</v>
      </c>
      <c r="AJ10480" s="277">
        <v>891</v>
      </c>
      <c r="AL10480" s="246" t="s">
        <v>36557</v>
      </c>
      <c r="AM10480" s="247">
        <v>282870.03000000003</v>
      </c>
      <c r="AO10480" s="226" t="s">
        <v>48150</v>
      </c>
      <c r="AP10480" s="227">
        <v>512.41</v>
      </c>
      <c r="AR10480" s="207" t="s">
        <v>24532</v>
      </c>
      <c r="AS10480" s="208">
        <v>7917.73</v>
      </c>
      <c r="AT10480" s="93"/>
      <c r="AU10480" s="93"/>
      <c r="AV10480" s="93"/>
    </row>
    <row r="10481" spans="35:48" x14ac:dyDescent="0.55000000000000004">
      <c r="AI10481" s="276" t="s">
        <v>36831</v>
      </c>
      <c r="AJ10481" s="277">
        <v>1359.36</v>
      </c>
      <c r="AL10481" s="246" t="s">
        <v>35396</v>
      </c>
      <c r="AM10481" s="247">
        <v>51148.89</v>
      </c>
      <c r="AO10481" s="226" t="s">
        <v>45359</v>
      </c>
      <c r="AP10481" s="227">
        <v>968559.68</v>
      </c>
      <c r="AR10481" s="207" t="s">
        <v>13938</v>
      </c>
      <c r="AS10481" s="208">
        <v>119154.67</v>
      </c>
      <c r="AT10481" s="93"/>
      <c r="AU10481" s="93"/>
      <c r="AV10481" s="93"/>
    </row>
    <row r="10482" spans="35:48" x14ac:dyDescent="0.55000000000000004">
      <c r="AI10482" s="276" t="s">
        <v>36832</v>
      </c>
      <c r="AJ10482" s="277">
        <v>4445.91</v>
      </c>
      <c r="AL10482" s="246" t="s">
        <v>49075</v>
      </c>
      <c r="AM10482" s="247">
        <v>29272.01</v>
      </c>
      <c r="AO10482" s="226" t="s">
        <v>45360</v>
      </c>
      <c r="AP10482" s="227">
        <v>73406.320000000007</v>
      </c>
      <c r="AR10482" s="207" t="s">
        <v>24533</v>
      </c>
      <c r="AS10482" s="208">
        <v>2203.31</v>
      </c>
      <c r="AT10482" s="93"/>
      <c r="AU10482" s="93"/>
      <c r="AV10482" s="93"/>
    </row>
    <row r="10483" spans="35:48" x14ac:dyDescent="0.55000000000000004">
      <c r="AI10483" s="276" t="s">
        <v>39598</v>
      </c>
      <c r="AJ10483" s="277">
        <v>1662.54</v>
      </c>
      <c r="AL10483" s="246" t="s">
        <v>53238</v>
      </c>
      <c r="AM10483" s="247">
        <v>193136.62</v>
      </c>
      <c r="AO10483" s="226" t="s">
        <v>45361</v>
      </c>
      <c r="AP10483" s="227">
        <v>158598.87</v>
      </c>
      <c r="AR10483" s="207" t="s">
        <v>24534</v>
      </c>
      <c r="AS10483" s="208">
        <v>28820.34</v>
      </c>
      <c r="AT10483" s="93"/>
      <c r="AU10483" s="93"/>
      <c r="AV10483" s="93"/>
    </row>
    <row r="10484" spans="35:48" x14ac:dyDescent="0.55000000000000004">
      <c r="AI10484" s="276" t="s">
        <v>66750</v>
      </c>
      <c r="AJ10484" s="277">
        <v>3450</v>
      </c>
      <c r="AL10484" s="246" t="s">
        <v>35397</v>
      </c>
      <c r="AM10484" s="247">
        <v>337690.42</v>
      </c>
      <c r="AO10484" s="226" t="s">
        <v>45362</v>
      </c>
      <c r="AP10484" s="227">
        <v>12132.85</v>
      </c>
      <c r="AR10484" s="207" t="s">
        <v>24535</v>
      </c>
      <c r="AS10484" s="208">
        <v>66137.240000000005</v>
      </c>
      <c r="AT10484" s="93"/>
      <c r="AU10484" s="93"/>
      <c r="AV10484" s="93"/>
    </row>
    <row r="10485" spans="35:48" x14ac:dyDescent="0.55000000000000004">
      <c r="AI10485" s="276" t="s">
        <v>65049</v>
      </c>
      <c r="AJ10485" s="277">
        <v>7085.56</v>
      </c>
      <c r="AL10485" s="246" t="s">
        <v>53239</v>
      </c>
      <c r="AM10485" s="247">
        <v>896.13</v>
      </c>
      <c r="AO10485" s="226" t="s">
        <v>24896</v>
      </c>
      <c r="AP10485" s="227">
        <v>19940.060000000001</v>
      </c>
      <c r="AR10485" s="207" t="s">
        <v>13939</v>
      </c>
      <c r="AS10485" s="208">
        <v>516501.31</v>
      </c>
      <c r="AT10485" s="93"/>
      <c r="AU10485" s="93"/>
      <c r="AV10485" s="93"/>
    </row>
    <row r="10486" spans="35:48" x14ac:dyDescent="0.55000000000000004">
      <c r="AI10486" s="276" t="s">
        <v>56674</v>
      </c>
      <c r="AJ10486" s="277">
        <v>235616.34</v>
      </c>
      <c r="AL10486" s="246" t="s">
        <v>53240</v>
      </c>
      <c r="AM10486" s="247">
        <v>64799.02</v>
      </c>
      <c r="AO10486" s="226" t="s">
        <v>49059</v>
      </c>
      <c r="AP10486" s="227">
        <v>7621</v>
      </c>
      <c r="AR10486" s="207" t="s">
        <v>24536</v>
      </c>
      <c r="AS10486" s="208">
        <v>38716.480000000003</v>
      </c>
      <c r="AT10486" s="93"/>
      <c r="AU10486" s="93"/>
      <c r="AV10486" s="93"/>
    </row>
    <row r="10487" spans="35:48" x14ac:dyDescent="0.55000000000000004">
      <c r="AI10487" s="276" t="s">
        <v>39600</v>
      </c>
      <c r="AJ10487" s="277">
        <v>136020</v>
      </c>
      <c r="AL10487" s="246" t="s">
        <v>61532</v>
      </c>
      <c r="AM10487" s="247">
        <v>72.459999999999994</v>
      </c>
      <c r="AO10487" s="226" t="s">
        <v>49060</v>
      </c>
      <c r="AP10487" s="227">
        <v>26293.63</v>
      </c>
      <c r="AR10487" s="207" t="s">
        <v>24537</v>
      </c>
      <c r="AS10487" s="208">
        <v>1173.49</v>
      </c>
      <c r="AT10487" s="93"/>
      <c r="AU10487" s="93"/>
      <c r="AV10487" s="93"/>
    </row>
    <row r="10488" spans="35:48" x14ac:dyDescent="0.55000000000000004">
      <c r="AI10488" s="276" t="s">
        <v>69054</v>
      </c>
      <c r="AJ10488" s="277">
        <v>79509</v>
      </c>
      <c r="AL10488" s="246" t="s">
        <v>40535</v>
      </c>
      <c r="AM10488" s="247">
        <v>247026.83</v>
      </c>
      <c r="AO10488" s="226" t="s">
        <v>50242</v>
      </c>
      <c r="AP10488" s="227">
        <v>1122.4100000000001</v>
      </c>
      <c r="AR10488" s="207" t="s">
        <v>24538</v>
      </c>
      <c r="AS10488" s="208">
        <v>1500</v>
      </c>
      <c r="AT10488" s="93"/>
      <c r="AU10488" s="93"/>
      <c r="AV10488" s="93"/>
    </row>
    <row r="10489" spans="35:48" x14ac:dyDescent="0.55000000000000004">
      <c r="AI10489" s="276" t="s">
        <v>35811</v>
      </c>
      <c r="AJ10489" s="277">
        <v>191569.13</v>
      </c>
      <c r="AL10489" s="246" t="s">
        <v>36558</v>
      </c>
      <c r="AM10489" s="247">
        <v>200569.37</v>
      </c>
      <c r="AO10489" s="226" t="s">
        <v>50243</v>
      </c>
      <c r="AP10489" s="227">
        <v>104.96</v>
      </c>
      <c r="AR10489" s="207" t="s">
        <v>24539</v>
      </c>
      <c r="AS10489" s="208">
        <v>385</v>
      </c>
      <c r="AT10489" s="93"/>
      <c r="AU10489" s="93"/>
      <c r="AV10489" s="93"/>
    </row>
    <row r="10490" spans="35:48" x14ac:dyDescent="0.55000000000000004">
      <c r="AI10490" s="276" t="s">
        <v>70848</v>
      </c>
      <c r="AJ10490" s="277">
        <v>18864.63</v>
      </c>
      <c r="AL10490" s="246" t="s">
        <v>45396</v>
      </c>
      <c r="AM10490" s="247">
        <v>-14686.55</v>
      </c>
      <c r="AO10490" s="226" t="s">
        <v>49061</v>
      </c>
      <c r="AP10490" s="227">
        <v>12208</v>
      </c>
      <c r="AR10490" s="207" t="s">
        <v>24540</v>
      </c>
      <c r="AS10490" s="208">
        <v>39.590000000000003</v>
      </c>
      <c r="AT10490" s="93"/>
      <c r="AU10490" s="93"/>
      <c r="AV10490" s="93"/>
    </row>
    <row r="10491" spans="35:48" x14ac:dyDescent="0.55000000000000004">
      <c r="AI10491" s="276" t="s">
        <v>39601</v>
      </c>
      <c r="AJ10491" s="277">
        <v>1260</v>
      </c>
      <c r="AL10491" s="246" t="s">
        <v>49076</v>
      </c>
      <c r="AM10491" s="247">
        <v>45998.1</v>
      </c>
      <c r="AO10491" s="226" t="s">
        <v>50244</v>
      </c>
      <c r="AP10491" s="227">
        <v>976.99</v>
      </c>
      <c r="AR10491" s="207" t="s">
        <v>24541</v>
      </c>
      <c r="AS10491" s="208">
        <v>76.41</v>
      </c>
      <c r="AT10491" s="93"/>
      <c r="AU10491" s="93"/>
      <c r="AV10491" s="93"/>
    </row>
    <row r="10492" spans="35:48" x14ac:dyDescent="0.55000000000000004">
      <c r="AI10492" s="276" t="s">
        <v>43100</v>
      </c>
      <c r="AJ10492" s="277">
        <v>700</v>
      </c>
      <c r="AL10492" s="246" t="s">
        <v>64702</v>
      </c>
      <c r="AM10492" s="247">
        <v>-3.5</v>
      </c>
      <c r="AO10492" s="226" t="s">
        <v>35366</v>
      </c>
      <c r="AP10492" s="227">
        <v>339044.73</v>
      </c>
      <c r="AR10492" s="207" t="s">
        <v>24542</v>
      </c>
      <c r="AS10492" s="208">
        <v>2203</v>
      </c>
      <c r="AT10492" s="93"/>
      <c r="AU10492" s="93"/>
      <c r="AV10492" s="93"/>
    </row>
    <row r="10493" spans="35:48" x14ac:dyDescent="0.55000000000000004">
      <c r="AI10493" s="276" t="s">
        <v>36837</v>
      </c>
      <c r="AJ10493" s="277">
        <v>749.25</v>
      </c>
      <c r="AL10493" s="246" t="s">
        <v>55306</v>
      </c>
      <c r="AM10493" s="247">
        <v>-0.28000000000000003</v>
      </c>
      <c r="AO10493" s="226" t="s">
        <v>48151</v>
      </c>
      <c r="AP10493" s="227">
        <v>34499.96</v>
      </c>
      <c r="AR10493" s="207" t="s">
        <v>24543</v>
      </c>
      <c r="AS10493" s="208">
        <v>193</v>
      </c>
      <c r="AT10493" s="93"/>
      <c r="AU10493" s="93"/>
      <c r="AV10493" s="93"/>
    </row>
    <row r="10494" spans="35:48" x14ac:dyDescent="0.55000000000000004">
      <c r="AI10494" s="276" t="s">
        <v>35812</v>
      </c>
      <c r="AJ10494" s="277">
        <v>48184.35</v>
      </c>
      <c r="AL10494" s="246" t="s">
        <v>58622</v>
      </c>
      <c r="AM10494" s="247">
        <v>19.47</v>
      </c>
      <c r="AO10494" s="226" t="s">
        <v>47138</v>
      </c>
      <c r="AP10494" s="227">
        <v>28575.55</v>
      </c>
      <c r="AR10494" s="207" t="s">
        <v>24544</v>
      </c>
      <c r="AS10494" s="208">
        <v>150.65</v>
      </c>
      <c r="AT10494" s="93"/>
      <c r="AU10494" s="93"/>
      <c r="AV10494" s="93"/>
    </row>
    <row r="10495" spans="35:48" x14ac:dyDescent="0.55000000000000004">
      <c r="AI10495" s="276" t="s">
        <v>35813</v>
      </c>
      <c r="AJ10495" s="277">
        <v>182102.57</v>
      </c>
      <c r="AL10495" s="246" t="s">
        <v>53243</v>
      </c>
      <c r="AM10495" s="247">
        <v>3.5</v>
      </c>
      <c r="AO10495" s="226" t="s">
        <v>35367</v>
      </c>
      <c r="AP10495" s="227">
        <v>30276.080000000002</v>
      </c>
      <c r="AR10495" s="207" t="s">
        <v>24545</v>
      </c>
      <c r="AS10495" s="208">
        <v>70.349999999999994</v>
      </c>
      <c r="AT10495" s="93"/>
      <c r="AU10495" s="93"/>
      <c r="AV10495" s="93"/>
    </row>
    <row r="10496" spans="35:48" x14ac:dyDescent="0.55000000000000004">
      <c r="AI10496" s="276" t="s">
        <v>35814</v>
      </c>
      <c r="AJ10496" s="277">
        <v>105081.36</v>
      </c>
      <c r="AL10496" s="246" t="s">
        <v>64703</v>
      </c>
      <c r="AM10496" s="247">
        <v>-227.55</v>
      </c>
      <c r="AO10496" s="226" t="s">
        <v>35368</v>
      </c>
      <c r="AP10496" s="227">
        <v>4266.13</v>
      </c>
      <c r="AR10496" s="207" t="s">
        <v>24546</v>
      </c>
      <c r="AS10496" s="208">
        <v>8164.19</v>
      </c>
      <c r="AT10496" s="93"/>
      <c r="AU10496" s="93"/>
      <c r="AV10496" s="93"/>
    </row>
    <row r="10497" spans="35:48" x14ac:dyDescent="0.55000000000000004">
      <c r="AI10497" s="276" t="s">
        <v>69055</v>
      </c>
      <c r="AJ10497" s="277">
        <v>885</v>
      </c>
      <c r="AL10497" s="246" t="s">
        <v>57700</v>
      </c>
      <c r="AM10497" s="247">
        <v>2000</v>
      </c>
      <c r="AO10497" s="226" t="s">
        <v>45363</v>
      </c>
      <c r="AP10497" s="227">
        <v>4346.37</v>
      </c>
      <c r="AR10497" s="207" t="s">
        <v>24547</v>
      </c>
      <c r="AS10497" s="208">
        <v>4550</v>
      </c>
      <c r="AT10497" s="93"/>
      <c r="AU10497" s="93"/>
      <c r="AV10497" s="93"/>
    </row>
    <row r="10498" spans="35:48" x14ac:dyDescent="0.55000000000000004">
      <c r="AI10498" s="276" t="s">
        <v>40685</v>
      </c>
      <c r="AJ10498" s="277">
        <v>45600</v>
      </c>
      <c r="AL10498" s="246" t="s">
        <v>53244</v>
      </c>
      <c r="AM10498" s="247">
        <v>7000</v>
      </c>
      <c r="AO10498" s="226" t="s">
        <v>35369</v>
      </c>
      <c r="AP10498" s="227">
        <v>1798.01</v>
      </c>
      <c r="AR10498" s="207" t="s">
        <v>24548</v>
      </c>
      <c r="AS10498" s="208">
        <v>348.08</v>
      </c>
      <c r="AT10498" s="93"/>
      <c r="AU10498" s="93"/>
      <c r="AV10498" s="93"/>
    </row>
    <row r="10499" spans="35:48" x14ac:dyDescent="0.55000000000000004">
      <c r="AI10499" s="276" t="s">
        <v>55517</v>
      </c>
      <c r="AJ10499" s="277">
        <v>31399.7</v>
      </c>
      <c r="AL10499" s="246" t="s">
        <v>53246</v>
      </c>
      <c r="AM10499" s="247">
        <v>688.5</v>
      </c>
      <c r="AO10499" s="226" t="s">
        <v>53202</v>
      </c>
      <c r="AP10499" s="227">
        <v>66500</v>
      </c>
      <c r="AR10499" s="207" t="s">
        <v>24549</v>
      </c>
      <c r="AS10499" s="208">
        <v>420</v>
      </c>
      <c r="AT10499" s="93"/>
      <c r="AU10499" s="93"/>
      <c r="AV10499" s="93"/>
    </row>
    <row r="10500" spans="35:48" x14ac:dyDescent="0.55000000000000004">
      <c r="AI10500" s="276" t="s">
        <v>69056</v>
      </c>
      <c r="AJ10500" s="277">
        <v>2500</v>
      </c>
      <c r="AL10500" s="246" t="s">
        <v>56409</v>
      </c>
      <c r="AM10500" s="247">
        <v>218.04</v>
      </c>
      <c r="AO10500" s="226" t="s">
        <v>36548</v>
      </c>
      <c r="AP10500" s="227">
        <v>13809.95</v>
      </c>
      <c r="AR10500" s="207" t="s">
        <v>24550</v>
      </c>
      <c r="AS10500" s="208">
        <v>1356.73</v>
      </c>
      <c r="AT10500" s="93"/>
      <c r="AU10500" s="93"/>
      <c r="AV10500" s="93"/>
    </row>
    <row r="10501" spans="35:48" x14ac:dyDescent="0.55000000000000004">
      <c r="AI10501" s="276" t="s">
        <v>69057</v>
      </c>
      <c r="AJ10501" s="277">
        <v>1407</v>
      </c>
      <c r="AL10501" s="246" t="s">
        <v>64704</v>
      </c>
      <c r="AM10501" s="247">
        <v>-36.43</v>
      </c>
      <c r="AO10501" s="226" t="s">
        <v>24899</v>
      </c>
      <c r="AP10501" s="227">
        <v>158446.24</v>
      </c>
      <c r="AR10501" s="207" t="s">
        <v>24551</v>
      </c>
      <c r="AS10501" s="208">
        <v>1150</v>
      </c>
      <c r="AT10501" s="93"/>
      <c r="AU10501" s="93"/>
      <c r="AV10501" s="93"/>
    </row>
    <row r="10502" spans="35:48" x14ac:dyDescent="0.55000000000000004">
      <c r="AI10502" s="276" t="s">
        <v>39606</v>
      </c>
      <c r="AJ10502" s="277">
        <v>190.05</v>
      </c>
      <c r="AL10502" s="246" t="s">
        <v>53251</v>
      </c>
      <c r="AM10502" s="247">
        <v>15693.5</v>
      </c>
      <c r="AO10502" s="226" t="s">
        <v>47139</v>
      </c>
      <c r="AP10502" s="227">
        <v>32225.34</v>
      </c>
      <c r="AR10502" s="207" t="s">
        <v>24552</v>
      </c>
      <c r="AS10502" s="208">
        <v>1888.07</v>
      </c>
      <c r="AT10502" s="93"/>
      <c r="AU10502" s="93"/>
      <c r="AV10502" s="93"/>
    </row>
    <row r="10503" spans="35:48" x14ac:dyDescent="0.55000000000000004">
      <c r="AI10503" s="276" t="s">
        <v>69058</v>
      </c>
      <c r="AJ10503" s="277">
        <v>573.5</v>
      </c>
      <c r="AL10503" s="246" t="s">
        <v>53253</v>
      </c>
      <c r="AM10503" s="247">
        <v>343080.85</v>
      </c>
      <c r="AO10503" s="226" t="s">
        <v>48152</v>
      </c>
      <c r="AP10503" s="227">
        <v>5200</v>
      </c>
      <c r="AR10503" s="207" t="s">
        <v>24553</v>
      </c>
      <c r="AS10503" s="208">
        <v>2357.9299999999998</v>
      </c>
      <c r="AT10503" s="93"/>
      <c r="AU10503" s="93"/>
      <c r="AV10503" s="93"/>
    </row>
    <row r="10504" spans="35:48" x14ac:dyDescent="0.55000000000000004">
      <c r="AI10504" s="276" t="s">
        <v>36840</v>
      </c>
      <c r="AJ10504" s="277">
        <v>5845.72</v>
      </c>
      <c r="AL10504" s="246" t="s">
        <v>64705</v>
      </c>
      <c r="AM10504" s="247">
        <v>38779</v>
      </c>
      <c r="AO10504" s="226" t="s">
        <v>48153</v>
      </c>
      <c r="AP10504" s="227">
        <v>12000</v>
      </c>
      <c r="AR10504" s="207" t="s">
        <v>24554</v>
      </c>
      <c r="AS10504" s="208">
        <v>10973</v>
      </c>
      <c r="AT10504" s="93"/>
      <c r="AU10504" s="93"/>
      <c r="AV10504" s="93"/>
    </row>
    <row r="10505" spans="35:48" x14ac:dyDescent="0.55000000000000004">
      <c r="AI10505" s="276" t="s">
        <v>36841</v>
      </c>
      <c r="AJ10505" s="277">
        <v>1200</v>
      </c>
      <c r="AL10505" s="246" t="s">
        <v>53254</v>
      </c>
      <c r="AM10505" s="247">
        <v>593.66999999999996</v>
      </c>
      <c r="AO10505" s="226" t="s">
        <v>45364</v>
      </c>
      <c r="AP10505" s="227">
        <v>121844.01</v>
      </c>
      <c r="AR10505" s="207" t="s">
        <v>24555</v>
      </c>
      <c r="AS10505" s="208">
        <v>8164.19</v>
      </c>
      <c r="AT10505" s="93"/>
      <c r="AU10505" s="93"/>
      <c r="AV10505" s="93"/>
    </row>
    <row r="10506" spans="35:48" x14ac:dyDescent="0.55000000000000004">
      <c r="AI10506" s="276" t="s">
        <v>69059</v>
      </c>
      <c r="AJ10506" s="277">
        <v>9430.56</v>
      </c>
      <c r="AL10506" s="246" t="s">
        <v>53255</v>
      </c>
      <c r="AM10506" s="247">
        <v>43093.07</v>
      </c>
      <c r="AO10506" s="226" t="s">
        <v>24900</v>
      </c>
      <c r="AP10506" s="227">
        <v>26131.41</v>
      </c>
      <c r="AR10506" s="207" t="s">
        <v>24556</v>
      </c>
      <c r="AS10506" s="208">
        <v>4550</v>
      </c>
      <c r="AT10506" s="93"/>
      <c r="AU10506" s="93"/>
      <c r="AV10506" s="93"/>
    </row>
    <row r="10507" spans="35:48" x14ac:dyDescent="0.55000000000000004">
      <c r="AI10507" s="276" t="s">
        <v>55519</v>
      </c>
      <c r="AJ10507" s="277">
        <v>16999.919999999998</v>
      </c>
      <c r="AL10507" s="246" t="s">
        <v>53256</v>
      </c>
      <c r="AM10507" s="247">
        <v>31077.61</v>
      </c>
      <c r="AO10507" s="226" t="s">
        <v>45365</v>
      </c>
      <c r="AP10507" s="227">
        <v>3596.16</v>
      </c>
      <c r="AR10507" s="207" t="s">
        <v>24557</v>
      </c>
      <c r="AS10507" s="208">
        <v>348.08</v>
      </c>
      <c r="AT10507" s="93"/>
      <c r="AU10507" s="93"/>
      <c r="AV10507" s="93"/>
    </row>
    <row r="10508" spans="35:48" x14ac:dyDescent="0.55000000000000004">
      <c r="AI10508" s="276" t="s">
        <v>59930</v>
      </c>
      <c r="AJ10508" s="277">
        <v>29114.400000000001</v>
      </c>
      <c r="AL10508" s="246" t="s">
        <v>63758</v>
      </c>
      <c r="AM10508" s="247">
        <v>390</v>
      </c>
      <c r="AO10508" s="226" t="s">
        <v>48154</v>
      </c>
      <c r="AP10508" s="227">
        <v>1907.66</v>
      </c>
      <c r="AR10508" s="207" t="s">
        <v>24558</v>
      </c>
      <c r="AS10508" s="208">
        <v>10973</v>
      </c>
      <c r="AT10508" s="93"/>
      <c r="AU10508" s="93"/>
      <c r="AV10508" s="93"/>
    </row>
    <row r="10509" spans="35:48" x14ac:dyDescent="0.55000000000000004">
      <c r="AI10509" s="276" t="s">
        <v>69060</v>
      </c>
      <c r="AJ10509" s="277">
        <v>1750.87</v>
      </c>
      <c r="AL10509" s="246" t="s">
        <v>53258</v>
      </c>
      <c r="AM10509" s="247">
        <v>31866.03</v>
      </c>
      <c r="AO10509" s="226" t="s">
        <v>24901</v>
      </c>
      <c r="AP10509" s="227">
        <v>2083.8000000000002</v>
      </c>
      <c r="AR10509" s="207" t="s">
        <v>24559</v>
      </c>
      <c r="AS10509" s="208">
        <v>39.590000000000003</v>
      </c>
      <c r="AT10509" s="93"/>
      <c r="AU10509" s="93"/>
      <c r="AV10509" s="93"/>
    </row>
    <row r="10510" spans="35:48" x14ac:dyDescent="0.55000000000000004">
      <c r="AI10510" s="276" t="s">
        <v>69061</v>
      </c>
      <c r="AJ10510" s="277">
        <v>2478.17</v>
      </c>
      <c r="AL10510" s="246" t="s">
        <v>63759</v>
      </c>
      <c r="AM10510" s="247">
        <v>13650</v>
      </c>
      <c r="AO10510" s="226" t="s">
        <v>49062</v>
      </c>
      <c r="AP10510" s="227">
        <v>54049.77</v>
      </c>
      <c r="AR10510" s="207" t="s">
        <v>24560</v>
      </c>
      <c r="AS10510" s="208">
        <v>385</v>
      </c>
      <c r="AT10510" s="93"/>
      <c r="AU10510" s="93"/>
      <c r="AV10510" s="93"/>
    </row>
    <row r="10511" spans="35:48" x14ac:dyDescent="0.55000000000000004">
      <c r="AI10511" s="276" t="s">
        <v>55520</v>
      </c>
      <c r="AJ10511" s="277">
        <v>4385.51</v>
      </c>
      <c r="AL10511" s="246" t="s">
        <v>53259</v>
      </c>
      <c r="AM10511" s="247">
        <v>18247.54</v>
      </c>
      <c r="AO10511" s="226" t="s">
        <v>24902</v>
      </c>
      <c r="AP10511" s="227">
        <v>69887.03</v>
      </c>
      <c r="AR10511" s="207" t="s">
        <v>24561</v>
      </c>
      <c r="AS10511" s="208">
        <v>3884.48</v>
      </c>
      <c r="AT10511" s="93"/>
      <c r="AU10511" s="93"/>
      <c r="AV10511" s="93"/>
    </row>
    <row r="10512" spans="35:48" x14ac:dyDescent="0.55000000000000004">
      <c r="AI10512" s="276" t="s">
        <v>69062</v>
      </c>
      <c r="AJ10512" s="277">
        <v>2771.76</v>
      </c>
      <c r="AL10512" s="246" t="s">
        <v>53260</v>
      </c>
      <c r="AM10512" s="247">
        <v>8607.92</v>
      </c>
      <c r="AO10512" s="226" t="s">
        <v>45366</v>
      </c>
      <c r="AP10512" s="227">
        <v>46955.99</v>
      </c>
      <c r="AR10512" s="207" t="s">
        <v>24562</v>
      </c>
      <c r="AS10512" s="208">
        <v>3903.38</v>
      </c>
      <c r="AT10512" s="93"/>
      <c r="AU10512" s="93"/>
      <c r="AV10512" s="93"/>
    </row>
    <row r="10513" spans="35:48" x14ac:dyDescent="0.55000000000000004">
      <c r="AI10513" s="276" t="s">
        <v>70849</v>
      </c>
      <c r="AJ10513" s="277">
        <v>787.63</v>
      </c>
      <c r="AL10513" s="246" t="s">
        <v>64706</v>
      </c>
      <c r="AM10513" s="247">
        <v>1620.17</v>
      </c>
      <c r="AO10513" s="226" t="s">
        <v>45367</v>
      </c>
      <c r="AP10513" s="227">
        <v>3060.01</v>
      </c>
      <c r="AR10513" s="207" t="s">
        <v>24563</v>
      </c>
      <c r="AS10513" s="208">
        <v>2357.9299999999998</v>
      </c>
      <c r="AT10513" s="93"/>
      <c r="AU10513" s="93"/>
      <c r="AV10513" s="93"/>
    </row>
    <row r="10514" spans="35:48" x14ac:dyDescent="0.55000000000000004">
      <c r="AI10514" s="276" t="s">
        <v>69063</v>
      </c>
      <c r="AJ10514" s="277">
        <v>874.33</v>
      </c>
      <c r="AL10514" s="246" t="s">
        <v>63760</v>
      </c>
      <c r="AM10514" s="247">
        <v>4593.18</v>
      </c>
      <c r="AO10514" s="226" t="s">
        <v>24940</v>
      </c>
      <c r="AP10514" s="227">
        <v>1494</v>
      </c>
      <c r="AR10514" s="207" t="s">
        <v>24564</v>
      </c>
      <c r="AS10514" s="208">
        <v>1220.3499999999999</v>
      </c>
      <c r="AT10514" s="93"/>
      <c r="AU10514" s="93"/>
      <c r="AV10514" s="93"/>
    </row>
    <row r="10515" spans="35:48" x14ac:dyDescent="0.55000000000000004">
      <c r="AI10515" s="276" t="s">
        <v>56680</v>
      </c>
      <c r="AJ10515" s="277">
        <v>293240.32000000001</v>
      </c>
      <c r="AL10515" s="246" t="s">
        <v>36562</v>
      </c>
      <c r="AM10515" s="247">
        <v>39747.86</v>
      </c>
      <c r="AO10515" s="226" t="s">
        <v>24942</v>
      </c>
      <c r="AP10515" s="227">
        <v>549</v>
      </c>
      <c r="AR10515" s="207" t="s">
        <v>24565</v>
      </c>
      <c r="AS10515" s="208">
        <v>8710.94</v>
      </c>
      <c r="AT10515" s="93"/>
      <c r="AU10515" s="93"/>
      <c r="AV10515" s="93"/>
    </row>
    <row r="10516" spans="35:48" x14ac:dyDescent="0.55000000000000004">
      <c r="AI10516" s="276" t="s">
        <v>69064</v>
      </c>
      <c r="AJ10516" s="277">
        <v>18000</v>
      </c>
      <c r="AL10516" s="246" t="s">
        <v>36563</v>
      </c>
      <c r="AM10516" s="247">
        <v>26700.22</v>
      </c>
      <c r="AO10516" s="226" t="s">
        <v>45368</v>
      </c>
      <c r="AP10516" s="227">
        <v>5385924.79</v>
      </c>
      <c r="AR10516" s="207" t="s">
        <v>24566</v>
      </c>
      <c r="AS10516" s="208">
        <v>607.9</v>
      </c>
      <c r="AT10516" s="93"/>
      <c r="AU10516" s="93"/>
      <c r="AV10516" s="93"/>
    </row>
    <row r="10517" spans="35:48" x14ac:dyDescent="0.55000000000000004">
      <c r="AI10517" s="276" t="s">
        <v>48361</v>
      </c>
      <c r="AJ10517" s="277">
        <v>1146.78</v>
      </c>
      <c r="AL10517" s="246" t="s">
        <v>55307</v>
      </c>
      <c r="AM10517" s="247">
        <v>5158.03</v>
      </c>
      <c r="AO10517" s="226" t="s">
        <v>45369</v>
      </c>
      <c r="AP10517" s="227">
        <v>411163.21</v>
      </c>
      <c r="AR10517" s="207" t="s">
        <v>24567</v>
      </c>
      <c r="AS10517" s="208">
        <v>4379.6000000000004</v>
      </c>
      <c r="AT10517" s="93"/>
      <c r="AU10517" s="93"/>
      <c r="AV10517" s="93"/>
    </row>
    <row r="10518" spans="35:48" x14ac:dyDescent="0.55000000000000004">
      <c r="AI10518" s="276" t="s">
        <v>55525</v>
      </c>
      <c r="AJ10518" s="277">
        <v>38891.83</v>
      </c>
      <c r="AL10518" s="246" t="s">
        <v>53265</v>
      </c>
      <c r="AM10518" s="247">
        <v>197482.1</v>
      </c>
      <c r="AO10518" s="226" t="s">
        <v>24947</v>
      </c>
      <c r="AP10518" s="227">
        <v>54945</v>
      </c>
      <c r="AR10518" s="207" t="s">
        <v>24568</v>
      </c>
      <c r="AS10518" s="208">
        <v>52998.400000000001</v>
      </c>
      <c r="AT10518" s="93"/>
      <c r="AU10518" s="93"/>
      <c r="AV10518" s="93"/>
    </row>
    <row r="10519" spans="35:48" x14ac:dyDescent="0.55000000000000004">
      <c r="AI10519" s="276" t="s">
        <v>54076</v>
      </c>
      <c r="AJ10519" s="277">
        <v>2975.2</v>
      </c>
      <c r="AL10519" s="246" t="s">
        <v>36564</v>
      </c>
      <c r="AM10519" s="247">
        <v>122821.57</v>
      </c>
      <c r="AO10519" s="226" t="s">
        <v>24950</v>
      </c>
      <c r="AP10519" s="227">
        <v>4030.1</v>
      </c>
      <c r="AR10519" s="207" t="s">
        <v>24569</v>
      </c>
      <c r="AS10519" s="208">
        <v>40394.81</v>
      </c>
      <c r="AT10519" s="93"/>
      <c r="AU10519" s="93"/>
      <c r="AV10519" s="93"/>
    </row>
    <row r="10520" spans="35:48" x14ac:dyDescent="0.55000000000000004">
      <c r="AI10520" s="276" t="s">
        <v>54077</v>
      </c>
      <c r="AJ10520" s="277">
        <v>9730.7199999999993</v>
      </c>
      <c r="AL10520" s="246" t="s">
        <v>61115</v>
      </c>
      <c r="AM10520" s="247">
        <v>16183.2</v>
      </c>
      <c r="AO10520" s="226" t="s">
        <v>24951</v>
      </c>
      <c r="AP10520" s="227">
        <v>12237.09</v>
      </c>
      <c r="AR10520" s="207" t="s">
        <v>24570</v>
      </c>
      <c r="AS10520" s="208">
        <v>3044</v>
      </c>
      <c r="AT10520" s="93"/>
      <c r="AU10520" s="93"/>
      <c r="AV10520" s="93"/>
    </row>
    <row r="10521" spans="35:48" x14ac:dyDescent="0.55000000000000004">
      <c r="AI10521" s="276" t="s">
        <v>58356</v>
      </c>
      <c r="AJ10521" s="277">
        <v>47670.27</v>
      </c>
      <c r="AL10521" s="246" t="s">
        <v>49081</v>
      </c>
      <c r="AM10521" s="247">
        <v>542749.88</v>
      </c>
      <c r="AO10521" s="226" t="s">
        <v>24952</v>
      </c>
      <c r="AP10521" s="227">
        <v>7811.04</v>
      </c>
      <c r="AR10521" s="207" t="s">
        <v>24571</v>
      </c>
      <c r="AS10521" s="208">
        <v>916</v>
      </c>
      <c r="AT10521" s="93"/>
      <c r="AU10521" s="93"/>
      <c r="AV10521" s="93"/>
    </row>
    <row r="10522" spans="35:48" x14ac:dyDescent="0.55000000000000004">
      <c r="AI10522" s="276" t="s">
        <v>56683</v>
      </c>
      <c r="AJ10522" s="277">
        <v>7500</v>
      </c>
      <c r="AL10522" s="246" t="s">
        <v>64707</v>
      </c>
      <c r="AM10522" s="247">
        <v>-1163.68</v>
      </c>
      <c r="AO10522" s="226" t="s">
        <v>24954</v>
      </c>
      <c r="AP10522" s="227">
        <v>116660.26</v>
      </c>
      <c r="AR10522" s="207" t="s">
        <v>24572</v>
      </c>
      <c r="AS10522" s="208">
        <v>10993</v>
      </c>
      <c r="AT10522" s="93"/>
      <c r="AU10522" s="93"/>
      <c r="AV10522" s="93"/>
    </row>
    <row r="10523" spans="35:48" x14ac:dyDescent="0.55000000000000004">
      <c r="AI10523" s="276" t="s">
        <v>60834</v>
      </c>
      <c r="AJ10523" s="277">
        <v>1178.26</v>
      </c>
      <c r="AL10523" s="246" t="s">
        <v>58306</v>
      </c>
      <c r="AM10523" s="247">
        <v>105741.63</v>
      </c>
      <c r="AO10523" s="226" t="s">
        <v>48155</v>
      </c>
      <c r="AP10523" s="227">
        <v>103679.79</v>
      </c>
      <c r="AR10523" s="207" t="s">
        <v>24573</v>
      </c>
      <c r="AS10523" s="208">
        <v>8710.94</v>
      </c>
      <c r="AT10523" s="93"/>
      <c r="AU10523" s="93"/>
      <c r="AV10523" s="93"/>
    </row>
    <row r="10524" spans="35:48" x14ac:dyDescent="0.55000000000000004">
      <c r="AI10524" s="276" t="s">
        <v>54078</v>
      </c>
      <c r="AJ10524" s="277">
        <v>15499.38</v>
      </c>
      <c r="AL10524" s="246" t="s">
        <v>48173</v>
      </c>
      <c r="AM10524" s="247">
        <v>12938.75</v>
      </c>
      <c r="AO10524" s="226" t="s">
        <v>53203</v>
      </c>
      <c r="AP10524" s="227">
        <v>502534.35</v>
      </c>
      <c r="AR10524" s="207" t="s">
        <v>24574</v>
      </c>
      <c r="AS10524" s="208">
        <v>10993</v>
      </c>
      <c r="AT10524" s="93"/>
      <c r="AU10524" s="93"/>
      <c r="AV10524" s="93"/>
    </row>
    <row r="10525" spans="35:48" x14ac:dyDescent="0.55000000000000004">
      <c r="AI10525" s="276" t="s">
        <v>29872</v>
      </c>
      <c r="AJ10525" s="277">
        <v>8361.69</v>
      </c>
      <c r="AL10525" s="246" t="s">
        <v>53266</v>
      </c>
      <c r="AM10525" s="247">
        <v>655.51</v>
      </c>
      <c r="AO10525" s="226" t="s">
        <v>24958</v>
      </c>
      <c r="AP10525" s="227">
        <v>384840.2</v>
      </c>
      <c r="AR10525" s="207" t="s">
        <v>24575</v>
      </c>
      <c r="AS10525" s="208">
        <v>916</v>
      </c>
      <c r="AT10525" s="93"/>
      <c r="AU10525" s="93"/>
      <c r="AV10525" s="93"/>
    </row>
    <row r="10526" spans="35:48" x14ac:dyDescent="0.55000000000000004">
      <c r="AI10526" s="276" t="s">
        <v>69065</v>
      </c>
      <c r="AJ10526" s="277">
        <v>12851.6</v>
      </c>
      <c r="AL10526" s="246" t="s">
        <v>50264</v>
      </c>
      <c r="AM10526" s="247">
        <v>279.17</v>
      </c>
      <c r="AO10526" s="226" t="s">
        <v>24961</v>
      </c>
      <c r="AP10526" s="227">
        <v>2626192.71</v>
      </c>
      <c r="AR10526" s="207" t="s">
        <v>24576</v>
      </c>
      <c r="AS10526" s="208">
        <v>3651.9</v>
      </c>
      <c r="AT10526" s="93"/>
      <c r="AU10526" s="93"/>
      <c r="AV10526" s="93"/>
    </row>
    <row r="10527" spans="35:48" x14ac:dyDescent="0.55000000000000004">
      <c r="AI10527" s="276" t="s">
        <v>69066</v>
      </c>
      <c r="AJ10527" s="277">
        <v>55050</v>
      </c>
      <c r="AL10527" s="246" t="s">
        <v>64708</v>
      </c>
      <c r="AM10527" s="247">
        <v>-1.01</v>
      </c>
      <c r="AO10527" s="226" t="s">
        <v>24963</v>
      </c>
      <c r="AP10527" s="227">
        <v>2155.66</v>
      </c>
      <c r="AR10527" s="207" t="s">
        <v>24577</v>
      </c>
      <c r="AS10527" s="208">
        <v>4379.6000000000004</v>
      </c>
      <c r="AT10527" s="93"/>
      <c r="AU10527" s="93"/>
      <c r="AV10527" s="93"/>
    </row>
    <row r="10528" spans="35:48" x14ac:dyDescent="0.55000000000000004">
      <c r="AI10528" s="276" t="s">
        <v>62325</v>
      </c>
      <c r="AJ10528" s="277">
        <v>7415.94</v>
      </c>
      <c r="AL10528" s="246" t="s">
        <v>53267</v>
      </c>
      <c r="AM10528" s="247">
        <v>-27200</v>
      </c>
      <c r="AO10528" s="226" t="s">
        <v>24964</v>
      </c>
      <c r="AP10528" s="227">
        <v>45816.45</v>
      </c>
      <c r="AR10528" s="207" t="s">
        <v>24578</v>
      </c>
      <c r="AS10528" s="208">
        <v>93393.21</v>
      </c>
      <c r="AT10528" s="93"/>
      <c r="AU10528" s="93"/>
      <c r="AV10528" s="93"/>
    </row>
    <row r="10529" spans="35:48" x14ac:dyDescent="0.55000000000000004">
      <c r="AI10529" s="276" t="s">
        <v>69067</v>
      </c>
      <c r="AJ10529" s="277">
        <v>34505.85</v>
      </c>
      <c r="AL10529" s="246" t="s">
        <v>62168</v>
      </c>
      <c r="AM10529" s="247">
        <v>2142.7199999999998</v>
      </c>
      <c r="AO10529" s="226" t="s">
        <v>53204</v>
      </c>
      <c r="AP10529" s="227">
        <v>859.45</v>
      </c>
      <c r="AR10529" s="207" t="s">
        <v>24579</v>
      </c>
      <c r="AS10529" s="208">
        <v>1219</v>
      </c>
      <c r="AT10529" s="93"/>
      <c r="AU10529" s="93"/>
      <c r="AV10529" s="93"/>
    </row>
    <row r="10530" spans="35:48" x14ac:dyDescent="0.55000000000000004">
      <c r="AI10530" s="276" t="s">
        <v>55528</v>
      </c>
      <c r="AJ10530" s="277">
        <v>79349.52</v>
      </c>
      <c r="AL10530" s="246" t="s">
        <v>53271</v>
      </c>
      <c r="AM10530" s="247">
        <v>-1916.9</v>
      </c>
      <c r="AO10530" s="226" t="s">
        <v>45370</v>
      </c>
      <c r="AP10530" s="227">
        <v>18266.8</v>
      </c>
      <c r="AR10530" s="207" t="s">
        <v>24580</v>
      </c>
      <c r="AS10530" s="208">
        <v>1009</v>
      </c>
      <c r="AT10530" s="93"/>
      <c r="AU10530" s="93"/>
      <c r="AV10530" s="93"/>
    </row>
    <row r="10531" spans="35:48" x14ac:dyDescent="0.55000000000000004">
      <c r="AI10531" s="276" t="s">
        <v>59278</v>
      </c>
      <c r="AJ10531" s="277">
        <v>432.48</v>
      </c>
      <c r="AL10531" s="246" t="s">
        <v>56410</v>
      </c>
      <c r="AM10531" s="247">
        <v>49535</v>
      </c>
      <c r="AO10531" s="226" t="s">
        <v>24965</v>
      </c>
      <c r="AP10531" s="227">
        <v>141183</v>
      </c>
      <c r="AR10531" s="207" t="s">
        <v>24581</v>
      </c>
      <c r="AS10531" s="208">
        <v>4966</v>
      </c>
      <c r="AT10531" s="93"/>
      <c r="AU10531" s="93"/>
      <c r="AV10531" s="93"/>
    </row>
    <row r="10532" spans="35:48" x14ac:dyDescent="0.55000000000000004">
      <c r="AI10532" s="276" t="s">
        <v>55529</v>
      </c>
      <c r="AJ10532" s="277">
        <v>26224.63</v>
      </c>
      <c r="AL10532" s="246" t="s">
        <v>64709</v>
      </c>
      <c r="AM10532" s="247">
        <v>-365.64</v>
      </c>
      <c r="AO10532" s="226" t="s">
        <v>47140</v>
      </c>
      <c r="AP10532" s="227">
        <v>4264.68</v>
      </c>
      <c r="AR10532" s="207" t="s">
        <v>24582</v>
      </c>
      <c r="AS10532" s="208">
        <v>171.56</v>
      </c>
      <c r="AT10532" s="93"/>
      <c r="AU10532" s="93"/>
      <c r="AV10532" s="93"/>
    </row>
    <row r="10533" spans="35:48" x14ac:dyDescent="0.55000000000000004">
      <c r="AI10533" s="276" t="s">
        <v>55530</v>
      </c>
      <c r="AJ10533" s="277">
        <v>43306.73</v>
      </c>
      <c r="AL10533" s="246" t="s">
        <v>61533</v>
      </c>
      <c r="AM10533" s="247">
        <v>550</v>
      </c>
      <c r="AO10533" s="226" t="s">
        <v>24966</v>
      </c>
      <c r="AP10533" s="227">
        <v>277095.23</v>
      </c>
      <c r="AR10533" s="207" t="s">
        <v>24583</v>
      </c>
      <c r="AS10533" s="208">
        <v>2505.88</v>
      </c>
      <c r="AT10533" s="93"/>
      <c r="AU10533" s="93"/>
      <c r="AV10533" s="93"/>
    </row>
    <row r="10534" spans="35:48" x14ac:dyDescent="0.55000000000000004">
      <c r="AI10534" s="276" t="s">
        <v>45849</v>
      </c>
      <c r="AJ10534" s="277">
        <v>19350</v>
      </c>
      <c r="AL10534" s="246" t="s">
        <v>61116</v>
      </c>
      <c r="AM10534" s="247">
        <v>6204.31</v>
      </c>
      <c r="AO10534" s="226" t="s">
        <v>24967</v>
      </c>
      <c r="AP10534" s="227">
        <v>42058.16</v>
      </c>
      <c r="AR10534" s="207" t="s">
        <v>24584</v>
      </c>
      <c r="AS10534" s="208">
        <v>4320</v>
      </c>
      <c r="AT10534" s="93"/>
      <c r="AU10534" s="93"/>
      <c r="AV10534" s="93"/>
    </row>
    <row r="10535" spans="35:48" x14ac:dyDescent="0.55000000000000004">
      <c r="AI10535" s="276" t="s">
        <v>69068</v>
      </c>
      <c r="AJ10535" s="277">
        <v>7253.36</v>
      </c>
      <c r="AL10535" s="246" t="s">
        <v>58880</v>
      </c>
      <c r="AM10535" s="247">
        <v>6008.18</v>
      </c>
      <c r="AO10535" s="226" t="s">
        <v>24968</v>
      </c>
      <c r="AP10535" s="227">
        <v>23721.69</v>
      </c>
      <c r="AR10535" s="207" t="s">
        <v>24585</v>
      </c>
      <c r="AS10535" s="208">
        <v>7346</v>
      </c>
      <c r="AT10535" s="93"/>
      <c r="AU10535" s="93"/>
      <c r="AV10535" s="93"/>
    </row>
    <row r="10536" spans="35:48" x14ac:dyDescent="0.55000000000000004">
      <c r="AI10536" s="276" t="s">
        <v>69069</v>
      </c>
      <c r="AJ10536" s="277">
        <v>3283.77</v>
      </c>
      <c r="AL10536" s="246" t="s">
        <v>58307</v>
      </c>
      <c r="AM10536" s="247">
        <v>13315</v>
      </c>
      <c r="AO10536" s="226" t="s">
        <v>24969</v>
      </c>
      <c r="AP10536" s="227">
        <v>73732.179999999993</v>
      </c>
      <c r="AR10536" s="207" t="s">
        <v>24586</v>
      </c>
      <c r="AS10536" s="208">
        <v>2640</v>
      </c>
      <c r="AT10536" s="93"/>
      <c r="AU10536" s="93"/>
      <c r="AV10536" s="93"/>
    </row>
    <row r="10537" spans="35:48" x14ac:dyDescent="0.55000000000000004">
      <c r="AI10537" s="276" t="s">
        <v>50549</v>
      </c>
      <c r="AJ10537" s="277">
        <v>681864.75</v>
      </c>
      <c r="AL10537" s="246" t="s">
        <v>64710</v>
      </c>
      <c r="AM10537" s="247">
        <v>409.52</v>
      </c>
      <c r="AO10537" s="226" t="s">
        <v>24970</v>
      </c>
      <c r="AP10537" s="227">
        <v>40164.94</v>
      </c>
      <c r="AR10537" s="207" t="s">
        <v>24587</v>
      </c>
      <c r="AS10537" s="208">
        <v>590</v>
      </c>
      <c r="AT10537" s="93"/>
      <c r="AU10537" s="93"/>
      <c r="AV10537" s="93"/>
    </row>
    <row r="10538" spans="35:48" x14ac:dyDescent="0.55000000000000004">
      <c r="AI10538" s="276" t="s">
        <v>69070</v>
      </c>
      <c r="AJ10538" s="277">
        <v>3200</v>
      </c>
      <c r="AL10538" s="246" t="s">
        <v>58623</v>
      </c>
      <c r="AM10538" s="247">
        <v>27007.94</v>
      </c>
      <c r="AO10538" s="226" t="s">
        <v>24972</v>
      </c>
      <c r="AP10538" s="227">
        <v>21691.79</v>
      </c>
      <c r="AR10538" s="207" t="s">
        <v>24588</v>
      </c>
      <c r="AS10538" s="208">
        <v>122.4</v>
      </c>
      <c r="AT10538" s="93"/>
      <c r="AU10538" s="93"/>
      <c r="AV10538" s="93"/>
    </row>
    <row r="10539" spans="35:48" x14ac:dyDescent="0.55000000000000004">
      <c r="AI10539" s="276" t="s">
        <v>59279</v>
      </c>
      <c r="AJ10539" s="277">
        <v>1032285.05</v>
      </c>
      <c r="AL10539" s="246" t="s">
        <v>58624</v>
      </c>
      <c r="AM10539" s="247">
        <v>2760</v>
      </c>
      <c r="AO10539" s="226" t="s">
        <v>35371</v>
      </c>
      <c r="AP10539" s="227">
        <v>183084.58</v>
      </c>
      <c r="AR10539" s="207" t="s">
        <v>24589</v>
      </c>
      <c r="AS10539" s="208">
        <v>54876.75</v>
      </c>
      <c r="AT10539" s="93"/>
      <c r="AU10539" s="93"/>
      <c r="AV10539" s="93"/>
    </row>
    <row r="10540" spans="35:48" x14ac:dyDescent="0.55000000000000004">
      <c r="AI10540" s="276" t="s">
        <v>45851</v>
      </c>
      <c r="AJ10540" s="277">
        <v>150889.35999999999</v>
      </c>
      <c r="AL10540" s="246" t="s">
        <v>58625</v>
      </c>
      <c r="AM10540" s="247">
        <v>2277.48</v>
      </c>
      <c r="AO10540" s="226" t="s">
        <v>47141</v>
      </c>
      <c r="AP10540" s="227">
        <v>2283.9499999999998</v>
      </c>
      <c r="AR10540" s="207" t="s">
        <v>24590</v>
      </c>
      <c r="AS10540" s="208">
        <v>4083.35</v>
      </c>
      <c r="AT10540" s="93"/>
      <c r="AU10540" s="93"/>
      <c r="AV10540" s="93"/>
    </row>
    <row r="10541" spans="35:48" x14ac:dyDescent="0.55000000000000004">
      <c r="AI10541" s="276" t="s">
        <v>45852</v>
      </c>
      <c r="AJ10541" s="277">
        <v>455717.63</v>
      </c>
      <c r="AL10541" s="246" t="s">
        <v>58626</v>
      </c>
      <c r="AM10541" s="247">
        <v>7293.26</v>
      </c>
      <c r="AO10541" s="226" t="s">
        <v>39362</v>
      </c>
      <c r="AP10541" s="227">
        <v>1249</v>
      </c>
      <c r="AR10541" s="207" t="s">
        <v>24591</v>
      </c>
      <c r="AS10541" s="208">
        <v>3088.83</v>
      </c>
      <c r="AT10541" s="93"/>
      <c r="AU10541" s="93"/>
      <c r="AV10541" s="93"/>
    </row>
    <row r="10542" spans="35:48" x14ac:dyDescent="0.55000000000000004">
      <c r="AI10542" s="276" t="s">
        <v>45853</v>
      </c>
      <c r="AJ10542" s="277">
        <v>18417.18</v>
      </c>
      <c r="AL10542" s="246" t="s">
        <v>61534</v>
      </c>
      <c r="AM10542" s="247">
        <v>2011.39</v>
      </c>
      <c r="AO10542" s="226" t="s">
        <v>35372</v>
      </c>
      <c r="AP10542" s="227">
        <v>22745.35</v>
      </c>
      <c r="AR10542" s="207" t="s">
        <v>24592</v>
      </c>
      <c r="AS10542" s="208">
        <v>3192.37</v>
      </c>
      <c r="AT10542" s="93"/>
      <c r="AU10542" s="93"/>
      <c r="AV10542" s="93"/>
    </row>
    <row r="10543" spans="35:48" x14ac:dyDescent="0.55000000000000004">
      <c r="AI10543" s="276" t="s">
        <v>69071</v>
      </c>
      <c r="AJ10543" s="277">
        <v>23446.74</v>
      </c>
      <c r="AL10543" s="246" t="s">
        <v>58308</v>
      </c>
      <c r="AM10543" s="247">
        <v>35055</v>
      </c>
      <c r="AO10543" s="226" t="s">
        <v>35373</v>
      </c>
      <c r="AP10543" s="227">
        <v>15681.03</v>
      </c>
      <c r="AR10543" s="207" t="s">
        <v>24593</v>
      </c>
      <c r="AS10543" s="208">
        <v>2443</v>
      </c>
      <c r="AT10543" s="93"/>
      <c r="AU10543" s="93"/>
      <c r="AV10543" s="93"/>
    </row>
    <row r="10544" spans="35:48" x14ac:dyDescent="0.55000000000000004">
      <c r="AI10544" s="276" t="s">
        <v>45854</v>
      </c>
      <c r="AJ10544" s="277">
        <v>3612036.09</v>
      </c>
      <c r="AL10544" s="246" t="s">
        <v>64711</v>
      </c>
      <c r="AM10544" s="247">
        <v>6600</v>
      </c>
      <c r="AO10544" s="226" t="s">
        <v>35374</v>
      </c>
      <c r="AP10544" s="227">
        <v>47551.519999999997</v>
      </c>
      <c r="AR10544" s="207" t="s">
        <v>24594</v>
      </c>
      <c r="AS10544" s="208">
        <v>2594.9499999999998</v>
      </c>
      <c r="AT10544" s="93"/>
      <c r="AU10544" s="93"/>
      <c r="AV10544" s="93"/>
    </row>
    <row r="10545" spans="35:48" x14ac:dyDescent="0.55000000000000004">
      <c r="AI10545" s="276" t="s">
        <v>57953</v>
      </c>
      <c r="AJ10545" s="277">
        <v>5486.57</v>
      </c>
      <c r="AL10545" s="246" t="s">
        <v>64712</v>
      </c>
      <c r="AM10545" s="247">
        <v>504.9</v>
      </c>
      <c r="AO10545" s="226" t="s">
        <v>35375</v>
      </c>
      <c r="AP10545" s="227">
        <v>16881.080000000002</v>
      </c>
      <c r="AR10545" s="207" t="s">
        <v>24595</v>
      </c>
      <c r="AS10545" s="208">
        <v>74856.5</v>
      </c>
      <c r="AT10545" s="93"/>
      <c r="AU10545" s="93"/>
      <c r="AV10545" s="93"/>
    </row>
    <row r="10546" spans="35:48" x14ac:dyDescent="0.55000000000000004">
      <c r="AI10546" s="276" t="s">
        <v>69072</v>
      </c>
      <c r="AJ10546" s="277">
        <v>4551.3999999999996</v>
      </c>
      <c r="AL10546" s="246" t="s">
        <v>64713</v>
      </c>
      <c r="AM10546" s="247">
        <v>1323</v>
      </c>
      <c r="AO10546" s="226" t="s">
        <v>24973</v>
      </c>
      <c r="AP10546" s="227">
        <v>14199.68</v>
      </c>
      <c r="AR10546" s="207" t="s">
        <v>24596</v>
      </c>
      <c r="AS10546" s="208">
        <v>3349.24</v>
      </c>
      <c r="AT10546" s="93"/>
      <c r="AU10546" s="93"/>
      <c r="AV10546" s="93"/>
    </row>
    <row r="10547" spans="35:48" x14ac:dyDescent="0.55000000000000004">
      <c r="AI10547" s="276" t="s">
        <v>48362</v>
      </c>
      <c r="AJ10547" s="277">
        <v>3150</v>
      </c>
      <c r="AL10547" s="246" t="s">
        <v>62169</v>
      </c>
      <c r="AM10547" s="247">
        <v>3562.42</v>
      </c>
      <c r="AO10547" s="226" t="s">
        <v>24974</v>
      </c>
      <c r="AP10547" s="227">
        <v>12323.19</v>
      </c>
      <c r="AR10547" s="207" t="s">
        <v>24597</v>
      </c>
      <c r="AS10547" s="208">
        <v>5721.79</v>
      </c>
      <c r="AT10547" s="93"/>
      <c r="AU10547" s="93"/>
      <c r="AV10547" s="93"/>
    </row>
    <row r="10548" spans="35:48" x14ac:dyDescent="0.55000000000000004">
      <c r="AI10548" s="276" t="s">
        <v>54079</v>
      </c>
      <c r="AJ10548" s="277">
        <v>495355.47</v>
      </c>
      <c r="AL10548" s="246" t="s">
        <v>60084</v>
      </c>
      <c r="AM10548" s="247">
        <v>2435</v>
      </c>
      <c r="AO10548" s="226" t="s">
        <v>24975</v>
      </c>
      <c r="AP10548" s="227">
        <v>81820.800000000003</v>
      </c>
      <c r="AR10548" s="207" t="s">
        <v>24598</v>
      </c>
      <c r="AS10548" s="208">
        <v>5159.84</v>
      </c>
      <c r="AT10548" s="93"/>
      <c r="AU10548" s="93"/>
      <c r="AV10548" s="93"/>
    </row>
    <row r="10549" spans="35:48" x14ac:dyDescent="0.55000000000000004">
      <c r="AI10549" s="276" t="s">
        <v>45855</v>
      </c>
      <c r="AJ10549" s="277">
        <v>1196924.46</v>
      </c>
      <c r="AL10549" s="246" t="s">
        <v>61535</v>
      </c>
      <c r="AM10549" s="247">
        <v>4285.71</v>
      </c>
      <c r="AO10549" s="226" t="s">
        <v>33933</v>
      </c>
      <c r="AP10549" s="227">
        <v>248235.67</v>
      </c>
      <c r="AR10549" s="207" t="s">
        <v>24599</v>
      </c>
      <c r="AS10549" s="208">
        <v>3192.37</v>
      </c>
      <c r="AT10549" s="93"/>
      <c r="AU10549" s="93"/>
      <c r="AV10549" s="93"/>
    </row>
    <row r="10550" spans="35:48" x14ac:dyDescent="0.55000000000000004">
      <c r="AI10550" s="276" t="s">
        <v>69073</v>
      </c>
      <c r="AJ10550" s="277">
        <v>640504.93999999994</v>
      </c>
      <c r="AL10550" s="246" t="s">
        <v>58309</v>
      </c>
      <c r="AM10550" s="247">
        <v>9384.16</v>
      </c>
      <c r="AO10550" s="226" t="s">
        <v>33934</v>
      </c>
      <c r="AP10550" s="227">
        <v>1925505.32</v>
      </c>
      <c r="AR10550" s="207" t="s">
        <v>24600</v>
      </c>
      <c r="AS10550" s="208">
        <v>2443</v>
      </c>
      <c r="AT10550" s="93"/>
      <c r="AU10550" s="93"/>
      <c r="AV10550" s="93"/>
    </row>
    <row r="10551" spans="35:48" x14ac:dyDescent="0.55000000000000004">
      <c r="AI10551" s="276" t="s">
        <v>66751</v>
      </c>
      <c r="AJ10551" s="277">
        <v>127143.43</v>
      </c>
      <c r="AL10551" s="246" t="s">
        <v>58310</v>
      </c>
      <c r="AM10551" s="247">
        <v>557.6</v>
      </c>
      <c r="AO10551" s="226" t="s">
        <v>47142</v>
      </c>
      <c r="AP10551" s="227">
        <v>23421.42</v>
      </c>
      <c r="AR10551" s="207" t="s">
        <v>24601</v>
      </c>
      <c r="AS10551" s="208">
        <v>2640</v>
      </c>
      <c r="AT10551" s="93"/>
      <c r="AU10551" s="93"/>
      <c r="AV10551" s="93"/>
    </row>
    <row r="10552" spans="35:48" x14ac:dyDescent="0.55000000000000004">
      <c r="AI10552" s="276" t="s">
        <v>50550</v>
      </c>
      <c r="AJ10552" s="277">
        <v>826957.54</v>
      </c>
      <c r="AL10552" s="246" t="s">
        <v>50265</v>
      </c>
      <c r="AM10552" s="247">
        <v>8402.3700000000008</v>
      </c>
      <c r="AO10552" s="226" t="s">
        <v>33935</v>
      </c>
      <c r="AP10552" s="227">
        <v>1331444.79</v>
      </c>
      <c r="AR10552" s="207" t="s">
        <v>24602</v>
      </c>
      <c r="AS10552" s="208">
        <v>590</v>
      </c>
      <c r="AT10552" s="93"/>
      <c r="AU10552" s="93"/>
      <c r="AV10552" s="93"/>
    </row>
    <row r="10553" spans="35:48" x14ac:dyDescent="0.55000000000000004">
      <c r="AI10553" s="276" t="s">
        <v>66752</v>
      </c>
      <c r="AJ10553" s="277">
        <v>52664.1</v>
      </c>
      <c r="AL10553" s="246" t="s">
        <v>50266</v>
      </c>
      <c r="AM10553" s="247">
        <v>283378.92</v>
      </c>
      <c r="AO10553" s="226" t="s">
        <v>35376</v>
      </c>
      <c r="AP10553" s="227">
        <v>242570.12</v>
      </c>
      <c r="AR10553" s="207" t="s">
        <v>24603</v>
      </c>
      <c r="AS10553" s="208">
        <v>2594.9499999999998</v>
      </c>
      <c r="AT10553" s="93"/>
      <c r="AU10553" s="93"/>
      <c r="AV10553" s="93"/>
    </row>
    <row r="10554" spans="35:48" x14ac:dyDescent="0.55000000000000004">
      <c r="AI10554" s="276" t="s">
        <v>58357</v>
      </c>
      <c r="AJ10554" s="277">
        <v>150814.66</v>
      </c>
      <c r="AL10554" s="246" t="s">
        <v>50267</v>
      </c>
      <c r="AM10554" s="247">
        <v>22213.93</v>
      </c>
      <c r="AO10554" s="226" t="s">
        <v>33936</v>
      </c>
      <c r="AP10554" s="227">
        <v>556171.53</v>
      </c>
      <c r="AR10554" s="207" t="s">
        <v>24604</v>
      </c>
      <c r="AS10554" s="208">
        <v>122.4</v>
      </c>
      <c r="AT10554" s="93"/>
      <c r="AU10554" s="93"/>
      <c r="AV10554" s="93"/>
    </row>
    <row r="10555" spans="35:48" x14ac:dyDescent="0.55000000000000004">
      <c r="AI10555" s="276" t="s">
        <v>45856</v>
      </c>
      <c r="AJ10555" s="277">
        <v>429524.87</v>
      </c>
      <c r="AL10555" s="246" t="s">
        <v>55308</v>
      </c>
      <c r="AM10555" s="247">
        <v>3350.64</v>
      </c>
      <c r="AO10555" s="226" t="s">
        <v>33937</v>
      </c>
      <c r="AP10555" s="227">
        <v>16451.29</v>
      </c>
      <c r="AR10555" s="207" t="s">
        <v>24605</v>
      </c>
      <c r="AS10555" s="208">
        <v>129733.25</v>
      </c>
      <c r="AT10555" s="93"/>
      <c r="AU10555" s="93"/>
      <c r="AV10555" s="93"/>
    </row>
    <row r="10556" spans="35:48" x14ac:dyDescent="0.55000000000000004">
      <c r="AI10556" s="276" t="s">
        <v>45857</v>
      </c>
      <c r="AJ10556" s="277">
        <v>1266622.67</v>
      </c>
      <c r="AL10556" s="246" t="s">
        <v>50269</v>
      </c>
      <c r="AM10556" s="247">
        <v>12352.12</v>
      </c>
      <c r="AO10556" s="226" t="s">
        <v>33938</v>
      </c>
      <c r="AP10556" s="227">
        <v>84145.24</v>
      </c>
      <c r="AR10556" s="207" t="s">
        <v>24606</v>
      </c>
      <c r="AS10556" s="208">
        <v>1219</v>
      </c>
      <c r="AT10556" s="93"/>
      <c r="AU10556" s="93"/>
      <c r="AV10556" s="93"/>
    </row>
    <row r="10557" spans="35:48" x14ac:dyDescent="0.55000000000000004">
      <c r="AI10557" s="276" t="s">
        <v>39609</v>
      </c>
      <c r="AJ10557" s="277">
        <v>2494166.11</v>
      </c>
      <c r="AL10557" s="246" t="s">
        <v>55309</v>
      </c>
      <c r="AM10557" s="247">
        <v>1175.18</v>
      </c>
      <c r="AO10557" s="226" t="s">
        <v>39363</v>
      </c>
      <c r="AP10557" s="227">
        <v>258198.96</v>
      </c>
      <c r="AR10557" s="207" t="s">
        <v>24607</v>
      </c>
      <c r="AS10557" s="208">
        <v>4083.35</v>
      </c>
      <c r="AT10557" s="93"/>
      <c r="AU10557" s="93"/>
      <c r="AV10557" s="93"/>
    </row>
    <row r="10558" spans="35:48" x14ac:dyDescent="0.55000000000000004">
      <c r="AI10558" s="276" t="s">
        <v>69074</v>
      </c>
      <c r="AJ10558" s="277">
        <v>500</v>
      </c>
      <c r="AL10558" s="246" t="s">
        <v>62747</v>
      </c>
      <c r="AM10558" s="247">
        <v>214.46</v>
      </c>
      <c r="AO10558" s="226" t="s">
        <v>33939</v>
      </c>
      <c r="AP10558" s="227">
        <v>50237.78</v>
      </c>
      <c r="AR10558" s="207" t="s">
        <v>24608</v>
      </c>
      <c r="AS10558" s="208">
        <v>14793.07</v>
      </c>
      <c r="AT10558" s="93"/>
      <c r="AU10558" s="93"/>
      <c r="AV10558" s="93"/>
    </row>
    <row r="10559" spans="35:48" x14ac:dyDescent="0.55000000000000004">
      <c r="AI10559" s="276" t="s">
        <v>55532</v>
      </c>
      <c r="AJ10559" s="277">
        <v>26784.66</v>
      </c>
      <c r="AL10559" s="246" t="s">
        <v>62748</v>
      </c>
      <c r="AM10559" s="247">
        <v>19.97</v>
      </c>
      <c r="AO10559" s="226" t="s">
        <v>33940</v>
      </c>
      <c r="AP10559" s="227">
        <v>256455.07</v>
      </c>
      <c r="AR10559" s="207" t="s">
        <v>24609</v>
      </c>
      <c r="AS10559" s="208">
        <v>5721.79</v>
      </c>
      <c r="AT10559" s="93"/>
      <c r="AU10559" s="93"/>
      <c r="AV10559" s="93"/>
    </row>
    <row r="10560" spans="35:48" x14ac:dyDescent="0.55000000000000004">
      <c r="AI10560" s="276" t="s">
        <v>55533</v>
      </c>
      <c r="AJ10560" s="277">
        <v>2087.33</v>
      </c>
      <c r="AL10560" s="246" t="s">
        <v>39378</v>
      </c>
      <c r="AM10560" s="247">
        <v>88186.64</v>
      </c>
      <c r="AO10560" s="226" t="s">
        <v>35377</v>
      </c>
      <c r="AP10560" s="227">
        <v>1506305.09</v>
      </c>
      <c r="AR10560" s="207" t="s">
        <v>24610</v>
      </c>
      <c r="AS10560" s="208">
        <v>4320</v>
      </c>
      <c r="AT10560" s="93"/>
      <c r="AU10560" s="93"/>
      <c r="AV10560" s="93"/>
    </row>
    <row r="10561" spans="35:48" x14ac:dyDescent="0.55000000000000004">
      <c r="AI10561" s="276" t="s">
        <v>55534</v>
      </c>
      <c r="AJ10561" s="277">
        <v>6623.76</v>
      </c>
      <c r="AL10561" s="246" t="s">
        <v>53277</v>
      </c>
      <c r="AM10561" s="247">
        <v>5883</v>
      </c>
      <c r="AO10561" s="226" t="s">
        <v>35378</v>
      </c>
      <c r="AP10561" s="227">
        <v>215856.63</v>
      </c>
      <c r="AR10561" s="207" t="s">
        <v>24611</v>
      </c>
      <c r="AS10561" s="208">
        <v>12803.28</v>
      </c>
      <c r="AT10561" s="93"/>
      <c r="AU10561" s="93"/>
      <c r="AV10561" s="93"/>
    </row>
    <row r="10562" spans="35:48" x14ac:dyDescent="0.55000000000000004">
      <c r="AI10562" s="276" t="s">
        <v>47349</v>
      </c>
      <c r="AJ10562" s="277">
        <v>105325.81</v>
      </c>
      <c r="AL10562" s="246" t="s">
        <v>56411</v>
      </c>
      <c r="AM10562" s="247">
        <v>11000</v>
      </c>
      <c r="AO10562" s="226" t="s">
        <v>35379</v>
      </c>
      <c r="AP10562" s="227">
        <v>2097.36</v>
      </c>
      <c r="AR10562" s="207" t="s">
        <v>24612</v>
      </c>
      <c r="AS10562" s="208">
        <v>95633.4</v>
      </c>
      <c r="AT10562" s="93"/>
      <c r="AU10562" s="93"/>
      <c r="AV10562" s="93"/>
    </row>
    <row r="10563" spans="35:48" x14ac:dyDescent="0.55000000000000004">
      <c r="AI10563" s="276" t="s">
        <v>69075</v>
      </c>
      <c r="AJ10563" s="277">
        <v>102.45</v>
      </c>
      <c r="AL10563" s="246" t="s">
        <v>56412</v>
      </c>
      <c r="AM10563" s="247">
        <v>837.63</v>
      </c>
      <c r="AO10563" s="226" t="s">
        <v>35380</v>
      </c>
      <c r="AP10563" s="227">
        <v>3700</v>
      </c>
      <c r="AR10563" s="207" t="s">
        <v>24613</v>
      </c>
      <c r="AS10563" s="208">
        <v>7315.92</v>
      </c>
      <c r="AT10563" s="93"/>
      <c r="AU10563" s="93"/>
      <c r="AV10563" s="93"/>
    </row>
    <row r="10564" spans="35:48" x14ac:dyDescent="0.55000000000000004">
      <c r="AI10564" s="276" t="s">
        <v>60835</v>
      </c>
      <c r="AJ10564" s="277">
        <v>454.72</v>
      </c>
      <c r="AL10564" s="246" t="s">
        <v>57701</v>
      </c>
      <c r="AM10564" s="247">
        <v>20016.37</v>
      </c>
      <c r="AO10564" s="226" t="s">
        <v>33941</v>
      </c>
      <c r="AP10564" s="227">
        <v>123.87</v>
      </c>
      <c r="AR10564" s="207" t="s">
        <v>24614</v>
      </c>
      <c r="AS10564" s="208">
        <v>19497.55</v>
      </c>
      <c r="AT10564" s="93"/>
      <c r="AU10564" s="93"/>
      <c r="AV10564" s="93"/>
    </row>
    <row r="10565" spans="35:48" x14ac:dyDescent="0.55000000000000004">
      <c r="AI10565" s="276" t="s">
        <v>70850</v>
      </c>
      <c r="AJ10565" s="277">
        <v>471.25</v>
      </c>
      <c r="AL10565" s="246" t="s">
        <v>56413</v>
      </c>
      <c r="AM10565" s="247">
        <v>103324.98</v>
      </c>
      <c r="AO10565" s="226" t="s">
        <v>24976</v>
      </c>
      <c r="AP10565" s="227">
        <v>507510.67</v>
      </c>
      <c r="AR10565" s="207" t="s">
        <v>24615</v>
      </c>
      <c r="AS10565" s="208">
        <v>163220.16</v>
      </c>
      <c r="AT10565" s="93"/>
      <c r="AU10565" s="93"/>
      <c r="AV10565" s="93"/>
    </row>
    <row r="10566" spans="35:48" x14ac:dyDescent="0.55000000000000004">
      <c r="AI10566" s="276" t="s">
        <v>61234</v>
      </c>
      <c r="AJ10566" s="277">
        <v>24402.67</v>
      </c>
      <c r="AL10566" s="246" t="s">
        <v>56414</v>
      </c>
      <c r="AM10566" s="247">
        <v>134872.72</v>
      </c>
      <c r="AO10566" s="226" t="s">
        <v>24977</v>
      </c>
      <c r="AP10566" s="227">
        <v>464715.78</v>
      </c>
      <c r="AR10566" s="207" t="s">
        <v>24616</v>
      </c>
      <c r="AS10566" s="208">
        <v>208008</v>
      </c>
      <c r="AT10566" s="93"/>
      <c r="AU10566" s="93"/>
      <c r="AV10566" s="93"/>
    </row>
    <row r="10567" spans="35:48" x14ac:dyDescent="0.55000000000000004">
      <c r="AI10567" s="276" t="s">
        <v>61235</v>
      </c>
      <c r="AJ10567" s="277">
        <v>18670.169999999998</v>
      </c>
      <c r="AL10567" s="246" t="s">
        <v>56415</v>
      </c>
      <c r="AM10567" s="247">
        <v>68250.080000000002</v>
      </c>
      <c r="AO10567" s="226" t="s">
        <v>33942</v>
      </c>
      <c r="AP10567" s="227">
        <v>177181.79</v>
      </c>
      <c r="AR10567" s="207" t="s">
        <v>24617</v>
      </c>
      <c r="AS10567" s="208">
        <v>38837.75</v>
      </c>
      <c r="AT10567" s="93"/>
      <c r="AU10567" s="93"/>
      <c r="AV10567" s="93"/>
    </row>
    <row r="10568" spans="35:48" x14ac:dyDescent="0.55000000000000004">
      <c r="AI10568" s="276" t="s">
        <v>69076</v>
      </c>
      <c r="AJ10568" s="277">
        <v>15732.88</v>
      </c>
      <c r="AL10568" s="246" t="s">
        <v>56416</v>
      </c>
      <c r="AM10568" s="247">
        <v>23022.34</v>
      </c>
      <c r="AO10568" s="226" t="s">
        <v>39364</v>
      </c>
      <c r="AP10568" s="227">
        <v>629111.67000000004</v>
      </c>
      <c r="AR10568" s="207" t="s">
        <v>24618</v>
      </c>
      <c r="AS10568" s="208">
        <v>924.48</v>
      </c>
      <c r="AT10568" s="93"/>
      <c r="AU10568" s="93"/>
      <c r="AV10568" s="93"/>
    </row>
    <row r="10569" spans="35:48" x14ac:dyDescent="0.55000000000000004">
      <c r="AI10569" s="276" t="s">
        <v>69077</v>
      </c>
      <c r="AJ10569" s="277">
        <v>443.87</v>
      </c>
      <c r="AL10569" s="246" t="s">
        <v>56417</v>
      </c>
      <c r="AM10569" s="247">
        <v>5081.68</v>
      </c>
      <c r="AO10569" s="226" t="s">
        <v>40513</v>
      </c>
      <c r="AP10569" s="227">
        <v>390115.29</v>
      </c>
      <c r="AR10569" s="207" t="s">
        <v>24619</v>
      </c>
      <c r="AS10569" s="208">
        <v>82476</v>
      </c>
      <c r="AT10569" s="93"/>
      <c r="AU10569" s="93"/>
      <c r="AV10569" s="93"/>
    </row>
    <row r="10570" spans="35:48" x14ac:dyDescent="0.55000000000000004">
      <c r="AI10570" s="276" t="s">
        <v>70119</v>
      </c>
      <c r="AJ10570" s="277">
        <v>11454.24</v>
      </c>
      <c r="AL10570" s="246" t="s">
        <v>56418</v>
      </c>
      <c r="AM10570" s="247">
        <v>24375.91</v>
      </c>
      <c r="AO10570" s="226" t="s">
        <v>53205</v>
      </c>
      <c r="AP10570" s="227">
        <v>2486629.0499999998</v>
      </c>
      <c r="AR10570" s="207" t="s">
        <v>24620</v>
      </c>
      <c r="AS10570" s="208">
        <v>249225</v>
      </c>
      <c r="AT10570" s="93"/>
      <c r="AU10570" s="93"/>
      <c r="AV10570" s="93"/>
    </row>
    <row r="10571" spans="35:48" x14ac:dyDescent="0.55000000000000004">
      <c r="AI10571" s="276" t="s">
        <v>69078</v>
      </c>
      <c r="AJ10571" s="277">
        <v>2113.6999999999998</v>
      </c>
      <c r="AL10571" s="246" t="s">
        <v>56419</v>
      </c>
      <c r="AM10571" s="247">
        <v>1374.02</v>
      </c>
      <c r="AO10571" s="226" t="s">
        <v>40514</v>
      </c>
      <c r="AP10571" s="227">
        <v>323938.8</v>
      </c>
      <c r="AR10571" s="207" t="s">
        <v>13940</v>
      </c>
      <c r="AS10571" s="208">
        <v>235119.62</v>
      </c>
      <c r="AT10571" s="93"/>
      <c r="AU10571" s="93"/>
      <c r="AV10571" s="93"/>
    </row>
    <row r="10572" spans="35:48" x14ac:dyDescent="0.55000000000000004">
      <c r="AI10572" s="276" t="s">
        <v>69079</v>
      </c>
      <c r="AJ10572" s="277">
        <v>5900.9</v>
      </c>
      <c r="AL10572" s="246" t="s">
        <v>62749</v>
      </c>
      <c r="AM10572" s="247">
        <v>487.84</v>
      </c>
      <c r="AO10572" s="226" t="s">
        <v>35381</v>
      </c>
      <c r="AP10572" s="227">
        <v>3420341.96</v>
      </c>
      <c r="AR10572" s="207" t="s">
        <v>13941</v>
      </c>
      <c r="AS10572" s="208">
        <v>134277.79</v>
      </c>
      <c r="AT10572" s="93"/>
      <c r="AU10572" s="93"/>
      <c r="AV10572" s="93"/>
    </row>
    <row r="10573" spans="35:48" x14ac:dyDescent="0.55000000000000004">
      <c r="AI10573" s="276" t="s">
        <v>66753</v>
      </c>
      <c r="AJ10573" s="277">
        <v>230000</v>
      </c>
      <c r="AL10573" s="246" t="s">
        <v>62750</v>
      </c>
      <c r="AM10573" s="247">
        <v>27.36</v>
      </c>
      <c r="AO10573" s="226" t="s">
        <v>48156</v>
      </c>
      <c r="AP10573" s="227">
        <v>389283.75</v>
      </c>
      <c r="AR10573" s="207" t="s">
        <v>24621</v>
      </c>
      <c r="AS10573" s="208">
        <v>16124.9</v>
      </c>
      <c r="AT10573" s="93"/>
      <c r="AU10573" s="93"/>
      <c r="AV10573" s="93"/>
    </row>
    <row r="10574" spans="35:48" x14ac:dyDescent="0.55000000000000004">
      <c r="AI10574" s="276" t="s">
        <v>69080</v>
      </c>
      <c r="AJ10574" s="277">
        <v>2012.84</v>
      </c>
      <c r="AL10574" s="246" t="s">
        <v>57702</v>
      </c>
      <c r="AM10574" s="247">
        <v>941796.54</v>
      </c>
      <c r="AO10574" s="226" t="s">
        <v>39365</v>
      </c>
      <c r="AP10574" s="227">
        <v>3211255.88</v>
      </c>
      <c r="AR10574" s="207" t="s">
        <v>24622</v>
      </c>
      <c r="AS10574" s="208">
        <v>68015.33</v>
      </c>
      <c r="AT10574" s="93"/>
      <c r="AU10574" s="93"/>
      <c r="AV10574" s="93"/>
    </row>
    <row r="10575" spans="35:48" x14ac:dyDescent="0.55000000000000004">
      <c r="AI10575" s="276" t="s">
        <v>66754</v>
      </c>
      <c r="AJ10575" s="277">
        <v>16511.96</v>
      </c>
      <c r="AL10575" s="246" t="s">
        <v>57703</v>
      </c>
      <c r="AM10575" s="247">
        <v>182376.66</v>
      </c>
      <c r="AO10575" s="226" t="s">
        <v>39366</v>
      </c>
      <c r="AP10575" s="227">
        <v>138682.47</v>
      </c>
      <c r="AR10575" s="207" t="s">
        <v>24623</v>
      </c>
      <c r="AS10575" s="208">
        <v>41136.15</v>
      </c>
      <c r="AT10575" s="93"/>
      <c r="AU10575" s="93"/>
      <c r="AV10575" s="93"/>
    </row>
    <row r="10576" spans="35:48" x14ac:dyDescent="0.55000000000000004">
      <c r="AI10576" s="276" t="s">
        <v>69081</v>
      </c>
      <c r="AJ10576" s="277">
        <v>68646.75</v>
      </c>
      <c r="AL10576" s="246" t="s">
        <v>57704</v>
      </c>
      <c r="AM10576" s="247">
        <v>473985.36</v>
      </c>
      <c r="AO10576" s="226" t="s">
        <v>42790</v>
      </c>
      <c r="AP10576" s="227">
        <v>168121.82</v>
      </c>
      <c r="AR10576" s="207" t="s">
        <v>24624</v>
      </c>
      <c r="AS10576" s="208">
        <v>48627.3</v>
      </c>
      <c r="AT10576" s="93"/>
      <c r="AU10576" s="93"/>
      <c r="AV10576" s="93"/>
    </row>
    <row r="10577" spans="35:48" x14ac:dyDescent="0.55000000000000004">
      <c r="AI10577" s="276" t="s">
        <v>69082</v>
      </c>
      <c r="AJ10577" s="277">
        <v>6865.98</v>
      </c>
      <c r="AL10577" s="246" t="s">
        <v>25299</v>
      </c>
      <c r="AM10577" s="247">
        <v>-473985.36</v>
      </c>
      <c r="AO10577" s="226" t="s">
        <v>42791</v>
      </c>
      <c r="AP10577" s="227">
        <v>12902.18</v>
      </c>
      <c r="AR10577" s="207" t="s">
        <v>24625</v>
      </c>
      <c r="AS10577" s="208">
        <v>5984</v>
      </c>
      <c r="AT10577" s="93"/>
      <c r="AU10577" s="93"/>
      <c r="AV10577" s="93"/>
    </row>
    <row r="10578" spans="35:48" x14ac:dyDescent="0.55000000000000004">
      <c r="AI10578" s="276" t="s">
        <v>58358</v>
      </c>
      <c r="AJ10578" s="277">
        <v>61046</v>
      </c>
      <c r="AL10578" s="246" t="s">
        <v>53282</v>
      </c>
      <c r="AM10578" s="247">
        <v>14289.83</v>
      </c>
      <c r="AO10578" s="226" t="s">
        <v>53206</v>
      </c>
      <c r="AP10578" s="227">
        <v>7745.23</v>
      </c>
      <c r="AR10578" s="207" t="s">
        <v>24626</v>
      </c>
      <c r="AS10578" s="208">
        <v>9360.4500000000007</v>
      </c>
      <c r="AT10578" s="93"/>
      <c r="AU10578" s="93"/>
      <c r="AV10578" s="93"/>
    </row>
    <row r="10579" spans="35:48" x14ac:dyDescent="0.55000000000000004">
      <c r="AI10579" s="276" t="s">
        <v>70851</v>
      </c>
      <c r="AJ10579" s="277">
        <v>3325</v>
      </c>
      <c r="AL10579" s="246" t="s">
        <v>25301</v>
      </c>
      <c r="AM10579" s="247">
        <v>-14289.83</v>
      </c>
      <c r="AO10579" s="226" t="s">
        <v>50245</v>
      </c>
      <c r="AP10579" s="227">
        <v>52585.87</v>
      </c>
      <c r="AR10579" s="207" t="s">
        <v>24627</v>
      </c>
      <c r="AS10579" s="208">
        <v>1100</v>
      </c>
      <c r="AT10579" s="93"/>
      <c r="AU10579" s="93"/>
      <c r="AV10579" s="93"/>
    </row>
    <row r="10580" spans="35:48" x14ac:dyDescent="0.55000000000000004">
      <c r="AI10580" s="276" t="s">
        <v>60837</v>
      </c>
      <c r="AJ10580" s="277">
        <v>23420.04</v>
      </c>
      <c r="AL10580" s="246" t="s">
        <v>25305</v>
      </c>
      <c r="AM10580" s="247">
        <v>-5412.47</v>
      </c>
      <c r="AO10580" s="226" t="s">
        <v>53207</v>
      </c>
      <c r="AP10580" s="227">
        <v>112031.14</v>
      </c>
      <c r="AR10580" s="207" t="s">
        <v>24628</v>
      </c>
      <c r="AS10580" s="208">
        <v>1613.93</v>
      </c>
      <c r="AT10580" s="93"/>
      <c r="AU10580" s="93"/>
      <c r="AV10580" s="93"/>
    </row>
    <row r="10581" spans="35:48" x14ac:dyDescent="0.55000000000000004">
      <c r="AI10581" s="276" t="s">
        <v>60838</v>
      </c>
      <c r="AJ10581" s="277">
        <v>1791.59</v>
      </c>
      <c r="AL10581" s="246" t="s">
        <v>25310</v>
      </c>
      <c r="AM10581" s="247">
        <v>-414.05</v>
      </c>
      <c r="AO10581" s="226" t="s">
        <v>53208</v>
      </c>
      <c r="AP10581" s="227">
        <v>74510.41</v>
      </c>
      <c r="AR10581" s="207" t="s">
        <v>24629</v>
      </c>
      <c r="AS10581" s="208">
        <v>923.71</v>
      </c>
      <c r="AT10581" s="93"/>
      <c r="AU10581" s="93"/>
      <c r="AV10581" s="93"/>
    </row>
    <row r="10582" spans="35:48" x14ac:dyDescent="0.55000000000000004">
      <c r="AI10582" s="276" t="s">
        <v>60839</v>
      </c>
      <c r="AJ10582" s="277">
        <v>5738.85</v>
      </c>
      <c r="AL10582" s="246" t="s">
        <v>53283</v>
      </c>
      <c r="AM10582" s="247">
        <v>5826.52</v>
      </c>
      <c r="AO10582" s="226" t="s">
        <v>47143</v>
      </c>
      <c r="AP10582" s="227">
        <v>22613.56</v>
      </c>
      <c r="AR10582" s="207" t="s">
        <v>24630</v>
      </c>
      <c r="AS10582" s="208">
        <v>2617.73</v>
      </c>
      <c r="AT10582" s="93"/>
      <c r="AU10582" s="93"/>
      <c r="AV10582" s="93"/>
    </row>
    <row r="10583" spans="35:48" x14ac:dyDescent="0.55000000000000004">
      <c r="AI10583" s="276" t="s">
        <v>69083</v>
      </c>
      <c r="AJ10583" s="277">
        <v>12240</v>
      </c>
      <c r="AL10583" s="246" t="s">
        <v>25314</v>
      </c>
      <c r="AM10583" s="247">
        <v>-12502.48</v>
      </c>
      <c r="AO10583" s="226" t="s">
        <v>53209</v>
      </c>
      <c r="AP10583" s="227">
        <v>5422.81</v>
      </c>
      <c r="AR10583" s="207" t="s">
        <v>24631</v>
      </c>
      <c r="AS10583" s="208">
        <v>5600</v>
      </c>
      <c r="AT10583" s="93"/>
      <c r="AU10583" s="93"/>
      <c r="AV10583" s="93"/>
    </row>
    <row r="10584" spans="35:48" x14ac:dyDescent="0.55000000000000004">
      <c r="AI10584" s="276" t="s">
        <v>69084</v>
      </c>
      <c r="AJ10584" s="277">
        <v>40689.68</v>
      </c>
      <c r="AL10584" s="246" t="s">
        <v>25315</v>
      </c>
      <c r="AM10584" s="247">
        <v>-956.44</v>
      </c>
      <c r="AO10584" s="226" t="s">
        <v>36549</v>
      </c>
      <c r="AP10584" s="227">
        <v>16422.439999999999</v>
      </c>
      <c r="AR10584" s="207" t="s">
        <v>24632</v>
      </c>
      <c r="AS10584" s="208">
        <v>62604.85</v>
      </c>
      <c r="AT10584" s="93"/>
      <c r="AU10584" s="93"/>
      <c r="AV10584" s="93"/>
    </row>
    <row r="10585" spans="35:48" x14ac:dyDescent="0.55000000000000004">
      <c r="AI10585" s="276" t="s">
        <v>48363</v>
      </c>
      <c r="AJ10585" s="277">
        <v>31042.53</v>
      </c>
      <c r="AL10585" s="246" t="s">
        <v>53285</v>
      </c>
      <c r="AM10585" s="247">
        <v>13458.92</v>
      </c>
      <c r="AO10585" s="226" t="s">
        <v>35382</v>
      </c>
      <c r="AP10585" s="227">
        <v>1857903.53</v>
      </c>
      <c r="AR10585" s="207" t="s">
        <v>24633</v>
      </c>
      <c r="AS10585" s="208">
        <v>66345</v>
      </c>
      <c r="AT10585" s="93"/>
      <c r="AU10585" s="93"/>
      <c r="AV10585" s="93"/>
    </row>
    <row r="10586" spans="35:48" x14ac:dyDescent="0.55000000000000004">
      <c r="AI10586" s="276" t="s">
        <v>69085</v>
      </c>
      <c r="AJ10586" s="277">
        <v>125406.36</v>
      </c>
      <c r="AL10586" s="246" t="s">
        <v>48175</v>
      </c>
      <c r="AM10586" s="247">
        <v>155203.91</v>
      </c>
      <c r="AO10586" s="226" t="s">
        <v>53210</v>
      </c>
      <c r="AP10586" s="227">
        <v>17068.150000000001</v>
      </c>
      <c r="AR10586" s="207" t="s">
        <v>24634</v>
      </c>
      <c r="AS10586" s="208">
        <v>64611.81</v>
      </c>
      <c r="AT10586" s="93"/>
      <c r="AU10586" s="93"/>
      <c r="AV10586" s="93"/>
    </row>
    <row r="10587" spans="35:48" x14ac:dyDescent="0.55000000000000004">
      <c r="AI10587" s="276" t="s">
        <v>69086</v>
      </c>
      <c r="AJ10587" s="277">
        <v>36572.620000000003</v>
      </c>
      <c r="AL10587" s="246" t="s">
        <v>49083</v>
      </c>
      <c r="AM10587" s="247">
        <v>35008.269999999997</v>
      </c>
      <c r="AO10587" s="226" t="s">
        <v>48157</v>
      </c>
      <c r="AP10587" s="227">
        <v>12495</v>
      </c>
      <c r="AR10587" s="207" t="s">
        <v>24635</v>
      </c>
      <c r="AS10587" s="208">
        <v>376564.28</v>
      </c>
      <c r="AT10587" s="93"/>
      <c r="AU10587" s="93"/>
      <c r="AV10587" s="93"/>
    </row>
    <row r="10588" spans="35:48" x14ac:dyDescent="0.55000000000000004">
      <c r="AI10588" s="276" t="s">
        <v>48364</v>
      </c>
      <c r="AJ10588" s="277">
        <v>945</v>
      </c>
      <c r="AL10588" s="246" t="s">
        <v>40539</v>
      </c>
      <c r="AM10588" s="247">
        <v>3906000</v>
      </c>
      <c r="AO10588" s="226" t="s">
        <v>45371</v>
      </c>
      <c r="AP10588" s="227">
        <v>571670.34</v>
      </c>
      <c r="AR10588" s="207" t="s">
        <v>24636</v>
      </c>
      <c r="AS10588" s="208">
        <v>111851.07</v>
      </c>
      <c r="AT10588" s="93"/>
      <c r="AU10588" s="93"/>
      <c r="AV10588" s="93"/>
    </row>
    <row r="10589" spans="35:48" x14ac:dyDescent="0.55000000000000004">
      <c r="AI10589" s="276" t="s">
        <v>69087</v>
      </c>
      <c r="AJ10589" s="277">
        <v>10074.5</v>
      </c>
      <c r="AL10589" s="246" t="s">
        <v>53287</v>
      </c>
      <c r="AM10589" s="247">
        <v>456732.99</v>
      </c>
      <c r="AO10589" s="226" t="s">
        <v>35383</v>
      </c>
      <c r="AP10589" s="227">
        <v>249658.14</v>
      </c>
      <c r="AR10589" s="207" t="s">
        <v>24637</v>
      </c>
      <c r="AS10589" s="208">
        <v>257566.79</v>
      </c>
      <c r="AT10589" s="93"/>
      <c r="AU10589" s="93"/>
      <c r="AV10589" s="93"/>
    </row>
    <row r="10590" spans="35:48" x14ac:dyDescent="0.55000000000000004">
      <c r="AI10590" s="276" t="s">
        <v>69088</v>
      </c>
      <c r="AJ10590" s="277">
        <v>21600.99</v>
      </c>
      <c r="AL10590" s="246" t="s">
        <v>39380</v>
      </c>
      <c r="AM10590" s="247">
        <v>345531.88</v>
      </c>
      <c r="AO10590" s="226" t="s">
        <v>35384</v>
      </c>
      <c r="AP10590" s="227">
        <v>203670.72</v>
      </c>
      <c r="AR10590" s="207" t="s">
        <v>24638</v>
      </c>
      <c r="AS10590" s="208">
        <v>97900</v>
      </c>
      <c r="AT10590" s="93"/>
      <c r="AU10590" s="93"/>
      <c r="AV10590" s="93"/>
    </row>
    <row r="10591" spans="35:48" x14ac:dyDescent="0.55000000000000004">
      <c r="AI10591" s="276" t="s">
        <v>69089</v>
      </c>
      <c r="AJ10591" s="277">
        <v>1199.8499999999999</v>
      </c>
      <c r="AL10591" s="246" t="s">
        <v>39381</v>
      </c>
      <c r="AM10591" s="247">
        <v>151987.71</v>
      </c>
      <c r="AO10591" s="226" t="s">
        <v>35385</v>
      </c>
      <c r="AP10591" s="227">
        <v>631888.12</v>
      </c>
      <c r="AR10591" s="207" t="s">
        <v>24639</v>
      </c>
      <c r="AS10591" s="208">
        <v>3446</v>
      </c>
      <c r="AT10591" s="93"/>
      <c r="AU10591" s="93"/>
      <c r="AV10591" s="93"/>
    </row>
    <row r="10592" spans="35:48" x14ac:dyDescent="0.55000000000000004">
      <c r="AI10592" s="276" t="s">
        <v>48365</v>
      </c>
      <c r="AJ10592" s="277">
        <v>2167</v>
      </c>
      <c r="AL10592" s="246" t="s">
        <v>48176</v>
      </c>
      <c r="AM10592" s="247">
        <v>40904.97</v>
      </c>
      <c r="AO10592" s="226" t="s">
        <v>35386</v>
      </c>
      <c r="AP10592" s="227">
        <v>209377.53</v>
      </c>
      <c r="AR10592" s="207" t="s">
        <v>24640</v>
      </c>
      <c r="AS10592" s="208">
        <v>1378.92</v>
      </c>
      <c r="AT10592" s="93"/>
      <c r="AU10592" s="93"/>
      <c r="AV10592" s="93"/>
    </row>
    <row r="10593" spans="35:48" x14ac:dyDescent="0.55000000000000004">
      <c r="AI10593" s="276" t="s">
        <v>48366</v>
      </c>
      <c r="AJ10593" s="277">
        <v>23983.200000000001</v>
      </c>
      <c r="AL10593" s="246" t="s">
        <v>25318</v>
      </c>
      <c r="AM10593" s="247">
        <v>652191.47</v>
      </c>
      <c r="AO10593" s="226" t="s">
        <v>53211</v>
      </c>
      <c r="AP10593" s="227">
        <v>609369.46</v>
      </c>
      <c r="AR10593" s="207" t="s">
        <v>24641</v>
      </c>
      <c r="AS10593" s="208">
        <v>33956.78</v>
      </c>
      <c r="AT10593" s="93"/>
      <c r="AU10593" s="93"/>
      <c r="AV10593" s="93"/>
    </row>
    <row r="10594" spans="35:48" x14ac:dyDescent="0.55000000000000004">
      <c r="AI10594" s="276" t="s">
        <v>48367</v>
      </c>
      <c r="AJ10594" s="277">
        <v>1815.75</v>
      </c>
      <c r="AL10594" s="246" t="s">
        <v>53288</v>
      </c>
      <c r="AM10594" s="247">
        <v>146321.72</v>
      </c>
      <c r="AO10594" s="226" t="s">
        <v>53212</v>
      </c>
      <c r="AP10594" s="227">
        <v>16000</v>
      </c>
      <c r="AR10594" s="207" t="s">
        <v>24642</v>
      </c>
      <c r="AS10594" s="208">
        <v>100094.3</v>
      </c>
      <c r="AT10594" s="93"/>
      <c r="AU10594" s="93"/>
      <c r="AV10594" s="93"/>
    </row>
    <row r="10595" spans="35:48" x14ac:dyDescent="0.55000000000000004">
      <c r="AI10595" s="276" t="s">
        <v>69090</v>
      </c>
      <c r="AJ10595" s="277">
        <v>12385.71</v>
      </c>
      <c r="AL10595" s="246" t="s">
        <v>39382</v>
      </c>
      <c r="AM10595" s="247">
        <v>129645.54</v>
      </c>
      <c r="AO10595" s="226" t="s">
        <v>48158</v>
      </c>
      <c r="AP10595" s="227">
        <v>175</v>
      </c>
      <c r="AR10595" s="207" t="s">
        <v>24643</v>
      </c>
      <c r="AS10595" s="208">
        <v>34731.31</v>
      </c>
      <c r="AT10595" s="93"/>
      <c r="AU10595" s="93"/>
      <c r="AV10595" s="93"/>
    </row>
    <row r="10596" spans="35:48" x14ac:dyDescent="0.55000000000000004">
      <c r="AI10596" s="276" t="s">
        <v>48369</v>
      </c>
      <c r="AJ10596" s="277">
        <v>24115.759999999998</v>
      </c>
      <c r="AL10596" s="246" t="s">
        <v>25319</v>
      </c>
      <c r="AM10596" s="247">
        <v>473985.36</v>
      </c>
      <c r="AO10596" s="226" t="s">
        <v>53213</v>
      </c>
      <c r="AP10596" s="227">
        <v>8.23</v>
      </c>
      <c r="AR10596" s="207" t="s">
        <v>24644</v>
      </c>
      <c r="AS10596" s="208">
        <v>3166.66</v>
      </c>
      <c r="AT10596" s="93"/>
      <c r="AU10596" s="93"/>
      <c r="AV10596" s="93"/>
    </row>
    <row r="10597" spans="35:48" x14ac:dyDescent="0.55000000000000004">
      <c r="AI10597" s="276" t="s">
        <v>48370</v>
      </c>
      <c r="AJ10597" s="277">
        <v>40070.5</v>
      </c>
      <c r="AL10597" s="246" t="s">
        <v>49084</v>
      </c>
      <c r="AM10597" s="247">
        <v>109407.5</v>
      </c>
      <c r="AO10597" s="226" t="s">
        <v>45372</v>
      </c>
      <c r="AP10597" s="227">
        <v>439642.88</v>
      </c>
      <c r="AR10597" s="207" t="s">
        <v>24645</v>
      </c>
      <c r="AS10597" s="208">
        <v>6000</v>
      </c>
      <c r="AT10597" s="93"/>
      <c r="AU10597" s="93"/>
      <c r="AV10597" s="93"/>
    </row>
    <row r="10598" spans="35:48" x14ac:dyDescent="0.55000000000000004">
      <c r="AI10598" s="276" t="s">
        <v>69091</v>
      </c>
      <c r="AJ10598" s="277">
        <v>21513.63</v>
      </c>
      <c r="AL10598" s="246" t="s">
        <v>60664</v>
      </c>
      <c r="AM10598" s="247">
        <v>32587.5</v>
      </c>
      <c r="AO10598" s="226" t="s">
        <v>45373</v>
      </c>
      <c r="AP10598" s="227">
        <v>447878.7</v>
      </c>
      <c r="AR10598" s="207" t="s">
        <v>24646</v>
      </c>
      <c r="AS10598" s="208">
        <v>24822.7</v>
      </c>
      <c r="AT10598" s="93"/>
      <c r="AU10598" s="93"/>
      <c r="AV10598" s="93"/>
    </row>
    <row r="10599" spans="35:48" x14ac:dyDescent="0.55000000000000004">
      <c r="AI10599" s="276" t="s">
        <v>69092</v>
      </c>
      <c r="AJ10599" s="277">
        <v>45815.74</v>
      </c>
      <c r="AL10599" s="246" t="s">
        <v>56420</v>
      </c>
      <c r="AM10599" s="247">
        <v>1109.4100000000001</v>
      </c>
      <c r="AO10599" s="226" t="s">
        <v>53214</v>
      </c>
      <c r="AP10599" s="227">
        <v>21539.52</v>
      </c>
      <c r="AR10599" s="207" t="s">
        <v>24647</v>
      </c>
      <c r="AS10599" s="208">
        <v>40699.78</v>
      </c>
      <c r="AT10599" s="93"/>
      <c r="AU10599" s="93"/>
      <c r="AV10599" s="93"/>
    </row>
    <row r="10600" spans="35:48" x14ac:dyDescent="0.55000000000000004">
      <c r="AI10600" s="276" t="s">
        <v>70852</v>
      </c>
      <c r="AJ10600" s="277">
        <v>5193.12</v>
      </c>
      <c r="AL10600" s="246" t="s">
        <v>56421</v>
      </c>
      <c r="AM10600" s="247">
        <v>35964.6</v>
      </c>
      <c r="AO10600" s="226" t="s">
        <v>50246</v>
      </c>
      <c r="AP10600" s="227">
        <v>9921.84</v>
      </c>
      <c r="AR10600" s="207" t="s">
        <v>24648</v>
      </c>
      <c r="AS10600" s="208">
        <v>24446.34</v>
      </c>
      <c r="AT10600" s="93"/>
      <c r="AU10600" s="93"/>
      <c r="AV10600" s="93"/>
    </row>
    <row r="10601" spans="35:48" x14ac:dyDescent="0.55000000000000004">
      <c r="AI10601" s="276" t="s">
        <v>70853</v>
      </c>
      <c r="AJ10601" s="277">
        <v>397.22</v>
      </c>
      <c r="AL10601" s="246" t="s">
        <v>50271</v>
      </c>
      <c r="AM10601" s="247">
        <v>14320</v>
      </c>
      <c r="AO10601" s="226" t="s">
        <v>50247</v>
      </c>
      <c r="AP10601" s="227">
        <v>8034.05</v>
      </c>
      <c r="AR10601" s="207" t="s">
        <v>24649</v>
      </c>
      <c r="AS10601" s="208">
        <v>9362.4699999999993</v>
      </c>
      <c r="AT10601" s="93"/>
      <c r="AU10601" s="93"/>
      <c r="AV10601" s="93"/>
    </row>
    <row r="10602" spans="35:48" x14ac:dyDescent="0.55000000000000004">
      <c r="AI10602" s="276" t="s">
        <v>69093</v>
      </c>
      <c r="AJ10602" s="277">
        <v>202908.76</v>
      </c>
      <c r="AL10602" s="246" t="s">
        <v>55310</v>
      </c>
      <c r="AM10602" s="247">
        <v>226285</v>
      </c>
      <c r="AO10602" s="226" t="s">
        <v>49063</v>
      </c>
      <c r="AP10602" s="227">
        <v>1236</v>
      </c>
      <c r="AR10602" s="207" t="s">
        <v>24650</v>
      </c>
      <c r="AS10602" s="208">
        <v>43516.9</v>
      </c>
      <c r="AT10602" s="93"/>
      <c r="AU10602" s="93"/>
      <c r="AV10602" s="93"/>
    </row>
    <row r="10603" spans="35:48" x14ac:dyDescent="0.55000000000000004">
      <c r="AI10603" s="276" t="s">
        <v>69094</v>
      </c>
      <c r="AJ10603" s="277">
        <v>14981.65</v>
      </c>
      <c r="AL10603" s="246" t="s">
        <v>50272</v>
      </c>
      <c r="AM10603" s="247">
        <v>20647.89</v>
      </c>
      <c r="AO10603" s="226" t="s">
        <v>50248</v>
      </c>
      <c r="AP10603" s="227">
        <v>1586.05</v>
      </c>
      <c r="AR10603" s="207" t="s">
        <v>24651</v>
      </c>
      <c r="AS10603" s="208">
        <v>26180</v>
      </c>
      <c r="AT10603" s="93"/>
      <c r="AU10603" s="93"/>
      <c r="AV10603" s="93"/>
    </row>
    <row r="10604" spans="35:48" x14ac:dyDescent="0.55000000000000004">
      <c r="AI10604" s="276" t="s">
        <v>34311</v>
      </c>
      <c r="AJ10604" s="277">
        <v>169182.58</v>
      </c>
      <c r="AL10604" s="246" t="s">
        <v>50273</v>
      </c>
      <c r="AM10604" s="247">
        <v>60408.36</v>
      </c>
      <c r="AO10604" s="226" t="s">
        <v>49064</v>
      </c>
      <c r="AP10604" s="227">
        <v>638.23</v>
      </c>
      <c r="AR10604" s="207" t="s">
        <v>24652</v>
      </c>
      <c r="AS10604" s="208">
        <v>23983.88</v>
      </c>
      <c r="AT10604" s="93"/>
      <c r="AU10604" s="93"/>
      <c r="AV10604" s="93"/>
    </row>
    <row r="10605" spans="35:48" x14ac:dyDescent="0.55000000000000004">
      <c r="AI10605" s="276" t="s">
        <v>70854</v>
      </c>
      <c r="AJ10605" s="277">
        <v>4282.4799999999996</v>
      </c>
      <c r="AL10605" s="246" t="s">
        <v>57705</v>
      </c>
      <c r="AM10605" s="247">
        <v>524.12</v>
      </c>
      <c r="AO10605" s="226" t="s">
        <v>50249</v>
      </c>
      <c r="AP10605" s="227">
        <v>2318.44</v>
      </c>
      <c r="AR10605" s="207" t="s">
        <v>24653</v>
      </c>
      <c r="AS10605" s="208">
        <v>1834.76</v>
      </c>
      <c r="AT10605" s="93"/>
      <c r="AU10605" s="93"/>
      <c r="AV10605" s="93"/>
    </row>
    <row r="10606" spans="35:48" x14ac:dyDescent="0.55000000000000004">
      <c r="AI10606" s="276" t="s">
        <v>70855</v>
      </c>
      <c r="AJ10606" s="277">
        <v>2187.5</v>
      </c>
      <c r="AL10606" s="246" t="s">
        <v>58627</v>
      </c>
      <c r="AM10606" s="247">
        <v>33207.22</v>
      </c>
      <c r="AO10606" s="226" t="s">
        <v>50250</v>
      </c>
      <c r="AP10606" s="227">
        <v>647.86</v>
      </c>
      <c r="AR10606" s="207" t="s">
        <v>24654</v>
      </c>
      <c r="AS10606" s="208">
        <v>5199.7299999999996</v>
      </c>
      <c r="AT10606" s="93"/>
      <c r="AU10606" s="93"/>
      <c r="AV10606" s="93"/>
    </row>
    <row r="10607" spans="35:48" x14ac:dyDescent="0.55000000000000004">
      <c r="AI10607" s="276" t="s">
        <v>70856</v>
      </c>
      <c r="AJ10607" s="277">
        <v>163.66999999999999</v>
      </c>
      <c r="AL10607" s="246" t="s">
        <v>55311</v>
      </c>
      <c r="AM10607" s="247">
        <v>21302.639999999999</v>
      </c>
      <c r="AO10607" s="226" t="s">
        <v>53215</v>
      </c>
      <c r="AP10607" s="227">
        <v>680.37</v>
      </c>
      <c r="AR10607" s="207" t="s">
        <v>24655</v>
      </c>
      <c r="AS10607" s="208">
        <v>202830.14</v>
      </c>
      <c r="AT10607" s="93"/>
      <c r="AU10607" s="93"/>
      <c r="AV10607" s="93"/>
    </row>
    <row r="10608" spans="35:48" x14ac:dyDescent="0.55000000000000004">
      <c r="AI10608" s="276" t="s">
        <v>70857</v>
      </c>
      <c r="AJ10608" s="277">
        <v>9883</v>
      </c>
      <c r="AL10608" s="246" t="s">
        <v>64714</v>
      </c>
      <c r="AM10608" s="247">
        <v>1023.36</v>
      </c>
      <c r="AO10608" s="226" t="s">
        <v>45374</v>
      </c>
      <c r="AP10608" s="227">
        <v>2049579.66</v>
      </c>
      <c r="AR10608" s="207" t="s">
        <v>24656</v>
      </c>
      <c r="AS10608" s="208">
        <v>14856.35</v>
      </c>
      <c r="AT10608" s="93"/>
      <c r="AU10608" s="93"/>
      <c r="AV10608" s="93"/>
    </row>
    <row r="10609" spans="35:48" x14ac:dyDescent="0.55000000000000004">
      <c r="AI10609" s="276" t="s">
        <v>56689</v>
      </c>
      <c r="AJ10609" s="277">
        <v>1169.92</v>
      </c>
      <c r="AL10609" s="246" t="s">
        <v>58628</v>
      </c>
      <c r="AM10609" s="247">
        <v>53078.59</v>
      </c>
      <c r="AO10609" s="226" t="s">
        <v>45375</v>
      </c>
      <c r="AP10609" s="227">
        <v>156257.34</v>
      </c>
      <c r="AR10609" s="207" t="s">
        <v>24657</v>
      </c>
      <c r="AS10609" s="208">
        <v>43973.49</v>
      </c>
      <c r="AT10609" s="93"/>
      <c r="AU10609" s="93"/>
      <c r="AV10609" s="93"/>
    </row>
    <row r="10610" spans="35:48" x14ac:dyDescent="0.55000000000000004">
      <c r="AI10610" s="276" t="s">
        <v>34320</v>
      </c>
      <c r="AJ10610" s="277">
        <v>-36502.04</v>
      </c>
      <c r="AL10610" s="246" t="s">
        <v>53291</v>
      </c>
      <c r="AM10610" s="247">
        <v>41602.07</v>
      </c>
      <c r="AO10610" s="226" t="s">
        <v>42792</v>
      </c>
      <c r="AP10610" s="227">
        <v>77350.67</v>
      </c>
      <c r="AR10610" s="207" t="s">
        <v>24658</v>
      </c>
      <c r="AS10610" s="208">
        <v>18915.36</v>
      </c>
      <c r="AT10610" s="93"/>
      <c r="AU10610" s="93"/>
      <c r="AV10610" s="93"/>
    </row>
    <row r="10611" spans="35:48" x14ac:dyDescent="0.55000000000000004">
      <c r="AI10611" s="276" t="s">
        <v>55535</v>
      </c>
      <c r="AJ10611" s="277">
        <v>35332.120000000003</v>
      </c>
      <c r="AL10611" s="246" t="s">
        <v>64715</v>
      </c>
      <c r="AM10611" s="247">
        <v>7092.87</v>
      </c>
      <c r="AO10611" s="226" t="s">
        <v>42793</v>
      </c>
      <c r="AP10611" s="227">
        <v>5917.33</v>
      </c>
      <c r="AR10611" s="207" t="s">
        <v>24659</v>
      </c>
      <c r="AS10611" s="208">
        <v>18981</v>
      </c>
      <c r="AT10611" s="93"/>
      <c r="AU10611" s="93"/>
      <c r="AV10611" s="93"/>
    </row>
    <row r="10612" spans="35:48" x14ac:dyDescent="0.55000000000000004">
      <c r="AI10612" s="276" t="s">
        <v>61636</v>
      </c>
      <c r="AJ10612" s="277">
        <v>35296</v>
      </c>
      <c r="AL10612" s="246" t="s">
        <v>55312</v>
      </c>
      <c r="AM10612" s="247">
        <v>323.39999999999998</v>
      </c>
      <c r="AO10612" s="226" t="s">
        <v>25026</v>
      </c>
      <c r="AP10612" s="227">
        <v>4118.76</v>
      </c>
      <c r="AR10612" s="207" t="s">
        <v>24660</v>
      </c>
      <c r="AS10612" s="208">
        <v>1388.93</v>
      </c>
      <c r="AT10612" s="93"/>
      <c r="AU10612" s="93"/>
      <c r="AV10612" s="93"/>
    </row>
    <row r="10613" spans="35:48" x14ac:dyDescent="0.55000000000000004">
      <c r="AI10613" s="276" t="s">
        <v>63827</v>
      </c>
      <c r="AJ10613" s="277">
        <v>805.12</v>
      </c>
      <c r="AL10613" s="246" t="s">
        <v>53292</v>
      </c>
      <c r="AM10613" s="247">
        <v>16487.310000000001</v>
      </c>
      <c r="AO10613" s="226" t="s">
        <v>25027</v>
      </c>
      <c r="AP10613" s="227">
        <v>274.66000000000003</v>
      </c>
      <c r="AR10613" s="207" t="s">
        <v>24661</v>
      </c>
      <c r="AS10613" s="208">
        <v>106.24</v>
      </c>
      <c r="AT10613" s="93"/>
      <c r="AU10613" s="93"/>
      <c r="AV10613" s="93"/>
    </row>
    <row r="10614" spans="35:48" x14ac:dyDescent="0.55000000000000004">
      <c r="AI10614" s="276" t="s">
        <v>63828</v>
      </c>
      <c r="AJ10614" s="277">
        <v>30</v>
      </c>
      <c r="AL10614" s="246" t="s">
        <v>53293</v>
      </c>
      <c r="AM10614" s="247">
        <v>8330</v>
      </c>
      <c r="AO10614" s="226" t="s">
        <v>47144</v>
      </c>
      <c r="AP10614" s="227">
        <v>2560</v>
      </c>
      <c r="AR10614" s="207" t="s">
        <v>24662</v>
      </c>
      <c r="AS10614" s="208">
        <v>301.12</v>
      </c>
      <c r="AT10614" s="93"/>
      <c r="AU10614" s="93"/>
      <c r="AV10614" s="93"/>
    </row>
    <row r="10615" spans="35:48" x14ac:dyDescent="0.55000000000000004">
      <c r="AI10615" s="276" t="s">
        <v>54098</v>
      </c>
      <c r="AJ10615" s="277">
        <v>63.89</v>
      </c>
      <c r="AL10615" s="246" t="s">
        <v>53294</v>
      </c>
      <c r="AM10615" s="247">
        <v>3605</v>
      </c>
      <c r="AO10615" s="226" t="s">
        <v>25029</v>
      </c>
      <c r="AP10615" s="227">
        <v>3254</v>
      </c>
      <c r="AR10615" s="207" t="s">
        <v>24663</v>
      </c>
      <c r="AS10615" s="208">
        <v>46235.02</v>
      </c>
      <c r="AT10615" s="93"/>
      <c r="AU10615" s="93"/>
      <c r="AV10615" s="93"/>
    </row>
    <row r="10616" spans="35:48" x14ac:dyDescent="0.55000000000000004">
      <c r="AI10616" s="276" t="s">
        <v>54099</v>
      </c>
      <c r="AJ10616" s="277">
        <v>191.57</v>
      </c>
      <c r="AL10616" s="246" t="s">
        <v>55313</v>
      </c>
      <c r="AM10616" s="247">
        <v>0.08</v>
      </c>
      <c r="AO10616" s="226" t="s">
        <v>42794</v>
      </c>
      <c r="AP10616" s="227">
        <v>28460.720000000001</v>
      </c>
      <c r="AR10616" s="207" t="s">
        <v>24664</v>
      </c>
      <c r="AS10616" s="208">
        <v>175266.6</v>
      </c>
      <c r="AT10616" s="93"/>
      <c r="AU10616" s="93"/>
      <c r="AV10616" s="93"/>
    </row>
    <row r="10617" spans="35:48" x14ac:dyDescent="0.55000000000000004">
      <c r="AI10617" s="276" t="s">
        <v>54101</v>
      </c>
      <c r="AJ10617" s="277">
        <v>1710.26</v>
      </c>
      <c r="AL10617" s="246" t="s">
        <v>53295</v>
      </c>
      <c r="AM10617" s="247">
        <v>2199.08</v>
      </c>
      <c r="AO10617" s="226" t="s">
        <v>42795</v>
      </c>
      <c r="AP10617" s="227">
        <v>24617.97</v>
      </c>
      <c r="AR10617" s="207" t="s">
        <v>24665</v>
      </c>
      <c r="AS10617" s="208">
        <v>6650.08</v>
      </c>
      <c r="AT10617" s="93"/>
      <c r="AU10617" s="93"/>
      <c r="AV10617" s="93"/>
    </row>
    <row r="10618" spans="35:48" x14ac:dyDescent="0.55000000000000004">
      <c r="AI10618" s="276" t="s">
        <v>54102</v>
      </c>
      <c r="AJ10618" s="277">
        <v>1764.52</v>
      </c>
      <c r="AL10618" s="246" t="s">
        <v>53296</v>
      </c>
      <c r="AM10618" s="247">
        <v>6360.66</v>
      </c>
      <c r="AO10618" s="226" t="s">
        <v>42796</v>
      </c>
      <c r="AP10618" s="227">
        <v>4060.52</v>
      </c>
      <c r="AR10618" s="207" t="s">
        <v>24666</v>
      </c>
      <c r="AS10618" s="208">
        <v>3853.96</v>
      </c>
      <c r="AT10618" s="93"/>
      <c r="AU10618" s="93"/>
      <c r="AV10618" s="93"/>
    </row>
    <row r="10619" spans="35:48" x14ac:dyDescent="0.55000000000000004">
      <c r="AI10619" s="276" t="s">
        <v>69095</v>
      </c>
      <c r="AJ10619" s="277">
        <v>35885.410000000003</v>
      </c>
      <c r="AL10619" s="246" t="s">
        <v>57706</v>
      </c>
      <c r="AM10619" s="247">
        <v>19466.349999999999</v>
      </c>
      <c r="AO10619" s="226" t="s">
        <v>45376</v>
      </c>
      <c r="AP10619" s="227">
        <v>3500</v>
      </c>
      <c r="AR10619" s="207" t="s">
        <v>24667</v>
      </c>
      <c r="AS10619" s="208">
        <v>514.08000000000004</v>
      </c>
      <c r="AT10619" s="93"/>
      <c r="AU10619" s="93"/>
      <c r="AV10619" s="93"/>
    </row>
    <row r="10620" spans="35:48" x14ac:dyDescent="0.55000000000000004">
      <c r="AI10620" s="276" t="s">
        <v>55536</v>
      </c>
      <c r="AJ10620" s="277">
        <v>-313.56</v>
      </c>
      <c r="AL10620" s="246" t="s">
        <v>56422</v>
      </c>
      <c r="AM10620" s="247">
        <v>968.13</v>
      </c>
      <c r="AO10620" s="226" t="s">
        <v>25031</v>
      </c>
      <c r="AP10620" s="227">
        <v>96</v>
      </c>
      <c r="AR10620" s="207" t="s">
        <v>24668</v>
      </c>
      <c r="AS10620" s="208">
        <v>14100.07</v>
      </c>
      <c r="AT10620" s="93"/>
      <c r="AU10620" s="93"/>
      <c r="AV10620" s="93"/>
    </row>
    <row r="10621" spans="35:48" x14ac:dyDescent="0.55000000000000004">
      <c r="AI10621" s="276" t="s">
        <v>63829</v>
      </c>
      <c r="AJ10621" s="277">
        <v>5600</v>
      </c>
      <c r="AL10621" s="246" t="s">
        <v>63306</v>
      </c>
      <c r="AM10621" s="247">
        <v>4608.8</v>
      </c>
      <c r="AO10621" s="226" t="s">
        <v>35391</v>
      </c>
      <c r="AP10621" s="227">
        <v>18713.28</v>
      </c>
      <c r="AR10621" s="207" t="s">
        <v>24669</v>
      </c>
      <c r="AS10621" s="208">
        <v>2571.5300000000002</v>
      </c>
      <c r="AT10621" s="93"/>
      <c r="AU10621" s="93"/>
      <c r="AV10621" s="93"/>
    </row>
    <row r="10622" spans="35:48" x14ac:dyDescent="0.55000000000000004">
      <c r="AI10622" s="276" t="s">
        <v>69096</v>
      </c>
      <c r="AJ10622" s="277">
        <v>5391</v>
      </c>
      <c r="AL10622" s="246" t="s">
        <v>63307</v>
      </c>
      <c r="AM10622" s="247">
        <v>1037.28</v>
      </c>
      <c r="AO10622" s="226" t="s">
        <v>25032</v>
      </c>
      <c r="AP10622" s="227">
        <v>783</v>
      </c>
      <c r="AR10622" s="207" t="s">
        <v>24670</v>
      </c>
      <c r="AS10622" s="208">
        <v>15525.94</v>
      </c>
      <c r="AT10622" s="93"/>
      <c r="AU10622" s="93"/>
      <c r="AV10622" s="93"/>
    </row>
    <row r="10623" spans="35:48" x14ac:dyDescent="0.55000000000000004">
      <c r="AI10623" s="276" t="s">
        <v>69097</v>
      </c>
      <c r="AJ10623" s="277">
        <v>31803.74</v>
      </c>
      <c r="AL10623" s="246" t="s">
        <v>58629</v>
      </c>
      <c r="AM10623" s="247">
        <v>24355.33</v>
      </c>
      <c r="AO10623" s="226" t="s">
        <v>40515</v>
      </c>
      <c r="AP10623" s="227">
        <v>1596.85</v>
      </c>
      <c r="AR10623" s="207" t="s">
        <v>24671</v>
      </c>
      <c r="AS10623" s="208">
        <v>6695</v>
      </c>
      <c r="AT10623" s="93"/>
      <c r="AU10623" s="93"/>
      <c r="AV10623" s="93"/>
    </row>
    <row r="10624" spans="35:48" x14ac:dyDescent="0.55000000000000004">
      <c r="AI10624" s="276" t="s">
        <v>63830</v>
      </c>
      <c r="AJ10624" s="277">
        <v>3290.52</v>
      </c>
      <c r="AL10624" s="246" t="s">
        <v>50274</v>
      </c>
      <c r="AM10624" s="247">
        <v>104365.78</v>
      </c>
      <c r="AO10624" s="226" t="s">
        <v>53216</v>
      </c>
      <c r="AP10624" s="227">
        <v>2500</v>
      </c>
      <c r="AR10624" s="207" t="s">
        <v>24672</v>
      </c>
      <c r="AS10624" s="208">
        <v>111851.07</v>
      </c>
      <c r="AT10624" s="93"/>
      <c r="AU10624" s="93"/>
      <c r="AV10624" s="93"/>
    </row>
    <row r="10625" spans="35:48" x14ac:dyDescent="0.55000000000000004">
      <c r="AI10625" s="276" t="s">
        <v>69098</v>
      </c>
      <c r="AJ10625" s="277">
        <v>32000</v>
      </c>
      <c r="AL10625" s="246" t="s">
        <v>53298</v>
      </c>
      <c r="AM10625" s="247">
        <v>3265.5</v>
      </c>
      <c r="AO10625" s="226" t="s">
        <v>39368</v>
      </c>
      <c r="AP10625" s="227">
        <v>13742.99</v>
      </c>
      <c r="AR10625" s="207" t="s">
        <v>24673</v>
      </c>
      <c r="AS10625" s="208">
        <v>257566.79</v>
      </c>
      <c r="AT10625" s="93"/>
      <c r="AU10625" s="93"/>
      <c r="AV10625" s="93"/>
    </row>
    <row r="10626" spans="35:48" x14ac:dyDescent="0.55000000000000004">
      <c r="AI10626" s="276" t="s">
        <v>69099</v>
      </c>
      <c r="AJ10626" s="277">
        <v>44657.57</v>
      </c>
      <c r="AL10626" s="246" t="s">
        <v>64716</v>
      </c>
      <c r="AM10626" s="247">
        <v>1103.26</v>
      </c>
      <c r="AO10626" s="226" t="s">
        <v>49065</v>
      </c>
      <c r="AP10626" s="227">
        <v>3247.2</v>
      </c>
      <c r="AR10626" s="207" t="s">
        <v>24674</v>
      </c>
      <c r="AS10626" s="208">
        <v>175266.6</v>
      </c>
      <c r="AT10626" s="93"/>
      <c r="AU10626" s="93"/>
      <c r="AV10626" s="93"/>
    </row>
    <row r="10627" spans="35:48" x14ac:dyDescent="0.55000000000000004">
      <c r="AI10627" s="276" t="s">
        <v>63580</v>
      </c>
      <c r="AJ10627" s="277">
        <v>26299.83</v>
      </c>
      <c r="AL10627" s="246" t="s">
        <v>62971</v>
      </c>
      <c r="AM10627" s="247">
        <v>40552.559999999998</v>
      </c>
      <c r="AO10627" s="226" t="s">
        <v>49066</v>
      </c>
      <c r="AP10627" s="227">
        <v>7431.36</v>
      </c>
      <c r="AR10627" s="207" t="s">
        <v>24675</v>
      </c>
      <c r="AS10627" s="208">
        <v>307380.21999999997</v>
      </c>
      <c r="AT10627" s="93"/>
      <c r="AU10627" s="93"/>
      <c r="AV10627" s="93"/>
    </row>
    <row r="10628" spans="35:48" x14ac:dyDescent="0.55000000000000004">
      <c r="AI10628" s="276" t="s">
        <v>69100</v>
      </c>
      <c r="AJ10628" s="277">
        <v>-58.93</v>
      </c>
      <c r="AL10628" s="246" t="s">
        <v>64717</v>
      </c>
      <c r="AM10628" s="247">
        <v>66872.600000000006</v>
      </c>
      <c r="AO10628" s="226" t="s">
        <v>49067</v>
      </c>
      <c r="AP10628" s="227">
        <v>568.64</v>
      </c>
      <c r="AR10628" s="207" t="s">
        <v>24676</v>
      </c>
      <c r="AS10628" s="208">
        <v>9360.4500000000007</v>
      </c>
      <c r="AT10628" s="93"/>
      <c r="AU10628" s="93"/>
      <c r="AV10628" s="93"/>
    </row>
    <row r="10629" spans="35:48" x14ac:dyDescent="0.55000000000000004">
      <c r="AI10629" s="276" t="s">
        <v>55538</v>
      </c>
      <c r="AJ10629" s="277">
        <v>72596.289999999994</v>
      </c>
      <c r="AL10629" s="246" t="s">
        <v>53299</v>
      </c>
      <c r="AM10629" s="247">
        <v>10939.27</v>
      </c>
      <c r="AO10629" s="226" t="s">
        <v>45377</v>
      </c>
      <c r="AP10629" s="227">
        <v>27012.54</v>
      </c>
      <c r="AR10629" s="207" t="s">
        <v>24677</v>
      </c>
      <c r="AS10629" s="208">
        <v>3853.96</v>
      </c>
      <c r="AT10629" s="93"/>
      <c r="AU10629" s="93"/>
      <c r="AV10629" s="93"/>
    </row>
    <row r="10630" spans="35:48" x14ac:dyDescent="0.55000000000000004">
      <c r="AI10630" s="276" t="s">
        <v>70858</v>
      </c>
      <c r="AJ10630" s="277">
        <v>11417.72</v>
      </c>
      <c r="AL10630" s="246" t="s">
        <v>25320</v>
      </c>
      <c r="AM10630" s="247">
        <v>-10939.27</v>
      </c>
      <c r="AO10630" s="226" t="s">
        <v>45378</v>
      </c>
      <c r="AP10630" s="227">
        <v>2066.46</v>
      </c>
      <c r="AR10630" s="207" t="s">
        <v>24678</v>
      </c>
      <c r="AS10630" s="208">
        <v>514.08000000000004</v>
      </c>
      <c r="AT10630" s="93"/>
      <c r="AU10630" s="93"/>
      <c r="AV10630" s="93"/>
    </row>
    <row r="10631" spans="35:48" x14ac:dyDescent="0.55000000000000004">
      <c r="AI10631" s="276" t="s">
        <v>47361</v>
      </c>
      <c r="AJ10631" s="277">
        <v>141734.65</v>
      </c>
      <c r="AL10631" s="246" t="s">
        <v>25322</v>
      </c>
      <c r="AM10631" s="247">
        <v>375076.69</v>
      </c>
      <c r="AO10631" s="226" t="s">
        <v>45379</v>
      </c>
      <c r="AP10631" s="227">
        <v>22069</v>
      </c>
      <c r="AR10631" s="207" t="s">
        <v>24679</v>
      </c>
      <c r="AS10631" s="208">
        <v>3446</v>
      </c>
      <c r="AT10631" s="93"/>
      <c r="AU10631" s="93"/>
      <c r="AV10631" s="93"/>
    </row>
    <row r="10632" spans="35:48" x14ac:dyDescent="0.55000000000000004">
      <c r="AI10632" s="276" t="s">
        <v>57959</v>
      </c>
      <c r="AJ10632" s="277">
        <v>54104.5</v>
      </c>
      <c r="AL10632" s="246" t="s">
        <v>25324</v>
      </c>
      <c r="AM10632" s="247">
        <v>17914.95</v>
      </c>
      <c r="AO10632" s="226" t="s">
        <v>25049</v>
      </c>
      <c r="AP10632" s="227">
        <v>10250</v>
      </c>
      <c r="AR10632" s="207" t="s">
        <v>24680</v>
      </c>
      <c r="AS10632" s="208">
        <v>14100.07</v>
      </c>
      <c r="AT10632" s="93"/>
      <c r="AU10632" s="93"/>
      <c r="AV10632" s="93"/>
    </row>
    <row r="10633" spans="35:48" x14ac:dyDescent="0.55000000000000004">
      <c r="AI10633" s="276" t="s">
        <v>36864</v>
      </c>
      <c r="AJ10633" s="277">
        <v>14388.7</v>
      </c>
      <c r="AL10633" s="246" t="s">
        <v>42806</v>
      </c>
      <c r="AM10633" s="247">
        <v>104854.9</v>
      </c>
      <c r="AO10633" s="226" t="s">
        <v>25050</v>
      </c>
      <c r="AP10633" s="227">
        <v>784.12</v>
      </c>
      <c r="AR10633" s="207" t="s">
        <v>24681</v>
      </c>
      <c r="AS10633" s="208">
        <v>2571.5300000000002</v>
      </c>
      <c r="AT10633" s="93"/>
      <c r="AU10633" s="93"/>
      <c r="AV10633" s="93"/>
    </row>
    <row r="10634" spans="35:48" x14ac:dyDescent="0.55000000000000004">
      <c r="AI10634" s="276" t="s">
        <v>36865</v>
      </c>
      <c r="AJ10634" s="277">
        <v>21342.31</v>
      </c>
      <c r="AL10634" s="246" t="s">
        <v>59171</v>
      </c>
      <c r="AM10634" s="247">
        <v>133250.23000000001</v>
      </c>
      <c r="AO10634" s="226" t="s">
        <v>25051</v>
      </c>
      <c r="AP10634" s="227">
        <v>5040</v>
      </c>
      <c r="AR10634" s="207" t="s">
        <v>13946</v>
      </c>
      <c r="AS10634" s="208">
        <v>235119.62</v>
      </c>
      <c r="AT10634" s="93"/>
      <c r="AU10634" s="93"/>
      <c r="AV10634" s="93"/>
    </row>
    <row r="10635" spans="35:48" x14ac:dyDescent="0.55000000000000004">
      <c r="AI10635" s="276" t="s">
        <v>36866</v>
      </c>
      <c r="AJ10635" s="277">
        <v>70337.039999999994</v>
      </c>
      <c r="AL10635" s="246" t="s">
        <v>33966</v>
      </c>
      <c r="AM10635" s="247">
        <v>140.6</v>
      </c>
      <c r="AO10635" s="226" t="s">
        <v>50251</v>
      </c>
      <c r="AP10635" s="227">
        <v>746.28</v>
      </c>
      <c r="AR10635" s="207" t="s">
        <v>13947</v>
      </c>
      <c r="AS10635" s="208">
        <v>134277.79</v>
      </c>
      <c r="AT10635" s="93"/>
      <c r="AU10635" s="93"/>
      <c r="AV10635" s="93"/>
    </row>
    <row r="10636" spans="35:48" x14ac:dyDescent="0.55000000000000004">
      <c r="AI10636" s="276" t="s">
        <v>47362</v>
      </c>
      <c r="AJ10636" s="277">
        <v>26704.1</v>
      </c>
      <c r="AL10636" s="246" t="s">
        <v>35405</v>
      </c>
      <c r="AM10636" s="247">
        <v>1543950</v>
      </c>
      <c r="AO10636" s="226" t="s">
        <v>53217</v>
      </c>
      <c r="AP10636" s="227">
        <v>4051.67</v>
      </c>
      <c r="AR10636" s="207" t="s">
        <v>24682</v>
      </c>
      <c r="AS10636" s="208">
        <v>1378.92</v>
      </c>
      <c r="AT10636" s="93"/>
      <c r="AU10636" s="93"/>
      <c r="AV10636" s="93"/>
    </row>
    <row r="10637" spans="35:48" x14ac:dyDescent="0.55000000000000004">
      <c r="AI10637" s="276" t="s">
        <v>54103</v>
      </c>
      <c r="AJ10637" s="277">
        <v>1452.25</v>
      </c>
      <c r="AL10637" s="246" t="s">
        <v>64718</v>
      </c>
      <c r="AM10637" s="247">
        <v>1680865.56</v>
      </c>
      <c r="AO10637" s="226" t="s">
        <v>53218</v>
      </c>
      <c r="AP10637" s="227">
        <v>309.95</v>
      </c>
      <c r="AR10637" s="207" t="s">
        <v>24683</v>
      </c>
      <c r="AS10637" s="208">
        <v>2488.9299999999998</v>
      </c>
      <c r="AT10637" s="93"/>
      <c r="AU10637" s="93"/>
      <c r="AV10637" s="93"/>
    </row>
    <row r="10638" spans="35:48" x14ac:dyDescent="0.55000000000000004">
      <c r="AI10638" s="276" t="s">
        <v>35830</v>
      </c>
      <c r="AJ10638" s="277">
        <v>1358170.89</v>
      </c>
      <c r="AL10638" s="246" t="s">
        <v>42807</v>
      </c>
      <c r="AM10638" s="247">
        <v>520237.5</v>
      </c>
      <c r="AO10638" s="226" t="s">
        <v>53219</v>
      </c>
      <c r="AP10638" s="227">
        <v>654</v>
      </c>
      <c r="AR10638" s="207" t="s">
        <v>24684</v>
      </c>
      <c r="AS10638" s="208">
        <v>121231.21</v>
      </c>
      <c r="AT10638" s="93"/>
      <c r="AU10638" s="93"/>
      <c r="AV10638" s="93"/>
    </row>
    <row r="10639" spans="35:48" x14ac:dyDescent="0.55000000000000004">
      <c r="AI10639" s="276" t="s">
        <v>40695</v>
      </c>
      <c r="AJ10639" s="277">
        <v>18432.03</v>
      </c>
      <c r="AL10639" s="246" t="s">
        <v>25327</v>
      </c>
      <c r="AM10639" s="247">
        <v>328729.46999999997</v>
      </c>
      <c r="AO10639" s="226" t="s">
        <v>53220</v>
      </c>
      <c r="AP10639" s="227">
        <v>647.86</v>
      </c>
      <c r="AR10639" s="207" t="s">
        <v>13949</v>
      </c>
      <c r="AS10639" s="208">
        <v>74519.7</v>
      </c>
      <c r="AT10639" s="93"/>
      <c r="AU10639" s="93"/>
      <c r="AV10639" s="93"/>
    </row>
    <row r="10640" spans="35:48" x14ac:dyDescent="0.55000000000000004">
      <c r="AI10640" s="276" t="s">
        <v>45874</v>
      </c>
      <c r="AJ10640" s="277">
        <v>91503.44</v>
      </c>
      <c r="AL10640" s="246" t="s">
        <v>25328</v>
      </c>
      <c r="AM10640" s="247">
        <v>648101.62</v>
      </c>
      <c r="AO10640" s="226" t="s">
        <v>53221</v>
      </c>
      <c r="AP10640" s="227">
        <v>600</v>
      </c>
      <c r="AR10640" s="207" t="s">
        <v>13950</v>
      </c>
      <c r="AS10640" s="208">
        <v>171683.92</v>
      </c>
      <c r="AT10640" s="93"/>
      <c r="AU10640" s="93"/>
      <c r="AV10640" s="93"/>
    </row>
    <row r="10641" spans="35:48" x14ac:dyDescent="0.55000000000000004">
      <c r="AI10641" s="276" t="s">
        <v>40696</v>
      </c>
      <c r="AJ10641" s="277">
        <v>280775.5</v>
      </c>
      <c r="AL10641" s="246" t="s">
        <v>59172</v>
      </c>
      <c r="AM10641" s="247">
        <v>68646.17</v>
      </c>
      <c r="AO10641" s="226" t="s">
        <v>45380</v>
      </c>
      <c r="AP10641" s="227">
        <v>8740.2000000000007</v>
      </c>
      <c r="AR10641" s="207" t="s">
        <v>13951</v>
      </c>
      <c r="AS10641" s="208">
        <v>53646.67</v>
      </c>
      <c r="AT10641" s="93"/>
      <c r="AU10641" s="93"/>
      <c r="AV10641" s="93"/>
    </row>
    <row r="10642" spans="35:48" x14ac:dyDescent="0.55000000000000004">
      <c r="AI10642" s="276" t="s">
        <v>65066</v>
      </c>
      <c r="AJ10642" s="277">
        <v>24896.07</v>
      </c>
      <c r="AL10642" s="246" t="s">
        <v>25329</v>
      </c>
      <c r="AM10642" s="247">
        <v>61250</v>
      </c>
      <c r="AO10642" s="226" t="s">
        <v>47145</v>
      </c>
      <c r="AP10642" s="227">
        <v>688.5</v>
      </c>
      <c r="AR10642" s="207" t="s">
        <v>24685</v>
      </c>
      <c r="AS10642" s="208">
        <v>9861.66</v>
      </c>
      <c r="AT10642" s="93"/>
      <c r="AU10642" s="93"/>
      <c r="AV10642" s="93"/>
    </row>
    <row r="10643" spans="35:48" x14ac:dyDescent="0.55000000000000004">
      <c r="AI10643" s="276" t="s">
        <v>34321</v>
      </c>
      <c r="AJ10643" s="277">
        <v>184252.6</v>
      </c>
      <c r="AL10643" s="246" t="s">
        <v>36567</v>
      </c>
      <c r="AM10643" s="247">
        <v>191.89</v>
      </c>
      <c r="AO10643" s="226" t="s">
        <v>45381</v>
      </c>
      <c r="AP10643" s="227">
        <v>25500</v>
      </c>
      <c r="AR10643" s="207" t="s">
        <v>24686</v>
      </c>
      <c r="AS10643" s="208">
        <v>6000</v>
      </c>
      <c r="AT10643" s="93"/>
      <c r="AU10643" s="93"/>
      <c r="AV10643" s="93"/>
    </row>
    <row r="10644" spans="35:48" x14ac:dyDescent="0.55000000000000004">
      <c r="AI10644" s="276" t="s">
        <v>43120</v>
      </c>
      <c r="AJ10644" s="277">
        <v>10614.33</v>
      </c>
      <c r="AL10644" s="246" t="s">
        <v>25330</v>
      </c>
      <c r="AM10644" s="247">
        <v>1344014.73</v>
      </c>
      <c r="AO10644" s="226" t="s">
        <v>45382</v>
      </c>
      <c r="AP10644" s="227">
        <v>1950.8</v>
      </c>
      <c r="AR10644" s="207" t="s">
        <v>24687</v>
      </c>
      <c r="AS10644" s="208">
        <v>924.48</v>
      </c>
      <c r="AT10644" s="93"/>
      <c r="AU10644" s="93"/>
      <c r="AV10644" s="93"/>
    </row>
    <row r="10645" spans="35:48" x14ac:dyDescent="0.55000000000000004">
      <c r="AI10645" s="276" t="s">
        <v>48374</v>
      </c>
      <c r="AJ10645" s="277">
        <v>2571.54</v>
      </c>
      <c r="AL10645" s="246" t="s">
        <v>53300</v>
      </c>
      <c r="AM10645" s="247">
        <v>451194.65</v>
      </c>
      <c r="AO10645" s="226" t="s">
        <v>25072</v>
      </c>
      <c r="AP10645" s="227">
        <v>24992</v>
      </c>
      <c r="AR10645" s="207" t="s">
        <v>24688</v>
      </c>
      <c r="AS10645" s="208">
        <v>63418.75</v>
      </c>
      <c r="AT10645" s="93"/>
      <c r="AU10645" s="93"/>
      <c r="AV10645" s="93"/>
    </row>
    <row r="10646" spans="35:48" x14ac:dyDescent="0.55000000000000004">
      <c r="AI10646" s="276" t="s">
        <v>55539</v>
      </c>
      <c r="AJ10646" s="277">
        <v>-43351.3</v>
      </c>
      <c r="AL10646" s="246" t="s">
        <v>39383</v>
      </c>
      <c r="AM10646" s="247">
        <v>1219209.8</v>
      </c>
      <c r="AO10646" s="226" t="s">
        <v>50252</v>
      </c>
      <c r="AP10646" s="227">
        <v>1826.76</v>
      </c>
      <c r="AR10646" s="207" t="s">
        <v>24689</v>
      </c>
      <c r="AS10646" s="208">
        <v>24822.7</v>
      </c>
      <c r="AT10646" s="93"/>
      <c r="AU10646" s="93"/>
      <c r="AV10646" s="93"/>
    </row>
    <row r="10647" spans="35:48" x14ac:dyDescent="0.55000000000000004">
      <c r="AI10647" s="276" t="s">
        <v>69101</v>
      </c>
      <c r="AJ10647" s="277">
        <v>1015.7</v>
      </c>
      <c r="AL10647" s="246" t="s">
        <v>25331</v>
      </c>
      <c r="AM10647" s="247">
        <v>65108.1</v>
      </c>
      <c r="AO10647" s="226" t="s">
        <v>50253</v>
      </c>
      <c r="AP10647" s="227">
        <v>626.64</v>
      </c>
      <c r="AR10647" s="207" t="s">
        <v>24690</v>
      </c>
      <c r="AS10647" s="208">
        <v>643089.06999999995</v>
      </c>
      <c r="AT10647" s="93"/>
      <c r="AU10647" s="93"/>
      <c r="AV10647" s="93"/>
    </row>
    <row r="10648" spans="35:48" x14ac:dyDescent="0.55000000000000004">
      <c r="AI10648" s="276" t="s">
        <v>61236</v>
      </c>
      <c r="AJ10648" s="277">
        <v>10953011.52</v>
      </c>
      <c r="AL10648" s="246" t="s">
        <v>62478</v>
      </c>
      <c r="AM10648" s="247">
        <v>3834.5</v>
      </c>
      <c r="AO10648" s="226" t="s">
        <v>50254</v>
      </c>
      <c r="AP10648" s="227">
        <v>1100</v>
      </c>
      <c r="AR10648" s="207" t="s">
        <v>24691</v>
      </c>
      <c r="AS10648" s="208">
        <v>361465.4</v>
      </c>
      <c r="AT10648" s="93"/>
      <c r="AU10648" s="93"/>
      <c r="AV10648" s="93"/>
    </row>
    <row r="10649" spans="35:48" x14ac:dyDescent="0.55000000000000004">
      <c r="AI10649" s="276" t="s">
        <v>66755</v>
      </c>
      <c r="AJ10649" s="277">
        <v>728636.36</v>
      </c>
      <c r="AL10649" s="246" t="s">
        <v>59173</v>
      </c>
      <c r="AM10649" s="247">
        <v>4964707.99</v>
      </c>
      <c r="AO10649" s="226" t="s">
        <v>47146</v>
      </c>
      <c r="AP10649" s="227">
        <v>87099.77</v>
      </c>
      <c r="AR10649" s="207" t="s">
        <v>24692</v>
      </c>
      <c r="AS10649" s="208">
        <v>16124.9</v>
      </c>
      <c r="AT10649" s="93"/>
      <c r="AU10649" s="93"/>
      <c r="AV10649" s="93"/>
    </row>
    <row r="10650" spans="35:48" x14ac:dyDescent="0.55000000000000004">
      <c r="AI10650" s="276" t="s">
        <v>57960</v>
      </c>
      <c r="AJ10650" s="277">
        <v>58943.94</v>
      </c>
      <c r="AL10650" s="246" t="s">
        <v>56423</v>
      </c>
      <c r="AM10650" s="247">
        <v>2134.33</v>
      </c>
      <c r="AO10650" s="226" t="s">
        <v>36550</v>
      </c>
      <c r="AP10650" s="227">
        <v>3104.01</v>
      </c>
      <c r="AR10650" s="207" t="s">
        <v>24693</v>
      </c>
      <c r="AS10650" s="208">
        <v>622703.92000000004</v>
      </c>
      <c r="AT10650" s="93"/>
      <c r="AU10650" s="93"/>
      <c r="AV10650" s="93"/>
    </row>
    <row r="10651" spans="35:48" x14ac:dyDescent="0.55000000000000004">
      <c r="AI10651" s="276" t="s">
        <v>70859</v>
      </c>
      <c r="AJ10651" s="277">
        <v>3086.95</v>
      </c>
      <c r="AL10651" s="246" t="s">
        <v>56424</v>
      </c>
      <c r="AM10651" s="247">
        <v>163.28</v>
      </c>
      <c r="AO10651" s="226" t="s">
        <v>50255</v>
      </c>
      <c r="AP10651" s="227">
        <v>3769</v>
      </c>
      <c r="AR10651" s="207" t="s">
        <v>24694</v>
      </c>
      <c r="AS10651" s="208">
        <v>10000</v>
      </c>
      <c r="AT10651" s="93"/>
      <c r="AU10651" s="93"/>
      <c r="AV10651" s="93"/>
    </row>
    <row r="10652" spans="35:48" x14ac:dyDescent="0.55000000000000004">
      <c r="AI10652" s="276" t="s">
        <v>70860</v>
      </c>
      <c r="AJ10652" s="277">
        <v>236.15</v>
      </c>
      <c r="AL10652" s="246" t="s">
        <v>56425</v>
      </c>
      <c r="AM10652" s="247">
        <v>522.91</v>
      </c>
      <c r="AO10652" s="226" t="s">
        <v>49068</v>
      </c>
      <c r="AP10652" s="227">
        <v>6634.8</v>
      </c>
      <c r="AR10652" s="207" t="s">
        <v>24695</v>
      </c>
      <c r="AS10652" s="208">
        <v>247.15</v>
      </c>
      <c r="AT10652" s="93"/>
      <c r="AU10652" s="93"/>
      <c r="AV10652" s="93"/>
    </row>
    <row r="10653" spans="35:48" x14ac:dyDescent="0.55000000000000004">
      <c r="AI10653" s="276" t="s">
        <v>70861</v>
      </c>
      <c r="AJ10653" s="277">
        <v>772.35</v>
      </c>
      <c r="AL10653" s="246" t="s">
        <v>47152</v>
      </c>
      <c r="AM10653" s="247">
        <v>7689.24</v>
      </c>
      <c r="AO10653" s="226" t="s">
        <v>49069</v>
      </c>
      <c r="AP10653" s="227">
        <v>501.2</v>
      </c>
      <c r="AR10653" s="207" t="s">
        <v>24696</v>
      </c>
      <c r="AS10653" s="208">
        <v>2790</v>
      </c>
      <c r="AT10653" s="93"/>
      <c r="AU10653" s="93"/>
      <c r="AV10653" s="93"/>
    </row>
    <row r="10654" spans="35:48" x14ac:dyDescent="0.55000000000000004">
      <c r="AI10654" s="276" t="s">
        <v>69102</v>
      </c>
      <c r="AJ10654" s="277">
        <v>1454.76</v>
      </c>
      <c r="AL10654" s="246" t="s">
        <v>53301</v>
      </c>
      <c r="AM10654" s="247">
        <v>105241.85</v>
      </c>
      <c r="AO10654" s="226" t="s">
        <v>45383</v>
      </c>
      <c r="AP10654" s="227">
        <v>3000</v>
      </c>
      <c r="AR10654" s="207" t="s">
        <v>24697</v>
      </c>
      <c r="AS10654" s="208">
        <v>967.48</v>
      </c>
      <c r="AT10654" s="93"/>
      <c r="AU10654" s="93"/>
      <c r="AV10654" s="93"/>
    </row>
    <row r="10655" spans="35:48" x14ac:dyDescent="0.55000000000000004">
      <c r="AI10655" s="276" t="s">
        <v>59283</v>
      </c>
      <c r="AJ10655" s="277">
        <v>21568.92</v>
      </c>
      <c r="AL10655" s="246" t="s">
        <v>50275</v>
      </c>
      <c r="AM10655" s="247">
        <v>450.66</v>
      </c>
      <c r="AO10655" s="226" t="s">
        <v>45384</v>
      </c>
      <c r="AP10655" s="227">
        <v>229.5</v>
      </c>
      <c r="AR10655" s="207" t="s">
        <v>24698</v>
      </c>
      <c r="AS10655" s="208">
        <v>2495.37</v>
      </c>
      <c r="AT10655" s="93"/>
      <c r="AU10655" s="93"/>
      <c r="AV10655" s="93"/>
    </row>
    <row r="10656" spans="35:48" x14ac:dyDescent="0.55000000000000004">
      <c r="AI10656" s="276" t="s">
        <v>63453</v>
      </c>
      <c r="AJ10656" s="277">
        <v>34648</v>
      </c>
      <c r="AL10656" s="246" t="s">
        <v>64719</v>
      </c>
      <c r="AM10656" s="247">
        <v>12</v>
      </c>
      <c r="AO10656" s="226" t="s">
        <v>45385</v>
      </c>
      <c r="AP10656" s="227">
        <v>54250</v>
      </c>
      <c r="AR10656" s="207" t="s">
        <v>24699</v>
      </c>
      <c r="AS10656" s="208">
        <v>1641</v>
      </c>
      <c r="AT10656" s="93"/>
      <c r="AU10656" s="93"/>
      <c r="AV10656" s="93"/>
    </row>
    <row r="10657" spans="35:48" x14ac:dyDescent="0.55000000000000004">
      <c r="AI10657" s="276" t="s">
        <v>63454</v>
      </c>
      <c r="AJ10657" s="277">
        <v>21595.200000000001</v>
      </c>
      <c r="AL10657" s="246" t="s">
        <v>58630</v>
      </c>
      <c r="AM10657" s="247">
        <v>14105.46</v>
      </c>
      <c r="AO10657" s="226" t="s">
        <v>45386</v>
      </c>
      <c r="AP10657" s="227">
        <v>4150.1400000000003</v>
      </c>
      <c r="AR10657" s="207" t="s">
        <v>24700</v>
      </c>
      <c r="AS10657" s="208">
        <v>1488.99</v>
      </c>
      <c r="AT10657" s="93"/>
      <c r="AU10657" s="93"/>
      <c r="AV10657" s="93"/>
    </row>
    <row r="10658" spans="35:48" x14ac:dyDescent="0.55000000000000004">
      <c r="AI10658" s="276" t="s">
        <v>69103</v>
      </c>
      <c r="AJ10658" s="277">
        <v>34742.120000000003</v>
      </c>
      <c r="AL10658" s="246" t="s">
        <v>50276</v>
      </c>
      <c r="AM10658" s="247">
        <v>4949.18</v>
      </c>
      <c r="AO10658" s="226" t="s">
        <v>36551</v>
      </c>
      <c r="AP10658" s="227">
        <v>1568</v>
      </c>
      <c r="AR10658" s="207" t="s">
        <v>24701</v>
      </c>
      <c r="AS10658" s="208">
        <v>13279</v>
      </c>
      <c r="AT10658" s="93"/>
      <c r="AU10658" s="93"/>
      <c r="AV10658" s="93"/>
    </row>
    <row r="10659" spans="35:48" x14ac:dyDescent="0.55000000000000004">
      <c r="AI10659" s="276" t="s">
        <v>63455</v>
      </c>
      <c r="AJ10659" s="277">
        <v>6636.09</v>
      </c>
      <c r="AL10659" s="246" t="s">
        <v>62972</v>
      </c>
      <c r="AM10659" s="247">
        <v>2006.8</v>
      </c>
      <c r="AO10659" s="226" t="s">
        <v>25096</v>
      </c>
      <c r="AP10659" s="227">
        <v>276.36</v>
      </c>
      <c r="AR10659" s="207" t="s">
        <v>24702</v>
      </c>
      <c r="AS10659" s="208">
        <v>1436</v>
      </c>
      <c r="AT10659" s="93"/>
      <c r="AU10659" s="93"/>
      <c r="AV10659" s="93"/>
    </row>
    <row r="10660" spans="35:48" x14ac:dyDescent="0.55000000000000004">
      <c r="AI10660" s="276" t="s">
        <v>63456</v>
      </c>
      <c r="AJ10660" s="277">
        <v>20363.39</v>
      </c>
      <c r="AL10660" s="246" t="s">
        <v>64720</v>
      </c>
      <c r="AM10660" s="247">
        <v>97048.11</v>
      </c>
      <c r="AO10660" s="226" t="s">
        <v>48159</v>
      </c>
      <c r="AP10660" s="227">
        <v>9292</v>
      </c>
      <c r="AR10660" s="207" t="s">
        <v>24703</v>
      </c>
      <c r="AS10660" s="208">
        <v>15725.98</v>
      </c>
      <c r="AT10660" s="93"/>
      <c r="AU10660" s="93"/>
      <c r="AV10660" s="93"/>
    </row>
    <row r="10661" spans="35:48" x14ac:dyDescent="0.55000000000000004">
      <c r="AI10661" s="276" t="s">
        <v>63457</v>
      </c>
      <c r="AJ10661" s="277">
        <v>12869.12</v>
      </c>
      <c r="AL10661" s="246" t="s">
        <v>64721</v>
      </c>
      <c r="AM10661" s="247">
        <v>11113.95</v>
      </c>
      <c r="AO10661" s="226" t="s">
        <v>36552</v>
      </c>
      <c r="AP10661" s="227">
        <v>2835</v>
      </c>
      <c r="AR10661" s="207" t="s">
        <v>24704</v>
      </c>
      <c r="AS10661" s="208">
        <v>15000</v>
      </c>
      <c r="AT10661" s="93"/>
      <c r="AU10661" s="93"/>
      <c r="AV10661" s="93"/>
    </row>
    <row r="10662" spans="35:48" x14ac:dyDescent="0.55000000000000004">
      <c r="AI10662" s="276" t="s">
        <v>65068</v>
      </c>
      <c r="AJ10662" s="277">
        <v>265.14</v>
      </c>
      <c r="AL10662" s="246" t="s">
        <v>62751</v>
      </c>
      <c r="AM10662" s="247">
        <v>809407.03</v>
      </c>
      <c r="AO10662" s="226" t="s">
        <v>39369</v>
      </c>
      <c r="AP10662" s="227">
        <v>40500</v>
      </c>
      <c r="AR10662" s="207" t="s">
        <v>24705</v>
      </c>
      <c r="AS10662" s="208">
        <v>1147.5</v>
      </c>
      <c r="AT10662" s="93"/>
      <c r="AU10662" s="93"/>
      <c r="AV10662" s="93"/>
    </row>
    <row r="10663" spans="35:48" x14ac:dyDescent="0.55000000000000004">
      <c r="AI10663" s="276" t="s">
        <v>69104</v>
      </c>
      <c r="AJ10663" s="277">
        <v>50457.57</v>
      </c>
      <c r="AL10663" s="246" t="s">
        <v>62752</v>
      </c>
      <c r="AM10663" s="247">
        <v>59146.400000000001</v>
      </c>
      <c r="AO10663" s="226" t="s">
        <v>47147</v>
      </c>
      <c r="AP10663" s="227">
        <v>40729.75</v>
      </c>
      <c r="AR10663" s="207" t="s">
        <v>24706</v>
      </c>
      <c r="AS10663" s="208">
        <v>6381.53</v>
      </c>
      <c r="AT10663" s="93"/>
      <c r="AU10663" s="93"/>
      <c r="AV10663" s="93"/>
    </row>
    <row r="10664" spans="35:48" x14ac:dyDescent="0.55000000000000004">
      <c r="AI10664" s="276" t="s">
        <v>48376</v>
      </c>
      <c r="AJ10664" s="277">
        <v>879.68</v>
      </c>
      <c r="AL10664" s="246" t="s">
        <v>62753</v>
      </c>
      <c r="AM10664" s="247">
        <v>198134.35</v>
      </c>
      <c r="AO10664" s="226" t="s">
        <v>53222</v>
      </c>
      <c r="AP10664" s="227">
        <v>10522.38</v>
      </c>
      <c r="AR10664" s="207" t="s">
        <v>24707</v>
      </c>
      <c r="AS10664" s="208">
        <v>2760.97</v>
      </c>
      <c r="AT10664" s="93"/>
      <c r="AU10664" s="93"/>
      <c r="AV10664" s="93"/>
    </row>
    <row r="10665" spans="35:48" x14ac:dyDescent="0.55000000000000004">
      <c r="AI10665" s="276" t="s">
        <v>65069</v>
      </c>
      <c r="AJ10665" s="277">
        <v>42598.31</v>
      </c>
      <c r="AL10665" s="246" t="s">
        <v>62754</v>
      </c>
      <c r="AM10665" s="247">
        <v>65462.74</v>
      </c>
      <c r="AO10665" s="226" t="s">
        <v>49070</v>
      </c>
      <c r="AP10665" s="227">
        <v>8075</v>
      </c>
      <c r="AR10665" s="207" t="s">
        <v>24708</v>
      </c>
      <c r="AS10665" s="208">
        <v>3179</v>
      </c>
      <c r="AT10665" s="93"/>
      <c r="AU10665" s="93"/>
      <c r="AV10665" s="93"/>
    </row>
    <row r="10666" spans="35:48" x14ac:dyDescent="0.55000000000000004">
      <c r="AI10666" s="276" t="s">
        <v>69105</v>
      </c>
      <c r="AJ10666" s="277">
        <v>-25.5</v>
      </c>
      <c r="AL10666" s="246" t="s">
        <v>59426</v>
      </c>
      <c r="AM10666" s="247">
        <v>132657.35999999999</v>
      </c>
      <c r="AO10666" s="226" t="s">
        <v>45387</v>
      </c>
      <c r="AP10666" s="227">
        <v>11767.5</v>
      </c>
      <c r="AR10666" s="207" t="s">
        <v>24709</v>
      </c>
      <c r="AS10666" s="208">
        <v>8115</v>
      </c>
      <c r="AT10666" s="93"/>
      <c r="AU10666" s="93"/>
      <c r="AV10666" s="93"/>
    </row>
    <row r="10667" spans="35:48" x14ac:dyDescent="0.55000000000000004">
      <c r="AI10667" s="276" t="s">
        <v>69106</v>
      </c>
      <c r="AJ10667" s="277">
        <v>1012</v>
      </c>
      <c r="AL10667" s="246" t="s">
        <v>62755</v>
      </c>
      <c r="AM10667" s="247">
        <v>44233.120000000003</v>
      </c>
      <c r="AO10667" s="226" t="s">
        <v>45388</v>
      </c>
      <c r="AP10667" s="227">
        <v>785.5</v>
      </c>
      <c r="AR10667" s="207" t="s">
        <v>24710</v>
      </c>
      <c r="AS10667" s="208">
        <v>620.79999999999995</v>
      </c>
      <c r="AT10667" s="93"/>
      <c r="AU10667" s="93"/>
      <c r="AV10667" s="93"/>
    </row>
    <row r="10668" spans="35:48" x14ac:dyDescent="0.55000000000000004">
      <c r="AI10668" s="276" t="s">
        <v>70862</v>
      </c>
      <c r="AJ10668" s="277">
        <v>3037.1</v>
      </c>
      <c r="AL10668" s="246" t="s">
        <v>64722</v>
      </c>
      <c r="AM10668" s="247">
        <v>3228</v>
      </c>
      <c r="AO10668" s="226" t="s">
        <v>35392</v>
      </c>
      <c r="AP10668" s="227">
        <v>5562</v>
      </c>
      <c r="AR10668" s="207" t="s">
        <v>24711</v>
      </c>
      <c r="AS10668" s="208">
        <v>5253.79</v>
      </c>
      <c r="AT10668" s="93"/>
      <c r="AU10668" s="93"/>
      <c r="AV10668" s="93"/>
    </row>
    <row r="10669" spans="35:48" x14ac:dyDescent="0.55000000000000004">
      <c r="AI10669" s="276" t="s">
        <v>69107</v>
      </c>
      <c r="AJ10669" s="277">
        <v>20465</v>
      </c>
      <c r="AL10669" s="246" t="s">
        <v>64723</v>
      </c>
      <c r="AM10669" s="247">
        <v>468.04</v>
      </c>
      <c r="AO10669" s="226" t="s">
        <v>42797</v>
      </c>
      <c r="AP10669" s="227">
        <v>1074</v>
      </c>
      <c r="AR10669" s="207" t="s">
        <v>24712</v>
      </c>
      <c r="AS10669" s="208">
        <v>484.21</v>
      </c>
      <c r="AT10669" s="93"/>
      <c r="AU10669" s="93"/>
      <c r="AV10669" s="93"/>
    </row>
    <row r="10670" spans="35:48" x14ac:dyDescent="0.55000000000000004">
      <c r="AI10670" s="276" t="s">
        <v>70863</v>
      </c>
      <c r="AJ10670" s="277">
        <v>40811.01</v>
      </c>
      <c r="AL10670" s="246" t="s">
        <v>63761</v>
      </c>
      <c r="AM10670" s="247">
        <v>858.96</v>
      </c>
      <c r="AO10670" s="226" t="s">
        <v>42798</v>
      </c>
      <c r="AP10670" s="227">
        <v>1436</v>
      </c>
      <c r="AR10670" s="207" t="s">
        <v>24713</v>
      </c>
      <c r="AS10670" s="208">
        <v>10000</v>
      </c>
      <c r="AT10670" s="93"/>
      <c r="AU10670" s="93"/>
      <c r="AV10670" s="93"/>
    </row>
    <row r="10671" spans="35:48" x14ac:dyDescent="0.55000000000000004">
      <c r="AI10671" s="276" t="s">
        <v>69108</v>
      </c>
      <c r="AJ10671" s="277">
        <v>4997.3</v>
      </c>
      <c r="AL10671" s="246" t="s">
        <v>61536</v>
      </c>
      <c r="AM10671" s="247">
        <v>12195</v>
      </c>
      <c r="AO10671" s="226" t="s">
        <v>45389</v>
      </c>
      <c r="AP10671" s="227">
        <v>95400</v>
      </c>
      <c r="AR10671" s="207" t="s">
        <v>24714</v>
      </c>
      <c r="AS10671" s="208">
        <v>8115</v>
      </c>
      <c r="AT10671" s="93"/>
      <c r="AU10671" s="93"/>
      <c r="AV10671" s="93"/>
    </row>
    <row r="10672" spans="35:48" x14ac:dyDescent="0.55000000000000004">
      <c r="AI10672" s="276" t="s">
        <v>70864</v>
      </c>
      <c r="AJ10672" s="277">
        <v>9905.2800000000007</v>
      </c>
      <c r="AL10672" s="246" t="s">
        <v>61537</v>
      </c>
      <c r="AM10672" s="247">
        <v>932.98</v>
      </c>
      <c r="AO10672" s="226" t="s">
        <v>48160</v>
      </c>
      <c r="AP10672" s="227">
        <v>14314</v>
      </c>
      <c r="AR10672" s="207" t="s">
        <v>24715</v>
      </c>
      <c r="AS10672" s="208">
        <v>247.15</v>
      </c>
      <c r="AT10672" s="93"/>
      <c r="AU10672" s="93"/>
      <c r="AV10672" s="93"/>
    </row>
    <row r="10673" spans="35:48" x14ac:dyDescent="0.55000000000000004">
      <c r="AI10673" s="276" t="s">
        <v>69109</v>
      </c>
      <c r="AJ10673" s="277">
        <v>674</v>
      </c>
      <c r="AL10673" s="246" t="s">
        <v>61538</v>
      </c>
      <c r="AM10673" s="247">
        <v>2987.81</v>
      </c>
      <c r="AO10673" s="226" t="s">
        <v>39371</v>
      </c>
      <c r="AP10673" s="227">
        <v>35697.57</v>
      </c>
      <c r="AR10673" s="207" t="s">
        <v>24716</v>
      </c>
      <c r="AS10673" s="208">
        <v>15000</v>
      </c>
      <c r="AT10673" s="93"/>
      <c r="AU10673" s="93"/>
      <c r="AV10673" s="93"/>
    </row>
    <row r="10674" spans="35:48" x14ac:dyDescent="0.55000000000000004">
      <c r="AI10674" s="276" t="s">
        <v>69817</v>
      </c>
      <c r="AJ10674" s="277">
        <v>3404.6</v>
      </c>
      <c r="AL10674" s="246" t="s">
        <v>58631</v>
      </c>
      <c r="AM10674" s="247">
        <v>17295.43</v>
      </c>
      <c r="AO10674" s="226" t="s">
        <v>39372</v>
      </c>
      <c r="AP10674" s="227">
        <v>41124.93</v>
      </c>
      <c r="AR10674" s="207" t="s">
        <v>24717</v>
      </c>
      <c r="AS10674" s="208">
        <v>8043.79</v>
      </c>
      <c r="AT10674" s="93"/>
      <c r="AU10674" s="93"/>
      <c r="AV10674" s="93"/>
    </row>
    <row r="10675" spans="35:48" x14ac:dyDescent="0.55000000000000004">
      <c r="AI10675" s="276" t="s">
        <v>69110</v>
      </c>
      <c r="AJ10675" s="277">
        <v>4902.3900000000003</v>
      </c>
      <c r="AL10675" s="246" t="s">
        <v>58311</v>
      </c>
      <c r="AM10675" s="247">
        <v>50317.23</v>
      </c>
      <c r="AO10675" s="226" t="s">
        <v>39373</v>
      </c>
      <c r="AP10675" s="227">
        <v>18936</v>
      </c>
      <c r="AR10675" s="207" t="s">
        <v>24718</v>
      </c>
      <c r="AS10675" s="208">
        <v>3219.99</v>
      </c>
      <c r="AT10675" s="93"/>
      <c r="AU10675" s="93"/>
      <c r="AV10675" s="93"/>
    </row>
    <row r="10676" spans="35:48" x14ac:dyDescent="0.55000000000000004">
      <c r="AI10676" s="276" t="s">
        <v>69111</v>
      </c>
      <c r="AJ10676" s="277">
        <v>9571.69</v>
      </c>
      <c r="AL10676" s="246" t="s">
        <v>60085</v>
      </c>
      <c r="AM10676" s="247">
        <v>38303.360000000001</v>
      </c>
      <c r="AO10676" s="226" t="s">
        <v>50256</v>
      </c>
      <c r="AP10676" s="227">
        <v>80.989999999999995</v>
      </c>
      <c r="AR10676" s="207" t="s">
        <v>24719</v>
      </c>
      <c r="AS10676" s="208">
        <v>2495.37</v>
      </c>
      <c r="AT10676" s="93"/>
      <c r="AU10676" s="93"/>
      <c r="AV10676" s="93"/>
    </row>
    <row r="10677" spans="35:48" x14ac:dyDescent="0.55000000000000004">
      <c r="AI10677" s="276" t="s">
        <v>70120</v>
      </c>
      <c r="AJ10677" s="277">
        <v>10347</v>
      </c>
      <c r="AL10677" s="246" t="s">
        <v>62479</v>
      </c>
      <c r="AM10677" s="247">
        <v>46289.03</v>
      </c>
      <c r="AO10677" s="226" t="s">
        <v>50257</v>
      </c>
      <c r="AP10677" s="227">
        <v>3550.17</v>
      </c>
      <c r="AR10677" s="207" t="s">
        <v>24720</v>
      </c>
      <c r="AS10677" s="208">
        <v>6381.53</v>
      </c>
      <c r="AT10677" s="93"/>
      <c r="AU10677" s="93"/>
      <c r="AV10677" s="93"/>
    </row>
    <row r="10678" spans="35:48" x14ac:dyDescent="0.55000000000000004">
      <c r="AI10678" s="276" t="s">
        <v>69112</v>
      </c>
      <c r="AJ10678" s="277">
        <v>38394.120000000003</v>
      </c>
      <c r="AL10678" s="246" t="s">
        <v>59764</v>
      </c>
      <c r="AM10678" s="247">
        <v>58667</v>
      </c>
      <c r="AO10678" s="226" t="s">
        <v>42799</v>
      </c>
      <c r="AP10678" s="227">
        <v>5266.01</v>
      </c>
      <c r="AR10678" s="207" t="s">
        <v>24721</v>
      </c>
      <c r="AS10678" s="208">
        <v>19975.939999999999</v>
      </c>
      <c r="AT10678" s="93"/>
      <c r="AU10678" s="93"/>
      <c r="AV10678" s="93"/>
    </row>
    <row r="10679" spans="35:48" x14ac:dyDescent="0.55000000000000004">
      <c r="AI10679" s="276" t="s">
        <v>60842</v>
      </c>
      <c r="AJ10679" s="277">
        <v>85481.26</v>
      </c>
      <c r="AL10679" s="246" t="s">
        <v>59427</v>
      </c>
      <c r="AM10679" s="247">
        <v>88082</v>
      </c>
      <c r="AO10679" s="226" t="s">
        <v>49071</v>
      </c>
      <c r="AP10679" s="227">
        <v>3750</v>
      </c>
      <c r="AR10679" s="207" t="s">
        <v>24722</v>
      </c>
      <c r="AS10679" s="208">
        <v>4820</v>
      </c>
      <c r="AT10679" s="93"/>
      <c r="AU10679" s="93"/>
      <c r="AV10679" s="93"/>
    </row>
    <row r="10680" spans="35:48" x14ac:dyDescent="0.55000000000000004">
      <c r="AI10680" s="276" t="s">
        <v>62847</v>
      </c>
      <c r="AJ10680" s="277">
        <v>12.43</v>
      </c>
      <c r="AL10680" s="246" t="s">
        <v>59174</v>
      </c>
      <c r="AM10680" s="247">
        <v>5225</v>
      </c>
      <c r="AO10680" s="226" t="s">
        <v>49072</v>
      </c>
      <c r="AP10680" s="227">
        <v>14432.8</v>
      </c>
      <c r="AR10680" s="207" t="s">
        <v>24723</v>
      </c>
      <c r="AS10680" s="208">
        <v>14715</v>
      </c>
      <c r="AT10680" s="93"/>
      <c r="AU10680" s="93"/>
      <c r="AV10680" s="93"/>
    </row>
    <row r="10681" spans="35:48" x14ac:dyDescent="0.55000000000000004">
      <c r="AI10681" s="276" t="s">
        <v>60843</v>
      </c>
      <c r="AJ10681" s="277">
        <v>6504.26</v>
      </c>
      <c r="AL10681" s="246" t="s">
        <v>60665</v>
      </c>
      <c r="AM10681" s="247">
        <v>598.37</v>
      </c>
      <c r="AO10681" s="226" t="s">
        <v>49073</v>
      </c>
      <c r="AP10681" s="227">
        <v>58029.2</v>
      </c>
      <c r="AR10681" s="207" t="s">
        <v>24724</v>
      </c>
      <c r="AS10681" s="208">
        <v>13052.73</v>
      </c>
      <c r="AT10681" s="93"/>
      <c r="AU10681" s="93"/>
      <c r="AV10681" s="93"/>
    </row>
    <row r="10682" spans="35:48" x14ac:dyDescent="0.55000000000000004">
      <c r="AI10682" s="276" t="s">
        <v>60844</v>
      </c>
      <c r="AJ10682" s="277">
        <v>20680.2</v>
      </c>
      <c r="AL10682" s="246" t="s">
        <v>60666</v>
      </c>
      <c r="AM10682" s="247">
        <v>68807.28</v>
      </c>
      <c r="AO10682" s="226" t="s">
        <v>40516</v>
      </c>
      <c r="AP10682" s="227">
        <v>63810.62</v>
      </c>
      <c r="AR10682" s="207" t="s">
        <v>24725</v>
      </c>
      <c r="AS10682" s="208">
        <v>983.03</v>
      </c>
      <c r="AT10682" s="93"/>
      <c r="AU10682" s="93"/>
      <c r="AV10682" s="93"/>
    </row>
    <row r="10683" spans="35:48" x14ac:dyDescent="0.55000000000000004">
      <c r="AI10683" s="276" t="s">
        <v>69113</v>
      </c>
      <c r="AJ10683" s="277">
        <v>2698.16</v>
      </c>
      <c r="AL10683" s="246" t="s">
        <v>60667</v>
      </c>
      <c r="AM10683" s="247">
        <v>5263.8</v>
      </c>
      <c r="AO10683" s="226" t="s">
        <v>45390</v>
      </c>
      <c r="AP10683" s="227">
        <v>43644</v>
      </c>
      <c r="AR10683" s="207" t="s">
        <v>24726</v>
      </c>
      <c r="AS10683" s="208">
        <v>2464.2399999999998</v>
      </c>
      <c r="AT10683" s="93"/>
      <c r="AU10683" s="93"/>
      <c r="AV10683" s="93"/>
    </row>
    <row r="10684" spans="35:48" x14ac:dyDescent="0.55000000000000004">
      <c r="AI10684" s="276" t="s">
        <v>65070</v>
      </c>
      <c r="AJ10684" s="277">
        <v>394.23</v>
      </c>
      <c r="AL10684" s="246" t="s">
        <v>60668</v>
      </c>
      <c r="AM10684" s="247">
        <v>16857.96</v>
      </c>
      <c r="AO10684" s="226" t="s">
        <v>42800</v>
      </c>
      <c r="AP10684" s="227">
        <v>83194.84</v>
      </c>
      <c r="AR10684" s="207" t="s">
        <v>24727</v>
      </c>
      <c r="AS10684" s="208">
        <v>1111</v>
      </c>
      <c r="AT10684" s="93"/>
      <c r="AU10684" s="93"/>
      <c r="AV10684" s="93"/>
    </row>
    <row r="10685" spans="35:48" x14ac:dyDescent="0.55000000000000004">
      <c r="AI10685" s="276" t="s">
        <v>69114</v>
      </c>
      <c r="AJ10685" s="277">
        <v>4318</v>
      </c>
      <c r="AL10685" s="246" t="s">
        <v>57707</v>
      </c>
      <c r="AM10685" s="247">
        <v>2166</v>
      </c>
      <c r="AO10685" s="226" t="s">
        <v>42801</v>
      </c>
      <c r="AP10685" s="227">
        <v>6424.16</v>
      </c>
      <c r="AR10685" s="207" t="s">
        <v>24728</v>
      </c>
      <c r="AS10685" s="208">
        <v>28064</v>
      </c>
      <c r="AT10685" s="93"/>
      <c r="AU10685" s="93"/>
      <c r="AV10685" s="93"/>
    </row>
    <row r="10686" spans="35:48" x14ac:dyDescent="0.55000000000000004">
      <c r="AI10686" s="276" t="s">
        <v>70121</v>
      </c>
      <c r="AJ10686" s="277">
        <v>7933.41</v>
      </c>
      <c r="AL10686" s="246" t="s">
        <v>57708</v>
      </c>
      <c r="AM10686" s="247">
        <v>12000</v>
      </c>
      <c r="AO10686" s="226" t="s">
        <v>36553</v>
      </c>
      <c r="AP10686" s="227">
        <v>1024</v>
      </c>
      <c r="AR10686" s="207" t="s">
        <v>24729</v>
      </c>
      <c r="AS10686" s="208">
        <v>1851</v>
      </c>
      <c r="AT10686" s="93"/>
      <c r="AU10686" s="93"/>
      <c r="AV10686" s="93"/>
    </row>
    <row r="10687" spans="35:48" x14ac:dyDescent="0.55000000000000004">
      <c r="AI10687" s="276" t="s">
        <v>63458</v>
      </c>
      <c r="AJ10687" s="277">
        <v>50441.5</v>
      </c>
      <c r="AL10687" s="246" t="s">
        <v>25386</v>
      </c>
      <c r="AM10687" s="247">
        <v>32305</v>
      </c>
      <c r="AO10687" s="226" t="s">
        <v>33947</v>
      </c>
      <c r="AP10687" s="227">
        <v>74975.42</v>
      </c>
      <c r="AR10687" s="207" t="s">
        <v>24730</v>
      </c>
      <c r="AS10687" s="208">
        <v>3705.7</v>
      </c>
      <c r="AT10687" s="93"/>
      <c r="AU10687" s="93"/>
      <c r="AV10687" s="93"/>
    </row>
    <row r="10688" spans="35:48" x14ac:dyDescent="0.55000000000000004">
      <c r="AI10688" s="276" t="s">
        <v>60845</v>
      </c>
      <c r="AJ10688" s="277">
        <v>16045.71</v>
      </c>
      <c r="AL10688" s="246" t="s">
        <v>59765</v>
      </c>
      <c r="AM10688" s="247">
        <v>8502</v>
      </c>
      <c r="AO10688" s="226" t="s">
        <v>48161</v>
      </c>
      <c r="AP10688" s="227">
        <v>46648.24</v>
      </c>
      <c r="AR10688" s="207" t="s">
        <v>24731</v>
      </c>
      <c r="AS10688" s="208">
        <v>294.3</v>
      </c>
      <c r="AT10688" s="93"/>
      <c r="AU10688" s="93"/>
      <c r="AV10688" s="93"/>
    </row>
    <row r="10689" spans="35:48" x14ac:dyDescent="0.55000000000000004">
      <c r="AI10689" s="276" t="s">
        <v>61637</v>
      </c>
      <c r="AJ10689" s="277">
        <v>99.89</v>
      </c>
      <c r="AL10689" s="246" t="s">
        <v>25387</v>
      </c>
      <c r="AM10689" s="247">
        <v>2070</v>
      </c>
      <c r="AO10689" s="226" t="s">
        <v>53223</v>
      </c>
      <c r="AP10689" s="227">
        <v>11633.05</v>
      </c>
      <c r="AR10689" s="207" t="s">
        <v>24732</v>
      </c>
      <c r="AS10689" s="208">
        <v>1383.54</v>
      </c>
      <c r="AT10689" s="93"/>
      <c r="AU10689" s="93"/>
      <c r="AV10689" s="93"/>
    </row>
    <row r="10690" spans="35:48" x14ac:dyDescent="0.55000000000000004">
      <c r="AI10690" s="276" t="s">
        <v>61638</v>
      </c>
      <c r="AJ10690" s="277">
        <v>7.64</v>
      </c>
      <c r="AL10690" s="246" t="s">
        <v>59175</v>
      </c>
      <c r="AM10690" s="247">
        <v>56230</v>
      </c>
      <c r="AO10690" s="226" t="s">
        <v>50258</v>
      </c>
      <c r="AP10690" s="227">
        <v>25000</v>
      </c>
      <c r="AR10690" s="207" t="s">
        <v>24733</v>
      </c>
      <c r="AS10690" s="208">
        <v>10401</v>
      </c>
      <c r="AT10690" s="93"/>
      <c r="AU10690" s="93"/>
      <c r="AV10690" s="93"/>
    </row>
    <row r="10691" spans="35:48" x14ac:dyDescent="0.55000000000000004">
      <c r="AI10691" s="276" t="s">
        <v>60846</v>
      </c>
      <c r="AJ10691" s="277">
        <v>4073.82</v>
      </c>
      <c r="AL10691" s="246" t="s">
        <v>63308</v>
      </c>
      <c r="AM10691" s="247">
        <v>6600</v>
      </c>
      <c r="AO10691" s="226" t="s">
        <v>33948</v>
      </c>
      <c r="AP10691" s="227">
        <v>11087.98</v>
      </c>
      <c r="AR10691" s="207" t="s">
        <v>24734</v>
      </c>
      <c r="AS10691" s="208">
        <v>408</v>
      </c>
      <c r="AT10691" s="93"/>
      <c r="AU10691" s="93"/>
      <c r="AV10691" s="93"/>
    </row>
    <row r="10692" spans="35:48" x14ac:dyDescent="0.55000000000000004">
      <c r="AI10692" s="276" t="s">
        <v>60847</v>
      </c>
      <c r="AJ10692" s="277">
        <v>311.62</v>
      </c>
      <c r="AL10692" s="246" t="s">
        <v>35409</v>
      </c>
      <c r="AM10692" s="247">
        <v>9900.2099999999991</v>
      </c>
      <c r="AO10692" s="226" t="s">
        <v>25131</v>
      </c>
      <c r="AP10692" s="227">
        <v>31529.58</v>
      </c>
      <c r="AR10692" s="207" t="s">
        <v>24735</v>
      </c>
      <c r="AS10692" s="208">
        <v>13751.04</v>
      </c>
      <c r="AT10692" s="93"/>
      <c r="AU10692" s="93"/>
      <c r="AV10692" s="93"/>
    </row>
    <row r="10693" spans="35:48" x14ac:dyDescent="0.55000000000000004">
      <c r="AI10693" s="276" t="s">
        <v>50552</v>
      </c>
      <c r="AJ10693" s="277">
        <v>1149.5</v>
      </c>
      <c r="AL10693" s="246" t="s">
        <v>53309</v>
      </c>
      <c r="AM10693" s="247">
        <v>43366.68</v>
      </c>
      <c r="AO10693" s="226" t="s">
        <v>25132</v>
      </c>
      <c r="AP10693" s="227">
        <v>12000</v>
      </c>
      <c r="AR10693" s="207" t="s">
        <v>24736</v>
      </c>
      <c r="AS10693" s="208">
        <v>1051.96</v>
      </c>
      <c r="AT10693" s="93"/>
      <c r="AU10693" s="93"/>
      <c r="AV10693" s="93"/>
    </row>
    <row r="10694" spans="35:48" x14ac:dyDescent="0.55000000000000004">
      <c r="AI10694" s="276" t="s">
        <v>30139</v>
      </c>
      <c r="AJ10694" s="277">
        <v>87.93</v>
      </c>
      <c r="AL10694" s="246" t="s">
        <v>35410</v>
      </c>
      <c r="AM10694" s="247">
        <v>60800</v>
      </c>
      <c r="AO10694" s="226" t="s">
        <v>53224</v>
      </c>
      <c r="AP10694" s="227">
        <v>6530.96</v>
      </c>
      <c r="AR10694" s="207" t="s">
        <v>24737</v>
      </c>
      <c r="AS10694" s="208">
        <v>5831.25</v>
      </c>
      <c r="AT10694" s="93"/>
      <c r="AU10694" s="93"/>
      <c r="AV10694" s="93"/>
    </row>
    <row r="10695" spans="35:48" x14ac:dyDescent="0.55000000000000004">
      <c r="AI10695" s="276" t="s">
        <v>34327</v>
      </c>
      <c r="AJ10695" s="277">
        <v>263.7</v>
      </c>
      <c r="AL10695" s="246" t="s">
        <v>62170</v>
      </c>
      <c r="AM10695" s="247">
        <v>6172.97</v>
      </c>
      <c r="AO10695" s="226" t="s">
        <v>25133</v>
      </c>
      <c r="AP10695" s="227">
        <v>22773.45</v>
      </c>
      <c r="AR10695" s="207" t="s">
        <v>24738</v>
      </c>
      <c r="AS10695" s="208">
        <v>446.09</v>
      </c>
      <c r="AT10695" s="93"/>
      <c r="AU10695" s="93"/>
      <c r="AV10695" s="93"/>
    </row>
    <row r="10696" spans="35:48" x14ac:dyDescent="0.55000000000000004">
      <c r="AI10696" s="276" t="s">
        <v>36873</v>
      </c>
      <c r="AJ10696" s="277">
        <v>326.8</v>
      </c>
      <c r="AL10696" s="246" t="s">
        <v>35411</v>
      </c>
      <c r="AM10696" s="247">
        <v>1836.69</v>
      </c>
      <c r="AO10696" s="226" t="s">
        <v>40517</v>
      </c>
      <c r="AP10696" s="227">
        <v>1469</v>
      </c>
      <c r="AR10696" s="207" t="s">
        <v>24739</v>
      </c>
      <c r="AS10696" s="208">
        <v>46450</v>
      </c>
      <c r="AT10696" s="93"/>
      <c r="AU10696" s="93"/>
      <c r="AV10696" s="93"/>
    </row>
    <row r="10697" spans="35:48" x14ac:dyDescent="0.55000000000000004">
      <c r="AI10697" s="276" t="s">
        <v>36874</v>
      </c>
      <c r="AJ10697" s="277">
        <v>1029888.15</v>
      </c>
      <c r="AL10697" s="246" t="s">
        <v>56426</v>
      </c>
      <c r="AM10697" s="247">
        <v>5402</v>
      </c>
      <c r="AO10697" s="226" t="s">
        <v>53225</v>
      </c>
      <c r="AP10697" s="227">
        <v>1924</v>
      </c>
      <c r="AR10697" s="207" t="s">
        <v>24740</v>
      </c>
      <c r="AS10697" s="208">
        <v>3553.43</v>
      </c>
      <c r="AT10697" s="93"/>
      <c r="AU10697" s="93"/>
      <c r="AV10697" s="93"/>
    </row>
    <row r="10698" spans="35:48" x14ac:dyDescent="0.55000000000000004">
      <c r="AI10698" s="276" t="s">
        <v>62494</v>
      </c>
      <c r="AJ10698" s="277">
        <v>4805538.5199999996</v>
      </c>
      <c r="AL10698" s="246" t="s">
        <v>62171</v>
      </c>
      <c r="AM10698" s="247">
        <v>6749.06</v>
      </c>
      <c r="AO10698" s="226" t="s">
        <v>25134</v>
      </c>
      <c r="AP10698" s="227">
        <v>10488.13</v>
      </c>
      <c r="AR10698" s="207" t="s">
        <v>24741</v>
      </c>
      <c r="AS10698" s="208">
        <v>63437.5</v>
      </c>
      <c r="AT10698" s="93"/>
      <c r="AU10698" s="93"/>
      <c r="AV10698" s="93"/>
    </row>
    <row r="10699" spans="35:48" x14ac:dyDescent="0.55000000000000004">
      <c r="AI10699" s="276" t="s">
        <v>47366</v>
      </c>
      <c r="AJ10699" s="277">
        <v>-2436.0300000000002</v>
      </c>
      <c r="AL10699" s="246" t="s">
        <v>59176</v>
      </c>
      <c r="AM10699" s="247">
        <v>40500</v>
      </c>
      <c r="AO10699" s="226" t="s">
        <v>25135</v>
      </c>
      <c r="AP10699" s="227">
        <v>18688.009999999998</v>
      </c>
      <c r="AR10699" s="207" t="s">
        <v>24742</v>
      </c>
      <c r="AS10699" s="208">
        <v>22589.68</v>
      </c>
      <c r="AT10699" s="93"/>
      <c r="AU10699" s="93"/>
      <c r="AV10699" s="93"/>
    </row>
    <row r="10700" spans="35:48" x14ac:dyDescent="0.55000000000000004">
      <c r="AI10700" s="276" t="s">
        <v>49253</v>
      </c>
      <c r="AJ10700" s="277">
        <v>239240.33</v>
      </c>
      <c r="AL10700" s="246" t="s">
        <v>42808</v>
      </c>
      <c r="AM10700" s="247">
        <v>19768.07</v>
      </c>
      <c r="AO10700" s="226" t="s">
        <v>25136</v>
      </c>
      <c r="AP10700" s="227">
        <v>19425</v>
      </c>
      <c r="AR10700" s="207" t="s">
        <v>24743</v>
      </c>
      <c r="AS10700" s="208">
        <v>13751.04</v>
      </c>
      <c r="AT10700" s="93"/>
      <c r="AU10700" s="93"/>
      <c r="AV10700" s="93"/>
    </row>
    <row r="10701" spans="35:48" x14ac:dyDescent="0.55000000000000004">
      <c r="AI10701" s="276" t="s">
        <v>47367</v>
      </c>
      <c r="AJ10701" s="277">
        <v>777.76</v>
      </c>
      <c r="AL10701" s="246" t="s">
        <v>59766</v>
      </c>
      <c r="AM10701" s="247">
        <v>1623.99</v>
      </c>
      <c r="AO10701" s="226" t="s">
        <v>40518</v>
      </c>
      <c r="AP10701" s="227">
        <v>42450</v>
      </c>
      <c r="AR10701" s="207" t="s">
        <v>24744</v>
      </c>
      <c r="AS10701" s="208">
        <v>46450</v>
      </c>
      <c r="AT10701" s="93"/>
      <c r="AU10701" s="93"/>
      <c r="AV10701" s="93"/>
    </row>
    <row r="10702" spans="35:48" x14ac:dyDescent="0.55000000000000004">
      <c r="AI10702" s="276" t="s">
        <v>47368</v>
      </c>
      <c r="AJ10702" s="277">
        <v>60.72</v>
      </c>
      <c r="AL10702" s="246" t="s">
        <v>25425</v>
      </c>
      <c r="AM10702" s="247">
        <v>39422.1</v>
      </c>
      <c r="AO10702" s="226" t="s">
        <v>48162</v>
      </c>
      <c r="AP10702" s="227">
        <v>1023.75</v>
      </c>
      <c r="AR10702" s="207" t="s">
        <v>24745</v>
      </c>
      <c r="AS10702" s="208">
        <v>6328.81</v>
      </c>
      <c r="AT10702" s="93"/>
      <c r="AU10702" s="93"/>
      <c r="AV10702" s="93"/>
    </row>
    <row r="10703" spans="35:48" x14ac:dyDescent="0.55000000000000004">
      <c r="AI10703" s="276" t="s">
        <v>47369</v>
      </c>
      <c r="AJ10703" s="277">
        <v>198.72</v>
      </c>
      <c r="AL10703" s="246" t="s">
        <v>25427</v>
      </c>
      <c r="AM10703" s="247">
        <v>3546.37</v>
      </c>
      <c r="AO10703" s="226" t="s">
        <v>53226</v>
      </c>
      <c r="AP10703" s="227">
        <v>2000</v>
      </c>
      <c r="AR10703" s="207" t="s">
        <v>24746</v>
      </c>
      <c r="AS10703" s="208">
        <v>2464.2399999999998</v>
      </c>
      <c r="AT10703" s="93"/>
      <c r="AU10703" s="93"/>
      <c r="AV10703" s="93"/>
    </row>
    <row r="10704" spans="35:48" x14ac:dyDescent="0.55000000000000004">
      <c r="AI10704" s="276" t="s">
        <v>69115</v>
      </c>
      <c r="AJ10704" s="277">
        <v>1511.25</v>
      </c>
      <c r="AL10704" s="246" t="s">
        <v>25428</v>
      </c>
      <c r="AM10704" s="247">
        <v>7556.57</v>
      </c>
      <c r="AO10704" s="226" t="s">
        <v>53227</v>
      </c>
      <c r="AP10704" s="227">
        <v>151.97</v>
      </c>
      <c r="AR10704" s="207" t="s">
        <v>24747</v>
      </c>
      <c r="AS10704" s="208">
        <v>13303.54</v>
      </c>
      <c r="AT10704" s="93"/>
      <c r="AU10704" s="93"/>
      <c r="AV10704" s="93"/>
    </row>
    <row r="10705" spans="35:48" x14ac:dyDescent="0.55000000000000004">
      <c r="AI10705" s="276" t="s">
        <v>56691</v>
      </c>
      <c r="AJ10705" s="277">
        <v>59853.2</v>
      </c>
      <c r="AL10705" s="246" t="s">
        <v>25429</v>
      </c>
      <c r="AM10705" s="247">
        <v>443.9</v>
      </c>
      <c r="AO10705" s="226" t="s">
        <v>53228</v>
      </c>
      <c r="AP10705" s="227">
        <v>5599.4</v>
      </c>
      <c r="AR10705" s="207" t="s">
        <v>24748</v>
      </c>
      <c r="AS10705" s="208">
        <v>63437.5</v>
      </c>
      <c r="AT10705" s="93"/>
      <c r="AU10705" s="93"/>
      <c r="AV10705" s="93"/>
    </row>
    <row r="10706" spans="35:48" x14ac:dyDescent="0.55000000000000004">
      <c r="AI10706" s="276" t="s">
        <v>56692</v>
      </c>
      <c r="AJ10706" s="277">
        <v>4694.42</v>
      </c>
      <c r="AL10706" s="246" t="s">
        <v>25430</v>
      </c>
      <c r="AM10706" s="247">
        <v>1421.68</v>
      </c>
      <c r="AO10706" s="226" t="s">
        <v>48163</v>
      </c>
      <c r="AP10706" s="227">
        <v>40000</v>
      </c>
      <c r="AR10706" s="207" t="s">
        <v>13953</v>
      </c>
      <c r="AS10706" s="208">
        <v>29915</v>
      </c>
      <c r="AT10706" s="93"/>
      <c r="AU10706" s="93"/>
      <c r="AV10706" s="93"/>
    </row>
    <row r="10707" spans="35:48" x14ac:dyDescent="0.55000000000000004">
      <c r="AI10707" s="276" t="s">
        <v>56693</v>
      </c>
      <c r="AJ10707" s="277">
        <v>14076.97</v>
      </c>
      <c r="AL10707" s="246" t="s">
        <v>56427</v>
      </c>
      <c r="AM10707" s="247">
        <v>5016.5</v>
      </c>
      <c r="AO10707" s="226" t="s">
        <v>48164</v>
      </c>
      <c r="AP10707" s="227">
        <v>50801.43</v>
      </c>
      <c r="AR10707" s="207" t="s">
        <v>24749</v>
      </c>
      <c r="AS10707" s="208">
        <v>3699.96</v>
      </c>
      <c r="AT10707" s="93"/>
      <c r="AU10707" s="93"/>
      <c r="AV10707" s="93"/>
    </row>
    <row r="10708" spans="35:48" x14ac:dyDescent="0.55000000000000004">
      <c r="AI10708" s="276" t="s">
        <v>69116</v>
      </c>
      <c r="AJ10708" s="277">
        <v>1777.82</v>
      </c>
      <c r="AL10708" s="246" t="s">
        <v>25432</v>
      </c>
      <c r="AM10708" s="247">
        <v>112.53</v>
      </c>
      <c r="AO10708" s="226" t="s">
        <v>48165</v>
      </c>
      <c r="AP10708" s="227">
        <v>3733.26</v>
      </c>
      <c r="AR10708" s="207" t="s">
        <v>24750</v>
      </c>
      <c r="AS10708" s="208">
        <v>157.9</v>
      </c>
      <c r="AT10708" s="93"/>
      <c r="AU10708" s="93"/>
      <c r="AV10708" s="93"/>
    </row>
    <row r="10709" spans="35:48" x14ac:dyDescent="0.55000000000000004">
      <c r="AI10709" s="276" t="s">
        <v>49254</v>
      </c>
      <c r="AJ10709" s="277">
        <v>31353.91</v>
      </c>
      <c r="AL10709" s="246" t="s">
        <v>25433</v>
      </c>
      <c r="AM10709" s="247">
        <v>6918</v>
      </c>
      <c r="AO10709" s="226" t="s">
        <v>53229</v>
      </c>
      <c r="AP10709" s="227">
        <v>1209.8599999999999</v>
      </c>
      <c r="AR10709" s="207" t="s">
        <v>24751</v>
      </c>
      <c r="AS10709" s="208">
        <v>12000</v>
      </c>
      <c r="AT10709" s="93"/>
      <c r="AU10709" s="93"/>
      <c r="AV10709" s="93"/>
    </row>
    <row r="10710" spans="35:48" x14ac:dyDescent="0.55000000000000004">
      <c r="AI10710" s="276" t="s">
        <v>60849</v>
      </c>
      <c r="AJ10710" s="277">
        <v>-35.71</v>
      </c>
      <c r="AL10710" s="246" t="s">
        <v>25434</v>
      </c>
      <c r="AM10710" s="247">
        <v>300</v>
      </c>
      <c r="AO10710" s="226" t="s">
        <v>53230</v>
      </c>
      <c r="AP10710" s="227">
        <v>13212.44</v>
      </c>
      <c r="AR10710" s="207" t="s">
        <v>24752</v>
      </c>
      <c r="AS10710" s="208">
        <v>799.98</v>
      </c>
      <c r="AT10710" s="93"/>
      <c r="AU10710" s="93"/>
      <c r="AV10710" s="93"/>
    </row>
    <row r="10711" spans="35:48" x14ac:dyDescent="0.55000000000000004">
      <c r="AI10711" s="276" t="s">
        <v>69117</v>
      </c>
      <c r="AJ10711" s="277">
        <v>17318.04</v>
      </c>
      <c r="AL10711" s="246" t="s">
        <v>25436</v>
      </c>
      <c r="AM10711" s="247">
        <v>12000</v>
      </c>
      <c r="AO10711" s="226" t="s">
        <v>48166</v>
      </c>
      <c r="AP10711" s="227">
        <v>15662.91</v>
      </c>
      <c r="AR10711" s="207" t="s">
        <v>24753</v>
      </c>
      <c r="AS10711" s="208">
        <v>718</v>
      </c>
      <c r="AT10711" s="93"/>
      <c r="AU10711" s="93"/>
      <c r="AV10711" s="93"/>
    </row>
    <row r="10712" spans="35:48" x14ac:dyDescent="0.55000000000000004">
      <c r="AI10712" s="276" t="s">
        <v>61639</v>
      </c>
      <c r="AJ10712" s="277">
        <v>2907.5</v>
      </c>
      <c r="AL10712" s="246" t="s">
        <v>25439</v>
      </c>
      <c r="AM10712" s="247">
        <v>1408.13</v>
      </c>
      <c r="AO10712" s="226" t="s">
        <v>48167</v>
      </c>
      <c r="AP10712" s="227">
        <v>12730.99</v>
      </c>
      <c r="AR10712" s="207" t="s">
        <v>24754</v>
      </c>
      <c r="AS10712" s="208">
        <v>5617.16</v>
      </c>
      <c r="AT10712" s="93"/>
      <c r="AU10712" s="93"/>
      <c r="AV10712" s="93"/>
    </row>
    <row r="10713" spans="35:48" x14ac:dyDescent="0.55000000000000004">
      <c r="AI10713" s="276" t="s">
        <v>56694</v>
      </c>
      <c r="AJ10713" s="277">
        <v>26180.27</v>
      </c>
      <c r="AL10713" s="246" t="s">
        <v>25440</v>
      </c>
      <c r="AM10713" s="247">
        <v>46120</v>
      </c>
      <c r="AO10713" s="226" t="s">
        <v>48168</v>
      </c>
      <c r="AP10713" s="227">
        <v>224.44</v>
      </c>
      <c r="AR10713" s="207" t="s">
        <v>24755</v>
      </c>
      <c r="AS10713" s="208">
        <v>1200.72</v>
      </c>
      <c r="AT10713" s="93"/>
      <c r="AU10713" s="93"/>
      <c r="AV10713" s="93"/>
    </row>
    <row r="10714" spans="35:48" x14ac:dyDescent="0.55000000000000004">
      <c r="AI10714" s="276" t="s">
        <v>56695</v>
      </c>
      <c r="AJ10714" s="277">
        <v>2225.2399999999998</v>
      </c>
      <c r="AL10714" s="246" t="s">
        <v>35421</v>
      </c>
      <c r="AM10714" s="247">
        <v>899.34</v>
      </c>
      <c r="AO10714" s="226" t="s">
        <v>45391</v>
      </c>
      <c r="AP10714" s="227">
        <v>37282.86</v>
      </c>
      <c r="AR10714" s="207" t="s">
        <v>24756</v>
      </c>
      <c r="AS10714" s="208">
        <v>516.25</v>
      </c>
      <c r="AT10714" s="93"/>
      <c r="AU10714" s="93"/>
      <c r="AV10714" s="93"/>
    </row>
    <row r="10715" spans="35:48" x14ac:dyDescent="0.55000000000000004">
      <c r="AI10715" s="276" t="s">
        <v>56696</v>
      </c>
      <c r="AJ10715" s="277">
        <v>6672.73</v>
      </c>
      <c r="AL10715" s="246" t="s">
        <v>36571</v>
      </c>
      <c r="AM10715" s="247">
        <v>39874.5</v>
      </c>
      <c r="AO10715" s="226" t="s">
        <v>45392</v>
      </c>
      <c r="AP10715" s="227">
        <v>2852.14</v>
      </c>
      <c r="AR10715" s="207" t="s">
        <v>24757</v>
      </c>
      <c r="AS10715" s="208">
        <v>1136.75</v>
      </c>
      <c r="AT10715" s="93"/>
      <c r="AU10715" s="93"/>
      <c r="AV10715" s="93"/>
    </row>
    <row r="10716" spans="35:48" x14ac:dyDescent="0.55000000000000004">
      <c r="AI10716" s="276" t="s">
        <v>69118</v>
      </c>
      <c r="AJ10716" s="277">
        <v>9000</v>
      </c>
      <c r="AL10716" s="246" t="s">
        <v>36572</v>
      </c>
      <c r="AM10716" s="247">
        <v>6018.65</v>
      </c>
      <c r="AO10716" s="226" t="s">
        <v>42802</v>
      </c>
      <c r="AP10716" s="227">
        <v>47550</v>
      </c>
      <c r="AR10716" s="207" t="s">
        <v>24758</v>
      </c>
      <c r="AS10716" s="208">
        <v>444.96</v>
      </c>
      <c r="AT10716" s="93"/>
      <c r="AU10716" s="93"/>
      <c r="AV10716" s="93"/>
    </row>
    <row r="10717" spans="35:48" x14ac:dyDescent="0.55000000000000004">
      <c r="AI10717" s="276" t="s">
        <v>69119</v>
      </c>
      <c r="AJ10717" s="277">
        <v>782.95</v>
      </c>
      <c r="AL10717" s="246" t="s">
        <v>25442</v>
      </c>
      <c r="AM10717" s="247">
        <v>8202.48</v>
      </c>
      <c r="AO10717" s="226" t="s">
        <v>42803</v>
      </c>
      <c r="AP10717" s="227">
        <v>3480.62</v>
      </c>
      <c r="AR10717" s="207" t="s">
        <v>24759</v>
      </c>
      <c r="AS10717" s="208">
        <v>3540.97</v>
      </c>
      <c r="AT10717" s="93"/>
      <c r="AU10717" s="93"/>
      <c r="AV10717" s="93"/>
    </row>
    <row r="10718" spans="35:48" x14ac:dyDescent="0.55000000000000004">
      <c r="AI10718" s="276" t="s">
        <v>69120</v>
      </c>
      <c r="AJ10718" s="277">
        <v>217.7</v>
      </c>
      <c r="AL10718" s="246" t="s">
        <v>35422</v>
      </c>
      <c r="AM10718" s="247">
        <v>24308.12</v>
      </c>
      <c r="AO10718" s="226" t="s">
        <v>25162</v>
      </c>
      <c r="AP10718" s="227">
        <v>96</v>
      </c>
      <c r="AR10718" s="207" t="s">
        <v>24760</v>
      </c>
      <c r="AS10718" s="208">
        <v>5270</v>
      </c>
      <c r="AT10718" s="93"/>
      <c r="AU10718" s="93"/>
      <c r="AV10718" s="93"/>
    </row>
    <row r="10719" spans="35:48" x14ac:dyDescent="0.55000000000000004">
      <c r="AI10719" s="276" t="s">
        <v>50556</v>
      </c>
      <c r="AJ10719" s="277">
        <v>3648.08</v>
      </c>
      <c r="AL10719" s="246" t="s">
        <v>35423</v>
      </c>
      <c r="AM10719" s="247">
        <v>3887.16</v>
      </c>
      <c r="AO10719" s="226" t="s">
        <v>40519</v>
      </c>
      <c r="AP10719" s="227">
        <v>22215.41</v>
      </c>
      <c r="AR10719" s="207" t="s">
        <v>24761</v>
      </c>
      <c r="AS10719" s="208">
        <v>834</v>
      </c>
      <c r="AT10719" s="93"/>
      <c r="AU10719" s="93"/>
      <c r="AV10719" s="93"/>
    </row>
    <row r="10720" spans="35:48" x14ac:dyDescent="0.55000000000000004">
      <c r="AI10720" s="276" t="s">
        <v>60850</v>
      </c>
      <c r="AJ10720" s="277">
        <v>-64.510000000000005</v>
      </c>
      <c r="AL10720" s="246" t="s">
        <v>35424</v>
      </c>
      <c r="AM10720" s="247">
        <v>48123.73</v>
      </c>
      <c r="AO10720" s="226" t="s">
        <v>50259</v>
      </c>
      <c r="AP10720" s="227">
        <v>3846.16</v>
      </c>
      <c r="AR10720" s="207" t="s">
        <v>24762</v>
      </c>
      <c r="AS10720" s="208">
        <v>698</v>
      </c>
      <c r="AT10720" s="93"/>
      <c r="AU10720" s="93"/>
      <c r="AV10720" s="93"/>
    </row>
    <row r="10721" spans="35:48" x14ac:dyDescent="0.55000000000000004">
      <c r="AI10721" s="276" t="s">
        <v>55541</v>
      </c>
      <c r="AJ10721" s="277">
        <v>199630.49</v>
      </c>
      <c r="AL10721" s="246" t="s">
        <v>25443</v>
      </c>
      <c r="AM10721" s="247">
        <v>10225.66</v>
      </c>
      <c r="AO10721" s="226" t="s">
        <v>50260</v>
      </c>
      <c r="AP10721" s="227">
        <v>41998.73</v>
      </c>
      <c r="AR10721" s="207" t="s">
        <v>24763</v>
      </c>
      <c r="AS10721" s="208">
        <v>3699.96</v>
      </c>
      <c r="AT10721" s="93"/>
      <c r="AU10721" s="93"/>
      <c r="AV10721" s="93"/>
    </row>
    <row r="10722" spans="35:48" x14ac:dyDescent="0.55000000000000004">
      <c r="AI10722" s="276" t="s">
        <v>60851</v>
      </c>
      <c r="AJ10722" s="277">
        <v>18461.22</v>
      </c>
      <c r="AL10722" s="246" t="s">
        <v>50282</v>
      </c>
      <c r="AM10722" s="247">
        <v>36082</v>
      </c>
      <c r="AO10722" s="226" t="s">
        <v>40520</v>
      </c>
      <c r="AP10722" s="227">
        <v>1953.45</v>
      </c>
      <c r="AR10722" s="207" t="s">
        <v>24764</v>
      </c>
      <c r="AS10722" s="208">
        <v>157.9</v>
      </c>
      <c r="AT10722" s="93"/>
      <c r="AU10722" s="93"/>
      <c r="AV10722" s="93"/>
    </row>
    <row r="10723" spans="35:48" x14ac:dyDescent="0.55000000000000004">
      <c r="AI10723" s="276" t="s">
        <v>56697</v>
      </c>
      <c r="AJ10723" s="277">
        <v>59748.44</v>
      </c>
      <c r="AL10723" s="246" t="s">
        <v>55314</v>
      </c>
      <c r="AM10723" s="247">
        <v>36665.019999999997</v>
      </c>
      <c r="AO10723" s="226" t="s">
        <v>40521</v>
      </c>
      <c r="AP10723" s="227">
        <v>431.15</v>
      </c>
      <c r="AR10723" s="207" t="s">
        <v>24765</v>
      </c>
      <c r="AS10723" s="208">
        <v>698</v>
      </c>
      <c r="AT10723" s="93"/>
      <c r="AU10723" s="93"/>
      <c r="AV10723" s="93"/>
    </row>
    <row r="10724" spans="35:48" x14ac:dyDescent="0.55000000000000004">
      <c r="AI10724" s="276" t="s">
        <v>36875</v>
      </c>
      <c r="AJ10724" s="277">
        <v>62981</v>
      </c>
      <c r="AL10724" s="246" t="s">
        <v>50283</v>
      </c>
      <c r="AM10724" s="247">
        <v>36702.07</v>
      </c>
      <c r="AO10724" s="226" t="s">
        <v>40522</v>
      </c>
      <c r="AP10724" s="227">
        <v>843</v>
      </c>
      <c r="AR10724" s="207" t="s">
        <v>24766</v>
      </c>
      <c r="AS10724" s="208">
        <v>12000</v>
      </c>
      <c r="AT10724" s="93"/>
      <c r="AU10724" s="93"/>
      <c r="AV10724" s="93"/>
    </row>
    <row r="10725" spans="35:48" x14ac:dyDescent="0.55000000000000004">
      <c r="AI10725" s="276" t="s">
        <v>57962</v>
      </c>
      <c r="AJ10725" s="277">
        <v>465720.75</v>
      </c>
      <c r="AL10725" s="246" t="s">
        <v>50284</v>
      </c>
      <c r="AM10725" s="247">
        <v>5728.08</v>
      </c>
      <c r="AO10725" s="226" t="s">
        <v>40523</v>
      </c>
      <c r="AP10725" s="227">
        <v>132923.04</v>
      </c>
      <c r="AR10725" s="207" t="s">
        <v>24767</v>
      </c>
      <c r="AS10725" s="208">
        <v>4703.93</v>
      </c>
      <c r="AT10725" s="93"/>
      <c r="AU10725" s="93"/>
      <c r="AV10725" s="93"/>
    </row>
    <row r="10726" spans="35:48" x14ac:dyDescent="0.55000000000000004">
      <c r="AI10726" s="276" t="s">
        <v>63831</v>
      </c>
      <c r="AJ10726" s="277">
        <v>6458.88</v>
      </c>
      <c r="AL10726" s="246" t="s">
        <v>50285</v>
      </c>
      <c r="AM10726" s="247">
        <v>17389.349999999999</v>
      </c>
      <c r="AO10726" s="226" t="s">
        <v>40524</v>
      </c>
      <c r="AP10726" s="227">
        <v>41670.620000000003</v>
      </c>
      <c r="AR10726" s="207" t="s">
        <v>24768</v>
      </c>
      <c r="AS10726" s="208">
        <v>12237.41</v>
      </c>
      <c r="AT10726" s="93"/>
      <c r="AU10726" s="93"/>
      <c r="AV10726" s="93"/>
    </row>
    <row r="10727" spans="35:48" x14ac:dyDescent="0.55000000000000004">
      <c r="AI10727" s="276" t="s">
        <v>36876</v>
      </c>
      <c r="AJ10727" s="277">
        <v>33243.78</v>
      </c>
      <c r="AL10727" s="246" t="s">
        <v>56428</v>
      </c>
      <c r="AM10727" s="247">
        <v>70178.679999999993</v>
      </c>
      <c r="AO10727" s="226" t="s">
        <v>40525</v>
      </c>
      <c r="AP10727" s="227">
        <v>36884.629999999997</v>
      </c>
      <c r="AR10727" s="207" t="s">
        <v>24769</v>
      </c>
      <c r="AS10727" s="208">
        <v>3137.45</v>
      </c>
      <c r="AT10727" s="93"/>
      <c r="AU10727" s="93"/>
      <c r="AV10727" s="93"/>
    </row>
    <row r="10728" spans="35:48" x14ac:dyDescent="0.55000000000000004">
      <c r="AI10728" s="276" t="s">
        <v>56698</v>
      </c>
      <c r="AJ10728" s="277">
        <v>26845.02</v>
      </c>
      <c r="AL10728" s="246" t="s">
        <v>56429</v>
      </c>
      <c r="AM10728" s="247">
        <v>228</v>
      </c>
      <c r="AO10728" s="226" t="s">
        <v>40526</v>
      </c>
      <c r="AP10728" s="227">
        <v>15099.09</v>
      </c>
      <c r="AR10728" s="207" t="s">
        <v>24770</v>
      </c>
      <c r="AS10728" s="208">
        <v>681.05</v>
      </c>
      <c r="AT10728" s="93"/>
      <c r="AU10728" s="93"/>
      <c r="AV10728" s="93"/>
    </row>
    <row r="10729" spans="35:48" x14ac:dyDescent="0.55000000000000004">
      <c r="AI10729" s="276" t="s">
        <v>60852</v>
      </c>
      <c r="AJ10729" s="277">
        <v>140</v>
      </c>
      <c r="AL10729" s="246" t="s">
        <v>49091</v>
      </c>
      <c r="AM10729" s="247">
        <v>1545.36</v>
      </c>
      <c r="AO10729" s="226" t="s">
        <v>40527</v>
      </c>
      <c r="AP10729" s="227">
        <v>2428.92</v>
      </c>
      <c r="AR10729" s="207" t="s">
        <v>24771</v>
      </c>
      <c r="AS10729" s="208">
        <v>62143.4</v>
      </c>
      <c r="AT10729" s="93"/>
      <c r="AU10729" s="93"/>
      <c r="AV10729" s="93"/>
    </row>
    <row r="10730" spans="35:48" x14ac:dyDescent="0.55000000000000004">
      <c r="AI10730" s="276" t="s">
        <v>61640</v>
      </c>
      <c r="AJ10730" s="277">
        <v>2836.24</v>
      </c>
      <c r="AL10730" s="246" t="s">
        <v>55315</v>
      </c>
      <c r="AM10730" s="247">
        <v>15480</v>
      </c>
      <c r="AO10730" s="226" t="s">
        <v>40528</v>
      </c>
      <c r="AP10730" s="227">
        <v>9547.09</v>
      </c>
      <c r="AR10730" s="207" t="s">
        <v>24772</v>
      </c>
      <c r="AS10730" s="208">
        <v>3326.4</v>
      </c>
      <c r="AT10730" s="93"/>
      <c r="AU10730" s="93"/>
      <c r="AV10730" s="93"/>
    </row>
    <row r="10731" spans="35:48" x14ac:dyDescent="0.55000000000000004">
      <c r="AI10731" s="276" t="s">
        <v>61641</v>
      </c>
      <c r="AJ10731" s="277">
        <v>1269.8</v>
      </c>
      <c r="AL10731" s="246" t="s">
        <v>55316</v>
      </c>
      <c r="AM10731" s="247">
        <v>6300</v>
      </c>
      <c r="AO10731" s="226" t="s">
        <v>50261</v>
      </c>
      <c r="AP10731" s="227">
        <v>33869.07</v>
      </c>
      <c r="AR10731" s="207" t="s">
        <v>24773</v>
      </c>
      <c r="AS10731" s="208">
        <v>240</v>
      </c>
      <c r="AT10731" s="93"/>
      <c r="AU10731" s="93"/>
      <c r="AV10731" s="93"/>
    </row>
    <row r="10732" spans="35:48" x14ac:dyDescent="0.55000000000000004">
      <c r="AI10732" s="276" t="s">
        <v>54107</v>
      </c>
      <c r="AJ10732" s="277">
        <v>33417.46</v>
      </c>
      <c r="AL10732" s="246" t="s">
        <v>53316</v>
      </c>
      <c r="AM10732" s="247">
        <v>1000</v>
      </c>
      <c r="AO10732" s="226" t="s">
        <v>47148</v>
      </c>
      <c r="AP10732" s="227">
        <v>14000</v>
      </c>
      <c r="AR10732" s="207" t="s">
        <v>24774</v>
      </c>
      <c r="AS10732" s="208">
        <v>5000</v>
      </c>
      <c r="AT10732" s="93"/>
      <c r="AU10732" s="93"/>
      <c r="AV10732" s="93"/>
    </row>
    <row r="10733" spans="35:48" x14ac:dyDescent="0.55000000000000004">
      <c r="AI10733" s="276" t="s">
        <v>55542</v>
      </c>
      <c r="AJ10733" s="277">
        <v>2027.34</v>
      </c>
      <c r="AL10733" s="246" t="s">
        <v>53318</v>
      </c>
      <c r="AM10733" s="247">
        <v>1742.66</v>
      </c>
      <c r="AO10733" s="226" t="s">
        <v>47149</v>
      </c>
      <c r="AP10733" s="227">
        <v>1</v>
      </c>
      <c r="AR10733" s="207" t="s">
        <v>24775</v>
      </c>
      <c r="AS10733" s="208">
        <v>8275.19</v>
      </c>
      <c r="AT10733" s="93"/>
      <c r="AU10733" s="93"/>
      <c r="AV10733" s="93"/>
    </row>
    <row r="10734" spans="35:48" x14ac:dyDescent="0.55000000000000004">
      <c r="AI10734" s="276" t="s">
        <v>69121</v>
      </c>
      <c r="AJ10734" s="277">
        <v>5348.95</v>
      </c>
      <c r="AL10734" s="246" t="s">
        <v>53319</v>
      </c>
      <c r="AM10734" s="247">
        <v>5581.1</v>
      </c>
      <c r="AO10734" s="226" t="s">
        <v>25181</v>
      </c>
      <c r="AP10734" s="227">
        <v>18397.29</v>
      </c>
      <c r="AR10734" s="207" t="s">
        <v>24776</v>
      </c>
      <c r="AS10734" s="208">
        <v>3400</v>
      </c>
      <c r="AT10734" s="93"/>
      <c r="AU10734" s="93"/>
      <c r="AV10734" s="93"/>
    </row>
    <row r="10735" spans="35:48" x14ac:dyDescent="0.55000000000000004">
      <c r="AI10735" s="276" t="s">
        <v>40701</v>
      </c>
      <c r="AJ10735" s="277">
        <v>13512.98</v>
      </c>
      <c r="AL10735" s="246" t="s">
        <v>55317</v>
      </c>
      <c r="AM10735" s="247">
        <v>22500</v>
      </c>
      <c r="AO10735" s="226" t="s">
        <v>25182</v>
      </c>
      <c r="AP10735" s="227">
        <v>2914.22</v>
      </c>
      <c r="AR10735" s="207" t="s">
        <v>24777</v>
      </c>
      <c r="AS10735" s="208">
        <v>127912.85</v>
      </c>
      <c r="AT10735" s="93"/>
      <c r="AU10735" s="93"/>
      <c r="AV10735" s="93"/>
    </row>
    <row r="10736" spans="35:48" x14ac:dyDescent="0.55000000000000004">
      <c r="AI10736" s="276" t="s">
        <v>57963</v>
      </c>
      <c r="AJ10736" s="277">
        <v>6066.61</v>
      </c>
      <c r="AL10736" s="246" t="s">
        <v>56430</v>
      </c>
      <c r="AM10736" s="247">
        <v>276.26</v>
      </c>
      <c r="AO10736" s="226" t="s">
        <v>25183</v>
      </c>
      <c r="AP10736" s="227">
        <v>9910.27</v>
      </c>
      <c r="AR10736" s="207" t="s">
        <v>24778</v>
      </c>
      <c r="AS10736" s="208">
        <v>15628.8</v>
      </c>
      <c r="AT10736" s="93"/>
      <c r="AU10736" s="93"/>
      <c r="AV10736" s="93"/>
    </row>
    <row r="10737" spans="35:48" x14ac:dyDescent="0.55000000000000004">
      <c r="AI10737" s="276" t="s">
        <v>55543</v>
      </c>
      <c r="AJ10737" s="277">
        <v>343530.85</v>
      </c>
      <c r="AL10737" s="246" t="s">
        <v>53320</v>
      </c>
      <c r="AM10737" s="247">
        <v>216</v>
      </c>
      <c r="AO10737" s="226" t="s">
        <v>25184</v>
      </c>
      <c r="AP10737" s="227">
        <v>3574.76</v>
      </c>
      <c r="AR10737" s="207" t="s">
        <v>24779</v>
      </c>
      <c r="AS10737" s="208">
        <v>42542.32</v>
      </c>
      <c r="AT10737" s="93"/>
      <c r="AU10737" s="93"/>
      <c r="AV10737" s="93"/>
    </row>
    <row r="10738" spans="35:48" x14ac:dyDescent="0.55000000000000004">
      <c r="AI10738" s="276" t="s">
        <v>54108</v>
      </c>
      <c r="AJ10738" s="277">
        <v>373968.94</v>
      </c>
      <c r="AL10738" s="246" t="s">
        <v>62172</v>
      </c>
      <c r="AM10738" s="247">
        <v>27878.22</v>
      </c>
      <c r="AO10738" s="226" t="s">
        <v>35394</v>
      </c>
      <c r="AP10738" s="227">
        <v>1533</v>
      </c>
      <c r="AR10738" s="207" t="s">
        <v>24780</v>
      </c>
      <c r="AS10738" s="208">
        <v>11717.48</v>
      </c>
      <c r="AT10738" s="93"/>
      <c r="AU10738" s="93"/>
      <c r="AV10738" s="93"/>
    </row>
    <row r="10739" spans="35:48" x14ac:dyDescent="0.55000000000000004">
      <c r="AI10739" s="276" t="s">
        <v>56699</v>
      </c>
      <c r="AJ10739" s="277">
        <v>1295.9100000000001</v>
      </c>
      <c r="AL10739" s="246" t="s">
        <v>60669</v>
      </c>
      <c r="AM10739" s="247">
        <v>3400.13</v>
      </c>
      <c r="AO10739" s="226" t="s">
        <v>50262</v>
      </c>
      <c r="AP10739" s="227">
        <v>991</v>
      </c>
      <c r="AR10739" s="207" t="s">
        <v>24781</v>
      </c>
      <c r="AS10739" s="208">
        <v>190831.5</v>
      </c>
      <c r="AT10739" s="93"/>
      <c r="AU10739" s="93"/>
      <c r="AV10739" s="93"/>
    </row>
    <row r="10740" spans="35:48" x14ac:dyDescent="0.55000000000000004">
      <c r="AI10740" s="276" t="s">
        <v>36877</v>
      </c>
      <c r="AJ10740" s="277">
        <v>124975.8</v>
      </c>
      <c r="AL10740" s="246" t="s">
        <v>62756</v>
      </c>
      <c r="AM10740" s="247">
        <v>17350</v>
      </c>
      <c r="AO10740" s="226" t="s">
        <v>48169</v>
      </c>
      <c r="AP10740" s="227">
        <v>2490</v>
      </c>
      <c r="AR10740" s="207" t="s">
        <v>24782</v>
      </c>
      <c r="AS10740" s="208">
        <v>142036.75</v>
      </c>
      <c r="AT10740" s="93"/>
      <c r="AU10740" s="93"/>
      <c r="AV10740" s="93"/>
    </row>
    <row r="10741" spans="35:48" x14ac:dyDescent="0.55000000000000004">
      <c r="AI10741" s="276" t="s">
        <v>36878</v>
      </c>
      <c r="AJ10741" s="277">
        <v>276346.09000000003</v>
      </c>
      <c r="AL10741" s="246" t="s">
        <v>56431</v>
      </c>
      <c r="AM10741" s="247">
        <v>76098</v>
      </c>
      <c r="AO10741" s="226" t="s">
        <v>48170</v>
      </c>
      <c r="AP10741" s="227">
        <v>28583.34</v>
      </c>
      <c r="AR10741" s="207" t="s">
        <v>24783</v>
      </c>
      <c r="AS10741" s="208">
        <v>13977.2</v>
      </c>
      <c r="AT10741" s="93"/>
      <c r="AU10741" s="93"/>
      <c r="AV10741" s="93"/>
    </row>
    <row r="10742" spans="35:48" x14ac:dyDescent="0.55000000000000004">
      <c r="AI10742" s="276" t="s">
        <v>36879</v>
      </c>
      <c r="AJ10742" s="277">
        <v>50488.160000000003</v>
      </c>
      <c r="AL10742" s="246" t="s">
        <v>33969</v>
      </c>
      <c r="AM10742" s="247">
        <v>57200</v>
      </c>
      <c r="AO10742" s="226" t="s">
        <v>39376</v>
      </c>
      <c r="AP10742" s="227">
        <v>48920.61</v>
      </c>
      <c r="AR10742" s="207" t="s">
        <v>24784</v>
      </c>
      <c r="AS10742" s="208">
        <v>334683.63</v>
      </c>
      <c r="AT10742" s="93"/>
      <c r="AU10742" s="93"/>
      <c r="AV10742" s="93"/>
    </row>
    <row r="10743" spans="35:48" x14ac:dyDescent="0.55000000000000004">
      <c r="AI10743" s="276" t="s">
        <v>50557</v>
      </c>
      <c r="AJ10743" s="277">
        <v>11325076.83</v>
      </c>
      <c r="AL10743" s="246" t="s">
        <v>55318</v>
      </c>
      <c r="AM10743" s="247">
        <v>230838.98</v>
      </c>
      <c r="AO10743" s="226" t="s">
        <v>36554</v>
      </c>
      <c r="AP10743" s="227">
        <v>45675</v>
      </c>
      <c r="AR10743" s="207" t="s">
        <v>24785</v>
      </c>
      <c r="AS10743" s="208">
        <v>64050</v>
      </c>
      <c r="AT10743" s="93"/>
      <c r="AU10743" s="93"/>
      <c r="AV10743" s="93"/>
    </row>
    <row r="10744" spans="35:48" x14ac:dyDescent="0.55000000000000004">
      <c r="AI10744" s="276" t="s">
        <v>61127</v>
      </c>
      <c r="AJ10744" s="277">
        <v>188070.01</v>
      </c>
      <c r="AL10744" s="246" t="s">
        <v>56432</v>
      </c>
      <c r="AM10744" s="247">
        <v>150535.97</v>
      </c>
      <c r="AO10744" s="226" t="s">
        <v>40529</v>
      </c>
      <c r="AP10744" s="227">
        <v>29843.75</v>
      </c>
      <c r="AR10744" s="207" t="s">
        <v>24786</v>
      </c>
      <c r="AS10744" s="208">
        <v>21943.53</v>
      </c>
      <c r="AT10744" s="93"/>
      <c r="AU10744" s="93"/>
      <c r="AV10744" s="93"/>
    </row>
    <row r="10745" spans="35:48" x14ac:dyDescent="0.55000000000000004">
      <c r="AI10745" s="276" t="s">
        <v>69122</v>
      </c>
      <c r="AJ10745" s="277">
        <v>7438.43</v>
      </c>
      <c r="AL10745" s="246" t="s">
        <v>35428</v>
      </c>
      <c r="AM10745" s="247">
        <v>71813.95</v>
      </c>
      <c r="AO10745" s="226" t="s">
        <v>36555</v>
      </c>
      <c r="AP10745" s="227">
        <v>11462.19</v>
      </c>
      <c r="AR10745" s="207" t="s">
        <v>24787</v>
      </c>
      <c r="AS10745" s="208">
        <v>323792</v>
      </c>
      <c r="AT10745" s="93"/>
      <c r="AU10745" s="93"/>
      <c r="AV10745" s="93"/>
    </row>
    <row r="10746" spans="35:48" x14ac:dyDescent="0.55000000000000004">
      <c r="AI10746" s="276" t="s">
        <v>58715</v>
      </c>
      <c r="AJ10746" s="277">
        <v>797.87</v>
      </c>
      <c r="AL10746" s="246" t="s">
        <v>55319</v>
      </c>
      <c r="AM10746" s="247">
        <v>63300</v>
      </c>
      <c r="AO10746" s="226" t="s">
        <v>40530</v>
      </c>
      <c r="AP10746" s="227">
        <v>19378.98</v>
      </c>
      <c r="AR10746" s="207" t="s">
        <v>24788</v>
      </c>
      <c r="AS10746" s="208">
        <v>47082.080000000002</v>
      </c>
      <c r="AT10746" s="93"/>
      <c r="AU10746" s="93"/>
      <c r="AV10746" s="93"/>
    </row>
    <row r="10747" spans="35:48" x14ac:dyDescent="0.55000000000000004">
      <c r="AI10747" s="276" t="s">
        <v>39616</v>
      </c>
      <c r="AJ10747" s="277">
        <v>117924.92</v>
      </c>
      <c r="AL10747" s="246" t="s">
        <v>42813</v>
      </c>
      <c r="AM10747" s="247">
        <v>260772.83</v>
      </c>
      <c r="AO10747" s="226" t="s">
        <v>40531</v>
      </c>
      <c r="AP10747" s="227">
        <v>8170.38</v>
      </c>
      <c r="AR10747" s="207" t="s">
        <v>24789</v>
      </c>
      <c r="AS10747" s="208">
        <v>117378.03</v>
      </c>
      <c r="AT10747" s="93"/>
      <c r="AU10747" s="93"/>
      <c r="AV10747" s="93"/>
    </row>
    <row r="10748" spans="35:48" x14ac:dyDescent="0.55000000000000004">
      <c r="AI10748" s="276" t="s">
        <v>58716</v>
      </c>
      <c r="AJ10748" s="277">
        <v>266960.46999999997</v>
      </c>
      <c r="AL10748" s="246" t="s">
        <v>57709</v>
      </c>
      <c r="AM10748" s="247">
        <v>122706.46</v>
      </c>
      <c r="AO10748" s="226" t="s">
        <v>40532</v>
      </c>
      <c r="AP10748" s="227">
        <v>27202.36</v>
      </c>
      <c r="AR10748" s="207" t="s">
        <v>24790</v>
      </c>
      <c r="AS10748" s="208">
        <v>8192.08</v>
      </c>
      <c r="AT10748" s="93"/>
      <c r="AU10748" s="93"/>
      <c r="AV10748" s="93"/>
    </row>
    <row r="10749" spans="35:48" x14ac:dyDescent="0.55000000000000004">
      <c r="AI10749" s="276" t="s">
        <v>66756</v>
      </c>
      <c r="AJ10749" s="277">
        <v>564860.54</v>
      </c>
      <c r="AL10749" s="246" t="s">
        <v>57710</v>
      </c>
      <c r="AM10749" s="247">
        <v>683.25</v>
      </c>
      <c r="AO10749" s="226" t="s">
        <v>49074</v>
      </c>
      <c r="AP10749" s="227">
        <v>4228.0600000000004</v>
      </c>
      <c r="AR10749" s="207" t="s">
        <v>24791</v>
      </c>
      <c r="AS10749" s="208">
        <v>28071.119999999999</v>
      </c>
      <c r="AT10749" s="93"/>
      <c r="AU10749" s="93"/>
      <c r="AV10749" s="93"/>
    </row>
    <row r="10750" spans="35:48" x14ac:dyDescent="0.55000000000000004">
      <c r="AI10750" s="276" t="s">
        <v>56700</v>
      </c>
      <c r="AJ10750" s="277">
        <v>206767.34</v>
      </c>
      <c r="AL10750" s="246" t="s">
        <v>53322</v>
      </c>
      <c r="AM10750" s="247">
        <v>11100</v>
      </c>
      <c r="AO10750" s="226" t="s">
        <v>48171</v>
      </c>
      <c r="AP10750" s="227">
        <v>1374</v>
      </c>
      <c r="AR10750" s="207" t="s">
        <v>24792</v>
      </c>
      <c r="AS10750" s="208">
        <v>2774.26</v>
      </c>
      <c r="AT10750" s="93"/>
      <c r="AU10750" s="93"/>
      <c r="AV10750" s="93"/>
    </row>
    <row r="10751" spans="35:48" x14ac:dyDescent="0.55000000000000004">
      <c r="AI10751" s="276" t="s">
        <v>35837</v>
      </c>
      <c r="AJ10751" s="277">
        <v>1970700.6</v>
      </c>
      <c r="AL10751" s="246" t="s">
        <v>55320</v>
      </c>
      <c r="AM10751" s="247">
        <v>44017.2</v>
      </c>
      <c r="AO10751" s="226" t="s">
        <v>45393</v>
      </c>
      <c r="AP10751" s="227">
        <v>10000</v>
      </c>
      <c r="AR10751" s="207" t="s">
        <v>24793</v>
      </c>
      <c r="AS10751" s="208">
        <v>6020.8</v>
      </c>
      <c r="AT10751" s="93"/>
      <c r="AU10751" s="93"/>
      <c r="AV10751" s="93"/>
    </row>
    <row r="10752" spans="35:48" x14ac:dyDescent="0.55000000000000004">
      <c r="AI10752" s="276" t="s">
        <v>63832</v>
      </c>
      <c r="AJ10752" s="277">
        <v>13432.94</v>
      </c>
      <c r="AL10752" s="246" t="s">
        <v>42814</v>
      </c>
      <c r="AM10752" s="247">
        <v>276189.28000000003</v>
      </c>
      <c r="AO10752" s="226" t="s">
        <v>45394</v>
      </c>
      <c r="AP10752" s="227">
        <v>734.36</v>
      </c>
      <c r="AR10752" s="207" t="s">
        <v>24794</v>
      </c>
      <c r="AS10752" s="208">
        <v>3290</v>
      </c>
      <c r="AT10752" s="93"/>
      <c r="AU10752" s="93"/>
      <c r="AV10752" s="93"/>
    </row>
    <row r="10753" spans="35:48" x14ac:dyDescent="0.55000000000000004">
      <c r="AI10753" s="276" t="s">
        <v>69123</v>
      </c>
      <c r="AJ10753" s="277">
        <v>230.38</v>
      </c>
      <c r="AL10753" s="246" t="s">
        <v>35429</v>
      </c>
      <c r="AM10753" s="247">
        <v>41388.82</v>
      </c>
      <c r="AO10753" s="226" t="s">
        <v>42804</v>
      </c>
      <c r="AP10753" s="227">
        <v>365750.71</v>
      </c>
      <c r="AR10753" s="207" t="s">
        <v>24795</v>
      </c>
      <c r="AS10753" s="208">
        <v>6969.82</v>
      </c>
      <c r="AT10753" s="93"/>
      <c r="AU10753" s="93"/>
      <c r="AV10753" s="93"/>
    </row>
    <row r="10754" spans="35:48" x14ac:dyDescent="0.55000000000000004">
      <c r="AI10754" s="276" t="s">
        <v>65072</v>
      </c>
      <c r="AJ10754" s="277">
        <v>4162.5</v>
      </c>
      <c r="AL10754" s="246" t="s">
        <v>48179</v>
      </c>
      <c r="AM10754" s="247">
        <v>109023.48</v>
      </c>
      <c r="AO10754" s="226" t="s">
        <v>42805</v>
      </c>
      <c r="AP10754" s="227">
        <v>26770.68</v>
      </c>
      <c r="AR10754" s="207" t="s">
        <v>24796</v>
      </c>
      <c r="AS10754" s="208">
        <v>6309.39</v>
      </c>
      <c r="AT10754" s="93"/>
      <c r="AU10754" s="93"/>
      <c r="AV10754" s="93"/>
    </row>
    <row r="10755" spans="35:48" x14ac:dyDescent="0.55000000000000004">
      <c r="AI10755" s="276" t="s">
        <v>70865</v>
      </c>
      <c r="AJ10755" s="277">
        <v>18930</v>
      </c>
      <c r="AL10755" s="246" t="s">
        <v>50286</v>
      </c>
      <c r="AM10755" s="247">
        <v>8548.27</v>
      </c>
      <c r="AO10755" s="226" t="s">
        <v>14008</v>
      </c>
      <c r="AP10755" s="227">
        <v>8570</v>
      </c>
      <c r="AR10755" s="207" t="s">
        <v>24797</v>
      </c>
      <c r="AS10755" s="208">
        <v>137954.87</v>
      </c>
      <c r="AT10755" s="93"/>
      <c r="AU10755" s="93"/>
      <c r="AV10755" s="93"/>
    </row>
    <row r="10756" spans="35:48" x14ac:dyDescent="0.55000000000000004">
      <c r="AI10756" s="276" t="s">
        <v>63833</v>
      </c>
      <c r="AJ10756" s="277">
        <v>2811.99</v>
      </c>
      <c r="AL10756" s="246" t="s">
        <v>57711</v>
      </c>
      <c r="AM10756" s="247">
        <v>1618.01</v>
      </c>
      <c r="AO10756" s="226" t="s">
        <v>53231</v>
      </c>
      <c r="AP10756" s="227">
        <v>11864.8</v>
      </c>
      <c r="AR10756" s="207" t="s">
        <v>24798</v>
      </c>
      <c r="AS10756" s="208">
        <v>25804.83</v>
      </c>
      <c r="AT10756" s="93"/>
      <c r="AU10756" s="93"/>
      <c r="AV10756" s="93"/>
    </row>
    <row r="10757" spans="35:48" x14ac:dyDescent="0.55000000000000004">
      <c r="AI10757" s="276" t="s">
        <v>63834</v>
      </c>
      <c r="AJ10757" s="277">
        <v>7153.26</v>
      </c>
      <c r="AL10757" s="246" t="s">
        <v>33970</v>
      </c>
      <c r="AM10757" s="247">
        <v>115047.95</v>
      </c>
      <c r="AO10757" s="226" t="s">
        <v>25215</v>
      </c>
      <c r="AP10757" s="227">
        <v>73065.58</v>
      </c>
      <c r="AR10757" s="207" t="s">
        <v>24799</v>
      </c>
      <c r="AS10757" s="208">
        <v>2392.5300000000002</v>
      </c>
      <c r="AT10757" s="93"/>
      <c r="AU10757" s="93"/>
      <c r="AV10757" s="93"/>
    </row>
    <row r="10758" spans="35:48" x14ac:dyDescent="0.55000000000000004">
      <c r="AI10758" s="276" t="s">
        <v>49255</v>
      </c>
      <c r="AJ10758" s="277">
        <v>17136.84</v>
      </c>
      <c r="AL10758" s="246" t="s">
        <v>33971</v>
      </c>
      <c r="AM10758" s="247">
        <v>200232.09</v>
      </c>
      <c r="AO10758" s="226" t="s">
        <v>25217</v>
      </c>
      <c r="AP10758" s="227">
        <v>10644.37</v>
      </c>
      <c r="AR10758" s="207" t="s">
        <v>24800</v>
      </c>
      <c r="AS10758" s="208">
        <v>4078.5</v>
      </c>
      <c r="AT10758" s="93"/>
      <c r="AU10758" s="93"/>
      <c r="AV10758" s="93"/>
    </row>
    <row r="10759" spans="35:48" x14ac:dyDescent="0.55000000000000004">
      <c r="AI10759" s="276" t="s">
        <v>47371</v>
      </c>
      <c r="AJ10759" s="277">
        <v>18678.68</v>
      </c>
      <c r="AL10759" s="246" t="s">
        <v>35430</v>
      </c>
      <c r="AM10759" s="247">
        <v>35563.08</v>
      </c>
      <c r="AO10759" s="226" t="s">
        <v>53232</v>
      </c>
      <c r="AP10759" s="227">
        <v>-17794.400000000001</v>
      </c>
      <c r="AR10759" s="207" t="s">
        <v>24801</v>
      </c>
      <c r="AS10759" s="208">
        <v>880</v>
      </c>
      <c r="AT10759" s="93"/>
      <c r="AU10759" s="93"/>
      <c r="AV10759" s="93"/>
    </row>
    <row r="10760" spans="35:48" x14ac:dyDescent="0.55000000000000004">
      <c r="AI10760" s="276" t="s">
        <v>60854</v>
      </c>
      <c r="AJ10760" s="277">
        <v>-38.97</v>
      </c>
      <c r="AL10760" s="246" t="s">
        <v>35431</v>
      </c>
      <c r="AM10760" s="247">
        <v>1297498.78</v>
      </c>
      <c r="AO10760" s="226" t="s">
        <v>33949</v>
      </c>
      <c r="AP10760" s="227">
        <v>5660</v>
      </c>
      <c r="AR10760" s="207" t="s">
        <v>24802</v>
      </c>
      <c r="AS10760" s="208">
        <v>379.31</v>
      </c>
      <c r="AT10760" s="93"/>
      <c r="AU10760" s="93"/>
      <c r="AV10760" s="93"/>
    </row>
    <row r="10761" spans="35:48" x14ac:dyDescent="0.55000000000000004">
      <c r="AI10761" s="276" t="s">
        <v>43121</v>
      </c>
      <c r="AJ10761" s="277">
        <v>21393.79</v>
      </c>
      <c r="AL10761" s="246" t="s">
        <v>63762</v>
      </c>
      <c r="AM10761" s="247">
        <v>16456.2</v>
      </c>
      <c r="AO10761" s="226" t="s">
        <v>53233</v>
      </c>
      <c r="AP10761" s="227">
        <v>42169.08</v>
      </c>
      <c r="AR10761" s="207" t="s">
        <v>24803</v>
      </c>
      <c r="AS10761" s="208">
        <v>1268.75</v>
      </c>
      <c r="AT10761" s="93"/>
      <c r="AU10761" s="93"/>
      <c r="AV10761" s="93"/>
    </row>
    <row r="10762" spans="35:48" x14ac:dyDescent="0.55000000000000004">
      <c r="AI10762" s="276" t="s">
        <v>50559</v>
      </c>
      <c r="AJ10762" s="277">
        <v>1410.9</v>
      </c>
      <c r="AL10762" s="246" t="s">
        <v>48180</v>
      </c>
      <c r="AM10762" s="247">
        <v>178210.56</v>
      </c>
      <c r="AO10762" s="226" t="s">
        <v>53234</v>
      </c>
      <c r="AP10762" s="227">
        <v>3184.75</v>
      </c>
      <c r="AR10762" s="207" t="s">
        <v>24804</v>
      </c>
      <c r="AS10762" s="208">
        <v>526.17999999999995</v>
      </c>
      <c r="AT10762" s="93"/>
      <c r="AU10762" s="93"/>
      <c r="AV10762" s="93"/>
    </row>
    <row r="10763" spans="35:48" x14ac:dyDescent="0.55000000000000004">
      <c r="AI10763" s="276" t="s">
        <v>70866</v>
      </c>
      <c r="AJ10763" s="277">
        <v>1211</v>
      </c>
      <c r="AL10763" s="246" t="s">
        <v>56433</v>
      </c>
      <c r="AM10763" s="247">
        <v>141191.71</v>
      </c>
      <c r="AO10763" s="226" t="s">
        <v>53235</v>
      </c>
      <c r="AP10763" s="227">
        <v>9705.84</v>
      </c>
      <c r="AR10763" s="207" t="s">
        <v>24805</v>
      </c>
      <c r="AS10763" s="208">
        <v>271754.73</v>
      </c>
      <c r="AT10763" s="93"/>
      <c r="AU10763" s="93"/>
      <c r="AV10763" s="93"/>
    </row>
    <row r="10764" spans="35:48" x14ac:dyDescent="0.55000000000000004">
      <c r="AI10764" s="276" t="s">
        <v>43122</v>
      </c>
      <c r="AJ10764" s="277">
        <v>1776.51</v>
      </c>
      <c r="AL10764" s="246" t="s">
        <v>58312</v>
      </c>
      <c r="AM10764" s="247">
        <v>20000</v>
      </c>
      <c r="AO10764" s="226" t="s">
        <v>53236</v>
      </c>
      <c r="AP10764" s="227">
        <v>5808.17</v>
      </c>
      <c r="AR10764" s="207" t="s">
        <v>24806</v>
      </c>
      <c r="AS10764" s="208">
        <v>21016.85</v>
      </c>
      <c r="AT10764" s="93"/>
      <c r="AU10764" s="93"/>
      <c r="AV10764" s="93"/>
    </row>
    <row r="10765" spans="35:48" x14ac:dyDescent="0.55000000000000004">
      <c r="AI10765" s="276" t="s">
        <v>45880</v>
      </c>
      <c r="AJ10765" s="277">
        <v>6008.72</v>
      </c>
      <c r="AL10765" s="246" t="s">
        <v>58881</v>
      </c>
      <c r="AM10765" s="247">
        <v>5296.44</v>
      </c>
      <c r="AO10765" s="226" t="s">
        <v>33950</v>
      </c>
      <c r="AP10765" s="227">
        <v>285214.71000000002</v>
      </c>
      <c r="AR10765" s="207" t="s">
        <v>24807</v>
      </c>
      <c r="AS10765" s="208">
        <v>477.14</v>
      </c>
      <c r="AT10765" s="93"/>
      <c r="AU10765" s="93"/>
      <c r="AV10765" s="93"/>
    </row>
    <row r="10766" spans="35:48" x14ac:dyDescent="0.55000000000000004">
      <c r="AI10766" s="276" t="s">
        <v>45881</v>
      </c>
      <c r="AJ10766" s="277">
        <v>10262.219999999999</v>
      </c>
      <c r="AL10766" s="246" t="s">
        <v>58313</v>
      </c>
      <c r="AM10766" s="247">
        <v>21980</v>
      </c>
      <c r="AO10766" s="226" t="s">
        <v>33951</v>
      </c>
      <c r="AP10766" s="227">
        <v>14242.29</v>
      </c>
      <c r="AR10766" s="207" t="s">
        <v>24808</v>
      </c>
      <c r="AS10766" s="208">
        <v>501124.74</v>
      </c>
      <c r="AT10766" s="93"/>
      <c r="AU10766" s="93"/>
      <c r="AV10766" s="93"/>
    </row>
    <row r="10767" spans="35:48" x14ac:dyDescent="0.55000000000000004">
      <c r="AI10767" s="276" t="s">
        <v>62848</v>
      </c>
      <c r="AJ10767" s="277">
        <v>52977.59</v>
      </c>
      <c r="AL10767" s="246" t="s">
        <v>62757</v>
      </c>
      <c r="AM10767" s="247">
        <v>180353.58</v>
      </c>
      <c r="AO10767" s="226" t="s">
        <v>33952</v>
      </c>
      <c r="AP10767" s="227">
        <v>75000</v>
      </c>
      <c r="AR10767" s="207" t="s">
        <v>24809</v>
      </c>
      <c r="AS10767" s="208">
        <v>35214</v>
      </c>
      <c r="AT10767" s="93"/>
      <c r="AU10767" s="93"/>
      <c r="AV10767" s="93"/>
    </row>
    <row r="10768" spans="35:48" x14ac:dyDescent="0.55000000000000004">
      <c r="AI10768" s="276" t="s">
        <v>69124</v>
      </c>
      <c r="AJ10768" s="277">
        <v>4568.3100000000004</v>
      </c>
      <c r="AL10768" s="246" t="s">
        <v>63309</v>
      </c>
      <c r="AM10768" s="247">
        <v>113118.2</v>
      </c>
      <c r="AO10768" s="226" t="s">
        <v>33953</v>
      </c>
      <c r="AP10768" s="227">
        <v>4350</v>
      </c>
      <c r="AR10768" s="207" t="s">
        <v>24810</v>
      </c>
      <c r="AS10768" s="208">
        <v>133946.04999999999</v>
      </c>
      <c r="AT10768" s="93"/>
      <c r="AU10768" s="93"/>
      <c r="AV10768" s="93"/>
    </row>
    <row r="10769" spans="35:48" x14ac:dyDescent="0.55000000000000004">
      <c r="AI10769" s="276" t="s">
        <v>69125</v>
      </c>
      <c r="AJ10769" s="277">
        <v>1446.61</v>
      </c>
      <c r="AL10769" s="246" t="s">
        <v>62758</v>
      </c>
      <c r="AM10769" s="247">
        <v>20533.2</v>
      </c>
      <c r="AO10769" s="226" t="s">
        <v>33954</v>
      </c>
      <c r="AP10769" s="227">
        <v>31493.4</v>
      </c>
      <c r="AR10769" s="207" t="s">
        <v>24811</v>
      </c>
      <c r="AS10769" s="208">
        <v>50350</v>
      </c>
      <c r="AT10769" s="93"/>
      <c r="AU10769" s="93"/>
      <c r="AV10769" s="93"/>
    </row>
    <row r="10770" spans="35:48" x14ac:dyDescent="0.55000000000000004">
      <c r="AI10770" s="276" t="s">
        <v>60855</v>
      </c>
      <c r="AJ10770" s="277">
        <v>206343.28</v>
      </c>
      <c r="AL10770" s="246" t="s">
        <v>62759</v>
      </c>
      <c r="AM10770" s="247">
        <v>70520.86</v>
      </c>
      <c r="AO10770" s="226" t="s">
        <v>53237</v>
      </c>
      <c r="AP10770" s="227">
        <v>618.45000000000005</v>
      </c>
      <c r="AR10770" s="207" t="s">
        <v>24812</v>
      </c>
      <c r="AS10770" s="208">
        <v>576</v>
      </c>
      <c r="AT10770" s="93"/>
      <c r="AU10770" s="93"/>
      <c r="AV10770" s="93"/>
    </row>
    <row r="10771" spans="35:48" x14ac:dyDescent="0.55000000000000004">
      <c r="AI10771" s="276" t="s">
        <v>69126</v>
      </c>
      <c r="AJ10771" s="277">
        <v>2399.4</v>
      </c>
      <c r="AL10771" s="246" t="s">
        <v>62760</v>
      </c>
      <c r="AM10771" s="247">
        <v>33436.160000000003</v>
      </c>
      <c r="AO10771" s="226" t="s">
        <v>33955</v>
      </c>
      <c r="AP10771" s="227">
        <v>1137.96</v>
      </c>
      <c r="AR10771" s="207" t="s">
        <v>24813</v>
      </c>
      <c r="AS10771" s="208">
        <v>4536</v>
      </c>
      <c r="AT10771" s="93"/>
      <c r="AU10771" s="93"/>
      <c r="AV10771" s="93"/>
    </row>
    <row r="10772" spans="35:48" x14ac:dyDescent="0.55000000000000004">
      <c r="AI10772" s="276" t="s">
        <v>69127</v>
      </c>
      <c r="AJ10772" s="277">
        <v>98698.42</v>
      </c>
      <c r="AL10772" s="246" t="s">
        <v>48181</v>
      </c>
      <c r="AM10772" s="247">
        <v>2421.63</v>
      </c>
      <c r="AO10772" s="226" t="s">
        <v>33956</v>
      </c>
      <c r="AP10772" s="227">
        <v>1769.74</v>
      </c>
      <c r="AR10772" s="207" t="s">
        <v>24814</v>
      </c>
      <c r="AS10772" s="208">
        <v>34200</v>
      </c>
      <c r="AT10772" s="93"/>
      <c r="AU10772" s="93"/>
      <c r="AV10772" s="93"/>
    </row>
    <row r="10773" spans="35:48" x14ac:dyDescent="0.55000000000000004">
      <c r="AI10773" s="276" t="s">
        <v>69128</v>
      </c>
      <c r="AJ10773" s="277">
        <v>35114.83</v>
      </c>
      <c r="AL10773" s="246" t="s">
        <v>48182</v>
      </c>
      <c r="AM10773" s="247">
        <v>98.51</v>
      </c>
      <c r="AO10773" s="226" t="s">
        <v>45395</v>
      </c>
      <c r="AP10773" s="227">
        <v>215851</v>
      </c>
      <c r="AR10773" s="207" t="s">
        <v>24815</v>
      </c>
      <c r="AS10773" s="208">
        <v>6489.32</v>
      </c>
      <c r="AT10773" s="93"/>
      <c r="AU10773" s="93"/>
      <c r="AV10773" s="93"/>
    </row>
    <row r="10774" spans="35:48" x14ac:dyDescent="0.55000000000000004">
      <c r="AI10774" s="276" t="s">
        <v>70867</v>
      </c>
      <c r="AJ10774" s="277">
        <v>-48.55</v>
      </c>
      <c r="AL10774" s="246" t="s">
        <v>48183</v>
      </c>
      <c r="AM10774" s="247">
        <v>333.93</v>
      </c>
      <c r="AO10774" s="226" t="s">
        <v>40533</v>
      </c>
      <c r="AP10774" s="227">
        <v>243650</v>
      </c>
      <c r="AR10774" s="207" t="s">
        <v>24816</v>
      </c>
      <c r="AS10774" s="208">
        <v>19438.740000000002</v>
      </c>
      <c r="AT10774" s="93"/>
      <c r="AU10774" s="93"/>
      <c r="AV10774" s="93"/>
    </row>
    <row r="10775" spans="35:48" x14ac:dyDescent="0.55000000000000004">
      <c r="AI10775" s="276" t="s">
        <v>57964</v>
      </c>
      <c r="AJ10775" s="277">
        <v>2549.63</v>
      </c>
      <c r="AL10775" s="246" t="s">
        <v>48184</v>
      </c>
      <c r="AM10775" s="247">
        <v>2236.06</v>
      </c>
      <c r="AO10775" s="226" t="s">
        <v>35395</v>
      </c>
      <c r="AP10775" s="227">
        <v>1209.3800000000001</v>
      </c>
      <c r="AR10775" s="207" t="s">
        <v>24817</v>
      </c>
      <c r="AS10775" s="208">
        <v>5793.56</v>
      </c>
      <c r="AT10775" s="93"/>
      <c r="AU10775" s="93"/>
      <c r="AV10775" s="93"/>
    </row>
    <row r="10776" spans="35:48" x14ac:dyDescent="0.55000000000000004">
      <c r="AI10776" s="276" t="s">
        <v>57965</v>
      </c>
      <c r="AJ10776" s="277">
        <v>187.85</v>
      </c>
      <c r="AL10776" s="246" t="s">
        <v>63763</v>
      </c>
      <c r="AM10776" s="247">
        <v>9651.5499999999993</v>
      </c>
      <c r="AO10776" s="226" t="s">
        <v>33957</v>
      </c>
      <c r="AP10776" s="227">
        <v>65348.41</v>
      </c>
      <c r="AR10776" s="207" t="s">
        <v>24818</v>
      </c>
      <c r="AS10776" s="208">
        <v>36443.25</v>
      </c>
      <c r="AT10776" s="93"/>
      <c r="AU10776" s="93"/>
      <c r="AV10776" s="93"/>
    </row>
    <row r="10777" spans="35:48" x14ac:dyDescent="0.55000000000000004">
      <c r="AI10777" s="276" t="s">
        <v>57966</v>
      </c>
      <c r="AJ10777" s="277">
        <v>650.52</v>
      </c>
      <c r="AL10777" s="246" t="s">
        <v>63764</v>
      </c>
      <c r="AM10777" s="247">
        <v>738.38</v>
      </c>
      <c r="AO10777" s="226" t="s">
        <v>40534</v>
      </c>
      <c r="AP10777" s="227">
        <v>42517</v>
      </c>
      <c r="AR10777" s="207" t="s">
        <v>24819</v>
      </c>
      <c r="AS10777" s="208">
        <v>218621.09</v>
      </c>
      <c r="AT10777" s="93"/>
      <c r="AU10777" s="93"/>
      <c r="AV10777" s="93"/>
    </row>
    <row r="10778" spans="35:48" x14ac:dyDescent="0.55000000000000004">
      <c r="AI10778" s="276" t="s">
        <v>57967</v>
      </c>
      <c r="AJ10778" s="277">
        <v>1754.88</v>
      </c>
      <c r="AL10778" s="246" t="s">
        <v>62973</v>
      </c>
      <c r="AM10778" s="247">
        <v>20440</v>
      </c>
      <c r="AO10778" s="226" t="s">
        <v>36557</v>
      </c>
      <c r="AP10778" s="227">
        <v>132841.44</v>
      </c>
      <c r="AR10778" s="207" t="s">
        <v>24820</v>
      </c>
      <c r="AS10778" s="208">
        <v>57113.81</v>
      </c>
      <c r="AT10778" s="93"/>
      <c r="AU10778" s="93"/>
      <c r="AV10778" s="93"/>
    </row>
    <row r="10779" spans="35:48" x14ac:dyDescent="0.55000000000000004">
      <c r="AI10779" s="276" t="s">
        <v>58717</v>
      </c>
      <c r="AJ10779" s="277">
        <v>24.23</v>
      </c>
      <c r="AL10779" s="246" t="s">
        <v>62974</v>
      </c>
      <c r="AM10779" s="247">
        <v>53375</v>
      </c>
      <c r="AO10779" s="226" t="s">
        <v>35396</v>
      </c>
      <c r="AP10779" s="227">
        <v>3266.45</v>
      </c>
      <c r="AR10779" s="207" t="s">
        <v>24821</v>
      </c>
      <c r="AS10779" s="208">
        <v>654630.01</v>
      </c>
      <c r="AT10779" s="93"/>
      <c r="AU10779" s="93"/>
      <c r="AV10779" s="93"/>
    </row>
    <row r="10780" spans="35:48" x14ac:dyDescent="0.55000000000000004">
      <c r="AI10780" s="276" t="s">
        <v>69129</v>
      </c>
      <c r="AJ10780" s="277">
        <v>486.18</v>
      </c>
      <c r="AL10780" s="246" t="s">
        <v>62761</v>
      </c>
      <c r="AM10780" s="247">
        <v>31723.03</v>
      </c>
      <c r="AO10780" s="226" t="s">
        <v>49075</v>
      </c>
      <c r="AP10780" s="227">
        <v>7365.33</v>
      </c>
      <c r="AR10780" s="207" t="s">
        <v>24822</v>
      </c>
      <c r="AS10780" s="208">
        <v>132043.1</v>
      </c>
      <c r="AT10780" s="93"/>
      <c r="AU10780" s="93"/>
      <c r="AV10780" s="93"/>
    </row>
    <row r="10781" spans="35:48" x14ac:dyDescent="0.55000000000000004">
      <c r="AI10781" s="276" t="s">
        <v>69130</v>
      </c>
      <c r="AJ10781" s="277">
        <v>4416</v>
      </c>
      <c r="AL10781" s="246" t="s">
        <v>62762</v>
      </c>
      <c r="AM10781" s="247">
        <v>10.47</v>
      </c>
      <c r="AO10781" s="226" t="s">
        <v>47150</v>
      </c>
      <c r="AP10781" s="227">
        <v>99465</v>
      </c>
      <c r="AR10781" s="207" t="s">
        <v>24823</v>
      </c>
      <c r="AS10781" s="208">
        <v>32057.93</v>
      </c>
      <c r="AT10781" s="93"/>
      <c r="AU10781" s="93"/>
      <c r="AV10781" s="93"/>
    </row>
    <row r="10782" spans="35:48" x14ac:dyDescent="0.55000000000000004">
      <c r="AI10782" s="276" t="s">
        <v>69131</v>
      </c>
      <c r="AJ10782" s="277">
        <v>375.01</v>
      </c>
      <c r="AL10782" s="246" t="s">
        <v>62763</v>
      </c>
      <c r="AM10782" s="247">
        <v>2405.21</v>
      </c>
      <c r="AO10782" s="226" t="s">
        <v>53238</v>
      </c>
      <c r="AP10782" s="227">
        <v>342394.34</v>
      </c>
      <c r="AR10782" s="207" t="s">
        <v>24824</v>
      </c>
      <c r="AS10782" s="208">
        <v>1223435.8899999999</v>
      </c>
      <c r="AT10782" s="93"/>
      <c r="AU10782" s="93"/>
      <c r="AV10782" s="93"/>
    </row>
    <row r="10783" spans="35:48" x14ac:dyDescent="0.55000000000000004">
      <c r="AI10783" s="276" t="s">
        <v>69132</v>
      </c>
      <c r="AJ10783" s="277">
        <v>3107.96</v>
      </c>
      <c r="AL10783" s="246" t="s">
        <v>62764</v>
      </c>
      <c r="AM10783" s="247">
        <v>7214.26</v>
      </c>
      <c r="AO10783" s="226" t="s">
        <v>35397</v>
      </c>
      <c r="AP10783" s="227">
        <v>422703.1</v>
      </c>
      <c r="AR10783" s="207" t="s">
        <v>24825</v>
      </c>
      <c r="AS10783" s="208">
        <v>1230.6400000000001</v>
      </c>
      <c r="AT10783" s="93"/>
      <c r="AU10783" s="93"/>
      <c r="AV10783" s="93"/>
    </row>
    <row r="10784" spans="35:48" x14ac:dyDescent="0.55000000000000004">
      <c r="AI10784" s="276" t="s">
        <v>66757</v>
      </c>
      <c r="AJ10784" s="277">
        <v>34650</v>
      </c>
      <c r="AL10784" s="246" t="s">
        <v>58632</v>
      </c>
      <c r="AM10784" s="247">
        <v>40083.160000000003</v>
      </c>
      <c r="AO10784" s="226" t="s">
        <v>53239</v>
      </c>
      <c r="AP10784" s="227">
        <v>34784.83</v>
      </c>
      <c r="AR10784" s="207" t="s">
        <v>24826</v>
      </c>
      <c r="AS10784" s="208">
        <v>51212.5</v>
      </c>
      <c r="AT10784" s="93"/>
      <c r="AU10784" s="93"/>
      <c r="AV10784" s="93"/>
    </row>
    <row r="10785" spans="35:48" x14ac:dyDescent="0.55000000000000004">
      <c r="AI10785" s="276" t="s">
        <v>70868</v>
      </c>
      <c r="AJ10785" s="277">
        <v>78.62</v>
      </c>
      <c r="AL10785" s="246" t="s">
        <v>62173</v>
      </c>
      <c r="AM10785" s="247">
        <v>13250</v>
      </c>
      <c r="AO10785" s="226" t="s">
        <v>53240</v>
      </c>
      <c r="AP10785" s="227">
        <v>5088.75</v>
      </c>
      <c r="AR10785" s="207" t="s">
        <v>24827</v>
      </c>
      <c r="AS10785" s="208">
        <v>69290.179999999993</v>
      </c>
      <c r="AT10785" s="93"/>
      <c r="AU10785" s="93"/>
      <c r="AV10785" s="93"/>
    </row>
    <row r="10786" spans="35:48" x14ac:dyDescent="0.55000000000000004">
      <c r="AI10786" s="276" t="s">
        <v>70869</v>
      </c>
      <c r="AJ10786" s="277">
        <v>41142.6</v>
      </c>
      <c r="AL10786" s="246" t="s">
        <v>64724</v>
      </c>
      <c r="AM10786" s="247">
        <v>464</v>
      </c>
      <c r="AO10786" s="226" t="s">
        <v>40535</v>
      </c>
      <c r="AP10786" s="227">
        <v>13057.77</v>
      </c>
      <c r="AR10786" s="207" t="s">
        <v>24828</v>
      </c>
      <c r="AS10786" s="208">
        <v>32581.99</v>
      </c>
      <c r="AT10786" s="93"/>
      <c r="AU10786" s="93"/>
      <c r="AV10786" s="93"/>
    </row>
    <row r="10787" spans="35:48" x14ac:dyDescent="0.55000000000000004">
      <c r="AI10787" s="276" t="s">
        <v>66758</v>
      </c>
      <c r="AJ10787" s="277">
        <v>1747.82</v>
      </c>
      <c r="AL10787" s="246" t="s">
        <v>62174</v>
      </c>
      <c r="AM10787" s="247">
        <v>264</v>
      </c>
      <c r="AO10787" s="226" t="s">
        <v>36558</v>
      </c>
      <c r="AP10787" s="227">
        <v>365699.36</v>
      </c>
      <c r="AR10787" s="207" t="s">
        <v>24829</v>
      </c>
      <c r="AS10787" s="208">
        <v>7125</v>
      </c>
      <c r="AT10787" s="93"/>
      <c r="AU10787" s="93"/>
      <c r="AV10787" s="93"/>
    </row>
    <row r="10788" spans="35:48" x14ac:dyDescent="0.55000000000000004">
      <c r="AI10788" s="276" t="s">
        <v>61643</v>
      </c>
      <c r="AJ10788" s="277">
        <v>73403.08</v>
      </c>
      <c r="AL10788" s="246" t="s">
        <v>53325</v>
      </c>
      <c r="AM10788" s="247">
        <v>8774.92</v>
      </c>
      <c r="AO10788" s="226" t="s">
        <v>45396</v>
      </c>
      <c r="AP10788" s="227">
        <v>8897.2000000000007</v>
      </c>
      <c r="AR10788" s="207" t="s">
        <v>24830</v>
      </c>
      <c r="AS10788" s="208">
        <v>421837.53</v>
      </c>
      <c r="AT10788" s="93"/>
      <c r="AU10788" s="93"/>
      <c r="AV10788" s="93"/>
    </row>
    <row r="10789" spans="35:48" x14ac:dyDescent="0.55000000000000004">
      <c r="AI10789" s="276" t="s">
        <v>61644</v>
      </c>
      <c r="AJ10789" s="277">
        <v>877.29</v>
      </c>
      <c r="AL10789" s="246" t="s">
        <v>55321</v>
      </c>
      <c r="AM10789" s="247">
        <v>27637.91</v>
      </c>
      <c r="AO10789" s="226" t="s">
        <v>49076</v>
      </c>
      <c r="AP10789" s="227">
        <v>71940</v>
      </c>
      <c r="AR10789" s="207" t="s">
        <v>24831</v>
      </c>
      <c r="AS10789" s="208">
        <v>1856</v>
      </c>
      <c r="AT10789" s="93"/>
      <c r="AU10789" s="93"/>
      <c r="AV10789" s="93"/>
    </row>
    <row r="10790" spans="35:48" x14ac:dyDescent="0.55000000000000004">
      <c r="AI10790" s="276" t="s">
        <v>61645</v>
      </c>
      <c r="AJ10790" s="277">
        <v>5667.76</v>
      </c>
      <c r="AL10790" s="246" t="s">
        <v>53326</v>
      </c>
      <c r="AM10790" s="247">
        <v>7166</v>
      </c>
      <c r="AO10790" s="226" t="s">
        <v>49077</v>
      </c>
      <c r="AP10790" s="227">
        <v>12000</v>
      </c>
      <c r="AR10790" s="207" t="s">
        <v>24832</v>
      </c>
      <c r="AS10790" s="208">
        <v>48160.78</v>
      </c>
      <c r="AT10790" s="93"/>
      <c r="AU10790" s="93"/>
      <c r="AV10790" s="93"/>
    </row>
    <row r="10791" spans="35:48" x14ac:dyDescent="0.55000000000000004">
      <c r="AI10791" s="276" t="s">
        <v>61646</v>
      </c>
      <c r="AJ10791" s="277">
        <v>18585.03</v>
      </c>
      <c r="AL10791" s="246" t="s">
        <v>53327</v>
      </c>
      <c r="AM10791" s="247">
        <v>8921.17</v>
      </c>
      <c r="AO10791" s="226" t="s">
        <v>36559</v>
      </c>
      <c r="AP10791" s="227">
        <v>26650</v>
      </c>
      <c r="AR10791" s="207" t="s">
        <v>24833</v>
      </c>
      <c r="AS10791" s="208">
        <v>1525</v>
      </c>
      <c r="AT10791" s="93"/>
      <c r="AU10791" s="93"/>
      <c r="AV10791" s="93"/>
    </row>
    <row r="10792" spans="35:48" x14ac:dyDescent="0.55000000000000004">
      <c r="AI10792" s="276" t="s">
        <v>69133</v>
      </c>
      <c r="AJ10792" s="277">
        <v>10344.790000000001</v>
      </c>
      <c r="AL10792" s="246" t="s">
        <v>53328</v>
      </c>
      <c r="AM10792" s="247">
        <v>32213.75</v>
      </c>
      <c r="AO10792" s="226" t="s">
        <v>49078</v>
      </c>
      <c r="AP10792" s="227">
        <v>9100</v>
      </c>
      <c r="AR10792" s="207" t="s">
        <v>24834</v>
      </c>
      <c r="AS10792" s="208">
        <v>11851.02</v>
      </c>
      <c r="AT10792" s="93"/>
      <c r="AU10792" s="93"/>
      <c r="AV10792" s="93"/>
    </row>
    <row r="10793" spans="35:48" x14ac:dyDescent="0.55000000000000004">
      <c r="AI10793" s="276" t="s">
        <v>69134</v>
      </c>
      <c r="AJ10793" s="277">
        <v>29000</v>
      </c>
      <c r="AL10793" s="246" t="s">
        <v>57712</v>
      </c>
      <c r="AM10793" s="247">
        <v>59299.53</v>
      </c>
      <c r="AO10793" s="226" t="s">
        <v>49079</v>
      </c>
      <c r="AP10793" s="227">
        <v>696.28</v>
      </c>
      <c r="AR10793" s="207" t="s">
        <v>24835</v>
      </c>
      <c r="AS10793" s="208">
        <v>18464.68</v>
      </c>
      <c r="AT10793" s="93"/>
      <c r="AU10793" s="93"/>
      <c r="AV10793" s="93"/>
    </row>
    <row r="10794" spans="35:48" x14ac:dyDescent="0.55000000000000004">
      <c r="AI10794" s="276" t="s">
        <v>58719</v>
      </c>
      <c r="AJ10794" s="277">
        <v>45646</v>
      </c>
      <c r="AL10794" s="246" t="s">
        <v>25495</v>
      </c>
      <c r="AM10794" s="247">
        <v>213500</v>
      </c>
      <c r="AO10794" s="226" t="s">
        <v>53241</v>
      </c>
      <c r="AP10794" s="227">
        <v>6803.76</v>
      </c>
      <c r="AR10794" s="207" t="s">
        <v>24836</v>
      </c>
      <c r="AS10794" s="208">
        <v>753</v>
      </c>
      <c r="AT10794" s="93"/>
      <c r="AU10794" s="93"/>
      <c r="AV10794" s="93"/>
    </row>
    <row r="10795" spans="35:48" x14ac:dyDescent="0.55000000000000004">
      <c r="AI10795" s="276" t="s">
        <v>57968</v>
      </c>
      <c r="AJ10795" s="277">
        <v>60890.21</v>
      </c>
      <c r="AL10795" s="246" t="s">
        <v>45415</v>
      </c>
      <c r="AM10795" s="247">
        <v>7125</v>
      </c>
      <c r="AO10795" s="226" t="s">
        <v>53242</v>
      </c>
      <c r="AP10795" s="227">
        <v>520.48</v>
      </c>
      <c r="AR10795" s="207" t="s">
        <v>24837</v>
      </c>
      <c r="AS10795" s="208">
        <v>26833.52</v>
      </c>
      <c r="AT10795" s="93"/>
      <c r="AU10795" s="93"/>
      <c r="AV10795" s="93"/>
    </row>
    <row r="10796" spans="35:48" x14ac:dyDescent="0.55000000000000004">
      <c r="AI10796" s="276" t="s">
        <v>57969</v>
      </c>
      <c r="AJ10796" s="277">
        <v>4274.66</v>
      </c>
      <c r="AL10796" s="246" t="s">
        <v>25496</v>
      </c>
      <c r="AM10796" s="247">
        <v>16571.96</v>
      </c>
      <c r="AO10796" s="226" t="s">
        <v>53243</v>
      </c>
      <c r="AP10796" s="227">
        <v>2186.17</v>
      </c>
      <c r="AR10796" s="207" t="s">
        <v>24838</v>
      </c>
      <c r="AS10796" s="208">
        <v>27829.08</v>
      </c>
      <c r="AT10796" s="93"/>
      <c r="AU10796" s="93"/>
      <c r="AV10796" s="93"/>
    </row>
    <row r="10797" spans="35:48" x14ac:dyDescent="0.55000000000000004">
      <c r="AI10797" s="276" t="s">
        <v>70209</v>
      </c>
      <c r="AJ10797" s="277">
        <v>7001.3</v>
      </c>
      <c r="AL10797" s="246" t="s">
        <v>39388</v>
      </c>
      <c r="AM10797" s="247">
        <v>5880</v>
      </c>
      <c r="AO10797" s="226" t="s">
        <v>49080</v>
      </c>
      <c r="AP10797" s="227">
        <v>12145.38</v>
      </c>
      <c r="AR10797" s="207" t="s">
        <v>24839</v>
      </c>
      <c r="AS10797" s="208">
        <v>430250.91</v>
      </c>
      <c r="AT10797" s="93"/>
      <c r="AU10797" s="93"/>
      <c r="AV10797" s="93"/>
    </row>
    <row r="10798" spans="35:48" x14ac:dyDescent="0.55000000000000004">
      <c r="AI10798" s="276" t="s">
        <v>59942</v>
      </c>
      <c r="AJ10798" s="277">
        <v>8550</v>
      </c>
      <c r="AL10798" s="246" t="s">
        <v>64725</v>
      </c>
      <c r="AM10798" s="247">
        <v>256082.28</v>
      </c>
      <c r="AO10798" s="226" t="s">
        <v>53244</v>
      </c>
      <c r="AP10798" s="227">
        <v>6000</v>
      </c>
      <c r="AR10798" s="207" t="s">
        <v>24840</v>
      </c>
      <c r="AS10798" s="208">
        <v>23040.67</v>
      </c>
      <c r="AT10798" s="93"/>
      <c r="AU10798" s="93"/>
      <c r="AV10798" s="93"/>
    </row>
    <row r="10799" spans="35:48" x14ac:dyDescent="0.55000000000000004">
      <c r="AI10799" s="276" t="s">
        <v>62849</v>
      </c>
      <c r="AJ10799" s="277">
        <v>10116.39</v>
      </c>
      <c r="AL10799" s="246" t="s">
        <v>53330</v>
      </c>
      <c r="AM10799" s="247">
        <v>25416.13</v>
      </c>
      <c r="AO10799" s="226" t="s">
        <v>53245</v>
      </c>
      <c r="AP10799" s="227">
        <v>1680</v>
      </c>
      <c r="AR10799" s="207" t="s">
        <v>24841</v>
      </c>
      <c r="AS10799" s="208">
        <v>1150</v>
      </c>
      <c r="AT10799" s="93"/>
      <c r="AU10799" s="93"/>
      <c r="AV10799" s="93"/>
    </row>
    <row r="10800" spans="35:48" x14ac:dyDescent="0.55000000000000004">
      <c r="AI10800" s="276" t="s">
        <v>58721</v>
      </c>
      <c r="AJ10800" s="277">
        <v>773.92</v>
      </c>
      <c r="AL10800" s="246" t="s">
        <v>63310</v>
      </c>
      <c r="AM10800" s="247">
        <v>79301</v>
      </c>
      <c r="AO10800" s="226" t="s">
        <v>53246</v>
      </c>
      <c r="AP10800" s="227">
        <v>587.52</v>
      </c>
      <c r="AR10800" s="207" t="s">
        <v>24842</v>
      </c>
      <c r="AS10800" s="208">
        <v>78961.47</v>
      </c>
      <c r="AT10800" s="93"/>
      <c r="AU10800" s="93"/>
      <c r="AV10800" s="93"/>
    </row>
    <row r="10801" spans="35:48" x14ac:dyDescent="0.55000000000000004">
      <c r="AI10801" s="276" t="s">
        <v>62850</v>
      </c>
      <c r="AJ10801" s="277">
        <v>2531.12</v>
      </c>
      <c r="AL10801" s="246" t="s">
        <v>53332</v>
      </c>
      <c r="AM10801" s="247">
        <v>94305.13</v>
      </c>
      <c r="AO10801" s="226" t="s">
        <v>53247</v>
      </c>
      <c r="AP10801" s="227">
        <v>3743.88</v>
      </c>
      <c r="AR10801" s="207" t="s">
        <v>24843</v>
      </c>
      <c r="AS10801" s="208">
        <v>71942.39</v>
      </c>
      <c r="AT10801" s="93"/>
      <c r="AU10801" s="93"/>
      <c r="AV10801" s="93"/>
    </row>
    <row r="10802" spans="35:48" x14ac:dyDescent="0.55000000000000004">
      <c r="AI10802" s="276" t="s">
        <v>62327</v>
      </c>
      <c r="AJ10802" s="277">
        <v>2081.66</v>
      </c>
      <c r="AL10802" s="246" t="s">
        <v>53333</v>
      </c>
      <c r="AM10802" s="247">
        <v>5598.2</v>
      </c>
      <c r="AO10802" s="226" t="s">
        <v>53248</v>
      </c>
      <c r="AP10802" s="227">
        <v>350.01</v>
      </c>
      <c r="AR10802" s="207" t="s">
        <v>24844</v>
      </c>
      <c r="AS10802" s="208">
        <v>101963.94</v>
      </c>
      <c r="AT10802" s="93"/>
      <c r="AU10802" s="93"/>
      <c r="AV10802" s="93"/>
    </row>
    <row r="10803" spans="35:48" x14ac:dyDescent="0.55000000000000004">
      <c r="AI10803" s="276" t="s">
        <v>58897</v>
      </c>
      <c r="AJ10803" s="277">
        <v>7993.44</v>
      </c>
      <c r="AL10803" s="246" t="s">
        <v>53334</v>
      </c>
      <c r="AM10803" s="247">
        <v>2163.8000000000002</v>
      </c>
      <c r="AO10803" s="226" t="s">
        <v>53249</v>
      </c>
      <c r="AP10803" s="227">
        <v>2373.0500000000002</v>
      </c>
      <c r="AR10803" s="207" t="s">
        <v>24845</v>
      </c>
      <c r="AS10803" s="208">
        <v>43457.7</v>
      </c>
      <c r="AT10803" s="93"/>
      <c r="AU10803" s="93"/>
      <c r="AV10803" s="93"/>
    </row>
    <row r="10804" spans="35:48" x14ac:dyDescent="0.55000000000000004">
      <c r="AI10804" s="276" t="s">
        <v>58898</v>
      </c>
      <c r="AJ10804" s="277">
        <v>4407.26</v>
      </c>
      <c r="AL10804" s="246" t="s">
        <v>53335</v>
      </c>
      <c r="AM10804" s="247">
        <v>8113.89</v>
      </c>
      <c r="AO10804" s="226" t="s">
        <v>53250</v>
      </c>
      <c r="AP10804" s="227">
        <v>970.2</v>
      </c>
      <c r="AR10804" s="207" t="s">
        <v>24846</v>
      </c>
      <c r="AS10804" s="208">
        <v>65478.73</v>
      </c>
      <c r="AT10804" s="93"/>
      <c r="AU10804" s="93"/>
      <c r="AV10804" s="93"/>
    </row>
    <row r="10805" spans="35:48" x14ac:dyDescent="0.55000000000000004">
      <c r="AI10805" s="276" t="s">
        <v>70870</v>
      </c>
      <c r="AJ10805" s="277">
        <v>-26.47</v>
      </c>
      <c r="AL10805" s="246" t="s">
        <v>53336</v>
      </c>
      <c r="AM10805" s="247">
        <v>21818.45</v>
      </c>
      <c r="AO10805" s="226" t="s">
        <v>36560</v>
      </c>
      <c r="AP10805" s="227">
        <v>5390</v>
      </c>
      <c r="AR10805" s="207" t="s">
        <v>24847</v>
      </c>
      <c r="AS10805" s="208">
        <v>13110</v>
      </c>
      <c r="AT10805" s="93"/>
      <c r="AU10805" s="93"/>
      <c r="AV10805" s="93"/>
    </row>
    <row r="10806" spans="35:48" x14ac:dyDescent="0.55000000000000004">
      <c r="AI10806" s="276" t="s">
        <v>60856</v>
      </c>
      <c r="AJ10806" s="277">
        <v>345.8</v>
      </c>
      <c r="AL10806" s="246" t="s">
        <v>64726</v>
      </c>
      <c r="AM10806" s="247">
        <v>13801.86</v>
      </c>
      <c r="AO10806" s="226" t="s">
        <v>53251</v>
      </c>
      <c r="AP10806" s="227">
        <v>195625</v>
      </c>
      <c r="AR10806" s="207" t="s">
        <v>24848</v>
      </c>
      <c r="AS10806" s="208">
        <v>52748.38</v>
      </c>
      <c r="AT10806" s="93"/>
      <c r="AU10806" s="93"/>
      <c r="AV10806" s="93"/>
    </row>
    <row r="10807" spans="35:48" x14ac:dyDescent="0.55000000000000004">
      <c r="AI10807" s="276" t="s">
        <v>60857</v>
      </c>
      <c r="AJ10807" s="277">
        <v>26.45</v>
      </c>
      <c r="AL10807" s="246" t="s">
        <v>55322</v>
      </c>
      <c r="AM10807" s="247">
        <v>12333.73</v>
      </c>
      <c r="AO10807" s="226" t="s">
        <v>53252</v>
      </c>
      <c r="AP10807" s="227">
        <v>38600</v>
      </c>
      <c r="AR10807" s="207" t="s">
        <v>24849</v>
      </c>
      <c r="AS10807" s="208">
        <v>1352889</v>
      </c>
      <c r="AT10807" s="93"/>
      <c r="AU10807" s="93"/>
      <c r="AV10807" s="93"/>
    </row>
    <row r="10808" spans="35:48" x14ac:dyDescent="0.55000000000000004">
      <c r="AI10808" s="276" t="s">
        <v>60858</v>
      </c>
      <c r="AJ10808" s="277">
        <v>86.52</v>
      </c>
      <c r="AL10808" s="246" t="s">
        <v>55323</v>
      </c>
      <c r="AM10808" s="247">
        <v>943.55</v>
      </c>
      <c r="AO10808" s="226" t="s">
        <v>53253</v>
      </c>
      <c r="AP10808" s="227">
        <v>4860</v>
      </c>
      <c r="AR10808" s="207" t="s">
        <v>24850</v>
      </c>
      <c r="AS10808" s="208">
        <v>33263.040000000001</v>
      </c>
      <c r="AT10808" s="93"/>
      <c r="AU10808" s="93"/>
      <c r="AV10808" s="93"/>
    </row>
    <row r="10809" spans="35:48" x14ac:dyDescent="0.55000000000000004">
      <c r="AI10809" s="276" t="s">
        <v>54111</v>
      </c>
      <c r="AJ10809" s="277">
        <v>13657.75</v>
      </c>
      <c r="AL10809" s="246" t="s">
        <v>55324</v>
      </c>
      <c r="AM10809" s="247">
        <v>1896.3</v>
      </c>
      <c r="AO10809" s="226" t="s">
        <v>53254</v>
      </c>
      <c r="AP10809" s="227">
        <v>21083.14</v>
      </c>
      <c r="AR10809" s="207" t="s">
        <v>24851</v>
      </c>
      <c r="AS10809" s="208">
        <v>120685.48</v>
      </c>
      <c r="AT10809" s="93"/>
      <c r="AU10809" s="93"/>
      <c r="AV10809" s="93"/>
    </row>
    <row r="10810" spans="35:48" x14ac:dyDescent="0.55000000000000004">
      <c r="AI10810" s="276" t="s">
        <v>35839</v>
      </c>
      <c r="AJ10810" s="277">
        <v>16000</v>
      </c>
      <c r="AL10810" s="246" t="s">
        <v>64727</v>
      </c>
      <c r="AM10810" s="247">
        <v>1834.19</v>
      </c>
      <c r="AO10810" s="226" t="s">
        <v>53255</v>
      </c>
      <c r="AP10810" s="227">
        <v>44177.5</v>
      </c>
      <c r="AR10810" s="207" t="s">
        <v>24852</v>
      </c>
      <c r="AS10810" s="208">
        <v>7125</v>
      </c>
      <c r="AT10810" s="93"/>
      <c r="AU10810" s="93"/>
      <c r="AV10810" s="93"/>
    </row>
    <row r="10811" spans="35:48" x14ac:dyDescent="0.55000000000000004">
      <c r="AI10811" s="276" t="s">
        <v>54115</v>
      </c>
      <c r="AJ10811" s="277">
        <v>455000.16</v>
      </c>
      <c r="AL10811" s="246" t="s">
        <v>56434</v>
      </c>
      <c r="AM10811" s="247">
        <v>2368.4299999999998</v>
      </c>
      <c r="AO10811" s="226" t="s">
        <v>53256</v>
      </c>
      <c r="AP10811" s="227">
        <v>3520</v>
      </c>
      <c r="AR10811" s="207" t="s">
        <v>24853</v>
      </c>
      <c r="AS10811" s="208">
        <v>421837.53</v>
      </c>
      <c r="AT10811" s="93"/>
      <c r="AU10811" s="93"/>
      <c r="AV10811" s="93"/>
    </row>
    <row r="10812" spans="35:48" x14ac:dyDescent="0.55000000000000004">
      <c r="AI10812" s="276" t="s">
        <v>54116</v>
      </c>
      <c r="AJ10812" s="277">
        <v>45000</v>
      </c>
      <c r="AL10812" s="246" t="s">
        <v>48185</v>
      </c>
      <c r="AM10812" s="247">
        <v>313659.51</v>
      </c>
      <c r="AO10812" s="226" t="s">
        <v>53257</v>
      </c>
      <c r="AP10812" s="227">
        <v>5400</v>
      </c>
      <c r="AR10812" s="207" t="s">
        <v>24854</v>
      </c>
      <c r="AS10812" s="208">
        <v>1856</v>
      </c>
      <c r="AT10812" s="93"/>
      <c r="AU10812" s="93"/>
      <c r="AV10812" s="93"/>
    </row>
    <row r="10813" spans="35:48" x14ac:dyDescent="0.55000000000000004">
      <c r="AI10813" s="276" t="s">
        <v>54118</v>
      </c>
      <c r="AJ10813" s="277">
        <v>38250.019999999997</v>
      </c>
      <c r="AL10813" s="246" t="s">
        <v>40549</v>
      </c>
      <c r="AM10813" s="247">
        <v>1650</v>
      </c>
      <c r="AO10813" s="226" t="s">
        <v>53258</v>
      </c>
      <c r="AP10813" s="227">
        <v>16952</v>
      </c>
      <c r="AR10813" s="207" t="s">
        <v>24855</v>
      </c>
      <c r="AS10813" s="208">
        <v>51487.18</v>
      </c>
      <c r="AT10813" s="93"/>
      <c r="AU10813" s="93"/>
      <c r="AV10813" s="93"/>
    </row>
    <row r="10814" spans="35:48" x14ac:dyDescent="0.55000000000000004">
      <c r="AI10814" s="276" t="s">
        <v>47375</v>
      </c>
      <c r="AJ10814" s="277">
        <v>32933.760000000002</v>
      </c>
      <c r="AL10814" s="246" t="s">
        <v>62175</v>
      </c>
      <c r="AM10814" s="247">
        <v>729538.25</v>
      </c>
      <c r="AO10814" s="226" t="s">
        <v>53259</v>
      </c>
      <c r="AP10814" s="227">
        <v>6240</v>
      </c>
      <c r="AR10814" s="207" t="s">
        <v>24856</v>
      </c>
      <c r="AS10814" s="208">
        <v>1525</v>
      </c>
      <c r="AT10814" s="93"/>
      <c r="AU10814" s="93"/>
      <c r="AV10814" s="93"/>
    </row>
    <row r="10815" spans="35:48" x14ac:dyDescent="0.55000000000000004">
      <c r="AI10815" s="276" t="s">
        <v>47376</v>
      </c>
      <c r="AJ10815" s="277">
        <v>42347.97</v>
      </c>
      <c r="AL10815" s="246" t="s">
        <v>36579</v>
      </c>
      <c r="AM10815" s="247">
        <v>5130.8500000000004</v>
      </c>
      <c r="AO10815" s="226" t="s">
        <v>53260</v>
      </c>
      <c r="AP10815" s="227">
        <v>3960</v>
      </c>
      <c r="AR10815" s="207" t="s">
        <v>24857</v>
      </c>
      <c r="AS10815" s="208">
        <v>11851.02</v>
      </c>
      <c r="AT10815" s="93"/>
      <c r="AU10815" s="93"/>
      <c r="AV10815" s="93"/>
    </row>
    <row r="10816" spans="35:48" x14ac:dyDescent="0.55000000000000004">
      <c r="AI10816" s="276" t="s">
        <v>36882</v>
      </c>
      <c r="AJ10816" s="277">
        <v>50000</v>
      </c>
      <c r="AL10816" s="246" t="s">
        <v>36580</v>
      </c>
      <c r="AM10816" s="247">
        <v>79778.899999999994</v>
      </c>
      <c r="AO10816" s="226" t="s">
        <v>53261</v>
      </c>
      <c r="AP10816" s="227">
        <v>4020.9</v>
      </c>
      <c r="AR10816" s="207" t="s">
        <v>24858</v>
      </c>
      <c r="AS10816" s="208">
        <v>18464.68</v>
      </c>
      <c r="AT10816" s="93"/>
      <c r="AU10816" s="93"/>
      <c r="AV10816" s="93"/>
    </row>
    <row r="10817" spans="35:48" x14ac:dyDescent="0.55000000000000004">
      <c r="AI10817" s="276" t="s">
        <v>54119</v>
      </c>
      <c r="AJ10817" s="277">
        <v>402000</v>
      </c>
      <c r="AL10817" s="246" t="s">
        <v>36581</v>
      </c>
      <c r="AM10817" s="247">
        <v>77790.289999999994</v>
      </c>
      <c r="AO10817" s="226" t="s">
        <v>53262</v>
      </c>
      <c r="AP10817" s="227">
        <v>2000</v>
      </c>
      <c r="AR10817" s="207" t="s">
        <v>24859</v>
      </c>
      <c r="AS10817" s="208">
        <v>993</v>
      </c>
      <c r="AT10817" s="93"/>
      <c r="AU10817" s="93"/>
      <c r="AV10817" s="93"/>
    </row>
    <row r="10818" spans="35:48" x14ac:dyDescent="0.55000000000000004">
      <c r="AI10818" s="276" t="s">
        <v>70871</v>
      </c>
      <c r="AJ10818" s="277">
        <v>20000.16</v>
      </c>
      <c r="AL10818" s="246" t="s">
        <v>50289</v>
      </c>
      <c r="AM10818" s="247">
        <v>703533.72</v>
      </c>
      <c r="AO10818" s="226" t="s">
        <v>36561</v>
      </c>
      <c r="AP10818" s="227">
        <v>692000</v>
      </c>
      <c r="AR10818" s="207" t="s">
        <v>13962</v>
      </c>
      <c r="AS10818" s="208">
        <v>31833.52</v>
      </c>
      <c r="AT10818" s="93"/>
      <c r="AU10818" s="93"/>
      <c r="AV10818" s="93"/>
    </row>
    <row r="10819" spans="35:48" x14ac:dyDescent="0.55000000000000004">
      <c r="AI10819" s="276" t="s">
        <v>70872</v>
      </c>
      <c r="AJ10819" s="277">
        <v>8448</v>
      </c>
      <c r="AL10819" s="246" t="s">
        <v>56435</v>
      </c>
      <c r="AM10819" s="247">
        <v>525</v>
      </c>
      <c r="AO10819" s="226" t="s">
        <v>36562</v>
      </c>
      <c r="AP10819" s="227">
        <v>74452.95</v>
      </c>
      <c r="AR10819" s="207" t="s">
        <v>24860</v>
      </c>
      <c r="AS10819" s="208">
        <v>4078.5</v>
      </c>
      <c r="AT10819" s="93"/>
      <c r="AU10819" s="93"/>
      <c r="AV10819" s="93"/>
    </row>
    <row r="10820" spans="35:48" x14ac:dyDescent="0.55000000000000004">
      <c r="AI10820" s="276" t="s">
        <v>70873</v>
      </c>
      <c r="AJ10820" s="277">
        <v>2175.84</v>
      </c>
      <c r="AL10820" s="246" t="s">
        <v>53338</v>
      </c>
      <c r="AM10820" s="247">
        <v>126316.09</v>
      </c>
      <c r="AO10820" s="226" t="s">
        <v>36563</v>
      </c>
      <c r="AP10820" s="227">
        <v>112348.54</v>
      </c>
      <c r="AR10820" s="207" t="s">
        <v>24861</v>
      </c>
      <c r="AS10820" s="208">
        <v>880</v>
      </c>
      <c r="AT10820" s="93"/>
      <c r="AU10820" s="93"/>
      <c r="AV10820" s="93"/>
    </row>
    <row r="10821" spans="35:48" x14ac:dyDescent="0.55000000000000004">
      <c r="AI10821" s="276" t="s">
        <v>70874</v>
      </c>
      <c r="AJ10821" s="277">
        <v>11320</v>
      </c>
      <c r="AL10821" s="246" t="s">
        <v>64728</v>
      </c>
      <c r="AM10821" s="247">
        <v>1269.1400000000001</v>
      </c>
      <c r="AO10821" s="226" t="s">
        <v>53263</v>
      </c>
      <c r="AP10821" s="227">
        <v>11922.87</v>
      </c>
      <c r="AR10821" s="207" t="s">
        <v>13963</v>
      </c>
      <c r="AS10821" s="208">
        <v>27829.08</v>
      </c>
      <c r="AT10821" s="93"/>
      <c r="AU10821" s="93"/>
      <c r="AV10821" s="93"/>
    </row>
    <row r="10822" spans="35:48" x14ac:dyDescent="0.55000000000000004">
      <c r="AI10822" s="276" t="s">
        <v>65074</v>
      </c>
      <c r="AJ10822" s="277">
        <v>5229.09</v>
      </c>
      <c r="AL10822" s="246" t="s">
        <v>64729</v>
      </c>
      <c r="AM10822" s="247">
        <v>132.69999999999999</v>
      </c>
      <c r="AO10822" s="226" t="s">
        <v>53264</v>
      </c>
      <c r="AP10822" s="227">
        <v>29197.33</v>
      </c>
      <c r="AR10822" s="207" t="s">
        <v>13964</v>
      </c>
      <c r="AS10822" s="208">
        <v>8275.19</v>
      </c>
      <c r="AT10822" s="93"/>
      <c r="AU10822" s="93"/>
      <c r="AV10822" s="93"/>
    </row>
    <row r="10823" spans="35:48" x14ac:dyDescent="0.55000000000000004">
      <c r="AI10823" s="276" t="s">
        <v>69818</v>
      </c>
      <c r="AJ10823" s="277">
        <v>6825</v>
      </c>
      <c r="AL10823" s="246" t="s">
        <v>63311</v>
      </c>
      <c r="AM10823" s="247">
        <v>279805.58</v>
      </c>
      <c r="AO10823" s="226" t="s">
        <v>53265</v>
      </c>
      <c r="AP10823" s="227">
        <v>162809.29999999999</v>
      </c>
      <c r="AR10823" s="207" t="s">
        <v>24862</v>
      </c>
      <c r="AS10823" s="208">
        <v>576</v>
      </c>
      <c r="AT10823" s="93"/>
      <c r="AU10823" s="93"/>
      <c r="AV10823" s="93"/>
    </row>
    <row r="10824" spans="35:48" x14ac:dyDescent="0.55000000000000004">
      <c r="AI10824" s="276" t="s">
        <v>30319</v>
      </c>
      <c r="AJ10824" s="277">
        <v>2484.5700000000002</v>
      </c>
      <c r="AL10824" s="246" t="s">
        <v>63312</v>
      </c>
      <c r="AM10824" s="247">
        <v>65000</v>
      </c>
      <c r="AO10824" s="226" t="s">
        <v>36564</v>
      </c>
      <c r="AP10824" s="227">
        <v>36013.519999999997</v>
      </c>
      <c r="AR10824" s="207" t="s">
        <v>13965</v>
      </c>
      <c r="AS10824" s="208">
        <v>430250.91</v>
      </c>
      <c r="AT10824" s="93"/>
      <c r="AU10824" s="93"/>
      <c r="AV10824" s="93"/>
    </row>
    <row r="10825" spans="35:48" x14ac:dyDescent="0.55000000000000004">
      <c r="AI10825" s="276" t="s">
        <v>30320</v>
      </c>
      <c r="AJ10825" s="277">
        <v>22748.35</v>
      </c>
      <c r="AL10825" s="246" t="s">
        <v>63313</v>
      </c>
      <c r="AM10825" s="247">
        <v>25176.78</v>
      </c>
      <c r="AO10825" s="226" t="s">
        <v>49081</v>
      </c>
      <c r="AP10825" s="227">
        <v>13502.24</v>
      </c>
      <c r="AR10825" s="207" t="s">
        <v>24863</v>
      </c>
      <c r="AS10825" s="208">
        <v>3400</v>
      </c>
      <c r="AT10825" s="93"/>
      <c r="AU10825" s="93"/>
      <c r="AV10825" s="93"/>
    </row>
    <row r="10826" spans="35:48" x14ac:dyDescent="0.55000000000000004">
      <c r="AI10826" s="276" t="s">
        <v>50566</v>
      </c>
      <c r="AJ10826" s="277">
        <v>3125</v>
      </c>
      <c r="AL10826" s="246" t="s">
        <v>63314</v>
      </c>
      <c r="AM10826" s="247">
        <v>84477.38</v>
      </c>
      <c r="AO10826" s="226" t="s">
        <v>50263</v>
      </c>
      <c r="AP10826" s="227">
        <v>184262.84</v>
      </c>
      <c r="AR10826" s="207" t="s">
        <v>13966</v>
      </c>
      <c r="AS10826" s="208">
        <v>23040.67</v>
      </c>
      <c r="AT10826" s="93"/>
      <c r="AU10826" s="93"/>
      <c r="AV10826" s="93"/>
    </row>
    <row r="10827" spans="35:48" x14ac:dyDescent="0.55000000000000004">
      <c r="AI10827" s="276" t="s">
        <v>69135</v>
      </c>
      <c r="AJ10827" s="277">
        <v>774</v>
      </c>
      <c r="AL10827" s="246" t="s">
        <v>63315</v>
      </c>
      <c r="AM10827" s="247">
        <v>25491.439999999999</v>
      </c>
      <c r="AO10827" s="226" t="s">
        <v>48172</v>
      </c>
      <c r="AP10827" s="227">
        <v>18543.54</v>
      </c>
      <c r="AR10827" s="207" t="s">
        <v>24864</v>
      </c>
      <c r="AS10827" s="208">
        <v>4536</v>
      </c>
      <c r="AT10827" s="93"/>
      <c r="AU10827" s="93"/>
      <c r="AV10827" s="93"/>
    </row>
    <row r="10828" spans="35:48" x14ac:dyDescent="0.55000000000000004">
      <c r="AI10828" s="276" t="s">
        <v>54133</v>
      </c>
      <c r="AJ10828" s="277">
        <v>2101.8000000000002</v>
      </c>
      <c r="AL10828" s="246" t="s">
        <v>64730</v>
      </c>
      <c r="AM10828" s="247">
        <v>21127.49</v>
      </c>
      <c r="AO10828" s="226" t="s">
        <v>48173</v>
      </c>
      <c r="AP10828" s="227">
        <v>562.77</v>
      </c>
      <c r="AR10828" s="207" t="s">
        <v>24865</v>
      </c>
      <c r="AS10828" s="208">
        <v>34200</v>
      </c>
      <c r="AT10828" s="93"/>
      <c r="AU10828" s="93"/>
      <c r="AV10828" s="93"/>
    </row>
    <row r="10829" spans="35:48" x14ac:dyDescent="0.55000000000000004">
      <c r="AI10829" s="276" t="s">
        <v>69136</v>
      </c>
      <c r="AJ10829" s="277">
        <v>900</v>
      </c>
      <c r="AL10829" s="246" t="s">
        <v>64731</v>
      </c>
      <c r="AM10829" s="247">
        <v>1520.47</v>
      </c>
      <c r="AO10829" s="226" t="s">
        <v>53266</v>
      </c>
      <c r="AP10829" s="227">
        <v>109.95</v>
      </c>
      <c r="AR10829" s="207" t="s">
        <v>24866</v>
      </c>
      <c r="AS10829" s="208">
        <v>29221.119999999999</v>
      </c>
      <c r="AT10829" s="93"/>
      <c r="AU10829" s="93"/>
      <c r="AV10829" s="93"/>
    </row>
    <row r="10830" spans="35:48" x14ac:dyDescent="0.55000000000000004">
      <c r="AI10830" s="276" t="s">
        <v>63835</v>
      </c>
      <c r="AJ10830" s="277">
        <v>5632.5</v>
      </c>
      <c r="AL10830" s="246" t="s">
        <v>64732</v>
      </c>
      <c r="AM10830" s="247">
        <v>5176.26</v>
      </c>
      <c r="AO10830" s="226" t="s">
        <v>50264</v>
      </c>
      <c r="AP10830" s="227">
        <v>48.04</v>
      </c>
      <c r="AR10830" s="207" t="s">
        <v>24867</v>
      </c>
      <c r="AS10830" s="208">
        <v>127912.85</v>
      </c>
      <c r="AT10830" s="93"/>
      <c r="AU10830" s="93"/>
      <c r="AV10830" s="93"/>
    </row>
    <row r="10831" spans="35:48" x14ac:dyDescent="0.55000000000000004">
      <c r="AI10831" s="276" t="s">
        <v>54134</v>
      </c>
      <c r="AJ10831" s="277">
        <v>660.56</v>
      </c>
      <c r="AL10831" s="246" t="s">
        <v>64733</v>
      </c>
      <c r="AM10831" s="247">
        <v>1935.21</v>
      </c>
      <c r="AO10831" s="226" t="s">
        <v>53267</v>
      </c>
      <c r="AP10831" s="227">
        <v>27200</v>
      </c>
      <c r="AR10831" s="207" t="s">
        <v>13967</v>
      </c>
      <c r="AS10831" s="208">
        <v>104233.16</v>
      </c>
      <c r="AT10831" s="93"/>
      <c r="AU10831" s="93"/>
      <c r="AV10831" s="93"/>
    </row>
    <row r="10832" spans="35:48" x14ac:dyDescent="0.55000000000000004">
      <c r="AI10832" s="276" t="s">
        <v>54135</v>
      </c>
      <c r="AJ10832" s="277">
        <v>1578.27</v>
      </c>
      <c r="AL10832" s="246" t="s">
        <v>64734</v>
      </c>
      <c r="AM10832" s="247">
        <v>667.89</v>
      </c>
      <c r="AO10832" s="226" t="s">
        <v>53268</v>
      </c>
      <c r="AP10832" s="227">
        <v>5819.33</v>
      </c>
      <c r="AR10832" s="207" t="s">
        <v>13968</v>
      </c>
      <c r="AS10832" s="208">
        <v>139944.25</v>
      </c>
      <c r="AT10832" s="93"/>
      <c r="AU10832" s="93"/>
      <c r="AV10832" s="93"/>
    </row>
    <row r="10833" spans="35:48" x14ac:dyDescent="0.55000000000000004">
      <c r="AI10833" s="276" t="s">
        <v>54136</v>
      </c>
      <c r="AJ10833" s="277">
        <v>4700</v>
      </c>
      <c r="AL10833" s="246" t="s">
        <v>64735</v>
      </c>
      <c r="AM10833" s="247">
        <v>1303.0899999999999</v>
      </c>
      <c r="AO10833" s="226" t="s">
        <v>53269</v>
      </c>
      <c r="AP10833" s="227">
        <v>3300</v>
      </c>
      <c r="AR10833" s="207" t="s">
        <v>13969</v>
      </c>
      <c r="AS10833" s="208">
        <v>107757.5</v>
      </c>
      <c r="AT10833" s="93"/>
      <c r="AU10833" s="93"/>
      <c r="AV10833" s="93"/>
    </row>
    <row r="10834" spans="35:48" x14ac:dyDescent="0.55000000000000004">
      <c r="AI10834" s="276" t="s">
        <v>54137</v>
      </c>
      <c r="AJ10834" s="277">
        <v>3472.17</v>
      </c>
      <c r="AL10834" s="246" t="s">
        <v>64736</v>
      </c>
      <c r="AM10834" s="247">
        <v>2134.59</v>
      </c>
      <c r="AO10834" s="226" t="s">
        <v>53270</v>
      </c>
      <c r="AP10834" s="227">
        <v>1920</v>
      </c>
      <c r="AR10834" s="207" t="s">
        <v>24868</v>
      </c>
      <c r="AS10834" s="208">
        <v>214509.88</v>
      </c>
      <c r="AT10834" s="93"/>
      <c r="AU10834" s="93"/>
      <c r="AV10834" s="93"/>
    </row>
    <row r="10835" spans="35:48" x14ac:dyDescent="0.55000000000000004">
      <c r="AI10835" s="276" t="s">
        <v>54138</v>
      </c>
      <c r="AJ10835" s="277">
        <v>15790.88</v>
      </c>
      <c r="AL10835" s="246" t="s">
        <v>64737</v>
      </c>
      <c r="AM10835" s="247">
        <v>101847.7</v>
      </c>
      <c r="AO10835" s="226" t="s">
        <v>53271</v>
      </c>
      <c r="AP10835" s="227">
        <v>2925.3</v>
      </c>
      <c r="AR10835" s="207" t="s">
        <v>24869</v>
      </c>
      <c r="AS10835" s="208">
        <v>526.17999999999995</v>
      </c>
      <c r="AT10835" s="93"/>
      <c r="AU10835" s="93"/>
      <c r="AV10835" s="93"/>
    </row>
    <row r="10836" spans="35:48" x14ac:dyDescent="0.55000000000000004">
      <c r="AI10836" s="276" t="s">
        <v>56711</v>
      </c>
      <c r="AJ10836" s="277">
        <v>426.6</v>
      </c>
      <c r="AL10836" s="246" t="s">
        <v>62176</v>
      </c>
      <c r="AM10836" s="247">
        <v>32264.92</v>
      </c>
      <c r="AO10836" s="226" t="s">
        <v>53272</v>
      </c>
      <c r="AP10836" s="227">
        <v>1174.08</v>
      </c>
      <c r="AR10836" s="207" t="s">
        <v>24870</v>
      </c>
      <c r="AS10836" s="208">
        <v>11717.48</v>
      </c>
      <c r="AT10836" s="93"/>
      <c r="AU10836" s="93"/>
      <c r="AV10836" s="93"/>
    </row>
    <row r="10837" spans="35:48" x14ac:dyDescent="0.55000000000000004">
      <c r="AI10837" s="276" t="s">
        <v>56712</v>
      </c>
      <c r="AJ10837" s="277">
        <v>558</v>
      </c>
      <c r="AL10837" s="246" t="s">
        <v>62177</v>
      </c>
      <c r="AM10837" s="247">
        <v>2468.44</v>
      </c>
      <c r="AO10837" s="226" t="s">
        <v>49082</v>
      </c>
      <c r="AP10837" s="227">
        <v>19516.04</v>
      </c>
      <c r="AR10837" s="207" t="s">
        <v>24871</v>
      </c>
      <c r="AS10837" s="208">
        <v>3290</v>
      </c>
      <c r="AT10837" s="93"/>
      <c r="AU10837" s="93"/>
      <c r="AV10837" s="93"/>
    </row>
    <row r="10838" spans="35:48" x14ac:dyDescent="0.55000000000000004">
      <c r="AI10838" s="276" t="s">
        <v>54139</v>
      </c>
      <c r="AJ10838" s="277">
        <v>4881.25</v>
      </c>
      <c r="AL10838" s="246" t="s">
        <v>62178</v>
      </c>
      <c r="AM10838" s="247">
        <v>7802.2</v>
      </c>
      <c r="AO10838" s="226" t="s">
        <v>45397</v>
      </c>
      <c r="AP10838" s="227">
        <v>73000</v>
      </c>
      <c r="AR10838" s="207" t="s">
        <v>24872</v>
      </c>
      <c r="AS10838" s="208">
        <v>6969.82</v>
      </c>
      <c r="AT10838" s="93"/>
      <c r="AU10838" s="93"/>
      <c r="AV10838" s="93"/>
    </row>
    <row r="10839" spans="35:48" x14ac:dyDescent="0.55000000000000004">
      <c r="AI10839" s="276" t="s">
        <v>54140</v>
      </c>
      <c r="AJ10839" s="277">
        <v>416.1</v>
      </c>
      <c r="AL10839" s="246" t="s">
        <v>64738</v>
      </c>
      <c r="AM10839" s="247">
        <v>177563.4</v>
      </c>
      <c r="AO10839" s="226" t="s">
        <v>45398</v>
      </c>
      <c r="AP10839" s="227">
        <v>5049</v>
      </c>
      <c r="AR10839" s="207" t="s">
        <v>24873</v>
      </c>
      <c r="AS10839" s="208">
        <v>6309.39</v>
      </c>
      <c r="AT10839" s="93"/>
      <c r="AU10839" s="93"/>
      <c r="AV10839" s="93"/>
    </row>
    <row r="10840" spans="35:48" x14ac:dyDescent="0.55000000000000004">
      <c r="AI10840" s="276" t="s">
        <v>54141</v>
      </c>
      <c r="AJ10840" s="277">
        <v>1151.77</v>
      </c>
      <c r="AL10840" s="246" t="s">
        <v>64739</v>
      </c>
      <c r="AM10840" s="247">
        <v>4968.1400000000003</v>
      </c>
      <c r="AO10840" s="226" t="s">
        <v>45399</v>
      </c>
      <c r="AP10840" s="227">
        <v>232811.19</v>
      </c>
      <c r="AR10840" s="207" t="s">
        <v>24874</v>
      </c>
      <c r="AS10840" s="208">
        <v>218621.09</v>
      </c>
      <c r="AT10840" s="93"/>
      <c r="AU10840" s="93"/>
      <c r="AV10840" s="93"/>
    </row>
    <row r="10841" spans="35:48" x14ac:dyDescent="0.55000000000000004">
      <c r="AI10841" s="276" t="s">
        <v>55544</v>
      </c>
      <c r="AJ10841" s="277">
        <v>3029.08</v>
      </c>
      <c r="AL10841" s="246" t="s">
        <v>62480</v>
      </c>
      <c r="AM10841" s="247">
        <v>1311.32</v>
      </c>
      <c r="AO10841" s="226" t="s">
        <v>45400</v>
      </c>
      <c r="AP10841" s="227">
        <v>18000.810000000001</v>
      </c>
      <c r="AR10841" s="207" t="s">
        <v>24875</v>
      </c>
      <c r="AS10841" s="208">
        <v>123823.18</v>
      </c>
      <c r="AT10841" s="93"/>
      <c r="AU10841" s="93"/>
      <c r="AV10841" s="93"/>
    </row>
    <row r="10842" spans="35:48" x14ac:dyDescent="0.55000000000000004">
      <c r="AI10842" s="276" t="s">
        <v>54142</v>
      </c>
      <c r="AJ10842" s="277">
        <v>1182.21</v>
      </c>
      <c r="AL10842" s="246" t="s">
        <v>62179</v>
      </c>
      <c r="AM10842" s="247">
        <v>3667.86</v>
      </c>
      <c r="AO10842" s="226" t="s">
        <v>25233</v>
      </c>
      <c r="AP10842" s="227">
        <v>25193.61</v>
      </c>
      <c r="AR10842" s="207" t="s">
        <v>24876</v>
      </c>
      <c r="AS10842" s="208">
        <v>1411060.69</v>
      </c>
      <c r="AT10842" s="93"/>
      <c r="AU10842" s="93"/>
      <c r="AV10842" s="93"/>
    </row>
    <row r="10843" spans="35:48" x14ac:dyDescent="0.55000000000000004">
      <c r="AI10843" s="276" t="s">
        <v>56714</v>
      </c>
      <c r="AJ10843" s="277">
        <v>421.2</v>
      </c>
      <c r="AL10843" s="246" t="s">
        <v>59428</v>
      </c>
      <c r="AM10843" s="247">
        <v>57222.879999999997</v>
      </c>
      <c r="AO10843" s="226" t="s">
        <v>25234</v>
      </c>
      <c r="AP10843" s="227">
        <v>5260.11</v>
      </c>
      <c r="AR10843" s="207" t="s">
        <v>24877</v>
      </c>
      <c r="AS10843" s="208">
        <v>420438.03</v>
      </c>
      <c r="AT10843" s="93"/>
      <c r="AU10843" s="93"/>
      <c r="AV10843" s="93"/>
    </row>
    <row r="10844" spans="35:48" x14ac:dyDescent="0.55000000000000004">
      <c r="AI10844" s="276" t="s">
        <v>69137</v>
      </c>
      <c r="AJ10844" s="277">
        <v>366.76</v>
      </c>
      <c r="AL10844" s="246" t="s">
        <v>64740</v>
      </c>
      <c r="AM10844" s="247">
        <v>3118</v>
      </c>
      <c r="AO10844" s="226" t="s">
        <v>25236</v>
      </c>
      <c r="AP10844" s="227">
        <v>12905.7</v>
      </c>
      <c r="AR10844" s="207" t="s">
        <v>24878</v>
      </c>
      <c r="AS10844" s="208">
        <v>52748.38</v>
      </c>
      <c r="AT10844" s="93"/>
      <c r="AU10844" s="93"/>
      <c r="AV10844" s="93"/>
    </row>
    <row r="10845" spans="35:48" x14ac:dyDescent="0.55000000000000004">
      <c r="AI10845" s="276" t="s">
        <v>62329</v>
      </c>
      <c r="AJ10845" s="277">
        <v>81564</v>
      </c>
      <c r="AL10845" s="246" t="s">
        <v>57713</v>
      </c>
      <c r="AM10845" s="247">
        <v>5175</v>
      </c>
      <c r="AO10845" s="226" t="s">
        <v>25238</v>
      </c>
      <c r="AP10845" s="227">
        <v>20764.05</v>
      </c>
      <c r="AR10845" s="207" t="s">
        <v>24879</v>
      </c>
      <c r="AS10845" s="208">
        <v>13977.2</v>
      </c>
      <c r="AT10845" s="93"/>
      <c r="AU10845" s="93"/>
      <c r="AV10845" s="93"/>
    </row>
    <row r="10846" spans="35:48" x14ac:dyDescent="0.55000000000000004">
      <c r="AI10846" s="276" t="s">
        <v>69138</v>
      </c>
      <c r="AJ10846" s="277">
        <v>14533.8</v>
      </c>
      <c r="AL10846" s="246" t="s">
        <v>57714</v>
      </c>
      <c r="AM10846" s="247">
        <v>3000</v>
      </c>
      <c r="AO10846" s="226" t="s">
        <v>53273</v>
      </c>
      <c r="AP10846" s="227">
        <v>26208.39</v>
      </c>
      <c r="AR10846" s="207" t="s">
        <v>24880</v>
      </c>
      <c r="AS10846" s="208">
        <v>32535.07</v>
      </c>
      <c r="AT10846" s="93"/>
      <c r="AU10846" s="93"/>
      <c r="AV10846" s="93"/>
    </row>
    <row r="10847" spans="35:48" x14ac:dyDescent="0.55000000000000004">
      <c r="AI10847" s="276" t="s">
        <v>56715</v>
      </c>
      <c r="AJ10847" s="277">
        <v>175402.28</v>
      </c>
      <c r="AL10847" s="246" t="s">
        <v>57715</v>
      </c>
      <c r="AM10847" s="247">
        <v>837</v>
      </c>
      <c r="AO10847" s="226" t="s">
        <v>53274</v>
      </c>
      <c r="AP10847" s="227">
        <v>2387.34</v>
      </c>
      <c r="AR10847" s="207" t="s">
        <v>24881</v>
      </c>
      <c r="AS10847" s="208">
        <v>3902777.9</v>
      </c>
      <c r="AT10847" s="93"/>
      <c r="AU10847" s="93"/>
      <c r="AV10847" s="93"/>
    </row>
    <row r="10848" spans="35:48" x14ac:dyDescent="0.55000000000000004">
      <c r="AI10848" s="276" t="s">
        <v>56716</v>
      </c>
      <c r="AJ10848" s="277">
        <v>53270</v>
      </c>
      <c r="AL10848" s="246" t="s">
        <v>47157</v>
      </c>
      <c r="AM10848" s="247">
        <v>17373.740000000002</v>
      </c>
      <c r="AO10848" s="226" t="s">
        <v>53275</v>
      </c>
      <c r="AP10848" s="227">
        <v>13285.64</v>
      </c>
      <c r="AR10848" s="207" t="s">
        <v>24882</v>
      </c>
      <c r="AS10848" s="208">
        <v>1712.5</v>
      </c>
      <c r="AT10848" s="93"/>
      <c r="AU10848" s="93"/>
      <c r="AV10848" s="93"/>
    </row>
    <row r="10849" spans="35:48" x14ac:dyDescent="0.55000000000000004">
      <c r="AI10849" s="276" t="s">
        <v>35859</v>
      </c>
      <c r="AJ10849" s="277">
        <v>81382.509999999995</v>
      </c>
      <c r="AL10849" s="246" t="s">
        <v>64741</v>
      </c>
      <c r="AM10849" s="247">
        <v>274.8</v>
      </c>
      <c r="AO10849" s="226" t="s">
        <v>53276</v>
      </c>
      <c r="AP10849" s="227">
        <v>1014.55</v>
      </c>
      <c r="AR10849" s="207" t="s">
        <v>24883</v>
      </c>
      <c r="AS10849" s="208">
        <v>6303.13</v>
      </c>
      <c r="AT10849" s="93"/>
      <c r="AU10849" s="93"/>
      <c r="AV10849" s="93"/>
    </row>
    <row r="10850" spans="35:48" x14ac:dyDescent="0.55000000000000004">
      <c r="AI10850" s="276" t="s">
        <v>56717</v>
      </c>
      <c r="AJ10850" s="277">
        <v>63665.33</v>
      </c>
      <c r="AL10850" s="246" t="s">
        <v>48186</v>
      </c>
      <c r="AM10850" s="247">
        <v>4656.3</v>
      </c>
      <c r="AO10850" s="226" t="s">
        <v>50265</v>
      </c>
      <c r="AP10850" s="227">
        <v>94254.14</v>
      </c>
      <c r="AR10850" s="207" t="s">
        <v>24884</v>
      </c>
      <c r="AS10850" s="208">
        <v>12033.37</v>
      </c>
      <c r="AT10850" s="93"/>
      <c r="AU10850" s="93"/>
      <c r="AV10850" s="93"/>
    </row>
    <row r="10851" spans="35:48" x14ac:dyDescent="0.55000000000000004">
      <c r="AI10851" s="276" t="s">
        <v>56718</v>
      </c>
      <c r="AJ10851" s="277">
        <v>239034.12</v>
      </c>
      <c r="AL10851" s="246" t="s">
        <v>64742</v>
      </c>
      <c r="AM10851" s="247">
        <v>75168.399999999994</v>
      </c>
      <c r="AO10851" s="226" t="s">
        <v>50266</v>
      </c>
      <c r="AP10851" s="227">
        <v>67899.710000000006</v>
      </c>
      <c r="AR10851" s="207" t="s">
        <v>24885</v>
      </c>
      <c r="AS10851" s="208">
        <v>20633.8</v>
      </c>
      <c r="AT10851" s="93"/>
      <c r="AU10851" s="93"/>
      <c r="AV10851" s="93"/>
    </row>
    <row r="10852" spans="35:48" x14ac:dyDescent="0.55000000000000004">
      <c r="AI10852" s="276" t="s">
        <v>70875</v>
      </c>
      <c r="AJ10852" s="277">
        <v>6210</v>
      </c>
      <c r="AL10852" s="246" t="s">
        <v>64743</v>
      </c>
      <c r="AM10852" s="247">
        <v>11600</v>
      </c>
      <c r="AO10852" s="226" t="s">
        <v>50267</v>
      </c>
      <c r="AP10852" s="227">
        <v>12495.48</v>
      </c>
      <c r="AR10852" s="207" t="s">
        <v>13970</v>
      </c>
      <c r="AS10852" s="208">
        <v>1621.75</v>
      </c>
      <c r="AT10852" s="93"/>
      <c r="AU10852" s="93"/>
      <c r="AV10852" s="93"/>
    </row>
    <row r="10853" spans="35:48" x14ac:dyDescent="0.55000000000000004">
      <c r="AI10853" s="276" t="s">
        <v>57973</v>
      </c>
      <c r="AJ10853" s="277">
        <v>17110.400000000001</v>
      </c>
      <c r="AL10853" s="246" t="s">
        <v>57716</v>
      </c>
      <c r="AM10853" s="247">
        <v>80887.5</v>
      </c>
      <c r="AO10853" s="226" t="s">
        <v>50268</v>
      </c>
      <c r="AP10853" s="227">
        <v>2535.88</v>
      </c>
      <c r="AR10853" s="207" t="s">
        <v>24886</v>
      </c>
      <c r="AS10853" s="208">
        <v>6751.5</v>
      </c>
      <c r="AT10853" s="93"/>
      <c r="AU10853" s="93"/>
      <c r="AV10853" s="93"/>
    </row>
    <row r="10854" spans="35:48" x14ac:dyDescent="0.55000000000000004">
      <c r="AI10854" s="276" t="s">
        <v>54143</v>
      </c>
      <c r="AJ10854" s="277">
        <v>15944.51</v>
      </c>
      <c r="AL10854" s="246" t="s">
        <v>64744</v>
      </c>
      <c r="AM10854" s="247">
        <v>35853.599999999999</v>
      </c>
      <c r="AO10854" s="226" t="s">
        <v>50269</v>
      </c>
      <c r="AP10854" s="227">
        <v>9927.06</v>
      </c>
      <c r="AR10854" s="207" t="s">
        <v>24887</v>
      </c>
      <c r="AS10854" s="208">
        <v>522</v>
      </c>
      <c r="AT10854" s="93"/>
      <c r="AU10854" s="93"/>
      <c r="AV10854" s="93"/>
    </row>
    <row r="10855" spans="35:48" x14ac:dyDescent="0.55000000000000004">
      <c r="AI10855" s="276" t="s">
        <v>43138</v>
      </c>
      <c r="AJ10855" s="277">
        <v>150</v>
      </c>
      <c r="AL10855" s="246" t="s">
        <v>64745</v>
      </c>
      <c r="AM10855" s="247">
        <v>37104.959999999999</v>
      </c>
      <c r="AO10855" s="226" t="s">
        <v>39378</v>
      </c>
      <c r="AP10855" s="227">
        <v>683678.06</v>
      </c>
      <c r="AR10855" s="207" t="s">
        <v>13971</v>
      </c>
      <c r="AS10855" s="208">
        <v>688.71</v>
      </c>
      <c r="AT10855" s="93"/>
      <c r="AU10855" s="93"/>
      <c r="AV10855" s="93"/>
    </row>
    <row r="10856" spans="35:48" x14ac:dyDescent="0.55000000000000004">
      <c r="AI10856" s="276" t="s">
        <v>54144</v>
      </c>
      <c r="AJ10856" s="277">
        <v>65775.570000000007</v>
      </c>
      <c r="AL10856" s="246" t="s">
        <v>64746</v>
      </c>
      <c r="AM10856" s="247">
        <v>2839.04</v>
      </c>
      <c r="AO10856" s="226" t="s">
        <v>53277</v>
      </c>
      <c r="AP10856" s="227">
        <v>2415</v>
      </c>
      <c r="AR10856" s="207" t="s">
        <v>24888</v>
      </c>
      <c r="AS10856" s="208">
        <v>11.02</v>
      </c>
      <c r="AT10856" s="93"/>
      <c r="AU10856" s="93"/>
      <c r="AV10856" s="93"/>
    </row>
    <row r="10857" spans="35:48" x14ac:dyDescent="0.55000000000000004">
      <c r="AI10857" s="276" t="s">
        <v>56719</v>
      </c>
      <c r="AJ10857" s="277">
        <v>3238.31</v>
      </c>
      <c r="AL10857" s="246" t="s">
        <v>47158</v>
      </c>
      <c r="AM10857" s="247">
        <v>149</v>
      </c>
      <c r="AO10857" s="226" t="s">
        <v>47151</v>
      </c>
      <c r="AP10857" s="227">
        <v>9044</v>
      </c>
      <c r="AR10857" s="207" t="s">
        <v>13972</v>
      </c>
      <c r="AS10857" s="208">
        <v>100.38</v>
      </c>
      <c r="AT10857" s="93"/>
      <c r="AU10857" s="93"/>
      <c r="AV10857" s="93"/>
    </row>
    <row r="10858" spans="35:48" x14ac:dyDescent="0.55000000000000004">
      <c r="AI10858" s="276" t="s">
        <v>65078</v>
      </c>
      <c r="AJ10858" s="277">
        <v>7546.65</v>
      </c>
      <c r="AL10858" s="246" t="s">
        <v>55325</v>
      </c>
      <c r="AM10858" s="247">
        <v>8976</v>
      </c>
      <c r="AO10858" s="226" t="s">
        <v>50270</v>
      </c>
      <c r="AP10858" s="227">
        <v>3750</v>
      </c>
      <c r="AR10858" s="207" t="s">
        <v>24889</v>
      </c>
      <c r="AS10858" s="208">
        <v>45.89</v>
      </c>
      <c r="AT10858" s="93"/>
      <c r="AU10858" s="93"/>
      <c r="AV10858" s="93"/>
    </row>
    <row r="10859" spans="35:48" x14ac:dyDescent="0.55000000000000004">
      <c r="AI10859" s="276" t="s">
        <v>57974</v>
      </c>
      <c r="AJ10859" s="277">
        <v>32277.24</v>
      </c>
      <c r="AL10859" s="246" t="s">
        <v>62180</v>
      </c>
      <c r="AM10859" s="247">
        <v>374</v>
      </c>
      <c r="AO10859" s="226" t="s">
        <v>53278</v>
      </c>
      <c r="AP10859" s="227">
        <v>44847.45</v>
      </c>
      <c r="AR10859" s="207" t="s">
        <v>24890</v>
      </c>
      <c r="AS10859" s="208">
        <v>14926.75</v>
      </c>
      <c r="AT10859" s="93"/>
      <c r="AU10859" s="93"/>
      <c r="AV10859" s="93"/>
    </row>
    <row r="10860" spans="35:48" x14ac:dyDescent="0.55000000000000004">
      <c r="AI10860" s="276" t="s">
        <v>54145</v>
      </c>
      <c r="AJ10860" s="277">
        <v>58633.72</v>
      </c>
      <c r="AL10860" s="246" t="s">
        <v>55326</v>
      </c>
      <c r="AM10860" s="247">
        <v>695.69</v>
      </c>
      <c r="AO10860" s="226" t="s">
        <v>53279</v>
      </c>
      <c r="AP10860" s="227">
        <v>3946.61</v>
      </c>
      <c r="AR10860" s="207" t="s">
        <v>24891</v>
      </c>
      <c r="AS10860" s="208">
        <v>5107.79</v>
      </c>
      <c r="AT10860" s="93"/>
      <c r="AU10860" s="93"/>
      <c r="AV10860" s="93"/>
    </row>
    <row r="10861" spans="35:48" x14ac:dyDescent="0.55000000000000004">
      <c r="AI10861" s="276" t="s">
        <v>35860</v>
      </c>
      <c r="AJ10861" s="277">
        <v>66428.460000000006</v>
      </c>
      <c r="AL10861" s="246" t="s">
        <v>64747</v>
      </c>
      <c r="AM10861" s="247">
        <v>175</v>
      </c>
      <c r="AO10861" s="226" t="s">
        <v>53280</v>
      </c>
      <c r="AP10861" s="227">
        <v>1276.9100000000001</v>
      </c>
      <c r="AR10861" s="207" t="s">
        <v>24892</v>
      </c>
      <c r="AS10861" s="208">
        <v>12107</v>
      </c>
      <c r="AT10861" s="93"/>
      <c r="AU10861" s="93"/>
      <c r="AV10861" s="93"/>
    </row>
    <row r="10862" spans="35:48" x14ac:dyDescent="0.55000000000000004">
      <c r="AI10862" s="276" t="s">
        <v>35861</v>
      </c>
      <c r="AJ10862" s="277">
        <v>194138.56</v>
      </c>
      <c r="AL10862" s="246" t="s">
        <v>64748</v>
      </c>
      <c r="AM10862" s="247">
        <v>181.32</v>
      </c>
      <c r="AO10862" s="226" t="s">
        <v>53281</v>
      </c>
      <c r="AP10862" s="227">
        <v>5290.03</v>
      </c>
      <c r="AR10862" s="207" t="s">
        <v>24893</v>
      </c>
      <c r="AS10862" s="208">
        <v>12918.75</v>
      </c>
      <c r="AT10862" s="93"/>
      <c r="AU10862" s="93"/>
      <c r="AV10862" s="93"/>
    </row>
    <row r="10863" spans="35:48" x14ac:dyDescent="0.55000000000000004">
      <c r="AI10863" s="276" t="s">
        <v>35862</v>
      </c>
      <c r="AJ10863" s="277">
        <v>99477.54</v>
      </c>
      <c r="AL10863" s="246" t="s">
        <v>55327</v>
      </c>
      <c r="AM10863" s="247">
        <v>2200</v>
      </c>
      <c r="AO10863" s="226" t="s">
        <v>45401</v>
      </c>
      <c r="AP10863" s="227">
        <v>69000</v>
      </c>
      <c r="AR10863" s="207" t="s">
        <v>24894</v>
      </c>
      <c r="AS10863" s="208">
        <v>144057.25</v>
      </c>
      <c r="AT10863" s="93"/>
      <c r="AU10863" s="93"/>
      <c r="AV10863" s="93"/>
    </row>
    <row r="10864" spans="35:48" x14ac:dyDescent="0.55000000000000004">
      <c r="AI10864" s="276" t="s">
        <v>66759</v>
      </c>
      <c r="AJ10864" s="277">
        <v>4260</v>
      </c>
      <c r="AL10864" s="246" t="s">
        <v>55328</v>
      </c>
      <c r="AM10864" s="247">
        <v>168.3</v>
      </c>
      <c r="AO10864" s="226" t="s">
        <v>45402</v>
      </c>
      <c r="AP10864" s="227">
        <v>1005</v>
      </c>
      <c r="AR10864" s="207" t="s">
        <v>24895</v>
      </c>
      <c r="AS10864" s="208">
        <v>339</v>
      </c>
      <c r="AT10864" s="93"/>
      <c r="AU10864" s="93"/>
      <c r="AV10864" s="93"/>
    </row>
    <row r="10865" spans="35:48" x14ac:dyDescent="0.55000000000000004">
      <c r="AI10865" s="276" t="s">
        <v>40709</v>
      </c>
      <c r="AJ10865" s="277">
        <v>40653.06</v>
      </c>
      <c r="AL10865" s="246" t="s">
        <v>64749</v>
      </c>
      <c r="AM10865" s="247">
        <v>1790</v>
      </c>
      <c r="AO10865" s="226" t="s">
        <v>45403</v>
      </c>
      <c r="AP10865" s="227">
        <v>4933858.95</v>
      </c>
      <c r="AR10865" s="207" t="s">
        <v>13974</v>
      </c>
      <c r="AS10865" s="208">
        <v>26193.71</v>
      </c>
      <c r="AT10865" s="93"/>
      <c r="AU10865" s="93"/>
      <c r="AV10865" s="93"/>
    </row>
    <row r="10866" spans="35:48" x14ac:dyDescent="0.55000000000000004">
      <c r="AI10866" s="276" t="s">
        <v>36886</v>
      </c>
      <c r="AJ10866" s="277">
        <v>5400</v>
      </c>
      <c r="AL10866" s="246" t="s">
        <v>56436</v>
      </c>
      <c r="AM10866" s="247">
        <v>59191.49</v>
      </c>
      <c r="AO10866" s="226" t="s">
        <v>45404</v>
      </c>
      <c r="AP10866" s="227">
        <v>376227.54</v>
      </c>
      <c r="AR10866" s="207" t="s">
        <v>24896</v>
      </c>
      <c r="AS10866" s="208">
        <v>221064.9</v>
      </c>
      <c r="AT10866" s="93"/>
      <c r="AU10866" s="93"/>
      <c r="AV10866" s="93"/>
    </row>
    <row r="10867" spans="35:48" x14ac:dyDescent="0.55000000000000004">
      <c r="AI10867" s="276" t="s">
        <v>56720</v>
      </c>
      <c r="AJ10867" s="277">
        <v>3161.92</v>
      </c>
      <c r="AL10867" s="246" t="s">
        <v>56437</v>
      </c>
      <c r="AM10867" s="247">
        <v>3642.44</v>
      </c>
      <c r="AO10867" s="226" t="s">
        <v>25294</v>
      </c>
      <c r="AP10867" s="227">
        <v>17888.38</v>
      </c>
      <c r="AR10867" s="207" t="s">
        <v>24897</v>
      </c>
      <c r="AS10867" s="208">
        <v>1650</v>
      </c>
      <c r="AT10867" s="93"/>
      <c r="AU10867" s="93"/>
      <c r="AV10867" s="93"/>
    </row>
    <row r="10868" spans="35:48" x14ac:dyDescent="0.55000000000000004">
      <c r="AI10868" s="276" t="s">
        <v>47384</v>
      </c>
      <c r="AJ10868" s="277">
        <v>191215.22</v>
      </c>
      <c r="AL10868" s="246" t="s">
        <v>56438</v>
      </c>
      <c r="AM10868" s="247">
        <v>3551.49</v>
      </c>
      <c r="AO10868" s="226" t="s">
        <v>25299</v>
      </c>
      <c r="AP10868" s="227">
        <v>136657.16</v>
      </c>
      <c r="AR10868" s="207" t="s">
        <v>24898</v>
      </c>
      <c r="AS10868" s="208">
        <v>126.23</v>
      </c>
      <c r="AT10868" s="93"/>
      <c r="AU10868" s="93"/>
      <c r="AV10868" s="93"/>
    </row>
    <row r="10869" spans="35:48" x14ac:dyDescent="0.55000000000000004">
      <c r="AI10869" s="276" t="s">
        <v>35863</v>
      </c>
      <c r="AJ10869" s="277">
        <v>248194.5</v>
      </c>
      <c r="AL10869" s="246" t="s">
        <v>56439</v>
      </c>
      <c r="AM10869" s="247">
        <v>5637.47</v>
      </c>
      <c r="AO10869" s="226" t="s">
        <v>40536</v>
      </c>
      <c r="AP10869" s="227">
        <v>-136657.16</v>
      </c>
      <c r="AR10869" s="207" t="s">
        <v>24899</v>
      </c>
      <c r="AS10869" s="208">
        <v>59842.3</v>
      </c>
      <c r="AT10869" s="93"/>
      <c r="AU10869" s="93"/>
      <c r="AV10869" s="93"/>
    </row>
    <row r="10870" spans="35:48" x14ac:dyDescent="0.55000000000000004">
      <c r="AI10870" s="276" t="s">
        <v>56721</v>
      </c>
      <c r="AJ10870" s="277">
        <v>27842.83</v>
      </c>
      <c r="AL10870" s="246" t="s">
        <v>56440</v>
      </c>
      <c r="AM10870" s="247">
        <v>12860.84</v>
      </c>
      <c r="AO10870" s="226" t="s">
        <v>53282</v>
      </c>
      <c r="AP10870" s="227">
        <v>4299.33</v>
      </c>
      <c r="AR10870" s="207" t="s">
        <v>24900</v>
      </c>
      <c r="AS10870" s="208">
        <v>4577.93</v>
      </c>
      <c r="AT10870" s="93"/>
      <c r="AU10870" s="93"/>
      <c r="AV10870" s="93"/>
    </row>
    <row r="10871" spans="35:48" x14ac:dyDescent="0.55000000000000004">
      <c r="AI10871" s="276" t="s">
        <v>48384</v>
      </c>
      <c r="AJ10871" s="277">
        <v>153164.63</v>
      </c>
      <c r="AL10871" s="246" t="s">
        <v>56441</v>
      </c>
      <c r="AM10871" s="247">
        <v>898.86</v>
      </c>
      <c r="AO10871" s="226" t="s">
        <v>25301</v>
      </c>
      <c r="AP10871" s="227">
        <v>39455.14</v>
      </c>
      <c r="AR10871" s="207" t="s">
        <v>24901</v>
      </c>
      <c r="AS10871" s="208">
        <v>428.62</v>
      </c>
      <c r="AT10871" s="93"/>
      <c r="AU10871" s="93"/>
      <c r="AV10871" s="93"/>
    </row>
    <row r="10872" spans="35:48" x14ac:dyDescent="0.55000000000000004">
      <c r="AI10872" s="276" t="s">
        <v>57975</v>
      </c>
      <c r="AJ10872" s="277">
        <v>-12215.26</v>
      </c>
      <c r="AL10872" s="246" t="s">
        <v>56442</v>
      </c>
      <c r="AM10872" s="247">
        <v>193.3</v>
      </c>
      <c r="AO10872" s="226" t="s">
        <v>40537</v>
      </c>
      <c r="AP10872" s="227">
        <v>-1538.86</v>
      </c>
      <c r="AR10872" s="207" t="s">
        <v>24902</v>
      </c>
      <c r="AS10872" s="208">
        <v>13623.2</v>
      </c>
      <c r="AT10872" s="93"/>
      <c r="AU10872" s="93"/>
      <c r="AV10872" s="93"/>
    </row>
    <row r="10873" spans="35:48" x14ac:dyDescent="0.55000000000000004">
      <c r="AI10873" s="276" t="s">
        <v>66760</v>
      </c>
      <c r="AJ10873" s="277">
        <v>1646519.36</v>
      </c>
      <c r="AL10873" s="246" t="s">
        <v>62181</v>
      </c>
      <c r="AM10873" s="247">
        <v>830</v>
      </c>
      <c r="AO10873" s="226" t="s">
        <v>25302</v>
      </c>
      <c r="AP10873" s="227">
        <v>279.23</v>
      </c>
      <c r="AR10873" s="207" t="s">
        <v>24903</v>
      </c>
      <c r="AS10873" s="208">
        <v>61492.3</v>
      </c>
      <c r="AT10873" s="93"/>
      <c r="AU10873" s="93"/>
      <c r="AV10873" s="93"/>
    </row>
    <row r="10874" spans="35:48" x14ac:dyDescent="0.55000000000000004">
      <c r="AI10874" s="276" t="s">
        <v>49259</v>
      </c>
      <c r="AJ10874" s="277">
        <v>17598.740000000002</v>
      </c>
      <c r="AL10874" s="246" t="s">
        <v>62182</v>
      </c>
      <c r="AM10874" s="247">
        <v>935</v>
      </c>
      <c r="AO10874" s="226" t="s">
        <v>25303</v>
      </c>
      <c r="AP10874" s="227">
        <v>4557.46</v>
      </c>
      <c r="AR10874" s="207" t="s">
        <v>13975</v>
      </c>
      <c r="AS10874" s="208">
        <v>1621.75</v>
      </c>
      <c r="AT10874" s="93"/>
      <c r="AU10874" s="93"/>
      <c r="AV10874" s="93"/>
    </row>
    <row r="10875" spans="35:48" x14ac:dyDescent="0.55000000000000004">
      <c r="AI10875" s="276" t="s">
        <v>54146</v>
      </c>
      <c r="AJ10875" s="277">
        <v>1922.13</v>
      </c>
      <c r="AL10875" s="246" t="s">
        <v>57717</v>
      </c>
      <c r="AM10875" s="247">
        <v>10738.41</v>
      </c>
      <c r="AO10875" s="226" t="s">
        <v>33964</v>
      </c>
      <c r="AP10875" s="227">
        <v>728.28</v>
      </c>
      <c r="AR10875" s="207" t="s">
        <v>24904</v>
      </c>
      <c r="AS10875" s="208">
        <v>6751.5</v>
      </c>
      <c r="AT10875" s="93"/>
      <c r="AU10875" s="93"/>
      <c r="AV10875" s="93"/>
    </row>
    <row r="10876" spans="35:48" x14ac:dyDescent="0.55000000000000004">
      <c r="AI10876" s="276" t="s">
        <v>57976</v>
      </c>
      <c r="AJ10876" s="277">
        <v>-18.62</v>
      </c>
      <c r="AL10876" s="246" t="s">
        <v>57718</v>
      </c>
      <c r="AM10876" s="247">
        <v>855.59</v>
      </c>
      <c r="AO10876" s="226" t="s">
        <v>25304</v>
      </c>
      <c r="AP10876" s="227">
        <v>15850.32</v>
      </c>
      <c r="AR10876" s="207" t="s">
        <v>24905</v>
      </c>
      <c r="AS10876" s="208">
        <v>522</v>
      </c>
      <c r="AT10876" s="93"/>
      <c r="AU10876" s="93"/>
      <c r="AV10876" s="93"/>
    </row>
    <row r="10877" spans="35:48" x14ac:dyDescent="0.55000000000000004">
      <c r="AI10877" s="276" t="s">
        <v>69139</v>
      </c>
      <c r="AJ10877" s="277">
        <v>1982.25</v>
      </c>
      <c r="AL10877" s="246" t="s">
        <v>59177</v>
      </c>
      <c r="AM10877" s="247">
        <v>3658.4</v>
      </c>
      <c r="AO10877" s="226" t="s">
        <v>25305</v>
      </c>
      <c r="AP10877" s="227">
        <v>99.68</v>
      </c>
      <c r="AR10877" s="207" t="s">
        <v>24906</v>
      </c>
      <c r="AS10877" s="208">
        <v>1712.5</v>
      </c>
      <c r="AT10877" s="93"/>
      <c r="AU10877" s="93"/>
      <c r="AV10877" s="93"/>
    </row>
    <row r="10878" spans="35:48" x14ac:dyDescent="0.55000000000000004">
      <c r="AI10878" s="276" t="s">
        <v>54148</v>
      </c>
      <c r="AJ10878" s="277">
        <v>2253.6</v>
      </c>
      <c r="AL10878" s="246" t="s">
        <v>25594</v>
      </c>
      <c r="AM10878" s="247">
        <v>6623</v>
      </c>
      <c r="AO10878" s="226" t="s">
        <v>25306</v>
      </c>
      <c r="AP10878" s="227">
        <v>87.74</v>
      </c>
      <c r="AR10878" s="207" t="s">
        <v>13976</v>
      </c>
      <c r="AS10878" s="208">
        <v>5392.87</v>
      </c>
      <c r="AT10878" s="93"/>
      <c r="AU10878" s="93"/>
      <c r="AV10878" s="93"/>
    </row>
    <row r="10879" spans="35:48" x14ac:dyDescent="0.55000000000000004">
      <c r="AI10879" s="276" t="s">
        <v>61128</v>
      </c>
      <c r="AJ10879" s="277">
        <v>18651.32</v>
      </c>
      <c r="AL10879" s="246" t="s">
        <v>57719</v>
      </c>
      <c r="AM10879" s="247">
        <v>3588</v>
      </c>
      <c r="AO10879" s="226" t="s">
        <v>25307</v>
      </c>
      <c r="AP10879" s="227">
        <v>9125.69</v>
      </c>
      <c r="AR10879" s="207" t="s">
        <v>24907</v>
      </c>
      <c r="AS10879" s="208">
        <v>11.02</v>
      </c>
      <c r="AT10879" s="93"/>
      <c r="AU10879" s="93"/>
      <c r="AV10879" s="93"/>
    </row>
    <row r="10880" spans="35:48" x14ac:dyDescent="0.55000000000000004">
      <c r="AI10880" s="276" t="s">
        <v>49260</v>
      </c>
      <c r="AJ10880" s="277">
        <v>5720</v>
      </c>
      <c r="AL10880" s="246" t="s">
        <v>57720</v>
      </c>
      <c r="AM10880" s="247">
        <v>3038.13</v>
      </c>
      <c r="AO10880" s="226" t="s">
        <v>25308</v>
      </c>
      <c r="AP10880" s="227">
        <v>7153</v>
      </c>
      <c r="AR10880" s="207" t="s">
        <v>13977</v>
      </c>
      <c r="AS10880" s="208">
        <v>100.38</v>
      </c>
      <c r="AT10880" s="93"/>
      <c r="AU10880" s="93"/>
      <c r="AV10880" s="93"/>
    </row>
    <row r="10881" spans="35:48" x14ac:dyDescent="0.55000000000000004">
      <c r="AI10881" s="276" t="s">
        <v>62852</v>
      </c>
      <c r="AJ10881" s="277">
        <v>699.19</v>
      </c>
      <c r="AL10881" s="246" t="s">
        <v>57721</v>
      </c>
      <c r="AM10881" s="247">
        <v>487.4</v>
      </c>
      <c r="AO10881" s="226" t="s">
        <v>25309</v>
      </c>
      <c r="AP10881" s="227">
        <v>300</v>
      </c>
      <c r="AR10881" s="207" t="s">
        <v>24908</v>
      </c>
      <c r="AS10881" s="208">
        <v>474.51</v>
      </c>
      <c r="AT10881" s="93"/>
      <c r="AU10881" s="93"/>
      <c r="AV10881" s="93"/>
    </row>
    <row r="10882" spans="35:48" x14ac:dyDescent="0.55000000000000004">
      <c r="AI10882" s="276" t="s">
        <v>49262</v>
      </c>
      <c r="AJ10882" s="277">
        <v>489.18</v>
      </c>
      <c r="AL10882" s="246" t="s">
        <v>57722</v>
      </c>
      <c r="AM10882" s="247">
        <v>1623.4</v>
      </c>
      <c r="AO10882" s="226" t="s">
        <v>25310</v>
      </c>
      <c r="AP10882" s="227">
        <v>2920.81</v>
      </c>
      <c r="AR10882" s="207" t="s">
        <v>24909</v>
      </c>
      <c r="AS10882" s="208">
        <v>21229.88</v>
      </c>
      <c r="AT10882" s="93"/>
      <c r="AU10882" s="93"/>
      <c r="AV10882" s="93"/>
    </row>
    <row r="10883" spans="35:48" x14ac:dyDescent="0.55000000000000004">
      <c r="AI10883" s="276" t="s">
        <v>49263</v>
      </c>
      <c r="AJ10883" s="277">
        <v>1312.17</v>
      </c>
      <c r="AL10883" s="246" t="s">
        <v>57723</v>
      </c>
      <c r="AM10883" s="247">
        <v>505.33</v>
      </c>
      <c r="AO10883" s="226" t="s">
        <v>25311</v>
      </c>
      <c r="AP10883" s="227">
        <v>8176.56</v>
      </c>
      <c r="AR10883" s="207" t="s">
        <v>13978</v>
      </c>
      <c r="AS10883" s="208">
        <v>38639.71</v>
      </c>
      <c r="AT10883" s="93"/>
      <c r="AU10883" s="93"/>
      <c r="AV10883" s="93"/>
    </row>
    <row r="10884" spans="35:48" x14ac:dyDescent="0.55000000000000004">
      <c r="AI10884" s="276" t="s">
        <v>49264</v>
      </c>
      <c r="AJ10884" s="277">
        <v>4655.41</v>
      </c>
      <c r="AL10884" s="246" t="s">
        <v>50290</v>
      </c>
      <c r="AM10884" s="247">
        <v>7500</v>
      </c>
      <c r="AO10884" s="226" t="s">
        <v>33965</v>
      </c>
      <c r="AP10884" s="227">
        <v>65426.18</v>
      </c>
      <c r="AR10884" s="207" t="s">
        <v>24910</v>
      </c>
      <c r="AS10884" s="208">
        <v>64316.91</v>
      </c>
      <c r="AT10884" s="93"/>
      <c r="AU10884" s="93"/>
      <c r="AV10884" s="93"/>
    </row>
    <row r="10885" spans="35:48" x14ac:dyDescent="0.55000000000000004">
      <c r="AI10885" s="276" t="s">
        <v>54150</v>
      </c>
      <c r="AJ10885" s="277">
        <v>403.02</v>
      </c>
      <c r="AL10885" s="246" t="s">
        <v>25604</v>
      </c>
      <c r="AM10885" s="247">
        <v>3870.8</v>
      </c>
      <c r="AO10885" s="226" t="s">
        <v>53283</v>
      </c>
      <c r="AP10885" s="227">
        <v>5587.72</v>
      </c>
      <c r="AR10885" s="207" t="s">
        <v>24911</v>
      </c>
      <c r="AS10885" s="208">
        <v>221064.9</v>
      </c>
      <c r="AT10885" s="93"/>
      <c r="AU10885" s="93"/>
      <c r="AV10885" s="93"/>
    </row>
    <row r="10886" spans="35:48" x14ac:dyDescent="0.55000000000000004">
      <c r="AI10886" s="276" t="s">
        <v>49265</v>
      </c>
      <c r="AJ10886" s="277">
        <v>651.27</v>
      </c>
      <c r="AL10886" s="246" t="s">
        <v>25605</v>
      </c>
      <c r="AM10886" s="247">
        <v>57415.9</v>
      </c>
      <c r="AO10886" s="226" t="s">
        <v>48174</v>
      </c>
      <c r="AP10886" s="227">
        <v>9883.1</v>
      </c>
      <c r="AR10886" s="207" t="s">
        <v>24912</v>
      </c>
      <c r="AS10886" s="208">
        <v>144057.25</v>
      </c>
      <c r="AT10886" s="93"/>
      <c r="AU10886" s="93"/>
      <c r="AV10886" s="93"/>
    </row>
    <row r="10887" spans="35:48" x14ac:dyDescent="0.55000000000000004">
      <c r="AI10887" s="276" t="s">
        <v>49266</v>
      </c>
      <c r="AJ10887" s="277">
        <v>45.15</v>
      </c>
      <c r="AL10887" s="246" t="s">
        <v>60670</v>
      </c>
      <c r="AM10887" s="247">
        <v>20000</v>
      </c>
      <c r="AO10887" s="226" t="s">
        <v>35400</v>
      </c>
      <c r="AP10887" s="227">
        <v>366805.76000000001</v>
      </c>
      <c r="AR10887" s="207" t="s">
        <v>24913</v>
      </c>
      <c r="AS10887" s="208">
        <v>269499.90000000002</v>
      </c>
      <c r="AT10887" s="93"/>
      <c r="AU10887" s="93"/>
      <c r="AV10887" s="93"/>
    </row>
    <row r="10888" spans="35:48" x14ac:dyDescent="0.55000000000000004">
      <c r="AI10888" s="276" t="s">
        <v>49267</v>
      </c>
      <c r="AJ10888" s="277">
        <v>149.4</v>
      </c>
      <c r="AL10888" s="246" t="s">
        <v>63316</v>
      </c>
      <c r="AM10888" s="247">
        <v>8065</v>
      </c>
      <c r="AO10888" s="226" t="s">
        <v>35401</v>
      </c>
      <c r="AP10888" s="227">
        <v>31142.57</v>
      </c>
      <c r="AR10888" s="207" t="s">
        <v>24914</v>
      </c>
      <c r="AS10888" s="208">
        <v>4497.8</v>
      </c>
      <c r="AT10888" s="93"/>
      <c r="AU10888" s="93"/>
      <c r="AV10888" s="93"/>
    </row>
    <row r="10889" spans="35:48" x14ac:dyDescent="0.55000000000000004">
      <c r="AI10889" s="276" t="s">
        <v>49268</v>
      </c>
      <c r="AJ10889" s="277">
        <v>1244.6199999999999</v>
      </c>
      <c r="AL10889" s="246" t="s">
        <v>64750</v>
      </c>
      <c r="AM10889" s="247">
        <v>10075.52</v>
      </c>
      <c r="AO10889" s="226" t="s">
        <v>40538</v>
      </c>
      <c r="AP10889" s="227">
        <v>23296.62</v>
      </c>
      <c r="AR10889" s="207" t="s">
        <v>34402</v>
      </c>
      <c r="AS10889" s="208">
        <v>394.7</v>
      </c>
      <c r="AT10889" s="93"/>
      <c r="AU10889" s="93"/>
      <c r="AV10889" s="93"/>
    </row>
    <row r="10890" spans="35:48" x14ac:dyDescent="0.55000000000000004">
      <c r="AI10890" s="276" t="s">
        <v>65081</v>
      </c>
      <c r="AJ10890" s="277">
        <v>65.430000000000007</v>
      </c>
      <c r="AL10890" s="246" t="s">
        <v>53346</v>
      </c>
      <c r="AM10890" s="247">
        <v>753.71</v>
      </c>
      <c r="AO10890" s="226" t="s">
        <v>35402</v>
      </c>
      <c r="AP10890" s="227">
        <v>31406.57</v>
      </c>
      <c r="AR10890" s="207" t="s">
        <v>24915</v>
      </c>
      <c r="AS10890" s="208">
        <v>3490.86</v>
      </c>
      <c r="AT10890" s="93"/>
      <c r="AU10890" s="93"/>
      <c r="AV10890" s="93"/>
    </row>
    <row r="10891" spans="35:48" x14ac:dyDescent="0.55000000000000004">
      <c r="AI10891" s="276" t="s">
        <v>70876</v>
      </c>
      <c r="AJ10891" s="277">
        <v>747.08</v>
      </c>
      <c r="AL10891" s="246" t="s">
        <v>53347</v>
      </c>
      <c r="AM10891" s="247">
        <v>2468.5</v>
      </c>
      <c r="AO10891" s="226" t="s">
        <v>35403</v>
      </c>
      <c r="AP10891" s="227">
        <v>92301.79</v>
      </c>
      <c r="AR10891" s="207" t="s">
        <v>24916</v>
      </c>
      <c r="AS10891" s="208">
        <v>280</v>
      </c>
      <c r="AT10891" s="93"/>
      <c r="AU10891" s="93"/>
      <c r="AV10891" s="93"/>
    </row>
    <row r="10892" spans="35:48" x14ac:dyDescent="0.55000000000000004">
      <c r="AI10892" s="276" t="s">
        <v>70877</v>
      </c>
      <c r="AJ10892" s="277">
        <v>4750</v>
      </c>
      <c r="AL10892" s="246" t="s">
        <v>64751</v>
      </c>
      <c r="AM10892" s="247">
        <v>1133.42</v>
      </c>
      <c r="AO10892" s="226" t="s">
        <v>35404</v>
      </c>
      <c r="AP10892" s="227">
        <v>34954.230000000003</v>
      </c>
      <c r="AR10892" s="207" t="s">
        <v>24917</v>
      </c>
      <c r="AS10892" s="208">
        <v>0.62</v>
      </c>
      <c r="AT10892" s="93"/>
      <c r="AU10892" s="93"/>
      <c r="AV10892" s="93"/>
    </row>
    <row r="10893" spans="35:48" x14ac:dyDescent="0.55000000000000004">
      <c r="AI10893" s="276" t="s">
        <v>70878</v>
      </c>
      <c r="AJ10893" s="277">
        <v>420.51</v>
      </c>
      <c r="AL10893" s="246" t="s">
        <v>62183</v>
      </c>
      <c r="AM10893" s="247">
        <v>721.58</v>
      </c>
      <c r="AO10893" s="226" t="s">
        <v>53284</v>
      </c>
      <c r="AP10893" s="227">
        <v>66876.36</v>
      </c>
      <c r="AR10893" s="207" t="s">
        <v>24918</v>
      </c>
      <c r="AS10893" s="208">
        <v>21134.73</v>
      </c>
      <c r="AT10893" s="93"/>
      <c r="AU10893" s="93"/>
      <c r="AV10893" s="93"/>
    </row>
    <row r="10894" spans="35:48" x14ac:dyDescent="0.55000000000000004">
      <c r="AI10894" s="276" t="s">
        <v>70879</v>
      </c>
      <c r="AJ10894" s="277">
        <v>1375.37</v>
      </c>
      <c r="AL10894" s="246" t="s">
        <v>53351</v>
      </c>
      <c r="AM10894" s="247">
        <v>153.21</v>
      </c>
      <c r="AO10894" s="226" t="s">
        <v>25313</v>
      </c>
      <c r="AP10894" s="227">
        <v>104519.09</v>
      </c>
      <c r="AR10894" s="207" t="s">
        <v>24919</v>
      </c>
      <c r="AS10894" s="208">
        <v>59270.02</v>
      </c>
      <c r="AT10894" s="93"/>
      <c r="AU10894" s="93"/>
      <c r="AV10894" s="93"/>
    </row>
    <row r="10895" spans="35:48" x14ac:dyDescent="0.55000000000000004">
      <c r="AI10895" s="276" t="s">
        <v>69140</v>
      </c>
      <c r="AJ10895" s="277">
        <v>870.92</v>
      </c>
      <c r="AL10895" s="246" t="s">
        <v>63317</v>
      </c>
      <c r="AM10895" s="247">
        <v>3064.28</v>
      </c>
      <c r="AO10895" s="226" t="s">
        <v>25314</v>
      </c>
      <c r="AP10895" s="227">
        <v>32700.880000000001</v>
      </c>
      <c r="AR10895" s="207" t="s">
        <v>24920</v>
      </c>
      <c r="AS10895" s="208">
        <v>42136.6</v>
      </c>
      <c r="AT10895" s="93"/>
      <c r="AU10895" s="93"/>
      <c r="AV10895" s="93"/>
    </row>
    <row r="10896" spans="35:48" x14ac:dyDescent="0.55000000000000004">
      <c r="AI10896" s="276" t="s">
        <v>70880</v>
      </c>
      <c r="AJ10896" s="277">
        <v>8300</v>
      </c>
      <c r="AL10896" s="246" t="s">
        <v>63318</v>
      </c>
      <c r="AM10896" s="247">
        <v>6630</v>
      </c>
      <c r="AO10896" s="226" t="s">
        <v>25315</v>
      </c>
      <c r="AP10896" s="227">
        <v>10436.030000000001</v>
      </c>
      <c r="AR10896" s="207" t="s">
        <v>24921</v>
      </c>
      <c r="AS10896" s="208">
        <v>473288.93</v>
      </c>
      <c r="AT10896" s="93"/>
      <c r="AU10896" s="93"/>
      <c r="AV10896" s="93"/>
    </row>
    <row r="10897" spans="35:48" x14ac:dyDescent="0.55000000000000004">
      <c r="AI10897" s="276" t="s">
        <v>69141</v>
      </c>
      <c r="AJ10897" s="277">
        <v>2047.26</v>
      </c>
      <c r="AL10897" s="246" t="s">
        <v>35445</v>
      </c>
      <c r="AM10897" s="247">
        <v>241960.82</v>
      </c>
      <c r="AO10897" s="226" t="s">
        <v>53285</v>
      </c>
      <c r="AP10897" s="227">
        <v>16742.71</v>
      </c>
      <c r="AR10897" s="207" t="s">
        <v>24922</v>
      </c>
      <c r="AS10897" s="208">
        <v>7650</v>
      </c>
      <c r="AT10897" s="93"/>
      <c r="AU10897" s="93"/>
      <c r="AV10897" s="93"/>
    </row>
    <row r="10898" spans="35:48" x14ac:dyDescent="0.55000000000000004">
      <c r="AI10898" s="276" t="s">
        <v>66761</v>
      </c>
      <c r="AJ10898" s="277">
        <v>1971.64</v>
      </c>
      <c r="AL10898" s="246" t="s">
        <v>36584</v>
      </c>
      <c r="AM10898" s="247">
        <v>31200</v>
      </c>
      <c r="AO10898" s="226" t="s">
        <v>53286</v>
      </c>
      <c r="AP10898" s="227">
        <v>308.74</v>
      </c>
      <c r="AR10898" s="207" t="s">
        <v>24923</v>
      </c>
      <c r="AS10898" s="208">
        <v>25155</v>
      </c>
      <c r="AT10898" s="93"/>
      <c r="AU10898" s="93"/>
      <c r="AV10898" s="93"/>
    </row>
    <row r="10899" spans="35:48" x14ac:dyDescent="0.55000000000000004">
      <c r="AI10899" s="276" t="s">
        <v>69142</v>
      </c>
      <c r="AJ10899" s="277">
        <v>308.89</v>
      </c>
      <c r="AL10899" s="246" t="s">
        <v>35446</v>
      </c>
      <c r="AM10899" s="247">
        <v>19952.7</v>
      </c>
      <c r="AO10899" s="226" t="s">
        <v>48175</v>
      </c>
      <c r="AP10899" s="227">
        <v>174516.5</v>
      </c>
      <c r="AR10899" s="207" t="s">
        <v>24924</v>
      </c>
      <c r="AS10899" s="208">
        <v>1494785</v>
      </c>
      <c r="AT10899" s="93"/>
      <c r="AU10899" s="93"/>
      <c r="AV10899" s="93"/>
    </row>
    <row r="10900" spans="35:48" x14ac:dyDescent="0.55000000000000004">
      <c r="AI10900" s="276" t="s">
        <v>58361</v>
      </c>
      <c r="AJ10900" s="277">
        <v>3234.84</v>
      </c>
      <c r="AL10900" s="246" t="s">
        <v>33978</v>
      </c>
      <c r="AM10900" s="247">
        <v>6196</v>
      </c>
      <c r="AO10900" s="226" t="s">
        <v>49083</v>
      </c>
      <c r="AP10900" s="227">
        <v>19294.939999999999</v>
      </c>
      <c r="AR10900" s="207" t="s">
        <v>24925</v>
      </c>
      <c r="AS10900" s="208">
        <v>442.68</v>
      </c>
      <c r="AT10900" s="93"/>
      <c r="AU10900" s="93"/>
      <c r="AV10900" s="93"/>
    </row>
    <row r="10901" spans="35:48" x14ac:dyDescent="0.55000000000000004">
      <c r="AI10901" s="276" t="s">
        <v>70881</v>
      </c>
      <c r="AJ10901" s="277">
        <v>2850</v>
      </c>
      <c r="AL10901" s="246" t="s">
        <v>35447</v>
      </c>
      <c r="AM10901" s="247">
        <v>270261.06</v>
      </c>
      <c r="AO10901" s="226" t="s">
        <v>40539</v>
      </c>
      <c r="AP10901" s="227">
        <v>5174953.78</v>
      </c>
      <c r="AR10901" s="207" t="s">
        <v>13980</v>
      </c>
      <c r="AS10901" s="208">
        <v>173521.55</v>
      </c>
      <c r="AT10901" s="93"/>
      <c r="AU10901" s="93"/>
      <c r="AV10901" s="93"/>
    </row>
    <row r="10902" spans="35:48" x14ac:dyDescent="0.55000000000000004">
      <c r="AI10902" s="276" t="s">
        <v>60862</v>
      </c>
      <c r="AJ10902" s="277">
        <v>12272.94</v>
      </c>
      <c r="AL10902" s="246" t="s">
        <v>33979</v>
      </c>
      <c r="AM10902" s="247">
        <v>48189.02</v>
      </c>
      <c r="AO10902" s="226" t="s">
        <v>53287</v>
      </c>
      <c r="AP10902" s="227">
        <v>30351.78</v>
      </c>
      <c r="AR10902" s="207" t="s">
        <v>24926</v>
      </c>
      <c r="AS10902" s="208">
        <v>152.62</v>
      </c>
      <c r="AT10902" s="93"/>
      <c r="AU10902" s="93"/>
      <c r="AV10902" s="93"/>
    </row>
    <row r="10903" spans="35:48" x14ac:dyDescent="0.55000000000000004">
      <c r="AI10903" s="276" t="s">
        <v>60863</v>
      </c>
      <c r="AJ10903" s="277">
        <v>938.88</v>
      </c>
      <c r="AL10903" s="246" t="s">
        <v>40551</v>
      </c>
      <c r="AM10903" s="247">
        <v>52941.47</v>
      </c>
      <c r="AO10903" s="226" t="s">
        <v>39379</v>
      </c>
      <c r="AP10903" s="227">
        <v>11125</v>
      </c>
      <c r="AR10903" s="207" t="s">
        <v>24927</v>
      </c>
      <c r="AS10903" s="208">
        <v>82090.070000000007</v>
      </c>
      <c r="AT10903" s="93"/>
      <c r="AU10903" s="93"/>
      <c r="AV10903" s="93"/>
    </row>
    <row r="10904" spans="35:48" x14ac:dyDescent="0.55000000000000004">
      <c r="AI10904" s="276" t="s">
        <v>60864</v>
      </c>
      <c r="AJ10904" s="277">
        <v>3070.68</v>
      </c>
      <c r="AL10904" s="246" t="s">
        <v>33980</v>
      </c>
      <c r="AM10904" s="247">
        <v>10842.72</v>
      </c>
      <c r="AO10904" s="226" t="s">
        <v>39380</v>
      </c>
      <c r="AP10904" s="227">
        <v>412269.18</v>
      </c>
      <c r="AR10904" s="207" t="s">
        <v>24928</v>
      </c>
      <c r="AS10904" s="208">
        <v>15185.5</v>
      </c>
      <c r="AT10904" s="93"/>
      <c r="AU10904" s="93"/>
      <c r="AV10904" s="93"/>
    </row>
    <row r="10905" spans="35:48" x14ac:dyDescent="0.55000000000000004">
      <c r="AI10905" s="276" t="s">
        <v>56723</v>
      </c>
      <c r="AJ10905" s="277">
        <v>357.77</v>
      </c>
      <c r="AL10905" s="246" t="s">
        <v>42817</v>
      </c>
      <c r="AM10905" s="247">
        <v>44224</v>
      </c>
      <c r="AO10905" s="226" t="s">
        <v>39381</v>
      </c>
      <c r="AP10905" s="227">
        <v>52968.43</v>
      </c>
      <c r="AR10905" s="207" t="s">
        <v>13983</v>
      </c>
      <c r="AS10905" s="208">
        <v>19678.87</v>
      </c>
      <c r="AT10905" s="93"/>
      <c r="AU10905" s="93"/>
      <c r="AV10905" s="93"/>
    </row>
    <row r="10906" spans="35:48" x14ac:dyDescent="0.55000000000000004">
      <c r="AI10906" s="276" t="s">
        <v>56725</v>
      </c>
      <c r="AJ10906" s="277">
        <v>28.19</v>
      </c>
      <c r="AL10906" s="246" t="s">
        <v>42819</v>
      </c>
      <c r="AM10906" s="247">
        <v>2556.85</v>
      </c>
      <c r="AO10906" s="226" t="s">
        <v>48176</v>
      </c>
      <c r="AP10906" s="227">
        <v>19450.27</v>
      </c>
      <c r="AR10906" s="207" t="s">
        <v>13984</v>
      </c>
      <c r="AS10906" s="208">
        <v>47630.01</v>
      </c>
      <c r="AT10906" s="93"/>
      <c r="AU10906" s="93"/>
      <c r="AV10906" s="93"/>
    </row>
    <row r="10907" spans="35:48" x14ac:dyDescent="0.55000000000000004">
      <c r="AI10907" s="276" t="s">
        <v>56728</v>
      </c>
      <c r="AJ10907" s="277">
        <v>19.3</v>
      </c>
      <c r="AL10907" s="246" t="s">
        <v>58633</v>
      </c>
      <c r="AM10907" s="247">
        <v>407.33</v>
      </c>
      <c r="AO10907" s="226" t="s">
        <v>53288</v>
      </c>
      <c r="AP10907" s="227">
        <v>1598734.63</v>
      </c>
      <c r="AR10907" s="207" t="s">
        <v>24929</v>
      </c>
      <c r="AS10907" s="208">
        <v>34273</v>
      </c>
      <c r="AT10907" s="93"/>
      <c r="AU10907" s="93"/>
      <c r="AV10907" s="93"/>
    </row>
    <row r="10908" spans="35:48" x14ac:dyDescent="0.55000000000000004">
      <c r="AI10908" s="276" t="s">
        <v>63836</v>
      </c>
      <c r="AJ10908" s="277">
        <v>1567.5</v>
      </c>
      <c r="AL10908" s="246" t="s">
        <v>36585</v>
      </c>
      <c r="AM10908" s="247">
        <v>940.21</v>
      </c>
      <c r="AO10908" s="226" t="s">
        <v>39382</v>
      </c>
      <c r="AP10908" s="227">
        <v>160629.31</v>
      </c>
      <c r="AR10908" s="207" t="s">
        <v>24930</v>
      </c>
      <c r="AS10908" s="208">
        <v>6903.19</v>
      </c>
      <c r="AT10908" s="93"/>
      <c r="AU10908" s="93"/>
      <c r="AV10908" s="93"/>
    </row>
    <row r="10909" spans="35:48" x14ac:dyDescent="0.55000000000000004">
      <c r="AI10909" s="276" t="s">
        <v>63837</v>
      </c>
      <c r="AJ10909" s="277">
        <v>118.81</v>
      </c>
      <c r="AL10909" s="246" t="s">
        <v>33981</v>
      </c>
      <c r="AM10909" s="247">
        <v>52834.35</v>
      </c>
      <c r="AO10909" s="226" t="s">
        <v>53289</v>
      </c>
      <c r="AP10909" s="227">
        <v>18855</v>
      </c>
      <c r="AR10909" s="207" t="s">
        <v>24931</v>
      </c>
      <c r="AS10909" s="208">
        <v>165938.31</v>
      </c>
      <c r="AT10909" s="93"/>
      <c r="AU10909" s="93"/>
      <c r="AV10909" s="93"/>
    </row>
    <row r="10910" spans="35:48" x14ac:dyDescent="0.55000000000000004">
      <c r="AI10910" s="276" t="s">
        <v>63838</v>
      </c>
      <c r="AJ10910" s="277">
        <v>364.76</v>
      </c>
      <c r="AL10910" s="246" t="s">
        <v>33982</v>
      </c>
      <c r="AM10910" s="247">
        <v>159799.85999999999</v>
      </c>
      <c r="AO10910" s="226" t="s">
        <v>25319</v>
      </c>
      <c r="AP10910" s="227">
        <v>8024709.3799999999</v>
      </c>
      <c r="AR10910" s="207" t="s">
        <v>24932</v>
      </c>
      <c r="AS10910" s="208">
        <v>82909.5</v>
      </c>
      <c r="AT10910" s="93"/>
      <c r="AU10910" s="93"/>
      <c r="AV10910" s="93"/>
    </row>
    <row r="10911" spans="35:48" x14ac:dyDescent="0.55000000000000004">
      <c r="AI10911" s="276" t="s">
        <v>65083</v>
      </c>
      <c r="AJ10911" s="277">
        <v>100</v>
      </c>
      <c r="AL10911" s="246" t="s">
        <v>35448</v>
      </c>
      <c r="AM10911" s="247">
        <v>124055.66</v>
      </c>
      <c r="AO10911" s="226" t="s">
        <v>40540</v>
      </c>
      <c r="AP10911" s="227">
        <v>228582.85</v>
      </c>
      <c r="AR10911" s="207" t="s">
        <v>24933</v>
      </c>
      <c r="AS10911" s="208">
        <v>28050</v>
      </c>
      <c r="AT10911" s="93"/>
      <c r="AU10911" s="93"/>
      <c r="AV10911" s="93"/>
    </row>
    <row r="10912" spans="35:48" x14ac:dyDescent="0.55000000000000004">
      <c r="AI10912" s="276" t="s">
        <v>69143</v>
      </c>
      <c r="AJ10912" s="277">
        <v>18.34</v>
      </c>
      <c r="AL10912" s="246" t="s">
        <v>53352</v>
      </c>
      <c r="AM10912" s="247">
        <v>21327.24</v>
      </c>
      <c r="AO10912" s="226" t="s">
        <v>40541</v>
      </c>
      <c r="AP10912" s="227">
        <v>612523.6</v>
      </c>
      <c r="AR10912" s="207" t="s">
        <v>24934</v>
      </c>
      <c r="AS10912" s="208">
        <v>22690</v>
      </c>
      <c r="AT10912" s="93"/>
      <c r="AU10912" s="93"/>
      <c r="AV10912" s="93"/>
    </row>
    <row r="10913" spans="35:48" x14ac:dyDescent="0.55000000000000004">
      <c r="AI10913" s="276" t="s">
        <v>63839</v>
      </c>
      <c r="AJ10913" s="277">
        <v>447.6</v>
      </c>
      <c r="AL10913" s="246" t="s">
        <v>62184</v>
      </c>
      <c r="AM10913" s="247">
        <v>40522.54</v>
      </c>
      <c r="AO10913" s="226" t="s">
        <v>49084</v>
      </c>
      <c r="AP10913" s="227">
        <v>34080</v>
      </c>
      <c r="AR10913" s="207" t="s">
        <v>24935</v>
      </c>
      <c r="AS10913" s="208">
        <v>9921.9599999999991</v>
      </c>
      <c r="AT10913" s="93"/>
      <c r="AU10913" s="93"/>
      <c r="AV10913" s="93"/>
    </row>
    <row r="10914" spans="35:48" x14ac:dyDescent="0.55000000000000004">
      <c r="AI10914" s="276" t="s">
        <v>63840</v>
      </c>
      <c r="AJ10914" s="277">
        <v>1056</v>
      </c>
      <c r="AL10914" s="246" t="s">
        <v>62185</v>
      </c>
      <c r="AM10914" s="247">
        <v>16626.61</v>
      </c>
      <c r="AO10914" s="226" t="s">
        <v>40542</v>
      </c>
      <c r="AP10914" s="227">
        <v>178546.22</v>
      </c>
      <c r="AR10914" s="207" t="s">
        <v>24936</v>
      </c>
      <c r="AS10914" s="208">
        <v>2459.81</v>
      </c>
      <c r="AT10914" s="93"/>
      <c r="AU10914" s="93"/>
      <c r="AV10914" s="93"/>
    </row>
    <row r="10915" spans="35:48" x14ac:dyDescent="0.55000000000000004">
      <c r="AI10915" s="276" t="s">
        <v>63841</v>
      </c>
      <c r="AJ10915" s="277">
        <v>339.45</v>
      </c>
      <c r="AL10915" s="246" t="s">
        <v>62186</v>
      </c>
      <c r="AM10915" s="247">
        <v>4180.66</v>
      </c>
      <c r="AO10915" s="226" t="s">
        <v>40543</v>
      </c>
      <c r="AP10915" s="227">
        <v>13658.78</v>
      </c>
      <c r="AR10915" s="207" t="s">
        <v>24937</v>
      </c>
      <c r="AS10915" s="208">
        <v>2908.47</v>
      </c>
      <c r="AT10915" s="93"/>
      <c r="AU10915" s="93"/>
      <c r="AV10915" s="93"/>
    </row>
    <row r="10916" spans="35:48" x14ac:dyDescent="0.55000000000000004">
      <c r="AI10916" s="276" t="s">
        <v>63581</v>
      </c>
      <c r="AJ10916" s="277">
        <v>3215.95</v>
      </c>
      <c r="AL10916" s="246" t="s">
        <v>62187</v>
      </c>
      <c r="AM10916" s="247">
        <v>14001.55</v>
      </c>
      <c r="AO10916" s="226" t="s">
        <v>50271</v>
      </c>
      <c r="AP10916" s="227">
        <v>14148.75</v>
      </c>
      <c r="AR10916" s="207" t="s">
        <v>24938</v>
      </c>
      <c r="AS10916" s="208">
        <v>6807.98</v>
      </c>
      <c r="AT10916" s="93"/>
      <c r="AU10916" s="93"/>
      <c r="AV10916" s="93"/>
    </row>
    <row r="10917" spans="35:48" x14ac:dyDescent="0.55000000000000004">
      <c r="AI10917" s="276" t="s">
        <v>55547</v>
      </c>
      <c r="AJ10917" s="277">
        <v>3510</v>
      </c>
      <c r="AL10917" s="246" t="s">
        <v>62188</v>
      </c>
      <c r="AM10917" s="247">
        <v>6777.94</v>
      </c>
      <c r="AO10917" s="226" t="s">
        <v>50272</v>
      </c>
      <c r="AP10917" s="227">
        <v>1082.4100000000001</v>
      </c>
      <c r="AR10917" s="207" t="s">
        <v>24939</v>
      </c>
      <c r="AS10917" s="208">
        <v>19851.310000000001</v>
      </c>
      <c r="AT10917" s="93"/>
      <c r="AU10917" s="93"/>
      <c r="AV10917" s="93"/>
    </row>
    <row r="10918" spans="35:48" x14ac:dyDescent="0.55000000000000004">
      <c r="AI10918" s="276" t="s">
        <v>36892</v>
      </c>
      <c r="AJ10918" s="277">
        <v>157156.59</v>
      </c>
      <c r="AL10918" s="246" t="s">
        <v>64752</v>
      </c>
      <c r="AM10918" s="247">
        <v>6503.7</v>
      </c>
      <c r="AO10918" s="226" t="s">
        <v>50273</v>
      </c>
      <c r="AP10918" s="227">
        <v>3409.92</v>
      </c>
      <c r="AR10918" s="207" t="s">
        <v>24940</v>
      </c>
      <c r="AS10918" s="208">
        <v>116605.75999999999</v>
      </c>
      <c r="AT10918" s="93"/>
      <c r="AU10918" s="93"/>
      <c r="AV10918" s="93"/>
    </row>
    <row r="10919" spans="35:48" x14ac:dyDescent="0.55000000000000004">
      <c r="AI10919" s="276" t="s">
        <v>54154</v>
      </c>
      <c r="AJ10919" s="277">
        <v>836</v>
      </c>
      <c r="AL10919" s="246" t="s">
        <v>61539</v>
      </c>
      <c r="AM10919" s="247">
        <v>663.56</v>
      </c>
      <c r="AO10919" s="226" t="s">
        <v>53290</v>
      </c>
      <c r="AP10919" s="227">
        <v>2122.91</v>
      </c>
      <c r="AR10919" s="207" t="s">
        <v>24941</v>
      </c>
      <c r="AS10919" s="208">
        <v>87030.34</v>
      </c>
      <c r="AT10919" s="93"/>
      <c r="AU10919" s="93"/>
      <c r="AV10919" s="93"/>
    </row>
    <row r="10920" spans="35:48" x14ac:dyDescent="0.55000000000000004">
      <c r="AI10920" s="276" t="s">
        <v>54155</v>
      </c>
      <c r="AJ10920" s="277">
        <v>2276.73</v>
      </c>
      <c r="AL10920" s="246" t="s">
        <v>64753</v>
      </c>
      <c r="AM10920" s="247">
        <v>2910</v>
      </c>
      <c r="AO10920" s="226" t="s">
        <v>53291</v>
      </c>
      <c r="AP10920" s="227">
        <v>81.09</v>
      </c>
      <c r="AR10920" s="207" t="s">
        <v>24942</v>
      </c>
      <c r="AS10920" s="208">
        <v>698852.63</v>
      </c>
      <c r="AT10920" s="93"/>
      <c r="AU10920" s="93"/>
      <c r="AV10920" s="93"/>
    </row>
    <row r="10921" spans="35:48" x14ac:dyDescent="0.55000000000000004">
      <c r="AI10921" s="276" t="s">
        <v>45894</v>
      </c>
      <c r="AJ10921" s="277">
        <v>460600</v>
      </c>
      <c r="AL10921" s="246" t="s">
        <v>61540</v>
      </c>
      <c r="AM10921" s="247">
        <v>4504</v>
      </c>
      <c r="AO10921" s="226" t="s">
        <v>53292</v>
      </c>
      <c r="AP10921" s="227">
        <v>952.41</v>
      </c>
      <c r="AR10921" s="207" t="s">
        <v>24943</v>
      </c>
      <c r="AS10921" s="208">
        <v>164694.92000000001</v>
      </c>
      <c r="AT10921" s="93"/>
      <c r="AU10921" s="93"/>
      <c r="AV10921" s="93"/>
    </row>
    <row r="10922" spans="35:48" x14ac:dyDescent="0.55000000000000004">
      <c r="AI10922" s="276" t="s">
        <v>49269</v>
      </c>
      <c r="AJ10922" s="277">
        <v>33654.5</v>
      </c>
      <c r="AL10922" s="246" t="s">
        <v>61541</v>
      </c>
      <c r="AM10922" s="247">
        <v>617.92999999999995</v>
      </c>
      <c r="AO10922" s="226" t="s">
        <v>53293</v>
      </c>
      <c r="AP10922" s="227">
        <v>19740</v>
      </c>
      <c r="AR10922" s="207" t="s">
        <v>24944</v>
      </c>
      <c r="AS10922" s="208">
        <v>65715</v>
      </c>
      <c r="AT10922" s="93"/>
      <c r="AU10922" s="93"/>
      <c r="AV10922" s="93"/>
    </row>
    <row r="10923" spans="35:48" x14ac:dyDescent="0.55000000000000004">
      <c r="AI10923" s="276" t="s">
        <v>36893</v>
      </c>
      <c r="AJ10923" s="277">
        <v>49099.94</v>
      </c>
      <c r="AL10923" s="246" t="s">
        <v>61542</v>
      </c>
      <c r="AM10923" s="247">
        <v>1266.06</v>
      </c>
      <c r="AO10923" s="226" t="s">
        <v>53294</v>
      </c>
      <c r="AP10923" s="227">
        <v>55475</v>
      </c>
      <c r="AR10923" s="207" t="s">
        <v>24945</v>
      </c>
      <c r="AS10923" s="208">
        <v>44412.18</v>
      </c>
      <c r="AT10923" s="93"/>
      <c r="AU10923" s="93"/>
      <c r="AV10923" s="93"/>
    </row>
    <row r="10924" spans="35:48" x14ac:dyDescent="0.55000000000000004">
      <c r="AI10924" s="276" t="s">
        <v>36894</v>
      </c>
      <c r="AJ10924" s="277">
        <v>8715.5499999999993</v>
      </c>
      <c r="AL10924" s="246" t="s">
        <v>64754</v>
      </c>
      <c r="AM10924" s="247">
        <v>1145.02</v>
      </c>
      <c r="AO10924" s="226" t="s">
        <v>53295</v>
      </c>
      <c r="AP10924" s="227">
        <v>5826.3</v>
      </c>
      <c r="AR10924" s="207" t="s">
        <v>24946</v>
      </c>
      <c r="AS10924" s="208">
        <v>20249.75</v>
      </c>
      <c r="AT10924" s="93"/>
      <c r="AU10924" s="93"/>
      <c r="AV10924" s="93"/>
    </row>
    <row r="10925" spans="35:48" x14ac:dyDescent="0.55000000000000004">
      <c r="AI10925" s="276" t="s">
        <v>54156</v>
      </c>
      <c r="AJ10925" s="277">
        <v>7050.93</v>
      </c>
      <c r="AL10925" s="246" t="s">
        <v>60086</v>
      </c>
      <c r="AM10925" s="247">
        <v>12325.84</v>
      </c>
      <c r="AO10925" s="226" t="s">
        <v>53296</v>
      </c>
      <c r="AP10925" s="227">
        <v>18318.73</v>
      </c>
      <c r="AR10925" s="207" t="s">
        <v>24947</v>
      </c>
      <c r="AS10925" s="208">
        <v>22626.68</v>
      </c>
      <c r="AT10925" s="93"/>
      <c r="AU10925" s="93"/>
      <c r="AV10925" s="93"/>
    </row>
    <row r="10926" spans="35:48" x14ac:dyDescent="0.55000000000000004">
      <c r="AI10926" s="276" t="s">
        <v>36895</v>
      </c>
      <c r="AJ10926" s="277">
        <v>149106.69</v>
      </c>
      <c r="AL10926" s="246" t="s">
        <v>62765</v>
      </c>
      <c r="AM10926" s="247">
        <v>613.03</v>
      </c>
      <c r="AO10926" s="226" t="s">
        <v>53297</v>
      </c>
      <c r="AP10926" s="227">
        <v>13967.09</v>
      </c>
      <c r="AR10926" s="207" t="s">
        <v>24948</v>
      </c>
      <c r="AS10926" s="208">
        <v>46543.68</v>
      </c>
      <c r="AT10926" s="93"/>
      <c r="AU10926" s="93"/>
      <c r="AV10926" s="93"/>
    </row>
    <row r="10927" spans="35:48" x14ac:dyDescent="0.55000000000000004">
      <c r="AI10927" s="276" t="s">
        <v>49270</v>
      </c>
      <c r="AJ10927" s="277">
        <v>28045.37</v>
      </c>
      <c r="AL10927" s="246" t="s">
        <v>35453</v>
      </c>
      <c r="AM10927" s="247">
        <v>46399.78</v>
      </c>
      <c r="AO10927" s="226" t="s">
        <v>50274</v>
      </c>
      <c r="AP10927" s="227">
        <v>19722.5</v>
      </c>
      <c r="AR10927" s="207" t="s">
        <v>24949</v>
      </c>
      <c r="AS10927" s="208">
        <v>279.07</v>
      </c>
      <c r="AT10927" s="93"/>
      <c r="AU10927" s="93"/>
      <c r="AV10927" s="93"/>
    </row>
    <row r="10928" spans="35:48" x14ac:dyDescent="0.55000000000000004">
      <c r="AI10928" s="276" t="s">
        <v>54157</v>
      </c>
      <c r="AJ10928" s="277">
        <v>9336.39</v>
      </c>
      <c r="AL10928" s="246" t="s">
        <v>59178</v>
      </c>
      <c r="AM10928" s="247">
        <v>36296.230000000003</v>
      </c>
      <c r="AO10928" s="226" t="s">
        <v>53298</v>
      </c>
      <c r="AP10928" s="227">
        <v>3142.5</v>
      </c>
      <c r="AR10928" s="207" t="s">
        <v>24950</v>
      </c>
      <c r="AS10928" s="208">
        <v>9964.34</v>
      </c>
      <c r="AT10928" s="93"/>
      <c r="AU10928" s="93"/>
      <c r="AV10928" s="93"/>
    </row>
    <row r="10929" spans="35:48" x14ac:dyDescent="0.55000000000000004">
      <c r="AI10929" s="276" t="s">
        <v>69144</v>
      </c>
      <c r="AJ10929" s="277">
        <v>2853.6</v>
      </c>
      <c r="AL10929" s="246" t="s">
        <v>35455</v>
      </c>
      <c r="AM10929" s="247">
        <v>32185.919999999998</v>
      </c>
      <c r="AO10929" s="226" t="s">
        <v>53299</v>
      </c>
      <c r="AP10929" s="227">
        <v>8432.02</v>
      </c>
      <c r="AR10929" s="207" t="s">
        <v>24951</v>
      </c>
      <c r="AS10929" s="208">
        <v>24345.26</v>
      </c>
      <c r="AT10929" s="93"/>
      <c r="AU10929" s="93"/>
      <c r="AV10929" s="93"/>
    </row>
    <row r="10930" spans="35:48" x14ac:dyDescent="0.55000000000000004">
      <c r="AI10930" s="276" t="s">
        <v>69145</v>
      </c>
      <c r="AJ10930" s="277">
        <v>4385.55</v>
      </c>
      <c r="AL10930" s="246" t="s">
        <v>40552</v>
      </c>
      <c r="AM10930" s="247">
        <v>8250</v>
      </c>
      <c r="AO10930" s="226" t="s">
        <v>25320</v>
      </c>
      <c r="AP10930" s="227">
        <v>74362.98</v>
      </c>
      <c r="AR10930" s="207" t="s">
        <v>24952</v>
      </c>
      <c r="AS10930" s="208">
        <v>12400.95</v>
      </c>
      <c r="AT10930" s="93"/>
      <c r="AU10930" s="93"/>
      <c r="AV10930" s="93"/>
    </row>
    <row r="10931" spans="35:48" x14ac:dyDescent="0.55000000000000004">
      <c r="AI10931" s="276" t="s">
        <v>56730</v>
      </c>
      <c r="AJ10931" s="277">
        <v>69775.759999999995</v>
      </c>
      <c r="AL10931" s="246" t="s">
        <v>35456</v>
      </c>
      <c r="AM10931" s="247">
        <v>9254.67</v>
      </c>
      <c r="AO10931" s="226" t="s">
        <v>25321</v>
      </c>
      <c r="AP10931" s="227">
        <v>287884.96000000002</v>
      </c>
      <c r="AR10931" s="207" t="s">
        <v>24953</v>
      </c>
      <c r="AS10931" s="208">
        <v>899.88</v>
      </c>
      <c r="AT10931" s="93"/>
      <c r="AU10931" s="93"/>
      <c r="AV10931" s="93"/>
    </row>
    <row r="10932" spans="35:48" x14ac:dyDescent="0.55000000000000004">
      <c r="AI10932" s="276" t="s">
        <v>35870</v>
      </c>
      <c r="AJ10932" s="277">
        <v>290532.43</v>
      </c>
      <c r="AL10932" s="246" t="s">
        <v>35457</v>
      </c>
      <c r="AM10932" s="247">
        <v>29497.16</v>
      </c>
      <c r="AO10932" s="226" t="s">
        <v>25322</v>
      </c>
      <c r="AP10932" s="227">
        <v>32877.11</v>
      </c>
      <c r="AR10932" s="207" t="s">
        <v>24954</v>
      </c>
      <c r="AS10932" s="208">
        <v>260782.02</v>
      </c>
      <c r="AT10932" s="93"/>
      <c r="AU10932" s="93"/>
      <c r="AV10932" s="93"/>
    </row>
    <row r="10933" spans="35:48" x14ac:dyDescent="0.55000000000000004">
      <c r="AI10933" s="276" t="s">
        <v>63462</v>
      </c>
      <c r="AJ10933" s="277">
        <v>32510.76</v>
      </c>
      <c r="AL10933" s="246" t="s">
        <v>35458</v>
      </c>
      <c r="AM10933" s="247">
        <v>20506.96</v>
      </c>
      <c r="AO10933" s="226" t="s">
        <v>25323</v>
      </c>
      <c r="AP10933" s="227">
        <v>31131.09</v>
      </c>
      <c r="AR10933" s="207" t="s">
        <v>24955</v>
      </c>
      <c r="AS10933" s="208">
        <v>9600</v>
      </c>
      <c r="AT10933" s="93"/>
      <c r="AU10933" s="93"/>
      <c r="AV10933" s="93"/>
    </row>
    <row r="10934" spans="35:48" x14ac:dyDescent="0.55000000000000004">
      <c r="AI10934" s="276" t="s">
        <v>63842</v>
      </c>
      <c r="AJ10934" s="277">
        <v>248624.88</v>
      </c>
      <c r="AL10934" s="246" t="s">
        <v>53357</v>
      </c>
      <c r="AM10934" s="247">
        <v>2000</v>
      </c>
      <c r="AO10934" s="226" t="s">
        <v>25324</v>
      </c>
      <c r="AP10934" s="227">
        <v>41587.31</v>
      </c>
      <c r="AR10934" s="207" t="s">
        <v>24956</v>
      </c>
      <c r="AS10934" s="208">
        <v>18531.009999999998</v>
      </c>
      <c r="AT10934" s="93"/>
      <c r="AU10934" s="93"/>
      <c r="AV10934" s="93"/>
    </row>
    <row r="10935" spans="35:48" x14ac:dyDescent="0.55000000000000004">
      <c r="AI10935" s="276" t="s">
        <v>57979</v>
      </c>
      <c r="AJ10935" s="277">
        <v>78662.559999999998</v>
      </c>
      <c r="AL10935" s="246" t="s">
        <v>53358</v>
      </c>
      <c r="AM10935" s="247">
        <v>152.99</v>
      </c>
      <c r="AO10935" s="226" t="s">
        <v>42806</v>
      </c>
      <c r="AP10935" s="227">
        <v>53135</v>
      </c>
      <c r="AR10935" s="207" t="s">
        <v>24957</v>
      </c>
      <c r="AS10935" s="208">
        <v>38554.5</v>
      </c>
      <c r="AT10935" s="93"/>
      <c r="AU10935" s="93"/>
      <c r="AV10935" s="93"/>
    </row>
    <row r="10936" spans="35:48" x14ac:dyDescent="0.55000000000000004">
      <c r="AI10936" s="276" t="s">
        <v>69146</v>
      </c>
      <c r="AJ10936" s="277">
        <v>-22336.66</v>
      </c>
      <c r="AL10936" s="246" t="s">
        <v>53359</v>
      </c>
      <c r="AM10936" s="247">
        <v>490</v>
      </c>
      <c r="AO10936" s="226" t="s">
        <v>33966</v>
      </c>
      <c r="AP10936" s="227">
        <v>157417.95000000001</v>
      </c>
      <c r="AR10936" s="207" t="s">
        <v>24958</v>
      </c>
      <c r="AS10936" s="208">
        <v>418060.59</v>
      </c>
      <c r="AT10936" s="93"/>
      <c r="AU10936" s="93"/>
      <c r="AV10936" s="93"/>
    </row>
    <row r="10937" spans="35:48" x14ac:dyDescent="0.55000000000000004">
      <c r="AI10937" s="276" t="s">
        <v>58727</v>
      </c>
      <c r="AJ10937" s="277">
        <v>162151.87</v>
      </c>
      <c r="AL10937" s="246" t="s">
        <v>53362</v>
      </c>
      <c r="AM10937" s="247">
        <v>166240.82</v>
      </c>
      <c r="AO10937" s="226" t="s">
        <v>25325</v>
      </c>
      <c r="AP10937" s="227">
        <v>21366.66</v>
      </c>
      <c r="AR10937" s="207" t="s">
        <v>24959</v>
      </c>
      <c r="AS10937" s="208">
        <v>304908.82</v>
      </c>
      <c r="AT10937" s="93"/>
      <c r="AU10937" s="93"/>
      <c r="AV10937" s="93"/>
    </row>
    <row r="10938" spans="35:48" x14ac:dyDescent="0.55000000000000004">
      <c r="AI10938" s="276" t="s">
        <v>69147</v>
      </c>
      <c r="AJ10938" s="277">
        <v>13509.58</v>
      </c>
      <c r="AL10938" s="246" t="s">
        <v>53364</v>
      </c>
      <c r="AM10938" s="247">
        <v>91658.86</v>
      </c>
      <c r="AO10938" s="226" t="s">
        <v>35405</v>
      </c>
      <c r="AP10938" s="227">
        <v>540490</v>
      </c>
      <c r="AR10938" s="207" t="s">
        <v>24960</v>
      </c>
      <c r="AS10938" s="208">
        <v>28450.37</v>
      </c>
      <c r="AT10938" s="93"/>
      <c r="AU10938" s="93"/>
      <c r="AV10938" s="93"/>
    </row>
    <row r="10939" spans="35:48" x14ac:dyDescent="0.55000000000000004">
      <c r="AI10939" s="276" t="s">
        <v>69148</v>
      </c>
      <c r="AJ10939" s="277">
        <v>497.42</v>
      </c>
      <c r="AL10939" s="246" t="s">
        <v>35460</v>
      </c>
      <c r="AM10939" s="247">
        <v>240877.23</v>
      </c>
      <c r="AO10939" s="226" t="s">
        <v>25326</v>
      </c>
      <c r="AP10939" s="227">
        <v>300</v>
      </c>
      <c r="AR10939" s="207" t="s">
        <v>24961</v>
      </c>
      <c r="AS10939" s="208">
        <v>469060.21</v>
      </c>
      <c r="AT10939" s="93"/>
      <c r="AU10939" s="93"/>
      <c r="AV10939" s="93"/>
    </row>
    <row r="10940" spans="35:48" x14ac:dyDescent="0.55000000000000004">
      <c r="AI10940" s="276" t="s">
        <v>69149</v>
      </c>
      <c r="AJ10940" s="277">
        <v>286.02</v>
      </c>
      <c r="AL10940" s="246" t="s">
        <v>53366</v>
      </c>
      <c r="AM10940" s="247">
        <v>2179.4699999999998</v>
      </c>
      <c r="AO10940" s="226" t="s">
        <v>42807</v>
      </c>
      <c r="AP10940" s="227">
        <v>284835.65000000002</v>
      </c>
      <c r="AR10940" s="207" t="s">
        <v>24962</v>
      </c>
      <c r="AS10940" s="208">
        <v>60133.69</v>
      </c>
      <c r="AT10940" s="93"/>
      <c r="AU10940" s="93"/>
      <c r="AV10940" s="93"/>
    </row>
    <row r="10941" spans="35:48" x14ac:dyDescent="0.55000000000000004">
      <c r="AI10941" s="276" t="s">
        <v>69150</v>
      </c>
      <c r="AJ10941" s="277">
        <v>7768.28</v>
      </c>
      <c r="AL10941" s="246" t="s">
        <v>40556</v>
      </c>
      <c r="AM10941" s="247">
        <v>27300</v>
      </c>
      <c r="AO10941" s="226" t="s">
        <v>33967</v>
      </c>
      <c r="AP10941" s="227">
        <v>400.84</v>
      </c>
      <c r="AR10941" s="207" t="s">
        <v>24963</v>
      </c>
      <c r="AS10941" s="208">
        <v>3580.62</v>
      </c>
      <c r="AT10941" s="93"/>
      <c r="AU10941" s="93"/>
      <c r="AV10941" s="93"/>
    </row>
    <row r="10942" spans="35:48" x14ac:dyDescent="0.55000000000000004">
      <c r="AI10942" s="276" t="s">
        <v>57980</v>
      </c>
      <c r="AJ10942" s="277">
        <v>211</v>
      </c>
      <c r="AL10942" s="246" t="s">
        <v>63319</v>
      </c>
      <c r="AM10942" s="247">
        <v>4428.08</v>
      </c>
      <c r="AO10942" s="226" t="s">
        <v>25327</v>
      </c>
      <c r="AP10942" s="227">
        <v>110738.99</v>
      </c>
      <c r="AR10942" s="207" t="s">
        <v>24964</v>
      </c>
      <c r="AS10942" s="208">
        <v>131592</v>
      </c>
      <c r="AT10942" s="93"/>
      <c r="AU10942" s="93"/>
      <c r="AV10942" s="93"/>
    </row>
    <row r="10943" spans="35:48" x14ac:dyDescent="0.55000000000000004">
      <c r="AI10943" s="276" t="s">
        <v>70882</v>
      </c>
      <c r="AJ10943" s="277">
        <v>6175</v>
      </c>
      <c r="AL10943" s="246" t="s">
        <v>35461</v>
      </c>
      <c r="AM10943" s="247">
        <v>39520.25</v>
      </c>
      <c r="AO10943" s="226" t="s">
        <v>25328</v>
      </c>
      <c r="AP10943" s="227">
        <v>62669.39</v>
      </c>
      <c r="AR10943" s="207" t="s">
        <v>24965</v>
      </c>
      <c r="AS10943" s="208">
        <v>100792</v>
      </c>
      <c r="AT10943" s="93"/>
      <c r="AU10943" s="93"/>
      <c r="AV10943" s="93"/>
    </row>
    <row r="10944" spans="35:48" x14ac:dyDescent="0.55000000000000004">
      <c r="AI10944" s="276" t="s">
        <v>62335</v>
      </c>
      <c r="AJ10944" s="277">
        <v>6188.9</v>
      </c>
      <c r="AL10944" s="246" t="s">
        <v>35462</v>
      </c>
      <c r="AM10944" s="247">
        <v>121136.68</v>
      </c>
      <c r="AO10944" s="226" t="s">
        <v>35406</v>
      </c>
      <c r="AP10944" s="227">
        <v>83694.02</v>
      </c>
      <c r="AR10944" s="207" t="s">
        <v>24966</v>
      </c>
      <c r="AS10944" s="208">
        <v>74211.97</v>
      </c>
      <c r="AT10944" s="93"/>
      <c r="AU10944" s="93"/>
      <c r="AV10944" s="93"/>
    </row>
    <row r="10945" spans="35:48" x14ac:dyDescent="0.55000000000000004">
      <c r="AI10945" s="276" t="s">
        <v>62336</v>
      </c>
      <c r="AJ10945" s="277">
        <v>1721.57</v>
      </c>
      <c r="AL10945" s="246" t="s">
        <v>35463</v>
      </c>
      <c r="AM10945" s="247">
        <v>79177.41</v>
      </c>
      <c r="AO10945" s="226" t="s">
        <v>35407</v>
      </c>
      <c r="AP10945" s="227">
        <v>35457.800000000003</v>
      </c>
      <c r="AR10945" s="207" t="s">
        <v>24967</v>
      </c>
      <c r="AS10945" s="208">
        <v>5756.96</v>
      </c>
      <c r="AT10945" s="93"/>
      <c r="AU10945" s="93"/>
      <c r="AV10945" s="93"/>
    </row>
    <row r="10946" spans="35:48" x14ac:dyDescent="0.55000000000000004">
      <c r="AI10946" s="276" t="s">
        <v>47390</v>
      </c>
      <c r="AJ10946" s="277">
        <v>94549.74</v>
      </c>
      <c r="AL10946" s="246" t="s">
        <v>59179</v>
      </c>
      <c r="AM10946" s="247">
        <v>675</v>
      </c>
      <c r="AO10946" s="226" t="s">
        <v>36567</v>
      </c>
      <c r="AP10946" s="227">
        <v>176301.67</v>
      </c>
      <c r="AR10946" s="207" t="s">
        <v>24968</v>
      </c>
      <c r="AS10946" s="208">
        <v>5886.25</v>
      </c>
      <c r="AT10946" s="93"/>
      <c r="AU10946" s="93"/>
      <c r="AV10946" s="93"/>
    </row>
    <row r="10947" spans="35:48" x14ac:dyDescent="0.55000000000000004">
      <c r="AI10947" s="276" t="s">
        <v>47391</v>
      </c>
      <c r="AJ10947" s="277">
        <v>7573.44</v>
      </c>
      <c r="AL10947" s="246" t="s">
        <v>59767</v>
      </c>
      <c r="AM10947" s="247">
        <v>4267.5</v>
      </c>
      <c r="AO10947" s="226" t="s">
        <v>53300</v>
      </c>
      <c r="AP10947" s="227">
        <v>551032.63</v>
      </c>
      <c r="AR10947" s="207" t="s">
        <v>24969</v>
      </c>
      <c r="AS10947" s="208">
        <v>17195.04</v>
      </c>
      <c r="AT10947" s="93"/>
      <c r="AU10947" s="93"/>
      <c r="AV10947" s="93"/>
    </row>
    <row r="10948" spans="35:48" x14ac:dyDescent="0.55000000000000004">
      <c r="AI10948" s="276" t="s">
        <v>47392</v>
      </c>
      <c r="AJ10948" s="277">
        <v>1679.94</v>
      </c>
      <c r="AL10948" s="246" t="s">
        <v>59768</v>
      </c>
      <c r="AM10948" s="247">
        <v>588.65</v>
      </c>
      <c r="AO10948" s="226" t="s">
        <v>39383</v>
      </c>
      <c r="AP10948" s="227">
        <v>67315.210000000006</v>
      </c>
      <c r="AR10948" s="207" t="s">
        <v>24970</v>
      </c>
      <c r="AS10948" s="208">
        <v>9395.2800000000007</v>
      </c>
      <c r="AT10948" s="93"/>
      <c r="AU10948" s="93"/>
      <c r="AV10948" s="93"/>
    </row>
    <row r="10949" spans="35:48" x14ac:dyDescent="0.55000000000000004">
      <c r="AI10949" s="276" t="s">
        <v>47393</v>
      </c>
      <c r="AJ10949" s="277">
        <v>5757.54</v>
      </c>
      <c r="AL10949" s="246" t="s">
        <v>59769</v>
      </c>
      <c r="AM10949" s="247">
        <v>11390</v>
      </c>
      <c r="AO10949" s="226" t="s">
        <v>25331</v>
      </c>
      <c r="AP10949" s="227">
        <v>3059630.93</v>
      </c>
      <c r="AR10949" s="207" t="s">
        <v>24971</v>
      </c>
      <c r="AS10949" s="208">
        <v>536.55999999999995</v>
      </c>
      <c r="AT10949" s="93"/>
      <c r="AU10949" s="93"/>
      <c r="AV10949" s="93"/>
    </row>
    <row r="10950" spans="35:48" x14ac:dyDescent="0.55000000000000004">
      <c r="AI10950" s="276" t="s">
        <v>47394</v>
      </c>
      <c r="AJ10950" s="277">
        <v>2216.87</v>
      </c>
      <c r="AL10950" s="246" t="s">
        <v>59770</v>
      </c>
      <c r="AM10950" s="247">
        <v>877.78</v>
      </c>
      <c r="AO10950" s="226" t="s">
        <v>40544</v>
      </c>
      <c r="AP10950" s="227">
        <v>-68459.92</v>
      </c>
      <c r="AR10950" s="207" t="s">
        <v>24972</v>
      </c>
      <c r="AS10950" s="208">
        <v>1579.99</v>
      </c>
      <c r="AT10950" s="93"/>
      <c r="AU10950" s="93"/>
      <c r="AV10950" s="93"/>
    </row>
    <row r="10951" spans="35:48" x14ac:dyDescent="0.55000000000000004">
      <c r="AI10951" s="276" t="s">
        <v>47395</v>
      </c>
      <c r="AJ10951" s="277">
        <v>51.51</v>
      </c>
      <c r="AL10951" s="246" t="s">
        <v>60671</v>
      </c>
      <c r="AM10951" s="247">
        <v>9.4700000000000006</v>
      </c>
      <c r="AO10951" s="226" t="s">
        <v>47152</v>
      </c>
      <c r="AP10951" s="227">
        <v>1723.18</v>
      </c>
      <c r="AR10951" s="207" t="s">
        <v>24973</v>
      </c>
      <c r="AS10951" s="208">
        <v>304.57</v>
      </c>
      <c r="AT10951" s="93"/>
      <c r="AU10951" s="93"/>
      <c r="AV10951" s="93"/>
    </row>
    <row r="10952" spans="35:48" x14ac:dyDescent="0.55000000000000004">
      <c r="AI10952" s="276" t="s">
        <v>47396</v>
      </c>
      <c r="AJ10952" s="277">
        <v>376.51</v>
      </c>
      <c r="AL10952" s="246" t="s">
        <v>59771</v>
      </c>
      <c r="AM10952" s="247">
        <v>536.75</v>
      </c>
      <c r="AO10952" s="226" t="s">
        <v>53301</v>
      </c>
      <c r="AP10952" s="227">
        <v>360.36</v>
      </c>
      <c r="AR10952" s="207" t="s">
        <v>24974</v>
      </c>
      <c r="AS10952" s="208">
        <v>11193.39</v>
      </c>
      <c r="AT10952" s="93"/>
      <c r="AU10952" s="93"/>
      <c r="AV10952" s="93"/>
    </row>
    <row r="10953" spans="35:48" x14ac:dyDescent="0.55000000000000004">
      <c r="AI10953" s="276" t="s">
        <v>69151</v>
      </c>
      <c r="AJ10953" s="277">
        <v>960</v>
      </c>
      <c r="AL10953" s="246" t="s">
        <v>25699</v>
      </c>
      <c r="AM10953" s="247">
        <v>292.5</v>
      </c>
      <c r="AO10953" s="226" t="s">
        <v>50275</v>
      </c>
      <c r="AP10953" s="227">
        <v>224.64</v>
      </c>
      <c r="AR10953" s="207" t="s">
        <v>24975</v>
      </c>
      <c r="AS10953" s="208">
        <v>2727.27</v>
      </c>
      <c r="AT10953" s="93"/>
      <c r="AU10953" s="93"/>
      <c r="AV10953" s="93"/>
    </row>
    <row r="10954" spans="35:48" x14ac:dyDescent="0.55000000000000004">
      <c r="AI10954" s="276" t="s">
        <v>60868</v>
      </c>
      <c r="AJ10954" s="277">
        <v>706.31</v>
      </c>
      <c r="AL10954" s="246" t="s">
        <v>25701</v>
      </c>
      <c r="AM10954" s="247">
        <v>22.38</v>
      </c>
      <c r="AO10954" s="226" t="s">
        <v>53302</v>
      </c>
      <c r="AP10954" s="227">
        <v>530.80999999999995</v>
      </c>
      <c r="AR10954" s="207" t="s">
        <v>24976</v>
      </c>
      <c r="AS10954" s="208">
        <v>208.64</v>
      </c>
      <c r="AT10954" s="93"/>
      <c r="AU10954" s="93"/>
      <c r="AV10954" s="93"/>
    </row>
    <row r="10955" spans="35:48" x14ac:dyDescent="0.55000000000000004">
      <c r="AI10955" s="276" t="s">
        <v>58728</v>
      </c>
      <c r="AJ10955" s="277">
        <v>1555.74</v>
      </c>
      <c r="AL10955" s="246" t="s">
        <v>25703</v>
      </c>
      <c r="AM10955" s="247">
        <v>9153.86</v>
      </c>
      <c r="AO10955" s="226" t="s">
        <v>50276</v>
      </c>
      <c r="AP10955" s="227">
        <v>293.04000000000002</v>
      </c>
      <c r="AR10955" s="207" t="s">
        <v>24977</v>
      </c>
      <c r="AS10955" s="208">
        <v>591.27</v>
      </c>
      <c r="AT10955" s="93"/>
      <c r="AU10955" s="93"/>
      <c r="AV10955" s="93"/>
    </row>
    <row r="10956" spans="35:48" x14ac:dyDescent="0.55000000000000004">
      <c r="AI10956" s="276" t="s">
        <v>58729</v>
      </c>
      <c r="AJ10956" s="277">
        <v>1036.1600000000001</v>
      </c>
      <c r="AL10956" s="246" t="s">
        <v>25706</v>
      </c>
      <c r="AM10956" s="247">
        <v>2827.55</v>
      </c>
      <c r="AO10956" s="226" t="s">
        <v>50277</v>
      </c>
      <c r="AP10956" s="227">
        <v>2080.08</v>
      </c>
      <c r="AR10956" s="207" t="s">
        <v>24978</v>
      </c>
      <c r="AS10956" s="208">
        <v>18.3</v>
      </c>
      <c r="AT10956" s="93"/>
      <c r="AU10956" s="93"/>
      <c r="AV10956" s="93"/>
    </row>
    <row r="10957" spans="35:48" x14ac:dyDescent="0.55000000000000004">
      <c r="AI10957" s="276" t="s">
        <v>57981</v>
      </c>
      <c r="AJ10957" s="277">
        <v>4793.6000000000004</v>
      </c>
      <c r="AL10957" s="246" t="s">
        <v>53370</v>
      </c>
      <c r="AM10957" s="247">
        <v>4533.7</v>
      </c>
      <c r="AO10957" s="226" t="s">
        <v>50278</v>
      </c>
      <c r="AP10957" s="227">
        <v>3010.7</v>
      </c>
      <c r="AR10957" s="207" t="s">
        <v>24979</v>
      </c>
      <c r="AS10957" s="208">
        <v>95.97</v>
      </c>
      <c r="AT10957" s="93"/>
      <c r="AU10957" s="93"/>
      <c r="AV10957" s="93"/>
    </row>
    <row r="10958" spans="35:48" x14ac:dyDescent="0.55000000000000004">
      <c r="AI10958" s="276" t="s">
        <v>50570</v>
      </c>
      <c r="AJ10958" s="277">
        <v>33204.980000000003</v>
      </c>
      <c r="AL10958" s="246" t="s">
        <v>25707</v>
      </c>
      <c r="AM10958" s="247">
        <v>63685.88</v>
      </c>
      <c r="AO10958" s="226" t="s">
        <v>53303</v>
      </c>
      <c r="AP10958" s="227">
        <v>2737</v>
      </c>
      <c r="AR10958" s="207" t="s">
        <v>24980</v>
      </c>
      <c r="AS10958" s="208">
        <v>6066</v>
      </c>
      <c r="AT10958" s="93"/>
      <c r="AU10958" s="93"/>
      <c r="AV10958" s="93"/>
    </row>
    <row r="10959" spans="35:48" x14ac:dyDescent="0.55000000000000004">
      <c r="AI10959" s="276" t="s">
        <v>50571</v>
      </c>
      <c r="AJ10959" s="277">
        <v>17139.96</v>
      </c>
      <c r="AL10959" s="246" t="s">
        <v>53373</v>
      </c>
      <c r="AM10959" s="247">
        <v>16887.060000000001</v>
      </c>
      <c r="AO10959" s="226" t="s">
        <v>50279</v>
      </c>
      <c r="AP10959" s="227">
        <v>437.35</v>
      </c>
      <c r="AR10959" s="207" t="s">
        <v>24981</v>
      </c>
      <c r="AS10959" s="208">
        <v>2727.27</v>
      </c>
      <c r="AT10959" s="93"/>
      <c r="AU10959" s="93"/>
      <c r="AV10959" s="93"/>
    </row>
    <row r="10960" spans="35:48" x14ac:dyDescent="0.55000000000000004">
      <c r="AI10960" s="276" t="s">
        <v>56731</v>
      </c>
      <c r="AJ10960" s="277">
        <v>58924</v>
      </c>
      <c r="AL10960" s="246" t="s">
        <v>53374</v>
      </c>
      <c r="AM10960" s="247">
        <v>6879.79</v>
      </c>
      <c r="AO10960" s="226" t="s">
        <v>50280</v>
      </c>
      <c r="AP10960" s="227">
        <v>1385.2</v>
      </c>
      <c r="AR10960" s="207" t="s">
        <v>24982</v>
      </c>
      <c r="AS10960" s="208">
        <v>313912.08</v>
      </c>
      <c r="AT10960" s="93"/>
      <c r="AU10960" s="93"/>
      <c r="AV10960" s="93"/>
    </row>
    <row r="10961" spans="35:48" x14ac:dyDescent="0.55000000000000004">
      <c r="AI10961" s="276" t="s">
        <v>54158</v>
      </c>
      <c r="AJ10961" s="277">
        <v>201500.7</v>
      </c>
      <c r="AL10961" s="246" t="s">
        <v>55329</v>
      </c>
      <c r="AM10961" s="247">
        <v>226.88</v>
      </c>
      <c r="AO10961" s="226" t="s">
        <v>50281</v>
      </c>
      <c r="AP10961" s="227">
        <v>331.06</v>
      </c>
      <c r="AR10961" s="207" t="s">
        <v>24983</v>
      </c>
      <c r="AS10961" s="208">
        <v>4497.8</v>
      </c>
      <c r="AT10961" s="93"/>
      <c r="AU10961" s="93"/>
      <c r="AV10961" s="93"/>
    </row>
    <row r="10962" spans="35:48" x14ac:dyDescent="0.55000000000000004">
      <c r="AI10962" s="276" t="s">
        <v>45897</v>
      </c>
      <c r="AJ10962" s="277">
        <v>7648.09</v>
      </c>
      <c r="AL10962" s="246" t="s">
        <v>55330</v>
      </c>
      <c r="AM10962" s="247">
        <v>16897</v>
      </c>
      <c r="AO10962" s="226" t="s">
        <v>53304</v>
      </c>
      <c r="AP10962" s="227">
        <v>895.93</v>
      </c>
      <c r="AR10962" s="207" t="s">
        <v>34403</v>
      </c>
      <c r="AS10962" s="208">
        <v>394.7</v>
      </c>
      <c r="AT10962" s="93"/>
      <c r="AU10962" s="93"/>
      <c r="AV10962" s="93"/>
    </row>
    <row r="10963" spans="35:48" x14ac:dyDescent="0.55000000000000004">
      <c r="AI10963" s="276" t="s">
        <v>45898</v>
      </c>
      <c r="AJ10963" s="277">
        <v>2633.94</v>
      </c>
      <c r="AL10963" s="246" t="s">
        <v>55331</v>
      </c>
      <c r="AM10963" s="247">
        <v>2780</v>
      </c>
      <c r="AO10963" s="226" t="s">
        <v>49085</v>
      </c>
      <c r="AP10963" s="227">
        <v>88773</v>
      </c>
      <c r="AR10963" s="207" t="s">
        <v>24984</v>
      </c>
      <c r="AS10963" s="208">
        <v>74211.97</v>
      </c>
      <c r="AT10963" s="93"/>
      <c r="AU10963" s="93"/>
      <c r="AV10963" s="93"/>
    </row>
    <row r="10964" spans="35:48" x14ac:dyDescent="0.55000000000000004">
      <c r="AI10964" s="276" t="s">
        <v>45899</v>
      </c>
      <c r="AJ10964" s="277">
        <v>101984.64</v>
      </c>
      <c r="AL10964" s="246" t="s">
        <v>25718</v>
      </c>
      <c r="AM10964" s="247">
        <v>3182.79</v>
      </c>
      <c r="AO10964" s="226" t="s">
        <v>45405</v>
      </c>
      <c r="AP10964" s="227">
        <v>1805000</v>
      </c>
      <c r="AR10964" s="207" t="s">
        <v>24985</v>
      </c>
      <c r="AS10964" s="208">
        <v>3490.86</v>
      </c>
      <c r="AT10964" s="93"/>
      <c r="AU10964" s="93"/>
      <c r="AV10964" s="93"/>
    </row>
    <row r="10965" spans="35:48" x14ac:dyDescent="0.55000000000000004">
      <c r="AI10965" s="276" t="s">
        <v>45900</v>
      </c>
      <c r="AJ10965" s="277">
        <v>3553.51</v>
      </c>
      <c r="AL10965" s="246" t="s">
        <v>53375</v>
      </c>
      <c r="AM10965" s="247">
        <v>8892</v>
      </c>
      <c r="AO10965" s="226" t="s">
        <v>45406</v>
      </c>
      <c r="AP10965" s="227">
        <v>136835</v>
      </c>
      <c r="AR10965" s="207" t="s">
        <v>24986</v>
      </c>
      <c r="AS10965" s="208">
        <v>20249.75</v>
      </c>
      <c r="AT10965" s="93"/>
      <c r="AU10965" s="93"/>
      <c r="AV10965" s="93"/>
    </row>
    <row r="10966" spans="35:48" x14ac:dyDescent="0.55000000000000004">
      <c r="AI10966" s="276" t="s">
        <v>45901</v>
      </c>
      <c r="AJ10966" s="277">
        <v>4940.4799999999996</v>
      </c>
      <c r="AL10966" s="246" t="s">
        <v>56443</v>
      </c>
      <c r="AM10966" s="247">
        <v>6963.94</v>
      </c>
      <c r="AO10966" s="226" t="s">
        <v>45407</v>
      </c>
      <c r="AP10966" s="227">
        <v>30400</v>
      </c>
      <c r="AR10966" s="207" t="s">
        <v>24987</v>
      </c>
      <c r="AS10966" s="208">
        <v>45316.68</v>
      </c>
      <c r="AT10966" s="93"/>
      <c r="AU10966" s="93"/>
      <c r="AV10966" s="93"/>
    </row>
    <row r="10967" spans="35:48" x14ac:dyDescent="0.55000000000000004">
      <c r="AI10967" s="276" t="s">
        <v>45902</v>
      </c>
      <c r="AJ10967" s="277">
        <v>5303.53</v>
      </c>
      <c r="AL10967" s="246" t="s">
        <v>39397</v>
      </c>
      <c r="AM10967" s="247">
        <v>457497.68</v>
      </c>
      <c r="AO10967" s="226" t="s">
        <v>45408</v>
      </c>
      <c r="AP10967" s="227">
        <v>2325.6</v>
      </c>
      <c r="AR10967" s="207" t="s">
        <v>24988</v>
      </c>
      <c r="AS10967" s="208">
        <v>280</v>
      </c>
      <c r="AT10967" s="93"/>
      <c r="AU10967" s="93"/>
      <c r="AV10967" s="93"/>
    </row>
    <row r="10968" spans="35:48" x14ac:dyDescent="0.55000000000000004">
      <c r="AI10968" s="276" t="s">
        <v>45903</v>
      </c>
      <c r="AJ10968" s="277">
        <v>226.04</v>
      </c>
      <c r="AL10968" s="246" t="s">
        <v>47177</v>
      </c>
      <c r="AM10968" s="247">
        <v>13710.17</v>
      </c>
      <c r="AO10968" s="226" t="s">
        <v>53305</v>
      </c>
      <c r="AP10968" s="227">
        <v>37000</v>
      </c>
      <c r="AR10968" s="207" t="s">
        <v>24989</v>
      </c>
      <c r="AS10968" s="208">
        <v>442.68</v>
      </c>
      <c r="AT10968" s="93"/>
      <c r="AU10968" s="93"/>
      <c r="AV10968" s="93"/>
    </row>
    <row r="10969" spans="35:48" x14ac:dyDescent="0.55000000000000004">
      <c r="AI10969" s="276" t="s">
        <v>45904</v>
      </c>
      <c r="AJ10969" s="277">
        <v>542.49</v>
      </c>
      <c r="AL10969" s="246" t="s">
        <v>58634</v>
      </c>
      <c r="AM10969" s="247">
        <v>35686.050000000003</v>
      </c>
      <c r="AO10969" s="226" t="s">
        <v>53306</v>
      </c>
      <c r="AP10969" s="227">
        <v>2830.5</v>
      </c>
      <c r="AR10969" s="207" t="s">
        <v>13988</v>
      </c>
      <c r="AS10969" s="208">
        <v>220065.23</v>
      </c>
      <c r="AT10969" s="93"/>
      <c r="AU10969" s="93"/>
      <c r="AV10969" s="93"/>
    </row>
    <row r="10970" spans="35:48" x14ac:dyDescent="0.55000000000000004">
      <c r="AI10970" s="276" t="s">
        <v>45905</v>
      </c>
      <c r="AJ10970" s="277">
        <v>383.88</v>
      </c>
      <c r="AL10970" s="246" t="s">
        <v>25723</v>
      </c>
      <c r="AM10970" s="247">
        <v>21745.05</v>
      </c>
      <c r="AO10970" s="226" t="s">
        <v>53307</v>
      </c>
      <c r="AP10970" s="227">
        <v>8469.2999999999993</v>
      </c>
      <c r="AR10970" s="207" t="s">
        <v>24990</v>
      </c>
      <c r="AS10970" s="208">
        <v>152.62</v>
      </c>
      <c r="AT10970" s="93"/>
      <c r="AU10970" s="93"/>
      <c r="AV10970" s="93"/>
    </row>
    <row r="10971" spans="35:48" x14ac:dyDescent="0.55000000000000004">
      <c r="AI10971" s="276" t="s">
        <v>45906</v>
      </c>
      <c r="AJ10971" s="277">
        <v>95.93</v>
      </c>
      <c r="AL10971" s="246" t="s">
        <v>63320</v>
      </c>
      <c r="AM10971" s="247">
        <v>472.5</v>
      </c>
      <c r="AO10971" s="226" t="s">
        <v>25386</v>
      </c>
      <c r="AP10971" s="227">
        <v>59480</v>
      </c>
      <c r="AR10971" s="207" t="s">
        <v>24991</v>
      </c>
      <c r="AS10971" s="208">
        <v>82090.070000000007</v>
      </c>
      <c r="AT10971" s="93"/>
      <c r="AU10971" s="93"/>
      <c r="AV10971" s="93"/>
    </row>
    <row r="10972" spans="35:48" x14ac:dyDescent="0.55000000000000004">
      <c r="AI10972" s="276" t="s">
        <v>45907</v>
      </c>
      <c r="AJ10972" s="277">
        <v>158.32</v>
      </c>
      <c r="AL10972" s="246" t="s">
        <v>40558</v>
      </c>
      <c r="AM10972" s="247">
        <v>25037.5</v>
      </c>
      <c r="AO10972" s="226" t="s">
        <v>25387</v>
      </c>
      <c r="AP10972" s="227">
        <v>7149.76</v>
      </c>
      <c r="AR10972" s="207" t="s">
        <v>24992</v>
      </c>
      <c r="AS10972" s="208">
        <v>15185.5</v>
      </c>
      <c r="AT10972" s="93"/>
      <c r="AU10972" s="93"/>
      <c r="AV10972" s="93"/>
    </row>
    <row r="10973" spans="35:48" x14ac:dyDescent="0.55000000000000004">
      <c r="AI10973" s="276" t="s">
        <v>45908</v>
      </c>
      <c r="AJ10973" s="277">
        <v>28.7</v>
      </c>
      <c r="AL10973" s="246" t="s">
        <v>62189</v>
      </c>
      <c r="AM10973" s="247">
        <v>3468</v>
      </c>
      <c r="AO10973" s="226" t="s">
        <v>36568</v>
      </c>
      <c r="AP10973" s="227">
        <v>12268.63</v>
      </c>
      <c r="AR10973" s="207" t="s">
        <v>24993</v>
      </c>
      <c r="AS10973" s="208">
        <v>5756.96</v>
      </c>
      <c r="AT10973" s="93"/>
      <c r="AU10973" s="93"/>
      <c r="AV10973" s="93"/>
    </row>
    <row r="10974" spans="35:48" x14ac:dyDescent="0.55000000000000004">
      <c r="AI10974" s="276" t="s">
        <v>45909</v>
      </c>
      <c r="AJ10974" s="277">
        <v>7281.03</v>
      </c>
      <c r="AL10974" s="246" t="s">
        <v>59772</v>
      </c>
      <c r="AM10974" s="247">
        <v>5506.9</v>
      </c>
      <c r="AO10974" s="226" t="s">
        <v>53308</v>
      </c>
      <c r="AP10974" s="227">
        <v>1168</v>
      </c>
      <c r="AR10974" s="207" t="s">
        <v>24994</v>
      </c>
      <c r="AS10974" s="208">
        <v>9921.9599999999991</v>
      </c>
      <c r="AT10974" s="93"/>
      <c r="AU10974" s="93"/>
      <c r="AV10974" s="93"/>
    </row>
    <row r="10975" spans="35:48" x14ac:dyDescent="0.55000000000000004">
      <c r="AI10975" s="276" t="s">
        <v>45911</v>
      </c>
      <c r="AJ10975" s="277">
        <v>16131.34</v>
      </c>
      <c r="AL10975" s="246" t="s">
        <v>40559</v>
      </c>
      <c r="AM10975" s="247">
        <v>320</v>
      </c>
      <c r="AO10975" s="226" t="s">
        <v>35409</v>
      </c>
      <c r="AP10975" s="227">
        <v>45723.519999999997</v>
      </c>
      <c r="AR10975" s="207" t="s">
        <v>24995</v>
      </c>
      <c r="AS10975" s="208">
        <v>279.69</v>
      </c>
      <c r="AT10975" s="93"/>
      <c r="AU10975" s="93"/>
      <c r="AV10975" s="93"/>
    </row>
    <row r="10976" spans="35:48" x14ac:dyDescent="0.55000000000000004">
      <c r="AI10976" s="276" t="s">
        <v>45912</v>
      </c>
      <c r="AJ10976" s="277">
        <v>8592</v>
      </c>
      <c r="AL10976" s="246" t="s">
        <v>58635</v>
      </c>
      <c r="AM10976" s="247">
        <v>1425.54</v>
      </c>
      <c r="AO10976" s="226" t="s">
        <v>53309</v>
      </c>
      <c r="AP10976" s="227">
        <v>10000</v>
      </c>
      <c r="AR10976" s="207" t="s">
        <v>13991</v>
      </c>
      <c r="AS10976" s="208">
        <v>59332.639999999999</v>
      </c>
      <c r="AT10976" s="93"/>
      <c r="AU10976" s="93"/>
      <c r="AV10976" s="93"/>
    </row>
    <row r="10977" spans="35:48" x14ac:dyDescent="0.55000000000000004">
      <c r="AI10977" s="276" t="s">
        <v>45913</v>
      </c>
      <c r="AJ10977" s="277">
        <v>15612.51</v>
      </c>
      <c r="AL10977" s="246" t="s">
        <v>64755</v>
      </c>
      <c r="AM10977" s="247">
        <v>311000</v>
      </c>
      <c r="AO10977" s="226" t="s">
        <v>35410</v>
      </c>
      <c r="AP10977" s="227">
        <v>86700</v>
      </c>
      <c r="AR10977" s="207" t="s">
        <v>13992</v>
      </c>
      <c r="AS10977" s="208">
        <v>151940.07</v>
      </c>
      <c r="AT10977" s="93"/>
      <c r="AU10977" s="93"/>
      <c r="AV10977" s="93"/>
    </row>
    <row r="10978" spans="35:48" x14ac:dyDescent="0.55000000000000004">
      <c r="AI10978" s="276" t="s">
        <v>69152</v>
      </c>
      <c r="AJ10978" s="277">
        <v>6861.38</v>
      </c>
      <c r="AL10978" s="246" t="s">
        <v>53378</v>
      </c>
      <c r="AM10978" s="247">
        <v>1050</v>
      </c>
      <c r="AO10978" s="226" t="s">
        <v>35411</v>
      </c>
      <c r="AP10978" s="227">
        <v>765.32</v>
      </c>
      <c r="AR10978" s="207" t="s">
        <v>24996</v>
      </c>
      <c r="AS10978" s="208">
        <v>62877.21</v>
      </c>
      <c r="AT10978" s="93"/>
      <c r="AU10978" s="93"/>
      <c r="AV10978" s="93"/>
    </row>
    <row r="10979" spans="35:48" x14ac:dyDescent="0.55000000000000004">
      <c r="AI10979" s="276" t="s">
        <v>45914</v>
      </c>
      <c r="AJ10979" s="277">
        <v>7192.2</v>
      </c>
      <c r="AL10979" s="246" t="s">
        <v>56444</v>
      </c>
      <c r="AM10979" s="247">
        <v>47943.72</v>
      </c>
      <c r="AO10979" s="226" t="s">
        <v>45409</v>
      </c>
      <c r="AP10979" s="227">
        <v>20750.09</v>
      </c>
      <c r="AR10979" s="207" t="s">
        <v>24997</v>
      </c>
      <c r="AS10979" s="208">
        <v>1454.74</v>
      </c>
      <c r="AT10979" s="93"/>
      <c r="AU10979" s="93"/>
      <c r="AV10979" s="93"/>
    </row>
    <row r="10980" spans="35:48" x14ac:dyDescent="0.55000000000000004">
      <c r="AI10980" s="276" t="s">
        <v>45915</v>
      </c>
      <c r="AJ10980" s="277">
        <v>6500</v>
      </c>
      <c r="AL10980" s="246" t="s">
        <v>25725</v>
      </c>
      <c r="AM10980" s="247">
        <v>67719.62</v>
      </c>
      <c r="AO10980" s="226" t="s">
        <v>42808</v>
      </c>
      <c r="AP10980" s="227">
        <v>74103.399999999994</v>
      </c>
      <c r="AR10980" s="207" t="s">
        <v>24998</v>
      </c>
      <c r="AS10980" s="208">
        <v>534170.67000000004</v>
      </c>
      <c r="AT10980" s="93"/>
      <c r="AU10980" s="93"/>
      <c r="AV10980" s="93"/>
    </row>
    <row r="10981" spans="35:48" x14ac:dyDescent="0.55000000000000004">
      <c r="AI10981" s="276" t="s">
        <v>69153</v>
      </c>
      <c r="AJ10981" s="277">
        <v>2662.78</v>
      </c>
      <c r="AL10981" s="246" t="s">
        <v>36588</v>
      </c>
      <c r="AM10981" s="247">
        <v>201799.54</v>
      </c>
      <c r="AO10981" s="226" t="s">
        <v>42809</v>
      </c>
      <c r="AP10981" s="227">
        <v>14999</v>
      </c>
      <c r="AR10981" s="207" t="s">
        <v>24999</v>
      </c>
      <c r="AS10981" s="208">
        <v>51736.6</v>
      </c>
      <c r="AT10981" s="93"/>
      <c r="AU10981" s="93"/>
      <c r="AV10981" s="93"/>
    </row>
    <row r="10982" spans="35:48" x14ac:dyDescent="0.55000000000000004">
      <c r="AI10982" s="276" t="s">
        <v>45916</v>
      </c>
      <c r="AJ10982" s="277">
        <v>4761.8999999999996</v>
      </c>
      <c r="AL10982" s="246" t="s">
        <v>39398</v>
      </c>
      <c r="AM10982" s="247">
        <v>71134.720000000001</v>
      </c>
      <c r="AO10982" s="226" t="s">
        <v>49086</v>
      </c>
      <c r="AP10982" s="227">
        <v>94822</v>
      </c>
      <c r="AR10982" s="207" t="s">
        <v>25000</v>
      </c>
      <c r="AS10982" s="208">
        <v>25155</v>
      </c>
      <c r="AT10982" s="93"/>
      <c r="AU10982" s="93"/>
      <c r="AV10982" s="93"/>
    </row>
    <row r="10983" spans="35:48" x14ac:dyDescent="0.55000000000000004">
      <c r="AI10983" s="276" t="s">
        <v>45917</v>
      </c>
      <c r="AJ10983" s="277">
        <v>5220.3999999999996</v>
      </c>
      <c r="AL10983" s="246" t="s">
        <v>40560</v>
      </c>
      <c r="AM10983" s="247">
        <v>222228.91</v>
      </c>
      <c r="AO10983" s="226" t="s">
        <v>45410</v>
      </c>
      <c r="AP10983" s="227">
        <v>4308</v>
      </c>
      <c r="AR10983" s="207" t="s">
        <v>25001</v>
      </c>
      <c r="AS10983" s="208">
        <v>7650</v>
      </c>
      <c r="AT10983" s="93"/>
      <c r="AU10983" s="93"/>
      <c r="AV10983" s="93"/>
    </row>
    <row r="10984" spans="35:48" x14ac:dyDescent="0.55000000000000004">
      <c r="AI10984" s="276" t="s">
        <v>45920</v>
      </c>
      <c r="AJ10984" s="277">
        <v>9965.7999999999993</v>
      </c>
      <c r="AL10984" s="246" t="s">
        <v>61219</v>
      </c>
      <c r="AM10984" s="247">
        <v>41283.86</v>
      </c>
      <c r="AO10984" s="226" t="s">
        <v>42810</v>
      </c>
      <c r="AP10984" s="227">
        <v>20557</v>
      </c>
      <c r="AR10984" s="207" t="s">
        <v>25002</v>
      </c>
      <c r="AS10984" s="208">
        <v>18531.009999999998</v>
      </c>
      <c r="AT10984" s="93"/>
      <c r="AU10984" s="93"/>
      <c r="AV10984" s="93"/>
    </row>
    <row r="10985" spans="35:48" x14ac:dyDescent="0.55000000000000004">
      <c r="AI10985" s="276" t="s">
        <v>45922</v>
      </c>
      <c r="AJ10985" s="277">
        <v>31.38</v>
      </c>
      <c r="AL10985" s="246" t="s">
        <v>63321</v>
      </c>
      <c r="AM10985" s="247">
        <v>400000</v>
      </c>
      <c r="AO10985" s="226" t="s">
        <v>39665</v>
      </c>
      <c r="AP10985" s="227">
        <v>2093.37</v>
      </c>
      <c r="AR10985" s="207" t="s">
        <v>25003</v>
      </c>
      <c r="AS10985" s="208">
        <v>44115.65</v>
      </c>
      <c r="AT10985" s="93"/>
      <c r="AU10985" s="93"/>
      <c r="AV10985" s="93"/>
    </row>
    <row r="10986" spans="35:48" x14ac:dyDescent="0.55000000000000004">
      <c r="AI10986" s="276" t="s">
        <v>45923</v>
      </c>
      <c r="AJ10986" s="277">
        <v>22451.1</v>
      </c>
      <c r="AL10986" s="246" t="s">
        <v>60672</v>
      </c>
      <c r="AM10986" s="247">
        <v>4886</v>
      </c>
      <c r="AO10986" s="226" t="s">
        <v>25412</v>
      </c>
      <c r="AP10986" s="227">
        <v>9442.99</v>
      </c>
      <c r="AR10986" s="207" t="s">
        <v>25004</v>
      </c>
      <c r="AS10986" s="208">
        <v>1849593.3</v>
      </c>
      <c r="AT10986" s="93"/>
      <c r="AU10986" s="93"/>
      <c r="AV10986" s="93"/>
    </row>
    <row r="10987" spans="35:48" x14ac:dyDescent="0.55000000000000004">
      <c r="AI10987" s="276" t="s">
        <v>56732</v>
      </c>
      <c r="AJ10987" s="277">
        <v>2095</v>
      </c>
      <c r="AL10987" s="246" t="s">
        <v>58314</v>
      </c>
      <c r="AM10987" s="247">
        <v>21404</v>
      </c>
      <c r="AO10987" s="226" t="s">
        <v>40545</v>
      </c>
      <c r="AP10987" s="227">
        <v>32.6</v>
      </c>
      <c r="AR10987" s="207" t="s">
        <v>25005</v>
      </c>
      <c r="AS10987" s="208">
        <v>304908.82</v>
      </c>
      <c r="AT10987" s="93"/>
      <c r="AU10987" s="93"/>
      <c r="AV10987" s="93"/>
    </row>
    <row r="10988" spans="35:48" x14ac:dyDescent="0.55000000000000004">
      <c r="AI10988" s="276" t="s">
        <v>48386</v>
      </c>
      <c r="AJ10988" s="277">
        <v>8902.98</v>
      </c>
      <c r="AL10988" s="246" t="s">
        <v>25726</v>
      </c>
      <c r="AM10988" s="247">
        <v>450000</v>
      </c>
      <c r="AO10988" s="226" t="s">
        <v>25413</v>
      </c>
      <c r="AP10988" s="227">
        <v>879.81</v>
      </c>
      <c r="AR10988" s="207" t="s">
        <v>25006</v>
      </c>
      <c r="AS10988" s="208">
        <v>34116</v>
      </c>
      <c r="AT10988" s="93"/>
      <c r="AU10988" s="93"/>
      <c r="AV10988" s="93"/>
    </row>
    <row r="10989" spans="35:48" x14ac:dyDescent="0.55000000000000004">
      <c r="AI10989" s="276" t="s">
        <v>69154</v>
      </c>
      <c r="AJ10989" s="277">
        <v>1088.08</v>
      </c>
      <c r="AL10989" s="246" t="s">
        <v>39399</v>
      </c>
      <c r="AM10989" s="247">
        <v>1152693.6200000001</v>
      </c>
      <c r="AO10989" s="226" t="s">
        <v>25414</v>
      </c>
      <c r="AP10989" s="227">
        <v>2047.23</v>
      </c>
      <c r="AR10989" s="207" t="s">
        <v>25007</v>
      </c>
      <c r="AS10989" s="208">
        <v>200048.48</v>
      </c>
      <c r="AT10989" s="93"/>
      <c r="AU10989" s="93"/>
      <c r="AV10989" s="93"/>
    </row>
    <row r="10990" spans="35:48" x14ac:dyDescent="0.55000000000000004">
      <c r="AI10990" s="276" t="s">
        <v>63843</v>
      </c>
      <c r="AJ10990" s="277">
        <v>3784.23</v>
      </c>
      <c r="AL10990" s="246" t="s">
        <v>45443</v>
      </c>
      <c r="AM10990" s="247">
        <v>162047.06</v>
      </c>
      <c r="AO10990" s="226" t="s">
        <v>42811</v>
      </c>
      <c r="AP10990" s="227">
        <v>1497449.91</v>
      </c>
      <c r="AR10990" s="207" t="s">
        <v>25008</v>
      </c>
      <c r="AS10990" s="208">
        <v>2212693.02</v>
      </c>
      <c r="AT10990" s="93"/>
      <c r="AU10990" s="93"/>
      <c r="AV10990" s="93"/>
    </row>
    <row r="10991" spans="35:48" x14ac:dyDescent="0.55000000000000004">
      <c r="AI10991" s="276" t="s">
        <v>49272</v>
      </c>
      <c r="AJ10991" s="277">
        <v>94328.03</v>
      </c>
      <c r="AL10991" s="246" t="s">
        <v>36589</v>
      </c>
      <c r="AM10991" s="247">
        <v>98934.2</v>
      </c>
      <c r="AO10991" s="226" t="s">
        <v>42812</v>
      </c>
      <c r="AP10991" s="227">
        <v>114130.32</v>
      </c>
      <c r="AR10991" s="207" t="s">
        <v>25009</v>
      </c>
      <c r="AS10991" s="208">
        <v>60133.69</v>
      </c>
      <c r="AT10991" s="93"/>
      <c r="AU10991" s="93"/>
      <c r="AV10991" s="93"/>
    </row>
    <row r="10992" spans="35:48" x14ac:dyDescent="0.55000000000000004">
      <c r="AI10992" s="276" t="s">
        <v>49273</v>
      </c>
      <c r="AJ10992" s="277">
        <v>16549</v>
      </c>
      <c r="AL10992" s="246" t="s">
        <v>58315</v>
      </c>
      <c r="AM10992" s="247">
        <v>115784.7</v>
      </c>
      <c r="AO10992" s="226" t="s">
        <v>25424</v>
      </c>
      <c r="AP10992" s="227">
        <v>49943.18</v>
      </c>
      <c r="AR10992" s="207" t="s">
        <v>25010</v>
      </c>
      <c r="AS10992" s="208">
        <v>4127.6400000000003</v>
      </c>
      <c r="AT10992" s="93"/>
      <c r="AU10992" s="93"/>
      <c r="AV10992" s="93"/>
    </row>
    <row r="10993" spans="35:48" x14ac:dyDescent="0.55000000000000004">
      <c r="AI10993" s="276" t="s">
        <v>62854</v>
      </c>
      <c r="AJ10993" s="277">
        <v>12047.36</v>
      </c>
      <c r="AL10993" s="246" t="s">
        <v>60673</v>
      </c>
      <c r="AM10993" s="247">
        <v>-3190.47</v>
      </c>
      <c r="AO10993" s="226" t="s">
        <v>53310</v>
      </c>
      <c r="AP10993" s="227">
        <v>27734.65</v>
      </c>
      <c r="AR10993" s="207" t="s">
        <v>25011</v>
      </c>
      <c r="AS10993" s="208">
        <v>489.24</v>
      </c>
      <c r="AT10993" s="93"/>
      <c r="AU10993" s="93"/>
      <c r="AV10993" s="93"/>
    </row>
    <row r="10994" spans="35:48" x14ac:dyDescent="0.55000000000000004">
      <c r="AI10994" s="276" t="s">
        <v>49274</v>
      </c>
      <c r="AJ10994" s="277">
        <v>12367.68</v>
      </c>
      <c r="AL10994" s="246" t="s">
        <v>53385</v>
      </c>
      <c r="AM10994" s="247">
        <v>1321.16</v>
      </c>
      <c r="AO10994" s="226" t="s">
        <v>25425</v>
      </c>
      <c r="AP10994" s="227">
        <v>261534.71</v>
      </c>
      <c r="AR10994" s="207" t="s">
        <v>25012</v>
      </c>
      <c r="AS10994" s="208">
        <v>323.02999999999997</v>
      </c>
      <c r="AT10994" s="93"/>
      <c r="AU10994" s="93"/>
      <c r="AV10994" s="93"/>
    </row>
    <row r="10995" spans="35:48" x14ac:dyDescent="0.55000000000000004">
      <c r="AI10995" s="276" t="s">
        <v>49275</v>
      </c>
      <c r="AJ10995" s="277">
        <v>47625.06</v>
      </c>
      <c r="AL10995" s="246" t="s">
        <v>50291</v>
      </c>
      <c r="AM10995" s="247">
        <v>29904.06</v>
      </c>
      <c r="AO10995" s="226" t="s">
        <v>49087</v>
      </c>
      <c r="AP10995" s="227">
        <v>-6888.14</v>
      </c>
      <c r="AR10995" s="207" t="s">
        <v>25013</v>
      </c>
      <c r="AS10995" s="208">
        <v>894.88</v>
      </c>
      <c r="AT10995" s="93"/>
      <c r="AU10995" s="93"/>
      <c r="AV10995" s="93"/>
    </row>
    <row r="10996" spans="35:48" x14ac:dyDescent="0.55000000000000004">
      <c r="AI10996" s="276" t="s">
        <v>49276</v>
      </c>
      <c r="AJ10996" s="277">
        <v>57753.84</v>
      </c>
      <c r="AL10996" s="246" t="s">
        <v>60674</v>
      </c>
      <c r="AM10996" s="247">
        <v>-103.64</v>
      </c>
      <c r="AO10996" s="226" t="s">
        <v>53311</v>
      </c>
      <c r="AP10996" s="227">
        <v>4271.8900000000003</v>
      </c>
      <c r="AR10996" s="207" t="s">
        <v>25014</v>
      </c>
      <c r="AS10996" s="208">
        <v>11529.21</v>
      </c>
      <c r="AT10996" s="93"/>
      <c r="AU10996" s="93"/>
      <c r="AV10996" s="93"/>
    </row>
    <row r="10997" spans="35:48" x14ac:dyDescent="0.55000000000000004">
      <c r="AI10997" s="276" t="s">
        <v>62855</v>
      </c>
      <c r="AJ10997" s="277">
        <v>14364.32</v>
      </c>
      <c r="AL10997" s="246" t="s">
        <v>60675</v>
      </c>
      <c r="AM10997" s="247">
        <v>-61.41</v>
      </c>
      <c r="AO10997" s="226" t="s">
        <v>25427</v>
      </c>
      <c r="AP10997" s="227">
        <v>38040</v>
      </c>
      <c r="AR10997" s="207" t="s">
        <v>25015</v>
      </c>
      <c r="AS10997" s="208">
        <v>3976</v>
      </c>
      <c r="AT10997" s="93"/>
      <c r="AU10997" s="93"/>
      <c r="AV10997" s="93"/>
    </row>
    <row r="10998" spans="35:48" x14ac:dyDescent="0.55000000000000004">
      <c r="AI10998" s="276" t="s">
        <v>55548</v>
      </c>
      <c r="AJ10998" s="277">
        <v>2598.83</v>
      </c>
      <c r="AL10998" s="246" t="s">
        <v>57724</v>
      </c>
      <c r="AM10998" s="247">
        <v>358.66</v>
      </c>
      <c r="AO10998" s="226" t="s">
        <v>49088</v>
      </c>
      <c r="AP10998" s="227">
        <v>-178.76</v>
      </c>
      <c r="AR10998" s="207" t="s">
        <v>25016</v>
      </c>
      <c r="AS10998" s="208">
        <v>781</v>
      </c>
      <c r="AT10998" s="93"/>
      <c r="AU10998" s="93"/>
      <c r="AV10998" s="93"/>
    </row>
    <row r="10999" spans="35:48" x14ac:dyDescent="0.55000000000000004">
      <c r="AI10999" s="276" t="s">
        <v>69155</v>
      </c>
      <c r="AJ10999" s="277">
        <v>2698.27</v>
      </c>
      <c r="AL10999" s="246" t="s">
        <v>36591</v>
      </c>
      <c r="AM10999" s="247">
        <v>77775.360000000001</v>
      </c>
      <c r="AO10999" s="226" t="s">
        <v>35413</v>
      </c>
      <c r="AP10999" s="227">
        <v>26180</v>
      </c>
      <c r="AR10999" s="207" t="s">
        <v>25017</v>
      </c>
      <c r="AS10999" s="208">
        <v>846.5</v>
      </c>
      <c r="AT10999" s="93"/>
      <c r="AU10999" s="93"/>
      <c r="AV10999" s="93"/>
    </row>
    <row r="11000" spans="35:48" x14ac:dyDescent="0.55000000000000004">
      <c r="AI11000" s="276" t="s">
        <v>62856</v>
      </c>
      <c r="AJ11000" s="277">
        <v>19645.03</v>
      </c>
      <c r="AL11000" s="246" t="s">
        <v>53393</v>
      </c>
      <c r="AM11000" s="247">
        <v>3894.54</v>
      </c>
      <c r="AO11000" s="226" t="s">
        <v>25428</v>
      </c>
      <c r="AP11000" s="227">
        <v>14395.41</v>
      </c>
      <c r="AR11000" s="207" t="s">
        <v>25018</v>
      </c>
      <c r="AS11000" s="208">
        <v>5177.51</v>
      </c>
      <c r="AT11000" s="93"/>
      <c r="AU11000" s="93"/>
      <c r="AV11000" s="93"/>
    </row>
    <row r="11001" spans="35:48" x14ac:dyDescent="0.55000000000000004">
      <c r="AI11001" s="276" t="s">
        <v>49277</v>
      </c>
      <c r="AJ11001" s="277">
        <v>8859.7800000000007</v>
      </c>
      <c r="AL11001" s="246" t="s">
        <v>56445</v>
      </c>
      <c r="AM11001" s="247">
        <v>71146.42</v>
      </c>
      <c r="AO11001" s="226" t="s">
        <v>25429</v>
      </c>
      <c r="AP11001" s="227">
        <v>1101.23</v>
      </c>
      <c r="AR11001" s="207" t="s">
        <v>25019</v>
      </c>
      <c r="AS11001" s="208">
        <v>2094.62</v>
      </c>
      <c r="AT11001" s="93"/>
      <c r="AU11001" s="93"/>
      <c r="AV11001" s="93"/>
    </row>
    <row r="11002" spans="35:48" x14ac:dyDescent="0.55000000000000004">
      <c r="AI11002" s="276" t="s">
        <v>49278</v>
      </c>
      <c r="AJ11002" s="277">
        <v>18497.73</v>
      </c>
      <c r="AL11002" s="246" t="s">
        <v>53395</v>
      </c>
      <c r="AM11002" s="247">
        <v>3999.99</v>
      </c>
      <c r="AO11002" s="226" t="s">
        <v>25430</v>
      </c>
      <c r="AP11002" s="227">
        <v>2476.9299999999998</v>
      </c>
      <c r="AR11002" s="207" t="s">
        <v>25020</v>
      </c>
      <c r="AS11002" s="208">
        <v>165.99</v>
      </c>
      <c r="AT11002" s="93"/>
      <c r="AU11002" s="93"/>
      <c r="AV11002" s="93"/>
    </row>
    <row r="11003" spans="35:48" x14ac:dyDescent="0.55000000000000004">
      <c r="AI11003" s="276" t="s">
        <v>49279</v>
      </c>
      <c r="AJ11003" s="277">
        <v>2537.3000000000002</v>
      </c>
      <c r="AL11003" s="246" t="s">
        <v>47178</v>
      </c>
      <c r="AM11003" s="247">
        <v>14634.66</v>
      </c>
      <c r="AO11003" s="226" t="s">
        <v>25431</v>
      </c>
      <c r="AP11003" s="227">
        <v>747.88</v>
      </c>
      <c r="AR11003" s="207" t="s">
        <v>25021</v>
      </c>
      <c r="AS11003" s="208">
        <v>6420</v>
      </c>
      <c r="AT11003" s="93"/>
      <c r="AU11003" s="93"/>
      <c r="AV11003" s="93"/>
    </row>
    <row r="11004" spans="35:48" x14ac:dyDescent="0.55000000000000004">
      <c r="AI11004" s="276" t="s">
        <v>62857</v>
      </c>
      <c r="AJ11004" s="277">
        <v>1524.3</v>
      </c>
      <c r="AL11004" s="246" t="s">
        <v>36592</v>
      </c>
      <c r="AM11004" s="247">
        <v>68640</v>
      </c>
      <c r="AO11004" s="226" t="s">
        <v>35414</v>
      </c>
      <c r="AP11004" s="227">
        <v>27500</v>
      </c>
      <c r="AR11004" s="207" t="s">
        <v>25022</v>
      </c>
      <c r="AS11004" s="208">
        <v>491.13</v>
      </c>
      <c r="AT11004" s="93"/>
      <c r="AU11004" s="93"/>
      <c r="AV11004" s="93"/>
    </row>
    <row r="11005" spans="35:48" x14ac:dyDescent="0.55000000000000004">
      <c r="AI11005" s="276" t="s">
        <v>49280</v>
      </c>
      <c r="AJ11005" s="277">
        <v>10417.219999999999</v>
      </c>
      <c r="AL11005" s="246" t="s">
        <v>53396</v>
      </c>
      <c r="AM11005" s="247">
        <v>4179.12</v>
      </c>
      <c r="AO11005" s="226" t="s">
        <v>35415</v>
      </c>
      <c r="AP11005" s="227">
        <v>4680.4799999999996</v>
      </c>
      <c r="AR11005" s="207" t="s">
        <v>25023</v>
      </c>
      <c r="AS11005" s="208">
        <v>8921.9599999999991</v>
      </c>
      <c r="AT11005" s="93"/>
      <c r="AU11005" s="93"/>
      <c r="AV11005" s="93"/>
    </row>
    <row r="11006" spans="35:48" x14ac:dyDescent="0.55000000000000004">
      <c r="AI11006" s="276" t="s">
        <v>49281</v>
      </c>
      <c r="AJ11006" s="277">
        <v>45356.56</v>
      </c>
      <c r="AL11006" s="246" t="s">
        <v>40561</v>
      </c>
      <c r="AM11006" s="247">
        <v>28585.65</v>
      </c>
      <c r="AO11006" s="226" t="s">
        <v>35416</v>
      </c>
      <c r="AP11006" s="227">
        <v>5454.54</v>
      </c>
      <c r="AR11006" s="207" t="s">
        <v>25024</v>
      </c>
      <c r="AS11006" s="208">
        <v>106.91</v>
      </c>
      <c r="AT11006" s="93"/>
      <c r="AU11006" s="93"/>
      <c r="AV11006" s="93"/>
    </row>
    <row r="11007" spans="35:48" x14ac:dyDescent="0.55000000000000004">
      <c r="AI11007" s="276" t="s">
        <v>50572</v>
      </c>
      <c r="AJ11007" s="277">
        <v>4851</v>
      </c>
      <c r="AL11007" s="246" t="s">
        <v>42824</v>
      </c>
      <c r="AM11007" s="247">
        <v>40100</v>
      </c>
      <c r="AO11007" s="226" t="s">
        <v>35417</v>
      </c>
      <c r="AP11007" s="227">
        <v>2503.0700000000002</v>
      </c>
      <c r="AR11007" s="207" t="s">
        <v>25025</v>
      </c>
      <c r="AS11007" s="208">
        <v>4302</v>
      </c>
      <c r="AT11007" s="93"/>
      <c r="AU11007" s="93"/>
      <c r="AV11007" s="93"/>
    </row>
    <row r="11008" spans="35:48" x14ac:dyDescent="0.55000000000000004">
      <c r="AI11008" s="276" t="s">
        <v>69156</v>
      </c>
      <c r="AJ11008" s="277">
        <v>6403.9</v>
      </c>
      <c r="AL11008" s="246" t="s">
        <v>59180</v>
      </c>
      <c r="AM11008" s="247">
        <v>860.45</v>
      </c>
      <c r="AO11008" s="226" t="s">
        <v>35418</v>
      </c>
      <c r="AP11008" s="227">
        <v>9544.24</v>
      </c>
      <c r="AR11008" s="207" t="s">
        <v>25026</v>
      </c>
      <c r="AS11008" s="208">
        <v>30801.49</v>
      </c>
      <c r="AT11008" s="93"/>
      <c r="AU11008" s="93"/>
      <c r="AV11008" s="93"/>
    </row>
    <row r="11009" spans="35:48" x14ac:dyDescent="0.55000000000000004">
      <c r="AI11009" s="276" t="s">
        <v>49282</v>
      </c>
      <c r="AJ11009" s="277">
        <v>5077.0600000000004</v>
      </c>
      <c r="AL11009" s="246" t="s">
        <v>39400</v>
      </c>
      <c r="AM11009" s="247">
        <v>9500</v>
      </c>
      <c r="AO11009" s="226" t="s">
        <v>35419</v>
      </c>
      <c r="AP11009" s="227">
        <v>3383.56</v>
      </c>
      <c r="AR11009" s="207" t="s">
        <v>25027</v>
      </c>
      <c r="AS11009" s="208">
        <v>2383.09</v>
      </c>
      <c r="AT11009" s="93"/>
      <c r="AU11009" s="93"/>
      <c r="AV11009" s="93"/>
    </row>
    <row r="11010" spans="35:48" x14ac:dyDescent="0.55000000000000004">
      <c r="AI11010" s="276" t="s">
        <v>56735</v>
      </c>
      <c r="AJ11010" s="277">
        <v>4162.32</v>
      </c>
      <c r="AL11010" s="246" t="s">
        <v>47179</v>
      </c>
      <c r="AM11010" s="247">
        <v>1749.95</v>
      </c>
      <c r="AO11010" s="226" t="s">
        <v>25432</v>
      </c>
      <c r="AP11010" s="227">
        <v>130540.58</v>
      </c>
      <c r="AR11010" s="207" t="s">
        <v>25028</v>
      </c>
      <c r="AS11010" s="208">
        <v>2660</v>
      </c>
      <c r="AT11010" s="93"/>
      <c r="AU11010" s="93"/>
      <c r="AV11010" s="93"/>
    </row>
    <row r="11011" spans="35:48" x14ac:dyDescent="0.55000000000000004">
      <c r="AI11011" s="276" t="s">
        <v>69157</v>
      </c>
      <c r="AJ11011" s="277">
        <v>396.6</v>
      </c>
      <c r="AL11011" s="246" t="s">
        <v>36593</v>
      </c>
      <c r="AM11011" s="247">
        <v>685.94</v>
      </c>
      <c r="AO11011" s="226" t="s">
        <v>53312</v>
      </c>
      <c r="AP11011" s="227">
        <v>69800.14</v>
      </c>
      <c r="AR11011" s="207" t="s">
        <v>25029</v>
      </c>
      <c r="AS11011" s="208">
        <v>7147</v>
      </c>
      <c r="AT11011" s="93"/>
      <c r="AU11011" s="93"/>
      <c r="AV11011" s="93"/>
    </row>
    <row r="11012" spans="35:48" x14ac:dyDescent="0.55000000000000004">
      <c r="AI11012" s="276" t="s">
        <v>49283</v>
      </c>
      <c r="AJ11012" s="277">
        <v>23.58</v>
      </c>
      <c r="AL11012" s="246" t="s">
        <v>63765</v>
      </c>
      <c r="AM11012" s="247">
        <v>34575</v>
      </c>
      <c r="AO11012" s="226" t="s">
        <v>49089</v>
      </c>
      <c r="AP11012" s="227">
        <v>7408.86</v>
      </c>
      <c r="AR11012" s="207" t="s">
        <v>25030</v>
      </c>
      <c r="AS11012" s="208">
        <v>5211</v>
      </c>
      <c r="AT11012" s="93"/>
      <c r="AU11012" s="93"/>
      <c r="AV11012" s="93"/>
    </row>
    <row r="11013" spans="35:48" x14ac:dyDescent="0.55000000000000004">
      <c r="AI11013" s="276" t="s">
        <v>60869</v>
      </c>
      <c r="AJ11013" s="277">
        <v>1961.52</v>
      </c>
      <c r="AL11013" s="246" t="s">
        <v>55332</v>
      </c>
      <c r="AM11013" s="247">
        <v>150</v>
      </c>
      <c r="AO11013" s="226" t="s">
        <v>25433</v>
      </c>
      <c r="AP11013" s="227">
        <v>59131.3</v>
      </c>
      <c r="AR11013" s="207" t="s">
        <v>25031</v>
      </c>
      <c r="AS11013" s="208">
        <v>8540</v>
      </c>
      <c r="AT11013" s="93"/>
      <c r="AU11013" s="93"/>
      <c r="AV11013" s="93"/>
    </row>
    <row r="11014" spans="35:48" x14ac:dyDescent="0.55000000000000004">
      <c r="AI11014" s="276" t="s">
        <v>49284</v>
      </c>
      <c r="AJ11014" s="277">
        <v>117090</v>
      </c>
      <c r="AL11014" s="246" t="s">
        <v>36594</v>
      </c>
      <c r="AM11014" s="247">
        <v>26628.19</v>
      </c>
      <c r="AO11014" s="226" t="s">
        <v>36569</v>
      </c>
      <c r="AP11014" s="227">
        <v>58090.080000000002</v>
      </c>
      <c r="AR11014" s="207" t="s">
        <v>25032</v>
      </c>
      <c r="AS11014" s="208">
        <v>4716.8100000000004</v>
      </c>
      <c r="AT11014" s="93"/>
      <c r="AU11014" s="93"/>
      <c r="AV11014" s="93"/>
    </row>
    <row r="11015" spans="35:48" x14ac:dyDescent="0.55000000000000004">
      <c r="AI11015" s="276" t="s">
        <v>57982</v>
      </c>
      <c r="AJ11015" s="277">
        <v>1256.51</v>
      </c>
      <c r="AL11015" s="246" t="s">
        <v>36595</v>
      </c>
      <c r="AM11015" s="247">
        <v>74420.84</v>
      </c>
      <c r="AO11015" s="226" t="s">
        <v>35420</v>
      </c>
      <c r="AP11015" s="227">
        <v>10956.06</v>
      </c>
      <c r="AR11015" s="207" t="s">
        <v>25033</v>
      </c>
      <c r="AS11015" s="208">
        <v>4127.6400000000003</v>
      </c>
      <c r="AT11015" s="93"/>
      <c r="AU11015" s="93"/>
      <c r="AV11015" s="93"/>
    </row>
    <row r="11016" spans="35:48" x14ac:dyDescent="0.55000000000000004">
      <c r="AI11016" s="276" t="s">
        <v>56736</v>
      </c>
      <c r="AJ11016" s="277">
        <v>534.44000000000005</v>
      </c>
      <c r="AL11016" s="246" t="s">
        <v>36596</v>
      </c>
      <c r="AM11016" s="247">
        <v>17322.38</v>
      </c>
      <c r="AO11016" s="226" t="s">
        <v>25434</v>
      </c>
      <c r="AP11016" s="227">
        <v>354362.23</v>
      </c>
      <c r="AR11016" s="207" t="s">
        <v>25034</v>
      </c>
      <c r="AS11016" s="208">
        <v>31290.73</v>
      </c>
      <c r="AT11016" s="93"/>
      <c r="AU11016" s="93"/>
      <c r="AV11016" s="93"/>
    </row>
    <row r="11017" spans="35:48" x14ac:dyDescent="0.55000000000000004">
      <c r="AI11017" s="276" t="s">
        <v>59292</v>
      </c>
      <c r="AJ11017" s="277">
        <v>645.07000000000005</v>
      </c>
      <c r="AL11017" s="246" t="s">
        <v>48188</v>
      </c>
      <c r="AM11017" s="247">
        <v>481362.51</v>
      </c>
      <c r="AO11017" s="226" t="s">
        <v>47153</v>
      </c>
      <c r="AP11017" s="227">
        <v>142</v>
      </c>
      <c r="AR11017" s="207" t="s">
        <v>25035</v>
      </c>
      <c r="AS11017" s="208">
        <v>6420</v>
      </c>
      <c r="AT11017" s="93"/>
      <c r="AU11017" s="93"/>
      <c r="AV11017" s="93"/>
    </row>
    <row r="11018" spans="35:48" x14ac:dyDescent="0.55000000000000004">
      <c r="AI11018" s="276" t="s">
        <v>49285</v>
      </c>
      <c r="AJ11018" s="277">
        <v>16425</v>
      </c>
      <c r="AL11018" s="246" t="s">
        <v>61220</v>
      </c>
      <c r="AM11018" s="247">
        <v>26554.78</v>
      </c>
      <c r="AO11018" s="226" t="s">
        <v>47154</v>
      </c>
      <c r="AP11018" s="227">
        <v>94.88</v>
      </c>
      <c r="AR11018" s="207" t="s">
        <v>25036</v>
      </c>
      <c r="AS11018" s="208">
        <v>5211</v>
      </c>
      <c r="AT11018" s="93"/>
      <c r="AU11018" s="93"/>
      <c r="AV11018" s="93"/>
    </row>
    <row r="11019" spans="35:48" x14ac:dyDescent="0.55000000000000004">
      <c r="AI11019" s="276" t="s">
        <v>49286</v>
      </c>
      <c r="AJ11019" s="277">
        <v>1006.1</v>
      </c>
      <c r="AL11019" s="246" t="s">
        <v>45444</v>
      </c>
      <c r="AM11019" s="247">
        <v>112984.89</v>
      </c>
      <c r="AO11019" s="226" t="s">
        <v>25435</v>
      </c>
      <c r="AP11019" s="227">
        <v>96162.82</v>
      </c>
      <c r="AR11019" s="207" t="s">
        <v>25037</v>
      </c>
      <c r="AS11019" s="208">
        <v>3197.25</v>
      </c>
      <c r="AT11019" s="93"/>
      <c r="AU11019" s="93"/>
      <c r="AV11019" s="93"/>
    </row>
    <row r="11020" spans="35:48" x14ac:dyDescent="0.55000000000000004">
      <c r="AI11020" s="276" t="s">
        <v>56737</v>
      </c>
      <c r="AJ11020" s="277">
        <v>1204.1300000000001</v>
      </c>
      <c r="AL11020" s="246" t="s">
        <v>50292</v>
      </c>
      <c r="AM11020" s="247">
        <v>112373.96</v>
      </c>
      <c r="AO11020" s="226" t="s">
        <v>39384</v>
      </c>
      <c r="AP11020" s="227">
        <v>3372.51</v>
      </c>
      <c r="AR11020" s="207" t="s">
        <v>25038</v>
      </c>
      <c r="AS11020" s="208">
        <v>894.88</v>
      </c>
      <c r="AT11020" s="93"/>
      <c r="AU11020" s="93"/>
      <c r="AV11020" s="93"/>
    </row>
    <row r="11021" spans="35:48" x14ac:dyDescent="0.55000000000000004">
      <c r="AI11021" s="276" t="s">
        <v>54159</v>
      </c>
      <c r="AJ11021" s="277">
        <v>644.99</v>
      </c>
      <c r="AL11021" s="246" t="s">
        <v>42825</v>
      </c>
      <c r="AM11021" s="247">
        <v>29839.86</v>
      </c>
      <c r="AO11021" s="226" t="s">
        <v>25436</v>
      </c>
      <c r="AP11021" s="227">
        <v>87373.78</v>
      </c>
      <c r="AR11021" s="207" t="s">
        <v>25039</v>
      </c>
      <c r="AS11021" s="208">
        <v>20044.96</v>
      </c>
      <c r="AT11021" s="93"/>
      <c r="AU11021" s="93"/>
      <c r="AV11021" s="93"/>
    </row>
    <row r="11022" spans="35:48" x14ac:dyDescent="0.55000000000000004">
      <c r="AI11022" s="276" t="s">
        <v>49288</v>
      </c>
      <c r="AJ11022" s="277">
        <v>8105.7</v>
      </c>
      <c r="AL11022" s="246" t="s">
        <v>63576</v>
      </c>
      <c r="AM11022" s="247">
        <v>191687.83</v>
      </c>
      <c r="AO11022" s="226" t="s">
        <v>25437</v>
      </c>
      <c r="AP11022" s="227">
        <v>8660</v>
      </c>
      <c r="AR11022" s="207" t="s">
        <v>25040</v>
      </c>
      <c r="AS11022" s="208">
        <v>8540</v>
      </c>
      <c r="AT11022" s="93"/>
      <c r="AU11022" s="93"/>
      <c r="AV11022" s="93"/>
    </row>
    <row r="11023" spans="35:48" x14ac:dyDescent="0.55000000000000004">
      <c r="AI11023" s="276" t="s">
        <v>49289</v>
      </c>
      <c r="AJ11023" s="277">
        <v>28348.98</v>
      </c>
      <c r="AL11023" s="246" t="s">
        <v>60676</v>
      </c>
      <c r="AM11023" s="247">
        <v>-271.27</v>
      </c>
      <c r="AO11023" s="226" t="s">
        <v>25438</v>
      </c>
      <c r="AP11023" s="227">
        <v>39426.589999999997</v>
      </c>
      <c r="AR11023" s="207" t="s">
        <v>25041</v>
      </c>
      <c r="AS11023" s="208">
        <v>16719.12</v>
      </c>
      <c r="AT11023" s="93"/>
      <c r="AU11023" s="93"/>
      <c r="AV11023" s="93"/>
    </row>
    <row r="11024" spans="35:48" x14ac:dyDescent="0.55000000000000004">
      <c r="AI11024" s="276" t="s">
        <v>49290</v>
      </c>
      <c r="AJ11024" s="277">
        <v>13802.83</v>
      </c>
      <c r="AL11024" s="246" t="s">
        <v>53397</v>
      </c>
      <c r="AM11024" s="247">
        <v>2924.86</v>
      </c>
      <c r="AO11024" s="226" t="s">
        <v>25439</v>
      </c>
      <c r="AP11024" s="227">
        <v>92544.15</v>
      </c>
      <c r="AR11024" s="207" t="s">
        <v>25042</v>
      </c>
      <c r="AS11024" s="208">
        <v>3506.5</v>
      </c>
      <c r="AT11024" s="93"/>
      <c r="AU11024" s="93"/>
      <c r="AV11024" s="93"/>
    </row>
    <row r="11025" spans="35:48" x14ac:dyDescent="0.55000000000000004">
      <c r="AI11025" s="276" t="s">
        <v>49291</v>
      </c>
      <c r="AJ11025" s="277">
        <v>3575.54</v>
      </c>
      <c r="AL11025" s="246" t="s">
        <v>53398</v>
      </c>
      <c r="AM11025" s="247">
        <v>223.76</v>
      </c>
      <c r="AO11025" s="226" t="s">
        <v>25440</v>
      </c>
      <c r="AP11025" s="227">
        <v>42532.4</v>
      </c>
      <c r="AR11025" s="207" t="s">
        <v>25043</v>
      </c>
      <c r="AS11025" s="208">
        <v>4716.8100000000004</v>
      </c>
      <c r="AT11025" s="93"/>
      <c r="AU11025" s="93"/>
      <c r="AV11025" s="93"/>
    </row>
    <row r="11026" spans="35:48" x14ac:dyDescent="0.55000000000000004">
      <c r="AI11026" s="276" t="s">
        <v>49292</v>
      </c>
      <c r="AJ11026" s="277">
        <v>6366.77</v>
      </c>
      <c r="AL11026" s="246" t="s">
        <v>53399</v>
      </c>
      <c r="AM11026" s="247">
        <v>716.6</v>
      </c>
      <c r="AO11026" s="226" t="s">
        <v>40546</v>
      </c>
      <c r="AP11026" s="227">
        <v>23844.99</v>
      </c>
      <c r="AR11026" s="207" t="s">
        <v>25044</v>
      </c>
      <c r="AS11026" s="208">
        <v>7438.12</v>
      </c>
      <c r="AT11026" s="93"/>
      <c r="AU11026" s="93"/>
      <c r="AV11026" s="93"/>
    </row>
    <row r="11027" spans="35:48" x14ac:dyDescent="0.55000000000000004">
      <c r="AI11027" s="276" t="s">
        <v>69158</v>
      </c>
      <c r="AJ11027" s="277">
        <v>629.87</v>
      </c>
      <c r="AL11027" s="246" t="s">
        <v>50293</v>
      </c>
      <c r="AM11027" s="247">
        <v>3893.25</v>
      </c>
      <c r="AO11027" s="226" t="s">
        <v>25441</v>
      </c>
      <c r="AP11027" s="227">
        <v>35597.33</v>
      </c>
      <c r="AR11027" s="207" t="s">
        <v>25045</v>
      </c>
      <c r="AS11027" s="208">
        <v>6900</v>
      </c>
      <c r="AT11027" s="93"/>
      <c r="AU11027" s="93"/>
      <c r="AV11027" s="93"/>
    </row>
    <row r="11028" spans="35:48" x14ac:dyDescent="0.55000000000000004">
      <c r="AI11028" s="276" t="s">
        <v>54160</v>
      </c>
      <c r="AJ11028" s="277">
        <v>23065.46</v>
      </c>
      <c r="AL11028" s="246" t="s">
        <v>48189</v>
      </c>
      <c r="AM11028" s="247">
        <v>1796</v>
      </c>
      <c r="AO11028" s="226" t="s">
        <v>36570</v>
      </c>
      <c r="AP11028" s="227">
        <v>180910</v>
      </c>
      <c r="AR11028" s="207" t="s">
        <v>25046</v>
      </c>
      <c r="AS11028" s="208">
        <v>2850</v>
      </c>
      <c r="AT11028" s="93"/>
      <c r="AU11028" s="93"/>
      <c r="AV11028" s="93"/>
    </row>
    <row r="11029" spans="35:48" x14ac:dyDescent="0.55000000000000004">
      <c r="AI11029" s="276" t="s">
        <v>54161</v>
      </c>
      <c r="AJ11029" s="277">
        <v>346.94</v>
      </c>
      <c r="AL11029" s="246" t="s">
        <v>62481</v>
      </c>
      <c r="AM11029" s="247">
        <v>262.5</v>
      </c>
      <c r="AO11029" s="226" t="s">
        <v>35421</v>
      </c>
      <c r="AP11029" s="227">
        <v>25896.49</v>
      </c>
      <c r="AR11029" s="207" t="s">
        <v>25047</v>
      </c>
      <c r="AS11029" s="208">
        <v>745.87</v>
      </c>
      <c r="AT11029" s="93"/>
      <c r="AU11029" s="93"/>
      <c r="AV11029" s="93"/>
    </row>
    <row r="11030" spans="35:48" x14ac:dyDescent="0.55000000000000004">
      <c r="AI11030" s="276" t="s">
        <v>45924</v>
      </c>
      <c r="AJ11030" s="277">
        <v>17182.52</v>
      </c>
      <c r="AL11030" s="246" t="s">
        <v>53400</v>
      </c>
      <c r="AM11030" s="247">
        <v>603.53</v>
      </c>
      <c r="AO11030" s="226" t="s">
        <v>48177</v>
      </c>
      <c r="AP11030" s="227">
        <v>180</v>
      </c>
      <c r="AR11030" s="207" t="s">
        <v>25048</v>
      </c>
      <c r="AS11030" s="208">
        <v>208.38</v>
      </c>
      <c r="AT11030" s="93"/>
      <c r="AU11030" s="93"/>
      <c r="AV11030" s="93"/>
    </row>
    <row r="11031" spans="35:48" x14ac:dyDescent="0.55000000000000004">
      <c r="AI11031" s="276" t="s">
        <v>45925</v>
      </c>
      <c r="AJ11031" s="277">
        <v>1463.89</v>
      </c>
      <c r="AL11031" s="246" t="s">
        <v>48190</v>
      </c>
      <c r="AM11031" s="247">
        <v>7737.05</v>
      </c>
      <c r="AO11031" s="226" t="s">
        <v>36571</v>
      </c>
      <c r="AP11031" s="227">
        <v>374431.41</v>
      </c>
      <c r="AR11031" s="207" t="s">
        <v>25049</v>
      </c>
      <c r="AS11031" s="208">
        <v>21902.07</v>
      </c>
      <c r="AT11031" s="93"/>
      <c r="AU11031" s="93"/>
      <c r="AV11031" s="93"/>
    </row>
    <row r="11032" spans="35:48" x14ac:dyDescent="0.55000000000000004">
      <c r="AI11032" s="276" t="s">
        <v>48387</v>
      </c>
      <c r="AJ11032" s="277">
        <v>17112.060000000001</v>
      </c>
      <c r="AL11032" s="246" t="s">
        <v>60677</v>
      </c>
      <c r="AM11032" s="247">
        <v>-26.6</v>
      </c>
      <c r="AO11032" s="226" t="s">
        <v>36572</v>
      </c>
      <c r="AP11032" s="227">
        <v>221479.44</v>
      </c>
      <c r="AR11032" s="207" t="s">
        <v>25050</v>
      </c>
      <c r="AS11032" s="208">
        <v>1675.53</v>
      </c>
      <c r="AT11032" s="93"/>
      <c r="AU11032" s="93"/>
      <c r="AV11032" s="93"/>
    </row>
    <row r="11033" spans="35:48" x14ac:dyDescent="0.55000000000000004">
      <c r="AI11033" s="276" t="s">
        <v>48388</v>
      </c>
      <c r="AJ11033" s="277">
        <v>51103.86</v>
      </c>
      <c r="AL11033" s="246" t="s">
        <v>63766</v>
      </c>
      <c r="AM11033" s="247">
        <v>2193.0500000000002</v>
      </c>
      <c r="AO11033" s="226" t="s">
        <v>25442</v>
      </c>
      <c r="AP11033" s="227">
        <v>117016.89</v>
      </c>
      <c r="AR11033" s="207" t="s">
        <v>25051</v>
      </c>
      <c r="AS11033" s="208">
        <v>9765</v>
      </c>
      <c r="AT11033" s="93"/>
      <c r="AU11033" s="93"/>
      <c r="AV11033" s="93"/>
    </row>
    <row r="11034" spans="35:48" x14ac:dyDescent="0.55000000000000004">
      <c r="AI11034" s="276" t="s">
        <v>48389</v>
      </c>
      <c r="AJ11034" s="277">
        <v>3882.77</v>
      </c>
      <c r="AL11034" s="246" t="s">
        <v>63767</v>
      </c>
      <c r="AM11034" s="247">
        <v>167.77</v>
      </c>
      <c r="AO11034" s="226" t="s">
        <v>35422</v>
      </c>
      <c r="AP11034" s="227">
        <v>138030.15</v>
      </c>
      <c r="AR11034" s="207" t="s">
        <v>25052</v>
      </c>
      <c r="AS11034" s="208">
        <v>6900</v>
      </c>
      <c r="AT11034" s="93"/>
      <c r="AU11034" s="93"/>
      <c r="AV11034" s="93"/>
    </row>
    <row r="11035" spans="35:48" x14ac:dyDescent="0.55000000000000004">
      <c r="AI11035" s="276" t="s">
        <v>48390</v>
      </c>
      <c r="AJ11035" s="277">
        <v>5632.66</v>
      </c>
      <c r="AL11035" s="246" t="s">
        <v>63768</v>
      </c>
      <c r="AM11035" s="247">
        <v>537.29999999999995</v>
      </c>
      <c r="AO11035" s="226" t="s">
        <v>35423</v>
      </c>
      <c r="AP11035" s="227">
        <v>18538.36</v>
      </c>
      <c r="AR11035" s="207" t="s">
        <v>25053</v>
      </c>
      <c r="AS11035" s="208">
        <v>21902.07</v>
      </c>
      <c r="AT11035" s="93"/>
      <c r="AU11035" s="93"/>
      <c r="AV11035" s="93"/>
    </row>
    <row r="11036" spans="35:48" x14ac:dyDescent="0.55000000000000004">
      <c r="AI11036" s="276" t="s">
        <v>48391</v>
      </c>
      <c r="AJ11036" s="277">
        <v>471.83</v>
      </c>
      <c r="AL11036" s="246" t="s">
        <v>56446</v>
      </c>
      <c r="AM11036" s="247">
        <v>3621.71</v>
      </c>
      <c r="AO11036" s="226" t="s">
        <v>35424</v>
      </c>
      <c r="AP11036" s="227">
        <v>318945.21000000002</v>
      </c>
      <c r="AR11036" s="207" t="s">
        <v>25054</v>
      </c>
      <c r="AS11036" s="208">
        <v>2850</v>
      </c>
      <c r="AT11036" s="93"/>
      <c r="AU11036" s="93"/>
      <c r="AV11036" s="93"/>
    </row>
    <row r="11037" spans="35:48" x14ac:dyDescent="0.55000000000000004">
      <c r="AI11037" s="276" t="s">
        <v>48392</v>
      </c>
      <c r="AJ11037" s="277">
        <v>3677.85</v>
      </c>
      <c r="AL11037" s="246" t="s">
        <v>60678</v>
      </c>
      <c r="AM11037" s="247">
        <v>192</v>
      </c>
      <c r="AO11037" s="226" t="s">
        <v>48178</v>
      </c>
      <c r="AP11037" s="227">
        <v>263.25</v>
      </c>
      <c r="AR11037" s="207" t="s">
        <v>25055</v>
      </c>
      <c r="AS11037" s="208">
        <v>2421.4</v>
      </c>
      <c r="AT11037" s="93"/>
      <c r="AU11037" s="93"/>
      <c r="AV11037" s="93"/>
    </row>
    <row r="11038" spans="35:48" x14ac:dyDescent="0.55000000000000004">
      <c r="AI11038" s="276" t="s">
        <v>48393</v>
      </c>
      <c r="AJ11038" s="277">
        <v>105797.86</v>
      </c>
      <c r="AL11038" s="246" t="s">
        <v>57725</v>
      </c>
      <c r="AM11038" s="247">
        <v>952.5</v>
      </c>
      <c r="AO11038" s="226" t="s">
        <v>49090</v>
      </c>
      <c r="AP11038" s="227">
        <v>50</v>
      </c>
      <c r="AR11038" s="207" t="s">
        <v>25056</v>
      </c>
      <c r="AS11038" s="208">
        <v>9765</v>
      </c>
      <c r="AT11038" s="93"/>
      <c r="AU11038" s="93"/>
      <c r="AV11038" s="93"/>
    </row>
    <row r="11039" spans="35:48" x14ac:dyDescent="0.55000000000000004">
      <c r="AI11039" s="276" t="s">
        <v>49293</v>
      </c>
      <c r="AJ11039" s="277">
        <v>1274.58</v>
      </c>
      <c r="AL11039" s="246" t="s">
        <v>60679</v>
      </c>
      <c r="AM11039" s="247">
        <v>395.64</v>
      </c>
      <c r="AO11039" s="226" t="s">
        <v>35425</v>
      </c>
      <c r="AP11039" s="227">
        <v>483.29</v>
      </c>
      <c r="AR11039" s="207" t="s">
        <v>25057</v>
      </c>
      <c r="AS11039" s="208">
        <v>208.38</v>
      </c>
      <c r="AT11039" s="93"/>
      <c r="AU11039" s="93"/>
      <c r="AV11039" s="93"/>
    </row>
    <row r="11040" spans="35:48" x14ac:dyDescent="0.55000000000000004">
      <c r="AI11040" s="276" t="s">
        <v>56738</v>
      </c>
      <c r="AJ11040" s="277">
        <v>6760.48</v>
      </c>
      <c r="AL11040" s="246" t="s">
        <v>61221</v>
      </c>
      <c r="AM11040" s="247">
        <v>1554.57</v>
      </c>
      <c r="AO11040" s="226" t="s">
        <v>40547</v>
      </c>
      <c r="AP11040" s="227">
        <v>544.99</v>
      </c>
      <c r="AR11040" s="207" t="s">
        <v>25058</v>
      </c>
      <c r="AS11040" s="208">
        <v>3000</v>
      </c>
      <c r="AT11040" s="93"/>
      <c r="AU11040" s="93"/>
      <c r="AV11040" s="93"/>
    </row>
    <row r="11041" spans="35:48" x14ac:dyDescent="0.55000000000000004">
      <c r="AI11041" s="276" t="s">
        <v>48394</v>
      </c>
      <c r="AJ11041" s="277">
        <v>3978.92</v>
      </c>
      <c r="AL11041" s="246" t="s">
        <v>59181</v>
      </c>
      <c r="AM11041" s="247">
        <v>84123.37</v>
      </c>
      <c r="AO11041" s="226" t="s">
        <v>36573</v>
      </c>
      <c r="AP11041" s="227">
        <v>328.86</v>
      </c>
      <c r="AR11041" s="207" t="s">
        <v>25059</v>
      </c>
      <c r="AS11041" s="208">
        <v>6500</v>
      </c>
      <c r="AT11041" s="93"/>
      <c r="AU11041" s="93"/>
      <c r="AV11041" s="93"/>
    </row>
    <row r="11042" spans="35:48" x14ac:dyDescent="0.55000000000000004">
      <c r="AI11042" s="276" t="s">
        <v>56739</v>
      </c>
      <c r="AJ11042" s="277">
        <v>611.28</v>
      </c>
      <c r="AL11042" s="246" t="s">
        <v>59182</v>
      </c>
      <c r="AM11042" s="247">
        <v>21576.16</v>
      </c>
      <c r="AO11042" s="226" t="s">
        <v>25443</v>
      </c>
      <c r="AP11042" s="227">
        <v>59187.38</v>
      </c>
      <c r="AR11042" s="207" t="s">
        <v>25060</v>
      </c>
      <c r="AS11042" s="208">
        <v>715.1</v>
      </c>
      <c r="AT11042" s="93"/>
      <c r="AU11042" s="93"/>
      <c r="AV11042" s="93"/>
    </row>
    <row r="11043" spans="35:48" x14ac:dyDescent="0.55000000000000004">
      <c r="AI11043" s="276" t="s">
        <v>47401</v>
      </c>
      <c r="AJ11043" s="277">
        <v>49890.43</v>
      </c>
      <c r="AL11043" s="246" t="s">
        <v>62482</v>
      </c>
      <c r="AM11043" s="247">
        <v>202299.47</v>
      </c>
      <c r="AO11043" s="226" t="s">
        <v>53313</v>
      </c>
      <c r="AP11043" s="227">
        <v>162278.94</v>
      </c>
      <c r="AR11043" s="207" t="s">
        <v>25061</v>
      </c>
      <c r="AS11043" s="208">
        <v>195</v>
      </c>
      <c r="AT11043" s="93"/>
      <c r="AU11043" s="93"/>
      <c r="AV11043" s="93"/>
    </row>
    <row r="11044" spans="35:48" x14ac:dyDescent="0.55000000000000004">
      <c r="AI11044" s="276" t="s">
        <v>47402</v>
      </c>
      <c r="AJ11044" s="277">
        <v>3850</v>
      </c>
      <c r="AL11044" s="246" t="s">
        <v>63322</v>
      </c>
      <c r="AM11044" s="247">
        <v>21014</v>
      </c>
      <c r="AO11044" s="226" t="s">
        <v>35426</v>
      </c>
      <c r="AP11044" s="227">
        <v>45005.56</v>
      </c>
      <c r="AR11044" s="207" t="s">
        <v>25062</v>
      </c>
      <c r="AS11044" s="208">
        <v>458.35</v>
      </c>
      <c r="AT11044" s="93"/>
      <c r="AU11044" s="93"/>
      <c r="AV11044" s="93"/>
    </row>
    <row r="11045" spans="35:48" x14ac:dyDescent="0.55000000000000004">
      <c r="AI11045" s="276" t="s">
        <v>47403</v>
      </c>
      <c r="AJ11045" s="277">
        <v>48186.18</v>
      </c>
      <c r="AL11045" s="246" t="s">
        <v>63323</v>
      </c>
      <c r="AM11045" s="247">
        <v>1607.57</v>
      </c>
      <c r="AO11045" s="226" t="s">
        <v>40548</v>
      </c>
      <c r="AP11045" s="227">
        <v>166934.99</v>
      </c>
      <c r="AR11045" s="207" t="s">
        <v>25063</v>
      </c>
      <c r="AS11045" s="208">
        <v>618.27</v>
      </c>
      <c r="AT11045" s="93"/>
      <c r="AU11045" s="93"/>
      <c r="AV11045" s="93"/>
    </row>
    <row r="11046" spans="35:48" x14ac:dyDescent="0.55000000000000004">
      <c r="AI11046" s="276" t="s">
        <v>47404</v>
      </c>
      <c r="AJ11046" s="277">
        <v>45454.239999999998</v>
      </c>
      <c r="AL11046" s="246" t="s">
        <v>63324</v>
      </c>
      <c r="AM11046" s="247">
        <v>5148.43</v>
      </c>
      <c r="AO11046" s="226" t="s">
        <v>35427</v>
      </c>
      <c r="AP11046" s="227">
        <v>90756.54</v>
      </c>
      <c r="AR11046" s="207" t="s">
        <v>25064</v>
      </c>
      <c r="AS11046" s="208">
        <v>149.34</v>
      </c>
      <c r="AT11046" s="93"/>
      <c r="AU11046" s="93"/>
      <c r="AV11046" s="93"/>
    </row>
    <row r="11047" spans="35:48" x14ac:dyDescent="0.55000000000000004">
      <c r="AI11047" s="276" t="s">
        <v>47405</v>
      </c>
      <c r="AJ11047" s="277">
        <v>13331.6</v>
      </c>
      <c r="AL11047" s="246" t="s">
        <v>64756</v>
      </c>
      <c r="AM11047" s="247">
        <v>8000</v>
      </c>
      <c r="AO11047" s="226" t="s">
        <v>25444</v>
      </c>
      <c r="AP11047" s="227">
        <v>264.82</v>
      </c>
      <c r="AR11047" s="207" t="s">
        <v>25065</v>
      </c>
      <c r="AS11047" s="208">
        <v>243</v>
      </c>
      <c r="AT11047" s="93"/>
      <c r="AU11047" s="93"/>
      <c r="AV11047" s="93"/>
    </row>
    <row r="11048" spans="35:48" x14ac:dyDescent="0.55000000000000004">
      <c r="AI11048" s="276" t="s">
        <v>47406</v>
      </c>
      <c r="AJ11048" s="277">
        <v>851.19</v>
      </c>
      <c r="AL11048" s="246" t="s">
        <v>63769</v>
      </c>
      <c r="AM11048" s="247">
        <v>612</v>
      </c>
      <c r="AO11048" s="226" t="s">
        <v>50282</v>
      </c>
      <c r="AP11048" s="227">
        <v>10961</v>
      </c>
      <c r="AR11048" s="207" t="s">
        <v>25066</v>
      </c>
      <c r="AS11048" s="208">
        <v>5156.3100000000004</v>
      </c>
      <c r="AT11048" s="93"/>
      <c r="AU11048" s="93"/>
      <c r="AV11048" s="93"/>
    </row>
    <row r="11049" spans="35:48" x14ac:dyDescent="0.55000000000000004">
      <c r="AI11049" s="276" t="s">
        <v>47407</v>
      </c>
      <c r="AJ11049" s="277">
        <v>12109.52</v>
      </c>
      <c r="AL11049" s="246" t="s">
        <v>63770</v>
      </c>
      <c r="AM11049" s="247">
        <v>1960</v>
      </c>
      <c r="AO11049" s="226" t="s">
        <v>53314</v>
      </c>
      <c r="AP11049" s="227">
        <v>28100</v>
      </c>
      <c r="AR11049" s="207" t="s">
        <v>25067</v>
      </c>
      <c r="AS11049" s="208">
        <v>8146.69</v>
      </c>
      <c r="AT11049" s="93"/>
      <c r="AU11049" s="93"/>
      <c r="AV11049" s="93"/>
    </row>
    <row r="11050" spans="35:48" x14ac:dyDescent="0.55000000000000004">
      <c r="AI11050" s="276" t="s">
        <v>47408</v>
      </c>
      <c r="AJ11050" s="277">
        <v>1392.57</v>
      </c>
      <c r="AL11050" s="246" t="s">
        <v>64757</v>
      </c>
      <c r="AM11050" s="247">
        <v>1902.96</v>
      </c>
      <c r="AO11050" s="226" t="s">
        <v>53315</v>
      </c>
      <c r="AP11050" s="227">
        <v>2149.67</v>
      </c>
      <c r="AR11050" s="207" t="s">
        <v>25068</v>
      </c>
      <c r="AS11050" s="208">
        <v>405.74</v>
      </c>
      <c r="AT11050" s="93"/>
      <c r="AU11050" s="93"/>
      <c r="AV11050" s="93"/>
    </row>
    <row r="11051" spans="35:48" x14ac:dyDescent="0.55000000000000004">
      <c r="AI11051" s="276" t="s">
        <v>47409</v>
      </c>
      <c r="AJ11051" s="277">
        <v>17488.509999999998</v>
      </c>
      <c r="AL11051" s="246" t="s">
        <v>57726</v>
      </c>
      <c r="AM11051" s="247">
        <v>63070.74</v>
      </c>
      <c r="AO11051" s="226" t="s">
        <v>50283</v>
      </c>
      <c r="AP11051" s="227">
        <v>3012.76</v>
      </c>
      <c r="AR11051" s="207" t="s">
        <v>25069</v>
      </c>
      <c r="AS11051" s="208">
        <v>9868.26</v>
      </c>
      <c r="AT11051" s="93"/>
      <c r="AU11051" s="93"/>
      <c r="AV11051" s="93"/>
    </row>
    <row r="11052" spans="35:48" x14ac:dyDescent="0.55000000000000004">
      <c r="AI11052" s="276" t="s">
        <v>47410</v>
      </c>
      <c r="AJ11052" s="277">
        <v>20307.21</v>
      </c>
      <c r="AL11052" s="246" t="s">
        <v>57727</v>
      </c>
      <c r="AM11052" s="247">
        <v>4645.25</v>
      </c>
      <c r="AO11052" s="226" t="s">
        <v>50284</v>
      </c>
      <c r="AP11052" s="227">
        <v>247.86</v>
      </c>
      <c r="AR11052" s="207" t="s">
        <v>25070</v>
      </c>
      <c r="AS11052" s="208">
        <v>750</v>
      </c>
      <c r="AT11052" s="93"/>
      <c r="AU11052" s="93"/>
      <c r="AV11052" s="93"/>
    </row>
    <row r="11053" spans="35:48" x14ac:dyDescent="0.55000000000000004">
      <c r="AI11053" s="276" t="s">
        <v>47411</v>
      </c>
      <c r="AJ11053" s="277">
        <v>1475.67</v>
      </c>
      <c r="AL11053" s="246" t="s">
        <v>57728</v>
      </c>
      <c r="AM11053" s="247">
        <v>13065.28</v>
      </c>
      <c r="AO11053" s="226" t="s">
        <v>50285</v>
      </c>
      <c r="AP11053" s="227">
        <v>780.84</v>
      </c>
      <c r="AR11053" s="207" t="s">
        <v>25071</v>
      </c>
      <c r="AS11053" s="208">
        <v>1422</v>
      </c>
      <c r="AT11053" s="93"/>
      <c r="AU11053" s="93"/>
      <c r="AV11053" s="93"/>
    </row>
    <row r="11054" spans="35:48" x14ac:dyDescent="0.55000000000000004">
      <c r="AI11054" s="276" t="s">
        <v>47413</v>
      </c>
      <c r="AJ11054" s="277">
        <v>10775.95</v>
      </c>
      <c r="AL11054" s="246" t="s">
        <v>64758</v>
      </c>
      <c r="AM11054" s="247">
        <v>14285.5</v>
      </c>
      <c r="AO11054" s="226" t="s">
        <v>49091</v>
      </c>
      <c r="AP11054" s="227">
        <v>13083.25</v>
      </c>
      <c r="AR11054" s="207" t="s">
        <v>25072</v>
      </c>
      <c r="AS11054" s="208">
        <v>33035.01</v>
      </c>
      <c r="AT11054" s="93"/>
      <c r="AU11054" s="93"/>
      <c r="AV11054" s="93"/>
    </row>
    <row r="11055" spans="35:48" x14ac:dyDescent="0.55000000000000004">
      <c r="AI11055" s="276" t="s">
        <v>50576</v>
      </c>
      <c r="AJ11055" s="277">
        <v>3820.7</v>
      </c>
      <c r="AL11055" s="246" t="s">
        <v>58316</v>
      </c>
      <c r="AM11055" s="247">
        <v>24882</v>
      </c>
      <c r="AO11055" s="226" t="s">
        <v>53316</v>
      </c>
      <c r="AP11055" s="227">
        <v>700</v>
      </c>
      <c r="AR11055" s="207" t="s">
        <v>25073</v>
      </c>
      <c r="AS11055" s="208">
        <v>4808</v>
      </c>
      <c r="AT11055" s="93"/>
      <c r="AU11055" s="93"/>
      <c r="AV11055" s="93"/>
    </row>
    <row r="11056" spans="35:48" x14ac:dyDescent="0.55000000000000004">
      <c r="AI11056" s="276" t="s">
        <v>47414</v>
      </c>
      <c r="AJ11056" s="277">
        <v>313.81</v>
      </c>
      <c r="AL11056" s="246" t="s">
        <v>57729</v>
      </c>
      <c r="AM11056" s="247">
        <v>17472.03</v>
      </c>
      <c r="AO11056" s="226" t="s">
        <v>53317</v>
      </c>
      <c r="AP11056" s="227">
        <v>2160</v>
      </c>
      <c r="AR11056" s="207" t="s">
        <v>25074</v>
      </c>
      <c r="AS11056" s="208">
        <v>898</v>
      </c>
      <c r="AT11056" s="93"/>
      <c r="AU11056" s="93"/>
      <c r="AV11056" s="93"/>
    </row>
    <row r="11057" spans="35:48" x14ac:dyDescent="0.55000000000000004">
      <c r="AI11057" s="276" t="s">
        <v>56740</v>
      </c>
      <c r="AJ11057" s="277">
        <v>2127.46</v>
      </c>
      <c r="AL11057" s="246" t="s">
        <v>57730</v>
      </c>
      <c r="AM11057" s="247">
        <v>16713.400000000001</v>
      </c>
      <c r="AO11057" s="226" t="s">
        <v>53318</v>
      </c>
      <c r="AP11057" s="227">
        <v>218.8</v>
      </c>
      <c r="AR11057" s="207" t="s">
        <v>25075</v>
      </c>
      <c r="AS11057" s="208">
        <v>3000</v>
      </c>
      <c r="AT11057" s="93"/>
      <c r="AU11057" s="93"/>
      <c r="AV11057" s="93"/>
    </row>
    <row r="11058" spans="35:48" x14ac:dyDescent="0.55000000000000004">
      <c r="AI11058" s="276" t="s">
        <v>54162</v>
      </c>
      <c r="AJ11058" s="277">
        <v>1000</v>
      </c>
      <c r="AL11058" s="246" t="s">
        <v>59773</v>
      </c>
      <c r="AM11058" s="247">
        <v>15900</v>
      </c>
      <c r="AO11058" s="226" t="s">
        <v>53319</v>
      </c>
      <c r="AP11058" s="227">
        <v>689.26</v>
      </c>
      <c r="AR11058" s="207" t="s">
        <v>25076</v>
      </c>
      <c r="AS11058" s="208">
        <v>33035.01</v>
      </c>
      <c r="AT11058" s="93"/>
      <c r="AU11058" s="93"/>
      <c r="AV11058" s="93"/>
    </row>
    <row r="11059" spans="35:48" x14ac:dyDescent="0.55000000000000004">
      <c r="AI11059" s="276" t="s">
        <v>62859</v>
      </c>
      <c r="AJ11059" s="277">
        <v>4356.6000000000004</v>
      </c>
      <c r="AL11059" s="246" t="s">
        <v>58317</v>
      </c>
      <c r="AM11059" s="247">
        <v>28920</v>
      </c>
      <c r="AO11059" s="226" t="s">
        <v>53320</v>
      </c>
      <c r="AP11059" s="227">
        <v>567</v>
      </c>
      <c r="AR11059" s="207" t="s">
        <v>25077</v>
      </c>
      <c r="AS11059" s="208">
        <v>6500</v>
      </c>
      <c r="AT11059" s="93"/>
      <c r="AU11059" s="93"/>
      <c r="AV11059" s="93"/>
    </row>
    <row r="11060" spans="35:48" x14ac:dyDescent="0.55000000000000004">
      <c r="AI11060" s="276" t="s">
        <v>61649</v>
      </c>
      <c r="AJ11060" s="277">
        <v>4680</v>
      </c>
      <c r="AL11060" s="246" t="s">
        <v>58882</v>
      </c>
      <c r="AM11060" s="247">
        <v>15215.42</v>
      </c>
      <c r="AO11060" s="226" t="s">
        <v>53321</v>
      </c>
      <c r="AP11060" s="227">
        <v>122.2</v>
      </c>
      <c r="AR11060" s="207" t="s">
        <v>25078</v>
      </c>
      <c r="AS11060" s="208">
        <v>715.1</v>
      </c>
      <c r="AT11060" s="93"/>
      <c r="AU11060" s="93"/>
      <c r="AV11060" s="93"/>
    </row>
    <row r="11061" spans="35:48" x14ac:dyDescent="0.55000000000000004">
      <c r="AI11061" s="276" t="s">
        <v>54163</v>
      </c>
      <c r="AJ11061" s="277">
        <v>6119.41</v>
      </c>
      <c r="AL11061" s="246" t="s">
        <v>25775</v>
      </c>
      <c r="AM11061" s="247">
        <v>179.83</v>
      </c>
      <c r="AO11061" s="226" t="s">
        <v>33969</v>
      </c>
      <c r="AP11061" s="227">
        <v>53511.79</v>
      </c>
      <c r="AR11061" s="207" t="s">
        <v>25079</v>
      </c>
      <c r="AS11061" s="208">
        <v>195</v>
      </c>
      <c r="AT11061" s="93"/>
      <c r="AU11061" s="93"/>
      <c r="AV11061" s="93"/>
    </row>
    <row r="11062" spans="35:48" x14ac:dyDescent="0.55000000000000004">
      <c r="AI11062" s="276" t="s">
        <v>54164</v>
      </c>
      <c r="AJ11062" s="277">
        <v>55960</v>
      </c>
      <c r="AL11062" s="246" t="s">
        <v>49096</v>
      </c>
      <c r="AM11062" s="247">
        <v>3601.48</v>
      </c>
      <c r="AO11062" s="226" t="s">
        <v>47155</v>
      </c>
      <c r="AP11062" s="227">
        <v>983.49</v>
      </c>
      <c r="AR11062" s="207" t="s">
        <v>25080</v>
      </c>
      <c r="AS11062" s="208">
        <v>458.35</v>
      </c>
      <c r="AT11062" s="93"/>
      <c r="AU11062" s="93"/>
      <c r="AV11062" s="93"/>
    </row>
    <row r="11063" spans="35:48" x14ac:dyDescent="0.55000000000000004">
      <c r="AI11063" s="276" t="s">
        <v>54165</v>
      </c>
      <c r="AJ11063" s="277">
        <v>5512.26</v>
      </c>
      <c r="AL11063" s="246" t="s">
        <v>33988</v>
      </c>
      <c r="AM11063" s="247">
        <v>558.17999999999995</v>
      </c>
      <c r="AO11063" s="226" t="s">
        <v>35428</v>
      </c>
      <c r="AP11063" s="227">
        <v>91590</v>
      </c>
      <c r="AR11063" s="207" t="s">
        <v>25081</v>
      </c>
      <c r="AS11063" s="208">
        <v>2283.27</v>
      </c>
      <c r="AT11063" s="93"/>
      <c r="AU11063" s="93"/>
      <c r="AV11063" s="93"/>
    </row>
    <row r="11064" spans="35:48" x14ac:dyDescent="0.55000000000000004">
      <c r="AI11064" s="276" t="s">
        <v>54166</v>
      </c>
      <c r="AJ11064" s="277">
        <v>13841.43</v>
      </c>
      <c r="AL11064" s="246" t="s">
        <v>35471</v>
      </c>
      <c r="AM11064" s="247">
        <v>669.8</v>
      </c>
      <c r="AO11064" s="226" t="s">
        <v>42813</v>
      </c>
      <c r="AP11064" s="227">
        <v>65232.49</v>
      </c>
      <c r="AR11064" s="207" t="s">
        <v>25082</v>
      </c>
      <c r="AS11064" s="208">
        <v>7210.05</v>
      </c>
      <c r="AT11064" s="93"/>
      <c r="AU11064" s="93"/>
      <c r="AV11064" s="93"/>
    </row>
    <row r="11065" spans="35:48" x14ac:dyDescent="0.55000000000000004">
      <c r="AI11065" s="276" t="s">
        <v>62860</v>
      </c>
      <c r="AJ11065" s="277">
        <v>317.74</v>
      </c>
      <c r="AL11065" s="246" t="s">
        <v>55333</v>
      </c>
      <c r="AM11065" s="247">
        <v>39705.74</v>
      </c>
      <c r="AO11065" s="226" t="s">
        <v>53322</v>
      </c>
      <c r="AP11065" s="227">
        <v>1369.74</v>
      </c>
      <c r="AR11065" s="207" t="s">
        <v>25083</v>
      </c>
      <c r="AS11065" s="208">
        <v>149.34</v>
      </c>
      <c r="AT11065" s="93"/>
      <c r="AU11065" s="93"/>
      <c r="AV11065" s="93"/>
    </row>
    <row r="11066" spans="35:48" x14ac:dyDescent="0.55000000000000004">
      <c r="AI11066" s="276" t="s">
        <v>56742</v>
      </c>
      <c r="AJ11066" s="277">
        <v>8897.43</v>
      </c>
      <c r="AL11066" s="246" t="s">
        <v>47180</v>
      </c>
      <c r="AM11066" s="247">
        <v>434.77</v>
      </c>
      <c r="AO11066" s="226" t="s">
        <v>42814</v>
      </c>
      <c r="AP11066" s="227">
        <v>179222.74</v>
      </c>
      <c r="AR11066" s="207" t="s">
        <v>25084</v>
      </c>
      <c r="AS11066" s="208">
        <v>22822.95</v>
      </c>
      <c r="AT11066" s="93"/>
      <c r="AU11066" s="93"/>
      <c r="AV11066" s="93"/>
    </row>
    <row r="11067" spans="35:48" x14ac:dyDescent="0.55000000000000004">
      <c r="AI11067" s="276" t="s">
        <v>59945</v>
      </c>
      <c r="AJ11067" s="277">
        <v>22166.91</v>
      </c>
      <c r="AL11067" s="246" t="s">
        <v>63771</v>
      </c>
      <c r="AM11067" s="247">
        <v>4400</v>
      </c>
      <c r="AO11067" s="226" t="s">
        <v>35429</v>
      </c>
      <c r="AP11067" s="227">
        <v>11061.6</v>
      </c>
      <c r="AR11067" s="207" t="s">
        <v>25085</v>
      </c>
      <c r="AS11067" s="208">
        <v>1000</v>
      </c>
      <c r="AT11067" s="93"/>
      <c r="AU11067" s="93"/>
      <c r="AV11067" s="93"/>
    </row>
    <row r="11068" spans="35:48" x14ac:dyDescent="0.55000000000000004">
      <c r="AI11068" s="276" t="s">
        <v>49294</v>
      </c>
      <c r="AJ11068" s="277">
        <v>1374.43</v>
      </c>
      <c r="AL11068" s="246" t="s">
        <v>63772</v>
      </c>
      <c r="AM11068" s="247">
        <v>327.33</v>
      </c>
      <c r="AO11068" s="226" t="s">
        <v>48179</v>
      </c>
      <c r="AP11068" s="227">
        <v>12093.33</v>
      </c>
      <c r="AR11068" s="207" t="s">
        <v>25086</v>
      </c>
      <c r="AS11068" s="208">
        <v>76.53</v>
      </c>
      <c r="AT11068" s="93"/>
      <c r="AU11068" s="93"/>
      <c r="AV11068" s="93"/>
    </row>
    <row r="11069" spans="35:48" x14ac:dyDescent="0.55000000000000004">
      <c r="AI11069" s="276" t="s">
        <v>49295</v>
      </c>
      <c r="AJ11069" s="277">
        <v>10667.97</v>
      </c>
      <c r="AL11069" s="246" t="s">
        <v>63773</v>
      </c>
      <c r="AM11069" s="247">
        <v>8125</v>
      </c>
      <c r="AO11069" s="226" t="s">
        <v>50286</v>
      </c>
      <c r="AP11069" s="227">
        <v>16647.5</v>
      </c>
      <c r="AR11069" s="207" t="s">
        <v>25087</v>
      </c>
      <c r="AS11069" s="208">
        <v>3575</v>
      </c>
      <c r="AT11069" s="93"/>
      <c r="AU11069" s="93"/>
      <c r="AV11069" s="93"/>
    </row>
    <row r="11070" spans="35:48" x14ac:dyDescent="0.55000000000000004">
      <c r="AI11070" s="276" t="s">
        <v>49296</v>
      </c>
      <c r="AJ11070" s="277">
        <v>776.17</v>
      </c>
      <c r="AL11070" s="246" t="s">
        <v>63774</v>
      </c>
      <c r="AM11070" s="247">
        <v>607.01</v>
      </c>
      <c r="AO11070" s="226" t="s">
        <v>33970</v>
      </c>
      <c r="AP11070" s="227">
        <v>32796.06</v>
      </c>
      <c r="AR11070" s="207" t="s">
        <v>25088</v>
      </c>
      <c r="AS11070" s="208">
        <v>9709.7199999999993</v>
      </c>
      <c r="AT11070" s="93"/>
      <c r="AU11070" s="93"/>
      <c r="AV11070" s="93"/>
    </row>
    <row r="11071" spans="35:48" x14ac:dyDescent="0.55000000000000004">
      <c r="AI11071" s="276" t="s">
        <v>49297</v>
      </c>
      <c r="AJ11071" s="277">
        <v>481.71</v>
      </c>
      <c r="AL11071" s="246" t="s">
        <v>63325</v>
      </c>
      <c r="AM11071" s="247">
        <v>1196.46</v>
      </c>
      <c r="AO11071" s="226" t="s">
        <v>33971</v>
      </c>
      <c r="AP11071" s="227">
        <v>42490.47</v>
      </c>
      <c r="AR11071" s="207" t="s">
        <v>25089</v>
      </c>
      <c r="AS11071" s="208">
        <v>1049.75</v>
      </c>
      <c r="AT11071" s="93"/>
      <c r="AU11071" s="93"/>
      <c r="AV11071" s="93"/>
    </row>
    <row r="11072" spans="35:48" x14ac:dyDescent="0.55000000000000004">
      <c r="AI11072" s="276" t="s">
        <v>49298</v>
      </c>
      <c r="AJ11072" s="277">
        <v>2367.75</v>
      </c>
      <c r="AL11072" s="246" t="s">
        <v>63775</v>
      </c>
      <c r="AM11072" s="247">
        <v>4214.3999999999996</v>
      </c>
      <c r="AO11072" s="226" t="s">
        <v>35430</v>
      </c>
      <c r="AP11072" s="227">
        <v>11950</v>
      </c>
      <c r="AR11072" s="207" t="s">
        <v>25090</v>
      </c>
      <c r="AS11072" s="208">
        <v>425</v>
      </c>
      <c r="AT11072" s="93"/>
      <c r="AU11072" s="93"/>
      <c r="AV11072" s="93"/>
    </row>
    <row r="11073" spans="35:48" x14ac:dyDescent="0.55000000000000004">
      <c r="AI11073" s="276" t="s">
        <v>49299</v>
      </c>
      <c r="AJ11073" s="277">
        <v>84.54</v>
      </c>
      <c r="AL11073" s="246" t="s">
        <v>63776</v>
      </c>
      <c r="AM11073" s="247">
        <v>643.05999999999995</v>
      </c>
      <c r="AO11073" s="226" t="s">
        <v>35431</v>
      </c>
      <c r="AP11073" s="227">
        <v>541585.86</v>
      </c>
      <c r="AR11073" s="207" t="s">
        <v>25091</v>
      </c>
      <c r="AS11073" s="208">
        <v>10061</v>
      </c>
      <c r="AT11073" s="93"/>
      <c r="AU11073" s="93"/>
      <c r="AV11073" s="93"/>
    </row>
    <row r="11074" spans="35:48" x14ac:dyDescent="0.55000000000000004">
      <c r="AI11074" s="276" t="s">
        <v>50577</v>
      </c>
      <c r="AJ11074" s="277">
        <v>205.15</v>
      </c>
      <c r="AL11074" s="246" t="s">
        <v>62190</v>
      </c>
      <c r="AM11074" s="247">
        <v>5665.09</v>
      </c>
      <c r="AO11074" s="226" t="s">
        <v>53323</v>
      </c>
      <c r="AP11074" s="227">
        <v>3336.9</v>
      </c>
      <c r="AR11074" s="207" t="s">
        <v>25092</v>
      </c>
      <c r="AS11074" s="208">
        <v>750</v>
      </c>
      <c r="AT11074" s="93"/>
      <c r="AU11074" s="93"/>
      <c r="AV11074" s="93"/>
    </row>
    <row r="11075" spans="35:48" x14ac:dyDescent="0.55000000000000004">
      <c r="AI11075" s="276" t="s">
        <v>49300</v>
      </c>
      <c r="AJ11075" s="277">
        <v>357.51</v>
      </c>
      <c r="AL11075" s="246" t="s">
        <v>62191</v>
      </c>
      <c r="AM11075" s="247">
        <v>472.56</v>
      </c>
      <c r="AO11075" s="226" t="s">
        <v>48180</v>
      </c>
      <c r="AP11075" s="227">
        <v>7369.44</v>
      </c>
      <c r="AR11075" s="207" t="s">
        <v>25093</v>
      </c>
      <c r="AS11075" s="208">
        <v>6113</v>
      </c>
      <c r="AT11075" s="93"/>
      <c r="AU11075" s="93"/>
      <c r="AV11075" s="93"/>
    </row>
    <row r="11076" spans="35:48" x14ac:dyDescent="0.55000000000000004">
      <c r="AI11076" s="276" t="s">
        <v>49301</v>
      </c>
      <c r="AJ11076" s="277">
        <v>626.85</v>
      </c>
      <c r="AL11076" s="246" t="s">
        <v>57731</v>
      </c>
      <c r="AM11076" s="247">
        <v>1399</v>
      </c>
      <c r="AO11076" s="226" t="s">
        <v>53324</v>
      </c>
      <c r="AP11076" s="227">
        <v>27459.43</v>
      </c>
      <c r="AR11076" s="207" t="s">
        <v>25094</v>
      </c>
      <c r="AS11076" s="208">
        <v>2073</v>
      </c>
      <c r="AT11076" s="93"/>
      <c r="AU11076" s="93"/>
      <c r="AV11076" s="93"/>
    </row>
    <row r="11077" spans="35:48" x14ac:dyDescent="0.55000000000000004">
      <c r="AI11077" s="276" t="s">
        <v>49302</v>
      </c>
      <c r="AJ11077" s="277">
        <v>1647.34</v>
      </c>
      <c r="AL11077" s="246" t="s">
        <v>63326</v>
      </c>
      <c r="AM11077" s="247">
        <v>770.11</v>
      </c>
      <c r="AO11077" s="226" t="s">
        <v>48181</v>
      </c>
      <c r="AP11077" s="227">
        <v>18929.75</v>
      </c>
      <c r="AR11077" s="207" t="s">
        <v>25095</v>
      </c>
      <c r="AS11077" s="208">
        <v>16385</v>
      </c>
      <c r="AT11077" s="93"/>
      <c r="AU11077" s="93"/>
      <c r="AV11077" s="93"/>
    </row>
    <row r="11078" spans="35:48" x14ac:dyDescent="0.55000000000000004">
      <c r="AI11078" s="276" t="s">
        <v>61650</v>
      </c>
      <c r="AJ11078" s="277">
        <v>970.76</v>
      </c>
      <c r="AL11078" s="246" t="s">
        <v>55334</v>
      </c>
      <c r="AM11078" s="247">
        <v>16858.259999999998</v>
      </c>
      <c r="AO11078" s="226" t="s">
        <v>48182</v>
      </c>
      <c r="AP11078" s="227">
        <v>1403.88</v>
      </c>
      <c r="AR11078" s="207" t="s">
        <v>25096</v>
      </c>
      <c r="AS11078" s="208">
        <v>1080</v>
      </c>
      <c r="AT11078" s="93"/>
      <c r="AU11078" s="93"/>
      <c r="AV11078" s="93"/>
    </row>
    <row r="11079" spans="35:48" x14ac:dyDescent="0.55000000000000004">
      <c r="AI11079" s="276" t="s">
        <v>61651</v>
      </c>
      <c r="AJ11079" s="277">
        <v>8222.27</v>
      </c>
      <c r="AL11079" s="246" t="s">
        <v>63327</v>
      </c>
      <c r="AM11079" s="247">
        <v>139.71</v>
      </c>
      <c r="AO11079" s="226" t="s">
        <v>48183</v>
      </c>
      <c r="AP11079" s="227">
        <v>4274.6099999999997</v>
      </c>
      <c r="AR11079" s="207" t="s">
        <v>25097</v>
      </c>
      <c r="AS11079" s="208">
        <v>82.64</v>
      </c>
      <c r="AT11079" s="93"/>
      <c r="AU11079" s="93"/>
      <c r="AV11079" s="93"/>
    </row>
    <row r="11080" spans="35:48" x14ac:dyDescent="0.55000000000000004">
      <c r="AI11080" s="276" t="s">
        <v>56744</v>
      </c>
      <c r="AJ11080" s="277">
        <v>7395.27</v>
      </c>
      <c r="AL11080" s="246" t="s">
        <v>53401</v>
      </c>
      <c r="AM11080" s="247">
        <v>186.9</v>
      </c>
      <c r="AO11080" s="226" t="s">
        <v>48184</v>
      </c>
      <c r="AP11080" s="227">
        <v>3869.63</v>
      </c>
      <c r="AR11080" s="207" t="s">
        <v>25098</v>
      </c>
      <c r="AS11080" s="208">
        <v>2830</v>
      </c>
      <c r="AT11080" s="93"/>
      <c r="AU11080" s="93"/>
      <c r="AV11080" s="93"/>
    </row>
    <row r="11081" spans="35:48" x14ac:dyDescent="0.55000000000000004">
      <c r="AI11081" s="276" t="s">
        <v>56745</v>
      </c>
      <c r="AJ11081" s="277">
        <v>791.16</v>
      </c>
      <c r="AL11081" s="246" t="s">
        <v>59774</v>
      </c>
      <c r="AM11081" s="247">
        <v>18076.900000000001</v>
      </c>
      <c r="AO11081" s="226" t="s">
        <v>45411</v>
      </c>
      <c r="AP11081" s="227">
        <v>492027.26</v>
      </c>
      <c r="AR11081" s="207" t="s">
        <v>25099</v>
      </c>
      <c r="AS11081" s="208">
        <v>159.16999999999999</v>
      </c>
      <c r="AT11081" s="93"/>
      <c r="AU11081" s="93"/>
      <c r="AV11081" s="93"/>
    </row>
    <row r="11082" spans="35:48" x14ac:dyDescent="0.55000000000000004">
      <c r="AI11082" s="276" t="s">
        <v>61652</v>
      </c>
      <c r="AJ11082" s="277">
        <v>395.85</v>
      </c>
      <c r="AL11082" s="246" t="s">
        <v>59775</v>
      </c>
      <c r="AM11082" s="247">
        <v>1312.46</v>
      </c>
      <c r="AO11082" s="226" t="s">
        <v>45412</v>
      </c>
      <c r="AP11082" s="227">
        <v>37640.239999999998</v>
      </c>
      <c r="AR11082" s="207" t="s">
        <v>25100</v>
      </c>
      <c r="AS11082" s="208">
        <v>24571</v>
      </c>
      <c r="AT11082" s="93"/>
      <c r="AU11082" s="93"/>
      <c r="AV11082" s="93"/>
    </row>
    <row r="11083" spans="35:48" x14ac:dyDescent="0.55000000000000004">
      <c r="AI11083" s="276" t="s">
        <v>49303</v>
      </c>
      <c r="AJ11083" s="277">
        <v>66936</v>
      </c>
      <c r="AL11083" s="246" t="s">
        <v>59776</v>
      </c>
      <c r="AM11083" s="247">
        <v>557.54</v>
      </c>
      <c r="AO11083" s="226" t="s">
        <v>45413</v>
      </c>
      <c r="AP11083" s="227">
        <v>2696956.3</v>
      </c>
      <c r="AR11083" s="207" t="s">
        <v>25101</v>
      </c>
      <c r="AS11083" s="208">
        <v>3575</v>
      </c>
      <c r="AT11083" s="93"/>
      <c r="AU11083" s="93"/>
      <c r="AV11083" s="93"/>
    </row>
    <row r="11084" spans="35:48" x14ac:dyDescent="0.55000000000000004">
      <c r="AI11084" s="276" t="s">
        <v>50578</v>
      </c>
      <c r="AJ11084" s="277">
        <v>1400</v>
      </c>
      <c r="AL11084" s="246" t="s">
        <v>59777</v>
      </c>
      <c r="AM11084" s="247">
        <v>1260.78</v>
      </c>
      <c r="AO11084" s="226" t="s">
        <v>45414</v>
      </c>
      <c r="AP11084" s="227">
        <v>205240.48</v>
      </c>
      <c r="AR11084" s="207" t="s">
        <v>25102</v>
      </c>
      <c r="AS11084" s="208">
        <v>10134.719999999999</v>
      </c>
      <c r="AT11084" s="93"/>
      <c r="AU11084" s="93"/>
      <c r="AV11084" s="93"/>
    </row>
    <row r="11085" spans="35:48" x14ac:dyDescent="0.55000000000000004">
      <c r="AI11085" s="276" t="s">
        <v>49305</v>
      </c>
      <c r="AJ11085" s="277">
        <v>15226.29</v>
      </c>
      <c r="AL11085" s="246" t="s">
        <v>55335</v>
      </c>
      <c r="AM11085" s="247">
        <v>7753</v>
      </c>
      <c r="AO11085" s="226" t="s">
        <v>25485</v>
      </c>
      <c r="AP11085" s="227">
        <v>18433.63</v>
      </c>
      <c r="AR11085" s="207" t="s">
        <v>25103</v>
      </c>
      <c r="AS11085" s="208">
        <v>1049.75</v>
      </c>
      <c r="AT11085" s="93"/>
      <c r="AU11085" s="93"/>
      <c r="AV11085" s="93"/>
    </row>
    <row r="11086" spans="35:48" x14ac:dyDescent="0.55000000000000004">
      <c r="AI11086" s="276" t="s">
        <v>50579</v>
      </c>
      <c r="AJ11086" s="277">
        <v>96331.23</v>
      </c>
      <c r="AL11086" s="246" t="s">
        <v>55336</v>
      </c>
      <c r="AM11086" s="247">
        <v>2423</v>
      </c>
      <c r="AO11086" s="226" t="s">
        <v>47156</v>
      </c>
      <c r="AP11086" s="227">
        <v>-15811.63</v>
      </c>
      <c r="AR11086" s="207" t="s">
        <v>14000</v>
      </c>
      <c r="AS11086" s="208">
        <v>10061</v>
      </c>
      <c r="AT11086" s="93"/>
      <c r="AU11086" s="93"/>
      <c r="AV11086" s="93"/>
    </row>
    <row r="11087" spans="35:48" x14ac:dyDescent="0.55000000000000004">
      <c r="AI11087" s="276" t="s">
        <v>54168</v>
      </c>
      <c r="AJ11087" s="277">
        <v>3928.47</v>
      </c>
      <c r="AL11087" s="246" t="s">
        <v>25833</v>
      </c>
      <c r="AM11087" s="247">
        <v>1334</v>
      </c>
      <c r="AO11087" s="226" t="s">
        <v>25489</v>
      </c>
      <c r="AP11087" s="227">
        <v>78917</v>
      </c>
      <c r="AR11087" s="207" t="s">
        <v>25104</v>
      </c>
      <c r="AS11087" s="208">
        <v>26330</v>
      </c>
      <c r="AT11087" s="93"/>
      <c r="AU11087" s="93"/>
      <c r="AV11087" s="93"/>
    </row>
    <row r="11088" spans="35:48" x14ac:dyDescent="0.55000000000000004">
      <c r="AI11088" s="276" t="s">
        <v>54169</v>
      </c>
      <c r="AJ11088" s="277">
        <v>120944.43</v>
      </c>
      <c r="AL11088" s="246" t="s">
        <v>57732</v>
      </c>
      <c r="AM11088" s="247">
        <v>30104.34</v>
      </c>
      <c r="AO11088" s="226" t="s">
        <v>36577</v>
      </c>
      <c r="AP11088" s="227">
        <v>29920</v>
      </c>
      <c r="AR11088" s="207" t="s">
        <v>25105</v>
      </c>
      <c r="AS11088" s="208">
        <v>23.32</v>
      </c>
      <c r="AT11088" s="93"/>
      <c r="AU11088" s="93"/>
      <c r="AV11088" s="93"/>
    </row>
    <row r="11089" spans="35:48" x14ac:dyDescent="0.55000000000000004">
      <c r="AI11089" s="276" t="s">
        <v>54170</v>
      </c>
      <c r="AJ11089" s="277">
        <v>2056.06</v>
      </c>
      <c r="AL11089" s="246" t="s">
        <v>56447</v>
      </c>
      <c r="AM11089" s="247">
        <v>7193.22</v>
      </c>
      <c r="AO11089" s="226" t="s">
        <v>53325</v>
      </c>
      <c r="AP11089" s="227">
        <v>4256.38</v>
      </c>
      <c r="AR11089" s="207" t="s">
        <v>25106</v>
      </c>
      <c r="AS11089" s="208">
        <v>18512.04</v>
      </c>
      <c r="AT11089" s="93"/>
      <c r="AU11089" s="93"/>
      <c r="AV11089" s="93"/>
    </row>
    <row r="11090" spans="35:48" x14ac:dyDescent="0.55000000000000004">
      <c r="AI11090" s="276" t="s">
        <v>54171</v>
      </c>
      <c r="AJ11090" s="277">
        <v>9710.0499999999993</v>
      </c>
      <c r="AL11090" s="246" t="s">
        <v>36602</v>
      </c>
      <c r="AM11090" s="247">
        <v>11549.04</v>
      </c>
      <c r="AO11090" s="226" t="s">
        <v>53326</v>
      </c>
      <c r="AP11090" s="227">
        <v>325.60000000000002</v>
      </c>
      <c r="AR11090" s="207" t="s">
        <v>14001</v>
      </c>
      <c r="AS11090" s="208">
        <v>18579.22</v>
      </c>
      <c r="AT11090" s="93"/>
      <c r="AU11090" s="93"/>
      <c r="AV11090" s="93"/>
    </row>
    <row r="11091" spans="35:48" x14ac:dyDescent="0.55000000000000004">
      <c r="AI11091" s="276" t="s">
        <v>54172</v>
      </c>
      <c r="AJ11091" s="277">
        <v>14337.03</v>
      </c>
      <c r="AL11091" s="246" t="s">
        <v>36603</v>
      </c>
      <c r="AM11091" s="247">
        <v>3643.82</v>
      </c>
      <c r="AO11091" s="226" t="s">
        <v>53327</v>
      </c>
      <c r="AP11091" s="227">
        <v>1025.78</v>
      </c>
      <c r="AR11091" s="207" t="s">
        <v>25107</v>
      </c>
      <c r="AS11091" s="208">
        <v>8214</v>
      </c>
      <c r="AT11091" s="93"/>
      <c r="AU11091" s="93"/>
      <c r="AV11091" s="93"/>
    </row>
    <row r="11092" spans="35:48" x14ac:dyDescent="0.55000000000000004">
      <c r="AI11092" s="276" t="s">
        <v>54173</v>
      </c>
      <c r="AJ11092" s="277">
        <v>291.07</v>
      </c>
      <c r="AL11092" s="246" t="s">
        <v>36604</v>
      </c>
      <c r="AM11092" s="247">
        <v>12242.9</v>
      </c>
      <c r="AO11092" s="226" t="s">
        <v>53328</v>
      </c>
      <c r="AP11092" s="227">
        <v>127268.61</v>
      </c>
      <c r="AR11092" s="207" t="s">
        <v>25108</v>
      </c>
      <c r="AS11092" s="208">
        <v>15287</v>
      </c>
      <c r="AT11092" s="93"/>
      <c r="AU11092" s="93"/>
      <c r="AV11092" s="93"/>
    </row>
    <row r="11093" spans="35:48" x14ac:dyDescent="0.55000000000000004">
      <c r="AI11093" s="276" t="s">
        <v>54174</v>
      </c>
      <c r="AJ11093" s="277">
        <v>1121.51</v>
      </c>
      <c r="AL11093" s="246" t="s">
        <v>57733</v>
      </c>
      <c r="AM11093" s="247">
        <v>4535.0200000000004</v>
      </c>
      <c r="AO11093" s="226" t="s">
        <v>53329</v>
      </c>
      <c r="AP11093" s="227">
        <v>4602.0200000000004</v>
      </c>
      <c r="AR11093" s="207" t="s">
        <v>25109</v>
      </c>
      <c r="AS11093" s="208">
        <v>19947.5</v>
      </c>
      <c r="AT11093" s="93"/>
      <c r="AU11093" s="93"/>
      <c r="AV11093" s="93"/>
    </row>
    <row r="11094" spans="35:48" x14ac:dyDescent="0.55000000000000004">
      <c r="AI11094" s="276" t="s">
        <v>54175</v>
      </c>
      <c r="AJ11094" s="277">
        <v>518.54999999999995</v>
      </c>
      <c r="AL11094" s="246" t="s">
        <v>56448</v>
      </c>
      <c r="AM11094" s="247">
        <v>9004.32</v>
      </c>
      <c r="AO11094" s="226" t="s">
        <v>50287</v>
      </c>
      <c r="AP11094" s="227">
        <v>85150</v>
      </c>
      <c r="AR11094" s="207" t="s">
        <v>25110</v>
      </c>
      <c r="AS11094" s="208">
        <v>5371.5</v>
      </c>
      <c r="AT11094" s="93"/>
      <c r="AU11094" s="93"/>
      <c r="AV11094" s="93"/>
    </row>
    <row r="11095" spans="35:48" x14ac:dyDescent="0.55000000000000004">
      <c r="AI11095" s="276" t="s">
        <v>47415</v>
      </c>
      <c r="AJ11095" s="277">
        <v>7083.33</v>
      </c>
      <c r="AL11095" s="246" t="s">
        <v>53407</v>
      </c>
      <c r="AM11095" s="247">
        <v>557.16</v>
      </c>
      <c r="AO11095" s="226" t="s">
        <v>50288</v>
      </c>
      <c r="AP11095" s="227">
        <v>27035</v>
      </c>
      <c r="AR11095" s="207" t="s">
        <v>25111</v>
      </c>
      <c r="AS11095" s="208">
        <v>26330</v>
      </c>
      <c r="AT11095" s="93"/>
      <c r="AU11095" s="93"/>
      <c r="AV11095" s="93"/>
    </row>
    <row r="11096" spans="35:48" x14ac:dyDescent="0.55000000000000004">
      <c r="AI11096" s="276" t="s">
        <v>47416</v>
      </c>
      <c r="AJ11096" s="277">
        <v>2000</v>
      </c>
      <c r="AL11096" s="246" t="s">
        <v>57734</v>
      </c>
      <c r="AM11096" s="247">
        <v>3257.36</v>
      </c>
      <c r="AO11096" s="226" t="s">
        <v>25490</v>
      </c>
      <c r="AP11096" s="227">
        <v>651227.53</v>
      </c>
      <c r="AR11096" s="207" t="s">
        <v>25112</v>
      </c>
      <c r="AS11096" s="208">
        <v>23.32</v>
      </c>
      <c r="AT11096" s="93"/>
      <c r="AU11096" s="93"/>
      <c r="AV11096" s="93"/>
    </row>
    <row r="11097" spans="35:48" x14ac:dyDescent="0.55000000000000004">
      <c r="AI11097" s="276" t="s">
        <v>47417</v>
      </c>
      <c r="AJ11097" s="277">
        <v>40080</v>
      </c>
      <c r="AL11097" s="246" t="s">
        <v>33991</v>
      </c>
      <c r="AM11097" s="247">
        <v>1116032.45</v>
      </c>
      <c r="AO11097" s="226" t="s">
        <v>25491</v>
      </c>
      <c r="AP11097" s="227">
        <v>64173.29</v>
      </c>
      <c r="AR11097" s="207" t="s">
        <v>25113</v>
      </c>
      <c r="AS11097" s="208">
        <v>33799.040000000001</v>
      </c>
      <c r="AT11097" s="93"/>
      <c r="AU11097" s="93"/>
      <c r="AV11097" s="93"/>
    </row>
    <row r="11098" spans="35:48" x14ac:dyDescent="0.55000000000000004">
      <c r="AI11098" s="276" t="s">
        <v>47418</v>
      </c>
      <c r="AJ11098" s="277">
        <v>6500</v>
      </c>
      <c r="AL11098" s="246" t="s">
        <v>33992</v>
      </c>
      <c r="AM11098" s="247">
        <v>211046.39999999999</v>
      </c>
      <c r="AO11098" s="226" t="s">
        <v>25492</v>
      </c>
      <c r="AP11098" s="227">
        <v>3805.66</v>
      </c>
      <c r="AR11098" s="207" t="s">
        <v>25114</v>
      </c>
      <c r="AS11098" s="208">
        <v>19947.5</v>
      </c>
      <c r="AT11098" s="93"/>
      <c r="AU11098" s="93"/>
      <c r="AV11098" s="93"/>
    </row>
    <row r="11099" spans="35:48" x14ac:dyDescent="0.55000000000000004">
      <c r="AI11099" s="276" t="s">
        <v>49306</v>
      </c>
      <c r="AJ11099" s="277">
        <v>3680</v>
      </c>
      <c r="AL11099" s="246" t="s">
        <v>55337</v>
      </c>
      <c r="AM11099" s="247">
        <v>15130.13</v>
      </c>
      <c r="AO11099" s="226" t="s">
        <v>25493</v>
      </c>
      <c r="AP11099" s="227">
        <v>30696</v>
      </c>
      <c r="AR11099" s="207" t="s">
        <v>14002</v>
      </c>
      <c r="AS11099" s="208">
        <v>32164.720000000001</v>
      </c>
      <c r="AT11099" s="93"/>
      <c r="AU11099" s="93"/>
      <c r="AV11099" s="93"/>
    </row>
    <row r="11100" spans="35:48" x14ac:dyDescent="0.55000000000000004">
      <c r="AI11100" s="276" t="s">
        <v>47420</v>
      </c>
      <c r="AJ11100" s="277">
        <v>4486.3500000000004</v>
      </c>
      <c r="AL11100" s="246" t="s">
        <v>53411</v>
      </c>
      <c r="AM11100" s="247">
        <v>3326</v>
      </c>
      <c r="AO11100" s="226" t="s">
        <v>25494</v>
      </c>
      <c r="AP11100" s="227">
        <v>697.47</v>
      </c>
      <c r="AR11100" s="207" t="s">
        <v>25115</v>
      </c>
      <c r="AS11100" s="208">
        <v>15582</v>
      </c>
      <c r="AT11100" s="93"/>
      <c r="AU11100" s="93"/>
      <c r="AV11100" s="93"/>
    </row>
    <row r="11101" spans="35:48" x14ac:dyDescent="0.55000000000000004">
      <c r="AI11101" s="276" t="s">
        <v>50581</v>
      </c>
      <c r="AJ11101" s="277">
        <v>9000</v>
      </c>
      <c r="AL11101" s="246" t="s">
        <v>33993</v>
      </c>
      <c r="AM11101" s="247">
        <v>147707.66</v>
      </c>
      <c r="AO11101" s="226" t="s">
        <v>33973</v>
      </c>
      <c r="AP11101" s="227">
        <v>2349.84</v>
      </c>
      <c r="AR11101" s="207" t="s">
        <v>25116</v>
      </c>
      <c r="AS11101" s="208">
        <v>947</v>
      </c>
      <c r="AT11101" s="93"/>
      <c r="AU11101" s="93"/>
      <c r="AV11101" s="93"/>
    </row>
    <row r="11102" spans="35:48" x14ac:dyDescent="0.55000000000000004">
      <c r="AI11102" s="276" t="s">
        <v>49307</v>
      </c>
      <c r="AJ11102" s="277">
        <v>295.83</v>
      </c>
      <c r="AL11102" s="246" t="s">
        <v>64759</v>
      </c>
      <c r="AM11102" s="247">
        <v>969.34</v>
      </c>
      <c r="AO11102" s="226" t="s">
        <v>25495</v>
      </c>
      <c r="AP11102" s="227">
        <v>215738.77</v>
      </c>
      <c r="AR11102" s="207" t="s">
        <v>25117</v>
      </c>
      <c r="AS11102" s="208">
        <v>934</v>
      </c>
      <c r="AT11102" s="93"/>
      <c r="AU11102" s="93"/>
      <c r="AV11102" s="93"/>
    </row>
    <row r="11103" spans="35:48" x14ac:dyDescent="0.55000000000000004">
      <c r="AI11103" s="276" t="s">
        <v>56750</v>
      </c>
      <c r="AJ11103" s="277">
        <v>3153.33</v>
      </c>
      <c r="AL11103" s="246" t="s">
        <v>33994</v>
      </c>
      <c r="AM11103" s="247">
        <v>408</v>
      </c>
      <c r="AO11103" s="226" t="s">
        <v>45415</v>
      </c>
      <c r="AP11103" s="227">
        <v>619571.44999999995</v>
      </c>
      <c r="AR11103" s="207" t="s">
        <v>25118</v>
      </c>
      <c r="AS11103" s="208">
        <v>6166</v>
      </c>
      <c r="AT11103" s="93"/>
      <c r="AU11103" s="93"/>
      <c r="AV11103" s="93"/>
    </row>
    <row r="11104" spans="35:48" x14ac:dyDescent="0.55000000000000004">
      <c r="AI11104" s="276" t="s">
        <v>49308</v>
      </c>
      <c r="AJ11104" s="277">
        <v>16815.2</v>
      </c>
      <c r="AL11104" s="246" t="s">
        <v>64760</v>
      </c>
      <c r="AM11104" s="247">
        <v>367513.49</v>
      </c>
      <c r="AO11104" s="226" t="s">
        <v>39386</v>
      </c>
      <c r="AP11104" s="227">
        <v>81992.149999999994</v>
      </c>
      <c r="AR11104" s="207" t="s">
        <v>25119</v>
      </c>
      <c r="AS11104" s="208">
        <v>6700</v>
      </c>
      <c r="AT11104" s="93"/>
      <c r="AU11104" s="93"/>
      <c r="AV11104" s="93"/>
    </row>
    <row r="11105" spans="35:48" x14ac:dyDescent="0.55000000000000004">
      <c r="AI11105" s="276" t="s">
        <v>56751</v>
      </c>
      <c r="AJ11105" s="277">
        <v>20809.59</v>
      </c>
      <c r="AL11105" s="246" t="s">
        <v>25839</v>
      </c>
      <c r="AM11105" s="247">
        <v>96550.58</v>
      </c>
      <c r="AO11105" s="226" t="s">
        <v>39387</v>
      </c>
      <c r="AP11105" s="227">
        <v>17958.22</v>
      </c>
      <c r="AR11105" s="207" t="s">
        <v>25120</v>
      </c>
      <c r="AS11105" s="208">
        <v>47545.5</v>
      </c>
      <c r="AT11105" s="93"/>
      <c r="AU11105" s="93"/>
      <c r="AV11105" s="93"/>
    </row>
    <row r="11106" spans="35:48" x14ac:dyDescent="0.55000000000000004">
      <c r="AI11106" s="276" t="s">
        <v>48397</v>
      </c>
      <c r="AJ11106" s="277">
        <v>46970.75</v>
      </c>
      <c r="AL11106" s="246" t="s">
        <v>64761</v>
      </c>
      <c r="AM11106" s="247">
        <v>14477.7</v>
      </c>
      <c r="AO11106" s="226" t="s">
        <v>25496</v>
      </c>
      <c r="AP11106" s="227">
        <v>137064.95000000001</v>
      </c>
      <c r="AR11106" s="207" t="s">
        <v>25121</v>
      </c>
      <c r="AS11106" s="208">
        <v>12343.49</v>
      </c>
      <c r="AT11106" s="93"/>
      <c r="AU11106" s="93"/>
      <c r="AV11106" s="93"/>
    </row>
    <row r="11107" spans="35:48" x14ac:dyDescent="0.55000000000000004">
      <c r="AI11107" s="276" t="s">
        <v>48398</v>
      </c>
      <c r="AJ11107" s="277">
        <v>4000</v>
      </c>
      <c r="AL11107" s="246" t="s">
        <v>25840</v>
      </c>
      <c r="AM11107" s="247">
        <v>147018.98000000001</v>
      </c>
      <c r="AO11107" s="226" t="s">
        <v>39388</v>
      </c>
      <c r="AP11107" s="227">
        <v>27912.080000000002</v>
      </c>
      <c r="AR11107" s="207" t="s">
        <v>25122</v>
      </c>
      <c r="AS11107" s="208">
        <v>1304.97</v>
      </c>
      <c r="AT11107" s="93"/>
      <c r="AU11107" s="93"/>
      <c r="AV11107" s="93"/>
    </row>
    <row r="11108" spans="35:48" x14ac:dyDescent="0.55000000000000004">
      <c r="AI11108" s="276" t="s">
        <v>48399</v>
      </c>
      <c r="AJ11108" s="277">
        <v>40.5</v>
      </c>
      <c r="AL11108" s="246" t="s">
        <v>35475</v>
      </c>
      <c r="AM11108" s="247">
        <v>445885.45</v>
      </c>
      <c r="AO11108" s="226" t="s">
        <v>39389</v>
      </c>
      <c r="AP11108" s="227">
        <v>18505.849999999999</v>
      </c>
      <c r="AR11108" s="207" t="s">
        <v>25123</v>
      </c>
      <c r="AS11108" s="208">
        <v>163</v>
      </c>
      <c r="AT11108" s="93"/>
      <c r="AU11108" s="93"/>
      <c r="AV11108" s="93"/>
    </row>
    <row r="11109" spans="35:48" x14ac:dyDescent="0.55000000000000004">
      <c r="AI11109" s="276" t="s">
        <v>48400</v>
      </c>
      <c r="AJ11109" s="277">
        <v>12103.5</v>
      </c>
      <c r="AL11109" s="246" t="s">
        <v>53413</v>
      </c>
      <c r="AM11109" s="247">
        <v>51870.5</v>
      </c>
      <c r="AO11109" s="226" t="s">
        <v>33974</v>
      </c>
      <c r="AP11109" s="227">
        <v>159098.71</v>
      </c>
      <c r="AR11109" s="207" t="s">
        <v>25124</v>
      </c>
      <c r="AS11109" s="208">
        <v>521.96</v>
      </c>
      <c r="AT11109" s="93"/>
      <c r="AU11109" s="93"/>
      <c r="AV11109" s="93"/>
    </row>
    <row r="11110" spans="35:48" x14ac:dyDescent="0.55000000000000004">
      <c r="AI11110" s="276" t="s">
        <v>48402</v>
      </c>
      <c r="AJ11110" s="277">
        <v>37176.25</v>
      </c>
      <c r="AL11110" s="246" t="s">
        <v>56449</v>
      </c>
      <c r="AM11110" s="247">
        <v>112122</v>
      </c>
      <c r="AO11110" s="226" t="s">
        <v>53330</v>
      </c>
      <c r="AP11110" s="227">
        <v>228282.18</v>
      </c>
      <c r="AR11110" s="207" t="s">
        <v>25125</v>
      </c>
      <c r="AS11110" s="208">
        <v>33.08</v>
      </c>
      <c r="AT11110" s="93"/>
      <c r="AU11110" s="93"/>
      <c r="AV11110" s="93"/>
    </row>
    <row r="11111" spans="35:48" x14ac:dyDescent="0.55000000000000004">
      <c r="AI11111" s="276" t="s">
        <v>48403</v>
      </c>
      <c r="AJ11111" s="277">
        <v>10500.5</v>
      </c>
      <c r="AL11111" s="246" t="s">
        <v>64762</v>
      </c>
      <c r="AM11111" s="247">
        <v>114112.58</v>
      </c>
      <c r="AO11111" s="226" t="s">
        <v>39390</v>
      </c>
      <c r="AP11111" s="227">
        <v>8445.1</v>
      </c>
      <c r="AR11111" s="207" t="s">
        <v>25126</v>
      </c>
      <c r="AS11111" s="208">
        <v>2096</v>
      </c>
      <c r="AT11111" s="93"/>
      <c r="AU11111" s="93"/>
      <c r="AV11111" s="93"/>
    </row>
    <row r="11112" spans="35:48" x14ac:dyDescent="0.55000000000000004">
      <c r="AI11112" s="276" t="s">
        <v>62861</v>
      </c>
      <c r="AJ11112" s="277">
        <v>14628.84</v>
      </c>
      <c r="AL11112" s="246" t="s">
        <v>53414</v>
      </c>
      <c r="AM11112" s="247">
        <v>78755.39</v>
      </c>
      <c r="AO11112" s="226" t="s">
        <v>36578</v>
      </c>
      <c r="AP11112" s="227">
        <v>86415.28</v>
      </c>
      <c r="AR11112" s="207" t="s">
        <v>25127</v>
      </c>
      <c r="AS11112" s="208">
        <v>1744</v>
      </c>
      <c r="AT11112" s="93"/>
      <c r="AU11112" s="93"/>
      <c r="AV11112" s="93"/>
    </row>
    <row r="11113" spans="35:48" x14ac:dyDescent="0.55000000000000004">
      <c r="AI11113" s="276" t="s">
        <v>54177</v>
      </c>
      <c r="AJ11113" s="277">
        <v>2957.7</v>
      </c>
      <c r="AL11113" s="246" t="s">
        <v>36605</v>
      </c>
      <c r="AM11113" s="247">
        <v>640186.11</v>
      </c>
      <c r="AO11113" s="226" t="s">
        <v>45416</v>
      </c>
      <c r="AP11113" s="227">
        <v>12750</v>
      </c>
      <c r="AR11113" s="207" t="s">
        <v>25128</v>
      </c>
      <c r="AS11113" s="208">
        <v>9666</v>
      </c>
      <c r="AT11113" s="93"/>
      <c r="AU11113" s="93"/>
      <c r="AV11113" s="93"/>
    </row>
    <row r="11114" spans="35:48" x14ac:dyDescent="0.55000000000000004">
      <c r="AI11114" s="276" t="s">
        <v>48405</v>
      </c>
      <c r="AJ11114" s="277">
        <v>1788.49</v>
      </c>
      <c r="AL11114" s="246" t="s">
        <v>33995</v>
      </c>
      <c r="AM11114" s="247">
        <v>243092.15</v>
      </c>
      <c r="AO11114" s="226" t="s">
        <v>45417</v>
      </c>
      <c r="AP11114" s="227">
        <v>975.47</v>
      </c>
      <c r="AR11114" s="207" t="s">
        <v>25129</v>
      </c>
      <c r="AS11114" s="208">
        <v>3500.94</v>
      </c>
      <c r="AT11114" s="93"/>
      <c r="AU11114" s="93"/>
      <c r="AV11114" s="93"/>
    </row>
    <row r="11115" spans="35:48" x14ac:dyDescent="0.55000000000000004">
      <c r="AI11115" s="276" t="s">
        <v>48406</v>
      </c>
      <c r="AJ11115" s="277">
        <v>3852</v>
      </c>
      <c r="AL11115" s="246" t="s">
        <v>56450</v>
      </c>
      <c r="AM11115" s="247">
        <v>53978.15</v>
      </c>
      <c r="AO11115" s="226" t="s">
        <v>45418</v>
      </c>
      <c r="AP11115" s="227">
        <v>409.7</v>
      </c>
      <c r="AR11115" s="207" t="s">
        <v>25130</v>
      </c>
      <c r="AS11115" s="208">
        <v>293.06</v>
      </c>
      <c r="AT11115" s="93"/>
      <c r="AU11115" s="93"/>
      <c r="AV11115" s="93"/>
    </row>
    <row r="11116" spans="35:48" x14ac:dyDescent="0.55000000000000004">
      <c r="AI11116" s="276" t="s">
        <v>48407</v>
      </c>
      <c r="AJ11116" s="277">
        <v>8478.83</v>
      </c>
      <c r="AL11116" s="246" t="s">
        <v>64763</v>
      </c>
      <c r="AM11116" s="247">
        <v>-26128.53</v>
      </c>
      <c r="AO11116" s="226" t="s">
        <v>49092</v>
      </c>
      <c r="AP11116" s="227">
        <v>64051.75</v>
      </c>
      <c r="AR11116" s="207" t="s">
        <v>25131</v>
      </c>
      <c r="AS11116" s="208">
        <v>4896.7</v>
      </c>
      <c r="AT11116" s="93"/>
      <c r="AU11116" s="93"/>
      <c r="AV11116" s="93"/>
    </row>
    <row r="11117" spans="35:48" x14ac:dyDescent="0.55000000000000004">
      <c r="AI11117" s="276" t="s">
        <v>63465</v>
      </c>
      <c r="AJ11117" s="277">
        <v>449.8</v>
      </c>
      <c r="AL11117" s="246" t="s">
        <v>61117</v>
      </c>
      <c r="AM11117" s="247">
        <v>4949.6499999999996</v>
      </c>
      <c r="AO11117" s="226" t="s">
        <v>53331</v>
      </c>
      <c r="AP11117" s="227">
        <v>1519.25</v>
      </c>
      <c r="AR11117" s="207" t="s">
        <v>25132</v>
      </c>
      <c r="AS11117" s="208">
        <v>10579.91</v>
      </c>
      <c r="AT11117" s="93"/>
      <c r="AU11117" s="93"/>
      <c r="AV11117" s="93"/>
    </row>
    <row r="11118" spans="35:48" x14ac:dyDescent="0.55000000000000004">
      <c r="AI11118" s="276" t="s">
        <v>61654</v>
      </c>
      <c r="AJ11118" s="277">
        <v>3917.01</v>
      </c>
      <c r="AL11118" s="246" t="s">
        <v>62975</v>
      </c>
      <c r="AM11118" s="247">
        <v>34517</v>
      </c>
      <c r="AO11118" s="226" t="s">
        <v>53332</v>
      </c>
      <c r="AP11118" s="227">
        <v>23421.23</v>
      </c>
      <c r="AR11118" s="207" t="s">
        <v>25133</v>
      </c>
      <c r="AS11118" s="208">
        <v>23020.12</v>
      </c>
      <c r="AT11118" s="93"/>
      <c r="AU11118" s="93"/>
      <c r="AV11118" s="93"/>
    </row>
    <row r="11119" spans="35:48" x14ac:dyDescent="0.55000000000000004">
      <c r="AI11119" s="276" t="s">
        <v>48408</v>
      </c>
      <c r="AJ11119" s="277">
        <v>1903.45</v>
      </c>
      <c r="AL11119" s="246" t="s">
        <v>62192</v>
      </c>
      <c r="AM11119" s="247">
        <v>20925</v>
      </c>
      <c r="AO11119" s="226" t="s">
        <v>53333</v>
      </c>
      <c r="AP11119" s="227">
        <v>1245.0899999999999</v>
      </c>
      <c r="AR11119" s="207" t="s">
        <v>25134</v>
      </c>
      <c r="AS11119" s="208">
        <v>3671.26</v>
      </c>
      <c r="AT11119" s="93"/>
      <c r="AU11119" s="93"/>
      <c r="AV11119" s="93"/>
    </row>
    <row r="11120" spans="35:48" x14ac:dyDescent="0.55000000000000004">
      <c r="AI11120" s="276" t="s">
        <v>54178</v>
      </c>
      <c r="AJ11120" s="277">
        <v>2437.5</v>
      </c>
      <c r="AL11120" s="246" t="s">
        <v>56451</v>
      </c>
      <c r="AM11120" s="247">
        <v>13536.4</v>
      </c>
      <c r="AO11120" s="226" t="s">
        <v>53334</v>
      </c>
      <c r="AP11120" s="227">
        <v>778.08</v>
      </c>
      <c r="AR11120" s="207" t="s">
        <v>25135</v>
      </c>
      <c r="AS11120" s="208">
        <v>7425.2</v>
      </c>
      <c r="AT11120" s="93"/>
      <c r="AU11120" s="93"/>
      <c r="AV11120" s="93"/>
    </row>
    <row r="11121" spans="35:48" x14ac:dyDescent="0.55000000000000004">
      <c r="AI11121" s="276" t="s">
        <v>54179</v>
      </c>
      <c r="AJ11121" s="277">
        <v>18750.009999999998</v>
      </c>
      <c r="AL11121" s="246" t="s">
        <v>53416</v>
      </c>
      <c r="AM11121" s="247">
        <v>109436.16</v>
      </c>
      <c r="AO11121" s="226" t="s">
        <v>53335</v>
      </c>
      <c r="AP11121" s="227">
        <v>1968.42</v>
      </c>
      <c r="AR11121" s="207" t="s">
        <v>25136</v>
      </c>
      <c r="AS11121" s="208">
        <v>41266.99</v>
      </c>
      <c r="AT11121" s="93"/>
      <c r="AU11121" s="93"/>
      <c r="AV11121" s="93"/>
    </row>
    <row r="11122" spans="35:48" x14ac:dyDescent="0.55000000000000004">
      <c r="AI11122" s="276" t="s">
        <v>54180</v>
      </c>
      <c r="AJ11122" s="277">
        <v>40</v>
      </c>
      <c r="AL11122" s="246" t="s">
        <v>53417</v>
      </c>
      <c r="AM11122" s="247">
        <v>21558.13</v>
      </c>
      <c r="AO11122" s="226" t="s">
        <v>53336</v>
      </c>
      <c r="AP11122" s="227">
        <v>5615.06</v>
      </c>
      <c r="AR11122" s="207" t="s">
        <v>25137</v>
      </c>
      <c r="AS11122" s="208">
        <v>3500.94</v>
      </c>
      <c r="AT11122" s="93"/>
      <c r="AU11122" s="93"/>
      <c r="AV11122" s="93"/>
    </row>
    <row r="11123" spans="35:48" x14ac:dyDescent="0.55000000000000004">
      <c r="AI11123" s="276" t="s">
        <v>54181</v>
      </c>
      <c r="AJ11123" s="277">
        <v>870</v>
      </c>
      <c r="AL11123" s="246" t="s">
        <v>56452</v>
      </c>
      <c r="AM11123" s="247">
        <v>382.8</v>
      </c>
      <c r="AO11123" s="226" t="s">
        <v>48185</v>
      </c>
      <c r="AP11123" s="227">
        <v>38582.379999999997</v>
      </c>
      <c r="AR11123" s="207" t="s">
        <v>25138</v>
      </c>
      <c r="AS11123" s="208">
        <v>1744</v>
      </c>
      <c r="AT11123" s="93"/>
      <c r="AU11123" s="93"/>
      <c r="AV11123" s="93"/>
    </row>
    <row r="11124" spans="35:48" x14ac:dyDescent="0.55000000000000004">
      <c r="AI11124" s="276" t="s">
        <v>54182</v>
      </c>
      <c r="AJ11124" s="277">
        <v>1379.5</v>
      </c>
      <c r="AL11124" s="246" t="s">
        <v>53418</v>
      </c>
      <c r="AM11124" s="247">
        <v>5783.64</v>
      </c>
      <c r="AO11124" s="226" t="s">
        <v>53337</v>
      </c>
      <c r="AP11124" s="227">
        <v>289041.25</v>
      </c>
      <c r="AR11124" s="207" t="s">
        <v>25139</v>
      </c>
      <c r="AS11124" s="208">
        <v>9666</v>
      </c>
      <c r="AT11124" s="93"/>
      <c r="AU11124" s="93"/>
      <c r="AV11124" s="93"/>
    </row>
    <row r="11125" spans="35:48" x14ac:dyDescent="0.55000000000000004">
      <c r="AI11125" s="276" t="s">
        <v>69159</v>
      </c>
      <c r="AJ11125" s="277">
        <v>160.58000000000001</v>
      </c>
      <c r="AL11125" s="246" t="s">
        <v>53419</v>
      </c>
      <c r="AM11125" s="247">
        <v>11332.56</v>
      </c>
      <c r="AO11125" s="226" t="s">
        <v>40549</v>
      </c>
      <c r="AP11125" s="227">
        <v>650663.75</v>
      </c>
      <c r="AR11125" s="207" t="s">
        <v>25140</v>
      </c>
      <c r="AS11125" s="208">
        <v>47545.5</v>
      </c>
      <c r="AT11125" s="93"/>
      <c r="AU11125" s="93"/>
      <c r="AV11125" s="93"/>
    </row>
    <row r="11126" spans="35:48" x14ac:dyDescent="0.55000000000000004">
      <c r="AI11126" s="276" t="s">
        <v>55550</v>
      </c>
      <c r="AJ11126" s="277">
        <v>160.87</v>
      </c>
      <c r="AL11126" s="246" t="s">
        <v>53420</v>
      </c>
      <c r="AM11126" s="247">
        <v>34183.69</v>
      </c>
      <c r="AO11126" s="226" t="s">
        <v>40550</v>
      </c>
      <c r="AP11126" s="227">
        <v>1239589.57</v>
      </c>
      <c r="AR11126" s="207" t="s">
        <v>25141</v>
      </c>
      <c r="AS11126" s="208">
        <v>12343.49</v>
      </c>
      <c r="AT11126" s="93"/>
      <c r="AU11126" s="93"/>
      <c r="AV11126" s="93"/>
    </row>
    <row r="11127" spans="35:48" x14ac:dyDescent="0.55000000000000004">
      <c r="AI11127" s="276" t="s">
        <v>54184</v>
      </c>
      <c r="AJ11127" s="277">
        <v>8.5299999999999994</v>
      </c>
      <c r="AL11127" s="246" t="s">
        <v>56453</v>
      </c>
      <c r="AM11127" s="247">
        <v>15519.56</v>
      </c>
      <c r="AO11127" s="226" t="s">
        <v>36579</v>
      </c>
      <c r="AP11127" s="227">
        <v>1166620.05</v>
      </c>
      <c r="AR11127" s="207" t="s">
        <v>25142</v>
      </c>
      <c r="AS11127" s="208">
        <v>1598.03</v>
      </c>
      <c r="AT11127" s="93"/>
      <c r="AU11127" s="93"/>
      <c r="AV11127" s="93"/>
    </row>
    <row r="11128" spans="35:48" x14ac:dyDescent="0.55000000000000004">
      <c r="AI11128" s="276" t="s">
        <v>65086</v>
      </c>
      <c r="AJ11128" s="277">
        <v>568.75</v>
      </c>
      <c r="AL11128" s="246" t="s">
        <v>64764</v>
      </c>
      <c r="AM11128" s="247">
        <v>4854.32</v>
      </c>
      <c r="AO11128" s="226" t="s">
        <v>36580</v>
      </c>
      <c r="AP11128" s="227">
        <v>258811.75</v>
      </c>
      <c r="AR11128" s="207" t="s">
        <v>25143</v>
      </c>
      <c r="AS11128" s="208">
        <v>163</v>
      </c>
      <c r="AT11128" s="93"/>
      <c r="AU11128" s="93"/>
      <c r="AV11128" s="93"/>
    </row>
    <row r="11129" spans="35:48" x14ac:dyDescent="0.55000000000000004">
      <c r="AI11129" s="276" t="s">
        <v>54187</v>
      </c>
      <c r="AJ11129" s="277">
        <v>52.6</v>
      </c>
      <c r="AL11129" s="246" t="s">
        <v>56454</v>
      </c>
      <c r="AM11129" s="247">
        <v>227.09</v>
      </c>
      <c r="AO11129" s="226" t="s">
        <v>36581</v>
      </c>
      <c r="AP11129" s="227">
        <v>292506.61</v>
      </c>
      <c r="AR11129" s="207" t="s">
        <v>25144</v>
      </c>
      <c r="AS11129" s="208">
        <v>521.96</v>
      </c>
      <c r="AT11129" s="93"/>
      <c r="AU11129" s="93"/>
      <c r="AV11129" s="93"/>
    </row>
    <row r="11130" spans="35:48" x14ac:dyDescent="0.55000000000000004">
      <c r="AI11130" s="276" t="s">
        <v>65087</v>
      </c>
      <c r="AJ11130" s="277">
        <v>391.6</v>
      </c>
      <c r="AL11130" s="246" t="s">
        <v>58318</v>
      </c>
      <c r="AM11130" s="247">
        <v>17776.11</v>
      </c>
      <c r="AO11130" s="226" t="s">
        <v>50289</v>
      </c>
      <c r="AP11130" s="227">
        <v>9000</v>
      </c>
      <c r="AR11130" s="207" t="s">
        <v>25145</v>
      </c>
      <c r="AS11130" s="208">
        <v>33.08</v>
      </c>
      <c r="AT11130" s="93"/>
      <c r="AU11130" s="93"/>
      <c r="AV11130" s="93"/>
    </row>
    <row r="11131" spans="35:48" x14ac:dyDescent="0.55000000000000004">
      <c r="AI11131" s="276" t="s">
        <v>54188</v>
      </c>
      <c r="AJ11131" s="277">
        <v>565.08000000000004</v>
      </c>
      <c r="AL11131" s="246" t="s">
        <v>56455</v>
      </c>
      <c r="AM11131" s="247">
        <v>10624.29</v>
      </c>
      <c r="AO11131" s="226" t="s">
        <v>53338</v>
      </c>
      <c r="AP11131" s="227">
        <v>423009.29</v>
      </c>
      <c r="AR11131" s="207" t="s">
        <v>25146</v>
      </c>
      <c r="AS11131" s="208">
        <v>4896.7</v>
      </c>
      <c r="AT11131" s="93"/>
      <c r="AU11131" s="93"/>
      <c r="AV11131" s="93"/>
    </row>
    <row r="11132" spans="35:48" x14ac:dyDescent="0.55000000000000004">
      <c r="AI11132" s="276" t="s">
        <v>69160</v>
      </c>
      <c r="AJ11132" s="277">
        <v>1984.78</v>
      </c>
      <c r="AL11132" s="246" t="s">
        <v>56456</v>
      </c>
      <c r="AM11132" s="247">
        <v>20525</v>
      </c>
      <c r="AO11132" s="226" t="s">
        <v>45419</v>
      </c>
      <c r="AP11132" s="227">
        <v>744648.55</v>
      </c>
      <c r="AR11132" s="207" t="s">
        <v>25147</v>
      </c>
      <c r="AS11132" s="208">
        <v>10579.91</v>
      </c>
      <c r="AT11132" s="93"/>
      <c r="AU11132" s="93"/>
      <c r="AV11132" s="93"/>
    </row>
    <row r="11133" spans="35:48" x14ac:dyDescent="0.55000000000000004">
      <c r="AI11133" s="276" t="s">
        <v>65088</v>
      </c>
      <c r="AJ11133" s="277">
        <v>614.86</v>
      </c>
      <c r="AL11133" s="246" t="s">
        <v>56457</v>
      </c>
      <c r="AM11133" s="247">
        <v>9876.48</v>
      </c>
      <c r="AO11133" s="226" t="s">
        <v>45420</v>
      </c>
      <c r="AP11133" s="227">
        <v>59089.45</v>
      </c>
      <c r="AR11133" s="207" t="s">
        <v>25148</v>
      </c>
      <c r="AS11133" s="208">
        <v>29720.12</v>
      </c>
      <c r="AT11133" s="93"/>
      <c r="AU11133" s="93"/>
      <c r="AV11133" s="93"/>
    </row>
    <row r="11134" spans="35:48" x14ac:dyDescent="0.55000000000000004">
      <c r="AI11134" s="276" t="s">
        <v>45926</v>
      </c>
      <c r="AJ11134" s="277">
        <v>33040</v>
      </c>
      <c r="AL11134" s="246" t="s">
        <v>56458</v>
      </c>
      <c r="AM11134" s="247">
        <v>5184</v>
      </c>
      <c r="AO11134" s="226" t="s">
        <v>53339</v>
      </c>
      <c r="AP11134" s="227">
        <v>-7.0000000000000007E-2</v>
      </c>
      <c r="AR11134" s="207" t="s">
        <v>25149</v>
      </c>
      <c r="AS11134" s="208">
        <v>8262</v>
      </c>
      <c r="AT11134" s="93"/>
      <c r="AU11134" s="93"/>
      <c r="AV11134" s="93"/>
    </row>
    <row r="11135" spans="35:48" x14ac:dyDescent="0.55000000000000004">
      <c r="AI11135" s="276" t="s">
        <v>62862</v>
      </c>
      <c r="AJ11135" s="277">
        <v>900</v>
      </c>
      <c r="AL11135" s="246" t="s">
        <v>56459</v>
      </c>
      <c r="AM11135" s="247">
        <v>3535.08</v>
      </c>
      <c r="AO11135" s="226" t="s">
        <v>42815</v>
      </c>
      <c r="AP11135" s="227">
        <v>112846.31</v>
      </c>
      <c r="AR11135" s="207" t="s">
        <v>25150</v>
      </c>
      <c r="AS11135" s="208">
        <v>3671.26</v>
      </c>
      <c r="AT11135" s="93"/>
      <c r="AU11135" s="93"/>
      <c r="AV11135" s="93"/>
    </row>
    <row r="11136" spans="35:48" x14ac:dyDescent="0.55000000000000004">
      <c r="AI11136" s="276" t="s">
        <v>57984</v>
      </c>
      <c r="AJ11136" s="277">
        <v>4260</v>
      </c>
      <c r="AL11136" s="246" t="s">
        <v>56460</v>
      </c>
      <c r="AM11136" s="247">
        <v>10681.01</v>
      </c>
      <c r="AO11136" s="226" t="s">
        <v>42816</v>
      </c>
      <c r="AP11136" s="227">
        <v>8663.69</v>
      </c>
      <c r="AR11136" s="207" t="s">
        <v>25151</v>
      </c>
      <c r="AS11136" s="208">
        <v>7425.2</v>
      </c>
      <c r="AT11136" s="93"/>
      <c r="AU11136" s="93"/>
      <c r="AV11136" s="93"/>
    </row>
    <row r="11137" spans="35:48" x14ac:dyDescent="0.55000000000000004">
      <c r="AI11137" s="276" t="s">
        <v>61655</v>
      </c>
      <c r="AJ11137" s="277">
        <v>12635.19</v>
      </c>
      <c r="AL11137" s="246" t="s">
        <v>56461</v>
      </c>
      <c r="AM11137" s="247">
        <v>1183.3399999999999</v>
      </c>
      <c r="AO11137" s="226" t="s">
        <v>47157</v>
      </c>
      <c r="AP11137" s="227">
        <v>2550</v>
      </c>
      <c r="AR11137" s="207" t="s">
        <v>25152</v>
      </c>
      <c r="AS11137" s="208">
        <v>58729.99</v>
      </c>
      <c r="AT11137" s="93"/>
      <c r="AU11137" s="93"/>
      <c r="AV11137" s="93"/>
    </row>
    <row r="11138" spans="35:48" x14ac:dyDescent="0.55000000000000004">
      <c r="AI11138" s="276" t="s">
        <v>47421</v>
      </c>
      <c r="AJ11138" s="277">
        <v>20660.849999999999</v>
      </c>
      <c r="AL11138" s="246" t="s">
        <v>57735</v>
      </c>
      <c r="AM11138" s="247">
        <v>18595.36</v>
      </c>
      <c r="AO11138" s="226" t="s">
        <v>48186</v>
      </c>
      <c r="AP11138" s="227">
        <v>10199</v>
      </c>
      <c r="AR11138" s="207" t="s">
        <v>25153</v>
      </c>
      <c r="AS11138" s="208">
        <v>3996</v>
      </c>
      <c r="AT11138" s="93"/>
      <c r="AU11138" s="93"/>
      <c r="AV11138" s="93"/>
    </row>
    <row r="11139" spans="35:48" x14ac:dyDescent="0.55000000000000004">
      <c r="AI11139" s="276" t="s">
        <v>47424</v>
      </c>
      <c r="AJ11139" s="277">
        <v>25564.5</v>
      </c>
      <c r="AL11139" s="246" t="s">
        <v>53421</v>
      </c>
      <c r="AM11139" s="247">
        <v>3154.36</v>
      </c>
      <c r="AO11139" s="226" t="s">
        <v>45421</v>
      </c>
      <c r="AP11139" s="227">
        <v>62619.48</v>
      </c>
      <c r="AR11139" s="207" t="s">
        <v>25154</v>
      </c>
      <c r="AS11139" s="208">
        <v>270</v>
      </c>
      <c r="AT11139" s="93"/>
      <c r="AU11139" s="93"/>
      <c r="AV11139" s="93"/>
    </row>
    <row r="11140" spans="35:48" x14ac:dyDescent="0.55000000000000004">
      <c r="AI11140" s="276" t="s">
        <v>45927</v>
      </c>
      <c r="AJ11140" s="277">
        <v>6017.74</v>
      </c>
      <c r="AL11140" s="246" t="s">
        <v>49098</v>
      </c>
      <c r="AM11140" s="247">
        <v>42651.47</v>
      </c>
      <c r="AO11140" s="226" t="s">
        <v>45422</v>
      </c>
      <c r="AP11140" s="227">
        <v>4800.5200000000004</v>
      </c>
      <c r="AR11140" s="207" t="s">
        <v>25155</v>
      </c>
      <c r="AS11140" s="208">
        <v>2715</v>
      </c>
      <c r="AT11140" s="93"/>
      <c r="AU11140" s="93"/>
      <c r="AV11140" s="93"/>
    </row>
    <row r="11141" spans="35:48" x14ac:dyDescent="0.55000000000000004">
      <c r="AI11141" s="276" t="s">
        <v>69161</v>
      </c>
      <c r="AJ11141" s="277">
        <v>3627.03</v>
      </c>
      <c r="AL11141" s="246" t="s">
        <v>57736</v>
      </c>
      <c r="AM11141" s="247">
        <v>5922.26</v>
      </c>
      <c r="AO11141" s="226" t="s">
        <v>53340</v>
      </c>
      <c r="AP11141" s="227">
        <v>-0.36</v>
      </c>
      <c r="AR11141" s="207" t="s">
        <v>25156</v>
      </c>
      <c r="AS11141" s="208">
        <v>451</v>
      </c>
      <c r="AT11141" s="93"/>
      <c r="AU11141" s="93"/>
      <c r="AV11141" s="93"/>
    </row>
    <row r="11142" spans="35:48" x14ac:dyDescent="0.55000000000000004">
      <c r="AI11142" s="276" t="s">
        <v>45929</v>
      </c>
      <c r="AJ11142" s="277">
        <v>19707.080000000002</v>
      </c>
      <c r="AL11142" s="246" t="s">
        <v>50297</v>
      </c>
      <c r="AM11142" s="247">
        <v>20505.13</v>
      </c>
      <c r="AO11142" s="226" t="s">
        <v>45423</v>
      </c>
      <c r="AP11142" s="227">
        <v>77612.5</v>
      </c>
      <c r="AR11142" s="207" t="s">
        <v>25157</v>
      </c>
      <c r="AS11142" s="208">
        <v>357</v>
      </c>
      <c r="AT11142" s="93"/>
      <c r="AU11142" s="93"/>
      <c r="AV11142" s="93"/>
    </row>
    <row r="11143" spans="35:48" x14ac:dyDescent="0.55000000000000004">
      <c r="AI11143" s="276" t="s">
        <v>50582</v>
      </c>
      <c r="AJ11143" s="277">
        <v>174.94</v>
      </c>
      <c r="AL11143" s="246" t="s">
        <v>64765</v>
      </c>
      <c r="AM11143" s="247">
        <v>-217.84</v>
      </c>
      <c r="AO11143" s="226" t="s">
        <v>45424</v>
      </c>
      <c r="AP11143" s="227">
        <v>5937.3</v>
      </c>
      <c r="AR11143" s="207" t="s">
        <v>25158</v>
      </c>
      <c r="AS11143" s="208">
        <v>2000</v>
      </c>
      <c r="AT11143" s="93"/>
      <c r="AU11143" s="93"/>
      <c r="AV11143" s="93"/>
    </row>
    <row r="11144" spans="35:48" x14ac:dyDescent="0.55000000000000004">
      <c r="AI11144" s="276" t="s">
        <v>61656</v>
      </c>
      <c r="AJ11144" s="277">
        <v>6940.34</v>
      </c>
      <c r="AL11144" s="246" t="s">
        <v>35476</v>
      </c>
      <c r="AM11144" s="247">
        <v>132302.5</v>
      </c>
      <c r="AO11144" s="226" t="s">
        <v>47158</v>
      </c>
      <c r="AP11144" s="227">
        <v>1290</v>
      </c>
      <c r="AR11144" s="207" t="s">
        <v>25159</v>
      </c>
      <c r="AS11144" s="208">
        <v>1777</v>
      </c>
      <c r="AT11144" s="93"/>
      <c r="AU11144" s="93"/>
      <c r="AV11144" s="93"/>
    </row>
    <row r="11145" spans="35:48" x14ac:dyDescent="0.55000000000000004">
      <c r="AI11145" s="276" t="s">
        <v>47426</v>
      </c>
      <c r="AJ11145" s="277">
        <v>2507.84</v>
      </c>
      <c r="AL11145" s="246" t="s">
        <v>35477</v>
      </c>
      <c r="AM11145" s="247">
        <v>2979.2</v>
      </c>
      <c r="AO11145" s="226" t="s">
        <v>39394</v>
      </c>
      <c r="AP11145" s="227">
        <v>8764.11</v>
      </c>
      <c r="AR11145" s="207" t="s">
        <v>25160</v>
      </c>
      <c r="AS11145" s="208">
        <v>14144</v>
      </c>
      <c r="AT11145" s="93"/>
      <c r="AU11145" s="93"/>
      <c r="AV11145" s="93"/>
    </row>
    <row r="11146" spans="35:48" x14ac:dyDescent="0.55000000000000004">
      <c r="AI11146" s="276" t="s">
        <v>45930</v>
      </c>
      <c r="AJ11146" s="277">
        <v>1069.3599999999999</v>
      </c>
      <c r="AL11146" s="246" t="s">
        <v>56462</v>
      </c>
      <c r="AM11146" s="247">
        <v>103095.96</v>
      </c>
      <c r="AO11146" s="226" t="s">
        <v>39395</v>
      </c>
      <c r="AP11146" s="227">
        <v>901.89</v>
      </c>
      <c r="AR11146" s="207" t="s">
        <v>25161</v>
      </c>
      <c r="AS11146" s="208">
        <v>1082.02</v>
      </c>
      <c r="AT11146" s="93"/>
      <c r="AU11146" s="93"/>
      <c r="AV11146" s="93"/>
    </row>
    <row r="11147" spans="35:48" x14ac:dyDescent="0.55000000000000004">
      <c r="AI11147" s="276" t="s">
        <v>45931</v>
      </c>
      <c r="AJ11147" s="277">
        <v>2486.12</v>
      </c>
      <c r="AL11147" s="246" t="s">
        <v>35478</v>
      </c>
      <c r="AM11147" s="247">
        <v>137070</v>
      </c>
      <c r="AO11147" s="226" t="s">
        <v>35435</v>
      </c>
      <c r="AP11147" s="227">
        <v>50113.64</v>
      </c>
      <c r="AR11147" s="207" t="s">
        <v>25162</v>
      </c>
      <c r="AS11147" s="208">
        <v>11520.98</v>
      </c>
      <c r="AT11147" s="93"/>
      <c r="AU11147" s="93"/>
      <c r="AV11147" s="93"/>
    </row>
    <row r="11148" spans="35:48" x14ac:dyDescent="0.55000000000000004">
      <c r="AI11148" s="276" t="s">
        <v>55553</v>
      </c>
      <c r="AJ11148" s="277">
        <v>134.61000000000001</v>
      </c>
      <c r="AL11148" s="246" t="s">
        <v>40565</v>
      </c>
      <c r="AM11148" s="247">
        <v>60114.39</v>
      </c>
      <c r="AO11148" s="226" t="s">
        <v>45425</v>
      </c>
      <c r="AP11148" s="227">
        <v>8000</v>
      </c>
      <c r="AR11148" s="207" t="s">
        <v>25163</v>
      </c>
      <c r="AS11148" s="208">
        <v>998</v>
      </c>
      <c r="AT11148" s="93"/>
      <c r="AU11148" s="93"/>
      <c r="AV11148" s="93"/>
    </row>
    <row r="11149" spans="35:48" x14ac:dyDescent="0.55000000000000004">
      <c r="AI11149" s="276" t="s">
        <v>69162</v>
      </c>
      <c r="AJ11149" s="277">
        <v>9298.93</v>
      </c>
      <c r="AL11149" s="246" t="s">
        <v>40566</v>
      </c>
      <c r="AM11149" s="247">
        <v>110683.46</v>
      </c>
      <c r="AO11149" s="226" t="s">
        <v>35436</v>
      </c>
      <c r="AP11149" s="227">
        <v>5353.98</v>
      </c>
      <c r="AR11149" s="207" t="s">
        <v>25164</v>
      </c>
      <c r="AS11149" s="208">
        <v>7732.5</v>
      </c>
      <c r="AT11149" s="93"/>
      <c r="AU11149" s="93"/>
      <c r="AV11149" s="93"/>
    </row>
    <row r="11150" spans="35:48" x14ac:dyDescent="0.55000000000000004">
      <c r="AI11150" s="276" t="s">
        <v>50584</v>
      </c>
      <c r="AJ11150" s="277">
        <v>673.74</v>
      </c>
      <c r="AL11150" s="246" t="s">
        <v>45451</v>
      </c>
      <c r="AM11150" s="247">
        <v>21835.31</v>
      </c>
      <c r="AO11150" s="226" t="s">
        <v>35437</v>
      </c>
      <c r="AP11150" s="227">
        <v>2589.0700000000002</v>
      </c>
      <c r="AR11150" s="207" t="s">
        <v>25165</v>
      </c>
      <c r="AS11150" s="208">
        <v>1800</v>
      </c>
      <c r="AT11150" s="93"/>
      <c r="AU11150" s="93"/>
      <c r="AV11150" s="93"/>
    </row>
    <row r="11151" spans="35:48" x14ac:dyDescent="0.55000000000000004">
      <c r="AI11151" s="276" t="s">
        <v>69163</v>
      </c>
      <c r="AJ11151" s="277">
        <v>1138.3599999999999</v>
      </c>
      <c r="AL11151" s="246" t="s">
        <v>36607</v>
      </c>
      <c r="AM11151" s="247">
        <v>65495.4</v>
      </c>
      <c r="AO11151" s="226" t="s">
        <v>35438</v>
      </c>
      <c r="AP11151" s="227">
        <v>1443.31</v>
      </c>
      <c r="AR11151" s="207" t="s">
        <v>25166</v>
      </c>
      <c r="AS11151" s="208">
        <v>13180</v>
      </c>
      <c r="AT11151" s="93"/>
      <c r="AU11151" s="93"/>
      <c r="AV11151" s="93"/>
    </row>
    <row r="11152" spans="35:48" x14ac:dyDescent="0.55000000000000004">
      <c r="AI11152" s="278" t="s">
        <v>54192</v>
      </c>
      <c r="AJ11152" s="279">
        <v>113659.93</v>
      </c>
      <c r="AL11152" s="246" t="s">
        <v>36608</v>
      </c>
      <c r="AM11152" s="247">
        <v>945</v>
      </c>
      <c r="AO11152" s="226" t="s">
        <v>47159</v>
      </c>
      <c r="AP11152" s="227">
        <v>2396</v>
      </c>
      <c r="AR11152" s="207" t="s">
        <v>25167</v>
      </c>
      <c r="AS11152" s="208">
        <v>14144</v>
      </c>
      <c r="AT11152" s="93"/>
      <c r="AU11152" s="93"/>
      <c r="AV11152" s="93"/>
    </row>
    <row r="11153" spans="35:48" x14ac:dyDescent="0.55000000000000004">
      <c r="AI11153" s="278" t="s">
        <v>14677</v>
      </c>
      <c r="AJ11153" s="279">
        <v>829682.21</v>
      </c>
      <c r="AL11153" s="246" t="s">
        <v>36609</v>
      </c>
      <c r="AM11153" s="247">
        <v>54000</v>
      </c>
      <c r="AO11153" s="226" t="s">
        <v>45426</v>
      </c>
      <c r="AP11153" s="227">
        <v>25000</v>
      </c>
      <c r="AR11153" s="207" t="s">
        <v>25168</v>
      </c>
      <c r="AS11153" s="208">
        <v>1082.02</v>
      </c>
      <c r="AT11153" s="93"/>
      <c r="AU11153" s="93"/>
      <c r="AV11153" s="93"/>
    </row>
    <row r="11154" spans="35:48" x14ac:dyDescent="0.55000000000000004">
      <c r="AI11154" s="278" t="s">
        <v>65090</v>
      </c>
      <c r="AJ11154" s="279">
        <v>5291.07</v>
      </c>
      <c r="AL11154" s="246" t="s">
        <v>36610</v>
      </c>
      <c r="AM11154" s="247">
        <v>6383.02</v>
      </c>
      <c r="AO11154" s="226" t="s">
        <v>45427</v>
      </c>
      <c r="AP11154" s="227">
        <v>848</v>
      </c>
      <c r="AR11154" s="207" t="s">
        <v>25169</v>
      </c>
      <c r="AS11154" s="208">
        <v>23053.48</v>
      </c>
      <c r="AT11154" s="93"/>
      <c r="AU11154" s="93"/>
      <c r="AV11154" s="93"/>
    </row>
    <row r="11155" spans="35:48" x14ac:dyDescent="0.55000000000000004">
      <c r="AI11155" s="278" t="s">
        <v>45935</v>
      </c>
      <c r="AJ11155" s="279">
        <v>177162.93</v>
      </c>
      <c r="AL11155" s="246" t="s">
        <v>40567</v>
      </c>
      <c r="AM11155" s="247">
        <v>6049.05</v>
      </c>
      <c r="AO11155" s="226" t="s">
        <v>36582</v>
      </c>
      <c r="AP11155" s="227">
        <v>12572</v>
      </c>
      <c r="AR11155" s="207" t="s">
        <v>25170</v>
      </c>
      <c r="AS11155" s="208">
        <v>3996</v>
      </c>
      <c r="AT11155" s="93"/>
      <c r="AU11155" s="93"/>
      <c r="AV11155" s="93"/>
    </row>
    <row r="11156" spans="35:48" x14ac:dyDescent="0.55000000000000004">
      <c r="AI11156" s="278" t="s">
        <v>40711</v>
      </c>
      <c r="AJ11156" s="279">
        <v>10843</v>
      </c>
      <c r="AL11156" s="246" t="s">
        <v>39402</v>
      </c>
      <c r="AM11156" s="247">
        <v>20160</v>
      </c>
      <c r="AO11156" s="226" t="s">
        <v>35441</v>
      </c>
      <c r="AP11156" s="227">
        <v>307</v>
      </c>
      <c r="AR11156" s="207" t="s">
        <v>25171</v>
      </c>
      <c r="AS11156" s="208">
        <v>2047</v>
      </c>
      <c r="AT11156" s="93"/>
      <c r="AU11156" s="93"/>
      <c r="AV11156" s="93"/>
    </row>
    <row r="11157" spans="35:48" x14ac:dyDescent="0.55000000000000004">
      <c r="AI11157" s="278" t="s">
        <v>45936</v>
      </c>
      <c r="AJ11157" s="279">
        <v>43178.79</v>
      </c>
      <c r="AL11157" s="246" t="s">
        <v>56463</v>
      </c>
      <c r="AM11157" s="247">
        <v>5744.96</v>
      </c>
      <c r="AO11157" s="226" t="s">
        <v>35442</v>
      </c>
      <c r="AP11157" s="227">
        <v>2283</v>
      </c>
      <c r="AR11157" s="207" t="s">
        <v>25172</v>
      </c>
      <c r="AS11157" s="208">
        <v>998</v>
      </c>
      <c r="AT11157" s="93"/>
      <c r="AU11157" s="93"/>
      <c r="AV11157" s="93"/>
    </row>
    <row r="11158" spans="35:48" x14ac:dyDescent="0.55000000000000004">
      <c r="AI11158" s="278" t="s">
        <v>69164</v>
      </c>
      <c r="AJ11158" s="279">
        <v>83772.17</v>
      </c>
      <c r="AL11158" s="246" t="s">
        <v>55338</v>
      </c>
      <c r="AM11158" s="247">
        <v>68077.33</v>
      </c>
      <c r="AO11158" s="226" t="s">
        <v>35443</v>
      </c>
      <c r="AP11158" s="227">
        <v>5028</v>
      </c>
      <c r="AR11158" s="207" t="s">
        <v>25173</v>
      </c>
      <c r="AS11158" s="208">
        <v>3523</v>
      </c>
      <c r="AT11158" s="93"/>
      <c r="AU11158" s="93"/>
      <c r="AV11158" s="93"/>
    </row>
    <row r="11159" spans="35:48" x14ac:dyDescent="0.55000000000000004">
      <c r="AI11159" s="278" t="s">
        <v>40712</v>
      </c>
      <c r="AJ11159" s="279">
        <v>25269.46</v>
      </c>
      <c r="AL11159" s="246" t="s">
        <v>35479</v>
      </c>
      <c r="AM11159" s="247">
        <v>267850</v>
      </c>
      <c r="AO11159" s="226" t="s">
        <v>25588</v>
      </c>
      <c r="AP11159" s="227">
        <v>85</v>
      </c>
      <c r="AR11159" s="207" t="s">
        <v>25174</v>
      </c>
      <c r="AS11159" s="208">
        <v>13180</v>
      </c>
      <c r="AT11159" s="93"/>
      <c r="AU11159" s="93"/>
      <c r="AV11159" s="93"/>
    </row>
    <row r="11160" spans="35:48" x14ac:dyDescent="0.55000000000000004">
      <c r="AI11160" s="278" t="s">
        <v>14678</v>
      </c>
      <c r="AJ11160" s="279">
        <v>94829.11</v>
      </c>
      <c r="AL11160" s="246" t="s">
        <v>62193</v>
      </c>
      <c r="AM11160" s="247">
        <v>776.51</v>
      </c>
      <c r="AO11160" s="226" t="s">
        <v>36583</v>
      </c>
      <c r="AP11160" s="227">
        <v>2598</v>
      </c>
      <c r="AR11160" s="207" t="s">
        <v>25175</v>
      </c>
      <c r="AS11160" s="208">
        <v>1379</v>
      </c>
      <c r="AT11160" s="93"/>
      <c r="AU11160" s="93"/>
      <c r="AV11160" s="93"/>
    </row>
    <row r="11161" spans="35:48" x14ac:dyDescent="0.55000000000000004">
      <c r="AI11161" s="278" t="s">
        <v>59949</v>
      </c>
      <c r="AJ11161" s="279">
        <v>12227.47</v>
      </c>
      <c r="AL11161" s="246" t="s">
        <v>64766</v>
      </c>
      <c r="AM11161" s="247">
        <v>1716.75</v>
      </c>
      <c r="AO11161" s="226" t="s">
        <v>25591</v>
      </c>
      <c r="AP11161" s="227">
        <v>36</v>
      </c>
      <c r="AR11161" s="207" t="s">
        <v>25176</v>
      </c>
      <c r="AS11161" s="208">
        <v>810</v>
      </c>
      <c r="AT11161" s="93"/>
      <c r="AU11161" s="93"/>
      <c r="AV11161" s="93"/>
    </row>
    <row r="11162" spans="35:48" x14ac:dyDescent="0.55000000000000004">
      <c r="AI11162" s="278" t="s">
        <v>69165</v>
      </c>
      <c r="AJ11162" s="279">
        <v>8412.7999999999993</v>
      </c>
      <c r="AL11162" s="246" t="s">
        <v>35480</v>
      </c>
      <c r="AM11162" s="247">
        <v>12932.95</v>
      </c>
      <c r="AO11162" s="226" t="s">
        <v>33977</v>
      </c>
      <c r="AP11162" s="227">
        <v>21507</v>
      </c>
      <c r="AR11162" s="207" t="s">
        <v>25177</v>
      </c>
      <c r="AS11162" s="208">
        <v>3657.3</v>
      </c>
      <c r="AT11162" s="93"/>
      <c r="AU11162" s="93"/>
      <c r="AV11162" s="93"/>
    </row>
    <row r="11163" spans="35:48" x14ac:dyDescent="0.55000000000000004">
      <c r="AI11163" s="278" t="s">
        <v>69166</v>
      </c>
      <c r="AJ11163" s="279">
        <v>533.79999999999995</v>
      </c>
      <c r="AL11163" s="246" t="s">
        <v>36611</v>
      </c>
      <c r="AM11163" s="247">
        <v>13026.05</v>
      </c>
      <c r="AO11163" s="226" t="s">
        <v>45428</v>
      </c>
      <c r="AP11163" s="227">
        <v>340170</v>
      </c>
      <c r="AR11163" s="207" t="s">
        <v>25178</v>
      </c>
      <c r="AS11163" s="208">
        <v>153.5</v>
      </c>
      <c r="AT11163" s="93"/>
      <c r="AU11163" s="93"/>
      <c r="AV11163" s="93"/>
    </row>
    <row r="11164" spans="35:48" x14ac:dyDescent="0.55000000000000004">
      <c r="AI11164" s="278" t="s">
        <v>69167</v>
      </c>
      <c r="AJ11164" s="279">
        <v>27.92</v>
      </c>
      <c r="AL11164" s="246" t="s">
        <v>59778</v>
      </c>
      <c r="AM11164" s="247">
        <v>3496.51</v>
      </c>
      <c r="AO11164" s="226" t="s">
        <v>45429</v>
      </c>
      <c r="AP11164" s="227">
        <v>26022.97</v>
      </c>
      <c r="AR11164" s="207" t="s">
        <v>25179</v>
      </c>
      <c r="AS11164" s="208">
        <v>2600.1999999999998</v>
      </c>
      <c r="AT11164" s="93"/>
      <c r="AU11164" s="93"/>
      <c r="AV11164" s="93"/>
    </row>
    <row r="11165" spans="35:48" x14ac:dyDescent="0.55000000000000004">
      <c r="AI11165" s="278" t="s">
        <v>14681</v>
      </c>
      <c r="AJ11165" s="279">
        <v>13558.58</v>
      </c>
      <c r="AL11165" s="246" t="s">
        <v>47181</v>
      </c>
      <c r="AM11165" s="247">
        <v>37072.22</v>
      </c>
      <c r="AO11165" s="226" t="s">
        <v>25592</v>
      </c>
      <c r="AP11165" s="227">
        <v>11529.63</v>
      </c>
      <c r="AR11165" s="207" t="s">
        <v>25180</v>
      </c>
      <c r="AS11165" s="208">
        <v>3919</v>
      </c>
      <c r="AT11165" s="93"/>
      <c r="AU11165" s="93"/>
      <c r="AV11165" s="93"/>
    </row>
    <row r="11166" spans="35:48" x14ac:dyDescent="0.55000000000000004">
      <c r="AI11166" s="278" t="s">
        <v>12949</v>
      </c>
      <c r="AJ11166" s="279">
        <v>360608.28</v>
      </c>
      <c r="AL11166" s="246" t="s">
        <v>57737</v>
      </c>
      <c r="AM11166" s="247">
        <v>181.61</v>
      </c>
      <c r="AO11166" s="226" t="s">
        <v>25593</v>
      </c>
      <c r="AP11166" s="227">
        <v>6368.19</v>
      </c>
      <c r="AR11166" s="207" t="s">
        <v>25181</v>
      </c>
      <c r="AS11166" s="208">
        <v>15230.85</v>
      </c>
      <c r="AT11166" s="93"/>
      <c r="AU11166" s="93"/>
      <c r="AV11166" s="93"/>
    </row>
    <row r="11167" spans="35:48" x14ac:dyDescent="0.55000000000000004">
      <c r="AI11167" s="278" t="s">
        <v>34420</v>
      </c>
      <c r="AJ11167" s="279">
        <v>648860.5</v>
      </c>
      <c r="AL11167" s="246" t="s">
        <v>35481</v>
      </c>
      <c r="AM11167" s="247">
        <v>88536.19</v>
      </c>
      <c r="AO11167" s="226" t="s">
        <v>25594</v>
      </c>
      <c r="AP11167" s="227">
        <v>8646.65</v>
      </c>
      <c r="AR11167" s="207" t="s">
        <v>25182</v>
      </c>
      <c r="AS11167" s="208">
        <v>11295</v>
      </c>
      <c r="AT11167" s="93"/>
      <c r="AU11167" s="93"/>
      <c r="AV11167" s="93"/>
    </row>
    <row r="11168" spans="35:48" x14ac:dyDescent="0.55000000000000004">
      <c r="AI11168" s="278" t="s">
        <v>54193</v>
      </c>
      <c r="AJ11168" s="279">
        <v>629166.81000000006</v>
      </c>
      <c r="AL11168" s="246" t="s">
        <v>35482</v>
      </c>
      <c r="AM11168" s="247">
        <v>181052.32</v>
      </c>
      <c r="AO11168" s="226" t="s">
        <v>47160</v>
      </c>
      <c r="AP11168" s="227">
        <v>325</v>
      </c>
      <c r="AR11168" s="207" t="s">
        <v>25183</v>
      </c>
      <c r="AS11168" s="208">
        <v>7421.15</v>
      </c>
      <c r="AT11168" s="93"/>
      <c r="AU11168" s="93"/>
      <c r="AV11168" s="93"/>
    </row>
    <row r="11169" spans="35:48" x14ac:dyDescent="0.55000000000000004">
      <c r="AI11169" s="278" t="s">
        <v>14697</v>
      </c>
      <c r="AJ11169" s="279">
        <v>92600.63</v>
      </c>
      <c r="AL11169" s="246" t="s">
        <v>35483</v>
      </c>
      <c r="AM11169" s="247">
        <v>95085.67</v>
      </c>
      <c r="AO11169" s="226" t="s">
        <v>47161</v>
      </c>
      <c r="AP11169" s="227">
        <v>50360</v>
      </c>
      <c r="AR11169" s="207" t="s">
        <v>25184</v>
      </c>
      <c r="AS11169" s="208">
        <v>7413.8</v>
      </c>
      <c r="AT11169" s="93"/>
      <c r="AU11169" s="93"/>
      <c r="AV11169" s="93"/>
    </row>
    <row r="11170" spans="35:48" x14ac:dyDescent="0.55000000000000004">
      <c r="AI11170" s="278" t="s">
        <v>62338</v>
      </c>
      <c r="AJ11170" s="279">
        <v>20380.080000000002</v>
      </c>
      <c r="AL11170" s="246" t="s">
        <v>47182</v>
      </c>
      <c r="AM11170" s="247">
        <v>3650</v>
      </c>
      <c r="AO11170" s="226" t="s">
        <v>47162</v>
      </c>
      <c r="AP11170" s="227">
        <v>3603.2</v>
      </c>
      <c r="AR11170" s="207" t="s">
        <v>25185</v>
      </c>
      <c r="AS11170" s="208">
        <v>9541.1200000000008</v>
      </c>
      <c r="AT11170" s="93"/>
      <c r="AU11170" s="93"/>
      <c r="AV11170" s="93"/>
    </row>
    <row r="11171" spans="35:48" x14ac:dyDescent="0.55000000000000004">
      <c r="AI11171" s="278" t="s">
        <v>14699</v>
      </c>
      <c r="AJ11171" s="279">
        <v>144126.84</v>
      </c>
      <c r="AL11171" s="246" t="s">
        <v>53422</v>
      </c>
      <c r="AM11171" s="247">
        <v>160589.75</v>
      </c>
      <c r="AO11171" s="226" t="s">
        <v>47163</v>
      </c>
      <c r="AP11171" s="227">
        <v>11579.38</v>
      </c>
      <c r="AR11171" s="207" t="s">
        <v>25186</v>
      </c>
      <c r="AS11171" s="208">
        <v>810</v>
      </c>
      <c r="AT11171" s="93"/>
      <c r="AU11171" s="93"/>
      <c r="AV11171" s="93"/>
    </row>
    <row r="11172" spans="35:48" x14ac:dyDescent="0.55000000000000004">
      <c r="AI11172" s="278" t="s">
        <v>14700</v>
      </c>
      <c r="AJ11172" s="279">
        <v>114452.46</v>
      </c>
      <c r="AL11172" s="246" t="s">
        <v>36612</v>
      </c>
      <c r="AM11172" s="247">
        <v>1270.79</v>
      </c>
      <c r="AO11172" s="226" t="s">
        <v>47164</v>
      </c>
      <c r="AP11172" s="227">
        <v>3407.42</v>
      </c>
      <c r="AR11172" s="207" t="s">
        <v>25187</v>
      </c>
      <c r="AS11172" s="208">
        <v>16609.849999999999</v>
      </c>
      <c r="AT11172" s="93"/>
      <c r="AU11172" s="93"/>
      <c r="AV11172" s="93"/>
    </row>
    <row r="11173" spans="35:48" x14ac:dyDescent="0.55000000000000004">
      <c r="AI11173" s="278" t="s">
        <v>35943</v>
      </c>
      <c r="AJ11173" s="279">
        <v>3928.81</v>
      </c>
      <c r="AL11173" s="246" t="s">
        <v>53423</v>
      </c>
      <c r="AM11173" s="247">
        <v>26570.85</v>
      </c>
      <c r="AO11173" s="226" t="s">
        <v>49093</v>
      </c>
      <c r="AP11173" s="227">
        <v>18356.740000000002</v>
      </c>
      <c r="AR11173" s="207" t="s">
        <v>25188</v>
      </c>
      <c r="AS11173" s="208">
        <v>11295</v>
      </c>
      <c r="AT11173" s="93"/>
      <c r="AU11173" s="93"/>
      <c r="AV11173" s="93"/>
    </row>
    <row r="11174" spans="35:48" x14ac:dyDescent="0.55000000000000004">
      <c r="AI11174" s="278" t="s">
        <v>14701</v>
      </c>
      <c r="AJ11174" s="279">
        <v>5095.29</v>
      </c>
      <c r="AL11174" s="246" t="s">
        <v>53425</v>
      </c>
      <c r="AM11174" s="247">
        <v>51651.8</v>
      </c>
      <c r="AO11174" s="226" t="s">
        <v>49094</v>
      </c>
      <c r="AP11174" s="227">
        <v>1313.9</v>
      </c>
      <c r="AR11174" s="207" t="s">
        <v>25189</v>
      </c>
      <c r="AS11174" s="208">
        <v>14997.45</v>
      </c>
      <c r="AT11174" s="93"/>
      <c r="AU11174" s="93"/>
      <c r="AV11174" s="93"/>
    </row>
    <row r="11175" spans="35:48" x14ac:dyDescent="0.55000000000000004">
      <c r="AI11175" s="278" t="s">
        <v>14703</v>
      </c>
      <c r="AJ11175" s="279">
        <v>670.96</v>
      </c>
      <c r="AL11175" s="246" t="s">
        <v>40568</v>
      </c>
      <c r="AM11175" s="247">
        <v>5.42</v>
      </c>
      <c r="AO11175" s="226" t="s">
        <v>53341</v>
      </c>
      <c r="AP11175" s="227">
        <v>934.36</v>
      </c>
      <c r="AR11175" s="207" t="s">
        <v>25190</v>
      </c>
      <c r="AS11175" s="208">
        <v>7567.3</v>
      </c>
      <c r="AT11175" s="93"/>
      <c r="AU11175" s="93"/>
      <c r="AV11175" s="93"/>
    </row>
    <row r="11176" spans="35:48" x14ac:dyDescent="0.55000000000000004">
      <c r="AI11176" s="278" t="s">
        <v>34435</v>
      </c>
      <c r="AJ11176" s="279">
        <v>711441.04</v>
      </c>
      <c r="AL11176" s="246" t="s">
        <v>62483</v>
      </c>
      <c r="AM11176" s="247">
        <v>1752.07</v>
      </c>
      <c r="AO11176" s="226" t="s">
        <v>25595</v>
      </c>
      <c r="AP11176" s="227">
        <v>5488.96</v>
      </c>
      <c r="AR11176" s="207" t="s">
        <v>25191</v>
      </c>
      <c r="AS11176" s="208">
        <v>12141.32</v>
      </c>
      <c r="AT11176" s="93"/>
      <c r="AU11176" s="93"/>
      <c r="AV11176" s="93"/>
    </row>
    <row r="11177" spans="35:48" x14ac:dyDescent="0.55000000000000004">
      <c r="AI11177" s="278" t="s">
        <v>69819</v>
      </c>
      <c r="AJ11177" s="279">
        <v>1546994.56</v>
      </c>
      <c r="AL11177" s="246" t="s">
        <v>36613</v>
      </c>
      <c r="AM11177" s="247">
        <v>371251.6</v>
      </c>
      <c r="AO11177" s="226" t="s">
        <v>25596</v>
      </c>
      <c r="AP11177" s="227">
        <v>83651.509999999995</v>
      </c>
      <c r="AR11177" s="207" t="s">
        <v>25192</v>
      </c>
      <c r="AS11177" s="208">
        <v>16296.11</v>
      </c>
      <c r="AT11177" s="93"/>
      <c r="AU11177" s="93"/>
      <c r="AV11177" s="93"/>
    </row>
    <row r="11178" spans="35:48" x14ac:dyDescent="0.55000000000000004">
      <c r="AI11178" s="278" t="s">
        <v>14768</v>
      </c>
      <c r="AJ11178" s="279">
        <v>1758424.68</v>
      </c>
      <c r="AL11178" s="246" t="s">
        <v>55339</v>
      </c>
      <c r="AM11178" s="247">
        <v>2578.3000000000002</v>
      </c>
      <c r="AO11178" s="226" t="s">
        <v>25597</v>
      </c>
      <c r="AP11178" s="227">
        <v>3435.15</v>
      </c>
      <c r="AR11178" s="207" t="s">
        <v>25193</v>
      </c>
      <c r="AS11178" s="208">
        <v>13784.23</v>
      </c>
      <c r="AT11178" s="93"/>
      <c r="AU11178" s="93"/>
      <c r="AV11178" s="93"/>
    </row>
    <row r="11179" spans="35:48" x14ac:dyDescent="0.55000000000000004">
      <c r="AI11179" s="278" t="s">
        <v>33043</v>
      </c>
      <c r="AJ11179" s="279">
        <v>1169.92</v>
      </c>
      <c r="AL11179" s="246" t="s">
        <v>58883</v>
      </c>
      <c r="AM11179" s="247">
        <v>64545.75</v>
      </c>
      <c r="AO11179" s="226" t="s">
        <v>25598</v>
      </c>
      <c r="AP11179" s="227">
        <v>8858.0400000000009</v>
      </c>
      <c r="AR11179" s="207" t="s">
        <v>25194</v>
      </c>
      <c r="AS11179" s="208">
        <v>2301.15</v>
      </c>
      <c r="AT11179" s="93"/>
      <c r="AU11179" s="93"/>
      <c r="AV11179" s="93"/>
    </row>
    <row r="11180" spans="35:48" x14ac:dyDescent="0.55000000000000004">
      <c r="AI11180" s="278" t="s">
        <v>14770</v>
      </c>
      <c r="AJ11180" s="279">
        <v>442.5</v>
      </c>
      <c r="AL11180" s="246" t="s">
        <v>39403</v>
      </c>
      <c r="AM11180" s="247">
        <v>7820.77</v>
      </c>
      <c r="AO11180" s="226" t="s">
        <v>25599</v>
      </c>
      <c r="AP11180" s="227">
        <v>6332.77</v>
      </c>
      <c r="AR11180" s="207" t="s">
        <v>25195</v>
      </c>
      <c r="AS11180" s="208">
        <v>6521.41</v>
      </c>
      <c r="AT11180" s="93"/>
      <c r="AU11180" s="93"/>
      <c r="AV11180" s="93"/>
    </row>
    <row r="11181" spans="35:48" x14ac:dyDescent="0.55000000000000004">
      <c r="AI11181" s="278" t="s">
        <v>47428</v>
      </c>
      <c r="AJ11181" s="279">
        <v>1935</v>
      </c>
      <c r="AL11181" s="246" t="s">
        <v>64767</v>
      </c>
      <c r="AM11181" s="247">
        <v>-14235.49</v>
      </c>
      <c r="AO11181" s="226" t="s">
        <v>25600</v>
      </c>
      <c r="AP11181" s="227">
        <v>9352.77</v>
      </c>
      <c r="AR11181" s="207" t="s">
        <v>25196</v>
      </c>
      <c r="AS11181" s="208">
        <v>35172.959999999999</v>
      </c>
      <c r="AT11181" s="93"/>
      <c r="AU11181" s="93"/>
      <c r="AV11181" s="93"/>
    </row>
    <row r="11182" spans="35:48" x14ac:dyDescent="0.55000000000000004">
      <c r="AI11182" s="278" t="s">
        <v>12956</v>
      </c>
      <c r="AJ11182" s="279">
        <v>2353.35</v>
      </c>
      <c r="AL11182" s="246" t="s">
        <v>58319</v>
      </c>
      <c r="AM11182" s="247">
        <v>10000</v>
      </c>
      <c r="AO11182" s="226" t="s">
        <v>25601</v>
      </c>
      <c r="AP11182" s="227">
        <v>5218.92</v>
      </c>
      <c r="AR11182" s="207" t="s">
        <v>25197</v>
      </c>
      <c r="AS11182" s="208">
        <v>10464.719999999999</v>
      </c>
      <c r="AT11182" s="93"/>
      <c r="AU11182" s="93"/>
      <c r="AV11182" s="93"/>
    </row>
    <row r="11183" spans="35:48" x14ac:dyDescent="0.55000000000000004">
      <c r="AI11183" s="278" t="s">
        <v>14774</v>
      </c>
      <c r="AJ11183" s="279">
        <v>208800.82</v>
      </c>
      <c r="AL11183" s="246" t="s">
        <v>58320</v>
      </c>
      <c r="AM11183" s="247">
        <v>10000</v>
      </c>
      <c r="AO11183" s="226" t="s">
        <v>25602</v>
      </c>
      <c r="AP11183" s="227">
        <v>158732.20000000001</v>
      </c>
      <c r="AR11183" s="207" t="s">
        <v>25198</v>
      </c>
      <c r="AS11183" s="208">
        <v>2962</v>
      </c>
      <c r="AT11183" s="93"/>
      <c r="AU11183" s="93"/>
      <c r="AV11183" s="93"/>
    </row>
    <row r="11184" spans="35:48" x14ac:dyDescent="0.55000000000000004">
      <c r="AI11184" s="278" t="s">
        <v>56753</v>
      </c>
      <c r="AJ11184" s="279">
        <v>94600</v>
      </c>
      <c r="AL11184" s="246" t="s">
        <v>56464</v>
      </c>
      <c r="AM11184" s="247">
        <v>27534.86</v>
      </c>
      <c r="AO11184" s="226" t="s">
        <v>25603</v>
      </c>
      <c r="AP11184" s="227">
        <v>21501.97</v>
      </c>
      <c r="AR11184" s="207" t="s">
        <v>25199</v>
      </c>
      <c r="AS11184" s="208">
        <v>95.11</v>
      </c>
      <c r="AT11184" s="93"/>
      <c r="AU11184" s="93"/>
      <c r="AV11184" s="93"/>
    </row>
    <row r="11185" spans="35:48" x14ac:dyDescent="0.55000000000000004">
      <c r="AI11185" s="278" t="s">
        <v>14776</v>
      </c>
      <c r="AJ11185" s="279">
        <v>45120</v>
      </c>
      <c r="AL11185" s="246" t="s">
        <v>53426</v>
      </c>
      <c r="AM11185" s="247">
        <v>45672.71</v>
      </c>
      <c r="AO11185" s="226" t="s">
        <v>50290</v>
      </c>
      <c r="AP11185" s="227">
        <v>14652.21</v>
      </c>
      <c r="AR11185" s="207" t="s">
        <v>25200</v>
      </c>
      <c r="AS11185" s="208">
        <v>58499.89</v>
      </c>
      <c r="AT11185" s="93"/>
      <c r="AU11185" s="93"/>
      <c r="AV11185" s="93"/>
    </row>
    <row r="11186" spans="35:48" x14ac:dyDescent="0.55000000000000004">
      <c r="AI11186" s="278" t="s">
        <v>63844</v>
      </c>
      <c r="AJ11186" s="279">
        <v>4450</v>
      </c>
      <c r="AL11186" s="246" t="s">
        <v>55340</v>
      </c>
      <c r="AM11186" s="247">
        <v>28137.09</v>
      </c>
      <c r="AO11186" s="226" t="s">
        <v>25604</v>
      </c>
      <c r="AP11186" s="227">
        <v>27068.15</v>
      </c>
      <c r="AR11186" s="207" t="s">
        <v>25201</v>
      </c>
      <c r="AS11186" s="208">
        <v>10239.07</v>
      </c>
      <c r="AT11186" s="93"/>
      <c r="AU11186" s="93"/>
      <c r="AV11186" s="93"/>
    </row>
    <row r="11187" spans="35:48" x14ac:dyDescent="0.55000000000000004">
      <c r="AI11187" s="278" t="s">
        <v>14777</v>
      </c>
      <c r="AJ11187" s="279">
        <v>441320.82</v>
      </c>
      <c r="AL11187" s="246" t="s">
        <v>53427</v>
      </c>
      <c r="AM11187" s="247">
        <v>23</v>
      </c>
      <c r="AO11187" s="226" t="s">
        <v>35444</v>
      </c>
      <c r="AP11187" s="227">
        <v>6084.76</v>
      </c>
      <c r="AR11187" s="207" t="s">
        <v>25202</v>
      </c>
      <c r="AS11187" s="208">
        <v>66.319999999999993</v>
      </c>
      <c r="AT11187" s="93"/>
      <c r="AU11187" s="93"/>
      <c r="AV11187" s="93"/>
    </row>
    <row r="11188" spans="35:48" x14ac:dyDescent="0.55000000000000004">
      <c r="AI11188" s="278" t="s">
        <v>12958</v>
      </c>
      <c r="AJ11188" s="279">
        <v>347639.36</v>
      </c>
      <c r="AL11188" s="246" t="s">
        <v>56465</v>
      </c>
      <c r="AM11188" s="247">
        <v>5271.34</v>
      </c>
      <c r="AO11188" s="226" t="s">
        <v>25605</v>
      </c>
      <c r="AP11188" s="227">
        <v>32400.7</v>
      </c>
      <c r="AR11188" s="207" t="s">
        <v>25203</v>
      </c>
      <c r="AS11188" s="208">
        <v>11415</v>
      </c>
      <c r="AT11188" s="93"/>
      <c r="AU11188" s="93"/>
      <c r="AV11188" s="93"/>
    </row>
    <row r="11189" spans="35:48" x14ac:dyDescent="0.55000000000000004">
      <c r="AI11189" s="278" t="s">
        <v>12959</v>
      </c>
      <c r="AJ11189" s="279">
        <v>1173431.03</v>
      </c>
      <c r="AL11189" s="246" t="s">
        <v>56466</v>
      </c>
      <c r="AM11189" s="247">
        <v>1323</v>
      </c>
      <c r="AO11189" s="226" t="s">
        <v>25606</v>
      </c>
      <c r="AP11189" s="227">
        <v>214145.87</v>
      </c>
      <c r="AR11189" s="207" t="s">
        <v>25204</v>
      </c>
      <c r="AS11189" s="208">
        <v>18190.02</v>
      </c>
      <c r="AT11189" s="93"/>
      <c r="AU11189" s="93"/>
      <c r="AV11189" s="93"/>
    </row>
    <row r="11190" spans="35:48" x14ac:dyDescent="0.55000000000000004">
      <c r="AI11190" s="278" t="s">
        <v>12960</v>
      </c>
      <c r="AJ11190" s="279">
        <v>422035.68</v>
      </c>
      <c r="AL11190" s="246" t="s">
        <v>56467</v>
      </c>
      <c r="AM11190" s="247">
        <v>420.72</v>
      </c>
      <c r="AO11190" s="226" t="s">
        <v>53342</v>
      </c>
      <c r="AP11190" s="227">
        <v>8100</v>
      </c>
      <c r="AR11190" s="207" t="s">
        <v>25205</v>
      </c>
      <c r="AS11190" s="208">
        <v>7018</v>
      </c>
      <c r="AT11190" s="93"/>
      <c r="AU11190" s="93"/>
      <c r="AV11190" s="93"/>
    </row>
    <row r="11191" spans="35:48" x14ac:dyDescent="0.55000000000000004">
      <c r="AI11191" s="278" t="s">
        <v>14779</v>
      </c>
      <c r="AJ11191" s="279">
        <v>289436</v>
      </c>
      <c r="AL11191" s="246" t="s">
        <v>55341</v>
      </c>
      <c r="AM11191" s="247">
        <v>4308</v>
      </c>
      <c r="AO11191" s="226" t="s">
        <v>53343</v>
      </c>
      <c r="AP11191" s="227">
        <v>581</v>
      </c>
      <c r="AR11191" s="207" t="s">
        <v>25206</v>
      </c>
      <c r="AS11191" s="208">
        <v>40430.370000000003</v>
      </c>
      <c r="AT11191" s="93"/>
      <c r="AU11191" s="93"/>
      <c r="AV11191" s="93"/>
    </row>
    <row r="11192" spans="35:48" x14ac:dyDescent="0.55000000000000004">
      <c r="AI11192" s="278" t="s">
        <v>34437</v>
      </c>
      <c r="AJ11192" s="279">
        <v>90335.38</v>
      </c>
      <c r="AL11192" s="246" t="s">
        <v>62766</v>
      </c>
      <c r="AM11192" s="247">
        <v>120</v>
      </c>
      <c r="AO11192" s="226" t="s">
        <v>53344</v>
      </c>
      <c r="AP11192" s="227">
        <v>8820.2099999999991</v>
      </c>
      <c r="AR11192" s="207" t="s">
        <v>25207</v>
      </c>
      <c r="AS11192" s="208">
        <v>91075.1</v>
      </c>
      <c r="AT11192" s="93"/>
      <c r="AU11192" s="93"/>
      <c r="AV11192" s="93"/>
    </row>
    <row r="11193" spans="35:48" x14ac:dyDescent="0.55000000000000004">
      <c r="AI11193" s="278" t="s">
        <v>62339</v>
      </c>
      <c r="AJ11193" s="279">
        <v>848.25</v>
      </c>
      <c r="AL11193" s="246" t="s">
        <v>56468</v>
      </c>
      <c r="AM11193" s="247">
        <v>5390.52</v>
      </c>
      <c r="AO11193" s="226" t="s">
        <v>53345</v>
      </c>
      <c r="AP11193" s="227">
        <v>5453.89</v>
      </c>
      <c r="AR11193" s="207" t="s">
        <v>25208</v>
      </c>
      <c r="AS11193" s="208">
        <v>258.58999999999997</v>
      </c>
      <c r="AT11193" s="93"/>
      <c r="AU11193" s="93"/>
      <c r="AV11193" s="93"/>
    </row>
    <row r="11194" spans="35:48" x14ac:dyDescent="0.55000000000000004">
      <c r="AI11194" s="278" t="s">
        <v>55554</v>
      </c>
      <c r="AJ11194" s="279">
        <v>208</v>
      </c>
      <c r="AL11194" s="246" t="s">
        <v>50298</v>
      </c>
      <c r="AM11194" s="247">
        <v>11626.78</v>
      </c>
      <c r="AO11194" s="226" t="s">
        <v>53346</v>
      </c>
      <c r="AP11194" s="227">
        <v>1144.92</v>
      </c>
      <c r="AR11194" s="207" t="s">
        <v>25209</v>
      </c>
      <c r="AS11194" s="208">
        <v>6462</v>
      </c>
      <c r="AT11194" s="93"/>
      <c r="AU11194" s="93"/>
      <c r="AV11194" s="93"/>
    </row>
    <row r="11195" spans="35:48" x14ac:dyDescent="0.55000000000000004">
      <c r="AI11195" s="278" t="s">
        <v>55555</v>
      </c>
      <c r="AJ11195" s="279">
        <v>7300</v>
      </c>
      <c r="AL11195" s="246" t="s">
        <v>62767</v>
      </c>
      <c r="AM11195" s="247">
        <v>732.82</v>
      </c>
      <c r="AO11195" s="226" t="s">
        <v>53347</v>
      </c>
      <c r="AP11195" s="227">
        <v>3606.75</v>
      </c>
      <c r="AR11195" s="207" t="s">
        <v>25210</v>
      </c>
      <c r="AS11195" s="208">
        <v>13918.95</v>
      </c>
      <c r="AT11195" s="93"/>
      <c r="AU11195" s="93"/>
      <c r="AV11195" s="93"/>
    </row>
    <row r="11196" spans="35:48" x14ac:dyDescent="0.55000000000000004">
      <c r="AI11196" s="278" t="s">
        <v>14783</v>
      </c>
      <c r="AJ11196" s="279">
        <v>267942.58</v>
      </c>
      <c r="AL11196" s="246" t="s">
        <v>49100</v>
      </c>
      <c r="AM11196" s="247">
        <v>9876.93</v>
      </c>
      <c r="AO11196" s="226" t="s">
        <v>53348</v>
      </c>
      <c r="AP11196" s="227">
        <v>15190.78</v>
      </c>
      <c r="AR11196" s="207" t="s">
        <v>25211</v>
      </c>
      <c r="AS11196" s="208">
        <v>1321</v>
      </c>
      <c r="AT11196" s="93"/>
      <c r="AU11196" s="93"/>
      <c r="AV11196" s="93"/>
    </row>
    <row r="11197" spans="35:48" x14ac:dyDescent="0.55000000000000004">
      <c r="AI11197" s="278" t="s">
        <v>69168</v>
      </c>
      <c r="AJ11197" s="279">
        <v>62.63</v>
      </c>
      <c r="AL11197" s="246" t="s">
        <v>49101</v>
      </c>
      <c r="AM11197" s="247">
        <v>30302.33</v>
      </c>
      <c r="AO11197" s="226" t="s">
        <v>53349</v>
      </c>
      <c r="AP11197" s="227">
        <v>1162.08</v>
      </c>
      <c r="AR11197" s="207" t="s">
        <v>14008</v>
      </c>
      <c r="AS11197" s="208">
        <v>36500</v>
      </c>
      <c r="AT11197" s="93"/>
      <c r="AU11197" s="93"/>
      <c r="AV11197" s="93"/>
    </row>
    <row r="11198" spans="35:48" x14ac:dyDescent="0.55000000000000004">
      <c r="AI11198" s="278" t="s">
        <v>14784</v>
      </c>
      <c r="AJ11198" s="279">
        <v>442743.75</v>
      </c>
      <c r="AL11198" s="246" t="s">
        <v>56469</v>
      </c>
      <c r="AM11198" s="247">
        <v>9151.7999999999993</v>
      </c>
      <c r="AO11198" s="226" t="s">
        <v>53350</v>
      </c>
      <c r="AP11198" s="227">
        <v>3660.99</v>
      </c>
      <c r="AR11198" s="207" t="s">
        <v>25212</v>
      </c>
      <c r="AS11198" s="208">
        <v>239</v>
      </c>
      <c r="AT11198" s="93"/>
      <c r="AU11198" s="93"/>
      <c r="AV11198" s="93"/>
    </row>
    <row r="11199" spans="35:48" x14ac:dyDescent="0.55000000000000004">
      <c r="AI11199" s="278" t="s">
        <v>12961</v>
      </c>
      <c r="AJ11199" s="279">
        <v>1562547.1</v>
      </c>
      <c r="AL11199" s="246" t="s">
        <v>62768</v>
      </c>
      <c r="AM11199" s="247">
        <v>93789.75</v>
      </c>
      <c r="AO11199" s="226" t="s">
        <v>53351</v>
      </c>
      <c r="AP11199" s="227">
        <v>950.66</v>
      </c>
      <c r="AR11199" s="207" t="s">
        <v>25213</v>
      </c>
      <c r="AS11199" s="208">
        <v>54803.88</v>
      </c>
      <c r="AT11199" s="93"/>
      <c r="AU11199" s="93"/>
      <c r="AV11199" s="93"/>
    </row>
    <row r="11200" spans="35:48" x14ac:dyDescent="0.55000000000000004">
      <c r="AI11200" s="278" t="s">
        <v>56754</v>
      </c>
      <c r="AJ11200" s="279">
        <v>11112.09</v>
      </c>
      <c r="AL11200" s="246" t="s">
        <v>55342</v>
      </c>
      <c r="AM11200" s="247">
        <v>1330.14</v>
      </c>
      <c r="AO11200" s="226" t="s">
        <v>35445</v>
      </c>
      <c r="AP11200" s="227">
        <v>242906.12</v>
      </c>
      <c r="AR11200" s="207" t="s">
        <v>25214</v>
      </c>
      <c r="AS11200" s="208">
        <v>50639.77</v>
      </c>
      <c r="AT11200" s="93"/>
      <c r="AU11200" s="93"/>
      <c r="AV11200" s="93"/>
    </row>
    <row r="11201" spans="35:48" x14ac:dyDescent="0.55000000000000004">
      <c r="AI11201" s="278" t="s">
        <v>14786</v>
      </c>
      <c r="AJ11201" s="279">
        <v>43136.39</v>
      </c>
      <c r="AL11201" s="246" t="s">
        <v>53429</v>
      </c>
      <c r="AM11201" s="247">
        <v>3829.22</v>
      </c>
      <c r="AO11201" s="226" t="s">
        <v>36584</v>
      </c>
      <c r="AP11201" s="227">
        <v>82576.759999999995</v>
      </c>
      <c r="AR11201" s="207" t="s">
        <v>25215</v>
      </c>
      <c r="AS11201" s="208">
        <v>501665.51</v>
      </c>
      <c r="AT11201" s="93"/>
      <c r="AU11201" s="93"/>
      <c r="AV11201" s="93"/>
    </row>
    <row r="11202" spans="35:48" x14ac:dyDescent="0.55000000000000004">
      <c r="AI11202" s="278" t="s">
        <v>14787</v>
      </c>
      <c r="AJ11202" s="279">
        <v>20267.27</v>
      </c>
      <c r="AL11202" s="246" t="s">
        <v>64768</v>
      </c>
      <c r="AM11202" s="247">
        <v>2419.1999999999998</v>
      </c>
      <c r="AO11202" s="226" t="s">
        <v>47165</v>
      </c>
      <c r="AP11202" s="227">
        <v>4276.51</v>
      </c>
      <c r="AR11202" s="207" t="s">
        <v>25216</v>
      </c>
      <c r="AS11202" s="208">
        <v>3978.41</v>
      </c>
      <c r="AT11202" s="93"/>
      <c r="AU11202" s="93"/>
      <c r="AV11202" s="93"/>
    </row>
    <row r="11203" spans="35:48" x14ac:dyDescent="0.55000000000000004">
      <c r="AI11203" s="278" t="s">
        <v>59448</v>
      </c>
      <c r="AJ11203" s="279">
        <v>20016715.449999999</v>
      </c>
      <c r="AL11203" s="246" t="s">
        <v>64769</v>
      </c>
      <c r="AM11203" s="247">
        <v>185.07</v>
      </c>
      <c r="AO11203" s="226" t="s">
        <v>35446</v>
      </c>
      <c r="AP11203" s="227">
        <v>85339.12</v>
      </c>
      <c r="AR11203" s="207" t="s">
        <v>25217</v>
      </c>
      <c r="AS11203" s="208">
        <v>71704.75</v>
      </c>
      <c r="AT11203" s="93"/>
      <c r="AU11203" s="93"/>
      <c r="AV11203" s="93"/>
    </row>
    <row r="11204" spans="35:48" x14ac:dyDescent="0.55000000000000004">
      <c r="AI11204" s="278" t="s">
        <v>12964</v>
      </c>
      <c r="AJ11204" s="279">
        <v>1514</v>
      </c>
      <c r="AL11204" s="246" t="s">
        <v>64770</v>
      </c>
      <c r="AM11204" s="247">
        <v>592.70000000000005</v>
      </c>
      <c r="AO11204" s="226" t="s">
        <v>33978</v>
      </c>
      <c r="AP11204" s="227">
        <v>23897</v>
      </c>
      <c r="AR11204" s="207" t="s">
        <v>25218</v>
      </c>
      <c r="AS11204" s="208">
        <v>189682.8</v>
      </c>
      <c r="AT11204" s="93"/>
      <c r="AU11204" s="93"/>
      <c r="AV11204" s="93"/>
    </row>
    <row r="11205" spans="35:48" x14ac:dyDescent="0.55000000000000004">
      <c r="AI11205" s="278" t="s">
        <v>56755</v>
      </c>
      <c r="AJ11205" s="279">
        <v>8175</v>
      </c>
      <c r="AL11205" s="246" t="s">
        <v>56470</v>
      </c>
      <c r="AM11205" s="247">
        <v>2846.3</v>
      </c>
      <c r="AO11205" s="226" t="s">
        <v>35447</v>
      </c>
      <c r="AP11205" s="227">
        <v>222502.68</v>
      </c>
      <c r="AR11205" s="207" t="s">
        <v>25219</v>
      </c>
      <c r="AS11205" s="208">
        <v>16296.11</v>
      </c>
      <c r="AT11205" s="93"/>
      <c r="AU11205" s="93"/>
      <c r="AV11205" s="93"/>
    </row>
    <row r="11206" spans="35:48" x14ac:dyDescent="0.55000000000000004">
      <c r="AI11206" s="278" t="s">
        <v>43142</v>
      </c>
      <c r="AJ11206" s="279">
        <v>4805.8900000000003</v>
      </c>
      <c r="AL11206" s="246" t="s">
        <v>64771</v>
      </c>
      <c r="AM11206" s="247">
        <v>611.37</v>
      </c>
      <c r="AO11206" s="226" t="s">
        <v>33979</v>
      </c>
      <c r="AP11206" s="227">
        <v>42511.22</v>
      </c>
      <c r="AR11206" s="207" t="s">
        <v>25220</v>
      </c>
      <c r="AS11206" s="208">
        <v>13784.23</v>
      </c>
      <c r="AT11206" s="93"/>
      <c r="AU11206" s="93"/>
      <c r="AV11206" s="93"/>
    </row>
    <row r="11207" spans="35:48" x14ac:dyDescent="0.55000000000000004">
      <c r="AI11207" s="278" t="s">
        <v>14843</v>
      </c>
      <c r="AJ11207" s="279">
        <v>11085.28</v>
      </c>
      <c r="AL11207" s="246" t="s">
        <v>62769</v>
      </c>
      <c r="AM11207" s="247">
        <v>25511.94</v>
      </c>
      <c r="AO11207" s="226" t="s">
        <v>40551</v>
      </c>
      <c r="AP11207" s="227">
        <v>53518.87</v>
      </c>
      <c r="AR11207" s="207" t="s">
        <v>14010</v>
      </c>
      <c r="AS11207" s="208">
        <v>2301.15</v>
      </c>
      <c r="AT11207" s="93"/>
      <c r="AU11207" s="93"/>
      <c r="AV11207" s="93"/>
    </row>
    <row r="11208" spans="35:48" x14ac:dyDescent="0.55000000000000004">
      <c r="AI11208" s="278" t="s">
        <v>14845</v>
      </c>
      <c r="AJ11208" s="279">
        <v>45462.239999999998</v>
      </c>
      <c r="AL11208" s="246" t="s">
        <v>62770</v>
      </c>
      <c r="AM11208" s="247">
        <v>224.61</v>
      </c>
      <c r="AO11208" s="226" t="s">
        <v>33980</v>
      </c>
      <c r="AP11208" s="227">
        <v>54135.66</v>
      </c>
      <c r="AR11208" s="207" t="s">
        <v>25221</v>
      </c>
      <c r="AS11208" s="208">
        <v>6521.41</v>
      </c>
      <c r="AT11208" s="93"/>
      <c r="AU11208" s="93"/>
      <c r="AV11208" s="93"/>
    </row>
    <row r="11209" spans="35:48" x14ac:dyDescent="0.55000000000000004">
      <c r="AI11209" s="278" t="s">
        <v>69169</v>
      </c>
      <c r="AJ11209" s="279">
        <v>3122.38</v>
      </c>
      <c r="AL11209" s="246" t="s">
        <v>64772</v>
      </c>
      <c r="AM11209" s="247">
        <v>4800</v>
      </c>
      <c r="AO11209" s="226" t="s">
        <v>47166</v>
      </c>
      <c r="AP11209" s="227">
        <v>12477.5</v>
      </c>
      <c r="AR11209" s="207" t="s">
        <v>14011</v>
      </c>
      <c r="AS11209" s="208">
        <v>51301</v>
      </c>
      <c r="AT11209" s="93"/>
      <c r="AU11209" s="93"/>
      <c r="AV11209" s="93"/>
    </row>
    <row r="11210" spans="35:48" x14ac:dyDescent="0.55000000000000004">
      <c r="AI11210" s="278" t="s">
        <v>14949</v>
      </c>
      <c r="AJ11210" s="279">
        <v>623567.98</v>
      </c>
      <c r="AL11210" s="246" t="s">
        <v>64773</v>
      </c>
      <c r="AM11210" s="247">
        <v>655.12</v>
      </c>
      <c r="AO11210" s="226" t="s">
        <v>42817</v>
      </c>
      <c r="AP11210" s="227">
        <v>38592.800000000003</v>
      </c>
      <c r="AR11210" s="207" t="s">
        <v>25222</v>
      </c>
      <c r="AS11210" s="208">
        <v>239</v>
      </c>
      <c r="AT11210" s="93"/>
      <c r="AU11210" s="93"/>
      <c r="AV11210" s="93"/>
    </row>
    <row r="11211" spans="35:48" x14ac:dyDescent="0.55000000000000004">
      <c r="AI11211" s="278" t="s">
        <v>14950</v>
      </c>
      <c r="AJ11211" s="279">
        <v>70306.62</v>
      </c>
      <c r="AL11211" s="246" t="s">
        <v>63577</v>
      </c>
      <c r="AM11211" s="247">
        <v>18794.52</v>
      </c>
      <c r="AO11211" s="226" t="s">
        <v>42818</v>
      </c>
      <c r="AP11211" s="227">
        <v>7754.8</v>
      </c>
      <c r="AR11211" s="207" t="s">
        <v>25223</v>
      </c>
      <c r="AS11211" s="208">
        <v>10464.719999999999</v>
      </c>
      <c r="AT11211" s="93"/>
      <c r="AU11211" s="93"/>
      <c r="AV11211" s="93"/>
    </row>
    <row r="11212" spans="35:48" x14ac:dyDescent="0.55000000000000004">
      <c r="AI11212" s="278" t="s">
        <v>14951</v>
      </c>
      <c r="AJ11212" s="279">
        <v>121510</v>
      </c>
      <c r="AL11212" s="246" t="s">
        <v>64774</v>
      </c>
      <c r="AM11212" s="247">
        <v>8589</v>
      </c>
      <c r="AO11212" s="226" t="s">
        <v>42819</v>
      </c>
      <c r="AP11212" s="227">
        <v>1148.48</v>
      </c>
      <c r="AR11212" s="207" t="s">
        <v>25224</v>
      </c>
      <c r="AS11212" s="208">
        <v>54803.88</v>
      </c>
      <c r="AT11212" s="93"/>
      <c r="AU11212" s="93"/>
      <c r="AV11212" s="93"/>
    </row>
    <row r="11213" spans="35:48" x14ac:dyDescent="0.55000000000000004">
      <c r="AI11213" s="278" t="s">
        <v>14952</v>
      </c>
      <c r="AJ11213" s="279">
        <v>326620.83</v>
      </c>
      <c r="AL11213" s="246" t="s">
        <v>53431</v>
      </c>
      <c r="AM11213" s="247">
        <v>30000</v>
      </c>
      <c r="AO11213" s="226" t="s">
        <v>36585</v>
      </c>
      <c r="AP11213" s="227">
        <v>618.75</v>
      </c>
      <c r="AR11213" s="207" t="s">
        <v>25225</v>
      </c>
      <c r="AS11213" s="208">
        <v>50639.77</v>
      </c>
      <c r="AT11213" s="93"/>
      <c r="AU11213" s="93"/>
      <c r="AV11213" s="93"/>
    </row>
    <row r="11214" spans="35:48" x14ac:dyDescent="0.55000000000000004">
      <c r="AI11214" s="278" t="s">
        <v>69170</v>
      </c>
      <c r="AJ11214" s="279">
        <v>72914.44</v>
      </c>
      <c r="AL11214" s="246" t="s">
        <v>61543</v>
      </c>
      <c r="AM11214" s="247">
        <v>3720</v>
      </c>
      <c r="AO11214" s="226" t="s">
        <v>33981</v>
      </c>
      <c r="AP11214" s="227">
        <v>64299.040000000001</v>
      </c>
      <c r="AR11214" s="207" t="s">
        <v>14012</v>
      </c>
      <c r="AS11214" s="208">
        <v>685224.89</v>
      </c>
      <c r="AT11214" s="93"/>
      <c r="AU11214" s="93"/>
      <c r="AV11214" s="93"/>
    </row>
    <row r="11215" spans="35:48" x14ac:dyDescent="0.55000000000000004">
      <c r="AI11215" s="278" t="s">
        <v>14955</v>
      </c>
      <c r="AJ11215" s="279">
        <v>61249.36</v>
      </c>
      <c r="AL11215" s="246" t="s">
        <v>59779</v>
      </c>
      <c r="AM11215" s="247">
        <v>42233.86</v>
      </c>
      <c r="AO11215" s="226" t="s">
        <v>33982</v>
      </c>
      <c r="AP11215" s="227">
        <v>187705.38</v>
      </c>
      <c r="AR11215" s="207" t="s">
        <v>25226</v>
      </c>
      <c r="AS11215" s="208">
        <v>32761.200000000001</v>
      </c>
      <c r="AT11215" s="93"/>
      <c r="AU11215" s="93"/>
      <c r="AV11215" s="93"/>
    </row>
    <row r="11216" spans="35:48" x14ac:dyDescent="0.55000000000000004">
      <c r="AI11216" s="278" t="s">
        <v>57985</v>
      </c>
      <c r="AJ11216" s="279">
        <v>253615.51</v>
      </c>
      <c r="AL11216" s="246" t="s">
        <v>59780</v>
      </c>
      <c r="AM11216" s="247">
        <v>3515.48</v>
      </c>
      <c r="AO11216" s="226" t="s">
        <v>35448</v>
      </c>
      <c r="AP11216" s="227">
        <v>113294.65</v>
      </c>
      <c r="AR11216" s="207" t="s">
        <v>25227</v>
      </c>
      <c r="AS11216" s="208">
        <v>71704.75</v>
      </c>
      <c r="AT11216" s="93"/>
      <c r="AU11216" s="93"/>
      <c r="AV11216" s="93"/>
    </row>
    <row r="11217" spans="35:48" x14ac:dyDescent="0.55000000000000004">
      <c r="AI11217" s="278" t="s">
        <v>14956</v>
      </c>
      <c r="AJ11217" s="279">
        <v>216687.69</v>
      </c>
      <c r="AL11217" s="246" t="s">
        <v>59781</v>
      </c>
      <c r="AM11217" s="247">
        <v>10347.299999999999</v>
      </c>
      <c r="AO11217" s="226" t="s">
        <v>53352</v>
      </c>
      <c r="AP11217" s="227">
        <v>59429.98</v>
      </c>
      <c r="AR11217" s="207" t="s">
        <v>25228</v>
      </c>
      <c r="AS11217" s="208">
        <v>259664.01</v>
      </c>
      <c r="AT11217" s="93"/>
      <c r="AU11217" s="93"/>
      <c r="AV11217" s="93"/>
    </row>
    <row r="11218" spans="35:48" x14ac:dyDescent="0.55000000000000004">
      <c r="AI11218" s="278" t="s">
        <v>14957</v>
      </c>
      <c r="AJ11218" s="279">
        <v>27552</v>
      </c>
      <c r="AL11218" s="246" t="s">
        <v>62194</v>
      </c>
      <c r="AM11218" s="247">
        <v>19617.53</v>
      </c>
      <c r="AO11218" s="226" t="s">
        <v>47167</v>
      </c>
      <c r="AP11218" s="227">
        <v>20514.650000000001</v>
      </c>
      <c r="AR11218" s="207" t="s">
        <v>25229</v>
      </c>
      <c r="AS11218" s="208">
        <v>37455</v>
      </c>
      <c r="AT11218" s="93"/>
      <c r="AU11218" s="93"/>
      <c r="AV11218" s="93"/>
    </row>
    <row r="11219" spans="35:48" x14ac:dyDescent="0.55000000000000004">
      <c r="AI11219" s="278" t="s">
        <v>14958</v>
      </c>
      <c r="AJ11219" s="279">
        <v>118582.61</v>
      </c>
      <c r="AL11219" s="246" t="s">
        <v>62195</v>
      </c>
      <c r="AM11219" s="247">
        <v>2347.1999999999998</v>
      </c>
      <c r="AO11219" s="226" t="s">
        <v>47168</v>
      </c>
      <c r="AP11219" s="227">
        <v>1471.67</v>
      </c>
      <c r="AR11219" s="207" t="s">
        <v>25230</v>
      </c>
      <c r="AS11219" s="208">
        <v>187456</v>
      </c>
      <c r="AT11219" s="93"/>
      <c r="AU11219" s="93"/>
      <c r="AV11219" s="93"/>
    </row>
    <row r="11220" spans="35:48" x14ac:dyDescent="0.55000000000000004">
      <c r="AI11220" s="278" t="s">
        <v>40713</v>
      </c>
      <c r="AJ11220" s="279">
        <v>2281.25</v>
      </c>
      <c r="AL11220" s="246" t="s">
        <v>58884</v>
      </c>
      <c r="AM11220" s="247">
        <v>28635.97</v>
      </c>
      <c r="AO11220" s="226" t="s">
        <v>47169</v>
      </c>
      <c r="AP11220" s="227">
        <v>4527.63</v>
      </c>
      <c r="AR11220" s="207" t="s">
        <v>25231</v>
      </c>
      <c r="AS11220" s="208">
        <v>2809</v>
      </c>
      <c r="AT11220" s="93"/>
      <c r="AU11220" s="93"/>
      <c r="AV11220" s="93"/>
    </row>
    <row r="11221" spans="35:48" x14ac:dyDescent="0.55000000000000004">
      <c r="AI11221" s="278" t="s">
        <v>14959</v>
      </c>
      <c r="AJ11221" s="279">
        <v>1164.96</v>
      </c>
      <c r="AL11221" s="246" t="s">
        <v>58885</v>
      </c>
      <c r="AM11221" s="247">
        <v>35119.9</v>
      </c>
      <c r="AO11221" s="226" t="s">
        <v>47170</v>
      </c>
      <c r="AP11221" s="227">
        <v>2124.64</v>
      </c>
      <c r="AR11221" s="207" t="s">
        <v>25232</v>
      </c>
      <c r="AS11221" s="208">
        <v>5985.95</v>
      </c>
      <c r="AT11221" s="93"/>
      <c r="AU11221" s="93"/>
      <c r="AV11221" s="93"/>
    </row>
    <row r="11222" spans="35:48" x14ac:dyDescent="0.55000000000000004">
      <c r="AI11222" s="278" t="s">
        <v>14960</v>
      </c>
      <c r="AJ11222" s="279">
        <v>7112.19</v>
      </c>
      <c r="AL11222" s="246" t="s">
        <v>60680</v>
      </c>
      <c r="AM11222" s="247">
        <v>3994.5</v>
      </c>
      <c r="AO11222" s="226" t="s">
        <v>53353</v>
      </c>
      <c r="AP11222" s="227">
        <v>1361.41</v>
      </c>
      <c r="AR11222" s="207" t="s">
        <v>25233</v>
      </c>
      <c r="AS11222" s="208">
        <v>63721.75</v>
      </c>
      <c r="AT11222" s="93"/>
      <c r="AU11222" s="93"/>
      <c r="AV11222" s="93"/>
    </row>
    <row r="11223" spans="35:48" x14ac:dyDescent="0.55000000000000004">
      <c r="AI11223" s="278" t="s">
        <v>69820</v>
      </c>
      <c r="AJ11223" s="279">
        <v>5.66</v>
      </c>
      <c r="AL11223" s="246" t="s">
        <v>60681</v>
      </c>
      <c r="AM11223" s="247">
        <v>305.52</v>
      </c>
      <c r="AO11223" s="226" t="s">
        <v>45430</v>
      </c>
      <c r="AP11223" s="227">
        <v>109991.18</v>
      </c>
      <c r="AR11223" s="207" t="s">
        <v>25234</v>
      </c>
      <c r="AS11223" s="208">
        <v>22627.74</v>
      </c>
      <c r="AT11223" s="93"/>
      <c r="AU11223" s="93"/>
      <c r="AV11223" s="93"/>
    </row>
    <row r="11224" spans="35:48" x14ac:dyDescent="0.55000000000000004">
      <c r="AI11224" s="278" t="s">
        <v>34451</v>
      </c>
      <c r="AJ11224" s="279">
        <v>5000</v>
      </c>
      <c r="AL11224" s="246" t="s">
        <v>60682</v>
      </c>
      <c r="AM11224" s="247">
        <v>978.66</v>
      </c>
      <c r="AO11224" s="226" t="s">
        <v>45431</v>
      </c>
      <c r="AP11224" s="227">
        <v>8453.82</v>
      </c>
      <c r="AR11224" s="207" t="s">
        <v>25235</v>
      </c>
      <c r="AS11224" s="208">
        <v>2518.7399999999998</v>
      </c>
      <c r="AT11224" s="93"/>
      <c r="AU11224" s="93"/>
      <c r="AV11224" s="93"/>
    </row>
    <row r="11225" spans="35:48" x14ac:dyDescent="0.55000000000000004">
      <c r="AI11225" s="278" t="s">
        <v>43143</v>
      </c>
      <c r="AJ11225" s="279">
        <v>4050</v>
      </c>
      <c r="AL11225" s="246" t="s">
        <v>53433</v>
      </c>
      <c r="AM11225" s="247">
        <v>903.82</v>
      </c>
      <c r="AO11225" s="226" t="s">
        <v>45432</v>
      </c>
      <c r="AP11225" s="227">
        <v>113875</v>
      </c>
      <c r="AR11225" s="207" t="s">
        <v>25236</v>
      </c>
      <c r="AS11225" s="208">
        <v>33893.75</v>
      </c>
      <c r="AT11225" s="93"/>
      <c r="AU11225" s="93"/>
      <c r="AV11225" s="93"/>
    </row>
    <row r="11226" spans="35:48" x14ac:dyDescent="0.55000000000000004">
      <c r="AI11226" s="278" t="s">
        <v>43144</v>
      </c>
      <c r="AJ11226" s="279">
        <v>47200</v>
      </c>
      <c r="AL11226" s="246" t="s">
        <v>53434</v>
      </c>
      <c r="AM11226" s="247">
        <v>69.14</v>
      </c>
      <c r="AO11226" s="226" t="s">
        <v>45433</v>
      </c>
      <c r="AP11226" s="227">
        <v>8711.4500000000007</v>
      </c>
      <c r="AR11226" s="207" t="s">
        <v>25237</v>
      </c>
      <c r="AS11226" s="208">
        <v>18900</v>
      </c>
      <c r="AT11226" s="93"/>
      <c r="AU11226" s="93"/>
      <c r="AV11226" s="93"/>
    </row>
    <row r="11227" spans="35:48" x14ac:dyDescent="0.55000000000000004">
      <c r="AI11227" s="278" t="s">
        <v>47433</v>
      </c>
      <c r="AJ11227" s="279">
        <v>1245.32</v>
      </c>
      <c r="AL11227" s="246" t="s">
        <v>53435</v>
      </c>
      <c r="AM11227" s="247">
        <v>221.44</v>
      </c>
      <c r="AO11227" s="226" t="s">
        <v>42820</v>
      </c>
      <c r="AP11227" s="227">
        <v>4551.3999999999996</v>
      </c>
      <c r="AR11227" s="207" t="s">
        <v>25238</v>
      </c>
      <c r="AS11227" s="208">
        <v>125683.6</v>
      </c>
      <c r="AT11227" s="93"/>
      <c r="AU11227" s="93"/>
      <c r="AV11227" s="93"/>
    </row>
    <row r="11228" spans="35:48" x14ac:dyDescent="0.55000000000000004">
      <c r="AI11228" s="278" t="s">
        <v>14961</v>
      </c>
      <c r="AJ11228" s="279">
        <v>16315.7</v>
      </c>
      <c r="AL11228" s="246" t="s">
        <v>35486</v>
      </c>
      <c r="AM11228" s="247">
        <v>842.85</v>
      </c>
      <c r="AO11228" s="226" t="s">
        <v>25639</v>
      </c>
      <c r="AP11228" s="227">
        <v>348.19</v>
      </c>
      <c r="AR11228" s="207" t="s">
        <v>25239</v>
      </c>
      <c r="AS11228" s="208">
        <v>9168</v>
      </c>
      <c r="AT11228" s="93"/>
      <c r="AU11228" s="93"/>
      <c r="AV11228" s="93"/>
    </row>
    <row r="11229" spans="35:48" x14ac:dyDescent="0.55000000000000004">
      <c r="AI11229" s="278" t="s">
        <v>60871</v>
      </c>
      <c r="AJ11229" s="279">
        <v>24360.37</v>
      </c>
      <c r="AL11229" s="246" t="s">
        <v>50307</v>
      </c>
      <c r="AM11229" s="247">
        <v>78.930000000000007</v>
      </c>
      <c r="AO11229" s="226" t="s">
        <v>47171</v>
      </c>
      <c r="AP11229" s="227">
        <v>131.41</v>
      </c>
      <c r="AR11229" s="207" t="s">
        <v>25240</v>
      </c>
      <c r="AS11229" s="208">
        <v>193441.95</v>
      </c>
      <c r="AT11229" s="93"/>
      <c r="AU11229" s="93"/>
      <c r="AV11229" s="93"/>
    </row>
    <row r="11230" spans="35:48" x14ac:dyDescent="0.55000000000000004">
      <c r="AI11230" s="278" t="s">
        <v>14962</v>
      </c>
      <c r="AJ11230" s="279">
        <v>5800</v>
      </c>
      <c r="AL11230" s="246" t="s">
        <v>56471</v>
      </c>
      <c r="AM11230" s="247">
        <v>1.27</v>
      </c>
      <c r="AO11230" s="226" t="s">
        <v>35452</v>
      </c>
      <c r="AP11230" s="227">
        <v>2516.0500000000002</v>
      </c>
      <c r="AR11230" s="207" t="s">
        <v>25241</v>
      </c>
      <c r="AS11230" s="208">
        <v>37455</v>
      </c>
      <c r="AT11230" s="93"/>
      <c r="AU11230" s="93"/>
      <c r="AV11230" s="93"/>
    </row>
    <row r="11231" spans="35:48" x14ac:dyDescent="0.55000000000000004">
      <c r="AI11231" s="278" t="s">
        <v>69171</v>
      </c>
      <c r="AJ11231" s="279">
        <v>5000</v>
      </c>
      <c r="AL11231" s="246" t="s">
        <v>40569</v>
      </c>
      <c r="AM11231" s="247">
        <v>80257.919999999998</v>
      </c>
      <c r="AO11231" s="226" t="s">
        <v>47172</v>
      </c>
      <c r="AP11231" s="227">
        <v>2260</v>
      </c>
      <c r="AR11231" s="207" t="s">
        <v>25242</v>
      </c>
      <c r="AS11231" s="208">
        <v>63721.75</v>
      </c>
      <c r="AT11231" s="93"/>
      <c r="AU11231" s="93"/>
      <c r="AV11231" s="93"/>
    </row>
    <row r="11232" spans="35:48" x14ac:dyDescent="0.55000000000000004">
      <c r="AI11232" s="278" t="s">
        <v>14963</v>
      </c>
      <c r="AJ11232" s="279">
        <v>4700</v>
      </c>
      <c r="AL11232" s="246" t="s">
        <v>36618</v>
      </c>
      <c r="AM11232" s="247">
        <v>2272.5</v>
      </c>
      <c r="AO11232" s="226" t="s">
        <v>48187</v>
      </c>
      <c r="AP11232" s="227">
        <v>1167.95</v>
      </c>
      <c r="AR11232" s="207" t="s">
        <v>25243</v>
      </c>
      <c r="AS11232" s="208">
        <v>22627.74</v>
      </c>
      <c r="AT11232" s="93"/>
      <c r="AU11232" s="93"/>
      <c r="AV11232" s="93"/>
    </row>
    <row r="11233" spans="35:48" x14ac:dyDescent="0.55000000000000004">
      <c r="AI11233" s="278" t="s">
        <v>69172</v>
      </c>
      <c r="AJ11233" s="279">
        <v>903.35</v>
      </c>
      <c r="AL11233" s="246" t="s">
        <v>59183</v>
      </c>
      <c r="AM11233" s="247">
        <v>731.26</v>
      </c>
      <c r="AO11233" s="226" t="s">
        <v>35453</v>
      </c>
      <c r="AP11233" s="227">
        <v>142581.26</v>
      </c>
      <c r="AR11233" s="207" t="s">
        <v>25244</v>
      </c>
      <c r="AS11233" s="208">
        <v>14495.74</v>
      </c>
      <c r="AT11233" s="93"/>
      <c r="AU11233" s="93"/>
      <c r="AV11233" s="93"/>
    </row>
    <row r="11234" spans="35:48" x14ac:dyDescent="0.55000000000000004">
      <c r="AI11234" s="278" t="s">
        <v>14964</v>
      </c>
      <c r="AJ11234" s="279">
        <v>37964.01</v>
      </c>
      <c r="AL11234" s="246" t="s">
        <v>34012</v>
      </c>
      <c r="AM11234" s="247">
        <v>11246.58</v>
      </c>
      <c r="AO11234" s="226" t="s">
        <v>35454</v>
      </c>
      <c r="AP11234" s="227">
        <v>56576.66</v>
      </c>
      <c r="AR11234" s="207" t="s">
        <v>25245</v>
      </c>
      <c r="AS11234" s="208">
        <v>33893.75</v>
      </c>
      <c r="AT11234" s="93"/>
      <c r="AU11234" s="93"/>
      <c r="AV11234" s="93"/>
    </row>
    <row r="11235" spans="35:48" x14ac:dyDescent="0.55000000000000004">
      <c r="AI11235" s="278" t="s">
        <v>14965</v>
      </c>
      <c r="AJ11235" s="279">
        <v>1544.9</v>
      </c>
      <c r="AL11235" s="246" t="s">
        <v>49102</v>
      </c>
      <c r="AM11235" s="247">
        <v>23.76</v>
      </c>
      <c r="AO11235" s="226" t="s">
        <v>35455</v>
      </c>
      <c r="AP11235" s="227">
        <v>55566.53</v>
      </c>
      <c r="AR11235" s="207" t="s">
        <v>25246</v>
      </c>
      <c r="AS11235" s="208">
        <v>18900</v>
      </c>
      <c r="AT11235" s="93"/>
      <c r="AU11235" s="93"/>
      <c r="AV11235" s="93"/>
    </row>
    <row r="11236" spans="35:48" x14ac:dyDescent="0.55000000000000004">
      <c r="AI11236" s="278" t="s">
        <v>12975</v>
      </c>
      <c r="AJ11236" s="279">
        <v>152141.26</v>
      </c>
      <c r="AL11236" s="246" t="s">
        <v>34015</v>
      </c>
      <c r="AM11236" s="247">
        <v>229.9</v>
      </c>
      <c r="AO11236" s="226" t="s">
        <v>40552</v>
      </c>
      <c r="AP11236" s="227">
        <v>15000</v>
      </c>
      <c r="AR11236" s="207" t="s">
        <v>25247</v>
      </c>
      <c r="AS11236" s="208">
        <v>125683.6</v>
      </c>
      <c r="AT11236" s="93"/>
      <c r="AU11236" s="93"/>
      <c r="AV11236" s="93"/>
    </row>
    <row r="11237" spans="35:48" x14ac:dyDescent="0.55000000000000004">
      <c r="AI11237" s="278" t="s">
        <v>12976</v>
      </c>
      <c r="AJ11237" s="279">
        <v>413868.59</v>
      </c>
      <c r="AL11237" s="246" t="s">
        <v>25942</v>
      </c>
      <c r="AM11237" s="247">
        <v>7103.13</v>
      </c>
      <c r="AO11237" s="226" t="s">
        <v>35456</v>
      </c>
      <c r="AP11237" s="227">
        <v>20030.349999999999</v>
      </c>
      <c r="AR11237" s="207" t="s">
        <v>25248</v>
      </c>
      <c r="AS11237" s="208">
        <v>1944.58</v>
      </c>
      <c r="AT11237" s="93"/>
      <c r="AU11237" s="93"/>
      <c r="AV11237" s="93"/>
    </row>
    <row r="11238" spans="35:48" x14ac:dyDescent="0.55000000000000004">
      <c r="AI11238" s="278" t="s">
        <v>12977</v>
      </c>
      <c r="AJ11238" s="279">
        <v>225184.24</v>
      </c>
      <c r="AL11238" s="246" t="s">
        <v>25943</v>
      </c>
      <c r="AM11238" s="247">
        <v>14006.65</v>
      </c>
      <c r="AO11238" s="226" t="s">
        <v>35457</v>
      </c>
      <c r="AP11238" s="227">
        <v>56053.86</v>
      </c>
      <c r="AR11238" s="207" t="s">
        <v>25249</v>
      </c>
      <c r="AS11238" s="208">
        <v>303</v>
      </c>
      <c r="AT11238" s="93"/>
      <c r="AU11238" s="93"/>
      <c r="AV11238" s="93"/>
    </row>
    <row r="11239" spans="35:48" x14ac:dyDescent="0.55000000000000004">
      <c r="AI11239" s="278" t="s">
        <v>54196</v>
      </c>
      <c r="AJ11239" s="279">
        <v>617.6</v>
      </c>
      <c r="AL11239" s="246" t="s">
        <v>35487</v>
      </c>
      <c r="AM11239" s="247">
        <v>8493.33</v>
      </c>
      <c r="AO11239" s="226" t="s">
        <v>35458</v>
      </c>
      <c r="AP11239" s="227">
        <v>40597.660000000003</v>
      </c>
      <c r="AR11239" s="207" t="s">
        <v>25250</v>
      </c>
      <c r="AS11239" s="208">
        <v>24883.919999999998</v>
      </c>
      <c r="AT11239" s="93"/>
      <c r="AU11239" s="93"/>
      <c r="AV11239" s="93"/>
    </row>
    <row r="11240" spans="35:48" x14ac:dyDescent="0.55000000000000004">
      <c r="AI11240" s="278" t="s">
        <v>14967</v>
      </c>
      <c r="AJ11240" s="279">
        <v>4890.16</v>
      </c>
      <c r="AL11240" s="246" t="s">
        <v>36619</v>
      </c>
      <c r="AM11240" s="247">
        <v>105103.46</v>
      </c>
      <c r="AO11240" s="226" t="s">
        <v>35459</v>
      </c>
      <c r="AP11240" s="227">
        <v>4053</v>
      </c>
      <c r="AR11240" s="207" t="s">
        <v>25251</v>
      </c>
      <c r="AS11240" s="208">
        <v>1600</v>
      </c>
      <c r="AT11240" s="93"/>
      <c r="AU11240" s="93"/>
      <c r="AV11240" s="93"/>
    </row>
    <row r="11241" spans="35:48" x14ac:dyDescent="0.55000000000000004">
      <c r="AI11241" s="278" t="s">
        <v>58736</v>
      </c>
      <c r="AJ11241" s="279">
        <v>792</v>
      </c>
      <c r="AL11241" s="246" t="s">
        <v>59184</v>
      </c>
      <c r="AM11241" s="247">
        <v>1658.98</v>
      </c>
      <c r="AO11241" s="226" t="s">
        <v>45434</v>
      </c>
      <c r="AP11241" s="227">
        <v>3420</v>
      </c>
      <c r="AR11241" s="207" t="s">
        <v>25252</v>
      </c>
      <c r="AS11241" s="208">
        <v>337367.5</v>
      </c>
      <c r="AT11241" s="93"/>
      <c r="AU11241" s="93"/>
      <c r="AV11241" s="93"/>
    </row>
    <row r="11242" spans="35:48" x14ac:dyDescent="0.55000000000000004">
      <c r="AI11242" s="278" t="s">
        <v>14969</v>
      </c>
      <c r="AJ11242" s="279">
        <v>3100.29</v>
      </c>
      <c r="AL11242" s="246" t="s">
        <v>58636</v>
      </c>
      <c r="AM11242" s="247">
        <v>5401.05</v>
      </c>
      <c r="AO11242" s="226" t="s">
        <v>40553</v>
      </c>
      <c r="AP11242" s="227">
        <v>3011.95</v>
      </c>
      <c r="AR11242" s="207" t="s">
        <v>25253</v>
      </c>
      <c r="AS11242" s="208">
        <v>27779.77</v>
      </c>
      <c r="AT11242" s="93"/>
      <c r="AU11242" s="93"/>
      <c r="AV11242" s="93"/>
    </row>
    <row r="11243" spans="35:48" x14ac:dyDescent="0.55000000000000004">
      <c r="AI11243" s="278" t="s">
        <v>38821</v>
      </c>
      <c r="AJ11243" s="279">
        <v>2.6</v>
      </c>
      <c r="AL11243" s="246" t="s">
        <v>25945</v>
      </c>
      <c r="AM11243" s="247">
        <v>43514.87</v>
      </c>
      <c r="AO11243" s="226" t="s">
        <v>40554</v>
      </c>
      <c r="AP11243" s="227">
        <v>230.45</v>
      </c>
      <c r="AR11243" s="207" t="s">
        <v>25254</v>
      </c>
      <c r="AS11243" s="208">
        <v>73004.89</v>
      </c>
      <c r="AT11243" s="93"/>
      <c r="AU11243" s="93"/>
      <c r="AV11243" s="93"/>
    </row>
    <row r="11244" spans="35:48" x14ac:dyDescent="0.55000000000000004">
      <c r="AI11244" s="278" t="s">
        <v>59295</v>
      </c>
      <c r="AJ11244" s="279">
        <v>3325</v>
      </c>
      <c r="AL11244" s="246" t="s">
        <v>50308</v>
      </c>
      <c r="AM11244" s="247">
        <v>55377.82</v>
      </c>
      <c r="AO11244" s="226" t="s">
        <v>40555</v>
      </c>
      <c r="AP11244" s="227">
        <v>544.6</v>
      </c>
      <c r="AR11244" s="207" t="s">
        <v>25255</v>
      </c>
      <c r="AS11244" s="208">
        <v>12000</v>
      </c>
      <c r="AT11244" s="93"/>
      <c r="AU11244" s="93"/>
      <c r="AV11244" s="93"/>
    </row>
    <row r="11245" spans="35:48" x14ac:dyDescent="0.55000000000000004">
      <c r="AI11245" s="278" t="s">
        <v>14970</v>
      </c>
      <c r="AJ11245" s="279">
        <v>941.88</v>
      </c>
      <c r="AL11245" s="246" t="s">
        <v>57738</v>
      </c>
      <c r="AM11245" s="247">
        <v>289.57</v>
      </c>
      <c r="AO11245" s="226" t="s">
        <v>53354</v>
      </c>
      <c r="AP11245" s="227">
        <v>13012</v>
      </c>
      <c r="AR11245" s="207" t="s">
        <v>25256</v>
      </c>
      <c r="AS11245" s="208">
        <v>10350</v>
      </c>
      <c r="AT11245" s="93"/>
      <c r="AU11245" s="93"/>
      <c r="AV11245" s="93"/>
    </row>
    <row r="11246" spans="35:48" x14ac:dyDescent="0.55000000000000004">
      <c r="AI11246" s="278" t="s">
        <v>57987</v>
      </c>
      <c r="AJ11246" s="279">
        <v>321857.73</v>
      </c>
      <c r="AL11246" s="246" t="s">
        <v>25946</v>
      </c>
      <c r="AM11246" s="247">
        <v>18000.45</v>
      </c>
      <c r="AO11246" s="226" t="s">
        <v>53355</v>
      </c>
      <c r="AP11246" s="227">
        <v>995.41</v>
      </c>
      <c r="AR11246" s="207" t="s">
        <v>25257</v>
      </c>
      <c r="AS11246" s="208">
        <v>32821.279999999999</v>
      </c>
      <c r="AT11246" s="93"/>
      <c r="AU11246" s="93"/>
      <c r="AV11246" s="93"/>
    </row>
    <row r="11247" spans="35:48" x14ac:dyDescent="0.55000000000000004">
      <c r="AI11247" s="278" t="s">
        <v>69173</v>
      </c>
      <c r="AJ11247" s="279">
        <v>-0.04</v>
      </c>
      <c r="AL11247" s="246" t="s">
        <v>34016</v>
      </c>
      <c r="AM11247" s="247">
        <v>60101.89</v>
      </c>
      <c r="AO11247" s="226" t="s">
        <v>53356</v>
      </c>
      <c r="AP11247" s="227">
        <v>1990.59</v>
      </c>
      <c r="AR11247" s="207" t="s">
        <v>25258</v>
      </c>
      <c r="AS11247" s="208">
        <v>402084.1</v>
      </c>
      <c r="AT11247" s="93"/>
      <c r="AU11247" s="93"/>
      <c r="AV11247" s="93"/>
    </row>
    <row r="11248" spans="35:48" x14ac:dyDescent="0.55000000000000004">
      <c r="AI11248" s="278" t="s">
        <v>14971</v>
      </c>
      <c r="AJ11248" s="279">
        <v>35897.49</v>
      </c>
      <c r="AL11248" s="246" t="s">
        <v>45456</v>
      </c>
      <c r="AM11248" s="247">
        <v>31931.01</v>
      </c>
      <c r="AO11248" s="226" t="s">
        <v>53357</v>
      </c>
      <c r="AP11248" s="227">
        <v>2000</v>
      </c>
      <c r="AR11248" s="207" t="s">
        <v>25259</v>
      </c>
      <c r="AS11248" s="208">
        <v>15087.96</v>
      </c>
      <c r="AT11248" s="93"/>
      <c r="AU11248" s="93"/>
      <c r="AV11248" s="93"/>
    </row>
    <row r="11249" spans="35:48" x14ac:dyDescent="0.55000000000000004">
      <c r="AI11249" s="278" t="s">
        <v>14972</v>
      </c>
      <c r="AJ11249" s="279">
        <v>194433.34</v>
      </c>
      <c r="AL11249" s="246" t="s">
        <v>58637</v>
      </c>
      <c r="AM11249" s="247">
        <v>-6183.89</v>
      </c>
      <c r="AO11249" s="226" t="s">
        <v>53358</v>
      </c>
      <c r="AP11249" s="227">
        <v>153.01</v>
      </c>
      <c r="AR11249" s="207" t="s">
        <v>25260</v>
      </c>
      <c r="AS11249" s="208">
        <v>23895.5</v>
      </c>
      <c r="AT11249" s="93"/>
      <c r="AU11249" s="93"/>
      <c r="AV11249" s="93"/>
    </row>
    <row r="11250" spans="35:48" x14ac:dyDescent="0.55000000000000004">
      <c r="AI11250" s="278" t="s">
        <v>12979</v>
      </c>
      <c r="AJ11250" s="279">
        <v>11508.24</v>
      </c>
      <c r="AL11250" s="246" t="s">
        <v>34017</v>
      </c>
      <c r="AM11250" s="247">
        <v>151021.29999999999</v>
      </c>
      <c r="AO11250" s="226" t="s">
        <v>53359</v>
      </c>
      <c r="AP11250" s="227">
        <v>482</v>
      </c>
      <c r="AR11250" s="207" t="s">
        <v>25261</v>
      </c>
      <c r="AS11250" s="208">
        <v>100868.5</v>
      </c>
      <c r="AT11250" s="93"/>
      <c r="AU11250" s="93"/>
      <c r="AV11250" s="93"/>
    </row>
    <row r="11251" spans="35:48" x14ac:dyDescent="0.55000000000000004">
      <c r="AI11251" s="278" t="s">
        <v>14973</v>
      </c>
      <c r="AJ11251" s="279">
        <v>8620.27</v>
      </c>
      <c r="AL11251" s="246" t="s">
        <v>62771</v>
      </c>
      <c r="AM11251" s="247">
        <v>6420.07</v>
      </c>
      <c r="AO11251" s="226" t="s">
        <v>53360</v>
      </c>
      <c r="AP11251" s="227">
        <v>415.43</v>
      </c>
      <c r="AR11251" s="207" t="s">
        <v>25262</v>
      </c>
      <c r="AS11251" s="208">
        <v>59585</v>
      </c>
      <c r="AT11251" s="93"/>
      <c r="AU11251" s="93"/>
      <c r="AV11251" s="93"/>
    </row>
    <row r="11252" spans="35:48" x14ac:dyDescent="0.55000000000000004">
      <c r="AI11252" s="278" t="s">
        <v>14974</v>
      </c>
      <c r="AJ11252" s="279">
        <v>14990.46</v>
      </c>
      <c r="AL11252" s="246" t="s">
        <v>56472</v>
      </c>
      <c r="AM11252" s="247">
        <v>880</v>
      </c>
      <c r="AO11252" s="226" t="s">
        <v>53361</v>
      </c>
      <c r="AP11252" s="227">
        <v>4285.67</v>
      </c>
      <c r="AR11252" s="207" t="s">
        <v>25263</v>
      </c>
      <c r="AS11252" s="208">
        <v>464612</v>
      </c>
      <c r="AT11252" s="93"/>
      <c r="AU11252" s="93"/>
      <c r="AV11252" s="93"/>
    </row>
    <row r="11253" spans="35:48" x14ac:dyDescent="0.55000000000000004">
      <c r="AI11253" s="278" t="s">
        <v>59950</v>
      </c>
      <c r="AJ11253" s="279">
        <v>-15065.15</v>
      </c>
      <c r="AL11253" s="246" t="s">
        <v>64775</v>
      </c>
      <c r="AM11253" s="247">
        <v>4157.03</v>
      </c>
      <c r="AO11253" s="226" t="s">
        <v>53362</v>
      </c>
      <c r="AP11253" s="227">
        <v>65495.44</v>
      </c>
      <c r="AR11253" s="207" t="s">
        <v>25264</v>
      </c>
      <c r="AS11253" s="208">
        <v>2877.52</v>
      </c>
      <c r="AT11253" s="93"/>
      <c r="AU11253" s="93"/>
      <c r="AV11253" s="93"/>
    </row>
    <row r="11254" spans="35:48" x14ac:dyDescent="0.55000000000000004">
      <c r="AI11254" s="278" t="s">
        <v>14975</v>
      </c>
      <c r="AJ11254" s="279">
        <v>302091.19</v>
      </c>
      <c r="AL11254" s="246" t="s">
        <v>56473</v>
      </c>
      <c r="AM11254" s="247">
        <v>1125.2</v>
      </c>
      <c r="AO11254" s="226" t="s">
        <v>53363</v>
      </c>
      <c r="AP11254" s="227">
        <v>986.46</v>
      </c>
      <c r="AR11254" s="207" t="s">
        <v>25265</v>
      </c>
      <c r="AS11254" s="208">
        <v>829.28</v>
      </c>
      <c r="AT11254" s="93"/>
      <c r="AU11254" s="93"/>
      <c r="AV11254" s="93"/>
    </row>
    <row r="11255" spans="35:48" x14ac:dyDescent="0.55000000000000004">
      <c r="AI11255" s="278" t="s">
        <v>34460</v>
      </c>
      <c r="AJ11255" s="279">
        <v>108160</v>
      </c>
      <c r="AL11255" s="246" t="s">
        <v>56474</v>
      </c>
      <c r="AM11255" s="247">
        <v>471.4</v>
      </c>
      <c r="AO11255" s="226" t="s">
        <v>53364</v>
      </c>
      <c r="AP11255" s="227">
        <v>10065.44</v>
      </c>
      <c r="AR11255" s="207" t="s">
        <v>14025</v>
      </c>
      <c r="AS11255" s="208">
        <v>642.77</v>
      </c>
      <c r="AT11255" s="93"/>
      <c r="AU11255" s="93"/>
      <c r="AV11255" s="93"/>
    </row>
    <row r="11256" spans="35:48" x14ac:dyDescent="0.55000000000000004">
      <c r="AI11256" s="278" t="s">
        <v>56756</v>
      </c>
      <c r="AJ11256" s="279">
        <v>116278.26</v>
      </c>
      <c r="AL11256" s="246" t="s">
        <v>56475</v>
      </c>
      <c r="AM11256" s="247">
        <v>1509.74</v>
      </c>
      <c r="AO11256" s="226" t="s">
        <v>35460</v>
      </c>
      <c r="AP11256" s="227">
        <v>53723.06</v>
      </c>
      <c r="AR11256" s="207" t="s">
        <v>14027</v>
      </c>
      <c r="AS11256" s="208">
        <v>3100.86</v>
      </c>
      <c r="AT11256" s="93"/>
      <c r="AU11256" s="93"/>
      <c r="AV11256" s="93"/>
    </row>
    <row r="11257" spans="35:48" x14ac:dyDescent="0.55000000000000004">
      <c r="AI11257" s="278" t="s">
        <v>34461</v>
      </c>
      <c r="AJ11257" s="279">
        <v>129788.86</v>
      </c>
      <c r="AL11257" s="246" t="s">
        <v>55343</v>
      </c>
      <c r="AM11257" s="247">
        <v>1674</v>
      </c>
      <c r="AO11257" s="226" t="s">
        <v>53365</v>
      </c>
      <c r="AP11257" s="227">
        <v>491.95</v>
      </c>
      <c r="AR11257" s="207" t="s">
        <v>14028</v>
      </c>
      <c r="AS11257" s="208">
        <v>58293.07</v>
      </c>
      <c r="AT11257" s="93"/>
      <c r="AU11257" s="93"/>
      <c r="AV11257" s="93"/>
    </row>
    <row r="11258" spans="35:48" x14ac:dyDescent="0.55000000000000004">
      <c r="AI11258" s="278" t="s">
        <v>34462</v>
      </c>
      <c r="AJ11258" s="279">
        <v>15000</v>
      </c>
      <c r="AL11258" s="246" t="s">
        <v>57739</v>
      </c>
      <c r="AM11258" s="247">
        <v>1818.64</v>
      </c>
      <c r="AO11258" s="226" t="s">
        <v>53366</v>
      </c>
      <c r="AP11258" s="227">
        <v>4957.3999999999996</v>
      </c>
      <c r="AR11258" s="207" t="s">
        <v>14031</v>
      </c>
      <c r="AS11258" s="208">
        <v>328662.55</v>
      </c>
      <c r="AT11258" s="93"/>
      <c r="AU11258" s="93"/>
      <c r="AV11258" s="93"/>
    </row>
    <row r="11259" spans="35:48" x14ac:dyDescent="0.55000000000000004">
      <c r="AI11259" s="278" t="s">
        <v>43145</v>
      </c>
      <c r="AJ11259" s="279">
        <v>5000</v>
      </c>
      <c r="AL11259" s="246" t="s">
        <v>64776</v>
      </c>
      <c r="AM11259" s="247">
        <v>286.20999999999998</v>
      </c>
      <c r="AO11259" s="226" t="s">
        <v>53367</v>
      </c>
      <c r="AP11259" s="227">
        <v>89.63</v>
      </c>
      <c r="AR11259" s="207" t="s">
        <v>25266</v>
      </c>
      <c r="AS11259" s="208">
        <v>8906.9500000000007</v>
      </c>
      <c r="AT11259" s="93"/>
      <c r="AU11259" s="93"/>
      <c r="AV11259" s="93"/>
    </row>
    <row r="11260" spans="35:48" x14ac:dyDescent="0.55000000000000004">
      <c r="AI11260" s="278" t="s">
        <v>43146</v>
      </c>
      <c r="AJ11260" s="279">
        <v>540</v>
      </c>
      <c r="AL11260" s="246" t="s">
        <v>58638</v>
      </c>
      <c r="AM11260" s="247">
        <v>-199.95</v>
      </c>
      <c r="AO11260" s="226" t="s">
        <v>53368</v>
      </c>
      <c r="AP11260" s="227">
        <v>3400.58</v>
      </c>
      <c r="AR11260" s="207" t="s">
        <v>25267</v>
      </c>
      <c r="AS11260" s="208">
        <v>88497</v>
      </c>
      <c r="AT11260" s="93"/>
      <c r="AU11260" s="93"/>
      <c r="AV11260" s="93"/>
    </row>
    <row r="11261" spans="35:48" x14ac:dyDescent="0.55000000000000004">
      <c r="AI11261" s="278" t="s">
        <v>69174</v>
      </c>
      <c r="AJ11261" s="279">
        <v>2355.98</v>
      </c>
      <c r="AL11261" s="246" t="s">
        <v>64777</v>
      </c>
      <c r="AM11261" s="247">
        <v>118109.3</v>
      </c>
      <c r="AO11261" s="226" t="s">
        <v>45435</v>
      </c>
      <c r="AP11261" s="227">
        <v>2442.17</v>
      </c>
      <c r="AR11261" s="207" t="s">
        <v>25268</v>
      </c>
      <c r="AS11261" s="208">
        <v>86765</v>
      </c>
      <c r="AT11261" s="93"/>
      <c r="AU11261" s="93"/>
      <c r="AV11261" s="93"/>
    </row>
    <row r="11262" spans="35:48" x14ac:dyDescent="0.55000000000000004">
      <c r="AI11262" s="278" t="s">
        <v>15024</v>
      </c>
      <c r="AJ11262" s="279">
        <v>18657.97</v>
      </c>
      <c r="AL11262" s="246" t="s">
        <v>64778</v>
      </c>
      <c r="AM11262" s="247">
        <v>41490</v>
      </c>
      <c r="AO11262" s="226" t="s">
        <v>40556</v>
      </c>
      <c r="AP11262" s="227">
        <v>2250</v>
      </c>
      <c r="AR11262" s="207" t="s">
        <v>25269</v>
      </c>
      <c r="AS11262" s="208">
        <v>47898.79</v>
      </c>
      <c r="AT11262" s="93"/>
      <c r="AU11262" s="93"/>
      <c r="AV11262" s="93"/>
    </row>
    <row r="11263" spans="35:48" x14ac:dyDescent="0.55000000000000004">
      <c r="AI11263" s="278" t="s">
        <v>50589</v>
      </c>
      <c r="AJ11263" s="279">
        <v>2662.92</v>
      </c>
      <c r="AL11263" s="246" t="s">
        <v>64779</v>
      </c>
      <c r="AM11263" s="247">
        <v>87123.19</v>
      </c>
      <c r="AO11263" s="226" t="s">
        <v>53369</v>
      </c>
      <c r="AP11263" s="227">
        <v>1000</v>
      </c>
      <c r="AR11263" s="207" t="s">
        <v>25270</v>
      </c>
      <c r="AS11263" s="208">
        <v>107431.21</v>
      </c>
      <c r="AT11263" s="93"/>
      <c r="AU11263" s="93"/>
      <c r="AV11263" s="93"/>
    </row>
    <row r="11264" spans="35:48" x14ac:dyDescent="0.55000000000000004">
      <c r="AI11264" s="278" t="s">
        <v>15026</v>
      </c>
      <c r="AJ11264" s="279">
        <v>29241.47</v>
      </c>
      <c r="AL11264" s="246" t="s">
        <v>56476</v>
      </c>
      <c r="AM11264" s="247">
        <v>47850.7</v>
      </c>
      <c r="AO11264" s="226" t="s">
        <v>35461</v>
      </c>
      <c r="AP11264" s="227">
        <v>11011.03</v>
      </c>
      <c r="AR11264" s="207" t="s">
        <v>25271</v>
      </c>
      <c r="AS11264" s="208">
        <v>108699.52</v>
      </c>
      <c r="AT11264" s="93"/>
      <c r="AU11264" s="93"/>
      <c r="AV11264" s="93"/>
    </row>
    <row r="11265" spans="35:48" x14ac:dyDescent="0.55000000000000004">
      <c r="AI11265" s="278" t="s">
        <v>15027</v>
      </c>
      <c r="AJ11265" s="279">
        <v>64246.83</v>
      </c>
      <c r="AL11265" s="246" t="s">
        <v>62772</v>
      </c>
      <c r="AM11265" s="247">
        <v>12063.99</v>
      </c>
      <c r="AO11265" s="226" t="s">
        <v>35462</v>
      </c>
      <c r="AP11265" s="227">
        <v>33558.31</v>
      </c>
      <c r="AR11265" s="207" t="s">
        <v>25272</v>
      </c>
      <c r="AS11265" s="208">
        <v>8315.52</v>
      </c>
      <c r="AT11265" s="93"/>
      <c r="AU11265" s="93"/>
      <c r="AV11265" s="93"/>
    </row>
    <row r="11266" spans="35:48" x14ac:dyDescent="0.55000000000000004">
      <c r="AI11266" s="278" t="s">
        <v>34463</v>
      </c>
      <c r="AJ11266" s="279">
        <v>31935.4</v>
      </c>
      <c r="AL11266" s="246" t="s">
        <v>64780</v>
      </c>
      <c r="AM11266" s="247">
        <v>2665.09</v>
      </c>
      <c r="AO11266" s="226" t="s">
        <v>35463</v>
      </c>
      <c r="AP11266" s="227">
        <v>11553.94</v>
      </c>
      <c r="AR11266" s="207" t="s">
        <v>25273</v>
      </c>
      <c r="AS11266" s="208">
        <v>22275.279999999999</v>
      </c>
      <c r="AT11266" s="93"/>
      <c r="AU11266" s="93"/>
      <c r="AV11266" s="93"/>
    </row>
    <row r="11267" spans="35:48" x14ac:dyDescent="0.55000000000000004">
      <c r="AI11267" s="278" t="s">
        <v>38827</v>
      </c>
      <c r="AJ11267" s="279">
        <v>84800</v>
      </c>
      <c r="AL11267" s="246" t="s">
        <v>59185</v>
      </c>
      <c r="AM11267" s="247">
        <v>112.5</v>
      </c>
      <c r="AO11267" s="226" t="s">
        <v>47173</v>
      </c>
      <c r="AP11267" s="227">
        <v>6144</v>
      </c>
      <c r="AR11267" s="207" t="s">
        <v>25274</v>
      </c>
      <c r="AS11267" s="208">
        <v>70636.5</v>
      </c>
      <c r="AT11267" s="93"/>
      <c r="AU11267" s="93"/>
      <c r="AV11267" s="93"/>
    </row>
    <row r="11268" spans="35:48" x14ac:dyDescent="0.55000000000000004">
      <c r="AI11268" s="278" t="s">
        <v>34464</v>
      </c>
      <c r="AJ11268" s="279">
        <v>28.3</v>
      </c>
      <c r="AL11268" s="246" t="s">
        <v>63328</v>
      </c>
      <c r="AM11268" s="247">
        <v>2.12</v>
      </c>
      <c r="AO11268" s="226" t="s">
        <v>47174</v>
      </c>
      <c r="AP11268" s="227">
        <v>1854.78</v>
      </c>
      <c r="AR11268" s="207" t="s">
        <v>25275</v>
      </c>
      <c r="AS11268" s="208">
        <v>96782</v>
      </c>
      <c r="AT11268" s="93"/>
      <c r="AU11268" s="93"/>
      <c r="AV11268" s="93"/>
    </row>
    <row r="11269" spans="35:48" x14ac:dyDescent="0.55000000000000004">
      <c r="AI11269" s="278" t="s">
        <v>12983</v>
      </c>
      <c r="AJ11269" s="279">
        <v>37270.449999999997</v>
      </c>
      <c r="AL11269" s="246" t="s">
        <v>42836</v>
      </c>
      <c r="AM11269" s="247">
        <v>7329.75</v>
      </c>
      <c r="AO11269" s="226" t="s">
        <v>47175</v>
      </c>
      <c r="AP11269" s="227">
        <v>601.86</v>
      </c>
      <c r="AR11269" s="207" t="s">
        <v>25276</v>
      </c>
      <c r="AS11269" s="208">
        <v>4519.18</v>
      </c>
      <c r="AT11269" s="93"/>
      <c r="AU11269" s="93"/>
      <c r="AV11269" s="93"/>
    </row>
    <row r="11270" spans="35:48" x14ac:dyDescent="0.55000000000000004">
      <c r="AI11270" s="278" t="s">
        <v>69175</v>
      </c>
      <c r="AJ11270" s="279">
        <v>417040.32</v>
      </c>
      <c r="AL11270" s="246" t="s">
        <v>57740</v>
      </c>
      <c r="AM11270" s="247">
        <v>70921.02</v>
      </c>
      <c r="AO11270" s="226" t="s">
        <v>47176</v>
      </c>
      <c r="AP11270" s="227">
        <v>1927.71</v>
      </c>
      <c r="AR11270" s="207" t="s">
        <v>25277</v>
      </c>
      <c r="AS11270" s="208">
        <v>168400</v>
      </c>
      <c r="AT11270" s="93"/>
      <c r="AU11270" s="93"/>
      <c r="AV11270" s="93"/>
    </row>
    <row r="11271" spans="35:48" x14ac:dyDescent="0.55000000000000004">
      <c r="AI11271" s="278" t="s">
        <v>15032</v>
      </c>
      <c r="AJ11271" s="279">
        <v>487.5</v>
      </c>
      <c r="AL11271" s="246" t="s">
        <v>64781</v>
      </c>
      <c r="AM11271" s="247">
        <v>23741.14</v>
      </c>
      <c r="AO11271" s="226" t="s">
        <v>45436</v>
      </c>
      <c r="AP11271" s="227">
        <v>15808.65</v>
      </c>
      <c r="AR11271" s="207" t="s">
        <v>25278</v>
      </c>
      <c r="AS11271" s="208">
        <v>2063.2800000000002</v>
      </c>
      <c r="AT11271" s="93"/>
      <c r="AU11271" s="93"/>
      <c r="AV11271" s="93"/>
    </row>
    <row r="11272" spans="35:48" x14ac:dyDescent="0.55000000000000004">
      <c r="AI11272" s="278" t="s">
        <v>15033</v>
      </c>
      <c r="AJ11272" s="279">
        <v>40044.75</v>
      </c>
      <c r="AL11272" s="246" t="s">
        <v>64782</v>
      </c>
      <c r="AM11272" s="247">
        <v>3246.33</v>
      </c>
      <c r="AO11272" s="226" t="s">
        <v>49095</v>
      </c>
      <c r="AP11272" s="227">
        <v>5314</v>
      </c>
      <c r="AR11272" s="207" t="s">
        <v>25279</v>
      </c>
      <c r="AS11272" s="208">
        <v>5108.8599999999997</v>
      </c>
      <c r="AT11272" s="93"/>
      <c r="AU11272" s="93"/>
      <c r="AV11272" s="93"/>
    </row>
    <row r="11273" spans="35:48" x14ac:dyDescent="0.55000000000000004">
      <c r="AI11273" s="278" t="s">
        <v>15035</v>
      </c>
      <c r="AJ11273" s="279">
        <v>-2519.7600000000002</v>
      </c>
      <c r="AL11273" s="246" t="s">
        <v>36623</v>
      </c>
      <c r="AM11273" s="247">
        <v>31048.33</v>
      </c>
      <c r="AO11273" s="226" t="s">
        <v>45437</v>
      </c>
      <c r="AP11273" s="227">
        <v>45557.83</v>
      </c>
      <c r="AR11273" s="207" t="s">
        <v>25280</v>
      </c>
      <c r="AS11273" s="208">
        <v>4558.5</v>
      </c>
      <c r="AT11273" s="93"/>
      <c r="AU11273" s="93"/>
      <c r="AV11273" s="93"/>
    </row>
    <row r="11274" spans="35:48" x14ac:dyDescent="0.55000000000000004">
      <c r="AI11274" s="278" t="s">
        <v>15087</v>
      </c>
      <c r="AJ11274" s="279">
        <v>110970.95</v>
      </c>
      <c r="AL11274" s="246" t="s">
        <v>36624</v>
      </c>
      <c r="AM11274" s="247">
        <v>97927.41</v>
      </c>
      <c r="AO11274" s="226" t="s">
        <v>45438</v>
      </c>
      <c r="AP11274" s="227">
        <v>3485.17</v>
      </c>
      <c r="AR11274" s="207" t="s">
        <v>25281</v>
      </c>
      <c r="AS11274" s="208">
        <v>41185.29</v>
      </c>
      <c r="AT11274" s="93"/>
      <c r="AU11274" s="93"/>
      <c r="AV11274" s="93"/>
    </row>
    <row r="11275" spans="35:48" x14ac:dyDescent="0.55000000000000004">
      <c r="AI11275" s="278" t="s">
        <v>15088</v>
      </c>
      <c r="AJ11275" s="279">
        <v>487047.84</v>
      </c>
      <c r="AL11275" s="246" t="s">
        <v>56477</v>
      </c>
      <c r="AM11275" s="247">
        <v>39529.33</v>
      </c>
      <c r="AO11275" s="226" t="s">
        <v>45439</v>
      </c>
      <c r="AP11275" s="227">
        <v>1047080.6</v>
      </c>
      <c r="AR11275" s="207" t="s">
        <v>25282</v>
      </c>
      <c r="AS11275" s="208">
        <v>1080</v>
      </c>
      <c r="AT11275" s="93"/>
      <c r="AU11275" s="93"/>
      <c r="AV11275" s="93"/>
    </row>
    <row r="11276" spans="35:48" x14ac:dyDescent="0.55000000000000004">
      <c r="AI11276" s="278" t="s">
        <v>69176</v>
      </c>
      <c r="AJ11276" s="279">
        <v>544.19000000000005</v>
      </c>
      <c r="AL11276" s="246" t="s">
        <v>62196</v>
      </c>
      <c r="AM11276" s="247">
        <v>170</v>
      </c>
      <c r="AO11276" s="226" t="s">
        <v>45440</v>
      </c>
      <c r="AP11276" s="227">
        <v>79184.83</v>
      </c>
      <c r="AR11276" s="207" t="s">
        <v>25283</v>
      </c>
      <c r="AS11276" s="208">
        <v>1904.59</v>
      </c>
      <c r="AT11276" s="93"/>
      <c r="AU11276" s="93"/>
      <c r="AV11276" s="93"/>
    </row>
    <row r="11277" spans="35:48" x14ac:dyDescent="0.55000000000000004">
      <c r="AI11277" s="278" t="s">
        <v>15090</v>
      </c>
      <c r="AJ11277" s="279">
        <v>701919.55</v>
      </c>
      <c r="AL11277" s="246" t="s">
        <v>61544</v>
      </c>
      <c r="AM11277" s="247">
        <v>101735.64</v>
      </c>
      <c r="AO11277" s="226" t="s">
        <v>36587</v>
      </c>
      <c r="AP11277" s="227">
        <v>60</v>
      </c>
      <c r="AR11277" s="207" t="s">
        <v>25284</v>
      </c>
      <c r="AS11277" s="208">
        <v>17216.88</v>
      </c>
      <c r="AT11277" s="93"/>
      <c r="AU11277" s="93"/>
      <c r="AV11277" s="93"/>
    </row>
    <row r="11278" spans="35:48" x14ac:dyDescent="0.55000000000000004">
      <c r="AI11278" s="278" t="s">
        <v>15091</v>
      </c>
      <c r="AJ11278" s="279">
        <v>380504.17</v>
      </c>
      <c r="AL11278" s="246" t="s">
        <v>39407</v>
      </c>
      <c r="AM11278" s="247">
        <v>31664.69</v>
      </c>
      <c r="AO11278" s="226" t="s">
        <v>25699</v>
      </c>
      <c r="AP11278" s="227">
        <v>8397.2199999999993</v>
      </c>
      <c r="AR11278" s="207" t="s">
        <v>25285</v>
      </c>
      <c r="AS11278" s="208">
        <v>47237.45</v>
      </c>
      <c r="AT11278" s="93"/>
      <c r="AU11278" s="93"/>
      <c r="AV11278" s="93"/>
    </row>
    <row r="11279" spans="35:48" x14ac:dyDescent="0.55000000000000004">
      <c r="AI11279" s="278" t="s">
        <v>15092</v>
      </c>
      <c r="AJ11279" s="279">
        <v>259602.63</v>
      </c>
      <c r="AL11279" s="246" t="s">
        <v>64783</v>
      </c>
      <c r="AM11279" s="247">
        <v>12370.57</v>
      </c>
      <c r="AO11279" s="226" t="s">
        <v>25700</v>
      </c>
      <c r="AP11279" s="227">
        <v>27400</v>
      </c>
      <c r="AR11279" s="207" t="s">
        <v>25286</v>
      </c>
      <c r="AS11279" s="208">
        <v>12776.64</v>
      </c>
      <c r="AT11279" s="93"/>
      <c r="AU11279" s="93"/>
      <c r="AV11279" s="93"/>
    </row>
    <row r="11280" spans="35:48" x14ac:dyDescent="0.55000000000000004">
      <c r="AI11280" s="278" t="s">
        <v>15093</v>
      </c>
      <c r="AJ11280" s="279">
        <v>12405.72</v>
      </c>
      <c r="AL11280" s="246" t="s">
        <v>34018</v>
      </c>
      <c r="AM11280" s="247">
        <v>10640.89</v>
      </c>
      <c r="AO11280" s="226" t="s">
        <v>25701</v>
      </c>
      <c r="AP11280" s="227">
        <v>2743.07</v>
      </c>
      <c r="AR11280" s="207" t="s">
        <v>25287</v>
      </c>
      <c r="AS11280" s="208">
        <v>81918.38</v>
      </c>
      <c r="AT11280" s="93"/>
      <c r="AU11280" s="93"/>
      <c r="AV11280" s="93"/>
    </row>
    <row r="11281" spans="35:48" x14ac:dyDescent="0.55000000000000004">
      <c r="AI11281" s="278" t="s">
        <v>63467</v>
      </c>
      <c r="AJ11281" s="279">
        <v>198593.2</v>
      </c>
      <c r="AL11281" s="246" t="s">
        <v>58639</v>
      </c>
      <c r="AM11281" s="247">
        <v>-2619.67</v>
      </c>
      <c r="AO11281" s="226" t="s">
        <v>25702</v>
      </c>
      <c r="AP11281" s="227">
        <v>7357.55</v>
      </c>
      <c r="AR11281" s="207" t="s">
        <v>25288</v>
      </c>
      <c r="AS11281" s="208">
        <v>974039.85</v>
      </c>
      <c r="AT11281" s="93"/>
      <c r="AU11281" s="93"/>
      <c r="AV11281" s="93"/>
    </row>
    <row r="11282" spans="35:48" x14ac:dyDescent="0.55000000000000004">
      <c r="AI11282" s="278" t="s">
        <v>35965</v>
      </c>
      <c r="AJ11282" s="279">
        <v>44564.4</v>
      </c>
      <c r="AL11282" s="246" t="s">
        <v>57741</v>
      </c>
      <c r="AM11282" s="247">
        <v>134611.42000000001</v>
      </c>
      <c r="AO11282" s="226" t="s">
        <v>25703</v>
      </c>
      <c r="AP11282" s="227">
        <v>142528.16</v>
      </c>
      <c r="AR11282" s="207" t="s">
        <v>25289</v>
      </c>
      <c r="AS11282" s="208">
        <v>6424.28</v>
      </c>
      <c r="AT11282" s="93"/>
      <c r="AU11282" s="93"/>
      <c r="AV11282" s="93"/>
    </row>
    <row r="11283" spans="35:48" x14ac:dyDescent="0.55000000000000004">
      <c r="AI11283" s="278" t="s">
        <v>47437</v>
      </c>
      <c r="AJ11283" s="279">
        <v>107503.99</v>
      </c>
      <c r="AL11283" s="246" t="s">
        <v>45457</v>
      </c>
      <c r="AM11283" s="247">
        <v>183637</v>
      </c>
      <c r="AO11283" s="226" t="s">
        <v>25704</v>
      </c>
      <c r="AP11283" s="227">
        <v>1477.78</v>
      </c>
      <c r="AR11283" s="207" t="s">
        <v>25290</v>
      </c>
      <c r="AS11283" s="208">
        <v>9034.44</v>
      </c>
      <c r="AT11283" s="93"/>
      <c r="AU11283" s="93"/>
      <c r="AV11283" s="93"/>
    </row>
    <row r="11284" spans="35:48" x14ac:dyDescent="0.55000000000000004">
      <c r="AI11284" s="278" t="s">
        <v>34470</v>
      </c>
      <c r="AJ11284" s="279">
        <v>37649.47</v>
      </c>
      <c r="AL11284" s="246" t="s">
        <v>55344</v>
      </c>
      <c r="AM11284" s="247">
        <v>7289</v>
      </c>
      <c r="AO11284" s="226" t="s">
        <v>53370</v>
      </c>
      <c r="AP11284" s="227">
        <v>94755.55</v>
      </c>
      <c r="AR11284" s="207" t="s">
        <v>25291</v>
      </c>
      <c r="AS11284" s="208">
        <v>67350.559999999998</v>
      </c>
      <c r="AT11284" s="93"/>
      <c r="AU11284" s="93"/>
      <c r="AV11284" s="93"/>
    </row>
    <row r="11285" spans="35:48" x14ac:dyDescent="0.55000000000000004">
      <c r="AI11285" s="278" t="s">
        <v>15094</v>
      </c>
      <c r="AJ11285" s="279">
        <v>26990.77</v>
      </c>
      <c r="AL11285" s="246" t="s">
        <v>57742</v>
      </c>
      <c r="AM11285" s="247">
        <v>63381</v>
      </c>
      <c r="AO11285" s="226" t="s">
        <v>25707</v>
      </c>
      <c r="AP11285" s="227">
        <v>267329.89</v>
      </c>
      <c r="AR11285" s="207" t="s">
        <v>25292</v>
      </c>
      <c r="AS11285" s="208">
        <v>961713.85</v>
      </c>
      <c r="AT11285" s="93"/>
      <c r="AU11285" s="93"/>
      <c r="AV11285" s="93"/>
    </row>
    <row r="11286" spans="35:48" x14ac:dyDescent="0.55000000000000004">
      <c r="AI11286" s="278" t="s">
        <v>15095</v>
      </c>
      <c r="AJ11286" s="279">
        <v>46770.5</v>
      </c>
      <c r="AL11286" s="246" t="s">
        <v>60683</v>
      </c>
      <c r="AM11286" s="247">
        <v>57754.7</v>
      </c>
      <c r="AO11286" s="226" t="s">
        <v>40557</v>
      </c>
      <c r="AP11286" s="227">
        <v>2969.25</v>
      </c>
      <c r="AR11286" s="207" t="s">
        <v>25293</v>
      </c>
      <c r="AS11286" s="208">
        <v>2402.15</v>
      </c>
      <c r="AT11286" s="93"/>
      <c r="AU11286" s="93"/>
      <c r="AV11286" s="93"/>
    </row>
    <row r="11287" spans="35:48" x14ac:dyDescent="0.55000000000000004">
      <c r="AI11287" s="278" t="s">
        <v>70883</v>
      </c>
      <c r="AJ11287" s="279">
        <v>732.42</v>
      </c>
      <c r="AL11287" s="246" t="s">
        <v>64784</v>
      </c>
      <c r="AM11287" s="247">
        <v>739.6</v>
      </c>
      <c r="AO11287" s="226" t="s">
        <v>25708</v>
      </c>
      <c r="AP11287" s="227">
        <v>217800</v>
      </c>
      <c r="AR11287" s="207" t="s">
        <v>25294</v>
      </c>
      <c r="AS11287" s="208">
        <v>10717.11</v>
      </c>
      <c r="AT11287" s="93"/>
      <c r="AU11287" s="93"/>
      <c r="AV11287" s="93"/>
    </row>
    <row r="11288" spans="35:48" x14ac:dyDescent="0.55000000000000004">
      <c r="AI11288" s="278" t="s">
        <v>58738</v>
      </c>
      <c r="AJ11288" s="279">
        <v>7644</v>
      </c>
      <c r="AL11288" s="246" t="s">
        <v>64785</v>
      </c>
      <c r="AM11288" s="247">
        <v>15.77</v>
      </c>
      <c r="AO11288" s="226" t="s">
        <v>45441</v>
      </c>
      <c r="AP11288" s="227">
        <v>-9115.59</v>
      </c>
      <c r="AR11288" s="207" t="s">
        <v>25295</v>
      </c>
      <c r="AS11288" s="208">
        <v>183638.98</v>
      </c>
      <c r="AT11288" s="93"/>
      <c r="AU11288" s="93"/>
      <c r="AV11288" s="93"/>
    </row>
    <row r="11289" spans="35:48" x14ac:dyDescent="0.55000000000000004">
      <c r="AI11289" s="278" t="s">
        <v>33055</v>
      </c>
      <c r="AJ11289" s="279">
        <v>5000</v>
      </c>
      <c r="AL11289" s="246" t="s">
        <v>64786</v>
      </c>
      <c r="AM11289" s="247">
        <v>57.8</v>
      </c>
      <c r="AO11289" s="226" t="s">
        <v>53371</v>
      </c>
      <c r="AP11289" s="227">
        <v>874</v>
      </c>
      <c r="AR11289" s="207" t="s">
        <v>25296</v>
      </c>
      <c r="AS11289" s="208">
        <v>38752.050000000003</v>
      </c>
      <c r="AT11289" s="93"/>
      <c r="AU11289" s="93"/>
      <c r="AV11289" s="93"/>
    </row>
    <row r="11290" spans="35:48" x14ac:dyDescent="0.55000000000000004">
      <c r="AI11290" s="278" t="s">
        <v>54198</v>
      </c>
      <c r="AJ11290" s="279">
        <v>151921.34</v>
      </c>
      <c r="AL11290" s="246" t="s">
        <v>64787</v>
      </c>
      <c r="AM11290" s="247">
        <v>185.07</v>
      </c>
      <c r="AO11290" s="226" t="s">
        <v>35464</v>
      </c>
      <c r="AP11290" s="227">
        <v>37750</v>
      </c>
      <c r="AR11290" s="207" t="s">
        <v>25297</v>
      </c>
      <c r="AS11290" s="208">
        <v>12679.5</v>
      </c>
      <c r="AT11290" s="93"/>
      <c r="AU11290" s="93"/>
      <c r="AV11290" s="93"/>
    </row>
    <row r="11291" spans="35:48" x14ac:dyDescent="0.55000000000000004">
      <c r="AI11291" s="278" t="s">
        <v>15097</v>
      </c>
      <c r="AJ11291" s="279">
        <v>172570.85</v>
      </c>
      <c r="AL11291" s="246" t="s">
        <v>58640</v>
      </c>
      <c r="AM11291" s="247">
        <v>140.93</v>
      </c>
      <c r="AO11291" s="226" t="s">
        <v>25710</v>
      </c>
      <c r="AP11291" s="227">
        <v>7633.47</v>
      </c>
      <c r="AR11291" s="207" t="s">
        <v>25298</v>
      </c>
      <c r="AS11291" s="208">
        <v>25911.74</v>
      </c>
      <c r="AT11291" s="93"/>
      <c r="AU11291" s="93"/>
      <c r="AV11291" s="93"/>
    </row>
    <row r="11292" spans="35:48" x14ac:dyDescent="0.55000000000000004">
      <c r="AI11292" s="278" t="s">
        <v>15098</v>
      </c>
      <c r="AJ11292" s="279">
        <v>504606.36</v>
      </c>
      <c r="AL11292" s="246" t="s">
        <v>48196</v>
      </c>
      <c r="AM11292" s="247">
        <v>468.98</v>
      </c>
      <c r="AO11292" s="226" t="s">
        <v>35465</v>
      </c>
      <c r="AP11292" s="227">
        <v>1182.0899999999999</v>
      </c>
      <c r="AR11292" s="207" t="s">
        <v>25299</v>
      </c>
      <c r="AS11292" s="208">
        <v>4864502.24</v>
      </c>
      <c r="AT11292" s="93"/>
      <c r="AU11292" s="93"/>
      <c r="AV11292" s="93"/>
    </row>
    <row r="11293" spans="35:48" x14ac:dyDescent="0.55000000000000004">
      <c r="AI11293" s="278" t="s">
        <v>15099</v>
      </c>
      <c r="AJ11293" s="279">
        <v>284814.8</v>
      </c>
      <c r="AL11293" s="246" t="s">
        <v>50310</v>
      </c>
      <c r="AM11293" s="247">
        <v>289.47000000000003</v>
      </c>
      <c r="AO11293" s="226" t="s">
        <v>25711</v>
      </c>
      <c r="AP11293" s="227">
        <v>1922.98</v>
      </c>
      <c r="AR11293" s="207" t="s">
        <v>25300</v>
      </c>
      <c r="AS11293" s="208">
        <v>5536.39</v>
      </c>
      <c r="AT11293" s="93"/>
      <c r="AU11293" s="93"/>
      <c r="AV11293" s="93"/>
    </row>
    <row r="11294" spans="35:48" x14ac:dyDescent="0.55000000000000004">
      <c r="AI11294" s="278" t="s">
        <v>15101</v>
      </c>
      <c r="AJ11294" s="279">
        <v>3774.92</v>
      </c>
      <c r="AL11294" s="246" t="s">
        <v>53440</v>
      </c>
      <c r="AM11294" s="247">
        <v>3699.93</v>
      </c>
      <c r="AO11294" s="226" t="s">
        <v>25712</v>
      </c>
      <c r="AP11294" s="227">
        <v>731.08</v>
      </c>
      <c r="AR11294" s="207" t="s">
        <v>25301</v>
      </c>
      <c r="AS11294" s="208">
        <v>148988</v>
      </c>
      <c r="AT11294" s="93"/>
      <c r="AU11294" s="93"/>
      <c r="AV11294" s="93"/>
    </row>
    <row r="11295" spans="35:48" x14ac:dyDescent="0.55000000000000004">
      <c r="AI11295" s="278" t="s">
        <v>61658</v>
      </c>
      <c r="AJ11295" s="279">
        <v>135.26</v>
      </c>
      <c r="AL11295" s="246" t="s">
        <v>53441</v>
      </c>
      <c r="AM11295" s="247">
        <v>279.22000000000003</v>
      </c>
      <c r="AO11295" s="226" t="s">
        <v>25713</v>
      </c>
      <c r="AP11295" s="227">
        <v>2073.27</v>
      </c>
      <c r="AR11295" s="207" t="s">
        <v>25302</v>
      </c>
      <c r="AS11295" s="208">
        <v>29145.09</v>
      </c>
      <c r="AT11295" s="93"/>
      <c r="AU11295" s="93"/>
      <c r="AV11295" s="93"/>
    </row>
    <row r="11296" spans="35:48" x14ac:dyDescent="0.55000000000000004">
      <c r="AI11296" s="278" t="s">
        <v>54199</v>
      </c>
      <c r="AJ11296" s="279">
        <v>4304.47</v>
      </c>
      <c r="AL11296" s="246" t="s">
        <v>53442</v>
      </c>
      <c r="AM11296" s="247">
        <v>906.48</v>
      </c>
      <c r="AO11296" s="226" t="s">
        <v>25714</v>
      </c>
      <c r="AP11296" s="227">
        <v>9495.9699999999993</v>
      </c>
      <c r="AR11296" s="207" t="s">
        <v>25303</v>
      </c>
      <c r="AS11296" s="208">
        <v>577</v>
      </c>
      <c r="AT11296" s="93"/>
      <c r="AU11296" s="93"/>
      <c r="AV11296" s="93"/>
    </row>
    <row r="11297" spans="35:48" x14ac:dyDescent="0.55000000000000004">
      <c r="AI11297" s="278" t="s">
        <v>69177</v>
      </c>
      <c r="AJ11297" s="279">
        <v>744971.81</v>
      </c>
      <c r="AL11297" s="246" t="s">
        <v>47183</v>
      </c>
      <c r="AM11297" s="247">
        <v>224.01</v>
      </c>
      <c r="AO11297" s="226" t="s">
        <v>53372</v>
      </c>
      <c r="AP11297" s="227">
        <v>561.20000000000005</v>
      </c>
      <c r="AR11297" s="207" t="s">
        <v>25304</v>
      </c>
      <c r="AS11297" s="208">
        <v>7062.06</v>
      </c>
      <c r="AT11297" s="93"/>
      <c r="AU11297" s="93"/>
      <c r="AV11297" s="93"/>
    </row>
    <row r="11298" spans="35:48" x14ac:dyDescent="0.55000000000000004">
      <c r="AI11298" s="278" t="s">
        <v>15104</v>
      </c>
      <c r="AJ11298" s="279">
        <v>909117.71</v>
      </c>
      <c r="AL11298" s="246" t="s">
        <v>50311</v>
      </c>
      <c r="AM11298" s="247">
        <v>1461.99</v>
      </c>
      <c r="AO11298" s="226" t="s">
        <v>45442</v>
      </c>
      <c r="AP11298" s="227">
        <v>-1.67</v>
      </c>
      <c r="AR11298" s="207" t="s">
        <v>25305</v>
      </c>
      <c r="AS11298" s="208">
        <v>7751.62</v>
      </c>
      <c r="AT11298" s="93"/>
      <c r="AU11298" s="93"/>
      <c r="AV11298" s="93"/>
    </row>
    <row r="11299" spans="35:48" x14ac:dyDescent="0.55000000000000004">
      <c r="AI11299" s="278" t="s">
        <v>69178</v>
      </c>
      <c r="AJ11299" s="279">
        <v>22934.04</v>
      </c>
      <c r="AL11299" s="246" t="s">
        <v>58321</v>
      </c>
      <c r="AM11299" s="247">
        <v>1645.12</v>
      </c>
      <c r="AO11299" s="226" t="s">
        <v>25716</v>
      </c>
      <c r="AP11299" s="227">
        <v>30085.25</v>
      </c>
      <c r="AR11299" s="207" t="s">
        <v>25306</v>
      </c>
      <c r="AS11299" s="208">
        <v>65.58</v>
      </c>
      <c r="AT11299" s="93"/>
      <c r="AU11299" s="93"/>
      <c r="AV11299" s="93"/>
    </row>
    <row r="11300" spans="35:48" x14ac:dyDescent="0.55000000000000004">
      <c r="AI11300" s="278" t="s">
        <v>15105</v>
      </c>
      <c r="AJ11300" s="279">
        <v>43757.8</v>
      </c>
      <c r="AL11300" s="246" t="s">
        <v>58641</v>
      </c>
      <c r="AM11300" s="247">
        <v>1367.39</v>
      </c>
      <c r="AO11300" s="226" t="s">
        <v>53373</v>
      </c>
      <c r="AP11300" s="227">
        <v>6898.04</v>
      </c>
      <c r="AR11300" s="207" t="s">
        <v>25307</v>
      </c>
      <c r="AS11300" s="208">
        <v>3023.4</v>
      </c>
      <c r="AT11300" s="93"/>
      <c r="AU11300" s="93"/>
      <c r="AV11300" s="93"/>
    </row>
    <row r="11301" spans="35:48" x14ac:dyDescent="0.55000000000000004">
      <c r="AI11301" s="278" t="s">
        <v>15107</v>
      </c>
      <c r="AJ11301" s="279">
        <v>5853.43</v>
      </c>
      <c r="AL11301" s="246" t="s">
        <v>50317</v>
      </c>
      <c r="AM11301" s="247">
        <v>1295.72</v>
      </c>
      <c r="AO11301" s="226" t="s">
        <v>53374</v>
      </c>
      <c r="AP11301" s="227">
        <v>1724.51</v>
      </c>
      <c r="AR11301" s="207" t="s">
        <v>25308</v>
      </c>
      <c r="AS11301" s="208">
        <v>3607.6</v>
      </c>
      <c r="AT11301" s="93"/>
      <c r="AU11301" s="93"/>
      <c r="AV11301" s="93"/>
    </row>
    <row r="11302" spans="35:48" x14ac:dyDescent="0.55000000000000004">
      <c r="AI11302" s="278" t="s">
        <v>15108</v>
      </c>
      <c r="AJ11302" s="279">
        <v>10154.620000000001</v>
      </c>
      <c r="AL11302" s="246" t="s">
        <v>62197</v>
      </c>
      <c r="AM11302" s="247">
        <v>23920.21</v>
      </c>
      <c r="AO11302" s="226" t="s">
        <v>25717</v>
      </c>
      <c r="AP11302" s="227">
        <v>1003.4</v>
      </c>
      <c r="AR11302" s="207" t="s">
        <v>25309</v>
      </c>
      <c r="AS11302" s="208">
        <v>2400</v>
      </c>
      <c r="AT11302" s="93"/>
      <c r="AU11302" s="93"/>
      <c r="AV11302" s="93"/>
    </row>
    <row r="11303" spans="35:48" x14ac:dyDescent="0.55000000000000004">
      <c r="AI11303" s="278" t="s">
        <v>15109</v>
      </c>
      <c r="AJ11303" s="279">
        <v>142.88999999999999</v>
      </c>
      <c r="AL11303" s="246" t="s">
        <v>50318</v>
      </c>
      <c r="AM11303" s="247">
        <v>258.32</v>
      </c>
      <c r="AO11303" s="226" t="s">
        <v>25718</v>
      </c>
      <c r="AP11303" s="227">
        <v>736.4</v>
      </c>
      <c r="AR11303" s="207" t="s">
        <v>25310</v>
      </c>
      <c r="AS11303" s="208">
        <v>4135.66</v>
      </c>
      <c r="AT11303" s="93"/>
      <c r="AU11303" s="93"/>
      <c r="AV11303" s="93"/>
    </row>
    <row r="11304" spans="35:48" x14ac:dyDescent="0.55000000000000004">
      <c r="AI11304" s="278" t="s">
        <v>35966</v>
      </c>
      <c r="AJ11304" s="279">
        <v>698.19</v>
      </c>
      <c r="AL11304" s="246" t="s">
        <v>45458</v>
      </c>
      <c r="AM11304" s="247">
        <v>2621.53</v>
      </c>
      <c r="AO11304" s="226" t="s">
        <v>53375</v>
      </c>
      <c r="AP11304" s="227">
        <v>2078.04</v>
      </c>
      <c r="AR11304" s="207" t="s">
        <v>25311</v>
      </c>
      <c r="AS11304" s="208">
        <v>3706.95</v>
      </c>
      <c r="AT11304" s="93"/>
      <c r="AU11304" s="93"/>
      <c r="AV11304" s="93"/>
    </row>
    <row r="11305" spans="35:48" x14ac:dyDescent="0.55000000000000004">
      <c r="AI11305" s="278" t="s">
        <v>15110</v>
      </c>
      <c r="AJ11305" s="279">
        <v>6581.59</v>
      </c>
      <c r="AL11305" s="246" t="s">
        <v>58642</v>
      </c>
      <c r="AM11305" s="247">
        <v>-14.51</v>
      </c>
      <c r="AO11305" s="226" t="s">
        <v>53376</v>
      </c>
      <c r="AP11305" s="227">
        <v>2246.5700000000002</v>
      </c>
      <c r="AR11305" s="207" t="s">
        <v>25312</v>
      </c>
      <c r="AS11305" s="208">
        <v>2364.37</v>
      </c>
      <c r="AT11305" s="93"/>
      <c r="AU11305" s="93"/>
      <c r="AV11305" s="93"/>
    </row>
    <row r="11306" spans="35:48" x14ac:dyDescent="0.55000000000000004">
      <c r="AI11306" s="278" t="s">
        <v>65094</v>
      </c>
      <c r="AJ11306" s="279">
        <v>490509</v>
      </c>
      <c r="AL11306" s="246" t="s">
        <v>50319</v>
      </c>
      <c r="AM11306" s="247">
        <v>5625</v>
      </c>
      <c r="AO11306" s="226" t="s">
        <v>53377</v>
      </c>
      <c r="AP11306" s="227">
        <v>40.54</v>
      </c>
      <c r="AR11306" s="207" t="s">
        <v>25313</v>
      </c>
      <c r="AS11306" s="208">
        <v>91375.79</v>
      </c>
      <c r="AT11306" s="93"/>
      <c r="AU11306" s="93"/>
      <c r="AV11306" s="93"/>
    </row>
    <row r="11307" spans="35:48" x14ac:dyDescent="0.55000000000000004">
      <c r="AI11307" s="278" t="s">
        <v>15155</v>
      </c>
      <c r="AJ11307" s="279">
        <v>308095.39</v>
      </c>
      <c r="AL11307" s="246" t="s">
        <v>50320</v>
      </c>
      <c r="AM11307" s="247">
        <v>335.28</v>
      </c>
      <c r="AO11307" s="226" t="s">
        <v>25719</v>
      </c>
      <c r="AP11307" s="227">
        <v>21586.16</v>
      </c>
      <c r="AR11307" s="207" t="s">
        <v>25314</v>
      </c>
      <c r="AS11307" s="208">
        <v>34939.760000000002</v>
      </c>
      <c r="AT11307" s="93"/>
      <c r="AU11307" s="93"/>
      <c r="AV11307" s="93"/>
    </row>
    <row r="11308" spans="35:48" x14ac:dyDescent="0.55000000000000004">
      <c r="AI11308" s="278" t="s">
        <v>34480</v>
      </c>
      <c r="AJ11308" s="279">
        <v>129195.93</v>
      </c>
      <c r="AL11308" s="246" t="s">
        <v>50321</v>
      </c>
      <c r="AM11308" s="247">
        <v>1378.13</v>
      </c>
      <c r="AO11308" s="226" t="s">
        <v>39397</v>
      </c>
      <c r="AP11308" s="227">
        <v>208762.36</v>
      </c>
      <c r="AR11308" s="207" t="s">
        <v>25315</v>
      </c>
      <c r="AS11308" s="208">
        <v>9663.15</v>
      </c>
      <c r="AT11308" s="93"/>
      <c r="AU11308" s="93"/>
      <c r="AV11308" s="93"/>
    </row>
    <row r="11309" spans="35:48" x14ac:dyDescent="0.55000000000000004">
      <c r="AI11309" s="278" t="s">
        <v>34481</v>
      </c>
      <c r="AJ11309" s="279">
        <v>109481.82</v>
      </c>
      <c r="AL11309" s="246" t="s">
        <v>50322</v>
      </c>
      <c r="AM11309" s="247">
        <v>484.66</v>
      </c>
      <c r="AO11309" s="226" t="s">
        <v>25720</v>
      </c>
      <c r="AP11309" s="227">
        <v>251454.53</v>
      </c>
      <c r="AR11309" s="207" t="s">
        <v>25316</v>
      </c>
      <c r="AS11309" s="208">
        <v>5214.47</v>
      </c>
      <c r="AT11309" s="93"/>
      <c r="AU11309" s="93"/>
      <c r="AV11309" s="93"/>
    </row>
    <row r="11310" spans="35:48" x14ac:dyDescent="0.55000000000000004">
      <c r="AI11310" s="278" t="s">
        <v>15157</v>
      </c>
      <c r="AJ11310" s="279">
        <v>140254.26</v>
      </c>
      <c r="AL11310" s="246" t="s">
        <v>53444</v>
      </c>
      <c r="AM11310" s="247">
        <v>517.80999999999995</v>
      </c>
      <c r="AO11310" s="226" t="s">
        <v>25721</v>
      </c>
      <c r="AP11310" s="227">
        <v>3352.17</v>
      </c>
      <c r="AR11310" s="207" t="s">
        <v>25317</v>
      </c>
      <c r="AS11310" s="208">
        <v>4346.12</v>
      </c>
      <c r="AT11310" s="93"/>
      <c r="AU11310" s="93"/>
      <c r="AV11310" s="93"/>
    </row>
    <row r="11311" spans="35:48" x14ac:dyDescent="0.55000000000000004">
      <c r="AI11311" s="278" t="s">
        <v>15158</v>
      </c>
      <c r="AJ11311" s="279">
        <v>647.80999999999995</v>
      </c>
      <c r="AL11311" s="246" t="s">
        <v>62773</v>
      </c>
      <c r="AM11311" s="247">
        <v>2425</v>
      </c>
      <c r="AO11311" s="226" t="s">
        <v>47177</v>
      </c>
      <c r="AP11311" s="227">
        <v>6104.19</v>
      </c>
      <c r="AR11311" s="207" t="s">
        <v>25318</v>
      </c>
      <c r="AS11311" s="208">
        <v>49416.66</v>
      </c>
      <c r="AT11311" s="93"/>
      <c r="AU11311" s="93"/>
      <c r="AV11311" s="93"/>
    </row>
    <row r="11312" spans="35:48" x14ac:dyDescent="0.55000000000000004">
      <c r="AI11312" s="278" t="s">
        <v>54200</v>
      </c>
      <c r="AJ11312" s="279">
        <v>13622.96</v>
      </c>
      <c r="AL11312" s="246" t="s">
        <v>62774</v>
      </c>
      <c r="AM11312" s="247">
        <v>185.5</v>
      </c>
      <c r="AO11312" s="226" t="s">
        <v>25722</v>
      </c>
      <c r="AP11312" s="227">
        <v>2148.86</v>
      </c>
      <c r="AR11312" s="207" t="s">
        <v>25319</v>
      </c>
      <c r="AS11312" s="208">
        <v>1329834.76</v>
      </c>
      <c r="AT11312" s="93"/>
      <c r="AU11312" s="93"/>
      <c r="AV11312" s="93"/>
    </row>
    <row r="11313" spans="35:48" x14ac:dyDescent="0.55000000000000004">
      <c r="AI11313" s="278" t="s">
        <v>69179</v>
      </c>
      <c r="AJ11313" s="279">
        <v>11672.5</v>
      </c>
      <c r="AL11313" s="246" t="s">
        <v>62775</v>
      </c>
      <c r="AM11313" s="247">
        <v>594.14</v>
      </c>
      <c r="AO11313" s="226" t="s">
        <v>25723</v>
      </c>
      <c r="AP11313" s="227">
        <v>92440.639999999999</v>
      </c>
      <c r="AR11313" s="207" t="s">
        <v>25320</v>
      </c>
      <c r="AS11313" s="208">
        <v>85260</v>
      </c>
      <c r="AT11313" s="93"/>
      <c r="AU11313" s="93"/>
      <c r="AV11313" s="93"/>
    </row>
    <row r="11314" spans="35:48" x14ac:dyDescent="0.55000000000000004">
      <c r="AI11314" s="278" t="s">
        <v>38834</v>
      </c>
      <c r="AJ11314" s="279">
        <v>8271.5</v>
      </c>
      <c r="AL11314" s="246" t="s">
        <v>62776</v>
      </c>
      <c r="AM11314" s="247">
        <v>576.84</v>
      </c>
      <c r="AO11314" s="226" t="s">
        <v>25724</v>
      </c>
      <c r="AP11314" s="227">
        <v>15539.04</v>
      </c>
      <c r="AR11314" s="207" t="s">
        <v>25321</v>
      </c>
      <c r="AS11314" s="208">
        <v>318459.84000000003</v>
      </c>
      <c r="AT11314" s="93"/>
      <c r="AU11314" s="93"/>
      <c r="AV11314" s="93"/>
    </row>
    <row r="11315" spans="35:48" x14ac:dyDescent="0.55000000000000004">
      <c r="AI11315" s="278" t="s">
        <v>58739</v>
      </c>
      <c r="AJ11315" s="279">
        <v>140105.78</v>
      </c>
      <c r="AL11315" s="246" t="s">
        <v>63329</v>
      </c>
      <c r="AM11315" s="247">
        <v>3812.52</v>
      </c>
      <c r="AO11315" s="226" t="s">
        <v>40558</v>
      </c>
      <c r="AP11315" s="227">
        <v>28882.25</v>
      </c>
      <c r="AR11315" s="207" t="s">
        <v>25322</v>
      </c>
      <c r="AS11315" s="208">
        <v>43313.91</v>
      </c>
      <c r="AT11315" s="93"/>
      <c r="AU11315" s="93"/>
      <c r="AV11315" s="93"/>
    </row>
    <row r="11316" spans="35:48" x14ac:dyDescent="0.55000000000000004">
      <c r="AI11316" s="278" t="s">
        <v>55559</v>
      </c>
      <c r="AJ11316" s="279">
        <v>24597.62</v>
      </c>
      <c r="AL11316" s="246" t="s">
        <v>63330</v>
      </c>
      <c r="AM11316" s="247">
        <v>291.66000000000003</v>
      </c>
      <c r="AO11316" s="226" t="s">
        <v>35466</v>
      </c>
      <c r="AP11316" s="227">
        <v>13200</v>
      </c>
      <c r="AR11316" s="207" t="s">
        <v>25323</v>
      </c>
      <c r="AS11316" s="208">
        <v>54478.11</v>
      </c>
      <c r="AT11316" s="93"/>
      <c r="AU11316" s="93"/>
      <c r="AV11316" s="93"/>
    </row>
    <row r="11317" spans="35:48" x14ac:dyDescent="0.55000000000000004">
      <c r="AI11317" s="278" t="s">
        <v>34482</v>
      </c>
      <c r="AJ11317" s="279">
        <v>3300</v>
      </c>
      <c r="AL11317" s="246" t="s">
        <v>63331</v>
      </c>
      <c r="AM11317" s="247">
        <v>934.08</v>
      </c>
      <c r="AO11317" s="226" t="s">
        <v>40559</v>
      </c>
      <c r="AP11317" s="227">
        <v>6720</v>
      </c>
      <c r="AR11317" s="207" t="s">
        <v>25324</v>
      </c>
      <c r="AS11317" s="208">
        <v>36401.519999999997</v>
      </c>
      <c r="AT11317" s="93"/>
      <c r="AU11317" s="93"/>
      <c r="AV11317" s="93"/>
    </row>
    <row r="11318" spans="35:48" x14ac:dyDescent="0.55000000000000004">
      <c r="AI11318" s="278" t="s">
        <v>60872</v>
      </c>
      <c r="AJ11318" s="279">
        <v>3998</v>
      </c>
      <c r="AL11318" s="246" t="s">
        <v>39408</v>
      </c>
      <c r="AM11318" s="247">
        <v>2600</v>
      </c>
      <c r="AO11318" s="226" t="s">
        <v>53378</v>
      </c>
      <c r="AP11318" s="227">
        <v>2000</v>
      </c>
      <c r="AR11318" s="207" t="s">
        <v>25325</v>
      </c>
      <c r="AS11318" s="208">
        <v>21887.26</v>
      </c>
      <c r="AT11318" s="93"/>
      <c r="AU11318" s="93"/>
      <c r="AV11318" s="93"/>
    </row>
    <row r="11319" spans="35:48" x14ac:dyDescent="0.55000000000000004">
      <c r="AI11319" s="278" t="s">
        <v>40714</v>
      </c>
      <c r="AJ11319" s="279">
        <v>42951.24</v>
      </c>
      <c r="AL11319" s="246" t="s">
        <v>26019</v>
      </c>
      <c r="AM11319" s="247">
        <v>185.45</v>
      </c>
      <c r="AO11319" s="226" t="s">
        <v>25725</v>
      </c>
      <c r="AP11319" s="227">
        <v>48823.91</v>
      </c>
      <c r="AR11319" s="207" t="s">
        <v>25326</v>
      </c>
      <c r="AS11319" s="208">
        <v>142950</v>
      </c>
      <c r="AT11319" s="93"/>
      <c r="AU11319" s="93"/>
      <c r="AV11319" s="93"/>
    </row>
    <row r="11320" spans="35:48" x14ac:dyDescent="0.55000000000000004">
      <c r="AI11320" s="278" t="s">
        <v>70884</v>
      </c>
      <c r="AJ11320" s="279">
        <v>740.37</v>
      </c>
      <c r="AL11320" s="246" t="s">
        <v>39409</v>
      </c>
      <c r="AM11320" s="247">
        <v>637</v>
      </c>
      <c r="AO11320" s="226" t="s">
        <v>36588</v>
      </c>
      <c r="AP11320" s="227">
        <v>69167.33</v>
      </c>
      <c r="AR11320" s="207" t="s">
        <v>25327</v>
      </c>
      <c r="AS11320" s="208">
        <v>47238.22</v>
      </c>
      <c r="AT11320" s="93"/>
      <c r="AU11320" s="93"/>
      <c r="AV11320" s="93"/>
    </row>
    <row r="11321" spans="35:48" x14ac:dyDescent="0.55000000000000004">
      <c r="AI11321" s="278" t="s">
        <v>15160</v>
      </c>
      <c r="AJ11321" s="279">
        <v>171584.83</v>
      </c>
      <c r="AL11321" s="246" t="s">
        <v>39410</v>
      </c>
      <c r="AM11321" s="247">
        <v>449.77</v>
      </c>
      <c r="AO11321" s="226" t="s">
        <v>39398</v>
      </c>
      <c r="AP11321" s="227">
        <v>9340.2000000000007</v>
      </c>
      <c r="AR11321" s="207" t="s">
        <v>25328</v>
      </c>
      <c r="AS11321" s="208">
        <v>29983.439999999999</v>
      </c>
      <c r="AT11321" s="93"/>
      <c r="AU11321" s="93"/>
      <c r="AV11321" s="93"/>
    </row>
    <row r="11322" spans="35:48" x14ac:dyDescent="0.55000000000000004">
      <c r="AI11322" s="278" t="s">
        <v>12996</v>
      </c>
      <c r="AJ11322" s="279">
        <v>82432.62</v>
      </c>
      <c r="AL11322" s="246" t="s">
        <v>34027</v>
      </c>
      <c r="AM11322" s="247">
        <v>453693.96</v>
      </c>
      <c r="AO11322" s="226" t="s">
        <v>40560</v>
      </c>
      <c r="AP11322" s="227">
        <v>196568.25</v>
      </c>
      <c r="AR11322" s="207" t="s">
        <v>25329</v>
      </c>
      <c r="AS11322" s="208">
        <v>150000</v>
      </c>
      <c r="AT11322" s="93"/>
      <c r="AU11322" s="93"/>
      <c r="AV11322" s="93"/>
    </row>
    <row r="11323" spans="35:48" x14ac:dyDescent="0.55000000000000004">
      <c r="AI11323" s="278" t="s">
        <v>12997</v>
      </c>
      <c r="AJ11323" s="279">
        <v>230819.63</v>
      </c>
      <c r="AL11323" s="246" t="s">
        <v>26020</v>
      </c>
      <c r="AM11323" s="247">
        <v>137672.78</v>
      </c>
      <c r="AO11323" s="226" t="s">
        <v>25726</v>
      </c>
      <c r="AP11323" s="227">
        <v>42593.919999999998</v>
      </c>
      <c r="AR11323" s="207" t="s">
        <v>25330</v>
      </c>
      <c r="AS11323" s="208">
        <v>152380.20000000001</v>
      </c>
      <c r="AT11323" s="93"/>
      <c r="AU11323" s="93"/>
      <c r="AV11323" s="93"/>
    </row>
    <row r="11324" spans="35:48" x14ac:dyDescent="0.55000000000000004">
      <c r="AI11324" s="278" t="s">
        <v>12998</v>
      </c>
      <c r="AJ11324" s="279">
        <v>106356.4</v>
      </c>
      <c r="AL11324" s="246" t="s">
        <v>35489</v>
      </c>
      <c r="AM11324" s="247">
        <v>480091.91</v>
      </c>
      <c r="AO11324" s="226" t="s">
        <v>39399</v>
      </c>
      <c r="AP11324" s="227">
        <v>35006.120000000003</v>
      </c>
      <c r="AR11324" s="207" t="s">
        <v>25331</v>
      </c>
      <c r="AS11324" s="208">
        <v>3255938.85</v>
      </c>
      <c r="AT11324" s="93"/>
      <c r="AU11324" s="93"/>
      <c r="AV11324" s="93"/>
    </row>
    <row r="11325" spans="35:48" x14ac:dyDescent="0.55000000000000004">
      <c r="AI11325" s="278" t="s">
        <v>15161</v>
      </c>
      <c r="AJ11325" s="279">
        <v>77987.5</v>
      </c>
      <c r="AL11325" s="246" t="s">
        <v>26021</v>
      </c>
      <c r="AM11325" s="247">
        <v>55284</v>
      </c>
      <c r="AO11325" s="226" t="s">
        <v>45443</v>
      </c>
      <c r="AP11325" s="227">
        <v>46076.54</v>
      </c>
      <c r="AR11325" s="207" t="s">
        <v>25332</v>
      </c>
      <c r="AS11325" s="208">
        <v>168400</v>
      </c>
      <c r="AT11325" s="93"/>
      <c r="AU11325" s="93"/>
      <c r="AV11325" s="93"/>
    </row>
    <row r="11326" spans="35:48" x14ac:dyDescent="0.55000000000000004">
      <c r="AI11326" s="278" t="s">
        <v>34483</v>
      </c>
      <c r="AJ11326" s="279">
        <v>108834.4</v>
      </c>
      <c r="AL11326" s="246" t="s">
        <v>39411</v>
      </c>
      <c r="AM11326" s="247">
        <v>177.5</v>
      </c>
      <c r="AO11326" s="226" t="s">
        <v>36589</v>
      </c>
      <c r="AP11326" s="227">
        <v>57994</v>
      </c>
      <c r="AR11326" s="207" t="s">
        <v>25333</v>
      </c>
      <c r="AS11326" s="208">
        <v>438980.72</v>
      </c>
      <c r="AT11326" s="93"/>
      <c r="AU11326" s="93"/>
      <c r="AV11326" s="93"/>
    </row>
    <row r="11327" spans="35:48" x14ac:dyDescent="0.55000000000000004">
      <c r="AI11327" s="278" t="s">
        <v>55560</v>
      </c>
      <c r="AJ11327" s="279">
        <v>9593.2800000000007</v>
      </c>
      <c r="AL11327" s="246" t="s">
        <v>34028</v>
      </c>
      <c r="AM11327" s="247">
        <v>106611.66</v>
      </c>
      <c r="AO11327" s="226" t="s">
        <v>36590</v>
      </c>
      <c r="AP11327" s="227">
        <v>33602</v>
      </c>
      <c r="AR11327" s="207" t="s">
        <v>25334</v>
      </c>
      <c r="AS11327" s="208">
        <v>43890.91</v>
      </c>
      <c r="AT11327" s="93"/>
      <c r="AU11327" s="93"/>
      <c r="AV11327" s="93"/>
    </row>
    <row r="11328" spans="35:48" x14ac:dyDescent="0.55000000000000004">
      <c r="AI11328" s="278" t="s">
        <v>70885</v>
      </c>
      <c r="AJ11328" s="279">
        <v>21850</v>
      </c>
      <c r="AL11328" s="246" t="s">
        <v>53445</v>
      </c>
      <c r="AM11328" s="247">
        <v>9882</v>
      </c>
      <c r="AO11328" s="226" t="s">
        <v>42821</v>
      </c>
      <c r="AP11328" s="227">
        <v>30249.51</v>
      </c>
      <c r="AR11328" s="207" t="s">
        <v>25335</v>
      </c>
      <c r="AS11328" s="208">
        <v>7062.06</v>
      </c>
      <c r="AT11328" s="93"/>
      <c r="AU11328" s="93"/>
      <c r="AV11328" s="93"/>
    </row>
    <row r="11329" spans="35:48" x14ac:dyDescent="0.55000000000000004">
      <c r="AI11329" s="278" t="s">
        <v>15164</v>
      </c>
      <c r="AJ11329" s="279">
        <v>100789.48</v>
      </c>
      <c r="AL11329" s="246" t="s">
        <v>58643</v>
      </c>
      <c r="AM11329" s="247">
        <v>7103.68</v>
      </c>
      <c r="AO11329" s="226" t="s">
        <v>42822</v>
      </c>
      <c r="AP11329" s="227">
        <v>2314.09</v>
      </c>
      <c r="AR11329" s="207" t="s">
        <v>25336</v>
      </c>
      <c r="AS11329" s="208">
        <v>56541.39</v>
      </c>
      <c r="AT11329" s="93"/>
      <c r="AU11329" s="93"/>
      <c r="AV11329" s="93"/>
    </row>
    <row r="11330" spans="35:48" x14ac:dyDescent="0.55000000000000004">
      <c r="AI11330" s="278" t="s">
        <v>12999</v>
      </c>
      <c r="AJ11330" s="279">
        <v>1115377.58</v>
      </c>
      <c r="AL11330" s="246" t="s">
        <v>61545</v>
      </c>
      <c r="AM11330" s="247">
        <v>65.55</v>
      </c>
      <c r="AO11330" s="226" t="s">
        <v>42823</v>
      </c>
      <c r="AP11330" s="227">
        <v>3902.4</v>
      </c>
      <c r="AR11330" s="207" t="s">
        <v>25337</v>
      </c>
      <c r="AS11330" s="208">
        <v>84201.76</v>
      </c>
      <c r="AT11330" s="93"/>
      <c r="AU11330" s="93"/>
      <c r="AV11330" s="93"/>
    </row>
    <row r="11331" spans="35:48" x14ac:dyDescent="0.55000000000000004">
      <c r="AI11331" s="278" t="s">
        <v>15165</v>
      </c>
      <c r="AJ11331" s="279">
        <v>91428.23</v>
      </c>
      <c r="AL11331" s="246" t="s">
        <v>26022</v>
      </c>
      <c r="AM11331" s="247">
        <v>90012.57</v>
      </c>
      <c r="AO11331" s="226" t="s">
        <v>53379</v>
      </c>
      <c r="AP11331" s="227">
        <v>15826</v>
      </c>
      <c r="AR11331" s="207" t="s">
        <v>25338</v>
      </c>
      <c r="AS11331" s="208">
        <v>65.58</v>
      </c>
      <c r="AT11331" s="93"/>
      <c r="AU11331" s="93"/>
      <c r="AV11331" s="93"/>
    </row>
    <row r="11332" spans="35:48" x14ac:dyDescent="0.55000000000000004">
      <c r="AI11332" s="278" t="s">
        <v>15167</v>
      </c>
      <c r="AJ11332" s="279">
        <v>843167.02</v>
      </c>
      <c r="AL11332" s="246" t="s">
        <v>26023</v>
      </c>
      <c r="AM11332" s="247">
        <v>292681.96000000002</v>
      </c>
      <c r="AO11332" s="226" t="s">
        <v>53380</v>
      </c>
      <c r="AP11332" s="227">
        <v>41396.639999999999</v>
      </c>
      <c r="AR11332" s="207" t="s">
        <v>25339</v>
      </c>
      <c r="AS11332" s="208">
        <v>3023.4</v>
      </c>
      <c r="AT11332" s="93"/>
      <c r="AU11332" s="93"/>
      <c r="AV11332" s="93"/>
    </row>
    <row r="11333" spans="35:48" x14ac:dyDescent="0.55000000000000004">
      <c r="AI11333" s="278" t="s">
        <v>47438</v>
      </c>
      <c r="AJ11333" s="279">
        <v>-2225.64</v>
      </c>
      <c r="AL11333" s="246" t="s">
        <v>35490</v>
      </c>
      <c r="AM11333" s="247">
        <v>123929.86</v>
      </c>
      <c r="AO11333" s="226" t="s">
        <v>53381</v>
      </c>
      <c r="AP11333" s="227">
        <v>11777.74</v>
      </c>
      <c r="AR11333" s="207" t="s">
        <v>25340</v>
      </c>
      <c r="AS11333" s="208">
        <v>4558.5</v>
      </c>
      <c r="AT11333" s="93"/>
      <c r="AU11333" s="93"/>
      <c r="AV11333" s="93"/>
    </row>
    <row r="11334" spans="35:48" x14ac:dyDescent="0.55000000000000004">
      <c r="AI11334" s="278" t="s">
        <v>49315</v>
      </c>
      <c r="AJ11334" s="279">
        <v>123728.4</v>
      </c>
      <c r="AL11334" s="246" t="s">
        <v>59186</v>
      </c>
      <c r="AM11334" s="247">
        <v>19568</v>
      </c>
      <c r="AO11334" s="226" t="s">
        <v>53382</v>
      </c>
      <c r="AP11334" s="227">
        <v>6094.91</v>
      </c>
      <c r="AR11334" s="207" t="s">
        <v>25341</v>
      </c>
      <c r="AS11334" s="208">
        <v>1944.58</v>
      </c>
      <c r="AT11334" s="93"/>
      <c r="AU11334" s="93"/>
      <c r="AV11334" s="93"/>
    </row>
    <row r="11335" spans="35:48" x14ac:dyDescent="0.55000000000000004">
      <c r="AI11335" s="278" t="s">
        <v>59297</v>
      </c>
      <c r="AJ11335" s="279">
        <v>469545.84</v>
      </c>
      <c r="AL11335" s="246" t="s">
        <v>61546</v>
      </c>
      <c r="AM11335" s="247">
        <v>37182.46</v>
      </c>
      <c r="AO11335" s="226" t="s">
        <v>53383</v>
      </c>
      <c r="AP11335" s="227">
        <v>5533.48</v>
      </c>
      <c r="AR11335" s="207" t="s">
        <v>25342</v>
      </c>
      <c r="AS11335" s="208">
        <v>41185.29</v>
      </c>
      <c r="AT11335" s="93"/>
      <c r="AU11335" s="93"/>
      <c r="AV11335" s="93"/>
    </row>
    <row r="11336" spans="35:48" x14ac:dyDescent="0.55000000000000004">
      <c r="AI11336" s="278" t="s">
        <v>58900</v>
      </c>
      <c r="AJ11336" s="279">
        <v>28814.84</v>
      </c>
      <c r="AL11336" s="246" t="s">
        <v>26024</v>
      </c>
      <c r="AM11336" s="247">
        <v>46420.31</v>
      </c>
      <c r="AO11336" s="226" t="s">
        <v>53384</v>
      </c>
      <c r="AP11336" s="227">
        <v>13607.68</v>
      </c>
      <c r="AR11336" s="207" t="s">
        <v>25343</v>
      </c>
      <c r="AS11336" s="208">
        <v>1080</v>
      </c>
      <c r="AT11336" s="93"/>
      <c r="AU11336" s="93"/>
      <c r="AV11336" s="93"/>
    </row>
    <row r="11337" spans="35:48" x14ac:dyDescent="0.55000000000000004">
      <c r="AI11337" s="278" t="s">
        <v>15224</v>
      </c>
      <c r="AJ11337" s="279">
        <v>80360</v>
      </c>
      <c r="AL11337" s="246" t="s">
        <v>63332</v>
      </c>
      <c r="AM11337" s="247">
        <v>-9056.01</v>
      </c>
      <c r="AO11337" s="226" t="s">
        <v>53385</v>
      </c>
      <c r="AP11337" s="227">
        <v>2753.71</v>
      </c>
      <c r="AR11337" s="207" t="s">
        <v>25344</v>
      </c>
      <c r="AS11337" s="208">
        <v>303</v>
      </c>
      <c r="AT11337" s="93"/>
      <c r="AU11337" s="93"/>
      <c r="AV11337" s="93"/>
    </row>
    <row r="11338" spans="35:48" x14ac:dyDescent="0.55000000000000004">
      <c r="AI11338" s="278" t="s">
        <v>15225</v>
      </c>
      <c r="AJ11338" s="279">
        <v>979573.52</v>
      </c>
      <c r="AL11338" s="246" t="s">
        <v>56478</v>
      </c>
      <c r="AM11338" s="247">
        <v>1000000</v>
      </c>
      <c r="AO11338" s="226" t="s">
        <v>50291</v>
      </c>
      <c r="AP11338" s="227">
        <v>4978.26</v>
      </c>
      <c r="AR11338" s="207" t="s">
        <v>14032</v>
      </c>
      <c r="AS11338" s="208">
        <v>24883.919999999998</v>
      </c>
      <c r="AT11338" s="93"/>
      <c r="AU11338" s="93"/>
      <c r="AV11338" s="93"/>
    </row>
    <row r="11339" spans="35:48" x14ac:dyDescent="0.55000000000000004">
      <c r="AI11339" s="278" t="s">
        <v>56757</v>
      </c>
      <c r="AJ11339" s="279">
        <v>1876.05</v>
      </c>
      <c r="AL11339" s="246" t="s">
        <v>58322</v>
      </c>
      <c r="AM11339" s="247">
        <v>28226</v>
      </c>
      <c r="AO11339" s="226" t="s">
        <v>53386</v>
      </c>
      <c r="AP11339" s="227">
        <v>3628.28</v>
      </c>
      <c r="AR11339" s="207" t="s">
        <v>25345</v>
      </c>
      <c r="AS11339" s="208">
        <v>21887.26</v>
      </c>
      <c r="AT11339" s="93"/>
      <c r="AU11339" s="93"/>
      <c r="AV11339" s="93"/>
    </row>
    <row r="11340" spans="35:48" x14ac:dyDescent="0.55000000000000004">
      <c r="AI11340" s="278" t="s">
        <v>15227</v>
      </c>
      <c r="AJ11340" s="279">
        <v>152754.28</v>
      </c>
      <c r="AL11340" s="246" t="s">
        <v>53446</v>
      </c>
      <c r="AM11340" s="247">
        <v>25744.86</v>
      </c>
      <c r="AO11340" s="226" t="s">
        <v>53387</v>
      </c>
      <c r="AP11340" s="227">
        <v>31736.37</v>
      </c>
      <c r="AR11340" s="207" t="s">
        <v>25346</v>
      </c>
      <c r="AS11340" s="208">
        <v>2877.52</v>
      </c>
      <c r="AT11340" s="93"/>
      <c r="AU11340" s="93"/>
      <c r="AV11340" s="93"/>
    </row>
    <row r="11341" spans="35:48" x14ac:dyDescent="0.55000000000000004">
      <c r="AI11341" s="278" t="s">
        <v>15229</v>
      </c>
      <c r="AJ11341" s="279">
        <v>5269.68</v>
      </c>
      <c r="AL11341" s="246" t="s">
        <v>53447</v>
      </c>
      <c r="AM11341" s="247">
        <v>1969.47</v>
      </c>
      <c r="AO11341" s="226" t="s">
        <v>53388</v>
      </c>
      <c r="AP11341" s="227">
        <v>9100.33</v>
      </c>
      <c r="AR11341" s="207" t="s">
        <v>25347</v>
      </c>
      <c r="AS11341" s="208">
        <v>829.28</v>
      </c>
      <c r="AT11341" s="93"/>
      <c r="AU11341" s="93"/>
      <c r="AV11341" s="93"/>
    </row>
    <row r="11342" spans="35:48" x14ac:dyDescent="0.55000000000000004">
      <c r="AI11342" s="278" t="s">
        <v>60873</v>
      </c>
      <c r="AJ11342" s="279">
        <v>3171.3</v>
      </c>
      <c r="AL11342" s="246" t="s">
        <v>53448</v>
      </c>
      <c r="AM11342" s="247">
        <v>5960.29</v>
      </c>
      <c r="AO11342" s="226" t="s">
        <v>53389</v>
      </c>
      <c r="AP11342" s="227">
        <v>3401.57</v>
      </c>
      <c r="AR11342" s="207" t="s">
        <v>25348</v>
      </c>
      <c r="AS11342" s="208">
        <v>1600</v>
      </c>
      <c r="AT11342" s="93"/>
      <c r="AU11342" s="93"/>
      <c r="AV11342" s="93"/>
    </row>
    <row r="11343" spans="35:48" x14ac:dyDescent="0.55000000000000004">
      <c r="AI11343" s="278" t="s">
        <v>63468</v>
      </c>
      <c r="AJ11343" s="279">
        <v>1310.4000000000001</v>
      </c>
      <c r="AL11343" s="246" t="s">
        <v>56479</v>
      </c>
      <c r="AM11343" s="247">
        <v>18889.27</v>
      </c>
      <c r="AO11343" s="226" t="s">
        <v>53390</v>
      </c>
      <c r="AP11343" s="227">
        <v>10716.03</v>
      </c>
      <c r="AR11343" s="207" t="s">
        <v>25349</v>
      </c>
      <c r="AS11343" s="208">
        <v>112307.12</v>
      </c>
      <c r="AT11343" s="93"/>
      <c r="AU11343" s="93"/>
      <c r="AV11343" s="93"/>
    </row>
    <row r="11344" spans="35:48" x14ac:dyDescent="0.55000000000000004">
      <c r="AI11344" s="278" t="s">
        <v>65095</v>
      </c>
      <c r="AJ11344" s="279">
        <v>125.29</v>
      </c>
      <c r="AL11344" s="246" t="s">
        <v>55345</v>
      </c>
      <c r="AM11344" s="247">
        <v>103.29</v>
      </c>
      <c r="AO11344" s="226" t="s">
        <v>53391</v>
      </c>
      <c r="AP11344" s="227">
        <v>3701.05</v>
      </c>
      <c r="AR11344" s="207" t="s">
        <v>25350</v>
      </c>
      <c r="AS11344" s="208">
        <v>145350</v>
      </c>
      <c r="AT11344" s="93"/>
      <c r="AU11344" s="93"/>
      <c r="AV11344" s="93"/>
    </row>
    <row r="11345" spans="35:48" x14ac:dyDescent="0.55000000000000004">
      <c r="AI11345" s="278" t="s">
        <v>15240</v>
      </c>
      <c r="AJ11345" s="279">
        <v>18976.900000000001</v>
      </c>
      <c r="AL11345" s="246" t="s">
        <v>53449</v>
      </c>
      <c r="AM11345" s="247">
        <v>28127.1</v>
      </c>
      <c r="AO11345" s="226" t="s">
        <v>53392</v>
      </c>
      <c r="AP11345" s="227">
        <v>2107.6799999999998</v>
      </c>
      <c r="AR11345" s="207" t="s">
        <v>25351</v>
      </c>
      <c r="AS11345" s="208">
        <v>337367.5</v>
      </c>
      <c r="AT11345" s="93"/>
      <c r="AU11345" s="93"/>
      <c r="AV11345" s="93"/>
    </row>
    <row r="11346" spans="35:48" x14ac:dyDescent="0.55000000000000004">
      <c r="AI11346" s="278" t="s">
        <v>15241</v>
      </c>
      <c r="AJ11346" s="279">
        <v>17228.580000000002</v>
      </c>
      <c r="AL11346" s="246" t="s">
        <v>53450</v>
      </c>
      <c r="AM11346" s="247">
        <v>2159.65</v>
      </c>
      <c r="AO11346" s="226" t="s">
        <v>35467</v>
      </c>
      <c r="AP11346" s="227">
        <v>31096.34</v>
      </c>
      <c r="AR11346" s="207" t="s">
        <v>25352</v>
      </c>
      <c r="AS11346" s="208">
        <v>1904.59</v>
      </c>
      <c r="AT11346" s="93"/>
      <c r="AU11346" s="93"/>
      <c r="AV11346" s="93"/>
    </row>
    <row r="11347" spans="35:48" x14ac:dyDescent="0.55000000000000004">
      <c r="AI11347" s="278" t="s">
        <v>15243</v>
      </c>
      <c r="AJ11347" s="279">
        <v>92872.48</v>
      </c>
      <c r="AL11347" s="246" t="s">
        <v>53451</v>
      </c>
      <c r="AM11347" s="247">
        <v>6891.15</v>
      </c>
      <c r="AO11347" s="226" t="s">
        <v>36591</v>
      </c>
      <c r="AP11347" s="227">
        <v>65574</v>
      </c>
      <c r="AR11347" s="207" t="s">
        <v>14035</v>
      </c>
      <c r="AS11347" s="208">
        <v>114349.2</v>
      </c>
      <c r="AT11347" s="93"/>
      <c r="AU11347" s="93"/>
      <c r="AV11347" s="93"/>
    </row>
    <row r="11348" spans="35:48" x14ac:dyDescent="0.55000000000000004">
      <c r="AI11348" s="278" t="s">
        <v>15244</v>
      </c>
      <c r="AJ11348" s="279">
        <v>313832.13</v>
      </c>
      <c r="AL11348" s="246" t="s">
        <v>53452</v>
      </c>
      <c r="AM11348" s="247">
        <v>751.21</v>
      </c>
      <c r="AO11348" s="226" t="s">
        <v>53393</v>
      </c>
      <c r="AP11348" s="227">
        <v>3784.88</v>
      </c>
      <c r="AR11348" s="207" t="s">
        <v>14036</v>
      </c>
      <c r="AS11348" s="208">
        <v>176850.78</v>
      </c>
      <c r="AT11348" s="93"/>
      <c r="AU11348" s="93"/>
      <c r="AV11348" s="93"/>
    </row>
    <row r="11349" spans="35:48" x14ac:dyDescent="0.55000000000000004">
      <c r="AI11349" s="278" t="s">
        <v>15245</v>
      </c>
      <c r="AJ11349" s="279">
        <v>181837.29</v>
      </c>
      <c r="AL11349" s="246" t="s">
        <v>53453</v>
      </c>
      <c r="AM11349" s="247">
        <v>180</v>
      </c>
      <c r="AO11349" s="226" t="s">
        <v>53394</v>
      </c>
      <c r="AP11349" s="227">
        <v>6407.44</v>
      </c>
      <c r="AR11349" s="207" t="s">
        <v>14037</v>
      </c>
      <c r="AS11349" s="208">
        <v>12776.64</v>
      </c>
      <c r="AT11349" s="93"/>
      <c r="AU11349" s="93"/>
      <c r="AV11349" s="93"/>
    </row>
    <row r="11350" spans="35:48" x14ac:dyDescent="0.55000000000000004">
      <c r="AI11350" s="278" t="s">
        <v>15246</v>
      </c>
      <c r="AJ11350" s="279">
        <v>11421.56</v>
      </c>
      <c r="AL11350" s="246" t="s">
        <v>63333</v>
      </c>
      <c r="AM11350" s="247">
        <v>-96.28</v>
      </c>
      <c r="AO11350" s="226" t="s">
        <v>53395</v>
      </c>
      <c r="AP11350" s="227">
        <v>10886.81</v>
      </c>
      <c r="AR11350" s="207" t="s">
        <v>25353</v>
      </c>
      <c r="AS11350" s="208">
        <v>126283.55</v>
      </c>
      <c r="AT11350" s="93"/>
      <c r="AU11350" s="93"/>
      <c r="AV11350" s="93"/>
    </row>
    <row r="11351" spans="35:48" x14ac:dyDescent="0.55000000000000004">
      <c r="AI11351" s="278" t="s">
        <v>15247</v>
      </c>
      <c r="AJ11351" s="279">
        <v>27706.25</v>
      </c>
      <c r="AL11351" s="246" t="s">
        <v>63334</v>
      </c>
      <c r="AM11351" s="247">
        <v>-202.42</v>
      </c>
      <c r="AO11351" s="226" t="s">
        <v>47178</v>
      </c>
      <c r="AP11351" s="227">
        <v>1080</v>
      </c>
      <c r="AR11351" s="207" t="s">
        <v>25354</v>
      </c>
      <c r="AS11351" s="208">
        <v>160350</v>
      </c>
      <c r="AT11351" s="93"/>
      <c r="AU11351" s="93"/>
      <c r="AV11351" s="93"/>
    </row>
    <row r="11352" spans="35:48" x14ac:dyDescent="0.55000000000000004">
      <c r="AI11352" s="278" t="s">
        <v>15248</v>
      </c>
      <c r="AJ11352" s="279">
        <v>2474.14</v>
      </c>
      <c r="AL11352" s="246" t="s">
        <v>48197</v>
      </c>
      <c r="AM11352" s="247">
        <v>57200</v>
      </c>
      <c r="AO11352" s="226" t="s">
        <v>36592</v>
      </c>
      <c r="AP11352" s="227">
        <v>64440</v>
      </c>
      <c r="AR11352" s="207" t="s">
        <v>25355</v>
      </c>
      <c r="AS11352" s="208">
        <v>100868.5</v>
      </c>
      <c r="AT11352" s="93"/>
      <c r="AU11352" s="93"/>
      <c r="AV11352" s="93"/>
    </row>
    <row r="11353" spans="35:48" x14ac:dyDescent="0.55000000000000004">
      <c r="AI11353" s="278" t="s">
        <v>59952</v>
      </c>
      <c r="AJ11353" s="279">
        <v>232.79</v>
      </c>
      <c r="AL11353" s="246" t="s">
        <v>62198</v>
      </c>
      <c r="AM11353" s="247">
        <v>21469.9</v>
      </c>
      <c r="AO11353" s="226" t="s">
        <v>53396</v>
      </c>
      <c r="AP11353" s="227">
        <v>3200</v>
      </c>
      <c r="AR11353" s="207" t="s">
        <v>25356</v>
      </c>
      <c r="AS11353" s="208">
        <v>96782</v>
      </c>
      <c r="AT11353" s="93"/>
      <c r="AU11353" s="93"/>
      <c r="AV11353" s="93"/>
    </row>
    <row r="11354" spans="35:48" x14ac:dyDescent="0.55000000000000004">
      <c r="AI11354" s="278" t="s">
        <v>33065</v>
      </c>
      <c r="AJ11354" s="279">
        <v>4482.8900000000003</v>
      </c>
      <c r="AL11354" s="246" t="s">
        <v>39412</v>
      </c>
      <c r="AM11354" s="247">
        <v>69784</v>
      </c>
      <c r="AO11354" s="226" t="s">
        <v>40561</v>
      </c>
      <c r="AP11354" s="227">
        <v>15574.13</v>
      </c>
      <c r="AR11354" s="207" t="s">
        <v>25357</v>
      </c>
      <c r="AS11354" s="208">
        <v>32821.279999999999</v>
      </c>
      <c r="AT11354" s="93"/>
      <c r="AU11354" s="93"/>
      <c r="AV11354" s="93"/>
    </row>
    <row r="11355" spans="35:48" x14ac:dyDescent="0.55000000000000004">
      <c r="AI11355" s="278" t="s">
        <v>69180</v>
      </c>
      <c r="AJ11355" s="279">
        <v>1440</v>
      </c>
      <c r="AL11355" s="246" t="s">
        <v>34032</v>
      </c>
      <c r="AM11355" s="247">
        <v>14889.4</v>
      </c>
      <c r="AO11355" s="226" t="s">
        <v>42824</v>
      </c>
      <c r="AP11355" s="227">
        <v>11960</v>
      </c>
      <c r="AR11355" s="207" t="s">
        <v>25358</v>
      </c>
      <c r="AS11355" s="208">
        <v>398551.07</v>
      </c>
      <c r="AT11355" s="93"/>
      <c r="AU11355" s="93"/>
      <c r="AV11355" s="93"/>
    </row>
    <row r="11356" spans="35:48" x14ac:dyDescent="0.55000000000000004">
      <c r="AI11356" s="278" t="s">
        <v>70122</v>
      </c>
      <c r="AJ11356" s="279">
        <v>1900</v>
      </c>
      <c r="AL11356" s="246" t="s">
        <v>36629</v>
      </c>
      <c r="AM11356" s="247">
        <v>4950</v>
      </c>
      <c r="AO11356" s="226" t="s">
        <v>40562</v>
      </c>
      <c r="AP11356" s="227">
        <v>2000</v>
      </c>
      <c r="AR11356" s="207" t="s">
        <v>14038</v>
      </c>
      <c r="AS11356" s="208">
        <v>1556019.54</v>
      </c>
      <c r="AT11356" s="93"/>
      <c r="AU11356" s="93"/>
      <c r="AV11356" s="93"/>
    </row>
    <row r="11357" spans="35:48" x14ac:dyDescent="0.55000000000000004">
      <c r="AI11357" s="278" t="s">
        <v>15249</v>
      </c>
      <c r="AJ11357" s="279">
        <v>339016.99</v>
      </c>
      <c r="AL11357" s="246" t="s">
        <v>26028</v>
      </c>
      <c r="AM11357" s="247">
        <v>12280.69</v>
      </c>
      <c r="AO11357" s="226" t="s">
        <v>39400</v>
      </c>
      <c r="AP11357" s="227">
        <v>54500</v>
      </c>
      <c r="AR11357" s="207" t="s">
        <v>25359</v>
      </c>
      <c r="AS11357" s="208">
        <v>4539892.95</v>
      </c>
      <c r="AT11357" s="93"/>
      <c r="AU11357" s="93"/>
      <c r="AV11357" s="93"/>
    </row>
    <row r="11358" spans="35:48" x14ac:dyDescent="0.55000000000000004">
      <c r="AI11358" s="278" t="s">
        <v>15250</v>
      </c>
      <c r="AJ11358" s="279">
        <v>37698.239999999998</v>
      </c>
      <c r="AL11358" s="246" t="s">
        <v>34034</v>
      </c>
      <c r="AM11358" s="247">
        <v>41362.800000000003</v>
      </c>
      <c r="AO11358" s="226" t="s">
        <v>47179</v>
      </c>
      <c r="AP11358" s="227">
        <v>1493.64</v>
      </c>
      <c r="AR11358" s="207" t="s">
        <v>14039</v>
      </c>
      <c r="AS11358" s="208">
        <v>58293.07</v>
      </c>
      <c r="AT11358" s="93"/>
      <c r="AU11358" s="93"/>
      <c r="AV11358" s="93"/>
    </row>
    <row r="11359" spans="35:48" x14ac:dyDescent="0.55000000000000004">
      <c r="AI11359" s="278" t="s">
        <v>70210</v>
      </c>
      <c r="AJ11359" s="279">
        <v>19817.87</v>
      </c>
      <c r="AL11359" s="246" t="s">
        <v>35492</v>
      </c>
      <c r="AM11359" s="247">
        <v>16906.939999999999</v>
      </c>
      <c r="AO11359" s="226" t="s">
        <v>36593</v>
      </c>
      <c r="AP11359" s="227">
        <v>10030.65</v>
      </c>
      <c r="AR11359" s="207" t="s">
        <v>14042</v>
      </c>
      <c r="AS11359" s="208">
        <v>328662.55</v>
      </c>
      <c r="AT11359" s="93"/>
      <c r="AU11359" s="93"/>
      <c r="AV11359" s="93"/>
    </row>
    <row r="11360" spans="35:48" x14ac:dyDescent="0.55000000000000004">
      <c r="AI11360" s="278" t="s">
        <v>58741</v>
      </c>
      <c r="AJ11360" s="279">
        <v>90.41</v>
      </c>
      <c r="AL11360" s="246" t="s">
        <v>59187</v>
      </c>
      <c r="AM11360" s="247">
        <v>1904</v>
      </c>
      <c r="AO11360" s="226" t="s">
        <v>36594</v>
      </c>
      <c r="AP11360" s="227">
        <v>18830.7</v>
      </c>
      <c r="AR11360" s="207" t="s">
        <v>25360</v>
      </c>
      <c r="AS11360" s="208">
        <v>8906.9500000000007</v>
      </c>
      <c r="AT11360" s="93"/>
      <c r="AU11360" s="93"/>
      <c r="AV11360" s="93"/>
    </row>
    <row r="11361" spans="35:48" x14ac:dyDescent="0.55000000000000004">
      <c r="AI11361" s="278" t="s">
        <v>34501</v>
      </c>
      <c r="AJ11361" s="279">
        <v>44000</v>
      </c>
      <c r="AL11361" s="246" t="s">
        <v>34035</v>
      </c>
      <c r="AM11361" s="247">
        <v>44117.48</v>
      </c>
      <c r="AO11361" s="226" t="s">
        <v>36595</v>
      </c>
      <c r="AP11361" s="227">
        <v>44382.37</v>
      </c>
      <c r="AR11361" s="207" t="s">
        <v>25361</v>
      </c>
      <c r="AS11361" s="208">
        <v>34738.17</v>
      </c>
      <c r="AT11361" s="93"/>
      <c r="AU11361" s="93"/>
      <c r="AV11361" s="93"/>
    </row>
    <row r="11362" spans="35:48" x14ac:dyDescent="0.55000000000000004">
      <c r="AI11362" s="278" t="s">
        <v>13008</v>
      </c>
      <c r="AJ11362" s="279">
        <v>3365.98</v>
      </c>
      <c r="AL11362" s="246" t="s">
        <v>26029</v>
      </c>
      <c r="AM11362" s="247">
        <v>7143.54</v>
      </c>
      <c r="AO11362" s="226" t="s">
        <v>36596</v>
      </c>
      <c r="AP11362" s="227">
        <v>6496.96</v>
      </c>
      <c r="AR11362" s="207" t="s">
        <v>25362</v>
      </c>
      <c r="AS11362" s="208">
        <v>6941642.21</v>
      </c>
      <c r="AT11362" s="93"/>
      <c r="AU11362" s="93"/>
      <c r="AV11362" s="93"/>
    </row>
    <row r="11363" spans="35:48" x14ac:dyDescent="0.55000000000000004">
      <c r="AI11363" s="278" t="s">
        <v>34502</v>
      </c>
      <c r="AJ11363" s="279">
        <v>1861.31</v>
      </c>
      <c r="AL11363" s="246" t="s">
        <v>49103</v>
      </c>
      <c r="AM11363" s="247">
        <v>31531.14</v>
      </c>
      <c r="AO11363" s="226" t="s">
        <v>48188</v>
      </c>
      <c r="AP11363" s="227">
        <v>180924.5</v>
      </c>
      <c r="AR11363" s="207" t="s">
        <v>25363</v>
      </c>
      <c r="AS11363" s="208">
        <v>67350.559999999998</v>
      </c>
      <c r="AT11363" s="93"/>
      <c r="AU11363" s="93"/>
      <c r="AV11363" s="93"/>
    </row>
    <row r="11364" spans="35:48" x14ac:dyDescent="0.55000000000000004">
      <c r="AI11364" s="278" t="s">
        <v>15332</v>
      </c>
      <c r="AJ11364" s="279">
        <v>66518.399999999994</v>
      </c>
      <c r="AL11364" s="246" t="s">
        <v>63335</v>
      </c>
      <c r="AM11364" s="247">
        <v>-247.69</v>
      </c>
      <c r="AO11364" s="226" t="s">
        <v>45444</v>
      </c>
      <c r="AP11364" s="227">
        <v>19238.27</v>
      </c>
      <c r="AR11364" s="207" t="s">
        <v>25364</v>
      </c>
      <c r="AS11364" s="208">
        <v>4720.91</v>
      </c>
      <c r="AT11364" s="93"/>
      <c r="AU11364" s="93"/>
      <c r="AV11364" s="93"/>
    </row>
    <row r="11365" spans="35:48" x14ac:dyDescent="0.55000000000000004">
      <c r="AI11365" s="278" t="s">
        <v>15334</v>
      </c>
      <c r="AJ11365" s="279">
        <v>914534.97</v>
      </c>
      <c r="AL11365" s="246" t="s">
        <v>59782</v>
      </c>
      <c r="AM11365" s="247">
        <v>941920.16</v>
      </c>
      <c r="AO11365" s="226" t="s">
        <v>50292</v>
      </c>
      <c r="AP11365" s="227">
        <v>66920.960000000006</v>
      </c>
      <c r="AR11365" s="207" t="s">
        <v>25365</v>
      </c>
      <c r="AS11365" s="208">
        <v>4500</v>
      </c>
      <c r="AT11365" s="93"/>
      <c r="AU11365" s="93"/>
      <c r="AV11365" s="93"/>
    </row>
    <row r="11366" spans="35:48" x14ac:dyDescent="0.55000000000000004">
      <c r="AI11366" s="278" t="s">
        <v>15335</v>
      </c>
      <c r="AJ11366" s="279">
        <v>13437</v>
      </c>
      <c r="AL11366" s="246" t="s">
        <v>55346</v>
      </c>
      <c r="AM11366" s="247">
        <v>3000.06</v>
      </c>
      <c r="AO11366" s="226" t="s">
        <v>42825</v>
      </c>
      <c r="AP11366" s="227">
        <v>92760.44</v>
      </c>
      <c r="AR11366" s="207" t="s">
        <v>25366</v>
      </c>
      <c r="AS11366" s="208">
        <v>4417</v>
      </c>
      <c r="AT11366" s="93"/>
      <c r="AU11366" s="93"/>
      <c r="AV11366" s="93"/>
    </row>
    <row r="11367" spans="35:48" x14ac:dyDescent="0.55000000000000004">
      <c r="AI11367" s="278" t="s">
        <v>15336</v>
      </c>
      <c r="AJ11367" s="279">
        <v>49526</v>
      </c>
      <c r="AL11367" s="246" t="s">
        <v>55347</v>
      </c>
      <c r="AM11367" s="247">
        <v>229.9</v>
      </c>
      <c r="AO11367" s="226" t="s">
        <v>53397</v>
      </c>
      <c r="AP11367" s="227">
        <v>2852.88</v>
      </c>
      <c r="AR11367" s="207" t="s">
        <v>25367</v>
      </c>
      <c r="AS11367" s="208">
        <v>1043.3</v>
      </c>
      <c r="AT11367" s="93"/>
      <c r="AU11367" s="93"/>
      <c r="AV11367" s="93"/>
    </row>
    <row r="11368" spans="35:48" x14ac:dyDescent="0.55000000000000004">
      <c r="AI11368" s="278" t="s">
        <v>13025</v>
      </c>
      <c r="AJ11368" s="279">
        <v>6061</v>
      </c>
      <c r="AL11368" s="246" t="s">
        <v>55348</v>
      </c>
      <c r="AM11368" s="247">
        <v>736.23</v>
      </c>
      <c r="AO11368" s="226" t="s">
        <v>53398</v>
      </c>
      <c r="AP11368" s="227">
        <v>218.25</v>
      </c>
      <c r="AR11368" s="207" t="s">
        <v>25368</v>
      </c>
      <c r="AS11368" s="208">
        <v>1816.51</v>
      </c>
      <c r="AT11368" s="93"/>
      <c r="AU11368" s="93"/>
      <c r="AV11368" s="93"/>
    </row>
    <row r="11369" spans="35:48" x14ac:dyDescent="0.55000000000000004">
      <c r="AI11369" s="278" t="s">
        <v>15337</v>
      </c>
      <c r="AJ11369" s="279">
        <v>272394.15999999997</v>
      </c>
      <c r="AL11369" s="246" t="s">
        <v>49104</v>
      </c>
      <c r="AM11369" s="247">
        <v>9276.11</v>
      </c>
      <c r="AO11369" s="226" t="s">
        <v>53399</v>
      </c>
      <c r="AP11369" s="227">
        <v>687.54</v>
      </c>
      <c r="AR11369" s="207" t="s">
        <v>25369</v>
      </c>
      <c r="AS11369" s="208">
        <v>2500</v>
      </c>
      <c r="AT11369" s="93"/>
      <c r="AU11369" s="93"/>
      <c r="AV11369" s="93"/>
    </row>
    <row r="11370" spans="35:48" x14ac:dyDescent="0.55000000000000004">
      <c r="AI11370" s="278" t="s">
        <v>33097</v>
      </c>
      <c r="AJ11370" s="279">
        <v>2720.36</v>
      </c>
      <c r="AL11370" s="246" t="s">
        <v>58644</v>
      </c>
      <c r="AM11370" s="247">
        <v>219.89</v>
      </c>
      <c r="AO11370" s="226" t="s">
        <v>50293</v>
      </c>
      <c r="AP11370" s="227">
        <v>1779.18</v>
      </c>
      <c r="AR11370" s="207" t="s">
        <v>25370</v>
      </c>
      <c r="AS11370" s="208">
        <v>3209.87</v>
      </c>
      <c r="AT11370" s="93"/>
      <c r="AU11370" s="93"/>
      <c r="AV11370" s="93"/>
    </row>
    <row r="11371" spans="35:48" x14ac:dyDescent="0.55000000000000004">
      <c r="AI11371" s="278" t="s">
        <v>43150</v>
      </c>
      <c r="AJ11371" s="279">
        <v>2020.78</v>
      </c>
      <c r="AL11371" s="246" t="s">
        <v>64788</v>
      </c>
      <c r="AM11371" s="247">
        <v>4322.55</v>
      </c>
      <c r="AO11371" s="226" t="s">
        <v>48189</v>
      </c>
      <c r="AP11371" s="227">
        <v>583.04</v>
      </c>
      <c r="AR11371" s="207" t="s">
        <v>14043</v>
      </c>
      <c r="AS11371" s="208">
        <v>2203.44</v>
      </c>
      <c r="AT11371" s="93"/>
      <c r="AU11371" s="93"/>
      <c r="AV11371" s="93"/>
    </row>
    <row r="11372" spans="35:48" x14ac:dyDescent="0.55000000000000004">
      <c r="AI11372" s="278" t="s">
        <v>45951</v>
      </c>
      <c r="AJ11372" s="279">
        <v>412.84</v>
      </c>
      <c r="AL11372" s="246" t="s">
        <v>64789</v>
      </c>
      <c r="AM11372" s="247">
        <v>330.67</v>
      </c>
      <c r="AO11372" s="226" t="s">
        <v>53400</v>
      </c>
      <c r="AP11372" s="227">
        <v>391.47</v>
      </c>
      <c r="AR11372" s="207" t="s">
        <v>14045</v>
      </c>
      <c r="AS11372" s="208">
        <v>168.57</v>
      </c>
      <c r="AT11372" s="93"/>
      <c r="AU11372" s="93"/>
      <c r="AV11372" s="93"/>
    </row>
    <row r="11373" spans="35:48" x14ac:dyDescent="0.55000000000000004">
      <c r="AI11373" s="278" t="s">
        <v>58742</v>
      </c>
      <c r="AJ11373" s="279">
        <v>367.86</v>
      </c>
      <c r="AL11373" s="246" t="s">
        <v>64790</v>
      </c>
      <c r="AM11373" s="247">
        <v>1059.02</v>
      </c>
      <c r="AO11373" s="226" t="s">
        <v>48190</v>
      </c>
      <c r="AP11373" s="227">
        <v>4014.15</v>
      </c>
      <c r="AR11373" s="207" t="s">
        <v>25371</v>
      </c>
      <c r="AS11373" s="208">
        <v>544</v>
      </c>
      <c r="AT11373" s="93"/>
      <c r="AU11373" s="93"/>
      <c r="AV11373" s="93"/>
    </row>
    <row r="11374" spans="35:48" x14ac:dyDescent="0.55000000000000004">
      <c r="AI11374" s="278" t="s">
        <v>15339</v>
      </c>
      <c r="AJ11374" s="279">
        <v>33308.449999999997</v>
      </c>
      <c r="AL11374" s="246" t="s">
        <v>48198</v>
      </c>
      <c r="AM11374" s="247">
        <v>14000</v>
      </c>
      <c r="AO11374" s="226" t="s">
        <v>45445</v>
      </c>
      <c r="AP11374" s="227">
        <v>323854.61</v>
      </c>
      <c r="AR11374" s="207" t="s">
        <v>25372</v>
      </c>
      <c r="AS11374" s="208">
        <v>1628</v>
      </c>
      <c r="AT11374" s="93"/>
      <c r="AU11374" s="93"/>
      <c r="AV11374" s="93"/>
    </row>
    <row r="11375" spans="35:48" x14ac:dyDescent="0.55000000000000004">
      <c r="AI11375" s="278" t="s">
        <v>33099</v>
      </c>
      <c r="AJ11375" s="279">
        <v>1292.44</v>
      </c>
      <c r="AL11375" s="246" t="s">
        <v>58645</v>
      </c>
      <c r="AM11375" s="247">
        <v>367.64</v>
      </c>
      <c r="AO11375" s="226" t="s">
        <v>45446</v>
      </c>
      <c r="AP11375" s="227">
        <v>24392.39</v>
      </c>
      <c r="AR11375" s="207" t="s">
        <v>25373</v>
      </c>
      <c r="AS11375" s="208">
        <v>5229</v>
      </c>
      <c r="AT11375" s="93"/>
      <c r="AU11375" s="93"/>
      <c r="AV11375" s="93"/>
    </row>
    <row r="11376" spans="35:48" x14ac:dyDescent="0.55000000000000004">
      <c r="AI11376" s="278" t="s">
        <v>13028</v>
      </c>
      <c r="AJ11376" s="279">
        <v>101014.03</v>
      </c>
      <c r="AL11376" s="246" t="s">
        <v>57743</v>
      </c>
      <c r="AM11376" s="247">
        <v>137948.70000000001</v>
      </c>
      <c r="AO11376" s="226" t="s">
        <v>45447</v>
      </c>
      <c r="AP11376" s="227">
        <v>99900.81</v>
      </c>
      <c r="AR11376" s="207" t="s">
        <v>25374</v>
      </c>
      <c r="AS11376" s="208">
        <v>2607.4499999999998</v>
      </c>
      <c r="AT11376" s="93"/>
      <c r="AU11376" s="93"/>
      <c r="AV11376" s="93"/>
    </row>
    <row r="11377" spans="35:48" x14ac:dyDescent="0.55000000000000004">
      <c r="AI11377" s="278" t="s">
        <v>13029</v>
      </c>
      <c r="AJ11377" s="279">
        <v>333660.28999999998</v>
      </c>
      <c r="AL11377" s="246" t="s">
        <v>61547</v>
      </c>
      <c r="AM11377" s="247">
        <v>26762.02</v>
      </c>
      <c r="AO11377" s="226" t="s">
        <v>42826</v>
      </c>
      <c r="AP11377" s="227">
        <v>7480.19</v>
      </c>
      <c r="AR11377" s="207" t="s">
        <v>25375</v>
      </c>
      <c r="AS11377" s="208">
        <v>637.54999999999995</v>
      </c>
      <c r="AT11377" s="93"/>
      <c r="AU11377" s="93"/>
      <c r="AV11377" s="93"/>
    </row>
    <row r="11378" spans="35:48" x14ac:dyDescent="0.55000000000000004">
      <c r="AI11378" s="278" t="s">
        <v>13030</v>
      </c>
      <c r="AJ11378" s="279">
        <v>237260.1</v>
      </c>
      <c r="AL11378" s="246" t="s">
        <v>58646</v>
      </c>
      <c r="AM11378" s="247">
        <v>1836.56</v>
      </c>
      <c r="AO11378" s="226" t="s">
        <v>50294</v>
      </c>
      <c r="AP11378" s="227">
        <v>4902.4799999999996</v>
      </c>
      <c r="AR11378" s="207" t="s">
        <v>25376</v>
      </c>
      <c r="AS11378" s="208">
        <v>1767</v>
      </c>
      <c r="AT11378" s="93"/>
      <c r="AU11378" s="93"/>
      <c r="AV11378" s="93"/>
    </row>
    <row r="11379" spans="35:48" x14ac:dyDescent="0.55000000000000004">
      <c r="AI11379" s="278" t="s">
        <v>47440</v>
      </c>
      <c r="AJ11379" s="279">
        <v>17586.63</v>
      </c>
      <c r="AL11379" s="246" t="s">
        <v>57744</v>
      </c>
      <c r="AM11379" s="247">
        <v>10077.91</v>
      </c>
      <c r="AO11379" s="226" t="s">
        <v>50295</v>
      </c>
      <c r="AP11379" s="227">
        <v>304.45999999999998</v>
      </c>
      <c r="AR11379" s="207" t="s">
        <v>25377</v>
      </c>
      <c r="AS11379" s="208">
        <v>7230</v>
      </c>
      <c r="AT11379" s="93"/>
      <c r="AU11379" s="93"/>
      <c r="AV11379" s="93"/>
    </row>
    <row r="11380" spans="35:48" x14ac:dyDescent="0.55000000000000004">
      <c r="AI11380" s="278" t="s">
        <v>15340</v>
      </c>
      <c r="AJ11380" s="279">
        <v>59303</v>
      </c>
      <c r="AL11380" s="246" t="s">
        <v>61548</v>
      </c>
      <c r="AM11380" s="247">
        <v>4080.67</v>
      </c>
      <c r="AO11380" s="226" t="s">
        <v>25776</v>
      </c>
      <c r="AP11380" s="227">
        <v>660</v>
      </c>
      <c r="AR11380" s="207" t="s">
        <v>25378</v>
      </c>
      <c r="AS11380" s="208">
        <v>4193.76</v>
      </c>
      <c r="AT11380" s="93"/>
      <c r="AU11380" s="93"/>
      <c r="AV11380" s="93"/>
    </row>
    <row r="11381" spans="35:48" x14ac:dyDescent="0.55000000000000004">
      <c r="AI11381" s="278" t="s">
        <v>48415</v>
      </c>
      <c r="AJ11381" s="279">
        <v>23550.18</v>
      </c>
      <c r="AL11381" s="246" t="s">
        <v>57745</v>
      </c>
      <c r="AM11381" s="247">
        <v>12571.67</v>
      </c>
      <c r="AO11381" s="226" t="s">
        <v>50296</v>
      </c>
      <c r="AP11381" s="227">
        <v>126.24</v>
      </c>
      <c r="AR11381" s="207" t="s">
        <v>25379</v>
      </c>
      <c r="AS11381" s="208">
        <v>320.83</v>
      </c>
      <c r="AT11381" s="93"/>
      <c r="AU11381" s="93"/>
      <c r="AV11381" s="93"/>
    </row>
    <row r="11382" spans="35:48" x14ac:dyDescent="0.55000000000000004">
      <c r="AI11382" s="278" t="s">
        <v>69181</v>
      </c>
      <c r="AJ11382" s="279">
        <v>800</v>
      </c>
      <c r="AL11382" s="246" t="s">
        <v>57746</v>
      </c>
      <c r="AM11382" s="247">
        <v>43823</v>
      </c>
      <c r="AO11382" s="226" t="s">
        <v>35470</v>
      </c>
      <c r="AP11382" s="227">
        <v>2431</v>
      </c>
      <c r="AR11382" s="207" t="s">
        <v>25380</v>
      </c>
      <c r="AS11382" s="208">
        <v>826.17</v>
      </c>
      <c r="AT11382" s="93"/>
      <c r="AU11382" s="93"/>
      <c r="AV11382" s="93"/>
    </row>
    <row r="11383" spans="35:48" x14ac:dyDescent="0.55000000000000004">
      <c r="AI11383" s="278" t="s">
        <v>34515</v>
      </c>
      <c r="AJ11383" s="279">
        <v>22561.86</v>
      </c>
      <c r="AL11383" s="246" t="s">
        <v>57747</v>
      </c>
      <c r="AM11383" s="247">
        <v>22781.89</v>
      </c>
      <c r="AO11383" s="226" t="s">
        <v>33986</v>
      </c>
      <c r="AP11383" s="227">
        <v>1948.58</v>
      </c>
      <c r="AR11383" s="207" t="s">
        <v>25381</v>
      </c>
      <c r="AS11383" s="208">
        <v>3244.27</v>
      </c>
      <c r="AT11383" s="93"/>
      <c r="AU11383" s="93"/>
      <c r="AV11383" s="93"/>
    </row>
    <row r="11384" spans="35:48" x14ac:dyDescent="0.55000000000000004">
      <c r="AI11384" s="278" t="s">
        <v>69182</v>
      </c>
      <c r="AJ11384" s="279">
        <v>23793.75</v>
      </c>
      <c r="AL11384" s="246" t="s">
        <v>63336</v>
      </c>
      <c r="AM11384" s="247">
        <v>154.68</v>
      </c>
      <c r="AO11384" s="226" t="s">
        <v>33987</v>
      </c>
      <c r="AP11384" s="227">
        <v>144.41999999999999</v>
      </c>
      <c r="AR11384" s="207" t="s">
        <v>25382</v>
      </c>
      <c r="AS11384" s="208">
        <v>12525.97</v>
      </c>
      <c r="AT11384" s="93"/>
      <c r="AU11384" s="93"/>
      <c r="AV11384" s="93"/>
    </row>
    <row r="11385" spans="35:48" x14ac:dyDescent="0.55000000000000004">
      <c r="AI11385" s="278" t="s">
        <v>70886</v>
      </c>
      <c r="AJ11385" s="279">
        <v>3325</v>
      </c>
      <c r="AL11385" s="246" t="s">
        <v>58647</v>
      </c>
      <c r="AM11385" s="247">
        <v>6866.9</v>
      </c>
      <c r="AO11385" s="226" t="s">
        <v>49096</v>
      </c>
      <c r="AP11385" s="227">
        <v>9872.7199999999993</v>
      </c>
      <c r="AR11385" s="207" t="s">
        <v>25383</v>
      </c>
      <c r="AS11385" s="208">
        <v>6600</v>
      </c>
      <c r="AT11385" s="93"/>
      <c r="AU11385" s="93"/>
      <c r="AV11385" s="93"/>
    </row>
    <row r="11386" spans="35:48" x14ac:dyDescent="0.55000000000000004">
      <c r="AI11386" s="278" t="s">
        <v>13031</v>
      </c>
      <c r="AJ11386" s="279">
        <v>265016.13</v>
      </c>
      <c r="AL11386" s="246" t="s">
        <v>63337</v>
      </c>
      <c r="AM11386" s="247">
        <v>71950</v>
      </c>
      <c r="AO11386" s="226" t="s">
        <v>42827</v>
      </c>
      <c r="AP11386" s="227">
        <v>3405</v>
      </c>
      <c r="AR11386" s="207" t="s">
        <v>25384</v>
      </c>
      <c r="AS11386" s="208">
        <v>37064</v>
      </c>
      <c r="AT11386" s="93"/>
      <c r="AU11386" s="93"/>
      <c r="AV11386" s="93"/>
    </row>
    <row r="11387" spans="35:48" x14ac:dyDescent="0.55000000000000004">
      <c r="AI11387" s="278" t="s">
        <v>69183</v>
      </c>
      <c r="AJ11387" s="279">
        <v>33719</v>
      </c>
      <c r="AL11387" s="246" t="s">
        <v>63338</v>
      </c>
      <c r="AM11387" s="247">
        <v>5409.21</v>
      </c>
      <c r="AO11387" s="226" t="s">
        <v>33988</v>
      </c>
      <c r="AP11387" s="227">
        <v>996.65</v>
      </c>
      <c r="AR11387" s="207" t="s">
        <v>25385</v>
      </c>
      <c r="AS11387" s="208">
        <v>9666</v>
      </c>
      <c r="AT11387" s="93"/>
      <c r="AU11387" s="93"/>
      <c r="AV11387" s="93"/>
    </row>
    <row r="11388" spans="35:48" x14ac:dyDescent="0.55000000000000004">
      <c r="AI11388" s="278" t="s">
        <v>15345</v>
      </c>
      <c r="AJ11388" s="279">
        <v>42632.7</v>
      </c>
      <c r="AL11388" s="246" t="s">
        <v>63339</v>
      </c>
      <c r="AM11388" s="247">
        <v>15790.25</v>
      </c>
      <c r="AO11388" s="226" t="s">
        <v>35471</v>
      </c>
      <c r="AP11388" s="227">
        <v>24522.78</v>
      </c>
      <c r="AR11388" s="207" t="s">
        <v>25386</v>
      </c>
      <c r="AS11388" s="208">
        <v>9790</v>
      </c>
      <c r="AT11388" s="93"/>
      <c r="AU11388" s="93"/>
      <c r="AV11388" s="93"/>
    </row>
    <row r="11389" spans="35:48" x14ac:dyDescent="0.55000000000000004">
      <c r="AI11389" s="278" t="s">
        <v>69184</v>
      </c>
      <c r="AJ11389" s="279">
        <v>353.46</v>
      </c>
      <c r="AL11389" s="246" t="s">
        <v>56480</v>
      </c>
      <c r="AM11389" s="247">
        <v>38950</v>
      </c>
      <c r="AO11389" s="226" t="s">
        <v>33989</v>
      </c>
      <c r="AP11389" s="227">
        <v>20789.5</v>
      </c>
      <c r="AR11389" s="207" t="s">
        <v>25387</v>
      </c>
      <c r="AS11389" s="208">
        <v>147.57</v>
      </c>
      <c r="AT11389" s="93"/>
      <c r="AU11389" s="93"/>
      <c r="AV11389" s="93"/>
    </row>
    <row r="11390" spans="35:48" x14ac:dyDescent="0.55000000000000004">
      <c r="AI11390" s="278" t="s">
        <v>15348</v>
      </c>
      <c r="AJ11390" s="279">
        <v>-24515.94</v>
      </c>
      <c r="AL11390" s="246" t="s">
        <v>59783</v>
      </c>
      <c r="AM11390" s="247">
        <v>15000</v>
      </c>
      <c r="AO11390" s="226" t="s">
        <v>47180</v>
      </c>
      <c r="AP11390" s="227">
        <v>28618.23</v>
      </c>
      <c r="AR11390" s="207" t="s">
        <v>25388</v>
      </c>
      <c r="AS11390" s="208">
        <v>4720.91</v>
      </c>
      <c r="AT11390" s="93"/>
      <c r="AU11390" s="93"/>
      <c r="AV11390" s="93"/>
    </row>
    <row r="11391" spans="35:48" x14ac:dyDescent="0.55000000000000004">
      <c r="AI11391" s="278" t="s">
        <v>58362</v>
      </c>
      <c r="AJ11391" s="279">
        <v>4002509.84</v>
      </c>
      <c r="AL11391" s="246" t="s">
        <v>59784</v>
      </c>
      <c r="AM11391" s="247">
        <v>1147.49</v>
      </c>
      <c r="AO11391" s="226" t="s">
        <v>53401</v>
      </c>
      <c r="AP11391" s="227">
        <v>380</v>
      </c>
      <c r="AR11391" s="207" t="s">
        <v>25389</v>
      </c>
      <c r="AS11391" s="208">
        <v>9666</v>
      </c>
      <c r="AT11391" s="93"/>
      <c r="AU11391" s="93"/>
      <c r="AV11391" s="93"/>
    </row>
    <row r="11392" spans="35:48" x14ac:dyDescent="0.55000000000000004">
      <c r="AI11392" s="278" t="s">
        <v>55561</v>
      </c>
      <c r="AJ11392" s="279">
        <v>13914.86</v>
      </c>
      <c r="AL11392" s="246" t="s">
        <v>58648</v>
      </c>
      <c r="AM11392" s="247">
        <v>1145</v>
      </c>
      <c r="AO11392" s="226" t="s">
        <v>48191</v>
      </c>
      <c r="AP11392" s="227">
        <v>23931</v>
      </c>
      <c r="AR11392" s="207" t="s">
        <v>25390</v>
      </c>
      <c r="AS11392" s="208">
        <v>4193.76</v>
      </c>
      <c r="AT11392" s="93"/>
      <c r="AU11392" s="93"/>
      <c r="AV11392" s="93"/>
    </row>
    <row r="11393" spans="35:48" x14ac:dyDescent="0.55000000000000004">
      <c r="AI11393" s="278" t="s">
        <v>69185</v>
      </c>
      <c r="AJ11393" s="279">
        <v>5404.7</v>
      </c>
      <c r="AL11393" s="246" t="s">
        <v>56481</v>
      </c>
      <c r="AM11393" s="247">
        <v>1354</v>
      </c>
      <c r="AO11393" s="226" t="s">
        <v>53402</v>
      </c>
      <c r="AP11393" s="227">
        <v>1828</v>
      </c>
      <c r="AR11393" s="207" t="s">
        <v>25391</v>
      </c>
      <c r="AS11393" s="208">
        <v>4500</v>
      </c>
      <c r="AT11393" s="93"/>
      <c r="AU11393" s="93"/>
      <c r="AV11393" s="93"/>
    </row>
    <row r="11394" spans="35:48" x14ac:dyDescent="0.55000000000000004">
      <c r="AI11394" s="278" t="s">
        <v>54207</v>
      </c>
      <c r="AJ11394" s="279">
        <v>399.78</v>
      </c>
      <c r="AL11394" s="246" t="s">
        <v>60684</v>
      </c>
      <c r="AM11394" s="247">
        <v>8692.44</v>
      </c>
      <c r="AO11394" s="226" t="s">
        <v>53403</v>
      </c>
      <c r="AP11394" s="227">
        <v>5182</v>
      </c>
      <c r="AR11394" s="207" t="s">
        <v>14047</v>
      </c>
      <c r="AS11394" s="208">
        <v>2203.44</v>
      </c>
      <c r="AT11394" s="93"/>
      <c r="AU11394" s="93"/>
      <c r="AV11394" s="93"/>
    </row>
    <row r="11395" spans="35:48" x14ac:dyDescent="0.55000000000000004">
      <c r="AI11395" s="278" t="s">
        <v>34522</v>
      </c>
      <c r="AJ11395" s="279">
        <v>7959</v>
      </c>
      <c r="AL11395" s="246" t="s">
        <v>60685</v>
      </c>
      <c r="AM11395" s="247">
        <v>664.98</v>
      </c>
      <c r="AO11395" s="226" t="s">
        <v>48192</v>
      </c>
      <c r="AP11395" s="227">
        <v>32888</v>
      </c>
      <c r="AR11395" s="207" t="s">
        <v>25392</v>
      </c>
      <c r="AS11395" s="208">
        <v>4417</v>
      </c>
      <c r="AT11395" s="93"/>
      <c r="AU11395" s="93"/>
      <c r="AV11395" s="93"/>
    </row>
    <row r="11396" spans="35:48" x14ac:dyDescent="0.55000000000000004">
      <c r="AI11396" s="278" t="s">
        <v>34523</v>
      </c>
      <c r="AJ11396" s="279">
        <v>419106.53</v>
      </c>
      <c r="AL11396" s="246" t="s">
        <v>60686</v>
      </c>
      <c r="AM11396" s="247">
        <v>2129.64</v>
      </c>
      <c r="AO11396" s="226" t="s">
        <v>53404</v>
      </c>
      <c r="AP11396" s="227">
        <v>2370</v>
      </c>
      <c r="AR11396" s="207" t="s">
        <v>14049</v>
      </c>
      <c r="AS11396" s="208">
        <v>1532.7</v>
      </c>
      <c r="AT11396" s="93"/>
      <c r="AU11396" s="93"/>
      <c r="AV11396" s="93"/>
    </row>
    <row r="11397" spans="35:48" x14ac:dyDescent="0.55000000000000004">
      <c r="AI11397" s="278" t="s">
        <v>62864</v>
      </c>
      <c r="AJ11397" s="279">
        <v>2443.27</v>
      </c>
      <c r="AL11397" s="246" t="s">
        <v>61549</v>
      </c>
      <c r="AM11397" s="247">
        <v>4826.5200000000004</v>
      </c>
      <c r="AO11397" s="226" t="s">
        <v>42828</v>
      </c>
      <c r="AP11397" s="227">
        <v>1626743.72</v>
      </c>
      <c r="AR11397" s="207" t="s">
        <v>25393</v>
      </c>
      <c r="AS11397" s="208">
        <v>2642.68</v>
      </c>
      <c r="AT11397" s="93"/>
      <c r="AU11397" s="93"/>
      <c r="AV11397" s="93"/>
    </row>
    <row r="11398" spans="35:48" x14ac:dyDescent="0.55000000000000004">
      <c r="AI11398" s="278" t="s">
        <v>35994</v>
      </c>
      <c r="AJ11398" s="279">
        <v>24853.53</v>
      </c>
      <c r="AL11398" s="246" t="s">
        <v>26075</v>
      </c>
      <c r="AM11398" s="247">
        <v>369.19</v>
      </c>
      <c r="AO11398" s="226" t="s">
        <v>42829</v>
      </c>
      <c r="AP11398" s="227">
        <v>124391.78</v>
      </c>
      <c r="AR11398" s="207" t="s">
        <v>25394</v>
      </c>
      <c r="AS11398" s="208">
        <v>13034.27</v>
      </c>
      <c r="AT11398" s="93"/>
      <c r="AU11398" s="93"/>
      <c r="AV11398" s="93"/>
    </row>
    <row r="11399" spans="35:48" x14ac:dyDescent="0.55000000000000004">
      <c r="AI11399" s="278" t="s">
        <v>70123</v>
      </c>
      <c r="AJ11399" s="279">
        <v>23223</v>
      </c>
      <c r="AL11399" s="246" t="s">
        <v>60687</v>
      </c>
      <c r="AM11399" s="247">
        <v>3000</v>
      </c>
      <c r="AO11399" s="226" t="s">
        <v>35473</v>
      </c>
      <c r="AP11399" s="227">
        <v>120</v>
      </c>
      <c r="AR11399" s="207" t="s">
        <v>25395</v>
      </c>
      <c r="AS11399" s="208">
        <v>22510.99</v>
      </c>
      <c r="AT11399" s="93"/>
      <c r="AU11399" s="93"/>
      <c r="AV11399" s="93"/>
    </row>
    <row r="11400" spans="35:48" x14ac:dyDescent="0.55000000000000004">
      <c r="AI11400" s="278" t="s">
        <v>15409</v>
      </c>
      <c r="AJ11400" s="279">
        <v>22951.200000000001</v>
      </c>
      <c r="AL11400" s="246" t="s">
        <v>39414</v>
      </c>
      <c r="AM11400" s="247">
        <v>25554.16</v>
      </c>
      <c r="AO11400" s="226" t="s">
        <v>36601</v>
      </c>
      <c r="AP11400" s="227">
        <v>6721.76</v>
      </c>
      <c r="AR11400" s="207" t="s">
        <v>25396</v>
      </c>
      <c r="AS11400" s="208">
        <v>16594.55</v>
      </c>
      <c r="AT11400" s="93"/>
      <c r="AU11400" s="93"/>
      <c r="AV11400" s="93"/>
    </row>
    <row r="11401" spans="35:48" x14ac:dyDescent="0.55000000000000004">
      <c r="AI11401" s="278" t="s">
        <v>15412</v>
      </c>
      <c r="AJ11401" s="279">
        <v>15190.19</v>
      </c>
      <c r="AL11401" s="246" t="s">
        <v>48199</v>
      </c>
      <c r="AM11401" s="247">
        <v>45995</v>
      </c>
      <c r="AO11401" s="226" t="s">
        <v>25828</v>
      </c>
      <c r="AP11401" s="227">
        <v>35.880000000000003</v>
      </c>
      <c r="AR11401" s="207" t="s">
        <v>25397</v>
      </c>
      <c r="AS11401" s="208">
        <v>42584.87</v>
      </c>
      <c r="AT11401" s="93"/>
      <c r="AU11401" s="93"/>
      <c r="AV11401" s="93"/>
    </row>
    <row r="11402" spans="35:48" x14ac:dyDescent="0.55000000000000004">
      <c r="AI11402" s="278" t="s">
        <v>54208</v>
      </c>
      <c r="AJ11402" s="279">
        <v>95953.4</v>
      </c>
      <c r="AL11402" s="246" t="s">
        <v>49106</v>
      </c>
      <c r="AM11402" s="247">
        <v>10350</v>
      </c>
      <c r="AO11402" s="226" t="s">
        <v>25829</v>
      </c>
      <c r="AP11402" s="227">
        <v>526.12</v>
      </c>
      <c r="AR11402" s="207" t="s">
        <v>25398</v>
      </c>
      <c r="AS11402" s="208">
        <v>5593</v>
      </c>
      <c r="AT11402" s="93"/>
      <c r="AU11402" s="93"/>
      <c r="AV11402" s="93"/>
    </row>
    <row r="11403" spans="35:48" x14ac:dyDescent="0.55000000000000004">
      <c r="AI11403" s="278" t="s">
        <v>15413</v>
      </c>
      <c r="AJ11403" s="279">
        <v>45215.12</v>
      </c>
      <c r="AL11403" s="246" t="s">
        <v>59785</v>
      </c>
      <c r="AM11403" s="247">
        <v>15000</v>
      </c>
      <c r="AO11403" s="226" t="s">
        <v>25830</v>
      </c>
      <c r="AP11403" s="227">
        <v>7.78</v>
      </c>
      <c r="AR11403" s="207" t="s">
        <v>25399</v>
      </c>
      <c r="AS11403" s="208">
        <v>140620.42000000001</v>
      </c>
      <c r="AT11403" s="93"/>
      <c r="AU11403" s="93"/>
      <c r="AV11403" s="93"/>
    </row>
    <row r="11404" spans="35:48" x14ac:dyDescent="0.55000000000000004">
      <c r="AI11404" s="278" t="s">
        <v>15414</v>
      </c>
      <c r="AJ11404" s="279">
        <v>107115.84</v>
      </c>
      <c r="AL11404" s="246" t="s">
        <v>59786</v>
      </c>
      <c r="AM11404" s="247">
        <v>1145</v>
      </c>
      <c r="AO11404" s="226" t="s">
        <v>49097</v>
      </c>
      <c r="AP11404" s="227">
        <v>1183</v>
      </c>
      <c r="AR11404" s="207" t="s">
        <v>25400</v>
      </c>
      <c r="AS11404" s="208">
        <v>10741.68</v>
      </c>
      <c r="AT11404" s="93"/>
      <c r="AU11404" s="93"/>
      <c r="AV11404" s="93"/>
    </row>
    <row r="11405" spans="35:48" x14ac:dyDescent="0.55000000000000004">
      <c r="AI11405" s="278" t="s">
        <v>34524</v>
      </c>
      <c r="AJ11405" s="279">
        <v>54780.07</v>
      </c>
      <c r="AL11405" s="246" t="s">
        <v>64791</v>
      </c>
      <c r="AM11405" s="247">
        <v>4240</v>
      </c>
      <c r="AO11405" s="226" t="s">
        <v>25831</v>
      </c>
      <c r="AP11405" s="227">
        <v>574825.80000000005</v>
      </c>
      <c r="AR11405" s="207" t="s">
        <v>25401</v>
      </c>
      <c r="AS11405" s="208">
        <v>28956.9</v>
      </c>
      <c r="AT11405" s="93"/>
      <c r="AU11405" s="93"/>
      <c r="AV11405" s="93"/>
    </row>
    <row r="11406" spans="35:48" x14ac:dyDescent="0.55000000000000004">
      <c r="AI11406" s="278" t="s">
        <v>13038</v>
      </c>
      <c r="AJ11406" s="279">
        <v>2548093.75</v>
      </c>
      <c r="AL11406" s="246" t="s">
        <v>64792</v>
      </c>
      <c r="AM11406" s="247">
        <v>305.77999999999997</v>
      </c>
      <c r="AO11406" s="226" t="s">
        <v>25833</v>
      </c>
      <c r="AP11406" s="227">
        <v>14224.2</v>
      </c>
      <c r="AR11406" s="207" t="s">
        <v>25402</v>
      </c>
      <c r="AS11406" s="208">
        <v>150</v>
      </c>
      <c r="AT11406" s="93"/>
      <c r="AU11406" s="93"/>
      <c r="AV11406" s="93"/>
    </row>
    <row r="11407" spans="35:48" x14ac:dyDescent="0.55000000000000004">
      <c r="AI11407" s="278" t="s">
        <v>15415</v>
      </c>
      <c r="AJ11407" s="279">
        <v>9306.7099999999991</v>
      </c>
      <c r="AL11407" s="246" t="s">
        <v>64793</v>
      </c>
      <c r="AM11407" s="247">
        <v>255.15</v>
      </c>
      <c r="AO11407" s="226" t="s">
        <v>48193</v>
      </c>
      <c r="AP11407" s="227">
        <v>4736</v>
      </c>
      <c r="AR11407" s="207" t="s">
        <v>25403</v>
      </c>
      <c r="AS11407" s="208">
        <v>15350</v>
      </c>
      <c r="AT11407" s="93"/>
      <c r="AU11407" s="93"/>
      <c r="AV11407" s="93"/>
    </row>
    <row r="11408" spans="35:48" x14ac:dyDescent="0.55000000000000004">
      <c r="AI11408" s="278" t="s">
        <v>69186</v>
      </c>
      <c r="AJ11408" s="279">
        <v>656.59</v>
      </c>
      <c r="AL11408" s="246" t="s">
        <v>63340</v>
      </c>
      <c r="AM11408" s="247">
        <v>1033.75</v>
      </c>
      <c r="AO11408" s="226" t="s">
        <v>25835</v>
      </c>
      <c r="AP11408" s="227">
        <v>110</v>
      </c>
      <c r="AR11408" s="207" t="s">
        <v>25404</v>
      </c>
      <c r="AS11408" s="208">
        <v>13590</v>
      </c>
      <c r="AT11408" s="93"/>
      <c r="AU11408" s="93"/>
      <c r="AV11408" s="93"/>
    </row>
    <row r="11409" spans="35:48" x14ac:dyDescent="0.55000000000000004">
      <c r="AI11409" s="278" t="s">
        <v>61129</v>
      </c>
      <c r="AJ11409" s="279">
        <v>41442.910000000003</v>
      </c>
      <c r="AL11409" s="246" t="s">
        <v>57748</v>
      </c>
      <c r="AM11409" s="247">
        <v>5104</v>
      </c>
      <c r="AO11409" s="226" t="s">
        <v>40563</v>
      </c>
      <c r="AP11409" s="227">
        <v>-8067.67</v>
      </c>
      <c r="AR11409" s="207" t="s">
        <v>25405</v>
      </c>
      <c r="AS11409" s="208">
        <v>13375</v>
      </c>
      <c r="AT11409" s="93"/>
      <c r="AU11409" s="93"/>
      <c r="AV11409" s="93"/>
    </row>
    <row r="11410" spans="35:48" x14ac:dyDescent="0.55000000000000004">
      <c r="AI11410" s="278" t="s">
        <v>70887</v>
      </c>
      <c r="AJ11410" s="279">
        <v>475</v>
      </c>
      <c r="AL11410" s="246" t="s">
        <v>56482</v>
      </c>
      <c r="AM11410" s="247">
        <v>2784</v>
      </c>
      <c r="AO11410" s="226" t="s">
        <v>53405</v>
      </c>
      <c r="AP11410" s="227">
        <v>712.02</v>
      </c>
      <c r="AR11410" s="207" t="s">
        <v>25406</v>
      </c>
      <c r="AS11410" s="208">
        <v>10150</v>
      </c>
      <c r="AT11410" s="93"/>
      <c r="AU11410" s="93"/>
      <c r="AV11410" s="93"/>
    </row>
    <row r="11411" spans="35:48" x14ac:dyDescent="0.55000000000000004">
      <c r="AI11411" s="278" t="s">
        <v>15417</v>
      </c>
      <c r="AJ11411" s="279">
        <v>145345.29</v>
      </c>
      <c r="AL11411" s="246" t="s">
        <v>53459</v>
      </c>
      <c r="AM11411" s="247">
        <v>22993.11</v>
      </c>
      <c r="AO11411" s="226" t="s">
        <v>40564</v>
      </c>
      <c r="AP11411" s="227">
        <v>74866.67</v>
      </c>
      <c r="AR11411" s="207" t="s">
        <v>14051</v>
      </c>
      <c r="AS11411" s="208">
        <v>80356.5</v>
      </c>
      <c r="AT11411" s="93"/>
      <c r="AU11411" s="93"/>
      <c r="AV11411" s="93"/>
    </row>
    <row r="11412" spans="35:48" x14ac:dyDescent="0.55000000000000004">
      <c r="AI11412" s="278" t="s">
        <v>13039</v>
      </c>
      <c r="AJ11412" s="279">
        <v>42038.36</v>
      </c>
      <c r="AL11412" s="246" t="s">
        <v>57749</v>
      </c>
      <c r="AM11412" s="247">
        <v>1779.31</v>
      </c>
      <c r="AO11412" s="226" t="s">
        <v>53406</v>
      </c>
      <c r="AP11412" s="227">
        <v>14175</v>
      </c>
      <c r="AR11412" s="207" t="s">
        <v>14053</v>
      </c>
      <c r="AS11412" s="208">
        <v>6503.24</v>
      </c>
      <c r="AT11412" s="93"/>
      <c r="AU11412" s="93"/>
      <c r="AV11412" s="93"/>
    </row>
    <row r="11413" spans="35:48" x14ac:dyDescent="0.55000000000000004">
      <c r="AI11413" s="278" t="s">
        <v>56760</v>
      </c>
      <c r="AJ11413" s="279">
        <v>64328.24</v>
      </c>
      <c r="AL11413" s="246" t="s">
        <v>57750</v>
      </c>
      <c r="AM11413" s="247">
        <v>6026.06</v>
      </c>
      <c r="AO11413" s="226" t="s">
        <v>36602</v>
      </c>
      <c r="AP11413" s="227">
        <v>117945.34</v>
      </c>
      <c r="AR11413" s="207" t="s">
        <v>14054</v>
      </c>
      <c r="AS11413" s="208">
        <v>15989.58</v>
      </c>
      <c r="AT11413" s="93"/>
      <c r="AU11413" s="93"/>
      <c r="AV11413" s="93"/>
    </row>
    <row r="11414" spans="35:48" x14ac:dyDescent="0.55000000000000004">
      <c r="AI11414" s="278" t="s">
        <v>13040</v>
      </c>
      <c r="AJ11414" s="279">
        <v>20634.599999999999</v>
      </c>
      <c r="AL11414" s="246" t="s">
        <v>57751</v>
      </c>
      <c r="AM11414" s="247">
        <v>6038.3</v>
      </c>
      <c r="AO11414" s="226" t="s">
        <v>36603</v>
      </c>
      <c r="AP11414" s="227">
        <v>10107.35</v>
      </c>
      <c r="AR11414" s="207" t="s">
        <v>25407</v>
      </c>
      <c r="AS11414" s="208">
        <v>13138.41</v>
      </c>
      <c r="AT11414" s="93"/>
      <c r="AU11414" s="93"/>
      <c r="AV11414" s="93"/>
    </row>
    <row r="11415" spans="35:48" x14ac:dyDescent="0.55000000000000004">
      <c r="AI11415" s="278" t="s">
        <v>48416</v>
      </c>
      <c r="AJ11415" s="279">
        <v>2424233.5299999998</v>
      </c>
      <c r="AL11415" s="246" t="s">
        <v>63341</v>
      </c>
      <c r="AM11415" s="247">
        <v>33472</v>
      </c>
      <c r="AO11415" s="226" t="s">
        <v>36604</v>
      </c>
      <c r="AP11415" s="227">
        <v>27121.62</v>
      </c>
      <c r="AR11415" s="207" t="s">
        <v>25408</v>
      </c>
      <c r="AS11415" s="208">
        <v>25077.759999999998</v>
      </c>
      <c r="AT11415" s="93"/>
      <c r="AU11415" s="93"/>
      <c r="AV11415" s="93"/>
    </row>
    <row r="11416" spans="35:48" x14ac:dyDescent="0.55000000000000004">
      <c r="AI11416" s="278" t="s">
        <v>69187</v>
      </c>
      <c r="AJ11416" s="279">
        <v>20637.98</v>
      </c>
      <c r="AL11416" s="246" t="s">
        <v>63342</v>
      </c>
      <c r="AM11416" s="247">
        <v>22975</v>
      </c>
      <c r="AO11416" s="226" t="s">
        <v>53407</v>
      </c>
      <c r="AP11416" s="227">
        <v>1091.8699999999999</v>
      </c>
      <c r="AR11416" s="207" t="s">
        <v>14055</v>
      </c>
      <c r="AS11416" s="208">
        <v>28742.639999999999</v>
      </c>
      <c r="AT11416" s="93"/>
      <c r="AU11416" s="93"/>
      <c r="AV11416" s="93"/>
    </row>
    <row r="11417" spans="35:48" x14ac:dyDescent="0.55000000000000004">
      <c r="AI11417" s="278" t="s">
        <v>15513</v>
      </c>
      <c r="AJ11417" s="279">
        <v>65003.7</v>
      </c>
      <c r="AL11417" s="246" t="s">
        <v>63343</v>
      </c>
      <c r="AM11417" s="247">
        <v>3700</v>
      </c>
      <c r="AO11417" s="226" t="s">
        <v>53408</v>
      </c>
      <c r="AP11417" s="227">
        <v>70086.649999999994</v>
      </c>
      <c r="AR11417" s="207" t="s">
        <v>25409</v>
      </c>
      <c r="AS11417" s="208">
        <v>1299.8599999999999</v>
      </c>
      <c r="AT11417" s="93"/>
      <c r="AU11417" s="93"/>
      <c r="AV11417" s="93"/>
    </row>
    <row r="11418" spans="35:48" x14ac:dyDescent="0.55000000000000004">
      <c r="AI11418" s="278" t="s">
        <v>69188</v>
      </c>
      <c r="AJ11418" s="279">
        <v>3834.48</v>
      </c>
      <c r="AL11418" s="246" t="s">
        <v>53461</v>
      </c>
      <c r="AM11418" s="247">
        <v>571.02</v>
      </c>
      <c r="AO11418" s="226" t="s">
        <v>53409</v>
      </c>
      <c r="AP11418" s="227">
        <v>26299.279999999999</v>
      </c>
      <c r="AR11418" s="207" t="s">
        <v>25410</v>
      </c>
      <c r="AS11418" s="208">
        <v>190273</v>
      </c>
      <c r="AT11418" s="93"/>
      <c r="AU11418" s="93"/>
      <c r="AV11418" s="93"/>
    </row>
    <row r="11419" spans="35:48" x14ac:dyDescent="0.55000000000000004">
      <c r="AI11419" s="278" t="s">
        <v>15515</v>
      </c>
      <c r="AJ11419" s="279">
        <v>-9448</v>
      </c>
      <c r="AL11419" s="246" t="s">
        <v>40570</v>
      </c>
      <c r="AM11419" s="247">
        <v>2500</v>
      </c>
      <c r="AO11419" s="226" t="s">
        <v>53410</v>
      </c>
      <c r="AP11419" s="227">
        <v>7365.88</v>
      </c>
      <c r="AR11419" s="207" t="s">
        <v>25411</v>
      </c>
      <c r="AS11419" s="208">
        <v>117029</v>
      </c>
      <c r="AT11419" s="93"/>
      <c r="AU11419" s="93"/>
      <c r="AV11419" s="93"/>
    </row>
    <row r="11420" spans="35:48" x14ac:dyDescent="0.55000000000000004">
      <c r="AI11420" s="278" t="s">
        <v>15517</v>
      </c>
      <c r="AJ11420" s="279">
        <v>125604.07</v>
      </c>
      <c r="AL11420" s="246" t="s">
        <v>40571</v>
      </c>
      <c r="AM11420" s="247">
        <v>2000</v>
      </c>
      <c r="AO11420" s="226" t="s">
        <v>33990</v>
      </c>
      <c r="AP11420" s="227">
        <v>26511.89</v>
      </c>
      <c r="AR11420" s="207" t="s">
        <v>25412</v>
      </c>
      <c r="AS11420" s="208">
        <v>22817.49</v>
      </c>
      <c r="AT11420" s="93"/>
      <c r="AU11420" s="93"/>
      <c r="AV11420" s="93"/>
    </row>
    <row r="11421" spans="35:48" x14ac:dyDescent="0.55000000000000004">
      <c r="AI11421" s="278" t="s">
        <v>15518</v>
      </c>
      <c r="AJ11421" s="279">
        <v>59238.86</v>
      </c>
      <c r="AL11421" s="246" t="s">
        <v>40572</v>
      </c>
      <c r="AM11421" s="247">
        <v>1777.82</v>
      </c>
      <c r="AO11421" s="226" t="s">
        <v>33991</v>
      </c>
      <c r="AP11421" s="227">
        <v>971378.79</v>
      </c>
      <c r="AR11421" s="207" t="s">
        <v>25413</v>
      </c>
      <c r="AS11421" s="208">
        <v>193.98</v>
      </c>
      <c r="AT11421" s="93"/>
      <c r="AU11421" s="93"/>
      <c r="AV11421" s="93"/>
    </row>
    <row r="11422" spans="35:48" x14ac:dyDescent="0.55000000000000004">
      <c r="AI11422" s="278" t="s">
        <v>15519</v>
      </c>
      <c r="AJ11422" s="279">
        <v>26315.27</v>
      </c>
      <c r="AL11422" s="246" t="s">
        <v>40573</v>
      </c>
      <c r="AM11422" s="247">
        <v>612.5</v>
      </c>
      <c r="AO11422" s="226" t="s">
        <v>35474</v>
      </c>
      <c r="AP11422" s="227">
        <v>10051.14</v>
      </c>
      <c r="AR11422" s="207" t="s">
        <v>25414</v>
      </c>
      <c r="AS11422" s="208">
        <v>549.75</v>
      </c>
      <c r="AT11422" s="93"/>
      <c r="AU11422" s="93"/>
      <c r="AV11422" s="93"/>
    </row>
    <row r="11423" spans="35:48" x14ac:dyDescent="0.55000000000000004">
      <c r="AI11423" s="278" t="s">
        <v>15520</v>
      </c>
      <c r="AJ11423" s="279">
        <v>3462</v>
      </c>
      <c r="AL11423" s="246" t="s">
        <v>40574</v>
      </c>
      <c r="AM11423" s="247">
        <v>647.86</v>
      </c>
      <c r="AO11423" s="226" t="s">
        <v>33992</v>
      </c>
      <c r="AP11423" s="227">
        <v>154953.06</v>
      </c>
      <c r="AR11423" s="207" t="s">
        <v>25415</v>
      </c>
      <c r="AS11423" s="208">
        <v>5000</v>
      </c>
      <c r="AT11423" s="93"/>
      <c r="AU11423" s="93"/>
      <c r="AV11423" s="93"/>
    </row>
    <row r="11424" spans="35:48" x14ac:dyDescent="0.55000000000000004">
      <c r="AI11424" s="278" t="s">
        <v>43154</v>
      </c>
      <c r="AJ11424" s="279">
        <v>720.5</v>
      </c>
      <c r="AL11424" s="246" t="s">
        <v>39415</v>
      </c>
      <c r="AM11424" s="247">
        <v>10101.870000000001</v>
      </c>
      <c r="AO11424" s="226" t="s">
        <v>53411</v>
      </c>
      <c r="AP11424" s="227">
        <v>7849.24</v>
      </c>
      <c r="AR11424" s="207" t="s">
        <v>25416</v>
      </c>
      <c r="AS11424" s="208">
        <v>89417.45</v>
      </c>
      <c r="AT11424" s="93"/>
      <c r="AU11424" s="93"/>
      <c r="AV11424" s="93"/>
    </row>
    <row r="11425" spans="35:48" x14ac:dyDescent="0.55000000000000004">
      <c r="AI11425" s="278" t="s">
        <v>15521</v>
      </c>
      <c r="AJ11425" s="279">
        <v>295</v>
      </c>
      <c r="AL11425" s="246" t="s">
        <v>62199</v>
      </c>
      <c r="AM11425" s="247">
        <v>9759.75</v>
      </c>
      <c r="AO11425" s="226" t="s">
        <v>53412</v>
      </c>
      <c r="AP11425" s="227">
        <v>16062.16</v>
      </c>
      <c r="AR11425" s="207" t="s">
        <v>25417</v>
      </c>
      <c r="AS11425" s="208">
        <v>13477.71</v>
      </c>
      <c r="AT11425" s="93"/>
      <c r="AU11425" s="93"/>
      <c r="AV11425" s="93"/>
    </row>
    <row r="11426" spans="35:48" x14ac:dyDescent="0.55000000000000004">
      <c r="AI11426" s="278" t="s">
        <v>15522</v>
      </c>
      <c r="AJ11426" s="279">
        <v>42920.38</v>
      </c>
      <c r="AL11426" s="246" t="s">
        <v>62200</v>
      </c>
      <c r="AM11426" s="247">
        <v>7125</v>
      </c>
      <c r="AO11426" s="226" t="s">
        <v>33993</v>
      </c>
      <c r="AP11426" s="227">
        <v>122440.44</v>
      </c>
      <c r="AR11426" s="207" t="s">
        <v>25418</v>
      </c>
      <c r="AS11426" s="208">
        <v>37603.9</v>
      </c>
      <c r="AT11426" s="93"/>
      <c r="AU11426" s="93"/>
      <c r="AV11426" s="93"/>
    </row>
    <row r="11427" spans="35:48" x14ac:dyDescent="0.55000000000000004">
      <c r="AI11427" s="278" t="s">
        <v>15523</v>
      </c>
      <c r="AJ11427" s="279">
        <v>765.89</v>
      </c>
      <c r="AL11427" s="246" t="s">
        <v>62201</v>
      </c>
      <c r="AM11427" s="247">
        <v>1403.55</v>
      </c>
      <c r="AO11427" s="226" t="s">
        <v>33994</v>
      </c>
      <c r="AP11427" s="227">
        <v>495165</v>
      </c>
      <c r="AR11427" s="207" t="s">
        <v>25419</v>
      </c>
      <c r="AS11427" s="208">
        <v>234698</v>
      </c>
      <c r="AT11427" s="93"/>
      <c r="AU11427" s="93"/>
      <c r="AV11427" s="93"/>
    </row>
    <row r="11428" spans="35:48" x14ac:dyDescent="0.55000000000000004">
      <c r="AI11428" s="278" t="s">
        <v>15525</v>
      </c>
      <c r="AJ11428" s="279">
        <v>28308.5</v>
      </c>
      <c r="AL11428" s="246" t="s">
        <v>62202</v>
      </c>
      <c r="AM11428" s="247">
        <v>4847.9399999999996</v>
      </c>
      <c r="AO11428" s="226" t="s">
        <v>25839</v>
      </c>
      <c r="AP11428" s="227">
        <v>2765</v>
      </c>
      <c r="AR11428" s="207" t="s">
        <v>25420</v>
      </c>
      <c r="AS11428" s="208">
        <v>64960</v>
      </c>
      <c r="AT11428" s="93"/>
      <c r="AU11428" s="93"/>
      <c r="AV11428" s="93"/>
    </row>
    <row r="11429" spans="35:48" x14ac:dyDescent="0.55000000000000004">
      <c r="AI11429" s="278" t="s">
        <v>57992</v>
      </c>
      <c r="AJ11429" s="279">
        <v>3489434.62</v>
      </c>
      <c r="AL11429" s="246" t="s">
        <v>62203</v>
      </c>
      <c r="AM11429" s="247">
        <v>3509.76</v>
      </c>
      <c r="AO11429" s="226" t="s">
        <v>25840</v>
      </c>
      <c r="AP11429" s="227">
        <v>138209.23000000001</v>
      </c>
      <c r="AR11429" s="207" t="s">
        <v>25421</v>
      </c>
      <c r="AS11429" s="208">
        <v>196500</v>
      </c>
      <c r="AT11429" s="93"/>
      <c r="AU11429" s="93"/>
      <c r="AV11429" s="93"/>
    </row>
    <row r="11430" spans="35:48" x14ac:dyDescent="0.55000000000000004">
      <c r="AI11430" s="278" t="s">
        <v>69189</v>
      </c>
      <c r="AJ11430" s="279">
        <v>1467.72</v>
      </c>
      <c r="AL11430" s="246" t="s">
        <v>56483</v>
      </c>
      <c r="AM11430" s="247">
        <v>6952.75</v>
      </c>
      <c r="AO11430" s="226" t="s">
        <v>35475</v>
      </c>
      <c r="AP11430" s="227">
        <v>161798.72</v>
      </c>
      <c r="AR11430" s="207" t="s">
        <v>25422</v>
      </c>
      <c r="AS11430" s="208">
        <v>19815.060000000001</v>
      </c>
      <c r="AT11430" s="93"/>
      <c r="AU11430" s="93"/>
      <c r="AV11430" s="93"/>
    </row>
    <row r="11431" spans="35:48" x14ac:dyDescent="0.55000000000000004">
      <c r="AI11431" s="278" t="s">
        <v>69190</v>
      </c>
      <c r="AJ11431" s="279">
        <v>384.74</v>
      </c>
      <c r="AL11431" s="246" t="s">
        <v>53462</v>
      </c>
      <c r="AM11431" s="247">
        <v>27006.18</v>
      </c>
      <c r="AO11431" s="226" t="s">
        <v>53413</v>
      </c>
      <c r="AP11431" s="227">
        <v>16507.5</v>
      </c>
      <c r="AR11431" s="207" t="s">
        <v>25423</v>
      </c>
      <c r="AS11431" s="208">
        <v>55853.69</v>
      </c>
      <c r="AT11431" s="93"/>
      <c r="AU11431" s="93"/>
      <c r="AV11431" s="93"/>
    </row>
    <row r="11432" spans="35:48" x14ac:dyDescent="0.55000000000000004">
      <c r="AI11432" s="278" t="s">
        <v>15526</v>
      </c>
      <c r="AJ11432" s="279">
        <v>31257.279999999999</v>
      </c>
      <c r="AL11432" s="246" t="s">
        <v>26184</v>
      </c>
      <c r="AM11432" s="247">
        <v>15322.33</v>
      </c>
      <c r="AO11432" s="226" t="s">
        <v>53414</v>
      </c>
      <c r="AP11432" s="227">
        <v>53476.44</v>
      </c>
      <c r="AR11432" s="207" t="s">
        <v>25424</v>
      </c>
      <c r="AS11432" s="208">
        <v>28900.26</v>
      </c>
      <c r="AT11432" s="93"/>
      <c r="AU11432" s="93"/>
      <c r="AV11432" s="93"/>
    </row>
    <row r="11433" spans="35:48" x14ac:dyDescent="0.55000000000000004">
      <c r="AI11433" s="278" t="s">
        <v>15527</v>
      </c>
      <c r="AJ11433" s="279">
        <v>27732.5</v>
      </c>
      <c r="AL11433" s="246" t="s">
        <v>26186</v>
      </c>
      <c r="AM11433" s="247">
        <v>170305.46</v>
      </c>
      <c r="AO11433" s="226" t="s">
        <v>36605</v>
      </c>
      <c r="AP11433" s="227">
        <v>61707.19</v>
      </c>
      <c r="AR11433" s="207" t="s">
        <v>25425</v>
      </c>
      <c r="AS11433" s="208">
        <v>204236.09</v>
      </c>
      <c r="AT11433" s="93"/>
      <c r="AU11433" s="93"/>
      <c r="AV11433" s="93"/>
    </row>
    <row r="11434" spans="35:48" x14ac:dyDescent="0.55000000000000004">
      <c r="AI11434" s="278" t="s">
        <v>56761</v>
      </c>
      <c r="AJ11434" s="279">
        <v>2750</v>
      </c>
      <c r="AL11434" s="246" t="s">
        <v>26187</v>
      </c>
      <c r="AM11434" s="247">
        <v>50729.51</v>
      </c>
      <c r="AO11434" s="226" t="s">
        <v>33995</v>
      </c>
      <c r="AP11434" s="227">
        <v>226608.33</v>
      </c>
      <c r="AR11434" s="207" t="s">
        <v>25426</v>
      </c>
      <c r="AS11434" s="208">
        <v>4142.3999999999996</v>
      </c>
      <c r="AT11434" s="93"/>
      <c r="AU11434" s="93"/>
      <c r="AV11434" s="93"/>
    </row>
    <row r="11435" spans="35:48" x14ac:dyDescent="0.55000000000000004">
      <c r="AI11435" s="278" t="s">
        <v>15528</v>
      </c>
      <c r="AJ11435" s="279">
        <v>38279.19</v>
      </c>
      <c r="AL11435" s="246" t="s">
        <v>56484</v>
      </c>
      <c r="AM11435" s="247">
        <v>-93562.06</v>
      </c>
      <c r="AO11435" s="226" t="s">
        <v>53415</v>
      </c>
      <c r="AP11435" s="227">
        <v>79966.64</v>
      </c>
      <c r="AR11435" s="207" t="s">
        <v>25427</v>
      </c>
      <c r="AS11435" s="208">
        <v>6987.5</v>
      </c>
      <c r="AT11435" s="93"/>
      <c r="AU11435" s="93"/>
      <c r="AV11435" s="93"/>
    </row>
    <row r="11436" spans="35:48" x14ac:dyDescent="0.55000000000000004">
      <c r="AI11436" s="278" t="s">
        <v>15529</v>
      </c>
      <c r="AJ11436" s="279">
        <v>5539.59</v>
      </c>
      <c r="AL11436" s="246" t="s">
        <v>57752</v>
      </c>
      <c r="AM11436" s="247">
        <v>60.59</v>
      </c>
      <c r="AO11436" s="226" t="s">
        <v>36606</v>
      </c>
      <c r="AP11436" s="227">
        <v>571820.81000000006</v>
      </c>
      <c r="AR11436" s="207" t="s">
        <v>25428</v>
      </c>
      <c r="AS11436" s="208">
        <v>9121.6</v>
      </c>
      <c r="AT11436" s="93"/>
      <c r="AU11436" s="93"/>
      <c r="AV11436" s="93"/>
    </row>
    <row r="11437" spans="35:48" x14ac:dyDescent="0.55000000000000004">
      <c r="AI11437" s="278" t="s">
        <v>13056</v>
      </c>
      <c r="AJ11437" s="279">
        <v>302356.65000000002</v>
      </c>
      <c r="AL11437" s="246" t="s">
        <v>26192</v>
      </c>
      <c r="AM11437" s="247">
        <v>530.29</v>
      </c>
      <c r="AO11437" s="226" t="s">
        <v>45448</v>
      </c>
      <c r="AP11437" s="227">
        <v>9828</v>
      </c>
      <c r="AR11437" s="207" t="s">
        <v>25429</v>
      </c>
      <c r="AS11437" s="208">
        <v>697.81</v>
      </c>
      <c r="AT11437" s="93"/>
      <c r="AU11437" s="93"/>
      <c r="AV11437" s="93"/>
    </row>
    <row r="11438" spans="35:48" x14ac:dyDescent="0.55000000000000004">
      <c r="AI11438" s="278" t="s">
        <v>13057</v>
      </c>
      <c r="AJ11438" s="279">
        <v>908834.58</v>
      </c>
      <c r="AL11438" s="246" t="s">
        <v>26199</v>
      </c>
      <c r="AM11438" s="247">
        <v>25945.51</v>
      </c>
      <c r="AO11438" s="226" t="s">
        <v>45449</v>
      </c>
      <c r="AP11438" s="227">
        <v>751.85</v>
      </c>
      <c r="AR11438" s="207" t="s">
        <v>25430</v>
      </c>
      <c r="AS11438" s="208">
        <v>1099.52</v>
      </c>
      <c r="AT11438" s="93"/>
      <c r="AU11438" s="93"/>
      <c r="AV11438" s="93"/>
    </row>
    <row r="11439" spans="35:48" x14ac:dyDescent="0.55000000000000004">
      <c r="AI11439" s="278" t="s">
        <v>15530</v>
      </c>
      <c r="AJ11439" s="279">
        <v>71286.81</v>
      </c>
      <c r="AL11439" s="246" t="s">
        <v>47189</v>
      </c>
      <c r="AM11439" s="247">
        <v>1605.13</v>
      </c>
      <c r="AO11439" s="226" t="s">
        <v>45450</v>
      </c>
      <c r="AP11439" s="227">
        <v>57627</v>
      </c>
      <c r="AR11439" s="207" t="s">
        <v>25431</v>
      </c>
      <c r="AS11439" s="208">
        <v>348.97</v>
      </c>
      <c r="AT11439" s="93"/>
      <c r="AU11439" s="93"/>
      <c r="AV11439" s="93"/>
    </row>
    <row r="11440" spans="35:48" x14ac:dyDescent="0.55000000000000004">
      <c r="AI11440" s="278" t="s">
        <v>15531</v>
      </c>
      <c r="AJ11440" s="279">
        <v>262735.94</v>
      </c>
      <c r="AL11440" s="246" t="s">
        <v>57753</v>
      </c>
      <c r="AM11440" s="247">
        <v>-196.96</v>
      </c>
      <c r="AO11440" s="226" t="s">
        <v>53416</v>
      </c>
      <c r="AP11440" s="227">
        <v>8160</v>
      </c>
      <c r="AR11440" s="207" t="s">
        <v>25432</v>
      </c>
      <c r="AS11440" s="208">
        <v>20385</v>
      </c>
      <c r="AT11440" s="93"/>
      <c r="AU11440" s="93"/>
      <c r="AV11440" s="93"/>
    </row>
    <row r="11441" spans="35:48" x14ac:dyDescent="0.55000000000000004">
      <c r="AI11441" s="278" t="s">
        <v>15532</v>
      </c>
      <c r="AJ11441" s="279">
        <v>8493.7199999999993</v>
      </c>
      <c r="AL11441" s="246" t="s">
        <v>35497</v>
      </c>
      <c r="AM11441" s="247">
        <v>126854</v>
      </c>
      <c r="AO11441" s="226" t="s">
        <v>53417</v>
      </c>
      <c r="AP11441" s="227">
        <v>872.64</v>
      </c>
      <c r="AR11441" s="207" t="s">
        <v>25433</v>
      </c>
      <c r="AS11441" s="208">
        <v>14360</v>
      </c>
      <c r="AT11441" s="93"/>
      <c r="AU11441" s="93"/>
      <c r="AV11441" s="93"/>
    </row>
    <row r="11442" spans="35:48" x14ac:dyDescent="0.55000000000000004">
      <c r="AI11442" s="278" t="s">
        <v>49317</v>
      </c>
      <c r="AJ11442" s="279">
        <v>1905.18</v>
      </c>
      <c r="AL11442" s="246" t="s">
        <v>35498</v>
      </c>
      <c r="AM11442" s="247">
        <v>243950</v>
      </c>
      <c r="AO11442" s="226" t="s">
        <v>53418</v>
      </c>
      <c r="AP11442" s="227">
        <v>478.32</v>
      </c>
      <c r="AR11442" s="207" t="s">
        <v>25434</v>
      </c>
      <c r="AS11442" s="208">
        <v>355266.66</v>
      </c>
      <c r="AT11442" s="93"/>
      <c r="AU11442" s="93"/>
      <c r="AV11442" s="93"/>
    </row>
    <row r="11443" spans="35:48" x14ac:dyDescent="0.55000000000000004">
      <c r="AI11443" s="278" t="s">
        <v>70888</v>
      </c>
      <c r="AJ11443" s="279">
        <v>3800</v>
      </c>
      <c r="AL11443" s="246" t="s">
        <v>35499</v>
      </c>
      <c r="AM11443" s="247">
        <v>1405829.25</v>
      </c>
      <c r="AO11443" s="226" t="s">
        <v>53419</v>
      </c>
      <c r="AP11443" s="227">
        <v>727.63</v>
      </c>
      <c r="AR11443" s="207" t="s">
        <v>25435</v>
      </c>
      <c r="AS11443" s="208">
        <v>20153.330000000002</v>
      </c>
      <c r="AT11443" s="93"/>
      <c r="AU11443" s="93"/>
      <c r="AV11443" s="93"/>
    </row>
    <row r="11444" spans="35:48" x14ac:dyDescent="0.55000000000000004">
      <c r="AI11444" s="278" t="s">
        <v>13060</v>
      </c>
      <c r="AJ11444" s="279">
        <v>1027289.95</v>
      </c>
      <c r="AL11444" s="246" t="s">
        <v>42852</v>
      </c>
      <c r="AM11444" s="247">
        <v>2065.08</v>
      </c>
      <c r="AO11444" s="226" t="s">
        <v>53420</v>
      </c>
      <c r="AP11444" s="227">
        <v>2292.14</v>
      </c>
      <c r="AR11444" s="207" t="s">
        <v>25436</v>
      </c>
      <c r="AS11444" s="208">
        <v>136912.5</v>
      </c>
      <c r="AT11444" s="93"/>
      <c r="AU11444" s="93"/>
      <c r="AV11444" s="93"/>
    </row>
    <row r="11445" spans="35:48" x14ac:dyDescent="0.55000000000000004">
      <c r="AI11445" s="278" t="s">
        <v>13061</v>
      </c>
      <c r="AJ11445" s="279">
        <v>39400.699999999997</v>
      </c>
      <c r="AL11445" s="246" t="s">
        <v>56485</v>
      </c>
      <c r="AM11445" s="247">
        <v>231828.19</v>
      </c>
      <c r="AO11445" s="226" t="s">
        <v>53421</v>
      </c>
      <c r="AP11445" s="227">
        <v>43.8</v>
      </c>
      <c r="AR11445" s="207" t="s">
        <v>25437</v>
      </c>
      <c r="AS11445" s="208">
        <v>5040</v>
      </c>
      <c r="AT11445" s="93"/>
      <c r="AU11445" s="93"/>
      <c r="AV11445" s="93"/>
    </row>
    <row r="11446" spans="35:48" x14ac:dyDescent="0.55000000000000004">
      <c r="AI11446" s="278" t="s">
        <v>49318</v>
      </c>
      <c r="AJ11446" s="279">
        <v>103955.8</v>
      </c>
      <c r="AL11446" s="246" t="s">
        <v>39416</v>
      </c>
      <c r="AM11446" s="247">
        <v>501674.42</v>
      </c>
      <c r="AO11446" s="226" t="s">
        <v>49098</v>
      </c>
      <c r="AP11446" s="227">
        <v>10330.59</v>
      </c>
      <c r="AR11446" s="207" t="s">
        <v>25438</v>
      </c>
      <c r="AS11446" s="208">
        <v>1540</v>
      </c>
      <c r="AT11446" s="93"/>
      <c r="AU11446" s="93"/>
      <c r="AV11446" s="93"/>
    </row>
    <row r="11447" spans="35:48" x14ac:dyDescent="0.55000000000000004">
      <c r="AI11447" s="278" t="s">
        <v>13062</v>
      </c>
      <c r="AJ11447" s="279">
        <v>33250.660000000003</v>
      </c>
      <c r="AL11447" s="246" t="s">
        <v>62204</v>
      </c>
      <c r="AM11447" s="247">
        <v>9568.7800000000007</v>
      </c>
      <c r="AO11447" s="226" t="s">
        <v>50297</v>
      </c>
      <c r="AP11447" s="227">
        <v>2485.56</v>
      </c>
      <c r="AR11447" s="207" t="s">
        <v>25439</v>
      </c>
      <c r="AS11447" s="208">
        <v>5930</v>
      </c>
      <c r="AT11447" s="93"/>
      <c r="AU11447" s="93"/>
      <c r="AV11447" s="93"/>
    </row>
    <row r="11448" spans="35:48" x14ac:dyDescent="0.55000000000000004">
      <c r="AI11448" s="278" t="s">
        <v>48417</v>
      </c>
      <c r="AJ11448" s="279">
        <v>19982.59</v>
      </c>
      <c r="AL11448" s="246" t="s">
        <v>36634</v>
      </c>
      <c r="AM11448" s="247">
        <v>179535.66</v>
      </c>
      <c r="AO11448" s="226" t="s">
        <v>35476</v>
      </c>
      <c r="AP11448" s="227">
        <v>217198.49</v>
      </c>
      <c r="AR11448" s="207" t="s">
        <v>25440</v>
      </c>
      <c r="AS11448" s="208">
        <v>43448.4</v>
      </c>
      <c r="AT11448" s="93"/>
      <c r="AU11448" s="93"/>
      <c r="AV11448" s="93"/>
    </row>
    <row r="11449" spans="35:48" x14ac:dyDescent="0.55000000000000004">
      <c r="AI11449" s="278" t="s">
        <v>69191</v>
      </c>
      <c r="AJ11449" s="279">
        <v>130.77000000000001</v>
      </c>
      <c r="AL11449" s="246" t="s">
        <v>61550</v>
      </c>
      <c r="AM11449" s="247">
        <v>6109.35</v>
      </c>
      <c r="AO11449" s="226" t="s">
        <v>48194</v>
      </c>
      <c r="AP11449" s="227">
        <v>10288.16</v>
      </c>
      <c r="AR11449" s="207" t="s">
        <v>25441</v>
      </c>
      <c r="AS11449" s="208">
        <v>10376.82</v>
      </c>
      <c r="AT11449" s="93"/>
      <c r="AU11449" s="93"/>
      <c r="AV11449" s="93"/>
    </row>
    <row r="11450" spans="35:48" x14ac:dyDescent="0.55000000000000004">
      <c r="AI11450" s="278" t="s">
        <v>15538</v>
      </c>
      <c r="AJ11450" s="279">
        <v>25286.62</v>
      </c>
      <c r="AL11450" s="246" t="s">
        <v>36635</v>
      </c>
      <c r="AM11450" s="247">
        <v>48888.68</v>
      </c>
      <c r="AO11450" s="226" t="s">
        <v>35477</v>
      </c>
      <c r="AP11450" s="227">
        <v>125102.66</v>
      </c>
      <c r="AR11450" s="207" t="s">
        <v>25442</v>
      </c>
      <c r="AS11450" s="208">
        <v>45367</v>
      </c>
      <c r="AT11450" s="93"/>
      <c r="AU11450" s="93"/>
      <c r="AV11450" s="93"/>
    </row>
    <row r="11451" spans="35:48" x14ac:dyDescent="0.55000000000000004">
      <c r="AI11451" s="278" t="s">
        <v>13063</v>
      </c>
      <c r="AJ11451" s="279">
        <v>1279.93</v>
      </c>
      <c r="AL11451" s="246" t="s">
        <v>35500</v>
      </c>
      <c r="AM11451" s="247">
        <v>1326021.1399999999</v>
      </c>
      <c r="AO11451" s="226" t="s">
        <v>35478</v>
      </c>
      <c r="AP11451" s="227">
        <v>103598.75</v>
      </c>
      <c r="AR11451" s="207" t="s">
        <v>25443</v>
      </c>
      <c r="AS11451" s="208">
        <v>20497.71</v>
      </c>
      <c r="AT11451" s="93"/>
      <c r="AU11451" s="93"/>
      <c r="AV11451" s="93"/>
    </row>
    <row r="11452" spans="35:48" x14ac:dyDescent="0.55000000000000004">
      <c r="AI11452" s="278" t="s">
        <v>36000</v>
      </c>
      <c r="AJ11452" s="279">
        <v>264867.14</v>
      </c>
      <c r="AL11452" s="246" t="s">
        <v>40575</v>
      </c>
      <c r="AM11452" s="247">
        <v>13256</v>
      </c>
      <c r="AO11452" s="226" t="s">
        <v>40565</v>
      </c>
      <c r="AP11452" s="227">
        <v>27609.15</v>
      </c>
      <c r="AR11452" s="207" t="s">
        <v>25444</v>
      </c>
      <c r="AS11452" s="208">
        <v>2960.29</v>
      </c>
      <c r="AT11452" s="93"/>
      <c r="AU11452" s="93"/>
      <c r="AV11452" s="93"/>
    </row>
    <row r="11453" spans="35:48" x14ac:dyDescent="0.55000000000000004">
      <c r="AI11453" s="278" t="s">
        <v>36001</v>
      </c>
      <c r="AJ11453" s="279">
        <v>845134.41</v>
      </c>
      <c r="AL11453" s="246" t="s">
        <v>45478</v>
      </c>
      <c r="AM11453" s="247">
        <v>4995.01</v>
      </c>
      <c r="AO11453" s="226" t="s">
        <v>40566</v>
      </c>
      <c r="AP11453" s="227">
        <v>113832.43</v>
      </c>
      <c r="AR11453" s="207" t="s">
        <v>25445</v>
      </c>
      <c r="AS11453" s="208">
        <v>14360</v>
      </c>
      <c r="AT11453" s="93"/>
      <c r="AU11453" s="93"/>
      <c r="AV11453" s="93"/>
    </row>
    <row r="11454" spans="35:48" x14ac:dyDescent="0.55000000000000004">
      <c r="AI11454" s="278" t="s">
        <v>34537</v>
      </c>
      <c r="AJ11454" s="279">
        <v>2000</v>
      </c>
      <c r="AL11454" s="246" t="s">
        <v>36636</v>
      </c>
      <c r="AM11454" s="247">
        <v>23722.57</v>
      </c>
      <c r="AO11454" s="226" t="s">
        <v>45451</v>
      </c>
      <c r="AP11454" s="227">
        <v>6310.82</v>
      </c>
      <c r="AR11454" s="207" t="s">
        <v>25446</v>
      </c>
      <c r="AS11454" s="208">
        <v>5593</v>
      </c>
      <c r="AT11454" s="93"/>
      <c r="AU11454" s="93"/>
      <c r="AV11454" s="93"/>
    </row>
    <row r="11455" spans="35:48" x14ac:dyDescent="0.55000000000000004">
      <c r="AI11455" s="278" t="s">
        <v>69192</v>
      </c>
      <c r="AJ11455" s="279">
        <v>8136.52</v>
      </c>
      <c r="AL11455" s="246" t="s">
        <v>39417</v>
      </c>
      <c r="AM11455" s="247">
        <v>590.57000000000005</v>
      </c>
      <c r="AO11455" s="226" t="s">
        <v>36607</v>
      </c>
      <c r="AP11455" s="227">
        <v>141548.23000000001</v>
      </c>
      <c r="AR11455" s="207" t="s">
        <v>25447</v>
      </c>
      <c r="AS11455" s="208">
        <v>355266.66</v>
      </c>
      <c r="AT11455" s="93"/>
      <c r="AU11455" s="93"/>
      <c r="AV11455" s="93"/>
    </row>
    <row r="11456" spans="35:48" x14ac:dyDescent="0.55000000000000004">
      <c r="AI11456" s="278" t="s">
        <v>34538</v>
      </c>
      <c r="AJ11456" s="279">
        <v>27369.95</v>
      </c>
      <c r="AL11456" s="246" t="s">
        <v>26206</v>
      </c>
      <c r="AM11456" s="247">
        <v>303034.77</v>
      </c>
      <c r="AO11456" s="226" t="s">
        <v>36608</v>
      </c>
      <c r="AP11456" s="227">
        <v>3977.5</v>
      </c>
      <c r="AR11456" s="207" t="s">
        <v>25448</v>
      </c>
      <c r="AS11456" s="208">
        <v>20153.330000000002</v>
      </c>
      <c r="AT11456" s="93"/>
      <c r="AU11456" s="93"/>
      <c r="AV11456" s="93"/>
    </row>
    <row r="11457" spans="35:48" x14ac:dyDescent="0.55000000000000004">
      <c r="AI11457" s="278" t="s">
        <v>69193</v>
      </c>
      <c r="AJ11457" s="279">
        <v>1600</v>
      </c>
      <c r="AL11457" s="246" t="s">
        <v>26207</v>
      </c>
      <c r="AM11457" s="247">
        <v>998547.44</v>
      </c>
      <c r="AO11457" s="226" t="s">
        <v>36609</v>
      </c>
      <c r="AP11457" s="227">
        <v>47561.08</v>
      </c>
      <c r="AR11457" s="207" t="s">
        <v>25449</v>
      </c>
      <c r="AS11457" s="208">
        <v>136912.5</v>
      </c>
      <c r="AT11457" s="93"/>
      <c r="AU11457" s="93"/>
      <c r="AV11457" s="93"/>
    </row>
    <row r="11458" spans="35:48" x14ac:dyDescent="0.55000000000000004">
      <c r="AI11458" s="278" t="s">
        <v>34539</v>
      </c>
      <c r="AJ11458" s="279">
        <v>73584.899999999994</v>
      </c>
      <c r="AL11458" s="246" t="s">
        <v>35501</v>
      </c>
      <c r="AM11458" s="247">
        <v>375892.18</v>
      </c>
      <c r="AO11458" s="226" t="s">
        <v>36610</v>
      </c>
      <c r="AP11458" s="227">
        <v>4863.5</v>
      </c>
      <c r="AR11458" s="207" t="s">
        <v>25450</v>
      </c>
      <c r="AS11458" s="208">
        <v>5040</v>
      </c>
      <c r="AT11458" s="93"/>
      <c r="AU11458" s="93"/>
      <c r="AV11458" s="93"/>
    </row>
    <row r="11459" spans="35:48" x14ac:dyDescent="0.55000000000000004">
      <c r="AI11459" s="278" t="s">
        <v>43156</v>
      </c>
      <c r="AJ11459" s="279">
        <v>5275</v>
      </c>
      <c r="AL11459" s="246" t="s">
        <v>42853</v>
      </c>
      <c r="AM11459" s="247">
        <v>1407525.42</v>
      </c>
      <c r="AO11459" s="226" t="s">
        <v>40567</v>
      </c>
      <c r="AP11459" s="227">
        <v>309</v>
      </c>
      <c r="AR11459" s="207" t="s">
        <v>25451</v>
      </c>
      <c r="AS11459" s="208">
        <v>1540</v>
      </c>
      <c r="AT11459" s="93"/>
      <c r="AU11459" s="93"/>
      <c r="AV11459" s="93"/>
    </row>
    <row r="11460" spans="35:48" x14ac:dyDescent="0.55000000000000004">
      <c r="AI11460" s="278" t="s">
        <v>57998</v>
      </c>
      <c r="AJ11460" s="279">
        <v>14466.98</v>
      </c>
      <c r="AL11460" s="246" t="s">
        <v>35502</v>
      </c>
      <c r="AM11460" s="247">
        <v>204027.2</v>
      </c>
      <c r="AO11460" s="226" t="s">
        <v>39402</v>
      </c>
      <c r="AP11460" s="227">
        <v>2846</v>
      </c>
      <c r="AR11460" s="207" t="s">
        <v>25452</v>
      </c>
      <c r="AS11460" s="208">
        <v>5930</v>
      </c>
      <c r="AT11460" s="93"/>
      <c r="AU11460" s="93"/>
      <c r="AV11460" s="93"/>
    </row>
    <row r="11461" spans="35:48" x14ac:dyDescent="0.55000000000000004">
      <c r="AI11461" s="278" t="s">
        <v>15544</v>
      </c>
      <c r="AJ11461" s="279">
        <v>9987.74</v>
      </c>
      <c r="AL11461" s="246" t="s">
        <v>64794</v>
      </c>
      <c r="AM11461" s="247">
        <v>2380</v>
      </c>
      <c r="AO11461" s="226" t="s">
        <v>35479</v>
      </c>
      <c r="AP11461" s="227">
        <v>657985.99</v>
      </c>
      <c r="AR11461" s="207" t="s">
        <v>25453</v>
      </c>
      <c r="AS11461" s="208">
        <v>53598.400000000001</v>
      </c>
      <c r="AT11461" s="93"/>
      <c r="AU11461" s="93"/>
      <c r="AV11461" s="93"/>
    </row>
    <row r="11462" spans="35:48" x14ac:dyDescent="0.55000000000000004">
      <c r="AI11462" s="278" t="s">
        <v>43157</v>
      </c>
      <c r="AJ11462" s="279">
        <v>4900</v>
      </c>
      <c r="AL11462" s="246" t="s">
        <v>62205</v>
      </c>
      <c r="AM11462" s="247">
        <v>819505.99</v>
      </c>
      <c r="AO11462" s="226" t="s">
        <v>35480</v>
      </c>
      <c r="AP11462" s="227">
        <v>26050</v>
      </c>
      <c r="AR11462" s="207" t="s">
        <v>14056</v>
      </c>
      <c r="AS11462" s="208">
        <v>80356.5</v>
      </c>
      <c r="AT11462" s="93"/>
      <c r="AU11462" s="93"/>
      <c r="AV11462" s="93"/>
    </row>
    <row r="11463" spans="35:48" x14ac:dyDescent="0.55000000000000004">
      <c r="AI11463" s="278" t="s">
        <v>69194</v>
      </c>
      <c r="AJ11463" s="279">
        <v>9660</v>
      </c>
      <c r="AL11463" s="246" t="s">
        <v>62777</v>
      </c>
      <c r="AM11463" s="247">
        <v>3090</v>
      </c>
      <c r="AO11463" s="226" t="s">
        <v>36611</v>
      </c>
      <c r="AP11463" s="227">
        <v>8708.0300000000007</v>
      </c>
      <c r="AR11463" s="207" t="s">
        <v>25454</v>
      </c>
      <c r="AS11463" s="208">
        <v>10376.82</v>
      </c>
      <c r="AT11463" s="93"/>
      <c r="AU11463" s="93"/>
      <c r="AV11463" s="93"/>
    </row>
    <row r="11464" spans="35:48" x14ac:dyDescent="0.55000000000000004">
      <c r="AI11464" s="278" t="s">
        <v>15545</v>
      </c>
      <c r="AJ11464" s="279">
        <v>-11848.26</v>
      </c>
      <c r="AL11464" s="246" t="s">
        <v>26208</v>
      </c>
      <c r="AM11464" s="247">
        <v>1584817.18</v>
      </c>
      <c r="AO11464" s="226" t="s">
        <v>47181</v>
      </c>
      <c r="AP11464" s="227">
        <v>12542.13</v>
      </c>
      <c r="AR11464" s="207" t="s">
        <v>25455</v>
      </c>
      <c r="AS11464" s="208">
        <v>205580.42</v>
      </c>
      <c r="AT11464" s="93"/>
      <c r="AU11464" s="93"/>
      <c r="AV11464" s="93"/>
    </row>
    <row r="11465" spans="35:48" x14ac:dyDescent="0.55000000000000004">
      <c r="AI11465" s="278" t="s">
        <v>69195</v>
      </c>
      <c r="AJ11465" s="279">
        <v>68414.86</v>
      </c>
      <c r="AL11465" s="246" t="s">
        <v>26209</v>
      </c>
      <c r="AM11465" s="247">
        <v>286053.43</v>
      </c>
      <c r="AO11465" s="226" t="s">
        <v>35481</v>
      </c>
      <c r="AP11465" s="227">
        <v>112517.61</v>
      </c>
      <c r="AR11465" s="207" t="s">
        <v>25456</v>
      </c>
      <c r="AS11465" s="208">
        <v>228439.09</v>
      </c>
      <c r="AT11465" s="93"/>
      <c r="AU11465" s="93"/>
      <c r="AV11465" s="93"/>
    </row>
    <row r="11466" spans="35:48" x14ac:dyDescent="0.55000000000000004">
      <c r="AI11466" s="278" t="s">
        <v>49319</v>
      </c>
      <c r="AJ11466" s="279">
        <v>24506.25</v>
      </c>
      <c r="AL11466" s="246" t="s">
        <v>62778</v>
      </c>
      <c r="AM11466" s="247">
        <v>560445.30000000005</v>
      </c>
      <c r="AO11466" s="226" t="s">
        <v>35482</v>
      </c>
      <c r="AP11466" s="227">
        <v>157998.88</v>
      </c>
      <c r="AR11466" s="207" t="s">
        <v>14058</v>
      </c>
      <c r="AS11466" s="208">
        <v>83318.77</v>
      </c>
      <c r="AT11466" s="93"/>
      <c r="AU11466" s="93"/>
      <c r="AV11466" s="93"/>
    </row>
    <row r="11467" spans="35:48" x14ac:dyDescent="0.55000000000000004">
      <c r="AI11467" s="278" t="s">
        <v>59298</v>
      </c>
      <c r="AJ11467" s="279">
        <v>103646.96</v>
      </c>
      <c r="AL11467" s="246" t="s">
        <v>26210</v>
      </c>
      <c r="AM11467" s="247">
        <v>2243677.16</v>
      </c>
      <c r="AO11467" s="226" t="s">
        <v>35483</v>
      </c>
      <c r="AP11467" s="227">
        <v>75832.649999999994</v>
      </c>
      <c r="AR11467" s="207" t="s">
        <v>14059</v>
      </c>
      <c r="AS11467" s="208">
        <v>102449.44</v>
      </c>
      <c r="AT11467" s="93"/>
      <c r="AU11467" s="93"/>
      <c r="AV11467" s="93"/>
    </row>
    <row r="11468" spans="35:48" x14ac:dyDescent="0.55000000000000004">
      <c r="AI11468" s="278" t="s">
        <v>59299</v>
      </c>
      <c r="AJ11468" s="279">
        <v>27203.3</v>
      </c>
      <c r="AL11468" s="246" t="s">
        <v>45480</v>
      </c>
      <c r="AM11468" s="247">
        <v>1536172.62</v>
      </c>
      <c r="AO11468" s="226" t="s">
        <v>47182</v>
      </c>
      <c r="AP11468" s="227">
        <v>18644.29</v>
      </c>
      <c r="AR11468" s="207" t="s">
        <v>25457</v>
      </c>
      <c r="AS11468" s="208">
        <v>13138.41</v>
      </c>
      <c r="AT11468" s="93"/>
      <c r="AU11468" s="93"/>
      <c r="AV11468" s="93"/>
    </row>
    <row r="11469" spans="35:48" x14ac:dyDescent="0.55000000000000004">
      <c r="AI11469" s="278" t="s">
        <v>15561</v>
      </c>
      <c r="AJ11469" s="279">
        <v>42.26</v>
      </c>
      <c r="AL11469" s="246" t="s">
        <v>45481</v>
      </c>
      <c r="AM11469" s="247">
        <v>2440655.88</v>
      </c>
      <c r="AO11469" s="226" t="s">
        <v>53422</v>
      </c>
      <c r="AP11469" s="227">
        <v>275584.49</v>
      </c>
      <c r="AR11469" s="207" t="s">
        <v>25458</v>
      </c>
      <c r="AS11469" s="208">
        <v>67875.259999999995</v>
      </c>
      <c r="AT11469" s="93"/>
      <c r="AU11469" s="93"/>
      <c r="AV11469" s="93"/>
    </row>
    <row r="11470" spans="35:48" x14ac:dyDescent="0.55000000000000004">
      <c r="AI11470" s="278" t="s">
        <v>15562</v>
      </c>
      <c r="AJ11470" s="279">
        <v>59649.94</v>
      </c>
      <c r="AL11470" s="246" t="s">
        <v>58649</v>
      </c>
      <c r="AM11470" s="247">
        <v>-25719.51</v>
      </c>
      <c r="AO11470" s="226" t="s">
        <v>36612</v>
      </c>
      <c r="AP11470" s="227">
        <v>471.89</v>
      </c>
      <c r="AR11470" s="207" t="s">
        <v>25459</v>
      </c>
      <c r="AS11470" s="208">
        <v>150</v>
      </c>
      <c r="AT11470" s="93"/>
      <c r="AU11470" s="93"/>
      <c r="AV11470" s="93"/>
    </row>
    <row r="11471" spans="35:48" x14ac:dyDescent="0.55000000000000004">
      <c r="AI11471" s="278" t="s">
        <v>36012</v>
      </c>
      <c r="AJ11471" s="279">
        <v>10045</v>
      </c>
      <c r="AL11471" s="246" t="s">
        <v>58886</v>
      </c>
      <c r="AM11471" s="247">
        <v>425000</v>
      </c>
      <c r="AO11471" s="226" t="s">
        <v>53423</v>
      </c>
      <c r="AP11471" s="227">
        <v>1589.5</v>
      </c>
      <c r="AR11471" s="207" t="s">
        <v>25460</v>
      </c>
      <c r="AS11471" s="208">
        <v>20846.68</v>
      </c>
      <c r="AT11471" s="93"/>
      <c r="AU11471" s="93"/>
      <c r="AV11471" s="93"/>
    </row>
    <row r="11472" spans="35:48" x14ac:dyDescent="0.55000000000000004">
      <c r="AI11472" s="278" t="s">
        <v>15644</v>
      </c>
      <c r="AJ11472" s="279">
        <v>1006965.47</v>
      </c>
      <c r="AL11472" s="246" t="s">
        <v>62206</v>
      </c>
      <c r="AM11472" s="247">
        <v>1059390.6000000001</v>
      </c>
      <c r="AO11472" s="226" t="s">
        <v>53424</v>
      </c>
      <c r="AP11472" s="227">
        <v>4095</v>
      </c>
      <c r="AR11472" s="207" t="s">
        <v>25461</v>
      </c>
      <c r="AS11472" s="208">
        <v>566804.30000000005</v>
      </c>
      <c r="AT11472" s="93"/>
      <c r="AU11472" s="93"/>
      <c r="AV11472" s="93"/>
    </row>
    <row r="11473" spans="35:48" x14ac:dyDescent="0.55000000000000004">
      <c r="AI11473" s="278" t="s">
        <v>15645</v>
      </c>
      <c r="AJ11473" s="279">
        <v>171416.39</v>
      </c>
      <c r="AL11473" s="246" t="s">
        <v>58323</v>
      </c>
      <c r="AM11473" s="247">
        <v>604535.65</v>
      </c>
      <c r="AO11473" s="226" t="s">
        <v>53425</v>
      </c>
      <c r="AP11473" s="227">
        <v>44141.35</v>
      </c>
      <c r="AR11473" s="207" t="s">
        <v>25462</v>
      </c>
      <c r="AS11473" s="208">
        <v>15350</v>
      </c>
      <c r="AT11473" s="93"/>
      <c r="AU11473" s="93"/>
      <c r="AV11473" s="93"/>
    </row>
    <row r="11474" spans="35:48" x14ac:dyDescent="0.55000000000000004">
      <c r="AI11474" s="278" t="s">
        <v>15646</v>
      </c>
      <c r="AJ11474" s="279">
        <v>385330.03</v>
      </c>
      <c r="AL11474" s="246" t="s">
        <v>62207</v>
      </c>
      <c r="AM11474" s="247">
        <v>598614</v>
      </c>
      <c r="AO11474" s="226" t="s">
        <v>40568</v>
      </c>
      <c r="AP11474" s="227">
        <v>500849.54</v>
      </c>
      <c r="AR11474" s="207" t="s">
        <v>25463</v>
      </c>
      <c r="AS11474" s="208">
        <v>20465.21</v>
      </c>
      <c r="AT11474" s="93"/>
      <c r="AU11474" s="93"/>
      <c r="AV11474" s="93"/>
    </row>
    <row r="11475" spans="35:48" x14ac:dyDescent="0.55000000000000004">
      <c r="AI11475" s="278" t="s">
        <v>15647</v>
      </c>
      <c r="AJ11475" s="279">
        <v>7232.76</v>
      </c>
      <c r="AL11475" s="246" t="s">
        <v>62208</v>
      </c>
      <c r="AM11475" s="247">
        <v>117837</v>
      </c>
      <c r="AO11475" s="226" t="s">
        <v>42830</v>
      </c>
      <c r="AP11475" s="227">
        <v>3074.4</v>
      </c>
      <c r="AR11475" s="207" t="s">
        <v>14060</v>
      </c>
      <c r="AS11475" s="208">
        <v>32885.040000000001</v>
      </c>
      <c r="AT11475" s="93"/>
      <c r="AU11475" s="93"/>
      <c r="AV11475" s="93"/>
    </row>
    <row r="11476" spans="35:48" x14ac:dyDescent="0.55000000000000004">
      <c r="AI11476" s="278" t="s">
        <v>15648</v>
      </c>
      <c r="AJ11476" s="279">
        <v>110193.83</v>
      </c>
      <c r="AL11476" s="246" t="s">
        <v>45482</v>
      </c>
      <c r="AM11476" s="247">
        <v>22380</v>
      </c>
      <c r="AO11476" s="226" t="s">
        <v>36613</v>
      </c>
      <c r="AP11476" s="227">
        <v>216307.58</v>
      </c>
      <c r="AR11476" s="207" t="s">
        <v>25464</v>
      </c>
      <c r="AS11476" s="208">
        <v>4260.1499999999996</v>
      </c>
      <c r="AT11476" s="93"/>
      <c r="AU11476" s="93"/>
      <c r="AV11476" s="93"/>
    </row>
    <row r="11477" spans="35:48" x14ac:dyDescent="0.55000000000000004">
      <c r="AI11477" s="278" t="s">
        <v>15649</v>
      </c>
      <c r="AJ11477" s="279">
        <v>85276.87</v>
      </c>
      <c r="AL11477" s="246" t="s">
        <v>42854</v>
      </c>
      <c r="AM11477" s="247">
        <v>1556.03</v>
      </c>
      <c r="AO11477" s="226" t="s">
        <v>39403</v>
      </c>
      <c r="AP11477" s="227">
        <v>13092.17</v>
      </c>
      <c r="AR11477" s="207" t="s">
        <v>25465</v>
      </c>
      <c r="AS11477" s="208">
        <v>344905.9</v>
      </c>
      <c r="AT11477" s="93"/>
      <c r="AU11477" s="93"/>
      <c r="AV11477" s="93"/>
    </row>
    <row r="11478" spans="35:48" x14ac:dyDescent="0.55000000000000004">
      <c r="AI11478" s="278" t="s">
        <v>69196</v>
      </c>
      <c r="AJ11478" s="279">
        <v>54.06</v>
      </c>
      <c r="AL11478" s="246" t="s">
        <v>42855</v>
      </c>
      <c r="AM11478" s="247">
        <v>119.04</v>
      </c>
      <c r="AO11478" s="226" t="s">
        <v>49099</v>
      </c>
      <c r="AP11478" s="227">
        <v>293.14999999999998</v>
      </c>
      <c r="AR11478" s="207" t="s">
        <v>25466</v>
      </c>
      <c r="AS11478" s="208">
        <v>175112.88</v>
      </c>
      <c r="AT11478" s="93"/>
      <c r="AU11478" s="93"/>
      <c r="AV11478" s="93"/>
    </row>
    <row r="11479" spans="35:48" x14ac:dyDescent="0.55000000000000004">
      <c r="AI11479" s="278" t="s">
        <v>15650</v>
      </c>
      <c r="AJ11479" s="279">
        <v>36230.04</v>
      </c>
      <c r="AL11479" s="246" t="s">
        <v>42856</v>
      </c>
      <c r="AM11479" s="247">
        <v>381.22</v>
      </c>
      <c r="AO11479" s="226" t="s">
        <v>53426</v>
      </c>
      <c r="AP11479" s="227">
        <v>67844.75</v>
      </c>
      <c r="AR11479" s="207" t="s">
        <v>25467</v>
      </c>
      <c r="AS11479" s="208">
        <v>33239.89</v>
      </c>
      <c r="AT11479" s="93"/>
      <c r="AU11479" s="93"/>
      <c r="AV11479" s="93"/>
    </row>
    <row r="11480" spans="35:48" x14ac:dyDescent="0.55000000000000004">
      <c r="AI11480" s="278" t="s">
        <v>15651</v>
      </c>
      <c r="AJ11480" s="279">
        <v>7821.84</v>
      </c>
      <c r="AL11480" s="246" t="s">
        <v>57754</v>
      </c>
      <c r="AM11480" s="247">
        <v>430297</v>
      </c>
      <c r="AO11480" s="226" t="s">
        <v>53427</v>
      </c>
      <c r="AP11480" s="227">
        <v>120</v>
      </c>
      <c r="AR11480" s="207" t="s">
        <v>25468</v>
      </c>
      <c r="AS11480" s="208">
        <v>8362.5</v>
      </c>
      <c r="AT11480" s="93"/>
      <c r="AU11480" s="93"/>
      <c r="AV11480" s="93"/>
    </row>
    <row r="11481" spans="35:48" x14ac:dyDescent="0.55000000000000004">
      <c r="AI11481" s="278" t="s">
        <v>15652</v>
      </c>
      <c r="AJ11481" s="279">
        <v>242122.59</v>
      </c>
      <c r="AL11481" s="246" t="s">
        <v>57755</v>
      </c>
      <c r="AM11481" s="247">
        <v>32729.360000000001</v>
      </c>
      <c r="AO11481" s="226" t="s">
        <v>53428</v>
      </c>
      <c r="AP11481" s="227">
        <v>13250</v>
      </c>
      <c r="AR11481" s="207" t="s">
        <v>25469</v>
      </c>
      <c r="AS11481" s="208">
        <v>16991.59</v>
      </c>
      <c r="AT11481" s="93"/>
      <c r="AU11481" s="93"/>
      <c r="AV11481" s="93"/>
    </row>
    <row r="11482" spans="35:48" x14ac:dyDescent="0.55000000000000004">
      <c r="AI11482" s="278" t="s">
        <v>33118</v>
      </c>
      <c r="AJ11482" s="279">
        <v>26740.560000000001</v>
      </c>
      <c r="AL11482" s="246" t="s">
        <v>57756</v>
      </c>
      <c r="AM11482" s="247">
        <v>100331.8</v>
      </c>
      <c r="AO11482" s="226" t="s">
        <v>50298</v>
      </c>
      <c r="AP11482" s="227">
        <v>2248.0500000000002</v>
      </c>
      <c r="AR11482" s="207" t="s">
        <v>25470</v>
      </c>
      <c r="AS11482" s="208">
        <v>45020.39</v>
      </c>
      <c r="AT11482" s="93"/>
      <c r="AU11482" s="93"/>
      <c r="AV11482" s="93"/>
    </row>
    <row r="11483" spans="35:48" x14ac:dyDescent="0.55000000000000004">
      <c r="AI11483" s="278" t="s">
        <v>15654</v>
      </c>
      <c r="AJ11483" s="279">
        <v>385175.58</v>
      </c>
      <c r="AL11483" s="246" t="s">
        <v>59188</v>
      </c>
      <c r="AM11483" s="247">
        <v>22716.01</v>
      </c>
      <c r="AO11483" s="226" t="s">
        <v>49100</v>
      </c>
      <c r="AP11483" s="227">
        <v>6384.9</v>
      </c>
      <c r="AR11483" s="207" t="s">
        <v>25471</v>
      </c>
      <c r="AS11483" s="208">
        <v>51865.75</v>
      </c>
      <c r="AT11483" s="93"/>
      <c r="AU11483" s="93"/>
      <c r="AV11483" s="93"/>
    </row>
    <row r="11484" spans="35:48" x14ac:dyDescent="0.55000000000000004">
      <c r="AI11484" s="278" t="s">
        <v>59953</v>
      </c>
      <c r="AJ11484" s="279">
        <v>54380.5</v>
      </c>
      <c r="AL11484" s="246" t="s">
        <v>63344</v>
      </c>
      <c r="AM11484" s="247">
        <v>66964.83</v>
      </c>
      <c r="AO11484" s="226" t="s">
        <v>49101</v>
      </c>
      <c r="AP11484" s="227">
        <v>14945.61</v>
      </c>
      <c r="AR11484" s="207" t="s">
        <v>25472</v>
      </c>
      <c r="AS11484" s="208">
        <v>79665</v>
      </c>
      <c r="AT11484" s="93"/>
      <c r="AU11484" s="93"/>
      <c r="AV11484" s="93"/>
    </row>
    <row r="11485" spans="35:48" x14ac:dyDescent="0.55000000000000004">
      <c r="AI11485" s="278" t="s">
        <v>69197</v>
      </c>
      <c r="AJ11485" s="279">
        <v>32375.040000000001</v>
      </c>
      <c r="AL11485" s="246" t="s">
        <v>53469</v>
      </c>
      <c r="AM11485" s="247">
        <v>69277</v>
      </c>
      <c r="AO11485" s="226" t="s">
        <v>53429</v>
      </c>
      <c r="AP11485" s="227">
        <v>1881.98</v>
      </c>
      <c r="AR11485" s="207" t="s">
        <v>25473</v>
      </c>
      <c r="AS11485" s="208">
        <v>23869</v>
      </c>
      <c r="AT11485" s="93"/>
      <c r="AU11485" s="93"/>
      <c r="AV11485" s="93"/>
    </row>
    <row r="11486" spans="35:48" x14ac:dyDescent="0.55000000000000004">
      <c r="AI11486" s="278" t="s">
        <v>33119</v>
      </c>
      <c r="AJ11486" s="279">
        <v>272290.58</v>
      </c>
      <c r="AL11486" s="246" t="s">
        <v>53470</v>
      </c>
      <c r="AM11486" s="247">
        <v>5299.74</v>
      </c>
      <c r="AO11486" s="226" t="s">
        <v>50299</v>
      </c>
      <c r="AP11486" s="227">
        <v>822.81</v>
      </c>
      <c r="AR11486" s="207" t="s">
        <v>25474</v>
      </c>
      <c r="AS11486" s="208">
        <v>187474</v>
      </c>
      <c r="AT11486" s="93"/>
      <c r="AU11486" s="93"/>
      <c r="AV11486" s="93"/>
    </row>
    <row r="11487" spans="35:48" x14ac:dyDescent="0.55000000000000004">
      <c r="AI11487" s="278" t="s">
        <v>15657</v>
      </c>
      <c r="AJ11487" s="279">
        <v>201551.84</v>
      </c>
      <c r="AL11487" s="246" t="s">
        <v>53471</v>
      </c>
      <c r="AM11487" s="247">
        <v>16972.91</v>
      </c>
      <c r="AO11487" s="226" t="s">
        <v>50300</v>
      </c>
      <c r="AP11487" s="227">
        <v>49938.86</v>
      </c>
      <c r="AR11487" s="207" t="s">
        <v>14061</v>
      </c>
      <c r="AS11487" s="208">
        <v>27686.55</v>
      </c>
      <c r="AT11487" s="93"/>
      <c r="AU11487" s="93"/>
      <c r="AV11487" s="93"/>
    </row>
    <row r="11488" spans="35:48" x14ac:dyDescent="0.55000000000000004">
      <c r="AI11488" s="278" t="s">
        <v>33120</v>
      </c>
      <c r="AJ11488" s="279">
        <v>1329.18</v>
      </c>
      <c r="AL11488" s="246" t="s">
        <v>64795</v>
      </c>
      <c r="AM11488" s="247">
        <v>325</v>
      </c>
      <c r="AO11488" s="226" t="s">
        <v>50301</v>
      </c>
      <c r="AP11488" s="227">
        <v>1204</v>
      </c>
      <c r="AR11488" s="207" t="s">
        <v>25475</v>
      </c>
      <c r="AS11488" s="208">
        <v>27500</v>
      </c>
      <c r="AT11488" s="93"/>
      <c r="AU11488" s="93"/>
      <c r="AV11488" s="93"/>
    </row>
    <row r="11489" spans="35:48" x14ac:dyDescent="0.55000000000000004">
      <c r="AI11489" s="278" t="s">
        <v>70889</v>
      </c>
      <c r="AJ11489" s="279">
        <v>44684.82</v>
      </c>
      <c r="AL11489" s="246" t="s">
        <v>57757</v>
      </c>
      <c r="AM11489" s="247">
        <v>26418.85</v>
      </c>
      <c r="AO11489" s="226" t="s">
        <v>50302</v>
      </c>
      <c r="AP11489" s="227">
        <v>3862.43</v>
      </c>
      <c r="AR11489" s="207" t="s">
        <v>25476</v>
      </c>
      <c r="AS11489" s="208">
        <v>28139.200000000001</v>
      </c>
      <c r="AT11489" s="93"/>
      <c r="AU11489" s="93"/>
      <c r="AV11489" s="93"/>
    </row>
    <row r="11490" spans="35:48" x14ac:dyDescent="0.55000000000000004">
      <c r="AI11490" s="278" t="s">
        <v>69198</v>
      </c>
      <c r="AJ11490" s="279">
        <v>139500</v>
      </c>
      <c r="AL11490" s="246" t="s">
        <v>63777</v>
      </c>
      <c r="AM11490" s="247">
        <v>20450.080000000002</v>
      </c>
      <c r="AO11490" s="226" t="s">
        <v>50303</v>
      </c>
      <c r="AP11490" s="227">
        <v>11957.58</v>
      </c>
      <c r="AR11490" s="207" t="s">
        <v>25477</v>
      </c>
      <c r="AS11490" s="208">
        <v>100240.25</v>
      </c>
      <c r="AT11490" s="93"/>
      <c r="AU11490" s="93"/>
      <c r="AV11490" s="93"/>
    </row>
    <row r="11491" spans="35:48" x14ac:dyDescent="0.55000000000000004">
      <c r="AI11491" s="278" t="s">
        <v>15658</v>
      </c>
      <c r="AJ11491" s="279">
        <v>65832.42</v>
      </c>
      <c r="AL11491" s="246" t="s">
        <v>53473</v>
      </c>
      <c r="AM11491" s="247">
        <v>59394.8</v>
      </c>
      <c r="AO11491" s="226" t="s">
        <v>50304</v>
      </c>
      <c r="AP11491" s="227">
        <v>4283.22</v>
      </c>
      <c r="AR11491" s="207" t="s">
        <v>25478</v>
      </c>
      <c r="AS11491" s="208">
        <v>39780</v>
      </c>
      <c r="AT11491" s="93"/>
      <c r="AU11491" s="93"/>
      <c r="AV11491" s="93"/>
    </row>
    <row r="11492" spans="35:48" x14ac:dyDescent="0.55000000000000004">
      <c r="AI11492" s="278" t="s">
        <v>33121</v>
      </c>
      <c r="AJ11492" s="279">
        <v>808.27</v>
      </c>
      <c r="AL11492" s="246" t="s">
        <v>63578</v>
      </c>
      <c r="AM11492" s="247">
        <v>1321.44</v>
      </c>
      <c r="AO11492" s="226" t="s">
        <v>53430</v>
      </c>
      <c r="AP11492" s="227">
        <v>1270.9100000000001</v>
      </c>
      <c r="AR11492" s="207" t="s">
        <v>25479</v>
      </c>
      <c r="AS11492" s="208">
        <v>114811</v>
      </c>
      <c r="AT11492" s="93"/>
      <c r="AU11492" s="93"/>
      <c r="AV11492" s="93"/>
    </row>
    <row r="11493" spans="35:48" x14ac:dyDescent="0.55000000000000004">
      <c r="AI11493" s="278" t="s">
        <v>13072</v>
      </c>
      <c r="AJ11493" s="279">
        <v>244013.03</v>
      </c>
      <c r="AL11493" s="246" t="s">
        <v>58650</v>
      </c>
      <c r="AM11493" s="247">
        <v>-31.25</v>
      </c>
      <c r="AO11493" s="226" t="s">
        <v>53431</v>
      </c>
      <c r="AP11493" s="227">
        <v>25798</v>
      </c>
      <c r="AR11493" s="207" t="s">
        <v>25480</v>
      </c>
      <c r="AS11493" s="208">
        <v>134429.70000000001</v>
      </c>
      <c r="AT11493" s="93"/>
      <c r="AU11493" s="93"/>
      <c r="AV11493" s="93"/>
    </row>
    <row r="11494" spans="35:48" x14ac:dyDescent="0.55000000000000004">
      <c r="AI11494" s="278" t="s">
        <v>13073</v>
      </c>
      <c r="AJ11494" s="279">
        <v>611473.49</v>
      </c>
      <c r="AL11494" s="246" t="s">
        <v>64796</v>
      </c>
      <c r="AM11494" s="247">
        <v>5858.25</v>
      </c>
      <c r="AO11494" s="226" t="s">
        <v>50305</v>
      </c>
      <c r="AP11494" s="227">
        <v>30000</v>
      </c>
      <c r="AR11494" s="207" t="s">
        <v>25481</v>
      </c>
      <c r="AS11494" s="208">
        <v>52193.36</v>
      </c>
      <c r="AT11494" s="93"/>
      <c r="AU11494" s="93"/>
      <c r="AV11494" s="93"/>
    </row>
    <row r="11495" spans="35:48" x14ac:dyDescent="0.55000000000000004">
      <c r="AI11495" s="278" t="s">
        <v>13074</v>
      </c>
      <c r="AJ11495" s="279">
        <v>256295.3</v>
      </c>
      <c r="AL11495" s="246" t="s">
        <v>35504</v>
      </c>
      <c r="AM11495" s="247">
        <v>139200</v>
      </c>
      <c r="AO11495" s="226" t="s">
        <v>45452</v>
      </c>
      <c r="AP11495" s="227">
        <v>609997.73</v>
      </c>
      <c r="AR11495" s="207" t="s">
        <v>25482</v>
      </c>
      <c r="AS11495" s="208">
        <v>60493.94</v>
      </c>
      <c r="AT11495" s="93"/>
      <c r="AU11495" s="93"/>
      <c r="AV11495" s="93"/>
    </row>
    <row r="11496" spans="35:48" x14ac:dyDescent="0.55000000000000004">
      <c r="AI11496" s="278" t="s">
        <v>13075</v>
      </c>
      <c r="AJ11496" s="279">
        <v>7202.19</v>
      </c>
      <c r="AL11496" s="246" t="s">
        <v>35506</v>
      </c>
      <c r="AM11496" s="247">
        <v>295190.48</v>
      </c>
      <c r="AO11496" s="226" t="s">
        <v>45453</v>
      </c>
      <c r="AP11496" s="227">
        <v>46676.51</v>
      </c>
      <c r="AR11496" s="207" t="s">
        <v>25483</v>
      </c>
      <c r="AS11496" s="208">
        <v>112617</v>
      </c>
      <c r="AT11496" s="93"/>
      <c r="AU11496" s="93"/>
      <c r="AV11496" s="93"/>
    </row>
    <row r="11497" spans="35:48" x14ac:dyDescent="0.55000000000000004">
      <c r="AI11497" s="278" t="s">
        <v>13076</v>
      </c>
      <c r="AJ11497" s="279">
        <v>122.67</v>
      </c>
      <c r="AL11497" s="246" t="s">
        <v>35507</v>
      </c>
      <c r="AM11497" s="247">
        <v>205874.13</v>
      </c>
      <c r="AO11497" s="226" t="s">
        <v>45454</v>
      </c>
      <c r="AP11497" s="227">
        <v>381655</v>
      </c>
      <c r="AR11497" s="207" t="s">
        <v>25484</v>
      </c>
      <c r="AS11497" s="208">
        <v>30811.4</v>
      </c>
      <c r="AT11497" s="93"/>
      <c r="AU11497" s="93"/>
      <c r="AV11497" s="93"/>
    </row>
    <row r="11498" spans="35:48" x14ac:dyDescent="0.55000000000000004">
      <c r="AI11498" s="278" t="s">
        <v>15659</v>
      </c>
      <c r="AJ11498" s="279">
        <v>405945</v>
      </c>
      <c r="AL11498" s="246" t="s">
        <v>58651</v>
      </c>
      <c r="AM11498" s="247">
        <v>39101.449999999997</v>
      </c>
      <c r="AO11498" s="226" t="s">
        <v>45455</v>
      </c>
      <c r="AP11498" s="227">
        <v>29181.42</v>
      </c>
      <c r="AR11498" s="207" t="s">
        <v>25485</v>
      </c>
      <c r="AS11498" s="208">
        <v>301480.78999999998</v>
      </c>
      <c r="AT11498" s="93"/>
      <c r="AU11498" s="93"/>
      <c r="AV11498" s="93"/>
    </row>
    <row r="11499" spans="35:48" x14ac:dyDescent="0.55000000000000004">
      <c r="AI11499" s="278" t="s">
        <v>48420</v>
      </c>
      <c r="AJ11499" s="279">
        <v>4846.46</v>
      </c>
      <c r="AL11499" s="246" t="s">
        <v>53474</v>
      </c>
      <c r="AM11499" s="247">
        <v>5856.99</v>
      </c>
      <c r="AO11499" s="226" t="s">
        <v>34000</v>
      </c>
      <c r="AP11499" s="227">
        <v>100449.95</v>
      </c>
      <c r="AR11499" s="207" t="s">
        <v>25486</v>
      </c>
      <c r="AS11499" s="208">
        <v>215933.15</v>
      </c>
      <c r="AT11499" s="93"/>
      <c r="AU11499" s="93"/>
      <c r="AV11499" s="93"/>
    </row>
    <row r="11500" spans="35:48" x14ac:dyDescent="0.55000000000000004">
      <c r="AI11500" s="278" t="s">
        <v>45959</v>
      </c>
      <c r="AJ11500" s="279">
        <v>6980266.4000000004</v>
      </c>
      <c r="AL11500" s="246" t="s">
        <v>34042</v>
      </c>
      <c r="AM11500" s="247">
        <v>8247.43</v>
      </c>
      <c r="AO11500" s="226" t="s">
        <v>34001</v>
      </c>
      <c r="AP11500" s="227">
        <v>6556.3</v>
      </c>
      <c r="AR11500" s="207" t="s">
        <v>25487</v>
      </c>
      <c r="AS11500" s="208">
        <v>316580.65999999997</v>
      </c>
      <c r="AT11500" s="93"/>
      <c r="AU11500" s="93"/>
      <c r="AV11500" s="93"/>
    </row>
    <row r="11501" spans="35:48" x14ac:dyDescent="0.55000000000000004">
      <c r="AI11501" s="278" t="s">
        <v>15662</v>
      </c>
      <c r="AJ11501" s="279">
        <v>205185.75</v>
      </c>
      <c r="AL11501" s="246" t="s">
        <v>35508</v>
      </c>
      <c r="AM11501" s="247">
        <v>32501.26</v>
      </c>
      <c r="AO11501" s="226" t="s">
        <v>42831</v>
      </c>
      <c r="AP11501" s="227">
        <v>441</v>
      </c>
      <c r="AR11501" s="207" t="s">
        <v>25488</v>
      </c>
      <c r="AS11501" s="208">
        <v>244.36</v>
      </c>
      <c r="AT11501" s="93"/>
      <c r="AU11501" s="93"/>
      <c r="AV11501" s="93"/>
    </row>
    <row r="11502" spans="35:48" x14ac:dyDescent="0.55000000000000004">
      <c r="AI11502" s="278" t="s">
        <v>56762</v>
      </c>
      <c r="AJ11502" s="279">
        <v>390</v>
      </c>
      <c r="AL11502" s="246" t="s">
        <v>47191</v>
      </c>
      <c r="AM11502" s="247">
        <v>258.14</v>
      </c>
      <c r="AO11502" s="226" t="s">
        <v>34002</v>
      </c>
      <c r="AP11502" s="227">
        <v>25.17</v>
      </c>
      <c r="AR11502" s="207" t="s">
        <v>25489</v>
      </c>
      <c r="AS11502" s="208">
        <v>6718.75</v>
      </c>
      <c r="AT11502" s="93"/>
      <c r="AU11502" s="93"/>
      <c r="AV11502" s="93"/>
    </row>
    <row r="11503" spans="35:48" x14ac:dyDescent="0.55000000000000004">
      <c r="AI11503" s="278" t="s">
        <v>62865</v>
      </c>
      <c r="AJ11503" s="279">
        <v>65137.47</v>
      </c>
      <c r="AL11503" s="246" t="s">
        <v>34043</v>
      </c>
      <c r="AM11503" s="247">
        <v>119223.85</v>
      </c>
      <c r="AO11503" s="226" t="s">
        <v>25917</v>
      </c>
      <c r="AP11503" s="227">
        <v>8248.49</v>
      </c>
      <c r="AR11503" s="207" t="s">
        <v>25490</v>
      </c>
      <c r="AS11503" s="208">
        <v>159473.66</v>
      </c>
      <c r="AT11503" s="93"/>
      <c r="AU11503" s="93"/>
      <c r="AV11503" s="93"/>
    </row>
    <row r="11504" spans="35:48" x14ac:dyDescent="0.55000000000000004">
      <c r="AI11504" s="278" t="s">
        <v>15665</v>
      </c>
      <c r="AJ11504" s="279">
        <v>651021.98</v>
      </c>
      <c r="AL11504" s="246" t="s">
        <v>40577</v>
      </c>
      <c r="AM11504" s="247">
        <v>1882.5</v>
      </c>
      <c r="AO11504" s="226" t="s">
        <v>39405</v>
      </c>
      <c r="AP11504" s="227">
        <v>7227.7</v>
      </c>
      <c r="AR11504" s="207" t="s">
        <v>25491</v>
      </c>
      <c r="AS11504" s="208">
        <v>1600</v>
      </c>
      <c r="AT11504" s="93"/>
      <c r="AU11504" s="93"/>
      <c r="AV11504" s="93"/>
    </row>
    <row r="11505" spans="35:48" x14ac:dyDescent="0.55000000000000004">
      <c r="AI11505" s="278" t="s">
        <v>15666</v>
      </c>
      <c r="AJ11505" s="279">
        <v>143641.5</v>
      </c>
      <c r="AL11505" s="246" t="s">
        <v>34044</v>
      </c>
      <c r="AM11505" s="247">
        <v>1222433.26</v>
      </c>
      <c r="AO11505" s="226" t="s">
        <v>50306</v>
      </c>
      <c r="AP11505" s="227">
        <v>44570.559999999998</v>
      </c>
      <c r="AR11505" s="207" t="s">
        <v>25492</v>
      </c>
      <c r="AS11505" s="208">
        <v>80048.710000000006</v>
      </c>
      <c r="AT11505" s="93"/>
      <c r="AU11505" s="93"/>
      <c r="AV11505" s="93"/>
    </row>
    <row r="11506" spans="35:48" x14ac:dyDescent="0.55000000000000004">
      <c r="AI11506" s="278" t="s">
        <v>15670</v>
      </c>
      <c r="AJ11506" s="279">
        <v>26329.58</v>
      </c>
      <c r="AL11506" s="246" t="s">
        <v>26211</v>
      </c>
      <c r="AM11506" s="247">
        <v>385120.52</v>
      </c>
      <c r="AO11506" s="226" t="s">
        <v>25925</v>
      </c>
      <c r="AP11506" s="227">
        <v>25555.06</v>
      </c>
      <c r="AR11506" s="207" t="s">
        <v>25493</v>
      </c>
      <c r="AS11506" s="208">
        <v>4030</v>
      </c>
      <c r="AT11506" s="93"/>
      <c r="AU11506" s="93"/>
      <c r="AV11506" s="93"/>
    </row>
    <row r="11507" spans="35:48" x14ac:dyDescent="0.55000000000000004">
      <c r="AI11507" s="278" t="s">
        <v>15671</v>
      </c>
      <c r="AJ11507" s="279">
        <v>8428.7000000000007</v>
      </c>
      <c r="AL11507" s="246" t="s">
        <v>56486</v>
      </c>
      <c r="AM11507" s="247">
        <v>6336</v>
      </c>
      <c r="AO11507" s="226" t="s">
        <v>25927</v>
      </c>
      <c r="AP11507" s="227">
        <v>93461.11</v>
      </c>
      <c r="AR11507" s="207" t="s">
        <v>25494</v>
      </c>
      <c r="AS11507" s="208">
        <v>39010.03</v>
      </c>
      <c r="AT11507" s="93"/>
      <c r="AU11507" s="93"/>
      <c r="AV11507" s="93"/>
    </row>
    <row r="11508" spans="35:48" x14ac:dyDescent="0.55000000000000004">
      <c r="AI11508" s="278" t="s">
        <v>58743</v>
      </c>
      <c r="AJ11508" s="279">
        <v>-676.87</v>
      </c>
      <c r="AL11508" s="246" t="s">
        <v>36638</v>
      </c>
      <c r="AM11508" s="247">
        <v>64503.47</v>
      </c>
      <c r="AO11508" s="226" t="s">
        <v>25929</v>
      </c>
      <c r="AP11508" s="227">
        <v>10721.65</v>
      </c>
      <c r="AR11508" s="207" t="s">
        <v>25495</v>
      </c>
      <c r="AS11508" s="208">
        <v>29091.11</v>
      </c>
      <c r="AT11508" s="93"/>
      <c r="AU11508" s="93"/>
      <c r="AV11508" s="93"/>
    </row>
    <row r="11509" spans="35:48" x14ac:dyDescent="0.55000000000000004">
      <c r="AI11509" s="278" t="s">
        <v>69199</v>
      </c>
      <c r="AJ11509" s="279">
        <v>19787.3</v>
      </c>
      <c r="AL11509" s="246" t="s">
        <v>53475</v>
      </c>
      <c r="AM11509" s="247">
        <v>816137.51</v>
      </c>
      <c r="AO11509" s="226" t="s">
        <v>42832</v>
      </c>
      <c r="AP11509" s="227">
        <v>-4281.8100000000004</v>
      </c>
      <c r="AR11509" s="207" t="s">
        <v>25496</v>
      </c>
      <c r="AS11509" s="208">
        <v>23831.8</v>
      </c>
      <c r="AT11509" s="93"/>
      <c r="AU11509" s="93"/>
      <c r="AV11509" s="93"/>
    </row>
    <row r="11510" spans="35:48" x14ac:dyDescent="0.55000000000000004">
      <c r="AI11510" s="278" t="s">
        <v>15693</v>
      </c>
      <c r="AJ11510" s="279">
        <v>1512.19</v>
      </c>
      <c r="AL11510" s="246" t="s">
        <v>34045</v>
      </c>
      <c r="AM11510" s="247">
        <v>747.38</v>
      </c>
      <c r="AO11510" s="226" t="s">
        <v>39406</v>
      </c>
      <c r="AP11510" s="227">
        <v>114.1</v>
      </c>
      <c r="AR11510" s="207" t="s">
        <v>25497</v>
      </c>
      <c r="AS11510" s="208">
        <v>12259.79</v>
      </c>
      <c r="AT11510" s="93"/>
      <c r="AU11510" s="93"/>
      <c r="AV11510" s="93"/>
    </row>
    <row r="11511" spans="35:48" x14ac:dyDescent="0.55000000000000004">
      <c r="AI11511" s="278" t="s">
        <v>15694</v>
      </c>
      <c r="AJ11511" s="279">
        <v>541175.39</v>
      </c>
      <c r="AL11511" s="246" t="s">
        <v>26212</v>
      </c>
      <c r="AM11511" s="247">
        <v>251186.69</v>
      </c>
      <c r="AO11511" s="226" t="s">
        <v>34003</v>
      </c>
      <c r="AP11511" s="227">
        <v>2129.9</v>
      </c>
      <c r="AR11511" s="207" t="s">
        <v>25498</v>
      </c>
      <c r="AS11511" s="208">
        <v>175112.88</v>
      </c>
      <c r="AT11511" s="93"/>
      <c r="AU11511" s="93"/>
      <c r="AV11511" s="93"/>
    </row>
    <row r="11512" spans="35:48" x14ac:dyDescent="0.55000000000000004">
      <c r="AI11512" s="278" t="s">
        <v>15696</v>
      </c>
      <c r="AJ11512" s="279">
        <v>34244.71</v>
      </c>
      <c r="AL11512" s="246" t="s">
        <v>26213</v>
      </c>
      <c r="AM11512" s="247">
        <v>495448</v>
      </c>
      <c r="AO11512" s="226" t="s">
        <v>53432</v>
      </c>
      <c r="AP11512" s="227">
        <v>1199.6300000000001</v>
      </c>
      <c r="AR11512" s="207" t="s">
        <v>25499</v>
      </c>
      <c r="AS11512" s="208">
        <v>159473.66</v>
      </c>
      <c r="AT11512" s="93"/>
      <c r="AU11512" s="93"/>
      <c r="AV11512" s="93"/>
    </row>
    <row r="11513" spans="35:48" x14ac:dyDescent="0.55000000000000004">
      <c r="AI11513" s="278" t="s">
        <v>15697</v>
      </c>
      <c r="AJ11513" s="279">
        <v>11179.04</v>
      </c>
      <c r="AL11513" s="246" t="s">
        <v>35511</v>
      </c>
      <c r="AM11513" s="247">
        <v>73969.2</v>
      </c>
      <c r="AO11513" s="226" t="s">
        <v>53433</v>
      </c>
      <c r="AP11513" s="227">
        <v>4860.17</v>
      </c>
      <c r="AR11513" s="207" t="s">
        <v>25500</v>
      </c>
      <c r="AS11513" s="208">
        <v>34839.89</v>
      </c>
      <c r="AT11513" s="93"/>
      <c r="AU11513" s="93"/>
      <c r="AV11513" s="93"/>
    </row>
    <row r="11514" spans="35:48" x14ac:dyDescent="0.55000000000000004">
      <c r="AI11514" s="278" t="s">
        <v>15698</v>
      </c>
      <c r="AJ11514" s="279">
        <v>49882.19</v>
      </c>
      <c r="AL11514" s="246" t="s">
        <v>39419</v>
      </c>
      <c r="AM11514" s="247">
        <v>95199.05</v>
      </c>
      <c r="AO11514" s="226" t="s">
        <v>53434</v>
      </c>
      <c r="AP11514" s="227">
        <v>463.59</v>
      </c>
      <c r="AR11514" s="207" t="s">
        <v>25501</v>
      </c>
      <c r="AS11514" s="208">
        <v>80048.710000000006</v>
      </c>
      <c r="AT11514" s="93"/>
      <c r="AU11514" s="93"/>
      <c r="AV11514" s="93"/>
    </row>
    <row r="11515" spans="35:48" x14ac:dyDescent="0.55000000000000004">
      <c r="AI11515" s="278" t="s">
        <v>36017</v>
      </c>
      <c r="AJ11515" s="279">
        <v>1136.8900000000001</v>
      </c>
      <c r="AL11515" s="246" t="s">
        <v>62779</v>
      </c>
      <c r="AM11515" s="247">
        <v>28765.21</v>
      </c>
      <c r="AO11515" s="226" t="s">
        <v>53435</v>
      </c>
      <c r="AP11515" s="227">
        <v>1460.41</v>
      </c>
      <c r="AR11515" s="207" t="s">
        <v>25502</v>
      </c>
      <c r="AS11515" s="208">
        <v>4030</v>
      </c>
      <c r="AT11515" s="93"/>
      <c r="AU11515" s="93"/>
      <c r="AV11515" s="93"/>
    </row>
    <row r="11516" spans="35:48" x14ac:dyDescent="0.55000000000000004">
      <c r="AI11516" s="278" t="s">
        <v>69821</v>
      </c>
      <c r="AJ11516" s="279">
        <v>59164.800000000003</v>
      </c>
      <c r="AL11516" s="246" t="s">
        <v>56487</v>
      </c>
      <c r="AM11516" s="247">
        <v>613.41999999999996</v>
      </c>
      <c r="AO11516" s="226" t="s">
        <v>35486</v>
      </c>
      <c r="AP11516" s="227">
        <v>1169.5</v>
      </c>
      <c r="AR11516" s="207" t="s">
        <v>14062</v>
      </c>
      <c r="AS11516" s="208">
        <v>66696.58</v>
      </c>
      <c r="AT11516" s="93"/>
      <c r="AU11516" s="93"/>
      <c r="AV11516" s="93"/>
    </row>
    <row r="11517" spans="35:48" x14ac:dyDescent="0.55000000000000004">
      <c r="AI11517" s="278" t="s">
        <v>36029</v>
      </c>
      <c r="AJ11517" s="279">
        <v>82839</v>
      </c>
      <c r="AL11517" s="246" t="s">
        <v>36639</v>
      </c>
      <c r="AM11517" s="247">
        <v>94378.19</v>
      </c>
      <c r="AO11517" s="226" t="s">
        <v>50307</v>
      </c>
      <c r="AP11517" s="227">
        <v>529.02</v>
      </c>
      <c r="AR11517" s="207" t="s">
        <v>25503</v>
      </c>
      <c r="AS11517" s="208">
        <v>29091.11</v>
      </c>
      <c r="AT11517" s="93"/>
      <c r="AU11517" s="93"/>
      <c r="AV11517" s="93"/>
    </row>
    <row r="11518" spans="35:48" x14ac:dyDescent="0.55000000000000004">
      <c r="AI11518" s="278" t="s">
        <v>15840</v>
      </c>
      <c r="AJ11518" s="279">
        <v>997029.39</v>
      </c>
      <c r="AL11518" s="246" t="s">
        <v>35512</v>
      </c>
      <c r="AM11518" s="247">
        <v>141981.20000000001</v>
      </c>
      <c r="AO11518" s="226" t="s">
        <v>36617</v>
      </c>
      <c r="AP11518" s="227">
        <v>1891.5</v>
      </c>
      <c r="AR11518" s="207" t="s">
        <v>25504</v>
      </c>
      <c r="AS11518" s="208">
        <v>8362.5</v>
      </c>
      <c r="AT11518" s="93"/>
      <c r="AU11518" s="93"/>
      <c r="AV11518" s="93"/>
    </row>
    <row r="11519" spans="35:48" x14ac:dyDescent="0.55000000000000004">
      <c r="AI11519" s="278" t="s">
        <v>15841</v>
      </c>
      <c r="AJ11519" s="279">
        <v>2784910.67</v>
      </c>
      <c r="AL11519" s="246" t="s">
        <v>40578</v>
      </c>
      <c r="AM11519" s="247">
        <v>97</v>
      </c>
      <c r="AO11519" s="226" t="s">
        <v>25932</v>
      </c>
      <c r="AP11519" s="227">
        <v>25410</v>
      </c>
      <c r="AR11519" s="207" t="s">
        <v>25505</v>
      </c>
      <c r="AS11519" s="208">
        <v>40823.39</v>
      </c>
      <c r="AT11519" s="93"/>
      <c r="AU11519" s="93"/>
      <c r="AV11519" s="93"/>
    </row>
    <row r="11520" spans="35:48" x14ac:dyDescent="0.55000000000000004">
      <c r="AI11520" s="278" t="s">
        <v>36030</v>
      </c>
      <c r="AJ11520" s="279">
        <v>1088.3800000000001</v>
      </c>
      <c r="AL11520" s="246" t="s">
        <v>26214</v>
      </c>
      <c r="AM11520" s="247">
        <v>733212.77</v>
      </c>
      <c r="AO11520" s="226" t="s">
        <v>25934</v>
      </c>
      <c r="AP11520" s="227">
        <v>1723.68</v>
      </c>
      <c r="AR11520" s="207" t="s">
        <v>25506</v>
      </c>
      <c r="AS11520" s="208">
        <v>45020.39</v>
      </c>
      <c r="AT11520" s="93"/>
      <c r="AU11520" s="93"/>
      <c r="AV11520" s="93"/>
    </row>
    <row r="11521" spans="35:48" x14ac:dyDescent="0.55000000000000004">
      <c r="AI11521" s="278" t="s">
        <v>15842</v>
      </c>
      <c r="AJ11521" s="279">
        <v>1041738.38</v>
      </c>
      <c r="AL11521" s="246" t="s">
        <v>39420</v>
      </c>
      <c r="AM11521" s="247">
        <v>385158.5</v>
      </c>
      <c r="AO11521" s="226" t="s">
        <v>25935</v>
      </c>
      <c r="AP11521" s="227">
        <v>5508.91</v>
      </c>
      <c r="AR11521" s="207" t="s">
        <v>25507</v>
      </c>
      <c r="AS11521" s="208">
        <v>241594.7</v>
      </c>
      <c r="AT11521" s="93"/>
      <c r="AU11521" s="93"/>
      <c r="AV11521" s="93"/>
    </row>
    <row r="11522" spans="35:48" x14ac:dyDescent="0.55000000000000004">
      <c r="AI11522" s="278" t="s">
        <v>15843</v>
      </c>
      <c r="AJ11522" s="279">
        <v>1308815.6499999999</v>
      </c>
      <c r="AL11522" s="246" t="s">
        <v>50323</v>
      </c>
      <c r="AM11522" s="247">
        <v>1399898.43</v>
      </c>
      <c r="AO11522" s="226" t="s">
        <v>25936</v>
      </c>
      <c r="AP11522" s="227">
        <v>371.14</v>
      </c>
      <c r="AR11522" s="207" t="s">
        <v>25508</v>
      </c>
      <c r="AS11522" s="208">
        <v>43315.55</v>
      </c>
      <c r="AT11522" s="93"/>
      <c r="AU11522" s="93"/>
      <c r="AV11522" s="93"/>
    </row>
    <row r="11523" spans="35:48" x14ac:dyDescent="0.55000000000000004">
      <c r="AI11523" s="278" t="s">
        <v>15844</v>
      </c>
      <c r="AJ11523" s="279">
        <v>5410</v>
      </c>
      <c r="AL11523" s="246" t="s">
        <v>40579</v>
      </c>
      <c r="AM11523" s="247">
        <v>238897.3</v>
      </c>
      <c r="AO11523" s="226" t="s">
        <v>25937</v>
      </c>
      <c r="AP11523" s="227">
        <v>1768.55</v>
      </c>
      <c r="AR11523" s="207" t="s">
        <v>25509</v>
      </c>
      <c r="AS11523" s="208">
        <v>570165.1</v>
      </c>
      <c r="AT11523" s="93"/>
      <c r="AU11523" s="93"/>
      <c r="AV11523" s="93"/>
    </row>
    <row r="11524" spans="35:48" x14ac:dyDescent="0.55000000000000004">
      <c r="AI11524" s="278" t="s">
        <v>15846</v>
      </c>
      <c r="AJ11524" s="279">
        <v>545114.74</v>
      </c>
      <c r="AL11524" s="246" t="s">
        <v>36640</v>
      </c>
      <c r="AM11524" s="247">
        <v>2631.69</v>
      </c>
      <c r="AO11524" s="226" t="s">
        <v>25938</v>
      </c>
      <c r="AP11524" s="227">
        <v>9505.14</v>
      </c>
      <c r="AR11524" s="207" t="s">
        <v>25510</v>
      </c>
      <c r="AS11524" s="208">
        <v>67212.69</v>
      </c>
      <c r="AT11524" s="93"/>
      <c r="AU11524" s="93"/>
      <c r="AV11524" s="93"/>
    </row>
    <row r="11525" spans="35:48" x14ac:dyDescent="0.55000000000000004">
      <c r="AI11525" s="278" t="s">
        <v>15848</v>
      </c>
      <c r="AJ11525" s="279">
        <v>494624.07</v>
      </c>
      <c r="AL11525" s="246" t="s">
        <v>58652</v>
      </c>
      <c r="AM11525" s="247">
        <v>-38583.199999999997</v>
      </c>
      <c r="AO11525" s="226" t="s">
        <v>25939</v>
      </c>
      <c r="AP11525" s="227">
        <v>727.12</v>
      </c>
      <c r="AR11525" s="207" t="s">
        <v>25511</v>
      </c>
      <c r="AS11525" s="208">
        <v>100240.25</v>
      </c>
      <c r="AT11525" s="93"/>
      <c r="AU11525" s="93"/>
      <c r="AV11525" s="93"/>
    </row>
    <row r="11526" spans="35:48" x14ac:dyDescent="0.55000000000000004">
      <c r="AI11526" s="278" t="s">
        <v>38869</v>
      </c>
      <c r="AJ11526" s="279">
        <v>123118.81</v>
      </c>
      <c r="AL11526" s="246" t="s">
        <v>63877</v>
      </c>
      <c r="AM11526" s="247">
        <v>1432045.32</v>
      </c>
      <c r="AO11526" s="226" t="s">
        <v>48195</v>
      </c>
      <c r="AP11526" s="227">
        <v>831.2</v>
      </c>
      <c r="AR11526" s="207" t="s">
        <v>25512</v>
      </c>
      <c r="AS11526" s="208">
        <v>215933.15</v>
      </c>
      <c r="AT11526" s="93"/>
      <c r="AU11526" s="93"/>
      <c r="AV11526" s="93"/>
    </row>
    <row r="11527" spans="35:48" x14ac:dyDescent="0.55000000000000004">
      <c r="AI11527" s="278" t="s">
        <v>15849</v>
      </c>
      <c r="AJ11527" s="279">
        <v>17461.7</v>
      </c>
      <c r="AL11527" s="246" t="s">
        <v>56488</v>
      </c>
      <c r="AM11527" s="247">
        <v>293105.42</v>
      </c>
      <c r="AO11527" s="226" t="s">
        <v>25940</v>
      </c>
      <c r="AP11527" s="227">
        <v>592.66999999999996</v>
      </c>
      <c r="AR11527" s="207" t="s">
        <v>25513</v>
      </c>
      <c r="AS11527" s="208">
        <v>658645.66</v>
      </c>
      <c r="AT11527" s="93"/>
      <c r="AU11527" s="93"/>
      <c r="AV11527" s="93"/>
    </row>
    <row r="11528" spans="35:48" x14ac:dyDescent="0.55000000000000004">
      <c r="AI11528" s="278" t="s">
        <v>15850</v>
      </c>
      <c r="AJ11528" s="279">
        <v>126882.14</v>
      </c>
      <c r="AL11528" s="246" t="s">
        <v>40580</v>
      </c>
      <c r="AM11528" s="247">
        <v>168558.82</v>
      </c>
      <c r="AO11528" s="226" t="s">
        <v>34004</v>
      </c>
      <c r="AP11528" s="227">
        <v>11346.52</v>
      </c>
      <c r="AR11528" s="207" t="s">
        <v>25514</v>
      </c>
      <c r="AS11528" s="208">
        <v>1000</v>
      </c>
      <c r="AT11528" s="93"/>
      <c r="AU11528" s="93"/>
      <c r="AV11528" s="93"/>
    </row>
    <row r="11529" spans="35:48" x14ac:dyDescent="0.55000000000000004">
      <c r="AI11529" s="278" t="s">
        <v>15851</v>
      </c>
      <c r="AJ11529" s="279">
        <v>17463.919999999998</v>
      </c>
      <c r="AL11529" s="246" t="s">
        <v>57758</v>
      </c>
      <c r="AM11529" s="247">
        <v>3375</v>
      </c>
      <c r="AO11529" s="226" t="s">
        <v>34005</v>
      </c>
      <c r="AP11529" s="227">
        <v>48033.43</v>
      </c>
      <c r="AR11529" s="207" t="s">
        <v>25515</v>
      </c>
      <c r="AS11529" s="208">
        <v>7250</v>
      </c>
      <c r="AT11529" s="93"/>
      <c r="AU11529" s="93"/>
      <c r="AV11529" s="93"/>
    </row>
    <row r="11530" spans="35:48" x14ac:dyDescent="0.55000000000000004">
      <c r="AI11530" s="278" t="s">
        <v>15852</v>
      </c>
      <c r="AJ11530" s="279">
        <v>17865.98</v>
      </c>
      <c r="AL11530" s="246" t="s">
        <v>57759</v>
      </c>
      <c r="AM11530" s="247">
        <v>258.18</v>
      </c>
      <c r="AO11530" s="226" t="s">
        <v>34006</v>
      </c>
      <c r="AP11530" s="227">
        <v>12498.48</v>
      </c>
      <c r="AR11530" s="207" t="s">
        <v>25516</v>
      </c>
      <c r="AS11530" s="208">
        <v>631.13</v>
      </c>
      <c r="AT11530" s="93"/>
      <c r="AU11530" s="93"/>
      <c r="AV11530" s="93"/>
    </row>
    <row r="11531" spans="35:48" x14ac:dyDescent="0.55000000000000004">
      <c r="AI11531" s="278" t="s">
        <v>15853</v>
      </c>
      <c r="AJ11531" s="279">
        <v>119088.09</v>
      </c>
      <c r="AL11531" s="246" t="s">
        <v>57760</v>
      </c>
      <c r="AM11531" s="247">
        <v>826.89</v>
      </c>
      <c r="AO11531" s="226" t="s">
        <v>34007</v>
      </c>
      <c r="AP11531" s="227">
        <v>41122.61</v>
      </c>
      <c r="AR11531" s="207" t="s">
        <v>25517</v>
      </c>
      <c r="AS11531" s="208">
        <v>1788.6</v>
      </c>
      <c r="AT11531" s="93"/>
      <c r="AU11531" s="93"/>
      <c r="AV11531" s="93"/>
    </row>
    <row r="11532" spans="35:48" x14ac:dyDescent="0.55000000000000004">
      <c r="AI11532" s="278" t="s">
        <v>15854</v>
      </c>
      <c r="AJ11532" s="279">
        <v>19122.509999999998</v>
      </c>
      <c r="AL11532" s="246" t="s">
        <v>64797</v>
      </c>
      <c r="AM11532" s="247">
        <v>816.4</v>
      </c>
      <c r="AO11532" s="226" t="s">
        <v>34008</v>
      </c>
      <c r="AP11532" s="227">
        <v>5041.92</v>
      </c>
      <c r="AR11532" s="207" t="s">
        <v>25518</v>
      </c>
      <c r="AS11532" s="208">
        <v>429.27</v>
      </c>
      <c r="AT11532" s="93"/>
      <c r="AU11532" s="93"/>
      <c r="AV11532" s="93"/>
    </row>
    <row r="11533" spans="35:48" x14ac:dyDescent="0.55000000000000004">
      <c r="AI11533" s="278" t="s">
        <v>33129</v>
      </c>
      <c r="AJ11533" s="279">
        <v>120372.49</v>
      </c>
      <c r="AL11533" s="246" t="s">
        <v>64798</v>
      </c>
      <c r="AM11533" s="247">
        <v>602.89</v>
      </c>
      <c r="AO11533" s="226" t="s">
        <v>34009</v>
      </c>
      <c r="AP11533" s="227">
        <v>1139.32</v>
      </c>
      <c r="AR11533" s="207" t="s">
        <v>25519</v>
      </c>
      <c r="AS11533" s="208">
        <v>481</v>
      </c>
      <c r="AT11533" s="93"/>
      <c r="AU11533" s="93"/>
      <c r="AV11533" s="93"/>
    </row>
    <row r="11534" spans="35:48" x14ac:dyDescent="0.55000000000000004">
      <c r="AI11534" s="278" t="s">
        <v>15855</v>
      </c>
      <c r="AJ11534" s="279">
        <v>64952.27</v>
      </c>
      <c r="AL11534" s="246" t="s">
        <v>47192</v>
      </c>
      <c r="AM11534" s="247">
        <v>258000</v>
      </c>
      <c r="AO11534" s="226" t="s">
        <v>40569</v>
      </c>
      <c r="AP11534" s="227">
        <v>15043.5</v>
      </c>
      <c r="AR11534" s="207" t="s">
        <v>25520</v>
      </c>
      <c r="AS11534" s="208">
        <v>1403</v>
      </c>
      <c r="AT11534" s="93"/>
      <c r="AU11534" s="93"/>
      <c r="AV11534" s="93"/>
    </row>
    <row r="11535" spans="35:48" x14ac:dyDescent="0.55000000000000004">
      <c r="AI11535" s="278" t="s">
        <v>36031</v>
      </c>
      <c r="AJ11535" s="279">
        <v>92407.5</v>
      </c>
      <c r="AL11535" s="246" t="s">
        <v>47193</v>
      </c>
      <c r="AM11535" s="247">
        <v>1179.8</v>
      </c>
      <c r="AO11535" s="226" t="s">
        <v>34010</v>
      </c>
      <c r="AP11535" s="227">
        <v>5741.98</v>
      </c>
      <c r="AR11535" s="207" t="s">
        <v>25521</v>
      </c>
      <c r="AS11535" s="208">
        <v>2000</v>
      </c>
      <c r="AT11535" s="93"/>
      <c r="AU11535" s="93"/>
      <c r="AV11535" s="93"/>
    </row>
    <row r="11536" spans="35:48" x14ac:dyDescent="0.55000000000000004">
      <c r="AI11536" s="278" t="s">
        <v>36032</v>
      </c>
      <c r="AJ11536" s="279">
        <v>2040</v>
      </c>
      <c r="AL11536" s="246" t="s">
        <v>47194</v>
      </c>
      <c r="AM11536" s="247">
        <v>19827.259999999998</v>
      </c>
      <c r="AO11536" s="226" t="s">
        <v>36618</v>
      </c>
      <c r="AP11536" s="227">
        <v>3233.5</v>
      </c>
      <c r="AR11536" s="207" t="s">
        <v>25522</v>
      </c>
      <c r="AS11536" s="208">
        <v>11000</v>
      </c>
      <c r="AT11536" s="93"/>
      <c r="AU11536" s="93"/>
      <c r="AV11536" s="93"/>
    </row>
    <row r="11537" spans="35:48" x14ac:dyDescent="0.55000000000000004">
      <c r="AI11537" s="278" t="s">
        <v>59300</v>
      </c>
      <c r="AJ11537" s="279">
        <v>6167.6</v>
      </c>
      <c r="AL11537" s="246" t="s">
        <v>47195</v>
      </c>
      <c r="AM11537" s="247">
        <v>63499.05</v>
      </c>
      <c r="AO11537" s="226" t="s">
        <v>34011</v>
      </c>
      <c r="AP11537" s="227">
        <v>21862.87</v>
      </c>
      <c r="AR11537" s="207" t="s">
        <v>25523</v>
      </c>
      <c r="AS11537" s="208">
        <v>22000</v>
      </c>
      <c r="AT11537" s="93"/>
      <c r="AU11537" s="93"/>
      <c r="AV11537" s="93"/>
    </row>
    <row r="11538" spans="35:48" x14ac:dyDescent="0.55000000000000004">
      <c r="AI11538" s="278" t="s">
        <v>49320</v>
      </c>
      <c r="AJ11538" s="279">
        <v>3776.82</v>
      </c>
      <c r="AL11538" s="246" t="s">
        <v>47196</v>
      </c>
      <c r="AM11538" s="247">
        <v>70937.23</v>
      </c>
      <c r="AO11538" s="226" t="s">
        <v>34012</v>
      </c>
      <c r="AP11538" s="227">
        <v>4684.88</v>
      </c>
      <c r="AR11538" s="207" t="s">
        <v>25524</v>
      </c>
      <c r="AS11538" s="208">
        <v>5524.14</v>
      </c>
      <c r="AT11538" s="93"/>
      <c r="AU11538" s="93"/>
      <c r="AV11538" s="93"/>
    </row>
    <row r="11539" spans="35:48" x14ac:dyDescent="0.55000000000000004">
      <c r="AI11539" s="278" t="s">
        <v>15856</v>
      </c>
      <c r="AJ11539" s="279">
        <v>89754.01</v>
      </c>
      <c r="AL11539" s="246" t="s">
        <v>49109</v>
      </c>
      <c r="AM11539" s="247">
        <v>253914.52</v>
      </c>
      <c r="AO11539" s="226" t="s">
        <v>34013</v>
      </c>
      <c r="AP11539" s="227">
        <v>1217.71</v>
      </c>
      <c r="AR11539" s="207" t="s">
        <v>25525</v>
      </c>
      <c r="AS11539" s="208">
        <v>5214.33</v>
      </c>
      <c r="AT11539" s="93"/>
      <c r="AU11539" s="93"/>
      <c r="AV11539" s="93"/>
    </row>
    <row r="11540" spans="35:48" x14ac:dyDescent="0.55000000000000004">
      <c r="AI11540" s="278" t="s">
        <v>15857</v>
      </c>
      <c r="AJ11540" s="279">
        <v>977.09</v>
      </c>
      <c r="AL11540" s="246" t="s">
        <v>62209</v>
      </c>
      <c r="AM11540" s="247">
        <v>250000</v>
      </c>
      <c r="AO11540" s="226" t="s">
        <v>34014</v>
      </c>
      <c r="AP11540" s="227">
        <v>120201.03</v>
      </c>
      <c r="AR11540" s="207" t="s">
        <v>25526</v>
      </c>
      <c r="AS11540" s="208">
        <v>4502</v>
      </c>
      <c r="AT11540" s="93"/>
      <c r="AU11540" s="93"/>
      <c r="AV11540" s="93"/>
    </row>
    <row r="11541" spans="35:48" x14ac:dyDescent="0.55000000000000004">
      <c r="AI11541" s="278" t="s">
        <v>15858</v>
      </c>
      <c r="AJ11541" s="279">
        <v>31214.76</v>
      </c>
      <c r="AL11541" s="246" t="s">
        <v>47197</v>
      </c>
      <c r="AM11541" s="247">
        <v>20292.419999999998</v>
      </c>
      <c r="AO11541" s="226" t="s">
        <v>49102</v>
      </c>
      <c r="AP11541" s="227">
        <v>109.67</v>
      </c>
      <c r="AR11541" s="207" t="s">
        <v>25527</v>
      </c>
      <c r="AS11541" s="208">
        <v>10789</v>
      </c>
      <c r="AT11541" s="93"/>
      <c r="AU11541" s="93"/>
      <c r="AV11541" s="93"/>
    </row>
    <row r="11542" spans="35:48" x14ac:dyDescent="0.55000000000000004">
      <c r="AI11542" s="278" t="s">
        <v>15860</v>
      </c>
      <c r="AJ11542" s="279">
        <v>49488.24</v>
      </c>
      <c r="AL11542" s="246" t="s">
        <v>62210</v>
      </c>
      <c r="AM11542" s="247">
        <v>98502.93</v>
      </c>
      <c r="AO11542" s="226" t="s">
        <v>34015</v>
      </c>
      <c r="AP11542" s="227">
        <v>1234.23</v>
      </c>
      <c r="AR11542" s="207" t="s">
        <v>25528</v>
      </c>
      <c r="AS11542" s="208">
        <v>515</v>
      </c>
      <c r="AT11542" s="93"/>
      <c r="AU11542" s="93"/>
      <c r="AV11542" s="93"/>
    </row>
    <row r="11543" spans="35:48" x14ac:dyDescent="0.55000000000000004">
      <c r="AI11543" s="278" t="s">
        <v>15861</v>
      </c>
      <c r="AJ11543" s="279">
        <v>791777.56</v>
      </c>
      <c r="AL11543" s="246" t="s">
        <v>62211</v>
      </c>
      <c r="AM11543" s="247">
        <v>134758.07999999999</v>
      </c>
      <c r="AO11543" s="226" t="s">
        <v>25942</v>
      </c>
      <c r="AP11543" s="227">
        <v>22309.98</v>
      </c>
      <c r="AR11543" s="207" t="s">
        <v>25529</v>
      </c>
      <c r="AS11543" s="208">
        <v>4371</v>
      </c>
      <c r="AT11543" s="93"/>
      <c r="AU11543" s="93"/>
      <c r="AV11543" s="93"/>
    </row>
    <row r="11544" spans="35:48" x14ac:dyDescent="0.55000000000000004">
      <c r="AI11544" s="278" t="s">
        <v>15862</v>
      </c>
      <c r="AJ11544" s="279">
        <v>6463.6</v>
      </c>
      <c r="AL11544" s="246" t="s">
        <v>50324</v>
      </c>
      <c r="AM11544" s="247">
        <v>32000</v>
      </c>
      <c r="AO11544" s="226" t="s">
        <v>25943</v>
      </c>
      <c r="AP11544" s="227">
        <v>12442.6</v>
      </c>
      <c r="AR11544" s="207" t="s">
        <v>25530</v>
      </c>
      <c r="AS11544" s="208">
        <v>1000</v>
      </c>
      <c r="AT11544" s="93"/>
      <c r="AU11544" s="93"/>
      <c r="AV11544" s="93"/>
    </row>
    <row r="11545" spans="35:48" x14ac:dyDescent="0.55000000000000004">
      <c r="AI11545" s="278" t="s">
        <v>63845</v>
      </c>
      <c r="AJ11545" s="279">
        <v>18032.57</v>
      </c>
      <c r="AL11545" s="246" t="s">
        <v>62212</v>
      </c>
      <c r="AM11545" s="247">
        <v>19103.099999999999</v>
      </c>
      <c r="AO11545" s="226" t="s">
        <v>35487</v>
      </c>
      <c r="AP11545" s="227">
        <v>10337.75</v>
      </c>
      <c r="AR11545" s="207" t="s">
        <v>25531</v>
      </c>
      <c r="AS11545" s="208">
        <v>7250</v>
      </c>
      <c r="AT11545" s="93"/>
      <c r="AU11545" s="93"/>
      <c r="AV11545" s="93"/>
    </row>
    <row r="11546" spans="35:48" x14ac:dyDescent="0.55000000000000004">
      <c r="AI11546" s="278" t="s">
        <v>15863</v>
      </c>
      <c r="AJ11546" s="279">
        <v>4000</v>
      </c>
      <c r="AL11546" s="246" t="s">
        <v>50325</v>
      </c>
      <c r="AM11546" s="247">
        <v>3909.39</v>
      </c>
      <c r="AO11546" s="226" t="s">
        <v>36619</v>
      </c>
      <c r="AP11546" s="227">
        <v>4339</v>
      </c>
      <c r="AR11546" s="207" t="s">
        <v>25532</v>
      </c>
      <c r="AS11546" s="208">
        <v>631.13</v>
      </c>
      <c r="AT11546" s="93"/>
      <c r="AU11546" s="93"/>
      <c r="AV11546" s="93"/>
    </row>
    <row r="11547" spans="35:48" x14ac:dyDescent="0.55000000000000004">
      <c r="AI11547" s="278" t="s">
        <v>15864</v>
      </c>
      <c r="AJ11547" s="279">
        <v>253213.57</v>
      </c>
      <c r="AL11547" s="246" t="s">
        <v>50326</v>
      </c>
      <c r="AM11547" s="247">
        <v>12520.26</v>
      </c>
      <c r="AO11547" s="226" t="s">
        <v>25944</v>
      </c>
      <c r="AP11547" s="227">
        <v>15389.7</v>
      </c>
      <c r="AR11547" s="207" t="s">
        <v>25533</v>
      </c>
      <c r="AS11547" s="208">
        <v>1788.6</v>
      </c>
      <c r="AT11547" s="93"/>
      <c r="AU11547" s="93"/>
      <c r="AV11547" s="93"/>
    </row>
    <row r="11548" spans="35:48" x14ac:dyDescent="0.55000000000000004">
      <c r="AI11548" s="278" t="s">
        <v>15865</v>
      </c>
      <c r="AJ11548" s="279">
        <v>7800</v>
      </c>
      <c r="AL11548" s="246" t="s">
        <v>50327</v>
      </c>
      <c r="AM11548" s="247">
        <v>5103.93</v>
      </c>
      <c r="AO11548" s="226" t="s">
        <v>50308</v>
      </c>
      <c r="AP11548" s="227">
        <v>94123.18</v>
      </c>
      <c r="AR11548" s="207" t="s">
        <v>25534</v>
      </c>
      <c r="AS11548" s="208">
        <v>481</v>
      </c>
      <c r="AT11548" s="93"/>
      <c r="AU11548" s="93"/>
      <c r="AV11548" s="93"/>
    </row>
    <row r="11549" spans="35:48" x14ac:dyDescent="0.55000000000000004">
      <c r="AI11549" s="278" t="s">
        <v>15866</v>
      </c>
      <c r="AJ11549" s="279">
        <v>124309.31</v>
      </c>
      <c r="AL11549" s="246" t="s">
        <v>53477</v>
      </c>
      <c r="AM11549" s="247">
        <v>7239.01</v>
      </c>
      <c r="AO11549" s="226" t="s">
        <v>25946</v>
      </c>
      <c r="AP11549" s="227">
        <v>1172.33</v>
      </c>
      <c r="AR11549" s="207" t="s">
        <v>25535</v>
      </c>
      <c r="AS11549" s="208">
        <v>515</v>
      </c>
      <c r="AT11549" s="93"/>
      <c r="AU11549" s="93"/>
      <c r="AV11549" s="93"/>
    </row>
    <row r="11550" spans="35:48" x14ac:dyDescent="0.55000000000000004">
      <c r="AI11550" s="278" t="s">
        <v>15867</v>
      </c>
      <c r="AJ11550" s="279">
        <v>7220.33</v>
      </c>
      <c r="AL11550" s="246" t="s">
        <v>50328</v>
      </c>
      <c r="AM11550" s="247">
        <v>1643.77</v>
      </c>
      <c r="AO11550" s="226" t="s">
        <v>34016</v>
      </c>
      <c r="AP11550" s="227">
        <v>40596.230000000003</v>
      </c>
      <c r="AR11550" s="207" t="s">
        <v>25536</v>
      </c>
      <c r="AS11550" s="208">
        <v>6203.27</v>
      </c>
      <c r="AT11550" s="93"/>
      <c r="AU11550" s="93"/>
      <c r="AV11550" s="93"/>
    </row>
    <row r="11551" spans="35:48" x14ac:dyDescent="0.55000000000000004">
      <c r="AI11551" s="278" t="s">
        <v>15868</v>
      </c>
      <c r="AJ11551" s="279">
        <v>695022.27</v>
      </c>
      <c r="AL11551" s="246" t="s">
        <v>60688</v>
      </c>
      <c r="AM11551" s="247">
        <v>1416.59</v>
      </c>
      <c r="AO11551" s="226" t="s">
        <v>45456</v>
      </c>
      <c r="AP11551" s="227">
        <v>38913.74</v>
      </c>
      <c r="AR11551" s="207" t="s">
        <v>25537</v>
      </c>
      <c r="AS11551" s="208">
        <v>18313.14</v>
      </c>
      <c r="AT11551" s="93"/>
      <c r="AU11551" s="93"/>
      <c r="AV11551" s="93"/>
    </row>
    <row r="11552" spans="35:48" x14ac:dyDescent="0.55000000000000004">
      <c r="AI11552" s="278" t="s">
        <v>15869</v>
      </c>
      <c r="AJ11552" s="279">
        <v>2190326.15</v>
      </c>
      <c r="AL11552" s="246" t="s">
        <v>59787</v>
      </c>
      <c r="AM11552" s="247">
        <v>47817.5</v>
      </c>
      <c r="AO11552" s="226" t="s">
        <v>36620</v>
      </c>
      <c r="AP11552" s="227">
        <v>89232.56</v>
      </c>
      <c r="AR11552" s="207" t="s">
        <v>25538</v>
      </c>
      <c r="AS11552" s="208">
        <v>20716.330000000002</v>
      </c>
      <c r="AT11552" s="93"/>
      <c r="AU11552" s="93"/>
      <c r="AV11552" s="93"/>
    </row>
    <row r="11553" spans="35:48" x14ac:dyDescent="0.55000000000000004">
      <c r="AI11553" s="278" t="s">
        <v>15870</v>
      </c>
      <c r="AJ11553" s="279">
        <v>846051</v>
      </c>
      <c r="AL11553" s="246" t="s">
        <v>62213</v>
      </c>
      <c r="AM11553" s="247">
        <v>110.16</v>
      </c>
      <c r="AO11553" s="226" t="s">
        <v>34017</v>
      </c>
      <c r="AP11553" s="227">
        <v>226315.06</v>
      </c>
      <c r="AR11553" s="207" t="s">
        <v>25539</v>
      </c>
      <c r="AS11553" s="208">
        <v>22000</v>
      </c>
      <c r="AT11553" s="93"/>
      <c r="AU11553" s="93"/>
      <c r="AV11553" s="93"/>
    </row>
    <row r="11554" spans="35:48" x14ac:dyDescent="0.55000000000000004">
      <c r="AI11554" s="278" t="s">
        <v>15871</v>
      </c>
      <c r="AJ11554" s="279">
        <v>52478.77</v>
      </c>
      <c r="AL11554" s="246" t="s">
        <v>59788</v>
      </c>
      <c r="AM11554" s="247">
        <v>3625.87</v>
      </c>
      <c r="AO11554" s="226" t="s">
        <v>42833</v>
      </c>
      <c r="AP11554" s="227">
        <v>8816.2199999999993</v>
      </c>
      <c r="AR11554" s="207" t="s">
        <v>25540</v>
      </c>
      <c r="AS11554" s="208">
        <v>15217.5</v>
      </c>
      <c r="AT11554" s="93"/>
      <c r="AU11554" s="93"/>
      <c r="AV11554" s="93"/>
    </row>
    <row r="11555" spans="35:48" x14ac:dyDescent="0.55000000000000004">
      <c r="AI11555" s="278" t="s">
        <v>15872</v>
      </c>
      <c r="AJ11555" s="279">
        <v>648617.97</v>
      </c>
      <c r="AL11555" s="246" t="s">
        <v>59789</v>
      </c>
      <c r="AM11555" s="247">
        <v>10434.799999999999</v>
      </c>
      <c r="AO11555" s="226" t="s">
        <v>42834</v>
      </c>
      <c r="AP11555" s="227">
        <v>674.44</v>
      </c>
      <c r="AR11555" s="207" t="s">
        <v>25541</v>
      </c>
      <c r="AS11555" s="208">
        <v>1164.1400000000001</v>
      </c>
      <c r="AT11555" s="93"/>
      <c r="AU11555" s="93"/>
      <c r="AV11555" s="93"/>
    </row>
    <row r="11556" spans="35:48" x14ac:dyDescent="0.55000000000000004">
      <c r="AI11556" s="278" t="s">
        <v>15873</v>
      </c>
      <c r="AJ11556" s="279">
        <v>393193.8</v>
      </c>
      <c r="AL11556" s="246" t="s">
        <v>63345</v>
      </c>
      <c r="AM11556" s="247">
        <v>4306.3500000000004</v>
      </c>
      <c r="AO11556" s="226" t="s">
        <v>42835</v>
      </c>
      <c r="AP11556" s="227">
        <v>1885.34</v>
      </c>
      <c r="AR11556" s="207" t="s">
        <v>25542</v>
      </c>
      <c r="AS11556" s="208">
        <v>111.36</v>
      </c>
      <c r="AT11556" s="93"/>
      <c r="AU11556" s="93"/>
      <c r="AV11556" s="93"/>
    </row>
    <row r="11557" spans="35:48" x14ac:dyDescent="0.55000000000000004">
      <c r="AI11557" s="278" t="s">
        <v>15874</v>
      </c>
      <c r="AJ11557" s="279">
        <v>30997.9</v>
      </c>
      <c r="AL11557" s="246" t="s">
        <v>64799</v>
      </c>
      <c r="AM11557" s="247">
        <v>13482.06</v>
      </c>
      <c r="AO11557" s="226" t="s">
        <v>53436</v>
      </c>
      <c r="AP11557" s="227">
        <v>31483.42</v>
      </c>
      <c r="AR11557" s="207" t="s">
        <v>25543</v>
      </c>
      <c r="AS11557" s="208">
        <v>550</v>
      </c>
      <c r="AT11557" s="93"/>
      <c r="AU11557" s="93"/>
      <c r="AV11557" s="93"/>
    </row>
    <row r="11558" spans="35:48" x14ac:dyDescent="0.55000000000000004">
      <c r="AI11558" s="278" t="s">
        <v>63582</v>
      </c>
      <c r="AJ11558" s="279">
        <v>10403.1</v>
      </c>
      <c r="AL11558" s="246" t="s">
        <v>60087</v>
      </c>
      <c r="AM11558" s="247">
        <v>50283.31</v>
      </c>
      <c r="AO11558" s="226" t="s">
        <v>53437</v>
      </c>
      <c r="AP11558" s="227">
        <v>2408.48</v>
      </c>
      <c r="AR11558" s="207" t="s">
        <v>25544</v>
      </c>
      <c r="AS11558" s="208">
        <v>695</v>
      </c>
      <c r="AT11558" s="93"/>
      <c r="AU11558" s="93"/>
      <c r="AV11558" s="93"/>
    </row>
    <row r="11559" spans="35:48" x14ac:dyDescent="0.55000000000000004">
      <c r="AI11559" s="278" t="s">
        <v>15876</v>
      </c>
      <c r="AJ11559" s="279">
        <v>84244.5</v>
      </c>
      <c r="AL11559" s="246" t="s">
        <v>64800</v>
      </c>
      <c r="AM11559" s="247">
        <v>332.8</v>
      </c>
      <c r="AO11559" s="226" t="s">
        <v>53438</v>
      </c>
      <c r="AP11559" s="227">
        <v>7587.51</v>
      </c>
      <c r="AR11559" s="207" t="s">
        <v>25545</v>
      </c>
      <c r="AS11559" s="208">
        <v>6970</v>
      </c>
      <c r="AT11559" s="93"/>
      <c r="AU11559" s="93"/>
      <c r="AV11559" s="93"/>
    </row>
    <row r="11560" spans="35:48" x14ac:dyDescent="0.55000000000000004">
      <c r="AI11560" s="278" t="s">
        <v>15877</v>
      </c>
      <c r="AJ11560" s="279">
        <v>4597.04</v>
      </c>
      <c r="AL11560" s="246" t="s">
        <v>64801</v>
      </c>
      <c r="AM11560" s="247">
        <v>1618.01</v>
      </c>
      <c r="AO11560" s="226" t="s">
        <v>53439</v>
      </c>
      <c r="AP11560" s="227">
        <v>38.590000000000003</v>
      </c>
      <c r="AR11560" s="207" t="s">
        <v>25546</v>
      </c>
      <c r="AS11560" s="208">
        <v>1159</v>
      </c>
      <c r="AT11560" s="93"/>
      <c r="AU11560" s="93"/>
      <c r="AV11560" s="93"/>
    </row>
    <row r="11561" spans="35:48" x14ac:dyDescent="0.55000000000000004">
      <c r="AI11561" s="278" t="s">
        <v>54218</v>
      </c>
      <c r="AJ11561" s="279">
        <v>5288.74</v>
      </c>
      <c r="AL11561" s="246" t="s">
        <v>64802</v>
      </c>
      <c r="AM11561" s="247">
        <v>184.87</v>
      </c>
      <c r="AO11561" s="226" t="s">
        <v>36621</v>
      </c>
      <c r="AP11561" s="227">
        <v>9783</v>
      </c>
      <c r="AR11561" s="207" t="s">
        <v>25547</v>
      </c>
      <c r="AS11561" s="208">
        <v>1187</v>
      </c>
      <c r="AT11561" s="93"/>
      <c r="AU11561" s="93"/>
      <c r="AV11561" s="93"/>
    </row>
    <row r="11562" spans="35:48" x14ac:dyDescent="0.55000000000000004">
      <c r="AI11562" s="278" t="s">
        <v>15878</v>
      </c>
      <c r="AJ11562" s="279">
        <v>245</v>
      </c>
      <c r="AL11562" s="246" t="s">
        <v>64803</v>
      </c>
      <c r="AM11562" s="247">
        <v>400</v>
      </c>
      <c r="AO11562" s="226" t="s">
        <v>42836</v>
      </c>
      <c r="AP11562" s="227">
        <v>304303.78000000003</v>
      </c>
      <c r="AR11562" s="207" t="s">
        <v>25548</v>
      </c>
      <c r="AS11562" s="208">
        <v>5695</v>
      </c>
      <c r="AT11562" s="93"/>
      <c r="AU11562" s="93"/>
      <c r="AV11562" s="93"/>
    </row>
    <row r="11563" spans="35:48" x14ac:dyDescent="0.55000000000000004">
      <c r="AI11563" s="278" t="s">
        <v>70890</v>
      </c>
      <c r="AJ11563" s="279">
        <v>47500</v>
      </c>
      <c r="AL11563" s="246" t="s">
        <v>64804</v>
      </c>
      <c r="AM11563" s="247">
        <v>30.6</v>
      </c>
      <c r="AO11563" s="226" t="s">
        <v>36622</v>
      </c>
      <c r="AP11563" s="227">
        <v>600</v>
      </c>
      <c r="AR11563" s="207" t="s">
        <v>25549</v>
      </c>
      <c r="AS11563" s="208">
        <v>2000</v>
      </c>
      <c r="AT11563" s="93"/>
      <c r="AU11563" s="93"/>
      <c r="AV11563" s="93"/>
    </row>
    <row r="11564" spans="35:48" x14ac:dyDescent="0.55000000000000004">
      <c r="AI11564" s="278" t="s">
        <v>15880</v>
      </c>
      <c r="AJ11564" s="279">
        <v>1541243.48</v>
      </c>
      <c r="AL11564" s="246" t="s">
        <v>64805</v>
      </c>
      <c r="AM11564" s="247">
        <v>98</v>
      </c>
      <c r="AO11564" s="226" t="s">
        <v>36623</v>
      </c>
      <c r="AP11564" s="227">
        <v>23203.39</v>
      </c>
      <c r="AR11564" s="207" t="s">
        <v>25550</v>
      </c>
      <c r="AS11564" s="208">
        <v>7165.08</v>
      </c>
      <c r="AT11564" s="93"/>
      <c r="AU11564" s="93"/>
      <c r="AV11564" s="93"/>
    </row>
    <row r="11565" spans="35:48" x14ac:dyDescent="0.55000000000000004">
      <c r="AI11565" s="278" t="s">
        <v>15881</v>
      </c>
      <c r="AJ11565" s="279">
        <v>1188246.98</v>
      </c>
      <c r="AL11565" s="246" t="s">
        <v>64806</v>
      </c>
      <c r="AM11565" s="247">
        <v>215.07</v>
      </c>
      <c r="AO11565" s="226" t="s">
        <v>36624</v>
      </c>
      <c r="AP11565" s="227">
        <v>64858.86</v>
      </c>
      <c r="AR11565" s="207" t="s">
        <v>25551</v>
      </c>
      <c r="AS11565" s="208">
        <v>47.92</v>
      </c>
      <c r="AT11565" s="93"/>
      <c r="AU11565" s="93"/>
      <c r="AV11565" s="93"/>
    </row>
    <row r="11566" spans="35:48" x14ac:dyDescent="0.55000000000000004">
      <c r="AI11566" s="278" t="s">
        <v>15882</v>
      </c>
      <c r="AJ11566" s="279">
        <v>125106.9</v>
      </c>
      <c r="AL11566" s="246" t="s">
        <v>64807</v>
      </c>
      <c r="AM11566" s="247">
        <v>1353.65</v>
      </c>
      <c r="AO11566" s="226" t="s">
        <v>42837</v>
      </c>
      <c r="AP11566" s="227">
        <v>45453</v>
      </c>
      <c r="AR11566" s="207" t="s">
        <v>25552</v>
      </c>
      <c r="AS11566" s="208">
        <v>16216</v>
      </c>
      <c r="AT11566" s="93"/>
      <c r="AU11566" s="93"/>
      <c r="AV11566" s="93"/>
    </row>
    <row r="11567" spans="35:48" x14ac:dyDescent="0.55000000000000004">
      <c r="AI11567" s="278" t="s">
        <v>36033</v>
      </c>
      <c r="AJ11567" s="279">
        <v>13331</v>
      </c>
      <c r="AL11567" s="246" t="s">
        <v>56489</v>
      </c>
      <c r="AM11567" s="247">
        <v>30761.5</v>
      </c>
      <c r="AO11567" s="226" t="s">
        <v>50309</v>
      </c>
      <c r="AP11567" s="227">
        <v>107187.26</v>
      </c>
      <c r="AR11567" s="207" t="s">
        <v>25553</v>
      </c>
      <c r="AS11567" s="208">
        <v>2566</v>
      </c>
      <c r="AT11567" s="93"/>
      <c r="AU11567" s="93"/>
      <c r="AV11567" s="93"/>
    </row>
    <row r="11568" spans="35:48" x14ac:dyDescent="0.55000000000000004">
      <c r="AI11568" s="278" t="s">
        <v>15885</v>
      </c>
      <c r="AJ11568" s="279">
        <v>122590.31</v>
      </c>
      <c r="AL11568" s="246" t="s">
        <v>56490</v>
      </c>
      <c r="AM11568" s="247">
        <v>1990.5</v>
      </c>
      <c r="AO11568" s="226" t="s">
        <v>39407</v>
      </c>
      <c r="AP11568" s="227">
        <v>43085.24</v>
      </c>
      <c r="AR11568" s="207" t="s">
        <v>25554</v>
      </c>
      <c r="AS11568" s="208">
        <v>4320</v>
      </c>
      <c r="AT11568" s="93"/>
      <c r="AU11568" s="93"/>
      <c r="AV11568" s="93"/>
    </row>
    <row r="11569" spans="35:48" x14ac:dyDescent="0.55000000000000004">
      <c r="AI11569" s="278" t="s">
        <v>48421</v>
      </c>
      <c r="AJ11569" s="279">
        <v>-35710.199999999997</v>
      </c>
      <c r="AL11569" s="246" t="s">
        <v>56491</v>
      </c>
      <c r="AM11569" s="247">
        <v>2116.09</v>
      </c>
      <c r="AO11569" s="226" t="s">
        <v>34018</v>
      </c>
      <c r="AP11569" s="227">
        <v>3357.82</v>
      </c>
      <c r="AR11569" s="207" t="s">
        <v>25555</v>
      </c>
      <c r="AS11569" s="208">
        <v>324</v>
      </c>
      <c r="AT11569" s="93"/>
      <c r="AU11569" s="93"/>
      <c r="AV11569" s="93"/>
    </row>
    <row r="11570" spans="35:48" x14ac:dyDescent="0.55000000000000004">
      <c r="AI11570" s="278" t="s">
        <v>58364</v>
      </c>
      <c r="AJ11570" s="279">
        <v>742885.45</v>
      </c>
      <c r="AL11570" s="246" t="s">
        <v>56492</v>
      </c>
      <c r="AM11570" s="247">
        <v>8024.29</v>
      </c>
      <c r="AO11570" s="226" t="s">
        <v>42838</v>
      </c>
      <c r="AP11570" s="227">
        <v>25668.04</v>
      </c>
      <c r="AR11570" s="207" t="s">
        <v>25556</v>
      </c>
      <c r="AS11570" s="208">
        <v>15217.5</v>
      </c>
      <c r="AT11570" s="93"/>
      <c r="AU11570" s="93"/>
      <c r="AV11570" s="93"/>
    </row>
    <row r="11571" spans="35:48" x14ac:dyDescent="0.55000000000000004">
      <c r="AI11571" s="278" t="s">
        <v>36034</v>
      </c>
      <c r="AJ11571" s="279">
        <v>2807072.16</v>
      </c>
      <c r="AL11571" s="246" t="s">
        <v>56493</v>
      </c>
      <c r="AM11571" s="247">
        <v>3624.53</v>
      </c>
      <c r="AO11571" s="226" t="s">
        <v>35488</v>
      </c>
      <c r="AP11571" s="227">
        <v>84954.67</v>
      </c>
      <c r="AR11571" s="207" t="s">
        <v>25557</v>
      </c>
      <c r="AS11571" s="208">
        <v>4320</v>
      </c>
      <c r="AT11571" s="93"/>
      <c r="AU11571" s="93"/>
      <c r="AV11571" s="93"/>
    </row>
    <row r="11572" spans="35:48" x14ac:dyDescent="0.55000000000000004">
      <c r="AI11572" s="278" t="s">
        <v>63583</v>
      </c>
      <c r="AJ11572" s="279">
        <v>134263.35</v>
      </c>
      <c r="AL11572" s="246" t="s">
        <v>63346</v>
      </c>
      <c r="AM11572" s="247">
        <v>5710.77</v>
      </c>
      <c r="AO11572" s="226" t="s">
        <v>45457</v>
      </c>
      <c r="AP11572" s="227">
        <v>19550.32</v>
      </c>
      <c r="AR11572" s="207" t="s">
        <v>25558</v>
      </c>
      <c r="AS11572" s="208">
        <v>16216</v>
      </c>
      <c r="AT11572" s="93"/>
      <c r="AU11572" s="93"/>
      <c r="AV11572" s="93"/>
    </row>
    <row r="11573" spans="35:48" x14ac:dyDescent="0.55000000000000004">
      <c r="AI11573" s="278" t="s">
        <v>34589</v>
      </c>
      <c r="AJ11573" s="279">
        <v>65879.759999999995</v>
      </c>
      <c r="AL11573" s="246" t="s">
        <v>61118</v>
      </c>
      <c r="AM11573" s="247">
        <v>2010.74</v>
      </c>
      <c r="AO11573" s="226" t="s">
        <v>48196</v>
      </c>
      <c r="AP11573" s="227">
        <v>4591.1400000000003</v>
      </c>
      <c r="AR11573" s="207" t="s">
        <v>25559</v>
      </c>
      <c r="AS11573" s="208">
        <v>1488.14</v>
      </c>
      <c r="AT11573" s="93"/>
      <c r="AU11573" s="93"/>
      <c r="AV11573" s="93"/>
    </row>
    <row r="11574" spans="35:48" x14ac:dyDescent="0.55000000000000004">
      <c r="AI11574" s="278" t="s">
        <v>15931</v>
      </c>
      <c r="AJ11574" s="279">
        <v>35692.44</v>
      </c>
      <c r="AL11574" s="246" t="s">
        <v>60088</v>
      </c>
      <c r="AM11574" s="247">
        <v>1919.58</v>
      </c>
      <c r="AO11574" s="226" t="s">
        <v>50310</v>
      </c>
      <c r="AP11574" s="227">
        <v>380.67</v>
      </c>
      <c r="AR11574" s="207" t="s">
        <v>25560</v>
      </c>
      <c r="AS11574" s="208">
        <v>7165.08</v>
      </c>
      <c r="AT11574" s="93"/>
      <c r="AU11574" s="93"/>
      <c r="AV11574" s="93"/>
    </row>
    <row r="11575" spans="35:48" x14ac:dyDescent="0.55000000000000004">
      <c r="AI11575" s="278" t="s">
        <v>15932</v>
      </c>
      <c r="AJ11575" s="279">
        <v>20602.5</v>
      </c>
      <c r="AL11575" s="246" t="s">
        <v>64808</v>
      </c>
      <c r="AM11575" s="247">
        <v>5717.57</v>
      </c>
      <c r="AO11575" s="226" t="s">
        <v>42839</v>
      </c>
      <c r="AP11575" s="227">
        <v>3028.76</v>
      </c>
      <c r="AR11575" s="207" t="s">
        <v>25561</v>
      </c>
      <c r="AS11575" s="208">
        <v>695</v>
      </c>
      <c r="AT11575" s="93"/>
      <c r="AU11575" s="93"/>
      <c r="AV11575" s="93"/>
    </row>
    <row r="11576" spans="35:48" x14ac:dyDescent="0.55000000000000004">
      <c r="AI11576" s="278" t="s">
        <v>34591</v>
      </c>
      <c r="AJ11576" s="279">
        <v>380668.77</v>
      </c>
      <c r="AL11576" s="246" t="s">
        <v>58653</v>
      </c>
      <c r="AM11576" s="247">
        <v>50040</v>
      </c>
      <c r="AO11576" s="226" t="s">
        <v>53440</v>
      </c>
      <c r="AP11576" s="227">
        <v>2144.09</v>
      </c>
      <c r="AR11576" s="207" t="s">
        <v>25562</v>
      </c>
      <c r="AS11576" s="208">
        <v>550</v>
      </c>
      <c r="AT11576" s="93"/>
      <c r="AU11576" s="93"/>
      <c r="AV11576" s="93"/>
    </row>
    <row r="11577" spans="35:48" x14ac:dyDescent="0.55000000000000004">
      <c r="AI11577" s="278" t="s">
        <v>15935</v>
      </c>
      <c r="AJ11577" s="279">
        <v>1016.85</v>
      </c>
      <c r="AL11577" s="246" t="s">
        <v>64809</v>
      </c>
      <c r="AM11577" s="247">
        <v>5000</v>
      </c>
      <c r="AO11577" s="226" t="s">
        <v>53441</v>
      </c>
      <c r="AP11577" s="227">
        <v>164.02</v>
      </c>
      <c r="AR11577" s="207" t="s">
        <v>25563</v>
      </c>
      <c r="AS11577" s="208">
        <v>5695</v>
      </c>
      <c r="AT11577" s="93"/>
      <c r="AU11577" s="93"/>
      <c r="AV11577" s="93"/>
    </row>
    <row r="11578" spans="35:48" x14ac:dyDescent="0.55000000000000004">
      <c r="AI11578" s="278" t="s">
        <v>13095</v>
      </c>
      <c r="AJ11578" s="279">
        <v>10085.1</v>
      </c>
      <c r="AL11578" s="246" t="s">
        <v>64810</v>
      </c>
      <c r="AM11578" s="247">
        <v>382.5</v>
      </c>
      <c r="AO11578" s="226" t="s">
        <v>53442</v>
      </c>
      <c r="AP11578" s="227">
        <v>516.73</v>
      </c>
      <c r="AR11578" s="207" t="s">
        <v>25564</v>
      </c>
      <c r="AS11578" s="208">
        <v>159.28</v>
      </c>
      <c r="AT11578" s="93"/>
      <c r="AU11578" s="93"/>
      <c r="AV11578" s="93"/>
    </row>
    <row r="11579" spans="35:48" x14ac:dyDescent="0.55000000000000004">
      <c r="AI11579" s="278" t="s">
        <v>69200</v>
      </c>
      <c r="AJ11579" s="279">
        <v>184.72</v>
      </c>
      <c r="AL11579" s="246" t="s">
        <v>64811</v>
      </c>
      <c r="AM11579" s="247">
        <v>1225</v>
      </c>
      <c r="AO11579" s="226" t="s">
        <v>47183</v>
      </c>
      <c r="AP11579" s="227">
        <v>3428.02</v>
      </c>
      <c r="AR11579" s="207" t="s">
        <v>25565</v>
      </c>
      <c r="AS11579" s="208">
        <v>3753</v>
      </c>
      <c r="AT11579" s="93"/>
      <c r="AU11579" s="93"/>
      <c r="AV11579" s="93"/>
    </row>
    <row r="11580" spans="35:48" x14ac:dyDescent="0.55000000000000004">
      <c r="AI11580" s="278" t="s">
        <v>13096</v>
      </c>
      <c r="AJ11580" s="279">
        <v>26475</v>
      </c>
      <c r="AL11580" s="246" t="s">
        <v>58654</v>
      </c>
      <c r="AM11580" s="247">
        <v>2577.14</v>
      </c>
      <c r="AO11580" s="226" t="s">
        <v>50311</v>
      </c>
      <c r="AP11580" s="227">
        <v>334.97</v>
      </c>
      <c r="AR11580" s="207" t="s">
        <v>25566</v>
      </c>
      <c r="AS11580" s="208">
        <v>8129</v>
      </c>
      <c r="AT11580" s="93"/>
      <c r="AU11580" s="93"/>
      <c r="AV11580" s="93"/>
    </row>
    <row r="11581" spans="35:48" x14ac:dyDescent="0.55000000000000004">
      <c r="AI11581" s="278" t="s">
        <v>13097</v>
      </c>
      <c r="AJ11581" s="279">
        <v>19830</v>
      </c>
      <c r="AL11581" s="246" t="s">
        <v>58655</v>
      </c>
      <c r="AM11581" s="247">
        <v>935</v>
      </c>
      <c r="AO11581" s="226" t="s">
        <v>50312</v>
      </c>
      <c r="AP11581" s="227">
        <v>20134.599999999999</v>
      </c>
      <c r="AR11581" s="207" t="s">
        <v>25567</v>
      </c>
      <c r="AS11581" s="208">
        <v>2000</v>
      </c>
      <c r="AT11581" s="93"/>
      <c r="AU11581" s="93"/>
      <c r="AV11581" s="93"/>
    </row>
    <row r="11582" spans="35:48" x14ac:dyDescent="0.55000000000000004">
      <c r="AI11582" s="278" t="s">
        <v>34592</v>
      </c>
      <c r="AJ11582" s="279">
        <v>39237.5</v>
      </c>
      <c r="AL11582" s="246" t="s">
        <v>64812</v>
      </c>
      <c r="AM11582" s="247">
        <v>1156.27</v>
      </c>
      <c r="AO11582" s="226" t="s">
        <v>50313</v>
      </c>
      <c r="AP11582" s="227">
        <v>17461.61</v>
      </c>
      <c r="AR11582" s="207" t="s">
        <v>25568</v>
      </c>
      <c r="AS11582" s="208">
        <v>4239.04</v>
      </c>
      <c r="AT11582" s="93"/>
      <c r="AU11582" s="93"/>
      <c r="AV11582" s="93"/>
    </row>
    <row r="11583" spans="35:48" x14ac:dyDescent="0.55000000000000004">
      <c r="AI11583" s="278" t="s">
        <v>48424</v>
      </c>
      <c r="AJ11583" s="279">
        <v>37519.449999999997</v>
      </c>
      <c r="AL11583" s="246" t="s">
        <v>60689</v>
      </c>
      <c r="AM11583" s="247">
        <v>24670.39</v>
      </c>
      <c r="AO11583" s="226" t="s">
        <v>53443</v>
      </c>
      <c r="AP11583" s="227">
        <v>97.5</v>
      </c>
      <c r="AR11583" s="207" t="s">
        <v>25569</v>
      </c>
      <c r="AS11583" s="208">
        <v>22266.34</v>
      </c>
      <c r="AT11583" s="93"/>
      <c r="AU11583" s="93"/>
      <c r="AV11583" s="93"/>
    </row>
    <row r="11584" spans="35:48" x14ac:dyDescent="0.55000000000000004">
      <c r="AI11584" s="278" t="s">
        <v>13098</v>
      </c>
      <c r="AJ11584" s="279">
        <v>18920</v>
      </c>
      <c r="AL11584" s="246" t="s">
        <v>60690</v>
      </c>
      <c r="AM11584" s="247">
        <v>1887.34</v>
      </c>
      <c r="AO11584" s="226" t="s">
        <v>50314</v>
      </c>
      <c r="AP11584" s="227">
        <v>286.77</v>
      </c>
      <c r="AR11584" s="207" t="s">
        <v>25570</v>
      </c>
      <c r="AS11584" s="208">
        <v>2027.64</v>
      </c>
      <c r="AT11584" s="93"/>
      <c r="AU11584" s="93"/>
      <c r="AV11584" s="93"/>
    </row>
    <row r="11585" spans="35:48" x14ac:dyDescent="0.55000000000000004">
      <c r="AI11585" s="278" t="s">
        <v>13099</v>
      </c>
      <c r="AJ11585" s="279">
        <v>12845.65</v>
      </c>
      <c r="AL11585" s="246" t="s">
        <v>60691</v>
      </c>
      <c r="AM11585" s="247">
        <v>6044.26</v>
      </c>
      <c r="AO11585" s="226" t="s">
        <v>50315</v>
      </c>
      <c r="AP11585" s="227">
        <v>2634.98</v>
      </c>
      <c r="AR11585" s="207" t="s">
        <v>25571</v>
      </c>
      <c r="AS11585" s="208">
        <v>5746.37</v>
      </c>
      <c r="AT11585" s="93"/>
      <c r="AU11585" s="93"/>
      <c r="AV11585" s="93"/>
    </row>
    <row r="11586" spans="35:48" x14ac:dyDescent="0.55000000000000004">
      <c r="AI11586" s="278" t="s">
        <v>34593</v>
      </c>
      <c r="AJ11586" s="279">
        <v>23640</v>
      </c>
      <c r="AL11586" s="246" t="s">
        <v>42858</v>
      </c>
      <c r="AM11586" s="247">
        <v>688.5</v>
      </c>
      <c r="AO11586" s="226" t="s">
        <v>50316</v>
      </c>
      <c r="AP11586" s="227">
        <v>8887.7000000000007</v>
      </c>
      <c r="AR11586" s="207" t="s">
        <v>25572</v>
      </c>
      <c r="AS11586" s="208">
        <v>5931</v>
      </c>
      <c r="AT11586" s="93"/>
      <c r="AU11586" s="93"/>
      <c r="AV11586" s="93"/>
    </row>
    <row r="11587" spans="35:48" x14ac:dyDescent="0.55000000000000004">
      <c r="AI11587" s="278" t="s">
        <v>15938</v>
      </c>
      <c r="AJ11587" s="279">
        <v>241838.13</v>
      </c>
      <c r="AL11587" s="246" t="s">
        <v>42861</v>
      </c>
      <c r="AM11587" s="247">
        <v>28.67</v>
      </c>
      <c r="AO11587" s="226" t="s">
        <v>50317</v>
      </c>
      <c r="AP11587" s="227">
        <v>8599.01</v>
      </c>
      <c r="AR11587" s="207" t="s">
        <v>25573</v>
      </c>
      <c r="AS11587" s="208">
        <v>6835.71</v>
      </c>
      <c r="AT11587" s="93"/>
      <c r="AU11587" s="93"/>
      <c r="AV11587" s="93"/>
    </row>
    <row r="11588" spans="35:48" x14ac:dyDescent="0.55000000000000004">
      <c r="AI11588" s="278" t="s">
        <v>13100</v>
      </c>
      <c r="AJ11588" s="279">
        <v>6748.43</v>
      </c>
      <c r="AL11588" s="246" t="s">
        <v>42862</v>
      </c>
      <c r="AM11588" s="247">
        <v>1854.9</v>
      </c>
      <c r="AO11588" s="226" t="s">
        <v>50318</v>
      </c>
      <c r="AP11588" s="227">
        <v>3153.97</v>
      </c>
      <c r="AR11588" s="207" t="s">
        <v>25574</v>
      </c>
      <c r="AS11588" s="208">
        <v>513.42999999999995</v>
      </c>
      <c r="AT11588" s="93"/>
      <c r="AU11588" s="93"/>
      <c r="AV11588" s="93"/>
    </row>
    <row r="11589" spans="35:48" x14ac:dyDescent="0.55000000000000004">
      <c r="AI11589" s="278" t="s">
        <v>13101</v>
      </c>
      <c r="AJ11589" s="279">
        <v>69780.740000000005</v>
      </c>
      <c r="AL11589" s="246" t="s">
        <v>50335</v>
      </c>
      <c r="AM11589" s="247">
        <v>2452.6799999999998</v>
      </c>
      <c r="AO11589" s="226" t="s">
        <v>45458</v>
      </c>
      <c r="AP11589" s="227">
        <v>773.59</v>
      </c>
      <c r="AR11589" s="207" t="s">
        <v>25575</v>
      </c>
      <c r="AS11589" s="208">
        <v>1481.98</v>
      </c>
      <c r="AT11589" s="93"/>
      <c r="AU11589" s="93"/>
      <c r="AV11589" s="93"/>
    </row>
    <row r="11590" spans="35:48" x14ac:dyDescent="0.55000000000000004">
      <c r="AI11590" s="278" t="s">
        <v>13102</v>
      </c>
      <c r="AJ11590" s="279">
        <v>203489.68</v>
      </c>
      <c r="AL11590" s="246" t="s">
        <v>50338</v>
      </c>
      <c r="AM11590" s="247">
        <v>16395</v>
      </c>
      <c r="AO11590" s="226" t="s">
        <v>50319</v>
      </c>
      <c r="AP11590" s="227">
        <v>1519.5</v>
      </c>
      <c r="AR11590" s="207" t="s">
        <v>25576</v>
      </c>
      <c r="AS11590" s="208">
        <v>620.19000000000005</v>
      </c>
      <c r="AT11590" s="93"/>
      <c r="AU11590" s="93"/>
      <c r="AV11590" s="93"/>
    </row>
    <row r="11591" spans="35:48" x14ac:dyDescent="0.55000000000000004">
      <c r="AI11591" s="278" t="s">
        <v>13103</v>
      </c>
      <c r="AJ11591" s="279">
        <v>53275.34</v>
      </c>
      <c r="AL11591" s="246" t="s">
        <v>50339</v>
      </c>
      <c r="AM11591" s="247">
        <v>18851.13</v>
      </c>
      <c r="AO11591" s="226" t="s">
        <v>50320</v>
      </c>
      <c r="AP11591" s="227">
        <v>112.6</v>
      </c>
      <c r="AR11591" s="207" t="s">
        <v>25577</v>
      </c>
      <c r="AS11591" s="208">
        <v>2641</v>
      </c>
      <c r="AT11591" s="93"/>
      <c r="AU11591" s="93"/>
      <c r="AV11591" s="93"/>
    </row>
    <row r="11592" spans="35:48" x14ac:dyDescent="0.55000000000000004">
      <c r="AI11592" s="278" t="s">
        <v>15939</v>
      </c>
      <c r="AJ11592" s="279">
        <v>99231.95</v>
      </c>
      <c r="AL11592" s="246" t="s">
        <v>42865</v>
      </c>
      <c r="AM11592" s="247">
        <v>7315.39</v>
      </c>
      <c r="AO11592" s="226" t="s">
        <v>50321</v>
      </c>
      <c r="AP11592" s="227">
        <v>366.2</v>
      </c>
      <c r="AR11592" s="207" t="s">
        <v>25578</v>
      </c>
      <c r="AS11592" s="208">
        <v>30615.11</v>
      </c>
      <c r="AT11592" s="93"/>
      <c r="AU11592" s="93"/>
      <c r="AV11592" s="93"/>
    </row>
    <row r="11593" spans="35:48" x14ac:dyDescent="0.55000000000000004">
      <c r="AI11593" s="278" t="s">
        <v>69822</v>
      </c>
      <c r="AJ11593" s="279">
        <v>281.39999999999998</v>
      </c>
      <c r="AL11593" s="246" t="s">
        <v>50341</v>
      </c>
      <c r="AM11593" s="247">
        <v>249.24</v>
      </c>
      <c r="AO11593" s="226" t="s">
        <v>50322</v>
      </c>
      <c r="AP11593" s="227">
        <v>194.36</v>
      </c>
      <c r="AR11593" s="207" t="s">
        <v>25579</v>
      </c>
      <c r="AS11593" s="208">
        <v>4553.6000000000004</v>
      </c>
      <c r="AT11593" s="93"/>
      <c r="AU11593" s="93"/>
      <c r="AV11593" s="93"/>
    </row>
    <row r="11594" spans="35:48" x14ac:dyDescent="0.55000000000000004">
      <c r="AI11594" s="278" t="s">
        <v>69201</v>
      </c>
      <c r="AJ11594" s="279">
        <v>2257.7600000000002</v>
      </c>
      <c r="AL11594" s="246" t="s">
        <v>50342</v>
      </c>
      <c r="AM11594" s="247">
        <v>1023.26</v>
      </c>
      <c r="AO11594" s="226" t="s">
        <v>53444</v>
      </c>
      <c r="AP11594" s="227">
        <v>117.46</v>
      </c>
      <c r="AR11594" s="207" t="s">
        <v>25580</v>
      </c>
      <c r="AS11594" s="208">
        <v>3332</v>
      </c>
      <c r="AT11594" s="93"/>
      <c r="AU11594" s="93"/>
      <c r="AV11594" s="93"/>
    </row>
    <row r="11595" spans="35:48" x14ac:dyDescent="0.55000000000000004">
      <c r="AI11595" s="278" t="s">
        <v>66762</v>
      </c>
      <c r="AJ11595" s="279">
        <v>48022.9</v>
      </c>
      <c r="AL11595" s="246" t="s">
        <v>42867</v>
      </c>
      <c r="AM11595" s="247">
        <v>33.67</v>
      </c>
      <c r="AO11595" s="226" t="s">
        <v>45459</v>
      </c>
      <c r="AP11595" s="227">
        <v>121568.83</v>
      </c>
      <c r="AR11595" s="207" t="s">
        <v>25581</v>
      </c>
      <c r="AS11595" s="208">
        <v>1038.7</v>
      </c>
      <c r="AT11595" s="93"/>
      <c r="AU11595" s="93"/>
      <c r="AV11595" s="93"/>
    </row>
    <row r="11596" spans="35:48" x14ac:dyDescent="0.55000000000000004">
      <c r="AI11596" s="278" t="s">
        <v>15941</v>
      </c>
      <c r="AJ11596" s="279">
        <v>13521.61</v>
      </c>
      <c r="AL11596" s="246" t="s">
        <v>50343</v>
      </c>
      <c r="AM11596" s="247">
        <v>116.66</v>
      </c>
      <c r="AO11596" s="226" t="s">
        <v>45460</v>
      </c>
      <c r="AP11596" s="227">
        <v>9300.17</v>
      </c>
      <c r="AR11596" s="207" t="s">
        <v>14064</v>
      </c>
      <c r="AS11596" s="208">
        <v>675.57</v>
      </c>
      <c r="AT11596" s="93"/>
      <c r="AU11596" s="93"/>
      <c r="AV11596" s="93"/>
    </row>
    <row r="11597" spans="35:48" x14ac:dyDescent="0.55000000000000004">
      <c r="AI11597" s="278" t="s">
        <v>15942</v>
      </c>
      <c r="AJ11597" s="279">
        <v>280.45</v>
      </c>
      <c r="AL11597" s="246" t="s">
        <v>50344</v>
      </c>
      <c r="AM11597" s="247">
        <v>63.95</v>
      </c>
      <c r="AO11597" s="226" t="s">
        <v>42840</v>
      </c>
      <c r="AP11597" s="227">
        <v>859773</v>
      </c>
      <c r="AR11597" s="207" t="s">
        <v>14065</v>
      </c>
      <c r="AS11597" s="208">
        <v>1459.54</v>
      </c>
      <c r="AT11597" s="93"/>
      <c r="AU11597" s="93"/>
      <c r="AV11597" s="93"/>
    </row>
    <row r="11598" spans="35:48" x14ac:dyDescent="0.55000000000000004">
      <c r="AI11598" s="278" t="s">
        <v>56763</v>
      </c>
      <c r="AJ11598" s="279">
        <v>21134.29</v>
      </c>
      <c r="AL11598" s="246" t="s">
        <v>50345</v>
      </c>
      <c r="AM11598" s="247">
        <v>3.35</v>
      </c>
      <c r="AO11598" s="226" t="s">
        <v>42841</v>
      </c>
      <c r="AP11598" s="227">
        <v>65710.41</v>
      </c>
      <c r="AR11598" s="207" t="s">
        <v>14066</v>
      </c>
      <c r="AS11598" s="208">
        <v>992.69</v>
      </c>
      <c r="AT11598" s="93"/>
      <c r="AU11598" s="93"/>
      <c r="AV11598" s="93"/>
    </row>
    <row r="11599" spans="35:48" x14ac:dyDescent="0.55000000000000004">
      <c r="AI11599" s="278" t="s">
        <v>55562</v>
      </c>
      <c r="AJ11599" s="279">
        <v>4213.75</v>
      </c>
      <c r="AL11599" s="246" t="s">
        <v>60692</v>
      </c>
      <c r="AM11599" s="247">
        <v>43550</v>
      </c>
      <c r="AO11599" s="226" t="s">
        <v>26007</v>
      </c>
      <c r="AP11599" s="227">
        <v>3318.95</v>
      </c>
      <c r="AR11599" s="207" t="s">
        <v>14067</v>
      </c>
      <c r="AS11599" s="208">
        <v>23997.9</v>
      </c>
      <c r="AT11599" s="93"/>
      <c r="AU11599" s="93"/>
      <c r="AV11599" s="93"/>
    </row>
    <row r="11600" spans="35:48" x14ac:dyDescent="0.55000000000000004">
      <c r="AI11600" s="278" t="s">
        <v>66763</v>
      </c>
      <c r="AJ11600" s="279">
        <v>17750</v>
      </c>
      <c r="AL11600" s="246" t="s">
        <v>53478</v>
      </c>
      <c r="AM11600" s="247">
        <v>582.28</v>
      </c>
      <c r="AO11600" s="226" t="s">
        <v>26008</v>
      </c>
      <c r="AP11600" s="227">
        <v>4830</v>
      </c>
      <c r="AR11600" s="207" t="s">
        <v>25582</v>
      </c>
      <c r="AS11600" s="208">
        <v>4259.3599999999997</v>
      </c>
      <c r="AT11600" s="93"/>
      <c r="AU11600" s="93"/>
      <c r="AV11600" s="93"/>
    </row>
    <row r="11601" spans="35:48" x14ac:dyDescent="0.55000000000000004">
      <c r="AI11601" s="278" t="s">
        <v>13104</v>
      </c>
      <c r="AJ11601" s="279">
        <v>315224.39</v>
      </c>
      <c r="AL11601" s="246" t="s">
        <v>42868</v>
      </c>
      <c r="AM11601" s="247">
        <v>409.56</v>
      </c>
      <c r="AO11601" s="226" t="s">
        <v>26010</v>
      </c>
      <c r="AP11601" s="227">
        <v>184657.14</v>
      </c>
      <c r="AR11601" s="207" t="s">
        <v>25583</v>
      </c>
      <c r="AS11601" s="208">
        <v>11639</v>
      </c>
      <c r="AT11601" s="93"/>
      <c r="AU11601" s="93"/>
      <c r="AV11601" s="93"/>
    </row>
    <row r="11602" spans="35:48" x14ac:dyDescent="0.55000000000000004">
      <c r="AI11602" s="278" t="s">
        <v>13105</v>
      </c>
      <c r="AJ11602" s="279">
        <v>312124.96000000002</v>
      </c>
      <c r="AL11602" s="246" t="s">
        <v>42869</v>
      </c>
      <c r="AM11602" s="247">
        <v>10866.22</v>
      </c>
      <c r="AO11602" s="226" t="s">
        <v>36627</v>
      </c>
      <c r="AP11602" s="227">
        <v>31124</v>
      </c>
      <c r="AR11602" s="207" t="s">
        <v>25584</v>
      </c>
      <c r="AS11602" s="208">
        <v>17896</v>
      </c>
      <c r="AT11602" s="93"/>
      <c r="AU11602" s="93"/>
      <c r="AV11602" s="93"/>
    </row>
    <row r="11603" spans="35:48" x14ac:dyDescent="0.55000000000000004">
      <c r="AI11603" s="278" t="s">
        <v>33131</v>
      </c>
      <c r="AJ11603" s="279">
        <v>4958.16</v>
      </c>
      <c r="AL11603" s="246" t="s">
        <v>47198</v>
      </c>
      <c r="AM11603" s="247">
        <v>101542.23</v>
      </c>
      <c r="AO11603" s="226" t="s">
        <v>26011</v>
      </c>
      <c r="AP11603" s="227">
        <v>28130</v>
      </c>
      <c r="AR11603" s="207" t="s">
        <v>25585</v>
      </c>
      <c r="AS11603" s="208">
        <v>1186.58</v>
      </c>
      <c r="AT11603" s="93"/>
      <c r="AU11603" s="93"/>
      <c r="AV11603" s="93"/>
    </row>
    <row r="11604" spans="35:48" x14ac:dyDescent="0.55000000000000004">
      <c r="AI11604" s="278" t="s">
        <v>31671</v>
      </c>
      <c r="AJ11604" s="279">
        <v>59414.21</v>
      </c>
      <c r="AL11604" s="246" t="s">
        <v>62780</v>
      </c>
      <c r="AM11604" s="247">
        <v>4000</v>
      </c>
      <c r="AO11604" s="226" t="s">
        <v>26012</v>
      </c>
      <c r="AP11604" s="227">
        <v>6652.8</v>
      </c>
      <c r="AR11604" s="207" t="s">
        <v>25586</v>
      </c>
      <c r="AS11604" s="208">
        <v>3879.84</v>
      </c>
      <c r="AT11604" s="93"/>
      <c r="AU11604" s="93"/>
      <c r="AV11604" s="93"/>
    </row>
    <row r="11605" spans="35:48" x14ac:dyDescent="0.55000000000000004">
      <c r="AI11605" s="278" t="s">
        <v>15945</v>
      </c>
      <c r="AJ11605" s="279">
        <v>21940.91</v>
      </c>
      <c r="AL11605" s="246" t="s">
        <v>62781</v>
      </c>
      <c r="AM11605" s="247">
        <v>4800</v>
      </c>
      <c r="AO11605" s="226" t="s">
        <v>26013</v>
      </c>
      <c r="AP11605" s="227">
        <v>2360.42</v>
      </c>
      <c r="AR11605" s="207" t="s">
        <v>25587</v>
      </c>
      <c r="AS11605" s="208">
        <v>2065.56</v>
      </c>
      <c r="AT11605" s="93"/>
      <c r="AU11605" s="93"/>
      <c r="AV11605" s="93"/>
    </row>
    <row r="11606" spans="35:48" x14ac:dyDescent="0.55000000000000004">
      <c r="AI11606" s="278" t="s">
        <v>45964</v>
      </c>
      <c r="AJ11606" s="279">
        <v>-11774.04</v>
      </c>
      <c r="AL11606" s="246" t="s">
        <v>61551</v>
      </c>
      <c r="AM11606" s="247">
        <v>1070</v>
      </c>
      <c r="AO11606" s="226" t="s">
        <v>26014</v>
      </c>
      <c r="AP11606" s="227">
        <v>7633.86</v>
      </c>
      <c r="AR11606" s="207" t="s">
        <v>25588</v>
      </c>
      <c r="AS11606" s="208">
        <v>159</v>
      </c>
      <c r="AT11606" s="93"/>
      <c r="AU11606" s="93"/>
      <c r="AV11606" s="93"/>
    </row>
    <row r="11607" spans="35:48" x14ac:dyDescent="0.55000000000000004">
      <c r="AI11607" s="278" t="s">
        <v>69202</v>
      </c>
      <c r="AJ11607" s="279">
        <v>11384.8</v>
      </c>
      <c r="AL11607" s="246" t="s">
        <v>64813</v>
      </c>
      <c r="AM11607" s="247">
        <v>21700</v>
      </c>
      <c r="AO11607" s="226" t="s">
        <v>26015</v>
      </c>
      <c r="AP11607" s="227">
        <v>4791.24</v>
      </c>
      <c r="AR11607" s="207" t="s">
        <v>25589</v>
      </c>
      <c r="AS11607" s="208">
        <v>16563.28</v>
      </c>
      <c r="AT11607" s="93"/>
      <c r="AU11607" s="93"/>
      <c r="AV11607" s="93"/>
    </row>
    <row r="11608" spans="35:48" x14ac:dyDescent="0.55000000000000004">
      <c r="AI11608" s="278" t="s">
        <v>15976</v>
      </c>
      <c r="AJ11608" s="279">
        <v>1640</v>
      </c>
      <c r="AL11608" s="246" t="s">
        <v>47199</v>
      </c>
      <c r="AM11608" s="247">
        <v>9932.0499999999993</v>
      </c>
      <c r="AO11608" s="226" t="s">
        <v>39408</v>
      </c>
      <c r="AP11608" s="227">
        <v>29028.05</v>
      </c>
      <c r="AR11608" s="207" t="s">
        <v>25590</v>
      </c>
      <c r="AS11608" s="208">
        <v>3467</v>
      </c>
      <c r="AT11608" s="93"/>
      <c r="AU11608" s="93"/>
      <c r="AV11608" s="93"/>
    </row>
    <row r="11609" spans="35:48" x14ac:dyDescent="0.55000000000000004">
      <c r="AI11609" s="278" t="s">
        <v>33141</v>
      </c>
      <c r="AJ11609" s="279">
        <v>10456.23</v>
      </c>
      <c r="AL11609" s="246" t="s">
        <v>47200</v>
      </c>
      <c r="AM11609" s="247">
        <v>32350.25</v>
      </c>
      <c r="AO11609" s="226" t="s">
        <v>26019</v>
      </c>
      <c r="AP11609" s="227">
        <v>2159.33</v>
      </c>
      <c r="AR11609" s="207" t="s">
        <v>25591</v>
      </c>
      <c r="AS11609" s="208">
        <v>15837.96</v>
      </c>
      <c r="AT11609" s="93"/>
      <c r="AU11609" s="93"/>
      <c r="AV11609" s="93"/>
    </row>
    <row r="11610" spans="35:48" x14ac:dyDescent="0.55000000000000004">
      <c r="AI11610" s="278" t="s">
        <v>15981</v>
      </c>
      <c r="AJ11610" s="279">
        <v>879.67</v>
      </c>
      <c r="AL11610" s="246" t="s">
        <v>64814</v>
      </c>
      <c r="AM11610" s="247">
        <v>20</v>
      </c>
      <c r="AO11610" s="226" t="s">
        <v>39409</v>
      </c>
      <c r="AP11610" s="227">
        <v>6902.53</v>
      </c>
      <c r="AR11610" s="207" t="s">
        <v>25592</v>
      </c>
      <c r="AS11610" s="208">
        <v>19636.38</v>
      </c>
      <c r="AT11610" s="93"/>
      <c r="AU11610" s="93"/>
      <c r="AV11610" s="93"/>
    </row>
    <row r="11611" spans="35:48" x14ac:dyDescent="0.55000000000000004">
      <c r="AI11611" s="278" t="s">
        <v>33143</v>
      </c>
      <c r="AJ11611" s="279">
        <v>2571.14</v>
      </c>
      <c r="AL11611" s="246" t="s">
        <v>64815</v>
      </c>
      <c r="AM11611" s="247">
        <v>7200.88</v>
      </c>
      <c r="AO11611" s="226" t="s">
        <v>39410</v>
      </c>
      <c r="AP11611" s="227">
        <v>3767.05</v>
      </c>
      <c r="AR11611" s="207" t="s">
        <v>25593</v>
      </c>
      <c r="AS11611" s="208">
        <v>15299.21</v>
      </c>
      <c r="AT11611" s="93"/>
      <c r="AU11611" s="93"/>
      <c r="AV11611" s="93"/>
    </row>
    <row r="11612" spans="35:48" x14ac:dyDescent="0.55000000000000004">
      <c r="AI11612" s="278" t="s">
        <v>33144</v>
      </c>
      <c r="AJ11612" s="279">
        <v>1496.12</v>
      </c>
      <c r="AL11612" s="246" t="s">
        <v>59790</v>
      </c>
      <c r="AM11612" s="247">
        <v>8100</v>
      </c>
      <c r="AO11612" s="226" t="s">
        <v>34027</v>
      </c>
      <c r="AP11612" s="227">
        <v>406553.65</v>
      </c>
      <c r="AR11612" s="207" t="s">
        <v>25594</v>
      </c>
      <c r="AS11612" s="208">
        <v>327680.94</v>
      </c>
      <c r="AT11612" s="93"/>
      <c r="AU11612" s="93"/>
      <c r="AV11612" s="93"/>
    </row>
    <row r="11613" spans="35:48" x14ac:dyDescent="0.55000000000000004">
      <c r="AI11613" s="278" t="s">
        <v>15982</v>
      </c>
      <c r="AJ11613" s="279">
        <v>5.4</v>
      </c>
      <c r="AL11613" s="246" t="s">
        <v>56494</v>
      </c>
      <c r="AM11613" s="247">
        <v>7153.41</v>
      </c>
      <c r="AO11613" s="226" t="s">
        <v>47184</v>
      </c>
      <c r="AP11613" s="227">
        <v>6119.51</v>
      </c>
      <c r="AR11613" s="207" t="s">
        <v>25595</v>
      </c>
      <c r="AS11613" s="208">
        <v>24235.65</v>
      </c>
      <c r="AT11613" s="93"/>
      <c r="AU11613" s="93"/>
      <c r="AV11613" s="93"/>
    </row>
    <row r="11614" spans="35:48" x14ac:dyDescent="0.55000000000000004">
      <c r="AI11614" s="278" t="s">
        <v>59956</v>
      </c>
      <c r="AJ11614" s="279">
        <v>6660</v>
      </c>
      <c r="AL11614" s="246" t="s">
        <v>59791</v>
      </c>
      <c r="AM11614" s="247">
        <v>13036.85</v>
      </c>
      <c r="AO11614" s="226" t="s">
        <v>26020</v>
      </c>
      <c r="AP11614" s="227">
        <v>92512.78</v>
      </c>
      <c r="AR11614" s="207" t="s">
        <v>25596</v>
      </c>
      <c r="AS11614" s="208">
        <v>273902.8</v>
      </c>
      <c r="AT11614" s="93"/>
      <c r="AU11614" s="93"/>
      <c r="AV11614" s="93"/>
    </row>
    <row r="11615" spans="35:48" x14ac:dyDescent="0.55000000000000004">
      <c r="AI11615" s="278" t="s">
        <v>15987</v>
      </c>
      <c r="AJ11615" s="279">
        <v>507</v>
      </c>
      <c r="AL11615" s="246" t="s">
        <v>50351</v>
      </c>
      <c r="AM11615" s="247">
        <v>27022.04</v>
      </c>
      <c r="AO11615" s="226" t="s">
        <v>35489</v>
      </c>
      <c r="AP11615" s="227">
        <v>156040</v>
      </c>
      <c r="AR11615" s="207" t="s">
        <v>25597</v>
      </c>
      <c r="AS11615" s="208">
        <v>8647.2000000000007</v>
      </c>
      <c r="AT11615" s="93"/>
      <c r="AU11615" s="93"/>
      <c r="AV11615" s="93"/>
    </row>
    <row r="11616" spans="35:48" x14ac:dyDescent="0.55000000000000004">
      <c r="AI11616" s="278" t="s">
        <v>50599</v>
      </c>
      <c r="AJ11616" s="279">
        <v>34095.730000000003</v>
      </c>
      <c r="AL11616" s="246" t="s">
        <v>56495</v>
      </c>
      <c r="AM11616" s="247">
        <v>19657.009999999998</v>
      </c>
      <c r="AO11616" s="226" t="s">
        <v>39411</v>
      </c>
      <c r="AP11616" s="227">
        <v>160</v>
      </c>
      <c r="AR11616" s="207" t="s">
        <v>25598</v>
      </c>
      <c r="AS11616" s="208">
        <v>21384.45</v>
      </c>
      <c r="AT11616" s="93"/>
      <c r="AU11616" s="93"/>
      <c r="AV11616" s="93"/>
    </row>
    <row r="11617" spans="35:48" x14ac:dyDescent="0.55000000000000004">
      <c r="AI11617" s="278" t="s">
        <v>16027</v>
      </c>
      <c r="AJ11617" s="279">
        <v>2543.88</v>
      </c>
      <c r="AL11617" s="246" t="s">
        <v>40581</v>
      </c>
      <c r="AM11617" s="247">
        <v>32219.93</v>
      </c>
      <c r="AO11617" s="226" t="s">
        <v>34028</v>
      </c>
      <c r="AP11617" s="227">
        <v>68422.539999999994</v>
      </c>
      <c r="AR11617" s="207" t="s">
        <v>25599</v>
      </c>
      <c r="AS11617" s="208">
        <v>15899.72</v>
      </c>
      <c r="AT11617" s="93"/>
      <c r="AU11617" s="93"/>
      <c r="AV11617" s="93"/>
    </row>
    <row r="11618" spans="35:48" x14ac:dyDescent="0.55000000000000004">
      <c r="AI11618" s="278" t="s">
        <v>16028</v>
      </c>
      <c r="AJ11618" s="279">
        <v>99.4</v>
      </c>
      <c r="AL11618" s="246" t="s">
        <v>40582</v>
      </c>
      <c r="AM11618" s="247">
        <v>6869.81</v>
      </c>
      <c r="AO11618" s="226" t="s">
        <v>53445</v>
      </c>
      <c r="AP11618" s="227">
        <v>31.52</v>
      </c>
      <c r="AR11618" s="207" t="s">
        <v>25600</v>
      </c>
      <c r="AS11618" s="208">
        <v>19829.189999999999</v>
      </c>
      <c r="AT11618" s="93"/>
      <c r="AU11618" s="93"/>
      <c r="AV11618" s="93"/>
    </row>
    <row r="11619" spans="35:48" x14ac:dyDescent="0.55000000000000004">
      <c r="AI11619" s="278" t="s">
        <v>16029</v>
      </c>
      <c r="AJ11619" s="279">
        <v>5217.16</v>
      </c>
      <c r="AL11619" s="246" t="s">
        <v>40583</v>
      </c>
      <c r="AM11619" s="247">
        <v>22524.17</v>
      </c>
      <c r="AO11619" s="226" t="s">
        <v>26022</v>
      </c>
      <c r="AP11619" s="227">
        <v>52772.92</v>
      </c>
      <c r="AR11619" s="207" t="s">
        <v>25601</v>
      </c>
      <c r="AS11619" s="208">
        <v>10987.2</v>
      </c>
      <c r="AT11619" s="93"/>
      <c r="AU11619" s="93"/>
      <c r="AV11619" s="93"/>
    </row>
    <row r="11620" spans="35:48" x14ac:dyDescent="0.55000000000000004">
      <c r="AI11620" s="278" t="s">
        <v>16030</v>
      </c>
      <c r="AJ11620" s="279">
        <v>19.98</v>
      </c>
      <c r="AL11620" s="246" t="s">
        <v>40584</v>
      </c>
      <c r="AM11620" s="247">
        <v>9761.6</v>
      </c>
      <c r="AO11620" s="226" t="s">
        <v>26023</v>
      </c>
      <c r="AP11620" s="227">
        <v>167010.06</v>
      </c>
      <c r="AR11620" s="207" t="s">
        <v>25602</v>
      </c>
      <c r="AS11620" s="208">
        <v>244630.41</v>
      </c>
      <c r="AT11620" s="93"/>
      <c r="AU11620" s="93"/>
      <c r="AV11620" s="93"/>
    </row>
    <row r="11621" spans="35:48" x14ac:dyDescent="0.55000000000000004">
      <c r="AI11621" s="278" t="s">
        <v>38876</v>
      </c>
      <c r="AJ11621" s="279">
        <v>815</v>
      </c>
      <c r="AL11621" s="246" t="s">
        <v>63347</v>
      </c>
      <c r="AM11621" s="247">
        <v>7420</v>
      </c>
      <c r="AO11621" s="226" t="s">
        <v>35490</v>
      </c>
      <c r="AP11621" s="227">
        <v>69995.740000000005</v>
      </c>
      <c r="AR11621" s="207" t="s">
        <v>25603</v>
      </c>
      <c r="AS11621" s="208">
        <v>47393.3</v>
      </c>
      <c r="AT11621" s="93"/>
      <c r="AU11621" s="93"/>
      <c r="AV11621" s="93"/>
    </row>
    <row r="11622" spans="35:48" x14ac:dyDescent="0.55000000000000004">
      <c r="AI11622" s="278" t="s">
        <v>31681</v>
      </c>
      <c r="AJ11622" s="279">
        <v>35933.699999999997</v>
      </c>
      <c r="AL11622" s="246" t="s">
        <v>53486</v>
      </c>
      <c r="AM11622" s="247">
        <v>1148.02</v>
      </c>
      <c r="AO11622" s="226" t="s">
        <v>26024</v>
      </c>
      <c r="AP11622" s="227">
        <v>49568.800000000003</v>
      </c>
      <c r="AR11622" s="207" t="s">
        <v>25604</v>
      </c>
      <c r="AS11622" s="208">
        <v>25054.35</v>
      </c>
      <c r="AT11622" s="93"/>
      <c r="AU11622" s="93"/>
      <c r="AV11622" s="93"/>
    </row>
    <row r="11623" spans="35:48" x14ac:dyDescent="0.55000000000000004">
      <c r="AI11623" s="278" t="s">
        <v>16060</v>
      </c>
      <c r="AJ11623" s="279">
        <v>2879.86</v>
      </c>
      <c r="AL11623" s="246" t="s">
        <v>57761</v>
      </c>
      <c r="AM11623" s="247">
        <v>7600</v>
      </c>
      <c r="AO11623" s="226" t="s">
        <v>26025</v>
      </c>
      <c r="AP11623" s="227">
        <v>41268.49</v>
      </c>
      <c r="AR11623" s="207" t="s">
        <v>25605</v>
      </c>
      <c r="AS11623" s="208">
        <v>15956</v>
      </c>
      <c r="AT11623" s="93"/>
      <c r="AU11623" s="93"/>
      <c r="AV11623" s="93"/>
    </row>
    <row r="11624" spans="35:48" x14ac:dyDescent="0.55000000000000004">
      <c r="AI11624" s="278" t="s">
        <v>16061</v>
      </c>
      <c r="AJ11624" s="279">
        <v>7408.43</v>
      </c>
      <c r="AL11624" s="246" t="s">
        <v>57762</v>
      </c>
      <c r="AM11624" s="247">
        <v>2181.25</v>
      </c>
      <c r="AO11624" s="226" t="s">
        <v>36628</v>
      </c>
      <c r="AP11624" s="227">
        <v>42385</v>
      </c>
      <c r="AR11624" s="207" t="s">
        <v>25606</v>
      </c>
      <c r="AS11624" s="208">
        <v>156789.06</v>
      </c>
      <c r="AT11624" s="93"/>
      <c r="AU11624" s="93"/>
      <c r="AV11624" s="93"/>
    </row>
    <row r="11625" spans="35:48" x14ac:dyDescent="0.55000000000000004">
      <c r="AI11625" s="278" t="s">
        <v>69203</v>
      </c>
      <c r="AJ11625" s="279">
        <v>49090.879999999997</v>
      </c>
      <c r="AL11625" s="246" t="s">
        <v>48205</v>
      </c>
      <c r="AM11625" s="247">
        <v>1700</v>
      </c>
      <c r="AO11625" s="226" t="s">
        <v>34029</v>
      </c>
      <c r="AP11625" s="227">
        <v>594825.72</v>
      </c>
      <c r="AR11625" s="207" t="s">
        <v>25607</v>
      </c>
      <c r="AS11625" s="208">
        <v>28474.69</v>
      </c>
      <c r="AT11625" s="93"/>
      <c r="AU11625" s="93"/>
      <c r="AV11625" s="93"/>
    </row>
    <row r="11626" spans="35:48" x14ac:dyDescent="0.55000000000000004">
      <c r="AI11626" s="278" t="s">
        <v>56764</v>
      </c>
      <c r="AJ11626" s="279">
        <v>48449.97</v>
      </c>
      <c r="AL11626" s="246" t="s">
        <v>48206</v>
      </c>
      <c r="AM11626" s="247">
        <v>857.29</v>
      </c>
      <c r="AO11626" s="226" t="s">
        <v>34030</v>
      </c>
      <c r="AP11626" s="227">
        <v>48844.04</v>
      </c>
      <c r="AR11626" s="207" t="s">
        <v>25608</v>
      </c>
      <c r="AS11626" s="208">
        <v>40162.339999999997</v>
      </c>
      <c r="AT11626" s="93"/>
      <c r="AU11626" s="93"/>
      <c r="AV11626" s="93"/>
    </row>
    <row r="11627" spans="35:48" x14ac:dyDescent="0.55000000000000004">
      <c r="AI11627" s="278" t="s">
        <v>16096</v>
      </c>
      <c r="AJ11627" s="279">
        <v>46181.84</v>
      </c>
      <c r="AL11627" s="246" t="s">
        <v>48207</v>
      </c>
      <c r="AM11627" s="247">
        <v>2812.92</v>
      </c>
      <c r="AO11627" s="226" t="s">
        <v>42842</v>
      </c>
      <c r="AP11627" s="227">
        <v>27818.67</v>
      </c>
      <c r="AR11627" s="207" t="s">
        <v>25609</v>
      </c>
      <c r="AS11627" s="208">
        <v>273902.8</v>
      </c>
      <c r="AT11627" s="93"/>
      <c r="AU11627" s="93"/>
      <c r="AV11627" s="93"/>
    </row>
    <row r="11628" spans="35:48" x14ac:dyDescent="0.55000000000000004">
      <c r="AI11628" s="278" t="s">
        <v>58001</v>
      </c>
      <c r="AJ11628" s="279">
        <v>5689.75</v>
      </c>
      <c r="AL11628" s="246" t="s">
        <v>57763</v>
      </c>
      <c r="AM11628" s="247">
        <v>1295.72</v>
      </c>
      <c r="AO11628" s="226" t="s">
        <v>42843</v>
      </c>
      <c r="AP11628" s="227">
        <v>2128.1799999999998</v>
      </c>
      <c r="AR11628" s="207" t="s">
        <v>25610</v>
      </c>
      <c r="AS11628" s="208">
        <v>8647.2000000000007</v>
      </c>
      <c r="AT11628" s="93"/>
      <c r="AU11628" s="93"/>
      <c r="AV11628" s="93"/>
    </row>
    <row r="11629" spans="35:48" x14ac:dyDescent="0.55000000000000004">
      <c r="AI11629" s="278" t="s">
        <v>16098</v>
      </c>
      <c r="AJ11629" s="279">
        <v>11687.16</v>
      </c>
      <c r="AL11629" s="246" t="s">
        <v>57764</v>
      </c>
      <c r="AM11629" s="247">
        <v>2862.46</v>
      </c>
      <c r="AO11629" s="226" t="s">
        <v>53446</v>
      </c>
      <c r="AP11629" s="227">
        <v>47279.31</v>
      </c>
      <c r="AR11629" s="207" t="s">
        <v>25611</v>
      </c>
      <c r="AS11629" s="208">
        <v>6835.71</v>
      </c>
      <c r="AT11629" s="93"/>
      <c r="AU11629" s="93"/>
      <c r="AV11629" s="93"/>
    </row>
    <row r="11630" spans="35:48" x14ac:dyDescent="0.55000000000000004">
      <c r="AI11630" s="278" t="s">
        <v>16099</v>
      </c>
      <c r="AJ11630" s="279">
        <v>3138.89</v>
      </c>
      <c r="AL11630" s="246" t="s">
        <v>57765</v>
      </c>
      <c r="AM11630" s="247">
        <v>1563.79</v>
      </c>
      <c r="AO11630" s="226" t="s">
        <v>53447</v>
      </c>
      <c r="AP11630" s="227">
        <v>3555.34</v>
      </c>
      <c r="AR11630" s="207" t="s">
        <v>25612</v>
      </c>
      <c r="AS11630" s="208">
        <v>21384.45</v>
      </c>
      <c r="AT11630" s="93"/>
      <c r="AU11630" s="93"/>
      <c r="AV11630" s="93"/>
    </row>
    <row r="11631" spans="35:48" x14ac:dyDescent="0.55000000000000004">
      <c r="AI11631" s="278" t="s">
        <v>16100</v>
      </c>
      <c r="AJ11631" s="279">
        <v>17038.41</v>
      </c>
      <c r="AL11631" s="246" t="s">
        <v>58324</v>
      </c>
      <c r="AM11631" s="247">
        <v>1210.3800000000001</v>
      </c>
      <c r="AO11631" s="226" t="s">
        <v>53448</v>
      </c>
      <c r="AP11631" s="227">
        <v>11231.9</v>
      </c>
      <c r="AR11631" s="207" t="s">
        <v>25613</v>
      </c>
      <c r="AS11631" s="208">
        <v>4553.6000000000004</v>
      </c>
      <c r="AT11631" s="93"/>
      <c r="AU11631" s="93"/>
      <c r="AV11631" s="93"/>
    </row>
    <row r="11632" spans="35:48" x14ac:dyDescent="0.55000000000000004">
      <c r="AI11632" s="278" t="s">
        <v>16101</v>
      </c>
      <c r="AJ11632" s="279">
        <v>2351.29</v>
      </c>
      <c r="AL11632" s="246" t="s">
        <v>45493</v>
      </c>
      <c r="AM11632" s="247">
        <v>22513.919999999998</v>
      </c>
      <c r="AO11632" s="226" t="s">
        <v>53449</v>
      </c>
      <c r="AP11632" s="227">
        <v>7105.72</v>
      </c>
      <c r="AR11632" s="207" t="s">
        <v>14068</v>
      </c>
      <c r="AS11632" s="208">
        <v>15899.72</v>
      </c>
      <c r="AT11632" s="93"/>
      <c r="AU11632" s="93"/>
      <c r="AV11632" s="93"/>
    </row>
    <row r="11633" spans="35:48" x14ac:dyDescent="0.55000000000000004">
      <c r="AI11633" s="278" t="s">
        <v>48427</v>
      </c>
      <c r="AJ11633" s="279">
        <v>28674</v>
      </c>
      <c r="AL11633" s="246" t="s">
        <v>26340</v>
      </c>
      <c r="AM11633" s="247">
        <v>1225</v>
      </c>
      <c r="AO11633" s="226" t="s">
        <v>53450</v>
      </c>
      <c r="AP11633" s="227">
        <v>543.61</v>
      </c>
      <c r="AR11633" s="207" t="s">
        <v>25614</v>
      </c>
      <c r="AS11633" s="208">
        <v>23161.19</v>
      </c>
      <c r="AT11633" s="93"/>
      <c r="AU11633" s="93"/>
      <c r="AV11633" s="93"/>
    </row>
    <row r="11634" spans="35:48" x14ac:dyDescent="0.55000000000000004">
      <c r="AI11634" s="278" t="s">
        <v>55565</v>
      </c>
      <c r="AJ11634" s="279">
        <v>20441</v>
      </c>
      <c r="AL11634" s="246" t="s">
        <v>26341</v>
      </c>
      <c r="AM11634" s="247">
        <v>1779.35</v>
      </c>
      <c r="AO11634" s="226" t="s">
        <v>53451</v>
      </c>
      <c r="AP11634" s="227">
        <v>1712.47</v>
      </c>
      <c r="AR11634" s="207" t="s">
        <v>25615</v>
      </c>
      <c r="AS11634" s="208">
        <v>12025.9</v>
      </c>
      <c r="AT11634" s="93"/>
      <c r="AU11634" s="93"/>
      <c r="AV11634" s="93"/>
    </row>
    <row r="11635" spans="35:48" x14ac:dyDescent="0.55000000000000004">
      <c r="AI11635" s="278" t="s">
        <v>49323</v>
      </c>
      <c r="AJ11635" s="279">
        <v>32598</v>
      </c>
      <c r="AL11635" s="246" t="s">
        <v>26342</v>
      </c>
      <c r="AM11635" s="247">
        <v>5816.05</v>
      </c>
      <c r="AO11635" s="226" t="s">
        <v>53452</v>
      </c>
      <c r="AP11635" s="227">
        <v>30</v>
      </c>
      <c r="AR11635" s="207" t="s">
        <v>25616</v>
      </c>
      <c r="AS11635" s="208">
        <v>244630.41</v>
      </c>
      <c r="AT11635" s="93"/>
      <c r="AU11635" s="93"/>
      <c r="AV11635" s="93"/>
    </row>
    <row r="11636" spans="35:48" x14ac:dyDescent="0.55000000000000004">
      <c r="AI11636" s="278" t="s">
        <v>16206</v>
      </c>
      <c r="AJ11636" s="279">
        <v>220067.06</v>
      </c>
      <c r="AL11636" s="246" t="s">
        <v>26343</v>
      </c>
      <c r="AM11636" s="247">
        <v>5642.04</v>
      </c>
      <c r="AO11636" s="226" t="s">
        <v>53453</v>
      </c>
      <c r="AP11636" s="227">
        <v>4182.54</v>
      </c>
      <c r="AR11636" s="207" t="s">
        <v>14069</v>
      </c>
      <c r="AS11636" s="208">
        <v>51796.52</v>
      </c>
      <c r="AT11636" s="93"/>
      <c r="AU11636" s="93"/>
      <c r="AV11636" s="93"/>
    </row>
    <row r="11637" spans="35:48" x14ac:dyDescent="0.55000000000000004">
      <c r="AI11637" s="278" t="s">
        <v>16207</v>
      </c>
      <c r="AJ11637" s="279">
        <v>210078.29</v>
      </c>
      <c r="AL11637" s="246" t="s">
        <v>39425</v>
      </c>
      <c r="AM11637" s="247">
        <v>45133.87</v>
      </c>
      <c r="AO11637" s="226" t="s">
        <v>53454</v>
      </c>
      <c r="AP11637" s="227">
        <v>1067.5</v>
      </c>
      <c r="AR11637" s="207" t="s">
        <v>14070</v>
      </c>
      <c r="AS11637" s="208">
        <v>12567.73</v>
      </c>
      <c r="AT11637" s="93"/>
      <c r="AU11637" s="93"/>
      <c r="AV11637" s="93"/>
    </row>
    <row r="11638" spans="35:48" x14ac:dyDescent="0.55000000000000004">
      <c r="AI11638" s="278" t="s">
        <v>16209</v>
      </c>
      <c r="AJ11638" s="279">
        <v>9870</v>
      </c>
      <c r="AL11638" s="246" t="s">
        <v>62214</v>
      </c>
      <c r="AM11638" s="247">
        <v>12221.49</v>
      </c>
      <c r="AO11638" s="226" t="s">
        <v>34031</v>
      </c>
      <c r="AP11638" s="227">
        <v>68976.479999999996</v>
      </c>
      <c r="AR11638" s="207" t="s">
        <v>14071</v>
      </c>
      <c r="AS11638" s="208">
        <v>3678.44</v>
      </c>
      <c r="AT11638" s="93"/>
      <c r="AU11638" s="93"/>
      <c r="AV11638" s="93"/>
    </row>
    <row r="11639" spans="35:48" x14ac:dyDescent="0.55000000000000004">
      <c r="AI11639" s="278" t="s">
        <v>48429</v>
      </c>
      <c r="AJ11639" s="279">
        <v>136066.16</v>
      </c>
      <c r="AL11639" s="246" t="s">
        <v>57766</v>
      </c>
      <c r="AM11639" s="247">
        <v>114344.41</v>
      </c>
      <c r="AO11639" s="226" t="s">
        <v>26027</v>
      </c>
      <c r="AP11639" s="227">
        <v>786449.55</v>
      </c>
      <c r="AR11639" s="207" t="s">
        <v>25617</v>
      </c>
      <c r="AS11639" s="208">
        <v>19636.38</v>
      </c>
      <c r="AT11639" s="93"/>
      <c r="AU11639" s="93"/>
      <c r="AV11639" s="93"/>
    </row>
    <row r="11640" spans="35:48" x14ac:dyDescent="0.55000000000000004">
      <c r="AI11640" s="278" t="s">
        <v>54223</v>
      </c>
      <c r="AJ11640" s="279">
        <v>97007</v>
      </c>
      <c r="AL11640" s="246" t="s">
        <v>39426</v>
      </c>
      <c r="AM11640" s="247">
        <v>70563.23</v>
      </c>
      <c r="AO11640" s="226" t="s">
        <v>47185</v>
      </c>
      <c r="AP11640" s="227">
        <v>400</v>
      </c>
      <c r="AR11640" s="207" t="s">
        <v>25618</v>
      </c>
      <c r="AS11640" s="208">
        <v>2641</v>
      </c>
      <c r="AT11640" s="93"/>
      <c r="AU11640" s="93"/>
      <c r="AV11640" s="93"/>
    </row>
    <row r="11641" spans="35:48" x14ac:dyDescent="0.55000000000000004">
      <c r="AI11641" s="278" t="s">
        <v>50602</v>
      </c>
      <c r="AJ11641" s="279">
        <v>4497.13</v>
      </c>
      <c r="AL11641" s="246" t="s">
        <v>49110</v>
      </c>
      <c r="AM11641" s="247">
        <v>138841.51</v>
      </c>
      <c r="AO11641" s="226" t="s">
        <v>48197</v>
      </c>
      <c r="AP11641" s="227">
        <v>17668.560000000001</v>
      </c>
      <c r="AR11641" s="207" t="s">
        <v>25619</v>
      </c>
      <c r="AS11641" s="208">
        <v>25054.35</v>
      </c>
      <c r="AT11641" s="93"/>
      <c r="AU11641" s="93"/>
      <c r="AV11641" s="93"/>
    </row>
    <row r="11642" spans="35:48" x14ac:dyDescent="0.55000000000000004">
      <c r="AI11642" s="278" t="s">
        <v>16212</v>
      </c>
      <c r="AJ11642" s="279">
        <v>2306.73</v>
      </c>
      <c r="AL11642" s="246" t="s">
        <v>36643</v>
      </c>
      <c r="AM11642" s="247">
        <v>8170.09</v>
      </c>
      <c r="AO11642" s="226" t="s">
        <v>39412</v>
      </c>
      <c r="AP11642" s="227">
        <v>67580</v>
      </c>
      <c r="AR11642" s="207" t="s">
        <v>14072</v>
      </c>
      <c r="AS11642" s="208">
        <v>61225.07</v>
      </c>
      <c r="AT11642" s="93"/>
      <c r="AU11642" s="93"/>
      <c r="AV11642" s="93"/>
    </row>
    <row r="11643" spans="35:48" x14ac:dyDescent="0.55000000000000004">
      <c r="AI11643" s="278" t="s">
        <v>16213</v>
      </c>
      <c r="AJ11643" s="279">
        <v>4347.5200000000004</v>
      </c>
      <c r="AL11643" s="246" t="s">
        <v>47203</v>
      </c>
      <c r="AM11643" s="247">
        <v>1601.26</v>
      </c>
      <c r="AO11643" s="226" t="s">
        <v>35491</v>
      </c>
      <c r="AP11643" s="227">
        <v>1311399.8</v>
      </c>
      <c r="AR11643" s="207" t="s">
        <v>25620</v>
      </c>
      <c r="AS11643" s="208">
        <v>19423</v>
      </c>
      <c r="AT11643" s="93"/>
      <c r="AU11643" s="93"/>
      <c r="AV11643" s="93"/>
    </row>
    <row r="11644" spans="35:48" x14ac:dyDescent="0.55000000000000004">
      <c r="AI11644" s="278" t="s">
        <v>63846</v>
      </c>
      <c r="AJ11644" s="279">
        <v>98549.93</v>
      </c>
      <c r="AL11644" s="246" t="s">
        <v>62782</v>
      </c>
      <c r="AM11644" s="247">
        <v>-10453.65</v>
      </c>
      <c r="AO11644" s="226" t="s">
        <v>34032</v>
      </c>
      <c r="AP11644" s="227">
        <v>20664.78</v>
      </c>
      <c r="AR11644" s="207" t="s">
        <v>25621</v>
      </c>
      <c r="AS11644" s="208">
        <v>547546.75</v>
      </c>
      <c r="AT11644" s="93"/>
      <c r="AU11644" s="93"/>
      <c r="AV11644" s="93"/>
    </row>
    <row r="11645" spans="35:48" x14ac:dyDescent="0.55000000000000004">
      <c r="AI11645" s="278" t="s">
        <v>59305</v>
      </c>
      <c r="AJ11645" s="279">
        <v>29925.39</v>
      </c>
      <c r="AL11645" s="246" t="s">
        <v>57767</v>
      </c>
      <c r="AM11645" s="247">
        <v>4659.6400000000003</v>
      </c>
      <c r="AO11645" s="226" t="s">
        <v>36629</v>
      </c>
      <c r="AP11645" s="227">
        <v>4950</v>
      </c>
      <c r="AR11645" s="207" t="s">
        <v>25622</v>
      </c>
      <c r="AS11645" s="208">
        <v>20629.96</v>
      </c>
      <c r="AT11645" s="93"/>
      <c r="AU11645" s="93"/>
      <c r="AV11645" s="93"/>
    </row>
    <row r="11646" spans="35:48" x14ac:dyDescent="0.55000000000000004">
      <c r="AI11646" s="278" t="s">
        <v>59306</v>
      </c>
      <c r="AJ11646" s="279">
        <v>1955.88</v>
      </c>
      <c r="AL11646" s="246" t="s">
        <v>57768</v>
      </c>
      <c r="AM11646" s="247">
        <v>10600</v>
      </c>
      <c r="AO11646" s="226" t="s">
        <v>34033</v>
      </c>
      <c r="AP11646" s="227">
        <v>3916.75</v>
      </c>
      <c r="AR11646" s="207" t="s">
        <v>25623</v>
      </c>
      <c r="AS11646" s="208">
        <v>320</v>
      </c>
      <c r="AT11646" s="93"/>
      <c r="AU11646" s="93"/>
      <c r="AV11646" s="93"/>
    </row>
    <row r="11647" spans="35:48" x14ac:dyDescent="0.55000000000000004">
      <c r="AI11647" s="278" t="s">
        <v>16215</v>
      </c>
      <c r="AJ11647" s="279">
        <v>58500</v>
      </c>
      <c r="AL11647" s="246" t="s">
        <v>56496</v>
      </c>
      <c r="AM11647" s="247">
        <v>14726.25</v>
      </c>
      <c r="AO11647" s="226" t="s">
        <v>26028</v>
      </c>
      <c r="AP11647" s="227">
        <v>175342.63</v>
      </c>
      <c r="AR11647" s="207" t="s">
        <v>25624</v>
      </c>
      <c r="AS11647" s="208">
        <v>1513.78</v>
      </c>
      <c r="AT11647" s="93"/>
      <c r="AU11647" s="93"/>
      <c r="AV11647" s="93"/>
    </row>
    <row r="11648" spans="35:48" x14ac:dyDescent="0.55000000000000004">
      <c r="AI11648" s="278" t="s">
        <v>59307</v>
      </c>
      <c r="AJ11648" s="279">
        <v>195344.33</v>
      </c>
      <c r="AL11648" s="246" t="s">
        <v>61552</v>
      </c>
      <c r="AM11648" s="247">
        <v>6011.25</v>
      </c>
      <c r="AO11648" s="226" t="s">
        <v>34034</v>
      </c>
      <c r="AP11648" s="227">
        <v>41950.94</v>
      </c>
      <c r="AR11648" s="207" t="s">
        <v>25625</v>
      </c>
      <c r="AS11648" s="208">
        <v>2879.46</v>
      </c>
      <c r="AT11648" s="93"/>
      <c r="AU11648" s="93"/>
      <c r="AV11648" s="93"/>
    </row>
    <row r="11649" spans="35:48" x14ac:dyDescent="0.55000000000000004">
      <c r="AI11649" s="278" t="s">
        <v>16216</v>
      </c>
      <c r="AJ11649" s="279">
        <v>69942.460000000006</v>
      </c>
      <c r="AL11649" s="246" t="s">
        <v>56497</v>
      </c>
      <c r="AM11649" s="247">
        <v>2440</v>
      </c>
      <c r="AO11649" s="226" t="s">
        <v>35492</v>
      </c>
      <c r="AP11649" s="227">
        <v>12948.89</v>
      </c>
      <c r="AR11649" s="207" t="s">
        <v>25626</v>
      </c>
      <c r="AS11649" s="208">
        <v>1938.76</v>
      </c>
      <c r="AT11649" s="93"/>
      <c r="AU11649" s="93"/>
      <c r="AV11649" s="93"/>
    </row>
    <row r="11650" spans="35:48" x14ac:dyDescent="0.55000000000000004">
      <c r="AI11650" s="278" t="s">
        <v>16218</v>
      </c>
      <c r="AJ11650" s="279">
        <v>90696.71</v>
      </c>
      <c r="AL11650" s="246" t="s">
        <v>64816</v>
      </c>
      <c r="AM11650" s="247">
        <v>2796</v>
      </c>
      <c r="AO11650" s="226" t="s">
        <v>34035</v>
      </c>
      <c r="AP11650" s="227">
        <v>2130</v>
      </c>
      <c r="AR11650" s="207" t="s">
        <v>25627</v>
      </c>
      <c r="AS11650" s="208">
        <v>5425.04</v>
      </c>
      <c r="AT11650" s="93"/>
      <c r="AU11650" s="93"/>
      <c r="AV11650" s="93"/>
    </row>
    <row r="11651" spans="35:48" x14ac:dyDescent="0.55000000000000004">
      <c r="AI11651" s="278" t="s">
        <v>16219</v>
      </c>
      <c r="AJ11651" s="279">
        <v>291936.34999999998</v>
      </c>
      <c r="AL11651" s="246" t="s">
        <v>56498</v>
      </c>
      <c r="AM11651" s="247">
        <v>1986.99</v>
      </c>
      <c r="AO11651" s="226" t="s">
        <v>26029</v>
      </c>
      <c r="AP11651" s="227">
        <v>73589.289999999994</v>
      </c>
      <c r="AR11651" s="207" t="s">
        <v>25628</v>
      </c>
      <c r="AS11651" s="208">
        <v>3490</v>
      </c>
      <c r="AT11651" s="93"/>
      <c r="AU11651" s="93"/>
      <c r="AV11651" s="93"/>
    </row>
    <row r="11652" spans="35:48" x14ac:dyDescent="0.55000000000000004">
      <c r="AI11652" s="278" t="s">
        <v>16220</v>
      </c>
      <c r="AJ11652" s="279">
        <v>84347.24</v>
      </c>
      <c r="AL11652" s="246" t="s">
        <v>56499</v>
      </c>
      <c r="AM11652" s="247">
        <v>6295.91</v>
      </c>
      <c r="AO11652" s="226" t="s">
        <v>26030</v>
      </c>
      <c r="AP11652" s="227">
        <v>16716.310000000001</v>
      </c>
      <c r="AR11652" s="207" t="s">
        <v>25629</v>
      </c>
      <c r="AS11652" s="208">
        <v>1051</v>
      </c>
      <c r="AT11652" s="93"/>
      <c r="AU11652" s="93"/>
      <c r="AV11652" s="93"/>
    </row>
    <row r="11653" spans="35:48" x14ac:dyDescent="0.55000000000000004">
      <c r="AI11653" s="278" t="s">
        <v>13110</v>
      </c>
      <c r="AJ11653" s="279">
        <v>134871.29999999999</v>
      </c>
      <c r="AL11653" s="246" t="s">
        <v>57769</v>
      </c>
      <c r="AM11653" s="247">
        <v>4212.95</v>
      </c>
      <c r="AO11653" s="226" t="s">
        <v>49103</v>
      </c>
      <c r="AP11653" s="227">
        <v>8326.5</v>
      </c>
      <c r="AR11653" s="207" t="s">
        <v>25630</v>
      </c>
      <c r="AS11653" s="208">
        <v>10493.52</v>
      </c>
      <c r="AT11653" s="93"/>
      <c r="AU11653" s="93"/>
      <c r="AV11653" s="93"/>
    </row>
    <row r="11654" spans="35:48" x14ac:dyDescent="0.55000000000000004">
      <c r="AI11654" s="278" t="s">
        <v>61661</v>
      </c>
      <c r="AJ11654" s="279">
        <v>7574.94</v>
      </c>
      <c r="AL11654" s="246" t="s">
        <v>53489</v>
      </c>
      <c r="AM11654" s="247">
        <v>3994.45</v>
      </c>
      <c r="AO11654" s="226" t="s">
        <v>49104</v>
      </c>
      <c r="AP11654" s="227">
        <v>5000</v>
      </c>
      <c r="AR11654" s="207" t="s">
        <v>25631</v>
      </c>
      <c r="AS11654" s="208">
        <v>8282.41</v>
      </c>
      <c r="AT11654" s="93"/>
      <c r="AU11654" s="93"/>
      <c r="AV11654" s="93"/>
    </row>
    <row r="11655" spans="35:48" x14ac:dyDescent="0.55000000000000004">
      <c r="AI11655" s="278" t="s">
        <v>38889</v>
      </c>
      <c r="AJ11655" s="279">
        <v>41487.72</v>
      </c>
      <c r="AL11655" s="246" t="s">
        <v>62783</v>
      </c>
      <c r="AM11655" s="247">
        <v>-11.95</v>
      </c>
      <c r="AO11655" s="226" t="s">
        <v>48198</v>
      </c>
      <c r="AP11655" s="227">
        <v>1052.82</v>
      </c>
      <c r="AR11655" s="207" t="s">
        <v>14074</v>
      </c>
      <c r="AS11655" s="208">
        <v>7320.65</v>
      </c>
      <c r="AT11655" s="93"/>
      <c r="AU11655" s="93"/>
      <c r="AV11655" s="93"/>
    </row>
    <row r="11656" spans="35:48" x14ac:dyDescent="0.55000000000000004">
      <c r="AI11656" s="278" t="s">
        <v>48430</v>
      </c>
      <c r="AJ11656" s="279">
        <v>7583.48</v>
      </c>
      <c r="AL11656" s="246" t="s">
        <v>56500</v>
      </c>
      <c r="AM11656" s="247">
        <v>6090</v>
      </c>
      <c r="AO11656" s="226" t="s">
        <v>45461</v>
      </c>
      <c r="AP11656" s="227">
        <v>15195</v>
      </c>
      <c r="AR11656" s="207" t="s">
        <v>14076</v>
      </c>
      <c r="AS11656" s="208">
        <v>1184.19</v>
      </c>
      <c r="AT11656" s="93"/>
      <c r="AU11656" s="93"/>
      <c r="AV11656" s="93"/>
    </row>
    <row r="11657" spans="35:48" x14ac:dyDescent="0.55000000000000004">
      <c r="AI11657" s="278" t="s">
        <v>55568</v>
      </c>
      <c r="AJ11657" s="279">
        <v>250.08</v>
      </c>
      <c r="AL11657" s="246" t="s">
        <v>56501</v>
      </c>
      <c r="AM11657" s="247">
        <v>220</v>
      </c>
      <c r="AO11657" s="226" t="s">
        <v>47186</v>
      </c>
      <c r="AP11657" s="227">
        <v>325</v>
      </c>
      <c r="AR11657" s="207" t="s">
        <v>14077</v>
      </c>
      <c r="AS11657" s="208">
        <v>3382.75</v>
      </c>
      <c r="AT11657" s="93"/>
      <c r="AU11657" s="93"/>
      <c r="AV11657" s="93"/>
    </row>
    <row r="11658" spans="35:48" x14ac:dyDescent="0.55000000000000004">
      <c r="AI11658" s="278" t="s">
        <v>54224</v>
      </c>
      <c r="AJ11658" s="279">
        <v>5485.22</v>
      </c>
      <c r="AL11658" s="246" t="s">
        <v>62215</v>
      </c>
      <c r="AM11658" s="247">
        <v>4173.75</v>
      </c>
      <c r="AO11658" s="226" t="s">
        <v>47187</v>
      </c>
      <c r="AP11658" s="227">
        <v>1552</v>
      </c>
      <c r="AR11658" s="207" t="s">
        <v>25632</v>
      </c>
      <c r="AS11658" s="208">
        <v>1751.76</v>
      </c>
      <c r="AT11658" s="93"/>
      <c r="AU11658" s="93"/>
      <c r="AV11658" s="93"/>
    </row>
    <row r="11659" spans="35:48" x14ac:dyDescent="0.55000000000000004">
      <c r="AI11659" s="278" t="s">
        <v>70891</v>
      </c>
      <c r="AJ11659" s="279">
        <v>20900</v>
      </c>
      <c r="AL11659" s="246" t="s">
        <v>56502</v>
      </c>
      <c r="AM11659" s="247">
        <v>802.01</v>
      </c>
      <c r="AO11659" s="226" t="s">
        <v>45462</v>
      </c>
      <c r="AP11659" s="227">
        <v>1236.76</v>
      </c>
      <c r="AR11659" s="207" t="s">
        <v>25633</v>
      </c>
      <c r="AS11659" s="208">
        <v>18075.43</v>
      </c>
      <c r="AT11659" s="93"/>
      <c r="AU11659" s="93"/>
      <c r="AV11659" s="93"/>
    </row>
    <row r="11660" spans="35:48" x14ac:dyDescent="0.55000000000000004">
      <c r="AI11660" s="278" t="s">
        <v>16222</v>
      </c>
      <c r="AJ11660" s="279">
        <v>28515.23</v>
      </c>
      <c r="AL11660" s="246" t="s">
        <v>56503</v>
      </c>
      <c r="AM11660" s="247">
        <v>2568.52</v>
      </c>
      <c r="AO11660" s="226" t="s">
        <v>45463</v>
      </c>
      <c r="AP11660" s="227">
        <v>4108.28</v>
      </c>
      <c r="AR11660" s="207" t="s">
        <v>25634</v>
      </c>
      <c r="AS11660" s="208">
        <v>1085.6199999999999</v>
      </c>
      <c r="AT11660" s="93"/>
      <c r="AU11660" s="93"/>
      <c r="AV11660" s="93"/>
    </row>
    <row r="11661" spans="35:48" x14ac:dyDescent="0.55000000000000004">
      <c r="AI11661" s="278" t="s">
        <v>69204</v>
      </c>
      <c r="AJ11661" s="279">
        <v>40000</v>
      </c>
      <c r="AL11661" s="246" t="s">
        <v>57770</v>
      </c>
      <c r="AM11661" s="247">
        <v>3124.01</v>
      </c>
      <c r="AO11661" s="226" t="s">
        <v>45464</v>
      </c>
      <c r="AP11661" s="227">
        <v>2452.7199999999998</v>
      </c>
      <c r="AR11661" s="207" t="s">
        <v>25635</v>
      </c>
      <c r="AS11661" s="208">
        <v>1497.05</v>
      </c>
      <c r="AT11661" s="93"/>
      <c r="AU11661" s="93"/>
      <c r="AV11661" s="93"/>
    </row>
    <row r="11662" spans="35:48" x14ac:dyDescent="0.55000000000000004">
      <c r="AI11662" s="278" t="s">
        <v>13111</v>
      </c>
      <c r="AJ11662" s="279">
        <v>60312.62</v>
      </c>
      <c r="AL11662" s="246" t="s">
        <v>50357</v>
      </c>
      <c r="AM11662" s="247">
        <v>8152.06</v>
      </c>
      <c r="AO11662" s="226" t="s">
        <v>53455</v>
      </c>
      <c r="AP11662" s="227">
        <v>455.24</v>
      </c>
      <c r="AR11662" s="207" t="s">
        <v>25636</v>
      </c>
      <c r="AS11662" s="208">
        <v>3426</v>
      </c>
      <c r="AT11662" s="93"/>
      <c r="AU11662" s="93"/>
      <c r="AV11662" s="93"/>
    </row>
    <row r="11663" spans="35:48" x14ac:dyDescent="0.55000000000000004">
      <c r="AI11663" s="278" t="s">
        <v>61131</v>
      </c>
      <c r="AJ11663" s="279">
        <v>112000</v>
      </c>
      <c r="AL11663" s="246" t="s">
        <v>56504</v>
      </c>
      <c r="AM11663" s="247">
        <v>33.79</v>
      </c>
      <c r="AO11663" s="226" t="s">
        <v>45465</v>
      </c>
      <c r="AP11663" s="227">
        <v>293727</v>
      </c>
      <c r="AR11663" s="207" t="s">
        <v>25637</v>
      </c>
      <c r="AS11663" s="208">
        <v>43948.76</v>
      </c>
      <c r="AT11663" s="93"/>
      <c r="AU11663" s="93"/>
      <c r="AV11663" s="93"/>
    </row>
    <row r="11664" spans="35:48" x14ac:dyDescent="0.55000000000000004">
      <c r="AI11664" s="278" t="s">
        <v>16223</v>
      </c>
      <c r="AJ11664" s="279">
        <v>119001.4</v>
      </c>
      <c r="AL11664" s="246" t="s">
        <v>62784</v>
      </c>
      <c r="AM11664" s="247">
        <v>-2.06</v>
      </c>
      <c r="AO11664" s="226" t="s">
        <v>45466</v>
      </c>
      <c r="AP11664" s="227">
        <v>22595</v>
      </c>
      <c r="AR11664" s="207" t="s">
        <v>25638</v>
      </c>
      <c r="AS11664" s="208">
        <v>19831.79</v>
      </c>
      <c r="AT11664" s="93"/>
      <c r="AU11664" s="93"/>
      <c r="AV11664" s="93"/>
    </row>
    <row r="11665" spans="35:48" x14ac:dyDescent="0.55000000000000004">
      <c r="AI11665" s="278" t="s">
        <v>16224</v>
      </c>
      <c r="AJ11665" s="279">
        <v>5655.1</v>
      </c>
      <c r="AL11665" s="246" t="s">
        <v>26345</v>
      </c>
      <c r="AM11665" s="247">
        <v>6101.56</v>
      </c>
      <c r="AO11665" s="226" t="s">
        <v>42844</v>
      </c>
      <c r="AP11665" s="227">
        <v>81000</v>
      </c>
      <c r="AR11665" s="207" t="s">
        <v>25639</v>
      </c>
      <c r="AS11665" s="208">
        <v>4805.54</v>
      </c>
      <c r="AT11665" s="93"/>
      <c r="AU11665" s="93"/>
      <c r="AV11665" s="93"/>
    </row>
    <row r="11666" spans="35:48" x14ac:dyDescent="0.55000000000000004">
      <c r="AI11666" s="278" t="s">
        <v>33173</v>
      </c>
      <c r="AJ11666" s="279">
        <v>11374.44</v>
      </c>
      <c r="AL11666" s="246" t="s">
        <v>36644</v>
      </c>
      <c r="AM11666" s="247">
        <v>67180</v>
      </c>
      <c r="AO11666" s="226" t="s">
        <v>42845</v>
      </c>
      <c r="AP11666" s="227">
        <v>6196.46</v>
      </c>
      <c r="AR11666" s="207" t="s">
        <v>25640</v>
      </c>
      <c r="AS11666" s="208">
        <v>13828.87</v>
      </c>
      <c r="AT11666" s="93"/>
      <c r="AU11666" s="93"/>
      <c r="AV11666" s="93"/>
    </row>
    <row r="11667" spans="35:48" x14ac:dyDescent="0.55000000000000004">
      <c r="AI11667" s="278" t="s">
        <v>16226</v>
      </c>
      <c r="AJ11667" s="279">
        <v>2991113.45</v>
      </c>
      <c r="AL11667" s="246" t="s">
        <v>26347</v>
      </c>
      <c r="AM11667" s="247">
        <v>3530.24</v>
      </c>
      <c r="AO11667" s="226" t="s">
        <v>49105</v>
      </c>
      <c r="AP11667" s="227">
        <v>39539.69</v>
      </c>
      <c r="AR11667" s="207" t="s">
        <v>25641</v>
      </c>
      <c r="AS11667" s="208">
        <v>11681.12</v>
      </c>
      <c r="AT11667" s="93"/>
      <c r="AU11667" s="93"/>
      <c r="AV11667" s="93"/>
    </row>
    <row r="11668" spans="35:48" x14ac:dyDescent="0.55000000000000004">
      <c r="AI11668" s="278" t="s">
        <v>54226</v>
      </c>
      <c r="AJ11668" s="279">
        <v>-124506.8</v>
      </c>
      <c r="AL11668" s="246" t="s">
        <v>26348</v>
      </c>
      <c r="AM11668" s="247">
        <v>275133.94</v>
      </c>
      <c r="AO11668" s="226" t="s">
        <v>26075</v>
      </c>
      <c r="AP11668" s="227">
        <v>3024.79</v>
      </c>
      <c r="AR11668" s="207" t="s">
        <v>25642</v>
      </c>
      <c r="AS11668" s="208">
        <v>1361.95</v>
      </c>
      <c r="AT11668" s="93"/>
      <c r="AU11668" s="93"/>
      <c r="AV11668" s="93"/>
    </row>
    <row r="11669" spans="35:48" x14ac:dyDescent="0.55000000000000004">
      <c r="AI11669" s="278" t="s">
        <v>55569</v>
      </c>
      <c r="AJ11669" s="279">
        <v>35209.43</v>
      </c>
      <c r="AL11669" s="246" t="s">
        <v>26349</v>
      </c>
      <c r="AM11669" s="247">
        <v>2200</v>
      </c>
      <c r="AO11669" s="226" t="s">
        <v>53456</v>
      </c>
      <c r="AP11669" s="227">
        <v>2553</v>
      </c>
      <c r="AR11669" s="207" t="s">
        <v>25643</v>
      </c>
      <c r="AS11669" s="208">
        <v>9081.26</v>
      </c>
      <c r="AT11669" s="93"/>
      <c r="AU11669" s="93"/>
      <c r="AV11669" s="93"/>
    </row>
    <row r="11670" spans="35:48" x14ac:dyDescent="0.55000000000000004">
      <c r="AI11670" s="278" t="s">
        <v>49324</v>
      </c>
      <c r="AJ11670" s="279">
        <v>4317</v>
      </c>
      <c r="AL11670" s="246" t="s">
        <v>55349</v>
      </c>
      <c r="AM11670" s="247">
        <v>66249.960000000006</v>
      </c>
      <c r="AO11670" s="226" t="s">
        <v>36631</v>
      </c>
      <c r="AP11670" s="227">
        <v>2312</v>
      </c>
      <c r="AR11670" s="207" t="s">
        <v>25644</v>
      </c>
      <c r="AS11670" s="208">
        <v>694.71</v>
      </c>
      <c r="AT11670" s="93"/>
      <c r="AU11670" s="93"/>
      <c r="AV11670" s="93"/>
    </row>
    <row r="11671" spans="35:48" x14ac:dyDescent="0.55000000000000004">
      <c r="AI11671" s="278" t="s">
        <v>69205</v>
      </c>
      <c r="AJ11671" s="279">
        <v>389049.12</v>
      </c>
      <c r="AL11671" s="246" t="s">
        <v>63348</v>
      </c>
      <c r="AM11671" s="247">
        <v>2686.19</v>
      </c>
      <c r="AO11671" s="226" t="s">
        <v>36632</v>
      </c>
      <c r="AP11671" s="227">
        <v>42243</v>
      </c>
      <c r="AR11671" s="207" t="s">
        <v>25645</v>
      </c>
      <c r="AS11671" s="208">
        <v>1968.81</v>
      </c>
      <c r="AT11671" s="93"/>
      <c r="AU11671" s="93"/>
      <c r="AV11671" s="93"/>
    </row>
    <row r="11672" spans="35:48" x14ac:dyDescent="0.55000000000000004">
      <c r="AI11672" s="278" t="s">
        <v>69206</v>
      </c>
      <c r="AJ11672" s="279">
        <v>2848.8</v>
      </c>
      <c r="AL11672" s="246" t="s">
        <v>26350</v>
      </c>
      <c r="AM11672" s="247">
        <v>1679.09</v>
      </c>
      <c r="AO11672" s="226" t="s">
        <v>26076</v>
      </c>
      <c r="AP11672" s="227">
        <v>29658.799999999999</v>
      </c>
      <c r="AR11672" s="207" t="s">
        <v>25646</v>
      </c>
      <c r="AS11672" s="208">
        <v>4102.38</v>
      </c>
      <c r="AT11672" s="93"/>
      <c r="AU11672" s="93"/>
      <c r="AV11672" s="93"/>
    </row>
    <row r="11673" spans="35:48" x14ac:dyDescent="0.55000000000000004">
      <c r="AI11673" s="278" t="s">
        <v>36057</v>
      </c>
      <c r="AJ11673" s="279">
        <v>16485</v>
      </c>
      <c r="AL11673" s="246" t="s">
        <v>53490</v>
      </c>
      <c r="AM11673" s="247">
        <v>7270</v>
      </c>
      <c r="AO11673" s="226" t="s">
        <v>42846</v>
      </c>
      <c r="AP11673" s="227">
        <v>2587.08</v>
      </c>
      <c r="AR11673" s="207" t="s">
        <v>25647</v>
      </c>
      <c r="AS11673" s="208">
        <v>310.31</v>
      </c>
      <c r="AT11673" s="93"/>
      <c r="AU11673" s="93"/>
      <c r="AV11673" s="93"/>
    </row>
    <row r="11674" spans="35:48" x14ac:dyDescent="0.55000000000000004">
      <c r="AI11674" s="278" t="s">
        <v>61662</v>
      </c>
      <c r="AJ11674" s="279">
        <v>3990</v>
      </c>
      <c r="AL11674" s="246" t="s">
        <v>53491</v>
      </c>
      <c r="AM11674" s="247">
        <v>30677.8</v>
      </c>
      <c r="AO11674" s="226" t="s">
        <v>42847</v>
      </c>
      <c r="AP11674" s="227">
        <v>197.92</v>
      </c>
      <c r="AR11674" s="207" t="s">
        <v>25648</v>
      </c>
      <c r="AS11674" s="208">
        <v>889.4</v>
      </c>
      <c r="AT11674" s="93"/>
      <c r="AU11674" s="93"/>
      <c r="AV11674" s="93"/>
    </row>
    <row r="11675" spans="35:48" x14ac:dyDescent="0.55000000000000004">
      <c r="AI11675" s="278" t="s">
        <v>16248</v>
      </c>
      <c r="AJ11675" s="279">
        <v>1784.3</v>
      </c>
      <c r="AL11675" s="246" t="s">
        <v>26352</v>
      </c>
      <c r="AM11675" s="247">
        <v>2378.9299999999998</v>
      </c>
      <c r="AO11675" s="226" t="s">
        <v>39414</v>
      </c>
      <c r="AP11675" s="227">
        <v>1444.23</v>
      </c>
      <c r="AR11675" s="207" t="s">
        <v>25649</v>
      </c>
      <c r="AS11675" s="208">
        <v>521.96</v>
      </c>
      <c r="AT11675" s="93"/>
      <c r="AU11675" s="93"/>
      <c r="AV11675" s="93"/>
    </row>
    <row r="11676" spans="35:48" x14ac:dyDescent="0.55000000000000004">
      <c r="AI11676" s="278" t="s">
        <v>16336</v>
      </c>
      <c r="AJ11676" s="279">
        <v>2958037.33</v>
      </c>
      <c r="AL11676" s="246" t="s">
        <v>26353</v>
      </c>
      <c r="AM11676" s="247">
        <v>33500.080000000002</v>
      </c>
      <c r="AO11676" s="226" t="s">
        <v>47188</v>
      </c>
      <c r="AP11676" s="227">
        <v>3769.39</v>
      </c>
      <c r="AR11676" s="207" t="s">
        <v>25650</v>
      </c>
      <c r="AS11676" s="208">
        <v>24732.34</v>
      </c>
      <c r="AT11676" s="93"/>
      <c r="AU11676" s="93"/>
      <c r="AV11676" s="93"/>
    </row>
    <row r="11677" spans="35:48" x14ac:dyDescent="0.55000000000000004">
      <c r="AI11677" s="278" t="s">
        <v>16338</v>
      </c>
      <c r="AJ11677" s="279">
        <v>284418.88</v>
      </c>
      <c r="AL11677" s="246" t="s">
        <v>35517</v>
      </c>
      <c r="AM11677" s="247">
        <v>108498.79</v>
      </c>
      <c r="AO11677" s="226" t="s">
        <v>48199</v>
      </c>
      <c r="AP11677" s="227">
        <v>42624.01</v>
      </c>
      <c r="AR11677" s="207" t="s">
        <v>25651</v>
      </c>
      <c r="AS11677" s="208">
        <v>53030.02</v>
      </c>
      <c r="AT11677" s="93"/>
      <c r="AU11677" s="93"/>
      <c r="AV11677" s="93"/>
    </row>
    <row r="11678" spans="35:48" x14ac:dyDescent="0.55000000000000004">
      <c r="AI11678" s="278" t="s">
        <v>16343</v>
      </c>
      <c r="AJ11678" s="279">
        <v>36308.639999999999</v>
      </c>
      <c r="AL11678" s="246" t="s">
        <v>35518</v>
      </c>
      <c r="AM11678" s="247">
        <v>67508.509999999995</v>
      </c>
      <c r="AO11678" s="226" t="s">
        <v>49106</v>
      </c>
      <c r="AP11678" s="227">
        <v>60846.89</v>
      </c>
      <c r="AR11678" s="207" t="s">
        <v>25652</v>
      </c>
      <c r="AS11678" s="208">
        <v>19831.79</v>
      </c>
      <c r="AT11678" s="93"/>
      <c r="AU11678" s="93"/>
      <c r="AV11678" s="93"/>
    </row>
    <row r="11679" spans="35:48" x14ac:dyDescent="0.55000000000000004">
      <c r="AI11679" s="278" t="s">
        <v>16344</v>
      </c>
      <c r="AJ11679" s="279">
        <v>466.93</v>
      </c>
      <c r="AL11679" s="246" t="s">
        <v>35519</v>
      </c>
      <c r="AM11679" s="247">
        <v>53785.32</v>
      </c>
      <c r="AO11679" s="226" t="s">
        <v>36633</v>
      </c>
      <c r="AP11679" s="227">
        <v>18877.580000000002</v>
      </c>
      <c r="AR11679" s="207" t="s">
        <v>25653</v>
      </c>
      <c r="AS11679" s="208">
        <v>320</v>
      </c>
      <c r="AT11679" s="93"/>
      <c r="AU11679" s="93"/>
      <c r="AV11679" s="93"/>
    </row>
    <row r="11680" spans="35:48" x14ac:dyDescent="0.55000000000000004">
      <c r="AI11680" s="278" t="s">
        <v>16346</v>
      </c>
      <c r="AJ11680" s="279">
        <v>54888</v>
      </c>
      <c r="AL11680" s="246" t="s">
        <v>57771</v>
      </c>
      <c r="AM11680" s="247">
        <v>8120</v>
      </c>
      <c r="AO11680" s="226" t="s">
        <v>49107</v>
      </c>
      <c r="AP11680" s="227">
        <v>1901</v>
      </c>
      <c r="AR11680" s="207" t="s">
        <v>25654</v>
      </c>
      <c r="AS11680" s="208">
        <v>9796.19</v>
      </c>
      <c r="AT11680" s="93"/>
      <c r="AU11680" s="93"/>
      <c r="AV11680" s="93"/>
    </row>
    <row r="11681" spans="35:48" x14ac:dyDescent="0.55000000000000004">
      <c r="AI11681" s="278" t="s">
        <v>61663</v>
      </c>
      <c r="AJ11681" s="279">
        <v>1874.4</v>
      </c>
      <c r="AL11681" s="246" t="s">
        <v>57772</v>
      </c>
      <c r="AM11681" s="247">
        <v>243054.83</v>
      </c>
      <c r="AO11681" s="226" t="s">
        <v>45467</v>
      </c>
      <c r="AP11681" s="227">
        <v>22010.31</v>
      </c>
      <c r="AR11681" s="207" t="s">
        <v>14081</v>
      </c>
      <c r="AS11681" s="208">
        <v>10200.11</v>
      </c>
      <c r="AT11681" s="93"/>
      <c r="AU11681" s="93"/>
      <c r="AV11681" s="93"/>
    </row>
    <row r="11682" spans="35:48" x14ac:dyDescent="0.55000000000000004">
      <c r="AI11682" s="278" t="s">
        <v>16348</v>
      </c>
      <c r="AJ11682" s="279">
        <v>40144.5</v>
      </c>
      <c r="AL11682" s="246" t="s">
        <v>26355</v>
      </c>
      <c r="AM11682" s="247">
        <v>3483.72</v>
      </c>
      <c r="AO11682" s="226" t="s">
        <v>45468</v>
      </c>
      <c r="AP11682" s="227">
        <v>1683.69</v>
      </c>
      <c r="AR11682" s="207" t="s">
        <v>14083</v>
      </c>
      <c r="AS11682" s="208">
        <v>8933.51</v>
      </c>
      <c r="AT11682" s="93"/>
      <c r="AU11682" s="93"/>
      <c r="AV11682" s="93"/>
    </row>
    <row r="11683" spans="35:48" x14ac:dyDescent="0.55000000000000004">
      <c r="AI11683" s="278" t="s">
        <v>16349</v>
      </c>
      <c r="AJ11683" s="279">
        <v>23571.759999999998</v>
      </c>
      <c r="AL11683" s="246" t="s">
        <v>47205</v>
      </c>
      <c r="AM11683" s="247">
        <v>21670</v>
      </c>
      <c r="AO11683" s="226" t="s">
        <v>45469</v>
      </c>
      <c r="AP11683" s="227">
        <v>101563.14</v>
      </c>
      <c r="AR11683" s="207" t="s">
        <v>14084</v>
      </c>
      <c r="AS11683" s="208">
        <v>25494.87</v>
      </c>
      <c r="AT11683" s="93"/>
      <c r="AU11683" s="93"/>
      <c r="AV11683" s="93"/>
    </row>
    <row r="11684" spans="35:48" x14ac:dyDescent="0.55000000000000004">
      <c r="AI11684" s="278" t="s">
        <v>16351</v>
      </c>
      <c r="AJ11684" s="279">
        <v>18685.82</v>
      </c>
      <c r="AL11684" s="246" t="s">
        <v>48208</v>
      </c>
      <c r="AM11684" s="247">
        <v>-1142.03</v>
      </c>
      <c r="AO11684" s="226" t="s">
        <v>45470</v>
      </c>
      <c r="AP11684" s="227">
        <v>7769.86</v>
      </c>
      <c r="AR11684" s="207" t="s">
        <v>14085</v>
      </c>
      <c r="AS11684" s="208">
        <v>12203.08</v>
      </c>
      <c r="AT11684" s="93"/>
      <c r="AU11684" s="93"/>
      <c r="AV11684" s="93"/>
    </row>
    <row r="11685" spans="35:48" x14ac:dyDescent="0.55000000000000004">
      <c r="AI11685" s="278" t="s">
        <v>16352</v>
      </c>
      <c r="AJ11685" s="279">
        <v>473987.53</v>
      </c>
      <c r="AL11685" s="246" t="s">
        <v>64817</v>
      </c>
      <c r="AM11685" s="247">
        <v>87.75</v>
      </c>
      <c r="AO11685" s="226" t="s">
        <v>26104</v>
      </c>
      <c r="AP11685" s="227">
        <v>467.75</v>
      </c>
      <c r="AR11685" s="207" t="s">
        <v>25655</v>
      </c>
      <c r="AS11685" s="208">
        <v>3490</v>
      </c>
      <c r="AT11685" s="93"/>
      <c r="AU11685" s="93"/>
      <c r="AV11685" s="93"/>
    </row>
    <row r="11686" spans="35:48" x14ac:dyDescent="0.55000000000000004">
      <c r="AI11686" s="278" t="s">
        <v>70124</v>
      </c>
      <c r="AJ11686" s="279">
        <v>49290.92</v>
      </c>
      <c r="AL11686" s="246" t="s">
        <v>64818</v>
      </c>
      <c r="AM11686" s="247">
        <v>10.68</v>
      </c>
      <c r="AO11686" s="226" t="s">
        <v>26105</v>
      </c>
      <c r="AP11686" s="227">
        <v>298.48</v>
      </c>
      <c r="AR11686" s="207" t="s">
        <v>25656</v>
      </c>
      <c r="AS11686" s="208">
        <v>4477</v>
      </c>
      <c r="AT11686" s="93"/>
      <c r="AU11686" s="93"/>
      <c r="AV11686" s="93"/>
    </row>
    <row r="11687" spans="35:48" x14ac:dyDescent="0.55000000000000004">
      <c r="AI11687" s="278" t="s">
        <v>34612</v>
      </c>
      <c r="AJ11687" s="279">
        <v>3908.34</v>
      </c>
      <c r="AL11687" s="246" t="s">
        <v>49111</v>
      </c>
      <c r="AM11687" s="247">
        <v>19438.099999999999</v>
      </c>
      <c r="AO11687" s="226" t="s">
        <v>26108</v>
      </c>
      <c r="AP11687" s="227">
        <v>10900.61</v>
      </c>
      <c r="AR11687" s="207" t="s">
        <v>25657</v>
      </c>
      <c r="AS11687" s="208">
        <v>18075.43</v>
      </c>
      <c r="AT11687" s="93"/>
      <c r="AU11687" s="93"/>
      <c r="AV11687" s="93"/>
    </row>
    <row r="11688" spans="35:48" x14ac:dyDescent="0.55000000000000004">
      <c r="AI11688" s="278" t="s">
        <v>16353</v>
      </c>
      <c r="AJ11688" s="279">
        <v>94147.26</v>
      </c>
      <c r="AL11688" s="246" t="s">
        <v>49112</v>
      </c>
      <c r="AM11688" s="247">
        <v>1464.31</v>
      </c>
      <c r="AO11688" s="226" t="s">
        <v>53457</v>
      </c>
      <c r="AP11688" s="227">
        <v>1293.6199999999999</v>
      </c>
      <c r="AR11688" s="207" t="s">
        <v>25658</v>
      </c>
      <c r="AS11688" s="208">
        <v>2859</v>
      </c>
      <c r="AT11688" s="93"/>
      <c r="AU11688" s="93"/>
      <c r="AV11688" s="93"/>
    </row>
    <row r="11689" spans="35:48" x14ac:dyDescent="0.55000000000000004">
      <c r="AI11689" s="278" t="s">
        <v>59308</v>
      </c>
      <c r="AJ11689" s="279">
        <v>11977.44</v>
      </c>
      <c r="AL11689" s="246" t="s">
        <v>49113</v>
      </c>
      <c r="AM11689" s="247">
        <v>4762.33</v>
      </c>
      <c r="AO11689" s="226" t="s">
        <v>53458</v>
      </c>
      <c r="AP11689" s="227">
        <v>58.38</v>
      </c>
      <c r="AR11689" s="207" t="s">
        <v>25659</v>
      </c>
      <c r="AS11689" s="208">
        <v>13330.9</v>
      </c>
      <c r="AT11689" s="93"/>
      <c r="AU11689" s="93"/>
      <c r="AV11689" s="93"/>
    </row>
    <row r="11690" spans="35:48" x14ac:dyDescent="0.55000000000000004">
      <c r="AI11690" s="278" t="s">
        <v>16355</v>
      </c>
      <c r="AJ11690" s="279">
        <v>498782.51</v>
      </c>
      <c r="AL11690" s="246" t="s">
        <v>49114</v>
      </c>
      <c r="AM11690" s="247">
        <v>3782.38</v>
      </c>
      <c r="AO11690" s="226" t="s">
        <v>53459</v>
      </c>
      <c r="AP11690" s="227">
        <v>16333.31</v>
      </c>
      <c r="AR11690" s="207" t="s">
        <v>25660</v>
      </c>
      <c r="AS11690" s="208">
        <v>20250</v>
      </c>
      <c r="AT11690" s="93"/>
      <c r="AU11690" s="93"/>
      <c r="AV11690" s="93"/>
    </row>
    <row r="11691" spans="35:48" x14ac:dyDescent="0.55000000000000004">
      <c r="AI11691" s="278" t="s">
        <v>16356</v>
      </c>
      <c r="AJ11691" s="279">
        <v>7050.98</v>
      </c>
      <c r="AL11691" s="246" t="s">
        <v>58656</v>
      </c>
      <c r="AM11691" s="247">
        <v>55302.94</v>
      </c>
      <c r="AO11691" s="226" t="s">
        <v>42848</v>
      </c>
      <c r="AP11691" s="227">
        <v>1657.3</v>
      </c>
      <c r="AR11691" s="207" t="s">
        <v>25661</v>
      </c>
      <c r="AS11691" s="208">
        <v>30465</v>
      </c>
      <c r="AT11691" s="93"/>
      <c r="AU11691" s="93"/>
      <c r="AV11691" s="93"/>
    </row>
    <row r="11692" spans="35:48" x14ac:dyDescent="0.55000000000000004">
      <c r="AI11692" s="278" t="s">
        <v>13131</v>
      </c>
      <c r="AJ11692" s="279">
        <v>339003.67</v>
      </c>
      <c r="AL11692" s="246" t="s">
        <v>50358</v>
      </c>
      <c r="AM11692" s="247">
        <v>574.91</v>
      </c>
      <c r="AO11692" s="226" t="s">
        <v>53460</v>
      </c>
      <c r="AP11692" s="227">
        <v>5341.62</v>
      </c>
      <c r="AR11692" s="207" t="s">
        <v>25662</v>
      </c>
      <c r="AS11692" s="208">
        <v>3841.85</v>
      </c>
      <c r="AT11692" s="93"/>
      <c r="AU11692" s="93"/>
      <c r="AV11692" s="93"/>
    </row>
    <row r="11693" spans="35:48" x14ac:dyDescent="0.55000000000000004">
      <c r="AI11693" s="278" t="s">
        <v>13132</v>
      </c>
      <c r="AJ11693" s="279">
        <v>1095781.45</v>
      </c>
      <c r="AL11693" s="246" t="s">
        <v>62484</v>
      </c>
      <c r="AM11693" s="247">
        <v>8741.82</v>
      </c>
      <c r="AO11693" s="226" t="s">
        <v>42849</v>
      </c>
      <c r="AP11693" s="227">
        <v>5314.9</v>
      </c>
      <c r="AR11693" s="207" t="s">
        <v>25663</v>
      </c>
      <c r="AS11693" s="208">
        <v>9685.5400000000009</v>
      </c>
      <c r="AT11693" s="93"/>
      <c r="AU11693" s="93"/>
      <c r="AV11693" s="93"/>
    </row>
    <row r="11694" spans="35:48" x14ac:dyDescent="0.55000000000000004">
      <c r="AI11694" s="278" t="s">
        <v>13133</v>
      </c>
      <c r="AJ11694" s="279">
        <v>547147.9</v>
      </c>
      <c r="AL11694" s="246" t="s">
        <v>48209</v>
      </c>
      <c r="AM11694" s="247">
        <v>1503</v>
      </c>
      <c r="AO11694" s="226" t="s">
        <v>53461</v>
      </c>
      <c r="AP11694" s="227">
        <v>12615.12</v>
      </c>
      <c r="AR11694" s="207" t="s">
        <v>25664</v>
      </c>
      <c r="AS11694" s="208">
        <v>28954.2</v>
      </c>
      <c r="AT11694" s="93"/>
      <c r="AU11694" s="93"/>
      <c r="AV11694" s="93"/>
    </row>
    <row r="11695" spans="35:48" x14ac:dyDescent="0.55000000000000004">
      <c r="AI11695" s="278" t="s">
        <v>16357</v>
      </c>
      <c r="AJ11695" s="279">
        <v>711494.56</v>
      </c>
      <c r="AL11695" s="246" t="s">
        <v>57773</v>
      </c>
      <c r="AM11695" s="247">
        <v>6697</v>
      </c>
      <c r="AO11695" s="226" t="s">
        <v>40570</v>
      </c>
      <c r="AP11695" s="227">
        <v>2333.33</v>
      </c>
      <c r="AR11695" s="207" t="s">
        <v>25665</v>
      </c>
      <c r="AS11695" s="208">
        <v>46574.18</v>
      </c>
      <c r="AT11695" s="93"/>
      <c r="AU11695" s="93"/>
      <c r="AV11695" s="93"/>
    </row>
    <row r="11696" spans="35:48" x14ac:dyDescent="0.55000000000000004">
      <c r="AI11696" s="278" t="s">
        <v>16358</v>
      </c>
      <c r="AJ11696" s="279">
        <v>292393.95</v>
      </c>
      <c r="AL11696" s="246" t="s">
        <v>63349</v>
      </c>
      <c r="AM11696" s="247">
        <v>108.15</v>
      </c>
      <c r="AO11696" s="226" t="s">
        <v>40571</v>
      </c>
      <c r="AP11696" s="227">
        <v>53062.44</v>
      </c>
      <c r="AR11696" s="207" t="s">
        <v>25666</v>
      </c>
      <c r="AS11696" s="208">
        <v>56476.5</v>
      </c>
      <c r="AT11696" s="93"/>
      <c r="AU11696" s="93"/>
      <c r="AV11696" s="93"/>
    </row>
    <row r="11697" spans="35:48" x14ac:dyDescent="0.55000000000000004">
      <c r="AI11697" s="278" t="s">
        <v>16360</v>
      </c>
      <c r="AJ11697" s="279">
        <v>26109</v>
      </c>
      <c r="AL11697" s="246" t="s">
        <v>26448</v>
      </c>
      <c r="AM11697" s="247">
        <v>2591.44</v>
      </c>
      <c r="AO11697" s="226" t="s">
        <v>40572</v>
      </c>
      <c r="AP11697" s="227">
        <v>5456.64</v>
      </c>
      <c r="AR11697" s="207" t="s">
        <v>25667</v>
      </c>
      <c r="AS11697" s="208">
        <v>2750</v>
      </c>
      <c r="AT11697" s="93"/>
      <c r="AU11697" s="93"/>
      <c r="AV11697" s="93"/>
    </row>
    <row r="11698" spans="35:48" x14ac:dyDescent="0.55000000000000004">
      <c r="AI11698" s="278" t="s">
        <v>33182</v>
      </c>
      <c r="AJ11698" s="279">
        <v>13259.08</v>
      </c>
      <c r="AL11698" s="246" t="s">
        <v>64819</v>
      </c>
      <c r="AM11698" s="247">
        <v>1968.7</v>
      </c>
      <c r="AO11698" s="226" t="s">
        <v>40573</v>
      </c>
      <c r="AP11698" s="227">
        <v>4385.72</v>
      </c>
      <c r="AR11698" s="207" t="s">
        <v>25668</v>
      </c>
      <c r="AS11698" s="208">
        <v>10454.33</v>
      </c>
      <c r="AT11698" s="93"/>
      <c r="AU11698" s="93"/>
      <c r="AV11698" s="93"/>
    </row>
    <row r="11699" spans="35:48" x14ac:dyDescent="0.55000000000000004">
      <c r="AI11699" s="278" t="s">
        <v>58004</v>
      </c>
      <c r="AJ11699" s="279">
        <v>5018.3999999999996</v>
      </c>
      <c r="AL11699" s="246" t="s">
        <v>26453</v>
      </c>
      <c r="AM11699" s="247">
        <v>8276.64</v>
      </c>
      <c r="AO11699" s="226" t="s">
        <v>40574</v>
      </c>
      <c r="AP11699" s="227">
        <v>4825.9799999999996</v>
      </c>
      <c r="AR11699" s="207" t="s">
        <v>25669</v>
      </c>
      <c r="AS11699" s="208">
        <v>130505.05</v>
      </c>
      <c r="AT11699" s="93"/>
      <c r="AU11699" s="93"/>
      <c r="AV11699" s="93"/>
    </row>
    <row r="11700" spans="35:48" x14ac:dyDescent="0.55000000000000004">
      <c r="AI11700" s="278" t="s">
        <v>70892</v>
      </c>
      <c r="AJ11700" s="279">
        <v>2700</v>
      </c>
      <c r="AL11700" s="246" t="s">
        <v>26459</v>
      </c>
      <c r="AM11700" s="247">
        <v>5392.8</v>
      </c>
      <c r="AO11700" s="226" t="s">
        <v>39415</v>
      </c>
      <c r="AP11700" s="227">
        <v>3678</v>
      </c>
      <c r="AR11700" s="207" t="s">
        <v>25670</v>
      </c>
      <c r="AS11700" s="208">
        <v>8025.67</v>
      </c>
      <c r="AT11700" s="93"/>
      <c r="AU11700" s="93"/>
      <c r="AV11700" s="93"/>
    </row>
    <row r="11701" spans="35:48" x14ac:dyDescent="0.55000000000000004">
      <c r="AI11701" s="278" t="s">
        <v>59959</v>
      </c>
      <c r="AJ11701" s="279">
        <v>25650.05</v>
      </c>
      <c r="AL11701" s="246" t="s">
        <v>26460</v>
      </c>
      <c r="AM11701" s="247">
        <v>1237.21</v>
      </c>
      <c r="AO11701" s="226" t="s">
        <v>48200</v>
      </c>
      <c r="AP11701" s="227">
        <v>67290.539999999994</v>
      </c>
      <c r="AR11701" s="207" t="s">
        <v>25671</v>
      </c>
      <c r="AS11701" s="208">
        <v>7072.73</v>
      </c>
      <c r="AT11701" s="93"/>
      <c r="AU11701" s="93"/>
      <c r="AV11701" s="93"/>
    </row>
    <row r="11702" spans="35:48" x14ac:dyDescent="0.55000000000000004">
      <c r="AI11702" s="278" t="s">
        <v>59309</v>
      </c>
      <c r="AJ11702" s="279">
        <v>7077.47</v>
      </c>
      <c r="AL11702" s="246" t="s">
        <v>26464</v>
      </c>
      <c r="AM11702" s="247">
        <v>94.65</v>
      </c>
      <c r="AO11702" s="226" t="s">
        <v>45471</v>
      </c>
      <c r="AP11702" s="227">
        <v>47000</v>
      </c>
      <c r="AR11702" s="207" t="s">
        <v>25672</v>
      </c>
      <c r="AS11702" s="208">
        <v>1177.9000000000001</v>
      </c>
      <c r="AT11702" s="93"/>
      <c r="AU11702" s="93"/>
      <c r="AV11702" s="93"/>
    </row>
    <row r="11703" spans="35:48" x14ac:dyDescent="0.55000000000000004">
      <c r="AI11703" s="278" t="s">
        <v>13134</v>
      </c>
      <c r="AJ11703" s="279">
        <v>501355.62</v>
      </c>
      <c r="AL11703" s="246" t="s">
        <v>26465</v>
      </c>
      <c r="AM11703" s="247">
        <v>303.12</v>
      </c>
      <c r="AO11703" s="226" t="s">
        <v>45472</v>
      </c>
      <c r="AP11703" s="227">
        <v>4201</v>
      </c>
      <c r="AR11703" s="207" t="s">
        <v>25673</v>
      </c>
      <c r="AS11703" s="208">
        <v>2712.62</v>
      </c>
      <c r="AT11703" s="93"/>
      <c r="AU11703" s="93"/>
      <c r="AV11703" s="93"/>
    </row>
    <row r="11704" spans="35:48" x14ac:dyDescent="0.55000000000000004">
      <c r="AI11704" s="278" t="s">
        <v>69207</v>
      </c>
      <c r="AJ11704" s="279">
        <v>-6000.34</v>
      </c>
      <c r="AL11704" s="246" t="s">
        <v>53494</v>
      </c>
      <c r="AM11704" s="247">
        <v>37.46</v>
      </c>
      <c r="AO11704" s="226" t="s">
        <v>42850</v>
      </c>
      <c r="AP11704" s="227">
        <v>4500001.38</v>
      </c>
      <c r="AR11704" s="207" t="s">
        <v>25674</v>
      </c>
      <c r="AS11704" s="208">
        <v>21715.8</v>
      </c>
      <c r="AT11704" s="93"/>
      <c r="AU11704" s="93"/>
      <c r="AV11704" s="93"/>
    </row>
    <row r="11705" spans="35:48" x14ac:dyDescent="0.55000000000000004">
      <c r="AI11705" s="278" t="s">
        <v>13135</v>
      </c>
      <c r="AJ11705" s="279">
        <v>483484.65</v>
      </c>
      <c r="AL11705" s="246" t="s">
        <v>53495</v>
      </c>
      <c r="AM11705" s="247">
        <v>10011.18</v>
      </c>
      <c r="AO11705" s="226" t="s">
        <v>42851</v>
      </c>
      <c r="AP11705" s="227">
        <v>344202.86</v>
      </c>
      <c r="AR11705" s="207" t="s">
        <v>25675</v>
      </c>
      <c r="AS11705" s="208">
        <v>12338.08</v>
      </c>
      <c r="AT11705" s="93"/>
      <c r="AU11705" s="93"/>
      <c r="AV11705" s="93"/>
    </row>
    <row r="11706" spans="35:48" x14ac:dyDescent="0.55000000000000004">
      <c r="AI11706" s="278" t="s">
        <v>16362</v>
      </c>
      <c r="AJ11706" s="279">
        <v>252812.78</v>
      </c>
      <c r="AL11706" s="246" t="s">
        <v>53496</v>
      </c>
      <c r="AM11706" s="247">
        <v>765.86</v>
      </c>
      <c r="AO11706" s="226" t="s">
        <v>26178</v>
      </c>
      <c r="AP11706" s="227">
        <v>203706.52</v>
      </c>
      <c r="AR11706" s="207" t="s">
        <v>25676</v>
      </c>
      <c r="AS11706" s="208">
        <v>2473.12</v>
      </c>
      <c r="AT11706" s="93"/>
      <c r="AU11706" s="93"/>
      <c r="AV11706" s="93"/>
    </row>
    <row r="11707" spans="35:48" x14ac:dyDescent="0.55000000000000004">
      <c r="AI11707" s="278" t="s">
        <v>58005</v>
      </c>
      <c r="AJ11707" s="279">
        <v>3287.2</v>
      </c>
      <c r="AL11707" s="246" t="s">
        <v>53497</v>
      </c>
      <c r="AM11707" s="247">
        <v>2452.7399999999998</v>
      </c>
      <c r="AO11707" s="226" t="s">
        <v>53462</v>
      </c>
      <c r="AP11707" s="227">
        <v>115833.25</v>
      </c>
      <c r="AR11707" s="207" t="s">
        <v>25677</v>
      </c>
      <c r="AS11707" s="208">
        <v>3503.18</v>
      </c>
      <c r="AT11707" s="93"/>
      <c r="AU11707" s="93"/>
      <c r="AV11707" s="93"/>
    </row>
    <row r="11708" spans="35:48" x14ac:dyDescent="0.55000000000000004">
      <c r="AI11708" s="278" t="s">
        <v>13139</v>
      </c>
      <c r="AJ11708" s="279">
        <v>81801.7</v>
      </c>
      <c r="AL11708" s="246" t="s">
        <v>26466</v>
      </c>
      <c r="AM11708" s="247">
        <v>12741</v>
      </c>
      <c r="AO11708" s="226" t="s">
        <v>26184</v>
      </c>
      <c r="AP11708" s="227">
        <v>105821.23</v>
      </c>
      <c r="AR11708" s="207" t="s">
        <v>14087</v>
      </c>
      <c r="AS11708" s="208">
        <v>239294.9</v>
      </c>
      <c r="AT11708" s="93"/>
      <c r="AU11708" s="93"/>
      <c r="AV11708" s="93"/>
    </row>
    <row r="11709" spans="35:48" x14ac:dyDescent="0.55000000000000004">
      <c r="AI11709" s="278" t="s">
        <v>13140</v>
      </c>
      <c r="AJ11709" s="279">
        <v>30236.06</v>
      </c>
      <c r="AL11709" s="246" t="s">
        <v>53498</v>
      </c>
      <c r="AM11709" s="247">
        <v>3143.92</v>
      </c>
      <c r="AO11709" s="226" t="s">
        <v>26185</v>
      </c>
      <c r="AP11709" s="227">
        <v>800529.19</v>
      </c>
      <c r="AR11709" s="207" t="s">
        <v>25678</v>
      </c>
      <c r="AS11709" s="208">
        <v>17444.259999999998</v>
      </c>
      <c r="AT11709" s="93"/>
      <c r="AU11709" s="93"/>
      <c r="AV11709" s="93"/>
    </row>
    <row r="11710" spans="35:48" x14ac:dyDescent="0.55000000000000004">
      <c r="AI11710" s="278" t="s">
        <v>50603</v>
      </c>
      <c r="AJ11710" s="279">
        <v>-17140.439999999999</v>
      </c>
      <c r="AL11710" s="246" t="s">
        <v>35523</v>
      </c>
      <c r="AM11710" s="247">
        <v>1758.14</v>
      </c>
      <c r="AO11710" s="226" t="s">
        <v>26186</v>
      </c>
      <c r="AP11710" s="227">
        <v>42757.19</v>
      </c>
      <c r="AR11710" s="207" t="s">
        <v>25679</v>
      </c>
      <c r="AS11710" s="208">
        <v>34341.82</v>
      </c>
      <c r="AT11710" s="93"/>
      <c r="AU11710" s="93"/>
      <c r="AV11710" s="93"/>
    </row>
    <row r="11711" spans="35:48" x14ac:dyDescent="0.55000000000000004">
      <c r="AI11711" s="278" t="s">
        <v>16437</v>
      </c>
      <c r="AJ11711" s="279">
        <v>975.75</v>
      </c>
      <c r="AL11711" s="246" t="s">
        <v>35525</v>
      </c>
      <c r="AM11711" s="247">
        <v>134.49</v>
      </c>
      <c r="AO11711" s="226" t="s">
        <v>26187</v>
      </c>
      <c r="AP11711" s="227">
        <v>73431.66</v>
      </c>
      <c r="AR11711" s="207" t="s">
        <v>25680</v>
      </c>
      <c r="AS11711" s="208">
        <v>8034.51</v>
      </c>
      <c r="AT11711" s="93"/>
      <c r="AU11711" s="93"/>
      <c r="AV11711" s="93"/>
    </row>
    <row r="11712" spans="35:48" x14ac:dyDescent="0.55000000000000004">
      <c r="AI11712" s="278" t="s">
        <v>16438</v>
      </c>
      <c r="AJ11712" s="279">
        <v>138303.62</v>
      </c>
      <c r="AL11712" s="246" t="s">
        <v>35527</v>
      </c>
      <c r="AM11712" s="247">
        <v>1295.72</v>
      </c>
      <c r="AO11712" s="226" t="s">
        <v>26188</v>
      </c>
      <c r="AP11712" s="227">
        <v>450219.75</v>
      </c>
      <c r="AR11712" s="207" t="s">
        <v>25681</v>
      </c>
      <c r="AS11712" s="208">
        <v>19385.46</v>
      </c>
      <c r="AT11712" s="93"/>
      <c r="AU11712" s="93"/>
      <c r="AV11712" s="93"/>
    </row>
    <row r="11713" spans="35:48" x14ac:dyDescent="0.55000000000000004">
      <c r="AI11713" s="278" t="s">
        <v>34616</v>
      </c>
      <c r="AJ11713" s="279">
        <v>90479.05</v>
      </c>
      <c r="AL11713" s="246" t="s">
        <v>57774</v>
      </c>
      <c r="AM11713" s="247">
        <v>148.04</v>
      </c>
      <c r="AO11713" s="226" t="s">
        <v>26189</v>
      </c>
      <c r="AP11713" s="227">
        <v>24816.46</v>
      </c>
      <c r="AR11713" s="207" t="s">
        <v>25682</v>
      </c>
      <c r="AS11713" s="208">
        <v>2097.64</v>
      </c>
      <c r="AT11713" s="93"/>
      <c r="AU11713" s="93"/>
      <c r="AV11713" s="93"/>
    </row>
    <row r="11714" spans="35:48" x14ac:dyDescent="0.55000000000000004">
      <c r="AI11714" s="278" t="s">
        <v>16440</v>
      </c>
      <c r="AJ11714" s="279">
        <v>68222</v>
      </c>
      <c r="AL11714" s="246" t="s">
        <v>57775</v>
      </c>
      <c r="AM11714" s="247">
        <v>3273.38</v>
      </c>
      <c r="AO11714" s="226" t="s">
        <v>26190</v>
      </c>
      <c r="AP11714" s="227">
        <v>64135.8</v>
      </c>
      <c r="AR11714" s="207" t="s">
        <v>25683</v>
      </c>
      <c r="AS11714" s="208">
        <v>5944.63</v>
      </c>
      <c r="AT11714" s="93"/>
      <c r="AU11714" s="93"/>
      <c r="AV11714" s="93"/>
    </row>
    <row r="11715" spans="35:48" x14ac:dyDescent="0.55000000000000004">
      <c r="AI11715" s="278" t="s">
        <v>16441</v>
      </c>
      <c r="AJ11715" s="279">
        <v>112134.24</v>
      </c>
      <c r="AL11715" s="246" t="s">
        <v>45498</v>
      </c>
      <c r="AM11715" s="247">
        <v>14793.57</v>
      </c>
      <c r="AO11715" s="226" t="s">
        <v>53463</v>
      </c>
      <c r="AP11715" s="227">
        <v>7882.02</v>
      </c>
      <c r="AR11715" s="207" t="s">
        <v>25684</v>
      </c>
      <c r="AS11715" s="208">
        <v>33391.629999999997</v>
      </c>
      <c r="AT11715" s="93"/>
      <c r="AU11715" s="93"/>
      <c r="AV11715" s="93"/>
    </row>
    <row r="11716" spans="35:48" x14ac:dyDescent="0.55000000000000004">
      <c r="AI11716" s="278" t="s">
        <v>16442</v>
      </c>
      <c r="AJ11716" s="279">
        <v>6111.63</v>
      </c>
      <c r="AL11716" s="246" t="s">
        <v>61553</v>
      </c>
      <c r="AM11716" s="247">
        <v>-33711.51</v>
      </c>
      <c r="AO11716" s="226" t="s">
        <v>34040</v>
      </c>
      <c r="AP11716" s="227">
        <v>69579.98</v>
      </c>
      <c r="AR11716" s="207" t="s">
        <v>25685</v>
      </c>
      <c r="AS11716" s="208">
        <v>73517.13</v>
      </c>
      <c r="AT11716" s="93"/>
      <c r="AU11716" s="93"/>
      <c r="AV11716" s="93"/>
    </row>
    <row r="11717" spans="35:48" x14ac:dyDescent="0.55000000000000004">
      <c r="AI11717" s="278" t="s">
        <v>16444</v>
      </c>
      <c r="AJ11717" s="279">
        <v>99.31</v>
      </c>
      <c r="AL11717" s="246" t="s">
        <v>40588</v>
      </c>
      <c r="AM11717" s="247">
        <v>59506</v>
      </c>
      <c r="AO11717" s="226" t="s">
        <v>35495</v>
      </c>
      <c r="AP11717" s="227">
        <v>15360</v>
      </c>
      <c r="AR11717" s="207" t="s">
        <v>25686</v>
      </c>
      <c r="AS11717" s="208">
        <v>37625</v>
      </c>
      <c r="AT11717" s="93"/>
      <c r="AU11717" s="93"/>
      <c r="AV11717" s="93"/>
    </row>
    <row r="11718" spans="35:48" x14ac:dyDescent="0.55000000000000004">
      <c r="AI11718" s="278" t="s">
        <v>16446</v>
      </c>
      <c r="AJ11718" s="279">
        <v>1093.5</v>
      </c>
      <c r="AL11718" s="246" t="s">
        <v>53508</v>
      </c>
      <c r="AM11718" s="247">
        <v>61919.6</v>
      </c>
      <c r="AO11718" s="226" t="s">
        <v>26193</v>
      </c>
      <c r="AP11718" s="227">
        <v>16848.34</v>
      </c>
      <c r="AR11718" s="207" t="s">
        <v>25687</v>
      </c>
      <c r="AS11718" s="208">
        <v>5859.8</v>
      </c>
      <c r="AT11718" s="93"/>
      <c r="AU11718" s="93"/>
      <c r="AV11718" s="93"/>
    </row>
    <row r="11719" spans="35:48" x14ac:dyDescent="0.55000000000000004">
      <c r="AI11719" s="278" t="s">
        <v>16450</v>
      </c>
      <c r="AJ11719" s="279">
        <v>350</v>
      </c>
      <c r="AL11719" s="246" t="s">
        <v>53512</v>
      </c>
      <c r="AM11719" s="247">
        <v>4731.5600000000004</v>
      </c>
      <c r="AO11719" s="226" t="s">
        <v>35496</v>
      </c>
      <c r="AP11719" s="227">
        <v>3548.46</v>
      </c>
      <c r="AR11719" s="207" t="s">
        <v>25688</v>
      </c>
      <c r="AS11719" s="208">
        <v>3193.3</v>
      </c>
      <c r="AT11719" s="93"/>
      <c r="AU11719" s="93"/>
      <c r="AV11719" s="93"/>
    </row>
    <row r="11720" spans="35:48" x14ac:dyDescent="0.55000000000000004">
      <c r="AI11720" s="278" t="s">
        <v>31712</v>
      </c>
      <c r="AJ11720" s="279">
        <v>35262</v>
      </c>
      <c r="AL11720" s="246" t="s">
        <v>53513</v>
      </c>
      <c r="AM11720" s="247">
        <v>15170.33</v>
      </c>
      <c r="AO11720" s="226" t="s">
        <v>26194</v>
      </c>
      <c r="AP11720" s="227">
        <v>2735.42</v>
      </c>
      <c r="AR11720" s="207" t="s">
        <v>25689</v>
      </c>
      <c r="AS11720" s="208">
        <v>8804.2199999999993</v>
      </c>
      <c r="AT11720" s="93"/>
      <c r="AU11720" s="93"/>
      <c r="AV11720" s="93"/>
    </row>
    <row r="11721" spans="35:48" x14ac:dyDescent="0.55000000000000004">
      <c r="AI11721" s="278" t="s">
        <v>16453</v>
      </c>
      <c r="AJ11721" s="279">
        <v>230237</v>
      </c>
      <c r="AL11721" s="246" t="s">
        <v>53517</v>
      </c>
      <c r="AM11721" s="247">
        <v>9935.9500000000007</v>
      </c>
      <c r="AO11721" s="226" t="s">
        <v>26195</v>
      </c>
      <c r="AP11721" s="227">
        <v>4297.04</v>
      </c>
      <c r="AR11721" s="207" t="s">
        <v>25690</v>
      </c>
      <c r="AS11721" s="208">
        <v>12750</v>
      </c>
      <c r="AT11721" s="93"/>
      <c r="AU11721" s="93"/>
      <c r="AV11721" s="93"/>
    </row>
    <row r="11722" spans="35:48" x14ac:dyDescent="0.55000000000000004">
      <c r="AI11722" s="278" t="s">
        <v>16454</v>
      </c>
      <c r="AJ11722" s="279">
        <v>1996950.87</v>
      </c>
      <c r="AL11722" s="246" t="s">
        <v>53518</v>
      </c>
      <c r="AM11722" s="247">
        <v>791.5</v>
      </c>
      <c r="AO11722" s="226" t="s">
        <v>34041</v>
      </c>
      <c r="AP11722" s="227">
        <v>20514</v>
      </c>
      <c r="AR11722" s="207" t="s">
        <v>25691</v>
      </c>
      <c r="AS11722" s="208">
        <v>66107.360000000001</v>
      </c>
      <c r="AT11722" s="93"/>
      <c r="AU11722" s="93"/>
      <c r="AV11722" s="93"/>
    </row>
    <row r="11723" spans="35:48" x14ac:dyDescent="0.55000000000000004">
      <c r="AI11723" s="278" t="s">
        <v>54227</v>
      </c>
      <c r="AJ11723" s="279">
        <v>174795.32</v>
      </c>
      <c r="AL11723" s="246" t="s">
        <v>61554</v>
      </c>
      <c r="AM11723" s="247">
        <v>-545.20000000000005</v>
      </c>
      <c r="AO11723" s="226" t="s">
        <v>53464</v>
      </c>
      <c r="AP11723" s="227">
        <v>11994.53</v>
      </c>
      <c r="AR11723" s="207" t="s">
        <v>25692</v>
      </c>
      <c r="AS11723" s="208">
        <v>16692</v>
      </c>
      <c r="AT11723" s="93"/>
      <c r="AU11723" s="93"/>
      <c r="AV11723" s="93"/>
    </row>
    <row r="11724" spans="35:48" x14ac:dyDescent="0.55000000000000004">
      <c r="AI11724" s="278" t="s">
        <v>16455</v>
      </c>
      <c r="AJ11724" s="279">
        <v>799.24</v>
      </c>
      <c r="AL11724" s="246" t="s">
        <v>53519</v>
      </c>
      <c r="AM11724" s="247">
        <v>6135.07</v>
      </c>
      <c r="AO11724" s="226" t="s">
        <v>48201</v>
      </c>
      <c r="AP11724" s="227">
        <v>56803.11</v>
      </c>
      <c r="AR11724" s="207" t="s">
        <v>25693</v>
      </c>
      <c r="AS11724" s="208">
        <v>190057.32</v>
      </c>
      <c r="AT11724" s="93"/>
      <c r="AU11724" s="93"/>
      <c r="AV11724" s="93"/>
    </row>
    <row r="11725" spans="35:48" x14ac:dyDescent="0.55000000000000004">
      <c r="AI11725" s="278" t="s">
        <v>16457</v>
      </c>
      <c r="AJ11725" s="279">
        <v>2221.21</v>
      </c>
      <c r="AL11725" s="246" t="s">
        <v>53520</v>
      </c>
      <c r="AM11725" s="247">
        <v>1934.88</v>
      </c>
      <c r="AO11725" s="226" t="s">
        <v>49108</v>
      </c>
      <c r="AP11725" s="227">
        <v>6291.6</v>
      </c>
      <c r="AR11725" s="207" t="s">
        <v>25694</v>
      </c>
      <c r="AS11725" s="208">
        <v>23851.62</v>
      </c>
      <c r="AT11725" s="93"/>
      <c r="AU11725" s="93"/>
      <c r="AV11725" s="93"/>
    </row>
    <row r="11726" spans="35:48" x14ac:dyDescent="0.55000000000000004">
      <c r="AI11726" s="278" t="s">
        <v>16458</v>
      </c>
      <c r="AJ11726" s="279">
        <v>491.2</v>
      </c>
      <c r="AL11726" s="246" t="s">
        <v>53521</v>
      </c>
      <c r="AM11726" s="247">
        <v>1968.75</v>
      </c>
      <c r="AO11726" s="226" t="s">
        <v>26197</v>
      </c>
      <c r="AP11726" s="227">
        <v>96351.49</v>
      </c>
      <c r="AR11726" s="207" t="s">
        <v>25695</v>
      </c>
      <c r="AS11726" s="208">
        <v>17463.04</v>
      </c>
      <c r="AT11726" s="93"/>
      <c r="AU11726" s="93"/>
      <c r="AV11726" s="93"/>
    </row>
    <row r="11727" spans="35:48" x14ac:dyDescent="0.55000000000000004">
      <c r="AI11727" s="278" t="s">
        <v>16459</v>
      </c>
      <c r="AJ11727" s="279">
        <v>12306.88</v>
      </c>
      <c r="AL11727" s="246" t="s">
        <v>53522</v>
      </c>
      <c r="AM11727" s="247">
        <v>844.8</v>
      </c>
      <c r="AO11727" s="226" t="s">
        <v>26198</v>
      </c>
      <c r="AP11727" s="227">
        <v>7314.61</v>
      </c>
      <c r="AR11727" s="207" t="s">
        <v>25696</v>
      </c>
      <c r="AS11727" s="208">
        <v>98771</v>
      </c>
      <c r="AT11727" s="93"/>
      <c r="AU11727" s="93"/>
      <c r="AV11727" s="93"/>
    </row>
    <row r="11728" spans="35:48" x14ac:dyDescent="0.55000000000000004">
      <c r="AI11728" s="278" t="s">
        <v>16460</v>
      </c>
      <c r="AJ11728" s="279">
        <v>590.38</v>
      </c>
      <c r="AL11728" s="246" t="s">
        <v>53523</v>
      </c>
      <c r="AM11728" s="247">
        <v>832.59</v>
      </c>
      <c r="AO11728" s="226" t="s">
        <v>48202</v>
      </c>
      <c r="AP11728" s="227">
        <v>6603.16</v>
      </c>
      <c r="AR11728" s="207" t="s">
        <v>25697</v>
      </c>
      <c r="AS11728" s="208">
        <v>4621.62</v>
      </c>
      <c r="AT11728" s="93"/>
      <c r="AU11728" s="93"/>
      <c r="AV11728" s="93"/>
    </row>
    <row r="11729" spans="35:48" x14ac:dyDescent="0.55000000000000004">
      <c r="AI11729" s="278" t="s">
        <v>16461</v>
      </c>
      <c r="AJ11729" s="279">
        <v>215415.51</v>
      </c>
      <c r="AL11729" s="246" t="s">
        <v>53524</v>
      </c>
      <c r="AM11729" s="247">
        <v>2371.9899999999998</v>
      </c>
      <c r="AO11729" s="226" t="s">
        <v>48203</v>
      </c>
      <c r="AP11729" s="227">
        <v>3572.46</v>
      </c>
      <c r="AR11729" s="207" t="s">
        <v>25698</v>
      </c>
      <c r="AS11729" s="208">
        <v>5575.54</v>
      </c>
      <c r="AT11729" s="93"/>
      <c r="AU11729" s="93"/>
      <c r="AV11729" s="93"/>
    </row>
    <row r="11730" spans="35:48" x14ac:dyDescent="0.55000000000000004">
      <c r="AI11730" s="278" t="s">
        <v>16462</v>
      </c>
      <c r="AJ11730" s="279">
        <v>652705.31999999995</v>
      </c>
      <c r="AL11730" s="246" t="s">
        <v>63350</v>
      </c>
      <c r="AM11730" s="247">
        <v>172695</v>
      </c>
      <c r="AO11730" s="226" t="s">
        <v>26199</v>
      </c>
      <c r="AP11730" s="227">
        <v>348601.69</v>
      </c>
      <c r="AR11730" s="207" t="s">
        <v>25699</v>
      </c>
      <c r="AS11730" s="208">
        <v>3794.83</v>
      </c>
      <c r="AT11730" s="93"/>
      <c r="AU11730" s="93"/>
      <c r="AV11730" s="93"/>
    </row>
    <row r="11731" spans="35:48" x14ac:dyDescent="0.55000000000000004">
      <c r="AI11731" s="278" t="s">
        <v>16463</v>
      </c>
      <c r="AJ11731" s="279">
        <v>45992.49</v>
      </c>
      <c r="AL11731" s="246" t="s">
        <v>53526</v>
      </c>
      <c r="AM11731" s="247">
        <v>325.92</v>
      </c>
      <c r="AO11731" s="226" t="s">
        <v>53465</v>
      </c>
      <c r="AP11731" s="227">
        <v>12895.99</v>
      </c>
      <c r="AR11731" s="207" t="s">
        <v>25700</v>
      </c>
      <c r="AS11731" s="208">
        <v>22800</v>
      </c>
      <c r="AT11731" s="93"/>
      <c r="AU11731" s="93"/>
      <c r="AV11731" s="93"/>
    </row>
    <row r="11732" spans="35:48" x14ac:dyDescent="0.55000000000000004">
      <c r="AI11732" s="278" t="s">
        <v>16464</v>
      </c>
      <c r="AJ11732" s="279">
        <v>24428.400000000001</v>
      </c>
      <c r="AL11732" s="246" t="s">
        <v>53527</v>
      </c>
      <c r="AM11732" s="247">
        <v>1828.5</v>
      </c>
      <c r="AO11732" s="226" t="s">
        <v>26201</v>
      </c>
      <c r="AP11732" s="227">
        <v>79123.179999999993</v>
      </c>
      <c r="AR11732" s="207" t="s">
        <v>25701</v>
      </c>
      <c r="AS11732" s="208">
        <v>2722.85</v>
      </c>
      <c r="AT11732" s="93"/>
      <c r="AU11732" s="93"/>
      <c r="AV11732" s="93"/>
    </row>
    <row r="11733" spans="35:48" x14ac:dyDescent="0.55000000000000004">
      <c r="AI11733" s="278" t="s">
        <v>16465</v>
      </c>
      <c r="AJ11733" s="279">
        <v>59215.44</v>
      </c>
      <c r="AL11733" s="246" t="s">
        <v>50361</v>
      </c>
      <c r="AM11733" s="247">
        <v>696.63</v>
      </c>
      <c r="AO11733" s="226" t="s">
        <v>26202</v>
      </c>
      <c r="AP11733" s="227">
        <v>136864.32000000001</v>
      </c>
      <c r="AR11733" s="207" t="s">
        <v>25702</v>
      </c>
      <c r="AS11733" s="208">
        <v>6694.79</v>
      </c>
      <c r="AT11733" s="93"/>
      <c r="AU11733" s="93"/>
      <c r="AV11733" s="93"/>
    </row>
    <row r="11734" spans="35:48" x14ac:dyDescent="0.55000000000000004">
      <c r="AI11734" s="278" t="s">
        <v>69208</v>
      </c>
      <c r="AJ11734" s="279">
        <v>7182.4</v>
      </c>
      <c r="AL11734" s="246" t="s">
        <v>61555</v>
      </c>
      <c r="AM11734" s="247">
        <v>-7.82</v>
      </c>
      <c r="AO11734" s="226" t="s">
        <v>26203</v>
      </c>
      <c r="AP11734" s="227">
        <v>16523.54</v>
      </c>
      <c r="AR11734" s="207" t="s">
        <v>25703</v>
      </c>
      <c r="AS11734" s="208">
        <v>406785</v>
      </c>
      <c r="AT11734" s="93"/>
      <c r="AU11734" s="93"/>
      <c r="AV11734" s="93"/>
    </row>
    <row r="11735" spans="35:48" x14ac:dyDescent="0.55000000000000004">
      <c r="AI11735" s="278" t="s">
        <v>48431</v>
      </c>
      <c r="AJ11735" s="279">
        <v>1860.71</v>
      </c>
      <c r="AL11735" s="246" t="s">
        <v>53529</v>
      </c>
      <c r="AM11735" s="247">
        <v>82008.479999999996</v>
      </c>
      <c r="AO11735" s="226" t="s">
        <v>45473</v>
      </c>
      <c r="AP11735" s="227">
        <v>31477.9</v>
      </c>
      <c r="AR11735" s="207" t="s">
        <v>25704</v>
      </c>
      <c r="AS11735" s="208">
        <v>2990</v>
      </c>
      <c r="AT11735" s="93"/>
      <c r="AU11735" s="93"/>
      <c r="AV11735" s="93"/>
    </row>
    <row r="11736" spans="35:48" x14ac:dyDescent="0.55000000000000004">
      <c r="AI11736" s="278" t="s">
        <v>69209</v>
      </c>
      <c r="AJ11736" s="279">
        <v>27.29</v>
      </c>
      <c r="AL11736" s="246" t="s">
        <v>55350</v>
      </c>
      <c r="AM11736" s="247">
        <v>72621</v>
      </c>
      <c r="AO11736" s="226" t="s">
        <v>47189</v>
      </c>
      <c r="AP11736" s="227">
        <v>40321.050000000003</v>
      </c>
      <c r="AR11736" s="207" t="s">
        <v>25705</v>
      </c>
      <c r="AS11736" s="208">
        <v>42992.28</v>
      </c>
      <c r="AT11736" s="93"/>
      <c r="AU11736" s="93"/>
      <c r="AV11736" s="93"/>
    </row>
    <row r="11737" spans="35:48" x14ac:dyDescent="0.55000000000000004">
      <c r="AI11737" s="278" t="s">
        <v>69902</v>
      </c>
      <c r="AJ11737" s="279">
        <v>1975.38</v>
      </c>
      <c r="AL11737" s="246" t="s">
        <v>47206</v>
      </c>
      <c r="AM11737" s="247">
        <v>1888076.39</v>
      </c>
      <c r="AO11737" s="226" t="s">
        <v>53466</v>
      </c>
      <c r="AP11737" s="227">
        <v>30974.38</v>
      </c>
      <c r="AR11737" s="207" t="s">
        <v>25706</v>
      </c>
      <c r="AS11737" s="208">
        <v>17587.5</v>
      </c>
      <c r="AT11737" s="93"/>
      <c r="AU11737" s="93"/>
      <c r="AV11737" s="93"/>
    </row>
    <row r="11738" spans="35:48" x14ac:dyDescent="0.55000000000000004">
      <c r="AI11738" s="278" t="s">
        <v>36071</v>
      </c>
      <c r="AJ11738" s="279">
        <v>506.44</v>
      </c>
      <c r="AL11738" s="246" t="s">
        <v>47207</v>
      </c>
      <c r="AM11738" s="247">
        <v>210785.88</v>
      </c>
      <c r="AO11738" s="226" t="s">
        <v>47190</v>
      </c>
      <c r="AP11738" s="227">
        <v>9443.09</v>
      </c>
      <c r="AR11738" s="207" t="s">
        <v>25707</v>
      </c>
      <c r="AS11738" s="208">
        <v>67313.72</v>
      </c>
      <c r="AT11738" s="93"/>
      <c r="AU11738" s="93"/>
      <c r="AV11738" s="93"/>
    </row>
    <row r="11739" spans="35:48" x14ac:dyDescent="0.55000000000000004">
      <c r="AI11739" s="278" t="s">
        <v>58006</v>
      </c>
      <c r="AJ11739" s="279">
        <v>445532.59</v>
      </c>
      <c r="AL11739" s="246" t="s">
        <v>47208</v>
      </c>
      <c r="AM11739" s="247">
        <v>31716.98</v>
      </c>
      <c r="AO11739" s="226" t="s">
        <v>35497</v>
      </c>
      <c r="AP11739" s="227">
        <v>144585</v>
      </c>
      <c r="AR11739" s="207" t="s">
        <v>25708</v>
      </c>
      <c r="AS11739" s="208">
        <v>297093.12</v>
      </c>
      <c r="AT11739" s="93"/>
      <c r="AU11739" s="93"/>
      <c r="AV11739" s="93"/>
    </row>
    <row r="11740" spans="35:48" x14ac:dyDescent="0.55000000000000004">
      <c r="AI11740" s="278" t="s">
        <v>69210</v>
      </c>
      <c r="AJ11740" s="279">
        <v>1.8</v>
      </c>
      <c r="AL11740" s="246" t="s">
        <v>40589</v>
      </c>
      <c r="AM11740" s="247">
        <v>9000</v>
      </c>
      <c r="AO11740" s="226" t="s">
        <v>35498</v>
      </c>
      <c r="AP11740" s="227">
        <v>28447.5</v>
      </c>
      <c r="AR11740" s="207" t="s">
        <v>25709</v>
      </c>
      <c r="AS11740" s="208">
        <v>22814</v>
      </c>
      <c r="AT11740" s="93"/>
      <c r="AU11740" s="93"/>
      <c r="AV11740" s="93"/>
    </row>
    <row r="11741" spans="35:48" x14ac:dyDescent="0.55000000000000004">
      <c r="AI11741" s="278" t="s">
        <v>16466</v>
      </c>
      <c r="AJ11741" s="279">
        <v>142084.14000000001</v>
      </c>
      <c r="AL11741" s="246" t="s">
        <v>47209</v>
      </c>
      <c r="AM11741" s="247">
        <v>40191.800000000003</v>
      </c>
      <c r="AO11741" s="226" t="s">
        <v>35499</v>
      </c>
      <c r="AP11741" s="227">
        <v>1493230.35</v>
      </c>
      <c r="AR11741" s="207" t="s">
        <v>25710</v>
      </c>
      <c r="AS11741" s="208">
        <v>8343.4699999999993</v>
      </c>
      <c r="AT11741" s="93"/>
      <c r="AU11741" s="93"/>
      <c r="AV11741" s="93"/>
    </row>
    <row r="11742" spans="35:48" x14ac:dyDescent="0.55000000000000004">
      <c r="AI11742" s="278" t="s">
        <v>16467</v>
      </c>
      <c r="AJ11742" s="279">
        <v>11320.8</v>
      </c>
      <c r="AL11742" s="246" t="s">
        <v>48216</v>
      </c>
      <c r="AM11742" s="247">
        <v>799465.99</v>
      </c>
      <c r="AO11742" s="226" t="s">
        <v>42852</v>
      </c>
      <c r="AP11742" s="227">
        <v>2930.22</v>
      </c>
      <c r="AR11742" s="207" t="s">
        <v>25711</v>
      </c>
      <c r="AS11742" s="208">
        <v>6000</v>
      </c>
      <c r="AT11742" s="93"/>
      <c r="AU11742" s="93"/>
      <c r="AV11742" s="93"/>
    </row>
    <row r="11743" spans="35:48" x14ac:dyDescent="0.55000000000000004">
      <c r="AI11743" s="278" t="s">
        <v>16468</v>
      </c>
      <c r="AJ11743" s="279">
        <v>23906.37</v>
      </c>
      <c r="AL11743" s="246" t="s">
        <v>47210</v>
      </c>
      <c r="AM11743" s="247">
        <v>29369.01</v>
      </c>
      <c r="AO11743" s="226" t="s">
        <v>45474</v>
      </c>
      <c r="AP11743" s="227">
        <v>482.5</v>
      </c>
      <c r="AR11743" s="207" t="s">
        <v>25712</v>
      </c>
      <c r="AS11743" s="208">
        <v>1097.29</v>
      </c>
      <c r="AT11743" s="93"/>
      <c r="AU11743" s="93"/>
      <c r="AV11743" s="93"/>
    </row>
    <row r="11744" spans="35:48" x14ac:dyDescent="0.55000000000000004">
      <c r="AI11744" s="278" t="s">
        <v>16469</v>
      </c>
      <c r="AJ11744" s="279">
        <v>1731.26</v>
      </c>
      <c r="AL11744" s="246" t="s">
        <v>47211</v>
      </c>
      <c r="AM11744" s="247">
        <v>130282.9</v>
      </c>
      <c r="AO11744" s="226" t="s">
        <v>45475</v>
      </c>
      <c r="AP11744" s="227">
        <v>23657.97</v>
      </c>
      <c r="AR11744" s="207" t="s">
        <v>25713</v>
      </c>
      <c r="AS11744" s="208">
        <v>3109.67</v>
      </c>
      <c r="AT11744" s="93"/>
      <c r="AU11744" s="93"/>
      <c r="AV11744" s="93"/>
    </row>
    <row r="11745" spans="35:48" x14ac:dyDescent="0.55000000000000004">
      <c r="AI11745" s="278" t="s">
        <v>50605</v>
      </c>
      <c r="AJ11745" s="279">
        <v>-9423.44</v>
      </c>
      <c r="AL11745" s="246" t="s">
        <v>45499</v>
      </c>
      <c r="AM11745" s="247">
        <v>57831.88</v>
      </c>
      <c r="AO11745" s="226" t="s">
        <v>39416</v>
      </c>
      <c r="AP11745" s="227">
        <v>266125</v>
      </c>
      <c r="AR11745" s="207" t="s">
        <v>25714</v>
      </c>
      <c r="AS11745" s="208">
        <v>3225</v>
      </c>
      <c r="AT11745" s="93"/>
      <c r="AU11745" s="93"/>
      <c r="AV11745" s="93"/>
    </row>
    <row r="11746" spans="35:48" x14ac:dyDescent="0.55000000000000004">
      <c r="AI11746" s="278" t="s">
        <v>16491</v>
      </c>
      <c r="AJ11746" s="279">
        <v>36310.78</v>
      </c>
      <c r="AL11746" s="246" t="s">
        <v>55351</v>
      </c>
      <c r="AM11746" s="247">
        <v>79905.600000000006</v>
      </c>
      <c r="AO11746" s="226" t="s">
        <v>36634</v>
      </c>
      <c r="AP11746" s="227">
        <v>86137.57</v>
      </c>
      <c r="AR11746" s="207" t="s">
        <v>25715</v>
      </c>
      <c r="AS11746" s="208">
        <v>79.180000000000007</v>
      </c>
      <c r="AT11746" s="93"/>
      <c r="AU11746" s="93"/>
      <c r="AV11746" s="93"/>
    </row>
    <row r="11747" spans="35:48" x14ac:dyDescent="0.55000000000000004">
      <c r="AI11747" s="278" t="s">
        <v>38896</v>
      </c>
      <c r="AJ11747" s="279">
        <v>5120</v>
      </c>
      <c r="AL11747" s="246" t="s">
        <v>57776</v>
      </c>
      <c r="AM11747" s="247">
        <v>49870</v>
      </c>
      <c r="AO11747" s="226" t="s">
        <v>36635</v>
      </c>
      <c r="AP11747" s="227">
        <v>44927.99</v>
      </c>
      <c r="AR11747" s="207" t="s">
        <v>25716</v>
      </c>
      <c r="AS11747" s="208">
        <v>129903.75</v>
      </c>
      <c r="AT11747" s="93"/>
      <c r="AU11747" s="93"/>
      <c r="AV11747" s="93"/>
    </row>
    <row r="11748" spans="35:48" x14ac:dyDescent="0.55000000000000004">
      <c r="AI11748" s="278" t="s">
        <v>16492</v>
      </c>
      <c r="AJ11748" s="279">
        <v>3093.12</v>
      </c>
      <c r="AL11748" s="246" t="s">
        <v>57777</v>
      </c>
      <c r="AM11748" s="247">
        <v>34915.599999999999</v>
      </c>
      <c r="AO11748" s="226" t="s">
        <v>45476</v>
      </c>
      <c r="AP11748" s="227">
        <v>742.19</v>
      </c>
      <c r="AR11748" s="207" t="s">
        <v>25717</v>
      </c>
      <c r="AS11748" s="208">
        <v>9022.7999999999993</v>
      </c>
      <c r="AT11748" s="93"/>
      <c r="AU11748" s="93"/>
      <c r="AV11748" s="93"/>
    </row>
    <row r="11749" spans="35:48" x14ac:dyDescent="0.55000000000000004">
      <c r="AI11749" s="278" t="s">
        <v>16493</v>
      </c>
      <c r="AJ11749" s="279">
        <v>8758.67</v>
      </c>
      <c r="AL11749" s="246" t="s">
        <v>58657</v>
      </c>
      <c r="AM11749" s="247">
        <v>292.5</v>
      </c>
      <c r="AO11749" s="226" t="s">
        <v>45477</v>
      </c>
      <c r="AP11749" s="227">
        <v>12600</v>
      </c>
      <c r="AR11749" s="207" t="s">
        <v>25718</v>
      </c>
      <c r="AS11749" s="208">
        <v>690.24</v>
      </c>
      <c r="AT11749" s="93"/>
      <c r="AU11749" s="93"/>
      <c r="AV11749" s="93"/>
    </row>
    <row r="11750" spans="35:48" x14ac:dyDescent="0.55000000000000004">
      <c r="AI11750" s="278" t="s">
        <v>16494</v>
      </c>
      <c r="AJ11750" s="279">
        <v>2470.9499999999998</v>
      </c>
      <c r="AL11750" s="246" t="s">
        <v>62785</v>
      </c>
      <c r="AM11750" s="247">
        <v>172.1</v>
      </c>
      <c r="AO11750" s="226" t="s">
        <v>35500</v>
      </c>
      <c r="AP11750" s="227">
        <v>664666.73</v>
      </c>
      <c r="AR11750" s="207" t="s">
        <v>25719</v>
      </c>
      <c r="AS11750" s="208">
        <v>14344.2</v>
      </c>
      <c r="AT11750" s="93"/>
      <c r="AU11750" s="93"/>
      <c r="AV11750" s="93"/>
    </row>
    <row r="11751" spans="35:48" x14ac:dyDescent="0.55000000000000004">
      <c r="AI11751" s="278" t="s">
        <v>16495</v>
      </c>
      <c r="AJ11751" s="279">
        <v>57.97</v>
      </c>
      <c r="AL11751" s="246" t="s">
        <v>58658</v>
      </c>
      <c r="AM11751" s="247">
        <v>14198.25</v>
      </c>
      <c r="AO11751" s="226" t="s">
        <v>40575</v>
      </c>
      <c r="AP11751" s="227">
        <v>9405</v>
      </c>
      <c r="AR11751" s="207" t="s">
        <v>25720</v>
      </c>
      <c r="AS11751" s="208">
        <v>160708.17000000001</v>
      </c>
      <c r="AT11751" s="93"/>
      <c r="AU11751" s="93"/>
      <c r="AV11751" s="93"/>
    </row>
    <row r="11752" spans="35:48" x14ac:dyDescent="0.55000000000000004">
      <c r="AI11752" s="278" t="s">
        <v>50608</v>
      </c>
      <c r="AJ11752" s="279">
        <v>1197.7</v>
      </c>
      <c r="AL11752" s="246" t="s">
        <v>45500</v>
      </c>
      <c r="AM11752" s="247">
        <v>2039016.69</v>
      </c>
      <c r="AO11752" s="226" t="s">
        <v>45478</v>
      </c>
      <c r="AP11752" s="227">
        <v>4053.85</v>
      </c>
      <c r="AR11752" s="207" t="s">
        <v>25721</v>
      </c>
      <c r="AS11752" s="208">
        <v>2227.5</v>
      </c>
      <c r="AT11752" s="93"/>
      <c r="AU11752" s="93"/>
      <c r="AV11752" s="93"/>
    </row>
    <row r="11753" spans="35:48" x14ac:dyDescent="0.55000000000000004">
      <c r="AI11753" s="278" t="s">
        <v>70125</v>
      </c>
      <c r="AJ11753" s="279">
        <v>6802.3</v>
      </c>
      <c r="AL11753" s="246" t="s">
        <v>56505</v>
      </c>
      <c r="AM11753" s="247">
        <v>5325.82</v>
      </c>
      <c r="AO11753" s="226" t="s">
        <v>36636</v>
      </c>
      <c r="AP11753" s="227">
        <v>31575.48</v>
      </c>
      <c r="AR11753" s="207" t="s">
        <v>25722</v>
      </c>
      <c r="AS11753" s="208">
        <v>3376.78</v>
      </c>
      <c r="AT11753" s="93"/>
      <c r="AU11753" s="93"/>
      <c r="AV11753" s="93"/>
    </row>
    <row r="11754" spans="35:48" x14ac:dyDescent="0.55000000000000004">
      <c r="AI11754" s="278" t="s">
        <v>13143</v>
      </c>
      <c r="AJ11754" s="279">
        <v>20.03</v>
      </c>
      <c r="AL11754" s="246" t="s">
        <v>64820</v>
      </c>
      <c r="AM11754" s="247">
        <v>561.63</v>
      </c>
      <c r="AO11754" s="226" t="s">
        <v>53467</v>
      </c>
      <c r="AP11754" s="227">
        <v>3520</v>
      </c>
      <c r="AR11754" s="207" t="s">
        <v>25723</v>
      </c>
      <c r="AS11754" s="208">
        <v>80925.69</v>
      </c>
      <c r="AT11754" s="93"/>
      <c r="AU11754" s="93"/>
      <c r="AV11754" s="93"/>
    </row>
    <row r="11755" spans="35:48" x14ac:dyDescent="0.55000000000000004">
      <c r="AI11755" s="278" t="s">
        <v>69211</v>
      </c>
      <c r="AJ11755" s="279">
        <v>7440</v>
      </c>
      <c r="AL11755" s="246" t="s">
        <v>56506</v>
      </c>
      <c r="AM11755" s="247">
        <v>9000</v>
      </c>
      <c r="AO11755" s="226" t="s">
        <v>39417</v>
      </c>
      <c r="AP11755" s="227">
        <v>635.66999999999996</v>
      </c>
      <c r="AR11755" s="207" t="s">
        <v>25724</v>
      </c>
      <c r="AS11755" s="208">
        <v>1726.56</v>
      </c>
      <c r="AT11755" s="93"/>
      <c r="AU11755" s="93"/>
      <c r="AV11755" s="93"/>
    </row>
    <row r="11756" spans="35:48" x14ac:dyDescent="0.55000000000000004">
      <c r="AI11756" s="278" t="s">
        <v>69212</v>
      </c>
      <c r="AJ11756" s="279">
        <v>395.92</v>
      </c>
      <c r="AL11756" s="246" t="s">
        <v>56507</v>
      </c>
      <c r="AM11756" s="247">
        <v>12600</v>
      </c>
      <c r="AO11756" s="226" t="s">
        <v>26206</v>
      </c>
      <c r="AP11756" s="227">
        <v>205919.99</v>
      </c>
      <c r="AR11756" s="207" t="s">
        <v>25725</v>
      </c>
      <c r="AS11756" s="208">
        <v>19568.77</v>
      </c>
      <c r="AT11756" s="93"/>
      <c r="AU11756" s="93"/>
      <c r="AV11756" s="93"/>
    </row>
    <row r="11757" spans="35:48" x14ac:dyDescent="0.55000000000000004">
      <c r="AI11757" s="278" t="s">
        <v>16518</v>
      </c>
      <c r="AJ11757" s="279">
        <v>9612.5</v>
      </c>
      <c r="AL11757" s="246" t="s">
        <v>40590</v>
      </c>
      <c r="AM11757" s="247">
        <v>412925.94</v>
      </c>
      <c r="AO11757" s="226" t="s">
        <v>26207</v>
      </c>
      <c r="AP11757" s="227">
        <v>641610.66</v>
      </c>
      <c r="AR11757" s="207" t="s">
        <v>25726</v>
      </c>
      <c r="AS11757" s="208">
        <v>10868.16</v>
      </c>
      <c r="AT11757" s="93"/>
      <c r="AU11757" s="93"/>
      <c r="AV11757" s="93"/>
    </row>
    <row r="11758" spans="35:48" x14ac:dyDescent="0.55000000000000004">
      <c r="AI11758" s="278" t="s">
        <v>16519</v>
      </c>
      <c r="AJ11758" s="279">
        <v>735.36</v>
      </c>
      <c r="AL11758" s="246" t="s">
        <v>47212</v>
      </c>
      <c r="AM11758" s="247">
        <v>800782.14</v>
      </c>
      <c r="AO11758" s="226" t="s">
        <v>35501</v>
      </c>
      <c r="AP11758" s="227">
        <v>247116.03</v>
      </c>
      <c r="AR11758" s="207" t="s">
        <v>25727</v>
      </c>
      <c r="AS11758" s="208">
        <v>14344.2</v>
      </c>
      <c r="AT11758" s="93"/>
      <c r="AU11758" s="93"/>
      <c r="AV11758" s="93"/>
    </row>
    <row r="11759" spans="35:48" x14ac:dyDescent="0.55000000000000004">
      <c r="AI11759" s="278" t="s">
        <v>16520</v>
      </c>
      <c r="AJ11759" s="279">
        <v>12720</v>
      </c>
      <c r="AL11759" s="246" t="s">
        <v>47213</v>
      </c>
      <c r="AM11759" s="247">
        <v>436811.94</v>
      </c>
      <c r="AO11759" s="226" t="s">
        <v>42853</v>
      </c>
      <c r="AP11759" s="227">
        <v>302039.78000000003</v>
      </c>
      <c r="AR11759" s="207" t="s">
        <v>25728</v>
      </c>
      <c r="AS11759" s="208">
        <v>16377.98</v>
      </c>
      <c r="AT11759" s="93"/>
      <c r="AU11759" s="93"/>
      <c r="AV11759" s="93"/>
    </row>
    <row r="11760" spans="35:48" x14ac:dyDescent="0.55000000000000004">
      <c r="AI11760" s="278" t="s">
        <v>16521</v>
      </c>
      <c r="AJ11760" s="279">
        <v>160415.04000000001</v>
      </c>
      <c r="AL11760" s="246" t="s">
        <v>58325</v>
      </c>
      <c r="AM11760" s="247">
        <v>1937027.64</v>
      </c>
      <c r="AO11760" s="226" t="s">
        <v>35502</v>
      </c>
      <c r="AP11760" s="227">
        <v>9600</v>
      </c>
      <c r="AR11760" s="207" t="s">
        <v>25729</v>
      </c>
      <c r="AS11760" s="208">
        <v>160708.17000000001</v>
      </c>
      <c r="AT11760" s="93"/>
      <c r="AU11760" s="93"/>
      <c r="AV11760" s="93"/>
    </row>
    <row r="11761" spans="35:48" x14ac:dyDescent="0.55000000000000004">
      <c r="AI11761" s="278" t="s">
        <v>16522</v>
      </c>
      <c r="AJ11761" s="279">
        <v>77311.56</v>
      </c>
      <c r="AL11761" s="246" t="s">
        <v>45501</v>
      </c>
      <c r="AM11761" s="247">
        <v>365161.63</v>
      </c>
      <c r="AO11761" s="226" t="s">
        <v>53468</v>
      </c>
      <c r="AP11761" s="227">
        <v>657905.67000000004</v>
      </c>
      <c r="AR11761" s="207" t="s">
        <v>25730</v>
      </c>
      <c r="AS11761" s="208">
        <v>2227.5</v>
      </c>
      <c r="AT11761" s="93"/>
      <c r="AU11761" s="93"/>
      <c r="AV11761" s="93"/>
    </row>
    <row r="11762" spans="35:48" x14ac:dyDescent="0.55000000000000004">
      <c r="AI11762" s="278" t="s">
        <v>16557</v>
      </c>
      <c r="AJ11762" s="279">
        <v>4886</v>
      </c>
      <c r="AL11762" s="246" t="s">
        <v>63351</v>
      </c>
      <c r="AM11762" s="247">
        <v>114903.55</v>
      </c>
      <c r="AO11762" s="226" t="s">
        <v>26209</v>
      </c>
      <c r="AP11762" s="227">
        <v>318780.94</v>
      </c>
      <c r="AR11762" s="207" t="s">
        <v>25731</v>
      </c>
      <c r="AS11762" s="208">
        <v>3376.78</v>
      </c>
      <c r="AT11762" s="93"/>
      <c r="AU11762" s="93"/>
      <c r="AV11762" s="93"/>
    </row>
    <row r="11763" spans="35:48" x14ac:dyDescent="0.55000000000000004">
      <c r="AI11763" s="278" t="s">
        <v>54230</v>
      </c>
      <c r="AJ11763" s="279">
        <v>14634.01</v>
      </c>
      <c r="AL11763" s="246" t="s">
        <v>57778</v>
      </c>
      <c r="AM11763" s="247">
        <v>52.92</v>
      </c>
      <c r="AO11763" s="226" t="s">
        <v>26210</v>
      </c>
      <c r="AP11763" s="227">
        <v>922988.41</v>
      </c>
      <c r="AR11763" s="207" t="s">
        <v>25732</v>
      </c>
      <c r="AS11763" s="208">
        <v>80925.69</v>
      </c>
      <c r="AT11763" s="93"/>
      <c r="AU11763" s="93"/>
      <c r="AV11763" s="93"/>
    </row>
    <row r="11764" spans="35:48" x14ac:dyDescent="0.55000000000000004">
      <c r="AI11764" s="278" t="s">
        <v>16558</v>
      </c>
      <c r="AJ11764" s="279">
        <v>25171.200000000001</v>
      </c>
      <c r="AL11764" s="246" t="s">
        <v>58659</v>
      </c>
      <c r="AM11764" s="247">
        <v>23250</v>
      </c>
      <c r="AO11764" s="226" t="s">
        <v>45479</v>
      </c>
      <c r="AP11764" s="227">
        <v>121.23</v>
      </c>
      <c r="AR11764" s="207" t="s">
        <v>25733</v>
      </c>
      <c r="AS11764" s="208">
        <v>4621.62</v>
      </c>
      <c r="AT11764" s="93"/>
      <c r="AU11764" s="93"/>
      <c r="AV11764" s="93"/>
    </row>
    <row r="11765" spans="35:48" x14ac:dyDescent="0.55000000000000004">
      <c r="AI11765" s="278" t="s">
        <v>56768</v>
      </c>
      <c r="AJ11765" s="279">
        <v>10384.799999999999</v>
      </c>
      <c r="AL11765" s="246" t="s">
        <v>53532</v>
      </c>
      <c r="AM11765" s="247">
        <v>1335497.3799999999</v>
      </c>
      <c r="AO11765" s="226" t="s">
        <v>45480</v>
      </c>
      <c r="AP11765" s="227">
        <v>623789.89</v>
      </c>
      <c r="AR11765" s="207" t="s">
        <v>25734</v>
      </c>
      <c r="AS11765" s="208">
        <v>10749.36</v>
      </c>
      <c r="AT11765" s="93"/>
      <c r="AU11765" s="93"/>
      <c r="AV11765" s="93"/>
    </row>
    <row r="11766" spans="35:48" x14ac:dyDescent="0.55000000000000004">
      <c r="AI11766" s="278" t="s">
        <v>16559</v>
      </c>
      <c r="AJ11766" s="279">
        <v>26759.56</v>
      </c>
      <c r="AL11766" s="246" t="s">
        <v>47214</v>
      </c>
      <c r="AM11766" s="247">
        <v>162238.15</v>
      </c>
      <c r="AO11766" s="226" t="s">
        <v>45481</v>
      </c>
      <c r="AP11766" s="227">
        <v>21186.97</v>
      </c>
      <c r="AR11766" s="207" t="s">
        <v>25735</v>
      </c>
      <c r="AS11766" s="208">
        <v>5575.54</v>
      </c>
      <c r="AT11766" s="93"/>
      <c r="AU11766" s="93"/>
      <c r="AV11766" s="93"/>
    </row>
    <row r="11767" spans="35:48" x14ac:dyDescent="0.55000000000000004">
      <c r="AI11767" s="278" t="s">
        <v>38900</v>
      </c>
      <c r="AJ11767" s="279">
        <v>15806.28</v>
      </c>
      <c r="AL11767" s="246" t="s">
        <v>59429</v>
      </c>
      <c r="AM11767" s="247">
        <v>598910.88</v>
      </c>
      <c r="AO11767" s="226" t="s">
        <v>45482</v>
      </c>
      <c r="AP11767" s="227">
        <v>11665</v>
      </c>
      <c r="AR11767" s="207" t="s">
        <v>25736</v>
      </c>
      <c r="AS11767" s="208">
        <v>8025.67</v>
      </c>
      <c r="AT11767" s="93"/>
      <c r="AU11767" s="93"/>
      <c r="AV11767" s="93"/>
    </row>
    <row r="11768" spans="35:48" x14ac:dyDescent="0.55000000000000004">
      <c r="AI11768" s="278" t="s">
        <v>16561</v>
      </c>
      <c r="AJ11768" s="279">
        <v>2700.52</v>
      </c>
      <c r="AL11768" s="246" t="s">
        <v>45502</v>
      </c>
      <c r="AM11768" s="247">
        <v>85094.05</v>
      </c>
      <c r="AO11768" s="226" t="s">
        <v>42854</v>
      </c>
      <c r="AP11768" s="227">
        <v>127015.9</v>
      </c>
      <c r="AR11768" s="207" t="s">
        <v>25737</v>
      </c>
      <c r="AS11768" s="208">
        <v>7072.73</v>
      </c>
      <c r="AT11768" s="93"/>
      <c r="AU11768" s="93"/>
      <c r="AV11768" s="93"/>
    </row>
    <row r="11769" spans="35:48" x14ac:dyDescent="0.55000000000000004">
      <c r="AI11769" s="278" t="s">
        <v>16563</v>
      </c>
      <c r="AJ11769" s="279">
        <v>1925.26</v>
      </c>
      <c r="AL11769" s="246" t="s">
        <v>63352</v>
      </c>
      <c r="AM11769" s="247">
        <v>105772.45</v>
      </c>
      <c r="AO11769" s="226" t="s">
        <v>42855</v>
      </c>
      <c r="AP11769" s="227">
        <v>9716.86</v>
      </c>
      <c r="AR11769" s="207" t="s">
        <v>25738</v>
      </c>
      <c r="AS11769" s="208">
        <v>29180.29</v>
      </c>
      <c r="AT11769" s="93"/>
      <c r="AU11769" s="93"/>
      <c r="AV11769" s="93"/>
    </row>
    <row r="11770" spans="35:48" x14ac:dyDescent="0.55000000000000004">
      <c r="AI11770" s="278" t="s">
        <v>16565</v>
      </c>
      <c r="AJ11770" s="279">
        <v>1237.75</v>
      </c>
      <c r="AL11770" s="246" t="s">
        <v>48217</v>
      </c>
      <c r="AM11770" s="247">
        <v>636336.78</v>
      </c>
      <c r="AO11770" s="226" t="s">
        <v>42856</v>
      </c>
      <c r="AP11770" s="227">
        <v>27085.95</v>
      </c>
      <c r="AR11770" s="207" t="s">
        <v>25739</v>
      </c>
      <c r="AS11770" s="208">
        <v>80675</v>
      </c>
      <c r="AT11770" s="93"/>
      <c r="AU11770" s="93"/>
      <c r="AV11770" s="93"/>
    </row>
    <row r="11771" spans="35:48" x14ac:dyDescent="0.55000000000000004">
      <c r="AI11771" s="278" t="s">
        <v>16583</v>
      </c>
      <c r="AJ11771" s="279">
        <v>99474.72</v>
      </c>
      <c r="AL11771" s="246" t="s">
        <v>48218</v>
      </c>
      <c r="AM11771" s="247">
        <v>1711013.46</v>
      </c>
      <c r="AO11771" s="226" t="s">
        <v>53469</v>
      </c>
      <c r="AP11771" s="227">
        <v>24345</v>
      </c>
      <c r="AR11771" s="207" t="s">
        <v>25740</v>
      </c>
      <c r="AS11771" s="208">
        <v>30465</v>
      </c>
      <c r="AT11771" s="93"/>
      <c r="AU11771" s="93"/>
      <c r="AV11771" s="93"/>
    </row>
    <row r="11772" spans="35:48" x14ac:dyDescent="0.55000000000000004">
      <c r="AI11772" s="278" t="s">
        <v>54237</v>
      </c>
      <c r="AJ11772" s="279">
        <v>104991.07</v>
      </c>
      <c r="AL11772" s="246" t="s">
        <v>61556</v>
      </c>
      <c r="AM11772" s="247">
        <v>-19675.400000000001</v>
      </c>
      <c r="AO11772" s="226" t="s">
        <v>53470</v>
      </c>
      <c r="AP11772" s="227">
        <v>1862.4</v>
      </c>
      <c r="AR11772" s="207" t="s">
        <v>25741</v>
      </c>
      <c r="AS11772" s="208">
        <v>5859.8</v>
      </c>
      <c r="AT11772" s="93"/>
      <c r="AU11772" s="93"/>
      <c r="AV11772" s="93"/>
    </row>
    <row r="11773" spans="35:48" x14ac:dyDescent="0.55000000000000004">
      <c r="AI11773" s="278" t="s">
        <v>16585</v>
      </c>
      <c r="AJ11773" s="279">
        <v>15641.64</v>
      </c>
      <c r="AL11773" s="246" t="s">
        <v>56508</v>
      </c>
      <c r="AM11773" s="247">
        <v>1906.98</v>
      </c>
      <c r="AO11773" s="226" t="s">
        <v>53471</v>
      </c>
      <c r="AP11773" s="227">
        <v>5867.21</v>
      </c>
      <c r="AR11773" s="207" t="s">
        <v>25742</v>
      </c>
      <c r="AS11773" s="208">
        <v>34389.839999999997</v>
      </c>
      <c r="AT11773" s="93"/>
      <c r="AU11773" s="93"/>
      <c r="AV11773" s="93"/>
    </row>
    <row r="11774" spans="35:48" x14ac:dyDescent="0.55000000000000004">
      <c r="AI11774" s="278" t="s">
        <v>16586</v>
      </c>
      <c r="AJ11774" s="279">
        <v>5000</v>
      </c>
      <c r="AL11774" s="246" t="s">
        <v>56509</v>
      </c>
      <c r="AM11774" s="247">
        <v>145.88999999999999</v>
      </c>
      <c r="AO11774" s="226" t="s">
        <v>53472</v>
      </c>
      <c r="AP11774" s="227">
        <v>3707.73</v>
      </c>
      <c r="AR11774" s="207" t="s">
        <v>25743</v>
      </c>
      <c r="AS11774" s="208">
        <v>36951.47</v>
      </c>
      <c r="AT11774" s="93"/>
      <c r="AU11774" s="93"/>
      <c r="AV11774" s="93"/>
    </row>
    <row r="11775" spans="35:48" x14ac:dyDescent="0.55000000000000004">
      <c r="AI11775" s="278" t="s">
        <v>69213</v>
      </c>
      <c r="AJ11775" s="279">
        <v>11581.41</v>
      </c>
      <c r="AL11775" s="246" t="s">
        <v>56510</v>
      </c>
      <c r="AM11775" s="247">
        <v>467.21</v>
      </c>
      <c r="AO11775" s="226" t="s">
        <v>53473</v>
      </c>
      <c r="AP11775" s="227">
        <v>1486.12</v>
      </c>
      <c r="AR11775" s="207" t="s">
        <v>25744</v>
      </c>
      <c r="AS11775" s="208">
        <v>21715.8</v>
      </c>
      <c r="AT11775" s="93"/>
      <c r="AU11775" s="93"/>
      <c r="AV11775" s="93"/>
    </row>
    <row r="11776" spans="35:48" x14ac:dyDescent="0.55000000000000004">
      <c r="AI11776" s="278" t="s">
        <v>69214</v>
      </c>
      <c r="AJ11776" s="279">
        <v>52.5</v>
      </c>
      <c r="AL11776" s="246" t="s">
        <v>62216</v>
      </c>
      <c r="AM11776" s="247">
        <v>788.48</v>
      </c>
      <c r="AO11776" s="226" t="s">
        <v>40576</v>
      </c>
      <c r="AP11776" s="227">
        <v>137598</v>
      </c>
      <c r="AR11776" s="207" t="s">
        <v>25745</v>
      </c>
      <c r="AS11776" s="208">
        <v>683846.54</v>
      </c>
      <c r="AT11776" s="93"/>
      <c r="AU11776" s="93"/>
      <c r="AV11776" s="93"/>
    </row>
    <row r="11777" spans="35:48" x14ac:dyDescent="0.55000000000000004">
      <c r="AI11777" s="278" t="s">
        <v>16587</v>
      </c>
      <c r="AJ11777" s="279">
        <v>47918.54</v>
      </c>
      <c r="AL11777" s="246" t="s">
        <v>53535</v>
      </c>
      <c r="AM11777" s="247">
        <v>521.15</v>
      </c>
      <c r="AO11777" s="226" t="s">
        <v>35503</v>
      </c>
      <c r="AP11777" s="227">
        <v>49647</v>
      </c>
      <c r="AR11777" s="207" t="s">
        <v>25746</v>
      </c>
      <c r="AS11777" s="208">
        <v>31944.2</v>
      </c>
      <c r="AT11777" s="93"/>
      <c r="AU11777" s="93"/>
      <c r="AV11777" s="93"/>
    </row>
    <row r="11778" spans="35:48" x14ac:dyDescent="0.55000000000000004">
      <c r="AI11778" s="278" t="s">
        <v>16588</v>
      </c>
      <c r="AJ11778" s="279">
        <v>54716.7</v>
      </c>
      <c r="AL11778" s="246" t="s">
        <v>49115</v>
      </c>
      <c r="AM11778" s="247">
        <v>46</v>
      </c>
      <c r="AO11778" s="226" t="s">
        <v>35504</v>
      </c>
      <c r="AP11778" s="227">
        <v>153939.70000000001</v>
      </c>
      <c r="AR11778" s="207" t="s">
        <v>25747</v>
      </c>
      <c r="AS11778" s="208">
        <v>2750</v>
      </c>
      <c r="AT11778" s="93"/>
      <c r="AU11778" s="93"/>
      <c r="AV11778" s="93"/>
    </row>
    <row r="11779" spans="35:48" x14ac:dyDescent="0.55000000000000004">
      <c r="AI11779" s="278" t="s">
        <v>16590</v>
      </c>
      <c r="AJ11779" s="279">
        <v>40000</v>
      </c>
      <c r="AL11779" s="246" t="s">
        <v>45503</v>
      </c>
      <c r="AM11779" s="247">
        <v>950</v>
      </c>
      <c r="AO11779" s="226" t="s">
        <v>35505</v>
      </c>
      <c r="AP11779" s="227">
        <v>725628.6</v>
      </c>
      <c r="AR11779" s="207" t="s">
        <v>25748</v>
      </c>
      <c r="AS11779" s="208">
        <v>12338.08</v>
      </c>
      <c r="AT11779" s="93"/>
      <c r="AU11779" s="93"/>
      <c r="AV11779" s="93"/>
    </row>
    <row r="11780" spans="35:48" x14ac:dyDescent="0.55000000000000004">
      <c r="AI11780" s="278" t="s">
        <v>70893</v>
      </c>
      <c r="AJ11780" s="279">
        <v>90360</v>
      </c>
      <c r="AL11780" s="246" t="s">
        <v>56511</v>
      </c>
      <c r="AM11780" s="247">
        <v>381460.67</v>
      </c>
      <c r="AO11780" s="226" t="s">
        <v>45483</v>
      </c>
      <c r="AP11780" s="227">
        <v>5477.26</v>
      </c>
      <c r="AR11780" s="207" t="s">
        <v>25749</v>
      </c>
      <c r="AS11780" s="208">
        <v>42992.28</v>
      </c>
      <c r="AT11780" s="93"/>
      <c r="AU11780" s="93"/>
      <c r="AV11780" s="93"/>
    </row>
    <row r="11781" spans="35:48" x14ac:dyDescent="0.55000000000000004">
      <c r="AI11781" s="278" t="s">
        <v>16654</v>
      </c>
      <c r="AJ11781" s="279">
        <v>1750260.58</v>
      </c>
      <c r="AL11781" s="246" t="s">
        <v>56512</v>
      </c>
      <c r="AM11781" s="247">
        <v>54628.35</v>
      </c>
      <c r="AO11781" s="226" t="s">
        <v>35506</v>
      </c>
      <c r="AP11781" s="227">
        <v>165912.31</v>
      </c>
      <c r="AR11781" s="207" t="s">
        <v>25750</v>
      </c>
      <c r="AS11781" s="208">
        <v>28455.66</v>
      </c>
      <c r="AT11781" s="93"/>
      <c r="AU11781" s="93"/>
      <c r="AV11781" s="93"/>
    </row>
    <row r="11782" spans="35:48" x14ac:dyDescent="0.55000000000000004">
      <c r="AI11782" s="278" t="s">
        <v>16657</v>
      </c>
      <c r="AJ11782" s="279">
        <v>35711.46</v>
      </c>
      <c r="AL11782" s="246" t="s">
        <v>56513</v>
      </c>
      <c r="AM11782" s="247">
        <v>80804.42</v>
      </c>
      <c r="AO11782" s="226" t="s">
        <v>39418</v>
      </c>
      <c r="AP11782" s="227">
        <v>47.95</v>
      </c>
      <c r="AR11782" s="207" t="s">
        <v>25751</v>
      </c>
      <c r="AS11782" s="208">
        <v>365290.02</v>
      </c>
      <c r="AT11782" s="93"/>
      <c r="AU11782" s="93"/>
      <c r="AV11782" s="93"/>
    </row>
    <row r="11783" spans="35:48" x14ac:dyDescent="0.55000000000000004">
      <c r="AI11783" s="278" t="s">
        <v>16658</v>
      </c>
      <c r="AJ11783" s="279">
        <v>397690.54</v>
      </c>
      <c r="AL11783" s="246" t="s">
        <v>49116</v>
      </c>
      <c r="AM11783" s="247">
        <v>26250.5</v>
      </c>
      <c r="AO11783" s="226" t="s">
        <v>35507</v>
      </c>
      <c r="AP11783" s="227">
        <v>172214.93</v>
      </c>
      <c r="AR11783" s="207" t="s">
        <v>25752</v>
      </c>
      <c r="AS11783" s="208">
        <v>39506</v>
      </c>
      <c r="AT11783" s="93"/>
      <c r="AU11783" s="93"/>
      <c r="AV11783" s="93"/>
    </row>
    <row r="11784" spans="35:48" x14ac:dyDescent="0.55000000000000004">
      <c r="AI11784" s="278" t="s">
        <v>16659</v>
      </c>
      <c r="AJ11784" s="279">
        <v>43024.89</v>
      </c>
      <c r="AL11784" s="246" t="s">
        <v>58660</v>
      </c>
      <c r="AM11784" s="247">
        <v>4431</v>
      </c>
      <c r="AO11784" s="226" t="s">
        <v>53474</v>
      </c>
      <c r="AP11784" s="227">
        <v>3502.65</v>
      </c>
      <c r="AR11784" s="207" t="s">
        <v>25753</v>
      </c>
      <c r="AS11784" s="208">
        <v>3503.18</v>
      </c>
      <c r="AT11784" s="93"/>
      <c r="AU11784" s="93"/>
      <c r="AV11784" s="93"/>
    </row>
    <row r="11785" spans="35:48" x14ac:dyDescent="0.55000000000000004">
      <c r="AI11785" s="278" t="s">
        <v>58007</v>
      </c>
      <c r="AJ11785" s="279">
        <v>14545</v>
      </c>
      <c r="AL11785" s="246" t="s">
        <v>58661</v>
      </c>
      <c r="AM11785" s="247">
        <v>11099</v>
      </c>
      <c r="AO11785" s="226" t="s">
        <v>36637</v>
      </c>
      <c r="AP11785" s="227">
        <v>-12409.87</v>
      </c>
      <c r="AR11785" s="207" t="s">
        <v>25754</v>
      </c>
      <c r="AS11785" s="208">
        <v>669441.56999999995</v>
      </c>
      <c r="AT11785" s="93"/>
      <c r="AU11785" s="93"/>
      <c r="AV11785" s="93"/>
    </row>
    <row r="11786" spans="35:48" x14ac:dyDescent="0.55000000000000004">
      <c r="AI11786" s="278" t="s">
        <v>16660</v>
      </c>
      <c r="AJ11786" s="279">
        <v>2358.08</v>
      </c>
      <c r="AL11786" s="246" t="s">
        <v>62786</v>
      </c>
      <c r="AM11786" s="247">
        <v>1721</v>
      </c>
      <c r="AO11786" s="226" t="s">
        <v>34042</v>
      </c>
      <c r="AP11786" s="227">
        <v>36586.99</v>
      </c>
      <c r="AR11786" s="207" t="s">
        <v>14088</v>
      </c>
      <c r="AS11786" s="208">
        <v>239294.9</v>
      </c>
      <c r="AT11786" s="93"/>
      <c r="AU11786" s="93"/>
      <c r="AV11786" s="93"/>
    </row>
    <row r="11787" spans="35:48" x14ac:dyDescent="0.55000000000000004">
      <c r="AI11787" s="278" t="s">
        <v>13152</v>
      </c>
      <c r="AJ11787" s="279">
        <v>916.88</v>
      </c>
      <c r="AL11787" s="246" t="s">
        <v>49117</v>
      </c>
      <c r="AM11787" s="247">
        <v>40117.980000000003</v>
      </c>
      <c r="AO11787" s="226" t="s">
        <v>35508</v>
      </c>
      <c r="AP11787" s="227">
        <v>35449.42</v>
      </c>
      <c r="AR11787" s="207" t="s">
        <v>25755</v>
      </c>
      <c r="AS11787" s="208">
        <v>1130</v>
      </c>
      <c r="AT11787" s="93"/>
      <c r="AU11787" s="93"/>
      <c r="AV11787" s="93"/>
    </row>
    <row r="11788" spans="35:48" x14ac:dyDescent="0.55000000000000004">
      <c r="AI11788" s="278" t="s">
        <v>33204</v>
      </c>
      <c r="AJ11788" s="279">
        <v>715420.85</v>
      </c>
      <c r="AL11788" s="246" t="s">
        <v>56514</v>
      </c>
      <c r="AM11788" s="247">
        <v>112190.38</v>
      </c>
      <c r="AO11788" s="226" t="s">
        <v>47191</v>
      </c>
      <c r="AP11788" s="227">
        <v>577.26</v>
      </c>
      <c r="AR11788" s="207" t="s">
        <v>25756</v>
      </c>
      <c r="AS11788" s="208">
        <v>2049</v>
      </c>
      <c r="AT11788" s="93"/>
      <c r="AU11788" s="93"/>
      <c r="AV11788" s="93"/>
    </row>
    <row r="11789" spans="35:48" x14ac:dyDescent="0.55000000000000004">
      <c r="AI11789" s="278" t="s">
        <v>36078</v>
      </c>
      <c r="AJ11789" s="279">
        <v>15976.56</v>
      </c>
      <c r="AL11789" s="246" t="s">
        <v>56515</v>
      </c>
      <c r="AM11789" s="247">
        <v>63452.46</v>
      </c>
      <c r="AO11789" s="226" t="s">
        <v>34043</v>
      </c>
      <c r="AP11789" s="227">
        <v>153355.4</v>
      </c>
      <c r="AR11789" s="207" t="s">
        <v>25757</v>
      </c>
      <c r="AS11789" s="208">
        <v>1709.7</v>
      </c>
      <c r="AT11789" s="93"/>
      <c r="AU11789" s="93"/>
      <c r="AV11789" s="93"/>
    </row>
    <row r="11790" spans="35:48" x14ac:dyDescent="0.55000000000000004">
      <c r="AI11790" s="278" t="s">
        <v>16663</v>
      </c>
      <c r="AJ11790" s="279">
        <v>1349.73</v>
      </c>
      <c r="AL11790" s="246" t="s">
        <v>57779</v>
      </c>
      <c r="AM11790" s="247">
        <v>200</v>
      </c>
      <c r="AO11790" s="226" t="s">
        <v>40577</v>
      </c>
      <c r="AP11790" s="227">
        <v>15198.72</v>
      </c>
      <c r="AR11790" s="207" t="s">
        <v>25758</v>
      </c>
      <c r="AS11790" s="208">
        <v>1522</v>
      </c>
      <c r="AT11790" s="93"/>
      <c r="AU11790" s="93"/>
      <c r="AV11790" s="93"/>
    </row>
    <row r="11791" spans="35:48" x14ac:dyDescent="0.55000000000000004">
      <c r="AI11791" s="278" t="s">
        <v>69215</v>
      </c>
      <c r="AJ11791" s="279">
        <v>1803.14</v>
      </c>
      <c r="AL11791" s="246" t="s">
        <v>57780</v>
      </c>
      <c r="AM11791" s="247">
        <v>567</v>
      </c>
      <c r="AO11791" s="226" t="s">
        <v>35509</v>
      </c>
      <c r="AP11791" s="227">
        <v>33985.660000000003</v>
      </c>
      <c r="AR11791" s="207" t="s">
        <v>25759</v>
      </c>
      <c r="AS11791" s="208">
        <v>3993</v>
      </c>
      <c r="AT11791" s="93"/>
      <c r="AU11791" s="93"/>
      <c r="AV11791" s="93"/>
    </row>
    <row r="11792" spans="35:48" x14ac:dyDescent="0.55000000000000004">
      <c r="AI11792" s="278" t="s">
        <v>16665</v>
      </c>
      <c r="AJ11792" s="279">
        <v>20361.939999999999</v>
      </c>
      <c r="AL11792" s="246" t="s">
        <v>53536</v>
      </c>
      <c r="AM11792" s="247">
        <v>618.65</v>
      </c>
      <c r="AO11792" s="226" t="s">
        <v>35510</v>
      </c>
      <c r="AP11792" s="227">
        <v>28076.42</v>
      </c>
      <c r="AR11792" s="207" t="s">
        <v>25760</v>
      </c>
      <c r="AS11792" s="208">
        <v>449</v>
      </c>
      <c r="AT11792" s="93"/>
      <c r="AU11792" s="93"/>
      <c r="AV11792" s="93"/>
    </row>
    <row r="11793" spans="35:48" x14ac:dyDescent="0.55000000000000004">
      <c r="AI11793" s="278" t="s">
        <v>49329</v>
      </c>
      <c r="AJ11793" s="279">
        <v>61915.22</v>
      </c>
      <c r="AL11793" s="246" t="s">
        <v>47215</v>
      </c>
      <c r="AM11793" s="247">
        <v>18846.3</v>
      </c>
      <c r="AO11793" s="226" t="s">
        <v>34044</v>
      </c>
      <c r="AP11793" s="227">
        <v>708411.98</v>
      </c>
      <c r="AR11793" s="207" t="s">
        <v>25761</v>
      </c>
      <c r="AS11793" s="208">
        <v>4152.5</v>
      </c>
      <c r="AT11793" s="93"/>
      <c r="AU11793" s="93"/>
      <c r="AV11793" s="93"/>
    </row>
    <row r="11794" spans="35:48" x14ac:dyDescent="0.55000000000000004">
      <c r="AI11794" s="278" t="s">
        <v>16666</v>
      </c>
      <c r="AJ11794" s="279">
        <v>29827.79</v>
      </c>
      <c r="AL11794" s="246" t="s">
        <v>48219</v>
      </c>
      <c r="AM11794" s="247">
        <v>1417.77</v>
      </c>
      <c r="AO11794" s="226" t="s">
        <v>26211</v>
      </c>
      <c r="AP11794" s="227">
        <v>6168299.2199999997</v>
      </c>
      <c r="AR11794" s="207" t="s">
        <v>25762</v>
      </c>
      <c r="AS11794" s="208">
        <v>317.69</v>
      </c>
      <c r="AT11794" s="93"/>
      <c r="AU11794" s="93"/>
      <c r="AV11794" s="93"/>
    </row>
    <row r="11795" spans="35:48" x14ac:dyDescent="0.55000000000000004">
      <c r="AI11795" s="278" t="s">
        <v>13153</v>
      </c>
      <c r="AJ11795" s="279">
        <v>229790.24</v>
      </c>
      <c r="AL11795" s="246" t="s">
        <v>61557</v>
      </c>
      <c r="AM11795" s="247">
        <v>-719.4</v>
      </c>
      <c r="AO11795" s="226" t="s">
        <v>36638</v>
      </c>
      <c r="AP11795" s="227">
        <v>9503.3700000000008</v>
      </c>
      <c r="AR11795" s="207" t="s">
        <v>25763</v>
      </c>
      <c r="AS11795" s="208">
        <v>108.93</v>
      </c>
      <c r="AT11795" s="93"/>
      <c r="AU11795" s="93"/>
      <c r="AV11795" s="93"/>
    </row>
    <row r="11796" spans="35:48" x14ac:dyDescent="0.55000000000000004">
      <c r="AI11796" s="278" t="s">
        <v>13154</v>
      </c>
      <c r="AJ11796" s="279">
        <v>566710.63</v>
      </c>
      <c r="AL11796" s="246" t="s">
        <v>45507</v>
      </c>
      <c r="AM11796" s="247">
        <v>1295.72</v>
      </c>
      <c r="AO11796" s="226" t="s">
        <v>53475</v>
      </c>
      <c r="AP11796" s="227">
        <v>310049.53000000003</v>
      </c>
      <c r="AR11796" s="207" t="s">
        <v>25764</v>
      </c>
      <c r="AS11796" s="208">
        <v>280</v>
      </c>
      <c r="AT11796" s="93"/>
      <c r="AU11796" s="93"/>
      <c r="AV11796" s="93"/>
    </row>
    <row r="11797" spans="35:48" x14ac:dyDescent="0.55000000000000004">
      <c r="AI11797" s="278" t="s">
        <v>16667</v>
      </c>
      <c r="AJ11797" s="279">
        <v>328402.52</v>
      </c>
      <c r="AL11797" s="246" t="s">
        <v>48220</v>
      </c>
      <c r="AM11797" s="247">
        <v>239.4</v>
      </c>
      <c r="AO11797" s="226" t="s">
        <v>34045</v>
      </c>
      <c r="AP11797" s="227">
        <v>385.95</v>
      </c>
      <c r="AR11797" s="207" t="s">
        <v>25765</v>
      </c>
      <c r="AS11797" s="208">
        <v>400</v>
      </c>
      <c r="AT11797" s="93"/>
      <c r="AU11797" s="93"/>
      <c r="AV11797" s="93"/>
    </row>
    <row r="11798" spans="35:48" x14ac:dyDescent="0.55000000000000004">
      <c r="AI11798" s="278" t="s">
        <v>16668</v>
      </c>
      <c r="AJ11798" s="279">
        <v>18587.14</v>
      </c>
      <c r="AL11798" s="246" t="s">
        <v>53537</v>
      </c>
      <c r="AM11798" s="247">
        <v>31.06</v>
      </c>
      <c r="AO11798" s="226" t="s">
        <v>26212</v>
      </c>
      <c r="AP11798" s="227">
        <v>667736.02</v>
      </c>
      <c r="AR11798" s="207" t="s">
        <v>25766</v>
      </c>
      <c r="AS11798" s="208">
        <v>282.77</v>
      </c>
      <c r="AT11798" s="93"/>
      <c r="AU11798" s="93"/>
      <c r="AV11798" s="93"/>
    </row>
    <row r="11799" spans="35:48" x14ac:dyDescent="0.55000000000000004">
      <c r="AI11799" s="278" t="s">
        <v>16669</v>
      </c>
      <c r="AJ11799" s="279">
        <v>784905.84</v>
      </c>
      <c r="AL11799" s="246" t="s">
        <v>61558</v>
      </c>
      <c r="AM11799" s="247">
        <v>-179.53</v>
      </c>
      <c r="AO11799" s="226" t="s">
        <v>26213</v>
      </c>
      <c r="AP11799" s="227">
        <v>1551976.28</v>
      </c>
      <c r="AR11799" s="207" t="s">
        <v>25767</v>
      </c>
      <c r="AS11799" s="208">
        <v>2020</v>
      </c>
      <c r="AT11799" s="93"/>
      <c r="AU11799" s="93"/>
      <c r="AV11799" s="93"/>
    </row>
    <row r="11800" spans="35:48" x14ac:dyDescent="0.55000000000000004">
      <c r="AI11800" s="278" t="s">
        <v>34630</v>
      </c>
      <c r="AJ11800" s="279">
        <v>119386.45</v>
      </c>
      <c r="AL11800" s="246" t="s">
        <v>64821</v>
      </c>
      <c r="AM11800" s="247">
        <v>813.96</v>
      </c>
      <c r="AO11800" s="226" t="s">
        <v>35511</v>
      </c>
      <c r="AP11800" s="227">
        <v>60848.86</v>
      </c>
      <c r="AR11800" s="207" t="s">
        <v>25768</v>
      </c>
      <c r="AS11800" s="208">
        <v>33670.980000000003</v>
      </c>
      <c r="AT11800" s="93"/>
      <c r="AU11800" s="93"/>
      <c r="AV11800" s="93"/>
    </row>
    <row r="11801" spans="35:48" x14ac:dyDescent="0.55000000000000004">
      <c r="AI11801" s="278" t="s">
        <v>55572</v>
      </c>
      <c r="AJ11801" s="279">
        <v>43411.4</v>
      </c>
      <c r="AL11801" s="246" t="s">
        <v>64822</v>
      </c>
      <c r="AM11801" s="247">
        <v>62.26</v>
      </c>
      <c r="AO11801" s="226" t="s">
        <v>39419</v>
      </c>
      <c r="AP11801" s="227">
        <v>669725.18999999994</v>
      </c>
      <c r="AR11801" s="207" t="s">
        <v>25769</v>
      </c>
      <c r="AS11801" s="208">
        <v>416.58</v>
      </c>
      <c r="AT11801" s="93"/>
      <c r="AU11801" s="93"/>
      <c r="AV11801" s="93"/>
    </row>
    <row r="11802" spans="35:48" x14ac:dyDescent="0.55000000000000004">
      <c r="AI11802" s="278" t="s">
        <v>69216</v>
      </c>
      <c r="AJ11802" s="279">
        <v>18.34</v>
      </c>
      <c r="AL11802" s="246" t="s">
        <v>64823</v>
      </c>
      <c r="AM11802" s="247">
        <v>199.42</v>
      </c>
      <c r="AO11802" s="226" t="s">
        <v>36639</v>
      </c>
      <c r="AP11802" s="227">
        <v>17519.509999999998</v>
      </c>
      <c r="AR11802" s="207" t="s">
        <v>25770</v>
      </c>
      <c r="AS11802" s="208">
        <v>7716.44</v>
      </c>
      <c r="AT11802" s="93"/>
      <c r="AU11802" s="93"/>
      <c r="AV11802" s="93"/>
    </row>
    <row r="11803" spans="35:48" x14ac:dyDescent="0.55000000000000004">
      <c r="AI11803" s="278" t="s">
        <v>54240</v>
      </c>
      <c r="AJ11803" s="279">
        <v>22929.919999999998</v>
      </c>
      <c r="AL11803" s="246" t="s">
        <v>59189</v>
      </c>
      <c r="AM11803" s="247">
        <v>3396.29</v>
      </c>
      <c r="AO11803" s="226" t="s">
        <v>35512</v>
      </c>
      <c r="AP11803" s="227">
        <v>676334.12</v>
      </c>
      <c r="AR11803" s="207" t="s">
        <v>25771</v>
      </c>
      <c r="AS11803" s="208">
        <v>11594</v>
      </c>
      <c r="AT11803" s="93"/>
      <c r="AU11803" s="93"/>
      <c r="AV11803" s="93"/>
    </row>
    <row r="11804" spans="35:48" x14ac:dyDescent="0.55000000000000004">
      <c r="AI11804" s="278" t="s">
        <v>69217</v>
      </c>
      <c r="AJ11804" s="279">
        <v>1345</v>
      </c>
      <c r="AL11804" s="246" t="s">
        <v>64824</v>
      </c>
      <c r="AM11804" s="247">
        <v>748.66</v>
      </c>
      <c r="AO11804" s="226" t="s">
        <v>40578</v>
      </c>
      <c r="AP11804" s="227">
        <v>903.78</v>
      </c>
      <c r="AR11804" s="207" t="s">
        <v>25772</v>
      </c>
      <c r="AS11804" s="208">
        <v>787</v>
      </c>
      <c r="AT11804" s="93"/>
      <c r="AU11804" s="93"/>
      <c r="AV11804" s="93"/>
    </row>
    <row r="11805" spans="35:48" x14ac:dyDescent="0.55000000000000004">
      <c r="AI11805" s="278" t="s">
        <v>59310</v>
      </c>
      <c r="AJ11805" s="279">
        <v>6644</v>
      </c>
      <c r="AL11805" s="246" t="s">
        <v>64825</v>
      </c>
      <c r="AM11805" s="247">
        <v>1711.79</v>
      </c>
      <c r="AO11805" s="226" t="s">
        <v>34046</v>
      </c>
      <c r="AP11805" s="227">
        <v>2142.9</v>
      </c>
      <c r="AR11805" s="207" t="s">
        <v>25773</v>
      </c>
      <c r="AS11805" s="208">
        <v>126.2</v>
      </c>
      <c r="AT11805" s="93"/>
      <c r="AU11805" s="93"/>
      <c r="AV11805" s="93"/>
    </row>
    <row r="11806" spans="35:48" x14ac:dyDescent="0.55000000000000004">
      <c r="AI11806" s="278" t="s">
        <v>54241</v>
      </c>
      <c r="AJ11806" s="279">
        <v>714365.5</v>
      </c>
      <c r="AL11806" s="246" t="s">
        <v>59190</v>
      </c>
      <c r="AM11806" s="247">
        <v>92112.02</v>
      </c>
      <c r="AO11806" s="226" t="s">
        <v>53476</v>
      </c>
      <c r="AP11806" s="227">
        <v>1518495.61</v>
      </c>
      <c r="AR11806" s="207" t="s">
        <v>25774</v>
      </c>
      <c r="AS11806" s="208">
        <v>2394.7800000000002</v>
      </c>
      <c r="AT11806" s="93"/>
      <c r="AU11806" s="93"/>
      <c r="AV11806" s="93"/>
    </row>
    <row r="11807" spans="35:48" x14ac:dyDescent="0.55000000000000004">
      <c r="AI11807" s="278" t="s">
        <v>13156</v>
      </c>
      <c r="AJ11807" s="279">
        <v>1280128.43</v>
      </c>
      <c r="AL11807" s="246" t="s">
        <v>60693</v>
      </c>
      <c r="AM11807" s="247">
        <v>49450</v>
      </c>
      <c r="AO11807" s="226" t="s">
        <v>39420</v>
      </c>
      <c r="AP11807" s="227">
        <v>204382.8</v>
      </c>
      <c r="AR11807" s="207" t="s">
        <v>25775</v>
      </c>
      <c r="AS11807" s="208">
        <v>10412</v>
      </c>
      <c r="AT11807" s="93"/>
      <c r="AU11807" s="93"/>
      <c r="AV11807" s="93"/>
    </row>
    <row r="11808" spans="35:48" x14ac:dyDescent="0.55000000000000004">
      <c r="AI11808" s="278" t="s">
        <v>16672</v>
      </c>
      <c r="AJ11808" s="279">
        <v>106271.98</v>
      </c>
      <c r="AL11808" s="246" t="s">
        <v>58662</v>
      </c>
      <c r="AM11808" s="247">
        <v>470</v>
      </c>
      <c r="AO11808" s="226" t="s">
        <v>50323</v>
      </c>
      <c r="AP11808" s="227">
        <v>5950</v>
      </c>
      <c r="AR11808" s="207" t="s">
        <v>25776</v>
      </c>
      <c r="AS11808" s="208">
        <v>1020</v>
      </c>
      <c r="AT11808" s="93"/>
      <c r="AU11808" s="93"/>
      <c r="AV11808" s="93"/>
    </row>
    <row r="11809" spans="35:48" x14ac:dyDescent="0.55000000000000004">
      <c r="AI11809" s="278" t="s">
        <v>16673</v>
      </c>
      <c r="AJ11809" s="279">
        <v>1349954.27</v>
      </c>
      <c r="AL11809" s="246" t="s">
        <v>57781</v>
      </c>
      <c r="AM11809" s="247">
        <v>470</v>
      </c>
      <c r="AO11809" s="226" t="s">
        <v>40579</v>
      </c>
      <c r="AP11809" s="227">
        <v>1435669.71</v>
      </c>
      <c r="AR11809" s="207" t="s">
        <v>25777</v>
      </c>
      <c r="AS11809" s="208">
        <v>5769.25</v>
      </c>
      <c r="AT11809" s="93"/>
      <c r="AU11809" s="93"/>
      <c r="AV11809" s="93"/>
    </row>
    <row r="11810" spans="35:48" x14ac:dyDescent="0.55000000000000004">
      <c r="AI11810" s="278" t="s">
        <v>16674</v>
      </c>
      <c r="AJ11810" s="279">
        <v>-39493.51</v>
      </c>
      <c r="AL11810" s="246" t="s">
        <v>64826</v>
      </c>
      <c r="AM11810" s="247">
        <v>113.81</v>
      </c>
      <c r="AO11810" s="226" t="s">
        <v>36640</v>
      </c>
      <c r="AP11810" s="227">
        <v>18284.88</v>
      </c>
      <c r="AR11810" s="207" t="s">
        <v>25778</v>
      </c>
      <c r="AS11810" s="208">
        <v>716.76</v>
      </c>
      <c r="AT11810" s="93"/>
      <c r="AU11810" s="93"/>
      <c r="AV11810" s="93"/>
    </row>
    <row r="11811" spans="35:48" x14ac:dyDescent="0.55000000000000004">
      <c r="AI11811" s="278" t="s">
        <v>62868</v>
      </c>
      <c r="AJ11811" s="279">
        <v>3648003.41</v>
      </c>
      <c r="AL11811" s="246" t="s">
        <v>60694</v>
      </c>
      <c r="AM11811" s="247">
        <v>47384.94</v>
      </c>
      <c r="AO11811" s="226" t="s">
        <v>40580</v>
      </c>
      <c r="AP11811" s="227">
        <v>262271.40999999997</v>
      </c>
      <c r="AR11811" s="207" t="s">
        <v>25779</v>
      </c>
      <c r="AS11811" s="208">
        <v>4192</v>
      </c>
      <c r="AT11811" s="93"/>
      <c r="AU11811" s="93"/>
      <c r="AV11811" s="93"/>
    </row>
    <row r="11812" spans="35:48" x14ac:dyDescent="0.55000000000000004">
      <c r="AI11812" s="278" t="s">
        <v>38904</v>
      </c>
      <c r="AJ11812" s="279">
        <v>15592.97</v>
      </c>
      <c r="AL11812" s="246" t="s">
        <v>60695</v>
      </c>
      <c r="AM11812" s="247">
        <v>3624.96</v>
      </c>
      <c r="AO11812" s="226" t="s">
        <v>47192</v>
      </c>
      <c r="AP11812" s="227">
        <v>85406.71</v>
      </c>
      <c r="AR11812" s="207" t="s">
        <v>25780</v>
      </c>
      <c r="AS11812" s="208">
        <v>4152.5</v>
      </c>
      <c r="AT11812" s="93"/>
      <c r="AU11812" s="93"/>
      <c r="AV11812" s="93"/>
    </row>
    <row r="11813" spans="35:48" x14ac:dyDescent="0.55000000000000004">
      <c r="AI11813" s="278" t="s">
        <v>55573</v>
      </c>
      <c r="AJ11813" s="279">
        <v>35125</v>
      </c>
      <c r="AL11813" s="246" t="s">
        <v>60696</v>
      </c>
      <c r="AM11813" s="247">
        <v>11609.46</v>
      </c>
      <c r="AO11813" s="226" t="s">
        <v>47193</v>
      </c>
      <c r="AP11813" s="227">
        <v>148.36000000000001</v>
      </c>
      <c r="AR11813" s="207" t="s">
        <v>25781</v>
      </c>
      <c r="AS11813" s="208">
        <v>317.69</v>
      </c>
      <c r="AT11813" s="93"/>
      <c r="AU11813" s="93"/>
      <c r="AV11813" s="93"/>
    </row>
    <row r="11814" spans="35:48" x14ac:dyDescent="0.55000000000000004">
      <c r="AI11814" s="278" t="s">
        <v>34646</v>
      </c>
      <c r="AJ11814" s="279">
        <v>1600</v>
      </c>
      <c r="AL11814" s="246" t="s">
        <v>26543</v>
      </c>
      <c r="AM11814" s="247">
        <v>6400</v>
      </c>
      <c r="AO11814" s="226" t="s">
        <v>47194</v>
      </c>
      <c r="AP11814" s="227">
        <v>6201.25</v>
      </c>
      <c r="AR11814" s="207" t="s">
        <v>25782</v>
      </c>
      <c r="AS11814" s="208">
        <v>108.93</v>
      </c>
      <c r="AT11814" s="93"/>
      <c r="AU11814" s="93"/>
      <c r="AV11814" s="93"/>
    </row>
    <row r="11815" spans="35:48" x14ac:dyDescent="0.55000000000000004">
      <c r="AI11815" s="278" t="s">
        <v>69218</v>
      </c>
      <c r="AJ11815" s="279">
        <v>5305</v>
      </c>
      <c r="AL11815" s="246" t="s">
        <v>34058</v>
      </c>
      <c r="AM11815" s="247">
        <v>864</v>
      </c>
      <c r="AO11815" s="226" t="s">
        <v>47195</v>
      </c>
      <c r="AP11815" s="227">
        <v>20598.91</v>
      </c>
      <c r="AR11815" s="207" t="s">
        <v>25783</v>
      </c>
      <c r="AS11815" s="208">
        <v>280</v>
      </c>
      <c r="AT11815" s="93"/>
      <c r="AU11815" s="93"/>
      <c r="AV11815" s="93"/>
    </row>
    <row r="11816" spans="35:48" x14ac:dyDescent="0.55000000000000004">
      <c r="AI11816" s="278" t="s">
        <v>34650</v>
      </c>
      <c r="AJ11816" s="279">
        <v>1641.25</v>
      </c>
      <c r="AL11816" s="246" t="s">
        <v>26544</v>
      </c>
      <c r="AM11816" s="247">
        <v>555.70000000000005</v>
      </c>
      <c r="AO11816" s="226" t="s">
        <v>47196</v>
      </c>
      <c r="AP11816" s="227">
        <v>20734.48</v>
      </c>
      <c r="AR11816" s="207" t="s">
        <v>25784</v>
      </c>
      <c r="AS11816" s="208">
        <v>2020</v>
      </c>
      <c r="AT11816" s="93"/>
      <c r="AU11816" s="93"/>
      <c r="AV11816" s="93"/>
    </row>
    <row r="11817" spans="35:48" x14ac:dyDescent="0.55000000000000004">
      <c r="AI11817" s="278" t="s">
        <v>43166</v>
      </c>
      <c r="AJ11817" s="279">
        <v>3994.5</v>
      </c>
      <c r="AL11817" s="246" t="s">
        <v>26545</v>
      </c>
      <c r="AM11817" s="247">
        <v>1779.68</v>
      </c>
      <c r="AO11817" s="226" t="s">
        <v>49109</v>
      </c>
      <c r="AP11817" s="227">
        <v>196.58</v>
      </c>
      <c r="AR11817" s="207" t="s">
        <v>25785</v>
      </c>
      <c r="AS11817" s="208">
        <v>400</v>
      </c>
      <c r="AT11817" s="93"/>
      <c r="AU11817" s="93"/>
      <c r="AV11817" s="93"/>
    </row>
    <row r="11818" spans="35:48" x14ac:dyDescent="0.55000000000000004">
      <c r="AI11818" s="278" t="s">
        <v>16717</v>
      </c>
      <c r="AJ11818" s="279">
        <v>3613.82</v>
      </c>
      <c r="AL11818" s="246" t="s">
        <v>53539</v>
      </c>
      <c r="AM11818" s="247">
        <v>50790.07</v>
      </c>
      <c r="AO11818" s="226" t="s">
        <v>47197</v>
      </c>
      <c r="AP11818" s="227">
        <v>3042.42</v>
      </c>
      <c r="AR11818" s="207" t="s">
        <v>25786</v>
      </c>
      <c r="AS11818" s="208">
        <v>126.2</v>
      </c>
      <c r="AT11818" s="93"/>
      <c r="AU11818" s="93"/>
      <c r="AV11818" s="93"/>
    </row>
    <row r="11819" spans="35:48" x14ac:dyDescent="0.55000000000000004">
      <c r="AI11819" s="278" t="s">
        <v>16718</v>
      </c>
      <c r="AJ11819" s="279">
        <v>978.65</v>
      </c>
      <c r="AL11819" s="246" t="s">
        <v>14153</v>
      </c>
      <c r="AM11819" s="247">
        <v>22061.46</v>
      </c>
      <c r="AO11819" s="226" t="s">
        <v>50324</v>
      </c>
      <c r="AP11819" s="227">
        <v>11004.61</v>
      </c>
      <c r="AR11819" s="207" t="s">
        <v>25787</v>
      </c>
      <c r="AS11819" s="208">
        <v>2394.7800000000002</v>
      </c>
      <c r="AT11819" s="93"/>
      <c r="AU11819" s="93"/>
      <c r="AV11819" s="93"/>
    </row>
    <row r="11820" spans="35:48" x14ac:dyDescent="0.55000000000000004">
      <c r="AI11820" s="278" t="s">
        <v>16720</v>
      </c>
      <c r="AJ11820" s="279">
        <v>112846.71</v>
      </c>
      <c r="AL11820" s="246" t="s">
        <v>57782</v>
      </c>
      <c r="AM11820" s="247">
        <v>3389.51</v>
      </c>
      <c r="AO11820" s="226" t="s">
        <v>50325</v>
      </c>
      <c r="AP11820" s="227">
        <v>841.84</v>
      </c>
      <c r="AR11820" s="207" t="s">
        <v>25788</v>
      </c>
      <c r="AS11820" s="208">
        <v>57089.75</v>
      </c>
      <c r="AT11820" s="93"/>
      <c r="AU11820" s="93"/>
      <c r="AV11820" s="93"/>
    </row>
    <row r="11821" spans="35:48" x14ac:dyDescent="0.55000000000000004">
      <c r="AI11821" s="278" t="s">
        <v>54243</v>
      </c>
      <c r="AJ11821" s="279">
        <v>931.21</v>
      </c>
      <c r="AL11821" s="246" t="s">
        <v>57783</v>
      </c>
      <c r="AM11821" s="247">
        <v>28632.49</v>
      </c>
      <c r="AO11821" s="226" t="s">
        <v>50326</v>
      </c>
      <c r="AP11821" s="227">
        <v>2598.5100000000002</v>
      </c>
      <c r="AR11821" s="207" t="s">
        <v>25789</v>
      </c>
      <c r="AS11821" s="208">
        <v>13623.34</v>
      </c>
      <c r="AT11821" s="93"/>
      <c r="AU11821" s="93"/>
      <c r="AV11821" s="93"/>
    </row>
    <row r="11822" spans="35:48" x14ac:dyDescent="0.55000000000000004">
      <c r="AI11822" s="278" t="s">
        <v>69219</v>
      </c>
      <c r="AJ11822" s="279">
        <v>2041</v>
      </c>
      <c r="AL11822" s="246" t="s">
        <v>57784</v>
      </c>
      <c r="AM11822" s="247">
        <v>349.65</v>
      </c>
      <c r="AO11822" s="226" t="s">
        <v>50327</v>
      </c>
      <c r="AP11822" s="227">
        <v>1754.76</v>
      </c>
      <c r="AR11822" s="207" t="s">
        <v>25790</v>
      </c>
      <c r="AS11822" s="208">
        <v>16717.39</v>
      </c>
      <c r="AT11822" s="93"/>
      <c r="AU11822" s="93"/>
      <c r="AV11822" s="93"/>
    </row>
    <row r="11823" spans="35:48" x14ac:dyDescent="0.55000000000000004">
      <c r="AI11823" s="278" t="s">
        <v>16721</v>
      </c>
      <c r="AJ11823" s="279">
        <v>2721</v>
      </c>
      <c r="AL11823" s="246" t="s">
        <v>57785</v>
      </c>
      <c r="AM11823" s="247">
        <v>2953.64</v>
      </c>
      <c r="AO11823" s="226" t="s">
        <v>53477</v>
      </c>
      <c r="AP11823" s="227">
        <v>383.49</v>
      </c>
      <c r="AR11823" s="207" t="s">
        <v>25791</v>
      </c>
      <c r="AS11823" s="208">
        <v>27659.45</v>
      </c>
      <c r="AT11823" s="93"/>
      <c r="AU11823" s="93"/>
      <c r="AV11823" s="93"/>
    </row>
    <row r="11824" spans="35:48" x14ac:dyDescent="0.55000000000000004">
      <c r="AI11824" s="278" t="s">
        <v>16722</v>
      </c>
      <c r="AJ11824" s="279">
        <v>41378.78</v>
      </c>
      <c r="AL11824" s="246" t="s">
        <v>26552</v>
      </c>
      <c r="AM11824" s="247">
        <v>24261.82</v>
      </c>
      <c r="AO11824" s="226" t="s">
        <v>50328</v>
      </c>
      <c r="AP11824" s="227">
        <v>370.33</v>
      </c>
      <c r="AR11824" s="207" t="s">
        <v>25792</v>
      </c>
      <c r="AS11824" s="208">
        <v>67800.25</v>
      </c>
      <c r="AT11824" s="93"/>
      <c r="AU11824" s="93"/>
      <c r="AV11824" s="93"/>
    </row>
    <row r="11825" spans="35:48" x14ac:dyDescent="0.55000000000000004">
      <c r="AI11825" s="278" t="s">
        <v>16723</v>
      </c>
      <c r="AJ11825" s="279">
        <v>58567.71</v>
      </c>
      <c r="AL11825" s="246" t="s">
        <v>55352</v>
      </c>
      <c r="AM11825" s="247">
        <v>619.84</v>
      </c>
      <c r="AO11825" s="226" t="s">
        <v>45484</v>
      </c>
      <c r="AP11825" s="227">
        <v>1728948.02</v>
      </c>
      <c r="AR11825" s="207" t="s">
        <v>25793</v>
      </c>
      <c r="AS11825" s="208">
        <v>5249.91</v>
      </c>
      <c r="AT11825" s="93"/>
      <c r="AU11825" s="93"/>
      <c r="AV11825" s="93"/>
    </row>
    <row r="11826" spans="35:48" x14ac:dyDescent="0.55000000000000004">
      <c r="AI11826" s="278" t="s">
        <v>54244</v>
      </c>
      <c r="AJ11826" s="279">
        <v>556.29999999999995</v>
      </c>
      <c r="AL11826" s="246" t="s">
        <v>26553</v>
      </c>
      <c r="AM11826" s="247">
        <v>7370.65</v>
      </c>
      <c r="AO11826" s="226" t="s">
        <v>45485</v>
      </c>
      <c r="AP11826" s="227">
        <v>132263.98000000001</v>
      </c>
      <c r="AR11826" s="207" t="s">
        <v>25794</v>
      </c>
      <c r="AS11826" s="208">
        <v>15828.96</v>
      </c>
      <c r="AT11826" s="93"/>
      <c r="AU11826" s="93"/>
      <c r="AV11826" s="93"/>
    </row>
    <row r="11827" spans="35:48" x14ac:dyDescent="0.55000000000000004">
      <c r="AI11827" s="278" t="s">
        <v>38908</v>
      </c>
      <c r="AJ11827" s="279">
        <v>-176.47</v>
      </c>
      <c r="AL11827" s="246" t="s">
        <v>26554</v>
      </c>
      <c r="AM11827" s="247">
        <v>2467.33</v>
      </c>
      <c r="AO11827" s="226" t="s">
        <v>45486</v>
      </c>
      <c r="AP11827" s="227">
        <v>71500</v>
      </c>
      <c r="AR11827" s="207" t="s">
        <v>25795</v>
      </c>
      <c r="AS11827" s="208">
        <v>38714.65</v>
      </c>
      <c r="AT11827" s="93"/>
      <c r="AU11827" s="93"/>
      <c r="AV11827" s="93"/>
    </row>
    <row r="11828" spans="35:48" x14ac:dyDescent="0.55000000000000004">
      <c r="AI11828" s="278" t="s">
        <v>16780</v>
      </c>
      <c r="AJ11828" s="279">
        <v>1518444.48</v>
      </c>
      <c r="AL11828" s="246" t="s">
        <v>26555</v>
      </c>
      <c r="AM11828" s="247">
        <v>7901.79</v>
      </c>
      <c r="AO11828" s="226" t="s">
        <v>45487</v>
      </c>
      <c r="AP11828" s="227">
        <v>5469.75</v>
      </c>
      <c r="AR11828" s="207" t="s">
        <v>25796</v>
      </c>
      <c r="AS11828" s="208">
        <v>11876.89</v>
      </c>
      <c r="AT11828" s="93"/>
      <c r="AU11828" s="93"/>
      <c r="AV11828" s="93"/>
    </row>
    <row r="11829" spans="35:48" x14ac:dyDescent="0.55000000000000004">
      <c r="AI11829" s="278" t="s">
        <v>16782</v>
      </c>
      <c r="AJ11829" s="279">
        <v>90192.66</v>
      </c>
      <c r="AL11829" s="246" t="s">
        <v>53540</v>
      </c>
      <c r="AM11829" s="247">
        <v>6380</v>
      </c>
      <c r="AO11829" s="226" t="s">
        <v>42857</v>
      </c>
      <c r="AP11829" s="227">
        <v>1650</v>
      </c>
      <c r="AR11829" s="207" t="s">
        <v>25797</v>
      </c>
      <c r="AS11829" s="208">
        <v>29955.84</v>
      </c>
      <c r="AT11829" s="93"/>
      <c r="AU11829" s="93"/>
      <c r="AV11829" s="93"/>
    </row>
    <row r="11830" spans="35:48" x14ac:dyDescent="0.55000000000000004">
      <c r="AI11830" s="278" t="s">
        <v>16783</v>
      </c>
      <c r="AJ11830" s="279">
        <v>178222.58</v>
      </c>
      <c r="AL11830" s="246" t="s">
        <v>57786</v>
      </c>
      <c r="AM11830" s="247">
        <v>7164.53</v>
      </c>
      <c r="AO11830" s="226" t="s">
        <v>50329</v>
      </c>
      <c r="AP11830" s="227">
        <v>1500</v>
      </c>
      <c r="AR11830" s="207" t="s">
        <v>25798</v>
      </c>
      <c r="AS11830" s="208">
        <v>223.39</v>
      </c>
      <c r="AT11830" s="93"/>
      <c r="AU11830" s="93"/>
      <c r="AV11830" s="93"/>
    </row>
    <row r="11831" spans="35:48" x14ac:dyDescent="0.55000000000000004">
      <c r="AI11831" s="278" t="s">
        <v>16784</v>
      </c>
      <c r="AJ11831" s="279">
        <v>674214.81</v>
      </c>
      <c r="AL11831" s="246" t="s">
        <v>58663</v>
      </c>
      <c r="AM11831" s="247">
        <v>5253.43</v>
      </c>
      <c r="AO11831" s="226" t="s">
        <v>26256</v>
      </c>
      <c r="AP11831" s="227">
        <v>118.77</v>
      </c>
      <c r="AR11831" s="207" t="s">
        <v>25799</v>
      </c>
      <c r="AS11831" s="208">
        <v>57735.66</v>
      </c>
      <c r="AT11831" s="93"/>
      <c r="AU11831" s="93"/>
      <c r="AV11831" s="93"/>
    </row>
    <row r="11832" spans="35:48" x14ac:dyDescent="0.55000000000000004">
      <c r="AI11832" s="278" t="s">
        <v>38911</v>
      </c>
      <c r="AJ11832" s="279">
        <v>3988</v>
      </c>
      <c r="AL11832" s="246" t="s">
        <v>56516</v>
      </c>
      <c r="AM11832" s="247">
        <v>1151.3699999999999</v>
      </c>
      <c r="AO11832" s="226" t="s">
        <v>50330</v>
      </c>
      <c r="AP11832" s="227">
        <v>49.49</v>
      </c>
      <c r="AR11832" s="207" t="s">
        <v>25800</v>
      </c>
      <c r="AS11832" s="208">
        <v>60762</v>
      </c>
      <c r="AT11832" s="93"/>
      <c r="AU11832" s="93"/>
      <c r="AV11832" s="93"/>
    </row>
    <row r="11833" spans="35:48" x14ac:dyDescent="0.55000000000000004">
      <c r="AI11833" s="278" t="s">
        <v>40723</v>
      </c>
      <c r="AJ11833" s="279">
        <v>33250</v>
      </c>
      <c r="AL11833" s="246" t="s">
        <v>26557</v>
      </c>
      <c r="AM11833" s="247">
        <v>7500</v>
      </c>
      <c r="AO11833" s="226" t="s">
        <v>26258</v>
      </c>
      <c r="AP11833" s="227">
        <v>5.84</v>
      </c>
      <c r="AR11833" s="207" t="s">
        <v>25801</v>
      </c>
      <c r="AS11833" s="208">
        <v>18170</v>
      </c>
      <c r="AT11833" s="93"/>
      <c r="AU11833" s="93"/>
      <c r="AV11833" s="93"/>
    </row>
    <row r="11834" spans="35:48" x14ac:dyDescent="0.55000000000000004">
      <c r="AI11834" s="278" t="s">
        <v>33210</v>
      </c>
      <c r="AJ11834" s="279">
        <v>3129.84</v>
      </c>
      <c r="AL11834" s="246" t="s">
        <v>35542</v>
      </c>
      <c r="AM11834" s="247">
        <v>111739.72</v>
      </c>
      <c r="AO11834" s="226" t="s">
        <v>26259</v>
      </c>
      <c r="AP11834" s="227">
        <v>-477.22</v>
      </c>
      <c r="AR11834" s="207" t="s">
        <v>25802</v>
      </c>
      <c r="AS11834" s="208">
        <v>13343.77</v>
      </c>
      <c r="AT11834" s="93"/>
      <c r="AU11834" s="93"/>
      <c r="AV11834" s="93"/>
    </row>
    <row r="11835" spans="35:48" x14ac:dyDescent="0.55000000000000004">
      <c r="AI11835" s="278" t="s">
        <v>54245</v>
      </c>
      <c r="AJ11835" s="279">
        <v>35518.92</v>
      </c>
      <c r="AL11835" s="246" t="s">
        <v>57787</v>
      </c>
      <c r="AM11835" s="247">
        <v>25600</v>
      </c>
      <c r="AO11835" s="226" t="s">
        <v>50331</v>
      </c>
      <c r="AP11835" s="227">
        <v>6608.53</v>
      </c>
      <c r="AR11835" s="207" t="s">
        <v>25803</v>
      </c>
      <c r="AS11835" s="208">
        <v>195223.23</v>
      </c>
      <c r="AT11835" s="93"/>
      <c r="AU11835" s="93"/>
      <c r="AV11835" s="93"/>
    </row>
    <row r="11836" spans="35:48" x14ac:dyDescent="0.55000000000000004">
      <c r="AI11836" s="278" t="s">
        <v>16785</v>
      </c>
      <c r="AJ11836" s="279">
        <v>4360.34</v>
      </c>
      <c r="AL11836" s="246" t="s">
        <v>26560</v>
      </c>
      <c r="AM11836" s="247">
        <v>900</v>
      </c>
      <c r="AO11836" s="226" t="s">
        <v>50332</v>
      </c>
      <c r="AP11836" s="227">
        <v>7750</v>
      </c>
      <c r="AR11836" s="207" t="s">
        <v>25804</v>
      </c>
      <c r="AS11836" s="208">
        <v>124456.65</v>
      </c>
      <c r="AT11836" s="93"/>
      <c r="AU11836" s="93"/>
      <c r="AV11836" s="93"/>
    </row>
    <row r="11837" spans="35:48" x14ac:dyDescent="0.55000000000000004">
      <c r="AI11837" s="278" t="s">
        <v>59311</v>
      </c>
      <c r="AJ11837" s="279">
        <v>18075.21</v>
      </c>
      <c r="AL11837" s="246" t="s">
        <v>26561</v>
      </c>
      <c r="AM11837" s="247">
        <v>10493.59</v>
      </c>
      <c r="AO11837" s="226" t="s">
        <v>50333</v>
      </c>
      <c r="AP11837" s="227">
        <v>82593.820000000007</v>
      </c>
      <c r="AR11837" s="207" t="s">
        <v>25805</v>
      </c>
      <c r="AS11837" s="208">
        <v>24448.82</v>
      </c>
      <c r="AT11837" s="93"/>
      <c r="AU11837" s="93"/>
      <c r="AV11837" s="93"/>
    </row>
    <row r="11838" spans="35:48" x14ac:dyDescent="0.55000000000000004">
      <c r="AI11838" s="278" t="s">
        <v>16786</v>
      </c>
      <c r="AJ11838" s="279">
        <v>510.59</v>
      </c>
      <c r="AL11838" s="246" t="s">
        <v>26562</v>
      </c>
      <c r="AM11838" s="247">
        <v>34755.74</v>
      </c>
      <c r="AO11838" s="226" t="s">
        <v>42858</v>
      </c>
      <c r="AP11838" s="227">
        <v>6165.93</v>
      </c>
      <c r="AR11838" s="207" t="s">
        <v>25806</v>
      </c>
      <c r="AS11838" s="208">
        <v>3352.53</v>
      </c>
      <c r="AT11838" s="93"/>
      <c r="AU11838" s="93"/>
      <c r="AV11838" s="93"/>
    </row>
    <row r="11839" spans="35:48" x14ac:dyDescent="0.55000000000000004">
      <c r="AI11839" s="278" t="s">
        <v>16787</v>
      </c>
      <c r="AJ11839" s="279">
        <v>103820.7</v>
      </c>
      <c r="AL11839" s="246" t="s">
        <v>35543</v>
      </c>
      <c r="AM11839" s="247">
        <v>10799.62</v>
      </c>
      <c r="AO11839" s="226" t="s">
        <v>50334</v>
      </c>
      <c r="AP11839" s="227">
        <v>1413.98</v>
      </c>
      <c r="AR11839" s="207" t="s">
        <v>25807</v>
      </c>
      <c r="AS11839" s="208">
        <v>26870</v>
      </c>
      <c r="AT11839" s="93"/>
      <c r="AU11839" s="93"/>
      <c r="AV11839" s="93"/>
    </row>
    <row r="11840" spans="35:48" x14ac:dyDescent="0.55000000000000004">
      <c r="AI11840" s="278" t="s">
        <v>45980</v>
      </c>
      <c r="AJ11840" s="279">
        <v>2651.02</v>
      </c>
      <c r="AL11840" s="246" t="s">
        <v>42874</v>
      </c>
      <c r="AM11840" s="247">
        <v>762.7</v>
      </c>
      <c r="AO11840" s="226" t="s">
        <v>42859</v>
      </c>
      <c r="AP11840" s="227">
        <v>284.70999999999998</v>
      </c>
      <c r="AR11840" s="207" t="s">
        <v>25808</v>
      </c>
      <c r="AS11840" s="208">
        <v>7550.65</v>
      </c>
      <c r="AT11840" s="93"/>
      <c r="AU11840" s="93"/>
      <c r="AV11840" s="93"/>
    </row>
    <row r="11841" spans="35:48" x14ac:dyDescent="0.55000000000000004">
      <c r="AI11841" s="278" t="s">
        <v>63847</v>
      </c>
      <c r="AJ11841" s="279">
        <v>8363.86</v>
      </c>
      <c r="AL11841" s="246" t="s">
        <v>57788</v>
      </c>
      <c r="AM11841" s="247">
        <v>5612.96</v>
      </c>
      <c r="AO11841" s="226" t="s">
        <v>42860</v>
      </c>
      <c r="AP11841" s="227">
        <v>1515.12</v>
      </c>
      <c r="AR11841" s="207" t="s">
        <v>25809</v>
      </c>
      <c r="AS11841" s="208">
        <v>31960.35</v>
      </c>
      <c r="AT11841" s="93"/>
      <c r="AU11841" s="93"/>
      <c r="AV11841" s="93"/>
    </row>
    <row r="11842" spans="35:48" x14ac:dyDescent="0.55000000000000004">
      <c r="AI11842" s="278" t="s">
        <v>69220</v>
      </c>
      <c r="AJ11842" s="279">
        <v>37600</v>
      </c>
      <c r="AL11842" s="246" t="s">
        <v>57789</v>
      </c>
      <c r="AM11842" s="247">
        <v>2266.9499999999998</v>
      </c>
      <c r="AO11842" s="226" t="s">
        <v>42861</v>
      </c>
      <c r="AP11842" s="227">
        <v>1470.29</v>
      </c>
      <c r="AR11842" s="207" t="s">
        <v>25810</v>
      </c>
      <c r="AS11842" s="208">
        <v>53393.68</v>
      </c>
      <c r="AT11842" s="93"/>
      <c r="AU11842" s="93"/>
      <c r="AV11842" s="93"/>
    </row>
    <row r="11843" spans="35:48" x14ac:dyDescent="0.55000000000000004">
      <c r="AI11843" s="278" t="s">
        <v>13170</v>
      </c>
      <c r="AJ11843" s="279">
        <v>39153</v>
      </c>
      <c r="AL11843" s="246" t="s">
        <v>56517</v>
      </c>
      <c r="AM11843" s="247">
        <v>4451.8500000000004</v>
      </c>
      <c r="AO11843" s="226" t="s">
        <v>42862</v>
      </c>
      <c r="AP11843" s="227">
        <v>1122.46</v>
      </c>
      <c r="AR11843" s="207" t="s">
        <v>25811</v>
      </c>
      <c r="AS11843" s="208">
        <v>16737.53</v>
      </c>
      <c r="AT11843" s="93"/>
      <c r="AU11843" s="93"/>
      <c r="AV11843" s="93"/>
    </row>
    <row r="11844" spans="35:48" x14ac:dyDescent="0.55000000000000004">
      <c r="AI11844" s="278" t="s">
        <v>16788</v>
      </c>
      <c r="AJ11844" s="279">
        <v>18480.740000000002</v>
      </c>
      <c r="AL11844" s="246" t="s">
        <v>53549</v>
      </c>
      <c r="AM11844" s="247">
        <v>218120.49</v>
      </c>
      <c r="AO11844" s="226" t="s">
        <v>50335</v>
      </c>
      <c r="AP11844" s="227">
        <v>95646.07</v>
      </c>
      <c r="AR11844" s="207" t="s">
        <v>25812</v>
      </c>
      <c r="AS11844" s="208">
        <v>619.20000000000005</v>
      </c>
      <c r="AT11844" s="93"/>
      <c r="AU11844" s="93"/>
      <c r="AV11844" s="93"/>
    </row>
    <row r="11845" spans="35:48" x14ac:dyDescent="0.55000000000000004">
      <c r="AI11845" s="278" t="s">
        <v>13171</v>
      </c>
      <c r="AJ11845" s="279">
        <v>201566.28</v>
      </c>
      <c r="AL11845" s="246" t="s">
        <v>26564</v>
      </c>
      <c r="AM11845" s="247">
        <v>84873.3</v>
      </c>
      <c r="AO11845" s="226" t="s">
        <v>50336</v>
      </c>
      <c r="AP11845" s="227">
        <v>9609.0400000000009</v>
      </c>
      <c r="AR11845" s="207" t="s">
        <v>25813</v>
      </c>
      <c r="AS11845" s="208">
        <v>1327.78</v>
      </c>
      <c r="AT11845" s="93"/>
      <c r="AU11845" s="93"/>
      <c r="AV11845" s="93"/>
    </row>
    <row r="11846" spans="35:48" x14ac:dyDescent="0.55000000000000004">
      <c r="AI11846" s="278" t="s">
        <v>13172</v>
      </c>
      <c r="AJ11846" s="279">
        <v>627689.52</v>
      </c>
      <c r="AL11846" s="246" t="s">
        <v>57790</v>
      </c>
      <c r="AM11846" s="247">
        <v>23583</v>
      </c>
      <c r="AO11846" s="226" t="s">
        <v>42863</v>
      </c>
      <c r="AP11846" s="227">
        <v>46056.53</v>
      </c>
      <c r="AR11846" s="207" t="s">
        <v>25814</v>
      </c>
      <c r="AS11846" s="208">
        <v>3745.97</v>
      </c>
      <c r="AT11846" s="93"/>
      <c r="AU11846" s="93"/>
      <c r="AV11846" s="93"/>
    </row>
    <row r="11847" spans="35:48" x14ac:dyDescent="0.55000000000000004">
      <c r="AI11847" s="278" t="s">
        <v>16789</v>
      </c>
      <c r="AJ11847" s="279">
        <v>297525.61</v>
      </c>
      <c r="AL11847" s="246" t="s">
        <v>53550</v>
      </c>
      <c r="AM11847" s="247">
        <v>45991.35</v>
      </c>
      <c r="AO11847" s="226" t="s">
        <v>50337</v>
      </c>
      <c r="AP11847" s="227">
        <v>42918</v>
      </c>
      <c r="AR11847" s="207" t="s">
        <v>25815</v>
      </c>
      <c r="AS11847" s="208">
        <v>159675.01999999999</v>
      </c>
      <c r="AT11847" s="93"/>
      <c r="AU11847" s="93"/>
      <c r="AV11847" s="93"/>
    </row>
    <row r="11848" spans="35:48" x14ac:dyDescent="0.55000000000000004">
      <c r="AI11848" s="278" t="s">
        <v>16790</v>
      </c>
      <c r="AJ11848" s="279">
        <v>1237706.8700000001</v>
      </c>
      <c r="AL11848" s="246" t="s">
        <v>35544</v>
      </c>
      <c r="AM11848" s="247">
        <v>205523.59</v>
      </c>
      <c r="AO11848" s="226" t="s">
        <v>50338</v>
      </c>
      <c r="AP11848" s="227">
        <v>73917.5</v>
      </c>
      <c r="AR11848" s="207" t="s">
        <v>25816</v>
      </c>
      <c r="AS11848" s="208">
        <v>58220.5</v>
      </c>
      <c r="AT11848" s="93"/>
      <c r="AU11848" s="93"/>
      <c r="AV11848" s="93"/>
    </row>
    <row r="11849" spans="35:48" x14ac:dyDescent="0.55000000000000004">
      <c r="AI11849" s="278" t="s">
        <v>16791</v>
      </c>
      <c r="AJ11849" s="279">
        <v>102186.3</v>
      </c>
      <c r="AL11849" s="246" t="s">
        <v>45512</v>
      </c>
      <c r="AM11849" s="247">
        <v>4844.13</v>
      </c>
      <c r="AO11849" s="226" t="s">
        <v>42864</v>
      </c>
      <c r="AP11849" s="227">
        <v>8710</v>
      </c>
      <c r="AR11849" s="207" t="s">
        <v>25817</v>
      </c>
      <c r="AS11849" s="208">
        <v>123517.74</v>
      </c>
      <c r="AT11849" s="93"/>
      <c r="AU11849" s="93"/>
      <c r="AV11849" s="93"/>
    </row>
    <row r="11850" spans="35:48" x14ac:dyDescent="0.55000000000000004">
      <c r="AI11850" s="278" t="s">
        <v>69221</v>
      </c>
      <c r="AJ11850" s="279">
        <v>71276.03</v>
      </c>
      <c r="AL11850" s="246" t="s">
        <v>26565</v>
      </c>
      <c r="AM11850" s="247">
        <v>1262054.77</v>
      </c>
      <c r="AO11850" s="226" t="s">
        <v>50339</v>
      </c>
      <c r="AP11850" s="227">
        <v>72000</v>
      </c>
      <c r="AR11850" s="207" t="s">
        <v>25818</v>
      </c>
      <c r="AS11850" s="208">
        <v>9440.3700000000008</v>
      </c>
      <c r="AT11850" s="93"/>
      <c r="AU11850" s="93"/>
      <c r="AV11850" s="93"/>
    </row>
    <row r="11851" spans="35:48" x14ac:dyDescent="0.55000000000000004">
      <c r="AI11851" s="278" t="s">
        <v>70894</v>
      </c>
      <c r="AJ11851" s="279">
        <v>2109.9299999999998</v>
      </c>
      <c r="AL11851" s="246" t="s">
        <v>53551</v>
      </c>
      <c r="AM11851" s="247">
        <v>-18220.78</v>
      </c>
      <c r="AO11851" s="226" t="s">
        <v>50340</v>
      </c>
      <c r="AP11851" s="227">
        <v>18093.77</v>
      </c>
      <c r="AR11851" s="207" t="s">
        <v>25819</v>
      </c>
      <c r="AS11851" s="208">
        <v>21424.14</v>
      </c>
      <c r="AT11851" s="93"/>
      <c r="AU11851" s="93"/>
      <c r="AV11851" s="93"/>
    </row>
    <row r="11852" spans="35:48" x14ac:dyDescent="0.55000000000000004">
      <c r="AI11852" s="278" t="s">
        <v>60094</v>
      </c>
      <c r="AJ11852" s="279">
        <v>21140.16</v>
      </c>
      <c r="AL11852" s="246" t="s">
        <v>58326</v>
      </c>
      <c r="AM11852" s="247">
        <v>193593</v>
      </c>
      <c r="AO11852" s="226" t="s">
        <v>42865</v>
      </c>
      <c r="AP11852" s="227">
        <v>10829.73</v>
      </c>
      <c r="AR11852" s="207" t="s">
        <v>25820</v>
      </c>
      <c r="AS11852" s="208">
        <v>186476.41</v>
      </c>
      <c r="AT11852" s="93"/>
      <c r="AU11852" s="93"/>
      <c r="AV11852" s="93"/>
    </row>
    <row r="11853" spans="35:48" x14ac:dyDescent="0.55000000000000004">
      <c r="AI11853" s="278" t="s">
        <v>31742</v>
      </c>
      <c r="AJ11853" s="279">
        <v>6441.26</v>
      </c>
      <c r="AL11853" s="246" t="s">
        <v>62217</v>
      </c>
      <c r="AM11853" s="247">
        <v>29570</v>
      </c>
      <c r="AO11853" s="226" t="s">
        <v>50341</v>
      </c>
      <c r="AP11853" s="227">
        <v>2427.98</v>
      </c>
      <c r="AR11853" s="207" t="s">
        <v>25821</v>
      </c>
      <c r="AS11853" s="208">
        <v>2103.98</v>
      </c>
      <c r="AT11853" s="93"/>
      <c r="AU11853" s="93"/>
      <c r="AV11853" s="93"/>
    </row>
    <row r="11854" spans="35:48" x14ac:dyDescent="0.55000000000000004">
      <c r="AI11854" s="278" t="s">
        <v>54246</v>
      </c>
      <c r="AJ11854" s="279">
        <v>11218.26</v>
      </c>
      <c r="AL11854" s="246" t="s">
        <v>55353</v>
      </c>
      <c r="AM11854" s="247">
        <v>6155.93</v>
      </c>
      <c r="AO11854" s="226" t="s">
        <v>42866</v>
      </c>
      <c r="AP11854" s="227">
        <v>26.57</v>
      </c>
      <c r="AR11854" s="207" t="s">
        <v>25822</v>
      </c>
      <c r="AS11854" s="208">
        <v>14065.36</v>
      </c>
      <c r="AT11854" s="93"/>
      <c r="AU11854" s="93"/>
      <c r="AV11854" s="93"/>
    </row>
    <row r="11855" spans="35:48" x14ac:dyDescent="0.55000000000000004">
      <c r="AI11855" s="278" t="s">
        <v>69222</v>
      </c>
      <c r="AJ11855" s="279">
        <v>611.29999999999995</v>
      </c>
      <c r="AL11855" s="246" t="s">
        <v>55354</v>
      </c>
      <c r="AM11855" s="247">
        <v>854.1</v>
      </c>
      <c r="AO11855" s="226" t="s">
        <v>50342</v>
      </c>
      <c r="AP11855" s="227">
        <v>243.05</v>
      </c>
      <c r="AR11855" s="207" t="s">
        <v>25823</v>
      </c>
      <c r="AS11855" s="208">
        <v>13175</v>
      </c>
      <c r="AT11855" s="93"/>
      <c r="AU11855" s="93"/>
      <c r="AV11855" s="93"/>
    </row>
    <row r="11856" spans="35:48" x14ac:dyDescent="0.55000000000000004">
      <c r="AI11856" s="278" t="s">
        <v>13173</v>
      </c>
      <c r="AJ11856" s="279">
        <v>82954.48</v>
      </c>
      <c r="AL11856" s="246" t="s">
        <v>55355</v>
      </c>
      <c r="AM11856" s="247">
        <v>14947.57</v>
      </c>
      <c r="AO11856" s="226" t="s">
        <v>42867</v>
      </c>
      <c r="AP11856" s="227">
        <v>509.72</v>
      </c>
      <c r="AR11856" s="207" t="s">
        <v>25824</v>
      </c>
      <c r="AS11856" s="208">
        <v>257181</v>
      </c>
      <c r="AT11856" s="93"/>
      <c r="AU11856" s="93"/>
      <c r="AV11856" s="93"/>
    </row>
    <row r="11857" spans="35:48" x14ac:dyDescent="0.55000000000000004">
      <c r="AI11857" s="278" t="s">
        <v>16794</v>
      </c>
      <c r="AJ11857" s="279">
        <v>450216.75</v>
      </c>
      <c r="AL11857" s="246" t="s">
        <v>55356</v>
      </c>
      <c r="AM11857" s="247">
        <v>1679.72</v>
      </c>
      <c r="AO11857" s="226" t="s">
        <v>50343</v>
      </c>
      <c r="AP11857" s="227">
        <v>0.1</v>
      </c>
      <c r="AR11857" s="207" t="s">
        <v>25825</v>
      </c>
      <c r="AS11857" s="208">
        <v>1350</v>
      </c>
      <c r="AT11857" s="93"/>
      <c r="AU11857" s="93"/>
      <c r="AV11857" s="93"/>
    </row>
    <row r="11858" spans="35:48" x14ac:dyDescent="0.55000000000000004">
      <c r="AI11858" s="278" t="s">
        <v>16795</v>
      </c>
      <c r="AJ11858" s="279">
        <v>31274.12</v>
      </c>
      <c r="AL11858" s="246" t="s">
        <v>55357</v>
      </c>
      <c r="AM11858" s="247">
        <v>5379.62</v>
      </c>
      <c r="AO11858" s="226" t="s">
        <v>50344</v>
      </c>
      <c r="AP11858" s="227">
        <v>13.17</v>
      </c>
      <c r="AR11858" s="207" t="s">
        <v>25826</v>
      </c>
      <c r="AS11858" s="208">
        <v>35674.6</v>
      </c>
      <c r="AT11858" s="93"/>
      <c r="AU11858" s="93"/>
      <c r="AV11858" s="93"/>
    </row>
    <row r="11859" spans="35:48" x14ac:dyDescent="0.55000000000000004">
      <c r="AI11859" s="278" t="s">
        <v>16796</v>
      </c>
      <c r="AJ11859" s="279">
        <v>72041.64</v>
      </c>
      <c r="AL11859" s="246" t="s">
        <v>64827</v>
      </c>
      <c r="AM11859" s="247">
        <v>4613.42</v>
      </c>
      <c r="AO11859" s="226" t="s">
        <v>50345</v>
      </c>
      <c r="AP11859" s="227">
        <v>1.1000000000000001</v>
      </c>
      <c r="AR11859" s="207" t="s">
        <v>25827</v>
      </c>
      <c r="AS11859" s="208">
        <v>3095.74</v>
      </c>
      <c r="AT11859" s="93"/>
      <c r="AU11859" s="93"/>
      <c r="AV11859" s="93"/>
    </row>
    <row r="11860" spans="35:48" x14ac:dyDescent="0.55000000000000004">
      <c r="AI11860" s="278" t="s">
        <v>16797</v>
      </c>
      <c r="AJ11860" s="279">
        <v>84424.24</v>
      </c>
      <c r="AL11860" s="246" t="s">
        <v>53552</v>
      </c>
      <c r="AM11860" s="247">
        <v>9972.93</v>
      </c>
      <c r="AO11860" s="226" t="s">
        <v>50346</v>
      </c>
      <c r="AP11860" s="227">
        <v>2620.23</v>
      </c>
      <c r="AR11860" s="207" t="s">
        <v>25828</v>
      </c>
      <c r="AS11860" s="208">
        <v>78771.360000000001</v>
      </c>
      <c r="AT11860" s="93"/>
      <c r="AU11860" s="93"/>
      <c r="AV11860" s="93"/>
    </row>
    <row r="11861" spans="35:48" x14ac:dyDescent="0.55000000000000004">
      <c r="AI11861" s="278" t="s">
        <v>48434</v>
      </c>
      <c r="AJ11861" s="279">
        <v>-2045.54</v>
      </c>
      <c r="AL11861" s="246" t="s">
        <v>63353</v>
      </c>
      <c r="AM11861" s="247">
        <v>-18.61</v>
      </c>
      <c r="AO11861" s="226" t="s">
        <v>53478</v>
      </c>
      <c r="AP11861" s="227">
        <v>1746.82</v>
      </c>
      <c r="AR11861" s="207" t="s">
        <v>25829</v>
      </c>
      <c r="AS11861" s="208">
        <v>9128.4699999999993</v>
      </c>
      <c r="AT11861" s="93"/>
      <c r="AU11861" s="93"/>
      <c r="AV11861" s="93"/>
    </row>
    <row r="11862" spans="35:48" x14ac:dyDescent="0.55000000000000004">
      <c r="AI11862" s="278" t="s">
        <v>69223</v>
      </c>
      <c r="AJ11862" s="279">
        <v>5957.34</v>
      </c>
      <c r="AL11862" s="246" t="s">
        <v>55358</v>
      </c>
      <c r="AM11862" s="247">
        <v>183.75</v>
      </c>
      <c r="AO11862" s="226" t="s">
        <v>42868</v>
      </c>
      <c r="AP11862" s="227">
        <v>1236.48</v>
      </c>
      <c r="AR11862" s="207" t="s">
        <v>25830</v>
      </c>
      <c r="AS11862" s="208">
        <v>6080.42</v>
      </c>
      <c r="AT11862" s="93"/>
      <c r="AU11862" s="93"/>
      <c r="AV11862" s="93"/>
    </row>
    <row r="11863" spans="35:48" x14ac:dyDescent="0.55000000000000004">
      <c r="AI11863" s="278" t="s">
        <v>16875</v>
      </c>
      <c r="AJ11863" s="279">
        <v>145907.82</v>
      </c>
      <c r="AL11863" s="246" t="s">
        <v>55359</v>
      </c>
      <c r="AM11863" s="247">
        <v>10264.61</v>
      </c>
      <c r="AO11863" s="226" t="s">
        <v>42869</v>
      </c>
      <c r="AP11863" s="227">
        <v>38826.129999999997</v>
      </c>
      <c r="AR11863" s="207" t="s">
        <v>25831</v>
      </c>
      <c r="AS11863" s="208">
        <v>4216.29</v>
      </c>
      <c r="AT11863" s="93"/>
      <c r="AU11863" s="93"/>
      <c r="AV11863" s="93"/>
    </row>
    <row r="11864" spans="35:48" x14ac:dyDescent="0.55000000000000004">
      <c r="AI11864" s="278" t="s">
        <v>16877</v>
      </c>
      <c r="AJ11864" s="279">
        <v>102641.34</v>
      </c>
      <c r="AL11864" s="246" t="s">
        <v>63778</v>
      </c>
      <c r="AM11864" s="247">
        <v>1100</v>
      </c>
      <c r="AO11864" s="226" t="s">
        <v>42870</v>
      </c>
      <c r="AP11864" s="227">
        <v>3474.95</v>
      </c>
      <c r="AR11864" s="207" t="s">
        <v>25832</v>
      </c>
      <c r="AS11864" s="208">
        <v>18317.39</v>
      </c>
      <c r="AT11864" s="93"/>
      <c r="AU11864" s="93"/>
      <c r="AV11864" s="93"/>
    </row>
    <row r="11865" spans="35:48" x14ac:dyDescent="0.55000000000000004">
      <c r="AI11865" s="278" t="s">
        <v>16878</v>
      </c>
      <c r="AJ11865" s="279">
        <v>18717.849999999999</v>
      </c>
      <c r="AL11865" s="246" t="s">
        <v>55360</v>
      </c>
      <c r="AM11865" s="247">
        <v>883.44</v>
      </c>
      <c r="AO11865" s="226" t="s">
        <v>45488</v>
      </c>
      <c r="AP11865" s="227">
        <v>17000</v>
      </c>
      <c r="AR11865" s="207" t="s">
        <v>25833</v>
      </c>
      <c r="AS11865" s="208">
        <v>291856.88</v>
      </c>
      <c r="AT11865" s="93"/>
      <c r="AU11865" s="93"/>
      <c r="AV11865" s="93"/>
    </row>
    <row r="11866" spans="35:48" x14ac:dyDescent="0.55000000000000004">
      <c r="AI11866" s="278" t="s">
        <v>69224</v>
      </c>
      <c r="AJ11866" s="279">
        <v>42765.04</v>
      </c>
      <c r="AL11866" s="246" t="s">
        <v>55361</v>
      </c>
      <c r="AM11866" s="247">
        <v>2810.96</v>
      </c>
      <c r="AO11866" s="226" t="s">
        <v>45489</v>
      </c>
      <c r="AP11866" s="227">
        <v>1300.5</v>
      </c>
      <c r="AR11866" s="207" t="s">
        <v>25834</v>
      </c>
      <c r="AS11866" s="208">
        <v>519280</v>
      </c>
      <c r="AT11866" s="93"/>
      <c r="AU11866" s="93"/>
      <c r="AV11866" s="93"/>
    </row>
    <row r="11867" spans="35:48" x14ac:dyDescent="0.55000000000000004">
      <c r="AI11867" s="278" t="s">
        <v>16881</v>
      </c>
      <c r="AJ11867" s="279">
        <v>2753.6</v>
      </c>
      <c r="AL11867" s="246" t="s">
        <v>56518</v>
      </c>
      <c r="AM11867" s="247">
        <v>94.01</v>
      </c>
      <c r="AO11867" s="226" t="s">
        <v>26281</v>
      </c>
      <c r="AP11867" s="227">
        <v>9024</v>
      </c>
      <c r="AR11867" s="207" t="s">
        <v>25835</v>
      </c>
      <c r="AS11867" s="208">
        <v>89</v>
      </c>
      <c r="AT11867" s="93"/>
      <c r="AU11867" s="93"/>
      <c r="AV11867" s="93"/>
    </row>
    <row r="11868" spans="35:48" x14ac:dyDescent="0.55000000000000004">
      <c r="AI11868" s="278" t="s">
        <v>16882</v>
      </c>
      <c r="AJ11868" s="279">
        <v>3382.86</v>
      </c>
      <c r="AL11868" s="246" t="s">
        <v>56519</v>
      </c>
      <c r="AM11868" s="247">
        <v>95.6</v>
      </c>
      <c r="AO11868" s="226" t="s">
        <v>50347</v>
      </c>
      <c r="AP11868" s="227">
        <v>6750.51</v>
      </c>
      <c r="AR11868" s="207" t="s">
        <v>25836</v>
      </c>
      <c r="AS11868" s="208">
        <v>1256.98</v>
      </c>
      <c r="AT11868" s="93"/>
      <c r="AU11868" s="93"/>
      <c r="AV11868" s="93"/>
    </row>
    <row r="11869" spans="35:48" x14ac:dyDescent="0.55000000000000004">
      <c r="AI11869" s="278" t="s">
        <v>55575</v>
      </c>
      <c r="AJ11869" s="279">
        <v>2192.58</v>
      </c>
      <c r="AL11869" s="246" t="s">
        <v>55362</v>
      </c>
      <c r="AM11869" s="247">
        <v>49650</v>
      </c>
      <c r="AO11869" s="226" t="s">
        <v>50348</v>
      </c>
      <c r="AP11869" s="227">
        <v>480.94</v>
      </c>
      <c r="AR11869" s="207" t="s">
        <v>25837</v>
      </c>
      <c r="AS11869" s="208">
        <v>621.20000000000005</v>
      </c>
      <c r="AT11869" s="93"/>
      <c r="AU11869" s="93"/>
      <c r="AV11869" s="93"/>
    </row>
    <row r="11870" spans="35:48" x14ac:dyDescent="0.55000000000000004">
      <c r="AI11870" s="278" t="s">
        <v>16883</v>
      </c>
      <c r="AJ11870" s="279">
        <v>34356.080000000002</v>
      </c>
      <c r="AL11870" s="246" t="s">
        <v>64828</v>
      </c>
      <c r="AM11870" s="247">
        <v>7609.06</v>
      </c>
      <c r="AO11870" s="226" t="s">
        <v>50349</v>
      </c>
      <c r="AP11870" s="227">
        <v>1626.88</v>
      </c>
      <c r="AR11870" s="207" t="s">
        <v>25838</v>
      </c>
      <c r="AS11870" s="208">
        <v>43078.8</v>
      </c>
      <c r="AT11870" s="93"/>
      <c r="AU11870" s="93"/>
      <c r="AV11870" s="93"/>
    </row>
    <row r="11871" spans="35:48" x14ac:dyDescent="0.55000000000000004">
      <c r="AI11871" s="278" t="s">
        <v>16885</v>
      </c>
      <c r="AJ11871" s="279">
        <v>12799.46</v>
      </c>
      <c r="AL11871" s="246" t="s">
        <v>53553</v>
      </c>
      <c r="AM11871" s="247">
        <v>659.86</v>
      </c>
      <c r="AO11871" s="226" t="s">
        <v>50350</v>
      </c>
      <c r="AP11871" s="227">
        <v>807.4</v>
      </c>
      <c r="AR11871" s="207" t="s">
        <v>25839</v>
      </c>
      <c r="AS11871" s="208">
        <v>1701.67</v>
      </c>
      <c r="AT11871" s="93"/>
      <c r="AU11871" s="93"/>
      <c r="AV11871" s="93"/>
    </row>
    <row r="11872" spans="35:48" x14ac:dyDescent="0.55000000000000004">
      <c r="AI11872" s="278" t="s">
        <v>16887</v>
      </c>
      <c r="AJ11872" s="279">
        <v>108105.72</v>
      </c>
      <c r="AL11872" s="246" t="s">
        <v>63354</v>
      </c>
      <c r="AM11872" s="247">
        <v>-5.98</v>
      </c>
      <c r="AO11872" s="226" t="s">
        <v>47198</v>
      </c>
      <c r="AP11872" s="227">
        <v>2235</v>
      </c>
      <c r="AR11872" s="207" t="s">
        <v>25840</v>
      </c>
      <c r="AS11872" s="208">
        <v>130.16</v>
      </c>
      <c r="AT11872" s="93"/>
      <c r="AU11872" s="93"/>
      <c r="AV11872" s="93"/>
    </row>
    <row r="11873" spans="35:48" x14ac:dyDescent="0.55000000000000004">
      <c r="AI11873" s="278" t="s">
        <v>43169</v>
      </c>
      <c r="AJ11873" s="279">
        <v>1165951.48</v>
      </c>
      <c r="AL11873" s="246" t="s">
        <v>56520</v>
      </c>
      <c r="AM11873" s="247">
        <v>29700</v>
      </c>
      <c r="AO11873" s="226" t="s">
        <v>53479</v>
      </c>
      <c r="AP11873" s="227">
        <v>168</v>
      </c>
      <c r="AR11873" s="207" t="s">
        <v>25841</v>
      </c>
      <c r="AS11873" s="208">
        <v>27659.45</v>
      </c>
      <c r="AT11873" s="93"/>
      <c r="AU11873" s="93"/>
      <c r="AV11873" s="93"/>
    </row>
    <row r="11874" spans="35:48" x14ac:dyDescent="0.55000000000000004">
      <c r="AI11874" s="278" t="s">
        <v>16888</v>
      </c>
      <c r="AJ11874" s="279">
        <v>2241.1999999999998</v>
      </c>
      <c r="AL11874" s="246" t="s">
        <v>39430</v>
      </c>
      <c r="AM11874" s="247">
        <v>94404.7</v>
      </c>
      <c r="AO11874" s="226" t="s">
        <v>47199</v>
      </c>
      <c r="AP11874" s="227">
        <v>172.81</v>
      </c>
      <c r="AR11874" s="207" t="s">
        <v>25842</v>
      </c>
      <c r="AS11874" s="208">
        <v>69150.25</v>
      </c>
      <c r="AT11874" s="93"/>
      <c r="AU11874" s="93"/>
      <c r="AV11874" s="93"/>
    </row>
    <row r="11875" spans="35:48" x14ac:dyDescent="0.55000000000000004">
      <c r="AI11875" s="278" t="s">
        <v>16889</v>
      </c>
      <c r="AJ11875" s="279">
        <v>11426.4</v>
      </c>
      <c r="AL11875" s="246" t="s">
        <v>63355</v>
      </c>
      <c r="AM11875" s="247">
        <v>26988.98</v>
      </c>
      <c r="AO11875" s="226" t="s">
        <v>47200</v>
      </c>
      <c r="AP11875" s="227">
        <v>579.14</v>
      </c>
      <c r="AR11875" s="207" t="s">
        <v>25843</v>
      </c>
      <c r="AS11875" s="208">
        <v>35674.6</v>
      </c>
      <c r="AT11875" s="93"/>
      <c r="AU11875" s="93"/>
      <c r="AV11875" s="93"/>
    </row>
    <row r="11876" spans="35:48" x14ac:dyDescent="0.55000000000000004">
      <c r="AI11876" s="278" t="s">
        <v>16890</v>
      </c>
      <c r="AJ11876" s="279">
        <v>62680.57</v>
      </c>
      <c r="AL11876" s="246" t="s">
        <v>63356</v>
      </c>
      <c r="AM11876" s="247">
        <v>6400</v>
      </c>
      <c r="AO11876" s="226" t="s">
        <v>50351</v>
      </c>
      <c r="AP11876" s="227">
        <v>27254.74</v>
      </c>
      <c r="AR11876" s="207" t="s">
        <v>25844</v>
      </c>
      <c r="AS11876" s="208">
        <v>123517.74</v>
      </c>
      <c r="AT11876" s="93"/>
      <c r="AU11876" s="93"/>
      <c r="AV11876" s="93"/>
    </row>
    <row r="11877" spans="35:48" x14ac:dyDescent="0.55000000000000004">
      <c r="AI11877" s="278" t="s">
        <v>13180</v>
      </c>
      <c r="AJ11877" s="279">
        <v>130582.7</v>
      </c>
      <c r="AL11877" s="246" t="s">
        <v>57791</v>
      </c>
      <c r="AM11877" s="247">
        <v>1720.9</v>
      </c>
      <c r="AO11877" s="226" t="s">
        <v>40581</v>
      </c>
      <c r="AP11877" s="227">
        <v>51017.29</v>
      </c>
      <c r="AR11877" s="207" t="s">
        <v>14093</v>
      </c>
      <c r="AS11877" s="208">
        <v>8345.65</v>
      </c>
      <c r="AT11877" s="93"/>
      <c r="AU11877" s="93"/>
      <c r="AV11877" s="93"/>
    </row>
    <row r="11878" spans="35:48" x14ac:dyDescent="0.55000000000000004">
      <c r="AI11878" s="278" t="s">
        <v>13181</v>
      </c>
      <c r="AJ11878" s="279">
        <v>325334.94</v>
      </c>
      <c r="AL11878" s="246" t="s">
        <v>64829</v>
      </c>
      <c r="AM11878" s="247">
        <v>4374.7299999999996</v>
      </c>
      <c r="AO11878" s="226" t="s">
        <v>40582</v>
      </c>
      <c r="AP11878" s="227">
        <v>5857.03</v>
      </c>
      <c r="AR11878" s="207" t="s">
        <v>25845</v>
      </c>
      <c r="AS11878" s="208">
        <v>15828.96</v>
      </c>
      <c r="AT11878" s="93"/>
      <c r="AU11878" s="93"/>
      <c r="AV11878" s="93"/>
    </row>
    <row r="11879" spans="35:48" x14ac:dyDescent="0.55000000000000004">
      <c r="AI11879" s="278" t="s">
        <v>16891</v>
      </c>
      <c r="AJ11879" s="279">
        <v>38518.410000000003</v>
      </c>
      <c r="AL11879" s="246" t="s">
        <v>40592</v>
      </c>
      <c r="AM11879" s="247">
        <v>103000</v>
      </c>
      <c r="AO11879" s="226" t="s">
        <v>40583</v>
      </c>
      <c r="AP11879" s="227">
        <v>18677.96</v>
      </c>
      <c r="AR11879" s="207" t="s">
        <v>25846</v>
      </c>
      <c r="AS11879" s="208">
        <v>1701.67</v>
      </c>
      <c r="AT11879" s="93"/>
      <c r="AU11879" s="93"/>
      <c r="AV11879" s="93"/>
    </row>
    <row r="11880" spans="35:48" x14ac:dyDescent="0.55000000000000004">
      <c r="AI11880" s="278" t="s">
        <v>62870</v>
      </c>
      <c r="AJ11880" s="279">
        <v>15932.21</v>
      </c>
      <c r="AL11880" s="246" t="s">
        <v>55363</v>
      </c>
      <c r="AM11880" s="247">
        <v>1966.01</v>
      </c>
      <c r="AO11880" s="226" t="s">
        <v>40584</v>
      </c>
      <c r="AP11880" s="227">
        <v>5639.58</v>
      </c>
      <c r="AR11880" s="207" t="s">
        <v>25847</v>
      </c>
      <c r="AS11880" s="208">
        <v>134223.54</v>
      </c>
      <c r="AT11880" s="93"/>
      <c r="AU11880" s="93"/>
      <c r="AV11880" s="93"/>
    </row>
    <row r="11881" spans="35:48" x14ac:dyDescent="0.55000000000000004">
      <c r="AI11881" s="278" t="s">
        <v>16892</v>
      </c>
      <c r="AJ11881" s="279">
        <v>8300</v>
      </c>
      <c r="AL11881" s="246" t="s">
        <v>56521</v>
      </c>
      <c r="AM11881" s="247">
        <v>5166.3500000000004</v>
      </c>
      <c r="AO11881" s="226" t="s">
        <v>45490</v>
      </c>
      <c r="AP11881" s="227">
        <v>121</v>
      </c>
      <c r="AR11881" s="207" t="s">
        <v>25848</v>
      </c>
      <c r="AS11881" s="208">
        <v>619.20000000000005</v>
      </c>
      <c r="AT11881" s="93"/>
      <c r="AU11881" s="93"/>
      <c r="AV11881" s="93"/>
    </row>
    <row r="11882" spans="35:48" x14ac:dyDescent="0.55000000000000004">
      <c r="AI11882" s="278" t="s">
        <v>58745</v>
      </c>
      <c r="AJ11882" s="279">
        <v>200.74</v>
      </c>
      <c r="AL11882" s="246" t="s">
        <v>64830</v>
      </c>
      <c r="AM11882" s="247">
        <v>3100</v>
      </c>
      <c r="AO11882" s="226" t="s">
        <v>40585</v>
      </c>
      <c r="AP11882" s="227">
        <v>181</v>
      </c>
      <c r="AR11882" s="207" t="s">
        <v>14095</v>
      </c>
      <c r="AS11882" s="208">
        <v>31903.67</v>
      </c>
      <c r="AT11882" s="93"/>
      <c r="AU11882" s="93"/>
      <c r="AV11882" s="93"/>
    </row>
    <row r="11883" spans="35:48" x14ac:dyDescent="0.55000000000000004">
      <c r="AI11883" s="278" t="s">
        <v>65102</v>
      </c>
      <c r="AJ11883" s="279">
        <v>13785</v>
      </c>
      <c r="AL11883" s="246" t="s">
        <v>39431</v>
      </c>
      <c r="AM11883" s="247">
        <v>20211.72</v>
      </c>
      <c r="AO11883" s="226" t="s">
        <v>40586</v>
      </c>
      <c r="AP11883" s="227">
        <v>231</v>
      </c>
      <c r="AR11883" s="207" t="s">
        <v>14096</v>
      </c>
      <c r="AS11883" s="208">
        <v>39782.230000000003</v>
      </c>
      <c r="AT11883" s="93"/>
      <c r="AU11883" s="93"/>
      <c r="AV11883" s="93"/>
    </row>
    <row r="11884" spans="35:48" x14ac:dyDescent="0.55000000000000004">
      <c r="AI11884" s="278" t="s">
        <v>16893</v>
      </c>
      <c r="AJ11884" s="279">
        <v>1079.28</v>
      </c>
      <c r="AL11884" s="246" t="s">
        <v>40593</v>
      </c>
      <c r="AM11884" s="247">
        <v>17311.78</v>
      </c>
      <c r="AO11884" s="226" t="s">
        <v>26315</v>
      </c>
      <c r="AP11884" s="227">
        <v>1463</v>
      </c>
      <c r="AR11884" s="207" t="s">
        <v>25849</v>
      </c>
      <c r="AS11884" s="208">
        <v>224653.31</v>
      </c>
      <c r="AT11884" s="93"/>
      <c r="AU11884" s="93"/>
      <c r="AV11884" s="93"/>
    </row>
    <row r="11885" spans="35:48" x14ac:dyDescent="0.55000000000000004">
      <c r="AI11885" s="278" t="s">
        <v>16894</v>
      </c>
      <c r="AJ11885" s="279">
        <v>-36292.480000000003</v>
      </c>
      <c r="AL11885" s="246" t="s">
        <v>40594</v>
      </c>
      <c r="AM11885" s="247">
        <v>5308.21</v>
      </c>
      <c r="AO11885" s="226" t="s">
        <v>26318</v>
      </c>
      <c r="AP11885" s="227">
        <v>959</v>
      </c>
      <c r="AR11885" s="207" t="s">
        <v>25850</v>
      </c>
      <c r="AS11885" s="208">
        <v>223.39</v>
      </c>
      <c r="AT11885" s="93"/>
      <c r="AU11885" s="93"/>
      <c r="AV11885" s="93"/>
    </row>
    <row r="11886" spans="35:48" x14ac:dyDescent="0.55000000000000004">
      <c r="AI11886" s="278" t="s">
        <v>13182</v>
      </c>
      <c r="AJ11886" s="279">
        <v>6118.57</v>
      </c>
      <c r="AL11886" s="246" t="s">
        <v>39432</v>
      </c>
      <c r="AM11886" s="247">
        <v>222000</v>
      </c>
      <c r="AO11886" s="226" t="s">
        <v>45491</v>
      </c>
      <c r="AP11886" s="227">
        <v>548392.49</v>
      </c>
      <c r="AR11886" s="207" t="s">
        <v>25851</v>
      </c>
      <c r="AS11886" s="208">
        <v>18938.59</v>
      </c>
      <c r="AT11886" s="93"/>
      <c r="AU11886" s="93"/>
      <c r="AV11886" s="93"/>
    </row>
    <row r="11887" spans="35:48" x14ac:dyDescent="0.55000000000000004">
      <c r="AI11887" s="278" t="s">
        <v>16895</v>
      </c>
      <c r="AJ11887" s="279">
        <v>18808.77</v>
      </c>
      <c r="AL11887" s="246" t="s">
        <v>57792</v>
      </c>
      <c r="AM11887" s="247">
        <v>126058.5</v>
      </c>
      <c r="AO11887" s="226" t="s">
        <v>45492</v>
      </c>
      <c r="AP11887" s="227">
        <v>41952.04</v>
      </c>
      <c r="AR11887" s="207" t="s">
        <v>25852</v>
      </c>
      <c r="AS11887" s="208">
        <v>829044.83</v>
      </c>
      <c r="AT11887" s="93"/>
      <c r="AU11887" s="93"/>
      <c r="AV11887" s="93"/>
    </row>
    <row r="11888" spans="35:48" x14ac:dyDescent="0.55000000000000004">
      <c r="AI11888" s="278" t="s">
        <v>16973</v>
      </c>
      <c r="AJ11888" s="279">
        <v>611567.61</v>
      </c>
      <c r="AL11888" s="246" t="s">
        <v>64831</v>
      </c>
      <c r="AM11888" s="247">
        <v>3379.29</v>
      </c>
      <c r="AO11888" s="226" t="s">
        <v>26323</v>
      </c>
      <c r="AP11888" s="227">
        <v>20302.63</v>
      </c>
      <c r="AR11888" s="207" t="s">
        <v>25853</v>
      </c>
      <c r="AS11888" s="208">
        <v>782904.63</v>
      </c>
      <c r="AT11888" s="93"/>
      <c r="AU11888" s="93"/>
      <c r="AV11888" s="93"/>
    </row>
    <row r="11889" spans="35:48" x14ac:dyDescent="0.55000000000000004">
      <c r="AI11889" s="278" t="s">
        <v>16974</v>
      </c>
      <c r="AJ11889" s="279">
        <v>74289.62</v>
      </c>
      <c r="AL11889" s="246" t="s">
        <v>64832</v>
      </c>
      <c r="AM11889" s="247">
        <v>989.3</v>
      </c>
      <c r="AO11889" s="226" t="s">
        <v>26325</v>
      </c>
      <c r="AP11889" s="227">
        <v>1495.54</v>
      </c>
      <c r="AR11889" s="207" t="s">
        <v>25854</v>
      </c>
      <c r="AS11889" s="208">
        <v>89</v>
      </c>
      <c r="AT11889" s="93"/>
      <c r="AU11889" s="93"/>
      <c r="AV11889" s="93"/>
    </row>
    <row r="11890" spans="35:48" x14ac:dyDescent="0.55000000000000004">
      <c r="AI11890" s="278" t="s">
        <v>16975</v>
      </c>
      <c r="AJ11890" s="279">
        <v>174200.47</v>
      </c>
      <c r="AL11890" s="246" t="s">
        <v>53554</v>
      </c>
      <c r="AM11890" s="247">
        <v>89684.37</v>
      </c>
      <c r="AO11890" s="226" t="s">
        <v>26326</v>
      </c>
      <c r="AP11890" s="227">
        <v>4621.24</v>
      </c>
      <c r="AR11890" s="207" t="s">
        <v>25855</v>
      </c>
      <c r="AS11890" s="208">
        <v>27809.78</v>
      </c>
      <c r="AT11890" s="93"/>
      <c r="AU11890" s="93"/>
      <c r="AV11890" s="93"/>
    </row>
    <row r="11891" spans="35:48" x14ac:dyDescent="0.55000000000000004">
      <c r="AI11891" s="278" t="s">
        <v>34397</v>
      </c>
      <c r="AJ11891" s="279">
        <v>6492</v>
      </c>
      <c r="AL11891" s="246" t="s">
        <v>62976</v>
      </c>
      <c r="AM11891" s="247">
        <v>58382.17</v>
      </c>
      <c r="AO11891" s="226" t="s">
        <v>35514</v>
      </c>
      <c r="AP11891" s="227">
        <v>3740.28</v>
      </c>
      <c r="AR11891" s="207" t="s">
        <v>25856</v>
      </c>
      <c r="AS11891" s="208">
        <v>297995.15000000002</v>
      </c>
      <c r="AT11891" s="93"/>
      <c r="AU11891" s="93"/>
      <c r="AV11891" s="93"/>
    </row>
    <row r="11892" spans="35:48" x14ac:dyDescent="0.55000000000000004">
      <c r="AI11892" s="278" t="s">
        <v>16976</v>
      </c>
      <c r="AJ11892" s="279">
        <v>53995.4</v>
      </c>
      <c r="AL11892" s="246" t="s">
        <v>49120</v>
      </c>
      <c r="AM11892" s="247">
        <v>20902.43</v>
      </c>
      <c r="AO11892" s="226" t="s">
        <v>36642</v>
      </c>
      <c r="AP11892" s="227">
        <v>11122.28</v>
      </c>
      <c r="AR11892" s="207" t="s">
        <v>25857</v>
      </c>
      <c r="AS11892" s="208">
        <v>26870</v>
      </c>
      <c r="AT11892" s="93"/>
      <c r="AU11892" s="93"/>
      <c r="AV11892" s="93"/>
    </row>
    <row r="11893" spans="35:48" x14ac:dyDescent="0.55000000000000004">
      <c r="AI11893" s="278" t="s">
        <v>16977</v>
      </c>
      <c r="AJ11893" s="279">
        <v>182728.18</v>
      </c>
      <c r="AL11893" s="246" t="s">
        <v>48222</v>
      </c>
      <c r="AM11893" s="247">
        <v>216026.22</v>
      </c>
      <c r="AO11893" s="226" t="s">
        <v>53480</v>
      </c>
      <c r="AP11893" s="227">
        <v>12558.58</v>
      </c>
      <c r="AR11893" s="207" t="s">
        <v>25858</v>
      </c>
      <c r="AS11893" s="208">
        <v>795.07</v>
      </c>
      <c r="AT11893" s="93"/>
      <c r="AU11893" s="93"/>
      <c r="AV11893" s="93"/>
    </row>
    <row r="11894" spans="35:48" x14ac:dyDescent="0.55000000000000004">
      <c r="AI11894" s="278" t="s">
        <v>33225</v>
      </c>
      <c r="AJ11894" s="279">
        <v>21819.599999999999</v>
      </c>
      <c r="AL11894" s="246" t="s">
        <v>64833</v>
      </c>
      <c r="AM11894" s="247">
        <v>12429.6</v>
      </c>
      <c r="AO11894" s="226" t="s">
        <v>26331</v>
      </c>
      <c r="AP11894" s="227">
        <v>5853.25</v>
      </c>
      <c r="AR11894" s="207" t="s">
        <v>25859</v>
      </c>
      <c r="AS11894" s="208">
        <v>103.91</v>
      </c>
      <c r="AT11894" s="93"/>
      <c r="AU11894" s="93"/>
      <c r="AV11894" s="93"/>
    </row>
    <row r="11895" spans="35:48" x14ac:dyDescent="0.55000000000000004">
      <c r="AI11895" s="278" t="s">
        <v>16979</v>
      </c>
      <c r="AJ11895" s="279">
        <v>600</v>
      </c>
      <c r="AL11895" s="246" t="s">
        <v>63357</v>
      </c>
      <c r="AM11895" s="247">
        <v>-223.59</v>
      </c>
      <c r="AO11895" s="226" t="s">
        <v>26332</v>
      </c>
      <c r="AP11895" s="227">
        <v>78208.06</v>
      </c>
      <c r="AR11895" s="207" t="s">
        <v>25860</v>
      </c>
      <c r="AS11895" s="208">
        <v>5317.5</v>
      </c>
      <c r="AT11895" s="93"/>
      <c r="AU11895" s="93"/>
      <c r="AV11895" s="93"/>
    </row>
    <row r="11896" spans="35:48" x14ac:dyDescent="0.55000000000000004">
      <c r="AI11896" s="278" t="s">
        <v>16980</v>
      </c>
      <c r="AJ11896" s="279">
        <v>229319.66</v>
      </c>
      <c r="AL11896" s="246" t="s">
        <v>49121</v>
      </c>
      <c r="AM11896" s="247">
        <v>482567.5</v>
      </c>
      <c r="AO11896" s="226" t="s">
        <v>26333</v>
      </c>
      <c r="AP11896" s="227">
        <v>199.02</v>
      </c>
      <c r="AR11896" s="207" t="s">
        <v>25861</v>
      </c>
      <c r="AS11896" s="208">
        <v>475.49</v>
      </c>
      <c r="AT11896" s="93"/>
      <c r="AU11896" s="93"/>
      <c r="AV11896" s="93"/>
    </row>
    <row r="11897" spans="35:48" x14ac:dyDescent="0.55000000000000004">
      <c r="AI11897" s="278" t="s">
        <v>43171</v>
      </c>
      <c r="AJ11897" s="279">
        <v>452</v>
      </c>
      <c r="AL11897" s="246" t="s">
        <v>53555</v>
      </c>
      <c r="AM11897" s="247">
        <v>8680.5</v>
      </c>
      <c r="AO11897" s="226" t="s">
        <v>48204</v>
      </c>
      <c r="AP11897" s="227">
        <v>-5088.4399999999996</v>
      </c>
      <c r="AR11897" s="207" t="s">
        <v>25862</v>
      </c>
      <c r="AS11897" s="208">
        <v>1270.3900000000001</v>
      </c>
      <c r="AT11897" s="93"/>
      <c r="AU11897" s="93"/>
      <c r="AV11897" s="93"/>
    </row>
    <row r="11898" spans="35:48" x14ac:dyDescent="0.55000000000000004">
      <c r="AI11898" s="278" t="s">
        <v>13189</v>
      </c>
      <c r="AJ11898" s="279">
        <v>12725.66</v>
      </c>
      <c r="AL11898" s="246" t="s">
        <v>64834</v>
      </c>
      <c r="AM11898" s="247">
        <v>12</v>
      </c>
      <c r="AO11898" s="226" t="s">
        <v>47201</v>
      </c>
      <c r="AP11898" s="227">
        <v>15170</v>
      </c>
      <c r="AR11898" s="207" t="s">
        <v>25863</v>
      </c>
      <c r="AS11898" s="208">
        <v>2618.25</v>
      </c>
      <c r="AT11898" s="93"/>
      <c r="AU11898" s="93"/>
      <c r="AV11898" s="93"/>
    </row>
    <row r="11899" spans="35:48" x14ac:dyDescent="0.55000000000000004">
      <c r="AI11899" s="278" t="s">
        <v>43172</v>
      </c>
      <c r="AJ11899" s="279">
        <v>238097.24</v>
      </c>
      <c r="AL11899" s="246" t="s">
        <v>64835</v>
      </c>
      <c r="AM11899" s="247">
        <v>1142.82</v>
      </c>
      <c r="AO11899" s="226" t="s">
        <v>26336</v>
      </c>
      <c r="AP11899" s="227">
        <v>4245.43</v>
      </c>
      <c r="AR11899" s="207" t="s">
        <v>25864</v>
      </c>
      <c r="AS11899" s="208">
        <v>13583.99</v>
      </c>
      <c r="AT11899" s="93"/>
      <c r="AU11899" s="93"/>
      <c r="AV11899" s="93"/>
    </row>
    <row r="11900" spans="35:48" x14ac:dyDescent="0.55000000000000004">
      <c r="AI11900" s="278" t="s">
        <v>16984</v>
      </c>
      <c r="AJ11900" s="279">
        <v>2000</v>
      </c>
      <c r="AL11900" s="246" t="s">
        <v>64836</v>
      </c>
      <c r="AM11900" s="247">
        <v>943.32</v>
      </c>
      <c r="AO11900" s="226" t="s">
        <v>26337</v>
      </c>
      <c r="AP11900" s="227">
        <v>324.77999999999997</v>
      </c>
      <c r="AR11900" s="207" t="s">
        <v>25865</v>
      </c>
      <c r="AS11900" s="208">
        <v>32935.379999999997</v>
      </c>
      <c r="AT11900" s="93"/>
      <c r="AU11900" s="93"/>
      <c r="AV11900" s="93"/>
    </row>
    <row r="11901" spans="35:48" x14ac:dyDescent="0.55000000000000004">
      <c r="AI11901" s="278" t="s">
        <v>16985</v>
      </c>
      <c r="AJ11901" s="279">
        <v>114298.89</v>
      </c>
      <c r="AL11901" s="246" t="s">
        <v>47219</v>
      </c>
      <c r="AM11901" s="247">
        <v>20517.3</v>
      </c>
      <c r="AO11901" s="226" t="s">
        <v>26338</v>
      </c>
      <c r="AP11901" s="227">
        <v>1015.61</v>
      </c>
      <c r="AR11901" s="207" t="s">
        <v>25866</v>
      </c>
      <c r="AS11901" s="208">
        <v>447.42</v>
      </c>
      <c r="AT11901" s="93"/>
      <c r="AU11901" s="93"/>
      <c r="AV11901" s="93"/>
    </row>
    <row r="11902" spans="35:48" x14ac:dyDescent="0.55000000000000004">
      <c r="AI11902" s="278" t="s">
        <v>16986</v>
      </c>
      <c r="AJ11902" s="279">
        <v>4609.9799999999996</v>
      </c>
      <c r="AL11902" s="246" t="s">
        <v>47220</v>
      </c>
      <c r="AM11902" s="247">
        <v>1569.56</v>
      </c>
      <c r="AO11902" s="226" t="s">
        <v>53481</v>
      </c>
      <c r="AP11902" s="227">
        <v>860</v>
      </c>
      <c r="AR11902" s="207" t="s">
        <v>25867</v>
      </c>
      <c r="AS11902" s="208">
        <v>15153.6</v>
      </c>
      <c r="AT11902" s="93"/>
      <c r="AU11902" s="93"/>
      <c r="AV11902" s="93"/>
    </row>
    <row r="11903" spans="35:48" x14ac:dyDescent="0.55000000000000004">
      <c r="AI11903" s="278" t="s">
        <v>13190</v>
      </c>
      <c r="AJ11903" s="279">
        <v>26850</v>
      </c>
      <c r="AL11903" s="246" t="s">
        <v>64837</v>
      </c>
      <c r="AM11903" s="247">
        <v>3280.24</v>
      </c>
      <c r="AO11903" s="226" t="s">
        <v>53482</v>
      </c>
      <c r="AP11903" s="227">
        <v>53356.160000000003</v>
      </c>
      <c r="AR11903" s="207" t="s">
        <v>25868</v>
      </c>
      <c r="AS11903" s="208">
        <v>390.93</v>
      </c>
      <c r="AT11903" s="93"/>
      <c r="AU11903" s="93"/>
      <c r="AV11903" s="93"/>
    </row>
    <row r="11904" spans="35:48" x14ac:dyDescent="0.55000000000000004">
      <c r="AI11904" s="278" t="s">
        <v>16987</v>
      </c>
      <c r="AJ11904" s="279">
        <v>4350</v>
      </c>
      <c r="AL11904" s="246" t="s">
        <v>48223</v>
      </c>
      <c r="AM11904" s="247">
        <v>102482.94</v>
      </c>
      <c r="AO11904" s="226" t="s">
        <v>53483</v>
      </c>
      <c r="AP11904" s="227">
        <v>4070.47</v>
      </c>
      <c r="AR11904" s="207" t="s">
        <v>25869</v>
      </c>
      <c r="AS11904" s="208">
        <v>2748.07</v>
      </c>
      <c r="AT11904" s="93"/>
      <c r="AU11904" s="93"/>
      <c r="AV11904" s="93"/>
    </row>
    <row r="11905" spans="35:48" x14ac:dyDescent="0.55000000000000004">
      <c r="AI11905" s="278" t="s">
        <v>60880</v>
      </c>
      <c r="AJ11905" s="279">
        <v>7500</v>
      </c>
      <c r="AL11905" s="246" t="s">
        <v>63358</v>
      </c>
      <c r="AM11905" s="247">
        <v>-2305.15</v>
      </c>
      <c r="AO11905" s="226" t="s">
        <v>53484</v>
      </c>
      <c r="AP11905" s="227">
        <v>12461.09</v>
      </c>
      <c r="AR11905" s="207" t="s">
        <v>25870</v>
      </c>
      <c r="AS11905" s="208">
        <v>36907.99</v>
      </c>
      <c r="AT11905" s="93"/>
      <c r="AU11905" s="93"/>
      <c r="AV11905" s="93"/>
    </row>
    <row r="11906" spans="35:48" x14ac:dyDescent="0.55000000000000004">
      <c r="AI11906" s="278" t="s">
        <v>16989</v>
      </c>
      <c r="AJ11906" s="279">
        <v>105735.92</v>
      </c>
      <c r="AL11906" s="246" t="s">
        <v>61559</v>
      </c>
      <c r="AM11906" s="247">
        <v>3994.5</v>
      </c>
      <c r="AO11906" s="226" t="s">
        <v>53485</v>
      </c>
      <c r="AP11906" s="227">
        <v>5613.79</v>
      </c>
      <c r="AR11906" s="207" t="s">
        <v>25871</v>
      </c>
      <c r="AS11906" s="208">
        <v>3363.3</v>
      </c>
      <c r="AT11906" s="93"/>
      <c r="AU11906" s="93"/>
      <c r="AV11906" s="93"/>
    </row>
    <row r="11907" spans="35:48" x14ac:dyDescent="0.55000000000000004">
      <c r="AI11907" s="278" t="s">
        <v>16990</v>
      </c>
      <c r="AJ11907" s="279">
        <v>2060.04</v>
      </c>
      <c r="AL11907" s="246" t="s">
        <v>61560</v>
      </c>
      <c r="AM11907" s="247">
        <v>305.58</v>
      </c>
      <c r="AO11907" s="226" t="s">
        <v>53486</v>
      </c>
      <c r="AP11907" s="227">
        <v>8806.4699999999993</v>
      </c>
      <c r="AR11907" s="207" t="s">
        <v>25872</v>
      </c>
      <c r="AS11907" s="208">
        <v>5022</v>
      </c>
      <c r="AT11907" s="93"/>
      <c r="AU11907" s="93"/>
      <c r="AV11907" s="93"/>
    </row>
    <row r="11908" spans="35:48" x14ac:dyDescent="0.55000000000000004">
      <c r="AI11908" s="278" t="s">
        <v>13191</v>
      </c>
      <c r="AJ11908" s="279">
        <v>138042.72</v>
      </c>
      <c r="AL11908" s="246" t="s">
        <v>61561</v>
      </c>
      <c r="AM11908" s="247">
        <v>978.66</v>
      </c>
      <c r="AO11908" s="226" t="s">
        <v>48205</v>
      </c>
      <c r="AP11908" s="227">
        <v>1932.09</v>
      </c>
      <c r="AR11908" s="207" t="s">
        <v>25873</v>
      </c>
      <c r="AS11908" s="208">
        <v>13198.97</v>
      </c>
      <c r="AT11908" s="93"/>
      <c r="AU11908" s="93"/>
      <c r="AV11908" s="93"/>
    </row>
    <row r="11909" spans="35:48" x14ac:dyDescent="0.55000000000000004">
      <c r="AI11909" s="278" t="s">
        <v>16991</v>
      </c>
      <c r="AJ11909" s="279">
        <v>446065.91999999998</v>
      </c>
      <c r="AL11909" s="246" t="s">
        <v>64838</v>
      </c>
      <c r="AM11909" s="247">
        <v>482</v>
      </c>
      <c r="AO11909" s="226" t="s">
        <v>48206</v>
      </c>
      <c r="AP11909" s="227">
        <v>147.77000000000001</v>
      </c>
      <c r="AR11909" s="207" t="s">
        <v>25874</v>
      </c>
      <c r="AS11909" s="208">
        <v>5679.04</v>
      </c>
      <c r="AT11909" s="93"/>
      <c r="AU11909" s="93"/>
      <c r="AV11909" s="93"/>
    </row>
    <row r="11910" spans="35:48" x14ac:dyDescent="0.55000000000000004">
      <c r="AI11910" s="278" t="s">
        <v>16992</v>
      </c>
      <c r="AJ11910" s="279">
        <v>172624.29</v>
      </c>
      <c r="AL11910" s="246" t="s">
        <v>26614</v>
      </c>
      <c r="AM11910" s="247">
        <v>735</v>
      </c>
      <c r="AO11910" s="226" t="s">
        <v>48207</v>
      </c>
      <c r="AP11910" s="227">
        <v>465.63</v>
      </c>
      <c r="AR11910" s="207" t="s">
        <v>25875</v>
      </c>
      <c r="AS11910" s="208">
        <v>1714.14</v>
      </c>
      <c r="AT11910" s="93"/>
      <c r="AU11910" s="93"/>
      <c r="AV11910" s="93"/>
    </row>
    <row r="11911" spans="35:48" x14ac:dyDescent="0.55000000000000004">
      <c r="AI11911" s="278" t="s">
        <v>13192</v>
      </c>
      <c r="AJ11911" s="279">
        <v>100806</v>
      </c>
      <c r="AL11911" s="246" t="s">
        <v>26616</v>
      </c>
      <c r="AM11911" s="247">
        <v>56.23</v>
      </c>
      <c r="AO11911" s="226" t="s">
        <v>26339</v>
      </c>
      <c r="AP11911" s="227">
        <v>45667.69</v>
      </c>
      <c r="AR11911" s="207" t="s">
        <v>25876</v>
      </c>
      <c r="AS11911" s="208">
        <v>252.37</v>
      </c>
      <c r="AT11911" s="93"/>
      <c r="AU11911" s="93"/>
      <c r="AV11911" s="93"/>
    </row>
    <row r="11912" spans="35:48" x14ac:dyDescent="0.55000000000000004">
      <c r="AI11912" s="278" t="s">
        <v>16993</v>
      </c>
      <c r="AJ11912" s="279">
        <v>67903.89</v>
      </c>
      <c r="AL11912" s="246" t="s">
        <v>26617</v>
      </c>
      <c r="AM11912" s="247">
        <v>180.08</v>
      </c>
      <c r="AO11912" s="226" t="s">
        <v>47202</v>
      </c>
      <c r="AP11912" s="227">
        <v>265.33</v>
      </c>
      <c r="AR11912" s="207" t="s">
        <v>25877</v>
      </c>
      <c r="AS11912" s="208">
        <v>2139.61</v>
      </c>
      <c r="AT11912" s="93"/>
      <c r="AU11912" s="93"/>
      <c r="AV11912" s="93"/>
    </row>
    <row r="11913" spans="35:48" x14ac:dyDescent="0.55000000000000004">
      <c r="AI11913" s="278" t="s">
        <v>34671</v>
      </c>
      <c r="AJ11913" s="279">
        <v>34924.370000000003</v>
      </c>
      <c r="AL11913" s="246" t="s">
        <v>57793</v>
      </c>
      <c r="AM11913" s="247">
        <v>1167.31</v>
      </c>
      <c r="AO11913" s="226" t="s">
        <v>35515</v>
      </c>
      <c r="AP11913" s="227">
        <v>281.52</v>
      </c>
      <c r="AR11913" s="207" t="s">
        <v>25878</v>
      </c>
      <c r="AS11913" s="208">
        <v>6110.35</v>
      </c>
      <c r="AT11913" s="93"/>
      <c r="AU11913" s="93"/>
      <c r="AV11913" s="93"/>
    </row>
    <row r="11914" spans="35:48" x14ac:dyDescent="0.55000000000000004">
      <c r="AI11914" s="278" t="s">
        <v>56769</v>
      </c>
      <c r="AJ11914" s="279">
        <v>15204.4</v>
      </c>
      <c r="AL11914" s="246" t="s">
        <v>35546</v>
      </c>
      <c r="AM11914" s="247">
        <v>615.26</v>
      </c>
      <c r="AO11914" s="226" t="s">
        <v>39423</v>
      </c>
      <c r="AP11914" s="227">
        <v>515.63</v>
      </c>
      <c r="AR11914" s="207" t="s">
        <v>25879</v>
      </c>
      <c r="AS11914" s="208">
        <v>25980.66</v>
      </c>
      <c r="AT11914" s="93"/>
      <c r="AU11914" s="93"/>
      <c r="AV11914" s="93"/>
    </row>
    <row r="11915" spans="35:48" x14ac:dyDescent="0.55000000000000004">
      <c r="AI11915" s="278" t="s">
        <v>70895</v>
      </c>
      <c r="AJ11915" s="279">
        <v>27075</v>
      </c>
      <c r="AL11915" s="246" t="s">
        <v>58327</v>
      </c>
      <c r="AM11915" s="247">
        <v>11390</v>
      </c>
      <c r="AO11915" s="226" t="s">
        <v>45493</v>
      </c>
      <c r="AP11915" s="227">
        <v>12169.37</v>
      </c>
      <c r="AR11915" s="207" t="s">
        <v>25880</v>
      </c>
      <c r="AS11915" s="208">
        <v>37.26</v>
      </c>
      <c r="AT11915" s="93"/>
      <c r="AU11915" s="93"/>
      <c r="AV11915" s="93"/>
    </row>
    <row r="11916" spans="35:48" x14ac:dyDescent="0.55000000000000004">
      <c r="AI11916" s="278" t="s">
        <v>58749</v>
      </c>
      <c r="AJ11916" s="279">
        <v>3742.5</v>
      </c>
      <c r="AL11916" s="246" t="s">
        <v>34060</v>
      </c>
      <c r="AM11916" s="247">
        <v>228937.92</v>
      </c>
      <c r="AO11916" s="226" t="s">
        <v>39424</v>
      </c>
      <c r="AP11916" s="227">
        <v>9057.65</v>
      </c>
      <c r="AR11916" s="207" t="s">
        <v>25881</v>
      </c>
      <c r="AS11916" s="208">
        <v>157.1</v>
      </c>
      <c r="AT11916" s="93"/>
      <c r="AU11916" s="93"/>
      <c r="AV11916" s="93"/>
    </row>
    <row r="11917" spans="35:48" x14ac:dyDescent="0.55000000000000004">
      <c r="AI11917" s="278" t="s">
        <v>16996</v>
      </c>
      <c r="AJ11917" s="279">
        <v>642901.43999999994</v>
      </c>
      <c r="AL11917" s="246" t="s">
        <v>53559</v>
      </c>
      <c r="AM11917" s="247">
        <v>184343.1</v>
      </c>
      <c r="AO11917" s="226" t="s">
        <v>26340</v>
      </c>
      <c r="AP11917" s="227">
        <v>6741.67</v>
      </c>
      <c r="AR11917" s="207" t="s">
        <v>25882</v>
      </c>
      <c r="AS11917" s="208">
        <v>342.25</v>
      </c>
      <c r="AT11917" s="93"/>
      <c r="AU11917" s="93"/>
      <c r="AV11917" s="93"/>
    </row>
    <row r="11918" spans="35:48" x14ac:dyDescent="0.55000000000000004">
      <c r="AI11918" s="278" t="s">
        <v>13193</v>
      </c>
      <c r="AJ11918" s="279">
        <v>263951.43</v>
      </c>
      <c r="AL11918" s="246" t="s">
        <v>59792</v>
      </c>
      <c r="AM11918" s="247">
        <v>57837.08</v>
      </c>
      <c r="AO11918" s="226" t="s">
        <v>26341</v>
      </c>
      <c r="AP11918" s="227">
        <v>5742.43</v>
      </c>
      <c r="AR11918" s="207" t="s">
        <v>25883</v>
      </c>
      <c r="AS11918" s="208">
        <v>335.27</v>
      </c>
      <c r="AT11918" s="93"/>
      <c r="AU11918" s="93"/>
      <c r="AV11918" s="93"/>
    </row>
    <row r="11919" spans="35:48" x14ac:dyDescent="0.55000000000000004">
      <c r="AI11919" s="278" t="s">
        <v>17001</v>
      </c>
      <c r="AJ11919" s="279">
        <v>3774288.78</v>
      </c>
      <c r="AL11919" s="246" t="s">
        <v>34061</v>
      </c>
      <c r="AM11919" s="247">
        <v>15500</v>
      </c>
      <c r="AO11919" s="226" t="s">
        <v>26342</v>
      </c>
      <c r="AP11919" s="227">
        <v>4362.25</v>
      </c>
      <c r="AR11919" s="207" t="s">
        <v>25884</v>
      </c>
      <c r="AS11919" s="208">
        <v>33650.080000000002</v>
      </c>
      <c r="AT11919" s="93"/>
      <c r="AU11919" s="93"/>
      <c r="AV11919" s="93"/>
    </row>
    <row r="11920" spans="35:48" x14ac:dyDescent="0.55000000000000004">
      <c r="AI11920" s="278" t="s">
        <v>54249</v>
      </c>
      <c r="AJ11920" s="279">
        <v>-82908.52</v>
      </c>
      <c r="AL11920" s="246" t="s">
        <v>59793</v>
      </c>
      <c r="AM11920" s="247">
        <v>10131.200000000001</v>
      </c>
      <c r="AO11920" s="226" t="s">
        <v>26343</v>
      </c>
      <c r="AP11920" s="227">
        <v>3278.64</v>
      </c>
      <c r="AR11920" s="207" t="s">
        <v>25885</v>
      </c>
      <c r="AS11920" s="208">
        <v>2848.61</v>
      </c>
      <c r="AT11920" s="93"/>
      <c r="AU11920" s="93"/>
      <c r="AV11920" s="93"/>
    </row>
    <row r="11921" spans="35:48" x14ac:dyDescent="0.55000000000000004">
      <c r="AI11921" s="278" t="s">
        <v>69225</v>
      </c>
      <c r="AJ11921" s="279">
        <v>106632.33</v>
      </c>
      <c r="AL11921" s="246" t="s">
        <v>40598</v>
      </c>
      <c r="AM11921" s="247">
        <v>4960</v>
      </c>
      <c r="AO11921" s="226" t="s">
        <v>39425</v>
      </c>
      <c r="AP11921" s="227">
        <v>23710.66</v>
      </c>
      <c r="AR11921" s="207" t="s">
        <v>25886</v>
      </c>
      <c r="AS11921" s="208">
        <v>1264.99</v>
      </c>
      <c r="AT11921" s="93"/>
      <c r="AU11921" s="93"/>
      <c r="AV11921" s="93"/>
    </row>
    <row r="11922" spans="35:48" x14ac:dyDescent="0.55000000000000004">
      <c r="AI11922" s="278" t="s">
        <v>69226</v>
      </c>
      <c r="AJ11922" s="279">
        <v>67946.69</v>
      </c>
      <c r="AL11922" s="246" t="s">
        <v>34062</v>
      </c>
      <c r="AM11922" s="247">
        <v>36293.360000000001</v>
      </c>
      <c r="AO11922" s="226" t="s">
        <v>35516</v>
      </c>
      <c r="AP11922" s="227">
        <v>3259.24</v>
      </c>
      <c r="AR11922" s="207" t="s">
        <v>25887</v>
      </c>
      <c r="AS11922" s="208">
        <v>5234.0600000000004</v>
      </c>
      <c r="AT11922" s="93"/>
      <c r="AU11922" s="93"/>
      <c r="AV11922" s="93"/>
    </row>
    <row r="11923" spans="35:48" x14ac:dyDescent="0.55000000000000004">
      <c r="AI11923" s="278" t="s">
        <v>17060</v>
      </c>
      <c r="AJ11923" s="279">
        <v>237391.45</v>
      </c>
      <c r="AL11923" s="246" t="s">
        <v>34063</v>
      </c>
      <c r="AM11923" s="247">
        <v>122566.13</v>
      </c>
      <c r="AO11923" s="226" t="s">
        <v>26344</v>
      </c>
      <c r="AP11923" s="227">
        <v>15144.76</v>
      </c>
      <c r="AR11923" s="207" t="s">
        <v>25888</v>
      </c>
      <c r="AS11923" s="208">
        <v>2089</v>
      </c>
      <c r="AT11923" s="93"/>
      <c r="AU11923" s="93"/>
      <c r="AV11923" s="93"/>
    </row>
    <row r="11924" spans="35:48" x14ac:dyDescent="0.55000000000000004">
      <c r="AI11924" s="278" t="s">
        <v>56770</v>
      </c>
      <c r="AJ11924" s="279">
        <v>1632.54</v>
      </c>
      <c r="AL11924" s="246" t="s">
        <v>34064</v>
      </c>
      <c r="AM11924" s="247">
        <v>49834.86</v>
      </c>
      <c r="AO11924" s="226" t="s">
        <v>39426</v>
      </c>
      <c r="AP11924" s="227">
        <v>3210.03</v>
      </c>
      <c r="AR11924" s="207" t="s">
        <v>25889</v>
      </c>
      <c r="AS11924" s="208">
        <v>28188</v>
      </c>
      <c r="AT11924" s="93"/>
      <c r="AU11924" s="93"/>
      <c r="AV11924" s="93"/>
    </row>
    <row r="11925" spans="35:48" x14ac:dyDescent="0.55000000000000004">
      <c r="AI11925" s="278" t="s">
        <v>17061</v>
      </c>
      <c r="AJ11925" s="279">
        <v>38716.629999999997</v>
      </c>
      <c r="AL11925" s="246" t="s">
        <v>64839</v>
      </c>
      <c r="AM11925" s="247">
        <v>-47642.64</v>
      </c>
      <c r="AO11925" s="226" t="s">
        <v>49110</v>
      </c>
      <c r="AP11925" s="227">
        <v>102620.44</v>
      </c>
      <c r="AR11925" s="207" t="s">
        <v>25890</v>
      </c>
      <c r="AS11925" s="208">
        <v>5124.2299999999996</v>
      </c>
      <c r="AT11925" s="93"/>
      <c r="AU11925" s="93"/>
      <c r="AV11925" s="93"/>
    </row>
    <row r="11926" spans="35:48" x14ac:dyDescent="0.55000000000000004">
      <c r="AI11926" s="278" t="s">
        <v>17062</v>
      </c>
      <c r="AJ11926" s="279">
        <v>150184</v>
      </c>
      <c r="AL11926" s="246" t="s">
        <v>63779</v>
      </c>
      <c r="AM11926" s="247">
        <v>8665</v>
      </c>
      <c r="AO11926" s="226" t="s">
        <v>36643</v>
      </c>
      <c r="AP11926" s="227">
        <v>83364.39</v>
      </c>
      <c r="AR11926" s="207" t="s">
        <v>25891</v>
      </c>
      <c r="AS11926" s="208">
        <v>391.99</v>
      </c>
      <c r="AT11926" s="93"/>
      <c r="AU11926" s="93"/>
      <c r="AV11926" s="93"/>
    </row>
    <row r="11927" spans="35:48" x14ac:dyDescent="0.55000000000000004">
      <c r="AI11927" s="278" t="s">
        <v>17063</v>
      </c>
      <c r="AJ11927" s="279">
        <v>233.48</v>
      </c>
      <c r="AL11927" s="246" t="s">
        <v>63780</v>
      </c>
      <c r="AM11927" s="247">
        <v>662.86</v>
      </c>
      <c r="AO11927" s="226" t="s">
        <v>47203</v>
      </c>
      <c r="AP11927" s="227">
        <v>311014.03999999998</v>
      </c>
      <c r="AR11927" s="207" t="s">
        <v>25892</v>
      </c>
      <c r="AS11927" s="208">
        <v>1110.94</v>
      </c>
      <c r="AT11927" s="93"/>
      <c r="AU11927" s="93"/>
      <c r="AV11927" s="93"/>
    </row>
    <row r="11928" spans="35:48" x14ac:dyDescent="0.55000000000000004">
      <c r="AI11928" s="278" t="s">
        <v>17064</v>
      </c>
      <c r="AJ11928" s="279">
        <v>76663.759999999995</v>
      </c>
      <c r="AL11928" s="246" t="s">
        <v>63781</v>
      </c>
      <c r="AM11928" s="247">
        <v>2122.9299999999998</v>
      </c>
      <c r="AO11928" s="226" t="s">
        <v>53487</v>
      </c>
      <c r="AP11928" s="227">
        <v>15418</v>
      </c>
      <c r="AR11928" s="207" t="s">
        <v>25893</v>
      </c>
      <c r="AS11928" s="208">
        <v>4135</v>
      </c>
      <c r="AT11928" s="93"/>
      <c r="AU11928" s="93"/>
      <c r="AV11928" s="93"/>
    </row>
    <row r="11929" spans="35:48" x14ac:dyDescent="0.55000000000000004">
      <c r="AI11929" s="278" t="s">
        <v>17066</v>
      </c>
      <c r="AJ11929" s="279">
        <v>31735.63</v>
      </c>
      <c r="AL11929" s="246" t="s">
        <v>63782</v>
      </c>
      <c r="AM11929" s="247">
        <v>1054.17</v>
      </c>
      <c r="AO11929" s="226" t="s">
        <v>50352</v>
      </c>
      <c r="AP11929" s="227">
        <v>2165</v>
      </c>
      <c r="AR11929" s="207" t="s">
        <v>25894</v>
      </c>
      <c r="AS11929" s="208">
        <v>16425</v>
      </c>
      <c r="AT11929" s="93"/>
      <c r="AU11929" s="93"/>
      <c r="AV11929" s="93"/>
    </row>
    <row r="11930" spans="35:48" x14ac:dyDescent="0.55000000000000004">
      <c r="AI11930" s="278" t="s">
        <v>69227</v>
      </c>
      <c r="AJ11930" s="279">
        <v>60073.74</v>
      </c>
      <c r="AL11930" s="246" t="s">
        <v>59794</v>
      </c>
      <c r="AM11930" s="247">
        <v>26810</v>
      </c>
      <c r="AO11930" s="226" t="s">
        <v>50353</v>
      </c>
      <c r="AP11930" s="227">
        <v>12000</v>
      </c>
      <c r="AR11930" s="207" t="s">
        <v>25895</v>
      </c>
      <c r="AS11930" s="208">
        <v>583.30999999999995</v>
      </c>
      <c r="AT11930" s="93"/>
      <c r="AU11930" s="93"/>
      <c r="AV11930" s="93"/>
    </row>
    <row r="11931" spans="35:48" x14ac:dyDescent="0.55000000000000004">
      <c r="AI11931" s="278" t="s">
        <v>59313</v>
      </c>
      <c r="AJ11931" s="279">
        <v>924</v>
      </c>
      <c r="AL11931" s="246" t="s">
        <v>59795</v>
      </c>
      <c r="AM11931" s="247">
        <v>2050.9299999999998</v>
      </c>
      <c r="AO11931" s="226" t="s">
        <v>50354</v>
      </c>
      <c r="AP11931" s="227">
        <v>917.96</v>
      </c>
      <c r="AR11931" s="207" t="s">
        <v>25896</v>
      </c>
      <c r="AS11931" s="208">
        <v>54.57</v>
      </c>
      <c r="AT11931" s="93"/>
      <c r="AU11931" s="93"/>
      <c r="AV11931" s="93"/>
    </row>
    <row r="11932" spans="35:48" x14ac:dyDescent="0.55000000000000004">
      <c r="AI11932" s="278" t="s">
        <v>69823</v>
      </c>
      <c r="AJ11932" s="279">
        <v>1885.2</v>
      </c>
      <c r="AL11932" s="246" t="s">
        <v>59796</v>
      </c>
      <c r="AM11932" s="247">
        <v>6568.45</v>
      </c>
      <c r="AO11932" s="226" t="s">
        <v>50355</v>
      </c>
      <c r="AP11932" s="227">
        <v>1662.9</v>
      </c>
      <c r="AR11932" s="207" t="s">
        <v>25897</v>
      </c>
      <c r="AS11932" s="208">
        <v>2951.65</v>
      </c>
      <c r="AT11932" s="93"/>
      <c r="AU11932" s="93"/>
      <c r="AV11932" s="93"/>
    </row>
    <row r="11933" spans="35:48" x14ac:dyDescent="0.55000000000000004">
      <c r="AI11933" s="278" t="s">
        <v>13201</v>
      </c>
      <c r="AJ11933" s="279">
        <v>1668.81</v>
      </c>
      <c r="AL11933" s="246" t="s">
        <v>53561</v>
      </c>
      <c r="AM11933" s="247">
        <v>3467</v>
      </c>
      <c r="AO11933" s="226" t="s">
        <v>53488</v>
      </c>
      <c r="AP11933" s="227">
        <v>15.81</v>
      </c>
      <c r="AR11933" s="207" t="s">
        <v>25898</v>
      </c>
      <c r="AS11933" s="208">
        <v>7447.31</v>
      </c>
      <c r="AT11933" s="93"/>
      <c r="AU11933" s="93"/>
      <c r="AV11933" s="93"/>
    </row>
    <row r="11934" spans="35:48" x14ac:dyDescent="0.55000000000000004">
      <c r="AI11934" s="278" t="s">
        <v>69228</v>
      </c>
      <c r="AJ11934" s="279">
        <v>18975.96</v>
      </c>
      <c r="AL11934" s="246" t="s">
        <v>56522</v>
      </c>
      <c r="AM11934" s="247">
        <v>570.75</v>
      </c>
      <c r="AO11934" s="226" t="s">
        <v>53489</v>
      </c>
      <c r="AP11934" s="227">
        <v>633.67999999999995</v>
      </c>
      <c r="AR11934" s="207" t="s">
        <v>25899</v>
      </c>
      <c r="AS11934" s="208">
        <v>3690</v>
      </c>
      <c r="AT11934" s="93"/>
      <c r="AU11934" s="93"/>
      <c r="AV11934" s="93"/>
    </row>
    <row r="11935" spans="35:48" x14ac:dyDescent="0.55000000000000004">
      <c r="AI11935" s="278" t="s">
        <v>40727</v>
      </c>
      <c r="AJ11935" s="279">
        <v>20770.64</v>
      </c>
      <c r="AL11935" s="246" t="s">
        <v>26706</v>
      </c>
      <c r="AM11935" s="247">
        <v>43.67</v>
      </c>
      <c r="AO11935" s="226" t="s">
        <v>50356</v>
      </c>
      <c r="AP11935" s="227">
        <v>3.96</v>
      </c>
      <c r="AR11935" s="207" t="s">
        <v>25900</v>
      </c>
      <c r="AS11935" s="208">
        <v>282.27999999999997</v>
      </c>
      <c r="AT11935" s="93"/>
      <c r="AU11935" s="93"/>
      <c r="AV11935" s="93"/>
    </row>
    <row r="11936" spans="35:48" x14ac:dyDescent="0.55000000000000004">
      <c r="AI11936" s="278" t="s">
        <v>62346</v>
      </c>
      <c r="AJ11936" s="279">
        <v>2792.26</v>
      </c>
      <c r="AL11936" s="246" t="s">
        <v>35553</v>
      </c>
      <c r="AM11936" s="247">
        <v>139.83000000000001</v>
      </c>
      <c r="AO11936" s="226" t="s">
        <v>50357</v>
      </c>
      <c r="AP11936" s="227">
        <v>158.9</v>
      </c>
      <c r="AR11936" s="207" t="s">
        <v>25901</v>
      </c>
      <c r="AS11936" s="208">
        <v>800.02</v>
      </c>
      <c r="AT11936" s="93"/>
      <c r="AU11936" s="93"/>
      <c r="AV11936" s="93"/>
    </row>
    <row r="11937" spans="35:48" x14ac:dyDescent="0.55000000000000004">
      <c r="AI11937" s="278" t="s">
        <v>17071</v>
      </c>
      <c r="AJ11937" s="279">
        <v>50900.81</v>
      </c>
      <c r="AL11937" s="246" t="s">
        <v>35554</v>
      </c>
      <c r="AM11937" s="247">
        <v>1943.58</v>
      </c>
      <c r="AO11937" s="226" t="s">
        <v>36644</v>
      </c>
      <c r="AP11937" s="227">
        <v>87751.4</v>
      </c>
      <c r="AR11937" s="207" t="s">
        <v>25902</v>
      </c>
      <c r="AS11937" s="208">
        <v>117.99</v>
      </c>
      <c r="AT11937" s="93"/>
      <c r="AU11937" s="93"/>
      <c r="AV11937" s="93"/>
    </row>
    <row r="11938" spans="35:48" x14ac:dyDescent="0.55000000000000004">
      <c r="AI11938" s="278" t="s">
        <v>56771</v>
      </c>
      <c r="AJ11938" s="279">
        <v>222.29</v>
      </c>
      <c r="AL11938" s="246" t="s">
        <v>53568</v>
      </c>
      <c r="AM11938" s="247">
        <v>2.0699999999999998</v>
      </c>
      <c r="AO11938" s="226" t="s">
        <v>26346</v>
      </c>
      <c r="AP11938" s="227">
        <v>176875.69</v>
      </c>
      <c r="AR11938" s="207" t="s">
        <v>25903</v>
      </c>
      <c r="AS11938" s="208">
        <v>2846.69</v>
      </c>
      <c r="AT11938" s="93"/>
      <c r="AU11938" s="93"/>
      <c r="AV11938" s="93"/>
    </row>
    <row r="11939" spans="35:48" x14ac:dyDescent="0.55000000000000004">
      <c r="AI11939" s="278" t="s">
        <v>13203</v>
      </c>
      <c r="AJ11939" s="279">
        <v>64203.39</v>
      </c>
      <c r="AL11939" s="246" t="s">
        <v>26707</v>
      </c>
      <c r="AM11939" s="247">
        <v>39938.980000000003</v>
      </c>
      <c r="AO11939" s="226" t="s">
        <v>47204</v>
      </c>
      <c r="AP11939" s="227">
        <v>1074.78</v>
      </c>
      <c r="AR11939" s="207" t="s">
        <v>25904</v>
      </c>
      <c r="AS11939" s="208">
        <v>17691.48</v>
      </c>
      <c r="AT11939" s="93"/>
      <c r="AU11939" s="93"/>
      <c r="AV11939" s="93"/>
    </row>
    <row r="11940" spans="35:48" x14ac:dyDescent="0.55000000000000004">
      <c r="AI11940" s="278" t="s">
        <v>13204</v>
      </c>
      <c r="AJ11940" s="279">
        <v>214781.2</v>
      </c>
      <c r="AL11940" s="246" t="s">
        <v>26709</v>
      </c>
      <c r="AM11940" s="247">
        <v>819.71</v>
      </c>
      <c r="AO11940" s="226" t="s">
        <v>26347</v>
      </c>
      <c r="AP11940" s="227">
        <v>12486</v>
      </c>
      <c r="AR11940" s="207" t="s">
        <v>25905</v>
      </c>
      <c r="AS11940" s="208">
        <v>262.54000000000002</v>
      </c>
      <c r="AT11940" s="93"/>
      <c r="AU11940" s="93"/>
      <c r="AV11940" s="93"/>
    </row>
    <row r="11941" spans="35:48" x14ac:dyDescent="0.55000000000000004">
      <c r="AI11941" s="278" t="s">
        <v>13205</v>
      </c>
      <c r="AJ11941" s="279">
        <v>107836.58</v>
      </c>
      <c r="AL11941" s="246" t="s">
        <v>48231</v>
      </c>
      <c r="AM11941" s="247">
        <v>-907.57</v>
      </c>
      <c r="AO11941" s="226" t="s">
        <v>26348</v>
      </c>
      <c r="AP11941" s="227">
        <v>300075.71000000002</v>
      </c>
      <c r="AR11941" s="207" t="s">
        <v>25906</v>
      </c>
      <c r="AS11941" s="208">
        <v>4084</v>
      </c>
      <c r="AT11941" s="93"/>
      <c r="AU11941" s="93"/>
      <c r="AV11941" s="93"/>
    </row>
    <row r="11942" spans="35:48" x14ac:dyDescent="0.55000000000000004">
      <c r="AI11942" s="278" t="s">
        <v>17072</v>
      </c>
      <c r="AJ11942" s="279">
        <v>15903.5</v>
      </c>
      <c r="AL11942" s="246" t="s">
        <v>49124</v>
      </c>
      <c r="AM11942" s="247">
        <v>1308730.1499999999</v>
      </c>
      <c r="AO11942" s="226" t="s">
        <v>26349</v>
      </c>
      <c r="AP11942" s="227">
        <v>5864.59</v>
      </c>
      <c r="AR11942" s="207" t="s">
        <v>25907</v>
      </c>
      <c r="AS11942" s="208">
        <v>1027.19</v>
      </c>
      <c r="AT11942" s="93"/>
      <c r="AU11942" s="93"/>
      <c r="AV11942" s="93"/>
    </row>
    <row r="11943" spans="35:48" x14ac:dyDescent="0.55000000000000004">
      <c r="AI11943" s="278" t="s">
        <v>47451</v>
      </c>
      <c r="AJ11943" s="279">
        <v>83993.08</v>
      </c>
      <c r="AL11943" s="246" t="s">
        <v>53570</v>
      </c>
      <c r="AM11943" s="247">
        <v>6140</v>
      </c>
      <c r="AO11943" s="226" t="s">
        <v>26350</v>
      </c>
      <c r="AP11943" s="227">
        <v>5497.08</v>
      </c>
      <c r="AR11943" s="207" t="s">
        <v>25908</v>
      </c>
      <c r="AS11943" s="208">
        <v>78.58</v>
      </c>
      <c r="AT11943" s="93"/>
      <c r="AU11943" s="93"/>
      <c r="AV11943" s="93"/>
    </row>
    <row r="11944" spans="35:48" x14ac:dyDescent="0.55000000000000004">
      <c r="AI11944" s="278" t="s">
        <v>58010</v>
      </c>
      <c r="AJ11944" s="279">
        <v>6340.68</v>
      </c>
      <c r="AL11944" s="246" t="s">
        <v>56523</v>
      </c>
      <c r="AM11944" s="247">
        <v>16312.64</v>
      </c>
      <c r="AO11944" s="226" t="s">
        <v>26351</v>
      </c>
      <c r="AP11944" s="227">
        <v>15894.32</v>
      </c>
      <c r="AR11944" s="207" t="s">
        <v>25909</v>
      </c>
      <c r="AS11944" s="208">
        <v>67.650000000000006</v>
      </c>
      <c r="AT11944" s="93"/>
      <c r="AU11944" s="93"/>
      <c r="AV11944" s="93"/>
    </row>
    <row r="11945" spans="35:48" x14ac:dyDescent="0.55000000000000004">
      <c r="AI11945" s="278" t="s">
        <v>69229</v>
      </c>
      <c r="AJ11945" s="279">
        <v>17846.400000000001</v>
      </c>
      <c r="AL11945" s="246" t="s">
        <v>56524</v>
      </c>
      <c r="AM11945" s="247">
        <v>77229.55</v>
      </c>
      <c r="AO11945" s="226" t="s">
        <v>36645</v>
      </c>
      <c r="AP11945" s="227">
        <v>608060.25</v>
      </c>
      <c r="AR11945" s="207" t="s">
        <v>25910</v>
      </c>
      <c r="AS11945" s="208">
        <v>51174.44</v>
      </c>
      <c r="AT11945" s="93"/>
      <c r="AU11945" s="93"/>
      <c r="AV11945" s="93"/>
    </row>
    <row r="11946" spans="35:48" x14ac:dyDescent="0.55000000000000004">
      <c r="AI11946" s="278" t="s">
        <v>70896</v>
      </c>
      <c r="AJ11946" s="279">
        <v>4750</v>
      </c>
      <c r="AL11946" s="246" t="s">
        <v>56525</v>
      </c>
      <c r="AM11946" s="247">
        <v>8496.75</v>
      </c>
      <c r="AO11946" s="226" t="s">
        <v>53490</v>
      </c>
      <c r="AP11946" s="227">
        <v>40859.160000000003</v>
      </c>
      <c r="AR11946" s="207" t="s">
        <v>25911</v>
      </c>
      <c r="AS11946" s="208">
        <v>14493.76</v>
      </c>
      <c r="AT11946" s="93"/>
      <c r="AU11946" s="93"/>
      <c r="AV11946" s="93"/>
    </row>
    <row r="11947" spans="35:48" x14ac:dyDescent="0.55000000000000004">
      <c r="AI11947" s="278" t="s">
        <v>17074</v>
      </c>
      <c r="AJ11947" s="279">
        <v>286007.61</v>
      </c>
      <c r="AL11947" s="246" t="s">
        <v>56526</v>
      </c>
      <c r="AM11947" s="247">
        <v>438.77</v>
      </c>
      <c r="AO11947" s="226" t="s">
        <v>53491</v>
      </c>
      <c r="AP11947" s="227">
        <v>2320.25</v>
      </c>
      <c r="AR11947" s="207" t="s">
        <v>25912</v>
      </c>
      <c r="AS11947" s="208">
        <v>13686.08</v>
      </c>
      <c r="AT11947" s="93"/>
      <c r="AU11947" s="93"/>
      <c r="AV11947" s="93"/>
    </row>
    <row r="11948" spans="35:48" x14ac:dyDescent="0.55000000000000004">
      <c r="AI11948" s="278" t="s">
        <v>69230</v>
      </c>
      <c r="AJ11948" s="279">
        <v>0.01</v>
      </c>
      <c r="AL11948" s="246" t="s">
        <v>56527</v>
      </c>
      <c r="AM11948" s="247">
        <v>7839.53</v>
      </c>
      <c r="AO11948" s="226" t="s">
        <v>26352</v>
      </c>
      <c r="AP11948" s="227">
        <v>2647.48</v>
      </c>
      <c r="AR11948" s="207" t="s">
        <v>25913</v>
      </c>
      <c r="AS11948" s="208">
        <v>2001.3</v>
      </c>
      <c r="AT11948" s="93"/>
      <c r="AU11948" s="93"/>
      <c r="AV11948" s="93"/>
    </row>
    <row r="11949" spans="35:48" x14ac:dyDescent="0.55000000000000004">
      <c r="AI11949" s="278" t="s">
        <v>13206</v>
      </c>
      <c r="AJ11949" s="279">
        <v>437785.55</v>
      </c>
      <c r="AL11949" s="246" t="s">
        <v>56528</v>
      </c>
      <c r="AM11949" s="247">
        <v>23628.39</v>
      </c>
      <c r="AO11949" s="226" t="s">
        <v>26353</v>
      </c>
      <c r="AP11949" s="227">
        <v>95324.61</v>
      </c>
      <c r="AR11949" s="207" t="s">
        <v>25914</v>
      </c>
      <c r="AS11949" s="208">
        <v>37030</v>
      </c>
      <c r="AT11949" s="93"/>
      <c r="AU11949" s="93"/>
      <c r="AV11949" s="93"/>
    </row>
    <row r="11950" spans="35:48" x14ac:dyDescent="0.55000000000000004">
      <c r="AI11950" s="278" t="s">
        <v>17075</v>
      </c>
      <c r="AJ11950" s="279">
        <v>433612.15</v>
      </c>
      <c r="AL11950" s="246" t="s">
        <v>56529</v>
      </c>
      <c r="AM11950" s="247">
        <v>3765</v>
      </c>
      <c r="AO11950" s="226" t="s">
        <v>35517</v>
      </c>
      <c r="AP11950" s="227">
        <v>98867.57</v>
      </c>
      <c r="AR11950" s="207" t="s">
        <v>25915</v>
      </c>
      <c r="AS11950" s="208">
        <v>1100.94</v>
      </c>
      <c r="AT11950" s="93"/>
      <c r="AU11950" s="93"/>
      <c r="AV11950" s="93"/>
    </row>
    <row r="11951" spans="35:48" x14ac:dyDescent="0.55000000000000004">
      <c r="AI11951" s="278" t="s">
        <v>17077</v>
      </c>
      <c r="AJ11951" s="279">
        <v>94518.080000000002</v>
      </c>
      <c r="AL11951" s="246" t="s">
        <v>58664</v>
      </c>
      <c r="AM11951" s="247">
        <v>14988.05</v>
      </c>
      <c r="AO11951" s="226" t="s">
        <v>35518</v>
      </c>
      <c r="AP11951" s="227">
        <v>66249.25</v>
      </c>
      <c r="AR11951" s="207" t="s">
        <v>25916</v>
      </c>
      <c r="AS11951" s="208">
        <v>76.34</v>
      </c>
      <c r="AT11951" s="93"/>
      <c r="AU11951" s="93"/>
      <c r="AV11951" s="93"/>
    </row>
    <row r="11952" spans="35:48" x14ac:dyDescent="0.55000000000000004">
      <c r="AI11952" s="278" t="s">
        <v>17078</v>
      </c>
      <c r="AJ11952" s="279">
        <v>812054.82</v>
      </c>
      <c r="AL11952" s="246" t="s">
        <v>53571</v>
      </c>
      <c r="AM11952" s="247">
        <v>1917.63</v>
      </c>
      <c r="AO11952" s="226" t="s">
        <v>35519</v>
      </c>
      <c r="AP11952" s="227">
        <v>14629</v>
      </c>
      <c r="AR11952" s="207" t="s">
        <v>25917</v>
      </c>
      <c r="AS11952" s="208">
        <v>90.08</v>
      </c>
      <c r="AT11952" s="93"/>
      <c r="AU11952" s="93"/>
      <c r="AV11952" s="93"/>
    </row>
    <row r="11953" spans="35:48" x14ac:dyDescent="0.55000000000000004">
      <c r="AI11953" s="278" t="s">
        <v>48438</v>
      </c>
      <c r="AJ11953" s="279">
        <v>-39787.96</v>
      </c>
      <c r="AL11953" s="246" t="s">
        <v>57794</v>
      </c>
      <c r="AM11953" s="247">
        <v>14694.73</v>
      </c>
      <c r="AO11953" s="226" t="s">
        <v>26354</v>
      </c>
      <c r="AP11953" s="227">
        <v>40908.06</v>
      </c>
      <c r="AR11953" s="207" t="s">
        <v>25918</v>
      </c>
      <c r="AS11953" s="208">
        <v>74.88</v>
      </c>
      <c r="AT11953" s="93"/>
      <c r="AU11953" s="93"/>
      <c r="AV11953" s="93"/>
    </row>
    <row r="11954" spans="35:48" x14ac:dyDescent="0.55000000000000004">
      <c r="AI11954" s="278" t="s">
        <v>60095</v>
      </c>
      <c r="AJ11954" s="279">
        <v>550433.93999999994</v>
      </c>
      <c r="AL11954" s="246" t="s">
        <v>63359</v>
      </c>
      <c r="AM11954" s="247">
        <v>-168.24</v>
      </c>
      <c r="AO11954" s="226" t="s">
        <v>26355</v>
      </c>
      <c r="AP11954" s="227">
        <v>61583.56</v>
      </c>
      <c r="AR11954" s="207" t="s">
        <v>25919</v>
      </c>
      <c r="AS11954" s="208">
        <v>6134</v>
      </c>
      <c r="AT11954" s="93"/>
      <c r="AU11954" s="93"/>
      <c r="AV11954" s="93"/>
    </row>
    <row r="11955" spans="35:48" x14ac:dyDescent="0.55000000000000004">
      <c r="AI11955" s="278" t="s">
        <v>69231</v>
      </c>
      <c r="AJ11955" s="279">
        <v>78336</v>
      </c>
      <c r="AL11955" s="246" t="s">
        <v>64840</v>
      </c>
      <c r="AM11955" s="247">
        <v>21947.23</v>
      </c>
      <c r="AO11955" s="226" t="s">
        <v>47205</v>
      </c>
      <c r="AP11955" s="227">
        <v>19892</v>
      </c>
      <c r="AR11955" s="207" t="s">
        <v>25920</v>
      </c>
      <c r="AS11955" s="208">
        <v>8882.9500000000007</v>
      </c>
      <c r="AT11955" s="93"/>
      <c r="AU11955" s="93"/>
      <c r="AV11955" s="93"/>
    </row>
    <row r="11956" spans="35:48" x14ac:dyDescent="0.55000000000000004">
      <c r="AI11956" s="278" t="s">
        <v>61665</v>
      </c>
      <c r="AJ11956" s="279">
        <v>68019</v>
      </c>
      <c r="AL11956" s="246" t="s">
        <v>64841</v>
      </c>
      <c r="AM11956" s="247">
        <v>2843.34</v>
      </c>
      <c r="AO11956" s="226" t="s">
        <v>42871</v>
      </c>
      <c r="AP11956" s="227">
        <v>28218.16</v>
      </c>
      <c r="AR11956" s="207" t="s">
        <v>25921</v>
      </c>
      <c r="AS11956" s="208">
        <v>60.42</v>
      </c>
      <c r="AT11956" s="93"/>
      <c r="AU11956" s="93"/>
      <c r="AV11956" s="93"/>
    </row>
    <row r="11957" spans="35:48" x14ac:dyDescent="0.55000000000000004">
      <c r="AI11957" s="278" t="s">
        <v>17146</v>
      </c>
      <c r="AJ11957" s="279">
        <v>90074.09</v>
      </c>
      <c r="AL11957" s="246" t="s">
        <v>64842</v>
      </c>
      <c r="AM11957" s="247">
        <v>600</v>
      </c>
      <c r="AO11957" s="226" t="s">
        <v>36646</v>
      </c>
      <c r="AP11957" s="227">
        <v>9961.66</v>
      </c>
      <c r="AR11957" s="207" t="s">
        <v>25922</v>
      </c>
      <c r="AS11957" s="208">
        <v>257.39999999999998</v>
      </c>
      <c r="AT11957" s="93"/>
      <c r="AU11957" s="93"/>
      <c r="AV11957" s="93"/>
    </row>
    <row r="11958" spans="35:48" x14ac:dyDescent="0.55000000000000004">
      <c r="AI11958" s="278" t="s">
        <v>17150</v>
      </c>
      <c r="AJ11958" s="279">
        <v>180831.11</v>
      </c>
      <c r="AL11958" s="246" t="s">
        <v>64843</v>
      </c>
      <c r="AM11958" s="247">
        <v>1942.38</v>
      </c>
      <c r="AO11958" s="226" t="s">
        <v>48208</v>
      </c>
      <c r="AP11958" s="227">
        <v>-68.69</v>
      </c>
      <c r="AR11958" s="207" t="s">
        <v>25923</v>
      </c>
      <c r="AS11958" s="208">
        <v>545.84</v>
      </c>
      <c r="AT11958" s="93"/>
      <c r="AU11958" s="93"/>
      <c r="AV11958" s="93"/>
    </row>
    <row r="11959" spans="35:48" x14ac:dyDescent="0.55000000000000004">
      <c r="AI11959" s="278" t="s">
        <v>17152</v>
      </c>
      <c r="AJ11959" s="279">
        <v>5837</v>
      </c>
      <c r="AL11959" s="246" t="s">
        <v>64844</v>
      </c>
      <c r="AM11959" s="247">
        <v>5510.18</v>
      </c>
      <c r="AO11959" s="226" t="s">
        <v>49111</v>
      </c>
      <c r="AP11959" s="227">
        <v>21821.15</v>
      </c>
      <c r="AR11959" s="207" t="s">
        <v>25924</v>
      </c>
      <c r="AS11959" s="208">
        <v>7002.46</v>
      </c>
      <c r="AT11959" s="93"/>
      <c r="AU11959" s="93"/>
      <c r="AV11959" s="93"/>
    </row>
    <row r="11960" spans="35:48" x14ac:dyDescent="0.55000000000000004">
      <c r="AI11960" s="278" t="s">
        <v>17153</v>
      </c>
      <c r="AJ11960" s="279">
        <v>62152.86</v>
      </c>
      <c r="AL11960" s="246" t="s">
        <v>64845</v>
      </c>
      <c r="AM11960" s="247">
        <v>92.09</v>
      </c>
      <c r="AO11960" s="226" t="s">
        <v>49112</v>
      </c>
      <c r="AP11960" s="227">
        <v>1650.17</v>
      </c>
      <c r="AR11960" s="207" t="s">
        <v>25925</v>
      </c>
      <c r="AS11960" s="208">
        <v>71076.47</v>
      </c>
      <c r="AT11960" s="93"/>
      <c r="AU11960" s="93"/>
      <c r="AV11960" s="93"/>
    </row>
    <row r="11961" spans="35:48" x14ac:dyDescent="0.55000000000000004">
      <c r="AI11961" s="278" t="s">
        <v>17154</v>
      </c>
      <c r="AJ11961" s="279">
        <v>28873.75</v>
      </c>
      <c r="AL11961" s="246" t="s">
        <v>64846</v>
      </c>
      <c r="AM11961" s="247">
        <v>300</v>
      </c>
      <c r="AO11961" s="226" t="s">
        <v>49113</v>
      </c>
      <c r="AP11961" s="227">
        <v>5199.82</v>
      </c>
      <c r="AR11961" s="207" t="s">
        <v>25926</v>
      </c>
      <c r="AS11961" s="208">
        <v>9243.2000000000007</v>
      </c>
      <c r="AT11961" s="93"/>
      <c r="AU11961" s="93"/>
      <c r="AV11961" s="93"/>
    </row>
    <row r="11962" spans="35:48" x14ac:dyDescent="0.55000000000000004">
      <c r="AI11962" s="278" t="s">
        <v>33240</v>
      </c>
      <c r="AJ11962" s="279">
        <v>185614.85</v>
      </c>
      <c r="AL11962" s="246" t="s">
        <v>64847</v>
      </c>
      <c r="AM11962" s="247">
        <v>5049.83</v>
      </c>
      <c r="AO11962" s="226" t="s">
        <v>49114</v>
      </c>
      <c r="AP11962" s="227">
        <v>3354.8</v>
      </c>
      <c r="AR11962" s="207" t="s">
        <v>25927</v>
      </c>
      <c r="AS11962" s="208">
        <v>32252.73</v>
      </c>
      <c r="AT11962" s="93"/>
      <c r="AU11962" s="93"/>
      <c r="AV11962" s="93"/>
    </row>
    <row r="11963" spans="35:48" x14ac:dyDescent="0.55000000000000004">
      <c r="AI11963" s="278" t="s">
        <v>61666</v>
      </c>
      <c r="AJ11963" s="279">
        <v>1140</v>
      </c>
      <c r="AL11963" s="246" t="s">
        <v>62977</v>
      </c>
      <c r="AM11963" s="247">
        <v>17791.39</v>
      </c>
      <c r="AO11963" s="226" t="s">
        <v>50358</v>
      </c>
      <c r="AP11963" s="227">
        <v>799.09</v>
      </c>
      <c r="AR11963" s="207" t="s">
        <v>25928</v>
      </c>
      <c r="AS11963" s="208">
        <v>195.65</v>
      </c>
      <c r="AT11963" s="93"/>
      <c r="AU11963" s="93"/>
      <c r="AV11963" s="93"/>
    </row>
    <row r="11964" spans="35:48" x14ac:dyDescent="0.55000000000000004">
      <c r="AI11964" s="278" t="s">
        <v>40728</v>
      </c>
      <c r="AJ11964" s="279">
        <v>181.4</v>
      </c>
      <c r="AL11964" s="246" t="s">
        <v>57795</v>
      </c>
      <c r="AM11964" s="247">
        <v>38000</v>
      </c>
      <c r="AO11964" s="226" t="s">
        <v>48209</v>
      </c>
      <c r="AP11964" s="227">
        <v>19750.89</v>
      </c>
      <c r="AR11964" s="207" t="s">
        <v>25929</v>
      </c>
      <c r="AS11964" s="208">
        <v>43826.46</v>
      </c>
      <c r="AT11964" s="93"/>
      <c r="AU11964" s="93"/>
      <c r="AV11964" s="93"/>
    </row>
    <row r="11965" spans="35:48" x14ac:dyDescent="0.55000000000000004">
      <c r="AI11965" s="278" t="s">
        <v>17157</v>
      </c>
      <c r="AJ11965" s="279">
        <v>3039.52</v>
      </c>
      <c r="AL11965" s="246" t="s">
        <v>53572</v>
      </c>
      <c r="AM11965" s="247">
        <v>199986.9</v>
      </c>
      <c r="AO11965" s="226" t="s">
        <v>45494</v>
      </c>
      <c r="AP11965" s="227">
        <v>169950.75</v>
      </c>
      <c r="AR11965" s="207" t="s">
        <v>25930</v>
      </c>
      <c r="AS11965" s="208">
        <v>464.36</v>
      </c>
      <c r="AT11965" s="93"/>
      <c r="AU11965" s="93"/>
      <c r="AV11965" s="93"/>
    </row>
    <row r="11966" spans="35:48" x14ac:dyDescent="0.55000000000000004">
      <c r="AI11966" s="278" t="s">
        <v>17158</v>
      </c>
      <c r="AJ11966" s="279">
        <v>137356.5</v>
      </c>
      <c r="AL11966" s="246" t="s">
        <v>53573</v>
      </c>
      <c r="AM11966" s="247">
        <v>125172.53</v>
      </c>
      <c r="AO11966" s="226" t="s">
        <v>45495</v>
      </c>
      <c r="AP11966" s="227">
        <v>13001.25</v>
      </c>
      <c r="AR11966" s="207" t="s">
        <v>25931</v>
      </c>
      <c r="AS11966" s="208">
        <v>11119.64</v>
      </c>
      <c r="AT11966" s="93"/>
      <c r="AU11966" s="93"/>
      <c r="AV11966" s="93"/>
    </row>
    <row r="11967" spans="35:48" x14ac:dyDescent="0.55000000000000004">
      <c r="AI11967" s="278" t="s">
        <v>47453</v>
      </c>
      <c r="AJ11967" s="279">
        <v>44916.6</v>
      </c>
      <c r="AL11967" s="246" t="s">
        <v>53574</v>
      </c>
      <c r="AM11967" s="247">
        <v>26640.9</v>
      </c>
      <c r="AO11967" s="226" t="s">
        <v>50359</v>
      </c>
      <c r="AP11967" s="227">
        <v>478</v>
      </c>
      <c r="AR11967" s="207" t="s">
        <v>25932</v>
      </c>
      <c r="AS11967" s="208">
        <v>27397.599999999999</v>
      </c>
      <c r="AT11967" s="93"/>
      <c r="AU11967" s="93"/>
      <c r="AV11967" s="93"/>
    </row>
    <row r="11968" spans="35:48" x14ac:dyDescent="0.55000000000000004">
      <c r="AI11968" s="278" t="s">
        <v>33241</v>
      </c>
      <c r="AJ11968" s="279">
        <v>20850</v>
      </c>
      <c r="AL11968" s="246" t="s">
        <v>53575</v>
      </c>
      <c r="AM11968" s="247">
        <v>1155.2</v>
      </c>
      <c r="AO11968" s="226" t="s">
        <v>26421</v>
      </c>
      <c r="AP11968" s="227">
        <v>-53.28</v>
      </c>
      <c r="AR11968" s="207" t="s">
        <v>25933</v>
      </c>
      <c r="AS11968" s="208">
        <v>750.75</v>
      </c>
      <c r="AT11968" s="93"/>
      <c r="AU11968" s="93"/>
      <c r="AV11968" s="93"/>
    </row>
    <row r="11969" spans="35:48" x14ac:dyDescent="0.55000000000000004">
      <c r="AI11969" s="278" t="s">
        <v>17159</v>
      </c>
      <c r="AJ11969" s="279">
        <v>46863.01</v>
      </c>
      <c r="AL11969" s="246" t="s">
        <v>53576</v>
      </c>
      <c r="AM11969" s="247">
        <v>105891.8</v>
      </c>
      <c r="AO11969" s="226" t="s">
        <v>45496</v>
      </c>
      <c r="AP11969" s="227">
        <v>2871766.37</v>
      </c>
      <c r="AR11969" s="207" t="s">
        <v>25934</v>
      </c>
      <c r="AS11969" s="208">
        <v>1795.7</v>
      </c>
      <c r="AT11969" s="93"/>
      <c r="AU11969" s="93"/>
      <c r="AV11969" s="93"/>
    </row>
    <row r="11970" spans="35:48" x14ac:dyDescent="0.55000000000000004">
      <c r="AI11970" s="278" t="s">
        <v>50610</v>
      </c>
      <c r="AJ11970" s="279">
        <v>7211.39</v>
      </c>
      <c r="AL11970" s="246" t="s">
        <v>56530</v>
      </c>
      <c r="AM11970" s="247">
        <v>1331.25</v>
      </c>
      <c r="AO11970" s="226" t="s">
        <v>45497</v>
      </c>
      <c r="AP11970" s="227">
        <v>219690.88</v>
      </c>
      <c r="AR11970" s="207" t="s">
        <v>25935</v>
      </c>
      <c r="AS11970" s="208">
        <v>6102.58</v>
      </c>
      <c r="AT11970" s="93"/>
      <c r="AU11970" s="93"/>
      <c r="AV11970" s="93"/>
    </row>
    <row r="11971" spans="35:48" x14ac:dyDescent="0.55000000000000004">
      <c r="AI11971" s="278" t="s">
        <v>70897</v>
      </c>
      <c r="AJ11971" s="279">
        <v>1350</v>
      </c>
      <c r="AL11971" s="246" t="s">
        <v>53577</v>
      </c>
      <c r="AM11971" s="247">
        <v>9641.77</v>
      </c>
      <c r="AO11971" s="226" t="s">
        <v>26430</v>
      </c>
      <c r="AP11971" s="227">
        <v>32468.5</v>
      </c>
      <c r="AR11971" s="207" t="s">
        <v>25936</v>
      </c>
      <c r="AS11971" s="208">
        <v>2609.8000000000002</v>
      </c>
      <c r="AT11971" s="93"/>
      <c r="AU11971" s="93"/>
      <c r="AV11971" s="93"/>
    </row>
    <row r="11972" spans="35:48" x14ac:dyDescent="0.55000000000000004">
      <c r="AI11972" s="278" t="s">
        <v>17160</v>
      </c>
      <c r="AJ11972" s="279">
        <v>14900</v>
      </c>
      <c r="AL11972" s="246" t="s">
        <v>50365</v>
      </c>
      <c r="AM11972" s="247">
        <v>18453.060000000001</v>
      </c>
      <c r="AO11972" s="226" t="s">
        <v>26431</v>
      </c>
      <c r="AP11972" s="227">
        <v>67434.66</v>
      </c>
      <c r="AR11972" s="207" t="s">
        <v>25937</v>
      </c>
      <c r="AS11972" s="208">
        <v>1614.29</v>
      </c>
      <c r="AT11972" s="93"/>
      <c r="AU11972" s="93"/>
      <c r="AV11972" s="93"/>
    </row>
    <row r="11973" spans="35:48" x14ac:dyDescent="0.55000000000000004">
      <c r="AI11973" s="278" t="s">
        <v>17161</v>
      </c>
      <c r="AJ11973" s="279">
        <v>72069.59</v>
      </c>
      <c r="AL11973" s="246" t="s">
        <v>59191</v>
      </c>
      <c r="AM11973" s="247">
        <v>686</v>
      </c>
      <c r="AO11973" s="226" t="s">
        <v>36648</v>
      </c>
      <c r="AP11973" s="227">
        <v>502.33</v>
      </c>
      <c r="AR11973" s="207" t="s">
        <v>25938</v>
      </c>
      <c r="AS11973" s="208">
        <v>7977.6</v>
      </c>
      <c r="AT11973" s="93"/>
      <c r="AU11973" s="93"/>
      <c r="AV11973" s="93"/>
    </row>
    <row r="11974" spans="35:48" x14ac:dyDescent="0.55000000000000004">
      <c r="AI11974" s="278" t="s">
        <v>36111</v>
      </c>
      <c r="AJ11974" s="279">
        <v>15.39</v>
      </c>
      <c r="AL11974" s="246" t="s">
        <v>53578</v>
      </c>
      <c r="AM11974" s="247">
        <v>27307.75</v>
      </c>
      <c r="AO11974" s="226" t="s">
        <v>26432</v>
      </c>
      <c r="AP11974" s="227">
        <v>320146.92</v>
      </c>
      <c r="AR11974" s="207" t="s">
        <v>25939</v>
      </c>
      <c r="AS11974" s="208">
        <v>610.29999999999995</v>
      </c>
      <c r="AT11974" s="93"/>
      <c r="AU11974" s="93"/>
      <c r="AV11974" s="93"/>
    </row>
    <row r="11975" spans="35:48" x14ac:dyDescent="0.55000000000000004">
      <c r="AI11975" s="278" t="s">
        <v>13213</v>
      </c>
      <c r="AJ11975" s="279">
        <v>77203.72</v>
      </c>
      <c r="AL11975" s="246" t="s">
        <v>53579</v>
      </c>
      <c r="AM11975" s="247">
        <v>16065</v>
      </c>
      <c r="AO11975" s="226" t="s">
        <v>48210</v>
      </c>
      <c r="AP11975" s="227">
        <v>1437.47</v>
      </c>
      <c r="AR11975" s="207" t="s">
        <v>25940</v>
      </c>
      <c r="AS11975" s="208">
        <v>358.63</v>
      </c>
      <c r="AT11975" s="93"/>
      <c r="AU11975" s="93"/>
      <c r="AV11975" s="93"/>
    </row>
    <row r="11976" spans="35:48" x14ac:dyDescent="0.55000000000000004">
      <c r="AI11976" s="278" t="s">
        <v>17162</v>
      </c>
      <c r="AJ11976" s="279">
        <v>248489.9</v>
      </c>
      <c r="AL11976" s="246" t="s">
        <v>57796</v>
      </c>
      <c r="AM11976" s="247">
        <v>1660.78</v>
      </c>
      <c r="AO11976" s="226" t="s">
        <v>26433</v>
      </c>
      <c r="AP11976" s="227">
        <v>49813.4</v>
      </c>
      <c r="AR11976" s="207" t="s">
        <v>25941</v>
      </c>
      <c r="AS11976" s="208">
        <v>298200</v>
      </c>
      <c r="AT11976" s="93"/>
      <c r="AU11976" s="93"/>
      <c r="AV11976" s="93"/>
    </row>
    <row r="11977" spans="35:48" x14ac:dyDescent="0.55000000000000004">
      <c r="AI11977" s="278" t="s">
        <v>17163</v>
      </c>
      <c r="AJ11977" s="279">
        <v>118565.21</v>
      </c>
      <c r="AL11977" s="246" t="s">
        <v>53580</v>
      </c>
      <c r="AM11977" s="247">
        <v>26325</v>
      </c>
      <c r="AO11977" s="226" t="s">
        <v>26435</v>
      </c>
      <c r="AP11977" s="227">
        <v>1308.3699999999999</v>
      </c>
      <c r="AR11977" s="207" t="s">
        <v>25942</v>
      </c>
      <c r="AS11977" s="208">
        <v>22686.79</v>
      </c>
      <c r="AT11977" s="93"/>
      <c r="AU11977" s="93"/>
      <c r="AV11977" s="93"/>
    </row>
    <row r="11978" spans="35:48" x14ac:dyDescent="0.55000000000000004">
      <c r="AI11978" s="278" t="s">
        <v>17164</v>
      </c>
      <c r="AJ11978" s="279">
        <v>78891.16</v>
      </c>
      <c r="AL11978" s="246" t="s">
        <v>53581</v>
      </c>
      <c r="AM11978" s="247">
        <v>14705.09</v>
      </c>
      <c r="AO11978" s="226" t="s">
        <v>26436</v>
      </c>
      <c r="AP11978" s="227">
        <v>7172.09</v>
      </c>
      <c r="AR11978" s="207" t="s">
        <v>25943</v>
      </c>
      <c r="AS11978" s="208">
        <v>59613.24</v>
      </c>
      <c r="AT11978" s="93"/>
      <c r="AU11978" s="93"/>
      <c r="AV11978" s="93"/>
    </row>
    <row r="11979" spans="35:48" x14ac:dyDescent="0.55000000000000004">
      <c r="AI11979" s="278" t="s">
        <v>17165</v>
      </c>
      <c r="AJ11979" s="279">
        <v>5000</v>
      </c>
      <c r="AL11979" s="246" t="s">
        <v>53582</v>
      </c>
      <c r="AM11979" s="247">
        <v>16776</v>
      </c>
      <c r="AO11979" s="226" t="s">
        <v>26437</v>
      </c>
      <c r="AP11979" s="227">
        <v>195987.56</v>
      </c>
      <c r="AR11979" s="207" t="s">
        <v>25944</v>
      </c>
      <c r="AS11979" s="208">
        <v>19976.849999999999</v>
      </c>
      <c r="AT11979" s="93"/>
      <c r="AU11979" s="93"/>
      <c r="AV11979" s="93"/>
    </row>
    <row r="11980" spans="35:48" x14ac:dyDescent="0.55000000000000004">
      <c r="AI11980" s="278" t="s">
        <v>69232</v>
      </c>
      <c r="AJ11980" s="279">
        <v>20000</v>
      </c>
      <c r="AL11980" s="246" t="s">
        <v>50366</v>
      </c>
      <c r="AM11980" s="247">
        <v>48092.74</v>
      </c>
      <c r="AO11980" s="226" t="s">
        <v>26438</v>
      </c>
      <c r="AP11980" s="227">
        <v>1986.21</v>
      </c>
      <c r="AR11980" s="207" t="s">
        <v>25945</v>
      </c>
      <c r="AS11980" s="208">
        <v>16728.72</v>
      </c>
      <c r="AT11980" s="93"/>
      <c r="AU11980" s="93"/>
      <c r="AV11980" s="93"/>
    </row>
    <row r="11981" spans="35:48" x14ac:dyDescent="0.55000000000000004">
      <c r="AI11981" s="278" t="s">
        <v>38934</v>
      </c>
      <c r="AJ11981" s="279">
        <v>9951.07</v>
      </c>
      <c r="AL11981" s="246" t="s">
        <v>50367</v>
      </c>
      <c r="AM11981" s="247">
        <v>105961.01</v>
      </c>
      <c r="AO11981" s="226" t="s">
        <v>26439</v>
      </c>
      <c r="AP11981" s="227">
        <v>775.39</v>
      </c>
      <c r="AR11981" s="207" t="s">
        <v>25946</v>
      </c>
      <c r="AS11981" s="208">
        <v>115</v>
      </c>
      <c r="AT11981" s="93"/>
      <c r="AU11981" s="93"/>
      <c r="AV11981" s="93"/>
    </row>
    <row r="11982" spans="35:48" x14ac:dyDescent="0.55000000000000004">
      <c r="AI11982" s="278" t="s">
        <v>33242</v>
      </c>
      <c r="AJ11982" s="279">
        <v>3365.8</v>
      </c>
      <c r="AL11982" s="246" t="s">
        <v>50368</v>
      </c>
      <c r="AM11982" s="247">
        <v>13164.76</v>
      </c>
      <c r="AO11982" s="226" t="s">
        <v>26440</v>
      </c>
      <c r="AP11982" s="227">
        <v>83298.36</v>
      </c>
      <c r="AR11982" s="207" t="s">
        <v>25947</v>
      </c>
      <c r="AS11982" s="208">
        <v>3363.3</v>
      </c>
      <c r="AT11982" s="93"/>
      <c r="AU11982" s="93"/>
      <c r="AV11982" s="93"/>
    </row>
    <row r="11983" spans="35:48" x14ac:dyDescent="0.55000000000000004">
      <c r="AI11983" s="278" t="s">
        <v>69233</v>
      </c>
      <c r="AJ11983" s="279">
        <v>1709.2</v>
      </c>
      <c r="AL11983" s="246" t="s">
        <v>53583</v>
      </c>
      <c r="AM11983" s="247">
        <v>2570.4699999999998</v>
      </c>
      <c r="AO11983" s="226" t="s">
        <v>26441</v>
      </c>
      <c r="AP11983" s="227">
        <v>14380</v>
      </c>
      <c r="AR11983" s="207" t="s">
        <v>25948</v>
      </c>
      <c r="AS11983" s="208">
        <v>27397.599999999999</v>
      </c>
      <c r="AT11983" s="93"/>
      <c r="AU11983" s="93"/>
      <c r="AV11983" s="93"/>
    </row>
    <row r="11984" spans="35:48" x14ac:dyDescent="0.55000000000000004">
      <c r="AI11984" s="278" t="s">
        <v>70126</v>
      </c>
      <c r="AJ11984" s="279">
        <v>9025</v>
      </c>
      <c r="AL11984" s="246" t="s">
        <v>53584</v>
      </c>
      <c r="AM11984" s="247">
        <v>280592.8</v>
      </c>
      <c r="AO11984" s="226" t="s">
        <v>50360</v>
      </c>
      <c r="AP11984" s="227">
        <v>330</v>
      </c>
      <c r="AR11984" s="207" t="s">
        <v>25949</v>
      </c>
      <c r="AS11984" s="208">
        <v>7977.6</v>
      </c>
      <c r="AT11984" s="93"/>
      <c r="AU11984" s="93"/>
      <c r="AV11984" s="93"/>
    </row>
    <row r="11985" spans="35:48" x14ac:dyDescent="0.55000000000000004">
      <c r="AI11985" s="278" t="s">
        <v>17169</v>
      </c>
      <c r="AJ11985" s="279">
        <v>423901.85</v>
      </c>
      <c r="AL11985" s="246" t="s">
        <v>56531</v>
      </c>
      <c r="AM11985" s="247">
        <v>476.26</v>
      </c>
      <c r="AO11985" s="226" t="s">
        <v>26442</v>
      </c>
      <c r="AP11985" s="227">
        <v>29531.48</v>
      </c>
      <c r="AR11985" s="207" t="s">
        <v>25950</v>
      </c>
      <c r="AS11985" s="208">
        <v>1027.19</v>
      </c>
      <c r="AT11985" s="93"/>
      <c r="AU11985" s="93"/>
      <c r="AV11985" s="93"/>
    </row>
    <row r="11986" spans="35:48" x14ac:dyDescent="0.55000000000000004">
      <c r="AI11986" s="278" t="s">
        <v>13214</v>
      </c>
      <c r="AJ11986" s="279">
        <v>888765.7</v>
      </c>
      <c r="AL11986" s="246" t="s">
        <v>39435</v>
      </c>
      <c r="AM11986" s="247">
        <v>143554.79</v>
      </c>
      <c r="AO11986" s="226" t="s">
        <v>34051</v>
      </c>
      <c r="AP11986" s="227">
        <v>68550</v>
      </c>
      <c r="AR11986" s="207" t="s">
        <v>25951</v>
      </c>
      <c r="AS11986" s="208">
        <v>6918.01</v>
      </c>
      <c r="AT11986" s="93"/>
      <c r="AU11986" s="93"/>
      <c r="AV11986" s="93"/>
    </row>
    <row r="11987" spans="35:48" x14ac:dyDescent="0.55000000000000004">
      <c r="AI11987" s="278" t="s">
        <v>17170</v>
      </c>
      <c r="AJ11987" s="279">
        <v>210792.97</v>
      </c>
      <c r="AL11987" s="246" t="s">
        <v>53586</v>
      </c>
      <c r="AM11987" s="247">
        <v>20888.330000000002</v>
      </c>
      <c r="AO11987" s="226" t="s">
        <v>26445</v>
      </c>
      <c r="AP11987" s="227">
        <v>648.35</v>
      </c>
      <c r="AR11987" s="207" t="s">
        <v>25952</v>
      </c>
      <c r="AS11987" s="208">
        <v>180.25</v>
      </c>
      <c r="AT11987" s="93"/>
      <c r="AU11987" s="93"/>
      <c r="AV11987" s="93"/>
    </row>
    <row r="11988" spans="35:48" x14ac:dyDescent="0.55000000000000004">
      <c r="AI11988" s="278" t="s">
        <v>33243</v>
      </c>
      <c r="AJ11988" s="279">
        <v>1426.9</v>
      </c>
      <c r="AL11988" s="246" t="s">
        <v>26714</v>
      </c>
      <c r="AM11988" s="247">
        <v>383324.24</v>
      </c>
      <c r="AO11988" s="226" t="s">
        <v>35520</v>
      </c>
      <c r="AP11988" s="227">
        <v>600</v>
      </c>
      <c r="AR11988" s="207" t="s">
        <v>25953</v>
      </c>
      <c r="AS11988" s="208">
        <v>13198.97</v>
      </c>
      <c r="AT11988" s="93"/>
      <c r="AU11988" s="93"/>
      <c r="AV11988" s="93"/>
    </row>
    <row r="11989" spans="35:48" x14ac:dyDescent="0.55000000000000004">
      <c r="AI11989" s="278" t="s">
        <v>17226</v>
      </c>
      <c r="AJ11989" s="279">
        <v>269630.03999999998</v>
      </c>
      <c r="AL11989" s="246" t="s">
        <v>57797</v>
      </c>
      <c r="AM11989" s="247">
        <v>220200.77</v>
      </c>
      <c r="AO11989" s="226" t="s">
        <v>26446</v>
      </c>
      <c r="AP11989" s="227">
        <v>66291.02</v>
      </c>
      <c r="AR11989" s="207" t="s">
        <v>25954</v>
      </c>
      <c r="AS11989" s="208">
        <v>5679.04</v>
      </c>
      <c r="AT11989" s="93"/>
      <c r="AU11989" s="93"/>
      <c r="AV11989" s="93"/>
    </row>
    <row r="11990" spans="35:48" x14ac:dyDescent="0.55000000000000004">
      <c r="AI11990" s="278" t="s">
        <v>33258</v>
      </c>
      <c r="AJ11990" s="279">
        <v>47137.83</v>
      </c>
      <c r="AL11990" s="246" t="s">
        <v>60697</v>
      </c>
      <c r="AM11990" s="247">
        <v>773.62</v>
      </c>
      <c r="AO11990" s="226" t="s">
        <v>26447</v>
      </c>
      <c r="AP11990" s="227">
        <v>60377.14</v>
      </c>
      <c r="AR11990" s="207" t="s">
        <v>25955</v>
      </c>
      <c r="AS11990" s="208">
        <v>298950.75</v>
      </c>
      <c r="AT11990" s="93"/>
      <c r="AU11990" s="93"/>
      <c r="AV11990" s="93"/>
    </row>
    <row r="11991" spans="35:48" x14ac:dyDescent="0.55000000000000004">
      <c r="AI11991" s="278" t="s">
        <v>69234</v>
      </c>
      <c r="AJ11991" s="279">
        <v>17070</v>
      </c>
      <c r="AL11991" s="246" t="s">
        <v>48233</v>
      </c>
      <c r="AM11991" s="247">
        <v>-1138.27</v>
      </c>
      <c r="AO11991" s="226" t="s">
        <v>26448</v>
      </c>
      <c r="AP11991" s="227">
        <v>64484.36</v>
      </c>
      <c r="AR11991" s="207" t="s">
        <v>25956</v>
      </c>
      <c r="AS11991" s="208">
        <v>1714.14</v>
      </c>
      <c r="AT11991" s="93"/>
      <c r="AU11991" s="93"/>
      <c r="AV11991" s="93"/>
    </row>
    <row r="11992" spans="35:48" x14ac:dyDescent="0.55000000000000004">
      <c r="AI11992" s="278" t="s">
        <v>31780</v>
      </c>
      <c r="AJ11992" s="279">
        <v>38762.76</v>
      </c>
      <c r="AL11992" s="246" t="s">
        <v>57798</v>
      </c>
      <c r="AM11992" s="247">
        <v>170964.32</v>
      </c>
      <c r="AO11992" s="226" t="s">
        <v>26449</v>
      </c>
      <c r="AP11992" s="227">
        <v>36236.870000000003</v>
      </c>
      <c r="AR11992" s="207" t="s">
        <v>25957</v>
      </c>
      <c r="AS11992" s="208">
        <v>14131.73</v>
      </c>
      <c r="AT11992" s="93"/>
      <c r="AU11992" s="93"/>
      <c r="AV11992" s="93"/>
    </row>
    <row r="11993" spans="35:48" x14ac:dyDescent="0.55000000000000004">
      <c r="AI11993" s="278" t="s">
        <v>31781</v>
      </c>
      <c r="AJ11993" s="279">
        <v>15895.68</v>
      </c>
      <c r="AL11993" s="246" t="s">
        <v>56532</v>
      </c>
      <c r="AM11993" s="247">
        <v>15350.71</v>
      </c>
      <c r="AO11993" s="226" t="s">
        <v>35521</v>
      </c>
      <c r="AP11993" s="227">
        <v>9243.91</v>
      </c>
      <c r="AR11993" s="207" t="s">
        <v>25958</v>
      </c>
      <c r="AS11993" s="208">
        <v>252.37</v>
      </c>
      <c r="AT11993" s="93"/>
      <c r="AU11993" s="93"/>
      <c r="AV11993" s="93"/>
    </row>
    <row r="11994" spans="35:48" x14ac:dyDescent="0.55000000000000004">
      <c r="AI11994" s="278" t="s">
        <v>33260</v>
      </c>
      <c r="AJ11994" s="279">
        <v>2942.5</v>
      </c>
      <c r="AL11994" s="246" t="s">
        <v>56533</v>
      </c>
      <c r="AM11994" s="247">
        <v>1174.33</v>
      </c>
      <c r="AO11994" s="226" t="s">
        <v>35522</v>
      </c>
      <c r="AP11994" s="227">
        <v>16987.330000000002</v>
      </c>
      <c r="AR11994" s="207" t="s">
        <v>25959</v>
      </c>
      <c r="AS11994" s="208">
        <v>28550.82</v>
      </c>
      <c r="AT11994" s="93"/>
      <c r="AU11994" s="93"/>
      <c r="AV11994" s="93"/>
    </row>
    <row r="11995" spans="35:48" x14ac:dyDescent="0.55000000000000004">
      <c r="AI11995" s="278" t="s">
        <v>33261</v>
      </c>
      <c r="AJ11995" s="279">
        <v>8950</v>
      </c>
      <c r="AL11995" s="246" t="s">
        <v>56534</v>
      </c>
      <c r="AM11995" s="247">
        <v>3760.92</v>
      </c>
      <c r="AO11995" s="226" t="s">
        <v>26452</v>
      </c>
      <c r="AP11995" s="227">
        <v>31549.65</v>
      </c>
      <c r="AR11995" s="207" t="s">
        <v>25960</v>
      </c>
      <c r="AS11995" s="208">
        <v>75082.399999999994</v>
      </c>
      <c r="AT11995" s="93"/>
      <c r="AU11995" s="93"/>
      <c r="AV11995" s="93"/>
    </row>
    <row r="11996" spans="35:48" x14ac:dyDescent="0.55000000000000004">
      <c r="AI11996" s="278" t="s">
        <v>17233</v>
      </c>
      <c r="AJ11996" s="279">
        <v>17387.34</v>
      </c>
      <c r="AL11996" s="246" t="s">
        <v>64848</v>
      </c>
      <c r="AM11996" s="247">
        <v>55.68</v>
      </c>
      <c r="AO11996" s="226" t="s">
        <v>26453</v>
      </c>
      <c r="AP11996" s="227">
        <v>124798.84</v>
      </c>
      <c r="AR11996" s="207" t="s">
        <v>25961</v>
      </c>
      <c r="AS11996" s="208">
        <v>28590.46</v>
      </c>
      <c r="AT11996" s="93"/>
      <c r="AU11996" s="93"/>
      <c r="AV11996" s="93"/>
    </row>
    <row r="11997" spans="35:48" x14ac:dyDescent="0.55000000000000004">
      <c r="AI11997" s="278" t="s">
        <v>17234</v>
      </c>
      <c r="AJ11997" s="279">
        <v>40063.03</v>
      </c>
      <c r="AL11997" s="246" t="s">
        <v>45520</v>
      </c>
      <c r="AM11997" s="247">
        <v>20750</v>
      </c>
      <c r="AO11997" s="226" t="s">
        <v>36649</v>
      </c>
      <c r="AP11997" s="227">
        <v>4257.2</v>
      </c>
      <c r="AR11997" s="207" t="s">
        <v>25962</v>
      </c>
      <c r="AS11997" s="208">
        <v>10269</v>
      </c>
      <c r="AT11997" s="93"/>
      <c r="AU11997" s="93"/>
      <c r="AV11997" s="93"/>
    </row>
    <row r="11998" spans="35:48" x14ac:dyDescent="0.55000000000000004">
      <c r="AI11998" s="278" t="s">
        <v>13218</v>
      </c>
      <c r="AJ11998" s="279">
        <v>33453.89</v>
      </c>
      <c r="AL11998" s="246" t="s">
        <v>49125</v>
      </c>
      <c r="AM11998" s="247">
        <v>1562.88</v>
      </c>
      <c r="AO11998" s="226" t="s">
        <v>26454</v>
      </c>
      <c r="AP11998" s="227">
        <v>67089.97</v>
      </c>
      <c r="AR11998" s="207" t="s">
        <v>25963</v>
      </c>
      <c r="AS11998" s="208">
        <v>37.26</v>
      </c>
      <c r="AT11998" s="93"/>
      <c r="AU11998" s="93"/>
      <c r="AV11998" s="93"/>
    </row>
    <row r="11999" spans="35:48" x14ac:dyDescent="0.55000000000000004">
      <c r="AI11999" s="278" t="s">
        <v>17235</v>
      </c>
      <c r="AJ11999" s="279">
        <v>96182.74</v>
      </c>
      <c r="AL11999" s="246" t="s">
        <v>63360</v>
      </c>
      <c r="AM11999" s="247">
        <v>-13.49</v>
      </c>
      <c r="AO11999" s="226" t="s">
        <v>26455</v>
      </c>
      <c r="AP11999" s="227">
        <v>70666.990000000005</v>
      </c>
      <c r="AR11999" s="207" t="s">
        <v>25964</v>
      </c>
      <c r="AS11999" s="208">
        <v>390.93</v>
      </c>
      <c r="AT11999" s="93"/>
      <c r="AU11999" s="93"/>
      <c r="AV11999" s="93"/>
    </row>
    <row r="12000" spans="35:48" x14ac:dyDescent="0.55000000000000004">
      <c r="AI12000" s="278" t="s">
        <v>17236</v>
      </c>
      <c r="AJ12000" s="279">
        <v>7782.39</v>
      </c>
      <c r="AL12000" s="246" t="s">
        <v>55364</v>
      </c>
      <c r="AM12000" s="247">
        <v>20289.29</v>
      </c>
      <c r="AO12000" s="226" t="s">
        <v>26456</v>
      </c>
      <c r="AP12000" s="227">
        <v>17692.37</v>
      </c>
      <c r="AR12000" s="207" t="s">
        <v>25965</v>
      </c>
      <c r="AS12000" s="208">
        <v>16425</v>
      </c>
      <c r="AT12000" s="93"/>
      <c r="AU12000" s="93"/>
      <c r="AV12000" s="93"/>
    </row>
    <row r="12001" spans="35:48" x14ac:dyDescent="0.55000000000000004">
      <c r="AI12001" s="278" t="s">
        <v>17237</v>
      </c>
      <c r="AJ12001" s="279">
        <v>3123</v>
      </c>
      <c r="AL12001" s="246" t="s">
        <v>55365</v>
      </c>
      <c r="AM12001" s="247">
        <v>1552.07</v>
      </c>
      <c r="AO12001" s="226" t="s">
        <v>26458</v>
      </c>
      <c r="AP12001" s="227">
        <v>61385.81</v>
      </c>
      <c r="AR12001" s="207" t="s">
        <v>25966</v>
      </c>
      <c r="AS12001" s="208">
        <v>12084.51</v>
      </c>
      <c r="AT12001" s="93"/>
      <c r="AU12001" s="93"/>
      <c r="AV12001" s="93"/>
    </row>
    <row r="12002" spans="35:48" x14ac:dyDescent="0.55000000000000004">
      <c r="AI12002" s="278" t="s">
        <v>17238</v>
      </c>
      <c r="AJ12002" s="279">
        <v>276252.28000000003</v>
      </c>
      <c r="AL12002" s="246" t="s">
        <v>55366</v>
      </c>
      <c r="AM12002" s="247">
        <v>4970.88</v>
      </c>
      <c r="AO12002" s="226" t="s">
        <v>26459</v>
      </c>
      <c r="AP12002" s="227">
        <v>319.93</v>
      </c>
      <c r="AR12002" s="207" t="s">
        <v>25967</v>
      </c>
      <c r="AS12002" s="208">
        <v>232.98</v>
      </c>
      <c r="AT12002" s="93"/>
      <c r="AU12002" s="93"/>
      <c r="AV12002" s="93"/>
    </row>
    <row r="12003" spans="35:48" x14ac:dyDescent="0.55000000000000004">
      <c r="AI12003" s="278" t="s">
        <v>17239</v>
      </c>
      <c r="AJ12003" s="279">
        <v>8050.57</v>
      </c>
      <c r="AL12003" s="246" t="s">
        <v>64849</v>
      </c>
      <c r="AM12003" s="247">
        <v>73.59</v>
      </c>
      <c r="AO12003" s="226" t="s">
        <v>48211</v>
      </c>
      <c r="AP12003" s="227">
        <v>-23771.81</v>
      </c>
      <c r="AR12003" s="207" t="s">
        <v>25968</v>
      </c>
      <c r="AS12003" s="208">
        <v>19976.849999999999</v>
      </c>
      <c r="AT12003" s="93"/>
      <c r="AU12003" s="93"/>
      <c r="AV12003" s="93"/>
    </row>
    <row r="12004" spans="35:48" x14ac:dyDescent="0.55000000000000004">
      <c r="AI12004" s="278" t="s">
        <v>54253</v>
      </c>
      <c r="AJ12004" s="279">
        <v>66993.34</v>
      </c>
      <c r="AL12004" s="246" t="s">
        <v>56535</v>
      </c>
      <c r="AM12004" s="247">
        <v>37500</v>
      </c>
      <c r="AO12004" s="226" t="s">
        <v>42872</v>
      </c>
      <c r="AP12004" s="227">
        <v>9034.65</v>
      </c>
      <c r="AR12004" s="207" t="s">
        <v>25969</v>
      </c>
      <c r="AS12004" s="208">
        <v>325.05</v>
      </c>
      <c r="AT12004" s="93"/>
      <c r="AU12004" s="93"/>
      <c r="AV12004" s="93"/>
    </row>
    <row r="12005" spans="35:48" x14ac:dyDescent="0.55000000000000004">
      <c r="AI12005" s="278" t="s">
        <v>17240</v>
      </c>
      <c r="AJ12005" s="279">
        <v>2420.5500000000002</v>
      </c>
      <c r="AL12005" s="246" t="s">
        <v>58665</v>
      </c>
      <c r="AM12005" s="247">
        <v>1799.67</v>
      </c>
      <c r="AO12005" s="226" t="s">
        <v>53492</v>
      </c>
      <c r="AP12005" s="227">
        <v>7507.89</v>
      </c>
      <c r="AR12005" s="207" t="s">
        <v>25970</v>
      </c>
      <c r="AS12005" s="208">
        <v>545.84</v>
      </c>
      <c r="AT12005" s="93"/>
      <c r="AU12005" s="93"/>
      <c r="AV12005" s="93"/>
    </row>
    <row r="12006" spans="35:48" x14ac:dyDescent="0.55000000000000004">
      <c r="AI12006" s="278" t="s">
        <v>40730</v>
      </c>
      <c r="AJ12006" s="279">
        <v>5995.95</v>
      </c>
      <c r="AL12006" s="246" t="s">
        <v>49126</v>
      </c>
      <c r="AM12006" s="247">
        <v>130324.59</v>
      </c>
      <c r="AO12006" s="226" t="s">
        <v>53493</v>
      </c>
      <c r="AP12006" s="227">
        <v>60450</v>
      </c>
      <c r="AR12006" s="207" t="s">
        <v>25971</v>
      </c>
      <c r="AS12006" s="208">
        <v>51331.54</v>
      </c>
      <c r="AT12006" s="93"/>
      <c r="AU12006" s="93"/>
      <c r="AV12006" s="93"/>
    </row>
    <row r="12007" spans="35:48" x14ac:dyDescent="0.55000000000000004">
      <c r="AI12007" s="278" t="s">
        <v>59964</v>
      </c>
      <c r="AJ12007" s="279">
        <v>16072.8</v>
      </c>
      <c r="AL12007" s="246" t="s">
        <v>49127</v>
      </c>
      <c r="AM12007" s="247">
        <v>1291.1199999999999</v>
      </c>
      <c r="AO12007" s="226" t="s">
        <v>34052</v>
      </c>
      <c r="AP12007" s="227">
        <v>66362</v>
      </c>
      <c r="AR12007" s="207" t="s">
        <v>25972</v>
      </c>
      <c r="AS12007" s="208">
        <v>26168.46</v>
      </c>
      <c r="AT12007" s="93"/>
      <c r="AU12007" s="93"/>
      <c r="AV12007" s="93"/>
    </row>
    <row r="12008" spans="35:48" x14ac:dyDescent="0.55000000000000004">
      <c r="AI12008" s="278" t="s">
        <v>59449</v>
      </c>
      <c r="AJ12008" s="279">
        <v>500</v>
      </c>
      <c r="AL12008" s="246" t="s">
        <v>59192</v>
      </c>
      <c r="AM12008" s="247">
        <v>2300</v>
      </c>
      <c r="AO12008" s="226" t="s">
        <v>26460</v>
      </c>
      <c r="AP12008" s="227">
        <v>14384.65</v>
      </c>
      <c r="AR12008" s="207" t="s">
        <v>25973</v>
      </c>
      <c r="AS12008" s="208">
        <v>131488.89000000001</v>
      </c>
      <c r="AT12008" s="93"/>
      <c r="AU12008" s="93"/>
      <c r="AV12008" s="93"/>
    </row>
    <row r="12009" spans="35:48" x14ac:dyDescent="0.55000000000000004">
      <c r="AI12009" s="278" t="s">
        <v>17241</v>
      </c>
      <c r="AJ12009" s="279">
        <v>5270.98</v>
      </c>
      <c r="AL12009" s="246" t="s">
        <v>57799</v>
      </c>
      <c r="AM12009" s="247">
        <v>1625</v>
      </c>
      <c r="AO12009" s="226" t="s">
        <v>48212</v>
      </c>
      <c r="AP12009" s="227">
        <v>401.98</v>
      </c>
      <c r="AR12009" s="207" t="s">
        <v>25974</v>
      </c>
      <c r="AS12009" s="208">
        <v>22942.19</v>
      </c>
      <c r="AT12009" s="93"/>
      <c r="AU12009" s="93"/>
      <c r="AV12009" s="93"/>
    </row>
    <row r="12010" spans="35:48" x14ac:dyDescent="0.55000000000000004">
      <c r="AI12010" s="278" t="s">
        <v>69235</v>
      </c>
      <c r="AJ12010" s="279">
        <v>62967.65</v>
      </c>
      <c r="AL12010" s="246" t="s">
        <v>49128</v>
      </c>
      <c r="AM12010" s="247">
        <v>1472.61</v>
      </c>
      <c r="AO12010" s="226" t="s">
        <v>26462</v>
      </c>
      <c r="AP12010" s="227">
        <v>4164.07</v>
      </c>
      <c r="AR12010" s="207" t="s">
        <v>25975</v>
      </c>
      <c r="AS12010" s="208">
        <v>111769.31</v>
      </c>
      <c r="AT12010" s="93"/>
      <c r="AU12010" s="93"/>
      <c r="AV12010" s="93"/>
    </row>
    <row r="12011" spans="35:48" x14ac:dyDescent="0.55000000000000004">
      <c r="AI12011" s="278" t="s">
        <v>13219</v>
      </c>
      <c r="AJ12011" s="279">
        <v>44562.65</v>
      </c>
      <c r="AL12011" s="246" t="s">
        <v>49129</v>
      </c>
      <c r="AM12011" s="247">
        <v>9498.32</v>
      </c>
      <c r="AO12011" s="226" t="s">
        <v>26464</v>
      </c>
      <c r="AP12011" s="227">
        <v>1449.74</v>
      </c>
      <c r="AR12011" s="207" t="s">
        <v>25976</v>
      </c>
      <c r="AS12011" s="208">
        <v>335.27</v>
      </c>
      <c r="AT12011" s="93"/>
      <c r="AU12011" s="93"/>
      <c r="AV12011" s="93"/>
    </row>
    <row r="12012" spans="35:48" x14ac:dyDescent="0.55000000000000004">
      <c r="AI12012" s="278" t="s">
        <v>17242</v>
      </c>
      <c r="AJ12012" s="279">
        <v>308165.5</v>
      </c>
      <c r="AL12012" s="246" t="s">
        <v>49130</v>
      </c>
      <c r="AM12012" s="247">
        <v>33252.01</v>
      </c>
      <c r="AO12012" s="226" t="s">
        <v>26465</v>
      </c>
      <c r="AP12012" s="227">
        <v>230.33</v>
      </c>
      <c r="AR12012" s="207" t="s">
        <v>25977</v>
      </c>
      <c r="AS12012" s="208">
        <v>33650.080000000002</v>
      </c>
      <c r="AT12012" s="93"/>
      <c r="AU12012" s="93"/>
      <c r="AV12012" s="93"/>
    </row>
    <row r="12013" spans="35:48" x14ac:dyDescent="0.55000000000000004">
      <c r="AI12013" s="278" t="s">
        <v>13220</v>
      </c>
      <c r="AJ12013" s="279">
        <v>20204.37</v>
      </c>
      <c r="AL12013" s="246" t="s">
        <v>49131</v>
      </c>
      <c r="AM12013" s="247">
        <v>45294.98</v>
      </c>
      <c r="AO12013" s="226" t="s">
        <v>53494</v>
      </c>
      <c r="AP12013" s="227">
        <v>452.02</v>
      </c>
      <c r="AR12013" s="207" t="s">
        <v>25978</v>
      </c>
      <c r="AS12013" s="208">
        <v>2848.61</v>
      </c>
      <c r="AT12013" s="93"/>
      <c r="AU12013" s="93"/>
      <c r="AV12013" s="93"/>
    </row>
    <row r="12014" spans="35:48" x14ac:dyDescent="0.55000000000000004">
      <c r="AI12014" s="278" t="s">
        <v>40731</v>
      </c>
      <c r="AJ12014" s="279">
        <v>46200</v>
      </c>
      <c r="AL12014" s="246" t="s">
        <v>53589</v>
      </c>
      <c r="AM12014" s="247">
        <v>4861.5200000000004</v>
      </c>
      <c r="AO12014" s="226" t="s">
        <v>53495</v>
      </c>
      <c r="AP12014" s="227">
        <v>5645.03</v>
      </c>
      <c r="AR12014" s="207" t="s">
        <v>25979</v>
      </c>
      <c r="AS12014" s="208">
        <v>643.07000000000005</v>
      </c>
      <c r="AT12014" s="93"/>
      <c r="AU12014" s="93"/>
      <c r="AV12014" s="93"/>
    </row>
    <row r="12015" spans="35:48" x14ac:dyDescent="0.55000000000000004">
      <c r="AI12015" s="278" t="s">
        <v>69236</v>
      </c>
      <c r="AJ12015" s="279">
        <v>153630.72</v>
      </c>
      <c r="AL12015" s="246" t="s">
        <v>53590</v>
      </c>
      <c r="AM12015" s="247">
        <v>11202.56</v>
      </c>
      <c r="AO12015" s="226" t="s">
        <v>53496</v>
      </c>
      <c r="AP12015" s="227">
        <v>431.85</v>
      </c>
      <c r="AR12015" s="207" t="s">
        <v>25980</v>
      </c>
      <c r="AS12015" s="208">
        <v>142375.25</v>
      </c>
      <c r="AT12015" s="93"/>
      <c r="AU12015" s="93"/>
      <c r="AV12015" s="93"/>
    </row>
    <row r="12016" spans="35:48" x14ac:dyDescent="0.55000000000000004">
      <c r="AI12016" s="278" t="s">
        <v>17255</v>
      </c>
      <c r="AJ12016" s="279">
        <v>16137.1</v>
      </c>
      <c r="AL12016" s="246" t="s">
        <v>57800</v>
      </c>
      <c r="AM12016" s="247">
        <v>585</v>
      </c>
      <c r="AO12016" s="226" t="s">
        <v>53497</v>
      </c>
      <c r="AP12016" s="227">
        <v>1360.44</v>
      </c>
      <c r="AR12016" s="207" t="s">
        <v>25981</v>
      </c>
      <c r="AS12016" s="208">
        <v>44500</v>
      </c>
      <c r="AT12016" s="93"/>
      <c r="AU12016" s="93"/>
      <c r="AV12016" s="93"/>
    </row>
    <row r="12017" spans="35:48" x14ac:dyDescent="0.55000000000000004">
      <c r="AI12017" s="278" t="s">
        <v>31789</v>
      </c>
      <c r="AJ12017" s="279">
        <v>1874</v>
      </c>
      <c r="AL12017" s="246" t="s">
        <v>53591</v>
      </c>
      <c r="AM12017" s="247">
        <v>853.54</v>
      </c>
      <c r="AO12017" s="226" t="s">
        <v>26466</v>
      </c>
      <c r="AP12017" s="227">
        <v>37975.08</v>
      </c>
      <c r="AR12017" s="207" t="s">
        <v>25982</v>
      </c>
      <c r="AS12017" s="208">
        <v>83415.86</v>
      </c>
      <c r="AT12017" s="93"/>
      <c r="AU12017" s="93"/>
      <c r="AV12017" s="93"/>
    </row>
    <row r="12018" spans="35:48" x14ac:dyDescent="0.55000000000000004">
      <c r="AI12018" s="278" t="s">
        <v>17279</v>
      </c>
      <c r="AJ12018" s="279">
        <v>95120.639999999999</v>
      </c>
      <c r="AL12018" s="246" t="s">
        <v>53592</v>
      </c>
      <c r="AM12018" s="247">
        <v>2887.95</v>
      </c>
      <c r="AO12018" s="226" t="s">
        <v>53498</v>
      </c>
      <c r="AP12018" s="227">
        <v>923.72</v>
      </c>
      <c r="AR12018" s="207" t="s">
        <v>25983</v>
      </c>
      <c r="AS12018" s="208">
        <v>8906.6299999999992</v>
      </c>
      <c r="AT12018" s="93"/>
      <c r="AU12018" s="93"/>
      <c r="AV12018" s="93"/>
    </row>
    <row r="12019" spans="35:48" x14ac:dyDescent="0.55000000000000004">
      <c r="AI12019" s="278" t="s">
        <v>17280</v>
      </c>
      <c r="AJ12019" s="279">
        <v>7289.97</v>
      </c>
      <c r="AL12019" s="246" t="s">
        <v>53593</v>
      </c>
      <c r="AM12019" s="247">
        <v>1738.09</v>
      </c>
      <c r="AO12019" s="226" t="s">
        <v>35523</v>
      </c>
      <c r="AP12019" s="227">
        <v>141505.29</v>
      </c>
      <c r="AR12019" s="207" t="s">
        <v>25984</v>
      </c>
      <c r="AS12019" s="208">
        <v>23440.9</v>
      </c>
      <c r="AT12019" s="93"/>
      <c r="AU12019" s="93"/>
      <c r="AV12019" s="93"/>
    </row>
    <row r="12020" spans="35:48" x14ac:dyDescent="0.55000000000000004">
      <c r="AI12020" s="278" t="s">
        <v>59965</v>
      </c>
      <c r="AJ12020" s="279">
        <v>37157.040000000001</v>
      </c>
      <c r="AL12020" s="246" t="s">
        <v>53595</v>
      </c>
      <c r="AM12020" s="247">
        <v>260.63</v>
      </c>
      <c r="AO12020" s="226" t="s">
        <v>53499</v>
      </c>
      <c r="AP12020" s="227">
        <v>539.9</v>
      </c>
      <c r="AR12020" s="207" t="s">
        <v>25985</v>
      </c>
      <c r="AS12020" s="208">
        <v>39200</v>
      </c>
      <c r="AT12020" s="93"/>
      <c r="AU12020" s="93"/>
      <c r="AV12020" s="93"/>
    </row>
    <row r="12021" spans="35:48" x14ac:dyDescent="0.55000000000000004">
      <c r="AI12021" s="278" t="s">
        <v>17301</v>
      </c>
      <c r="AJ12021" s="279">
        <v>2842.96</v>
      </c>
      <c r="AL12021" s="246" t="s">
        <v>61562</v>
      </c>
      <c r="AM12021" s="247">
        <v>3479.72</v>
      </c>
      <c r="AO12021" s="226" t="s">
        <v>35524</v>
      </c>
      <c r="AP12021" s="227">
        <v>16051.37</v>
      </c>
      <c r="AR12021" s="207" t="s">
        <v>25986</v>
      </c>
      <c r="AS12021" s="208">
        <v>21981.03</v>
      </c>
      <c r="AT12021" s="93"/>
      <c r="AU12021" s="93"/>
      <c r="AV12021" s="93"/>
    </row>
    <row r="12022" spans="35:48" x14ac:dyDescent="0.55000000000000004">
      <c r="AI12022" s="278" t="s">
        <v>54255</v>
      </c>
      <c r="AJ12022" s="279">
        <v>34200</v>
      </c>
      <c r="AL12022" s="246" t="s">
        <v>61563</v>
      </c>
      <c r="AM12022" s="247">
        <v>23272.5</v>
      </c>
      <c r="AO12022" s="226" t="s">
        <v>36650</v>
      </c>
      <c r="AP12022" s="227">
        <v>180</v>
      </c>
      <c r="AR12022" s="207" t="s">
        <v>25987</v>
      </c>
      <c r="AS12022" s="208">
        <v>17703</v>
      </c>
      <c r="AT12022" s="93"/>
      <c r="AU12022" s="93"/>
      <c r="AV12022" s="93"/>
    </row>
    <row r="12023" spans="35:48" x14ac:dyDescent="0.55000000000000004">
      <c r="AI12023" s="278" t="s">
        <v>17374</v>
      </c>
      <c r="AJ12023" s="279">
        <v>282538.75</v>
      </c>
      <c r="AL12023" s="246" t="s">
        <v>61564</v>
      </c>
      <c r="AM12023" s="247">
        <v>2051.1999999999998</v>
      </c>
      <c r="AO12023" s="226" t="s">
        <v>35525</v>
      </c>
      <c r="AP12023" s="227">
        <v>11821.89</v>
      </c>
      <c r="AR12023" s="207" t="s">
        <v>25988</v>
      </c>
      <c r="AS12023" s="208">
        <v>93796</v>
      </c>
      <c r="AT12023" s="93"/>
      <c r="AU12023" s="93"/>
      <c r="AV12023" s="93"/>
    </row>
    <row r="12024" spans="35:48" x14ac:dyDescent="0.55000000000000004">
      <c r="AI12024" s="278" t="s">
        <v>17375</v>
      </c>
      <c r="AJ12024" s="279">
        <v>6063</v>
      </c>
      <c r="AL12024" s="246" t="s">
        <v>61565</v>
      </c>
      <c r="AM12024" s="247">
        <v>6300.43</v>
      </c>
      <c r="AO12024" s="226" t="s">
        <v>35526</v>
      </c>
      <c r="AP12024" s="227">
        <v>3984.66</v>
      </c>
      <c r="AR12024" s="207" t="s">
        <v>14105</v>
      </c>
      <c r="AS12024" s="208">
        <v>4486.8</v>
      </c>
      <c r="AT12024" s="93"/>
      <c r="AU12024" s="93"/>
      <c r="AV12024" s="93"/>
    </row>
    <row r="12025" spans="35:48" x14ac:dyDescent="0.55000000000000004">
      <c r="AI12025" s="278" t="s">
        <v>17378</v>
      </c>
      <c r="AJ12025" s="279">
        <v>45250</v>
      </c>
      <c r="AL12025" s="246" t="s">
        <v>64850</v>
      </c>
      <c r="AM12025" s="247">
        <v>162.22999999999999</v>
      </c>
      <c r="AO12025" s="226" t="s">
        <v>35527</v>
      </c>
      <c r="AP12025" s="227">
        <v>5780.83</v>
      </c>
      <c r="AR12025" s="207" t="s">
        <v>14106</v>
      </c>
      <c r="AS12025" s="208">
        <v>29448.13</v>
      </c>
      <c r="AT12025" s="93"/>
      <c r="AU12025" s="93"/>
      <c r="AV12025" s="93"/>
    </row>
    <row r="12026" spans="35:48" x14ac:dyDescent="0.55000000000000004">
      <c r="AI12026" s="278" t="s">
        <v>17379</v>
      </c>
      <c r="AJ12026" s="279">
        <v>101618.55</v>
      </c>
      <c r="AL12026" s="246" t="s">
        <v>61566</v>
      </c>
      <c r="AM12026" s="247">
        <v>3625.56</v>
      </c>
      <c r="AO12026" s="226" t="s">
        <v>53500</v>
      </c>
      <c r="AP12026" s="227">
        <v>22313.29</v>
      </c>
      <c r="AR12026" s="207" t="s">
        <v>14107</v>
      </c>
      <c r="AS12026" s="208">
        <v>2595.9299999999998</v>
      </c>
      <c r="AT12026" s="93"/>
      <c r="AU12026" s="93"/>
      <c r="AV12026" s="93"/>
    </row>
    <row r="12027" spans="35:48" x14ac:dyDescent="0.55000000000000004">
      <c r="AI12027" s="278" t="s">
        <v>17380</v>
      </c>
      <c r="AJ12027" s="279">
        <v>10506</v>
      </c>
      <c r="AL12027" s="246" t="s">
        <v>59430</v>
      </c>
      <c r="AM12027" s="247">
        <v>99.02</v>
      </c>
      <c r="AO12027" s="226" t="s">
        <v>34053</v>
      </c>
      <c r="AP12027" s="227">
        <v>68976.479999999996</v>
      </c>
      <c r="AR12027" s="207" t="s">
        <v>14108</v>
      </c>
      <c r="AS12027" s="208">
        <v>6408.05</v>
      </c>
      <c r="AT12027" s="93"/>
      <c r="AU12027" s="93"/>
      <c r="AV12027" s="93"/>
    </row>
    <row r="12028" spans="35:48" x14ac:dyDescent="0.55000000000000004">
      <c r="AI12028" s="278" t="s">
        <v>13225</v>
      </c>
      <c r="AJ12028" s="279">
        <v>253.5</v>
      </c>
      <c r="AL12028" s="246" t="s">
        <v>64851</v>
      </c>
      <c r="AM12028" s="247">
        <v>-771.4</v>
      </c>
      <c r="AO12028" s="226" t="s">
        <v>35528</v>
      </c>
      <c r="AP12028" s="227">
        <v>464754.77</v>
      </c>
      <c r="AR12028" s="207" t="s">
        <v>25989</v>
      </c>
      <c r="AS12028" s="208">
        <v>5759.82</v>
      </c>
      <c r="AT12028" s="93"/>
      <c r="AU12028" s="93"/>
      <c r="AV12028" s="93"/>
    </row>
    <row r="12029" spans="35:48" x14ac:dyDescent="0.55000000000000004">
      <c r="AI12029" s="278" t="s">
        <v>17384</v>
      </c>
      <c r="AJ12029" s="279">
        <v>3835.88</v>
      </c>
      <c r="AL12029" s="246" t="s">
        <v>60698</v>
      </c>
      <c r="AM12029" s="247">
        <v>15613.98</v>
      </c>
      <c r="AO12029" s="226" t="s">
        <v>53501</v>
      </c>
      <c r="AP12029" s="227">
        <v>567.67999999999995</v>
      </c>
      <c r="AR12029" s="207" t="s">
        <v>25990</v>
      </c>
      <c r="AS12029" s="208">
        <v>50</v>
      </c>
      <c r="AT12029" s="93"/>
      <c r="AU12029" s="93"/>
      <c r="AV12029" s="93"/>
    </row>
    <row r="12030" spans="35:48" x14ac:dyDescent="0.55000000000000004">
      <c r="AI12030" s="278" t="s">
        <v>60882</v>
      </c>
      <c r="AJ12030" s="279">
        <v>3703.53</v>
      </c>
      <c r="AL12030" s="246" t="s">
        <v>60699</v>
      </c>
      <c r="AM12030" s="247">
        <v>1194.42</v>
      </c>
      <c r="AO12030" s="226" t="s">
        <v>48213</v>
      </c>
      <c r="AP12030" s="227">
        <v>8345.09</v>
      </c>
      <c r="AR12030" s="207" t="s">
        <v>25991</v>
      </c>
      <c r="AS12030" s="208">
        <v>7573.27</v>
      </c>
      <c r="AT12030" s="93"/>
      <c r="AU12030" s="93"/>
      <c r="AV12030" s="93"/>
    </row>
    <row r="12031" spans="35:48" x14ac:dyDescent="0.55000000000000004">
      <c r="AI12031" s="278" t="s">
        <v>17388</v>
      </c>
      <c r="AJ12031" s="279">
        <v>40500</v>
      </c>
      <c r="AL12031" s="246" t="s">
        <v>60700</v>
      </c>
      <c r="AM12031" s="247">
        <v>3825.48</v>
      </c>
      <c r="AO12031" s="226" t="s">
        <v>36651</v>
      </c>
      <c r="AP12031" s="227">
        <v>52790.23</v>
      </c>
      <c r="AR12031" s="207" t="s">
        <v>25992</v>
      </c>
      <c r="AS12031" s="208">
        <v>14057</v>
      </c>
      <c r="AT12031" s="93"/>
      <c r="AU12031" s="93"/>
      <c r="AV12031" s="93"/>
    </row>
    <row r="12032" spans="35:48" x14ac:dyDescent="0.55000000000000004">
      <c r="AI12032" s="278" t="s">
        <v>17389</v>
      </c>
      <c r="AJ12032" s="279">
        <v>145235.34</v>
      </c>
      <c r="AL12032" s="246" t="s">
        <v>55367</v>
      </c>
      <c r="AM12032" s="247">
        <v>89623.47</v>
      </c>
      <c r="AO12032" s="226" t="s">
        <v>36652</v>
      </c>
      <c r="AP12032" s="227">
        <v>10689.89</v>
      </c>
      <c r="AR12032" s="207" t="s">
        <v>25993</v>
      </c>
      <c r="AS12032" s="208">
        <v>34234.720000000001</v>
      </c>
      <c r="AT12032" s="93"/>
      <c r="AU12032" s="93"/>
      <c r="AV12032" s="93"/>
    </row>
    <row r="12033" spans="35:48" x14ac:dyDescent="0.55000000000000004">
      <c r="AI12033" s="278" t="s">
        <v>55579</v>
      </c>
      <c r="AJ12033" s="279">
        <v>3251.9</v>
      </c>
      <c r="AL12033" s="246" t="s">
        <v>55368</v>
      </c>
      <c r="AM12033" s="247">
        <v>94767.18</v>
      </c>
      <c r="AO12033" s="226" t="s">
        <v>35529</v>
      </c>
      <c r="AP12033" s="227">
        <v>27652.35</v>
      </c>
      <c r="AR12033" s="207" t="s">
        <v>25994</v>
      </c>
      <c r="AS12033" s="208">
        <v>60379.18</v>
      </c>
      <c r="AT12033" s="93"/>
      <c r="AU12033" s="93"/>
      <c r="AV12033" s="93"/>
    </row>
    <row r="12034" spans="35:48" x14ac:dyDescent="0.55000000000000004">
      <c r="AI12034" s="278" t="s">
        <v>13226</v>
      </c>
      <c r="AJ12034" s="279">
        <v>51601.2</v>
      </c>
      <c r="AL12034" s="246" t="s">
        <v>55369</v>
      </c>
      <c r="AM12034" s="247">
        <v>10574.03</v>
      </c>
      <c r="AO12034" s="226" t="s">
        <v>35530</v>
      </c>
      <c r="AP12034" s="227">
        <v>45319.97</v>
      </c>
      <c r="AR12034" s="207" t="s">
        <v>25995</v>
      </c>
      <c r="AS12034" s="208">
        <v>4455.92</v>
      </c>
      <c r="AT12034" s="93"/>
      <c r="AU12034" s="93"/>
      <c r="AV12034" s="93"/>
    </row>
    <row r="12035" spans="35:48" x14ac:dyDescent="0.55000000000000004">
      <c r="AI12035" s="278" t="s">
        <v>13227</v>
      </c>
      <c r="AJ12035" s="279">
        <v>132473.56</v>
      </c>
      <c r="AL12035" s="246" t="s">
        <v>53596</v>
      </c>
      <c r="AM12035" s="247">
        <v>16749.650000000001</v>
      </c>
      <c r="AO12035" s="226" t="s">
        <v>36653</v>
      </c>
      <c r="AP12035" s="227">
        <v>27231</v>
      </c>
      <c r="AR12035" s="207" t="s">
        <v>25996</v>
      </c>
      <c r="AS12035" s="208">
        <v>13090.18</v>
      </c>
      <c r="AT12035" s="93"/>
      <c r="AU12035" s="93"/>
      <c r="AV12035" s="93"/>
    </row>
    <row r="12036" spans="35:48" x14ac:dyDescent="0.55000000000000004">
      <c r="AI12036" s="278" t="s">
        <v>17391</v>
      </c>
      <c r="AJ12036" s="279">
        <v>9278.83</v>
      </c>
      <c r="AL12036" s="246" t="s">
        <v>26785</v>
      </c>
      <c r="AM12036" s="247">
        <v>16327.07</v>
      </c>
      <c r="AO12036" s="226" t="s">
        <v>40587</v>
      </c>
      <c r="AP12036" s="227">
        <v>12097.5</v>
      </c>
      <c r="AR12036" s="207" t="s">
        <v>25997</v>
      </c>
      <c r="AS12036" s="208">
        <v>5323.6</v>
      </c>
      <c r="AT12036" s="93"/>
      <c r="AU12036" s="93"/>
      <c r="AV12036" s="93"/>
    </row>
    <row r="12037" spans="35:48" x14ac:dyDescent="0.55000000000000004">
      <c r="AI12037" s="278" t="s">
        <v>17394</v>
      </c>
      <c r="AJ12037" s="279">
        <v>3689.14</v>
      </c>
      <c r="AL12037" s="246" t="s">
        <v>26786</v>
      </c>
      <c r="AM12037" s="247">
        <v>42807.54</v>
      </c>
      <c r="AO12037" s="226" t="s">
        <v>39428</v>
      </c>
      <c r="AP12037" s="227">
        <v>10258857</v>
      </c>
      <c r="AR12037" s="207" t="s">
        <v>25998</v>
      </c>
      <c r="AS12037" s="208">
        <v>41006.120000000003</v>
      </c>
      <c r="AT12037" s="93"/>
      <c r="AU12037" s="93"/>
      <c r="AV12037" s="93"/>
    </row>
    <row r="12038" spans="35:48" x14ac:dyDescent="0.55000000000000004">
      <c r="AI12038" s="278" t="s">
        <v>70898</v>
      </c>
      <c r="AJ12038" s="279">
        <v>2375</v>
      </c>
      <c r="AL12038" s="246" t="s">
        <v>26788</v>
      </c>
      <c r="AM12038" s="247">
        <v>3761.37</v>
      </c>
      <c r="AO12038" s="226" t="s">
        <v>42873</v>
      </c>
      <c r="AP12038" s="227">
        <v>2171.98</v>
      </c>
      <c r="AR12038" s="207" t="s">
        <v>25999</v>
      </c>
      <c r="AS12038" s="208">
        <v>634</v>
      </c>
      <c r="AT12038" s="93"/>
      <c r="AU12038" s="93"/>
      <c r="AV12038" s="93"/>
    </row>
    <row r="12039" spans="35:48" x14ac:dyDescent="0.55000000000000004">
      <c r="AI12039" s="278" t="s">
        <v>17395</v>
      </c>
      <c r="AJ12039" s="279">
        <v>141626.06</v>
      </c>
      <c r="AL12039" s="246" t="s">
        <v>35559</v>
      </c>
      <c r="AM12039" s="247">
        <v>89716.12</v>
      </c>
      <c r="AO12039" s="226" t="s">
        <v>35531</v>
      </c>
      <c r="AP12039" s="227">
        <v>13000</v>
      </c>
      <c r="AR12039" s="207" t="s">
        <v>26000</v>
      </c>
      <c r="AS12039" s="208">
        <v>64660</v>
      </c>
      <c r="AT12039" s="93"/>
      <c r="AU12039" s="93"/>
      <c r="AV12039" s="93"/>
    </row>
    <row r="12040" spans="35:48" x14ac:dyDescent="0.55000000000000004">
      <c r="AI12040" s="278" t="s">
        <v>17396</v>
      </c>
      <c r="AJ12040" s="279">
        <v>68827.56</v>
      </c>
      <c r="AL12040" s="246" t="s">
        <v>35560</v>
      </c>
      <c r="AM12040" s="247">
        <v>6869.4</v>
      </c>
      <c r="AO12040" s="226" t="s">
        <v>34054</v>
      </c>
      <c r="AP12040" s="227">
        <v>836123.91</v>
      </c>
      <c r="AR12040" s="207" t="s">
        <v>26001</v>
      </c>
      <c r="AS12040" s="208">
        <v>8683.7199999999993</v>
      </c>
      <c r="AT12040" s="93"/>
      <c r="AU12040" s="93"/>
      <c r="AV12040" s="93"/>
    </row>
    <row r="12041" spans="35:48" x14ac:dyDescent="0.55000000000000004">
      <c r="AI12041" s="278" t="s">
        <v>65103</v>
      </c>
      <c r="AJ12041" s="279">
        <v>5626.03</v>
      </c>
      <c r="AL12041" s="246" t="s">
        <v>35561</v>
      </c>
      <c r="AM12041" s="247">
        <v>21999.79</v>
      </c>
      <c r="AO12041" s="226" t="s">
        <v>34055</v>
      </c>
      <c r="AP12041" s="227">
        <v>161768.13</v>
      </c>
      <c r="AR12041" s="207" t="s">
        <v>26002</v>
      </c>
      <c r="AS12041" s="208">
        <v>187883</v>
      </c>
      <c r="AT12041" s="93"/>
      <c r="AU12041" s="93"/>
      <c r="AV12041" s="93"/>
    </row>
    <row r="12042" spans="35:48" x14ac:dyDescent="0.55000000000000004">
      <c r="AI12042" s="278" t="s">
        <v>17397</v>
      </c>
      <c r="AJ12042" s="279">
        <v>62821.56</v>
      </c>
      <c r="AL12042" s="246" t="s">
        <v>36664</v>
      </c>
      <c r="AM12042" s="247">
        <v>23539.15</v>
      </c>
      <c r="AO12042" s="226" t="s">
        <v>35532</v>
      </c>
      <c r="AP12042" s="227">
        <v>89499.1</v>
      </c>
      <c r="AR12042" s="207" t="s">
        <v>26003</v>
      </c>
      <c r="AS12042" s="208">
        <v>4046.5</v>
      </c>
      <c r="AT12042" s="93"/>
      <c r="AU12042" s="93"/>
      <c r="AV12042" s="93"/>
    </row>
    <row r="12043" spans="35:48" x14ac:dyDescent="0.55000000000000004">
      <c r="AI12043" s="278" t="s">
        <v>13228</v>
      </c>
      <c r="AJ12043" s="279">
        <v>2000</v>
      </c>
      <c r="AL12043" s="246" t="s">
        <v>53599</v>
      </c>
      <c r="AM12043" s="247">
        <v>12199</v>
      </c>
      <c r="AO12043" s="226" t="s">
        <v>36654</v>
      </c>
      <c r="AP12043" s="227">
        <v>44446.74</v>
      </c>
      <c r="AR12043" s="207" t="s">
        <v>14110</v>
      </c>
      <c r="AS12043" s="208">
        <v>4759.6000000000004</v>
      </c>
      <c r="AT12043" s="93"/>
      <c r="AU12043" s="93"/>
      <c r="AV12043" s="93"/>
    </row>
    <row r="12044" spans="35:48" x14ac:dyDescent="0.55000000000000004">
      <c r="AI12044" s="278" t="s">
        <v>17398</v>
      </c>
      <c r="AJ12044" s="279">
        <v>5531.91</v>
      </c>
      <c r="AL12044" s="246" t="s">
        <v>53600</v>
      </c>
      <c r="AM12044" s="247">
        <v>848.18</v>
      </c>
      <c r="AO12044" s="226" t="s">
        <v>45498</v>
      </c>
      <c r="AP12044" s="227">
        <v>147.91</v>
      </c>
      <c r="AR12044" s="207" t="s">
        <v>14111</v>
      </c>
      <c r="AS12044" s="208">
        <v>673.67</v>
      </c>
      <c r="AT12044" s="93"/>
      <c r="AU12044" s="93"/>
      <c r="AV12044" s="93"/>
    </row>
    <row r="12045" spans="35:48" x14ac:dyDescent="0.55000000000000004">
      <c r="AI12045" s="278" t="s">
        <v>47461</v>
      </c>
      <c r="AJ12045" s="279">
        <v>-9480.2999999999993</v>
      </c>
      <c r="AL12045" s="246" t="s">
        <v>53601</v>
      </c>
      <c r="AM12045" s="247">
        <v>2988.76</v>
      </c>
      <c r="AO12045" s="226" t="s">
        <v>35533</v>
      </c>
      <c r="AP12045" s="227">
        <v>200</v>
      </c>
      <c r="AR12045" s="207" t="s">
        <v>14112</v>
      </c>
      <c r="AS12045" s="208">
        <v>1494.49</v>
      </c>
      <c r="AT12045" s="93"/>
      <c r="AU12045" s="93"/>
      <c r="AV12045" s="93"/>
    </row>
    <row r="12046" spans="35:48" x14ac:dyDescent="0.55000000000000004">
      <c r="AI12046" s="278" t="s">
        <v>66764</v>
      </c>
      <c r="AJ12046" s="279">
        <v>175500</v>
      </c>
      <c r="AL12046" s="246" t="s">
        <v>53602</v>
      </c>
      <c r="AM12046" s="247">
        <v>2183.13</v>
      </c>
      <c r="AO12046" s="226" t="s">
        <v>53502</v>
      </c>
      <c r="AP12046" s="227">
        <v>608556.87</v>
      </c>
      <c r="AR12046" s="207" t="s">
        <v>26004</v>
      </c>
      <c r="AS12046" s="208">
        <v>36680</v>
      </c>
      <c r="AT12046" s="93"/>
      <c r="AU12046" s="93"/>
      <c r="AV12046" s="93"/>
    </row>
    <row r="12047" spans="35:48" x14ac:dyDescent="0.55000000000000004">
      <c r="AI12047" s="278" t="s">
        <v>40733</v>
      </c>
      <c r="AJ12047" s="279">
        <v>134675.54999999999</v>
      </c>
      <c r="AL12047" s="246" t="s">
        <v>26796</v>
      </c>
      <c r="AM12047" s="247">
        <v>4480</v>
      </c>
      <c r="AO12047" s="226" t="s">
        <v>35534</v>
      </c>
      <c r="AP12047" s="227">
        <v>390773.84</v>
      </c>
      <c r="AR12047" s="207" t="s">
        <v>26005</v>
      </c>
      <c r="AS12047" s="208">
        <v>8528.25</v>
      </c>
      <c r="AT12047" s="93"/>
      <c r="AU12047" s="93"/>
      <c r="AV12047" s="93"/>
    </row>
    <row r="12048" spans="35:48" x14ac:dyDescent="0.55000000000000004">
      <c r="AI12048" s="278" t="s">
        <v>17502</v>
      </c>
      <c r="AJ12048" s="279">
        <v>12342</v>
      </c>
      <c r="AL12048" s="246" t="s">
        <v>53606</v>
      </c>
      <c r="AM12048" s="247">
        <v>23299.23</v>
      </c>
      <c r="AO12048" s="226" t="s">
        <v>36655</v>
      </c>
      <c r="AP12048" s="227">
        <v>9100.93</v>
      </c>
      <c r="AR12048" s="207" t="s">
        <v>26006</v>
      </c>
      <c r="AS12048" s="208">
        <v>280.38</v>
      </c>
      <c r="AT12048" s="93"/>
      <c r="AU12048" s="93"/>
      <c r="AV12048" s="93"/>
    </row>
    <row r="12049" spans="35:48" x14ac:dyDescent="0.55000000000000004">
      <c r="AI12049" s="278" t="s">
        <v>17504</v>
      </c>
      <c r="AJ12049" s="279">
        <v>3196.82</v>
      </c>
      <c r="AL12049" s="246" t="s">
        <v>26800</v>
      </c>
      <c r="AM12049" s="247">
        <v>1988.24</v>
      </c>
      <c r="AO12049" s="226" t="s">
        <v>35535</v>
      </c>
      <c r="AP12049" s="227">
        <v>617301.78</v>
      </c>
      <c r="AR12049" s="207" t="s">
        <v>26007</v>
      </c>
      <c r="AS12049" s="208">
        <v>97573.8</v>
      </c>
      <c r="AT12049" s="93"/>
      <c r="AU12049" s="93"/>
      <c r="AV12049" s="93"/>
    </row>
    <row r="12050" spans="35:48" x14ac:dyDescent="0.55000000000000004">
      <c r="AI12050" s="278" t="s">
        <v>34719</v>
      </c>
      <c r="AJ12050" s="279">
        <v>70601.009999999995</v>
      </c>
      <c r="AL12050" s="246" t="s">
        <v>26801</v>
      </c>
      <c r="AM12050" s="247">
        <v>6322</v>
      </c>
      <c r="AO12050" s="226" t="s">
        <v>36656</v>
      </c>
      <c r="AP12050" s="227">
        <v>416119.85</v>
      </c>
      <c r="AR12050" s="207" t="s">
        <v>26008</v>
      </c>
      <c r="AS12050" s="208">
        <v>239291.8</v>
      </c>
      <c r="AT12050" s="93"/>
      <c r="AU12050" s="93"/>
      <c r="AV12050" s="93"/>
    </row>
    <row r="12051" spans="35:48" x14ac:dyDescent="0.55000000000000004">
      <c r="AI12051" s="278" t="s">
        <v>17516</v>
      </c>
      <c r="AJ12051" s="279">
        <v>1989.49</v>
      </c>
      <c r="AL12051" s="246" t="s">
        <v>62218</v>
      </c>
      <c r="AM12051" s="247">
        <v>2078355.7</v>
      </c>
      <c r="AO12051" s="226" t="s">
        <v>40588</v>
      </c>
      <c r="AP12051" s="227">
        <v>41300</v>
      </c>
      <c r="AR12051" s="207" t="s">
        <v>26009</v>
      </c>
      <c r="AS12051" s="208">
        <v>33582.120000000003</v>
      </c>
      <c r="AT12051" s="93"/>
      <c r="AU12051" s="93"/>
      <c r="AV12051" s="93"/>
    </row>
    <row r="12052" spans="35:48" x14ac:dyDescent="0.55000000000000004">
      <c r="AI12052" s="278" t="s">
        <v>34720</v>
      </c>
      <c r="AJ12052" s="279">
        <v>1000</v>
      </c>
      <c r="AL12052" s="246" t="s">
        <v>42888</v>
      </c>
      <c r="AM12052" s="247">
        <v>4776021.97</v>
      </c>
      <c r="AO12052" s="226" t="s">
        <v>53503</v>
      </c>
      <c r="AP12052" s="227">
        <v>77500</v>
      </c>
      <c r="AR12052" s="207" t="s">
        <v>26010</v>
      </c>
      <c r="AS12052" s="208">
        <v>491291.48</v>
      </c>
      <c r="AT12052" s="93"/>
      <c r="AU12052" s="93"/>
      <c r="AV12052" s="93"/>
    </row>
    <row r="12053" spans="35:48" x14ac:dyDescent="0.55000000000000004">
      <c r="AI12053" s="278" t="s">
        <v>17517</v>
      </c>
      <c r="AJ12053" s="279">
        <v>99300</v>
      </c>
      <c r="AL12053" s="246" t="s">
        <v>64852</v>
      </c>
      <c r="AM12053" s="247">
        <v>237673.34</v>
      </c>
      <c r="AO12053" s="226" t="s">
        <v>53504</v>
      </c>
      <c r="AP12053" s="227">
        <v>5928.75</v>
      </c>
      <c r="AR12053" s="207" t="s">
        <v>26011</v>
      </c>
      <c r="AS12053" s="208">
        <v>33426</v>
      </c>
      <c r="AT12053" s="93"/>
      <c r="AU12053" s="93"/>
      <c r="AV12053" s="93"/>
    </row>
    <row r="12054" spans="35:48" x14ac:dyDescent="0.55000000000000004">
      <c r="AI12054" s="278" t="s">
        <v>17518</v>
      </c>
      <c r="AJ12054" s="279">
        <v>15715</v>
      </c>
      <c r="AL12054" s="246" t="s">
        <v>63783</v>
      </c>
      <c r="AM12054" s="247">
        <v>17641.740000000002</v>
      </c>
      <c r="AO12054" s="226" t="s">
        <v>53505</v>
      </c>
      <c r="AP12054" s="227">
        <v>18677.5</v>
      </c>
      <c r="AR12054" s="207" t="s">
        <v>26012</v>
      </c>
      <c r="AS12054" s="208">
        <v>3342.6</v>
      </c>
      <c r="AT12054" s="93"/>
      <c r="AU12054" s="93"/>
      <c r="AV12054" s="93"/>
    </row>
    <row r="12055" spans="35:48" x14ac:dyDescent="0.55000000000000004">
      <c r="AI12055" s="278" t="s">
        <v>17519</v>
      </c>
      <c r="AJ12055" s="279">
        <v>15275.07</v>
      </c>
      <c r="AL12055" s="246" t="s">
        <v>63784</v>
      </c>
      <c r="AM12055" s="247">
        <v>56499.76</v>
      </c>
      <c r="AO12055" s="226" t="s">
        <v>53506</v>
      </c>
      <c r="AP12055" s="227">
        <v>8010.75</v>
      </c>
      <c r="AR12055" s="207" t="s">
        <v>26013</v>
      </c>
      <c r="AS12055" s="208">
        <v>2715.54</v>
      </c>
      <c r="AT12055" s="93"/>
      <c r="AU12055" s="93"/>
      <c r="AV12055" s="93"/>
    </row>
    <row r="12056" spans="35:48" x14ac:dyDescent="0.55000000000000004">
      <c r="AI12056" s="278" t="s">
        <v>17520</v>
      </c>
      <c r="AJ12056" s="279">
        <v>49105.01</v>
      </c>
      <c r="AL12056" s="246" t="s">
        <v>55370</v>
      </c>
      <c r="AM12056" s="247">
        <v>8343.76</v>
      </c>
      <c r="AO12056" s="226" t="s">
        <v>53507</v>
      </c>
      <c r="AP12056" s="227">
        <v>7257.39</v>
      </c>
      <c r="AR12056" s="207" t="s">
        <v>26014</v>
      </c>
      <c r="AS12056" s="208">
        <v>7971.42</v>
      </c>
      <c r="AT12056" s="93"/>
      <c r="AU12056" s="93"/>
      <c r="AV12056" s="93"/>
    </row>
    <row r="12057" spans="35:48" x14ac:dyDescent="0.55000000000000004">
      <c r="AI12057" s="278" t="s">
        <v>34721</v>
      </c>
      <c r="AJ12057" s="279">
        <v>9051.75</v>
      </c>
      <c r="AL12057" s="246" t="s">
        <v>53611</v>
      </c>
      <c r="AM12057" s="247">
        <v>70419.12</v>
      </c>
      <c r="AO12057" s="226" t="s">
        <v>53508</v>
      </c>
      <c r="AP12057" s="227">
        <v>43919.98</v>
      </c>
      <c r="AR12057" s="207" t="s">
        <v>26015</v>
      </c>
      <c r="AS12057" s="208">
        <v>2129.44</v>
      </c>
      <c r="AT12057" s="93"/>
      <c r="AU12057" s="93"/>
      <c r="AV12057" s="93"/>
    </row>
    <row r="12058" spans="35:48" x14ac:dyDescent="0.55000000000000004">
      <c r="AI12058" s="278" t="s">
        <v>17521</v>
      </c>
      <c r="AJ12058" s="279">
        <v>122960</v>
      </c>
      <c r="AL12058" s="246" t="s">
        <v>53612</v>
      </c>
      <c r="AM12058" s="247">
        <v>6025.39</v>
      </c>
      <c r="AO12058" s="226" t="s">
        <v>53509</v>
      </c>
      <c r="AP12058" s="227">
        <v>2695.35</v>
      </c>
      <c r="AR12058" s="207" t="s">
        <v>26016</v>
      </c>
      <c r="AS12058" s="208">
        <v>34457.949999999997</v>
      </c>
      <c r="AT12058" s="93"/>
      <c r="AU12058" s="93"/>
      <c r="AV12058" s="93"/>
    </row>
    <row r="12059" spans="35:48" x14ac:dyDescent="0.55000000000000004">
      <c r="AI12059" s="278" t="s">
        <v>17522</v>
      </c>
      <c r="AJ12059" s="279">
        <v>8102.4</v>
      </c>
      <c r="AL12059" s="246" t="s">
        <v>53613</v>
      </c>
      <c r="AM12059" s="247">
        <v>18318.45</v>
      </c>
      <c r="AO12059" s="226" t="s">
        <v>53510</v>
      </c>
      <c r="AP12059" s="227">
        <v>3448.84</v>
      </c>
      <c r="AR12059" s="207" t="s">
        <v>26017</v>
      </c>
      <c r="AS12059" s="208">
        <v>3155</v>
      </c>
      <c r="AT12059" s="93"/>
      <c r="AU12059" s="93"/>
      <c r="AV12059" s="93"/>
    </row>
    <row r="12060" spans="35:48" x14ac:dyDescent="0.55000000000000004">
      <c r="AI12060" s="278" t="s">
        <v>58751</v>
      </c>
      <c r="AJ12060" s="279">
        <v>1428.75</v>
      </c>
      <c r="AL12060" s="246" t="s">
        <v>53614</v>
      </c>
      <c r="AM12060" s="247">
        <v>3150</v>
      </c>
      <c r="AO12060" s="226" t="s">
        <v>53511</v>
      </c>
      <c r="AP12060" s="227">
        <v>1847.04</v>
      </c>
      <c r="AR12060" s="207" t="s">
        <v>26018</v>
      </c>
      <c r="AS12060" s="208">
        <v>15577.16</v>
      </c>
      <c r="AT12060" s="93"/>
      <c r="AU12060" s="93"/>
      <c r="AV12060" s="93"/>
    </row>
    <row r="12061" spans="35:48" x14ac:dyDescent="0.55000000000000004">
      <c r="AI12061" s="278" t="s">
        <v>17524</v>
      </c>
      <c r="AJ12061" s="279">
        <v>13747.29</v>
      </c>
      <c r="AL12061" s="246" t="s">
        <v>58666</v>
      </c>
      <c r="AM12061" s="247">
        <v>546.98</v>
      </c>
      <c r="AO12061" s="226" t="s">
        <v>53512</v>
      </c>
      <c r="AP12061" s="227">
        <v>4526.41</v>
      </c>
      <c r="AR12061" s="207" t="s">
        <v>26019</v>
      </c>
      <c r="AS12061" s="208">
        <v>1191.6600000000001</v>
      </c>
      <c r="AT12061" s="93"/>
      <c r="AU12061" s="93"/>
      <c r="AV12061" s="93"/>
    </row>
    <row r="12062" spans="35:48" x14ac:dyDescent="0.55000000000000004">
      <c r="AI12062" s="278" t="s">
        <v>69237</v>
      </c>
      <c r="AJ12062" s="279">
        <v>1272</v>
      </c>
      <c r="AL12062" s="246" t="s">
        <v>49132</v>
      </c>
      <c r="AM12062" s="247">
        <v>25621.08</v>
      </c>
      <c r="AO12062" s="226" t="s">
        <v>53513</v>
      </c>
      <c r="AP12062" s="227">
        <v>13383.71</v>
      </c>
      <c r="AR12062" s="207" t="s">
        <v>26020</v>
      </c>
      <c r="AS12062" s="208">
        <v>3767.4</v>
      </c>
      <c r="AT12062" s="93"/>
      <c r="AU12062" s="93"/>
      <c r="AV12062" s="93"/>
    </row>
    <row r="12063" spans="35:48" x14ac:dyDescent="0.55000000000000004">
      <c r="AI12063" s="278" t="s">
        <v>17525</v>
      </c>
      <c r="AJ12063" s="279">
        <v>62488.45</v>
      </c>
      <c r="AL12063" s="246" t="s">
        <v>35564</v>
      </c>
      <c r="AM12063" s="247">
        <v>846447</v>
      </c>
      <c r="AO12063" s="226" t="s">
        <v>53514</v>
      </c>
      <c r="AP12063" s="227">
        <v>1500</v>
      </c>
      <c r="AR12063" s="207" t="s">
        <v>26021</v>
      </c>
      <c r="AS12063" s="208">
        <v>8790.66</v>
      </c>
      <c r="AT12063" s="93"/>
      <c r="AU12063" s="93"/>
      <c r="AV12063" s="93"/>
    </row>
    <row r="12064" spans="35:48" x14ac:dyDescent="0.55000000000000004">
      <c r="AI12064" s="278" t="s">
        <v>54260</v>
      </c>
      <c r="AJ12064" s="279">
        <v>1042.03</v>
      </c>
      <c r="AL12064" s="246" t="s">
        <v>35565</v>
      </c>
      <c r="AM12064" s="247">
        <v>33931.230000000003</v>
      </c>
      <c r="AO12064" s="226" t="s">
        <v>53515</v>
      </c>
      <c r="AP12064" s="227">
        <v>32.5</v>
      </c>
      <c r="AR12064" s="207" t="s">
        <v>26022</v>
      </c>
      <c r="AS12064" s="208">
        <v>960.69</v>
      </c>
      <c r="AT12064" s="93"/>
      <c r="AU12064" s="93"/>
      <c r="AV12064" s="93"/>
    </row>
    <row r="12065" spans="35:48" x14ac:dyDescent="0.55000000000000004">
      <c r="AI12065" s="278" t="s">
        <v>58365</v>
      </c>
      <c r="AJ12065" s="279">
        <v>60581.13</v>
      </c>
      <c r="AL12065" s="246" t="s">
        <v>57801</v>
      </c>
      <c r="AM12065" s="247">
        <v>178627.53</v>
      </c>
      <c r="AO12065" s="226" t="s">
        <v>53516</v>
      </c>
      <c r="AP12065" s="227">
        <v>6585.1</v>
      </c>
      <c r="AR12065" s="207" t="s">
        <v>26023</v>
      </c>
      <c r="AS12065" s="208">
        <v>2722.58</v>
      </c>
      <c r="AT12065" s="93"/>
      <c r="AU12065" s="93"/>
      <c r="AV12065" s="93"/>
    </row>
    <row r="12066" spans="35:48" x14ac:dyDescent="0.55000000000000004">
      <c r="AI12066" s="278" t="s">
        <v>17531</v>
      </c>
      <c r="AJ12066" s="279">
        <v>3351.95</v>
      </c>
      <c r="AL12066" s="246" t="s">
        <v>35566</v>
      </c>
      <c r="AM12066" s="247">
        <v>1560</v>
      </c>
      <c r="AO12066" s="226" t="s">
        <v>53517</v>
      </c>
      <c r="AP12066" s="227">
        <v>14839.75</v>
      </c>
      <c r="AR12066" s="207" t="s">
        <v>26024</v>
      </c>
      <c r="AS12066" s="208">
        <v>1000.9</v>
      </c>
      <c r="AT12066" s="93"/>
      <c r="AU12066" s="93"/>
      <c r="AV12066" s="93"/>
    </row>
    <row r="12067" spans="35:48" x14ac:dyDescent="0.55000000000000004">
      <c r="AI12067" s="278" t="s">
        <v>50617</v>
      </c>
      <c r="AJ12067" s="279">
        <v>-4782.1099999999997</v>
      </c>
      <c r="AL12067" s="246" t="s">
        <v>35567</v>
      </c>
      <c r="AM12067" s="247">
        <v>297283.74</v>
      </c>
      <c r="AO12067" s="226" t="s">
        <v>48214</v>
      </c>
      <c r="AP12067" s="227">
        <v>33883.79</v>
      </c>
      <c r="AR12067" s="207" t="s">
        <v>26025</v>
      </c>
      <c r="AS12067" s="208">
        <v>19684.7</v>
      </c>
      <c r="AT12067" s="93"/>
      <c r="AU12067" s="93"/>
      <c r="AV12067" s="93"/>
    </row>
    <row r="12068" spans="35:48" x14ac:dyDescent="0.55000000000000004">
      <c r="AI12068" s="278" t="s">
        <v>66765</v>
      </c>
      <c r="AJ12068" s="279">
        <v>1223101.78</v>
      </c>
      <c r="AL12068" s="246" t="s">
        <v>35568</v>
      </c>
      <c r="AM12068" s="247">
        <v>1639958.55</v>
      </c>
      <c r="AO12068" s="226" t="s">
        <v>53518</v>
      </c>
      <c r="AP12068" s="227">
        <v>762.54</v>
      </c>
      <c r="AR12068" s="207" t="s">
        <v>26026</v>
      </c>
      <c r="AS12068" s="208">
        <v>20121.71</v>
      </c>
      <c r="AT12068" s="93"/>
      <c r="AU12068" s="93"/>
      <c r="AV12068" s="93"/>
    </row>
    <row r="12069" spans="35:48" x14ac:dyDescent="0.55000000000000004">
      <c r="AI12069" s="278" t="s">
        <v>58015</v>
      </c>
      <c r="AJ12069" s="279">
        <v>692203.87</v>
      </c>
      <c r="AL12069" s="246" t="s">
        <v>35569</v>
      </c>
      <c r="AM12069" s="247">
        <v>1425967.56</v>
      </c>
      <c r="AO12069" s="226" t="s">
        <v>53519</v>
      </c>
      <c r="AP12069" s="227">
        <v>7418.13</v>
      </c>
      <c r="AR12069" s="207" t="s">
        <v>26027</v>
      </c>
      <c r="AS12069" s="208">
        <v>376896.48</v>
      </c>
      <c r="AT12069" s="93"/>
      <c r="AU12069" s="93"/>
      <c r="AV12069" s="93"/>
    </row>
    <row r="12070" spans="35:48" x14ac:dyDescent="0.55000000000000004">
      <c r="AI12070" s="278" t="s">
        <v>60883</v>
      </c>
      <c r="AJ12070" s="279">
        <v>43482.95</v>
      </c>
      <c r="AL12070" s="246" t="s">
        <v>36665</v>
      </c>
      <c r="AM12070" s="247">
        <v>131482.32999999999</v>
      </c>
      <c r="AO12070" s="226" t="s">
        <v>53520</v>
      </c>
      <c r="AP12070" s="227">
        <v>1649.07</v>
      </c>
      <c r="AR12070" s="207" t="s">
        <v>26028</v>
      </c>
      <c r="AS12070" s="208">
        <v>30171.54</v>
      </c>
      <c r="AT12070" s="93"/>
      <c r="AU12070" s="93"/>
      <c r="AV12070" s="93"/>
    </row>
    <row r="12071" spans="35:48" x14ac:dyDescent="0.55000000000000004">
      <c r="AI12071" s="278" t="s">
        <v>65104</v>
      </c>
      <c r="AJ12071" s="279">
        <v>19020</v>
      </c>
      <c r="AL12071" s="246" t="s">
        <v>36666</v>
      </c>
      <c r="AM12071" s="247">
        <v>7430.58</v>
      </c>
      <c r="AO12071" s="226" t="s">
        <v>53521</v>
      </c>
      <c r="AP12071" s="227">
        <v>1786.2</v>
      </c>
      <c r="AR12071" s="207" t="s">
        <v>26029</v>
      </c>
      <c r="AS12071" s="208">
        <v>11511</v>
      </c>
      <c r="AT12071" s="93"/>
      <c r="AU12071" s="93"/>
      <c r="AV12071" s="93"/>
    </row>
    <row r="12072" spans="35:48" x14ac:dyDescent="0.55000000000000004">
      <c r="AI12072" s="278" t="s">
        <v>34722</v>
      </c>
      <c r="AJ12072" s="279">
        <v>133634.76</v>
      </c>
      <c r="AL12072" s="246" t="s">
        <v>40601</v>
      </c>
      <c r="AM12072" s="247">
        <v>160986.21</v>
      </c>
      <c r="AO12072" s="226" t="s">
        <v>53522</v>
      </c>
      <c r="AP12072" s="227">
        <v>700.13</v>
      </c>
      <c r="AR12072" s="207" t="s">
        <v>26030</v>
      </c>
      <c r="AS12072" s="208">
        <v>4894</v>
      </c>
      <c r="AT12072" s="93"/>
      <c r="AU12072" s="93"/>
      <c r="AV12072" s="93"/>
    </row>
    <row r="12073" spans="35:48" x14ac:dyDescent="0.55000000000000004">
      <c r="AI12073" s="278" t="s">
        <v>56773</v>
      </c>
      <c r="AJ12073" s="279">
        <v>61065.49</v>
      </c>
      <c r="AL12073" s="246" t="s">
        <v>59797</v>
      </c>
      <c r="AM12073" s="247">
        <v>2856517.27</v>
      </c>
      <c r="AO12073" s="226" t="s">
        <v>53523</v>
      </c>
      <c r="AP12073" s="227">
        <v>883.84</v>
      </c>
      <c r="AR12073" s="207" t="s">
        <v>26031</v>
      </c>
      <c r="AS12073" s="208">
        <v>376896.48</v>
      </c>
      <c r="AT12073" s="93"/>
      <c r="AU12073" s="93"/>
      <c r="AV12073" s="93"/>
    </row>
    <row r="12074" spans="35:48" x14ac:dyDescent="0.55000000000000004">
      <c r="AI12074" s="278" t="s">
        <v>17576</v>
      </c>
      <c r="AJ12074" s="279">
        <v>124490</v>
      </c>
      <c r="AL12074" s="246" t="s">
        <v>39438</v>
      </c>
      <c r="AM12074" s="247">
        <v>752564.89</v>
      </c>
      <c r="AO12074" s="226" t="s">
        <v>53524</v>
      </c>
      <c r="AP12074" s="227">
        <v>2745.29</v>
      </c>
      <c r="AR12074" s="207" t="s">
        <v>26032</v>
      </c>
      <c r="AS12074" s="208">
        <v>7813.9</v>
      </c>
      <c r="AT12074" s="93"/>
      <c r="AU12074" s="93"/>
      <c r="AV12074" s="93"/>
    </row>
    <row r="12075" spans="35:48" x14ac:dyDescent="0.55000000000000004">
      <c r="AI12075" s="278" t="s">
        <v>34731</v>
      </c>
      <c r="AJ12075" s="279">
        <v>138149</v>
      </c>
      <c r="AL12075" s="246" t="s">
        <v>40602</v>
      </c>
      <c r="AM12075" s="247">
        <v>2496.52</v>
      </c>
      <c r="AO12075" s="226" t="s">
        <v>53525</v>
      </c>
      <c r="AP12075" s="227">
        <v>13388.87</v>
      </c>
      <c r="AR12075" s="207" t="s">
        <v>26033</v>
      </c>
      <c r="AS12075" s="208">
        <v>93805.18</v>
      </c>
      <c r="AT12075" s="93"/>
      <c r="AU12075" s="93"/>
      <c r="AV12075" s="93"/>
    </row>
    <row r="12076" spans="35:48" x14ac:dyDescent="0.55000000000000004">
      <c r="AI12076" s="278" t="s">
        <v>69238</v>
      </c>
      <c r="AJ12076" s="279">
        <v>27012.18</v>
      </c>
      <c r="AL12076" s="246" t="s">
        <v>35570</v>
      </c>
      <c r="AM12076" s="247">
        <v>615509.91</v>
      </c>
      <c r="AO12076" s="226" t="s">
        <v>53526</v>
      </c>
      <c r="AP12076" s="227">
        <v>1028.99</v>
      </c>
      <c r="AR12076" s="207" t="s">
        <v>26034</v>
      </c>
      <c r="AS12076" s="208">
        <v>15577.16</v>
      </c>
      <c r="AT12076" s="93"/>
      <c r="AU12076" s="93"/>
      <c r="AV12076" s="93"/>
    </row>
    <row r="12077" spans="35:48" x14ac:dyDescent="0.55000000000000004">
      <c r="AI12077" s="278" t="s">
        <v>17577</v>
      </c>
      <c r="AJ12077" s="279">
        <v>2864.75</v>
      </c>
      <c r="AL12077" s="246" t="s">
        <v>35571</v>
      </c>
      <c r="AM12077" s="247">
        <v>1962451.3</v>
      </c>
      <c r="AO12077" s="226" t="s">
        <v>53527</v>
      </c>
      <c r="AP12077" s="227">
        <v>3816.23</v>
      </c>
      <c r="AR12077" s="207" t="s">
        <v>14113</v>
      </c>
      <c r="AS12077" s="208">
        <v>13550.26</v>
      </c>
      <c r="AT12077" s="93"/>
      <c r="AU12077" s="93"/>
      <c r="AV12077" s="93"/>
    </row>
    <row r="12078" spans="35:48" x14ac:dyDescent="0.55000000000000004">
      <c r="AI12078" s="278" t="s">
        <v>33285</v>
      </c>
      <c r="AJ12078" s="279">
        <v>38141.69</v>
      </c>
      <c r="AL12078" s="246" t="s">
        <v>35572</v>
      </c>
      <c r="AM12078" s="247">
        <v>741405.8</v>
      </c>
      <c r="AO12078" s="226" t="s">
        <v>50361</v>
      </c>
      <c r="AP12078" s="227">
        <v>831</v>
      </c>
      <c r="AR12078" s="207" t="s">
        <v>14114</v>
      </c>
      <c r="AS12078" s="208">
        <v>4486.8</v>
      </c>
      <c r="AT12078" s="93"/>
      <c r="AU12078" s="93"/>
      <c r="AV12078" s="93"/>
    </row>
    <row r="12079" spans="35:48" x14ac:dyDescent="0.55000000000000004">
      <c r="AI12079" s="278" t="s">
        <v>59966</v>
      </c>
      <c r="AJ12079" s="279">
        <v>12812.5</v>
      </c>
      <c r="AL12079" s="246" t="s">
        <v>64853</v>
      </c>
      <c r="AM12079" s="247">
        <v>170088</v>
      </c>
      <c r="AO12079" s="226" t="s">
        <v>53528</v>
      </c>
      <c r="AP12079" s="227">
        <v>294.95</v>
      </c>
      <c r="AR12079" s="207" t="s">
        <v>14115</v>
      </c>
      <c r="AS12079" s="208">
        <v>29448.13</v>
      </c>
      <c r="AT12079" s="93"/>
      <c r="AU12079" s="93"/>
      <c r="AV12079" s="93"/>
    </row>
    <row r="12080" spans="35:48" x14ac:dyDescent="0.55000000000000004">
      <c r="AI12080" s="278" t="s">
        <v>13243</v>
      </c>
      <c r="AJ12080" s="279">
        <v>562.5</v>
      </c>
      <c r="AL12080" s="246" t="s">
        <v>55371</v>
      </c>
      <c r="AM12080" s="247">
        <v>20528.12</v>
      </c>
      <c r="AO12080" s="226" t="s">
        <v>53529</v>
      </c>
      <c r="AP12080" s="227">
        <v>6277.13</v>
      </c>
      <c r="AR12080" s="207" t="s">
        <v>26035</v>
      </c>
      <c r="AS12080" s="208">
        <v>3342.6</v>
      </c>
      <c r="AT12080" s="93"/>
      <c r="AU12080" s="93"/>
      <c r="AV12080" s="93"/>
    </row>
    <row r="12081" spans="35:48" x14ac:dyDescent="0.55000000000000004">
      <c r="AI12081" s="278" t="s">
        <v>34732</v>
      </c>
      <c r="AJ12081" s="279">
        <v>112500</v>
      </c>
      <c r="AL12081" s="246" t="s">
        <v>47228</v>
      </c>
      <c r="AM12081" s="247">
        <v>1651880.54</v>
      </c>
      <c r="AO12081" s="226" t="s">
        <v>47206</v>
      </c>
      <c r="AP12081" s="227">
        <v>83302.64</v>
      </c>
      <c r="AR12081" s="207" t="s">
        <v>26036</v>
      </c>
      <c r="AS12081" s="208">
        <v>44500</v>
      </c>
      <c r="AT12081" s="93"/>
      <c r="AU12081" s="93"/>
      <c r="AV12081" s="93"/>
    </row>
    <row r="12082" spans="35:48" x14ac:dyDescent="0.55000000000000004">
      <c r="AI12082" s="278" t="s">
        <v>60885</v>
      </c>
      <c r="AJ12082" s="279">
        <v>2414.6</v>
      </c>
      <c r="AL12082" s="246" t="s">
        <v>56536</v>
      </c>
      <c r="AM12082" s="247">
        <v>3672925.14</v>
      </c>
      <c r="AO12082" s="226" t="s">
        <v>48215</v>
      </c>
      <c r="AP12082" s="227">
        <v>1971.4</v>
      </c>
      <c r="AR12082" s="207" t="s">
        <v>26037</v>
      </c>
      <c r="AS12082" s="208">
        <v>83415.86</v>
      </c>
      <c r="AT12082" s="93"/>
      <c r="AU12082" s="93"/>
      <c r="AV12082" s="93"/>
    </row>
    <row r="12083" spans="35:48" x14ac:dyDescent="0.55000000000000004">
      <c r="AI12083" s="278" t="s">
        <v>70899</v>
      </c>
      <c r="AJ12083" s="279">
        <v>100.17</v>
      </c>
      <c r="AL12083" s="246" t="s">
        <v>35573</v>
      </c>
      <c r="AM12083" s="247">
        <v>277957.32</v>
      </c>
      <c r="AO12083" s="226" t="s">
        <v>47207</v>
      </c>
      <c r="AP12083" s="227">
        <v>25927.5</v>
      </c>
      <c r="AR12083" s="207" t="s">
        <v>14116</v>
      </c>
      <c r="AS12083" s="208">
        <v>51671.58</v>
      </c>
      <c r="AT12083" s="93"/>
      <c r="AU12083" s="93"/>
      <c r="AV12083" s="93"/>
    </row>
    <row r="12084" spans="35:48" x14ac:dyDescent="0.55000000000000004">
      <c r="AI12084" s="278" t="s">
        <v>17579</v>
      </c>
      <c r="AJ12084" s="279">
        <v>9678</v>
      </c>
      <c r="AL12084" s="246" t="s">
        <v>58328</v>
      </c>
      <c r="AM12084" s="247">
        <v>646850.98</v>
      </c>
      <c r="AO12084" s="226" t="s">
        <v>47208</v>
      </c>
      <c r="AP12084" s="227">
        <v>31425.48</v>
      </c>
      <c r="AR12084" s="207" t="s">
        <v>14117</v>
      </c>
      <c r="AS12084" s="208">
        <v>55127.62</v>
      </c>
      <c r="AT12084" s="93"/>
      <c r="AU12084" s="93"/>
      <c r="AV12084" s="93"/>
    </row>
    <row r="12085" spans="35:48" x14ac:dyDescent="0.55000000000000004">
      <c r="AI12085" s="278" t="s">
        <v>17580</v>
      </c>
      <c r="AJ12085" s="279">
        <v>1020.75</v>
      </c>
      <c r="AL12085" s="246" t="s">
        <v>62787</v>
      </c>
      <c r="AM12085" s="247">
        <v>777118.3</v>
      </c>
      <c r="AO12085" s="226" t="s">
        <v>40589</v>
      </c>
      <c r="AP12085" s="227">
        <v>23105</v>
      </c>
      <c r="AR12085" s="207" t="s">
        <v>14118</v>
      </c>
      <c r="AS12085" s="208">
        <v>7453.04</v>
      </c>
      <c r="AT12085" s="93"/>
      <c r="AU12085" s="93"/>
      <c r="AV12085" s="93"/>
    </row>
    <row r="12086" spans="35:48" x14ac:dyDescent="0.55000000000000004">
      <c r="AI12086" s="278" t="s">
        <v>13246</v>
      </c>
      <c r="AJ12086" s="279">
        <v>38967.94</v>
      </c>
      <c r="AL12086" s="246" t="s">
        <v>53615</v>
      </c>
      <c r="AM12086" s="247">
        <v>277466.74</v>
      </c>
      <c r="AO12086" s="226" t="s">
        <v>47209</v>
      </c>
      <c r="AP12086" s="227">
        <v>30244.720000000001</v>
      </c>
      <c r="AR12086" s="207" t="s">
        <v>26038</v>
      </c>
      <c r="AS12086" s="208">
        <v>130481.07</v>
      </c>
      <c r="AT12086" s="93"/>
      <c r="AU12086" s="93"/>
      <c r="AV12086" s="93"/>
    </row>
    <row r="12087" spans="35:48" x14ac:dyDescent="0.55000000000000004">
      <c r="AI12087" s="278" t="s">
        <v>13247</v>
      </c>
      <c r="AJ12087" s="279">
        <v>128242.62</v>
      </c>
      <c r="AL12087" s="246" t="s">
        <v>59193</v>
      </c>
      <c r="AM12087" s="247">
        <v>612258</v>
      </c>
      <c r="AO12087" s="226" t="s">
        <v>48216</v>
      </c>
      <c r="AP12087" s="227">
        <v>165561.62</v>
      </c>
      <c r="AR12087" s="207" t="s">
        <v>26039</v>
      </c>
      <c r="AS12087" s="208">
        <v>47728.25</v>
      </c>
      <c r="AT12087" s="93"/>
      <c r="AU12087" s="93"/>
      <c r="AV12087" s="93"/>
    </row>
    <row r="12088" spans="35:48" x14ac:dyDescent="0.55000000000000004">
      <c r="AI12088" s="278" t="s">
        <v>17581</v>
      </c>
      <c r="AJ12088" s="279">
        <v>52015.14</v>
      </c>
      <c r="AL12088" s="246" t="s">
        <v>62788</v>
      </c>
      <c r="AM12088" s="247">
        <v>25080</v>
      </c>
      <c r="AO12088" s="226" t="s">
        <v>47210</v>
      </c>
      <c r="AP12088" s="227">
        <v>14461.18</v>
      </c>
      <c r="AR12088" s="207" t="s">
        <v>26040</v>
      </c>
      <c r="AS12088" s="208">
        <v>3155</v>
      </c>
      <c r="AT12088" s="93"/>
      <c r="AU12088" s="93"/>
      <c r="AV12088" s="93"/>
    </row>
    <row r="12089" spans="35:48" x14ac:dyDescent="0.55000000000000004">
      <c r="AI12089" s="278" t="s">
        <v>54261</v>
      </c>
      <c r="AJ12089" s="279">
        <v>6622.87</v>
      </c>
      <c r="AL12089" s="246" t="s">
        <v>62789</v>
      </c>
      <c r="AM12089" s="247">
        <v>1918.64</v>
      </c>
      <c r="AO12089" s="226" t="s">
        <v>47211</v>
      </c>
      <c r="AP12089" s="227">
        <v>124800.15</v>
      </c>
      <c r="AR12089" s="207" t="s">
        <v>26041</v>
      </c>
      <c r="AS12089" s="208">
        <v>280.38</v>
      </c>
      <c r="AT12089" s="93"/>
      <c r="AU12089" s="93"/>
      <c r="AV12089" s="93"/>
    </row>
    <row r="12090" spans="35:48" x14ac:dyDescent="0.55000000000000004">
      <c r="AI12090" s="278" t="s">
        <v>13248</v>
      </c>
      <c r="AJ12090" s="279">
        <v>120319.64</v>
      </c>
      <c r="AL12090" s="246" t="s">
        <v>62790</v>
      </c>
      <c r="AM12090" s="247">
        <v>6144.62</v>
      </c>
      <c r="AO12090" s="226" t="s">
        <v>45499</v>
      </c>
      <c r="AP12090" s="227">
        <v>8978.74</v>
      </c>
      <c r="AR12090" s="207" t="s">
        <v>26042</v>
      </c>
      <c r="AS12090" s="208">
        <v>12511.9</v>
      </c>
      <c r="AT12090" s="93"/>
      <c r="AU12090" s="93"/>
      <c r="AV12090" s="93"/>
    </row>
    <row r="12091" spans="35:48" x14ac:dyDescent="0.55000000000000004">
      <c r="AI12091" s="278" t="s">
        <v>55580</v>
      </c>
      <c r="AJ12091" s="279">
        <v>-17066.330000000002</v>
      </c>
      <c r="AL12091" s="246" t="s">
        <v>53617</v>
      </c>
      <c r="AM12091" s="247">
        <v>2536.87</v>
      </c>
      <c r="AO12091" s="226" t="s">
        <v>45500</v>
      </c>
      <c r="AP12091" s="227">
        <v>195397.2</v>
      </c>
      <c r="AR12091" s="207" t="s">
        <v>26043</v>
      </c>
      <c r="AS12091" s="208">
        <v>337776.35</v>
      </c>
      <c r="AT12091" s="93"/>
      <c r="AU12091" s="93"/>
      <c r="AV12091" s="93"/>
    </row>
    <row r="12092" spans="35:48" x14ac:dyDescent="0.55000000000000004">
      <c r="AI12092" s="278" t="s">
        <v>13249</v>
      </c>
      <c r="AJ12092" s="279">
        <v>32551.91</v>
      </c>
      <c r="AL12092" s="246" t="s">
        <v>60701</v>
      </c>
      <c r="AM12092" s="247">
        <v>6875.03</v>
      </c>
      <c r="AO12092" s="226" t="s">
        <v>40590</v>
      </c>
      <c r="AP12092" s="227">
        <v>53534.34</v>
      </c>
      <c r="AR12092" s="207" t="s">
        <v>26044</v>
      </c>
      <c r="AS12092" s="208">
        <v>332757.23</v>
      </c>
      <c r="AT12092" s="93"/>
      <c r="AU12092" s="93"/>
      <c r="AV12092" s="93"/>
    </row>
    <row r="12093" spans="35:48" x14ac:dyDescent="0.55000000000000004">
      <c r="AI12093" s="278" t="s">
        <v>17584</v>
      </c>
      <c r="AJ12093" s="279">
        <v>19486.28</v>
      </c>
      <c r="AL12093" s="246" t="s">
        <v>64854</v>
      </c>
      <c r="AM12093" s="247">
        <v>4032.95</v>
      </c>
      <c r="AO12093" s="226" t="s">
        <v>47212</v>
      </c>
      <c r="AP12093" s="227">
        <v>81831.740000000005</v>
      </c>
      <c r="AR12093" s="207" t="s">
        <v>26045</v>
      </c>
      <c r="AS12093" s="208">
        <v>33632.120000000003</v>
      </c>
      <c r="AT12093" s="93"/>
      <c r="AU12093" s="93"/>
      <c r="AV12093" s="93"/>
    </row>
    <row r="12094" spans="35:48" x14ac:dyDescent="0.55000000000000004">
      <c r="AI12094" s="278" t="s">
        <v>17585</v>
      </c>
      <c r="AJ12094" s="279">
        <v>996.46</v>
      </c>
      <c r="AL12094" s="246" t="s">
        <v>56537</v>
      </c>
      <c r="AM12094" s="247">
        <v>89218.6</v>
      </c>
      <c r="AO12094" s="226" t="s">
        <v>47213</v>
      </c>
      <c r="AP12094" s="227">
        <v>39556.18</v>
      </c>
      <c r="AR12094" s="207" t="s">
        <v>26046</v>
      </c>
      <c r="AS12094" s="208">
        <v>633379.19999999995</v>
      </c>
      <c r="AT12094" s="93"/>
      <c r="AU12094" s="93"/>
      <c r="AV12094" s="93"/>
    </row>
    <row r="12095" spans="35:48" x14ac:dyDescent="0.55000000000000004">
      <c r="AI12095" s="278" t="s">
        <v>36125</v>
      </c>
      <c r="AJ12095" s="279">
        <v>121584.56</v>
      </c>
      <c r="AL12095" s="246" t="s">
        <v>59194</v>
      </c>
      <c r="AM12095" s="247">
        <v>6272.24</v>
      </c>
      <c r="AO12095" s="226" t="s">
        <v>45501</v>
      </c>
      <c r="AP12095" s="227">
        <v>12178.97</v>
      </c>
      <c r="AR12095" s="207" t="s">
        <v>26047</v>
      </c>
      <c r="AS12095" s="208">
        <v>7573.27</v>
      </c>
      <c r="AT12095" s="93"/>
      <c r="AU12095" s="93"/>
      <c r="AV12095" s="93"/>
    </row>
    <row r="12096" spans="35:48" x14ac:dyDescent="0.55000000000000004">
      <c r="AI12096" s="278" t="s">
        <v>69239</v>
      </c>
      <c r="AJ12096" s="279">
        <v>230010.73</v>
      </c>
      <c r="AL12096" s="246" t="s">
        <v>56538</v>
      </c>
      <c r="AM12096" s="247">
        <v>27585</v>
      </c>
      <c r="AO12096" s="226" t="s">
        <v>53530</v>
      </c>
      <c r="AP12096" s="227">
        <v>2134</v>
      </c>
      <c r="AR12096" s="207" t="s">
        <v>26048</v>
      </c>
      <c r="AS12096" s="208">
        <v>11040</v>
      </c>
      <c r="AT12096" s="93"/>
      <c r="AU12096" s="93"/>
      <c r="AV12096" s="93"/>
    </row>
    <row r="12097" spans="35:48" x14ac:dyDescent="0.55000000000000004">
      <c r="AI12097" s="278" t="s">
        <v>54263</v>
      </c>
      <c r="AJ12097" s="279">
        <v>10801.27</v>
      </c>
      <c r="AL12097" s="246" t="s">
        <v>56539</v>
      </c>
      <c r="AM12097" s="247">
        <v>9016.91</v>
      </c>
      <c r="AO12097" s="226" t="s">
        <v>53531</v>
      </c>
      <c r="AP12097" s="227">
        <v>24000</v>
      </c>
      <c r="AR12097" s="207" t="s">
        <v>26049</v>
      </c>
      <c r="AS12097" s="208">
        <v>555.24</v>
      </c>
      <c r="AT12097" s="93"/>
      <c r="AU12097" s="93"/>
      <c r="AV12097" s="93"/>
    </row>
    <row r="12098" spans="35:48" x14ac:dyDescent="0.55000000000000004">
      <c r="AI12098" s="278" t="s">
        <v>17669</v>
      </c>
      <c r="AJ12098" s="279">
        <v>19402.38</v>
      </c>
      <c r="AL12098" s="246" t="s">
        <v>56540</v>
      </c>
      <c r="AM12098" s="247">
        <v>30153.599999999999</v>
      </c>
      <c r="AO12098" s="226" t="s">
        <v>53532</v>
      </c>
      <c r="AP12098" s="227">
        <v>232879.22</v>
      </c>
      <c r="AR12098" s="207" t="s">
        <v>26050</v>
      </c>
      <c r="AS12098" s="208">
        <v>2475</v>
      </c>
      <c r="AT12098" s="93"/>
      <c r="AU12098" s="93"/>
      <c r="AV12098" s="93"/>
    </row>
    <row r="12099" spans="35:48" x14ac:dyDescent="0.55000000000000004">
      <c r="AI12099" s="278" t="s">
        <v>17670</v>
      </c>
      <c r="AJ12099" s="279">
        <v>88912.87</v>
      </c>
      <c r="AL12099" s="246" t="s">
        <v>56541</v>
      </c>
      <c r="AM12099" s="247">
        <v>10906.68</v>
      </c>
      <c r="AO12099" s="226" t="s">
        <v>47214</v>
      </c>
      <c r="AP12099" s="227">
        <v>182705.24</v>
      </c>
      <c r="AR12099" s="207" t="s">
        <v>26051</v>
      </c>
      <c r="AS12099" s="208">
        <v>300</v>
      </c>
      <c r="AT12099" s="93"/>
      <c r="AU12099" s="93"/>
      <c r="AV12099" s="93"/>
    </row>
    <row r="12100" spans="35:48" x14ac:dyDescent="0.55000000000000004">
      <c r="AI12100" s="278" t="s">
        <v>17671</v>
      </c>
      <c r="AJ12100" s="279">
        <v>262718.48</v>
      </c>
      <c r="AL12100" s="246" t="s">
        <v>59195</v>
      </c>
      <c r="AM12100" s="247">
        <v>17507.82</v>
      </c>
      <c r="AO12100" s="226" t="s">
        <v>45502</v>
      </c>
      <c r="AP12100" s="227">
        <v>134.69</v>
      </c>
      <c r="AR12100" s="207" t="s">
        <v>26052</v>
      </c>
      <c r="AS12100" s="208">
        <v>288.75</v>
      </c>
      <c r="AT12100" s="93"/>
      <c r="AU12100" s="93"/>
      <c r="AV12100" s="93"/>
    </row>
    <row r="12101" spans="35:48" x14ac:dyDescent="0.55000000000000004">
      <c r="AI12101" s="278" t="s">
        <v>17675</v>
      </c>
      <c r="AJ12101" s="279">
        <v>11583.77</v>
      </c>
      <c r="AL12101" s="246" t="s">
        <v>59196</v>
      </c>
      <c r="AM12101" s="247">
        <v>1320.64</v>
      </c>
      <c r="AO12101" s="226" t="s">
        <v>48217</v>
      </c>
      <c r="AP12101" s="227">
        <v>286547.59999999998</v>
      </c>
      <c r="AR12101" s="207" t="s">
        <v>26053</v>
      </c>
      <c r="AS12101" s="208">
        <v>1062.96</v>
      </c>
      <c r="AT12101" s="93"/>
      <c r="AU12101" s="93"/>
      <c r="AV12101" s="93"/>
    </row>
    <row r="12102" spans="35:48" x14ac:dyDescent="0.55000000000000004">
      <c r="AI12102" s="278" t="s">
        <v>17676</v>
      </c>
      <c r="AJ12102" s="279">
        <v>14045.01</v>
      </c>
      <c r="AL12102" s="246" t="s">
        <v>59197</v>
      </c>
      <c r="AM12102" s="247">
        <v>4229.51</v>
      </c>
      <c r="AO12102" s="226" t="s">
        <v>48218</v>
      </c>
      <c r="AP12102" s="227">
        <v>480958.44</v>
      </c>
      <c r="AR12102" s="207" t="s">
        <v>26054</v>
      </c>
      <c r="AS12102" s="208">
        <v>39.159999999999997</v>
      </c>
      <c r="AT12102" s="93"/>
      <c r="AU12102" s="93"/>
      <c r="AV12102" s="93"/>
    </row>
    <row r="12103" spans="35:48" x14ac:dyDescent="0.55000000000000004">
      <c r="AI12103" s="278" t="s">
        <v>17679</v>
      </c>
      <c r="AJ12103" s="279">
        <v>196023.59</v>
      </c>
      <c r="AL12103" s="246" t="s">
        <v>64855</v>
      </c>
      <c r="AM12103" s="247">
        <v>5126.24</v>
      </c>
      <c r="AO12103" s="226" t="s">
        <v>53533</v>
      </c>
      <c r="AP12103" s="227">
        <v>84</v>
      </c>
      <c r="AR12103" s="207" t="s">
        <v>26055</v>
      </c>
      <c r="AS12103" s="208">
        <v>914.8</v>
      </c>
      <c r="AT12103" s="93"/>
      <c r="AU12103" s="93"/>
      <c r="AV12103" s="93"/>
    </row>
    <row r="12104" spans="35:48" x14ac:dyDescent="0.55000000000000004">
      <c r="AI12104" s="278" t="s">
        <v>17681</v>
      </c>
      <c r="AJ12104" s="279">
        <v>2495.41</v>
      </c>
      <c r="AL12104" s="246" t="s">
        <v>61567</v>
      </c>
      <c r="AM12104" s="247">
        <v>4283.42</v>
      </c>
      <c r="AO12104" s="226" t="s">
        <v>53534</v>
      </c>
      <c r="AP12104" s="227">
        <v>8077</v>
      </c>
      <c r="AR12104" s="207" t="s">
        <v>26056</v>
      </c>
      <c r="AS12104" s="208">
        <v>149.30000000000001</v>
      </c>
      <c r="AT12104" s="93"/>
      <c r="AU12104" s="93"/>
      <c r="AV12104" s="93"/>
    </row>
    <row r="12105" spans="35:48" x14ac:dyDescent="0.55000000000000004">
      <c r="AI12105" s="278" t="s">
        <v>17682</v>
      </c>
      <c r="AJ12105" s="279">
        <v>1722.74</v>
      </c>
      <c r="AL12105" s="246" t="s">
        <v>58329</v>
      </c>
      <c r="AM12105" s="247">
        <v>26750</v>
      </c>
      <c r="AO12105" s="226" t="s">
        <v>53535</v>
      </c>
      <c r="AP12105" s="227">
        <v>1076.1199999999999</v>
      </c>
      <c r="AR12105" s="207" t="s">
        <v>26057</v>
      </c>
      <c r="AS12105" s="208">
        <v>773</v>
      </c>
      <c r="AT12105" s="93"/>
      <c r="AU12105" s="93"/>
      <c r="AV12105" s="93"/>
    </row>
    <row r="12106" spans="35:48" x14ac:dyDescent="0.55000000000000004">
      <c r="AI12106" s="278" t="s">
        <v>33291</v>
      </c>
      <c r="AJ12106" s="279">
        <v>66540</v>
      </c>
      <c r="AL12106" s="246" t="s">
        <v>53618</v>
      </c>
      <c r="AM12106" s="247">
        <v>32692</v>
      </c>
      <c r="AO12106" s="226" t="s">
        <v>49115</v>
      </c>
      <c r="AP12106" s="227">
        <v>37.44</v>
      </c>
      <c r="AR12106" s="207" t="s">
        <v>26058</v>
      </c>
      <c r="AS12106" s="208">
        <v>6474</v>
      </c>
      <c r="AT12106" s="93"/>
      <c r="AU12106" s="93"/>
      <c r="AV12106" s="93"/>
    </row>
    <row r="12107" spans="35:48" x14ac:dyDescent="0.55000000000000004">
      <c r="AI12107" s="278" t="s">
        <v>17683</v>
      </c>
      <c r="AJ12107" s="279">
        <v>19788.900000000001</v>
      </c>
      <c r="AL12107" s="246" t="s">
        <v>63361</v>
      </c>
      <c r="AM12107" s="247">
        <v>67716</v>
      </c>
      <c r="AO12107" s="226" t="s">
        <v>45503</v>
      </c>
      <c r="AP12107" s="227">
        <v>550</v>
      </c>
      <c r="AR12107" s="207" t="s">
        <v>26059</v>
      </c>
      <c r="AS12107" s="208">
        <v>10449.82</v>
      </c>
      <c r="AT12107" s="93"/>
      <c r="AU12107" s="93"/>
      <c r="AV12107" s="93"/>
    </row>
    <row r="12108" spans="35:48" x14ac:dyDescent="0.55000000000000004">
      <c r="AI12108" s="278" t="s">
        <v>13265</v>
      </c>
      <c r="AJ12108" s="279">
        <v>5468.95</v>
      </c>
      <c r="AL12108" s="246" t="s">
        <v>58667</v>
      </c>
      <c r="AM12108" s="247">
        <v>4852.1000000000004</v>
      </c>
      <c r="AO12108" s="226" t="s">
        <v>49116</v>
      </c>
      <c r="AP12108" s="227">
        <v>3861</v>
      </c>
      <c r="AR12108" s="207" t="s">
        <v>26060</v>
      </c>
      <c r="AS12108" s="208">
        <v>3489.18</v>
      </c>
      <c r="AT12108" s="93"/>
      <c r="AU12108" s="93"/>
      <c r="AV12108" s="93"/>
    </row>
    <row r="12109" spans="35:48" x14ac:dyDescent="0.55000000000000004">
      <c r="AI12109" s="278" t="s">
        <v>13266</v>
      </c>
      <c r="AJ12109" s="279">
        <v>2377.7199999999998</v>
      </c>
      <c r="AL12109" s="246" t="s">
        <v>59798</v>
      </c>
      <c r="AM12109" s="247">
        <v>56250</v>
      </c>
      <c r="AO12109" s="226" t="s">
        <v>49117</v>
      </c>
      <c r="AP12109" s="227">
        <v>295.37</v>
      </c>
      <c r="AR12109" s="207" t="s">
        <v>26061</v>
      </c>
      <c r="AS12109" s="208">
        <v>1626.9</v>
      </c>
      <c r="AT12109" s="93"/>
      <c r="AU12109" s="93"/>
      <c r="AV12109" s="93"/>
    </row>
    <row r="12110" spans="35:48" x14ac:dyDescent="0.55000000000000004">
      <c r="AI12110" s="278" t="s">
        <v>56774</v>
      </c>
      <c r="AJ12110" s="279">
        <v>6906.78</v>
      </c>
      <c r="AL12110" s="246" t="s">
        <v>58668</v>
      </c>
      <c r="AM12110" s="247">
        <v>4674.32</v>
      </c>
      <c r="AO12110" s="226" t="s">
        <v>53536</v>
      </c>
      <c r="AP12110" s="227">
        <v>840.69</v>
      </c>
      <c r="AR12110" s="207" t="s">
        <v>26062</v>
      </c>
      <c r="AS12110" s="208">
        <v>13355.19</v>
      </c>
      <c r="AT12110" s="93"/>
      <c r="AU12110" s="93"/>
      <c r="AV12110" s="93"/>
    </row>
    <row r="12111" spans="35:48" x14ac:dyDescent="0.55000000000000004">
      <c r="AI12111" s="278" t="s">
        <v>70900</v>
      </c>
      <c r="AJ12111" s="279">
        <v>5700</v>
      </c>
      <c r="AL12111" s="246" t="s">
        <v>58669</v>
      </c>
      <c r="AM12111" s="247">
        <v>13823.41</v>
      </c>
      <c r="AO12111" s="226" t="s">
        <v>47215</v>
      </c>
      <c r="AP12111" s="227">
        <v>23207.84</v>
      </c>
      <c r="AR12111" s="207" t="s">
        <v>26063</v>
      </c>
      <c r="AS12111" s="208">
        <v>10681.8</v>
      </c>
      <c r="AT12111" s="93"/>
      <c r="AU12111" s="93"/>
      <c r="AV12111" s="93"/>
    </row>
    <row r="12112" spans="35:48" x14ac:dyDescent="0.55000000000000004">
      <c r="AI12112" s="278" t="s">
        <v>17686</v>
      </c>
      <c r="AJ12112" s="279">
        <v>89703.82</v>
      </c>
      <c r="AL12112" s="246" t="s">
        <v>62791</v>
      </c>
      <c r="AM12112" s="247">
        <v>78750</v>
      </c>
      <c r="AO12112" s="226" t="s">
        <v>48219</v>
      </c>
      <c r="AP12112" s="227">
        <v>11006.02</v>
      </c>
      <c r="AR12112" s="207" t="s">
        <v>26064</v>
      </c>
      <c r="AS12112" s="208">
        <v>89.99</v>
      </c>
      <c r="AT12112" s="93"/>
      <c r="AU12112" s="93"/>
      <c r="AV12112" s="93"/>
    </row>
    <row r="12113" spans="35:48" x14ac:dyDescent="0.55000000000000004">
      <c r="AI12113" s="278" t="s">
        <v>17687</v>
      </c>
      <c r="AJ12113" s="279">
        <v>0.28000000000000003</v>
      </c>
      <c r="AL12113" s="246" t="s">
        <v>59431</v>
      </c>
      <c r="AM12113" s="247">
        <v>126000</v>
      </c>
      <c r="AO12113" s="226" t="s">
        <v>45504</v>
      </c>
      <c r="AP12113" s="227">
        <v>19316.28</v>
      </c>
      <c r="AR12113" s="207" t="s">
        <v>26065</v>
      </c>
      <c r="AS12113" s="208">
        <v>14067</v>
      </c>
      <c r="AT12113" s="93"/>
      <c r="AU12113" s="93"/>
      <c r="AV12113" s="93"/>
    </row>
    <row r="12114" spans="35:48" x14ac:dyDescent="0.55000000000000004">
      <c r="AI12114" s="278" t="s">
        <v>13267</v>
      </c>
      <c r="AJ12114" s="279">
        <v>76731.289999999994</v>
      </c>
      <c r="AL12114" s="246" t="s">
        <v>64856</v>
      </c>
      <c r="AM12114" s="247">
        <v>25734</v>
      </c>
      <c r="AO12114" s="226" t="s">
        <v>45505</v>
      </c>
      <c r="AP12114" s="227">
        <v>1452.43</v>
      </c>
      <c r="AR12114" s="207" t="s">
        <v>26066</v>
      </c>
      <c r="AS12114" s="208">
        <v>2478.77</v>
      </c>
      <c r="AT12114" s="93"/>
      <c r="AU12114" s="93"/>
      <c r="AV12114" s="93"/>
    </row>
    <row r="12115" spans="35:48" x14ac:dyDescent="0.55000000000000004">
      <c r="AI12115" s="278" t="s">
        <v>13268</v>
      </c>
      <c r="AJ12115" s="279">
        <v>248549.33</v>
      </c>
      <c r="AL12115" s="246" t="s">
        <v>64857</v>
      </c>
      <c r="AM12115" s="247">
        <v>1968.66</v>
      </c>
      <c r="AO12115" s="226" t="s">
        <v>45506</v>
      </c>
      <c r="AP12115" s="227">
        <v>4655.21</v>
      </c>
      <c r="AR12115" s="207" t="s">
        <v>26067</v>
      </c>
      <c r="AS12115" s="208">
        <v>6515.2</v>
      </c>
      <c r="AT12115" s="93"/>
      <c r="AU12115" s="93"/>
      <c r="AV12115" s="93"/>
    </row>
    <row r="12116" spans="35:48" x14ac:dyDescent="0.55000000000000004">
      <c r="AI12116" s="278" t="s">
        <v>17688</v>
      </c>
      <c r="AJ12116" s="279">
        <v>106024.64</v>
      </c>
      <c r="AL12116" s="246" t="s">
        <v>64858</v>
      </c>
      <c r="AM12116" s="247">
        <v>6304.82</v>
      </c>
      <c r="AO12116" s="226" t="s">
        <v>45507</v>
      </c>
      <c r="AP12116" s="227">
        <v>3239.3</v>
      </c>
      <c r="AR12116" s="207" t="s">
        <v>26068</v>
      </c>
      <c r="AS12116" s="208">
        <v>9390.6299999999992</v>
      </c>
      <c r="AT12116" s="93"/>
      <c r="AU12116" s="93"/>
      <c r="AV12116" s="93"/>
    </row>
    <row r="12117" spans="35:48" x14ac:dyDescent="0.55000000000000004">
      <c r="AI12117" s="278" t="s">
        <v>17689</v>
      </c>
      <c r="AJ12117" s="279">
        <v>8225.2000000000007</v>
      </c>
      <c r="AL12117" s="246" t="s">
        <v>26840</v>
      </c>
      <c r="AM12117" s="247">
        <v>4454</v>
      </c>
      <c r="AO12117" s="226" t="s">
        <v>48220</v>
      </c>
      <c r="AP12117" s="227">
        <v>1165.05</v>
      </c>
      <c r="AR12117" s="207" t="s">
        <v>26069</v>
      </c>
      <c r="AS12117" s="208">
        <v>18477.400000000001</v>
      </c>
      <c r="AT12117" s="93"/>
      <c r="AU12117" s="93"/>
      <c r="AV12117" s="93"/>
    </row>
    <row r="12118" spans="35:48" x14ac:dyDescent="0.55000000000000004">
      <c r="AI12118" s="278" t="s">
        <v>17690</v>
      </c>
      <c r="AJ12118" s="279">
        <v>212172.6</v>
      </c>
      <c r="AL12118" s="246" t="s">
        <v>35578</v>
      </c>
      <c r="AM12118" s="247">
        <v>17958.330000000002</v>
      </c>
      <c r="AO12118" s="226" t="s">
        <v>53537</v>
      </c>
      <c r="AP12118" s="227">
        <v>653.54</v>
      </c>
      <c r="AR12118" s="207" t="s">
        <v>26070</v>
      </c>
      <c r="AS12118" s="208">
        <v>2852</v>
      </c>
      <c r="AT12118" s="93"/>
      <c r="AU12118" s="93"/>
      <c r="AV12118" s="93"/>
    </row>
    <row r="12119" spans="35:48" x14ac:dyDescent="0.55000000000000004">
      <c r="AI12119" s="278" t="s">
        <v>40736</v>
      </c>
      <c r="AJ12119" s="279">
        <v>33370.32</v>
      </c>
      <c r="AL12119" s="246" t="s">
        <v>35579</v>
      </c>
      <c r="AM12119" s="247">
        <v>29727.53</v>
      </c>
      <c r="AO12119" s="226" t="s">
        <v>49118</v>
      </c>
      <c r="AP12119" s="227">
        <v>8538.6</v>
      </c>
      <c r="AR12119" s="207" t="s">
        <v>26071</v>
      </c>
      <c r="AS12119" s="208">
        <v>4618.2</v>
      </c>
      <c r="AT12119" s="93"/>
      <c r="AU12119" s="93"/>
      <c r="AV12119" s="93"/>
    </row>
    <row r="12120" spans="35:48" x14ac:dyDescent="0.55000000000000004">
      <c r="AI12120" s="278" t="s">
        <v>17691</v>
      </c>
      <c r="AJ12120" s="279">
        <v>6194.5</v>
      </c>
      <c r="AL12120" s="246" t="s">
        <v>35580</v>
      </c>
      <c r="AM12120" s="247">
        <v>3546.98</v>
      </c>
      <c r="AO12120" s="226" t="s">
        <v>45508</v>
      </c>
      <c r="AP12120" s="227">
        <v>1008000</v>
      </c>
      <c r="AR12120" s="207" t="s">
        <v>26072</v>
      </c>
      <c r="AS12120" s="208">
        <v>353.29</v>
      </c>
      <c r="AT12120" s="93"/>
      <c r="AU12120" s="93"/>
      <c r="AV12120" s="93"/>
    </row>
    <row r="12121" spans="35:48" x14ac:dyDescent="0.55000000000000004">
      <c r="AI12121" s="278" t="s">
        <v>17694</v>
      </c>
      <c r="AJ12121" s="279">
        <v>39160.93</v>
      </c>
      <c r="AL12121" s="246" t="s">
        <v>35582</v>
      </c>
      <c r="AM12121" s="247">
        <v>113597.6</v>
      </c>
      <c r="AO12121" s="226" t="s">
        <v>45509</v>
      </c>
      <c r="AP12121" s="227">
        <v>76897.8</v>
      </c>
      <c r="AR12121" s="207" t="s">
        <v>26073</v>
      </c>
      <c r="AS12121" s="208">
        <v>185.51</v>
      </c>
      <c r="AT12121" s="93"/>
      <c r="AU12121" s="93"/>
      <c r="AV12121" s="93"/>
    </row>
    <row r="12122" spans="35:48" x14ac:dyDescent="0.55000000000000004">
      <c r="AI12122" s="278" t="s">
        <v>69240</v>
      </c>
      <c r="AJ12122" s="279">
        <v>2781.12</v>
      </c>
      <c r="AL12122" s="246" t="s">
        <v>61568</v>
      </c>
      <c r="AM12122" s="247">
        <v>37174</v>
      </c>
      <c r="AO12122" s="226" t="s">
        <v>45510</v>
      </c>
      <c r="AP12122" s="227">
        <v>826563.75</v>
      </c>
      <c r="AR12122" s="207" t="s">
        <v>26074</v>
      </c>
      <c r="AS12122" s="208">
        <v>8532.92</v>
      </c>
      <c r="AT12122" s="93"/>
      <c r="AU12122" s="93"/>
      <c r="AV12122" s="93"/>
    </row>
    <row r="12123" spans="35:48" x14ac:dyDescent="0.55000000000000004">
      <c r="AI12123" s="278" t="s">
        <v>54266</v>
      </c>
      <c r="AJ12123" s="279">
        <v>23612.03</v>
      </c>
      <c r="AL12123" s="246" t="s">
        <v>35583</v>
      </c>
      <c r="AM12123" s="247">
        <v>11534</v>
      </c>
      <c r="AO12123" s="226" t="s">
        <v>45511</v>
      </c>
      <c r="AP12123" s="227">
        <v>63232.31</v>
      </c>
      <c r="AR12123" s="207" t="s">
        <v>26075</v>
      </c>
      <c r="AS12123" s="208">
        <v>652.77</v>
      </c>
      <c r="AT12123" s="93"/>
      <c r="AU12123" s="93"/>
      <c r="AV12123" s="93"/>
    </row>
    <row r="12124" spans="35:48" x14ac:dyDescent="0.55000000000000004">
      <c r="AI12124" s="278" t="s">
        <v>69241</v>
      </c>
      <c r="AJ12124" s="279">
        <v>3600</v>
      </c>
      <c r="AL12124" s="246" t="s">
        <v>35584</v>
      </c>
      <c r="AM12124" s="247">
        <v>2108.2800000000002</v>
      </c>
      <c r="AO12124" s="226" t="s">
        <v>26543</v>
      </c>
      <c r="AP12124" s="227">
        <v>36912</v>
      </c>
      <c r="AR12124" s="207" t="s">
        <v>26076</v>
      </c>
      <c r="AS12124" s="208">
        <v>3674.8</v>
      </c>
      <c r="AT12124" s="93"/>
      <c r="AU12124" s="93"/>
      <c r="AV12124" s="93"/>
    </row>
    <row r="12125" spans="35:48" x14ac:dyDescent="0.55000000000000004">
      <c r="AI12125" s="278" t="s">
        <v>59315</v>
      </c>
      <c r="AJ12125" s="279">
        <v>29925</v>
      </c>
      <c r="AL12125" s="246" t="s">
        <v>39439</v>
      </c>
      <c r="AM12125" s="247">
        <v>14929.34</v>
      </c>
      <c r="AO12125" s="226" t="s">
        <v>34058</v>
      </c>
      <c r="AP12125" s="227">
        <v>507.54</v>
      </c>
      <c r="AR12125" s="207" t="s">
        <v>26077</v>
      </c>
      <c r="AS12125" s="208">
        <v>19572.919999999998</v>
      </c>
      <c r="AT12125" s="93"/>
      <c r="AU12125" s="93"/>
      <c r="AV12125" s="93"/>
    </row>
    <row r="12126" spans="35:48" x14ac:dyDescent="0.55000000000000004">
      <c r="AI12126" s="278" t="s">
        <v>17695</v>
      </c>
      <c r="AJ12126" s="279">
        <v>511674.29</v>
      </c>
      <c r="AL12126" s="246" t="s">
        <v>39440</v>
      </c>
      <c r="AM12126" s="247">
        <v>827.66</v>
      </c>
      <c r="AO12126" s="226" t="s">
        <v>26544</v>
      </c>
      <c r="AP12126" s="227">
        <v>2862.55</v>
      </c>
      <c r="AR12126" s="207" t="s">
        <v>26078</v>
      </c>
      <c r="AS12126" s="208">
        <v>555.24</v>
      </c>
      <c r="AT12126" s="93"/>
      <c r="AU12126" s="93"/>
      <c r="AV12126" s="93"/>
    </row>
    <row r="12127" spans="35:48" x14ac:dyDescent="0.55000000000000004">
      <c r="AI12127" s="278" t="s">
        <v>69242</v>
      </c>
      <c r="AJ12127" s="279">
        <v>-0.01</v>
      </c>
      <c r="AL12127" s="246" t="s">
        <v>42891</v>
      </c>
      <c r="AM12127" s="247">
        <v>500</v>
      </c>
      <c r="AO12127" s="226" t="s">
        <v>26545</v>
      </c>
      <c r="AP12127" s="227">
        <v>8572.6200000000008</v>
      </c>
      <c r="AR12127" s="207" t="s">
        <v>26079</v>
      </c>
      <c r="AS12127" s="208">
        <v>2475</v>
      </c>
      <c r="AT12127" s="93"/>
      <c r="AU12127" s="93"/>
      <c r="AV12127" s="93"/>
    </row>
    <row r="12128" spans="35:48" x14ac:dyDescent="0.55000000000000004">
      <c r="AI12128" s="278" t="s">
        <v>13269</v>
      </c>
      <c r="AJ12128" s="279">
        <v>1393753.31</v>
      </c>
      <c r="AL12128" s="246" t="s">
        <v>56542</v>
      </c>
      <c r="AM12128" s="247">
        <v>12322</v>
      </c>
      <c r="AO12128" s="226" t="s">
        <v>53538</v>
      </c>
      <c r="AP12128" s="227">
        <v>964.55</v>
      </c>
      <c r="AR12128" s="207" t="s">
        <v>26080</v>
      </c>
      <c r="AS12128" s="208">
        <v>300</v>
      </c>
      <c r="AT12128" s="93"/>
      <c r="AU12128" s="93"/>
      <c r="AV12128" s="93"/>
    </row>
    <row r="12129" spans="35:48" x14ac:dyDescent="0.55000000000000004">
      <c r="AI12129" s="278" t="s">
        <v>17696</v>
      </c>
      <c r="AJ12129" s="279">
        <v>170.6</v>
      </c>
      <c r="AL12129" s="246" t="s">
        <v>56543</v>
      </c>
      <c r="AM12129" s="247">
        <v>45708</v>
      </c>
      <c r="AO12129" s="226" t="s">
        <v>26547</v>
      </c>
      <c r="AP12129" s="227">
        <v>8882.8700000000008</v>
      </c>
      <c r="AR12129" s="207" t="s">
        <v>26081</v>
      </c>
      <c r="AS12129" s="208">
        <v>288.75</v>
      </c>
      <c r="AT12129" s="93"/>
      <c r="AU12129" s="93"/>
      <c r="AV12129" s="93"/>
    </row>
    <row r="12130" spans="35:48" x14ac:dyDescent="0.55000000000000004">
      <c r="AI12130" s="278" t="s">
        <v>54267</v>
      </c>
      <c r="AJ12130" s="279">
        <v>1427.92</v>
      </c>
      <c r="AL12130" s="246" t="s">
        <v>62792</v>
      </c>
      <c r="AM12130" s="247">
        <v>4525.6000000000004</v>
      </c>
      <c r="AO12130" s="226" t="s">
        <v>53539</v>
      </c>
      <c r="AP12130" s="227">
        <v>62022.04</v>
      </c>
      <c r="AR12130" s="207" t="s">
        <v>26082</v>
      </c>
      <c r="AS12130" s="208">
        <v>4618.2</v>
      </c>
      <c r="AT12130" s="93"/>
      <c r="AU12130" s="93"/>
      <c r="AV12130" s="93"/>
    </row>
    <row r="12131" spans="35:48" x14ac:dyDescent="0.55000000000000004">
      <c r="AI12131" s="278" t="s">
        <v>13270</v>
      </c>
      <c r="AJ12131" s="279">
        <v>1767.38</v>
      </c>
      <c r="AL12131" s="246" t="s">
        <v>62793</v>
      </c>
      <c r="AM12131" s="247">
        <v>488.5</v>
      </c>
      <c r="AO12131" s="226" t="s">
        <v>26549</v>
      </c>
      <c r="AP12131" s="227">
        <v>59421.27</v>
      </c>
      <c r="AR12131" s="207" t="s">
        <v>26083</v>
      </c>
      <c r="AS12131" s="208">
        <v>2069.02</v>
      </c>
      <c r="AT12131" s="93"/>
      <c r="AU12131" s="93"/>
      <c r="AV12131" s="93"/>
    </row>
    <row r="12132" spans="35:48" x14ac:dyDescent="0.55000000000000004">
      <c r="AI12132" s="278" t="s">
        <v>13271</v>
      </c>
      <c r="AJ12132" s="279">
        <v>1452002.83</v>
      </c>
      <c r="AL12132" s="246" t="s">
        <v>62794</v>
      </c>
      <c r="AM12132" s="247">
        <v>1801.98</v>
      </c>
      <c r="AO12132" s="226" t="s">
        <v>26550</v>
      </c>
      <c r="AP12132" s="227">
        <v>5157.3999999999996</v>
      </c>
      <c r="AR12132" s="207" t="s">
        <v>26084</v>
      </c>
      <c r="AS12132" s="208">
        <v>39.159999999999997</v>
      </c>
      <c r="AT12132" s="93"/>
      <c r="AU12132" s="93"/>
      <c r="AV12132" s="93"/>
    </row>
    <row r="12133" spans="35:48" x14ac:dyDescent="0.55000000000000004">
      <c r="AI12133" s="278" t="s">
        <v>48441</v>
      </c>
      <c r="AJ12133" s="279">
        <v>-92153.81</v>
      </c>
      <c r="AL12133" s="246" t="s">
        <v>62795</v>
      </c>
      <c r="AM12133" s="247">
        <v>1169.92</v>
      </c>
      <c r="AO12133" s="226" t="s">
        <v>36659</v>
      </c>
      <c r="AP12133" s="227">
        <v>3000</v>
      </c>
      <c r="AR12133" s="207" t="s">
        <v>26085</v>
      </c>
      <c r="AS12133" s="208">
        <v>42224.09</v>
      </c>
      <c r="AT12133" s="93"/>
      <c r="AU12133" s="93"/>
      <c r="AV12133" s="93"/>
    </row>
    <row r="12134" spans="35:48" x14ac:dyDescent="0.55000000000000004">
      <c r="AI12134" s="278" t="s">
        <v>17697</v>
      </c>
      <c r="AJ12134" s="279">
        <v>19867852.969999999</v>
      </c>
      <c r="AL12134" s="246" t="s">
        <v>53619</v>
      </c>
      <c r="AM12134" s="247">
        <v>30442.5</v>
      </c>
      <c r="AO12134" s="226" t="s">
        <v>14153</v>
      </c>
      <c r="AP12134" s="227">
        <v>375448.47</v>
      </c>
      <c r="AR12134" s="207" t="s">
        <v>26086</v>
      </c>
      <c r="AS12134" s="208">
        <v>20049</v>
      </c>
      <c r="AT12134" s="93"/>
      <c r="AU12134" s="93"/>
      <c r="AV12134" s="93"/>
    </row>
    <row r="12135" spans="35:48" x14ac:dyDescent="0.55000000000000004">
      <c r="AI12135" s="278" t="s">
        <v>66766</v>
      </c>
      <c r="AJ12135" s="279">
        <v>21951</v>
      </c>
      <c r="AL12135" s="246" t="s">
        <v>53622</v>
      </c>
      <c r="AM12135" s="247">
        <v>2328.86</v>
      </c>
      <c r="AO12135" s="226" t="s">
        <v>26551</v>
      </c>
      <c r="AP12135" s="227">
        <v>-16784.71</v>
      </c>
      <c r="AR12135" s="207" t="s">
        <v>26087</v>
      </c>
      <c r="AS12135" s="208">
        <v>149.30000000000001</v>
      </c>
      <c r="AT12135" s="93"/>
      <c r="AU12135" s="93"/>
      <c r="AV12135" s="93"/>
    </row>
    <row r="12136" spans="35:48" x14ac:dyDescent="0.55000000000000004">
      <c r="AI12136" s="278" t="s">
        <v>17734</v>
      </c>
      <c r="AJ12136" s="279">
        <v>76427.31</v>
      </c>
      <c r="AL12136" s="246" t="s">
        <v>59799</v>
      </c>
      <c r="AM12136" s="247">
        <v>6504.06</v>
      </c>
      <c r="AO12136" s="226" t="s">
        <v>50362</v>
      </c>
      <c r="AP12136" s="227">
        <v>20644.59</v>
      </c>
      <c r="AR12136" s="207" t="s">
        <v>26088</v>
      </c>
      <c r="AS12136" s="208">
        <v>12969.8</v>
      </c>
      <c r="AT12136" s="93"/>
      <c r="AU12136" s="93"/>
      <c r="AV12136" s="93"/>
    </row>
    <row r="12137" spans="35:48" x14ac:dyDescent="0.55000000000000004">
      <c r="AI12137" s="278" t="s">
        <v>69243</v>
      </c>
      <c r="AJ12137" s="279">
        <v>21194.95</v>
      </c>
      <c r="AL12137" s="246" t="s">
        <v>53623</v>
      </c>
      <c r="AM12137" s="247">
        <v>12890.4</v>
      </c>
      <c r="AO12137" s="226" t="s">
        <v>50363</v>
      </c>
      <c r="AP12137" s="227">
        <v>1579.33</v>
      </c>
      <c r="AR12137" s="207" t="s">
        <v>26089</v>
      </c>
      <c r="AS12137" s="208">
        <v>26578.3</v>
      </c>
      <c r="AT12137" s="93"/>
      <c r="AU12137" s="93"/>
      <c r="AV12137" s="93"/>
    </row>
    <row r="12138" spans="35:48" x14ac:dyDescent="0.55000000000000004">
      <c r="AI12138" s="278" t="s">
        <v>17735</v>
      </c>
      <c r="AJ12138" s="279">
        <v>4050</v>
      </c>
      <c r="AL12138" s="246" t="s">
        <v>59800</v>
      </c>
      <c r="AM12138" s="247">
        <v>53000</v>
      </c>
      <c r="AO12138" s="226" t="s">
        <v>50364</v>
      </c>
      <c r="AP12138" s="227">
        <v>4975.33</v>
      </c>
      <c r="AR12138" s="207" t="s">
        <v>26090</v>
      </c>
      <c r="AS12138" s="208">
        <v>3674.8</v>
      </c>
      <c r="AT12138" s="93"/>
      <c r="AU12138" s="93"/>
      <c r="AV12138" s="93"/>
    </row>
    <row r="12139" spans="35:48" x14ac:dyDescent="0.55000000000000004">
      <c r="AI12139" s="278" t="s">
        <v>34763</v>
      </c>
      <c r="AJ12139" s="279">
        <v>83395.55</v>
      </c>
      <c r="AL12139" s="246" t="s">
        <v>59801</v>
      </c>
      <c r="AM12139" s="247">
        <v>3901.34</v>
      </c>
      <c r="AO12139" s="226" t="s">
        <v>35541</v>
      </c>
      <c r="AP12139" s="227">
        <v>966.75</v>
      </c>
      <c r="AR12139" s="207" t="s">
        <v>26091</v>
      </c>
      <c r="AS12139" s="208">
        <v>342.71</v>
      </c>
      <c r="AT12139" s="93"/>
      <c r="AU12139" s="93"/>
      <c r="AV12139" s="93"/>
    </row>
    <row r="12140" spans="35:48" x14ac:dyDescent="0.55000000000000004">
      <c r="AI12140" s="278" t="s">
        <v>17737</v>
      </c>
      <c r="AJ12140" s="279">
        <v>14060.07</v>
      </c>
      <c r="AL12140" s="246" t="s">
        <v>59802</v>
      </c>
      <c r="AM12140" s="247">
        <v>170</v>
      </c>
      <c r="AO12140" s="226" t="s">
        <v>26552</v>
      </c>
      <c r="AP12140" s="227">
        <v>4791.0200000000004</v>
      </c>
      <c r="AR12140" s="207" t="s">
        <v>26092</v>
      </c>
      <c r="AS12140" s="208">
        <v>16302.62</v>
      </c>
      <c r="AT12140" s="93"/>
      <c r="AU12140" s="93"/>
      <c r="AV12140" s="93"/>
    </row>
    <row r="12141" spans="35:48" x14ac:dyDescent="0.55000000000000004">
      <c r="AI12141" s="278" t="s">
        <v>17738</v>
      </c>
      <c r="AJ12141" s="279">
        <v>22373.46</v>
      </c>
      <c r="AL12141" s="246" t="s">
        <v>59803</v>
      </c>
      <c r="AM12141" s="247">
        <v>2690</v>
      </c>
      <c r="AO12141" s="226" t="s">
        <v>26553</v>
      </c>
      <c r="AP12141" s="227">
        <v>4265.1499999999996</v>
      </c>
      <c r="AR12141" s="207" t="s">
        <v>26093</v>
      </c>
      <c r="AS12141" s="208">
        <v>147.38</v>
      </c>
      <c r="AT12141" s="93"/>
      <c r="AU12141" s="93"/>
      <c r="AV12141" s="93"/>
    </row>
    <row r="12142" spans="35:48" x14ac:dyDescent="0.55000000000000004">
      <c r="AI12142" s="278" t="s">
        <v>34764</v>
      </c>
      <c r="AJ12142" s="279">
        <v>19208.72</v>
      </c>
      <c r="AL12142" s="246" t="s">
        <v>59804</v>
      </c>
      <c r="AM12142" s="247">
        <v>22750.52</v>
      </c>
      <c r="AO12142" s="226" t="s">
        <v>26554</v>
      </c>
      <c r="AP12142" s="227">
        <v>692.82</v>
      </c>
      <c r="AR12142" s="207" t="s">
        <v>26094</v>
      </c>
      <c r="AS12142" s="208">
        <v>2305</v>
      </c>
      <c r="AT12142" s="93"/>
      <c r="AU12142" s="93"/>
      <c r="AV12142" s="93"/>
    </row>
    <row r="12143" spans="35:48" x14ac:dyDescent="0.55000000000000004">
      <c r="AI12143" s="278" t="s">
        <v>17739</v>
      </c>
      <c r="AJ12143" s="279">
        <v>584.37</v>
      </c>
      <c r="AL12143" s="246" t="s">
        <v>60089</v>
      </c>
      <c r="AM12143" s="247">
        <v>19086.07</v>
      </c>
      <c r="AO12143" s="226" t="s">
        <v>26555</v>
      </c>
      <c r="AP12143" s="227">
        <v>2001.17</v>
      </c>
      <c r="AR12143" s="207" t="s">
        <v>26095</v>
      </c>
      <c r="AS12143" s="208">
        <v>5594</v>
      </c>
      <c r="AT12143" s="93"/>
      <c r="AU12143" s="93"/>
      <c r="AV12143" s="93"/>
    </row>
    <row r="12144" spans="35:48" x14ac:dyDescent="0.55000000000000004">
      <c r="AI12144" s="278" t="s">
        <v>17742</v>
      </c>
      <c r="AJ12144" s="279">
        <v>26660.54</v>
      </c>
      <c r="AL12144" s="246" t="s">
        <v>59805</v>
      </c>
      <c r="AM12144" s="247">
        <v>33370.51</v>
      </c>
      <c r="AO12144" s="226" t="s">
        <v>53540</v>
      </c>
      <c r="AP12144" s="227">
        <v>50275</v>
      </c>
      <c r="AR12144" s="207" t="s">
        <v>26096</v>
      </c>
      <c r="AS12144" s="208">
        <v>6644.47</v>
      </c>
      <c r="AT12144" s="93"/>
      <c r="AU12144" s="93"/>
      <c r="AV12144" s="93"/>
    </row>
    <row r="12145" spans="35:48" x14ac:dyDescent="0.55000000000000004">
      <c r="AI12145" s="278" t="s">
        <v>17743</v>
      </c>
      <c r="AJ12145" s="279">
        <v>44500</v>
      </c>
      <c r="AL12145" s="246" t="s">
        <v>61569</v>
      </c>
      <c r="AM12145" s="247">
        <v>16500</v>
      </c>
      <c r="AO12145" s="226" t="s">
        <v>53541</v>
      </c>
      <c r="AP12145" s="227">
        <v>785</v>
      </c>
      <c r="AR12145" s="207" t="s">
        <v>26097</v>
      </c>
      <c r="AS12145" s="208">
        <v>2159.6</v>
      </c>
      <c r="AT12145" s="93"/>
      <c r="AU12145" s="93"/>
      <c r="AV12145" s="93"/>
    </row>
    <row r="12146" spans="35:48" x14ac:dyDescent="0.55000000000000004">
      <c r="AI12146" s="278" t="s">
        <v>17744</v>
      </c>
      <c r="AJ12146" s="279">
        <v>124261</v>
      </c>
      <c r="AL12146" s="246" t="s">
        <v>61570</v>
      </c>
      <c r="AM12146" s="247">
        <v>66828</v>
      </c>
      <c r="AO12146" s="226" t="s">
        <v>53542</v>
      </c>
      <c r="AP12146" s="227">
        <v>43785</v>
      </c>
      <c r="AR12146" s="207" t="s">
        <v>26098</v>
      </c>
      <c r="AS12146" s="208">
        <v>63.12</v>
      </c>
      <c r="AT12146" s="93"/>
      <c r="AU12146" s="93"/>
      <c r="AV12146" s="93"/>
    </row>
    <row r="12147" spans="35:48" x14ac:dyDescent="0.55000000000000004">
      <c r="AI12147" s="278" t="s">
        <v>56775</v>
      </c>
      <c r="AJ12147" s="279">
        <v>66357.73</v>
      </c>
      <c r="AL12147" s="246" t="s">
        <v>61571</v>
      </c>
      <c r="AM12147" s="247">
        <v>60348</v>
      </c>
      <c r="AO12147" s="226" t="s">
        <v>53543</v>
      </c>
      <c r="AP12147" s="227">
        <v>1114.25</v>
      </c>
      <c r="AR12147" s="207" t="s">
        <v>26099</v>
      </c>
      <c r="AS12147" s="208">
        <v>3521.5</v>
      </c>
      <c r="AT12147" s="93"/>
      <c r="AU12147" s="93"/>
      <c r="AV12147" s="93"/>
    </row>
    <row r="12148" spans="35:48" x14ac:dyDescent="0.55000000000000004">
      <c r="AI12148" s="278" t="s">
        <v>56776</v>
      </c>
      <c r="AJ12148" s="279">
        <v>41434.47</v>
      </c>
      <c r="AL12148" s="246" t="s">
        <v>26897</v>
      </c>
      <c r="AM12148" s="247">
        <v>16160.05</v>
      </c>
      <c r="AO12148" s="226" t="s">
        <v>53544</v>
      </c>
      <c r="AP12148" s="227">
        <v>2925.54</v>
      </c>
      <c r="AR12148" s="207" t="s">
        <v>26100</v>
      </c>
      <c r="AS12148" s="208">
        <v>4272.3100000000004</v>
      </c>
      <c r="AT12148" s="93"/>
      <c r="AU12148" s="93"/>
      <c r="AV12148" s="93"/>
    </row>
    <row r="12149" spans="35:48" x14ac:dyDescent="0.55000000000000004">
      <c r="AI12149" s="278" t="s">
        <v>17796</v>
      </c>
      <c r="AJ12149" s="279">
        <v>24512</v>
      </c>
      <c r="AL12149" s="246" t="s">
        <v>26899</v>
      </c>
      <c r="AM12149" s="247">
        <v>502958.17</v>
      </c>
      <c r="AO12149" s="226" t="s">
        <v>53545</v>
      </c>
      <c r="AP12149" s="227">
        <v>10463.620000000001</v>
      </c>
      <c r="AR12149" s="207" t="s">
        <v>26101</v>
      </c>
      <c r="AS12149" s="208">
        <v>1179.18</v>
      </c>
      <c r="AT12149" s="93"/>
      <c r="AU12149" s="93"/>
      <c r="AV12149" s="93"/>
    </row>
    <row r="12150" spans="35:48" x14ac:dyDescent="0.55000000000000004">
      <c r="AI12150" s="278" t="s">
        <v>17798</v>
      </c>
      <c r="AJ12150" s="279">
        <v>126230.87</v>
      </c>
      <c r="AL12150" s="246" t="s">
        <v>56544</v>
      </c>
      <c r="AM12150" s="247">
        <v>2418.6</v>
      </c>
      <c r="AO12150" s="226" t="s">
        <v>53546</v>
      </c>
      <c r="AP12150" s="227">
        <v>4983.49</v>
      </c>
      <c r="AR12150" s="207" t="s">
        <v>26102</v>
      </c>
      <c r="AS12150" s="208">
        <v>18839.060000000001</v>
      </c>
      <c r="AT12150" s="93"/>
      <c r="AU12150" s="93"/>
      <c r="AV12150" s="93"/>
    </row>
    <row r="12151" spans="35:48" x14ac:dyDescent="0.55000000000000004">
      <c r="AI12151" s="278" t="s">
        <v>17800</v>
      </c>
      <c r="AJ12151" s="279">
        <v>15521.96</v>
      </c>
      <c r="AL12151" s="246" t="s">
        <v>53624</v>
      </c>
      <c r="AM12151" s="247">
        <v>923.33</v>
      </c>
      <c r="AO12151" s="226" t="s">
        <v>53547</v>
      </c>
      <c r="AP12151" s="227">
        <v>132.1</v>
      </c>
      <c r="AR12151" s="207" t="s">
        <v>26103</v>
      </c>
      <c r="AS12151" s="208">
        <v>739.94</v>
      </c>
      <c r="AT12151" s="93"/>
      <c r="AU12151" s="93"/>
      <c r="AV12151" s="93"/>
    </row>
    <row r="12152" spans="35:48" x14ac:dyDescent="0.55000000000000004">
      <c r="AI12152" s="278" t="s">
        <v>36136</v>
      </c>
      <c r="AJ12152" s="279">
        <v>534.79</v>
      </c>
      <c r="AL12152" s="246" t="s">
        <v>42898</v>
      </c>
      <c r="AM12152" s="247">
        <v>17464.45</v>
      </c>
      <c r="AO12152" s="226" t="s">
        <v>26557</v>
      </c>
      <c r="AP12152" s="227">
        <v>117617.57</v>
      </c>
      <c r="AR12152" s="207" t="s">
        <v>26104</v>
      </c>
      <c r="AS12152" s="208">
        <v>10784.5</v>
      </c>
      <c r="AT12152" s="93"/>
      <c r="AU12152" s="93"/>
      <c r="AV12152" s="93"/>
    </row>
    <row r="12153" spans="35:48" x14ac:dyDescent="0.55000000000000004">
      <c r="AI12153" s="278" t="s">
        <v>36137</v>
      </c>
      <c r="AJ12153" s="279">
        <v>50169.24</v>
      </c>
      <c r="AL12153" s="246" t="s">
        <v>39443</v>
      </c>
      <c r="AM12153" s="247">
        <v>435.53</v>
      </c>
      <c r="AO12153" s="226" t="s">
        <v>47216</v>
      </c>
      <c r="AP12153" s="227">
        <v>187.94</v>
      </c>
      <c r="AR12153" s="207" t="s">
        <v>26105</v>
      </c>
      <c r="AS12153" s="208">
        <v>823.01</v>
      </c>
      <c r="AT12153" s="93"/>
      <c r="AU12153" s="93"/>
      <c r="AV12153" s="93"/>
    </row>
    <row r="12154" spans="35:48" x14ac:dyDescent="0.55000000000000004">
      <c r="AI12154" s="278" t="s">
        <v>13281</v>
      </c>
      <c r="AJ12154" s="279">
        <v>45132.08</v>
      </c>
      <c r="AL12154" s="246" t="s">
        <v>39444</v>
      </c>
      <c r="AM12154" s="247">
        <v>1624.99</v>
      </c>
      <c r="AO12154" s="226" t="s">
        <v>26558</v>
      </c>
      <c r="AP12154" s="227">
        <v>15375</v>
      </c>
      <c r="AR12154" s="207" t="s">
        <v>26106</v>
      </c>
      <c r="AS12154" s="208">
        <v>1498.52</v>
      </c>
      <c r="AT12154" s="93"/>
      <c r="AU12154" s="93"/>
      <c r="AV12154" s="93"/>
    </row>
    <row r="12155" spans="35:48" x14ac:dyDescent="0.55000000000000004">
      <c r="AI12155" s="278" t="s">
        <v>17801</v>
      </c>
      <c r="AJ12155" s="279">
        <v>200719.7</v>
      </c>
      <c r="AL12155" s="246" t="s">
        <v>39445</v>
      </c>
      <c r="AM12155" s="247">
        <v>4536.33</v>
      </c>
      <c r="AO12155" s="226" t="s">
        <v>35542</v>
      </c>
      <c r="AP12155" s="227">
        <v>5118.75</v>
      </c>
      <c r="AR12155" s="207" t="s">
        <v>26107</v>
      </c>
      <c r="AS12155" s="208">
        <v>4278.13</v>
      </c>
      <c r="AT12155" s="93"/>
      <c r="AU12155" s="93"/>
      <c r="AV12155" s="93"/>
    </row>
    <row r="12156" spans="35:48" x14ac:dyDescent="0.55000000000000004">
      <c r="AI12156" s="278" t="s">
        <v>17802</v>
      </c>
      <c r="AJ12156" s="279">
        <v>37.630000000000003</v>
      </c>
      <c r="AL12156" s="246" t="s">
        <v>40608</v>
      </c>
      <c r="AM12156" s="247">
        <v>880.47</v>
      </c>
      <c r="AO12156" s="226" t="s">
        <v>49119</v>
      </c>
      <c r="AP12156" s="227">
        <v>36486.28</v>
      </c>
      <c r="AR12156" s="207" t="s">
        <v>26108</v>
      </c>
      <c r="AS12156" s="208">
        <v>3200</v>
      </c>
      <c r="AT12156" s="93"/>
      <c r="AU12156" s="93"/>
      <c r="AV12156" s="93"/>
    </row>
    <row r="12157" spans="35:48" x14ac:dyDescent="0.55000000000000004">
      <c r="AI12157" s="278" t="s">
        <v>62347</v>
      </c>
      <c r="AJ12157" s="279">
        <v>75.95</v>
      </c>
      <c r="AL12157" s="246" t="s">
        <v>39446</v>
      </c>
      <c r="AM12157" s="247">
        <v>13489.7</v>
      </c>
      <c r="AO12157" s="226" t="s">
        <v>26559</v>
      </c>
      <c r="AP12157" s="227">
        <v>6146.07</v>
      </c>
      <c r="AR12157" s="207" t="s">
        <v>26109</v>
      </c>
      <c r="AS12157" s="208">
        <v>7256.26</v>
      </c>
      <c r="AT12157" s="93"/>
      <c r="AU12157" s="93"/>
      <c r="AV12157" s="93"/>
    </row>
    <row r="12158" spans="35:48" x14ac:dyDescent="0.55000000000000004">
      <c r="AI12158" s="278" t="s">
        <v>31839</v>
      </c>
      <c r="AJ12158" s="279">
        <v>12740.77</v>
      </c>
      <c r="AL12158" s="246" t="s">
        <v>53625</v>
      </c>
      <c r="AM12158" s="247">
        <v>6611.05</v>
      </c>
      <c r="AO12158" s="226" t="s">
        <v>26560</v>
      </c>
      <c r="AP12158" s="227">
        <v>42150</v>
      </c>
      <c r="AR12158" s="207" t="s">
        <v>26110</v>
      </c>
      <c r="AS12158" s="208">
        <v>1949.74</v>
      </c>
      <c r="AT12158" s="93"/>
      <c r="AU12158" s="93"/>
      <c r="AV12158" s="93"/>
    </row>
    <row r="12159" spans="35:48" x14ac:dyDescent="0.55000000000000004">
      <c r="AI12159" s="278" t="s">
        <v>17803</v>
      </c>
      <c r="AJ12159" s="279">
        <v>709212.7</v>
      </c>
      <c r="AL12159" s="246" t="s">
        <v>39447</v>
      </c>
      <c r="AM12159" s="247">
        <v>1496.28</v>
      </c>
      <c r="AO12159" s="226" t="s">
        <v>53548</v>
      </c>
      <c r="AP12159" s="227">
        <v>8489.15</v>
      </c>
      <c r="AR12159" s="207" t="s">
        <v>26111</v>
      </c>
      <c r="AS12159" s="208">
        <v>6644.47</v>
      </c>
      <c r="AT12159" s="93"/>
      <c r="AU12159" s="93"/>
      <c r="AV12159" s="93"/>
    </row>
    <row r="12160" spans="35:48" x14ac:dyDescent="0.55000000000000004">
      <c r="AI12160" s="278" t="s">
        <v>43179</v>
      </c>
      <c r="AJ12160" s="279">
        <v>5000</v>
      </c>
      <c r="AL12160" s="246" t="s">
        <v>39448</v>
      </c>
      <c r="AM12160" s="247">
        <v>5082.82</v>
      </c>
      <c r="AO12160" s="226" t="s">
        <v>48221</v>
      </c>
      <c r="AP12160" s="227">
        <v>7801.3</v>
      </c>
      <c r="AR12160" s="207" t="s">
        <v>26112</v>
      </c>
      <c r="AS12160" s="208">
        <v>10784.5</v>
      </c>
      <c r="AT12160" s="93"/>
      <c r="AU12160" s="93"/>
      <c r="AV12160" s="93"/>
    </row>
    <row r="12161" spans="35:48" x14ac:dyDescent="0.55000000000000004">
      <c r="AI12161" s="278" t="s">
        <v>59967</v>
      </c>
      <c r="AJ12161" s="279">
        <v>2261.94</v>
      </c>
      <c r="AL12161" s="246" t="s">
        <v>39449</v>
      </c>
      <c r="AM12161" s="247">
        <v>5182.88</v>
      </c>
      <c r="AO12161" s="226" t="s">
        <v>26561</v>
      </c>
      <c r="AP12161" s="227">
        <v>18275.849999999999</v>
      </c>
      <c r="AR12161" s="207" t="s">
        <v>26113</v>
      </c>
      <c r="AS12161" s="208">
        <v>7256.26</v>
      </c>
      <c r="AT12161" s="93"/>
      <c r="AU12161" s="93"/>
      <c r="AV12161" s="93"/>
    </row>
    <row r="12162" spans="35:48" x14ac:dyDescent="0.55000000000000004">
      <c r="AI12162" s="278" t="s">
        <v>65106</v>
      </c>
      <c r="AJ12162" s="279">
        <v>212.33</v>
      </c>
      <c r="AL12162" s="246" t="s">
        <v>40609</v>
      </c>
      <c r="AM12162" s="247">
        <v>6465.54</v>
      </c>
      <c r="AO12162" s="226" t="s">
        <v>26562</v>
      </c>
      <c r="AP12162" s="227">
        <v>3727.36</v>
      </c>
      <c r="AR12162" s="207" t="s">
        <v>26114</v>
      </c>
      <c r="AS12162" s="208">
        <v>2772.75</v>
      </c>
      <c r="AT12162" s="93"/>
      <c r="AU12162" s="93"/>
      <c r="AV12162" s="93"/>
    </row>
    <row r="12163" spans="35:48" x14ac:dyDescent="0.55000000000000004">
      <c r="AI12163" s="278" t="s">
        <v>17804</v>
      </c>
      <c r="AJ12163" s="279">
        <v>4500</v>
      </c>
      <c r="AL12163" s="246" t="s">
        <v>57802</v>
      </c>
      <c r="AM12163" s="247">
        <v>9767.2099999999991</v>
      </c>
      <c r="AO12163" s="226" t="s">
        <v>35543</v>
      </c>
      <c r="AP12163" s="227">
        <v>991.51</v>
      </c>
      <c r="AR12163" s="207" t="s">
        <v>26115</v>
      </c>
      <c r="AS12163" s="208">
        <v>1498.52</v>
      </c>
      <c r="AT12163" s="93"/>
      <c r="AU12163" s="93"/>
      <c r="AV12163" s="93"/>
    </row>
    <row r="12164" spans="35:48" x14ac:dyDescent="0.55000000000000004">
      <c r="AI12164" s="278" t="s">
        <v>17805</v>
      </c>
      <c r="AJ12164" s="279">
        <v>75946.77</v>
      </c>
      <c r="AL12164" s="246" t="s">
        <v>57803</v>
      </c>
      <c r="AM12164" s="247">
        <v>250.74</v>
      </c>
      <c r="AO12164" s="226" t="s">
        <v>42874</v>
      </c>
      <c r="AP12164" s="227">
        <v>59.9</v>
      </c>
      <c r="AR12164" s="207" t="s">
        <v>26116</v>
      </c>
      <c r="AS12164" s="208">
        <v>6437.73</v>
      </c>
      <c r="AT12164" s="93"/>
      <c r="AU12164" s="93"/>
      <c r="AV12164" s="93"/>
    </row>
    <row r="12165" spans="35:48" x14ac:dyDescent="0.55000000000000004">
      <c r="AI12165" s="278" t="s">
        <v>62872</v>
      </c>
      <c r="AJ12165" s="279">
        <v>28921.51</v>
      </c>
      <c r="AL12165" s="246" t="s">
        <v>35591</v>
      </c>
      <c r="AM12165" s="247">
        <v>1999.34</v>
      </c>
      <c r="AO12165" s="226" t="s">
        <v>53549</v>
      </c>
      <c r="AP12165" s="227">
        <v>146447.87</v>
      </c>
      <c r="AR12165" s="207" t="s">
        <v>26117</v>
      </c>
      <c r="AS12165" s="208">
        <v>22444.89</v>
      </c>
      <c r="AT12165" s="93"/>
      <c r="AU12165" s="93"/>
      <c r="AV12165" s="93"/>
    </row>
    <row r="12166" spans="35:48" x14ac:dyDescent="0.55000000000000004">
      <c r="AI12166" s="278" t="s">
        <v>13286</v>
      </c>
      <c r="AJ12166" s="279">
        <v>105847.6</v>
      </c>
      <c r="AL12166" s="246" t="s">
        <v>35592</v>
      </c>
      <c r="AM12166" s="247">
        <v>25776.66</v>
      </c>
      <c r="AO12166" s="226" t="s">
        <v>26564</v>
      </c>
      <c r="AP12166" s="227">
        <v>83275.66</v>
      </c>
      <c r="AR12166" s="207" t="s">
        <v>26118</v>
      </c>
      <c r="AS12166" s="208">
        <v>26597.3</v>
      </c>
      <c r="AT12166" s="93"/>
      <c r="AU12166" s="93"/>
      <c r="AV12166" s="93"/>
    </row>
    <row r="12167" spans="35:48" x14ac:dyDescent="0.55000000000000004">
      <c r="AI12167" s="278" t="s">
        <v>13287</v>
      </c>
      <c r="AJ12167" s="279">
        <v>289101.05</v>
      </c>
      <c r="AL12167" s="246" t="s">
        <v>26908</v>
      </c>
      <c r="AM12167" s="247">
        <v>82619.95</v>
      </c>
      <c r="AO12167" s="226" t="s">
        <v>53550</v>
      </c>
      <c r="AP12167" s="227">
        <v>692806.88</v>
      </c>
      <c r="AR12167" s="207" t="s">
        <v>26119</v>
      </c>
      <c r="AS12167" s="208">
        <v>739.94</v>
      </c>
      <c r="AT12167" s="93"/>
      <c r="AU12167" s="93"/>
      <c r="AV12167" s="93"/>
    </row>
    <row r="12168" spans="35:48" x14ac:dyDescent="0.55000000000000004">
      <c r="AI12168" s="278" t="s">
        <v>13288</v>
      </c>
      <c r="AJ12168" s="279">
        <v>52019.79</v>
      </c>
      <c r="AL12168" s="246" t="s">
        <v>26909</v>
      </c>
      <c r="AM12168" s="247">
        <v>-49.44</v>
      </c>
      <c r="AO12168" s="226" t="s">
        <v>35544</v>
      </c>
      <c r="AP12168" s="227">
        <v>34533.94</v>
      </c>
      <c r="AR12168" s="207" t="s">
        <v>26120</v>
      </c>
      <c r="AS12168" s="208">
        <v>6724.69</v>
      </c>
      <c r="AT12168" s="93"/>
      <c r="AU12168" s="93"/>
      <c r="AV12168" s="93"/>
    </row>
    <row r="12169" spans="35:48" x14ac:dyDescent="0.55000000000000004">
      <c r="AI12169" s="278" t="s">
        <v>17806</v>
      </c>
      <c r="AJ12169" s="279">
        <v>759174.88</v>
      </c>
      <c r="AL12169" s="246" t="s">
        <v>26910</v>
      </c>
      <c r="AM12169" s="247">
        <v>2197.15</v>
      </c>
      <c r="AO12169" s="226" t="s">
        <v>45512</v>
      </c>
      <c r="AP12169" s="227">
        <v>18087.59</v>
      </c>
      <c r="AR12169" s="207" t="s">
        <v>26121</v>
      </c>
      <c r="AS12169" s="208">
        <v>152631.45000000001</v>
      </c>
      <c r="AT12169" s="93"/>
      <c r="AU12169" s="93"/>
      <c r="AV12169" s="93"/>
    </row>
    <row r="12170" spans="35:48" x14ac:dyDescent="0.55000000000000004">
      <c r="AI12170" s="278" t="s">
        <v>17807</v>
      </c>
      <c r="AJ12170" s="279">
        <v>20487.3</v>
      </c>
      <c r="AL12170" s="246" t="s">
        <v>26911</v>
      </c>
      <c r="AM12170" s="247">
        <v>15035.02</v>
      </c>
      <c r="AO12170" s="226" t="s">
        <v>26565</v>
      </c>
      <c r="AP12170" s="227">
        <v>66836.84</v>
      </c>
      <c r="AR12170" s="207" t="s">
        <v>26122</v>
      </c>
      <c r="AS12170" s="208">
        <v>11676.36</v>
      </c>
      <c r="AT12170" s="93"/>
      <c r="AU12170" s="93"/>
      <c r="AV12170" s="93"/>
    </row>
    <row r="12171" spans="35:48" x14ac:dyDescent="0.55000000000000004">
      <c r="AI12171" s="278" t="s">
        <v>69244</v>
      </c>
      <c r="AJ12171" s="279">
        <v>600</v>
      </c>
      <c r="AL12171" s="246" t="s">
        <v>60702</v>
      </c>
      <c r="AM12171" s="247">
        <v>2140.37</v>
      </c>
      <c r="AO12171" s="226" t="s">
        <v>53551</v>
      </c>
      <c r="AP12171" s="227">
        <v>-15182.84</v>
      </c>
      <c r="AR12171" s="207" t="s">
        <v>26123</v>
      </c>
      <c r="AS12171" s="208">
        <v>31789.69</v>
      </c>
      <c r="AT12171" s="93"/>
      <c r="AU12171" s="93"/>
      <c r="AV12171" s="93"/>
    </row>
    <row r="12172" spans="35:48" x14ac:dyDescent="0.55000000000000004">
      <c r="AI12172" s="278" t="s">
        <v>69245</v>
      </c>
      <c r="AJ12172" s="279">
        <v>72180</v>
      </c>
      <c r="AL12172" s="246" t="s">
        <v>26914</v>
      </c>
      <c r="AM12172" s="247">
        <v>9924.67</v>
      </c>
      <c r="AO12172" s="226" t="s">
        <v>47217</v>
      </c>
      <c r="AP12172" s="227">
        <v>31982</v>
      </c>
      <c r="AR12172" s="207" t="s">
        <v>26124</v>
      </c>
      <c r="AS12172" s="208">
        <v>40000</v>
      </c>
      <c r="AT12172" s="93"/>
      <c r="AU12172" s="93"/>
      <c r="AV12172" s="93"/>
    </row>
    <row r="12173" spans="35:48" x14ac:dyDescent="0.55000000000000004">
      <c r="AI12173" s="278" t="s">
        <v>69246</v>
      </c>
      <c r="AJ12173" s="279">
        <v>702.91</v>
      </c>
      <c r="AL12173" s="246" t="s">
        <v>34071</v>
      </c>
      <c r="AM12173" s="247">
        <v>19061.759999999998</v>
      </c>
      <c r="AO12173" s="226" t="s">
        <v>53552</v>
      </c>
      <c r="AP12173" s="227">
        <v>885.84</v>
      </c>
      <c r="AR12173" s="207" t="s">
        <v>26125</v>
      </c>
      <c r="AS12173" s="208">
        <v>1953.78</v>
      </c>
      <c r="AT12173" s="93"/>
      <c r="AU12173" s="93"/>
      <c r="AV12173" s="93"/>
    </row>
    <row r="12174" spans="35:48" x14ac:dyDescent="0.55000000000000004">
      <c r="AI12174" s="278" t="s">
        <v>70901</v>
      </c>
      <c r="AJ12174" s="279">
        <v>3800</v>
      </c>
      <c r="AL12174" s="246" t="s">
        <v>56545</v>
      </c>
      <c r="AM12174" s="247">
        <v>47850</v>
      </c>
      <c r="AO12174" s="226" t="s">
        <v>53553</v>
      </c>
      <c r="AP12174" s="227">
        <v>284.70999999999998</v>
      </c>
      <c r="AR12174" s="207" t="s">
        <v>26126</v>
      </c>
      <c r="AS12174" s="208">
        <v>121845.02</v>
      </c>
      <c r="AT12174" s="93"/>
      <c r="AU12174" s="93"/>
      <c r="AV12174" s="93"/>
    </row>
    <row r="12175" spans="35:48" x14ac:dyDescent="0.55000000000000004">
      <c r="AI12175" s="278" t="s">
        <v>58754</v>
      </c>
      <c r="AJ12175" s="279">
        <v>100</v>
      </c>
      <c r="AL12175" s="246" t="s">
        <v>26915</v>
      </c>
      <c r="AM12175" s="247">
        <v>76895.27</v>
      </c>
      <c r="AO12175" s="226" t="s">
        <v>47218</v>
      </c>
      <c r="AP12175" s="227">
        <v>214.37</v>
      </c>
      <c r="AR12175" s="207" t="s">
        <v>26127</v>
      </c>
      <c r="AS12175" s="208">
        <v>606706.69999999995</v>
      </c>
      <c r="AT12175" s="93"/>
      <c r="AU12175" s="93"/>
      <c r="AV12175" s="93"/>
    </row>
    <row r="12176" spans="35:48" x14ac:dyDescent="0.55000000000000004">
      <c r="AI12176" s="278" t="s">
        <v>63475</v>
      </c>
      <c r="AJ12176" s="279">
        <v>485569.15</v>
      </c>
      <c r="AL12176" s="246" t="s">
        <v>26916</v>
      </c>
      <c r="AM12176" s="247">
        <v>69580.77</v>
      </c>
      <c r="AO12176" s="226" t="s">
        <v>40591</v>
      </c>
      <c r="AP12176" s="227">
        <v>21876.03</v>
      </c>
      <c r="AR12176" s="207" t="s">
        <v>26128</v>
      </c>
      <c r="AS12176" s="208">
        <v>90168</v>
      </c>
      <c r="AT12176" s="93"/>
      <c r="AU12176" s="93"/>
      <c r="AV12176" s="93"/>
    </row>
    <row r="12177" spans="35:48" x14ac:dyDescent="0.55000000000000004">
      <c r="AI12177" s="278" t="s">
        <v>69247</v>
      </c>
      <c r="AJ12177" s="279">
        <v>15819</v>
      </c>
      <c r="AL12177" s="246" t="s">
        <v>35593</v>
      </c>
      <c r="AM12177" s="247">
        <v>58945.27</v>
      </c>
      <c r="AO12177" s="226" t="s">
        <v>39430</v>
      </c>
      <c r="AP12177" s="227">
        <v>28178.52</v>
      </c>
      <c r="AR12177" s="207" t="s">
        <v>26129</v>
      </c>
      <c r="AS12177" s="208">
        <v>1965.83</v>
      </c>
      <c r="AT12177" s="93"/>
      <c r="AU12177" s="93"/>
      <c r="AV12177" s="93"/>
    </row>
    <row r="12178" spans="35:48" x14ac:dyDescent="0.55000000000000004">
      <c r="AI12178" s="278" t="s">
        <v>69248</v>
      </c>
      <c r="AJ12178" s="279">
        <v>278.74</v>
      </c>
      <c r="AL12178" s="246" t="s">
        <v>39450</v>
      </c>
      <c r="AM12178" s="247">
        <v>1137.5</v>
      </c>
      <c r="AO12178" s="226" t="s">
        <v>40592</v>
      </c>
      <c r="AP12178" s="227">
        <v>3200292.5</v>
      </c>
      <c r="AR12178" s="207" t="s">
        <v>26130</v>
      </c>
      <c r="AS12178" s="208">
        <v>29109.17</v>
      </c>
      <c r="AT12178" s="93"/>
      <c r="AU12178" s="93"/>
      <c r="AV12178" s="93"/>
    </row>
    <row r="12179" spans="35:48" x14ac:dyDescent="0.55000000000000004">
      <c r="AI12179" s="278" t="s">
        <v>13289</v>
      </c>
      <c r="AJ12179" s="279">
        <v>483020.13</v>
      </c>
      <c r="AL12179" s="246" t="s">
        <v>57804</v>
      </c>
      <c r="AM12179" s="247">
        <v>3688.29</v>
      </c>
      <c r="AO12179" s="226" t="s">
        <v>39431</v>
      </c>
      <c r="AP12179" s="227">
        <v>247107.71</v>
      </c>
      <c r="AR12179" s="207" t="s">
        <v>26131</v>
      </c>
      <c r="AS12179" s="208">
        <v>1152846</v>
      </c>
      <c r="AT12179" s="93"/>
      <c r="AU12179" s="93"/>
      <c r="AV12179" s="93"/>
    </row>
    <row r="12180" spans="35:48" x14ac:dyDescent="0.55000000000000004">
      <c r="AI12180" s="278" t="s">
        <v>17810</v>
      </c>
      <c r="AJ12180" s="279">
        <v>1252210.81</v>
      </c>
      <c r="AL12180" s="246" t="s">
        <v>48236</v>
      </c>
      <c r="AM12180" s="247">
        <v>-402400</v>
      </c>
      <c r="AO12180" s="226" t="s">
        <v>40593</v>
      </c>
      <c r="AP12180" s="227">
        <v>4468.9799999999996</v>
      </c>
      <c r="AR12180" s="207" t="s">
        <v>26132</v>
      </c>
      <c r="AS12180" s="208">
        <v>2285.38</v>
      </c>
      <c r="AT12180" s="93"/>
      <c r="AU12180" s="93"/>
      <c r="AV12180" s="93"/>
    </row>
    <row r="12181" spans="35:48" x14ac:dyDescent="0.55000000000000004">
      <c r="AI12181" s="278" t="s">
        <v>17811</v>
      </c>
      <c r="AJ12181" s="279">
        <v>783955.02</v>
      </c>
      <c r="AL12181" s="246" t="s">
        <v>62796</v>
      </c>
      <c r="AM12181" s="247">
        <v>-52487.25</v>
      </c>
      <c r="AO12181" s="226" t="s">
        <v>40594</v>
      </c>
      <c r="AP12181" s="227">
        <v>3212.96</v>
      </c>
      <c r="AR12181" s="207" t="s">
        <v>14119</v>
      </c>
      <c r="AS12181" s="208">
        <v>337893.19</v>
      </c>
      <c r="AT12181" s="93"/>
      <c r="AU12181" s="93"/>
      <c r="AV12181" s="93"/>
    </row>
    <row r="12182" spans="35:48" x14ac:dyDescent="0.55000000000000004">
      <c r="AI12182" s="278" t="s">
        <v>54270</v>
      </c>
      <c r="AJ12182" s="279">
        <v>76815.539999999994</v>
      </c>
      <c r="AL12182" s="246" t="s">
        <v>40610</v>
      </c>
      <c r="AM12182" s="247">
        <v>2321913</v>
      </c>
      <c r="AO12182" s="226" t="s">
        <v>39432</v>
      </c>
      <c r="AP12182" s="227">
        <v>241329.85</v>
      </c>
      <c r="AR12182" s="207" t="s">
        <v>14120</v>
      </c>
      <c r="AS12182" s="208">
        <v>125832.15</v>
      </c>
      <c r="AT12182" s="93"/>
      <c r="AU12182" s="93"/>
      <c r="AV12182" s="93"/>
    </row>
    <row r="12183" spans="35:48" x14ac:dyDescent="0.55000000000000004">
      <c r="AI12183" s="278" t="s">
        <v>69249</v>
      </c>
      <c r="AJ12183" s="279">
        <v>315.24</v>
      </c>
      <c r="AL12183" s="246" t="s">
        <v>53635</v>
      </c>
      <c r="AM12183" s="247">
        <v>5226.58</v>
      </c>
      <c r="AO12183" s="226" t="s">
        <v>53554</v>
      </c>
      <c r="AP12183" s="227">
        <v>450557</v>
      </c>
      <c r="AR12183" s="207" t="s">
        <v>14121</v>
      </c>
      <c r="AS12183" s="208">
        <v>1983.05</v>
      </c>
      <c r="AT12183" s="93"/>
      <c r="AU12183" s="93"/>
      <c r="AV12183" s="93"/>
    </row>
    <row r="12184" spans="35:48" x14ac:dyDescent="0.55000000000000004">
      <c r="AI12184" s="278" t="s">
        <v>40740</v>
      </c>
      <c r="AJ12184" s="279">
        <v>52183.24</v>
      </c>
      <c r="AL12184" s="246" t="s">
        <v>53636</v>
      </c>
      <c r="AM12184" s="247">
        <v>664.74</v>
      </c>
      <c r="AO12184" s="226" t="s">
        <v>49120</v>
      </c>
      <c r="AP12184" s="227">
        <v>916.99</v>
      </c>
      <c r="AR12184" s="207" t="s">
        <v>14122</v>
      </c>
      <c r="AS12184" s="208">
        <v>32871.339999999997</v>
      </c>
      <c r="AT12184" s="93"/>
      <c r="AU12184" s="93"/>
      <c r="AV12184" s="93"/>
    </row>
    <row r="12185" spans="35:48" x14ac:dyDescent="0.55000000000000004">
      <c r="AI12185" s="278" t="s">
        <v>17812</v>
      </c>
      <c r="AJ12185" s="279">
        <v>228883.54</v>
      </c>
      <c r="AL12185" s="246" t="s">
        <v>53637</v>
      </c>
      <c r="AM12185" s="247">
        <v>450.7</v>
      </c>
      <c r="AO12185" s="226" t="s">
        <v>48222</v>
      </c>
      <c r="AP12185" s="227">
        <v>9588.32</v>
      </c>
      <c r="AR12185" s="207" t="s">
        <v>14123</v>
      </c>
      <c r="AS12185" s="208">
        <v>91035.56</v>
      </c>
      <c r="AT12185" s="93"/>
      <c r="AU12185" s="93"/>
      <c r="AV12185" s="93"/>
    </row>
    <row r="12186" spans="35:48" x14ac:dyDescent="0.55000000000000004">
      <c r="AI12186" s="278" t="s">
        <v>56777</v>
      </c>
      <c r="AJ12186" s="279">
        <v>503893.54</v>
      </c>
      <c r="AL12186" s="246" t="s">
        <v>53638</v>
      </c>
      <c r="AM12186" s="247">
        <v>1443.38</v>
      </c>
      <c r="AO12186" s="226" t="s">
        <v>49121</v>
      </c>
      <c r="AP12186" s="227">
        <v>5471.59</v>
      </c>
      <c r="AR12186" s="207" t="s">
        <v>14124</v>
      </c>
      <c r="AS12186" s="208">
        <v>163120.49</v>
      </c>
      <c r="AT12186" s="93"/>
      <c r="AU12186" s="93"/>
      <c r="AV12186" s="93"/>
    </row>
    <row r="12187" spans="35:48" x14ac:dyDescent="0.55000000000000004">
      <c r="AI12187" s="278" t="s">
        <v>40741</v>
      </c>
      <c r="AJ12187" s="279">
        <v>218095.59</v>
      </c>
      <c r="AL12187" s="246" t="s">
        <v>55372</v>
      </c>
      <c r="AM12187" s="247">
        <v>601.29</v>
      </c>
      <c r="AO12187" s="226" t="s">
        <v>53555</v>
      </c>
      <c r="AP12187" s="227">
        <v>793.5</v>
      </c>
      <c r="AR12187" s="207" t="s">
        <v>26133</v>
      </c>
      <c r="AS12187" s="208">
        <v>4406.2</v>
      </c>
      <c r="AT12187" s="93"/>
      <c r="AU12187" s="93"/>
      <c r="AV12187" s="93"/>
    </row>
    <row r="12188" spans="35:48" x14ac:dyDescent="0.55000000000000004">
      <c r="AI12188" s="278" t="s">
        <v>69824</v>
      </c>
      <c r="AJ12188" s="279">
        <v>34174.629999999997</v>
      </c>
      <c r="AL12188" s="246" t="s">
        <v>62797</v>
      </c>
      <c r="AM12188" s="247">
        <v>10225</v>
      </c>
      <c r="AO12188" s="226" t="s">
        <v>47219</v>
      </c>
      <c r="AP12188" s="227">
        <v>5789.01</v>
      </c>
      <c r="AR12188" s="207" t="s">
        <v>26134</v>
      </c>
      <c r="AS12188" s="208">
        <v>8408.7999999999993</v>
      </c>
      <c r="AT12188" s="93"/>
      <c r="AU12188" s="93"/>
      <c r="AV12188" s="93"/>
    </row>
    <row r="12189" spans="35:48" x14ac:dyDescent="0.55000000000000004">
      <c r="AI12189" s="278" t="s">
        <v>69825</v>
      </c>
      <c r="AJ12189" s="279">
        <v>237431</v>
      </c>
      <c r="AL12189" s="246" t="s">
        <v>50372</v>
      </c>
      <c r="AM12189" s="247">
        <v>3030.98</v>
      </c>
      <c r="AO12189" s="226" t="s">
        <v>47220</v>
      </c>
      <c r="AP12189" s="227">
        <v>442.86</v>
      </c>
      <c r="AR12189" s="207" t="s">
        <v>14125</v>
      </c>
      <c r="AS12189" s="208">
        <v>32668.81</v>
      </c>
      <c r="AT12189" s="93"/>
      <c r="AU12189" s="93"/>
      <c r="AV12189" s="93"/>
    </row>
    <row r="12190" spans="35:48" x14ac:dyDescent="0.55000000000000004">
      <c r="AI12190" s="278" t="s">
        <v>17900</v>
      </c>
      <c r="AJ12190" s="279">
        <v>23020.42</v>
      </c>
      <c r="AL12190" s="246" t="s">
        <v>50373</v>
      </c>
      <c r="AM12190" s="247">
        <v>71557.570000000007</v>
      </c>
      <c r="AO12190" s="226" t="s">
        <v>48223</v>
      </c>
      <c r="AP12190" s="227">
        <v>109633.25</v>
      </c>
      <c r="AR12190" s="207" t="s">
        <v>26135</v>
      </c>
      <c r="AS12190" s="208">
        <v>15299.23</v>
      </c>
      <c r="AT12190" s="93"/>
      <c r="AU12190" s="93"/>
      <c r="AV12190" s="93"/>
    </row>
    <row r="12191" spans="35:48" x14ac:dyDescent="0.55000000000000004">
      <c r="AI12191" s="278" t="s">
        <v>17902</v>
      </c>
      <c r="AJ12191" s="279">
        <v>444165.12</v>
      </c>
      <c r="AL12191" s="246" t="s">
        <v>53639</v>
      </c>
      <c r="AM12191" s="247">
        <v>5253.23</v>
      </c>
      <c r="AO12191" s="226" t="s">
        <v>53556</v>
      </c>
      <c r="AP12191" s="227">
        <v>14444</v>
      </c>
      <c r="AR12191" s="207" t="s">
        <v>26136</v>
      </c>
      <c r="AS12191" s="208">
        <v>36797.800000000003</v>
      </c>
      <c r="AT12191" s="93"/>
      <c r="AU12191" s="93"/>
      <c r="AV12191" s="93"/>
    </row>
    <row r="12192" spans="35:48" x14ac:dyDescent="0.55000000000000004">
      <c r="AI12192" s="278" t="s">
        <v>17904</v>
      </c>
      <c r="AJ12192" s="279">
        <v>46790.34</v>
      </c>
      <c r="AL12192" s="246" t="s">
        <v>62798</v>
      </c>
      <c r="AM12192" s="247">
        <v>-1087.67</v>
      </c>
      <c r="AO12192" s="226" t="s">
        <v>45513</v>
      </c>
      <c r="AP12192" s="227">
        <v>347250</v>
      </c>
      <c r="AR12192" s="207" t="s">
        <v>26137</v>
      </c>
      <c r="AS12192" s="208">
        <v>63831</v>
      </c>
      <c r="AT12192" s="93"/>
      <c r="AU12192" s="93"/>
      <c r="AV12192" s="93"/>
    </row>
    <row r="12193" spans="35:48" x14ac:dyDescent="0.55000000000000004">
      <c r="AI12193" s="278" t="s">
        <v>17905</v>
      </c>
      <c r="AJ12193" s="279">
        <v>134440</v>
      </c>
      <c r="AL12193" s="246" t="s">
        <v>53640</v>
      </c>
      <c r="AM12193" s="247">
        <v>367618.09</v>
      </c>
      <c r="AO12193" s="226" t="s">
        <v>45514</v>
      </c>
      <c r="AP12193" s="227">
        <v>26564.63</v>
      </c>
      <c r="AR12193" s="207" t="s">
        <v>26138</v>
      </c>
      <c r="AS12193" s="208">
        <v>11984</v>
      </c>
      <c r="AT12193" s="93"/>
      <c r="AU12193" s="93"/>
      <c r="AV12193" s="93"/>
    </row>
    <row r="12194" spans="35:48" x14ac:dyDescent="0.55000000000000004">
      <c r="AI12194" s="278" t="s">
        <v>17907</v>
      </c>
      <c r="AJ12194" s="279">
        <v>154471.13</v>
      </c>
      <c r="AL12194" s="246" t="s">
        <v>64859</v>
      </c>
      <c r="AM12194" s="247">
        <v>19199.3</v>
      </c>
      <c r="AO12194" s="226" t="s">
        <v>42875</v>
      </c>
      <c r="AP12194" s="227">
        <v>937.08</v>
      </c>
      <c r="AR12194" s="207" t="s">
        <v>26139</v>
      </c>
      <c r="AS12194" s="208">
        <v>169935</v>
      </c>
      <c r="AT12194" s="93"/>
      <c r="AU12194" s="93"/>
      <c r="AV12194" s="93"/>
    </row>
    <row r="12195" spans="35:48" x14ac:dyDescent="0.55000000000000004">
      <c r="AI12195" s="278" t="s">
        <v>17908</v>
      </c>
      <c r="AJ12195" s="279">
        <v>67658.880000000005</v>
      </c>
      <c r="AL12195" s="246" t="s">
        <v>64860</v>
      </c>
      <c r="AM12195" s="247">
        <v>629.6</v>
      </c>
      <c r="AO12195" s="226" t="s">
        <v>42876</v>
      </c>
      <c r="AP12195" s="227">
        <v>65.599999999999994</v>
      </c>
      <c r="AR12195" s="207" t="s">
        <v>26140</v>
      </c>
      <c r="AS12195" s="208">
        <v>24000</v>
      </c>
      <c r="AT12195" s="93"/>
      <c r="AU12195" s="93"/>
      <c r="AV12195" s="93"/>
    </row>
    <row r="12196" spans="35:48" x14ac:dyDescent="0.55000000000000004">
      <c r="AI12196" s="278" t="s">
        <v>34786</v>
      </c>
      <c r="AJ12196" s="279">
        <v>43278.69</v>
      </c>
      <c r="AL12196" s="246" t="s">
        <v>53641</v>
      </c>
      <c r="AM12196" s="247">
        <v>520106.45</v>
      </c>
      <c r="AO12196" s="226" t="s">
        <v>40595</v>
      </c>
      <c r="AP12196" s="227">
        <v>121.79</v>
      </c>
      <c r="AR12196" s="207" t="s">
        <v>26141</v>
      </c>
      <c r="AS12196" s="208">
        <v>29421.08</v>
      </c>
      <c r="AT12196" s="93"/>
      <c r="AU12196" s="93"/>
      <c r="AV12196" s="93"/>
    </row>
    <row r="12197" spans="35:48" x14ac:dyDescent="0.55000000000000004">
      <c r="AI12197" s="278" t="s">
        <v>33299</v>
      </c>
      <c r="AJ12197" s="279">
        <v>36973.25</v>
      </c>
      <c r="AL12197" s="246" t="s">
        <v>63785</v>
      </c>
      <c r="AM12197" s="247">
        <v>22321.09</v>
      </c>
      <c r="AO12197" s="226" t="s">
        <v>53557</v>
      </c>
      <c r="AP12197" s="227">
        <v>-23</v>
      </c>
      <c r="AR12197" s="207" t="s">
        <v>26142</v>
      </c>
      <c r="AS12197" s="208">
        <v>3034.58</v>
      </c>
      <c r="AT12197" s="93"/>
      <c r="AU12197" s="93"/>
      <c r="AV12197" s="93"/>
    </row>
    <row r="12198" spans="35:48" x14ac:dyDescent="0.55000000000000004">
      <c r="AI12198" s="278" t="s">
        <v>17911</v>
      </c>
      <c r="AJ12198" s="279">
        <v>13255.65</v>
      </c>
      <c r="AL12198" s="246" t="s">
        <v>63786</v>
      </c>
      <c r="AM12198" s="247">
        <v>2267.04</v>
      </c>
      <c r="AO12198" s="226" t="s">
        <v>42877</v>
      </c>
      <c r="AP12198" s="227">
        <v>3744</v>
      </c>
      <c r="AR12198" s="207" t="s">
        <v>26143</v>
      </c>
      <c r="AS12198" s="208">
        <v>6.9</v>
      </c>
      <c r="AT12198" s="93"/>
      <c r="AU12198" s="93"/>
      <c r="AV12198" s="93"/>
    </row>
    <row r="12199" spans="35:48" x14ac:dyDescent="0.55000000000000004">
      <c r="AI12199" s="278" t="s">
        <v>59969</v>
      </c>
      <c r="AJ12199" s="279">
        <v>1072.5</v>
      </c>
      <c r="AL12199" s="246" t="s">
        <v>40611</v>
      </c>
      <c r="AM12199" s="247">
        <v>3070651.72</v>
      </c>
      <c r="AO12199" s="226" t="s">
        <v>42878</v>
      </c>
      <c r="AP12199" s="227">
        <v>253250</v>
      </c>
      <c r="AR12199" s="207" t="s">
        <v>26144</v>
      </c>
      <c r="AS12199" s="208">
        <v>4255.8599999999997</v>
      </c>
      <c r="AT12199" s="93"/>
      <c r="AU12199" s="93"/>
      <c r="AV12199" s="93"/>
    </row>
    <row r="12200" spans="35:48" x14ac:dyDescent="0.55000000000000004">
      <c r="AI12200" s="278" t="s">
        <v>17913</v>
      </c>
      <c r="AJ12200" s="279">
        <v>181.4</v>
      </c>
      <c r="AL12200" s="246" t="s">
        <v>63362</v>
      </c>
      <c r="AM12200" s="247">
        <v>451.5</v>
      </c>
      <c r="AO12200" s="226" t="s">
        <v>42879</v>
      </c>
      <c r="AP12200" s="227">
        <v>19364.75</v>
      </c>
      <c r="AR12200" s="207" t="s">
        <v>26145</v>
      </c>
      <c r="AS12200" s="208">
        <v>12241.08</v>
      </c>
      <c r="AT12200" s="93"/>
      <c r="AU12200" s="93"/>
      <c r="AV12200" s="93"/>
    </row>
    <row r="12201" spans="35:48" x14ac:dyDescent="0.55000000000000004">
      <c r="AI12201" s="278" t="s">
        <v>17914</v>
      </c>
      <c r="AJ12201" s="279">
        <v>8579.9599999999991</v>
      </c>
      <c r="AL12201" s="246" t="s">
        <v>62219</v>
      </c>
      <c r="AM12201" s="247">
        <v>4328.95</v>
      </c>
      <c r="AO12201" s="226" t="s">
        <v>26613</v>
      </c>
      <c r="AP12201" s="227">
        <v>11665</v>
      </c>
      <c r="AR12201" s="207" t="s">
        <v>26146</v>
      </c>
      <c r="AS12201" s="208">
        <v>7943.8</v>
      </c>
      <c r="AT12201" s="93"/>
      <c r="AU12201" s="93"/>
      <c r="AV12201" s="93"/>
    </row>
    <row r="12202" spans="35:48" x14ac:dyDescent="0.55000000000000004">
      <c r="AI12202" s="278" t="s">
        <v>17916</v>
      </c>
      <c r="AJ12202" s="279">
        <v>7637.25</v>
      </c>
      <c r="AL12202" s="246" t="s">
        <v>53642</v>
      </c>
      <c r="AM12202" s="247">
        <v>62025</v>
      </c>
      <c r="AO12202" s="226" t="s">
        <v>47221</v>
      </c>
      <c r="AP12202" s="227">
        <v>44332</v>
      </c>
      <c r="AR12202" s="207" t="s">
        <v>26147</v>
      </c>
      <c r="AS12202" s="208">
        <v>67498.75</v>
      </c>
      <c r="AT12202" s="93"/>
      <c r="AU12202" s="93"/>
      <c r="AV12202" s="93"/>
    </row>
    <row r="12203" spans="35:48" x14ac:dyDescent="0.55000000000000004">
      <c r="AI12203" s="278" t="s">
        <v>17917</v>
      </c>
      <c r="AJ12203" s="279">
        <v>5149</v>
      </c>
      <c r="AL12203" s="246" t="s">
        <v>62799</v>
      </c>
      <c r="AM12203" s="247">
        <v>477601.35</v>
      </c>
      <c r="AO12203" s="226" t="s">
        <v>26614</v>
      </c>
      <c r="AP12203" s="227">
        <v>7000</v>
      </c>
      <c r="AR12203" s="207" t="s">
        <v>26148</v>
      </c>
      <c r="AS12203" s="208">
        <v>1530.1</v>
      </c>
      <c r="AT12203" s="93"/>
      <c r="AU12203" s="93"/>
      <c r="AV12203" s="93"/>
    </row>
    <row r="12204" spans="35:48" x14ac:dyDescent="0.55000000000000004">
      <c r="AI12204" s="278" t="s">
        <v>17918</v>
      </c>
      <c r="AJ12204" s="279">
        <v>10000</v>
      </c>
      <c r="AL12204" s="246" t="s">
        <v>56546</v>
      </c>
      <c r="AM12204" s="247">
        <v>1822.24</v>
      </c>
      <c r="AO12204" s="226" t="s">
        <v>26615</v>
      </c>
      <c r="AP12204" s="227">
        <v>1761.49</v>
      </c>
      <c r="AR12204" s="207" t="s">
        <v>26149</v>
      </c>
      <c r="AS12204" s="208">
        <v>404159.85</v>
      </c>
      <c r="AT12204" s="93"/>
      <c r="AU12204" s="93"/>
      <c r="AV12204" s="93"/>
    </row>
    <row r="12205" spans="35:48" x14ac:dyDescent="0.55000000000000004">
      <c r="AI12205" s="278" t="s">
        <v>40742</v>
      </c>
      <c r="AJ12205" s="279">
        <v>689281.93</v>
      </c>
      <c r="AL12205" s="246" t="s">
        <v>40612</v>
      </c>
      <c r="AM12205" s="247">
        <v>345598.43</v>
      </c>
      <c r="AO12205" s="226" t="s">
        <v>26616</v>
      </c>
      <c r="AP12205" s="227">
        <v>670.26</v>
      </c>
      <c r="AR12205" s="207" t="s">
        <v>26150</v>
      </c>
      <c r="AS12205" s="208">
        <v>11177.54</v>
      </c>
      <c r="AT12205" s="93"/>
      <c r="AU12205" s="93"/>
      <c r="AV12205" s="93"/>
    </row>
    <row r="12206" spans="35:48" x14ac:dyDescent="0.55000000000000004">
      <c r="AI12206" s="278" t="s">
        <v>40743</v>
      </c>
      <c r="AJ12206" s="279">
        <v>1396.92</v>
      </c>
      <c r="AL12206" s="246" t="s">
        <v>53643</v>
      </c>
      <c r="AM12206" s="247">
        <v>358699.49</v>
      </c>
      <c r="AO12206" s="226" t="s">
        <v>26617</v>
      </c>
      <c r="AP12206" s="227">
        <v>1517.6</v>
      </c>
      <c r="AR12206" s="207" t="s">
        <v>26151</v>
      </c>
      <c r="AS12206" s="208">
        <v>15213.67</v>
      </c>
      <c r="AT12206" s="93"/>
      <c r="AU12206" s="93"/>
      <c r="AV12206" s="93"/>
    </row>
    <row r="12207" spans="35:48" x14ac:dyDescent="0.55000000000000004">
      <c r="AI12207" s="278" t="s">
        <v>17919</v>
      </c>
      <c r="AJ12207" s="279">
        <v>107718.32</v>
      </c>
      <c r="AL12207" s="246" t="s">
        <v>53644</v>
      </c>
      <c r="AM12207" s="247">
        <v>114520.14</v>
      </c>
      <c r="AO12207" s="226" t="s">
        <v>53558</v>
      </c>
      <c r="AP12207" s="227">
        <v>1891.36</v>
      </c>
      <c r="AR12207" s="207" t="s">
        <v>26152</v>
      </c>
      <c r="AS12207" s="208">
        <v>29813.69</v>
      </c>
      <c r="AT12207" s="93"/>
      <c r="AU12207" s="93"/>
      <c r="AV12207" s="93"/>
    </row>
    <row r="12208" spans="35:48" x14ac:dyDescent="0.55000000000000004">
      <c r="AI12208" s="278" t="s">
        <v>17920</v>
      </c>
      <c r="AJ12208" s="279">
        <v>18200</v>
      </c>
      <c r="AL12208" s="246" t="s">
        <v>42901</v>
      </c>
      <c r="AM12208" s="247">
        <v>50400</v>
      </c>
      <c r="AO12208" s="226" t="s">
        <v>35546</v>
      </c>
      <c r="AP12208" s="227">
        <v>220025</v>
      </c>
      <c r="AR12208" s="207" t="s">
        <v>26153</v>
      </c>
      <c r="AS12208" s="208">
        <v>4299.7299999999996</v>
      </c>
      <c r="AT12208" s="93"/>
      <c r="AU12208" s="93"/>
      <c r="AV12208" s="93"/>
    </row>
    <row r="12209" spans="35:48" x14ac:dyDescent="0.55000000000000004">
      <c r="AI12209" s="278" t="s">
        <v>17922</v>
      </c>
      <c r="AJ12209" s="279">
        <v>196850</v>
      </c>
      <c r="AL12209" s="246" t="s">
        <v>48238</v>
      </c>
      <c r="AM12209" s="247">
        <v>10486</v>
      </c>
      <c r="AO12209" s="226" t="s">
        <v>35547</v>
      </c>
      <c r="AP12209" s="227">
        <v>50567.88</v>
      </c>
      <c r="AR12209" s="207" t="s">
        <v>26154</v>
      </c>
      <c r="AS12209" s="208">
        <v>12048.75</v>
      </c>
      <c r="AT12209" s="93"/>
      <c r="AU12209" s="93"/>
      <c r="AV12209" s="93"/>
    </row>
    <row r="12210" spans="35:48" x14ac:dyDescent="0.55000000000000004">
      <c r="AI12210" s="278" t="s">
        <v>17924</v>
      </c>
      <c r="AJ12210" s="279">
        <v>148477.01999999999</v>
      </c>
      <c r="AL12210" s="246" t="s">
        <v>42902</v>
      </c>
      <c r="AM12210" s="247">
        <v>12419.61</v>
      </c>
      <c r="AO12210" s="226" t="s">
        <v>40596</v>
      </c>
      <c r="AP12210" s="227">
        <v>9550.1</v>
      </c>
      <c r="AR12210" s="207" t="s">
        <v>26155</v>
      </c>
      <c r="AS12210" s="208">
        <v>57292.89</v>
      </c>
      <c r="AT12210" s="93"/>
      <c r="AU12210" s="93"/>
      <c r="AV12210" s="93"/>
    </row>
    <row r="12211" spans="35:48" x14ac:dyDescent="0.55000000000000004">
      <c r="AI12211" s="278" t="s">
        <v>17925</v>
      </c>
      <c r="AJ12211" s="279">
        <v>467885.92</v>
      </c>
      <c r="AL12211" s="246" t="s">
        <v>40613</v>
      </c>
      <c r="AM12211" s="247">
        <v>409334.76</v>
      </c>
      <c r="AO12211" s="226" t="s">
        <v>35548</v>
      </c>
      <c r="AP12211" s="227">
        <v>20325.2</v>
      </c>
      <c r="AR12211" s="207" t="s">
        <v>26156</v>
      </c>
      <c r="AS12211" s="208">
        <v>88250.31</v>
      </c>
      <c r="AT12211" s="93"/>
      <c r="AU12211" s="93"/>
      <c r="AV12211" s="93"/>
    </row>
    <row r="12212" spans="35:48" x14ac:dyDescent="0.55000000000000004">
      <c r="AI12212" s="278" t="s">
        <v>17926</v>
      </c>
      <c r="AJ12212" s="279">
        <v>150670.9</v>
      </c>
      <c r="AL12212" s="246" t="s">
        <v>56547</v>
      </c>
      <c r="AM12212" s="247">
        <v>166331.35999999999</v>
      </c>
      <c r="AO12212" s="226" t="s">
        <v>35549</v>
      </c>
      <c r="AP12212" s="227">
        <v>64496.65</v>
      </c>
      <c r="AR12212" s="207" t="s">
        <v>26157</v>
      </c>
      <c r="AS12212" s="208">
        <v>384028.42</v>
      </c>
      <c r="AT12212" s="93"/>
      <c r="AU12212" s="93"/>
      <c r="AV12212" s="93"/>
    </row>
    <row r="12213" spans="35:48" x14ac:dyDescent="0.55000000000000004">
      <c r="AI12213" s="278" t="s">
        <v>54271</v>
      </c>
      <c r="AJ12213" s="279">
        <v>8625.7099999999991</v>
      </c>
      <c r="AL12213" s="246" t="s">
        <v>63363</v>
      </c>
      <c r="AM12213" s="247">
        <v>257537.35</v>
      </c>
      <c r="AO12213" s="226" t="s">
        <v>35550</v>
      </c>
      <c r="AP12213" s="227">
        <v>46979.92</v>
      </c>
      <c r="AR12213" s="207" t="s">
        <v>26158</v>
      </c>
      <c r="AS12213" s="208">
        <v>9416</v>
      </c>
      <c r="AT12213" s="93"/>
      <c r="AU12213" s="93"/>
      <c r="AV12213" s="93"/>
    </row>
    <row r="12214" spans="35:48" x14ac:dyDescent="0.55000000000000004">
      <c r="AI12214" s="278" t="s">
        <v>17927</v>
      </c>
      <c r="AJ12214" s="279">
        <v>112360.92</v>
      </c>
      <c r="AL12214" s="246" t="s">
        <v>56548</v>
      </c>
      <c r="AM12214" s="247">
        <v>658534.5</v>
      </c>
      <c r="AO12214" s="226" t="s">
        <v>35551</v>
      </c>
      <c r="AP12214" s="227">
        <v>-16531.169999999998</v>
      </c>
      <c r="AR12214" s="207" t="s">
        <v>26159</v>
      </c>
      <c r="AS12214" s="208">
        <v>51473</v>
      </c>
      <c r="AT12214" s="93"/>
      <c r="AU12214" s="93"/>
      <c r="AV12214" s="93"/>
    </row>
    <row r="12215" spans="35:48" x14ac:dyDescent="0.55000000000000004">
      <c r="AI12215" s="278" t="s">
        <v>17928</v>
      </c>
      <c r="AJ12215" s="279">
        <v>798</v>
      </c>
      <c r="AL12215" s="246" t="s">
        <v>39451</v>
      </c>
      <c r="AM12215" s="247">
        <v>958564.47</v>
      </c>
      <c r="AO12215" s="226" t="s">
        <v>40597</v>
      </c>
      <c r="AP12215" s="227">
        <v>8994</v>
      </c>
      <c r="AR12215" s="207" t="s">
        <v>26160</v>
      </c>
      <c r="AS12215" s="208">
        <v>313916</v>
      </c>
      <c r="AT12215" s="93"/>
      <c r="AU12215" s="93"/>
      <c r="AV12215" s="93"/>
    </row>
    <row r="12216" spans="35:48" x14ac:dyDescent="0.55000000000000004">
      <c r="AI12216" s="278" t="s">
        <v>17930</v>
      </c>
      <c r="AJ12216" s="279">
        <v>9528.19</v>
      </c>
      <c r="AL12216" s="246" t="s">
        <v>62800</v>
      </c>
      <c r="AM12216" s="247">
        <v>-22732.45</v>
      </c>
      <c r="AO12216" s="226" t="s">
        <v>34060</v>
      </c>
      <c r="AP12216" s="227">
        <v>81538.179999999993</v>
      </c>
      <c r="AR12216" s="207" t="s">
        <v>26161</v>
      </c>
      <c r="AS12216" s="208">
        <v>57095</v>
      </c>
      <c r="AT12216" s="93"/>
      <c r="AU12216" s="93"/>
      <c r="AV12216" s="93"/>
    </row>
    <row r="12217" spans="35:48" x14ac:dyDescent="0.55000000000000004">
      <c r="AI12217" s="278" t="s">
        <v>58756</v>
      </c>
      <c r="AJ12217" s="279">
        <v>17</v>
      </c>
      <c r="AL12217" s="246" t="s">
        <v>57805</v>
      </c>
      <c r="AM12217" s="247">
        <v>5338190.3600000003</v>
      </c>
      <c r="AO12217" s="226" t="s">
        <v>53559</v>
      </c>
      <c r="AP12217" s="227">
        <v>3201.8</v>
      </c>
      <c r="AR12217" s="207" t="s">
        <v>26162</v>
      </c>
      <c r="AS12217" s="208">
        <v>85995</v>
      </c>
      <c r="AT12217" s="93"/>
      <c r="AU12217" s="93"/>
      <c r="AV12217" s="93"/>
    </row>
    <row r="12218" spans="35:48" x14ac:dyDescent="0.55000000000000004">
      <c r="AI12218" s="278" t="s">
        <v>62873</v>
      </c>
      <c r="AJ12218" s="279">
        <v>475</v>
      </c>
      <c r="AL12218" s="246" t="s">
        <v>59432</v>
      </c>
      <c r="AM12218" s="247">
        <v>15000</v>
      </c>
      <c r="AO12218" s="226" t="s">
        <v>34061</v>
      </c>
      <c r="AP12218" s="227">
        <v>39446.93</v>
      </c>
      <c r="AR12218" s="207" t="s">
        <v>26163</v>
      </c>
      <c r="AS12218" s="208">
        <v>74000</v>
      </c>
      <c r="AT12218" s="93"/>
      <c r="AU12218" s="93"/>
      <c r="AV12218" s="93"/>
    </row>
    <row r="12219" spans="35:48" x14ac:dyDescent="0.55000000000000004">
      <c r="AI12219" s="278" t="s">
        <v>17935</v>
      </c>
      <c r="AJ12219" s="279">
        <v>281217.82</v>
      </c>
      <c r="AL12219" s="246" t="s">
        <v>59806</v>
      </c>
      <c r="AM12219" s="247">
        <v>7133.02</v>
      </c>
      <c r="AO12219" s="226" t="s">
        <v>40598</v>
      </c>
      <c r="AP12219" s="227">
        <v>7200</v>
      </c>
      <c r="AR12219" s="207" t="s">
        <v>26164</v>
      </c>
      <c r="AS12219" s="208">
        <v>1058102.5</v>
      </c>
      <c r="AT12219" s="93"/>
      <c r="AU12219" s="93"/>
      <c r="AV12219" s="93"/>
    </row>
    <row r="12220" spans="35:48" x14ac:dyDescent="0.55000000000000004">
      <c r="AI12220" s="278" t="s">
        <v>17936</v>
      </c>
      <c r="AJ12220" s="279">
        <v>90280.79</v>
      </c>
      <c r="AL12220" s="246" t="s">
        <v>53646</v>
      </c>
      <c r="AM12220" s="247">
        <v>229.18</v>
      </c>
      <c r="AO12220" s="226" t="s">
        <v>34062</v>
      </c>
      <c r="AP12220" s="227">
        <v>9472.66</v>
      </c>
      <c r="AR12220" s="207" t="s">
        <v>26165</v>
      </c>
      <c r="AS12220" s="208">
        <v>109182</v>
      </c>
      <c r="AT12220" s="93"/>
      <c r="AU12220" s="93"/>
      <c r="AV12220" s="93"/>
    </row>
    <row r="12221" spans="35:48" x14ac:dyDescent="0.55000000000000004">
      <c r="AI12221" s="278" t="s">
        <v>17937</v>
      </c>
      <c r="AJ12221" s="279">
        <v>130646.27</v>
      </c>
      <c r="AL12221" s="246" t="s">
        <v>59807</v>
      </c>
      <c r="AM12221" s="247">
        <v>33</v>
      </c>
      <c r="AO12221" s="226" t="s">
        <v>34063</v>
      </c>
      <c r="AP12221" s="227">
        <v>29079.94</v>
      </c>
      <c r="AR12221" s="207" t="s">
        <v>26166</v>
      </c>
      <c r="AS12221" s="208">
        <v>183856.54</v>
      </c>
      <c r="AT12221" s="93"/>
      <c r="AU12221" s="93"/>
      <c r="AV12221" s="93"/>
    </row>
    <row r="12222" spans="35:48" x14ac:dyDescent="0.55000000000000004">
      <c r="AI12222" s="278" t="s">
        <v>17943</v>
      </c>
      <c r="AJ12222" s="279">
        <v>1385.62</v>
      </c>
      <c r="AL12222" s="246" t="s">
        <v>50378</v>
      </c>
      <c r="AM12222" s="247">
        <v>2.5299999999999998</v>
      </c>
      <c r="AO12222" s="226" t="s">
        <v>34064</v>
      </c>
      <c r="AP12222" s="227">
        <v>11446.4</v>
      </c>
      <c r="AR12222" s="207" t="s">
        <v>26167</v>
      </c>
      <c r="AS12222" s="208">
        <v>10080</v>
      </c>
      <c r="AT12222" s="93"/>
      <c r="AU12222" s="93"/>
      <c r="AV12222" s="93"/>
    </row>
    <row r="12223" spans="35:48" x14ac:dyDescent="0.55000000000000004">
      <c r="AI12223" s="278" t="s">
        <v>17944</v>
      </c>
      <c r="AJ12223" s="279">
        <v>45622.17</v>
      </c>
      <c r="AL12223" s="246" t="s">
        <v>50379</v>
      </c>
      <c r="AM12223" s="247">
        <v>8.09</v>
      </c>
      <c r="AO12223" s="226" t="s">
        <v>40599</v>
      </c>
      <c r="AP12223" s="227">
        <v>1330.46</v>
      </c>
      <c r="AR12223" s="207" t="s">
        <v>26168</v>
      </c>
      <c r="AS12223" s="208">
        <v>183</v>
      </c>
      <c r="AT12223" s="93"/>
      <c r="AU12223" s="93"/>
      <c r="AV12223" s="93"/>
    </row>
    <row r="12224" spans="35:48" x14ac:dyDescent="0.55000000000000004">
      <c r="AI12224" s="278" t="s">
        <v>50619</v>
      </c>
      <c r="AJ12224" s="279">
        <v>-7498.56</v>
      </c>
      <c r="AL12224" s="246" t="s">
        <v>59198</v>
      </c>
      <c r="AM12224" s="247">
        <v>1200</v>
      </c>
      <c r="AO12224" s="226" t="s">
        <v>36660</v>
      </c>
      <c r="AP12224" s="227">
        <v>4690</v>
      </c>
      <c r="AR12224" s="207" t="s">
        <v>26169</v>
      </c>
      <c r="AS12224" s="208">
        <v>136583.67999999999</v>
      </c>
      <c r="AT12224" s="93"/>
      <c r="AU12224" s="93"/>
      <c r="AV12224" s="93"/>
    </row>
    <row r="12225" spans="35:48" x14ac:dyDescent="0.55000000000000004">
      <c r="AI12225" s="278" t="s">
        <v>17945</v>
      </c>
      <c r="AJ12225" s="279">
        <v>50344.37</v>
      </c>
      <c r="AL12225" s="246" t="s">
        <v>60703</v>
      </c>
      <c r="AM12225" s="247">
        <v>5000</v>
      </c>
      <c r="AO12225" s="226" t="s">
        <v>53560</v>
      </c>
      <c r="AP12225" s="227">
        <v>120652.5</v>
      </c>
      <c r="AR12225" s="207" t="s">
        <v>26170</v>
      </c>
      <c r="AS12225" s="208">
        <v>137843.4</v>
      </c>
      <c r="AT12225" s="93"/>
      <c r="AU12225" s="93"/>
      <c r="AV12225" s="93"/>
    </row>
    <row r="12226" spans="35:48" x14ac:dyDescent="0.55000000000000004">
      <c r="AI12226" s="278" t="s">
        <v>50620</v>
      </c>
      <c r="AJ12226" s="279">
        <v>25386.77</v>
      </c>
      <c r="AL12226" s="246" t="s">
        <v>53647</v>
      </c>
      <c r="AM12226" s="247">
        <v>163.4</v>
      </c>
      <c r="AO12226" s="226" t="s">
        <v>48224</v>
      </c>
      <c r="AP12226" s="227">
        <v>59500</v>
      </c>
      <c r="AR12226" s="207" t="s">
        <v>26171</v>
      </c>
      <c r="AS12226" s="208">
        <v>73623.679999999993</v>
      </c>
      <c r="AT12226" s="93"/>
      <c r="AU12226" s="93"/>
      <c r="AV12226" s="93"/>
    </row>
    <row r="12227" spans="35:48" x14ac:dyDescent="0.55000000000000004">
      <c r="AI12227" s="278" t="s">
        <v>17970</v>
      </c>
      <c r="AJ12227" s="279">
        <v>2439.42</v>
      </c>
      <c r="AL12227" s="246" t="s">
        <v>53648</v>
      </c>
      <c r="AM12227" s="247">
        <v>41.82</v>
      </c>
      <c r="AO12227" s="226" t="s">
        <v>48225</v>
      </c>
      <c r="AP12227" s="227">
        <v>4551.75</v>
      </c>
      <c r="AR12227" s="207" t="s">
        <v>26172</v>
      </c>
      <c r="AS12227" s="208">
        <v>3000</v>
      </c>
      <c r="AT12227" s="93"/>
      <c r="AU12227" s="93"/>
      <c r="AV12227" s="93"/>
    </row>
    <row r="12228" spans="35:48" x14ac:dyDescent="0.55000000000000004">
      <c r="AI12228" s="278" t="s">
        <v>69250</v>
      </c>
      <c r="AJ12228" s="279">
        <v>875.06</v>
      </c>
      <c r="AL12228" s="246" t="s">
        <v>63364</v>
      </c>
      <c r="AM12228" s="247">
        <v>4076.81</v>
      </c>
      <c r="AO12228" s="226" t="s">
        <v>48226</v>
      </c>
      <c r="AP12228" s="227">
        <v>14339.5</v>
      </c>
      <c r="AR12228" s="207" t="s">
        <v>26173</v>
      </c>
      <c r="AS12228" s="208">
        <v>6000</v>
      </c>
      <c r="AT12228" s="93"/>
      <c r="AU12228" s="93"/>
      <c r="AV12228" s="93"/>
    </row>
    <row r="12229" spans="35:48" x14ac:dyDescent="0.55000000000000004">
      <c r="AI12229" s="278" t="s">
        <v>69251</v>
      </c>
      <c r="AJ12229" s="279">
        <v>1245.08</v>
      </c>
      <c r="AL12229" s="246" t="s">
        <v>60704</v>
      </c>
      <c r="AM12229" s="247">
        <v>22584.89</v>
      </c>
      <c r="AO12229" s="226" t="s">
        <v>48227</v>
      </c>
      <c r="AP12229" s="227">
        <v>495.75</v>
      </c>
      <c r="AR12229" s="207" t="s">
        <v>26174</v>
      </c>
      <c r="AS12229" s="208">
        <v>252.11</v>
      </c>
      <c r="AT12229" s="93"/>
      <c r="AU12229" s="93"/>
      <c r="AV12229" s="93"/>
    </row>
    <row r="12230" spans="35:48" x14ac:dyDescent="0.55000000000000004">
      <c r="AI12230" s="278" t="s">
        <v>17971</v>
      </c>
      <c r="AJ12230" s="279">
        <v>2671.14</v>
      </c>
      <c r="AL12230" s="246" t="s">
        <v>63787</v>
      </c>
      <c r="AM12230" s="247">
        <v>387.07</v>
      </c>
      <c r="AO12230" s="226" t="s">
        <v>53561</v>
      </c>
      <c r="AP12230" s="227">
        <v>15120</v>
      </c>
      <c r="AR12230" s="207" t="s">
        <v>26175</v>
      </c>
      <c r="AS12230" s="208">
        <v>142941.46</v>
      </c>
      <c r="AT12230" s="93"/>
      <c r="AU12230" s="93"/>
      <c r="AV12230" s="93"/>
    </row>
    <row r="12231" spans="35:48" x14ac:dyDescent="0.55000000000000004">
      <c r="AI12231" s="278" t="s">
        <v>17973</v>
      </c>
      <c r="AJ12231" s="279">
        <v>5931.08</v>
      </c>
      <c r="AL12231" s="246" t="s">
        <v>63788</v>
      </c>
      <c r="AM12231" s="247">
        <v>447.46</v>
      </c>
      <c r="AO12231" s="226" t="s">
        <v>45515</v>
      </c>
      <c r="AP12231" s="227">
        <v>92000</v>
      </c>
      <c r="AR12231" s="207" t="s">
        <v>26176</v>
      </c>
      <c r="AS12231" s="208">
        <v>91580.51</v>
      </c>
      <c r="AT12231" s="93"/>
      <c r="AU12231" s="93"/>
      <c r="AV12231" s="93"/>
    </row>
    <row r="12232" spans="35:48" x14ac:dyDescent="0.55000000000000004">
      <c r="AI12232" s="278" t="s">
        <v>17974</v>
      </c>
      <c r="AJ12232" s="279">
        <v>6294.53</v>
      </c>
      <c r="AL12232" s="246" t="s">
        <v>63789</v>
      </c>
      <c r="AM12232" s="247">
        <v>83850</v>
      </c>
      <c r="AO12232" s="226" t="s">
        <v>45516</v>
      </c>
      <c r="AP12232" s="227">
        <v>7037.86</v>
      </c>
      <c r="AR12232" s="207" t="s">
        <v>26177</v>
      </c>
      <c r="AS12232" s="208">
        <v>92317.4</v>
      </c>
      <c r="AT12232" s="93"/>
      <c r="AU12232" s="93"/>
      <c r="AV12232" s="93"/>
    </row>
    <row r="12233" spans="35:48" x14ac:dyDescent="0.55000000000000004">
      <c r="AI12233" s="278" t="s">
        <v>59970</v>
      </c>
      <c r="AJ12233" s="279">
        <v>7105.9</v>
      </c>
      <c r="AL12233" s="246" t="s">
        <v>63790</v>
      </c>
      <c r="AM12233" s="247">
        <v>611.54</v>
      </c>
      <c r="AO12233" s="226" t="s">
        <v>53562</v>
      </c>
      <c r="AP12233" s="227">
        <v>-734.86</v>
      </c>
      <c r="AR12233" s="207" t="s">
        <v>26178</v>
      </c>
      <c r="AS12233" s="208">
        <v>652824.28</v>
      </c>
      <c r="AT12233" s="93"/>
      <c r="AU12233" s="93"/>
      <c r="AV12233" s="93"/>
    </row>
    <row r="12234" spans="35:48" x14ac:dyDescent="0.55000000000000004">
      <c r="AI12234" s="278" t="s">
        <v>36143</v>
      </c>
      <c r="AJ12234" s="279">
        <v>10208.35</v>
      </c>
      <c r="AL12234" s="246" t="s">
        <v>60705</v>
      </c>
      <c r="AM12234" s="247">
        <v>8551.58</v>
      </c>
      <c r="AO12234" s="226" t="s">
        <v>45517</v>
      </c>
      <c r="AP12234" s="227">
        <v>1420366.55</v>
      </c>
      <c r="AR12234" s="207" t="s">
        <v>26179</v>
      </c>
      <c r="AS12234" s="208">
        <v>2458.29</v>
      </c>
      <c r="AT12234" s="93"/>
      <c r="AU12234" s="93"/>
      <c r="AV12234" s="93"/>
    </row>
    <row r="12235" spans="35:48" x14ac:dyDescent="0.55000000000000004">
      <c r="AI12235" s="278" t="s">
        <v>62349</v>
      </c>
      <c r="AJ12235" s="279">
        <v>2236.3000000000002</v>
      </c>
      <c r="AL12235" s="246" t="s">
        <v>60706</v>
      </c>
      <c r="AM12235" s="247">
        <v>26321.21</v>
      </c>
      <c r="AO12235" s="226" t="s">
        <v>45518</v>
      </c>
      <c r="AP12235" s="227">
        <v>108658.47</v>
      </c>
      <c r="AR12235" s="207" t="s">
        <v>26180</v>
      </c>
      <c r="AS12235" s="208">
        <v>1500</v>
      </c>
      <c r="AT12235" s="93"/>
      <c r="AU12235" s="93"/>
      <c r="AV12235" s="93"/>
    </row>
    <row r="12236" spans="35:48" x14ac:dyDescent="0.55000000000000004">
      <c r="AI12236" s="278" t="s">
        <v>17999</v>
      </c>
      <c r="AJ12236" s="279">
        <v>643044.85</v>
      </c>
      <c r="AL12236" s="246" t="s">
        <v>61572</v>
      </c>
      <c r="AM12236" s="247">
        <v>2924.8</v>
      </c>
      <c r="AO12236" s="226" t="s">
        <v>26666</v>
      </c>
      <c r="AP12236" s="227">
        <v>144349.82</v>
      </c>
      <c r="AR12236" s="207" t="s">
        <v>26181</v>
      </c>
      <c r="AS12236" s="208">
        <v>85000</v>
      </c>
      <c r="AT12236" s="93"/>
      <c r="AU12236" s="93"/>
      <c r="AV12236" s="93"/>
    </row>
    <row r="12237" spans="35:48" x14ac:dyDescent="0.55000000000000004">
      <c r="AI12237" s="278" t="s">
        <v>61670</v>
      </c>
      <c r="AJ12237" s="279">
        <v>321500</v>
      </c>
      <c r="AL12237" s="246" t="s">
        <v>57806</v>
      </c>
      <c r="AM12237" s="247">
        <v>309366.11</v>
      </c>
      <c r="AO12237" s="226" t="s">
        <v>42880</v>
      </c>
      <c r="AP12237" s="227">
        <v>803516.39</v>
      </c>
      <c r="AR12237" s="207" t="s">
        <v>26182</v>
      </c>
      <c r="AS12237" s="208">
        <v>9382.2000000000007</v>
      </c>
      <c r="AT12237" s="93"/>
      <c r="AU12237" s="93"/>
      <c r="AV12237" s="93"/>
    </row>
    <row r="12238" spans="35:48" x14ac:dyDescent="0.55000000000000004">
      <c r="AI12238" s="278" t="s">
        <v>18002</v>
      </c>
      <c r="AJ12238" s="279">
        <v>62384.160000000003</v>
      </c>
      <c r="AL12238" s="246" t="s">
        <v>64861</v>
      </c>
      <c r="AM12238" s="247">
        <v>700</v>
      </c>
      <c r="AO12238" s="226" t="s">
        <v>26670</v>
      </c>
      <c r="AP12238" s="227">
        <v>72431.179999999993</v>
      </c>
      <c r="AR12238" s="207" t="s">
        <v>26183</v>
      </c>
      <c r="AS12238" s="208">
        <v>99142.88</v>
      </c>
      <c r="AT12238" s="93"/>
      <c r="AU12238" s="93"/>
      <c r="AV12238" s="93"/>
    </row>
    <row r="12239" spans="35:48" x14ac:dyDescent="0.55000000000000004">
      <c r="AI12239" s="278" t="s">
        <v>18003</v>
      </c>
      <c r="AJ12239" s="279">
        <v>18466.48</v>
      </c>
      <c r="AL12239" s="246" t="s">
        <v>61573</v>
      </c>
      <c r="AM12239" s="247">
        <v>4834.13</v>
      </c>
      <c r="AO12239" s="226" t="s">
        <v>26671</v>
      </c>
      <c r="AP12239" s="227">
        <v>2165.3200000000002</v>
      </c>
      <c r="AR12239" s="207" t="s">
        <v>26184</v>
      </c>
      <c r="AS12239" s="208">
        <v>230666.9</v>
      </c>
      <c r="AT12239" s="93"/>
      <c r="AU12239" s="93"/>
      <c r="AV12239" s="93"/>
    </row>
    <row r="12240" spans="35:48" x14ac:dyDescent="0.55000000000000004">
      <c r="AI12240" s="278" t="s">
        <v>18004</v>
      </c>
      <c r="AJ12240" s="279">
        <v>127747.5</v>
      </c>
      <c r="AL12240" s="246" t="s">
        <v>49134</v>
      </c>
      <c r="AM12240" s="247">
        <v>19903.68</v>
      </c>
      <c r="AO12240" s="226" t="s">
        <v>53563</v>
      </c>
      <c r="AP12240" s="227">
        <v>6403.04</v>
      </c>
      <c r="AR12240" s="207" t="s">
        <v>26185</v>
      </c>
      <c r="AS12240" s="208">
        <v>565310.62</v>
      </c>
      <c r="AT12240" s="93"/>
      <c r="AU12240" s="93"/>
      <c r="AV12240" s="93"/>
    </row>
    <row r="12241" spans="35:48" x14ac:dyDescent="0.55000000000000004">
      <c r="AI12241" s="278" t="s">
        <v>34788</v>
      </c>
      <c r="AJ12241" s="279">
        <v>357386.22</v>
      </c>
      <c r="AL12241" s="246" t="s">
        <v>58670</v>
      </c>
      <c r="AM12241" s="247">
        <v>180</v>
      </c>
      <c r="AO12241" s="226" t="s">
        <v>26673</v>
      </c>
      <c r="AP12241" s="227">
        <v>32414.25</v>
      </c>
      <c r="AR12241" s="207" t="s">
        <v>26186</v>
      </c>
      <c r="AS12241" s="208">
        <v>557138.66</v>
      </c>
      <c r="AT12241" s="93"/>
      <c r="AU12241" s="93"/>
      <c r="AV12241" s="93"/>
    </row>
    <row r="12242" spans="35:48" x14ac:dyDescent="0.55000000000000004">
      <c r="AI12242" s="278" t="s">
        <v>13303</v>
      </c>
      <c r="AJ12242" s="279">
        <v>535562.31999999995</v>
      </c>
      <c r="AL12242" s="246" t="s">
        <v>59808</v>
      </c>
      <c r="AM12242" s="247">
        <v>660</v>
      </c>
      <c r="AO12242" s="226" t="s">
        <v>53564</v>
      </c>
      <c r="AP12242" s="227">
        <v>301907.46999999997</v>
      </c>
      <c r="AR12242" s="207" t="s">
        <v>26187</v>
      </c>
      <c r="AS12242" s="208">
        <v>1167472.5</v>
      </c>
      <c r="AT12242" s="93"/>
      <c r="AU12242" s="93"/>
      <c r="AV12242" s="93"/>
    </row>
    <row r="12243" spans="35:48" x14ac:dyDescent="0.55000000000000004">
      <c r="AI12243" s="278" t="s">
        <v>18113</v>
      </c>
      <c r="AJ12243" s="279">
        <v>32641.119999999999</v>
      </c>
      <c r="AL12243" s="246" t="s">
        <v>49135</v>
      </c>
      <c r="AM12243" s="247">
        <v>275.39999999999998</v>
      </c>
      <c r="AO12243" s="226" t="s">
        <v>26674</v>
      </c>
      <c r="AP12243" s="227">
        <v>78749.539999999994</v>
      </c>
      <c r="AR12243" s="207" t="s">
        <v>26188</v>
      </c>
      <c r="AS12243" s="208">
        <v>38736.25</v>
      </c>
      <c r="AT12243" s="93"/>
      <c r="AU12243" s="93"/>
      <c r="AV12243" s="93"/>
    </row>
    <row r="12244" spans="35:48" x14ac:dyDescent="0.55000000000000004">
      <c r="AI12244" s="278" t="s">
        <v>18114</v>
      </c>
      <c r="AJ12244" s="279">
        <v>1875.3</v>
      </c>
      <c r="AL12244" s="246" t="s">
        <v>49136</v>
      </c>
      <c r="AM12244" s="247">
        <v>1526.54</v>
      </c>
      <c r="AO12244" s="226" t="s">
        <v>26675</v>
      </c>
      <c r="AP12244" s="227">
        <v>54908.38</v>
      </c>
      <c r="AR12244" s="207" t="s">
        <v>26189</v>
      </c>
      <c r="AS12244" s="208">
        <v>44331.42</v>
      </c>
      <c r="AT12244" s="93"/>
      <c r="AU12244" s="93"/>
      <c r="AV12244" s="93"/>
    </row>
    <row r="12245" spans="35:48" x14ac:dyDescent="0.55000000000000004">
      <c r="AI12245" s="278" t="s">
        <v>18115</v>
      </c>
      <c r="AJ12245" s="279">
        <v>387099.69</v>
      </c>
      <c r="AL12245" s="246" t="s">
        <v>49137</v>
      </c>
      <c r="AM12245" s="247">
        <v>4943.8900000000003</v>
      </c>
      <c r="AO12245" s="226" t="s">
        <v>26676</v>
      </c>
      <c r="AP12245" s="227">
        <v>153230.65</v>
      </c>
      <c r="AR12245" s="207" t="s">
        <v>26190</v>
      </c>
      <c r="AS12245" s="208">
        <v>78725.25</v>
      </c>
      <c r="AT12245" s="93"/>
      <c r="AU12245" s="93"/>
      <c r="AV12245" s="93"/>
    </row>
    <row r="12246" spans="35:48" x14ac:dyDescent="0.55000000000000004">
      <c r="AI12246" s="278" t="s">
        <v>18116</v>
      </c>
      <c r="AJ12246" s="279">
        <v>175657.5</v>
      </c>
      <c r="AL12246" s="246" t="s">
        <v>49138</v>
      </c>
      <c r="AM12246" s="247">
        <v>7321.03</v>
      </c>
      <c r="AO12246" s="226" t="s">
        <v>48228</v>
      </c>
      <c r="AP12246" s="227">
        <v>-15653.05</v>
      </c>
      <c r="AR12246" s="207" t="s">
        <v>26191</v>
      </c>
      <c r="AS12246" s="208">
        <v>3387.05</v>
      </c>
      <c r="AT12246" s="93"/>
      <c r="AU12246" s="93"/>
      <c r="AV12246" s="93"/>
    </row>
    <row r="12247" spans="35:48" x14ac:dyDescent="0.55000000000000004">
      <c r="AI12247" s="278" t="s">
        <v>18117</v>
      </c>
      <c r="AJ12247" s="279">
        <v>390507.98</v>
      </c>
      <c r="AL12247" s="246" t="s">
        <v>50380</v>
      </c>
      <c r="AM12247" s="247">
        <v>1233.8</v>
      </c>
      <c r="AO12247" s="226" t="s">
        <v>26677</v>
      </c>
      <c r="AP12247" s="227">
        <v>888.12</v>
      </c>
      <c r="AR12247" s="207" t="s">
        <v>26192</v>
      </c>
      <c r="AS12247" s="208">
        <v>163883.07</v>
      </c>
      <c r="AT12247" s="93"/>
      <c r="AU12247" s="93"/>
      <c r="AV12247" s="93"/>
    </row>
    <row r="12248" spans="35:48" x14ac:dyDescent="0.55000000000000004">
      <c r="AI12248" s="278" t="s">
        <v>43180</v>
      </c>
      <c r="AJ12248" s="279">
        <v>224511.65</v>
      </c>
      <c r="AL12248" s="246" t="s">
        <v>62801</v>
      </c>
      <c r="AM12248" s="247">
        <v>723</v>
      </c>
      <c r="AO12248" s="226" t="s">
        <v>26679</v>
      </c>
      <c r="AP12248" s="227">
        <v>41253.040000000001</v>
      </c>
      <c r="AR12248" s="207" t="s">
        <v>26193</v>
      </c>
      <c r="AS12248" s="208">
        <v>21249.5</v>
      </c>
      <c r="AT12248" s="93"/>
      <c r="AU12248" s="93"/>
      <c r="AV12248" s="93"/>
    </row>
    <row r="12249" spans="35:48" x14ac:dyDescent="0.55000000000000004">
      <c r="AI12249" s="278" t="s">
        <v>18120</v>
      </c>
      <c r="AJ12249" s="279">
        <v>549335.47</v>
      </c>
      <c r="AL12249" s="246" t="s">
        <v>64862</v>
      </c>
      <c r="AM12249" s="247">
        <v>1395.6</v>
      </c>
      <c r="AO12249" s="226" t="s">
        <v>48229</v>
      </c>
      <c r="AP12249" s="227">
        <v>-70.010000000000005</v>
      </c>
      <c r="AR12249" s="207" t="s">
        <v>26194</v>
      </c>
      <c r="AS12249" s="208">
        <v>1625.6</v>
      </c>
      <c r="AT12249" s="93"/>
      <c r="AU12249" s="93"/>
      <c r="AV12249" s="93"/>
    </row>
    <row r="12250" spans="35:48" x14ac:dyDescent="0.55000000000000004">
      <c r="AI12250" s="278" t="s">
        <v>18121</v>
      </c>
      <c r="AJ12250" s="279">
        <v>373338.01</v>
      </c>
      <c r="AL12250" s="246" t="s">
        <v>64863</v>
      </c>
      <c r="AM12250" s="247">
        <v>12662.56</v>
      </c>
      <c r="AO12250" s="226" t="s">
        <v>49122</v>
      </c>
      <c r="AP12250" s="227">
        <v>307.49</v>
      </c>
      <c r="AR12250" s="207" t="s">
        <v>26195</v>
      </c>
      <c r="AS12250" s="208">
        <v>2421.5500000000002</v>
      </c>
      <c r="AT12250" s="93"/>
      <c r="AU12250" s="93"/>
      <c r="AV12250" s="93"/>
    </row>
    <row r="12251" spans="35:48" x14ac:dyDescent="0.55000000000000004">
      <c r="AI12251" s="278" t="s">
        <v>18124</v>
      </c>
      <c r="AJ12251" s="279">
        <v>650</v>
      </c>
      <c r="AL12251" s="246" t="s">
        <v>62802</v>
      </c>
      <c r="AM12251" s="247">
        <v>1130.77</v>
      </c>
      <c r="AO12251" s="226" t="s">
        <v>47222</v>
      </c>
      <c r="AP12251" s="227">
        <v>13305.51</v>
      </c>
      <c r="AR12251" s="207" t="s">
        <v>26196</v>
      </c>
      <c r="AS12251" s="208">
        <v>519.85</v>
      </c>
      <c r="AT12251" s="93"/>
      <c r="AU12251" s="93"/>
      <c r="AV12251" s="93"/>
    </row>
    <row r="12252" spans="35:48" x14ac:dyDescent="0.55000000000000004">
      <c r="AI12252" s="278" t="s">
        <v>13304</v>
      </c>
      <c r="AJ12252" s="279">
        <v>9562.5</v>
      </c>
      <c r="AL12252" s="246" t="s">
        <v>64864</v>
      </c>
      <c r="AM12252" s="247">
        <v>3444.26</v>
      </c>
      <c r="AO12252" s="226" t="s">
        <v>53565</v>
      </c>
      <c r="AP12252" s="227">
        <v>6057.09</v>
      </c>
      <c r="AR12252" s="207" t="s">
        <v>26197</v>
      </c>
      <c r="AS12252" s="208">
        <v>17470.28</v>
      </c>
      <c r="AT12252" s="93"/>
      <c r="AU12252" s="93"/>
      <c r="AV12252" s="93"/>
    </row>
    <row r="12253" spans="35:48" x14ac:dyDescent="0.55000000000000004">
      <c r="AI12253" s="278" t="s">
        <v>18126</v>
      </c>
      <c r="AJ12253" s="279">
        <v>3839.5</v>
      </c>
      <c r="AL12253" s="246" t="s">
        <v>61119</v>
      </c>
      <c r="AM12253" s="247">
        <v>73500</v>
      </c>
      <c r="AO12253" s="226" t="s">
        <v>26680</v>
      </c>
      <c r="AP12253" s="227">
        <v>22889.41</v>
      </c>
      <c r="AR12253" s="207" t="s">
        <v>26198</v>
      </c>
      <c r="AS12253" s="208">
        <v>1336.5</v>
      </c>
      <c r="AT12253" s="93"/>
      <c r="AU12253" s="93"/>
      <c r="AV12253" s="93"/>
    </row>
    <row r="12254" spans="35:48" x14ac:dyDescent="0.55000000000000004">
      <c r="AI12254" s="278" t="s">
        <v>43181</v>
      </c>
      <c r="AJ12254" s="279">
        <v>18377.439999999999</v>
      </c>
      <c r="AL12254" s="246" t="s">
        <v>62803</v>
      </c>
      <c r="AM12254" s="247">
        <v>5029.2700000000004</v>
      </c>
      <c r="AO12254" s="226" t="s">
        <v>26681</v>
      </c>
      <c r="AP12254" s="227">
        <v>2037.65</v>
      </c>
      <c r="AR12254" s="207" t="s">
        <v>26199</v>
      </c>
      <c r="AS12254" s="208">
        <v>45357.47</v>
      </c>
      <c r="AT12254" s="93"/>
      <c r="AU12254" s="93"/>
      <c r="AV12254" s="93"/>
    </row>
    <row r="12255" spans="35:48" x14ac:dyDescent="0.55000000000000004">
      <c r="AI12255" s="278" t="s">
        <v>45999</v>
      </c>
      <c r="AJ12255" s="279">
        <v>52497.5</v>
      </c>
      <c r="AL12255" s="246" t="s">
        <v>62485</v>
      </c>
      <c r="AM12255" s="247">
        <v>30207.43</v>
      </c>
      <c r="AO12255" s="226" t="s">
        <v>26682</v>
      </c>
      <c r="AP12255" s="227">
        <v>3100</v>
      </c>
      <c r="AR12255" s="207" t="s">
        <v>26200</v>
      </c>
      <c r="AS12255" s="208">
        <v>503.84</v>
      </c>
      <c r="AT12255" s="93"/>
      <c r="AU12255" s="93"/>
      <c r="AV12255" s="93"/>
    </row>
    <row r="12256" spans="35:48" x14ac:dyDescent="0.55000000000000004">
      <c r="AI12256" s="278" t="s">
        <v>38990</v>
      </c>
      <c r="AJ12256" s="279">
        <v>1966</v>
      </c>
      <c r="AL12256" s="246" t="s">
        <v>62486</v>
      </c>
      <c r="AM12256" s="247">
        <v>1033.28</v>
      </c>
      <c r="AO12256" s="226" t="s">
        <v>26683</v>
      </c>
      <c r="AP12256" s="227">
        <v>2607.14</v>
      </c>
      <c r="AR12256" s="207" t="s">
        <v>26201</v>
      </c>
      <c r="AS12256" s="208">
        <v>15134.4</v>
      </c>
      <c r="AT12256" s="93"/>
      <c r="AU12256" s="93"/>
      <c r="AV12256" s="93"/>
    </row>
    <row r="12257" spans="35:48" x14ac:dyDescent="0.55000000000000004">
      <c r="AI12257" s="278" t="s">
        <v>49338</v>
      </c>
      <c r="AJ12257" s="279">
        <v>17872.32</v>
      </c>
      <c r="AL12257" s="246" t="s">
        <v>61222</v>
      </c>
      <c r="AM12257" s="247">
        <v>97184.48</v>
      </c>
      <c r="AO12257" s="226" t="s">
        <v>53566</v>
      </c>
      <c r="AP12257" s="227">
        <v>1459.76</v>
      </c>
      <c r="AR12257" s="207" t="s">
        <v>26202</v>
      </c>
      <c r="AS12257" s="208">
        <v>3360.9</v>
      </c>
      <c r="AT12257" s="93"/>
      <c r="AU12257" s="93"/>
      <c r="AV12257" s="93"/>
    </row>
    <row r="12258" spans="35:48" x14ac:dyDescent="0.55000000000000004">
      <c r="AI12258" s="278" t="s">
        <v>18127</v>
      </c>
      <c r="AJ12258" s="279">
        <v>50487.5</v>
      </c>
      <c r="AL12258" s="246" t="s">
        <v>64865</v>
      </c>
      <c r="AM12258" s="247">
        <v>9561.1299999999992</v>
      </c>
      <c r="AO12258" s="226" t="s">
        <v>26684</v>
      </c>
      <c r="AP12258" s="227">
        <v>697.26</v>
      </c>
      <c r="AR12258" s="207" t="s">
        <v>26203</v>
      </c>
      <c r="AS12258" s="208">
        <v>1414.92</v>
      </c>
      <c r="AT12258" s="93"/>
      <c r="AU12258" s="93"/>
      <c r="AV12258" s="93"/>
    </row>
    <row r="12259" spans="35:48" x14ac:dyDescent="0.55000000000000004">
      <c r="AI12259" s="278" t="s">
        <v>18128</v>
      </c>
      <c r="AJ12259" s="279">
        <v>1869.91</v>
      </c>
      <c r="AL12259" s="246" t="s">
        <v>60707</v>
      </c>
      <c r="AM12259" s="247">
        <v>380.46</v>
      </c>
      <c r="AO12259" s="226" t="s">
        <v>48230</v>
      </c>
      <c r="AP12259" s="227">
        <v>-2.4</v>
      </c>
      <c r="AR12259" s="207" t="s">
        <v>26204</v>
      </c>
      <c r="AS12259" s="208">
        <v>409.15</v>
      </c>
      <c r="AT12259" s="93"/>
      <c r="AU12259" s="93"/>
      <c r="AV12259" s="93"/>
    </row>
    <row r="12260" spans="35:48" x14ac:dyDescent="0.55000000000000004">
      <c r="AI12260" s="278" t="s">
        <v>18129</v>
      </c>
      <c r="AJ12260" s="279">
        <v>409683.36</v>
      </c>
      <c r="AL12260" s="246" t="s">
        <v>61574</v>
      </c>
      <c r="AM12260" s="247">
        <v>17911.18</v>
      </c>
      <c r="AO12260" s="226" t="s">
        <v>47223</v>
      </c>
      <c r="AP12260" s="227">
        <v>215.27</v>
      </c>
      <c r="AR12260" s="207" t="s">
        <v>26205</v>
      </c>
      <c r="AS12260" s="208">
        <v>10942.52</v>
      </c>
      <c r="AT12260" s="93"/>
      <c r="AU12260" s="93"/>
      <c r="AV12260" s="93"/>
    </row>
    <row r="12261" spans="35:48" x14ac:dyDescent="0.55000000000000004">
      <c r="AI12261" s="278" t="s">
        <v>18130</v>
      </c>
      <c r="AJ12261" s="279">
        <v>109683.93</v>
      </c>
      <c r="AL12261" s="246" t="s">
        <v>60708</v>
      </c>
      <c r="AM12261" s="247">
        <v>1359.99</v>
      </c>
      <c r="AO12261" s="226" t="s">
        <v>26686</v>
      </c>
      <c r="AP12261" s="227">
        <v>60599.51</v>
      </c>
      <c r="AR12261" s="207" t="s">
        <v>26206</v>
      </c>
      <c r="AS12261" s="208">
        <v>837.11</v>
      </c>
      <c r="AT12261" s="93"/>
      <c r="AU12261" s="93"/>
      <c r="AV12261" s="93"/>
    </row>
    <row r="12262" spans="35:48" x14ac:dyDescent="0.55000000000000004">
      <c r="AI12262" s="278" t="s">
        <v>36151</v>
      </c>
      <c r="AJ12262" s="279">
        <v>14401.81</v>
      </c>
      <c r="AL12262" s="246" t="s">
        <v>60709</v>
      </c>
      <c r="AM12262" s="247">
        <v>4172.74</v>
      </c>
      <c r="AO12262" s="226" t="s">
        <v>39433</v>
      </c>
      <c r="AP12262" s="227">
        <v>4102.95</v>
      </c>
      <c r="AR12262" s="207" t="s">
        <v>26207</v>
      </c>
      <c r="AS12262" s="208">
        <v>2372.34</v>
      </c>
      <c r="AT12262" s="93"/>
      <c r="AU12262" s="93"/>
      <c r="AV12262" s="93"/>
    </row>
    <row r="12263" spans="35:48" x14ac:dyDescent="0.55000000000000004">
      <c r="AI12263" s="278" t="s">
        <v>69252</v>
      </c>
      <c r="AJ12263" s="279">
        <v>103.47</v>
      </c>
      <c r="AL12263" s="246" t="s">
        <v>61575</v>
      </c>
      <c r="AM12263" s="247">
        <v>1765.88</v>
      </c>
      <c r="AO12263" s="226" t="s">
        <v>26688</v>
      </c>
      <c r="AP12263" s="227">
        <v>31110.44</v>
      </c>
      <c r="AR12263" s="207" t="s">
        <v>26208</v>
      </c>
      <c r="AS12263" s="208">
        <v>5952.11</v>
      </c>
      <c r="AT12263" s="93"/>
      <c r="AU12263" s="93"/>
      <c r="AV12263" s="93"/>
    </row>
    <row r="12264" spans="35:48" x14ac:dyDescent="0.55000000000000004">
      <c r="AI12264" s="278" t="s">
        <v>18131</v>
      </c>
      <c r="AJ12264" s="279">
        <v>352025</v>
      </c>
      <c r="AL12264" s="246" t="s">
        <v>61223</v>
      </c>
      <c r="AM12264" s="247">
        <v>13904.59</v>
      </c>
      <c r="AO12264" s="226" t="s">
        <v>26689</v>
      </c>
      <c r="AP12264" s="227">
        <v>7342.32</v>
      </c>
      <c r="AR12264" s="207" t="s">
        <v>26209</v>
      </c>
      <c r="AS12264" s="208">
        <v>23271.71</v>
      </c>
      <c r="AT12264" s="93"/>
      <c r="AU12264" s="93"/>
      <c r="AV12264" s="93"/>
    </row>
    <row r="12265" spans="35:48" x14ac:dyDescent="0.55000000000000004">
      <c r="AI12265" s="278" t="s">
        <v>18132</v>
      </c>
      <c r="AJ12265" s="279">
        <v>240.84</v>
      </c>
      <c r="AL12265" s="246" t="s">
        <v>59433</v>
      </c>
      <c r="AM12265" s="247">
        <v>611.59</v>
      </c>
      <c r="AO12265" s="226" t="s">
        <v>26690</v>
      </c>
      <c r="AP12265" s="227">
        <v>12742.61</v>
      </c>
      <c r="AR12265" s="207" t="s">
        <v>26210</v>
      </c>
      <c r="AS12265" s="208">
        <v>252216.87</v>
      </c>
      <c r="AT12265" s="93"/>
      <c r="AU12265" s="93"/>
      <c r="AV12265" s="93"/>
    </row>
    <row r="12266" spans="35:48" x14ac:dyDescent="0.55000000000000004">
      <c r="AI12266" s="278" t="s">
        <v>18133</v>
      </c>
      <c r="AJ12266" s="279">
        <v>22533.73</v>
      </c>
      <c r="AL12266" s="246" t="s">
        <v>61120</v>
      </c>
      <c r="AM12266" s="247">
        <v>16619.84</v>
      </c>
      <c r="AO12266" s="226" t="s">
        <v>26691</v>
      </c>
      <c r="AP12266" s="227">
        <v>1565.88</v>
      </c>
      <c r="AR12266" s="207" t="s">
        <v>26211</v>
      </c>
      <c r="AS12266" s="208">
        <v>3029164.81</v>
      </c>
      <c r="AT12266" s="93"/>
      <c r="AU12266" s="93"/>
      <c r="AV12266" s="93"/>
    </row>
    <row r="12267" spans="35:48" x14ac:dyDescent="0.55000000000000004">
      <c r="AI12267" s="278" t="s">
        <v>13308</v>
      </c>
      <c r="AJ12267" s="279">
        <v>278838.39</v>
      </c>
      <c r="AL12267" s="246" t="s">
        <v>60090</v>
      </c>
      <c r="AM12267" s="247">
        <v>6225</v>
      </c>
      <c r="AO12267" s="226" t="s">
        <v>53567</v>
      </c>
      <c r="AP12267" s="227">
        <v>348.28</v>
      </c>
      <c r="AR12267" s="207" t="s">
        <v>26212</v>
      </c>
      <c r="AS12267" s="208">
        <v>231578.69</v>
      </c>
      <c r="AT12267" s="93"/>
      <c r="AU12267" s="93"/>
      <c r="AV12267" s="93"/>
    </row>
    <row r="12268" spans="35:48" x14ac:dyDescent="0.55000000000000004">
      <c r="AI12268" s="278" t="s">
        <v>13309</v>
      </c>
      <c r="AJ12268" s="279">
        <v>728963.85</v>
      </c>
      <c r="AL12268" s="246" t="s">
        <v>62804</v>
      </c>
      <c r="AM12268" s="247">
        <v>200.01</v>
      </c>
      <c r="AO12268" s="226" t="s">
        <v>26692</v>
      </c>
      <c r="AP12268" s="227">
        <v>2726.74</v>
      </c>
      <c r="AR12268" s="207" t="s">
        <v>26213</v>
      </c>
      <c r="AS12268" s="208">
        <v>640866.85</v>
      </c>
      <c r="AT12268" s="93"/>
      <c r="AU12268" s="93"/>
      <c r="AV12268" s="93"/>
    </row>
    <row r="12269" spans="35:48" x14ac:dyDescent="0.55000000000000004">
      <c r="AI12269" s="278" t="s">
        <v>13310</v>
      </c>
      <c r="AJ12269" s="279">
        <v>254088.79</v>
      </c>
      <c r="AL12269" s="246" t="s">
        <v>60710</v>
      </c>
      <c r="AM12269" s="247">
        <v>8351.0400000000009</v>
      </c>
      <c r="AO12269" s="226" t="s">
        <v>26693</v>
      </c>
      <c r="AP12269" s="227">
        <v>2428.7800000000002</v>
      </c>
      <c r="AR12269" s="207" t="s">
        <v>26214</v>
      </c>
      <c r="AS12269" s="208">
        <v>80178.09</v>
      </c>
      <c r="AT12269" s="93"/>
      <c r="AU12269" s="93"/>
      <c r="AV12269" s="93"/>
    </row>
    <row r="12270" spans="35:48" x14ac:dyDescent="0.55000000000000004">
      <c r="AI12270" s="278" t="s">
        <v>18134</v>
      </c>
      <c r="AJ12270" s="279">
        <v>31764.62</v>
      </c>
      <c r="AL12270" s="246" t="s">
        <v>60711</v>
      </c>
      <c r="AM12270" s="247">
        <v>638.88</v>
      </c>
      <c r="AO12270" s="226" t="s">
        <v>26694</v>
      </c>
      <c r="AP12270" s="227">
        <v>78928</v>
      </c>
      <c r="AR12270" s="207" t="s">
        <v>26215</v>
      </c>
      <c r="AS12270" s="208">
        <v>85995</v>
      </c>
      <c r="AT12270" s="93"/>
      <c r="AU12270" s="93"/>
      <c r="AV12270" s="93"/>
    </row>
    <row r="12271" spans="35:48" x14ac:dyDescent="0.55000000000000004">
      <c r="AI12271" s="278" t="s">
        <v>13311</v>
      </c>
      <c r="AJ12271" s="279">
        <v>1467942.17</v>
      </c>
      <c r="AL12271" s="246" t="s">
        <v>60712</v>
      </c>
      <c r="AM12271" s="247">
        <v>2046</v>
      </c>
      <c r="AO12271" s="226" t="s">
        <v>26697</v>
      </c>
      <c r="AP12271" s="227">
        <v>866465.77</v>
      </c>
      <c r="AR12271" s="207" t="s">
        <v>26216</v>
      </c>
      <c r="AS12271" s="208">
        <v>98000</v>
      </c>
      <c r="AT12271" s="93"/>
      <c r="AU12271" s="93"/>
      <c r="AV12271" s="93"/>
    </row>
    <row r="12272" spans="35:48" x14ac:dyDescent="0.55000000000000004">
      <c r="AI12272" s="278" t="s">
        <v>38991</v>
      </c>
      <c r="AJ12272" s="279">
        <v>166831.34</v>
      </c>
      <c r="AL12272" s="246" t="s">
        <v>57807</v>
      </c>
      <c r="AM12272" s="247">
        <v>3579</v>
      </c>
      <c r="AO12272" s="226" t="s">
        <v>47224</v>
      </c>
      <c r="AP12272" s="227">
        <v>1772.98</v>
      </c>
      <c r="AR12272" s="207" t="s">
        <v>26217</v>
      </c>
      <c r="AS12272" s="208">
        <v>1058102.5</v>
      </c>
      <c r="AT12272" s="93"/>
      <c r="AU12272" s="93"/>
      <c r="AV12272" s="93"/>
    </row>
    <row r="12273" spans="35:48" x14ac:dyDescent="0.55000000000000004">
      <c r="AI12273" s="278" t="s">
        <v>38992</v>
      </c>
      <c r="AJ12273" s="279">
        <v>1330.99</v>
      </c>
      <c r="AL12273" s="246" t="s">
        <v>57808</v>
      </c>
      <c r="AM12273" s="247">
        <v>1072</v>
      </c>
      <c r="AO12273" s="226" t="s">
        <v>26698</v>
      </c>
      <c r="AP12273" s="227">
        <v>61276.34</v>
      </c>
      <c r="AR12273" s="207" t="s">
        <v>26218</v>
      </c>
      <c r="AS12273" s="208">
        <v>109182</v>
      </c>
      <c r="AT12273" s="93"/>
      <c r="AU12273" s="93"/>
      <c r="AV12273" s="93"/>
    </row>
    <row r="12274" spans="35:48" x14ac:dyDescent="0.55000000000000004">
      <c r="AI12274" s="278" t="s">
        <v>47469</v>
      </c>
      <c r="AJ12274" s="279">
        <v>212.88</v>
      </c>
      <c r="AL12274" s="246" t="s">
        <v>57809</v>
      </c>
      <c r="AM12274" s="247">
        <v>1200</v>
      </c>
      <c r="AO12274" s="226" t="s">
        <v>35552</v>
      </c>
      <c r="AP12274" s="227">
        <v>1274.8499999999999</v>
      </c>
      <c r="AR12274" s="207" t="s">
        <v>26219</v>
      </c>
      <c r="AS12274" s="208">
        <v>213277.62</v>
      </c>
      <c r="AT12274" s="93"/>
      <c r="AU12274" s="93"/>
      <c r="AV12274" s="93"/>
    </row>
    <row r="12275" spans="35:48" x14ac:dyDescent="0.55000000000000004">
      <c r="AI12275" s="278" t="s">
        <v>43182</v>
      </c>
      <c r="AJ12275" s="279">
        <v>255</v>
      </c>
      <c r="AL12275" s="246" t="s">
        <v>57810</v>
      </c>
      <c r="AM12275" s="247">
        <v>91.8</v>
      </c>
      <c r="AO12275" s="226" t="s">
        <v>26699</v>
      </c>
      <c r="AP12275" s="227">
        <v>2638.36</v>
      </c>
      <c r="AR12275" s="207" t="s">
        <v>26220</v>
      </c>
      <c r="AS12275" s="208">
        <v>15134.4</v>
      </c>
      <c r="AT12275" s="93"/>
      <c r="AU12275" s="93"/>
      <c r="AV12275" s="93"/>
    </row>
    <row r="12276" spans="35:48" x14ac:dyDescent="0.55000000000000004">
      <c r="AI12276" s="278" t="s">
        <v>40744</v>
      </c>
      <c r="AJ12276" s="279">
        <v>19382.64</v>
      </c>
      <c r="AL12276" s="246" t="s">
        <v>39452</v>
      </c>
      <c r="AM12276" s="247">
        <v>2157.91</v>
      </c>
      <c r="AO12276" s="226" t="s">
        <v>39434</v>
      </c>
      <c r="AP12276" s="227">
        <v>5632.5</v>
      </c>
      <c r="AR12276" s="207" t="s">
        <v>26221</v>
      </c>
      <c r="AS12276" s="208">
        <v>28647.82</v>
      </c>
      <c r="AT12276" s="93"/>
      <c r="AU12276" s="93"/>
      <c r="AV12276" s="93"/>
    </row>
    <row r="12277" spans="35:48" x14ac:dyDescent="0.55000000000000004">
      <c r="AI12277" s="278" t="s">
        <v>13312</v>
      </c>
      <c r="AJ12277" s="279">
        <v>7645.41</v>
      </c>
      <c r="AL12277" s="246" t="s">
        <v>53649</v>
      </c>
      <c r="AM12277" s="247">
        <v>31002.93</v>
      </c>
      <c r="AO12277" s="226" t="s">
        <v>34066</v>
      </c>
      <c r="AP12277" s="227">
        <v>216.86</v>
      </c>
      <c r="AR12277" s="207" t="s">
        <v>26222</v>
      </c>
      <c r="AS12277" s="208">
        <v>25293.67</v>
      </c>
      <c r="AT12277" s="93"/>
      <c r="AU12277" s="93"/>
      <c r="AV12277" s="93"/>
    </row>
    <row r="12278" spans="35:48" x14ac:dyDescent="0.55000000000000004">
      <c r="AI12278" s="278" t="s">
        <v>54277</v>
      </c>
      <c r="AJ12278" s="279">
        <v>46.5</v>
      </c>
      <c r="AL12278" s="246" t="s">
        <v>39453</v>
      </c>
      <c r="AM12278" s="247">
        <v>44623.81</v>
      </c>
      <c r="AO12278" s="226" t="s">
        <v>49123</v>
      </c>
      <c r="AP12278" s="227">
        <v>98</v>
      </c>
      <c r="AR12278" s="207" t="s">
        <v>26223</v>
      </c>
      <c r="AS12278" s="208">
        <v>183</v>
      </c>
      <c r="AT12278" s="93"/>
      <c r="AU12278" s="93"/>
      <c r="AV12278" s="93"/>
    </row>
    <row r="12279" spans="35:48" x14ac:dyDescent="0.55000000000000004">
      <c r="AI12279" s="278" t="s">
        <v>38993</v>
      </c>
      <c r="AJ12279" s="279">
        <v>156.07</v>
      </c>
      <c r="AL12279" s="246" t="s">
        <v>59809</v>
      </c>
      <c r="AM12279" s="247">
        <v>81598.47</v>
      </c>
      <c r="AO12279" s="226" t="s">
        <v>26704</v>
      </c>
      <c r="AP12279" s="227">
        <v>43576.4</v>
      </c>
      <c r="AR12279" s="207" t="s">
        <v>26224</v>
      </c>
      <c r="AS12279" s="208">
        <v>2285.38</v>
      </c>
      <c r="AT12279" s="93"/>
      <c r="AU12279" s="93"/>
      <c r="AV12279" s="93"/>
    </row>
    <row r="12280" spans="35:48" x14ac:dyDescent="0.55000000000000004">
      <c r="AI12280" s="278" t="s">
        <v>38994</v>
      </c>
      <c r="AJ12280" s="279">
        <v>627.14</v>
      </c>
      <c r="AL12280" s="246" t="s">
        <v>59810</v>
      </c>
      <c r="AM12280" s="247">
        <v>6219.34</v>
      </c>
      <c r="AO12280" s="226" t="s">
        <v>26705</v>
      </c>
      <c r="AP12280" s="227">
        <v>1666025.71</v>
      </c>
      <c r="AR12280" s="207" t="s">
        <v>26225</v>
      </c>
      <c r="AS12280" s="208">
        <v>136583.67999999999</v>
      </c>
      <c r="AT12280" s="93"/>
      <c r="AU12280" s="93"/>
      <c r="AV12280" s="93"/>
    </row>
    <row r="12281" spans="35:48" x14ac:dyDescent="0.55000000000000004">
      <c r="AI12281" s="278" t="s">
        <v>54278</v>
      </c>
      <c r="AJ12281" s="279">
        <v>56559.25</v>
      </c>
      <c r="AL12281" s="246" t="s">
        <v>61576</v>
      </c>
      <c r="AM12281" s="247">
        <v>28600.09</v>
      </c>
      <c r="AO12281" s="226" t="s">
        <v>40600</v>
      </c>
      <c r="AP12281" s="227">
        <v>10920</v>
      </c>
      <c r="AR12281" s="207" t="s">
        <v>14127</v>
      </c>
      <c r="AS12281" s="208">
        <v>475736.59</v>
      </c>
      <c r="AT12281" s="93"/>
      <c r="AU12281" s="93"/>
      <c r="AV12281" s="93"/>
    </row>
    <row r="12282" spans="35:48" x14ac:dyDescent="0.55000000000000004">
      <c r="AI12282" s="278" t="s">
        <v>61671</v>
      </c>
      <c r="AJ12282" s="279">
        <v>7600</v>
      </c>
      <c r="AL12282" s="246" t="s">
        <v>61577</v>
      </c>
      <c r="AM12282" s="247">
        <v>2187.91</v>
      </c>
      <c r="AO12282" s="226" t="s">
        <v>36661</v>
      </c>
      <c r="AP12282" s="227">
        <v>7758.05</v>
      </c>
      <c r="AR12282" s="207" t="s">
        <v>14128</v>
      </c>
      <c r="AS12282" s="208">
        <v>199455.83</v>
      </c>
      <c r="AT12282" s="93"/>
      <c r="AU12282" s="93"/>
      <c r="AV12282" s="93"/>
    </row>
    <row r="12283" spans="35:48" x14ac:dyDescent="0.55000000000000004">
      <c r="AI12283" s="278" t="s">
        <v>55583</v>
      </c>
      <c r="AJ12283" s="279">
        <v>2042.6</v>
      </c>
      <c r="AL12283" s="246" t="s">
        <v>55373</v>
      </c>
      <c r="AM12283" s="247">
        <v>2500</v>
      </c>
      <c r="AO12283" s="226" t="s">
        <v>26706</v>
      </c>
      <c r="AP12283" s="227">
        <v>205114.86</v>
      </c>
      <c r="AR12283" s="207" t="s">
        <v>26226</v>
      </c>
      <c r="AS12283" s="208">
        <v>3061978.5</v>
      </c>
      <c r="AT12283" s="93"/>
      <c r="AU12283" s="93"/>
      <c r="AV12283" s="93"/>
    </row>
    <row r="12284" spans="35:48" x14ac:dyDescent="0.55000000000000004">
      <c r="AI12284" s="278" t="s">
        <v>18137</v>
      </c>
      <c r="AJ12284" s="279">
        <v>143288.29999999999</v>
      </c>
      <c r="AL12284" s="246" t="s">
        <v>55374</v>
      </c>
      <c r="AM12284" s="247">
        <v>188.62</v>
      </c>
      <c r="AO12284" s="226" t="s">
        <v>35553</v>
      </c>
      <c r="AP12284" s="227">
        <v>7241.19</v>
      </c>
      <c r="AR12284" s="207" t="s">
        <v>26227</v>
      </c>
      <c r="AS12284" s="208">
        <v>10942.52</v>
      </c>
      <c r="AT12284" s="93"/>
      <c r="AU12284" s="93"/>
      <c r="AV12284" s="93"/>
    </row>
    <row r="12285" spans="35:48" x14ac:dyDescent="0.55000000000000004">
      <c r="AI12285" s="278" t="s">
        <v>18138</v>
      </c>
      <c r="AJ12285" s="279">
        <v>810338.75</v>
      </c>
      <c r="AL12285" s="246" t="s">
        <v>55375</v>
      </c>
      <c r="AM12285" s="247">
        <v>291.88</v>
      </c>
      <c r="AO12285" s="226" t="s">
        <v>35554</v>
      </c>
      <c r="AP12285" s="227">
        <v>1562.6</v>
      </c>
      <c r="AR12285" s="207" t="s">
        <v>26228</v>
      </c>
      <c r="AS12285" s="208">
        <v>27249.5</v>
      </c>
      <c r="AT12285" s="93"/>
      <c r="AU12285" s="93"/>
      <c r="AV12285" s="93"/>
    </row>
    <row r="12286" spans="35:48" x14ac:dyDescent="0.55000000000000004">
      <c r="AI12286" s="278" t="s">
        <v>47470</v>
      </c>
      <c r="AJ12286" s="279">
        <v>464.04</v>
      </c>
      <c r="AL12286" s="246" t="s">
        <v>55376</v>
      </c>
      <c r="AM12286" s="247">
        <v>5150</v>
      </c>
      <c r="AO12286" s="226" t="s">
        <v>53568</v>
      </c>
      <c r="AP12286" s="227">
        <v>10952.51</v>
      </c>
      <c r="AR12286" s="207" t="s">
        <v>26229</v>
      </c>
      <c r="AS12286" s="208">
        <v>159026.93</v>
      </c>
      <c r="AT12286" s="93"/>
      <c r="AU12286" s="93"/>
      <c r="AV12286" s="93"/>
    </row>
    <row r="12287" spans="35:48" x14ac:dyDescent="0.55000000000000004">
      <c r="AI12287" s="278" t="s">
        <v>13313</v>
      </c>
      <c r="AJ12287" s="279">
        <v>720423.61</v>
      </c>
      <c r="AL12287" s="246" t="s">
        <v>55377</v>
      </c>
      <c r="AM12287" s="247">
        <v>390.09</v>
      </c>
      <c r="AO12287" s="226" t="s">
        <v>26707</v>
      </c>
      <c r="AP12287" s="227">
        <v>436198.06</v>
      </c>
      <c r="AR12287" s="207" t="s">
        <v>14129</v>
      </c>
      <c r="AS12287" s="208">
        <v>2242.06</v>
      </c>
      <c r="AT12287" s="93"/>
      <c r="AU12287" s="93"/>
      <c r="AV12287" s="93"/>
    </row>
    <row r="12288" spans="35:48" x14ac:dyDescent="0.55000000000000004">
      <c r="AI12288" s="278" t="s">
        <v>18139</v>
      </c>
      <c r="AJ12288" s="279">
        <v>77901.399999999994</v>
      </c>
      <c r="AL12288" s="246" t="s">
        <v>55378</v>
      </c>
      <c r="AM12288" s="247">
        <v>1261.75</v>
      </c>
      <c r="AO12288" s="226" t="s">
        <v>36662</v>
      </c>
      <c r="AP12288" s="227">
        <v>3196.72</v>
      </c>
      <c r="AR12288" s="207" t="s">
        <v>14130</v>
      </c>
      <c r="AS12288" s="208">
        <v>432837.57</v>
      </c>
      <c r="AT12288" s="93"/>
      <c r="AU12288" s="93"/>
      <c r="AV12288" s="93"/>
    </row>
    <row r="12289" spans="35:48" x14ac:dyDescent="0.55000000000000004">
      <c r="AI12289" s="278" t="s">
        <v>18140</v>
      </c>
      <c r="AJ12289" s="279">
        <v>39610.589999999997</v>
      </c>
      <c r="AL12289" s="246" t="s">
        <v>55379</v>
      </c>
      <c r="AM12289" s="247">
        <v>320</v>
      </c>
      <c r="AO12289" s="226" t="s">
        <v>26709</v>
      </c>
      <c r="AP12289" s="227">
        <v>68704.97</v>
      </c>
      <c r="AR12289" s="207" t="s">
        <v>14131</v>
      </c>
      <c r="AS12289" s="208">
        <v>884356.33</v>
      </c>
      <c r="AT12289" s="93"/>
      <c r="AU12289" s="93"/>
      <c r="AV12289" s="93"/>
    </row>
    <row r="12290" spans="35:48" x14ac:dyDescent="0.55000000000000004">
      <c r="AI12290" s="278" t="s">
        <v>18143</v>
      </c>
      <c r="AJ12290" s="279">
        <v>15817.48</v>
      </c>
      <c r="AL12290" s="246" t="s">
        <v>64866</v>
      </c>
      <c r="AM12290" s="247">
        <v>5000</v>
      </c>
      <c r="AO12290" s="226" t="s">
        <v>53569</v>
      </c>
      <c r="AP12290" s="227">
        <v>365832.3</v>
      </c>
      <c r="AR12290" s="207" t="s">
        <v>14132</v>
      </c>
      <c r="AS12290" s="208">
        <v>263381.69</v>
      </c>
      <c r="AT12290" s="93"/>
      <c r="AU12290" s="93"/>
      <c r="AV12290" s="93"/>
    </row>
    <row r="12291" spans="35:48" x14ac:dyDescent="0.55000000000000004">
      <c r="AI12291" s="278" t="s">
        <v>43183</v>
      </c>
      <c r="AJ12291" s="279">
        <v>-69753.61</v>
      </c>
      <c r="AL12291" s="246" t="s">
        <v>55380</v>
      </c>
      <c r="AM12291" s="247">
        <v>8200</v>
      </c>
      <c r="AO12291" s="226" t="s">
        <v>35555</v>
      </c>
      <c r="AP12291" s="227">
        <v>10000.64</v>
      </c>
      <c r="AR12291" s="207" t="s">
        <v>26230</v>
      </c>
      <c r="AS12291" s="208">
        <v>869670.7</v>
      </c>
      <c r="AT12291" s="93"/>
      <c r="AU12291" s="93"/>
      <c r="AV12291" s="93"/>
    </row>
    <row r="12292" spans="35:48" x14ac:dyDescent="0.55000000000000004">
      <c r="AI12292" s="278" t="s">
        <v>36152</v>
      </c>
      <c r="AJ12292" s="279">
        <v>6625756.5499999998</v>
      </c>
      <c r="AL12292" s="246" t="s">
        <v>34074</v>
      </c>
      <c r="AM12292" s="247">
        <v>162981</v>
      </c>
      <c r="AO12292" s="226" t="s">
        <v>26710</v>
      </c>
      <c r="AP12292" s="227">
        <v>51875.41</v>
      </c>
      <c r="AR12292" s="207" t="s">
        <v>26231</v>
      </c>
      <c r="AS12292" s="208">
        <v>42458.29</v>
      </c>
      <c r="AT12292" s="93"/>
      <c r="AU12292" s="93"/>
      <c r="AV12292" s="93"/>
    </row>
    <row r="12293" spans="35:48" x14ac:dyDescent="0.55000000000000004">
      <c r="AI12293" s="278" t="s">
        <v>55584</v>
      </c>
      <c r="AJ12293" s="279">
        <v>373985.52</v>
      </c>
      <c r="AL12293" s="246" t="s">
        <v>34075</v>
      </c>
      <c r="AM12293" s="247">
        <v>42868</v>
      </c>
      <c r="AO12293" s="226" t="s">
        <v>26711</v>
      </c>
      <c r="AP12293" s="227">
        <v>1516</v>
      </c>
      <c r="AR12293" s="207" t="s">
        <v>26232</v>
      </c>
      <c r="AS12293" s="208">
        <v>1500</v>
      </c>
      <c r="AT12293" s="93"/>
      <c r="AU12293" s="93"/>
      <c r="AV12293" s="93"/>
    </row>
    <row r="12294" spans="35:48" x14ac:dyDescent="0.55000000000000004">
      <c r="AI12294" s="278" t="s">
        <v>18225</v>
      </c>
      <c r="AJ12294" s="279">
        <v>48538.07</v>
      </c>
      <c r="AL12294" s="246" t="s">
        <v>34076</v>
      </c>
      <c r="AM12294" s="247">
        <v>16200</v>
      </c>
      <c r="AO12294" s="226" t="s">
        <v>48231</v>
      </c>
      <c r="AP12294" s="227">
        <v>-1101.6099999999999</v>
      </c>
      <c r="AR12294" s="207" t="s">
        <v>26233</v>
      </c>
      <c r="AS12294" s="208">
        <v>86965.83</v>
      </c>
      <c r="AT12294" s="93"/>
      <c r="AU12294" s="93"/>
      <c r="AV12294" s="93"/>
    </row>
    <row r="12295" spans="35:48" x14ac:dyDescent="0.55000000000000004">
      <c r="AI12295" s="278" t="s">
        <v>18226</v>
      </c>
      <c r="AJ12295" s="279">
        <v>1575009.93</v>
      </c>
      <c r="AL12295" s="246" t="s">
        <v>34077</v>
      </c>
      <c r="AM12295" s="247">
        <v>15162.32</v>
      </c>
      <c r="AO12295" s="226" t="s">
        <v>49124</v>
      </c>
      <c r="AP12295" s="227">
        <v>102080</v>
      </c>
      <c r="AR12295" s="207" t="s">
        <v>26234</v>
      </c>
      <c r="AS12295" s="208">
        <v>1530.1</v>
      </c>
      <c r="AT12295" s="93"/>
      <c r="AU12295" s="93"/>
      <c r="AV12295" s="93"/>
    </row>
    <row r="12296" spans="35:48" x14ac:dyDescent="0.55000000000000004">
      <c r="AI12296" s="278" t="s">
        <v>18227</v>
      </c>
      <c r="AJ12296" s="279">
        <v>133813.67000000001</v>
      </c>
      <c r="AL12296" s="246" t="s">
        <v>34078</v>
      </c>
      <c r="AM12296" s="247">
        <v>41159.93</v>
      </c>
      <c r="AO12296" s="226" t="s">
        <v>53570</v>
      </c>
      <c r="AP12296" s="227">
        <v>11360</v>
      </c>
      <c r="AR12296" s="207" t="s">
        <v>26235</v>
      </c>
      <c r="AS12296" s="208">
        <v>11335.98</v>
      </c>
      <c r="AT12296" s="93"/>
      <c r="AU12296" s="93"/>
      <c r="AV12296" s="93"/>
    </row>
    <row r="12297" spans="35:48" x14ac:dyDescent="0.55000000000000004">
      <c r="AI12297" s="278" t="s">
        <v>18229</v>
      </c>
      <c r="AJ12297" s="279">
        <v>2852173.71</v>
      </c>
      <c r="AL12297" s="246" t="s">
        <v>34079</v>
      </c>
      <c r="AM12297" s="247">
        <v>3738.37</v>
      </c>
      <c r="AO12297" s="226" t="s">
        <v>42881</v>
      </c>
      <c r="AP12297" s="227">
        <v>44890.65</v>
      </c>
      <c r="AR12297" s="207" t="s">
        <v>26236</v>
      </c>
      <c r="AS12297" s="208">
        <v>8408.7999999999993</v>
      </c>
      <c r="AT12297" s="93"/>
      <c r="AU12297" s="93"/>
      <c r="AV12297" s="93"/>
    </row>
    <row r="12298" spans="35:48" x14ac:dyDescent="0.55000000000000004">
      <c r="AI12298" s="278" t="s">
        <v>34825</v>
      </c>
      <c r="AJ12298" s="279">
        <v>136539.37</v>
      </c>
      <c r="AL12298" s="246" t="s">
        <v>34080</v>
      </c>
      <c r="AM12298" s="247">
        <v>18172.11</v>
      </c>
      <c r="AO12298" s="226" t="s">
        <v>42882</v>
      </c>
      <c r="AP12298" s="227">
        <v>3393.67</v>
      </c>
      <c r="AR12298" s="207" t="s">
        <v>26237</v>
      </c>
      <c r="AS12298" s="208">
        <v>190092.97</v>
      </c>
      <c r="AT12298" s="93"/>
      <c r="AU12298" s="93"/>
      <c r="AV12298" s="93"/>
    </row>
    <row r="12299" spans="35:48" x14ac:dyDescent="0.55000000000000004">
      <c r="AI12299" s="278" t="s">
        <v>18230</v>
      </c>
      <c r="AJ12299" s="279">
        <v>277359.89</v>
      </c>
      <c r="AL12299" s="246" t="s">
        <v>34082</v>
      </c>
      <c r="AM12299" s="247">
        <v>50944.94</v>
      </c>
      <c r="AO12299" s="226" t="s">
        <v>45519</v>
      </c>
      <c r="AP12299" s="227">
        <v>574.67999999999995</v>
      </c>
      <c r="AR12299" s="207" t="s">
        <v>14133</v>
      </c>
      <c r="AS12299" s="208">
        <v>1212930.3500000001</v>
      </c>
      <c r="AT12299" s="93"/>
      <c r="AU12299" s="93"/>
      <c r="AV12299" s="93"/>
    </row>
    <row r="12300" spans="35:48" x14ac:dyDescent="0.55000000000000004">
      <c r="AI12300" s="278" t="s">
        <v>39012</v>
      </c>
      <c r="AJ12300" s="279">
        <v>326035.19</v>
      </c>
      <c r="AL12300" s="246" t="s">
        <v>42903</v>
      </c>
      <c r="AM12300" s="247">
        <v>27014.34</v>
      </c>
      <c r="AO12300" s="226" t="s">
        <v>53571</v>
      </c>
      <c r="AP12300" s="227">
        <v>9006.9599999999991</v>
      </c>
      <c r="AR12300" s="207" t="s">
        <v>26238</v>
      </c>
      <c r="AS12300" s="208">
        <v>1848766.57</v>
      </c>
      <c r="AT12300" s="93"/>
      <c r="AU12300" s="93"/>
      <c r="AV12300" s="93"/>
    </row>
    <row r="12301" spans="35:48" x14ac:dyDescent="0.55000000000000004">
      <c r="AI12301" s="278" t="s">
        <v>33325</v>
      </c>
      <c r="AJ12301" s="279">
        <v>406756.88</v>
      </c>
      <c r="AL12301" s="246" t="s">
        <v>57811</v>
      </c>
      <c r="AM12301" s="247">
        <v>3000</v>
      </c>
      <c r="AO12301" s="226" t="s">
        <v>48232</v>
      </c>
      <c r="AP12301" s="227">
        <v>-57.01</v>
      </c>
      <c r="AR12301" s="207" t="s">
        <v>26239</v>
      </c>
      <c r="AS12301" s="208">
        <v>15299.23</v>
      </c>
      <c r="AT12301" s="93"/>
      <c r="AU12301" s="93"/>
      <c r="AV12301" s="93"/>
    </row>
    <row r="12302" spans="35:48" x14ac:dyDescent="0.55000000000000004">
      <c r="AI12302" s="278" t="s">
        <v>69253</v>
      </c>
      <c r="AJ12302" s="279">
        <v>4332.8999999999996</v>
      </c>
      <c r="AL12302" s="246" t="s">
        <v>57812</v>
      </c>
      <c r="AM12302" s="247">
        <v>1704.94</v>
      </c>
      <c r="AO12302" s="226" t="s">
        <v>53572</v>
      </c>
      <c r="AP12302" s="227">
        <v>95055.51</v>
      </c>
      <c r="AR12302" s="207" t="s">
        <v>14134</v>
      </c>
      <c r="AS12302" s="208">
        <v>557138.66</v>
      </c>
      <c r="AT12302" s="93"/>
      <c r="AU12302" s="93"/>
      <c r="AV12302" s="93"/>
    </row>
    <row r="12303" spans="35:48" x14ac:dyDescent="0.55000000000000004">
      <c r="AI12303" s="278" t="s">
        <v>70127</v>
      </c>
      <c r="AJ12303" s="279">
        <v>10064.07</v>
      </c>
      <c r="AL12303" s="246" t="s">
        <v>59811</v>
      </c>
      <c r="AM12303" s="247">
        <v>2898.89</v>
      </c>
      <c r="AO12303" s="226" t="s">
        <v>53573</v>
      </c>
      <c r="AP12303" s="227">
        <v>8830.2900000000009</v>
      </c>
      <c r="AR12303" s="207" t="s">
        <v>26240</v>
      </c>
      <c r="AS12303" s="208">
        <v>2923063.72</v>
      </c>
      <c r="AT12303" s="93"/>
      <c r="AU12303" s="93"/>
      <c r="AV12303" s="93"/>
    </row>
    <row r="12304" spans="35:48" x14ac:dyDescent="0.55000000000000004">
      <c r="AI12304" s="278" t="s">
        <v>18231</v>
      </c>
      <c r="AJ12304" s="279">
        <v>431355.1</v>
      </c>
      <c r="AL12304" s="246" t="s">
        <v>34083</v>
      </c>
      <c r="AM12304" s="247">
        <v>6197.4</v>
      </c>
      <c r="AO12304" s="226" t="s">
        <v>53574</v>
      </c>
      <c r="AP12304" s="227">
        <v>20089.259999999998</v>
      </c>
      <c r="AR12304" s="207" t="s">
        <v>26241</v>
      </c>
      <c r="AS12304" s="208">
        <v>38736.25</v>
      </c>
      <c r="AT12304" s="93"/>
      <c r="AU12304" s="93"/>
      <c r="AV12304" s="93"/>
    </row>
    <row r="12305" spans="35:48" x14ac:dyDescent="0.55000000000000004">
      <c r="AI12305" s="278" t="s">
        <v>18232</v>
      </c>
      <c r="AJ12305" s="279">
        <v>118706.12</v>
      </c>
      <c r="AL12305" s="246" t="s">
        <v>61578</v>
      </c>
      <c r="AM12305" s="247">
        <v>4500</v>
      </c>
      <c r="AO12305" s="226" t="s">
        <v>53575</v>
      </c>
      <c r="AP12305" s="227">
        <v>18865.349999999999</v>
      </c>
      <c r="AR12305" s="207" t="s">
        <v>26242</v>
      </c>
      <c r="AS12305" s="208">
        <v>44331.42</v>
      </c>
      <c r="AT12305" s="93"/>
      <c r="AU12305" s="93"/>
      <c r="AV12305" s="93"/>
    </row>
    <row r="12306" spans="35:48" x14ac:dyDescent="0.55000000000000004">
      <c r="AI12306" s="278" t="s">
        <v>56778</v>
      </c>
      <c r="AJ12306" s="279">
        <v>72768</v>
      </c>
      <c r="AL12306" s="246" t="s">
        <v>53651</v>
      </c>
      <c r="AM12306" s="247">
        <v>2555.0100000000002</v>
      </c>
      <c r="AO12306" s="226" t="s">
        <v>53576</v>
      </c>
      <c r="AP12306" s="227">
        <v>51465</v>
      </c>
      <c r="AR12306" s="207" t="s">
        <v>26243</v>
      </c>
      <c r="AS12306" s="208">
        <v>78725.25</v>
      </c>
      <c r="AT12306" s="93"/>
      <c r="AU12306" s="93"/>
      <c r="AV12306" s="93"/>
    </row>
    <row r="12307" spans="35:48" x14ac:dyDescent="0.55000000000000004">
      <c r="AI12307" s="278" t="s">
        <v>18233</v>
      </c>
      <c r="AJ12307" s="279">
        <v>88421.62</v>
      </c>
      <c r="AL12307" s="246" t="s">
        <v>62220</v>
      </c>
      <c r="AM12307" s="247">
        <v>5000</v>
      </c>
      <c r="AO12307" s="226" t="s">
        <v>53577</v>
      </c>
      <c r="AP12307" s="227">
        <v>2994.8</v>
      </c>
      <c r="AR12307" s="207" t="s">
        <v>26244</v>
      </c>
      <c r="AS12307" s="208">
        <v>2600</v>
      </c>
      <c r="AT12307" s="93"/>
      <c r="AU12307" s="93"/>
      <c r="AV12307" s="93"/>
    </row>
    <row r="12308" spans="35:48" x14ac:dyDescent="0.55000000000000004">
      <c r="AI12308" s="278" t="s">
        <v>49339</v>
      </c>
      <c r="AJ12308" s="279">
        <v>4697</v>
      </c>
      <c r="AL12308" s="246" t="s">
        <v>63365</v>
      </c>
      <c r="AM12308" s="247">
        <v>5000</v>
      </c>
      <c r="AO12308" s="226" t="s">
        <v>50365</v>
      </c>
      <c r="AP12308" s="227">
        <v>23946.28</v>
      </c>
      <c r="AR12308" s="207" t="s">
        <v>26245</v>
      </c>
      <c r="AS12308" s="208">
        <v>190.35</v>
      </c>
      <c r="AT12308" s="93"/>
      <c r="AU12308" s="93"/>
      <c r="AV12308" s="93"/>
    </row>
    <row r="12309" spans="35:48" x14ac:dyDescent="0.55000000000000004">
      <c r="AI12309" s="278" t="s">
        <v>34826</v>
      </c>
      <c r="AJ12309" s="279">
        <v>365155.31</v>
      </c>
      <c r="AL12309" s="246" t="s">
        <v>45540</v>
      </c>
      <c r="AM12309" s="247">
        <v>229178.23999999999</v>
      </c>
      <c r="AO12309" s="226" t="s">
        <v>53578</v>
      </c>
      <c r="AP12309" s="227">
        <v>3513.85</v>
      </c>
      <c r="AR12309" s="207" t="s">
        <v>26246</v>
      </c>
      <c r="AS12309" s="208">
        <v>62.26</v>
      </c>
      <c r="AT12309" s="93"/>
      <c r="AU12309" s="93"/>
      <c r="AV12309" s="93"/>
    </row>
    <row r="12310" spans="35:48" x14ac:dyDescent="0.55000000000000004">
      <c r="AI12310" s="278" t="s">
        <v>39013</v>
      </c>
      <c r="AJ12310" s="279">
        <v>4881.5600000000004</v>
      </c>
      <c r="AL12310" s="246" t="s">
        <v>61579</v>
      </c>
      <c r="AM12310" s="247">
        <v>5000</v>
      </c>
      <c r="AO12310" s="226" t="s">
        <v>53579</v>
      </c>
      <c r="AP12310" s="227">
        <v>150</v>
      </c>
      <c r="AR12310" s="207" t="s">
        <v>26247</v>
      </c>
      <c r="AS12310" s="208">
        <v>6000</v>
      </c>
      <c r="AT12310" s="93"/>
      <c r="AU12310" s="93"/>
      <c r="AV12310" s="93"/>
    </row>
    <row r="12311" spans="35:48" x14ac:dyDescent="0.55000000000000004">
      <c r="AI12311" s="278" t="s">
        <v>13323</v>
      </c>
      <c r="AJ12311" s="279">
        <v>4831.0600000000004</v>
      </c>
      <c r="AL12311" s="246" t="s">
        <v>39455</v>
      </c>
      <c r="AM12311" s="247">
        <v>41641.300000000003</v>
      </c>
      <c r="AO12311" s="226" t="s">
        <v>53580</v>
      </c>
      <c r="AP12311" s="227">
        <v>14822.24</v>
      </c>
      <c r="AR12311" s="207" t="s">
        <v>26248</v>
      </c>
      <c r="AS12311" s="208">
        <v>76903</v>
      </c>
      <c r="AT12311" s="93"/>
      <c r="AU12311" s="93"/>
      <c r="AV12311" s="93"/>
    </row>
    <row r="12312" spans="35:48" x14ac:dyDescent="0.55000000000000004">
      <c r="AI12312" s="278" t="s">
        <v>13324</v>
      </c>
      <c r="AJ12312" s="279">
        <v>108387</v>
      </c>
      <c r="AL12312" s="246" t="s">
        <v>45542</v>
      </c>
      <c r="AM12312" s="247">
        <v>664.26</v>
      </c>
      <c r="AO12312" s="226" t="s">
        <v>53581</v>
      </c>
      <c r="AP12312" s="227">
        <v>101379.2</v>
      </c>
      <c r="AR12312" s="207" t="s">
        <v>26249</v>
      </c>
      <c r="AS12312" s="208">
        <v>2170</v>
      </c>
      <c r="AT12312" s="93"/>
      <c r="AU12312" s="93"/>
      <c r="AV12312" s="93"/>
    </row>
    <row r="12313" spans="35:48" x14ac:dyDescent="0.55000000000000004">
      <c r="AI12313" s="278" t="s">
        <v>43184</v>
      </c>
      <c r="AJ12313" s="279">
        <v>105072</v>
      </c>
      <c r="AL12313" s="246" t="s">
        <v>36672</v>
      </c>
      <c r="AM12313" s="247">
        <v>84286.96</v>
      </c>
      <c r="AO12313" s="226" t="s">
        <v>53582</v>
      </c>
      <c r="AP12313" s="227">
        <v>331.5</v>
      </c>
      <c r="AR12313" s="207" t="s">
        <v>26250</v>
      </c>
      <c r="AS12313" s="208">
        <v>135.13999999999999</v>
      </c>
      <c r="AT12313" s="93"/>
      <c r="AU12313" s="93"/>
      <c r="AV12313" s="93"/>
    </row>
    <row r="12314" spans="35:48" x14ac:dyDescent="0.55000000000000004">
      <c r="AI12314" s="278" t="s">
        <v>39014</v>
      </c>
      <c r="AJ12314" s="279">
        <v>756060.64</v>
      </c>
      <c r="AL12314" s="246" t="s">
        <v>35602</v>
      </c>
      <c r="AM12314" s="247">
        <v>27061.27</v>
      </c>
      <c r="AO12314" s="226" t="s">
        <v>50366</v>
      </c>
      <c r="AP12314" s="227">
        <v>25789.65</v>
      </c>
      <c r="AR12314" s="207" t="s">
        <v>26251</v>
      </c>
      <c r="AS12314" s="208">
        <v>13946.68</v>
      </c>
      <c r="AT12314" s="93"/>
      <c r="AU12314" s="93"/>
      <c r="AV12314" s="93"/>
    </row>
    <row r="12315" spans="35:48" x14ac:dyDescent="0.55000000000000004">
      <c r="AI12315" s="278" t="s">
        <v>18236</v>
      </c>
      <c r="AJ12315" s="279">
        <v>334750.92</v>
      </c>
      <c r="AL12315" s="246" t="s">
        <v>39456</v>
      </c>
      <c r="AM12315" s="247">
        <v>87163.83</v>
      </c>
      <c r="AO12315" s="226" t="s">
        <v>50367</v>
      </c>
      <c r="AP12315" s="227">
        <v>59752.58</v>
      </c>
      <c r="AR12315" s="207" t="s">
        <v>26252</v>
      </c>
      <c r="AS12315" s="208">
        <v>19653</v>
      </c>
      <c r="AT12315" s="93"/>
      <c r="AU12315" s="93"/>
      <c r="AV12315" s="93"/>
    </row>
    <row r="12316" spans="35:48" x14ac:dyDescent="0.55000000000000004">
      <c r="AI12316" s="278" t="s">
        <v>39015</v>
      </c>
      <c r="AJ12316" s="279">
        <v>3114272.23</v>
      </c>
      <c r="AL12316" s="246" t="s">
        <v>61580</v>
      </c>
      <c r="AM12316" s="247">
        <v>2074.52</v>
      </c>
      <c r="AO12316" s="226" t="s">
        <v>50368</v>
      </c>
      <c r="AP12316" s="227">
        <v>9400.16</v>
      </c>
      <c r="AR12316" s="207" t="s">
        <v>26253</v>
      </c>
      <c r="AS12316" s="208">
        <v>2000</v>
      </c>
      <c r="AT12316" s="93"/>
      <c r="AU12316" s="93"/>
      <c r="AV12316" s="93"/>
    </row>
    <row r="12317" spans="35:48" x14ac:dyDescent="0.55000000000000004">
      <c r="AI12317" s="278" t="s">
        <v>54279</v>
      </c>
      <c r="AJ12317" s="279">
        <v>11920.47</v>
      </c>
      <c r="AL12317" s="246" t="s">
        <v>39457</v>
      </c>
      <c r="AM12317" s="247">
        <v>33180.300000000003</v>
      </c>
      <c r="AO12317" s="226" t="s">
        <v>53583</v>
      </c>
      <c r="AP12317" s="227">
        <v>861.26</v>
      </c>
      <c r="AR12317" s="207" t="s">
        <v>26254</v>
      </c>
      <c r="AS12317" s="208">
        <v>4393.8500000000004</v>
      </c>
      <c r="AT12317" s="93"/>
      <c r="AU12317" s="93"/>
      <c r="AV12317" s="93"/>
    </row>
    <row r="12318" spans="35:48" x14ac:dyDescent="0.55000000000000004">
      <c r="AI12318" s="278" t="s">
        <v>55586</v>
      </c>
      <c r="AJ12318" s="279">
        <v>15000</v>
      </c>
      <c r="AL12318" s="246" t="s">
        <v>59812</v>
      </c>
      <c r="AM12318" s="247">
        <v>2028.65</v>
      </c>
      <c r="AO12318" s="226" t="s">
        <v>53584</v>
      </c>
      <c r="AP12318" s="227">
        <v>16164.97</v>
      </c>
      <c r="AR12318" s="207" t="s">
        <v>26255</v>
      </c>
      <c r="AS12318" s="208">
        <v>1925</v>
      </c>
      <c r="AT12318" s="93"/>
      <c r="AU12318" s="93"/>
      <c r="AV12318" s="93"/>
    </row>
    <row r="12319" spans="35:48" x14ac:dyDescent="0.55000000000000004">
      <c r="AI12319" s="278" t="s">
        <v>18237</v>
      </c>
      <c r="AJ12319" s="279">
        <v>28291.38</v>
      </c>
      <c r="AL12319" s="246" t="s">
        <v>53652</v>
      </c>
      <c r="AM12319" s="247">
        <v>202.74</v>
      </c>
      <c r="AO12319" s="226" t="s">
        <v>39435</v>
      </c>
      <c r="AP12319" s="227">
        <v>88.21</v>
      </c>
      <c r="AR12319" s="207" t="s">
        <v>26256</v>
      </c>
      <c r="AS12319" s="208">
        <v>141.13</v>
      </c>
      <c r="AT12319" s="93"/>
      <c r="AU12319" s="93"/>
      <c r="AV12319" s="93"/>
    </row>
    <row r="12320" spans="35:48" x14ac:dyDescent="0.55000000000000004">
      <c r="AI12320" s="278" t="s">
        <v>18238</v>
      </c>
      <c r="AJ12320" s="279">
        <v>97755.26</v>
      </c>
      <c r="AL12320" s="246" t="s">
        <v>57813</v>
      </c>
      <c r="AM12320" s="247">
        <v>487.13</v>
      </c>
      <c r="AO12320" s="226" t="s">
        <v>53585</v>
      </c>
      <c r="AP12320" s="227">
        <v>118747.96</v>
      </c>
      <c r="AR12320" s="207" t="s">
        <v>26257</v>
      </c>
      <c r="AS12320" s="208">
        <v>57.75</v>
      </c>
      <c r="AT12320" s="93"/>
      <c r="AU12320" s="93"/>
      <c r="AV12320" s="93"/>
    </row>
    <row r="12321" spans="35:48" x14ac:dyDescent="0.55000000000000004">
      <c r="AI12321" s="278" t="s">
        <v>59971</v>
      </c>
      <c r="AJ12321" s="279">
        <v>25000</v>
      </c>
      <c r="AL12321" s="246" t="s">
        <v>57814</v>
      </c>
      <c r="AM12321" s="247">
        <v>7500</v>
      </c>
      <c r="AO12321" s="226" t="s">
        <v>53586</v>
      </c>
      <c r="AP12321" s="227">
        <v>39573.22</v>
      </c>
      <c r="AR12321" s="207" t="s">
        <v>26258</v>
      </c>
      <c r="AS12321" s="208">
        <v>6.38</v>
      </c>
      <c r="AT12321" s="93"/>
      <c r="AU12321" s="93"/>
      <c r="AV12321" s="93"/>
    </row>
    <row r="12322" spans="35:48" x14ac:dyDescent="0.55000000000000004">
      <c r="AI12322" s="278" t="s">
        <v>36163</v>
      </c>
      <c r="AJ12322" s="279">
        <v>14100</v>
      </c>
      <c r="AL12322" s="246" t="s">
        <v>57815</v>
      </c>
      <c r="AM12322" s="247">
        <v>175.69</v>
      </c>
      <c r="AO12322" s="226" t="s">
        <v>26714</v>
      </c>
      <c r="AP12322" s="227">
        <v>342383.34</v>
      </c>
      <c r="AR12322" s="207" t="s">
        <v>26259</v>
      </c>
      <c r="AS12322" s="208">
        <v>74383.47</v>
      </c>
      <c r="AT12322" s="93"/>
      <c r="AU12322" s="93"/>
      <c r="AV12322" s="93"/>
    </row>
    <row r="12323" spans="35:48" x14ac:dyDescent="0.55000000000000004">
      <c r="AI12323" s="278" t="s">
        <v>18239</v>
      </c>
      <c r="AJ12323" s="279">
        <v>380849.51</v>
      </c>
      <c r="AL12323" s="246" t="s">
        <v>57816</v>
      </c>
      <c r="AM12323" s="247">
        <v>4969.74</v>
      </c>
      <c r="AO12323" s="226" t="s">
        <v>35556</v>
      </c>
      <c r="AP12323" s="227">
        <v>18270.189999999999</v>
      </c>
      <c r="AR12323" s="207" t="s">
        <v>26260</v>
      </c>
      <c r="AS12323" s="208">
        <v>4805</v>
      </c>
      <c r="AT12323" s="93"/>
      <c r="AU12323" s="93"/>
      <c r="AV12323" s="93"/>
    </row>
    <row r="12324" spans="35:48" x14ac:dyDescent="0.55000000000000004">
      <c r="AI12324" s="278" t="s">
        <v>18240</v>
      </c>
      <c r="AJ12324" s="279">
        <v>671.23</v>
      </c>
      <c r="AL12324" s="246" t="s">
        <v>56549</v>
      </c>
      <c r="AM12324" s="247">
        <v>7520.58</v>
      </c>
      <c r="AO12324" s="226" t="s">
        <v>48233</v>
      </c>
      <c r="AP12324" s="227">
        <v>-619</v>
      </c>
      <c r="AR12324" s="207" t="s">
        <v>26261</v>
      </c>
      <c r="AS12324" s="208">
        <v>294.25</v>
      </c>
      <c r="AT12324" s="93"/>
      <c r="AU12324" s="93"/>
      <c r="AV12324" s="93"/>
    </row>
    <row r="12325" spans="35:48" x14ac:dyDescent="0.55000000000000004">
      <c r="AI12325" s="278" t="s">
        <v>13325</v>
      </c>
      <c r="AJ12325" s="279">
        <v>908116.65</v>
      </c>
      <c r="AL12325" s="246" t="s">
        <v>27040</v>
      </c>
      <c r="AM12325" s="247">
        <v>1900</v>
      </c>
      <c r="AO12325" s="226" t="s">
        <v>45520</v>
      </c>
      <c r="AP12325" s="227">
        <v>16000</v>
      </c>
      <c r="AR12325" s="207" t="s">
        <v>26262</v>
      </c>
      <c r="AS12325" s="208">
        <v>2600</v>
      </c>
      <c r="AT12325" s="93"/>
      <c r="AU12325" s="93"/>
      <c r="AV12325" s="93"/>
    </row>
    <row r="12326" spans="35:48" x14ac:dyDescent="0.55000000000000004">
      <c r="AI12326" s="278" t="s">
        <v>13326</v>
      </c>
      <c r="AJ12326" s="279">
        <v>2471270.91</v>
      </c>
      <c r="AL12326" s="246" t="s">
        <v>27043</v>
      </c>
      <c r="AM12326" s="247">
        <v>145.36000000000001</v>
      </c>
      <c r="AO12326" s="226" t="s">
        <v>53587</v>
      </c>
      <c r="AP12326" s="227">
        <v>325</v>
      </c>
      <c r="AR12326" s="207" t="s">
        <v>26263</v>
      </c>
      <c r="AS12326" s="208">
        <v>1925</v>
      </c>
      <c r="AT12326" s="93"/>
      <c r="AU12326" s="93"/>
      <c r="AV12326" s="93"/>
    </row>
    <row r="12327" spans="35:48" x14ac:dyDescent="0.55000000000000004">
      <c r="AI12327" s="278" t="s">
        <v>18241</v>
      </c>
      <c r="AJ12327" s="279">
        <v>690316.53</v>
      </c>
      <c r="AL12327" s="246" t="s">
        <v>27049</v>
      </c>
      <c r="AM12327" s="247">
        <v>635.51</v>
      </c>
      <c r="AO12327" s="226" t="s">
        <v>49125</v>
      </c>
      <c r="AP12327" s="227">
        <v>11.41</v>
      </c>
      <c r="AR12327" s="207" t="s">
        <v>26264</v>
      </c>
      <c r="AS12327" s="208">
        <v>331.48</v>
      </c>
      <c r="AT12327" s="93"/>
      <c r="AU12327" s="93"/>
      <c r="AV12327" s="93"/>
    </row>
    <row r="12328" spans="35:48" x14ac:dyDescent="0.55000000000000004">
      <c r="AI12328" s="278" t="s">
        <v>18242</v>
      </c>
      <c r="AJ12328" s="279">
        <v>3860843.98</v>
      </c>
      <c r="AL12328" s="246" t="s">
        <v>27050</v>
      </c>
      <c r="AM12328" s="247">
        <v>5077.59</v>
      </c>
      <c r="AO12328" s="226" t="s">
        <v>45521</v>
      </c>
      <c r="AP12328" s="227">
        <v>777.47</v>
      </c>
      <c r="AR12328" s="207" t="s">
        <v>26265</v>
      </c>
      <c r="AS12328" s="208">
        <v>120.01</v>
      </c>
      <c r="AT12328" s="93"/>
      <c r="AU12328" s="93"/>
      <c r="AV12328" s="93"/>
    </row>
    <row r="12329" spans="35:48" x14ac:dyDescent="0.55000000000000004">
      <c r="AI12329" s="278" t="s">
        <v>13327</v>
      </c>
      <c r="AJ12329" s="279">
        <v>860614.07</v>
      </c>
      <c r="AL12329" s="246" t="s">
        <v>57817</v>
      </c>
      <c r="AM12329" s="247">
        <v>39360</v>
      </c>
      <c r="AO12329" s="226" t="s">
        <v>49126</v>
      </c>
      <c r="AP12329" s="227">
        <v>126346.73</v>
      </c>
      <c r="AR12329" s="207" t="s">
        <v>26266</v>
      </c>
      <c r="AS12329" s="208">
        <v>6.38</v>
      </c>
      <c r="AT12329" s="93"/>
      <c r="AU12329" s="93"/>
      <c r="AV12329" s="93"/>
    </row>
    <row r="12330" spans="35:48" x14ac:dyDescent="0.55000000000000004">
      <c r="AI12330" s="278" t="s">
        <v>31880</v>
      </c>
      <c r="AJ12330" s="279">
        <v>200996.96</v>
      </c>
      <c r="AL12330" s="246" t="s">
        <v>55381</v>
      </c>
      <c r="AM12330" s="247">
        <v>3676.41</v>
      </c>
      <c r="AO12330" s="226" t="s">
        <v>49127</v>
      </c>
      <c r="AP12330" s="227">
        <v>1960</v>
      </c>
      <c r="AR12330" s="207" t="s">
        <v>26267</v>
      </c>
      <c r="AS12330" s="208">
        <v>135.13999999999999</v>
      </c>
      <c r="AT12330" s="93"/>
      <c r="AU12330" s="93"/>
      <c r="AV12330" s="93"/>
    </row>
    <row r="12331" spans="35:48" x14ac:dyDescent="0.55000000000000004">
      <c r="AI12331" s="278" t="s">
        <v>34827</v>
      </c>
      <c r="AJ12331" s="279">
        <v>30385</v>
      </c>
      <c r="AL12331" s="246" t="s">
        <v>55382</v>
      </c>
      <c r="AM12331" s="247">
        <v>12164.8</v>
      </c>
      <c r="AO12331" s="226" t="s">
        <v>49128</v>
      </c>
      <c r="AP12331" s="227">
        <v>1498.44</v>
      </c>
      <c r="AR12331" s="207" t="s">
        <v>26268</v>
      </c>
      <c r="AS12331" s="208">
        <v>6000</v>
      </c>
      <c r="AT12331" s="93"/>
      <c r="AU12331" s="93"/>
      <c r="AV12331" s="93"/>
    </row>
    <row r="12332" spans="35:48" x14ac:dyDescent="0.55000000000000004">
      <c r="AI12332" s="278" t="s">
        <v>34828</v>
      </c>
      <c r="AJ12332" s="279">
        <v>250790.17</v>
      </c>
      <c r="AL12332" s="246" t="s">
        <v>57818</v>
      </c>
      <c r="AM12332" s="247">
        <v>5767.84</v>
      </c>
      <c r="AO12332" s="226" t="s">
        <v>49129</v>
      </c>
      <c r="AP12332" s="227">
        <v>8677.82</v>
      </c>
      <c r="AR12332" s="207" t="s">
        <v>26269</v>
      </c>
      <c r="AS12332" s="208">
        <v>42798.53</v>
      </c>
      <c r="AT12332" s="93"/>
      <c r="AU12332" s="93"/>
      <c r="AV12332" s="93"/>
    </row>
    <row r="12333" spans="35:48" x14ac:dyDescent="0.55000000000000004">
      <c r="AI12333" s="278" t="s">
        <v>18244</v>
      </c>
      <c r="AJ12333" s="279">
        <v>798344.56</v>
      </c>
      <c r="AL12333" s="246" t="s">
        <v>57819</v>
      </c>
      <c r="AM12333" s="247">
        <v>1942.39</v>
      </c>
      <c r="AO12333" s="226" t="s">
        <v>49130</v>
      </c>
      <c r="AP12333" s="227">
        <v>29983.16</v>
      </c>
      <c r="AR12333" s="207" t="s">
        <v>26270</v>
      </c>
      <c r="AS12333" s="208">
        <v>2000</v>
      </c>
      <c r="AT12333" s="93"/>
      <c r="AU12333" s="93"/>
      <c r="AV12333" s="93"/>
    </row>
    <row r="12334" spans="35:48" x14ac:dyDescent="0.55000000000000004">
      <c r="AI12334" s="278" t="s">
        <v>18245</v>
      </c>
      <c r="AJ12334" s="279">
        <v>153418.53</v>
      </c>
      <c r="AL12334" s="246" t="s">
        <v>27054</v>
      </c>
      <c r="AM12334" s="247">
        <v>1241.01</v>
      </c>
      <c r="AO12334" s="226" t="s">
        <v>49131</v>
      </c>
      <c r="AP12334" s="227">
        <v>27277.279999999999</v>
      </c>
      <c r="AR12334" s="207" t="s">
        <v>26271</v>
      </c>
      <c r="AS12334" s="208">
        <v>153750.72</v>
      </c>
      <c r="AT12334" s="93"/>
      <c r="AU12334" s="93"/>
      <c r="AV12334" s="93"/>
    </row>
    <row r="12335" spans="35:48" x14ac:dyDescent="0.55000000000000004">
      <c r="AI12335" s="278" t="s">
        <v>33326</v>
      </c>
      <c r="AJ12335" s="279">
        <v>890672.35</v>
      </c>
      <c r="AL12335" s="246" t="s">
        <v>53655</v>
      </c>
      <c r="AM12335" s="247">
        <v>-311.69</v>
      </c>
      <c r="AO12335" s="226" t="s">
        <v>53588</v>
      </c>
      <c r="AP12335" s="227">
        <v>470.79</v>
      </c>
      <c r="AR12335" s="207" t="s">
        <v>26272</v>
      </c>
      <c r="AS12335" s="208">
        <v>2111</v>
      </c>
      <c r="AT12335" s="93"/>
      <c r="AU12335" s="93"/>
      <c r="AV12335" s="93"/>
    </row>
    <row r="12336" spans="35:48" x14ac:dyDescent="0.55000000000000004">
      <c r="AI12336" s="278" t="s">
        <v>18246</v>
      </c>
      <c r="AJ12336" s="279">
        <v>1074.08</v>
      </c>
      <c r="AL12336" s="246" t="s">
        <v>53657</v>
      </c>
      <c r="AM12336" s="247">
        <v>-23.84</v>
      </c>
      <c r="AO12336" s="226" t="s">
        <v>53589</v>
      </c>
      <c r="AP12336" s="227">
        <v>4523.63</v>
      </c>
      <c r="AR12336" s="207" t="s">
        <v>26273</v>
      </c>
      <c r="AS12336" s="208">
        <v>151.13999999999999</v>
      </c>
      <c r="AT12336" s="93"/>
      <c r="AU12336" s="93"/>
      <c r="AV12336" s="93"/>
    </row>
    <row r="12337" spans="35:48" x14ac:dyDescent="0.55000000000000004">
      <c r="AI12337" s="278" t="s">
        <v>18247</v>
      </c>
      <c r="AJ12337" s="279">
        <v>207925.64</v>
      </c>
      <c r="AL12337" s="246" t="s">
        <v>53658</v>
      </c>
      <c r="AM12337" s="247">
        <v>-76.36</v>
      </c>
      <c r="AO12337" s="226" t="s">
        <v>53590</v>
      </c>
      <c r="AP12337" s="227">
        <v>13677.95</v>
      </c>
      <c r="AR12337" s="207" t="s">
        <v>26274</v>
      </c>
      <c r="AS12337" s="208">
        <v>457.67</v>
      </c>
      <c r="AT12337" s="93"/>
      <c r="AU12337" s="93"/>
      <c r="AV12337" s="93"/>
    </row>
    <row r="12338" spans="35:48" x14ac:dyDescent="0.55000000000000004">
      <c r="AI12338" s="278" t="s">
        <v>18249</v>
      </c>
      <c r="AJ12338" s="279">
        <v>3995</v>
      </c>
      <c r="AL12338" s="246" t="s">
        <v>35607</v>
      </c>
      <c r="AM12338" s="247">
        <v>21.05</v>
      </c>
      <c r="AO12338" s="226" t="s">
        <v>53591</v>
      </c>
      <c r="AP12338" s="227">
        <v>967.89</v>
      </c>
      <c r="AR12338" s="207" t="s">
        <v>26275</v>
      </c>
      <c r="AS12338" s="208">
        <v>2678.87</v>
      </c>
      <c r="AT12338" s="93"/>
      <c r="AU12338" s="93"/>
      <c r="AV12338" s="93"/>
    </row>
    <row r="12339" spans="35:48" x14ac:dyDescent="0.55000000000000004">
      <c r="AI12339" s="278" t="s">
        <v>50621</v>
      </c>
      <c r="AJ12339" s="279">
        <v>119449.2</v>
      </c>
      <c r="AL12339" s="246" t="s">
        <v>34088</v>
      </c>
      <c r="AM12339" s="247">
        <v>953.28</v>
      </c>
      <c r="AO12339" s="226" t="s">
        <v>53592</v>
      </c>
      <c r="AP12339" s="227">
        <v>3187.45</v>
      </c>
      <c r="AR12339" s="207" t="s">
        <v>26276</v>
      </c>
      <c r="AS12339" s="208">
        <v>977.43</v>
      </c>
      <c r="AT12339" s="93"/>
      <c r="AU12339" s="93"/>
      <c r="AV12339" s="93"/>
    </row>
    <row r="12340" spans="35:48" x14ac:dyDescent="0.55000000000000004">
      <c r="AI12340" s="278" t="s">
        <v>63476</v>
      </c>
      <c r="AJ12340" s="279">
        <v>14887.4</v>
      </c>
      <c r="AL12340" s="246" t="s">
        <v>34089</v>
      </c>
      <c r="AM12340" s="247">
        <v>381967.79</v>
      </c>
      <c r="AO12340" s="226" t="s">
        <v>53593</v>
      </c>
      <c r="AP12340" s="227">
        <v>3519.86</v>
      </c>
      <c r="AR12340" s="207" t="s">
        <v>26277</v>
      </c>
      <c r="AS12340" s="208">
        <v>72.66</v>
      </c>
      <c r="AT12340" s="93"/>
      <c r="AU12340" s="93"/>
      <c r="AV12340" s="93"/>
    </row>
    <row r="12341" spans="35:48" x14ac:dyDescent="0.55000000000000004">
      <c r="AI12341" s="278" t="s">
        <v>58019</v>
      </c>
      <c r="AJ12341" s="279">
        <v>3439555.79</v>
      </c>
      <c r="AL12341" s="246" t="s">
        <v>35608</v>
      </c>
      <c r="AM12341" s="247">
        <v>715721.63</v>
      </c>
      <c r="AO12341" s="226" t="s">
        <v>53594</v>
      </c>
      <c r="AP12341" s="227">
        <v>49.61</v>
      </c>
      <c r="AR12341" s="207" t="s">
        <v>26278</v>
      </c>
      <c r="AS12341" s="208">
        <v>211.94</v>
      </c>
      <c r="AT12341" s="93"/>
      <c r="AU12341" s="93"/>
      <c r="AV12341" s="93"/>
    </row>
    <row r="12342" spans="35:48" x14ac:dyDescent="0.55000000000000004">
      <c r="AI12342" s="278" t="s">
        <v>55587</v>
      </c>
      <c r="AJ12342" s="279">
        <v>-0.11</v>
      </c>
      <c r="AL12342" s="246" t="s">
        <v>40614</v>
      </c>
      <c r="AM12342" s="247">
        <v>358797.68</v>
      </c>
      <c r="AO12342" s="226" t="s">
        <v>53595</v>
      </c>
      <c r="AP12342" s="227">
        <v>493.47</v>
      </c>
      <c r="AR12342" s="207" t="s">
        <v>26279</v>
      </c>
      <c r="AS12342" s="208">
        <v>5.53</v>
      </c>
      <c r="AT12342" s="93"/>
      <c r="AU12342" s="93"/>
      <c r="AV12342" s="93"/>
    </row>
    <row r="12343" spans="35:48" x14ac:dyDescent="0.55000000000000004">
      <c r="AI12343" s="278" t="s">
        <v>18251</v>
      </c>
      <c r="AJ12343" s="279">
        <v>2192514.21</v>
      </c>
      <c r="AL12343" s="246" t="s">
        <v>35609</v>
      </c>
      <c r="AM12343" s="247">
        <v>127470.89</v>
      </c>
      <c r="AO12343" s="226" t="s">
        <v>50369</v>
      </c>
      <c r="AP12343" s="227">
        <v>41173.480000000003</v>
      </c>
      <c r="AR12343" s="207" t="s">
        <v>26280</v>
      </c>
      <c r="AS12343" s="208">
        <v>2059.89</v>
      </c>
      <c r="AT12343" s="93"/>
      <c r="AU12343" s="93"/>
      <c r="AV12343" s="93"/>
    </row>
    <row r="12344" spans="35:48" x14ac:dyDescent="0.55000000000000004">
      <c r="AI12344" s="278" t="s">
        <v>69254</v>
      </c>
      <c r="AJ12344" s="279">
        <v>1380.5</v>
      </c>
      <c r="AL12344" s="246" t="s">
        <v>35610</v>
      </c>
      <c r="AM12344" s="247">
        <v>590211.72</v>
      </c>
      <c r="AO12344" s="226" t="s">
        <v>45522</v>
      </c>
      <c r="AP12344" s="227">
        <v>432345.57</v>
      </c>
      <c r="AR12344" s="207" t="s">
        <v>26281</v>
      </c>
      <c r="AS12344" s="208">
        <v>14754.27</v>
      </c>
      <c r="AT12344" s="93"/>
      <c r="AU12344" s="93"/>
      <c r="AV12344" s="93"/>
    </row>
    <row r="12345" spans="35:48" x14ac:dyDescent="0.55000000000000004">
      <c r="AI12345" s="278" t="s">
        <v>18253</v>
      </c>
      <c r="AJ12345" s="279">
        <v>2718268.66</v>
      </c>
      <c r="AL12345" s="246" t="s">
        <v>39458</v>
      </c>
      <c r="AM12345" s="247">
        <v>28678.46</v>
      </c>
      <c r="AO12345" s="226" t="s">
        <v>45523</v>
      </c>
      <c r="AP12345" s="227">
        <v>33074.43</v>
      </c>
      <c r="AR12345" s="207" t="s">
        <v>26282</v>
      </c>
      <c r="AS12345" s="208">
        <v>3088.43</v>
      </c>
      <c r="AT12345" s="93"/>
      <c r="AU12345" s="93"/>
      <c r="AV12345" s="93"/>
    </row>
    <row r="12346" spans="35:48" x14ac:dyDescent="0.55000000000000004">
      <c r="AI12346" s="278" t="s">
        <v>60097</v>
      </c>
      <c r="AJ12346" s="279">
        <v>6023.66</v>
      </c>
      <c r="AL12346" s="246" t="s">
        <v>39459</v>
      </c>
      <c r="AM12346" s="247">
        <v>12145</v>
      </c>
      <c r="AO12346" s="226" t="s">
        <v>42883</v>
      </c>
      <c r="AP12346" s="227">
        <v>401434.54</v>
      </c>
      <c r="AR12346" s="207" t="s">
        <v>26283</v>
      </c>
      <c r="AS12346" s="208">
        <v>223.8</v>
      </c>
      <c r="AT12346" s="93"/>
      <c r="AU12346" s="93"/>
      <c r="AV12346" s="93"/>
    </row>
    <row r="12347" spans="35:48" x14ac:dyDescent="0.55000000000000004">
      <c r="AI12347" s="278" t="s">
        <v>39016</v>
      </c>
      <c r="AJ12347" s="279">
        <v>27503.59</v>
      </c>
      <c r="AL12347" s="246" t="s">
        <v>35611</v>
      </c>
      <c r="AM12347" s="247">
        <v>50865.42</v>
      </c>
      <c r="AO12347" s="226" t="s">
        <v>26774</v>
      </c>
      <c r="AP12347" s="227">
        <v>28546.04</v>
      </c>
      <c r="AR12347" s="207" t="s">
        <v>26284</v>
      </c>
      <c r="AS12347" s="208">
        <v>669.61</v>
      </c>
      <c r="AT12347" s="93"/>
      <c r="AU12347" s="93"/>
      <c r="AV12347" s="93"/>
    </row>
    <row r="12348" spans="35:48" x14ac:dyDescent="0.55000000000000004">
      <c r="AI12348" s="278" t="s">
        <v>18255</v>
      </c>
      <c r="AJ12348" s="279">
        <v>784549.79</v>
      </c>
      <c r="AL12348" s="246" t="s">
        <v>36676</v>
      </c>
      <c r="AM12348" s="247">
        <v>84</v>
      </c>
      <c r="AO12348" s="226" t="s">
        <v>26775</v>
      </c>
      <c r="AP12348" s="227">
        <v>87030.98</v>
      </c>
      <c r="AR12348" s="207" t="s">
        <v>26285</v>
      </c>
      <c r="AS12348" s="208">
        <v>5.53</v>
      </c>
      <c r="AT12348" s="93"/>
      <c r="AU12348" s="93"/>
      <c r="AV12348" s="93"/>
    </row>
    <row r="12349" spans="35:48" x14ac:dyDescent="0.55000000000000004">
      <c r="AI12349" s="278" t="s">
        <v>18256</v>
      </c>
      <c r="AJ12349" s="279">
        <v>54891.66</v>
      </c>
      <c r="AL12349" s="246" t="s">
        <v>39460</v>
      </c>
      <c r="AM12349" s="247">
        <v>416.67</v>
      </c>
      <c r="AO12349" s="226" t="s">
        <v>42884</v>
      </c>
      <c r="AP12349" s="227">
        <v>112841.62</v>
      </c>
      <c r="AR12349" s="207" t="s">
        <v>26286</v>
      </c>
      <c r="AS12349" s="208">
        <v>4738.76</v>
      </c>
      <c r="AT12349" s="93"/>
      <c r="AU12349" s="93"/>
      <c r="AV12349" s="93"/>
    </row>
    <row r="12350" spans="35:48" x14ac:dyDescent="0.55000000000000004">
      <c r="AI12350" s="278" t="s">
        <v>70902</v>
      </c>
      <c r="AJ12350" s="279">
        <v>-226045.15</v>
      </c>
      <c r="AL12350" s="246" t="s">
        <v>36677</v>
      </c>
      <c r="AM12350" s="247">
        <v>8138.78</v>
      </c>
      <c r="AO12350" s="226" t="s">
        <v>42885</v>
      </c>
      <c r="AP12350" s="227">
        <v>81816.69</v>
      </c>
      <c r="AR12350" s="207" t="s">
        <v>26287</v>
      </c>
      <c r="AS12350" s="208">
        <v>14754.27</v>
      </c>
      <c r="AT12350" s="93"/>
      <c r="AU12350" s="93"/>
      <c r="AV12350" s="93"/>
    </row>
    <row r="12351" spans="35:48" x14ac:dyDescent="0.55000000000000004">
      <c r="AI12351" s="278" t="s">
        <v>39017</v>
      </c>
      <c r="AJ12351" s="279">
        <v>3730334.19</v>
      </c>
      <c r="AL12351" s="246" t="s">
        <v>35613</v>
      </c>
      <c r="AM12351" s="247">
        <v>556268.76</v>
      </c>
      <c r="AO12351" s="226" t="s">
        <v>26776</v>
      </c>
      <c r="AP12351" s="227">
        <v>91158.62</v>
      </c>
      <c r="AR12351" s="207" t="s">
        <v>26288</v>
      </c>
      <c r="AS12351" s="208">
        <v>2214.8000000000002</v>
      </c>
      <c r="AT12351" s="93"/>
      <c r="AU12351" s="93"/>
      <c r="AV12351" s="93"/>
    </row>
    <row r="12352" spans="35:48" x14ac:dyDescent="0.55000000000000004">
      <c r="AI12352" s="278" t="s">
        <v>63477</v>
      </c>
      <c r="AJ12352" s="279">
        <v>6113792.3700000001</v>
      </c>
      <c r="AL12352" s="246" t="s">
        <v>60713</v>
      </c>
      <c r="AM12352" s="247">
        <v>628300</v>
      </c>
      <c r="AO12352" s="226" t="s">
        <v>26777</v>
      </c>
      <c r="AP12352" s="227">
        <v>218339.51</v>
      </c>
      <c r="AR12352" s="207" t="s">
        <v>26289</v>
      </c>
      <c r="AS12352" s="208">
        <v>976.79</v>
      </c>
      <c r="AT12352" s="93"/>
      <c r="AU12352" s="93"/>
      <c r="AV12352" s="93"/>
    </row>
    <row r="12353" spans="35:48" x14ac:dyDescent="0.55000000000000004">
      <c r="AI12353" s="278" t="s">
        <v>18257</v>
      </c>
      <c r="AJ12353" s="279">
        <v>1898124.49</v>
      </c>
      <c r="AL12353" s="246" t="s">
        <v>35614</v>
      </c>
      <c r="AM12353" s="247">
        <v>23.39</v>
      </c>
      <c r="AO12353" s="226" t="s">
        <v>45524</v>
      </c>
      <c r="AP12353" s="227">
        <v>4168265.62</v>
      </c>
      <c r="AR12353" s="207" t="s">
        <v>26290</v>
      </c>
      <c r="AS12353" s="208">
        <v>26610</v>
      </c>
      <c r="AT12353" s="93"/>
      <c r="AU12353" s="93"/>
      <c r="AV12353" s="93"/>
    </row>
    <row r="12354" spans="35:48" x14ac:dyDescent="0.55000000000000004">
      <c r="AI12354" s="278" t="s">
        <v>18258</v>
      </c>
      <c r="AJ12354" s="279">
        <v>838821.98</v>
      </c>
      <c r="AL12354" s="246" t="s">
        <v>34090</v>
      </c>
      <c r="AM12354" s="247">
        <v>231131.55</v>
      </c>
      <c r="AO12354" s="226" t="s">
        <v>45525</v>
      </c>
      <c r="AP12354" s="227">
        <v>318872.65999999997</v>
      </c>
      <c r="AR12354" s="207" t="s">
        <v>26291</v>
      </c>
      <c r="AS12354" s="208">
        <v>2279.84</v>
      </c>
      <c r="AT12354" s="93"/>
      <c r="AU12354" s="93"/>
      <c r="AV12354" s="93"/>
    </row>
    <row r="12355" spans="35:48" x14ac:dyDescent="0.55000000000000004">
      <c r="AI12355" s="278" t="s">
        <v>62498</v>
      </c>
      <c r="AJ12355" s="279">
        <v>92928</v>
      </c>
      <c r="AL12355" s="246" t="s">
        <v>34091</v>
      </c>
      <c r="AM12355" s="247">
        <v>569103.18999999994</v>
      </c>
      <c r="AO12355" s="226" t="s">
        <v>26782</v>
      </c>
      <c r="AP12355" s="227">
        <v>2620341.5</v>
      </c>
      <c r="AR12355" s="207" t="s">
        <v>26292</v>
      </c>
      <c r="AS12355" s="208">
        <v>6381.87</v>
      </c>
      <c r="AT12355" s="93"/>
      <c r="AU12355" s="93"/>
      <c r="AV12355" s="93"/>
    </row>
    <row r="12356" spans="35:48" x14ac:dyDescent="0.55000000000000004">
      <c r="AI12356" s="278" t="s">
        <v>18274</v>
      </c>
      <c r="AJ12356" s="279">
        <v>32613.56</v>
      </c>
      <c r="AL12356" s="246" t="s">
        <v>35615</v>
      </c>
      <c r="AM12356" s="247">
        <v>233858.55</v>
      </c>
      <c r="AO12356" s="226" t="s">
        <v>26783</v>
      </c>
      <c r="AP12356" s="227">
        <v>312257.09999999998</v>
      </c>
      <c r="AR12356" s="207" t="s">
        <v>26293</v>
      </c>
      <c r="AS12356" s="208">
        <v>1773.82</v>
      </c>
      <c r="AT12356" s="93"/>
      <c r="AU12356" s="93"/>
      <c r="AV12356" s="93"/>
    </row>
    <row r="12357" spans="35:48" x14ac:dyDescent="0.55000000000000004">
      <c r="AI12357" s="278" t="s">
        <v>48443</v>
      </c>
      <c r="AJ12357" s="279">
        <v>227904.48</v>
      </c>
      <c r="AL12357" s="246" t="s">
        <v>34092</v>
      </c>
      <c r="AM12357" s="247">
        <v>214262.39999999999</v>
      </c>
      <c r="AO12357" s="226" t="s">
        <v>50370</v>
      </c>
      <c r="AP12357" s="227">
        <v>37400</v>
      </c>
      <c r="AR12357" s="207" t="s">
        <v>26294</v>
      </c>
      <c r="AS12357" s="208">
        <v>505.88</v>
      </c>
      <c r="AT12357" s="93"/>
      <c r="AU12357" s="93"/>
      <c r="AV12357" s="93"/>
    </row>
    <row r="12358" spans="35:48" x14ac:dyDescent="0.55000000000000004">
      <c r="AI12358" s="278" t="s">
        <v>63848</v>
      </c>
      <c r="AJ12358" s="279">
        <v>157036</v>
      </c>
      <c r="AL12358" s="246" t="s">
        <v>62221</v>
      </c>
      <c r="AM12358" s="247">
        <v>2233395.91</v>
      </c>
      <c r="AO12358" s="226" t="s">
        <v>53596</v>
      </c>
      <c r="AP12358" s="227">
        <v>287150</v>
      </c>
      <c r="AR12358" s="207" t="s">
        <v>26295</v>
      </c>
      <c r="AS12358" s="208">
        <v>5984.32</v>
      </c>
      <c r="AT12358" s="93"/>
      <c r="AU12358" s="93"/>
      <c r="AV12358" s="93"/>
    </row>
    <row r="12359" spans="35:48" x14ac:dyDescent="0.55000000000000004">
      <c r="AI12359" s="278" t="s">
        <v>70128</v>
      </c>
      <c r="AJ12359" s="279">
        <v>53006.9</v>
      </c>
      <c r="AL12359" s="246" t="s">
        <v>35616</v>
      </c>
      <c r="AM12359" s="247">
        <v>419055.84</v>
      </c>
      <c r="AO12359" s="226" t="s">
        <v>26785</v>
      </c>
      <c r="AP12359" s="227">
        <v>248805.6</v>
      </c>
      <c r="AR12359" s="207" t="s">
        <v>26296</v>
      </c>
      <c r="AS12359" s="208">
        <v>457.81</v>
      </c>
      <c r="AT12359" s="93"/>
      <c r="AU12359" s="93"/>
      <c r="AV12359" s="93"/>
    </row>
    <row r="12360" spans="35:48" x14ac:dyDescent="0.55000000000000004">
      <c r="AI12360" s="278" t="s">
        <v>46000</v>
      </c>
      <c r="AJ12360" s="279">
        <v>84250</v>
      </c>
      <c r="AL12360" s="246" t="s">
        <v>34093</v>
      </c>
      <c r="AM12360" s="247">
        <v>1219129.1399999999</v>
      </c>
      <c r="AO12360" s="226" t="s">
        <v>26786</v>
      </c>
      <c r="AP12360" s="227">
        <v>77059.75</v>
      </c>
      <c r="AR12360" s="207" t="s">
        <v>26297</v>
      </c>
      <c r="AS12360" s="208">
        <v>-0.13</v>
      </c>
      <c r="AT12360" s="93"/>
      <c r="AU12360" s="93"/>
      <c r="AV12360" s="93"/>
    </row>
    <row r="12361" spans="35:48" x14ac:dyDescent="0.55000000000000004">
      <c r="AI12361" s="278" t="s">
        <v>70903</v>
      </c>
      <c r="AJ12361" s="279">
        <v>41802</v>
      </c>
      <c r="AL12361" s="246" t="s">
        <v>27057</v>
      </c>
      <c r="AM12361" s="247">
        <v>1197388.5900000001</v>
      </c>
      <c r="AO12361" s="226" t="s">
        <v>26788</v>
      </c>
      <c r="AP12361" s="227">
        <v>22071.08</v>
      </c>
      <c r="AR12361" s="207" t="s">
        <v>26298</v>
      </c>
      <c r="AS12361" s="208">
        <v>406</v>
      </c>
      <c r="AT12361" s="93"/>
      <c r="AU12361" s="93"/>
      <c r="AV12361" s="93"/>
    </row>
    <row r="12362" spans="35:48" x14ac:dyDescent="0.55000000000000004">
      <c r="AI12362" s="278" t="s">
        <v>18276</v>
      </c>
      <c r="AJ12362" s="279">
        <v>45159.19</v>
      </c>
      <c r="AL12362" s="246" t="s">
        <v>63366</v>
      </c>
      <c r="AM12362" s="247">
        <v>971859.09</v>
      </c>
      <c r="AO12362" s="226" t="s">
        <v>53597</v>
      </c>
      <c r="AP12362" s="227">
        <v>104901.57</v>
      </c>
      <c r="AR12362" s="207" t="s">
        <v>26299</v>
      </c>
      <c r="AS12362" s="208">
        <v>144737.35</v>
      </c>
      <c r="AT12362" s="93"/>
      <c r="AU12362" s="93"/>
      <c r="AV12362" s="93"/>
    </row>
    <row r="12363" spans="35:48" x14ac:dyDescent="0.55000000000000004">
      <c r="AI12363" s="278" t="s">
        <v>58367</v>
      </c>
      <c r="AJ12363" s="279">
        <v>118953.37</v>
      </c>
      <c r="AL12363" s="246" t="s">
        <v>53660</v>
      </c>
      <c r="AM12363" s="247">
        <v>-607.80999999999995</v>
      </c>
      <c r="AO12363" s="226" t="s">
        <v>26790</v>
      </c>
      <c r="AP12363" s="227">
        <v>194758.67</v>
      </c>
      <c r="AR12363" s="207" t="s">
        <v>26300</v>
      </c>
      <c r="AS12363" s="208">
        <v>7155.59</v>
      </c>
      <c r="AT12363" s="93"/>
      <c r="AU12363" s="93"/>
      <c r="AV12363" s="93"/>
    </row>
    <row r="12364" spans="35:48" x14ac:dyDescent="0.55000000000000004">
      <c r="AI12364" s="278" t="s">
        <v>70904</v>
      </c>
      <c r="AJ12364" s="279">
        <v>7350</v>
      </c>
      <c r="AL12364" s="246" t="s">
        <v>53662</v>
      </c>
      <c r="AM12364" s="247">
        <v>566.98</v>
      </c>
      <c r="AO12364" s="226" t="s">
        <v>26791</v>
      </c>
      <c r="AP12364" s="227">
        <v>15450</v>
      </c>
      <c r="AR12364" s="207" t="s">
        <v>26301</v>
      </c>
      <c r="AS12364" s="208">
        <v>11097.46</v>
      </c>
      <c r="AT12364" s="93"/>
      <c r="AU12364" s="93"/>
      <c r="AV12364" s="93"/>
    </row>
    <row r="12365" spans="35:48" x14ac:dyDescent="0.55000000000000004">
      <c r="AI12365" s="278" t="s">
        <v>18277</v>
      </c>
      <c r="AJ12365" s="279">
        <v>3765.77</v>
      </c>
      <c r="AL12365" s="246" t="s">
        <v>53663</v>
      </c>
      <c r="AM12365" s="247">
        <v>3267.78</v>
      </c>
      <c r="AO12365" s="226" t="s">
        <v>53598</v>
      </c>
      <c r="AP12365" s="227">
        <v>236034.94</v>
      </c>
      <c r="AR12365" s="207" t="s">
        <v>26302</v>
      </c>
      <c r="AS12365" s="208">
        <v>870.95</v>
      </c>
      <c r="AT12365" s="93"/>
      <c r="AU12365" s="93"/>
      <c r="AV12365" s="93"/>
    </row>
    <row r="12366" spans="35:48" x14ac:dyDescent="0.55000000000000004">
      <c r="AI12366" s="278" t="s">
        <v>18278</v>
      </c>
      <c r="AJ12366" s="279">
        <v>81343</v>
      </c>
      <c r="AL12366" s="246" t="s">
        <v>53664</v>
      </c>
      <c r="AM12366" s="247">
        <v>399.62</v>
      </c>
      <c r="AO12366" s="226" t="s">
        <v>35558</v>
      </c>
      <c r="AP12366" s="227">
        <v>30540</v>
      </c>
      <c r="AR12366" s="207" t="s">
        <v>26303</v>
      </c>
      <c r="AS12366" s="208">
        <v>11177.5</v>
      </c>
      <c r="AT12366" s="93"/>
      <c r="AU12366" s="93"/>
      <c r="AV12366" s="93"/>
    </row>
    <row r="12367" spans="35:48" x14ac:dyDescent="0.55000000000000004">
      <c r="AI12367" s="278" t="s">
        <v>70905</v>
      </c>
      <c r="AJ12367" s="279">
        <v>10560.18</v>
      </c>
      <c r="AL12367" s="246" t="s">
        <v>53665</v>
      </c>
      <c r="AM12367" s="247">
        <v>1238.0899999999999</v>
      </c>
      <c r="AO12367" s="226" t="s">
        <v>35559</v>
      </c>
      <c r="AP12367" s="227">
        <v>69075</v>
      </c>
      <c r="AR12367" s="207" t="s">
        <v>26304</v>
      </c>
      <c r="AS12367" s="208">
        <v>5000</v>
      </c>
      <c r="AT12367" s="93"/>
      <c r="AU12367" s="93"/>
      <c r="AV12367" s="93"/>
    </row>
    <row r="12368" spans="35:48" x14ac:dyDescent="0.55000000000000004">
      <c r="AI12368" s="278" t="s">
        <v>70906</v>
      </c>
      <c r="AJ12368" s="279">
        <v>47664.44</v>
      </c>
      <c r="AL12368" s="246" t="s">
        <v>50382</v>
      </c>
      <c r="AM12368" s="247">
        <v>138227.48000000001</v>
      </c>
      <c r="AO12368" s="226" t="s">
        <v>35560</v>
      </c>
      <c r="AP12368" s="227">
        <v>7620.58</v>
      </c>
      <c r="AR12368" s="207" t="s">
        <v>26305</v>
      </c>
      <c r="AS12368" s="208">
        <v>480.48</v>
      </c>
      <c r="AT12368" s="93"/>
      <c r="AU12368" s="93"/>
      <c r="AV12368" s="93"/>
    </row>
    <row r="12369" spans="35:48" x14ac:dyDescent="0.55000000000000004">
      <c r="AI12369" s="278" t="s">
        <v>18279</v>
      </c>
      <c r="AJ12369" s="279">
        <v>76883.179999999993</v>
      </c>
      <c r="AL12369" s="246" t="s">
        <v>64867</v>
      </c>
      <c r="AM12369" s="247">
        <v>28610.67</v>
      </c>
      <c r="AO12369" s="226" t="s">
        <v>35561</v>
      </c>
      <c r="AP12369" s="227">
        <v>21596.51</v>
      </c>
      <c r="AR12369" s="207" t="s">
        <v>26306</v>
      </c>
      <c r="AS12369" s="208">
        <v>12227.23</v>
      </c>
      <c r="AT12369" s="93"/>
      <c r="AU12369" s="93"/>
      <c r="AV12369" s="93"/>
    </row>
    <row r="12370" spans="35:48" x14ac:dyDescent="0.55000000000000004">
      <c r="AI12370" s="278" t="s">
        <v>18298</v>
      </c>
      <c r="AJ12370" s="279">
        <v>11029.22</v>
      </c>
      <c r="AL12370" s="246" t="s">
        <v>62805</v>
      </c>
      <c r="AM12370" s="247">
        <v>75000</v>
      </c>
      <c r="AO12370" s="226" t="s">
        <v>36664</v>
      </c>
      <c r="AP12370" s="227">
        <v>6356.73</v>
      </c>
      <c r="AR12370" s="207" t="s">
        <v>26307</v>
      </c>
      <c r="AS12370" s="208">
        <v>290</v>
      </c>
      <c r="AT12370" s="93"/>
      <c r="AU12370" s="93"/>
      <c r="AV12370" s="93"/>
    </row>
    <row r="12371" spans="35:48" x14ac:dyDescent="0.55000000000000004">
      <c r="AI12371" s="278" t="s">
        <v>18304</v>
      </c>
      <c r="AJ12371" s="279">
        <v>1124.95</v>
      </c>
      <c r="AL12371" s="246" t="s">
        <v>53668</v>
      </c>
      <c r="AM12371" s="247">
        <v>7744.44</v>
      </c>
      <c r="AO12371" s="226" t="s">
        <v>47225</v>
      </c>
      <c r="AP12371" s="227">
        <v>1486.72</v>
      </c>
      <c r="AR12371" s="207" t="s">
        <v>26308</v>
      </c>
      <c r="AS12371" s="208">
        <v>1334.55</v>
      </c>
      <c r="AT12371" s="93"/>
      <c r="AU12371" s="93"/>
      <c r="AV12371" s="93"/>
    </row>
    <row r="12372" spans="35:48" x14ac:dyDescent="0.55000000000000004">
      <c r="AI12372" s="278" t="s">
        <v>56779</v>
      </c>
      <c r="AJ12372" s="279">
        <v>76483.679999999993</v>
      </c>
      <c r="AL12372" s="246" t="s">
        <v>63367</v>
      </c>
      <c r="AM12372" s="247">
        <v>2528.9499999999998</v>
      </c>
      <c r="AO12372" s="226" t="s">
        <v>53599</v>
      </c>
      <c r="AP12372" s="227">
        <v>216460</v>
      </c>
      <c r="AR12372" s="207" t="s">
        <v>26309</v>
      </c>
      <c r="AS12372" s="208">
        <v>3748.48</v>
      </c>
      <c r="AT12372" s="93"/>
      <c r="AU12372" s="93"/>
      <c r="AV12372" s="93"/>
    </row>
    <row r="12373" spans="35:48" x14ac:dyDescent="0.55000000000000004">
      <c r="AI12373" s="278" t="s">
        <v>18339</v>
      </c>
      <c r="AJ12373" s="279">
        <v>7200</v>
      </c>
      <c r="AL12373" s="246" t="s">
        <v>50383</v>
      </c>
      <c r="AM12373" s="247">
        <v>42186.63</v>
      </c>
      <c r="AO12373" s="226" t="s">
        <v>53600</v>
      </c>
      <c r="AP12373" s="227">
        <v>14702.48</v>
      </c>
      <c r="AR12373" s="207" t="s">
        <v>26310</v>
      </c>
      <c r="AS12373" s="208">
        <v>481.81</v>
      </c>
      <c r="AT12373" s="93"/>
      <c r="AU12373" s="93"/>
      <c r="AV12373" s="93"/>
    </row>
    <row r="12374" spans="35:48" x14ac:dyDescent="0.55000000000000004">
      <c r="AI12374" s="278" t="s">
        <v>33348</v>
      </c>
      <c r="AJ12374" s="279">
        <v>70044</v>
      </c>
      <c r="AL12374" s="246" t="s">
        <v>62806</v>
      </c>
      <c r="AM12374" s="247">
        <v>5180</v>
      </c>
      <c r="AO12374" s="226" t="s">
        <v>53601</v>
      </c>
      <c r="AP12374" s="227">
        <v>49571.45</v>
      </c>
      <c r="AR12374" s="207" t="s">
        <v>26311</v>
      </c>
      <c r="AS12374" s="208">
        <v>2362.5</v>
      </c>
      <c r="AT12374" s="93"/>
      <c r="AU12374" s="93"/>
      <c r="AV12374" s="93"/>
    </row>
    <row r="12375" spans="35:48" x14ac:dyDescent="0.55000000000000004">
      <c r="AI12375" s="278" t="s">
        <v>39022</v>
      </c>
      <c r="AJ12375" s="279">
        <v>319270</v>
      </c>
      <c r="AL12375" s="246" t="s">
        <v>62222</v>
      </c>
      <c r="AM12375" s="247">
        <v>71322.05</v>
      </c>
      <c r="AO12375" s="226" t="s">
        <v>53602</v>
      </c>
      <c r="AP12375" s="227">
        <v>23900</v>
      </c>
      <c r="AR12375" s="207" t="s">
        <v>26312</v>
      </c>
      <c r="AS12375" s="208">
        <v>4040</v>
      </c>
      <c r="AT12375" s="93"/>
      <c r="AU12375" s="93"/>
      <c r="AV12375" s="93"/>
    </row>
    <row r="12376" spans="35:48" x14ac:dyDescent="0.55000000000000004">
      <c r="AI12376" s="278" t="s">
        <v>33350</v>
      </c>
      <c r="AJ12376" s="279">
        <v>184819.31</v>
      </c>
      <c r="AL12376" s="246" t="s">
        <v>60714</v>
      </c>
      <c r="AM12376" s="247">
        <v>106693</v>
      </c>
      <c r="AO12376" s="226" t="s">
        <v>39437</v>
      </c>
      <c r="AP12376" s="227">
        <v>202300</v>
      </c>
      <c r="AR12376" s="207" t="s">
        <v>26313</v>
      </c>
      <c r="AS12376" s="208">
        <v>27590.880000000001</v>
      </c>
      <c r="AT12376" s="93"/>
      <c r="AU12376" s="93"/>
      <c r="AV12376" s="93"/>
    </row>
    <row r="12377" spans="35:48" x14ac:dyDescent="0.55000000000000004">
      <c r="AI12377" s="278" t="s">
        <v>55588</v>
      </c>
      <c r="AJ12377" s="279">
        <v>3714.3</v>
      </c>
      <c r="AL12377" s="246" t="s">
        <v>40615</v>
      </c>
      <c r="AM12377" s="247">
        <v>23023.53</v>
      </c>
      <c r="AO12377" s="226" t="s">
        <v>42886</v>
      </c>
      <c r="AP12377" s="227">
        <v>118170.39</v>
      </c>
      <c r="AR12377" s="207" t="s">
        <v>26314</v>
      </c>
      <c r="AS12377" s="208">
        <v>681.07</v>
      </c>
      <c r="AT12377" s="93"/>
      <c r="AU12377" s="93"/>
      <c r="AV12377" s="93"/>
    </row>
    <row r="12378" spans="35:48" x14ac:dyDescent="0.55000000000000004">
      <c r="AI12378" s="278" t="s">
        <v>18343</v>
      </c>
      <c r="AJ12378" s="279">
        <v>869.18</v>
      </c>
      <c r="AL12378" s="246" t="s">
        <v>36678</v>
      </c>
      <c r="AM12378" s="247">
        <v>3835099.8</v>
      </c>
      <c r="AO12378" s="226" t="s">
        <v>53603</v>
      </c>
      <c r="AP12378" s="227">
        <v>198470</v>
      </c>
      <c r="AR12378" s="207" t="s">
        <v>26315</v>
      </c>
      <c r="AS12378" s="208">
        <v>2801.43</v>
      </c>
      <c r="AT12378" s="93"/>
      <c r="AU12378" s="93"/>
      <c r="AV12378" s="93"/>
    </row>
    <row r="12379" spans="35:48" x14ac:dyDescent="0.55000000000000004">
      <c r="AI12379" s="278" t="s">
        <v>70907</v>
      </c>
      <c r="AJ12379" s="279">
        <v>14.33</v>
      </c>
      <c r="AL12379" s="246" t="s">
        <v>36679</v>
      </c>
      <c r="AM12379" s="247">
        <v>293884.3</v>
      </c>
      <c r="AO12379" s="226" t="s">
        <v>42887</v>
      </c>
      <c r="AP12379" s="227">
        <v>25471.23</v>
      </c>
      <c r="AR12379" s="207" t="s">
        <v>26316</v>
      </c>
      <c r="AS12379" s="208">
        <v>356.85</v>
      </c>
      <c r="AT12379" s="93"/>
      <c r="AU12379" s="93"/>
      <c r="AV12379" s="93"/>
    </row>
    <row r="12380" spans="35:48" x14ac:dyDescent="0.55000000000000004">
      <c r="AI12380" s="278" t="s">
        <v>36173</v>
      </c>
      <c r="AJ12380" s="279">
        <v>405.6</v>
      </c>
      <c r="AL12380" s="246" t="s">
        <v>40616</v>
      </c>
      <c r="AM12380" s="247">
        <v>5640.75</v>
      </c>
      <c r="AO12380" s="226" t="s">
        <v>53604</v>
      </c>
      <c r="AP12380" s="227">
        <v>47137.19</v>
      </c>
      <c r="AR12380" s="207" t="s">
        <v>26317</v>
      </c>
      <c r="AS12380" s="208">
        <v>2690.76</v>
      </c>
      <c r="AT12380" s="93"/>
      <c r="AU12380" s="93"/>
      <c r="AV12380" s="93"/>
    </row>
    <row r="12381" spans="35:48" x14ac:dyDescent="0.55000000000000004">
      <c r="AI12381" s="278" t="s">
        <v>33352</v>
      </c>
      <c r="AJ12381" s="279">
        <v>3000</v>
      </c>
      <c r="AL12381" s="246" t="s">
        <v>40617</v>
      </c>
      <c r="AM12381" s="247">
        <v>3509.76</v>
      </c>
      <c r="AO12381" s="226" t="s">
        <v>47226</v>
      </c>
      <c r="AP12381" s="227">
        <v>198.44</v>
      </c>
      <c r="AR12381" s="207" t="s">
        <v>26318</v>
      </c>
      <c r="AS12381" s="208">
        <v>36552.879999999997</v>
      </c>
      <c r="AT12381" s="93"/>
      <c r="AU12381" s="93"/>
      <c r="AV12381" s="93"/>
    </row>
    <row r="12382" spans="35:48" x14ac:dyDescent="0.55000000000000004">
      <c r="AI12382" s="278" t="s">
        <v>18346</v>
      </c>
      <c r="AJ12382" s="279">
        <v>2200.02</v>
      </c>
      <c r="AL12382" s="246" t="s">
        <v>57820</v>
      </c>
      <c r="AM12382" s="247">
        <v>-390696.5</v>
      </c>
      <c r="AO12382" s="226" t="s">
        <v>53605</v>
      </c>
      <c r="AP12382" s="227">
        <v>41571.75</v>
      </c>
      <c r="AR12382" s="207" t="s">
        <v>26319</v>
      </c>
      <c r="AS12382" s="208">
        <v>24826.98</v>
      </c>
      <c r="AT12382" s="93"/>
      <c r="AU12382" s="93"/>
      <c r="AV12382" s="93"/>
    </row>
    <row r="12383" spans="35:48" x14ac:dyDescent="0.55000000000000004">
      <c r="AI12383" s="278" t="s">
        <v>18347</v>
      </c>
      <c r="AJ12383" s="279">
        <v>4000</v>
      </c>
      <c r="AL12383" s="246" t="s">
        <v>36680</v>
      </c>
      <c r="AM12383" s="247">
        <v>156210.23000000001</v>
      </c>
      <c r="AO12383" s="226" t="s">
        <v>26794</v>
      </c>
      <c r="AP12383" s="227">
        <v>284573.40000000002</v>
      </c>
      <c r="AR12383" s="207" t="s">
        <v>26320</v>
      </c>
      <c r="AS12383" s="208">
        <v>10344.43</v>
      </c>
      <c r="AT12383" s="93"/>
      <c r="AU12383" s="93"/>
      <c r="AV12383" s="93"/>
    </row>
    <row r="12384" spans="35:48" x14ac:dyDescent="0.55000000000000004">
      <c r="AI12384" s="278" t="s">
        <v>13347</v>
      </c>
      <c r="AJ12384" s="279">
        <v>47954.51</v>
      </c>
      <c r="AL12384" s="246" t="s">
        <v>53672</v>
      </c>
      <c r="AM12384" s="247">
        <v>4633.32</v>
      </c>
      <c r="AO12384" s="226" t="s">
        <v>35562</v>
      </c>
      <c r="AP12384" s="227">
        <v>1065725</v>
      </c>
      <c r="AR12384" s="207" t="s">
        <v>26321</v>
      </c>
      <c r="AS12384" s="208">
        <v>5775</v>
      </c>
      <c r="AT12384" s="93"/>
      <c r="AU12384" s="93"/>
      <c r="AV12384" s="93"/>
    </row>
    <row r="12385" spans="35:48" x14ac:dyDescent="0.55000000000000004">
      <c r="AI12385" s="278" t="s">
        <v>18348</v>
      </c>
      <c r="AJ12385" s="279">
        <v>167841.06</v>
      </c>
      <c r="AL12385" s="246" t="s">
        <v>62223</v>
      </c>
      <c r="AM12385" s="247">
        <v>13458.75</v>
      </c>
      <c r="AO12385" s="226" t="s">
        <v>26795</v>
      </c>
      <c r="AP12385" s="227">
        <v>470079</v>
      </c>
      <c r="AR12385" s="207" t="s">
        <v>26322</v>
      </c>
      <c r="AS12385" s="208">
        <v>799</v>
      </c>
      <c r="AT12385" s="93"/>
      <c r="AU12385" s="93"/>
      <c r="AV12385" s="93"/>
    </row>
    <row r="12386" spans="35:48" x14ac:dyDescent="0.55000000000000004">
      <c r="AI12386" s="278" t="s">
        <v>18349</v>
      </c>
      <c r="AJ12386" s="279">
        <v>80704.39</v>
      </c>
      <c r="AL12386" s="246" t="s">
        <v>53673</v>
      </c>
      <c r="AM12386" s="247">
        <v>848.2</v>
      </c>
      <c r="AO12386" s="226" t="s">
        <v>35563</v>
      </c>
      <c r="AP12386" s="227">
        <v>192947.1</v>
      </c>
      <c r="AR12386" s="207" t="s">
        <v>26323</v>
      </c>
      <c r="AS12386" s="208">
        <v>1140</v>
      </c>
      <c r="AT12386" s="93"/>
      <c r="AU12386" s="93"/>
      <c r="AV12386" s="93"/>
    </row>
    <row r="12387" spans="35:48" x14ac:dyDescent="0.55000000000000004">
      <c r="AI12387" s="278" t="s">
        <v>18350</v>
      </c>
      <c r="AJ12387" s="279">
        <v>961.09</v>
      </c>
      <c r="AL12387" s="246" t="s">
        <v>60715</v>
      </c>
      <c r="AM12387" s="247">
        <v>1600.95</v>
      </c>
      <c r="AO12387" s="226" t="s">
        <v>26796</v>
      </c>
      <c r="AP12387" s="227">
        <v>159123.5</v>
      </c>
      <c r="AR12387" s="207" t="s">
        <v>26324</v>
      </c>
      <c r="AS12387" s="208">
        <v>650</v>
      </c>
      <c r="AT12387" s="93"/>
      <c r="AU12387" s="93"/>
      <c r="AV12387" s="93"/>
    </row>
    <row r="12388" spans="35:48" x14ac:dyDescent="0.55000000000000004">
      <c r="AI12388" s="278" t="s">
        <v>18351</v>
      </c>
      <c r="AJ12388" s="279">
        <v>26800.73</v>
      </c>
      <c r="AL12388" s="246" t="s">
        <v>53674</v>
      </c>
      <c r="AM12388" s="247">
        <v>184.55</v>
      </c>
      <c r="AO12388" s="226" t="s">
        <v>26797</v>
      </c>
      <c r="AP12388" s="227">
        <v>226923.79</v>
      </c>
      <c r="AR12388" s="207" t="s">
        <v>26325</v>
      </c>
      <c r="AS12388" s="208">
        <v>198.06</v>
      </c>
      <c r="AT12388" s="93"/>
      <c r="AU12388" s="93"/>
      <c r="AV12388" s="93"/>
    </row>
    <row r="12389" spans="35:48" x14ac:dyDescent="0.55000000000000004">
      <c r="AI12389" s="278" t="s">
        <v>69255</v>
      </c>
      <c r="AJ12389" s="279">
        <v>3093.75</v>
      </c>
      <c r="AL12389" s="246" t="s">
        <v>53675</v>
      </c>
      <c r="AM12389" s="247">
        <v>395.47</v>
      </c>
      <c r="AO12389" s="226" t="s">
        <v>26798</v>
      </c>
      <c r="AP12389" s="227">
        <v>77409.7</v>
      </c>
      <c r="AR12389" s="207" t="s">
        <v>26326</v>
      </c>
      <c r="AS12389" s="208">
        <v>388.07</v>
      </c>
      <c r="AT12389" s="93"/>
      <c r="AU12389" s="93"/>
      <c r="AV12389" s="93"/>
    </row>
    <row r="12390" spans="35:48" x14ac:dyDescent="0.55000000000000004">
      <c r="AI12390" s="278" t="s">
        <v>70129</v>
      </c>
      <c r="AJ12390" s="279">
        <v>950</v>
      </c>
      <c r="AL12390" s="246" t="s">
        <v>62224</v>
      </c>
      <c r="AM12390" s="247">
        <v>816.4</v>
      </c>
      <c r="AO12390" s="226" t="s">
        <v>26799</v>
      </c>
      <c r="AP12390" s="227">
        <v>2731687.02</v>
      </c>
      <c r="AR12390" s="207" t="s">
        <v>26327</v>
      </c>
      <c r="AS12390" s="208">
        <v>3028.77</v>
      </c>
      <c r="AT12390" s="93"/>
      <c r="AU12390" s="93"/>
      <c r="AV12390" s="93"/>
    </row>
    <row r="12391" spans="35:48" x14ac:dyDescent="0.55000000000000004">
      <c r="AI12391" s="278" t="s">
        <v>13348</v>
      </c>
      <c r="AJ12391" s="279">
        <v>215358.95</v>
      </c>
      <c r="AL12391" s="246" t="s">
        <v>56550</v>
      </c>
      <c r="AM12391" s="247">
        <v>253.15</v>
      </c>
      <c r="AO12391" s="226" t="s">
        <v>53606</v>
      </c>
      <c r="AP12391" s="227">
        <v>1573409.5</v>
      </c>
      <c r="AR12391" s="207" t="s">
        <v>26328</v>
      </c>
      <c r="AS12391" s="208">
        <v>1102.4000000000001</v>
      </c>
      <c r="AT12391" s="93"/>
      <c r="AU12391" s="93"/>
      <c r="AV12391" s="93"/>
    </row>
    <row r="12392" spans="35:48" x14ac:dyDescent="0.55000000000000004">
      <c r="AI12392" s="278" t="s">
        <v>13349</v>
      </c>
      <c r="AJ12392" s="279">
        <v>42425.34</v>
      </c>
      <c r="AL12392" s="246" t="s">
        <v>60716</v>
      </c>
      <c r="AM12392" s="247">
        <v>90.54</v>
      </c>
      <c r="AO12392" s="226" t="s">
        <v>26800</v>
      </c>
      <c r="AP12392" s="227">
        <v>518248.25</v>
      </c>
      <c r="AR12392" s="207" t="s">
        <v>26329</v>
      </c>
      <c r="AS12392" s="208">
        <v>17864.25</v>
      </c>
      <c r="AT12392" s="93"/>
      <c r="AU12392" s="93"/>
      <c r="AV12392" s="93"/>
    </row>
    <row r="12393" spans="35:48" x14ac:dyDescent="0.55000000000000004">
      <c r="AI12393" s="278" t="s">
        <v>18355</v>
      </c>
      <c r="AJ12393" s="279">
        <v>248142.26</v>
      </c>
      <c r="AL12393" s="246" t="s">
        <v>62225</v>
      </c>
      <c r="AM12393" s="247">
        <v>325</v>
      </c>
      <c r="AO12393" s="226" t="s">
        <v>26801</v>
      </c>
      <c r="AP12393" s="227">
        <v>986636.32</v>
      </c>
      <c r="AR12393" s="207" t="s">
        <v>26330</v>
      </c>
      <c r="AS12393" s="208">
        <v>7556.39</v>
      </c>
      <c r="AT12393" s="93"/>
      <c r="AU12393" s="93"/>
      <c r="AV12393" s="93"/>
    </row>
    <row r="12394" spans="35:48" x14ac:dyDescent="0.55000000000000004">
      <c r="AI12394" s="278" t="s">
        <v>70211</v>
      </c>
      <c r="AJ12394" s="279">
        <v>184.86</v>
      </c>
      <c r="AL12394" s="246" t="s">
        <v>59199</v>
      </c>
      <c r="AM12394" s="247">
        <v>17200</v>
      </c>
      <c r="AO12394" s="226" t="s">
        <v>53607</v>
      </c>
      <c r="AP12394" s="227">
        <v>441943.9</v>
      </c>
      <c r="AR12394" s="207" t="s">
        <v>26331</v>
      </c>
      <c r="AS12394" s="208">
        <v>45315.68</v>
      </c>
      <c r="AT12394" s="93"/>
      <c r="AU12394" s="93"/>
      <c r="AV12394" s="93"/>
    </row>
    <row r="12395" spans="35:48" x14ac:dyDescent="0.55000000000000004">
      <c r="AI12395" s="278" t="s">
        <v>13352</v>
      </c>
      <c r="AJ12395" s="279">
        <v>28502.25</v>
      </c>
      <c r="AL12395" s="246" t="s">
        <v>56551</v>
      </c>
      <c r="AM12395" s="247">
        <v>268683.33</v>
      </c>
      <c r="AO12395" s="226" t="s">
        <v>42888</v>
      </c>
      <c r="AP12395" s="227">
        <v>1077656</v>
      </c>
      <c r="AR12395" s="207" t="s">
        <v>26332</v>
      </c>
      <c r="AS12395" s="208">
        <v>37422.22</v>
      </c>
      <c r="AT12395" s="93"/>
      <c r="AU12395" s="93"/>
      <c r="AV12395" s="93"/>
    </row>
    <row r="12396" spans="35:48" x14ac:dyDescent="0.55000000000000004">
      <c r="AI12396" s="278" t="s">
        <v>46003</v>
      </c>
      <c r="AJ12396" s="279">
        <v>-141.27000000000001</v>
      </c>
      <c r="AL12396" s="246" t="s">
        <v>59813</v>
      </c>
      <c r="AM12396" s="247">
        <v>-2500</v>
      </c>
      <c r="AO12396" s="226" t="s">
        <v>42889</v>
      </c>
      <c r="AP12396" s="227">
        <v>5268145</v>
      </c>
      <c r="AR12396" s="207" t="s">
        <v>26333</v>
      </c>
      <c r="AS12396" s="208">
        <v>113768.7</v>
      </c>
      <c r="AT12396" s="93"/>
      <c r="AU12396" s="93"/>
      <c r="AV12396" s="93"/>
    </row>
    <row r="12397" spans="35:48" x14ac:dyDescent="0.55000000000000004">
      <c r="AI12397" s="278" t="s">
        <v>69256</v>
      </c>
      <c r="AJ12397" s="279">
        <v>393795</v>
      </c>
      <c r="AL12397" s="246" t="s">
        <v>48240</v>
      </c>
      <c r="AM12397" s="247">
        <v>31025.84</v>
      </c>
      <c r="AO12397" s="226" t="s">
        <v>53608</v>
      </c>
      <c r="AP12397" s="227">
        <v>113100</v>
      </c>
      <c r="AR12397" s="207" t="s">
        <v>26334</v>
      </c>
      <c r="AS12397" s="208">
        <v>88647.02</v>
      </c>
      <c r="AT12397" s="93"/>
      <c r="AU12397" s="93"/>
      <c r="AV12397" s="93"/>
    </row>
    <row r="12398" spans="35:48" x14ac:dyDescent="0.55000000000000004">
      <c r="AI12398" s="278" t="s">
        <v>40745</v>
      </c>
      <c r="AJ12398" s="279">
        <v>175.36</v>
      </c>
      <c r="AL12398" s="246" t="s">
        <v>48241</v>
      </c>
      <c r="AM12398" s="247">
        <v>23899.7</v>
      </c>
      <c r="AO12398" s="226" t="s">
        <v>53609</v>
      </c>
      <c r="AP12398" s="227">
        <v>8652.15</v>
      </c>
      <c r="AR12398" s="207" t="s">
        <v>26335</v>
      </c>
      <c r="AS12398" s="208">
        <v>4618</v>
      </c>
      <c r="AT12398" s="93"/>
      <c r="AU12398" s="93"/>
      <c r="AV12398" s="93"/>
    </row>
    <row r="12399" spans="35:48" x14ac:dyDescent="0.55000000000000004">
      <c r="AI12399" s="278" t="s">
        <v>18371</v>
      </c>
      <c r="AJ12399" s="279">
        <v>280.37</v>
      </c>
      <c r="AL12399" s="246" t="s">
        <v>48242</v>
      </c>
      <c r="AM12399" s="247">
        <v>76653.87</v>
      </c>
      <c r="AO12399" s="226" t="s">
        <v>53610</v>
      </c>
      <c r="AP12399" s="227">
        <v>26534.1</v>
      </c>
      <c r="AR12399" s="207" t="s">
        <v>26336</v>
      </c>
      <c r="AS12399" s="208">
        <v>5899.51</v>
      </c>
      <c r="AT12399" s="93"/>
      <c r="AU12399" s="93"/>
      <c r="AV12399" s="93"/>
    </row>
    <row r="12400" spans="35:48" x14ac:dyDescent="0.55000000000000004">
      <c r="AI12400" s="278" t="s">
        <v>18373</v>
      </c>
      <c r="AJ12400" s="279">
        <v>365.96</v>
      </c>
      <c r="AL12400" s="246" t="s">
        <v>57821</v>
      </c>
      <c r="AM12400" s="247">
        <v>2701.01</v>
      </c>
      <c r="AO12400" s="226" t="s">
        <v>53611</v>
      </c>
      <c r="AP12400" s="227">
        <v>62400</v>
      </c>
      <c r="AR12400" s="207" t="s">
        <v>26337</v>
      </c>
      <c r="AS12400" s="208">
        <v>451.23</v>
      </c>
      <c r="AT12400" s="93"/>
      <c r="AU12400" s="93"/>
      <c r="AV12400" s="93"/>
    </row>
    <row r="12401" spans="35:48" x14ac:dyDescent="0.55000000000000004">
      <c r="AI12401" s="278" t="s">
        <v>39033</v>
      </c>
      <c r="AJ12401" s="279">
        <v>53060</v>
      </c>
      <c r="AL12401" s="246" t="s">
        <v>45548</v>
      </c>
      <c r="AM12401" s="247">
        <v>74715.34</v>
      </c>
      <c r="AO12401" s="226" t="s">
        <v>53612</v>
      </c>
      <c r="AP12401" s="227">
        <v>4773.6000000000004</v>
      </c>
      <c r="AR12401" s="207" t="s">
        <v>26338</v>
      </c>
      <c r="AS12401" s="208">
        <v>1317.44</v>
      </c>
      <c r="AT12401" s="93"/>
      <c r="AU12401" s="93"/>
      <c r="AV12401" s="93"/>
    </row>
    <row r="12402" spans="35:48" x14ac:dyDescent="0.55000000000000004">
      <c r="AI12402" s="278" t="s">
        <v>62877</v>
      </c>
      <c r="AJ12402" s="279">
        <v>2872.92</v>
      </c>
      <c r="AL12402" s="246" t="s">
        <v>57822</v>
      </c>
      <c r="AM12402" s="247">
        <v>11899.7</v>
      </c>
      <c r="AO12402" s="226" t="s">
        <v>53613</v>
      </c>
      <c r="AP12402" s="227">
        <v>15038.4</v>
      </c>
      <c r="AR12402" s="207" t="s">
        <v>26339</v>
      </c>
      <c r="AS12402" s="208">
        <v>184982.58</v>
      </c>
      <c r="AT12402" s="93"/>
      <c r="AU12402" s="93"/>
      <c r="AV12402" s="93"/>
    </row>
    <row r="12403" spans="35:48" x14ac:dyDescent="0.55000000000000004">
      <c r="AI12403" s="278" t="s">
        <v>34856</v>
      </c>
      <c r="AJ12403" s="279">
        <v>783033.15</v>
      </c>
      <c r="AL12403" s="246" t="s">
        <v>61581</v>
      </c>
      <c r="AM12403" s="247">
        <v>20448.07</v>
      </c>
      <c r="AO12403" s="226" t="s">
        <v>53614</v>
      </c>
      <c r="AP12403" s="227">
        <v>11920</v>
      </c>
      <c r="AR12403" s="207" t="s">
        <v>26340</v>
      </c>
      <c r="AS12403" s="208">
        <v>80800</v>
      </c>
      <c r="AT12403" s="93"/>
      <c r="AU12403" s="93"/>
      <c r="AV12403" s="93"/>
    </row>
    <row r="12404" spans="35:48" x14ac:dyDescent="0.55000000000000004">
      <c r="AI12404" s="278" t="s">
        <v>33358</v>
      </c>
      <c r="AJ12404" s="279">
        <v>103123.45</v>
      </c>
      <c r="AL12404" s="246" t="s">
        <v>47244</v>
      </c>
      <c r="AM12404" s="247">
        <v>63663.5</v>
      </c>
      <c r="AO12404" s="226" t="s">
        <v>49132</v>
      </c>
      <c r="AP12404" s="227">
        <v>8000.25</v>
      </c>
      <c r="AR12404" s="207" t="s">
        <v>26341</v>
      </c>
      <c r="AS12404" s="208">
        <v>19727.23</v>
      </c>
      <c r="AT12404" s="93"/>
      <c r="AU12404" s="93"/>
      <c r="AV12404" s="93"/>
    </row>
    <row r="12405" spans="35:48" x14ac:dyDescent="0.55000000000000004">
      <c r="AI12405" s="278" t="s">
        <v>34857</v>
      </c>
      <c r="AJ12405" s="279">
        <v>235392.46</v>
      </c>
      <c r="AL12405" s="246" t="s">
        <v>39461</v>
      </c>
      <c r="AM12405" s="247">
        <v>5000</v>
      </c>
      <c r="AO12405" s="226" t="s">
        <v>50371</v>
      </c>
      <c r="AP12405" s="227">
        <v>16304.63</v>
      </c>
      <c r="AR12405" s="207" t="s">
        <v>26342</v>
      </c>
      <c r="AS12405" s="208">
        <v>47921.2</v>
      </c>
      <c r="AT12405" s="93"/>
      <c r="AU12405" s="93"/>
      <c r="AV12405" s="93"/>
    </row>
    <row r="12406" spans="35:48" x14ac:dyDescent="0.55000000000000004">
      <c r="AI12406" s="278" t="s">
        <v>18415</v>
      </c>
      <c r="AJ12406" s="279">
        <v>31975.3</v>
      </c>
      <c r="AL12406" s="246" t="s">
        <v>39462</v>
      </c>
      <c r="AM12406" s="247">
        <v>379.7</v>
      </c>
      <c r="AO12406" s="226" t="s">
        <v>35564</v>
      </c>
      <c r="AP12406" s="227">
        <v>734850</v>
      </c>
      <c r="AR12406" s="207" t="s">
        <v>26343</v>
      </c>
      <c r="AS12406" s="208">
        <v>13602.16</v>
      </c>
      <c r="AT12406" s="93"/>
      <c r="AU12406" s="93"/>
      <c r="AV12406" s="93"/>
    </row>
    <row r="12407" spans="35:48" x14ac:dyDescent="0.55000000000000004">
      <c r="AI12407" s="278" t="s">
        <v>33360</v>
      </c>
      <c r="AJ12407" s="279">
        <v>52138.18</v>
      </c>
      <c r="AL12407" s="246" t="s">
        <v>39463</v>
      </c>
      <c r="AM12407" s="247">
        <v>1225</v>
      </c>
      <c r="AO12407" s="226" t="s">
        <v>35565</v>
      </c>
      <c r="AP12407" s="227">
        <v>92677.15</v>
      </c>
      <c r="AR12407" s="207" t="s">
        <v>26344</v>
      </c>
      <c r="AS12407" s="208">
        <v>8375.34</v>
      </c>
      <c r="AT12407" s="93"/>
      <c r="AU12407" s="93"/>
      <c r="AV12407" s="93"/>
    </row>
    <row r="12408" spans="35:48" x14ac:dyDescent="0.55000000000000004">
      <c r="AI12408" s="278" t="s">
        <v>34860</v>
      </c>
      <c r="AJ12408" s="279">
        <v>22461</v>
      </c>
      <c r="AL12408" s="246" t="s">
        <v>39464</v>
      </c>
      <c r="AM12408" s="247">
        <v>1943.58</v>
      </c>
      <c r="AO12408" s="226" t="s">
        <v>35566</v>
      </c>
      <c r="AP12408" s="227">
        <v>13750</v>
      </c>
      <c r="AR12408" s="207" t="s">
        <v>26345</v>
      </c>
      <c r="AS12408" s="208">
        <v>5753.44</v>
      </c>
      <c r="AT12408" s="93"/>
      <c r="AU12408" s="93"/>
      <c r="AV12408" s="93"/>
    </row>
    <row r="12409" spans="35:48" x14ac:dyDescent="0.55000000000000004">
      <c r="AI12409" s="278" t="s">
        <v>43187</v>
      </c>
      <c r="AJ12409" s="279">
        <v>2744.04</v>
      </c>
      <c r="AL12409" s="246" t="s">
        <v>39465</v>
      </c>
      <c r="AM12409" s="247">
        <v>8199.9599999999991</v>
      </c>
      <c r="AO12409" s="226" t="s">
        <v>47227</v>
      </c>
      <c r="AP12409" s="227">
        <v>15604.99</v>
      </c>
      <c r="AR12409" s="207" t="s">
        <v>26346</v>
      </c>
      <c r="AS12409" s="208">
        <v>85488.75</v>
      </c>
      <c r="AT12409" s="93"/>
      <c r="AU12409" s="93"/>
      <c r="AV12409" s="93"/>
    </row>
    <row r="12410" spans="35:48" x14ac:dyDescent="0.55000000000000004">
      <c r="AI12410" s="278" t="s">
        <v>58757</v>
      </c>
      <c r="AJ12410" s="279">
        <v>177.28</v>
      </c>
      <c r="AL12410" s="246" t="s">
        <v>63368</v>
      </c>
      <c r="AM12410" s="247">
        <v>6549.8</v>
      </c>
      <c r="AO12410" s="226" t="s">
        <v>35567</v>
      </c>
      <c r="AP12410" s="227">
        <v>197523.87</v>
      </c>
      <c r="AR12410" s="207" t="s">
        <v>26347</v>
      </c>
      <c r="AS12410" s="208">
        <v>6750</v>
      </c>
      <c r="AT12410" s="93"/>
      <c r="AU12410" s="93"/>
      <c r="AV12410" s="93"/>
    </row>
    <row r="12411" spans="35:48" x14ac:dyDescent="0.55000000000000004">
      <c r="AI12411" s="278" t="s">
        <v>13360</v>
      </c>
      <c r="AJ12411" s="279">
        <v>5586.94</v>
      </c>
      <c r="AL12411" s="246" t="s">
        <v>64868</v>
      </c>
      <c r="AM12411" s="247">
        <v>1213.83</v>
      </c>
      <c r="AO12411" s="226" t="s">
        <v>35568</v>
      </c>
      <c r="AP12411" s="227">
        <v>1405852.94</v>
      </c>
      <c r="AR12411" s="207" t="s">
        <v>26348</v>
      </c>
      <c r="AS12411" s="208">
        <v>14091</v>
      </c>
      <c r="AT12411" s="93"/>
      <c r="AU12411" s="93"/>
      <c r="AV12411" s="93"/>
    </row>
    <row r="12412" spans="35:48" x14ac:dyDescent="0.55000000000000004">
      <c r="AI12412" s="278" t="s">
        <v>33361</v>
      </c>
      <c r="AJ12412" s="279">
        <v>2400</v>
      </c>
      <c r="AL12412" s="246" t="s">
        <v>59434</v>
      </c>
      <c r="AM12412" s="247">
        <v>102165</v>
      </c>
      <c r="AO12412" s="226" t="s">
        <v>35569</v>
      </c>
      <c r="AP12412" s="227">
        <v>487024.61</v>
      </c>
      <c r="AR12412" s="207" t="s">
        <v>26349</v>
      </c>
      <c r="AS12412" s="208">
        <v>1750</v>
      </c>
      <c r="AT12412" s="93"/>
      <c r="AU12412" s="93"/>
      <c r="AV12412" s="93"/>
    </row>
    <row r="12413" spans="35:48" x14ac:dyDescent="0.55000000000000004">
      <c r="AI12413" s="278" t="s">
        <v>40746</v>
      </c>
      <c r="AJ12413" s="279">
        <v>7988.46</v>
      </c>
      <c r="AL12413" s="246" t="s">
        <v>59200</v>
      </c>
      <c r="AM12413" s="247">
        <v>71000</v>
      </c>
      <c r="AO12413" s="226" t="s">
        <v>36665</v>
      </c>
      <c r="AP12413" s="227">
        <v>58808.66</v>
      </c>
      <c r="AR12413" s="207" t="s">
        <v>26350</v>
      </c>
      <c r="AS12413" s="208">
        <v>1572.34</v>
      </c>
      <c r="AT12413" s="93"/>
      <c r="AU12413" s="93"/>
      <c r="AV12413" s="93"/>
    </row>
    <row r="12414" spans="35:48" x14ac:dyDescent="0.55000000000000004">
      <c r="AI12414" s="278" t="s">
        <v>18417</v>
      </c>
      <c r="AJ12414" s="279">
        <v>25800</v>
      </c>
      <c r="AL12414" s="246" t="s">
        <v>56552</v>
      </c>
      <c r="AM12414" s="247">
        <v>59449</v>
      </c>
      <c r="AO12414" s="226" t="s">
        <v>36666</v>
      </c>
      <c r="AP12414" s="227">
        <v>35850.82</v>
      </c>
      <c r="AR12414" s="207" t="s">
        <v>26351</v>
      </c>
      <c r="AS12414" s="208">
        <v>999.51</v>
      </c>
      <c r="AT12414" s="93"/>
      <c r="AU12414" s="93"/>
      <c r="AV12414" s="93"/>
    </row>
    <row r="12415" spans="35:48" x14ac:dyDescent="0.55000000000000004">
      <c r="AI12415" s="278" t="s">
        <v>18418</v>
      </c>
      <c r="AJ12415" s="279">
        <v>126315.89</v>
      </c>
      <c r="AL12415" s="246" t="s">
        <v>62226</v>
      </c>
      <c r="AM12415" s="247">
        <v>4874.08</v>
      </c>
      <c r="AO12415" s="226" t="s">
        <v>45526</v>
      </c>
      <c r="AP12415" s="227">
        <v>41600</v>
      </c>
      <c r="AR12415" s="207" t="s">
        <v>26352</v>
      </c>
      <c r="AS12415" s="208">
        <v>21.24</v>
      </c>
      <c r="AT12415" s="93"/>
      <c r="AU12415" s="93"/>
      <c r="AV12415" s="93"/>
    </row>
    <row r="12416" spans="35:48" x14ac:dyDescent="0.55000000000000004">
      <c r="AI12416" s="278" t="s">
        <v>13362</v>
      </c>
      <c r="AJ12416" s="279">
        <v>103927.33</v>
      </c>
      <c r="AL12416" s="246" t="s">
        <v>64869</v>
      </c>
      <c r="AM12416" s="247">
        <v>7625.06</v>
      </c>
      <c r="AO12416" s="226" t="s">
        <v>40601</v>
      </c>
      <c r="AP12416" s="227">
        <v>135650.46</v>
      </c>
      <c r="AR12416" s="207" t="s">
        <v>26353</v>
      </c>
      <c r="AS12416" s="208">
        <v>8453.24</v>
      </c>
      <c r="AT12416" s="93"/>
      <c r="AU12416" s="93"/>
      <c r="AV12416" s="93"/>
    </row>
    <row r="12417" spans="35:48" x14ac:dyDescent="0.55000000000000004">
      <c r="AI12417" s="278" t="s">
        <v>13363</v>
      </c>
      <c r="AJ12417" s="279">
        <v>332264.25</v>
      </c>
      <c r="AL12417" s="246" t="s">
        <v>64870</v>
      </c>
      <c r="AM12417" s="247">
        <v>583.32000000000005</v>
      </c>
      <c r="AO12417" s="226" t="s">
        <v>39438</v>
      </c>
      <c r="AP12417" s="227">
        <v>2171395</v>
      </c>
      <c r="AR12417" s="207" t="s">
        <v>26354</v>
      </c>
      <c r="AS12417" s="208">
        <v>3006.21</v>
      </c>
      <c r="AT12417" s="93"/>
      <c r="AU12417" s="93"/>
      <c r="AV12417" s="93"/>
    </row>
    <row r="12418" spans="35:48" x14ac:dyDescent="0.55000000000000004">
      <c r="AI12418" s="278" t="s">
        <v>33362</v>
      </c>
      <c r="AJ12418" s="279">
        <v>128839.94</v>
      </c>
      <c r="AL12418" s="246" t="s">
        <v>64871</v>
      </c>
      <c r="AM12418" s="247">
        <v>1868.14</v>
      </c>
      <c r="AO12418" s="226" t="s">
        <v>40602</v>
      </c>
      <c r="AP12418" s="227">
        <v>1138.6500000000001</v>
      </c>
      <c r="AR12418" s="207" t="s">
        <v>26355</v>
      </c>
      <c r="AS12418" s="208">
        <v>4332.22</v>
      </c>
      <c r="AT12418" s="93"/>
      <c r="AU12418" s="93"/>
      <c r="AV12418" s="93"/>
    </row>
    <row r="12419" spans="35:48" x14ac:dyDescent="0.55000000000000004">
      <c r="AI12419" s="278" t="s">
        <v>18420</v>
      </c>
      <c r="AJ12419" s="279">
        <v>12227.91</v>
      </c>
      <c r="AL12419" s="246" t="s">
        <v>57823</v>
      </c>
      <c r="AM12419" s="247">
        <v>31253.57</v>
      </c>
      <c r="AO12419" s="226" t="s">
        <v>35570</v>
      </c>
      <c r="AP12419" s="227">
        <v>397745.31</v>
      </c>
      <c r="AR12419" s="207" t="s">
        <v>26356</v>
      </c>
      <c r="AS12419" s="208">
        <v>184982.58</v>
      </c>
      <c r="AT12419" s="93"/>
      <c r="AU12419" s="93"/>
      <c r="AV12419" s="93"/>
    </row>
    <row r="12420" spans="35:48" x14ac:dyDescent="0.55000000000000004">
      <c r="AI12420" s="278" t="s">
        <v>18421</v>
      </c>
      <c r="AJ12420" s="279">
        <v>42479.56</v>
      </c>
      <c r="AL12420" s="246" t="s">
        <v>64872</v>
      </c>
      <c r="AM12420" s="247">
        <v>20741.25</v>
      </c>
      <c r="AO12420" s="226" t="s">
        <v>35571</v>
      </c>
      <c r="AP12420" s="227">
        <v>1234711.3799999999</v>
      </c>
      <c r="AR12420" s="207" t="s">
        <v>26357</v>
      </c>
      <c r="AS12420" s="208">
        <v>85488.75</v>
      </c>
      <c r="AT12420" s="93"/>
      <c r="AU12420" s="93"/>
      <c r="AV12420" s="93"/>
    </row>
    <row r="12421" spans="35:48" x14ac:dyDescent="0.55000000000000004">
      <c r="AI12421" s="278" t="s">
        <v>18422</v>
      </c>
      <c r="AJ12421" s="279">
        <v>33601</v>
      </c>
      <c r="AL12421" s="246" t="s">
        <v>57824</v>
      </c>
      <c r="AM12421" s="247">
        <v>2130.8200000000002</v>
      </c>
      <c r="AO12421" s="226" t="s">
        <v>35572</v>
      </c>
      <c r="AP12421" s="227">
        <v>391504.14</v>
      </c>
      <c r="AR12421" s="207" t="s">
        <v>26358</v>
      </c>
      <c r="AS12421" s="208">
        <v>19949.12</v>
      </c>
      <c r="AT12421" s="93"/>
      <c r="AU12421" s="93"/>
      <c r="AV12421" s="93"/>
    </row>
    <row r="12422" spans="35:48" x14ac:dyDescent="0.55000000000000004">
      <c r="AI12422" s="278" t="s">
        <v>36178</v>
      </c>
      <c r="AJ12422" s="279">
        <v>2578.5700000000002</v>
      </c>
      <c r="AL12422" s="246" t="s">
        <v>57825</v>
      </c>
      <c r="AM12422" s="247">
        <v>1723.56</v>
      </c>
      <c r="AO12422" s="226" t="s">
        <v>47228</v>
      </c>
      <c r="AP12422" s="227">
        <v>94988.5</v>
      </c>
      <c r="AR12422" s="207" t="s">
        <v>26359</v>
      </c>
      <c r="AS12422" s="208">
        <v>480.48</v>
      </c>
      <c r="AT12422" s="93"/>
      <c r="AU12422" s="93"/>
      <c r="AV12422" s="93"/>
    </row>
    <row r="12423" spans="35:48" x14ac:dyDescent="0.55000000000000004">
      <c r="AI12423" s="278" t="s">
        <v>18423</v>
      </c>
      <c r="AJ12423" s="279">
        <v>261482.48</v>
      </c>
      <c r="AL12423" s="246" t="s">
        <v>57826</v>
      </c>
      <c r="AM12423" s="247">
        <v>5376.86</v>
      </c>
      <c r="AO12423" s="226" t="s">
        <v>35573</v>
      </c>
      <c r="AP12423" s="227">
        <v>778875.57</v>
      </c>
      <c r="AR12423" s="207" t="s">
        <v>26360</v>
      </c>
      <c r="AS12423" s="208">
        <v>14091</v>
      </c>
      <c r="AT12423" s="93"/>
      <c r="AU12423" s="93"/>
      <c r="AV12423" s="93"/>
    </row>
    <row r="12424" spans="35:48" x14ac:dyDescent="0.55000000000000004">
      <c r="AI12424" s="278" t="s">
        <v>13364</v>
      </c>
      <c r="AJ12424" s="279">
        <v>61876.160000000003</v>
      </c>
      <c r="AL12424" s="246" t="s">
        <v>57827</v>
      </c>
      <c r="AM12424" s="247">
        <v>209.73</v>
      </c>
      <c r="AO12424" s="226" t="s">
        <v>53615</v>
      </c>
      <c r="AP12424" s="227">
        <v>875916</v>
      </c>
      <c r="AR12424" s="207" t="s">
        <v>26361</v>
      </c>
      <c r="AS12424" s="208">
        <v>799</v>
      </c>
      <c r="AT12424" s="93"/>
      <c r="AU12424" s="93"/>
      <c r="AV12424" s="93"/>
    </row>
    <row r="12425" spans="35:48" x14ac:dyDescent="0.55000000000000004">
      <c r="AI12425" s="278" t="s">
        <v>18424</v>
      </c>
      <c r="AJ12425" s="279">
        <v>32445.86</v>
      </c>
      <c r="AL12425" s="246" t="s">
        <v>60717</v>
      </c>
      <c r="AM12425" s="247">
        <v>52869.72</v>
      </c>
      <c r="AO12425" s="226" t="s">
        <v>47229</v>
      </c>
      <c r="AP12425" s="227">
        <v>3117079.08</v>
      </c>
      <c r="AR12425" s="207" t="s">
        <v>14144</v>
      </c>
      <c r="AS12425" s="208">
        <v>1750</v>
      </c>
      <c r="AT12425" s="93"/>
      <c r="AU12425" s="93"/>
      <c r="AV12425" s="93"/>
    </row>
    <row r="12426" spans="35:48" x14ac:dyDescent="0.55000000000000004">
      <c r="AI12426" s="278" t="s">
        <v>18426</v>
      </c>
      <c r="AJ12426" s="279">
        <v>45215.03</v>
      </c>
      <c r="AL12426" s="246" t="s">
        <v>55383</v>
      </c>
      <c r="AM12426" s="247">
        <v>29580</v>
      </c>
      <c r="AO12426" s="226" t="s">
        <v>53616</v>
      </c>
      <c r="AP12426" s="227">
        <v>60000</v>
      </c>
      <c r="AR12426" s="207" t="s">
        <v>26362</v>
      </c>
      <c r="AS12426" s="208">
        <v>1140</v>
      </c>
      <c r="AT12426" s="93"/>
      <c r="AU12426" s="93"/>
      <c r="AV12426" s="93"/>
    </row>
    <row r="12427" spans="35:48" x14ac:dyDescent="0.55000000000000004">
      <c r="AI12427" s="278" t="s">
        <v>18481</v>
      </c>
      <c r="AJ12427" s="279">
        <v>15573.29</v>
      </c>
      <c r="AL12427" s="246" t="s">
        <v>55384</v>
      </c>
      <c r="AM12427" s="247">
        <v>57982.84</v>
      </c>
      <c r="AO12427" s="226" t="s">
        <v>53617</v>
      </c>
      <c r="AP12427" s="227">
        <v>250</v>
      </c>
      <c r="AR12427" s="207" t="s">
        <v>26363</v>
      </c>
      <c r="AS12427" s="208">
        <v>2549.13</v>
      </c>
      <c r="AT12427" s="93"/>
      <c r="AU12427" s="93"/>
      <c r="AV12427" s="93"/>
    </row>
    <row r="12428" spans="35:48" x14ac:dyDescent="0.55000000000000004">
      <c r="AI12428" s="278" t="s">
        <v>18482</v>
      </c>
      <c r="AJ12428" s="279">
        <v>85154.25</v>
      </c>
      <c r="AL12428" s="246" t="s">
        <v>62807</v>
      </c>
      <c r="AM12428" s="247">
        <v>32421</v>
      </c>
      <c r="AO12428" s="226" t="s">
        <v>40603</v>
      </c>
      <c r="AP12428" s="227">
        <v>89289</v>
      </c>
      <c r="AR12428" s="207" t="s">
        <v>26364</v>
      </c>
      <c r="AS12428" s="208">
        <v>999.51</v>
      </c>
      <c r="AT12428" s="93"/>
      <c r="AU12428" s="93"/>
      <c r="AV12428" s="93"/>
    </row>
    <row r="12429" spans="35:48" x14ac:dyDescent="0.55000000000000004">
      <c r="AI12429" s="278" t="s">
        <v>33382</v>
      </c>
      <c r="AJ12429" s="279">
        <v>344118.45</v>
      </c>
      <c r="AL12429" s="246" t="s">
        <v>57828</v>
      </c>
      <c r="AM12429" s="247">
        <v>46300.12</v>
      </c>
      <c r="AO12429" s="226" t="s">
        <v>40604</v>
      </c>
      <c r="AP12429" s="227">
        <v>15793</v>
      </c>
      <c r="AR12429" s="207" t="s">
        <v>26365</v>
      </c>
      <c r="AS12429" s="208">
        <v>99576.74</v>
      </c>
      <c r="AT12429" s="93"/>
      <c r="AU12429" s="93"/>
      <c r="AV12429" s="93"/>
    </row>
    <row r="12430" spans="35:48" x14ac:dyDescent="0.55000000000000004">
      <c r="AI12430" s="278" t="s">
        <v>34875</v>
      </c>
      <c r="AJ12430" s="279">
        <v>336995.96</v>
      </c>
      <c r="AL12430" s="246" t="s">
        <v>60718</v>
      </c>
      <c r="AM12430" s="247">
        <v>39535.199999999997</v>
      </c>
      <c r="AO12430" s="226" t="s">
        <v>53618</v>
      </c>
      <c r="AP12430" s="227">
        <v>184000</v>
      </c>
      <c r="AR12430" s="207" t="s">
        <v>26366</v>
      </c>
      <c r="AS12430" s="208">
        <v>26900</v>
      </c>
      <c r="AT12430" s="93"/>
      <c r="AU12430" s="93"/>
      <c r="AV12430" s="93"/>
    </row>
    <row r="12431" spans="35:48" x14ac:dyDescent="0.55000000000000004">
      <c r="AI12431" s="278" t="s">
        <v>70908</v>
      </c>
      <c r="AJ12431" s="279">
        <v>62917.36</v>
      </c>
      <c r="AL12431" s="246" t="s">
        <v>57829</v>
      </c>
      <c r="AM12431" s="247">
        <v>11467.42</v>
      </c>
      <c r="AO12431" s="226" t="s">
        <v>45527</v>
      </c>
      <c r="AP12431" s="227">
        <v>1382298</v>
      </c>
      <c r="AR12431" s="207" t="s">
        <v>26367</v>
      </c>
      <c r="AS12431" s="208">
        <v>21.24</v>
      </c>
      <c r="AT12431" s="93"/>
      <c r="AU12431" s="93"/>
      <c r="AV12431" s="93"/>
    </row>
    <row r="12432" spans="35:48" x14ac:dyDescent="0.55000000000000004">
      <c r="AI12432" s="278" t="s">
        <v>33383</v>
      </c>
      <c r="AJ12432" s="279">
        <v>83390</v>
      </c>
      <c r="AL12432" s="246" t="s">
        <v>57830</v>
      </c>
      <c r="AM12432" s="247">
        <v>1269</v>
      </c>
      <c r="AO12432" s="226" t="s">
        <v>45528</v>
      </c>
      <c r="AP12432" s="227">
        <v>105748.62</v>
      </c>
      <c r="AR12432" s="207" t="s">
        <v>14148</v>
      </c>
      <c r="AS12432" s="208">
        <v>32901.96</v>
      </c>
      <c r="AT12432" s="93"/>
      <c r="AU12432" s="93"/>
      <c r="AV12432" s="93"/>
    </row>
    <row r="12433" spans="35:48" x14ac:dyDescent="0.55000000000000004">
      <c r="AI12433" s="278" t="s">
        <v>69257</v>
      </c>
      <c r="AJ12433" s="279">
        <v>433.84</v>
      </c>
      <c r="AL12433" s="246" t="s">
        <v>57831</v>
      </c>
      <c r="AM12433" s="247">
        <v>515.94000000000005</v>
      </c>
      <c r="AO12433" s="226" t="s">
        <v>40605</v>
      </c>
      <c r="AP12433" s="227">
        <v>770</v>
      </c>
      <c r="AR12433" s="207" t="s">
        <v>14149</v>
      </c>
      <c r="AS12433" s="208">
        <v>59757.06</v>
      </c>
      <c r="AT12433" s="93"/>
      <c r="AU12433" s="93"/>
      <c r="AV12433" s="93"/>
    </row>
    <row r="12434" spans="35:48" x14ac:dyDescent="0.55000000000000004">
      <c r="AI12434" s="278" t="s">
        <v>18487</v>
      </c>
      <c r="AJ12434" s="279">
        <v>13344.31</v>
      </c>
      <c r="AL12434" s="246" t="s">
        <v>57832</v>
      </c>
      <c r="AM12434" s="247">
        <v>2551.5500000000002</v>
      </c>
      <c r="AO12434" s="226" t="s">
        <v>40606</v>
      </c>
      <c r="AP12434" s="227">
        <v>1637.08</v>
      </c>
      <c r="AR12434" s="207" t="s">
        <v>14150</v>
      </c>
      <c r="AS12434" s="208">
        <v>14083.97</v>
      </c>
      <c r="AT12434" s="93"/>
      <c r="AU12434" s="93"/>
      <c r="AV12434" s="93"/>
    </row>
    <row r="12435" spans="35:48" x14ac:dyDescent="0.55000000000000004">
      <c r="AI12435" s="278" t="s">
        <v>13370</v>
      </c>
      <c r="AJ12435" s="279">
        <v>61347.97</v>
      </c>
      <c r="AL12435" s="246" t="s">
        <v>27173</v>
      </c>
      <c r="AM12435" s="247">
        <v>11975.64</v>
      </c>
      <c r="AO12435" s="226" t="s">
        <v>45529</v>
      </c>
      <c r="AP12435" s="227">
        <v>26799</v>
      </c>
      <c r="AR12435" s="207" t="s">
        <v>26368</v>
      </c>
      <c r="AS12435" s="208">
        <v>7854.56</v>
      </c>
      <c r="AT12435" s="93"/>
      <c r="AU12435" s="93"/>
      <c r="AV12435" s="93"/>
    </row>
    <row r="12436" spans="35:48" x14ac:dyDescent="0.55000000000000004">
      <c r="AI12436" s="278" t="s">
        <v>61672</v>
      </c>
      <c r="AJ12436" s="279">
        <v>181.56</v>
      </c>
      <c r="AL12436" s="246" t="s">
        <v>27187</v>
      </c>
      <c r="AM12436" s="247">
        <v>916.14</v>
      </c>
      <c r="AO12436" s="226" t="s">
        <v>42890</v>
      </c>
      <c r="AP12436" s="227">
        <v>2050.12</v>
      </c>
      <c r="AR12436" s="207" t="s">
        <v>26369</v>
      </c>
      <c r="AS12436" s="208">
        <v>4802.59</v>
      </c>
      <c r="AT12436" s="93"/>
      <c r="AU12436" s="93"/>
      <c r="AV12436" s="93"/>
    </row>
    <row r="12437" spans="35:48" x14ac:dyDescent="0.55000000000000004">
      <c r="AI12437" s="278" t="s">
        <v>13371</v>
      </c>
      <c r="AJ12437" s="279">
        <v>32224.5</v>
      </c>
      <c r="AL12437" s="246" t="s">
        <v>27188</v>
      </c>
      <c r="AM12437" s="247">
        <v>2934.03</v>
      </c>
      <c r="AO12437" s="226" t="s">
        <v>35578</v>
      </c>
      <c r="AP12437" s="227">
        <v>42537.5</v>
      </c>
      <c r="AR12437" s="207" t="s">
        <v>26370</v>
      </c>
      <c r="AS12437" s="208">
        <v>4040</v>
      </c>
      <c r="AT12437" s="93"/>
      <c r="AU12437" s="93"/>
      <c r="AV12437" s="93"/>
    </row>
    <row r="12438" spans="35:48" x14ac:dyDescent="0.55000000000000004">
      <c r="AI12438" s="278" t="s">
        <v>18490</v>
      </c>
      <c r="AJ12438" s="279">
        <v>39760.089999999997</v>
      </c>
      <c r="AL12438" s="246" t="s">
        <v>53677</v>
      </c>
      <c r="AM12438" s="247">
        <v>94649.04</v>
      </c>
      <c r="AO12438" s="226" t="s">
        <v>35579</v>
      </c>
      <c r="AP12438" s="227">
        <v>13462.5</v>
      </c>
      <c r="AR12438" s="207" t="s">
        <v>14151</v>
      </c>
      <c r="AS12438" s="208">
        <v>1102.4000000000001</v>
      </c>
      <c r="AT12438" s="93"/>
      <c r="AU12438" s="93"/>
      <c r="AV12438" s="93"/>
    </row>
    <row r="12439" spans="35:48" x14ac:dyDescent="0.55000000000000004">
      <c r="AI12439" s="278" t="s">
        <v>33384</v>
      </c>
      <c r="AJ12439" s="279">
        <v>3150</v>
      </c>
      <c r="AL12439" s="246" t="s">
        <v>35621</v>
      </c>
      <c r="AM12439" s="247">
        <v>377258.18</v>
      </c>
      <c r="AO12439" s="226" t="s">
        <v>35580</v>
      </c>
      <c r="AP12439" s="227">
        <v>4284.05</v>
      </c>
      <c r="AR12439" s="207" t="s">
        <v>26371</v>
      </c>
      <c r="AS12439" s="208">
        <v>17864.25</v>
      </c>
      <c r="AT12439" s="93"/>
      <c r="AU12439" s="93"/>
      <c r="AV12439" s="93"/>
    </row>
    <row r="12440" spans="35:48" x14ac:dyDescent="0.55000000000000004">
      <c r="AI12440" s="278" t="s">
        <v>40747</v>
      </c>
      <c r="AJ12440" s="279">
        <v>52794.46</v>
      </c>
      <c r="AL12440" s="246" t="s">
        <v>36686</v>
      </c>
      <c r="AM12440" s="247">
        <v>516.27</v>
      </c>
      <c r="AO12440" s="226" t="s">
        <v>35581</v>
      </c>
      <c r="AP12440" s="227">
        <v>413.68</v>
      </c>
      <c r="AR12440" s="207" t="s">
        <v>26372</v>
      </c>
      <c r="AS12440" s="208">
        <v>18937.939999999999</v>
      </c>
      <c r="AT12440" s="93"/>
      <c r="AU12440" s="93"/>
      <c r="AV12440" s="93"/>
    </row>
    <row r="12441" spans="35:48" x14ac:dyDescent="0.55000000000000004">
      <c r="AI12441" s="278" t="s">
        <v>69258</v>
      </c>
      <c r="AJ12441" s="279">
        <v>907.2</v>
      </c>
      <c r="AL12441" s="246" t="s">
        <v>27215</v>
      </c>
      <c r="AM12441" s="247">
        <v>9918.66</v>
      </c>
      <c r="AO12441" s="226" t="s">
        <v>35582</v>
      </c>
      <c r="AP12441" s="227">
        <v>70385.7</v>
      </c>
      <c r="AR12441" s="207" t="s">
        <v>26373</v>
      </c>
      <c r="AS12441" s="208">
        <v>121859.13</v>
      </c>
      <c r="AT12441" s="93"/>
      <c r="AU12441" s="93"/>
      <c r="AV12441" s="93"/>
    </row>
    <row r="12442" spans="35:48" x14ac:dyDescent="0.55000000000000004">
      <c r="AI12442" s="278" t="s">
        <v>43190</v>
      </c>
      <c r="AJ12442" s="279">
        <v>218160.32</v>
      </c>
      <c r="AL12442" s="246" t="s">
        <v>34103</v>
      </c>
      <c r="AM12442" s="247">
        <v>3023.91</v>
      </c>
      <c r="AO12442" s="226" t="s">
        <v>35583</v>
      </c>
      <c r="AP12442" s="227">
        <v>5384.49</v>
      </c>
      <c r="AR12442" s="207" t="s">
        <v>26374</v>
      </c>
      <c r="AS12442" s="208">
        <v>53568.66</v>
      </c>
      <c r="AT12442" s="93"/>
      <c r="AU12442" s="93"/>
      <c r="AV12442" s="93"/>
    </row>
    <row r="12443" spans="35:48" x14ac:dyDescent="0.55000000000000004">
      <c r="AI12443" s="278" t="s">
        <v>54285</v>
      </c>
      <c r="AJ12443" s="279">
        <v>18084.13</v>
      </c>
      <c r="AL12443" s="246" t="s">
        <v>40619</v>
      </c>
      <c r="AM12443" s="247">
        <v>9787.41</v>
      </c>
      <c r="AO12443" s="226" t="s">
        <v>35584</v>
      </c>
      <c r="AP12443" s="227">
        <v>1242.47</v>
      </c>
      <c r="AR12443" s="207" t="s">
        <v>26375</v>
      </c>
      <c r="AS12443" s="208">
        <v>149693.14000000001</v>
      </c>
      <c r="AT12443" s="93"/>
      <c r="AU12443" s="93"/>
      <c r="AV12443" s="93"/>
    </row>
    <row r="12444" spans="35:48" x14ac:dyDescent="0.55000000000000004">
      <c r="AI12444" s="278" t="s">
        <v>34876</v>
      </c>
      <c r="AJ12444" s="279">
        <v>72.930000000000007</v>
      </c>
      <c r="AL12444" s="246" t="s">
        <v>59201</v>
      </c>
      <c r="AM12444" s="247">
        <v>8308.85</v>
      </c>
      <c r="AO12444" s="226" t="s">
        <v>47230</v>
      </c>
      <c r="AP12444" s="227">
        <v>8299.89</v>
      </c>
      <c r="AR12444" s="207" t="s">
        <v>26376</v>
      </c>
      <c r="AS12444" s="208">
        <v>246470.74</v>
      </c>
      <c r="AT12444" s="93"/>
      <c r="AU12444" s="93"/>
      <c r="AV12444" s="93"/>
    </row>
    <row r="12445" spans="35:48" x14ac:dyDescent="0.55000000000000004">
      <c r="AI12445" s="278" t="s">
        <v>13372</v>
      </c>
      <c r="AJ12445" s="279">
        <v>86021.35</v>
      </c>
      <c r="AL12445" s="246" t="s">
        <v>35626</v>
      </c>
      <c r="AM12445" s="247">
        <v>8743.33</v>
      </c>
      <c r="AO12445" s="226" t="s">
        <v>47231</v>
      </c>
      <c r="AP12445" s="227">
        <v>634.92999999999995</v>
      </c>
      <c r="AR12445" s="207" t="s">
        <v>26377</v>
      </c>
      <c r="AS12445" s="208">
        <v>10344.43</v>
      </c>
      <c r="AT12445" s="93"/>
      <c r="AU12445" s="93"/>
      <c r="AV12445" s="93"/>
    </row>
    <row r="12446" spans="35:48" x14ac:dyDescent="0.55000000000000004">
      <c r="AI12446" s="278" t="s">
        <v>18492</v>
      </c>
      <c r="AJ12446" s="279">
        <v>323966.21000000002</v>
      </c>
      <c r="AL12446" s="246" t="s">
        <v>27219</v>
      </c>
      <c r="AM12446" s="247">
        <v>31277.47</v>
      </c>
      <c r="AO12446" s="226" t="s">
        <v>45530</v>
      </c>
      <c r="AP12446" s="227">
        <v>36100</v>
      </c>
      <c r="AR12446" s="207" t="s">
        <v>26378</v>
      </c>
      <c r="AS12446" s="208">
        <v>292021.40999999997</v>
      </c>
      <c r="AT12446" s="93"/>
      <c r="AU12446" s="93"/>
      <c r="AV12446" s="93"/>
    </row>
    <row r="12447" spans="35:48" x14ac:dyDescent="0.55000000000000004">
      <c r="AI12447" s="278" t="s">
        <v>18493</v>
      </c>
      <c r="AJ12447" s="279">
        <v>47234.1</v>
      </c>
      <c r="AL12447" s="246" t="s">
        <v>34106</v>
      </c>
      <c r="AM12447" s="247">
        <v>98839.31</v>
      </c>
      <c r="AO12447" s="226" t="s">
        <v>45531</v>
      </c>
      <c r="AP12447" s="227">
        <v>2116</v>
      </c>
      <c r="AR12447" s="207" t="s">
        <v>26379</v>
      </c>
      <c r="AS12447" s="208">
        <v>5709.77</v>
      </c>
      <c r="AT12447" s="93"/>
      <c r="AU12447" s="93"/>
      <c r="AV12447" s="93"/>
    </row>
    <row r="12448" spans="35:48" x14ac:dyDescent="0.55000000000000004">
      <c r="AI12448" s="278" t="s">
        <v>18494</v>
      </c>
      <c r="AJ12448" s="279">
        <v>806372.71</v>
      </c>
      <c r="AL12448" s="246" t="s">
        <v>35627</v>
      </c>
      <c r="AM12448" s="247">
        <v>38600.080000000002</v>
      </c>
      <c r="AO12448" s="226" t="s">
        <v>39439</v>
      </c>
      <c r="AP12448" s="227">
        <v>20000</v>
      </c>
      <c r="AR12448" s="207" t="s">
        <v>26380</v>
      </c>
      <c r="AS12448" s="208">
        <v>648.45000000000005</v>
      </c>
      <c r="AT12448" s="93"/>
      <c r="AU12448" s="93"/>
      <c r="AV12448" s="93"/>
    </row>
    <row r="12449" spans="35:48" x14ac:dyDescent="0.55000000000000004">
      <c r="AI12449" s="278" t="s">
        <v>54286</v>
      </c>
      <c r="AJ12449" s="279">
        <v>8638.52</v>
      </c>
      <c r="AL12449" s="246" t="s">
        <v>59814</v>
      </c>
      <c r="AM12449" s="247">
        <v>9798</v>
      </c>
      <c r="AO12449" s="226" t="s">
        <v>39440</v>
      </c>
      <c r="AP12449" s="227">
        <v>1224</v>
      </c>
      <c r="AR12449" s="207" t="s">
        <v>26381</v>
      </c>
      <c r="AS12449" s="208">
        <v>22826.12</v>
      </c>
      <c r="AT12449" s="93"/>
      <c r="AU12449" s="93"/>
      <c r="AV12449" s="93"/>
    </row>
    <row r="12450" spans="35:48" x14ac:dyDescent="0.55000000000000004">
      <c r="AI12450" s="278" t="s">
        <v>69826</v>
      </c>
      <c r="AJ12450" s="279">
        <v>2729.46</v>
      </c>
      <c r="AL12450" s="246" t="s">
        <v>53683</v>
      </c>
      <c r="AM12450" s="247">
        <v>102251.46</v>
      </c>
      <c r="AO12450" s="226" t="s">
        <v>35589</v>
      </c>
      <c r="AP12450" s="227">
        <v>2259</v>
      </c>
      <c r="AR12450" s="207" t="s">
        <v>26382</v>
      </c>
      <c r="AS12450" s="208">
        <v>63956.66</v>
      </c>
      <c r="AT12450" s="93"/>
      <c r="AU12450" s="93"/>
      <c r="AV12450" s="93"/>
    </row>
    <row r="12451" spans="35:48" x14ac:dyDescent="0.55000000000000004">
      <c r="AI12451" s="278" t="s">
        <v>18496</v>
      </c>
      <c r="AJ12451" s="279">
        <v>57974.87</v>
      </c>
      <c r="AL12451" s="246" t="s">
        <v>34109</v>
      </c>
      <c r="AM12451" s="247">
        <v>17500</v>
      </c>
      <c r="AO12451" s="226" t="s">
        <v>42891</v>
      </c>
      <c r="AP12451" s="227">
        <v>8446.36</v>
      </c>
      <c r="AR12451" s="207" t="s">
        <v>26383</v>
      </c>
      <c r="AS12451" s="208">
        <v>715</v>
      </c>
      <c r="AT12451" s="93"/>
      <c r="AU12451" s="93"/>
      <c r="AV12451" s="93"/>
    </row>
    <row r="12452" spans="35:48" x14ac:dyDescent="0.55000000000000004">
      <c r="AI12452" s="278" t="s">
        <v>18497</v>
      </c>
      <c r="AJ12452" s="279">
        <v>291.01</v>
      </c>
      <c r="AL12452" s="246" t="s">
        <v>49144</v>
      </c>
      <c r="AM12452" s="247">
        <v>-10958</v>
      </c>
      <c r="AO12452" s="226" t="s">
        <v>47232</v>
      </c>
      <c r="AP12452" s="227">
        <v>36281.25</v>
      </c>
      <c r="AR12452" s="207" t="s">
        <v>26384</v>
      </c>
      <c r="AS12452" s="208">
        <v>2961.92</v>
      </c>
      <c r="AT12452" s="93"/>
      <c r="AU12452" s="93"/>
      <c r="AV12452" s="93"/>
    </row>
    <row r="12453" spans="35:48" x14ac:dyDescent="0.55000000000000004">
      <c r="AI12453" s="278" t="s">
        <v>55590</v>
      </c>
      <c r="AJ12453" s="279">
        <v>1550.86</v>
      </c>
      <c r="AL12453" s="246" t="s">
        <v>60091</v>
      </c>
      <c r="AM12453" s="247">
        <v>9130</v>
      </c>
      <c r="AO12453" s="226" t="s">
        <v>47233</v>
      </c>
      <c r="AP12453" s="227">
        <v>2775.51</v>
      </c>
      <c r="AR12453" s="207" t="s">
        <v>26385</v>
      </c>
      <c r="AS12453" s="208">
        <v>85073.51</v>
      </c>
      <c r="AT12453" s="93"/>
      <c r="AU12453" s="93"/>
      <c r="AV12453" s="93"/>
    </row>
    <row r="12454" spans="35:48" x14ac:dyDescent="0.55000000000000004">
      <c r="AI12454" s="278" t="s">
        <v>54288</v>
      </c>
      <c r="AJ12454" s="279">
        <v>13495.39</v>
      </c>
      <c r="AL12454" s="246" t="s">
        <v>57833</v>
      </c>
      <c r="AM12454" s="247">
        <v>121197.39</v>
      </c>
      <c r="AO12454" s="226" t="s">
        <v>53619</v>
      </c>
      <c r="AP12454" s="227">
        <v>17257.5</v>
      </c>
      <c r="AR12454" s="207" t="s">
        <v>26386</v>
      </c>
      <c r="AS12454" s="208">
        <v>27150</v>
      </c>
      <c r="AT12454" s="93"/>
      <c r="AU12454" s="93"/>
      <c r="AV12454" s="93"/>
    </row>
    <row r="12455" spans="35:48" x14ac:dyDescent="0.55000000000000004">
      <c r="AI12455" s="278" t="s">
        <v>18499</v>
      </c>
      <c r="AJ12455" s="279">
        <v>281425.09000000003</v>
      </c>
      <c r="AL12455" s="246" t="s">
        <v>57834</v>
      </c>
      <c r="AM12455" s="247">
        <v>9271.58</v>
      </c>
      <c r="AO12455" s="226" t="s">
        <v>53620</v>
      </c>
      <c r="AP12455" s="227">
        <v>10080</v>
      </c>
      <c r="AR12455" s="207" t="s">
        <v>26387</v>
      </c>
      <c r="AS12455" s="208">
        <v>28246.62</v>
      </c>
      <c r="AT12455" s="93"/>
      <c r="AU12455" s="93"/>
      <c r="AV12455" s="93"/>
    </row>
    <row r="12456" spans="35:48" x14ac:dyDescent="0.55000000000000004">
      <c r="AI12456" s="278" t="s">
        <v>18500</v>
      </c>
      <c r="AJ12456" s="279">
        <v>61225.43</v>
      </c>
      <c r="AL12456" s="246" t="s">
        <v>57835</v>
      </c>
      <c r="AM12456" s="247">
        <v>29693.37</v>
      </c>
      <c r="AO12456" s="226" t="s">
        <v>53621</v>
      </c>
      <c r="AP12456" s="227">
        <v>7500</v>
      </c>
      <c r="AR12456" s="207" t="s">
        <v>26388</v>
      </c>
      <c r="AS12456" s="208">
        <v>313302.98</v>
      </c>
      <c r="AT12456" s="93"/>
      <c r="AU12456" s="93"/>
      <c r="AV12456" s="93"/>
    </row>
    <row r="12457" spans="35:48" x14ac:dyDescent="0.55000000000000004">
      <c r="AI12457" s="278" t="s">
        <v>18502</v>
      </c>
      <c r="AJ12457" s="279">
        <v>304143.7</v>
      </c>
      <c r="AL12457" s="246" t="s">
        <v>53685</v>
      </c>
      <c r="AM12457" s="247">
        <v>935.7</v>
      </c>
      <c r="AO12457" s="226" t="s">
        <v>53622</v>
      </c>
      <c r="AP12457" s="227">
        <v>2091.34</v>
      </c>
      <c r="AR12457" s="207" t="s">
        <v>26389</v>
      </c>
      <c r="AS12457" s="208">
        <v>8123.96</v>
      </c>
      <c r="AT12457" s="93"/>
      <c r="AU12457" s="93"/>
      <c r="AV12457" s="93"/>
    </row>
    <row r="12458" spans="35:48" x14ac:dyDescent="0.55000000000000004">
      <c r="AI12458" s="278" t="s">
        <v>61673</v>
      </c>
      <c r="AJ12458" s="279">
        <v>2829.26</v>
      </c>
      <c r="AL12458" s="246" t="s">
        <v>53686</v>
      </c>
      <c r="AM12458" s="247">
        <v>27326.97</v>
      </c>
      <c r="AO12458" s="226" t="s">
        <v>53623</v>
      </c>
      <c r="AP12458" s="227">
        <v>564.91</v>
      </c>
      <c r="AR12458" s="207" t="s">
        <v>26390</v>
      </c>
      <c r="AS12458" s="208">
        <v>8123.62</v>
      </c>
      <c r="AT12458" s="93"/>
      <c r="AU12458" s="93"/>
      <c r="AV12458" s="93"/>
    </row>
    <row r="12459" spans="35:48" x14ac:dyDescent="0.55000000000000004">
      <c r="AI12459" s="278" t="s">
        <v>18508</v>
      </c>
      <c r="AJ12459" s="279">
        <v>487420.03</v>
      </c>
      <c r="AL12459" s="246" t="s">
        <v>63369</v>
      </c>
      <c r="AM12459" s="247">
        <v>-48</v>
      </c>
      <c r="AO12459" s="226" t="s">
        <v>47234</v>
      </c>
      <c r="AP12459" s="227">
        <v>18000</v>
      </c>
      <c r="AR12459" s="207" t="s">
        <v>26391</v>
      </c>
      <c r="AS12459" s="208">
        <v>2933.7</v>
      </c>
      <c r="AT12459" s="93"/>
      <c r="AU12459" s="93"/>
      <c r="AV12459" s="93"/>
    </row>
    <row r="12460" spans="35:48" x14ac:dyDescent="0.55000000000000004">
      <c r="AI12460" s="278" t="s">
        <v>18509</v>
      </c>
      <c r="AJ12460" s="279">
        <v>-75987</v>
      </c>
      <c r="AL12460" s="246" t="s">
        <v>57836</v>
      </c>
      <c r="AM12460" s="247">
        <v>6711.5</v>
      </c>
      <c r="AO12460" s="226" t="s">
        <v>47235</v>
      </c>
      <c r="AP12460" s="227">
        <v>1377</v>
      </c>
      <c r="AR12460" s="207" t="s">
        <v>26392</v>
      </c>
      <c r="AS12460" s="208">
        <v>458.96</v>
      </c>
      <c r="AT12460" s="93"/>
      <c r="AU12460" s="93"/>
      <c r="AV12460" s="93"/>
    </row>
    <row r="12461" spans="35:48" x14ac:dyDescent="0.55000000000000004">
      <c r="AI12461" s="278" t="s">
        <v>43191</v>
      </c>
      <c r="AJ12461" s="279">
        <v>1804368.86</v>
      </c>
      <c r="AL12461" s="246" t="s">
        <v>57837</v>
      </c>
      <c r="AM12461" s="247">
        <v>513.41999999999996</v>
      </c>
      <c r="AO12461" s="226" t="s">
        <v>42892</v>
      </c>
      <c r="AP12461" s="227">
        <v>48475.98</v>
      </c>
      <c r="AR12461" s="207" t="s">
        <v>26393</v>
      </c>
      <c r="AS12461" s="208">
        <v>32077.9</v>
      </c>
      <c r="AT12461" s="93"/>
      <c r="AU12461" s="93"/>
      <c r="AV12461" s="93"/>
    </row>
    <row r="12462" spans="35:48" x14ac:dyDescent="0.55000000000000004">
      <c r="AI12462" s="278" t="s">
        <v>18574</v>
      </c>
      <c r="AJ12462" s="279">
        <v>29346.09</v>
      </c>
      <c r="AL12462" s="246" t="s">
        <v>57838</v>
      </c>
      <c r="AM12462" s="247">
        <v>1644.32</v>
      </c>
      <c r="AO12462" s="226" t="s">
        <v>26877</v>
      </c>
      <c r="AP12462" s="227">
        <v>90.87</v>
      </c>
      <c r="AR12462" s="207" t="s">
        <v>26394</v>
      </c>
      <c r="AS12462" s="208">
        <v>3083.14</v>
      </c>
      <c r="AT12462" s="93"/>
      <c r="AU12462" s="93"/>
      <c r="AV12462" s="93"/>
    </row>
    <row r="12463" spans="35:48" x14ac:dyDescent="0.55000000000000004">
      <c r="AI12463" s="278" t="s">
        <v>46007</v>
      </c>
      <c r="AJ12463" s="279">
        <v>8154.52</v>
      </c>
      <c r="AL12463" s="246" t="s">
        <v>53688</v>
      </c>
      <c r="AM12463" s="247">
        <v>6380</v>
      </c>
      <c r="AO12463" s="226" t="s">
        <v>26878</v>
      </c>
      <c r="AP12463" s="227">
        <v>3210.38</v>
      </c>
      <c r="AR12463" s="207" t="s">
        <v>26395</v>
      </c>
      <c r="AS12463" s="208">
        <v>97026.13</v>
      </c>
      <c r="AT12463" s="93"/>
      <c r="AU12463" s="93"/>
      <c r="AV12463" s="93"/>
    </row>
    <row r="12464" spans="35:48" x14ac:dyDescent="0.55000000000000004">
      <c r="AI12464" s="278" t="s">
        <v>18575</v>
      </c>
      <c r="AJ12464" s="279">
        <v>5514.28</v>
      </c>
      <c r="AL12464" s="246" t="s">
        <v>53689</v>
      </c>
      <c r="AM12464" s="247">
        <v>1496</v>
      </c>
      <c r="AO12464" s="226" t="s">
        <v>26879</v>
      </c>
      <c r="AP12464" s="227">
        <v>10509.59</v>
      </c>
      <c r="AR12464" s="207" t="s">
        <v>26396</v>
      </c>
      <c r="AS12464" s="208">
        <v>2595.83</v>
      </c>
      <c r="AT12464" s="93"/>
      <c r="AU12464" s="93"/>
      <c r="AV12464" s="93"/>
    </row>
    <row r="12465" spans="35:48" x14ac:dyDescent="0.55000000000000004">
      <c r="AI12465" s="278" t="s">
        <v>34882</v>
      </c>
      <c r="AJ12465" s="279">
        <v>210639.8</v>
      </c>
      <c r="AL12465" s="246" t="s">
        <v>53690</v>
      </c>
      <c r="AM12465" s="247">
        <v>2176.86</v>
      </c>
      <c r="AO12465" s="226" t="s">
        <v>42893</v>
      </c>
      <c r="AP12465" s="227">
        <v>4426.18</v>
      </c>
      <c r="AR12465" s="207" t="s">
        <v>26397</v>
      </c>
      <c r="AS12465" s="208">
        <v>10775.55</v>
      </c>
      <c r="AT12465" s="93"/>
      <c r="AU12465" s="93"/>
      <c r="AV12465" s="93"/>
    </row>
    <row r="12466" spans="35:48" x14ac:dyDescent="0.55000000000000004">
      <c r="AI12466" s="278" t="s">
        <v>34883</v>
      </c>
      <c r="AJ12466" s="279">
        <v>130000</v>
      </c>
      <c r="AL12466" s="246" t="s">
        <v>53691</v>
      </c>
      <c r="AM12466" s="247">
        <v>2479.94</v>
      </c>
      <c r="AO12466" s="226" t="s">
        <v>26880</v>
      </c>
      <c r="AP12466" s="227">
        <v>452</v>
      </c>
      <c r="AR12466" s="207" t="s">
        <v>26398</v>
      </c>
      <c r="AS12466" s="208">
        <v>35067.919999999998</v>
      </c>
      <c r="AT12466" s="93"/>
      <c r="AU12466" s="93"/>
      <c r="AV12466" s="93"/>
    </row>
    <row r="12467" spans="35:48" x14ac:dyDescent="0.55000000000000004">
      <c r="AI12467" s="278" t="s">
        <v>13377</v>
      </c>
      <c r="AJ12467" s="279">
        <v>5583.27</v>
      </c>
      <c r="AL12467" s="246" t="s">
        <v>63370</v>
      </c>
      <c r="AM12467" s="247">
        <v>-16</v>
      </c>
      <c r="AO12467" s="226" t="s">
        <v>42894</v>
      </c>
      <c r="AP12467" s="227">
        <v>18482.28</v>
      </c>
      <c r="AR12467" s="207" t="s">
        <v>26399</v>
      </c>
      <c r="AS12467" s="208">
        <v>84105.43</v>
      </c>
      <c r="AT12467" s="93"/>
      <c r="AU12467" s="93"/>
      <c r="AV12467" s="93"/>
    </row>
    <row r="12468" spans="35:48" x14ac:dyDescent="0.55000000000000004">
      <c r="AI12468" s="278" t="s">
        <v>43193</v>
      </c>
      <c r="AJ12468" s="279">
        <v>487800</v>
      </c>
      <c r="AL12468" s="246" t="s">
        <v>55385</v>
      </c>
      <c r="AM12468" s="247">
        <v>2089933.66</v>
      </c>
      <c r="AO12468" s="226" t="s">
        <v>42895</v>
      </c>
      <c r="AP12468" s="227">
        <v>16317.33</v>
      </c>
      <c r="AR12468" s="207" t="s">
        <v>26400</v>
      </c>
      <c r="AS12468" s="208">
        <v>4871.5200000000004</v>
      </c>
      <c r="AT12468" s="93"/>
      <c r="AU12468" s="93"/>
      <c r="AV12468" s="93"/>
    </row>
    <row r="12469" spans="35:48" x14ac:dyDescent="0.55000000000000004">
      <c r="AI12469" s="278" t="s">
        <v>40748</v>
      </c>
      <c r="AJ12469" s="279">
        <v>2333.34</v>
      </c>
      <c r="AL12469" s="246" t="s">
        <v>57839</v>
      </c>
      <c r="AM12469" s="247">
        <v>4199.9399999999996</v>
      </c>
      <c r="AO12469" s="226" t="s">
        <v>14167</v>
      </c>
      <c r="AP12469" s="227">
        <v>154305.04999999999</v>
      </c>
      <c r="AR12469" s="207" t="s">
        <v>26401</v>
      </c>
      <c r="AS12469" s="208">
        <v>1289.44</v>
      </c>
      <c r="AT12469" s="93"/>
      <c r="AU12469" s="93"/>
      <c r="AV12469" s="93"/>
    </row>
    <row r="12470" spans="35:48" x14ac:dyDescent="0.55000000000000004">
      <c r="AI12470" s="278" t="s">
        <v>34884</v>
      </c>
      <c r="AJ12470" s="279">
        <v>12270</v>
      </c>
      <c r="AL12470" s="246" t="s">
        <v>53692</v>
      </c>
      <c r="AM12470" s="247">
        <v>558618.42000000004</v>
      </c>
      <c r="AO12470" s="226" t="s">
        <v>14168</v>
      </c>
      <c r="AP12470" s="227">
        <v>14466.55</v>
      </c>
      <c r="AR12470" s="207" t="s">
        <v>26402</v>
      </c>
      <c r="AS12470" s="208">
        <v>126</v>
      </c>
      <c r="AT12470" s="93"/>
      <c r="AU12470" s="93"/>
      <c r="AV12470" s="93"/>
    </row>
    <row r="12471" spans="35:48" x14ac:dyDescent="0.55000000000000004">
      <c r="AI12471" s="278" t="s">
        <v>18577</v>
      </c>
      <c r="AJ12471" s="279">
        <v>8190</v>
      </c>
      <c r="AL12471" s="246" t="s">
        <v>56553</v>
      </c>
      <c r="AM12471" s="247">
        <v>234038.14</v>
      </c>
      <c r="AO12471" s="226" t="s">
        <v>39666</v>
      </c>
      <c r="AP12471" s="227">
        <v>9769.1</v>
      </c>
      <c r="AR12471" s="207" t="s">
        <v>26403</v>
      </c>
      <c r="AS12471" s="208">
        <v>7580.48</v>
      </c>
      <c r="AT12471" s="93"/>
      <c r="AU12471" s="93"/>
      <c r="AV12471" s="93"/>
    </row>
    <row r="12472" spans="35:48" x14ac:dyDescent="0.55000000000000004">
      <c r="AI12472" s="278" t="s">
        <v>18578</v>
      </c>
      <c r="AJ12472" s="279">
        <v>336988.72</v>
      </c>
      <c r="AL12472" s="246" t="s">
        <v>55386</v>
      </c>
      <c r="AM12472" s="247">
        <v>858402.9</v>
      </c>
      <c r="AO12472" s="226" t="s">
        <v>14170</v>
      </c>
      <c r="AP12472" s="227">
        <v>1918.97</v>
      </c>
      <c r="AR12472" s="207" t="s">
        <v>26404</v>
      </c>
      <c r="AS12472" s="208">
        <v>20178.3</v>
      </c>
      <c r="AT12472" s="93"/>
      <c r="AU12472" s="93"/>
      <c r="AV12472" s="93"/>
    </row>
    <row r="12473" spans="35:48" x14ac:dyDescent="0.55000000000000004">
      <c r="AI12473" s="278" t="s">
        <v>18580</v>
      </c>
      <c r="AJ12473" s="279">
        <v>101513.71</v>
      </c>
      <c r="AL12473" s="246" t="s">
        <v>57840</v>
      </c>
      <c r="AM12473" s="247">
        <v>11178.07</v>
      </c>
      <c r="AO12473" s="226" t="s">
        <v>14171</v>
      </c>
      <c r="AP12473" s="227">
        <v>35668.92</v>
      </c>
      <c r="AR12473" s="207" t="s">
        <v>26405</v>
      </c>
      <c r="AS12473" s="208">
        <v>1217.18</v>
      </c>
      <c r="AT12473" s="93"/>
      <c r="AU12473" s="93"/>
      <c r="AV12473" s="93"/>
    </row>
    <row r="12474" spans="35:48" x14ac:dyDescent="0.55000000000000004">
      <c r="AI12474" s="278" t="s">
        <v>13380</v>
      </c>
      <c r="AJ12474" s="279">
        <v>93300.2</v>
      </c>
      <c r="AL12474" s="246" t="s">
        <v>55387</v>
      </c>
      <c r="AM12474" s="247">
        <v>4299.3999999999996</v>
      </c>
      <c r="AO12474" s="226" t="s">
        <v>26882</v>
      </c>
      <c r="AP12474" s="227">
        <v>40396.089999999997</v>
      </c>
      <c r="AR12474" s="207" t="s">
        <v>26406</v>
      </c>
      <c r="AS12474" s="208">
        <v>289440.07</v>
      </c>
      <c r="AT12474" s="93"/>
      <c r="AU12474" s="93"/>
      <c r="AV12474" s="93"/>
    </row>
    <row r="12475" spans="35:48" x14ac:dyDescent="0.55000000000000004">
      <c r="AI12475" s="278" t="s">
        <v>18581</v>
      </c>
      <c r="AJ12475" s="279">
        <v>191363.36</v>
      </c>
      <c r="AL12475" s="246" t="s">
        <v>55388</v>
      </c>
      <c r="AM12475" s="247">
        <v>71931.070000000007</v>
      </c>
      <c r="AO12475" s="226" t="s">
        <v>26883</v>
      </c>
      <c r="AP12475" s="227">
        <v>93750.46</v>
      </c>
      <c r="AR12475" s="207" t="s">
        <v>26407</v>
      </c>
      <c r="AS12475" s="208">
        <v>37319.61</v>
      </c>
      <c r="AT12475" s="93"/>
      <c r="AU12475" s="93"/>
      <c r="AV12475" s="93"/>
    </row>
    <row r="12476" spans="35:48" x14ac:dyDescent="0.55000000000000004">
      <c r="AI12476" s="278" t="s">
        <v>18582</v>
      </c>
      <c r="AJ12476" s="279">
        <v>39628.269999999997</v>
      </c>
      <c r="AL12476" s="246" t="s">
        <v>55389</v>
      </c>
      <c r="AM12476" s="247">
        <v>213586.96</v>
      </c>
      <c r="AO12476" s="226" t="s">
        <v>42896</v>
      </c>
      <c r="AP12476" s="227">
        <v>37401</v>
      </c>
      <c r="AR12476" s="207" t="s">
        <v>26408</v>
      </c>
      <c r="AS12476" s="208">
        <v>30482.46</v>
      </c>
      <c r="AT12476" s="93"/>
      <c r="AU12476" s="93"/>
      <c r="AV12476" s="93"/>
    </row>
    <row r="12477" spans="35:48" x14ac:dyDescent="0.55000000000000004">
      <c r="AI12477" s="278" t="s">
        <v>18583</v>
      </c>
      <c r="AJ12477" s="279">
        <v>311366.43</v>
      </c>
      <c r="AL12477" s="246" t="s">
        <v>56554</v>
      </c>
      <c r="AM12477" s="247">
        <v>37697.370000000003</v>
      </c>
      <c r="AO12477" s="226" t="s">
        <v>26886</v>
      </c>
      <c r="AP12477" s="227">
        <v>40688.85</v>
      </c>
      <c r="AR12477" s="207" t="s">
        <v>26409</v>
      </c>
      <c r="AS12477" s="208">
        <v>13711.94</v>
      </c>
      <c r="AT12477" s="93"/>
      <c r="AU12477" s="93"/>
      <c r="AV12477" s="93"/>
    </row>
    <row r="12478" spans="35:48" x14ac:dyDescent="0.55000000000000004">
      <c r="AI12478" s="278" t="s">
        <v>18584</v>
      </c>
      <c r="AJ12478" s="279">
        <v>51567.9</v>
      </c>
      <c r="AL12478" s="246" t="s">
        <v>57841</v>
      </c>
      <c r="AM12478" s="247">
        <v>52213.27</v>
      </c>
      <c r="AO12478" s="226" t="s">
        <v>26887</v>
      </c>
      <c r="AP12478" s="227">
        <v>16163.03</v>
      </c>
      <c r="AR12478" s="207" t="s">
        <v>26410</v>
      </c>
      <c r="AS12478" s="208">
        <v>51283.43</v>
      </c>
      <c r="AT12478" s="93"/>
      <c r="AU12478" s="93"/>
      <c r="AV12478" s="93"/>
    </row>
    <row r="12479" spans="35:48" x14ac:dyDescent="0.55000000000000004">
      <c r="AI12479" s="278" t="s">
        <v>69259</v>
      </c>
      <c r="AJ12479" s="279">
        <v>5161</v>
      </c>
      <c r="AL12479" s="246" t="s">
        <v>64873</v>
      </c>
      <c r="AM12479" s="247">
        <v>102.46</v>
      </c>
      <c r="AO12479" s="226" t="s">
        <v>26888</v>
      </c>
      <c r="AP12479" s="227">
        <v>228.64</v>
      </c>
      <c r="AR12479" s="207" t="s">
        <v>26411</v>
      </c>
      <c r="AS12479" s="208">
        <v>109807.67999999999</v>
      </c>
      <c r="AT12479" s="93"/>
      <c r="AU12479" s="93"/>
      <c r="AV12479" s="93"/>
    </row>
    <row r="12480" spans="35:48" x14ac:dyDescent="0.55000000000000004">
      <c r="AI12480" s="278" t="s">
        <v>69260</v>
      </c>
      <c r="AJ12480" s="279">
        <v>1560</v>
      </c>
      <c r="AL12480" s="246" t="s">
        <v>55390</v>
      </c>
      <c r="AM12480" s="247">
        <v>36898.019999999997</v>
      </c>
      <c r="AO12480" s="226" t="s">
        <v>26889</v>
      </c>
      <c r="AP12480" s="227">
        <v>672.21</v>
      </c>
      <c r="AR12480" s="207" t="s">
        <v>26412</v>
      </c>
      <c r="AS12480" s="208">
        <v>24033.32</v>
      </c>
      <c r="AT12480" s="93"/>
      <c r="AU12480" s="93"/>
      <c r="AV12480" s="93"/>
    </row>
    <row r="12481" spans="35:48" x14ac:dyDescent="0.55000000000000004">
      <c r="AI12481" s="278" t="s">
        <v>50622</v>
      </c>
      <c r="AJ12481" s="279">
        <v>2443.73</v>
      </c>
      <c r="AL12481" s="246" t="s">
        <v>55391</v>
      </c>
      <c r="AM12481" s="247">
        <v>515.23</v>
      </c>
      <c r="AO12481" s="226" t="s">
        <v>34068</v>
      </c>
      <c r="AP12481" s="227">
        <v>82.91</v>
      </c>
      <c r="AR12481" s="207" t="s">
        <v>26413</v>
      </c>
      <c r="AS12481" s="208">
        <v>77168.78</v>
      </c>
      <c r="AT12481" s="93"/>
      <c r="AU12481" s="93"/>
      <c r="AV12481" s="93"/>
    </row>
    <row r="12482" spans="35:48" x14ac:dyDescent="0.55000000000000004">
      <c r="AI12482" s="278" t="s">
        <v>56780</v>
      </c>
      <c r="AJ12482" s="279">
        <v>-31158.14</v>
      </c>
      <c r="AL12482" s="246" t="s">
        <v>55392</v>
      </c>
      <c r="AM12482" s="247">
        <v>838.25</v>
      </c>
      <c r="AO12482" s="226" t="s">
        <v>26890</v>
      </c>
      <c r="AP12482" s="227">
        <v>4424.3999999999996</v>
      </c>
      <c r="AR12482" s="207" t="s">
        <v>26414</v>
      </c>
      <c r="AS12482" s="208">
        <v>14725.59</v>
      </c>
      <c r="AT12482" s="93"/>
      <c r="AU12482" s="93"/>
      <c r="AV12482" s="93"/>
    </row>
    <row r="12483" spans="35:48" x14ac:dyDescent="0.55000000000000004">
      <c r="AI12483" s="278" t="s">
        <v>56781</v>
      </c>
      <c r="AJ12483" s="279">
        <v>250</v>
      </c>
      <c r="AL12483" s="246" t="s">
        <v>42908</v>
      </c>
      <c r="AM12483" s="247">
        <v>16200</v>
      </c>
      <c r="AO12483" s="226" t="s">
        <v>26891</v>
      </c>
      <c r="AP12483" s="227">
        <v>12524.35</v>
      </c>
      <c r="AR12483" s="207" t="s">
        <v>26415</v>
      </c>
      <c r="AS12483" s="208">
        <v>30676.5</v>
      </c>
      <c r="AT12483" s="93"/>
      <c r="AU12483" s="93"/>
      <c r="AV12483" s="93"/>
    </row>
    <row r="12484" spans="35:48" x14ac:dyDescent="0.55000000000000004">
      <c r="AI12484" s="278" t="s">
        <v>54290</v>
      </c>
      <c r="AJ12484" s="279">
        <v>1348.53</v>
      </c>
      <c r="AL12484" s="246" t="s">
        <v>55393</v>
      </c>
      <c r="AM12484" s="247">
        <v>373000.43</v>
      </c>
      <c r="AO12484" s="226" t="s">
        <v>26892</v>
      </c>
      <c r="AP12484" s="227">
        <v>17683.61</v>
      </c>
      <c r="AR12484" s="207" t="s">
        <v>26416</v>
      </c>
      <c r="AS12484" s="208">
        <v>360</v>
      </c>
      <c r="AT12484" s="93"/>
      <c r="AU12484" s="93"/>
      <c r="AV12484" s="93"/>
    </row>
    <row r="12485" spans="35:48" x14ac:dyDescent="0.55000000000000004">
      <c r="AI12485" s="278" t="s">
        <v>63479</v>
      </c>
      <c r="AJ12485" s="279">
        <v>8900</v>
      </c>
      <c r="AL12485" s="246" t="s">
        <v>56555</v>
      </c>
      <c r="AM12485" s="247">
        <v>5111.42</v>
      </c>
      <c r="AO12485" s="226" t="s">
        <v>39667</v>
      </c>
      <c r="AP12485" s="227">
        <v>437193</v>
      </c>
      <c r="AR12485" s="207" t="s">
        <v>26417</v>
      </c>
      <c r="AS12485" s="208">
        <v>9196.66</v>
      </c>
      <c r="AT12485" s="93"/>
      <c r="AU12485" s="93"/>
      <c r="AV12485" s="93"/>
    </row>
    <row r="12486" spans="35:48" x14ac:dyDescent="0.55000000000000004">
      <c r="AI12486" s="278" t="s">
        <v>69261</v>
      </c>
      <c r="AJ12486" s="279">
        <v>23</v>
      </c>
      <c r="AL12486" s="246" t="s">
        <v>58671</v>
      </c>
      <c r="AM12486" s="247">
        <v>13963.73</v>
      </c>
      <c r="AO12486" s="226" t="s">
        <v>42897</v>
      </c>
      <c r="AP12486" s="227">
        <v>264701</v>
      </c>
      <c r="AR12486" s="207" t="s">
        <v>26418</v>
      </c>
      <c r="AS12486" s="208">
        <v>6950.22</v>
      </c>
      <c r="AT12486" s="93"/>
      <c r="AU12486" s="93"/>
      <c r="AV12486" s="93"/>
    </row>
    <row r="12487" spans="35:48" x14ac:dyDescent="0.55000000000000004">
      <c r="AI12487" s="278" t="s">
        <v>18586</v>
      </c>
      <c r="AJ12487" s="279">
        <v>93095.08</v>
      </c>
      <c r="AL12487" s="246" t="s">
        <v>62227</v>
      </c>
      <c r="AM12487" s="247">
        <v>9336.43</v>
      </c>
      <c r="AO12487" s="226" t="s">
        <v>45532</v>
      </c>
      <c r="AP12487" s="227">
        <v>2188890.8199999998</v>
      </c>
      <c r="AR12487" s="207" t="s">
        <v>26419</v>
      </c>
      <c r="AS12487" s="208">
        <v>2651.4</v>
      </c>
      <c r="AT12487" s="93"/>
      <c r="AU12487" s="93"/>
      <c r="AV12487" s="93"/>
    </row>
    <row r="12488" spans="35:48" x14ac:dyDescent="0.55000000000000004">
      <c r="AI12488" s="278" t="s">
        <v>69262</v>
      </c>
      <c r="AJ12488" s="279">
        <v>220.11</v>
      </c>
      <c r="AL12488" s="246" t="s">
        <v>55394</v>
      </c>
      <c r="AM12488" s="247">
        <v>146582.96</v>
      </c>
      <c r="AO12488" s="226" t="s">
        <v>45533</v>
      </c>
      <c r="AP12488" s="227">
        <v>167221</v>
      </c>
      <c r="AR12488" s="207" t="s">
        <v>26420</v>
      </c>
      <c r="AS12488" s="208">
        <v>47977.88</v>
      </c>
      <c r="AT12488" s="93"/>
      <c r="AU12488" s="93"/>
      <c r="AV12488" s="93"/>
    </row>
    <row r="12489" spans="35:48" x14ac:dyDescent="0.55000000000000004">
      <c r="AI12489" s="278" t="s">
        <v>18587</v>
      </c>
      <c r="AJ12489" s="279">
        <v>484940.44</v>
      </c>
      <c r="AL12489" s="246" t="s">
        <v>55395</v>
      </c>
      <c r="AM12489" s="247">
        <v>440550.91</v>
      </c>
      <c r="AO12489" s="226" t="s">
        <v>26897</v>
      </c>
      <c r="AP12489" s="227">
        <v>20943.599999999999</v>
      </c>
      <c r="AR12489" s="207" t="s">
        <v>26421</v>
      </c>
      <c r="AS12489" s="208">
        <v>6136.94</v>
      </c>
      <c r="AT12489" s="93"/>
      <c r="AU12489" s="93"/>
      <c r="AV12489" s="93"/>
    </row>
    <row r="12490" spans="35:48" x14ac:dyDescent="0.55000000000000004">
      <c r="AI12490" s="278" t="s">
        <v>18588</v>
      </c>
      <c r="AJ12490" s="279">
        <v>45968.43</v>
      </c>
      <c r="AL12490" s="246" t="s">
        <v>55396</v>
      </c>
      <c r="AM12490" s="247">
        <v>10930.86</v>
      </c>
      <c r="AO12490" s="226" t="s">
        <v>26898</v>
      </c>
      <c r="AP12490" s="227">
        <v>325844.28999999998</v>
      </c>
      <c r="AR12490" s="207" t="s">
        <v>26422</v>
      </c>
      <c r="AS12490" s="208">
        <v>46715.03</v>
      </c>
      <c r="AT12490" s="93"/>
      <c r="AU12490" s="93"/>
      <c r="AV12490" s="93"/>
    </row>
    <row r="12491" spans="35:48" x14ac:dyDescent="0.55000000000000004">
      <c r="AI12491" s="278" t="s">
        <v>18589</v>
      </c>
      <c r="AJ12491" s="279">
        <v>168652.87</v>
      </c>
      <c r="AL12491" s="246" t="s">
        <v>42909</v>
      </c>
      <c r="AM12491" s="247">
        <v>379939.37</v>
      </c>
      <c r="AO12491" s="226" t="s">
        <v>26899</v>
      </c>
      <c r="AP12491" s="227">
        <v>253573.42</v>
      </c>
      <c r="AR12491" s="207" t="s">
        <v>26423</v>
      </c>
      <c r="AS12491" s="208">
        <v>94514.27</v>
      </c>
      <c r="AT12491" s="93"/>
      <c r="AU12491" s="93"/>
      <c r="AV12491" s="93"/>
    </row>
    <row r="12492" spans="35:48" x14ac:dyDescent="0.55000000000000004">
      <c r="AI12492" s="278" t="s">
        <v>47473</v>
      </c>
      <c r="AJ12492" s="279">
        <v>43969.55</v>
      </c>
      <c r="AL12492" s="246" t="s">
        <v>48244</v>
      </c>
      <c r="AM12492" s="247">
        <v>1156978.1200000001</v>
      </c>
      <c r="AO12492" s="226" t="s">
        <v>26900</v>
      </c>
      <c r="AP12492" s="227">
        <v>95839.82</v>
      </c>
      <c r="AR12492" s="207" t="s">
        <v>26424</v>
      </c>
      <c r="AS12492" s="208">
        <v>6089.37</v>
      </c>
      <c r="AT12492" s="93"/>
      <c r="AU12492" s="93"/>
      <c r="AV12492" s="93"/>
    </row>
    <row r="12493" spans="35:48" x14ac:dyDescent="0.55000000000000004">
      <c r="AI12493" s="278" t="s">
        <v>18590</v>
      </c>
      <c r="AJ12493" s="279">
        <v>24481.360000000001</v>
      </c>
      <c r="AL12493" s="246" t="s">
        <v>55397</v>
      </c>
      <c r="AM12493" s="247">
        <v>625057.99</v>
      </c>
      <c r="AO12493" s="226" t="s">
        <v>26901</v>
      </c>
      <c r="AP12493" s="227">
        <v>62332.94</v>
      </c>
      <c r="AR12493" s="207" t="s">
        <v>26425</v>
      </c>
      <c r="AS12493" s="208">
        <v>363980.64</v>
      </c>
      <c r="AT12493" s="93"/>
      <c r="AU12493" s="93"/>
      <c r="AV12493" s="93"/>
    </row>
    <row r="12494" spans="35:48" x14ac:dyDescent="0.55000000000000004">
      <c r="AI12494" s="278" t="s">
        <v>69263</v>
      </c>
      <c r="AJ12494" s="279">
        <v>5443.66</v>
      </c>
      <c r="AL12494" s="246" t="s">
        <v>59815</v>
      </c>
      <c r="AM12494" s="247">
        <v>2912</v>
      </c>
      <c r="AO12494" s="226" t="s">
        <v>48234</v>
      </c>
      <c r="AP12494" s="227">
        <v>-26915.33</v>
      </c>
      <c r="AR12494" s="207" t="s">
        <v>26426</v>
      </c>
      <c r="AS12494" s="208">
        <v>811469.78</v>
      </c>
      <c r="AT12494" s="93"/>
      <c r="AU12494" s="93"/>
      <c r="AV12494" s="93"/>
    </row>
    <row r="12495" spans="35:48" x14ac:dyDescent="0.55000000000000004">
      <c r="AI12495" s="278" t="s">
        <v>13399</v>
      </c>
      <c r="AJ12495" s="279">
        <v>129.6</v>
      </c>
      <c r="AL12495" s="246" t="s">
        <v>47247</v>
      </c>
      <c r="AM12495" s="247">
        <v>1497.88</v>
      </c>
      <c r="AO12495" s="226" t="s">
        <v>40607</v>
      </c>
      <c r="AP12495" s="227">
        <v>2370.4899999999998</v>
      </c>
      <c r="AR12495" s="207" t="s">
        <v>26427</v>
      </c>
      <c r="AS12495" s="208">
        <v>37560</v>
      </c>
      <c r="AT12495" s="93"/>
      <c r="AU12495" s="93"/>
      <c r="AV12495" s="93"/>
    </row>
    <row r="12496" spans="35:48" x14ac:dyDescent="0.55000000000000004">
      <c r="AI12496" s="278" t="s">
        <v>48445</v>
      </c>
      <c r="AJ12496" s="279">
        <v>24150.35</v>
      </c>
      <c r="AL12496" s="246" t="s">
        <v>57842</v>
      </c>
      <c r="AM12496" s="247">
        <v>116330.06</v>
      </c>
      <c r="AO12496" s="226" t="s">
        <v>39442</v>
      </c>
      <c r="AP12496" s="227">
        <v>80437.509999999995</v>
      </c>
      <c r="AR12496" s="207" t="s">
        <v>26428</v>
      </c>
      <c r="AS12496" s="208">
        <v>173536.45</v>
      </c>
      <c r="AT12496" s="93"/>
      <c r="AU12496" s="93"/>
      <c r="AV12496" s="93"/>
    </row>
    <row r="12497" spans="35:48" x14ac:dyDescent="0.55000000000000004">
      <c r="AI12497" s="278" t="s">
        <v>18645</v>
      </c>
      <c r="AJ12497" s="279">
        <v>3867.28</v>
      </c>
      <c r="AL12497" s="246" t="s">
        <v>53695</v>
      </c>
      <c r="AM12497" s="247">
        <v>1268145.29</v>
      </c>
      <c r="AO12497" s="226" t="s">
        <v>36668</v>
      </c>
      <c r="AP12497" s="227">
        <v>845.79</v>
      </c>
      <c r="AR12497" s="207" t="s">
        <v>26429</v>
      </c>
      <c r="AS12497" s="208">
        <v>23219</v>
      </c>
      <c r="AT12497" s="93"/>
      <c r="AU12497" s="93"/>
      <c r="AV12497" s="93"/>
    </row>
    <row r="12498" spans="35:48" x14ac:dyDescent="0.55000000000000004">
      <c r="AI12498" s="278" t="s">
        <v>33392</v>
      </c>
      <c r="AJ12498" s="279">
        <v>960</v>
      </c>
      <c r="AL12498" s="246" t="s">
        <v>59435</v>
      </c>
      <c r="AM12498" s="247">
        <v>2398.94</v>
      </c>
      <c r="AO12498" s="226" t="s">
        <v>35590</v>
      </c>
      <c r="AP12498" s="227">
        <v>28700</v>
      </c>
      <c r="AR12498" s="207" t="s">
        <v>26430</v>
      </c>
      <c r="AS12498" s="208">
        <v>23390.43</v>
      </c>
      <c r="AT12498" s="93"/>
      <c r="AU12498" s="93"/>
      <c r="AV12498" s="93"/>
    </row>
    <row r="12499" spans="35:48" x14ac:dyDescent="0.55000000000000004">
      <c r="AI12499" s="278" t="s">
        <v>13400</v>
      </c>
      <c r="AJ12499" s="279">
        <v>1928</v>
      </c>
      <c r="AL12499" s="246" t="s">
        <v>64874</v>
      </c>
      <c r="AM12499" s="247">
        <v>9990.5</v>
      </c>
      <c r="AO12499" s="226" t="s">
        <v>53624</v>
      </c>
      <c r="AP12499" s="227">
        <v>48.78</v>
      </c>
      <c r="AR12499" s="207" t="s">
        <v>26431</v>
      </c>
      <c r="AS12499" s="208">
        <v>115423.27</v>
      </c>
      <c r="AT12499" s="93"/>
      <c r="AU12499" s="93"/>
      <c r="AV12499" s="93"/>
    </row>
    <row r="12500" spans="35:48" x14ac:dyDescent="0.55000000000000004">
      <c r="AI12500" s="278" t="s">
        <v>39055</v>
      </c>
      <c r="AJ12500" s="279">
        <v>391222.08</v>
      </c>
      <c r="AL12500" s="246" t="s">
        <v>64875</v>
      </c>
      <c r="AM12500" s="247">
        <v>1695.19</v>
      </c>
      <c r="AO12500" s="226" t="s">
        <v>42898</v>
      </c>
      <c r="AP12500" s="227">
        <v>24494.639999999999</v>
      </c>
      <c r="AR12500" s="207" t="s">
        <v>26432</v>
      </c>
      <c r="AS12500" s="208">
        <v>360325.41</v>
      </c>
      <c r="AT12500" s="93"/>
      <c r="AU12500" s="93"/>
      <c r="AV12500" s="93"/>
    </row>
    <row r="12501" spans="35:48" x14ac:dyDescent="0.55000000000000004">
      <c r="AI12501" s="278" t="s">
        <v>18651</v>
      </c>
      <c r="AJ12501" s="279">
        <v>165462.99</v>
      </c>
      <c r="AL12501" s="246" t="s">
        <v>50387</v>
      </c>
      <c r="AM12501" s="247">
        <v>22378.61</v>
      </c>
      <c r="AO12501" s="226" t="s">
        <v>39443</v>
      </c>
      <c r="AP12501" s="227">
        <v>30661.02</v>
      </c>
      <c r="AR12501" s="207" t="s">
        <v>26433</v>
      </c>
      <c r="AS12501" s="208">
        <v>91479.35</v>
      </c>
      <c r="AT12501" s="93"/>
      <c r="AU12501" s="93"/>
      <c r="AV12501" s="93"/>
    </row>
    <row r="12502" spans="35:48" x14ac:dyDescent="0.55000000000000004">
      <c r="AI12502" s="278" t="s">
        <v>69264</v>
      </c>
      <c r="AJ12502" s="279">
        <v>10300</v>
      </c>
      <c r="AL12502" s="246" t="s">
        <v>56556</v>
      </c>
      <c r="AM12502" s="247">
        <v>179.96</v>
      </c>
      <c r="AO12502" s="226" t="s">
        <v>39444</v>
      </c>
      <c r="AP12502" s="227">
        <v>4223.13</v>
      </c>
      <c r="AR12502" s="207" t="s">
        <v>26434</v>
      </c>
      <c r="AS12502" s="208">
        <v>4488.2</v>
      </c>
      <c r="AT12502" s="93"/>
      <c r="AU12502" s="93"/>
      <c r="AV12502" s="93"/>
    </row>
    <row r="12503" spans="35:48" x14ac:dyDescent="0.55000000000000004">
      <c r="AI12503" s="278" t="s">
        <v>55591</v>
      </c>
      <c r="AJ12503" s="279">
        <v>44604.18</v>
      </c>
      <c r="AL12503" s="246" t="s">
        <v>58672</v>
      </c>
      <c r="AM12503" s="247">
        <v>8625.43</v>
      </c>
      <c r="AO12503" s="226" t="s">
        <v>39445</v>
      </c>
      <c r="AP12503" s="227">
        <v>12438.45</v>
      </c>
      <c r="AR12503" s="207" t="s">
        <v>26435</v>
      </c>
      <c r="AS12503" s="208">
        <v>2140.65</v>
      </c>
      <c r="AT12503" s="93"/>
      <c r="AU12503" s="93"/>
      <c r="AV12503" s="93"/>
    </row>
    <row r="12504" spans="35:48" x14ac:dyDescent="0.55000000000000004">
      <c r="AI12504" s="278" t="s">
        <v>13401</v>
      </c>
      <c r="AJ12504" s="279">
        <v>49143.17</v>
      </c>
      <c r="AL12504" s="246" t="s">
        <v>53696</v>
      </c>
      <c r="AM12504" s="247">
        <v>85.64</v>
      </c>
      <c r="AO12504" s="226" t="s">
        <v>40608</v>
      </c>
      <c r="AP12504" s="227">
        <v>2117.89</v>
      </c>
      <c r="AR12504" s="207" t="s">
        <v>26436</v>
      </c>
      <c r="AS12504" s="208">
        <v>10027.91</v>
      </c>
      <c r="AT12504" s="93"/>
      <c r="AU12504" s="93"/>
      <c r="AV12504" s="93"/>
    </row>
    <row r="12505" spans="35:48" x14ac:dyDescent="0.55000000000000004">
      <c r="AI12505" s="278" t="s">
        <v>13402</v>
      </c>
      <c r="AJ12505" s="279">
        <v>146135.49</v>
      </c>
      <c r="AL12505" s="246" t="s">
        <v>50388</v>
      </c>
      <c r="AM12505" s="247">
        <v>1519.59</v>
      </c>
      <c r="AO12505" s="226" t="s">
        <v>47236</v>
      </c>
      <c r="AP12505" s="227">
        <v>602.98</v>
      </c>
      <c r="AR12505" s="207" t="s">
        <v>26437</v>
      </c>
      <c r="AS12505" s="208">
        <v>229445.41</v>
      </c>
      <c r="AT12505" s="93"/>
      <c r="AU12505" s="93"/>
      <c r="AV12505" s="93"/>
    </row>
    <row r="12506" spans="35:48" x14ac:dyDescent="0.55000000000000004">
      <c r="AI12506" s="278" t="s">
        <v>13403</v>
      </c>
      <c r="AJ12506" s="279">
        <v>1178.56</v>
      </c>
      <c r="AL12506" s="246" t="s">
        <v>50389</v>
      </c>
      <c r="AM12506" s="247">
        <v>7661.06</v>
      </c>
      <c r="AO12506" s="226" t="s">
        <v>39446</v>
      </c>
      <c r="AP12506" s="227">
        <v>29971.4</v>
      </c>
      <c r="AR12506" s="207" t="s">
        <v>26438</v>
      </c>
      <c r="AS12506" s="208">
        <v>31222.560000000001</v>
      </c>
      <c r="AT12506" s="93"/>
      <c r="AU12506" s="93"/>
      <c r="AV12506" s="93"/>
    </row>
    <row r="12507" spans="35:48" x14ac:dyDescent="0.55000000000000004">
      <c r="AI12507" s="278" t="s">
        <v>18652</v>
      </c>
      <c r="AJ12507" s="279">
        <v>34891.83</v>
      </c>
      <c r="AL12507" s="246" t="s">
        <v>50390</v>
      </c>
      <c r="AM12507" s="247">
        <v>7396.92</v>
      </c>
      <c r="AO12507" s="226" t="s">
        <v>53625</v>
      </c>
      <c r="AP12507" s="227">
        <v>24223.39</v>
      </c>
      <c r="AR12507" s="207" t="s">
        <v>26439</v>
      </c>
      <c r="AS12507" s="208">
        <v>656.46</v>
      </c>
      <c r="AT12507" s="93"/>
      <c r="AU12507" s="93"/>
      <c r="AV12507" s="93"/>
    </row>
    <row r="12508" spans="35:48" x14ac:dyDescent="0.55000000000000004">
      <c r="AI12508" s="278" t="s">
        <v>13404</v>
      </c>
      <c r="AJ12508" s="279">
        <v>95300</v>
      </c>
      <c r="AL12508" s="246" t="s">
        <v>59816</v>
      </c>
      <c r="AM12508" s="247">
        <v>10</v>
      </c>
      <c r="AO12508" s="226" t="s">
        <v>42899</v>
      </c>
      <c r="AP12508" s="227">
        <v>3254.07</v>
      </c>
      <c r="AR12508" s="207" t="s">
        <v>26440</v>
      </c>
      <c r="AS12508" s="208">
        <v>31026.66</v>
      </c>
      <c r="AT12508" s="93"/>
      <c r="AU12508" s="93"/>
      <c r="AV12508" s="93"/>
    </row>
    <row r="12509" spans="35:48" x14ac:dyDescent="0.55000000000000004">
      <c r="AI12509" s="278" t="s">
        <v>66767</v>
      </c>
      <c r="AJ12509" s="279">
        <v>361.6</v>
      </c>
      <c r="AL12509" s="246" t="s">
        <v>53697</v>
      </c>
      <c r="AM12509" s="247">
        <v>416.2</v>
      </c>
      <c r="AO12509" s="226" t="s">
        <v>53626</v>
      </c>
      <c r="AP12509" s="227">
        <v>3000</v>
      </c>
      <c r="AR12509" s="207" t="s">
        <v>26441</v>
      </c>
      <c r="AS12509" s="208">
        <v>16241</v>
      </c>
      <c r="AT12509" s="93"/>
      <c r="AU12509" s="93"/>
      <c r="AV12509" s="93"/>
    </row>
    <row r="12510" spans="35:48" x14ac:dyDescent="0.55000000000000004">
      <c r="AI12510" s="278" t="s">
        <v>66768</v>
      </c>
      <c r="AJ12510" s="279">
        <v>56792.14</v>
      </c>
      <c r="AL12510" s="246" t="s">
        <v>59202</v>
      </c>
      <c r="AM12510" s="247">
        <v>1022.39</v>
      </c>
      <c r="AO12510" s="226" t="s">
        <v>39447</v>
      </c>
      <c r="AP12510" s="227">
        <v>4481.2299999999996</v>
      </c>
      <c r="AR12510" s="207" t="s">
        <v>26442</v>
      </c>
      <c r="AS12510" s="208">
        <v>29554.86</v>
      </c>
      <c r="AT12510" s="93"/>
      <c r="AU12510" s="93"/>
      <c r="AV12510" s="93"/>
    </row>
    <row r="12511" spans="35:48" x14ac:dyDescent="0.55000000000000004">
      <c r="AI12511" s="278" t="s">
        <v>18653</v>
      </c>
      <c r="AJ12511" s="279">
        <v>132086.19</v>
      </c>
      <c r="AL12511" s="246" t="s">
        <v>53698</v>
      </c>
      <c r="AM12511" s="247">
        <v>8607.99</v>
      </c>
      <c r="AO12511" s="226" t="s">
        <v>39448</v>
      </c>
      <c r="AP12511" s="227">
        <v>14159.84</v>
      </c>
      <c r="AR12511" s="207" t="s">
        <v>26443</v>
      </c>
      <c r="AS12511" s="208">
        <v>302360.53999999998</v>
      </c>
      <c r="AT12511" s="93"/>
      <c r="AU12511" s="93"/>
      <c r="AV12511" s="93"/>
    </row>
    <row r="12512" spans="35:48" x14ac:dyDescent="0.55000000000000004">
      <c r="AI12512" s="278" t="s">
        <v>39056</v>
      </c>
      <c r="AJ12512" s="279">
        <v>42664.61</v>
      </c>
      <c r="AL12512" s="246" t="s">
        <v>58330</v>
      </c>
      <c r="AM12512" s="247">
        <v>1437.92</v>
      </c>
      <c r="AO12512" s="226" t="s">
        <v>39449</v>
      </c>
      <c r="AP12512" s="227">
        <v>8818.24</v>
      </c>
      <c r="AR12512" s="207" t="s">
        <v>26444</v>
      </c>
      <c r="AS12512" s="208">
        <v>1757.26</v>
      </c>
      <c r="AT12512" s="93"/>
      <c r="AU12512" s="93"/>
      <c r="AV12512" s="93"/>
    </row>
    <row r="12513" spans="35:48" x14ac:dyDescent="0.55000000000000004">
      <c r="AI12513" s="278" t="s">
        <v>55593</v>
      </c>
      <c r="AJ12513" s="279">
        <v>4839.25</v>
      </c>
      <c r="AL12513" s="246" t="s">
        <v>63371</v>
      </c>
      <c r="AM12513" s="247">
        <v>-3</v>
      </c>
      <c r="AO12513" s="226" t="s">
        <v>40609</v>
      </c>
      <c r="AP12513" s="227">
        <v>2608.4299999999998</v>
      </c>
      <c r="AR12513" s="207" t="s">
        <v>26445</v>
      </c>
      <c r="AS12513" s="208">
        <v>3642.1</v>
      </c>
      <c r="AT12513" s="93"/>
      <c r="AU12513" s="93"/>
      <c r="AV12513" s="93"/>
    </row>
    <row r="12514" spans="35:48" x14ac:dyDescent="0.55000000000000004">
      <c r="AI12514" s="278" t="s">
        <v>13408</v>
      </c>
      <c r="AJ12514" s="279">
        <v>173088.13</v>
      </c>
      <c r="AL12514" s="246" t="s">
        <v>49145</v>
      </c>
      <c r="AM12514" s="247">
        <v>4432</v>
      </c>
      <c r="AO12514" s="226" t="s">
        <v>35591</v>
      </c>
      <c r="AP12514" s="227">
        <v>34229.42</v>
      </c>
      <c r="AR12514" s="207" t="s">
        <v>26446</v>
      </c>
      <c r="AS12514" s="208">
        <v>93176.33</v>
      </c>
      <c r="AT12514" s="93"/>
      <c r="AU12514" s="93"/>
      <c r="AV12514" s="93"/>
    </row>
    <row r="12515" spans="35:48" x14ac:dyDescent="0.55000000000000004">
      <c r="AI12515" s="278" t="s">
        <v>13409</v>
      </c>
      <c r="AJ12515" s="279">
        <v>215460.3</v>
      </c>
      <c r="AL12515" s="246" t="s">
        <v>49147</v>
      </c>
      <c r="AM12515" s="247">
        <v>331.22</v>
      </c>
      <c r="AO12515" s="226" t="s">
        <v>26906</v>
      </c>
      <c r="AP12515" s="227">
        <v>502701.33</v>
      </c>
      <c r="AR12515" s="207" t="s">
        <v>26447</v>
      </c>
      <c r="AS12515" s="208">
        <v>88681.36</v>
      </c>
      <c r="AT12515" s="93"/>
      <c r="AU12515" s="93"/>
      <c r="AV12515" s="93"/>
    </row>
    <row r="12516" spans="35:48" x14ac:dyDescent="0.55000000000000004">
      <c r="AI12516" s="278" t="s">
        <v>13410</v>
      </c>
      <c r="AJ12516" s="279">
        <v>1335.79</v>
      </c>
      <c r="AL12516" s="246" t="s">
        <v>49148</v>
      </c>
      <c r="AM12516" s="247">
        <v>1085.8399999999999</v>
      </c>
      <c r="AO12516" s="226" t="s">
        <v>47237</v>
      </c>
      <c r="AP12516" s="227">
        <v>132.37</v>
      </c>
      <c r="AR12516" s="207" t="s">
        <v>26448</v>
      </c>
      <c r="AS12516" s="208">
        <v>76507.759999999995</v>
      </c>
      <c r="AT12516" s="93"/>
      <c r="AU12516" s="93"/>
      <c r="AV12516" s="93"/>
    </row>
    <row r="12517" spans="35:48" x14ac:dyDescent="0.55000000000000004">
      <c r="AI12517" s="278" t="s">
        <v>34888</v>
      </c>
      <c r="AJ12517" s="279">
        <v>2669.09</v>
      </c>
      <c r="AL12517" s="246" t="s">
        <v>49149</v>
      </c>
      <c r="AM12517" s="247">
        <v>58.97</v>
      </c>
      <c r="AO12517" s="226" t="s">
        <v>35592</v>
      </c>
      <c r="AP12517" s="227">
        <v>22383.8</v>
      </c>
      <c r="AR12517" s="207" t="s">
        <v>26449</v>
      </c>
      <c r="AS12517" s="208">
        <v>64121.47</v>
      </c>
      <c r="AT12517" s="93"/>
      <c r="AU12517" s="93"/>
      <c r="AV12517" s="93"/>
    </row>
    <row r="12518" spans="35:48" x14ac:dyDescent="0.55000000000000004">
      <c r="AI12518" s="278" t="s">
        <v>70909</v>
      </c>
      <c r="AJ12518" s="279">
        <v>4070</v>
      </c>
      <c r="AL12518" s="246" t="s">
        <v>59817</v>
      </c>
      <c r="AM12518" s="247">
        <v>8</v>
      </c>
      <c r="AO12518" s="226" t="s">
        <v>26907</v>
      </c>
      <c r="AP12518" s="227">
        <v>83319.89</v>
      </c>
      <c r="AR12518" s="207" t="s">
        <v>26450</v>
      </c>
      <c r="AS12518" s="208">
        <v>366.85</v>
      </c>
      <c r="AT12518" s="93"/>
      <c r="AU12518" s="93"/>
      <c r="AV12518" s="93"/>
    </row>
    <row r="12519" spans="35:48" x14ac:dyDescent="0.55000000000000004">
      <c r="AI12519" s="278" t="s">
        <v>18656</v>
      </c>
      <c r="AJ12519" s="279">
        <v>12314.44</v>
      </c>
      <c r="AL12519" s="246" t="s">
        <v>62228</v>
      </c>
      <c r="AM12519" s="247">
        <v>196.23</v>
      </c>
      <c r="AO12519" s="226" t="s">
        <v>26908</v>
      </c>
      <c r="AP12519" s="227">
        <v>84719.11</v>
      </c>
      <c r="AR12519" s="207" t="s">
        <v>26451</v>
      </c>
      <c r="AS12519" s="208">
        <v>524.1</v>
      </c>
      <c r="AT12519" s="93"/>
      <c r="AU12519" s="93"/>
      <c r="AV12519" s="93"/>
    </row>
    <row r="12520" spans="35:48" x14ac:dyDescent="0.55000000000000004">
      <c r="AI12520" s="278" t="s">
        <v>18657</v>
      </c>
      <c r="AJ12520" s="279">
        <v>296340.63</v>
      </c>
      <c r="AL12520" s="246" t="s">
        <v>59203</v>
      </c>
      <c r="AM12520" s="247">
        <v>38019.1</v>
      </c>
      <c r="AO12520" s="226" t="s">
        <v>26909</v>
      </c>
      <c r="AP12520" s="227">
        <v>4717.8900000000003</v>
      </c>
      <c r="AR12520" s="207" t="s">
        <v>26452</v>
      </c>
      <c r="AS12520" s="208">
        <v>39436.699999999997</v>
      </c>
      <c r="AT12520" s="93"/>
      <c r="AU12520" s="93"/>
      <c r="AV12520" s="93"/>
    </row>
    <row r="12521" spans="35:48" x14ac:dyDescent="0.55000000000000004">
      <c r="AI12521" s="278" t="s">
        <v>18658</v>
      </c>
      <c r="AJ12521" s="279">
        <v>-21662.76</v>
      </c>
      <c r="AL12521" s="246" t="s">
        <v>63791</v>
      </c>
      <c r="AM12521" s="247">
        <v>21.75</v>
      </c>
      <c r="AO12521" s="226" t="s">
        <v>26910</v>
      </c>
      <c r="AP12521" s="227">
        <v>39899.01</v>
      </c>
      <c r="AR12521" s="207" t="s">
        <v>26453</v>
      </c>
      <c r="AS12521" s="208">
        <v>133910.76999999999</v>
      </c>
      <c r="AT12521" s="93"/>
      <c r="AU12521" s="93"/>
      <c r="AV12521" s="93"/>
    </row>
    <row r="12522" spans="35:48" x14ac:dyDescent="0.55000000000000004">
      <c r="AI12522" s="278" t="s">
        <v>34889</v>
      </c>
      <c r="AJ12522" s="279">
        <v>2245645.0699999998</v>
      </c>
      <c r="AL12522" s="246" t="s">
        <v>59204</v>
      </c>
      <c r="AM12522" s="247">
        <v>2910.3</v>
      </c>
      <c r="AO12522" s="226" t="s">
        <v>34069</v>
      </c>
      <c r="AP12522" s="227">
        <v>1001.14</v>
      </c>
      <c r="AR12522" s="207" t="s">
        <v>26454</v>
      </c>
      <c r="AS12522" s="208">
        <v>68799.92</v>
      </c>
      <c r="AT12522" s="93"/>
      <c r="AU12522" s="93"/>
      <c r="AV12522" s="93"/>
    </row>
    <row r="12523" spans="35:48" x14ac:dyDescent="0.55000000000000004">
      <c r="AI12523" s="278" t="s">
        <v>36190</v>
      </c>
      <c r="AJ12523" s="279">
        <v>16873.900000000001</v>
      </c>
      <c r="AL12523" s="246" t="s">
        <v>59205</v>
      </c>
      <c r="AM12523" s="247">
        <v>9320.1</v>
      </c>
      <c r="AO12523" s="226" t="s">
        <v>26911</v>
      </c>
      <c r="AP12523" s="227">
        <v>11727.71</v>
      </c>
      <c r="AR12523" s="207" t="s">
        <v>26455</v>
      </c>
      <c r="AS12523" s="208">
        <v>7885.17</v>
      </c>
      <c r="AT12523" s="93"/>
      <c r="AU12523" s="93"/>
      <c r="AV12523" s="93"/>
    </row>
    <row r="12524" spans="35:48" x14ac:dyDescent="0.55000000000000004">
      <c r="AI12524" s="278" t="s">
        <v>18781</v>
      </c>
      <c r="AJ12524" s="279">
        <v>28658.41</v>
      </c>
      <c r="AL12524" s="246" t="s">
        <v>62229</v>
      </c>
      <c r="AM12524" s="247">
        <v>8725.67</v>
      </c>
      <c r="AO12524" s="226" t="s">
        <v>36669</v>
      </c>
      <c r="AP12524" s="227">
        <v>87000</v>
      </c>
      <c r="AR12524" s="207" t="s">
        <v>26456</v>
      </c>
      <c r="AS12524" s="208">
        <v>21376.48</v>
      </c>
      <c r="AT12524" s="93"/>
      <c r="AU12524" s="93"/>
      <c r="AV12524" s="93"/>
    </row>
    <row r="12525" spans="35:48" x14ac:dyDescent="0.55000000000000004">
      <c r="AI12525" s="278" t="s">
        <v>34906</v>
      </c>
      <c r="AJ12525" s="279">
        <v>102020.76</v>
      </c>
      <c r="AL12525" s="246" t="s">
        <v>57843</v>
      </c>
      <c r="AM12525" s="247">
        <v>72880</v>
      </c>
      <c r="AO12525" s="226" t="s">
        <v>42900</v>
      </c>
      <c r="AP12525" s="227">
        <v>31375</v>
      </c>
      <c r="AR12525" s="207" t="s">
        <v>26457</v>
      </c>
      <c r="AS12525" s="208">
        <v>5962.12</v>
      </c>
      <c r="AT12525" s="93"/>
      <c r="AU12525" s="93"/>
      <c r="AV12525" s="93"/>
    </row>
    <row r="12526" spans="35:48" x14ac:dyDescent="0.55000000000000004">
      <c r="AI12526" s="278" t="s">
        <v>18784</v>
      </c>
      <c r="AJ12526" s="279">
        <v>89958.6</v>
      </c>
      <c r="AL12526" s="246" t="s">
        <v>60719</v>
      </c>
      <c r="AM12526" s="247">
        <v>3993.96</v>
      </c>
      <c r="AO12526" s="226" t="s">
        <v>53627</v>
      </c>
      <c r="AP12526" s="227">
        <v>296922.73</v>
      </c>
      <c r="AR12526" s="207" t="s">
        <v>26458</v>
      </c>
      <c r="AS12526" s="208">
        <v>30911.96</v>
      </c>
      <c r="AT12526" s="93"/>
      <c r="AU12526" s="93"/>
      <c r="AV12526" s="93"/>
    </row>
    <row r="12527" spans="35:48" x14ac:dyDescent="0.55000000000000004">
      <c r="AI12527" s="278" t="s">
        <v>34907</v>
      </c>
      <c r="AJ12527" s="279">
        <v>64110</v>
      </c>
      <c r="AL12527" s="246" t="s">
        <v>60720</v>
      </c>
      <c r="AM12527" s="247">
        <v>294.45999999999998</v>
      </c>
      <c r="AO12527" s="226" t="s">
        <v>34070</v>
      </c>
      <c r="AP12527" s="227">
        <v>2052.7800000000002</v>
      </c>
      <c r="AR12527" s="207" t="s">
        <v>26459</v>
      </c>
      <c r="AS12527" s="208">
        <v>227859.36</v>
      </c>
      <c r="AT12527" s="93"/>
      <c r="AU12527" s="93"/>
      <c r="AV12527" s="93"/>
    </row>
    <row r="12528" spans="35:48" x14ac:dyDescent="0.55000000000000004">
      <c r="AI12528" s="278" t="s">
        <v>18785</v>
      </c>
      <c r="AJ12528" s="279">
        <v>275101</v>
      </c>
      <c r="AL12528" s="246" t="s">
        <v>60721</v>
      </c>
      <c r="AM12528" s="247">
        <v>978.54</v>
      </c>
      <c r="AO12528" s="226" t="s">
        <v>26914</v>
      </c>
      <c r="AP12528" s="227">
        <v>91966.34</v>
      </c>
      <c r="AR12528" s="207" t="s">
        <v>26460</v>
      </c>
      <c r="AS12528" s="208">
        <v>372.09</v>
      </c>
      <c r="AT12528" s="93"/>
      <c r="AU12528" s="93"/>
      <c r="AV12528" s="93"/>
    </row>
    <row r="12529" spans="35:48" x14ac:dyDescent="0.55000000000000004">
      <c r="AI12529" s="278" t="s">
        <v>18786</v>
      </c>
      <c r="AJ12529" s="279">
        <v>48253.84</v>
      </c>
      <c r="AL12529" s="246" t="s">
        <v>57844</v>
      </c>
      <c r="AM12529" s="247">
        <v>5005.24</v>
      </c>
      <c r="AO12529" s="226" t="s">
        <v>34071</v>
      </c>
      <c r="AP12529" s="227">
        <v>84479.19</v>
      </c>
      <c r="AR12529" s="207" t="s">
        <v>26461</v>
      </c>
      <c r="AS12529" s="208">
        <v>79820</v>
      </c>
      <c r="AT12529" s="93"/>
      <c r="AU12529" s="93"/>
      <c r="AV12529" s="93"/>
    </row>
    <row r="12530" spans="35:48" x14ac:dyDescent="0.55000000000000004">
      <c r="AI12530" s="278" t="s">
        <v>46012</v>
      </c>
      <c r="AJ12530" s="279">
        <v>8553.83</v>
      </c>
      <c r="AL12530" s="246" t="s">
        <v>27278</v>
      </c>
      <c r="AM12530" s="247">
        <v>59.99</v>
      </c>
      <c r="AO12530" s="226" t="s">
        <v>26915</v>
      </c>
      <c r="AP12530" s="227">
        <v>1094.4000000000001</v>
      </c>
      <c r="AR12530" s="207" t="s">
        <v>26462</v>
      </c>
      <c r="AS12530" s="208">
        <v>15060</v>
      </c>
      <c r="AT12530" s="93"/>
      <c r="AU12530" s="93"/>
      <c r="AV12530" s="93"/>
    </row>
    <row r="12531" spans="35:48" x14ac:dyDescent="0.55000000000000004">
      <c r="AI12531" s="278" t="s">
        <v>69265</v>
      </c>
      <c r="AJ12531" s="279">
        <v>168.75</v>
      </c>
      <c r="AL12531" s="246" t="s">
        <v>58331</v>
      </c>
      <c r="AM12531" s="247">
        <v>11461</v>
      </c>
      <c r="AO12531" s="226" t="s">
        <v>26916</v>
      </c>
      <c r="AP12531" s="227">
        <v>154696.71</v>
      </c>
      <c r="AR12531" s="207" t="s">
        <v>26463</v>
      </c>
      <c r="AS12531" s="208">
        <v>7507.41</v>
      </c>
      <c r="AT12531" s="93"/>
      <c r="AU12531" s="93"/>
      <c r="AV12531" s="93"/>
    </row>
    <row r="12532" spans="35:48" x14ac:dyDescent="0.55000000000000004">
      <c r="AI12532" s="278" t="s">
        <v>40750</v>
      </c>
      <c r="AJ12532" s="279">
        <v>20474.46</v>
      </c>
      <c r="AL12532" s="246" t="s">
        <v>27279</v>
      </c>
      <c r="AM12532" s="247">
        <v>877</v>
      </c>
      <c r="AO12532" s="226" t="s">
        <v>35593</v>
      </c>
      <c r="AP12532" s="227">
        <v>225656.06</v>
      </c>
      <c r="AR12532" s="207" t="s">
        <v>26464</v>
      </c>
      <c r="AS12532" s="208">
        <v>7861.02</v>
      </c>
      <c r="AT12532" s="93"/>
      <c r="AU12532" s="93"/>
      <c r="AV12532" s="93"/>
    </row>
    <row r="12533" spans="35:48" x14ac:dyDescent="0.55000000000000004">
      <c r="AI12533" s="278" t="s">
        <v>62354</v>
      </c>
      <c r="AJ12533" s="279">
        <v>2186.25</v>
      </c>
      <c r="AL12533" s="246" t="s">
        <v>27280</v>
      </c>
      <c r="AM12533" s="247">
        <v>75.239999999999995</v>
      </c>
      <c r="AO12533" s="226" t="s">
        <v>39450</v>
      </c>
      <c r="AP12533" s="227">
        <v>717903.58</v>
      </c>
      <c r="AR12533" s="207" t="s">
        <v>26465</v>
      </c>
      <c r="AS12533" s="208">
        <v>80.67</v>
      </c>
      <c r="AT12533" s="93"/>
      <c r="AU12533" s="93"/>
      <c r="AV12533" s="93"/>
    </row>
    <row r="12534" spans="35:48" x14ac:dyDescent="0.55000000000000004">
      <c r="AI12534" s="278" t="s">
        <v>69266</v>
      </c>
      <c r="AJ12534" s="279">
        <v>455.32</v>
      </c>
      <c r="AL12534" s="246" t="s">
        <v>27282</v>
      </c>
      <c r="AM12534" s="247">
        <v>1894.8</v>
      </c>
      <c r="AO12534" s="226" t="s">
        <v>48235</v>
      </c>
      <c r="AP12534" s="227">
        <v>41657.46</v>
      </c>
      <c r="AR12534" s="207" t="s">
        <v>26466</v>
      </c>
      <c r="AS12534" s="208">
        <v>33354</v>
      </c>
      <c r="AT12534" s="93"/>
      <c r="AU12534" s="93"/>
      <c r="AV12534" s="93"/>
    </row>
    <row r="12535" spans="35:48" x14ac:dyDescent="0.55000000000000004">
      <c r="AI12535" s="278" t="s">
        <v>18793</v>
      </c>
      <c r="AJ12535" s="279">
        <v>353400</v>
      </c>
      <c r="AL12535" s="246" t="s">
        <v>47249</v>
      </c>
      <c r="AM12535" s="247">
        <v>56602.26</v>
      </c>
      <c r="AO12535" s="226" t="s">
        <v>48236</v>
      </c>
      <c r="AP12535" s="227">
        <v>2028340.61</v>
      </c>
      <c r="AR12535" s="207" t="s">
        <v>26467</v>
      </c>
      <c r="AS12535" s="208">
        <v>8123.96</v>
      </c>
      <c r="AT12535" s="93"/>
      <c r="AU12535" s="93"/>
      <c r="AV12535" s="93"/>
    </row>
    <row r="12536" spans="35:48" x14ac:dyDescent="0.55000000000000004">
      <c r="AI12536" s="278" t="s">
        <v>40751</v>
      </c>
      <c r="AJ12536" s="279">
        <v>58510.6</v>
      </c>
      <c r="AL12536" s="246" t="s">
        <v>27283</v>
      </c>
      <c r="AM12536" s="247">
        <v>4506.54</v>
      </c>
      <c r="AO12536" s="226" t="s">
        <v>40610</v>
      </c>
      <c r="AP12536" s="227">
        <v>810839</v>
      </c>
      <c r="AR12536" s="207" t="s">
        <v>26468</v>
      </c>
      <c r="AS12536" s="208">
        <v>23390.43</v>
      </c>
      <c r="AT12536" s="93"/>
      <c r="AU12536" s="93"/>
      <c r="AV12536" s="93"/>
    </row>
    <row r="12537" spans="35:48" x14ac:dyDescent="0.55000000000000004">
      <c r="AI12537" s="278" t="s">
        <v>18794</v>
      </c>
      <c r="AJ12537" s="279">
        <v>13685.6</v>
      </c>
      <c r="AL12537" s="246" t="s">
        <v>62230</v>
      </c>
      <c r="AM12537" s="247">
        <v>8052.15</v>
      </c>
      <c r="AO12537" s="226" t="s">
        <v>53628</v>
      </c>
      <c r="AP12537" s="227">
        <v>2247.34</v>
      </c>
      <c r="AR12537" s="207" t="s">
        <v>26469</v>
      </c>
      <c r="AS12537" s="208">
        <v>484985.55</v>
      </c>
      <c r="AT12537" s="93"/>
      <c r="AU12537" s="93"/>
      <c r="AV12537" s="93"/>
    </row>
    <row r="12538" spans="35:48" x14ac:dyDescent="0.55000000000000004">
      <c r="AI12538" s="278" t="s">
        <v>18795</v>
      </c>
      <c r="AJ12538" s="279">
        <v>137181.92000000001</v>
      </c>
      <c r="AL12538" s="246" t="s">
        <v>35635</v>
      </c>
      <c r="AM12538" s="247">
        <v>62435.93</v>
      </c>
      <c r="AO12538" s="226" t="s">
        <v>53629</v>
      </c>
      <c r="AP12538" s="227">
        <v>30403.21</v>
      </c>
      <c r="AR12538" s="207" t="s">
        <v>26470</v>
      </c>
      <c r="AS12538" s="208">
        <v>360325.41</v>
      </c>
      <c r="AT12538" s="93"/>
      <c r="AU12538" s="93"/>
      <c r="AV12538" s="93"/>
    </row>
    <row r="12539" spans="35:48" x14ac:dyDescent="0.55000000000000004">
      <c r="AI12539" s="278" t="s">
        <v>18796</v>
      </c>
      <c r="AJ12539" s="279">
        <v>13018.75</v>
      </c>
      <c r="AL12539" s="246" t="s">
        <v>53704</v>
      </c>
      <c r="AM12539" s="247">
        <v>61562.32</v>
      </c>
      <c r="AO12539" s="226" t="s">
        <v>53630</v>
      </c>
      <c r="AP12539" s="227">
        <v>7079.37</v>
      </c>
      <c r="AR12539" s="207" t="s">
        <v>26471</v>
      </c>
      <c r="AS12539" s="208">
        <v>177009.12</v>
      </c>
      <c r="AT12539" s="93"/>
      <c r="AU12539" s="93"/>
      <c r="AV12539" s="93"/>
    </row>
    <row r="12540" spans="35:48" x14ac:dyDescent="0.55000000000000004">
      <c r="AI12540" s="278" t="s">
        <v>50623</v>
      </c>
      <c r="AJ12540" s="279">
        <v>21.58</v>
      </c>
      <c r="AL12540" s="246" t="s">
        <v>35636</v>
      </c>
      <c r="AM12540" s="247">
        <v>8798.82</v>
      </c>
      <c r="AO12540" s="226" t="s">
        <v>53631</v>
      </c>
      <c r="AP12540" s="227">
        <v>182814.43</v>
      </c>
      <c r="AR12540" s="207" t="s">
        <v>26472</v>
      </c>
      <c r="AS12540" s="208">
        <v>34273.79</v>
      </c>
      <c r="AT12540" s="93"/>
      <c r="AU12540" s="93"/>
      <c r="AV12540" s="93"/>
    </row>
    <row r="12541" spans="35:48" x14ac:dyDescent="0.55000000000000004">
      <c r="AI12541" s="278" t="s">
        <v>18797</v>
      </c>
      <c r="AJ12541" s="279">
        <v>90213.89</v>
      </c>
      <c r="AL12541" s="246" t="s">
        <v>49150</v>
      </c>
      <c r="AM12541" s="247">
        <v>10948.35</v>
      </c>
      <c r="AO12541" s="226" t="s">
        <v>53632</v>
      </c>
      <c r="AP12541" s="227">
        <v>16903.060000000001</v>
      </c>
      <c r="AR12541" s="207" t="s">
        <v>26473</v>
      </c>
      <c r="AS12541" s="208">
        <v>2140.65</v>
      </c>
      <c r="AT12541" s="93"/>
      <c r="AU12541" s="93"/>
      <c r="AV12541" s="93"/>
    </row>
    <row r="12542" spans="35:48" x14ac:dyDescent="0.55000000000000004">
      <c r="AI12542" s="278" t="s">
        <v>18798</v>
      </c>
      <c r="AJ12542" s="279">
        <v>205368.86</v>
      </c>
      <c r="AL12542" s="246" t="s">
        <v>27284</v>
      </c>
      <c r="AM12542" s="247">
        <v>15887.55</v>
      </c>
      <c r="AO12542" s="226" t="s">
        <v>53633</v>
      </c>
      <c r="AP12542" s="227">
        <v>46387.05</v>
      </c>
      <c r="AR12542" s="207" t="s">
        <v>26474</v>
      </c>
      <c r="AS12542" s="208">
        <v>10027.91</v>
      </c>
      <c r="AT12542" s="93"/>
      <c r="AU12542" s="93"/>
      <c r="AV12542" s="93"/>
    </row>
    <row r="12543" spans="35:48" x14ac:dyDescent="0.55000000000000004">
      <c r="AI12543" s="278" t="s">
        <v>18799</v>
      </c>
      <c r="AJ12543" s="279">
        <v>70893.98</v>
      </c>
      <c r="AL12543" s="246" t="s">
        <v>35637</v>
      </c>
      <c r="AM12543" s="247">
        <v>14570</v>
      </c>
      <c r="AO12543" s="226" t="s">
        <v>53634</v>
      </c>
      <c r="AP12543" s="227">
        <v>8423.5400000000009</v>
      </c>
      <c r="AR12543" s="207" t="s">
        <v>26475</v>
      </c>
      <c r="AS12543" s="208">
        <v>229445.41</v>
      </c>
      <c r="AT12543" s="93"/>
      <c r="AU12543" s="93"/>
      <c r="AV12543" s="93"/>
    </row>
    <row r="12544" spans="35:48" x14ac:dyDescent="0.55000000000000004">
      <c r="AI12544" s="278" t="s">
        <v>18800</v>
      </c>
      <c r="AJ12544" s="279">
        <v>101347.53</v>
      </c>
      <c r="AL12544" s="246" t="s">
        <v>47250</v>
      </c>
      <c r="AM12544" s="247">
        <v>33055.9</v>
      </c>
      <c r="AO12544" s="226" t="s">
        <v>53635</v>
      </c>
      <c r="AP12544" s="227">
        <v>14212.17</v>
      </c>
      <c r="AR12544" s="207" t="s">
        <v>26476</v>
      </c>
      <c r="AS12544" s="208">
        <v>61899.06</v>
      </c>
      <c r="AT12544" s="93"/>
      <c r="AU12544" s="93"/>
      <c r="AV12544" s="93"/>
    </row>
    <row r="12545" spans="35:48" x14ac:dyDescent="0.55000000000000004">
      <c r="AI12545" s="278" t="s">
        <v>18801</v>
      </c>
      <c r="AJ12545" s="279">
        <v>271013.82</v>
      </c>
      <c r="AL12545" s="246" t="s">
        <v>61582</v>
      </c>
      <c r="AM12545" s="247">
        <v>2194.12</v>
      </c>
      <c r="AO12545" s="226" t="s">
        <v>53636</v>
      </c>
      <c r="AP12545" s="227">
        <v>1151.25</v>
      </c>
      <c r="AR12545" s="207" t="s">
        <v>26477</v>
      </c>
      <c r="AS12545" s="208">
        <v>656.46</v>
      </c>
      <c r="AT12545" s="93"/>
      <c r="AU12545" s="93"/>
      <c r="AV12545" s="93"/>
    </row>
    <row r="12546" spans="35:48" x14ac:dyDescent="0.55000000000000004">
      <c r="AI12546" s="278" t="s">
        <v>34908</v>
      </c>
      <c r="AJ12546" s="279">
        <v>3680.41</v>
      </c>
      <c r="AL12546" s="246" t="s">
        <v>55398</v>
      </c>
      <c r="AM12546" s="247">
        <v>14070</v>
      </c>
      <c r="AO12546" s="226" t="s">
        <v>53637</v>
      </c>
      <c r="AP12546" s="227">
        <v>1175.29</v>
      </c>
      <c r="AR12546" s="207" t="s">
        <v>26478</v>
      </c>
      <c r="AS12546" s="208">
        <v>39798.730000000003</v>
      </c>
      <c r="AT12546" s="93"/>
      <c r="AU12546" s="93"/>
      <c r="AV12546" s="93"/>
    </row>
    <row r="12547" spans="35:48" x14ac:dyDescent="0.55000000000000004">
      <c r="AI12547" s="278" t="s">
        <v>54299</v>
      </c>
      <c r="AJ12547" s="279">
        <v>1893.7</v>
      </c>
      <c r="AL12547" s="246" t="s">
        <v>53705</v>
      </c>
      <c r="AM12547" s="247">
        <v>2816.27</v>
      </c>
      <c r="AO12547" s="226" t="s">
        <v>53638</v>
      </c>
      <c r="AP12547" s="227">
        <v>3412.67</v>
      </c>
      <c r="AR12547" s="207" t="s">
        <v>26479</v>
      </c>
      <c r="AS12547" s="208">
        <v>2933.7</v>
      </c>
      <c r="AT12547" s="93"/>
      <c r="AU12547" s="93"/>
      <c r="AV12547" s="93"/>
    </row>
    <row r="12548" spans="35:48" x14ac:dyDescent="0.55000000000000004">
      <c r="AI12548" s="278" t="s">
        <v>56782</v>
      </c>
      <c r="AJ12548" s="279">
        <v>41834</v>
      </c>
      <c r="AL12548" s="246" t="s">
        <v>48245</v>
      </c>
      <c r="AM12548" s="247">
        <v>2401.27</v>
      </c>
      <c r="AO12548" s="226" t="s">
        <v>49133</v>
      </c>
      <c r="AP12548" s="227">
        <v>144</v>
      </c>
      <c r="AR12548" s="207" t="s">
        <v>26480</v>
      </c>
      <c r="AS12548" s="208">
        <v>16241</v>
      </c>
      <c r="AT12548" s="93"/>
      <c r="AU12548" s="93"/>
      <c r="AV12548" s="93"/>
    </row>
    <row r="12549" spans="35:48" x14ac:dyDescent="0.55000000000000004">
      <c r="AI12549" s="278" t="s">
        <v>70910</v>
      </c>
      <c r="AJ12549" s="279">
        <v>2375</v>
      </c>
      <c r="AL12549" s="246" t="s">
        <v>63372</v>
      </c>
      <c r="AM12549" s="247">
        <v>17916.7</v>
      </c>
      <c r="AO12549" s="226" t="s">
        <v>50372</v>
      </c>
      <c r="AP12549" s="227">
        <v>2464.86</v>
      </c>
      <c r="AR12549" s="207" t="s">
        <v>26481</v>
      </c>
      <c r="AS12549" s="208">
        <v>30013.82</v>
      </c>
      <c r="AT12549" s="93"/>
      <c r="AU12549" s="93"/>
      <c r="AV12549" s="93"/>
    </row>
    <row r="12550" spans="35:48" x14ac:dyDescent="0.55000000000000004">
      <c r="AI12550" s="278" t="s">
        <v>69267</v>
      </c>
      <c r="AJ12550" s="279">
        <v>743.48</v>
      </c>
      <c r="AL12550" s="246" t="s">
        <v>59818</v>
      </c>
      <c r="AM12550" s="247">
        <v>59583.37</v>
      </c>
      <c r="AO12550" s="226" t="s">
        <v>50373</v>
      </c>
      <c r="AP12550" s="227">
        <v>54134.66</v>
      </c>
      <c r="AR12550" s="207" t="s">
        <v>26482</v>
      </c>
      <c r="AS12550" s="208">
        <v>302360.53999999998</v>
      </c>
      <c r="AT12550" s="93"/>
      <c r="AU12550" s="93"/>
      <c r="AV12550" s="93"/>
    </row>
    <row r="12551" spans="35:48" x14ac:dyDescent="0.55000000000000004">
      <c r="AI12551" s="278" t="s">
        <v>54300</v>
      </c>
      <c r="AJ12551" s="279">
        <v>273510.39</v>
      </c>
      <c r="AL12551" s="246" t="s">
        <v>45567</v>
      </c>
      <c r="AM12551" s="247">
        <v>31638.45</v>
      </c>
      <c r="AO12551" s="226" t="s">
        <v>53639</v>
      </c>
      <c r="AP12551" s="227">
        <v>9409.6200000000008</v>
      </c>
      <c r="AR12551" s="207" t="s">
        <v>26483</v>
      </c>
      <c r="AS12551" s="208">
        <v>32077.9</v>
      </c>
      <c r="AT12551" s="93"/>
      <c r="AU12551" s="93"/>
      <c r="AV12551" s="93"/>
    </row>
    <row r="12552" spans="35:48" x14ac:dyDescent="0.55000000000000004">
      <c r="AI12552" s="278" t="s">
        <v>18803</v>
      </c>
      <c r="AJ12552" s="279">
        <v>112030.34</v>
      </c>
      <c r="AL12552" s="246" t="s">
        <v>45568</v>
      </c>
      <c r="AM12552" s="247">
        <v>7366.8</v>
      </c>
      <c r="AO12552" s="226" t="s">
        <v>48237</v>
      </c>
      <c r="AP12552" s="227">
        <v>66503</v>
      </c>
      <c r="AR12552" s="207" t="s">
        <v>26484</v>
      </c>
      <c r="AS12552" s="208">
        <v>3083.14</v>
      </c>
      <c r="AT12552" s="93"/>
      <c r="AU12552" s="93"/>
      <c r="AV12552" s="93"/>
    </row>
    <row r="12553" spans="35:48" x14ac:dyDescent="0.55000000000000004">
      <c r="AI12553" s="278" t="s">
        <v>18804</v>
      </c>
      <c r="AJ12553" s="279">
        <v>318263.78000000003</v>
      </c>
      <c r="AL12553" s="246" t="s">
        <v>59819</v>
      </c>
      <c r="AM12553" s="247">
        <v>3325.88</v>
      </c>
      <c r="AO12553" s="226" t="s">
        <v>53640</v>
      </c>
      <c r="AP12553" s="227">
        <v>387081.08</v>
      </c>
      <c r="AR12553" s="207" t="s">
        <v>26485</v>
      </c>
      <c r="AS12553" s="208">
        <v>97026.13</v>
      </c>
      <c r="AT12553" s="93"/>
      <c r="AU12553" s="93"/>
      <c r="AV12553" s="93"/>
    </row>
    <row r="12554" spans="35:48" x14ac:dyDescent="0.55000000000000004">
      <c r="AI12554" s="278" t="s">
        <v>18805</v>
      </c>
      <c r="AJ12554" s="279">
        <v>505.44</v>
      </c>
      <c r="AL12554" s="246" t="s">
        <v>39469</v>
      </c>
      <c r="AM12554" s="247">
        <v>2000</v>
      </c>
      <c r="AO12554" s="226" t="s">
        <v>53641</v>
      </c>
      <c r="AP12554" s="227">
        <v>18930.34</v>
      </c>
      <c r="AR12554" s="207" t="s">
        <v>26486</v>
      </c>
      <c r="AS12554" s="208">
        <v>4353.09</v>
      </c>
      <c r="AT12554" s="93"/>
      <c r="AU12554" s="93"/>
      <c r="AV12554" s="93"/>
    </row>
    <row r="12555" spans="35:48" x14ac:dyDescent="0.55000000000000004">
      <c r="AI12555" s="278" t="s">
        <v>34909</v>
      </c>
      <c r="AJ12555" s="279">
        <v>3921.78</v>
      </c>
      <c r="AL12555" s="246" t="s">
        <v>39470</v>
      </c>
      <c r="AM12555" s="247">
        <v>3000</v>
      </c>
      <c r="AO12555" s="226" t="s">
        <v>40611</v>
      </c>
      <c r="AP12555" s="227">
        <v>3035026.56</v>
      </c>
      <c r="AR12555" s="207" t="s">
        <v>26487</v>
      </c>
      <c r="AS12555" s="208">
        <v>11149.51</v>
      </c>
      <c r="AT12555" s="93"/>
      <c r="AU12555" s="93"/>
      <c r="AV12555" s="93"/>
    </row>
    <row r="12556" spans="35:48" x14ac:dyDescent="0.55000000000000004">
      <c r="AI12556" s="278" t="s">
        <v>34910</v>
      </c>
      <c r="AJ12556" s="279">
        <v>50.17</v>
      </c>
      <c r="AL12556" s="246" t="s">
        <v>45569</v>
      </c>
      <c r="AM12556" s="247">
        <v>49500</v>
      </c>
      <c r="AO12556" s="226" t="s">
        <v>53642</v>
      </c>
      <c r="AP12556" s="227">
        <v>60900</v>
      </c>
      <c r="AR12556" s="207" t="s">
        <v>26488</v>
      </c>
      <c r="AS12556" s="208">
        <v>360</v>
      </c>
      <c r="AT12556" s="93"/>
      <c r="AU12556" s="93"/>
      <c r="AV12556" s="93"/>
    </row>
    <row r="12557" spans="35:48" x14ac:dyDescent="0.55000000000000004">
      <c r="AI12557" s="278" t="s">
        <v>34911</v>
      </c>
      <c r="AJ12557" s="279">
        <v>206.94</v>
      </c>
      <c r="AL12557" s="246" t="s">
        <v>42914</v>
      </c>
      <c r="AM12557" s="247">
        <v>58200</v>
      </c>
      <c r="AO12557" s="226" t="s">
        <v>40612</v>
      </c>
      <c r="AP12557" s="227">
        <v>264483.08</v>
      </c>
      <c r="AR12557" s="207" t="s">
        <v>26489</v>
      </c>
      <c r="AS12557" s="208">
        <v>143835.68</v>
      </c>
      <c r="AT12557" s="93"/>
      <c r="AU12557" s="93"/>
      <c r="AV12557" s="93"/>
    </row>
    <row r="12558" spans="35:48" x14ac:dyDescent="0.55000000000000004">
      <c r="AI12558" s="278" t="s">
        <v>40752</v>
      </c>
      <c r="AJ12558" s="279">
        <v>450.5</v>
      </c>
      <c r="AL12558" s="246" t="s">
        <v>48246</v>
      </c>
      <c r="AM12558" s="247">
        <v>50000.04</v>
      </c>
      <c r="AO12558" s="226" t="s">
        <v>53643</v>
      </c>
      <c r="AP12558" s="227">
        <v>107466.16</v>
      </c>
      <c r="AR12558" s="207" t="s">
        <v>26490</v>
      </c>
      <c r="AS12558" s="208">
        <v>194736.83</v>
      </c>
      <c r="AT12558" s="93"/>
      <c r="AU12558" s="93"/>
      <c r="AV12558" s="93"/>
    </row>
    <row r="12559" spans="35:48" x14ac:dyDescent="0.55000000000000004">
      <c r="AI12559" s="278" t="s">
        <v>13417</v>
      </c>
      <c r="AJ12559" s="279">
        <v>4445.62</v>
      </c>
      <c r="AL12559" s="246" t="s">
        <v>42915</v>
      </c>
      <c r="AM12559" s="247">
        <v>3051.78</v>
      </c>
      <c r="AO12559" s="226" t="s">
        <v>53644</v>
      </c>
      <c r="AP12559" s="227">
        <v>51165.2</v>
      </c>
      <c r="AR12559" s="207" t="s">
        <v>26491</v>
      </c>
      <c r="AS12559" s="208">
        <v>163264.59</v>
      </c>
      <c r="AT12559" s="93"/>
      <c r="AU12559" s="93"/>
      <c r="AV12559" s="93"/>
    </row>
    <row r="12560" spans="35:48" x14ac:dyDescent="0.55000000000000004">
      <c r="AI12560" s="278" t="s">
        <v>62878</v>
      </c>
      <c r="AJ12560" s="279">
        <v>-11201.18</v>
      </c>
      <c r="AL12560" s="246" t="s">
        <v>64876</v>
      </c>
      <c r="AM12560" s="247">
        <v>1042.8699999999999</v>
      </c>
      <c r="AO12560" s="226" t="s">
        <v>42901</v>
      </c>
      <c r="AP12560" s="227">
        <v>62100</v>
      </c>
      <c r="AR12560" s="207" t="s">
        <v>26492</v>
      </c>
      <c r="AS12560" s="208">
        <v>117685.87</v>
      </c>
      <c r="AT12560" s="93"/>
      <c r="AU12560" s="93"/>
      <c r="AV12560" s="93"/>
    </row>
    <row r="12561" spans="35:48" x14ac:dyDescent="0.55000000000000004">
      <c r="AI12561" s="278" t="s">
        <v>18808</v>
      </c>
      <c r="AJ12561" s="279">
        <v>25760.560000000001</v>
      </c>
      <c r="AL12561" s="246" t="s">
        <v>57845</v>
      </c>
      <c r="AM12561" s="247">
        <v>2659</v>
      </c>
      <c r="AO12561" s="226" t="s">
        <v>48238</v>
      </c>
      <c r="AP12561" s="227">
        <v>8704.4500000000007</v>
      </c>
      <c r="AR12561" s="207" t="s">
        <v>26493</v>
      </c>
      <c r="AS12561" s="208">
        <v>60504</v>
      </c>
      <c r="AT12561" s="93"/>
      <c r="AU12561" s="93"/>
      <c r="AV12561" s="93"/>
    </row>
    <row r="12562" spans="35:48" x14ac:dyDescent="0.55000000000000004">
      <c r="AI12562" s="278" t="s">
        <v>18894</v>
      </c>
      <c r="AJ12562" s="279">
        <v>66058.64</v>
      </c>
      <c r="AL12562" s="246" t="s">
        <v>59820</v>
      </c>
      <c r="AM12562" s="247">
        <v>775</v>
      </c>
      <c r="AO12562" s="226" t="s">
        <v>42902</v>
      </c>
      <c r="AP12562" s="227">
        <v>9920.5300000000007</v>
      </c>
      <c r="AR12562" s="207" t="s">
        <v>26494</v>
      </c>
      <c r="AS12562" s="208">
        <v>7793.23</v>
      </c>
      <c r="AT12562" s="93"/>
      <c r="AU12562" s="93"/>
      <c r="AV12562" s="93"/>
    </row>
    <row r="12563" spans="35:48" x14ac:dyDescent="0.55000000000000004">
      <c r="AI12563" s="278" t="s">
        <v>18895</v>
      </c>
      <c r="AJ12563" s="279">
        <v>5792.98</v>
      </c>
      <c r="AL12563" s="246" t="s">
        <v>59821</v>
      </c>
      <c r="AM12563" s="247">
        <v>57.69</v>
      </c>
      <c r="AO12563" s="226" t="s">
        <v>40613</v>
      </c>
      <c r="AP12563" s="227">
        <v>131479.26</v>
      </c>
      <c r="AR12563" s="207" t="s">
        <v>26495</v>
      </c>
      <c r="AS12563" s="208">
        <v>3486.02</v>
      </c>
      <c r="AT12563" s="93"/>
      <c r="AU12563" s="93"/>
      <c r="AV12563" s="93"/>
    </row>
    <row r="12564" spans="35:48" x14ac:dyDescent="0.55000000000000004">
      <c r="AI12564" s="278" t="s">
        <v>48446</v>
      </c>
      <c r="AJ12564" s="279">
        <v>4653.1899999999996</v>
      </c>
      <c r="AL12564" s="246" t="s">
        <v>57846</v>
      </c>
      <c r="AM12564" s="247">
        <v>1667</v>
      </c>
      <c r="AO12564" s="226" t="s">
        <v>39451</v>
      </c>
      <c r="AP12564" s="227">
        <v>1072445.43</v>
      </c>
      <c r="AR12564" s="207" t="s">
        <v>26496</v>
      </c>
      <c r="AS12564" s="208">
        <v>126</v>
      </c>
      <c r="AT12564" s="93"/>
      <c r="AU12564" s="93"/>
      <c r="AV12564" s="93"/>
    </row>
    <row r="12565" spans="35:48" x14ac:dyDescent="0.55000000000000004">
      <c r="AI12565" s="278" t="s">
        <v>18896</v>
      </c>
      <c r="AJ12565" s="279">
        <v>28600.02</v>
      </c>
      <c r="AL12565" s="246" t="s">
        <v>50404</v>
      </c>
      <c r="AM12565" s="247">
        <v>1925.44</v>
      </c>
      <c r="AO12565" s="226" t="s">
        <v>50374</v>
      </c>
      <c r="AP12565" s="227">
        <v>438.3</v>
      </c>
      <c r="AR12565" s="207" t="s">
        <v>26497</v>
      </c>
      <c r="AS12565" s="208">
        <v>39436.699999999997</v>
      </c>
      <c r="AT12565" s="93"/>
      <c r="AU12565" s="93"/>
      <c r="AV12565" s="93"/>
    </row>
    <row r="12566" spans="35:48" x14ac:dyDescent="0.55000000000000004">
      <c r="AI12566" s="278" t="s">
        <v>18897</v>
      </c>
      <c r="AJ12566" s="279">
        <v>37677</v>
      </c>
      <c r="AL12566" s="246" t="s">
        <v>35642</v>
      </c>
      <c r="AM12566" s="247">
        <v>207288.39</v>
      </c>
      <c r="AO12566" s="226" t="s">
        <v>50375</v>
      </c>
      <c r="AP12566" s="227">
        <v>33.53</v>
      </c>
      <c r="AR12566" s="207" t="s">
        <v>26498</v>
      </c>
      <c r="AS12566" s="208">
        <v>569577.13</v>
      </c>
      <c r="AT12566" s="93"/>
      <c r="AU12566" s="93"/>
      <c r="AV12566" s="93"/>
    </row>
    <row r="12567" spans="35:48" x14ac:dyDescent="0.55000000000000004">
      <c r="AI12567" s="278" t="s">
        <v>69268</v>
      </c>
      <c r="AJ12567" s="279">
        <v>950.42</v>
      </c>
      <c r="AL12567" s="246" t="s">
        <v>36694</v>
      </c>
      <c r="AM12567" s="247">
        <v>20646</v>
      </c>
      <c r="AO12567" s="226" t="s">
        <v>50376</v>
      </c>
      <c r="AP12567" s="227">
        <v>105.63</v>
      </c>
      <c r="AR12567" s="207" t="s">
        <v>26499</v>
      </c>
      <c r="AS12567" s="208">
        <v>68799.92</v>
      </c>
      <c r="AT12567" s="93"/>
      <c r="AU12567" s="93"/>
      <c r="AV12567" s="93"/>
    </row>
    <row r="12568" spans="35:48" x14ac:dyDescent="0.55000000000000004">
      <c r="AI12568" s="278" t="s">
        <v>18898</v>
      </c>
      <c r="AJ12568" s="279">
        <v>67907.78</v>
      </c>
      <c r="AL12568" s="246" t="s">
        <v>27390</v>
      </c>
      <c r="AM12568" s="247">
        <v>3138.75</v>
      </c>
      <c r="AO12568" s="226" t="s">
        <v>53645</v>
      </c>
      <c r="AP12568" s="227">
        <v>1246.02</v>
      </c>
      <c r="AR12568" s="207" t="s">
        <v>26500</v>
      </c>
      <c r="AS12568" s="208">
        <v>181520.52</v>
      </c>
      <c r="AT12568" s="93"/>
      <c r="AU12568" s="93"/>
      <c r="AV12568" s="93"/>
    </row>
    <row r="12569" spans="35:48" x14ac:dyDescent="0.55000000000000004">
      <c r="AI12569" s="278" t="s">
        <v>18899</v>
      </c>
      <c r="AJ12569" s="279">
        <v>37545.19</v>
      </c>
      <c r="AL12569" s="246" t="s">
        <v>45576</v>
      </c>
      <c r="AM12569" s="247">
        <v>7770</v>
      </c>
      <c r="AO12569" s="226" t="s">
        <v>53646</v>
      </c>
      <c r="AP12569" s="227">
        <v>53.74</v>
      </c>
      <c r="AR12569" s="207" t="s">
        <v>26501</v>
      </c>
      <c r="AS12569" s="208">
        <v>22593.66</v>
      </c>
      <c r="AT12569" s="93"/>
      <c r="AU12569" s="93"/>
      <c r="AV12569" s="93"/>
    </row>
    <row r="12570" spans="35:48" x14ac:dyDescent="0.55000000000000004">
      <c r="AI12570" s="278" t="s">
        <v>18901</v>
      </c>
      <c r="AJ12570" s="279">
        <v>43209.07</v>
      </c>
      <c r="AL12570" s="246" t="s">
        <v>27393</v>
      </c>
      <c r="AM12570" s="247">
        <v>17572.37</v>
      </c>
      <c r="AO12570" s="226" t="s">
        <v>50377</v>
      </c>
      <c r="AP12570" s="227">
        <v>191.68</v>
      </c>
      <c r="AR12570" s="207" t="s">
        <v>26502</v>
      </c>
      <c r="AS12570" s="208">
        <v>289440.07</v>
      </c>
      <c r="AT12570" s="93"/>
      <c r="AU12570" s="93"/>
      <c r="AV12570" s="93"/>
    </row>
    <row r="12571" spans="35:48" x14ac:dyDescent="0.55000000000000004">
      <c r="AI12571" s="278" t="s">
        <v>65115</v>
      </c>
      <c r="AJ12571" s="279">
        <v>24855.77</v>
      </c>
      <c r="AL12571" s="246" t="s">
        <v>35644</v>
      </c>
      <c r="AM12571" s="247">
        <v>52689.31</v>
      </c>
      <c r="AO12571" s="226" t="s">
        <v>50378</v>
      </c>
      <c r="AP12571" s="227">
        <v>14.65</v>
      </c>
      <c r="AR12571" s="207" t="s">
        <v>26503</v>
      </c>
      <c r="AS12571" s="208">
        <v>37319.61</v>
      </c>
      <c r="AT12571" s="93"/>
      <c r="AU12571" s="93"/>
      <c r="AV12571" s="93"/>
    </row>
    <row r="12572" spans="35:48" x14ac:dyDescent="0.55000000000000004">
      <c r="AI12572" s="278" t="s">
        <v>18902</v>
      </c>
      <c r="AJ12572" s="279">
        <v>38153.15</v>
      </c>
      <c r="AL12572" s="246" t="s">
        <v>35645</v>
      </c>
      <c r="AM12572" s="247">
        <v>25178.46</v>
      </c>
      <c r="AO12572" s="226" t="s">
        <v>50379</v>
      </c>
      <c r="AP12572" s="227">
        <v>46.2</v>
      </c>
      <c r="AR12572" s="207" t="s">
        <v>26504</v>
      </c>
      <c r="AS12572" s="208">
        <v>5962.12</v>
      </c>
      <c r="AT12572" s="93"/>
      <c r="AU12572" s="93"/>
      <c r="AV12572" s="93"/>
    </row>
    <row r="12573" spans="35:48" x14ac:dyDescent="0.55000000000000004">
      <c r="AI12573" s="278" t="s">
        <v>18903</v>
      </c>
      <c r="AJ12573" s="279">
        <v>10528.34</v>
      </c>
      <c r="AL12573" s="246" t="s">
        <v>27394</v>
      </c>
      <c r="AM12573" s="247">
        <v>71566.92</v>
      </c>
      <c r="AO12573" s="226" t="s">
        <v>53647</v>
      </c>
      <c r="AP12573" s="227">
        <v>35.799999999999997</v>
      </c>
      <c r="AR12573" s="207" t="s">
        <v>26505</v>
      </c>
      <c r="AS12573" s="208">
        <v>448594.06</v>
      </c>
      <c r="AT12573" s="93"/>
      <c r="AU12573" s="93"/>
      <c r="AV12573" s="93"/>
    </row>
    <row r="12574" spans="35:48" x14ac:dyDescent="0.55000000000000004">
      <c r="AI12574" s="278" t="s">
        <v>18904</v>
      </c>
      <c r="AJ12574" s="279">
        <v>54460</v>
      </c>
      <c r="AL12574" s="246" t="s">
        <v>53713</v>
      </c>
      <c r="AM12574" s="247">
        <v>42394.87</v>
      </c>
      <c r="AO12574" s="226" t="s">
        <v>53648</v>
      </c>
      <c r="AP12574" s="227">
        <v>962.21</v>
      </c>
      <c r="AR12574" s="207" t="s">
        <v>26506</v>
      </c>
      <c r="AS12574" s="208">
        <v>1427948.87</v>
      </c>
      <c r="AT12574" s="93"/>
      <c r="AU12574" s="93"/>
      <c r="AV12574" s="93"/>
    </row>
    <row r="12575" spans="35:48" x14ac:dyDescent="0.55000000000000004">
      <c r="AI12575" s="278" t="s">
        <v>36205</v>
      </c>
      <c r="AJ12575" s="279">
        <v>10058.75</v>
      </c>
      <c r="AL12575" s="246" t="s">
        <v>27396</v>
      </c>
      <c r="AM12575" s="247">
        <v>25328.51</v>
      </c>
      <c r="AO12575" s="226" t="s">
        <v>49134</v>
      </c>
      <c r="AP12575" s="227">
        <v>57875.09</v>
      </c>
      <c r="AR12575" s="207" t="s">
        <v>26507</v>
      </c>
      <c r="AS12575" s="208">
        <v>13711.94</v>
      </c>
      <c r="AT12575" s="93"/>
      <c r="AU12575" s="93"/>
      <c r="AV12575" s="93"/>
    </row>
    <row r="12576" spans="35:48" x14ac:dyDescent="0.55000000000000004">
      <c r="AI12576" s="278" t="s">
        <v>48447</v>
      </c>
      <c r="AJ12576" s="279">
        <v>33857.5</v>
      </c>
      <c r="AL12576" s="246" t="s">
        <v>34115</v>
      </c>
      <c r="AM12576" s="247">
        <v>10840</v>
      </c>
      <c r="AO12576" s="226" t="s">
        <v>49135</v>
      </c>
      <c r="AP12576" s="227">
        <v>99.54</v>
      </c>
      <c r="AR12576" s="207" t="s">
        <v>26508</v>
      </c>
      <c r="AS12576" s="208">
        <v>5462.72</v>
      </c>
      <c r="AT12576" s="93"/>
      <c r="AU12576" s="93"/>
      <c r="AV12576" s="93"/>
    </row>
    <row r="12577" spans="35:48" x14ac:dyDescent="0.55000000000000004">
      <c r="AI12577" s="278" t="s">
        <v>54303</v>
      </c>
      <c r="AJ12577" s="279">
        <v>1033.44</v>
      </c>
      <c r="AL12577" s="246" t="s">
        <v>36696</v>
      </c>
      <c r="AM12577" s="247">
        <v>-68743.33</v>
      </c>
      <c r="AO12577" s="226" t="s">
        <v>49136</v>
      </c>
      <c r="AP12577" s="227">
        <v>4293.33</v>
      </c>
      <c r="AR12577" s="207" t="s">
        <v>26509</v>
      </c>
      <c r="AS12577" s="208">
        <v>91129.61</v>
      </c>
      <c r="AT12577" s="93"/>
      <c r="AU12577" s="93"/>
      <c r="AV12577" s="93"/>
    </row>
    <row r="12578" spans="35:48" x14ac:dyDescent="0.55000000000000004">
      <c r="AI12578" s="278" t="s">
        <v>33403</v>
      </c>
      <c r="AJ12578" s="279">
        <v>2624.84</v>
      </c>
      <c r="AL12578" s="246" t="s">
        <v>48247</v>
      </c>
      <c r="AM12578" s="247">
        <v>55141.29</v>
      </c>
      <c r="AO12578" s="226" t="s">
        <v>49137</v>
      </c>
      <c r="AP12578" s="227">
        <v>13395.42</v>
      </c>
      <c r="AR12578" s="207" t="s">
        <v>26510</v>
      </c>
      <c r="AS12578" s="208">
        <v>5518.74</v>
      </c>
      <c r="AT12578" s="93"/>
      <c r="AU12578" s="93"/>
      <c r="AV12578" s="93"/>
    </row>
    <row r="12579" spans="35:48" x14ac:dyDescent="0.55000000000000004">
      <c r="AI12579" s="278" t="s">
        <v>18905</v>
      </c>
      <c r="AJ12579" s="279">
        <v>51087.68</v>
      </c>
      <c r="AL12579" s="246" t="s">
        <v>59436</v>
      </c>
      <c r="AM12579" s="247">
        <v>210469</v>
      </c>
      <c r="AO12579" s="226" t="s">
        <v>49138</v>
      </c>
      <c r="AP12579" s="227">
        <v>7126.46</v>
      </c>
      <c r="AR12579" s="207" t="s">
        <v>26511</v>
      </c>
      <c r="AS12579" s="208">
        <v>6000</v>
      </c>
      <c r="AT12579" s="93"/>
      <c r="AU12579" s="93"/>
      <c r="AV12579" s="93"/>
    </row>
    <row r="12580" spans="35:48" x14ac:dyDescent="0.55000000000000004">
      <c r="AI12580" s="278" t="s">
        <v>33404</v>
      </c>
      <c r="AJ12580" s="279">
        <v>688.2</v>
      </c>
      <c r="AL12580" s="246" t="s">
        <v>61583</v>
      </c>
      <c r="AM12580" s="247">
        <v>49893.42</v>
      </c>
      <c r="AO12580" s="226" t="s">
        <v>50380</v>
      </c>
      <c r="AP12580" s="227">
        <v>2439.8200000000002</v>
      </c>
      <c r="AR12580" s="207" t="s">
        <v>26512</v>
      </c>
      <c r="AS12580" s="208">
        <v>8128.53</v>
      </c>
      <c r="AT12580" s="93"/>
      <c r="AU12580" s="93"/>
      <c r="AV12580" s="93"/>
    </row>
    <row r="12581" spans="35:48" x14ac:dyDescent="0.55000000000000004">
      <c r="AI12581" s="278" t="s">
        <v>18908</v>
      </c>
      <c r="AJ12581" s="279">
        <v>39800</v>
      </c>
      <c r="AL12581" s="246" t="s">
        <v>59437</v>
      </c>
      <c r="AM12581" s="247">
        <v>12200.14</v>
      </c>
      <c r="AO12581" s="226" t="s">
        <v>45534</v>
      </c>
      <c r="AP12581" s="227">
        <v>827468</v>
      </c>
      <c r="AR12581" s="207" t="s">
        <v>26513</v>
      </c>
      <c r="AS12581" s="208">
        <v>21591.62</v>
      </c>
      <c r="AT12581" s="93"/>
      <c r="AU12581" s="93"/>
      <c r="AV12581" s="93"/>
    </row>
    <row r="12582" spans="35:48" x14ac:dyDescent="0.55000000000000004">
      <c r="AI12582" s="278" t="s">
        <v>18909</v>
      </c>
      <c r="AJ12582" s="279">
        <v>137521.59</v>
      </c>
      <c r="AL12582" s="246" t="s">
        <v>53714</v>
      </c>
      <c r="AM12582" s="247">
        <v>33223.54</v>
      </c>
      <c r="AO12582" s="226" t="s">
        <v>45535</v>
      </c>
      <c r="AP12582" s="227">
        <v>63148</v>
      </c>
      <c r="AR12582" s="207" t="s">
        <v>26514</v>
      </c>
      <c r="AS12582" s="208">
        <v>1680</v>
      </c>
      <c r="AT12582" s="93"/>
      <c r="AU12582" s="93"/>
      <c r="AV12582" s="93"/>
    </row>
    <row r="12583" spans="35:48" x14ac:dyDescent="0.55000000000000004">
      <c r="AI12583" s="278" t="s">
        <v>36206</v>
      </c>
      <c r="AJ12583" s="279">
        <v>2457.06</v>
      </c>
      <c r="AL12583" s="246" t="s">
        <v>56557</v>
      </c>
      <c r="AM12583" s="247">
        <v>7483.17</v>
      </c>
      <c r="AO12583" s="226" t="s">
        <v>45536</v>
      </c>
      <c r="AP12583" s="227">
        <v>66050</v>
      </c>
      <c r="AR12583" s="207" t="s">
        <v>26515</v>
      </c>
      <c r="AS12583" s="208">
        <v>112423.78</v>
      </c>
      <c r="AT12583" s="93"/>
      <c r="AU12583" s="93"/>
      <c r="AV12583" s="93"/>
    </row>
    <row r="12584" spans="35:48" x14ac:dyDescent="0.55000000000000004">
      <c r="AI12584" s="278" t="s">
        <v>40753</v>
      </c>
      <c r="AJ12584" s="279">
        <v>49574</v>
      </c>
      <c r="AL12584" s="246" t="s">
        <v>56558</v>
      </c>
      <c r="AM12584" s="247">
        <v>49550.67</v>
      </c>
      <c r="AO12584" s="226" t="s">
        <v>45537</v>
      </c>
      <c r="AP12584" s="227">
        <v>5052.84</v>
      </c>
      <c r="AR12584" s="207" t="s">
        <v>26516</v>
      </c>
      <c r="AS12584" s="208">
        <v>8678</v>
      </c>
      <c r="AT12584" s="93"/>
      <c r="AU12584" s="93"/>
      <c r="AV12584" s="93"/>
    </row>
    <row r="12585" spans="35:48" x14ac:dyDescent="0.55000000000000004">
      <c r="AI12585" s="278" t="s">
        <v>39078</v>
      </c>
      <c r="AJ12585" s="279">
        <v>1000</v>
      </c>
      <c r="AL12585" s="246" t="s">
        <v>56559</v>
      </c>
      <c r="AM12585" s="247">
        <v>5788.47</v>
      </c>
      <c r="AO12585" s="226" t="s">
        <v>47238</v>
      </c>
      <c r="AP12585" s="227">
        <v>1500</v>
      </c>
      <c r="AR12585" s="207" t="s">
        <v>26517</v>
      </c>
      <c r="AS12585" s="208">
        <v>96334</v>
      </c>
      <c r="AT12585" s="93"/>
      <c r="AU12585" s="93"/>
      <c r="AV12585" s="93"/>
    </row>
    <row r="12586" spans="35:48" x14ac:dyDescent="0.55000000000000004">
      <c r="AI12586" s="278" t="s">
        <v>60887</v>
      </c>
      <c r="AJ12586" s="279">
        <v>56031.34</v>
      </c>
      <c r="AL12586" s="246" t="s">
        <v>56560</v>
      </c>
      <c r="AM12586" s="247">
        <v>1406.51</v>
      </c>
      <c r="AO12586" s="226" t="s">
        <v>39452</v>
      </c>
      <c r="AP12586" s="227">
        <v>6895.85</v>
      </c>
      <c r="AR12586" s="207" t="s">
        <v>26518</v>
      </c>
      <c r="AS12586" s="208">
        <v>33271.51</v>
      </c>
      <c r="AT12586" s="93"/>
      <c r="AU12586" s="93"/>
      <c r="AV12586" s="93"/>
    </row>
    <row r="12587" spans="35:48" x14ac:dyDescent="0.55000000000000004">
      <c r="AI12587" s="278" t="s">
        <v>49342</v>
      </c>
      <c r="AJ12587" s="279">
        <v>469.7</v>
      </c>
      <c r="AL12587" s="246" t="s">
        <v>56561</v>
      </c>
      <c r="AM12587" s="247">
        <v>4232.55</v>
      </c>
      <c r="AO12587" s="226" t="s">
        <v>53649</v>
      </c>
      <c r="AP12587" s="227">
        <v>2003.31</v>
      </c>
      <c r="AR12587" s="207" t="s">
        <v>26519</v>
      </c>
      <c r="AS12587" s="208">
        <v>2500.31</v>
      </c>
      <c r="AT12587" s="93"/>
      <c r="AU12587" s="93"/>
      <c r="AV12587" s="93"/>
    </row>
    <row r="12588" spans="35:48" x14ac:dyDescent="0.55000000000000004">
      <c r="AI12588" s="278" t="s">
        <v>18910</v>
      </c>
      <c r="AJ12588" s="279">
        <v>43761.36</v>
      </c>
      <c r="AL12588" s="246" t="s">
        <v>56562</v>
      </c>
      <c r="AM12588" s="247">
        <v>2621.51</v>
      </c>
      <c r="AO12588" s="226" t="s">
        <v>39453</v>
      </c>
      <c r="AP12588" s="227">
        <v>15376.19</v>
      </c>
      <c r="AR12588" s="207" t="s">
        <v>26520</v>
      </c>
      <c r="AS12588" s="208">
        <v>1466.71</v>
      </c>
      <c r="AT12588" s="93"/>
      <c r="AU12588" s="93"/>
      <c r="AV12588" s="93"/>
    </row>
    <row r="12589" spans="35:48" x14ac:dyDescent="0.55000000000000004">
      <c r="AI12589" s="278" t="s">
        <v>18911</v>
      </c>
      <c r="AJ12589" s="279">
        <v>137387.65</v>
      </c>
      <c r="AL12589" s="246" t="s">
        <v>56563</v>
      </c>
      <c r="AM12589" s="247">
        <v>3899.19</v>
      </c>
      <c r="AO12589" s="226" t="s">
        <v>45538</v>
      </c>
      <c r="AP12589" s="227">
        <v>27000</v>
      </c>
      <c r="AR12589" s="207" t="s">
        <v>26521</v>
      </c>
      <c r="AS12589" s="208">
        <v>1406.49</v>
      </c>
      <c r="AT12589" s="93"/>
      <c r="AU12589" s="93"/>
      <c r="AV12589" s="93"/>
    </row>
    <row r="12590" spans="35:48" x14ac:dyDescent="0.55000000000000004">
      <c r="AI12590" s="278" t="s">
        <v>18912</v>
      </c>
      <c r="AJ12590" s="279">
        <v>68727.759999999995</v>
      </c>
      <c r="AL12590" s="246" t="s">
        <v>56564</v>
      </c>
      <c r="AM12590" s="247">
        <v>5582.4</v>
      </c>
      <c r="AO12590" s="226" t="s">
        <v>45539</v>
      </c>
      <c r="AP12590" s="227">
        <v>2065.5</v>
      </c>
      <c r="AR12590" s="207" t="s">
        <v>26522</v>
      </c>
      <c r="AS12590" s="208">
        <v>12620.98</v>
      </c>
      <c r="AT12590" s="93"/>
      <c r="AU12590" s="93"/>
      <c r="AV12590" s="93"/>
    </row>
    <row r="12591" spans="35:48" x14ac:dyDescent="0.55000000000000004">
      <c r="AI12591" s="278" t="s">
        <v>33405</v>
      </c>
      <c r="AJ12591" s="279">
        <v>390944.29</v>
      </c>
      <c r="AL12591" s="246" t="s">
        <v>56565</v>
      </c>
      <c r="AM12591" s="247">
        <v>15806.56</v>
      </c>
      <c r="AO12591" s="226" t="s">
        <v>39454</v>
      </c>
      <c r="AP12591" s="227">
        <v>19843</v>
      </c>
      <c r="AR12591" s="207" t="s">
        <v>26523</v>
      </c>
      <c r="AS12591" s="208">
        <v>52509</v>
      </c>
      <c r="AT12591" s="93"/>
      <c r="AU12591" s="93"/>
      <c r="AV12591" s="93"/>
    </row>
    <row r="12592" spans="35:48" x14ac:dyDescent="0.55000000000000004">
      <c r="AI12592" s="278" t="s">
        <v>18913</v>
      </c>
      <c r="AJ12592" s="279">
        <v>20220.560000000001</v>
      </c>
      <c r="AL12592" s="246" t="s">
        <v>64877</v>
      </c>
      <c r="AM12592" s="247">
        <v>13141.35</v>
      </c>
      <c r="AO12592" s="226" t="s">
        <v>26961</v>
      </c>
      <c r="AP12592" s="227">
        <v>507.16</v>
      </c>
      <c r="AR12592" s="207" t="s">
        <v>26524</v>
      </c>
      <c r="AS12592" s="208">
        <v>12861</v>
      </c>
      <c r="AT12592" s="93"/>
      <c r="AU12592" s="93"/>
      <c r="AV12592" s="93"/>
    </row>
    <row r="12593" spans="35:48" x14ac:dyDescent="0.55000000000000004">
      <c r="AI12593" s="278" t="s">
        <v>69269</v>
      </c>
      <c r="AJ12593" s="279">
        <v>1375</v>
      </c>
      <c r="AL12593" s="246" t="s">
        <v>57847</v>
      </c>
      <c r="AM12593" s="247">
        <v>8716.25</v>
      </c>
      <c r="AO12593" s="226" t="s">
        <v>14177</v>
      </c>
      <c r="AP12593" s="227">
        <v>9189.33</v>
      </c>
      <c r="AR12593" s="207" t="s">
        <v>26525</v>
      </c>
      <c r="AS12593" s="208">
        <v>37705</v>
      </c>
      <c r="AT12593" s="93"/>
      <c r="AU12593" s="93"/>
      <c r="AV12593" s="93"/>
    </row>
    <row r="12594" spans="35:48" x14ac:dyDescent="0.55000000000000004">
      <c r="AI12594" s="278" t="s">
        <v>18915</v>
      </c>
      <c r="AJ12594" s="279">
        <v>6374.81</v>
      </c>
      <c r="AL12594" s="246" t="s">
        <v>57848</v>
      </c>
      <c r="AM12594" s="247">
        <v>27319.24</v>
      </c>
      <c r="AO12594" s="226" t="s">
        <v>47239</v>
      </c>
      <c r="AP12594" s="227">
        <v>2680</v>
      </c>
      <c r="AR12594" s="207" t="s">
        <v>26526</v>
      </c>
      <c r="AS12594" s="208">
        <v>7256.08</v>
      </c>
      <c r="AT12594" s="93"/>
      <c r="AU12594" s="93"/>
      <c r="AV12594" s="93"/>
    </row>
    <row r="12595" spans="35:48" x14ac:dyDescent="0.55000000000000004">
      <c r="AI12595" s="278" t="s">
        <v>54304</v>
      </c>
      <c r="AJ12595" s="279">
        <v>11380.45</v>
      </c>
      <c r="AL12595" s="246" t="s">
        <v>55399</v>
      </c>
      <c r="AM12595" s="247">
        <v>12908.82</v>
      </c>
      <c r="AO12595" s="226" t="s">
        <v>35596</v>
      </c>
      <c r="AP12595" s="227">
        <v>3600</v>
      </c>
      <c r="AR12595" s="207" t="s">
        <v>26527</v>
      </c>
      <c r="AS12595" s="208">
        <v>555.09</v>
      </c>
      <c r="AT12595" s="93"/>
      <c r="AU12595" s="93"/>
      <c r="AV12595" s="93"/>
    </row>
    <row r="12596" spans="35:48" x14ac:dyDescent="0.55000000000000004">
      <c r="AI12596" s="278" t="s">
        <v>49343</v>
      </c>
      <c r="AJ12596" s="279">
        <v>8325</v>
      </c>
      <c r="AL12596" s="246" t="s">
        <v>55400</v>
      </c>
      <c r="AM12596" s="247">
        <v>67.5</v>
      </c>
      <c r="AO12596" s="226" t="s">
        <v>35597</v>
      </c>
      <c r="AP12596" s="227">
        <v>256.77</v>
      </c>
      <c r="AR12596" s="207" t="s">
        <v>26528</v>
      </c>
      <c r="AS12596" s="208">
        <v>32839.83</v>
      </c>
      <c r="AT12596" s="93"/>
      <c r="AU12596" s="93"/>
      <c r="AV12596" s="93"/>
    </row>
    <row r="12597" spans="35:48" x14ac:dyDescent="0.55000000000000004">
      <c r="AI12597" s="278" t="s">
        <v>69270</v>
      </c>
      <c r="AJ12597" s="279">
        <v>20225</v>
      </c>
      <c r="AL12597" s="246" t="s">
        <v>55401</v>
      </c>
      <c r="AM12597" s="247">
        <v>1244.1300000000001</v>
      </c>
      <c r="AO12597" s="226" t="s">
        <v>35598</v>
      </c>
      <c r="AP12597" s="227">
        <v>780.48</v>
      </c>
      <c r="AR12597" s="207" t="s">
        <v>26529</v>
      </c>
      <c r="AS12597" s="208">
        <v>11264.59</v>
      </c>
      <c r="AT12597" s="93"/>
      <c r="AU12597" s="93"/>
      <c r="AV12597" s="93"/>
    </row>
    <row r="12598" spans="35:48" x14ac:dyDescent="0.55000000000000004">
      <c r="AI12598" s="278" t="s">
        <v>48449</v>
      </c>
      <c r="AJ12598" s="279">
        <v>358.45</v>
      </c>
      <c r="AL12598" s="246" t="s">
        <v>55402</v>
      </c>
      <c r="AM12598" s="247">
        <v>604.65</v>
      </c>
      <c r="AO12598" s="226" t="s">
        <v>35599</v>
      </c>
      <c r="AP12598" s="227">
        <v>187.88</v>
      </c>
      <c r="AR12598" s="207" t="s">
        <v>26530</v>
      </c>
      <c r="AS12598" s="208">
        <v>162.79</v>
      </c>
      <c r="AT12598" s="93"/>
      <c r="AU12598" s="93"/>
      <c r="AV12598" s="93"/>
    </row>
    <row r="12599" spans="35:48" x14ac:dyDescent="0.55000000000000004">
      <c r="AI12599" s="278" t="s">
        <v>18916</v>
      </c>
      <c r="AJ12599" s="279">
        <v>98451.27</v>
      </c>
      <c r="AL12599" s="246" t="s">
        <v>55403</v>
      </c>
      <c r="AM12599" s="247">
        <v>1134.1300000000001</v>
      </c>
      <c r="AO12599" s="226" t="s">
        <v>35600</v>
      </c>
      <c r="AP12599" s="227">
        <v>39.6</v>
      </c>
      <c r="AR12599" s="207" t="s">
        <v>26531</v>
      </c>
      <c r="AS12599" s="208">
        <v>31299.360000000001</v>
      </c>
      <c r="AT12599" s="93"/>
      <c r="AU12599" s="93"/>
      <c r="AV12599" s="93"/>
    </row>
    <row r="12600" spans="35:48" x14ac:dyDescent="0.55000000000000004">
      <c r="AI12600" s="278" t="s">
        <v>18917</v>
      </c>
      <c r="AJ12600" s="279">
        <v>547790.47</v>
      </c>
      <c r="AL12600" s="246" t="s">
        <v>55404</v>
      </c>
      <c r="AM12600" s="247">
        <v>3511.03</v>
      </c>
      <c r="AO12600" s="226" t="s">
        <v>53650</v>
      </c>
      <c r="AP12600" s="227">
        <v>-32.729999999999997</v>
      </c>
      <c r="AR12600" s="207" t="s">
        <v>26532</v>
      </c>
      <c r="AS12600" s="208">
        <v>24875</v>
      </c>
      <c r="AT12600" s="93"/>
      <c r="AU12600" s="93"/>
      <c r="AV12600" s="93"/>
    </row>
    <row r="12601" spans="35:48" x14ac:dyDescent="0.55000000000000004">
      <c r="AI12601" s="278" t="s">
        <v>18918</v>
      </c>
      <c r="AJ12601" s="279">
        <v>124314.28</v>
      </c>
      <c r="AL12601" s="246" t="s">
        <v>59822</v>
      </c>
      <c r="AM12601" s="247">
        <v>17720</v>
      </c>
      <c r="AO12601" s="226" t="s">
        <v>34074</v>
      </c>
      <c r="AP12601" s="227">
        <v>61400</v>
      </c>
      <c r="AR12601" s="207" t="s">
        <v>26533</v>
      </c>
      <c r="AS12601" s="208">
        <v>5083.75</v>
      </c>
      <c r="AT12601" s="93"/>
      <c r="AU12601" s="93"/>
      <c r="AV12601" s="93"/>
    </row>
    <row r="12602" spans="35:48" x14ac:dyDescent="0.55000000000000004">
      <c r="AI12602" s="278" t="s">
        <v>18919</v>
      </c>
      <c r="AJ12602" s="279">
        <v>28356.86</v>
      </c>
      <c r="AL12602" s="246" t="s">
        <v>55405</v>
      </c>
      <c r="AM12602" s="247">
        <v>9071.58</v>
      </c>
      <c r="AO12602" s="226" t="s">
        <v>34075</v>
      </c>
      <c r="AP12602" s="227">
        <v>54091.68</v>
      </c>
      <c r="AR12602" s="207" t="s">
        <v>26534</v>
      </c>
      <c r="AS12602" s="208">
        <v>12619.76</v>
      </c>
      <c r="AT12602" s="93"/>
      <c r="AU12602" s="93"/>
      <c r="AV12602" s="93"/>
    </row>
    <row r="12603" spans="35:48" x14ac:dyDescent="0.55000000000000004">
      <c r="AI12603" s="278" t="s">
        <v>34922</v>
      </c>
      <c r="AJ12603" s="279">
        <v>5939.68</v>
      </c>
      <c r="AL12603" s="246" t="s">
        <v>64878</v>
      </c>
      <c r="AM12603" s="247">
        <v>3065.99</v>
      </c>
      <c r="AO12603" s="226" t="s">
        <v>34076</v>
      </c>
      <c r="AP12603" s="227">
        <v>5000</v>
      </c>
      <c r="AR12603" s="207" t="s">
        <v>26535</v>
      </c>
      <c r="AS12603" s="208">
        <v>8998.1200000000008</v>
      </c>
      <c r="AT12603" s="93"/>
      <c r="AU12603" s="93"/>
      <c r="AV12603" s="93"/>
    </row>
    <row r="12604" spans="35:48" x14ac:dyDescent="0.55000000000000004">
      <c r="AI12604" s="278" t="s">
        <v>18922</v>
      </c>
      <c r="AJ12604" s="279">
        <v>244681.17</v>
      </c>
      <c r="AL12604" s="246" t="s">
        <v>55406</v>
      </c>
      <c r="AM12604" s="247">
        <v>86256.63</v>
      </c>
      <c r="AO12604" s="226" t="s">
        <v>34077</v>
      </c>
      <c r="AP12604" s="227">
        <v>6611.36</v>
      </c>
      <c r="AR12604" s="207" t="s">
        <v>26536</v>
      </c>
      <c r="AS12604" s="208">
        <v>310.25</v>
      </c>
      <c r="AT12604" s="93"/>
      <c r="AU12604" s="93"/>
      <c r="AV12604" s="93"/>
    </row>
    <row r="12605" spans="35:48" x14ac:dyDescent="0.55000000000000004">
      <c r="AI12605" s="278" t="s">
        <v>18923</v>
      </c>
      <c r="AJ12605" s="279">
        <v>126347.88</v>
      </c>
      <c r="AL12605" s="246" t="s">
        <v>64879</v>
      </c>
      <c r="AM12605" s="247">
        <v>1382.44</v>
      </c>
      <c r="AO12605" s="226" t="s">
        <v>34078</v>
      </c>
      <c r="AP12605" s="227">
        <v>11143.51</v>
      </c>
      <c r="AR12605" s="207" t="s">
        <v>26537</v>
      </c>
      <c r="AS12605" s="208">
        <v>65524.53</v>
      </c>
      <c r="AT12605" s="93"/>
      <c r="AU12605" s="93"/>
      <c r="AV12605" s="93"/>
    </row>
    <row r="12606" spans="35:48" x14ac:dyDescent="0.55000000000000004">
      <c r="AI12606" s="278" t="s">
        <v>62879</v>
      </c>
      <c r="AJ12606" s="279">
        <v>-84745.64</v>
      </c>
      <c r="AL12606" s="246" t="s">
        <v>56566</v>
      </c>
      <c r="AM12606" s="247">
        <v>5272.09</v>
      </c>
      <c r="AO12606" s="226" t="s">
        <v>34079</v>
      </c>
      <c r="AP12606" s="227">
        <v>2041.51</v>
      </c>
      <c r="AR12606" s="207" t="s">
        <v>26538</v>
      </c>
      <c r="AS12606" s="208">
        <v>22470</v>
      </c>
      <c r="AT12606" s="93"/>
      <c r="AU12606" s="93"/>
      <c r="AV12606" s="93"/>
    </row>
    <row r="12607" spans="35:48" x14ac:dyDescent="0.55000000000000004">
      <c r="AI12607" s="278" t="s">
        <v>40755</v>
      </c>
      <c r="AJ12607" s="279">
        <v>3112525.83</v>
      </c>
      <c r="AL12607" s="246" t="s">
        <v>56567</v>
      </c>
      <c r="AM12607" s="247">
        <v>65389.120000000003</v>
      </c>
      <c r="AO12607" s="226" t="s">
        <v>34080</v>
      </c>
      <c r="AP12607" s="227">
        <v>3007.99</v>
      </c>
      <c r="AR12607" s="207" t="s">
        <v>26539</v>
      </c>
      <c r="AS12607" s="208">
        <v>2316</v>
      </c>
      <c r="AT12607" s="93"/>
      <c r="AU12607" s="93"/>
      <c r="AV12607" s="93"/>
    </row>
    <row r="12608" spans="35:48" x14ac:dyDescent="0.55000000000000004">
      <c r="AI12608" s="278" t="s">
        <v>18924</v>
      </c>
      <c r="AJ12608" s="279">
        <v>2674572.65</v>
      </c>
      <c r="AL12608" s="246" t="s">
        <v>35647</v>
      </c>
      <c r="AM12608" s="247">
        <v>191604.43</v>
      </c>
      <c r="AO12608" s="226" t="s">
        <v>34081</v>
      </c>
      <c r="AP12608" s="227">
        <v>730.4</v>
      </c>
      <c r="AR12608" s="207" t="s">
        <v>26540</v>
      </c>
      <c r="AS12608" s="208">
        <v>429743.85</v>
      </c>
      <c r="AT12608" s="93"/>
      <c r="AU12608" s="93"/>
      <c r="AV12608" s="93"/>
    </row>
    <row r="12609" spans="35:48" x14ac:dyDescent="0.55000000000000004">
      <c r="AI12609" s="278" t="s">
        <v>66769</v>
      </c>
      <c r="AJ12609" s="279">
        <v>12731.6</v>
      </c>
      <c r="AL12609" s="246" t="s">
        <v>57849</v>
      </c>
      <c r="AM12609" s="247">
        <v>194573.8</v>
      </c>
      <c r="AO12609" s="226" t="s">
        <v>34082</v>
      </c>
      <c r="AP12609" s="227">
        <v>5750</v>
      </c>
      <c r="AR12609" s="207" t="s">
        <v>26541</v>
      </c>
      <c r="AS12609" s="208">
        <v>10548</v>
      </c>
      <c r="AT12609" s="93"/>
      <c r="AU12609" s="93"/>
      <c r="AV12609" s="93"/>
    </row>
    <row r="12610" spans="35:48" x14ac:dyDescent="0.55000000000000004">
      <c r="AI12610" s="278" t="s">
        <v>69271</v>
      </c>
      <c r="AJ12610" s="279">
        <v>115569.96</v>
      </c>
      <c r="AL12610" s="246" t="s">
        <v>59206</v>
      </c>
      <c r="AM12610" s="247">
        <v>91.28</v>
      </c>
      <c r="AO12610" s="226" t="s">
        <v>42903</v>
      </c>
      <c r="AP12610" s="227">
        <v>5059.1099999999997</v>
      </c>
      <c r="AR12610" s="207" t="s">
        <v>26542</v>
      </c>
      <c r="AS12610" s="208">
        <v>12571</v>
      </c>
      <c r="AT12610" s="93"/>
      <c r="AU12610" s="93"/>
      <c r="AV12610" s="93"/>
    </row>
    <row r="12611" spans="35:48" x14ac:dyDescent="0.55000000000000004">
      <c r="AI12611" s="278" t="s">
        <v>69272</v>
      </c>
      <c r="AJ12611" s="279">
        <v>73800</v>
      </c>
      <c r="AL12611" s="246" t="s">
        <v>53717</v>
      </c>
      <c r="AM12611" s="247">
        <v>4495.8100000000004</v>
      </c>
      <c r="AO12611" s="226" t="s">
        <v>34083</v>
      </c>
      <c r="AP12611" s="227">
        <v>9777.94</v>
      </c>
      <c r="AR12611" s="207" t="s">
        <v>26543</v>
      </c>
      <c r="AS12611" s="208">
        <v>22000</v>
      </c>
      <c r="AT12611" s="93"/>
      <c r="AU12611" s="93"/>
      <c r="AV12611" s="93"/>
    </row>
    <row r="12612" spans="35:48" x14ac:dyDescent="0.55000000000000004">
      <c r="AI12612" s="278" t="s">
        <v>34923</v>
      </c>
      <c r="AJ12612" s="279">
        <v>4100</v>
      </c>
      <c r="AL12612" s="246" t="s">
        <v>56568</v>
      </c>
      <c r="AM12612" s="247">
        <v>59400</v>
      </c>
      <c r="AO12612" s="226" t="s">
        <v>35601</v>
      </c>
      <c r="AP12612" s="227">
        <v>11948</v>
      </c>
      <c r="AR12612" s="207" t="s">
        <v>26544</v>
      </c>
      <c r="AS12612" s="208">
        <v>1683</v>
      </c>
      <c r="AT12612" s="93"/>
      <c r="AU12612" s="93"/>
      <c r="AV12612" s="93"/>
    </row>
    <row r="12613" spans="35:48" x14ac:dyDescent="0.55000000000000004">
      <c r="AI12613" s="278" t="s">
        <v>36208</v>
      </c>
      <c r="AJ12613" s="279">
        <v>137708.47</v>
      </c>
      <c r="AL12613" s="246" t="s">
        <v>35648</v>
      </c>
      <c r="AM12613" s="247">
        <v>459568.39</v>
      </c>
      <c r="AO12613" s="226" t="s">
        <v>36671</v>
      </c>
      <c r="AP12613" s="227">
        <v>3744.03</v>
      </c>
      <c r="AR12613" s="207" t="s">
        <v>26545</v>
      </c>
      <c r="AS12613" s="208">
        <v>4769.6000000000004</v>
      </c>
      <c r="AT12613" s="93"/>
      <c r="AU12613" s="93"/>
      <c r="AV12613" s="93"/>
    </row>
    <row r="12614" spans="35:48" x14ac:dyDescent="0.55000000000000004">
      <c r="AI12614" s="278" t="s">
        <v>61677</v>
      </c>
      <c r="AJ12614" s="279">
        <v>206387</v>
      </c>
      <c r="AL12614" s="246" t="s">
        <v>39473</v>
      </c>
      <c r="AM12614" s="247">
        <v>48839.1</v>
      </c>
      <c r="AO12614" s="226" t="s">
        <v>53651</v>
      </c>
      <c r="AP12614" s="227">
        <v>63.92</v>
      </c>
      <c r="AR12614" s="207" t="s">
        <v>26546</v>
      </c>
      <c r="AS12614" s="208">
        <v>139444.34</v>
      </c>
      <c r="AT12614" s="93"/>
      <c r="AU12614" s="93"/>
      <c r="AV12614" s="93"/>
    </row>
    <row r="12615" spans="35:48" x14ac:dyDescent="0.55000000000000004">
      <c r="AI12615" s="278" t="s">
        <v>58023</v>
      </c>
      <c r="AJ12615" s="279">
        <v>148092.66</v>
      </c>
      <c r="AL12615" s="246" t="s">
        <v>57850</v>
      </c>
      <c r="AM12615" s="247">
        <v>9266.19</v>
      </c>
      <c r="AO12615" s="226" t="s">
        <v>45540</v>
      </c>
      <c r="AP12615" s="227">
        <v>56916.99</v>
      </c>
      <c r="AR12615" s="207" t="s">
        <v>26547</v>
      </c>
      <c r="AS12615" s="208">
        <v>25726.25</v>
      </c>
      <c r="AT12615" s="93"/>
      <c r="AU12615" s="93"/>
      <c r="AV12615" s="93"/>
    </row>
    <row r="12616" spans="35:48" x14ac:dyDescent="0.55000000000000004">
      <c r="AI12616" s="278" t="s">
        <v>18975</v>
      </c>
      <c r="AJ12616" s="279">
        <v>4784053.0199999996</v>
      </c>
      <c r="AL12616" s="246" t="s">
        <v>60722</v>
      </c>
      <c r="AM12616" s="247">
        <v>225</v>
      </c>
      <c r="AO12616" s="226" t="s">
        <v>39455</v>
      </c>
      <c r="AP12616" s="227">
        <v>32381.33</v>
      </c>
      <c r="AR12616" s="207" t="s">
        <v>26548</v>
      </c>
      <c r="AS12616" s="208">
        <v>10996.16</v>
      </c>
      <c r="AT12616" s="93"/>
      <c r="AU12616" s="93"/>
      <c r="AV12616" s="93"/>
    </row>
    <row r="12617" spans="35:48" x14ac:dyDescent="0.55000000000000004">
      <c r="AI12617" s="278" t="s">
        <v>70911</v>
      </c>
      <c r="AJ12617" s="279">
        <v>20935</v>
      </c>
      <c r="AL12617" s="246" t="s">
        <v>53718</v>
      </c>
      <c r="AM12617" s="247">
        <v>13726.88</v>
      </c>
      <c r="AO12617" s="226" t="s">
        <v>45541</v>
      </c>
      <c r="AP12617" s="227">
        <v>15000</v>
      </c>
      <c r="AR12617" s="207" t="s">
        <v>26549</v>
      </c>
      <c r="AS12617" s="208">
        <v>103526.68</v>
      </c>
      <c r="AT12617" s="93"/>
      <c r="AU12617" s="93"/>
      <c r="AV12617" s="93"/>
    </row>
    <row r="12618" spans="35:48" x14ac:dyDescent="0.55000000000000004">
      <c r="AI12618" s="278" t="s">
        <v>18976</v>
      </c>
      <c r="AJ12618" s="279">
        <v>93314.45</v>
      </c>
      <c r="AL12618" s="246" t="s">
        <v>56569</v>
      </c>
      <c r="AM12618" s="247">
        <v>6000</v>
      </c>
      <c r="AO12618" s="226" t="s">
        <v>45542</v>
      </c>
      <c r="AP12618" s="227">
        <v>661.13</v>
      </c>
      <c r="AR12618" s="207" t="s">
        <v>26550</v>
      </c>
      <c r="AS12618" s="208">
        <v>5144.47</v>
      </c>
      <c r="AT12618" s="93"/>
      <c r="AU12618" s="93"/>
      <c r="AV12618" s="93"/>
    </row>
    <row r="12619" spans="35:48" x14ac:dyDescent="0.55000000000000004">
      <c r="AI12619" s="278" t="s">
        <v>18977</v>
      </c>
      <c r="AJ12619" s="279">
        <v>518628</v>
      </c>
      <c r="AL12619" s="246" t="s">
        <v>40623</v>
      </c>
      <c r="AM12619" s="247">
        <v>32111</v>
      </c>
      <c r="AO12619" s="226" t="s">
        <v>36672</v>
      </c>
      <c r="AP12619" s="227">
        <v>64616.01</v>
      </c>
      <c r="AR12619" s="207" t="s">
        <v>14153</v>
      </c>
      <c r="AS12619" s="208">
        <v>172449.96</v>
      </c>
      <c r="AT12619" s="93"/>
      <c r="AU12619" s="93"/>
      <c r="AV12619" s="93"/>
    </row>
    <row r="12620" spans="35:48" x14ac:dyDescent="0.55000000000000004">
      <c r="AI12620" s="278" t="s">
        <v>34928</v>
      </c>
      <c r="AJ12620" s="279">
        <v>329288.84000000003</v>
      </c>
      <c r="AL12620" s="246" t="s">
        <v>58673</v>
      </c>
      <c r="AM12620" s="247">
        <v>875.55</v>
      </c>
      <c r="AO12620" s="226" t="s">
        <v>35602</v>
      </c>
      <c r="AP12620" s="227">
        <v>12038</v>
      </c>
      <c r="AR12620" s="207" t="s">
        <v>26551</v>
      </c>
      <c r="AS12620" s="208">
        <v>-927.84</v>
      </c>
      <c r="AT12620" s="93"/>
      <c r="AU12620" s="93"/>
      <c r="AV12620" s="93"/>
    </row>
    <row r="12621" spans="35:48" x14ac:dyDescent="0.55000000000000004">
      <c r="AI12621" s="278" t="s">
        <v>33413</v>
      </c>
      <c r="AJ12621" s="279">
        <v>1018680.06</v>
      </c>
      <c r="AL12621" s="246" t="s">
        <v>49152</v>
      </c>
      <c r="AM12621" s="247">
        <v>139005.41</v>
      </c>
      <c r="AO12621" s="226" t="s">
        <v>39456</v>
      </c>
      <c r="AP12621" s="227">
        <v>36328.839999999997</v>
      </c>
      <c r="AR12621" s="207" t="s">
        <v>26552</v>
      </c>
      <c r="AS12621" s="208">
        <v>6891.02</v>
      </c>
      <c r="AT12621" s="93"/>
      <c r="AU12621" s="93"/>
      <c r="AV12621" s="93"/>
    </row>
    <row r="12622" spans="35:48" x14ac:dyDescent="0.55000000000000004">
      <c r="AI12622" s="278" t="s">
        <v>33414</v>
      </c>
      <c r="AJ12622" s="279">
        <v>237748.66</v>
      </c>
      <c r="AL12622" s="246" t="s">
        <v>53719</v>
      </c>
      <c r="AM12622" s="247">
        <v>190120.93</v>
      </c>
      <c r="AO12622" s="226" t="s">
        <v>39457</v>
      </c>
      <c r="AP12622" s="227">
        <v>19530.25</v>
      </c>
      <c r="AR12622" s="207" t="s">
        <v>26553</v>
      </c>
      <c r="AS12622" s="208">
        <v>7296.66</v>
      </c>
      <c r="AT12622" s="93"/>
      <c r="AU12622" s="93"/>
      <c r="AV12622" s="93"/>
    </row>
    <row r="12623" spans="35:48" x14ac:dyDescent="0.55000000000000004">
      <c r="AI12623" s="278" t="s">
        <v>18978</v>
      </c>
      <c r="AJ12623" s="279">
        <v>661676.87</v>
      </c>
      <c r="AL12623" s="246" t="s">
        <v>53720</v>
      </c>
      <c r="AM12623" s="247">
        <v>1307.02</v>
      </c>
      <c r="AO12623" s="226" t="s">
        <v>35603</v>
      </c>
      <c r="AP12623" s="227">
        <v>1832.31</v>
      </c>
      <c r="AR12623" s="207" t="s">
        <v>26554</v>
      </c>
      <c r="AS12623" s="208">
        <v>1085.3599999999999</v>
      </c>
      <c r="AT12623" s="93"/>
      <c r="AU12623" s="93"/>
      <c r="AV12623" s="93"/>
    </row>
    <row r="12624" spans="35:48" x14ac:dyDescent="0.55000000000000004">
      <c r="AI12624" s="278" t="s">
        <v>39089</v>
      </c>
      <c r="AJ12624" s="279">
        <v>141083.44</v>
      </c>
      <c r="AL12624" s="246" t="s">
        <v>35649</v>
      </c>
      <c r="AM12624" s="247">
        <v>105062.93</v>
      </c>
      <c r="AO12624" s="226" t="s">
        <v>49139</v>
      </c>
      <c r="AP12624" s="227">
        <v>3712.5</v>
      </c>
      <c r="AR12624" s="207" t="s">
        <v>26555</v>
      </c>
      <c r="AS12624" s="208">
        <v>1903.17</v>
      </c>
      <c r="AT12624" s="93"/>
      <c r="AU12624" s="93"/>
      <c r="AV12624" s="93"/>
    </row>
    <row r="12625" spans="35:48" x14ac:dyDescent="0.55000000000000004">
      <c r="AI12625" s="278" t="s">
        <v>18979</v>
      </c>
      <c r="AJ12625" s="279">
        <v>1154033.29</v>
      </c>
      <c r="AL12625" s="246" t="s">
        <v>35650</v>
      </c>
      <c r="AM12625" s="247">
        <v>319407.45</v>
      </c>
      <c r="AO12625" s="226" t="s">
        <v>48239</v>
      </c>
      <c r="AP12625" s="227">
        <v>4650</v>
      </c>
      <c r="AR12625" s="207" t="s">
        <v>26556</v>
      </c>
      <c r="AS12625" s="208">
        <v>564.86</v>
      </c>
      <c r="AT12625" s="93"/>
      <c r="AU12625" s="93"/>
      <c r="AV12625" s="93"/>
    </row>
    <row r="12626" spans="35:48" x14ac:dyDescent="0.55000000000000004">
      <c r="AI12626" s="278" t="s">
        <v>18980</v>
      </c>
      <c r="AJ12626" s="279">
        <v>129784.65</v>
      </c>
      <c r="AL12626" s="246" t="s">
        <v>35651</v>
      </c>
      <c r="AM12626" s="247">
        <v>130764.73</v>
      </c>
      <c r="AO12626" s="226" t="s">
        <v>53652</v>
      </c>
      <c r="AP12626" s="227">
        <v>781.06</v>
      </c>
      <c r="AR12626" s="207" t="s">
        <v>26557</v>
      </c>
      <c r="AS12626" s="208">
        <v>98740.63</v>
      </c>
      <c r="AT12626" s="93"/>
      <c r="AU12626" s="93"/>
      <c r="AV12626" s="93"/>
    </row>
    <row r="12627" spans="35:48" x14ac:dyDescent="0.55000000000000004">
      <c r="AI12627" s="278" t="s">
        <v>46014</v>
      </c>
      <c r="AJ12627" s="279">
        <v>336475.9</v>
      </c>
      <c r="AL12627" s="246" t="s">
        <v>56570</v>
      </c>
      <c r="AM12627" s="247">
        <v>36859.21</v>
      </c>
      <c r="AO12627" s="226" t="s">
        <v>45543</v>
      </c>
      <c r="AP12627" s="227">
        <v>30000</v>
      </c>
      <c r="AR12627" s="207" t="s">
        <v>26558</v>
      </c>
      <c r="AS12627" s="208">
        <v>12300</v>
      </c>
      <c r="AT12627" s="93"/>
      <c r="AU12627" s="93"/>
      <c r="AV12627" s="93"/>
    </row>
    <row r="12628" spans="35:48" x14ac:dyDescent="0.55000000000000004">
      <c r="AI12628" s="278" t="s">
        <v>61678</v>
      </c>
      <c r="AJ12628" s="279">
        <v>75603.47</v>
      </c>
      <c r="AL12628" s="246" t="s">
        <v>64880</v>
      </c>
      <c r="AM12628" s="247">
        <v>46451.64</v>
      </c>
      <c r="AO12628" s="226" t="s">
        <v>45544</v>
      </c>
      <c r="AP12628" s="227">
        <v>2205.65</v>
      </c>
      <c r="AR12628" s="207" t="s">
        <v>26559</v>
      </c>
      <c r="AS12628" s="208">
        <v>5828.94</v>
      </c>
      <c r="AT12628" s="93"/>
      <c r="AU12628" s="93"/>
      <c r="AV12628" s="93"/>
    </row>
    <row r="12629" spans="35:48" x14ac:dyDescent="0.55000000000000004">
      <c r="AI12629" s="278" t="s">
        <v>50628</v>
      </c>
      <c r="AJ12629" s="279">
        <v>4622877.41</v>
      </c>
      <c r="AL12629" s="246" t="s">
        <v>53721</v>
      </c>
      <c r="AM12629" s="247">
        <v>393924.26</v>
      </c>
      <c r="AO12629" s="226" t="s">
        <v>26985</v>
      </c>
      <c r="AP12629" s="227">
        <v>10650</v>
      </c>
      <c r="AR12629" s="207" t="s">
        <v>26560</v>
      </c>
      <c r="AS12629" s="208">
        <v>44950</v>
      </c>
      <c r="AT12629" s="93"/>
      <c r="AU12629" s="93"/>
      <c r="AV12629" s="93"/>
    </row>
    <row r="12630" spans="35:48" x14ac:dyDescent="0.55000000000000004">
      <c r="AI12630" s="278" t="s">
        <v>50629</v>
      </c>
      <c r="AJ12630" s="279">
        <v>13859.25</v>
      </c>
      <c r="AL12630" s="246" t="s">
        <v>56571</v>
      </c>
      <c r="AM12630" s="247">
        <v>3882.11</v>
      </c>
      <c r="AO12630" s="226" t="s">
        <v>26986</v>
      </c>
      <c r="AP12630" s="227">
        <v>786.04</v>
      </c>
      <c r="AR12630" s="207" t="s">
        <v>26561</v>
      </c>
      <c r="AS12630" s="208">
        <v>12379.25</v>
      </c>
      <c r="AT12630" s="93"/>
      <c r="AU12630" s="93"/>
      <c r="AV12630" s="93"/>
    </row>
    <row r="12631" spans="35:48" x14ac:dyDescent="0.55000000000000004">
      <c r="AI12631" s="278" t="s">
        <v>63480</v>
      </c>
      <c r="AJ12631" s="279">
        <v>708</v>
      </c>
      <c r="AL12631" s="246" t="s">
        <v>48248</v>
      </c>
      <c r="AM12631" s="247">
        <v>355460.44</v>
      </c>
      <c r="AO12631" s="226" t="s">
        <v>26987</v>
      </c>
      <c r="AP12631" s="227">
        <v>2371.79</v>
      </c>
      <c r="AR12631" s="207" t="s">
        <v>26562</v>
      </c>
      <c r="AS12631" s="208">
        <v>202.58</v>
      </c>
      <c r="AT12631" s="93"/>
      <c r="AU12631" s="93"/>
      <c r="AV12631" s="93"/>
    </row>
    <row r="12632" spans="35:48" x14ac:dyDescent="0.55000000000000004">
      <c r="AI12632" s="278" t="s">
        <v>13424</v>
      </c>
      <c r="AJ12632" s="279">
        <v>49377.7</v>
      </c>
      <c r="AL12632" s="246" t="s">
        <v>35652</v>
      </c>
      <c r="AM12632" s="247">
        <v>657839.47</v>
      </c>
      <c r="AO12632" s="226" t="s">
        <v>26989</v>
      </c>
      <c r="AP12632" s="227">
        <v>12502.82</v>
      </c>
      <c r="AR12632" s="207" t="s">
        <v>26563</v>
      </c>
      <c r="AS12632" s="208">
        <v>31339.03</v>
      </c>
      <c r="AT12632" s="93"/>
      <c r="AU12632" s="93"/>
      <c r="AV12632" s="93"/>
    </row>
    <row r="12633" spans="35:48" x14ac:dyDescent="0.55000000000000004">
      <c r="AI12633" s="278" t="s">
        <v>48450</v>
      </c>
      <c r="AJ12633" s="279">
        <v>21220.47</v>
      </c>
      <c r="AL12633" s="246" t="s">
        <v>53722</v>
      </c>
      <c r="AM12633" s="247">
        <v>31767.42</v>
      </c>
      <c r="AO12633" s="226" t="s">
        <v>27021</v>
      </c>
      <c r="AP12633" s="227">
        <v>79314.69</v>
      </c>
      <c r="AR12633" s="207" t="s">
        <v>26564</v>
      </c>
      <c r="AS12633" s="208">
        <v>209714.27</v>
      </c>
      <c r="AT12633" s="93"/>
      <c r="AU12633" s="93"/>
      <c r="AV12633" s="93"/>
    </row>
    <row r="12634" spans="35:48" x14ac:dyDescent="0.55000000000000004">
      <c r="AI12634" s="278" t="s">
        <v>34929</v>
      </c>
      <c r="AJ12634" s="279">
        <v>11406336</v>
      </c>
      <c r="AL12634" s="246" t="s">
        <v>58887</v>
      </c>
      <c r="AM12634" s="247">
        <v>117424.71</v>
      </c>
      <c r="AO12634" s="226" t="s">
        <v>45545</v>
      </c>
      <c r="AP12634" s="227">
        <v>3495983.78</v>
      </c>
      <c r="AR12634" s="207" t="s">
        <v>26565</v>
      </c>
      <c r="AS12634" s="208">
        <v>569573.55000000005</v>
      </c>
      <c r="AT12634" s="93"/>
      <c r="AU12634" s="93"/>
      <c r="AV12634" s="93"/>
    </row>
    <row r="12635" spans="35:48" x14ac:dyDescent="0.55000000000000004">
      <c r="AI12635" s="278" t="s">
        <v>33415</v>
      </c>
      <c r="AJ12635" s="279">
        <v>1138619.17</v>
      </c>
      <c r="AL12635" s="246" t="s">
        <v>35653</v>
      </c>
      <c r="AM12635" s="247">
        <v>751502.25</v>
      </c>
      <c r="AO12635" s="226" t="s">
        <v>45546</v>
      </c>
      <c r="AP12635" s="227">
        <v>265830.95</v>
      </c>
      <c r="AR12635" s="207" t="s">
        <v>26566</v>
      </c>
      <c r="AS12635" s="208">
        <v>19474</v>
      </c>
      <c r="AT12635" s="93"/>
      <c r="AU12635" s="93"/>
      <c r="AV12635" s="93"/>
    </row>
    <row r="12636" spans="35:48" x14ac:dyDescent="0.55000000000000004">
      <c r="AI12636" s="278" t="s">
        <v>47478</v>
      </c>
      <c r="AJ12636" s="279">
        <v>12866.87</v>
      </c>
      <c r="AL12636" s="246" t="s">
        <v>62231</v>
      </c>
      <c r="AM12636" s="247">
        <v>-54267.98</v>
      </c>
      <c r="AO12636" s="226" t="s">
        <v>27023</v>
      </c>
      <c r="AP12636" s="227">
        <v>27230.46</v>
      </c>
      <c r="AR12636" s="207" t="s">
        <v>26567</v>
      </c>
      <c r="AS12636" s="208">
        <v>5462.72</v>
      </c>
      <c r="AT12636" s="93"/>
      <c r="AU12636" s="93"/>
      <c r="AV12636" s="93"/>
    </row>
    <row r="12637" spans="35:48" x14ac:dyDescent="0.55000000000000004">
      <c r="AI12637" s="278" t="s">
        <v>33416</v>
      </c>
      <c r="AJ12637" s="279">
        <v>10189.11</v>
      </c>
      <c r="AL12637" s="246" t="s">
        <v>55407</v>
      </c>
      <c r="AM12637" s="247">
        <v>2344404.7400000002</v>
      </c>
      <c r="AO12637" s="226" t="s">
        <v>27025</v>
      </c>
      <c r="AP12637" s="227">
        <v>319806.8</v>
      </c>
      <c r="AR12637" s="207" t="s">
        <v>26568</v>
      </c>
      <c r="AS12637" s="208">
        <v>98385.69</v>
      </c>
      <c r="AT12637" s="93"/>
      <c r="AU12637" s="93"/>
      <c r="AV12637" s="93"/>
    </row>
    <row r="12638" spans="35:48" x14ac:dyDescent="0.55000000000000004">
      <c r="AI12638" s="278" t="s">
        <v>47480</v>
      </c>
      <c r="AJ12638" s="279">
        <v>22000</v>
      </c>
      <c r="AL12638" s="246" t="s">
        <v>48249</v>
      </c>
      <c r="AM12638" s="247">
        <v>567126.91</v>
      </c>
      <c r="AO12638" s="226" t="s">
        <v>34087</v>
      </c>
      <c r="AP12638" s="227">
        <v>4788.84</v>
      </c>
      <c r="AR12638" s="207" t="s">
        <v>26569</v>
      </c>
      <c r="AS12638" s="208">
        <v>5518.74</v>
      </c>
      <c r="AT12638" s="93"/>
      <c r="AU12638" s="93"/>
      <c r="AV12638" s="93"/>
    </row>
    <row r="12639" spans="35:48" x14ac:dyDescent="0.55000000000000004">
      <c r="AI12639" s="278" t="s">
        <v>18981</v>
      </c>
      <c r="AJ12639" s="279">
        <v>1846371.89</v>
      </c>
      <c r="AL12639" s="246" t="s">
        <v>56572</v>
      </c>
      <c r="AM12639" s="247">
        <v>14694.3</v>
      </c>
      <c r="AO12639" s="226" t="s">
        <v>27026</v>
      </c>
      <c r="AP12639" s="227">
        <v>11048.38</v>
      </c>
      <c r="AR12639" s="207" t="s">
        <v>26570</v>
      </c>
      <c r="AS12639" s="208">
        <v>98740.63</v>
      </c>
      <c r="AT12639" s="93"/>
      <c r="AU12639" s="93"/>
      <c r="AV12639" s="93"/>
    </row>
    <row r="12640" spans="35:48" x14ac:dyDescent="0.55000000000000004">
      <c r="AI12640" s="278" t="s">
        <v>18982</v>
      </c>
      <c r="AJ12640" s="279">
        <v>159817.78</v>
      </c>
      <c r="AL12640" s="246" t="s">
        <v>56573</v>
      </c>
      <c r="AM12640" s="247">
        <v>60516.76</v>
      </c>
      <c r="AO12640" s="226" t="s">
        <v>27027</v>
      </c>
      <c r="AP12640" s="227">
        <v>13281.41</v>
      </c>
      <c r="AR12640" s="207" t="s">
        <v>26571</v>
      </c>
      <c r="AS12640" s="208">
        <v>6891.02</v>
      </c>
      <c r="AT12640" s="93"/>
      <c r="AU12640" s="93"/>
      <c r="AV12640" s="93"/>
    </row>
    <row r="12641" spans="35:48" x14ac:dyDescent="0.55000000000000004">
      <c r="AI12641" s="278" t="s">
        <v>39090</v>
      </c>
      <c r="AJ12641" s="279">
        <v>1473.78</v>
      </c>
      <c r="AL12641" s="246" t="s">
        <v>58674</v>
      </c>
      <c r="AM12641" s="247">
        <v>2549.11</v>
      </c>
      <c r="AO12641" s="226" t="s">
        <v>27029</v>
      </c>
      <c r="AP12641" s="227">
        <v>46262.84</v>
      </c>
      <c r="AR12641" s="207" t="s">
        <v>26572</v>
      </c>
      <c r="AS12641" s="208">
        <v>12300</v>
      </c>
      <c r="AT12641" s="93"/>
      <c r="AU12641" s="93"/>
      <c r="AV12641" s="93"/>
    </row>
    <row r="12642" spans="35:48" x14ac:dyDescent="0.55000000000000004">
      <c r="AI12642" s="278" t="s">
        <v>13427</v>
      </c>
      <c r="AJ12642" s="279">
        <v>2203535.5299999998</v>
      </c>
      <c r="AL12642" s="246" t="s">
        <v>61584</v>
      </c>
      <c r="AM12642" s="247">
        <v>3188.76</v>
      </c>
      <c r="AO12642" s="226" t="s">
        <v>27030</v>
      </c>
      <c r="AP12642" s="227">
        <v>928.19</v>
      </c>
      <c r="AR12642" s="207" t="s">
        <v>26573</v>
      </c>
      <c r="AS12642" s="208">
        <v>22000</v>
      </c>
      <c r="AT12642" s="93"/>
      <c r="AU12642" s="93"/>
      <c r="AV12642" s="93"/>
    </row>
    <row r="12643" spans="35:48" x14ac:dyDescent="0.55000000000000004">
      <c r="AI12643" s="278" t="s">
        <v>13428</v>
      </c>
      <c r="AJ12643" s="279">
        <v>3022958.65</v>
      </c>
      <c r="AL12643" s="246" t="s">
        <v>62808</v>
      </c>
      <c r="AM12643" s="247">
        <v>81.349999999999994</v>
      </c>
      <c r="AO12643" s="226" t="s">
        <v>27033</v>
      </c>
      <c r="AP12643" s="227">
        <v>38197.360000000001</v>
      </c>
      <c r="AR12643" s="207" t="s">
        <v>26574</v>
      </c>
      <c r="AS12643" s="208">
        <v>11264.59</v>
      </c>
      <c r="AT12643" s="93"/>
      <c r="AU12643" s="93"/>
      <c r="AV12643" s="93"/>
    </row>
    <row r="12644" spans="35:48" x14ac:dyDescent="0.55000000000000004">
      <c r="AI12644" s="278" t="s">
        <v>13429</v>
      </c>
      <c r="AJ12644" s="279">
        <v>967831.38</v>
      </c>
      <c r="AL12644" s="246" t="s">
        <v>53723</v>
      </c>
      <c r="AM12644" s="247">
        <v>2966.19</v>
      </c>
      <c r="AO12644" s="226" t="s">
        <v>27034</v>
      </c>
      <c r="AP12644" s="227">
        <v>1444.65</v>
      </c>
      <c r="AR12644" s="207" t="s">
        <v>26575</v>
      </c>
      <c r="AS12644" s="208">
        <v>162.79</v>
      </c>
      <c r="AT12644" s="93"/>
      <c r="AU12644" s="93"/>
      <c r="AV12644" s="93"/>
    </row>
    <row r="12645" spans="35:48" x14ac:dyDescent="0.55000000000000004">
      <c r="AI12645" s="278" t="s">
        <v>18983</v>
      </c>
      <c r="AJ12645" s="279">
        <v>1947274.34</v>
      </c>
      <c r="AL12645" s="246" t="s">
        <v>47257</v>
      </c>
      <c r="AM12645" s="247">
        <v>3876.25</v>
      </c>
      <c r="AO12645" s="226" t="s">
        <v>27035</v>
      </c>
      <c r="AP12645" s="227">
        <v>427.92</v>
      </c>
      <c r="AR12645" s="207" t="s">
        <v>26576</v>
      </c>
      <c r="AS12645" s="208">
        <v>39100.449999999997</v>
      </c>
      <c r="AT12645" s="93"/>
      <c r="AU12645" s="93"/>
      <c r="AV12645" s="93"/>
    </row>
    <row r="12646" spans="35:48" x14ac:dyDescent="0.55000000000000004">
      <c r="AI12646" s="278" t="s">
        <v>18984</v>
      </c>
      <c r="AJ12646" s="279">
        <v>28200.51</v>
      </c>
      <c r="AL12646" s="246" t="s">
        <v>61224</v>
      </c>
      <c r="AM12646" s="247">
        <v>1316.1</v>
      </c>
      <c r="AO12646" s="226" t="s">
        <v>27036</v>
      </c>
      <c r="AP12646" s="227">
        <v>48565.64</v>
      </c>
      <c r="AR12646" s="207" t="s">
        <v>26577</v>
      </c>
      <c r="AS12646" s="208">
        <v>31299.360000000001</v>
      </c>
      <c r="AT12646" s="93"/>
      <c r="AU12646" s="93"/>
      <c r="AV12646" s="93"/>
    </row>
    <row r="12647" spans="35:48" x14ac:dyDescent="0.55000000000000004">
      <c r="AI12647" s="278" t="s">
        <v>31939</v>
      </c>
      <c r="AJ12647" s="279">
        <v>3750.92</v>
      </c>
      <c r="AL12647" s="246" t="s">
        <v>60723</v>
      </c>
      <c r="AM12647" s="247">
        <v>16874.43</v>
      </c>
      <c r="AO12647" s="226" t="s">
        <v>27042</v>
      </c>
      <c r="AP12647" s="227">
        <v>2209.15</v>
      </c>
      <c r="AR12647" s="207" t="s">
        <v>26578</v>
      </c>
      <c r="AS12647" s="208">
        <v>44950</v>
      </c>
      <c r="AT12647" s="93"/>
      <c r="AU12647" s="93"/>
      <c r="AV12647" s="93"/>
    </row>
    <row r="12648" spans="35:48" x14ac:dyDescent="0.55000000000000004">
      <c r="AI12648" s="278" t="s">
        <v>39091</v>
      </c>
      <c r="AJ12648" s="279">
        <v>134439.5</v>
      </c>
      <c r="AL12648" s="246" t="s">
        <v>62232</v>
      </c>
      <c r="AM12648" s="247">
        <v>-6.17</v>
      </c>
      <c r="AO12648" s="226" t="s">
        <v>27043</v>
      </c>
      <c r="AP12648" s="227">
        <v>39330.959999999999</v>
      </c>
      <c r="AR12648" s="207" t="s">
        <v>26579</v>
      </c>
      <c r="AS12648" s="208">
        <v>30875</v>
      </c>
      <c r="AT12648" s="93"/>
      <c r="AU12648" s="93"/>
      <c r="AV12648" s="93"/>
    </row>
    <row r="12649" spans="35:48" x14ac:dyDescent="0.55000000000000004">
      <c r="AI12649" s="278" t="s">
        <v>54305</v>
      </c>
      <c r="AJ12649" s="279">
        <v>136350</v>
      </c>
      <c r="AL12649" s="246" t="s">
        <v>57851</v>
      </c>
      <c r="AM12649" s="247">
        <v>6113.93</v>
      </c>
      <c r="AO12649" s="226" t="s">
        <v>27044</v>
      </c>
      <c r="AP12649" s="227">
        <v>96.84</v>
      </c>
      <c r="AR12649" s="207" t="s">
        <v>26580</v>
      </c>
      <c r="AS12649" s="208">
        <v>7296.66</v>
      </c>
      <c r="AT12649" s="93"/>
      <c r="AU12649" s="93"/>
      <c r="AV12649" s="93"/>
    </row>
    <row r="12650" spans="35:48" x14ac:dyDescent="0.55000000000000004">
      <c r="AI12650" s="278" t="s">
        <v>61238</v>
      </c>
      <c r="AJ12650" s="279">
        <v>1919.75</v>
      </c>
      <c r="AL12650" s="246" t="s">
        <v>57852</v>
      </c>
      <c r="AM12650" s="247">
        <v>462.93</v>
      </c>
      <c r="AO12650" s="226" t="s">
        <v>27046</v>
      </c>
      <c r="AP12650" s="227">
        <v>14135.76</v>
      </c>
      <c r="AR12650" s="207" t="s">
        <v>26581</v>
      </c>
      <c r="AS12650" s="208">
        <v>31415.29</v>
      </c>
      <c r="AT12650" s="93"/>
      <c r="AU12650" s="93"/>
      <c r="AV12650" s="93"/>
    </row>
    <row r="12651" spans="35:48" x14ac:dyDescent="0.55000000000000004">
      <c r="AI12651" s="278" t="s">
        <v>46015</v>
      </c>
      <c r="AJ12651" s="279">
        <v>196040</v>
      </c>
      <c r="AL12651" s="246" t="s">
        <v>57853</v>
      </c>
      <c r="AM12651" s="247">
        <v>1497.92</v>
      </c>
      <c r="AO12651" s="226" t="s">
        <v>27049</v>
      </c>
      <c r="AP12651" s="227">
        <v>15185.62</v>
      </c>
      <c r="AR12651" s="207" t="s">
        <v>26582</v>
      </c>
      <c r="AS12651" s="208">
        <v>42553.440000000002</v>
      </c>
      <c r="AT12651" s="93"/>
      <c r="AU12651" s="93"/>
      <c r="AV12651" s="93"/>
    </row>
    <row r="12652" spans="35:48" x14ac:dyDescent="0.55000000000000004">
      <c r="AI12652" s="278" t="s">
        <v>18986</v>
      </c>
      <c r="AJ12652" s="279">
        <v>6735118.4400000004</v>
      </c>
      <c r="AL12652" s="246" t="s">
        <v>63373</v>
      </c>
      <c r="AM12652" s="247">
        <v>1169.92</v>
      </c>
      <c r="AO12652" s="226" t="s">
        <v>27052</v>
      </c>
      <c r="AP12652" s="227">
        <v>70713.09</v>
      </c>
      <c r="AR12652" s="207" t="s">
        <v>26583</v>
      </c>
      <c r="AS12652" s="208">
        <v>10404.61</v>
      </c>
      <c r="AT12652" s="93"/>
      <c r="AU12652" s="93"/>
      <c r="AV12652" s="93"/>
    </row>
    <row r="12653" spans="35:48" x14ac:dyDescent="0.55000000000000004">
      <c r="AI12653" s="278" t="s">
        <v>18987</v>
      </c>
      <c r="AJ12653" s="279">
        <v>1963047.23</v>
      </c>
      <c r="AL12653" s="246" t="s">
        <v>62233</v>
      </c>
      <c r="AM12653" s="247">
        <v>152719.07999999999</v>
      </c>
      <c r="AO12653" s="226" t="s">
        <v>53653</v>
      </c>
      <c r="AP12653" s="227">
        <v>-16320.67</v>
      </c>
      <c r="AR12653" s="207" t="s">
        <v>26584</v>
      </c>
      <c r="AS12653" s="208">
        <v>152325.59</v>
      </c>
      <c r="AT12653" s="93"/>
      <c r="AU12653" s="93"/>
      <c r="AV12653" s="93"/>
    </row>
    <row r="12654" spans="35:48" x14ac:dyDescent="0.55000000000000004">
      <c r="AI12654" s="278" t="s">
        <v>18988</v>
      </c>
      <c r="AJ12654" s="279">
        <v>750977.28</v>
      </c>
      <c r="AL12654" s="246" t="s">
        <v>58675</v>
      </c>
      <c r="AM12654" s="247">
        <v>15628.19</v>
      </c>
      <c r="AO12654" s="226" t="s">
        <v>49140</v>
      </c>
      <c r="AP12654" s="227">
        <v>133814</v>
      </c>
      <c r="AR12654" s="207" t="s">
        <v>26585</v>
      </c>
      <c r="AS12654" s="208">
        <v>1680</v>
      </c>
      <c r="AT12654" s="93"/>
      <c r="AU12654" s="93"/>
      <c r="AV12654" s="93"/>
    </row>
    <row r="12655" spans="35:48" x14ac:dyDescent="0.55000000000000004">
      <c r="AI12655" s="278" t="s">
        <v>61239</v>
      </c>
      <c r="AJ12655" s="279">
        <v>40904.15</v>
      </c>
      <c r="AL12655" s="246" t="s">
        <v>63374</v>
      </c>
      <c r="AM12655" s="247">
        <v>124160.54</v>
      </c>
      <c r="AO12655" s="226" t="s">
        <v>53654</v>
      </c>
      <c r="AP12655" s="227">
        <v>-16.98</v>
      </c>
      <c r="AR12655" s="207" t="s">
        <v>26586</v>
      </c>
      <c r="AS12655" s="208">
        <v>12620.98</v>
      </c>
      <c r="AT12655" s="93"/>
      <c r="AU12655" s="93"/>
      <c r="AV12655" s="93"/>
    </row>
    <row r="12656" spans="35:48" x14ac:dyDescent="0.55000000000000004">
      <c r="AI12656" s="278" t="s">
        <v>18989</v>
      </c>
      <c r="AJ12656" s="279">
        <v>868983.25</v>
      </c>
      <c r="AL12656" s="246" t="s">
        <v>59207</v>
      </c>
      <c r="AM12656" s="247">
        <v>4502.7299999999996</v>
      </c>
      <c r="AO12656" s="226" t="s">
        <v>27055</v>
      </c>
      <c r="AP12656" s="227">
        <v>281503.88</v>
      </c>
      <c r="AR12656" s="207" t="s">
        <v>26587</v>
      </c>
      <c r="AS12656" s="208">
        <v>25726.25</v>
      </c>
      <c r="AT12656" s="93"/>
      <c r="AU12656" s="93"/>
      <c r="AV12656" s="93"/>
    </row>
    <row r="12657" spans="35:48" x14ac:dyDescent="0.55000000000000004">
      <c r="AI12657" s="278" t="s">
        <v>69827</v>
      </c>
      <c r="AJ12657" s="279">
        <v>612.80999999999995</v>
      </c>
      <c r="AL12657" s="246" t="s">
        <v>57854</v>
      </c>
      <c r="AM12657" s="247">
        <v>665</v>
      </c>
      <c r="AO12657" s="226" t="s">
        <v>42904</v>
      </c>
      <c r="AP12657" s="227">
        <v>732.64</v>
      </c>
      <c r="AR12657" s="207" t="s">
        <v>26588</v>
      </c>
      <c r="AS12657" s="208">
        <v>42900.05</v>
      </c>
      <c r="AT12657" s="93"/>
      <c r="AU12657" s="93"/>
      <c r="AV12657" s="93"/>
    </row>
    <row r="12658" spans="35:48" x14ac:dyDescent="0.55000000000000004">
      <c r="AI12658" s="278" t="s">
        <v>49344</v>
      </c>
      <c r="AJ12658" s="279">
        <v>6041.88</v>
      </c>
      <c r="AL12658" s="246" t="s">
        <v>64881</v>
      </c>
      <c r="AM12658" s="247">
        <v>2354.58</v>
      </c>
      <c r="AO12658" s="226" t="s">
        <v>35604</v>
      </c>
      <c r="AP12658" s="227">
        <v>6000</v>
      </c>
      <c r="AR12658" s="207" t="s">
        <v>26589</v>
      </c>
      <c r="AS12658" s="208">
        <v>585216.09</v>
      </c>
      <c r="AT12658" s="93"/>
      <c r="AU12658" s="93"/>
      <c r="AV12658" s="93"/>
    </row>
    <row r="12659" spans="35:48" x14ac:dyDescent="0.55000000000000004">
      <c r="AI12659" s="278" t="s">
        <v>18990</v>
      </c>
      <c r="AJ12659" s="279">
        <v>198921.75</v>
      </c>
      <c r="AL12659" s="246" t="s">
        <v>57855</v>
      </c>
      <c r="AM12659" s="247">
        <v>58476.9</v>
      </c>
      <c r="AO12659" s="226" t="s">
        <v>27056</v>
      </c>
      <c r="AP12659" s="227">
        <v>20486.8</v>
      </c>
      <c r="AR12659" s="207" t="s">
        <v>26590</v>
      </c>
      <c r="AS12659" s="208">
        <v>27614.47</v>
      </c>
      <c r="AT12659" s="93"/>
      <c r="AU12659" s="93"/>
      <c r="AV12659" s="93"/>
    </row>
    <row r="12660" spans="35:48" x14ac:dyDescent="0.55000000000000004">
      <c r="AI12660" s="278" t="s">
        <v>18991</v>
      </c>
      <c r="AJ12660" s="279">
        <v>4404786.47</v>
      </c>
      <c r="AL12660" s="246" t="s">
        <v>57856</v>
      </c>
      <c r="AM12660" s="247">
        <v>4365.07</v>
      </c>
      <c r="AO12660" s="226" t="s">
        <v>35605</v>
      </c>
      <c r="AP12660" s="227">
        <v>64295.85</v>
      </c>
      <c r="AR12660" s="207" t="s">
        <v>26591</v>
      </c>
      <c r="AS12660" s="208">
        <v>32338</v>
      </c>
      <c r="AT12660" s="93"/>
      <c r="AU12660" s="93"/>
      <c r="AV12660" s="93"/>
    </row>
    <row r="12661" spans="35:48" x14ac:dyDescent="0.55000000000000004">
      <c r="AI12661" s="278" t="s">
        <v>36215</v>
      </c>
      <c r="AJ12661" s="279">
        <v>5825221.79</v>
      </c>
      <c r="AL12661" s="246" t="s">
        <v>57857</v>
      </c>
      <c r="AM12661" s="247">
        <v>27617.77</v>
      </c>
      <c r="AO12661" s="226" t="s">
        <v>36674</v>
      </c>
      <c r="AP12661" s="227">
        <v>47484.49</v>
      </c>
      <c r="AR12661" s="207" t="s">
        <v>14154</v>
      </c>
      <c r="AS12661" s="208">
        <v>1318667.3600000001</v>
      </c>
      <c r="AT12661" s="93"/>
      <c r="AU12661" s="93"/>
      <c r="AV12661" s="93"/>
    </row>
    <row r="12662" spans="35:48" x14ac:dyDescent="0.55000000000000004">
      <c r="AI12662" s="278" t="s">
        <v>59450</v>
      </c>
      <c r="AJ12662" s="279">
        <v>1215487.5</v>
      </c>
      <c r="AL12662" s="246" t="s">
        <v>61585</v>
      </c>
      <c r="AM12662" s="247">
        <v>5400</v>
      </c>
      <c r="AO12662" s="226" t="s">
        <v>35606</v>
      </c>
      <c r="AP12662" s="227">
        <v>6525.28</v>
      </c>
      <c r="AR12662" s="207" t="s">
        <v>26592</v>
      </c>
      <c r="AS12662" s="208">
        <v>-927.84</v>
      </c>
      <c r="AT12662" s="93"/>
      <c r="AU12662" s="93"/>
      <c r="AV12662" s="93"/>
    </row>
    <row r="12663" spans="35:48" x14ac:dyDescent="0.55000000000000004">
      <c r="AI12663" s="278" t="s">
        <v>58370</v>
      </c>
      <c r="AJ12663" s="279">
        <v>430891</v>
      </c>
      <c r="AL12663" s="246" t="s">
        <v>61586</v>
      </c>
      <c r="AM12663" s="247">
        <v>327.89</v>
      </c>
      <c r="AO12663" s="226" t="s">
        <v>53655</v>
      </c>
      <c r="AP12663" s="227">
        <v>185473.31</v>
      </c>
      <c r="AR12663" s="207" t="s">
        <v>26593</v>
      </c>
      <c r="AS12663" s="208">
        <v>10100</v>
      </c>
      <c r="AT12663" s="93"/>
      <c r="AU12663" s="93"/>
      <c r="AV12663" s="93"/>
    </row>
    <row r="12664" spans="35:48" x14ac:dyDescent="0.55000000000000004">
      <c r="AI12664" s="278" t="s">
        <v>50631</v>
      </c>
      <c r="AJ12664" s="279">
        <v>1253469.43</v>
      </c>
      <c r="AL12664" s="246" t="s">
        <v>61587</v>
      </c>
      <c r="AM12664" s="247">
        <v>1323</v>
      </c>
      <c r="AO12664" s="226" t="s">
        <v>53656</v>
      </c>
      <c r="AP12664" s="227">
        <v>14618.49</v>
      </c>
      <c r="AR12664" s="207" t="s">
        <v>26594</v>
      </c>
      <c r="AS12664" s="208">
        <v>2700</v>
      </c>
      <c r="AT12664" s="93"/>
      <c r="AU12664" s="93"/>
      <c r="AV12664" s="93"/>
    </row>
    <row r="12665" spans="35:48" x14ac:dyDescent="0.55000000000000004">
      <c r="AI12665" s="278" t="s">
        <v>54306</v>
      </c>
      <c r="AJ12665" s="279">
        <v>4955.88</v>
      </c>
      <c r="AL12665" s="246" t="s">
        <v>61588</v>
      </c>
      <c r="AM12665" s="247">
        <v>522.05999999999995</v>
      </c>
      <c r="AO12665" s="226" t="s">
        <v>53657</v>
      </c>
      <c r="AP12665" s="227">
        <v>13826.11</v>
      </c>
      <c r="AR12665" s="207" t="s">
        <v>26595</v>
      </c>
      <c r="AS12665" s="208">
        <v>4500</v>
      </c>
      <c r="AT12665" s="93"/>
      <c r="AU12665" s="93"/>
      <c r="AV12665" s="93"/>
    </row>
    <row r="12666" spans="35:48" x14ac:dyDescent="0.55000000000000004">
      <c r="AI12666" s="278" t="s">
        <v>18992</v>
      </c>
      <c r="AJ12666" s="279">
        <v>38600</v>
      </c>
      <c r="AL12666" s="246" t="s">
        <v>60724</v>
      </c>
      <c r="AM12666" s="247">
        <v>29084.68</v>
      </c>
      <c r="AO12666" s="226" t="s">
        <v>53658</v>
      </c>
      <c r="AP12666" s="227">
        <v>42173.72</v>
      </c>
      <c r="AR12666" s="207" t="s">
        <v>26596</v>
      </c>
      <c r="AS12666" s="208">
        <v>6000</v>
      </c>
      <c r="AT12666" s="93"/>
      <c r="AU12666" s="93"/>
      <c r="AV12666" s="93"/>
    </row>
    <row r="12667" spans="35:48" x14ac:dyDescent="0.55000000000000004">
      <c r="AI12667" s="278" t="s">
        <v>19012</v>
      </c>
      <c r="AJ12667" s="279">
        <v>132853.4</v>
      </c>
      <c r="AL12667" s="246" t="s">
        <v>64882</v>
      </c>
      <c r="AM12667" s="247">
        <v>716.29</v>
      </c>
      <c r="AO12667" s="226" t="s">
        <v>35607</v>
      </c>
      <c r="AP12667" s="227">
        <v>5305.57</v>
      </c>
      <c r="AR12667" s="207" t="s">
        <v>26597</v>
      </c>
      <c r="AS12667" s="208">
        <v>6000</v>
      </c>
      <c r="AT12667" s="93"/>
      <c r="AU12667" s="93"/>
      <c r="AV12667" s="93"/>
    </row>
    <row r="12668" spans="35:48" x14ac:dyDescent="0.55000000000000004">
      <c r="AI12668" s="278" t="s">
        <v>19015</v>
      </c>
      <c r="AJ12668" s="279">
        <v>380738.04</v>
      </c>
      <c r="AL12668" s="246" t="s">
        <v>64883</v>
      </c>
      <c r="AM12668" s="247">
        <v>716.19</v>
      </c>
      <c r="AO12668" s="226" t="s">
        <v>34088</v>
      </c>
      <c r="AP12668" s="227">
        <v>2727.51</v>
      </c>
      <c r="AR12668" s="207" t="s">
        <v>26598</v>
      </c>
      <c r="AS12668" s="208">
        <v>2241.5</v>
      </c>
      <c r="AT12668" s="93"/>
      <c r="AU12668" s="93"/>
      <c r="AV12668" s="93"/>
    </row>
    <row r="12669" spans="35:48" x14ac:dyDescent="0.55000000000000004">
      <c r="AI12669" s="278" t="s">
        <v>58025</v>
      </c>
      <c r="AJ12669" s="279">
        <v>39765.760000000002</v>
      </c>
      <c r="AL12669" s="246" t="s">
        <v>64884</v>
      </c>
      <c r="AM12669" s="247">
        <v>20151.21</v>
      </c>
      <c r="AO12669" s="226" t="s">
        <v>34089</v>
      </c>
      <c r="AP12669" s="227">
        <v>322120.26</v>
      </c>
      <c r="AR12669" s="207" t="s">
        <v>26599</v>
      </c>
      <c r="AS12669" s="208">
        <v>5941.39</v>
      </c>
      <c r="AT12669" s="93"/>
      <c r="AU12669" s="93"/>
      <c r="AV12669" s="93"/>
    </row>
    <row r="12670" spans="35:48" x14ac:dyDescent="0.55000000000000004">
      <c r="AI12670" s="278" t="s">
        <v>47482</v>
      </c>
      <c r="AJ12670" s="279">
        <v>26450.32</v>
      </c>
      <c r="AL12670" s="246" t="s">
        <v>64885</v>
      </c>
      <c r="AM12670" s="247">
        <v>1596.38</v>
      </c>
      <c r="AO12670" s="226" t="s">
        <v>35608</v>
      </c>
      <c r="AP12670" s="227">
        <v>493793.72</v>
      </c>
      <c r="AR12670" s="207" t="s">
        <v>26600</v>
      </c>
      <c r="AS12670" s="208">
        <v>140.11000000000001</v>
      </c>
      <c r="AT12670" s="93"/>
      <c r="AU12670" s="93"/>
      <c r="AV12670" s="93"/>
    </row>
    <row r="12671" spans="35:48" x14ac:dyDescent="0.55000000000000004">
      <c r="AI12671" s="278" t="s">
        <v>19016</v>
      </c>
      <c r="AJ12671" s="279">
        <v>45178.66</v>
      </c>
      <c r="AL12671" s="246" t="s">
        <v>64886</v>
      </c>
      <c r="AM12671" s="247">
        <v>5057.6000000000004</v>
      </c>
      <c r="AO12671" s="226" t="s">
        <v>40614</v>
      </c>
      <c r="AP12671" s="227">
        <v>133416.23000000001</v>
      </c>
      <c r="AR12671" s="207" t="s">
        <v>26601</v>
      </c>
      <c r="AS12671" s="208">
        <v>5985</v>
      </c>
      <c r="AT12671" s="93"/>
      <c r="AU12671" s="93"/>
      <c r="AV12671" s="93"/>
    </row>
    <row r="12672" spans="35:48" x14ac:dyDescent="0.55000000000000004">
      <c r="AI12672" s="278" t="s">
        <v>19039</v>
      </c>
      <c r="AJ12672" s="279">
        <v>67809.81</v>
      </c>
      <c r="AL12672" s="246" t="s">
        <v>63375</v>
      </c>
      <c r="AM12672" s="247">
        <v>5632.56</v>
      </c>
      <c r="AO12672" s="226" t="s">
        <v>36675</v>
      </c>
      <c r="AP12672" s="227">
        <v>204045.08</v>
      </c>
      <c r="AR12672" s="207" t="s">
        <v>26602</v>
      </c>
      <c r="AS12672" s="208">
        <v>2631.48</v>
      </c>
      <c r="AT12672" s="93"/>
      <c r="AU12672" s="93"/>
      <c r="AV12672" s="93"/>
    </row>
    <row r="12673" spans="35:48" x14ac:dyDescent="0.55000000000000004">
      <c r="AI12673" s="278" t="s">
        <v>70130</v>
      </c>
      <c r="AJ12673" s="279">
        <v>13950</v>
      </c>
      <c r="AL12673" s="246" t="s">
        <v>64887</v>
      </c>
      <c r="AM12673" s="247">
        <v>4046.55</v>
      </c>
      <c r="AO12673" s="226" t="s">
        <v>50381</v>
      </c>
      <c r="AP12673" s="227">
        <v>26195.93</v>
      </c>
      <c r="AR12673" s="207" t="s">
        <v>26603</v>
      </c>
      <c r="AS12673" s="208">
        <v>550</v>
      </c>
      <c r="AT12673" s="93"/>
      <c r="AU12673" s="93"/>
      <c r="AV12673" s="93"/>
    </row>
    <row r="12674" spans="35:48" x14ac:dyDescent="0.55000000000000004">
      <c r="AI12674" s="278" t="s">
        <v>19040</v>
      </c>
      <c r="AJ12674" s="279">
        <v>6141.63</v>
      </c>
      <c r="AL12674" s="246" t="s">
        <v>64888</v>
      </c>
      <c r="AM12674" s="247">
        <v>8389.91</v>
      </c>
      <c r="AO12674" s="226" t="s">
        <v>35609</v>
      </c>
      <c r="AP12674" s="227">
        <v>70156.509999999995</v>
      </c>
      <c r="AR12674" s="207" t="s">
        <v>26604</v>
      </c>
      <c r="AS12674" s="208">
        <v>33245</v>
      </c>
      <c r="AT12674" s="93"/>
      <c r="AU12674" s="93"/>
      <c r="AV12674" s="93"/>
    </row>
    <row r="12675" spans="35:48" x14ac:dyDescent="0.55000000000000004">
      <c r="AI12675" s="278" t="s">
        <v>19042</v>
      </c>
      <c r="AJ12675" s="279">
        <v>5169</v>
      </c>
      <c r="AL12675" s="246" t="s">
        <v>60725</v>
      </c>
      <c r="AM12675" s="247">
        <v>12498.09</v>
      </c>
      <c r="AO12675" s="226" t="s">
        <v>35610</v>
      </c>
      <c r="AP12675" s="227">
        <v>777633.66</v>
      </c>
      <c r="AR12675" s="207" t="s">
        <v>26605</v>
      </c>
      <c r="AS12675" s="208">
        <v>5544</v>
      </c>
      <c r="AT12675" s="93"/>
      <c r="AU12675" s="93"/>
      <c r="AV12675" s="93"/>
    </row>
    <row r="12676" spans="35:48" x14ac:dyDescent="0.55000000000000004">
      <c r="AI12676" s="278" t="s">
        <v>70912</v>
      </c>
      <c r="AJ12676" s="279">
        <v>5278.65</v>
      </c>
      <c r="AL12676" s="246" t="s">
        <v>60726</v>
      </c>
      <c r="AM12676" s="247">
        <v>38554.800000000003</v>
      </c>
      <c r="AO12676" s="226" t="s">
        <v>39458</v>
      </c>
      <c r="AP12676" s="227">
        <v>63723.92</v>
      </c>
      <c r="AR12676" s="207" t="s">
        <v>26606</v>
      </c>
      <c r="AS12676" s="208">
        <v>15056</v>
      </c>
      <c r="AT12676" s="93"/>
      <c r="AU12676" s="93"/>
      <c r="AV12676" s="93"/>
    </row>
    <row r="12677" spans="35:48" x14ac:dyDescent="0.55000000000000004">
      <c r="AI12677" s="278" t="s">
        <v>19043</v>
      </c>
      <c r="AJ12677" s="279">
        <v>2438.35</v>
      </c>
      <c r="AL12677" s="246" t="s">
        <v>60727</v>
      </c>
      <c r="AM12677" s="247">
        <v>3720.6</v>
      </c>
      <c r="AO12677" s="226" t="s">
        <v>39459</v>
      </c>
      <c r="AP12677" s="227">
        <v>13380</v>
      </c>
      <c r="AR12677" s="207" t="s">
        <v>26607</v>
      </c>
      <c r="AS12677" s="208">
        <v>56228.51</v>
      </c>
      <c r="AT12677" s="93"/>
      <c r="AU12677" s="93"/>
      <c r="AV12677" s="93"/>
    </row>
    <row r="12678" spans="35:48" x14ac:dyDescent="0.55000000000000004">
      <c r="AI12678" s="278" t="s">
        <v>19075</v>
      </c>
      <c r="AJ12678" s="279">
        <v>90311.05</v>
      </c>
      <c r="AL12678" s="246" t="s">
        <v>60728</v>
      </c>
      <c r="AM12678" s="247">
        <v>10505.35</v>
      </c>
      <c r="AO12678" s="226" t="s">
        <v>35611</v>
      </c>
      <c r="AP12678" s="227">
        <v>139496.9</v>
      </c>
      <c r="AR12678" s="207" t="s">
        <v>26608</v>
      </c>
      <c r="AS12678" s="208">
        <v>26404.49</v>
      </c>
      <c r="AT12678" s="93"/>
      <c r="AU12678" s="93"/>
      <c r="AV12678" s="93"/>
    </row>
    <row r="12679" spans="35:48" x14ac:dyDescent="0.55000000000000004">
      <c r="AI12679" s="278" t="s">
        <v>19079</v>
      </c>
      <c r="AJ12679" s="279">
        <v>6889.54</v>
      </c>
      <c r="AL12679" s="246" t="s">
        <v>61589</v>
      </c>
      <c r="AM12679" s="247">
        <v>13083.01</v>
      </c>
      <c r="AO12679" s="226" t="s">
        <v>36676</v>
      </c>
      <c r="AP12679" s="227">
        <v>108.8</v>
      </c>
      <c r="AR12679" s="207" t="s">
        <v>26609</v>
      </c>
      <c r="AS12679" s="208">
        <v>47088</v>
      </c>
      <c r="AT12679" s="93"/>
      <c r="AU12679" s="93"/>
      <c r="AV12679" s="93"/>
    </row>
    <row r="12680" spans="35:48" x14ac:dyDescent="0.55000000000000004">
      <c r="AI12680" s="278" t="s">
        <v>19080</v>
      </c>
      <c r="AJ12680" s="279">
        <v>325</v>
      </c>
      <c r="AL12680" s="246" t="s">
        <v>64889</v>
      </c>
      <c r="AM12680" s="247">
        <v>9675.06</v>
      </c>
      <c r="AO12680" s="226" t="s">
        <v>49141</v>
      </c>
      <c r="AP12680" s="227">
        <v>412.33</v>
      </c>
      <c r="AR12680" s="207" t="s">
        <v>26610</v>
      </c>
      <c r="AS12680" s="208">
        <v>80270</v>
      </c>
      <c r="AT12680" s="93"/>
      <c r="AU12680" s="93"/>
      <c r="AV12680" s="93"/>
    </row>
    <row r="12681" spans="35:48" x14ac:dyDescent="0.55000000000000004">
      <c r="AI12681" s="278" t="s">
        <v>19083</v>
      </c>
      <c r="AJ12681" s="279">
        <v>19781.41</v>
      </c>
      <c r="AL12681" s="246" t="s">
        <v>62234</v>
      </c>
      <c r="AM12681" s="247">
        <v>18428.150000000001</v>
      </c>
      <c r="AO12681" s="226" t="s">
        <v>35612</v>
      </c>
      <c r="AP12681" s="227">
        <v>8986.9</v>
      </c>
      <c r="AR12681" s="207" t="s">
        <v>26611</v>
      </c>
      <c r="AS12681" s="208">
        <v>6140.66</v>
      </c>
      <c r="AT12681" s="93"/>
      <c r="AU12681" s="93"/>
      <c r="AV12681" s="93"/>
    </row>
    <row r="12682" spans="35:48" x14ac:dyDescent="0.55000000000000004">
      <c r="AI12682" s="278" t="s">
        <v>19084</v>
      </c>
      <c r="AJ12682" s="279">
        <v>35088.879999999997</v>
      </c>
      <c r="AL12682" s="246" t="s">
        <v>61121</v>
      </c>
      <c r="AM12682" s="247">
        <v>691.75</v>
      </c>
      <c r="AO12682" s="226" t="s">
        <v>53659</v>
      </c>
      <c r="AP12682" s="227">
        <v>26400</v>
      </c>
      <c r="AR12682" s="207" t="s">
        <v>26612</v>
      </c>
      <c r="AS12682" s="208">
        <v>15813.34</v>
      </c>
      <c r="AT12682" s="93"/>
      <c r="AU12682" s="93"/>
      <c r="AV12682" s="93"/>
    </row>
    <row r="12683" spans="35:48" x14ac:dyDescent="0.55000000000000004">
      <c r="AI12683" s="278" t="s">
        <v>19086</v>
      </c>
      <c r="AJ12683" s="279">
        <v>108104.72</v>
      </c>
      <c r="AL12683" s="246" t="s">
        <v>61590</v>
      </c>
      <c r="AM12683" s="247">
        <v>18254.849999999999</v>
      </c>
      <c r="AO12683" s="226" t="s">
        <v>39460</v>
      </c>
      <c r="AP12683" s="227">
        <v>6250.05</v>
      </c>
      <c r="AR12683" s="207" t="s">
        <v>26613</v>
      </c>
      <c r="AS12683" s="208">
        <v>609.28</v>
      </c>
      <c r="AT12683" s="93"/>
      <c r="AU12683" s="93"/>
      <c r="AV12683" s="93"/>
    </row>
    <row r="12684" spans="35:48" x14ac:dyDescent="0.55000000000000004">
      <c r="AI12684" s="278" t="s">
        <v>19087</v>
      </c>
      <c r="AJ12684" s="279">
        <v>23806</v>
      </c>
      <c r="AL12684" s="246" t="s">
        <v>58676</v>
      </c>
      <c r="AM12684" s="247">
        <v>45000</v>
      </c>
      <c r="AO12684" s="226" t="s">
        <v>36677</v>
      </c>
      <c r="AP12684" s="227">
        <v>490.07</v>
      </c>
      <c r="AR12684" s="207" t="s">
        <v>26614</v>
      </c>
      <c r="AS12684" s="208">
        <v>3500</v>
      </c>
      <c r="AT12684" s="93"/>
      <c r="AU12684" s="93"/>
      <c r="AV12684" s="93"/>
    </row>
    <row r="12685" spans="35:48" x14ac:dyDescent="0.55000000000000004">
      <c r="AI12685" s="278" t="s">
        <v>36225</v>
      </c>
      <c r="AJ12685" s="279">
        <v>29552</v>
      </c>
      <c r="AL12685" s="246" t="s">
        <v>63376</v>
      </c>
      <c r="AM12685" s="247">
        <v>800</v>
      </c>
      <c r="AO12685" s="226" t="s">
        <v>35613</v>
      </c>
      <c r="AP12685" s="227">
        <v>38179.61</v>
      </c>
      <c r="AR12685" s="207" t="s">
        <v>26615</v>
      </c>
      <c r="AS12685" s="208">
        <v>2439.37</v>
      </c>
      <c r="AT12685" s="93"/>
      <c r="AU12685" s="93"/>
      <c r="AV12685" s="93"/>
    </row>
    <row r="12686" spans="35:48" x14ac:dyDescent="0.55000000000000004">
      <c r="AI12686" s="278" t="s">
        <v>19103</v>
      </c>
      <c r="AJ12686" s="279">
        <v>78000.05</v>
      </c>
      <c r="AL12686" s="246" t="s">
        <v>64890</v>
      </c>
      <c r="AM12686" s="247">
        <v>79.400000000000006</v>
      </c>
      <c r="AO12686" s="226" t="s">
        <v>35614</v>
      </c>
      <c r="AP12686" s="227">
        <v>1921.07</v>
      </c>
      <c r="AR12686" s="207" t="s">
        <v>26616</v>
      </c>
      <c r="AS12686" s="208">
        <v>454.35</v>
      </c>
      <c r="AT12686" s="93"/>
      <c r="AU12686" s="93"/>
      <c r="AV12686" s="93"/>
    </row>
    <row r="12687" spans="35:48" x14ac:dyDescent="0.55000000000000004">
      <c r="AI12687" s="278" t="s">
        <v>69273</v>
      </c>
      <c r="AJ12687" s="279">
        <v>3150</v>
      </c>
      <c r="AL12687" s="246" t="s">
        <v>58677</v>
      </c>
      <c r="AM12687" s="247">
        <v>5000</v>
      </c>
      <c r="AO12687" s="226" t="s">
        <v>34090</v>
      </c>
      <c r="AP12687" s="227">
        <v>161683.12</v>
      </c>
      <c r="AR12687" s="207" t="s">
        <v>26617</v>
      </c>
      <c r="AS12687" s="208">
        <v>778.95</v>
      </c>
      <c r="AT12687" s="93"/>
      <c r="AU12687" s="93"/>
      <c r="AV12687" s="93"/>
    </row>
    <row r="12688" spans="35:48" x14ac:dyDescent="0.55000000000000004">
      <c r="AI12688" s="278" t="s">
        <v>40756</v>
      </c>
      <c r="AJ12688" s="279">
        <v>35499.97</v>
      </c>
      <c r="AL12688" s="246" t="s">
        <v>58678</v>
      </c>
      <c r="AM12688" s="247">
        <v>382.5</v>
      </c>
      <c r="AO12688" s="226" t="s">
        <v>34091</v>
      </c>
      <c r="AP12688" s="227">
        <v>438992.89</v>
      </c>
      <c r="AR12688" s="207" t="s">
        <v>26618</v>
      </c>
      <c r="AS12688" s="208">
        <v>27408.42</v>
      </c>
      <c r="AT12688" s="93"/>
      <c r="AU12688" s="93"/>
      <c r="AV12688" s="93"/>
    </row>
    <row r="12689" spans="35:48" x14ac:dyDescent="0.55000000000000004">
      <c r="AI12689" s="278" t="s">
        <v>49345</v>
      </c>
      <c r="AJ12689" s="279">
        <v>95440</v>
      </c>
      <c r="AL12689" s="246" t="s">
        <v>64891</v>
      </c>
      <c r="AM12689" s="247">
        <v>534.21</v>
      </c>
      <c r="AO12689" s="226" t="s">
        <v>35615</v>
      </c>
      <c r="AP12689" s="227">
        <v>214839.64</v>
      </c>
      <c r="AR12689" s="207" t="s">
        <v>26619</v>
      </c>
      <c r="AS12689" s="208">
        <v>93870</v>
      </c>
      <c r="AT12689" s="93"/>
      <c r="AU12689" s="93"/>
      <c r="AV12689" s="93"/>
    </row>
    <row r="12690" spans="35:48" x14ac:dyDescent="0.55000000000000004">
      <c r="AI12690" s="278" t="s">
        <v>69274</v>
      </c>
      <c r="AJ12690" s="279">
        <v>240</v>
      </c>
      <c r="AL12690" s="246" t="s">
        <v>60729</v>
      </c>
      <c r="AM12690" s="247">
        <v>11982.48</v>
      </c>
      <c r="AO12690" s="226" t="s">
        <v>34092</v>
      </c>
      <c r="AP12690" s="227">
        <v>723927.52</v>
      </c>
      <c r="AR12690" s="207" t="s">
        <v>26620</v>
      </c>
      <c r="AS12690" s="208">
        <v>2700</v>
      </c>
      <c r="AT12690" s="93"/>
      <c r="AU12690" s="93"/>
      <c r="AV12690" s="93"/>
    </row>
    <row r="12691" spans="35:48" x14ac:dyDescent="0.55000000000000004">
      <c r="AI12691" s="278" t="s">
        <v>69275</v>
      </c>
      <c r="AJ12691" s="279">
        <v>412.88</v>
      </c>
      <c r="AL12691" s="246" t="s">
        <v>60730</v>
      </c>
      <c r="AM12691" s="247">
        <v>901.74</v>
      </c>
      <c r="AO12691" s="226" t="s">
        <v>35616</v>
      </c>
      <c r="AP12691" s="227">
        <v>100291.34</v>
      </c>
      <c r="AR12691" s="207" t="s">
        <v>26621</v>
      </c>
      <c r="AS12691" s="208">
        <v>4500</v>
      </c>
      <c r="AT12691" s="93"/>
      <c r="AU12691" s="93"/>
      <c r="AV12691" s="93"/>
    </row>
    <row r="12692" spans="35:48" x14ac:dyDescent="0.55000000000000004">
      <c r="AI12692" s="278" t="s">
        <v>19104</v>
      </c>
      <c r="AJ12692" s="279">
        <v>15490.55</v>
      </c>
      <c r="AL12692" s="246" t="s">
        <v>60731</v>
      </c>
      <c r="AM12692" s="247">
        <v>2935.74</v>
      </c>
      <c r="AO12692" s="226" t="s">
        <v>34093</v>
      </c>
      <c r="AP12692" s="227">
        <v>648316.71</v>
      </c>
      <c r="AR12692" s="207" t="s">
        <v>26622</v>
      </c>
      <c r="AS12692" s="208">
        <v>6000</v>
      </c>
      <c r="AT12692" s="93"/>
      <c r="AU12692" s="93"/>
      <c r="AV12692" s="93"/>
    </row>
    <row r="12693" spans="35:48" x14ac:dyDescent="0.55000000000000004">
      <c r="AI12693" s="278" t="s">
        <v>19105</v>
      </c>
      <c r="AJ12693" s="279">
        <v>225</v>
      </c>
      <c r="AL12693" s="246" t="s">
        <v>55408</v>
      </c>
      <c r="AM12693" s="247">
        <v>25000</v>
      </c>
      <c r="AO12693" s="226" t="s">
        <v>27057</v>
      </c>
      <c r="AP12693" s="227">
        <v>328197.5</v>
      </c>
      <c r="AR12693" s="207" t="s">
        <v>26623</v>
      </c>
      <c r="AS12693" s="208">
        <v>2439.37</v>
      </c>
      <c r="AT12693" s="93"/>
      <c r="AU12693" s="93"/>
      <c r="AV12693" s="93"/>
    </row>
    <row r="12694" spans="35:48" x14ac:dyDescent="0.55000000000000004">
      <c r="AI12694" s="278" t="s">
        <v>19106</v>
      </c>
      <c r="AJ12694" s="279">
        <v>9464.92</v>
      </c>
      <c r="AL12694" s="246" t="s">
        <v>55409</v>
      </c>
      <c r="AM12694" s="247">
        <v>15889.5</v>
      </c>
      <c r="AO12694" s="226" t="s">
        <v>42905</v>
      </c>
      <c r="AP12694" s="227">
        <v>26107.01</v>
      </c>
      <c r="AR12694" s="207" t="s">
        <v>26624</v>
      </c>
      <c r="AS12694" s="208">
        <v>6000</v>
      </c>
      <c r="AT12694" s="93"/>
      <c r="AU12694" s="93"/>
      <c r="AV12694" s="93"/>
    </row>
    <row r="12695" spans="35:48" x14ac:dyDescent="0.55000000000000004">
      <c r="AI12695" s="278" t="s">
        <v>33425</v>
      </c>
      <c r="AJ12695" s="279">
        <v>15040</v>
      </c>
      <c r="AL12695" s="246" t="s">
        <v>55410</v>
      </c>
      <c r="AM12695" s="247">
        <v>84061.51</v>
      </c>
      <c r="AO12695" s="226" t="s">
        <v>47240</v>
      </c>
      <c r="AP12695" s="227">
        <v>101086.9</v>
      </c>
      <c r="AR12695" s="207" t="s">
        <v>26625</v>
      </c>
      <c r="AS12695" s="208">
        <v>8836.51</v>
      </c>
      <c r="AT12695" s="93"/>
      <c r="AU12695" s="93"/>
      <c r="AV12695" s="93"/>
    </row>
    <row r="12696" spans="35:48" x14ac:dyDescent="0.55000000000000004">
      <c r="AI12696" s="278" t="s">
        <v>69276</v>
      </c>
      <c r="AJ12696" s="279">
        <v>1185.1400000000001</v>
      </c>
      <c r="AL12696" s="246" t="s">
        <v>64892</v>
      </c>
      <c r="AM12696" s="247">
        <v>6480.26</v>
      </c>
      <c r="AO12696" s="226" t="s">
        <v>47241</v>
      </c>
      <c r="AP12696" s="227">
        <v>7366.71</v>
      </c>
      <c r="AR12696" s="207" t="s">
        <v>26626</v>
      </c>
      <c r="AS12696" s="208">
        <v>22533.68</v>
      </c>
      <c r="AT12696" s="93"/>
      <c r="AU12696" s="93"/>
      <c r="AV12696" s="93"/>
    </row>
    <row r="12697" spans="35:48" x14ac:dyDescent="0.55000000000000004">
      <c r="AI12697" s="278" t="s">
        <v>49346</v>
      </c>
      <c r="AJ12697" s="279">
        <v>89864.94</v>
      </c>
      <c r="AL12697" s="246" t="s">
        <v>57858</v>
      </c>
      <c r="AM12697" s="247">
        <v>21329</v>
      </c>
      <c r="AO12697" s="226" t="s">
        <v>47242</v>
      </c>
      <c r="AP12697" s="227">
        <v>22124.39</v>
      </c>
      <c r="AR12697" s="207" t="s">
        <v>26627</v>
      </c>
      <c r="AS12697" s="208">
        <v>2631.48</v>
      </c>
      <c r="AT12697" s="93"/>
      <c r="AU12697" s="93"/>
      <c r="AV12697" s="93"/>
    </row>
    <row r="12698" spans="35:48" x14ac:dyDescent="0.55000000000000004">
      <c r="AI12698" s="278" t="s">
        <v>19108</v>
      </c>
      <c r="AJ12698" s="279">
        <v>10365.879999999999</v>
      </c>
      <c r="AL12698" s="246" t="s">
        <v>27486</v>
      </c>
      <c r="AM12698" s="247">
        <v>768.09</v>
      </c>
      <c r="AO12698" s="226" t="s">
        <v>53660</v>
      </c>
      <c r="AP12698" s="227">
        <v>195484.28</v>
      </c>
      <c r="AR12698" s="207" t="s">
        <v>26628</v>
      </c>
      <c r="AS12698" s="208">
        <v>550</v>
      </c>
      <c r="AT12698" s="93"/>
      <c r="AU12698" s="93"/>
      <c r="AV12698" s="93"/>
    </row>
    <row r="12699" spans="35:48" x14ac:dyDescent="0.55000000000000004">
      <c r="AI12699" s="278" t="s">
        <v>19109</v>
      </c>
      <c r="AJ12699" s="279">
        <v>13848.06</v>
      </c>
      <c r="AL12699" s="246" t="s">
        <v>58332</v>
      </c>
      <c r="AM12699" s="247">
        <v>4267.2</v>
      </c>
      <c r="AO12699" s="226" t="s">
        <v>53661</v>
      </c>
      <c r="AP12699" s="227">
        <v>28486.81</v>
      </c>
      <c r="AR12699" s="207" t="s">
        <v>26629</v>
      </c>
      <c r="AS12699" s="208">
        <v>103456.62</v>
      </c>
      <c r="AT12699" s="93"/>
      <c r="AU12699" s="93"/>
      <c r="AV12699" s="93"/>
    </row>
    <row r="12700" spans="35:48" x14ac:dyDescent="0.55000000000000004">
      <c r="AI12700" s="278" t="s">
        <v>69277</v>
      </c>
      <c r="AJ12700" s="279">
        <v>551.38</v>
      </c>
      <c r="AL12700" s="246" t="s">
        <v>36699</v>
      </c>
      <c r="AM12700" s="247">
        <v>1650</v>
      </c>
      <c r="AO12700" s="226" t="s">
        <v>53662</v>
      </c>
      <c r="AP12700" s="227">
        <v>12450.9</v>
      </c>
      <c r="AR12700" s="207" t="s">
        <v>26630</v>
      </c>
      <c r="AS12700" s="208">
        <v>75463.19</v>
      </c>
      <c r="AT12700" s="93"/>
      <c r="AU12700" s="93"/>
      <c r="AV12700" s="93"/>
    </row>
    <row r="12701" spans="35:48" x14ac:dyDescent="0.55000000000000004">
      <c r="AI12701" s="278" t="s">
        <v>69278</v>
      </c>
      <c r="AJ12701" s="279">
        <v>539.95000000000005</v>
      </c>
      <c r="AL12701" s="246" t="s">
        <v>56574</v>
      </c>
      <c r="AM12701" s="247">
        <v>18400</v>
      </c>
      <c r="AO12701" s="226" t="s">
        <v>53663</v>
      </c>
      <c r="AP12701" s="227">
        <v>14896.28</v>
      </c>
      <c r="AR12701" s="207" t="s">
        <v>26631</v>
      </c>
      <c r="AS12701" s="208">
        <v>38789</v>
      </c>
      <c r="AT12701" s="93"/>
      <c r="AU12701" s="93"/>
      <c r="AV12701" s="93"/>
    </row>
    <row r="12702" spans="35:48" x14ac:dyDescent="0.55000000000000004">
      <c r="AI12702" s="278" t="s">
        <v>19110</v>
      </c>
      <c r="AJ12702" s="279">
        <v>32930.18</v>
      </c>
      <c r="AL12702" s="246" t="s">
        <v>27491</v>
      </c>
      <c r="AM12702" s="247">
        <v>1533.81</v>
      </c>
      <c r="AO12702" s="226" t="s">
        <v>53664</v>
      </c>
      <c r="AP12702" s="227">
        <v>20344.2</v>
      </c>
      <c r="AR12702" s="207" t="s">
        <v>26632</v>
      </c>
      <c r="AS12702" s="208">
        <v>3019.5</v>
      </c>
      <c r="AT12702" s="93"/>
      <c r="AU12702" s="93"/>
      <c r="AV12702" s="93"/>
    </row>
    <row r="12703" spans="35:48" x14ac:dyDescent="0.55000000000000004">
      <c r="AI12703" s="278" t="s">
        <v>19128</v>
      </c>
      <c r="AJ12703" s="279">
        <v>20104.259999999998</v>
      </c>
      <c r="AL12703" s="246" t="s">
        <v>35656</v>
      </c>
      <c r="AM12703" s="247">
        <v>4446.75</v>
      </c>
      <c r="AO12703" s="226" t="s">
        <v>53665</v>
      </c>
      <c r="AP12703" s="227">
        <v>62647.26</v>
      </c>
      <c r="AR12703" s="207" t="s">
        <v>26633</v>
      </c>
      <c r="AS12703" s="208">
        <v>222681.25</v>
      </c>
      <c r="AT12703" s="93"/>
      <c r="AU12703" s="93"/>
      <c r="AV12703" s="93"/>
    </row>
    <row r="12704" spans="35:48" x14ac:dyDescent="0.55000000000000004">
      <c r="AI12704" s="278" t="s">
        <v>50633</v>
      </c>
      <c r="AJ12704" s="279">
        <v>8677.9</v>
      </c>
      <c r="AL12704" s="246" t="s">
        <v>58333</v>
      </c>
      <c r="AM12704" s="247">
        <v>7000</v>
      </c>
      <c r="AO12704" s="226" t="s">
        <v>50382</v>
      </c>
      <c r="AP12704" s="227">
        <v>27738.31</v>
      </c>
      <c r="AR12704" s="207" t="s">
        <v>26634</v>
      </c>
      <c r="AS12704" s="208">
        <v>17266.18</v>
      </c>
      <c r="AT12704" s="93"/>
      <c r="AU12704" s="93"/>
      <c r="AV12704" s="93"/>
    </row>
    <row r="12705" spans="35:48" x14ac:dyDescent="0.55000000000000004">
      <c r="AI12705" s="278" t="s">
        <v>50634</v>
      </c>
      <c r="AJ12705" s="279">
        <v>43260</v>
      </c>
      <c r="AL12705" s="246" t="s">
        <v>27492</v>
      </c>
      <c r="AM12705" s="247">
        <v>19866.86</v>
      </c>
      <c r="AO12705" s="226" t="s">
        <v>53666</v>
      </c>
      <c r="AP12705" s="227">
        <v>16521.75</v>
      </c>
      <c r="AR12705" s="207" t="s">
        <v>26635</v>
      </c>
      <c r="AS12705" s="208">
        <v>46189.4</v>
      </c>
      <c r="AT12705" s="93"/>
      <c r="AU12705" s="93"/>
      <c r="AV12705" s="93"/>
    </row>
    <row r="12706" spans="35:48" x14ac:dyDescent="0.55000000000000004">
      <c r="AI12706" s="278" t="s">
        <v>46017</v>
      </c>
      <c r="AJ12706" s="279">
        <v>61058.22</v>
      </c>
      <c r="AL12706" s="246" t="s">
        <v>36700</v>
      </c>
      <c r="AM12706" s="247">
        <v>3446.82</v>
      </c>
      <c r="AO12706" s="226" t="s">
        <v>53667</v>
      </c>
      <c r="AP12706" s="227">
        <v>9701.7199999999993</v>
      </c>
      <c r="AR12706" s="207" t="s">
        <v>26636</v>
      </c>
      <c r="AS12706" s="208">
        <v>22063.02</v>
      </c>
      <c r="AT12706" s="93"/>
      <c r="AU12706" s="93"/>
      <c r="AV12706" s="93"/>
    </row>
    <row r="12707" spans="35:48" x14ac:dyDescent="0.55000000000000004">
      <c r="AI12707" s="278" t="s">
        <v>50636</v>
      </c>
      <c r="AJ12707" s="279">
        <v>31609.9</v>
      </c>
      <c r="AL12707" s="246" t="s">
        <v>40624</v>
      </c>
      <c r="AM12707" s="247">
        <v>59002.5</v>
      </c>
      <c r="AO12707" s="226" t="s">
        <v>53668</v>
      </c>
      <c r="AP12707" s="227">
        <v>742.2</v>
      </c>
      <c r="AR12707" s="207" t="s">
        <v>26637</v>
      </c>
      <c r="AS12707" s="208">
        <v>36737.65</v>
      </c>
      <c r="AT12707" s="93"/>
      <c r="AU12707" s="93"/>
      <c r="AV12707" s="93"/>
    </row>
    <row r="12708" spans="35:48" x14ac:dyDescent="0.55000000000000004">
      <c r="AI12708" s="278" t="s">
        <v>19129</v>
      </c>
      <c r="AJ12708" s="279">
        <v>18384.7</v>
      </c>
      <c r="AL12708" s="246" t="s">
        <v>59823</v>
      </c>
      <c r="AM12708" s="247">
        <v>-1017.22</v>
      </c>
      <c r="AO12708" s="226" t="s">
        <v>53669</v>
      </c>
      <c r="AP12708" s="227">
        <v>1883.93</v>
      </c>
      <c r="AR12708" s="207" t="s">
        <v>26638</v>
      </c>
      <c r="AS12708" s="208">
        <v>45909</v>
      </c>
      <c r="AT12708" s="93"/>
      <c r="AU12708" s="93"/>
      <c r="AV12708" s="93"/>
    </row>
    <row r="12709" spans="35:48" x14ac:dyDescent="0.55000000000000004">
      <c r="AI12709" s="278" t="s">
        <v>50637</v>
      </c>
      <c r="AJ12709" s="279">
        <v>5057.6400000000003</v>
      </c>
      <c r="AL12709" s="246" t="s">
        <v>50407</v>
      </c>
      <c r="AM12709" s="247">
        <v>79367.25</v>
      </c>
      <c r="AO12709" s="226" t="s">
        <v>50383</v>
      </c>
      <c r="AP12709" s="227">
        <v>2745.23</v>
      </c>
      <c r="AR12709" s="207" t="s">
        <v>26639</v>
      </c>
      <c r="AS12709" s="208">
        <v>13717</v>
      </c>
      <c r="AT12709" s="93"/>
      <c r="AU12709" s="93"/>
      <c r="AV12709" s="93"/>
    </row>
    <row r="12710" spans="35:48" x14ac:dyDescent="0.55000000000000004">
      <c r="AI12710" s="278" t="s">
        <v>19131</v>
      </c>
      <c r="AJ12710" s="279">
        <v>-2423.65</v>
      </c>
      <c r="AL12710" s="246" t="s">
        <v>56575</v>
      </c>
      <c r="AM12710" s="247">
        <v>32830.910000000003</v>
      </c>
      <c r="AO12710" s="226" t="s">
        <v>40615</v>
      </c>
      <c r="AP12710" s="227">
        <v>20835.78</v>
      </c>
      <c r="AR12710" s="207" t="s">
        <v>26640</v>
      </c>
      <c r="AS12710" s="208">
        <v>174418</v>
      </c>
      <c r="AT12710" s="93"/>
      <c r="AU12710" s="93"/>
      <c r="AV12710" s="93"/>
    </row>
    <row r="12711" spans="35:48" x14ac:dyDescent="0.55000000000000004">
      <c r="AI12711" s="278" t="s">
        <v>43202</v>
      </c>
      <c r="AJ12711" s="279">
        <v>586.27</v>
      </c>
      <c r="AL12711" s="246" t="s">
        <v>56576</v>
      </c>
      <c r="AM12711" s="247">
        <v>1820.2</v>
      </c>
      <c r="AO12711" s="226" t="s">
        <v>36678</v>
      </c>
      <c r="AP12711" s="227">
        <v>5031650</v>
      </c>
      <c r="AR12711" s="207" t="s">
        <v>26641</v>
      </c>
      <c r="AS12711" s="208">
        <v>73248.31</v>
      </c>
      <c r="AT12711" s="93"/>
      <c r="AU12711" s="93"/>
      <c r="AV12711" s="93"/>
    </row>
    <row r="12712" spans="35:48" x14ac:dyDescent="0.55000000000000004">
      <c r="AI12712" s="278" t="s">
        <v>43203</v>
      </c>
      <c r="AJ12712" s="279">
        <v>567.77</v>
      </c>
      <c r="AL12712" s="246" t="s">
        <v>56577</v>
      </c>
      <c r="AM12712" s="247">
        <v>2650.77</v>
      </c>
      <c r="AO12712" s="226" t="s">
        <v>36679</v>
      </c>
      <c r="AP12712" s="227">
        <v>385316.67</v>
      </c>
      <c r="AR12712" s="207" t="s">
        <v>26642</v>
      </c>
      <c r="AS12712" s="208">
        <v>3249.64</v>
      </c>
      <c r="AT12712" s="93"/>
      <c r="AU12712" s="93"/>
      <c r="AV12712" s="93"/>
    </row>
    <row r="12713" spans="35:48" x14ac:dyDescent="0.55000000000000004">
      <c r="AI12713" s="278" t="s">
        <v>60888</v>
      </c>
      <c r="AJ12713" s="279">
        <v>-155.97999999999999</v>
      </c>
      <c r="AL12713" s="246" t="s">
        <v>56578</v>
      </c>
      <c r="AM12713" s="247">
        <v>8171.61</v>
      </c>
      <c r="AO12713" s="226" t="s">
        <v>40616</v>
      </c>
      <c r="AP12713" s="227">
        <v>4733.88</v>
      </c>
      <c r="AR12713" s="207" t="s">
        <v>26643</v>
      </c>
      <c r="AS12713" s="208">
        <v>14889.35</v>
      </c>
      <c r="AT12713" s="93"/>
      <c r="AU12713" s="93"/>
      <c r="AV12713" s="93"/>
    </row>
    <row r="12714" spans="35:48" x14ac:dyDescent="0.55000000000000004">
      <c r="AI12714" s="278" t="s">
        <v>60889</v>
      </c>
      <c r="AJ12714" s="279">
        <v>26.39</v>
      </c>
      <c r="AL12714" s="246" t="s">
        <v>53725</v>
      </c>
      <c r="AM12714" s="247">
        <v>10563.52</v>
      </c>
      <c r="AO12714" s="226" t="s">
        <v>40617</v>
      </c>
      <c r="AP12714" s="227">
        <v>4193.08</v>
      </c>
      <c r="AR12714" s="207" t="s">
        <v>26644</v>
      </c>
      <c r="AS12714" s="208">
        <v>5085.38</v>
      </c>
      <c r="AT12714" s="93"/>
      <c r="AU12714" s="93"/>
      <c r="AV12714" s="93"/>
    </row>
    <row r="12715" spans="35:48" x14ac:dyDescent="0.55000000000000004">
      <c r="AI12715" s="278" t="s">
        <v>70131</v>
      </c>
      <c r="AJ12715" s="279">
        <v>875</v>
      </c>
      <c r="AL12715" s="246" t="s">
        <v>50408</v>
      </c>
      <c r="AM12715" s="247">
        <v>4627.18</v>
      </c>
      <c r="AO12715" s="226" t="s">
        <v>45547</v>
      </c>
      <c r="AP12715" s="227">
        <v>26065.5</v>
      </c>
      <c r="AR12715" s="207" t="s">
        <v>14156</v>
      </c>
      <c r="AS12715" s="208">
        <v>7391.75</v>
      </c>
      <c r="AT12715" s="93"/>
      <c r="AU12715" s="93"/>
      <c r="AV12715" s="93"/>
    </row>
    <row r="12716" spans="35:48" x14ac:dyDescent="0.55000000000000004">
      <c r="AI12716" s="278" t="s">
        <v>43204</v>
      </c>
      <c r="AJ12716" s="279">
        <v>2585.61</v>
      </c>
      <c r="AL12716" s="246" t="s">
        <v>59824</v>
      </c>
      <c r="AM12716" s="247">
        <v>-91.32</v>
      </c>
      <c r="AO12716" s="226" t="s">
        <v>36680</v>
      </c>
      <c r="AP12716" s="227">
        <v>136326.57</v>
      </c>
      <c r="AR12716" s="207" t="s">
        <v>14157</v>
      </c>
      <c r="AS12716" s="208">
        <v>4438.04</v>
      </c>
      <c r="AT12716" s="93"/>
      <c r="AU12716" s="93"/>
      <c r="AV12716" s="93"/>
    </row>
    <row r="12717" spans="35:48" x14ac:dyDescent="0.55000000000000004">
      <c r="AI12717" s="278" t="s">
        <v>19132</v>
      </c>
      <c r="AJ12717" s="279">
        <v>52691.12</v>
      </c>
      <c r="AL12717" s="246" t="s">
        <v>53726</v>
      </c>
      <c r="AM12717" s="247">
        <v>9634.58</v>
      </c>
      <c r="AO12717" s="226" t="s">
        <v>35617</v>
      </c>
      <c r="AP12717" s="227">
        <v>108883</v>
      </c>
      <c r="AR12717" s="207" t="s">
        <v>14158</v>
      </c>
      <c r="AS12717" s="208">
        <v>13560.6</v>
      </c>
      <c r="AT12717" s="93"/>
      <c r="AU12717" s="93"/>
      <c r="AV12717" s="93"/>
    </row>
    <row r="12718" spans="35:48" x14ac:dyDescent="0.55000000000000004">
      <c r="AI12718" s="278" t="s">
        <v>19133</v>
      </c>
      <c r="AJ12718" s="279">
        <v>4907.0600000000004</v>
      </c>
      <c r="AL12718" s="246" t="s">
        <v>56579</v>
      </c>
      <c r="AM12718" s="247">
        <v>45.32</v>
      </c>
      <c r="AO12718" s="226" t="s">
        <v>47243</v>
      </c>
      <c r="AP12718" s="227">
        <v>16950</v>
      </c>
      <c r="AR12718" s="207" t="s">
        <v>14159</v>
      </c>
      <c r="AS12718" s="208">
        <v>29944</v>
      </c>
      <c r="AT12718" s="93"/>
      <c r="AU12718" s="93"/>
      <c r="AV12718" s="93"/>
    </row>
    <row r="12719" spans="35:48" x14ac:dyDescent="0.55000000000000004">
      <c r="AI12719" s="278" t="s">
        <v>50638</v>
      </c>
      <c r="AJ12719" s="279">
        <v>5019.1499999999996</v>
      </c>
      <c r="AL12719" s="246" t="s">
        <v>53727</v>
      </c>
      <c r="AM12719" s="247">
        <v>740.5</v>
      </c>
      <c r="AO12719" s="226" t="s">
        <v>53670</v>
      </c>
      <c r="AP12719" s="227">
        <v>5000</v>
      </c>
      <c r="AR12719" s="207" t="s">
        <v>26645</v>
      </c>
      <c r="AS12719" s="208">
        <v>12786.52</v>
      </c>
      <c r="AT12719" s="93"/>
      <c r="AU12719" s="93"/>
      <c r="AV12719" s="93"/>
    </row>
    <row r="12720" spans="35:48" x14ac:dyDescent="0.55000000000000004">
      <c r="AI12720" s="278" t="s">
        <v>19134</v>
      </c>
      <c r="AJ12720" s="279">
        <v>19099.98</v>
      </c>
      <c r="AL12720" s="246" t="s">
        <v>53728</v>
      </c>
      <c r="AM12720" s="247">
        <v>2360.48</v>
      </c>
      <c r="AO12720" s="226" t="s">
        <v>53671</v>
      </c>
      <c r="AP12720" s="227">
        <v>2500</v>
      </c>
      <c r="AR12720" s="207" t="s">
        <v>26646</v>
      </c>
      <c r="AS12720" s="208">
        <v>204813.41</v>
      </c>
      <c r="AT12720" s="93"/>
      <c r="AU12720" s="93"/>
      <c r="AV12720" s="93"/>
    </row>
    <row r="12721" spans="35:48" x14ac:dyDescent="0.55000000000000004">
      <c r="AI12721" s="278" t="s">
        <v>19158</v>
      </c>
      <c r="AJ12721" s="279">
        <v>7365.86</v>
      </c>
      <c r="AL12721" s="246" t="s">
        <v>55411</v>
      </c>
      <c r="AM12721" s="247">
        <v>25101.88</v>
      </c>
      <c r="AO12721" s="226" t="s">
        <v>53672</v>
      </c>
      <c r="AP12721" s="227">
        <v>766.81</v>
      </c>
      <c r="AR12721" s="207" t="s">
        <v>26647</v>
      </c>
      <c r="AS12721" s="208">
        <v>19893.080000000002</v>
      </c>
      <c r="AT12721" s="93"/>
      <c r="AU12721" s="93"/>
      <c r="AV12721" s="93"/>
    </row>
    <row r="12722" spans="35:48" x14ac:dyDescent="0.55000000000000004">
      <c r="AI12722" s="278" t="s">
        <v>19164</v>
      </c>
      <c r="AJ12722" s="279">
        <v>180.97</v>
      </c>
      <c r="AL12722" s="246" t="s">
        <v>56580</v>
      </c>
      <c r="AM12722" s="247">
        <v>1034.96</v>
      </c>
      <c r="AO12722" s="226" t="s">
        <v>53673</v>
      </c>
      <c r="AP12722" s="227">
        <v>2039.56</v>
      </c>
      <c r="AR12722" s="207" t="s">
        <v>26648</v>
      </c>
      <c r="AS12722" s="208">
        <v>2966.92</v>
      </c>
      <c r="AT12722" s="93"/>
      <c r="AU12722" s="93"/>
      <c r="AV12722" s="93"/>
    </row>
    <row r="12723" spans="35:48" x14ac:dyDescent="0.55000000000000004">
      <c r="AI12723" s="278" t="s">
        <v>19165</v>
      </c>
      <c r="AJ12723" s="279">
        <v>1097.1099999999999</v>
      </c>
      <c r="AL12723" s="246" t="s">
        <v>53729</v>
      </c>
      <c r="AM12723" s="247">
        <v>2503.65</v>
      </c>
      <c r="AO12723" s="226" t="s">
        <v>53674</v>
      </c>
      <c r="AP12723" s="227">
        <v>156.02000000000001</v>
      </c>
      <c r="AR12723" s="207" t="s">
        <v>26649</v>
      </c>
      <c r="AS12723" s="208">
        <v>60672</v>
      </c>
      <c r="AT12723" s="93"/>
      <c r="AU12723" s="93"/>
      <c r="AV12723" s="93"/>
    </row>
    <row r="12724" spans="35:48" x14ac:dyDescent="0.55000000000000004">
      <c r="AI12724" s="278" t="s">
        <v>70913</v>
      </c>
      <c r="AJ12724" s="279">
        <v>5000</v>
      </c>
      <c r="AL12724" s="246" t="s">
        <v>49155</v>
      </c>
      <c r="AM12724" s="247">
        <v>225.72</v>
      </c>
      <c r="AO12724" s="226" t="s">
        <v>53675</v>
      </c>
      <c r="AP12724" s="227">
        <v>491.53</v>
      </c>
      <c r="AR12724" s="207" t="s">
        <v>26650</v>
      </c>
      <c r="AS12724" s="208">
        <v>6358</v>
      </c>
      <c r="AT12724" s="93"/>
      <c r="AU12724" s="93"/>
      <c r="AV12724" s="93"/>
    </row>
    <row r="12725" spans="35:48" x14ac:dyDescent="0.55000000000000004">
      <c r="AI12725" s="278" t="s">
        <v>19204</v>
      </c>
      <c r="AJ12725" s="279">
        <v>64456.73</v>
      </c>
      <c r="AL12725" s="246" t="s">
        <v>59825</v>
      </c>
      <c r="AM12725" s="247">
        <v>-132.37</v>
      </c>
      <c r="AO12725" s="226" t="s">
        <v>53676</v>
      </c>
      <c r="AP12725" s="227">
        <v>980.08</v>
      </c>
      <c r="AR12725" s="207" t="s">
        <v>26651</v>
      </c>
      <c r="AS12725" s="208">
        <v>9296.7000000000007</v>
      </c>
      <c r="AT12725" s="93"/>
      <c r="AU12725" s="93"/>
      <c r="AV12725" s="93"/>
    </row>
    <row r="12726" spans="35:48" x14ac:dyDescent="0.55000000000000004">
      <c r="AI12726" s="278" t="s">
        <v>69279</v>
      </c>
      <c r="AJ12726" s="279">
        <v>45103.3</v>
      </c>
      <c r="AL12726" s="246" t="s">
        <v>53730</v>
      </c>
      <c r="AM12726" s="247">
        <v>33.9</v>
      </c>
      <c r="AO12726" s="226" t="s">
        <v>48240</v>
      </c>
      <c r="AP12726" s="227">
        <v>4135.37</v>
      </c>
      <c r="AR12726" s="207" t="s">
        <v>26652</v>
      </c>
      <c r="AS12726" s="208">
        <v>15668.09</v>
      </c>
      <c r="AT12726" s="93"/>
      <c r="AU12726" s="93"/>
      <c r="AV12726" s="93"/>
    </row>
    <row r="12727" spans="35:48" x14ac:dyDescent="0.55000000000000004">
      <c r="AI12727" s="278" t="s">
        <v>34945</v>
      </c>
      <c r="AJ12727" s="279">
        <v>45000.02</v>
      </c>
      <c r="AL12727" s="246" t="s">
        <v>39476</v>
      </c>
      <c r="AM12727" s="247">
        <v>188.33</v>
      </c>
      <c r="AO12727" s="226" t="s">
        <v>48241</v>
      </c>
      <c r="AP12727" s="227">
        <v>308.89</v>
      </c>
      <c r="AR12727" s="207" t="s">
        <v>26653</v>
      </c>
      <c r="AS12727" s="208">
        <v>1519.02</v>
      </c>
      <c r="AT12727" s="93"/>
      <c r="AU12727" s="93"/>
      <c r="AV12727" s="93"/>
    </row>
    <row r="12728" spans="35:48" x14ac:dyDescent="0.55000000000000004">
      <c r="AI12728" s="278" t="s">
        <v>19207</v>
      </c>
      <c r="AJ12728" s="279">
        <v>38.08</v>
      </c>
      <c r="AL12728" s="246" t="s">
        <v>59208</v>
      </c>
      <c r="AM12728" s="247">
        <v>101805.74</v>
      </c>
      <c r="AO12728" s="226" t="s">
        <v>48242</v>
      </c>
      <c r="AP12728" s="227">
        <v>974.78</v>
      </c>
      <c r="AR12728" s="207" t="s">
        <v>26654</v>
      </c>
      <c r="AS12728" s="208">
        <v>2365.81</v>
      </c>
      <c r="AT12728" s="93"/>
      <c r="AU12728" s="93"/>
      <c r="AV12728" s="93"/>
    </row>
    <row r="12729" spans="35:48" x14ac:dyDescent="0.55000000000000004">
      <c r="AI12729" s="278" t="s">
        <v>19208</v>
      </c>
      <c r="AJ12729" s="279">
        <v>114.24</v>
      </c>
      <c r="AL12729" s="246" t="s">
        <v>35659</v>
      </c>
      <c r="AM12729" s="247">
        <v>263544.86</v>
      </c>
      <c r="AO12729" s="226" t="s">
        <v>45548</v>
      </c>
      <c r="AP12729" s="227">
        <v>30965.4</v>
      </c>
      <c r="AR12729" s="207" t="s">
        <v>26655</v>
      </c>
      <c r="AS12729" s="208">
        <v>306</v>
      </c>
      <c r="AT12729" s="93"/>
      <c r="AU12729" s="93"/>
      <c r="AV12729" s="93"/>
    </row>
    <row r="12730" spans="35:48" x14ac:dyDescent="0.55000000000000004">
      <c r="AI12730" s="278" t="s">
        <v>19210</v>
      </c>
      <c r="AJ12730" s="279">
        <v>15790.7</v>
      </c>
      <c r="AL12730" s="246" t="s">
        <v>40625</v>
      </c>
      <c r="AM12730" s="247">
        <v>52000</v>
      </c>
      <c r="AO12730" s="226" t="s">
        <v>47244</v>
      </c>
      <c r="AP12730" s="227">
        <v>1419.35</v>
      </c>
      <c r="AR12730" s="207" t="s">
        <v>26656</v>
      </c>
      <c r="AS12730" s="208">
        <v>455</v>
      </c>
      <c r="AT12730" s="93"/>
      <c r="AU12730" s="93"/>
      <c r="AV12730" s="93"/>
    </row>
    <row r="12731" spans="35:48" x14ac:dyDescent="0.55000000000000004">
      <c r="AI12731" s="278" t="s">
        <v>19211</v>
      </c>
      <c r="AJ12731" s="279">
        <v>8415</v>
      </c>
      <c r="AL12731" s="246" t="s">
        <v>40626</v>
      </c>
      <c r="AM12731" s="247">
        <v>59970.38</v>
      </c>
      <c r="AO12731" s="226" t="s">
        <v>39461</v>
      </c>
      <c r="AP12731" s="227">
        <v>37605</v>
      </c>
      <c r="AR12731" s="207" t="s">
        <v>26657</v>
      </c>
      <c r="AS12731" s="208">
        <v>2149.48</v>
      </c>
      <c r="AT12731" s="93"/>
      <c r="AU12731" s="93"/>
      <c r="AV12731" s="93"/>
    </row>
    <row r="12732" spans="35:48" x14ac:dyDescent="0.55000000000000004">
      <c r="AI12732" s="278" t="s">
        <v>69280</v>
      </c>
      <c r="AJ12732" s="279">
        <v>6514.75</v>
      </c>
      <c r="AL12732" s="246" t="s">
        <v>59209</v>
      </c>
      <c r="AM12732" s="247">
        <v>9151.76</v>
      </c>
      <c r="AO12732" s="226" t="s">
        <v>50384</v>
      </c>
      <c r="AP12732" s="227">
        <v>1127</v>
      </c>
      <c r="AR12732" s="207" t="s">
        <v>26658</v>
      </c>
      <c r="AS12732" s="208">
        <v>1958.13</v>
      </c>
      <c r="AT12732" s="93"/>
      <c r="AU12732" s="93"/>
      <c r="AV12732" s="93"/>
    </row>
    <row r="12733" spans="35:48" x14ac:dyDescent="0.55000000000000004">
      <c r="AI12733" s="278" t="s">
        <v>19212</v>
      </c>
      <c r="AJ12733" s="279">
        <v>27447.79</v>
      </c>
      <c r="AL12733" s="246" t="s">
        <v>45584</v>
      </c>
      <c r="AM12733" s="247">
        <v>27677</v>
      </c>
      <c r="AO12733" s="226" t="s">
        <v>39462</v>
      </c>
      <c r="AP12733" s="227">
        <v>2845.49</v>
      </c>
      <c r="AR12733" s="207" t="s">
        <v>26659</v>
      </c>
      <c r="AS12733" s="208">
        <v>142595.96</v>
      </c>
      <c r="AT12733" s="93"/>
      <c r="AU12733" s="93"/>
      <c r="AV12733" s="93"/>
    </row>
    <row r="12734" spans="35:48" x14ac:dyDescent="0.55000000000000004">
      <c r="AI12734" s="278" t="s">
        <v>19213</v>
      </c>
      <c r="AJ12734" s="279">
        <v>34878</v>
      </c>
      <c r="AL12734" s="246" t="s">
        <v>42926</v>
      </c>
      <c r="AM12734" s="247">
        <v>111000</v>
      </c>
      <c r="AO12734" s="226" t="s">
        <v>39463</v>
      </c>
      <c r="AP12734" s="227">
        <v>8607.91</v>
      </c>
      <c r="AR12734" s="207" t="s">
        <v>26660</v>
      </c>
      <c r="AS12734" s="208">
        <v>17760.810000000001</v>
      </c>
      <c r="AT12734" s="93"/>
      <c r="AU12734" s="93"/>
      <c r="AV12734" s="93"/>
    </row>
    <row r="12735" spans="35:48" x14ac:dyDescent="0.55000000000000004">
      <c r="AI12735" s="278" t="s">
        <v>19214</v>
      </c>
      <c r="AJ12735" s="279">
        <v>119008.94</v>
      </c>
      <c r="AL12735" s="246" t="s">
        <v>60732</v>
      </c>
      <c r="AM12735" s="247">
        <v>1887.3</v>
      </c>
      <c r="AO12735" s="226" t="s">
        <v>39464</v>
      </c>
      <c r="AP12735" s="227">
        <v>4931.08</v>
      </c>
      <c r="AR12735" s="207" t="s">
        <v>26661</v>
      </c>
      <c r="AS12735" s="208">
        <v>1918.74</v>
      </c>
      <c r="AT12735" s="93"/>
      <c r="AU12735" s="93"/>
      <c r="AV12735" s="93"/>
    </row>
    <row r="12736" spans="35:48" x14ac:dyDescent="0.55000000000000004">
      <c r="AI12736" s="278" t="s">
        <v>19247</v>
      </c>
      <c r="AJ12736" s="279">
        <v>49079.42</v>
      </c>
      <c r="AL12736" s="246" t="s">
        <v>62235</v>
      </c>
      <c r="AM12736" s="247">
        <v>4921.8999999999996</v>
      </c>
      <c r="AO12736" s="226" t="s">
        <v>39465</v>
      </c>
      <c r="AP12736" s="227">
        <v>2600.2800000000002</v>
      </c>
      <c r="AR12736" s="207" t="s">
        <v>26662</v>
      </c>
      <c r="AS12736" s="208">
        <v>125039.55</v>
      </c>
      <c r="AT12736" s="93"/>
      <c r="AU12736" s="93"/>
      <c r="AV12736" s="93"/>
    </row>
    <row r="12737" spans="35:48" x14ac:dyDescent="0.55000000000000004">
      <c r="AI12737" s="278" t="s">
        <v>19248</v>
      </c>
      <c r="AJ12737" s="279">
        <v>27499.98</v>
      </c>
      <c r="AL12737" s="246" t="s">
        <v>64893</v>
      </c>
      <c r="AM12737" s="247">
        <v>7363.2</v>
      </c>
      <c r="AO12737" s="226" t="s">
        <v>45549</v>
      </c>
      <c r="AP12737" s="227">
        <v>1306926.3400000001</v>
      </c>
      <c r="AR12737" s="207" t="s">
        <v>26663</v>
      </c>
      <c r="AS12737" s="208">
        <v>365728.71</v>
      </c>
      <c r="AT12737" s="93"/>
      <c r="AU12737" s="93"/>
      <c r="AV12737" s="93"/>
    </row>
    <row r="12738" spans="35:48" x14ac:dyDescent="0.55000000000000004">
      <c r="AI12738" s="278" t="s">
        <v>69281</v>
      </c>
      <c r="AJ12738" s="279">
        <v>6730.94</v>
      </c>
      <c r="AL12738" s="246" t="s">
        <v>61591</v>
      </c>
      <c r="AM12738" s="247">
        <v>2237.59</v>
      </c>
      <c r="AO12738" s="226" t="s">
        <v>45550</v>
      </c>
      <c r="AP12738" s="227">
        <v>102662.66</v>
      </c>
      <c r="AR12738" s="207" t="s">
        <v>26664</v>
      </c>
      <c r="AS12738" s="208">
        <v>178035</v>
      </c>
      <c r="AT12738" s="93"/>
      <c r="AU12738" s="93"/>
      <c r="AV12738" s="93"/>
    </row>
    <row r="12739" spans="35:48" x14ac:dyDescent="0.55000000000000004">
      <c r="AI12739" s="278" t="s">
        <v>69282</v>
      </c>
      <c r="AJ12739" s="279">
        <v>59775</v>
      </c>
      <c r="AL12739" s="246" t="s">
        <v>40627</v>
      </c>
      <c r="AM12739" s="247">
        <v>4.28</v>
      </c>
      <c r="AO12739" s="226" t="s">
        <v>45551</v>
      </c>
      <c r="AP12739" s="227">
        <v>74050</v>
      </c>
      <c r="AR12739" s="207" t="s">
        <v>26665</v>
      </c>
      <c r="AS12739" s="208">
        <v>8160.49</v>
      </c>
      <c r="AT12739" s="93"/>
      <c r="AU12739" s="93"/>
      <c r="AV12739" s="93"/>
    </row>
    <row r="12740" spans="35:48" x14ac:dyDescent="0.55000000000000004">
      <c r="AI12740" s="278" t="s">
        <v>69283</v>
      </c>
      <c r="AJ12740" s="279">
        <v>34080</v>
      </c>
      <c r="AL12740" s="246" t="s">
        <v>35660</v>
      </c>
      <c r="AM12740" s="247">
        <v>47790.239999999998</v>
      </c>
      <c r="AO12740" s="226" t="s">
        <v>45552</v>
      </c>
      <c r="AP12740" s="227">
        <v>5664.84</v>
      </c>
      <c r="AR12740" s="207" t="s">
        <v>26666</v>
      </c>
      <c r="AS12740" s="208">
        <v>12831.08</v>
      </c>
      <c r="AT12740" s="93"/>
      <c r="AU12740" s="93"/>
      <c r="AV12740" s="93"/>
    </row>
    <row r="12741" spans="35:48" x14ac:dyDescent="0.55000000000000004">
      <c r="AI12741" s="278" t="s">
        <v>69284</v>
      </c>
      <c r="AJ12741" s="279">
        <v>42094.75</v>
      </c>
      <c r="AL12741" s="246" t="s">
        <v>35661</v>
      </c>
      <c r="AM12741" s="247">
        <v>156413.57999999999</v>
      </c>
      <c r="AO12741" s="226" t="s">
        <v>50385</v>
      </c>
      <c r="AP12741" s="227">
        <v>22665</v>
      </c>
      <c r="AR12741" s="207" t="s">
        <v>26667</v>
      </c>
      <c r="AS12741" s="208">
        <v>15000</v>
      </c>
      <c r="AT12741" s="93"/>
      <c r="AU12741" s="93"/>
      <c r="AV12741" s="93"/>
    </row>
    <row r="12742" spans="35:48" x14ac:dyDescent="0.55000000000000004">
      <c r="AI12742" s="278" t="s">
        <v>19252</v>
      </c>
      <c r="AJ12742" s="279">
        <v>16250.78</v>
      </c>
      <c r="AL12742" s="246" t="s">
        <v>35662</v>
      </c>
      <c r="AM12742" s="247">
        <v>59339.07</v>
      </c>
      <c r="AO12742" s="226" t="s">
        <v>45553</v>
      </c>
      <c r="AP12742" s="227">
        <v>40000</v>
      </c>
      <c r="AR12742" s="207" t="s">
        <v>26668</v>
      </c>
      <c r="AS12742" s="208">
        <v>74170</v>
      </c>
      <c r="AT12742" s="93"/>
      <c r="AU12742" s="93"/>
      <c r="AV12742" s="93"/>
    </row>
    <row r="12743" spans="35:48" x14ac:dyDescent="0.55000000000000004">
      <c r="AI12743" s="278" t="s">
        <v>56784</v>
      </c>
      <c r="AJ12743" s="279">
        <v>1400.21</v>
      </c>
      <c r="AL12743" s="246" t="s">
        <v>59826</v>
      </c>
      <c r="AM12743" s="247">
        <v>54394.5</v>
      </c>
      <c r="AO12743" s="226" t="s">
        <v>45554</v>
      </c>
      <c r="AP12743" s="227">
        <v>1952</v>
      </c>
      <c r="AR12743" s="207" t="s">
        <v>26669</v>
      </c>
      <c r="AS12743" s="208">
        <v>7246.73</v>
      </c>
      <c r="AT12743" s="93"/>
      <c r="AU12743" s="93"/>
      <c r="AV12743" s="93"/>
    </row>
    <row r="12744" spans="35:48" x14ac:dyDescent="0.55000000000000004">
      <c r="AI12744" s="278" t="s">
        <v>19254</v>
      </c>
      <c r="AJ12744" s="279">
        <v>19946.04</v>
      </c>
      <c r="AL12744" s="246" t="s">
        <v>59438</v>
      </c>
      <c r="AM12744" s="247">
        <v>13662.72</v>
      </c>
      <c r="AO12744" s="226" t="s">
        <v>45555</v>
      </c>
      <c r="AP12744" s="227">
        <v>1872069.55</v>
      </c>
      <c r="AR12744" s="207" t="s">
        <v>26670</v>
      </c>
      <c r="AS12744" s="208">
        <v>8982.19</v>
      </c>
      <c r="AT12744" s="93"/>
      <c r="AU12744" s="93"/>
      <c r="AV12744" s="93"/>
    </row>
    <row r="12745" spans="35:48" x14ac:dyDescent="0.55000000000000004">
      <c r="AI12745" s="278" t="s">
        <v>55600</v>
      </c>
      <c r="AJ12745" s="279">
        <v>568.47</v>
      </c>
      <c r="AL12745" s="246" t="s">
        <v>53731</v>
      </c>
      <c r="AM12745" s="247">
        <v>212796.51</v>
      </c>
      <c r="AO12745" s="226" t="s">
        <v>45556</v>
      </c>
      <c r="AP12745" s="227">
        <v>143213.1</v>
      </c>
      <c r="AR12745" s="207" t="s">
        <v>26671</v>
      </c>
      <c r="AS12745" s="208">
        <v>22021.84</v>
      </c>
      <c r="AT12745" s="93"/>
      <c r="AU12745" s="93"/>
      <c r="AV12745" s="93"/>
    </row>
    <row r="12746" spans="35:48" x14ac:dyDescent="0.55000000000000004">
      <c r="AI12746" s="278" t="s">
        <v>19255</v>
      </c>
      <c r="AJ12746" s="279">
        <v>542.22</v>
      </c>
      <c r="AL12746" s="246" t="s">
        <v>47260</v>
      </c>
      <c r="AM12746" s="247">
        <v>24797.06</v>
      </c>
      <c r="AO12746" s="226" t="s">
        <v>27173</v>
      </c>
      <c r="AP12746" s="227">
        <v>667007.49</v>
      </c>
      <c r="AR12746" s="207" t="s">
        <v>26672</v>
      </c>
      <c r="AS12746" s="208">
        <v>25413.85</v>
      </c>
      <c r="AT12746" s="93"/>
      <c r="AU12746" s="93"/>
      <c r="AV12746" s="93"/>
    </row>
    <row r="12747" spans="35:48" x14ac:dyDescent="0.55000000000000004">
      <c r="AI12747" s="278" t="s">
        <v>39101</v>
      </c>
      <c r="AJ12747" s="279">
        <v>90.85</v>
      </c>
      <c r="AL12747" s="246" t="s">
        <v>48253</v>
      </c>
      <c r="AM12747" s="247">
        <v>83613.5</v>
      </c>
      <c r="AO12747" s="226" t="s">
        <v>36682</v>
      </c>
      <c r="AP12747" s="227">
        <v>7582.99</v>
      </c>
      <c r="AR12747" s="207" t="s">
        <v>26673</v>
      </c>
      <c r="AS12747" s="208">
        <v>16425.560000000001</v>
      </c>
      <c r="AT12747" s="93"/>
      <c r="AU12747" s="93"/>
      <c r="AV12747" s="93"/>
    </row>
    <row r="12748" spans="35:48" x14ac:dyDescent="0.55000000000000004">
      <c r="AI12748" s="278" t="s">
        <v>19256</v>
      </c>
      <c r="AJ12748" s="279">
        <v>10910.48</v>
      </c>
      <c r="AL12748" s="246" t="s">
        <v>36701</v>
      </c>
      <c r="AM12748" s="247">
        <v>13856.5</v>
      </c>
      <c r="AO12748" s="226" t="s">
        <v>45557</v>
      </c>
      <c r="AP12748" s="227">
        <v>756.15</v>
      </c>
      <c r="AR12748" s="207" t="s">
        <v>26674</v>
      </c>
      <c r="AS12748" s="208">
        <v>162092.31</v>
      </c>
      <c r="AT12748" s="93"/>
      <c r="AU12748" s="93"/>
      <c r="AV12748" s="93"/>
    </row>
    <row r="12749" spans="35:48" x14ac:dyDescent="0.55000000000000004">
      <c r="AI12749" s="278" t="s">
        <v>19259</v>
      </c>
      <c r="AJ12749" s="279">
        <v>17506.84</v>
      </c>
      <c r="AL12749" s="246" t="s">
        <v>59827</v>
      </c>
      <c r="AM12749" s="247">
        <v>-4949.97</v>
      </c>
      <c r="AO12749" s="226" t="s">
        <v>27176</v>
      </c>
      <c r="AP12749" s="227">
        <v>155672.87</v>
      </c>
      <c r="AR12749" s="207" t="s">
        <v>26675</v>
      </c>
      <c r="AS12749" s="208">
        <v>76071.289999999994</v>
      </c>
      <c r="AT12749" s="93"/>
      <c r="AU12749" s="93"/>
      <c r="AV12749" s="93"/>
    </row>
    <row r="12750" spans="35:48" x14ac:dyDescent="0.55000000000000004">
      <c r="AI12750" s="278" t="s">
        <v>19260</v>
      </c>
      <c r="AJ12750" s="279">
        <v>4185.8</v>
      </c>
      <c r="AL12750" s="246" t="s">
        <v>50409</v>
      </c>
      <c r="AM12750" s="247">
        <v>100034.3</v>
      </c>
      <c r="AO12750" s="226" t="s">
        <v>27180</v>
      </c>
      <c r="AP12750" s="227">
        <v>8364.5</v>
      </c>
      <c r="AR12750" s="207" t="s">
        <v>26676</v>
      </c>
      <c r="AS12750" s="208">
        <v>695458.67</v>
      </c>
      <c r="AT12750" s="93"/>
      <c r="AU12750" s="93"/>
      <c r="AV12750" s="93"/>
    </row>
    <row r="12751" spans="35:48" x14ac:dyDescent="0.55000000000000004">
      <c r="AI12751" s="278" t="s">
        <v>69285</v>
      </c>
      <c r="AJ12751" s="279">
        <v>239.34</v>
      </c>
      <c r="AL12751" s="246" t="s">
        <v>63792</v>
      </c>
      <c r="AM12751" s="247">
        <v>1626.96</v>
      </c>
      <c r="AO12751" s="226" t="s">
        <v>27183</v>
      </c>
      <c r="AP12751" s="227">
        <v>20432.3</v>
      </c>
      <c r="AR12751" s="207" t="s">
        <v>26677</v>
      </c>
      <c r="AS12751" s="208">
        <v>47.6</v>
      </c>
      <c r="AT12751" s="93"/>
      <c r="AU12751" s="93"/>
      <c r="AV12751" s="93"/>
    </row>
    <row r="12752" spans="35:48" x14ac:dyDescent="0.55000000000000004">
      <c r="AI12752" s="278" t="s">
        <v>19287</v>
      </c>
      <c r="AJ12752" s="279">
        <v>95500</v>
      </c>
      <c r="AL12752" s="246" t="s">
        <v>63793</v>
      </c>
      <c r="AM12752" s="247">
        <v>124.46</v>
      </c>
      <c r="AO12752" s="226" t="s">
        <v>35618</v>
      </c>
      <c r="AP12752" s="227">
        <v>92.81</v>
      </c>
      <c r="AR12752" s="207" t="s">
        <v>26678</v>
      </c>
      <c r="AS12752" s="208">
        <v>3736.25</v>
      </c>
      <c r="AT12752" s="93"/>
      <c r="AU12752" s="93"/>
      <c r="AV12752" s="93"/>
    </row>
    <row r="12753" spans="35:48" x14ac:dyDescent="0.55000000000000004">
      <c r="AI12753" s="278" t="s">
        <v>69286</v>
      </c>
      <c r="AJ12753" s="279">
        <v>85875</v>
      </c>
      <c r="AL12753" s="246" t="s">
        <v>63794</v>
      </c>
      <c r="AM12753" s="247">
        <v>398.61</v>
      </c>
      <c r="AO12753" s="226" t="s">
        <v>27186</v>
      </c>
      <c r="AP12753" s="227">
        <v>311.93</v>
      </c>
      <c r="AR12753" s="207" t="s">
        <v>26679</v>
      </c>
      <c r="AS12753" s="208">
        <v>4759</v>
      </c>
      <c r="AT12753" s="93"/>
      <c r="AU12753" s="93"/>
      <c r="AV12753" s="93"/>
    </row>
    <row r="12754" spans="35:48" x14ac:dyDescent="0.55000000000000004">
      <c r="AI12754" s="278" t="s">
        <v>43211</v>
      </c>
      <c r="AJ12754" s="279">
        <v>78000</v>
      </c>
      <c r="AL12754" s="246" t="s">
        <v>59828</v>
      </c>
      <c r="AM12754" s="247">
        <v>21695.64</v>
      </c>
      <c r="AO12754" s="226" t="s">
        <v>27187</v>
      </c>
      <c r="AP12754" s="227">
        <v>63817.99</v>
      </c>
      <c r="AR12754" s="207" t="s">
        <v>26680</v>
      </c>
      <c r="AS12754" s="208">
        <v>28226.69</v>
      </c>
      <c r="AT12754" s="93"/>
      <c r="AU12754" s="93"/>
      <c r="AV12754" s="93"/>
    </row>
    <row r="12755" spans="35:48" x14ac:dyDescent="0.55000000000000004">
      <c r="AI12755" s="278" t="s">
        <v>19288</v>
      </c>
      <c r="AJ12755" s="279">
        <v>8326.99</v>
      </c>
      <c r="AL12755" s="246" t="s">
        <v>61592</v>
      </c>
      <c r="AM12755" s="247">
        <v>130.76</v>
      </c>
      <c r="AO12755" s="226" t="s">
        <v>27188</v>
      </c>
      <c r="AP12755" s="227">
        <v>154933.95000000001</v>
      </c>
      <c r="AR12755" s="207" t="s">
        <v>26681</v>
      </c>
      <c r="AS12755" s="208">
        <v>1703.6</v>
      </c>
      <c r="AT12755" s="93"/>
      <c r="AU12755" s="93"/>
      <c r="AV12755" s="93"/>
    </row>
    <row r="12756" spans="35:48" x14ac:dyDescent="0.55000000000000004">
      <c r="AI12756" s="278" t="s">
        <v>19290</v>
      </c>
      <c r="AJ12756" s="279">
        <v>77816.83</v>
      </c>
      <c r="AL12756" s="246" t="s">
        <v>59829</v>
      </c>
      <c r="AM12756" s="247">
        <v>1254.8399999999999</v>
      </c>
      <c r="AO12756" s="226" t="s">
        <v>27189</v>
      </c>
      <c r="AP12756" s="227">
        <v>84382.59</v>
      </c>
      <c r="AR12756" s="207" t="s">
        <v>26682</v>
      </c>
      <c r="AS12756" s="208">
        <v>3650</v>
      </c>
      <c r="AT12756" s="93"/>
      <c r="AU12756" s="93"/>
      <c r="AV12756" s="93"/>
    </row>
    <row r="12757" spans="35:48" x14ac:dyDescent="0.55000000000000004">
      <c r="AI12757" s="278" t="s">
        <v>62880</v>
      </c>
      <c r="AJ12757" s="279">
        <v>79450</v>
      </c>
      <c r="AL12757" s="246" t="s">
        <v>59830</v>
      </c>
      <c r="AM12757" s="247">
        <v>6256.5</v>
      </c>
      <c r="AO12757" s="226" t="s">
        <v>53677</v>
      </c>
      <c r="AP12757" s="227">
        <v>183430.81</v>
      </c>
      <c r="AR12757" s="207" t="s">
        <v>26683</v>
      </c>
      <c r="AS12757" s="208">
        <v>2568.88</v>
      </c>
      <c r="AT12757" s="93"/>
      <c r="AU12757" s="93"/>
      <c r="AV12757" s="93"/>
    </row>
    <row r="12758" spans="35:48" x14ac:dyDescent="0.55000000000000004">
      <c r="AI12758" s="278" t="s">
        <v>40758</v>
      </c>
      <c r="AJ12758" s="279">
        <v>7437.5</v>
      </c>
      <c r="AL12758" s="246" t="s">
        <v>59831</v>
      </c>
      <c r="AM12758" s="247">
        <v>18.82</v>
      </c>
      <c r="AO12758" s="226" t="s">
        <v>49142</v>
      </c>
      <c r="AP12758" s="227">
        <v>-2841</v>
      </c>
      <c r="AR12758" s="207" t="s">
        <v>26684</v>
      </c>
      <c r="AS12758" s="208">
        <v>511.48</v>
      </c>
      <c r="AT12758" s="93"/>
      <c r="AU12758" s="93"/>
      <c r="AV12758" s="93"/>
    </row>
    <row r="12759" spans="35:48" x14ac:dyDescent="0.55000000000000004">
      <c r="AI12759" s="278" t="s">
        <v>19291</v>
      </c>
      <c r="AJ12759" s="279">
        <v>15947.64</v>
      </c>
      <c r="AL12759" s="246" t="s">
        <v>59832</v>
      </c>
      <c r="AM12759" s="247">
        <v>576.04999999999995</v>
      </c>
      <c r="AO12759" s="226" t="s">
        <v>53678</v>
      </c>
      <c r="AP12759" s="227">
        <v>8028.53</v>
      </c>
      <c r="AR12759" s="207" t="s">
        <v>26685</v>
      </c>
      <c r="AS12759" s="208">
        <v>3998.44</v>
      </c>
      <c r="AT12759" s="93"/>
      <c r="AU12759" s="93"/>
      <c r="AV12759" s="93"/>
    </row>
    <row r="12760" spans="35:48" x14ac:dyDescent="0.55000000000000004">
      <c r="AI12760" s="278" t="s">
        <v>69287</v>
      </c>
      <c r="AJ12760" s="279">
        <v>20319.86</v>
      </c>
      <c r="AL12760" s="246" t="s">
        <v>59833</v>
      </c>
      <c r="AM12760" s="247">
        <v>1648.88</v>
      </c>
      <c r="AO12760" s="226" t="s">
        <v>35619</v>
      </c>
      <c r="AP12760" s="227">
        <v>47911.47</v>
      </c>
      <c r="AR12760" s="207" t="s">
        <v>26686</v>
      </c>
      <c r="AS12760" s="208">
        <v>6469.11</v>
      </c>
      <c r="AT12760" s="93"/>
      <c r="AU12760" s="93"/>
      <c r="AV12760" s="93"/>
    </row>
    <row r="12761" spans="35:48" x14ac:dyDescent="0.55000000000000004">
      <c r="AI12761" s="278" t="s">
        <v>19292</v>
      </c>
      <c r="AJ12761" s="279">
        <v>81262.22</v>
      </c>
      <c r="AL12761" s="246" t="s">
        <v>62809</v>
      </c>
      <c r="AM12761" s="247">
        <v>1642.36</v>
      </c>
      <c r="AO12761" s="226" t="s">
        <v>36683</v>
      </c>
      <c r="AP12761" s="227">
        <v>35164.199999999997</v>
      </c>
      <c r="AR12761" s="207" t="s">
        <v>26687</v>
      </c>
      <c r="AS12761" s="208">
        <v>975.39</v>
      </c>
      <c r="AT12761" s="93"/>
      <c r="AU12761" s="93"/>
      <c r="AV12761" s="93"/>
    </row>
    <row r="12762" spans="35:48" x14ac:dyDescent="0.55000000000000004">
      <c r="AI12762" s="278" t="s">
        <v>19293</v>
      </c>
      <c r="AJ12762" s="279">
        <v>76014.38</v>
      </c>
      <c r="AL12762" s="246" t="s">
        <v>61593</v>
      </c>
      <c r="AM12762" s="247">
        <v>488.33</v>
      </c>
      <c r="AO12762" s="226" t="s">
        <v>36684</v>
      </c>
      <c r="AP12762" s="227">
        <v>2690.06</v>
      </c>
      <c r="AR12762" s="207" t="s">
        <v>26688</v>
      </c>
      <c r="AS12762" s="208">
        <v>14183.78</v>
      </c>
      <c r="AT12762" s="93"/>
      <c r="AU12762" s="93"/>
      <c r="AV12762" s="93"/>
    </row>
    <row r="12763" spans="35:48" x14ac:dyDescent="0.55000000000000004">
      <c r="AI12763" s="278" t="s">
        <v>19294</v>
      </c>
      <c r="AJ12763" s="279">
        <v>155496.37</v>
      </c>
      <c r="AL12763" s="246" t="s">
        <v>60733</v>
      </c>
      <c r="AM12763" s="247">
        <v>10348.98</v>
      </c>
      <c r="AO12763" s="226" t="s">
        <v>27199</v>
      </c>
      <c r="AP12763" s="227">
        <v>15322</v>
      </c>
      <c r="AR12763" s="207" t="s">
        <v>26689</v>
      </c>
      <c r="AS12763" s="208">
        <v>1643.09</v>
      </c>
      <c r="AT12763" s="93"/>
      <c r="AU12763" s="93"/>
      <c r="AV12763" s="93"/>
    </row>
    <row r="12764" spans="35:48" x14ac:dyDescent="0.55000000000000004">
      <c r="AI12764" s="278" t="s">
        <v>70914</v>
      </c>
      <c r="AJ12764" s="279">
        <v>129343.66</v>
      </c>
      <c r="AL12764" s="246" t="s">
        <v>60734</v>
      </c>
      <c r="AM12764" s="247">
        <v>791.63</v>
      </c>
      <c r="AO12764" s="226" t="s">
        <v>53679</v>
      </c>
      <c r="AP12764" s="227">
        <v>6343.24</v>
      </c>
      <c r="AR12764" s="207" t="s">
        <v>26690</v>
      </c>
      <c r="AS12764" s="208">
        <v>4688.99</v>
      </c>
      <c r="AT12764" s="93"/>
      <c r="AU12764" s="93"/>
      <c r="AV12764" s="93"/>
    </row>
    <row r="12765" spans="35:48" x14ac:dyDescent="0.55000000000000004">
      <c r="AI12765" s="278" t="s">
        <v>19311</v>
      </c>
      <c r="AJ12765" s="279">
        <v>102629.68</v>
      </c>
      <c r="AL12765" s="246" t="s">
        <v>60735</v>
      </c>
      <c r="AM12765" s="247">
        <v>2535.4899999999998</v>
      </c>
      <c r="AO12765" s="226" t="s">
        <v>45558</v>
      </c>
      <c r="AP12765" s="227">
        <v>2314.9</v>
      </c>
      <c r="AR12765" s="207" t="s">
        <v>26691</v>
      </c>
      <c r="AS12765" s="208">
        <v>521.96</v>
      </c>
      <c r="AT12765" s="93"/>
      <c r="AU12765" s="93"/>
      <c r="AV12765" s="93"/>
    </row>
    <row r="12766" spans="35:48" x14ac:dyDescent="0.55000000000000004">
      <c r="AI12766" s="278" t="s">
        <v>19312</v>
      </c>
      <c r="AJ12766" s="279">
        <v>7425</v>
      </c>
      <c r="AL12766" s="246" t="s">
        <v>27546</v>
      </c>
      <c r="AM12766" s="247">
        <v>400</v>
      </c>
      <c r="AO12766" s="226" t="s">
        <v>27200</v>
      </c>
      <c r="AP12766" s="227">
        <v>111798.11</v>
      </c>
      <c r="AR12766" s="207" t="s">
        <v>26692</v>
      </c>
      <c r="AS12766" s="208">
        <v>45903</v>
      </c>
      <c r="AT12766" s="93"/>
      <c r="AU12766" s="93"/>
      <c r="AV12766" s="93"/>
    </row>
    <row r="12767" spans="35:48" x14ac:dyDescent="0.55000000000000004">
      <c r="AI12767" s="278" t="s">
        <v>69288</v>
      </c>
      <c r="AJ12767" s="279">
        <v>13271</v>
      </c>
      <c r="AL12767" s="246" t="s">
        <v>27547</v>
      </c>
      <c r="AM12767" s="247">
        <v>30.6</v>
      </c>
      <c r="AO12767" s="226" t="s">
        <v>50386</v>
      </c>
      <c r="AP12767" s="227">
        <v>150</v>
      </c>
      <c r="AR12767" s="207" t="s">
        <v>26693</v>
      </c>
      <c r="AS12767" s="208">
        <v>86.9</v>
      </c>
      <c r="AT12767" s="93"/>
      <c r="AU12767" s="93"/>
      <c r="AV12767" s="93"/>
    </row>
    <row r="12768" spans="35:48" x14ac:dyDescent="0.55000000000000004">
      <c r="AI12768" s="278" t="s">
        <v>19314</v>
      </c>
      <c r="AJ12768" s="279">
        <v>9729.2999999999993</v>
      </c>
      <c r="AL12768" s="246" t="s">
        <v>27548</v>
      </c>
      <c r="AM12768" s="247">
        <v>98</v>
      </c>
      <c r="AO12768" s="226" t="s">
        <v>40618</v>
      </c>
      <c r="AP12768" s="227">
        <v>2511.65</v>
      </c>
      <c r="AR12768" s="207" t="s">
        <v>26694</v>
      </c>
      <c r="AS12768" s="208">
        <v>26750</v>
      </c>
      <c r="AT12768" s="93"/>
      <c r="AU12768" s="93"/>
      <c r="AV12768" s="93"/>
    </row>
    <row r="12769" spans="35:48" x14ac:dyDescent="0.55000000000000004">
      <c r="AI12769" s="278" t="s">
        <v>69289</v>
      </c>
      <c r="AJ12769" s="279">
        <v>1076.33</v>
      </c>
      <c r="AL12769" s="246" t="s">
        <v>14210</v>
      </c>
      <c r="AM12769" s="247">
        <v>213.58</v>
      </c>
      <c r="AO12769" s="226" t="s">
        <v>27201</v>
      </c>
      <c r="AP12769" s="227">
        <v>8860.1200000000008</v>
      </c>
      <c r="AR12769" s="207" t="s">
        <v>26695</v>
      </c>
      <c r="AS12769" s="208">
        <v>11000</v>
      </c>
      <c r="AT12769" s="93"/>
      <c r="AU12769" s="93"/>
      <c r="AV12769" s="93"/>
    </row>
    <row r="12770" spans="35:48" x14ac:dyDescent="0.55000000000000004">
      <c r="AI12770" s="278" t="s">
        <v>59975</v>
      </c>
      <c r="AJ12770" s="279">
        <v>4453.04</v>
      </c>
      <c r="AL12770" s="246" t="s">
        <v>14211</v>
      </c>
      <c r="AM12770" s="247">
        <v>1820.99</v>
      </c>
      <c r="AO12770" s="226" t="s">
        <v>35620</v>
      </c>
      <c r="AP12770" s="227">
        <v>14654.05</v>
      </c>
      <c r="AR12770" s="207" t="s">
        <v>26696</v>
      </c>
      <c r="AS12770" s="208">
        <v>55607.86</v>
      </c>
      <c r="AT12770" s="93"/>
      <c r="AU12770" s="93"/>
      <c r="AV12770" s="93"/>
    </row>
    <row r="12771" spans="35:48" x14ac:dyDescent="0.55000000000000004">
      <c r="AI12771" s="278" t="s">
        <v>19315</v>
      </c>
      <c r="AJ12771" s="279">
        <v>107346.97</v>
      </c>
      <c r="AL12771" s="246" t="s">
        <v>27556</v>
      </c>
      <c r="AM12771" s="247">
        <v>1091.24</v>
      </c>
      <c r="AO12771" s="226" t="s">
        <v>36685</v>
      </c>
      <c r="AP12771" s="227">
        <v>7275.57</v>
      </c>
      <c r="AR12771" s="207" t="s">
        <v>26697</v>
      </c>
      <c r="AS12771" s="208">
        <v>835571.57</v>
      </c>
      <c r="AT12771" s="93"/>
      <c r="AU12771" s="93"/>
      <c r="AV12771" s="93"/>
    </row>
    <row r="12772" spans="35:48" x14ac:dyDescent="0.55000000000000004">
      <c r="AI12772" s="278" t="s">
        <v>19343</v>
      </c>
      <c r="AJ12772" s="279">
        <v>63840.27</v>
      </c>
      <c r="AL12772" s="246" t="s">
        <v>53736</v>
      </c>
      <c r="AM12772" s="247">
        <v>1275</v>
      </c>
      <c r="AO12772" s="226" t="s">
        <v>53680</v>
      </c>
      <c r="AP12772" s="227">
        <v>24727.37</v>
      </c>
      <c r="AR12772" s="207" t="s">
        <v>26698</v>
      </c>
      <c r="AS12772" s="208">
        <v>54234.8</v>
      </c>
      <c r="AT12772" s="93"/>
      <c r="AU12772" s="93"/>
      <c r="AV12772" s="93"/>
    </row>
    <row r="12773" spans="35:48" x14ac:dyDescent="0.55000000000000004">
      <c r="AI12773" s="278" t="s">
        <v>56786</v>
      </c>
      <c r="AJ12773" s="279">
        <v>12948.36</v>
      </c>
      <c r="AL12773" s="246" t="s">
        <v>53737</v>
      </c>
      <c r="AM12773" s="247">
        <v>97.54</v>
      </c>
      <c r="AO12773" s="226" t="s">
        <v>48243</v>
      </c>
      <c r="AP12773" s="227">
        <v>12874.24</v>
      </c>
      <c r="AR12773" s="207" t="s">
        <v>26699</v>
      </c>
      <c r="AS12773" s="208">
        <v>52678.86</v>
      </c>
      <c r="AT12773" s="93"/>
      <c r="AU12773" s="93"/>
      <c r="AV12773" s="93"/>
    </row>
    <row r="12774" spans="35:48" x14ac:dyDescent="0.55000000000000004">
      <c r="AI12774" s="278" t="s">
        <v>19345</v>
      </c>
      <c r="AJ12774" s="279">
        <v>15853.18</v>
      </c>
      <c r="AL12774" s="246" t="s">
        <v>53738</v>
      </c>
      <c r="AM12774" s="247">
        <v>312.38</v>
      </c>
      <c r="AO12774" s="226" t="s">
        <v>27208</v>
      </c>
      <c r="AP12774" s="227">
        <v>983.8</v>
      </c>
      <c r="AR12774" s="207" t="s">
        <v>26700</v>
      </c>
      <c r="AS12774" s="208">
        <v>4447.32</v>
      </c>
      <c r="AT12774" s="93"/>
      <c r="AU12774" s="93"/>
      <c r="AV12774" s="93"/>
    </row>
    <row r="12775" spans="35:48" x14ac:dyDescent="0.55000000000000004">
      <c r="AI12775" s="278" t="s">
        <v>19346</v>
      </c>
      <c r="AJ12775" s="279">
        <v>7352.28</v>
      </c>
      <c r="AL12775" s="246" t="s">
        <v>58334</v>
      </c>
      <c r="AM12775" s="247">
        <v>57924.4</v>
      </c>
      <c r="AO12775" s="226" t="s">
        <v>27209</v>
      </c>
      <c r="AP12775" s="227">
        <v>3030.98</v>
      </c>
      <c r="AR12775" s="207" t="s">
        <v>26701</v>
      </c>
      <c r="AS12775" s="208">
        <v>15416.95</v>
      </c>
      <c r="AT12775" s="93"/>
      <c r="AU12775" s="93"/>
      <c r="AV12775" s="93"/>
    </row>
    <row r="12776" spans="35:48" x14ac:dyDescent="0.55000000000000004">
      <c r="AI12776" s="278" t="s">
        <v>19347</v>
      </c>
      <c r="AJ12776" s="279">
        <v>2289.6</v>
      </c>
      <c r="AL12776" s="246" t="s">
        <v>53740</v>
      </c>
      <c r="AM12776" s="247">
        <v>4400</v>
      </c>
      <c r="AO12776" s="226" t="s">
        <v>53681</v>
      </c>
      <c r="AP12776" s="227">
        <v>2806.3</v>
      </c>
      <c r="AR12776" s="207" t="s">
        <v>26702</v>
      </c>
      <c r="AS12776" s="208">
        <v>45564.1</v>
      </c>
      <c r="AT12776" s="93"/>
      <c r="AU12776" s="93"/>
      <c r="AV12776" s="93"/>
    </row>
    <row r="12777" spans="35:48" x14ac:dyDescent="0.55000000000000004">
      <c r="AI12777" s="278" t="s">
        <v>19348</v>
      </c>
      <c r="AJ12777" s="279">
        <v>4592.97</v>
      </c>
      <c r="AL12777" s="246" t="s">
        <v>55412</v>
      </c>
      <c r="AM12777" s="247">
        <v>783.2</v>
      </c>
      <c r="AO12777" s="226" t="s">
        <v>49143</v>
      </c>
      <c r="AP12777" s="227">
        <v>-142</v>
      </c>
      <c r="AR12777" s="207" t="s">
        <v>26703</v>
      </c>
      <c r="AS12777" s="208">
        <v>23190.720000000001</v>
      </c>
      <c r="AT12777" s="93"/>
      <c r="AU12777" s="93"/>
      <c r="AV12777" s="93"/>
    </row>
    <row r="12778" spans="35:48" x14ac:dyDescent="0.55000000000000004">
      <c r="AI12778" s="278" t="s">
        <v>19355</v>
      </c>
      <c r="AJ12778" s="279">
        <v>15413.5</v>
      </c>
      <c r="AL12778" s="246" t="s">
        <v>61594</v>
      </c>
      <c r="AM12778" s="247">
        <v>11053.25</v>
      </c>
      <c r="AO12778" s="226" t="s">
        <v>27213</v>
      </c>
      <c r="AP12778" s="227">
        <v>38681.51</v>
      </c>
      <c r="AR12778" s="207" t="s">
        <v>26704</v>
      </c>
      <c r="AS12778" s="208">
        <v>24181</v>
      </c>
      <c r="AT12778" s="93"/>
      <c r="AU12778" s="93"/>
      <c r="AV12778" s="93"/>
    </row>
    <row r="12779" spans="35:48" x14ac:dyDescent="0.55000000000000004">
      <c r="AI12779" s="278" t="s">
        <v>54315</v>
      </c>
      <c r="AJ12779" s="279">
        <v>104735.41</v>
      </c>
      <c r="AL12779" s="246" t="s">
        <v>53741</v>
      </c>
      <c r="AM12779" s="247">
        <v>951.9</v>
      </c>
      <c r="AO12779" s="226" t="s">
        <v>35621</v>
      </c>
      <c r="AP12779" s="227">
        <v>1500945.09</v>
      </c>
      <c r="AR12779" s="207" t="s">
        <v>26705</v>
      </c>
      <c r="AS12779" s="208">
        <v>210497.65</v>
      </c>
      <c r="AT12779" s="93"/>
      <c r="AU12779" s="93"/>
      <c r="AV12779" s="93"/>
    </row>
    <row r="12780" spans="35:48" x14ac:dyDescent="0.55000000000000004">
      <c r="AI12780" s="278" t="s">
        <v>56787</v>
      </c>
      <c r="AJ12780" s="279">
        <v>47795.07</v>
      </c>
      <c r="AL12780" s="246" t="s">
        <v>53742</v>
      </c>
      <c r="AM12780" s="247">
        <v>3048.58</v>
      </c>
      <c r="AO12780" s="226" t="s">
        <v>36686</v>
      </c>
      <c r="AP12780" s="227">
        <v>1809.95</v>
      </c>
      <c r="AR12780" s="207" t="s">
        <v>26706</v>
      </c>
      <c r="AS12780" s="208">
        <v>101067.58</v>
      </c>
      <c r="AT12780" s="93"/>
      <c r="AU12780" s="93"/>
      <c r="AV12780" s="93"/>
    </row>
    <row r="12781" spans="35:48" x14ac:dyDescent="0.55000000000000004">
      <c r="AI12781" s="278" t="s">
        <v>56788</v>
      </c>
      <c r="AJ12781" s="279">
        <v>34978.31</v>
      </c>
      <c r="AL12781" s="246" t="s">
        <v>58679</v>
      </c>
      <c r="AM12781" s="247">
        <v>1269.6199999999999</v>
      </c>
      <c r="AO12781" s="226" t="s">
        <v>27214</v>
      </c>
      <c r="AP12781" s="227">
        <v>612694.01</v>
      </c>
      <c r="AR12781" s="207" t="s">
        <v>26707</v>
      </c>
      <c r="AS12781" s="208">
        <v>9335.17</v>
      </c>
      <c r="AT12781" s="93"/>
      <c r="AU12781" s="93"/>
      <c r="AV12781" s="93"/>
    </row>
    <row r="12782" spans="35:48" x14ac:dyDescent="0.55000000000000004">
      <c r="AI12782" s="278" t="s">
        <v>46023</v>
      </c>
      <c r="AJ12782" s="279">
        <v>13825.7</v>
      </c>
      <c r="AL12782" s="246" t="s">
        <v>36702</v>
      </c>
      <c r="AM12782" s="247">
        <v>14565.13</v>
      </c>
      <c r="AO12782" s="226" t="s">
        <v>45559</v>
      </c>
      <c r="AP12782" s="227">
        <v>28404.31</v>
      </c>
      <c r="AR12782" s="207" t="s">
        <v>26708</v>
      </c>
      <c r="AS12782" s="208">
        <v>13685</v>
      </c>
      <c r="AT12782" s="93"/>
      <c r="AU12782" s="93"/>
      <c r="AV12782" s="93"/>
    </row>
    <row r="12783" spans="35:48" x14ac:dyDescent="0.55000000000000004">
      <c r="AI12783" s="278" t="s">
        <v>54317</v>
      </c>
      <c r="AJ12783" s="279">
        <v>338.1</v>
      </c>
      <c r="AL12783" s="246" t="s">
        <v>27560</v>
      </c>
      <c r="AM12783" s="247">
        <v>1767.75</v>
      </c>
      <c r="AO12783" s="226" t="s">
        <v>34096</v>
      </c>
      <c r="AP12783" s="227">
        <v>278050.89</v>
      </c>
      <c r="AR12783" s="207" t="s">
        <v>26709</v>
      </c>
      <c r="AS12783" s="208">
        <v>28053.919999999998</v>
      </c>
      <c r="AT12783" s="93"/>
      <c r="AU12783" s="93"/>
      <c r="AV12783" s="93"/>
    </row>
    <row r="12784" spans="35:48" x14ac:dyDescent="0.55000000000000004">
      <c r="AI12784" s="278" t="s">
        <v>54318</v>
      </c>
      <c r="AJ12784" s="279">
        <v>20879.05</v>
      </c>
      <c r="AL12784" s="246" t="s">
        <v>35665</v>
      </c>
      <c r="AM12784" s="247">
        <v>3100</v>
      </c>
      <c r="AO12784" s="226" t="s">
        <v>34097</v>
      </c>
      <c r="AP12784" s="227">
        <v>5360.5</v>
      </c>
      <c r="AR12784" s="207" t="s">
        <v>26710</v>
      </c>
      <c r="AS12784" s="208">
        <v>377781</v>
      </c>
      <c r="AT12784" s="93"/>
      <c r="AU12784" s="93"/>
      <c r="AV12784" s="93"/>
    </row>
    <row r="12785" spans="35:48" x14ac:dyDescent="0.55000000000000004">
      <c r="AI12785" s="278" t="s">
        <v>55601</v>
      </c>
      <c r="AJ12785" s="279">
        <v>1102.3599999999999</v>
      </c>
      <c r="AL12785" s="246" t="s">
        <v>27563</v>
      </c>
      <c r="AM12785" s="247">
        <v>773.07</v>
      </c>
      <c r="AO12785" s="226" t="s">
        <v>34098</v>
      </c>
      <c r="AP12785" s="227">
        <v>63529.51</v>
      </c>
      <c r="AR12785" s="207" t="s">
        <v>26711</v>
      </c>
      <c r="AS12785" s="208">
        <v>1876</v>
      </c>
      <c r="AT12785" s="93"/>
      <c r="AU12785" s="93"/>
      <c r="AV12785" s="93"/>
    </row>
    <row r="12786" spans="35:48" x14ac:dyDescent="0.55000000000000004">
      <c r="AI12786" s="278" t="s">
        <v>62881</v>
      </c>
      <c r="AJ12786" s="279">
        <v>1373.88</v>
      </c>
      <c r="AL12786" s="246" t="s">
        <v>27564</v>
      </c>
      <c r="AM12786" s="247">
        <v>1545.74</v>
      </c>
      <c r="AO12786" s="226" t="s">
        <v>39467</v>
      </c>
      <c r="AP12786" s="227">
        <v>192298.89</v>
      </c>
      <c r="AR12786" s="207" t="s">
        <v>26712</v>
      </c>
      <c r="AS12786" s="208">
        <v>386324</v>
      </c>
      <c r="AT12786" s="93"/>
      <c r="AU12786" s="93"/>
      <c r="AV12786" s="93"/>
    </row>
    <row r="12787" spans="35:48" x14ac:dyDescent="0.55000000000000004">
      <c r="AI12787" s="278" t="s">
        <v>62882</v>
      </c>
      <c r="AJ12787" s="279">
        <v>77.75</v>
      </c>
      <c r="AL12787" s="246" t="s">
        <v>27565</v>
      </c>
      <c r="AM12787" s="247">
        <v>759.5</v>
      </c>
      <c r="AO12787" s="226" t="s">
        <v>27215</v>
      </c>
      <c r="AP12787" s="227">
        <v>923156.43</v>
      </c>
      <c r="AR12787" s="207" t="s">
        <v>26713</v>
      </c>
      <c r="AS12787" s="208">
        <v>12542.38</v>
      </c>
      <c r="AT12787" s="93"/>
      <c r="AU12787" s="93"/>
      <c r="AV12787" s="93"/>
    </row>
    <row r="12788" spans="35:48" x14ac:dyDescent="0.55000000000000004">
      <c r="AI12788" s="278" t="s">
        <v>19367</v>
      </c>
      <c r="AJ12788" s="279">
        <v>290785.81</v>
      </c>
      <c r="AL12788" s="246" t="s">
        <v>27567</v>
      </c>
      <c r="AM12788" s="247">
        <v>2286.2199999999998</v>
      </c>
      <c r="AO12788" s="226" t="s">
        <v>47245</v>
      </c>
      <c r="AP12788" s="227">
        <v>4689.93</v>
      </c>
      <c r="AR12788" s="207" t="s">
        <v>26714</v>
      </c>
      <c r="AS12788" s="208">
        <v>33039.230000000003</v>
      </c>
      <c r="AT12788" s="93"/>
      <c r="AU12788" s="93"/>
      <c r="AV12788" s="93"/>
    </row>
    <row r="12789" spans="35:48" x14ac:dyDescent="0.55000000000000004">
      <c r="AI12789" s="278" t="s">
        <v>56789</v>
      </c>
      <c r="AJ12789" s="279">
        <v>41158.589999999997</v>
      </c>
      <c r="AL12789" s="246" t="s">
        <v>27568</v>
      </c>
      <c r="AM12789" s="247">
        <v>23154.42</v>
      </c>
      <c r="AO12789" s="226" t="s">
        <v>34099</v>
      </c>
      <c r="AP12789" s="227">
        <v>9130.64</v>
      </c>
      <c r="AR12789" s="207" t="s">
        <v>26715</v>
      </c>
      <c r="AS12789" s="208">
        <v>55607.86</v>
      </c>
      <c r="AT12789" s="93"/>
      <c r="AU12789" s="93"/>
      <c r="AV12789" s="93"/>
    </row>
    <row r="12790" spans="35:48" x14ac:dyDescent="0.55000000000000004">
      <c r="AI12790" s="278" t="s">
        <v>54319</v>
      </c>
      <c r="AJ12790" s="279">
        <v>700</v>
      </c>
      <c r="AL12790" s="246" t="s">
        <v>40628</v>
      </c>
      <c r="AM12790" s="247">
        <v>650</v>
      </c>
      <c r="AO12790" s="226" t="s">
        <v>34100</v>
      </c>
      <c r="AP12790" s="227">
        <v>14151.64</v>
      </c>
      <c r="AR12790" s="207" t="s">
        <v>26716</v>
      </c>
      <c r="AS12790" s="208">
        <v>9296.7000000000007</v>
      </c>
      <c r="AT12790" s="93"/>
      <c r="AU12790" s="93"/>
      <c r="AV12790" s="93"/>
    </row>
    <row r="12791" spans="35:48" x14ac:dyDescent="0.55000000000000004">
      <c r="AI12791" s="278" t="s">
        <v>34959</v>
      </c>
      <c r="AJ12791" s="279">
        <v>22602.99</v>
      </c>
      <c r="AL12791" s="246" t="s">
        <v>27573</v>
      </c>
      <c r="AM12791" s="247">
        <v>-1962.89</v>
      </c>
      <c r="AO12791" s="226" t="s">
        <v>27216</v>
      </c>
      <c r="AP12791" s="227">
        <v>6861.45</v>
      </c>
      <c r="AR12791" s="207" t="s">
        <v>26717</v>
      </c>
      <c r="AS12791" s="208">
        <v>863798.26</v>
      </c>
      <c r="AT12791" s="93"/>
      <c r="AU12791" s="93"/>
      <c r="AV12791" s="93"/>
    </row>
    <row r="12792" spans="35:48" x14ac:dyDescent="0.55000000000000004">
      <c r="AI12792" s="278" t="s">
        <v>19393</v>
      </c>
      <c r="AJ12792" s="279">
        <v>50.54</v>
      </c>
      <c r="AL12792" s="246" t="s">
        <v>53745</v>
      </c>
      <c r="AM12792" s="247">
        <v>9906.18</v>
      </c>
      <c r="AO12792" s="226" t="s">
        <v>27217</v>
      </c>
      <c r="AP12792" s="227">
        <v>3547.74</v>
      </c>
      <c r="AR12792" s="207" t="s">
        <v>26718</v>
      </c>
      <c r="AS12792" s="208">
        <v>79391.5</v>
      </c>
      <c r="AT12792" s="93"/>
      <c r="AU12792" s="93"/>
      <c r="AV12792" s="93"/>
    </row>
    <row r="12793" spans="35:48" x14ac:dyDescent="0.55000000000000004">
      <c r="AI12793" s="278" t="s">
        <v>19394</v>
      </c>
      <c r="AJ12793" s="279">
        <v>175.14</v>
      </c>
      <c r="AL12793" s="246" t="s">
        <v>27574</v>
      </c>
      <c r="AM12793" s="247">
        <v>1307.28</v>
      </c>
      <c r="AO12793" s="226" t="s">
        <v>34101</v>
      </c>
      <c r="AP12793" s="227">
        <v>52691.5</v>
      </c>
      <c r="AR12793" s="207" t="s">
        <v>26719</v>
      </c>
      <c r="AS12793" s="208">
        <v>1519.02</v>
      </c>
      <c r="AT12793" s="93"/>
      <c r="AU12793" s="93"/>
      <c r="AV12793" s="93"/>
    </row>
    <row r="12794" spans="35:48" x14ac:dyDescent="0.55000000000000004">
      <c r="AI12794" s="278" t="s">
        <v>19395</v>
      </c>
      <c r="AJ12794" s="279">
        <v>130.54</v>
      </c>
      <c r="AL12794" s="246" t="s">
        <v>27575</v>
      </c>
      <c r="AM12794" s="247">
        <v>34165.800000000003</v>
      </c>
      <c r="AO12794" s="226" t="s">
        <v>35622</v>
      </c>
      <c r="AP12794" s="227">
        <v>196475.53</v>
      </c>
      <c r="AR12794" s="207" t="s">
        <v>26720</v>
      </c>
      <c r="AS12794" s="208">
        <v>2365.81</v>
      </c>
      <c r="AT12794" s="93"/>
      <c r="AU12794" s="93"/>
      <c r="AV12794" s="93"/>
    </row>
    <row r="12795" spans="35:48" x14ac:dyDescent="0.55000000000000004">
      <c r="AI12795" s="278" t="s">
        <v>19396</v>
      </c>
      <c r="AJ12795" s="279">
        <v>6.74</v>
      </c>
      <c r="AL12795" s="246" t="s">
        <v>27576</v>
      </c>
      <c r="AM12795" s="247">
        <v>5596.22</v>
      </c>
      <c r="AO12795" s="226" t="s">
        <v>34102</v>
      </c>
      <c r="AP12795" s="227">
        <v>36486.29</v>
      </c>
      <c r="AR12795" s="207" t="s">
        <v>26721</v>
      </c>
      <c r="AS12795" s="208">
        <v>54688.46</v>
      </c>
      <c r="AT12795" s="93"/>
      <c r="AU12795" s="93"/>
      <c r="AV12795" s="93"/>
    </row>
    <row r="12796" spans="35:48" x14ac:dyDescent="0.55000000000000004">
      <c r="AI12796" s="278" t="s">
        <v>19464</v>
      </c>
      <c r="AJ12796" s="279">
        <v>385738.5</v>
      </c>
      <c r="AL12796" s="246" t="s">
        <v>40629</v>
      </c>
      <c r="AM12796" s="247">
        <v>201596.29</v>
      </c>
      <c r="AO12796" s="226" t="s">
        <v>34103</v>
      </c>
      <c r="AP12796" s="227">
        <v>33876.120000000003</v>
      </c>
      <c r="AR12796" s="207" t="s">
        <v>26722</v>
      </c>
      <c r="AS12796" s="208">
        <v>9135.8799999999992</v>
      </c>
      <c r="AT12796" s="93"/>
      <c r="AU12796" s="93"/>
      <c r="AV12796" s="93"/>
    </row>
    <row r="12797" spans="35:48" x14ac:dyDescent="0.55000000000000004">
      <c r="AI12797" s="278" t="s">
        <v>19465</v>
      </c>
      <c r="AJ12797" s="279">
        <v>20975.48</v>
      </c>
      <c r="AL12797" s="246" t="s">
        <v>64894</v>
      </c>
      <c r="AM12797" s="247">
        <v>11826.1</v>
      </c>
      <c r="AO12797" s="226" t="s">
        <v>35623</v>
      </c>
      <c r="AP12797" s="227">
        <v>98162.73</v>
      </c>
      <c r="AR12797" s="207" t="s">
        <v>26723</v>
      </c>
      <c r="AS12797" s="208">
        <v>4447.32</v>
      </c>
      <c r="AT12797" s="93"/>
      <c r="AU12797" s="93"/>
      <c r="AV12797" s="93"/>
    </row>
    <row r="12798" spans="35:48" x14ac:dyDescent="0.55000000000000004">
      <c r="AI12798" s="278" t="s">
        <v>34965</v>
      </c>
      <c r="AJ12798" s="279">
        <v>101190.88</v>
      </c>
      <c r="AL12798" s="246" t="s">
        <v>64895</v>
      </c>
      <c r="AM12798" s="247">
        <v>31000</v>
      </c>
      <c r="AO12798" s="226" t="s">
        <v>27218</v>
      </c>
      <c r="AP12798" s="227">
        <v>43432.66</v>
      </c>
      <c r="AR12798" s="207" t="s">
        <v>26724</v>
      </c>
      <c r="AS12798" s="208">
        <v>15416.95</v>
      </c>
      <c r="AT12798" s="93"/>
      <c r="AU12798" s="93"/>
      <c r="AV12798" s="93"/>
    </row>
    <row r="12799" spans="35:48" x14ac:dyDescent="0.55000000000000004">
      <c r="AI12799" s="278" t="s">
        <v>19466</v>
      </c>
      <c r="AJ12799" s="279">
        <v>35061.74</v>
      </c>
      <c r="AL12799" s="246" t="s">
        <v>64896</v>
      </c>
      <c r="AM12799" s="247">
        <v>2371.85</v>
      </c>
      <c r="AO12799" s="226" t="s">
        <v>34104</v>
      </c>
      <c r="AP12799" s="227">
        <v>342.75</v>
      </c>
      <c r="AR12799" s="207" t="s">
        <v>26725</v>
      </c>
      <c r="AS12799" s="208">
        <v>12831.08</v>
      </c>
      <c r="AT12799" s="93"/>
      <c r="AU12799" s="93"/>
      <c r="AV12799" s="93"/>
    </row>
    <row r="12800" spans="35:48" x14ac:dyDescent="0.55000000000000004">
      <c r="AI12800" s="278" t="s">
        <v>19469</v>
      </c>
      <c r="AJ12800" s="279">
        <v>32481.16</v>
      </c>
      <c r="AL12800" s="246" t="s">
        <v>64897</v>
      </c>
      <c r="AM12800" s="247">
        <v>4900</v>
      </c>
      <c r="AO12800" s="226" t="s">
        <v>35624</v>
      </c>
      <c r="AP12800" s="227">
        <v>419662.91</v>
      </c>
      <c r="AR12800" s="207" t="s">
        <v>26726</v>
      </c>
      <c r="AS12800" s="208">
        <v>118812.41</v>
      </c>
      <c r="AT12800" s="93"/>
      <c r="AU12800" s="93"/>
      <c r="AV12800" s="93"/>
    </row>
    <row r="12801" spans="35:48" x14ac:dyDescent="0.55000000000000004">
      <c r="AI12801" s="278" t="s">
        <v>36241</v>
      </c>
      <c r="AJ12801" s="279">
        <v>132220.5</v>
      </c>
      <c r="AL12801" s="246" t="s">
        <v>64898</v>
      </c>
      <c r="AM12801" s="247">
        <v>694.15</v>
      </c>
      <c r="AO12801" s="226" t="s">
        <v>40619</v>
      </c>
      <c r="AP12801" s="227">
        <v>38895.64</v>
      </c>
      <c r="AR12801" s="207" t="s">
        <v>26727</v>
      </c>
      <c r="AS12801" s="208">
        <v>3249.64</v>
      </c>
      <c r="AT12801" s="93"/>
      <c r="AU12801" s="93"/>
      <c r="AV12801" s="93"/>
    </row>
    <row r="12802" spans="35:48" x14ac:dyDescent="0.55000000000000004">
      <c r="AI12802" s="278" t="s">
        <v>19472</v>
      </c>
      <c r="AJ12802" s="279">
        <v>5668.55</v>
      </c>
      <c r="AL12802" s="246" t="s">
        <v>53749</v>
      </c>
      <c r="AM12802" s="247">
        <v>6420</v>
      </c>
      <c r="AO12802" s="226" t="s">
        <v>35625</v>
      </c>
      <c r="AP12802" s="227">
        <v>590.97</v>
      </c>
      <c r="AR12802" s="207" t="s">
        <v>26728</v>
      </c>
      <c r="AS12802" s="208">
        <v>23190.720000000001</v>
      </c>
      <c r="AT12802" s="93"/>
      <c r="AU12802" s="93"/>
      <c r="AV12802" s="93"/>
    </row>
    <row r="12803" spans="35:48" x14ac:dyDescent="0.55000000000000004">
      <c r="AI12803" s="278" t="s">
        <v>58758</v>
      </c>
      <c r="AJ12803" s="279">
        <v>2140</v>
      </c>
      <c r="AL12803" s="246" t="s">
        <v>53750</v>
      </c>
      <c r="AM12803" s="247">
        <v>491.07</v>
      </c>
      <c r="AO12803" s="226" t="s">
        <v>35626</v>
      </c>
      <c r="AP12803" s="227">
        <v>215767.15</v>
      </c>
      <c r="AR12803" s="207" t="s">
        <v>26729</v>
      </c>
      <c r="AS12803" s="208">
        <v>39070.35</v>
      </c>
      <c r="AT12803" s="93"/>
      <c r="AU12803" s="93"/>
      <c r="AV12803" s="93"/>
    </row>
    <row r="12804" spans="35:48" x14ac:dyDescent="0.55000000000000004">
      <c r="AI12804" s="278" t="s">
        <v>19473</v>
      </c>
      <c r="AJ12804" s="279">
        <v>722.32</v>
      </c>
      <c r="AL12804" s="246" t="s">
        <v>53751</v>
      </c>
      <c r="AM12804" s="247">
        <v>1572.9</v>
      </c>
      <c r="AO12804" s="226" t="s">
        <v>34105</v>
      </c>
      <c r="AP12804" s="227">
        <v>5361.8</v>
      </c>
      <c r="AR12804" s="207" t="s">
        <v>26730</v>
      </c>
      <c r="AS12804" s="208">
        <v>5085.38</v>
      </c>
      <c r="AT12804" s="93"/>
      <c r="AU12804" s="93"/>
      <c r="AV12804" s="93"/>
    </row>
    <row r="12805" spans="35:48" x14ac:dyDescent="0.55000000000000004">
      <c r="AI12805" s="278" t="s">
        <v>19474</v>
      </c>
      <c r="AJ12805" s="279">
        <v>3561.86</v>
      </c>
      <c r="AL12805" s="246" t="s">
        <v>56581</v>
      </c>
      <c r="AM12805" s="247">
        <v>1400</v>
      </c>
      <c r="AO12805" s="226" t="s">
        <v>27219</v>
      </c>
      <c r="AP12805" s="227">
        <v>358396.94</v>
      </c>
      <c r="AR12805" s="207" t="s">
        <v>26731</v>
      </c>
      <c r="AS12805" s="208">
        <v>214147.65</v>
      </c>
      <c r="AT12805" s="93"/>
      <c r="AU12805" s="93"/>
      <c r="AV12805" s="93"/>
    </row>
    <row r="12806" spans="35:48" x14ac:dyDescent="0.55000000000000004">
      <c r="AI12806" s="278" t="s">
        <v>13453</v>
      </c>
      <c r="AJ12806" s="279">
        <v>24344.400000000001</v>
      </c>
      <c r="AL12806" s="246" t="s">
        <v>53752</v>
      </c>
      <c r="AM12806" s="247">
        <v>3134.61</v>
      </c>
      <c r="AO12806" s="226" t="s">
        <v>34106</v>
      </c>
      <c r="AP12806" s="227">
        <v>637920.92000000004</v>
      </c>
      <c r="AR12806" s="207" t="s">
        <v>26732</v>
      </c>
      <c r="AS12806" s="208">
        <v>15000</v>
      </c>
      <c r="AT12806" s="93"/>
      <c r="AU12806" s="93"/>
      <c r="AV12806" s="93"/>
    </row>
    <row r="12807" spans="35:48" x14ac:dyDescent="0.55000000000000004">
      <c r="AI12807" s="278" t="s">
        <v>19475</v>
      </c>
      <c r="AJ12807" s="279">
        <v>673.47</v>
      </c>
      <c r="AL12807" s="246" t="s">
        <v>50410</v>
      </c>
      <c r="AM12807" s="247">
        <v>26000.17</v>
      </c>
      <c r="AO12807" s="226" t="s">
        <v>35627</v>
      </c>
      <c r="AP12807" s="227">
        <v>375283.96</v>
      </c>
      <c r="AR12807" s="207" t="s">
        <v>26733</v>
      </c>
      <c r="AS12807" s="208">
        <v>74170</v>
      </c>
      <c r="AT12807" s="93"/>
      <c r="AU12807" s="93"/>
      <c r="AV12807" s="93"/>
    </row>
    <row r="12808" spans="35:48" x14ac:dyDescent="0.55000000000000004">
      <c r="AI12808" s="278" t="s">
        <v>19476</v>
      </c>
      <c r="AJ12808" s="279">
        <v>3489.45</v>
      </c>
      <c r="AL12808" s="246" t="s">
        <v>27578</v>
      </c>
      <c r="AM12808" s="247">
        <v>1229.9000000000001</v>
      </c>
      <c r="AO12808" s="226" t="s">
        <v>34107</v>
      </c>
      <c r="AP12808" s="227">
        <v>16320</v>
      </c>
      <c r="AR12808" s="207" t="s">
        <v>26734</v>
      </c>
      <c r="AS12808" s="208">
        <v>21885.51</v>
      </c>
      <c r="AT12808" s="93"/>
      <c r="AU12808" s="93"/>
      <c r="AV12808" s="93"/>
    </row>
    <row r="12809" spans="35:48" x14ac:dyDescent="0.55000000000000004">
      <c r="AI12809" s="278" t="s">
        <v>54321</v>
      </c>
      <c r="AJ12809" s="279">
        <v>2930.06</v>
      </c>
      <c r="AL12809" s="246" t="s">
        <v>47261</v>
      </c>
      <c r="AM12809" s="247">
        <v>92204.11</v>
      </c>
      <c r="AO12809" s="226" t="s">
        <v>34108</v>
      </c>
      <c r="AP12809" s="227">
        <v>161719.87</v>
      </c>
      <c r="AR12809" s="207" t="s">
        <v>26735</v>
      </c>
      <c r="AS12809" s="208">
        <v>222681.25</v>
      </c>
      <c r="AT12809" s="93"/>
      <c r="AU12809" s="93"/>
      <c r="AV12809" s="93"/>
    </row>
    <row r="12810" spans="35:48" x14ac:dyDescent="0.55000000000000004">
      <c r="AI12810" s="278" t="s">
        <v>33444</v>
      </c>
      <c r="AJ12810" s="279">
        <v>50350</v>
      </c>
      <c r="AL12810" s="246" t="s">
        <v>53753</v>
      </c>
      <c r="AM12810" s="247">
        <v>1676</v>
      </c>
      <c r="AO12810" s="226" t="s">
        <v>53682</v>
      </c>
      <c r="AP12810" s="227">
        <v>24.6</v>
      </c>
      <c r="AR12810" s="207" t="s">
        <v>14162</v>
      </c>
      <c r="AS12810" s="208">
        <v>141069.15</v>
      </c>
      <c r="AT12810" s="93"/>
      <c r="AU12810" s="93"/>
      <c r="AV12810" s="93"/>
    </row>
    <row r="12811" spans="35:48" x14ac:dyDescent="0.55000000000000004">
      <c r="AI12811" s="278" t="s">
        <v>39108</v>
      </c>
      <c r="AJ12811" s="279">
        <v>146638.49</v>
      </c>
      <c r="AL12811" s="246" t="s">
        <v>58680</v>
      </c>
      <c r="AM12811" s="247">
        <v>181349.99</v>
      </c>
      <c r="AO12811" s="226" t="s">
        <v>53683</v>
      </c>
      <c r="AP12811" s="227">
        <v>1303924.83</v>
      </c>
      <c r="AR12811" s="207" t="s">
        <v>14163</v>
      </c>
      <c r="AS12811" s="208">
        <v>79296.399999999994</v>
      </c>
      <c r="AT12811" s="93"/>
      <c r="AU12811" s="93"/>
      <c r="AV12811" s="93"/>
    </row>
    <row r="12812" spans="35:48" x14ac:dyDescent="0.55000000000000004">
      <c r="AI12812" s="278" t="s">
        <v>46026</v>
      </c>
      <c r="AJ12812" s="279">
        <v>4500</v>
      </c>
      <c r="AL12812" s="246" t="s">
        <v>58681</v>
      </c>
      <c r="AM12812" s="247">
        <v>47591.73</v>
      </c>
      <c r="AO12812" s="226" t="s">
        <v>27221</v>
      </c>
      <c r="AP12812" s="227">
        <v>699449.54</v>
      </c>
      <c r="AR12812" s="207" t="s">
        <v>26736</v>
      </c>
      <c r="AS12812" s="208">
        <v>521.96</v>
      </c>
      <c r="AT12812" s="93"/>
      <c r="AU12812" s="93"/>
      <c r="AV12812" s="93"/>
    </row>
    <row r="12813" spans="35:48" x14ac:dyDescent="0.55000000000000004">
      <c r="AI12813" s="278" t="s">
        <v>13455</v>
      </c>
      <c r="AJ12813" s="279">
        <v>19500</v>
      </c>
      <c r="AL12813" s="246" t="s">
        <v>59210</v>
      </c>
      <c r="AM12813" s="247">
        <v>144039.99</v>
      </c>
      <c r="AO12813" s="226" t="s">
        <v>34109</v>
      </c>
      <c r="AP12813" s="227">
        <v>222034.61</v>
      </c>
      <c r="AR12813" s="207" t="s">
        <v>26737</v>
      </c>
      <c r="AS12813" s="208">
        <v>295906.98</v>
      </c>
      <c r="AT12813" s="93"/>
      <c r="AU12813" s="93"/>
      <c r="AV12813" s="93"/>
    </row>
    <row r="12814" spans="35:48" x14ac:dyDescent="0.55000000000000004">
      <c r="AI12814" s="278" t="s">
        <v>36243</v>
      </c>
      <c r="AJ12814" s="279">
        <v>19171.39</v>
      </c>
      <c r="AL12814" s="246" t="s">
        <v>62236</v>
      </c>
      <c r="AM12814" s="247">
        <v>11360</v>
      </c>
      <c r="AO12814" s="226" t="s">
        <v>39468</v>
      </c>
      <c r="AP12814" s="227">
        <v>360804</v>
      </c>
      <c r="AR12814" s="207" t="s">
        <v>26738</v>
      </c>
      <c r="AS12814" s="208">
        <v>13685</v>
      </c>
      <c r="AT12814" s="93"/>
      <c r="AU12814" s="93"/>
      <c r="AV12814" s="93"/>
    </row>
    <row r="12815" spans="35:48" x14ac:dyDescent="0.55000000000000004">
      <c r="AI12815" s="278" t="s">
        <v>19477</v>
      </c>
      <c r="AJ12815" s="279">
        <v>25779.08</v>
      </c>
      <c r="AL12815" s="246" t="s">
        <v>56582</v>
      </c>
      <c r="AM12815" s="247">
        <v>2073946.86</v>
      </c>
      <c r="AO12815" s="226" t="s">
        <v>36687</v>
      </c>
      <c r="AP12815" s="227">
        <v>136917.74</v>
      </c>
      <c r="AR12815" s="207" t="s">
        <v>26739</v>
      </c>
      <c r="AS12815" s="208">
        <v>45125.46</v>
      </c>
      <c r="AT12815" s="93"/>
      <c r="AU12815" s="93"/>
      <c r="AV12815" s="93"/>
    </row>
    <row r="12816" spans="35:48" x14ac:dyDescent="0.55000000000000004">
      <c r="AI12816" s="278" t="s">
        <v>56791</v>
      </c>
      <c r="AJ12816" s="279">
        <v>19606.560000000001</v>
      </c>
      <c r="AL12816" s="246" t="s">
        <v>62237</v>
      </c>
      <c r="AM12816" s="247">
        <v>5150</v>
      </c>
      <c r="AO12816" s="226" t="s">
        <v>49144</v>
      </c>
      <c r="AP12816" s="227">
        <v>-204</v>
      </c>
      <c r="AR12816" s="207" t="s">
        <v>14164</v>
      </c>
      <c r="AS12816" s="208">
        <v>427882.17</v>
      </c>
      <c r="AT12816" s="93"/>
      <c r="AU12816" s="93"/>
      <c r="AV12816" s="93"/>
    </row>
    <row r="12817" spans="35:48" x14ac:dyDescent="0.55000000000000004">
      <c r="AI12817" s="278" t="s">
        <v>58028</v>
      </c>
      <c r="AJ12817" s="279">
        <v>6000</v>
      </c>
      <c r="AL12817" s="246" t="s">
        <v>49157</v>
      </c>
      <c r="AM12817" s="247">
        <v>121940.04</v>
      </c>
      <c r="AO12817" s="226" t="s">
        <v>42906</v>
      </c>
      <c r="AP12817" s="227">
        <v>32580</v>
      </c>
      <c r="AR12817" s="207" t="s">
        <v>26740</v>
      </c>
      <c r="AS12817" s="208">
        <v>692221.18</v>
      </c>
      <c r="AT12817" s="93"/>
      <c r="AU12817" s="93"/>
      <c r="AV12817" s="93"/>
    </row>
    <row r="12818" spans="35:48" x14ac:dyDescent="0.55000000000000004">
      <c r="AI12818" s="278" t="s">
        <v>19478</v>
      </c>
      <c r="AJ12818" s="279">
        <v>306082.21999999997</v>
      </c>
      <c r="AL12818" s="246" t="s">
        <v>62238</v>
      </c>
      <c r="AM12818" s="247">
        <v>10554.75</v>
      </c>
      <c r="AO12818" s="226" t="s">
        <v>42907</v>
      </c>
      <c r="AP12818" s="227">
        <v>2492.36</v>
      </c>
      <c r="AR12818" s="207" t="s">
        <v>14165</v>
      </c>
      <c r="AS12818" s="208">
        <v>29944</v>
      </c>
      <c r="AT12818" s="93"/>
      <c r="AU12818" s="93"/>
      <c r="AV12818" s="93"/>
    </row>
    <row r="12819" spans="35:48" x14ac:dyDescent="0.55000000000000004">
      <c r="AI12819" s="278" t="s">
        <v>13456</v>
      </c>
      <c r="AJ12819" s="279">
        <v>107181.08</v>
      </c>
      <c r="AL12819" s="246" t="s">
        <v>45592</v>
      </c>
      <c r="AM12819" s="247">
        <v>205076.31</v>
      </c>
      <c r="AO12819" s="226" t="s">
        <v>47246</v>
      </c>
      <c r="AP12819" s="227">
        <v>16367.11</v>
      </c>
      <c r="AR12819" s="207" t="s">
        <v>26741</v>
      </c>
      <c r="AS12819" s="208">
        <v>1876</v>
      </c>
      <c r="AT12819" s="93"/>
      <c r="AU12819" s="93"/>
      <c r="AV12819" s="93"/>
    </row>
    <row r="12820" spans="35:48" x14ac:dyDescent="0.55000000000000004">
      <c r="AI12820" s="278" t="s">
        <v>13457</v>
      </c>
      <c r="AJ12820" s="279">
        <v>278257.88</v>
      </c>
      <c r="AL12820" s="246" t="s">
        <v>45593</v>
      </c>
      <c r="AM12820" s="247">
        <v>508083.78</v>
      </c>
      <c r="AO12820" s="226" t="s">
        <v>53684</v>
      </c>
      <c r="AP12820" s="227">
        <v>1575.53</v>
      </c>
      <c r="AR12820" s="207" t="s">
        <v>26742</v>
      </c>
      <c r="AS12820" s="208">
        <v>12786.52</v>
      </c>
      <c r="AT12820" s="93"/>
      <c r="AU12820" s="93"/>
      <c r="AV12820" s="93"/>
    </row>
    <row r="12821" spans="35:48" x14ac:dyDescent="0.55000000000000004">
      <c r="AI12821" s="278" t="s">
        <v>31996</v>
      </c>
      <c r="AJ12821" s="279">
        <v>99860.81</v>
      </c>
      <c r="AL12821" s="246" t="s">
        <v>47262</v>
      </c>
      <c r="AM12821" s="247">
        <v>19874.14</v>
      </c>
      <c r="AO12821" s="226" t="s">
        <v>53685</v>
      </c>
      <c r="AP12821" s="227">
        <v>1903.5</v>
      </c>
      <c r="AR12821" s="207" t="s">
        <v>14166</v>
      </c>
      <c r="AS12821" s="208">
        <v>1299244.3</v>
      </c>
      <c r="AT12821" s="93"/>
      <c r="AU12821" s="93"/>
      <c r="AV12821" s="93"/>
    </row>
    <row r="12822" spans="35:48" x14ac:dyDescent="0.55000000000000004">
      <c r="AI12822" s="278" t="s">
        <v>19480</v>
      </c>
      <c r="AJ12822" s="279">
        <v>218133.62</v>
      </c>
      <c r="AL12822" s="246" t="s">
        <v>47263</v>
      </c>
      <c r="AM12822" s="247">
        <v>743857.18</v>
      </c>
      <c r="AO12822" s="226" t="s">
        <v>53686</v>
      </c>
      <c r="AP12822" s="227">
        <v>733.39</v>
      </c>
      <c r="AR12822" s="207" t="s">
        <v>26743</v>
      </c>
      <c r="AS12822" s="208">
        <v>591137.41</v>
      </c>
      <c r="AT12822" s="93"/>
      <c r="AU12822" s="93"/>
      <c r="AV12822" s="93"/>
    </row>
    <row r="12823" spans="35:48" x14ac:dyDescent="0.55000000000000004">
      <c r="AI12823" s="278" t="s">
        <v>19481</v>
      </c>
      <c r="AJ12823" s="279">
        <v>17622.830000000002</v>
      </c>
      <c r="AL12823" s="246" t="s">
        <v>50411</v>
      </c>
      <c r="AM12823" s="247">
        <v>31813.119999999999</v>
      </c>
      <c r="AO12823" s="226" t="s">
        <v>53687</v>
      </c>
      <c r="AP12823" s="227">
        <v>2473.1</v>
      </c>
      <c r="AR12823" s="207" t="s">
        <v>26744</v>
      </c>
      <c r="AS12823" s="208">
        <v>260003.5</v>
      </c>
      <c r="AT12823" s="93"/>
      <c r="AU12823" s="93"/>
      <c r="AV12823" s="93"/>
    </row>
    <row r="12824" spans="35:48" x14ac:dyDescent="0.55000000000000004">
      <c r="AI12824" s="278" t="s">
        <v>40760</v>
      </c>
      <c r="AJ12824" s="279">
        <v>-2149.02</v>
      </c>
      <c r="AL12824" s="246" t="s">
        <v>59211</v>
      </c>
      <c r="AM12824" s="247">
        <v>136.02000000000001</v>
      </c>
      <c r="AO12824" s="226" t="s">
        <v>53688</v>
      </c>
      <c r="AP12824" s="227">
        <v>610</v>
      </c>
      <c r="AR12824" s="207" t="s">
        <v>26745</v>
      </c>
      <c r="AS12824" s="208">
        <v>199.55</v>
      </c>
      <c r="AT12824" s="93"/>
      <c r="AU12824" s="93"/>
      <c r="AV12824" s="93"/>
    </row>
    <row r="12825" spans="35:48" x14ac:dyDescent="0.55000000000000004">
      <c r="AI12825" s="278" t="s">
        <v>60891</v>
      </c>
      <c r="AJ12825" s="279">
        <v>123.95</v>
      </c>
      <c r="AL12825" s="246" t="s">
        <v>53754</v>
      </c>
      <c r="AM12825" s="247">
        <v>443182.48</v>
      </c>
      <c r="AO12825" s="226" t="s">
        <v>53689</v>
      </c>
      <c r="AP12825" s="227">
        <v>253.5</v>
      </c>
      <c r="AR12825" s="207" t="s">
        <v>26746</v>
      </c>
      <c r="AS12825" s="208">
        <v>5916.24</v>
      </c>
      <c r="AT12825" s="93"/>
      <c r="AU12825" s="93"/>
      <c r="AV12825" s="93"/>
    </row>
    <row r="12826" spans="35:48" x14ac:dyDescent="0.55000000000000004">
      <c r="AI12826" s="278" t="s">
        <v>62356</v>
      </c>
      <c r="AJ12826" s="279">
        <v>8300.7000000000007</v>
      </c>
      <c r="AL12826" s="246" t="s">
        <v>48255</v>
      </c>
      <c r="AM12826" s="247">
        <v>1043284.91</v>
      </c>
      <c r="AO12826" s="226" t="s">
        <v>53690</v>
      </c>
      <c r="AP12826" s="227">
        <v>220.48</v>
      </c>
      <c r="AR12826" s="207" t="s">
        <v>26747</v>
      </c>
      <c r="AS12826" s="208">
        <v>20367.36</v>
      </c>
      <c r="AT12826" s="93"/>
      <c r="AU12826" s="93"/>
      <c r="AV12826" s="93"/>
    </row>
    <row r="12827" spans="35:48" x14ac:dyDescent="0.55000000000000004">
      <c r="AI12827" s="278" t="s">
        <v>69290</v>
      </c>
      <c r="AJ12827" s="279">
        <v>27474.39</v>
      </c>
      <c r="AL12827" s="246" t="s">
        <v>57859</v>
      </c>
      <c r="AM12827" s="247">
        <v>371420.05</v>
      </c>
      <c r="AO12827" s="226" t="s">
        <v>53691</v>
      </c>
      <c r="AP12827" s="227">
        <v>1062.22</v>
      </c>
      <c r="AR12827" s="207" t="s">
        <v>26748</v>
      </c>
      <c r="AS12827" s="208">
        <v>57720.69</v>
      </c>
      <c r="AT12827" s="93"/>
      <c r="AU12827" s="93"/>
      <c r="AV12827" s="93"/>
    </row>
    <row r="12828" spans="35:48" x14ac:dyDescent="0.55000000000000004">
      <c r="AI12828" s="278" t="s">
        <v>70915</v>
      </c>
      <c r="AJ12828" s="279">
        <v>15771.95</v>
      </c>
      <c r="AL12828" s="246" t="s">
        <v>48256</v>
      </c>
      <c r="AM12828" s="247">
        <v>6567.26</v>
      </c>
      <c r="AO12828" s="226" t="s">
        <v>35628</v>
      </c>
      <c r="AP12828" s="227">
        <v>43251</v>
      </c>
      <c r="AR12828" s="207" t="s">
        <v>26749</v>
      </c>
      <c r="AS12828" s="208">
        <v>785034.66</v>
      </c>
      <c r="AT12828" s="93"/>
      <c r="AU12828" s="93"/>
      <c r="AV12828" s="93"/>
    </row>
    <row r="12829" spans="35:48" x14ac:dyDescent="0.55000000000000004">
      <c r="AI12829" s="278" t="s">
        <v>70916</v>
      </c>
      <c r="AJ12829" s="279">
        <v>950</v>
      </c>
      <c r="AL12829" s="246" t="s">
        <v>62239</v>
      </c>
      <c r="AM12829" s="247">
        <v>50693.99</v>
      </c>
      <c r="AO12829" s="226" t="s">
        <v>53692</v>
      </c>
      <c r="AP12829" s="227">
        <v>3349.67</v>
      </c>
      <c r="AR12829" s="207" t="s">
        <v>26750</v>
      </c>
      <c r="AS12829" s="208">
        <v>79608</v>
      </c>
      <c r="AT12829" s="93"/>
      <c r="AU12829" s="93"/>
      <c r="AV12829" s="93"/>
    </row>
    <row r="12830" spans="35:48" x14ac:dyDescent="0.55000000000000004">
      <c r="AI12830" s="278" t="s">
        <v>58371</v>
      </c>
      <c r="AJ12830" s="279">
        <v>10183.94</v>
      </c>
      <c r="AL12830" s="246" t="s">
        <v>59212</v>
      </c>
      <c r="AM12830" s="247">
        <v>3250</v>
      </c>
      <c r="AO12830" s="226" t="s">
        <v>53693</v>
      </c>
      <c r="AP12830" s="227">
        <v>2169.16</v>
      </c>
      <c r="AR12830" s="207" t="s">
        <v>26751</v>
      </c>
      <c r="AS12830" s="208">
        <v>9000</v>
      </c>
      <c r="AT12830" s="93"/>
      <c r="AU12830" s="93"/>
      <c r="AV12830" s="93"/>
    </row>
    <row r="12831" spans="35:48" x14ac:dyDescent="0.55000000000000004">
      <c r="AI12831" s="278" t="s">
        <v>13458</v>
      </c>
      <c r="AJ12831" s="279">
        <v>510407.47</v>
      </c>
      <c r="AL12831" s="246" t="s">
        <v>49158</v>
      </c>
      <c r="AM12831" s="247">
        <v>1796</v>
      </c>
      <c r="AO12831" s="226" t="s">
        <v>42908</v>
      </c>
      <c r="AP12831" s="227">
        <v>2011741.44</v>
      </c>
      <c r="AR12831" s="207" t="s">
        <v>26752</v>
      </c>
      <c r="AS12831" s="208">
        <v>20462</v>
      </c>
      <c r="AT12831" s="93"/>
      <c r="AU12831" s="93"/>
      <c r="AV12831" s="93"/>
    </row>
    <row r="12832" spans="35:48" x14ac:dyDescent="0.55000000000000004">
      <c r="AI12832" s="278" t="s">
        <v>69291</v>
      </c>
      <c r="AJ12832" s="279">
        <v>41245.440000000002</v>
      </c>
      <c r="AL12832" s="246" t="s">
        <v>64899</v>
      </c>
      <c r="AM12832" s="247">
        <v>579.02</v>
      </c>
      <c r="AO12832" s="226" t="s">
        <v>42909</v>
      </c>
      <c r="AP12832" s="227">
        <v>154360.06</v>
      </c>
      <c r="AR12832" s="207" t="s">
        <v>26753</v>
      </c>
      <c r="AS12832" s="208">
        <v>646723</v>
      </c>
      <c r="AT12832" s="93"/>
      <c r="AU12832" s="93"/>
      <c r="AV12832" s="93"/>
    </row>
    <row r="12833" spans="35:48" x14ac:dyDescent="0.55000000000000004">
      <c r="AI12833" s="278" t="s">
        <v>13459</v>
      </c>
      <c r="AJ12833" s="279">
        <v>493116.78</v>
      </c>
      <c r="AL12833" s="246" t="s">
        <v>53756</v>
      </c>
      <c r="AM12833" s="247">
        <v>215.89</v>
      </c>
      <c r="AO12833" s="226" t="s">
        <v>48244</v>
      </c>
      <c r="AP12833" s="227">
        <v>1571.04</v>
      </c>
      <c r="AR12833" s="207" t="s">
        <v>26754</v>
      </c>
      <c r="AS12833" s="208">
        <v>210263.72</v>
      </c>
      <c r="AT12833" s="93"/>
      <c r="AU12833" s="93"/>
      <c r="AV12833" s="93"/>
    </row>
    <row r="12834" spans="35:48" x14ac:dyDescent="0.55000000000000004">
      <c r="AI12834" s="278" t="s">
        <v>19482</v>
      </c>
      <c r="AJ12834" s="279">
        <v>210427.15</v>
      </c>
      <c r="AL12834" s="246" t="s">
        <v>59834</v>
      </c>
      <c r="AM12834" s="247">
        <v>1250</v>
      </c>
      <c r="AO12834" s="226" t="s">
        <v>47247</v>
      </c>
      <c r="AP12834" s="227">
        <v>46559.31</v>
      </c>
      <c r="AR12834" s="207" t="s">
        <v>26755</v>
      </c>
      <c r="AS12834" s="208">
        <v>318.39</v>
      </c>
      <c r="AT12834" s="93"/>
      <c r="AU12834" s="93"/>
      <c r="AV12834" s="93"/>
    </row>
    <row r="12835" spans="35:48" x14ac:dyDescent="0.55000000000000004">
      <c r="AI12835" s="278" t="s">
        <v>19483</v>
      </c>
      <c r="AJ12835" s="279">
        <v>1551918.09</v>
      </c>
      <c r="AL12835" s="246" t="s">
        <v>59835</v>
      </c>
      <c r="AM12835" s="247">
        <v>95.62</v>
      </c>
      <c r="AO12835" s="226" t="s">
        <v>53694</v>
      </c>
      <c r="AP12835" s="227">
        <v>10736</v>
      </c>
      <c r="AR12835" s="207" t="s">
        <v>26756</v>
      </c>
      <c r="AS12835" s="208">
        <v>159586.78</v>
      </c>
      <c r="AT12835" s="93"/>
      <c r="AU12835" s="93"/>
      <c r="AV12835" s="93"/>
    </row>
    <row r="12836" spans="35:48" x14ac:dyDescent="0.55000000000000004">
      <c r="AI12836" s="278" t="s">
        <v>19484</v>
      </c>
      <c r="AJ12836" s="279">
        <v>43127.71</v>
      </c>
      <c r="AL12836" s="246" t="s">
        <v>59836</v>
      </c>
      <c r="AM12836" s="247">
        <v>306.25</v>
      </c>
      <c r="AO12836" s="226" t="s">
        <v>53695</v>
      </c>
      <c r="AP12836" s="227">
        <v>366380.58</v>
      </c>
      <c r="AR12836" s="207" t="s">
        <v>26757</v>
      </c>
      <c r="AS12836" s="208">
        <v>28150.09</v>
      </c>
      <c r="AT12836" s="93"/>
      <c r="AU12836" s="93"/>
      <c r="AV12836" s="93"/>
    </row>
    <row r="12837" spans="35:48" x14ac:dyDescent="0.55000000000000004">
      <c r="AI12837" s="278" t="s">
        <v>33445</v>
      </c>
      <c r="AJ12837" s="279">
        <v>75042.92</v>
      </c>
      <c r="AL12837" s="246" t="s">
        <v>61225</v>
      </c>
      <c r="AM12837" s="247">
        <v>120</v>
      </c>
      <c r="AO12837" s="226" t="s">
        <v>50387</v>
      </c>
      <c r="AP12837" s="227">
        <v>4544.72</v>
      </c>
      <c r="AR12837" s="207" t="s">
        <v>26758</v>
      </c>
      <c r="AS12837" s="208">
        <v>32635.31</v>
      </c>
      <c r="AT12837" s="93"/>
      <c r="AU12837" s="93"/>
      <c r="AV12837" s="93"/>
    </row>
    <row r="12838" spans="35:48" x14ac:dyDescent="0.55000000000000004">
      <c r="AI12838" s="278" t="s">
        <v>36244</v>
      </c>
      <c r="AJ12838" s="279">
        <v>3519560.74</v>
      </c>
      <c r="AL12838" s="246" t="s">
        <v>53757</v>
      </c>
      <c r="AM12838" s="247">
        <v>332.91</v>
      </c>
      <c r="AO12838" s="226" t="s">
        <v>53696</v>
      </c>
      <c r="AP12838" s="227">
        <v>20.059999999999999</v>
      </c>
      <c r="AR12838" s="207" t="s">
        <v>26759</v>
      </c>
      <c r="AS12838" s="208">
        <v>1304.28</v>
      </c>
      <c r="AT12838" s="93"/>
      <c r="AU12838" s="93"/>
      <c r="AV12838" s="93"/>
    </row>
    <row r="12839" spans="35:48" x14ac:dyDescent="0.55000000000000004">
      <c r="AI12839" s="278" t="s">
        <v>19509</v>
      </c>
      <c r="AJ12839" s="279">
        <v>244813.92</v>
      </c>
      <c r="AL12839" s="246" t="s">
        <v>50414</v>
      </c>
      <c r="AM12839" s="247">
        <v>2157.89</v>
      </c>
      <c r="AO12839" s="226" t="s">
        <v>50388</v>
      </c>
      <c r="AP12839" s="227">
        <v>129.58000000000001</v>
      </c>
      <c r="AR12839" s="207" t="s">
        <v>26760</v>
      </c>
      <c r="AS12839" s="208">
        <v>294476.32</v>
      </c>
      <c r="AT12839" s="93"/>
      <c r="AU12839" s="93"/>
      <c r="AV12839" s="93"/>
    </row>
    <row r="12840" spans="35:48" x14ac:dyDescent="0.55000000000000004">
      <c r="AI12840" s="278" t="s">
        <v>19511</v>
      </c>
      <c r="AJ12840" s="279">
        <v>18727.37</v>
      </c>
      <c r="AL12840" s="246" t="s">
        <v>61595</v>
      </c>
      <c r="AM12840" s="247">
        <v>9000</v>
      </c>
      <c r="AO12840" s="226" t="s">
        <v>50389</v>
      </c>
      <c r="AP12840" s="227">
        <v>1100.1199999999999</v>
      </c>
      <c r="AR12840" s="207" t="s">
        <v>26761</v>
      </c>
      <c r="AS12840" s="208">
        <v>9590.11</v>
      </c>
      <c r="AT12840" s="93"/>
      <c r="AU12840" s="93"/>
      <c r="AV12840" s="93"/>
    </row>
    <row r="12841" spans="35:48" x14ac:dyDescent="0.55000000000000004">
      <c r="AI12841" s="278" t="s">
        <v>47490</v>
      </c>
      <c r="AJ12841" s="279">
        <v>6650</v>
      </c>
      <c r="AL12841" s="246" t="s">
        <v>47264</v>
      </c>
      <c r="AM12841" s="247">
        <v>16591.849999999999</v>
      </c>
      <c r="AO12841" s="226" t="s">
        <v>50390</v>
      </c>
      <c r="AP12841" s="227">
        <v>1295.72</v>
      </c>
      <c r="AR12841" s="207" t="s">
        <v>26762</v>
      </c>
      <c r="AS12841" s="208">
        <v>67932</v>
      </c>
      <c r="AT12841" s="93"/>
      <c r="AU12841" s="93"/>
      <c r="AV12841" s="93"/>
    </row>
    <row r="12842" spans="35:48" x14ac:dyDescent="0.55000000000000004">
      <c r="AI12842" s="278" t="s">
        <v>63482</v>
      </c>
      <c r="AJ12842" s="279">
        <v>212500</v>
      </c>
      <c r="AL12842" s="246" t="s">
        <v>47265</v>
      </c>
      <c r="AM12842" s="247">
        <v>1957.81</v>
      </c>
      <c r="AO12842" s="226" t="s">
        <v>53697</v>
      </c>
      <c r="AP12842" s="227">
        <v>177.7</v>
      </c>
      <c r="AR12842" s="207" t="s">
        <v>26763</v>
      </c>
      <c r="AS12842" s="208">
        <v>214059</v>
      </c>
      <c r="AT12842" s="93"/>
      <c r="AU12842" s="93"/>
      <c r="AV12842" s="93"/>
    </row>
    <row r="12843" spans="35:48" x14ac:dyDescent="0.55000000000000004">
      <c r="AI12843" s="278" t="s">
        <v>19519</v>
      </c>
      <c r="AJ12843" s="279">
        <v>54859.56</v>
      </c>
      <c r="AL12843" s="246" t="s">
        <v>47266</v>
      </c>
      <c r="AM12843" s="247">
        <v>6172.04</v>
      </c>
      <c r="AO12843" s="226" t="s">
        <v>53698</v>
      </c>
      <c r="AP12843" s="227">
        <v>1210.83</v>
      </c>
      <c r="AR12843" s="207" t="s">
        <v>26764</v>
      </c>
      <c r="AS12843" s="208">
        <v>1232.0899999999999</v>
      </c>
      <c r="AT12843" s="93"/>
      <c r="AU12843" s="93"/>
      <c r="AV12843" s="93"/>
    </row>
    <row r="12844" spans="35:48" x14ac:dyDescent="0.55000000000000004">
      <c r="AI12844" s="278" t="s">
        <v>39112</v>
      </c>
      <c r="AJ12844" s="279">
        <v>12500</v>
      </c>
      <c r="AL12844" s="246" t="s">
        <v>48257</v>
      </c>
      <c r="AM12844" s="247">
        <v>110931.3</v>
      </c>
      <c r="AO12844" s="226" t="s">
        <v>53699</v>
      </c>
      <c r="AP12844" s="227">
        <v>135.59</v>
      </c>
      <c r="AR12844" s="207" t="s">
        <v>26765</v>
      </c>
      <c r="AS12844" s="208">
        <v>1245.6400000000001</v>
      </c>
      <c r="AT12844" s="93"/>
      <c r="AU12844" s="93"/>
      <c r="AV12844" s="93"/>
    </row>
    <row r="12845" spans="35:48" x14ac:dyDescent="0.55000000000000004">
      <c r="AI12845" s="278" t="s">
        <v>19593</v>
      </c>
      <c r="AJ12845" s="279">
        <v>2285758.64</v>
      </c>
      <c r="AL12845" s="246" t="s">
        <v>48258</v>
      </c>
      <c r="AM12845" s="247">
        <v>427.6</v>
      </c>
      <c r="AO12845" s="226" t="s">
        <v>50391</v>
      </c>
      <c r="AP12845" s="227">
        <v>267383.07</v>
      </c>
      <c r="AR12845" s="207" t="s">
        <v>26766</v>
      </c>
      <c r="AS12845" s="208">
        <v>80</v>
      </c>
      <c r="AT12845" s="93"/>
      <c r="AU12845" s="93"/>
      <c r="AV12845" s="93"/>
    </row>
    <row r="12846" spans="35:48" x14ac:dyDescent="0.55000000000000004">
      <c r="AI12846" s="278" t="s">
        <v>19594</v>
      </c>
      <c r="AJ12846" s="279">
        <v>7197.96</v>
      </c>
      <c r="AL12846" s="246" t="s">
        <v>53758</v>
      </c>
      <c r="AM12846" s="247">
        <v>2927.48</v>
      </c>
      <c r="AO12846" s="226" t="s">
        <v>50392</v>
      </c>
      <c r="AP12846" s="227">
        <v>502.33</v>
      </c>
      <c r="AR12846" s="207" t="s">
        <v>26767</v>
      </c>
      <c r="AS12846" s="208">
        <v>195.68</v>
      </c>
      <c r="AT12846" s="93"/>
      <c r="AU12846" s="93"/>
      <c r="AV12846" s="93"/>
    </row>
    <row r="12847" spans="35:48" x14ac:dyDescent="0.55000000000000004">
      <c r="AI12847" s="278" t="s">
        <v>34974</v>
      </c>
      <c r="AJ12847" s="279">
        <v>1586561.79</v>
      </c>
      <c r="AL12847" s="246" t="s">
        <v>47267</v>
      </c>
      <c r="AM12847" s="247">
        <v>49357.71</v>
      </c>
      <c r="AO12847" s="226" t="s">
        <v>50393</v>
      </c>
      <c r="AP12847" s="227">
        <v>4465.6899999999996</v>
      </c>
      <c r="AR12847" s="207" t="s">
        <v>26768</v>
      </c>
      <c r="AS12847" s="208">
        <v>554.51</v>
      </c>
      <c r="AT12847" s="93"/>
      <c r="AU12847" s="93"/>
      <c r="AV12847" s="93"/>
    </row>
    <row r="12848" spans="35:48" x14ac:dyDescent="0.55000000000000004">
      <c r="AI12848" s="278" t="s">
        <v>34975</v>
      </c>
      <c r="AJ12848" s="279">
        <v>2600453.89</v>
      </c>
      <c r="AL12848" s="246" t="s">
        <v>59837</v>
      </c>
      <c r="AM12848" s="247">
        <v>310</v>
      </c>
      <c r="AO12848" s="226" t="s">
        <v>50394</v>
      </c>
      <c r="AP12848" s="227">
        <v>53700</v>
      </c>
      <c r="AR12848" s="207" t="s">
        <v>26769</v>
      </c>
      <c r="AS12848" s="208">
        <v>671368</v>
      </c>
      <c r="AT12848" s="93"/>
      <c r="AU12848" s="93"/>
      <c r="AV12848" s="93"/>
    </row>
    <row r="12849" spans="35:48" x14ac:dyDescent="0.55000000000000004">
      <c r="AI12849" s="278" t="s">
        <v>19595</v>
      </c>
      <c r="AJ12849" s="279">
        <v>457271.15</v>
      </c>
      <c r="AL12849" s="246" t="s">
        <v>53759</v>
      </c>
      <c r="AM12849" s="247">
        <v>347.67</v>
      </c>
      <c r="AO12849" s="226" t="s">
        <v>50395</v>
      </c>
      <c r="AP12849" s="227">
        <v>2100</v>
      </c>
      <c r="AR12849" s="207" t="s">
        <v>26770</v>
      </c>
      <c r="AS12849" s="208">
        <v>49950</v>
      </c>
      <c r="AT12849" s="93"/>
      <c r="AU12849" s="93"/>
      <c r="AV12849" s="93"/>
    </row>
    <row r="12850" spans="35:48" x14ac:dyDescent="0.55000000000000004">
      <c r="AI12850" s="278" t="s">
        <v>19596</v>
      </c>
      <c r="AJ12850" s="279">
        <v>688613.89</v>
      </c>
      <c r="AL12850" s="246" t="s">
        <v>49159</v>
      </c>
      <c r="AM12850" s="247">
        <v>9379.91</v>
      </c>
      <c r="AO12850" s="226" t="s">
        <v>50396</v>
      </c>
      <c r="AP12850" s="227">
        <v>8229.5300000000007</v>
      </c>
      <c r="AR12850" s="207" t="s">
        <v>26771</v>
      </c>
      <c r="AS12850" s="208">
        <v>385.56</v>
      </c>
      <c r="AT12850" s="93"/>
      <c r="AU12850" s="93"/>
      <c r="AV12850" s="93"/>
    </row>
    <row r="12851" spans="35:48" x14ac:dyDescent="0.55000000000000004">
      <c r="AI12851" s="278" t="s">
        <v>19597</v>
      </c>
      <c r="AJ12851" s="279">
        <v>647393.78</v>
      </c>
      <c r="AL12851" s="246" t="s">
        <v>63795</v>
      </c>
      <c r="AM12851" s="247">
        <v>27668.49</v>
      </c>
      <c r="AO12851" s="226" t="s">
        <v>50397</v>
      </c>
      <c r="AP12851" s="227">
        <v>24559.67</v>
      </c>
      <c r="AR12851" s="207" t="s">
        <v>26772</v>
      </c>
      <c r="AS12851" s="208">
        <v>29741.52</v>
      </c>
      <c r="AT12851" s="93"/>
      <c r="AU12851" s="93"/>
      <c r="AV12851" s="93"/>
    </row>
    <row r="12852" spans="35:48" x14ac:dyDescent="0.55000000000000004">
      <c r="AI12852" s="278" t="s">
        <v>19599</v>
      </c>
      <c r="AJ12852" s="279">
        <v>5946.96</v>
      </c>
      <c r="AL12852" s="246" t="s">
        <v>63796</v>
      </c>
      <c r="AM12852" s="247">
        <v>2116.66</v>
      </c>
      <c r="AO12852" s="226" t="s">
        <v>50398</v>
      </c>
      <c r="AP12852" s="227">
        <v>76588.02</v>
      </c>
      <c r="AR12852" s="207" t="s">
        <v>26773</v>
      </c>
      <c r="AS12852" s="208">
        <v>71610.75</v>
      </c>
      <c r="AT12852" s="93"/>
      <c r="AU12852" s="93"/>
      <c r="AV12852" s="93"/>
    </row>
    <row r="12853" spans="35:48" x14ac:dyDescent="0.55000000000000004">
      <c r="AI12853" s="278" t="s">
        <v>47491</v>
      </c>
      <c r="AJ12853" s="279">
        <v>169031.56</v>
      </c>
      <c r="AL12853" s="246" t="s">
        <v>63797</v>
      </c>
      <c r="AM12853" s="247">
        <v>5585.64</v>
      </c>
      <c r="AO12853" s="226" t="s">
        <v>50399</v>
      </c>
      <c r="AP12853" s="227">
        <v>36458.69</v>
      </c>
      <c r="AR12853" s="207" t="s">
        <v>26774</v>
      </c>
      <c r="AS12853" s="208">
        <v>5478.31</v>
      </c>
      <c r="AT12853" s="93"/>
      <c r="AU12853" s="93"/>
      <c r="AV12853" s="93"/>
    </row>
    <row r="12854" spans="35:48" x14ac:dyDescent="0.55000000000000004">
      <c r="AI12854" s="278" t="s">
        <v>19600</v>
      </c>
      <c r="AJ12854" s="279">
        <v>28126.799999999999</v>
      </c>
      <c r="AL12854" s="246" t="s">
        <v>62487</v>
      </c>
      <c r="AM12854" s="247">
        <v>30000</v>
      </c>
      <c r="AO12854" s="226" t="s">
        <v>49145</v>
      </c>
      <c r="AP12854" s="227">
        <v>27069.200000000001</v>
      </c>
      <c r="AR12854" s="207" t="s">
        <v>26775</v>
      </c>
      <c r="AS12854" s="208">
        <v>15525.24</v>
      </c>
      <c r="AT12854" s="93"/>
      <c r="AU12854" s="93"/>
      <c r="AV12854" s="93"/>
    </row>
    <row r="12855" spans="35:48" x14ac:dyDescent="0.55000000000000004">
      <c r="AI12855" s="278" t="s">
        <v>19601</v>
      </c>
      <c r="AJ12855" s="279">
        <v>457.44</v>
      </c>
      <c r="AL12855" s="246" t="s">
        <v>62488</v>
      </c>
      <c r="AM12855" s="247">
        <v>15557.6</v>
      </c>
      <c r="AO12855" s="226" t="s">
        <v>49146</v>
      </c>
      <c r="AP12855" s="227">
        <v>22.67</v>
      </c>
      <c r="AR12855" s="207" t="s">
        <v>26776</v>
      </c>
      <c r="AS12855" s="208">
        <v>9035.82</v>
      </c>
      <c r="AT12855" s="93"/>
      <c r="AU12855" s="93"/>
      <c r="AV12855" s="93"/>
    </row>
    <row r="12856" spans="35:48" x14ac:dyDescent="0.55000000000000004">
      <c r="AI12856" s="278" t="s">
        <v>13468</v>
      </c>
      <c r="AJ12856" s="279">
        <v>254689.85</v>
      </c>
      <c r="AL12856" s="246" t="s">
        <v>62810</v>
      </c>
      <c r="AM12856" s="247">
        <v>558.24</v>
      </c>
      <c r="AO12856" s="226" t="s">
        <v>49147</v>
      </c>
      <c r="AP12856" s="227">
        <v>1554.41</v>
      </c>
      <c r="AR12856" s="207" t="s">
        <v>26777</v>
      </c>
      <c r="AS12856" s="208">
        <v>795770.42</v>
      </c>
      <c r="AT12856" s="93"/>
      <c r="AU12856" s="93"/>
      <c r="AV12856" s="93"/>
    </row>
    <row r="12857" spans="35:48" x14ac:dyDescent="0.55000000000000004">
      <c r="AI12857" s="278" t="s">
        <v>34976</v>
      </c>
      <c r="AJ12857" s="279">
        <v>-1300</v>
      </c>
      <c r="AL12857" s="246" t="s">
        <v>59439</v>
      </c>
      <c r="AM12857" s="247">
        <v>15558.52</v>
      </c>
      <c r="AO12857" s="226" t="s">
        <v>49148</v>
      </c>
      <c r="AP12857" s="227">
        <v>6486.95</v>
      </c>
      <c r="AR12857" s="207" t="s">
        <v>26778</v>
      </c>
      <c r="AS12857" s="208">
        <v>98247</v>
      </c>
      <c r="AT12857" s="93"/>
      <c r="AU12857" s="93"/>
      <c r="AV12857" s="93"/>
    </row>
    <row r="12858" spans="35:48" x14ac:dyDescent="0.55000000000000004">
      <c r="AI12858" s="278" t="s">
        <v>19605</v>
      </c>
      <c r="AJ12858" s="279">
        <v>1080117.02</v>
      </c>
      <c r="AL12858" s="246" t="s">
        <v>56583</v>
      </c>
      <c r="AM12858" s="247">
        <v>37223.72</v>
      </c>
      <c r="AO12858" s="226" t="s">
        <v>49149</v>
      </c>
      <c r="AP12858" s="227">
        <v>3540.51</v>
      </c>
      <c r="AR12858" s="207" t="s">
        <v>26779</v>
      </c>
      <c r="AS12858" s="208">
        <v>622053.28</v>
      </c>
      <c r="AT12858" s="93"/>
      <c r="AU12858" s="93"/>
      <c r="AV12858" s="93"/>
    </row>
    <row r="12859" spans="35:48" x14ac:dyDescent="0.55000000000000004">
      <c r="AI12859" s="278" t="s">
        <v>56792</v>
      </c>
      <c r="AJ12859" s="279">
        <v>1981.97</v>
      </c>
      <c r="AL12859" s="246" t="s">
        <v>61596</v>
      </c>
      <c r="AM12859" s="247">
        <v>866.07</v>
      </c>
      <c r="AO12859" s="226" t="s">
        <v>45560</v>
      </c>
      <c r="AP12859" s="227">
        <v>476962.56</v>
      </c>
      <c r="AR12859" s="207" t="s">
        <v>26780</v>
      </c>
      <c r="AS12859" s="208">
        <v>70151</v>
      </c>
      <c r="AT12859" s="93"/>
      <c r="AU12859" s="93"/>
      <c r="AV12859" s="93"/>
    </row>
    <row r="12860" spans="35:48" x14ac:dyDescent="0.55000000000000004">
      <c r="AI12860" s="278" t="s">
        <v>19607</v>
      </c>
      <c r="AJ12860" s="279">
        <v>6829833.29</v>
      </c>
      <c r="AL12860" s="246" t="s">
        <v>62811</v>
      </c>
      <c r="AM12860" s="247">
        <v>374.08</v>
      </c>
      <c r="AO12860" s="226" t="s">
        <v>45561</v>
      </c>
      <c r="AP12860" s="227">
        <v>36571.440000000002</v>
      </c>
      <c r="AR12860" s="207" t="s">
        <v>26781</v>
      </c>
      <c r="AS12860" s="208">
        <v>422624</v>
      </c>
      <c r="AT12860" s="93"/>
      <c r="AU12860" s="93"/>
      <c r="AV12860" s="93"/>
    </row>
    <row r="12861" spans="35:48" x14ac:dyDescent="0.55000000000000004">
      <c r="AI12861" s="278" t="s">
        <v>36256</v>
      </c>
      <c r="AJ12861" s="279">
        <v>1153712.7</v>
      </c>
      <c r="AL12861" s="246" t="s">
        <v>59440</v>
      </c>
      <c r="AM12861" s="247">
        <v>10425.92</v>
      </c>
      <c r="AO12861" s="226" t="s">
        <v>53700</v>
      </c>
      <c r="AP12861" s="227">
        <v>2256</v>
      </c>
      <c r="AR12861" s="207" t="s">
        <v>26782</v>
      </c>
      <c r="AS12861" s="208">
        <v>2527837.5</v>
      </c>
      <c r="AT12861" s="93"/>
      <c r="AU12861" s="93"/>
      <c r="AV12861" s="93"/>
    </row>
    <row r="12862" spans="35:48" x14ac:dyDescent="0.55000000000000004">
      <c r="AI12862" s="278" t="s">
        <v>58759</v>
      </c>
      <c r="AJ12862" s="279">
        <v>100</v>
      </c>
      <c r="AL12862" s="246" t="s">
        <v>59838</v>
      </c>
      <c r="AM12862" s="247">
        <v>3000</v>
      </c>
      <c r="AO12862" s="226" t="s">
        <v>42910</v>
      </c>
      <c r="AP12862" s="227">
        <v>222872.64</v>
      </c>
      <c r="AR12862" s="207" t="s">
        <v>26783</v>
      </c>
      <c r="AS12862" s="208">
        <v>432176.1</v>
      </c>
      <c r="AT12862" s="93"/>
      <c r="AU12862" s="93"/>
      <c r="AV12862" s="93"/>
    </row>
    <row r="12863" spans="35:48" x14ac:dyDescent="0.55000000000000004">
      <c r="AI12863" s="278" t="s">
        <v>19608</v>
      </c>
      <c r="AJ12863" s="279">
        <v>722266.15</v>
      </c>
      <c r="AL12863" s="246" t="s">
        <v>59839</v>
      </c>
      <c r="AM12863" s="247">
        <v>229.5</v>
      </c>
      <c r="AO12863" s="226" t="s">
        <v>42911</v>
      </c>
      <c r="AP12863" s="227">
        <v>17049.669999999998</v>
      </c>
      <c r="AR12863" s="207" t="s">
        <v>26784</v>
      </c>
      <c r="AS12863" s="208">
        <v>133621.54</v>
      </c>
      <c r="AT12863" s="93"/>
      <c r="AU12863" s="93"/>
      <c r="AV12863" s="93"/>
    </row>
    <row r="12864" spans="35:48" x14ac:dyDescent="0.55000000000000004">
      <c r="AI12864" s="278" t="s">
        <v>13470</v>
      </c>
      <c r="AJ12864" s="279">
        <v>1382693.74</v>
      </c>
      <c r="AL12864" s="246" t="s">
        <v>59840</v>
      </c>
      <c r="AM12864" s="247">
        <v>735</v>
      </c>
      <c r="AO12864" s="226" t="s">
        <v>53701</v>
      </c>
      <c r="AP12864" s="227">
        <v>3645.48</v>
      </c>
      <c r="AR12864" s="207" t="s">
        <v>26785</v>
      </c>
      <c r="AS12864" s="208">
        <v>236045.16</v>
      </c>
      <c r="AT12864" s="93"/>
      <c r="AU12864" s="93"/>
      <c r="AV12864" s="93"/>
    </row>
    <row r="12865" spans="35:48" x14ac:dyDescent="0.55000000000000004">
      <c r="AI12865" s="278" t="s">
        <v>13471</v>
      </c>
      <c r="AJ12865" s="279">
        <v>2653543.09</v>
      </c>
      <c r="AL12865" s="246" t="s">
        <v>62240</v>
      </c>
      <c r="AM12865" s="247">
        <v>142.25</v>
      </c>
      <c r="AO12865" s="226" t="s">
        <v>53702</v>
      </c>
      <c r="AP12865" s="227">
        <v>278.52</v>
      </c>
      <c r="AR12865" s="207" t="s">
        <v>26786</v>
      </c>
      <c r="AS12865" s="208">
        <v>28969.14</v>
      </c>
      <c r="AT12865" s="93"/>
      <c r="AU12865" s="93"/>
      <c r="AV12865" s="93"/>
    </row>
    <row r="12866" spans="35:48" x14ac:dyDescent="0.55000000000000004">
      <c r="AI12866" s="278" t="s">
        <v>19609</v>
      </c>
      <c r="AJ12866" s="279">
        <v>1089864.25</v>
      </c>
      <c r="AL12866" s="246" t="s">
        <v>62241</v>
      </c>
      <c r="AM12866" s="247">
        <v>8351.4599999999991</v>
      </c>
      <c r="AO12866" s="226" t="s">
        <v>27279</v>
      </c>
      <c r="AP12866" s="227">
        <v>12044.42</v>
      </c>
      <c r="AR12866" s="207" t="s">
        <v>26787</v>
      </c>
      <c r="AS12866" s="208">
        <v>21190.400000000001</v>
      </c>
      <c r="AT12866" s="93"/>
      <c r="AU12866" s="93"/>
      <c r="AV12866" s="93"/>
    </row>
    <row r="12867" spans="35:48" x14ac:dyDescent="0.55000000000000004">
      <c r="AI12867" s="278" t="s">
        <v>19610</v>
      </c>
      <c r="AJ12867" s="279">
        <v>89982.81</v>
      </c>
      <c r="AL12867" s="246" t="s">
        <v>62242</v>
      </c>
      <c r="AM12867" s="247">
        <v>603.33000000000004</v>
      </c>
      <c r="AO12867" s="226" t="s">
        <v>27280</v>
      </c>
      <c r="AP12867" s="227">
        <v>916.67</v>
      </c>
      <c r="AR12867" s="207" t="s">
        <v>26788</v>
      </c>
      <c r="AS12867" s="208">
        <v>19526.61</v>
      </c>
      <c r="AT12867" s="93"/>
      <c r="AU12867" s="93"/>
      <c r="AV12867" s="93"/>
    </row>
    <row r="12868" spans="35:48" x14ac:dyDescent="0.55000000000000004">
      <c r="AI12868" s="278" t="s">
        <v>54325</v>
      </c>
      <c r="AJ12868" s="279">
        <v>1053</v>
      </c>
      <c r="AL12868" s="246" t="s">
        <v>62243</v>
      </c>
      <c r="AM12868" s="247">
        <v>2033.28</v>
      </c>
      <c r="AO12868" s="226" t="s">
        <v>47248</v>
      </c>
      <c r="AP12868" s="227">
        <v>13311.58</v>
      </c>
      <c r="AR12868" s="207" t="s">
        <v>26789</v>
      </c>
      <c r="AS12868" s="208">
        <v>10936.29</v>
      </c>
      <c r="AT12868" s="93"/>
      <c r="AU12868" s="93"/>
      <c r="AV12868" s="93"/>
    </row>
    <row r="12869" spans="35:48" x14ac:dyDescent="0.55000000000000004">
      <c r="AI12869" s="278" t="s">
        <v>54326</v>
      </c>
      <c r="AJ12869" s="279">
        <v>66</v>
      </c>
      <c r="AL12869" s="246" t="s">
        <v>14228</v>
      </c>
      <c r="AM12869" s="247">
        <v>1.21</v>
      </c>
      <c r="AO12869" s="226" t="s">
        <v>36689</v>
      </c>
      <c r="AP12869" s="227">
        <v>3105</v>
      </c>
      <c r="AR12869" s="207" t="s">
        <v>26790</v>
      </c>
      <c r="AS12869" s="208">
        <v>656469.11</v>
      </c>
      <c r="AT12869" s="93"/>
      <c r="AU12869" s="93"/>
      <c r="AV12869" s="93"/>
    </row>
    <row r="12870" spans="35:48" x14ac:dyDescent="0.55000000000000004">
      <c r="AI12870" s="278" t="s">
        <v>19611</v>
      </c>
      <c r="AJ12870" s="279">
        <v>15025501.98</v>
      </c>
      <c r="AL12870" s="246" t="s">
        <v>57860</v>
      </c>
      <c r="AM12870" s="247">
        <v>2.02</v>
      </c>
      <c r="AO12870" s="226" t="s">
        <v>35632</v>
      </c>
      <c r="AP12870" s="227">
        <v>2000</v>
      </c>
      <c r="AR12870" s="207" t="s">
        <v>26791</v>
      </c>
      <c r="AS12870" s="208">
        <v>296360</v>
      </c>
      <c r="AT12870" s="93"/>
      <c r="AU12870" s="93"/>
      <c r="AV12870" s="93"/>
    </row>
    <row r="12871" spans="35:48" x14ac:dyDescent="0.55000000000000004">
      <c r="AI12871" s="278" t="s">
        <v>33454</v>
      </c>
      <c r="AJ12871" s="279">
        <v>90075.33</v>
      </c>
      <c r="AL12871" s="246" t="s">
        <v>14229</v>
      </c>
      <c r="AM12871" s="247">
        <v>20.61</v>
      </c>
      <c r="AO12871" s="226" t="s">
        <v>27282</v>
      </c>
      <c r="AP12871" s="227">
        <v>1162.3699999999999</v>
      </c>
      <c r="AR12871" s="207" t="s">
        <v>26792</v>
      </c>
      <c r="AS12871" s="208">
        <v>523698.75</v>
      </c>
      <c r="AT12871" s="93"/>
      <c r="AU12871" s="93"/>
      <c r="AV12871" s="93"/>
    </row>
    <row r="12872" spans="35:48" x14ac:dyDescent="0.55000000000000004">
      <c r="AI12872" s="278" t="s">
        <v>66770</v>
      </c>
      <c r="AJ12872" s="279">
        <v>2033.59</v>
      </c>
      <c r="AL12872" s="246" t="s">
        <v>39478</v>
      </c>
      <c r="AM12872" s="247">
        <v>1106.6099999999999</v>
      </c>
      <c r="AO12872" s="226" t="s">
        <v>47249</v>
      </c>
      <c r="AP12872" s="227">
        <v>178472.82</v>
      </c>
      <c r="AR12872" s="207" t="s">
        <v>26793</v>
      </c>
      <c r="AS12872" s="208">
        <v>2115220.88</v>
      </c>
      <c r="AT12872" s="93"/>
      <c r="AU12872" s="93"/>
      <c r="AV12872" s="93"/>
    </row>
    <row r="12873" spans="35:48" x14ac:dyDescent="0.55000000000000004">
      <c r="AI12873" s="278" t="s">
        <v>56793</v>
      </c>
      <c r="AJ12873" s="279">
        <v>21208</v>
      </c>
      <c r="AL12873" s="246" t="s">
        <v>57861</v>
      </c>
      <c r="AM12873" s="247">
        <v>1722.44</v>
      </c>
      <c r="AO12873" s="226" t="s">
        <v>27283</v>
      </c>
      <c r="AP12873" s="227">
        <v>1495.13</v>
      </c>
      <c r="AR12873" s="207" t="s">
        <v>26794</v>
      </c>
      <c r="AS12873" s="208">
        <v>189675</v>
      </c>
      <c r="AT12873" s="93"/>
      <c r="AU12873" s="93"/>
      <c r="AV12873" s="93"/>
    </row>
    <row r="12874" spans="35:48" x14ac:dyDescent="0.55000000000000004">
      <c r="AI12874" s="278" t="s">
        <v>19612</v>
      </c>
      <c r="AJ12874" s="279">
        <v>1236.25</v>
      </c>
      <c r="AL12874" s="246" t="s">
        <v>49160</v>
      </c>
      <c r="AM12874" s="247">
        <v>18832.669999999998</v>
      </c>
      <c r="AO12874" s="226" t="s">
        <v>35633</v>
      </c>
      <c r="AP12874" s="227">
        <v>15524.35</v>
      </c>
      <c r="AR12874" s="207" t="s">
        <v>26795</v>
      </c>
      <c r="AS12874" s="208">
        <v>338212.5</v>
      </c>
      <c r="AT12874" s="93"/>
      <c r="AU12874" s="93"/>
      <c r="AV12874" s="93"/>
    </row>
    <row r="12875" spans="35:48" x14ac:dyDescent="0.55000000000000004">
      <c r="AI12875" s="278" t="s">
        <v>19613</v>
      </c>
      <c r="AJ12875" s="279">
        <v>3891.09</v>
      </c>
      <c r="AL12875" s="246" t="s">
        <v>50415</v>
      </c>
      <c r="AM12875" s="247">
        <v>1505.38</v>
      </c>
      <c r="AO12875" s="226" t="s">
        <v>35634</v>
      </c>
      <c r="AP12875" s="227">
        <v>623.30999999999995</v>
      </c>
      <c r="AR12875" s="207" t="s">
        <v>26796</v>
      </c>
      <c r="AS12875" s="208">
        <v>104580</v>
      </c>
      <c r="AT12875" s="93"/>
      <c r="AU12875" s="93"/>
      <c r="AV12875" s="93"/>
    </row>
    <row r="12876" spans="35:48" x14ac:dyDescent="0.55000000000000004">
      <c r="AI12876" s="278" t="s">
        <v>47492</v>
      </c>
      <c r="AJ12876" s="279">
        <v>297985.93</v>
      </c>
      <c r="AL12876" s="246" t="s">
        <v>27648</v>
      </c>
      <c r="AM12876" s="247">
        <v>115.15</v>
      </c>
      <c r="AO12876" s="226" t="s">
        <v>40620</v>
      </c>
      <c r="AP12876" s="227">
        <v>8707</v>
      </c>
      <c r="AR12876" s="207" t="s">
        <v>26797</v>
      </c>
      <c r="AS12876" s="208">
        <v>54533.85</v>
      </c>
      <c r="AT12876" s="93"/>
      <c r="AU12876" s="93"/>
      <c r="AV12876" s="93"/>
    </row>
    <row r="12877" spans="35:48" x14ac:dyDescent="0.55000000000000004">
      <c r="AI12877" s="278" t="s">
        <v>63849</v>
      </c>
      <c r="AJ12877" s="279">
        <v>68550</v>
      </c>
      <c r="AL12877" s="246" t="s">
        <v>27649</v>
      </c>
      <c r="AM12877" s="247">
        <v>368.82</v>
      </c>
      <c r="AO12877" s="226" t="s">
        <v>35635</v>
      </c>
      <c r="AP12877" s="227">
        <v>48217.440000000002</v>
      </c>
      <c r="AR12877" s="207" t="s">
        <v>26798</v>
      </c>
      <c r="AS12877" s="208">
        <v>17769.77</v>
      </c>
      <c r="AT12877" s="93"/>
      <c r="AU12877" s="93"/>
      <c r="AV12877" s="93"/>
    </row>
    <row r="12878" spans="35:48" x14ac:dyDescent="0.55000000000000004">
      <c r="AI12878" s="278" t="s">
        <v>69828</v>
      </c>
      <c r="AJ12878" s="279">
        <v>2000</v>
      </c>
      <c r="AL12878" s="246" t="s">
        <v>27650</v>
      </c>
      <c r="AM12878" s="247">
        <v>64403.25</v>
      </c>
      <c r="AO12878" s="226" t="s">
        <v>53703</v>
      </c>
      <c r="AP12878" s="227">
        <v>6820.28</v>
      </c>
      <c r="AR12878" s="207" t="s">
        <v>26799</v>
      </c>
      <c r="AS12878" s="208">
        <v>2654999.52</v>
      </c>
      <c r="AT12878" s="93"/>
      <c r="AU12878" s="93"/>
      <c r="AV12878" s="93"/>
    </row>
    <row r="12879" spans="35:48" x14ac:dyDescent="0.55000000000000004">
      <c r="AI12879" s="278" t="s">
        <v>19614</v>
      </c>
      <c r="AJ12879" s="279">
        <v>55116.98</v>
      </c>
      <c r="AL12879" s="246" t="s">
        <v>27651</v>
      </c>
      <c r="AM12879" s="247">
        <v>116.89</v>
      </c>
      <c r="AO12879" s="226" t="s">
        <v>45562</v>
      </c>
      <c r="AP12879" s="227">
        <v>7000</v>
      </c>
      <c r="AR12879" s="207" t="s">
        <v>26800</v>
      </c>
      <c r="AS12879" s="208">
        <v>256946.29</v>
      </c>
      <c r="AT12879" s="93"/>
      <c r="AU12879" s="93"/>
      <c r="AV12879" s="93"/>
    </row>
    <row r="12880" spans="35:48" x14ac:dyDescent="0.55000000000000004">
      <c r="AI12880" s="278" t="s">
        <v>54328</v>
      </c>
      <c r="AJ12880" s="279">
        <v>1879499.62</v>
      </c>
      <c r="AL12880" s="246" t="s">
        <v>57862</v>
      </c>
      <c r="AM12880" s="247">
        <v>181.95</v>
      </c>
      <c r="AO12880" s="226" t="s">
        <v>53704</v>
      </c>
      <c r="AP12880" s="227">
        <v>52442.96</v>
      </c>
      <c r="AR12880" s="207" t="s">
        <v>26801</v>
      </c>
      <c r="AS12880" s="208">
        <v>568637.52</v>
      </c>
      <c r="AT12880" s="93"/>
      <c r="AU12880" s="93"/>
      <c r="AV12880" s="93"/>
    </row>
    <row r="12881" spans="35:48" x14ac:dyDescent="0.55000000000000004">
      <c r="AI12881" s="278" t="s">
        <v>19615</v>
      </c>
      <c r="AJ12881" s="279">
        <v>5727481.8300000001</v>
      </c>
      <c r="AL12881" s="246" t="s">
        <v>50416</v>
      </c>
      <c r="AM12881" s="247">
        <v>25678.49</v>
      </c>
      <c r="AO12881" s="226" t="s">
        <v>35636</v>
      </c>
      <c r="AP12881" s="227">
        <v>8039.76</v>
      </c>
      <c r="AR12881" s="207" t="s">
        <v>26802</v>
      </c>
      <c r="AS12881" s="208">
        <v>189675</v>
      </c>
      <c r="AT12881" s="93"/>
      <c r="AU12881" s="93"/>
      <c r="AV12881" s="93"/>
    </row>
    <row r="12882" spans="35:48" x14ac:dyDescent="0.55000000000000004">
      <c r="AI12882" s="278" t="s">
        <v>19616</v>
      </c>
      <c r="AJ12882" s="279">
        <v>564158.29</v>
      </c>
      <c r="AL12882" s="246" t="s">
        <v>27654</v>
      </c>
      <c r="AM12882" s="247">
        <v>1964.59</v>
      </c>
      <c r="AO12882" s="226" t="s">
        <v>49150</v>
      </c>
      <c r="AP12882" s="227">
        <v>16719.05</v>
      </c>
      <c r="AR12882" s="207" t="s">
        <v>26803</v>
      </c>
      <c r="AS12882" s="208">
        <v>261235.59</v>
      </c>
      <c r="AT12882" s="93"/>
      <c r="AU12882" s="93"/>
      <c r="AV12882" s="93"/>
    </row>
    <row r="12883" spans="35:48" x14ac:dyDescent="0.55000000000000004">
      <c r="AI12883" s="278" t="s">
        <v>50644</v>
      </c>
      <c r="AJ12883" s="279">
        <v>897826.89</v>
      </c>
      <c r="AL12883" s="246" t="s">
        <v>27655</v>
      </c>
      <c r="AM12883" s="247">
        <v>6291.22</v>
      </c>
      <c r="AO12883" s="226" t="s">
        <v>27284</v>
      </c>
      <c r="AP12883" s="227">
        <v>78911.3</v>
      </c>
      <c r="AR12883" s="207" t="s">
        <v>26804</v>
      </c>
      <c r="AS12883" s="208">
        <v>2527837.5</v>
      </c>
      <c r="AT12883" s="93"/>
      <c r="AU12883" s="93"/>
      <c r="AV12883" s="93"/>
    </row>
    <row r="12884" spans="35:48" x14ac:dyDescent="0.55000000000000004">
      <c r="AI12884" s="278" t="s">
        <v>19617</v>
      </c>
      <c r="AJ12884" s="279">
        <v>9542.5</v>
      </c>
      <c r="AL12884" s="246" t="s">
        <v>27657</v>
      </c>
      <c r="AM12884" s="247">
        <v>3802.87</v>
      </c>
      <c r="AO12884" s="226" t="s">
        <v>35637</v>
      </c>
      <c r="AP12884" s="227">
        <v>24494.47</v>
      </c>
      <c r="AR12884" s="207" t="s">
        <v>26805</v>
      </c>
      <c r="AS12884" s="208">
        <v>339458.14</v>
      </c>
      <c r="AT12884" s="93"/>
      <c r="AU12884" s="93"/>
      <c r="AV12884" s="93"/>
    </row>
    <row r="12885" spans="35:48" x14ac:dyDescent="0.55000000000000004">
      <c r="AI12885" s="278" t="s">
        <v>19618</v>
      </c>
      <c r="AJ12885" s="279">
        <v>6703.13</v>
      </c>
      <c r="AL12885" s="246" t="s">
        <v>57863</v>
      </c>
      <c r="AM12885" s="247">
        <v>11381.8</v>
      </c>
      <c r="AO12885" s="226" t="s">
        <v>47250</v>
      </c>
      <c r="AP12885" s="227">
        <v>18768.75</v>
      </c>
      <c r="AR12885" s="207" t="s">
        <v>26806</v>
      </c>
      <c r="AS12885" s="208">
        <v>432176.1</v>
      </c>
      <c r="AT12885" s="93"/>
      <c r="AU12885" s="93"/>
      <c r="AV12885" s="93"/>
    </row>
    <row r="12886" spans="35:48" x14ac:dyDescent="0.55000000000000004">
      <c r="AI12886" s="278" t="s">
        <v>19619</v>
      </c>
      <c r="AJ12886" s="279">
        <v>13816.41</v>
      </c>
      <c r="AL12886" s="246" t="s">
        <v>27658</v>
      </c>
      <c r="AM12886" s="247">
        <v>2662.77</v>
      </c>
      <c r="AO12886" s="226" t="s">
        <v>47251</v>
      </c>
      <c r="AP12886" s="227">
        <v>1354.35</v>
      </c>
      <c r="AR12886" s="207" t="s">
        <v>26807</v>
      </c>
      <c r="AS12886" s="208">
        <v>80</v>
      </c>
      <c r="AT12886" s="93"/>
      <c r="AU12886" s="93"/>
      <c r="AV12886" s="93"/>
    </row>
    <row r="12887" spans="35:48" x14ac:dyDescent="0.55000000000000004">
      <c r="AI12887" s="278" t="s">
        <v>19620</v>
      </c>
      <c r="AJ12887" s="279">
        <v>3628236.24</v>
      </c>
      <c r="AL12887" s="246" t="s">
        <v>57864</v>
      </c>
      <c r="AM12887" s="247">
        <v>4144.6099999999997</v>
      </c>
      <c r="AO12887" s="226" t="s">
        <v>47252</v>
      </c>
      <c r="AP12887" s="227">
        <v>1541.88</v>
      </c>
      <c r="AR12887" s="207" t="s">
        <v>26808</v>
      </c>
      <c r="AS12887" s="208">
        <v>133621.54</v>
      </c>
      <c r="AT12887" s="93"/>
      <c r="AU12887" s="93"/>
      <c r="AV12887" s="93"/>
    </row>
    <row r="12888" spans="35:48" x14ac:dyDescent="0.55000000000000004">
      <c r="AI12888" s="278" t="s">
        <v>54329</v>
      </c>
      <c r="AJ12888" s="279">
        <v>-108503.46</v>
      </c>
      <c r="AL12888" s="246" t="s">
        <v>35668</v>
      </c>
      <c r="AM12888" s="247">
        <v>42485.36</v>
      </c>
      <c r="AO12888" s="226" t="s">
        <v>45563</v>
      </c>
      <c r="AP12888" s="227">
        <v>64000</v>
      </c>
      <c r="AR12888" s="207" t="s">
        <v>26809</v>
      </c>
      <c r="AS12888" s="208">
        <v>199.55</v>
      </c>
      <c r="AT12888" s="93"/>
      <c r="AU12888" s="93"/>
      <c r="AV12888" s="93"/>
    </row>
    <row r="12889" spans="35:48" x14ac:dyDescent="0.55000000000000004">
      <c r="AI12889" s="278" t="s">
        <v>19621</v>
      </c>
      <c r="AJ12889" s="279">
        <v>13735.16</v>
      </c>
      <c r="AL12889" s="246" t="s">
        <v>42927</v>
      </c>
      <c r="AM12889" s="247">
        <v>2214.4</v>
      </c>
      <c r="AO12889" s="226" t="s">
        <v>45564</v>
      </c>
      <c r="AP12889" s="227">
        <v>4896</v>
      </c>
      <c r="AR12889" s="207" t="s">
        <v>26810</v>
      </c>
      <c r="AS12889" s="208">
        <v>314843.71999999997</v>
      </c>
      <c r="AT12889" s="93"/>
      <c r="AU12889" s="93"/>
      <c r="AV12889" s="93"/>
    </row>
    <row r="12890" spans="35:48" x14ac:dyDescent="0.55000000000000004">
      <c r="AI12890" s="278" t="s">
        <v>40762</v>
      </c>
      <c r="AJ12890" s="279">
        <v>23333.31</v>
      </c>
      <c r="AL12890" s="246" t="s">
        <v>35669</v>
      </c>
      <c r="AM12890" s="247">
        <v>8000</v>
      </c>
      <c r="AO12890" s="226" t="s">
        <v>42912</v>
      </c>
      <c r="AP12890" s="227">
        <v>98550</v>
      </c>
      <c r="AR12890" s="207" t="s">
        <v>26811</v>
      </c>
      <c r="AS12890" s="208">
        <v>318.39</v>
      </c>
      <c r="AT12890" s="93"/>
      <c r="AU12890" s="93"/>
      <c r="AV12890" s="93"/>
    </row>
    <row r="12891" spans="35:48" x14ac:dyDescent="0.55000000000000004">
      <c r="AI12891" s="278" t="s">
        <v>40763</v>
      </c>
      <c r="AJ12891" s="279">
        <v>27000</v>
      </c>
      <c r="AL12891" s="246" t="s">
        <v>34123</v>
      </c>
      <c r="AM12891" s="247">
        <v>3956.37</v>
      </c>
      <c r="AO12891" s="226" t="s">
        <v>42913</v>
      </c>
      <c r="AP12891" s="227">
        <v>7042</v>
      </c>
      <c r="AR12891" s="207" t="s">
        <v>26812</v>
      </c>
      <c r="AS12891" s="208">
        <v>54533.85</v>
      </c>
      <c r="AT12891" s="93"/>
      <c r="AU12891" s="93"/>
      <c r="AV12891" s="93"/>
    </row>
    <row r="12892" spans="35:48" x14ac:dyDescent="0.55000000000000004">
      <c r="AI12892" s="278" t="s">
        <v>40764</v>
      </c>
      <c r="AJ12892" s="279">
        <v>326475.55</v>
      </c>
      <c r="AL12892" s="246" t="s">
        <v>35670</v>
      </c>
      <c r="AM12892" s="247">
        <v>12911.44</v>
      </c>
      <c r="AO12892" s="226" t="s">
        <v>27312</v>
      </c>
      <c r="AP12892" s="227">
        <v>21919.759999999998</v>
      </c>
      <c r="AR12892" s="207" t="s">
        <v>26813</v>
      </c>
      <c r="AS12892" s="208">
        <v>17769.77</v>
      </c>
      <c r="AT12892" s="93"/>
      <c r="AU12892" s="93"/>
      <c r="AV12892" s="93"/>
    </row>
    <row r="12893" spans="35:48" x14ac:dyDescent="0.55000000000000004">
      <c r="AI12893" s="278" t="s">
        <v>19641</v>
      </c>
      <c r="AJ12893" s="279">
        <v>28718.36</v>
      </c>
      <c r="AL12893" s="246" t="s">
        <v>34124</v>
      </c>
      <c r="AM12893" s="247">
        <v>3887.16</v>
      </c>
      <c r="AO12893" s="226" t="s">
        <v>53705</v>
      </c>
      <c r="AP12893" s="227">
        <v>883.73</v>
      </c>
      <c r="AR12893" s="207" t="s">
        <v>26814</v>
      </c>
      <c r="AS12893" s="208">
        <v>159586.78</v>
      </c>
      <c r="AT12893" s="93"/>
      <c r="AU12893" s="93"/>
      <c r="AV12893" s="93"/>
    </row>
    <row r="12894" spans="35:48" x14ac:dyDescent="0.55000000000000004">
      <c r="AI12894" s="278" t="s">
        <v>58030</v>
      </c>
      <c r="AJ12894" s="279">
        <v>120604.61</v>
      </c>
      <c r="AL12894" s="246" t="s">
        <v>27665</v>
      </c>
      <c r="AM12894" s="247">
        <v>168839.3</v>
      </c>
      <c r="AO12894" s="226" t="s">
        <v>45565</v>
      </c>
      <c r="AP12894" s="227">
        <v>1348</v>
      </c>
      <c r="AR12894" s="207" t="s">
        <v>26815</v>
      </c>
      <c r="AS12894" s="208">
        <v>2654999.52</v>
      </c>
      <c r="AT12894" s="93"/>
      <c r="AU12894" s="93"/>
      <c r="AV12894" s="93"/>
    </row>
    <row r="12895" spans="35:48" x14ac:dyDescent="0.55000000000000004">
      <c r="AI12895" s="278" t="s">
        <v>56794</v>
      </c>
      <c r="AJ12895" s="279">
        <v>26339.59</v>
      </c>
      <c r="AL12895" s="246" t="s">
        <v>27666</v>
      </c>
      <c r="AM12895" s="247">
        <v>73119.289999999994</v>
      </c>
      <c r="AO12895" s="226" t="s">
        <v>48245</v>
      </c>
      <c r="AP12895" s="227">
        <v>388.73</v>
      </c>
      <c r="AR12895" s="207" t="s">
        <v>26816</v>
      </c>
      <c r="AS12895" s="208">
        <v>77526.990000000005</v>
      </c>
      <c r="AT12895" s="93"/>
      <c r="AU12895" s="93"/>
      <c r="AV12895" s="93"/>
    </row>
    <row r="12896" spans="35:48" x14ac:dyDescent="0.55000000000000004">
      <c r="AI12896" s="278" t="s">
        <v>19642</v>
      </c>
      <c r="AJ12896" s="279">
        <v>20000</v>
      </c>
      <c r="AL12896" s="246" t="s">
        <v>36705</v>
      </c>
      <c r="AM12896" s="247">
        <v>546.77</v>
      </c>
      <c r="AO12896" s="226" t="s">
        <v>27313</v>
      </c>
      <c r="AP12896" s="227">
        <v>4526.83</v>
      </c>
      <c r="AR12896" s="207" t="s">
        <v>26817</v>
      </c>
      <c r="AS12896" s="208">
        <v>547182.89</v>
      </c>
      <c r="AT12896" s="93"/>
      <c r="AU12896" s="93"/>
      <c r="AV12896" s="93"/>
    </row>
    <row r="12897" spans="35:48" x14ac:dyDescent="0.55000000000000004">
      <c r="AI12897" s="278" t="s">
        <v>59976</v>
      </c>
      <c r="AJ12897" s="279">
        <v>183500</v>
      </c>
      <c r="AL12897" s="246" t="s">
        <v>27667</v>
      </c>
      <c r="AM12897" s="247">
        <v>66794.070000000007</v>
      </c>
      <c r="AO12897" s="226" t="s">
        <v>36691</v>
      </c>
      <c r="AP12897" s="227">
        <v>6213.72</v>
      </c>
      <c r="AR12897" s="207" t="s">
        <v>26818</v>
      </c>
      <c r="AS12897" s="208">
        <v>704042.41</v>
      </c>
      <c r="AT12897" s="93"/>
      <c r="AU12897" s="93"/>
      <c r="AV12897" s="93"/>
    </row>
    <row r="12898" spans="35:48" x14ac:dyDescent="0.55000000000000004">
      <c r="AI12898" s="278" t="s">
        <v>13473</v>
      </c>
      <c r="AJ12898" s="279">
        <v>130212.05</v>
      </c>
      <c r="AL12898" s="246" t="s">
        <v>59213</v>
      </c>
      <c r="AM12898" s="247">
        <v>103965.04</v>
      </c>
      <c r="AO12898" s="226" t="s">
        <v>36692</v>
      </c>
      <c r="AP12898" s="227">
        <v>475.28</v>
      </c>
      <c r="AR12898" s="207" t="s">
        <v>26819</v>
      </c>
      <c r="AS12898" s="208">
        <v>22494.68</v>
      </c>
      <c r="AT12898" s="93"/>
      <c r="AU12898" s="93"/>
      <c r="AV12898" s="93"/>
    </row>
    <row r="12899" spans="35:48" x14ac:dyDescent="0.55000000000000004">
      <c r="AI12899" s="278" t="s">
        <v>19644</v>
      </c>
      <c r="AJ12899" s="279">
        <v>24662.44</v>
      </c>
      <c r="AL12899" s="246" t="s">
        <v>27668</v>
      </c>
      <c r="AM12899" s="247">
        <v>53916.52</v>
      </c>
      <c r="AO12899" s="226" t="s">
        <v>45566</v>
      </c>
      <c r="AP12899" s="227">
        <v>36661.71</v>
      </c>
      <c r="AR12899" s="207" t="s">
        <v>26820</v>
      </c>
      <c r="AS12899" s="208">
        <v>671368</v>
      </c>
      <c r="AT12899" s="93"/>
      <c r="AU12899" s="93"/>
      <c r="AV12899" s="93"/>
    </row>
    <row r="12900" spans="35:48" x14ac:dyDescent="0.55000000000000004">
      <c r="AI12900" s="278" t="s">
        <v>19660</v>
      </c>
      <c r="AJ12900" s="279">
        <v>18625</v>
      </c>
      <c r="AL12900" s="246" t="s">
        <v>35672</v>
      </c>
      <c r="AM12900" s="247">
        <v>935889.61</v>
      </c>
      <c r="AO12900" s="226" t="s">
        <v>45567</v>
      </c>
      <c r="AP12900" s="227">
        <v>25253.81</v>
      </c>
      <c r="AR12900" s="207" t="s">
        <v>26821</v>
      </c>
      <c r="AS12900" s="208">
        <v>9035.82</v>
      </c>
      <c r="AT12900" s="93"/>
      <c r="AU12900" s="93"/>
      <c r="AV12900" s="93"/>
    </row>
    <row r="12901" spans="35:48" x14ac:dyDescent="0.55000000000000004">
      <c r="AI12901" s="278" t="s">
        <v>13478</v>
      </c>
      <c r="AJ12901" s="279">
        <v>4750</v>
      </c>
      <c r="AL12901" s="246" t="s">
        <v>59214</v>
      </c>
      <c r="AM12901" s="247">
        <v>53762</v>
      </c>
      <c r="AO12901" s="226" t="s">
        <v>45568</v>
      </c>
      <c r="AP12901" s="227">
        <v>4614.38</v>
      </c>
      <c r="AR12901" s="207" t="s">
        <v>26822</v>
      </c>
      <c r="AS12901" s="208">
        <v>20462</v>
      </c>
      <c r="AT12901" s="93"/>
      <c r="AU12901" s="93"/>
      <c r="AV12901" s="93"/>
    </row>
    <row r="12902" spans="35:48" x14ac:dyDescent="0.55000000000000004">
      <c r="AI12902" s="278" t="s">
        <v>33473</v>
      </c>
      <c r="AJ12902" s="279">
        <v>3096</v>
      </c>
      <c r="AL12902" s="246" t="s">
        <v>61597</v>
      </c>
      <c r="AM12902" s="247">
        <v>88500</v>
      </c>
      <c r="AO12902" s="226" t="s">
        <v>39469</v>
      </c>
      <c r="AP12902" s="227">
        <v>3032.65</v>
      </c>
      <c r="AR12902" s="207" t="s">
        <v>26823</v>
      </c>
      <c r="AS12902" s="208">
        <v>58950</v>
      </c>
      <c r="AT12902" s="93"/>
      <c r="AU12902" s="93"/>
      <c r="AV12902" s="93"/>
    </row>
    <row r="12903" spans="35:48" x14ac:dyDescent="0.55000000000000004">
      <c r="AI12903" s="278" t="s">
        <v>43214</v>
      </c>
      <c r="AJ12903" s="279">
        <v>1387.5</v>
      </c>
      <c r="AL12903" s="246" t="s">
        <v>55413</v>
      </c>
      <c r="AM12903" s="247">
        <v>6770.26</v>
      </c>
      <c r="AO12903" s="226" t="s">
        <v>39470</v>
      </c>
      <c r="AP12903" s="227">
        <v>2156.16</v>
      </c>
      <c r="AR12903" s="207" t="s">
        <v>26824</v>
      </c>
      <c r="AS12903" s="208">
        <v>385.56</v>
      </c>
      <c r="AT12903" s="93"/>
      <c r="AU12903" s="93"/>
      <c r="AV12903" s="93"/>
    </row>
    <row r="12904" spans="35:48" x14ac:dyDescent="0.55000000000000004">
      <c r="AI12904" s="278" t="s">
        <v>13480</v>
      </c>
      <c r="AJ12904" s="279">
        <v>103.4</v>
      </c>
      <c r="AL12904" s="246" t="s">
        <v>55414</v>
      </c>
      <c r="AM12904" s="247">
        <v>21192.5</v>
      </c>
      <c r="AO12904" s="226" t="s">
        <v>45569</v>
      </c>
      <c r="AP12904" s="227">
        <v>43159.18</v>
      </c>
      <c r="AR12904" s="207" t="s">
        <v>26825</v>
      </c>
      <c r="AS12904" s="208">
        <v>19526.61</v>
      </c>
      <c r="AT12904" s="93"/>
      <c r="AU12904" s="93"/>
      <c r="AV12904" s="93"/>
    </row>
    <row r="12905" spans="35:48" x14ac:dyDescent="0.55000000000000004">
      <c r="AI12905" s="278" t="s">
        <v>33474</v>
      </c>
      <c r="AJ12905" s="279">
        <v>134.79</v>
      </c>
      <c r="AL12905" s="246" t="s">
        <v>53760</v>
      </c>
      <c r="AM12905" s="247">
        <v>4413.42</v>
      </c>
      <c r="AO12905" s="226" t="s">
        <v>42914</v>
      </c>
      <c r="AP12905" s="227">
        <v>99537.84</v>
      </c>
      <c r="AR12905" s="207" t="s">
        <v>26826</v>
      </c>
      <c r="AS12905" s="208">
        <v>10936.29</v>
      </c>
      <c r="AT12905" s="93"/>
      <c r="AU12905" s="93"/>
      <c r="AV12905" s="93"/>
    </row>
    <row r="12906" spans="35:48" x14ac:dyDescent="0.55000000000000004">
      <c r="AI12906" s="278" t="s">
        <v>69292</v>
      </c>
      <c r="AJ12906" s="279">
        <v>7.61</v>
      </c>
      <c r="AL12906" s="246" t="s">
        <v>53761</v>
      </c>
      <c r="AM12906" s="247">
        <v>7102.68</v>
      </c>
      <c r="AO12906" s="226" t="s">
        <v>48246</v>
      </c>
      <c r="AP12906" s="227">
        <v>108315.42</v>
      </c>
      <c r="AR12906" s="207" t="s">
        <v>26827</v>
      </c>
      <c r="AS12906" s="208">
        <v>2984116.03</v>
      </c>
      <c r="AT12906" s="93"/>
      <c r="AU12906" s="93"/>
      <c r="AV12906" s="93"/>
    </row>
    <row r="12907" spans="35:48" x14ac:dyDescent="0.55000000000000004">
      <c r="AI12907" s="278" t="s">
        <v>19664</v>
      </c>
      <c r="AJ12907" s="279">
        <v>65083.68</v>
      </c>
      <c r="AL12907" s="246" t="s">
        <v>59215</v>
      </c>
      <c r="AM12907" s="247">
        <v>11055.34</v>
      </c>
      <c r="AO12907" s="226" t="s">
        <v>45570</v>
      </c>
      <c r="AP12907" s="227">
        <v>22736.86</v>
      </c>
      <c r="AR12907" s="207" t="s">
        <v>26828</v>
      </c>
      <c r="AS12907" s="208">
        <v>464758</v>
      </c>
      <c r="AT12907" s="93"/>
      <c r="AU12907" s="93"/>
      <c r="AV12907" s="93"/>
    </row>
    <row r="12908" spans="35:48" x14ac:dyDescent="0.55000000000000004">
      <c r="AI12908" s="278" t="s">
        <v>49352</v>
      </c>
      <c r="AJ12908" s="279">
        <v>22096.33</v>
      </c>
      <c r="AL12908" s="246" t="s">
        <v>55415</v>
      </c>
      <c r="AM12908" s="247">
        <v>15750</v>
      </c>
      <c r="AO12908" s="226" t="s">
        <v>42915</v>
      </c>
      <c r="AP12908" s="227">
        <v>20074.66</v>
      </c>
      <c r="AR12908" s="207" t="s">
        <v>26829</v>
      </c>
      <c r="AS12908" s="208">
        <v>1017912.11</v>
      </c>
      <c r="AT12908" s="93"/>
      <c r="AU12908" s="93"/>
      <c r="AV12908" s="93"/>
    </row>
    <row r="12909" spans="35:48" x14ac:dyDescent="0.55000000000000004">
      <c r="AI12909" s="278" t="s">
        <v>49353</v>
      </c>
      <c r="AJ12909" s="279">
        <v>10485</v>
      </c>
      <c r="AL12909" s="246" t="s">
        <v>55416</v>
      </c>
      <c r="AM12909" s="247">
        <v>1204.94</v>
      </c>
      <c r="AO12909" s="226" t="s">
        <v>45571</v>
      </c>
      <c r="AP12909" s="227">
        <v>29000</v>
      </c>
      <c r="AR12909" s="207" t="s">
        <v>26830</v>
      </c>
      <c r="AS12909" s="208">
        <v>523698.75</v>
      </c>
      <c r="AT12909" s="93"/>
      <c r="AU12909" s="93"/>
      <c r="AV12909" s="93"/>
    </row>
    <row r="12910" spans="35:48" x14ac:dyDescent="0.55000000000000004">
      <c r="AI12910" s="278" t="s">
        <v>50645</v>
      </c>
      <c r="AJ12910" s="279">
        <v>40272.699999999997</v>
      </c>
      <c r="AL12910" s="246" t="s">
        <v>55417</v>
      </c>
      <c r="AM12910" s="247">
        <v>3858.75</v>
      </c>
      <c r="AO12910" s="226" t="s">
        <v>45572</v>
      </c>
      <c r="AP12910" s="227">
        <v>2233</v>
      </c>
      <c r="AR12910" s="207" t="s">
        <v>26831</v>
      </c>
      <c r="AS12910" s="208">
        <v>2737274.16</v>
      </c>
      <c r="AT12910" s="93"/>
      <c r="AU12910" s="93"/>
      <c r="AV12910" s="93"/>
    </row>
    <row r="12911" spans="35:48" x14ac:dyDescent="0.55000000000000004">
      <c r="AI12911" s="278" t="s">
        <v>46028</v>
      </c>
      <c r="AJ12911" s="279">
        <v>222890.76</v>
      </c>
      <c r="AL12911" s="246" t="s">
        <v>53763</v>
      </c>
      <c r="AM12911" s="247">
        <v>866.18</v>
      </c>
      <c r="AO12911" s="226" t="s">
        <v>45573</v>
      </c>
      <c r="AP12911" s="227">
        <v>1549984.75</v>
      </c>
      <c r="AR12911" s="207" t="s">
        <v>26832</v>
      </c>
      <c r="AS12911" s="208">
        <v>2220.87</v>
      </c>
      <c r="AT12911" s="93"/>
      <c r="AU12911" s="93"/>
      <c r="AV12911" s="93"/>
    </row>
    <row r="12912" spans="35:48" x14ac:dyDescent="0.55000000000000004">
      <c r="AI12912" s="278" t="s">
        <v>50646</v>
      </c>
      <c r="AJ12912" s="279">
        <v>109415</v>
      </c>
      <c r="AL12912" s="246" t="s">
        <v>56584</v>
      </c>
      <c r="AM12912" s="247">
        <v>133.13</v>
      </c>
      <c r="AO12912" s="226" t="s">
        <v>45574</v>
      </c>
      <c r="AP12912" s="227">
        <v>118574.45</v>
      </c>
      <c r="AR12912" s="207" t="s">
        <v>26833</v>
      </c>
      <c r="AS12912" s="208">
        <v>386</v>
      </c>
      <c r="AT12912" s="93"/>
      <c r="AU12912" s="93"/>
      <c r="AV12912" s="93"/>
    </row>
    <row r="12913" spans="35:48" x14ac:dyDescent="0.55000000000000004">
      <c r="AI12913" s="278" t="s">
        <v>19685</v>
      </c>
      <c r="AJ12913" s="279">
        <v>22211.119999999999</v>
      </c>
      <c r="AL12913" s="246" t="s">
        <v>53764</v>
      </c>
      <c r="AM12913" s="247">
        <v>3384.42</v>
      </c>
      <c r="AO12913" s="226" t="s">
        <v>35640</v>
      </c>
      <c r="AP12913" s="227">
        <v>153000.47</v>
      </c>
      <c r="AR12913" s="207" t="s">
        <v>26834</v>
      </c>
      <c r="AS12913" s="208">
        <v>24.43</v>
      </c>
      <c r="AT12913" s="93"/>
      <c r="AU12913" s="93"/>
      <c r="AV12913" s="93"/>
    </row>
    <row r="12914" spans="35:48" x14ac:dyDescent="0.55000000000000004">
      <c r="AI12914" s="278" t="s">
        <v>49355</v>
      </c>
      <c r="AJ12914" s="279">
        <v>5163.3999999999996</v>
      </c>
      <c r="AL12914" s="246" t="s">
        <v>59216</v>
      </c>
      <c r="AM12914" s="247">
        <v>5267.86</v>
      </c>
      <c r="AO12914" s="226" t="s">
        <v>47253</v>
      </c>
      <c r="AP12914" s="227">
        <v>3979.92</v>
      </c>
      <c r="AR12914" s="207" t="s">
        <v>26835</v>
      </c>
      <c r="AS12914" s="208">
        <v>889.49</v>
      </c>
      <c r="AT12914" s="93"/>
      <c r="AU12914" s="93"/>
      <c r="AV12914" s="93"/>
    </row>
    <row r="12915" spans="35:48" x14ac:dyDescent="0.55000000000000004">
      <c r="AI12915" s="278" t="s">
        <v>50647</v>
      </c>
      <c r="AJ12915" s="279">
        <v>5405.33</v>
      </c>
      <c r="AL12915" s="246" t="s">
        <v>50417</v>
      </c>
      <c r="AM12915" s="247">
        <v>35784.43</v>
      </c>
      <c r="AO12915" s="226" t="s">
        <v>35641</v>
      </c>
      <c r="AP12915" s="227">
        <v>76049.990000000005</v>
      </c>
      <c r="AR12915" s="207" t="s">
        <v>26836</v>
      </c>
      <c r="AS12915" s="208">
        <v>8154</v>
      </c>
      <c r="AT12915" s="93"/>
      <c r="AU12915" s="93"/>
      <c r="AV12915" s="93"/>
    </row>
    <row r="12916" spans="35:48" x14ac:dyDescent="0.55000000000000004">
      <c r="AI12916" s="278" t="s">
        <v>43217</v>
      </c>
      <c r="AJ12916" s="279">
        <v>810.87</v>
      </c>
      <c r="AL12916" s="246" t="s">
        <v>64900</v>
      </c>
      <c r="AM12916" s="247">
        <v>2300.65</v>
      </c>
      <c r="AO12916" s="226" t="s">
        <v>27365</v>
      </c>
      <c r="AP12916" s="227">
        <v>34208.54</v>
      </c>
      <c r="AR12916" s="207" t="s">
        <v>26837</v>
      </c>
      <c r="AS12916" s="208">
        <v>904.67</v>
      </c>
      <c r="AT12916" s="93"/>
      <c r="AU12916" s="93"/>
      <c r="AV12916" s="93"/>
    </row>
    <row r="12917" spans="35:48" x14ac:dyDescent="0.55000000000000004">
      <c r="AI12917" s="278" t="s">
        <v>60893</v>
      </c>
      <c r="AJ12917" s="279">
        <v>410.13</v>
      </c>
      <c r="AL12917" s="246" t="s">
        <v>64901</v>
      </c>
      <c r="AM12917" s="247">
        <v>3580.96</v>
      </c>
      <c r="AO12917" s="226" t="s">
        <v>40621</v>
      </c>
      <c r="AP12917" s="227">
        <v>1831.5</v>
      </c>
      <c r="AR12917" s="207" t="s">
        <v>26838</v>
      </c>
      <c r="AS12917" s="208">
        <v>3693.72</v>
      </c>
      <c r="AT12917" s="93"/>
      <c r="AU12917" s="93"/>
      <c r="AV12917" s="93"/>
    </row>
    <row r="12918" spans="35:48" x14ac:dyDescent="0.55000000000000004">
      <c r="AI12918" s="278" t="s">
        <v>50648</v>
      </c>
      <c r="AJ12918" s="279">
        <v>345.51</v>
      </c>
      <c r="AL12918" s="246" t="s">
        <v>64902</v>
      </c>
      <c r="AM12918" s="247">
        <v>39153.300000000003</v>
      </c>
      <c r="AO12918" s="226" t="s">
        <v>45575</v>
      </c>
      <c r="AP12918" s="227">
        <v>12410.05</v>
      </c>
      <c r="AR12918" s="207" t="s">
        <v>26839</v>
      </c>
      <c r="AS12918" s="208">
        <v>4500</v>
      </c>
      <c r="AT12918" s="93"/>
      <c r="AU12918" s="93"/>
      <c r="AV12918" s="93"/>
    </row>
    <row r="12919" spans="35:48" x14ac:dyDescent="0.55000000000000004">
      <c r="AI12919" s="278" t="s">
        <v>50649</v>
      </c>
      <c r="AJ12919" s="279">
        <v>50.46</v>
      </c>
      <c r="AL12919" s="246" t="s">
        <v>34125</v>
      </c>
      <c r="AM12919" s="247">
        <v>160670.37</v>
      </c>
      <c r="AO12919" s="226" t="s">
        <v>27366</v>
      </c>
      <c r="AP12919" s="227">
        <v>238.42</v>
      </c>
      <c r="AR12919" s="207" t="s">
        <v>26840</v>
      </c>
      <c r="AS12919" s="208">
        <v>8205.14</v>
      </c>
      <c r="AT12919" s="93"/>
      <c r="AU12919" s="93"/>
      <c r="AV12919" s="93"/>
    </row>
    <row r="12920" spans="35:48" x14ac:dyDescent="0.55000000000000004">
      <c r="AI12920" s="278" t="s">
        <v>19689</v>
      </c>
      <c r="AJ12920" s="279">
        <v>5010.18</v>
      </c>
      <c r="AL12920" s="246" t="s">
        <v>59841</v>
      </c>
      <c r="AM12920" s="247">
        <v>102000</v>
      </c>
      <c r="AO12920" s="226" t="s">
        <v>27367</v>
      </c>
      <c r="AP12920" s="227">
        <v>20744.79</v>
      </c>
      <c r="AR12920" s="207" t="s">
        <v>26841</v>
      </c>
      <c r="AS12920" s="208">
        <v>11000</v>
      </c>
      <c r="AT12920" s="93"/>
      <c r="AU12920" s="93"/>
      <c r="AV12920" s="93"/>
    </row>
    <row r="12921" spans="35:48" x14ac:dyDescent="0.55000000000000004">
      <c r="AI12921" s="278" t="s">
        <v>19690</v>
      </c>
      <c r="AJ12921" s="279">
        <v>83609.649999999994</v>
      </c>
      <c r="AL12921" s="246" t="s">
        <v>35673</v>
      </c>
      <c r="AM12921" s="247">
        <v>55000</v>
      </c>
      <c r="AO12921" s="226" t="s">
        <v>27368</v>
      </c>
      <c r="AP12921" s="227">
        <v>58201.53</v>
      </c>
      <c r="AR12921" s="207" t="s">
        <v>26842</v>
      </c>
      <c r="AS12921" s="208">
        <v>3693.72</v>
      </c>
      <c r="AT12921" s="93"/>
      <c r="AU12921" s="93"/>
      <c r="AV12921" s="93"/>
    </row>
    <row r="12922" spans="35:48" x14ac:dyDescent="0.55000000000000004">
      <c r="AI12922" s="278" t="s">
        <v>19691</v>
      </c>
      <c r="AJ12922" s="279">
        <v>5976.95</v>
      </c>
      <c r="AL12922" s="246" t="s">
        <v>61598</v>
      </c>
      <c r="AM12922" s="247">
        <v>18194.7</v>
      </c>
      <c r="AO12922" s="226" t="s">
        <v>27369</v>
      </c>
      <c r="AP12922" s="227">
        <v>43276.08</v>
      </c>
      <c r="AR12922" s="207" t="s">
        <v>26843</v>
      </c>
      <c r="AS12922" s="208">
        <v>889.49</v>
      </c>
      <c r="AT12922" s="93"/>
      <c r="AU12922" s="93"/>
      <c r="AV12922" s="93"/>
    </row>
    <row r="12923" spans="35:48" x14ac:dyDescent="0.55000000000000004">
      <c r="AI12923" s="278" t="s">
        <v>19692</v>
      </c>
      <c r="AJ12923" s="279">
        <v>59064.77</v>
      </c>
      <c r="AL12923" s="246" t="s">
        <v>59217</v>
      </c>
      <c r="AM12923" s="247">
        <v>241350.05</v>
      </c>
      <c r="AO12923" s="226" t="s">
        <v>42916</v>
      </c>
      <c r="AP12923" s="227">
        <v>99</v>
      </c>
      <c r="AR12923" s="207" t="s">
        <v>26844</v>
      </c>
      <c r="AS12923" s="208">
        <v>4500</v>
      </c>
      <c r="AT12923" s="93"/>
      <c r="AU12923" s="93"/>
      <c r="AV12923" s="93"/>
    </row>
    <row r="12924" spans="35:48" x14ac:dyDescent="0.55000000000000004">
      <c r="AI12924" s="278" t="s">
        <v>19712</v>
      </c>
      <c r="AJ12924" s="279">
        <v>971.17</v>
      </c>
      <c r="AL12924" s="246" t="s">
        <v>42928</v>
      </c>
      <c r="AM12924" s="247">
        <v>294134.13</v>
      </c>
      <c r="AO12924" s="226" t="s">
        <v>53706</v>
      </c>
      <c r="AP12924" s="227">
        <v>59062.05</v>
      </c>
      <c r="AR12924" s="207" t="s">
        <v>26845</v>
      </c>
      <c r="AS12924" s="208">
        <v>9109.81</v>
      </c>
      <c r="AT12924" s="93"/>
      <c r="AU12924" s="93"/>
      <c r="AV12924" s="93"/>
    </row>
    <row r="12925" spans="35:48" x14ac:dyDescent="0.55000000000000004">
      <c r="AI12925" s="278" t="s">
        <v>49357</v>
      </c>
      <c r="AJ12925" s="279">
        <v>1000</v>
      </c>
      <c r="AL12925" s="246" t="s">
        <v>47269</v>
      </c>
      <c r="AM12925" s="247">
        <v>977000</v>
      </c>
      <c r="AO12925" s="226" t="s">
        <v>14201</v>
      </c>
      <c r="AP12925" s="227">
        <v>97391.4</v>
      </c>
      <c r="AR12925" s="207" t="s">
        <v>26846</v>
      </c>
      <c r="AS12925" s="208">
        <v>2606.87</v>
      </c>
      <c r="AT12925" s="93"/>
      <c r="AU12925" s="93"/>
      <c r="AV12925" s="93"/>
    </row>
    <row r="12926" spans="35:48" x14ac:dyDescent="0.55000000000000004">
      <c r="AI12926" s="278" t="s">
        <v>40765</v>
      </c>
      <c r="AJ12926" s="279">
        <v>22600</v>
      </c>
      <c r="AL12926" s="246" t="s">
        <v>39479</v>
      </c>
      <c r="AM12926" s="247">
        <v>4648.3999999999996</v>
      </c>
      <c r="AO12926" s="226" t="s">
        <v>27375</v>
      </c>
      <c r="AP12926" s="227">
        <v>-37552.26</v>
      </c>
      <c r="AR12926" s="207" t="s">
        <v>26847</v>
      </c>
      <c r="AS12926" s="208">
        <v>19178.43</v>
      </c>
      <c r="AT12926" s="93"/>
      <c r="AU12926" s="93"/>
      <c r="AV12926" s="93"/>
    </row>
    <row r="12927" spans="35:48" x14ac:dyDescent="0.55000000000000004">
      <c r="AI12927" s="278" t="s">
        <v>19745</v>
      </c>
      <c r="AJ12927" s="279">
        <v>1731.92</v>
      </c>
      <c r="AL12927" s="246" t="s">
        <v>63798</v>
      </c>
      <c r="AM12927" s="247">
        <v>95.46</v>
      </c>
      <c r="AO12927" s="226" t="s">
        <v>53707</v>
      </c>
      <c r="AP12927" s="227">
        <v>1392.92</v>
      </c>
      <c r="AR12927" s="207" t="s">
        <v>26848</v>
      </c>
      <c r="AS12927" s="208">
        <v>10500</v>
      </c>
      <c r="AT12927" s="93"/>
      <c r="AU12927" s="93"/>
      <c r="AV12927" s="93"/>
    </row>
    <row r="12928" spans="35:48" x14ac:dyDescent="0.55000000000000004">
      <c r="AI12928" s="278" t="s">
        <v>19749</v>
      </c>
      <c r="AJ12928" s="279">
        <v>31036.36</v>
      </c>
      <c r="AL12928" s="246" t="s">
        <v>59218</v>
      </c>
      <c r="AM12928" s="247">
        <v>33278</v>
      </c>
      <c r="AO12928" s="226" t="s">
        <v>39472</v>
      </c>
      <c r="AP12928" s="227">
        <v>56008.08</v>
      </c>
      <c r="AR12928" s="207" t="s">
        <v>26849</v>
      </c>
      <c r="AS12928" s="208">
        <v>803.25</v>
      </c>
      <c r="AT12928" s="93"/>
      <c r="AU12928" s="93"/>
      <c r="AV12928" s="93"/>
    </row>
    <row r="12929" spans="35:48" x14ac:dyDescent="0.55000000000000004">
      <c r="AI12929" s="278" t="s">
        <v>19750</v>
      </c>
      <c r="AJ12929" s="279">
        <v>20082.740000000002</v>
      </c>
      <c r="AL12929" s="246" t="s">
        <v>34131</v>
      </c>
      <c r="AM12929" s="247">
        <v>26402.01</v>
      </c>
      <c r="AO12929" s="226" t="s">
        <v>53708</v>
      </c>
      <c r="AP12929" s="227">
        <v>38905</v>
      </c>
      <c r="AR12929" s="207" t="s">
        <v>26850</v>
      </c>
      <c r="AS12929" s="208">
        <v>484.08</v>
      </c>
      <c r="AT12929" s="93"/>
      <c r="AU12929" s="93"/>
      <c r="AV12929" s="93"/>
    </row>
    <row r="12930" spans="35:48" x14ac:dyDescent="0.55000000000000004">
      <c r="AI12930" s="278" t="s">
        <v>49359</v>
      </c>
      <c r="AJ12930" s="279">
        <v>852.71</v>
      </c>
      <c r="AL12930" s="246" t="s">
        <v>34132</v>
      </c>
      <c r="AM12930" s="247">
        <v>143951.79</v>
      </c>
      <c r="AO12930" s="226" t="s">
        <v>53709</v>
      </c>
      <c r="AP12930" s="227">
        <v>1708.7</v>
      </c>
      <c r="AR12930" s="207" t="s">
        <v>26851</v>
      </c>
      <c r="AS12930" s="208">
        <v>-0.08</v>
      </c>
      <c r="AT12930" s="93"/>
      <c r="AU12930" s="93"/>
      <c r="AV12930" s="93"/>
    </row>
    <row r="12931" spans="35:48" x14ac:dyDescent="0.55000000000000004">
      <c r="AI12931" s="278" t="s">
        <v>19752</v>
      </c>
      <c r="AJ12931" s="279">
        <v>35862.54</v>
      </c>
      <c r="AL12931" s="246" t="s">
        <v>34133</v>
      </c>
      <c r="AM12931" s="247">
        <v>402857</v>
      </c>
      <c r="AO12931" s="226" t="s">
        <v>53710</v>
      </c>
      <c r="AP12931" s="227">
        <v>13733.3</v>
      </c>
      <c r="AR12931" s="207" t="s">
        <v>26852</v>
      </c>
      <c r="AS12931" s="208">
        <v>780</v>
      </c>
      <c r="AT12931" s="93"/>
      <c r="AU12931" s="93"/>
      <c r="AV12931" s="93"/>
    </row>
    <row r="12932" spans="35:48" x14ac:dyDescent="0.55000000000000004">
      <c r="AI12932" s="278" t="s">
        <v>33482</v>
      </c>
      <c r="AJ12932" s="279">
        <v>95938.59</v>
      </c>
      <c r="AL12932" s="246" t="s">
        <v>35674</v>
      </c>
      <c r="AM12932" s="247">
        <v>36450.53</v>
      </c>
      <c r="AO12932" s="226" t="s">
        <v>50400</v>
      </c>
      <c r="AP12932" s="227">
        <v>1475</v>
      </c>
      <c r="AR12932" s="207" t="s">
        <v>26853</v>
      </c>
      <c r="AS12932" s="208">
        <v>5451</v>
      </c>
      <c r="AT12932" s="93"/>
      <c r="AU12932" s="93"/>
      <c r="AV12932" s="93"/>
    </row>
    <row r="12933" spans="35:48" x14ac:dyDescent="0.55000000000000004">
      <c r="AI12933" s="278" t="s">
        <v>58031</v>
      </c>
      <c r="AJ12933" s="279">
        <v>19056.419999999998</v>
      </c>
      <c r="AL12933" s="246" t="s">
        <v>35675</v>
      </c>
      <c r="AM12933" s="247">
        <v>52640.73</v>
      </c>
      <c r="AO12933" s="226" t="s">
        <v>50401</v>
      </c>
      <c r="AP12933" s="227">
        <v>69903.78</v>
      </c>
      <c r="AR12933" s="207" t="s">
        <v>26854</v>
      </c>
      <c r="AS12933" s="208">
        <v>1020</v>
      </c>
      <c r="AT12933" s="93"/>
      <c r="AU12933" s="93"/>
      <c r="AV12933" s="93"/>
    </row>
    <row r="12934" spans="35:48" x14ac:dyDescent="0.55000000000000004">
      <c r="AI12934" s="278" t="s">
        <v>54330</v>
      </c>
      <c r="AJ12934" s="279">
        <v>37082.910000000003</v>
      </c>
      <c r="AL12934" s="246" t="s">
        <v>34134</v>
      </c>
      <c r="AM12934" s="247">
        <v>15410.85</v>
      </c>
      <c r="AO12934" s="226" t="s">
        <v>27377</v>
      </c>
      <c r="AP12934" s="227">
        <v>1272.8800000000001</v>
      </c>
      <c r="AR12934" s="207" t="s">
        <v>26855</v>
      </c>
      <c r="AS12934" s="208">
        <v>381</v>
      </c>
      <c r="AT12934" s="93"/>
      <c r="AU12934" s="93"/>
      <c r="AV12934" s="93"/>
    </row>
    <row r="12935" spans="35:48" x14ac:dyDescent="0.55000000000000004">
      <c r="AI12935" s="278" t="s">
        <v>69293</v>
      </c>
      <c r="AJ12935" s="279">
        <v>7000</v>
      </c>
      <c r="AL12935" s="246" t="s">
        <v>47270</v>
      </c>
      <c r="AM12935" s="247">
        <v>640968.53</v>
      </c>
      <c r="AO12935" s="226" t="s">
        <v>50402</v>
      </c>
      <c r="AP12935" s="227">
        <v>5176.5200000000004</v>
      </c>
      <c r="AR12935" s="207" t="s">
        <v>26856</v>
      </c>
      <c r="AS12935" s="208">
        <v>2721</v>
      </c>
      <c r="AT12935" s="93"/>
      <c r="AU12935" s="93"/>
      <c r="AV12935" s="93"/>
    </row>
    <row r="12936" spans="35:48" x14ac:dyDescent="0.55000000000000004">
      <c r="AI12936" s="278" t="s">
        <v>49360</v>
      </c>
      <c r="AJ12936" s="279">
        <v>4000</v>
      </c>
      <c r="AL12936" s="246" t="s">
        <v>39480</v>
      </c>
      <c r="AM12936" s="247">
        <v>14820.64</v>
      </c>
      <c r="AO12936" s="226" t="s">
        <v>27378</v>
      </c>
      <c r="AP12936" s="227">
        <v>5765.61</v>
      </c>
      <c r="AR12936" s="207" t="s">
        <v>26857</v>
      </c>
      <c r="AS12936" s="208">
        <v>759</v>
      </c>
      <c r="AT12936" s="93"/>
      <c r="AU12936" s="93"/>
      <c r="AV12936" s="93"/>
    </row>
    <row r="12937" spans="35:48" x14ac:dyDescent="0.55000000000000004">
      <c r="AI12937" s="278" t="s">
        <v>40767</v>
      </c>
      <c r="AJ12937" s="279">
        <v>112.5</v>
      </c>
      <c r="AL12937" s="246" t="s">
        <v>42930</v>
      </c>
      <c r="AM12937" s="247">
        <v>2587.67</v>
      </c>
      <c r="AO12937" s="226" t="s">
        <v>50403</v>
      </c>
      <c r="AP12937" s="227">
        <v>17590.79</v>
      </c>
      <c r="AR12937" s="207" t="s">
        <v>26858</v>
      </c>
      <c r="AS12937" s="208">
        <v>3638.38</v>
      </c>
      <c r="AT12937" s="93"/>
      <c r="AU12937" s="93"/>
      <c r="AV12937" s="93"/>
    </row>
    <row r="12938" spans="35:48" x14ac:dyDescent="0.55000000000000004">
      <c r="AI12938" s="278" t="s">
        <v>19773</v>
      </c>
      <c r="AJ12938" s="279">
        <v>12051.85</v>
      </c>
      <c r="AL12938" s="246" t="s">
        <v>39481</v>
      </c>
      <c r="AM12938" s="247">
        <v>189582.38</v>
      </c>
      <c r="AO12938" s="226" t="s">
        <v>50404</v>
      </c>
      <c r="AP12938" s="227">
        <v>11880.4</v>
      </c>
      <c r="AR12938" s="207" t="s">
        <v>26859</v>
      </c>
      <c r="AS12938" s="208">
        <v>454.62</v>
      </c>
      <c r="AT12938" s="93"/>
      <c r="AU12938" s="93"/>
      <c r="AV12938" s="93"/>
    </row>
    <row r="12939" spans="35:48" x14ac:dyDescent="0.55000000000000004">
      <c r="AI12939" s="278" t="s">
        <v>19774</v>
      </c>
      <c r="AJ12939" s="279">
        <v>40078.230000000003</v>
      </c>
      <c r="AL12939" s="246" t="s">
        <v>59219</v>
      </c>
      <c r="AM12939" s="247">
        <v>295085.17</v>
      </c>
      <c r="AO12939" s="226" t="s">
        <v>53711</v>
      </c>
      <c r="AP12939" s="227">
        <v>13630.91</v>
      </c>
      <c r="AR12939" s="207" t="s">
        <v>26860</v>
      </c>
      <c r="AS12939" s="208">
        <v>2000</v>
      </c>
      <c r="AT12939" s="93"/>
      <c r="AU12939" s="93"/>
      <c r="AV12939" s="93"/>
    </row>
    <row r="12940" spans="35:48" x14ac:dyDescent="0.55000000000000004">
      <c r="AI12940" s="278" t="s">
        <v>19775</v>
      </c>
      <c r="AJ12940" s="279">
        <v>873.26</v>
      </c>
      <c r="AL12940" s="246" t="s">
        <v>35676</v>
      </c>
      <c r="AM12940" s="247">
        <v>21284.84</v>
      </c>
      <c r="AO12940" s="226" t="s">
        <v>27381</v>
      </c>
      <c r="AP12940" s="227">
        <v>71.349999999999994</v>
      </c>
      <c r="AR12940" s="207" t="s">
        <v>26861</v>
      </c>
      <c r="AS12940" s="208">
        <v>19900.05</v>
      </c>
      <c r="AT12940" s="93"/>
      <c r="AU12940" s="93"/>
      <c r="AV12940" s="93"/>
    </row>
    <row r="12941" spans="35:48" x14ac:dyDescent="0.55000000000000004">
      <c r="AI12941" s="278" t="s">
        <v>39123</v>
      </c>
      <c r="AJ12941" s="279">
        <v>16371.34</v>
      </c>
      <c r="AL12941" s="246" t="s">
        <v>34135</v>
      </c>
      <c r="AM12941" s="247">
        <v>35280</v>
      </c>
      <c r="AO12941" s="226" t="s">
        <v>50405</v>
      </c>
      <c r="AP12941" s="227">
        <v>39244.54</v>
      </c>
      <c r="AR12941" s="207" t="s">
        <v>26862</v>
      </c>
      <c r="AS12941" s="208">
        <v>849.95</v>
      </c>
      <c r="AT12941" s="93"/>
      <c r="AU12941" s="93"/>
      <c r="AV12941" s="93"/>
    </row>
    <row r="12942" spans="35:48" x14ac:dyDescent="0.55000000000000004">
      <c r="AI12942" s="278" t="s">
        <v>65126</v>
      </c>
      <c r="AJ12942" s="279">
        <v>610.45000000000005</v>
      </c>
      <c r="AL12942" s="246" t="s">
        <v>53765</v>
      </c>
      <c r="AM12942" s="247">
        <v>195.96</v>
      </c>
      <c r="AO12942" s="226" t="s">
        <v>27382</v>
      </c>
      <c r="AP12942" s="227">
        <v>2978.24</v>
      </c>
      <c r="AR12942" s="207" t="s">
        <v>26863</v>
      </c>
      <c r="AS12942" s="208">
        <v>10500</v>
      </c>
      <c r="AT12942" s="93"/>
      <c r="AU12942" s="93"/>
      <c r="AV12942" s="93"/>
    </row>
    <row r="12943" spans="35:48" x14ac:dyDescent="0.55000000000000004">
      <c r="AI12943" s="278" t="s">
        <v>61680</v>
      </c>
      <c r="AJ12943" s="279">
        <v>163.36000000000001</v>
      </c>
      <c r="AL12943" s="246" t="s">
        <v>59220</v>
      </c>
      <c r="AM12943" s="247">
        <v>305.01</v>
      </c>
      <c r="AO12943" s="226" t="s">
        <v>27383</v>
      </c>
      <c r="AP12943" s="227">
        <v>6679.01</v>
      </c>
      <c r="AR12943" s="207" t="s">
        <v>26864</v>
      </c>
      <c r="AS12943" s="208">
        <v>803.25</v>
      </c>
      <c r="AT12943" s="93"/>
      <c r="AU12943" s="93"/>
      <c r="AV12943" s="93"/>
    </row>
    <row r="12944" spans="35:48" x14ac:dyDescent="0.55000000000000004">
      <c r="AI12944" s="278" t="s">
        <v>19776</v>
      </c>
      <c r="AJ12944" s="279">
        <v>96647.87</v>
      </c>
      <c r="AL12944" s="246" t="s">
        <v>53766</v>
      </c>
      <c r="AM12944" s="247">
        <v>3334.95</v>
      </c>
      <c r="AO12944" s="226" t="s">
        <v>53712</v>
      </c>
      <c r="AP12944" s="227">
        <v>1475.52</v>
      </c>
      <c r="AR12944" s="207" t="s">
        <v>26865</v>
      </c>
      <c r="AS12944" s="208">
        <v>484.08</v>
      </c>
      <c r="AT12944" s="93"/>
      <c r="AU12944" s="93"/>
      <c r="AV12944" s="93"/>
    </row>
    <row r="12945" spans="35:48" x14ac:dyDescent="0.55000000000000004">
      <c r="AI12945" s="278" t="s">
        <v>19777</v>
      </c>
      <c r="AJ12945" s="279">
        <v>22434.86</v>
      </c>
      <c r="AL12945" s="246" t="s">
        <v>56585</v>
      </c>
      <c r="AM12945" s="247">
        <v>8999.91</v>
      </c>
      <c r="AO12945" s="226" t="s">
        <v>27385</v>
      </c>
      <c r="AP12945" s="227">
        <v>8936.7800000000007</v>
      </c>
      <c r="AR12945" s="207" t="s">
        <v>26866</v>
      </c>
      <c r="AS12945" s="208">
        <v>20658.97</v>
      </c>
      <c r="AT12945" s="93"/>
      <c r="AU12945" s="93"/>
      <c r="AV12945" s="93"/>
    </row>
    <row r="12946" spans="35:48" x14ac:dyDescent="0.55000000000000004">
      <c r="AI12946" s="278" t="s">
        <v>69294</v>
      </c>
      <c r="AJ12946" s="279">
        <v>86553</v>
      </c>
      <c r="AL12946" s="246" t="s">
        <v>55418</v>
      </c>
      <c r="AM12946" s="247">
        <v>688.51</v>
      </c>
      <c r="AO12946" s="226" t="s">
        <v>35642</v>
      </c>
      <c r="AP12946" s="227">
        <v>114864.14</v>
      </c>
      <c r="AR12946" s="207" t="s">
        <v>26867</v>
      </c>
      <c r="AS12946" s="208">
        <v>6418.38</v>
      </c>
      <c r="AT12946" s="93"/>
      <c r="AU12946" s="93"/>
      <c r="AV12946" s="93"/>
    </row>
    <row r="12947" spans="35:48" x14ac:dyDescent="0.55000000000000004">
      <c r="AI12947" s="278" t="s">
        <v>19782</v>
      </c>
      <c r="AJ12947" s="279">
        <v>150519.15</v>
      </c>
      <c r="AL12947" s="246" t="s">
        <v>55419</v>
      </c>
      <c r="AM12947" s="247">
        <v>2204.98</v>
      </c>
      <c r="AO12947" s="226" t="s">
        <v>27386</v>
      </c>
      <c r="AP12947" s="227">
        <v>167414.38</v>
      </c>
      <c r="AR12947" s="207" t="s">
        <v>26868</v>
      </c>
      <c r="AS12947" s="208">
        <v>1304.57</v>
      </c>
      <c r="AT12947" s="93"/>
      <c r="AU12947" s="93"/>
      <c r="AV12947" s="93"/>
    </row>
    <row r="12948" spans="35:48" x14ac:dyDescent="0.55000000000000004">
      <c r="AI12948" s="278" t="s">
        <v>39125</v>
      </c>
      <c r="AJ12948" s="279">
        <v>3492</v>
      </c>
      <c r="AL12948" s="246" t="s">
        <v>61599</v>
      </c>
      <c r="AM12948" s="247">
        <v>-5414.25</v>
      </c>
      <c r="AO12948" s="226" t="s">
        <v>47254</v>
      </c>
      <c r="AP12948" s="227">
        <v>1556.69</v>
      </c>
      <c r="AR12948" s="207" t="s">
        <v>26869</v>
      </c>
      <c r="AS12948" s="208">
        <v>9573</v>
      </c>
      <c r="AT12948" s="93"/>
      <c r="AU12948" s="93"/>
      <c r="AV12948" s="93"/>
    </row>
    <row r="12949" spans="35:48" x14ac:dyDescent="0.55000000000000004">
      <c r="AI12949" s="278" t="s">
        <v>40768</v>
      </c>
      <c r="AJ12949" s="279">
        <v>81917.06</v>
      </c>
      <c r="AL12949" s="246" t="s">
        <v>59221</v>
      </c>
      <c r="AM12949" s="247">
        <v>714.31</v>
      </c>
      <c r="AO12949" s="226" t="s">
        <v>27387</v>
      </c>
      <c r="AP12949" s="227">
        <v>14165.2</v>
      </c>
      <c r="AR12949" s="207" t="s">
        <v>26870</v>
      </c>
      <c r="AS12949" s="208">
        <v>113746.39</v>
      </c>
      <c r="AT12949" s="93"/>
      <c r="AU12949" s="93"/>
      <c r="AV12949" s="93"/>
    </row>
    <row r="12950" spans="35:48" x14ac:dyDescent="0.55000000000000004">
      <c r="AI12950" s="278" t="s">
        <v>19783</v>
      </c>
      <c r="AJ12950" s="279">
        <v>35952</v>
      </c>
      <c r="AL12950" s="246" t="s">
        <v>59222</v>
      </c>
      <c r="AM12950" s="247">
        <v>1111.82</v>
      </c>
      <c r="AO12950" s="226" t="s">
        <v>35643</v>
      </c>
      <c r="AP12950" s="227">
        <v>57608</v>
      </c>
      <c r="AR12950" s="207" t="s">
        <v>26871</v>
      </c>
      <c r="AS12950" s="208">
        <v>2873</v>
      </c>
      <c r="AT12950" s="93"/>
      <c r="AU12950" s="93"/>
      <c r="AV12950" s="93"/>
    </row>
    <row r="12951" spans="35:48" x14ac:dyDescent="0.55000000000000004">
      <c r="AI12951" s="278" t="s">
        <v>19853</v>
      </c>
      <c r="AJ12951" s="279">
        <v>8683.7900000000009</v>
      </c>
      <c r="AL12951" s="246" t="s">
        <v>58888</v>
      </c>
      <c r="AM12951" s="247">
        <v>262.98</v>
      </c>
      <c r="AO12951" s="226" t="s">
        <v>27388</v>
      </c>
      <c r="AP12951" s="227">
        <v>158722.15</v>
      </c>
      <c r="AR12951" s="207" t="s">
        <v>26872</v>
      </c>
      <c r="AS12951" s="208">
        <v>8883.15</v>
      </c>
      <c r="AT12951" s="93"/>
      <c r="AU12951" s="93"/>
      <c r="AV12951" s="93"/>
    </row>
    <row r="12952" spans="35:48" x14ac:dyDescent="0.55000000000000004">
      <c r="AI12952" s="278" t="s">
        <v>34997</v>
      </c>
      <c r="AJ12952" s="279">
        <v>393850.94</v>
      </c>
      <c r="AL12952" s="246" t="s">
        <v>60736</v>
      </c>
      <c r="AM12952" s="247">
        <v>77700.070000000007</v>
      </c>
      <c r="AO12952" s="226" t="s">
        <v>36694</v>
      </c>
      <c r="AP12952" s="227">
        <v>111715.78</v>
      </c>
      <c r="AR12952" s="207" t="s">
        <v>26873</v>
      </c>
      <c r="AS12952" s="208">
        <v>25012.04</v>
      </c>
      <c r="AT12952" s="93"/>
      <c r="AU12952" s="93"/>
      <c r="AV12952" s="93"/>
    </row>
    <row r="12953" spans="35:48" x14ac:dyDescent="0.55000000000000004">
      <c r="AI12953" s="278" t="s">
        <v>19855</v>
      </c>
      <c r="AJ12953" s="279">
        <v>196700.45</v>
      </c>
      <c r="AL12953" s="246" t="s">
        <v>62244</v>
      </c>
      <c r="AM12953" s="247">
        <v>4381.8599999999997</v>
      </c>
      <c r="AO12953" s="226" t="s">
        <v>49151</v>
      </c>
      <c r="AP12953" s="227">
        <v>578.27</v>
      </c>
      <c r="AR12953" s="207" t="s">
        <v>26874</v>
      </c>
      <c r="AS12953" s="208">
        <v>728.8</v>
      </c>
      <c r="AT12953" s="93"/>
      <c r="AU12953" s="93"/>
      <c r="AV12953" s="93"/>
    </row>
    <row r="12954" spans="35:48" x14ac:dyDescent="0.55000000000000004">
      <c r="AI12954" s="278" t="s">
        <v>65127</v>
      </c>
      <c r="AJ12954" s="279">
        <v>1132.8800000000001</v>
      </c>
      <c r="AL12954" s="246" t="s">
        <v>60737</v>
      </c>
      <c r="AM12954" s="247">
        <v>6115.94</v>
      </c>
      <c r="AO12954" s="226" t="s">
        <v>27389</v>
      </c>
      <c r="AP12954" s="227">
        <v>3488.92</v>
      </c>
      <c r="AR12954" s="207" t="s">
        <v>26875</v>
      </c>
      <c r="AS12954" s="208">
        <v>152322.16</v>
      </c>
      <c r="AT12954" s="93"/>
      <c r="AU12954" s="93"/>
      <c r="AV12954" s="93"/>
    </row>
    <row r="12955" spans="35:48" x14ac:dyDescent="0.55000000000000004">
      <c r="AI12955" s="278" t="s">
        <v>19857</v>
      </c>
      <c r="AJ12955" s="279">
        <v>224246</v>
      </c>
      <c r="AL12955" s="246" t="s">
        <v>60738</v>
      </c>
      <c r="AM12955" s="247">
        <v>20110.099999999999</v>
      </c>
      <c r="AO12955" s="226" t="s">
        <v>27390</v>
      </c>
      <c r="AP12955" s="227">
        <v>5618.42</v>
      </c>
      <c r="AR12955" s="207" t="s">
        <v>26876</v>
      </c>
      <c r="AS12955" s="208">
        <v>13860</v>
      </c>
      <c r="AT12955" s="93"/>
      <c r="AU12955" s="93"/>
      <c r="AV12955" s="93"/>
    </row>
    <row r="12956" spans="35:48" x14ac:dyDescent="0.55000000000000004">
      <c r="AI12956" s="278" t="s">
        <v>19858</v>
      </c>
      <c r="AJ12956" s="279">
        <v>1753.92</v>
      </c>
      <c r="AL12956" s="246" t="s">
        <v>61600</v>
      </c>
      <c r="AM12956" s="247">
        <v>11699.2</v>
      </c>
      <c r="AO12956" s="226" t="s">
        <v>27391</v>
      </c>
      <c r="AP12956" s="227">
        <v>14811.01</v>
      </c>
      <c r="AR12956" s="207" t="s">
        <v>26877</v>
      </c>
      <c r="AS12956" s="208">
        <v>5837.85</v>
      </c>
      <c r="AT12956" s="93"/>
      <c r="AU12956" s="93"/>
      <c r="AV12956" s="93"/>
    </row>
    <row r="12957" spans="35:48" x14ac:dyDescent="0.55000000000000004">
      <c r="AI12957" s="278" t="s">
        <v>13488</v>
      </c>
      <c r="AJ12957" s="279">
        <v>11347.3</v>
      </c>
      <c r="AL12957" s="246" t="s">
        <v>63377</v>
      </c>
      <c r="AM12957" s="247">
        <v>580.4</v>
      </c>
      <c r="AO12957" s="226" t="s">
        <v>27392</v>
      </c>
      <c r="AP12957" s="227">
        <v>296468.18</v>
      </c>
      <c r="AR12957" s="207" t="s">
        <v>26878</v>
      </c>
      <c r="AS12957" s="208">
        <v>446.62</v>
      </c>
      <c r="AT12957" s="93"/>
      <c r="AU12957" s="93"/>
      <c r="AV12957" s="93"/>
    </row>
    <row r="12958" spans="35:48" x14ac:dyDescent="0.55000000000000004">
      <c r="AI12958" s="278" t="s">
        <v>19860</v>
      </c>
      <c r="AJ12958" s="279">
        <v>34673.79</v>
      </c>
      <c r="AL12958" s="246" t="s">
        <v>60739</v>
      </c>
      <c r="AM12958" s="247">
        <v>10000</v>
      </c>
      <c r="AO12958" s="226" t="s">
        <v>45576</v>
      </c>
      <c r="AP12958" s="227">
        <v>14332.4</v>
      </c>
      <c r="AR12958" s="207" t="s">
        <v>26879</v>
      </c>
      <c r="AS12958" s="208">
        <v>1265.6600000000001</v>
      </c>
      <c r="AT12958" s="93"/>
      <c r="AU12958" s="93"/>
      <c r="AV12958" s="93"/>
    </row>
    <row r="12959" spans="35:48" x14ac:dyDescent="0.55000000000000004">
      <c r="AI12959" s="278" t="s">
        <v>19862</v>
      </c>
      <c r="AJ12959" s="279">
        <v>11464.54</v>
      </c>
      <c r="AL12959" s="246" t="s">
        <v>64903</v>
      </c>
      <c r="AM12959" s="247">
        <v>7639.22</v>
      </c>
      <c r="AO12959" s="226" t="s">
        <v>47255</v>
      </c>
      <c r="AP12959" s="227">
        <v>325.58999999999997</v>
      </c>
      <c r="AR12959" s="207" t="s">
        <v>26880</v>
      </c>
      <c r="AS12959" s="208">
        <v>21988.89</v>
      </c>
      <c r="AT12959" s="93"/>
      <c r="AU12959" s="93"/>
      <c r="AV12959" s="93"/>
    </row>
    <row r="12960" spans="35:48" x14ac:dyDescent="0.55000000000000004">
      <c r="AI12960" s="278" t="s">
        <v>13489</v>
      </c>
      <c r="AJ12960" s="279">
        <v>733.95</v>
      </c>
      <c r="AL12960" s="246" t="s">
        <v>63378</v>
      </c>
      <c r="AM12960" s="247">
        <v>26000</v>
      </c>
      <c r="AO12960" s="226" t="s">
        <v>40622</v>
      </c>
      <c r="AP12960" s="227">
        <v>6981.7</v>
      </c>
      <c r="AR12960" s="207" t="s">
        <v>26881</v>
      </c>
      <c r="AS12960" s="208">
        <v>238195</v>
      </c>
      <c r="AT12960" s="93"/>
      <c r="AU12960" s="93"/>
      <c r="AV12960" s="93"/>
    </row>
    <row r="12961" spans="35:48" x14ac:dyDescent="0.55000000000000004">
      <c r="AI12961" s="278" t="s">
        <v>13490</v>
      </c>
      <c r="AJ12961" s="279">
        <v>1525.02</v>
      </c>
      <c r="AL12961" s="246" t="s">
        <v>64904</v>
      </c>
      <c r="AM12961" s="247">
        <v>1300</v>
      </c>
      <c r="AO12961" s="226" t="s">
        <v>27393</v>
      </c>
      <c r="AP12961" s="227">
        <v>73672.14</v>
      </c>
      <c r="AR12961" s="207" t="s">
        <v>14170</v>
      </c>
      <c r="AS12961" s="208">
        <v>23287.68</v>
      </c>
      <c r="AT12961" s="93"/>
      <c r="AU12961" s="93"/>
      <c r="AV12961" s="93"/>
    </row>
    <row r="12962" spans="35:48" x14ac:dyDescent="0.55000000000000004">
      <c r="AI12962" s="278" t="s">
        <v>19863</v>
      </c>
      <c r="AJ12962" s="279">
        <v>2587546.2200000002</v>
      </c>
      <c r="AL12962" s="246" t="s">
        <v>63379</v>
      </c>
      <c r="AM12962" s="247">
        <v>1941.5</v>
      </c>
      <c r="AO12962" s="226" t="s">
        <v>35644</v>
      </c>
      <c r="AP12962" s="227">
        <v>78421.279999999999</v>
      </c>
      <c r="AR12962" s="207" t="s">
        <v>14171</v>
      </c>
      <c r="AS12962" s="208">
        <v>6601.89</v>
      </c>
      <c r="AT12962" s="93"/>
      <c r="AU12962" s="93"/>
      <c r="AV12962" s="93"/>
    </row>
    <row r="12963" spans="35:48" x14ac:dyDescent="0.55000000000000004">
      <c r="AI12963" s="278" t="s">
        <v>19864</v>
      </c>
      <c r="AJ12963" s="279">
        <v>107810.65</v>
      </c>
      <c r="AL12963" s="246" t="s">
        <v>63380</v>
      </c>
      <c r="AM12963" s="247">
        <v>6688.5</v>
      </c>
      <c r="AO12963" s="226" t="s">
        <v>35645</v>
      </c>
      <c r="AP12963" s="227">
        <v>41526.1</v>
      </c>
      <c r="AR12963" s="207" t="s">
        <v>26882</v>
      </c>
      <c r="AS12963" s="208">
        <v>16368.86</v>
      </c>
      <c r="AT12963" s="93"/>
      <c r="AU12963" s="93"/>
      <c r="AV12963" s="93"/>
    </row>
    <row r="12964" spans="35:48" x14ac:dyDescent="0.55000000000000004">
      <c r="AI12964" s="278" t="s">
        <v>69295</v>
      </c>
      <c r="AJ12964" s="279">
        <v>2725.42</v>
      </c>
      <c r="AL12964" s="246" t="s">
        <v>63381</v>
      </c>
      <c r="AM12964" s="247">
        <v>2924.8</v>
      </c>
      <c r="AO12964" s="226" t="s">
        <v>42917</v>
      </c>
      <c r="AP12964" s="227">
        <v>161.04</v>
      </c>
      <c r="AR12964" s="207" t="s">
        <v>26883</v>
      </c>
      <c r="AS12964" s="208">
        <v>26935.88</v>
      </c>
      <c r="AT12964" s="93"/>
      <c r="AU12964" s="93"/>
      <c r="AV12964" s="93"/>
    </row>
    <row r="12965" spans="35:48" x14ac:dyDescent="0.55000000000000004">
      <c r="AI12965" s="278" t="s">
        <v>19866</v>
      </c>
      <c r="AJ12965" s="279">
        <v>164096.93</v>
      </c>
      <c r="AL12965" s="246" t="s">
        <v>64905</v>
      </c>
      <c r="AM12965" s="247">
        <v>2283.11</v>
      </c>
      <c r="AO12965" s="226" t="s">
        <v>27394</v>
      </c>
      <c r="AP12965" s="227">
        <v>59337.34</v>
      </c>
      <c r="AR12965" s="207" t="s">
        <v>26884</v>
      </c>
      <c r="AS12965" s="208">
        <v>51390</v>
      </c>
      <c r="AT12965" s="93"/>
      <c r="AU12965" s="93"/>
      <c r="AV12965" s="93"/>
    </row>
    <row r="12966" spans="35:48" x14ac:dyDescent="0.55000000000000004">
      <c r="AI12966" s="278" t="s">
        <v>55605</v>
      </c>
      <c r="AJ12966" s="279">
        <v>199318</v>
      </c>
      <c r="AL12966" s="246" t="s">
        <v>59223</v>
      </c>
      <c r="AM12966" s="247">
        <v>2502.19</v>
      </c>
      <c r="AO12966" s="226" t="s">
        <v>36695</v>
      </c>
      <c r="AP12966" s="227">
        <v>82.88</v>
      </c>
      <c r="AR12966" s="207" t="s">
        <v>26885</v>
      </c>
      <c r="AS12966" s="208">
        <v>1491.7</v>
      </c>
      <c r="AT12966" s="93"/>
      <c r="AU12966" s="93"/>
      <c r="AV12966" s="93"/>
    </row>
    <row r="12967" spans="35:48" x14ac:dyDescent="0.55000000000000004">
      <c r="AI12967" s="278" t="s">
        <v>19867</v>
      </c>
      <c r="AJ12967" s="279">
        <v>140017.39000000001</v>
      </c>
      <c r="AL12967" s="246" t="s">
        <v>64906</v>
      </c>
      <c r="AM12967" s="247">
        <v>147.03</v>
      </c>
      <c r="AO12967" s="226" t="s">
        <v>53713</v>
      </c>
      <c r="AP12967" s="227">
        <v>641280.06999999995</v>
      </c>
      <c r="AR12967" s="207" t="s">
        <v>26886</v>
      </c>
      <c r="AS12967" s="208">
        <v>39292.49</v>
      </c>
      <c r="AT12967" s="93"/>
      <c r="AU12967" s="93"/>
      <c r="AV12967" s="93"/>
    </row>
    <row r="12968" spans="35:48" x14ac:dyDescent="0.55000000000000004">
      <c r="AI12968" s="278" t="s">
        <v>39134</v>
      </c>
      <c r="AJ12968" s="279">
        <v>687.17</v>
      </c>
      <c r="AL12968" s="246" t="s">
        <v>64907</v>
      </c>
      <c r="AM12968" s="247">
        <v>228.85</v>
      </c>
      <c r="AO12968" s="226" t="s">
        <v>34114</v>
      </c>
      <c r="AP12968" s="227">
        <v>123059.43</v>
      </c>
      <c r="AR12968" s="207" t="s">
        <v>26887</v>
      </c>
      <c r="AS12968" s="208">
        <v>18145.75</v>
      </c>
      <c r="AT12968" s="93"/>
      <c r="AU12968" s="93"/>
      <c r="AV12968" s="93"/>
    </row>
    <row r="12969" spans="35:48" x14ac:dyDescent="0.55000000000000004">
      <c r="AI12969" s="278" t="s">
        <v>13491</v>
      </c>
      <c r="AJ12969" s="279">
        <v>303248.86</v>
      </c>
      <c r="AL12969" s="246" t="s">
        <v>55420</v>
      </c>
      <c r="AM12969" s="247">
        <v>84827</v>
      </c>
      <c r="AO12969" s="226" t="s">
        <v>27396</v>
      </c>
      <c r="AP12969" s="227">
        <v>1160002.52</v>
      </c>
      <c r="AR12969" s="207" t="s">
        <v>26888</v>
      </c>
      <c r="AS12969" s="208">
        <v>3200.96</v>
      </c>
      <c r="AT12969" s="93"/>
      <c r="AU12969" s="93"/>
      <c r="AV12969" s="93"/>
    </row>
    <row r="12970" spans="35:48" x14ac:dyDescent="0.55000000000000004">
      <c r="AI12970" s="278" t="s">
        <v>13492</v>
      </c>
      <c r="AJ12970" s="279">
        <v>384817.07</v>
      </c>
      <c r="AL12970" s="246" t="s">
        <v>55421</v>
      </c>
      <c r="AM12970" s="247">
        <v>26523</v>
      </c>
      <c r="AO12970" s="226" t="s">
        <v>34115</v>
      </c>
      <c r="AP12970" s="227">
        <v>693558.89</v>
      </c>
      <c r="AR12970" s="207" t="s">
        <v>26889</v>
      </c>
      <c r="AS12970" s="208">
        <v>2583.37</v>
      </c>
      <c r="AT12970" s="93"/>
      <c r="AU12970" s="93"/>
      <c r="AV12970" s="93"/>
    </row>
    <row r="12971" spans="35:48" x14ac:dyDescent="0.55000000000000004">
      <c r="AI12971" s="278" t="s">
        <v>13493</v>
      </c>
      <c r="AJ12971" s="279">
        <v>119723.5</v>
      </c>
      <c r="AL12971" s="246" t="s">
        <v>64908</v>
      </c>
      <c r="AM12971" s="247">
        <v>3500</v>
      </c>
      <c r="AO12971" s="226" t="s">
        <v>34116</v>
      </c>
      <c r="AP12971" s="227">
        <v>108467.03</v>
      </c>
      <c r="AR12971" s="207" t="s">
        <v>26890</v>
      </c>
      <c r="AS12971" s="208">
        <v>4836.58</v>
      </c>
      <c r="AT12971" s="93"/>
      <c r="AU12971" s="93"/>
      <c r="AV12971" s="93"/>
    </row>
    <row r="12972" spans="35:48" x14ac:dyDescent="0.55000000000000004">
      <c r="AI12972" s="278" t="s">
        <v>19868</v>
      </c>
      <c r="AJ12972" s="279">
        <v>120075.96</v>
      </c>
      <c r="AL12972" s="246" t="s">
        <v>64909</v>
      </c>
      <c r="AM12972" s="247">
        <v>267.75</v>
      </c>
      <c r="AO12972" s="226" t="s">
        <v>35646</v>
      </c>
      <c r="AP12972" s="227">
        <v>1930440.69</v>
      </c>
      <c r="AR12972" s="207" t="s">
        <v>26891</v>
      </c>
      <c r="AS12972" s="208">
        <v>13706.65</v>
      </c>
      <c r="AT12972" s="93"/>
      <c r="AU12972" s="93"/>
      <c r="AV12972" s="93"/>
    </row>
    <row r="12973" spans="35:48" x14ac:dyDescent="0.55000000000000004">
      <c r="AI12973" s="278" t="s">
        <v>54333</v>
      </c>
      <c r="AJ12973" s="279">
        <v>76781.259999999995</v>
      </c>
      <c r="AL12973" s="246" t="s">
        <v>64910</v>
      </c>
      <c r="AM12973" s="247">
        <v>857.5</v>
      </c>
      <c r="AO12973" s="226" t="s">
        <v>36696</v>
      </c>
      <c r="AP12973" s="227">
        <v>-161.09</v>
      </c>
      <c r="AR12973" s="207" t="s">
        <v>26892</v>
      </c>
      <c r="AS12973" s="208">
        <v>160035.23000000001</v>
      </c>
      <c r="AT12973" s="93"/>
      <c r="AU12973" s="93"/>
      <c r="AV12973" s="93"/>
    </row>
    <row r="12974" spans="35:48" x14ac:dyDescent="0.55000000000000004">
      <c r="AI12974" s="278" t="s">
        <v>19870</v>
      </c>
      <c r="AJ12974" s="279">
        <v>128.85</v>
      </c>
      <c r="AL12974" s="246" t="s">
        <v>64911</v>
      </c>
      <c r="AM12974" s="247">
        <v>271.77999999999997</v>
      </c>
      <c r="AO12974" s="226" t="s">
        <v>48247</v>
      </c>
      <c r="AP12974" s="227">
        <v>151337.48000000001</v>
      </c>
      <c r="AR12974" s="207" t="s">
        <v>26893</v>
      </c>
      <c r="AS12974" s="208">
        <v>371.4</v>
      </c>
      <c r="AT12974" s="93"/>
      <c r="AU12974" s="93"/>
      <c r="AV12974" s="93"/>
    </row>
    <row r="12975" spans="35:48" x14ac:dyDescent="0.55000000000000004">
      <c r="AI12975" s="278" t="s">
        <v>19872</v>
      </c>
      <c r="AJ12975" s="279">
        <v>147510.59</v>
      </c>
      <c r="AL12975" s="246" t="s">
        <v>64912</v>
      </c>
      <c r="AM12975" s="247">
        <v>423.03</v>
      </c>
      <c r="AO12975" s="226" t="s">
        <v>53714</v>
      </c>
      <c r="AP12975" s="227">
        <v>4123.25</v>
      </c>
      <c r="AR12975" s="207" t="s">
        <v>26894</v>
      </c>
      <c r="AS12975" s="208">
        <v>25907</v>
      </c>
      <c r="AT12975" s="93"/>
      <c r="AU12975" s="93"/>
      <c r="AV12975" s="93"/>
    </row>
    <row r="12976" spans="35:48" x14ac:dyDescent="0.55000000000000004">
      <c r="AI12976" s="278" t="s">
        <v>19873</v>
      </c>
      <c r="AJ12976" s="279">
        <v>25</v>
      </c>
      <c r="AL12976" s="246" t="s">
        <v>60740</v>
      </c>
      <c r="AM12976" s="247">
        <v>11800.98</v>
      </c>
      <c r="AO12976" s="226" t="s">
        <v>42918</v>
      </c>
      <c r="AP12976" s="227">
        <v>43018.2</v>
      </c>
      <c r="AR12976" s="207" t="s">
        <v>26895</v>
      </c>
      <c r="AS12976" s="208">
        <v>26952.5</v>
      </c>
      <c r="AT12976" s="93"/>
      <c r="AU12976" s="93"/>
      <c r="AV12976" s="93"/>
    </row>
    <row r="12977" spans="35:48" x14ac:dyDescent="0.55000000000000004">
      <c r="AI12977" s="278" t="s">
        <v>19874</v>
      </c>
      <c r="AJ12977" s="279">
        <v>304.10000000000002</v>
      </c>
      <c r="AL12977" s="246" t="s">
        <v>60741</v>
      </c>
      <c r="AM12977" s="247">
        <v>893.23</v>
      </c>
      <c r="AO12977" s="226" t="s">
        <v>42919</v>
      </c>
      <c r="AP12977" s="227">
        <v>3291.01</v>
      </c>
      <c r="AR12977" s="207" t="s">
        <v>26896</v>
      </c>
      <c r="AS12977" s="208">
        <v>50253.5</v>
      </c>
      <c r="AT12977" s="93"/>
      <c r="AU12977" s="93"/>
      <c r="AV12977" s="93"/>
    </row>
    <row r="12978" spans="35:48" x14ac:dyDescent="0.55000000000000004">
      <c r="AI12978" s="278" t="s">
        <v>19875</v>
      </c>
      <c r="AJ12978" s="279">
        <v>2700</v>
      </c>
      <c r="AL12978" s="246" t="s">
        <v>60742</v>
      </c>
      <c r="AM12978" s="247">
        <v>2891.28</v>
      </c>
      <c r="AO12978" s="226" t="s">
        <v>42920</v>
      </c>
      <c r="AP12978" s="227">
        <v>9398.1299999999992</v>
      </c>
      <c r="AR12978" s="207" t="s">
        <v>26897</v>
      </c>
      <c r="AS12978" s="208">
        <v>46490.41</v>
      </c>
      <c r="AT12978" s="93"/>
      <c r="AU12978" s="93"/>
      <c r="AV12978" s="93"/>
    </row>
    <row r="12979" spans="35:48" x14ac:dyDescent="0.55000000000000004">
      <c r="AI12979" s="278" t="s">
        <v>60896</v>
      </c>
      <c r="AJ12979" s="279">
        <v>5541.84</v>
      </c>
      <c r="AL12979" s="246" t="s">
        <v>42931</v>
      </c>
      <c r="AM12979" s="247">
        <v>190</v>
      </c>
      <c r="AO12979" s="226" t="s">
        <v>53715</v>
      </c>
      <c r="AP12979" s="227">
        <v>5113.59</v>
      </c>
      <c r="AR12979" s="207" t="s">
        <v>26898</v>
      </c>
      <c r="AS12979" s="208">
        <v>631202.99</v>
      </c>
      <c r="AT12979" s="93"/>
      <c r="AU12979" s="93"/>
      <c r="AV12979" s="93"/>
    </row>
    <row r="12980" spans="35:48" x14ac:dyDescent="0.55000000000000004">
      <c r="AI12980" s="278" t="s">
        <v>54334</v>
      </c>
      <c r="AJ12980" s="279">
        <v>3261.06</v>
      </c>
      <c r="AL12980" s="246" t="s">
        <v>27707</v>
      </c>
      <c r="AM12980" s="247">
        <v>7212.74</v>
      </c>
      <c r="AO12980" s="226" t="s">
        <v>53716</v>
      </c>
      <c r="AP12980" s="227">
        <v>41099.410000000003</v>
      </c>
      <c r="AR12980" s="207" t="s">
        <v>26899</v>
      </c>
      <c r="AS12980" s="208">
        <v>280796.5</v>
      </c>
      <c r="AT12980" s="93"/>
      <c r="AU12980" s="93"/>
      <c r="AV12980" s="93"/>
    </row>
    <row r="12981" spans="35:48" x14ac:dyDescent="0.55000000000000004">
      <c r="AI12981" s="278" t="s">
        <v>19876</v>
      </c>
      <c r="AJ12981" s="279">
        <v>935.49</v>
      </c>
      <c r="AL12981" s="246" t="s">
        <v>27709</v>
      </c>
      <c r="AM12981" s="247">
        <v>17879</v>
      </c>
      <c r="AO12981" s="226" t="s">
        <v>35647</v>
      </c>
      <c r="AP12981" s="227">
        <v>47810</v>
      </c>
      <c r="AR12981" s="207" t="s">
        <v>26900</v>
      </c>
      <c r="AS12981" s="208">
        <v>122542.2</v>
      </c>
      <c r="AT12981" s="93"/>
      <c r="AU12981" s="93"/>
      <c r="AV12981" s="93"/>
    </row>
    <row r="12982" spans="35:48" x14ac:dyDescent="0.55000000000000004">
      <c r="AI12982" s="278" t="s">
        <v>19878</v>
      </c>
      <c r="AJ12982" s="279">
        <v>375651.65</v>
      </c>
      <c r="AL12982" s="246" t="s">
        <v>53767</v>
      </c>
      <c r="AM12982" s="247">
        <v>972.69</v>
      </c>
      <c r="AO12982" s="226" t="s">
        <v>47256</v>
      </c>
      <c r="AP12982" s="227">
        <v>810</v>
      </c>
      <c r="AR12982" s="207" t="s">
        <v>26901</v>
      </c>
      <c r="AS12982" s="208">
        <v>694401.44</v>
      </c>
      <c r="AT12982" s="93"/>
      <c r="AU12982" s="93"/>
      <c r="AV12982" s="93"/>
    </row>
    <row r="12983" spans="35:48" x14ac:dyDescent="0.55000000000000004">
      <c r="AI12983" s="278" t="s">
        <v>58761</v>
      </c>
      <c r="AJ12983" s="279">
        <v>63184.66</v>
      </c>
      <c r="AL12983" s="246" t="s">
        <v>56586</v>
      </c>
      <c r="AM12983" s="247">
        <v>5290.35</v>
      </c>
      <c r="AO12983" s="226" t="s">
        <v>53717</v>
      </c>
      <c r="AP12983" s="227">
        <v>9692.4699999999993</v>
      </c>
      <c r="AR12983" s="207" t="s">
        <v>26902</v>
      </c>
      <c r="AS12983" s="208">
        <v>119400</v>
      </c>
      <c r="AT12983" s="93"/>
      <c r="AU12983" s="93"/>
      <c r="AV12983" s="93"/>
    </row>
    <row r="12984" spans="35:48" x14ac:dyDescent="0.55000000000000004">
      <c r="AI12984" s="278" t="s">
        <v>33494</v>
      </c>
      <c r="AJ12984" s="279">
        <v>3948.9</v>
      </c>
      <c r="AL12984" s="246" t="s">
        <v>50418</v>
      </c>
      <c r="AM12984" s="247">
        <v>17000</v>
      </c>
      <c r="AO12984" s="226" t="s">
        <v>35648</v>
      </c>
      <c r="AP12984" s="227">
        <v>121317.07</v>
      </c>
      <c r="AR12984" s="207" t="s">
        <v>26903</v>
      </c>
      <c r="AS12984" s="208">
        <v>9134.2800000000007</v>
      </c>
      <c r="AT12984" s="93"/>
      <c r="AU12984" s="93"/>
      <c r="AV12984" s="93"/>
    </row>
    <row r="12985" spans="35:48" x14ac:dyDescent="0.55000000000000004">
      <c r="AI12985" s="278" t="s">
        <v>19880</v>
      </c>
      <c r="AJ12985" s="279">
        <v>100804.05</v>
      </c>
      <c r="AL12985" s="246" t="s">
        <v>59842</v>
      </c>
      <c r="AM12985" s="247">
        <v>1233.4000000000001</v>
      </c>
      <c r="AO12985" s="226" t="s">
        <v>39473</v>
      </c>
      <c r="AP12985" s="227">
        <v>30347.7</v>
      </c>
      <c r="AR12985" s="207" t="s">
        <v>26904</v>
      </c>
      <c r="AS12985" s="208">
        <v>25885.919999999998</v>
      </c>
      <c r="AT12985" s="93"/>
      <c r="AU12985" s="93"/>
      <c r="AV12985" s="93"/>
    </row>
    <row r="12986" spans="35:48" x14ac:dyDescent="0.55000000000000004">
      <c r="AI12986" s="278" t="s">
        <v>19881</v>
      </c>
      <c r="AJ12986" s="279">
        <v>822671.82</v>
      </c>
      <c r="AL12986" s="246" t="s">
        <v>59843</v>
      </c>
      <c r="AM12986" s="247">
        <v>23203.119999999999</v>
      </c>
      <c r="AO12986" s="226" t="s">
        <v>53718</v>
      </c>
      <c r="AP12986" s="227">
        <v>13879.85</v>
      </c>
      <c r="AR12986" s="207" t="s">
        <v>26905</v>
      </c>
      <c r="AS12986" s="208">
        <v>4035</v>
      </c>
      <c r="AT12986" s="93"/>
      <c r="AU12986" s="93"/>
      <c r="AV12986" s="93"/>
    </row>
    <row r="12987" spans="35:48" x14ac:dyDescent="0.55000000000000004">
      <c r="AI12987" s="278" t="s">
        <v>33495</v>
      </c>
      <c r="AJ12987" s="279">
        <v>2928896.87</v>
      </c>
      <c r="AL12987" s="246" t="s">
        <v>53771</v>
      </c>
      <c r="AM12987" s="247">
        <v>1167.1500000000001</v>
      </c>
      <c r="AO12987" s="226" t="s">
        <v>40623</v>
      </c>
      <c r="AP12987" s="227">
        <v>1209057.3999999999</v>
      </c>
      <c r="AR12987" s="207" t="s">
        <v>26906</v>
      </c>
      <c r="AS12987" s="208">
        <v>771201.05</v>
      </c>
      <c r="AT12987" s="93"/>
      <c r="AU12987" s="93"/>
      <c r="AV12987" s="93"/>
    </row>
    <row r="12988" spans="35:48" x14ac:dyDescent="0.55000000000000004">
      <c r="AI12988" s="278" t="s">
        <v>47498</v>
      </c>
      <c r="AJ12988" s="279">
        <v>58370.04</v>
      </c>
      <c r="AL12988" s="246" t="s">
        <v>36713</v>
      </c>
      <c r="AM12988" s="247">
        <v>15000</v>
      </c>
      <c r="AO12988" s="226" t="s">
        <v>49152</v>
      </c>
      <c r="AP12988" s="227">
        <v>18141.599999999999</v>
      </c>
      <c r="AR12988" s="207" t="s">
        <v>26907</v>
      </c>
      <c r="AS12988" s="208">
        <v>103062.8</v>
      </c>
      <c r="AT12988" s="93"/>
      <c r="AU12988" s="93"/>
      <c r="AV12988" s="93"/>
    </row>
    <row r="12989" spans="35:48" x14ac:dyDescent="0.55000000000000004">
      <c r="AI12989" s="278" t="s">
        <v>62357</v>
      </c>
      <c r="AJ12989" s="279">
        <v>8402.76</v>
      </c>
      <c r="AL12989" s="246" t="s">
        <v>55422</v>
      </c>
      <c r="AM12989" s="247">
        <v>1164</v>
      </c>
      <c r="AO12989" s="226" t="s">
        <v>53719</v>
      </c>
      <c r="AP12989" s="227">
        <v>213081.06</v>
      </c>
      <c r="AR12989" s="207" t="s">
        <v>26908</v>
      </c>
      <c r="AS12989" s="208">
        <v>77788.91</v>
      </c>
      <c r="AT12989" s="93"/>
      <c r="AU12989" s="93"/>
      <c r="AV12989" s="93"/>
    </row>
    <row r="12990" spans="35:48" x14ac:dyDescent="0.55000000000000004">
      <c r="AI12990" s="278" t="s">
        <v>63484</v>
      </c>
      <c r="AJ12990" s="279">
        <v>3282.89</v>
      </c>
      <c r="AL12990" s="246" t="s">
        <v>55423</v>
      </c>
      <c r="AM12990" s="247">
        <v>7600</v>
      </c>
      <c r="AO12990" s="226" t="s">
        <v>53720</v>
      </c>
      <c r="AP12990" s="227">
        <v>507.7</v>
      </c>
      <c r="AR12990" s="207" t="s">
        <v>26909</v>
      </c>
      <c r="AS12990" s="208">
        <v>4491.18</v>
      </c>
      <c r="AT12990" s="93"/>
      <c r="AU12990" s="93"/>
      <c r="AV12990" s="93"/>
    </row>
    <row r="12991" spans="35:48" x14ac:dyDescent="0.55000000000000004">
      <c r="AI12991" s="278" t="s">
        <v>19898</v>
      </c>
      <c r="AJ12991" s="279">
        <v>5070.99</v>
      </c>
      <c r="AL12991" s="246" t="s">
        <v>42934</v>
      </c>
      <c r="AM12991" s="247">
        <v>20120.759999999998</v>
      </c>
      <c r="AO12991" s="226" t="s">
        <v>35649</v>
      </c>
      <c r="AP12991" s="227">
        <v>125798.96</v>
      </c>
      <c r="AR12991" s="207" t="s">
        <v>26910</v>
      </c>
      <c r="AS12991" s="208">
        <v>42986.79</v>
      </c>
      <c r="AT12991" s="93"/>
      <c r="AU12991" s="93"/>
      <c r="AV12991" s="93"/>
    </row>
    <row r="12992" spans="35:48" x14ac:dyDescent="0.55000000000000004">
      <c r="AI12992" s="278" t="s">
        <v>19899</v>
      </c>
      <c r="AJ12992" s="279">
        <v>14586.93</v>
      </c>
      <c r="AL12992" s="246" t="s">
        <v>64913</v>
      </c>
      <c r="AM12992" s="247">
        <v>-4889.3</v>
      </c>
      <c r="AO12992" s="226" t="s">
        <v>35650</v>
      </c>
      <c r="AP12992" s="227">
        <v>352346.59</v>
      </c>
      <c r="AR12992" s="207" t="s">
        <v>26911</v>
      </c>
      <c r="AS12992" s="208">
        <v>12589.57</v>
      </c>
      <c r="AT12992" s="93"/>
      <c r="AU12992" s="93"/>
      <c r="AV12992" s="93"/>
    </row>
    <row r="12993" spans="35:48" x14ac:dyDescent="0.55000000000000004">
      <c r="AI12993" s="278" t="s">
        <v>47500</v>
      </c>
      <c r="AJ12993" s="279">
        <v>10107.459999999999</v>
      </c>
      <c r="AL12993" s="246" t="s">
        <v>47271</v>
      </c>
      <c r="AM12993" s="247">
        <v>65696.009999999995</v>
      </c>
      <c r="AO12993" s="226" t="s">
        <v>35651</v>
      </c>
      <c r="AP12993" s="227">
        <v>26019.279999999999</v>
      </c>
      <c r="AR12993" s="207" t="s">
        <v>26912</v>
      </c>
      <c r="AS12993" s="208">
        <v>24262.799999999999</v>
      </c>
      <c r="AT12993" s="93"/>
      <c r="AU12993" s="93"/>
      <c r="AV12993" s="93"/>
    </row>
    <row r="12994" spans="35:48" x14ac:dyDescent="0.55000000000000004">
      <c r="AI12994" s="278" t="s">
        <v>19900</v>
      </c>
      <c r="AJ12994" s="279">
        <v>21562.47</v>
      </c>
      <c r="AL12994" s="246" t="s">
        <v>59844</v>
      </c>
      <c r="AM12994" s="247">
        <v>24189.42</v>
      </c>
      <c r="AO12994" s="226" t="s">
        <v>42921</v>
      </c>
      <c r="AP12994" s="227">
        <v>92.4</v>
      </c>
      <c r="AR12994" s="207" t="s">
        <v>26913</v>
      </c>
      <c r="AS12994" s="208">
        <v>17973.3</v>
      </c>
      <c r="AT12994" s="93"/>
      <c r="AU12994" s="93"/>
      <c r="AV12994" s="93"/>
    </row>
    <row r="12995" spans="35:48" x14ac:dyDescent="0.55000000000000004">
      <c r="AI12995" s="278" t="s">
        <v>40771</v>
      </c>
      <c r="AJ12995" s="279">
        <v>23007.96</v>
      </c>
      <c r="AL12995" s="246" t="s">
        <v>42936</v>
      </c>
      <c r="AM12995" s="247">
        <v>24557.21</v>
      </c>
      <c r="AO12995" s="226" t="s">
        <v>42922</v>
      </c>
      <c r="AP12995" s="227">
        <v>114411.2</v>
      </c>
      <c r="AR12995" s="207" t="s">
        <v>26914</v>
      </c>
      <c r="AS12995" s="208">
        <v>80658.38</v>
      </c>
      <c r="AT12995" s="93"/>
      <c r="AU12995" s="93"/>
      <c r="AV12995" s="93"/>
    </row>
    <row r="12996" spans="35:48" x14ac:dyDescent="0.55000000000000004">
      <c r="AI12996" s="278" t="s">
        <v>40772</v>
      </c>
      <c r="AJ12996" s="279">
        <v>1760.44</v>
      </c>
      <c r="AL12996" s="246" t="s">
        <v>42937</v>
      </c>
      <c r="AM12996" s="247">
        <v>36208.07</v>
      </c>
      <c r="AO12996" s="226" t="s">
        <v>53721</v>
      </c>
      <c r="AP12996" s="227">
        <v>365311.12</v>
      </c>
      <c r="AR12996" s="207" t="s">
        <v>26915</v>
      </c>
      <c r="AS12996" s="208">
        <v>1398</v>
      </c>
      <c r="AT12996" s="93"/>
      <c r="AU12996" s="93"/>
      <c r="AV12996" s="93"/>
    </row>
    <row r="12997" spans="35:48" x14ac:dyDescent="0.55000000000000004">
      <c r="AI12997" s="278" t="s">
        <v>19907</v>
      </c>
      <c r="AJ12997" s="279">
        <v>23278.66</v>
      </c>
      <c r="AL12997" s="246" t="s">
        <v>45608</v>
      </c>
      <c r="AM12997" s="247">
        <v>6000</v>
      </c>
      <c r="AO12997" s="226" t="s">
        <v>48248</v>
      </c>
      <c r="AP12997" s="227">
        <v>1577930.9</v>
      </c>
      <c r="AR12997" s="207" t="s">
        <v>26916</v>
      </c>
      <c r="AS12997" s="208">
        <v>29691.05</v>
      </c>
      <c r="AT12997" s="93"/>
      <c r="AU12997" s="93"/>
      <c r="AV12997" s="93"/>
    </row>
    <row r="12998" spans="35:48" x14ac:dyDescent="0.55000000000000004">
      <c r="AI12998" s="278" t="s">
        <v>69296</v>
      </c>
      <c r="AJ12998" s="279">
        <v>29795.61</v>
      </c>
      <c r="AL12998" s="246" t="s">
        <v>55424</v>
      </c>
      <c r="AM12998" s="247">
        <v>23000.49</v>
      </c>
      <c r="AO12998" s="226" t="s">
        <v>35652</v>
      </c>
      <c r="AP12998" s="227">
        <v>24981.3</v>
      </c>
      <c r="AR12998" s="207" t="s">
        <v>26917</v>
      </c>
      <c r="AS12998" s="208">
        <v>810493.54</v>
      </c>
      <c r="AT12998" s="93"/>
      <c r="AU12998" s="93"/>
      <c r="AV12998" s="93"/>
    </row>
    <row r="12999" spans="35:48" x14ac:dyDescent="0.55000000000000004">
      <c r="AI12999" s="278" t="s">
        <v>20025</v>
      </c>
      <c r="AJ12999" s="279">
        <v>405722.77</v>
      </c>
      <c r="AL12999" s="246" t="s">
        <v>64914</v>
      </c>
      <c r="AM12999" s="247">
        <v>-7101.54</v>
      </c>
      <c r="AO12999" s="226" t="s">
        <v>45577</v>
      </c>
      <c r="AP12999" s="227">
        <v>180267.55</v>
      </c>
      <c r="AR12999" s="207" t="s">
        <v>26918</v>
      </c>
      <c r="AS12999" s="208">
        <v>121208.55</v>
      </c>
      <c r="AT12999" s="93"/>
      <c r="AU12999" s="93"/>
      <c r="AV12999" s="93"/>
    </row>
    <row r="13000" spans="35:48" x14ac:dyDescent="0.55000000000000004">
      <c r="AI13000" s="278" t="s">
        <v>20028</v>
      </c>
      <c r="AJ13000" s="279">
        <v>1021171.02</v>
      </c>
      <c r="AL13000" s="246" t="s">
        <v>59845</v>
      </c>
      <c r="AM13000" s="247">
        <v>37518.75</v>
      </c>
      <c r="AO13000" s="226" t="s">
        <v>53722</v>
      </c>
      <c r="AP13000" s="227">
        <v>18308.57</v>
      </c>
      <c r="AR13000" s="207" t="s">
        <v>26919</v>
      </c>
      <c r="AS13000" s="208">
        <v>86827.72</v>
      </c>
      <c r="AT13000" s="93"/>
      <c r="AU13000" s="93"/>
      <c r="AV13000" s="93"/>
    </row>
    <row r="13001" spans="35:48" x14ac:dyDescent="0.55000000000000004">
      <c r="AI13001" s="278" t="s">
        <v>33504</v>
      </c>
      <c r="AJ13001" s="279">
        <v>-153.54</v>
      </c>
      <c r="AL13001" s="246" t="s">
        <v>64915</v>
      </c>
      <c r="AM13001" s="247">
        <v>4252.5</v>
      </c>
      <c r="AO13001" s="226" t="s">
        <v>35653</v>
      </c>
      <c r="AP13001" s="227">
        <v>1061763.1499999999</v>
      </c>
      <c r="AR13001" s="207" t="s">
        <v>26920</v>
      </c>
      <c r="AS13001" s="208">
        <v>4491.18</v>
      </c>
      <c r="AT13001" s="93"/>
      <c r="AU13001" s="93"/>
      <c r="AV13001" s="93"/>
    </row>
    <row r="13002" spans="35:48" x14ac:dyDescent="0.55000000000000004">
      <c r="AI13002" s="278" t="s">
        <v>20029</v>
      </c>
      <c r="AJ13002" s="279">
        <v>248.83</v>
      </c>
      <c r="AL13002" s="246" t="s">
        <v>64916</v>
      </c>
      <c r="AM13002" s="247">
        <v>1252.9100000000001</v>
      </c>
      <c r="AO13002" s="226" t="s">
        <v>48249</v>
      </c>
      <c r="AP13002" s="227">
        <v>181577.82</v>
      </c>
      <c r="AR13002" s="207" t="s">
        <v>26921</v>
      </c>
      <c r="AS13002" s="208">
        <v>42986.79</v>
      </c>
      <c r="AT13002" s="93"/>
      <c r="AU13002" s="93"/>
      <c r="AV13002" s="93"/>
    </row>
    <row r="13003" spans="35:48" x14ac:dyDescent="0.55000000000000004">
      <c r="AI13003" s="278" t="s">
        <v>20030</v>
      </c>
      <c r="AJ13003" s="279">
        <v>283446.02</v>
      </c>
      <c r="AL13003" s="246" t="s">
        <v>62812</v>
      </c>
      <c r="AM13003" s="247">
        <v>8842.27</v>
      </c>
      <c r="AO13003" s="226" t="s">
        <v>53723</v>
      </c>
      <c r="AP13003" s="227">
        <v>36.53</v>
      </c>
      <c r="AR13003" s="207" t="s">
        <v>26922</v>
      </c>
      <c r="AS13003" s="208">
        <v>12589.57</v>
      </c>
      <c r="AT13003" s="93"/>
      <c r="AU13003" s="93"/>
      <c r="AV13003" s="93"/>
    </row>
    <row r="13004" spans="35:48" x14ac:dyDescent="0.55000000000000004">
      <c r="AI13004" s="278" t="s">
        <v>20033</v>
      </c>
      <c r="AJ13004" s="279">
        <v>200935.7</v>
      </c>
      <c r="AL13004" s="246" t="s">
        <v>53772</v>
      </c>
      <c r="AM13004" s="247">
        <v>14076.93</v>
      </c>
      <c r="AO13004" s="226" t="s">
        <v>47257</v>
      </c>
      <c r="AP13004" s="227">
        <v>293.64</v>
      </c>
      <c r="AR13004" s="207" t="s">
        <v>26923</v>
      </c>
      <c r="AS13004" s="208">
        <v>24262.799999999999</v>
      </c>
      <c r="AT13004" s="93"/>
      <c r="AU13004" s="93"/>
      <c r="AV13004" s="93"/>
    </row>
    <row r="13005" spans="35:48" x14ac:dyDescent="0.55000000000000004">
      <c r="AI13005" s="278" t="s">
        <v>60897</v>
      </c>
      <c r="AJ13005" s="279">
        <v>-649.88</v>
      </c>
      <c r="AL13005" s="246" t="s">
        <v>64917</v>
      </c>
      <c r="AM13005" s="247">
        <v>2000</v>
      </c>
      <c r="AO13005" s="226" t="s">
        <v>50406</v>
      </c>
      <c r="AP13005" s="227">
        <v>80940</v>
      </c>
      <c r="AR13005" s="207" t="s">
        <v>26924</v>
      </c>
      <c r="AS13005" s="208">
        <v>17973.3</v>
      </c>
      <c r="AT13005" s="93"/>
      <c r="AU13005" s="93"/>
      <c r="AV13005" s="93"/>
    </row>
    <row r="13006" spans="35:48" x14ac:dyDescent="0.55000000000000004">
      <c r="AI13006" s="278" t="s">
        <v>20034</v>
      </c>
      <c r="AJ13006" s="279">
        <v>23675.96</v>
      </c>
      <c r="AL13006" s="246" t="s">
        <v>64918</v>
      </c>
      <c r="AM13006" s="247">
        <v>145.61000000000001</v>
      </c>
      <c r="AO13006" s="226" t="s">
        <v>45578</v>
      </c>
      <c r="AP13006" s="227">
        <v>498917.77</v>
      </c>
      <c r="AR13006" s="207" t="s">
        <v>26925</v>
      </c>
      <c r="AS13006" s="208">
        <v>233146.39</v>
      </c>
      <c r="AT13006" s="93"/>
      <c r="AU13006" s="93"/>
      <c r="AV13006" s="93"/>
    </row>
    <row r="13007" spans="35:48" x14ac:dyDescent="0.55000000000000004">
      <c r="AI13007" s="278" t="s">
        <v>20035</v>
      </c>
      <c r="AJ13007" s="279">
        <v>4897916.25</v>
      </c>
      <c r="AL13007" s="246" t="s">
        <v>64919</v>
      </c>
      <c r="AM13007" s="247">
        <v>490</v>
      </c>
      <c r="AO13007" s="226" t="s">
        <v>45579</v>
      </c>
      <c r="AP13007" s="227">
        <v>37861.230000000003</v>
      </c>
      <c r="AR13007" s="207" t="s">
        <v>26926</v>
      </c>
      <c r="AS13007" s="208">
        <v>5456.37</v>
      </c>
      <c r="AT13007" s="93"/>
      <c r="AU13007" s="93"/>
      <c r="AV13007" s="93"/>
    </row>
    <row r="13008" spans="35:48" x14ac:dyDescent="0.55000000000000004">
      <c r="AI13008" s="278" t="s">
        <v>20036</v>
      </c>
      <c r="AJ13008" s="279">
        <v>17460</v>
      </c>
      <c r="AL13008" s="246" t="s">
        <v>63382</v>
      </c>
      <c r="AM13008" s="247">
        <v>255.48</v>
      </c>
      <c r="AO13008" s="226" t="s">
        <v>45580</v>
      </c>
      <c r="AP13008" s="227">
        <v>563681.94999999995</v>
      </c>
      <c r="AR13008" s="207" t="s">
        <v>14173</v>
      </c>
      <c r="AS13008" s="208">
        <v>103959.01</v>
      </c>
      <c r="AT13008" s="93"/>
      <c r="AU13008" s="93"/>
      <c r="AV13008" s="93"/>
    </row>
    <row r="13009" spans="35:48" x14ac:dyDescent="0.55000000000000004">
      <c r="AI13009" s="278" t="s">
        <v>46034</v>
      </c>
      <c r="AJ13009" s="279">
        <v>1045209.8</v>
      </c>
      <c r="AL13009" s="246" t="s">
        <v>63383</v>
      </c>
      <c r="AM13009" s="247">
        <v>3795</v>
      </c>
      <c r="AO13009" s="226" t="s">
        <v>45581</v>
      </c>
      <c r="AP13009" s="227">
        <v>43121.64</v>
      </c>
      <c r="AR13009" s="207" t="s">
        <v>14174</v>
      </c>
      <c r="AS13009" s="208">
        <v>65870.27</v>
      </c>
      <c r="AT13009" s="93"/>
      <c r="AU13009" s="93"/>
      <c r="AV13009" s="93"/>
    </row>
    <row r="13010" spans="35:48" x14ac:dyDescent="0.55000000000000004">
      <c r="AI13010" s="278" t="s">
        <v>20038</v>
      </c>
      <c r="AJ13010" s="279">
        <v>157345.74</v>
      </c>
      <c r="AL13010" s="246" t="s">
        <v>56587</v>
      </c>
      <c r="AM13010" s="247">
        <v>311.19</v>
      </c>
      <c r="AO13010" s="226" t="s">
        <v>34117</v>
      </c>
      <c r="AP13010" s="227">
        <v>194550</v>
      </c>
      <c r="AR13010" s="207" t="s">
        <v>26927</v>
      </c>
      <c r="AS13010" s="208">
        <v>728.8</v>
      </c>
      <c r="AT13010" s="93"/>
      <c r="AU13010" s="93"/>
      <c r="AV13010" s="93"/>
    </row>
    <row r="13011" spans="35:48" x14ac:dyDescent="0.55000000000000004">
      <c r="AI13011" s="278" t="s">
        <v>20040</v>
      </c>
      <c r="AJ13011" s="279">
        <v>4398.7299999999996</v>
      </c>
      <c r="AL13011" s="246" t="s">
        <v>27754</v>
      </c>
      <c r="AM13011" s="247">
        <v>5267.43</v>
      </c>
      <c r="AO13011" s="226" t="s">
        <v>27469</v>
      </c>
      <c r="AP13011" s="227">
        <v>14883.07</v>
      </c>
      <c r="AR13011" s="207" t="s">
        <v>26928</v>
      </c>
      <c r="AS13011" s="208">
        <v>50253.5</v>
      </c>
      <c r="AT13011" s="93"/>
      <c r="AU13011" s="93"/>
      <c r="AV13011" s="93"/>
    </row>
    <row r="13012" spans="35:48" x14ac:dyDescent="0.55000000000000004">
      <c r="AI13012" s="278" t="s">
        <v>69297</v>
      </c>
      <c r="AJ13012" s="279">
        <v>-3687.02</v>
      </c>
      <c r="AL13012" s="246" t="s">
        <v>35681</v>
      </c>
      <c r="AM13012" s="247">
        <v>6601.58</v>
      </c>
      <c r="AO13012" s="226" t="s">
        <v>27471</v>
      </c>
      <c r="AP13012" s="227">
        <v>6049.08</v>
      </c>
      <c r="AR13012" s="207" t="s">
        <v>26929</v>
      </c>
      <c r="AS13012" s="208">
        <v>1398</v>
      </c>
      <c r="AT13012" s="93"/>
      <c r="AU13012" s="93"/>
      <c r="AV13012" s="93"/>
    </row>
    <row r="13013" spans="35:48" x14ac:dyDescent="0.55000000000000004">
      <c r="AI13013" s="278" t="s">
        <v>20042</v>
      </c>
      <c r="AJ13013" s="279">
        <v>2616478.9</v>
      </c>
      <c r="AL13013" s="246" t="s">
        <v>40630</v>
      </c>
      <c r="AM13013" s="247">
        <v>8770.61</v>
      </c>
      <c r="AO13013" s="226" t="s">
        <v>39474</v>
      </c>
      <c r="AP13013" s="227">
        <v>12532.91</v>
      </c>
      <c r="AR13013" s="207" t="s">
        <v>26930</v>
      </c>
      <c r="AS13013" s="208">
        <v>80216.460000000006</v>
      </c>
      <c r="AT13013" s="93"/>
      <c r="AU13013" s="93"/>
      <c r="AV13013" s="93"/>
    </row>
    <row r="13014" spans="35:48" x14ac:dyDescent="0.55000000000000004">
      <c r="AI13014" s="278" t="s">
        <v>20043</v>
      </c>
      <c r="AJ13014" s="279">
        <v>146754.47</v>
      </c>
      <c r="AL13014" s="246" t="s">
        <v>27770</v>
      </c>
      <c r="AM13014" s="247">
        <v>7469.66</v>
      </c>
      <c r="AO13014" s="226" t="s">
        <v>27473</v>
      </c>
      <c r="AP13014" s="227">
        <v>8473.92</v>
      </c>
      <c r="AR13014" s="207" t="s">
        <v>14175</v>
      </c>
      <c r="AS13014" s="208">
        <v>988836.95</v>
      </c>
      <c r="AT13014" s="93"/>
      <c r="AU13014" s="93"/>
      <c r="AV13014" s="93"/>
    </row>
    <row r="13015" spans="35:48" x14ac:dyDescent="0.55000000000000004">
      <c r="AI13015" s="278" t="s">
        <v>20044</v>
      </c>
      <c r="AJ13015" s="279">
        <v>291189.2</v>
      </c>
      <c r="AL13015" s="246" t="s">
        <v>27771</v>
      </c>
      <c r="AM13015" s="247">
        <v>1198.43</v>
      </c>
      <c r="AO13015" s="226" t="s">
        <v>27474</v>
      </c>
      <c r="AP13015" s="227">
        <v>1902.57</v>
      </c>
      <c r="AR13015" s="207" t="s">
        <v>26931</v>
      </c>
      <c r="AS13015" s="208">
        <v>347516</v>
      </c>
      <c r="AT13015" s="93"/>
      <c r="AU13015" s="93"/>
      <c r="AV13015" s="93"/>
    </row>
    <row r="13016" spans="35:48" x14ac:dyDescent="0.55000000000000004">
      <c r="AI13016" s="278" t="s">
        <v>33506</v>
      </c>
      <c r="AJ13016" s="279">
        <v>55951.92</v>
      </c>
      <c r="AL13016" s="246" t="s">
        <v>27772</v>
      </c>
      <c r="AM13016" s="247">
        <v>3979.02</v>
      </c>
      <c r="AO13016" s="226" t="s">
        <v>27475</v>
      </c>
      <c r="AP13016" s="227">
        <v>58706.31</v>
      </c>
      <c r="AR13016" s="207" t="s">
        <v>14176</v>
      </c>
      <c r="AS13016" s="208">
        <v>129144.09</v>
      </c>
      <c r="AT13016" s="93"/>
      <c r="AU13016" s="93"/>
      <c r="AV13016" s="93"/>
    </row>
    <row r="13017" spans="35:48" x14ac:dyDescent="0.55000000000000004">
      <c r="AI13017" s="278" t="s">
        <v>20045</v>
      </c>
      <c r="AJ13017" s="279">
        <v>808257.28</v>
      </c>
      <c r="AL13017" s="246" t="s">
        <v>40631</v>
      </c>
      <c r="AM13017" s="247">
        <v>1311.99</v>
      </c>
      <c r="AO13017" s="226" t="s">
        <v>27480</v>
      </c>
      <c r="AP13017" s="227">
        <v>41736.33</v>
      </c>
      <c r="AR13017" s="207" t="s">
        <v>26932</v>
      </c>
      <c r="AS13017" s="208">
        <v>949336.7</v>
      </c>
      <c r="AT13017" s="93"/>
      <c r="AU13017" s="93"/>
      <c r="AV13017" s="93"/>
    </row>
    <row r="13018" spans="35:48" x14ac:dyDescent="0.55000000000000004">
      <c r="AI13018" s="278" t="s">
        <v>20046</v>
      </c>
      <c r="AJ13018" s="279">
        <v>2273666.0299999998</v>
      </c>
      <c r="AL13018" s="246" t="s">
        <v>36717</v>
      </c>
      <c r="AM13018" s="247">
        <v>102454.2</v>
      </c>
      <c r="AO13018" s="226" t="s">
        <v>27481</v>
      </c>
      <c r="AP13018" s="227">
        <v>3175.98</v>
      </c>
      <c r="AR13018" s="207" t="s">
        <v>26933</v>
      </c>
      <c r="AS13018" s="208">
        <v>26935.88</v>
      </c>
      <c r="AT13018" s="93"/>
      <c r="AU13018" s="93"/>
      <c r="AV13018" s="93"/>
    </row>
    <row r="13019" spans="35:48" x14ac:dyDescent="0.55000000000000004">
      <c r="AI13019" s="278" t="s">
        <v>20047</v>
      </c>
      <c r="AJ13019" s="279">
        <v>1188712.48</v>
      </c>
      <c r="AL13019" s="246" t="s">
        <v>63384</v>
      </c>
      <c r="AM13019" s="247">
        <v>10400</v>
      </c>
      <c r="AO13019" s="226" t="s">
        <v>36697</v>
      </c>
      <c r="AP13019" s="227">
        <v>9254.02</v>
      </c>
      <c r="AR13019" s="207" t="s">
        <v>26934</v>
      </c>
      <c r="AS13019" s="208">
        <v>51390</v>
      </c>
      <c r="AT13019" s="93"/>
      <c r="AU13019" s="93"/>
      <c r="AV13019" s="93"/>
    </row>
    <row r="13020" spans="35:48" x14ac:dyDescent="0.55000000000000004">
      <c r="AI13020" s="278" t="s">
        <v>20048</v>
      </c>
      <c r="AJ13020" s="279">
        <v>336609.11</v>
      </c>
      <c r="AL13020" s="246" t="s">
        <v>36719</v>
      </c>
      <c r="AM13020" s="247">
        <v>4610.4399999999996</v>
      </c>
      <c r="AO13020" s="226" t="s">
        <v>36698</v>
      </c>
      <c r="AP13020" s="227">
        <v>6105.53</v>
      </c>
      <c r="AR13020" s="207" t="s">
        <v>26935</v>
      </c>
      <c r="AS13020" s="208">
        <v>1491.7</v>
      </c>
      <c r="AT13020" s="93"/>
      <c r="AU13020" s="93"/>
      <c r="AV13020" s="93"/>
    </row>
    <row r="13021" spans="35:48" x14ac:dyDescent="0.55000000000000004">
      <c r="AI13021" s="278" t="s">
        <v>20049</v>
      </c>
      <c r="AJ13021" s="279">
        <v>3623218.06</v>
      </c>
      <c r="AL13021" s="246" t="s">
        <v>27781</v>
      </c>
      <c r="AM13021" s="247">
        <v>8461.9699999999993</v>
      </c>
      <c r="AO13021" s="226" t="s">
        <v>27482</v>
      </c>
      <c r="AP13021" s="227">
        <v>1891.33</v>
      </c>
      <c r="AR13021" s="207" t="s">
        <v>26936</v>
      </c>
      <c r="AS13021" s="208">
        <v>970</v>
      </c>
      <c r="AT13021" s="93"/>
      <c r="AU13021" s="93"/>
      <c r="AV13021" s="93"/>
    </row>
    <row r="13022" spans="35:48" x14ac:dyDescent="0.55000000000000004">
      <c r="AI13022" s="278" t="s">
        <v>39139</v>
      </c>
      <c r="AJ13022" s="279">
        <v>37150.01</v>
      </c>
      <c r="AL13022" s="246" t="s">
        <v>34141</v>
      </c>
      <c r="AM13022" s="247">
        <v>28778.82</v>
      </c>
      <c r="AO13022" s="226" t="s">
        <v>27484</v>
      </c>
      <c r="AP13022" s="227">
        <v>13273.05</v>
      </c>
      <c r="AR13022" s="207" t="s">
        <v>26937</v>
      </c>
      <c r="AS13022" s="208">
        <v>22639</v>
      </c>
      <c r="AT13022" s="93"/>
      <c r="AU13022" s="93"/>
      <c r="AV13022" s="93"/>
    </row>
    <row r="13023" spans="35:48" x14ac:dyDescent="0.55000000000000004">
      <c r="AI13023" s="278" t="s">
        <v>20051</v>
      </c>
      <c r="AJ13023" s="279">
        <v>20414.91</v>
      </c>
      <c r="AL13023" s="246" t="s">
        <v>35682</v>
      </c>
      <c r="AM13023" s="247">
        <v>9340.5</v>
      </c>
      <c r="AO13023" s="226" t="s">
        <v>27485</v>
      </c>
      <c r="AP13023" s="227">
        <v>1015.34</v>
      </c>
      <c r="AR13023" s="207" t="s">
        <v>26938</v>
      </c>
      <c r="AS13023" s="208">
        <v>1616</v>
      </c>
      <c r="AT13023" s="93"/>
      <c r="AU13023" s="93"/>
      <c r="AV13023" s="93"/>
    </row>
    <row r="13024" spans="35:48" x14ac:dyDescent="0.55000000000000004">
      <c r="AI13024" s="278" t="s">
        <v>20054</v>
      </c>
      <c r="AJ13024" s="279">
        <v>1480119.17</v>
      </c>
      <c r="AL13024" s="246" t="s">
        <v>63385</v>
      </c>
      <c r="AM13024" s="247">
        <v>168801.14</v>
      </c>
      <c r="AO13024" s="226" t="s">
        <v>48250</v>
      </c>
      <c r="AP13024" s="227">
        <v>3198.8</v>
      </c>
      <c r="AR13024" s="207" t="s">
        <v>26939</v>
      </c>
      <c r="AS13024" s="208">
        <v>4778</v>
      </c>
      <c r="AT13024" s="93"/>
      <c r="AU13024" s="93"/>
      <c r="AV13024" s="93"/>
    </row>
    <row r="13025" spans="35:48" x14ac:dyDescent="0.55000000000000004">
      <c r="AI13025" s="278" t="s">
        <v>20057</v>
      </c>
      <c r="AJ13025" s="279">
        <v>169125.28</v>
      </c>
      <c r="AL13025" s="246" t="s">
        <v>27782</v>
      </c>
      <c r="AM13025" s="247">
        <v>345260.86</v>
      </c>
      <c r="AO13025" s="226" t="s">
        <v>49153</v>
      </c>
      <c r="AP13025" s="227">
        <v>2356.5300000000002</v>
      </c>
      <c r="AR13025" s="207" t="s">
        <v>26940</v>
      </c>
      <c r="AS13025" s="208">
        <v>7511.41</v>
      </c>
      <c r="AT13025" s="93"/>
      <c r="AU13025" s="93"/>
      <c r="AV13025" s="93"/>
    </row>
    <row r="13026" spans="35:48" x14ac:dyDescent="0.55000000000000004">
      <c r="AI13026" s="278" t="s">
        <v>20058</v>
      </c>
      <c r="AJ13026" s="279">
        <v>382.97</v>
      </c>
      <c r="AL13026" s="246" t="s">
        <v>58889</v>
      </c>
      <c r="AM13026" s="247">
        <v>72481.34</v>
      </c>
      <c r="AO13026" s="226" t="s">
        <v>27486</v>
      </c>
      <c r="AP13026" s="227">
        <v>548.74</v>
      </c>
      <c r="AR13026" s="207" t="s">
        <v>26941</v>
      </c>
      <c r="AS13026" s="208">
        <v>14914.09</v>
      </c>
      <c r="AT13026" s="93"/>
      <c r="AU13026" s="93"/>
      <c r="AV13026" s="93"/>
    </row>
    <row r="13027" spans="35:48" x14ac:dyDescent="0.55000000000000004">
      <c r="AI13027" s="278" t="s">
        <v>55606</v>
      </c>
      <c r="AJ13027" s="279">
        <v>8771.31</v>
      </c>
      <c r="AL13027" s="246" t="s">
        <v>45612</v>
      </c>
      <c r="AM13027" s="247">
        <v>26504.87</v>
      </c>
      <c r="AO13027" s="226" t="s">
        <v>35655</v>
      </c>
      <c r="AP13027" s="227">
        <v>73425</v>
      </c>
      <c r="AR13027" s="207" t="s">
        <v>26942</v>
      </c>
      <c r="AS13027" s="208">
        <v>2000</v>
      </c>
      <c r="AT13027" s="93"/>
      <c r="AU13027" s="93"/>
      <c r="AV13027" s="93"/>
    </row>
    <row r="13028" spans="35:48" x14ac:dyDescent="0.55000000000000004">
      <c r="AI13028" s="278" t="s">
        <v>36272</v>
      </c>
      <c r="AJ13028" s="279">
        <v>47953.77</v>
      </c>
      <c r="AL13028" s="246" t="s">
        <v>36720</v>
      </c>
      <c r="AM13028" s="247">
        <v>-35913.08</v>
      </c>
      <c r="AO13028" s="226" t="s">
        <v>39475</v>
      </c>
      <c r="AP13028" s="227">
        <v>20970</v>
      </c>
      <c r="AR13028" s="207" t="s">
        <v>26943</v>
      </c>
      <c r="AS13028" s="208">
        <v>13727</v>
      </c>
      <c r="AT13028" s="93"/>
      <c r="AU13028" s="93"/>
      <c r="AV13028" s="93"/>
    </row>
    <row r="13029" spans="35:48" x14ac:dyDescent="0.55000000000000004">
      <c r="AI13029" s="278" t="s">
        <v>20059</v>
      </c>
      <c r="AJ13029" s="279">
        <v>2776.48</v>
      </c>
      <c r="AL13029" s="246" t="s">
        <v>59224</v>
      </c>
      <c r="AM13029" s="247">
        <v>25700</v>
      </c>
      <c r="AO13029" s="226" t="s">
        <v>27487</v>
      </c>
      <c r="AP13029" s="227">
        <v>230888.9</v>
      </c>
      <c r="AR13029" s="207" t="s">
        <v>26944</v>
      </c>
      <c r="AS13029" s="208">
        <v>30277</v>
      </c>
      <c r="AT13029" s="93"/>
      <c r="AU13029" s="93"/>
      <c r="AV13029" s="93"/>
    </row>
    <row r="13030" spans="35:48" x14ac:dyDescent="0.55000000000000004">
      <c r="AI13030" s="278" t="s">
        <v>20060</v>
      </c>
      <c r="AJ13030" s="279">
        <v>2266.0700000000002</v>
      </c>
      <c r="AL13030" s="246" t="s">
        <v>53777</v>
      </c>
      <c r="AM13030" s="247">
        <v>600.1</v>
      </c>
      <c r="AO13030" s="226" t="s">
        <v>47258</v>
      </c>
      <c r="AP13030" s="227">
        <v>102</v>
      </c>
      <c r="AR13030" s="207" t="s">
        <v>26945</v>
      </c>
      <c r="AS13030" s="208">
        <v>2000</v>
      </c>
      <c r="AT13030" s="93"/>
      <c r="AU13030" s="93"/>
      <c r="AV13030" s="93"/>
    </row>
    <row r="13031" spans="35:48" x14ac:dyDescent="0.55000000000000004">
      <c r="AI13031" s="278" t="s">
        <v>70917</v>
      </c>
      <c r="AJ13031" s="279">
        <v>4750</v>
      </c>
      <c r="AL13031" s="246" t="s">
        <v>53778</v>
      </c>
      <c r="AM13031" s="247">
        <v>-0.22</v>
      </c>
      <c r="AO13031" s="226" t="s">
        <v>27488</v>
      </c>
      <c r="AP13031" s="227">
        <v>27063.040000000001</v>
      </c>
      <c r="AR13031" s="207" t="s">
        <v>26946</v>
      </c>
      <c r="AS13031" s="208">
        <v>44974</v>
      </c>
      <c r="AT13031" s="93"/>
      <c r="AU13031" s="93"/>
      <c r="AV13031" s="93"/>
    </row>
    <row r="13032" spans="35:48" x14ac:dyDescent="0.55000000000000004">
      <c r="AI13032" s="278" t="s">
        <v>20061</v>
      </c>
      <c r="AJ13032" s="279">
        <v>470</v>
      </c>
      <c r="AL13032" s="246" t="s">
        <v>53781</v>
      </c>
      <c r="AM13032" s="247">
        <v>45.88</v>
      </c>
      <c r="AO13032" s="226" t="s">
        <v>34118</v>
      </c>
      <c r="AP13032" s="227">
        <v>5337.51</v>
      </c>
      <c r="AR13032" s="207" t="s">
        <v>26947</v>
      </c>
      <c r="AS13032" s="208">
        <v>12289.41</v>
      </c>
      <c r="AT13032" s="93"/>
      <c r="AU13032" s="93"/>
      <c r="AV13032" s="93"/>
    </row>
    <row r="13033" spans="35:48" x14ac:dyDescent="0.55000000000000004">
      <c r="AI13033" s="278" t="s">
        <v>20062</v>
      </c>
      <c r="AJ13033" s="279">
        <v>2604064.9900000002</v>
      </c>
      <c r="AL13033" s="246" t="s">
        <v>53782</v>
      </c>
      <c r="AM13033" s="247">
        <v>120.1</v>
      </c>
      <c r="AO13033" s="226" t="s">
        <v>27489</v>
      </c>
      <c r="AP13033" s="227">
        <v>6529.06</v>
      </c>
      <c r="AR13033" s="207" t="s">
        <v>26948</v>
      </c>
      <c r="AS13033" s="208">
        <v>14914.09</v>
      </c>
      <c r="AT13033" s="93"/>
      <c r="AU13033" s="93"/>
      <c r="AV13033" s="93"/>
    </row>
    <row r="13034" spans="35:48" x14ac:dyDescent="0.55000000000000004">
      <c r="AI13034" s="278" t="s">
        <v>55607</v>
      </c>
      <c r="AJ13034" s="279">
        <v>-0.04</v>
      </c>
      <c r="AL13034" s="246" t="s">
        <v>58682</v>
      </c>
      <c r="AM13034" s="247">
        <v>-9.0299999999999994</v>
      </c>
      <c r="AO13034" s="226" t="s">
        <v>27490</v>
      </c>
      <c r="AP13034" s="227">
        <v>9720</v>
      </c>
      <c r="AR13034" s="207" t="s">
        <v>26949</v>
      </c>
      <c r="AS13034" s="208">
        <v>24255</v>
      </c>
      <c r="AT13034" s="93"/>
      <c r="AU13034" s="93"/>
      <c r="AV13034" s="93"/>
    </row>
    <row r="13035" spans="35:48" x14ac:dyDescent="0.55000000000000004">
      <c r="AI13035" s="278" t="s">
        <v>20063</v>
      </c>
      <c r="AJ13035" s="279">
        <v>1389909.73</v>
      </c>
      <c r="AL13035" s="246" t="s">
        <v>53784</v>
      </c>
      <c r="AM13035" s="247">
        <v>27491.41</v>
      </c>
      <c r="AO13035" s="226" t="s">
        <v>34119</v>
      </c>
      <c r="AP13035" s="227">
        <v>19861.580000000002</v>
      </c>
      <c r="AR13035" s="207" t="s">
        <v>26950</v>
      </c>
      <c r="AS13035" s="208">
        <v>971</v>
      </c>
      <c r="AT13035" s="93"/>
      <c r="AU13035" s="93"/>
      <c r="AV13035" s="93"/>
    </row>
    <row r="13036" spans="35:48" x14ac:dyDescent="0.55000000000000004">
      <c r="AI13036" s="278" t="s">
        <v>20064</v>
      </c>
      <c r="AJ13036" s="279">
        <v>251948.28</v>
      </c>
      <c r="AL13036" s="246" t="s">
        <v>53785</v>
      </c>
      <c r="AM13036" s="247">
        <v>1838.52</v>
      </c>
      <c r="AO13036" s="226" t="s">
        <v>36699</v>
      </c>
      <c r="AP13036" s="227">
        <v>3375</v>
      </c>
      <c r="AR13036" s="207" t="s">
        <v>26951</v>
      </c>
      <c r="AS13036" s="208">
        <v>14582</v>
      </c>
      <c r="AT13036" s="93"/>
      <c r="AU13036" s="93"/>
      <c r="AV13036" s="93"/>
    </row>
    <row r="13037" spans="35:48" x14ac:dyDescent="0.55000000000000004">
      <c r="AI13037" s="278" t="s">
        <v>43220</v>
      </c>
      <c r="AJ13037" s="279">
        <v>8098.91</v>
      </c>
      <c r="AL13037" s="246" t="s">
        <v>53786</v>
      </c>
      <c r="AM13037" s="247">
        <v>2243.67</v>
      </c>
      <c r="AO13037" s="226" t="s">
        <v>49154</v>
      </c>
      <c r="AP13037" s="227">
        <v>1175</v>
      </c>
      <c r="AR13037" s="207" t="s">
        <v>26952</v>
      </c>
      <c r="AS13037" s="208">
        <v>21201</v>
      </c>
      <c r="AT13037" s="93"/>
      <c r="AU13037" s="93"/>
      <c r="AV13037" s="93"/>
    </row>
    <row r="13038" spans="35:48" x14ac:dyDescent="0.55000000000000004">
      <c r="AI13038" s="278" t="s">
        <v>20071</v>
      </c>
      <c r="AJ13038" s="279">
        <v>1723961.54</v>
      </c>
      <c r="AL13038" s="246" t="s">
        <v>53787</v>
      </c>
      <c r="AM13038" s="247">
        <v>7185.85</v>
      </c>
      <c r="AO13038" s="226" t="s">
        <v>45582</v>
      </c>
      <c r="AP13038" s="227">
        <v>1186.74</v>
      </c>
      <c r="AR13038" s="207" t="s">
        <v>26953</v>
      </c>
      <c r="AS13038" s="208">
        <v>48000</v>
      </c>
      <c r="AT13038" s="93"/>
      <c r="AU13038" s="93"/>
      <c r="AV13038" s="93"/>
    </row>
    <row r="13039" spans="35:48" x14ac:dyDescent="0.55000000000000004">
      <c r="AI13039" s="278" t="s">
        <v>54335</v>
      </c>
      <c r="AJ13039" s="279">
        <v>-147618.32</v>
      </c>
      <c r="AL13039" s="246" t="s">
        <v>64920</v>
      </c>
      <c r="AM13039" s="247">
        <v>1878.8</v>
      </c>
      <c r="AO13039" s="226" t="s">
        <v>27491</v>
      </c>
      <c r="AP13039" s="227">
        <v>29988.27</v>
      </c>
      <c r="AR13039" s="207" t="s">
        <v>26954</v>
      </c>
      <c r="AS13039" s="208">
        <v>4000</v>
      </c>
      <c r="AT13039" s="93"/>
      <c r="AU13039" s="93"/>
      <c r="AV13039" s="93"/>
    </row>
    <row r="13040" spans="35:48" x14ac:dyDescent="0.55000000000000004">
      <c r="AI13040" s="278" t="s">
        <v>33513</v>
      </c>
      <c r="AJ13040" s="279">
        <v>274999.2</v>
      </c>
      <c r="AL13040" s="246" t="s">
        <v>53788</v>
      </c>
      <c r="AM13040" s="247">
        <v>55829.8</v>
      </c>
      <c r="AO13040" s="226" t="s">
        <v>35656</v>
      </c>
      <c r="AP13040" s="227">
        <v>19065.57</v>
      </c>
      <c r="AR13040" s="207" t="s">
        <v>26955</v>
      </c>
      <c r="AS13040" s="208">
        <v>4000</v>
      </c>
      <c r="AT13040" s="93"/>
      <c r="AU13040" s="93"/>
      <c r="AV13040" s="93"/>
    </row>
    <row r="13041" spans="35:48" x14ac:dyDescent="0.55000000000000004">
      <c r="AI13041" s="278" t="s">
        <v>59978</v>
      </c>
      <c r="AJ13041" s="279">
        <v>2236</v>
      </c>
      <c r="AL13041" s="246" t="s">
        <v>58683</v>
      </c>
      <c r="AM13041" s="247">
        <v>-20.7</v>
      </c>
      <c r="AO13041" s="226" t="s">
        <v>35657</v>
      </c>
      <c r="AP13041" s="227">
        <v>6496.96</v>
      </c>
      <c r="AR13041" s="207" t="s">
        <v>26956</v>
      </c>
      <c r="AS13041" s="208">
        <v>4280.2299999999996</v>
      </c>
      <c r="AT13041" s="93"/>
      <c r="AU13041" s="93"/>
      <c r="AV13041" s="93"/>
    </row>
    <row r="13042" spans="35:48" x14ac:dyDescent="0.55000000000000004">
      <c r="AI13042" s="278" t="s">
        <v>46035</v>
      </c>
      <c r="AJ13042" s="279">
        <v>152150</v>
      </c>
      <c r="AL13042" s="246" t="s">
        <v>55425</v>
      </c>
      <c r="AM13042" s="247">
        <v>254.6</v>
      </c>
      <c r="AO13042" s="226" t="s">
        <v>35658</v>
      </c>
      <c r="AP13042" s="227">
        <v>26456.59</v>
      </c>
      <c r="AR13042" s="207" t="s">
        <v>26957</v>
      </c>
      <c r="AS13042" s="208">
        <v>9539.2000000000007</v>
      </c>
      <c r="AT13042" s="93"/>
      <c r="AU13042" s="93"/>
      <c r="AV13042" s="93"/>
    </row>
    <row r="13043" spans="35:48" x14ac:dyDescent="0.55000000000000004">
      <c r="AI13043" s="278" t="s">
        <v>20095</v>
      </c>
      <c r="AJ13043" s="279">
        <v>31757.7</v>
      </c>
      <c r="AL13043" s="246" t="s">
        <v>35683</v>
      </c>
      <c r="AM13043" s="247">
        <v>52000</v>
      </c>
      <c r="AO13043" s="226" t="s">
        <v>27492</v>
      </c>
      <c r="AP13043" s="227">
        <v>17099.84</v>
      </c>
      <c r="AR13043" s="207" t="s">
        <v>26958</v>
      </c>
      <c r="AS13043" s="208">
        <v>1633.2</v>
      </c>
      <c r="AT13043" s="93"/>
      <c r="AU13043" s="93"/>
      <c r="AV13043" s="93"/>
    </row>
    <row r="13044" spans="35:48" x14ac:dyDescent="0.55000000000000004">
      <c r="AI13044" s="278" t="s">
        <v>33514</v>
      </c>
      <c r="AJ13044" s="279">
        <v>8250</v>
      </c>
      <c r="AL13044" s="246" t="s">
        <v>34142</v>
      </c>
      <c r="AM13044" s="247">
        <v>93986.49</v>
      </c>
      <c r="AO13044" s="226" t="s">
        <v>36700</v>
      </c>
      <c r="AP13044" s="227">
        <v>54165.53</v>
      </c>
      <c r="AR13044" s="207" t="s">
        <v>26959</v>
      </c>
      <c r="AS13044" s="208">
        <v>222.2</v>
      </c>
      <c r="AT13044" s="93"/>
      <c r="AU13044" s="93"/>
      <c r="AV13044" s="93"/>
    </row>
    <row r="13045" spans="35:48" x14ac:dyDescent="0.55000000000000004">
      <c r="AI13045" s="278" t="s">
        <v>33515</v>
      </c>
      <c r="AJ13045" s="279">
        <v>29315.200000000001</v>
      </c>
      <c r="AL13045" s="246" t="s">
        <v>34143</v>
      </c>
      <c r="AM13045" s="247">
        <v>21459.91</v>
      </c>
      <c r="AO13045" s="226" t="s">
        <v>40624</v>
      </c>
      <c r="AP13045" s="227">
        <v>9999.99</v>
      </c>
      <c r="AR13045" s="207" t="s">
        <v>26960</v>
      </c>
      <c r="AS13045" s="208">
        <v>616</v>
      </c>
      <c r="AT13045" s="93"/>
      <c r="AU13045" s="93"/>
      <c r="AV13045" s="93"/>
    </row>
    <row r="13046" spans="35:48" x14ac:dyDescent="0.55000000000000004">
      <c r="AI13046" s="278" t="s">
        <v>59980</v>
      </c>
      <c r="AJ13046" s="279">
        <v>248.78</v>
      </c>
      <c r="AL13046" s="246" t="s">
        <v>34144</v>
      </c>
      <c r="AM13046" s="247">
        <v>16632</v>
      </c>
      <c r="AO13046" s="226" t="s">
        <v>50407</v>
      </c>
      <c r="AP13046" s="227">
        <v>14512.5</v>
      </c>
      <c r="AR13046" s="207" t="s">
        <v>26961</v>
      </c>
      <c r="AS13046" s="208">
        <v>6966.53</v>
      </c>
      <c r="AT13046" s="93"/>
      <c r="AU13046" s="93"/>
      <c r="AV13046" s="93"/>
    </row>
    <row r="13047" spans="35:48" x14ac:dyDescent="0.55000000000000004">
      <c r="AI13047" s="278" t="s">
        <v>20097</v>
      </c>
      <c r="AJ13047" s="279">
        <v>12572.41</v>
      </c>
      <c r="AL13047" s="246" t="s">
        <v>34145</v>
      </c>
      <c r="AM13047" s="247">
        <v>53924.11</v>
      </c>
      <c r="AO13047" s="226" t="s">
        <v>48251</v>
      </c>
      <c r="AP13047" s="227">
        <v>18817</v>
      </c>
      <c r="AR13047" s="207" t="s">
        <v>26962</v>
      </c>
      <c r="AS13047" s="208">
        <v>1614.05</v>
      </c>
      <c r="AT13047" s="93"/>
      <c r="AU13047" s="93"/>
      <c r="AV13047" s="93"/>
    </row>
    <row r="13048" spans="35:48" x14ac:dyDescent="0.55000000000000004">
      <c r="AI13048" s="278" t="s">
        <v>20099</v>
      </c>
      <c r="AJ13048" s="279">
        <v>30000</v>
      </c>
      <c r="AL13048" s="246" t="s">
        <v>36721</v>
      </c>
      <c r="AM13048" s="247">
        <v>273510.75</v>
      </c>
      <c r="AO13048" s="226" t="s">
        <v>42923</v>
      </c>
      <c r="AP13048" s="227">
        <v>15700</v>
      </c>
      <c r="AR13048" s="207" t="s">
        <v>26963</v>
      </c>
      <c r="AS13048" s="208">
        <v>688.11</v>
      </c>
      <c r="AT13048" s="93"/>
      <c r="AU13048" s="93"/>
      <c r="AV13048" s="93"/>
    </row>
    <row r="13049" spans="35:48" x14ac:dyDescent="0.55000000000000004">
      <c r="AI13049" s="278" t="s">
        <v>20101</v>
      </c>
      <c r="AJ13049" s="279">
        <v>11747.37</v>
      </c>
      <c r="AL13049" s="246" t="s">
        <v>34146</v>
      </c>
      <c r="AM13049" s="247">
        <v>827.28</v>
      </c>
      <c r="AO13049" s="226" t="s">
        <v>42924</v>
      </c>
      <c r="AP13049" s="227">
        <v>1201.02</v>
      </c>
      <c r="AR13049" s="207" t="s">
        <v>14177</v>
      </c>
      <c r="AS13049" s="208">
        <v>46588.3</v>
      </c>
      <c r="AT13049" s="93"/>
      <c r="AU13049" s="93"/>
      <c r="AV13049" s="93"/>
    </row>
    <row r="13050" spans="35:48" x14ac:dyDescent="0.55000000000000004">
      <c r="AI13050" s="278" t="s">
        <v>20103</v>
      </c>
      <c r="AJ13050" s="279">
        <v>45790.52</v>
      </c>
      <c r="AL13050" s="246" t="s">
        <v>36722</v>
      </c>
      <c r="AM13050" s="247">
        <v>199187.37</v>
      </c>
      <c r="AO13050" s="226" t="s">
        <v>42925</v>
      </c>
      <c r="AP13050" s="227">
        <v>3012.11</v>
      </c>
      <c r="AR13050" s="207" t="s">
        <v>26964</v>
      </c>
      <c r="AS13050" s="208">
        <v>9726</v>
      </c>
      <c r="AT13050" s="93"/>
      <c r="AU13050" s="93"/>
      <c r="AV13050" s="93"/>
    </row>
    <row r="13051" spans="35:48" x14ac:dyDescent="0.55000000000000004">
      <c r="AI13051" s="278" t="s">
        <v>20121</v>
      </c>
      <c r="AJ13051" s="279">
        <v>17790.28</v>
      </c>
      <c r="AL13051" s="246" t="s">
        <v>34147</v>
      </c>
      <c r="AM13051" s="247">
        <v>1237.5</v>
      </c>
      <c r="AO13051" s="226" t="s">
        <v>53724</v>
      </c>
      <c r="AP13051" s="227">
        <v>624.87</v>
      </c>
      <c r="AR13051" s="207" t="s">
        <v>26965</v>
      </c>
      <c r="AS13051" s="208">
        <v>48000</v>
      </c>
      <c r="AT13051" s="93"/>
      <c r="AU13051" s="93"/>
      <c r="AV13051" s="93"/>
    </row>
    <row r="13052" spans="35:48" x14ac:dyDescent="0.55000000000000004">
      <c r="AI13052" s="278" t="s">
        <v>40774</v>
      </c>
      <c r="AJ13052" s="279">
        <v>71924.37</v>
      </c>
      <c r="AL13052" s="246" t="s">
        <v>50419</v>
      </c>
      <c r="AM13052" s="247">
        <v>115</v>
      </c>
      <c r="AO13052" s="226" t="s">
        <v>53725</v>
      </c>
      <c r="AP13052" s="227">
        <v>144.66</v>
      </c>
      <c r="AR13052" s="207" t="s">
        <v>26966</v>
      </c>
      <c r="AS13052" s="208">
        <v>4000</v>
      </c>
      <c r="AT13052" s="93"/>
      <c r="AU13052" s="93"/>
      <c r="AV13052" s="93"/>
    </row>
    <row r="13053" spans="35:48" x14ac:dyDescent="0.55000000000000004">
      <c r="AI13053" s="278" t="s">
        <v>56798</v>
      </c>
      <c r="AJ13053" s="279">
        <v>892.98</v>
      </c>
      <c r="AL13053" s="246" t="s">
        <v>34148</v>
      </c>
      <c r="AM13053" s="247">
        <v>6331.4</v>
      </c>
      <c r="AO13053" s="226" t="s">
        <v>50408</v>
      </c>
      <c r="AP13053" s="227">
        <v>4610.0600000000004</v>
      </c>
      <c r="AR13053" s="207" t="s">
        <v>26967</v>
      </c>
      <c r="AS13053" s="208">
        <v>4000</v>
      </c>
      <c r="AT13053" s="93"/>
      <c r="AU13053" s="93"/>
      <c r="AV13053" s="93"/>
    </row>
    <row r="13054" spans="35:48" x14ac:dyDescent="0.55000000000000004">
      <c r="AI13054" s="278" t="s">
        <v>43221</v>
      </c>
      <c r="AJ13054" s="279">
        <v>16042.25</v>
      </c>
      <c r="AL13054" s="246" t="s">
        <v>62245</v>
      </c>
      <c r="AM13054" s="247">
        <v>230631.69</v>
      </c>
      <c r="AO13054" s="226" t="s">
        <v>53726</v>
      </c>
      <c r="AP13054" s="227">
        <v>1444.97</v>
      </c>
      <c r="AR13054" s="207" t="s">
        <v>26968</v>
      </c>
      <c r="AS13054" s="208">
        <v>4280.2299999999996</v>
      </c>
      <c r="AT13054" s="93"/>
      <c r="AU13054" s="93"/>
      <c r="AV13054" s="93"/>
    </row>
    <row r="13055" spans="35:48" x14ac:dyDescent="0.55000000000000004">
      <c r="AI13055" s="278" t="s">
        <v>65131</v>
      </c>
      <c r="AJ13055" s="279">
        <v>1500</v>
      </c>
      <c r="AL13055" s="246" t="s">
        <v>63799</v>
      </c>
      <c r="AM13055" s="247">
        <v>11153.82</v>
      </c>
      <c r="AO13055" s="226" t="s">
        <v>53727</v>
      </c>
      <c r="AP13055" s="227">
        <v>110.58</v>
      </c>
      <c r="AR13055" s="207" t="s">
        <v>26969</v>
      </c>
      <c r="AS13055" s="208">
        <v>9539.2000000000007</v>
      </c>
      <c r="AT13055" s="93"/>
      <c r="AU13055" s="93"/>
      <c r="AV13055" s="93"/>
    </row>
    <row r="13056" spans="35:48" x14ac:dyDescent="0.55000000000000004">
      <c r="AI13056" s="278" t="s">
        <v>20123</v>
      </c>
      <c r="AJ13056" s="279">
        <v>4325.37</v>
      </c>
      <c r="AL13056" s="246" t="s">
        <v>39490</v>
      </c>
      <c r="AM13056" s="247">
        <v>46390.03</v>
      </c>
      <c r="AO13056" s="226" t="s">
        <v>53728</v>
      </c>
      <c r="AP13056" s="227">
        <v>348.23</v>
      </c>
      <c r="AR13056" s="207" t="s">
        <v>26970</v>
      </c>
      <c r="AS13056" s="208">
        <v>1633.2</v>
      </c>
      <c r="AT13056" s="93"/>
      <c r="AU13056" s="93"/>
      <c r="AV13056" s="93"/>
    </row>
    <row r="13057" spans="35:48" x14ac:dyDescent="0.55000000000000004">
      <c r="AI13057" s="278" t="s">
        <v>20124</v>
      </c>
      <c r="AJ13057" s="279">
        <v>1567.79</v>
      </c>
      <c r="AL13057" s="246" t="s">
        <v>63800</v>
      </c>
      <c r="AM13057" s="247">
        <v>1890</v>
      </c>
      <c r="AO13057" s="226" t="s">
        <v>53729</v>
      </c>
      <c r="AP13057" s="227">
        <v>202.82</v>
      </c>
      <c r="AR13057" s="207" t="s">
        <v>26971</v>
      </c>
      <c r="AS13057" s="208">
        <v>222.2</v>
      </c>
      <c r="AT13057" s="93"/>
      <c r="AU13057" s="93"/>
      <c r="AV13057" s="93"/>
    </row>
    <row r="13058" spans="35:48" x14ac:dyDescent="0.55000000000000004">
      <c r="AI13058" s="278" t="s">
        <v>20125</v>
      </c>
      <c r="AJ13058" s="279">
        <v>4693.25</v>
      </c>
      <c r="AL13058" s="246" t="s">
        <v>34149</v>
      </c>
      <c r="AM13058" s="247">
        <v>26340</v>
      </c>
      <c r="AO13058" s="226" t="s">
        <v>49155</v>
      </c>
      <c r="AP13058" s="227">
        <v>6294.85</v>
      </c>
      <c r="AR13058" s="207" t="s">
        <v>26972</v>
      </c>
      <c r="AS13058" s="208">
        <v>616</v>
      </c>
      <c r="AT13058" s="93"/>
      <c r="AU13058" s="93"/>
      <c r="AV13058" s="93"/>
    </row>
    <row r="13059" spans="35:48" x14ac:dyDescent="0.55000000000000004">
      <c r="AI13059" s="278" t="s">
        <v>20128</v>
      </c>
      <c r="AJ13059" s="279">
        <v>12365.51</v>
      </c>
      <c r="AL13059" s="246" t="s">
        <v>56588</v>
      </c>
      <c r="AM13059" s="247">
        <v>398.22</v>
      </c>
      <c r="AO13059" s="226" t="s">
        <v>53730</v>
      </c>
      <c r="AP13059" s="227">
        <v>533.37</v>
      </c>
      <c r="AR13059" s="207" t="s">
        <v>26973</v>
      </c>
      <c r="AS13059" s="208">
        <v>6966.53</v>
      </c>
      <c r="AT13059" s="93"/>
      <c r="AU13059" s="93"/>
      <c r="AV13059" s="93"/>
    </row>
    <row r="13060" spans="35:48" x14ac:dyDescent="0.55000000000000004">
      <c r="AI13060" s="278" t="s">
        <v>20143</v>
      </c>
      <c r="AJ13060" s="279">
        <v>17968.28</v>
      </c>
      <c r="AL13060" s="246" t="s">
        <v>40632</v>
      </c>
      <c r="AM13060" s="247">
        <v>3037.1</v>
      </c>
      <c r="AO13060" s="226" t="s">
        <v>39476</v>
      </c>
      <c r="AP13060" s="227">
        <v>16997.400000000001</v>
      </c>
      <c r="AR13060" s="207" t="s">
        <v>26974</v>
      </c>
      <c r="AS13060" s="208">
        <v>1614.05</v>
      </c>
      <c r="AT13060" s="93"/>
      <c r="AU13060" s="93"/>
      <c r="AV13060" s="93"/>
    </row>
    <row r="13061" spans="35:48" x14ac:dyDescent="0.55000000000000004">
      <c r="AI13061" s="278" t="s">
        <v>70132</v>
      </c>
      <c r="AJ13061" s="279">
        <v>41315.599999999999</v>
      </c>
      <c r="AL13061" s="246" t="s">
        <v>34150</v>
      </c>
      <c r="AM13061" s="247">
        <v>1376.34</v>
      </c>
      <c r="AO13061" s="226" t="s">
        <v>35659</v>
      </c>
      <c r="AP13061" s="227">
        <v>188565.65</v>
      </c>
      <c r="AR13061" s="207" t="s">
        <v>26975</v>
      </c>
      <c r="AS13061" s="208">
        <v>688.11</v>
      </c>
      <c r="AT13061" s="93"/>
      <c r="AU13061" s="93"/>
      <c r="AV13061" s="93"/>
    </row>
    <row r="13062" spans="35:48" x14ac:dyDescent="0.55000000000000004">
      <c r="AI13062" s="278" t="s">
        <v>20144</v>
      </c>
      <c r="AJ13062" s="279">
        <v>3239.01</v>
      </c>
      <c r="AL13062" s="246" t="s">
        <v>34151</v>
      </c>
      <c r="AM13062" s="247">
        <v>78092.679999999993</v>
      </c>
      <c r="AO13062" s="226" t="s">
        <v>47259</v>
      </c>
      <c r="AP13062" s="227">
        <v>3176.17</v>
      </c>
      <c r="AR13062" s="207" t="s">
        <v>14178</v>
      </c>
      <c r="AS13062" s="208">
        <v>83342.3</v>
      </c>
      <c r="AT13062" s="93"/>
      <c r="AU13062" s="93"/>
      <c r="AV13062" s="93"/>
    </row>
    <row r="13063" spans="35:48" x14ac:dyDescent="0.55000000000000004">
      <c r="AI13063" s="278" t="s">
        <v>20145</v>
      </c>
      <c r="AJ13063" s="279">
        <v>298403.76</v>
      </c>
      <c r="AL13063" s="246" t="s">
        <v>35685</v>
      </c>
      <c r="AM13063" s="247">
        <v>174459.5</v>
      </c>
      <c r="AO13063" s="226" t="s">
        <v>40625</v>
      </c>
      <c r="AP13063" s="227">
        <v>25141.48</v>
      </c>
      <c r="AR13063" s="207" t="s">
        <v>26976</v>
      </c>
      <c r="AS13063" s="208">
        <v>9726</v>
      </c>
      <c r="AT13063" s="93"/>
      <c r="AU13063" s="93"/>
      <c r="AV13063" s="93"/>
    </row>
    <row r="13064" spans="35:48" x14ac:dyDescent="0.55000000000000004">
      <c r="AI13064" s="278" t="s">
        <v>20146</v>
      </c>
      <c r="AJ13064" s="279">
        <v>7964.26</v>
      </c>
      <c r="AL13064" s="246" t="s">
        <v>35686</v>
      </c>
      <c r="AM13064" s="247">
        <v>104844.59</v>
      </c>
      <c r="AO13064" s="226" t="s">
        <v>40626</v>
      </c>
      <c r="AP13064" s="227">
        <v>56172.73</v>
      </c>
      <c r="AR13064" s="207" t="s">
        <v>26977</v>
      </c>
      <c r="AS13064" s="208">
        <v>30745.89</v>
      </c>
      <c r="AT13064" s="93"/>
      <c r="AU13064" s="93"/>
      <c r="AV13064" s="93"/>
    </row>
    <row r="13065" spans="35:48" x14ac:dyDescent="0.55000000000000004">
      <c r="AI13065" s="278" t="s">
        <v>20164</v>
      </c>
      <c r="AJ13065" s="279">
        <v>3448.45</v>
      </c>
      <c r="AL13065" s="246" t="s">
        <v>62813</v>
      </c>
      <c r="AM13065" s="247">
        <v>3800</v>
      </c>
      <c r="AO13065" s="226" t="s">
        <v>48252</v>
      </c>
      <c r="AP13065" s="227">
        <v>2883.75</v>
      </c>
      <c r="AR13065" s="207" t="s">
        <v>26978</v>
      </c>
      <c r="AS13065" s="208">
        <v>4339.3100000000004</v>
      </c>
      <c r="AT13065" s="93"/>
      <c r="AU13065" s="93"/>
      <c r="AV13065" s="93"/>
    </row>
    <row r="13066" spans="35:48" x14ac:dyDescent="0.55000000000000004">
      <c r="AI13066" s="278" t="s">
        <v>59321</v>
      </c>
      <c r="AJ13066" s="279">
        <v>15358.76</v>
      </c>
      <c r="AL13066" s="246" t="s">
        <v>39491</v>
      </c>
      <c r="AM13066" s="247">
        <v>34460.43</v>
      </c>
      <c r="AO13066" s="226" t="s">
        <v>45583</v>
      </c>
      <c r="AP13066" s="227">
        <v>99969.84</v>
      </c>
      <c r="AR13066" s="207" t="s">
        <v>26979</v>
      </c>
      <c r="AS13066" s="208">
        <v>163280.32000000001</v>
      </c>
      <c r="AT13066" s="93"/>
      <c r="AU13066" s="93"/>
      <c r="AV13066" s="93"/>
    </row>
    <row r="13067" spans="35:48" x14ac:dyDescent="0.55000000000000004">
      <c r="AI13067" s="278" t="s">
        <v>65132</v>
      </c>
      <c r="AJ13067" s="279">
        <v>4000</v>
      </c>
      <c r="AL13067" s="246" t="s">
        <v>39493</v>
      </c>
      <c r="AM13067" s="247">
        <v>56.01</v>
      </c>
      <c r="AO13067" s="226" t="s">
        <v>45584</v>
      </c>
      <c r="AP13067" s="227">
        <v>8176.5</v>
      </c>
      <c r="AR13067" s="207" t="s">
        <v>26980</v>
      </c>
      <c r="AS13067" s="208">
        <v>22172.080000000002</v>
      </c>
      <c r="AT13067" s="93"/>
      <c r="AU13067" s="93"/>
      <c r="AV13067" s="93"/>
    </row>
    <row r="13068" spans="35:48" x14ac:dyDescent="0.55000000000000004">
      <c r="AI13068" s="278" t="s">
        <v>20225</v>
      </c>
      <c r="AJ13068" s="279">
        <v>187126.13</v>
      </c>
      <c r="AL13068" s="246" t="s">
        <v>64921</v>
      </c>
      <c r="AM13068" s="247">
        <v>248.64</v>
      </c>
      <c r="AO13068" s="226" t="s">
        <v>42926</v>
      </c>
      <c r="AP13068" s="227">
        <v>485300</v>
      </c>
      <c r="AR13068" s="207" t="s">
        <v>26981</v>
      </c>
      <c r="AS13068" s="208">
        <v>6947.91</v>
      </c>
      <c r="AT13068" s="93"/>
      <c r="AU13068" s="93"/>
      <c r="AV13068" s="93"/>
    </row>
    <row r="13069" spans="35:48" x14ac:dyDescent="0.55000000000000004">
      <c r="AI13069" s="278" t="s">
        <v>33552</v>
      </c>
      <c r="AJ13069" s="279">
        <v>293.87</v>
      </c>
      <c r="AL13069" s="246" t="s">
        <v>57865</v>
      </c>
      <c r="AM13069" s="247">
        <v>39261.879999999997</v>
      </c>
      <c r="AO13069" s="226" t="s">
        <v>40627</v>
      </c>
      <c r="AP13069" s="227">
        <v>1159.1300000000001</v>
      </c>
      <c r="AR13069" s="207" t="s">
        <v>26982</v>
      </c>
      <c r="AS13069" s="208">
        <v>4256.74</v>
      </c>
      <c r="AT13069" s="93"/>
      <c r="AU13069" s="93"/>
      <c r="AV13069" s="93"/>
    </row>
    <row r="13070" spans="35:48" x14ac:dyDescent="0.55000000000000004">
      <c r="AI13070" s="278" t="s">
        <v>20226</v>
      </c>
      <c r="AJ13070" s="279">
        <v>9764.18</v>
      </c>
      <c r="AL13070" s="246" t="s">
        <v>45613</v>
      </c>
      <c r="AM13070" s="247">
        <v>43308.480000000003</v>
      </c>
      <c r="AO13070" s="226" t="s">
        <v>35660</v>
      </c>
      <c r="AP13070" s="227">
        <v>65488.06</v>
      </c>
      <c r="AR13070" s="207" t="s">
        <v>26983</v>
      </c>
      <c r="AS13070" s="208">
        <v>1394.12</v>
      </c>
      <c r="AT13070" s="93"/>
      <c r="AU13070" s="93"/>
      <c r="AV13070" s="93"/>
    </row>
    <row r="13071" spans="35:48" x14ac:dyDescent="0.55000000000000004">
      <c r="AI13071" s="278" t="s">
        <v>46041</v>
      </c>
      <c r="AJ13071" s="279">
        <v>18812.990000000002</v>
      </c>
      <c r="AL13071" s="246" t="s">
        <v>58684</v>
      </c>
      <c r="AM13071" s="247">
        <v>-15050.68</v>
      </c>
      <c r="AO13071" s="226" t="s">
        <v>35661</v>
      </c>
      <c r="AP13071" s="227">
        <v>156967.43</v>
      </c>
      <c r="AR13071" s="207" t="s">
        <v>26984</v>
      </c>
      <c r="AS13071" s="208">
        <v>136.25</v>
      </c>
      <c r="AT13071" s="93"/>
      <c r="AU13071" s="93"/>
      <c r="AV13071" s="93"/>
    </row>
    <row r="13072" spans="35:48" x14ac:dyDescent="0.55000000000000004">
      <c r="AI13072" s="278" t="s">
        <v>33553</v>
      </c>
      <c r="AJ13072" s="279">
        <v>2093.4499999999998</v>
      </c>
      <c r="AL13072" s="246" t="s">
        <v>47274</v>
      </c>
      <c r="AM13072" s="247">
        <v>56977.35</v>
      </c>
      <c r="AO13072" s="226" t="s">
        <v>35662</v>
      </c>
      <c r="AP13072" s="227">
        <v>25912.53</v>
      </c>
      <c r="AR13072" s="207" t="s">
        <v>26985</v>
      </c>
      <c r="AS13072" s="208">
        <v>20677.02</v>
      </c>
      <c r="AT13072" s="93"/>
      <c r="AU13072" s="93"/>
      <c r="AV13072" s="93"/>
    </row>
    <row r="13073" spans="35:48" x14ac:dyDescent="0.55000000000000004">
      <c r="AI13073" s="278" t="s">
        <v>20227</v>
      </c>
      <c r="AJ13073" s="279">
        <v>2133.37</v>
      </c>
      <c r="AL13073" s="246" t="s">
        <v>48267</v>
      </c>
      <c r="AM13073" s="247">
        <v>6152.47</v>
      </c>
      <c r="AO13073" s="226" t="s">
        <v>45585</v>
      </c>
      <c r="AP13073" s="227">
        <v>34689.33</v>
      </c>
      <c r="AR13073" s="207" t="s">
        <v>26986</v>
      </c>
      <c r="AS13073" s="208">
        <v>19508.62</v>
      </c>
      <c r="AT13073" s="93"/>
      <c r="AU13073" s="93"/>
      <c r="AV13073" s="93"/>
    </row>
    <row r="13074" spans="35:48" x14ac:dyDescent="0.55000000000000004">
      <c r="AI13074" s="278" t="s">
        <v>69298</v>
      </c>
      <c r="AJ13074" s="279">
        <v>2815.16</v>
      </c>
      <c r="AL13074" s="246" t="s">
        <v>48268</v>
      </c>
      <c r="AM13074" s="247">
        <v>470.68</v>
      </c>
      <c r="AO13074" s="226" t="s">
        <v>53731</v>
      </c>
      <c r="AP13074" s="227">
        <v>43049.51</v>
      </c>
      <c r="AR13074" s="207" t="s">
        <v>26987</v>
      </c>
      <c r="AS13074" s="208">
        <v>52402.77</v>
      </c>
      <c r="AT13074" s="93"/>
      <c r="AU13074" s="93"/>
      <c r="AV13074" s="93"/>
    </row>
    <row r="13075" spans="35:48" x14ac:dyDescent="0.55000000000000004">
      <c r="AI13075" s="278" t="s">
        <v>20228</v>
      </c>
      <c r="AJ13075" s="279">
        <v>6999.92</v>
      </c>
      <c r="AL13075" s="246" t="s">
        <v>50420</v>
      </c>
      <c r="AM13075" s="247">
        <v>475.5</v>
      </c>
      <c r="AO13075" s="226" t="s">
        <v>47260</v>
      </c>
      <c r="AP13075" s="227">
        <v>23374.92</v>
      </c>
      <c r="AR13075" s="207" t="s">
        <v>26988</v>
      </c>
      <c r="AS13075" s="208">
        <v>506.26</v>
      </c>
      <c r="AT13075" s="93"/>
      <c r="AU13075" s="93"/>
      <c r="AV13075" s="93"/>
    </row>
    <row r="13076" spans="35:48" x14ac:dyDescent="0.55000000000000004">
      <c r="AI13076" s="278" t="s">
        <v>33555</v>
      </c>
      <c r="AJ13076" s="279">
        <v>1771.63</v>
      </c>
      <c r="AL13076" s="246" t="s">
        <v>56589</v>
      </c>
      <c r="AM13076" s="247">
        <v>157668.98000000001</v>
      </c>
      <c r="AO13076" s="226" t="s">
        <v>48253</v>
      </c>
      <c r="AP13076" s="227">
        <v>16360</v>
      </c>
      <c r="AR13076" s="207" t="s">
        <v>26989</v>
      </c>
      <c r="AS13076" s="208">
        <v>678342.6</v>
      </c>
      <c r="AT13076" s="93"/>
      <c r="AU13076" s="93"/>
      <c r="AV13076" s="93"/>
    </row>
    <row r="13077" spans="35:48" x14ac:dyDescent="0.55000000000000004">
      <c r="AI13077" s="278" t="s">
        <v>69299</v>
      </c>
      <c r="AJ13077" s="279">
        <v>1451.2</v>
      </c>
      <c r="AL13077" s="246" t="s">
        <v>58685</v>
      </c>
      <c r="AM13077" s="247">
        <v>6680.2</v>
      </c>
      <c r="AO13077" s="226" t="s">
        <v>36701</v>
      </c>
      <c r="AP13077" s="227">
        <v>24224.82</v>
      </c>
      <c r="AR13077" s="207" t="s">
        <v>26990</v>
      </c>
      <c r="AS13077" s="208">
        <v>10543.87</v>
      </c>
      <c r="AT13077" s="93"/>
      <c r="AU13077" s="93"/>
      <c r="AV13077" s="93"/>
    </row>
    <row r="13078" spans="35:48" x14ac:dyDescent="0.55000000000000004">
      <c r="AI13078" s="278" t="s">
        <v>13501</v>
      </c>
      <c r="AJ13078" s="279">
        <v>12205.75</v>
      </c>
      <c r="AL13078" s="246" t="s">
        <v>64922</v>
      </c>
      <c r="AM13078" s="247">
        <v>1200</v>
      </c>
      <c r="AO13078" s="226" t="s">
        <v>35663</v>
      </c>
      <c r="AP13078" s="227">
        <v>188052.5</v>
      </c>
      <c r="AR13078" s="207" t="s">
        <v>26991</v>
      </c>
      <c r="AS13078" s="208">
        <v>25720.13</v>
      </c>
      <c r="AT13078" s="93"/>
      <c r="AU13078" s="93"/>
      <c r="AV13078" s="93"/>
    </row>
    <row r="13079" spans="35:48" x14ac:dyDescent="0.55000000000000004">
      <c r="AI13079" s="278" t="s">
        <v>32070</v>
      </c>
      <c r="AJ13079" s="279">
        <v>1385.6</v>
      </c>
      <c r="AL13079" s="246" t="s">
        <v>64923</v>
      </c>
      <c r="AM13079" s="247">
        <v>68.92</v>
      </c>
      <c r="AO13079" s="226" t="s">
        <v>50409</v>
      </c>
      <c r="AP13079" s="227">
        <v>16200</v>
      </c>
      <c r="AR13079" s="207" t="s">
        <v>26992</v>
      </c>
      <c r="AS13079" s="208">
        <v>365580</v>
      </c>
      <c r="AT13079" s="93"/>
      <c r="AU13079" s="93"/>
      <c r="AV13079" s="93"/>
    </row>
    <row r="13080" spans="35:48" x14ac:dyDescent="0.55000000000000004">
      <c r="AI13080" s="278" t="s">
        <v>20230</v>
      </c>
      <c r="AJ13080" s="279">
        <v>17517.11</v>
      </c>
      <c r="AL13080" s="246" t="s">
        <v>56590</v>
      </c>
      <c r="AM13080" s="247">
        <v>12311.9</v>
      </c>
      <c r="AO13080" s="226" t="s">
        <v>49156</v>
      </c>
      <c r="AP13080" s="227">
        <v>27900</v>
      </c>
      <c r="AR13080" s="207" t="s">
        <v>14179</v>
      </c>
      <c r="AS13080" s="208">
        <v>224439.86</v>
      </c>
      <c r="AT13080" s="93"/>
      <c r="AU13080" s="93"/>
      <c r="AV13080" s="93"/>
    </row>
    <row r="13081" spans="35:48" x14ac:dyDescent="0.55000000000000004">
      <c r="AI13081" s="278" t="s">
        <v>35015</v>
      </c>
      <c r="AJ13081" s="279">
        <v>1050</v>
      </c>
      <c r="AL13081" s="246" t="s">
        <v>56591</v>
      </c>
      <c r="AM13081" s="247">
        <v>38939.69</v>
      </c>
      <c r="AO13081" s="226" t="s">
        <v>45586</v>
      </c>
      <c r="AP13081" s="227">
        <v>184814.35</v>
      </c>
      <c r="AR13081" s="207" t="s">
        <v>14180</v>
      </c>
      <c r="AS13081" s="208">
        <v>17169.580000000002</v>
      </c>
      <c r="AT13081" s="93"/>
      <c r="AU13081" s="93"/>
      <c r="AV13081" s="93"/>
    </row>
    <row r="13082" spans="35:48" x14ac:dyDescent="0.55000000000000004">
      <c r="AI13082" s="278" t="s">
        <v>62883</v>
      </c>
      <c r="AJ13082" s="279">
        <v>8731.1200000000008</v>
      </c>
      <c r="AL13082" s="246" t="s">
        <v>56592</v>
      </c>
      <c r="AM13082" s="247">
        <v>36773.61</v>
      </c>
      <c r="AO13082" s="226" t="s">
        <v>45587</v>
      </c>
      <c r="AP13082" s="227">
        <v>14162.65</v>
      </c>
      <c r="AR13082" s="207" t="s">
        <v>14181</v>
      </c>
      <c r="AS13082" s="208">
        <v>43669.65</v>
      </c>
      <c r="AT13082" s="93"/>
      <c r="AU13082" s="93"/>
      <c r="AV13082" s="93"/>
    </row>
    <row r="13083" spans="35:48" x14ac:dyDescent="0.55000000000000004">
      <c r="AI13083" s="278" t="s">
        <v>20231</v>
      </c>
      <c r="AJ13083" s="279">
        <v>64286.94</v>
      </c>
      <c r="AL13083" s="246" t="s">
        <v>62814</v>
      </c>
      <c r="AM13083" s="247">
        <v>37492.269999999997</v>
      </c>
      <c r="AO13083" s="226" t="s">
        <v>45588</v>
      </c>
      <c r="AP13083" s="227">
        <v>1270774.3899999999</v>
      </c>
      <c r="AR13083" s="207" t="s">
        <v>26993</v>
      </c>
      <c r="AS13083" s="208">
        <v>120919.61</v>
      </c>
      <c r="AT13083" s="93"/>
      <c r="AU13083" s="93"/>
      <c r="AV13083" s="93"/>
    </row>
    <row r="13084" spans="35:48" x14ac:dyDescent="0.55000000000000004">
      <c r="AI13084" s="278" t="s">
        <v>20234</v>
      </c>
      <c r="AJ13084" s="279">
        <v>46244.800000000003</v>
      </c>
      <c r="AL13084" s="246" t="s">
        <v>47275</v>
      </c>
      <c r="AM13084" s="247">
        <v>115</v>
      </c>
      <c r="AO13084" s="226" t="s">
        <v>45589</v>
      </c>
      <c r="AP13084" s="227">
        <v>96815.56</v>
      </c>
      <c r="AR13084" s="207" t="s">
        <v>26994</v>
      </c>
      <c r="AS13084" s="208">
        <v>15015</v>
      </c>
      <c r="AT13084" s="93"/>
      <c r="AU13084" s="93"/>
      <c r="AV13084" s="93"/>
    </row>
    <row r="13085" spans="35:48" x14ac:dyDescent="0.55000000000000004">
      <c r="AI13085" s="278" t="s">
        <v>13502</v>
      </c>
      <c r="AJ13085" s="279">
        <v>28830.66</v>
      </c>
      <c r="AL13085" s="246" t="s">
        <v>47277</v>
      </c>
      <c r="AM13085" s="247">
        <v>8.8000000000000007</v>
      </c>
      <c r="AO13085" s="226" t="s">
        <v>27546</v>
      </c>
      <c r="AP13085" s="227">
        <v>6427.5</v>
      </c>
      <c r="AR13085" s="207" t="s">
        <v>26995</v>
      </c>
      <c r="AS13085" s="208">
        <v>111747.3</v>
      </c>
      <c r="AT13085" s="93"/>
      <c r="AU13085" s="93"/>
      <c r="AV13085" s="93"/>
    </row>
    <row r="13086" spans="35:48" x14ac:dyDescent="0.55000000000000004">
      <c r="AI13086" s="278" t="s">
        <v>20235</v>
      </c>
      <c r="AJ13086" s="279">
        <v>88865.27</v>
      </c>
      <c r="AL13086" s="246" t="s">
        <v>45614</v>
      </c>
      <c r="AM13086" s="247">
        <v>7965.76</v>
      </c>
      <c r="AO13086" s="226" t="s">
        <v>27547</v>
      </c>
      <c r="AP13086" s="227">
        <v>491.7</v>
      </c>
      <c r="AR13086" s="207" t="s">
        <v>26996</v>
      </c>
      <c r="AS13086" s="208">
        <v>91221.24</v>
      </c>
      <c r="AT13086" s="93"/>
      <c r="AU13086" s="93"/>
      <c r="AV13086" s="93"/>
    </row>
    <row r="13087" spans="35:48" x14ac:dyDescent="0.55000000000000004">
      <c r="AI13087" s="278" t="s">
        <v>20236</v>
      </c>
      <c r="AJ13087" s="279">
        <v>28317.7</v>
      </c>
      <c r="AL13087" s="246" t="s">
        <v>58686</v>
      </c>
      <c r="AM13087" s="247">
        <v>-87.13</v>
      </c>
      <c r="AO13087" s="226" t="s">
        <v>27548</v>
      </c>
      <c r="AP13087" s="227">
        <v>1549.04</v>
      </c>
      <c r="AR13087" s="207" t="s">
        <v>26997</v>
      </c>
      <c r="AS13087" s="208">
        <v>190691.32</v>
      </c>
      <c r="AT13087" s="93"/>
      <c r="AU13087" s="93"/>
      <c r="AV13087" s="93"/>
    </row>
    <row r="13088" spans="35:48" x14ac:dyDescent="0.55000000000000004">
      <c r="AI13088" s="278" t="s">
        <v>20237</v>
      </c>
      <c r="AJ13088" s="279">
        <v>265433.03999999998</v>
      </c>
      <c r="AL13088" s="246" t="s">
        <v>58890</v>
      </c>
      <c r="AM13088" s="247">
        <v>10402.15</v>
      </c>
      <c r="AO13088" s="226" t="s">
        <v>53732</v>
      </c>
      <c r="AP13088" s="227">
        <v>1244.58</v>
      </c>
      <c r="AR13088" s="207" t="s">
        <v>26998</v>
      </c>
      <c r="AS13088" s="208">
        <v>16817.66</v>
      </c>
      <c r="AT13088" s="93"/>
      <c r="AU13088" s="93"/>
      <c r="AV13088" s="93"/>
    </row>
    <row r="13089" spans="35:48" x14ac:dyDescent="0.55000000000000004">
      <c r="AI13089" s="278" t="s">
        <v>20238</v>
      </c>
      <c r="AJ13089" s="279">
        <v>22542.51</v>
      </c>
      <c r="AL13089" s="246" t="s">
        <v>64924</v>
      </c>
      <c r="AM13089" s="247">
        <v>29739.3</v>
      </c>
      <c r="AO13089" s="226" t="s">
        <v>14211</v>
      </c>
      <c r="AP13089" s="227">
        <v>350.47</v>
      </c>
      <c r="AR13089" s="207" t="s">
        <v>26999</v>
      </c>
      <c r="AS13089" s="208">
        <v>14296.44</v>
      </c>
      <c r="AT13089" s="93"/>
      <c r="AU13089" s="93"/>
      <c r="AV13089" s="93"/>
    </row>
    <row r="13090" spans="35:48" x14ac:dyDescent="0.55000000000000004">
      <c r="AI13090" s="278" t="s">
        <v>20239</v>
      </c>
      <c r="AJ13090" s="279">
        <v>2130</v>
      </c>
      <c r="AL13090" s="246" t="s">
        <v>64925</v>
      </c>
      <c r="AM13090" s="247">
        <v>3064.19</v>
      </c>
      <c r="AO13090" s="226" t="s">
        <v>14212</v>
      </c>
      <c r="AP13090" s="227">
        <v>2866.02</v>
      </c>
      <c r="AR13090" s="207" t="s">
        <v>27000</v>
      </c>
      <c r="AS13090" s="208">
        <v>118132.81</v>
      </c>
      <c r="AT13090" s="93"/>
      <c r="AU13090" s="93"/>
      <c r="AV13090" s="93"/>
    </row>
    <row r="13091" spans="35:48" x14ac:dyDescent="0.55000000000000004">
      <c r="AI13091" s="278" t="s">
        <v>35017</v>
      </c>
      <c r="AJ13091" s="279">
        <v>30773.81</v>
      </c>
      <c r="AL13091" s="246" t="s">
        <v>64926</v>
      </c>
      <c r="AM13091" s="247">
        <v>2509.42</v>
      </c>
      <c r="AO13091" s="226" t="s">
        <v>53733</v>
      </c>
      <c r="AP13091" s="227">
        <v>5261.34</v>
      </c>
      <c r="AR13091" s="207" t="s">
        <v>27001</v>
      </c>
      <c r="AS13091" s="208">
        <v>3338.7</v>
      </c>
      <c r="AT13091" s="93"/>
      <c r="AU13091" s="93"/>
      <c r="AV13091" s="93"/>
    </row>
    <row r="13092" spans="35:48" x14ac:dyDescent="0.55000000000000004">
      <c r="AI13092" s="278" t="s">
        <v>58033</v>
      </c>
      <c r="AJ13092" s="279">
        <v>1191.33</v>
      </c>
      <c r="AL13092" s="246" t="s">
        <v>64927</v>
      </c>
      <c r="AM13092" s="247">
        <v>8036.87</v>
      </c>
      <c r="AO13092" s="226" t="s">
        <v>45590</v>
      </c>
      <c r="AP13092" s="227">
        <v>34559.660000000003</v>
      </c>
      <c r="AR13092" s="207" t="s">
        <v>27002</v>
      </c>
      <c r="AS13092" s="208">
        <v>103305</v>
      </c>
      <c r="AT13092" s="93"/>
      <c r="AU13092" s="93"/>
      <c r="AV13092" s="93"/>
    </row>
    <row r="13093" spans="35:48" x14ac:dyDescent="0.55000000000000004">
      <c r="AI13093" s="278" t="s">
        <v>20240</v>
      </c>
      <c r="AJ13093" s="279">
        <v>15398.87</v>
      </c>
      <c r="AL13093" s="246" t="s">
        <v>61601</v>
      </c>
      <c r="AM13093" s="247">
        <v>43.5</v>
      </c>
      <c r="AO13093" s="226" t="s">
        <v>53734</v>
      </c>
      <c r="AP13093" s="227">
        <v>1832.57</v>
      </c>
      <c r="AR13093" s="207" t="s">
        <v>27003</v>
      </c>
      <c r="AS13093" s="208">
        <v>22064.47</v>
      </c>
      <c r="AT13093" s="93"/>
      <c r="AU13093" s="93"/>
      <c r="AV13093" s="93"/>
    </row>
    <row r="13094" spans="35:48" x14ac:dyDescent="0.55000000000000004">
      <c r="AI13094" s="278" t="s">
        <v>20241</v>
      </c>
      <c r="AJ13094" s="279">
        <v>79712.12</v>
      </c>
      <c r="AL13094" s="246" t="s">
        <v>61602</v>
      </c>
      <c r="AM13094" s="247">
        <v>11692.17</v>
      </c>
      <c r="AO13094" s="226" t="s">
        <v>48254</v>
      </c>
      <c r="AP13094" s="227">
        <v>12839.43</v>
      </c>
      <c r="AR13094" s="207" t="s">
        <v>27004</v>
      </c>
      <c r="AS13094" s="208">
        <v>63954.43</v>
      </c>
      <c r="AT13094" s="93"/>
      <c r="AU13094" s="93"/>
      <c r="AV13094" s="93"/>
    </row>
    <row r="13095" spans="35:48" x14ac:dyDescent="0.55000000000000004">
      <c r="AI13095" s="278" t="s">
        <v>59322</v>
      </c>
      <c r="AJ13095" s="279">
        <v>5546.08</v>
      </c>
      <c r="AL13095" s="246" t="s">
        <v>61603</v>
      </c>
      <c r="AM13095" s="247">
        <v>897.71</v>
      </c>
      <c r="AO13095" s="226" t="s">
        <v>27551</v>
      </c>
      <c r="AP13095" s="227">
        <v>-7620</v>
      </c>
      <c r="AR13095" s="207" t="s">
        <v>27005</v>
      </c>
      <c r="AS13095" s="208">
        <v>19317.32</v>
      </c>
      <c r="AT13095" s="93"/>
      <c r="AU13095" s="93"/>
      <c r="AV13095" s="93"/>
    </row>
    <row r="13096" spans="35:48" x14ac:dyDescent="0.55000000000000004">
      <c r="AI13096" s="278" t="s">
        <v>20242</v>
      </c>
      <c r="AJ13096" s="279">
        <v>8501.07</v>
      </c>
      <c r="AL13096" s="246" t="s">
        <v>61604</v>
      </c>
      <c r="AM13096" s="247">
        <v>2864.6</v>
      </c>
      <c r="AO13096" s="226" t="s">
        <v>27552</v>
      </c>
      <c r="AP13096" s="227">
        <v>6715.98</v>
      </c>
      <c r="AR13096" s="207" t="s">
        <v>27006</v>
      </c>
      <c r="AS13096" s="208">
        <v>34389.86</v>
      </c>
      <c r="AT13096" s="93"/>
      <c r="AU13096" s="93"/>
      <c r="AV13096" s="93"/>
    </row>
    <row r="13097" spans="35:48" x14ac:dyDescent="0.55000000000000004">
      <c r="AI13097" s="278" t="s">
        <v>35019</v>
      </c>
      <c r="AJ13097" s="279">
        <v>5183.1899999999996</v>
      </c>
      <c r="AL13097" s="246" t="s">
        <v>62246</v>
      </c>
      <c r="AM13097" s="247">
        <v>326.25</v>
      </c>
      <c r="AO13097" s="226" t="s">
        <v>27553</v>
      </c>
      <c r="AP13097" s="227">
        <v>-69.16</v>
      </c>
      <c r="AR13097" s="207" t="s">
        <v>27007</v>
      </c>
      <c r="AS13097" s="208">
        <v>9350</v>
      </c>
      <c r="AT13097" s="93"/>
      <c r="AU13097" s="93"/>
      <c r="AV13097" s="93"/>
    </row>
    <row r="13098" spans="35:48" x14ac:dyDescent="0.55000000000000004">
      <c r="AI13098" s="278" t="s">
        <v>66771</v>
      </c>
      <c r="AJ13098" s="279">
        <v>922.27</v>
      </c>
      <c r="AL13098" s="246" t="s">
        <v>50421</v>
      </c>
      <c r="AM13098" s="247">
        <v>37834</v>
      </c>
      <c r="AO13098" s="226" t="s">
        <v>27554</v>
      </c>
      <c r="AP13098" s="227">
        <v>-176.38</v>
      </c>
      <c r="AR13098" s="207" t="s">
        <v>27008</v>
      </c>
      <c r="AS13098" s="208">
        <v>22509.72</v>
      </c>
      <c r="AT13098" s="93"/>
      <c r="AU13098" s="93"/>
      <c r="AV13098" s="93"/>
    </row>
    <row r="13099" spans="35:48" x14ac:dyDescent="0.55000000000000004">
      <c r="AI13099" s="278" t="s">
        <v>13503</v>
      </c>
      <c r="AJ13099" s="279">
        <v>530.34</v>
      </c>
      <c r="AL13099" s="246" t="s">
        <v>60743</v>
      </c>
      <c r="AM13099" s="247">
        <v>5000</v>
      </c>
      <c r="AO13099" s="226" t="s">
        <v>53735</v>
      </c>
      <c r="AP13099" s="227">
        <v>5934.93</v>
      </c>
      <c r="AR13099" s="207" t="s">
        <v>27009</v>
      </c>
      <c r="AS13099" s="208">
        <v>28571.23</v>
      </c>
      <c r="AT13099" s="93"/>
      <c r="AU13099" s="93"/>
      <c r="AV13099" s="93"/>
    </row>
    <row r="13100" spans="35:48" x14ac:dyDescent="0.55000000000000004">
      <c r="AI13100" s="278" t="s">
        <v>20243</v>
      </c>
      <c r="AJ13100" s="279">
        <v>4948.95</v>
      </c>
      <c r="AL13100" s="246" t="s">
        <v>60744</v>
      </c>
      <c r="AM13100" s="247">
        <v>382.5</v>
      </c>
      <c r="AO13100" s="226" t="s">
        <v>27556</v>
      </c>
      <c r="AP13100" s="227">
        <v>37682.33</v>
      </c>
      <c r="AR13100" s="207" t="s">
        <v>27010</v>
      </c>
      <c r="AS13100" s="208">
        <v>4652.3599999999997</v>
      </c>
      <c r="AT13100" s="93"/>
      <c r="AU13100" s="93"/>
      <c r="AV13100" s="93"/>
    </row>
    <row r="13101" spans="35:48" x14ac:dyDescent="0.55000000000000004">
      <c r="AI13101" s="278" t="s">
        <v>33565</v>
      </c>
      <c r="AJ13101" s="279">
        <v>72732</v>
      </c>
      <c r="AL13101" s="246" t="s">
        <v>59225</v>
      </c>
      <c r="AM13101" s="247">
        <v>1052.55</v>
      </c>
      <c r="AO13101" s="226" t="s">
        <v>53736</v>
      </c>
      <c r="AP13101" s="227">
        <v>7050</v>
      </c>
      <c r="AR13101" s="207" t="s">
        <v>27011</v>
      </c>
      <c r="AS13101" s="208">
        <v>92254.6</v>
      </c>
      <c r="AT13101" s="93"/>
      <c r="AU13101" s="93"/>
      <c r="AV13101" s="93"/>
    </row>
    <row r="13102" spans="35:48" x14ac:dyDescent="0.55000000000000004">
      <c r="AI13102" s="278" t="s">
        <v>35036</v>
      </c>
      <c r="AJ13102" s="279">
        <v>120280</v>
      </c>
      <c r="AL13102" s="246" t="s">
        <v>58891</v>
      </c>
      <c r="AM13102" s="247">
        <v>630</v>
      </c>
      <c r="AO13102" s="226" t="s">
        <v>53737</v>
      </c>
      <c r="AP13102" s="227">
        <v>539.36</v>
      </c>
      <c r="AR13102" s="207" t="s">
        <v>27012</v>
      </c>
      <c r="AS13102" s="208">
        <v>4200</v>
      </c>
      <c r="AT13102" s="93"/>
      <c r="AU13102" s="93"/>
      <c r="AV13102" s="93"/>
    </row>
    <row r="13103" spans="35:48" x14ac:dyDescent="0.55000000000000004">
      <c r="AI13103" s="278" t="s">
        <v>20290</v>
      </c>
      <c r="AJ13103" s="279">
        <v>34243.64</v>
      </c>
      <c r="AL13103" s="246" t="s">
        <v>62815</v>
      </c>
      <c r="AM13103" s="247">
        <v>3812.52</v>
      </c>
      <c r="AO13103" s="226" t="s">
        <v>53738</v>
      </c>
      <c r="AP13103" s="227">
        <v>1699.05</v>
      </c>
      <c r="AR13103" s="207" t="s">
        <v>27013</v>
      </c>
      <c r="AS13103" s="208">
        <v>6718.99</v>
      </c>
      <c r="AT13103" s="93"/>
      <c r="AU13103" s="93"/>
      <c r="AV13103" s="93"/>
    </row>
    <row r="13104" spans="35:48" x14ac:dyDescent="0.55000000000000004">
      <c r="AI13104" s="278" t="s">
        <v>20291</v>
      </c>
      <c r="AJ13104" s="279">
        <v>109950</v>
      </c>
      <c r="AL13104" s="246" t="s">
        <v>62816</v>
      </c>
      <c r="AM13104" s="247">
        <v>291.63</v>
      </c>
      <c r="AO13104" s="226" t="s">
        <v>53739</v>
      </c>
      <c r="AP13104" s="227">
        <v>1310.87</v>
      </c>
      <c r="AR13104" s="207" t="s">
        <v>27014</v>
      </c>
      <c r="AS13104" s="208">
        <v>20911.330000000002</v>
      </c>
      <c r="AT13104" s="93"/>
      <c r="AU13104" s="93"/>
      <c r="AV13104" s="93"/>
    </row>
    <row r="13105" spans="35:48" x14ac:dyDescent="0.55000000000000004">
      <c r="AI13105" s="278" t="s">
        <v>20293</v>
      </c>
      <c r="AJ13105" s="279">
        <v>62083.92</v>
      </c>
      <c r="AL13105" s="246" t="s">
        <v>62817</v>
      </c>
      <c r="AM13105" s="247">
        <v>934.08</v>
      </c>
      <c r="AO13105" s="226" t="s">
        <v>53740</v>
      </c>
      <c r="AP13105" s="227">
        <v>37440</v>
      </c>
      <c r="AR13105" s="207" t="s">
        <v>27015</v>
      </c>
      <c r="AS13105" s="208">
        <v>20202.63</v>
      </c>
      <c r="AT13105" s="93"/>
      <c r="AU13105" s="93"/>
      <c r="AV13105" s="93"/>
    </row>
    <row r="13106" spans="35:48" x14ac:dyDescent="0.55000000000000004">
      <c r="AI13106" s="278" t="s">
        <v>33566</v>
      </c>
      <c r="AJ13106" s="279">
        <v>44703.96</v>
      </c>
      <c r="AL13106" s="246" t="s">
        <v>61122</v>
      </c>
      <c r="AM13106" s="247">
        <v>52800</v>
      </c>
      <c r="AO13106" s="226" t="s">
        <v>53741</v>
      </c>
      <c r="AP13106" s="227">
        <v>2864.12</v>
      </c>
      <c r="AR13106" s="207" t="s">
        <v>27016</v>
      </c>
      <c r="AS13106" s="208">
        <v>9748.14</v>
      </c>
      <c r="AT13106" s="93"/>
      <c r="AU13106" s="93"/>
      <c r="AV13106" s="93"/>
    </row>
    <row r="13107" spans="35:48" x14ac:dyDescent="0.55000000000000004">
      <c r="AI13107" s="278" t="s">
        <v>36283</v>
      </c>
      <c r="AJ13107" s="279">
        <v>1800</v>
      </c>
      <c r="AL13107" s="246" t="s">
        <v>61123</v>
      </c>
      <c r="AM13107" s="247">
        <v>72096</v>
      </c>
      <c r="AO13107" s="226" t="s">
        <v>53742</v>
      </c>
      <c r="AP13107" s="227">
        <v>1214.6400000000001</v>
      </c>
      <c r="AR13107" s="207" t="s">
        <v>27017</v>
      </c>
      <c r="AS13107" s="208">
        <v>1953.15</v>
      </c>
      <c r="AT13107" s="93"/>
      <c r="AU13107" s="93"/>
      <c r="AV13107" s="93"/>
    </row>
    <row r="13108" spans="35:48" x14ac:dyDescent="0.55000000000000004">
      <c r="AI13108" s="278" t="s">
        <v>40782</v>
      </c>
      <c r="AJ13108" s="279">
        <v>1825</v>
      </c>
      <c r="AL13108" s="246" t="s">
        <v>61124</v>
      </c>
      <c r="AM13108" s="247">
        <v>43763</v>
      </c>
      <c r="AO13108" s="226" t="s">
        <v>53743</v>
      </c>
      <c r="AP13108" s="227">
        <v>5859.54</v>
      </c>
      <c r="AR13108" s="207" t="s">
        <v>27018</v>
      </c>
      <c r="AS13108" s="208">
        <v>280404.15999999997</v>
      </c>
      <c r="AT13108" s="93"/>
      <c r="AU13108" s="93"/>
      <c r="AV13108" s="93"/>
    </row>
    <row r="13109" spans="35:48" x14ac:dyDescent="0.55000000000000004">
      <c r="AI13109" s="278" t="s">
        <v>60899</v>
      </c>
      <c r="AJ13109" s="279">
        <v>3993.96</v>
      </c>
      <c r="AL13109" s="246" t="s">
        <v>61125</v>
      </c>
      <c r="AM13109" s="247">
        <v>1070</v>
      </c>
      <c r="AO13109" s="226" t="s">
        <v>27558</v>
      </c>
      <c r="AP13109" s="227">
        <v>839324.5</v>
      </c>
      <c r="AR13109" s="207" t="s">
        <v>27019</v>
      </c>
      <c r="AS13109" s="208">
        <v>-715.35</v>
      </c>
      <c r="AT13109" s="93"/>
      <c r="AU13109" s="93"/>
      <c r="AV13109" s="93"/>
    </row>
    <row r="13110" spans="35:48" x14ac:dyDescent="0.55000000000000004">
      <c r="AI13110" s="278" t="s">
        <v>69300</v>
      </c>
      <c r="AJ13110" s="279">
        <v>1452.88</v>
      </c>
      <c r="AL13110" s="246" t="s">
        <v>27853</v>
      </c>
      <c r="AM13110" s="247">
        <v>2046.72</v>
      </c>
      <c r="AO13110" s="226" t="s">
        <v>27559</v>
      </c>
      <c r="AP13110" s="227">
        <v>-3965.73</v>
      </c>
      <c r="AR13110" s="207" t="s">
        <v>27020</v>
      </c>
      <c r="AS13110" s="208">
        <v>41506.35</v>
      </c>
      <c r="AT13110" s="93"/>
      <c r="AU13110" s="93"/>
      <c r="AV13110" s="93"/>
    </row>
    <row r="13111" spans="35:48" x14ac:dyDescent="0.55000000000000004">
      <c r="AI13111" s="278" t="s">
        <v>59981</v>
      </c>
      <c r="AJ13111" s="279">
        <v>2411.2600000000002</v>
      </c>
      <c r="AL13111" s="246" t="s">
        <v>27864</v>
      </c>
      <c r="AM13111" s="247">
        <v>156.58000000000001</v>
      </c>
      <c r="AO13111" s="226" t="s">
        <v>36702</v>
      </c>
      <c r="AP13111" s="227">
        <v>98677.43</v>
      </c>
      <c r="AR13111" s="207" t="s">
        <v>27021</v>
      </c>
      <c r="AS13111" s="208">
        <v>603907.99</v>
      </c>
      <c r="AT13111" s="93"/>
      <c r="AU13111" s="93"/>
      <c r="AV13111" s="93"/>
    </row>
    <row r="13112" spans="35:48" x14ac:dyDescent="0.55000000000000004">
      <c r="AI13112" s="278" t="s">
        <v>20296</v>
      </c>
      <c r="AJ13112" s="279">
        <v>12096</v>
      </c>
      <c r="AL13112" s="246" t="s">
        <v>27872</v>
      </c>
      <c r="AM13112" s="247">
        <v>10010</v>
      </c>
      <c r="AO13112" s="226" t="s">
        <v>27560</v>
      </c>
      <c r="AP13112" s="227">
        <v>12175.69</v>
      </c>
      <c r="AR13112" s="207" t="s">
        <v>27022</v>
      </c>
      <c r="AS13112" s="208">
        <v>17765</v>
      </c>
      <c r="AT13112" s="93"/>
      <c r="AU13112" s="93"/>
      <c r="AV13112" s="93"/>
    </row>
    <row r="13113" spans="35:48" x14ac:dyDescent="0.55000000000000004">
      <c r="AI13113" s="278" t="s">
        <v>20297</v>
      </c>
      <c r="AJ13113" s="279">
        <v>6679.2</v>
      </c>
      <c r="AL13113" s="246" t="s">
        <v>27874</v>
      </c>
      <c r="AM13113" s="247">
        <v>3376.92</v>
      </c>
      <c r="AO13113" s="226" t="s">
        <v>34121</v>
      </c>
      <c r="AP13113" s="227">
        <v>55438.25</v>
      </c>
      <c r="AR13113" s="207" t="s">
        <v>27023</v>
      </c>
      <c r="AS13113" s="208">
        <v>105185.76</v>
      </c>
      <c r="AT13113" s="93"/>
      <c r="AU13113" s="93"/>
      <c r="AV13113" s="93"/>
    </row>
    <row r="13114" spans="35:48" x14ac:dyDescent="0.55000000000000004">
      <c r="AI13114" s="278" t="s">
        <v>13513</v>
      </c>
      <c r="AJ13114" s="279">
        <v>34836.410000000003</v>
      </c>
      <c r="AL13114" s="246" t="s">
        <v>57866</v>
      </c>
      <c r="AM13114" s="247">
        <v>-10010.549999999999</v>
      </c>
      <c r="AO13114" s="226" t="s">
        <v>27562</v>
      </c>
      <c r="AP13114" s="227">
        <v>4897.5</v>
      </c>
      <c r="AR13114" s="207" t="s">
        <v>27024</v>
      </c>
      <c r="AS13114" s="208">
        <v>43370.7</v>
      </c>
      <c r="AT13114" s="93"/>
      <c r="AU13114" s="93"/>
      <c r="AV13114" s="93"/>
    </row>
    <row r="13115" spans="35:48" x14ac:dyDescent="0.55000000000000004">
      <c r="AI13115" s="278" t="s">
        <v>13514</v>
      </c>
      <c r="AJ13115" s="279">
        <v>117150.32</v>
      </c>
      <c r="AL13115" s="246" t="s">
        <v>56593</v>
      </c>
      <c r="AM13115" s="247">
        <v>12332.57</v>
      </c>
      <c r="AO13115" s="226" t="s">
        <v>35665</v>
      </c>
      <c r="AP13115" s="227">
        <v>2267764.19</v>
      </c>
      <c r="AR13115" s="207" t="s">
        <v>27025</v>
      </c>
      <c r="AS13115" s="208">
        <v>775854.38</v>
      </c>
      <c r="AT13115" s="93"/>
      <c r="AU13115" s="93"/>
      <c r="AV13115" s="93"/>
    </row>
    <row r="13116" spans="35:48" x14ac:dyDescent="0.55000000000000004">
      <c r="AI13116" s="278" t="s">
        <v>13515</v>
      </c>
      <c r="AJ13116" s="279">
        <v>59570.27</v>
      </c>
      <c r="AL13116" s="246" t="s">
        <v>55426</v>
      </c>
      <c r="AM13116" s="247">
        <v>2125</v>
      </c>
      <c r="AO13116" s="226" t="s">
        <v>27563</v>
      </c>
      <c r="AP13116" s="227">
        <v>90995</v>
      </c>
      <c r="AR13116" s="207" t="s">
        <v>27026</v>
      </c>
      <c r="AS13116" s="208">
        <v>17236.7</v>
      </c>
      <c r="AT13116" s="93"/>
      <c r="AU13116" s="93"/>
      <c r="AV13116" s="93"/>
    </row>
    <row r="13117" spans="35:48" x14ac:dyDescent="0.55000000000000004">
      <c r="AI13117" s="278" t="s">
        <v>35038</v>
      </c>
      <c r="AJ13117" s="279">
        <v>11679.58</v>
      </c>
      <c r="AL13117" s="246" t="s">
        <v>53791</v>
      </c>
      <c r="AM13117" s="247">
        <v>1106</v>
      </c>
      <c r="AO13117" s="226" t="s">
        <v>53744</v>
      </c>
      <c r="AP13117" s="227">
        <v>750</v>
      </c>
      <c r="AR13117" s="207" t="s">
        <v>27027</v>
      </c>
      <c r="AS13117" s="208">
        <v>23372.75</v>
      </c>
      <c r="AT13117" s="93"/>
      <c r="AU13117" s="93"/>
      <c r="AV13117" s="93"/>
    </row>
    <row r="13118" spans="35:48" x14ac:dyDescent="0.55000000000000004">
      <c r="AI13118" s="278" t="s">
        <v>20298</v>
      </c>
      <c r="AJ13118" s="279">
        <v>25852.86</v>
      </c>
      <c r="AL13118" s="246" t="s">
        <v>56594</v>
      </c>
      <c r="AM13118" s="247">
        <v>2957.85</v>
      </c>
      <c r="AO13118" s="226" t="s">
        <v>27564</v>
      </c>
      <c r="AP13118" s="227">
        <v>264358.02</v>
      </c>
      <c r="AR13118" s="207" t="s">
        <v>27028</v>
      </c>
      <c r="AS13118" s="208">
        <v>195141.58</v>
      </c>
      <c r="AT13118" s="93"/>
      <c r="AU13118" s="93"/>
      <c r="AV13118" s="93"/>
    </row>
    <row r="13119" spans="35:48" x14ac:dyDescent="0.55000000000000004">
      <c r="AI13119" s="278" t="s">
        <v>20299</v>
      </c>
      <c r="AJ13119" s="279">
        <v>150</v>
      </c>
      <c r="AL13119" s="246" t="s">
        <v>53792</v>
      </c>
      <c r="AM13119" s="247">
        <v>27057.279999999999</v>
      </c>
      <c r="AO13119" s="226" t="s">
        <v>27565</v>
      </c>
      <c r="AP13119" s="227">
        <v>396067.15</v>
      </c>
      <c r="AR13119" s="207" t="s">
        <v>27029</v>
      </c>
      <c r="AS13119" s="208">
        <v>93045.42</v>
      </c>
      <c r="AT13119" s="93"/>
      <c r="AU13119" s="93"/>
      <c r="AV13119" s="93"/>
    </row>
    <row r="13120" spans="35:48" x14ac:dyDescent="0.55000000000000004">
      <c r="AI13120" s="278" t="s">
        <v>69301</v>
      </c>
      <c r="AJ13120" s="279">
        <v>-1223.51</v>
      </c>
      <c r="AL13120" s="246" t="s">
        <v>59846</v>
      </c>
      <c r="AM13120" s="247">
        <v>-7.42</v>
      </c>
      <c r="AO13120" s="226" t="s">
        <v>27566</v>
      </c>
      <c r="AP13120" s="227">
        <v>521.96</v>
      </c>
      <c r="AR13120" s="207" t="s">
        <v>27030</v>
      </c>
      <c r="AS13120" s="208">
        <v>35639.83</v>
      </c>
      <c r="AT13120" s="93"/>
      <c r="AU13120" s="93"/>
      <c r="AV13120" s="93"/>
    </row>
    <row r="13121" spans="35:48" x14ac:dyDescent="0.55000000000000004">
      <c r="AI13121" s="278" t="s">
        <v>13516</v>
      </c>
      <c r="AJ13121" s="279">
        <v>34611.050000000003</v>
      </c>
      <c r="AL13121" s="246" t="s">
        <v>40635</v>
      </c>
      <c r="AM13121" s="247">
        <v>57462</v>
      </c>
      <c r="AO13121" s="226" t="s">
        <v>27567</v>
      </c>
      <c r="AP13121" s="227">
        <v>507901.87</v>
      </c>
      <c r="AR13121" s="207" t="s">
        <v>27031</v>
      </c>
      <c r="AS13121" s="208">
        <v>6669.47</v>
      </c>
      <c r="AT13121" s="93"/>
      <c r="AU13121" s="93"/>
      <c r="AV13121" s="93"/>
    </row>
    <row r="13122" spans="35:48" x14ac:dyDescent="0.55000000000000004">
      <c r="AI13122" s="278" t="s">
        <v>20300</v>
      </c>
      <c r="AJ13122" s="279">
        <v>90709.35</v>
      </c>
      <c r="AL13122" s="246" t="s">
        <v>27875</v>
      </c>
      <c r="AM13122" s="247">
        <v>8569.39</v>
      </c>
      <c r="AO13122" s="226" t="s">
        <v>27568</v>
      </c>
      <c r="AP13122" s="227">
        <v>119559.67</v>
      </c>
      <c r="AR13122" s="207" t="s">
        <v>27032</v>
      </c>
      <c r="AS13122" s="208">
        <v>452</v>
      </c>
      <c r="AT13122" s="93"/>
      <c r="AU13122" s="93"/>
      <c r="AV13122" s="93"/>
    </row>
    <row r="13123" spans="35:48" x14ac:dyDescent="0.55000000000000004">
      <c r="AI13123" s="278" t="s">
        <v>13517</v>
      </c>
      <c r="AJ13123" s="279">
        <v>12651.15</v>
      </c>
      <c r="AL13123" s="246" t="s">
        <v>27876</v>
      </c>
      <c r="AM13123" s="247">
        <v>4825.05</v>
      </c>
      <c r="AO13123" s="226" t="s">
        <v>40628</v>
      </c>
      <c r="AP13123" s="227">
        <v>11194.82</v>
      </c>
      <c r="AR13123" s="207" t="s">
        <v>27033</v>
      </c>
      <c r="AS13123" s="208">
        <v>54116.41</v>
      </c>
      <c r="AT13123" s="93"/>
      <c r="AU13123" s="93"/>
      <c r="AV13123" s="93"/>
    </row>
    <row r="13124" spans="35:48" x14ac:dyDescent="0.55000000000000004">
      <c r="AI13124" s="278" t="s">
        <v>33575</v>
      </c>
      <c r="AJ13124" s="279">
        <v>153553.35999999999</v>
      </c>
      <c r="AL13124" s="246" t="s">
        <v>27877</v>
      </c>
      <c r="AM13124" s="247">
        <v>16177.7</v>
      </c>
      <c r="AO13124" s="226" t="s">
        <v>53745</v>
      </c>
      <c r="AP13124" s="227">
        <v>717257.48</v>
      </c>
      <c r="AR13124" s="207" t="s">
        <v>27034</v>
      </c>
      <c r="AS13124" s="208">
        <v>39.67</v>
      </c>
      <c r="AT13124" s="93"/>
      <c r="AU13124" s="93"/>
      <c r="AV13124" s="93"/>
    </row>
    <row r="13125" spans="35:48" x14ac:dyDescent="0.55000000000000004">
      <c r="AI13125" s="278" t="s">
        <v>20396</v>
      </c>
      <c r="AJ13125" s="279">
        <v>118551</v>
      </c>
      <c r="AL13125" s="246" t="s">
        <v>40637</v>
      </c>
      <c r="AM13125" s="247">
        <v>9070.0400000000009</v>
      </c>
      <c r="AO13125" s="226" t="s">
        <v>27574</v>
      </c>
      <c r="AP13125" s="227">
        <v>393055.27</v>
      </c>
      <c r="AR13125" s="207" t="s">
        <v>27035</v>
      </c>
      <c r="AS13125" s="208">
        <v>17091.14</v>
      </c>
      <c r="AT13125" s="93"/>
      <c r="AU13125" s="93"/>
      <c r="AV13125" s="93"/>
    </row>
    <row r="13126" spans="35:48" x14ac:dyDescent="0.55000000000000004">
      <c r="AI13126" s="278" t="s">
        <v>69302</v>
      </c>
      <c r="AJ13126" s="279">
        <v>54.4</v>
      </c>
      <c r="AL13126" s="246" t="s">
        <v>27878</v>
      </c>
      <c r="AM13126" s="247">
        <v>17607.849999999999</v>
      </c>
      <c r="AO13126" s="226" t="s">
        <v>27575</v>
      </c>
      <c r="AP13126" s="227">
        <v>529269</v>
      </c>
      <c r="AR13126" s="207" t="s">
        <v>27036</v>
      </c>
      <c r="AS13126" s="208">
        <v>34555.22</v>
      </c>
      <c r="AT13126" s="93"/>
      <c r="AU13126" s="93"/>
      <c r="AV13126" s="93"/>
    </row>
    <row r="13127" spans="35:48" x14ac:dyDescent="0.55000000000000004">
      <c r="AI13127" s="278" t="s">
        <v>20398</v>
      </c>
      <c r="AJ13127" s="279">
        <v>25048.55</v>
      </c>
      <c r="AL13127" s="246" t="s">
        <v>27879</v>
      </c>
      <c r="AM13127" s="247">
        <v>13569.28</v>
      </c>
      <c r="AO13127" s="226" t="s">
        <v>27576</v>
      </c>
      <c r="AP13127" s="227">
        <v>16807.099999999999</v>
      </c>
      <c r="AR13127" s="207" t="s">
        <v>27037</v>
      </c>
      <c r="AS13127" s="208">
        <v>1680</v>
      </c>
      <c r="AT13127" s="93"/>
      <c r="AU13127" s="93"/>
      <c r="AV13127" s="93"/>
    </row>
    <row r="13128" spans="35:48" x14ac:dyDescent="0.55000000000000004">
      <c r="AI13128" s="278" t="s">
        <v>20399</v>
      </c>
      <c r="AJ13128" s="279">
        <v>162186.32999999999</v>
      </c>
      <c r="AL13128" s="246" t="s">
        <v>27881</v>
      </c>
      <c r="AM13128" s="247">
        <v>989.44</v>
      </c>
      <c r="AO13128" s="226" t="s">
        <v>27577</v>
      </c>
      <c r="AP13128" s="227">
        <v>4056.66</v>
      </c>
      <c r="AR13128" s="207" t="s">
        <v>27038</v>
      </c>
      <c r="AS13128" s="208">
        <v>963.72</v>
      </c>
      <c r="AT13128" s="93"/>
      <c r="AU13128" s="93"/>
      <c r="AV13128" s="93"/>
    </row>
    <row r="13129" spans="35:48" x14ac:dyDescent="0.55000000000000004">
      <c r="AI13129" s="278" t="s">
        <v>33576</v>
      </c>
      <c r="AJ13129" s="279">
        <v>208718.8</v>
      </c>
      <c r="AL13129" s="246" t="s">
        <v>42941</v>
      </c>
      <c r="AM13129" s="247">
        <v>2475.16</v>
      </c>
      <c r="AO13129" s="226" t="s">
        <v>35666</v>
      </c>
      <c r="AP13129" s="227">
        <v>25369.95</v>
      </c>
      <c r="AR13129" s="207" t="s">
        <v>27039</v>
      </c>
      <c r="AS13129" s="208">
        <v>494.88</v>
      </c>
      <c r="AT13129" s="93"/>
      <c r="AU13129" s="93"/>
      <c r="AV13129" s="93"/>
    </row>
    <row r="13130" spans="35:48" x14ac:dyDescent="0.55000000000000004">
      <c r="AI13130" s="278" t="s">
        <v>20400</v>
      </c>
      <c r="AJ13130" s="279">
        <v>46496.37</v>
      </c>
      <c r="AL13130" s="246" t="s">
        <v>56595</v>
      </c>
      <c r="AM13130" s="247">
        <v>10024.540000000001</v>
      </c>
      <c r="AO13130" s="226" t="s">
        <v>40629</v>
      </c>
      <c r="AP13130" s="227">
        <v>57298.06</v>
      </c>
      <c r="AR13130" s="207" t="s">
        <v>27040</v>
      </c>
      <c r="AS13130" s="208">
        <v>64257.24</v>
      </c>
      <c r="AT13130" s="93"/>
      <c r="AU13130" s="93"/>
      <c r="AV13130" s="93"/>
    </row>
    <row r="13131" spans="35:48" x14ac:dyDescent="0.55000000000000004">
      <c r="AI13131" s="278" t="s">
        <v>20401</v>
      </c>
      <c r="AJ13131" s="279">
        <v>80931.88</v>
      </c>
      <c r="AL13131" s="246" t="s">
        <v>34156</v>
      </c>
      <c r="AM13131" s="247">
        <v>200328</v>
      </c>
      <c r="AO13131" s="226" t="s">
        <v>53746</v>
      </c>
      <c r="AP13131" s="227">
        <v>133906.46</v>
      </c>
      <c r="AR13131" s="207" t="s">
        <v>27041</v>
      </c>
      <c r="AS13131" s="208">
        <v>1000</v>
      </c>
      <c r="AT13131" s="93"/>
      <c r="AU13131" s="93"/>
      <c r="AV13131" s="93"/>
    </row>
    <row r="13132" spans="35:48" x14ac:dyDescent="0.55000000000000004">
      <c r="AI13132" s="278" t="s">
        <v>20403</v>
      </c>
      <c r="AJ13132" s="279">
        <v>123922.21</v>
      </c>
      <c r="AL13132" s="246" t="s">
        <v>27884</v>
      </c>
      <c r="AM13132" s="247">
        <v>47520</v>
      </c>
      <c r="AO13132" s="226" t="s">
        <v>53747</v>
      </c>
      <c r="AP13132" s="227">
        <v>10244.25</v>
      </c>
      <c r="AR13132" s="207" t="s">
        <v>27042</v>
      </c>
      <c r="AS13132" s="208">
        <v>7363.34</v>
      </c>
      <c r="AT13132" s="93"/>
      <c r="AU13132" s="93"/>
      <c r="AV13132" s="93"/>
    </row>
    <row r="13133" spans="35:48" x14ac:dyDescent="0.55000000000000004">
      <c r="AI13133" s="278" t="s">
        <v>69829</v>
      </c>
      <c r="AJ13133" s="279">
        <v>78.98</v>
      </c>
      <c r="AL13133" s="246" t="s">
        <v>34157</v>
      </c>
      <c r="AM13133" s="247">
        <v>314781.96000000002</v>
      </c>
      <c r="AO13133" s="226" t="s">
        <v>53748</v>
      </c>
      <c r="AP13133" s="227">
        <v>30282.14</v>
      </c>
      <c r="AR13133" s="207" t="s">
        <v>27043</v>
      </c>
      <c r="AS13133" s="208">
        <v>110838.98</v>
      </c>
      <c r="AT13133" s="93"/>
      <c r="AU13133" s="93"/>
      <c r="AV13133" s="93"/>
    </row>
    <row r="13134" spans="35:48" x14ac:dyDescent="0.55000000000000004">
      <c r="AI13134" s="278" t="s">
        <v>20404</v>
      </c>
      <c r="AJ13134" s="279">
        <v>165174.95000000001</v>
      </c>
      <c r="AL13134" s="246" t="s">
        <v>27887</v>
      </c>
      <c r="AM13134" s="247">
        <v>34404</v>
      </c>
      <c r="AO13134" s="226" t="s">
        <v>53749</v>
      </c>
      <c r="AP13134" s="227">
        <v>31560</v>
      </c>
      <c r="AR13134" s="207" t="s">
        <v>27044</v>
      </c>
      <c r="AS13134" s="208">
        <v>77507.960000000006</v>
      </c>
      <c r="AT13134" s="93"/>
      <c r="AU13134" s="93"/>
      <c r="AV13134" s="93"/>
    </row>
    <row r="13135" spans="35:48" x14ac:dyDescent="0.55000000000000004">
      <c r="AI13135" s="278" t="s">
        <v>20405</v>
      </c>
      <c r="AJ13135" s="279">
        <v>42019.15</v>
      </c>
      <c r="AL13135" s="246" t="s">
        <v>39502</v>
      </c>
      <c r="AM13135" s="247">
        <v>42713.18</v>
      </c>
      <c r="AO13135" s="226" t="s">
        <v>53750</v>
      </c>
      <c r="AP13135" s="227">
        <v>2414.35</v>
      </c>
      <c r="AR13135" s="207" t="s">
        <v>27045</v>
      </c>
      <c r="AS13135" s="208">
        <v>35002.519999999997</v>
      </c>
      <c r="AT13135" s="93"/>
      <c r="AU13135" s="93"/>
      <c r="AV13135" s="93"/>
    </row>
    <row r="13136" spans="35:48" x14ac:dyDescent="0.55000000000000004">
      <c r="AI13136" s="278" t="s">
        <v>56800</v>
      </c>
      <c r="AJ13136" s="279">
        <v>638967.80000000005</v>
      </c>
      <c r="AL13136" s="246" t="s">
        <v>34158</v>
      </c>
      <c r="AM13136" s="247">
        <v>27963.599999999999</v>
      </c>
      <c r="AO13136" s="226" t="s">
        <v>53751</v>
      </c>
      <c r="AP13136" s="227">
        <v>7605.96</v>
      </c>
      <c r="AR13136" s="207" t="s">
        <v>27046</v>
      </c>
      <c r="AS13136" s="208">
        <v>681023.57</v>
      </c>
      <c r="AT13136" s="93"/>
      <c r="AU13136" s="93"/>
      <c r="AV13136" s="93"/>
    </row>
    <row r="13137" spans="35:48" x14ac:dyDescent="0.55000000000000004">
      <c r="AI13137" s="278" t="s">
        <v>20408</v>
      </c>
      <c r="AJ13137" s="279">
        <v>19807.580000000002</v>
      </c>
      <c r="AL13137" s="246" t="s">
        <v>27888</v>
      </c>
      <c r="AM13137" s="247">
        <v>1285.8399999999999</v>
      </c>
      <c r="AO13137" s="226" t="s">
        <v>53752</v>
      </c>
      <c r="AP13137" s="227">
        <v>7511.72</v>
      </c>
      <c r="AR13137" s="207" t="s">
        <v>27047</v>
      </c>
      <c r="AS13137" s="208">
        <v>500</v>
      </c>
      <c r="AT13137" s="93"/>
      <c r="AU13137" s="93"/>
      <c r="AV13137" s="93"/>
    </row>
    <row r="13138" spans="35:48" x14ac:dyDescent="0.55000000000000004">
      <c r="AI13138" s="278" t="s">
        <v>39171</v>
      </c>
      <c r="AJ13138" s="279">
        <v>21304.86</v>
      </c>
      <c r="AL13138" s="246" t="s">
        <v>45621</v>
      </c>
      <c r="AM13138" s="247">
        <v>17317.98</v>
      </c>
      <c r="AO13138" s="226" t="s">
        <v>50410</v>
      </c>
      <c r="AP13138" s="227">
        <v>11645.25</v>
      </c>
      <c r="AR13138" s="207" t="s">
        <v>27048</v>
      </c>
      <c r="AS13138" s="208">
        <v>112741.34</v>
      </c>
      <c r="AT13138" s="93"/>
      <c r="AU13138" s="93"/>
      <c r="AV13138" s="93"/>
    </row>
    <row r="13139" spans="35:48" x14ac:dyDescent="0.55000000000000004">
      <c r="AI13139" s="278" t="s">
        <v>33577</v>
      </c>
      <c r="AJ13139" s="279">
        <v>2585371.87</v>
      </c>
      <c r="AL13139" s="246" t="s">
        <v>27891</v>
      </c>
      <c r="AM13139" s="247">
        <v>5666.67</v>
      </c>
      <c r="AO13139" s="226" t="s">
        <v>47261</v>
      </c>
      <c r="AP13139" s="227">
        <v>126181.72</v>
      </c>
      <c r="AR13139" s="207" t="s">
        <v>27049</v>
      </c>
      <c r="AS13139" s="208">
        <v>44558.33</v>
      </c>
      <c r="AT13139" s="93"/>
      <c r="AU13139" s="93"/>
      <c r="AV13139" s="93"/>
    </row>
    <row r="13140" spans="35:48" x14ac:dyDescent="0.55000000000000004">
      <c r="AI13140" s="278" t="s">
        <v>20411</v>
      </c>
      <c r="AJ13140" s="279">
        <v>474443.97</v>
      </c>
      <c r="AL13140" s="246" t="s">
        <v>35689</v>
      </c>
      <c r="AM13140" s="247">
        <v>19595.52</v>
      </c>
      <c r="AO13140" s="226" t="s">
        <v>53753</v>
      </c>
      <c r="AP13140" s="227">
        <v>557102.55000000005</v>
      </c>
      <c r="AR13140" s="207" t="s">
        <v>27050</v>
      </c>
      <c r="AS13140" s="208">
        <v>621091.15</v>
      </c>
      <c r="AT13140" s="93"/>
      <c r="AU13140" s="93"/>
      <c r="AV13140" s="93"/>
    </row>
    <row r="13141" spans="35:48" x14ac:dyDescent="0.55000000000000004">
      <c r="AI13141" s="278" t="s">
        <v>35046</v>
      </c>
      <c r="AJ13141" s="279">
        <v>6265.45</v>
      </c>
      <c r="AL13141" s="246" t="s">
        <v>27892</v>
      </c>
      <c r="AM13141" s="247">
        <v>51822.54</v>
      </c>
      <c r="AO13141" s="226" t="s">
        <v>45591</v>
      </c>
      <c r="AP13141" s="227">
        <v>1250</v>
      </c>
      <c r="AR13141" s="207" t="s">
        <v>27051</v>
      </c>
      <c r="AS13141" s="208">
        <v>925180.28</v>
      </c>
      <c r="AT13141" s="93"/>
      <c r="AU13141" s="93"/>
      <c r="AV13141" s="93"/>
    </row>
    <row r="13142" spans="35:48" x14ac:dyDescent="0.55000000000000004">
      <c r="AI13142" s="278" t="s">
        <v>47509</v>
      </c>
      <c r="AJ13142" s="279">
        <v>6049.4</v>
      </c>
      <c r="AL13142" s="246" t="s">
        <v>27893</v>
      </c>
      <c r="AM13142" s="247">
        <v>173463.56</v>
      </c>
      <c r="AO13142" s="226" t="s">
        <v>49157</v>
      </c>
      <c r="AP13142" s="227">
        <v>4000</v>
      </c>
      <c r="AR13142" s="207" t="s">
        <v>27052</v>
      </c>
      <c r="AS13142" s="208">
        <v>14915.8</v>
      </c>
      <c r="AT13142" s="93"/>
      <c r="AU13142" s="93"/>
      <c r="AV13142" s="93"/>
    </row>
    <row r="13143" spans="35:48" x14ac:dyDescent="0.55000000000000004">
      <c r="AI13143" s="278" t="s">
        <v>20413</v>
      </c>
      <c r="AJ13143" s="279">
        <v>216207.66</v>
      </c>
      <c r="AL13143" s="246" t="s">
        <v>34160</v>
      </c>
      <c r="AM13143" s="247">
        <v>99216.43</v>
      </c>
      <c r="AO13143" s="226" t="s">
        <v>45592</v>
      </c>
      <c r="AP13143" s="227">
        <v>48955.65</v>
      </c>
      <c r="AR13143" s="207" t="s">
        <v>27053</v>
      </c>
      <c r="AS13143" s="208">
        <v>66946</v>
      </c>
      <c r="AT13143" s="93"/>
      <c r="AU13143" s="93"/>
      <c r="AV13143" s="93"/>
    </row>
    <row r="13144" spans="35:48" x14ac:dyDescent="0.55000000000000004">
      <c r="AI13144" s="278" t="s">
        <v>20415</v>
      </c>
      <c r="AJ13144" s="279">
        <v>65574.080000000002</v>
      </c>
      <c r="AL13144" s="246" t="s">
        <v>64928</v>
      </c>
      <c r="AM13144" s="247">
        <v>127098.01</v>
      </c>
      <c r="AO13144" s="226" t="s">
        <v>45593</v>
      </c>
      <c r="AP13144" s="227">
        <v>158497.43</v>
      </c>
      <c r="AR13144" s="207" t="s">
        <v>27054</v>
      </c>
      <c r="AS13144" s="208">
        <v>807.62</v>
      </c>
      <c r="AT13144" s="93"/>
      <c r="AU13144" s="93"/>
      <c r="AV13144" s="93"/>
    </row>
    <row r="13145" spans="35:48" x14ac:dyDescent="0.55000000000000004">
      <c r="AI13145" s="278" t="s">
        <v>20416</v>
      </c>
      <c r="AJ13145" s="279">
        <v>18264.599999999999</v>
      </c>
      <c r="AL13145" s="246" t="s">
        <v>27894</v>
      </c>
      <c r="AM13145" s="247">
        <v>200</v>
      </c>
      <c r="AO13145" s="226" t="s">
        <v>47262</v>
      </c>
      <c r="AP13145" s="227">
        <v>66750.559999999998</v>
      </c>
      <c r="AR13145" s="207" t="s">
        <v>27055</v>
      </c>
      <c r="AS13145" s="208">
        <v>29702.46</v>
      </c>
      <c r="AT13145" s="93"/>
      <c r="AU13145" s="93"/>
      <c r="AV13145" s="93"/>
    </row>
    <row r="13146" spans="35:48" x14ac:dyDescent="0.55000000000000004">
      <c r="AI13146" s="278" t="s">
        <v>13522</v>
      </c>
      <c r="AJ13146" s="279">
        <v>374217.68</v>
      </c>
      <c r="AL13146" s="246" t="s">
        <v>35690</v>
      </c>
      <c r="AM13146" s="247">
        <v>36103.5</v>
      </c>
      <c r="AO13146" s="226" t="s">
        <v>47263</v>
      </c>
      <c r="AP13146" s="227">
        <v>163434.49</v>
      </c>
      <c r="AR13146" s="207" t="s">
        <v>27056</v>
      </c>
      <c r="AS13146" s="208">
        <v>2272.2399999999998</v>
      </c>
      <c r="AT13146" s="93"/>
      <c r="AU13146" s="93"/>
      <c r="AV13146" s="93"/>
    </row>
    <row r="13147" spans="35:48" x14ac:dyDescent="0.55000000000000004">
      <c r="AI13147" s="278" t="s">
        <v>13523</v>
      </c>
      <c r="AJ13147" s="279">
        <v>530325.80000000005</v>
      </c>
      <c r="AL13147" s="246" t="s">
        <v>57867</v>
      </c>
      <c r="AM13147" s="247">
        <v>-15069.71</v>
      </c>
      <c r="AO13147" s="226" t="s">
        <v>50411</v>
      </c>
      <c r="AP13147" s="227">
        <v>140</v>
      </c>
      <c r="AR13147" s="207" t="s">
        <v>27057</v>
      </c>
      <c r="AS13147" s="208">
        <v>635070</v>
      </c>
      <c r="AT13147" s="93"/>
      <c r="AU13147" s="93"/>
      <c r="AV13147" s="93"/>
    </row>
    <row r="13148" spans="35:48" x14ac:dyDescent="0.55000000000000004">
      <c r="AI13148" s="278" t="s">
        <v>20417</v>
      </c>
      <c r="AJ13148" s="279">
        <v>163209.35999999999</v>
      </c>
      <c r="AL13148" s="246" t="s">
        <v>61226</v>
      </c>
      <c r="AM13148" s="247">
        <v>1676.6</v>
      </c>
      <c r="AO13148" s="226" t="s">
        <v>53754</v>
      </c>
      <c r="AP13148" s="227">
        <v>15401.13</v>
      </c>
      <c r="AR13148" s="207" t="s">
        <v>27058</v>
      </c>
      <c r="AS13148" s="208">
        <v>135931.65</v>
      </c>
      <c r="AT13148" s="93"/>
      <c r="AU13148" s="93"/>
      <c r="AV13148" s="93"/>
    </row>
    <row r="13149" spans="35:48" x14ac:dyDescent="0.55000000000000004">
      <c r="AI13149" s="278" t="s">
        <v>20418</v>
      </c>
      <c r="AJ13149" s="279">
        <v>275885.25</v>
      </c>
      <c r="AL13149" s="246" t="s">
        <v>61227</v>
      </c>
      <c r="AM13149" s="247">
        <v>9000</v>
      </c>
      <c r="AO13149" s="226" t="s">
        <v>48255</v>
      </c>
      <c r="AP13149" s="227">
        <v>53172.97</v>
      </c>
      <c r="AR13149" s="207" t="s">
        <v>27059</v>
      </c>
      <c r="AS13149" s="208">
        <v>4339.3100000000004</v>
      </c>
      <c r="AT13149" s="93"/>
      <c r="AU13149" s="93"/>
      <c r="AV13149" s="93"/>
    </row>
    <row r="13150" spans="35:48" x14ac:dyDescent="0.55000000000000004">
      <c r="AI13150" s="278" t="s">
        <v>20419</v>
      </c>
      <c r="AJ13150" s="279">
        <v>8256.39</v>
      </c>
      <c r="AL13150" s="246" t="s">
        <v>56596</v>
      </c>
      <c r="AM13150" s="247">
        <v>22273.759999999998</v>
      </c>
      <c r="AO13150" s="226" t="s">
        <v>53755</v>
      </c>
      <c r="AP13150" s="227">
        <v>317384</v>
      </c>
      <c r="AR13150" s="207" t="s">
        <v>27060</v>
      </c>
      <c r="AS13150" s="208">
        <v>223468.68</v>
      </c>
      <c r="AT13150" s="93"/>
      <c r="AU13150" s="93"/>
      <c r="AV13150" s="93"/>
    </row>
    <row r="13151" spans="35:48" x14ac:dyDescent="0.55000000000000004">
      <c r="AI13151" s="278" t="s">
        <v>35047</v>
      </c>
      <c r="AJ13151" s="279">
        <v>752.22</v>
      </c>
      <c r="AL13151" s="246" t="s">
        <v>56597</v>
      </c>
      <c r="AM13151" s="247">
        <v>85201.24</v>
      </c>
      <c r="AO13151" s="226" t="s">
        <v>48256</v>
      </c>
      <c r="AP13151" s="227">
        <v>2526</v>
      </c>
      <c r="AR13151" s="207" t="s">
        <v>27061</v>
      </c>
      <c r="AS13151" s="208">
        <v>22172.080000000002</v>
      </c>
      <c r="AT13151" s="93"/>
      <c r="AU13151" s="93"/>
      <c r="AV13151" s="93"/>
    </row>
    <row r="13152" spans="35:48" x14ac:dyDescent="0.55000000000000004">
      <c r="AI13152" s="278" t="s">
        <v>70133</v>
      </c>
      <c r="AJ13152" s="279">
        <v>5250</v>
      </c>
      <c r="AL13152" s="246" t="s">
        <v>53797</v>
      </c>
      <c r="AM13152" s="247">
        <v>8209.42</v>
      </c>
      <c r="AO13152" s="226" t="s">
        <v>49158</v>
      </c>
      <c r="AP13152" s="227">
        <v>606.04999999999995</v>
      </c>
      <c r="AR13152" s="207" t="s">
        <v>27062</v>
      </c>
      <c r="AS13152" s="208">
        <v>775854.38</v>
      </c>
      <c r="AT13152" s="93"/>
      <c r="AU13152" s="93"/>
      <c r="AV13152" s="93"/>
    </row>
    <row r="13153" spans="35:48" x14ac:dyDescent="0.55000000000000004">
      <c r="AI13153" s="278" t="s">
        <v>49367</v>
      </c>
      <c r="AJ13153" s="279">
        <v>28910.03</v>
      </c>
      <c r="AL13153" s="246" t="s">
        <v>56598</v>
      </c>
      <c r="AM13153" s="247">
        <v>21660.42</v>
      </c>
      <c r="AO13153" s="226" t="s">
        <v>53756</v>
      </c>
      <c r="AP13153" s="227">
        <v>529.21</v>
      </c>
      <c r="AR13153" s="207" t="s">
        <v>27063</v>
      </c>
      <c r="AS13153" s="208">
        <v>38481.050000000003</v>
      </c>
      <c r="AT13153" s="93"/>
      <c r="AU13153" s="93"/>
      <c r="AV13153" s="93"/>
    </row>
    <row r="13154" spans="35:48" x14ac:dyDescent="0.55000000000000004">
      <c r="AI13154" s="278" t="s">
        <v>54341</v>
      </c>
      <c r="AJ13154" s="279">
        <v>32.94</v>
      </c>
      <c r="AL13154" s="246" t="s">
        <v>58335</v>
      </c>
      <c r="AM13154" s="247">
        <v>10000</v>
      </c>
      <c r="AO13154" s="226" t="s">
        <v>50412</v>
      </c>
      <c r="AP13154" s="227">
        <v>3143.73</v>
      </c>
      <c r="AR13154" s="207" t="s">
        <v>27064</v>
      </c>
      <c r="AS13154" s="208">
        <v>118132.81</v>
      </c>
      <c r="AT13154" s="93"/>
      <c r="AU13154" s="93"/>
      <c r="AV13154" s="93"/>
    </row>
    <row r="13155" spans="35:48" x14ac:dyDescent="0.55000000000000004">
      <c r="AI13155" s="278" t="s">
        <v>54342</v>
      </c>
      <c r="AJ13155" s="279">
        <v>55040</v>
      </c>
      <c r="AL13155" s="246" t="s">
        <v>57868</v>
      </c>
      <c r="AM13155" s="247">
        <v>9999.5</v>
      </c>
      <c r="AO13155" s="226" t="s">
        <v>50413</v>
      </c>
      <c r="AP13155" s="227">
        <v>126.36</v>
      </c>
      <c r="AR13155" s="207" t="s">
        <v>27065</v>
      </c>
      <c r="AS13155" s="208">
        <v>27629.49</v>
      </c>
      <c r="AT13155" s="93"/>
      <c r="AU13155" s="93"/>
      <c r="AV13155" s="93"/>
    </row>
    <row r="13156" spans="35:48" x14ac:dyDescent="0.55000000000000004">
      <c r="AI13156" s="278" t="s">
        <v>61682</v>
      </c>
      <c r="AJ13156" s="279">
        <v>25650</v>
      </c>
      <c r="AL13156" s="246" t="s">
        <v>59847</v>
      </c>
      <c r="AM13156" s="247">
        <v>-14.58</v>
      </c>
      <c r="AO13156" s="226" t="s">
        <v>53757</v>
      </c>
      <c r="AP13156" s="227">
        <v>2852.58</v>
      </c>
      <c r="AR13156" s="207" t="s">
        <v>27066</v>
      </c>
      <c r="AS13156" s="208">
        <v>195141.58</v>
      </c>
      <c r="AT13156" s="93"/>
      <c r="AU13156" s="93"/>
      <c r="AV13156" s="93"/>
    </row>
    <row r="13157" spans="35:48" x14ac:dyDescent="0.55000000000000004">
      <c r="AI13157" s="278" t="s">
        <v>20423</v>
      </c>
      <c r="AJ13157" s="279">
        <v>915152.83</v>
      </c>
      <c r="AL13157" s="246" t="s">
        <v>63801</v>
      </c>
      <c r="AM13157" s="247">
        <v>1497.84</v>
      </c>
      <c r="AO13157" s="226" t="s">
        <v>50414</v>
      </c>
      <c r="AP13157" s="227">
        <v>20086.07</v>
      </c>
      <c r="AR13157" s="207" t="s">
        <v>27067</v>
      </c>
      <c r="AS13157" s="208">
        <v>96384.12</v>
      </c>
      <c r="AT13157" s="93"/>
      <c r="AU13157" s="93"/>
      <c r="AV13157" s="93"/>
    </row>
    <row r="13158" spans="35:48" x14ac:dyDescent="0.55000000000000004">
      <c r="AI13158" s="278" t="s">
        <v>20424</v>
      </c>
      <c r="AJ13158" s="279">
        <v>275210.15000000002</v>
      </c>
      <c r="AL13158" s="246" t="s">
        <v>56599</v>
      </c>
      <c r="AM13158" s="247">
        <v>38701.279999999999</v>
      </c>
      <c r="AO13158" s="226" t="s">
        <v>47264</v>
      </c>
      <c r="AP13158" s="227">
        <v>6546.01</v>
      </c>
      <c r="AR13158" s="207" t="s">
        <v>27068</v>
      </c>
      <c r="AS13158" s="208">
        <v>157596.89000000001</v>
      </c>
      <c r="AT13158" s="93"/>
      <c r="AU13158" s="93"/>
      <c r="AV13158" s="93"/>
    </row>
    <row r="13159" spans="35:48" x14ac:dyDescent="0.55000000000000004">
      <c r="AI13159" s="278" t="s">
        <v>48461</v>
      </c>
      <c r="AJ13159" s="279">
        <v>169572.62</v>
      </c>
      <c r="AL13159" s="246" t="s">
        <v>56600</v>
      </c>
      <c r="AM13159" s="247">
        <v>3075.24</v>
      </c>
      <c r="AO13159" s="226" t="s">
        <v>47265</v>
      </c>
      <c r="AP13159" s="227">
        <v>500.81</v>
      </c>
      <c r="AR13159" s="207" t="s">
        <v>27069</v>
      </c>
      <c r="AS13159" s="208">
        <v>6669.47</v>
      </c>
      <c r="AT13159" s="93"/>
      <c r="AU13159" s="93"/>
      <c r="AV13159" s="93"/>
    </row>
    <row r="13160" spans="35:48" x14ac:dyDescent="0.55000000000000004">
      <c r="AI13160" s="278" t="s">
        <v>20425</v>
      </c>
      <c r="AJ13160" s="279">
        <v>119575.55</v>
      </c>
      <c r="AL13160" s="246" t="s">
        <v>56601</v>
      </c>
      <c r="AM13160" s="247">
        <v>9666.67</v>
      </c>
      <c r="AO13160" s="226" t="s">
        <v>47266</v>
      </c>
      <c r="AP13160" s="227">
        <v>1555.64</v>
      </c>
      <c r="AR13160" s="207" t="s">
        <v>27070</v>
      </c>
      <c r="AS13160" s="208">
        <v>452</v>
      </c>
      <c r="AT13160" s="93"/>
      <c r="AU13160" s="93"/>
      <c r="AV13160" s="93"/>
    </row>
    <row r="13161" spans="35:48" x14ac:dyDescent="0.55000000000000004">
      <c r="AI13161" s="278" t="s">
        <v>69303</v>
      </c>
      <c r="AJ13161" s="279">
        <v>127.91</v>
      </c>
      <c r="AL13161" s="246" t="s">
        <v>50426</v>
      </c>
      <c r="AM13161" s="247">
        <v>5740</v>
      </c>
      <c r="AO13161" s="226" t="s">
        <v>48257</v>
      </c>
      <c r="AP13161" s="227">
        <v>91581.19</v>
      </c>
      <c r="AR13161" s="207" t="s">
        <v>27071</v>
      </c>
      <c r="AS13161" s="208">
        <v>55510.53</v>
      </c>
      <c r="AT13161" s="93"/>
      <c r="AU13161" s="93"/>
      <c r="AV13161" s="93"/>
    </row>
    <row r="13162" spans="35:48" x14ac:dyDescent="0.55000000000000004">
      <c r="AI13162" s="278" t="s">
        <v>20429</v>
      </c>
      <c r="AJ13162" s="279">
        <v>13122.92</v>
      </c>
      <c r="AL13162" s="246" t="s">
        <v>56602</v>
      </c>
      <c r="AM13162" s="247">
        <v>3166.74</v>
      </c>
      <c r="AO13162" s="226" t="s">
        <v>48258</v>
      </c>
      <c r="AP13162" s="227">
        <v>10540.78</v>
      </c>
      <c r="AR13162" s="207" t="s">
        <v>27072</v>
      </c>
      <c r="AS13162" s="208">
        <v>175.92</v>
      </c>
      <c r="AT13162" s="93"/>
      <c r="AU13162" s="93"/>
      <c r="AV13162" s="93"/>
    </row>
    <row r="13163" spans="35:48" x14ac:dyDescent="0.55000000000000004">
      <c r="AI13163" s="278" t="s">
        <v>20430</v>
      </c>
      <c r="AJ13163" s="279">
        <v>33994.54</v>
      </c>
      <c r="AL13163" s="246" t="s">
        <v>57869</v>
      </c>
      <c r="AM13163" s="247">
        <v>17499.310000000001</v>
      </c>
      <c r="AO13163" s="226" t="s">
        <v>53758</v>
      </c>
      <c r="AP13163" s="227">
        <v>3203.73</v>
      </c>
      <c r="AR13163" s="207" t="s">
        <v>27073</v>
      </c>
      <c r="AS13163" s="208">
        <v>17091.14</v>
      </c>
      <c r="AT13163" s="93"/>
      <c r="AU13163" s="93"/>
      <c r="AV13163" s="93"/>
    </row>
    <row r="13164" spans="35:48" x14ac:dyDescent="0.55000000000000004">
      <c r="AI13164" s="278" t="s">
        <v>54343</v>
      </c>
      <c r="AJ13164" s="279">
        <v>-2406.04</v>
      </c>
      <c r="AL13164" s="246" t="s">
        <v>56603</v>
      </c>
      <c r="AM13164" s="247">
        <v>43795.02</v>
      </c>
      <c r="AO13164" s="226" t="s">
        <v>47267</v>
      </c>
      <c r="AP13164" s="227">
        <v>14421.43</v>
      </c>
      <c r="AR13164" s="207" t="s">
        <v>14182</v>
      </c>
      <c r="AS13164" s="208">
        <v>258995.08</v>
      </c>
      <c r="AT13164" s="93"/>
      <c r="AU13164" s="93"/>
      <c r="AV13164" s="93"/>
    </row>
    <row r="13165" spans="35:48" x14ac:dyDescent="0.55000000000000004">
      <c r="AI13165" s="278" t="s">
        <v>20456</v>
      </c>
      <c r="AJ13165" s="279">
        <v>57596.4</v>
      </c>
      <c r="AL13165" s="246" t="s">
        <v>56604</v>
      </c>
      <c r="AM13165" s="247">
        <v>157160.92000000001</v>
      </c>
      <c r="AO13165" s="226" t="s">
        <v>53759</v>
      </c>
      <c r="AP13165" s="227">
        <v>9.17</v>
      </c>
      <c r="AR13165" s="207" t="s">
        <v>27074</v>
      </c>
      <c r="AS13165" s="208">
        <v>1680</v>
      </c>
      <c r="AT13165" s="93"/>
      <c r="AU13165" s="93"/>
      <c r="AV13165" s="93"/>
    </row>
    <row r="13166" spans="35:48" x14ac:dyDescent="0.55000000000000004">
      <c r="AI13166" s="278" t="s">
        <v>58035</v>
      </c>
      <c r="AJ13166" s="279">
        <v>4308.3500000000004</v>
      </c>
      <c r="AL13166" s="246" t="s">
        <v>53798</v>
      </c>
      <c r="AM13166" s="247">
        <v>923237.53</v>
      </c>
      <c r="AO13166" s="226" t="s">
        <v>49159</v>
      </c>
      <c r="AP13166" s="227">
        <v>7307.72</v>
      </c>
      <c r="AR13166" s="207" t="s">
        <v>27075</v>
      </c>
      <c r="AS13166" s="208">
        <v>5163.72</v>
      </c>
      <c r="AT13166" s="93"/>
      <c r="AU13166" s="93"/>
      <c r="AV13166" s="93"/>
    </row>
    <row r="13167" spans="35:48" x14ac:dyDescent="0.55000000000000004">
      <c r="AI13167" s="278" t="s">
        <v>20457</v>
      </c>
      <c r="AJ13167" s="279">
        <v>4669.68</v>
      </c>
      <c r="AL13167" s="246" t="s">
        <v>53799</v>
      </c>
      <c r="AM13167" s="247">
        <v>255923.20000000001</v>
      </c>
      <c r="AO13167" s="226" t="s">
        <v>45594</v>
      </c>
      <c r="AP13167" s="227">
        <v>355294.5</v>
      </c>
      <c r="AR13167" s="207" t="s">
        <v>27076</v>
      </c>
      <c r="AS13167" s="208">
        <v>494.88</v>
      </c>
      <c r="AT13167" s="93"/>
      <c r="AU13167" s="93"/>
      <c r="AV13167" s="93"/>
    </row>
    <row r="13168" spans="35:48" x14ac:dyDescent="0.55000000000000004">
      <c r="AI13168" s="278" t="s">
        <v>20459</v>
      </c>
      <c r="AJ13168" s="279">
        <v>230.48</v>
      </c>
      <c r="AL13168" s="246" t="s">
        <v>53801</v>
      </c>
      <c r="AM13168" s="247">
        <v>380528.75</v>
      </c>
      <c r="AO13168" s="226" t="s">
        <v>45595</v>
      </c>
      <c r="AP13168" s="227">
        <v>27164.41</v>
      </c>
      <c r="AR13168" s="207" t="s">
        <v>27077</v>
      </c>
      <c r="AS13168" s="208">
        <v>167562.23999999999</v>
      </c>
      <c r="AT13168" s="93"/>
      <c r="AU13168" s="93"/>
      <c r="AV13168" s="93"/>
    </row>
    <row r="13169" spans="35:48" x14ac:dyDescent="0.55000000000000004">
      <c r="AI13169" s="278" t="s">
        <v>20460</v>
      </c>
      <c r="AJ13169" s="279">
        <v>1446.2</v>
      </c>
      <c r="AL13169" s="246" t="s">
        <v>56605</v>
      </c>
      <c r="AM13169" s="247">
        <v>71913.48</v>
      </c>
      <c r="AO13169" s="226" t="s">
        <v>45596</v>
      </c>
      <c r="AP13169" s="227">
        <v>1504400.15</v>
      </c>
      <c r="AR13169" s="207" t="s">
        <v>27078</v>
      </c>
      <c r="AS13169" s="208">
        <v>21677.02</v>
      </c>
      <c r="AT13169" s="93"/>
      <c r="AU13169" s="93"/>
      <c r="AV13169" s="93"/>
    </row>
    <row r="13170" spans="35:48" x14ac:dyDescent="0.55000000000000004">
      <c r="AI13170" s="278" t="s">
        <v>20485</v>
      </c>
      <c r="AJ13170" s="279">
        <v>4218.75</v>
      </c>
      <c r="AL13170" s="246" t="s">
        <v>56606</v>
      </c>
      <c r="AM13170" s="247">
        <v>138431.79999999999</v>
      </c>
      <c r="AO13170" s="226" t="s">
        <v>45597</v>
      </c>
      <c r="AP13170" s="227">
        <v>115087.39</v>
      </c>
      <c r="AR13170" s="207" t="s">
        <v>27079</v>
      </c>
      <c r="AS13170" s="208">
        <v>7363.34</v>
      </c>
      <c r="AT13170" s="93"/>
      <c r="AU13170" s="93"/>
      <c r="AV13170" s="93"/>
    </row>
    <row r="13171" spans="35:48" x14ac:dyDescent="0.55000000000000004">
      <c r="AI13171" s="278" t="s">
        <v>20565</v>
      </c>
      <c r="AJ13171" s="279">
        <v>279565</v>
      </c>
      <c r="AL13171" s="246" t="s">
        <v>57870</v>
      </c>
      <c r="AM13171" s="247">
        <v>6122.52</v>
      </c>
      <c r="AO13171" s="226" t="s">
        <v>14229</v>
      </c>
      <c r="AP13171" s="227">
        <v>23832.09</v>
      </c>
      <c r="AR13171" s="207" t="s">
        <v>14183</v>
      </c>
      <c r="AS13171" s="208">
        <v>178572.88</v>
      </c>
      <c r="AT13171" s="93"/>
      <c r="AU13171" s="93"/>
      <c r="AV13171" s="93"/>
    </row>
    <row r="13172" spans="35:48" x14ac:dyDescent="0.55000000000000004">
      <c r="AI13172" s="278" t="s">
        <v>20566</v>
      </c>
      <c r="AJ13172" s="279">
        <v>189406.29</v>
      </c>
      <c r="AL13172" s="246" t="s">
        <v>53804</v>
      </c>
      <c r="AM13172" s="247">
        <v>1417.85</v>
      </c>
      <c r="AO13172" s="226" t="s">
        <v>48259</v>
      </c>
      <c r="AP13172" s="227">
        <v>-23855.93</v>
      </c>
      <c r="AR13172" s="207" t="s">
        <v>14184</v>
      </c>
      <c r="AS13172" s="208">
        <v>258446.14</v>
      </c>
      <c r="AT13172" s="93"/>
      <c r="AU13172" s="93"/>
      <c r="AV13172" s="93"/>
    </row>
    <row r="13173" spans="35:48" x14ac:dyDescent="0.55000000000000004">
      <c r="AI13173" s="278" t="s">
        <v>20567</v>
      </c>
      <c r="AJ13173" s="279">
        <v>29823.7</v>
      </c>
      <c r="AL13173" s="246" t="s">
        <v>55427</v>
      </c>
      <c r="AM13173" s="247">
        <v>65599.64</v>
      </c>
      <c r="AO13173" s="226" t="s">
        <v>39478</v>
      </c>
      <c r="AP13173" s="227">
        <v>1788.82</v>
      </c>
      <c r="AR13173" s="207" t="s">
        <v>27080</v>
      </c>
      <c r="AS13173" s="208">
        <v>74522.47</v>
      </c>
      <c r="AT13173" s="93"/>
      <c r="AU13173" s="93"/>
      <c r="AV13173" s="93"/>
    </row>
    <row r="13174" spans="35:48" x14ac:dyDescent="0.55000000000000004">
      <c r="AI13174" s="278" t="s">
        <v>20568</v>
      </c>
      <c r="AJ13174" s="279">
        <v>222032.92</v>
      </c>
      <c r="AL13174" s="246" t="s">
        <v>42945</v>
      </c>
      <c r="AM13174" s="247">
        <v>2700</v>
      </c>
      <c r="AO13174" s="226" t="s">
        <v>49160</v>
      </c>
      <c r="AP13174" s="227">
        <v>19862.5</v>
      </c>
      <c r="AR13174" s="207" t="s">
        <v>27081</v>
      </c>
      <c r="AS13174" s="208">
        <v>725161.57</v>
      </c>
      <c r="AT13174" s="93"/>
      <c r="AU13174" s="93"/>
      <c r="AV13174" s="93"/>
    </row>
    <row r="13175" spans="35:48" x14ac:dyDescent="0.55000000000000004">
      <c r="AI13175" s="278" t="s">
        <v>20570</v>
      </c>
      <c r="AJ13175" s="279">
        <v>48152.41</v>
      </c>
      <c r="AL13175" s="246" t="s">
        <v>59226</v>
      </c>
      <c r="AM13175" s="247">
        <v>13570</v>
      </c>
      <c r="AO13175" s="226" t="s">
        <v>27645</v>
      </c>
      <c r="AP13175" s="227">
        <v>25.85</v>
      </c>
      <c r="AR13175" s="207" t="s">
        <v>27082</v>
      </c>
      <c r="AS13175" s="208">
        <v>500</v>
      </c>
      <c r="AT13175" s="93"/>
      <c r="AU13175" s="93"/>
      <c r="AV13175" s="93"/>
    </row>
    <row r="13176" spans="35:48" x14ac:dyDescent="0.55000000000000004">
      <c r="AI13176" s="278" t="s">
        <v>20571</v>
      </c>
      <c r="AJ13176" s="279">
        <v>188.9</v>
      </c>
      <c r="AL13176" s="246" t="s">
        <v>56607</v>
      </c>
      <c r="AM13176" s="247">
        <v>1365.33</v>
      </c>
      <c r="AO13176" s="226" t="s">
        <v>27646</v>
      </c>
      <c r="AP13176" s="227">
        <v>574</v>
      </c>
      <c r="AR13176" s="207" t="s">
        <v>27083</v>
      </c>
      <c r="AS13176" s="208">
        <v>10543.87</v>
      </c>
      <c r="AT13176" s="93"/>
      <c r="AU13176" s="93"/>
      <c r="AV13176" s="93"/>
    </row>
    <row r="13177" spans="35:48" x14ac:dyDescent="0.55000000000000004">
      <c r="AI13177" s="278" t="s">
        <v>56801</v>
      </c>
      <c r="AJ13177" s="279">
        <v>75768</v>
      </c>
      <c r="AL13177" s="246" t="s">
        <v>53805</v>
      </c>
      <c r="AM13177" s="247">
        <v>200</v>
      </c>
      <c r="AO13177" s="226" t="s">
        <v>50415</v>
      </c>
      <c r="AP13177" s="227">
        <v>6159.84</v>
      </c>
      <c r="AR13177" s="207" t="s">
        <v>27084</v>
      </c>
      <c r="AS13177" s="208">
        <v>9350</v>
      </c>
      <c r="AT13177" s="93"/>
      <c r="AU13177" s="93"/>
      <c r="AV13177" s="93"/>
    </row>
    <row r="13178" spans="35:48" x14ac:dyDescent="0.55000000000000004">
      <c r="AI13178" s="278" t="s">
        <v>13539</v>
      </c>
      <c r="AJ13178" s="279">
        <v>29006.31</v>
      </c>
      <c r="AL13178" s="246" t="s">
        <v>56608</v>
      </c>
      <c r="AM13178" s="247">
        <v>181386.85</v>
      </c>
      <c r="AO13178" s="226" t="s">
        <v>27648</v>
      </c>
      <c r="AP13178" s="227">
        <v>471.21</v>
      </c>
      <c r="AR13178" s="207" t="s">
        <v>27085</v>
      </c>
      <c r="AS13178" s="208">
        <v>23015.98</v>
      </c>
      <c r="AT13178" s="93"/>
      <c r="AU13178" s="93"/>
      <c r="AV13178" s="93"/>
    </row>
    <row r="13179" spans="35:48" x14ac:dyDescent="0.55000000000000004">
      <c r="AI13179" s="278" t="s">
        <v>20575</v>
      </c>
      <c r="AJ13179" s="279">
        <v>48813.4</v>
      </c>
      <c r="AL13179" s="246" t="s">
        <v>42946</v>
      </c>
      <c r="AM13179" s="247">
        <v>165996.41</v>
      </c>
      <c r="AO13179" s="226" t="s">
        <v>27649</v>
      </c>
      <c r="AP13179" s="227">
        <v>1484.52</v>
      </c>
      <c r="AR13179" s="207" t="s">
        <v>27086</v>
      </c>
      <c r="AS13179" s="208">
        <v>112741.34</v>
      </c>
      <c r="AT13179" s="93"/>
      <c r="AU13179" s="93"/>
      <c r="AV13179" s="93"/>
    </row>
    <row r="13180" spans="35:48" x14ac:dyDescent="0.55000000000000004">
      <c r="AI13180" s="278" t="s">
        <v>40787</v>
      </c>
      <c r="AJ13180" s="279">
        <v>918700</v>
      </c>
      <c r="AL13180" s="246" t="s">
        <v>42947</v>
      </c>
      <c r="AM13180" s="247">
        <v>503202.97</v>
      </c>
      <c r="AO13180" s="226" t="s">
        <v>27650</v>
      </c>
      <c r="AP13180" s="227">
        <v>6301.2</v>
      </c>
      <c r="AR13180" s="207" t="s">
        <v>27087</v>
      </c>
      <c r="AS13180" s="208">
        <v>44558.33</v>
      </c>
      <c r="AT13180" s="93"/>
      <c r="AU13180" s="93"/>
      <c r="AV13180" s="93"/>
    </row>
    <row r="13181" spans="35:48" x14ac:dyDescent="0.55000000000000004">
      <c r="AI13181" s="278" t="s">
        <v>61683</v>
      </c>
      <c r="AJ13181" s="279">
        <v>3645.73</v>
      </c>
      <c r="AL13181" s="246" t="s">
        <v>56609</v>
      </c>
      <c r="AM13181" s="247">
        <v>267257.69</v>
      </c>
      <c r="AO13181" s="226" t="s">
        <v>27651</v>
      </c>
      <c r="AP13181" s="227">
        <v>365.44</v>
      </c>
      <c r="AR13181" s="207" t="s">
        <v>27088</v>
      </c>
      <c r="AS13181" s="208">
        <v>2081313.48</v>
      </c>
      <c r="AT13181" s="93"/>
      <c r="AU13181" s="93"/>
      <c r="AV13181" s="93"/>
    </row>
    <row r="13182" spans="35:48" x14ac:dyDescent="0.55000000000000004">
      <c r="AI13182" s="278" t="s">
        <v>49368</v>
      </c>
      <c r="AJ13182" s="279">
        <v>1018</v>
      </c>
      <c r="AL13182" s="246" t="s">
        <v>63386</v>
      </c>
      <c r="AM13182" s="247">
        <v>8675</v>
      </c>
      <c r="AO13182" s="226" t="s">
        <v>27652</v>
      </c>
      <c r="AP13182" s="227">
        <v>13876.1</v>
      </c>
      <c r="AR13182" s="207" t="s">
        <v>27089</v>
      </c>
      <c r="AS13182" s="208">
        <v>1924650.09</v>
      </c>
      <c r="AT13182" s="93"/>
      <c r="AU13182" s="93"/>
      <c r="AV13182" s="93"/>
    </row>
    <row r="13183" spans="35:48" x14ac:dyDescent="0.55000000000000004">
      <c r="AI13183" s="278" t="s">
        <v>54346</v>
      </c>
      <c r="AJ13183" s="279">
        <v>4362.45</v>
      </c>
      <c r="AL13183" s="246" t="s">
        <v>53806</v>
      </c>
      <c r="AM13183" s="247">
        <v>80000</v>
      </c>
      <c r="AO13183" s="226" t="s">
        <v>49161</v>
      </c>
      <c r="AP13183" s="227">
        <v>911.79</v>
      </c>
      <c r="AR13183" s="207" t="s">
        <v>27090</v>
      </c>
      <c r="AS13183" s="208">
        <v>41506.35</v>
      </c>
      <c r="AT13183" s="93"/>
      <c r="AU13183" s="93"/>
      <c r="AV13183" s="93"/>
    </row>
    <row r="13184" spans="35:48" x14ac:dyDescent="0.55000000000000004">
      <c r="AI13184" s="278" t="s">
        <v>20577</v>
      </c>
      <c r="AJ13184" s="279">
        <v>9240</v>
      </c>
      <c r="AL13184" s="246" t="s">
        <v>53807</v>
      </c>
      <c r="AM13184" s="247">
        <v>9214.15</v>
      </c>
      <c r="AO13184" s="226" t="s">
        <v>50416</v>
      </c>
      <c r="AP13184" s="227">
        <v>23283.01</v>
      </c>
      <c r="AR13184" s="207" t="s">
        <v>27091</v>
      </c>
      <c r="AS13184" s="208">
        <v>15015</v>
      </c>
      <c r="AT13184" s="93"/>
      <c r="AU13184" s="93"/>
      <c r="AV13184" s="93"/>
    </row>
    <row r="13185" spans="35:48" x14ac:dyDescent="0.55000000000000004">
      <c r="AI13185" s="278" t="s">
        <v>63485</v>
      </c>
      <c r="AJ13185" s="279">
        <v>86200</v>
      </c>
      <c r="AL13185" s="246" t="s">
        <v>64929</v>
      </c>
      <c r="AM13185" s="247">
        <v>398293.81</v>
      </c>
      <c r="AO13185" s="226" t="s">
        <v>27654</v>
      </c>
      <c r="AP13185" s="227">
        <v>2830.82</v>
      </c>
      <c r="AR13185" s="207" t="s">
        <v>27092</v>
      </c>
      <c r="AS13185" s="208">
        <v>667060.72</v>
      </c>
      <c r="AT13185" s="93"/>
      <c r="AU13185" s="93"/>
      <c r="AV13185" s="93"/>
    </row>
    <row r="13186" spans="35:48" x14ac:dyDescent="0.55000000000000004">
      <c r="AI13186" s="278" t="s">
        <v>40788</v>
      </c>
      <c r="AJ13186" s="279">
        <v>250</v>
      </c>
      <c r="AL13186" s="246" t="s">
        <v>39505</v>
      </c>
      <c r="AM13186" s="247">
        <v>108798.14</v>
      </c>
      <c r="AO13186" s="226" t="s">
        <v>27655</v>
      </c>
      <c r="AP13186" s="227">
        <v>6241.64</v>
      </c>
      <c r="AR13186" s="207" t="s">
        <v>27093</v>
      </c>
      <c r="AS13186" s="208">
        <v>111747.3</v>
      </c>
      <c r="AT13186" s="93"/>
      <c r="AU13186" s="93"/>
      <c r="AV13186" s="93"/>
    </row>
    <row r="13187" spans="35:48" x14ac:dyDescent="0.55000000000000004">
      <c r="AI13187" s="278" t="s">
        <v>20579</v>
      </c>
      <c r="AJ13187" s="279">
        <v>996.42</v>
      </c>
      <c r="AL13187" s="246" t="s">
        <v>35692</v>
      </c>
      <c r="AM13187" s="247">
        <v>90407.49</v>
      </c>
      <c r="AO13187" s="226" t="s">
        <v>27656</v>
      </c>
      <c r="AP13187" s="227">
        <v>1565.88</v>
      </c>
      <c r="AR13187" s="207" t="s">
        <v>27094</v>
      </c>
      <c r="AS13187" s="208">
        <v>14281.13</v>
      </c>
      <c r="AT13187" s="93"/>
      <c r="AU13187" s="93"/>
      <c r="AV13187" s="93"/>
    </row>
    <row r="13188" spans="35:48" x14ac:dyDescent="0.55000000000000004">
      <c r="AI13188" s="278" t="s">
        <v>13542</v>
      </c>
      <c r="AJ13188" s="279">
        <v>146038.87</v>
      </c>
      <c r="AL13188" s="246" t="s">
        <v>57871</v>
      </c>
      <c r="AM13188" s="247">
        <v>11036.25</v>
      </c>
      <c r="AO13188" s="226" t="s">
        <v>27658</v>
      </c>
      <c r="AP13188" s="227">
        <v>3793.78</v>
      </c>
      <c r="AR13188" s="207" t="s">
        <v>27095</v>
      </c>
      <c r="AS13188" s="208">
        <v>25291.94</v>
      </c>
      <c r="AT13188" s="93"/>
      <c r="AU13188" s="93"/>
      <c r="AV13188" s="93"/>
    </row>
    <row r="13189" spans="35:48" x14ac:dyDescent="0.55000000000000004">
      <c r="AI13189" s="278" t="s">
        <v>13543</v>
      </c>
      <c r="AJ13189" s="279">
        <v>454114.76</v>
      </c>
      <c r="AL13189" s="246" t="s">
        <v>59848</v>
      </c>
      <c r="AM13189" s="247">
        <v>-25562.58</v>
      </c>
      <c r="AO13189" s="226" t="s">
        <v>45598</v>
      </c>
      <c r="AP13189" s="227">
        <v>2610</v>
      </c>
      <c r="AR13189" s="207" t="s">
        <v>27096</v>
      </c>
      <c r="AS13189" s="208">
        <v>4931</v>
      </c>
      <c r="AT13189" s="93"/>
      <c r="AU13189" s="93"/>
      <c r="AV13189" s="93"/>
    </row>
    <row r="13190" spans="35:48" x14ac:dyDescent="0.55000000000000004">
      <c r="AI13190" s="278" t="s">
        <v>13544</v>
      </c>
      <c r="AJ13190" s="279">
        <v>102545.65</v>
      </c>
      <c r="AL13190" s="246" t="s">
        <v>55428</v>
      </c>
      <c r="AM13190" s="247">
        <v>220692.53</v>
      </c>
      <c r="AO13190" s="226" t="s">
        <v>47268</v>
      </c>
      <c r="AP13190" s="227">
        <v>8745.2800000000007</v>
      </c>
      <c r="AR13190" s="207" t="s">
        <v>27097</v>
      </c>
      <c r="AS13190" s="208">
        <v>-25348.47</v>
      </c>
      <c r="AT13190" s="93"/>
      <c r="AU13190" s="93"/>
      <c r="AV13190" s="93"/>
    </row>
    <row r="13191" spans="35:48" x14ac:dyDescent="0.55000000000000004">
      <c r="AI13191" s="278" t="s">
        <v>13545</v>
      </c>
      <c r="AJ13191" s="279">
        <v>2383777.85</v>
      </c>
      <c r="AL13191" s="246" t="s">
        <v>47280</v>
      </c>
      <c r="AM13191" s="247">
        <v>25000</v>
      </c>
      <c r="AO13191" s="226" t="s">
        <v>35668</v>
      </c>
      <c r="AP13191" s="227">
        <v>50070</v>
      </c>
      <c r="AR13191" s="207" t="s">
        <v>27098</v>
      </c>
      <c r="AS13191" s="208">
        <v>761</v>
      </c>
      <c r="AT13191" s="93"/>
      <c r="AU13191" s="93"/>
      <c r="AV13191" s="93"/>
    </row>
    <row r="13192" spans="35:48" x14ac:dyDescent="0.55000000000000004">
      <c r="AI13192" s="278" t="s">
        <v>50652</v>
      </c>
      <c r="AJ13192" s="279">
        <v>629.87</v>
      </c>
      <c r="AL13192" s="246" t="s">
        <v>49167</v>
      </c>
      <c r="AM13192" s="247">
        <v>9601.7999999999993</v>
      </c>
      <c r="AO13192" s="226" t="s">
        <v>36704</v>
      </c>
      <c r="AP13192" s="227">
        <v>158749.20000000001</v>
      </c>
      <c r="AR13192" s="207" t="s">
        <v>27099</v>
      </c>
      <c r="AS13192" s="208">
        <v>4377.3999999999996</v>
      </c>
      <c r="AT13192" s="93"/>
      <c r="AU13192" s="93"/>
      <c r="AV13192" s="93"/>
    </row>
    <row r="13193" spans="35:48" x14ac:dyDescent="0.55000000000000004">
      <c r="AI13193" s="278" t="s">
        <v>69304</v>
      </c>
      <c r="AJ13193" s="279">
        <v>283618.96000000002</v>
      </c>
      <c r="AL13193" s="246" t="s">
        <v>48270</v>
      </c>
      <c r="AM13193" s="247">
        <v>197.48</v>
      </c>
      <c r="AO13193" s="226" t="s">
        <v>45599</v>
      </c>
      <c r="AP13193" s="227">
        <v>300</v>
      </c>
      <c r="AR13193" s="207" t="s">
        <v>27100</v>
      </c>
      <c r="AS13193" s="208">
        <v>712</v>
      </c>
      <c r="AT13193" s="93"/>
      <c r="AU13193" s="93"/>
      <c r="AV13193" s="93"/>
    </row>
    <row r="13194" spans="35:48" x14ac:dyDescent="0.55000000000000004">
      <c r="AI13194" s="278" t="s">
        <v>20582</v>
      </c>
      <c r="AJ13194" s="279">
        <v>159.46</v>
      </c>
      <c r="AL13194" s="246" t="s">
        <v>45623</v>
      </c>
      <c r="AM13194" s="247">
        <v>7088.35</v>
      </c>
      <c r="AO13194" s="226" t="s">
        <v>42927</v>
      </c>
      <c r="AP13194" s="227">
        <v>2370</v>
      </c>
      <c r="AR13194" s="207" t="s">
        <v>27101</v>
      </c>
      <c r="AS13194" s="208">
        <v>761</v>
      </c>
      <c r="AT13194" s="93"/>
      <c r="AU13194" s="93"/>
      <c r="AV13194" s="93"/>
    </row>
    <row r="13195" spans="35:48" x14ac:dyDescent="0.55000000000000004">
      <c r="AI13195" s="278" t="s">
        <v>20583</v>
      </c>
      <c r="AJ13195" s="279">
        <v>413.07</v>
      </c>
      <c r="AL13195" s="246" t="s">
        <v>59849</v>
      </c>
      <c r="AM13195" s="247">
        <v>-27.6</v>
      </c>
      <c r="AO13195" s="226" t="s">
        <v>35669</v>
      </c>
      <c r="AP13195" s="227">
        <v>10000</v>
      </c>
      <c r="AR13195" s="207" t="s">
        <v>27102</v>
      </c>
      <c r="AS13195" s="208">
        <v>610</v>
      </c>
      <c r="AT13195" s="93"/>
      <c r="AU13195" s="93"/>
      <c r="AV13195" s="93"/>
    </row>
    <row r="13196" spans="35:48" x14ac:dyDescent="0.55000000000000004">
      <c r="AI13196" s="278" t="s">
        <v>49369</v>
      </c>
      <c r="AJ13196" s="279">
        <v>15082.64</v>
      </c>
      <c r="AL13196" s="246" t="s">
        <v>62489</v>
      </c>
      <c r="AM13196" s="247">
        <v>1495.86</v>
      </c>
      <c r="AO13196" s="226" t="s">
        <v>34123</v>
      </c>
      <c r="AP13196" s="227">
        <v>17694.490000000002</v>
      </c>
      <c r="AR13196" s="207" t="s">
        <v>27103</v>
      </c>
      <c r="AS13196" s="208">
        <v>2915</v>
      </c>
      <c r="AT13196" s="93"/>
      <c r="AU13196" s="93"/>
      <c r="AV13196" s="93"/>
    </row>
    <row r="13197" spans="35:48" x14ac:dyDescent="0.55000000000000004">
      <c r="AI13197" s="278" t="s">
        <v>70918</v>
      </c>
      <c r="AJ13197" s="279">
        <v>4750</v>
      </c>
      <c r="AL13197" s="246" t="s">
        <v>49170</v>
      </c>
      <c r="AM13197" s="247">
        <v>2473.91</v>
      </c>
      <c r="AO13197" s="226" t="s">
        <v>35670</v>
      </c>
      <c r="AP13197" s="227">
        <v>17060.7</v>
      </c>
      <c r="AR13197" s="207" t="s">
        <v>27104</v>
      </c>
      <c r="AS13197" s="208">
        <v>3035</v>
      </c>
      <c r="AT13197" s="93"/>
      <c r="AU13197" s="93"/>
      <c r="AV13197" s="93"/>
    </row>
    <row r="13198" spans="35:48" x14ac:dyDescent="0.55000000000000004">
      <c r="AI13198" s="278" t="s">
        <v>20585</v>
      </c>
      <c r="AJ13198" s="279">
        <v>287295.12</v>
      </c>
      <c r="AL13198" s="246" t="s">
        <v>59850</v>
      </c>
      <c r="AM13198" s="247">
        <v>-11.41</v>
      </c>
      <c r="AO13198" s="226" t="s">
        <v>34124</v>
      </c>
      <c r="AP13198" s="227">
        <v>7018.92</v>
      </c>
      <c r="AR13198" s="207" t="s">
        <v>27105</v>
      </c>
      <c r="AS13198" s="208">
        <v>3700</v>
      </c>
      <c r="AT13198" s="93"/>
      <c r="AU13198" s="93"/>
      <c r="AV13198" s="93"/>
    </row>
    <row r="13199" spans="35:48" x14ac:dyDescent="0.55000000000000004">
      <c r="AI13199" s="278" t="s">
        <v>69305</v>
      </c>
      <c r="AJ13199" s="279">
        <v>30384</v>
      </c>
      <c r="AL13199" s="246" t="s">
        <v>64930</v>
      </c>
      <c r="AM13199" s="247">
        <v>3239.65</v>
      </c>
      <c r="AO13199" s="226" t="s">
        <v>27665</v>
      </c>
      <c r="AP13199" s="227">
        <v>61129.8</v>
      </c>
      <c r="AR13199" s="207" t="s">
        <v>27106</v>
      </c>
      <c r="AS13199" s="208">
        <v>632</v>
      </c>
      <c r="AT13199" s="93"/>
      <c r="AU13199" s="93"/>
      <c r="AV13199" s="93"/>
    </row>
    <row r="13200" spans="35:48" x14ac:dyDescent="0.55000000000000004">
      <c r="AI13200" s="278" t="s">
        <v>13546</v>
      </c>
      <c r="AJ13200" s="279">
        <v>140894.64000000001</v>
      </c>
      <c r="AL13200" s="246" t="s">
        <v>64931</v>
      </c>
      <c r="AM13200" s="247">
        <v>247.84</v>
      </c>
      <c r="AO13200" s="226" t="s">
        <v>27666</v>
      </c>
      <c r="AP13200" s="227">
        <v>100498.35</v>
      </c>
      <c r="AR13200" s="207" t="s">
        <v>27107</v>
      </c>
      <c r="AS13200" s="208">
        <v>5800</v>
      </c>
      <c r="AT13200" s="93"/>
      <c r="AU13200" s="93"/>
      <c r="AV13200" s="93"/>
    </row>
    <row r="13201" spans="35:48" x14ac:dyDescent="0.55000000000000004">
      <c r="AI13201" s="278" t="s">
        <v>20586</v>
      </c>
      <c r="AJ13201" s="279">
        <v>6637.71</v>
      </c>
      <c r="AL13201" s="246" t="s">
        <v>64932</v>
      </c>
      <c r="AM13201" s="247">
        <v>515.64</v>
      </c>
      <c r="AO13201" s="226" t="s">
        <v>36705</v>
      </c>
      <c r="AP13201" s="227">
        <v>734.43</v>
      </c>
      <c r="AR13201" s="207" t="s">
        <v>27108</v>
      </c>
      <c r="AS13201" s="208">
        <v>675.42</v>
      </c>
      <c r="AT13201" s="93"/>
      <c r="AU13201" s="93"/>
      <c r="AV13201" s="93"/>
    </row>
    <row r="13202" spans="35:48" x14ac:dyDescent="0.55000000000000004">
      <c r="AI13202" s="278" t="s">
        <v>20587</v>
      </c>
      <c r="AJ13202" s="279">
        <v>126501.68</v>
      </c>
      <c r="AL13202" s="246" t="s">
        <v>62490</v>
      </c>
      <c r="AM13202" s="247">
        <v>18750</v>
      </c>
      <c r="AO13202" s="226" t="s">
        <v>27667</v>
      </c>
      <c r="AP13202" s="227">
        <v>301019.49</v>
      </c>
      <c r="AR13202" s="207" t="s">
        <v>27109</v>
      </c>
      <c r="AS13202" s="208">
        <v>824.58</v>
      </c>
      <c r="AT13202" s="93"/>
      <c r="AU13202" s="93"/>
      <c r="AV13202" s="93"/>
    </row>
    <row r="13203" spans="35:48" x14ac:dyDescent="0.55000000000000004">
      <c r="AI13203" s="278" t="s">
        <v>13548</v>
      </c>
      <c r="AJ13203" s="279">
        <v>212409.21</v>
      </c>
      <c r="AL13203" s="246" t="s">
        <v>64933</v>
      </c>
      <c r="AM13203" s="247">
        <v>320</v>
      </c>
      <c r="AO13203" s="226" t="s">
        <v>27668</v>
      </c>
      <c r="AP13203" s="227">
        <v>486350.86</v>
      </c>
      <c r="AR13203" s="207" t="s">
        <v>27110</v>
      </c>
      <c r="AS13203" s="208">
        <v>800</v>
      </c>
      <c r="AT13203" s="93"/>
      <c r="AU13203" s="93"/>
      <c r="AV13203" s="93"/>
    </row>
    <row r="13204" spans="35:48" x14ac:dyDescent="0.55000000000000004">
      <c r="AI13204" s="278" t="s">
        <v>20588</v>
      </c>
      <c r="AJ13204" s="279">
        <v>858.99</v>
      </c>
      <c r="AL13204" s="246" t="s">
        <v>64934</v>
      </c>
      <c r="AM13204" s="247">
        <v>1625</v>
      </c>
      <c r="AO13204" s="226" t="s">
        <v>35671</v>
      </c>
      <c r="AP13204" s="227">
        <v>1065190.6599999999</v>
      </c>
      <c r="AR13204" s="207" t="s">
        <v>27111</v>
      </c>
      <c r="AS13204" s="208">
        <v>6600</v>
      </c>
      <c r="AT13204" s="93"/>
      <c r="AU13204" s="93"/>
      <c r="AV13204" s="93"/>
    </row>
    <row r="13205" spans="35:48" x14ac:dyDescent="0.55000000000000004">
      <c r="AI13205" s="278" t="s">
        <v>20589</v>
      </c>
      <c r="AJ13205" s="279">
        <v>54955.199999999997</v>
      </c>
      <c r="AL13205" s="246" t="s">
        <v>63802</v>
      </c>
      <c r="AM13205" s="247">
        <v>124.28</v>
      </c>
      <c r="AO13205" s="226" t="s">
        <v>36706</v>
      </c>
      <c r="AP13205" s="227">
        <v>20232</v>
      </c>
      <c r="AR13205" s="207" t="s">
        <v>27112</v>
      </c>
      <c r="AS13205" s="208">
        <v>11600</v>
      </c>
      <c r="AT13205" s="93"/>
      <c r="AU13205" s="93"/>
      <c r="AV13205" s="93"/>
    </row>
    <row r="13206" spans="35:48" x14ac:dyDescent="0.55000000000000004">
      <c r="AI13206" s="278" t="s">
        <v>33590</v>
      </c>
      <c r="AJ13206" s="279">
        <v>-13622.6</v>
      </c>
      <c r="AL13206" s="246" t="s">
        <v>63803</v>
      </c>
      <c r="AM13206" s="247">
        <v>398.15</v>
      </c>
      <c r="AO13206" s="226" t="s">
        <v>35672</v>
      </c>
      <c r="AP13206" s="227">
        <v>12706.96</v>
      </c>
      <c r="AR13206" s="207" t="s">
        <v>27113</v>
      </c>
      <c r="AS13206" s="208">
        <v>966</v>
      </c>
      <c r="AT13206" s="93"/>
      <c r="AU13206" s="93"/>
      <c r="AV13206" s="93"/>
    </row>
    <row r="13207" spans="35:48" x14ac:dyDescent="0.55000000000000004">
      <c r="AI13207" s="278" t="s">
        <v>40789</v>
      </c>
      <c r="AJ13207" s="279">
        <v>270863.03999999998</v>
      </c>
      <c r="AL13207" s="246" t="s">
        <v>64935</v>
      </c>
      <c r="AM13207" s="247">
        <v>7603.49</v>
      </c>
      <c r="AO13207" s="226" t="s">
        <v>27669</v>
      </c>
      <c r="AP13207" s="227">
        <v>1056951.48</v>
      </c>
      <c r="AR13207" s="207" t="s">
        <v>27114</v>
      </c>
      <c r="AS13207" s="208">
        <v>1424</v>
      </c>
      <c r="AT13207" s="93"/>
      <c r="AU13207" s="93"/>
      <c r="AV13207" s="93"/>
    </row>
    <row r="13208" spans="35:48" x14ac:dyDescent="0.55000000000000004">
      <c r="AI13208" s="278" t="s">
        <v>20658</v>
      </c>
      <c r="AJ13208" s="279">
        <v>267379.38</v>
      </c>
      <c r="AL13208" s="246" t="s">
        <v>64936</v>
      </c>
      <c r="AM13208" s="247">
        <v>1307.54</v>
      </c>
      <c r="AO13208" s="226" t="s">
        <v>48260</v>
      </c>
      <c r="AP13208" s="227">
        <v>42401</v>
      </c>
      <c r="AR13208" s="207" t="s">
        <v>27115</v>
      </c>
      <c r="AS13208" s="208">
        <v>20896.13</v>
      </c>
      <c r="AT13208" s="93"/>
      <c r="AU13208" s="93"/>
      <c r="AV13208" s="93"/>
    </row>
    <row r="13209" spans="35:48" x14ac:dyDescent="0.55000000000000004">
      <c r="AI13209" s="278" t="s">
        <v>50653</v>
      </c>
      <c r="AJ13209" s="279">
        <v>79302</v>
      </c>
      <c r="AL13209" s="246" t="s">
        <v>64937</v>
      </c>
      <c r="AM13209" s="247">
        <v>42800</v>
      </c>
      <c r="AO13209" s="226" t="s">
        <v>48261</v>
      </c>
      <c r="AP13209" s="227">
        <v>3243.73</v>
      </c>
      <c r="AR13209" s="207" t="s">
        <v>27116</v>
      </c>
      <c r="AS13209" s="208">
        <v>632</v>
      </c>
      <c r="AT13209" s="93"/>
      <c r="AU13209" s="93"/>
      <c r="AV13209" s="93"/>
    </row>
    <row r="13210" spans="35:48" x14ac:dyDescent="0.55000000000000004">
      <c r="AI13210" s="278" t="s">
        <v>35065</v>
      </c>
      <c r="AJ13210" s="279">
        <v>536108.91</v>
      </c>
      <c r="AL13210" s="246" t="s">
        <v>53809</v>
      </c>
      <c r="AM13210" s="247">
        <v>3652</v>
      </c>
      <c r="AO13210" s="226" t="s">
        <v>48262</v>
      </c>
      <c r="AP13210" s="227">
        <v>9939.7000000000007</v>
      </c>
      <c r="AR13210" s="207" t="s">
        <v>27117</v>
      </c>
      <c r="AS13210" s="208">
        <v>5800</v>
      </c>
      <c r="AT13210" s="93"/>
      <c r="AU13210" s="93"/>
      <c r="AV13210" s="93"/>
    </row>
    <row r="13211" spans="35:48" x14ac:dyDescent="0.55000000000000004">
      <c r="AI13211" s="278" t="s">
        <v>35066</v>
      </c>
      <c r="AJ13211" s="279">
        <v>389.49</v>
      </c>
      <c r="AL13211" s="246" t="s">
        <v>56610</v>
      </c>
      <c r="AM13211" s="247">
        <v>23641</v>
      </c>
      <c r="AO13211" s="226" t="s">
        <v>49162</v>
      </c>
      <c r="AP13211" s="227">
        <v>2533.5700000000002</v>
      </c>
      <c r="AR13211" s="207" t="s">
        <v>27118</v>
      </c>
      <c r="AS13211" s="208">
        <v>28393.94</v>
      </c>
      <c r="AT13211" s="93"/>
      <c r="AU13211" s="93"/>
      <c r="AV13211" s="93"/>
    </row>
    <row r="13212" spans="35:48" x14ac:dyDescent="0.55000000000000004">
      <c r="AI13212" s="278" t="s">
        <v>33603</v>
      </c>
      <c r="AJ13212" s="279">
        <v>180590</v>
      </c>
      <c r="AL13212" s="246" t="s">
        <v>58892</v>
      </c>
      <c r="AM13212" s="247">
        <v>31800</v>
      </c>
      <c r="AO13212" s="226" t="s">
        <v>53760</v>
      </c>
      <c r="AP13212" s="227">
        <v>17541.46</v>
      </c>
      <c r="AR13212" s="207" t="s">
        <v>27119</v>
      </c>
      <c r="AS13212" s="208">
        <v>4931</v>
      </c>
      <c r="AT13212" s="93"/>
      <c r="AU13212" s="93"/>
      <c r="AV13212" s="93"/>
    </row>
    <row r="13213" spans="35:48" x14ac:dyDescent="0.55000000000000004">
      <c r="AI13213" s="278" t="s">
        <v>20662</v>
      </c>
      <c r="AJ13213" s="279">
        <v>263190.59000000003</v>
      </c>
      <c r="AL13213" s="246" t="s">
        <v>59851</v>
      </c>
      <c r="AM13213" s="247">
        <v>15556.4</v>
      </c>
      <c r="AO13213" s="226" t="s">
        <v>53761</v>
      </c>
      <c r="AP13213" s="227">
        <v>1781.66</v>
      </c>
      <c r="AR13213" s="207" t="s">
        <v>27120</v>
      </c>
      <c r="AS13213" s="208">
        <v>675.42</v>
      </c>
      <c r="AT13213" s="93"/>
      <c r="AU13213" s="93"/>
      <c r="AV13213" s="93"/>
    </row>
    <row r="13214" spans="35:48" x14ac:dyDescent="0.55000000000000004">
      <c r="AI13214" s="278" t="s">
        <v>20663</v>
      </c>
      <c r="AJ13214" s="279">
        <v>287355.49</v>
      </c>
      <c r="AL13214" s="246" t="s">
        <v>59852</v>
      </c>
      <c r="AM13214" s="247">
        <v>1190.08</v>
      </c>
      <c r="AO13214" s="226" t="s">
        <v>53762</v>
      </c>
      <c r="AP13214" s="227">
        <v>22024.58</v>
      </c>
      <c r="AR13214" s="207" t="s">
        <v>27121</v>
      </c>
      <c r="AS13214" s="208">
        <v>824.58</v>
      </c>
      <c r="AT13214" s="93"/>
      <c r="AU13214" s="93"/>
      <c r="AV13214" s="93"/>
    </row>
    <row r="13215" spans="35:48" x14ac:dyDescent="0.55000000000000004">
      <c r="AI13215" s="278" t="s">
        <v>20664</v>
      </c>
      <c r="AJ13215" s="279">
        <v>8226714.2300000004</v>
      </c>
      <c r="AL13215" s="246" t="s">
        <v>59853</v>
      </c>
      <c r="AM13215" s="247">
        <v>3811.32</v>
      </c>
      <c r="AO13215" s="226" t="s">
        <v>53763</v>
      </c>
      <c r="AP13215" s="227">
        <v>387.05</v>
      </c>
      <c r="AR13215" s="207" t="s">
        <v>27122</v>
      </c>
      <c r="AS13215" s="208">
        <v>800</v>
      </c>
      <c r="AT13215" s="93"/>
      <c r="AU13215" s="93"/>
      <c r="AV13215" s="93"/>
    </row>
    <row r="13216" spans="35:48" x14ac:dyDescent="0.55000000000000004">
      <c r="AI13216" s="278" t="s">
        <v>33604</v>
      </c>
      <c r="AJ13216" s="279">
        <v>15041.7</v>
      </c>
      <c r="AL13216" s="246" t="s">
        <v>57872</v>
      </c>
      <c r="AM13216" s="247">
        <v>4400</v>
      </c>
      <c r="AO13216" s="226" t="s">
        <v>53764</v>
      </c>
      <c r="AP13216" s="227">
        <v>643.66999999999996</v>
      </c>
      <c r="AR13216" s="207" t="s">
        <v>27123</v>
      </c>
      <c r="AS13216" s="208">
        <v>-15713.47</v>
      </c>
      <c r="AT13216" s="93"/>
      <c r="AU13216" s="93"/>
      <c r="AV13216" s="93"/>
    </row>
    <row r="13217" spans="35:48" x14ac:dyDescent="0.55000000000000004">
      <c r="AI13217" s="278" t="s">
        <v>20665</v>
      </c>
      <c r="AJ13217" s="279">
        <v>44907.37</v>
      </c>
      <c r="AL13217" s="246" t="s">
        <v>61605</v>
      </c>
      <c r="AM13217" s="247">
        <v>181.54</v>
      </c>
      <c r="AO13217" s="226" t="s">
        <v>50417</v>
      </c>
      <c r="AP13217" s="227">
        <v>13907.2</v>
      </c>
      <c r="AR13217" s="207" t="s">
        <v>14188</v>
      </c>
      <c r="AS13217" s="208">
        <v>12971</v>
      </c>
      <c r="AT13217" s="93"/>
      <c r="AU13217" s="93"/>
      <c r="AV13217" s="93"/>
    </row>
    <row r="13218" spans="35:48" x14ac:dyDescent="0.55000000000000004">
      <c r="AI13218" s="278" t="s">
        <v>20666</v>
      </c>
      <c r="AJ13218" s="279">
        <v>145497.84</v>
      </c>
      <c r="AL13218" s="246" t="s">
        <v>57873</v>
      </c>
      <c r="AM13218" s="247">
        <v>5503.57</v>
      </c>
      <c r="AO13218" s="226" t="s">
        <v>34125</v>
      </c>
      <c r="AP13218" s="227">
        <v>153822.04999999999</v>
      </c>
      <c r="AR13218" s="207" t="s">
        <v>27124</v>
      </c>
      <c r="AS13218" s="208">
        <v>4377.3999999999996</v>
      </c>
      <c r="AT13218" s="93"/>
      <c r="AU13218" s="93"/>
      <c r="AV13218" s="93"/>
    </row>
    <row r="13219" spans="35:48" x14ac:dyDescent="0.55000000000000004">
      <c r="AI13219" s="278" t="s">
        <v>70919</v>
      </c>
      <c r="AJ13219" s="279">
        <v>478446</v>
      </c>
      <c r="AL13219" s="246" t="s">
        <v>57874</v>
      </c>
      <c r="AM13219" s="247">
        <v>19315.12</v>
      </c>
      <c r="AO13219" s="226" t="s">
        <v>34126</v>
      </c>
      <c r="AP13219" s="227">
        <v>603459.29</v>
      </c>
      <c r="AR13219" s="207" t="s">
        <v>27125</v>
      </c>
      <c r="AS13219" s="208">
        <v>761</v>
      </c>
      <c r="AT13219" s="93"/>
      <c r="AU13219" s="93"/>
      <c r="AV13219" s="93"/>
    </row>
    <row r="13220" spans="35:48" x14ac:dyDescent="0.55000000000000004">
      <c r="AI13220" s="278" t="s">
        <v>33605</v>
      </c>
      <c r="AJ13220" s="279">
        <v>1674968.34</v>
      </c>
      <c r="AL13220" s="246" t="s">
        <v>58336</v>
      </c>
      <c r="AM13220" s="247">
        <v>3742.95</v>
      </c>
      <c r="AO13220" s="226" t="s">
        <v>45600</v>
      </c>
      <c r="AP13220" s="227">
        <v>1751.16</v>
      </c>
      <c r="AR13220" s="207" t="s">
        <v>27126</v>
      </c>
      <c r="AS13220" s="208">
        <v>145740.04999999999</v>
      </c>
      <c r="AT13220" s="93"/>
      <c r="AU13220" s="93"/>
      <c r="AV13220" s="93"/>
    </row>
    <row r="13221" spans="35:48" x14ac:dyDescent="0.55000000000000004">
      <c r="AI13221" s="278" t="s">
        <v>70920</v>
      </c>
      <c r="AJ13221" s="279">
        <v>1023477.6</v>
      </c>
      <c r="AL13221" s="246" t="s">
        <v>59854</v>
      </c>
      <c r="AM13221" s="247">
        <v>5000</v>
      </c>
      <c r="AO13221" s="226" t="s">
        <v>35673</v>
      </c>
      <c r="AP13221" s="227">
        <v>127952.55</v>
      </c>
      <c r="AR13221" s="207" t="s">
        <v>27127</v>
      </c>
      <c r="AS13221" s="208">
        <v>4788.1899999999996</v>
      </c>
      <c r="AT13221" s="93"/>
      <c r="AU13221" s="93"/>
      <c r="AV13221" s="93"/>
    </row>
    <row r="13222" spans="35:48" x14ac:dyDescent="0.55000000000000004">
      <c r="AI13222" s="278" t="s">
        <v>40790</v>
      </c>
      <c r="AJ13222" s="279">
        <v>604341.68999999994</v>
      </c>
      <c r="AL13222" s="246" t="s">
        <v>59855</v>
      </c>
      <c r="AM13222" s="247">
        <v>382.5</v>
      </c>
      <c r="AO13222" s="226" t="s">
        <v>34127</v>
      </c>
      <c r="AP13222" s="227">
        <v>1198.94</v>
      </c>
      <c r="AR13222" s="207" t="s">
        <v>27128</v>
      </c>
      <c r="AS13222" s="208">
        <v>4720.8500000000004</v>
      </c>
      <c r="AT13222" s="93"/>
      <c r="AU13222" s="93"/>
      <c r="AV13222" s="93"/>
    </row>
    <row r="13223" spans="35:48" x14ac:dyDescent="0.55000000000000004">
      <c r="AI13223" s="278" t="s">
        <v>33606</v>
      </c>
      <c r="AJ13223" s="279">
        <v>8910</v>
      </c>
      <c r="AL13223" s="246" t="s">
        <v>59227</v>
      </c>
      <c r="AM13223" s="247">
        <v>390</v>
      </c>
      <c r="AO13223" s="226" t="s">
        <v>34128</v>
      </c>
      <c r="AP13223" s="227">
        <v>75416.039999999994</v>
      </c>
      <c r="AR13223" s="207" t="s">
        <v>27129</v>
      </c>
      <c r="AS13223" s="208">
        <v>613.79999999999995</v>
      </c>
      <c r="AT13223" s="93"/>
      <c r="AU13223" s="93"/>
      <c r="AV13223" s="93"/>
    </row>
    <row r="13224" spans="35:48" x14ac:dyDescent="0.55000000000000004">
      <c r="AI13224" s="278" t="s">
        <v>58763</v>
      </c>
      <c r="AJ13224" s="279">
        <v>2398.75</v>
      </c>
      <c r="AL13224" s="246" t="s">
        <v>64938</v>
      </c>
      <c r="AM13224" s="247">
        <v>230</v>
      </c>
      <c r="AO13224" s="226" t="s">
        <v>34129</v>
      </c>
      <c r="AP13224" s="227">
        <v>1687.46</v>
      </c>
      <c r="AR13224" s="207" t="s">
        <v>27130</v>
      </c>
      <c r="AS13224" s="208">
        <v>11027.17</v>
      </c>
      <c r="AT13224" s="93"/>
      <c r="AU13224" s="93"/>
      <c r="AV13224" s="93"/>
    </row>
    <row r="13225" spans="35:48" x14ac:dyDescent="0.55000000000000004">
      <c r="AI13225" s="278" t="s">
        <v>13561</v>
      </c>
      <c r="AJ13225" s="279">
        <v>272202.37</v>
      </c>
      <c r="AL13225" s="246" t="s">
        <v>57875</v>
      </c>
      <c r="AM13225" s="247">
        <v>800</v>
      </c>
      <c r="AO13225" s="226" t="s">
        <v>34130</v>
      </c>
      <c r="AP13225" s="227">
        <v>209980</v>
      </c>
      <c r="AR13225" s="207" t="s">
        <v>27131</v>
      </c>
      <c r="AS13225" s="208">
        <v>1.5</v>
      </c>
      <c r="AT13225" s="93"/>
      <c r="AU13225" s="93"/>
      <c r="AV13225" s="93"/>
    </row>
    <row r="13226" spans="35:48" x14ac:dyDescent="0.55000000000000004">
      <c r="AI13226" s="278" t="s">
        <v>69830</v>
      </c>
      <c r="AJ13226" s="279">
        <v>9468.11</v>
      </c>
      <c r="AL13226" s="246" t="s">
        <v>57876</v>
      </c>
      <c r="AM13226" s="247">
        <v>61.21</v>
      </c>
      <c r="AO13226" s="226" t="s">
        <v>42928</v>
      </c>
      <c r="AP13226" s="227">
        <v>5850</v>
      </c>
      <c r="AR13226" s="207" t="s">
        <v>27132</v>
      </c>
      <c r="AS13226" s="208">
        <v>12767.21</v>
      </c>
      <c r="AT13226" s="93"/>
      <c r="AU13226" s="93"/>
      <c r="AV13226" s="93"/>
    </row>
    <row r="13227" spans="35:48" x14ac:dyDescent="0.55000000000000004">
      <c r="AI13227" s="278" t="s">
        <v>20667</v>
      </c>
      <c r="AJ13227" s="279">
        <v>100781.72</v>
      </c>
      <c r="AL13227" s="246" t="s">
        <v>57877</v>
      </c>
      <c r="AM13227" s="247">
        <v>196</v>
      </c>
      <c r="AO13227" s="226" t="s">
        <v>47269</v>
      </c>
      <c r="AP13227" s="227">
        <v>1028500</v>
      </c>
      <c r="AR13227" s="207" t="s">
        <v>27133</v>
      </c>
      <c r="AS13227" s="208">
        <v>35489.03</v>
      </c>
      <c r="AT13227" s="93"/>
      <c r="AU13227" s="93"/>
      <c r="AV13227" s="93"/>
    </row>
    <row r="13228" spans="35:48" x14ac:dyDescent="0.55000000000000004">
      <c r="AI13228" s="278" t="s">
        <v>35067</v>
      </c>
      <c r="AJ13228" s="279">
        <v>9622994.25</v>
      </c>
      <c r="AL13228" s="246" t="s">
        <v>60745</v>
      </c>
      <c r="AM13228" s="247">
        <v>15794.4</v>
      </c>
      <c r="AO13228" s="226" t="s">
        <v>39479</v>
      </c>
      <c r="AP13228" s="227">
        <v>4469.6099999999997</v>
      </c>
      <c r="AR13228" s="207" t="s">
        <v>27134</v>
      </c>
      <c r="AS13228" s="208">
        <v>13101.2</v>
      </c>
      <c r="AT13228" s="93"/>
      <c r="AU13228" s="93"/>
      <c r="AV13228" s="93"/>
    </row>
    <row r="13229" spans="35:48" x14ac:dyDescent="0.55000000000000004">
      <c r="AI13229" s="278" t="s">
        <v>20668</v>
      </c>
      <c r="AJ13229" s="279">
        <v>364989.61</v>
      </c>
      <c r="AL13229" s="246" t="s">
        <v>60746</v>
      </c>
      <c r="AM13229" s="247">
        <v>1208.17</v>
      </c>
      <c r="AO13229" s="226" t="s">
        <v>34131</v>
      </c>
      <c r="AP13229" s="227">
        <v>55661.19</v>
      </c>
      <c r="AR13229" s="207" t="s">
        <v>27135</v>
      </c>
      <c r="AS13229" s="208">
        <v>1419</v>
      </c>
      <c r="AT13229" s="93"/>
      <c r="AU13229" s="93"/>
      <c r="AV13229" s="93"/>
    </row>
    <row r="13230" spans="35:48" x14ac:dyDescent="0.55000000000000004">
      <c r="AI13230" s="278" t="s">
        <v>20669</v>
      </c>
      <c r="AJ13230" s="279">
        <v>4693350</v>
      </c>
      <c r="AL13230" s="246" t="s">
        <v>60747</v>
      </c>
      <c r="AM13230" s="247">
        <v>3869.7</v>
      </c>
      <c r="AO13230" s="226" t="s">
        <v>34132</v>
      </c>
      <c r="AP13230" s="227">
        <v>171850.88</v>
      </c>
      <c r="AR13230" s="207" t="s">
        <v>27136</v>
      </c>
      <c r="AS13230" s="208">
        <v>121611</v>
      </c>
      <c r="AT13230" s="93"/>
      <c r="AU13230" s="93"/>
      <c r="AV13230" s="93"/>
    </row>
    <row r="13231" spans="35:48" x14ac:dyDescent="0.55000000000000004">
      <c r="AI13231" s="278" t="s">
        <v>36296</v>
      </c>
      <c r="AJ13231" s="279">
        <v>2687.09</v>
      </c>
      <c r="AL13231" s="246" t="s">
        <v>50427</v>
      </c>
      <c r="AM13231" s="247">
        <v>39395.54</v>
      </c>
      <c r="AO13231" s="226" t="s">
        <v>34133</v>
      </c>
      <c r="AP13231" s="227">
        <v>321751.03000000003</v>
      </c>
      <c r="AR13231" s="207" t="s">
        <v>27137</v>
      </c>
      <c r="AS13231" s="208">
        <v>16539.95</v>
      </c>
      <c r="AT13231" s="93"/>
      <c r="AU13231" s="93"/>
      <c r="AV13231" s="93"/>
    </row>
    <row r="13232" spans="35:48" x14ac:dyDescent="0.55000000000000004">
      <c r="AI13232" s="278" t="s">
        <v>13565</v>
      </c>
      <c r="AJ13232" s="279">
        <v>3600</v>
      </c>
      <c r="AL13232" s="246" t="s">
        <v>42949</v>
      </c>
      <c r="AM13232" s="247">
        <v>322.68</v>
      </c>
      <c r="AO13232" s="226" t="s">
        <v>35674</v>
      </c>
      <c r="AP13232" s="227">
        <v>27139.3</v>
      </c>
      <c r="AR13232" s="207" t="s">
        <v>27138</v>
      </c>
      <c r="AS13232" s="208">
        <v>157479.04999999999</v>
      </c>
      <c r="AT13232" s="93"/>
      <c r="AU13232" s="93"/>
      <c r="AV13232" s="93"/>
    </row>
    <row r="13233" spans="35:48" x14ac:dyDescent="0.55000000000000004">
      <c r="AI13233" s="278" t="s">
        <v>20670</v>
      </c>
      <c r="AJ13233" s="279">
        <v>57694.21</v>
      </c>
      <c r="AL13233" s="246" t="s">
        <v>49172</v>
      </c>
      <c r="AM13233" s="247">
        <v>1428</v>
      </c>
      <c r="AO13233" s="226" t="s">
        <v>35675</v>
      </c>
      <c r="AP13233" s="227">
        <v>1122176</v>
      </c>
      <c r="AR13233" s="207" t="s">
        <v>27139</v>
      </c>
      <c r="AS13233" s="208">
        <v>11070</v>
      </c>
      <c r="AT13233" s="93"/>
      <c r="AU13233" s="93"/>
      <c r="AV13233" s="93"/>
    </row>
    <row r="13234" spans="35:48" x14ac:dyDescent="0.55000000000000004">
      <c r="AI13234" s="278" t="s">
        <v>20671</v>
      </c>
      <c r="AJ13234" s="279">
        <v>4452078.42</v>
      </c>
      <c r="AL13234" s="246" t="s">
        <v>49173</v>
      </c>
      <c r="AM13234" s="247">
        <v>105.46</v>
      </c>
      <c r="AO13234" s="226" t="s">
        <v>34134</v>
      </c>
      <c r="AP13234" s="227">
        <v>26567.18</v>
      </c>
      <c r="AR13234" s="207" t="s">
        <v>27140</v>
      </c>
      <c r="AS13234" s="208">
        <v>38260.67</v>
      </c>
      <c r="AT13234" s="93"/>
      <c r="AU13234" s="93"/>
      <c r="AV13234" s="93"/>
    </row>
    <row r="13235" spans="35:48" x14ac:dyDescent="0.55000000000000004">
      <c r="AI13235" s="278" t="s">
        <v>65138</v>
      </c>
      <c r="AJ13235" s="279">
        <v>72000</v>
      </c>
      <c r="AL13235" s="246" t="s">
        <v>49174</v>
      </c>
      <c r="AM13235" s="247">
        <v>349.86</v>
      </c>
      <c r="AO13235" s="226" t="s">
        <v>42929</v>
      </c>
      <c r="AP13235" s="227">
        <v>59.92</v>
      </c>
      <c r="AR13235" s="207" t="s">
        <v>27141</v>
      </c>
      <c r="AS13235" s="208">
        <v>1184.46</v>
      </c>
      <c r="AT13235" s="93"/>
      <c r="AU13235" s="93"/>
      <c r="AV13235" s="93"/>
    </row>
    <row r="13236" spans="35:48" x14ac:dyDescent="0.55000000000000004">
      <c r="AI13236" s="278" t="s">
        <v>35068</v>
      </c>
      <c r="AJ13236" s="279">
        <v>201496.53</v>
      </c>
      <c r="AL13236" s="246" t="s">
        <v>49175</v>
      </c>
      <c r="AM13236" s="247">
        <v>1517.05</v>
      </c>
      <c r="AO13236" s="226" t="s">
        <v>47270</v>
      </c>
      <c r="AP13236" s="227">
        <v>371152.02</v>
      </c>
      <c r="AR13236" s="207" t="s">
        <v>27142</v>
      </c>
      <c r="AS13236" s="208">
        <v>20925.8</v>
      </c>
      <c r="AT13236" s="93"/>
      <c r="AU13236" s="93"/>
      <c r="AV13236" s="93"/>
    </row>
    <row r="13237" spans="35:48" x14ac:dyDescent="0.55000000000000004">
      <c r="AI13237" s="278" t="s">
        <v>20672</v>
      </c>
      <c r="AJ13237" s="279">
        <v>1233824.69</v>
      </c>
      <c r="AL13237" s="246" t="s">
        <v>53810</v>
      </c>
      <c r="AM13237" s="247">
        <v>895.23</v>
      </c>
      <c r="AO13237" s="226" t="s">
        <v>39480</v>
      </c>
      <c r="AP13237" s="227">
        <v>45786.84</v>
      </c>
      <c r="AR13237" s="207" t="s">
        <v>27143</v>
      </c>
      <c r="AS13237" s="208">
        <v>25.89</v>
      </c>
      <c r="AT13237" s="93"/>
      <c r="AU13237" s="93"/>
      <c r="AV13237" s="93"/>
    </row>
    <row r="13238" spans="35:48" x14ac:dyDescent="0.55000000000000004">
      <c r="AI13238" s="278" t="s">
        <v>20673</v>
      </c>
      <c r="AJ13238" s="279">
        <v>5915.47</v>
      </c>
      <c r="AL13238" s="246" t="s">
        <v>53811</v>
      </c>
      <c r="AM13238" s="247">
        <v>5092.8900000000003</v>
      </c>
      <c r="AO13238" s="226" t="s">
        <v>42930</v>
      </c>
      <c r="AP13238" s="227">
        <v>429.67</v>
      </c>
      <c r="AR13238" s="207" t="s">
        <v>14190</v>
      </c>
      <c r="AS13238" s="208">
        <v>6583.58</v>
      </c>
      <c r="AT13238" s="93"/>
      <c r="AU13238" s="93"/>
      <c r="AV13238" s="93"/>
    </row>
    <row r="13239" spans="35:48" x14ac:dyDescent="0.55000000000000004">
      <c r="AI13239" s="278" t="s">
        <v>13566</v>
      </c>
      <c r="AJ13239" s="279">
        <v>2630135.92</v>
      </c>
      <c r="AL13239" s="246" t="s">
        <v>53812</v>
      </c>
      <c r="AM13239" s="247">
        <v>297.60000000000002</v>
      </c>
      <c r="AO13239" s="226" t="s">
        <v>39481</v>
      </c>
      <c r="AP13239" s="227">
        <v>325701.38</v>
      </c>
      <c r="AR13239" s="207" t="s">
        <v>14191</v>
      </c>
      <c r="AS13239" s="208">
        <v>18125.91</v>
      </c>
      <c r="AT13239" s="93"/>
      <c r="AU13239" s="93"/>
      <c r="AV13239" s="93"/>
    </row>
    <row r="13240" spans="35:48" x14ac:dyDescent="0.55000000000000004">
      <c r="AI13240" s="278" t="s">
        <v>13567</v>
      </c>
      <c r="AJ13240" s="279">
        <v>4118719.3</v>
      </c>
      <c r="AL13240" s="246" t="s">
        <v>55429</v>
      </c>
      <c r="AM13240" s="247">
        <v>810.6</v>
      </c>
      <c r="AO13240" s="226" t="s">
        <v>35676</v>
      </c>
      <c r="AP13240" s="227">
        <v>284387.68</v>
      </c>
      <c r="AR13240" s="207" t="s">
        <v>27144</v>
      </c>
      <c r="AS13240" s="208">
        <v>127464.72</v>
      </c>
      <c r="AT13240" s="93"/>
      <c r="AU13240" s="93"/>
      <c r="AV13240" s="93"/>
    </row>
    <row r="13241" spans="35:48" x14ac:dyDescent="0.55000000000000004">
      <c r="AI13241" s="278" t="s">
        <v>13568</v>
      </c>
      <c r="AJ13241" s="279">
        <v>172207.9</v>
      </c>
      <c r="AL13241" s="246" t="s">
        <v>50428</v>
      </c>
      <c r="AM13241" s="247">
        <v>75752.38</v>
      </c>
      <c r="AO13241" s="226" t="s">
        <v>34135</v>
      </c>
      <c r="AP13241" s="227">
        <v>34706</v>
      </c>
      <c r="AR13241" s="207" t="s">
        <v>27145</v>
      </c>
      <c r="AS13241" s="208">
        <v>67971.570000000007</v>
      </c>
      <c r="AT13241" s="93"/>
      <c r="AU13241" s="93"/>
      <c r="AV13241" s="93"/>
    </row>
    <row r="13242" spans="35:48" x14ac:dyDescent="0.55000000000000004">
      <c r="AI13242" s="278" t="s">
        <v>20674</v>
      </c>
      <c r="AJ13242" s="279">
        <v>7522787.3899999997</v>
      </c>
      <c r="AL13242" s="246" t="s">
        <v>35697</v>
      </c>
      <c r="AM13242" s="247">
        <v>51621.47</v>
      </c>
      <c r="AO13242" s="226" t="s">
        <v>36707</v>
      </c>
      <c r="AP13242" s="227">
        <v>141869.18</v>
      </c>
      <c r="AR13242" s="207" t="s">
        <v>27146</v>
      </c>
      <c r="AS13242" s="208">
        <v>34017.4</v>
      </c>
      <c r="AT13242" s="93"/>
      <c r="AU13242" s="93"/>
      <c r="AV13242" s="93"/>
    </row>
    <row r="13243" spans="35:48" x14ac:dyDescent="0.55000000000000004">
      <c r="AI13243" s="278" t="s">
        <v>33607</v>
      </c>
      <c r="AJ13243" s="279">
        <v>1833404.16</v>
      </c>
      <c r="AL13243" s="246" t="s">
        <v>35698</v>
      </c>
      <c r="AM13243" s="247">
        <v>20148</v>
      </c>
      <c r="AO13243" s="226" t="s">
        <v>39482</v>
      </c>
      <c r="AP13243" s="227">
        <v>26801.08</v>
      </c>
      <c r="AR13243" s="207" t="s">
        <v>27147</v>
      </c>
      <c r="AS13243" s="208">
        <v>82016</v>
      </c>
      <c r="AT13243" s="93"/>
      <c r="AU13243" s="93"/>
      <c r="AV13243" s="93"/>
    </row>
    <row r="13244" spans="35:48" x14ac:dyDescent="0.55000000000000004">
      <c r="AI13244" s="278" t="s">
        <v>20675</v>
      </c>
      <c r="AJ13244" s="279">
        <v>158537.76999999999</v>
      </c>
      <c r="AL13244" s="246" t="s">
        <v>35699</v>
      </c>
      <c r="AM13244" s="247">
        <v>5123.08</v>
      </c>
      <c r="AO13244" s="226" t="s">
        <v>48263</v>
      </c>
      <c r="AP13244" s="227">
        <v>18800</v>
      </c>
      <c r="AR13244" s="207" t="s">
        <v>27148</v>
      </c>
      <c r="AS13244" s="208">
        <v>1335.25</v>
      </c>
      <c r="AT13244" s="93"/>
      <c r="AU13244" s="93"/>
      <c r="AV13244" s="93"/>
    </row>
    <row r="13245" spans="35:48" x14ac:dyDescent="0.55000000000000004">
      <c r="AI13245" s="278" t="s">
        <v>20676</v>
      </c>
      <c r="AJ13245" s="279">
        <v>22850.42</v>
      </c>
      <c r="AL13245" s="246" t="s">
        <v>35700</v>
      </c>
      <c r="AM13245" s="247">
        <v>11293.89</v>
      </c>
      <c r="AO13245" s="226" t="s">
        <v>53765</v>
      </c>
      <c r="AP13245" s="227">
        <v>53.03</v>
      </c>
      <c r="AR13245" s="207" t="s">
        <v>27149</v>
      </c>
      <c r="AS13245" s="208">
        <v>23929.75</v>
      </c>
      <c r="AT13245" s="93"/>
      <c r="AU13245" s="93"/>
      <c r="AV13245" s="93"/>
    </row>
    <row r="13246" spans="35:48" x14ac:dyDescent="0.55000000000000004">
      <c r="AI13246" s="278" t="s">
        <v>62358</v>
      </c>
      <c r="AJ13246" s="279">
        <v>5435.15</v>
      </c>
      <c r="AL13246" s="246" t="s">
        <v>35701</v>
      </c>
      <c r="AM13246" s="247">
        <v>37398.629999999997</v>
      </c>
      <c r="AO13246" s="226" t="s">
        <v>53766</v>
      </c>
      <c r="AP13246" s="227">
        <v>1177.68</v>
      </c>
      <c r="AR13246" s="207" t="s">
        <v>27150</v>
      </c>
      <c r="AS13246" s="208">
        <v>50680</v>
      </c>
      <c r="AT13246" s="93"/>
      <c r="AU13246" s="93"/>
      <c r="AV13246" s="93"/>
    </row>
    <row r="13247" spans="35:48" x14ac:dyDescent="0.55000000000000004">
      <c r="AI13247" s="278" t="s">
        <v>20677</v>
      </c>
      <c r="AJ13247" s="279">
        <v>3746</v>
      </c>
      <c r="AL13247" s="246" t="s">
        <v>35702</v>
      </c>
      <c r="AM13247" s="247">
        <v>20143.8</v>
      </c>
      <c r="AO13247" s="226" t="s">
        <v>45601</v>
      </c>
      <c r="AP13247" s="227">
        <v>610620</v>
      </c>
      <c r="AR13247" s="207" t="s">
        <v>27151</v>
      </c>
      <c r="AS13247" s="208">
        <v>5723.85</v>
      </c>
      <c r="AT13247" s="93"/>
      <c r="AU13247" s="93"/>
      <c r="AV13247" s="93"/>
    </row>
    <row r="13248" spans="35:48" x14ac:dyDescent="0.55000000000000004">
      <c r="AI13248" s="278" t="s">
        <v>39177</v>
      </c>
      <c r="AJ13248" s="279">
        <v>141000.48000000001</v>
      </c>
      <c r="AL13248" s="246" t="s">
        <v>36725</v>
      </c>
      <c r="AM13248" s="247">
        <v>26547.66</v>
      </c>
      <c r="AO13248" s="226" t="s">
        <v>45602</v>
      </c>
      <c r="AP13248" s="227">
        <v>46713</v>
      </c>
      <c r="AR13248" s="207" t="s">
        <v>27152</v>
      </c>
      <c r="AS13248" s="208">
        <v>1910.61</v>
      </c>
      <c r="AT13248" s="93"/>
      <c r="AU13248" s="93"/>
      <c r="AV13248" s="93"/>
    </row>
    <row r="13249" spans="35:48" x14ac:dyDescent="0.55000000000000004">
      <c r="AI13249" s="278" t="s">
        <v>33608</v>
      </c>
      <c r="AJ13249" s="279">
        <v>40833.279999999999</v>
      </c>
      <c r="AL13249" s="246" t="s">
        <v>61606</v>
      </c>
      <c r="AM13249" s="247">
        <v>107246.18</v>
      </c>
      <c r="AO13249" s="226" t="s">
        <v>45603</v>
      </c>
      <c r="AP13249" s="227">
        <v>89687.5</v>
      </c>
      <c r="AR13249" s="207" t="s">
        <v>27153</v>
      </c>
      <c r="AS13249" s="208">
        <v>1858.22</v>
      </c>
      <c r="AT13249" s="93"/>
      <c r="AU13249" s="93"/>
      <c r="AV13249" s="93"/>
    </row>
    <row r="13250" spans="35:48" x14ac:dyDescent="0.55000000000000004">
      <c r="AI13250" s="278" t="s">
        <v>54349</v>
      </c>
      <c r="AJ13250" s="279">
        <v>48470.65</v>
      </c>
      <c r="AL13250" s="246" t="s">
        <v>62818</v>
      </c>
      <c r="AM13250" s="247">
        <v>7735.84</v>
      </c>
      <c r="AO13250" s="226" t="s">
        <v>45604</v>
      </c>
      <c r="AP13250" s="227">
        <v>6861.1</v>
      </c>
      <c r="AR13250" s="207" t="s">
        <v>27154</v>
      </c>
      <c r="AS13250" s="208">
        <v>36600</v>
      </c>
      <c r="AT13250" s="93"/>
      <c r="AU13250" s="93"/>
      <c r="AV13250" s="93"/>
    </row>
    <row r="13251" spans="35:48" x14ac:dyDescent="0.55000000000000004">
      <c r="AI13251" s="278" t="s">
        <v>69306</v>
      </c>
      <c r="AJ13251" s="279">
        <v>602806.96</v>
      </c>
      <c r="AL13251" s="246" t="s">
        <v>53813</v>
      </c>
      <c r="AM13251" s="247">
        <v>7168.37</v>
      </c>
      <c r="AO13251" s="226" t="s">
        <v>42931</v>
      </c>
      <c r="AP13251" s="227">
        <v>1008</v>
      </c>
      <c r="AR13251" s="207" t="s">
        <v>27155</v>
      </c>
      <c r="AS13251" s="208">
        <v>1.76</v>
      </c>
      <c r="AT13251" s="93"/>
      <c r="AU13251" s="93"/>
      <c r="AV13251" s="93"/>
    </row>
    <row r="13252" spans="35:48" x14ac:dyDescent="0.55000000000000004">
      <c r="AI13252" s="278" t="s">
        <v>46046</v>
      </c>
      <c r="AJ13252" s="279">
        <v>28140</v>
      </c>
      <c r="AL13252" s="246" t="s">
        <v>53814</v>
      </c>
      <c r="AM13252" s="247">
        <v>2402.0500000000002</v>
      </c>
      <c r="AO13252" s="226" t="s">
        <v>27705</v>
      </c>
      <c r="AP13252" s="227">
        <v>8024.86</v>
      </c>
      <c r="AR13252" s="207" t="s">
        <v>27156</v>
      </c>
      <c r="AS13252" s="208">
        <v>3458.91</v>
      </c>
      <c r="AT13252" s="93"/>
      <c r="AU13252" s="93"/>
      <c r="AV13252" s="93"/>
    </row>
    <row r="13253" spans="35:48" x14ac:dyDescent="0.55000000000000004">
      <c r="AI13253" s="278" t="s">
        <v>59323</v>
      </c>
      <c r="AJ13253" s="279">
        <v>15835.08</v>
      </c>
      <c r="AL13253" s="246" t="s">
        <v>53815</v>
      </c>
      <c r="AM13253" s="247">
        <v>703.28</v>
      </c>
      <c r="AO13253" s="226" t="s">
        <v>27706</v>
      </c>
      <c r="AP13253" s="227">
        <v>5589.92</v>
      </c>
      <c r="AR13253" s="207" t="s">
        <v>27157</v>
      </c>
      <c r="AS13253" s="208">
        <v>9992.9</v>
      </c>
      <c r="AT13253" s="93"/>
      <c r="AU13253" s="93"/>
      <c r="AV13253" s="93"/>
    </row>
    <row r="13254" spans="35:48" x14ac:dyDescent="0.55000000000000004">
      <c r="AI13254" s="278" t="s">
        <v>60901</v>
      </c>
      <c r="AJ13254" s="279">
        <v>21954.98</v>
      </c>
      <c r="AL13254" s="246" t="s">
        <v>53816</v>
      </c>
      <c r="AM13254" s="247">
        <v>1097.3800000000001</v>
      </c>
      <c r="AO13254" s="226" t="s">
        <v>27707</v>
      </c>
      <c r="AP13254" s="227">
        <v>6971.05</v>
      </c>
      <c r="AR13254" s="207" t="s">
        <v>27158</v>
      </c>
      <c r="AS13254" s="208">
        <v>1020.58</v>
      </c>
      <c r="AT13254" s="93"/>
      <c r="AU13254" s="93"/>
      <c r="AV13254" s="93"/>
    </row>
    <row r="13255" spans="35:48" x14ac:dyDescent="0.55000000000000004">
      <c r="AI13255" s="278" t="s">
        <v>49370</v>
      </c>
      <c r="AJ13255" s="279">
        <v>8060.01</v>
      </c>
      <c r="AL13255" s="246" t="s">
        <v>53817</v>
      </c>
      <c r="AM13255" s="247">
        <v>4046</v>
      </c>
      <c r="AO13255" s="226" t="s">
        <v>27708</v>
      </c>
      <c r="AP13255" s="227">
        <v>1732.28</v>
      </c>
      <c r="AR13255" s="207" t="s">
        <v>27159</v>
      </c>
      <c r="AS13255" s="208">
        <v>23077.9</v>
      </c>
      <c r="AT13255" s="93"/>
      <c r="AU13255" s="93"/>
      <c r="AV13255" s="93"/>
    </row>
    <row r="13256" spans="35:48" x14ac:dyDescent="0.55000000000000004">
      <c r="AI13256" s="278" t="s">
        <v>20678</v>
      </c>
      <c r="AJ13256" s="279">
        <v>8214180.9500000002</v>
      </c>
      <c r="AL13256" s="246" t="s">
        <v>53818</v>
      </c>
      <c r="AM13256" s="247">
        <v>3423.28</v>
      </c>
      <c r="AO13256" s="226" t="s">
        <v>36709</v>
      </c>
      <c r="AP13256" s="227">
        <v>3268</v>
      </c>
      <c r="AR13256" s="207" t="s">
        <v>27160</v>
      </c>
      <c r="AS13256" s="208">
        <v>6115.5</v>
      </c>
      <c r="AT13256" s="93"/>
      <c r="AU13256" s="93"/>
      <c r="AV13256" s="93"/>
    </row>
    <row r="13257" spans="35:48" x14ac:dyDescent="0.55000000000000004">
      <c r="AI13257" s="278" t="s">
        <v>13569</v>
      </c>
      <c r="AJ13257" s="279">
        <v>8569480.3399999999</v>
      </c>
      <c r="AL13257" s="246" t="s">
        <v>53820</v>
      </c>
      <c r="AM13257" s="247">
        <v>261.88</v>
      </c>
      <c r="AO13257" s="226" t="s">
        <v>36710</v>
      </c>
      <c r="AP13257" s="227">
        <v>445.88</v>
      </c>
      <c r="AR13257" s="207" t="s">
        <v>27161</v>
      </c>
      <c r="AS13257" s="208">
        <v>34636.699999999997</v>
      </c>
      <c r="AT13257" s="93"/>
      <c r="AU13257" s="93"/>
      <c r="AV13257" s="93"/>
    </row>
    <row r="13258" spans="35:48" x14ac:dyDescent="0.55000000000000004">
      <c r="AI13258" s="278" t="s">
        <v>36297</v>
      </c>
      <c r="AJ13258" s="279">
        <v>338976.09</v>
      </c>
      <c r="AL13258" s="246" t="s">
        <v>53821</v>
      </c>
      <c r="AM13258" s="247">
        <v>838.71</v>
      </c>
      <c r="AO13258" s="226" t="s">
        <v>36711</v>
      </c>
      <c r="AP13258" s="227">
        <v>34.11</v>
      </c>
      <c r="AR13258" s="207" t="s">
        <v>27162</v>
      </c>
      <c r="AS13258" s="208">
        <v>6635.07</v>
      </c>
      <c r="AT13258" s="93"/>
      <c r="AU13258" s="93"/>
      <c r="AV13258" s="93"/>
    </row>
    <row r="13259" spans="35:48" x14ac:dyDescent="0.55000000000000004">
      <c r="AI13259" s="278" t="s">
        <v>61240</v>
      </c>
      <c r="AJ13259" s="279">
        <v>211578.82</v>
      </c>
      <c r="AL13259" s="246" t="s">
        <v>64939</v>
      </c>
      <c r="AM13259" s="247">
        <v>637.59</v>
      </c>
      <c r="AO13259" s="226" t="s">
        <v>39485</v>
      </c>
      <c r="AP13259" s="227">
        <v>2232.25</v>
      </c>
      <c r="AR13259" s="207" t="s">
        <v>27163</v>
      </c>
      <c r="AS13259" s="208">
        <v>98170.53</v>
      </c>
      <c r="AT13259" s="93"/>
      <c r="AU13259" s="93"/>
      <c r="AV13259" s="93"/>
    </row>
    <row r="13260" spans="35:48" x14ac:dyDescent="0.55000000000000004">
      <c r="AI13260" s="278" t="s">
        <v>20679</v>
      </c>
      <c r="AJ13260" s="279">
        <v>7259782.7300000004</v>
      </c>
      <c r="AL13260" s="246" t="s">
        <v>35704</v>
      </c>
      <c r="AM13260" s="247">
        <v>145534</v>
      </c>
      <c r="AO13260" s="226" t="s">
        <v>39486</v>
      </c>
      <c r="AP13260" s="227">
        <v>170.77</v>
      </c>
      <c r="AR13260" s="207" t="s">
        <v>27164</v>
      </c>
      <c r="AS13260" s="208">
        <v>552.80999999999995</v>
      </c>
      <c r="AT13260" s="93"/>
      <c r="AU13260" s="93"/>
      <c r="AV13260" s="93"/>
    </row>
    <row r="13261" spans="35:48" x14ac:dyDescent="0.55000000000000004">
      <c r="AI13261" s="278" t="s">
        <v>20680</v>
      </c>
      <c r="AJ13261" s="279">
        <v>255870.11</v>
      </c>
      <c r="AL13261" s="246" t="s">
        <v>63804</v>
      </c>
      <c r="AM13261" s="247">
        <v>11179.94</v>
      </c>
      <c r="AO13261" s="226" t="s">
        <v>36712</v>
      </c>
      <c r="AP13261" s="227">
        <v>1133.99</v>
      </c>
      <c r="AR13261" s="207" t="s">
        <v>27165</v>
      </c>
      <c r="AS13261" s="208">
        <v>7552.32</v>
      </c>
      <c r="AT13261" s="93"/>
      <c r="AU13261" s="93"/>
      <c r="AV13261" s="93"/>
    </row>
    <row r="13262" spans="35:48" x14ac:dyDescent="0.55000000000000004">
      <c r="AI13262" s="278" t="s">
        <v>13571</v>
      </c>
      <c r="AJ13262" s="279">
        <v>7476909.2699999996</v>
      </c>
      <c r="AL13262" s="246" t="s">
        <v>56611</v>
      </c>
      <c r="AM13262" s="247">
        <v>113746.9</v>
      </c>
      <c r="AO13262" s="226" t="s">
        <v>53767</v>
      </c>
      <c r="AP13262" s="227">
        <v>641.95000000000005</v>
      </c>
      <c r="AR13262" s="207" t="s">
        <v>27166</v>
      </c>
      <c r="AS13262" s="208">
        <v>2559.0700000000002</v>
      </c>
      <c r="AT13262" s="93"/>
      <c r="AU13262" s="93"/>
      <c r="AV13262" s="93"/>
    </row>
    <row r="13263" spans="35:48" x14ac:dyDescent="0.55000000000000004">
      <c r="AI13263" s="278" t="s">
        <v>20681</v>
      </c>
      <c r="AJ13263" s="279">
        <v>9897858.8100000005</v>
      </c>
      <c r="AL13263" s="246" t="s">
        <v>35705</v>
      </c>
      <c r="AM13263" s="247">
        <v>64831.82</v>
      </c>
      <c r="AO13263" s="226" t="s">
        <v>53768</v>
      </c>
      <c r="AP13263" s="227">
        <v>2000</v>
      </c>
      <c r="AR13263" s="207" t="s">
        <v>27167</v>
      </c>
      <c r="AS13263" s="208">
        <v>126371.27</v>
      </c>
      <c r="AT13263" s="93"/>
      <c r="AU13263" s="93"/>
      <c r="AV13263" s="93"/>
    </row>
    <row r="13264" spans="35:48" x14ac:dyDescent="0.55000000000000004">
      <c r="AI13264" s="278" t="s">
        <v>43227</v>
      </c>
      <c r="AJ13264" s="279">
        <v>-201081.68</v>
      </c>
      <c r="AL13264" s="246" t="s">
        <v>58687</v>
      </c>
      <c r="AM13264" s="247">
        <v>18329.48</v>
      </c>
      <c r="AO13264" s="226" t="s">
        <v>53769</v>
      </c>
      <c r="AP13264" s="227">
        <v>145.44999999999999</v>
      </c>
      <c r="AR13264" s="207" t="s">
        <v>27168</v>
      </c>
      <c r="AS13264" s="208">
        <v>11249.44</v>
      </c>
      <c r="AT13264" s="93"/>
      <c r="AU13264" s="93"/>
      <c r="AV13264" s="93"/>
    </row>
    <row r="13265" spans="35:48" x14ac:dyDescent="0.55000000000000004">
      <c r="AI13265" s="278" t="s">
        <v>35069</v>
      </c>
      <c r="AJ13265" s="279">
        <v>14599465.84</v>
      </c>
      <c r="AL13265" s="246" t="s">
        <v>36726</v>
      </c>
      <c r="AM13265" s="247">
        <v>6230.94</v>
      </c>
      <c r="AO13265" s="226" t="s">
        <v>53770</v>
      </c>
      <c r="AP13265" s="227">
        <v>482</v>
      </c>
      <c r="AR13265" s="207" t="s">
        <v>27169</v>
      </c>
      <c r="AS13265" s="208">
        <v>8379.93</v>
      </c>
      <c r="AT13265" s="93"/>
      <c r="AU13265" s="93"/>
      <c r="AV13265" s="93"/>
    </row>
    <row r="13266" spans="35:48" x14ac:dyDescent="0.55000000000000004">
      <c r="AI13266" s="278" t="s">
        <v>39178</v>
      </c>
      <c r="AJ13266" s="279">
        <v>4051840.41</v>
      </c>
      <c r="AL13266" s="246" t="s">
        <v>27987</v>
      </c>
      <c r="AM13266" s="247">
        <v>320</v>
      </c>
      <c r="AO13266" s="226" t="s">
        <v>50418</v>
      </c>
      <c r="AP13266" s="227">
        <v>25383.78</v>
      </c>
      <c r="AR13266" s="207" t="s">
        <v>27170</v>
      </c>
      <c r="AS13266" s="208">
        <v>138897.63</v>
      </c>
      <c r="AT13266" s="93"/>
      <c r="AU13266" s="93"/>
      <c r="AV13266" s="93"/>
    </row>
    <row r="13267" spans="35:48" x14ac:dyDescent="0.55000000000000004">
      <c r="AI13267" s="278" t="s">
        <v>50657</v>
      </c>
      <c r="AJ13267" s="279">
        <v>98536.5</v>
      </c>
      <c r="AL13267" s="246" t="s">
        <v>64940</v>
      </c>
      <c r="AM13267" s="247">
        <v>255.26</v>
      </c>
      <c r="AO13267" s="226" t="s">
        <v>42932</v>
      </c>
      <c r="AP13267" s="227">
        <v>180</v>
      </c>
      <c r="AR13267" s="207" t="s">
        <v>27171</v>
      </c>
      <c r="AS13267" s="208">
        <v>73790.740000000005</v>
      </c>
      <c r="AT13267" s="93"/>
      <c r="AU13267" s="93"/>
      <c r="AV13267" s="93"/>
    </row>
    <row r="13268" spans="35:48" x14ac:dyDescent="0.55000000000000004">
      <c r="AI13268" s="278" t="s">
        <v>54351</v>
      </c>
      <c r="AJ13268" s="279">
        <v>94524.33</v>
      </c>
      <c r="AL13268" s="246" t="s">
        <v>27990</v>
      </c>
      <c r="AM13268" s="247">
        <v>25641.16</v>
      </c>
      <c r="AO13268" s="226" t="s">
        <v>53771</v>
      </c>
      <c r="AP13268" s="227">
        <v>2145.85</v>
      </c>
      <c r="AR13268" s="207" t="s">
        <v>27172</v>
      </c>
      <c r="AS13268" s="208">
        <v>80269.259999999995</v>
      </c>
      <c r="AT13268" s="93"/>
      <c r="AU13268" s="93"/>
      <c r="AV13268" s="93"/>
    </row>
    <row r="13269" spans="35:48" x14ac:dyDescent="0.55000000000000004">
      <c r="AI13269" s="278" t="s">
        <v>66772</v>
      </c>
      <c r="AJ13269" s="279">
        <v>453518.79</v>
      </c>
      <c r="AL13269" s="246" t="s">
        <v>34168</v>
      </c>
      <c r="AM13269" s="247">
        <v>85211.63</v>
      </c>
      <c r="AO13269" s="226" t="s">
        <v>42933</v>
      </c>
      <c r="AP13269" s="227">
        <v>1397.82</v>
      </c>
      <c r="AR13269" s="207" t="s">
        <v>27173</v>
      </c>
      <c r="AS13269" s="208">
        <v>14511.51</v>
      </c>
      <c r="AT13269" s="93"/>
      <c r="AU13269" s="93"/>
      <c r="AV13269" s="93"/>
    </row>
    <row r="13270" spans="35:48" x14ac:dyDescent="0.55000000000000004">
      <c r="AI13270" s="278" t="s">
        <v>49371</v>
      </c>
      <c r="AJ13270" s="279">
        <v>1052709.54</v>
      </c>
      <c r="AL13270" s="246" t="s">
        <v>35706</v>
      </c>
      <c r="AM13270" s="247">
        <v>54835.96</v>
      </c>
      <c r="AO13270" s="226" t="s">
        <v>39487</v>
      </c>
      <c r="AP13270" s="227">
        <v>1378.13</v>
      </c>
      <c r="AR13270" s="207" t="s">
        <v>27174</v>
      </c>
      <c r="AS13270" s="208">
        <v>7744.19</v>
      </c>
      <c r="AT13270" s="93"/>
      <c r="AU13270" s="93"/>
      <c r="AV13270" s="93"/>
    </row>
    <row r="13271" spans="35:48" x14ac:dyDescent="0.55000000000000004">
      <c r="AI13271" s="278" t="s">
        <v>43228</v>
      </c>
      <c r="AJ13271" s="279">
        <v>1278.1600000000001</v>
      </c>
      <c r="AL13271" s="246" t="s">
        <v>50432</v>
      </c>
      <c r="AM13271" s="247">
        <v>11443.42</v>
      </c>
      <c r="AO13271" s="226" t="s">
        <v>36713</v>
      </c>
      <c r="AP13271" s="227">
        <v>20599.16</v>
      </c>
      <c r="AR13271" s="207" t="s">
        <v>27175</v>
      </c>
      <c r="AS13271" s="208">
        <v>193458.51</v>
      </c>
      <c r="AT13271" s="93"/>
      <c r="AU13271" s="93"/>
      <c r="AV13271" s="93"/>
    </row>
    <row r="13272" spans="35:48" x14ac:dyDescent="0.55000000000000004">
      <c r="AI13272" s="278" t="s">
        <v>60902</v>
      </c>
      <c r="AJ13272" s="279">
        <v>12.54</v>
      </c>
      <c r="AL13272" s="246" t="s">
        <v>34169</v>
      </c>
      <c r="AM13272" s="247">
        <v>1905</v>
      </c>
      <c r="AO13272" s="226" t="s">
        <v>49163</v>
      </c>
      <c r="AP13272" s="227">
        <v>3831.99</v>
      </c>
      <c r="AR13272" s="207" t="s">
        <v>27176</v>
      </c>
      <c r="AS13272" s="208">
        <v>20529.3</v>
      </c>
      <c r="AT13272" s="93"/>
      <c r="AU13272" s="93"/>
      <c r="AV13272" s="93"/>
    </row>
    <row r="13273" spans="35:48" x14ac:dyDescent="0.55000000000000004">
      <c r="AI13273" s="278" t="s">
        <v>46047</v>
      </c>
      <c r="AJ13273" s="279">
        <v>-14277.34</v>
      </c>
      <c r="AL13273" s="246" t="s">
        <v>61607</v>
      </c>
      <c r="AM13273" s="247">
        <v>142169.95000000001</v>
      </c>
      <c r="AO13273" s="226" t="s">
        <v>42934</v>
      </c>
      <c r="AP13273" s="227">
        <v>8996.69</v>
      </c>
      <c r="AR13273" s="207" t="s">
        <v>27177</v>
      </c>
      <c r="AS13273" s="208">
        <v>6885.42</v>
      </c>
      <c r="AT13273" s="93"/>
      <c r="AU13273" s="93"/>
      <c r="AV13273" s="93"/>
    </row>
    <row r="13274" spans="35:48" x14ac:dyDescent="0.55000000000000004">
      <c r="AI13274" s="278" t="s">
        <v>60903</v>
      </c>
      <c r="AJ13274" s="279">
        <v>58001.07</v>
      </c>
      <c r="AL13274" s="246" t="s">
        <v>61608</v>
      </c>
      <c r="AM13274" s="247">
        <v>36421.03</v>
      </c>
      <c r="AO13274" s="226" t="s">
        <v>45605</v>
      </c>
      <c r="AP13274" s="227">
        <v>1857</v>
      </c>
      <c r="AR13274" s="207" t="s">
        <v>27178</v>
      </c>
      <c r="AS13274" s="208">
        <v>7765.19</v>
      </c>
      <c r="AT13274" s="93"/>
      <c r="AU13274" s="93"/>
      <c r="AV13274" s="93"/>
    </row>
    <row r="13275" spans="35:48" x14ac:dyDescent="0.55000000000000004">
      <c r="AI13275" s="278" t="s">
        <v>20700</v>
      </c>
      <c r="AJ13275" s="279">
        <v>4016.25</v>
      </c>
      <c r="AL13275" s="246" t="s">
        <v>61609</v>
      </c>
      <c r="AM13275" s="247">
        <v>2652.8</v>
      </c>
      <c r="AO13275" s="226" t="s">
        <v>45606</v>
      </c>
      <c r="AP13275" s="227">
        <v>-12.19</v>
      </c>
      <c r="AR13275" s="207" t="s">
        <v>27179</v>
      </c>
      <c r="AS13275" s="208">
        <v>4419.6400000000003</v>
      </c>
      <c r="AT13275" s="93"/>
      <c r="AU13275" s="93"/>
      <c r="AV13275" s="93"/>
    </row>
    <row r="13276" spans="35:48" x14ac:dyDescent="0.55000000000000004">
      <c r="AI13276" s="278" t="s">
        <v>50658</v>
      </c>
      <c r="AJ13276" s="279">
        <v>223.01</v>
      </c>
      <c r="AL13276" s="246" t="s">
        <v>61610</v>
      </c>
      <c r="AM13276" s="247">
        <v>8923.23</v>
      </c>
      <c r="AO13276" s="226" t="s">
        <v>47271</v>
      </c>
      <c r="AP13276" s="227">
        <v>44343.91</v>
      </c>
      <c r="AR13276" s="207" t="s">
        <v>27180</v>
      </c>
      <c r="AS13276" s="208">
        <v>73666.16</v>
      </c>
      <c r="AT13276" s="93"/>
      <c r="AU13276" s="93"/>
      <c r="AV13276" s="93"/>
    </row>
    <row r="13277" spans="35:48" x14ac:dyDescent="0.55000000000000004">
      <c r="AI13277" s="278" t="s">
        <v>20701</v>
      </c>
      <c r="AJ13277" s="279">
        <v>29.94</v>
      </c>
      <c r="AL13277" s="246" t="s">
        <v>61611</v>
      </c>
      <c r="AM13277" s="247">
        <v>10241.32</v>
      </c>
      <c r="AO13277" s="226" t="s">
        <v>48264</v>
      </c>
      <c r="AP13277" s="227">
        <v>9336</v>
      </c>
      <c r="AR13277" s="207" t="s">
        <v>27181</v>
      </c>
      <c r="AS13277" s="208">
        <v>600</v>
      </c>
      <c r="AT13277" s="93"/>
      <c r="AU13277" s="93"/>
      <c r="AV13277" s="93"/>
    </row>
    <row r="13278" spans="35:48" x14ac:dyDescent="0.55000000000000004">
      <c r="AI13278" s="278" t="s">
        <v>20702</v>
      </c>
      <c r="AJ13278" s="279">
        <v>572.1</v>
      </c>
      <c r="AL13278" s="246" t="s">
        <v>62247</v>
      </c>
      <c r="AM13278" s="247">
        <v>3399.54</v>
      </c>
      <c r="AO13278" s="226" t="s">
        <v>48265</v>
      </c>
      <c r="AP13278" s="227">
        <v>545.69000000000005</v>
      </c>
      <c r="AR13278" s="207" t="s">
        <v>27182</v>
      </c>
      <c r="AS13278" s="208">
        <v>96628.160000000003</v>
      </c>
      <c r="AT13278" s="93"/>
      <c r="AU13278" s="93"/>
      <c r="AV13278" s="93"/>
    </row>
    <row r="13279" spans="35:48" x14ac:dyDescent="0.55000000000000004">
      <c r="AI13279" s="278" t="s">
        <v>43230</v>
      </c>
      <c r="AJ13279" s="279">
        <v>-5.49</v>
      </c>
      <c r="AL13279" s="246" t="s">
        <v>62248</v>
      </c>
      <c r="AM13279" s="247">
        <v>256.63</v>
      </c>
      <c r="AO13279" s="226" t="s">
        <v>48266</v>
      </c>
      <c r="AP13279" s="227">
        <v>466.86</v>
      </c>
      <c r="AR13279" s="207" t="s">
        <v>27183</v>
      </c>
      <c r="AS13279" s="208">
        <v>189.3</v>
      </c>
      <c r="AT13279" s="93"/>
      <c r="AU13279" s="93"/>
      <c r="AV13279" s="93"/>
    </row>
    <row r="13280" spans="35:48" x14ac:dyDescent="0.55000000000000004">
      <c r="AI13280" s="278" t="s">
        <v>43231</v>
      </c>
      <c r="AJ13280" s="279">
        <v>1679.52</v>
      </c>
      <c r="AL13280" s="246" t="s">
        <v>62249</v>
      </c>
      <c r="AM13280" s="247">
        <v>832.88</v>
      </c>
      <c r="AO13280" s="226" t="s">
        <v>42935</v>
      </c>
      <c r="AP13280" s="227">
        <v>13978.66</v>
      </c>
      <c r="AR13280" s="207" t="s">
        <v>27184</v>
      </c>
      <c r="AS13280" s="208">
        <v>7100.44</v>
      </c>
      <c r="AT13280" s="93"/>
      <c r="AU13280" s="93"/>
      <c r="AV13280" s="93"/>
    </row>
    <row r="13281" spans="35:48" x14ac:dyDescent="0.55000000000000004">
      <c r="AI13281" s="278" t="s">
        <v>43232</v>
      </c>
      <c r="AJ13281" s="279">
        <v>-44169.83</v>
      </c>
      <c r="AL13281" s="246" t="s">
        <v>62250</v>
      </c>
      <c r="AM13281" s="247">
        <v>968.08</v>
      </c>
      <c r="AO13281" s="226" t="s">
        <v>42936</v>
      </c>
      <c r="AP13281" s="227">
        <v>10548.69</v>
      </c>
      <c r="AR13281" s="207" t="s">
        <v>27185</v>
      </c>
      <c r="AS13281" s="208">
        <v>60</v>
      </c>
      <c r="AT13281" s="93"/>
      <c r="AU13281" s="93"/>
      <c r="AV13281" s="93"/>
    </row>
    <row r="13282" spans="35:48" x14ac:dyDescent="0.55000000000000004">
      <c r="AI13282" s="278" t="s">
        <v>20703</v>
      </c>
      <c r="AJ13282" s="279">
        <v>56615.85</v>
      </c>
      <c r="AL13282" s="246" t="s">
        <v>62978</v>
      </c>
      <c r="AM13282" s="247">
        <v>3717.18</v>
      </c>
      <c r="AO13282" s="226" t="s">
        <v>42937</v>
      </c>
      <c r="AP13282" s="227">
        <v>6593.54</v>
      </c>
      <c r="AR13282" s="207" t="s">
        <v>27186</v>
      </c>
      <c r="AS13282" s="208">
        <v>901.89</v>
      </c>
      <c r="AT13282" s="93"/>
      <c r="AU13282" s="93"/>
      <c r="AV13282" s="93"/>
    </row>
    <row r="13283" spans="35:48" x14ac:dyDescent="0.55000000000000004">
      <c r="AI13283" s="278" t="s">
        <v>20704</v>
      </c>
      <c r="AJ13283" s="279">
        <v>600.98</v>
      </c>
      <c r="AL13283" s="246" t="s">
        <v>58688</v>
      </c>
      <c r="AM13283" s="247">
        <v>2436</v>
      </c>
      <c r="AO13283" s="226" t="s">
        <v>45607</v>
      </c>
      <c r="AP13283" s="227">
        <v>17864.04</v>
      </c>
      <c r="AR13283" s="207" t="s">
        <v>27187</v>
      </c>
      <c r="AS13283" s="208">
        <v>33066.9</v>
      </c>
      <c r="AT13283" s="93"/>
      <c r="AU13283" s="93"/>
      <c r="AV13283" s="93"/>
    </row>
    <row r="13284" spans="35:48" x14ac:dyDescent="0.55000000000000004">
      <c r="AI13284" s="278" t="s">
        <v>20705</v>
      </c>
      <c r="AJ13284" s="279">
        <v>1098.18</v>
      </c>
      <c r="AL13284" s="246" t="s">
        <v>58337</v>
      </c>
      <c r="AM13284" s="247">
        <v>10980.88</v>
      </c>
      <c r="AO13284" s="226" t="s">
        <v>45608</v>
      </c>
      <c r="AP13284" s="227">
        <v>1532.24</v>
      </c>
      <c r="AR13284" s="207" t="s">
        <v>27188</v>
      </c>
      <c r="AS13284" s="208">
        <v>28758.36</v>
      </c>
      <c r="AT13284" s="93"/>
      <c r="AU13284" s="93"/>
      <c r="AV13284" s="93"/>
    </row>
    <row r="13285" spans="35:48" x14ac:dyDescent="0.55000000000000004">
      <c r="AI13285" s="278" t="s">
        <v>20717</v>
      </c>
      <c r="AJ13285" s="279">
        <v>114714.03</v>
      </c>
      <c r="AL13285" s="246" t="s">
        <v>58689</v>
      </c>
      <c r="AM13285" s="247">
        <v>3935</v>
      </c>
      <c r="AO13285" s="226" t="s">
        <v>53772</v>
      </c>
      <c r="AP13285" s="227">
        <v>1721.39</v>
      </c>
      <c r="AR13285" s="207" t="s">
        <v>27189</v>
      </c>
      <c r="AS13285" s="208">
        <v>3164.59</v>
      </c>
      <c r="AT13285" s="93"/>
      <c r="AU13285" s="93"/>
      <c r="AV13285" s="93"/>
    </row>
    <row r="13286" spans="35:48" x14ac:dyDescent="0.55000000000000004">
      <c r="AI13286" s="278" t="s">
        <v>54352</v>
      </c>
      <c r="AJ13286" s="279">
        <v>6503</v>
      </c>
      <c r="AL13286" s="246" t="s">
        <v>35711</v>
      </c>
      <c r="AM13286" s="247">
        <v>0.4</v>
      </c>
      <c r="AO13286" s="226" t="s">
        <v>45609</v>
      </c>
      <c r="AP13286" s="227">
        <v>49499</v>
      </c>
      <c r="AR13286" s="207" t="s">
        <v>27190</v>
      </c>
      <c r="AS13286" s="208">
        <v>36795.589999999997</v>
      </c>
      <c r="AT13286" s="93"/>
      <c r="AU13286" s="93"/>
      <c r="AV13286" s="93"/>
    </row>
    <row r="13287" spans="35:48" x14ac:dyDescent="0.55000000000000004">
      <c r="AI13287" s="278" t="s">
        <v>56802</v>
      </c>
      <c r="AJ13287" s="279">
        <v>59537.34</v>
      </c>
      <c r="AL13287" s="246" t="s">
        <v>28067</v>
      </c>
      <c r="AM13287" s="247">
        <v>1182.6600000000001</v>
      </c>
      <c r="AO13287" s="226" t="s">
        <v>45610</v>
      </c>
      <c r="AP13287" s="227">
        <v>3805</v>
      </c>
      <c r="AR13287" s="207" t="s">
        <v>27191</v>
      </c>
      <c r="AS13287" s="208">
        <v>29300.78</v>
      </c>
      <c r="AT13287" s="93"/>
      <c r="AU13287" s="93"/>
      <c r="AV13287" s="93"/>
    </row>
    <row r="13288" spans="35:48" x14ac:dyDescent="0.55000000000000004">
      <c r="AI13288" s="278" t="s">
        <v>59984</v>
      </c>
      <c r="AJ13288" s="279">
        <v>63004.61</v>
      </c>
      <c r="AL13288" s="246" t="s">
        <v>28071</v>
      </c>
      <c r="AM13288" s="247">
        <v>23.4</v>
      </c>
      <c r="AO13288" s="226" t="s">
        <v>42938</v>
      </c>
      <c r="AP13288" s="227">
        <v>1217200.6000000001</v>
      </c>
      <c r="AR13288" s="207" t="s">
        <v>27192</v>
      </c>
      <c r="AS13288" s="208">
        <v>37260.51</v>
      </c>
      <c r="AT13288" s="93"/>
      <c r="AU13288" s="93"/>
      <c r="AV13288" s="93"/>
    </row>
    <row r="13289" spans="35:48" x14ac:dyDescent="0.55000000000000004">
      <c r="AI13289" s="278" t="s">
        <v>63487</v>
      </c>
      <c r="AJ13289" s="279">
        <v>4490</v>
      </c>
      <c r="AL13289" s="246" t="s">
        <v>28072</v>
      </c>
      <c r="AM13289" s="247">
        <v>1.79</v>
      </c>
      <c r="AO13289" s="226" t="s">
        <v>42939</v>
      </c>
      <c r="AP13289" s="227">
        <v>93173.1</v>
      </c>
      <c r="AR13289" s="207" t="s">
        <v>27193</v>
      </c>
      <c r="AS13289" s="208">
        <v>28007.119999999999</v>
      </c>
      <c r="AT13289" s="93"/>
      <c r="AU13289" s="93"/>
      <c r="AV13289" s="93"/>
    </row>
    <row r="13290" spans="35:48" x14ac:dyDescent="0.55000000000000004">
      <c r="AI13290" s="278" t="s">
        <v>20719</v>
      </c>
      <c r="AJ13290" s="279">
        <v>18592.5</v>
      </c>
      <c r="AL13290" s="246" t="s">
        <v>57878</v>
      </c>
      <c r="AM13290" s="247">
        <v>2193.0300000000002</v>
      </c>
      <c r="AO13290" s="226" t="s">
        <v>27748</v>
      </c>
      <c r="AP13290" s="227">
        <v>13605.88</v>
      </c>
      <c r="AR13290" s="207" t="s">
        <v>27194</v>
      </c>
      <c r="AS13290" s="208">
        <v>154781.91</v>
      </c>
      <c r="AT13290" s="93"/>
      <c r="AU13290" s="93"/>
      <c r="AV13290" s="93"/>
    </row>
    <row r="13291" spans="35:48" x14ac:dyDescent="0.55000000000000004">
      <c r="AI13291" s="278" t="s">
        <v>32107</v>
      </c>
      <c r="AJ13291" s="279">
        <v>122662.48</v>
      </c>
      <c r="AL13291" s="246" t="s">
        <v>35712</v>
      </c>
      <c r="AM13291" s="247">
        <v>42900</v>
      </c>
      <c r="AO13291" s="226" t="s">
        <v>27751</v>
      </c>
      <c r="AP13291" s="227">
        <v>1013.06</v>
      </c>
      <c r="AR13291" s="207" t="s">
        <v>27195</v>
      </c>
      <c r="AS13291" s="208">
        <v>49767.3</v>
      </c>
      <c r="AT13291" s="93"/>
      <c r="AU13291" s="93"/>
      <c r="AV13291" s="93"/>
    </row>
    <row r="13292" spans="35:48" x14ac:dyDescent="0.55000000000000004">
      <c r="AI13292" s="278" t="s">
        <v>20721</v>
      </c>
      <c r="AJ13292" s="279">
        <v>435</v>
      </c>
      <c r="AL13292" s="246" t="s">
        <v>35713</v>
      </c>
      <c r="AM13292" s="247">
        <v>35382.199999999997</v>
      </c>
      <c r="AO13292" s="226" t="s">
        <v>27752</v>
      </c>
      <c r="AP13292" s="227">
        <v>3017.04</v>
      </c>
      <c r="AR13292" s="207" t="s">
        <v>27196</v>
      </c>
      <c r="AS13292" s="208">
        <v>11893.05</v>
      </c>
      <c r="AT13292" s="93"/>
      <c r="AU13292" s="93"/>
      <c r="AV13292" s="93"/>
    </row>
    <row r="13293" spans="35:48" x14ac:dyDescent="0.55000000000000004">
      <c r="AI13293" s="278" t="s">
        <v>69307</v>
      </c>
      <c r="AJ13293" s="279">
        <v>264000</v>
      </c>
      <c r="AL13293" s="246" t="s">
        <v>61612</v>
      </c>
      <c r="AM13293" s="247">
        <v>708.4</v>
      </c>
      <c r="AO13293" s="226" t="s">
        <v>27754</v>
      </c>
      <c r="AP13293" s="227">
        <v>8820.39</v>
      </c>
      <c r="AR13293" s="207" t="s">
        <v>27197</v>
      </c>
      <c r="AS13293" s="208">
        <v>7163.95</v>
      </c>
      <c r="AT13293" s="93"/>
      <c r="AU13293" s="93"/>
      <c r="AV13293" s="93"/>
    </row>
    <row r="13294" spans="35:48" x14ac:dyDescent="0.55000000000000004">
      <c r="AI13294" s="278" t="s">
        <v>20734</v>
      </c>
      <c r="AJ13294" s="279">
        <v>20246.64</v>
      </c>
      <c r="AL13294" s="246" t="s">
        <v>56612</v>
      </c>
      <c r="AM13294" s="247">
        <v>52241.279999999999</v>
      </c>
      <c r="AO13294" s="226" t="s">
        <v>36715</v>
      </c>
      <c r="AP13294" s="227">
        <v>-82.5</v>
      </c>
      <c r="AR13294" s="207" t="s">
        <v>27198</v>
      </c>
      <c r="AS13294" s="208">
        <v>37400</v>
      </c>
      <c r="AT13294" s="93"/>
      <c r="AU13294" s="93"/>
      <c r="AV13294" s="93"/>
    </row>
    <row r="13295" spans="35:48" x14ac:dyDescent="0.55000000000000004">
      <c r="AI13295" s="278" t="s">
        <v>69308</v>
      </c>
      <c r="AJ13295" s="279">
        <v>5293.34</v>
      </c>
      <c r="AL13295" s="246" t="s">
        <v>60748</v>
      </c>
      <c r="AM13295" s="247">
        <v>2312.5</v>
      </c>
      <c r="AO13295" s="226" t="s">
        <v>35681</v>
      </c>
      <c r="AP13295" s="227">
        <v>34880.42</v>
      </c>
      <c r="AR13295" s="207" t="s">
        <v>27199</v>
      </c>
      <c r="AS13295" s="208">
        <v>30863.5</v>
      </c>
      <c r="AT13295" s="93"/>
      <c r="AU13295" s="93"/>
      <c r="AV13295" s="93"/>
    </row>
    <row r="13296" spans="35:48" x14ac:dyDescent="0.55000000000000004">
      <c r="AI13296" s="278" t="s">
        <v>69309</v>
      </c>
      <c r="AJ13296" s="279">
        <v>739.87</v>
      </c>
      <c r="AL13296" s="246" t="s">
        <v>64941</v>
      </c>
      <c r="AM13296" s="247">
        <v>1487.5</v>
      </c>
      <c r="AO13296" s="226" t="s">
        <v>27756</v>
      </c>
      <c r="AP13296" s="227">
        <v>204.65</v>
      </c>
      <c r="AR13296" s="207" t="s">
        <v>27200</v>
      </c>
      <c r="AS13296" s="208">
        <v>37817.480000000003</v>
      </c>
      <c r="AT13296" s="93"/>
      <c r="AU13296" s="93"/>
      <c r="AV13296" s="93"/>
    </row>
    <row r="13297" spans="35:48" x14ac:dyDescent="0.55000000000000004">
      <c r="AI13297" s="278" t="s">
        <v>69310</v>
      </c>
      <c r="AJ13297" s="279">
        <v>327.49</v>
      </c>
      <c r="AL13297" s="246" t="s">
        <v>28076</v>
      </c>
      <c r="AM13297" s="247">
        <v>9742.92</v>
      </c>
      <c r="AO13297" s="226" t="s">
        <v>27757</v>
      </c>
      <c r="AP13297" s="227">
        <v>6510</v>
      </c>
      <c r="AR13297" s="207" t="s">
        <v>27201</v>
      </c>
      <c r="AS13297" s="208">
        <v>2893.07</v>
      </c>
      <c r="AT13297" s="93"/>
      <c r="AU13297" s="93"/>
      <c r="AV13297" s="93"/>
    </row>
    <row r="13298" spans="35:48" x14ac:dyDescent="0.55000000000000004">
      <c r="AI13298" s="278" t="s">
        <v>69311</v>
      </c>
      <c r="AJ13298" s="279">
        <v>7604.15</v>
      </c>
      <c r="AL13298" s="246" t="s">
        <v>59228</v>
      </c>
      <c r="AM13298" s="247">
        <v>21049.71</v>
      </c>
      <c r="AO13298" s="226" t="s">
        <v>27759</v>
      </c>
      <c r="AP13298" s="227">
        <v>878.08</v>
      </c>
      <c r="AR13298" s="207" t="s">
        <v>27202</v>
      </c>
      <c r="AS13298" s="208">
        <v>1379.68</v>
      </c>
      <c r="AT13298" s="93"/>
      <c r="AU13298" s="93"/>
      <c r="AV13298" s="93"/>
    </row>
    <row r="13299" spans="35:48" x14ac:dyDescent="0.55000000000000004">
      <c r="AI13299" s="278" t="s">
        <v>33616</v>
      </c>
      <c r="AJ13299" s="279">
        <v>6840</v>
      </c>
      <c r="AL13299" s="246" t="s">
        <v>57879</v>
      </c>
      <c r="AM13299" s="247">
        <v>425.33</v>
      </c>
      <c r="AO13299" s="226" t="s">
        <v>34140</v>
      </c>
      <c r="AP13299" s="227">
        <v>215.4</v>
      </c>
      <c r="AR13299" s="207" t="s">
        <v>27203</v>
      </c>
      <c r="AS13299" s="208">
        <v>7930</v>
      </c>
      <c r="AT13299" s="93"/>
      <c r="AU13299" s="93"/>
      <c r="AV13299" s="93"/>
    </row>
    <row r="13300" spans="35:48" x14ac:dyDescent="0.55000000000000004">
      <c r="AI13300" s="278" t="s">
        <v>59324</v>
      </c>
      <c r="AJ13300" s="279">
        <v>165447.54</v>
      </c>
      <c r="AL13300" s="246" t="s">
        <v>64942</v>
      </c>
      <c r="AM13300" s="247">
        <v>2400</v>
      </c>
      <c r="AO13300" s="226" t="s">
        <v>27761</v>
      </c>
      <c r="AP13300" s="227">
        <v>1352</v>
      </c>
      <c r="AR13300" s="207" t="s">
        <v>27204</v>
      </c>
      <c r="AS13300" s="208">
        <v>18225.830000000002</v>
      </c>
      <c r="AT13300" s="93"/>
      <c r="AU13300" s="93"/>
      <c r="AV13300" s="93"/>
    </row>
    <row r="13301" spans="35:48" x14ac:dyDescent="0.55000000000000004">
      <c r="AI13301" s="278" t="s">
        <v>56803</v>
      </c>
      <c r="AJ13301" s="279">
        <v>204975.73</v>
      </c>
      <c r="AL13301" s="246" t="s">
        <v>28077</v>
      </c>
      <c r="AM13301" s="247">
        <v>46082.85</v>
      </c>
      <c r="AO13301" s="226" t="s">
        <v>27762</v>
      </c>
      <c r="AP13301" s="227">
        <v>700.76</v>
      </c>
      <c r="AR13301" s="207" t="s">
        <v>27205</v>
      </c>
      <c r="AS13301" s="208">
        <v>103</v>
      </c>
      <c r="AT13301" s="93"/>
      <c r="AU13301" s="93"/>
      <c r="AV13301" s="93"/>
    </row>
    <row r="13302" spans="35:48" x14ac:dyDescent="0.55000000000000004">
      <c r="AI13302" s="278" t="s">
        <v>33617</v>
      </c>
      <c r="AJ13302" s="279">
        <v>239385.46</v>
      </c>
      <c r="AL13302" s="246" t="s">
        <v>28078</v>
      </c>
      <c r="AM13302" s="247">
        <v>15806.11</v>
      </c>
      <c r="AO13302" s="226" t="s">
        <v>27763</v>
      </c>
      <c r="AP13302" s="227">
        <v>91.07</v>
      </c>
      <c r="AR13302" s="207" t="s">
        <v>27206</v>
      </c>
      <c r="AS13302" s="208">
        <v>41163.69</v>
      </c>
      <c r="AT13302" s="93"/>
      <c r="AU13302" s="93"/>
      <c r="AV13302" s="93"/>
    </row>
    <row r="13303" spans="35:48" x14ac:dyDescent="0.55000000000000004">
      <c r="AI13303" s="278" t="s">
        <v>39180</v>
      </c>
      <c r="AJ13303" s="279">
        <v>142835.07999999999</v>
      </c>
      <c r="AL13303" s="246" t="s">
        <v>28079</v>
      </c>
      <c r="AM13303" s="247">
        <v>48138.77</v>
      </c>
      <c r="AO13303" s="226" t="s">
        <v>27764</v>
      </c>
      <c r="AP13303" s="227">
        <v>502.17</v>
      </c>
      <c r="AR13303" s="207" t="s">
        <v>27207</v>
      </c>
      <c r="AS13303" s="208">
        <v>511.62</v>
      </c>
      <c r="AT13303" s="93"/>
      <c r="AU13303" s="93"/>
      <c r="AV13303" s="93"/>
    </row>
    <row r="13304" spans="35:48" x14ac:dyDescent="0.55000000000000004">
      <c r="AI13304" s="278" t="s">
        <v>20758</v>
      </c>
      <c r="AJ13304" s="279">
        <v>56377.98</v>
      </c>
      <c r="AL13304" s="246" t="s">
        <v>34171</v>
      </c>
      <c r="AM13304" s="247">
        <v>21728.14</v>
      </c>
      <c r="AO13304" s="226" t="s">
        <v>53773</v>
      </c>
      <c r="AP13304" s="227">
        <v>31548.45</v>
      </c>
      <c r="AR13304" s="207" t="s">
        <v>27208</v>
      </c>
      <c r="AS13304" s="208">
        <v>5124.67</v>
      </c>
      <c r="AT13304" s="93"/>
      <c r="AU13304" s="93"/>
      <c r="AV13304" s="93"/>
    </row>
    <row r="13305" spans="35:48" x14ac:dyDescent="0.55000000000000004">
      <c r="AI13305" s="278" t="s">
        <v>58036</v>
      </c>
      <c r="AJ13305" s="279">
        <v>8506.99</v>
      </c>
      <c r="AL13305" s="246" t="s">
        <v>64943</v>
      </c>
      <c r="AM13305" s="247">
        <v>14528.55</v>
      </c>
      <c r="AO13305" s="226" t="s">
        <v>27765</v>
      </c>
      <c r="AP13305" s="227">
        <v>12828.21</v>
      </c>
      <c r="AR13305" s="207" t="s">
        <v>27209</v>
      </c>
      <c r="AS13305" s="208">
        <v>10754.46</v>
      </c>
      <c r="AT13305" s="93"/>
      <c r="AU13305" s="93"/>
      <c r="AV13305" s="93"/>
    </row>
    <row r="13306" spans="35:48" x14ac:dyDescent="0.55000000000000004">
      <c r="AI13306" s="278" t="s">
        <v>20759</v>
      </c>
      <c r="AJ13306" s="279">
        <v>110173.57</v>
      </c>
      <c r="AL13306" s="246" t="s">
        <v>57880</v>
      </c>
      <c r="AM13306" s="247">
        <v>9875.07</v>
      </c>
      <c r="AO13306" s="226" t="s">
        <v>27766</v>
      </c>
      <c r="AP13306" s="227">
        <v>3394.82</v>
      </c>
      <c r="AR13306" s="207" t="s">
        <v>27210</v>
      </c>
      <c r="AS13306" s="208">
        <v>652.45000000000005</v>
      </c>
      <c r="AT13306" s="93"/>
      <c r="AU13306" s="93"/>
      <c r="AV13306" s="93"/>
    </row>
    <row r="13307" spans="35:48" x14ac:dyDescent="0.55000000000000004">
      <c r="AI13307" s="278" t="s">
        <v>69312</v>
      </c>
      <c r="AJ13307" s="279">
        <v>5092.22</v>
      </c>
      <c r="AL13307" s="246" t="s">
        <v>28080</v>
      </c>
      <c r="AM13307" s="247">
        <v>10770.14</v>
      </c>
      <c r="AO13307" s="226" t="s">
        <v>27767</v>
      </c>
      <c r="AP13307" s="227">
        <v>10694.78</v>
      </c>
      <c r="AR13307" s="207" t="s">
        <v>27211</v>
      </c>
      <c r="AS13307" s="208">
        <v>3159.86</v>
      </c>
      <c r="AT13307" s="93"/>
      <c r="AU13307" s="93"/>
      <c r="AV13307" s="93"/>
    </row>
    <row r="13308" spans="35:48" x14ac:dyDescent="0.55000000000000004">
      <c r="AI13308" s="278" t="s">
        <v>33619</v>
      </c>
      <c r="AJ13308" s="279">
        <v>20289.150000000001</v>
      </c>
      <c r="AL13308" s="246" t="s">
        <v>36727</v>
      </c>
      <c r="AM13308" s="247">
        <v>3640.89</v>
      </c>
      <c r="AO13308" s="226" t="s">
        <v>27768</v>
      </c>
      <c r="AP13308" s="227">
        <v>16688.78</v>
      </c>
      <c r="AR13308" s="207" t="s">
        <v>27212</v>
      </c>
      <c r="AS13308" s="208">
        <v>8773.1</v>
      </c>
      <c r="AT13308" s="93"/>
      <c r="AU13308" s="93"/>
      <c r="AV13308" s="93"/>
    </row>
    <row r="13309" spans="35:48" x14ac:dyDescent="0.55000000000000004">
      <c r="AI13309" s="278" t="s">
        <v>61684</v>
      </c>
      <c r="AJ13309" s="279">
        <v>6400</v>
      </c>
      <c r="AL13309" s="246" t="s">
        <v>55430</v>
      </c>
      <c r="AM13309" s="247">
        <v>17090.88</v>
      </c>
      <c r="AO13309" s="226" t="s">
        <v>27769</v>
      </c>
      <c r="AP13309" s="227">
        <v>14755.46</v>
      </c>
      <c r="AR13309" s="207" t="s">
        <v>27213</v>
      </c>
      <c r="AS13309" s="208">
        <v>543</v>
      </c>
      <c r="AT13309" s="93"/>
      <c r="AU13309" s="93"/>
      <c r="AV13309" s="93"/>
    </row>
    <row r="13310" spans="35:48" x14ac:dyDescent="0.55000000000000004">
      <c r="AI13310" s="278" t="s">
        <v>20761</v>
      </c>
      <c r="AJ13310" s="279">
        <v>40099.17</v>
      </c>
      <c r="AL13310" s="246" t="s">
        <v>39508</v>
      </c>
      <c r="AM13310" s="247">
        <v>33561.129999999997</v>
      </c>
      <c r="AO13310" s="226" t="s">
        <v>36716</v>
      </c>
      <c r="AP13310" s="227">
        <v>-662.94</v>
      </c>
      <c r="AR13310" s="207" t="s">
        <v>27214</v>
      </c>
      <c r="AS13310" s="208">
        <v>8251</v>
      </c>
      <c r="AT13310" s="93"/>
      <c r="AU13310" s="93"/>
      <c r="AV13310" s="93"/>
    </row>
    <row r="13311" spans="35:48" x14ac:dyDescent="0.55000000000000004">
      <c r="AI13311" s="278" t="s">
        <v>20762</v>
      </c>
      <c r="AJ13311" s="279">
        <v>68682</v>
      </c>
      <c r="AL13311" s="246" t="s">
        <v>35715</v>
      </c>
      <c r="AM13311" s="247">
        <v>12400</v>
      </c>
      <c r="AO13311" s="226" t="s">
        <v>47272</v>
      </c>
      <c r="AP13311" s="227">
        <v>791.11</v>
      </c>
      <c r="AR13311" s="207" t="s">
        <v>27215</v>
      </c>
      <c r="AS13311" s="208">
        <v>1399.33</v>
      </c>
      <c r="AT13311" s="93"/>
      <c r="AU13311" s="93"/>
      <c r="AV13311" s="93"/>
    </row>
    <row r="13312" spans="35:48" x14ac:dyDescent="0.55000000000000004">
      <c r="AI13312" s="278" t="s">
        <v>20765</v>
      </c>
      <c r="AJ13312" s="279">
        <v>77069.240000000005</v>
      </c>
      <c r="AL13312" s="246" t="s">
        <v>36728</v>
      </c>
      <c r="AM13312" s="247">
        <v>44972.1</v>
      </c>
      <c r="AO13312" s="226" t="s">
        <v>40630</v>
      </c>
      <c r="AP13312" s="227">
        <v>57301.98</v>
      </c>
      <c r="AR13312" s="207" t="s">
        <v>27216</v>
      </c>
      <c r="AS13312" s="208">
        <v>1040.45</v>
      </c>
      <c r="AT13312" s="93"/>
      <c r="AU13312" s="93"/>
      <c r="AV13312" s="93"/>
    </row>
    <row r="13313" spans="35:48" x14ac:dyDescent="0.55000000000000004">
      <c r="AI13313" s="278" t="s">
        <v>54359</v>
      </c>
      <c r="AJ13313" s="279">
        <v>87765.06</v>
      </c>
      <c r="AL13313" s="246" t="s">
        <v>49176</v>
      </c>
      <c r="AM13313" s="247">
        <v>7247.67</v>
      </c>
      <c r="AO13313" s="226" t="s">
        <v>27770</v>
      </c>
      <c r="AP13313" s="227">
        <v>35490.230000000003</v>
      </c>
      <c r="AR13313" s="207" t="s">
        <v>27217</v>
      </c>
      <c r="AS13313" s="208">
        <v>139.35</v>
      </c>
      <c r="AT13313" s="93"/>
      <c r="AU13313" s="93"/>
      <c r="AV13313" s="93"/>
    </row>
    <row r="13314" spans="35:48" x14ac:dyDescent="0.55000000000000004">
      <c r="AI13314" s="278" t="s">
        <v>54360</v>
      </c>
      <c r="AJ13314" s="279">
        <v>33056.49</v>
      </c>
      <c r="AL13314" s="246" t="s">
        <v>42951</v>
      </c>
      <c r="AM13314" s="247">
        <v>11545</v>
      </c>
      <c r="AO13314" s="226" t="s">
        <v>45611</v>
      </c>
      <c r="AP13314" s="227">
        <v>384</v>
      </c>
      <c r="AR13314" s="207" t="s">
        <v>27218</v>
      </c>
      <c r="AS13314" s="208">
        <v>6044</v>
      </c>
      <c r="AT13314" s="93"/>
      <c r="AU13314" s="93"/>
      <c r="AV13314" s="93"/>
    </row>
    <row r="13315" spans="35:48" x14ac:dyDescent="0.55000000000000004">
      <c r="AI13315" s="278" t="s">
        <v>20790</v>
      </c>
      <c r="AJ13315" s="279">
        <v>8764.74</v>
      </c>
      <c r="AL13315" s="246" t="s">
        <v>42952</v>
      </c>
      <c r="AM13315" s="247">
        <v>883.18</v>
      </c>
      <c r="AO13315" s="226" t="s">
        <v>27771</v>
      </c>
      <c r="AP13315" s="227">
        <v>7022.81</v>
      </c>
      <c r="AR13315" s="207" t="s">
        <v>27219</v>
      </c>
      <c r="AS13315" s="208">
        <v>1332.44</v>
      </c>
      <c r="AT13315" s="93"/>
      <c r="AU13315" s="93"/>
      <c r="AV13315" s="93"/>
    </row>
    <row r="13316" spans="35:48" x14ac:dyDescent="0.55000000000000004">
      <c r="AI13316" s="278" t="s">
        <v>20791</v>
      </c>
      <c r="AJ13316" s="279">
        <v>23003.759999999998</v>
      </c>
      <c r="AL13316" s="246" t="s">
        <v>42953</v>
      </c>
      <c r="AM13316" s="247">
        <v>2632.53</v>
      </c>
      <c r="AO13316" s="226" t="s">
        <v>27772</v>
      </c>
      <c r="AP13316" s="227">
        <v>21477.919999999998</v>
      </c>
      <c r="AR13316" s="207" t="s">
        <v>27220</v>
      </c>
      <c r="AS13316" s="208">
        <v>963.77</v>
      </c>
      <c r="AT13316" s="93"/>
      <c r="AU13316" s="93"/>
      <c r="AV13316" s="93"/>
    </row>
    <row r="13317" spans="35:48" x14ac:dyDescent="0.55000000000000004">
      <c r="AI13317" s="278" t="s">
        <v>49372</v>
      </c>
      <c r="AJ13317" s="279">
        <v>7646.58</v>
      </c>
      <c r="AL13317" s="246" t="s">
        <v>53824</v>
      </c>
      <c r="AM13317" s="247">
        <v>430.28</v>
      </c>
      <c r="AO13317" s="226" t="s">
        <v>40631</v>
      </c>
      <c r="AP13317" s="227">
        <v>7240.84</v>
      </c>
      <c r="AR13317" s="207" t="s">
        <v>27221</v>
      </c>
      <c r="AS13317" s="208">
        <v>9688.5300000000007</v>
      </c>
      <c r="AT13317" s="93"/>
      <c r="AU13317" s="93"/>
      <c r="AV13317" s="93"/>
    </row>
    <row r="13318" spans="35:48" x14ac:dyDescent="0.55000000000000004">
      <c r="AI13318" s="278" t="s">
        <v>69831</v>
      </c>
      <c r="AJ13318" s="279">
        <v>108.18</v>
      </c>
      <c r="AL13318" s="246" t="s">
        <v>55431</v>
      </c>
      <c r="AM13318" s="247">
        <v>7800</v>
      </c>
      <c r="AO13318" s="226" t="s">
        <v>36717</v>
      </c>
      <c r="AP13318" s="227">
        <v>92169.98</v>
      </c>
      <c r="AR13318" s="207" t="s">
        <v>27222</v>
      </c>
      <c r="AS13318" s="208">
        <v>543</v>
      </c>
      <c r="AT13318" s="93"/>
      <c r="AU13318" s="93"/>
      <c r="AV13318" s="93"/>
    </row>
    <row r="13319" spans="35:48" x14ac:dyDescent="0.55000000000000004">
      <c r="AI13319" s="278" t="s">
        <v>69832</v>
      </c>
      <c r="AJ13319" s="279">
        <v>7.5</v>
      </c>
      <c r="AL13319" s="246" t="s">
        <v>55432</v>
      </c>
      <c r="AM13319" s="247">
        <v>596.70000000000005</v>
      </c>
      <c r="AO13319" s="226" t="s">
        <v>36718</v>
      </c>
      <c r="AP13319" s="227">
        <v>38122.949999999997</v>
      </c>
      <c r="AR13319" s="207" t="s">
        <v>27223</v>
      </c>
      <c r="AS13319" s="208">
        <v>168181.56</v>
      </c>
      <c r="AT13319" s="93"/>
      <c r="AU13319" s="93"/>
      <c r="AV13319" s="93"/>
    </row>
    <row r="13320" spans="35:48" x14ac:dyDescent="0.55000000000000004">
      <c r="AI13320" s="278" t="s">
        <v>20792</v>
      </c>
      <c r="AJ13320" s="279">
        <v>989.36</v>
      </c>
      <c r="AL13320" s="246" t="s">
        <v>55433</v>
      </c>
      <c r="AM13320" s="247">
        <v>1715</v>
      </c>
      <c r="AO13320" s="226" t="s">
        <v>36719</v>
      </c>
      <c r="AP13320" s="227">
        <v>369.43</v>
      </c>
      <c r="AR13320" s="207" t="s">
        <v>27224</v>
      </c>
      <c r="AS13320" s="208">
        <v>8251</v>
      </c>
      <c r="AT13320" s="93"/>
      <c r="AU13320" s="93"/>
      <c r="AV13320" s="93"/>
    </row>
    <row r="13321" spans="35:48" x14ac:dyDescent="0.55000000000000004">
      <c r="AI13321" s="278" t="s">
        <v>20793</v>
      </c>
      <c r="AJ13321" s="279">
        <v>3230</v>
      </c>
      <c r="AL13321" s="246" t="s">
        <v>64944</v>
      </c>
      <c r="AM13321" s="247">
        <v>205.44</v>
      </c>
      <c r="AO13321" s="226" t="s">
        <v>27781</v>
      </c>
      <c r="AP13321" s="227">
        <v>9466.56</v>
      </c>
      <c r="AR13321" s="207" t="s">
        <v>27225</v>
      </c>
      <c r="AS13321" s="208">
        <v>50349.86</v>
      </c>
      <c r="AT13321" s="93"/>
      <c r="AU13321" s="93"/>
      <c r="AV13321" s="93"/>
    </row>
    <row r="13322" spans="35:48" x14ac:dyDescent="0.55000000000000004">
      <c r="AI13322" s="278" t="s">
        <v>20795</v>
      </c>
      <c r="AJ13322" s="279">
        <v>2270</v>
      </c>
      <c r="AL13322" s="246" t="s">
        <v>64945</v>
      </c>
      <c r="AM13322" s="247">
        <v>508.08</v>
      </c>
      <c r="AO13322" s="226" t="s">
        <v>34141</v>
      </c>
      <c r="AP13322" s="227">
        <v>21280.07</v>
      </c>
      <c r="AR13322" s="207" t="s">
        <v>27226</v>
      </c>
      <c r="AS13322" s="208">
        <v>4720.8500000000004</v>
      </c>
      <c r="AT13322" s="93"/>
      <c r="AU13322" s="93"/>
      <c r="AV13322" s="93"/>
    </row>
    <row r="13323" spans="35:48" x14ac:dyDescent="0.55000000000000004">
      <c r="AI13323" s="278" t="s">
        <v>20796</v>
      </c>
      <c r="AJ13323" s="279">
        <v>53869.38</v>
      </c>
      <c r="AL13323" s="246" t="s">
        <v>53825</v>
      </c>
      <c r="AM13323" s="247">
        <v>5936.27</v>
      </c>
      <c r="AO13323" s="226" t="s">
        <v>35682</v>
      </c>
      <c r="AP13323" s="227">
        <v>5975</v>
      </c>
      <c r="AR13323" s="207" t="s">
        <v>27227</v>
      </c>
      <c r="AS13323" s="208">
        <v>199182.36</v>
      </c>
      <c r="AT13323" s="93"/>
      <c r="AU13323" s="93"/>
      <c r="AV13323" s="93"/>
    </row>
    <row r="13324" spans="35:48" x14ac:dyDescent="0.55000000000000004">
      <c r="AI13324" s="278" t="s">
        <v>20798</v>
      </c>
      <c r="AJ13324" s="279">
        <v>22524.47</v>
      </c>
      <c r="AL13324" s="246" t="s">
        <v>61228</v>
      </c>
      <c r="AM13324" s="247">
        <v>1530.23</v>
      </c>
      <c r="AO13324" s="226" t="s">
        <v>27782</v>
      </c>
      <c r="AP13324" s="227">
        <v>64201.7</v>
      </c>
      <c r="AR13324" s="207" t="s">
        <v>27228</v>
      </c>
      <c r="AS13324" s="208">
        <v>23839.24</v>
      </c>
      <c r="AT13324" s="93"/>
      <c r="AU13324" s="93"/>
      <c r="AV13324" s="93"/>
    </row>
    <row r="13325" spans="35:48" x14ac:dyDescent="0.55000000000000004">
      <c r="AI13325" s="278" t="s">
        <v>33637</v>
      </c>
      <c r="AJ13325" s="279">
        <v>15435.7</v>
      </c>
      <c r="AL13325" s="246" t="s">
        <v>36730</v>
      </c>
      <c r="AM13325" s="247">
        <v>55859.88</v>
      </c>
      <c r="AO13325" s="226" t="s">
        <v>45612</v>
      </c>
      <c r="AP13325" s="227">
        <v>1933254.24</v>
      </c>
      <c r="AR13325" s="207" t="s">
        <v>27229</v>
      </c>
      <c r="AS13325" s="208">
        <v>25111.25</v>
      </c>
      <c r="AT13325" s="93"/>
      <c r="AU13325" s="93"/>
      <c r="AV13325" s="93"/>
    </row>
    <row r="13326" spans="35:48" x14ac:dyDescent="0.55000000000000004">
      <c r="AI13326" s="278" t="s">
        <v>33638</v>
      </c>
      <c r="AJ13326" s="279">
        <v>506892.2</v>
      </c>
      <c r="AL13326" s="246" t="s">
        <v>56613</v>
      </c>
      <c r="AM13326" s="247">
        <v>83494.2</v>
      </c>
      <c r="AO13326" s="226" t="s">
        <v>36720</v>
      </c>
      <c r="AP13326" s="227">
        <v>-40.78</v>
      </c>
      <c r="AR13326" s="207" t="s">
        <v>27230</v>
      </c>
      <c r="AS13326" s="208">
        <v>7765.19</v>
      </c>
      <c r="AT13326" s="93"/>
      <c r="AU13326" s="93"/>
      <c r="AV13326" s="93"/>
    </row>
    <row r="13327" spans="35:48" x14ac:dyDescent="0.55000000000000004">
      <c r="AI13327" s="278" t="s">
        <v>61685</v>
      </c>
      <c r="AJ13327" s="279">
        <v>9737.33</v>
      </c>
      <c r="AL13327" s="246" t="s">
        <v>47285</v>
      </c>
      <c r="AM13327" s="247">
        <v>1953.84</v>
      </c>
      <c r="AO13327" s="226" t="s">
        <v>53774</v>
      </c>
      <c r="AP13327" s="227">
        <v>32326.98</v>
      </c>
      <c r="AR13327" s="207" t="s">
        <v>27231</v>
      </c>
      <c r="AS13327" s="208">
        <v>1858.22</v>
      </c>
      <c r="AT13327" s="93"/>
      <c r="AU13327" s="93"/>
      <c r="AV13327" s="93"/>
    </row>
    <row r="13328" spans="35:48" x14ac:dyDescent="0.55000000000000004">
      <c r="AI13328" s="278" t="s">
        <v>20819</v>
      </c>
      <c r="AJ13328" s="279">
        <v>39820.379999999997</v>
      </c>
      <c r="AL13328" s="246" t="s">
        <v>36732</v>
      </c>
      <c r="AM13328" s="247">
        <v>55000</v>
      </c>
      <c r="AO13328" s="226" t="s">
        <v>53775</v>
      </c>
      <c r="AP13328" s="227">
        <v>2473.02</v>
      </c>
      <c r="AR13328" s="207" t="s">
        <v>27232</v>
      </c>
      <c r="AS13328" s="208">
        <v>102590.17</v>
      </c>
      <c r="AT13328" s="93"/>
      <c r="AU13328" s="93"/>
      <c r="AV13328" s="93"/>
    </row>
    <row r="13329" spans="35:48" x14ac:dyDescent="0.55000000000000004">
      <c r="AI13329" s="278" t="s">
        <v>33640</v>
      </c>
      <c r="AJ13329" s="279">
        <v>27680.53</v>
      </c>
      <c r="AL13329" s="246" t="s">
        <v>36733</v>
      </c>
      <c r="AM13329" s="247">
        <v>128699.07</v>
      </c>
      <c r="AO13329" s="226" t="s">
        <v>53776</v>
      </c>
      <c r="AP13329" s="227">
        <v>5656</v>
      </c>
      <c r="AR13329" s="207" t="s">
        <v>27233</v>
      </c>
      <c r="AS13329" s="208">
        <v>1040.45</v>
      </c>
      <c r="AT13329" s="93"/>
      <c r="AU13329" s="93"/>
      <c r="AV13329" s="93"/>
    </row>
    <row r="13330" spans="35:48" x14ac:dyDescent="0.55000000000000004">
      <c r="AI13330" s="278" t="s">
        <v>60906</v>
      </c>
      <c r="AJ13330" s="279">
        <v>3259.1</v>
      </c>
      <c r="AL13330" s="246" t="s">
        <v>58690</v>
      </c>
      <c r="AM13330" s="247">
        <v>74641.95</v>
      </c>
      <c r="AO13330" s="226" t="s">
        <v>53777</v>
      </c>
      <c r="AP13330" s="227">
        <v>97722.5</v>
      </c>
      <c r="AR13330" s="207" t="s">
        <v>27234</v>
      </c>
      <c r="AS13330" s="208">
        <v>139.35</v>
      </c>
      <c r="AT13330" s="93"/>
      <c r="AU13330" s="93"/>
      <c r="AV13330" s="93"/>
    </row>
    <row r="13331" spans="35:48" x14ac:dyDescent="0.55000000000000004">
      <c r="AI13331" s="278" t="s">
        <v>20842</v>
      </c>
      <c r="AJ13331" s="279">
        <v>47.89</v>
      </c>
      <c r="AL13331" s="246" t="s">
        <v>60749</v>
      </c>
      <c r="AM13331" s="247">
        <v>4350</v>
      </c>
      <c r="AO13331" s="226" t="s">
        <v>53778</v>
      </c>
      <c r="AP13331" s="227">
        <v>18522.86</v>
      </c>
      <c r="AR13331" s="207" t="s">
        <v>27235</v>
      </c>
      <c r="AS13331" s="208">
        <v>11070</v>
      </c>
      <c r="AT13331" s="93"/>
      <c r="AU13331" s="93"/>
      <c r="AV13331" s="93"/>
    </row>
    <row r="13332" spans="35:48" x14ac:dyDescent="0.55000000000000004">
      <c r="AI13332" s="278" t="s">
        <v>50664</v>
      </c>
      <c r="AJ13332" s="279">
        <v>13.45</v>
      </c>
      <c r="AL13332" s="246" t="s">
        <v>53826</v>
      </c>
      <c r="AM13332" s="247">
        <v>1354.08</v>
      </c>
      <c r="AO13332" s="226" t="s">
        <v>53779</v>
      </c>
      <c r="AP13332" s="227">
        <v>8654.99</v>
      </c>
      <c r="AR13332" s="207" t="s">
        <v>27236</v>
      </c>
      <c r="AS13332" s="208">
        <v>73769.16</v>
      </c>
      <c r="AT13332" s="93"/>
      <c r="AU13332" s="93"/>
      <c r="AV13332" s="93"/>
    </row>
    <row r="13333" spans="35:48" x14ac:dyDescent="0.55000000000000004">
      <c r="AI13333" s="278" t="s">
        <v>20843</v>
      </c>
      <c r="AJ13333" s="279">
        <v>32.04</v>
      </c>
      <c r="AL13333" s="246" t="s">
        <v>36735</v>
      </c>
      <c r="AM13333" s="247">
        <v>44681</v>
      </c>
      <c r="AO13333" s="226" t="s">
        <v>53780</v>
      </c>
      <c r="AP13333" s="227">
        <v>4220</v>
      </c>
      <c r="AR13333" s="207" t="s">
        <v>27237</v>
      </c>
      <c r="AS13333" s="208">
        <v>600</v>
      </c>
      <c r="AT13333" s="93"/>
      <c r="AU13333" s="93"/>
      <c r="AV13333" s="93"/>
    </row>
    <row r="13334" spans="35:48" x14ac:dyDescent="0.55000000000000004">
      <c r="AI13334" s="278" t="s">
        <v>60907</v>
      </c>
      <c r="AJ13334" s="279">
        <v>504.35</v>
      </c>
      <c r="AL13334" s="246" t="s">
        <v>39511</v>
      </c>
      <c r="AM13334" s="247">
        <v>6519.73</v>
      </c>
      <c r="AO13334" s="226" t="s">
        <v>53781</v>
      </c>
      <c r="AP13334" s="227">
        <v>9877.75</v>
      </c>
      <c r="AR13334" s="207" t="s">
        <v>27238</v>
      </c>
      <c r="AS13334" s="208">
        <v>96628.160000000003</v>
      </c>
      <c r="AT13334" s="93"/>
      <c r="AU13334" s="93"/>
      <c r="AV13334" s="93"/>
    </row>
    <row r="13335" spans="35:48" x14ac:dyDescent="0.55000000000000004">
      <c r="AI13335" s="278" t="s">
        <v>43239</v>
      </c>
      <c r="AJ13335" s="279">
        <v>4.7699999999999996</v>
      </c>
      <c r="AL13335" s="246" t="s">
        <v>60750</v>
      </c>
      <c r="AM13335" s="247">
        <v>2410.23</v>
      </c>
      <c r="AO13335" s="226" t="s">
        <v>53782</v>
      </c>
      <c r="AP13335" s="227">
        <v>29090.76</v>
      </c>
      <c r="AR13335" s="207" t="s">
        <v>14193</v>
      </c>
      <c r="AS13335" s="208">
        <v>6044</v>
      </c>
      <c r="AT13335" s="93"/>
      <c r="AU13335" s="93"/>
      <c r="AV13335" s="93"/>
    </row>
    <row r="13336" spans="35:48" x14ac:dyDescent="0.55000000000000004">
      <c r="AI13336" s="278" t="s">
        <v>60909</v>
      </c>
      <c r="AJ13336" s="279">
        <v>29.62</v>
      </c>
      <c r="AL13336" s="246" t="s">
        <v>53828</v>
      </c>
      <c r="AM13336" s="247">
        <v>52397.5</v>
      </c>
      <c r="AO13336" s="226" t="s">
        <v>53783</v>
      </c>
      <c r="AP13336" s="227">
        <v>2048.31</v>
      </c>
      <c r="AR13336" s="207" t="s">
        <v>27239</v>
      </c>
      <c r="AS13336" s="208">
        <v>38260.67</v>
      </c>
      <c r="AT13336" s="93"/>
      <c r="AU13336" s="93"/>
      <c r="AV13336" s="93"/>
    </row>
    <row r="13337" spans="35:48" x14ac:dyDescent="0.55000000000000004">
      <c r="AI13337" s="278" t="s">
        <v>60910</v>
      </c>
      <c r="AJ13337" s="279">
        <v>0.8</v>
      </c>
      <c r="AL13337" s="246" t="s">
        <v>36736</v>
      </c>
      <c r="AM13337" s="247">
        <v>37497.339999999997</v>
      </c>
      <c r="AO13337" s="226" t="s">
        <v>53784</v>
      </c>
      <c r="AP13337" s="227">
        <v>11469.6</v>
      </c>
      <c r="AR13337" s="207" t="s">
        <v>27240</v>
      </c>
      <c r="AS13337" s="208">
        <v>1184.46</v>
      </c>
      <c r="AT13337" s="93"/>
      <c r="AU13337" s="93"/>
      <c r="AV13337" s="93"/>
    </row>
    <row r="13338" spans="35:48" x14ac:dyDescent="0.55000000000000004">
      <c r="AI13338" s="278" t="s">
        <v>32128</v>
      </c>
      <c r="AJ13338" s="279">
        <v>-1289.8499999999999</v>
      </c>
      <c r="AL13338" s="246" t="s">
        <v>36737</v>
      </c>
      <c r="AM13338" s="247">
        <v>71130.39</v>
      </c>
      <c r="AO13338" s="226" t="s">
        <v>53785</v>
      </c>
      <c r="AP13338" s="227">
        <v>1793.58</v>
      </c>
      <c r="AR13338" s="207" t="s">
        <v>27241</v>
      </c>
      <c r="AS13338" s="208">
        <v>20925.8</v>
      </c>
      <c r="AT13338" s="93"/>
      <c r="AU13338" s="93"/>
      <c r="AV13338" s="93"/>
    </row>
    <row r="13339" spans="35:48" x14ac:dyDescent="0.55000000000000004">
      <c r="AI13339" s="278" t="s">
        <v>20845</v>
      </c>
      <c r="AJ13339" s="279">
        <v>0.72</v>
      </c>
      <c r="AL13339" s="246" t="s">
        <v>36738</v>
      </c>
      <c r="AM13339" s="247">
        <v>37022.35</v>
      </c>
      <c r="AO13339" s="226" t="s">
        <v>53786</v>
      </c>
      <c r="AP13339" s="227">
        <v>1014.62</v>
      </c>
      <c r="AR13339" s="207" t="s">
        <v>27242</v>
      </c>
      <c r="AS13339" s="208">
        <v>189.3</v>
      </c>
      <c r="AT13339" s="93"/>
      <c r="AU13339" s="93"/>
      <c r="AV13339" s="93"/>
    </row>
    <row r="13340" spans="35:48" x14ac:dyDescent="0.55000000000000004">
      <c r="AI13340" s="278" t="s">
        <v>20846</v>
      </c>
      <c r="AJ13340" s="279">
        <v>18165.29</v>
      </c>
      <c r="AL13340" s="246" t="s">
        <v>58691</v>
      </c>
      <c r="AM13340" s="247">
        <v>5256.26</v>
      </c>
      <c r="AO13340" s="226" t="s">
        <v>53787</v>
      </c>
      <c r="AP13340" s="227">
        <v>3196.44</v>
      </c>
      <c r="AR13340" s="207" t="s">
        <v>27243</v>
      </c>
      <c r="AS13340" s="208">
        <v>613.79999999999995</v>
      </c>
      <c r="AT13340" s="93"/>
      <c r="AU13340" s="93"/>
      <c r="AV13340" s="93"/>
    </row>
    <row r="13341" spans="35:48" x14ac:dyDescent="0.55000000000000004">
      <c r="AI13341" s="278" t="s">
        <v>20847</v>
      </c>
      <c r="AJ13341" s="279">
        <v>2603.56</v>
      </c>
      <c r="AL13341" s="246" t="s">
        <v>53829</v>
      </c>
      <c r="AM13341" s="247">
        <v>8299.69</v>
      </c>
      <c r="AO13341" s="226" t="s">
        <v>53788</v>
      </c>
      <c r="AP13341" s="227">
        <v>1105.5</v>
      </c>
      <c r="AR13341" s="207" t="s">
        <v>27244</v>
      </c>
      <c r="AS13341" s="208">
        <v>43700.44</v>
      </c>
      <c r="AT13341" s="93"/>
      <c r="AU13341" s="93"/>
      <c r="AV13341" s="93"/>
    </row>
    <row r="13342" spans="35:48" x14ac:dyDescent="0.55000000000000004">
      <c r="AI13342" s="278" t="s">
        <v>20848</v>
      </c>
      <c r="AJ13342" s="279">
        <v>30485.67</v>
      </c>
      <c r="AL13342" s="246" t="s">
        <v>53830</v>
      </c>
      <c r="AM13342" s="247">
        <v>39977.129999999997</v>
      </c>
      <c r="AO13342" s="226" t="s">
        <v>35683</v>
      </c>
      <c r="AP13342" s="227">
        <v>59306.45</v>
      </c>
      <c r="AR13342" s="207" t="s">
        <v>27245</v>
      </c>
      <c r="AS13342" s="208">
        <v>41163.69</v>
      </c>
      <c r="AT13342" s="93"/>
      <c r="AU13342" s="93"/>
      <c r="AV13342" s="93"/>
    </row>
    <row r="13343" spans="35:48" x14ac:dyDescent="0.55000000000000004">
      <c r="AI13343" s="278" t="s">
        <v>39184</v>
      </c>
      <c r="AJ13343" s="279">
        <v>51663.48</v>
      </c>
      <c r="AL13343" s="246" t="s">
        <v>50433</v>
      </c>
      <c r="AM13343" s="247">
        <v>23484.11</v>
      </c>
      <c r="AO13343" s="226" t="s">
        <v>34142</v>
      </c>
      <c r="AP13343" s="227">
        <v>142975</v>
      </c>
      <c r="AR13343" s="207" t="s">
        <v>27246</v>
      </c>
      <c r="AS13343" s="208">
        <v>11598.79</v>
      </c>
      <c r="AT13343" s="93"/>
      <c r="AU13343" s="93"/>
      <c r="AV13343" s="93"/>
    </row>
    <row r="13344" spans="35:48" x14ac:dyDescent="0.55000000000000004">
      <c r="AI13344" s="278" t="s">
        <v>33643</v>
      </c>
      <c r="AJ13344" s="279">
        <v>4555.68</v>
      </c>
      <c r="AL13344" s="246" t="s">
        <v>48278</v>
      </c>
      <c r="AM13344" s="247">
        <v>184575</v>
      </c>
      <c r="AO13344" s="226" t="s">
        <v>47273</v>
      </c>
      <c r="AP13344" s="227">
        <v>1834.95</v>
      </c>
      <c r="AR13344" s="207" t="s">
        <v>27247</v>
      </c>
      <c r="AS13344" s="208">
        <v>1483.85</v>
      </c>
      <c r="AT13344" s="93"/>
      <c r="AU13344" s="93"/>
      <c r="AV13344" s="93"/>
    </row>
    <row r="13345" spans="35:48" x14ac:dyDescent="0.55000000000000004">
      <c r="AI13345" s="278" t="s">
        <v>40793</v>
      </c>
      <c r="AJ13345" s="279">
        <v>34181.160000000003</v>
      </c>
      <c r="AL13345" s="246" t="s">
        <v>36739</v>
      </c>
      <c r="AM13345" s="247">
        <v>35184.800000000003</v>
      </c>
      <c r="AO13345" s="226" t="s">
        <v>34143</v>
      </c>
      <c r="AP13345" s="227">
        <v>117939.38</v>
      </c>
      <c r="AR13345" s="207" t="s">
        <v>14194</v>
      </c>
      <c r="AS13345" s="208">
        <v>72779.100000000006</v>
      </c>
      <c r="AT13345" s="93"/>
      <c r="AU13345" s="93"/>
      <c r="AV13345" s="93"/>
    </row>
    <row r="13346" spans="35:48" x14ac:dyDescent="0.55000000000000004">
      <c r="AI13346" s="278" t="s">
        <v>20866</v>
      </c>
      <c r="AJ13346" s="279">
        <v>5175.2299999999996</v>
      </c>
      <c r="AL13346" s="246" t="s">
        <v>58338</v>
      </c>
      <c r="AM13346" s="247">
        <v>6812.54</v>
      </c>
      <c r="AO13346" s="226" t="s">
        <v>34144</v>
      </c>
      <c r="AP13346" s="227">
        <v>2520</v>
      </c>
      <c r="AR13346" s="207" t="s">
        <v>14195</v>
      </c>
      <c r="AS13346" s="208">
        <v>105679.73</v>
      </c>
      <c r="AT13346" s="93"/>
      <c r="AU13346" s="93"/>
      <c r="AV13346" s="93"/>
    </row>
    <row r="13347" spans="35:48" x14ac:dyDescent="0.55000000000000004">
      <c r="AI13347" s="278" t="s">
        <v>20867</v>
      </c>
      <c r="AJ13347" s="279">
        <v>68</v>
      </c>
      <c r="AL13347" s="246" t="s">
        <v>36740</v>
      </c>
      <c r="AM13347" s="247">
        <v>115893.7</v>
      </c>
      <c r="AO13347" s="226" t="s">
        <v>34145</v>
      </c>
      <c r="AP13347" s="227">
        <v>61859.32</v>
      </c>
      <c r="AR13347" s="207" t="s">
        <v>27248</v>
      </c>
      <c r="AS13347" s="208">
        <v>132302.34</v>
      </c>
      <c r="AT13347" s="93"/>
      <c r="AU13347" s="93"/>
      <c r="AV13347" s="93"/>
    </row>
    <row r="13348" spans="35:48" x14ac:dyDescent="0.55000000000000004">
      <c r="AI13348" s="278" t="s">
        <v>20870</v>
      </c>
      <c r="AJ13348" s="279">
        <v>1365.32</v>
      </c>
      <c r="AL13348" s="246" t="s">
        <v>56614</v>
      </c>
      <c r="AM13348" s="247">
        <v>320629</v>
      </c>
      <c r="AO13348" s="226" t="s">
        <v>36721</v>
      </c>
      <c r="AP13348" s="227">
        <v>223550.36</v>
      </c>
      <c r="AR13348" s="207" t="s">
        <v>27249</v>
      </c>
      <c r="AS13348" s="208">
        <v>66609.84</v>
      </c>
      <c r="AT13348" s="93"/>
      <c r="AU13348" s="93"/>
      <c r="AV13348" s="93"/>
    </row>
    <row r="13349" spans="35:48" x14ac:dyDescent="0.55000000000000004">
      <c r="AI13349" s="278" t="s">
        <v>20894</v>
      </c>
      <c r="AJ13349" s="279">
        <v>113.37</v>
      </c>
      <c r="AL13349" s="246" t="s">
        <v>47287</v>
      </c>
      <c r="AM13349" s="247">
        <v>5122.1000000000004</v>
      </c>
      <c r="AO13349" s="226" t="s">
        <v>34146</v>
      </c>
      <c r="AP13349" s="227">
        <v>1610.58</v>
      </c>
      <c r="AR13349" s="207" t="s">
        <v>27250</v>
      </c>
      <c r="AS13349" s="208">
        <v>13101.2</v>
      </c>
      <c r="AT13349" s="93"/>
      <c r="AU13349" s="93"/>
      <c r="AV13349" s="93"/>
    </row>
    <row r="13350" spans="35:48" x14ac:dyDescent="0.55000000000000004">
      <c r="AI13350" s="278" t="s">
        <v>20895</v>
      </c>
      <c r="AJ13350" s="279">
        <v>12312.22</v>
      </c>
      <c r="AL13350" s="246" t="s">
        <v>53831</v>
      </c>
      <c r="AM13350" s="247">
        <v>4812.5</v>
      </c>
      <c r="AO13350" s="226" t="s">
        <v>36722</v>
      </c>
      <c r="AP13350" s="227">
        <v>162888.21</v>
      </c>
      <c r="AR13350" s="207" t="s">
        <v>27251</v>
      </c>
      <c r="AS13350" s="208">
        <v>6115.5</v>
      </c>
      <c r="AT13350" s="93"/>
      <c r="AU13350" s="93"/>
      <c r="AV13350" s="93"/>
    </row>
    <row r="13351" spans="35:48" x14ac:dyDescent="0.55000000000000004">
      <c r="AI13351" s="278" t="s">
        <v>50666</v>
      </c>
      <c r="AJ13351" s="279">
        <v>3894</v>
      </c>
      <c r="AL13351" s="246" t="s">
        <v>47288</v>
      </c>
      <c r="AM13351" s="247">
        <v>760</v>
      </c>
      <c r="AO13351" s="226" t="s">
        <v>34147</v>
      </c>
      <c r="AP13351" s="227">
        <v>4314.7700000000004</v>
      </c>
      <c r="AR13351" s="207" t="s">
        <v>27252</v>
      </c>
      <c r="AS13351" s="208">
        <v>36795.589999999997</v>
      </c>
      <c r="AT13351" s="93"/>
      <c r="AU13351" s="93"/>
      <c r="AV13351" s="93"/>
    </row>
    <row r="13352" spans="35:48" x14ac:dyDescent="0.55000000000000004">
      <c r="AI13352" s="278" t="s">
        <v>69313</v>
      </c>
      <c r="AJ13352" s="279">
        <v>8190</v>
      </c>
      <c r="AL13352" s="246" t="s">
        <v>53832</v>
      </c>
      <c r="AM13352" s="247">
        <v>702.04</v>
      </c>
      <c r="AO13352" s="226" t="s">
        <v>50419</v>
      </c>
      <c r="AP13352" s="227">
        <v>61.5</v>
      </c>
      <c r="AR13352" s="207" t="s">
        <v>27253</v>
      </c>
      <c r="AS13352" s="208">
        <v>29300.78</v>
      </c>
      <c r="AT13352" s="93"/>
      <c r="AU13352" s="93"/>
      <c r="AV13352" s="93"/>
    </row>
    <row r="13353" spans="35:48" x14ac:dyDescent="0.55000000000000004">
      <c r="AI13353" s="278" t="s">
        <v>46051</v>
      </c>
      <c r="AJ13353" s="279">
        <v>-37246.44</v>
      </c>
      <c r="AL13353" s="246" t="s">
        <v>53833</v>
      </c>
      <c r="AM13353" s="247">
        <v>329.48</v>
      </c>
      <c r="AO13353" s="226" t="s">
        <v>34148</v>
      </c>
      <c r="AP13353" s="227">
        <v>9167.66</v>
      </c>
      <c r="AR13353" s="207" t="s">
        <v>27254</v>
      </c>
      <c r="AS13353" s="208">
        <v>37260.51</v>
      </c>
      <c r="AT13353" s="93"/>
      <c r="AU13353" s="93"/>
      <c r="AV13353" s="93"/>
    </row>
    <row r="13354" spans="35:48" x14ac:dyDescent="0.55000000000000004">
      <c r="AI13354" s="278" t="s">
        <v>20896</v>
      </c>
      <c r="AJ13354" s="279">
        <v>-151.19</v>
      </c>
      <c r="AL13354" s="246" t="s">
        <v>49177</v>
      </c>
      <c r="AM13354" s="247">
        <v>135.6</v>
      </c>
      <c r="AO13354" s="226" t="s">
        <v>39490</v>
      </c>
      <c r="AP13354" s="227">
        <v>41137.71</v>
      </c>
      <c r="AR13354" s="207" t="s">
        <v>27255</v>
      </c>
      <c r="AS13354" s="208">
        <v>33510.43</v>
      </c>
      <c r="AT13354" s="93"/>
      <c r="AU13354" s="93"/>
      <c r="AV13354" s="93"/>
    </row>
    <row r="13355" spans="35:48" x14ac:dyDescent="0.55000000000000004">
      <c r="AI13355" s="278" t="s">
        <v>50670</v>
      </c>
      <c r="AJ13355" s="279">
        <v>414.38</v>
      </c>
      <c r="AL13355" s="246" t="s">
        <v>48279</v>
      </c>
      <c r="AM13355" s="247">
        <v>10052.86</v>
      </c>
      <c r="AO13355" s="226" t="s">
        <v>34149</v>
      </c>
      <c r="AP13355" s="227">
        <v>165622.29999999999</v>
      </c>
      <c r="AR13355" s="207" t="s">
        <v>27256</v>
      </c>
      <c r="AS13355" s="208">
        <v>394508.88</v>
      </c>
      <c r="AT13355" s="93"/>
      <c r="AU13355" s="93"/>
      <c r="AV13355" s="93"/>
    </row>
    <row r="13356" spans="35:48" x14ac:dyDescent="0.55000000000000004">
      <c r="AI13356" s="278" t="s">
        <v>20898</v>
      </c>
      <c r="AJ13356" s="279">
        <v>2783.54</v>
      </c>
      <c r="AL13356" s="246" t="s">
        <v>48280</v>
      </c>
      <c r="AM13356" s="247">
        <v>769.04</v>
      </c>
      <c r="AO13356" s="226" t="s">
        <v>35684</v>
      </c>
      <c r="AP13356" s="227">
        <v>6376.25</v>
      </c>
      <c r="AR13356" s="207" t="s">
        <v>27257</v>
      </c>
      <c r="AS13356" s="208">
        <v>305881.87</v>
      </c>
      <c r="AT13356" s="93"/>
      <c r="AU13356" s="93"/>
      <c r="AV13356" s="93"/>
    </row>
    <row r="13357" spans="35:48" x14ac:dyDescent="0.55000000000000004">
      <c r="AI13357" s="278" t="s">
        <v>20899</v>
      </c>
      <c r="AJ13357" s="279">
        <v>50.08</v>
      </c>
      <c r="AL13357" s="246" t="s">
        <v>53834</v>
      </c>
      <c r="AM13357" s="247">
        <v>325.88</v>
      </c>
      <c r="AO13357" s="226" t="s">
        <v>40632</v>
      </c>
      <c r="AP13357" s="227">
        <v>1106.25</v>
      </c>
      <c r="AR13357" s="207" t="s">
        <v>27258</v>
      </c>
      <c r="AS13357" s="208">
        <v>67971.570000000007</v>
      </c>
      <c r="AT13357" s="93"/>
      <c r="AU13357" s="93"/>
      <c r="AV13357" s="93"/>
    </row>
    <row r="13358" spans="35:48" x14ac:dyDescent="0.55000000000000004">
      <c r="AI13358" s="278" t="s">
        <v>43240</v>
      </c>
      <c r="AJ13358" s="279">
        <v>-23.03</v>
      </c>
      <c r="AL13358" s="246" t="s">
        <v>59856</v>
      </c>
      <c r="AM13358" s="247">
        <v>584.32000000000005</v>
      </c>
      <c r="AO13358" s="226" t="s">
        <v>34150</v>
      </c>
      <c r="AP13358" s="227">
        <v>120.62</v>
      </c>
      <c r="AR13358" s="207" t="s">
        <v>27259</v>
      </c>
      <c r="AS13358" s="208">
        <v>126179.71</v>
      </c>
      <c r="AT13358" s="93"/>
      <c r="AU13358" s="93"/>
      <c r="AV13358" s="93"/>
    </row>
    <row r="13359" spans="35:48" x14ac:dyDescent="0.55000000000000004">
      <c r="AI13359" s="278" t="s">
        <v>50671</v>
      </c>
      <c r="AJ13359" s="279">
        <v>222.27</v>
      </c>
      <c r="AL13359" s="246" t="s">
        <v>53835</v>
      </c>
      <c r="AM13359" s="247">
        <v>69982.5</v>
      </c>
      <c r="AO13359" s="226" t="s">
        <v>34151</v>
      </c>
      <c r="AP13359" s="227">
        <v>75132.02</v>
      </c>
      <c r="AR13359" s="207" t="s">
        <v>27260</v>
      </c>
      <c r="AS13359" s="208">
        <v>327470.38</v>
      </c>
      <c r="AT13359" s="93"/>
      <c r="AU13359" s="93"/>
      <c r="AV13359" s="93"/>
    </row>
    <row r="13360" spans="35:48" x14ac:dyDescent="0.55000000000000004">
      <c r="AI13360" s="278" t="s">
        <v>20900</v>
      </c>
      <c r="AJ13360" s="279">
        <v>6.98</v>
      </c>
      <c r="AL13360" s="246" t="s">
        <v>49178</v>
      </c>
      <c r="AM13360" s="247">
        <v>4412.78</v>
      </c>
      <c r="AO13360" s="226" t="s">
        <v>35685</v>
      </c>
      <c r="AP13360" s="227">
        <v>95439.15</v>
      </c>
      <c r="AR13360" s="207" t="s">
        <v>27261</v>
      </c>
      <c r="AS13360" s="208">
        <v>82016</v>
      </c>
      <c r="AT13360" s="93"/>
      <c r="AU13360" s="93"/>
      <c r="AV13360" s="93"/>
    </row>
    <row r="13361" spans="35:48" x14ac:dyDescent="0.55000000000000004">
      <c r="AI13361" s="278" t="s">
        <v>32135</v>
      </c>
      <c r="AJ13361" s="279">
        <v>7665</v>
      </c>
      <c r="AL13361" s="246" t="s">
        <v>49179</v>
      </c>
      <c r="AM13361" s="247">
        <v>336.23</v>
      </c>
      <c r="AO13361" s="226" t="s">
        <v>35686</v>
      </c>
      <c r="AP13361" s="227">
        <v>65846.039999999994</v>
      </c>
      <c r="AR13361" s="207" t="s">
        <v>27262</v>
      </c>
      <c r="AS13361" s="208">
        <v>7008</v>
      </c>
      <c r="AT13361" s="93"/>
      <c r="AU13361" s="93"/>
      <c r="AV13361" s="93"/>
    </row>
    <row r="13362" spans="35:48" x14ac:dyDescent="0.55000000000000004">
      <c r="AI13362" s="278" t="s">
        <v>43241</v>
      </c>
      <c r="AJ13362" s="279">
        <v>57.55</v>
      </c>
      <c r="AL13362" s="246" t="s">
        <v>49180</v>
      </c>
      <c r="AM13362" s="247">
        <v>1081.1300000000001</v>
      </c>
      <c r="AO13362" s="226" t="s">
        <v>39491</v>
      </c>
      <c r="AP13362" s="227">
        <v>14400.31</v>
      </c>
      <c r="AR13362" s="207" t="s">
        <v>27263</v>
      </c>
      <c r="AS13362" s="208">
        <v>3415.89</v>
      </c>
      <c r="AT13362" s="93"/>
      <c r="AU13362" s="93"/>
      <c r="AV13362" s="93"/>
    </row>
    <row r="13363" spans="35:48" x14ac:dyDescent="0.55000000000000004">
      <c r="AI13363" s="278" t="s">
        <v>20903</v>
      </c>
      <c r="AJ13363" s="279">
        <v>51176.05</v>
      </c>
      <c r="AL13363" s="246" t="s">
        <v>49181</v>
      </c>
      <c r="AM13363" s="247">
        <v>971.36</v>
      </c>
      <c r="AO13363" s="226" t="s">
        <v>39492</v>
      </c>
      <c r="AP13363" s="227">
        <v>1277.33</v>
      </c>
      <c r="AR13363" s="207" t="s">
        <v>27264</v>
      </c>
      <c r="AS13363" s="208">
        <v>536.11</v>
      </c>
      <c r="AT13363" s="93"/>
      <c r="AU13363" s="93"/>
      <c r="AV13363" s="93"/>
    </row>
    <row r="13364" spans="35:48" x14ac:dyDescent="0.55000000000000004">
      <c r="AI13364" s="278" t="s">
        <v>20904</v>
      </c>
      <c r="AJ13364" s="279">
        <v>-6.89</v>
      </c>
      <c r="AL13364" s="246" t="s">
        <v>63387</v>
      </c>
      <c r="AM13364" s="247">
        <v>17527.5</v>
      </c>
      <c r="AO13364" s="226" t="s">
        <v>39493</v>
      </c>
      <c r="AP13364" s="227">
        <v>2102.04</v>
      </c>
      <c r="AR13364" s="207" t="s">
        <v>27265</v>
      </c>
      <c r="AS13364" s="208">
        <v>4070</v>
      </c>
      <c r="AT13364" s="93"/>
      <c r="AU13364" s="93"/>
      <c r="AV13364" s="93"/>
    </row>
    <row r="13365" spans="35:48" x14ac:dyDescent="0.55000000000000004">
      <c r="AI13365" s="278" t="s">
        <v>50673</v>
      </c>
      <c r="AJ13365" s="279">
        <v>-1742.16</v>
      </c>
      <c r="AL13365" s="246" t="s">
        <v>63388</v>
      </c>
      <c r="AM13365" s="247">
        <v>1340.88</v>
      </c>
      <c r="AO13365" s="226" t="s">
        <v>39494</v>
      </c>
      <c r="AP13365" s="227">
        <v>73.09</v>
      </c>
      <c r="AR13365" s="207" t="s">
        <v>27266</v>
      </c>
      <c r="AS13365" s="208">
        <v>71574</v>
      </c>
      <c r="AT13365" s="93"/>
      <c r="AU13365" s="93"/>
      <c r="AV13365" s="93"/>
    </row>
    <row r="13366" spans="35:48" x14ac:dyDescent="0.55000000000000004">
      <c r="AI13366" s="278" t="s">
        <v>20905</v>
      </c>
      <c r="AJ13366" s="279">
        <v>-4537.41</v>
      </c>
      <c r="AL13366" s="246" t="s">
        <v>63389</v>
      </c>
      <c r="AM13366" s="247">
        <v>4294.2299999999996</v>
      </c>
      <c r="AO13366" s="226" t="s">
        <v>39495</v>
      </c>
      <c r="AP13366" s="227">
        <v>317.26</v>
      </c>
      <c r="AR13366" s="207" t="s">
        <v>27267</v>
      </c>
      <c r="AS13366" s="208">
        <v>4128</v>
      </c>
      <c r="AT13366" s="93"/>
      <c r="AU13366" s="93"/>
      <c r="AV13366" s="93"/>
    </row>
    <row r="13367" spans="35:48" x14ac:dyDescent="0.55000000000000004">
      <c r="AI13367" s="278" t="s">
        <v>69314</v>
      </c>
      <c r="AJ13367" s="279">
        <v>4996.91</v>
      </c>
      <c r="AL13367" s="246" t="s">
        <v>57881</v>
      </c>
      <c r="AM13367" s="247">
        <v>22232.81</v>
      </c>
      <c r="AO13367" s="226" t="s">
        <v>45613</v>
      </c>
      <c r="AP13367" s="227">
        <v>757683.9</v>
      </c>
      <c r="AR13367" s="207" t="s">
        <v>27268</v>
      </c>
      <c r="AS13367" s="208">
        <v>5566</v>
      </c>
      <c r="AT13367" s="93"/>
      <c r="AU13367" s="93"/>
      <c r="AV13367" s="93"/>
    </row>
    <row r="13368" spans="35:48" x14ac:dyDescent="0.55000000000000004">
      <c r="AI13368" s="278" t="s">
        <v>20943</v>
      </c>
      <c r="AJ13368" s="279">
        <v>349.54</v>
      </c>
      <c r="AL13368" s="246" t="s">
        <v>64946</v>
      </c>
      <c r="AM13368" s="247">
        <v>635.19000000000005</v>
      </c>
      <c r="AO13368" s="226" t="s">
        <v>47274</v>
      </c>
      <c r="AP13368" s="227">
        <v>31243.46</v>
      </c>
      <c r="AR13368" s="207" t="s">
        <v>27269</v>
      </c>
      <c r="AS13368" s="208">
        <v>1272</v>
      </c>
      <c r="AT13368" s="93"/>
      <c r="AU13368" s="93"/>
      <c r="AV13368" s="93"/>
    </row>
    <row r="13369" spans="35:48" x14ac:dyDescent="0.55000000000000004">
      <c r="AI13369" s="278" t="s">
        <v>40797</v>
      </c>
      <c r="AJ13369" s="279">
        <v>2653.55</v>
      </c>
      <c r="AL13369" s="246" t="s">
        <v>60751</v>
      </c>
      <c r="AM13369" s="247">
        <v>3994.5</v>
      </c>
      <c r="AO13369" s="226" t="s">
        <v>48267</v>
      </c>
      <c r="AP13369" s="227">
        <v>23262.09</v>
      </c>
      <c r="AR13369" s="207" t="s">
        <v>27270</v>
      </c>
      <c r="AS13369" s="208">
        <v>6830</v>
      </c>
      <c r="AT13369" s="93"/>
      <c r="AU13369" s="93"/>
      <c r="AV13369" s="93"/>
    </row>
    <row r="13370" spans="35:48" x14ac:dyDescent="0.55000000000000004">
      <c r="AI13370" s="278" t="s">
        <v>70921</v>
      </c>
      <c r="AJ13370" s="279">
        <v>10060.030000000001</v>
      </c>
      <c r="AL13370" s="246" t="s">
        <v>60752</v>
      </c>
      <c r="AM13370" s="247">
        <v>305.58</v>
      </c>
      <c r="AO13370" s="226" t="s">
        <v>48268</v>
      </c>
      <c r="AP13370" s="227">
        <v>1779.51</v>
      </c>
      <c r="AR13370" s="207" t="s">
        <v>27271</v>
      </c>
      <c r="AS13370" s="208">
        <v>273</v>
      </c>
      <c r="AT13370" s="93"/>
      <c r="AU13370" s="93"/>
      <c r="AV13370" s="93"/>
    </row>
    <row r="13371" spans="35:48" x14ac:dyDescent="0.55000000000000004">
      <c r="AI13371" s="278" t="s">
        <v>20970</v>
      </c>
      <c r="AJ13371" s="279">
        <v>563.97</v>
      </c>
      <c r="AL13371" s="246" t="s">
        <v>60753</v>
      </c>
      <c r="AM13371" s="247">
        <v>978.66</v>
      </c>
      <c r="AO13371" s="226" t="s">
        <v>50420</v>
      </c>
      <c r="AP13371" s="227">
        <v>938.75</v>
      </c>
      <c r="AR13371" s="207" t="s">
        <v>27272</v>
      </c>
      <c r="AS13371" s="208">
        <v>61651</v>
      </c>
      <c r="AT13371" s="93"/>
      <c r="AU13371" s="93"/>
      <c r="AV13371" s="93"/>
    </row>
    <row r="13372" spans="35:48" x14ac:dyDescent="0.55000000000000004">
      <c r="AI13372" s="278" t="s">
        <v>20988</v>
      </c>
      <c r="AJ13372" s="279">
        <v>46400.23</v>
      </c>
      <c r="AL13372" s="246" t="s">
        <v>60754</v>
      </c>
      <c r="AM13372" s="247">
        <v>1680</v>
      </c>
      <c r="AO13372" s="226" t="s">
        <v>47275</v>
      </c>
      <c r="AP13372" s="227">
        <v>1372</v>
      </c>
      <c r="AR13372" s="207" t="s">
        <v>14197</v>
      </c>
      <c r="AS13372" s="208">
        <v>3450.71</v>
      </c>
      <c r="AT13372" s="93"/>
      <c r="AU13372" s="93"/>
      <c r="AV13372" s="93"/>
    </row>
    <row r="13373" spans="35:48" x14ac:dyDescent="0.55000000000000004">
      <c r="AI13373" s="278" t="s">
        <v>59325</v>
      </c>
      <c r="AJ13373" s="279">
        <v>13702.86</v>
      </c>
      <c r="AL13373" s="246" t="s">
        <v>47290</v>
      </c>
      <c r="AM13373" s="247">
        <v>16275</v>
      </c>
      <c r="AO13373" s="226" t="s">
        <v>47276</v>
      </c>
      <c r="AP13373" s="227">
        <v>683</v>
      </c>
      <c r="AR13373" s="207" t="s">
        <v>27273</v>
      </c>
      <c r="AS13373" s="208">
        <v>2110.37</v>
      </c>
      <c r="AT13373" s="93"/>
      <c r="AU13373" s="93"/>
      <c r="AV13373" s="93"/>
    </row>
    <row r="13374" spans="35:48" x14ac:dyDescent="0.55000000000000004">
      <c r="AI13374" s="278" t="s">
        <v>59986</v>
      </c>
      <c r="AJ13374" s="279">
        <v>391.39</v>
      </c>
      <c r="AL13374" s="246" t="s">
        <v>42957</v>
      </c>
      <c r="AM13374" s="247">
        <v>195</v>
      </c>
      <c r="AO13374" s="226" t="s">
        <v>47277</v>
      </c>
      <c r="AP13374" s="227">
        <v>157.19999999999999</v>
      </c>
      <c r="AR13374" s="207" t="s">
        <v>27274</v>
      </c>
      <c r="AS13374" s="208">
        <v>482</v>
      </c>
      <c r="AT13374" s="93"/>
      <c r="AU13374" s="93"/>
      <c r="AV13374" s="93"/>
    </row>
    <row r="13375" spans="35:48" x14ac:dyDescent="0.55000000000000004">
      <c r="AI13375" s="278" t="s">
        <v>20989</v>
      </c>
      <c r="AJ13375" s="279">
        <v>12874.37</v>
      </c>
      <c r="AL13375" s="246" t="s">
        <v>42958</v>
      </c>
      <c r="AM13375" s="247">
        <v>1359.18</v>
      </c>
      <c r="AO13375" s="226" t="s">
        <v>45614</v>
      </c>
      <c r="AP13375" s="227">
        <v>4390.18</v>
      </c>
      <c r="AR13375" s="207" t="s">
        <v>27275</v>
      </c>
      <c r="AS13375" s="208">
        <v>9022.14</v>
      </c>
      <c r="AT13375" s="93"/>
      <c r="AU13375" s="93"/>
      <c r="AV13375" s="93"/>
    </row>
    <row r="13376" spans="35:48" x14ac:dyDescent="0.55000000000000004">
      <c r="AI13376" s="278" t="s">
        <v>20990</v>
      </c>
      <c r="AJ13376" s="279">
        <v>4000</v>
      </c>
      <c r="AL13376" s="246" t="s">
        <v>47291</v>
      </c>
      <c r="AM13376" s="247">
        <v>4399</v>
      </c>
      <c r="AO13376" s="226" t="s">
        <v>50421</v>
      </c>
      <c r="AP13376" s="227">
        <v>20192</v>
      </c>
      <c r="AR13376" s="207" t="s">
        <v>27276</v>
      </c>
      <c r="AS13376" s="208">
        <v>54544.78</v>
      </c>
      <c r="AT13376" s="93"/>
      <c r="AU13376" s="93"/>
      <c r="AV13376" s="93"/>
    </row>
    <row r="13377" spans="35:48" x14ac:dyDescent="0.55000000000000004">
      <c r="AI13377" s="278" t="s">
        <v>69315</v>
      </c>
      <c r="AJ13377" s="279">
        <v>45826.66</v>
      </c>
      <c r="AL13377" s="246" t="s">
        <v>59857</v>
      </c>
      <c r="AM13377" s="247">
        <v>5065.84</v>
      </c>
      <c r="AO13377" s="226" t="s">
        <v>50422</v>
      </c>
      <c r="AP13377" s="227">
        <v>18133</v>
      </c>
      <c r="AR13377" s="207" t="s">
        <v>27277</v>
      </c>
      <c r="AS13377" s="208">
        <v>14250</v>
      </c>
      <c r="AT13377" s="93"/>
      <c r="AU13377" s="93"/>
      <c r="AV13377" s="93"/>
    </row>
    <row r="13378" spans="35:48" x14ac:dyDescent="0.55000000000000004">
      <c r="AI13378" s="278" t="s">
        <v>60911</v>
      </c>
      <c r="AJ13378" s="279">
        <v>16827.71</v>
      </c>
      <c r="AL13378" s="246" t="s">
        <v>47292</v>
      </c>
      <c r="AM13378" s="247">
        <v>404.14</v>
      </c>
      <c r="AO13378" s="226" t="s">
        <v>45615</v>
      </c>
      <c r="AP13378" s="227">
        <v>345045.5</v>
      </c>
      <c r="AR13378" s="207" t="s">
        <v>27278</v>
      </c>
      <c r="AS13378" s="208">
        <v>1090.1199999999999</v>
      </c>
      <c r="AT13378" s="93"/>
      <c r="AU13378" s="93"/>
      <c r="AV13378" s="93"/>
    </row>
    <row r="13379" spans="35:48" x14ac:dyDescent="0.55000000000000004">
      <c r="AI13379" s="278" t="s">
        <v>60912</v>
      </c>
      <c r="AJ13379" s="279">
        <v>43070.73</v>
      </c>
      <c r="AL13379" s="246" t="s">
        <v>45640</v>
      </c>
      <c r="AM13379" s="247">
        <v>15225</v>
      </c>
      <c r="AO13379" s="226" t="s">
        <v>45616</v>
      </c>
      <c r="AP13379" s="227">
        <v>26396.5</v>
      </c>
      <c r="AR13379" s="207" t="s">
        <v>27279</v>
      </c>
      <c r="AS13379" s="208">
        <v>3370.8</v>
      </c>
      <c r="AT13379" s="93"/>
      <c r="AU13379" s="93"/>
      <c r="AV13379" s="93"/>
    </row>
    <row r="13380" spans="35:48" x14ac:dyDescent="0.55000000000000004">
      <c r="AI13380" s="278" t="s">
        <v>46056</v>
      </c>
      <c r="AJ13380" s="279">
        <v>97000</v>
      </c>
      <c r="AL13380" s="246" t="s">
        <v>45641</v>
      </c>
      <c r="AM13380" s="247">
        <v>1157.07</v>
      </c>
      <c r="AO13380" s="226" t="s">
        <v>49164</v>
      </c>
      <c r="AP13380" s="227">
        <v>1336.73</v>
      </c>
      <c r="AR13380" s="207" t="s">
        <v>27280</v>
      </c>
      <c r="AS13380" s="208">
        <v>257.87</v>
      </c>
      <c r="AT13380" s="93"/>
      <c r="AU13380" s="93"/>
      <c r="AV13380" s="93"/>
    </row>
    <row r="13381" spans="35:48" x14ac:dyDescent="0.55000000000000004">
      <c r="AI13381" s="278" t="s">
        <v>60913</v>
      </c>
      <c r="AJ13381" s="279">
        <v>-22100</v>
      </c>
      <c r="AL13381" s="246" t="s">
        <v>45642</v>
      </c>
      <c r="AM13381" s="247">
        <v>3730.14</v>
      </c>
      <c r="AO13381" s="226" t="s">
        <v>49165</v>
      </c>
      <c r="AP13381" s="227">
        <v>102.26</v>
      </c>
      <c r="AR13381" s="207" t="s">
        <v>27281</v>
      </c>
      <c r="AS13381" s="208">
        <v>5872.5</v>
      </c>
      <c r="AT13381" s="93"/>
      <c r="AU13381" s="93"/>
      <c r="AV13381" s="93"/>
    </row>
    <row r="13382" spans="35:48" x14ac:dyDescent="0.55000000000000004">
      <c r="AI13382" s="278" t="s">
        <v>46057</v>
      </c>
      <c r="AJ13382" s="279">
        <v>15670.97</v>
      </c>
      <c r="AL13382" s="246" t="s">
        <v>59858</v>
      </c>
      <c r="AM13382" s="247">
        <v>1169.92</v>
      </c>
      <c r="AO13382" s="226" t="s">
        <v>27844</v>
      </c>
      <c r="AP13382" s="227">
        <v>3</v>
      </c>
      <c r="AR13382" s="207" t="s">
        <v>27282</v>
      </c>
      <c r="AS13382" s="208">
        <v>1255.3499999999999</v>
      </c>
      <c r="AT13382" s="93"/>
      <c r="AU13382" s="93"/>
      <c r="AV13382" s="93"/>
    </row>
    <row r="13383" spans="35:48" x14ac:dyDescent="0.55000000000000004">
      <c r="AI13383" s="278" t="s">
        <v>60914</v>
      </c>
      <c r="AJ13383" s="279">
        <v>3412.95</v>
      </c>
      <c r="AL13383" s="246" t="s">
        <v>47293</v>
      </c>
      <c r="AM13383" s="247">
        <v>173.3</v>
      </c>
      <c r="AO13383" s="226" t="s">
        <v>45617</v>
      </c>
      <c r="AP13383" s="227">
        <v>1568019.69</v>
      </c>
      <c r="AR13383" s="207" t="s">
        <v>27283</v>
      </c>
      <c r="AS13383" s="208">
        <v>545.27</v>
      </c>
      <c r="AT13383" s="93"/>
      <c r="AU13383" s="93"/>
      <c r="AV13383" s="93"/>
    </row>
    <row r="13384" spans="35:48" x14ac:dyDescent="0.55000000000000004">
      <c r="AI13384" s="278" t="s">
        <v>60915</v>
      </c>
      <c r="AJ13384" s="279">
        <v>12654.29</v>
      </c>
      <c r="AL13384" s="246" t="s">
        <v>28194</v>
      </c>
      <c r="AM13384" s="247">
        <v>-581.02</v>
      </c>
      <c r="AO13384" s="226" t="s">
        <v>45618</v>
      </c>
      <c r="AP13384" s="227">
        <v>119834.77</v>
      </c>
      <c r="AR13384" s="207" t="s">
        <v>27284</v>
      </c>
      <c r="AS13384" s="208">
        <v>49121.61</v>
      </c>
      <c r="AT13384" s="93"/>
      <c r="AU13384" s="93"/>
      <c r="AV13384" s="93"/>
    </row>
    <row r="13385" spans="35:48" x14ac:dyDescent="0.55000000000000004">
      <c r="AI13385" s="278" t="s">
        <v>60916</v>
      </c>
      <c r="AJ13385" s="279">
        <v>589.94000000000005</v>
      </c>
      <c r="AL13385" s="246" t="s">
        <v>34172</v>
      </c>
      <c r="AM13385" s="247">
        <v>2355.8000000000002</v>
      </c>
      <c r="AO13385" s="226" t="s">
        <v>27851</v>
      </c>
      <c r="AP13385" s="227">
        <v>134202.39000000001</v>
      </c>
      <c r="AR13385" s="207" t="s">
        <v>14199</v>
      </c>
      <c r="AS13385" s="208">
        <v>16331.21</v>
      </c>
      <c r="AT13385" s="93"/>
      <c r="AU13385" s="93"/>
      <c r="AV13385" s="93"/>
    </row>
    <row r="13386" spans="35:48" x14ac:dyDescent="0.55000000000000004">
      <c r="AI13386" s="278" t="s">
        <v>60917</v>
      </c>
      <c r="AJ13386" s="279">
        <v>576.45000000000005</v>
      </c>
      <c r="AL13386" s="246" t="s">
        <v>53838</v>
      </c>
      <c r="AM13386" s="247">
        <v>2454.73</v>
      </c>
      <c r="AO13386" s="226" t="s">
        <v>27852</v>
      </c>
      <c r="AP13386" s="227">
        <v>9697.25</v>
      </c>
      <c r="AR13386" s="207" t="s">
        <v>27285</v>
      </c>
      <c r="AS13386" s="208">
        <v>14250</v>
      </c>
      <c r="AT13386" s="93"/>
      <c r="AU13386" s="93"/>
      <c r="AV13386" s="93"/>
    </row>
    <row r="13387" spans="35:48" x14ac:dyDescent="0.55000000000000004">
      <c r="AI13387" s="278" t="s">
        <v>60918</v>
      </c>
      <c r="AJ13387" s="279">
        <v>704.09</v>
      </c>
      <c r="AL13387" s="246" t="s">
        <v>34173</v>
      </c>
      <c r="AM13387" s="247">
        <v>368</v>
      </c>
      <c r="AO13387" s="226" t="s">
        <v>27853</v>
      </c>
      <c r="AP13387" s="227">
        <v>4423.12</v>
      </c>
      <c r="AR13387" s="207" t="s">
        <v>27286</v>
      </c>
      <c r="AS13387" s="208">
        <v>5481.17</v>
      </c>
      <c r="AT13387" s="93"/>
      <c r="AU13387" s="93"/>
      <c r="AV13387" s="93"/>
    </row>
    <row r="13388" spans="35:48" x14ac:dyDescent="0.55000000000000004">
      <c r="AI13388" s="278" t="s">
        <v>60919</v>
      </c>
      <c r="AJ13388" s="279">
        <v>65.84</v>
      </c>
      <c r="AL13388" s="246" t="s">
        <v>53839</v>
      </c>
      <c r="AM13388" s="247">
        <v>1066.9000000000001</v>
      </c>
      <c r="AO13388" s="226" t="s">
        <v>27855</v>
      </c>
      <c r="AP13388" s="227">
        <v>1854.72</v>
      </c>
      <c r="AR13388" s="207" t="s">
        <v>27287</v>
      </c>
      <c r="AS13388" s="208">
        <v>1255.3499999999999</v>
      </c>
      <c r="AT13388" s="93"/>
      <c r="AU13388" s="93"/>
      <c r="AV13388" s="93"/>
    </row>
    <row r="13389" spans="35:48" x14ac:dyDescent="0.55000000000000004">
      <c r="AI13389" s="278" t="s">
        <v>60920</v>
      </c>
      <c r="AJ13389" s="279">
        <v>275</v>
      </c>
      <c r="AL13389" s="246" t="s">
        <v>28196</v>
      </c>
      <c r="AM13389" s="247">
        <v>1671.78</v>
      </c>
      <c r="AO13389" s="226" t="s">
        <v>27856</v>
      </c>
      <c r="AP13389" s="227">
        <v>2324.65</v>
      </c>
      <c r="AR13389" s="207" t="s">
        <v>27288</v>
      </c>
      <c r="AS13389" s="208">
        <v>3415.89</v>
      </c>
      <c r="AT13389" s="93"/>
      <c r="AU13389" s="93"/>
      <c r="AV13389" s="93"/>
    </row>
    <row r="13390" spans="35:48" x14ac:dyDescent="0.55000000000000004">
      <c r="AI13390" s="278" t="s">
        <v>65145</v>
      </c>
      <c r="AJ13390" s="279">
        <v>-19600</v>
      </c>
      <c r="AL13390" s="246" t="s">
        <v>56615</v>
      </c>
      <c r="AM13390" s="247">
        <v>5825</v>
      </c>
      <c r="AO13390" s="226" t="s">
        <v>27858</v>
      </c>
      <c r="AP13390" s="227">
        <v>651.16999999999996</v>
      </c>
      <c r="AR13390" s="207" t="s">
        <v>27289</v>
      </c>
      <c r="AS13390" s="208">
        <v>2911.37</v>
      </c>
      <c r="AT13390" s="93"/>
      <c r="AU13390" s="93"/>
      <c r="AV13390" s="93"/>
    </row>
    <row r="13391" spans="35:48" x14ac:dyDescent="0.55000000000000004">
      <c r="AI13391" s="278" t="s">
        <v>69316</v>
      </c>
      <c r="AJ13391" s="279">
        <v>10376.48</v>
      </c>
      <c r="AL13391" s="246" t="s">
        <v>56616</v>
      </c>
      <c r="AM13391" s="247">
        <v>720</v>
      </c>
      <c r="AO13391" s="226" t="s">
        <v>27859</v>
      </c>
      <c r="AP13391" s="227">
        <v>8720.66</v>
      </c>
      <c r="AR13391" s="207" t="s">
        <v>27290</v>
      </c>
      <c r="AS13391" s="208">
        <v>78775.14</v>
      </c>
      <c r="AT13391" s="93"/>
      <c r="AU13391" s="93"/>
      <c r="AV13391" s="93"/>
    </row>
    <row r="13392" spans="35:48" x14ac:dyDescent="0.55000000000000004">
      <c r="AI13392" s="278" t="s">
        <v>60921</v>
      </c>
      <c r="AJ13392" s="279">
        <v>8642.19</v>
      </c>
      <c r="AL13392" s="246" t="s">
        <v>28197</v>
      </c>
      <c r="AM13392" s="247">
        <v>36058.230000000003</v>
      </c>
      <c r="AO13392" s="226" t="s">
        <v>40633</v>
      </c>
      <c r="AP13392" s="227">
        <v>6900</v>
      </c>
      <c r="AR13392" s="207" t="s">
        <v>27291</v>
      </c>
      <c r="AS13392" s="208">
        <v>49121.61</v>
      </c>
      <c r="AT13392" s="93"/>
      <c r="AU13392" s="93"/>
      <c r="AV13392" s="93"/>
    </row>
    <row r="13393" spans="35:48" x14ac:dyDescent="0.55000000000000004">
      <c r="AI13393" s="278" t="s">
        <v>69317</v>
      </c>
      <c r="AJ13393" s="279">
        <v>64769.02</v>
      </c>
      <c r="AL13393" s="246" t="s">
        <v>28199</v>
      </c>
      <c r="AM13393" s="247">
        <v>3387.04</v>
      </c>
      <c r="AO13393" s="226" t="s">
        <v>27860</v>
      </c>
      <c r="AP13393" s="227">
        <v>300</v>
      </c>
      <c r="AR13393" s="207" t="s">
        <v>27292</v>
      </c>
      <c r="AS13393" s="208">
        <v>9909</v>
      </c>
      <c r="AT13393" s="93"/>
      <c r="AU13393" s="93"/>
      <c r="AV13393" s="93"/>
    </row>
    <row r="13394" spans="35:48" x14ac:dyDescent="0.55000000000000004">
      <c r="AI13394" s="278" t="s">
        <v>60922</v>
      </c>
      <c r="AJ13394" s="279">
        <v>-5420.56</v>
      </c>
      <c r="AL13394" s="246" t="s">
        <v>28200</v>
      </c>
      <c r="AM13394" s="247">
        <v>10847.38</v>
      </c>
      <c r="AO13394" s="226" t="s">
        <v>27861</v>
      </c>
      <c r="AP13394" s="227">
        <v>12646.82</v>
      </c>
      <c r="AR13394" s="207" t="s">
        <v>27293</v>
      </c>
      <c r="AS13394" s="208">
        <v>130246.78</v>
      </c>
      <c r="AT13394" s="93"/>
      <c r="AU13394" s="93"/>
      <c r="AV13394" s="93"/>
    </row>
    <row r="13395" spans="35:48" x14ac:dyDescent="0.55000000000000004">
      <c r="AI13395" s="278" t="s">
        <v>60923</v>
      </c>
      <c r="AJ13395" s="279">
        <v>337999.2</v>
      </c>
      <c r="AL13395" s="246" t="s">
        <v>55434</v>
      </c>
      <c r="AM13395" s="247">
        <v>7602.37</v>
      </c>
      <c r="AO13395" s="226" t="s">
        <v>27863</v>
      </c>
      <c r="AP13395" s="227">
        <v>7.1</v>
      </c>
      <c r="AR13395" s="207" t="s">
        <v>27294</v>
      </c>
      <c r="AS13395" s="208">
        <v>9097.5</v>
      </c>
      <c r="AT13395" s="93"/>
      <c r="AU13395" s="93"/>
      <c r="AV13395" s="93"/>
    </row>
    <row r="13396" spans="35:48" x14ac:dyDescent="0.55000000000000004">
      <c r="AI13396" s="278" t="s">
        <v>54367</v>
      </c>
      <c r="AJ13396" s="279">
        <v>2973.6</v>
      </c>
      <c r="AL13396" s="246" t="s">
        <v>28201</v>
      </c>
      <c r="AM13396" s="247">
        <v>8611.33</v>
      </c>
      <c r="AO13396" s="226" t="s">
        <v>27864</v>
      </c>
      <c r="AP13396" s="227">
        <v>13453.49</v>
      </c>
      <c r="AR13396" s="207" t="s">
        <v>27295</v>
      </c>
      <c r="AS13396" s="208">
        <v>1632</v>
      </c>
      <c r="AT13396" s="93"/>
      <c r="AU13396" s="93"/>
      <c r="AV13396" s="93"/>
    </row>
    <row r="13397" spans="35:48" x14ac:dyDescent="0.55000000000000004">
      <c r="AI13397" s="278" t="s">
        <v>21040</v>
      </c>
      <c r="AJ13397" s="279">
        <v>2039.59</v>
      </c>
      <c r="AL13397" s="246" t="s">
        <v>53841</v>
      </c>
      <c r="AM13397" s="247">
        <v>39369.22</v>
      </c>
      <c r="AO13397" s="226" t="s">
        <v>27865</v>
      </c>
      <c r="AP13397" s="227">
        <v>33922.47</v>
      </c>
      <c r="AR13397" s="207" t="s">
        <v>27296</v>
      </c>
      <c r="AS13397" s="208">
        <v>4408.93</v>
      </c>
      <c r="AT13397" s="93"/>
      <c r="AU13397" s="93"/>
      <c r="AV13397" s="93"/>
    </row>
    <row r="13398" spans="35:48" x14ac:dyDescent="0.55000000000000004">
      <c r="AI13398" s="278" t="s">
        <v>21044</v>
      </c>
      <c r="AJ13398" s="279">
        <v>826916.44</v>
      </c>
      <c r="AL13398" s="246" t="s">
        <v>58339</v>
      </c>
      <c r="AM13398" s="247">
        <v>18056</v>
      </c>
      <c r="AO13398" s="226" t="s">
        <v>27866</v>
      </c>
      <c r="AP13398" s="227">
        <v>22867.200000000001</v>
      </c>
      <c r="AR13398" s="207" t="s">
        <v>27297</v>
      </c>
      <c r="AS13398" s="208">
        <v>633.73</v>
      </c>
      <c r="AT13398" s="93"/>
      <c r="AU13398" s="93"/>
      <c r="AV13398" s="93"/>
    </row>
    <row r="13399" spans="35:48" x14ac:dyDescent="0.55000000000000004">
      <c r="AI13399" s="278" t="s">
        <v>43243</v>
      </c>
      <c r="AJ13399" s="279">
        <v>1645.04</v>
      </c>
      <c r="AL13399" s="246" t="s">
        <v>56617</v>
      </c>
      <c r="AM13399" s="247">
        <v>2417.3200000000002</v>
      </c>
      <c r="AO13399" s="226" t="s">
        <v>27868</v>
      </c>
      <c r="AP13399" s="227">
        <v>299</v>
      </c>
      <c r="AR13399" s="207" t="s">
        <v>27298</v>
      </c>
      <c r="AS13399" s="208">
        <v>75.19</v>
      </c>
      <c r="AT13399" s="93"/>
      <c r="AU13399" s="93"/>
      <c r="AV13399" s="93"/>
    </row>
    <row r="13400" spans="35:48" x14ac:dyDescent="0.55000000000000004">
      <c r="AI13400" s="278" t="s">
        <v>63488</v>
      </c>
      <c r="AJ13400" s="279">
        <v>3600</v>
      </c>
      <c r="AL13400" s="246" t="s">
        <v>57882</v>
      </c>
      <c r="AM13400" s="247">
        <v>21725.24</v>
      </c>
      <c r="AO13400" s="226" t="s">
        <v>27870</v>
      </c>
      <c r="AP13400" s="227">
        <v>13291.48</v>
      </c>
      <c r="AR13400" s="207" t="s">
        <v>27299</v>
      </c>
      <c r="AS13400" s="208">
        <v>652.65</v>
      </c>
      <c r="AT13400" s="93"/>
      <c r="AU13400" s="93"/>
      <c r="AV13400" s="93"/>
    </row>
    <row r="13401" spans="35:48" x14ac:dyDescent="0.55000000000000004">
      <c r="AI13401" s="278" t="s">
        <v>21046</v>
      </c>
      <c r="AJ13401" s="279">
        <v>23367.08</v>
      </c>
      <c r="AL13401" s="246" t="s">
        <v>59859</v>
      </c>
      <c r="AM13401" s="247">
        <v>-828.82</v>
      </c>
      <c r="AO13401" s="226" t="s">
        <v>53789</v>
      </c>
      <c r="AP13401" s="227">
        <v>32607.65</v>
      </c>
      <c r="AR13401" s="207" t="s">
        <v>27300</v>
      </c>
      <c r="AS13401" s="208">
        <v>99</v>
      </c>
      <c r="AT13401" s="93"/>
      <c r="AU13401" s="93"/>
      <c r="AV13401" s="93"/>
    </row>
    <row r="13402" spans="35:48" x14ac:dyDescent="0.55000000000000004">
      <c r="AI13402" s="278" t="s">
        <v>21047</v>
      </c>
      <c r="AJ13402" s="279">
        <v>62288.93</v>
      </c>
      <c r="AL13402" s="246" t="s">
        <v>56618</v>
      </c>
      <c r="AM13402" s="247">
        <v>3219.51</v>
      </c>
      <c r="AO13402" s="226" t="s">
        <v>27872</v>
      </c>
      <c r="AP13402" s="227">
        <v>47368.61</v>
      </c>
      <c r="AR13402" s="207" t="s">
        <v>27301</v>
      </c>
      <c r="AS13402" s="208">
        <v>1003</v>
      </c>
      <c r="AT13402" s="93"/>
      <c r="AU13402" s="93"/>
      <c r="AV13402" s="93"/>
    </row>
    <row r="13403" spans="35:48" x14ac:dyDescent="0.55000000000000004">
      <c r="AI13403" s="278" t="s">
        <v>21048</v>
      </c>
      <c r="AJ13403" s="279">
        <v>172839.24</v>
      </c>
      <c r="AL13403" s="246" t="s">
        <v>28202</v>
      </c>
      <c r="AM13403" s="247">
        <v>4240.4399999999996</v>
      </c>
      <c r="AO13403" s="226" t="s">
        <v>27873</v>
      </c>
      <c r="AP13403" s="227">
        <v>90542.62</v>
      </c>
      <c r="AR13403" s="207" t="s">
        <v>27302</v>
      </c>
      <c r="AS13403" s="208">
        <v>30615</v>
      </c>
      <c r="AT13403" s="93"/>
      <c r="AU13403" s="93"/>
      <c r="AV13403" s="93"/>
    </row>
    <row r="13404" spans="35:48" x14ac:dyDescent="0.55000000000000004">
      <c r="AI13404" s="278" t="s">
        <v>21049</v>
      </c>
      <c r="AJ13404" s="279">
        <v>29864.3</v>
      </c>
      <c r="AL13404" s="246" t="s">
        <v>28203</v>
      </c>
      <c r="AM13404" s="247">
        <v>570.67999999999995</v>
      </c>
      <c r="AO13404" s="226" t="s">
        <v>35687</v>
      </c>
      <c r="AP13404" s="227">
        <v>868.75</v>
      </c>
      <c r="AR13404" s="207" t="s">
        <v>27303</v>
      </c>
      <c r="AS13404" s="208">
        <v>6730</v>
      </c>
      <c r="AT13404" s="93"/>
      <c r="AU13404" s="93"/>
      <c r="AV13404" s="93"/>
    </row>
    <row r="13405" spans="35:48" x14ac:dyDescent="0.55000000000000004">
      <c r="AI13405" s="278" t="s">
        <v>21050</v>
      </c>
      <c r="AJ13405" s="279">
        <v>597677.99</v>
      </c>
      <c r="AL13405" s="246" t="s">
        <v>28204</v>
      </c>
      <c r="AM13405" s="247">
        <v>1614.76</v>
      </c>
      <c r="AO13405" s="226" t="s">
        <v>40634</v>
      </c>
      <c r="AP13405" s="227">
        <v>2495.2399999999998</v>
      </c>
      <c r="AR13405" s="207" t="s">
        <v>27304</v>
      </c>
      <c r="AS13405" s="208">
        <v>906.66</v>
      </c>
      <c r="AT13405" s="93"/>
      <c r="AU13405" s="93"/>
      <c r="AV13405" s="93"/>
    </row>
    <row r="13406" spans="35:48" x14ac:dyDescent="0.55000000000000004">
      <c r="AI13406" s="278" t="s">
        <v>54371</v>
      </c>
      <c r="AJ13406" s="279">
        <v>36825.85</v>
      </c>
      <c r="AL13406" s="246" t="s">
        <v>58340</v>
      </c>
      <c r="AM13406" s="247">
        <v>4271.25</v>
      </c>
      <c r="AO13406" s="226" t="s">
        <v>27874</v>
      </c>
      <c r="AP13406" s="227">
        <v>43501.919999999998</v>
      </c>
      <c r="AR13406" s="207" t="s">
        <v>27305</v>
      </c>
      <c r="AS13406" s="208">
        <v>906.67</v>
      </c>
      <c r="AT13406" s="93"/>
      <c r="AU13406" s="93"/>
      <c r="AV13406" s="93"/>
    </row>
    <row r="13407" spans="35:48" x14ac:dyDescent="0.55000000000000004">
      <c r="AI13407" s="278" t="s">
        <v>66773</v>
      </c>
      <c r="AJ13407" s="279">
        <v>11386.32</v>
      </c>
      <c r="AL13407" s="246" t="s">
        <v>28205</v>
      </c>
      <c r="AM13407" s="247">
        <v>565.61</v>
      </c>
      <c r="AO13407" s="226" t="s">
        <v>39501</v>
      </c>
      <c r="AP13407" s="227">
        <v>54500</v>
      </c>
      <c r="AR13407" s="207" t="s">
        <v>27306</v>
      </c>
      <c r="AS13407" s="208">
        <v>2500</v>
      </c>
      <c r="AT13407" s="93"/>
      <c r="AU13407" s="93"/>
      <c r="AV13407" s="93"/>
    </row>
    <row r="13408" spans="35:48" x14ac:dyDescent="0.55000000000000004">
      <c r="AI13408" s="278" t="s">
        <v>21054</v>
      </c>
      <c r="AJ13408" s="279">
        <v>50570.03</v>
      </c>
      <c r="AL13408" s="246" t="s">
        <v>34175</v>
      </c>
      <c r="AM13408" s="247">
        <v>9896.4</v>
      </c>
      <c r="AO13408" s="226" t="s">
        <v>53790</v>
      </c>
      <c r="AP13408" s="227">
        <v>5106.3500000000004</v>
      </c>
      <c r="AR13408" s="207" t="s">
        <v>27307</v>
      </c>
      <c r="AS13408" s="208">
        <v>1360.26</v>
      </c>
      <c r="AT13408" s="93"/>
      <c r="AU13408" s="93"/>
      <c r="AV13408" s="93"/>
    </row>
    <row r="13409" spans="35:48" x14ac:dyDescent="0.55000000000000004">
      <c r="AI13409" s="278" t="s">
        <v>69318</v>
      </c>
      <c r="AJ13409" s="279">
        <v>2812</v>
      </c>
      <c r="AL13409" s="246" t="s">
        <v>34176</v>
      </c>
      <c r="AM13409" s="247">
        <v>161154.4</v>
      </c>
      <c r="AO13409" s="226" t="s">
        <v>53791</v>
      </c>
      <c r="AP13409" s="227">
        <v>390.62</v>
      </c>
      <c r="AR13409" s="207" t="s">
        <v>27308</v>
      </c>
      <c r="AS13409" s="208">
        <v>4500</v>
      </c>
      <c r="AT13409" s="93"/>
      <c r="AU13409" s="93"/>
      <c r="AV13409" s="93"/>
    </row>
    <row r="13410" spans="35:48" x14ac:dyDescent="0.55000000000000004">
      <c r="AI13410" s="278" t="s">
        <v>13578</v>
      </c>
      <c r="AJ13410" s="279">
        <v>288311.7</v>
      </c>
      <c r="AL13410" s="246" t="s">
        <v>56619</v>
      </c>
      <c r="AM13410" s="247">
        <v>6124.58</v>
      </c>
      <c r="AO13410" s="226" t="s">
        <v>53792</v>
      </c>
      <c r="AP13410" s="227">
        <v>450.12</v>
      </c>
      <c r="AR13410" s="207" t="s">
        <v>27309</v>
      </c>
      <c r="AS13410" s="208">
        <v>2000</v>
      </c>
      <c r="AT13410" s="93"/>
      <c r="AU13410" s="93"/>
      <c r="AV13410" s="93"/>
    </row>
    <row r="13411" spans="35:48" x14ac:dyDescent="0.55000000000000004">
      <c r="AI13411" s="278" t="s">
        <v>21056</v>
      </c>
      <c r="AJ13411" s="279">
        <v>26822.5</v>
      </c>
      <c r="AL13411" s="246" t="s">
        <v>34179</v>
      </c>
      <c r="AM13411" s="247">
        <v>871.68</v>
      </c>
      <c r="AO13411" s="226" t="s">
        <v>47278</v>
      </c>
      <c r="AP13411" s="227">
        <v>2538</v>
      </c>
      <c r="AR13411" s="207" t="s">
        <v>27310</v>
      </c>
      <c r="AS13411" s="208">
        <v>2000</v>
      </c>
      <c r="AT13411" s="93"/>
      <c r="AU13411" s="93"/>
      <c r="AV13411" s="93"/>
    </row>
    <row r="13412" spans="35:48" x14ac:dyDescent="0.55000000000000004">
      <c r="AI13412" s="278" t="s">
        <v>21058</v>
      </c>
      <c r="AJ13412" s="279">
        <v>147199.95000000001</v>
      </c>
      <c r="AL13412" s="246" t="s">
        <v>56620</v>
      </c>
      <c r="AM13412" s="247">
        <v>27625</v>
      </c>
      <c r="AO13412" s="226" t="s">
        <v>40635</v>
      </c>
      <c r="AP13412" s="227">
        <v>55495.62</v>
      </c>
      <c r="AR13412" s="207" t="s">
        <v>27311</v>
      </c>
      <c r="AS13412" s="208">
        <v>15058</v>
      </c>
      <c r="AT13412" s="93"/>
      <c r="AU13412" s="93"/>
      <c r="AV13412" s="93"/>
    </row>
    <row r="13413" spans="35:48" x14ac:dyDescent="0.55000000000000004">
      <c r="AI13413" s="278" t="s">
        <v>35079</v>
      </c>
      <c r="AJ13413" s="279">
        <v>3688421.44</v>
      </c>
      <c r="AL13413" s="246" t="s">
        <v>63390</v>
      </c>
      <c r="AM13413" s="247">
        <v>7722</v>
      </c>
      <c r="AO13413" s="226" t="s">
        <v>40636</v>
      </c>
      <c r="AP13413" s="227">
        <v>3000</v>
      </c>
      <c r="AR13413" s="207" t="s">
        <v>27312</v>
      </c>
      <c r="AS13413" s="208">
        <v>23889.24</v>
      </c>
      <c r="AT13413" s="93"/>
      <c r="AU13413" s="93"/>
      <c r="AV13413" s="93"/>
    </row>
    <row r="13414" spans="35:48" x14ac:dyDescent="0.55000000000000004">
      <c r="AI13414" s="278" t="s">
        <v>36309</v>
      </c>
      <c r="AJ13414" s="279">
        <v>749231.05</v>
      </c>
      <c r="AL13414" s="246" t="s">
        <v>34181</v>
      </c>
      <c r="AM13414" s="247">
        <v>15653.5</v>
      </c>
      <c r="AO13414" s="226" t="s">
        <v>27876</v>
      </c>
      <c r="AP13414" s="227">
        <v>4011.35</v>
      </c>
      <c r="AR13414" s="207" t="s">
        <v>27313</v>
      </c>
      <c r="AS13414" s="208">
        <v>8206.3799999999992</v>
      </c>
      <c r="AT13414" s="93"/>
      <c r="AU13414" s="93"/>
      <c r="AV13414" s="93"/>
    </row>
    <row r="13415" spans="35:48" x14ac:dyDescent="0.55000000000000004">
      <c r="AI13415" s="278" t="s">
        <v>35086</v>
      </c>
      <c r="AJ13415" s="279">
        <v>265180.15000000002</v>
      </c>
      <c r="AL13415" s="246" t="s">
        <v>35722</v>
      </c>
      <c r="AM13415" s="247">
        <v>50995.29</v>
      </c>
      <c r="AO13415" s="226" t="s">
        <v>27877</v>
      </c>
      <c r="AP13415" s="227">
        <v>13818.39</v>
      </c>
      <c r="AR13415" s="207" t="s">
        <v>27314</v>
      </c>
      <c r="AS13415" s="208">
        <v>627.79</v>
      </c>
      <c r="AT13415" s="93"/>
      <c r="AU13415" s="93"/>
      <c r="AV13415" s="93"/>
    </row>
    <row r="13416" spans="35:48" x14ac:dyDescent="0.55000000000000004">
      <c r="AI13416" s="278" t="s">
        <v>21101</v>
      </c>
      <c r="AJ13416" s="279">
        <v>5412.48</v>
      </c>
      <c r="AL13416" s="246" t="s">
        <v>34182</v>
      </c>
      <c r="AM13416" s="247">
        <v>22190.76</v>
      </c>
      <c r="AO13416" s="226" t="s">
        <v>40637</v>
      </c>
      <c r="AP13416" s="227">
        <v>6007.6</v>
      </c>
      <c r="AR13416" s="207" t="s">
        <v>27315</v>
      </c>
      <c r="AS13416" s="208">
        <v>9097.5</v>
      </c>
      <c r="AT13416" s="93"/>
      <c r="AU13416" s="93"/>
      <c r="AV13416" s="93"/>
    </row>
    <row r="13417" spans="35:48" x14ac:dyDescent="0.55000000000000004">
      <c r="AI13417" s="278" t="s">
        <v>21102</v>
      </c>
      <c r="AJ13417" s="279">
        <v>33166.31</v>
      </c>
      <c r="AL13417" s="246" t="s">
        <v>28207</v>
      </c>
      <c r="AM13417" s="247">
        <v>19549.47</v>
      </c>
      <c r="AO13417" s="226" t="s">
        <v>42940</v>
      </c>
      <c r="AP13417" s="227">
        <v>13547.39</v>
      </c>
      <c r="AR13417" s="207" t="s">
        <v>27316</v>
      </c>
      <c r="AS13417" s="208">
        <v>9113.0400000000009</v>
      </c>
      <c r="AT13417" s="93"/>
      <c r="AU13417" s="93"/>
      <c r="AV13417" s="93"/>
    </row>
    <row r="13418" spans="35:48" x14ac:dyDescent="0.55000000000000004">
      <c r="AI13418" s="278" t="s">
        <v>21103</v>
      </c>
      <c r="AJ13418" s="279">
        <v>1800.64</v>
      </c>
      <c r="AL13418" s="246" t="s">
        <v>28208</v>
      </c>
      <c r="AM13418" s="247">
        <v>2855.3</v>
      </c>
      <c r="AO13418" s="226" t="s">
        <v>27879</v>
      </c>
      <c r="AP13418" s="227">
        <v>38062.57</v>
      </c>
      <c r="AR13418" s="207" t="s">
        <v>27317</v>
      </c>
      <c r="AS13418" s="208">
        <v>1632</v>
      </c>
      <c r="AT13418" s="93"/>
      <c r="AU13418" s="93"/>
      <c r="AV13418" s="93"/>
    </row>
    <row r="13419" spans="35:48" x14ac:dyDescent="0.55000000000000004">
      <c r="AI13419" s="278" t="s">
        <v>33656</v>
      </c>
      <c r="AJ13419" s="279">
        <v>14637.98</v>
      </c>
      <c r="AL13419" s="246" t="s">
        <v>35724</v>
      </c>
      <c r="AM13419" s="247">
        <v>28292.22</v>
      </c>
      <c r="AO13419" s="226" t="s">
        <v>27880</v>
      </c>
      <c r="AP13419" s="227">
        <v>3085.62</v>
      </c>
      <c r="AR13419" s="207" t="s">
        <v>27318</v>
      </c>
      <c r="AS13419" s="208">
        <v>4408.93</v>
      </c>
      <c r="AT13419" s="93"/>
      <c r="AU13419" s="93"/>
      <c r="AV13419" s="93"/>
    </row>
    <row r="13420" spans="35:48" x14ac:dyDescent="0.55000000000000004">
      <c r="AI13420" s="278" t="s">
        <v>21110</v>
      </c>
      <c r="AJ13420" s="279">
        <v>38666.83</v>
      </c>
      <c r="AL13420" s="246" t="s">
        <v>48282</v>
      </c>
      <c r="AM13420" s="247">
        <v>-949.22</v>
      </c>
      <c r="AO13420" s="226" t="s">
        <v>27881</v>
      </c>
      <c r="AP13420" s="227">
        <v>4184.2</v>
      </c>
      <c r="AR13420" s="207" t="s">
        <v>27319</v>
      </c>
      <c r="AS13420" s="208">
        <v>1261.52</v>
      </c>
      <c r="AT13420" s="93"/>
      <c r="AU13420" s="93"/>
      <c r="AV13420" s="93"/>
    </row>
    <row r="13421" spans="35:48" x14ac:dyDescent="0.55000000000000004">
      <c r="AI13421" s="278" t="s">
        <v>69319</v>
      </c>
      <c r="AJ13421" s="279">
        <v>451.12</v>
      </c>
      <c r="AL13421" s="246" t="s">
        <v>61229</v>
      </c>
      <c r="AM13421" s="247">
        <v>12097</v>
      </c>
      <c r="AO13421" s="226" t="s">
        <v>42941</v>
      </c>
      <c r="AP13421" s="227">
        <v>3959.19</v>
      </c>
      <c r="AR13421" s="207" t="s">
        <v>27320</v>
      </c>
      <c r="AS13421" s="208">
        <v>5005.67</v>
      </c>
      <c r="AT13421" s="93"/>
      <c r="AU13421" s="93"/>
      <c r="AV13421" s="93"/>
    </row>
    <row r="13422" spans="35:48" x14ac:dyDescent="0.55000000000000004">
      <c r="AI13422" s="278" t="s">
        <v>13588</v>
      </c>
      <c r="AJ13422" s="279">
        <v>26707.56</v>
      </c>
      <c r="AL13422" s="246" t="s">
        <v>56621</v>
      </c>
      <c r="AM13422" s="247">
        <v>15039.85</v>
      </c>
      <c r="AO13422" s="226" t="s">
        <v>48269</v>
      </c>
      <c r="AP13422" s="227">
        <v>5409.04</v>
      </c>
      <c r="AR13422" s="207" t="s">
        <v>27321</v>
      </c>
      <c r="AS13422" s="208">
        <v>2500</v>
      </c>
      <c r="AT13422" s="93"/>
      <c r="AU13422" s="93"/>
      <c r="AV13422" s="93"/>
    </row>
    <row r="13423" spans="35:48" x14ac:dyDescent="0.55000000000000004">
      <c r="AI13423" s="278" t="s">
        <v>13589</v>
      </c>
      <c r="AJ13423" s="279">
        <v>83120.5</v>
      </c>
      <c r="AL13423" s="246" t="s">
        <v>53844</v>
      </c>
      <c r="AM13423" s="247">
        <v>1150.56</v>
      </c>
      <c r="AO13423" s="226" t="s">
        <v>45619</v>
      </c>
      <c r="AP13423" s="227">
        <v>69686.080000000002</v>
      </c>
      <c r="AR13423" s="207" t="s">
        <v>27322</v>
      </c>
      <c r="AS13423" s="208">
        <v>16136.19</v>
      </c>
      <c r="AT13423" s="93"/>
      <c r="AU13423" s="93"/>
      <c r="AV13423" s="93"/>
    </row>
    <row r="13424" spans="35:48" x14ac:dyDescent="0.55000000000000004">
      <c r="AI13424" s="278" t="s">
        <v>21111</v>
      </c>
      <c r="AJ13424" s="279">
        <v>34912.269999999997</v>
      </c>
      <c r="AL13424" s="246" t="s">
        <v>53845</v>
      </c>
      <c r="AM13424" s="247">
        <v>3684.77</v>
      </c>
      <c r="AO13424" s="226" t="s">
        <v>34155</v>
      </c>
      <c r="AP13424" s="227">
        <v>239930.05</v>
      </c>
      <c r="AR13424" s="207" t="s">
        <v>27323</v>
      </c>
      <c r="AS13424" s="208">
        <v>2012.91</v>
      </c>
      <c r="AT13424" s="93"/>
      <c r="AU13424" s="93"/>
      <c r="AV13424" s="93"/>
    </row>
    <row r="13425" spans="35:48" x14ac:dyDescent="0.55000000000000004">
      <c r="AI13425" s="278" t="s">
        <v>21112</v>
      </c>
      <c r="AJ13425" s="279">
        <v>51127.23</v>
      </c>
      <c r="AL13425" s="246" t="s">
        <v>53846</v>
      </c>
      <c r="AM13425" s="247">
        <v>1165.48</v>
      </c>
      <c r="AO13425" s="226" t="s">
        <v>34156</v>
      </c>
      <c r="AP13425" s="227">
        <v>1008993.8</v>
      </c>
      <c r="AR13425" s="207" t="s">
        <v>27324</v>
      </c>
      <c r="AS13425" s="208">
        <v>11230</v>
      </c>
      <c r="AT13425" s="93"/>
      <c r="AU13425" s="93"/>
      <c r="AV13425" s="93"/>
    </row>
    <row r="13426" spans="35:48" x14ac:dyDescent="0.55000000000000004">
      <c r="AI13426" s="278" t="s">
        <v>56805</v>
      </c>
      <c r="AJ13426" s="279">
        <v>8489.31</v>
      </c>
      <c r="AL13426" s="246" t="s">
        <v>56622</v>
      </c>
      <c r="AM13426" s="247">
        <v>21484.33</v>
      </c>
      <c r="AO13426" s="226" t="s">
        <v>35688</v>
      </c>
      <c r="AP13426" s="227">
        <v>1465.11</v>
      </c>
      <c r="AR13426" s="207" t="s">
        <v>27325</v>
      </c>
      <c r="AS13426" s="208">
        <v>54504.24</v>
      </c>
      <c r="AT13426" s="93"/>
      <c r="AU13426" s="93"/>
      <c r="AV13426" s="93"/>
    </row>
    <row r="13427" spans="35:48" x14ac:dyDescent="0.55000000000000004">
      <c r="AI13427" s="278" t="s">
        <v>21114</v>
      </c>
      <c r="AJ13427" s="279">
        <v>11752.9</v>
      </c>
      <c r="AL13427" s="246" t="s">
        <v>53848</v>
      </c>
      <c r="AM13427" s="247">
        <v>1643.52</v>
      </c>
      <c r="AO13427" s="226" t="s">
        <v>27883</v>
      </c>
      <c r="AP13427" s="227">
        <v>84911.34</v>
      </c>
      <c r="AR13427" s="207" t="s">
        <v>27326</v>
      </c>
      <c r="AS13427" s="208">
        <v>70316.42</v>
      </c>
      <c r="AT13427" s="93"/>
      <c r="AU13427" s="93"/>
      <c r="AV13427" s="93"/>
    </row>
    <row r="13428" spans="35:48" x14ac:dyDescent="0.55000000000000004">
      <c r="AI13428" s="278" t="s">
        <v>50676</v>
      </c>
      <c r="AJ13428" s="279">
        <v>5387.54</v>
      </c>
      <c r="AL13428" s="246" t="s">
        <v>53849</v>
      </c>
      <c r="AM13428" s="247">
        <v>5263.66</v>
      </c>
      <c r="AO13428" s="226" t="s">
        <v>47279</v>
      </c>
      <c r="AP13428" s="227">
        <v>1578</v>
      </c>
      <c r="AR13428" s="207" t="s">
        <v>27327</v>
      </c>
      <c r="AS13428" s="208">
        <v>470.7</v>
      </c>
      <c r="AT13428" s="93"/>
      <c r="AU13428" s="93"/>
      <c r="AV13428" s="93"/>
    </row>
    <row r="13429" spans="35:48" x14ac:dyDescent="0.55000000000000004">
      <c r="AI13429" s="278" t="s">
        <v>39188</v>
      </c>
      <c r="AJ13429" s="279">
        <v>10201</v>
      </c>
      <c r="AL13429" s="246" t="s">
        <v>57883</v>
      </c>
      <c r="AM13429" s="247">
        <v>521.96</v>
      </c>
      <c r="AO13429" s="226" t="s">
        <v>45620</v>
      </c>
      <c r="AP13429" s="227">
        <v>17657.669999999998</v>
      </c>
      <c r="AR13429" s="207" t="s">
        <v>27328</v>
      </c>
      <c r="AS13429" s="208">
        <v>5560</v>
      </c>
      <c r="AT13429" s="93"/>
      <c r="AU13429" s="93"/>
      <c r="AV13429" s="93"/>
    </row>
    <row r="13430" spans="35:48" x14ac:dyDescent="0.55000000000000004">
      <c r="AI13430" s="278" t="s">
        <v>70922</v>
      </c>
      <c r="AJ13430" s="279">
        <v>1900</v>
      </c>
      <c r="AL13430" s="246" t="s">
        <v>53850</v>
      </c>
      <c r="AM13430" s="247">
        <v>1734.63</v>
      </c>
      <c r="AO13430" s="226" t="s">
        <v>27884</v>
      </c>
      <c r="AP13430" s="227">
        <v>81800.539999999994</v>
      </c>
      <c r="AR13430" s="207" t="s">
        <v>27329</v>
      </c>
      <c r="AS13430" s="208">
        <v>1640.8</v>
      </c>
      <c r="AT13430" s="93"/>
      <c r="AU13430" s="93"/>
      <c r="AV13430" s="93"/>
    </row>
    <row r="13431" spans="35:48" x14ac:dyDescent="0.55000000000000004">
      <c r="AI13431" s="278" t="s">
        <v>69833</v>
      </c>
      <c r="AJ13431" s="279">
        <v>2000</v>
      </c>
      <c r="AL13431" s="246" t="s">
        <v>57884</v>
      </c>
      <c r="AM13431" s="247">
        <v>667.53</v>
      </c>
      <c r="AO13431" s="226" t="s">
        <v>34157</v>
      </c>
      <c r="AP13431" s="227">
        <v>177162.54</v>
      </c>
      <c r="AR13431" s="207" t="s">
        <v>27330</v>
      </c>
      <c r="AS13431" s="208">
        <v>12961.27</v>
      </c>
      <c r="AT13431" s="93"/>
      <c r="AU13431" s="93"/>
      <c r="AV13431" s="93"/>
    </row>
    <row r="13432" spans="35:48" x14ac:dyDescent="0.55000000000000004">
      <c r="AI13432" s="278" t="s">
        <v>21116</v>
      </c>
      <c r="AJ13432" s="279">
        <v>190896.18</v>
      </c>
      <c r="AL13432" s="246" t="s">
        <v>35726</v>
      </c>
      <c r="AM13432" s="247">
        <v>2957.88</v>
      </c>
      <c r="AO13432" s="226" t="s">
        <v>27885</v>
      </c>
      <c r="AP13432" s="227">
        <v>212520.97</v>
      </c>
      <c r="AR13432" s="207" t="s">
        <v>27331</v>
      </c>
      <c r="AS13432" s="208">
        <v>6957.63</v>
      </c>
      <c r="AT13432" s="93"/>
      <c r="AU13432" s="93"/>
      <c r="AV13432" s="93"/>
    </row>
    <row r="13433" spans="35:48" x14ac:dyDescent="0.55000000000000004">
      <c r="AI13433" s="278" t="s">
        <v>69320</v>
      </c>
      <c r="AJ13433" s="279">
        <v>339.36</v>
      </c>
      <c r="AL13433" s="246" t="s">
        <v>56623</v>
      </c>
      <c r="AM13433" s="247">
        <v>21196.28</v>
      </c>
      <c r="AO13433" s="226" t="s">
        <v>27886</v>
      </c>
      <c r="AP13433" s="227">
        <v>75413.98</v>
      </c>
      <c r="AR13433" s="207" t="s">
        <v>27332</v>
      </c>
      <c r="AS13433" s="208">
        <v>19717.78</v>
      </c>
      <c r="AT13433" s="93"/>
      <c r="AU13433" s="93"/>
      <c r="AV13433" s="93"/>
    </row>
    <row r="13434" spans="35:48" x14ac:dyDescent="0.55000000000000004">
      <c r="AI13434" s="278" t="s">
        <v>13590</v>
      </c>
      <c r="AJ13434" s="279">
        <v>804377.43</v>
      </c>
      <c r="AL13434" s="246" t="s">
        <v>57885</v>
      </c>
      <c r="AM13434" s="247">
        <v>670.14</v>
      </c>
      <c r="AO13434" s="226" t="s">
        <v>53793</v>
      </c>
      <c r="AP13434" s="227">
        <v>45450.96</v>
      </c>
      <c r="AR13434" s="207" t="s">
        <v>27333</v>
      </c>
      <c r="AS13434" s="208">
        <v>32.78</v>
      </c>
      <c r="AT13434" s="93"/>
      <c r="AU13434" s="93"/>
      <c r="AV13434" s="93"/>
    </row>
    <row r="13435" spans="35:48" x14ac:dyDescent="0.55000000000000004">
      <c r="AI13435" s="278" t="s">
        <v>69321</v>
      </c>
      <c r="AJ13435" s="279">
        <v>8296</v>
      </c>
      <c r="AL13435" s="246" t="s">
        <v>64947</v>
      </c>
      <c r="AM13435" s="247">
        <v>62.15</v>
      </c>
      <c r="AO13435" s="226" t="s">
        <v>50423</v>
      </c>
      <c r="AP13435" s="227">
        <v>31149.3</v>
      </c>
      <c r="AR13435" s="207" t="s">
        <v>27334</v>
      </c>
      <c r="AS13435" s="208">
        <v>140645.13</v>
      </c>
      <c r="AT13435" s="93"/>
      <c r="AU13435" s="93"/>
      <c r="AV13435" s="93"/>
    </row>
    <row r="13436" spans="35:48" x14ac:dyDescent="0.55000000000000004">
      <c r="AI13436" s="278" t="s">
        <v>13591</v>
      </c>
      <c r="AJ13436" s="279">
        <v>97674.31</v>
      </c>
      <c r="AL13436" s="246" t="s">
        <v>53853</v>
      </c>
      <c r="AM13436" s="247">
        <v>0.25</v>
      </c>
      <c r="AO13436" s="226" t="s">
        <v>27887</v>
      </c>
      <c r="AP13436" s="227">
        <v>55764.79</v>
      </c>
      <c r="AR13436" s="207" t="s">
        <v>27335</v>
      </c>
      <c r="AS13436" s="208">
        <v>78153.31</v>
      </c>
      <c r="AT13436" s="93"/>
      <c r="AU13436" s="93"/>
      <c r="AV13436" s="93"/>
    </row>
    <row r="13437" spans="35:48" x14ac:dyDescent="0.55000000000000004">
      <c r="AI13437" s="278" t="s">
        <v>69322</v>
      </c>
      <c r="AJ13437" s="279">
        <v>31403.82</v>
      </c>
      <c r="AL13437" s="246" t="s">
        <v>35727</v>
      </c>
      <c r="AM13437" s="247">
        <v>1803</v>
      </c>
      <c r="AO13437" s="226" t="s">
        <v>39502</v>
      </c>
      <c r="AP13437" s="227">
        <v>64170.73</v>
      </c>
      <c r="AR13437" s="207" t="s">
        <v>27336</v>
      </c>
      <c r="AS13437" s="208">
        <v>980.61</v>
      </c>
      <c r="AT13437" s="93"/>
      <c r="AU13437" s="93"/>
      <c r="AV13437" s="93"/>
    </row>
    <row r="13438" spans="35:48" x14ac:dyDescent="0.55000000000000004">
      <c r="AI13438" s="278" t="s">
        <v>13592</v>
      </c>
      <c r="AJ13438" s="279">
        <v>224904.68</v>
      </c>
      <c r="AL13438" s="246" t="s">
        <v>35728</v>
      </c>
      <c r="AM13438" s="247">
        <v>6058.13</v>
      </c>
      <c r="AO13438" s="226" t="s">
        <v>34158</v>
      </c>
      <c r="AP13438" s="227">
        <v>24992.43</v>
      </c>
      <c r="AR13438" s="207" t="s">
        <v>27337</v>
      </c>
      <c r="AS13438" s="208">
        <v>607.5</v>
      </c>
      <c r="AT13438" s="93"/>
      <c r="AU13438" s="93"/>
      <c r="AV13438" s="93"/>
    </row>
    <row r="13439" spans="35:48" x14ac:dyDescent="0.55000000000000004">
      <c r="AI13439" s="278" t="s">
        <v>21117</v>
      </c>
      <c r="AJ13439" s="279">
        <v>-1083.24</v>
      </c>
      <c r="AL13439" s="246" t="s">
        <v>35729</v>
      </c>
      <c r="AM13439" s="247">
        <v>2190.0500000000002</v>
      </c>
      <c r="AO13439" s="226" t="s">
        <v>27888</v>
      </c>
      <c r="AP13439" s="227">
        <v>121436.74</v>
      </c>
      <c r="AR13439" s="207" t="s">
        <v>27338</v>
      </c>
      <c r="AS13439" s="208">
        <v>1624.74</v>
      </c>
      <c r="AT13439" s="93"/>
      <c r="AU13439" s="93"/>
      <c r="AV13439" s="93"/>
    </row>
    <row r="13440" spans="35:48" x14ac:dyDescent="0.55000000000000004">
      <c r="AI13440" s="278" t="s">
        <v>56807</v>
      </c>
      <c r="AJ13440" s="279">
        <v>100980.11</v>
      </c>
      <c r="AL13440" s="246" t="s">
        <v>35730</v>
      </c>
      <c r="AM13440" s="247">
        <v>54536</v>
      </c>
      <c r="AO13440" s="226" t="s">
        <v>49166</v>
      </c>
      <c r="AP13440" s="227">
        <v>340.18</v>
      </c>
      <c r="AR13440" s="207" t="s">
        <v>27339</v>
      </c>
      <c r="AS13440" s="208">
        <v>13931.26</v>
      </c>
      <c r="AT13440" s="93"/>
      <c r="AU13440" s="93"/>
      <c r="AV13440" s="93"/>
    </row>
    <row r="13441" spans="35:48" x14ac:dyDescent="0.55000000000000004">
      <c r="AI13441" s="278" t="s">
        <v>35089</v>
      </c>
      <c r="AJ13441" s="279">
        <v>311398.28000000003</v>
      </c>
      <c r="AL13441" s="246" t="s">
        <v>53854</v>
      </c>
      <c r="AM13441" s="247">
        <v>2076.41</v>
      </c>
      <c r="AO13441" s="226" t="s">
        <v>50424</v>
      </c>
      <c r="AP13441" s="227">
        <v>412.33</v>
      </c>
      <c r="AR13441" s="207" t="s">
        <v>27340</v>
      </c>
      <c r="AS13441" s="208">
        <v>254578</v>
      </c>
      <c r="AT13441" s="93"/>
      <c r="AU13441" s="93"/>
      <c r="AV13441" s="93"/>
    </row>
    <row r="13442" spans="35:48" x14ac:dyDescent="0.55000000000000004">
      <c r="AI13442" s="278" t="s">
        <v>43244</v>
      </c>
      <c r="AJ13442" s="279">
        <v>112246.54</v>
      </c>
      <c r="AL13442" s="246" t="s">
        <v>58341</v>
      </c>
      <c r="AM13442" s="247">
        <v>471.56</v>
      </c>
      <c r="AO13442" s="226" t="s">
        <v>27889</v>
      </c>
      <c r="AP13442" s="227">
        <v>3838.19</v>
      </c>
      <c r="AR13442" s="207" t="s">
        <v>27341</v>
      </c>
      <c r="AS13442" s="208">
        <v>8412.01</v>
      </c>
      <c r="AT13442" s="93"/>
      <c r="AU13442" s="93"/>
      <c r="AV13442" s="93"/>
    </row>
    <row r="13443" spans="35:48" x14ac:dyDescent="0.55000000000000004">
      <c r="AI13443" s="278" t="s">
        <v>21175</v>
      </c>
      <c r="AJ13443" s="279">
        <v>40516</v>
      </c>
      <c r="AL13443" s="246" t="s">
        <v>59860</v>
      </c>
      <c r="AM13443" s="247">
        <v>-472.5</v>
      </c>
      <c r="AO13443" s="226" t="s">
        <v>45621</v>
      </c>
      <c r="AP13443" s="227">
        <v>1547.47</v>
      </c>
      <c r="AR13443" s="207" t="s">
        <v>27342</v>
      </c>
      <c r="AS13443" s="208">
        <v>3448.04</v>
      </c>
      <c r="AT13443" s="93"/>
      <c r="AU13443" s="93"/>
      <c r="AV13443" s="93"/>
    </row>
    <row r="13444" spans="35:48" x14ac:dyDescent="0.55000000000000004">
      <c r="AI13444" s="278" t="s">
        <v>70134</v>
      </c>
      <c r="AJ13444" s="279">
        <v>70044</v>
      </c>
      <c r="AL13444" s="246" t="s">
        <v>48284</v>
      </c>
      <c r="AM13444" s="247">
        <v>78550</v>
      </c>
      <c r="AO13444" s="226" t="s">
        <v>27890</v>
      </c>
      <c r="AP13444" s="227">
        <v>2600.0500000000002</v>
      </c>
      <c r="AR13444" s="207" t="s">
        <v>27343</v>
      </c>
      <c r="AS13444" s="208">
        <v>66426.87</v>
      </c>
      <c r="AT13444" s="93"/>
      <c r="AU13444" s="93"/>
      <c r="AV13444" s="93"/>
    </row>
    <row r="13445" spans="35:48" x14ac:dyDescent="0.55000000000000004">
      <c r="AI13445" s="278" t="s">
        <v>46060</v>
      </c>
      <c r="AJ13445" s="279">
        <v>9040</v>
      </c>
      <c r="AL13445" s="246" t="s">
        <v>47295</v>
      </c>
      <c r="AM13445" s="247">
        <v>20575.95</v>
      </c>
      <c r="AO13445" s="226" t="s">
        <v>27891</v>
      </c>
      <c r="AP13445" s="227">
        <v>10045.530000000001</v>
      </c>
      <c r="AR13445" s="207" t="s">
        <v>27344</v>
      </c>
      <c r="AS13445" s="208">
        <v>7131.72</v>
      </c>
      <c r="AT13445" s="93"/>
      <c r="AU13445" s="93"/>
      <c r="AV13445" s="93"/>
    </row>
    <row r="13446" spans="35:48" x14ac:dyDescent="0.55000000000000004">
      <c r="AI13446" s="278" t="s">
        <v>21176</v>
      </c>
      <c r="AJ13446" s="279">
        <v>14240.25</v>
      </c>
      <c r="AL13446" s="246" t="s">
        <v>59861</v>
      </c>
      <c r="AM13446" s="247">
        <v>357.69</v>
      </c>
      <c r="AO13446" s="226" t="s">
        <v>39503</v>
      </c>
      <c r="AP13446" s="227">
        <v>215768.69</v>
      </c>
      <c r="AR13446" s="207" t="s">
        <v>27345</v>
      </c>
      <c r="AS13446" s="208">
        <v>7200</v>
      </c>
      <c r="AT13446" s="93"/>
      <c r="AU13446" s="93"/>
      <c r="AV13446" s="93"/>
    </row>
    <row r="13447" spans="35:48" x14ac:dyDescent="0.55000000000000004">
      <c r="AI13447" s="278" t="s">
        <v>58038</v>
      </c>
      <c r="AJ13447" s="279">
        <v>20863.240000000002</v>
      </c>
      <c r="AL13447" s="246" t="s">
        <v>47296</v>
      </c>
      <c r="AM13447" s="247">
        <v>1556.89</v>
      </c>
      <c r="AO13447" s="226" t="s">
        <v>35689</v>
      </c>
      <c r="AP13447" s="227">
        <v>30449.759999999998</v>
      </c>
      <c r="AR13447" s="207" t="s">
        <v>27346</v>
      </c>
      <c r="AS13447" s="208">
        <v>28371.22</v>
      </c>
      <c r="AT13447" s="93"/>
      <c r="AU13447" s="93"/>
      <c r="AV13447" s="93"/>
    </row>
    <row r="13448" spans="35:48" x14ac:dyDescent="0.55000000000000004">
      <c r="AI13448" s="278" t="s">
        <v>33659</v>
      </c>
      <c r="AJ13448" s="279">
        <v>3040</v>
      </c>
      <c r="AL13448" s="246" t="s">
        <v>57886</v>
      </c>
      <c r="AM13448" s="247">
        <v>5128.75</v>
      </c>
      <c r="AO13448" s="226" t="s">
        <v>34159</v>
      </c>
      <c r="AP13448" s="227">
        <v>23595</v>
      </c>
      <c r="AR13448" s="207" t="s">
        <v>27347</v>
      </c>
      <c r="AS13448" s="208">
        <v>421152.96</v>
      </c>
      <c r="AT13448" s="93"/>
      <c r="AU13448" s="93"/>
      <c r="AV13448" s="93"/>
    </row>
    <row r="13449" spans="35:48" x14ac:dyDescent="0.55000000000000004">
      <c r="AI13449" s="278" t="s">
        <v>43245</v>
      </c>
      <c r="AJ13449" s="279">
        <v>25219.08</v>
      </c>
      <c r="AL13449" s="246" t="s">
        <v>57887</v>
      </c>
      <c r="AM13449" s="247">
        <v>5450.1</v>
      </c>
      <c r="AO13449" s="226" t="s">
        <v>27892</v>
      </c>
      <c r="AP13449" s="227">
        <v>187850.53</v>
      </c>
      <c r="AR13449" s="207" t="s">
        <v>27348</v>
      </c>
      <c r="AS13449" s="208">
        <v>52416.37</v>
      </c>
      <c r="AT13449" s="93"/>
      <c r="AU13449" s="93"/>
      <c r="AV13449" s="93"/>
    </row>
    <row r="13450" spans="35:48" x14ac:dyDescent="0.55000000000000004">
      <c r="AI13450" s="278" t="s">
        <v>47516</v>
      </c>
      <c r="AJ13450" s="279">
        <v>2565</v>
      </c>
      <c r="AL13450" s="246" t="s">
        <v>62819</v>
      </c>
      <c r="AM13450" s="247">
        <v>513</v>
      </c>
      <c r="AO13450" s="226" t="s">
        <v>27893</v>
      </c>
      <c r="AP13450" s="227">
        <v>466352.45</v>
      </c>
      <c r="AR13450" s="207" t="s">
        <v>27349</v>
      </c>
      <c r="AS13450" s="208">
        <v>12316.99</v>
      </c>
      <c r="AT13450" s="93"/>
      <c r="AU13450" s="93"/>
      <c r="AV13450" s="93"/>
    </row>
    <row r="13451" spans="35:48" x14ac:dyDescent="0.55000000000000004">
      <c r="AI13451" s="278" t="s">
        <v>21178</v>
      </c>
      <c r="AJ13451" s="279">
        <v>3660.14</v>
      </c>
      <c r="AL13451" s="246" t="s">
        <v>53855</v>
      </c>
      <c r="AM13451" s="247">
        <v>3612.11</v>
      </c>
      <c r="AO13451" s="226" t="s">
        <v>34160</v>
      </c>
      <c r="AP13451" s="227">
        <v>237604.64</v>
      </c>
      <c r="AR13451" s="207" t="s">
        <v>27350</v>
      </c>
      <c r="AS13451" s="208">
        <v>25910</v>
      </c>
      <c r="AT13451" s="93"/>
      <c r="AU13451" s="93"/>
      <c r="AV13451" s="93"/>
    </row>
    <row r="13452" spans="35:48" x14ac:dyDescent="0.55000000000000004">
      <c r="AI13452" s="278" t="s">
        <v>13597</v>
      </c>
      <c r="AJ13452" s="279">
        <v>440</v>
      </c>
      <c r="AL13452" s="246" t="s">
        <v>53856</v>
      </c>
      <c r="AM13452" s="247">
        <v>28528.69</v>
      </c>
      <c r="AO13452" s="226" t="s">
        <v>40638</v>
      </c>
      <c r="AP13452" s="227">
        <v>262.86</v>
      </c>
      <c r="AR13452" s="207" t="s">
        <v>27351</v>
      </c>
      <c r="AS13452" s="208">
        <v>783.3</v>
      </c>
      <c r="AT13452" s="93"/>
      <c r="AU13452" s="93"/>
      <c r="AV13452" s="93"/>
    </row>
    <row r="13453" spans="35:48" x14ac:dyDescent="0.55000000000000004">
      <c r="AI13453" s="278" t="s">
        <v>39192</v>
      </c>
      <c r="AJ13453" s="279">
        <v>33900</v>
      </c>
      <c r="AL13453" s="246" t="s">
        <v>59862</v>
      </c>
      <c r="AM13453" s="247">
        <v>-569.24</v>
      </c>
      <c r="AO13453" s="226" t="s">
        <v>42942</v>
      </c>
      <c r="AP13453" s="227">
        <v>101.88</v>
      </c>
      <c r="AR13453" s="207" t="s">
        <v>27352</v>
      </c>
      <c r="AS13453" s="208">
        <v>42774</v>
      </c>
      <c r="AT13453" s="93"/>
      <c r="AU13453" s="93"/>
      <c r="AV13453" s="93"/>
    </row>
    <row r="13454" spans="35:48" x14ac:dyDescent="0.55000000000000004">
      <c r="AI13454" s="278" t="s">
        <v>21180</v>
      </c>
      <c r="AJ13454" s="279">
        <v>5500</v>
      </c>
      <c r="AL13454" s="246" t="s">
        <v>47297</v>
      </c>
      <c r="AM13454" s="247">
        <v>2881.5</v>
      </c>
      <c r="AO13454" s="226" t="s">
        <v>40639</v>
      </c>
      <c r="AP13454" s="227">
        <v>23668.400000000001</v>
      </c>
      <c r="AR13454" s="207" t="s">
        <v>27353</v>
      </c>
      <c r="AS13454" s="208">
        <v>9038.86</v>
      </c>
      <c r="AT13454" s="93"/>
      <c r="AU13454" s="93"/>
      <c r="AV13454" s="93"/>
    </row>
    <row r="13455" spans="35:48" x14ac:dyDescent="0.55000000000000004">
      <c r="AI13455" s="278" t="s">
        <v>43246</v>
      </c>
      <c r="AJ13455" s="279">
        <v>380000</v>
      </c>
      <c r="AL13455" s="246" t="s">
        <v>47298</v>
      </c>
      <c r="AM13455" s="247">
        <v>207.71</v>
      </c>
      <c r="AO13455" s="226" t="s">
        <v>34161</v>
      </c>
      <c r="AP13455" s="227">
        <v>358.18</v>
      </c>
      <c r="AR13455" s="207" t="s">
        <v>27354</v>
      </c>
      <c r="AS13455" s="208">
        <v>88385.72</v>
      </c>
      <c r="AT13455" s="93"/>
      <c r="AU13455" s="93"/>
      <c r="AV13455" s="93"/>
    </row>
    <row r="13456" spans="35:48" x14ac:dyDescent="0.55000000000000004">
      <c r="AI13456" s="278" t="s">
        <v>69323</v>
      </c>
      <c r="AJ13456" s="279">
        <v>3346.75</v>
      </c>
      <c r="AL13456" s="246" t="s">
        <v>63391</v>
      </c>
      <c r="AM13456" s="247">
        <v>705.97</v>
      </c>
      <c r="AO13456" s="226" t="s">
        <v>39504</v>
      </c>
      <c r="AP13456" s="227">
        <v>3142</v>
      </c>
      <c r="AR13456" s="207" t="s">
        <v>27355</v>
      </c>
      <c r="AS13456" s="208">
        <v>82382.52</v>
      </c>
      <c r="AT13456" s="93"/>
      <c r="AU13456" s="93"/>
      <c r="AV13456" s="93"/>
    </row>
    <row r="13457" spans="35:48" x14ac:dyDescent="0.55000000000000004">
      <c r="AI13457" s="278" t="s">
        <v>69324</v>
      </c>
      <c r="AJ13457" s="279">
        <v>11753.1</v>
      </c>
      <c r="AL13457" s="246" t="s">
        <v>63392</v>
      </c>
      <c r="AM13457" s="247">
        <v>763.66</v>
      </c>
      <c r="AO13457" s="226" t="s">
        <v>45622</v>
      </c>
      <c r="AP13457" s="227">
        <v>3322.85</v>
      </c>
      <c r="AR13457" s="207" t="s">
        <v>27356</v>
      </c>
      <c r="AS13457" s="208">
        <v>63296.06</v>
      </c>
      <c r="AT13457" s="93"/>
      <c r="AU13457" s="93"/>
      <c r="AV13457" s="93"/>
    </row>
    <row r="13458" spans="35:48" x14ac:dyDescent="0.55000000000000004">
      <c r="AI13458" s="278" t="s">
        <v>69325</v>
      </c>
      <c r="AJ13458" s="279">
        <v>4600</v>
      </c>
      <c r="AL13458" s="246" t="s">
        <v>64948</v>
      </c>
      <c r="AM13458" s="247">
        <v>73.760000000000005</v>
      </c>
      <c r="AO13458" s="226" t="s">
        <v>53794</v>
      </c>
      <c r="AP13458" s="227">
        <v>528973.81000000006</v>
      </c>
      <c r="AR13458" s="207" t="s">
        <v>27357</v>
      </c>
      <c r="AS13458" s="208">
        <v>3519.77</v>
      </c>
      <c r="AT13458" s="93"/>
      <c r="AU13458" s="93"/>
      <c r="AV13458" s="93"/>
    </row>
    <row r="13459" spans="35:48" x14ac:dyDescent="0.55000000000000004">
      <c r="AI13459" s="278" t="s">
        <v>21183</v>
      </c>
      <c r="AJ13459" s="279">
        <v>124697.5</v>
      </c>
      <c r="AL13459" s="246" t="s">
        <v>63579</v>
      </c>
      <c r="AM13459" s="247">
        <v>1257.79</v>
      </c>
      <c r="AO13459" s="226" t="s">
        <v>27894</v>
      </c>
      <c r="AP13459" s="227">
        <v>112994.98</v>
      </c>
      <c r="AR13459" s="207" t="s">
        <v>27358</v>
      </c>
      <c r="AS13459" s="208">
        <v>8703.44</v>
      </c>
      <c r="AT13459" s="93"/>
      <c r="AU13459" s="93"/>
      <c r="AV13459" s="93"/>
    </row>
    <row r="13460" spans="35:48" x14ac:dyDescent="0.55000000000000004">
      <c r="AI13460" s="278" t="s">
        <v>13598</v>
      </c>
      <c r="AJ13460" s="279">
        <v>87168.78</v>
      </c>
      <c r="AL13460" s="246" t="s">
        <v>57888</v>
      </c>
      <c r="AM13460" s="247">
        <v>18796.8</v>
      </c>
      <c r="AO13460" s="226" t="s">
        <v>35690</v>
      </c>
      <c r="AP13460" s="227">
        <v>64568.13</v>
      </c>
      <c r="AR13460" s="207" t="s">
        <v>27359</v>
      </c>
      <c r="AS13460" s="208">
        <v>500</v>
      </c>
      <c r="AT13460" s="93"/>
      <c r="AU13460" s="93"/>
      <c r="AV13460" s="93"/>
    </row>
    <row r="13461" spans="35:48" x14ac:dyDescent="0.55000000000000004">
      <c r="AI13461" s="278" t="s">
        <v>13599</v>
      </c>
      <c r="AJ13461" s="279">
        <v>190733.86</v>
      </c>
      <c r="AL13461" s="246" t="s">
        <v>56624</v>
      </c>
      <c r="AM13461" s="247">
        <v>6258</v>
      </c>
      <c r="AO13461" s="226" t="s">
        <v>35691</v>
      </c>
      <c r="AP13461" s="227">
        <v>5161.6499999999996</v>
      </c>
      <c r="AR13461" s="207" t="s">
        <v>27360</v>
      </c>
      <c r="AS13461" s="208">
        <v>24429.84</v>
      </c>
      <c r="AT13461" s="93"/>
      <c r="AU13461" s="93"/>
      <c r="AV13461" s="93"/>
    </row>
    <row r="13462" spans="35:48" x14ac:dyDescent="0.55000000000000004">
      <c r="AI13462" s="278" t="s">
        <v>43247</v>
      </c>
      <c r="AJ13462" s="279">
        <v>65804.84</v>
      </c>
      <c r="AL13462" s="246" t="s">
        <v>39521</v>
      </c>
      <c r="AM13462" s="247">
        <v>4766.0600000000004</v>
      </c>
      <c r="AO13462" s="226" t="s">
        <v>40640</v>
      </c>
      <c r="AP13462" s="227">
        <v>511032.92</v>
      </c>
      <c r="AR13462" s="207" t="s">
        <v>27361</v>
      </c>
      <c r="AS13462" s="208">
        <v>382708.16</v>
      </c>
      <c r="AT13462" s="93"/>
      <c r="AU13462" s="93"/>
      <c r="AV13462" s="93"/>
    </row>
    <row r="13463" spans="35:48" x14ac:dyDescent="0.55000000000000004">
      <c r="AI13463" s="278" t="s">
        <v>21184</v>
      </c>
      <c r="AJ13463" s="279">
        <v>76627.88</v>
      </c>
      <c r="AL13463" s="246" t="s">
        <v>39522</v>
      </c>
      <c r="AM13463" s="247">
        <v>24.22</v>
      </c>
      <c r="AO13463" s="226" t="s">
        <v>36724</v>
      </c>
      <c r="AP13463" s="227">
        <v>28640.69</v>
      </c>
      <c r="AR13463" s="207" t="s">
        <v>27362</v>
      </c>
      <c r="AS13463" s="208">
        <v>19337.38</v>
      </c>
      <c r="AT13463" s="93"/>
      <c r="AU13463" s="93"/>
      <c r="AV13463" s="93"/>
    </row>
    <row r="13464" spans="35:48" x14ac:dyDescent="0.55000000000000004">
      <c r="AI13464" s="278" t="s">
        <v>21185</v>
      </c>
      <c r="AJ13464" s="279">
        <v>11071.08</v>
      </c>
      <c r="AL13464" s="246" t="s">
        <v>63393</v>
      </c>
      <c r="AM13464" s="247">
        <v>339</v>
      </c>
      <c r="AO13464" s="226" t="s">
        <v>42943</v>
      </c>
      <c r="AP13464" s="227">
        <v>47692.68</v>
      </c>
      <c r="AR13464" s="207" t="s">
        <v>27363</v>
      </c>
      <c r="AS13464" s="208">
        <v>139727</v>
      </c>
      <c r="AT13464" s="93"/>
      <c r="AU13464" s="93"/>
      <c r="AV13464" s="93"/>
    </row>
    <row r="13465" spans="35:48" x14ac:dyDescent="0.55000000000000004">
      <c r="AI13465" s="278" t="s">
        <v>69326</v>
      </c>
      <c r="AJ13465" s="279">
        <v>400</v>
      </c>
      <c r="AL13465" s="246" t="s">
        <v>59863</v>
      </c>
      <c r="AM13465" s="247">
        <v>36190.080000000002</v>
      </c>
      <c r="AO13465" s="226" t="s">
        <v>42944</v>
      </c>
      <c r="AP13465" s="227">
        <v>3648.73</v>
      </c>
      <c r="AR13465" s="207" t="s">
        <v>27364</v>
      </c>
      <c r="AS13465" s="208">
        <v>7062</v>
      </c>
      <c r="AT13465" s="93"/>
      <c r="AU13465" s="93"/>
      <c r="AV13465" s="93"/>
    </row>
    <row r="13466" spans="35:48" x14ac:dyDescent="0.55000000000000004">
      <c r="AI13466" s="278" t="s">
        <v>61134</v>
      </c>
      <c r="AJ13466" s="279">
        <v>2100</v>
      </c>
      <c r="AL13466" s="246" t="s">
        <v>59864</v>
      </c>
      <c r="AM13466" s="247">
        <v>54513.04</v>
      </c>
      <c r="AO13466" s="226" t="s">
        <v>53795</v>
      </c>
      <c r="AP13466" s="227">
        <v>18943.93</v>
      </c>
      <c r="AR13466" s="207" t="s">
        <v>27365</v>
      </c>
      <c r="AS13466" s="208">
        <v>76808.75</v>
      </c>
      <c r="AT13466" s="93"/>
      <c r="AU13466" s="93"/>
      <c r="AV13466" s="93"/>
    </row>
    <row r="13467" spans="35:48" x14ac:dyDescent="0.55000000000000004">
      <c r="AI13467" s="278" t="s">
        <v>32163</v>
      </c>
      <c r="AJ13467" s="279">
        <v>1764.09</v>
      </c>
      <c r="AL13467" s="246" t="s">
        <v>59865</v>
      </c>
      <c r="AM13467" s="247">
        <v>28200</v>
      </c>
      <c r="AO13467" s="226" t="s">
        <v>53796</v>
      </c>
      <c r="AP13467" s="227">
        <v>12056.3</v>
      </c>
      <c r="AR13467" s="207" t="s">
        <v>27366</v>
      </c>
      <c r="AS13467" s="208">
        <v>1182.06</v>
      </c>
      <c r="AT13467" s="93"/>
      <c r="AU13467" s="93"/>
      <c r="AV13467" s="93"/>
    </row>
    <row r="13468" spans="35:48" x14ac:dyDescent="0.55000000000000004">
      <c r="AI13468" s="278" t="s">
        <v>50678</v>
      </c>
      <c r="AJ13468" s="279">
        <v>50</v>
      </c>
      <c r="AL13468" s="246" t="s">
        <v>59866</v>
      </c>
      <c r="AM13468" s="247">
        <v>8891.33</v>
      </c>
      <c r="AO13468" s="226" t="s">
        <v>53797</v>
      </c>
      <c r="AP13468" s="227">
        <v>2371.5100000000002</v>
      </c>
      <c r="AR13468" s="207" t="s">
        <v>27367</v>
      </c>
      <c r="AS13468" s="208">
        <v>5655.62</v>
      </c>
      <c r="AT13468" s="93"/>
      <c r="AU13468" s="93"/>
      <c r="AV13468" s="93"/>
    </row>
    <row r="13469" spans="35:48" x14ac:dyDescent="0.55000000000000004">
      <c r="AI13469" s="278" t="s">
        <v>21189</v>
      </c>
      <c r="AJ13469" s="279">
        <v>641.32000000000005</v>
      </c>
      <c r="AL13469" s="246" t="s">
        <v>59867</v>
      </c>
      <c r="AM13469" s="247">
        <v>18133.55</v>
      </c>
      <c r="AO13469" s="226" t="s">
        <v>50425</v>
      </c>
      <c r="AP13469" s="227">
        <v>693.68</v>
      </c>
      <c r="AR13469" s="207" t="s">
        <v>27368</v>
      </c>
      <c r="AS13469" s="208">
        <v>16908.37</v>
      </c>
      <c r="AT13469" s="93"/>
      <c r="AU13469" s="93"/>
      <c r="AV13469" s="93"/>
    </row>
    <row r="13470" spans="35:48" x14ac:dyDescent="0.55000000000000004">
      <c r="AI13470" s="278" t="s">
        <v>69327</v>
      </c>
      <c r="AJ13470" s="279">
        <v>376196.93</v>
      </c>
      <c r="AL13470" s="246" t="s">
        <v>59868</v>
      </c>
      <c r="AM13470" s="247">
        <v>9248.61</v>
      </c>
      <c r="AO13470" s="226" t="s">
        <v>50426</v>
      </c>
      <c r="AP13470" s="227">
        <v>24900</v>
      </c>
      <c r="AR13470" s="207" t="s">
        <v>27369</v>
      </c>
      <c r="AS13470" s="208">
        <v>5393.6</v>
      </c>
      <c r="AT13470" s="93"/>
      <c r="AU13470" s="93"/>
      <c r="AV13470" s="93"/>
    </row>
    <row r="13471" spans="35:48" x14ac:dyDescent="0.55000000000000004">
      <c r="AI13471" s="278" t="s">
        <v>13600</v>
      </c>
      <c r="AJ13471" s="279">
        <v>88862.06</v>
      </c>
      <c r="AL13471" s="246" t="s">
        <v>62251</v>
      </c>
      <c r="AM13471" s="247">
        <v>544.99</v>
      </c>
      <c r="AO13471" s="226" t="s">
        <v>27899</v>
      </c>
      <c r="AP13471" s="227">
        <v>37381</v>
      </c>
      <c r="AR13471" s="207" t="s">
        <v>27370</v>
      </c>
      <c r="AS13471" s="208">
        <v>2150</v>
      </c>
      <c r="AT13471" s="93"/>
      <c r="AU13471" s="93"/>
      <c r="AV13471" s="93"/>
    </row>
    <row r="13472" spans="35:48" x14ac:dyDescent="0.55000000000000004">
      <c r="AI13472" s="278" t="s">
        <v>21190</v>
      </c>
      <c r="AJ13472" s="279">
        <v>13050.79</v>
      </c>
      <c r="AL13472" s="246" t="s">
        <v>53857</v>
      </c>
      <c r="AM13472" s="247">
        <v>1219.04</v>
      </c>
      <c r="AO13472" s="226" t="s">
        <v>53798</v>
      </c>
      <c r="AP13472" s="227">
        <v>308532.15000000002</v>
      </c>
      <c r="AR13472" s="207" t="s">
        <v>27371</v>
      </c>
      <c r="AS13472" s="208">
        <v>44335.32</v>
      </c>
      <c r="AT13472" s="93"/>
      <c r="AU13472" s="93"/>
      <c r="AV13472" s="93"/>
    </row>
    <row r="13473" spans="35:48" x14ac:dyDescent="0.55000000000000004">
      <c r="AI13473" s="278" t="s">
        <v>63492</v>
      </c>
      <c r="AJ13473" s="279">
        <v>2258.9499999999998</v>
      </c>
      <c r="AL13473" s="246" t="s">
        <v>48286</v>
      </c>
      <c r="AM13473" s="247">
        <v>-25.01</v>
      </c>
      <c r="AO13473" s="226" t="s">
        <v>53799</v>
      </c>
      <c r="AP13473" s="227">
        <v>4801.1099999999997</v>
      </c>
      <c r="AR13473" s="207" t="s">
        <v>27372</v>
      </c>
      <c r="AS13473" s="208">
        <v>105566.26</v>
      </c>
      <c r="AT13473" s="93"/>
      <c r="AU13473" s="93"/>
      <c r="AV13473" s="93"/>
    </row>
    <row r="13474" spans="35:48" x14ac:dyDescent="0.55000000000000004">
      <c r="AI13474" s="278" t="s">
        <v>21191</v>
      </c>
      <c r="AJ13474" s="279">
        <v>1294.67</v>
      </c>
      <c r="AL13474" s="246" t="s">
        <v>28298</v>
      </c>
      <c r="AM13474" s="247">
        <v>7125.26</v>
      </c>
      <c r="AO13474" s="226" t="s">
        <v>53800</v>
      </c>
      <c r="AP13474" s="227">
        <v>6871.62</v>
      </c>
      <c r="AR13474" s="207" t="s">
        <v>27373</v>
      </c>
      <c r="AS13474" s="208">
        <v>92511.039999999994</v>
      </c>
      <c r="AT13474" s="93"/>
      <c r="AU13474" s="93"/>
      <c r="AV13474" s="93"/>
    </row>
    <row r="13475" spans="35:48" x14ac:dyDescent="0.55000000000000004">
      <c r="AI13475" s="278" t="s">
        <v>21192</v>
      </c>
      <c r="AJ13475" s="279">
        <v>1366.39</v>
      </c>
      <c r="AL13475" s="246" t="s">
        <v>28299</v>
      </c>
      <c r="AM13475" s="247">
        <v>545.1</v>
      </c>
      <c r="AO13475" s="226" t="s">
        <v>53801</v>
      </c>
      <c r="AP13475" s="227">
        <v>63011.85</v>
      </c>
      <c r="AR13475" s="207" t="s">
        <v>27374</v>
      </c>
      <c r="AS13475" s="208">
        <v>22509.46</v>
      </c>
      <c r="AT13475" s="93"/>
      <c r="AU13475" s="93"/>
      <c r="AV13475" s="93"/>
    </row>
    <row r="13476" spans="35:48" x14ac:dyDescent="0.55000000000000004">
      <c r="AI13476" s="278" t="s">
        <v>58372</v>
      </c>
      <c r="AJ13476" s="279">
        <v>3811.44</v>
      </c>
      <c r="AL13476" s="246" t="s">
        <v>53858</v>
      </c>
      <c r="AM13476" s="247">
        <v>-102.51</v>
      </c>
      <c r="AO13476" s="226" t="s">
        <v>53802</v>
      </c>
      <c r="AP13476" s="227">
        <v>2110.81</v>
      </c>
      <c r="AR13476" s="207" t="s">
        <v>14201</v>
      </c>
      <c r="AS13476" s="208">
        <v>1267686.99</v>
      </c>
      <c r="AT13476" s="93"/>
      <c r="AU13476" s="93"/>
      <c r="AV13476" s="93"/>
    </row>
    <row r="13477" spans="35:48" x14ac:dyDescent="0.55000000000000004">
      <c r="AI13477" s="278" t="s">
        <v>56808</v>
      </c>
      <c r="AJ13477" s="279">
        <v>14290.23</v>
      </c>
      <c r="AL13477" s="246" t="s">
        <v>58342</v>
      </c>
      <c r="AM13477" s="247">
        <v>1052.51</v>
      </c>
      <c r="AO13477" s="226" t="s">
        <v>53803</v>
      </c>
      <c r="AP13477" s="227">
        <v>18348.490000000002</v>
      </c>
      <c r="AR13477" s="207" t="s">
        <v>27375</v>
      </c>
      <c r="AS13477" s="208">
        <v>-620.54999999999995</v>
      </c>
      <c r="AT13477" s="93"/>
      <c r="AU13477" s="93"/>
      <c r="AV13477" s="93"/>
    </row>
    <row r="13478" spans="35:48" x14ac:dyDescent="0.55000000000000004">
      <c r="AI13478" s="278" t="s">
        <v>54373</v>
      </c>
      <c r="AJ13478" s="279">
        <v>274411.82</v>
      </c>
      <c r="AL13478" s="246" t="s">
        <v>55435</v>
      </c>
      <c r="AM13478" s="247">
        <v>1941.58</v>
      </c>
      <c r="AO13478" s="226" t="s">
        <v>53804</v>
      </c>
      <c r="AP13478" s="227">
        <v>22029.47</v>
      </c>
      <c r="AR13478" s="207" t="s">
        <v>27376</v>
      </c>
      <c r="AS13478" s="208">
        <v>5400</v>
      </c>
      <c r="AT13478" s="93"/>
      <c r="AU13478" s="93"/>
      <c r="AV13478" s="93"/>
    </row>
    <row r="13479" spans="35:48" x14ac:dyDescent="0.55000000000000004">
      <c r="AI13479" s="278" t="s">
        <v>54375</v>
      </c>
      <c r="AJ13479" s="279">
        <v>245885.45</v>
      </c>
      <c r="AL13479" s="246" t="s">
        <v>55436</v>
      </c>
      <c r="AM13479" s="247">
        <v>33233.14</v>
      </c>
      <c r="AO13479" s="226" t="s">
        <v>42945</v>
      </c>
      <c r="AP13479" s="227">
        <v>1724878.85</v>
      </c>
      <c r="AR13479" s="207" t="s">
        <v>27377</v>
      </c>
      <c r="AS13479" s="208">
        <v>868.75</v>
      </c>
      <c r="AT13479" s="93"/>
      <c r="AU13479" s="93"/>
      <c r="AV13479" s="93"/>
    </row>
    <row r="13480" spans="35:48" x14ac:dyDescent="0.55000000000000004">
      <c r="AI13480" s="278" t="s">
        <v>56809</v>
      </c>
      <c r="AJ13480" s="279">
        <v>36365.199999999997</v>
      </c>
      <c r="AL13480" s="246" t="s">
        <v>55437</v>
      </c>
      <c r="AM13480" s="247">
        <v>2690.12</v>
      </c>
      <c r="AO13480" s="226" t="s">
        <v>53805</v>
      </c>
      <c r="AP13480" s="227">
        <v>30100</v>
      </c>
      <c r="AR13480" s="207" t="s">
        <v>27378</v>
      </c>
      <c r="AS13480" s="208">
        <v>66.459999999999994</v>
      </c>
      <c r="AT13480" s="93"/>
      <c r="AU13480" s="93"/>
      <c r="AV13480" s="93"/>
    </row>
    <row r="13481" spans="35:48" x14ac:dyDescent="0.55000000000000004">
      <c r="AI13481" s="278" t="s">
        <v>56810</v>
      </c>
      <c r="AJ13481" s="279">
        <v>12510.2</v>
      </c>
      <c r="AL13481" s="246" t="s">
        <v>55438</v>
      </c>
      <c r="AM13481" s="247">
        <v>385.17</v>
      </c>
      <c r="AO13481" s="226" t="s">
        <v>42946</v>
      </c>
      <c r="AP13481" s="227">
        <v>167083.37</v>
      </c>
      <c r="AR13481" s="207" t="s">
        <v>27379</v>
      </c>
      <c r="AS13481" s="208">
        <v>16192.38</v>
      </c>
      <c r="AT13481" s="93"/>
      <c r="AU13481" s="93"/>
      <c r="AV13481" s="93"/>
    </row>
    <row r="13482" spans="35:48" x14ac:dyDescent="0.55000000000000004">
      <c r="AI13482" s="278" t="s">
        <v>46062</v>
      </c>
      <c r="AJ13482" s="279">
        <v>22236.06</v>
      </c>
      <c r="AL13482" s="246" t="s">
        <v>55439</v>
      </c>
      <c r="AM13482" s="247">
        <v>3990.34</v>
      </c>
      <c r="AO13482" s="226" t="s">
        <v>42947</v>
      </c>
      <c r="AP13482" s="227">
        <v>8025</v>
      </c>
      <c r="AR13482" s="207" t="s">
        <v>27380</v>
      </c>
      <c r="AS13482" s="208">
        <v>26.01</v>
      </c>
      <c r="AT13482" s="93"/>
      <c r="AU13482" s="93"/>
      <c r="AV13482" s="93"/>
    </row>
    <row r="13483" spans="35:48" x14ac:dyDescent="0.55000000000000004">
      <c r="AI13483" s="278" t="s">
        <v>54378</v>
      </c>
      <c r="AJ13483" s="279">
        <v>609.21</v>
      </c>
      <c r="AL13483" s="246" t="s">
        <v>50438</v>
      </c>
      <c r="AM13483" s="247">
        <v>14897.92</v>
      </c>
      <c r="AO13483" s="226" t="s">
        <v>53806</v>
      </c>
      <c r="AP13483" s="227">
        <v>58.5</v>
      </c>
      <c r="AR13483" s="207" t="s">
        <v>27381</v>
      </c>
      <c r="AS13483" s="208">
        <v>55535.18</v>
      </c>
      <c r="AT13483" s="93"/>
      <c r="AU13483" s="93"/>
      <c r="AV13483" s="93"/>
    </row>
    <row r="13484" spans="35:48" x14ac:dyDescent="0.55000000000000004">
      <c r="AI13484" s="278" t="s">
        <v>13606</v>
      </c>
      <c r="AJ13484" s="279">
        <v>17587.580000000002</v>
      </c>
      <c r="AL13484" s="246" t="s">
        <v>55440</v>
      </c>
      <c r="AM13484" s="247">
        <v>4947</v>
      </c>
      <c r="AO13484" s="226" t="s">
        <v>53807</v>
      </c>
      <c r="AP13484" s="227">
        <v>36206</v>
      </c>
      <c r="AR13484" s="207" t="s">
        <v>27382</v>
      </c>
      <c r="AS13484" s="208">
        <v>4248.6099999999997</v>
      </c>
      <c r="AT13484" s="93"/>
      <c r="AU13484" s="93"/>
      <c r="AV13484" s="93"/>
    </row>
    <row r="13485" spans="35:48" x14ac:dyDescent="0.55000000000000004">
      <c r="AI13485" s="278" t="s">
        <v>55608</v>
      </c>
      <c r="AJ13485" s="279">
        <v>1773.26</v>
      </c>
      <c r="AL13485" s="246" t="s">
        <v>34189</v>
      </c>
      <c r="AM13485" s="247">
        <v>1518.2</v>
      </c>
      <c r="AO13485" s="226" t="s">
        <v>53808</v>
      </c>
      <c r="AP13485" s="227">
        <v>352494.51</v>
      </c>
      <c r="AR13485" s="207" t="s">
        <v>27383</v>
      </c>
      <c r="AS13485" s="208">
        <v>6588.04</v>
      </c>
      <c r="AT13485" s="93"/>
      <c r="AU13485" s="93"/>
      <c r="AV13485" s="93"/>
    </row>
    <row r="13486" spans="35:48" x14ac:dyDescent="0.55000000000000004">
      <c r="AI13486" s="278" t="s">
        <v>62885</v>
      </c>
      <c r="AJ13486" s="279">
        <v>2087.31</v>
      </c>
      <c r="AL13486" s="246" t="s">
        <v>53859</v>
      </c>
      <c r="AM13486" s="247">
        <v>2034.06</v>
      </c>
      <c r="AO13486" s="226" t="s">
        <v>39505</v>
      </c>
      <c r="AP13486" s="227">
        <v>156749.26</v>
      </c>
      <c r="AR13486" s="207" t="s">
        <v>27384</v>
      </c>
      <c r="AS13486" s="208">
        <v>1845.8</v>
      </c>
      <c r="AT13486" s="93"/>
      <c r="AU13486" s="93"/>
      <c r="AV13486" s="93"/>
    </row>
    <row r="13487" spans="35:48" x14ac:dyDescent="0.55000000000000004">
      <c r="AI13487" s="278" t="s">
        <v>62886</v>
      </c>
      <c r="AJ13487" s="279">
        <v>85.78</v>
      </c>
      <c r="AL13487" s="246" t="s">
        <v>62252</v>
      </c>
      <c r="AM13487" s="247">
        <v>122.02</v>
      </c>
      <c r="AO13487" s="226" t="s">
        <v>35692</v>
      </c>
      <c r="AP13487" s="227">
        <v>162143.07</v>
      </c>
      <c r="AR13487" s="207" t="s">
        <v>27385</v>
      </c>
      <c r="AS13487" s="208">
        <v>36027.339999999997</v>
      </c>
      <c r="AT13487" s="93"/>
      <c r="AU13487" s="93"/>
      <c r="AV13487" s="93"/>
    </row>
    <row r="13488" spans="35:48" x14ac:dyDescent="0.55000000000000004">
      <c r="AI13488" s="278" t="s">
        <v>21202</v>
      </c>
      <c r="AJ13488" s="279">
        <v>447930.86</v>
      </c>
      <c r="AL13488" s="246" t="s">
        <v>59869</v>
      </c>
      <c r="AM13488" s="247">
        <v>88.12</v>
      </c>
      <c r="AO13488" s="226" t="s">
        <v>42948</v>
      </c>
      <c r="AP13488" s="227">
        <v>883334.61</v>
      </c>
      <c r="AR13488" s="207" t="s">
        <v>27386</v>
      </c>
      <c r="AS13488" s="208">
        <v>827466.49</v>
      </c>
      <c r="AT13488" s="93"/>
      <c r="AU13488" s="93"/>
      <c r="AV13488" s="93"/>
    </row>
    <row r="13489" spans="35:48" x14ac:dyDescent="0.55000000000000004">
      <c r="AI13489" s="278" t="s">
        <v>21203</v>
      </c>
      <c r="AJ13489" s="279">
        <v>82238.92</v>
      </c>
      <c r="AL13489" s="246" t="s">
        <v>45651</v>
      </c>
      <c r="AM13489" s="247">
        <v>5444.78</v>
      </c>
      <c r="AO13489" s="226" t="s">
        <v>47280</v>
      </c>
      <c r="AP13489" s="227">
        <v>23150.52</v>
      </c>
      <c r="AR13489" s="207" t="s">
        <v>27387</v>
      </c>
      <c r="AS13489" s="208">
        <v>48381.87</v>
      </c>
      <c r="AT13489" s="93"/>
      <c r="AU13489" s="93"/>
      <c r="AV13489" s="93"/>
    </row>
    <row r="13490" spans="35:48" x14ac:dyDescent="0.55000000000000004">
      <c r="AI13490" s="278" t="s">
        <v>54380</v>
      </c>
      <c r="AJ13490" s="279">
        <v>108.22</v>
      </c>
      <c r="AL13490" s="246" t="s">
        <v>50439</v>
      </c>
      <c r="AM13490" s="247">
        <v>236259.86</v>
      </c>
      <c r="AO13490" s="226" t="s">
        <v>49167</v>
      </c>
      <c r="AP13490" s="227">
        <v>5445.3</v>
      </c>
      <c r="AR13490" s="207" t="s">
        <v>27388</v>
      </c>
      <c r="AS13490" s="208">
        <v>122813.94</v>
      </c>
      <c r="AT13490" s="93"/>
      <c r="AU13490" s="93"/>
      <c r="AV13490" s="93"/>
    </row>
    <row r="13491" spans="35:48" x14ac:dyDescent="0.55000000000000004">
      <c r="AI13491" s="278" t="s">
        <v>21300</v>
      </c>
      <c r="AJ13491" s="279">
        <v>37265.29</v>
      </c>
      <c r="AL13491" s="246" t="s">
        <v>53860</v>
      </c>
      <c r="AM13491" s="247">
        <v>36555.230000000003</v>
      </c>
      <c r="AO13491" s="226" t="s">
        <v>48270</v>
      </c>
      <c r="AP13491" s="227">
        <v>510.43</v>
      </c>
      <c r="AR13491" s="207" t="s">
        <v>27389</v>
      </c>
      <c r="AS13491" s="208">
        <v>11863.03</v>
      </c>
      <c r="AT13491" s="93"/>
      <c r="AU13491" s="93"/>
      <c r="AV13491" s="93"/>
    </row>
    <row r="13492" spans="35:48" x14ac:dyDescent="0.55000000000000004">
      <c r="AI13492" s="278" t="s">
        <v>21301</v>
      </c>
      <c r="AJ13492" s="279">
        <v>1114.23</v>
      </c>
      <c r="AL13492" s="246" t="s">
        <v>34190</v>
      </c>
      <c r="AM13492" s="247">
        <v>17583.75</v>
      </c>
      <c r="AO13492" s="226" t="s">
        <v>45623</v>
      </c>
      <c r="AP13492" s="227">
        <v>840.33</v>
      </c>
      <c r="AR13492" s="207" t="s">
        <v>27390</v>
      </c>
      <c r="AS13492" s="208">
        <v>15409.91</v>
      </c>
      <c r="AT13492" s="93"/>
      <c r="AU13492" s="93"/>
      <c r="AV13492" s="93"/>
    </row>
    <row r="13493" spans="35:48" x14ac:dyDescent="0.55000000000000004">
      <c r="AI13493" s="278" t="s">
        <v>21302</v>
      </c>
      <c r="AJ13493" s="279">
        <v>204413.15</v>
      </c>
      <c r="AL13493" s="246" t="s">
        <v>63394</v>
      </c>
      <c r="AM13493" s="247">
        <v>-1522.79</v>
      </c>
      <c r="AO13493" s="226" t="s">
        <v>48271</v>
      </c>
      <c r="AP13493" s="227">
        <v>1957.38</v>
      </c>
      <c r="AR13493" s="207" t="s">
        <v>27391</v>
      </c>
      <c r="AS13493" s="208">
        <v>66249.350000000006</v>
      </c>
      <c r="AT13493" s="93"/>
      <c r="AU13493" s="93"/>
      <c r="AV13493" s="93"/>
    </row>
    <row r="13494" spans="35:48" x14ac:dyDescent="0.55000000000000004">
      <c r="AI13494" s="278" t="s">
        <v>21303</v>
      </c>
      <c r="AJ13494" s="279">
        <v>21084</v>
      </c>
      <c r="AL13494" s="246" t="s">
        <v>42970</v>
      </c>
      <c r="AM13494" s="247">
        <v>10529.05</v>
      </c>
      <c r="AO13494" s="226" t="s">
        <v>48272</v>
      </c>
      <c r="AP13494" s="227">
        <v>150240.4</v>
      </c>
      <c r="AR13494" s="207" t="s">
        <v>27392</v>
      </c>
      <c r="AS13494" s="208">
        <v>609204.26</v>
      </c>
      <c r="AT13494" s="93"/>
      <c r="AU13494" s="93"/>
      <c r="AV13494" s="93"/>
    </row>
    <row r="13495" spans="35:48" x14ac:dyDescent="0.55000000000000004">
      <c r="AI13495" s="278" t="s">
        <v>21304</v>
      </c>
      <c r="AJ13495" s="279">
        <v>82601.73</v>
      </c>
      <c r="AL13495" s="246" t="s">
        <v>42971</v>
      </c>
      <c r="AM13495" s="247">
        <v>919.88</v>
      </c>
      <c r="AO13495" s="226" t="s">
        <v>48273</v>
      </c>
      <c r="AP13495" s="227">
        <v>2595.6</v>
      </c>
      <c r="AR13495" s="207" t="s">
        <v>27393</v>
      </c>
      <c r="AS13495" s="208">
        <v>132464.5</v>
      </c>
      <c r="AT13495" s="93"/>
      <c r="AU13495" s="93"/>
      <c r="AV13495" s="93"/>
    </row>
    <row r="13496" spans="35:48" x14ac:dyDescent="0.55000000000000004">
      <c r="AI13496" s="278" t="s">
        <v>34401</v>
      </c>
      <c r="AJ13496" s="279">
        <v>27.77</v>
      </c>
      <c r="AL13496" s="246" t="s">
        <v>53861</v>
      </c>
      <c r="AM13496" s="247">
        <v>36183.599999999999</v>
      </c>
      <c r="AO13496" s="226" t="s">
        <v>40641</v>
      </c>
      <c r="AP13496" s="227">
        <v>57979.86</v>
      </c>
      <c r="AR13496" s="207" t="s">
        <v>27394</v>
      </c>
      <c r="AS13496" s="208">
        <v>1909.97</v>
      </c>
      <c r="AT13496" s="93"/>
      <c r="AU13496" s="93"/>
      <c r="AV13496" s="93"/>
    </row>
    <row r="13497" spans="35:48" x14ac:dyDescent="0.55000000000000004">
      <c r="AI13497" s="278" t="s">
        <v>35103</v>
      </c>
      <c r="AJ13497" s="279">
        <v>6133.61</v>
      </c>
      <c r="AL13497" s="246" t="s">
        <v>55441</v>
      </c>
      <c r="AM13497" s="247">
        <v>1840.72</v>
      </c>
      <c r="AO13497" s="226" t="s">
        <v>49168</v>
      </c>
      <c r="AP13497" s="227">
        <v>536.25</v>
      </c>
      <c r="AR13497" s="207" t="s">
        <v>27395</v>
      </c>
      <c r="AS13497" s="208">
        <v>56004.78</v>
      </c>
      <c r="AT13497" s="93"/>
      <c r="AU13497" s="93"/>
      <c r="AV13497" s="93"/>
    </row>
    <row r="13498" spans="35:48" x14ac:dyDescent="0.55000000000000004">
      <c r="AI13498" s="278" t="s">
        <v>69328</v>
      </c>
      <c r="AJ13498" s="279">
        <v>125.43</v>
      </c>
      <c r="AL13498" s="246" t="s">
        <v>53862</v>
      </c>
      <c r="AM13498" s="247">
        <v>2908.86</v>
      </c>
      <c r="AO13498" s="226" t="s">
        <v>40642</v>
      </c>
      <c r="AP13498" s="227">
        <v>216.28</v>
      </c>
      <c r="AR13498" s="207" t="s">
        <v>27396</v>
      </c>
      <c r="AS13498" s="208">
        <v>20250.830000000002</v>
      </c>
      <c r="AT13498" s="93"/>
      <c r="AU13498" s="93"/>
      <c r="AV13498" s="93"/>
    </row>
    <row r="13499" spans="35:48" x14ac:dyDescent="0.55000000000000004">
      <c r="AI13499" s="278" t="s">
        <v>21305</v>
      </c>
      <c r="AJ13499" s="279">
        <v>15907.67</v>
      </c>
      <c r="AL13499" s="246" t="s">
        <v>55442</v>
      </c>
      <c r="AM13499" s="247">
        <v>302.83999999999997</v>
      </c>
      <c r="AO13499" s="226" t="s">
        <v>40643</v>
      </c>
      <c r="AP13499" s="227">
        <v>15035.17</v>
      </c>
      <c r="AR13499" s="207" t="s">
        <v>27397</v>
      </c>
      <c r="AS13499" s="208">
        <v>97470.73</v>
      </c>
      <c r="AT13499" s="93"/>
      <c r="AU13499" s="93"/>
      <c r="AV13499" s="93"/>
    </row>
    <row r="13500" spans="35:48" x14ac:dyDescent="0.55000000000000004">
      <c r="AI13500" s="278" t="s">
        <v>21306</v>
      </c>
      <c r="AJ13500" s="279">
        <v>40814.269999999997</v>
      </c>
      <c r="AL13500" s="246" t="s">
        <v>62253</v>
      </c>
      <c r="AM13500" s="247">
        <v>251.39</v>
      </c>
      <c r="AO13500" s="226" t="s">
        <v>40644</v>
      </c>
      <c r="AP13500" s="227">
        <v>49436.47</v>
      </c>
      <c r="AR13500" s="207" t="s">
        <v>27398</v>
      </c>
      <c r="AS13500" s="208">
        <v>23425.919999999998</v>
      </c>
      <c r="AT13500" s="93"/>
      <c r="AU13500" s="93"/>
      <c r="AV13500" s="93"/>
    </row>
    <row r="13501" spans="35:48" x14ac:dyDescent="0.55000000000000004">
      <c r="AI13501" s="278" t="s">
        <v>21307</v>
      </c>
      <c r="AJ13501" s="279">
        <v>40406.58</v>
      </c>
      <c r="AL13501" s="246" t="s">
        <v>53863</v>
      </c>
      <c r="AM13501" s="247">
        <v>5717.3</v>
      </c>
      <c r="AO13501" s="226" t="s">
        <v>40645</v>
      </c>
      <c r="AP13501" s="227">
        <v>35384.83</v>
      </c>
      <c r="AR13501" s="207" t="s">
        <v>27399</v>
      </c>
      <c r="AS13501" s="208">
        <v>897.79</v>
      </c>
      <c r="AT13501" s="93"/>
      <c r="AU13501" s="93"/>
      <c r="AV13501" s="93"/>
    </row>
    <row r="13502" spans="35:48" x14ac:dyDescent="0.55000000000000004">
      <c r="AI13502" s="278" t="s">
        <v>69329</v>
      </c>
      <c r="AJ13502" s="279">
        <v>4592.88</v>
      </c>
      <c r="AL13502" s="246" t="s">
        <v>50440</v>
      </c>
      <c r="AM13502" s="247">
        <v>2349.8000000000002</v>
      </c>
      <c r="AO13502" s="226" t="s">
        <v>48274</v>
      </c>
      <c r="AP13502" s="227">
        <v>46000</v>
      </c>
      <c r="AR13502" s="207" t="s">
        <v>27400</v>
      </c>
      <c r="AS13502" s="208">
        <v>36027.339999999997</v>
      </c>
      <c r="AT13502" s="93"/>
      <c r="AU13502" s="93"/>
      <c r="AV13502" s="93"/>
    </row>
    <row r="13503" spans="35:48" x14ac:dyDescent="0.55000000000000004">
      <c r="AI13503" s="278" t="s">
        <v>21308</v>
      </c>
      <c r="AJ13503" s="279">
        <v>801.98</v>
      </c>
      <c r="AL13503" s="246" t="s">
        <v>63395</v>
      </c>
      <c r="AM13503" s="247">
        <v>-2.17</v>
      </c>
      <c r="AO13503" s="226" t="s">
        <v>48275</v>
      </c>
      <c r="AP13503" s="227">
        <v>36870.68</v>
      </c>
      <c r="AR13503" s="207" t="s">
        <v>27401</v>
      </c>
      <c r="AS13503" s="208">
        <v>70316.42</v>
      </c>
      <c r="AT13503" s="93"/>
      <c r="AU13503" s="93"/>
      <c r="AV13503" s="93"/>
    </row>
    <row r="13504" spans="35:48" x14ac:dyDescent="0.55000000000000004">
      <c r="AI13504" s="278" t="s">
        <v>56812</v>
      </c>
      <c r="AJ13504" s="279">
        <v>1800.69</v>
      </c>
      <c r="AL13504" s="246" t="s">
        <v>55443</v>
      </c>
      <c r="AM13504" s="247">
        <v>7470</v>
      </c>
      <c r="AO13504" s="226" t="s">
        <v>48276</v>
      </c>
      <c r="AP13504" s="227">
        <v>2093.35</v>
      </c>
      <c r="AR13504" s="207" t="s">
        <v>27402</v>
      </c>
      <c r="AS13504" s="208">
        <v>827466.49</v>
      </c>
      <c r="AT13504" s="93"/>
      <c r="AU13504" s="93"/>
      <c r="AV13504" s="93"/>
    </row>
    <row r="13505" spans="35:48" x14ac:dyDescent="0.55000000000000004">
      <c r="AI13505" s="278" t="s">
        <v>13617</v>
      </c>
      <c r="AJ13505" s="279">
        <v>9542.4599999999991</v>
      </c>
      <c r="AL13505" s="246" t="s">
        <v>55444</v>
      </c>
      <c r="AM13505" s="247">
        <v>571.46</v>
      </c>
      <c r="AO13505" s="226" t="s">
        <v>49169</v>
      </c>
      <c r="AP13505" s="227">
        <v>9307.11</v>
      </c>
      <c r="AR13505" s="207" t="s">
        <v>27403</v>
      </c>
      <c r="AS13505" s="208">
        <v>48852.57</v>
      </c>
      <c r="AT13505" s="93"/>
      <c r="AU13505" s="93"/>
      <c r="AV13505" s="93"/>
    </row>
    <row r="13506" spans="35:48" x14ac:dyDescent="0.55000000000000004">
      <c r="AI13506" s="278" t="s">
        <v>36332</v>
      </c>
      <c r="AJ13506" s="279">
        <v>90.7</v>
      </c>
      <c r="AL13506" s="246" t="s">
        <v>62254</v>
      </c>
      <c r="AM13506" s="247">
        <v>49.39</v>
      </c>
      <c r="AO13506" s="226" t="s">
        <v>49170</v>
      </c>
      <c r="AP13506" s="227">
        <v>591.5</v>
      </c>
      <c r="AR13506" s="207" t="s">
        <v>27404</v>
      </c>
      <c r="AS13506" s="208">
        <v>122813.94</v>
      </c>
      <c r="AT13506" s="93"/>
      <c r="AU13506" s="93"/>
      <c r="AV13506" s="93"/>
    </row>
    <row r="13507" spans="35:48" x14ac:dyDescent="0.55000000000000004">
      <c r="AI13507" s="278" t="s">
        <v>69330</v>
      </c>
      <c r="AJ13507" s="279">
        <v>2734.9</v>
      </c>
      <c r="AL13507" s="246" t="s">
        <v>53864</v>
      </c>
      <c r="AM13507" s="247">
        <v>1081.8</v>
      </c>
      <c r="AO13507" s="226" t="s">
        <v>53809</v>
      </c>
      <c r="AP13507" s="227">
        <v>72000</v>
      </c>
      <c r="AR13507" s="207" t="s">
        <v>27405</v>
      </c>
      <c r="AS13507" s="208">
        <v>55535.18</v>
      </c>
      <c r="AT13507" s="93"/>
      <c r="AU13507" s="93"/>
      <c r="AV13507" s="93"/>
    </row>
    <row r="13508" spans="35:48" x14ac:dyDescent="0.55000000000000004">
      <c r="AI13508" s="278" t="s">
        <v>69331</v>
      </c>
      <c r="AJ13508" s="279">
        <v>544.20000000000005</v>
      </c>
      <c r="AL13508" s="246" t="s">
        <v>50441</v>
      </c>
      <c r="AM13508" s="247">
        <v>268.99</v>
      </c>
      <c r="AO13508" s="226" t="s">
        <v>45624</v>
      </c>
      <c r="AP13508" s="227">
        <v>416180</v>
      </c>
      <c r="AR13508" s="207" t="s">
        <v>27406</v>
      </c>
      <c r="AS13508" s="208">
        <v>83237.5</v>
      </c>
      <c r="AT13508" s="93"/>
      <c r="AU13508" s="93"/>
      <c r="AV13508" s="93"/>
    </row>
    <row r="13509" spans="35:48" x14ac:dyDescent="0.55000000000000004">
      <c r="AI13509" s="278" t="s">
        <v>13618</v>
      </c>
      <c r="AJ13509" s="279">
        <v>28352.52</v>
      </c>
      <c r="AL13509" s="246" t="s">
        <v>35733</v>
      </c>
      <c r="AM13509" s="247">
        <v>287600</v>
      </c>
      <c r="AO13509" s="226" t="s">
        <v>45625</v>
      </c>
      <c r="AP13509" s="227">
        <v>31684.67</v>
      </c>
      <c r="AR13509" s="207" t="s">
        <v>27407</v>
      </c>
      <c r="AS13509" s="208">
        <v>11863.03</v>
      </c>
      <c r="AT13509" s="93"/>
      <c r="AU13509" s="93"/>
      <c r="AV13509" s="93"/>
    </row>
    <row r="13510" spans="35:48" x14ac:dyDescent="0.55000000000000004">
      <c r="AI13510" s="278" t="s">
        <v>56813</v>
      </c>
      <c r="AJ13510" s="279">
        <v>908.89</v>
      </c>
      <c r="AL13510" s="246" t="s">
        <v>28302</v>
      </c>
      <c r="AM13510" s="247">
        <v>44584.65</v>
      </c>
      <c r="AO13510" s="226" t="s">
        <v>27951</v>
      </c>
      <c r="AP13510" s="227">
        <v>459</v>
      </c>
      <c r="AR13510" s="207" t="s">
        <v>27408</v>
      </c>
      <c r="AS13510" s="208">
        <v>15409.91</v>
      </c>
      <c r="AT13510" s="93"/>
      <c r="AU13510" s="93"/>
      <c r="AV13510" s="93"/>
    </row>
    <row r="13511" spans="35:48" x14ac:dyDescent="0.55000000000000004">
      <c r="AI13511" s="278" t="s">
        <v>63493</v>
      </c>
      <c r="AJ13511" s="279">
        <v>3741.78</v>
      </c>
      <c r="AL13511" s="246" t="s">
        <v>35734</v>
      </c>
      <c r="AM13511" s="247">
        <v>142464.59</v>
      </c>
      <c r="AO13511" s="226" t="s">
        <v>27957</v>
      </c>
      <c r="AP13511" s="227">
        <v>117</v>
      </c>
      <c r="AR13511" s="207" t="s">
        <v>27409</v>
      </c>
      <c r="AS13511" s="208">
        <v>67890.149999999994</v>
      </c>
      <c r="AT13511" s="93"/>
      <c r="AU13511" s="93"/>
      <c r="AV13511" s="93"/>
    </row>
    <row r="13512" spans="35:48" x14ac:dyDescent="0.55000000000000004">
      <c r="AI13512" s="278" t="s">
        <v>33662</v>
      </c>
      <c r="AJ13512" s="279">
        <v>9000</v>
      </c>
      <c r="AL13512" s="246" t="s">
        <v>35735</v>
      </c>
      <c r="AM13512" s="247">
        <v>112551.63</v>
      </c>
      <c r="AO13512" s="226" t="s">
        <v>50427</v>
      </c>
      <c r="AP13512" s="227">
        <v>8540</v>
      </c>
      <c r="AR13512" s="207" t="s">
        <v>27410</v>
      </c>
      <c r="AS13512" s="208">
        <v>609204.26</v>
      </c>
      <c r="AT13512" s="93"/>
      <c r="AU13512" s="93"/>
      <c r="AV13512" s="93"/>
    </row>
    <row r="13513" spans="35:48" x14ac:dyDescent="0.55000000000000004">
      <c r="AI13513" s="278" t="s">
        <v>21311</v>
      </c>
      <c r="AJ13513" s="279">
        <v>15794.46</v>
      </c>
      <c r="AL13513" s="246" t="s">
        <v>35736</v>
      </c>
      <c r="AM13513" s="247">
        <v>53900</v>
      </c>
      <c r="AO13513" s="226" t="s">
        <v>45626</v>
      </c>
      <c r="AP13513" s="227">
        <v>274680</v>
      </c>
      <c r="AR13513" s="207" t="s">
        <v>27411</v>
      </c>
      <c r="AS13513" s="208">
        <v>1182.06</v>
      </c>
      <c r="AT13513" s="93"/>
      <c r="AU13513" s="93"/>
      <c r="AV13513" s="93"/>
    </row>
    <row r="13514" spans="35:48" x14ac:dyDescent="0.55000000000000004">
      <c r="AI13514" s="278" t="s">
        <v>60924</v>
      </c>
      <c r="AJ13514" s="279">
        <v>143317.59</v>
      </c>
      <c r="AL13514" s="246" t="s">
        <v>39527</v>
      </c>
      <c r="AM13514" s="247">
        <v>5109.5600000000004</v>
      </c>
      <c r="AO13514" s="226" t="s">
        <v>45627</v>
      </c>
      <c r="AP13514" s="227">
        <v>21013.03</v>
      </c>
      <c r="AR13514" s="207" t="s">
        <v>27412</v>
      </c>
      <c r="AS13514" s="208">
        <v>12961.27</v>
      </c>
      <c r="AT13514" s="93"/>
      <c r="AU13514" s="93"/>
      <c r="AV13514" s="93"/>
    </row>
    <row r="13515" spans="35:48" x14ac:dyDescent="0.55000000000000004">
      <c r="AI13515" s="278" t="s">
        <v>21313</v>
      </c>
      <c r="AJ13515" s="279">
        <v>45406.43</v>
      </c>
      <c r="AL13515" s="246" t="s">
        <v>45652</v>
      </c>
      <c r="AM13515" s="247">
        <v>348875.01</v>
      </c>
      <c r="AO13515" s="226" t="s">
        <v>45628</v>
      </c>
      <c r="AP13515" s="227">
        <v>810</v>
      </c>
      <c r="AR13515" s="207" t="s">
        <v>27413</v>
      </c>
      <c r="AS13515" s="208">
        <v>149392.82</v>
      </c>
      <c r="AT13515" s="93"/>
      <c r="AU13515" s="93"/>
      <c r="AV13515" s="93"/>
    </row>
    <row r="13516" spans="35:48" x14ac:dyDescent="0.55000000000000004">
      <c r="AI13516" s="278" t="s">
        <v>55609</v>
      </c>
      <c r="AJ13516" s="279">
        <v>65845.42</v>
      </c>
      <c r="AL13516" s="246" t="s">
        <v>64949</v>
      </c>
      <c r="AM13516" s="247">
        <v>1832.4</v>
      </c>
      <c r="AO13516" s="226" t="s">
        <v>27972</v>
      </c>
      <c r="AP13516" s="227">
        <v>30953</v>
      </c>
      <c r="AR13516" s="207" t="s">
        <v>27414</v>
      </c>
      <c r="AS13516" s="208">
        <v>43214.19</v>
      </c>
      <c r="AT13516" s="93"/>
      <c r="AU13516" s="93"/>
      <c r="AV13516" s="93"/>
    </row>
    <row r="13517" spans="35:48" x14ac:dyDescent="0.55000000000000004">
      <c r="AI13517" s="278" t="s">
        <v>40800</v>
      </c>
      <c r="AJ13517" s="279">
        <v>143233.01</v>
      </c>
      <c r="AL13517" s="246" t="s">
        <v>28303</v>
      </c>
      <c r="AM13517" s="247">
        <v>74657.41</v>
      </c>
      <c r="AO13517" s="226" t="s">
        <v>27975</v>
      </c>
      <c r="AP13517" s="227">
        <v>2362.38</v>
      </c>
      <c r="AR13517" s="207" t="s">
        <v>27415</v>
      </c>
      <c r="AS13517" s="208">
        <v>5393.6</v>
      </c>
      <c r="AT13517" s="93"/>
      <c r="AU13517" s="93"/>
      <c r="AV13517" s="93"/>
    </row>
    <row r="13518" spans="35:48" x14ac:dyDescent="0.55000000000000004">
      <c r="AI13518" s="278" t="s">
        <v>21314</v>
      </c>
      <c r="AJ13518" s="279">
        <v>585.6</v>
      </c>
      <c r="AL13518" s="246" t="s">
        <v>35737</v>
      </c>
      <c r="AM13518" s="247">
        <v>148084.89000000001</v>
      </c>
      <c r="AO13518" s="226" t="s">
        <v>27976</v>
      </c>
      <c r="AP13518" s="227">
        <v>7189.03</v>
      </c>
      <c r="AR13518" s="207" t="s">
        <v>27416</v>
      </c>
      <c r="AS13518" s="208">
        <v>101332.4</v>
      </c>
      <c r="AT13518" s="93"/>
      <c r="AU13518" s="93"/>
      <c r="AV13518" s="93"/>
    </row>
    <row r="13519" spans="35:48" x14ac:dyDescent="0.55000000000000004">
      <c r="AI13519" s="278" t="s">
        <v>13622</v>
      </c>
      <c r="AJ13519" s="279">
        <v>68689.61</v>
      </c>
      <c r="AL13519" s="246" t="s">
        <v>35738</v>
      </c>
      <c r="AM13519" s="247">
        <v>92098.84</v>
      </c>
      <c r="AO13519" s="226" t="s">
        <v>27977</v>
      </c>
      <c r="AP13519" s="227">
        <v>6767.12</v>
      </c>
      <c r="AR13519" s="207" t="s">
        <v>27417</v>
      </c>
      <c r="AS13519" s="208">
        <v>2409.9699999999998</v>
      </c>
      <c r="AT13519" s="93"/>
      <c r="AU13519" s="93"/>
      <c r="AV13519" s="93"/>
    </row>
    <row r="13520" spans="35:48" x14ac:dyDescent="0.55000000000000004">
      <c r="AI13520" s="278" t="s">
        <v>13623</v>
      </c>
      <c r="AJ13520" s="279">
        <v>201245.08</v>
      </c>
      <c r="AL13520" s="246" t="s">
        <v>62255</v>
      </c>
      <c r="AM13520" s="247">
        <v>7570.21</v>
      </c>
      <c r="AO13520" s="226" t="s">
        <v>27979</v>
      </c>
      <c r="AP13520" s="227">
        <v>10855.02</v>
      </c>
      <c r="AR13520" s="207" t="s">
        <v>27418</v>
      </c>
      <c r="AS13520" s="208">
        <v>1624.74</v>
      </c>
      <c r="AT13520" s="93"/>
      <c r="AU13520" s="93"/>
      <c r="AV13520" s="93"/>
    </row>
    <row r="13521" spans="35:48" x14ac:dyDescent="0.55000000000000004">
      <c r="AI13521" s="278" t="s">
        <v>13624</v>
      </c>
      <c r="AJ13521" s="279">
        <v>581</v>
      </c>
      <c r="AL13521" s="246" t="s">
        <v>59870</v>
      </c>
      <c r="AM13521" s="247">
        <v>2194.88</v>
      </c>
      <c r="AO13521" s="226" t="s">
        <v>42949</v>
      </c>
      <c r="AP13521" s="227">
        <v>8175.32</v>
      </c>
      <c r="AR13521" s="207" t="s">
        <v>27419</v>
      </c>
      <c r="AS13521" s="208">
        <v>8412.01</v>
      </c>
      <c r="AT13521" s="93"/>
      <c r="AU13521" s="93"/>
      <c r="AV13521" s="93"/>
    </row>
    <row r="13522" spans="35:48" x14ac:dyDescent="0.55000000000000004">
      <c r="AI13522" s="278" t="s">
        <v>70923</v>
      </c>
      <c r="AJ13522" s="279">
        <v>4671.6099999999997</v>
      </c>
      <c r="AL13522" s="246" t="s">
        <v>34191</v>
      </c>
      <c r="AM13522" s="247">
        <v>1312.5</v>
      </c>
      <c r="AO13522" s="226" t="s">
        <v>49171</v>
      </c>
      <c r="AP13522" s="227">
        <v>4951</v>
      </c>
      <c r="AR13522" s="207" t="s">
        <v>27420</v>
      </c>
      <c r="AS13522" s="208">
        <v>3480.82</v>
      </c>
      <c r="AT13522" s="93"/>
      <c r="AU13522" s="93"/>
      <c r="AV13522" s="93"/>
    </row>
    <row r="13523" spans="35:48" x14ac:dyDescent="0.55000000000000004">
      <c r="AI13523" s="278" t="s">
        <v>21315</v>
      </c>
      <c r="AJ13523" s="279">
        <v>767878.12</v>
      </c>
      <c r="AL13523" s="246" t="s">
        <v>28304</v>
      </c>
      <c r="AM13523" s="247">
        <v>193676.05</v>
      </c>
      <c r="AO13523" s="226" t="s">
        <v>49172</v>
      </c>
      <c r="AP13523" s="227">
        <v>46446.76</v>
      </c>
      <c r="AR13523" s="207" t="s">
        <v>27421</v>
      </c>
      <c r="AS13523" s="208">
        <v>168638.78</v>
      </c>
      <c r="AT13523" s="93"/>
      <c r="AU13523" s="93"/>
      <c r="AV13523" s="93"/>
    </row>
    <row r="13524" spans="35:48" x14ac:dyDescent="0.55000000000000004">
      <c r="AI13524" s="278" t="s">
        <v>36333</v>
      </c>
      <c r="AJ13524" s="279">
        <v>264089.07</v>
      </c>
      <c r="AL13524" s="246" t="s">
        <v>34192</v>
      </c>
      <c r="AM13524" s="247">
        <v>195401.97</v>
      </c>
      <c r="AO13524" s="226" t="s">
        <v>49173</v>
      </c>
      <c r="AP13524" s="227">
        <v>3531.03</v>
      </c>
      <c r="AR13524" s="207" t="s">
        <v>27422</v>
      </c>
      <c r="AS13524" s="208">
        <v>470297.43</v>
      </c>
      <c r="AT13524" s="93"/>
      <c r="AU13524" s="93"/>
      <c r="AV13524" s="93"/>
    </row>
    <row r="13525" spans="35:48" x14ac:dyDescent="0.55000000000000004">
      <c r="AI13525" s="278" t="s">
        <v>70924</v>
      </c>
      <c r="AJ13525" s="279">
        <v>282.74</v>
      </c>
      <c r="AL13525" s="246" t="s">
        <v>28306</v>
      </c>
      <c r="AM13525" s="247">
        <v>6900</v>
      </c>
      <c r="AO13525" s="226" t="s">
        <v>49174</v>
      </c>
      <c r="AP13525" s="227">
        <v>10681.25</v>
      </c>
      <c r="AR13525" s="207" t="s">
        <v>27423</v>
      </c>
      <c r="AS13525" s="208">
        <v>98404.14</v>
      </c>
      <c r="AT13525" s="93"/>
      <c r="AU13525" s="93"/>
      <c r="AV13525" s="93"/>
    </row>
    <row r="13526" spans="35:48" x14ac:dyDescent="0.55000000000000004">
      <c r="AI13526" s="278" t="s">
        <v>35104</v>
      </c>
      <c r="AJ13526" s="279">
        <v>6000</v>
      </c>
      <c r="AL13526" s="246" t="s">
        <v>35739</v>
      </c>
      <c r="AM13526" s="247">
        <v>2507.56</v>
      </c>
      <c r="AO13526" s="226" t="s">
        <v>49175</v>
      </c>
      <c r="AP13526" s="227">
        <v>1295.72</v>
      </c>
      <c r="AR13526" s="207" t="s">
        <v>27424</v>
      </c>
      <c r="AS13526" s="208">
        <v>129540.88</v>
      </c>
      <c r="AT13526" s="93"/>
      <c r="AU13526" s="93"/>
      <c r="AV13526" s="93"/>
    </row>
    <row r="13527" spans="35:48" x14ac:dyDescent="0.55000000000000004">
      <c r="AI13527" s="278" t="s">
        <v>70925</v>
      </c>
      <c r="AJ13527" s="279">
        <v>26600</v>
      </c>
      <c r="AL13527" s="246" t="s">
        <v>63396</v>
      </c>
      <c r="AM13527" s="247">
        <v>-14848.8</v>
      </c>
      <c r="AO13527" s="226" t="s">
        <v>53810</v>
      </c>
      <c r="AP13527" s="227">
        <v>1146.5</v>
      </c>
      <c r="AR13527" s="207" t="s">
        <v>27425</v>
      </c>
      <c r="AS13527" s="208">
        <v>126822.56</v>
      </c>
      <c r="AT13527" s="93"/>
      <c r="AU13527" s="93"/>
      <c r="AV13527" s="93"/>
    </row>
    <row r="13528" spans="35:48" x14ac:dyDescent="0.55000000000000004">
      <c r="AI13528" s="278" t="s">
        <v>69903</v>
      </c>
      <c r="AJ13528" s="279">
        <v>2000</v>
      </c>
      <c r="AL13528" s="246" t="s">
        <v>59871</v>
      </c>
      <c r="AM13528" s="247">
        <v>34019.72</v>
      </c>
      <c r="AO13528" s="226" t="s">
        <v>53811</v>
      </c>
      <c r="AP13528" s="227">
        <v>5449.74</v>
      </c>
      <c r="AR13528" s="207" t="s">
        <v>27426</v>
      </c>
      <c r="AS13528" s="208">
        <v>23425.919999999998</v>
      </c>
      <c r="AT13528" s="93"/>
      <c r="AU13528" s="93"/>
      <c r="AV13528" s="93"/>
    </row>
    <row r="13529" spans="35:48" x14ac:dyDescent="0.55000000000000004">
      <c r="AI13529" s="278" t="s">
        <v>21317</v>
      </c>
      <c r="AJ13529" s="279">
        <v>210016.39</v>
      </c>
      <c r="AL13529" s="246" t="s">
        <v>59872</v>
      </c>
      <c r="AM13529" s="247">
        <v>2479.69</v>
      </c>
      <c r="AO13529" s="226" t="s">
        <v>53812</v>
      </c>
      <c r="AP13529" s="227">
        <v>422.44</v>
      </c>
      <c r="AR13529" s="207" t="s">
        <v>27427</v>
      </c>
      <c r="AS13529" s="208">
        <v>897.79</v>
      </c>
      <c r="AT13529" s="93"/>
      <c r="AU13529" s="93"/>
      <c r="AV13529" s="93"/>
    </row>
    <row r="13530" spans="35:48" x14ac:dyDescent="0.55000000000000004">
      <c r="AI13530" s="278" t="s">
        <v>21318</v>
      </c>
      <c r="AJ13530" s="279">
        <v>831856.4</v>
      </c>
      <c r="AL13530" s="246" t="s">
        <v>59873</v>
      </c>
      <c r="AM13530" s="247">
        <v>8334.83</v>
      </c>
      <c r="AO13530" s="226" t="s">
        <v>50428</v>
      </c>
      <c r="AP13530" s="227">
        <v>40672</v>
      </c>
      <c r="AR13530" s="207" t="s">
        <v>27428</v>
      </c>
      <c r="AS13530" s="208">
        <v>421152.96</v>
      </c>
      <c r="AT13530" s="93"/>
      <c r="AU13530" s="93"/>
      <c r="AV13530" s="93"/>
    </row>
    <row r="13531" spans="35:48" x14ac:dyDescent="0.55000000000000004">
      <c r="AI13531" s="278" t="s">
        <v>66774</v>
      </c>
      <c r="AJ13531" s="279">
        <v>2222966.89</v>
      </c>
      <c r="AL13531" s="246" t="s">
        <v>59874</v>
      </c>
      <c r="AM13531" s="247">
        <v>5167.45</v>
      </c>
      <c r="AO13531" s="226" t="s">
        <v>45629</v>
      </c>
      <c r="AP13531" s="227">
        <v>3567</v>
      </c>
      <c r="AR13531" s="207" t="s">
        <v>27429</v>
      </c>
      <c r="AS13531" s="208">
        <v>52416.37</v>
      </c>
      <c r="AT13531" s="93"/>
      <c r="AU13531" s="93"/>
      <c r="AV13531" s="93"/>
    </row>
    <row r="13532" spans="35:48" x14ac:dyDescent="0.55000000000000004">
      <c r="AI13532" s="278" t="s">
        <v>21319</v>
      </c>
      <c r="AJ13532" s="279">
        <v>1046126.42</v>
      </c>
      <c r="AL13532" s="246" t="s">
        <v>64950</v>
      </c>
      <c r="AM13532" s="247">
        <v>224.92</v>
      </c>
      <c r="AO13532" s="226" t="s">
        <v>35697</v>
      </c>
      <c r="AP13532" s="227">
        <v>51874.1</v>
      </c>
      <c r="AR13532" s="207" t="s">
        <v>27430</v>
      </c>
      <c r="AS13532" s="208">
        <v>41888.449999999997</v>
      </c>
      <c r="AT13532" s="93"/>
      <c r="AU13532" s="93"/>
      <c r="AV13532" s="93"/>
    </row>
    <row r="13533" spans="35:48" x14ac:dyDescent="0.55000000000000004">
      <c r="AI13533" s="278" t="s">
        <v>63495</v>
      </c>
      <c r="AJ13533" s="279">
        <v>1441.58</v>
      </c>
      <c r="AL13533" s="246" t="s">
        <v>60755</v>
      </c>
      <c r="AM13533" s="247">
        <v>5827.19</v>
      </c>
      <c r="AO13533" s="226" t="s">
        <v>35698</v>
      </c>
      <c r="AP13533" s="227">
        <v>94718.32</v>
      </c>
      <c r="AR13533" s="207" t="s">
        <v>14202</v>
      </c>
      <c r="AS13533" s="208">
        <v>2068028.88</v>
      </c>
      <c r="AT13533" s="93"/>
      <c r="AU13533" s="93"/>
      <c r="AV13533" s="93"/>
    </row>
    <row r="13534" spans="35:48" x14ac:dyDescent="0.55000000000000004">
      <c r="AI13534" s="278" t="s">
        <v>58040</v>
      </c>
      <c r="AJ13534" s="279">
        <v>7708.18</v>
      </c>
      <c r="AL13534" s="246" t="s">
        <v>63397</v>
      </c>
      <c r="AM13534" s="247">
        <v>28544.69</v>
      </c>
      <c r="AO13534" s="226" t="s">
        <v>35699</v>
      </c>
      <c r="AP13534" s="227">
        <v>19123.39</v>
      </c>
      <c r="AR13534" s="207" t="s">
        <v>27431</v>
      </c>
      <c r="AS13534" s="208">
        <v>-620.54999999999995</v>
      </c>
      <c r="AT13534" s="93"/>
      <c r="AU13534" s="93"/>
      <c r="AV13534" s="93"/>
    </row>
    <row r="13535" spans="35:48" x14ac:dyDescent="0.55000000000000004">
      <c r="AI13535" s="278" t="s">
        <v>63496</v>
      </c>
      <c r="AJ13535" s="279">
        <v>145.1</v>
      </c>
      <c r="AL13535" s="246" t="s">
        <v>50443</v>
      </c>
      <c r="AM13535" s="247">
        <v>1795.65</v>
      </c>
      <c r="AO13535" s="226" t="s">
        <v>45630</v>
      </c>
      <c r="AP13535" s="227">
        <v>1500</v>
      </c>
      <c r="AR13535" s="207" t="s">
        <v>27432</v>
      </c>
      <c r="AS13535" s="208">
        <v>8703.44</v>
      </c>
      <c r="AT13535" s="93"/>
      <c r="AU13535" s="93"/>
      <c r="AV13535" s="93"/>
    </row>
    <row r="13536" spans="35:48" x14ac:dyDescent="0.55000000000000004">
      <c r="AI13536" s="278" t="s">
        <v>63497</v>
      </c>
      <c r="AJ13536" s="279">
        <v>58.57</v>
      </c>
      <c r="AL13536" s="246" t="s">
        <v>63398</v>
      </c>
      <c r="AM13536" s="247">
        <v>6405.45</v>
      </c>
      <c r="AO13536" s="226" t="s">
        <v>35700</v>
      </c>
      <c r="AP13536" s="227">
        <v>15000.04</v>
      </c>
      <c r="AR13536" s="207" t="s">
        <v>27433</v>
      </c>
      <c r="AS13536" s="208">
        <v>25910</v>
      </c>
      <c r="AT13536" s="93"/>
      <c r="AU13536" s="93"/>
      <c r="AV13536" s="93"/>
    </row>
    <row r="13537" spans="35:48" x14ac:dyDescent="0.55000000000000004">
      <c r="AI13537" s="278" t="s">
        <v>69904</v>
      </c>
      <c r="AJ13537" s="279">
        <v>2180.52</v>
      </c>
      <c r="AL13537" s="246" t="s">
        <v>63399</v>
      </c>
      <c r="AM13537" s="247">
        <v>3423.98</v>
      </c>
      <c r="AO13537" s="226" t="s">
        <v>35701</v>
      </c>
      <c r="AP13537" s="227">
        <v>47454.92</v>
      </c>
      <c r="AR13537" s="207" t="s">
        <v>27434</v>
      </c>
      <c r="AS13537" s="208">
        <v>783.3</v>
      </c>
      <c r="AT13537" s="93"/>
      <c r="AU13537" s="93"/>
      <c r="AV13537" s="93"/>
    </row>
    <row r="13538" spans="35:48" x14ac:dyDescent="0.55000000000000004">
      <c r="AI13538" s="278" t="s">
        <v>21320</v>
      </c>
      <c r="AJ13538" s="279">
        <v>1974453.01</v>
      </c>
      <c r="AL13538" s="246" t="s">
        <v>64951</v>
      </c>
      <c r="AM13538" s="247">
        <v>199.01</v>
      </c>
      <c r="AO13538" s="226" t="s">
        <v>35702</v>
      </c>
      <c r="AP13538" s="227">
        <v>23106.97</v>
      </c>
      <c r="AR13538" s="207" t="s">
        <v>27435</v>
      </c>
      <c r="AS13538" s="208">
        <v>3597.62</v>
      </c>
      <c r="AT13538" s="93"/>
      <c r="AU13538" s="93"/>
      <c r="AV13538" s="93"/>
    </row>
    <row r="13539" spans="35:48" x14ac:dyDescent="0.55000000000000004">
      <c r="AI13539" s="278" t="s">
        <v>21321</v>
      </c>
      <c r="AJ13539" s="279">
        <v>1182144.52</v>
      </c>
      <c r="AL13539" s="246" t="s">
        <v>59875</v>
      </c>
      <c r="AM13539" s="247">
        <v>0.15</v>
      </c>
      <c r="AO13539" s="226" t="s">
        <v>36725</v>
      </c>
      <c r="AP13539" s="227">
        <v>34560.26</v>
      </c>
      <c r="AR13539" s="207" t="s">
        <v>27436</v>
      </c>
      <c r="AS13539" s="208">
        <v>30507.05</v>
      </c>
      <c r="AT13539" s="93"/>
      <c r="AU13539" s="93"/>
      <c r="AV13539" s="93"/>
    </row>
    <row r="13540" spans="35:48" x14ac:dyDescent="0.55000000000000004">
      <c r="AI13540" s="278" t="s">
        <v>47518</v>
      </c>
      <c r="AJ13540" s="279">
        <v>-35344.65</v>
      </c>
      <c r="AL13540" s="246" t="s">
        <v>53865</v>
      </c>
      <c r="AM13540" s="247">
        <v>4767.95</v>
      </c>
      <c r="AO13540" s="226" t="s">
        <v>34166</v>
      </c>
      <c r="AP13540" s="227">
        <v>93509.74</v>
      </c>
      <c r="AR13540" s="207" t="s">
        <v>27437</v>
      </c>
      <c r="AS13540" s="208">
        <v>2046.48</v>
      </c>
      <c r="AT13540" s="93"/>
      <c r="AU13540" s="93"/>
      <c r="AV13540" s="93"/>
    </row>
    <row r="13541" spans="35:48" x14ac:dyDescent="0.55000000000000004">
      <c r="AI13541" s="278" t="s">
        <v>40801</v>
      </c>
      <c r="AJ13541" s="279">
        <v>17326558.109999999</v>
      </c>
      <c r="AL13541" s="246" t="s">
        <v>48288</v>
      </c>
      <c r="AM13541" s="247">
        <v>546.83000000000004</v>
      </c>
      <c r="AO13541" s="226" t="s">
        <v>35703</v>
      </c>
      <c r="AP13541" s="227">
        <v>23767.32</v>
      </c>
      <c r="AR13541" s="207" t="s">
        <v>27438</v>
      </c>
      <c r="AS13541" s="208">
        <v>753.8</v>
      </c>
      <c r="AT13541" s="93"/>
      <c r="AU13541" s="93"/>
      <c r="AV13541" s="93"/>
    </row>
    <row r="13542" spans="35:48" x14ac:dyDescent="0.55000000000000004">
      <c r="AI13542" s="278" t="s">
        <v>54381</v>
      </c>
      <c r="AJ13542" s="279">
        <v>134711.94</v>
      </c>
      <c r="AL13542" s="246" t="s">
        <v>63400</v>
      </c>
      <c r="AM13542" s="247">
        <v>-1.52</v>
      </c>
      <c r="AO13542" s="226" t="s">
        <v>50429</v>
      </c>
      <c r="AP13542" s="227">
        <v>5917.94</v>
      </c>
      <c r="AR13542" s="207" t="s">
        <v>27439</v>
      </c>
      <c r="AS13542" s="208">
        <v>3983</v>
      </c>
      <c r="AT13542" s="93"/>
      <c r="AU13542" s="93"/>
      <c r="AV13542" s="93"/>
    </row>
    <row r="13543" spans="35:48" x14ac:dyDescent="0.55000000000000004">
      <c r="AI13543" s="278" t="s">
        <v>47519</v>
      </c>
      <c r="AJ13543" s="279">
        <v>226670</v>
      </c>
      <c r="AL13543" s="246" t="s">
        <v>58692</v>
      </c>
      <c r="AM13543" s="247">
        <v>116627.9</v>
      </c>
      <c r="AO13543" s="226" t="s">
        <v>50430</v>
      </c>
      <c r="AP13543" s="227">
        <v>455.1</v>
      </c>
      <c r="AR13543" s="207" t="s">
        <v>27440</v>
      </c>
      <c r="AS13543" s="208">
        <v>3127.83</v>
      </c>
      <c r="AT13543" s="93"/>
      <c r="AU13543" s="93"/>
      <c r="AV13543" s="93"/>
    </row>
    <row r="13544" spans="35:48" x14ac:dyDescent="0.55000000000000004">
      <c r="AI13544" s="278" t="s">
        <v>43249</v>
      </c>
      <c r="AJ13544" s="279">
        <v>4141.33</v>
      </c>
      <c r="AL13544" s="246" t="s">
        <v>62256</v>
      </c>
      <c r="AM13544" s="247">
        <v>294.93</v>
      </c>
      <c r="AO13544" s="226" t="s">
        <v>50431</v>
      </c>
      <c r="AP13544" s="227">
        <v>1433.96</v>
      </c>
      <c r="AR13544" s="207" t="s">
        <v>27441</v>
      </c>
      <c r="AS13544" s="208">
        <v>8701.1</v>
      </c>
      <c r="AT13544" s="93"/>
      <c r="AU13544" s="93"/>
      <c r="AV13544" s="93"/>
    </row>
    <row r="13545" spans="35:48" x14ac:dyDescent="0.55000000000000004">
      <c r="AI13545" s="278" t="s">
        <v>21335</v>
      </c>
      <c r="AJ13545" s="279">
        <v>65749.09</v>
      </c>
      <c r="AL13545" s="246" t="s">
        <v>58693</v>
      </c>
      <c r="AM13545" s="247">
        <v>8529.68</v>
      </c>
      <c r="AO13545" s="226" t="s">
        <v>53813</v>
      </c>
      <c r="AP13545" s="227">
        <v>4077.67</v>
      </c>
      <c r="AR13545" s="207" t="s">
        <v>27442</v>
      </c>
      <c r="AS13545" s="208">
        <v>4050</v>
      </c>
      <c r="AT13545" s="93"/>
      <c r="AU13545" s="93"/>
      <c r="AV13545" s="93"/>
    </row>
    <row r="13546" spans="35:48" x14ac:dyDescent="0.55000000000000004">
      <c r="AI13546" s="278" t="s">
        <v>46065</v>
      </c>
      <c r="AJ13546" s="279">
        <v>1010</v>
      </c>
      <c r="AL13546" s="246" t="s">
        <v>58694</v>
      </c>
      <c r="AM13546" s="247">
        <v>28614.25</v>
      </c>
      <c r="AO13546" s="226" t="s">
        <v>53814</v>
      </c>
      <c r="AP13546" s="227">
        <v>1104.8</v>
      </c>
      <c r="AR13546" s="207" t="s">
        <v>27443</v>
      </c>
      <c r="AS13546" s="208">
        <v>382.58</v>
      </c>
      <c r="AT13546" s="93"/>
      <c r="AU13546" s="93"/>
      <c r="AV13546" s="93"/>
    </row>
    <row r="13547" spans="35:48" x14ac:dyDescent="0.55000000000000004">
      <c r="AI13547" s="278" t="s">
        <v>21410</v>
      </c>
      <c r="AJ13547" s="279">
        <v>662108.42000000004</v>
      </c>
      <c r="AL13547" s="246" t="s">
        <v>58695</v>
      </c>
      <c r="AM13547" s="247">
        <v>12202.4</v>
      </c>
      <c r="AO13547" s="226" t="s">
        <v>53815</v>
      </c>
      <c r="AP13547" s="227">
        <v>309.97000000000003</v>
      </c>
      <c r="AR13547" s="207" t="s">
        <v>27444</v>
      </c>
      <c r="AS13547" s="208">
        <v>220</v>
      </c>
      <c r="AT13547" s="93"/>
      <c r="AU13547" s="93"/>
      <c r="AV13547" s="93"/>
    </row>
    <row r="13548" spans="35:48" x14ac:dyDescent="0.55000000000000004">
      <c r="AI13548" s="278" t="s">
        <v>35115</v>
      </c>
      <c r="AJ13548" s="279">
        <v>1088.3800000000001</v>
      </c>
      <c r="AL13548" s="246" t="s">
        <v>62257</v>
      </c>
      <c r="AM13548" s="247">
        <v>773.03</v>
      </c>
      <c r="AO13548" s="226" t="s">
        <v>53816</v>
      </c>
      <c r="AP13548" s="227">
        <v>158.99</v>
      </c>
      <c r="AR13548" s="207" t="s">
        <v>27445</v>
      </c>
      <c r="AS13548" s="208">
        <v>5617.87</v>
      </c>
      <c r="AT13548" s="93"/>
      <c r="AU13548" s="93"/>
      <c r="AV13548" s="93"/>
    </row>
    <row r="13549" spans="35:48" x14ac:dyDescent="0.55000000000000004">
      <c r="AI13549" s="278" t="s">
        <v>21412</v>
      </c>
      <c r="AJ13549" s="279">
        <v>85014.15</v>
      </c>
      <c r="AL13549" s="246" t="s">
        <v>60756</v>
      </c>
      <c r="AM13549" s="247">
        <v>5355.51</v>
      </c>
      <c r="AO13549" s="226" t="s">
        <v>53817</v>
      </c>
      <c r="AP13549" s="227">
        <v>173.88</v>
      </c>
      <c r="AR13549" s="207" t="s">
        <v>27446</v>
      </c>
      <c r="AS13549" s="208">
        <v>62591.66</v>
      </c>
      <c r="AT13549" s="93"/>
      <c r="AU13549" s="93"/>
      <c r="AV13549" s="93"/>
    </row>
    <row r="13550" spans="35:48" x14ac:dyDescent="0.55000000000000004">
      <c r="AI13550" s="278" t="s">
        <v>21415</v>
      </c>
      <c r="AJ13550" s="279">
        <v>256380</v>
      </c>
      <c r="AL13550" s="246" t="s">
        <v>59876</v>
      </c>
      <c r="AM13550" s="247">
        <v>14962.19</v>
      </c>
      <c r="AO13550" s="226" t="s">
        <v>53818</v>
      </c>
      <c r="AP13550" s="227">
        <v>659.72</v>
      </c>
      <c r="AR13550" s="207" t="s">
        <v>27447</v>
      </c>
      <c r="AS13550" s="208">
        <v>1815</v>
      </c>
      <c r="AT13550" s="93"/>
      <c r="AU13550" s="93"/>
      <c r="AV13550" s="93"/>
    </row>
    <row r="13551" spans="35:48" x14ac:dyDescent="0.55000000000000004">
      <c r="AI13551" s="278" t="s">
        <v>21416</v>
      </c>
      <c r="AJ13551" s="279">
        <v>120521.42</v>
      </c>
      <c r="AL13551" s="246" t="s">
        <v>59877</v>
      </c>
      <c r="AM13551" s="247">
        <v>1038.83</v>
      </c>
      <c r="AO13551" s="226" t="s">
        <v>53819</v>
      </c>
      <c r="AP13551" s="227">
        <v>120.8</v>
      </c>
      <c r="AR13551" s="207" t="s">
        <v>27448</v>
      </c>
      <c r="AS13551" s="208">
        <v>21533.75</v>
      </c>
      <c r="AT13551" s="93"/>
      <c r="AU13551" s="93"/>
      <c r="AV13551" s="93"/>
    </row>
    <row r="13552" spans="35:48" x14ac:dyDescent="0.55000000000000004">
      <c r="AI13552" s="278" t="s">
        <v>21420</v>
      </c>
      <c r="AJ13552" s="279">
        <v>36357.379999999997</v>
      </c>
      <c r="AL13552" s="246" t="s">
        <v>59878</v>
      </c>
      <c r="AM13552" s="247">
        <v>3665.73</v>
      </c>
      <c r="AO13552" s="226" t="s">
        <v>53820</v>
      </c>
      <c r="AP13552" s="227">
        <v>59.71</v>
      </c>
      <c r="AR13552" s="207" t="s">
        <v>27449</v>
      </c>
      <c r="AS13552" s="208">
        <v>276095.25</v>
      </c>
      <c r="AT13552" s="93"/>
      <c r="AU13552" s="93"/>
      <c r="AV13552" s="93"/>
    </row>
    <row r="13553" spans="35:48" x14ac:dyDescent="0.55000000000000004">
      <c r="AI13553" s="278" t="s">
        <v>69332</v>
      </c>
      <c r="AJ13553" s="279">
        <v>181.4</v>
      </c>
      <c r="AL13553" s="246" t="s">
        <v>59879</v>
      </c>
      <c r="AM13553" s="247">
        <v>2996.1</v>
      </c>
      <c r="AO13553" s="226" t="s">
        <v>53821</v>
      </c>
      <c r="AP13553" s="227">
        <v>158.99</v>
      </c>
      <c r="AR13553" s="207" t="s">
        <v>27450</v>
      </c>
      <c r="AS13553" s="208">
        <v>9285</v>
      </c>
      <c r="AT13553" s="93"/>
      <c r="AU13553" s="93"/>
      <c r="AV13553" s="93"/>
    </row>
    <row r="13554" spans="35:48" x14ac:dyDescent="0.55000000000000004">
      <c r="AI13554" s="278" t="s">
        <v>59327</v>
      </c>
      <c r="AJ13554" s="279">
        <v>362.8</v>
      </c>
      <c r="AL13554" s="246" t="s">
        <v>64952</v>
      </c>
      <c r="AM13554" s="247">
        <v>99.35</v>
      </c>
      <c r="AO13554" s="226" t="s">
        <v>53822</v>
      </c>
      <c r="AP13554" s="227">
        <v>1250</v>
      </c>
      <c r="AR13554" s="207" t="s">
        <v>27451</v>
      </c>
      <c r="AS13554" s="208">
        <v>1291</v>
      </c>
      <c r="AT13554" s="93"/>
      <c r="AU13554" s="93"/>
      <c r="AV13554" s="93"/>
    </row>
    <row r="13555" spans="35:48" x14ac:dyDescent="0.55000000000000004">
      <c r="AI13555" s="278" t="s">
        <v>21421</v>
      </c>
      <c r="AJ13555" s="279">
        <v>795.6</v>
      </c>
      <c r="AL13555" s="246" t="s">
        <v>60757</v>
      </c>
      <c r="AM13555" s="247">
        <v>732.5</v>
      </c>
      <c r="AO13555" s="226" t="s">
        <v>53823</v>
      </c>
      <c r="AP13555" s="227">
        <v>97.42</v>
      </c>
      <c r="AR13555" s="207" t="s">
        <v>27452</v>
      </c>
      <c r="AS13555" s="208">
        <v>2512.5</v>
      </c>
      <c r="AT13555" s="93"/>
      <c r="AU13555" s="93"/>
      <c r="AV13555" s="93"/>
    </row>
    <row r="13556" spans="35:48" x14ac:dyDescent="0.55000000000000004">
      <c r="AI13556" s="278" t="s">
        <v>35116</v>
      </c>
      <c r="AJ13556" s="279">
        <v>7200</v>
      </c>
      <c r="AL13556" s="246" t="s">
        <v>64953</v>
      </c>
      <c r="AM13556" s="247">
        <v>42.13</v>
      </c>
      <c r="AO13556" s="226" t="s">
        <v>35704</v>
      </c>
      <c r="AP13556" s="227">
        <v>78206.47</v>
      </c>
      <c r="AR13556" s="207" t="s">
        <v>27453</v>
      </c>
      <c r="AS13556" s="208">
        <v>3676.25</v>
      </c>
      <c r="AT13556" s="93"/>
      <c r="AU13556" s="93"/>
      <c r="AV13556" s="93"/>
    </row>
    <row r="13557" spans="35:48" x14ac:dyDescent="0.55000000000000004">
      <c r="AI13557" s="278" t="s">
        <v>54384</v>
      </c>
      <c r="AJ13557" s="279">
        <v>1878.27</v>
      </c>
      <c r="AL13557" s="246" t="s">
        <v>63401</v>
      </c>
      <c r="AM13557" s="247">
        <v>361.47</v>
      </c>
      <c r="AO13557" s="226" t="s">
        <v>45631</v>
      </c>
      <c r="AP13557" s="227">
        <v>1745</v>
      </c>
      <c r="AR13557" s="207" t="s">
        <v>27454</v>
      </c>
      <c r="AS13557" s="208">
        <v>756.25</v>
      </c>
      <c r="AT13557" s="93"/>
      <c r="AU13557" s="93"/>
      <c r="AV13557" s="93"/>
    </row>
    <row r="13558" spans="35:48" x14ac:dyDescent="0.55000000000000004">
      <c r="AI13558" s="278" t="s">
        <v>59988</v>
      </c>
      <c r="AJ13558" s="279">
        <v>1264.3800000000001</v>
      </c>
      <c r="AL13558" s="246" t="s">
        <v>59880</v>
      </c>
      <c r="AM13558" s="247">
        <v>5347.5</v>
      </c>
      <c r="AO13558" s="226" t="s">
        <v>35705</v>
      </c>
      <c r="AP13558" s="227">
        <v>110710.45</v>
      </c>
      <c r="AR13558" s="207" t="s">
        <v>27455</v>
      </c>
      <c r="AS13558" s="208">
        <v>7773</v>
      </c>
      <c r="AT13558" s="93"/>
      <c r="AU13558" s="93"/>
      <c r="AV13558" s="93"/>
    </row>
    <row r="13559" spans="35:48" x14ac:dyDescent="0.55000000000000004">
      <c r="AI13559" s="278" t="s">
        <v>69333</v>
      </c>
      <c r="AJ13559" s="279">
        <v>871.8</v>
      </c>
      <c r="AL13559" s="246" t="s">
        <v>59881</v>
      </c>
      <c r="AM13559" s="247">
        <v>409.08</v>
      </c>
      <c r="AO13559" s="226" t="s">
        <v>36726</v>
      </c>
      <c r="AP13559" s="227">
        <v>8583.82</v>
      </c>
      <c r="AR13559" s="207" t="s">
        <v>27456</v>
      </c>
      <c r="AS13559" s="208">
        <v>20387.02</v>
      </c>
      <c r="AT13559" s="93"/>
      <c r="AU13559" s="93"/>
      <c r="AV13559" s="93"/>
    </row>
    <row r="13560" spans="35:48" x14ac:dyDescent="0.55000000000000004">
      <c r="AI13560" s="278" t="s">
        <v>21426</v>
      </c>
      <c r="AJ13560" s="279">
        <v>34631.79</v>
      </c>
      <c r="AL13560" s="246" t="s">
        <v>59882</v>
      </c>
      <c r="AM13560" s="247">
        <v>1310.1400000000001</v>
      </c>
      <c r="AO13560" s="226" t="s">
        <v>27988</v>
      </c>
      <c r="AP13560" s="227">
        <v>87</v>
      </c>
      <c r="AR13560" s="207" t="s">
        <v>27457</v>
      </c>
      <c r="AS13560" s="208">
        <v>3.18</v>
      </c>
      <c r="AT13560" s="93"/>
      <c r="AU13560" s="93"/>
      <c r="AV13560" s="93"/>
    </row>
    <row r="13561" spans="35:48" x14ac:dyDescent="0.55000000000000004">
      <c r="AI13561" s="278" t="s">
        <v>49374</v>
      </c>
      <c r="AJ13561" s="279">
        <v>14560</v>
      </c>
      <c r="AL13561" s="246" t="s">
        <v>62258</v>
      </c>
      <c r="AM13561" s="247">
        <v>65.13</v>
      </c>
      <c r="AO13561" s="226" t="s">
        <v>34167</v>
      </c>
      <c r="AP13561" s="227">
        <v>151729.54999999999</v>
      </c>
      <c r="AR13561" s="207" t="s">
        <v>27458</v>
      </c>
      <c r="AS13561" s="208">
        <v>1461.35</v>
      </c>
      <c r="AT13561" s="93"/>
      <c r="AU13561" s="93"/>
      <c r="AV13561" s="93"/>
    </row>
    <row r="13562" spans="35:48" x14ac:dyDescent="0.55000000000000004">
      <c r="AI13562" s="278" t="s">
        <v>21427</v>
      </c>
      <c r="AJ13562" s="279">
        <v>148762.1</v>
      </c>
      <c r="AL13562" s="246" t="s">
        <v>60758</v>
      </c>
      <c r="AM13562" s="247">
        <v>885.84</v>
      </c>
      <c r="AO13562" s="226" t="s">
        <v>27989</v>
      </c>
      <c r="AP13562" s="227">
        <v>663.31</v>
      </c>
      <c r="AR13562" s="207" t="s">
        <v>27459</v>
      </c>
      <c r="AS13562" s="208">
        <v>4420.6000000000004</v>
      </c>
      <c r="AT13562" s="93"/>
      <c r="AU13562" s="93"/>
      <c r="AV13562" s="93"/>
    </row>
    <row r="13563" spans="35:48" x14ac:dyDescent="0.55000000000000004">
      <c r="AI13563" s="278" t="s">
        <v>21428</v>
      </c>
      <c r="AJ13563" s="279">
        <v>99047.97</v>
      </c>
      <c r="AL13563" s="246" t="s">
        <v>56625</v>
      </c>
      <c r="AM13563" s="247">
        <v>30738.87</v>
      </c>
      <c r="AO13563" s="226" t="s">
        <v>27990</v>
      </c>
      <c r="AP13563" s="227">
        <v>26101.5</v>
      </c>
      <c r="AR13563" s="207" t="s">
        <v>27460</v>
      </c>
      <c r="AS13563" s="208">
        <v>5082.1899999999996</v>
      </c>
      <c r="AT13563" s="93"/>
      <c r="AU13563" s="93"/>
      <c r="AV13563" s="93"/>
    </row>
    <row r="13564" spans="35:48" x14ac:dyDescent="0.55000000000000004">
      <c r="AI13564" s="278" t="s">
        <v>21429</v>
      </c>
      <c r="AJ13564" s="279">
        <v>329045.12</v>
      </c>
      <c r="AL13564" s="246" t="s">
        <v>56626</v>
      </c>
      <c r="AM13564" s="247">
        <v>10645</v>
      </c>
      <c r="AO13564" s="226" t="s">
        <v>34168</v>
      </c>
      <c r="AP13564" s="227">
        <v>43978.01</v>
      </c>
      <c r="AR13564" s="207" t="s">
        <v>27461</v>
      </c>
      <c r="AS13564" s="208">
        <v>9525</v>
      </c>
      <c r="AT13564" s="93"/>
      <c r="AU13564" s="93"/>
      <c r="AV13564" s="93"/>
    </row>
    <row r="13565" spans="35:48" x14ac:dyDescent="0.55000000000000004">
      <c r="AI13565" s="278" t="s">
        <v>35117</v>
      </c>
      <c r="AJ13565" s="279">
        <v>197092.34</v>
      </c>
      <c r="AL13565" s="246" t="s">
        <v>60759</v>
      </c>
      <c r="AM13565" s="247">
        <v>558.41</v>
      </c>
      <c r="AO13565" s="226" t="s">
        <v>35706</v>
      </c>
      <c r="AP13565" s="227">
        <v>25456.07</v>
      </c>
      <c r="AR13565" s="207" t="s">
        <v>27462</v>
      </c>
      <c r="AS13565" s="208">
        <v>3065</v>
      </c>
      <c r="AT13565" s="93"/>
      <c r="AU13565" s="93"/>
      <c r="AV13565" s="93"/>
    </row>
    <row r="13566" spans="35:48" x14ac:dyDescent="0.55000000000000004">
      <c r="AI13566" s="278" t="s">
        <v>54386</v>
      </c>
      <c r="AJ13566" s="279">
        <v>5953.57</v>
      </c>
      <c r="AL13566" s="246" t="s">
        <v>58343</v>
      </c>
      <c r="AM13566" s="247">
        <v>4791.59</v>
      </c>
      <c r="AO13566" s="226" t="s">
        <v>50432</v>
      </c>
      <c r="AP13566" s="227">
        <v>1770.99</v>
      </c>
      <c r="AR13566" s="207" t="s">
        <v>27463</v>
      </c>
      <c r="AS13566" s="208">
        <v>106068.32</v>
      </c>
      <c r="AT13566" s="93"/>
      <c r="AU13566" s="93"/>
      <c r="AV13566" s="93"/>
    </row>
    <row r="13567" spans="35:48" x14ac:dyDescent="0.55000000000000004">
      <c r="AI13567" s="278" t="s">
        <v>21430</v>
      </c>
      <c r="AJ13567" s="279">
        <v>469711.83</v>
      </c>
      <c r="AL13567" s="246" t="s">
        <v>39529</v>
      </c>
      <c r="AM13567" s="247">
        <v>61700.28</v>
      </c>
      <c r="AO13567" s="226" t="s">
        <v>27991</v>
      </c>
      <c r="AP13567" s="227">
        <v>11802.4</v>
      </c>
      <c r="AR13567" s="207" t="s">
        <v>27464</v>
      </c>
      <c r="AS13567" s="208">
        <v>6473.34</v>
      </c>
      <c r="AT13567" s="93"/>
      <c r="AU13567" s="93"/>
      <c r="AV13567" s="93"/>
    </row>
    <row r="13568" spans="35:48" x14ac:dyDescent="0.55000000000000004">
      <c r="AI13568" s="278" t="s">
        <v>49375</v>
      </c>
      <c r="AJ13568" s="279">
        <v>72398.210000000006</v>
      </c>
      <c r="AL13568" s="246" t="s">
        <v>39530</v>
      </c>
      <c r="AM13568" s="247">
        <v>20030</v>
      </c>
      <c r="AO13568" s="226" t="s">
        <v>34169</v>
      </c>
      <c r="AP13568" s="227">
        <v>189345.45</v>
      </c>
      <c r="AR13568" s="207" t="s">
        <v>27465</v>
      </c>
      <c r="AS13568" s="208">
        <v>6096</v>
      </c>
      <c r="AT13568" s="93"/>
      <c r="AU13568" s="93"/>
      <c r="AV13568" s="93"/>
    </row>
    <row r="13569" spans="35:48" x14ac:dyDescent="0.55000000000000004">
      <c r="AI13569" s="278" t="s">
        <v>69334</v>
      </c>
      <c r="AJ13569" s="279">
        <v>44352.44</v>
      </c>
      <c r="AL13569" s="246" t="s">
        <v>39531</v>
      </c>
      <c r="AM13569" s="247">
        <v>6000</v>
      </c>
      <c r="AO13569" s="226" t="s">
        <v>35707</v>
      </c>
      <c r="AP13569" s="227">
        <v>10683.43</v>
      </c>
      <c r="AR13569" s="207" t="s">
        <v>27466</v>
      </c>
      <c r="AS13569" s="208">
        <v>51704.61</v>
      </c>
      <c r="AT13569" s="93"/>
      <c r="AU13569" s="93"/>
      <c r="AV13569" s="93"/>
    </row>
    <row r="13570" spans="35:48" x14ac:dyDescent="0.55000000000000004">
      <c r="AI13570" s="278" t="s">
        <v>69335</v>
      </c>
      <c r="AJ13570" s="279">
        <v>3270.16</v>
      </c>
      <c r="AL13570" s="246" t="s">
        <v>39532</v>
      </c>
      <c r="AM13570" s="247">
        <v>9000</v>
      </c>
      <c r="AO13570" s="226" t="s">
        <v>45632</v>
      </c>
      <c r="AP13570" s="227">
        <v>85097.15</v>
      </c>
      <c r="AR13570" s="207" t="s">
        <v>27467</v>
      </c>
      <c r="AS13570" s="208">
        <v>173609.39</v>
      </c>
      <c r="AT13570" s="93"/>
      <c r="AU13570" s="93"/>
      <c r="AV13570" s="93"/>
    </row>
    <row r="13571" spans="35:48" x14ac:dyDescent="0.55000000000000004">
      <c r="AI13571" s="278" t="s">
        <v>21431</v>
      </c>
      <c r="AJ13571" s="279">
        <v>13434.93</v>
      </c>
      <c r="AL13571" s="246" t="s">
        <v>39533</v>
      </c>
      <c r="AM13571" s="247">
        <v>7000</v>
      </c>
      <c r="AO13571" s="226" t="s">
        <v>45633</v>
      </c>
      <c r="AP13571" s="227">
        <v>6520.85</v>
      </c>
      <c r="AR13571" s="207" t="s">
        <v>27468</v>
      </c>
      <c r="AS13571" s="208">
        <v>7887.19</v>
      </c>
      <c r="AT13571" s="93"/>
      <c r="AU13571" s="93"/>
      <c r="AV13571" s="93"/>
    </row>
    <row r="13572" spans="35:48" x14ac:dyDescent="0.55000000000000004">
      <c r="AI13572" s="278" t="s">
        <v>21432</v>
      </c>
      <c r="AJ13572" s="279">
        <v>3436.04</v>
      </c>
      <c r="AL13572" s="246" t="s">
        <v>36750</v>
      </c>
      <c r="AM13572" s="247">
        <v>108183.17</v>
      </c>
      <c r="AO13572" s="226" t="s">
        <v>45634</v>
      </c>
      <c r="AP13572" s="227">
        <v>332502.45</v>
      </c>
      <c r="AR13572" s="207" t="s">
        <v>27469</v>
      </c>
      <c r="AS13572" s="208">
        <v>603.37</v>
      </c>
      <c r="AT13572" s="93"/>
      <c r="AU13572" s="93"/>
      <c r="AV13572" s="93"/>
    </row>
    <row r="13573" spans="35:48" x14ac:dyDescent="0.55000000000000004">
      <c r="AI13573" s="278" t="s">
        <v>70926</v>
      </c>
      <c r="AJ13573" s="279">
        <v>8550</v>
      </c>
      <c r="AL13573" s="246" t="s">
        <v>36751</v>
      </c>
      <c r="AM13573" s="247">
        <v>38833.300000000003</v>
      </c>
      <c r="AO13573" s="226" t="s">
        <v>45635</v>
      </c>
      <c r="AP13573" s="227">
        <v>25436.400000000001</v>
      </c>
      <c r="AR13573" s="207" t="s">
        <v>27470</v>
      </c>
      <c r="AS13573" s="208">
        <v>2716.08</v>
      </c>
      <c r="AT13573" s="93"/>
      <c r="AU13573" s="93"/>
      <c r="AV13573" s="93"/>
    </row>
    <row r="13574" spans="35:48" x14ac:dyDescent="0.55000000000000004">
      <c r="AI13574" s="278" t="s">
        <v>58373</v>
      </c>
      <c r="AJ13574" s="279">
        <v>9431.2999999999993</v>
      </c>
      <c r="AL13574" s="246" t="s">
        <v>36752</v>
      </c>
      <c r="AM13574" s="247">
        <v>25365.42</v>
      </c>
      <c r="AO13574" s="226" t="s">
        <v>28057</v>
      </c>
      <c r="AP13574" s="227">
        <v>100.15</v>
      </c>
      <c r="AR13574" s="207" t="s">
        <v>27471</v>
      </c>
      <c r="AS13574" s="208">
        <v>61796.53</v>
      </c>
      <c r="AT13574" s="93"/>
      <c r="AU13574" s="93"/>
      <c r="AV13574" s="93"/>
    </row>
    <row r="13575" spans="35:48" x14ac:dyDescent="0.55000000000000004">
      <c r="AI13575" s="278" t="s">
        <v>21433</v>
      </c>
      <c r="AJ13575" s="279">
        <v>787506.1</v>
      </c>
      <c r="AL13575" s="246" t="s">
        <v>36753</v>
      </c>
      <c r="AM13575" s="247">
        <v>12312.56</v>
      </c>
      <c r="AO13575" s="226" t="s">
        <v>14265</v>
      </c>
      <c r="AP13575" s="227">
        <v>3291.11</v>
      </c>
      <c r="AR13575" s="207" t="s">
        <v>27472</v>
      </c>
      <c r="AS13575" s="208">
        <v>18255.53</v>
      </c>
      <c r="AT13575" s="93"/>
      <c r="AU13575" s="93"/>
      <c r="AV13575" s="93"/>
    </row>
    <row r="13576" spans="35:48" x14ac:dyDescent="0.55000000000000004">
      <c r="AI13576" s="278" t="s">
        <v>21434</v>
      </c>
      <c r="AJ13576" s="279">
        <v>183651.08</v>
      </c>
      <c r="AL13576" s="246" t="s">
        <v>36754</v>
      </c>
      <c r="AM13576" s="247">
        <v>20602.21</v>
      </c>
      <c r="AO13576" s="226" t="s">
        <v>28060</v>
      </c>
      <c r="AP13576" s="227">
        <v>-2679.79</v>
      </c>
      <c r="AR13576" s="207" t="s">
        <v>27473</v>
      </c>
      <c r="AS13576" s="208">
        <v>8359.08</v>
      </c>
      <c r="AT13576" s="93"/>
      <c r="AU13576" s="93"/>
      <c r="AV13576" s="93"/>
    </row>
    <row r="13577" spans="35:48" x14ac:dyDescent="0.55000000000000004">
      <c r="AI13577" s="278" t="s">
        <v>21435</v>
      </c>
      <c r="AJ13577" s="279">
        <v>752733.4</v>
      </c>
      <c r="AL13577" s="246" t="s">
        <v>36755</v>
      </c>
      <c r="AM13577" s="247">
        <v>24710.76</v>
      </c>
      <c r="AO13577" s="226" t="s">
        <v>35711</v>
      </c>
      <c r="AP13577" s="227">
        <v>10725.24</v>
      </c>
      <c r="AR13577" s="207" t="s">
        <v>27474</v>
      </c>
      <c r="AS13577" s="208">
        <v>69763.05</v>
      </c>
      <c r="AT13577" s="93"/>
      <c r="AU13577" s="93"/>
      <c r="AV13577" s="93"/>
    </row>
    <row r="13578" spans="35:48" x14ac:dyDescent="0.55000000000000004">
      <c r="AI13578" s="278" t="s">
        <v>21438</v>
      </c>
      <c r="AJ13578" s="279">
        <v>96550.44</v>
      </c>
      <c r="AL13578" s="246" t="s">
        <v>50446</v>
      </c>
      <c r="AM13578" s="247">
        <v>558.28</v>
      </c>
      <c r="AO13578" s="226" t="s">
        <v>28063</v>
      </c>
      <c r="AP13578" s="227">
        <v>10780</v>
      </c>
      <c r="AR13578" s="207" t="s">
        <v>27475</v>
      </c>
      <c r="AS13578" s="208">
        <v>15486.98</v>
      </c>
      <c r="AT13578" s="93"/>
      <c r="AU13578" s="93"/>
      <c r="AV13578" s="93"/>
    </row>
    <row r="13579" spans="35:48" x14ac:dyDescent="0.55000000000000004">
      <c r="AI13579" s="278" t="s">
        <v>21439</v>
      </c>
      <c r="AJ13579" s="279">
        <v>1489437.35</v>
      </c>
      <c r="AL13579" s="246" t="s">
        <v>62820</v>
      </c>
      <c r="AM13579" s="247">
        <v>1246</v>
      </c>
      <c r="AO13579" s="226" t="s">
        <v>28064</v>
      </c>
      <c r="AP13579" s="227">
        <v>8055.23</v>
      </c>
      <c r="AR13579" s="207" t="s">
        <v>27476</v>
      </c>
      <c r="AS13579" s="208">
        <v>890.18</v>
      </c>
      <c r="AT13579" s="93"/>
      <c r="AU13579" s="93"/>
      <c r="AV13579" s="93"/>
    </row>
    <row r="13580" spans="35:48" x14ac:dyDescent="0.55000000000000004">
      <c r="AI13580" s="278" t="s">
        <v>48470</v>
      </c>
      <c r="AJ13580" s="279">
        <v>765965.58</v>
      </c>
      <c r="AL13580" s="246" t="s">
        <v>62821</v>
      </c>
      <c r="AM13580" s="247">
        <v>1454</v>
      </c>
      <c r="AO13580" s="226" t="s">
        <v>28065</v>
      </c>
      <c r="AP13580" s="227">
        <v>1376.15</v>
      </c>
      <c r="AR13580" s="207" t="s">
        <v>27477</v>
      </c>
      <c r="AS13580" s="208">
        <v>310877.32</v>
      </c>
      <c r="AT13580" s="93"/>
      <c r="AU13580" s="93"/>
      <c r="AV13580" s="93"/>
    </row>
    <row r="13581" spans="35:48" x14ac:dyDescent="0.55000000000000004">
      <c r="AI13581" s="278" t="s">
        <v>70135</v>
      </c>
      <c r="AJ13581" s="279">
        <v>45351.92</v>
      </c>
      <c r="AL13581" s="246" t="s">
        <v>36759</v>
      </c>
      <c r="AM13581" s="247">
        <v>50268.44</v>
      </c>
      <c r="AO13581" s="226" t="s">
        <v>28066</v>
      </c>
      <c r="AP13581" s="227">
        <v>3226.74</v>
      </c>
      <c r="AR13581" s="207" t="s">
        <v>27478</v>
      </c>
      <c r="AS13581" s="208">
        <v>20374.830000000002</v>
      </c>
      <c r="AT13581" s="93"/>
      <c r="AU13581" s="93"/>
      <c r="AV13581" s="93"/>
    </row>
    <row r="13582" spans="35:48" x14ac:dyDescent="0.55000000000000004">
      <c r="AI13582" s="278" t="s">
        <v>21440</v>
      </c>
      <c r="AJ13582" s="279">
        <v>235881.5</v>
      </c>
      <c r="AL13582" s="246" t="s">
        <v>35742</v>
      </c>
      <c r="AM13582" s="247">
        <v>72749.34</v>
      </c>
      <c r="AO13582" s="226" t="s">
        <v>28067</v>
      </c>
      <c r="AP13582" s="227">
        <v>1043.92</v>
      </c>
      <c r="AR13582" s="207" t="s">
        <v>27479</v>
      </c>
      <c r="AS13582" s="208">
        <v>18720.939999999999</v>
      </c>
      <c r="AT13582" s="93"/>
      <c r="AU13582" s="93"/>
      <c r="AV13582" s="93"/>
    </row>
    <row r="13583" spans="35:48" x14ac:dyDescent="0.55000000000000004">
      <c r="AI13583" s="278" t="s">
        <v>21462</v>
      </c>
      <c r="AJ13583" s="279">
        <v>64539.199999999997</v>
      </c>
      <c r="AL13583" s="246" t="s">
        <v>59883</v>
      </c>
      <c r="AM13583" s="247">
        <v>451.04</v>
      </c>
      <c r="AO13583" s="226" t="s">
        <v>28069</v>
      </c>
      <c r="AP13583" s="227">
        <v>709.77</v>
      </c>
      <c r="AR13583" s="207" t="s">
        <v>27480</v>
      </c>
      <c r="AS13583" s="208">
        <v>20743.75</v>
      </c>
      <c r="AT13583" s="93"/>
      <c r="AU13583" s="93"/>
      <c r="AV13583" s="93"/>
    </row>
    <row r="13584" spans="35:48" x14ac:dyDescent="0.55000000000000004">
      <c r="AI13584" s="278" t="s">
        <v>21551</v>
      </c>
      <c r="AJ13584" s="279">
        <v>103855.56</v>
      </c>
      <c r="AL13584" s="246" t="s">
        <v>48296</v>
      </c>
      <c r="AM13584" s="247">
        <v>81.010000000000005</v>
      </c>
      <c r="AO13584" s="226" t="s">
        <v>28070</v>
      </c>
      <c r="AP13584" s="227">
        <v>1781.25</v>
      </c>
      <c r="AR13584" s="207" t="s">
        <v>27481</v>
      </c>
      <c r="AS13584" s="208">
        <v>3182.86</v>
      </c>
      <c r="AT13584" s="93"/>
      <c r="AU13584" s="93"/>
      <c r="AV13584" s="93"/>
    </row>
    <row r="13585" spans="35:48" x14ac:dyDescent="0.55000000000000004">
      <c r="AI13585" s="278" t="s">
        <v>21552</v>
      </c>
      <c r="AJ13585" s="279">
        <v>22190.12</v>
      </c>
      <c r="AL13585" s="246" t="s">
        <v>28409</v>
      </c>
      <c r="AM13585" s="247">
        <v>8534.26</v>
      </c>
      <c r="AO13585" s="226" t="s">
        <v>28071</v>
      </c>
      <c r="AP13585" s="227">
        <v>506.25</v>
      </c>
      <c r="AR13585" s="207" t="s">
        <v>27482</v>
      </c>
      <c r="AS13585" s="208">
        <v>853.26</v>
      </c>
      <c r="AT13585" s="93"/>
      <c r="AU13585" s="93"/>
      <c r="AV13585" s="93"/>
    </row>
    <row r="13586" spans="35:48" x14ac:dyDescent="0.55000000000000004">
      <c r="AI13586" s="278" t="s">
        <v>69336</v>
      </c>
      <c r="AJ13586" s="279">
        <v>193196.4</v>
      </c>
      <c r="AL13586" s="246" t="s">
        <v>28410</v>
      </c>
      <c r="AM13586" s="247">
        <v>30269.67</v>
      </c>
      <c r="AO13586" s="226" t="s">
        <v>28072</v>
      </c>
      <c r="AP13586" s="227">
        <v>175</v>
      </c>
      <c r="AR13586" s="207" t="s">
        <v>27483</v>
      </c>
      <c r="AS13586" s="208">
        <v>10635.69</v>
      </c>
      <c r="AT13586" s="93"/>
      <c r="AU13586" s="93"/>
      <c r="AV13586" s="93"/>
    </row>
    <row r="13587" spans="35:48" x14ac:dyDescent="0.55000000000000004">
      <c r="AI13587" s="278" t="s">
        <v>21553</v>
      </c>
      <c r="AJ13587" s="279">
        <v>654821.06000000006</v>
      </c>
      <c r="AL13587" s="246" t="s">
        <v>35743</v>
      </c>
      <c r="AM13587" s="247">
        <v>19349.650000000001</v>
      </c>
      <c r="AO13587" s="226" t="s">
        <v>28073</v>
      </c>
      <c r="AP13587" s="227">
        <v>73.95</v>
      </c>
      <c r="AR13587" s="207" t="s">
        <v>27484</v>
      </c>
      <c r="AS13587" s="208">
        <v>4923.57</v>
      </c>
      <c r="AT13587" s="93"/>
      <c r="AU13587" s="93"/>
      <c r="AV13587" s="93"/>
    </row>
    <row r="13588" spans="35:48" x14ac:dyDescent="0.55000000000000004">
      <c r="AI13588" s="278" t="s">
        <v>69337</v>
      </c>
      <c r="AJ13588" s="279">
        <v>1179.0899999999999</v>
      </c>
      <c r="AL13588" s="246" t="s">
        <v>60092</v>
      </c>
      <c r="AM13588" s="247">
        <v>64150</v>
      </c>
      <c r="AO13588" s="226" t="s">
        <v>28074</v>
      </c>
      <c r="AP13588" s="227">
        <v>63110.48</v>
      </c>
      <c r="AR13588" s="207" t="s">
        <v>27485</v>
      </c>
      <c r="AS13588" s="208">
        <v>1190.28</v>
      </c>
      <c r="AT13588" s="93"/>
      <c r="AU13588" s="93"/>
      <c r="AV13588" s="93"/>
    </row>
    <row r="13589" spans="35:48" x14ac:dyDescent="0.55000000000000004">
      <c r="AI13589" s="278" t="s">
        <v>21554</v>
      </c>
      <c r="AJ13589" s="279">
        <v>298859</v>
      </c>
      <c r="AL13589" s="246" t="s">
        <v>59441</v>
      </c>
      <c r="AM13589" s="247">
        <v>6641.75</v>
      </c>
      <c r="AO13589" s="226" t="s">
        <v>47281</v>
      </c>
      <c r="AP13589" s="227">
        <v>1933.75</v>
      </c>
      <c r="AR13589" s="207" t="s">
        <v>27486</v>
      </c>
      <c r="AS13589" s="208">
        <v>317.73</v>
      </c>
      <c r="AT13589" s="93"/>
      <c r="AU13589" s="93"/>
      <c r="AV13589" s="93"/>
    </row>
    <row r="13590" spans="35:48" x14ac:dyDescent="0.55000000000000004">
      <c r="AI13590" s="278" t="s">
        <v>21555</v>
      </c>
      <c r="AJ13590" s="279">
        <v>411003.76</v>
      </c>
      <c r="AL13590" s="246" t="s">
        <v>28411</v>
      </c>
      <c r="AM13590" s="247">
        <v>15845.77</v>
      </c>
      <c r="AO13590" s="226" t="s">
        <v>35712</v>
      </c>
      <c r="AP13590" s="227">
        <v>83412</v>
      </c>
      <c r="AR13590" s="207" t="s">
        <v>27487</v>
      </c>
      <c r="AS13590" s="208">
        <v>196560.87</v>
      </c>
      <c r="AT13590" s="93"/>
      <c r="AU13590" s="93"/>
      <c r="AV13590" s="93"/>
    </row>
    <row r="13591" spans="35:48" x14ac:dyDescent="0.55000000000000004">
      <c r="AI13591" s="278" t="s">
        <v>69338</v>
      </c>
      <c r="AJ13591" s="279">
        <v>63142.81</v>
      </c>
      <c r="AL13591" s="246" t="s">
        <v>59442</v>
      </c>
      <c r="AM13591" s="247">
        <v>23448</v>
      </c>
      <c r="AO13591" s="226" t="s">
        <v>35713</v>
      </c>
      <c r="AP13591" s="227">
        <v>16260.75</v>
      </c>
      <c r="AR13591" s="207" t="s">
        <v>27488</v>
      </c>
      <c r="AS13591" s="208">
        <v>13277.69</v>
      </c>
      <c r="AT13591" s="93"/>
      <c r="AU13591" s="93"/>
      <c r="AV13591" s="93"/>
    </row>
    <row r="13592" spans="35:48" x14ac:dyDescent="0.55000000000000004">
      <c r="AI13592" s="278" t="s">
        <v>21557</v>
      </c>
      <c r="AJ13592" s="279">
        <v>26140</v>
      </c>
      <c r="AL13592" s="246" t="s">
        <v>35744</v>
      </c>
      <c r="AM13592" s="247">
        <v>81251.5</v>
      </c>
      <c r="AO13592" s="226" t="s">
        <v>28075</v>
      </c>
      <c r="AP13592" s="227">
        <v>1333.6</v>
      </c>
      <c r="AR13592" s="207" t="s">
        <v>27489</v>
      </c>
      <c r="AS13592" s="208">
        <v>3464.62</v>
      </c>
      <c r="AT13592" s="93"/>
      <c r="AU13592" s="93"/>
      <c r="AV13592" s="93"/>
    </row>
    <row r="13593" spans="35:48" x14ac:dyDescent="0.55000000000000004">
      <c r="AI13593" s="278" t="s">
        <v>21558</v>
      </c>
      <c r="AJ13593" s="279">
        <v>476104.99</v>
      </c>
      <c r="AL13593" s="246" t="s">
        <v>60760</v>
      </c>
      <c r="AM13593" s="247">
        <v>-1348.66</v>
      </c>
      <c r="AO13593" s="226" t="s">
        <v>28076</v>
      </c>
      <c r="AP13593" s="227">
        <v>4744.2299999999996</v>
      </c>
      <c r="AR13593" s="207" t="s">
        <v>27490</v>
      </c>
      <c r="AS13593" s="208">
        <v>5600</v>
      </c>
      <c r="AT13593" s="93"/>
      <c r="AU13593" s="93"/>
      <c r="AV13593" s="93"/>
    </row>
    <row r="13594" spans="35:48" x14ac:dyDescent="0.55000000000000004">
      <c r="AI13594" s="278" t="s">
        <v>21559</v>
      </c>
      <c r="AJ13594" s="279">
        <v>13556.5</v>
      </c>
      <c r="AL13594" s="246" t="s">
        <v>53867</v>
      </c>
      <c r="AM13594" s="247">
        <v>424</v>
      </c>
      <c r="AO13594" s="226" t="s">
        <v>35714</v>
      </c>
      <c r="AP13594" s="227">
        <v>10900</v>
      </c>
      <c r="AR13594" s="207" t="s">
        <v>27491</v>
      </c>
      <c r="AS13594" s="208">
        <v>16746.05</v>
      </c>
      <c r="AT13594" s="93"/>
      <c r="AU13594" s="93"/>
      <c r="AV13594" s="93"/>
    </row>
    <row r="13595" spans="35:48" x14ac:dyDescent="0.55000000000000004">
      <c r="AI13595" s="278" t="s">
        <v>58041</v>
      </c>
      <c r="AJ13595" s="279">
        <v>12.62</v>
      </c>
      <c r="AL13595" s="246" t="s">
        <v>63402</v>
      </c>
      <c r="AM13595" s="247">
        <v>1064</v>
      </c>
      <c r="AO13595" s="226" t="s">
        <v>28078</v>
      </c>
      <c r="AP13595" s="227">
        <v>13415.52</v>
      </c>
      <c r="AR13595" s="207" t="s">
        <v>27492</v>
      </c>
      <c r="AS13595" s="208">
        <v>5000</v>
      </c>
      <c r="AT13595" s="93"/>
      <c r="AU13595" s="93"/>
      <c r="AV13595" s="93"/>
    </row>
    <row r="13596" spans="35:48" x14ac:dyDescent="0.55000000000000004">
      <c r="AI13596" s="278" t="s">
        <v>21560</v>
      </c>
      <c r="AJ13596" s="279">
        <v>109464.18</v>
      </c>
      <c r="AL13596" s="246" t="s">
        <v>53868</v>
      </c>
      <c r="AM13596" s="247">
        <v>1000</v>
      </c>
      <c r="AO13596" s="226" t="s">
        <v>28079</v>
      </c>
      <c r="AP13596" s="227">
        <v>24199.27</v>
      </c>
      <c r="AR13596" s="207" t="s">
        <v>27493</v>
      </c>
      <c r="AS13596" s="208">
        <v>3597.62</v>
      </c>
      <c r="AT13596" s="93"/>
      <c r="AU13596" s="93"/>
      <c r="AV13596" s="93"/>
    </row>
    <row r="13597" spans="35:48" x14ac:dyDescent="0.55000000000000004">
      <c r="AI13597" s="278" t="s">
        <v>58042</v>
      </c>
      <c r="AJ13597" s="279">
        <v>8321.25</v>
      </c>
      <c r="AL13597" s="246" t="s">
        <v>53869</v>
      </c>
      <c r="AM13597" s="247">
        <v>76.47</v>
      </c>
      <c r="AO13597" s="226" t="s">
        <v>34171</v>
      </c>
      <c r="AP13597" s="227">
        <v>19285.07</v>
      </c>
      <c r="AR13597" s="207" t="s">
        <v>27494</v>
      </c>
      <c r="AS13597" s="208">
        <v>30507.05</v>
      </c>
      <c r="AT13597" s="93"/>
      <c r="AU13597" s="93"/>
      <c r="AV13597" s="93"/>
    </row>
    <row r="13598" spans="35:48" x14ac:dyDescent="0.55000000000000004">
      <c r="AI13598" s="278" t="s">
        <v>21562</v>
      </c>
      <c r="AJ13598" s="279">
        <v>42440.35</v>
      </c>
      <c r="AL13598" s="246" t="s">
        <v>55445</v>
      </c>
      <c r="AM13598" s="247">
        <v>147</v>
      </c>
      <c r="AO13598" s="226" t="s">
        <v>42950</v>
      </c>
      <c r="AP13598" s="227">
        <v>5620.22</v>
      </c>
      <c r="AR13598" s="207" t="s">
        <v>27495</v>
      </c>
      <c r="AS13598" s="208">
        <v>196560.87</v>
      </c>
      <c r="AT13598" s="93"/>
      <c r="AU13598" s="93"/>
      <c r="AV13598" s="93"/>
    </row>
    <row r="13599" spans="35:48" x14ac:dyDescent="0.55000000000000004">
      <c r="AI13599" s="278" t="s">
        <v>21563</v>
      </c>
      <c r="AJ13599" s="279">
        <v>61110.720000000001</v>
      </c>
      <c r="AL13599" s="246" t="s">
        <v>53870</v>
      </c>
      <c r="AM13599" s="247">
        <v>8714.73</v>
      </c>
      <c r="AO13599" s="226" t="s">
        <v>28080</v>
      </c>
      <c r="AP13599" s="227">
        <v>8334.49</v>
      </c>
      <c r="AR13599" s="207" t="s">
        <v>27496</v>
      </c>
      <c r="AS13599" s="208">
        <v>20767.419999999998</v>
      </c>
      <c r="AT13599" s="93"/>
      <c r="AU13599" s="93"/>
      <c r="AV13599" s="93"/>
    </row>
    <row r="13600" spans="35:48" x14ac:dyDescent="0.55000000000000004">
      <c r="AI13600" s="278" t="s">
        <v>43251</v>
      </c>
      <c r="AJ13600" s="279">
        <v>14189</v>
      </c>
      <c r="AL13600" s="246" t="s">
        <v>53871</v>
      </c>
      <c r="AM13600" s="247">
        <v>484.9</v>
      </c>
      <c r="AO13600" s="226" t="s">
        <v>36727</v>
      </c>
      <c r="AP13600" s="227">
        <v>2617.91</v>
      </c>
      <c r="AR13600" s="207" t="s">
        <v>27497</v>
      </c>
      <c r="AS13600" s="208">
        <v>33664.71</v>
      </c>
      <c r="AT13600" s="93"/>
      <c r="AU13600" s="93"/>
      <c r="AV13600" s="93"/>
    </row>
    <row r="13601" spans="35:48" x14ac:dyDescent="0.55000000000000004">
      <c r="AI13601" s="278" t="s">
        <v>47523</v>
      </c>
      <c r="AJ13601" s="279">
        <v>74859.09</v>
      </c>
      <c r="AL13601" s="246" t="s">
        <v>53872</v>
      </c>
      <c r="AM13601" s="247">
        <v>530.25</v>
      </c>
      <c r="AO13601" s="226" t="s">
        <v>39508</v>
      </c>
      <c r="AP13601" s="227">
        <v>31708.75</v>
      </c>
      <c r="AR13601" s="207" t="s">
        <v>27498</v>
      </c>
      <c r="AS13601" s="208">
        <v>10635.69</v>
      </c>
      <c r="AT13601" s="93"/>
      <c r="AU13601" s="93"/>
      <c r="AV13601" s="93"/>
    </row>
    <row r="13602" spans="35:48" x14ac:dyDescent="0.55000000000000004">
      <c r="AI13602" s="278" t="s">
        <v>21565</v>
      </c>
      <c r="AJ13602" s="279">
        <v>8092.85</v>
      </c>
      <c r="AL13602" s="246" t="s">
        <v>60761</v>
      </c>
      <c r="AM13602" s="247">
        <v>-20.170000000000002</v>
      </c>
      <c r="AO13602" s="226" t="s">
        <v>48277</v>
      </c>
      <c r="AP13602" s="227">
        <v>1734.15</v>
      </c>
      <c r="AR13602" s="207" t="s">
        <v>27499</v>
      </c>
      <c r="AS13602" s="208">
        <v>20743.75</v>
      </c>
      <c r="AT13602" s="93"/>
      <c r="AU13602" s="93"/>
      <c r="AV13602" s="93"/>
    </row>
    <row r="13603" spans="35:48" x14ac:dyDescent="0.55000000000000004">
      <c r="AI13603" s="278" t="s">
        <v>21566</v>
      </c>
      <c r="AJ13603" s="279">
        <v>152480.78</v>
      </c>
      <c r="AL13603" s="246" t="s">
        <v>53873</v>
      </c>
      <c r="AM13603" s="247">
        <v>1000</v>
      </c>
      <c r="AO13603" s="226" t="s">
        <v>35715</v>
      </c>
      <c r="AP13603" s="227">
        <v>175105</v>
      </c>
      <c r="AR13603" s="207" t="s">
        <v>27500</v>
      </c>
      <c r="AS13603" s="208">
        <v>3464.62</v>
      </c>
      <c r="AT13603" s="93"/>
      <c r="AU13603" s="93"/>
      <c r="AV13603" s="93"/>
    </row>
    <row r="13604" spans="35:48" x14ac:dyDescent="0.55000000000000004">
      <c r="AI13604" s="278" t="s">
        <v>21567</v>
      </c>
      <c r="AJ13604" s="279">
        <v>2130.29</v>
      </c>
      <c r="AL13604" s="246" t="s">
        <v>53874</v>
      </c>
      <c r="AM13604" s="247">
        <v>76.489999999999995</v>
      </c>
      <c r="AO13604" s="226" t="s">
        <v>36728</v>
      </c>
      <c r="AP13604" s="227">
        <v>73901.42</v>
      </c>
      <c r="AR13604" s="207" t="s">
        <v>27501</v>
      </c>
      <c r="AS13604" s="208">
        <v>5600</v>
      </c>
      <c r="AT13604" s="93"/>
      <c r="AU13604" s="93"/>
      <c r="AV13604" s="93"/>
    </row>
    <row r="13605" spans="35:48" x14ac:dyDescent="0.55000000000000004">
      <c r="AI13605" s="278" t="s">
        <v>36343</v>
      </c>
      <c r="AJ13605" s="279">
        <v>128250</v>
      </c>
      <c r="AL13605" s="246" t="s">
        <v>55446</v>
      </c>
      <c r="AM13605" s="247">
        <v>196</v>
      </c>
      <c r="AO13605" s="226" t="s">
        <v>36729</v>
      </c>
      <c r="AP13605" s="227">
        <v>262822.86</v>
      </c>
      <c r="AR13605" s="207" t="s">
        <v>27502</v>
      </c>
      <c r="AS13605" s="208">
        <v>7887.19</v>
      </c>
      <c r="AT13605" s="93"/>
      <c r="AU13605" s="93"/>
      <c r="AV13605" s="93"/>
    </row>
    <row r="13606" spans="35:48" x14ac:dyDescent="0.55000000000000004">
      <c r="AI13606" s="278" t="s">
        <v>21568</v>
      </c>
      <c r="AJ13606" s="279">
        <v>213209.03</v>
      </c>
      <c r="AL13606" s="246" t="s">
        <v>53875</v>
      </c>
      <c r="AM13606" s="247">
        <v>3270.21</v>
      </c>
      <c r="AO13606" s="226" t="s">
        <v>49176</v>
      </c>
      <c r="AP13606" s="227">
        <v>480</v>
      </c>
      <c r="AR13606" s="207" t="s">
        <v>27503</v>
      </c>
      <c r="AS13606" s="208">
        <v>753.8</v>
      </c>
      <c r="AT13606" s="93"/>
      <c r="AU13606" s="93"/>
      <c r="AV13606" s="93"/>
    </row>
    <row r="13607" spans="35:48" x14ac:dyDescent="0.55000000000000004">
      <c r="AI13607" s="278" t="s">
        <v>47524</v>
      </c>
      <c r="AJ13607" s="279">
        <v>640257.75</v>
      </c>
      <c r="AL13607" s="246" t="s">
        <v>53876</v>
      </c>
      <c r="AM13607" s="247">
        <v>171.5</v>
      </c>
      <c r="AO13607" s="226" t="s">
        <v>39509</v>
      </c>
      <c r="AP13607" s="227">
        <v>1860</v>
      </c>
      <c r="AR13607" s="207" t="s">
        <v>27504</v>
      </c>
      <c r="AS13607" s="208">
        <v>8906.57</v>
      </c>
      <c r="AT13607" s="93"/>
      <c r="AU13607" s="93"/>
      <c r="AV13607" s="93"/>
    </row>
    <row r="13608" spans="35:48" x14ac:dyDescent="0.55000000000000004">
      <c r="AI13608" s="278" t="s">
        <v>43252</v>
      </c>
      <c r="AJ13608" s="279">
        <v>7446.79</v>
      </c>
      <c r="AL13608" s="246" t="s">
        <v>60762</v>
      </c>
      <c r="AM13608" s="247">
        <v>-48.98</v>
      </c>
      <c r="AO13608" s="226" t="s">
        <v>47282</v>
      </c>
      <c r="AP13608" s="227">
        <v>8970</v>
      </c>
      <c r="AR13608" s="207" t="s">
        <v>27505</v>
      </c>
      <c r="AS13608" s="208">
        <v>3.18</v>
      </c>
      <c r="AT13608" s="93"/>
      <c r="AU13608" s="93"/>
      <c r="AV13608" s="93"/>
    </row>
    <row r="13609" spans="35:48" x14ac:dyDescent="0.55000000000000004">
      <c r="AI13609" s="278" t="s">
        <v>13633</v>
      </c>
      <c r="AJ13609" s="279">
        <v>6035</v>
      </c>
      <c r="AL13609" s="246" t="s">
        <v>28412</v>
      </c>
      <c r="AM13609" s="247">
        <v>207.44</v>
      </c>
      <c r="AO13609" s="226" t="s">
        <v>47283</v>
      </c>
      <c r="AP13609" s="227">
        <v>686.03</v>
      </c>
      <c r="AR13609" s="207" t="s">
        <v>27506</v>
      </c>
      <c r="AS13609" s="208">
        <v>26311.74</v>
      </c>
      <c r="AT13609" s="93"/>
      <c r="AU13609" s="93"/>
      <c r="AV13609" s="93"/>
    </row>
    <row r="13610" spans="35:48" x14ac:dyDescent="0.55000000000000004">
      <c r="AI13610" s="278" t="s">
        <v>58043</v>
      </c>
      <c r="AJ13610" s="279">
        <v>8008.76</v>
      </c>
      <c r="AL13610" s="246" t="s">
        <v>60763</v>
      </c>
      <c r="AM13610" s="247">
        <v>-7.32</v>
      </c>
      <c r="AO13610" s="226" t="s">
        <v>47284</v>
      </c>
      <c r="AP13610" s="227">
        <v>1496.7</v>
      </c>
      <c r="AR13610" s="207" t="s">
        <v>27507</v>
      </c>
      <c r="AS13610" s="208">
        <v>15837.78</v>
      </c>
      <c r="AT13610" s="93"/>
      <c r="AU13610" s="93"/>
      <c r="AV13610" s="93"/>
    </row>
    <row r="13611" spans="35:48" x14ac:dyDescent="0.55000000000000004">
      <c r="AI13611" s="278" t="s">
        <v>63850</v>
      </c>
      <c r="AJ13611" s="279">
        <v>19418.400000000001</v>
      </c>
      <c r="AL13611" s="246" t="s">
        <v>34197</v>
      </c>
      <c r="AM13611" s="247">
        <v>17495.25</v>
      </c>
      <c r="AO13611" s="226" t="s">
        <v>42951</v>
      </c>
      <c r="AP13611" s="227">
        <v>14745</v>
      </c>
      <c r="AR13611" s="207" t="s">
        <v>27508</v>
      </c>
      <c r="AS13611" s="208">
        <v>5082.1899999999996</v>
      </c>
      <c r="AT13611" s="93"/>
      <c r="AU13611" s="93"/>
      <c r="AV13611" s="93"/>
    </row>
    <row r="13612" spans="35:48" x14ac:dyDescent="0.55000000000000004">
      <c r="AI13612" s="278" t="s">
        <v>21569</v>
      </c>
      <c r="AJ13612" s="279">
        <v>190356.21</v>
      </c>
      <c r="AL13612" s="246" t="s">
        <v>35745</v>
      </c>
      <c r="AM13612" s="247">
        <v>22790.74</v>
      </c>
      <c r="AO13612" s="226" t="s">
        <v>42952</v>
      </c>
      <c r="AP13612" s="227">
        <v>1121.07</v>
      </c>
      <c r="AR13612" s="207" t="s">
        <v>27509</v>
      </c>
      <c r="AS13612" s="208">
        <v>125538.64</v>
      </c>
      <c r="AT13612" s="93"/>
      <c r="AU13612" s="93"/>
      <c r="AV13612" s="93"/>
    </row>
    <row r="13613" spans="35:48" x14ac:dyDescent="0.55000000000000004">
      <c r="AI13613" s="278" t="s">
        <v>58764</v>
      </c>
      <c r="AJ13613" s="279">
        <v>729.62</v>
      </c>
      <c r="AL13613" s="246" t="s">
        <v>36760</v>
      </c>
      <c r="AM13613" s="247">
        <v>49718.400000000001</v>
      </c>
      <c r="AO13613" s="226" t="s">
        <v>42953</v>
      </c>
      <c r="AP13613" s="227">
        <v>3095.63</v>
      </c>
      <c r="AR13613" s="207" t="s">
        <v>27510</v>
      </c>
      <c r="AS13613" s="208">
        <v>7115</v>
      </c>
      <c r="AT13613" s="93"/>
      <c r="AU13613" s="93"/>
      <c r="AV13613" s="93"/>
    </row>
    <row r="13614" spans="35:48" x14ac:dyDescent="0.55000000000000004">
      <c r="AI13614" s="278" t="s">
        <v>21571</v>
      </c>
      <c r="AJ13614" s="279">
        <v>32466.65</v>
      </c>
      <c r="AL13614" s="246" t="s">
        <v>57889</v>
      </c>
      <c r="AM13614" s="247">
        <v>27577.89</v>
      </c>
      <c r="AO13614" s="226" t="s">
        <v>53824</v>
      </c>
      <c r="AP13614" s="227">
        <v>656.86</v>
      </c>
      <c r="AR13614" s="207" t="s">
        <v>27511</v>
      </c>
      <c r="AS13614" s="208">
        <v>3676.25</v>
      </c>
      <c r="AT13614" s="93"/>
      <c r="AU13614" s="93"/>
      <c r="AV13614" s="93"/>
    </row>
    <row r="13615" spans="35:48" x14ac:dyDescent="0.55000000000000004">
      <c r="AI13615" s="278" t="s">
        <v>21572</v>
      </c>
      <c r="AJ13615" s="279">
        <v>12623.72</v>
      </c>
      <c r="AL13615" s="246" t="s">
        <v>61613</v>
      </c>
      <c r="AM13615" s="247">
        <v>2571.25</v>
      </c>
      <c r="AO13615" s="226" t="s">
        <v>42954</v>
      </c>
      <c r="AP13615" s="227">
        <v>1834.64</v>
      </c>
      <c r="AR13615" s="207" t="s">
        <v>27512</v>
      </c>
      <c r="AS13615" s="208">
        <v>756.25</v>
      </c>
      <c r="AT13615" s="93"/>
      <c r="AU13615" s="93"/>
      <c r="AV13615" s="93"/>
    </row>
    <row r="13616" spans="35:48" x14ac:dyDescent="0.55000000000000004">
      <c r="AI13616" s="278" t="s">
        <v>13634</v>
      </c>
      <c r="AJ13616" s="279">
        <v>298267.36</v>
      </c>
      <c r="AL13616" s="246" t="s">
        <v>35746</v>
      </c>
      <c r="AM13616" s="247">
        <v>21000</v>
      </c>
      <c r="AO13616" s="226" t="s">
        <v>53825</v>
      </c>
      <c r="AP13616" s="227">
        <v>2926.35</v>
      </c>
      <c r="AR13616" s="207" t="s">
        <v>27513</v>
      </c>
      <c r="AS13616" s="208">
        <v>382.58</v>
      </c>
      <c r="AT13616" s="93"/>
      <c r="AU13616" s="93"/>
      <c r="AV13616" s="93"/>
    </row>
    <row r="13617" spans="35:48" x14ac:dyDescent="0.55000000000000004">
      <c r="AI13617" s="278" t="s">
        <v>13635</v>
      </c>
      <c r="AJ13617" s="279">
        <v>899982.65</v>
      </c>
      <c r="AL13617" s="246" t="s">
        <v>47306</v>
      </c>
      <c r="AM13617" s="247">
        <v>408.52</v>
      </c>
      <c r="AO13617" s="226" t="s">
        <v>36730</v>
      </c>
      <c r="AP13617" s="227">
        <v>78031.199999999997</v>
      </c>
      <c r="AR13617" s="207" t="s">
        <v>27514</v>
      </c>
      <c r="AS13617" s="208">
        <v>220</v>
      </c>
      <c r="AT13617" s="93"/>
      <c r="AU13617" s="93"/>
      <c r="AV13617" s="93"/>
    </row>
    <row r="13618" spans="35:48" x14ac:dyDescent="0.55000000000000004">
      <c r="AI13618" s="278" t="s">
        <v>21573</v>
      </c>
      <c r="AJ13618" s="279">
        <v>319005.40000000002</v>
      </c>
      <c r="AL13618" s="246" t="s">
        <v>60764</v>
      </c>
      <c r="AM13618" s="247">
        <v>569.78</v>
      </c>
      <c r="AO13618" s="226" t="s">
        <v>36731</v>
      </c>
      <c r="AP13618" s="227">
        <v>1732.5</v>
      </c>
      <c r="AR13618" s="207" t="s">
        <v>27515</v>
      </c>
      <c r="AS13618" s="208">
        <v>18255.53</v>
      </c>
      <c r="AT13618" s="93"/>
      <c r="AU13618" s="93"/>
      <c r="AV13618" s="93"/>
    </row>
    <row r="13619" spans="35:48" x14ac:dyDescent="0.55000000000000004">
      <c r="AI13619" s="278" t="s">
        <v>21574</v>
      </c>
      <c r="AJ13619" s="279">
        <v>569872.92000000004</v>
      </c>
      <c r="AL13619" s="246" t="s">
        <v>62259</v>
      </c>
      <c r="AM13619" s="247">
        <v>6967.21</v>
      </c>
      <c r="AO13619" s="226" t="s">
        <v>47285</v>
      </c>
      <c r="AP13619" s="227">
        <v>839</v>
      </c>
      <c r="AR13619" s="207" t="s">
        <v>27516</v>
      </c>
      <c r="AS13619" s="208">
        <v>14530.07</v>
      </c>
      <c r="AT13619" s="93"/>
      <c r="AU13619" s="93"/>
      <c r="AV13619" s="93"/>
    </row>
    <row r="13620" spans="35:48" x14ac:dyDescent="0.55000000000000004">
      <c r="AI13620" s="278" t="s">
        <v>21575</v>
      </c>
      <c r="AJ13620" s="279">
        <v>19149.25</v>
      </c>
      <c r="AL13620" s="246" t="s">
        <v>34198</v>
      </c>
      <c r="AM13620" s="247">
        <v>10150.5</v>
      </c>
      <c r="AO13620" s="226" t="s">
        <v>36732</v>
      </c>
      <c r="AP13620" s="227">
        <v>51566</v>
      </c>
      <c r="AR13620" s="207" t="s">
        <v>27517</v>
      </c>
      <c r="AS13620" s="208">
        <v>364646.63</v>
      </c>
      <c r="AT13620" s="93"/>
      <c r="AU13620" s="93"/>
      <c r="AV13620" s="93"/>
    </row>
    <row r="13621" spans="35:48" x14ac:dyDescent="0.55000000000000004">
      <c r="AI13621" s="278" t="s">
        <v>46068</v>
      </c>
      <c r="AJ13621" s="279">
        <v>21000</v>
      </c>
      <c r="AL13621" s="246" t="s">
        <v>34199</v>
      </c>
      <c r="AM13621" s="247">
        <v>23390.29</v>
      </c>
      <c r="AO13621" s="226" t="s">
        <v>36733</v>
      </c>
      <c r="AP13621" s="227">
        <v>134819.45000000001</v>
      </c>
      <c r="AR13621" s="207" t="s">
        <v>27518</v>
      </c>
      <c r="AS13621" s="208">
        <v>49590.07</v>
      </c>
      <c r="AT13621" s="93"/>
      <c r="AU13621" s="93"/>
      <c r="AV13621" s="93"/>
    </row>
    <row r="13622" spans="35:48" x14ac:dyDescent="0.55000000000000004">
      <c r="AI13622" s="278" t="s">
        <v>69339</v>
      </c>
      <c r="AJ13622" s="279">
        <v>689.24</v>
      </c>
      <c r="AL13622" s="246" t="s">
        <v>34200</v>
      </c>
      <c r="AM13622" s="247">
        <v>13233.69</v>
      </c>
      <c r="AO13622" s="226" t="s">
        <v>36734</v>
      </c>
      <c r="AP13622" s="227">
        <v>10672.5</v>
      </c>
      <c r="AR13622" s="207" t="s">
        <v>27519</v>
      </c>
      <c r="AS13622" s="208">
        <v>890.18</v>
      </c>
      <c r="AT13622" s="93"/>
      <c r="AU13622" s="93"/>
      <c r="AV13622" s="93"/>
    </row>
    <row r="13623" spans="35:48" x14ac:dyDescent="0.55000000000000004">
      <c r="AI13623" s="278" t="s">
        <v>21576</v>
      </c>
      <c r="AJ13623" s="279">
        <v>18323.080000000002</v>
      </c>
      <c r="AL13623" s="246" t="s">
        <v>36761</v>
      </c>
      <c r="AM13623" s="247">
        <v>7739.38</v>
      </c>
      <c r="AO13623" s="226" t="s">
        <v>53826</v>
      </c>
      <c r="AP13623" s="227">
        <v>5246.6</v>
      </c>
      <c r="AR13623" s="207" t="s">
        <v>27520</v>
      </c>
      <c r="AS13623" s="208">
        <v>660140.23</v>
      </c>
      <c r="AT13623" s="93"/>
      <c r="AU13623" s="93"/>
      <c r="AV13623" s="93"/>
    </row>
    <row r="13624" spans="35:48" x14ac:dyDescent="0.55000000000000004">
      <c r="AI13624" s="278" t="s">
        <v>56814</v>
      </c>
      <c r="AJ13624" s="279">
        <v>556.67999999999995</v>
      </c>
      <c r="AL13624" s="246" t="s">
        <v>63403</v>
      </c>
      <c r="AM13624" s="247">
        <v>17990.43</v>
      </c>
      <c r="AO13624" s="226" t="s">
        <v>53827</v>
      </c>
      <c r="AP13624" s="227">
        <v>24388.1</v>
      </c>
      <c r="AR13624" s="207" t="s">
        <v>27521</v>
      </c>
      <c r="AS13624" s="208">
        <v>20374.830000000002</v>
      </c>
      <c r="AT13624" s="93"/>
      <c r="AU13624" s="93"/>
      <c r="AV13624" s="93"/>
    </row>
    <row r="13625" spans="35:48" x14ac:dyDescent="0.55000000000000004">
      <c r="AI13625" s="278" t="s">
        <v>47526</v>
      </c>
      <c r="AJ13625" s="279">
        <v>1360.8</v>
      </c>
      <c r="AL13625" s="246" t="s">
        <v>45660</v>
      </c>
      <c r="AM13625" s="247">
        <v>28274.240000000002</v>
      </c>
      <c r="AO13625" s="226" t="s">
        <v>36735</v>
      </c>
      <c r="AP13625" s="227">
        <v>64703.88</v>
      </c>
      <c r="AR13625" s="207" t="s">
        <v>27522</v>
      </c>
      <c r="AS13625" s="208">
        <v>55588.99</v>
      </c>
      <c r="AT13625" s="93"/>
      <c r="AU13625" s="93"/>
      <c r="AV13625" s="93"/>
    </row>
    <row r="13626" spans="35:48" x14ac:dyDescent="0.55000000000000004">
      <c r="AI13626" s="278" t="s">
        <v>21577</v>
      </c>
      <c r="AJ13626" s="279">
        <v>1696</v>
      </c>
      <c r="AL13626" s="246" t="s">
        <v>62260</v>
      </c>
      <c r="AM13626" s="247">
        <v>81525.53</v>
      </c>
      <c r="AO13626" s="226" t="s">
        <v>39510</v>
      </c>
      <c r="AP13626" s="227">
        <v>26422</v>
      </c>
      <c r="AR13626" s="207" t="s">
        <v>27523</v>
      </c>
      <c r="AS13626" s="208">
        <v>3920.21</v>
      </c>
      <c r="AT13626" s="93"/>
      <c r="AU13626" s="93"/>
      <c r="AV13626" s="93"/>
    </row>
    <row r="13627" spans="35:48" x14ac:dyDescent="0.55000000000000004">
      <c r="AI13627" s="278" t="s">
        <v>69340</v>
      </c>
      <c r="AJ13627" s="279">
        <v>51.01</v>
      </c>
      <c r="AL13627" s="246" t="s">
        <v>57890</v>
      </c>
      <c r="AM13627" s="247">
        <v>95284.67</v>
      </c>
      <c r="AO13627" s="226" t="s">
        <v>39511</v>
      </c>
      <c r="AP13627" s="227">
        <v>231293.2</v>
      </c>
      <c r="AR13627" s="207" t="s">
        <v>27524</v>
      </c>
      <c r="AS13627" s="208">
        <v>9920.85</v>
      </c>
      <c r="AT13627" s="93"/>
      <c r="AU13627" s="93"/>
      <c r="AV13627" s="93"/>
    </row>
    <row r="13628" spans="35:48" x14ac:dyDescent="0.55000000000000004">
      <c r="AI13628" s="278" t="s">
        <v>58765</v>
      </c>
      <c r="AJ13628" s="279">
        <v>343.25</v>
      </c>
      <c r="AL13628" s="246" t="s">
        <v>60765</v>
      </c>
      <c r="AM13628" s="247">
        <v>-289.54000000000002</v>
      </c>
      <c r="AO13628" s="226" t="s">
        <v>47286</v>
      </c>
      <c r="AP13628" s="227">
        <v>14775</v>
      </c>
      <c r="AR13628" s="207" t="s">
        <v>27525</v>
      </c>
      <c r="AS13628" s="208">
        <v>150081.81</v>
      </c>
      <c r="AT13628" s="93"/>
      <c r="AU13628" s="93"/>
      <c r="AV13628" s="93"/>
    </row>
    <row r="13629" spans="35:48" x14ac:dyDescent="0.55000000000000004">
      <c r="AI13629" s="278" t="s">
        <v>69834</v>
      </c>
      <c r="AJ13629" s="279">
        <v>350</v>
      </c>
      <c r="AL13629" s="246" t="s">
        <v>57891</v>
      </c>
      <c r="AM13629" s="247">
        <v>60</v>
      </c>
      <c r="AO13629" s="226" t="s">
        <v>53828</v>
      </c>
      <c r="AP13629" s="227">
        <v>87025.25</v>
      </c>
      <c r="AR13629" s="207" t="s">
        <v>27526</v>
      </c>
      <c r="AS13629" s="208">
        <v>155915.14000000001</v>
      </c>
      <c r="AT13629" s="93"/>
      <c r="AU13629" s="93"/>
      <c r="AV13629" s="93"/>
    </row>
    <row r="13630" spans="35:48" x14ac:dyDescent="0.55000000000000004">
      <c r="AI13630" s="278" t="s">
        <v>59989</v>
      </c>
      <c r="AJ13630" s="279">
        <v>4750</v>
      </c>
      <c r="AL13630" s="246" t="s">
        <v>59229</v>
      </c>
      <c r="AM13630" s="247">
        <v>1158.6300000000001</v>
      </c>
      <c r="AO13630" s="226" t="s">
        <v>36736</v>
      </c>
      <c r="AP13630" s="227">
        <v>54426.559999999998</v>
      </c>
      <c r="AR13630" s="207" t="s">
        <v>27527</v>
      </c>
      <c r="AS13630" s="208">
        <v>146130</v>
      </c>
      <c r="AT13630" s="93"/>
      <c r="AU13630" s="93"/>
      <c r="AV13630" s="93"/>
    </row>
    <row r="13631" spans="35:48" x14ac:dyDescent="0.55000000000000004">
      <c r="AI13631" s="278" t="s">
        <v>58044</v>
      </c>
      <c r="AJ13631" s="279">
        <v>19897.52</v>
      </c>
      <c r="AL13631" s="246" t="s">
        <v>49185</v>
      </c>
      <c r="AM13631" s="247">
        <v>5147.9799999999996</v>
      </c>
      <c r="AO13631" s="226" t="s">
        <v>36737</v>
      </c>
      <c r="AP13631" s="227">
        <v>120362.82</v>
      </c>
      <c r="AR13631" s="207" t="s">
        <v>27528</v>
      </c>
      <c r="AS13631" s="208">
        <v>17159</v>
      </c>
      <c r="AT13631" s="93"/>
      <c r="AU13631" s="93"/>
      <c r="AV13631" s="93"/>
    </row>
    <row r="13632" spans="35:48" x14ac:dyDescent="0.55000000000000004">
      <c r="AI13632" s="278" t="s">
        <v>13636</v>
      </c>
      <c r="AJ13632" s="279">
        <v>554131.59</v>
      </c>
      <c r="AL13632" s="246" t="s">
        <v>49186</v>
      </c>
      <c r="AM13632" s="247">
        <v>382.1</v>
      </c>
      <c r="AO13632" s="226" t="s">
        <v>36738</v>
      </c>
      <c r="AP13632" s="227">
        <v>21527.81</v>
      </c>
      <c r="AR13632" s="207" t="s">
        <v>27529</v>
      </c>
      <c r="AS13632" s="208">
        <v>58884</v>
      </c>
      <c r="AT13632" s="93"/>
      <c r="AU13632" s="93"/>
      <c r="AV13632" s="93"/>
    </row>
    <row r="13633" spans="35:48" x14ac:dyDescent="0.55000000000000004">
      <c r="AI13633" s="278" t="s">
        <v>21578</v>
      </c>
      <c r="AJ13633" s="279">
        <v>134821.88</v>
      </c>
      <c r="AL13633" s="246" t="s">
        <v>49187</v>
      </c>
      <c r="AM13633" s="247">
        <v>1261.27</v>
      </c>
      <c r="AO13633" s="226" t="s">
        <v>53829</v>
      </c>
      <c r="AP13633" s="227">
        <v>5333.77</v>
      </c>
      <c r="AR13633" s="207" t="s">
        <v>27530</v>
      </c>
      <c r="AS13633" s="208">
        <v>5943.94</v>
      </c>
      <c r="AT13633" s="93"/>
      <c r="AU13633" s="93"/>
      <c r="AV13633" s="93"/>
    </row>
    <row r="13634" spans="35:48" x14ac:dyDescent="0.55000000000000004">
      <c r="AI13634" s="278" t="s">
        <v>21579</v>
      </c>
      <c r="AJ13634" s="279">
        <v>469515.31</v>
      </c>
      <c r="AL13634" s="246" t="s">
        <v>49188</v>
      </c>
      <c r="AM13634" s="247">
        <v>2269.1799999999998</v>
      </c>
      <c r="AO13634" s="226" t="s">
        <v>53830</v>
      </c>
      <c r="AP13634" s="227">
        <v>33394.47</v>
      </c>
      <c r="AR13634" s="207" t="s">
        <v>27531</v>
      </c>
      <c r="AS13634" s="208">
        <v>2118.5300000000002</v>
      </c>
      <c r="AT13634" s="93"/>
      <c r="AU13634" s="93"/>
      <c r="AV13634" s="93"/>
    </row>
    <row r="13635" spans="35:48" x14ac:dyDescent="0.55000000000000004">
      <c r="AI13635" s="278" t="s">
        <v>66775</v>
      </c>
      <c r="AJ13635" s="279">
        <v>86611.67</v>
      </c>
      <c r="AL13635" s="246" t="s">
        <v>49189</v>
      </c>
      <c r="AM13635" s="247">
        <v>4100</v>
      </c>
      <c r="AO13635" s="226" t="s">
        <v>50433</v>
      </c>
      <c r="AP13635" s="227">
        <v>6586.62</v>
      </c>
      <c r="AR13635" s="207" t="s">
        <v>27532</v>
      </c>
      <c r="AS13635" s="208">
        <v>616.80999999999995</v>
      </c>
      <c r="AT13635" s="93"/>
      <c r="AU13635" s="93"/>
      <c r="AV13635" s="93"/>
    </row>
    <row r="13636" spans="35:48" x14ac:dyDescent="0.55000000000000004">
      <c r="AI13636" s="278" t="s">
        <v>59990</v>
      </c>
      <c r="AJ13636" s="279">
        <v>401.73</v>
      </c>
      <c r="AL13636" s="246" t="s">
        <v>58696</v>
      </c>
      <c r="AM13636" s="247">
        <v>2993.52</v>
      </c>
      <c r="AO13636" s="226" t="s">
        <v>48278</v>
      </c>
      <c r="AP13636" s="227">
        <v>1298.48</v>
      </c>
      <c r="AR13636" s="207" t="s">
        <v>27533</v>
      </c>
      <c r="AS13636" s="208">
        <v>1747.95</v>
      </c>
      <c r="AT13636" s="93"/>
      <c r="AU13636" s="93"/>
      <c r="AV13636" s="93"/>
    </row>
    <row r="13637" spans="35:48" x14ac:dyDescent="0.55000000000000004">
      <c r="AI13637" s="278" t="s">
        <v>21580</v>
      </c>
      <c r="AJ13637" s="279">
        <v>390903.2</v>
      </c>
      <c r="AL13637" s="246" t="s">
        <v>48298</v>
      </c>
      <c r="AM13637" s="247">
        <v>4100</v>
      </c>
      <c r="AO13637" s="226" t="s">
        <v>36739</v>
      </c>
      <c r="AP13637" s="227">
        <v>104793</v>
      </c>
      <c r="AR13637" s="207" t="s">
        <v>27534</v>
      </c>
      <c r="AS13637" s="208">
        <v>37654.160000000003</v>
      </c>
      <c r="AT13637" s="93"/>
      <c r="AU13637" s="93"/>
      <c r="AV13637" s="93"/>
    </row>
    <row r="13638" spans="35:48" x14ac:dyDescent="0.55000000000000004">
      <c r="AI13638" s="278" t="s">
        <v>21581</v>
      </c>
      <c r="AJ13638" s="279">
        <v>284877.53000000003</v>
      </c>
      <c r="AL13638" s="246" t="s">
        <v>49190</v>
      </c>
      <c r="AM13638" s="247">
        <v>577.15</v>
      </c>
      <c r="AO13638" s="226" t="s">
        <v>36740</v>
      </c>
      <c r="AP13638" s="227">
        <v>258449.58</v>
      </c>
      <c r="AR13638" s="207" t="s">
        <v>27535</v>
      </c>
      <c r="AS13638" s="208">
        <v>92430.96</v>
      </c>
      <c r="AT13638" s="93"/>
      <c r="AU13638" s="93"/>
      <c r="AV13638" s="93"/>
    </row>
    <row r="13639" spans="35:48" x14ac:dyDescent="0.55000000000000004">
      <c r="AI13639" s="278" t="s">
        <v>43253</v>
      </c>
      <c r="AJ13639" s="279">
        <v>-31242.91</v>
      </c>
      <c r="AL13639" s="246" t="s">
        <v>57892</v>
      </c>
      <c r="AM13639" s="247">
        <v>3980.5</v>
      </c>
      <c r="AO13639" s="226" t="s">
        <v>36741</v>
      </c>
      <c r="AP13639" s="227">
        <v>8453</v>
      </c>
      <c r="AR13639" s="207" t="s">
        <v>27536</v>
      </c>
      <c r="AS13639" s="208">
        <v>919.8</v>
      </c>
      <c r="AT13639" s="93"/>
      <c r="AU13639" s="93"/>
      <c r="AV13639" s="93"/>
    </row>
    <row r="13640" spans="35:48" x14ac:dyDescent="0.55000000000000004">
      <c r="AI13640" s="278" t="s">
        <v>69341</v>
      </c>
      <c r="AJ13640" s="279">
        <v>19907</v>
      </c>
      <c r="AL13640" s="246" t="s">
        <v>62822</v>
      </c>
      <c r="AM13640" s="247">
        <v>114</v>
      </c>
      <c r="AO13640" s="226" t="s">
        <v>47287</v>
      </c>
      <c r="AP13640" s="227">
        <v>1428.35</v>
      </c>
      <c r="AR13640" s="207" t="s">
        <v>27537</v>
      </c>
      <c r="AS13640" s="208">
        <v>1249.52</v>
      </c>
      <c r="AT13640" s="93"/>
      <c r="AU13640" s="93"/>
      <c r="AV13640" s="93"/>
    </row>
    <row r="13641" spans="35:48" x14ac:dyDescent="0.55000000000000004">
      <c r="AI13641" s="278" t="s">
        <v>66776</v>
      </c>
      <c r="AJ13641" s="279">
        <v>57240</v>
      </c>
      <c r="AL13641" s="246" t="s">
        <v>57893</v>
      </c>
      <c r="AM13641" s="247">
        <v>304.62</v>
      </c>
      <c r="AO13641" s="226" t="s">
        <v>53831</v>
      </c>
      <c r="AP13641" s="227">
        <v>4445</v>
      </c>
      <c r="AR13641" s="207" t="s">
        <v>27538</v>
      </c>
      <c r="AS13641" s="208">
        <v>161.47999999999999</v>
      </c>
      <c r="AT13641" s="93"/>
      <c r="AU13641" s="93"/>
      <c r="AV13641" s="93"/>
    </row>
    <row r="13642" spans="35:48" x14ac:dyDescent="0.55000000000000004">
      <c r="AI13642" s="278" t="s">
        <v>49377</v>
      </c>
      <c r="AJ13642" s="279">
        <v>228275.91</v>
      </c>
      <c r="AL13642" s="246" t="s">
        <v>57894</v>
      </c>
      <c r="AM13642" s="247">
        <v>975.22</v>
      </c>
      <c r="AO13642" s="226" t="s">
        <v>47288</v>
      </c>
      <c r="AP13642" s="227">
        <v>449.31</v>
      </c>
      <c r="AR13642" s="207" t="s">
        <v>27539</v>
      </c>
      <c r="AS13642" s="208">
        <v>457.59</v>
      </c>
      <c r="AT13642" s="93"/>
      <c r="AU13642" s="93"/>
      <c r="AV13642" s="93"/>
    </row>
    <row r="13643" spans="35:48" x14ac:dyDescent="0.55000000000000004">
      <c r="AI13643" s="278" t="s">
        <v>69342</v>
      </c>
      <c r="AJ13643" s="279">
        <v>33199.25</v>
      </c>
      <c r="AL13643" s="246" t="s">
        <v>57895</v>
      </c>
      <c r="AM13643" s="247">
        <v>454</v>
      </c>
      <c r="AO13643" s="226" t="s">
        <v>53832</v>
      </c>
      <c r="AP13643" s="227">
        <v>362.71</v>
      </c>
      <c r="AR13643" s="207" t="s">
        <v>27540</v>
      </c>
      <c r="AS13643" s="208">
        <v>28935.71</v>
      </c>
      <c r="AT13643" s="93"/>
      <c r="AU13643" s="93"/>
      <c r="AV13643" s="93"/>
    </row>
    <row r="13644" spans="35:48" x14ac:dyDescent="0.55000000000000004">
      <c r="AI13644" s="278" t="s">
        <v>43254</v>
      </c>
      <c r="AJ13644" s="279">
        <v>24853.94</v>
      </c>
      <c r="AL13644" s="246" t="s">
        <v>64954</v>
      </c>
      <c r="AM13644" s="247">
        <v>1800</v>
      </c>
      <c r="AO13644" s="226" t="s">
        <v>53833</v>
      </c>
      <c r="AP13644" s="227">
        <v>56.91</v>
      </c>
      <c r="AR13644" s="207" t="s">
        <v>27541</v>
      </c>
      <c r="AS13644" s="208">
        <v>18712.96</v>
      </c>
      <c r="AT13644" s="93"/>
      <c r="AU13644" s="93"/>
      <c r="AV13644" s="93"/>
    </row>
    <row r="13645" spans="35:48" x14ac:dyDescent="0.55000000000000004">
      <c r="AI13645" s="278" t="s">
        <v>63500</v>
      </c>
      <c r="AJ13645" s="279">
        <v>3975.38</v>
      </c>
      <c r="AL13645" s="246" t="s">
        <v>64955</v>
      </c>
      <c r="AM13645" s="247">
        <v>137.69999999999999</v>
      </c>
      <c r="AO13645" s="226" t="s">
        <v>49177</v>
      </c>
      <c r="AP13645" s="227">
        <v>332.57</v>
      </c>
      <c r="AR13645" s="207" t="s">
        <v>27542</v>
      </c>
      <c r="AS13645" s="208">
        <v>456821.58</v>
      </c>
      <c r="AT13645" s="93"/>
      <c r="AU13645" s="93"/>
      <c r="AV13645" s="93"/>
    </row>
    <row r="13646" spans="35:48" x14ac:dyDescent="0.55000000000000004">
      <c r="AI13646" s="278" t="s">
        <v>39216</v>
      </c>
      <c r="AJ13646" s="279">
        <v>1693.83</v>
      </c>
      <c r="AL13646" s="246" t="s">
        <v>63805</v>
      </c>
      <c r="AM13646" s="247">
        <v>93.79</v>
      </c>
      <c r="AO13646" s="226" t="s">
        <v>48279</v>
      </c>
      <c r="AP13646" s="227">
        <v>3327.55</v>
      </c>
      <c r="AR13646" s="207" t="s">
        <v>27543</v>
      </c>
      <c r="AS13646" s="208">
        <v>15940</v>
      </c>
      <c r="AT13646" s="93"/>
      <c r="AU13646" s="93"/>
      <c r="AV13646" s="93"/>
    </row>
    <row r="13647" spans="35:48" x14ac:dyDescent="0.55000000000000004">
      <c r="AI13647" s="278" t="s">
        <v>43256</v>
      </c>
      <c r="AJ13647" s="279">
        <v>5743.99</v>
      </c>
      <c r="AL13647" s="246" t="s">
        <v>64956</v>
      </c>
      <c r="AM13647" s="247">
        <v>1000</v>
      </c>
      <c r="AO13647" s="226" t="s">
        <v>48280</v>
      </c>
      <c r="AP13647" s="227">
        <v>254.55</v>
      </c>
      <c r="AR13647" s="207" t="s">
        <v>27544</v>
      </c>
      <c r="AS13647" s="208">
        <v>45000</v>
      </c>
      <c r="AT13647" s="93"/>
      <c r="AU13647" s="93"/>
      <c r="AV13647" s="93"/>
    </row>
    <row r="13648" spans="35:48" x14ac:dyDescent="0.55000000000000004">
      <c r="AI13648" s="278" t="s">
        <v>43257</v>
      </c>
      <c r="AJ13648" s="279">
        <v>6202.63</v>
      </c>
      <c r="AL13648" s="246" t="s">
        <v>59230</v>
      </c>
      <c r="AM13648" s="247">
        <v>3402</v>
      </c>
      <c r="AO13648" s="226" t="s">
        <v>53834</v>
      </c>
      <c r="AP13648" s="227">
        <v>68.75</v>
      </c>
      <c r="AR13648" s="207" t="s">
        <v>27545</v>
      </c>
      <c r="AS13648" s="208">
        <v>43779.73</v>
      </c>
      <c r="AT13648" s="93"/>
      <c r="AU13648" s="93"/>
      <c r="AV13648" s="93"/>
    </row>
    <row r="13649" spans="35:48" x14ac:dyDescent="0.55000000000000004">
      <c r="AI13649" s="278" t="s">
        <v>36350</v>
      </c>
      <c r="AJ13649" s="279">
        <v>90840</v>
      </c>
      <c r="AL13649" s="246" t="s">
        <v>59231</v>
      </c>
      <c r="AM13649" s="247">
        <v>260.29000000000002</v>
      </c>
      <c r="AO13649" s="226" t="s">
        <v>53835</v>
      </c>
      <c r="AP13649" s="227">
        <v>27877.5</v>
      </c>
      <c r="AR13649" s="207" t="s">
        <v>14206</v>
      </c>
      <c r="AS13649" s="208">
        <v>19580.91</v>
      </c>
      <c r="AT13649" s="93"/>
      <c r="AU13649" s="93"/>
      <c r="AV13649" s="93"/>
    </row>
    <row r="13650" spans="35:48" x14ac:dyDescent="0.55000000000000004">
      <c r="AI13650" s="278" t="s">
        <v>69343</v>
      </c>
      <c r="AJ13650" s="279">
        <v>62400</v>
      </c>
      <c r="AL13650" s="246" t="s">
        <v>59232</v>
      </c>
      <c r="AM13650" s="247">
        <v>833.53</v>
      </c>
      <c r="AO13650" s="226" t="s">
        <v>49178</v>
      </c>
      <c r="AP13650" s="227">
        <v>1025.6400000000001</v>
      </c>
      <c r="AR13650" s="207" t="s">
        <v>27546</v>
      </c>
      <c r="AS13650" s="208">
        <v>83550.14</v>
      </c>
      <c r="AT13650" s="93"/>
      <c r="AU13650" s="93"/>
      <c r="AV13650" s="93"/>
    </row>
    <row r="13651" spans="35:48" x14ac:dyDescent="0.55000000000000004">
      <c r="AI13651" s="278" t="s">
        <v>69344</v>
      </c>
      <c r="AJ13651" s="279">
        <v>28981.35</v>
      </c>
      <c r="AL13651" s="246" t="s">
        <v>59233</v>
      </c>
      <c r="AM13651" s="247">
        <v>1963.88</v>
      </c>
      <c r="AO13651" s="226" t="s">
        <v>49179</v>
      </c>
      <c r="AP13651" s="227">
        <v>76.95</v>
      </c>
      <c r="AR13651" s="207" t="s">
        <v>27547</v>
      </c>
      <c r="AS13651" s="208">
        <v>9834.69</v>
      </c>
      <c r="AT13651" s="93"/>
      <c r="AU13651" s="93"/>
      <c r="AV13651" s="93"/>
    </row>
    <row r="13652" spans="35:48" x14ac:dyDescent="0.55000000000000004">
      <c r="AI13652" s="278" t="s">
        <v>21676</v>
      </c>
      <c r="AJ13652" s="279">
        <v>42792</v>
      </c>
      <c r="AL13652" s="246" t="s">
        <v>59234</v>
      </c>
      <c r="AM13652" s="247">
        <v>3000</v>
      </c>
      <c r="AO13652" s="226" t="s">
        <v>49180</v>
      </c>
      <c r="AP13652" s="227">
        <v>247.18</v>
      </c>
      <c r="AR13652" s="207" t="s">
        <v>27548</v>
      </c>
      <c r="AS13652" s="208">
        <v>26121.31</v>
      </c>
      <c r="AT13652" s="93"/>
      <c r="AU13652" s="93"/>
      <c r="AV13652" s="93"/>
    </row>
    <row r="13653" spans="35:48" x14ac:dyDescent="0.55000000000000004">
      <c r="AI13653" s="278" t="s">
        <v>69835</v>
      </c>
      <c r="AJ13653" s="279">
        <v>351</v>
      </c>
      <c r="AL13653" s="246" t="s">
        <v>62823</v>
      </c>
      <c r="AM13653" s="247">
        <v>450</v>
      </c>
      <c r="AO13653" s="226" t="s">
        <v>49181</v>
      </c>
      <c r="AP13653" s="227">
        <v>116.61</v>
      </c>
      <c r="AR13653" s="207" t="s">
        <v>27549</v>
      </c>
      <c r="AS13653" s="208">
        <v>3496.66</v>
      </c>
      <c r="AT13653" s="93"/>
      <c r="AU13653" s="93"/>
      <c r="AV13653" s="93"/>
    </row>
    <row r="13654" spans="35:48" x14ac:dyDescent="0.55000000000000004">
      <c r="AI13654" s="278" t="s">
        <v>21677</v>
      </c>
      <c r="AJ13654" s="279">
        <v>12009.95</v>
      </c>
      <c r="AL13654" s="246" t="s">
        <v>62824</v>
      </c>
      <c r="AM13654" s="247">
        <v>34.43</v>
      </c>
      <c r="AO13654" s="226" t="s">
        <v>47289</v>
      </c>
      <c r="AP13654" s="227">
        <v>1303.5</v>
      </c>
      <c r="AR13654" s="207" t="s">
        <v>14208</v>
      </c>
      <c r="AS13654" s="208">
        <v>790433.96</v>
      </c>
      <c r="AT13654" s="93"/>
      <c r="AU13654" s="93"/>
      <c r="AV13654" s="93"/>
    </row>
    <row r="13655" spans="35:48" x14ac:dyDescent="0.55000000000000004">
      <c r="AI13655" s="278" t="s">
        <v>69345</v>
      </c>
      <c r="AJ13655" s="279">
        <v>6.81</v>
      </c>
      <c r="AL13655" s="246" t="s">
        <v>62825</v>
      </c>
      <c r="AM13655" s="247">
        <v>110.25</v>
      </c>
      <c r="AO13655" s="226" t="s">
        <v>53836</v>
      </c>
      <c r="AP13655" s="227">
        <v>44.62</v>
      </c>
      <c r="AR13655" s="207" t="s">
        <v>14209</v>
      </c>
      <c r="AS13655" s="208">
        <v>300</v>
      </c>
      <c r="AT13655" s="93"/>
      <c r="AU13655" s="93"/>
      <c r="AV13655" s="93"/>
    </row>
    <row r="13656" spans="35:48" x14ac:dyDescent="0.55000000000000004">
      <c r="AI13656" s="278" t="s">
        <v>69346</v>
      </c>
      <c r="AJ13656" s="279">
        <v>3192.89</v>
      </c>
      <c r="AL13656" s="246" t="s">
        <v>57896</v>
      </c>
      <c r="AM13656" s="247">
        <v>15675.92</v>
      </c>
      <c r="AO13656" s="226" t="s">
        <v>45636</v>
      </c>
      <c r="AP13656" s="227">
        <v>108207</v>
      </c>
      <c r="AR13656" s="207" t="s">
        <v>27550</v>
      </c>
      <c r="AS13656" s="208">
        <v>445.18</v>
      </c>
      <c r="AT13656" s="93"/>
      <c r="AU13656" s="93"/>
      <c r="AV13656" s="93"/>
    </row>
    <row r="13657" spans="35:48" x14ac:dyDescent="0.55000000000000004">
      <c r="AI13657" s="278" t="s">
        <v>50684</v>
      </c>
      <c r="AJ13657" s="279">
        <v>1944427.9</v>
      </c>
      <c r="AL13657" s="246" t="s">
        <v>53880</v>
      </c>
      <c r="AM13657" s="247">
        <v>473354</v>
      </c>
      <c r="AO13657" s="226" t="s">
        <v>45637</v>
      </c>
      <c r="AP13657" s="227">
        <v>8277.86</v>
      </c>
      <c r="AR13657" s="207" t="s">
        <v>14210</v>
      </c>
      <c r="AS13657" s="208">
        <v>50912.87</v>
      </c>
      <c r="AT13657" s="93"/>
      <c r="AU13657" s="93"/>
      <c r="AV13657" s="93"/>
    </row>
    <row r="13658" spans="35:48" x14ac:dyDescent="0.55000000000000004">
      <c r="AI13658" s="278" t="s">
        <v>46070</v>
      </c>
      <c r="AJ13658" s="279">
        <v>5478.54</v>
      </c>
      <c r="AL13658" s="246" t="s">
        <v>28467</v>
      </c>
      <c r="AM13658" s="247">
        <v>11220</v>
      </c>
      <c r="AO13658" s="226" t="s">
        <v>42955</v>
      </c>
      <c r="AP13658" s="227">
        <v>121937.5</v>
      </c>
      <c r="AR13658" s="207" t="s">
        <v>14211</v>
      </c>
      <c r="AS13658" s="208">
        <v>576752.39</v>
      </c>
      <c r="AT13658" s="93"/>
      <c r="AU13658" s="93"/>
      <c r="AV13658" s="93"/>
    </row>
    <row r="13659" spans="35:48" x14ac:dyDescent="0.55000000000000004">
      <c r="AI13659" s="278" t="s">
        <v>49378</v>
      </c>
      <c r="AJ13659" s="279">
        <v>15405</v>
      </c>
      <c r="AL13659" s="246" t="s">
        <v>47307</v>
      </c>
      <c r="AM13659" s="247">
        <v>1631.25</v>
      </c>
      <c r="AO13659" s="226" t="s">
        <v>42956</v>
      </c>
      <c r="AP13659" s="227">
        <v>9266.14</v>
      </c>
      <c r="AR13659" s="207" t="s">
        <v>14212</v>
      </c>
      <c r="AS13659" s="208">
        <v>129788.02</v>
      </c>
      <c r="AT13659" s="93"/>
      <c r="AU13659" s="93"/>
      <c r="AV13659" s="93"/>
    </row>
    <row r="13660" spans="35:48" x14ac:dyDescent="0.55000000000000004">
      <c r="AI13660" s="278" t="s">
        <v>21681</v>
      </c>
      <c r="AJ13660" s="279">
        <v>177521.22</v>
      </c>
      <c r="AL13660" s="246" t="s">
        <v>42977</v>
      </c>
      <c r="AM13660" s="247">
        <v>8775.68</v>
      </c>
      <c r="AO13660" s="226" t="s">
        <v>28125</v>
      </c>
      <c r="AP13660" s="227">
        <v>10053</v>
      </c>
      <c r="AR13660" s="207" t="s">
        <v>14213</v>
      </c>
      <c r="AS13660" s="208">
        <v>272822.28000000003</v>
      </c>
      <c r="AT13660" s="93"/>
      <c r="AU13660" s="93"/>
      <c r="AV13660" s="93"/>
    </row>
    <row r="13661" spans="35:48" x14ac:dyDescent="0.55000000000000004">
      <c r="AI13661" s="278" t="s">
        <v>21682</v>
      </c>
      <c r="AJ13661" s="279">
        <v>178239.75</v>
      </c>
      <c r="AL13661" s="246" t="s">
        <v>28475</v>
      </c>
      <c r="AM13661" s="247">
        <v>1482.97</v>
      </c>
      <c r="AO13661" s="226" t="s">
        <v>28126</v>
      </c>
      <c r="AP13661" s="227">
        <v>703.73</v>
      </c>
      <c r="AR13661" s="207" t="s">
        <v>27551</v>
      </c>
      <c r="AS13661" s="208">
        <v>10160</v>
      </c>
      <c r="AT13661" s="93"/>
      <c r="AU13661" s="93"/>
      <c r="AV13661" s="93"/>
    </row>
    <row r="13662" spans="35:48" x14ac:dyDescent="0.55000000000000004">
      <c r="AI13662" s="278" t="s">
        <v>21683</v>
      </c>
      <c r="AJ13662" s="279">
        <v>512538.64</v>
      </c>
      <c r="AL13662" s="246" t="s">
        <v>28476</v>
      </c>
      <c r="AM13662" s="247">
        <v>4898.9399999999996</v>
      </c>
      <c r="AO13662" s="226" t="s">
        <v>28131</v>
      </c>
      <c r="AP13662" s="227">
        <v>885</v>
      </c>
      <c r="AR13662" s="207" t="s">
        <v>27552</v>
      </c>
      <c r="AS13662" s="208">
        <v>2749.75</v>
      </c>
      <c r="AT13662" s="93"/>
      <c r="AU13662" s="93"/>
      <c r="AV13662" s="93"/>
    </row>
    <row r="13663" spans="35:48" x14ac:dyDescent="0.55000000000000004">
      <c r="AI13663" s="278" t="s">
        <v>21684</v>
      </c>
      <c r="AJ13663" s="279">
        <v>27303.200000000001</v>
      </c>
      <c r="AL13663" s="246" t="s">
        <v>28477</v>
      </c>
      <c r="AM13663" s="247">
        <v>6478.6</v>
      </c>
      <c r="AO13663" s="226" t="s">
        <v>28134</v>
      </c>
      <c r="AP13663" s="227">
        <v>78.13</v>
      </c>
      <c r="AR13663" s="207" t="s">
        <v>27553</v>
      </c>
      <c r="AS13663" s="208">
        <v>987.6</v>
      </c>
      <c r="AT13663" s="93"/>
      <c r="AU13663" s="93"/>
      <c r="AV13663" s="93"/>
    </row>
    <row r="13664" spans="35:48" x14ac:dyDescent="0.55000000000000004">
      <c r="AI13664" s="278" t="s">
        <v>21685</v>
      </c>
      <c r="AJ13664" s="279">
        <v>219228.95</v>
      </c>
      <c r="AL13664" s="246" t="s">
        <v>28478</v>
      </c>
      <c r="AM13664" s="247">
        <v>150143.9</v>
      </c>
      <c r="AO13664" s="226" t="s">
        <v>28135</v>
      </c>
      <c r="AP13664" s="227">
        <v>73.680000000000007</v>
      </c>
      <c r="AR13664" s="207" t="s">
        <v>27554</v>
      </c>
      <c r="AS13664" s="208">
        <v>2798.82</v>
      </c>
      <c r="AT13664" s="93"/>
      <c r="AU13664" s="93"/>
      <c r="AV13664" s="93"/>
    </row>
    <row r="13665" spans="35:48" x14ac:dyDescent="0.55000000000000004">
      <c r="AI13665" s="278" t="s">
        <v>21686</v>
      </c>
      <c r="AJ13665" s="279">
        <v>63024.84</v>
      </c>
      <c r="AL13665" s="246" t="s">
        <v>28482</v>
      </c>
      <c r="AM13665" s="247">
        <v>80975.289999999994</v>
      </c>
      <c r="AO13665" s="226" t="s">
        <v>39515</v>
      </c>
      <c r="AP13665" s="227">
        <v>1500</v>
      </c>
      <c r="AR13665" s="207" t="s">
        <v>27555</v>
      </c>
      <c r="AS13665" s="208">
        <v>877.54</v>
      </c>
      <c r="AT13665" s="93"/>
      <c r="AU13665" s="93"/>
      <c r="AV13665" s="93"/>
    </row>
    <row r="13666" spans="35:48" x14ac:dyDescent="0.55000000000000004">
      <c r="AI13666" s="278" t="s">
        <v>69347</v>
      </c>
      <c r="AJ13666" s="279">
        <v>17000</v>
      </c>
      <c r="AL13666" s="246" t="s">
        <v>40650</v>
      </c>
      <c r="AM13666" s="247">
        <v>3212.69</v>
      </c>
      <c r="AO13666" s="226" t="s">
        <v>39516</v>
      </c>
      <c r="AP13666" s="227">
        <v>333</v>
      </c>
      <c r="AR13666" s="207" t="s">
        <v>27556</v>
      </c>
      <c r="AS13666" s="208">
        <v>6160.7</v>
      </c>
      <c r="AT13666" s="93"/>
      <c r="AU13666" s="93"/>
      <c r="AV13666" s="93"/>
    </row>
    <row r="13667" spans="35:48" x14ac:dyDescent="0.55000000000000004">
      <c r="AI13667" s="278" t="s">
        <v>21687</v>
      </c>
      <c r="AJ13667" s="279">
        <v>660842.04</v>
      </c>
      <c r="AL13667" s="246" t="s">
        <v>28486</v>
      </c>
      <c r="AM13667" s="247">
        <v>2677.56</v>
      </c>
      <c r="AO13667" s="226" t="s">
        <v>39517</v>
      </c>
      <c r="AP13667" s="227">
        <v>40449</v>
      </c>
      <c r="AR13667" s="207" t="s">
        <v>27557</v>
      </c>
      <c r="AS13667" s="208">
        <v>9680.94</v>
      </c>
      <c r="AT13667" s="93"/>
      <c r="AU13667" s="93"/>
      <c r="AV13667" s="93"/>
    </row>
    <row r="13668" spans="35:48" x14ac:dyDescent="0.55000000000000004">
      <c r="AI13668" s="278" t="s">
        <v>54391</v>
      </c>
      <c r="AJ13668" s="279">
        <v>51405.120000000003</v>
      </c>
      <c r="AL13668" s="246" t="s">
        <v>53882</v>
      </c>
      <c r="AM13668" s="247">
        <v>11025</v>
      </c>
      <c r="AO13668" s="226" t="s">
        <v>39518</v>
      </c>
      <c r="AP13668" s="227">
        <v>2831.44</v>
      </c>
      <c r="AR13668" s="207" t="s">
        <v>27558</v>
      </c>
      <c r="AS13668" s="208">
        <v>1286026.6399999999</v>
      </c>
      <c r="AT13668" s="93"/>
      <c r="AU13668" s="93"/>
      <c r="AV13668" s="93"/>
    </row>
    <row r="13669" spans="35:48" x14ac:dyDescent="0.55000000000000004">
      <c r="AI13669" s="278" t="s">
        <v>21688</v>
      </c>
      <c r="AJ13669" s="279">
        <v>139212.98000000001</v>
      </c>
      <c r="AL13669" s="246" t="s">
        <v>28491</v>
      </c>
      <c r="AM13669" s="247">
        <v>1048.25</v>
      </c>
      <c r="AO13669" s="226" t="s">
        <v>40646</v>
      </c>
      <c r="AP13669" s="227">
        <v>86635.42</v>
      </c>
      <c r="AR13669" s="207" t="s">
        <v>27559</v>
      </c>
      <c r="AS13669" s="208">
        <v>57520.85</v>
      </c>
      <c r="AT13669" s="93"/>
      <c r="AU13669" s="93"/>
      <c r="AV13669" s="93"/>
    </row>
    <row r="13670" spans="35:48" x14ac:dyDescent="0.55000000000000004">
      <c r="AI13670" s="278" t="s">
        <v>21689</v>
      </c>
      <c r="AJ13670" s="279">
        <v>318586.55</v>
      </c>
      <c r="AL13670" s="246" t="s">
        <v>28492</v>
      </c>
      <c r="AM13670" s="247">
        <v>3363.61</v>
      </c>
      <c r="AO13670" s="226" t="s">
        <v>47290</v>
      </c>
      <c r="AP13670" s="227">
        <v>6185.9</v>
      </c>
      <c r="AR13670" s="207" t="s">
        <v>27560</v>
      </c>
      <c r="AS13670" s="208">
        <v>8208</v>
      </c>
      <c r="AT13670" s="93"/>
      <c r="AU13670" s="93"/>
      <c r="AV13670" s="93"/>
    </row>
    <row r="13671" spans="35:48" x14ac:dyDescent="0.55000000000000004">
      <c r="AI13671" s="278" t="s">
        <v>54392</v>
      </c>
      <c r="AJ13671" s="279">
        <v>46514.41</v>
      </c>
      <c r="AL13671" s="246" t="s">
        <v>47308</v>
      </c>
      <c r="AM13671" s="247">
        <v>1216.75</v>
      </c>
      <c r="AO13671" s="226" t="s">
        <v>42957</v>
      </c>
      <c r="AP13671" s="227">
        <v>3737.5</v>
      </c>
      <c r="AR13671" s="207" t="s">
        <v>27561</v>
      </c>
      <c r="AS13671" s="208">
        <v>14285.2</v>
      </c>
      <c r="AT13671" s="93"/>
      <c r="AU13671" s="93"/>
      <c r="AV13671" s="93"/>
    </row>
    <row r="13672" spans="35:48" x14ac:dyDescent="0.55000000000000004">
      <c r="AI13672" s="278" t="s">
        <v>21691</v>
      </c>
      <c r="AJ13672" s="279">
        <v>33610.68</v>
      </c>
      <c r="AL13672" s="246" t="s">
        <v>40651</v>
      </c>
      <c r="AM13672" s="247">
        <v>23028.799999999999</v>
      </c>
      <c r="AO13672" s="226" t="s">
        <v>42958</v>
      </c>
      <c r="AP13672" s="227">
        <v>759.17</v>
      </c>
      <c r="AR13672" s="207" t="s">
        <v>27562</v>
      </c>
      <c r="AS13672" s="208">
        <v>518799.58</v>
      </c>
      <c r="AT13672" s="93"/>
      <c r="AU13672" s="93"/>
      <c r="AV13672" s="93"/>
    </row>
    <row r="13673" spans="35:48" x14ac:dyDescent="0.55000000000000004">
      <c r="AI13673" s="278" t="s">
        <v>36352</v>
      </c>
      <c r="AJ13673" s="279">
        <v>-57343.37</v>
      </c>
      <c r="AL13673" s="246" t="s">
        <v>58344</v>
      </c>
      <c r="AM13673" s="247">
        <v>113912</v>
      </c>
      <c r="AO13673" s="226" t="s">
        <v>47291</v>
      </c>
      <c r="AP13673" s="227">
        <v>1490.8</v>
      </c>
      <c r="AR13673" s="207" t="s">
        <v>27563</v>
      </c>
      <c r="AS13673" s="208">
        <v>1250</v>
      </c>
      <c r="AT13673" s="93"/>
      <c r="AU13673" s="93"/>
      <c r="AV13673" s="93"/>
    </row>
    <row r="13674" spans="35:48" x14ac:dyDescent="0.55000000000000004">
      <c r="AI13674" s="278" t="s">
        <v>21692</v>
      </c>
      <c r="AJ13674" s="279">
        <v>16886.05</v>
      </c>
      <c r="AL13674" s="246" t="s">
        <v>42981</v>
      </c>
      <c r="AM13674" s="247">
        <v>29800</v>
      </c>
      <c r="AO13674" s="226" t="s">
        <v>47292</v>
      </c>
      <c r="AP13674" s="227">
        <v>161.85</v>
      </c>
      <c r="AR13674" s="207" t="s">
        <v>27564</v>
      </c>
      <c r="AS13674" s="208">
        <v>102474.03</v>
      </c>
      <c r="AT13674" s="93"/>
      <c r="AU13674" s="93"/>
      <c r="AV13674" s="93"/>
    </row>
    <row r="13675" spans="35:48" x14ac:dyDescent="0.55000000000000004">
      <c r="AI13675" s="278" t="s">
        <v>69348</v>
      </c>
      <c r="AJ13675" s="279">
        <v>52728</v>
      </c>
      <c r="AL13675" s="246" t="s">
        <v>42982</v>
      </c>
      <c r="AM13675" s="247">
        <v>2280.52</v>
      </c>
      <c r="AO13675" s="226" t="s">
        <v>42959</v>
      </c>
      <c r="AP13675" s="227">
        <v>8985</v>
      </c>
      <c r="AR13675" s="207" t="s">
        <v>27565</v>
      </c>
      <c r="AS13675" s="208">
        <v>12470.48</v>
      </c>
      <c r="AT13675" s="93"/>
      <c r="AU13675" s="93"/>
      <c r="AV13675" s="93"/>
    </row>
    <row r="13676" spans="35:48" x14ac:dyDescent="0.55000000000000004">
      <c r="AI13676" s="278" t="s">
        <v>21765</v>
      </c>
      <c r="AJ13676" s="279">
        <v>23184.05</v>
      </c>
      <c r="AL13676" s="246" t="s">
        <v>42983</v>
      </c>
      <c r="AM13676" s="247">
        <v>5194.26</v>
      </c>
      <c r="AO13676" s="226" t="s">
        <v>42960</v>
      </c>
      <c r="AP13676" s="227">
        <v>87736.81</v>
      </c>
      <c r="AR13676" s="207" t="s">
        <v>27566</v>
      </c>
      <c r="AS13676" s="208">
        <v>5271.6</v>
      </c>
      <c r="AT13676" s="93"/>
      <c r="AU13676" s="93"/>
      <c r="AV13676" s="93"/>
    </row>
    <row r="13677" spans="35:48" x14ac:dyDescent="0.55000000000000004">
      <c r="AI13677" s="278" t="s">
        <v>21767</v>
      </c>
      <c r="AJ13677" s="279">
        <v>326680.90999999997</v>
      </c>
      <c r="AL13677" s="246" t="s">
        <v>55447</v>
      </c>
      <c r="AM13677" s="247">
        <v>31552.05</v>
      </c>
      <c r="AO13677" s="226" t="s">
        <v>42961</v>
      </c>
      <c r="AP13677" s="227">
        <v>5939.85</v>
      </c>
      <c r="AR13677" s="207" t="s">
        <v>27567</v>
      </c>
      <c r="AS13677" s="208">
        <v>245668.3</v>
      </c>
      <c r="AT13677" s="93"/>
      <c r="AU13677" s="93"/>
      <c r="AV13677" s="93"/>
    </row>
    <row r="13678" spans="35:48" x14ac:dyDescent="0.55000000000000004">
      <c r="AI13678" s="278" t="s">
        <v>21769</v>
      </c>
      <c r="AJ13678" s="279">
        <v>131553.44</v>
      </c>
      <c r="AL13678" s="246" t="s">
        <v>55448</v>
      </c>
      <c r="AM13678" s="247">
        <v>374550</v>
      </c>
      <c r="AO13678" s="226" t="s">
        <v>45638</v>
      </c>
      <c r="AP13678" s="227">
        <v>9294.77</v>
      </c>
      <c r="AR13678" s="207" t="s">
        <v>27568</v>
      </c>
      <c r="AS13678" s="208">
        <v>78</v>
      </c>
      <c r="AT13678" s="93"/>
      <c r="AU13678" s="93"/>
      <c r="AV13678" s="93"/>
    </row>
    <row r="13679" spans="35:48" x14ac:dyDescent="0.55000000000000004">
      <c r="AI13679" s="278" t="s">
        <v>69836</v>
      </c>
      <c r="AJ13679" s="279">
        <v>483842.73</v>
      </c>
      <c r="AL13679" s="246" t="s">
        <v>55449</v>
      </c>
      <c r="AM13679" s="247">
        <v>52803.72</v>
      </c>
      <c r="AO13679" s="226" t="s">
        <v>45639</v>
      </c>
      <c r="AP13679" s="227">
        <v>88000</v>
      </c>
      <c r="AR13679" s="207" t="s">
        <v>27569</v>
      </c>
      <c r="AS13679" s="208">
        <v>47000</v>
      </c>
      <c r="AT13679" s="93"/>
      <c r="AU13679" s="93"/>
      <c r="AV13679" s="93"/>
    </row>
    <row r="13680" spans="35:48" x14ac:dyDescent="0.55000000000000004">
      <c r="AI13680" s="278" t="s">
        <v>35141</v>
      </c>
      <c r="AJ13680" s="279">
        <v>6733.73</v>
      </c>
      <c r="AL13680" s="246" t="s">
        <v>59235</v>
      </c>
      <c r="AM13680" s="247">
        <v>9000.17</v>
      </c>
      <c r="AO13680" s="226" t="s">
        <v>45640</v>
      </c>
      <c r="AP13680" s="227">
        <v>10129.81</v>
      </c>
      <c r="AR13680" s="207" t="s">
        <v>27570</v>
      </c>
      <c r="AS13680" s="208">
        <v>59925.3</v>
      </c>
      <c r="AT13680" s="93"/>
      <c r="AU13680" s="93"/>
      <c r="AV13680" s="93"/>
    </row>
    <row r="13681" spans="35:48" x14ac:dyDescent="0.55000000000000004">
      <c r="AI13681" s="278" t="s">
        <v>21775</v>
      </c>
      <c r="AJ13681" s="279">
        <v>30133.94</v>
      </c>
      <c r="AL13681" s="246" t="s">
        <v>55450</v>
      </c>
      <c r="AM13681" s="247">
        <v>3291.6</v>
      </c>
      <c r="AO13681" s="226" t="s">
        <v>45641</v>
      </c>
      <c r="AP13681" s="227">
        <v>774.93</v>
      </c>
      <c r="AR13681" s="207" t="s">
        <v>27571</v>
      </c>
      <c r="AS13681" s="208">
        <v>6788</v>
      </c>
      <c r="AT13681" s="93"/>
      <c r="AU13681" s="93"/>
      <c r="AV13681" s="93"/>
    </row>
    <row r="13682" spans="35:48" x14ac:dyDescent="0.55000000000000004">
      <c r="AI13682" s="278" t="s">
        <v>62888</v>
      </c>
      <c r="AJ13682" s="279">
        <v>75000.12</v>
      </c>
      <c r="AL13682" s="246" t="s">
        <v>55451</v>
      </c>
      <c r="AM13682" s="247">
        <v>18412.5</v>
      </c>
      <c r="AO13682" s="226" t="s">
        <v>45642</v>
      </c>
      <c r="AP13682" s="227">
        <v>1634.3</v>
      </c>
      <c r="AR13682" s="207" t="s">
        <v>27572</v>
      </c>
      <c r="AS13682" s="208">
        <v>116386.71</v>
      </c>
      <c r="AT13682" s="93"/>
      <c r="AU13682" s="93"/>
      <c r="AV13682" s="93"/>
    </row>
    <row r="13683" spans="35:48" x14ac:dyDescent="0.55000000000000004">
      <c r="AI13683" s="278" t="s">
        <v>40803</v>
      </c>
      <c r="AJ13683" s="279">
        <v>3882.19</v>
      </c>
      <c r="AL13683" s="246" t="s">
        <v>55452</v>
      </c>
      <c r="AM13683" s="247">
        <v>68572.210000000006</v>
      </c>
      <c r="AO13683" s="226" t="s">
        <v>47293</v>
      </c>
      <c r="AP13683" s="227">
        <v>161.85</v>
      </c>
      <c r="AR13683" s="207" t="s">
        <v>27573</v>
      </c>
      <c r="AS13683" s="208">
        <v>35582.32</v>
      </c>
      <c r="AT13683" s="93"/>
      <c r="AU13683" s="93"/>
      <c r="AV13683" s="93"/>
    </row>
    <row r="13684" spans="35:48" x14ac:dyDescent="0.55000000000000004">
      <c r="AI13684" s="278" t="s">
        <v>21776</v>
      </c>
      <c r="AJ13684" s="279">
        <v>17385</v>
      </c>
      <c r="AL13684" s="246" t="s">
        <v>55453</v>
      </c>
      <c r="AM13684" s="247">
        <v>42425.61</v>
      </c>
      <c r="AO13684" s="226" t="s">
        <v>45643</v>
      </c>
      <c r="AP13684" s="227">
        <v>53500</v>
      </c>
      <c r="AR13684" s="207" t="s">
        <v>27574</v>
      </c>
      <c r="AS13684" s="208">
        <v>85415.89</v>
      </c>
      <c r="AT13684" s="93"/>
      <c r="AU13684" s="93"/>
      <c r="AV13684" s="93"/>
    </row>
    <row r="13685" spans="35:48" x14ac:dyDescent="0.55000000000000004">
      <c r="AI13685" s="278" t="s">
        <v>43260</v>
      </c>
      <c r="AJ13685" s="279">
        <v>22857.25</v>
      </c>
      <c r="AL13685" s="246" t="s">
        <v>55454</v>
      </c>
      <c r="AM13685" s="247">
        <v>122960.68</v>
      </c>
      <c r="AO13685" s="226" t="s">
        <v>45644</v>
      </c>
      <c r="AP13685" s="227">
        <v>4092.75</v>
      </c>
      <c r="AR13685" s="207" t="s">
        <v>27575</v>
      </c>
      <c r="AS13685" s="208">
        <v>6012.5</v>
      </c>
      <c r="AT13685" s="93"/>
      <c r="AU13685" s="93"/>
      <c r="AV13685" s="93"/>
    </row>
    <row r="13686" spans="35:48" x14ac:dyDescent="0.55000000000000004">
      <c r="AI13686" s="278" t="s">
        <v>21778</v>
      </c>
      <c r="AJ13686" s="279">
        <v>73562.53</v>
      </c>
      <c r="AL13686" s="246" t="s">
        <v>57897</v>
      </c>
      <c r="AM13686" s="247">
        <v>58978.09</v>
      </c>
      <c r="AO13686" s="226" t="s">
        <v>42962</v>
      </c>
      <c r="AP13686" s="227">
        <v>458361.88</v>
      </c>
      <c r="AR13686" s="207" t="s">
        <v>27576</v>
      </c>
      <c r="AS13686" s="208">
        <v>10897.52</v>
      </c>
      <c r="AT13686" s="93"/>
      <c r="AU13686" s="93"/>
      <c r="AV13686" s="93"/>
    </row>
    <row r="13687" spans="35:48" x14ac:dyDescent="0.55000000000000004">
      <c r="AI13687" s="278" t="s">
        <v>13649</v>
      </c>
      <c r="AJ13687" s="279">
        <v>91955.96</v>
      </c>
      <c r="AL13687" s="246" t="s">
        <v>64957</v>
      </c>
      <c r="AM13687" s="247">
        <v>27826.240000000002</v>
      </c>
      <c r="AO13687" s="226" t="s">
        <v>42963</v>
      </c>
      <c r="AP13687" s="227">
        <v>35064.79</v>
      </c>
      <c r="AR13687" s="207" t="s">
        <v>27577</v>
      </c>
      <c r="AS13687" s="208">
        <v>4142.6400000000003</v>
      </c>
      <c r="AT13687" s="93"/>
      <c r="AU13687" s="93"/>
      <c r="AV13687" s="93"/>
    </row>
    <row r="13688" spans="35:48" x14ac:dyDescent="0.55000000000000004">
      <c r="AI13688" s="278" t="s">
        <v>13650</v>
      </c>
      <c r="AJ13688" s="279">
        <v>278576.96999999997</v>
      </c>
      <c r="AL13688" s="246" t="s">
        <v>49193</v>
      </c>
      <c r="AM13688" s="247">
        <v>8870.93</v>
      </c>
      <c r="AO13688" s="226" t="s">
        <v>50434</v>
      </c>
      <c r="AP13688" s="227">
        <v>44385.61</v>
      </c>
      <c r="AR13688" s="207" t="s">
        <v>27578</v>
      </c>
      <c r="AS13688" s="208">
        <v>16461.46</v>
      </c>
      <c r="AT13688" s="93"/>
      <c r="AU13688" s="93"/>
      <c r="AV13688" s="93"/>
    </row>
    <row r="13689" spans="35:48" x14ac:dyDescent="0.55000000000000004">
      <c r="AI13689" s="278" t="s">
        <v>21779</v>
      </c>
      <c r="AJ13689" s="279">
        <v>78266.350000000006</v>
      </c>
      <c r="AL13689" s="246" t="s">
        <v>53883</v>
      </c>
      <c r="AM13689" s="247">
        <v>76825.97</v>
      </c>
      <c r="AO13689" s="226" t="s">
        <v>28184</v>
      </c>
      <c r="AP13689" s="227">
        <v>2594.9899999999998</v>
      </c>
      <c r="AR13689" s="207" t="s">
        <v>27579</v>
      </c>
      <c r="AS13689" s="208">
        <v>1286026.6399999999</v>
      </c>
      <c r="AT13689" s="93"/>
      <c r="AU13689" s="93"/>
      <c r="AV13689" s="93"/>
    </row>
    <row r="13690" spans="35:48" x14ac:dyDescent="0.55000000000000004">
      <c r="AI13690" s="278" t="s">
        <v>33679</v>
      </c>
      <c r="AJ13690" s="279">
        <v>16484.22</v>
      </c>
      <c r="AL13690" s="246" t="s">
        <v>53884</v>
      </c>
      <c r="AM13690" s="247">
        <v>9451.89</v>
      </c>
      <c r="AO13690" s="226" t="s">
        <v>28188</v>
      </c>
      <c r="AP13690" s="227">
        <v>3434.48</v>
      </c>
      <c r="AR13690" s="207" t="s">
        <v>27580</v>
      </c>
      <c r="AS13690" s="208">
        <v>919.8</v>
      </c>
      <c r="AT13690" s="93"/>
      <c r="AU13690" s="93"/>
      <c r="AV13690" s="93"/>
    </row>
    <row r="13691" spans="35:48" x14ac:dyDescent="0.55000000000000004">
      <c r="AI13691" s="278" t="s">
        <v>21780</v>
      </c>
      <c r="AJ13691" s="279">
        <v>533705.44999999995</v>
      </c>
      <c r="AL13691" s="246" t="s">
        <v>53885</v>
      </c>
      <c r="AM13691" s="247">
        <v>1169.4000000000001</v>
      </c>
      <c r="AO13691" s="226" t="s">
        <v>28189</v>
      </c>
      <c r="AP13691" s="227">
        <v>10182.98</v>
      </c>
      <c r="AR13691" s="207" t="s">
        <v>27581</v>
      </c>
      <c r="AS13691" s="208">
        <v>73624.789999999994</v>
      </c>
      <c r="AT13691" s="93"/>
      <c r="AU13691" s="93"/>
      <c r="AV13691" s="93"/>
    </row>
    <row r="13692" spans="35:48" x14ac:dyDescent="0.55000000000000004">
      <c r="AI13692" s="278" t="s">
        <v>58766</v>
      </c>
      <c r="AJ13692" s="279">
        <v>31576.58</v>
      </c>
      <c r="AL13692" s="246" t="s">
        <v>62826</v>
      </c>
      <c r="AM13692" s="247">
        <v>12358.8</v>
      </c>
      <c r="AO13692" s="226" t="s">
        <v>50435</v>
      </c>
      <c r="AP13692" s="227">
        <v>4031.42</v>
      </c>
      <c r="AR13692" s="207" t="s">
        <v>27582</v>
      </c>
      <c r="AS13692" s="208">
        <v>45000</v>
      </c>
      <c r="AT13692" s="93"/>
      <c r="AU13692" s="93"/>
      <c r="AV13692" s="93"/>
    </row>
    <row r="13693" spans="35:48" x14ac:dyDescent="0.55000000000000004">
      <c r="AI13693" s="278" t="s">
        <v>66777</v>
      </c>
      <c r="AJ13693" s="279">
        <v>3029</v>
      </c>
      <c r="AL13693" s="246" t="s">
        <v>53886</v>
      </c>
      <c r="AM13693" s="247">
        <v>7635.23</v>
      </c>
      <c r="AO13693" s="226" t="s">
        <v>28191</v>
      </c>
      <c r="AP13693" s="227">
        <v>5725.09</v>
      </c>
      <c r="AR13693" s="207" t="s">
        <v>27583</v>
      </c>
      <c r="AS13693" s="208">
        <v>1249.52</v>
      </c>
      <c r="AT13693" s="93"/>
      <c r="AU13693" s="93"/>
      <c r="AV13693" s="93"/>
    </row>
    <row r="13694" spans="35:48" x14ac:dyDescent="0.55000000000000004">
      <c r="AI13694" s="278" t="s">
        <v>21781</v>
      </c>
      <c r="AJ13694" s="279">
        <v>1322.46</v>
      </c>
      <c r="AL13694" s="246" t="s">
        <v>53887</v>
      </c>
      <c r="AM13694" s="247">
        <v>24397.39</v>
      </c>
      <c r="AO13694" s="226" t="s">
        <v>14275</v>
      </c>
      <c r="AP13694" s="227">
        <v>2021.5</v>
      </c>
      <c r="AR13694" s="207" t="s">
        <v>27584</v>
      </c>
      <c r="AS13694" s="208">
        <v>43779.73</v>
      </c>
      <c r="AT13694" s="93"/>
      <c r="AU13694" s="93"/>
      <c r="AV13694" s="93"/>
    </row>
    <row r="13695" spans="35:48" x14ac:dyDescent="0.55000000000000004">
      <c r="AI13695" s="278" t="s">
        <v>69349</v>
      </c>
      <c r="AJ13695" s="279">
        <v>2990.52</v>
      </c>
      <c r="AL13695" s="246" t="s">
        <v>55455</v>
      </c>
      <c r="AM13695" s="247">
        <v>200.96</v>
      </c>
      <c r="AO13695" s="226" t="s">
        <v>28192</v>
      </c>
      <c r="AP13695" s="227">
        <v>40994.730000000003</v>
      </c>
      <c r="AR13695" s="207" t="s">
        <v>27585</v>
      </c>
      <c r="AS13695" s="208">
        <v>8208</v>
      </c>
      <c r="AT13695" s="93"/>
      <c r="AU13695" s="93"/>
      <c r="AV13695" s="93"/>
    </row>
    <row r="13696" spans="35:48" x14ac:dyDescent="0.55000000000000004">
      <c r="AI13696" s="278" t="s">
        <v>50685</v>
      </c>
      <c r="AJ13696" s="279">
        <v>860.85</v>
      </c>
      <c r="AL13696" s="246" t="s">
        <v>50449</v>
      </c>
      <c r="AM13696" s="247">
        <v>3034.39</v>
      </c>
      <c r="AO13696" s="226" t="s">
        <v>36745</v>
      </c>
      <c r="AP13696" s="227">
        <v>886.77</v>
      </c>
      <c r="AR13696" s="207" t="s">
        <v>14214</v>
      </c>
      <c r="AS13696" s="208">
        <v>19580.91</v>
      </c>
      <c r="AT13696" s="93"/>
      <c r="AU13696" s="93"/>
      <c r="AV13696" s="93"/>
    </row>
    <row r="13697" spans="35:48" x14ac:dyDescent="0.55000000000000004">
      <c r="AI13697" s="278" t="s">
        <v>13652</v>
      </c>
      <c r="AJ13697" s="279">
        <v>364356.77</v>
      </c>
      <c r="AL13697" s="246" t="s">
        <v>64958</v>
      </c>
      <c r="AM13697" s="247">
        <v>5809.3</v>
      </c>
      <c r="AO13697" s="226" t="s">
        <v>28194</v>
      </c>
      <c r="AP13697" s="227">
        <v>-973.42</v>
      </c>
      <c r="AR13697" s="207" t="s">
        <v>27586</v>
      </c>
      <c r="AS13697" s="208">
        <v>14285.2</v>
      </c>
      <c r="AT13697" s="93"/>
      <c r="AU13697" s="93"/>
      <c r="AV13697" s="93"/>
    </row>
    <row r="13698" spans="35:48" x14ac:dyDescent="0.55000000000000004">
      <c r="AI13698" s="278" t="s">
        <v>54395</v>
      </c>
      <c r="AJ13698" s="279">
        <v>95422.32</v>
      </c>
      <c r="AL13698" s="246" t="s">
        <v>50450</v>
      </c>
      <c r="AM13698" s="247">
        <v>9788.92</v>
      </c>
      <c r="AO13698" s="226" t="s">
        <v>53837</v>
      </c>
      <c r="AP13698" s="227">
        <v>471.16</v>
      </c>
      <c r="AR13698" s="207" t="s">
        <v>27587</v>
      </c>
      <c r="AS13698" s="208">
        <v>518799.58</v>
      </c>
      <c r="AT13698" s="93"/>
      <c r="AU13698" s="93"/>
      <c r="AV13698" s="93"/>
    </row>
    <row r="13699" spans="35:48" x14ac:dyDescent="0.55000000000000004">
      <c r="AI13699" s="278" t="s">
        <v>69350</v>
      </c>
      <c r="AJ13699" s="279">
        <v>-0.4</v>
      </c>
      <c r="AL13699" s="246" t="s">
        <v>53888</v>
      </c>
      <c r="AM13699" s="247">
        <v>66931.960000000006</v>
      </c>
      <c r="AO13699" s="226" t="s">
        <v>34172</v>
      </c>
      <c r="AP13699" s="227">
        <v>10444.83</v>
      </c>
      <c r="AR13699" s="207" t="s">
        <v>27588</v>
      </c>
      <c r="AS13699" s="208">
        <v>89668.42</v>
      </c>
      <c r="AT13699" s="93"/>
      <c r="AU13699" s="93"/>
      <c r="AV13699" s="93"/>
    </row>
    <row r="13700" spans="35:48" x14ac:dyDescent="0.55000000000000004">
      <c r="AI13700" s="278" t="s">
        <v>13653</v>
      </c>
      <c r="AJ13700" s="279">
        <v>133752.34</v>
      </c>
      <c r="AL13700" s="246" t="s">
        <v>64959</v>
      </c>
      <c r="AM13700" s="247">
        <v>1772.38</v>
      </c>
      <c r="AO13700" s="226" t="s">
        <v>53838</v>
      </c>
      <c r="AP13700" s="227">
        <v>419.9</v>
      </c>
      <c r="AR13700" s="207" t="s">
        <v>27589</v>
      </c>
      <c r="AS13700" s="208">
        <v>55588.99</v>
      </c>
      <c r="AT13700" s="93"/>
      <c r="AU13700" s="93"/>
      <c r="AV13700" s="93"/>
    </row>
    <row r="13701" spans="35:48" x14ac:dyDescent="0.55000000000000004">
      <c r="AI13701" s="278" t="s">
        <v>21784</v>
      </c>
      <c r="AJ13701" s="279">
        <v>356600.35</v>
      </c>
      <c r="AL13701" s="246" t="s">
        <v>64960</v>
      </c>
      <c r="AM13701" s="247">
        <v>619.09</v>
      </c>
      <c r="AO13701" s="226" t="s">
        <v>34173</v>
      </c>
      <c r="AP13701" s="227">
        <v>867.22</v>
      </c>
      <c r="AR13701" s="207" t="s">
        <v>14216</v>
      </c>
      <c r="AS13701" s="208">
        <v>117994.82</v>
      </c>
      <c r="AT13701" s="93"/>
      <c r="AU13701" s="93"/>
      <c r="AV13701" s="93"/>
    </row>
    <row r="13702" spans="35:48" x14ac:dyDescent="0.55000000000000004">
      <c r="AI13702" s="278" t="s">
        <v>39225</v>
      </c>
      <c r="AJ13702" s="279">
        <v>99773.43</v>
      </c>
      <c r="AL13702" s="246" t="s">
        <v>28511</v>
      </c>
      <c r="AM13702" s="247">
        <v>188521.58</v>
      </c>
      <c r="AO13702" s="226" t="s">
        <v>53839</v>
      </c>
      <c r="AP13702" s="227">
        <v>190.46</v>
      </c>
      <c r="AR13702" s="207" t="s">
        <v>14217</v>
      </c>
      <c r="AS13702" s="208">
        <v>53517</v>
      </c>
      <c r="AT13702" s="93"/>
      <c r="AU13702" s="93"/>
      <c r="AV13702" s="93"/>
    </row>
    <row r="13703" spans="35:48" x14ac:dyDescent="0.55000000000000004">
      <c r="AI13703" s="278" t="s">
        <v>13654</v>
      </c>
      <c r="AJ13703" s="279">
        <v>1257410.6000000001</v>
      </c>
      <c r="AL13703" s="246" t="s">
        <v>53889</v>
      </c>
      <c r="AM13703" s="247">
        <v>3340.9</v>
      </c>
      <c r="AO13703" s="226" t="s">
        <v>28196</v>
      </c>
      <c r="AP13703" s="227">
        <v>24541.82</v>
      </c>
      <c r="AR13703" s="207" t="s">
        <v>27590</v>
      </c>
      <c r="AS13703" s="208">
        <v>8768.26</v>
      </c>
      <c r="AT13703" s="93"/>
      <c r="AU13703" s="93"/>
      <c r="AV13703" s="93"/>
    </row>
    <row r="13704" spans="35:48" x14ac:dyDescent="0.55000000000000004">
      <c r="AI13704" s="278" t="s">
        <v>21785</v>
      </c>
      <c r="AJ13704" s="279">
        <v>90902.55</v>
      </c>
      <c r="AL13704" s="246" t="s">
        <v>61614</v>
      </c>
      <c r="AM13704" s="247">
        <v>375.51</v>
      </c>
      <c r="AO13704" s="226" t="s">
        <v>53840</v>
      </c>
      <c r="AP13704" s="227">
        <v>2419.16</v>
      </c>
      <c r="AR13704" s="207" t="s">
        <v>14218</v>
      </c>
      <c r="AS13704" s="208">
        <v>1073756.42</v>
      </c>
      <c r="AT13704" s="93"/>
      <c r="AU13704" s="93"/>
      <c r="AV13704" s="93"/>
    </row>
    <row r="13705" spans="35:48" x14ac:dyDescent="0.55000000000000004">
      <c r="AI13705" s="278" t="s">
        <v>69351</v>
      </c>
      <c r="AJ13705" s="279">
        <v>-57710.13</v>
      </c>
      <c r="AL13705" s="246" t="s">
        <v>56627</v>
      </c>
      <c r="AM13705" s="247">
        <v>512770.63</v>
      </c>
      <c r="AO13705" s="226" t="s">
        <v>28197</v>
      </c>
      <c r="AP13705" s="227">
        <v>18377.650000000001</v>
      </c>
      <c r="AR13705" s="207" t="s">
        <v>14219</v>
      </c>
      <c r="AS13705" s="208">
        <v>378</v>
      </c>
      <c r="AT13705" s="93"/>
      <c r="AU13705" s="93"/>
      <c r="AV13705" s="93"/>
    </row>
    <row r="13706" spans="35:48" x14ac:dyDescent="0.55000000000000004">
      <c r="AI13706" s="278" t="s">
        <v>21786</v>
      </c>
      <c r="AJ13706" s="279">
        <v>13736.12</v>
      </c>
      <c r="AL13706" s="246" t="s">
        <v>53890</v>
      </c>
      <c r="AM13706" s="247">
        <v>61580</v>
      </c>
      <c r="AO13706" s="226" t="s">
        <v>28198</v>
      </c>
      <c r="AP13706" s="227">
        <v>2913.24</v>
      </c>
      <c r="AR13706" s="207" t="s">
        <v>27591</v>
      </c>
      <c r="AS13706" s="208">
        <v>47000</v>
      </c>
      <c r="AT13706" s="93"/>
      <c r="AU13706" s="93"/>
      <c r="AV13706" s="93"/>
    </row>
    <row r="13707" spans="35:48" x14ac:dyDescent="0.55000000000000004">
      <c r="AI13707" s="278" t="s">
        <v>33693</v>
      </c>
      <c r="AJ13707" s="279">
        <v>43844.28</v>
      </c>
      <c r="AL13707" s="246" t="s">
        <v>56628</v>
      </c>
      <c r="AM13707" s="247">
        <v>1301313.76</v>
      </c>
      <c r="AO13707" s="226" t="s">
        <v>28199</v>
      </c>
      <c r="AP13707" s="227">
        <v>3691.32</v>
      </c>
      <c r="AR13707" s="207" t="s">
        <v>27592</v>
      </c>
      <c r="AS13707" s="208">
        <v>59925.3</v>
      </c>
      <c r="AT13707" s="93"/>
      <c r="AU13707" s="93"/>
      <c r="AV13707" s="93"/>
    </row>
    <row r="13708" spans="35:48" x14ac:dyDescent="0.55000000000000004">
      <c r="AI13708" s="278" t="s">
        <v>21825</v>
      </c>
      <c r="AJ13708" s="279">
        <v>1054.5</v>
      </c>
      <c r="AL13708" s="246" t="s">
        <v>53891</v>
      </c>
      <c r="AM13708" s="247">
        <v>95104.36</v>
      </c>
      <c r="AO13708" s="226" t="s">
        <v>28200</v>
      </c>
      <c r="AP13708" s="227">
        <v>7045.27</v>
      </c>
      <c r="AR13708" s="207" t="s">
        <v>27593</v>
      </c>
      <c r="AS13708" s="208">
        <v>6788</v>
      </c>
      <c r="AT13708" s="93"/>
      <c r="AU13708" s="93"/>
      <c r="AV13708" s="93"/>
    </row>
    <row r="13709" spans="35:48" x14ac:dyDescent="0.55000000000000004">
      <c r="AI13709" s="278" t="s">
        <v>21826</v>
      </c>
      <c r="AJ13709" s="279">
        <v>30173.1</v>
      </c>
      <c r="AL13709" s="246" t="s">
        <v>53892</v>
      </c>
      <c r="AM13709" s="247">
        <v>62238.84</v>
      </c>
      <c r="AO13709" s="226" t="s">
        <v>28201</v>
      </c>
      <c r="AP13709" s="227">
        <v>5340</v>
      </c>
      <c r="AR13709" s="207" t="s">
        <v>27594</v>
      </c>
      <c r="AS13709" s="208">
        <v>445.18</v>
      </c>
      <c r="AT13709" s="93"/>
      <c r="AU13709" s="93"/>
      <c r="AV13709" s="93"/>
    </row>
    <row r="13710" spans="35:48" x14ac:dyDescent="0.55000000000000004">
      <c r="AI13710" s="278" t="s">
        <v>43262</v>
      </c>
      <c r="AJ13710" s="279">
        <v>993.97</v>
      </c>
      <c r="AL13710" s="246" t="s">
        <v>53893</v>
      </c>
      <c r="AM13710" s="247">
        <v>351891.27</v>
      </c>
      <c r="AO13710" s="226" t="s">
        <v>53841</v>
      </c>
      <c r="AP13710" s="227">
        <v>42243.81</v>
      </c>
      <c r="AR13710" s="207" t="s">
        <v>27595</v>
      </c>
      <c r="AS13710" s="208">
        <v>116386.71</v>
      </c>
      <c r="AT13710" s="93"/>
      <c r="AU13710" s="93"/>
      <c r="AV13710" s="93"/>
    </row>
    <row r="13711" spans="35:48" x14ac:dyDescent="0.55000000000000004">
      <c r="AI13711" s="278" t="s">
        <v>33695</v>
      </c>
      <c r="AJ13711" s="279">
        <v>10087.5</v>
      </c>
      <c r="AL13711" s="246" t="s">
        <v>50451</v>
      </c>
      <c r="AM13711" s="247">
        <v>1720123.33</v>
      </c>
      <c r="AO13711" s="226" t="s">
        <v>45645</v>
      </c>
      <c r="AP13711" s="227">
        <v>741.8</v>
      </c>
      <c r="AR13711" s="207" t="s">
        <v>14220</v>
      </c>
      <c r="AS13711" s="208">
        <v>87372.73</v>
      </c>
      <c r="AT13711" s="93"/>
      <c r="AU13711" s="93"/>
      <c r="AV13711" s="93"/>
    </row>
    <row r="13712" spans="35:48" x14ac:dyDescent="0.55000000000000004">
      <c r="AI13712" s="278" t="s">
        <v>21827</v>
      </c>
      <c r="AJ13712" s="279">
        <v>6745</v>
      </c>
      <c r="AL13712" s="246" t="s">
        <v>53894</v>
      </c>
      <c r="AM13712" s="247">
        <v>63711.91</v>
      </c>
      <c r="AO13712" s="226" t="s">
        <v>35718</v>
      </c>
      <c r="AP13712" s="227">
        <v>54633.82</v>
      </c>
      <c r="AR13712" s="207" t="s">
        <v>14221</v>
      </c>
      <c r="AS13712" s="208">
        <v>939777.46</v>
      </c>
      <c r="AT13712" s="93"/>
      <c r="AU13712" s="93"/>
      <c r="AV13712" s="93"/>
    </row>
    <row r="13713" spans="35:48" x14ac:dyDescent="0.55000000000000004">
      <c r="AI13713" s="278" t="s">
        <v>35148</v>
      </c>
      <c r="AJ13713" s="279">
        <v>2265</v>
      </c>
      <c r="AL13713" s="246" t="s">
        <v>63404</v>
      </c>
      <c r="AM13713" s="247">
        <v>9900</v>
      </c>
      <c r="AO13713" s="226" t="s">
        <v>35719</v>
      </c>
      <c r="AP13713" s="227">
        <v>3960.13</v>
      </c>
      <c r="AR13713" s="207" t="s">
        <v>14222</v>
      </c>
      <c r="AS13713" s="208">
        <v>186914.94</v>
      </c>
      <c r="AT13713" s="93"/>
      <c r="AU13713" s="93"/>
      <c r="AV13713" s="93"/>
    </row>
    <row r="13714" spans="35:48" x14ac:dyDescent="0.55000000000000004">
      <c r="AI13714" s="278" t="s">
        <v>61689</v>
      </c>
      <c r="AJ13714" s="279">
        <v>585.55999999999995</v>
      </c>
      <c r="AL13714" s="246" t="s">
        <v>50452</v>
      </c>
      <c r="AM13714" s="247">
        <v>200436.36</v>
      </c>
      <c r="AO13714" s="226" t="s">
        <v>35720</v>
      </c>
      <c r="AP13714" s="227">
        <v>12688.63</v>
      </c>
      <c r="AR13714" s="207" t="s">
        <v>27596</v>
      </c>
      <c r="AS13714" s="208">
        <v>10897.52</v>
      </c>
      <c r="AT13714" s="93"/>
      <c r="AU13714" s="93"/>
      <c r="AV13714" s="93"/>
    </row>
    <row r="13715" spans="35:48" x14ac:dyDescent="0.55000000000000004">
      <c r="AI13715" s="278" t="s">
        <v>13665</v>
      </c>
      <c r="AJ13715" s="279">
        <v>7089.02</v>
      </c>
      <c r="AL13715" s="246" t="s">
        <v>53895</v>
      </c>
      <c r="AM13715" s="247">
        <v>2250.15</v>
      </c>
      <c r="AO13715" s="226" t="s">
        <v>34174</v>
      </c>
      <c r="AP13715" s="227">
        <v>6393.62</v>
      </c>
      <c r="AR13715" s="207" t="s">
        <v>27597</v>
      </c>
      <c r="AS13715" s="208">
        <v>4142.6400000000003</v>
      </c>
      <c r="AT13715" s="93"/>
      <c r="AU13715" s="93"/>
      <c r="AV13715" s="93"/>
    </row>
    <row r="13716" spans="35:48" x14ac:dyDescent="0.55000000000000004">
      <c r="AI13716" s="278" t="s">
        <v>13666</v>
      </c>
      <c r="AJ13716" s="279">
        <v>21900.25</v>
      </c>
      <c r="AL13716" s="246" t="s">
        <v>53896</v>
      </c>
      <c r="AM13716" s="247">
        <v>95302.19</v>
      </c>
      <c r="AO13716" s="226" t="s">
        <v>53842</v>
      </c>
      <c r="AP13716" s="227">
        <v>4136</v>
      </c>
      <c r="AR13716" s="207" t="s">
        <v>14223</v>
      </c>
      <c r="AS13716" s="208">
        <v>1117412.94</v>
      </c>
      <c r="AT13716" s="93"/>
      <c r="AU13716" s="93"/>
      <c r="AV13716" s="93"/>
    </row>
    <row r="13717" spans="35:48" x14ac:dyDescent="0.55000000000000004">
      <c r="AI13717" s="278" t="s">
        <v>13667</v>
      </c>
      <c r="AJ13717" s="279">
        <v>6972.04</v>
      </c>
      <c r="AL13717" s="246" t="s">
        <v>57898</v>
      </c>
      <c r="AM13717" s="247">
        <v>35102.720000000001</v>
      </c>
      <c r="AO13717" s="226" t="s">
        <v>35721</v>
      </c>
      <c r="AP13717" s="227">
        <v>14489.75</v>
      </c>
      <c r="AR13717" s="207" t="s">
        <v>27598</v>
      </c>
      <c r="AS13717" s="208">
        <v>49430.51</v>
      </c>
      <c r="AT13717" s="93"/>
      <c r="AU13717" s="93"/>
      <c r="AV13717" s="93"/>
    </row>
    <row r="13718" spans="35:48" x14ac:dyDescent="0.55000000000000004">
      <c r="AI13718" s="278" t="s">
        <v>40804</v>
      </c>
      <c r="AJ13718" s="279">
        <v>11053.84</v>
      </c>
      <c r="AL13718" s="246" t="s">
        <v>59236</v>
      </c>
      <c r="AM13718" s="247">
        <v>7020</v>
      </c>
      <c r="AO13718" s="226" t="s">
        <v>34175</v>
      </c>
      <c r="AP13718" s="227">
        <v>173902.74</v>
      </c>
      <c r="AR13718" s="207" t="s">
        <v>27599</v>
      </c>
      <c r="AS13718" s="208">
        <v>3781.44</v>
      </c>
      <c r="AT13718" s="93"/>
      <c r="AU13718" s="93"/>
      <c r="AV13718" s="93"/>
    </row>
    <row r="13719" spans="35:48" x14ac:dyDescent="0.55000000000000004">
      <c r="AI13719" s="278" t="s">
        <v>33696</v>
      </c>
      <c r="AJ13719" s="279">
        <v>15608.14</v>
      </c>
      <c r="AL13719" s="246" t="s">
        <v>50453</v>
      </c>
      <c r="AM13719" s="247">
        <v>2169.13</v>
      </c>
      <c r="AO13719" s="226" t="s">
        <v>47294</v>
      </c>
      <c r="AP13719" s="227">
        <v>1067.05</v>
      </c>
      <c r="AR13719" s="207" t="s">
        <v>27600</v>
      </c>
      <c r="AS13719" s="208">
        <v>9648.08</v>
      </c>
      <c r="AT13719" s="93"/>
      <c r="AU13719" s="93"/>
      <c r="AV13719" s="93"/>
    </row>
    <row r="13720" spans="35:48" x14ac:dyDescent="0.55000000000000004">
      <c r="AI13720" s="278" t="s">
        <v>21829</v>
      </c>
      <c r="AJ13720" s="279">
        <v>675</v>
      </c>
      <c r="AL13720" s="246" t="s">
        <v>61615</v>
      </c>
      <c r="AM13720" s="247">
        <v>84</v>
      </c>
      <c r="AO13720" s="226" t="s">
        <v>34176</v>
      </c>
      <c r="AP13720" s="227">
        <v>162604.82</v>
      </c>
      <c r="AR13720" s="207" t="s">
        <v>27601</v>
      </c>
      <c r="AS13720" s="208">
        <v>230532</v>
      </c>
      <c r="AT13720" s="93"/>
      <c r="AU13720" s="93"/>
      <c r="AV13720" s="93"/>
    </row>
    <row r="13721" spans="35:48" x14ac:dyDescent="0.55000000000000004">
      <c r="AI13721" s="278" t="s">
        <v>58045</v>
      </c>
      <c r="AJ13721" s="279">
        <v>5600</v>
      </c>
      <c r="AL13721" s="246" t="s">
        <v>59237</v>
      </c>
      <c r="AM13721" s="247">
        <v>672</v>
      </c>
      <c r="AO13721" s="226" t="s">
        <v>34177</v>
      </c>
      <c r="AP13721" s="227">
        <v>19848.580000000002</v>
      </c>
      <c r="AR13721" s="207" t="s">
        <v>27602</v>
      </c>
      <c r="AS13721" s="208">
        <v>138134.97</v>
      </c>
      <c r="AT13721" s="93"/>
      <c r="AU13721" s="93"/>
      <c r="AV13721" s="93"/>
    </row>
    <row r="13722" spans="35:48" x14ac:dyDescent="0.55000000000000004">
      <c r="AI13722" s="278" t="s">
        <v>58046</v>
      </c>
      <c r="AJ13722" s="279">
        <v>569.54</v>
      </c>
      <c r="AL13722" s="246" t="s">
        <v>53897</v>
      </c>
      <c r="AM13722" s="247">
        <v>31102.799999999999</v>
      </c>
      <c r="AO13722" s="226" t="s">
        <v>34178</v>
      </c>
      <c r="AP13722" s="227">
        <v>3177.36</v>
      </c>
      <c r="AR13722" s="207" t="s">
        <v>27603</v>
      </c>
      <c r="AS13722" s="208">
        <v>31324.98</v>
      </c>
      <c r="AT13722" s="93"/>
      <c r="AU13722" s="93"/>
      <c r="AV13722" s="93"/>
    </row>
    <row r="13723" spans="35:48" x14ac:dyDescent="0.55000000000000004">
      <c r="AI13723" s="278" t="s">
        <v>21830</v>
      </c>
      <c r="AJ13723" s="279">
        <v>170681.9</v>
      </c>
      <c r="AL13723" s="246" t="s">
        <v>53898</v>
      </c>
      <c r="AM13723" s="247">
        <v>9799260.0999999996</v>
      </c>
      <c r="AO13723" s="226" t="s">
        <v>34179</v>
      </c>
      <c r="AP13723" s="227">
        <v>17106.509999999998</v>
      </c>
      <c r="AR13723" s="207" t="s">
        <v>27604</v>
      </c>
      <c r="AS13723" s="208">
        <v>2760</v>
      </c>
      <c r="AT13723" s="93"/>
      <c r="AU13723" s="93"/>
      <c r="AV13723" s="93"/>
    </row>
    <row r="13724" spans="35:48" x14ac:dyDescent="0.55000000000000004">
      <c r="AI13724" s="278" t="s">
        <v>21831</v>
      </c>
      <c r="AJ13724" s="279">
        <v>3311</v>
      </c>
      <c r="AL13724" s="246" t="s">
        <v>53899</v>
      </c>
      <c r="AM13724" s="247">
        <v>88302.53</v>
      </c>
      <c r="AO13724" s="226" t="s">
        <v>34180</v>
      </c>
      <c r="AP13724" s="227">
        <v>60425</v>
      </c>
      <c r="AR13724" s="207" t="s">
        <v>27605</v>
      </c>
      <c r="AS13724" s="208">
        <v>18255.47</v>
      </c>
      <c r="AT13724" s="93"/>
      <c r="AU13724" s="93"/>
      <c r="AV13724" s="93"/>
    </row>
    <row r="13725" spans="35:48" x14ac:dyDescent="0.55000000000000004">
      <c r="AI13725" s="278" t="s">
        <v>21833</v>
      </c>
      <c r="AJ13725" s="279">
        <v>37332.9</v>
      </c>
      <c r="AL13725" s="246" t="s">
        <v>53900</v>
      </c>
      <c r="AM13725" s="247">
        <v>350839.13</v>
      </c>
      <c r="AO13725" s="226" t="s">
        <v>34181</v>
      </c>
      <c r="AP13725" s="227">
        <v>33954.379999999997</v>
      </c>
      <c r="AR13725" s="207" t="s">
        <v>27606</v>
      </c>
      <c r="AS13725" s="208">
        <v>161108.75</v>
      </c>
      <c r="AT13725" s="93"/>
      <c r="AU13725" s="93"/>
      <c r="AV13725" s="93"/>
    </row>
    <row r="13726" spans="35:48" x14ac:dyDescent="0.55000000000000004">
      <c r="AI13726" s="278" t="s">
        <v>61690</v>
      </c>
      <c r="AJ13726" s="279">
        <v>-4329.2700000000004</v>
      </c>
      <c r="AL13726" s="246" t="s">
        <v>62827</v>
      </c>
      <c r="AM13726" s="247">
        <v>138.99</v>
      </c>
      <c r="AO13726" s="226" t="s">
        <v>35722</v>
      </c>
      <c r="AP13726" s="227">
        <v>33040.370000000003</v>
      </c>
      <c r="AR13726" s="207" t="s">
        <v>27607</v>
      </c>
      <c r="AS13726" s="208">
        <v>639.86</v>
      </c>
      <c r="AT13726" s="93"/>
      <c r="AU13726" s="93"/>
      <c r="AV13726" s="93"/>
    </row>
    <row r="13727" spans="35:48" x14ac:dyDescent="0.55000000000000004">
      <c r="AI13727" s="278" t="s">
        <v>58767</v>
      </c>
      <c r="AJ13727" s="279">
        <v>106801.14</v>
      </c>
      <c r="AL13727" s="246" t="s">
        <v>50454</v>
      </c>
      <c r="AM13727" s="247">
        <v>1110845.26</v>
      </c>
      <c r="AO13727" s="226" t="s">
        <v>34182</v>
      </c>
      <c r="AP13727" s="227">
        <v>16881.080000000002</v>
      </c>
      <c r="AR13727" s="207" t="s">
        <v>27608</v>
      </c>
      <c r="AS13727" s="208">
        <v>64868.04</v>
      </c>
      <c r="AT13727" s="93"/>
      <c r="AU13727" s="93"/>
      <c r="AV13727" s="93"/>
    </row>
    <row r="13728" spans="35:48" x14ac:dyDescent="0.55000000000000004">
      <c r="AI13728" s="278" t="s">
        <v>58048</v>
      </c>
      <c r="AJ13728" s="279">
        <v>86000</v>
      </c>
      <c r="AL13728" s="246" t="s">
        <v>50455</v>
      </c>
      <c r="AM13728" s="247">
        <v>739663.93</v>
      </c>
      <c r="AO13728" s="226" t="s">
        <v>35723</v>
      </c>
      <c r="AP13728" s="227">
        <v>2767.5</v>
      </c>
      <c r="AR13728" s="207" t="s">
        <v>27609</v>
      </c>
      <c r="AS13728" s="208">
        <v>19408.8</v>
      </c>
      <c r="AT13728" s="93"/>
      <c r="AU13728" s="93"/>
      <c r="AV13728" s="93"/>
    </row>
    <row r="13729" spans="35:48" x14ac:dyDescent="0.55000000000000004">
      <c r="AI13729" s="278" t="s">
        <v>21835</v>
      </c>
      <c r="AJ13729" s="279">
        <v>385000</v>
      </c>
      <c r="AL13729" s="246" t="s">
        <v>50456</v>
      </c>
      <c r="AM13729" s="247">
        <v>239807.89</v>
      </c>
      <c r="AO13729" s="226" t="s">
        <v>36746</v>
      </c>
      <c r="AP13729" s="227">
        <v>61236</v>
      </c>
      <c r="AR13729" s="207" t="s">
        <v>14225</v>
      </c>
      <c r="AS13729" s="208">
        <v>6423.02</v>
      </c>
      <c r="AT13729" s="93"/>
      <c r="AU13729" s="93"/>
      <c r="AV13729" s="93"/>
    </row>
    <row r="13730" spans="35:48" x14ac:dyDescent="0.55000000000000004">
      <c r="AI13730" s="278" t="s">
        <v>62363</v>
      </c>
      <c r="AJ13730" s="279">
        <v>76804.2</v>
      </c>
      <c r="AL13730" s="246" t="s">
        <v>60766</v>
      </c>
      <c r="AM13730" s="247">
        <v>1474.55</v>
      </c>
      <c r="AO13730" s="226" t="s">
        <v>28207</v>
      </c>
      <c r="AP13730" s="227">
        <v>42841.75</v>
      </c>
      <c r="AR13730" s="207" t="s">
        <v>14226</v>
      </c>
      <c r="AS13730" s="208">
        <v>13425</v>
      </c>
      <c r="AT13730" s="93"/>
      <c r="AU13730" s="93"/>
      <c r="AV13730" s="93"/>
    </row>
    <row r="13731" spans="35:48" x14ac:dyDescent="0.55000000000000004">
      <c r="AI13731" s="278" t="s">
        <v>21902</v>
      </c>
      <c r="AJ13731" s="279">
        <v>998919.39</v>
      </c>
      <c r="AL13731" s="246" t="s">
        <v>55456</v>
      </c>
      <c r="AM13731" s="247">
        <v>17166.82</v>
      </c>
      <c r="AO13731" s="226" t="s">
        <v>28208</v>
      </c>
      <c r="AP13731" s="227">
        <v>232.41</v>
      </c>
      <c r="AR13731" s="207" t="s">
        <v>27610</v>
      </c>
      <c r="AS13731" s="208">
        <v>800.67</v>
      </c>
      <c r="AT13731" s="93"/>
      <c r="AU13731" s="93"/>
      <c r="AV13731" s="93"/>
    </row>
    <row r="13732" spans="35:48" x14ac:dyDescent="0.55000000000000004">
      <c r="AI13732" s="278" t="s">
        <v>21905</v>
      </c>
      <c r="AJ13732" s="279">
        <v>1211627.8500000001</v>
      </c>
      <c r="AL13732" s="246" t="s">
        <v>57899</v>
      </c>
      <c r="AM13732" s="247">
        <v>210345.65</v>
      </c>
      <c r="AO13732" s="226" t="s">
        <v>35724</v>
      </c>
      <c r="AP13732" s="227">
        <v>213538.29</v>
      </c>
      <c r="AR13732" s="207" t="s">
        <v>27611</v>
      </c>
      <c r="AS13732" s="208">
        <v>149.47</v>
      </c>
      <c r="AT13732" s="93"/>
      <c r="AU13732" s="93"/>
      <c r="AV13732" s="93"/>
    </row>
    <row r="13733" spans="35:48" x14ac:dyDescent="0.55000000000000004">
      <c r="AI13733" s="278" t="s">
        <v>33717</v>
      </c>
      <c r="AJ13733" s="279">
        <v>336929.51</v>
      </c>
      <c r="AL13733" s="246" t="s">
        <v>58345</v>
      </c>
      <c r="AM13733" s="247">
        <v>350170.56</v>
      </c>
      <c r="AO13733" s="226" t="s">
        <v>35725</v>
      </c>
      <c r="AP13733" s="227">
        <v>24147.98</v>
      </c>
      <c r="AR13733" s="207" t="s">
        <v>27612</v>
      </c>
      <c r="AS13733" s="208">
        <v>2305.83</v>
      </c>
      <c r="AT13733" s="93"/>
      <c r="AU13733" s="93"/>
      <c r="AV13733" s="93"/>
    </row>
    <row r="13734" spans="35:48" x14ac:dyDescent="0.55000000000000004">
      <c r="AI13734" s="278" t="s">
        <v>39232</v>
      </c>
      <c r="AJ13734" s="279">
        <v>423929.03</v>
      </c>
      <c r="AL13734" s="246" t="s">
        <v>55457</v>
      </c>
      <c r="AM13734" s="247">
        <v>26684.95</v>
      </c>
      <c r="AO13734" s="226" t="s">
        <v>48281</v>
      </c>
      <c r="AP13734" s="227">
        <v>37749.599999999999</v>
      </c>
      <c r="AR13734" s="207" t="s">
        <v>27613</v>
      </c>
      <c r="AS13734" s="208">
        <v>24039.01</v>
      </c>
      <c r="AT13734" s="93"/>
      <c r="AU13734" s="93"/>
      <c r="AV13734" s="93"/>
    </row>
    <row r="13735" spans="35:48" x14ac:dyDescent="0.55000000000000004">
      <c r="AI13735" s="278" t="s">
        <v>21906</v>
      </c>
      <c r="AJ13735" s="279">
        <v>181434.93</v>
      </c>
      <c r="AL13735" s="246" t="s">
        <v>53901</v>
      </c>
      <c r="AM13735" s="247">
        <v>811803.71</v>
      </c>
      <c r="AO13735" s="226" t="s">
        <v>48282</v>
      </c>
      <c r="AP13735" s="227">
        <v>-554.92999999999995</v>
      </c>
      <c r="AR13735" s="207" t="s">
        <v>27614</v>
      </c>
      <c r="AS13735" s="208">
        <v>788.5</v>
      </c>
      <c r="AT13735" s="93"/>
      <c r="AU13735" s="93"/>
      <c r="AV13735" s="93"/>
    </row>
    <row r="13736" spans="35:48" x14ac:dyDescent="0.55000000000000004">
      <c r="AI13736" s="278" t="s">
        <v>33719</v>
      </c>
      <c r="AJ13736" s="279">
        <v>47699.28</v>
      </c>
      <c r="AL13736" s="246" t="s">
        <v>50457</v>
      </c>
      <c r="AM13736" s="247">
        <v>172326.2</v>
      </c>
      <c r="AO13736" s="226" t="s">
        <v>42964</v>
      </c>
      <c r="AP13736" s="227">
        <v>12583</v>
      </c>
      <c r="AR13736" s="207" t="s">
        <v>27615</v>
      </c>
      <c r="AS13736" s="208">
        <v>59601.56</v>
      </c>
      <c r="AT13736" s="93"/>
      <c r="AU13736" s="93"/>
      <c r="AV13736" s="93"/>
    </row>
    <row r="13737" spans="35:48" x14ac:dyDescent="0.55000000000000004">
      <c r="AI13737" s="278" t="s">
        <v>62364</v>
      </c>
      <c r="AJ13737" s="279">
        <v>58733.57</v>
      </c>
      <c r="AL13737" s="246" t="s">
        <v>57900</v>
      </c>
      <c r="AM13737" s="247">
        <v>28166.48</v>
      </c>
      <c r="AO13737" s="226" t="s">
        <v>42965</v>
      </c>
      <c r="AP13737" s="227">
        <v>962.63</v>
      </c>
      <c r="AR13737" s="207" t="s">
        <v>27616</v>
      </c>
      <c r="AS13737" s="208">
        <v>18700</v>
      </c>
      <c r="AT13737" s="93"/>
      <c r="AU13737" s="93"/>
      <c r="AV13737" s="93"/>
    </row>
    <row r="13738" spans="35:48" x14ac:dyDescent="0.55000000000000004">
      <c r="AI13738" s="278" t="s">
        <v>69352</v>
      </c>
      <c r="AJ13738" s="279">
        <v>181.4</v>
      </c>
      <c r="AL13738" s="246" t="s">
        <v>61126</v>
      </c>
      <c r="AM13738" s="247">
        <v>1894.47</v>
      </c>
      <c r="AO13738" s="226" t="s">
        <v>53843</v>
      </c>
      <c r="AP13738" s="227">
        <v>1281.58</v>
      </c>
      <c r="AR13738" s="207" t="s">
        <v>27617</v>
      </c>
      <c r="AS13738" s="208">
        <v>40693.74</v>
      </c>
      <c r="AT13738" s="93"/>
      <c r="AU13738" s="93"/>
      <c r="AV13738" s="93"/>
    </row>
    <row r="13739" spans="35:48" x14ac:dyDescent="0.55000000000000004">
      <c r="AI13739" s="278" t="s">
        <v>36365</v>
      </c>
      <c r="AJ13739" s="279">
        <v>14321.31</v>
      </c>
      <c r="AL13739" s="246" t="s">
        <v>57901</v>
      </c>
      <c r="AM13739" s="247">
        <v>1262277.76</v>
      </c>
      <c r="AO13739" s="226" t="s">
        <v>53844</v>
      </c>
      <c r="AP13739" s="227">
        <v>98.06</v>
      </c>
      <c r="AR13739" s="207" t="s">
        <v>27618</v>
      </c>
      <c r="AS13739" s="208">
        <v>3059.61</v>
      </c>
      <c r="AT13739" s="93"/>
      <c r="AU13739" s="93"/>
      <c r="AV13739" s="93"/>
    </row>
    <row r="13740" spans="35:48" x14ac:dyDescent="0.55000000000000004">
      <c r="AI13740" s="278" t="s">
        <v>13678</v>
      </c>
      <c r="AJ13740" s="279">
        <v>7678.67</v>
      </c>
      <c r="AL13740" s="246" t="s">
        <v>50458</v>
      </c>
      <c r="AM13740" s="247">
        <v>80170.009999999995</v>
      </c>
      <c r="AO13740" s="226" t="s">
        <v>53845</v>
      </c>
      <c r="AP13740" s="227">
        <v>308.86</v>
      </c>
      <c r="AR13740" s="207" t="s">
        <v>27619</v>
      </c>
      <c r="AS13740" s="208">
        <v>8822.39</v>
      </c>
      <c r="AT13740" s="93"/>
      <c r="AU13740" s="93"/>
      <c r="AV13740" s="93"/>
    </row>
    <row r="13741" spans="35:48" x14ac:dyDescent="0.55000000000000004">
      <c r="AI13741" s="278" t="s">
        <v>40805</v>
      </c>
      <c r="AJ13741" s="279">
        <v>283912.15999999997</v>
      </c>
      <c r="AL13741" s="246" t="s">
        <v>48303</v>
      </c>
      <c r="AM13741" s="247">
        <v>21117.54</v>
      </c>
      <c r="AO13741" s="226" t="s">
        <v>53846</v>
      </c>
      <c r="AP13741" s="227">
        <v>89.07</v>
      </c>
      <c r="AR13741" s="207" t="s">
        <v>27620</v>
      </c>
      <c r="AS13741" s="208">
        <v>18915.650000000001</v>
      </c>
      <c r="AT13741" s="93"/>
      <c r="AU13741" s="93"/>
      <c r="AV13741" s="93"/>
    </row>
    <row r="13742" spans="35:48" x14ac:dyDescent="0.55000000000000004">
      <c r="AI13742" s="278" t="s">
        <v>43263</v>
      </c>
      <c r="AJ13742" s="279">
        <v>538749.35</v>
      </c>
      <c r="AL13742" s="246" t="s">
        <v>48304</v>
      </c>
      <c r="AM13742" s="247">
        <v>1572.28</v>
      </c>
      <c r="AO13742" s="226" t="s">
        <v>53847</v>
      </c>
      <c r="AP13742" s="227">
        <v>942.32</v>
      </c>
      <c r="AR13742" s="207" t="s">
        <v>27621</v>
      </c>
      <c r="AS13742" s="208">
        <v>19835</v>
      </c>
      <c r="AT13742" s="93"/>
      <c r="AU13742" s="93"/>
      <c r="AV13742" s="93"/>
    </row>
    <row r="13743" spans="35:48" x14ac:dyDescent="0.55000000000000004">
      <c r="AI13743" s="278" t="s">
        <v>62365</v>
      </c>
      <c r="AJ13743" s="279">
        <v>3652.24</v>
      </c>
      <c r="AL13743" s="246" t="s">
        <v>48305</v>
      </c>
      <c r="AM13743" s="247">
        <v>5173.8</v>
      </c>
      <c r="AO13743" s="226" t="s">
        <v>53848</v>
      </c>
      <c r="AP13743" s="227">
        <v>72.12</v>
      </c>
      <c r="AR13743" s="207" t="s">
        <v>27622</v>
      </c>
      <c r="AS13743" s="208">
        <v>33675</v>
      </c>
      <c r="AT13743" s="93"/>
      <c r="AU13743" s="93"/>
      <c r="AV13743" s="93"/>
    </row>
    <row r="13744" spans="35:48" x14ac:dyDescent="0.55000000000000004">
      <c r="AI13744" s="278" t="s">
        <v>21912</v>
      </c>
      <c r="AJ13744" s="279">
        <v>381730.83</v>
      </c>
      <c r="AL13744" s="246" t="s">
        <v>48306</v>
      </c>
      <c r="AM13744" s="247">
        <v>5929.85</v>
      </c>
      <c r="AO13744" s="226" t="s">
        <v>53849</v>
      </c>
      <c r="AP13744" s="227">
        <v>227.08</v>
      </c>
      <c r="AR13744" s="207" t="s">
        <v>27623</v>
      </c>
      <c r="AS13744" s="208">
        <v>144914.20000000001</v>
      </c>
      <c r="AT13744" s="93"/>
      <c r="AU13744" s="93"/>
      <c r="AV13744" s="93"/>
    </row>
    <row r="13745" spans="35:48" x14ac:dyDescent="0.55000000000000004">
      <c r="AI13745" s="278" t="s">
        <v>21914</v>
      </c>
      <c r="AJ13745" s="279">
        <v>140663.67999999999</v>
      </c>
      <c r="AL13745" s="246" t="s">
        <v>59238</v>
      </c>
      <c r="AM13745" s="247">
        <v>37916.480000000003</v>
      </c>
      <c r="AO13745" s="226" t="s">
        <v>53850</v>
      </c>
      <c r="AP13745" s="227">
        <v>65.489999999999995</v>
      </c>
      <c r="AR13745" s="207" t="s">
        <v>27624</v>
      </c>
      <c r="AS13745" s="208">
        <v>14322.44</v>
      </c>
      <c r="AT13745" s="93"/>
      <c r="AU13745" s="93"/>
      <c r="AV13745" s="93"/>
    </row>
    <row r="13746" spans="35:48" x14ac:dyDescent="0.55000000000000004">
      <c r="AI13746" s="278" t="s">
        <v>21915</v>
      </c>
      <c r="AJ13746" s="279">
        <v>663.88</v>
      </c>
      <c r="AL13746" s="246" t="s">
        <v>59239</v>
      </c>
      <c r="AM13746" s="247">
        <v>2822.96</v>
      </c>
      <c r="AO13746" s="226" t="s">
        <v>35726</v>
      </c>
      <c r="AP13746" s="227">
        <v>2838.34</v>
      </c>
      <c r="AR13746" s="207" t="s">
        <v>27625</v>
      </c>
      <c r="AS13746" s="208">
        <v>1095.6099999999999</v>
      </c>
      <c r="AT13746" s="93"/>
      <c r="AU13746" s="93"/>
      <c r="AV13746" s="93"/>
    </row>
    <row r="13747" spans="35:48" x14ac:dyDescent="0.55000000000000004">
      <c r="AI13747" s="278" t="s">
        <v>13680</v>
      </c>
      <c r="AJ13747" s="279">
        <v>344236.79999999999</v>
      </c>
      <c r="AL13747" s="246" t="s">
        <v>59240</v>
      </c>
      <c r="AM13747" s="247">
        <v>9289.5400000000009</v>
      </c>
      <c r="AO13747" s="226" t="s">
        <v>53851</v>
      </c>
      <c r="AP13747" s="227">
        <v>222.76</v>
      </c>
      <c r="AR13747" s="207" t="s">
        <v>27626</v>
      </c>
      <c r="AS13747" s="208">
        <v>3105.11</v>
      </c>
      <c r="AT13747" s="93"/>
      <c r="AU13747" s="93"/>
      <c r="AV13747" s="93"/>
    </row>
    <row r="13748" spans="35:48" x14ac:dyDescent="0.55000000000000004">
      <c r="AI13748" s="278" t="s">
        <v>13681</v>
      </c>
      <c r="AJ13748" s="279">
        <v>966295.25</v>
      </c>
      <c r="AL13748" s="246" t="s">
        <v>59241</v>
      </c>
      <c r="AM13748" s="247">
        <v>5333.42</v>
      </c>
      <c r="AO13748" s="226" t="s">
        <v>39520</v>
      </c>
      <c r="AP13748" s="227">
        <v>306000</v>
      </c>
      <c r="AR13748" s="207" t="s">
        <v>27627</v>
      </c>
      <c r="AS13748" s="208">
        <v>121633.76</v>
      </c>
      <c r="AT13748" s="93"/>
      <c r="AU13748" s="93"/>
      <c r="AV13748" s="93"/>
    </row>
    <row r="13749" spans="35:48" x14ac:dyDescent="0.55000000000000004">
      <c r="AI13749" s="278" t="s">
        <v>13682</v>
      </c>
      <c r="AJ13749" s="279">
        <v>342198.73</v>
      </c>
      <c r="AL13749" s="246" t="s">
        <v>55458</v>
      </c>
      <c r="AM13749" s="247">
        <v>17461.97</v>
      </c>
      <c r="AO13749" s="226" t="s">
        <v>53852</v>
      </c>
      <c r="AP13749" s="227">
        <v>3811</v>
      </c>
      <c r="AR13749" s="207" t="s">
        <v>27628</v>
      </c>
      <c r="AS13749" s="208">
        <v>95377.19</v>
      </c>
      <c r="AT13749" s="93"/>
      <c r="AU13749" s="93"/>
      <c r="AV13749" s="93"/>
    </row>
    <row r="13750" spans="35:48" x14ac:dyDescent="0.55000000000000004">
      <c r="AI13750" s="278" t="s">
        <v>21916</v>
      </c>
      <c r="AJ13750" s="279">
        <v>17486.580000000002</v>
      </c>
      <c r="AL13750" s="246" t="s">
        <v>55459</v>
      </c>
      <c r="AM13750" s="247">
        <v>101484.92</v>
      </c>
      <c r="AO13750" s="226" t="s">
        <v>53853</v>
      </c>
      <c r="AP13750" s="227">
        <v>109.82</v>
      </c>
      <c r="AR13750" s="207" t="s">
        <v>27629</v>
      </c>
      <c r="AS13750" s="208">
        <v>14531.43</v>
      </c>
      <c r="AT13750" s="93"/>
      <c r="AU13750" s="93"/>
      <c r="AV13750" s="93"/>
    </row>
    <row r="13751" spans="35:48" x14ac:dyDescent="0.55000000000000004">
      <c r="AI13751" s="278" t="s">
        <v>59992</v>
      </c>
      <c r="AJ13751" s="279">
        <v>1095.29</v>
      </c>
      <c r="AL13751" s="246" t="s">
        <v>55460</v>
      </c>
      <c r="AM13751" s="247">
        <v>40828.97</v>
      </c>
      <c r="AO13751" s="226" t="s">
        <v>35727</v>
      </c>
      <c r="AP13751" s="227">
        <v>23935.95</v>
      </c>
      <c r="AR13751" s="207" t="s">
        <v>27630</v>
      </c>
      <c r="AS13751" s="208">
        <v>28647.5</v>
      </c>
      <c r="AT13751" s="93"/>
      <c r="AU13751" s="93"/>
      <c r="AV13751" s="93"/>
    </row>
    <row r="13752" spans="35:48" x14ac:dyDescent="0.55000000000000004">
      <c r="AI13752" s="278" t="s">
        <v>21917</v>
      </c>
      <c r="AJ13752" s="279">
        <v>1500669.9</v>
      </c>
      <c r="AL13752" s="246" t="s">
        <v>55461</v>
      </c>
      <c r="AM13752" s="247">
        <v>18100.310000000001</v>
      </c>
      <c r="AO13752" s="226" t="s">
        <v>35728</v>
      </c>
      <c r="AP13752" s="227">
        <v>1716.46</v>
      </c>
      <c r="AR13752" s="207" t="s">
        <v>27631</v>
      </c>
      <c r="AS13752" s="208">
        <v>28205.200000000001</v>
      </c>
      <c r="AT13752" s="93"/>
      <c r="AU13752" s="93"/>
      <c r="AV13752" s="93"/>
    </row>
    <row r="13753" spans="35:48" x14ac:dyDescent="0.55000000000000004">
      <c r="AI13753" s="278" t="s">
        <v>21918</v>
      </c>
      <c r="AJ13753" s="279">
        <v>288132.11</v>
      </c>
      <c r="AL13753" s="246" t="s">
        <v>55462</v>
      </c>
      <c r="AM13753" s="247">
        <v>27970.400000000001</v>
      </c>
      <c r="AO13753" s="226" t="s">
        <v>35729</v>
      </c>
      <c r="AP13753" s="227">
        <v>245.84</v>
      </c>
      <c r="AR13753" s="207" t="s">
        <v>27632</v>
      </c>
      <c r="AS13753" s="208">
        <v>17467</v>
      </c>
      <c r="AT13753" s="93"/>
      <c r="AU13753" s="93"/>
      <c r="AV13753" s="93"/>
    </row>
    <row r="13754" spans="35:48" x14ac:dyDescent="0.55000000000000004">
      <c r="AI13754" s="278" t="s">
        <v>21919</v>
      </c>
      <c r="AJ13754" s="279">
        <v>20253.16</v>
      </c>
      <c r="AL13754" s="246" t="s">
        <v>55463</v>
      </c>
      <c r="AM13754" s="247">
        <v>33269.56</v>
      </c>
      <c r="AO13754" s="226" t="s">
        <v>35730</v>
      </c>
      <c r="AP13754" s="227">
        <v>52900</v>
      </c>
      <c r="AR13754" s="207" t="s">
        <v>27633</v>
      </c>
      <c r="AS13754" s="208">
        <v>53028.86</v>
      </c>
      <c r="AT13754" s="93"/>
      <c r="AU13754" s="93"/>
      <c r="AV13754" s="93"/>
    </row>
    <row r="13755" spans="35:48" x14ac:dyDescent="0.55000000000000004">
      <c r="AI13755" s="278" t="s">
        <v>69353</v>
      </c>
      <c r="AJ13755" s="279">
        <v>105067.92</v>
      </c>
      <c r="AL13755" s="246" t="s">
        <v>55464</v>
      </c>
      <c r="AM13755" s="247">
        <v>6090</v>
      </c>
      <c r="AO13755" s="226" t="s">
        <v>36747</v>
      </c>
      <c r="AP13755" s="227">
        <v>22769</v>
      </c>
      <c r="AR13755" s="207" t="s">
        <v>27634</v>
      </c>
      <c r="AS13755" s="208">
        <v>8525.14</v>
      </c>
      <c r="AT13755" s="93"/>
      <c r="AU13755" s="93"/>
      <c r="AV13755" s="93"/>
    </row>
    <row r="13756" spans="35:48" x14ac:dyDescent="0.55000000000000004">
      <c r="AI13756" s="278" t="s">
        <v>54396</v>
      </c>
      <c r="AJ13756" s="279">
        <v>223.96</v>
      </c>
      <c r="AL13756" s="246" t="s">
        <v>55465</v>
      </c>
      <c r="AM13756" s="247">
        <v>15747.76</v>
      </c>
      <c r="AO13756" s="226" t="s">
        <v>53854</v>
      </c>
      <c r="AP13756" s="227">
        <v>19076.990000000002</v>
      </c>
      <c r="AR13756" s="207" t="s">
        <v>27635</v>
      </c>
      <c r="AS13756" s="208">
        <v>11957</v>
      </c>
      <c r="AT13756" s="93"/>
      <c r="AU13756" s="93"/>
      <c r="AV13756" s="93"/>
    </row>
    <row r="13757" spans="35:48" x14ac:dyDescent="0.55000000000000004">
      <c r="AI13757" s="278" t="s">
        <v>13683</v>
      </c>
      <c r="AJ13757" s="279">
        <v>777.23</v>
      </c>
      <c r="AL13757" s="246" t="s">
        <v>55466</v>
      </c>
      <c r="AM13757" s="247">
        <v>19958.96</v>
      </c>
      <c r="AO13757" s="226" t="s">
        <v>45646</v>
      </c>
      <c r="AP13757" s="227">
        <v>46757.84</v>
      </c>
      <c r="AR13757" s="207" t="s">
        <v>27636</v>
      </c>
      <c r="AS13757" s="208">
        <v>9610.9500000000007</v>
      </c>
      <c r="AT13757" s="93"/>
      <c r="AU13757" s="93"/>
      <c r="AV13757" s="93"/>
    </row>
    <row r="13758" spans="35:48" x14ac:dyDescent="0.55000000000000004">
      <c r="AI13758" s="278" t="s">
        <v>39233</v>
      </c>
      <c r="AJ13758" s="279">
        <v>2044.18</v>
      </c>
      <c r="AL13758" s="246" t="s">
        <v>55467</v>
      </c>
      <c r="AM13758" s="247">
        <v>62587.89</v>
      </c>
      <c r="AO13758" s="226" t="s">
        <v>48283</v>
      </c>
      <c r="AP13758" s="227">
        <v>40810</v>
      </c>
      <c r="AR13758" s="207" t="s">
        <v>27637</v>
      </c>
      <c r="AS13758" s="208">
        <v>2972.4</v>
      </c>
      <c r="AT13758" s="93"/>
      <c r="AU13758" s="93"/>
      <c r="AV13758" s="93"/>
    </row>
    <row r="13759" spans="35:48" x14ac:dyDescent="0.55000000000000004">
      <c r="AI13759" s="278" t="s">
        <v>21923</v>
      </c>
      <c r="AJ13759" s="279">
        <v>1156685.74</v>
      </c>
      <c r="AL13759" s="246" t="s">
        <v>55468</v>
      </c>
      <c r="AM13759" s="247">
        <v>5090</v>
      </c>
      <c r="AO13759" s="226" t="s">
        <v>48284</v>
      </c>
      <c r="AP13759" s="227">
        <v>77.84</v>
      </c>
      <c r="AR13759" s="207" t="s">
        <v>27638</v>
      </c>
      <c r="AS13759" s="208">
        <v>962.79</v>
      </c>
      <c r="AT13759" s="93"/>
      <c r="AU13759" s="93"/>
      <c r="AV13759" s="93"/>
    </row>
    <row r="13760" spans="35:48" x14ac:dyDescent="0.55000000000000004">
      <c r="AI13760" s="278" t="s">
        <v>21924</v>
      </c>
      <c r="AJ13760" s="279">
        <v>1595105.97</v>
      </c>
      <c r="AL13760" s="246" t="s">
        <v>64961</v>
      </c>
      <c r="AM13760" s="247">
        <v>5869</v>
      </c>
      <c r="AO13760" s="226" t="s">
        <v>48285</v>
      </c>
      <c r="AP13760" s="227">
        <v>17.100000000000001</v>
      </c>
      <c r="AR13760" s="207" t="s">
        <v>27639</v>
      </c>
      <c r="AS13760" s="208">
        <v>2210.61</v>
      </c>
      <c r="AT13760" s="93"/>
      <c r="AU13760" s="93"/>
      <c r="AV13760" s="93"/>
    </row>
    <row r="13761" spans="35:48" x14ac:dyDescent="0.55000000000000004">
      <c r="AI13761" s="278" t="s">
        <v>21925</v>
      </c>
      <c r="AJ13761" s="279">
        <v>47250</v>
      </c>
      <c r="AL13761" s="246" t="s">
        <v>62828</v>
      </c>
      <c r="AM13761" s="247">
        <v>262020.12</v>
      </c>
      <c r="AO13761" s="226" t="s">
        <v>47295</v>
      </c>
      <c r="AP13761" s="227">
        <v>9090.51</v>
      </c>
      <c r="AR13761" s="207" t="s">
        <v>27640</v>
      </c>
      <c r="AS13761" s="208">
        <v>149529.71</v>
      </c>
      <c r="AT13761" s="93"/>
      <c r="AU13761" s="93"/>
      <c r="AV13761" s="93"/>
    </row>
    <row r="13762" spans="35:48" x14ac:dyDescent="0.55000000000000004">
      <c r="AI13762" s="278" t="s">
        <v>62366</v>
      </c>
      <c r="AJ13762" s="279">
        <v>1218.03</v>
      </c>
      <c r="AL13762" s="246" t="s">
        <v>64962</v>
      </c>
      <c r="AM13762" s="247">
        <v>32601.46</v>
      </c>
      <c r="AO13762" s="226" t="s">
        <v>47296</v>
      </c>
      <c r="AP13762" s="227">
        <v>695.43</v>
      </c>
      <c r="AR13762" s="207" t="s">
        <v>14227</v>
      </c>
      <c r="AS13762" s="208">
        <v>2985</v>
      </c>
      <c r="AT13762" s="93"/>
      <c r="AU13762" s="93"/>
      <c r="AV13762" s="93"/>
    </row>
    <row r="13763" spans="35:48" x14ac:dyDescent="0.55000000000000004">
      <c r="AI13763" s="278" t="s">
        <v>21927</v>
      </c>
      <c r="AJ13763" s="279">
        <v>26143.96</v>
      </c>
      <c r="AL13763" s="246" t="s">
        <v>64963</v>
      </c>
      <c r="AM13763" s="247">
        <v>204398.53</v>
      </c>
      <c r="AO13763" s="226" t="s">
        <v>53855</v>
      </c>
      <c r="AP13763" s="227">
        <v>1944.18</v>
      </c>
      <c r="AR13763" s="207" t="s">
        <v>14228</v>
      </c>
      <c r="AS13763" s="208">
        <v>33180.239999999998</v>
      </c>
      <c r="AT13763" s="93"/>
      <c r="AU13763" s="93"/>
      <c r="AV13763" s="93"/>
    </row>
    <row r="13764" spans="35:48" x14ac:dyDescent="0.55000000000000004">
      <c r="AI13764" s="278" t="s">
        <v>43264</v>
      </c>
      <c r="AJ13764" s="279">
        <v>-108884.12</v>
      </c>
      <c r="AL13764" s="246" t="s">
        <v>56629</v>
      </c>
      <c r="AM13764" s="247">
        <v>496.88</v>
      </c>
      <c r="AO13764" s="226" t="s">
        <v>53856</v>
      </c>
      <c r="AP13764" s="227">
        <v>27070.47</v>
      </c>
      <c r="AR13764" s="207" t="s">
        <v>14229</v>
      </c>
      <c r="AS13764" s="208">
        <v>639387.30000000005</v>
      </c>
      <c r="AT13764" s="93"/>
      <c r="AU13764" s="93"/>
      <c r="AV13764" s="93"/>
    </row>
    <row r="13765" spans="35:48" x14ac:dyDescent="0.55000000000000004">
      <c r="AI13765" s="278" t="s">
        <v>54397</v>
      </c>
      <c r="AJ13765" s="279">
        <v>99307.85</v>
      </c>
      <c r="AL13765" s="246" t="s">
        <v>60767</v>
      </c>
      <c r="AM13765" s="247">
        <v>73347.06</v>
      </c>
      <c r="AO13765" s="226" t="s">
        <v>47297</v>
      </c>
      <c r="AP13765" s="227">
        <v>6281.6</v>
      </c>
      <c r="AR13765" s="207" t="s">
        <v>27641</v>
      </c>
      <c r="AS13765" s="208">
        <v>5649.6</v>
      </c>
      <c r="AT13765" s="93"/>
      <c r="AU13765" s="93"/>
      <c r="AV13765" s="93"/>
    </row>
    <row r="13766" spans="35:48" x14ac:dyDescent="0.55000000000000004">
      <c r="AI13766" s="278" t="s">
        <v>21971</v>
      </c>
      <c r="AJ13766" s="279">
        <v>863.43</v>
      </c>
      <c r="AL13766" s="246" t="s">
        <v>60768</v>
      </c>
      <c r="AM13766" s="247">
        <v>5566.08</v>
      </c>
      <c r="AO13766" s="226" t="s">
        <v>47298</v>
      </c>
      <c r="AP13766" s="227">
        <v>480.56</v>
      </c>
      <c r="AR13766" s="207" t="s">
        <v>27642</v>
      </c>
      <c r="AS13766" s="208">
        <v>235.29</v>
      </c>
      <c r="AT13766" s="93"/>
      <c r="AU13766" s="93"/>
      <c r="AV13766" s="93"/>
    </row>
    <row r="13767" spans="35:48" x14ac:dyDescent="0.55000000000000004">
      <c r="AI13767" s="278" t="s">
        <v>35171</v>
      </c>
      <c r="AJ13767" s="279">
        <v>208134.24</v>
      </c>
      <c r="AL13767" s="246" t="s">
        <v>60769</v>
      </c>
      <c r="AM13767" s="247">
        <v>17970.12</v>
      </c>
      <c r="AO13767" s="226" t="s">
        <v>45647</v>
      </c>
      <c r="AP13767" s="227">
        <v>140000</v>
      </c>
      <c r="AR13767" s="207" t="s">
        <v>27643</v>
      </c>
      <c r="AS13767" s="208">
        <v>856855.9</v>
      </c>
      <c r="AT13767" s="93"/>
      <c r="AU13767" s="93"/>
      <c r="AV13767" s="93"/>
    </row>
    <row r="13768" spans="35:48" x14ac:dyDescent="0.55000000000000004">
      <c r="AI13768" s="278" t="s">
        <v>21972</v>
      </c>
      <c r="AJ13768" s="279">
        <v>48783.94</v>
      </c>
      <c r="AL13768" s="246" t="s">
        <v>39547</v>
      </c>
      <c r="AM13768" s="247">
        <v>8391.26</v>
      </c>
      <c r="AO13768" s="226" t="s">
        <v>45648</v>
      </c>
      <c r="AP13768" s="227">
        <v>10710</v>
      </c>
      <c r="AR13768" s="207" t="s">
        <v>27644</v>
      </c>
      <c r="AS13768" s="208">
        <v>49956.14</v>
      </c>
      <c r="AT13768" s="93"/>
      <c r="AU13768" s="93"/>
      <c r="AV13768" s="93"/>
    </row>
    <row r="13769" spans="35:48" x14ac:dyDescent="0.55000000000000004">
      <c r="AI13769" s="278" t="s">
        <v>21973</v>
      </c>
      <c r="AJ13769" s="279">
        <v>28782.03</v>
      </c>
      <c r="AL13769" s="246" t="s">
        <v>63405</v>
      </c>
      <c r="AM13769" s="247">
        <v>19892.580000000002</v>
      </c>
      <c r="AO13769" s="226" t="s">
        <v>42966</v>
      </c>
      <c r="AP13769" s="227">
        <v>35225.230000000003</v>
      </c>
      <c r="AR13769" s="207" t="s">
        <v>27645</v>
      </c>
      <c r="AS13769" s="208">
        <v>429.09</v>
      </c>
      <c r="AT13769" s="93"/>
      <c r="AU13769" s="93"/>
      <c r="AV13769" s="93"/>
    </row>
    <row r="13770" spans="35:48" x14ac:dyDescent="0.55000000000000004">
      <c r="AI13770" s="278" t="s">
        <v>33728</v>
      </c>
      <c r="AJ13770" s="279">
        <v>9745.84</v>
      </c>
      <c r="AL13770" s="246" t="s">
        <v>47310</v>
      </c>
      <c r="AM13770" s="247">
        <v>92325.86</v>
      </c>
      <c r="AO13770" s="226" t="s">
        <v>42967</v>
      </c>
      <c r="AP13770" s="227">
        <v>2694.77</v>
      </c>
      <c r="AR13770" s="207" t="s">
        <v>27646</v>
      </c>
      <c r="AS13770" s="208">
        <v>13090</v>
      </c>
      <c r="AT13770" s="93"/>
      <c r="AU13770" s="93"/>
      <c r="AV13770" s="93"/>
    </row>
    <row r="13771" spans="35:48" x14ac:dyDescent="0.55000000000000004">
      <c r="AI13771" s="278" t="s">
        <v>54400</v>
      </c>
      <c r="AJ13771" s="279">
        <v>11004</v>
      </c>
      <c r="AL13771" s="246" t="s">
        <v>63406</v>
      </c>
      <c r="AM13771" s="247">
        <v>2642.66</v>
      </c>
      <c r="AO13771" s="226" t="s">
        <v>39521</v>
      </c>
      <c r="AP13771" s="227">
        <v>49642.080000000002</v>
      </c>
      <c r="AR13771" s="207" t="s">
        <v>27647</v>
      </c>
      <c r="AS13771" s="208">
        <v>314.49</v>
      </c>
      <c r="AT13771" s="93"/>
      <c r="AU13771" s="93"/>
      <c r="AV13771" s="93"/>
    </row>
    <row r="13772" spans="35:48" x14ac:dyDescent="0.55000000000000004">
      <c r="AI13772" s="278" t="s">
        <v>54401</v>
      </c>
      <c r="AJ13772" s="279">
        <v>11941.54</v>
      </c>
      <c r="AL13772" s="246" t="s">
        <v>47311</v>
      </c>
      <c r="AM13772" s="247">
        <v>8742.0400000000009</v>
      </c>
      <c r="AO13772" s="226" t="s">
        <v>39522</v>
      </c>
      <c r="AP13772" s="227">
        <v>3771.69</v>
      </c>
      <c r="AR13772" s="207" t="s">
        <v>27648</v>
      </c>
      <c r="AS13772" s="208">
        <v>24.06</v>
      </c>
      <c r="AT13772" s="93"/>
      <c r="AU13772" s="93"/>
      <c r="AV13772" s="93"/>
    </row>
    <row r="13773" spans="35:48" x14ac:dyDescent="0.55000000000000004">
      <c r="AI13773" s="278" t="s">
        <v>33730</v>
      </c>
      <c r="AJ13773" s="279">
        <v>3852.22</v>
      </c>
      <c r="AL13773" s="246" t="s">
        <v>49194</v>
      </c>
      <c r="AM13773" s="247">
        <v>3059.95</v>
      </c>
      <c r="AO13773" s="226" t="s">
        <v>39523</v>
      </c>
      <c r="AP13773" s="227">
        <v>10485.58</v>
      </c>
      <c r="AR13773" s="207" t="s">
        <v>27649</v>
      </c>
      <c r="AS13773" s="208">
        <v>68.17</v>
      </c>
      <c r="AT13773" s="93"/>
      <c r="AU13773" s="93"/>
      <c r="AV13773" s="93"/>
    </row>
    <row r="13774" spans="35:48" x14ac:dyDescent="0.55000000000000004">
      <c r="AI13774" s="278" t="s">
        <v>54402</v>
      </c>
      <c r="AJ13774" s="279">
        <v>916.06</v>
      </c>
      <c r="AL13774" s="246" t="s">
        <v>48307</v>
      </c>
      <c r="AM13774" s="247">
        <v>9130.24</v>
      </c>
      <c r="AO13774" s="226" t="s">
        <v>39524</v>
      </c>
      <c r="AP13774" s="227">
        <v>6507.36</v>
      </c>
      <c r="AR13774" s="207" t="s">
        <v>27650</v>
      </c>
      <c r="AS13774" s="208">
        <v>1186.7</v>
      </c>
      <c r="AT13774" s="93"/>
      <c r="AU13774" s="93"/>
      <c r="AV13774" s="93"/>
    </row>
    <row r="13775" spans="35:48" x14ac:dyDescent="0.55000000000000004">
      <c r="AI13775" s="278" t="s">
        <v>21974</v>
      </c>
      <c r="AJ13775" s="279">
        <v>12060.16</v>
      </c>
      <c r="AL13775" s="246" t="s">
        <v>36770</v>
      </c>
      <c r="AM13775" s="247">
        <v>4466.03</v>
      </c>
      <c r="AO13775" s="226" t="s">
        <v>47299</v>
      </c>
      <c r="AP13775" s="227">
        <v>900</v>
      </c>
      <c r="AR13775" s="207" t="s">
        <v>27651</v>
      </c>
      <c r="AS13775" s="208">
        <v>41.76</v>
      </c>
      <c r="AT13775" s="93"/>
      <c r="AU13775" s="93"/>
      <c r="AV13775" s="93"/>
    </row>
    <row r="13776" spans="35:48" x14ac:dyDescent="0.55000000000000004">
      <c r="AI13776" s="278" t="s">
        <v>33731</v>
      </c>
      <c r="AJ13776" s="279">
        <v>2901</v>
      </c>
      <c r="AL13776" s="246" t="s">
        <v>62261</v>
      </c>
      <c r="AM13776" s="247">
        <v>1500</v>
      </c>
      <c r="AO13776" s="226" t="s">
        <v>50436</v>
      </c>
      <c r="AP13776" s="227">
        <v>7967.2</v>
      </c>
      <c r="AR13776" s="207" t="s">
        <v>27652</v>
      </c>
      <c r="AS13776" s="208">
        <v>27614.83</v>
      </c>
      <c r="AT13776" s="93"/>
      <c r="AU13776" s="93"/>
      <c r="AV13776" s="93"/>
    </row>
    <row r="13777" spans="35:48" x14ac:dyDescent="0.55000000000000004">
      <c r="AI13777" s="278" t="s">
        <v>21978</v>
      </c>
      <c r="AJ13777" s="279">
        <v>24807.9</v>
      </c>
      <c r="AL13777" s="246" t="s">
        <v>53907</v>
      </c>
      <c r="AM13777" s="247">
        <v>26620.67</v>
      </c>
      <c r="AO13777" s="226" t="s">
        <v>50437</v>
      </c>
      <c r="AP13777" s="227">
        <v>540.79999999999995</v>
      </c>
      <c r="AR13777" s="207" t="s">
        <v>27653</v>
      </c>
      <c r="AS13777" s="208">
        <v>1449</v>
      </c>
      <c r="AT13777" s="93"/>
      <c r="AU13777" s="93"/>
      <c r="AV13777" s="93"/>
    </row>
    <row r="13778" spans="35:48" x14ac:dyDescent="0.55000000000000004">
      <c r="AI13778" s="278" t="s">
        <v>69354</v>
      </c>
      <c r="AJ13778" s="279">
        <v>23250</v>
      </c>
      <c r="AL13778" s="246" t="s">
        <v>53908</v>
      </c>
      <c r="AM13778" s="247">
        <v>706.89</v>
      </c>
      <c r="AO13778" s="226" t="s">
        <v>45649</v>
      </c>
      <c r="AP13778" s="227">
        <v>14438.76</v>
      </c>
      <c r="AR13778" s="207" t="s">
        <v>27654</v>
      </c>
      <c r="AS13778" s="208">
        <v>1693</v>
      </c>
      <c r="AT13778" s="93"/>
      <c r="AU13778" s="93"/>
      <c r="AV13778" s="93"/>
    </row>
    <row r="13779" spans="35:48" x14ac:dyDescent="0.55000000000000004">
      <c r="AI13779" s="278" t="s">
        <v>62889</v>
      </c>
      <c r="AJ13779" s="279">
        <v>26784.31</v>
      </c>
      <c r="AL13779" s="246" t="s">
        <v>53909</v>
      </c>
      <c r="AM13779" s="247">
        <v>357.2</v>
      </c>
      <c r="AO13779" s="226" t="s">
        <v>45650</v>
      </c>
      <c r="AP13779" s="227">
        <v>1092.24</v>
      </c>
      <c r="AR13779" s="207" t="s">
        <v>27655</v>
      </c>
      <c r="AS13779" s="208">
        <v>4781.49</v>
      </c>
      <c r="AT13779" s="93"/>
      <c r="AU13779" s="93"/>
      <c r="AV13779" s="93"/>
    </row>
    <row r="13780" spans="35:48" x14ac:dyDescent="0.55000000000000004">
      <c r="AI13780" s="278" t="s">
        <v>13695</v>
      </c>
      <c r="AJ13780" s="279">
        <v>22436.11</v>
      </c>
      <c r="AL13780" s="246" t="s">
        <v>56630</v>
      </c>
      <c r="AM13780" s="247">
        <v>1936.63</v>
      </c>
      <c r="AO13780" s="226" t="s">
        <v>28261</v>
      </c>
      <c r="AP13780" s="227">
        <v>51</v>
      </c>
      <c r="AR13780" s="207" t="s">
        <v>27656</v>
      </c>
      <c r="AS13780" s="208">
        <v>3664.12</v>
      </c>
      <c r="AT13780" s="93"/>
      <c r="AU13780" s="93"/>
      <c r="AV13780" s="93"/>
    </row>
    <row r="13781" spans="35:48" x14ac:dyDescent="0.55000000000000004">
      <c r="AI13781" s="278" t="s">
        <v>13696</v>
      </c>
      <c r="AJ13781" s="279">
        <v>40644.550000000003</v>
      </c>
      <c r="AL13781" s="246" t="s">
        <v>57902</v>
      </c>
      <c r="AM13781" s="247">
        <v>323500</v>
      </c>
      <c r="AO13781" s="226" t="s">
        <v>28273</v>
      </c>
      <c r="AP13781" s="227">
        <v>4.58</v>
      </c>
      <c r="AR13781" s="207" t="s">
        <v>27657</v>
      </c>
      <c r="AS13781" s="208">
        <v>500</v>
      </c>
      <c r="AT13781" s="93"/>
      <c r="AU13781" s="93"/>
      <c r="AV13781" s="93"/>
    </row>
    <row r="13782" spans="35:48" x14ac:dyDescent="0.55000000000000004">
      <c r="AI13782" s="278" t="s">
        <v>21979</v>
      </c>
      <c r="AJ13782" s="279">
        <v>12869.12</v>
      </c>
      <c r="AL13782" s="246" t="s">
        <v>57903</v>
      </c>
      <c r="AM13782" s="247">
        <v>24747.97</v>
      </c>
      <c r="AO13782" s="226" t="s">
        <v>28275</v>
      </c>
      <c r="AP13782" s="227">
        <v>126.31</v>
      </c>
      <c r="AR13782" s="207" t="s">
        <v>27658</v>
      </c>
      <c r="AS13782" s="208">
        <v>1285.05</v>
      </c>
      <c r="AT13782" s="93"/>
      <c r="AU13782" s="93"/>
      <c r="AV13782" s="93"/>
    </row>
    <row r="13783" spans="35:48" x14ac:dyDescent="0.55000000000000004">
      <c r="AI13783" s="278" t="s">
        <v>21980</v>
      </c>
      <c r="AJ13783" s="279">
        <v>365596.89</v>
      </c>
      <c r="AL13783" s="246" t="s">
        <v>57904</v>
      </c>
      <c r="AM13783" s="247">
        <v>11630</v>
      </c>
      <c r="AO13783" s="226" t="s">
        <v>28277</v>
      </c>
      <c r="AP13783" s="227">
        <v>96.5</v>
      </c>
      <c r="AR13783" s="207" t="s">
        <v>27659</v>
      </c>
      <c r="AS13783" s="208">
        <v>73056.639999999999</v>
      </c>
      <c r="AT13783" s="93"/>
      <c r="AU13783" s="93"/>
      <c r="AV13783" s="93"/>
    </row>
    <row r="13784" spans="35:48" x14ac:dyDescent="0.55000000000000004">
      <c r="AI13784" s="278" t="s">
        <v>21981</v>
      </c>
      <c r="AJ13784" s="279">
        <v>42828</v>
      </c>
      <c r="AL13784" s="246" t="s">
        <v>63407</v>
      </c>
      <c r="AM13784" s="247">
        <v>56785</v>
      </c>
      <c r="AO13784" s="226" t="s">
        <v>42968</v>
      </c>
      <c r="AP13784" s="227">
        <v>775276.63</v>
      </c>
      <c r="AR13784" s="207" t="s">
        <v>27660</v>
      </c>
      <c r="AS13784" s="208">
        <v>5454.61</v>
      </c>
      <c r="AT13784" s="93"/>
      <c r="AU13784" s="93"/>
      <c r="AV13784" s="93"/>
    </row>
    <row r="13785" spans="35:48" x14ac:dyDescent="0.55000000000000004">
      <c r="AI13785" s="278" t="s">
        <v>21982</v>
      </c>
      <c r="AJ13785" s="279">
        <v>2125</v>
      </c>
      <c r="AL13785" s="246" t="s">
        <v>48309</v>
      </c>
      <c r="AM13785" s="247">
        <v>71189</v>
      </c>
      <c r="AO13785" s="226" t="s">
        <v>42969</v>
      </c>
      <c r="AP13785" s="227">
        <v>59308.4</v>
      </c>
      <c r="AR13785" s="207" t="s">
        <v>27661</v>
      </c>
      <c r="AS13785" s="208">
        <v>15838.69</v>
      </c>
      <c r="AT13785" s="93"/>
      <c r="AU13785" s="93"/>
      <c r="AV13785" s="93"/>
    </row>
    <row r="13786" spans="35:48" x14ac:dyDescent="0.55000000000000004">
      <c r="AI13786" s="278" t="s">
        <v>36372</v>
      </c>
      <c r="AJ13786" s="279">
        <v>16613.91</v>
      </c>
      <c r="AL13786" s="246" t="s">
        <v>48310</v>
      </c>
      <c r="AM13786" s="247">
        <v>10675.57</v>
      </c>
      <c r="AO13786" s="226" t="s">
        <v>28283</v>
      </c>
      <c r="AP13786" s="227">
        <v>75791.259999999995</v>
      </c>
      <c r="AR13786" s="207" t="s">
        <v>27662</v>
      </c>
      <c r="AS13786" s="208">
        <v>8990.02</v>
      </c>
      <c r="AT13786" s="93"/>
      <c r="AU13786" s="93"/>
      <c r="AV13786" s="93"/>
    </row>
    <row r="13787" spans="35:48" x14ac:dyDescent="0.55000000000000004">
      <c r="AI13787" s="278" t="s">
        <v>13697</v>
      </c>
      <c r="AJ13787" s="279">
        <v>90806.17</v>
      </c>
      <c r="AL13787" s="246" t="s">
        <v>63408</v>
      </c>
      <c r="AM13787" s="247">
        <v>62423.76</v>
      </c>
      <c r="AO13787" s="226" t="s">
        <v>28284</v>
      </c>
      <c r="AP13787" s="227">
        <v>52451.6</v>
      </c>
      <c r="AR13787" s="207" t="s">
        <v>27663</v>
      </c>
      <c r="AS13787" s="208">
        <v>146.25</v>
      </c>
      <c r="AT13787" s="93"/>
      <c r="AU13787" s="93"/>
      <c r="AV13787" s="93"/>
    </row>
    <row r="13788" spans="35:48" x14ac:dyDescent="0.55000000000000004">
      <c r="AI13788" s="278" t="s">
        <v>21983</v>
      </c>
      <c r="AJ13788" s="279">
        <v>26244.25</v>
      </c>
      <c r="AL13788" s="246" t="s">
        <v>63409</v>
      </c>
      <c r="AM13788" s="247">
        <v>1958.41</v>
      </c>
      <c r="AO13788" s="226" t="s">
        <v>28285</v>
      </c>
      <c r="AP13788" s="227">
        <v>1326</v>
      </c>
      <c r="AR13788" s="207" t="s">
        <v>27664</v>
      </c>
      <c r="AS13788" s="208">
        <v>3285.79</v>
      </c>
      <c r="AT13788" s="93"/>
      <c r="AU13788" s="93"/>
      <c r="AV13788" s="93"/>
    </row>
    <row r="13789" spans="35:48" x14ac:dyDescent="0.55000000000000004">
      <c r="AI13789" s="278" t="s">
        <v>21984</v>
      </c>
      <c r="AJ13789" s="279">
        <v>13731.88</v>
      </c>
      <c r="AL13789" s="246" t="s">
        <v>63410</v>
      </c>
      <c r="AM13789" s="247">
        <v>4552.6899999999996</v>
      </c>
      <c r="AO13789" s="226" t="s">
        <v>47300</v>
      </c>
      <c r="AP13789" s="227">
        <v>257.2</v>
      </c>
      <c r="AR13789" s="207" t="s">
        <v>27665</v>
      </c>
      <c r="AS13789" s="208">
        <v>16414.62</v>
      </c>
      <c r="AT13789" s="93"/>
      <c r="AU13789" s="93"/>
      <c r="AV13789" s="93"/>
    </row>
    <row r="13790" spans="35:48" x14ac:dyDescent="0.55000000000000004">
      <c r="AI13790" s="278" t="s">
        <v>55614</v>
      </c>
      <c r="AJ13790" s="279">
        <v>7525.41</v>
      </c>
      <c r="AL13790" s="246" t="s">
        <v>63411</v>
      </c>
      <c r="AM13790" s="247">
        <v>1003.41</v>
      </c>
      <c r="AO13790" s="226" t="s">
        <v>28289</v>
      </c>
      <c r="AP13790" s="227">
        <v>492.65</v>
      </c>
      <c r="AR13790" s="207" t="s">
        <v>27666</v>
      </c>
      <c r="AS13790" s="208">
        <v>11580.08</v>
      </c>
      <c r="AT13790" s="93"/>
      <c r="AU13790" s="93"/>
      <c r="AV13790" s="93"/>
    </row>
    <row r="13791" spans="35:48" x14ac:dyDescent="0.55000000000000004">
      <c r="AI13791" s="278" t="s">
        <v>21985</v>
      </c>
      <c r="AJ13791" s="279">
        <v>137700.46</v>
      </c>
      <c r="AL13791" s="246" t="s">
        <v>63412</v>
      </c>
      <c r="AM13791" s="247">
        <v>7938.5</v>
      </c>
      <c r="AO13791" s="226" t="s">
        <v>28291</v>
      </c>
      <c r="AP13791" s="227">
        <v>9486</v>
      </c>
      <c r="AR13791" s="207" t="s">
        <v>27667</v>
      </c>
      <c r="AS13791" s="208">
        <v>34176.36</v>
      </c>
      <c r="AT13791" s="93"/>
      <c r="AU13791" s="93"/>
      <c r="AV13791" s="93"/>
    </row>
    <row r="13792" spans="35:48" x14ac:dyDescent="0.55000000000000004">
      <c r="AI13792" s="278" t="s">
        <v>46072</v>
      </c>
      <c r="AJ13792" s="279">
        <v>-440.37</v>
      </c>
      <c r="AL13792" s="246" t="s">
        <v>45670</v>
      </c>
      <c r="AM13792" s="247">
        <v>3297.25</v>
      </c>
      <c r="AO13792" s="226" t="s">
        <v>28292</v>
      </c>
      <c r="AP13792" s="227">
        <v>30145.41</v>
      </c>
      <c r="AR13792" s="207" t="s">
        <v>27668</v>
      </c>
      <c r="AS13792" s="208">
        <v>69.34</v>
      </c>
      <c r="AT13792" s="93"/>
      <c r="AU13792" s="93"/>
      <c r="AV13792" s="93"/>
    </row>
    <row r="13793" spans="35:48" x14ac:dyDescent="0.55000000000000004">
      <c r="AI13793" s="278" t="s">
        <v>69355</v>
      </c>
      <c r="AJ13793" s="279">
        <v>37842.379999999997</v>
      </c>
      <c r="AL13793" s="246" t="s">
        <v>64964</v>
      </c>
      <c r="AM13793" s="247">
        <v>4000</v>
      </c>
      <c r="AO13793" s="226" t="s">
        <v>28293</v>
      </c>
      <c r="AP13793" s="227">
        <v>10948</v>
      </c>
      <c r="AR13793" s="207" t="s">
        <v>27669</v>
      </c>
      <c r="AS13793" s="208">
        <v>1030948.76</v>
      </c>
      <c r="AT13793" s="93"/>
      <c r="AU13793" s="93"/>
      <c r="AV13793" s="93"/>
    </row>
    <row r="13794" spans="35:48" x14ac:dyDescent="0.55000000000000004">
      <c r="AI13794" s="278" t="s">
        <v>22012</v>
      </c>
      <c r="AJ13794" s="279">
        <v>9100.83</v>
      </c>
      <c r="AL13794" s="246" t="s">
        <v>63806</v>
      </c>
      <c r="AM13794" s="247">
        <v>303.42</v>
      </c>
      <c r="AO13794" s="226" t="s">
        <v>28294</v>
      </c>
      <c r="AP13794" s="227">
        <v>5896.39</v>
      </c>
      <c r="AR13794" s="207" t="s">
        <v>27670</v>
      </c>
      <c r="AS13794" s="208">
        <v>73056.639999999999</v>
      </c>
      <c r="AT13794" s="93"/>
      <c r="AU13794" s="93"/>
      <c r="AV13794" s="93"/>
    </row>
    <row r="13795" spans="35:48" x14ac:dyDescent="0.55000000000000004">
      <c r="AI13795" s="278" t="s">
        <v>13701</v>
      </c>
      <c r="AJ13795" s="279">
        <v>17841.64</v>
      </c>
      <c r="AL13795" s="246" t="s">
        <v>63807</v>
      </c>
      <c r="AM13795" s="247">
        <v>120</v>
      </c>
      <c r="AO13795" s="226" t="s">
        <v>53857</v>
      </c>
      <c r="AP13795" s="227">
        <v>3577.01</v>
      </c>
      <c r="AR13795" s="207" t="s">
        <v>27671</v>
      </c>
      <c r="AS13795" s="208">
        <v>9610.9500000000007</v>
      </c>
      <c r="AT13795" s="93"/>
      <c r="AU13795" s="93"/>
      <c r="AV13795" s="93"/>
    </row>
    <row r="13796" spans="35:48" x14ac:dyDescent="0.55000000000000004">
      <c r="AI13796" s="278" t="s">
        <v>22013</v>
      </c>
      <c r="AJ13796" s="279">
        <v>12000</v>
      </c>
      <c r="AL13796" s="246" t="s">
        <v>64965</v>
      </c>
      <c r="AM13796" s="247">
        <v>5087.7299999999996</v>
      </c>
      <c r="AO13796" s="226" t="s">
        <v>28295</v>
      </c>
      <c r="AP13796" s="227">
        <v>1334.86</v>
      </c>
      <c r="AR13796" s="207" t="s">
        <v>27672</v>
      </c>
      <c r="AS13796" s="208">
        <v>27614.83</v>
      </c>
      <c r="AT13796" s="93"/>
      <c r="AU13796" s="93"/>
      <c r="AV13796" s="93"/>
    </row>
    <row r="13797" spans="35:48" x14ac:dyDescent="0.55000000000000004">
      <c r="AI13797" s="278" t="s">
        <v>70136</v>
      </c>
      <c r="AJ13797" s="279">
        <v>2020</v>
      </c>
      <c r="AL13797" s="246" t="s">
        <v>61616</v>
      </c>
      <c r="AM13797" s="247">
        <v>4000</v>
      </c>
      <c r="AO13797" s="226" t="s">
        <v>48286</v>
      </c>
      <c r="AP13797" s="227">
        <v>-389.32</v>
      </c>
      <c r="AR13797" s="207" t="s">
        <v>27673</v>
      </c>
      <c r="AS13797" s="208">
        <v>64868.04</v>
      </c>
      <c r="AT13797" s="93"/>
      <c r="AU13797" s="93"/>
      <c r="AV13797" s="93"/>
    </row>
    <row r="13798" spans="35:48" x14ac:dyDescent="0.55000000000000004">
      <c r="AI13798" s="278" t="s">
        <v>13702</v>
      </c>
      <c r="AJ13798" s="279">
        <v>3270.71</v>
      </c>
      <c r="AL13798" s="246" t="s">
        <v>59884</v>
      </c>
      <c r="AM13798" s="247">
        <v>3893.04</v>
      </c>
      <c r="AO13798" s="226" t="s">
        <v>28298</v>
      </c>
      <c r="AP13798" s="227">
        <v>6732</v>
      </c>
      <c r="AR13798" s="207" t="s">
        <v>27674</v>
      </c>
      <c r="AS13798" s="208">
        <v>19408.8</v>
      </c>
      <c r="AT13798" s="93"/>
      <c r="AU13798" s="93"/>
      <c r="AV13798" s="93"/>
    </row>
    <row r="13799" spans="35:48" x14ac:dyDescent="0.55000000000000004">
      <c r="AI13799" s="278" t="s">
        <v>13703</v>
      </c>
      <c r="AJ13799" s="279">
        <v>9941.24</v>
      </c>
      <c r="AL13799" s="246" t="s">
        <v>59885</v>
      </c>
      <c r="AM13799" s="247">
        <v>600.17999999999995</v>
      </c>
      <c r="AO13799" s="226" t="s">
        <v>28299</v>
      </c>
      <c r="AP13799" s="227">
        <v>514.99</v>
      </c>
      <c r="AR13799" s="207" t="s">
        <v>27675</v>
      </c>
      <c r="AS13799" s="208">
        <v>1449</v>
      </c>
      <c r="AT13799" s="93"/>
      <c r="AU13799" s="93"/>
      <c r="AV13799" s="93"/>
    </row>
    <row r="13800" spans="35:48" x14ac:dyDescent="0.55000000000000004">
      <c r="AI13800" s="278" t="s">
        <v>22014</v>
      </c>
      <c r="AJ13800" s="279">
        <v>6070.86</v>
      </c>
      <c r="AL13800" s="246" t="s">
        <v>59886</v>
      </c>
      <c r="AM13800" s="247">
        <v>344.37</v>
      </c>
      <c r="AO13800" s="226" t="s">
        <v>53858</v>
      </c>
      <c r="AP13800" s="227">
        <v>379.67</v>
      </c>
      <c r="AR13800" s="207" t="s">
        <v>27676</v>
      </c>
      <c r="AS13800" s="208">
        <v>2972.4</v>
      </c>
      <c r="AT13800" s="93"/>
      <c r="AU13800" s="93"/>
      <c r="AV13800" s="93"/>
    </row>
    <row r="13801" spans="35:48" x14ac:dyDescent="0.55000000000000004">
      <c r="AI13801" s="278" t="s">
        <v>22015</v>
      </c>
      <c r="AJ13801" s="279">
        <v>15.2</v>
      </c>
      <c r="AL13801" s="246" t="s">
        <v>62829</v>
      </c>
      <c r="AM13801" s="247">
        <v>886.28</v>
      </c>
      <c r="AO13801" s="226" t="s">
        <v>28300</v>
      </c>
      <c r="AP13801" s="227">
        <v>101219.55</v>
      </c>
      <c r="AR13801" s="207" t="s">
        <v>27677</v>
      </c>
      <c r="AS13801" s="208">
        <v>40693.74</v>
      </c>
      <c r="AT13801" s="93"/>
      <c r="AU13801" s="93"/>
      <c r="AV13801" s="93"/>
    </row>
    <row r="13802" spans="35:48" x14ac:dyDescent="0.55000000000000004">
      <c r="AI13802" s="278" t="s">
        <v>22016</v>
      </c>
      <c r="AJ13802" s="279">
        <v>20000</v>
      </c>
      <c r="AL13802" s="246" t="s">
        <v>62262</v>
      </c>
      <c r="AM13802" s="247">
        <v>269.99</v>
      </c>
      <c r="AO13802" s="226" t="s">
        <v>34187</v>
      </c>
      <c r="AP13802" s="227">
        <v>209762.05</v>
      </c>
      <c r="AR13802" s="207" t="s">
        <v>27678</v>
      </c>
      <c r="AS13802" s="208">
        <v>49745</v>
      </c>
      <c r="AT13802" s="93"/>
      <c r="AU13802" s="93"/>
      <c r="AV13802" s="93"/>
    </row>
    <row r="13803" spans="35:48" x14ac:dyDescent="0.55000000000000004">
      <c r="AI13803" s="278" t="s">
        <v>70137</v>
      </c>
      <c r="AJ13803" s="279">
        <v>1100</v>
      </c>
      <c r="AL13803" s="246" t="s">
        <v>28598</v>
      </c>
      <c r="AM13803" s="247">
        <v>702</v>
      </c>
      <c r="AO13803" s="226" t="s">
        <v>49182</v>
      </c>
      <c r="AP13803" s="227">
        <v>14366.63</v>
      </c>
      <c r="AR13803" s="207" t="s">
        <v>27679</v>
      </c>
      <c r="AS13803" s="208">
        <v>14322.44</v>
      </c>
      <c r="AT13803" s="93"/>
      <c r="AU13803" s="93"/>
      <c r="AV13803" s="93"/>
    </row>
    <row r="13804" spans="35:48" x14ac:dyDescent="0.55000000000000004">
      <c r="AI13804" s="278" t="s">
        <v>47530</v>
      </c>
      <c r="AJ13804" s="279">
        <v>138</v>
      </c>
      <c r="AL13804" s="246" t="s">
        <v>57905</v>
      </c>
      <c r="AM13804" s="247">
        <v>2165.84</v>
      </c>
      <c r="AO13804" s="226" t="s">
        <v>50438</v>
      </c>
      <c r="AP13804" s="227">
        <v>1459.68</v>
      </c>
      <c r="AR13804" s="207" t="s">
        <v>14232</v>
      </c>
      <c r="AS13804" s="208">
        <v>22494.14</v>
      </c>
      <c r="AT13804" s="93"/>
      <c r="AU13804" s="93"/>
      <c r="AV13804" s="93"/>
    </row>
    <row r="13805" spans="35:48" x14ac:dyDescent="0.55000000000000004">
      <c r="AI13805" s="278" t="s">
        <v>22018</v>
      </c>
      <c r="AJ13805" s="279">
        <v>6789.65</v>
      </c>
      <c r="AL13805" s="246" t="s">
        <v>57906</v>
      </c>
      <c r="AM13805" s="247">
        <v>648.75</v>
      </c>
      <c r="AO13805" s="226" t="s">
        <v>34188</v>
      </c>
      <c r="AP13805" s="227">
        <v>30432.86</v>
      </c>
      <c r="AR13805" s="207" t="s">
        <v>14233</v>
      </c>
      <c r="AS13805" s="208">
        <v>57899.54</v>
      </c>
      <c r="AT13805" s="93"/>
      <c r="AU13805" s="93"/>
      <c r="AV13805" s="93"/>
    </row>
    <row r="13806" spans="35:48" x14ac:dyDescent="0.55000000000000004">
      <c r="AI13806" s="278" t="s">
        <v>69356</v>
      </c>
      <c r="AJ13806" s="279">
        <v>16018.32</v>
      </c>
      <c r="AL13806" s="246" t="s">
        <v>36771</v>
      </c>
      <c r="AM13806" s="247">
        <v>6240.48</v>
      </c>
      <c r="AO13806" s="226" t="s">
        <v>34189</v>
      </c>
      <c r="AP13806" s="227">
        <v>19540.61</v>
      </c>
      <c r="AR13806" s="207" t="s">
        <v>27680</v>
      </c>
      <c r="AS13806" s="208">
        <v>13454.81</v>
      </c>
      <c r="AT13806" s="93"/>
      <c r="AU13806" s="93"/>
      <c r="AV13806" s="93"/>
    </row>
    <row r="13807" spans="35:48" x14ac:dyDescent="0.55000000000000004">
      <c r="AI13807" s="278" t="s">
        <v>13709</v>
      </c>
      <c r="AJ13807" s="279">
        <v>1326.92</v>
      </c>
      <c r="AL13807" s="246" t="s">
        <v>62263</v>
      </c>
      <c r="AM13807" s="247">
        <v>7049.74</v>
      </c>
      <c r="AO13807" s="226" t="s">
        <v>53859</v>
      </c>
      <c r="AP13807" s="227">
        <v>209.67</v>
      </c>
      <c r="AR13807" s="207" t="s">
        <v>27681</v>
      </c>
      <c r="AS13807" s="208">
        <v>570183.67000000004</v>
      </c>
      <c r="AT13807" s="93"/>
      <c r="AU13807" s="93"/>
      <c r="AV13807" s="93"/>
    </row>
    <row r="13808" spans="35:48" x14ac:dyDescent="0.55000000000000004">
      <c r="AI13808" s="278" t="s">
        <v>69357</v>
      </c>
      <c r="AJ13808" s="279">
        <v>4943</v>
      </c>
      <c r="AL13808" s="246" t="s">
        <v>56631</v>
      </c>
      <c r="AM13808" s="247">
        <v>39026.160000000003</v>
      </c>
      <c r="AO13808" s="226" t="s">
        <v>45651</v>
      </c>
      <c r="AP13808" s="227">
        <v>6987.75</v>
      </c>
      <c r="AR13808" s="207" t="s">
        <v>14234</v>
      </c>
      <c r="AS13808" s="208">
        <v>14565.08</v>
      </c>
      <c r="AT13808" s="93"/>
      <c r="AU13808" s="93"/>
      <c r="AV13808" s="93"/>
    </row>
    <row r="13809" spans="35:48" x14ac:dyDescent="0.55000000000000004">
      <c r="AI13809" s="278" t="s">
        <v>13711</v>
      </c>
      <c r="AJ13809" s="279">
        <v>426</v>
      </c>
      <c r="AL13809" s="246" t="s">
        <v>63413</v>
      </c>
      <c r="AM13809" s="247">
        <v>3125.01</v>
      </c>
      <c r="AO13809" s="226" t="s">
        <v>50439</v>
      </c>
      <c r="AP13809" s="227">
        <v>18059</v>
      </c>
      <c r="AR13809" s="207" t="s">
        <v>27682</v>
      </c>
      <c r="AS13809" s="208">
        <v>22595</v>
      </c>
      <c r="AT13809" s="93"/>
      <c r="AU13809" s="93"/>
      <c r="AV13809" s="93"/>
    </row>
    <row r="13810" spans="35:48" x14ac:dyDescent="0.55000000000000004">
      <c r="AI13810" s="278" t="s">
        <v>22079</v>
      </c>
      <c r="AJ13810" s="279">
        <v>33275</v>
      </c>
      <c r="AL13810" s="246" t="s">
        <v>45674</v>
      </c>
      <c r="AM13810" s="247">
        <v>3219.35</v>
      </c>
      <c r="AO13810" s="226" t="s">
        <v>53860</v>
      </c>
      <c r="AP13810" s="227">
        <v>21014.17</v>
      </c>
      <c r="AR13810" s="207" t="s">
        <v>27683</v>
      </c>
      <c r="AS13810" s="208">
        <v>33675</v>
      </c>
      <c r="AT13810" s="93"/>
      <c r="AU13810" s="93"/>
      <c r="AV13810" s="93"/>
    </row>
    <row r="13811" spans="35:48" x14ac:dyDescent="0.55000000000000004">
      <c r="AI13811" s="278" t="s">
        <v>22080</v>
      </c>
      <c r="AJ13811" s="279">
        <v>46500</v>
      </c>
      <c r="AL13811" s="246" t="s">
        <v>55469</v>
      </c>
      <c r="AM13811" s="247">
        <v>455.76</v>
      </c>
      <c r="AO13811" s="226" t="s">
        <v>34190</v>
      </c>
      <c r="AP13811" s="227">
        <v>96331.72</v>
      </c>
      <c r="AR13811" s="207" t="s">
        <v>14235</v>
      </c>
      <c r="AS13811" s="208">
        <v>72398.289999999994</v>
      </c>
      <c r="AT13811" s="93"/>
      <c r="AU13811" s="93"/>
      <c r="AV13811" s="93"/>
    </row>
    <row r="13812" spans="35:48" x14ac:dyDescent="0.55000000000000004">
      <c r="AI13812" s="278" t="s">
        <v>22083</v>
      </c>
      <c r="AJ13812" s="279">
        <v>6102.76</v>
      </c>
      <c r="AL13812" s="246" t="s">
        <v>56632</v>
      </c>
      <c r="AM13812" s="247">
        <v>382.54</v>
      </c>
      <c r="AO13812" s="226" t="s">
        <v>35732</v>
      </c>
      <c r="AP13812" s="227">
        <v>9846.64</v>
      </c>
      <c r="AR13812" s="207" t="s">
        <v>14236</v>
      </c>
      <c r="AS13812" s="208">
        <v>1089316.8</v>
      </c>
      <c r="AT13812" s="93"/>
      <c r="AU13812" s="93"/>
      <c r="AV13812" s="93"/>
    </row>
    <row r="13813" spans="35:48" x14ac:dyDescent="0.55000000000000004">
      <c r="AI13813" s="278" t="s">
        <v>22084</v>
      </c>
      <c r="AJ13813" s="279">
        <v>19079.150000000001</v>
      </c>
      <c r="AL13813" s="246" t="s">
        <v>55470</v>
      </c>
      <c r="AM13813" s="247">
        <v>54690</v>
      </c>
      <c r="AO13813" s="226" t="s">
        <v>42970</v>
      </c>
      <c r="AP13813" s="227">
        <v>10736.81</v>
      </c>
      <c r="AR13813" s="207" t="s">
        <v>27684</v>
      </c>
      <c r="AS13813" s="208">
        <v>14531.43</v>
      </c>
      <c r="AT13813" s="93"/>
      <c r="AU13813" s="93"/>
      <c r="AV13813" s="93"/>
    </row>
    <row r="13814" spans="35:48" x14ac:dyDescent="0.55000000000000004">
      <c r="AI13814" s="278" t="s">
        <v>22085</v>
      </c>
      <c r="AJ13814" s="279">
        <v>7334.02</v>
      </c>
      <c r="AL13814" s="246" t="s">
        <v>45676</v>
      </c>
      <c r="AM13814" s="247">
        <v>10057.69</v>
      </c>
      <c r="AO13814" s="226" t="s">
        <v>42971</v>
      </c>
      <c r="AP13814" s="227">
        <v>776.03</v>
      </c>
      <c r="AR13814" s="207" t="s">
        <v>27685</v>
      </c>
      <c r="AS13814" s="208">
        <v>259714.18</v>
      </c>
      <c r="AT13814" s="93"/>
      <c r="AU13814" s="93"/>
      <c r="AV13814" s="93"/>
    </row>
    <row r="13815" spans="35:48" x14ac:dyDescent="0.55000000000000004">
      <c r="AI13815" s="278" t="s">
        <v>22087</v>
      </c>
      <c r="AJ13815" s="279">
        <v>703.5</v>
      </c>
      <c r="AL13815" s="246" t="s">
        <v>63414</v>
      </c>
      <c r="AM13815" s="247">
        <v>59</v>
      </c>
      <c r="AO13815" s="226" t="s">
        <v>53861</v>
      </c>
      <c r="AP13815" s="227">
        <v>7890</v>
      </c>
      <c r="AR13815" s="207" t="s">
        <v>27686</v>
      </c>
      <c r="AS13815" s="208">
        <v>235.29</v>
      </c>
      <c r="AT13815" s="93"/>
      <c r="AU13815" s="93"/>
      <c r="AV13815" s="93"/>
    </row>
    <row r="13816" spans="35:48" x14ac:dyDescent="0.55000000000000004">
      <c r="AI13816" s="278" t="s">
        <v>22088</v>
      </c>
      <c r="AJ13816" s="279">
        <v>20119.21</v>
      </c>
      <c r="AL13816" s="246" t="s">
        <v>62264</v>
      </c>
      <c r="AM13816" s="247">
        <v>6300</v>
      </c>
      <c r="AO13816" s="226" t="s">
        <v>53862</v>
      </c>
      <c r="AP13816" s="227">
        <v>603.63</v>
      </c>
      <c r="AR13816" s="207" t="s">
        <v>27687</v>
      </c>
      <c r="AS13816" s="208">
        <v>36730.339999999997</v>
      </c>
      <c r="AT13816" s="93"/>
      <c r="AU13816" s="93"/>
      <c r="AV13816" s="93"/>
    </row>
    <row r="13817" spans="35:48" x14ac:dyDescent="0.55000000000000004">
      <c r="AI13817" s="278" t="s">
        <v>22110</v>
      </c>
      <c r="AJ13817" s="279">
        <v>114622.27</v>
      </c>
      <c r="AL13817" s="246" t="s">
        <v>57907</v>
      </c>
      <c r="AM13817" s="247">
        <v>5749</v>
      </c>
      <c r="AO13817" s="226" t="s">
        <v>53863</v>
      </c>
      <c r="AP13817" s="227">
        <v>555.36</v>
      </c>
      <c r="AR13817" s="207" t="s">
        <v>27688</v>
      </c>
      <c r="AS13817" s="208">
        <v>1972085.09</v>
      </c>
      <c r="AT13817" s="93"/>
      <c r="AU13817" s="93"/>
      <c r="AV13817" s="93"/>
    </row>
    <row r="13818" spans="35:48" x14ac:dyDescent="0.55000000000000004">
      <c r="AI13818" s="278" t="s">
        <v>22112</v>
      </c>
      <c r="AJ13818" s="279">
        <v>10142.01</v>
      </c>
      <c r="AL13818" s="246" t="s">
        <v>57908</v>
      </c>
      <c r="AM13818" s="247">
        <v>93197.33</v>
      </c>
      <c r="AO13818" s="226" t="s">
        <v>50440</v>
      </c>
      <c r="AP13818" s="227">
        <v>2106.9299999999998</v>
      </c>
      <c r="AR13818" s="207" t="s">
        <v>27689</v>
      </c>
      <c r="AS13818" s="208">
        <v>49956.14</v>
      </c>
      <c r="AT13818" s="93"/>
      <c r="AU13818" s="93"/>
      <c r="AV13818" s="93"/>
    </row>
    <row r="13819" spans="35:48" x14ac:dyDescent="0.55000000000000004">
      <c r="AI13819" s="278" t="s">
        <v>22113</v>
      </c>
      <c r="AJ13819" s="279">
        <v>9544.4</v>
      </c>
      <c r="AL13819" s="246" t="s">
        <v>62265</v>
      </c>
      <c r="AM13819" s="247">
        <v>1145.1600000000001</v>
      </c>
      <c r="AO13819" s="226" t="s">
        <v>53864</v>
      </c>
      <c r="AP13819" s="227">
        <v>33.24</v>
      </c>
      <c r="AR13819" s="207" t="s">
        <v>27690</v>
      </c>
      <c r="AS13819" s="208">
        <v>1300</v>
      </c>
      <c r="AT13819" s="93"/>
      <c r="AU13819" s="93"/>
      <c r="AV13819" s="93"/>
    </row>
    <row r="13820" spans="35:48" x14ac:dyDescent="0.55000000000000004">
      <c r="AI13820" s="278" t="s">
        <v>43267</v>
      </c>
      <c r="AJ13820" s="279">
        <v>7</v>
      </c>
      <c r="AL13820" s="246" t="s">
        <v>61617</v>
      </c>
      <c r="AM13820" s="247">
        <v>33084.92</v>
      </c>
      <c r="AO13820" s="226" t="s">
        <v>50441</v>
      </c>
      <c r="AP13820" s="227">
        <v>634.47</v>
      </c>
      <c r="AR13820" s="207" t="s">
        <v>27691</v>
      </c>
      <c r="AS13820" s="208">
        <v>1537.96</v>
      </c>
      <c r="AT13820" s="93"/>
      <c r="AU13820" s="93"/>
      <c r="AV13820" s="93"/>
    </row>
    <row r="13821" spans="35:48" x14ac:dyDescent="0.55000000000000004">
      <c r="AI13821" s="278" t="s">
        <v>22116</v>
      </c>
      <c r="AJ13821" s="279">
        <v>12634.9</v>
      </c>
      <c r="AL13821" s="246" t="s">
        <v>59887</v>
      </c>
      <c r="AM13821" s="247">
        <v>43192.85</v>
      </c>
      <c r="AO13821" s="226" t="s">
        <v>28301</v>
      </c>
      <c r="AP13821" s="227">
        <v>8293</v>
      </c>
      <c r="AR13821" s="207" t="s">
        <v>27692</v>
      </c>
      <c r="AS13821" s="208">
        <v>1073.04</v>
      </c>
      <c r="AT13821" s="93"/>
      <c r="AU13821" s="93"/>
      <c r="AV13821" s="93"/>
    </row>
    <row r="13822" spans="35:48" x14ac:dyDescent="0.55000000000000004">
      <c r="AI13822" s="278" t="s">
        <v>22117</v>
      </c>
      <c r="AJ13822" s="279">
        <v>83753.36</v>
      </c>
      <c r="AL13822" s="246" t="s">
        <v>61618</v>
      </c>
      <c r="AM13822" s="247">
        <v>94169.57</v>
      </c>
      <c r="AO13822" s="226" t="s">
        <v>35733</v>
      </c>
      <c r="AP13822" s="227">
        <v>549620.78</v>
      </c>
      <c r="AR13822" s="207" t="s">
        <v>27693</v>
      </c>
      <c r="AS13822" s="208">
        <v>732.59</v>
      </c>
      <c r="AT13822" s="93"/>
      <c r="AU13822" s="93"/>
      <c r="AV13822" s="93"/>
    </row>
    <row r="13823" spans="35:48" x14ac:dyDescent="0.55000000000000004">
      <c r="AI13823" s="278" t="s">
        <v>22119</v>
      </c>
      <c r="AJ13823" s="279">
        <v>54098</v>
      </c>
      <c r="AL13823" s="246" t="s">
        <v>62266</v>
      </c>
      <c r="AM13823" s="247">
        <v>14969</v>
      </c>
      <c r="AO13823" s="226" t="s">
        <v>28302</v>
      </c>
      <c r="AP13823" s="227">
        <v>176508.41</v>
      </c>
      <c r="AR13823" s="207" t="s">
        <v>27694</v>
      </c>
      <c r="AS13823" s="208">
        <v>1500</v>
      </c>
      <c r="AT13823" s="93"/>
      <c r="AU13823" s="93"/>
      <c r="AV13823" s="93"/>
    </row>
    <row r="13824" spans="35:48" x14ac:dyDescent="0.55000000000000004">
      <c r="AI13824" s="278" t="s">
        <v>69358</v>
      </c>
      <c r="AJ13824" s="279">
        <v>296545.27</v>
      </c>
      <c r="AL13824" s="246" t="s">
        <v>64966</v>
      </c>
      <c r="AM13824" s="247">
        <v>-14969</v>
      </c>
      <c r="AO13824" s="226" t="s">
        <v>47301</v>
      </c>
      <c r="AP13824" s="227">
        <v>11284.16</v>
      </c>
      <c r="AR13824" s="207" t="s">
        <v>27695</v>
      </c>
      <c r="AS13824" s="208">
        <v>7100</v>
      </c>
      <c r="AT13824" s="93"/>
      <c r="AU13824" s="93"/>
      <c r="AV13824" s="93"/>
    </row>
    <row r="13825" spans="35:48" x14ac:dyDescent="0.55000000000000004">
      <c r="AI13825" s="278" t="s">
        <v>22135</v>
      </c>
      <c r="AJ13825" s="279">
        <v>159614.82999999999</v>
      </c>
      <c r="AL13825" s="246" t="s">
        <v>50462</v>
      </c>
      <c r="AM13825" s="247">
        <v>20054.259999999998</v>
      </c>
      <c r="AO13825" s="226" t="s">
        <v>35734</v>
      </c>
      <c r="AP13825" s="227">
        <v>96875.26</v>
      </c>
      <c r="AR13825" s="207" t="s">
        <v>27696</v>
      </c>
      <c r="AS13825" s="208">
        <v>657.91</v>
      </c>
      <c r="AT13825" s="93"/>
      <c r="AU13825" s="93"/>
      <c r="AV13825" s="93"/>
    </row>
    <row r="13826" spans="35:48" x14ac:dyDescent="0.55000000000000004">
      <c r="AI13826" s="278" t="s">
        <v>48478</v>
      </c>
      <c r="AJ13826" s="279">
        <v>41597.910000000003</v>
      </c>
      <c r="AL13826" s="246" t="s">
        <v>59888</v>
      </c>
      <c r="AM13826" s="247">
        <v>37448.78</v>
      </c>
      <c r="AO13826" s="226" t="s">
        <v>35735</v>
      </c>
      <c r="AP13826" s="227">
        <v>160547.5</v>
      </c>
      <c r="AR13826" s="207" t="s">
        <v>27697</v>
      </c>
      <c r="AS13826" s="208">
        <v>1864.48</v>
      </c>
      <c r="AT13826" s="93"/>
      <c r="AU13826" s="93"/>
      <c r="AV13826" s="93"/>
    </row>
    <row r="13827" spans="35:48" x14ac:dyDescent="0.55000000000000004">
      <c r="AI13827" s="278" t="s">
        <v>70927</v>
      </c>
      <c r="AJ13827" s="279">
        <v>49433.53</v>
      </c>
      <c r="AL13827" s="246" t="s">
        <v>59889</v>
      </c>
      <c r="AM13827" s="247">
        <v>34474.660000000003</v>
      </c>
      <c r="AO13827" s="226" t="s">
        <v>39526</v>
      </c>
      <c r="AP13827" s="227">
        <v>19051.66</v>
      </c>
      <c r="AR13827" s="207" t="s">
        <v>27698</v>
      </c>
      <c r="AS13827" s="208">
        <v>2925.23</v>
      </c>
      <c r="AT13827" s="93"/>
      <c r="AU13827" s="93"/>
      <c r="AV13827" s="93"/>
    </row>
    <row r="13828" spans="35:48" x14ac:dyDescent="0.55000000000000004">
      <c r="AI13828" s="278" t="s">
        <v>22137</v>
      </c>
      <c r="AJ13828" s="279">
        <v>19138.04</v>
      </c>
      <c r="AL13828" s="246" t="s">
        <v>59890</v>
      </c>
      <c r="AM13828" s="247">
        <v>105161.01</v>
      </c>
      <c r="AO13828" s="226" t="s">
        <v>50442</v>
      </c>
      <c r="AP13828" s="227">
        <v>37745</v>
      </c>
      <c r="AR13828" s="207" t="s">
        <v>27699</v>
      </c>
      <c r="AS13828" s="208">
        <v>430.35</v>
      </c>
      <c r="AT13828" s="93"/>
      <c r="AU13828" s="93"/>
      <c r="AV13828" s="93"/>
    </row>
    <row r="13829" spans="35:48" x14ac:dyDescent="0.55000000000000004">
      <c r="AI13829" s="278" t="s">
        <v>43268</v>
      </c>
      <c r="AJ13829" s="279">
        <v>18934.919999999998</v>
      </c>
      <c r="AL13829" s="246" t="s">
        <v>59891</v>
      </c>
      <c r="AM13829" s="247">
        <v>4421.97</v>
      </c>
      <c r="AO13829" s="226" t="s">
        <v>35736</v>
      </c>
      <c r="AP13829" s="227">
        <v>132297.73000000001</v>
      </c>
      <c r="AR13829" s="207" t="s">
        <v>27700</v>
      </c>
      <c r="AS13829" s="208">
        <v>11977.71</v>
      </c>
      <c r="AT13829" s="93"/>
      <c r="AU13829" s="93"/>
      <c r="AV13829" s="93"/>
    </row>
    <row r="13830" spans="35:48" x14ac:dyDescent="0.55000000000000004">
      <c r="AI13830" s="278" t="s">
        <v>69359</v>
      </c>
      <c r="AJ13830" s="279">
        <v>918.75</v>
      </c>
      <c r="AL13830" s="246" t="s">
        <v>59892</v>
      </c>
      <c r="AM13830" s="247">
        <v>74013.22</v>
      </c>
      <c r="AO13830" s="226" t="s">
        <v>49183</v>
      </c>
      <c r="AP13830" s="227">
        <v>22285</v>
      </c>
      <c r="AR13830" s="207" t="s">
        <v>27701</v>
      </c>
      <c r="AS13830" s="208">
        <v>3143.79</v>
      </c>
      <c r="AT13830" s="93"/>
      <c r="AU13830" s="93"/>
      <c r="AV13830" s="93"/>
    </row>
    <row r="13831" spans="35:48" x14ac:dyDescent="0.55000000000000004">
      <c r="AI13831" s="278" t="s">
        <v>22139</v>
      </c>
      <c r="AJ13831" s="279">
        <v>3267.95</v>
      </c>
      <c r="AL13831" s="246" t="s">
        <v>28648</v>
      </c>
      <c r="AM13831" s="247">
        <v>3242</v>
      </c>
      <c r="AO13831" s="226" t="s">
        <v>39527</v>
      </c>
      <c r="AP13831" s="227">
        <v>766.48</v>
      </c>
      <c r="AR13831" s="207" t="s">
        <v>27702</v>
      </c>
      <c r="AS13831" s="208">
        <v>10070.530000000001</v>
      </c>
      <c r="AT13831" s="93"/>
      <c r="AU13831" s="93"/>
      <c r="AV13831" s="93"/>
    </row>
    <row r="13832" spans="35:48" x14ac:dyDescent="0.55000000000000004">
      <c r="AI13832" s="278" t="s">
        <v>22140</v>
      </c>
      <c r="AJ13832" s="279">
        <v>57217.57</v>
      </c>
      <c r="AL13832" s="246" t="s">
        <v>63415</v>
      </c>
      <c r="AM13832" s="247">
        <v>20666.740000000002</v>
      </c>
      <c r="AO13832" s="226" t="s">
        <v>48287</v>
      </c>
      <c r="AP13832" s="227">
        <v>720.03</v>
      </c>
      <c r="AR13832" s="207" t="s">
        <v>27703</v>
      </c>
      <c r="AS13832" s="208">
        <v>2919.17</v>
      </c>
      <c r="AT13832" s="93"/>
      <c r="AU13832" s="93"/>
      <c r="AV13832" s="93"/>
    </row>
    <row r="13833" spans="35:48" x14ac:dyDescent="0.55000000000000004">
      <c r="AI13833" s="278" t="s">
        <v>22205</v>
      </c>
      <c r="AJ13833" s="279">
        <v>254017.36</v>
      </c>
      <c r="AL13833" s="246" t="s">
        <v>63416</v>
      </c>
      <c r="AM13833" s="247">
        <v>1580.99</v>
      </c>
      <c r="AO13833" s="226" t="s">
        <v>45652</v>
      </c>
      <c r="AP13833" s="227">
        <v>498089.52</v>
      </c>
      <c r="AR13833" s="207" t="s">
        <v>27704</v>
      </c>
      <c r="AS13833" s="208">
        <v>5293.85</v>
      </c>
      <c r="AT13833" s="93"/>
      <c r="AU13833" s="93"/>
      <c r="AV13833" s="93"/>
    </row>
    <row r="13834" spans="35:48" x14ac:dyDescent="0.55000000000000004">
      <c r="AI13834" s="278" t="s">
        <v>22208</v>
      </c>
      <c r="AJ13834" s="279">
        <v>119657.33</v>
      </c>
      <c r="AL13834" s="246" t="s">
        <v>34208</v>
      </c>
      <c r="AM13834" s="247">
        <v>5206.47</v>
      </c>
      <c r="AO13834" s="226" t="s">
        <v>47302</v>
      </c>
      <c r="AP13834" s="227">
        <v>750</v>
      </c>
      <c r="AR13834" s="207" t="s">
        <v>27705</v>
      </c>
      <c r="AS13834" s="208">
        <v>4728.22</v>
      </c>
      <c r="AT13834" s="93"/>
      <c r="AU13834" s="93"/>
      <c r="AV13834" s="93"/>
    </row>
    <row r="13835" spans="35:48" x14ac:dyDescent="0.55000000000000004">
      <c r="AI13835" s="278" t="s">
        <v>22211</v>
      </c>
      <c r="AJ13835" s="279">
        <v>141748.35</v>
      </c>
      <c r="AL13835" s="246" t="s">
        <v>59242</v>
      </c>
      <c r="AM13835" s="247">
        <v>5250</v>
      </c>
      <c r="AO13835" s="226" t="s">
        <v>28303</v>
      </c>
      <c r="AP13835" s="227">
        <v>126561.65</v>
      </c>
      <c r="AR13835" s="207" t="s">
        <v>27706</v>
      </c>
      <c r="AS13835" s="208">
        <v>335.72</v>
      </c>
      <c r="AT13835" s="93"/>
      <c r="AU13835" s="93"/>
      <c r="AV13835" s="93"/>
    </row>
    <row r="13836" spans="35:48" x14ac:dyDescent="0.55000000000000004">
      <c r="AI13836" s="278" t="s">
        <v>36394</v>
      </c>
      <c r="AJ13836" s="279">
        <v>1400</v>
      </c>
      <c r="AL13836" s="246" t="s">
        <v>59243</v>
      </c>
      <c r="AM13836" s="247">
        <v>140</v>
      </c>
      <c r="AO13836" s="226" t="s">
        <v>35737</v>
      </c>
      <c r="AP13836" s="227">
        <v>232347.51</v>
      </c>
      <c r="AR13836" s="207" t="s">
        <v>27707</v>
      </c>
      <c r="AS13836" s="208">
        <v>2471.4899999999998</v>
      </c>
      <c r="AT13836" s="93"/>
      <c r="AU13836" s="93"/>
      <c r="AV13836" s="93"/>
    </row>
    <row r="13837" spans="35:48" x14ac:dyDescent="0.55000000000000004">
      <c r="AI13837" s="278" t="s">
        <v>22214</v>
      </c>
      <c r="AJ13837" s="279">
        <v>119205.08</v>
      </c>
      <c r="AL13837" s="246" t="s">
        <v>59244</v>
      </c>
      <c r="AM13837" s="247">
        <v>1086.24</v>
      </c>
      <c r="AO13837" s="226" t="s">
        <v>35738</v>
      </c>
      <c r="AP13837" s="227">
        <v>129039.56</v>
      </c>
      <c r="AR13837" s="207" t="s">
        <v>27708</v>
      </c>
      <c r="AS13837" s="208">
        <v>4048.72</v>
      </c>
      <c r="AT13837" s="93"/>
      <c r="AU13837" s="93"/>
      <c r="AV13837" s="93"/>
    </row>
    <row r="13838" spans="35:48" x14ac:dyDescent="0.55000000000000004">
      <c r="AI13838" s="278" t="s">
        <v>22215</v>
      </c>
      <c r="AJ13838" s="279">
        <v>72543.23</v>
      </c>
      <c r="AL13838" s="246" t="s">
        <v>28652</v>
      </c>
      <c r="AM13838" s="247">
        <v>30809.51</v>
      </c>
      <c r="AO13838" s="226" t="s">
        <v>34191</v>
      </c>
      <c r="AP13838" s="227">
        <v>2711.25</v>
      </c>
      <c r="AR13838" s="207" t="s">
        <v>27709</v>
      </c>
      <c r="AS13838" s="208">
        <v>3000</v>
      </c>
      <c r="AT13838" s="93"/>
      <c r="AU13838" s="93"/>
      <c r="AV13838" s="93"/>
    </row>
    <row r="13839" spans="35:48" x14ac:dyDescent="0.55000000000000004">
      <c r="AI13839" s="278" t="s">
        <v>22217</v>
      </c>
      <c r="AJ13839" s="279">
        <v>2224.4</v>
      </c>
      <c r="AL13839" s="246" t="s">
        <v>35756</v>
      </c>
      <c r="AM13839" s="247">
        <v>8882.93</v>
      </c>
      <c r="AO13839" s="226" t="s">
        <v>28304</v>
      </c>
      <c r="AP13839" s="227">
        <v>144444.1</v>
      </c>
      <c r="AR13839" s="207" t="s">
        <v>27710</v>
      </c>
      <c r="AS13839" s="208">
        <v>1500</v>
      </c>
      <c r="AT13839" s="93"/>
      <c r="AU13839" s="93"/>
      <c r="AV13839" s="93"/>
    </row>
    <row r="13840" spans="35:48" x14ac:dyDescent="0.55000000000000004">
      <c r="AI13840" s="278" t="s">
        <v>22218</v>
      </c>
      <c r="AJ13840" s="279">
        <v>101999.41</v>
      </c>
      <c r="AL13840" s="246" t="s">
        <v>28653</v>
      </c>
      <c r="AM13840" s="247">
        <v>230.59</v>
      </c>
      <c r="AO13840" s="226" t="s">
        <v>28305</v>
      </c>
      <c r="AP13840" s="227">
        <v>13846.31</v>
      </c>
      <c r="AR13840" s="207" t="s">
        <v>27711</v>
      </c>
      <c r="AS13840" s="208">
        <v>7100</v>
      </c>
      <c r="AT13840" s="93"/>
      <c r="AU13840" s="93"/>
      <c r="AV13840" s="93"/>
    </row>
    <row r="13841" spans="35:48" x14ac:dyDescent="0.55000000000000004">
      <c r="AI13841" s="278" t="s">
        <v>13723</v>
      </c>
      <c r="AJ13841" s="279">
        <v>98652.6</v>
      </c>
      <c r="AL13841" s="246" t="s">
        <v>55471</v>
      </c>
      <c r="AM13841" s="247">
        <v>1230</v>
      </c>
      <c r="AO13841" s="226" t="s">
        <v>34192</v>
      </c>
      <c r="AP13841" s="227">
        <v>230667.78</v>
      </c>
      <c r="AR13841" s="207" t="s">
        <v>27712</v>
      </c>
      <c r="AS13841" s="208">
        <v>657.91</v>
      </c>
      <c r="AT13841" s="93"/>
      <c r="AU13841" s="93"/>
      <c r="AV13841" s="93"/>
    </row>
    <row r="13842" spans="35:48" x14ac:dyDescent="0.55000000000000004">
      <c r="AI13842" s="278" t="s">
        <v>22220</v>
      </c>
      <c r="AJ13842" s="279">
        <v>50500</v>
      </c>
      <c r="AL13842" s="246" t="s">
        <v>55472</v>
      </c>
      <c r="AM13842" s="247">
        <v>384</v>
      </c>
      <c r="AO13842" s="226" t="s">
        <v>28306</v>
      </c>
      <c r="AP13842" s="227">
        <v>23157.71</v>
      </c>
      <c r="AR13842" s="207" t="s">
        <v>27713</v>
      </c>
      <c r="AS13842" s="208">
        <v>1864.48</v>
      </c>
      <c r="AT13842" s="93"/>
      <c r="AU13842" s="93"/>
      <c r="AV13842" s="93"/>
    </row>
    <row r="13843" spans="35:48" x14ac:dyDescent="0.55000000000000004">
      <c r="AI13843" s="278" t="s">
        <v>13724</v>
      </c>
      <c r="AJ13843" s="279">
        <v>2500</v>
      </c>
      <c r="AL13843" s="246" t="s">
        <v>53912</v>
      </c>
      <c r="AM13843" s="247">
        <v>667.91</v>
      </c>
      <c r="AO13843" s="226" t="s">
        <v>35739</v>
      </c>
      <c r="AP13843" s="227">
        <v>583568.11</v>
      </c>
      <c r="AR13843" s="207" t="s">
        <v>27714</v>
      </c>
      <c r="AS13843" s="208">
        <v>4300</v>
      </c>
      <c r="AT13843" s="93"/>
      <c r="AU13843" s="93"/>
      <c r="AV13843" s="93"/>
    </row>
    <row r="13844" spans="35:48" x14ac:dyDescent="0.55000000000000004">
      <c r="AI13844" s="278" t="s">
        <v>35191</v>
      </c>
      <c r="AJ13844" s="279">
        <v>2329.7600000000002</v>
      </c>
      <c r="AL13844" s="246" t="s">
        <v>64967</v>
      </c>
      <c r="AM13844" s="247">
        <v>3000</v>
      </c>
      <c r="AO13844" s="226" t="s">
        <v>50443</v>
      </c>
      <c r="AP13844" s="227">
        <v>3.33</v>
      </c>
      <c r="AR13844" s="207" t="s">
        <v>27715</v>
      </c>
      <c r="AS13844" s="208">
        <v>13679.89</v>
      </c>
      <c r="AT13844" s="93"/>
      <c r="AU13844" s="93"/>
      <c r="AV13844" s="93"/>
    </row>
    <row r="13845" spans="35:48" x14ac:dyDescent="0.55000000000000004">
      <c r="AI13845" s="278" t="s">
        <v>40806</v>
      </c>
      <c r="AJ13845" s="279">
        <v>1189.46</v>
      </c>
      <c r="AL13845" s="246" t="s">
        <v>64968</v>
      </c>
      <c r="AM13845" s="247">
        <v>226.23</v>
      </c>
      <c r="AO13845" s="226" t="s">
        <v>53865</v>
      </c>
      <c r="AP13845" s="227">
        <v>11.34</v>
      </c>
      <c r="AR13845" s="207" t="s">
        <v>27716</v>
      </c>
      <c r="AS13845" s="208">
        <v>430.35</v>
      </c>
      <c r="AT13845" s="93"/>
      <c r="AU13845" s="93"/>
      <c r="AV13845" s="93"/>
    </row>
    <row r="13846" spans="35:48" x14ac:dyDescent="0.55000000000000004">
      <c r="AI13846" s="278" t="s">
        <v>35192</v>
      </c>
      <c r="AJ13846" s="279">
        <v>18007.189999999999</v>
      </c>
      <c r="AL13846" s="246" t="s">
        <v>64969</v>
      </c>
      <c r="AM13846" s="247">
        <v>3099.54</v>
      </c>
      <c r="AO13846" s="226" t="s">
        <v>48288</v>
      </c>
      <c r="AP13846" s="227">
        <v>213.14</v>
      </c>
      <c r="AR13846" s="207" t="s">
        <v>27717</v>
      </c>
      <c r="AS13846" s="208">
        <v>20819.28</v>
      </c>
      <c r="AT13846" s="93"/>
      <c r="AU13846" s="93"/>
      <c r="AV13846" s="93"/>
    </row>
    <row r="13847" spans="35:48" x14ac:dyDescent="0.55000000000000004">
      <c r="AI13847" s="278" t="s">
        <v>22221</v>
      </c>
      <c r="AJ13847" s="279">
        <v>12939.13</v>
      </c>
      <c r="AL13847" s="246" t="s">
        <v>35757</v>
      </c>
      <c r="AM13847" s="247">
        <v>7026.95</v>
      </c>
      <c r="AO13847" s="226" t="s">
        <v>45653</v>
      </c>
      <c r="AP13847" s="227">
        <v>228623</v>
      </c>
      <c r="AR13847" s="207" t="s">
        <v>27718</v>
      </c>
      <c r="AS13847" s="208">
        <v>3143.79</v>
      </c>
      <c r="AT13847" s="93"/>
      <c r="AU13847" s="93"/>
      <c r="AV13847" s="93"/>
    </row>
    <row r="13848" spans="35:48" x14ac:dyDescent="0.55000000000000004">
      <c r="AI13848" s="278" t="s">
        <v>22222</v>
      </c>
      <c r="AJ13848" s="279">
        <v>50658.6</v>
      </c>
      <c r="AL13848" s="246" t="s">
        <v>36772</v>
      </c>
      <c r="AM13848" s="247">
        <v>5253.48</v>
      </c>
      <c r="AO13848" s="226" t="s">
        <v>45654</v>
      </c>
      <c r="AP13848" s="227">
        <v>17489.740000000002</v>
      </c>
      <c r="AR13848" s="207" t="s">
        <v>14239</v>
      </c>
      <c r="AS13848" s="208">
        <v>13615.06</v>
      </c>
      <c r="AT13848" s="93"/>
      <c r="AU13848" s="93"/>
      <c r="AV13848" s="93"/>
    </row>
    <row r="13849" spans="35:48" x14ac:dyDescent="0.55000000000000004">
      <c r="AI13849" s="278" t="s">
        <v>50688</v>
      </c>
      <c r="AJ13849" s="279">
        <v>151.5</v>
      </c>
      <c r="AL13849" s="246" t="s">
        <v>56633</v>
      </c>
      <c r="AM13849" s="247">
        <v>27.72</v>
      </c>
      <c r="AO13849" s="226" t="s">
        <v>53866</v>
      </c>
      <c r="AP13849" s="227">
        <v>939</v>
      </c>
      <c r="AR13849" s="207" t="s">
        <v>27719</v>
      </c>
      <c r="AS13849" s="208">
        <v>3874.36</v>
      </c>
      <c r="AT13849" s="93"/>
      <c r="AU13849" s="93"/>
      <c r="AV13849" s="93"/>
    </row>
    <row r="13850" spans="35:48" x14ac:dyDescent="0.55000000000000004">
      <c r="AI13850" s="278" t="s">
        <v>13725</v>
      </c>
      <c r="AJ13850" s="279">
        <v>76041.16</v>
      </c>
      <c r="AL13850" s="246" t="s">
        <v>35758</v>
      </c>
      <c r="AM13850" s="247">
        <v>1973.73</v>
      </c>
      <c r="AO13850" s="226" t="s">
        <v>45655</v>
      </c>
      <c r="AP13850" s="227">
        <v>83737.5</v>
      </c>
      <c r="AR13850" s="207" t="s">
        <v>27720</v>
      </c>
      <c r="AS13850" s="208">
        <v>47286.38</v>
      </c>
      <c r="AT13850" s="93"/>
      <c r="AU13850" s="93"/>
      <c r="AV13850" s="93"/>
    </row>
    <row r="13851" spans="35:48" x14ac:dyDescent="0.55000000000000004">
      <c r="AI13851" s="278" t="s">
        <v>13726</v>
      </c>
      <c r="AJ13851" s="279">
        <v>214309.63</v>
      </c>
      <c r="AL13851" s="246" t="s">
        <v>35759</v>
      </c>
      <c r="AM13851" s="247">
        <v>560.9</v>
      </c>
      <c r="AO13851" s="226" t="s">
        <v>45656</v>
      </c>
      <c r="AP13851" s="227">
        <v>6405.92</v>
      </c>
      <c r="AR13851" s="207" t="s">
        <v>27721</v>
      </c>
      <c r="AS13851" s="208">
        <v>6200</v>
      </c>
      <c r="AT13851" s="93"/>
      <c r="AU13851" s="93"/>
      <c r="AV13851" s="93"/>
    </row>
    <row r="13852" spans="35:48" x14ac:dyDescent="0.55000000000000004">
      <c r="AI13852" s="278" t="s">
        <v>22223</v>
      </c>
      <c r="AJ13852" s="279">
        <v>123579.65</v>
      </c>
      <c r="AL13852" s="246" t="s">
        <v>61619</v>
      </c>
      <c r="AM13852" s="247">
        <v>11188.55</v>
      </c>
      <c r="AO13852" s="226" t="s">
        <v>50444</v>
      </c>
      <c r="AP13852" s="227">
        <v>3030</v>
      </c>
      <c r="AR13852" s="207" t="s">
        <v>27722</v>
      </c>
      <c r="AS13852" s="208">
        <v>4388.09</v>
      </c>
      <c r="AT13852" s="93"/>
      <c r="AU13852" s="93"/>
      <c r="AV13852" s="93"/>
    </row>
    <row r="13853" spans="35:48" x14ac:dyDescent="0.55000000000000004">
      <c r="AI13853" s="278" t="s">
        <v>22224</v>
      </c>
      <c r="AJ13853" s="279">
        <v>17444</v>
      </c>
      <c r="AL13853" s="246" t="s">
        <v>61620</v>
      </c>
      <c r="AM13853" s="247">
        <v>1296.75</v>
      </c>
      <c r="AO13853" s="226" t="s">
        <v>28351</v>
      </c>
      <c r="AP13853" s="227">
        <v>282.48</v>
      </c>
      <c r="AR13853" s="207" t="s">
        <v>27723</v>
      </c>
      <c r="AS13853" s="208">
        <v>12435.81</v>
      </c>
      <c r="AT13853" s="93"/>
      <c r="AU13853" s="93"/>
      <c r="AV13853" s="93"/>
    </row>
    <row r="13854" spans="35:48" x14ac:dyDescent="0.55000000000000004">
      <c r="AI13854" s="278" t="s">
        <v>69360</v>
      </c>
      <c r="AJ13854" s="279">
        <v>163.15</v>
      </c>
      <c r="AL13854" s="246" t="s">
        <v>61621</v>
      </c>
      <c r="AM13854" s="247">
        <v>1236.3900000000001</v>
      </c>
      <c r="AO13854" s="226" t="s">
        <v>28352</v>
      </c>
      <c r="AP13854" s="227">
        <v>21.61</v>
      </c>
      <c r="AR13854" s="207" t="s">
        <v>27724</v>
      </c>
      <c r="AS13854" s="208">
        <v>20700</v>
      </c>
      <c r="AT13854" s="93"/>
      <c r="AU13854" s="93"/>
      <c r="AV13854" s="93"/>
    </row>
    <row r="13855" spans="35:48" x14ac:dyDescent="0.55000000000000004">
      <c r="AI13855" s="278" t="s">
        <v>69361</v>
      </c>
      <c r="AJ13855" s="279">
        <v>20.02</v>
      </c>
      <c r="AL13855" s="246" t="s">
        <v>61622</v>
      </c>
      <c r="AM13855" s="247">
        <v>464.31</v>
      </c>
      <c r="AO13855" s="226" t="s">
        <v>39529</v>
      </c>
      <c r="AP13855" s="227">
        <v>22783.31</v>
      </c>
      <c r="AR13855" s="207" t="s">
        <v>27725</v>
      </c>
      <c r="AS13855" s="208">
        <v>154907.65</v>
      </c>
      <c r="AT13855" s="93"/>
      <c r="AU13855" s="93"/>
      <c r="AV13855" s="93"/>
    </row>
    <row r="13856" spans="35:48" x14ac:dyDescent="0.55000000000000004">
      <c r="AI13856" s="278" t="s">
        <v>22225</v>
      </c>
      <c r="AJ13856" s="279">
        <v>88364.63</v>
      </c>
      <c r="AL13856" s="246" t="s">
        <v>64970</v>
      </c>
      <c r="AM13856" s="247">
        <v>8138.59</v>
      </c>
      <c r="AO13856" s="226" t="s">
        <v>39530</v>
      </c>
      <c r="AP13856" s="227">
        <v>6249.99</v>
      </c>
      <c r="AR13856" s="207" t="s">
        <v>27726</v>
      </c>
      <c r="AS13856" s="208">
        <v>5601.71</v>
      </c>
      <c r="AT13856" s="93"/>
      <c r="AU13856" s="93"/>
      <c r="AV13856" s="93"/>
    </row>
    <row r="13857" spans="35:48" x14ac:dyDescent="0.55000000000000004">
      <c r="AI13857" s="278" t="s">
        <v>36395</v>
      </c>
      <c r="AJ13857" s="279">
        <v>30542.55</v>
      </c>
      <c r="AL13857" s="246" t="s">
        <v>64971</v>
      </c>
      <c r="AM13857" s="247">
        <v>611.91</v>
      </c>
      <c r="AO13857" s="226" t="s">
        <v>39531</v>
      </c>
      <c r="AP13857" s="227">
        <v>1931.46</v>
      </c>
      <c r="AR13857" s="207" t="s">
        <v>27727</v>
      </c>
      <c r="AS13857" s="208">
        <v>30390</v>
      </c>
      <c r="AT13857" s="93"/>
      <c r="AU13857" s="93"/>
      <c r="AV13857" s="93"/>
    </row>
    <row r="13858" spans="35:48" x14ac:dyDescent="0.55000000000000004">
      <c r="AI13858" s="278" t="s">
        <v>36396</v>
      </c>
      <c r="AJ13858" s="279">
        <v>17978.46</v>
      </c>
      <c r="AL13858" s="246" t="s">
        <v>64972</v>
      </c>
      <c r="AM13858" s="247">
        <v>1.28</v>
      </c>
      <c r="AO13858" s="226" t="s">
        <v>39532</v>
      </c>
      <c r="AP13858" s="227">
        <v>6294.44</v>
      </c>
      <c r="AR13858" s="207" t="s">
        <v>27728</v>
      </c>
      <c r="AS13858" s="208">
        <v>11212</v>
      </c>
      <c r="AT13858" s="93"/>
      <c r="AU13858" s="93"/>
      <c r="AV13858" s="93"/>
    </row>
    <row r="13859" spans="35:48" x14ac:dyDescent="0.55000000000000004">
      <c r="AI13859" s="278" t="s">
        <v>35194</v>
      </c>
      <c r="AJ13859" s="279">
        <v>14010.64</v>
      </c>
      <c r="AL13859" s="246" t="s">
        <v>28718</v>
      </c>
      <c r="AM13859" s="247">
        <v>439.67</v>
      </c>
      <c r="AO13859" s="226" t="s">
        <v>39533</v>
      </c>
      <c r="AP13859" s="227">
        <v>5075.34</v>
      </c>
      <c r="AR13859" s="207" t="s">
        <v>27729</v>
      </c>
      <c r="AS13859" s="208">
        <v>1046.1500000000001</v>
      </c>
      <c r="AT13859" s="93"/>
      <c r="AU13859" s="93"/>
      <c r="AV13859" s="93"/>
    </row>
    <row r="13860" spans="35:48" x14ac:dyDescent="0.55000000000000004">
      <c r="AI13860" s="278" t="s">
        <v>60926</v>
      </c>
      <c r="AJ13860" s="279">
        <v>9234.98</v>
      </c>
      <c r="AL13860" s="246" t="s">
        <v>14348</v>
      </c>
      <c r="AM13860" s="247">
        <v>6750.6</v>
      </c>
      <c r="AO13860" s="226" t="s">
        <v>36748</v>
      </c>
      <c r="AP13860" s="227">
        <v>1100</v>
      </c>
      <c r="AR13860" s="207" t="s">
        <v>27730</v>
      </c>
      <c r="AS13860" s="208">
        <v>81988.69</v>
      </c>
      <c r="AT13860" s="93"/>
      <c r="AU13860" s="93"/>
      <c r="AV13860" s="93"/>
    </row>
    <row r="13861" spans="35:48" x14ac:dyDescent="0.55000000000000004">
      <c r="AI13861" s="278" t="s">
        <v>22227</v>
      </c>
      <c r="AJ13861" s="279">
        <v>2819.03</v>
      </c>
      <c r="AL13861" s="246" t="s">
        <v>50465</v>
      </c>
      <c r="AM13861" s="247">
        <v>3496.15</v>
      </c>
      <c r="AO13861" s="226" t="s">
        <v>50445</v>
      </c>
      <c r="AP13861" s="227">
        <v>1775</v>
      </c>
      <c r="AR13861" s="207" t="s">
        <v>27731</v>
      </c>
      <c r="AS13861" s="208">
        <v>23220.16</v>
      </c>
      <c r="AT13861" s="93"/>
      <c r="AU13861" s="93"/>
      <c r="AV13861" s="93"/>
    </row>
    <row r="13862" spans="35:48" x14ac:dyDescent="0.55000000000000004">
      <c r="AI13862" s="278" t="s">
        <v>54408</v>
      </c>
      <c r="AJ13862" s="279">
        <v>269448.78999999998</v>
      </c>
      <c r="AL13862" s="246" t="s">
        <v>53916</v>
      </c>
      <c r="AM13862" s="247">
        <v>43447.98</v>
      </c>
      <c r="AO13862" s="226" t="s">
        <v>36749</v>
      </c>
      <c r="AP13862" s="227">
        <v>4236</v>
      </c>
      <c r="AR13862" s="207" t="s">
        <v>14242</v>
      </c>
      <c r="AS13862" s="208">
        <v>83684.08</v>
      </c>
      <c r="AT13862" s="93"/>
      <c r="AU13862" s="93"/>
      <c r="AV13862" s="93"/>
    </row>
    <row r="13863" spans="35:48" x14ac:dyDescent="0.55000000000000004">
      <c r="AI13863" s="278" t="s">
        <v>13727</v>
      </c>
      <c r="AJ13863" s="279">
        <v>147688.1</v>
      </c>
      <c r="AL13863" s="246" t="s">
        <v>53917</v>
      </c>
      <c r="AM13863" s="247">
        <v>3323.77</v>
      </c>
      <c r="AO13863" s="226" t="s">
        <v>36750</v>
      </c>
      <c r="AP13863" s="227">
        <v>38449.980000000003</v>
      </c>
      <c r="AR13863" s="207" t="s">
        <v>14243</v>
      </c>
      <c r="AS13863" s="208">
        <v>27724.11</v>
      </c>
      <c r="AT13863" s="93"/>
      <c r="AU13863" s="93"/>
      <c r="AV13863" s="93"/>
    </row>
    <row r="13864" spans="35:48" x14ac:dyDescent="0.55000000000000004">
      <c r="AI13864" s="278" t="s">
        <v>66778</v>
      </c>
      <c r="AJ13864" s="279">
        <v>192087.69</v>
      </c>
      <c r="AL13864" s="246" t="s">
        <v>53918</v>
      </c>
      <c r="AM13864" s="247">
        <v>10644.77</v>
      </c>
      <c r="AO13864" s="226" t="s">
        <v>36751</v>
      </c>
      <c r="AP13864" s="227">
        <v>6125.01</v>
      </c>
      <c r="AR13864" s="207" t="s">
        <v>27732</v>
      </c>
      <c r="AS13864" s="208">
        <v>64.25</v>
      </c>
      <c r="AT13864" s="93"/>
      <c r="AU13864" s="93"/>
      <c r="AV13864" s="93"/>
    </row>
    <row r="13865" spans="35:48" x14ac:dyDescent="0.55000000000000004">
      <c r="AI13865" s="278" t="s">
        <v>13728</v>
      </c>
      <c r="AJ13865" s="279">
        <v>87455.69</v>
      </c>
      <c r="AL13865" s="246" t="s">
        <v>56634</v>
      </c>
      <c r="AM13865" s="247">
        <v>66069.399999999994</v>
      </c>
      <c r="AO13865" s="226" t="s">
        <v>36752</v>
      </c>
      <c r="AP13865" s="227">
        <v>7467.13</v>
      </c>
      <c r="AR13865" s="207" t="s">
        <v>14245</v>
      </c>
      <c r="AS13865" s="208">
        <v>7902.24</v>
      </c>
      <c r="AT13865" s="93"/>
      <c r="AU13865" s="93"/>
      <c r="AV13865" s="93"/>
    </row>
    <row r="13866" spans="35:48" x14ac:dyDescent="0.55000000000000004">
      <c r="AI13866" s="278" t="s">
        <v>47532</v>
      </c>
      <c r="AJ13866" s="279">
        <v>-6346.63</v>
      </c>
      <c r="AL13866" s="246" t="s">
        <v>53919</v>
      </c>
      <c r="AM13866" s="247">
        <v>7954.35</v>
      </c>
      <c r="AO13866" s="226" t="s">
        <v>36753</v>
      </c>
      <c r="AP13866" s="227">
        <v>4237.83</v>
      </c>
      <c r="AR13866" s="207" t="s">
        <v>14246</v>
      </c>
      <c r="AS13866" s="208">
        <v>17129.97</v>
      </c>
      <c r="AT13866" s="93"/>
      <c r="AU13866" s="93"/>
      <c r="AV13866" s="93"/>
    </row>
    <row r="13867" spans="35:48" x14ac:dyDescent="0.55000000000000004">
      <c r="AI13867" s="278" t="s">
        <v>47533</v>
      </c>
      <c r="AJ13867" s="279">
        <v>314</v>
      </c>
      <c r="AL13867" s="246" t="s">
        <v>34211</v>
      </c>
      <c r="AM13867" s="247">
        <v>124928.33</v>
      </c>
      <c r="AO13867" s="226" t="s">
        <v>36754</v>
      </c>
      <c r="AP13867" s="227">
        <v>11282.74</v>
      </c>
      <c r="AR13867" s="207" t="s">
        <v>14247</v>
      </c>
      <c r="AS13867" s="208">
        <v>22357.47</v>
      </c>
      <c r="AT13867" s="93"/>
      <c r="AU13867" s="93"/>
      <c r="AV13867" s="93"/>
    </row>
    <row r="13868" spans="35:48" x14ac:dyDescent="0.55000000000000004">
      <c r="AI13868" s="278" t="s">
        <v>46076</v>
      </c>
      <c r="AJ13868" s="279">
        <v>1842.31</v>
      </c>
      <c r="AL13868" s="246" t="s">
        <v>47312</v>
      </c>
      <c r="AM13868" s="247">
        <v>2300</v>
      </c>
      <c r="AO13868" s="226" t="s">
        <v>36755</v>
      </c>
      <c r="AP13868" s="227">
        <v>7821.84</v>
      </c>
      <c r="AR13868" s="207" t="s">
        <v>27733</v>
      </c>
      <c r="AS13868" s="208">
        <v>21242.880000000001</v>
      </c>
      <c r="AT13868" s="93"/>
      <c r="AU13868" s="93"/>
      <c r="AV13868" s="93"/>
    </row>
    <row r="13869" spans="35:48" x14ac:dyDescent="0.55000000000000004">
      <c r="AI13869" s="278" t="s">
        <v>40807</v>
      </c>
      <c r="AJ13869" s="279">
        <v>1037.49</v>
      </c>
      <c r="AL13869" s="246" t="s">
        <v>36778</v>
      </c>
      <c r="AM13869" s="247">
        <v>3304457.5</v>
      </c>
      <c r="AO13869" s="226" t="s">
        <v>36756</v>
      </c>
      <c r="AP13869" s="227">
        <v>18315.93</v>
      </c>
      <c r="AR13869" s="207" t="s">
        <v>27734</v>
      </c>
      <c r="AS13869" s="208">
        <v>18736</v>
      </c>
      <c r="AT13869" s="93"/>
      <c r="AU13869" s="93"/>
      <c r="AV13869" s="93"/>
    </row>
    <row r="13870" spans="35:48" x14ac:dyDescent="0.55000000000000004">
      <c r="AI13870" s="278" t="s">
        <v>40808</v>
      </c>
      <c r="AJ13870" s="279">
        <v>214.46</v>
      </c>
      <c r="AL13870" s="246" t="s">
        <v>62267</v>
      </c>
      <c r="AM13870" s="247">
        <v>69400</v>
      </c>
      <c r="AO13870" s="226" t="s">
        <v>48289</v>
      </c>
      <c r="AP13870" s="227">
        <v>11773.85</v>
      </c>
      <c r="AR13870" s="207" t="s">
        <v>27735</v>
      </c>
      <c r="AS13870" s="208">
        <v>4219</v>
      </c>
      <c r="AT13870" s="93"/>
      <c r="AU13870" s="93"/>
      <c r="AV13870" s="93"/>
    </row>
    <row r="13871" spans="35:48" x14ac:dyDescent="0.55000000000000004">
      <c r="AI13871" s="278" t="s">
        <v>40809</v>
      </c>
      <c r="AJ13871" s="279">
        <v>722.48</v>
      </c>
      <c r="AL13871" s="246" t="s">
        <v>59245</v>
      </c>
      <c r="AM13871" s="247">
        <v>2399.41</v>
      </c>
      <c r="AO13871" s="226" t="s">
        <v>48290</v>
      </c>
      <c r="AP13871" s="227">
        <v>900.7</v>
      </c>
      <c r="AR13871" s="207" t="s">
        <v>27736</v>
      </c>
      <c r="AS13871" s="208">
        <v>265.70999999999998</v>
      </c>
      <c r="AT13871" s="93"/>
      <c r="AU13871" s="93"/>
      <c r="AV13871" s="93"/>
    </row>
    <row r="13872" spans="35:48" x14ac:dyDescent="0.55000000000000004">
      <c r="AI13872" s="278" t="s">
        <v>69362</v>
      </c>
      <c r="AJ13872" s="279">
        <v>54.83</v>
      </c>
      <c r="AL13872" s="246" t="s">
        <v>34218</v>
      </c>
      <c r="AM13872" s="247">
        <v>254139.62</v>
      </c>
      <c r="AO13872" s="226" t="s">
        <v>48291</v>
      </c>
      <c r="AP13872" s="227">
        <v>2542.5700000000002</v>
      </c>
      <c r="AR13872" s="207" t="s">
        <v>27737</v>
      </c>
      <c r="AS13872" s="208">
        <v>34598.65</v>
      </c>
      <c r="AT13872" s="93"/>
      <c r="AU13872" s="93"/>
      <c r="AV13872" s="93"/>
    </row>
    <row r="13873" spans="35:48" x14ac:dyDescent="0.55000000000000004">
      <c r="AI13873" s="278" t="s">
        <v>33761</v>
      </c>
      <c r="AJ13873" s="279">
        <v>134364</v>
      </c>
      <c r="AL13873" s="246" t="s">
        <v>40657</v>
      </c>
      <c r="AM13873" s="247">
        <v>23603.65</v>
      </c>
      <c r="AO13873" s="226" t="s">
        <v>48292</v>
      </c>
      <c r="AP13873" s="227">
        <v>1565.88</v>
      </c>
      <c r="AR13873" s="207" t="s">
        <v>27738</v>
      </c>
      <c r="AS13873" s="208">
        <v>10800</v>
      </c>
      <c r="AT13873" s="93"/>
      <c r="AU13873" s="93"/>
      <c r="AV13873" s="93"/>
    </row>
    <row r="13874" spans="35:48" x14ac:dyDescent="0.55000000000000004">
      <c r="AI13874" s="278" t="s">
        <v>36406</v>
      </c>
      <c r="AJ13874" s="279">
        <v>246962</v>
      </c>
      <c r="AL13874" s="246" t="s">
        <v>47313</v>
      </c>
      <c r="AM13874" s="247">
        <v>8566.84</v>
      </c>
      <c r="AO13874" s="226" t="s">
        <v>50446</v>
      </c>
      <c r="AP13874" s="227">
        <v>504.72</v>
      </c>
      <c r="AR13874" s="207" t="s">
        <v>27739</v>
      </c>
      <c r="AS13874" s="208">
        <v>3493.33</v>
      </c>
      <c r="AT13874" s="93"/>
      <c r="AU13874" s="93"/>
      <c r="AV13874" s="93"/>
    </row>
    <row r="13875" spans="35:48" x14ac:dyDescent="0.55000000000000004">
      <c r="AI13875" s="278" t="s">
        <v>22327</v>
      </c>
      <c r="AJ13875" s="279">
        <v>308460.69</v>
      </c>
      <c r="AL13875" s="246" t="s">
        <v>34219</v>
      </c>
      <c r="AM13875" s="247">
        <v>475500.94</v>
      </c>
      <c r="AO13875" s="226" t="s">
        <v>45657</v>
      </c>
      <c r="AP13875" s="227">
        <v>26000</v>
      </c>
      <c r="AR13875" s="207" t="s">
        <v>27740</v>
      </c>
      <c r="AS13875" s="208">
        <v>2399.0500000000002</v>
      </c>
      <c r="AT13875" s="93"/>
      <c r="AU13875" s="93"/>
      <c r="AV13875" s="93"/>
    </row>
    <row r="13876" spans="35:48" x14ac:dyDescent="0.55000000000000004">
      <c r="AI13876" s="278" t="s">
        <v>35203</v>
      </c>
      <c r="AJ13876" s="279">
        <v>537675.87</v>
      </c>
      <c r="AL13876" s="246" t="s">
        <v>56635</v>
      </c>
      <c r="AM13876" s="247">
        <v>81123.8</v>
      </c>
      <c r="AO13876" s="226" t="s">
        <v>45658</v>
      </c>
      <c r="AP13876" s="227">
        <v>1989</v>
      </c>
      <c r="AR13876" s="207" t="s">
        <v>27741</v>
      </c>
      <c r="AS13876" s="208">
        <v>2199.5</v>
      </c>
      <c r="AT13876" s="93"/>
      <c r="AU13876" s="93"/>
      <c r="AV13876" s="93"/>
    </row>
    <row r="13877" spans="35:48" x14ac:dyDescent="0.55000000000000004">
      <c r="AI13877" s="278" t="s">
        <v>22328</v>
      </c>
      <c r="AJ13877" s="279">
        <v>90410.18</v>
      </c>
      <c r="AL13877" s="246" t="s">
        <v>36779</v>
      </c>
      <c r="AM13877" s="247">
        <v>1812.62</v>
      </c>
      <c r="AO13877" s="226" t="s">
        <v>28386</v>
      </c>
      <c r="AP13877" s="227">
        <v>16</v>
      </c>
      <c r="AR13877" s="207" t="s">
        <v>27742</v>
      </c>
      <c r="AS13877" s="208">
        <v>109680.76</v>
      </c>
      <c r="AT13877" s="93"/>
      <c r="AU13877" s="93"/>
      <c r="AV13877" s="93"/>
    </row>
    <row r="13878" spans="35:48" x14ac:dyDescent="0.55000000000000004">
      <c r="AI13878" s="278" t="s">
        <v>39250</v>
      </c>
      <c r="AJ13878" s="279">
        <v>393152.49</v>
      </c>
      <c r="AL13878" s="246" t="s">
        <v>62268</v>
      </c>
      <c r="AM13878" s="247">
        <v>17767.330000000002</v>
      </c>
      <c r="AO13878" s="226" t="s">
        <v>42972</v>
      </c>
      <c r="AP13878" s="227">
        <v>189812.5</v>
      </c>
      <c r="AR13878" s="207" t="s">
        <v>27743</v>
      </c>
      <c r="AS13878" s="208">
        <v>117386.5</v>
      </c>
      <c r="AT13878" s="93"/>
      <c r="AU13878" s="93"/>
      <c r="AV13878" s="93"/>
    </row>
    <row r="13879" spans="35:48" x14ac:dyDescent="0.55000000000000004">
      <c r="AI13879" s="278" t="s">
        <v>22329</v>
      </c>
      <c r="AJ13879" s="279">
        <v>46542.21</v>
      </c>
      <c r="AL13879" s="246" t="s">
        <v>28728</v>
      </c>
      <c r="AM13879" s="247">
        <v>360534.52</v>
      </c>
      <c r="AO13879" s="226" t="s">
        <v>42973</v>
      </c>
      <c r="AP13879" s="227">
        <v>14520.57</v>
      </c>
      <c r="AR13879" s="207" t="s">
        <v>27744</v>
      </c>
      <c r="AS13879" s="208">
        <v>85260.37</v>
      </c>
      <c r="AT13879" s="93"/>
      <c r="AU13879" s="93"/>
      <c r="AV13879" s="93"/>
    </row>
    <row r="13880" spans="35:48" x14ac:dyDescent="0.55000000000000004">
      <c r="AI13880" s="278" t="s">
        <v>22330</v>
      </c>
      <c r="AJ13880" s="279">
        <v>41860</v>
      </c>
      <c r="AL13880" s="246" t="s">
        <v>28729</v>
      </c>
      <c r="AM13880" s="247">
        <v>203657.26</v>
      </c>
      <c r="AO13880" s="226" t="s">
        <v>28395</v>
      </c>
      <c r="AP13880" s="227">
        <v>6081.84</v>
      </c>
      <c r="AR13880" s="207" t="s">
        <v>27745</v>
      </c>
      <c r="AS13880" s="208">
        <v>25235.13</v>
      </c>
      <c r="AT13880" s="93"/>
      <c r="AU13880" s="93"/>
      <c r="AV13880" s="93"/>
    </row>
    <row r="13881" spans="35:48" x14ac:dyDescent="0.55000000000000004">
      <c r="AI13881" s="278" t="s">
        <v>69363</v>
      </c>
      <c r="AJ13881" s="279">
        <v>6469.36</v>
      </c>
      <c r="AL13881" s="246" t="s">
        <v>35762</v>
      </c>
      <c r="AM13881" s="247">
        <v>469110.59</v>
      </c>
      <c r="AO13881" s="226" t="s">
        <v>28398</v>
      </c>
      <c r="AP13881" s="227">
        <v>5331.93</v>
      </c>
      <c r="AR13881" s="207" t="s">
        <v>27746</v>
      </c>
      <c r="AS13881" s="208">
        <v>11623</v>
      </c>
      <c r="AT13881" s="93"/>
      <c r="AU13881" s="93"/>
      <c r="AV13881" s="93"/>
    </row>
    <row r="13882" spans="35:48" x14ac:dyDescent="0.55000000000000004">
      <c r="AI13882" s="278" t="s">
        <v>22331</v>
      </c>
      <c r="AJ13882" s="279">
        <v>8886</v>
      </c>
      <c r="AL13882" s="246" t="s">
        <v>58346</v>
      </c>
      <c r="AM13882" s="247">
        <v>25544.25</v>
      </c>
      <c r="AO13882" s="226" t="s">
        <v>40647</v>
      </c>
      <c r="AP13882" s="227">
        <v>-3133.53</v>
      </c>
      <c r="AR13882" s="207" t="s">
        <v>27747</v>
      </c>
      <c r="AS13882" s="208">
        <v>76843</v>
      </c>
      <c r="AT13882" s="93"/>
      <c r="AU13882" s="93"/>
      <c r="AV13882" s="93"/>
    </row>
    <row r="13883" spans="35:48" x14ac:dyDescent="0.55000000000000004">
      <c r="AI13883" s="278" t="s">
        <v>22333</v>
      </c>
      <c r="AJ13883" s="279">
        <v>500</v>
      </c>
      <c r="AL13883" s="246" t="s">
        <v>35763</v>
      </c>
      <c r="AM13883" s="247">
        <v>57375.77</v>
      </c>
      <c r="AO13883" s="226" t="s">
        <v>28399</v>
      </c>
      <c r="AP13883" s="227">
        <v>276</v>
      </c>
      <c r="AR13883" s="207" t="s">
        <v>27748</v>
      </c>
      <c r="AS13883" s="208">
        <v>714844.7</v>
      </c>
      <c r="AT13883" s="93"/>
      <c r="AU13883" s="93"/>
      <c r="AV13883" s="93"/>
    </row>
    <row r="13884" spans="35:48" x14ac:dyDescent="0.55000000000000004">
      <c r="AI13884" s="278" t="s">
        <v>69364</v>
      </c>
      <c r="AJ13884" s="279">
        <v>5738.52</v>
      </c>
      <c r="AL13884" s="246" t="s">
        <v>34220</v>
      </c>
      <c r="AM13884" s="247">
        <v>844362.96</v>
      </c>
      <c r="AO13884" s="226" t="s">
        <v>48293</v>
      </c>
      <c r="AP13884" s="227">
        <v>1472.59</v>
      </c>
      <c r="AR13884" s="207" t="s">
        <v>27749</v>
      </c>
      <c r="AS13884" s="208">
        <v>5662.85</v>
      </c>
      <c r="AT13884" s="93"/>
      <c r="AU13884" s="93"/>
      <c r="AV13884" s="93"/>
    </row>
    <row r="13885" spans="35:48" x14ac:dyDescent="0.55000000000000004">
      <c r="AI13885" s="278" t="s">
        <v>58049</v>
      </c>
      <c r="AJ13885" s="279">
        <v>497523.55</v>
      </c>
      <c r="AL13885" s="246" t="s">
        <v>36780</v>
      </c>
      <c r="AM13885" s="247">
        <v>-24210.32</v>
      </c>
      <c r="AO13885" s="226" t="s">
        <v>48294</v>
      </c>
      <c r="AP13885" s="227">
        <v>114.78</v>
      </c>
      <c r="AR13885" s="207" t="s">
        <v>27750</v>
      </c>
      <c r="AS13885" s="208">
        <v>948.16</v>
      </c>
      <c r="AT13885" s="93"/>
      <c r="AU13885" s="93"/>
      <c r="AV13885" s="93"/>
    </row>
    <row r="13886" spans="35:48" x14ac:dyDescent="0.55000000000000004">
      <c r="AI13886" s="278" t="s">
        <v>69365</v>
      </c>
      <c r="AJ13886" s="279">
        <v>699.47</v>
      </c>
      <c r="AL13886" s="246" t="s">
        <v>35764</v>
      </c>
      <c r="AM13886" s="247">
        <v>873983.7</v>
      </c>
      <c r="AO13886" s="226" t="s">
        <v>48295</v>
      </c>
      <c r="AP13886" s="227">
        <v>352.61</v>
      </c>
      <c r="AR13886" s="207" t="s">
        <v>27751</v>
      </c>
      <c r="AS13886" s="208">
        <v>51870.44</v>
      </c>
      <c r="AT13886" s="93"/>
      <c r="AU13886" s="93"/>
      <c r="AV13886" s="93"/>
    </row>
    <row r="13887" spans="35:48" x14ac:dyDescent="0.55000000000000004">
      <c r="AI13887" s="278" t="s">
        <v>22334</v>
      </c>
      <c r="AJ13887" s="279">
        <v>553.23</v>
      </c>
      <c r="AL13887" s="246" t="s">
        <v>48313</v>
      </c>
      <c r="AM13887" s="247">
        <v>114413.92</v>
      </c>
      <c r="AO13887" s="226" t="s">
        <v>39535</v>
      </c>
      <c r="AP13887" s="227">
        <v>3750.02</v>
      </c>
      <c r="AR13887" s="207" t="s">
        <v>27752</v>
      </c>
      <c r="AS13887" s="208">
        <v>152890.68</v>
      </c>
      <c r="AT13887" s="93"/>
      <c r="AU13887" s="93"/>
      <c r="AV13887" s="93"/>
    </row>
    <row r="13888" spans="35:48" x14ac:dyDescent="0.55000000000000004">
      <c r="AI13888" s="278" t="s">
        <v>33762</v>
      </c>
      <c r="AJ13888" s="279">
        <v>2350000</v>
      </c>
      <c r="AL13888" s="246" t="s">
        <v>45690</v>
      </c>
      <c r="AM13888" s="247">
        <v>16001.09</v>
      </c>
      <c r="AO13888" s="226" t="s">
        <v>47303</v>
      </c>
      <c r="AP13888" s="227">
        <v>230</v>
      </c>
      <c r="AR13888" s="207" t="s">
        <v>27753</v>
      </c>
      <c r="AS13888" s="208">
        <v>156063.97</v>
      </c>
      <c r="AT13888" s="93"/>
      <c r="AU13888" s="93"/>
      <c r="AV13888" s="93"/>
    </row>
    <row r="13889" spans="35:48" x14ac:dyDescent="0.55000000000000004">
      <c r="AI13889" s="278" t="s">
        <v>40810</v>
      </c>
      <c r="AJ13889" s="279">
        <v>139724.42000000001</v>
      </c>
      <c r="AL13889" s="246" t="s">
        <v>62979</v>
      </c>
      <c r="AM13889" s="247">
        <v>5078.91</v>
      </c>
      <c r="AO13889" s="226" t="s">
        <v>28401</v>
      </c>
      <c r="AP13889" s="227">
        <v>27973.07</v>
      </c>
      <c r="AR13889" s="207" t="s">
        <v>27754</v>
      </c>
      <c r="AS13889" s="208">
        <v>4403.71</v>
      </c>
      <c r="AT13889" s="93"/>
      <c r="AU13889" s="93"/>
      <c r="AV13889" s="93"/>
    </row>
    <row r="13890" spans="35:48" x14ac:dyDescent="0.55000000000000004">
      <c r="AI13890" s="278" t="s">
        <v>43272</v>
      </c>
      <c r="AJ13890" s="279">
        <v>14346.36</v>
      </c>
      <c r="AL13890" s="246" t="s">
        <v>63808</v>
      </c>
      <c r="AM13890" s="247">
        <v>13832</v>
      </c>
      <c r="AO13890" s="226" t="s">
        <v>28402</v>
      </c>
      <c r="AP13890" s="227">
        <v>1970.89</v>
      </c>
      <c r="AR13890" s="207" t="s">
        <v>27755</v>
      </c>
      <c r="AS13890" s="208">
        <v>25993</v>
      </c>
      <c r="AT13890" s="93"/>
      <c r="AU13890" s="93"/>
      <c r="AV13890" s="93"/>
    </row>
    <row r="13891" spans="35:48" x14ac:dyDescent="0.55000000000000004">
      <c r="AI13891" s="278" t="s">
        <v>58050</v>
      </c>
      <c r="AJ13891" s="279">
        <v>8502.15</v>
      </c>
      <c r="AL13891" s="246" t="s">
        <v>63809</v>
      </c>
      <c r="AM13891" s="247">
        <v>932.63</v>
      </c>
      <c r="AO13891" s="226" t="s">
        <v>28403</v>
      </c>
      <c r="AP13891" s="227">
        <v>6373.47</v>
      </c>
      <c r="AR13891" s="207" t="s">
        <v>27756</v>
      </c>
      <c r="AS13891" s="208">
        <v>136.43</v>
      </c>
      <c r="AT13891" s="93"/>
      <c r="AU13891" s="93"/>
      <c r="AV13891" s="93"/>
    </row>
    <row r="13892" spans="35:48" x14ac:dyDescent="0.55000000000000004">
      <c r="AI13892" s="278" t="s">
        <v>54410</v>
      </c>
      <c r="AJ13892" s="279">
        <v>7959.6</v>
      </c>
      <c r="AL13892" s="246" t="s">
        <v>63810</v>
      </c>
      <c r="AM13892" s="247">
        <v>1784.02</v>
      </c>
      <c r="AO13892" s="226" t="s">
        <v>28404</v>
      </c>
      <c r="AP13892" s="227">
        <v>5155.13</v>
      </c>
      <c r="AR13892" s="207" t="s">
        <v>27757</v>
      </c>
      <c r="AS13892" s="208">
        <v>29680</v>
      </c>
      <c r="AT13892" s="93"/>
      <c r="AU13892" s="93"/>
      <c r="AV13892" s="93"/>
    </row>
    <row r="13893" spans="35:48" x14ac:dyDescent="0.55000000000000004">
      <c r="AI13893" s="278" t="s">
        <v>22339</v>
      </c>
      <c r="AJ13893" s="279">
        <v>294732.21000000002</v>
      </c>
      <c r="AL13893" s="246" t="s">
        <v>64973</v>
      </c>
      <c r="AM13893" s="247">
        <v>3475.81</v>
      </c>
      <c r="AO13893" s="226" t="s">
        <v>28405</v>
      </c>
      <c r="AP13893" s="227">
        <v>1931.66</v>
      </c>
      <c r="AR13893" s="207" t="s">
        <v>27758</v>
      </c>
      <c r="AS13893" s="208">
        <v>2901.1</v>
      </c>
      <c r="AT13893" s="93"/>
      <c r="AU13893" s="93"/>
      <c r="AV13893" s="93"/>
    </row>
    <row r="13894" spans="35:48" x14ac:dyDescent="0.55000000000000004">
      <c r="AI13894" s="278" t="s">
        <v>55616</v>
      </c>
      <c r="AJ13894" s="279">
        <v>2610</v>
      </c>
      <c r="AL13894" s="246" t="s">
        <v>62980</v>
      </c>
      <c r="AM13894" s="247">
        <v>54756.56</v>
      </c>
      <c r="AO13894" s="226" t="s">
        <v>42974</v>
      </c>
      <c r="AP13894" s="227">
        <v>4914.0600000000004</v>
      </c>
      <c r="AR13894" s="207" t="s">
        <v>27759</v>
      </c>
      <c r="AS13894" s="208">
        <v>4758.22</v>
      </c>
      <c r="AT13894" s="93"/>
      <c r="AU13894" s="93"/>
      <c r="AV13894" s="93"/>
    </row>
    <row r="13895" spans="35:48" x14ac:dyDescent="0.55000000000000004">
      <c r="AI13895" s="278" t="s">
        <v>22340</v>
      </c>
      <c r="AJ13895" s="279">
        <v>2873291.02</v>
      </c>
      <c r="AL13895" s="246" t="s">
        <v>53921</v>
      </c>
      <c r="AM13895" s="247">
        <v>10917.33</v>
      </c>
      <c r="AO13895" s="226" t="s">
        <v>42975</v>
      </c>
      <c r="AP13895" s="227">
        <v>375.94</v>
      </c>
      <c r="AR13895" s="207" t="s">
        <v>27760</v>
      </c>
      <c r="AS13895" s="208">
        <v>1421.1</v>
      </c>
      <c r="AT13895" s="93"/>
      <c r="AU13895" s="93"/>
      <c r="AV13895" s="93"/>
    </row>
    <row r="13896" spans="35:48" x14ac:dyDescent="0.55000000000000004">
      <c r="AI13896" s="278" t="s">
        <v>22341</v>
      </c>
      <c r="AJ13896" s="279">
        <v>921.28</v>
      </c>
      <c r="AL13896" s="246" t="s">
        <v>53922</v>
      </c>
      <c r="AM13896" s="247">
        <v>835.17</v>
      </c>
      <c r="AO13896" s="226" t="s">
        <v>42976</v>
      </c>
      <c r="AP13896" s="227">
        <v>4500</v>
      </c>
      <c r="AR13896" s="207" t="s">
        <v>27761</v>
      </c>
      <c r="AS13896" s="208">
        <v>6220</v>
      </c>
      <c r="AT13896" s="93"/>
      <c r="AU13896" s="93"/>
      <c r="AV13896" s="93"/>
    </row>
    <row r="13897" spans="35:48" x14ac:dyDescent="0.55000000000000004">
      <c r="AI13897" s="278" t="s">
        <v>22342</v>
      </c>
      <c r="AJ13897" s="279">
        <v>609927.66</v>
      </c>
      <c r="AL13897" s="246" t="s">
        <v>53923</v>
      </c>
      <c r="AM13897" s="247">
        <v>2674.75</v>
      </c>
      <c r="AO13897" s="226" t="s">
        <v>34194</v>
      </c>
      <c r="AP13897" s="227">
        <v>30586.23</v>
      </c>
      <c r="AR13897" s="207" t="s">
        <v>27762</v>
      </c>
      <c r="AS13897" s="208">
        <v>3451.48</v>
      </c>
      <c r="AT13897" s="93"/>
      <c r="AU13897" s="93"/>
      <c r="AV13897" s="93"/>
    </row>
    <row r="13898" spans="35:48" x14ac:dyDescent="0.55000000000000004">
      <c r="AI13898" s="278" t="s">
        <v>22343</v>
      </c>
      <c r="AJ13898" s="279">
        <v>544160.27</v>
      </c>
      <c r="AL13898" s="246" t="s">
        <v>60770</v>
      </c>
      <c r="AM13898" s="247">
        <v>425.41</v>
      </c>
      <c r="AO13898" s="226" t="s">
        <v>47304</v>
      </c>
      <c r="AP13898" s="227">
        <v>1990.09</v>
      </c>
      <c r="AR13898" s="207" t="s">
        <v>27763</v>
      </c>
      <c r="AS13898" s="208">
        <v>658.54</v>
      </c>
      <c r="AT13898" s="93"/>
      <c r="AU13898" s="93"/>
      <c r="AV13898" s="93"/>
    </row>
    <row r="13899" spans="35:48" x14ac:dyDescent="0.55000000000000004">
      <c r="AI13899" s="278" t="s">
        <v>22344</v>
      </c>
      <c r="AJ13899" s="279">
        <v>177805.37</v>
      </c>
      <c r="AL13899" s="246" t="s">
        <v>55473</v>
      </c>
      <c r="AM13899" s="247">
        <v>3104.09</v>
      </c>
      <c r="AO13899" s="226" t="s">
        <v>36759</v>
      </c>
      <c r="AP13899" s="227">
        <v>25509.919999999998</v>
      </c>
      <c r="AR13899" s="207" t="s">
        <v>27764</v>
      </c>
      <c r="AS13899" s="208">
        <v>651</v>
      </c>
      <c r="AT13899" s="93"/>
      <c r="AU13899" s="93"/>
      <c r="AV13899" s="93"/>
    </row>
    <row r="13900" spans="35:48" x14ac:dyDescent="0.55000000000000004">
      <c r="AI13900" s="278" t="s">
        <v>22345</v>
      </c>
      <c r="AJ13900" s="279">
        <v>3663087.18</v>
      </c>
      <c r="AL13900" s="246" t="s">
        <v>53924</v>
      </c>
      <c r="AM13900" s="247">
        <v>3095.08</v>
      </c>
      <c r="AO13900" s="226" t="s">
        <v>35742</v>
      </c>
      <c r="AP13900" s="227">
        <v>90423.42</v>
      </c>
      <c r="AR13900" s="207" t="s">
        <v>27765</v>
      </c>
      <c r="AS13900" s="208">
        <v>23860.92</v>
      </c>
      <c r="AT13900" s="93"/>
      <c r="AU13900" s="93"/>
      <c r="AV13900" s="93"/>
    </row>
    <row r="13901" spans="35:48" x14ac:dyDescent="0.55000000000000004">
      <c r="AI13901" s="278" t="s">
        <v>22346</v>
      </c>
      <c r="AJ13901" s="279">
        <v>119662.35</v>
      </c>
      <c r="AL13901" s="246" t="s">
        <v>53925</v>
      </c>
      <c r="AM13901" s="247">
        <v>28938.400000000001</v>
      </c>
      <c r="AO13901" s="226" t="s">
        <v>34195</v>
      </c>
      <c r="AP13901" s="227">
        <v>5840.79</v>
      </c>
      <c r="AR13901" s="207" t="s">
        <v>27766</v>
      </c>
      <c r="AS13901" s="208">
        <v>1825.42</v>
      </c>
      <c r="AT13901" s="93"/>
      <c r="AU13901" s="93"/>
      <c r="AV13901" s="93"/>
    </row>
    <row r="13902" spans="35:48" x14ac:dyDescent="0.55000000000000004">
      <c r="AI13902" s="278" t="s">
        <v>66779</v>
      </c>
      <c r="AJ13902" s="279">
        <v>73</v>
      </c>
      <c r="AL13902" s="246" t="s">
        <v>56636</v>
      </c>
      <c r="AM13902" s="247">
        <v>735.49</v>
      </c>
      <c r="AO13902" s="226" t="s">
        <v>34196</v>
      </c>
      <c r="AP13902" s="227">
        <v>5614.57</v>
      </c>
      <c r="AR13902" s="207" t="s">
        <v>27767</v>
      </c>
      <c r="AS13902" s="208">
        <v>5173.05</v>
      </c>
      <c r="AT13902" s="93"/>
      <c r="AU13902" s="93"/>
      <c r="AV13902" s="93"/>
    </row>
    <row r="13903" spans="35:48" x14ac:dyDescent="0.55000000000000004">
      <c r="AI13903" s="278" t="s">
        <v>43273</v>
      </c>
      <c r="AJ13903" s="279">
        <v>224136.2</v>
      </c>
      <c r="AL13903" s="246" t="s">
        <v>42995</v>
      </c>
      <c r="AM13903" s="247">
        <v>1843.29</v>
      </c>
      <c r="AO13903" s="226" t="s">
        <v>28406</v>
      </c>
      <c r="AP13903" s="227">
        <v>38900</v>
      </c>
      <c r="AR13903" s="207" t="s">
        <v>27768</v>
      </c>
      <c r="AS13903" s="208">
        <v>44512.41</v>
      </c>
      <c r="AT13903" s="93"/>
      <c r="AU13903" s="93"/>
      <c r="AV13903" s="93"/>
    </row>
    <row r="13904" spans="35:48" x14ac:dyDescent="0.55000000000000004">
      <c r="AI13904" s="278" t="s">
        <v>22347</v>
      </c>
      <c r="AJ13904" s="279">
        <v>1759255.49</v>
      </c>
      <c r="AL13904" s="246" t="s">
        <v>48314</v>
      </c>
      <c r="AM13904" s="247">
        <v>46207.48</v>
      </c>
      <c r="AO13904" s="226" t="s">
        <v>28408</v>
      </c>
      <c r="AP13904" s="227">
        <v>2400.0100000000002</v>
      </c>
      <c r="AR13904" s="207" t="s">
        <v>27769</v>
      </c>
      <c r="AS13904" s="208">
        <v>35380.639999999999</v>
      </c>
      <c r="AT13904" s="93"/>
      <c r="AU13904" s="93"/>
      <c r="AV13904" s="93"/>
    </row>
    <row r="13905" spans="35:48" x14ac:dyDescent="0.55000000000000004">
      <c r="AI13905" s="278" t="s">
        <v>35205</v>
      </c>
      <c r="AJ13905" s="279">
        <v>549643.88</v>
      </c>
      <c r="AL13905" s="246" t="s">
        <v>53926</v>
      </c>
      <c r="AM13905" s="247">
        <v>297382.01</v>
      </c>
      <c r="AO13905" s="226" t="s">
        <v>48296</v>
      </c>
      <c r="AP13905" s="227">
        <v>249.37</v>
      </c>
      <c r="AR13905" s="207" t="s">
        <v>27770</v>
      </c>
      <c r="AS13905" s="208">
        <v>8486.36</v>
      </c>
      <c r="AT13905" s="93"/>
      <c r="AU13905" s="93"/>
      <c r="AV13905" s="93"/>
    </row>
    <row r="13906" spans="35:48" x14ac:dyDescent="0.55000000000000004">
      <c r="AI13906" s="278" t="s">
        <v>65152</v>
      </c>
      <c r="AJ13906" s="279">
        <v>67555.199999999997</v>
      </c>
      <c r="AL13906" s="246" t="s">
        <v>53927</v>
      </c>
      <c r="AM13906" s="247">
        <v>123600</v>
      </c>
      <c r="AO13906" s="226" t="s">
        <v>28409</v>
      </c>
      <c r="AP13906" s="227">
        <v>14869.7</v>
      </c>
      <c r="AR13906" s="207" t="s">
        <v>27771</v>
      </c>
      <c r="AS13906" s="208">
        <v>649.20000000000005</v>
      </c>
      <c r="AT13906" s="93"/>
      <c r="AU13906" s="93"/>
      <c r="AV13906" s="93"/>
    </row>
    <row r="13907" spans="35:48" x14ac:dyDescent="0.55000000000000004">
      <c r="AI13907" s="278" t="s">
        <v>61691</v>
      </c>
      <c r="AJ13907" s="279">
        <v>15311.2</v>
      </c>
      <c r="AL13907" s="246" t="s">
        <v>63811</v>
      </c>
      <c r="AM13907" s="247">
        <v>2669.5</v>
      </c>
      <c r="AO13907" s="226" t="s">
        <v>28410</v>
      </c>
      <c r="AP13907" s="227">
        <v>23508.240000000002</v>
      </c>
      <c r="AR13907" s="207" t="s">
        <v>27772</v>
      </c>
      <c r="AS13907" s="208">
        <v>1839.84</v>
      </c>
      <c r="AT13907" s="93"/>
      <c r="AU13907" s="93"/>
      <c r="AV13907" s="93"/>
    </row>
    <row r="13908" spans="35:48" x14ac:dyDescent="0.55000000000000004">
      <c r="AI13908" s="278" t="s">
        <v>70928</v>
      </c>
      <c r="AJ13908" s="279">
        <v>1619.1</v>
      </c>
      <c r="AL13908" s="246" t="s">
        <v>53928</v>
      </c>
      <c r="AM13908" s="247">
        <v>881.17</v>
      </c>
      <c r="AO13908" s="226" t="s">
        <v>35743</v>
      </c>
      <c r="AP13908" s="227">
        <v>13365.31</v>
      </c>
      <c r="AR13908" s="207" t="s">
        <v>27773</v>
      </c>
      <c r="AS13908" s="208">
        <v>5555</v>
      </c>
      <c r="AT13908" s="93"/>
      <c r="AU13908" s="93"/>
      <c r="AV13908" s="93"/>
    </row>
    <row r="13909" spans="35:48" x14ac:dyDescent="0.55000000000000004">
      <c r="AI13909" s="278" t="s">
        <v>22351</v>
      </c>
      <c r="AJ13909" s="279">
        <v>1973163.9</v>
      </c>
      <c r="AL13909" s="246" t="s">
        <v>57909</v>
      </c>
      <c r="AM13909" s="247">
        <v>68358.12</v>
      </c>
      <c r="AO13909" s="226" t="s">
        <v>28411</v>
      </c>
      <c r="AP13909" s="227">
        <v>1035.97</v>
      </c>
      <c r="AR13909" s="207" t="s">
        <v>27774</v>
      </c>
      <c r="AS13909" s="208">
        <v>65768.679999999993</v>
      </c>
      <c r="AT13909" s="93"/>
      <c r="AU13909" s="93"/>
      <c r="AV13909" s="93"/>
    </row>
    <row r="13910" spans="35:48" x14ac:dyDescent="0.55000000000000004">
      <c r="AI13910" s="278" t="s">
        <v>13739</v>
      </c>
      <c r="AJ13910" s="279">
        <v>921469.94</v>
      </c>
      <c r="AL13910" s="246" t="s">
        <v>53929</v>
      </c>
      <c r="AM13910" s="247">
        <v>14753.69</v>
      </c>
      <c r="AO13910" s="226" t="s">
        <v>35744</v>
      </c>
      <c r="AP13910" s="227">
        <v>77680.52</v>
      </c>
      <c r="AR13910" s="207" t="s">
        <v>27775</v>
      </c>
      <c r="AS13910" s="208">
        <v>5031.32</v>
      </c>
      <c r="AT13910" s="93"/>
      <c r="AU13910" s="93"/>
      <c r="AV13910" s="93"/>
    </row>
    <row r="13911" spans="35:48" x14ac:dyDescent="0.55000000000000004">
      <c r="AI13911" s="278" t="s">
        <v>22352</v>
      </c>
      <c r="AJ13911" s="279">
        <v>81711.789999999994</v>
      </c>
      <c r="AL13911" s="246" t="s">
        <v>53930</v>
      </c>
      <c r="AM13911" s="247">
        <v>58324.5</v>
      </c>
      <c r="AO13911" s="226" t="s">
        <v>53867</v>
      </c>
      <c r="AP13911" s="227">
        <v>2544</v>
      </c>
      <c r="AR13911" s="207" t="s">
        <v>27776</v>
      </c>
      <c r="AS13911" s="208">
        <v>195506.32</v>
      </c>
      <c r="AT13911" s="93"/>
      <c r="AU13911" s="93"/>
      <c r="AV13911" s="93"/>
    </row>
    <row r="13912" spans="35:48" x14ac:dyDescent="0.55000000000000004">
      <c r="AI13912" s="278" t="s">
        <v>22353</v>
      </c>
      <c r="AJ13912" s="279">
        <v>578288.81000000006</v>
      </c>
      <c r="AL13912" s="246" t="s">
        <v>53931</v>
      </c>
      <c r="AM13912" s="247">
        <v>332850.78000000003</v>
      </c>
      <c r="AO13912" s="226" t="s">
        <v>39536</v>
      </c>
      <c r="AP13912" s="227">
        <v>4000</v>
      </c>
      <c r="AR13912" s="207" t="s">
        <v>27777</v>
      </c>
      <c r="AS13912" s="208">
        <v>8812.5</v>
      </c>
      <c r="AT13912" s="93"/>
      <c r="AU13912" s="93"/>
      <c r="AV13912" s="93"/>
    </row>
    <row r="13913" spans="35:48" x14ac:dyDescent="0.55000000000000004">
      <c r="AI13913" s="278" t="s">
        <v>69366</v>
      </c>
      <c r="AJ13913" s="279">
        <v>1216</v>
      </c>
      <c r="AL13913" s="246" t="s">
        <v>45691</v>
      </c>
      <c r="AM13913" s="247">
        <v>221825.68</v>
      </c>
      <c r="AO13913" s="226" t="s">
        <v>39537</v>
      </c>
      <c r="AP13913" s="227">
        <v>306</v>
      </c>
      <c r="AR13913" s="207" t="s">
        <v>27778</v>
      </c>
      <c r="AS13913" s="208">
        <v>15827.33</v>
      </c>
      <c r="AT13913" s="93"/>
      <c r="AU13913" s="93"/>
      <c r="AV13913" s="93"/>
    </row>
    <row r="13914" spans="35:48" x14ac:dyDescent="0.55000000000000004">
      <c r="AI13914" s="278" t="s">
        <v>46079</v>
      </c>
      <c r="AJ13914" s="279">
        <v>8142.48</v>
      </c>
      <c r="AL13914" s="246" t="s">
        <v>59893</v>
      </c>
      <c r="AM13914" s="247">
        <v>300781.25</v>
      </c>
      <c r="AO13914" s="226" t="s">
        <v>39538</v>
      </c>
      <c r="AP13914" s="227">
        <v>73</v>
      </c>
      <c r="AR13914" s="207" t="s">
        <v>27779</v>
      </c>
      <c r="AS13914" s="208">
        <v>882338.96</v>
      </c>
      <c r="AT13914" s="93"/>
      <c r="AU13914" s="93"/>
      <c r="AV13914" s="93"/>
    </row>
    <row r="13915" spans="35:48" x14ac:dyDescent="0.55000000000000004">
      <c r="AI13915" s="278" t="s">
        <v>13740</v>
      </c>
      <c r="AJ13915" s="279">
        <v>82876.539999999994</v>
      </c>
      <c r="AL13915" s="246" t="s">
        <v>53932</v>
      </c>
      <c r="AM13915" s="247">
        <v>125424.59</v>
      </c>
      <c r="AO13915" s="226" t="s">
        <v>53868</v>
      </c>
      <c r="AP13915" s="227">
        <v>1500</v>
      </c>
      <c r="AR13915" s="207" t="s">
        <v>27780</v>
      </c>
      <c r="AS13915" s="208">
        <v>60.84</v>
      </c>
      <c r="AT13915" s="93"/>
      <c r="AU13915" s="93"/>
      <c r="AV13915" s="93"/>
    </row>
    <row r="13916" spans="35:48" x14ac:dyDescent="0.55000000000000004">
      <c r="AI13916" s="278" t="s">
        <v>13741</v>
      </c>
      <c r="AJ13916" s="279">
        <v>4351021.03</v>
      </c>
      <c r="AL13916" s="246" t="s">
        <v>63812</v>
      </c>
      <c r="AM13916" s="247">
        <v>149373.5</v>
      </c>
      <c r="AO13916" s="226" t="s">
        <v>53869</v>
      </c>
      <c r="AP13916" s="227">
        <v>114.75</v>
      </c>
      <c r="AR13916" s="207" t="s">
        <v>27781</v>
      </c>
      <c r="AS13916" s="208">
        <v>84344.960000000006</v>
      </c>
      <c r="AT13916" s="93"/>
      <c r="AU13916" s="93"/>
      <c r="AV13916" s="93"/>
    </row>
    <row r="13917" spans="35:48" x14ac:dyDescent="0.55000000000000004">
      <c r="AI13917" s="278" t="s">
        <v>36407</v>
      </c>
      <c r="AJ13917" s="279">
        <v>-47218.720000000001</v>
      </c>
      <c r="AL13917" s="246" t="s">
        <v>63813</v>
      </c>
      <c r="AM13917" s="247">
        <v>149.12</v>
      </c>
      <c r="AO13917" s="226" t="s">
        <v>53870</v>
      </c>
      <c r="AP13917" s="227">
        <v>1786</v>
      </c>
      <c r="AR13917" s="207" t="s">
        <v>27782</v>
      </c>
      <c r="AS13917" s="208">
        <v>2490.42</v>
      </c>
      <c r="AT13917" s="93"/>
      <c r="AU13917" s="93"/>
      <c r="AV13917" s="93"/>
    </row>
    <row r="13918" spans="35:48" x14ac:dyDescent="0.55000000000000004">
      <c r="AI13918" s="278" t="s">
        <v>62500</v>
      </c>
      <c r="AJ13918" s="279">
        <v>10813273.119999999</v>
      </c>
      <c r="AL13918" s="246" t="s">
        <v>45692</v>
      </c>
      <c r="AM13918" s="247">
        <v>108209.38</v>
      </c>
      <c r="AO13918" s="226" t="s">
        <v>53871</v>
      </c>
      <c r="AP13918" s="227">
        <v>207.32</v>
      </c>
      <c r="AR13918" s="207" t="s">
        <v>27783</v>
      </c>
      <c r="AS13918" s="208">
        <v>32461</v>
      </c>
      <c r="AT13918" s="93"/>
      <c r="AU13918" s="93"/>
      <c r="AV13918" s="93"/>
    </row>
    <row r="13919" spans="35:48" x14ac:dyDescent="0.55000000000000004">
      <c r="AI13919" s="278" t="s">
        <v>58374</v>
      </c>
      <c r="AJ13919" s="279">
        <v>6682949.9500000002</v>
      </c>
      <c r="AL13919" s="246" t="s">
        <v>50467</v>
      </c>
      <c r="AM13919" s="247">
        <v>237753.27</v>
      </c>
      <c r="AO13919" s="226" t="s">
        <v>53872</v>
      </c>
      <c r="AP13919" s="227">
        <v>1075.17</v>
      </c>
      <c r="AR13919" s="207" t="s">
        <v>27784</v>
      </c>
      <c r="AS13919" s="208">
        <v>3874.36</v>
      </c>
      <c r="AT13919" s="93"/>
      <c r="AU13919" s="93"/>
      <c r="AV13919" s="93"/>
    </row>
    <row r="13920" spans="35:48" x14ac:dyDescent="0.55000000000000004">
      <c r="AI13920" s="278" t="s">
        <v>22388</v>
      </c>
      <c r="AJ13920" s="279">
        <v>67705.039999999994</v>
      </c>
      <c r="AL13920" s="246" t="s">
        <v>53933</v>
      </c>
      <c r="AM13920" s="247">
        <v>78390.22</v>
      </c>
      <c r="AO13920" s="226" t="s">
        <v>53873</v>
      </c>
      <c r="AP13920" s="227">
        <v>1600</v>
      </c>
      <c r="AR13920" s="207" t="s">
        <v>27785</v>
      </c>
      <c r="AS13920" s="208">
        <v>47422.81</v>
      </c>
      <c r="AT13920" s="93"/>
      <c r="AU13920" s="93"/>
      <c r="AV13920" s="93"/>
    </row>
    <row r="13921" spans="35:48" x14ac:dyDescent="0.55000000000000004">
      <c r="AI13921" s="278" t="s">
        <v>22389</v>
      </c>
      <c r="AJ13921" s="279">
        <v>11354.77</v>
      </c>
      <c r="AL13921" s="246" t="s">
        <v>50468</v>
      </c>
      <c r="AM13921" s="247">
        <v>224439.75</v>
      </c>
      <c r="AO13921" s="226" t="s">
        <v>53874</v>
      </c>
      <c r="AP13921" s="227">
        <v>122.39</v>
      </c>
      <c r="AR13921" s="207" t="s">
        <v>27786</v>
      </c>
      <c r="AS13921" s="208">
        <v>290955</v>
      </c>
      <c r="AT13921" s="93"/>
      <c r="AU13921" s="93"/>
      <c r="AV13921" s="93"/>
    </row>
    <row r="13922" spans="35:48" x14ac:dyDescent="0.55000000000000004">
      <c r="AI13922" s="278" t="s">
        <v>69367</v>
      </c>
      <c r="AJ13922" s="279">
        <v>9372</v>
      </c>
      <c r="AL13922" s="246" t="s">
        <v>63417</v>
      </c>
      <c r="AM13922" s="247">
        <v>9640.5400000000009</v>
      </c>
      <c r="AO13922" s="226" t="s">
        <v>53875</v>
      </c>
      <c r="AP13922" s="227">
        <v>1996.6</v>
      </c>
      <c r="AR13922" s="207" t="s">
        <v>27787</v>
      </c>
      <c r="AS13922" s="208">
        <v>265.70999999999998</v>
      </c>
      <c r="AT13922" s="93"/>
      <c r="AU13922" s="93"/>
      <c r="AV13922" s="93"/>
    </row>
    <row r="13923" spans="35:48" x14ac:dyDescent="0.55000000000000004">
      <c r="AI13923" s="278" t="s">
        <v>70138</v>
      </c>
      <c r="AJ13923" s="279">
        <v>9372</v>
      </c>
      <c r="AL13923" s="246" t="s">
        <v>53935</v>
      </c>
      <c r="AM13923" s="247">
        <v>71727.03</v>
      </c>
      <c r="AO13923" s="226" t="s">
        <v>53876</v>
      </c>
      <c r="AP13923" s="227">
        <v>293.39</v>
      </c>
      <c r="AR13923" s="207" t="s">
        <v>27788</v>
      </c>
      <c r="AS13923" s="208">
        <v>2901.1</v>
      </c>
      <c r="AT13923" s="93"/>
      <c r="AU13923" s="93"/>
      <c r="AV13923" s="93"/>
    </row>
    <row r="13924" spans="35:48" x14ac:dyDescent="0.55000000000000004">
      <c r="AI13924" s="278" t="s">
        <v>22391</v>
      </c>
      <c r="AJ13924" s="279">
        <v>7457.85</v>
      </c>
      <c r="AL13924" s="246" t="s">
        <v>47314</v>
      </c>
      <c r="AM13924" s="247">
        <v>244491.15</v>
      </c>
      <c r="AO13924" s="226" t="s">
        <v>53877</v>
      </c>
      <c r="AP13924" s="227">
        <v>2614.9499999999998</v>
      </c>
      <c r="AR13924" s="207" t="s">
        <v>27789</v>
      </c>
      <c r="AS13924" s="208">
        <v>13570.72</v>
      </c>
      <c r="AT13924" s="93"/>
      <c r="AU13924" s="93"/>
      <c r="AV13924" s="93"/>
    </row>
    <row r="13925" spans="35:48" x14ac:dyDescent="0.55000000000000004">
      <c r="AI13925" s="278" t="s">
        <v>22392</v>
      </c>
      <c r="AJ13925" s="279">
        <v>5512.09</v>
      </c>
      <c r="AL13925" s="246" t="s">
        <v>49198</v>
      </c>
      <c r="AM13925" s="247">
        <v>10135.91</v>
      </c>
      <c r="AO13925" s="226" t="s">
        <v>28412</v>
      </c>
      <c r="AP13925" s="227">
        <v>1611.07</v>
      </c>
      <c r="AR13925" s="207" t="s">
        <v>27790</v>
      </c>
      <c r="AS13925" s="208">
        <v>34598.65</v>
      </c>
      <c r="AT13925" s="93"/>
      <c r="AU13925" s="93"/>
      <c r="AV13925" s="93"/>
    </row>
    <row r="13926" spans="35:48" x14ac:dyDescent="0.55000000000000004">
      <c r="AI13926" s="278" t="s">
        <v>22393</v>
      </c>
      <c r="AJ13926" s="279">
        <v>2261</v>
      </c>
      <c r="AL13926" s="246" t="s">
        <v>63878</v>
      </c>
      <c r="AM13926" s="247">
        <v>547226.12</v>
      </c>
      <c r="AO13926" s="226" t="s">
        <v>34197</v>
      </c>
      <c r="AP13926" s="227">
        <v>54587</v>
      </c>
      <c r="AR13926" s="207" t="s">
        <v>27791</v>
      </c>
      <c r="AS13926" s="208">
        <v>1421.1</v>
      </c>
      <c r="AT13926" s="93"/>
      <c r="AU13926" s="93"/>
      <c r="AV13926" s="93"/>
    </row>
    <row r="13927" spans="35:48" x14ac:dyDescent="0.55000000000000004">
      <c r="AI13927" s="278" t="s">
        <v>22396</v>
      </c>
      <c r="AJ13927" s="279">
        <v>117678.6</v>
      </c>
      <c r="AL13927" s="246" t="s">
        <v>49199</v>
      </c>
      <c r="AM13927" s="247">
        <v>182827.04</v>
      </c>
      <c r="AO13927" s="226" t="s">
        <v>35745</v>
      </c>
      <c r="AP13927" s="227">
        <v>45800</v>
      </c>
      <c r="AR13927" s="207" t="s">
        <v>27792</v>
      </c>
      <c r="AS13927" s="208">
        <v>8486.36</v>
      </c>
      <c r="AT13927" s="93"/>
      <c r="AU13927" s="93"/>
      <c r="AV13927" s="93"/>
    </row>
    <row r="13928" spans="35:48" x14ac:dyDescent="0.55000000000000004">
      <c r="AI13928" s="278" t="s">
        <v>69368</v>
      </c>
      <c r="AJ13928" s="279">
        <v>1570.99</v>
      </c>
      <c r="AL13928" s="246" t="s">
        <v>57910</v>
      </c>
      <c r="AM13928" s="247">
        <v>51051.12</v>
      </c>
      <c r="AO13928" s="226" t="s">
        <v>47305</v>
      </c>
      <c r="AP13928" s="227">
        <v>1110.46</v>
      </c>
      <c r="AR13928" s="207" t="s">
        <v>27793</v>
      </c>
      <c r="AS13928" s="208">
        <v>15827.33</v>
      </c>
      <c r="AT13928" s="93"/>
      <c r="AU13928" s="93"/>
      <c r="AV13928" s="93"/>
    </row>
    <row r="13929" spans="35:48" x14ac:dyDescent="0.55000000000000004">
      <c r="AI13929" s="278" t="s">
        <v>22397</v>
      </c>
      <c r="AJ13929" s="279">
        <v>116845.75999999999</v>
      </c>
      <c r="AL13929" s="246" t="s">
        <v>63418</v>
      </c>
      <c r="AM13929" s="247">
        <v>121735.51</v>
      </c>
      <c r="AO13929" s="226" t="s">
        <v>36760</v>
      </c>
      <c r="AP13929" s="227">
        <v>40000</v>
      </c>
      <c r="AR13929" s="207" t="s">
        <v>27794</v>
      </c>
      <c r="AS13929" s="208">
        <v>714844.7</v>
      </c>
      <c r="AT13929" s="93"/>
      <c r="AU13929" s="93"/>
      <c r="AV13929" s="93"/>
    </row>
    <row r="13930" spans="35:48" x14ac:dyDescent="0.55000000000000004">
      <c r="AI13930" s="278" t="s">
        <v>22398</v>
      </c>
      <c r="AJ13930" s="279">
        <v>143.56</v>
      </c>
      <c r="AL13930" s="246" t="s">
        <v>63419</v>
      </c>
      <c r="AM13930" s="247">
        <v>-6699.96</v>
      </c>
      <c r="AO13930" s="226" t="s">
        <v>49184</v>
      </c>
      <c r="AP13930" s="227">
        <v>253.29</v>
      </c>
      <c r="AR13930" s="207" t="s">
        <v>14250</v>
      </c>
      <c r="AS13930" s="208">
        <v>83684.08</v>
      </c>
      <c r="AT13930" s="93"/>
      <c r="AU13930" s="93"/>
      <c r="AV13930" s="93"/>
    </row>
    <row r="13931" spans="35:48" x14ac:dyDescent="0.55000000000000004">
      <c r="AI13931" s="278" t="s">
        <v>22399</v>
      </c>
      <c r="AJ13931" s="279">
        <v>123172</v>
      </c>
      <c r="AL13931" s="246" t="s">
        <v>55474</v>
      </c>
      <c r="AM13931" s="247">
        <v>351267.9</v>
      </c>
      <c r="AO13931" s="226" t="s">
        <v>35746</v>
      </c>
      <c r="AP13931" s="227">
        <v>1200</v>
      </c>
      <c r="AR13931" s="207" t="s">
        <v>14251</v>
      </c>
      <c r="AS13931" s="208">
        <v>27724.11</v>
      </c>
      <c r="AT13931" s="93"/>
      <c r="AU13931" s="93"/>
      <c r="AV13931" s="93"/>
    </row>
    <row r="13932" spans="35:48" x14ac:dyDescent="0.55000000000000004">
      <c r="AI13932" s="278" t="s">
        <v>22427</v>
      </c>
      <c r="AJ13932" s="279">
        <v>37.11</v>
      </c>
      <c r="AL13932" s="246" t="s">
        <v>48315</v>
      </c>
      <c r="AM13932" s="247">
        <v>4758270.0599999996</v>
      </c>
      <c r="AO13932" s="226" t="s">
        <v>45659</v>
      </c>
      <c r="AP13932" s="227">
        <v>156625</v>
      </c>
      <c r="AR13932" s="207" t="s">
        <v>27795</v>
      </c>
      <c r="AS13932" s="208">
        <v>888558.96</v>
      </c>
      <c r="AT13932" s="93"/>
      <c r="AU13932" s="93"/>
      <c r="AV13932" s="93"/>
    </row>
    <row r="13933" spans="35:48" x14ac:dyDescent="0.55000000000000004">
      <c r="AI13933" s="278" t="s">
        <v>22430</v>
      </c>
      <c r="AJ13933" s="279">
        <v>4987.8</v>
      </c>
      <c r="AL13933" s="246" t="s">
        <v>63420</v>
      </c>
      <c r="AM13933" s="247">
        <v>95015.26</v>
      </c>
      <c r="AO13933" s="226" t="s">
        <v>47306</v>
      </c>
      <c r="AP13933" s="227">
        <v>1463.94</v>
      </c>
      <c r="AR13933" s="207" t="s">
        <v>27796</v>
      </c>
      <c r="AS13933" s="208">
        <v>5662.85</v>
      </c>
      <c r="AT13933" s="93"/>
      <c r="AU13933" s="93"/>
      <c r="AV13933" s="93"/>
    </row>
    <row r="13934" spans="35:48" x14ac:dyDescent="0.55000000000000004">
      <c r="AI13934" s="278" t="s">
        <v>22436</v>
      </c>
      <c r="AJ13934" s="279">
        <v>4804</v>
      </c>
      <c r="AL13934" s="246" t="s">
        <v>49200</v>
      </c>
      <c r="AM13934" s="247">
        <v>4938.26</v>
      </c>
      <c r="AO13934" s="226" t="s">
        <v>34198</v>
      </c>
      <c r="AP13934" s="227">
        <v>21414.77</v>
      </c>
      <c r="AR13934" s="207" t="s">
        <v>27797</v>
      </c>
      <c r="AS13934" s="208">
        <v>10800</v>
      </c>
      <c r="AT13934" s="93"/>
      <c r="AU13934" s="93"/>
      <c r="AV13934" s="93"/>
    </row>
    <row r="13935" spans="35:48" x14ac:dyDescent="0.55000000000000004">
      <c r="AI13935" s="278" t="s">
        <v>69369</v>
      </c>
      <c r="AJ13935" s="279">
        <v>6662.46</v>
      </c>
      <c r="AL13935" s="246" t="s">
        <v>56637</v>
      </c>
      <c r="AM13935" s="247">
        <v>42386.93</v>
      </c>
      <c r="AO13935" s="226" t="s">
        <v>34199</v>
      </c>
      <c r="AP13935" s="227">
        <v>32754.48</v>
      </c>
      <c r="AR13935" s="207" t="s">
        <v>27798</v>
      </c>
      <c r="AS13935" s="208">
        <v>6200</v>
      </c>
      <c r="AT13935" s="93"/>
      <c r="AU13935" s="93"/>
      <c r="AV13935" s="93"/>
    </row>
    <row r="13936" spans="35:48" x14ac:dyDescent="0.55000000000000004">
      <c r="AI13936" s="278" t="s">
        <v>22438</v>
      </c>
      <c r="AJ13936" s="279">
        <v>639.79999999999995</v>
      </c>
      <c r="AL13936" s="246" t="s">
        <v>56638</v>
      </c>
      <c r="AM13936" s="247">
        <v>121427.5</v>
      </c>
      <c r="AO13936" s="226" t="s">
        <v>34200</v>
      </c>
      <c r="AP13936" s="227">
        <v>16005.41</v>
      </c>
      <c r="AR13936" s="207" t="s">
        <v>27799</v>
      </c>
      <c r="AS13936" s="208">
        <v>23860.92</v>
      </c>
      <c r="AT13936" s="93"/>
      <c r="AU13936" s="93"/>
      <c r="AV13936" s="93"/>
    </row>
    <row r="13937" spans="35:48" x14ac:dyDescent="0.55000000000000004">
      <c r="AI13937" s="278" t="s">
        <v>22439</v>
      </c>
      <c r="AJ13937" s="279">
        <v>59182.21</v>
      </c>
      <c r="AL13937" s="246" t="s">
        <v>57911</v>
      </c>
      <c r="AM13937" s="247">
        <v>84130.62</v>
      </c>
      <c r="AO13937" s="226" t="s">
        <v>40648</v>
      </c>
      <c r="AP13937" s="227">
        <v>720</v>
      </c>
      <c r="AR13937" s="207" t="s">
        <v>27800</v>
      </c>
      <c r="AS13937" s="208">
        <v>1073.25</v>
      </c>
      <c r="AT13937" s="93"/>
      <c r="AU13937" s="93"/>
      <c r="AV13937" s="93"/>
    </row>
    <row r="13938" spans="35:48" x14ac:dyDescent="0.55000000000000004">
      <c r="AI13938" s="278" t="s">
        <v>22441</v>
      </c>
      <c r="AJ13938" s="279">
        <v>831.61</v>
      </c>
      <c r="AL13938" s="246" t="s">
        <v>48317</v>
      </c>
      <c r="AM13938" s="247">
        <v>6375.33</v>
      </c>
      <c r="AO13938" s="226" t="s">
        <v>36761</v>
      </c>
      <c r="AP13938" s="227">
        <v>9073.75</v>
      </c>
      <c r="AR13938" s="207" t="s">
        <v>14253</v>
      </c>
      <c r="AS13938" s="208">
        <v>162956.48000000001</v>
      </c>
      <c r="AT13938" s="93"/>
      <c r="AU13938" s="93"/>
      <c r="AV13938" s="93"/>
    </row>
    <row r="13939" spans="35:48" x14ac:dyDescent="0.55000000000000004">
      <c r="AI13939" s="278" t="s">
        <v>40811</v>
      </c>
      <c r="AJ13939" s="279">
        <v>6043.4</v>
      </c>
      <c r="AL13939" s="246" t="s">
        <v>63421</v>
      </c>
      <c r="AM13939" s="247">
        <v>-13.67</v>
      </c>
      <c r="AO13939" s="226" t="s">
        <v>45660</v>
      </c>
      <c r="AP13939" s="227">
        <v>5281.83</v>
      </c>
      <c r="AR13939" s="207" t="s">
        <v>14254</v>
      </c>
      <c r="AS13939" s="208">
        <v>192526.94</v>
      </c>
      <c r="AT13939" s="93"/>
      <c r="AU13939" s="93"/>
      <c r="AV13939" s="93"/>
    </row>
    <row r="13940" spans="35:48" x14ac:dyDescent="0.55000000000000004">
      <c r="AI13940" s="278" t="s">
        <v>35217</v>
      </c>
      <c r="AJ13940" s="279">
        <v>87958.21</v>
      </c>
      <c r="AL13940" s="246" t="s">
        <v>53936</v>
      </c>
      <c r="AM13940" s="247">
        <v>85.18</v>
      </c>
      <c r="AO13940" s="226" t="s">
        <v>48297</v>
      </c>
      <c r="AP13940" s="227">
        <v>3682.84</v>
      </c>
      <c r="AR13940" s="207" t="s">
        <v>14255</v>
      </c>
      <c r="AS13940" s="208">
        <v>178421.44</v>
      </c>
      <c r="AT13940" s="93"/>
      <c r="AU13940" s="93"/>
      <c r="AV13940" s="93"/>
    </row>
    <row r="13941" spans="35:48" x14ac:dyDescent="0.55000000000000004">
      <c r="AI13941" s="278" t="s">
        <v>22497</v>
      </c>
      <c r="AJ13941" s="279">
        <v>14880</v>
      </c>
      <c r="AL13941" s="246" t="s">
        <v>53937</v>
      </c>
      <c r="AM13941" s="247">
        <v>1222.6099999999999</v>
      </c>
      <c r="AO13941" s="226" t="s">
        <v>49185</v>
      </c>
      <c r="AP13941" s="227">
        <v>6514.74</v>
      </c>
      <c r="AR13941" s="207" t="s">
        <v>27801</v>
      </c>
      <c r="AS13941" s="208">
        <v>83307.91</v>
      </c>
      <c r="AT13941" s="93"/>
      <c r="AU13941" s="93"/>
      <c r="AV13941" s="93"/>
    </row>
    <row r="13942" spans="35:48" x14ac:dyDescent="0.55000000000000004">
      <c r="AI13942" s="278" t="s">
        <v>35218</v>
      </c>
      <c r="AJ13942" s="279">
        <v>60610</v>
      </c>
      <c r="AL13942" s="246" t="s">
        <v>63814</v>
      </c>
      <c r="AM13942" s="247">
        <v>14926.33</v>
      </c>
      <c r="AO13942" s="226" t="s">
        <v>49186</v>
      </c>
      <c r="AP13942" s="227">
        <v>474.07</v>
      </c>
      <c r="AR13942" s="207" t="s">
        <v>27802</v>
      </c>
      <c r="AS13942" s="208">
        <v>20700</v>
      </c>
      <c r="AT13942" s="93"/>
      <c r="AU13942" s="93"/>
      <c r="AV13942" s="93"/>
    </row>
    <row r="13943" spans="35:48" x14ac:dyDescent="0.55000000000000004">
      <c r="AI13943" s="278" t="s">
        <v>36413</v>
      </c>
      <c r="AJ13943" s="279">
        <v>34326.01</v>
      </c>
      <c r="AL13943" s="246" t="s">
        <v>63815</v>
      </c>
      <c r="AM13943" s="247">
        <v>1141.83</v>
      </c>
      <c r="AO13943" s="226" t="s">
        <v>49187</v>
      </c>
      <c r="AP13943" s="227">
        <v>1570.06</v>
      </c>
      <c r="AR13943" s="207" t="s">
        <v>27803</v>
      </c>
      <c r="AS13943" s="208">
        <v>1046.1500000000001</v>
      </c>
      <c r="AT13943" s="93"/>
      <c r="AU13943" s="93"/>
      <c r="AV13943" s="93"/>
    </row>
    <row r="13944" spans="35:48" x14ac:dyDescent="0.55000000000000004">
      <c r="AI13944" s="278" t="s">
        <v>59331</v>
      </c>
      <c r="AJ13944" s="279">
        <v>136452.43</v>
      </c>
      <c r="AL13944" s="246" t="s">
        <v>63816</v>
      </c>
      <c r="AM13944" s="247">
        <v>3656.96</v>
      </c>
      <c r="AO13944" s="226" t="s">
        <v>49188</v>
      </c>
      <c r="AP13944" s="227">
        <v>1295.72</v>
      </c>
      <c r="AR13944" s="207" t="s">
        <v>27804</v>
      </c>
      <c r="AS13944" s="208">
        <v>512304.68</v>
      </c>
      <c r="AT13944" s="93"/>
      <c r="AU13944" s="93"/>
      <c r="AV13944" s="93"/>
    </row>
    <row r="13945" spans="35:48" x14ac:dyDescent="0.55000000000000004">
      <c r="AI13945" s="278" t="s">
        <v>69370</v>
      </c>
      <c r="AJ13945" s="279">
        <v>73319.740000000005</v>
      </c>
      <c r="AL13945" s="246" t="s">
        <v>63817</v>
      </c>
      <c r="AM13945" s="247">
        <v>24344.240000000002</v>
      </c>
      <c r="AO13945" s="226" t="s">
        <v>49189</v>
      </c>
      <c r="AP13945" s="227">
        <v>3500</v>
      </c>
      <c r="AR13945" s="207" t="s">
        <v>27805</v>
      </c>
      <c r="AS13945" s="208">
        <v>265882.77</v>
      </c>
      <c r="AT13945" s="93"/>
      <c r="AU13945" s="93"/>
      <c r="AV13945" s="93"/>
    </row>
    <row r="13946" spans="35:48" x14ac:dyDescent="0.55000000000000004">
      <c r="AI13946" s="278" t="s">
        <v>50693</v>
      </c>
      <c r="AJ13946" s="279">
        <v>17338.04</v>
      </c>
      <c r="AL13946" s="246" t="s">
        <v>63818</v>
      </c>
      <c r="AM13946" s="247">
        <v>1615.99</v>
      </c>
      <c r="AO13946" s="226" t="s">
        <v>48298</v>
      </c>
      <c r="AP13946" s="227">
        <v>3500</v>
      </c>
      <c r="AR13946" s="207" t="s">
        <v>27806</v>
      </c>
      <c r="AS13946" s="208">
        <v>21242.880000000001</v>
      </c>
      <c r="AT13946" s="93"/>
      <c r="AU13946" s="93"/>
      <c r="AV13946" s="93"/>
    </row>
    <row r="13947" spans="35:48" x14ac:dyDescent="0.55000000000000004">
      <c r="AI13947" s="278" t="s">
        <v>13750</v>
      </c>
      <c r="AJ13947" s="279">
        <v>130</v>
      </c>
      <c r="AL13947" s="246" t="s">
        <v>63819</v>
      </c>
      <c r="AM13947" s="247">
        <v>2384.98</v>
      </c>
      <c r="AO13947" s="226" t="s">
        <v>49190</v>
      </c>
      <c r="AP13947" s="227">
        <v>618.58000000000004</v>
      </c>
      <c r="AR13947" s="207" t="s">
        <v>27807</v>
      </c>
      <c r="AS13947" s="208">
        <v>23220.16</v>
      </c>
      <c r="AT13947" s="93"/>
      <c r="AU13947" s="93"/>
      <c r="AV13947" s="93"/>
    </row>
    <row r="13948" spans="35:48" x14ac:dyDescent="0.55000000000000004">
      <c r="AI13948" s="278" t="s">
        <v>22503</v>
      </c>
      <c r="AJ13948" s="279">
        <v>31008.34</v>
      </c>
      <c r="AL13948" s="246" t="s">
        <v>59246</v>
      </c>
      <c r="AM13948" s="247">
        <v>3117.07</v>
      </c>
      <c r="AO13948" s="226" t="s">
        <v>53878</v>
      </c>
      <c r="AP13948" s="227">
        <v>6125.28</v>
      </c>
      <c r="AR13948" s="207" t="s">
        <v>27808</v>
      </c>
      <c r="AS13948" s="208">
        <v>25235.13</v>
      </c>
      <c r="AT13948" s="93"/>
      <c r="AU13948" s="93"/>
      <c r="AV13948" s="93"/>
    </row>
    <row r="13949" spans="35:48" x14ac:dyDescent="0.55000000000000004">
      <c r="AI13949" s="278" t="s">
        <v>69371</v>
      </c>
      <c r="AJ13949" s="279">
        <v>13483.88</v>
      </c>
      <c r="AL13949" s="246" t="s">
        <v>59894</v>
      </c>
      <c r="AM13949" s="247">
        <v>216.04</v>
      </c>
      <c r="AO13949" s="226" t="s">
        <v>53879</v>
      </c>
      <c r="AP13949" s="227">
        <v>2003</v>
      </c>
      <c r="AR13949" s="207" t="s">
        <v>27809</v>
      </c>
      <c r="AS13949" s="208">
        <v>7400</v>
      </c>
      <c r="AT13949" s="93"/>
      <c r="AU13949" s="93"/>
      <c r="AV13949" s="93"/>
    </row>
    <row r="13950" spans="35:48" x14ac:dyDescent="0.55000000000000004">
      <c r="AI13950" s="278" t="s">
        <v>40812</v>
      </c>
      <c r="AJ13950" s="279">
        <v>600</v>
      </c>
      <c r="AL13950" s="246" t="s">
        <v>57912</v>
      </c>
      <c r="AM13950" s="247">
        <v>13679</v>
      </c>
      <c r="AO13950" s="226" t="s">
        <v>45661</v>
      </c>
      <c r="AP13950" s="227">
        <v>59000</v>
      </c>
      <c r="AR13950" s="207" t="s">
        <v>27810</v>
      </c>
      <c r="AS13950" s="208">
        <v>19398.099999999999</v>
      </c>
      <c r="AT13950" s="93"/>
      <c r="AU13950" s="93"/>
      <c r="AV13950" s="93"/>
    </row>
    <row r="13951" spans="35:48" x14ac:dyDescent="0.55000000000000004">
      <c r="AI13951" s="278" t="s">
        <v>35219</v>
      </c>
      <c r="AJ13951" s="279">
        <v>1129.74</v>
      </c>
      <c r="AL13951" s="246" t="s">
        <v>62269</v>
      </c>
      <c r="AM13951" s="247">
        <v>1002.51</v>
      </c>
      <c r="AO13951" s="226" t="s">
        <v>45662</v>
      </c>
      <c r="AP13951" s="227">
        <v>4513.5</v>
      </c>
      <c r="AR13951" s="207" t="s">
        <v>27811</v>
      </c>
      <c r="AS13951" s="208">
        <v>2050.02</v>
      </c>
      <c r="AT13951" s="93"/>
      <c r="AU13951" s="93"/>
      <c r="AV13951" s="93"/>
    </row>
    <row r="13952" spans="35:48" x14ac:dyDescent="0.55000000000000004">
      <c r="AI13952" s="278" t="s">
        <v>22505</v>
      </c>
      <c r="AJ13952" s="279">
        <v>1561.36</v>
      </c>
      <c r="AL13952" s="246" t="s">
        <v>61623</v>
      </c>
      <c r="AM13952" s="247">
        <v>15392.49</v>
      </c>
      <c r="AO13952" s="226" t="s">
        <v>53880</v>
      </c>
      <c r="AP13952" s="227">
        <v>428691.99</v>
      </c>
      <c r="AR13952" s="207" t="s">
        <v>27812</v>
      </c>
      <c r="AS13952" s="208">
        <v>5809.8</v>
      </c>
      <c r="AT13952" s="93"/>
      <c r="AU13952" s="93"/>
      <c r="AV13952" s="93"/>
    </row>
    <row r="13953" spans="35:48" x14ac:dyDescent="0.55000000000000004">
      <c r="AI13953" s="278" t="s">
        <v>35220</v>
      </c>
      <c r="AJ13953" s="279">
        <v>2400</v>
      </c>
      <c r="AL13953" s="246" t="s">
        <v>62270</v>
      </c>
      <c r="AM13953" s="247">
        <v>77250</v>
      </c>
      <c r="AO13953" s="226" t="s">
        <v>45663</v>
      </c>
      <c r="AP13953" s="227">
        <v>7363296</v>
      </c>
      <c r="AR13953" s="207" t="s">
        <v>27813</v>
      </c>
      <c r="AS13953" s="208">
        <v>24770.5</v>
      </c>
      <c r="AT13953" s="93"/>
      <c r="AU13953" s="93"/>
      <c r="AV13953" s="93"/>
    </row>
    <row r="13954" spans="35:48" x14ac:dyDescent="0.55000000000000004">
      <c r="AI13954" s="278" t="s">
        <v>22507</v>
      </c>
      <c r="AJ13954" s="279">
        <v>4228.83</v>
      </c>
      <c r="AL13954" s="246" t="s">
        <v>60771</v>
      </c>
      <c r="AM13954" s="247">
        <v>7625.04</v>
      </c>
      <c r="AO13954" s="226" t="s">
        <v>45664</v>
      </c>
      <c r="AP13954" s="227">
        <v>560103.27</v>
      </c>
      <c r="AR13954" s="207" t="s">
        <v>27814</v>
      </c>
      <c r="AS13954" s="208">
        <v>6371.35</v>
      </c>
      <c r="AT13954" s="93"/>
      <c r="AU13954" s="93"/>
      <c r="AV13954" s="93"/>
    </row>
    <row r="13955" spans="35:48" x14ac:dyDescent="0.55000000000000004">
      <c r="AI13955" s="278" t="s">
        <v>13754</v>
      </c>
      <c r="AJ13955" s="279">
        <v>36306.9</v>
      </c>
      <c r="AL13955" s="246" t="s">
        <v>60772</v>
      </c>
      <c r="AM13955" s="247">
        <v>583.26</v>
      </c>
      <c r="AO13955" s="226" t="s">
        <v>48299</v>
      </c>
      <c r="AP13955" s="227">
        <v>890</v>
      </c>
      <c r="AR13955" s="207" t="s">
        <v>27815</v>
      </c>
      <c r="AS13955" s="208">
        <v>200566.21</v>
      </c>
      <c r="AT13955" s="93"/>
      <c r="AU13955" s="93"/>
      <c r="AV13955" s="93"/>
    </row>
    <row r="13956" spans="35:48" x14ac:dyDescent="0.55000000000000004">
      <c r="AI13956" s="278" t="s">
        <v>13755</v>
      </c>
      <c r="AJ13956" s="279">
        <v>106451.54</v>
      </c>
      <c r="AL13956" s="246" t="s">
        <v>60773</v>
      </c>
      <c r="AM13956" s="247">
        <v>1868.16</v>
      </c>
      <c r="AO13956" s="226" t="s">
        <v>28467</v>
      </c>
      <c r="AP13956" s="227">
        <v>52590</v>
      </c>
      <c r="AR13956" s="207" t="s">
        <v>27816</v>
      </c>
      <c r="AS13956" s="208">
        <v>13985</v>
      </c>
      <c r="AT13956" s="93"/>
      <c r="AU13956" s="93"/>
      <c r="AV13956" s="93"/>
    </row>
    <row r="13957" spans="35:48" x14ac:dyDescent="0.55000000000000004">
      <c r="AI13957" s="278" t="s">
        <v>13756</v>
      </c>
      <c r="AJ13957" s="279">
        <v>57692.09</v>
      </c>
      <c r="AL13957" s="246" t="s">
        <v>36783</v>
      </c>
      <c r="AM13957" s="247">
        <v>73725.039999999994</v>
      </c>
      <c r="AO13957" s="226" t="s">
        <v>28469</v>
      </c>
      <c r="AP13957" s="227">
        <v>49030</v>
      </c>
      <c r="AR13957" s="207" t="s">
        <v>27817</v>
      </c>
      <c r="AS13957" s="208">
        <v>5503.79</v>
      </c>
      <c r="AT13957" s="93"/>
      <c r="AU13957" s="93"/>
      <c r="AV13957" s="93"/>
    </row>
    <row r="13958" spans="35:48" x14ac:dyDescent="0.55000000000000004">
      <c r="AI13958" s="278" t="s">
        <v>22508</v>
      </c>
      <c r="AJ13958" s="279">
        <v>7717.5</v>
      </c>
      <c r="AL13958" s="246" t="s">
        <v>36784</v>
      </c>
      <c r="AM13958" s="247">
        <v>5639.96</v>
      </c>
      <c r="AO13958" s="226" t="s">
        <v>47307</v>
      </c>
      <c r="AP13958" s="227">
        <v>5919</v>
      </c>
      <c r="AR13958" s="207" t="s">
        <v>27818</v>
      </c>
      <c r="AS13958" s="208">
        <v>9266.2099999999991</v>
      </c>
      <c r="AT13958" s="93"/>
      <c r="AU13958" s="93"/>
      <c r="AV13958" s="93"/>
    </row>
    <row r="13959" spans="35:48" x14ac:dyDescent="0.55000000000000004">
      <c r="AI13959" s="278" t="s">
        <v>22509</v>
      </c>
      <c r="AJ13959" s="279">
        <v>426.27</v>
      </c>
      <c r="AL13959" s="246" t="s">
        <v>36785</v>
      </c>
      <c r="AM13959" s="247">
        <v>20314.830000000002</v>
      </c>
      <c r="AO13959" s="226" t="s">
        <v>28471</v>
      </c>
      <c r="AP13959" s="227">
        <v>3625</v>
      </c>
      <c r="AR13959" s="207" t="s">
        <v>27819</v>
      </c>
      <c r="AS13959" s="208">
        <v>149954.07999999999</v>
      </c>
      <c r="AT13959" s="93"/>
      <c r="AU13959" s="93"/>
      <c r="AV13959" s="93"/>
    </row>
    <row r="13960" spans="35:48" x14ac:dyDescent="0.55000000000000004">
      <c r="AI13960" s="278" t="s">
        <v>70929</v>
      </c>
      <c r="AJ13960" s="279">
        <v>977.5</v>
      </c>
      <c r="AL13960" s="246" t="s">
        <v>47315</v>
      </c>
      <c r="AM13960" s="247">
        <v>3300.26</v>
      </c>
      <c r="AO13960" s="226" t="s">
        <v>42977</v>
      </c>
      <c r="AP13960" s="227">
        <v>28280.81</v>
      </c>
      <c r="AR13960" s="207" t="s">
        <v>27820</v>
      </c>
      <c r="AS13960" s="208">
        <v>112458.27</v>
      </c>
      <c r="AT13960" s="93"/>
      <c r="AU13960" s="93"/>
      <c r="AV13960" s="93"/>
    </row>
    <row r="13961" spans="35:48" x14ac:dyDescent="0.55000000000000004">
      <c r="AI13961" s="278" t="s">
        <v>69372</v>
      </c>
      <c r="AJ13961" s="279">
        <v>33060.74</v>
      </c>
      <c r="AL13961" s="246" t="s">
        <v>47316</v>
      </c>
      <c r="AM13961" s="247">
        <v>252.49</v>
      </c>
      <c r="AO13961" s="226" t="s">
        <v>40649</v>
      </c>
      <c r="AP13961" s="227">
        <v>53973.73</v>
      </c>
      <c r="AR13961" s="207" t="s">
        <v>27821</v>
      </c>
      <c r="AS13961" s="208">
        <v>23625.46</v>
      </c>
      <c r="AT13961" s="93"/>
      <c r="AU13961" s="93"/>
      <c r="AV13961" s="93"/>
    </row>
    <row r="13962" spans="35:48" x14ac:dyDescent="0.55000000000000004">
      <c r="AI13962" s="278" t="s">
        <v>46081</v>
      </c>
      <c r="AJ13962" s="279">
        <v>7252.23</v>
      </c>
      <c r="AL13962" s="246" t="s">
        <v>47317</v>
      </c>
      <c r="AM13962" s="247">
        <v>27094.880000000001</v>
      </c>
      <c r="AO13962" s="226" t="s">
        <v>45665</v>
      </c>
      <c r="AP13962" s="227">
        <v>422400</v>
      </c>
      <c r="AR13962" s="207" t="s">
        <v>27822</v>
      </c>
      <c r="AS13962" s="208">
        <v>15175</v>
      </c>
      <c r="AT13962" s="93"/>
      <c r="AU13962" s="93"/>
      <c r="AV13962" s="93"/>
    </row>
    <row r="13963" spans="35:48" x14ac:dyDescent="0.55000000000000004">
      <c r="AI13963" s="278" t="s">
        <v>22511</v>
      </c>
      <c r="AJ13963" s="279">
        <v>55899.16</v>
      </c>
      <c r="AL13963" s="246" t="s">
        <v>62271</v>
      </c>
      <c r="AM13963" s="247">
        <v>35152.080000000002</v>
      </c>
      <c r="AO13963" s="226" t="s">
        <v>28473</v>
      </c>
      <c r="AP13963" s="227">
        <v>5930</v>
      </c>
      <c r="AR13963" s="207" t="s">
        <v>27823</v>
      </c>
      <c r="AS13963" s="208">
        <v>11383.98</v>
      </c>
      <c r="AT13963" s="93"/>
      <c r="AU13963" s="93"/>
      <c r="AV13963" s="93"/>
    </row>
    <row r="13964" spans="35:48" x14ac:dyDescent="0.55000000000000004">
      <c r="AI13964" s="278" t="s">
        <v>69373</v>
      </c>
      <c r="AJ13964" s="279">
        <v>2917</v>
      </c>
      <c r="AL13964" s="246" t="s">
        <v>62272</v>
      </c>
      <c r="AM13964" s="247">
        <v>2688.92</v>
      </c>
      <c r="AO13964" s="226" t="s">
        <v>36763</v>
      </c>
      <c r="AP13964" s="227">
        <v>102993.8</v>
      </c>
      <c r="AR13964" s="207" t="s">
        <v>27824</v>
      </c>
      <c r="AS13964" s="208">
        <v>31456.75</v>
      </c>
      <c r="AT13964" s="93"/>
      <c r="AU13964" s="93"/>
      <c r="AV13964" s="93"/>
    </row>
    <row r="13965" spans="35:48" x14ac:dyDescent="0.55000000000000004">
      <c r="AI13965" s="278" t="s">
        <v>69374</v>
      </c>
      <c r="AJ13965" s="279">
        <v>1804.53</v>
      </c>
      <c r="AL13965" s="246" t="s">
        <v>59895</v>
      </c>
      <c r="AM13965" s="247">
        <v>3085</v>
      </c>
      <c r="AO13965" s="226" t="s">
        <v>28475</v>
      </c>
      <c r="AP13965" s="227">
        <v>54511.31</v>
      </c>
      <c r="AR13965" s="207" t="s">
        <v>27825</v>
      </c>
      <c r="AS13965" s="208">
        <v>51557.14</v>
      </c>
      <c r="AT13965" s="93"/>
      <c r="AU13965" s="93"/>
      <c r="AV13965" s="93"/>
    </row>
    <row r="13966" spans="35:48" x14ac:dyDescent="0.55000000000000004">
      <c r="AI13966" s="278" t="s">
        <v>13757</v>
      </c>
      <c r="AJ13966" s="279">
        <v>28371.58</v>
      </c>
      <c r="AL13966" s="246" t="s">
        <v>28800</v>
      </c>
      <c r="AM13966" s="247">
        <v>6936.6</v>
      </c>
      <c r="AO13966" s="226" t="s">
        <v>28476</v>
      </c>
      <c r="AP13966" s="227">
        <v>64925.22</v>
      </c>
      <c r="AR13966" s="207" t="s">
        <v>27826</v>
      </c>
      <c r="AS13966" s="208">
        <v>71540.73</v>
      </c>
      <c r="AT13966" s="93"/>
      <c r="AU13966" s="93"/>
      <c r="AV13966" s="93"/>
    </row>
    <row r="13967" spans="35:48" x14ac:dyDescent="0.55000000000000004">
      <c r="AI13967" s="278" t="s">
        <v>22512</v>
      </c>
      <c r="AJ13967" s="279">
        <v>17950</v>
      </c>
      <c r="AL13967" s="246" t="s">
        <v>28803</v>
      </c>
      <c r="AM13967" s="247">
        <v>530.65</v>
      </c>
      <c r="AO13967" s="226" t="s">
        <v>28477</v>
      </c>
      <c r="AP13967" s="227">
        <v>21686.26</v>
      </c>
      <c r="AR13967" s="207" t="s">
        <v>27827</v>
      </c>
      <c r="AS13967" s="208">
        <v>141042.64000000001</v>
      </c>
      <c r="AT13967" s="93"/>
      <c r="AU13967" s="93"/>
      <c r="AV13967" s="93"/>
    </row>
    <row r="13968" spans="35:48" x14ac:dyDescent="0.55000000000000004">
      <c r="AI13968" s="278" t="s">
        <v>63503</v>
      </c>
      <c r="AJ13968" s="279">
        <v>1040.6400000000001</v>
      </c>
      <c r="AL13968" s="246" t="s">
        <v>28807</v>
      </c>
      <c r="AM13968" s="247">
        <v>20330.080000000002</v>
      </c>
      <c r="AO13968" s="226" t="s">
        <v>28478</v>
      </c>
      <c r="AP13968" s="227">
        <v>45054.19</v>
      </c>
      <c r="AR13968" s="207" t="s">
        <v>27828</v>
      </c>
      <c r="AS13968" s="208">
        <v>69072.03</v>
      </c>
      <c r="AT13968" s="93"/>
      <c r="AU13968" s="93"/>
      <c r="AV13968" s="93"/>
    </row>
    <row r="13969" spans="35:48" x14ac:dyDescent="0.55000000000000004">
      <c r="AI13969" s="278" t="s">
        <v>50694</v>
      </c>
      <c r="AJ13969" s="279">
        <v>132652.79</v>
      </c>
      <c r="AL13969" s="246" t="s">
        <v>28808</v>
      </c>
      <c r="AM13969" s="247">
        <v>3958.4</v>
      </c>
      <c r="AO13969" s="226" t="s">
        <v>28479</v>
      </c>
      <c r="AP13969" s="227">
        <v>19.04</v>
      </c>
      <c r="AR13969" s="207" t="s">
        <v>27829</v>
      </c>
      <c r="AS13969" s="208">
        <v>23725.11</v>
      </c>
      <c r="AT13969" s="93"/>
      <c r="AU13969" s="93"/>
      <c r="AV13969" s="93"/>
    </row>
    <row r="13970" spans="35:48" x14ac:dyDescent="0.55000000000000004">
      <c r="AI13970" s="278" t="s">
        <v>22515</v>
      </c>
      <c r="AJ13970" s="279">
        <v>-1666.44</v>
      </c>
      <c r="AL13970" s="246" t="s">
        <v>43000</v>
      </c>
      <c r="AM13970" s="247">
        <v>8003.2</v>
      </c>
      <c r="AO13970" s="226" t="s">
        <v>35748</v>
      </c>
      <c r="AP13970" s="227">
        <v>4080.19</v>
      </c>
      <c r="AR13970" s="207" t="s">
        <v>27830</v>
      </c>
      <c r="AS13970" s="208">
        <v>31614.62</v>
      </c>
      <c r="AT13970" s="93"/>
      <c r="AU13970" s="93"/>
      <c r="AV13970" s="93"/>
    </row>
    <row r="13971" spans="35:48" x14ac:dyDescent="0.55000000000000004">
      <c r="AI13971" s="278" t="s">
        <v>58768</v>
      </c>
      <c r="AJ13971" s="279">
        <v>138178.29999999999</v>
      </c>
      <c r="AL13971" s="246" t="s">
        <v>57913</v>
      </c>
      <c r="AM13971" s="247">
        <v>1422</v>
      </c>
      <c r="AO13971" s="226" t="s">
        <v>28481</v>
      </c>
      <c r="AP13971" s="227">
        <v>87527.9</v>
      </c>
      <c r="AR13971" s="207" t="s">
        <v>27831</v>
      </c>
      <c r="AS13971" s="208">
        <v>19408.88</v>
      </c>
      <c r="AT13971" s="93"/>
      <c r="AU13971" s="93"/>
      <c r="AV13971" s="93"/>
    </row>
    <row r="13972" spans="35:48" x14ac:dyDescent="0.55000000000000004">
      <c r="AI13972" s="278" t="s">
        <v>55617</v>
      </c>
      <c r="AJ13972" s="279">
        <v>70111.53</v>
      </c>
      <c r="AL13972" s="246" t="s">
        <v>59247</v>
      </c>
      <c r="AM13972" s="247">
        <v>31786.55</v>
      </c>
      <c r="AO13972" s="226" t="s">
        <v>28482</v>
      </c>
      <c r="AP13972" s="227">
        <v>239416.47</v>
      </c>
      <c r="AR13972" s="207" t="s">
        <v>27832</v>
      </c>
      <c r="AS13972" s="208">
        <v>208.62</v>
      </c>
      <c r="AT13972" s="93"/>
      <c r="AU13972" s="93"/>
      <c r="AV13972" s="93"/>
    </row>
    <row r="13973" spans="35:48" x14ac:dyDescent="0.55000000000000004">
      <c r="AI13973" s="278" t="s">
        <v>22587</v>
      </c>
      <c r="AJ13973" s="279">
        <v>241207.13</v>
      </c>
      <c r="AL13973" s="246" t="s">
        <v>59248</v>
      </c>
      <c r="AM13973" s="247">
        <v>104632.1</v>
      </c>
      <c r="AO13973" s="226" t="s">
        <v>40650</v>
      </c>
      <c r="AP13973" s="227">
        <v>163538.85</v>
      </c>
      <c r="AR13973" s="207" t="s">
        <v>27833</v>
      </c>
      <c r="AS13973" s="208">
        <v>1500.73</v>
      </c>
      <c r="AT13973" s="93"/>
      <c r="AU13973" s="93"/>
      <c r="AV13973" s="93"/>
    </row>
    <row r="13974" spans="35:48" x14ac:dyDescent="0.55000000000000004">
      <c r="AI13974" s="278" t="s">
        <v>22588</v>
      </c>
      <c r="AJ13974" s="279">
        <v>30740</v>
      </c>
      <c r="AL13974" s="246" t="s">
        <v>59249</v>
      </c>
      <c r="AM13974" s="247">
        <v>126028.9</v>
      </c>
      <c r="AO13974" s="226" t="s">
        <v>28483</v>
      </c>
      <c r="AP13974" s="227">
        <v>242001.32</v>
      </c>
      <c r="AR13974" s="207" t="s">
        <v>27834</v>
      </c>
      <c r="AS13974" s="208">
        <v>45.22</v>
      </c>
      <c r="AT13974" s="93"/>
      <c r="AU13974" s="93"/>
      <c r="AV13974" s="93"/>
    </row>
    <row r="13975" spans="35:48" x14ac:dyDescent="0.55000000000000004">
      <c r="AI13975" s="278" t="s">
        <v>22589</v>
      </c>
      <c r="AJ13975" s="279">
        <v>2580.2399999999998</v>
      </c>
      <c r="AL13975" s="246" t="s">
        <v>59250</v>
      </c>
      <c r="AM13975" s="247">
        <v>428579.69</v>
      </c>
      <c r="AO13975" s="226" t="s">
        <v>39540</v>
      </c>
      <c r="AP13975" s="227">
        <v>1526781.48</v>
      </c>
      <c r="AR13975" s="207" t="s">
        <v>27835</v>
      </c>
      <c r="AS13975" s="208">
        <v>96825.76</v>
      </c>
      <c r="AT13975" s="93"/>
      <c r="AU13975" s="93"/>
      <c r="AV13975" s="93"/>
    </row>
    <row r="13976" spans="35:48" x14ac:dyDescent="0.55000000000000004">
      <c r="AI13976" s="278" t="s">
        <v>33777</v>
      </c>
      <c r="AJ13976" s="279">
        <v>434513.25</v>
      </c>
      <c r="AL13976" s="246" t="s">
        <v>59251</v>
      </c>
      <c r="AM13976" s="247">
        <v>34551.599999999999</v>
      </c>
      <c r="AO13976" s="226" t="s">
        <v>48300</v>
      </c>
      <c r="AP13976" s="227">
        <v>-5492.22</v>
      </c>
      <c r="AR13976" s="207" t="s">
        <v>27836</v>
      </c>
      <c r="AS13976" s="208">
        <v>135558.12</v>
      </c>
      <c r="AT13976" s="93"/>
      <c r="AU13976" s="93"/>
      <c r="AV13976" s="93"/>
    </row>
    <row r="13977" spans="35:48" x14ac:dyDescent="0.55000000000000004">
      <c r="AI13977" s="278" t="s">
        <v>22593</v>
      </c>
      <c r="AJ13977" s="279">
        <v>58204.47</v>
      </c>
      <c r="AL13977" s="246" t="s">
        <v>28809</v>
      </c>
      <c r="AM13977" s="247">
        <v>95000</v>
      </c>
      <c r="AO13977" s="226" t="s">
        <v>28484</v>
      </c>
      <c r="AP13977" s="227">
        <v>8064.32</v>
      </c>
      <c r="AR13977" s="207" t="s">
        <v>27837</v>
      </c>
      <c r="AS13977" s="208">
        <v>22500.66</v>
      </c>
      <c r="AT13977" s="93"/>
      <c r="AU13977" s="93"/>
      <c r="AV13977" s="93"/>
    </row>
    <row r="13978" spans="35:48" x14ac:dyDescent="0.55000000000000004">
      <c r="AI13978" s="278" t="s">
        <v>22596</v>
      </c>
      <c r="AJ13978" s="279">
        <v>82278.31</v>
      </c>
      <c r="AL13978" s="246" t="s">
        <v>28810</v>
      </c>
      <c r="AM13978" s="247">
        <v>62621.43</v>
      </c>
      <c r="AO13978" s="226" t="s">
        <v>28485</v>
      </c>
      <c r="AP13978" s="227">
        <v>272535.2</v>
      </c>
      <c r="AR13978" s="207" t="s">
        <v>27838</v>
      </c>
      <c r="AS13978" s="208">
        <v>1426.29</v>
      </c>
      <c r="AT13978" s="93"/>
      <c r="AU13978" s="93"/>
      <c r="AV13978" s="93"/>
    </row>
    <row r="13979" spans="35:48" x14ac:dyDescent="0.55000000000000004">
      <c r="AI13979" s="278" t="s">
        <v>62891</v>
      </c>
      <c r="AJ13979" s="279">
        <v>231.54</v>
      </c>
      <c r="AL13979" s="246" t="s">
        <v>59252</v>
      </c>
      <c r="AM13979" s="247">
        <v>71314.320000000007</v>
      </c>
      <c r="AO13979" s="226" t="s">
        <v>34204</v>
      </c>
      <c r="AP13979" s="227">
        <v>134640</v>
      </c>
      <c r="AR13979" s="207" t="s">
        <v>27839</v>
      </c>
      <c r="AS13979" s="208">
        <v>6420.49</v>
      </c>
      <c r="AT13979" s="93"/>
      <c r="AU13979" s="93"/>
      <c r="AV13979" s="93"/>
    </row>
    <row r="13980" spans="35:48" x14ac:dyDescent="0.55000000000000004">
      <c r="AI13980" s="278" t="s">
        <v>13766</v>
      </c>
      <c r="AJ13980" s="279">
        <v>494.36</v>
      </c>
      <c r="AL13980" s="246" t="s">
        <v>59253</v>
      </c>
      <c r="AM13980" s="247">
        <v>40167.32</v>
      </c>
      <c r="AO13980" s="226" t="s">
        <v>28486</v>
      </c>
      <c r="AP13980" s="227">
        <v>20733.86</v>
      </c>
      <c r="AR13980" s="207" t="s">
        <v>27840</v>
      </c>
      <c r="AS13980" s="208">
        <v>12508.5</v>
      </c>
      <c r="AT13980" s="93"/>
      <c r="AU13980" s="93"/>
      <c r="AV13980" s="93"/>
    </row>
    <row r="13981" spans="35:48" x14ac:dyDescent="0.55000000000000004">
      <c r="AI13981" s="278" t="s">
        <v>47536</v>
      </c>
      <c r="AJ13981" s="279">
        <v>8207.07</v>
      </c>
      <c r="AL13981" s="246" t="s">
        <v>43001</v>
      </c>
      <c r="AM13981" s="247">
        <v>112746.72</v>
      </c>
      <c r="AO13981" s="226" t="s">
        <v>34205</v>
      </c>
      <c r="AP13981" s="227">
        <v>1433.65</v>
      </c>
      <c r="AR13981" s="207" t="s">
        <v>27841</v>
      </c>
      <c r="AS13981" s="208">
        <v>30780.92</v>
      </c>
      <c r="AT13981" s="93"/>
      <c r="AU13981" s="93"/>
      <c r="AV13981" s="93"/>
    </row>
    <row r="13982" spans="35:48" x14ac:dyDescent="0.55000000000000004">
      <c r="AI13982" s="278" t="s">
        <v>69375</v>
      </c>
      <c r="AJ13982" s="279">
        <v>6539.49</v>
      </c>
      <c r="AL13982" s="246" t="s">
        <v>57914</v>
      </c>
      <c r="AM13982" s="247">
        <v>29034.880000000001</v>
      </c>
      <c r="AO13982" s="226" t="s">
        <v>53881</v>
      </c>
      <c r="AP13982" s="227">
        <v>1623.03</v>
      </c>
      <c r="AR13982" s="207" t="s">
        <v>27842</v>
      </c>
      <c r="AS13982" s="208">
        <v>15918.8</v>
      </c>
      <c r="AT13982" s="93"/>
      <c r="AU13982" s="93"/>
      <c r="AV13982" s="93"/>
    </row>
    <row r="13983" spans="35:48" x14ac:dyDescent="0.55000000000000004">
      <c r="AI13983" s="278" t="s">
        <v>13767</v>
      </c>
      <c r="AJ13983" s="279">
        <v>47090.76</v>
      </c>
      <c r="AL13983" s="246" t="s">
        <v>57915</v>
      </c>
      <c r="AM13983" s="247">
        <v>4965.6000000000004</v>
      </c>
      <c r="AO13983" s="226" t="s">
        <v>53882</v>
      </c>
      <c r="AP13983" s="227">
        <v>7620</v>
      </c>
      <c r="AR13983" s="207" t="s">
        <v>27843</v>
      </c>
      <c r="AS13983" s="208">
        <v>3695.52</v>
      </c>
      <c r="AT13983" s="93"/>
      <c r="AU13983" s="93"/>
      <c r="AV13983" s="93"/>
    </row>
    <row r="13984" spans="35:48" x14ac:dyDescent="0.55000000000000004">
      <c r="AI13984" s="278" t="s">
        <v>33778</v>
      </c>
      <c r="AJ13984" s="279">
        <v>38758.36</v>
      </c>
      <c r="AL13984" s="246" t="s">
        <v>43002</v>
      </c>
      <c r="AM13984" s="247">
        <v>34108.230000000003</v>
      </c>
      <c r="AO13984" s="226" t="s">
        <v>28488</v>
      </c>
      <c r="AP13984" s="227">
        <v>26440</v>
      </c>
      <c r="AR13984" s="207" t="s">
        <v>27844</v>
      </c>
      <c r="AS13984" s="208">
        <v>42786.46</v>
      </c>
      <c r="AT13984" s="93"/>
      <c r="AU13984" s="93"/>
      <c r="AV13984" s="93"/>
    </row>
    <row r="13985" spans="35:48" x14ac:dyDescent="0.55000000000000004">
      <c r="AI13985" s="278" t="s">
        <v>40813</v>
      </c>
      <c r="AJ13985" s="279">
        <v>69474.679999999993</v>
      </c>
      <c r="AL13985" s="246" t="s">
        <v>49201</v>
      </c>
      <c r="AM13985" s="247">
        <v>27788.44</v>
      </c>
      <c r="AO13985" s="226" t="s">
        <v>28489</v>
      </c>
      <c r="AP13985" s="227">
        <v>9704.9500000000007</v>
      </c>
      <c r="AR13985" s="207" t="s">
        <v>27845</v>
      </c>
      <c r="AS13985" s="208">
        <v>69115.58</v>
      </c>
      <c r="AT13985" s="93"/>
      <c r="AU13985" s="93"/>
      <c r="AV13985" s="93"/>
    </row>
    <row r="13986" spans="35:48" x14ac:dyDescent="0.55000000000000004">
      <c r="AI13986" s="278" t="s">
        <v>69376</v>
      </c>
      <c r="AJ13986" s="279">
        <v>738.62</v>
      </c>
      <c r="AL13986" s="246" t="s">
        <v>53938</v>
      </c>
      <c r="AM13986" s="247">
        <v>25866</v>
      </c>
      <c r="AO13986" s="226" t="s">
        <v>28490</v>
      </c>
      <c r="AP13986" s="227">
        <v>27786.49</v>
      </c>
      <c r="AR13986" s="207" t="s">
        <v>27846</v>
      </c>
      <c r="AS13986" s="208">
        <v>1500</v>
      </c>
      <c r="AT13986" s="93"/>
      <c r="AU13986" s="93"/>
      <c r="AV13986" s="93"/>
    </row>
    <row r="13987" spans="35:48" x14ac:dyDescent="0.55000000000000004">
      <c r="AI13987" s="278" t="s">
        <v>22597</v>
      </c>
      <c r="AJ13987" s="279">
        <v>2589.5</v>
      </c>
      <c r="AL13987" s="246" t="s">
        <v>57916</v>
      </c>
      <c r="AM13987" s="247">
        <v>296208.3</v>
      </c>
      <c r="AO13987" s="226" t="s">
        <v>28491</v>
      </c>
      <c r="AP13987" s="227">
        <v>7293.71</v>
      </c>
      <c r="AR13987" s="207" t="s">
        <v>27847</v>
      </c>
      <c r="AS13987" s="208">
        <v>4500</v>
      </c>
      <c r="AT13987" s="93"/>
      <c r="AU13987" s="93"/>
      <c r="AV13987" s="93"/>
    </row>
    <row r="13988" spans="35:48" x14ac:dyDescent="0.55000000000000004">
      <c r="AI13988" s="278" t="s">
        <v>36430</v>
      </c>
      <c r="AJ13988" s="279">
        <v>488489.27</v>
      </c>
      <c r="AL13988" s="246" t="s">
        <v>53941</v>
      </c>
      <c r="AM13988" s="247">
        <v>2250</v>
      </c>
      <c r="AO13988" s="226" t="s">
        <v>28492</v>
      </c>
      <c r="AP13988" s="227">
        <v>12978.57</v>
      </c>
      <c r="AR13988" s="207" t="s">
        <v>27848</v>
      </c>
      <c r="AS13988" s="208">
        <v>9378.7199999999993</v>
      </c>
      <c r="AT13988" s="93"/>
      <c r="AU13988" s="93"/>
      <c r="AV13988" s="93"/>
    </row>
    <row r="13989" spans="35:48" x14ac:dyDescent="0.55000000000000004">
      <c r="AI13989" s="278" t="s">
        <v>33779</v>
      </c>
      <c r="AJ13989" s="279">
        <v>82591.08</v>
      </c>
      <c r="AL13989" s="246" t="s">
        <v>53942</v>
      </c>
      <c r="AM13989" s="247">
        <v>172.12</v>
      </c>
      <c r="AO13989" s="226" t="s">
        <v>34206</v>
      </c>
      <c r="AP13989" s="227">
        <v>3484.06</v>
      </c>
      <c r="AR13989" s="207" t="s">
        <v>27849</v>
      </c>
      <c r="AS13989" s="208">
        <v>205850.63</v>
      </c>
      <c r="AT13989" s="93"/>
      <c r="AU13989" s="93"/>
      <c r="AV13989" s="93"/>
    </row>
    <row r="13990" spans="35:48" x14ac:dyDescent="0.55000000000000004">
      <c r="AI13990" s="278" t="s">
        <v>35223</v>
      </c>
      <c r="AJ13990" s="279">
        <v>113090.81</v>
      </c>
      <c r="AL13990" s="246" t="s">
        <v>59896</v>
      </c>
      <c r="AM13990" s="247">
        <v>6200</v>
      </c>
      <c r="AO13990" s="226" t="s">
        <v>48301</v>
      </c>
      <c r="AP13990" s="227">
        <v>8725</v>
      </c>
      <c r="AR13990" s="207" t="s">
        <v>27850</v>
      </c>
      <c r="AS13990" s="208">
        <v>68124.960000000006</v>
      </c>
      <c r="AT13990" s="93"/>
      <c r="AU13990" s="93"/>
      <c r="AV13990" s="93"/>
    </row>
    <row r="13991" spans="35:48" x14ac:dyDescent="0.55000000000000004">
      <c r="AI13991" s="278" t="s">
        <v>36431</v>
      </c>
      <c r="AJ13991" s="279">
        <v>8027.78</v>
      </c>
      <c r="AL13991" s="246" t="s">
        <v>59897</v>
      </c>
      <c r="AM13991" s="247">
        <v>1264.19</v>
      </c>
      <c r="AO13991" s="226" t="s">
        <v>28493</v>
      </c>
      <c r="AP13991" s="227">
        <v>2669.91</v>
      </c>
      <c r="AR13991" s="207" t="s">
        <v>27851</v>
      </c>
      <c r="AS13991" s="208">
        <v>250677.91</v>
      </c>
      <c r="AT13991" s="93"/>
      <c r="AU13991" s="93"/>
      <c r="AV13991" s="93"/>
    </row>
    <row r="13992" spans="35:48" x14ac:dyDescent="0.55000000000000004">
      <c r="AI13992" s="278" t="s">
        <v>13770</v>
      </c>
      <c r="AJ13992" s="279">
        <v>131691.29</v>
      </c>
      <c r="AL13992" s="246" t="s">
        <v>59898</v>
      </c>
      <c r="AM13992" s="247">
        <v>17897.740000000002</v>
      </c>
      <c r="AO13992" s="226" t="s">
        <v>47308</v>
      </c>
      <c r="AP13992" s="227">
        <v>821582.42</v>
      </c>
      <c r="AR13992" s="207" t="s">
        <v>27852</v>
      </c>
      <c r="AS13992" s="208">
        <v>90781.96</v>
      </c>
      <c r="AT13992" s="93"/>
      <c r="AU13992" s="93"/>
      <c r="AV13992" s="93"/>
    </row>
    <row r="13993" spans="35:48" x14ac:dyDescent="0.55000000000000004">
      <c r="AI13993" s="278" t="s">
        <v>13771</v>
      </c>
      <c r="AJ13993" s="279">
        <v>414978.85</v>
      </c>
      <c r="AL13993" s="246" t="s">
        <v>43003</v>
      </c>
      <c r="AM13993" s="247">
        <v>19532.060000000001</v>
      </c>
      <c r="AO13993" s="226" t="s">
        <v>47309</v>
      </c>
      <c r="AP13993" s="227">
        <v>92558.61</v>
      </c>
      <c r="AR13993" s="207" t="s">
        <v>27853</v>
      </c>
      <c r="AS13993" s="208">
        <v>2210.37</v>
      </c>
      <c r="AT13993" s="93"/>
      <c r="AU13993" s="93"/>
      <c r="AV13993" s="93"/>
    </row>
    <row r="13994" spans="35:48" x14ac:dyDescent="0.55000000000000004">
      <c r="AI13994" s="278" t="s">
        <v>13772</v>
      </c>
      <c r="AJ13994" s="279">
        <v>113129.93</v>
      </c>
      <c r="AL13994" s="246" t="s">
        <v>59899</v>
      </c>
      <c r="AM13994" s="247">
        <v>20189.93</v>
      </c>
      <c r="AO13994" s="226" t="s">
        <v>28494</v>
      </c>
      <c r="AP13994" s="227">
        <v>70951.56</v>
      </c>
      <c r="AR13994" s="207" t="s">
        <v>27854</v>
      </c>
      <c r="AS13994" s="208">
        <v>17597.52</v>
      </c>
      <c r="AT13994" s="93"/>
      <c r="AU13994" s="93"/>
      <c r="AV13994" s="93"/>
    </row>
    <row r="13995" spans="35:48" x14ac:dyDescent="0.55000000000000004">
      <c r="AI13995" s="278" t="s">
        <v>22598</v>
      </c>
      <c r="AJ13995" s="279">
        <v>30745.119999999999</v>
      </c>
      <c r="AL13995" s="246" t="s">
        <v>59900</v>
      </c>
      <c r="AM13995" s="247">
        <v>1700</v>
      </c>
      <c r="AO13995" s="226" t="s">
        <v>50447</v>
      </c>
      <c r="AP13995" s="227">
        <v>7667.22</v>
      </c>
      <c r="AR13995" s="207" t="s">
        <v>27855</v>
      </c>
      <c r="AS13995" s="208">
        <v>4554.37</v>
      </c>
      <c r="AT13995" s="93"/>
      <c r="AU13995" s="93"/>
      <c r="AV13995" s="93"/>
    </row>
    <row r="13996" spans="35:48" x14ac:dyDescent="0.55000000000000004">
      <c r="AI13996" s="278" t="s">
        <v>22599</v>
      </c>
      <c r="AJ13996" s="279">
        <v>394236.01</v>
      </c>
      <c r="AL13996" s="246" t="s">
        <v>49202</v>
      </c>
      <c r="AM13996" s="247">
        <v>133000</v>
      </c>
      <c r="AO13996" s="226" t="s">
        <v>28496</v>
      </c>
      <c r="AP13996" s="227">
        <v>39621.15</v>
      </c>
      <c r="AR13996" s="207" t="s">
        <v>27856</v>
      </c>
      <c r="AS13996" s="208">
        <v>3569.37</v>
      </c>
      <c r="AT13996" s="93"/>
      <c r="AU13996" s="93"/>
      <c r="AV13996" s="93"/>
    </row>
    <row r="13997" spans="35:48" x14ac:dyDescent="0.55000000000000004">
      <c r="AI13997" s="278" t="s">
        <v>36432</v>
      </c>
      <c r="AJ13997" s="279">
        <v>41909.040000000001</v>
      </c>
      <c r="AL13997" s="246" t="s">
        <v>59901</v>
      </c>
      <c r="AM13997" s="247">
        <v>36039</v>
      </c>
      <c r="AO13997" s="226" t="s">
        <v>28497</v>
      </c>
      <c r="AP13997" s="227">
        <v>8946.75</v>
      </c>
      <c r="AR13997" s="207" t="s">
        <v>27857</v>
      </c>
      <c r="AS13997" s="208">
        <v>960</v>
      </c>
      <c r="AT13997" s="93"/>
      <c r="AU13997" s="93"/>
      <c r="AV13997" s="93"/>
    </row>
    <row r="13998" spans="35:48" x14ac:dyDescent="0.55000000000000004">
      <c r="AI13998" s="278" t="s">
        <v>35224</v>
      </c>
      <c r="AJ13998" s="279">
        <v>17902.84</v>
      </c>
      <c r="AL13998" s="246" t="s">
        <v>62273</v>
      </c>
      <c r="AM13998" s="247">
        <v>1300</v>
      </c>
      <c r="AO13998" s="226" t="s">
        <v>28498</v>
      </c>
      <c r="AP13998" s="227">
        <v>10000.26</v>
      </c>
      <c r="AR13998" s="207" t="s">
        <v>27858</v>
      </c>
      <c r="AS13998" s="208">
        <v>7224.88</v>
      </c>
      <c r="AT13998" s="93"/>
      <c r="AU13998" s="93"/>
      <c r="AV13998" s="93"/>
    </row>
    <row r="13999" spans="35:48" x14ac:dyDescent="0.55000000000000004">
      <c r="AI13999" s="278" t="s">
        <v>48482</v>
      </c>
      <c r="AJ13999" s="279">
        <v>5714.55</v>
      </c>
      <c r="AL13999" s="246" t="s">
        <v>59254</v>
      </c>
      <c r="AM13999" s="247">
        <v>22000</v>
      </c>
      <c r="AO13999" s="226" t="s">
        <v>28499</v>
      </c>
      <c r="AP13999" s="227">
        <v>4056.63</v>
      </c>
      <c r="AR13999" s="207" t="s">
        <v>27859</v>
      </c>
      <c r="AS13999" s="208">
        <v>133271.89000000001</v>
      </c>
      <c r="AT13999" s="93"/>
      <c r="AU13999" s="93"/>
      <c r="AV13999" s="93"/>
    </row>
    <row r="14000" spans="35:48" x14ac:dyDescent="0.55000000000000004">
      <c r="AI14000" s="278" t="s">
        <v>22605</v>
      </c>
      <c r="AJ14000" s="279">
        <v>2225.89</v>
      </c>
      <c r="AL14000" s="246" t="s">
        <v>35766</v>
      </c>
      <c r="AM14000" s="247">
        <v>-402.28</v>
      </c>
      <c r="AO14000" s="226" t="s">
        <v>48302</v>
      </c>
      <c r="AP14000" s="227">
        <v>-92.19</v>
      </c>
      <c r="AR14000" s="207" t="s">
        <v>27860</v>
      </c>
      <c r="AS14000" s="208">
        <v>157520.57999999999</v>
      </c>
      <c r="AT14000" s="93"/>
      <c r="AU14000" s="93"/>
      <c r="AV14000" s="93"/>
    </row>
    <row r="14001" spans="35:48" x14ac:dyDescent="0.55000000000000004">
      <c r="AI14001" s="278" t="s">
        <v>70930</v>
      </c>
      <c r="AJ14001" s="279">
        <v>5700</v>
      </c>
      <c r="AL14001" s="246" t="s">
        <v>28864</v>
      </c>
      <c r="AM14001" s="247">
        <v>-30.78</v>
      </c>
      <c r="AO14001" s="226" t="s">
        <v>28502</v>
      </c>
      <c r="AP14001" s="227">
        <v>1694126.6</v>
      </c>
      <c r="AR14001" s="207" t="s">
        <v>27861</v>
      </c>
      <c r="AS14001" s="208">
        <v>6350</v>
      </c>
      <c r="AT14001" s="93"/>
      <c r="AU14001" s="93"/>
      <c r="AV14001" s="93"/>
    </row>
    <row r="14002" spans="35:48" x14ac:dyDescent="0.55000000000000004">
      <c r="AI14002" s="278" t="s">
        <v>58053</v>
      </c>
      <c r="AJ14002" s="279">
        <v>223177.59</v>
      </c>
      <c r="AL14002" s="246" t="s">
        <v>34233</v>
      </c>
      <c r="AM14002" s="247">
        <v>14900.78</v>
      </c>
      <c r="AO14002" s="226" t="s">
        <v>28503</v>
      </c>
      <c r="AP14002" s="227">
        <v>113080</v>
      </c>
      <c r="AR14002" s="207" t="s">
        <v>27862</v>
      </c>
      <c r="AS14002" s="208">
        <v>320</v>
      </c>
      <c r="AT14002" s="93"/>
      <c r="AU14002" s="93"/>
      <c r="AV14002" s="93"/>
    </row>
    <row r="14003" spans="35:48" x14ac:dyDescent="0.55000000000000004">
      <c r="AI14003" s="278" t="s">
        <v>69377</v>
      </c>
      <c r="AJ14003" s="279">
        <v>0.06</v>
      </c>
      <c r="AL14003" s="246" t="s">
        <v>34234</v>
      </c>
      <c r="AM14003" s="247">
        <v>532</v>
      </c>
      <c r="AO14003" s="226" t="s">
        <v>28504</v>
      </c>
      <c r="AP14003" s="227">
        <v>174500</v>
      </c>
      <c r="AR14003" s="207" t="s">
        <v>27863</v>
      </c>
      <c r="AS14003" s="208">
        <v>1327.56</v>
      </c>
      <c r="AT14003" s="93"/>
      <c r="AU14003" s="93"/>
      <c r="AV14003" s="93"/>
    </row>
    <row r="14004" spans="35:48" x14ac:dyDescent="0.55000000000000004">
      <c r="AI14004" s="278" t="s">
        <v>13773</v>
      </c>
      <c r="AJ14004" s="279">
        <v>69891.94</v>
      </c>
      <c r="AL14004" s="246" t="s">
        <v>28867</v>
      </c>
      <c r="AM14004" s="247">
        <v>71475</v>
      </c>
      <c r="AO14004" s="226" t="s">
        <v>28505</v>
      </c>
      <c r="AP14004" s="227">
        <v>348854.53</v>
      </c>
      <c r="AR14004" s="207" t="s">
        <v>27864</v>
      </c>
      <c r="AS14004" s="208">
        <v>56049.63</v>
      </c>
      <c r="AT14004" s="93"/>
      <c r="AU14004" s="93"/>
      <c r="AV14004" s="93"/>
    </row>
    <row r="14005" spans="35:48" x14ac:dyDescent="0.55000000000000004">
      <c r="AI14005" s="278" t="s">
        <v>22608</v>
      </c>
      <c r="AJ14005" s="279">
        <v>53496.47</v>
      </c>
      <c r="AL14005" s="246" t="s">
        <v>28868</v>
      </c>
      <c r="AM14005" s="247">
        <v>129547.02</v>
      </c>
      <c r="AO14005" s="226" t="s">
        <v>36764</v>
      </c>
      <c r="AP14005" s="227">
        <v>221998.94</v>
      </c>
      <c r="AR14005" s="207" t="s">
        <v>27865</v>
      </c>
      <c r="AS14005" s="208">
        <v>111442.12</v>
      </c>
      <c r="AT14005" s="93"/>
      <c r="AU14005" s="93"/>
      <c r="AV14005" s="93"/>
    </row>
    <row r="14006" spans="35:48" x14ac:dyDescent="0.55000000000000004">
      <c r="AI14006" s="278" t="s">
        <v>61242</v>
      </c>
      <c r="AJ14006" s="279">
        <v>1768.51</v>
      </c>
      <c r="AL14006" s="246" t="s">
        <v>28870</v>
      </c>
      <c r="AM14006" s="247">
        <v>7450</v>
      </c>
      <c r="AO14006" s="226" t="s">
        <v>35749</v>
      </c>
      <c r="AP14006" s="227">
        <v>21045.86</v>
      </c>
      <c r="AR14006" s="207" t="s">
        <v>27866</v>
      </c>
      <c r="AS14006" s="208">
        <v>36826.300000000003</v>
      </c>
      <c r="AT14006" s="93"/>
      <c r="AU14006" s="93"/>
      <c r="AV14006" s="93"/>
    </row>
    <row r="14007" spans="35:48" x14ac:dyDescent="0.55000000000000004">
      <c r="AI14007" s="278" t="s">
        <v>22610</v>
      </c>
      <c r="AJ14007" s="279">
        <v>14485.75</v>
      </c>
      <c r="AL14007" s="246" t="s">
        <v>28871</v>
      </c>
      <c r="AM14007" s="247">
        <v>3813.28</v>
      </c>
      <c r="AO14007" s="226" t="s">
        <v>28506</v>
      </c>
      <c r="AP14007" s="227">
        <v>12202.56</v>
      </c>
      <c r="AR14007" s="207" t="s">
        <v>27867</v>
      </c>
      <c r="AS14007" s="208">
        <v>4520</v>
      </c>
      <c r="AT14007" s="93"/>
      <c r="AU14007" s="93"/>
      <c r="AV14007" s="93"/>
    </row>
    <row r="14008" spans="35:48" x14ac:dyDescent="0.55000000000000004">
      <c r="AI14008" s="278" t="s">
        <v>22611</v>
      </c>
      <c r="AJ14008" s="279">
        <v>17174.3</v>
      </c>
      <c r="AL14008" s="246" t="s">
        <v>28872</v>
      </c>
      <c r="AM14008" s="247">
        <v>2966.09</v>
      </c>
      <c r="AO14008" s="226" t="s">
        <v>28507</v>
      </c>
      <c r="AP14008" s="227">
        <v>11650.46</v>
      </c>
      <c r="AR14008" s="207" t="s">
        <v>27868</v>
      </c>
      <c r="AS14008" s="208">
        <v>525</v>
      </c>
      <c r="AT14008" s="93"/>
      <c r="AU14008" s="93"/>
      <c r="AV14008" s="93"/>
    </row>
    <row r="14009" spans="35:48" x14ac:dyDescent="0.55000000000000004">
      <c r="AI14009" s="278" t="s">
        <v>58375</v>
      </c>
      <c r="AJ14009" s="279">
        <v>641667.91</v>
      </c>
      <c r="AL14009" s="246" t="s">
        <v>50472</v>
      </c>
      <c r="AM14009" s="247">
        <v>2498.0500000000002</v>
      </c>
      <c r="AO14009" s="226" t="s">
        <v>28508</v>
      </c>
      <c r="AP14009" s="227">
        <v>64327.16</v>
      </c>
      <c r="AR14009" s="207" t="s">
        <v>27869</v>
      </c>
      <c r="AS14009" s="208">
        <v>0.01</v>
      </c>
      <c r="AT14009" s="93"/>
      <c r="AU14009" s="93"/>
      <c r="AV14009" s="93"/>
    </row>
    <row r="14010" spans="35:48" x14ac:dyDescent="0.55000000000000004">
      <c r="AI14010" s="278" t="s">
        <v>22612</v>
      </c>
      <c r="AJ14010" s="279">
        <v>661435.94999999995</v>
      </c>
      <c r="AL14010" s="246" t="s">
        <v>34235</v>
      </c>
      <c r="AM14010" s="247">
        <v>-191.25</v>
      </c>
      <c r="AO14010" s="226" t="s">
        <v>49191</v>
      </c>
      <c r="AP14010" s="227">
        <v>4664.5</v>
      </c>
      <c r="AR14010" s="207" t="s">
        <v>27870</v>
      </c>
      <c r="AS14010" s="208">
        <v>31943.439999999999</v>
      </c>
      <c r="AT14010" s="93"/>
      <c r="AU14010" s="93"/>
      <c r="AV14010" s="93"/>
    </row>
    <row r="14011" spans="35:48" x14ac:dyDescent="0.55000000000000004">
      <c r="AI14011" s="278" t="s">
        <v>35231</v>
      </c>
      <c r="AJ14011" s="279">
        <v>8678.9</v>
      </c>
      <c r="AL14011" s="246" t="s">
        <v>34236</v>
      </c>
      <c r="AM14011" s="247">
        <v>41725</v>
      </c>
      <c r="AO14011" s="226" t="s">
        <v>42978</v>
      </c>
      <c r="AP14011" s="227">
        <v>300821.27</v>
      </c>
      <c r="AR14011" s="207" t="s">
        <v>27871</v>
      </c>
      <c r="AS14011" s="208">
        <v>31950.880000000001</v>
      </c>
      <c r="AT14011" s="93"/>
      <c r="AU14011" s="93"/>
      <c r="AV14011" s="93"/>
    </row>
    <row r="14012" spans="35:48" x14ac:dyDescent="0.55000000000000004">
      <c r="AI14012" s="278" t="s">
        <v>33782</v>
      </c>
      <c r="AJ14012" s="279">
        <v>655.57</v>
      </c>
      <c r="AL14012" s="246" t="s">
        <v>34237</v>
      </c>
      <c r="AM14012" s="247">
        <v>3118.12</v>
      </c>
      <c r="AO14012" s="226" t="s">
        <v>34207</v>
      </c>
      <c r="AP14012" s="227">
        <v>92680.86</v>
      </c>
      <c r="AR14012" s="207" t="s">
        <v>27872</v>
      </c>
      <c r="AS14012" s="208">
        <v>195476.34</v>
      </c>
      <c r="AT14012" s="93"/>
      <c r="AU14012" s="93"/>
      <c r="AV14012" s="93"/>
    </row>
    <row r="14013" spans="35:48" x14ac:dyDescent="0.55000000000000004">
      <c r="AI14013" s="278" t="s">
        <v>33783</v>
      </c>
      <c r="AJ14013" s="279">
        <v>370.74</v>
      </c>
      <c r="AL14013" s="246" t="s">
        <v>34238</v>
      </c>
      <c r="AM14013" s="247">
        <v>7727.63</v>
      </c>
      <c r="AO14013" s="226" t="s">
        <v>36765</v>
      </c>
      <c r="AP14013" s="227">
        <v>9686779.4299999997</v>
      </c>
      <c r="AR14013" s="207" t="s">
        <v>27873</v>
      </c>
      <c r="AS14013" s="208">
        <v>61187.5</v>
      </c>
      <c r="AT14013" s="93"/>
      <c r="AU14013" s="93"/>
      <c r="AV14013" s="93"/>
    </row>
    <row r="14014" spans="35:48" x14ac:dyDescent="0.55000000000000004">
      <c r="AI14014" s="278" t="s">
        <v>33784</v>
      </c>
      <c r="AJ14014" s="279">
        <v>165.71</v>
      </c>
      <c r="AL14014" s="246" t="s">
        <v>34239</v>
      </c>
      <c r="AM14014" s="247">
        <v>215.98</v>
      </c>
      <c r="AO14014" s="226" t="s">
        <v>39541</v>
      </c>
      <c r="AP14014" s="227">
        <v>69802.89</v>
      </c>
      <c r="AR14014" s="207" t="s">
        <v>27874</v>
      </c>
      <c r="AS14014" s="208">
        <v>12564.15</v>
      </c>
      <c r="AT14014" s="93"/>
      <c r="AU14014" s="93"/>
      <c r="AV14014" s="93"/>
    </row>
    <row r="14015" spans="35:48" x14ac:dyDescent="0.55000000000000004">
      <c r="AI14015" s="278" t="s">
        <v>70139</v>
      </c>
      <c r="AJ14015" s="279">
        <v>6750</v>
      </c>
      <c r="AL14015" s="246" t="s">
        <v>43004</v>
      </c>
      <c r="AM14015" s="247">
        <v>62234.15</v>
      </c>
      <c r="AO14015" s="226" t="s">
        <v>36766</v>
      </c>
      <c r="AP14015" s="227">
        <v>585892.24</v>
      </c>
      <c r="AR14015" s="207" t="s">
        <v>27875</v>
      </c>
      <c r="AS14015" s="208">
        <v>1792.62</v>
      </c>
      <c r="AT14015" s="93"/>
      <c r="AU14015" s="93"/>
      <c r="AV14015" s="93"/>
    </row>
    <row r="14016" spans="35:48" x14ac:dyDescent="0.55000000000000004">
      <c r="AI14016" s="278" t="s">
        <v>22656</v>
      </c>
      <c r="AJ14016" s="279">
        <v>1237</v>
      </c>
      <c r="AL14016" s="246" t="s">
        <v>57917</v>
      </c>
      <c r="AM14016" s="247">
        <v>144290.85</v>
      </c>
      <c r="AO14016" s="226" t="s">
        <v>28509</v>
      </c>
      <c r="AP14016" s="227">
        <v>1020609.05</v>
      </c>
      <c r="AR14016" s="207" t="s">
        <v>27876</v>
      </c>
      <c r="AS14016" s="208">
        <v>137.12</v>
      </c>
      <c r="AT14016" s="93"/>
      <c r="AU14016" s="93"/>
      <c r="AV14016" s="93"/>
    </row>
    <row r="14017" spans="35:48" x14ac:dyDescent="0.55000000000000004">
      <c r="AI14017" s="278" t="s">
        <v>60929</v>
      </c>
      <c r="AJ14017" s="279">
        <v>25782.89</v>
      </c>
      <c r="AL14017" s="246" t="s">
        <v>35771</v>
      </c>
      <c r="AM14017" s="247">
        <v>7181.85</v>
      </c>
      <c r="AO14017" s="226" t="s">
        <v>36767</v>
      </c>
      <c r="AP14017" s="227">
        <v>216270.62</v>
      </c>
      <c r="AR14017" s="207" t="s">
        <v>27877</v>
      </c>
      <c r="AS14017" s="208">
        <v>388.64</v>
      </c>
      <c r="AT14017" s="93"/>
      <c r="AU14017" s="93"/>
      <c r="AV14017" s="93"/>
    </row>
    <row r="14018" spans="35:48" x14ac:dyDescent="0.55000000000000004">
      <c r="AI14018" s="278" t="s">
        <v>22709</v>
      </c>
      <c r="AJ14018" s="279">
        <v>661363</v>
      </c>
      <c r="AL14018" s="246" t="s">
        <v>39562</v>
      </c>
      <c r="AM14018" s="247">
        <v>229932.12</v>
      </c>
      <c r="AO14018" s="226" t="s">
        <v>42979</v>
      </c>
      <c r="AP14018" s="227">
        <v>23322.959999999999</v>
      </c>
      <c r="AR14018" s="207" t="s">
        <v>27878</v>
      </c>
      <c r="AS14018" s="208">
        <v>3365</v>
      </c>
      <c r="AT14018" s="93"/>
      <c r="AU14018" s="93"/>
      <c r="AV14018" s="93"/>
    </row>
    <row r="14019" spans="35:48" x14ac:dyDescent="0.55000000000000004">
      <c r="AI14019" s="278" t="s">
        <v>22710</v>
      </c>
      <c r="AJ14019" s="279">
        <v>24420.19</v>
      </c>
      <c r="AL14019" s="246" t="s">
        <v>53948</v>
      </c>
      <c r="AM14019" s="247">
        <v>199003.05</v>
      </c>
      <c r="AO14019" s="226" t="s">
        <v>50448</v>
      </c>
      <c r="AP14019" s="227">
        <v>5601.22</v>
      </c>
      <c r="AR14019" s="207" t="s">
        <v>27879</v>
      </c>
      <c r="AS14019" s="208">
        <v>6101.22</v>
      </c>
      <c r="AT14019" s="93"/>
      <c r="AU14019" s="93"/>
      <c r="AV14019" s="93"/>
    </row>
    <row r="14020" spans="35:48" x14ac:dyDescent="0.55000000000000004">
      <c r="AI14020" s="278" t="s">
        <v>22711</v>
      </c>
      <c r="AJ14020" s="279">
        <v>47700</v>
      </c>
      <c r="AL14020" s="246" t="s">
        <v>28884</v>
      </c>
      <c r="AM14020" s="247">
        <v>-0.01</v>
      </c>
      <c r="AO14020" s="226" t="s">
        <v>39542</v>
      </c>
      <c r="AP14020" s="227">
        <v>53116.22</v>
      </c>
      <c r="AR14020" s="207" t="s">
        <v>27880</v>
      </c>
      <c r="AS14020" s="208">
        <v>3579.6</v>
      </c>
      <c r="AT14020" s="93"/>
      <c r="AU14020" s="93"/>
      <c r="AV14020" s="93"/>
    </row>
    <row r="14021" spans="35:48" x14ac:dyDescent="0.55000000000000004">
      <c r="AI14021" s="278" t="s">
        <v>39260</v>
      </c>
      <c r="AJ14021" s="279">
        <v>1541366.11</v>
      </c>
      <c r="AL14021" s="246" t="s">
        <v>49204</v>
      </c>
      <c r="AM14021" s="247">
        <v>-122.5</v>
      </c>
      <c r="AO14021" s="226" t="s">
        <v>49192</v>
      </c>
      <c r="AP14021" s="227">
        <v>320.68</v>
      </c>
      <c r="AR14021" s="207" t="s">
        <v>27881</v>
      </c>
      <c r="AS14021" s="208">
        <v>740.58</v>
      </c>
      <c r="AT14021" s="93"/>
      <c r="AU14021" s="93"/>
      <c r="AV14021" s="93"/>
    </row>
    <row r="14022" spans="35:48" x14ac:dyDescent="0.55000000000000004">
      <c r="AI14022" s="278" t="s">
        <v>69378</v>
      </c>
      <c r="AJ14022" s="279">
        <v>196.56</v>
      </c>
      <c r="AL14022" s="246" t="s">
        <v>28885</v>
      </c>
      <c r="AM14022" s="247">
        <v>15259.65</v>
      </c>
      <c r="AO14022" s="226" t="s">
        <v>35750</v>
      </c>
      <c r="AP14022" s="227">
        <v>156.22</v>
      </c>
      <c r="AR14022" s="207" t="s">
        <v>27882</v>
      </c>
      <c r="AS14022" s="208">
        <v>390.15</v>
      </c>
      <c r="AT14022" s="93"/>
      <c r="AU14022" s="93"/>
      <c r="AV14022" s="93"/>
    </row>
    <row r="14023" spans="35:48" x14ac:dyDescent="0.55000000000000004">
      <c r="AI14023" s="278" t="s">
        <v>22713</v>
      </c>
      <c r="AJ14023" s="279">
        <v>74519.77</v>
      </c>
      <c r="AL14023" s="246" t="s">
        <v>49205</v>
      </c>
      <c r="AM14023" s="247">
        <v>48085.22</v>
      </c>
      <c r="AO14023" s="226" t="s">
        <v>28510</v>
      </c>
      <c r="AP14023" s="227">
        <v>242041.73</v>
      </c>
      <c r="AR14023" s="207" t="s">
        <v>27883</v>
      </c>
      <c r="AS14023" s="208">
        <v>620811.43000000005</v>
      </c>
      <c r="AT14023" s="93"/>
      <c r="AU14023" s="93"/>
      <c r="AV14023" s="93"/>
    </row>
    <row r="14024" spans="35:48" x14ac:dyDescent="0.55000000000000004">
      <c r="AI14024" s="278" t="s">
        <v>63504</v>
      </c>
      <c r="AJ14024" s="279">
        <v>3552.23</v>
      </c>
      <c r="AL14024" s="246" t="s">
        <v>28886</v>
      </c>
      <c r="AM14024" s="247">
        <v>866.89</v>
      </c>
      <c r="AO14024" s="226" t="s">
        <v>40651</v>
      </c>
      <c r="AP14024" s="227">
        <v>142244.17000000001</v>
      </c>
      <c r="AR14024" s="207" t="s">
        <v>27884</v>
      </c>
      <c r="AS14024" s="208">
        <v>2655.63</v>
      </c>
      <c r="AT14024" s="93"/>
      <c r="AU14024" s="93"/>
      <c r="AV14024" s="93"/>
    </row>
    <row r="14025" spans="35:48" x14ac:dyDescent="0.55000000000000004">
      <c r="AI14025" s="278" t="s">
        <v>32302</v>
      </c>
      <c r="AJ14025" s="279">
        <v>16985</v>
      </c>
      <c r="AL14025" s="246" t="s">
        <v>28887</v>
      </c>
      <c r="AM14025" s="247">
        <v>6687.81</v>
      </c>
      <c r="AO14025" s="226" t="s">
        <v>42980</v>
      </c>
      <c r="AP14025" s="227">
        <v>2464.3200000000002</v>
      </c>
      <c r="AR14025" s="207" t="s">
        <v>27885</v>
      </c>
      <c r="AS14025" s="208">
        <v>61311.59</v>
      </c>
      <c r="AT14025" s="93"/>
      <c r="AU14025" s="93"/>
      <c r="AV14025" s="93"/>
    </row>
    <row r="14026" spans="35:48" x14ac:dyDescent="0.55000000000000004">
      <c r="AI14026" s="278" t="s">
        <v>22714</v>
      </c>
      <c r="AJ14026" s="279">
        <v>3475</v>
      </c>
      <c r="AL14026" s="246" t="s">
        <v>35772</v>
      </c>
      <c r="AM14026" s="247">
        <v>406849.78</v>
      </c>
      <c r="AO14026" s="226" t="s">
        <v>39543</v>
      </c>
      <c r="AP14026" s="227">
        <v>196282.8</v>
      </c>
      <c r="AR14026" s="207" t="s">
        <v>27886</v>
      </c>
      <c r="AS14026" s="208">
        <v>20856</v>
      </c>
      <c r="AT14026" s="93"/>
      <c r="AU14026" s="93"/>
      <c r="AV14026" s="93"/>
    </row>
    <row r="14027" spans="35:48" x14ac:dyDescent="0.55000000000000004">
      <c r="AI14027" s="278" t="s">
        <v>22715</v>
      </c>
      <c r="AJ14027" s="279">
        <v>45579.13</v>
      </c>
      <c r="AL14027" s="246" t="s">
        <v>34240</v>
      </c>
      <c r="AM14027" s="247">
        <v>-329.91</v>
      </c>
      <c r="AO14027" s="226" t="s">
        <v>42981</v>
      </c>
      <c r="AP14027" s="227">
        <v>199975</v>
      </c>
      <c r="AR14027" s="207" t="s">
        <v>27887</v>
      </c>
      <c r="AS14027" s="208">
        <v>7360.72</v>
      </c>
      <c r="AT14027" s="93"/>
      <c r="AU14027" s="93"/>
      <c r="AV14027" s="93"/>
    </row>
    <row r="14028" spans="35:48" x14ac:dyDescent="0.55000000000000004">
      <c r="AI14028" s="278" t="s">
        <v>63505</v>
      </c>
      <c r="AJ14028" s="279">
        <v>169.72</v>
      </c>
      <c r="AL14028" s="246" t="s">
        <v>39563</v>
      </c>
      <c r="AM14028" s="247">
        <v>-588.66</v>
      </c>
      <c r="AO14028" s="226" t="s">
        <v>42982</v>
      </c>
      <c r="AP14028" s="227">
        <v>15281.72</v>
      </c>
      <c r="AR14028" s="207" t="s">
        <v>27888</v>
      </c>
      <c r="AS14028" s="208">
        <v>486</v>
      </c>
      <c r="AT14028" s="93"/>
      <c r="AU14028" s="93"/>
      <c r="AV14028" s="93"/>
    </row>
    <row r="14029" spans="35:48" x14ac:dyDescent="0.55000000000000004">
      <c r="AI14029" s="278" t="s">
        <v>22716</v>
      </c>
      <c r="AJ14029" s="279">
        <v>37282.25</v>
      </c>
      <c r="AL14029" s="246" t="s">
        <v>34242</v>
      </c>
      <c r="AM14029" s="247">
        <v>4870866.4400000004</v>
      </c>
      <c r="AO14029" s="226" t="s">
        <v>42983</v>
      </c>
      <c r="AP14029" s="227">
        <v>30574.799999999999</v>
      </c>
      <c r="AR14029" s="207" t="s">
        <v>27889</v>
      </c>
      <c r="AS14029" s="208">
        <v>37903.26</v>
      </c>
      <c r="AT14029" s="93"/>
      <c r="AU14029" s="93"/>
      <c r="AV14029" s="93"/>
    </row>
    <row r="14030" spans="35:48" x14ac:dyDescent="0.55000000000000004">
      <c r="AI14030" s="278" t="s">
        <v>22717</v>
      </c>
      <c r="AJ14030" s="279">
        <v>385279.27</v>
      </c>
      <c r="AL14030" s="246" t="s">
        <v>34243</v>
      </c>
      <c r="AM14030" s="247">
        <v>576451.87</v>
      </c>
      <c r="AO14030" s="226" t="s">
        <v>49193</v>
      </c>
      <c r="AP14030" s="227">
        <v>65411.77</v>
      </c>
      <c r="AR14030" s="207" t="s">
        <v>27890</v>
      </c>
      <c r="AS14030" s="208">
        <v>7310.25</v>
      </c>
      <c r="AT14030" s="93"/>
      <c r="AU14030" s="93"/>
      <c r="AV14030" s="93"/>
    </row>
    <row r="14031" spans="35:48" x14ac:dyDescent="0.55000000000000004">
      <c r="AI14031" s="278" t="s">
        <v>48485</v>
      </c>
      <c r="AJ14031" s="279">
        <v>10551.27</v>
      </c>
      <c r="AL14031" s="246" t="s">
        <v>36788</v>
      </c>
      <c r="AM14031" s="247">
        <v>4457873.6900000004</v>
      </c>
      <c r="AO14031" s="226" t="s">
        <v>53883</v>
      </c>
      <c r="AP14031" s="227">
        <v>47700</v>
      </c>
      <c r="AR14031" s="207" t="s">
        <v>27891</v>
      </c>
      <c r="AS14031" s="208">
        <v>3422.92</v>
      </c>
      <c r="AT14031" s="93"/>
      <c r="AU14031" s="93"/>
      <c r="AV14031" s="93"/>
    </row>
    <row r="14032" spans="35:48" x14ac:dyDescent="0.55000000000000004">
      <c r="AI14032" s="278" t="s">
        <v>43277</v>
      </c>
      <c r="AJ14032" s="279">
        <v>2091324.82</v>
      </c>
      <c r="AL14032" s="246" t="s">
        <v>36789</v>
      </c>
      <c r="AM14032" s="247">
        <v>567381.94999999995</v>
      </c>
      <c r="AO14032" s="226" t="s">
        <v>53884</v>
      </c>
      <c r="AP14032" s="227">
        <v>9113.9599999999991</v>
      </c>
      <c r="AR14032" s="207" t="s">
        <v>27892</v>
      </c>
      <c r="AS14032" s="208">
        <v>58302.080000000002</v>
      </c>
      <c r="AT14032" s="93"/>
      <c r="AU14032" s="93"/>
      <c r="AV14032" s="93"/>
    </row>
    <row r="14033" spans="35:48" x14ac:dyDescent="0.55000000000000004">
      <c r="AI14033" s="278" t="s">
        <v>13784</v>
      </c>
      <c r="AJ14033" s="279">
        <v>7673.75</v>
      </c>
      <c r="AL14033" s="246" t="s">
        <v>35773</v>
      </c>
      <c r="AM14033" s="247">
        <v>79870</v>
      </c>
      <c r="AO14033" s="226" t="s">
        <v>53885</v>
      </c>
      <c r="AP14033" s="227">
        <v>920</v>
      </c>
      <c r="AR14033" s="207" t="s">
        <v>27893</v>
      </c>
      <c r="AS14033" s="208">
        <v>3948.62</v>
      </c>
      <c r="AT14033" s="93"/>
      <c r="AU14033" s="93"/>
      <c r="AV14033" s="93"/>
    </row>
    <row r="14034" spans="35:48" x14ac:dyDescent="0.55000000000000004">
      <c r="AI14034" s="278" t="s">
        <v>43278</v>
      </c>
      <c r="AJ14034" s="279">
        <v>800</v>
      </c>
      <c r="AL14034" s="246" t="s">
        <v>39567</v>
      </c>
      <c r="AM14034" s="247">
        <v>537185</v>
      </c>
      <c r="AO14034" s="226" t="s">
        <v>53886</v>
      </c>
      <c r="AP14034" s="227">
        <v>4416.66</v>
      </c>
      <c r="AR14034" s="207" t="s">
        <v>27894</v>
      </c>
      <c r="AS14034" s="208">
        <v>6053.57</v>
      </c>
      <c r="AT14034" s="93"/>
      <c r="AU14034" s="93"/>
      <c r="AV14034" s="93"/>
    </row>
    <row r="14035" spans="35:48" x14ac:dyDescent="0.55000000000000004">
      <c r="AI14035" s="278" t="s">
        <v>22718</v>
      </c>
      <c r="AJ14035" s="279">
        <v>9016.35</v>
      </c>
      <c r="AL14035" s="246" t="s">
        <v>34244</v>
      </c>
      <c r="AM14035" s="247">
        <v>1021769.6</v>
      </c>
      <c r="AO14035" s="226" t="s">
        <v>53887</v>
      </c>
      <c r="AP14035" s="227">
        <v>13835.57</v>
      </c>
      <c r="AR14035" s="207" t="s">
        <v>27895</v>
      </c>
      <c r="AS14035" s="208">
        <v>21587.32</v>
      </c>
      <c r="AT14035" s="93"/>
      <c r="AU14035" s="93"/>
      <c r="AV14035" s="93"/>
    </row>
    <row r="14036" spans="35:48" x14ac:dyDescent="0.55000000000000004">
      <c r="AI14036" s="278" t="s">
        <v>32305</v>
      </c>
      <c r="AJ14036" s="279">
        <v>50.25</v>
      </c>
      <c r="AL14036" s="246" t="s">
        <v>59255</v>
      </c>
      <c r="AM14036" s="247">
        <v>4079000</v>
      </c>
      <c r="AO14036" s="226" t="s">
        <v>50449</v>
      </c>
      <c r="AP14036" s="227">
        <v>1974.68</v>
      </c>
      <c r="AR14036" s="207" t="s">
        <v>27896</v>
      </c>
      <c r="AS14036" s="208">
        <v>32456</v>
      </c>
      <c r="AT14036" s="93"/>
      <c r="AU14036" s="93"/>
      <c r="AV14036" s="93"/>
    </row>
    <row r="14037" spans="35:48" x14ac:dyDescent="0.55000000000000004">
      <c r="AI14037" s="278" t="s">
        <v>13785</v>
      </c>
      <c r="AJ14037" s="279">
        <v>381420.22</v>
      </c>
      <c r="AL14037" s="246" t="s">
        <v>39568</v>
      </c>
      <c r="AM14037" s="247">
        <v>22818.58</v>
      </c>
      <c r="AO14037" s="226" t="s">
        <v>50450</v>
      </c>
      <c r="AP14037" s="227">
        <v>11585.85</v>
      </c>
      <c r="AR14037" s="207" t="s">
        <v>27897</v>
      </c>
      <c r="AS14037" s="208">
        <v>1625.38</v>
      </c>
      <c r="AT14037" s="93"/>
      <c r="AU14037" s="93"/>
      <c r="AV14037" s="93"/>
    </row>
    <row r="14038" spans="35:48" x14ac:dyDescent="0.55000000000000004">
      <c r="AI14038" s="278" t="s">
        <v>13786</v>
      </c>
      <c r="AJ14038" s="279">
        <v>728054.26</v>
      </c>
      <c r="AL14038" s="246" t="s">
        <v>45707</v>
      </c>
      <c r="AM14038" s="247">
        <v>-565.39</v>
      </c>
      <c r="AO14038" s="226" t="s">
        <v>53888</v>
      </c>
      <c r="AP14038" s="227">
        <v>50000</v>
      </c>
      <c r="AR14038" s="207" t="s">
        <v>27898</v>
      </c>
      <c r="AS14038" s="208">
        <v>5097.2700000000004</v>
      </c>
      <c r="AT14038" s="93"/>
      <c r="AU14038" s="93"/>
      <c r="AV14038" s="93"/>
    </row>
    <row r="14039" spans="35:48" x14ac:dyDescent="0.55000000000000004">
      <c r="AI14039" s="278" t="s">
        <v>13787</v>
      </c>
      <c r="AJ14039" s="279">
        <v>4619.91</v>
      </c>
      <c r="AL14039" s="246" t="s">
        <v>28890</v>
      </c>
      <c r="AM14039" s="247">
        <v>1219234.6100000001</v>
      </c>
      <c r="AO14039" s="226" t="s">
        <v>53889</v>
      </c>
      <c r="AP14039" s="227">
        <v>48265.57</v>
      </c>
      <c r="AR14039" s="207" t="s">
        <v>27899</v>
      </c>
      <c r="AS14039" s="208">
        <v>4173</v>
      </c>
      <c r="AT14039" s="93"/>
      <c r="AU14039" s="93"/>
      <c r="AV14039" s="93"/>
    </row>
    <row r="14040" spans="35:48" x14ac:dyDescent="0.55000000000000004">
      <c r="AI14040" s="278" t="s">
        <v>69379</v>
      </c>
      <c r="AJ14040" s="279">
        <v>494.21</v>
      </c>
      <c r="AL14040" s="246" t="s">
        <v>34245</v>
      </c>
      <c r="AM14040" s="247">
        <v>3710985.95</v>
      </c>
      <c r="AO14040" s="226" t="s">
        <v>53890</v>
      </c>
      <c r="AP14040" s="227">
        <v>145800</v>
      </c>
      <c r="AR14040" s="207" t="s">
        <v>27900</v>
      </c>
      <c r="AS14040" s="208">
        <v>68124.960000000006</v>
      </c>
      <c r="AT14040" s="93"/>
      <c r="AU14040" s="93"/>
      <c r="AV14040" s="93"/>
    </row>
    <row r="14041" spans="35:48" x14ac:dyDescent="0.55000000000000004">
      <c r="AI14041" s="278" t="s">
        <v>22719</v>
      </c>
      <c r="AJ14041" s="279">
        <v>501064.09</v>
      </c>
      <c r="AL14041" s="246" t="s">
        <v>34246</v>
      </c>
      <c r="AM14041" s="247">
        <v>1227380.48</v>
      </c>
      <c r="AO14041" s="226" t="s">
        <v>53891</v>
      </c>
      <c r="AP14041" s="227">
        <v>18600.82</v>
      </c>
      <c r="AR14041" s="207" t="s">
        <v>27901</v>
      </c>
      <c r="AS14041" s="208">
        <v>250677.91</v>
      </c>
      <c r="AT14041" s="93"/>
      <c r="AU14041" s="93"/>
      <c r="AV14041" s="93"/>
    </row>
    <row r="14042" spans="35:48" x14ac:dyDescent="0.55000000000000004">
      <c r="AI14042" s="278" t="s">
        <v>22720</v>
      </c>
      <c r="AJ14042" s="279">
        <v>137385.01999999999</v>
      </c>
      <c r="AL14042" s="246" t="s">
        <v>34247</v>
      </c>
      <c r="AM14042" s="247">
        <v>62412.49</v>
      </c>
      <c r="AO14042" s="226" t="s">
        <v>53892</v>
      </c>
      <c r="AP14042" s="227">
        <v>34762.51</v>
      </c>
      <c r="AR14042" s="207" t="s">
        <v>27902</v>
      </c>
      <c r="AS14042" s="208">
        <v>620811.43000000005</v>
      </c>
      <c r="AT14042" s="93"/>
      <c r="AU14042" s="93"/>
      <c r="AV14042" s="93"/>
    </row>
    <row r="14043" spans="35:48" x14ac:dyDescent="0.55000000000000004">
      <c r="AI14043" s="278" t="s">
        <v>39261</v>
      </c>
      <c r="AJ14043" s="279">
        <v>126313.1</v>
      </c>
      <c r="AL14043" s="246" t="s">
        <v>34248</v>
      </c>
      <c r="AM14043" s="247">
        <v>53857.45</v>
      </c>
      <c r="AO14043" s="226" t="s">
        <v>53893</v>
      </c>
      <c r="AP14043" s="227">
        <v>237944.22</v>
      </c>
      <c r="AR14043" s="207" t="s">
        <v>27903</v>
      </c>
      <c r="AS14043" s="208">
        <v>2655.63</v>
      </c>
      <c r="AT14043" s="93"/>
      <c r="AU14043" s="93"/>
      <c r="AV14043" s="93"/>
    </row>
    <row r="14044" spans="35:48" x14ac:dyDescent="0.55000000000000004">
      <c r="AI14044" s="278" t="s">
        <v>22723</v>
      </c>
      <c r="AJ14044" s="279">
        <v>313.68</v>
      </c>
      <c r="AL14044" s="246" t="s">
        <v>58697</v>
      </c>
      <c r="AM14044" s="247">
        <v>2939.5</v>
      </c>
      <c r="AO14044" s="226" t="s">
        <v>50451</v>
      </c>
      <c r="AP14044" s="227">
        <v>93074.31</v>
      </c>
      <c r="AR14044" s="207" t="s">
        <v>27904</v>
      </c>
      <c r="AS14044" s="208">
        <v>152093.54999999999</v>
      </c>
      <c r="AT14044" s="93"/>
      <c r="AU14044" s="93"/>
      <c r="AV14044" s="93"/>
    </row>
    <row r="14045" spans="35:48" x14ac:dyDescent="0.55000000000000004">
      <c r="AI14045" s="278" t="s">
        <v>69380</v>
      </c>
      <c r="AJ14045" s="279">
        <v>96</v>
      </c>
      <c r="AL14045" s="246" t="s">
        <v>62830</v>
      </c>
      <c r="AM14045" s="247">
        <v>5300000</v>
      </c>
      <c r="AO14045" s="226" t="s">
        <v>53894</v>
      </c>
      <c r="AP14045" s="227">
        <v>3552.64</v>
      </c>
      <c r="AR14045" s="207" t="s">
        <v>27905</v>
      </c>
      <c r="AS14045" s="208">
        <v>48576.47</v>
      </c>
      <c r="AT14045" s="93"/>
      <c r="AU14045" s="93"/>
      <c r="AV14045" s="93"/>
    </row>
    <row r="14046" spans="35:48" x14ac:dyDescent="0.55000000000000004">
      <c r="AI14046" s="278" t="s">
        <v>22724</v>
      </c>
      <c r="AJ14046" s="279">
        <v>4740.41</v>
      </c>
      <c r="AL14046" s="246" t="s">
        <v>62831</v>
      </c>
      <c r="AM14046" s="247">
        <v>200000</v>
      </c>
      <c r="AO14046" s="226" t="s">
        <v>50452</v>
      </c>
      <c r="AP14046" s="227">
        <v>3667.07</v>
      </c>
      <c r="AR14046" s="207" t="s">
        <v>27906</v>
      </c>
      <c r="AS14046" s="208">
        <v>17597.52</v>
      </c>
      <c r="AT14046" s="93"/>
      <c r="AU14046" s="93"/>
      <c r="AV14046" s="93"/>
    </row>
    <row r="14047" spans="35:48" x14ac:dyDescent="0.55000000000000004">
      <c r="AI14047" s="278" t="s">
        <v>69381</v>
      </c>
      <c r="AJ14047" s="279">
        <v>42150</v>
      </c>
      <c r="AL14047" s="246" t="s">
        <v>50475</v>
      </c>
      <c r="AM14047" s="247">
        <v>225033.74</v>
      </c>
      <c r="AO14047" s="226" t="s">
        <v>53895</v>
      </c>
      <c r="AP14047" s="227">
        <v>3203.55</v>
      </c>
      <c r="AR14047" s="207" t="s">
        <v>27907</v>
      </c>
      <c r="AS14047" s="208">
        <v>208.62</v>
      </c>
      <c r="AT14047" s="93"/>
      <c r="AU14047" s="93"/>
      <c r="AV14047" s="93"/>
    </row>
    <row r="14048" spans="35:48" x14ac:dyDescent="0.55000000000000004">
      <c r="AI14048" s="278" t="s">
        <v>54417</v>
      </c>
      <c r="AJ14048" s="279">
        <v>1392624.95</v>
      </c>
      <c r="AL14048" s="246" t="s">
        <v>35775</v>
      </c>
      <c r="AM14048" s="247">
        <v>3489655.85</v>
      </c>
      <c r="AO14048" s="226" t="s">
        <v>53896</v>
      </c>
      <c r="AP14048" s="227">
        <v>20279.28</v>
      </c>
      <c r="AR14048" s="207" t="s">
        <v>27908</v>
      </c>
      <c r="AS14048" s="208">
        <v>11915.09</v>
      </c>
      <c r="AT14048" s="93"/>
      <c r="AU14048" s="93"/>
      <c r="AV14048" s="93"/>
    </row>
    <row r="14049" spans="35:48" x14ac:dyDescent="0.55000000000000004">
      <c r="AI14049" s="278" t="s">
        <v>69382</v>
      </c>
      <c r="AJ14049" s="279">
        <v>86269</v>
      </c>
      <c r="AL14049" s="246" t="s">
        <v>64974</v>
      </c>
      <c r="AM14049" s="247">
        <v>608.83000000000004</v>
      </c>
      <c r="AO14049" s="226" t="s">
        <v>50453</v>
      </c>
      <c r="AP14049" s="227">
        <v>96451.48</v>
      </c>
      <c r="AR14049" s="207" t="s">
        <v>27909</v>
      </c>
      <c r="AS14049" s="208">
        <v>135558.12</v>
      </c>
      <c r="AT14049" s="93"/>
      <c r="AU14049" s="93"/>
      <c r="AV14049" s="93"/>
    </row>
    <row r="14050" spans="35:48" x14ac:dyDescent="0.55000000000000004">
      <c r="AI14050" s="278" t="s">
        <v>69383</v>
      </c>
      <c r="AJ14050" s="279">
        <v>1692.15</v>
      </c>
      <c r="AL14050" s="246" t="s">
        <v>28891</v>
      </c>
      <c r="AM14050" s="247">
        <v>873147.06</v>
      </c>
      <c r="AO14050" s="226" t="s">
        <v>53897</v>
      </c>
      <c r="AP14050" s="227">
        <v>50610</v>
      </c>
      <c r="AR14050" s="207" t="s">
        <v>27910</v>
      </c>
      <c r="AS14050" s="208">
        <v>26556.03</v>
      </c>
      <c r="AT14050" s="93"/>
      <c r="AU14050" s="93"/>
      <c r="AV14050" s="93"/>
    </row>
    <row r="14051" spans="35:48" x14ac:dyDescent="0.55000000000000004">
      <c r="AI14051" s="278" t="s">
        <v>22725</v>
      </c>
      <c r="AJ14051" s="279">
        <v>277425.14</v>
      </c>
      <c r="AL14051" s="246" t="s">
        <v>45708</v>
      </c>
      <c r="AM14051" s="247">
        <v>1366236.19</v>
      </c>
      <c r="AO14051" s="226" t="s">
        <v>53898</v>
      </c>
      <c r="AP14051" s="227">
        <v>36000</v>
      </c>
      <c r="AR14051" s="207" t="s">
        <v>27911</v>
      </c>
      <c r="AS14051" s="208">
        <v>2386.29</v>
      </c>
      <c r="AT14051" s="93"/>
      <c r="AU14051" s="93"/>
      <c r="AV14051" s="93"/>
    </row>
    <row r="14052" spans="35:48" x14ac:dyDescent="0.55000000000000004">
      <c r="AI14052" s="278" t="s">
        <v>66780</v>
      </c>
      <c r="AJ14052" s="279">
        <v>952301.53</v>
      </c>
      <c r="AL14052" s="246" t="s">
        <v>48318</v>
      </c>
      <c r="AM14052" s="247">
        <v>874833.78</v>
      </c>
      <c r="AO14052" s="226" t="s">
        <v>53899</v>
      </c>
      <c r="AP14052" s="227">
        <v>687289.05</v>
      </c>
      <c r="AR14052" s="207" t="s">
        <v>27912</v>
      </c>
      <c r="AS14052" s="208">
        <v>13645.37</v>
      </c>
      <c r="AT14052" s="93"/>
      <c r="AU14052" s="93"/>
      <c r="AV14052" s="93"/>
    </row>
    <row r="14053" spans="35:48" x14ac:dyDescent="0.55000000000000004">
      <c r="AI14053" s="278" t="s">
        <v>22726</v>
      </c>
      <c r="AJ14053" s="279">
        <v>871589.78</v>
      </c>
      <c r="AL14053" s="246" t="s">
        <v>47318</v>
      </c>
      <c r="AM14053" s="247">
        <v>699749.29</v>
      </c>
      <c r="AO14053" s="226" t="s">
        <v>53900</v>
      </c>
      <c r="AP14053" s="227">
        <v>197090.36</v>
      </c>
      <c r="AR14053" s="207" t="s">
        <v>27913</v>
      </c>
      <c r="AS14053" s="208">
        <v>37903.26</v>
      </c>
      <c r="AT14053" s="93"/>
      <c r="AU14053" s="93"/>
      <c r="AV14053" s="93"/>
    </row>
    <row r="14054" spans="35:48" x14ac:dyDescent="0.55000000000000004">
      <c r="AI14054" s="278" t="s">
        <v>47539</v>
      </c>
      <c r="AJ14054" s="279">
        <v>16365.61</v>
      </c>
      <c r="AL14054" s="246" t="s">
        <v>53953</v>
      </c>
      <c r="AM14054" s="247">
        <v>-0.17</v>
      </c>
      <c r="AO14054" s="226" t="s">
        <v>50454</v>
      </c>
      <c r="AP14054" s="227">
        <v>127058.53</v>
      </c>
      <c r="AR14054" s="207" t="s">
        <v>27914</v>
      </c>
      <c r="AS14054" s="208">
        <v>133271.89000000001</v>
      </c>
      <c r="AT14054" s="93"/>
      <c r="AU14054" s="93"/>
      <c r="AV14054" s="93"/>
    </row>
    <row r="14055" spans="35:48" x14ac:dyDescent="0.55000000000000004">
      <c r="AI14055" s="278" t="s">
        <v>22729</v>
      </c>
      <c r="AJ14055" s="279">
        <v>61220.55</v>
      </c>
      <c r="AL14055" s="246" t="s">
        <v>64975</v>
      </c>
      <c r="AM14055" s="247">
        <v>7350</v>
      </c>
      <c r="AO14055" s="226" t="s">
        <v>50455</v>
      </c>
      <c r="AP14055" s="227">
        <v>346893.01</v>
      </c>
      <c r="AR14055" s="207" t="s">
        <v>27915</v>
      </c>
      <c r="AS14055" s="208">
        <v>119768.52</v>
      </c>
      <c r="AT14055" s="93"/>
      <c r="AU14055" s="93"/>
      <c r="AV14055" s="93"/>
    </row>
    <row r="14056" spans="35:48" x14ac:dyDescent="0.55000000000000004">
      <c r="AI14056" s="278" t="s">
        <v>70140</v>
      </c>
      <c r="AJ14056" s="279">
        <v>-2867.82</v>
      </c>
      <c r="AL14056" s="246" t="s">
        <v>63820</v>
      </c>
      <c r="AM14056" s="247">
        <v>550.45000000000005</v>
      </c>
      <c r="AO14056" s="226" t="s">
        <v>50456</v>
      </c>
      <c r="AP14056" s="227">
        <v>647.86</v>
      </c>
      <c r="AR14056" s="207" t="s">
        <v>27916</v>
      </c>
      <c r="AS14056" s="208">
        <v>27048.38</v>
      </c>
      <c r="AT14056" s="93"/>
      <c r="AU14056" s="93"/>
      <c r="AV14056" s="93"/>
    </row>
    <row r="14057" spans="35:48" x14ac:dyDescent="0.55000000000000004">
      <c r="AI14057" s="278" t="s">
        <v>48486</v>
      </c>
      <c r="AJ14057" s="279">
        <v>5413349.75</v>
      </c>
      <c r="AL14057" s="246" t="s">
        <v>63821</v>
      </c>
      <c r="AM14057" s="247">
        <v>1800.78</v>
      </c>
      <c r="AO14057" s="226" t="s">
        <v>53901</v>
      </c>
      <c r="AP14057" s="227">
        <v>71170.75</v>
      </c>
      <c r="AR14057" s="207" t="s">
        <v>27917</v>
      </c>
      <c r="AS14057" s="208">
        <v>15175</v>
      </c>
      <c r="AT14057" s="93"/>
      <c r="AU14057" s="93"/>
      <c r="AV14057" s="93"/>
    </row>
    <row r="14058" spans="35:48" x14ac:dyDescent="0.55000000000000004">
      <c r="AI14058" s="278" t="s">
        <v>50696</v>
      </c>
      <c r="AJ14058" s="279">
        <v>1789855.39</v>
      </c>
      <c r="AL14058" s="246" t="s">
        <v>63822</v>
      </c>
      <c r="AM14058" s="247">
        <v>38.22</v>
      </c>
      <c r="AO14058" s="226" t="s">
        <v>50457</v>
      </c>
      <c r="AP14058" s="227">
        <v>463426.46</v>
      </c>
      <c r="AR14058" s="207" t="s">
        <v>27918</v>
      </c>
      <c r="AS14058" s="208">
        <v>159313.20000000001</v>
      </c>
      <c r="AT14058" s="93"/>
      <c r="AU14058" s="93"/>
      <c r="AV14058" s="93"/>
    </row>
    <row r="14059" spans="35:48" x14ac:dyDescent="0.55000000000000004">
      <c r="AI14059" s="278" t="s">
        <v>22793</v>
      </c>
      <c r="AJ14059" s="279">
        <v>-18000</v>
      </c>
      <c r="AL14059" s="246" t="s">
        <v>63823</v>
      </c>
      <c r="AM14059" s="247">
        <v>6060</v>
      </c>
      <c r="AO14059" s="226" t="s">
        <v>50458</v>
      </c>
      <c r="AP14059" s="227">
        <v>721146.56</v>
      </c>
      <c r="AR14059" s="207" t="s">
        <v>27919</v>
      </c>
      <c r="AS14059" s="208">
        <v>13750</v>
      </c>
      <c r="AT14059" s="93"/>
      <c r="AU14059" s="93"/>
      <c r="AV14059" s="93"/>
    </row>
    <row r="14060" spans="35:48" x14ac:dyDescent="0.55000000000000004">
      <c r="AI14060" s="278" t="s">
        <v>69384</v>
      </c>
      <c r="AJ14060" s="279">
        <v>18154</v>
      </c>
      <c r="AL14060" s="246" t="s">
        <v>64976</v>
      </c>
      <c r="AM14060" s="247">
        <v>45252</v>
      </c>
      <c r="AO14060" s="226" t="s">
        <v>48303</v>
      </c>
      <c r="AP14060" s="227">
        <v>17952.75</v>
      </c>
      <c r="AR14060" s="207" t="s">
        <v>27920</v>
      </c>
      <c r="AS14060" s="208">
        <v>320</v>
      </c>
      <c r="AT14060" s="93"/>
      <c r="AU14060" s="93"/>
      <c r="AV14060" s="93"/>
    </row>
    <row r="14061" spans="35:48" x14ac:dyDescent="0.55000000000000004">
      <c r="AI14061" s="278" t="s">
        <v>13801</v>
      </c>
      <c r="AJ14061" s="279">
        <v>158</v>
      </c>
      <c r="AL14061" s="246" t="s">
        <v>63824</v>
      </c>
      <c r="AM14061" s="247">
        <v>1551.93</v>
      </c>
      <c r="AO14061" s="226" t="s">
        <v>48304</v>
      </c>
      <c r="AP14061" s="227">
        <v>1335.74</v>
      </c>
      <c r="AR14061" s="207" t="s">
        <v>27921</v>
      </c>
      <c r="AS14061" s="208">
        <v>22977.7</v>
      </c>
      <c r="AT14061" s="93"/>
      <c r="AU14061" s="93"/>
      <c r="AV14061" s="93"/>
    </row>
    <row r="14062" spans="35:48" x14ac:dyDescent="0.55000000000000004">
      <c r="AI14062" s="278" t="s">
        <v>69385</v>
      </c>
      <c r="AJ14062" s="279">
        <v>18000</v>
      </c>
      <c r="AL14062" s="246" t="s">
        <v>56639</v>
      </c>
      <c r="AM14062" s="247">
        <v>237040.34</v>
      </c>
      <c r="AO14062" s="226" t="s">
        <v>48305</v>
      </c>
      <c r="AP14062" s="227">
        <v>4326.6099999999997</v>
      </c>
      <c r="AR14062" s="207" t="s">
        <v>27922</v>
      </c>
      <c r="AS14062" s="208">
        <v>1327.56</v>
      </c>
      <c r="AT14062" s="93"/>
      <c r="AU14062" s="93"/>
      <c r="AV14062" s="93"/>
    </row>
    <row r="14063" spans="35:48" x14ac:dyDescent="0.55000000000000004">
      <c r="AI14063" s="278" t="s">
        <v>22878</v>
      </c>
      <c r="AJ14063" s="279">
        <v>292144.7</v>
      </c>
      <c r="AL14063" s="246" t="s">
        <v>56640</v>
      </c>
      <c r="AM14063" s="247">
        <v>44872.5</v>
      </c>
      <c r="AO14063" s="226" t="s">
        <v>48306</v>
      </c>
      <c r="AP14063" s="227">
        <v>2591.44</v>
      </c>
      <c r="AR14063" s="207" t="s">
        <v>27923</v>
      </c>
      <c r="AS14063" s="208">
        <v>142672.64000000001</v>
      </c>
      <c r="AT14063" s="93"/>
      <c r="AU14063" s="93"/>
      <c r="AV14063" s="93"/>
    </row>
    <row r="14064" spans="35:48" x14ac:dyDescent="0.55000000000000004">
      <c r="AI14064" s="278" t="s">
        <v>22879</v>
      </c>
      <c r="AJ14064" s="279">
        <v>417036.51</v>
      </c>
      <c r="AL14064" s="246" t="s">
        <v>56641</v>
      </c>
      <c r="AM14064" s="247">
        <v>21567.24</v>
      </c>
      <c r="AO14064" s="226" t="s">
        <v>45666</v>
      </c>
      <c r="AP14064" s="227">
        <v>2781000</v>
      </c>
      <c r="AR14064" s="207" t="s">
        <v>27924</v>
      </c>
      <c r="AS14064" s="208">
        <v>183872.07</v>
      </c>
      <c r="AT14064" s="93"/>
      <c r="AU14064" s="93"/>
      <c r="AV14064" s="93"/>
    </row>
    <row r="14065" spans="35:48" x14ac:dyDescent="0.55000000000000004">
      <c r="AI14065" s="278" t="s">
        <v>22880</v>
      </c>
      <c r="AJ14065" s="279">
        <v>122593.65</v>
      </c>
      <c r="AL14065" s="246" t="s">
        <v>56642</v>
      </c>
      <c r="AM14065" s="247">
        <v>69115.990000000005</v>
      </c>
      <c r="AO14065" s="226" t="s">
        <v>45667</v>
      </c>
      <c r="AP14065" s="227">
        <v>210757.5</v>
      </c>
      <c r="AR14065" s="207" t="s">
        <v>27925</v>
      </c>
      <c r="AS14065" s="208">
        <v>104302.24</v>
      </c>
      <c r="AT14065" s="93"/>
      <c r="AU14065" s="93"/>
      <c r="AV14065" s="93"/>
    </row>
    <row r="14066" spans="35:48" x14ac:dyDescent="0.55000000000000004">
      <c r="AI14066" s="278" t="s">
        <v>22881</v>
      </c>
      <c r="AJ14066" s="279">
        <v>4562.2299999999996</v>
      </c>
      <c r="AL14066" s="246" t="s">
        <v>56643</v>
      </c>
      <c r="AM14066" s="247">
        <v>1465.95</v>
      </c>
      <c r="AO14066" s="226" t="s">
        <v>53902</v>
      </c>
      <c r="AP14066" s="227">
        <v>11357.16</v>
      </c>
      <c r="AR14066" s="207" t="s">
        <v>27926</v>
      </c>
      <c r="AS14066" s="208">
        <v>30455.67</v>
      </c>
      <c r="AT14066" s="93"/>
      <c r="AU14066" s="93"/>
      <c r="AV14066" s="93"/>
    </row>
    <row r="14067" spans="35:48" x14ac:dyDescent="0.55000000000000004">
      <c r="AI14067" s="278" t="s">
        <v>54419</v>
      </c>
      <c r="AJ14067" s="279">
        <v>5470.69</v>
      </c>
      <c r="AL14067" s="246" t="s">
        <v>53954</v>
      </c>
      <c r="AM14067" s="247">
        <v>67218.149999999994</v>
      </c>
      <c r="AO14067" s="226" t="s">
        <v>53903</v>
      </c>
      <c r="AP14067" s="227">
        <v>868.84</v>
      </c>
      <c r="AR14067" s="207" t="s">
        <v>27927</v>
      </c>
      <c r="AS14067" s="208">
        <v>25295.5</v>
      </c>
      <c r="AT14067" s="93"/>
      <c r="AU14067" s="93"/>
      <c r="AV14067" s="93"/>
    </row>
    <row r="14068" spans="35:48" x14ac:dyDescent="0.55000000000000004">
      <c r="AI14068" s="278" t="s">
        <v>22883</v>
      </c>
      <c r="AJ14068" s="279">
        <v>237472.95</v>
      </c>
      <c r="AL14068" s="246" t="s">
        <v>56644</v>
      </c>
      <c r="AM14068" s="247">
        <v>25709.3</v>
      </c>
      <c r="AO14068" s="226" t="s">
        <v>45668</v>
      </c>
      <c r="AP14068" s="227">
        <v>315437.5</v>
      </c>
      <c r="AR14068" s="207" t="s">
        <v>27928</v>
      </c>
      <c r="AS14068" s="208">
        <v>5503.79</v>
      </c>
      <c r="AT14068" s="93"/>
      <c r="AU14068" s="93"/>
      <c r="AV14068" s="93"/>
    </row>
    <row r="14069" spans="35:48" x14ac:dyDescent="0.55000000000000004">
      <c r="AI14069" s="278" t="s">
        <v>22884</v>
      </c>
      <c r="AJ14069" s="279">
        <v>81109.289999999994</v>
      </c>
      <c r="AL14069" s="246" t="s">
        <v>55475</v>
      </c>
      <c r="AM14069" s="247">
        <v>13037.68</v>
      </c>
      <c r="AO14069" s="226" t="s">
        <v>45669</v>
      </c>
      <c r="AP14069" s="227">
        <v>24108.97</v>
      </c>
      <c r="AR14069" s="207" t="s">
        <v>27929</v>
      </c>
      <c r="AS14069" s="208">
        <v>0.01</v>
      </c>
      <c r="AT14069" s="93"/>
      <c r="AU14069" s="93"/>
      <c r="AV14069" s="93"/>
    </row>
    <row r="14070" spans="35:48" x14ac:dyDescent="0.55000000000000004">
      <c r="AI14070" s="278" t="s">
        <v>22887</v>
      </c>
      <c r="AJ14070" s="279">
        <v>2846.75</v>
      </c>
      <c r="AL14070" s="246" t="s">
        <v>55476</v>
      </c>
      <c r="AM14070" s="247">
        <v>112563.17</v>
      </c>
      <c r="AO14070" s="226" t="s">
        <v>39546</v>
      </c>
      <c r="AP14070" s="227">
        <v>7363.01</v>
      </c>
      <c r="AR14070" s="207" t="s">
        <v>27930</v>
      </c>
      <c r="AS14070" s="208">
        <v>31943.439999999999</v>
      </c>
      <c r="AT14070" s="93"/>
      <c r="AU14070" s="93"/>
      <c r="AV14070" s="93"/>
    </row>
    <row r="14071" spans="35:48" x14ac:dyDescent="0.55000000000000004">
      <c r="AI14071" s="278" t="s">
        <v>48487</v>
      </c>
      <c r="AJ14071" s="279">
        <v>50951.71</v>
      </c>
      <c r="AL14071" s="246" t="s">
        <v>56645</v>
      </c>
      <c r="AM14071" s="247">
        <v>556.29</v>
      </c>
      <c r="AO14071" s="226" t="s">
        <v>36769</v>
      </c>
      <c r="AP14071" s="227">
        <v>484.99</v>
      </c>
      <c r="AR14071" s="207" t="s">
        <v>27931</v>
      </c>
      <c r="AS14071" s="208">
        <v>31950.880000000001</v>
      </c>
      <c r="AT14071" s="93"/>
      <c r="AU14071" s="93"/>
      <c r="AV14071" s="93"/>
    </row>
    <row r="14072" spans="35:48" x14ac:dyDescent="0.55000000000000004">
      <c r="AI14072" s="278" t="s">
        <v>13812</v>
      </c>
      <c r="AJ14072" s="279">
        <v>16147.8</v>
      </c>
      <c r="AL14072" s="246" t="s">
        <v>64977</v>
      </c>
      <c r="AM14072" s="247">
        <v>254.2</v>
      </c>
      <c r="AO14072" s="226" t="s">
        <v>53904</v>
      </c>
      <c r="AP14072" s="227">
        <v>7192.1</v>
      </c>
      <c r="AR14072" s="207" t="s">
        <v>27932</v>
      </c>
      <c r="AS14072" s="208">
        <v>634171.05000000005</v>
      </c>
      <c r="AT14072" s="93"/>
      <c r="AU14072" s="93"/>
      <c r="AV14072" s="93"/>
    </row>
    <row r="14073" spans="35:48" x14ac:dyDescent="0.55000000000000004">
      <c r="AI14073" s="278" t="s">
        <v>33795</v>
      </c>
      <c r="AJ14073" s="279">
        <v>77.56</v>
      </c>
      <c r="AL14073" s="246" t="s">
        <v>34249</v>
      </c>
      <c r="AM14073" s="247">
        <v>10000</v>
      </c>
      <c r="AO14073" s="226" t="s">
        <v>53905</v>
      </c>
      <c r="AP14073" s="227">
        <v>550.20000000000005</v>
      </c>
      <c r="AR14073" s="207" t="s">
        <v>27933</v>
      </c>
      <c r="AS14073" s="208">
        <v>344421.01</v>
      </c>
      <c r="AT14073" s="93"/>
      <c r="AU14073" s="93"/>
      <c r="AV14073" s="93"/>
    </row>
    <row r="14074" spans="35:48" x14ac:dyDescent="0.55000000000000004">
      <c r="AI14074" s="278" t="s">
        <v>13813</v>
      </c>
      <c r="AJ14074" s="279">
        <v>4023.25</v>
      </c>
      <c r="AL14074" s="246" t="s">
        <v>40659</v>
      </c>
      <c r="AM14074" s="247">
        <v>162545.16</v>
      </c>
      <c r="AO14074" s="226" t="s">
        <v>39547</v>
      </c>
      <c r="AP14074" s="227">
        <v>32569.93</v>
      </c>
      <c r="AR14074" s="207" t="s">
        <v>27934</v>
      </c>
      <c r="AS14074" s="208">
        <v>21587.32</v>
      </c>
      <c r="AT14074" s="93"/>
      <c r="AU14074" s="93"/>
      <c r="AV14074" s="93"/>
    </row>
    <row r="14075" spans="35:48" x14ac:dyDescent="0.55000000000000004">
      <c r="AI14075" s="278" t="s">
        <v>33796</v>
      </c>
      <c r="AJ14075" s="279">
        <v>284859.7</v>
      </c>
      <c r="AL14075" s="246" t="s">
        <v>34250</v>
      </c>
      <c r="AM14075" s="247">
        <v>13898839.34</v>
      </c>
      <c r="AO14075" s="226" t="s">
        <v>28566</v>
      </c>
      <c r="AP14075" s="227">
        <v>13490</v>
      </c>
      <c r="AR14075" s="207" t="s">
        <v>27935</v>
      </c>
      <c r="AS14075" s="208">
        <v>32456</v>
      </c>
      <c r="AT14075" s="93"/>
      <c r="AU14075" s="93"/>
      <c r="AV14075" s="93"/>
    </row>
    <row r="14076" spans="35:48" x14ac:dyDescent="0.55000000000000004">
      <c r="AI14076" s="278" t="s">
        <v>40817</v>
      </c>
      <c r="AJ14076" s="279">
        <v>96668.47</v>
      </c>
      <c r="AL14076" s="246" t="s">
        <v>58698</v>
      </c>
      <c r="AM14076" s="247">
        <v>455</v>
      </c>
      <c r="AO14076" s="226" t="s">
        <v>28567</v>
      </c>
      <c r="AP14076" s="227">
        <v>1031.99</v>
      </c>
      <c r="AR14076" s="207" t="s">
        <v>27936</v>
      </c>
      <c r="AS14076" s="208">
        <v>1625.38</v>
      </c>
      <c r="AT14076" s="93"/>
      <c r="AU14076" s="93"/>
      <c r="AV14076" s="93"/>
    </row>
    <row r="14077" spans="35:48" x14ac:dyDescent="0.55000000000000004">
      <c r="AI14077" s="278" t="s">
        <v>46086</v>
      </c>
      <c r="AJ14077" s="279">
        <v>38880</v>
      </c>
      <c r="AL14077" s="246" t="s">
        <v>35776</v>
      </c>
      <c r="AM14077" s="247">
        <v>577826.80000000005</v>
      </c>
      <c r="AO14077" s="226" t="s">
        <v>53906</v>
      </c>
      <c r="AP14077" s="227">
        <v>1011.38</v>
      </c>
      <c r="AR14077" s="207" t="s">
        <v>27937</v>
      </c>
      <c r="AS14077" s="208">
        <v>5097.2700000000004</v>
      </c>
      <c r="AT14077" s="93"/>
      <c r="AU14077" s="93"/>
      <c r="AV14077" s="93"/>
    </row>
    <row r="14078" spans="35:48" x14ac:dyDescent="0.55000000000000004">
      <c r="AI14078" s="278" t="s">
        <v>69386</v>
      </c>
      <c r="AJ14078" s="279">
        <v>26041.599999999999</v>
      </c>
      <c r="AL14078" s="246" t="s">
        <v>55477</v>
      </c>
      <c r="AM14078" s="247">
        <v>127556.3</v>
      </c>
      <c r="AO14078" s="226" t="s">
        <v>28568</v>
      </c>
      <c r="AP14078" s="227">
        <v>1499</v>
      </c>
      <c r="AR14078" s="207" t="s">
        <v>27938</v>
      </c>
      <c r="AS14078" s="208">
        <v>141042.64000000001</v>
      </c>
      <c r="AT14078" s="93"/>
      <c r="AU14078" s="93"/>
      <c r="AV14078" s="93"/>
    </row>
    <row r="14079" spans="35:48" x14ac:dyDescent="0.55000000000000004">
      <c r="AI14079" s="278" t="s">
        <v>61692</v>
      </c>
      <c r="AJ14079" s="279">
        <v>51792.45</v>
      </c>
      <c r="AL14079" s="246" t="s">
        <v>40660</v>
      </c>
      <c r="AM14079" s="247">
        <v>26820.12</v>
      </c>
      <c r="AO14079" s="226" t="s">
        <v>47310</v>
      </c>
      <c r="AP14079" s="227">
        <v>32372.06</v>
      </c>
      <c r="AR14079" s="207" t="s">
        <v>27939</v>
      </c>
      <c r="AS14079" s="208">
        <v>69072.03</v>
      </c>
      <c r="AT14079" s="93"/>
      <c r="AU14079" s="93"/>
      <c r="AV14079" s="93"/>
    </row>
    <row r="14080" spans="35:48" x14ac:dyDescent="0.55000000000000004">
      <c r="AI14080" s="278" t="s">
        <v>22892</v>
      </c>
      <c r="AJ14080" s="279">
        <v>253340.31</v>
      </c>
      <c r="AL14080" s="246" t="s">
        <v>34251</v>
      </c>
      <c r="AM14080" s="247">
        <v>198984.14</v>
      </c>
      <c r="AO14080" s="226" t="s">
        <v>47311</v>
      </c>
      <c r="AP14080" s="227">
        <v>2458.02</v>
      </c>
      <c r="AR14080" s="207" t="s">
        <v>27940</v>
      </c>
      <c r="AS14080" s="208">
        <v>217857.96</v>
      </c>
      <c r="AT14080" s="93"/>
      <c r="AU14080" s="93"/>
      <c r="AV14080" s="93"/>
    </row>
    <row r="14081" spans="35:48" x14ac:dyDescent="0.55000000000000004">
      <c r="AI14081" s="278" t="s">
        <v>58055</v>
      </c>
      <c r="AJ14081" s="279">
        <v>38260</v>
      </c>
      <c r="AL14081" s="246" t="s">
        <v>45710</v>
      </c>
      <c r="AM14081" s="247">
        <v>24521343.649999999</v>
      </c>
      <c r="AO14081" s="226" t="s">
        <v>49194</v>
      </c>
      <c r="AP14081" s="227">
        <v>578.61</v>
      </c>
      <c r="AR14081" s="207" t="s">
        <v>27941</v>
      </c>
      <c r="AS14081" s="208">
        <v>1500</v>
      </c>
      <c r="AT14081" s="93"/>
      <c r="AU14081" s="93"/>
      <c r="AV14081" s="93"/>
    </row>
    <row r="14082" spans="35:48" x14ac:dyDescent="0.55000000000000004">
      <c r="AI14082" s="278" t="s">
        <v>69387</v>
      </c>
      <c r="AJ14082" s="279">
        <v>29991.06</v>
      </c>
      <c r="AL14082" s="246" t="s">
        <v>34252</v>
      </c>
      <c r="AM14082" s="247">
        <v>2800298.72</v>
      </c>
      <c r="AO14082" s="226" t="s">
        <v>48307</v>
      </c>
      <c r="AP14082" s="227">
        <v>3188.18</v>
      </c>
      <c r="AR14082" s="207" t="s">
        <v>27942</v>
      </c>
      <c r="AS14082" s="208">
        <v>8950</v>
      </c>
      <c r="AT14082" s="93"/>
      <c r="AU14082" s="93"/>
      <c r="AV14082" s="93"/>
    </row>
    <row r="14083" spans="35:48" x14ac:dyDescent="0.55000000000000004">
      <c r="AI14083" s="278" t="s">
        <v>22894</v>
      </c>
      <c r="AJ14083" s="279">
        <v>139.24</v>
      </c>
      <c r="AL14083" s="246" t="s">
        <v>59902</v>
      </c>
      <c r="AM14083" s="247">
        <v>2586.88</v>
      </c>
      <c r="AO14083" s="226" t="s">
        <v>36770</v>
      </c>
      <c r="AP14083" s="227">
        <v>69060.84</v>
      </c>
      <c r="AR14083" s="207" t="s">
        <v>27943</v>
      </c>
      <c r="AS14083" s="208">
        <v>23677</v>
      </c>
      <c r="AT14083" s="93"/>
      <c r="AU14083" s="93"/>
      <c r="AV14083" s="93"/>
    </row>
    <row r="14084" spans="35:48" x14ac:dyDescent="0.55000000000000004">
      <c r="AI14084" s="278" t="s">
        <v>13816</v>
      </c>
      <c r="AJ14084" s="279">
        <v>189951.74</v>
      </c>
      <c r="AL14084" s="246" t="s">
        <v>62274</v>
      </c>
      <c r="AM14084" s="247">
        <v>11996.07</v>
      </c>
      <c r="AO14084" s="226" t="s">
        <v>39548</v>
      </c>
      <c r="AP14084" s="227">
        <v>55728.75</v>
      </c>
      <c r="AR14084" s="207" t="s">
        <v>27944</v>
      </c>
      <c r="AS14084" s="208">
        <v>8673</v>
      </c>
      <c r="AT14084" s="93"/>
      <c r="AU14084" s="93"/>
      <c r="AV14084" s="93"/>
    </row>
    <row r="14085" spans="35:48" x14ac:dyDescent="0.55000000000000004">
      <c r="AI14085" s="278" t="s">
        <v>13817</v>
      </c>
      <c r="AJ14085" s="279">
        <v>387289.37</v>
      </c>
      <c r="AL14085" s="246" t="s">
        <v>34253</v>
      </c>
      <c r="AM14085" s="247">
        <v>3072429.34</v>
      </c>
      <c r="AO14085" s="226" t="s">
        <v>48308</v>
      </c>
      <c r="AP14085" s="227">
        <v>24953</v>
      </c>
      <c r="AR14085" s="207" t="s">
        <v>27945</v>
      </c>
      <c r="AS14085" s="208">
        <v>2303</v>
      </c>
      <c r="AT14085" s="93"/>
      <c r="AU14085" s="93"/>
      <c r="AV14085" s="93"/>
    </row>
    <row r="14086" spans="35:48" x14ac:dyDescent="0.55000000000000004">
      <c r="AI14086" s="278" t="s">
        <v>22895</v>
      </c>
      <c r="AJ14086" s="279">
        <v>129826.98</v>
      </c>
      <c r="AL14086" s="246" t="s">
        <v>34254</v>
      </c>
      <c r="AM14086" s="247">
        <v>4068540.07</v>
      </c>
      <c r="AO14086" s="226" t="s">
        <v>40652</v>
      </c>
      <c r="AP14086" s="227">
        <v>12687</v>
      </c>
      <c r="AR14086" s="207" t="s">
        <v>27946</v>
      </c>
      <c r="AS14086" s="208">
        <v>63562.45</v>
      </c>
      <c r="AT14086" s="93"/>
      <c r="AU14086" s="93"/>
      <c r="AV14086" s="93"/>
    </row>
    <row r="14087" spans="35:48" x14ac:dyDescent="0.55000000000000004">
      <c r="AI14087" s="278" t="s">
        <v>22896</v>
      </c>
      <c r="AJ14087" s="279">
        <v>6947.92</v>
      </c>
      <c r="AL14087" s="246" t="s">
        <v>34255</v>
      </c>
      <c r="AM14087" s="247">
        <v>1669034.37</v>
      </c>
      <c r="AO14087" s="226" t="s">
        <v>53907</v>
      </c>
      <c r="AP14087" s="227">
        <v>4180</v>
      </c>
      <c r="AR14087" s="207" t="s">
        <v>27947</v>
      </c>
      <c r="AS14087" s="208">
        <v>604.04999999999995</v>
      </c>
      <c r="AT14087" s="93"/>
      <c r="AU14087" s="93"/>
      <c r="AV14087" s="93"/>
    </row>
    <row r="14088" spans="35:48" x14ac:dyDescent="0.55000000000000004">
      <c r="AI14088" s="278" t="s">
        <v>35240</v>
      </c>
      <c r="AJ14088" s="279">
        <v>591119.98</v>
      </c>
      <c r="AL14088" s="246" t="s">
        <v>34256</v>
      </c>
      <c r="AM14088" s="247">
        <v>92601.18</v>
      </c>
      <c r="AO14088" s="226" t="s">
        <v>53908</v>
      </c>
      <c r="AP14088" s="227">
        <v>319.77</v>
      </c>
      <c r="AR14088" s="207" t="s">
        <v>14256</v>
      </c>
      <c r="AS14088" s="208">
        <v>1899.91</v>
      </c>
      <c r="AT14088" s="93"/>
      <c r="AU14088" s="93"/>
      <c r="AV14088" s="93"/>
    </row>
    <row r="14089" spans="35:48" x14ac:dyDescent="0.55000000000000004">
      <c r="AI14089" s="278" t="s">
        <v>49382</v>
      </c>
      <c r="AJ14089" s="279">
        <v>8806.2099999999991</v>
      </c>
      <c r="AL14089" s="246" t="s">
        <v>34257</v>
      </c>
      <c r="AM14089" s="247">
        <v>71158.03</v>
      </c>
      <c r="AO14089" s="226" t="s">
        <v>53909</v>
      </c>
      <c r="AP14089" s="227">
        <v>145.19999999999999</v>
      </c>
      <c r="AR14089" s="207" t="s">
        <v>27948</v>
      </c>
      <c r="AS14089" s="208">
        <v>9585.42</v>
      </c>
      <c r="AT14089" s="93"/>
      <c r="AU14089" s="93"/>
      <c r="AV14089" s="93"/>
    </row>
    <row r="14090" spans="35:48" x14ac:dyDescent="0.55000000000000004">
      <c r="AI14090" s="278" t="s">
        <v>69388</v>
      </c>
      <c r="AJ14090" s="279">
        <v>1170</v>
      </c>
      <c r="AL14090" s="246" t="s">
        <v>58699</v>
      </c>
      <c r="AM14090" s="247">
        <v>2479.4299999999998</v>
      </c>
      <c r="AO14090" s="226" t="s">
        <v>48309</v>
      </c>
      <c r="AP14090" s="227">
        <v>15400</v>
      </c>
      <c r="AR14090" s="207" t="s">
        <v>27949</v>
      </c>
      <c r="AS14090" s="208">
        <v>5069</v>
      </c>
      <c r="AT14090" s="93"/>
      <c r="AU14090" s="93"/>
      <c r="AV14090" s="93"/>
    </row>
    <row r="14091" spans="35:48" x14ac:dyDescent="0.55000000000000004">
      <c r="AI14091" s="278" t="s">
        <v>69389</v>
      </c>
      <c r="AJ14091" s="279">
        <v>443.37</v>
      </c>
      <c r="AL14091" s="246" t="s">
        <v>56646</v>
      </c>
      <c r="AM14091" s="247">
        <v>1311019.3799999999</v>
      </c>
      <c r="AO14091" s="226" t="s">
        <v>48310</v>
      </c>
      <c r="AP14091" s="227">
        <v>1456</v>
      </c>
      <c r="AR14091" s="207" t="s">
        <v>14257</v>
      </c>
      <c r="AS14091" s="208">
        <v>1240.9100000000001</v>
      </c>
      <c r="AT14091" s="93"/>
      <c r="AU14091" s="93"/>
      <c r="AV14091" s="93"/>
    </row>
    <row r="14092" spans="35:48" x14ac:dyDescent="0.55000000000000004">
      <c r="AI14092" s="278" t="s">
        <v>13818</v>
      </c>
      <c r="AJ14092" s="279">
        <v>119554.36</v>
      </c>
      <c r="AL14092" s="246" t="s">
        <v>35777</v>
      </c>
      <c r="AM14092" s="247">
        <v>1366971.35</v>
      </c>
      <c r="AO14092" s="226" t="s">
        <v>48311</v>
      </c>
      <c r="AP14092" s="227">
        <v>74510.929999999993</v>
      </c>
      <c r="AR14092" s="207" t="s">
        <v>14258</v>
      </c>
      <c r="AS14092" s="208">
        <v>3308.03</v>
      </c>
      <c r="AT14092" s="93"/>
      <c r="AU14092" s="93"/>
      <c r="AV14092" s="93"/>
    </row>
    <row r="14093" spans="35:48" x14ac:dyDescent="0.55000000000000004">
      <c r="AI14093" s="278" t="s">
        <v>69390</v>
      </c>
      <c r="AJ14093" s="279">
        <v>-1031.19</v>
      </c>
      <c r="AL14093" s="246" t="s">
        <v>55478</v>
      </c>
      <c r="AM14093" s="247">
        <v>778225.64</v>
      </c>
      <c r="AO14093" s="226" t="s">
        <v>45670</v>
      </c>
      <c r="AP14093" s="227">
        <v>378.75</v>
      </c>
      <c r="AR14093" s="207" t="s">
        <v>27950</v>
      </c>
      <c r="AS14093" s="208">
        <v>4157.1000000000004</v>
      </c>
      <c r="AT14093" s="93"/>
      <c r="AU14093" s="93"/>
      <c r="AV14093" s="93"/>
    </row>
    <row r="14094" spans="35:48" x14ac:dyDescent="0.55000000000000004">
      <c r="AI14094" s="278" t="s">
        <v>22903</v>
      </c>
      <c r="AJ14094" s="279">
        <v>717802.23</v>
      </c>
      <c r="AL14094" s="246" t="s">
        <v>62491</v>
      </c>
      <c r="AM14094" s="247">
        <v>14993.65</v>
      </c>
      <c r="AO14094" s="226" t="s">
        <v>45671</v>
      </c>
      <c r="AP14094" s="227">
        <v>123014.49</v>
      </c>
      <c r="AR14094" s="207" t="s">
        <v>27951</v>
      </c>
      <c r="AS14094" s="208">
        <v>4546.72</v>
      </c>
      <c r="AT14094" s="93"/>
      <c r="AU14094" s="93"/>
      <c r="AV14094" s="93"/>
    </row>
    <row r="14095" spans="35:48" x14ac:dyDescent="0.55000000000000004">
      <c r="AI14095" s="278" t="s">
        <v>22904</v>
      </c>
      <c r="AJ14095" s="279">
        <v>350179</v>
      </c>
      <c r="AL14095" s="246" t="s">
        <v>56647</v>
      </c>
      <c r="AM14095" s="247">
        <v>200789.07</v>
      </c>
      <c r="AO14095" s="226" t="s">
        <v>45672</v>
      </c>
      <c r="AP14095" s="227">
        <v>9409.51</v>
      </c>
      <c r="AR14095" s="207" t="s">
        <v>27952</v>
      </c>
      <c r="AS14095" s="208">
        <v>85.65</v>
      </c>
      <c r="AT14095" s="93"/>
      <c r="AU14095" s="93"/>
      <c r="AV14095" s="93"/>
    </row>
    <row r="14096" spans="35:48" x14ac:dyDescent="0.55000000000000004">
      <c r="AI14096" s="278" t="s">
        <v>22906</v>
      </c>
      <c r="AJ14096" s="279">
        <v>8233.33</v>
      </c>
      <c r="AL14096" s="246" t="s">
        <v>61230</v>
      </c>
      <c r="AM14096" s="247">
        <v>125293.8</v>
      </c>
      <c r="AO14096" s="226" t="s">
        <v>42984</v>
      </c>
      <c r="AP14096" s="227">
        <v>110342</v>
      </c>
      <c r="AR14096" s="207" t="s">
        <v>27953</v>
      </c>
      <c r="AS14096" s="208">
        <v>14.13</v>
      </c>
      <c r="AT14096" s="93"/>
      <c r="AU14096" s="93"/>
      <c r="AV14096" s="93"/>
    </row>
    <row r="14097" spans="35:48" x14ac:dyDescent="0.55000000000000004">
      <c r="AI14097" s="278" t="s">
        <v>58056</v>
      </c>
      <c r="AJ14097" s="279">
        <v>316.31</v>
      </c>
      <c r="AL14097" s="246" t="s">
        <v>64978</v>
      </c>
      <c r="AM14097" s="247">
        <v>39610.58</v>
      </c>
      <c r="AO14097" s="226" t="s">
        <v>28596</v>
      </c>
      <c r="AP14097" s="227">
        <v>383.32</v>
      </c>
      <c r="AR14097" s="207" t="s">
        <v>27954</v>
      </c>
      <c r="AS14097" s="208">
        <v>1931.28</v>
      </c>
      <c r="AT14097" s="93"/>
      <c r="AU14097" s="93"/>
      <c r="AV14097" s="93"/>
    </row>
    <row r="14098" spans="35:48" x14ac:dyDescent="0.55000000000000004">
      <c r="AI14098" s="278" t="s">
        <v>22909</v>
      </c>
      <c r="AJ14098" s="279">
        <v>9841.5400000000009</v>
      </c>
      <c r="AL14098" s="246" t="s">
        <v>61231</v>
      </c>
      <c r="AM14098" s="247">
        <v>13160</v>
      </c>
      <c r="AO14098" s="226" t="s">
        <v>28601</v>
      </c>
      <c r="AP14098" s="227">
        <v>433.49</v>
      </c>
      <c r="AR14098" s="207" t="s">
        <v>27955</v>
      </c>
      <c r="AS14098" s="208">
        <v>1735</v>
      </c>
      <c r="AT14098" s="93"/>
      <c r="AU14098" s="93"/>
      <c r="AV14098" s="93"/>
    </row>
    <row r="14099" spans="35:48" x14ac:dyDescent="0.55000000000000004">
      <c r="AI14099" s="278" t="s">
        <v>13819</v>
      </c>
      <c r="AJ14099" s="279">
        <v>321202.71000000002</v>
      </c>
      <c r="AL14099" s="246" t="s">
        <v>50476</v>
      </c>
      <c r="AM14099" s="247">
        <v>37173.300000000003</v>
      </c>
      <c r="AO14099" s="226" t="s">
        <v>39551</v>
      </c>
      <c r="AP14099" s="227">
        <v>10674.73</v>
      </c>
      <c r="AR14099" s="207" t="s">
        <v>27956</v>
      </c>
      <c r="AS14099" s="208">
        <v>15595.45</v>
      </c>
      <c r="AT14099" s="93"/>
      <c r="AU14099" s="93"/>
      <c r="AV14099" s="93"/>
    </row>
    <row r="14100" spans="35:48" x14ac:dyDescent="0.55000000000000004">
      <c r="AI14100" s="278" t="s">
        <v>43279</v>
      </c>
      <c r="AJ14100" s="279">
        <v>113194.67</v>
      </c>
      <c r="AL14100" s="246" t="s">
        <v>60774</v>
      </c>
      <c r="AM14100" s="247">
        <v>944.95</v>
      </c>
      <c r="AO14100" s="226" t="s">
        <v>39552</v>
      </c>
      <c r="AP14100" s="227">
        <v>884.27</v>
      </c>
      <c r="AR14100" s="207" t="s">
        <v>27957</v>
      </c>
      <c r="AS14100" s="208">
        <v>755.03</v>
      </c>
      <c r="AT14100" s="93"/>
      <c r="AU14100" s="93"/>
      <c r="AV14100" s="93"/>
    </row>
    <row r="14101" spans="35:48" x14ac:dyDescent="0.55000000000000004">
      <c r="AI14101" s="278" t="s">
        <v>22935</v>
      </c>
      <c r="AJ14101" s="279">
        <v>110500.48</v>
      </c>
      <c r="AL14101" s="246" t="s">
        <v>63422</v>
      </c>
      <c r="AM14101" s="247">
        <v>149288.37</v>
      </c>
      <c r="AO14101" s="226" t="s">
        <v>35752</v>
      </c>
      <c r="AP14101" s="227">
        <v>54999.839999999997</v>
      </c>
      <c r="AR14101" s="207" t="s">
        <v>27958</v>
      </c>
      <c r="AS14101" s="208">
        <v>4935.76</v>
      </c>
      <c r="AT14101" s="93"/>
      <c r="AU14101" s="93"/>
      <c r="AV14101" s="93"/>
    </row>
    <row r="14102" spans="35:48" x14ac:dyDescent="0.55000000000000004">
      <c r="AI14102" s="278" t="s">
        <v>39276</v>
      </c>
      <c r="AJ14102" s="279">
        <v>135000</v>
      </c>
      <c r="AL14102" s="246" t="s">
        <v>63423</v>
      </c>
      <c r="AM14102" s="247">
        <v>1957174.86</v>
      </c>
      <c r="AO14102" s="226" t="s">
        <v>36771</v>
      </c>
      <c r="AP14102" s="227">
        <v>5375</v>
      </c>
      <c r="AR14102" s="207" t="s">
        <v>27959</v>
      </c>
      <c r="AS14102" s="208">
        <v>11232</v>
      </c>
      <c r="AT14102" s="93"/>
      <c r="AU14102" s="93"/>
      <c r="AV14102" s="93"/>
    </row>
    <row r="14103" spans="35:48" x14ac:dyDescent="0.55000000000000004">
      <c r="AI14103" s="278" t="s">
        <v>59332</v>
      </c>
      <c r="AJ14103" s="279">
        <v>58333.87</v>
      </c>
      <c r="AL14103" s="246" t="s">
        <v>63424</v>
      </c>
      <c r="AM14103" s="247">
        <v>61200</v>
      </c>
      <c r="AO14103" s="226" t="s">
        <v>50459</v>
      </c>
      <c r="AP14103" s="227">
        <v>5388.86</v>
      </c>
      <c r="AR14103" s="207" t="s">
        <v>27960</v>
      </c>
      <c r="AS14103" s="208">
        <v>5126.68</v>
      </c>
      <c r="AT14103" s="93"/>
      <c r="AU14103" s="93"/>
      <c r="AV14103" s="93"/>
    </row>
    <row r="14104" spans="35:48" x14ac:dyDescent="0.55000000000000004">
      <c r="AI14104" s="278" t="s">
        <v>40818</v>
      </c>
      <c r="AJ14104" s="279">
        <v>4791.82</v>
      </c>
      <c r="AL14104" s="246" t="s">
        <v>63425</v>
      </c>
      <c r="AM14104" s="247">
        <v>899297.9</v>
      </c>
      <c r="AO14104" s="226" t="s">
        <v>35753</v>
      </c>
      <c r="AP14104" s="227">
        <v>3300</v>
      </c>
      <c r="AR14104" s="207" t="s">
        <v>27961</v>
      </c>
      <c r="AS14104" s="208">
        <v>1215.28</v>
      </c>
      <c r="AT14104" s="93"/>
      <c r="AU14104" s="93"/>
      <c r="AV14104" s="93"/>
    </row>
    <row r="14105" spans="35:48" x14ac:dyDescent="0.55000000000000004">
      <c r="AI14105" s="278" t="s">
        <v>39277</v>
      </c>
      <c r="AJ14105" s="279">
        <v>10080</v>
      </c>
      <c r="AL14105" s="246" t="s">
        <v>63426</v>
      </c>
      <c r="AM14105" s="247">
        <v>116692.3</v>
      </c>
      <c r="AO14105" s="226" t="s">
        <v>39553</v>
      </c>
      <c r="AP14105" s="227">
        <v>4052</v>
      </c>
      <c r="AR14105" s="207" t="s">
        <v>27962</v>
      </c>
      <c r="AS14105" s="208">
        <v>3546.56</v>
      </c>
      <c r="AT14105" s="93"/>
      <c r="AU14105" s="93"/>
      <c r="AV14105" s="93"/>
    </row>
    <row r="14106" spans="35:48" x14ac:dyDescent="0.55000000000000004">
      <c r="AI14106" s="278" t="s">
        <v>22937</v>
      </c>
      <c r="AJ14106" s="279">
        <v>40506.400000000001</v>
      </c>
      <c r="AL14106" s="246" t="s">
        <v>63427</v>
      </c>
      <c r="AM14106" s="247">
        <v>9100.75</v>
      </c>
      <c r="AO14106" s="226" t="s">
        <v>40653</v>
      </c>
      <c r="AP14106" s="227">
        <v>3512.97</v>
      </c>
      <c r="AR14106" s="207" t="s">
        <v>27963</v>
      </c>
      <c r="AS14106" s="208">
        <v>2383.48</v>
      </c>
      <c r="AT14106" s="93"/>
      <c r="AU14106" s="93"/>
      <c r="AV14106" s="93"/>
    </row>
    <row r="14107" spans="35:48" x14ac:dyDescent="0.55000000000000004">
      <c r="AI14107" s="278" t="s">
        <v>22938</v>
      </c>
      <c r="AJ14107" s="279">
        <v>27479.360000000001</v>
      </c>
      <c r="AL14107" s="246" t="s">
        <v>63428</v>
      </c>
      <c r="AM14107" s="247">
        <v>19200</v>
      </c>
      <c r="AO14107" s="226" t="s">
        <v>45673</v>
      </c>
      <c r="AP14107" s="227">
        <v>56768.39</v>
      </c>
      <c r="AR14107" s="207" t="s">
        <v>27964</v>
      </c>
      <c r="AS14107" s="208">
        <v>17985.810000000001</v>
      </c>
      <c r="AT14107" s="93"/>
      <c r="AU14107" s="93"/>
      <c r="AV14107" s="93"/>
    </row>
    <row r="14108" spans="35:48" x14ac:dyDescent="0.55000000000000004">
      <c r="AI14108" s="278" t="s">
        <v>22941</v>
      </c>
      <c r="AJ14108" s="279">
        <v>65911.66</v>
      </c>
      <c r="AL14108" s="246" t="s">
        <v>63429</v>
      </c>
      <c r="AM14108" s="247">
        <v>36311.11</v>
      </c>
      <c r="AO14108" s="226" t="s">
        <v>45674</v>
      </c>
      <c r="AP14108" s="227">
        <v>5696.28</v>
      </c>
      <c r="AR14108" s="207" t="s">
        <v>27965</v>
      </c>
      <c r="AS14108" s="208">
        <v>5240.28</v>
      </c>
      <c r="AT14108" s="93"/>
      <c r="AU14108" s="93"/>
      <c r="AV14108" s="93"/>
    </row>
    <row r="14109" spans="35:48" x14ac:dyDescent="0.55000000000000004">
      <c r="AI14109" s="278" t="s">
        <v>69391</v>
      </c>
      <c r="AJ14109" s="279">
        <v>39887.89</v>
      </c>
      <c r="AL14109" s="246" t="s">
        <v>63430</v>
      </c>
      <c r="AM14109" s="247">
        <v>365927.2</v>
      </c>
      <c r="AO14109" s="226" t="s">
        <v>45675</v>
      </c>
      <c r="AP14109" s="227">
        <v>35.78</v>
      </c>
      <c r="AR14109" s="207" t="s">
        <v>27966</v>
      </c>
      <c r="AS14109" s="208">
        <v>6000</v>
      </c>
      <c r="AT14109" s="93"/>
      <c r="AU14109" s="93"/>
      <c r="AV14109" s="93"/>
    </row>
    <row r="14110" spans="35:48" x14ac:dyDescent="0.55000000000000004">
      <c r="AI14110" s="278" t="s">
        <v>22942</v>
      </c>
      <c r="AJ14110" s="279">
        <v>52248.66</v>
      </c>
      <c r="AL14110" s="246" t="s">
        <v>63431</v>
      </c>
      <c r="AM14110" s="247">
        <v>3282.66</v>
      </c>
      <c r="AO14110" s="226" t="s">
        <v>45676</v>
      </c>
      <c r="AP14110" s="227">
        <v>3998.7</v>
      </c>
      <c r="AR14110" s="207" t="s">
        <v>27967</v>
      </c>
      <c r="AS14110" s="208">
        <v>2204.1799999999998</v>
      </c>
      <c r="AT14110" s="93"/>
      <c r="AU14110" s="93"/>
      <c r="AV14110" s="93"/>
    </row>
    <row r="14111" spans="35:48" x14ac:dyDescent="0.55000000000000004">
      <c r="AI14111" s="278" t="s">
        <v>22943</v>
      </c>
      <c r="AJ14111" s="279">
        <v>77340.52</v>
      </c>
      <c r="AL14111" s="246" t="s">
        <v>48319</v>
      </c>
      <c r="AM14111" s="247">
        <v>62145.8</v>
      </c>
      <c r="AO14111" s="226" t="s">
        <v>50460</v>
      </c>
      <c r="AP14111" s="227">
        <v>24000</v>
      </c>
      <c r="AR14111" s="207" t="s">
        <v>27968</v>
      </c>
      <c r="AS14111" s="208">
        <v>6034.81</v>
      </c>
      <c r="AT14111" s="93"/>
      <c r="AU14111" s="93"/>
      <c r="AV14111" s="93"/>
    </row>
    <row r="14112" spans="35:48" x14ac:dyDescent="0.55000000000000004">
      <c r="AI14112" s="278" t="s">
        <v>22961</v>
      </c>
      <c r="AJ14112" s="279">
        <v>67897.98</v>
      </c>
      <c r="AL14112" s="246" t="s">
        <v>48320</v>
      </c>
      <c r="AM14112" s="247">
        <v>273712.73</v>
      </c>
      <c r="AO14112" s="226" t="s">
        <v>45677</v>
      </c>
      <c r="AP14112" s="227">
        <v>22617</v>
      </c>
      <c r="AR14112" s="207" t="s">
        <v>27969</v>
      </c>
      <c r="AS14112" s="208">
        <v>3684.92</v>
      </c>
      <c r="AT14112" s="93"/>
      <c r="AU14112" s="93"/>
      <c r="AV14112" s="93"/>
    </row>
    <row r="14113" spans="35:48" x14ac:dyDescent="0.55000000000000004">
      <c r="AI14113" s="278" t="s">
        <v>54424</v>
      </c>
      <c r="AJ14113" s="279">
        <v>38838.46</v>
      </c>
      <c r="AL14113" s="246" t="s">
        <v>48321</v>
      </c>
      <c r="AM14113" s="247">
        <v>872776.07</v>
      </c>
      <c r="AO14113" s="226" t="s">
        <v>28612</v>
      </c>
      <c r="AP14113" s="227">
        <v>516</v>
      </c>
      <c r="AR14113" s="207" t="s">
        <v>27970</v>
      </c>
      <c r="AS14113" s="208">
        <v>2412</v>
      </c>
      <c r="AT14113" s="93"/>
      <c r="AU14113" s="93"/>
      <c r="AV14113" s="93"/>
    </row>
    <row r="14114" spans="35:48" x14ac:dyDescent="0.55000000000000004">
      <c r="AI14114" s="278" t="s">
        <v>69392</v>
      </c>
      <c r="AJ14114" s="279">
        <v>683.5</v>
      </c>
      <c r="AL14114" s="246" t="s">
        <v>63432</v>
      </c>
      <c r="AM14114" s="247">
        <v>404868.71</v>
      </c>
      <c r="AO14114" s="226" t="s">
        <v>42985</v>
      </c>
      <c r="AP14114" s="227">
        <v>6197</v>
      </c>
      <c r="AR14114" s="207" t="s">
        <v>27971</v>
      </c>
      <c r="AS14114" s="208">
        <v>2915.75</v>
      </c>
      <c r="AT14114" s="93"/>
      <c r="AU14114" s="93"/>
      <c r="AV14114" s="93"/>
    </row>
    <row r="14115" spans="35:48" x14ac:dyDescent="0.55000000000000004">
      <c r="AI14115" s="278" t="s">
        <v>22964</v>
      </c>
      <c r="AJ14115" s="279">
        <v>6471.73</v>
      </c>
      <c r="AL14115" s="246" t="s">
        <v>48322</v>
      </c>
      <c r="AM14115" s="247">
        <v>19134.02</v>
      </c>
      <c r="AO14115" s="226" t="s">
        <v>42986</v>
      </c>
      <c r="AP14115" s="227">
        <v>13667.15</v>
      </c>
      <c r="AR14115" s="207" t="s">
        <v>27972</v>
      </c>
      <c r="AS14115" s="208">
        <v>6804.66</v>
      </c>
      <c r="AT14115" s="93"/>
      <c r="AU14115" s="93"/>
      <c r="AV14115" s="93"/>
    </row>
    <row r="14116" spans="35:48" x14ac:dyDescent="0.55000000000000004">
      <c r="AI14116" s="278" t="s">
        <v>22965</v>
      </c>
      <c r="AJ14116" s="279">
        <v>4574</v>
      </c>
      <c r="AL14116" s="246" t="s">
        <v>63433</v>
      </c>
      <c r="AM14116" s="247">
        <v>18401.16</v>
      </c>
      <c r="AO14116" s="226" t="s">
        <v>42987</v>
      </c>
      <c r="AP14116" s="227">
        <v>7589.85</v>
      </c>
      <c r="AR14116" s="207" t="s">
        <v>27973</v>
      </c>
      <c r="AS14116" s="208">
        <v>26159.43</v>
      </c>
      <c r="AT14116" s="93"/>
      <c r="AU14116" s="93"/>
      <c r="AV14116" s="93"/>
    </row>
    <row r="14117" spans="35:48" x14ac:dyDescent="0.55000000000000004">
      <c r="AI14117" s="278" t="s">
        <v>22967</v>
      </c>
      <c r="AJ14117" s="279">
        <v>7574</v>
      </c>
      <c r="AL14117" s="246" t="s">
        <v>58700</v>
      </c>
      <c r="AM14117" s="247">
        <v>65282.35</v>
      </c>
      <c r="AO14117" s="226" t="s">
        <v>28618</v>
      </c>
      <c r="AP14117" s="227">
        <v>6921</v>
      </c>
      <c r="AR14117" s="207" t="s">
        <v>27974</v>
      </c>
      <c r="AS14117" s="208">
        <v>23500.9</v>
      </c>
      <c r="AT14117" s="93"/>
      <c r="AU14117" s="93"/>
      <c r="AV14117" s="93"/>
    </row>
    <row r="14118" spans="35:48" x14ac:dyDescent="0.55000000000000004">
      <c r="AI14118" s="278" t="s">
        <v>56818</v>
      </c>
      <c r="AJ14118" s="279">
        <v>45427.199999999997</v>
      </c>
      <c r="AL14118" s="246" t="s">
        <v>48323</v>
      </c>
      <c r="AM14118" s="247">
        <v>141817.99</v>
      </c>
      <c r="AO14118" s="226" t="s">
        <v>42988</v>
      </c>
      <c r="AP14118" s="227">
        <v>5057.78</v>
      </c>
      <c r="AR14118" s="207" t="s">
        <v>27975</v>
      </c>
      <c r="AS14118" s="208">
        <v>4281.45</v>
      </c>
      <c r="AT14118" s="93"/>
      <c r="AU14118" s="93"/>
      <c r="AV14118" s="93"/>
    </row>
    <row r="14119" spans="35:48" x14ac:dyDescent="0.55000000000000004">
      <c r="AI14119" s="278" t="s">
        <v>23057</v>
      </c>
      <c r="AJ14119" s="279">
        <v>674216.12</v>
      </c>
      <c r="AL14119" s="246" t="s">
        <v>49209</v>
      </c>
      <c r="AM14119" s="247">
        <v>310478.78999999998</v>
      </c>
      <c r="AO14119" s="226" t="s">
        <v>28619</v>
      </c>
      <c r="AP14119" s="227">
        <v>851.66</v>
      </c>
      <c r="AR14119" s="207" t="s">
        <v>27976</v>
      </c>
      <c r="AS14119" s="208">
        <v>4940.4399999999996</v>
      </c>
      <c r="AT14119" s="93"/>
      <c r="AU14119" s="93"/>
      <c r="AV14119" s="93"/>
    </row>
    <row r="14120" spans="35:48" x14ac:dyDescent="0.55000000000000004">
      <c r="AI14120" s="278" t="s">
        <v>23058</v>
      </c>
      <c r="AJ14120" s="279">
        <v>118058.4</v>
      </c>
      <c r="AL14120" s="246" t="s">
        <v>58347</v>
      </c>
      <c r="AM14120" s="247">
        <v>24375</v>
      </c>
      <c r="AO14120" s="226" t="s">
        <v>42989</v>
      </c>
      <c r="AP14120" s="227">
        <v>4035.56</v>
      </c>
      <c r="AR14120" s="207" t="s">
        <v>27977</v>
      </c>
      <c r="AS14120" s="208">
        <v>2609.8000000000002</v>
      </c>
      <c r="AT14120" s="93"/>
      <c r="AU14120" s="93"/>
      <c r="AV14120" s="93"/>
    </row>
    <row r="14121" spans="35:48" x14ac:dyDescent="0.55000000000000004">
      <c r="AI14121" s="278" t="s">
        <v>54428</v>
      </c>
      <c r="AJ14121" s="279">
        <v>1202.9000000000001</v>
      </c>
      <c r="AL14121" s="246" t="s">
        <v>50477</v>
      </c>
      <c r="AM14121" s="247">
        <v>5879.2</v>
      </c>
      <c r="AO14121" s="226" t="s">
        <v>42990</v>
      </c>
      <c r="AP14121" s="227">
        <v>131</v>
      </c>
      <c r="AR14121" s="207" t="s">
        <v>27978</v>
      </c>
      <c r="AS14121" s="208">
        <v>3209.23</v>
      </c>
      <c r="AT14121" s="93"/>
      <c r="AU14121" s="93"/>
      <c r="AV14121" s="93"/>
    </row>
    <row r="14122" spans="35:48" x14ac:dyDescent="0.55000000000000004">
      <c r="AI14122" s="278" t="s">
        <v>23062</v>
      </c>
      <c r="AJ14122" s="279">
        <v>420</v>
      </c>
      <c r="AL14122" s="246" t="s">
        <v>50478</v>
      </c>
      <c r="AM14122" s="247">
        <v>163282.51999999999</v>
      </c>
      <c r="AO14122" s="226" t="s">
        <v>45678</v>
      </c>
      <c r="AP14122" s="227">
        <v>151688.04999999999</v>
      </c>
      <c r="AR14122" s="207" t="s">
        <v>27979</v>
      </c>
      <c r="AS14122" s="208">
        <v>17781.080000000002</v>
      </c>
      <c r="AT14122" s="93"/>
      <c r="AU14122" s="93"/>
      <c r="AV14122" s="93"/>
    </row>
    <row r="14123" spans="35:48" x14ac:dyDescent="0.55000000000000004">
      <c r="AI14123" s="278" t="s">
        <v>23063</v>
      </c>
      <c r="AJ14123" s="279">
        <v>36308.46</v>
      </c>
      <c r="AL14123" s="246" t="s">
        <v>50479</v>
      </c>
      <c r="AM14123" s="247">
        <v>68000</v>
      </c>
      <c r="AO14123" s="226" t="s">
        <v>28622</v>
      </c>
      <c r="AP14123" s="227">
        <v>51465.55</v>
      </c>
      <c r="AR14123" s="207" t="s">
        <v>27980</v>
      </c>
      <c r="AS14123" s="208">
        <v>18151.48</v>
      </c>
      <c r="AT14123" s="93"/>
      <c r="AU14123" s="93"/>
      <c r="AV14123" s="93"/>
    </row>
    <row r="14124" spans="35:48" x14ac:dyDescent="0.55000000000000004">
      <c r="AI14124" s="278" t="s">
        <v>23064</v>
      </c>
      <c r="AJ14124" s="279">
        <v>1975.5</v>
      </c>
      <c r="AL14124" s="246" t="s">
        <v>62981</v>
      </c>
      <c r="AM14124" s="247">
        <v>90884.45</v>
      </c>
      <c r="AO14124" s="226" t="s">
        <v>28624</v>
      </c>
      <c r="AP14124" s="227">
        <v>8299.4500000000007</v>
      </c>
      <c r="AR14124" s="207" t="s">
        <v>27981</v>
      </c>
      <c r="AS14124" s="208">
        <v>3958.98</v>
      </c>
      <c r="AT14124" s="93"/>
      <c r="AU14124" s="93"/>
      <c r="AV14124" s="93"/>
    </row>
    <row r="14125" spans="35:48" x14ac:dyDescent="0.55000000000000004">
      <c r="AI14125" s="278" t="s">
        <v>23065</v>
      </c>
      <c r="AJ14125" s="279">
        <v>16530</v>
      </c>
      <c r="AL14125" s="246" t="s">
        <v>64979</v>
      </c>
      <c r="AM14125" s="247">
        <v>15318.38</v>
      </c>
      <c r="AO14125" s="226" t="s">
        <v>50461</v>
      </c>
      <c r="AP14125" s="227">
        <v>437.94</v>
      </c>
      <c r="AR14125" s="207" t="s">
        <v>27982</v>
      </c>
      <c r="AS14125" s="208">
        <v>40800</v>
      </c>
      <c r="AT14125" s="93"/>
      <c r="AU14125" s="93"/>
      <c r="AV14125" s="93"/>
    </row>
    <row r="14126" spans="35:48" x14ac:dyDescent="0.55000000000000004">
      <c r="AI14126" s="278" t="s">
        <v>23067</v>
      </c>
      <c r="AJ14126" s="279">
        <v>282873.51</v>
      </c>
      <c r="AL14126" s="246" t="s">
        <v>63825</v>
      </c>
      <c r="AM14126" s="247">
        <v>389.39</v>
      </c>
      <c r="AO14126" s="226" t="s">
        <v>28626</v>
      </c>
      <c r="AP14126" s="227">
        <v>21049.79</v>
      </c>
      <c r="AR14126" s="207" t="s">
        <v>27983</v>
      </c>
      <c r="AS14126" s="208">
        <v>4382.25</v>
      </c>
      <c r="AT14126" s="93"/>
      <c r="AU14126" s="93"/>
      <c r="AV14126" s="93"/>
    </row>
    <row r="14127" spans="35:48" x14ac:dyDescent="0.55000000000000004">
      <c r="AI14127" s="278" t="s">
        <v>33808</v>
      </c>
      <c r="AJ14127" s="279">
        <v>1218.75</v>
      </c>
      <c r="AL14127" s="246" t="s">
        <v>63434</v>
      </c>
      <c r="AM14127" s="247">
        <v>31192.75</v>
      </c>
      <c r="AO14127" s="226" t="s">
        <v>49195</v>
      </c>
      <c r="AP14127" s="227">
        <v>12433</v>
      </c>
      <c r="AR14127" s="207" t="s">
        <v>27984</v>
      </c>
      <c r="AS14127" s="208">
        <v>324.14999999999998</v>
      </c>
      <c r="AT14127" s="93"/>
      <c r="AU14127" s="93"/>
      <c r="AV14127" s="93"/>
    </row>
    <row r="14128" spans="35:48" x14ac:dyDescent="0.55000000000000004">
      <c r="AI14128" s="278" t="s">
        <v>23068</v>
      </c>
      <c r="AJ14128" s="279">
        <v>884176.52</v>
      </c>
      <c r="AL14128" s="246" t="s">
        <v>63435</v>
      </c>
      <c r="AM14128" s="247">
        <v>2201.88</v>
      </c>
      <c r="AO14128" s="226" t="s">
        <v>49196</v>
      </c>
      <c r="AP14128" s="227">
        <v>11809.64</v>
      </c>
      <c r="AR14128" s="207" t="s">
        <v>27985</v>
      </c>
      <c r="AS14128" s="208">
        <v>950.06</v>
      </c>
      <c r="AT14128" s="93"/>
      <c r="AU14128" s="93"/>
      <c r="AV14128" s="93"/>
    </row>
    <row r="14129" spans="35:48" x14ac:dyDescent="0.55000000000000004">
      <c r="AI14129" s="278" t="s">
        <v>69393</v>
      </c>
      <c r="AJ14129" s="279">
        <v>58052.94</v>
      </c>
      <c r="AL14129" s="246" t="s">
        <v>63436</v>
      </c>
      <c r="AM14129" s="247">
        <v>7241.9</v>
      </c>
      <c r="AO14129" s="226" t="s">
        <v>53910</v>
      </c>
      <c r="AP14129" s="227">
        <v>7247</v>
      </c>
      <c r="AR14129" s="207" t="s">
        <v>27986</v>
      </c>
      <c r="AS14129" s="208">
        <v>876.1</v>
      </c>
      <c r="AT14129" s="93"/>
      <c r="AU14129" s="93"/>
      <c r="AV14129" s="93"/>
    </row>
    <row r="14130" spans="35:48" x14ac:dyDescent="0.55000000000000004">
      <c r="AI14130" s="278" t="s">
        <v>23069</v>
      </c>
      <c r="AJ14130" s="279">
        <v>16812.509999999998</v>
      </c>
      <c r="AL14130" s="246" t="s">
        <v>64980</v>
      </c>
      <c r="AM14130" s="247">
        <v>162.19999999999999</v>
      </c>
      <c r="AO14130" s="226" t="s">
        <v>50462</v>
      </c>
      <c r="AP14130" s="227">
        <v>6395.74</v>
      </c>
      <c r="AR14130" s="207" t="s">
        <v>27987</v>
      </c>
      <c r="AS14130" s="208">
        <v>7007.15</v>
      </c>
      <c r="AT14130" s="93"/>
      <c r="AU14130" s="93"/>
      <c r="AV14130" s="93"/>
    </row>
    <row r="14131" spans="35:48" x14ac:dyDescent="0.55000000000000004">
      <c r="AI14131" s="278" t="s">
        <v>13826</v>
      </c>
      <c r="AJ14131" s="279">
        <v>9776.36</v>
      </c>
      <c r="AL14131" s="246" t="s">
        <v>63437</v>
      </c>
      <c r="AM14131" s="247">
        <v>1037.0999999999999</v>
      </c>
      <c r="AO14131" s="226" t="s">
        <v>45679</v>
      </c>
      <c r="AP14131" s="227">
        <v>39980.75</v>
      </c>
      <c r="AR14131" s="207" t="s">
        <v>27988</v>
      </c>
      <c r="AS14131" s="208">
        <v>3732.6</v>
      </c>
      <c r="AT14131" s="93"/>
      <c r="AU14131" s="93"/>
      <c r="AV14131" s="93"/>
    </row>
    <row r="14132" spans="35:48" x14ac:dyDescent="0.55000000000000004">
      <c r="AI14132" s="278" t="s">
        <v>23070</v>
      </c>
      <c r="AJ14132" s="279">
        <v>5400.13</v>
      </c>
      <c r="AL14132" s="246" t="s">
        <v>59443</v>
      </c>
      <c r="AM14132" s="247">
        <v>93744</v>
      </c>
      <c r="AO14132" s="226" t="s">
        <v>45680</v>
      </c>
      <c r="AP14132" s="227">
        <v>17437.5</v>
      </c>
      <c r="AR14132" s="207" t="s">
        <v>27989</v>
      </c>
      <c r="AS14132" s="208">
        <v>42518.66</v>
      </c>
      <c r="AT14132" s="93"/>
      <c r="AU14132" s="93"/>
      <c r="AV14132" s="93"/>
    </row>
    <row r="14133" spans="35:48" x14ac:dyDescent="0.55000000000000004">
      <c r="AI14133" s="278" t="s">
        <v>23073</v>
      </c>
      <c r="AJ14133" s="279">
        <v>28580.18</v>
      </c>
      <c r="AL14133" s="246" t="s">
        <v>58348</v>
      </c>
      <c r="AM14133" s="247">
        <v>326921.19</v>
      </c>
      <c r="AO14133" s="226" t="s">
        <v>45681</v>
      </c>
      <c r="AP14133" s="227">
        <v>1334.5</v>
      </c>
      <c r="AR14133" s="207" t="s">
        <v>27990</v>
      </c>
      <c r="AS14133" s="208">
        <v>4074.25</v>
      </c>
      <c r="AT14133" s="93"/>
      <c r="AU14133" s="93"/>
      <c r="AV14133" s="93"/>
    </row>
    <row r="14134" spans="35:48" x14ac:dyDescent="0.55000000000000004">
      <c r="AI14134" s="278" t="s">
        <v>23074</v>
      </c>
      <c r="AJ14134" s="279">
        <v>737860</v>
      </c>
      <c r="AL14134" s="246" t="s">
        <v>57918</v>
      </c>
      <c r="AM14134" s="247">
        <v>451</v>
      </c>
      <c r="AO14134" s="226" t="s">
        <v>53911</v>
      </c>
      <c r="AP14134" s="227">
        <v>556</v>
      </c>
      <c r="AR14134" s="207" t="s">
        <v>27991</v>
      </c>
      <c r="AS14134" s="208">
        <v>650</v>
      </c>
      <c r="AT14134" s="93"/>
      <c r="AU14134" s="93"/>
      <c r="AV14134" s="93"/>
    </row>
    <row r="14135" spans="35:48" x14ac:dyDescent="0.55000000000000004">
      <c r="AI14135" s="278" t="s">
        <v>69394</v>
      </c>
      <c r="AJ14135" s="279">
        <v>16643</v>
      </c>
      <c r="AL14135" s="246" t="s">
        <v>57919</v>
      </c>
      <c r="AM14135" s="247">
        <v>11.46</v>
      </c>
      <c r="AO14135" s="226" t="s">
        <v>50463</v>
      </c>
      <c r="AP14135" s="227">
        <v>9666</v>
      </c>
      <c r="AR14135" s="207" t="s">
        <v>27992</v>
      </c>
      <c r="AS14135" s="208">
        <v>29217.81</v>
      </c>
      <c r="AT14135" s="93"/>
      <c r="AU14135" s="93"/>
      <c r="AV14135" s="93"/>
    </row>
    <row r="14136" spans="35:48" x14ac:dyDescent="0.55000000000000004">
      <c r="AI14136" s="278" t="s">
        <v>63506</v>
      </c>
      <c r="AJ14136" s="279">
        <v>7250.05</v>
      </c>
      <c r="AL14136" s="246" t="s">
        <v>55479</v>
      </c>
      <c r="AM14136" s="247">
        <v>53900.04</v>
      </c>
      <c r="AO14136" s="226" t="s">
        <v>34208</v>
      </c>
      <c r="AP14136" s="227">
        <v>9995.59</v>
      </c>
      <c r="AR14136" s="207" t="s">
        <v>27993</v>
      </c>
      <c r="AS14136" s="208">
        <v>6804.66</v>
      </c>
      <c r="AT14136" s="93"/>
      <c r="AU14136" s="93"/>
      <c r="AV14136" s="93"/>
    </row>
    <row r="14137" spans="35:48" x14ac:dyDescent="0.55000000000000004">
      <c r="AI14137" s="278" t="s">
        <v>69395</v>
      </c>
      <c r="AJ14137" s="279">
        <v>568.28</v>
      </c>
      <c r="AL14137" s="246" t="s">
        <v>55480</v>
      </c>
      <c r="AM14137" s="247">
        <v>9369.4599999999991</v>
      </c>
      <c r="AO14137" s="226" t="s">
        <v>34209</v>
      </c>
      <c r="AP14137" s="227">
        <v>1600</v>
      </c>
      <c r="AR14137" s="207" t="s">
        <v>27994</v>
      </c>
      <c r="AS14137" s="208">
        <v>9508.93</v>
      </c>
      <c r="AT14137" s="93"/>
      <c r="AU14137" s="93"/>
      <c r="AV14137" s="93"/>
    </row>
    <row r="14138" spans="35:48" x14ac:dyDescent="0.55000000000000004">
      <c r="AI14138" s="278" t="s">
        <v>32336</v>
      </c>
      <c r="AJ14138" s="279">
        <v>329.98</v>
      </c>
      <c r="AL14138" s="246" t="s">
        <v>55481</v>
      </c>
      <c r="AM14138" s="247">
        <v>4733.09</v>
      </c>
      <c r="AO14138" s="226" t="s">
        <v>35755</v>
      </c>
      <c r="AP14138" s="227">
        <v>15586.47</v>
      </c>
      <c r="AR14138" s="207" t="s">
        <v>27995</v>
      </c>
      <c r="AS14138" s="208">
        <v>31399.71</v>
      </c>
      <c r="AT14138" s="93"/>
      <c r="AU14138" s="93"/>
      <c r="AV14138" s="93"/>
    </row>
    <row r="14139" spans="35:48" x14ac:dyDescent="0.55000000000000004">
      <c r="AI14139" s="278" t="s">
        <v>13828</v>
      </c>
      <c r="AJ14139" s="279">
        <v>218057.12</v>
      </c>
      <c r="AL14139" s="246" t="s">
        <v>55482</v>
      </c>
      <c r="AM14139" s="247">
        <v>15501</v>
      </c>
      <c r="AO14139" s="226" t="s">
        <v>39555</v>
      </c>
      <c r="AP14139" s="227">
        <v>658</v>
      </c>
      <c r="AR14139" s="207" t="s">
        <v>27996</v>
      </c>
      <c r="AS14139" s="208">
        <v>604.04999999999995</v>
      </c>
      <c r="AT14139" s="93"/>
      <c r="AU14139" s="93"/>
      <c r="AV14139" s="93"/>
    </row>
    <row r="14140" spans="35:48" x14ac:dyDescent="0.55000000000000004">
      <c r="AI14140" s="278" t="s">
        <v>13829</v>
      </c>
      <c r="AJ14140" s="279">
        <v>720995.02</v>
      </c>
      <c r="AL14140" s="246" t="s">
        <v>55483</v>
      </c>
      <c r="AM14140" s="247">
        <v>7396.92</v>
      </c>
      <c r="AO14140" s="226" t="s">
        <v>45682</v>
      </c>
      <c r="AP14140" s="227">
        <v>2000</v>
      </c>
      <c r="AR14140" s="207" t="s">
        <v>27997</v>
      </c>
      <c r="AS14140" s="208">
        <v>23500.9</v>
      </c>
      <c r="AT14140" s="93"/>
      <c r="AU14140" s="93"/>
      <c r="AV14140" s="93"/>
    </row>
    <row r="14141" spans="35:48" x14ac:dyDescent="0.55000000000000004">
      <c r="AI14141" s="278" t="s">
        <v>23076</v>
      </c>
      <c r="AJ14141" s="279">
        <v>329804.15000000002</v>
      </c>
      <c r="AL14141" s="246" t="s">
        <v>55484</v>
      </c>
      <c r="AM14141" s="247">
        <v>329</v>
      </c>
      <c r="AO14141" s="226" t="s">
        <v>45683</v>
      </c>
      <c r="AP14141" s="227">
        <v>150</v>
      </c>
      <c r="AR14141" s="207" t="s">
        <v>14259</v>
      </c>
      <c r="AS14141" s="208">
        <v>8907.06</v>
      </c>
      <c r="AT14141" s="93"/>
      <c r="AU14141" s="93"/>
      <c r="AV14141" s="93"/>
    </row>
    <row r="14142" spans="35:48" x14ac:dyDescent="0.55000000000000004">
      <c r="AI14142" s="278" t="s">
        <v>23077</v>
      </c>
      <c r="AJ14142" s="279">
        <v>132774.65</v>
      </c>
      <c r="AL14142" s="246" t="s">
        <v>55485</v>
      </c>
      <c r="AM14142" s="247">
        <v>336</v>
      </c>
      <c r="AO14142" s="226" t="s">
        <v>28652</v>
      </c>
      <c r="AP14142" s="227">
        <v>18342.689999999999</v>
      </c>
      <c r="AR14142" s="207" t="s">
        <v>27998</v>
      </c>
      <c r="AS14142" s="208">
        <v>13318.02</v>
      </c>
      <c r="AT14142" s="93"/>
      <c r="AU14142" s="93"/>
      <c r="AV14142" s="93"/>
    </row>
    <row r="14143" spans="35:48" x14ac:dyDescent="0.55000000000000004">
      <c r="AI14143" s="278" t="s">
        <v>23078</v>
      </c>
      <c r="AJ14143" s="279">
        <v>1821.4</v>
      </c>
      <c r="AL14143" s="246" t="s">
        <v>55486</v>
      </c>
      <c r="AM14143" s="247">
        <v>2327.6</v>
      </c>
      <c r="AO14143" s="226" t="s">
        <v>35756</v>
      </c>
      <c r="AP14143" s="227">
        <v>15082.22</v>
      </c>
      <c r="AR14143" s="207" t="s">
        <v>27999</v>
      </c>
      <c r="AS14143" s="208">
        <v>5069</v>
      </c>
      <c r="AT14143" s="93"/>
      <c r="AU14143" s="93"/>
      <c r="AV14143" s="93"/>
    </row>
    <row r="14144" spans="35:48" x14ac:dyDescent="0.55000000000000004">
      <c r="AI14144" s="278" t="s">
        <v>69837</v>
      </c>
      <c r="AJ14144" s="279">
        <v>38.1</v>
      </c>
      <c r="AL14144" s="246" t="s">
        <v>59903</v>
      </c>
      <c r="AM14144" s="247">
        <v>19632.37</v>
      </c>
      <c r="AO14144" s="226" t="s">
        <v>40654</v>
      </c>
      <c r="AP14144" s="227">
        <v>7220</v>
      </c>
      <c r="AR14144" s="207" t="s">
        <v>28000</v>
      </c>
      <c r="AS14144" s="208">
        <v>42518.66</v>
      </c>
      <c r="AT14144" s="93"/>
      <c r="AU14144" s="93"/>
      <c r="AV14144" s="93"/>
    </row>
    <row r="14145" spans="35:48" x14ac:dyDescent="0.55000000000000004">
      <c r="AI14145" s="278" t="s">
        <v>23080</v>
      </c>
      <c r="AJ14145" s="279">
        <v>1973.28</v>
      </c>
      <c r="AL14145" s="246" t="s">
        <v>58893</v>
      </c>
      <c r="AM14145" s="247">
        <v>772320</v>
      </c>
      <c r="AO14145" s="226" t="s">
        <v>28653</v>
      </c>
      <c r="AP14145" s="227">
        <v>22014.61</v>
      </c>
      <c r="AR14145" s="207" t="s">
        <v>28001</v>
      </c>
      <c r="AS14145" s="208">
        <v>6000</v>
      </c>
      <c r="AT14145" s="93"/>
      <c r="AU14145" s="93"/>
      <c r="AV14145" s="93"/>
    </row>
    <row r="14146" spans="35:48" x14ac:dyDescent="0.55000000000000004">
      <c r="AI14146" s="278" t="s">
        <v>54429</v>
      </c>
      <c r="AJ14146" s="279">
        <v>11655</v>
      </c>
      <c r="AL14146" s="246" t="s">
        <v>60775</v>
      </c>
      <c r="AM14146" s="247">
        <v>28275</v>
      </c>
      <c r="AO14146" s="226" t="s">
        <v>40655</v>
      </c>
      <c r="AP14146" s="227">
        <v>3227.02</v>
      </c>
      <c r="AR14146" s="207" t="s">
        <v>14260</v>
      </c>
      <c r="AS14146" s="208">
        <v>13340.22</v>
      </c>
      <c r="AT14146" s="93"/>
      <c r="AU14146" s="93"/>
      <c r="AV14146" s="93"/>
    </row>
    <row r="14147" spans="35:48" x14ac:dyDescent="0.55000000000000004">
      <c r="AI14147" s="278" t="s">
        <v>58902</v>
      </c>
      <c r="AJ14147" s="279">
        <v>16.600000000000001</v>
      </c>
      <c r="AL14147" s="246" t="s">
        <v>60776</v>
      </c>
      <c r="AM14147" s="247">
        <v>718.75</v>
      </c>
      <c r="AO14147" s="226" t="s">
        <v>50464</v>
      </c>
      <c r="AP14147" s="227">
        <v>5060</v>
      </c>
      <c r="AR14147" s="207" t="s">
        <v>14261</v>
      </c>
      <c r="AS14147" s="208">
        <v>18779.900000000001</v>
      </c>
      <c r="AT14147" s="93"/>
      <c r="AU14147" s="93"/>
      <c r="AV14147" s="93"/>
    </row>
    <row r="14148" spans="35:48" x14ac:dyDescent="0.55000000000000004">
      <c r="AI14148" s="278" t="s">
        <v>23081</v>
      </c>
      <c r="AJ14148" s="279">
        <v>4416.8599999999997</v>
      </c>
      <c r="AL14148" s="246" t="s">
        <v>58701</v>
      </c>
      <c r="AM14148" s="247">
        <v>1880</v>
      </c>
      <c r="AO14148" s="226" t="s">
        <v>45684</v>
      </c>
      <c r="AP14148" s="227">
        <v>7076.5</v>
      </c>
      <c r="AR14148" s="207" t="s">
        <v>28002</v>
      </c>
      <c r="AS14148" s="208">
        <v>13711.4</v>
      </c>
      <c r="AT14148" s="93"/>
      <c r="AU14148" s="93"/>
      <c r="AV14148" s="93"/>
    </row>
    <row r="14149" spans="35:48" x14ac:dyDescent="0.55000000000000004">
      <c r="AI14149" s="278" t="s">
        <v>59995</v>
      </c>
      <c r="AJ14149" s="279">
        <v>3280</v>
      </c>
      <c r="AL14149" s="246" t="s">
        <v>59904</v>
      </c>
      <c r="AM14149" s="247">
        <v>47748.75</v>
      </c>
      <c r="AO14149" s="226" t="s">
        <v>45685</v>
      </c>
      <c r="AP14149" s="227">
        <v>1292.5</v>
      </c>
      <c r="AR14149" s="207" t="s">
        <v>28003</v>
      </c>
      <c r="AS14149" s="208">
        <v>18840.95</v>
      </c>
      <c r="AT14149" s="93"/>
      <c r="AU14149" s="93"/>
      <c r="AV14149" s="93"/>
    </row>
    <row r="14150" spans="35:48" x14ac:dyDescent="0.55000000000000004">
      <c r="AI14150" s="278" t="s">
        <v>70141</v>
      </c>
      <c r="AJ14150" s="279">
        <v>310</v>
      </c>
      <c r="AL14150" s="246" t="s">
        <v>58702</v>
      </c>
      <c r="AM14150" s="247">
        <v>3685.4</v>
      </c>
      <c r="AO14150" s="226" t="s">
        <v>45686</v>
      </c>
      <c r="AP14150" s="227">
        <v>45250</v>
      </c>
      <c r="AR14150" s="207" t="s">
        <v>28004</v>
      </c>
      <c r="AS14150" s="208">
        <v>8950</v>
      </c>
      <c r="AT14150" s="93"/>
      <c r="AU14150" s="93"/>
      <c r="AV14150" s="93"/>
    </row>
    <row r="14151" spans="35:48" x14ac:dyDescent="0.55000000000000004">
      <c r="AI14151" s="278" t="s">
        <v>13830</v>
      </c>
      <c r="AJ14151" s="279">
        <v>381753.81</v>
      </c>
      <c r="AL14151" s="246" t="s">
        <v>59905</v>
      </c>
      <c r="AM14151" s="247">
        <v>11123.94</v>
      </c>
      <c r="AO14151" s="226" t="s">
        <v>45687</v>
      </c>
      <c r="AP14151" s="227">
        <v>3462</v>
      </c>
      <c r="AR14151" s="207" t="s">
        <v>28005</v>
      </c>
      <c r="AS14151" s="208">
        <v>85.65</v>
      </c>
      <c r="AT14151" s="93"/>
      <c r="AU14151" s="93"/>
      <c r="AV14151" s="93"/>
    </row>
    <row r="14152" spans="35:48" x14ac:dyDescent="0.55000000000000004">
      <c r="AI14152" s="278" t="s">
        <v>13831</v>
      </c>
      <c r="AJ14152" s="279">
        <v>117840.44</v>
      </c>
      <c r="AL14152" s="246" t="s">
        <v>58703</v>
      </c>
      <c r="AM14152" s="247">
        <v>258.07</v>
      </c>
      <c r="AO14152" s="226" t="s">
        <v>28665</v>
      </c>
      <c r="AP14152" s="227">
        <v>732.96</v>
      </c>
      <c r="AR14152" s="207" t="s">
        <v>28006</v>
      </c>
      <c r="AS14152" s="208">
        <v>14.13</v>
      </c>
      <c r="AT14152" s="93"/>
      <c r="AU14152" s="93"/>
      <c r="AV14152" s="93"/>
    </row>
    <row r="14153" spans="35:48" x14ac:dyDescent="0.55000000000000004">
      <c r="AI14153" s="278" t="s">
        <v>23084</v>
      </c>
      <c r="AJ14153" s="279">
        <v>4844.5</v>
      </c>
      <c r="AL14153" s="246" t="s">
        <v>61624</v>
      </c>
      <c r="AM14153" s="247">
        <v>5500</v>
      </c>
      <c r="AO14153" s="226" t="s">
        <v>28667</v>
      </c>
      <c r="AP14153" s="227">
        <v>2817.19</v>
      </c>
      <c r="AR14153" s="207" t="s">
        <v>28007</v>
      </c>
      <c r="AS14153" s="208">
        <v>17781.080000000002</v>
      </c>
      <c r="AT14153" s="93"/>
      <c r="AU14153" s="93"/>
      <c r="AV14153" s="93"/>
    </row>
    <row r="14154" spans="35:48" x14ac:dyDescent="0.55000000000000004">
      <c r="AI14154" s="278" t="s">
        <v>23087</v>
      </c>
      <c r="AJ14154" s="279">
        <v>32981</v>
      </c>
      <c r="AL14154" s="246" t="s">
        <v>58349</v>
      </c>
      <c r="AM14154" s="247">
        <v>8481.8799999999992</v>
      </c>
      <c r="AO14154" s="226" t="s">
        <v>53912</v>
      </c>
      <c r="AP14154" s="227">
        <v>6500</v>
      </c>
      <c r="AR14154" s="207" t="s">
        <v>28008</v>
      </c>
      <c r="AS14154" s="208">
        <v>23035.759999999998</v>
      </c>
      <c r="AT14154" s="93"/>
      <c r="AU14154" s="93"/>
      <c r="AV14154" s="93"/>
    </row>
    <row r="14155" spans="35:48" x14ac:dyDescent="0.55000000000000004">
      <c r="AI14155" s="278" t="s">
        <v>23089</v>
      </c>
      <c r="AJ14155" s="279">
        <v>-1688.95</v>
      </c>
      <c r="AL14155" s="246" t="s">
        <v>58704</v>
      </c>
      <c r="AM14155" s="247">
        <v>2799.09</v>
      </c>
      <c r="AO14155" s="226" t="s">
        <v>53913</v>
      </c>
      <c r="AP14155" s="227">
        <v>479.09</v>
      </c>
      <c r="AR14155" s="207" t="s">
        <v>28009</v>
      </c>
      <c r="AS14155" s="208">
        <v>4650.75</v>
      </c>
      <c r="AT14155" s="93"/>
      <c r="AU14155" s="93"/>
      <c r="AV14155" s="93"/>
    </row>
    <row r="14156" spans="35:48" x14ac:dyDescent="0.55000000000000004">
      <c r="AI14156" s="278" t="s">
        <v>62369</v>
      </c>
      <c r="AJ14156" s="279">
        <v>346287.19</v>
      </c>
      <c r="AL14156" s="246" t="s">
        <v>58705</v>
      </c>
      <c r="AM14156" s="247">
        <v>21680.38</v>
      </c>
      <c r="AO14156" s="226" t="s">
        <v>35757</v>
      </c>
      <c r="AP14156" s="227">
        <v>55350</v>
      </c>
      <c r="AR14156" s="207" t="s">
        <v>28010</v>
      </c>
      <c r="AS14156" s="208">
        <v>15595.45</v>
      </c>
      <c r="AT14156" s="93"/>
      <c r="AU14156" s="93"/>
      <c r="AV14156" s="93"/>
    </row>
    <row r="14157" spans="35:48" x14ac:dyDescent="0.55000000000000004">
      <c r="AI14157" s="278" t="s">
        <v>58376</v>
      </c>
      <c r="AJ14157" s="279">
        <v>19360.509999999998</v>
      </c>
      <c r="AL14157" s="246" t="s">
        <v>58350</v>
      </c>
      <c r="AM14157" s="247">
        <v>9755.41</v>
      </c>
      <c r="AO14157" s="226" t="s">
        <v>36772</v>
      </c>
      <c r="AP14157" s="227">
        <v>20188.66</v>
      </c>
      <c r="AR14157" s="207" t="s">
        <v>28011</v>
      </c>
      <c r="AS14157" s="208">
        <v>755.03</v>
      </c>
      <c r="AT14157" s="93"/>
      <c r="AU14157" s="93"/>
      <c r="AV14157" s="93"/>
    </row>
    <row r="14158" spans="35:48" x14ac:dyDescent="0.55000000000000004">
      <c r="AI14158" s="278" t="s">
        <v>56820</v>
      </c>
      <c r="AJ14158" s="279">
        <v>10329.08</v>
      </c>
      <c r="AL14158" s="246" t="s">
        <v>59906</v>
      </c>
      <c r="AM14158" s="247">
        <v>1020</v>
      </c>
      <c r="AO14158" s="226" t="s">
        <v>35758</v>
      </c>
      <c r="AP14158" s="227">
        <v>5750.41</v>
      </c>
      <c r="AR14158" s="207" t="s">
        <v>28012</v>
      </c>
      <c r="AS14158" s="208">
        <v>8894.74</v>
      </c>
      <c r="AT14158" s="93"/>
      <c r="AU14158" s="93"/>
      <c r="AV14158" s="93"/>
    </row>
    <row r="14159" spans="35:48" x14ac:dyDescent="0.55000000000000004">
      <c r="AI14159" s="278" t="s">
        <v>23141</v>
      </c>
      <c r="AJ14159" s="279">
        <v>143205</v>
      </c>
      <c r="AL14159" s="246" t="s">
        <v>61232</v>
      </c>
      <c r="AM14159" s="247">
        <v>5650</v>
      </c>
      <c r="AO14159" s="226" t="s">
        <v>35759</v>
      </c>
      <c r="AP14159" s="227">
        <v>1513.19</v>
      </c>
      <c r="AR14159" s="207" t="s">
        <v>28013</v>
      </c>
      <c r="AS14159" s="208">
        <v>128039.45</v>
      </c>
      <c r="AT14159" s="93"/>
      <c r="AU14159" s="93"/>
      <c r="AV14159" s="93"/>
    </row>
    <row r="14160" spans="35:48" x14ac:dyDescent="0.55000000000000004">
      <c r="AI14160" s="278" t="s">
        <v>23142</v>
      </c>
      <c r="AJ14160" s="279">
        <v>1997.5</v>
      </c>
      <c r="AL14160" s="246" t="s">
        <v>59907</v>
      </c>
      <c r="AM14160" s="247">
        <v>169.55</v>
      </c>
      <c r="AO14160" s="226" t="s">
        <v>53914</v>
      </c>
      <c r="AP14160" s="227">
        <v>2884</v>
      </c>
      <c r="AR14160" s="207" t="s">
        <v>28014</v>
      </c>
      <c r="AS14160" s="208">
        <v>7081.9</v>
      </c>
      <c r="AT14160" s="93"/>
      <c r="AU14160" s="93"/>
      <c r="AV14160" s="93"/>
    </row>
    <row r="14161" spans="35:48" x14ac:dyDescent="0.55000000000000004">
      <c r="AI14161" s="278" t="s">
        <v>54430</v>
      </c>
      <c r="AJ14161" s="279">
        <v>41334</v>
      </c>
      <c r="AL14161" s="246" t="s">
        <v>57920</v>
      </c>
      <c r="AM14161" s="247">
        <v>46587</v>
      </c>
      <c r="AO14161" s="226" t="s">
        <v>53915</v>
      </c>
      <c r="AP14161" s="227">
        <v>1001</v>
      </c>
      <c r="AR14161" s="207" t="s">
        <v>28015</v>
      </c>
      <c r="AS14161" s="208">
        <v>1364</v>
      </c>
      <c r="AT14161" s="93"/>
      <c r="AU14161" s="93"/>
      <c r="AV14161" s="93"/>
    </row>
    <row r="14162" spans="35:48" x14ac:dyDescent="0.55000000000000004">
      <c r="AI14162" s="278" t="s">
        <v>49385</v>
      </c>
      <c r="AJ14162" s="279">
        <v>55683</v>
      </c>
      <c r="AL14162" s="246" t="s">
        <v>60777</v>
      </c>
      <c r="AM14162" s="247">
        <v>63009.32</v>
      </c>
      <c r="AO14162" s="226" t="s">
        <v>45688</v>
      </c>
      <c r="AP14162" s="227">
        <v>14816.25</v>
      </c>
      <c r="AR14162" s="207" t="s">
        <v>28016</v>
      </c>
      <c r="AS14162" s="208">
        <v>3150.24</v>
      </c>
      <c r="AT14162" s="93"/>
      <c r="AU14162" s="93"/>
      <c r="AV14162" s="93"/>
    </row>
    <row r="14163" spans="35:48" x14ac:dyDescent="0.55000000000000004">
      <c r="AI14163" s="278" t="s">
        <v>33815</v>
      </c>
      <c r="AJ14163" s="279">
        <v>195943</v>
      </c>
      <c r="AL14163" s="246" t="s">
        <v>60778</v>
      </c>
      <c r="AM14163" s="247">
        <v>4590.21</v>
      </c>
      <c r="AO14163" s="226" t="s">
        <v>45689</v>
      </c>
      <c r="AP14163" s="227">
        <v>1338.75</v>
      </c>
      <c r="AR14163" s="207" t="s">
        <v>28017</v>
      </c>
      <c r="AS14163" s="208">
        <v>12060.4</v>
      </c>
      <c r="AT14163" s="93"/>
      <c r="AU14163" s="93"/>
      <c r="AV14163" s="93"/>
    </row>
    <row r="14164" spans="35:48" x14ac:dyDescent="0.55000000000000004">
      <c r="AI14164" s="278" t="s">
        <v>23143</v>
      </c>
      <c r="AJ14164" s="279">
        <v>865.83</v>
      </c>
      <c r="AL14164" s="246" t="s">
        <v>60779</v>
      </c>
      <c r="AM14164" s="247">
        <v>15481.91</v>
      </c>
      <c r="AO14164" s="226" t="s">
        <v>42991</v>
      </c>
      <c r="AP14164" s="227">
        <v>1081730</v>
      </c>
      <c r="AR14164" s="207" t="s">
        <v>28018</v>
      </c>
      <c r="AS14164" s="208">
        <v>1781.96</v>
      </c>
      <c r="AT14164" s="93"/>
      <c r="AU14164" s="93"/>
      <c r="AV14164" s="93"/>
    </row>
    <row r="14165" spans="35:48" x14ac:dyDescent="0.55000000000000004">
      <c r="AI14165" s="278" t="s">
        <v>35259</v>
      </c>
      <c r="AJ14165" s="279">
        <v>50857.1</v>
      </c>
      <c r="AL14165" s="246" t="s">
        <v>56648</v>
      </c>
      <c r="AM14165" s="247">
        <v>4450</v>
      </c>
      <c r="AO14165" s="226" t="s">
        <v>42992</v>
      </c>
      <c r="AP14165" s="227">
        <v>80739.59</v>
      </c>
      <c r="AR14165" s="207" t="s">
        <v>28019</v>
      </c>
      <c r="AS14165" s="208">
        <v>4757.1400000000003</v>
      </c>
      <c r="AT14165" s="93"/>
      <c r="AU14165" s="93"/>
      <c r="AV14165" s="93"/>
    </row>
    <row r="14166" spans="35:48" x14ac:dyDescent="0.55000000000000004">
      <c r="AI14166" s="278" t="s">
        <v>23146</v>
      </c>
      <c r="AJ14166" s="279">
        <v>20862.52</v>
      </c>
      <c r="AL14166" s="246" t="s">
        <v>56649</v>
      </c>
      <c r="AM14166" s="247">
        <v>1125</v>
      </c>
      <c r="AO14166" s="226" t="s">
        <v>28710</v>
      </c>
      <c r="AP14166" s="227">
        <v>3357</v>
      </c>
      <c r="AR14166" s="207" t="s">
        <v>28020</v>
      </c>
      <c r="AS14166" s="208">
        <v>659.12</v>
      </c>
      <c r="AT14166" s="93"/>
      <c r="AU14166" s="93"/>
      <c r="AV14166" s="93"/>
    </row>
    <row r="14167" spans="35:48" x14ac:dyDescent="0.55000000000000004">
      <c r="AI14167" s="278" t="s">
        <v>23148</v>
      </c>
      <c r="AJ14167" s="279">
        <v>7307.46</v>
      </c>
      <c r="AL14167" s="246" t="s">
        <v>56650</v>
      </c>
      <c r="AM14167" s="247">
        <v>421.62</v>
      </c>
      <c r="AO14167" s="226" t="s">
        <v>28711</v>
      </c>
      <c r="AP14167" s="227">
        <v>256.83999999999997</v>
      </c>
      <c r="AR14167" s="207" t="s">
        <v>28021</v>
      </c>
      <c r="AS14167" s="208">
        <v>46869.99</v>
      </c>
      <c r="AT14167" s="93"/>
      <c r="AU14167" s="93"/>
      <c r="AV14167" s="93"/>
    </row>
    <row r="14168" spans="35:48" x14ac:dyDescent="0.55000000000000004">
      <c r="AI14168" s="278" t="s">
        <v>13841</v>
      </c>
      <c r="AJ14168" s="279">
        <v>38082.769999999997</v>
      </c>
      <c r="AL14168" s="246" t="s">
        <v>28926</v>
      </c>
      <c r="AM14168" s="247">
        <v>8189.71</v>
      </c>
      <c r="AO14168" s="226" t="s">
        <v>28712</v>
      </c>
      <c r="AP14168" s="227">
        <v>727.78</v>
      </c>
      <c r="AR14168" s="207" t="s">
        <v>28022</v>
      </c>
      <c r="AS14168" s="208">
        <v>10802</v>
      </c>
      <c r="AT14168" s="93"/>
      <c r="AU14168" s="93"/>
      <c r="AV14168" s="93"/>
    </row>
    <row r="14169" spans="35:48" x14ac:dyDescent="0.55000000000000004">
      <c r="AI14169" s="278" t="s">
        <v>13842</v>
      </c>
      <c r="AJ14169" s="279">
        <v>127232.52</v>
      </c>
      <c r="AL14169" s="246" t="s">
        <v>28928</v>
      </c>
      <c r="AM14169" s="247">
        <v>880.41</v>
      </c>
      <c r="AO14169" s="226" t="s">
        <v>28713</v>
      </c>
      <c r="AP14169" s="227">
        <v>92892.64</v>
      </c>
      <c r="AR14169" s="207" t="s">
        <v>28023</v>
      </c>
      <c r="AS14169" s="208">
        <v>3159.11</v>
      </c>
      <c r="AT14169" s="93"/>
      <c r="AU14169" s="93"/>
      <c r="AV14169" s="93"/>
    </row>
    <row r="14170" spans="35:48" x14ac:dyDescent="0.55000000000000004">
      <c r="AI14170" s="278" t="s">
        <v>13843</v>
      </c>
      <c r="AJ14170" s="279">
        <v>72955.199999999997</v>
      </c>
      <c r="AL14170" s="246" t="s">
        <v>35782</v>
      </c>
      <c r="AM14170" s="247">
        <v>39.090000000000003</v>
      </c>
      <c r="AO14170" s="226" t="s">
        <v>28714</v>
      </c>
      <c r="AP14170" s="227">
        <v>19500</v>
      </c>
      <c r="AR14170" s="207" t="s">
        <v>28024</v>
      </c>
      <c r="AS14170" s="208">
        <v>32476</v>
      </c>
      <c r="AT14170" s="93"/>
      <c r="AU14170" s="93"/>
      <c r="AV14170" s="93"/>
    </row>
    <row r="14171" spans="35:48" x14ac:dyDescent="0.55000000000000004">
      <c r="AI14171" s="278" t="s">
        <v>23150</v>
      </c>
      <c r="AJ14171" s="279">
        <v>124757.63</v>
      </c>
      <c r="AL14171" s="246" t="s">
        <v>47319</v>
      </c>
      <c r="AM14171" s="247">
        <v>10723.39</v>
      </c>
      <c r="AO14171" s="226" t="s">
        <v>28716</v>
      </c>
      <c r="AP14171" s="227">
        <v>14.55</v>
      </c>
      <c r="AR14171" s="207" t="s">
        <v>28025</v>
      </c>
      <c r="AS14171" s="208">
        <v>563.94000000000005</v>
      </c>
      <c r="AT14171" s="93"/>
      <c r="AU14171" s="93"/>
      <c r="AV14171" s="93"/>
    </row>
    <row r="14172" spans="35:48" x14ac:dyDescent="0.55000000000000004">
      <c r="AI14172" s="278" t="s">
        <v>23151</v>
      </c>
      <c r="AJ14172" s="279">
        <v>3150</v>
      </c>
      <c r="AL14172" s="246" t="s">
        <v>40661</v>
      </c>
      <c r="AM14172" s="247">
        <v>4986.1000000000004</v>
      </c>
      <c r="AO14172" s="226" t="s">
        <v>28717</v>
      </c>
      <c r="AP14172" s="227">
        <v>31204.639999999999</v>
      </c>
      <c r="AR14172" s="207" t="s">
        <v>28026</v>
      </c>
      <c r="AS14172" s="208">
        <v>38.94</v>
      </c>
      <c r="AT14172" s="93"/>
      <c r="AU14172" s="93"/>
      <c r="AV14172" s="93"/>
    </row>
    <row r="14173" spans="35:48" x14ac:dyDescent="0.55000000000000004">
      <c r="AI14173" s="278" t="s">
        <v>70931</v>
      </c>
      <c r="AJ14173" s="279">
        <v>9975</v>
      </c>
      <c r="AL14173" s="246" t="s">
        <v>40662</v>
      </c>
      <c r="AM14173" s="247">
        <v>924.67</v>
      </c>
      <c r="AO14173" s="226" t="s">
        <v>28718</v>
      </c>
      <c r="AP14173" s="227">
        <v>6333.95</v>
      </c>
      <c r="AR14173" s="207" t="s">
        <v>28027</v>
      </c>
      <c r="AS14173" s="208">
        <v>114.68</v>
      </c>
      <c r="AT14173" s="93"/>
      <c r="AU14173" s="93"/>
      <c r="AV14173" s="93"/>
    </row>
    <row r="14174" spans="35:48" x14ac:dyDescent="0.55000000000000004">
      <c r="AI14174" s="278" t="s">
        <v>13844</v>
      </c>
      <c r="AJ14174" s="279">
        <v>43390.92</v>
      </c>
      <c r="AL14174" s="246" t="s">
        <v>62275</v>
      </c>
      <c r="AM14174" s="247">
        <v>2951</v>
      </c>
      <c r="AO14174" s="226" t="s">
        <v>14348</v>
      </c>
      <c r="AP14174" s="227">
        <v>162015.85</v>
      </c>
      <c r="AR14174" s="207" t="s">
        <v>28028</v>
      </c>
      <c r="AS14174" s="208">
        <v>5541.46</v>
      </c>
      <c r="AT14174" s="93"/>
      <c r="AU14174" s="93"/>
      <c r="AV14174" s="93"/>
    </row>
    <row r="14175" spans="35:48" x14ac:dyDescent="0.55000000000000004">
      <c r="AI14175" s="278" t="s">
        <v>23154</v>
      </c>
      <c r="AJ14175" s="279">
        <v>10017.42</v>
      </c>
      <c r="AL14175" s="246" t="s">
        <v>62276</v>
      </c>
      <c r="AM14175" s="247">
        <v>17491.61</v>
      </c>
      <c r="AO14175" s="226" t="s">
        <v>28719</v>
      </c>
      <c r="AP14175" s="227">
        <v>78122.039999999994</v>
      </c>
      <c r="AR14175" s="207" t="s">
        <v>28029</v>
      </c>
      <c r="AS14175" s="208">
        <v>7143.95</v>
      </c>
      <c r="AT14175" s="93"/>
      <c r="AU14175" s="93"/>
      <c r="AV14175" s="93"/>
    </row>
    <row r="14176" spans="35:48" x14ac:dyDescent="0.55000000000000004">
      <c r="AI14176" s="278" t="s">
        <v>23155</v>
      </c>
      <c r="AJ14176" s="279">
        <v>9632</v>
      </c>
      <c r="AL14176" s="246" t="s">
        <v>57921</v>
      </c>
      <c r="AM14176" s="247">
        <v>24930.5</v>
      </c>
      <c r="AO14176" s="226" t="s">
        <v>28720</v>
      </c>
      <c r="AP14176" s="227">
        <v>6259.67</v>
      </c>
      <c r="AR14176" s="207" t="s">
        <v>28030</v>
      </c>
      <c r="AS14176" s="208">
        <v>75134.710000000006</v>
      </c>
      <c r="AT14176" s="93"/>
      <c r="AU14176" s="93"/>
      <c r="AV14176" s="93"/>
    </row>
    <row r="14177" spans="35:48" x14ac:dyDescent="0.55000000000000004">
      <c r="AI14177" s="278" t="s">
        <v>23157</v>
      </c>
      <c r="AJ14177" s="279">
        <v>-3679.71</v>
      </c>
      <c r="AL14177" s="246" t="s">
        <v>57922</v>
      </c>
      <c r="AM14177" s="247">
        <v>3062.07</v>
      </c>
      <c r="AO14177" s="226" t="s">
        <v>36774</v>
      </c>
      <c r="AP14177" s="227">
        <v>-36722.17</v>
      </c>
      <c r="AR14177" s="207" t="s">
        <v>28031</v>
      </c>
      <c r="AS14177" s="208">
        <v>8700.42</v>
      </c>
      <c r="AT14177" s="93"/>
      <c r="AU14177" s="93"/>
      <c r="AV14177" s="93"/>
    </row>
    <row r="14178" spans="35:48" x14ac:dyDescent="0.55000000000000004">
      <c r="AI14178" s="278" t="s">
        <v>58770</v>
      </c>
      <c r="AJ14178" s="279">
        <v>110459.09</v>
      </c>
      <c r="AL14178" s="246" t="s">
        <v>49210</v>
      </c>
      <c r="AM14178" s="247">
        <v>47538</v>
      </c>
      <c r="AO14178" s="226" t="s">
        <v>28723</v>
      </c>
      <c r="AP14178" s="227">
        <v>107.33</v>
      </c>
      <c r="AR14178" s="207" t="s">
        <v>28032</v>
      </c>
      <c r="AS14178" s="208">
        <v>6525.93</v>
      </c>
      <c r="AT14178" s="93"/>
      <c r="AU14178" s="93"/>
      <c r="AV14178" s="93"/>
    </row>
    <row r="14179" spans="35:48" x14ac:dyDescent="0.55000000000000004">
      <c r="AI14179" s="278" t="s">
        <v>70932</v>
      </c>
      <c r="AJ14179" s="279">
        <v>91213.16</v>
      </c>
      <c r="AL14179" s="246" t="s">
        <v>49211</v>
      </c>
      <c r="AM14179" s="247">
        <v>3604.15</v>
      </c>
      <c r="AO14179" s="226" t="s">
        <v>28724</v>
      </c>
      <c r="AP14179" s="227">
        <v>5054.91</v>
      </c>
      <c r="AR14179" s="207" t="s">
        <v>28033</v>
      </c>
      <c r="AS14179" s="208">
        <v>5274</v>
      </c>
      <c r="AT14179" s="93"/>
      <c r="AU14179" s="93"/>
      <c r="AV14179" s="93"/>
    </row>
    <row r="14180" spans="35:48" x14ac:dyDescent="0.55000000000000004">
      <c r="AI14180" s="278" t="s">
        <v>23224</v>
      </c>
      <c r="AJ14180" s="279">
        <v>20434.939999999999</v>
      </c>
      <c r="AL14180" s="246" t="s">
        <v>62277</v>
      </c>
      <c r="AM14180" s="247">
        <v>17051.560000000001</v>
      </c>
      <c r="AO14180" s="226" t="s">
        <v>36775</v>
      </c>
      <c r="AP14180" s="227">
        <v>-575.34</v>
      </c>
      <c r="AR14180" s="207" t="s">
        <v>28034</v>
      </c>
      <c r="AS14180" s="208">
        <v>13494.84</v>
      </c>
      <c r="AT14180" s="93"/>
      <c r="AU14180" s="93"/>
      <c r="AV14180" s="93"/>
    </row>
    <row r="14181" spans="35:48" x14ac:dyDescent="0.55000000000000004">
      <c r="AI14181" s="278" t="s">
        <v>23226</v>
      </c>
      <c r="AJ14181" s="279">
        <v>62131.4</v>
      </c>
      <c r="AL14181" s="246" t="s">
        <v>62278</v>
      </c>
      <c r="AM14181" s="247">
        <v>1295.44</v>
      </c>
      <c r="AO14181" s="226" t="s">
        <v>50465</v>
      </c>
      <c r="AP14181" s="227">
        <v>35885.370000000003</v>
      </c>
      <c r="AR14181" s="207" t="s">
        <v>28035</v>
      </c>
      <c r="AS14181" s="208">
        <v>8518</v>
      </c>
      <c r="AT14181" s="93"/>
      <c r="AU14181" s="93"/>
      <c r="AV14181" s="93"/>
    </row>
    <row r="14182" spans="35:48" x14ac:dyDescent="0.55000000000000004">
      <c r="AI14182" s="278" t="s">
        <v>23230</v>
      </c>
      <c r="AJ14182" s="279">
        <v>81923.88</v>
      </c>
      <c r="AL14182" s="246" t="s">
        <v>59256</v>
      </c>
      <c r="AM14182" s="247">
        <v>7473</v>
      </c>
      <c r="AO14182" s="226" t="s">
        <v>28725</v>
      </c>
      <c r="AP14182" s="227">
        <v>99.47</v>
      </c>
      <c r="AR14182" s="207" t="s">
        <v>28036</v>
      </c>
      <c r="AS14182" s="208">
        <v>1080.29</v>
      </c>
      <c r="AT14182" s="93"/>
      <c r="AU14182" s="93"/>
      <c r="AV14182" s="93"/>
    </row>
    <row r="14183" spans="35:48" x14ac:dyDescent="0.55000000000000004">
      <c r="AI14183" s="278" t="s">
        <v>69396</v>
      </c>
      <c r="AJ14183" s="279">
        <v>25315.16</v>
      </c>
      <c r="AL14183" s="246" t="s">
        <v>57923</v>
      </c>
      <c r="AM14183" s="247">
        <v>3600</v>
      </c>
      <c r="AO14183" s="226" t="s">
        <v>28726</v>
      </c>
      <c r="AP14183" s="227">
        <v>4498.37</v>
      </c>
      <c r="AR14183" s="207" t="s">
        <v>28037</v>
      </c>
      <c r="AS14183" s="208">
        <v>31847.53</v>
      </c>
      <c r="AT14183" s="93"/>
      <c r="AU14183" s="93"/>
      <c r="AV14183" s="93"/>
    </row>
    <row r="14184" spans="35:48" x14ac:dyDescent="0.55000000000000004">
      <c r="AI14184" s="278" t="s">
        <v>23234</v>
      </c>
      <c r="AJ14184" s="279">
        <v>293016.89</v>
      </c>
      <c r="AL14184" s="246" t="s">
        <v>43005</v>
      </c>
      <c r="AM14184" s="247">
        <v>1606</v>
      </c>
      <c r="AO14184" s="226" t="s">
        <v>36776</v>
      </c>
      <c r="AP14184" s="227">
        <v>-247.5</v>
      </c>
      <c r="AR14184" s="207" t="s">
        <v>28038</v>
      </c>
      <c r="AS14184" s="208">
        <v>21195</v>
      </c>
      <c r="AT14184" s="93"/>
      <c r="AU14184" s="93"/>
      <c r="AV14184" s="93"/>
    </row>
    <row r="14185" spans="35:48" x14ac:dyDescent="0.55000000000000004">
      <c r="AI14185" s="278" t="s">
        <v>23237</v>
      </c>
      <c r="AJ14185" s="279">
        <v>65000</v>
      </c>
      <c r="AL14185" s="246" t="s">
        <v>39572</v>
      </c>
      <c r="AM14185" s="247">
        <v>64530.01</v>
      </c>
      <c r="AO14185" s="226" t="s">
        <v>53916</v>
      </c>
      <c r="AP14185" s="227">
        <v>23183.33</v>
      </c>
      <c r="AR14185" s="207" t="s">
        <v>28039</v>
      </c>
      <c r="AS14185" s="208">
        <v>1139.53</v>
      </c>
      <c r="AT14185" s="93"/>
      <c r="AU14185" s="93"/>
      <c r="AV14185" s="93"/>
    </row>
    <row r="14186" spans="35:48" x14ac:dyDescent="0.55000000000000004">
      <c r="AI14186" s="278" t="s">
        <v>23238</v>
      </c>
      <c r="AJ14186" s="279">
        <v>28795.52</v>
      </c>
      <c r="AL14186" s="246" t="s">
        <v>36792</v>
      </c>
      <c r="AM14186" s="247">
        <v>24206.400000000001</v>
      </c>
      <c r="AO14186" s="226" t="s">
        <v>53917</v>
      </c>
      <c r="AP14186" s="227">
        <v>1773.47</v>
      </c>
      <c r="AR14186" s="207" t="s">
        <v>28040</v>
      </c>
      <c r="AS14186" s="208">
        <v>1000</v>
      </c>
      <c r="AT14186" s="93"/>
      <c r="AU14186" s="93"/>
      <c r="AV14186" s="93"/>
    </row>
    <row r="14187" spans="35:48" x14ac:dyDescent="0.55000000000000004">
      <c r="AI14187" s="278" t="s">
        <v>23239</v>
      </c>
      <c r="AJ14187" s="279">
        <v>4976.33</v>
      </c>
      <c r="AL14187" s="246" t="s">
        <v>36793</v>
      </c>
      <c r="AM14187" s="247">
        <v>2230.1</v>
      </c>
      <c r="AO14187" s="226" t="s">
        <v>53918</v>
      </c>
      <c r="AP14187" s="227">
        <v>5587.2</v>
      </c>
      <c r="AR14187" s="207" t="s">
        <v>28041</v>
      </c>
      <c r="AS14187" s="208">
        <v>1133</v>
      </c>
      <c r="AT14187" s="93"/>
      <c r="AU14187" s="93"/>
      <c r="AV14187" s="93"/>
    </row>
    <row r="14188" spans="35:48" x14ac:dyDescent="0.55000000000000004">
      <c r="AI14188" s="278" t="s">
        <v>23240</v>
      </c>
      <c r="AJ14188" s="279">
        <v>7000</v>
      </c>
      <c r="AL14188" s="246" t="s">
        <v>59257</v>
      </c>
      <c r="AM14188" s="247">
        <v>8410</v>
      </c>
      <c r="AO14188" s="226" t="s">
        <v>53919</v>
      </c>
      <c r="AP14188" s="227">
        <v>714.73</v>
      </c>
      <c r="AR14188" s="207" t="s">
        <v>28042</v>
      </c>
      <c r="AS14188" s="208">
        <v>4204.75</v>
      </c>
      <c r="AT14188" s="93"/>
      <c r="AU14188" s="93"/>
      <c r="AV14188" s="93"/>
    </row>
    <row r="14189" spans="35:48" x14ac:dyDescent="0.55000000000000004">
      <c r="AI14189" s="278" t="s">
        <v>58771</v>
      </c>
      <c r="AJ14189" s="279">
        <v>2125</v>
      </c>
      <c r="AL14189" s="246" t="s">
        <v>59258</v>
      </c>
      <c r="AM14189" s="247">
        <v>643.25</v>
      </c>
      <c r="AO14189" s="226" t="s">
        <v>28727</v>
      </c>
      <c r="AP14189" s="227">
        <v>104089.28</v>
      </c>
      <c r="AR14189" s="207" t="s">
        <v>28043</v>
      </c>
      <c r="AS14189" s="208">
        <v>4910.57</v>
      </c>
      <c r="AT14189" s="93"/>
      <c r="AU14189" s="93"/>
      <c r="AV14189" s="93"/>
    </row>
    <row r="14190" spans="35:48" x14ac:dyDescent="0.55000000000000004">
      <c r="AI14190" s="278" t="s">
        <v>69397</v>
      </c>
      <c r="AJ14190" s="279">
        <v>9687.5</v>
      </c>
      <c r="AL14190" s="246" t="s">
        <v>59259</v>
      </c>
      <c r="AM14190" s="247">
        <v>260.5</v>
      </c>
      <c r="AO14190" s="226" t="s">
        <v>36777</v>
      </c>
      <c r="AP14190" s="227">
        <v>758.32</v>
      </c>
      <c r="AR14190" s="207" t="s">
        <v>28044</v>
      </c>
      <c r="AS14190" s="208">
        <v>2651.4</v>
      </c>
      <c r="AT14190" s="93"/>
      <c r="AU14190" s="93"/>
      <c r="AV14190" s="93"/>
    </row>
    <row r="14191" spans="35:48" x14ac:dyDescent="0.55000000000000004">
      <c r="AI14191" s="278" t="s">
        <v>62370</v>
      </c>
      <c r="AJ14191" s="279">
        <v>756.97</v>
      </c>
      <c r="AL14191" s="246" t="s">
        <v>63438</v>
      </c>
      <c r="AM14191" s="247">
        <v>700</v>
      </c>
      <c r="AO14191" s="226" t="s">
        <v>34211</v>
      </c>
      <c r="AP14191" s="227">
        <v>190.51</v>
      </c>
      <c r="AR14191" s="207" t="s">
        <v>28045</v>
      </c>
      <c r="AS14191" s="208">
        <v>4995</v>
      </c>
      <c r="AT14191" s="93"/>
      <c r="AU14191" s="93"/>
      <c r="AV14191" s="93"/>
    </row>
    <row r="14192" spans="35:48" x14ac:dyDescent="0.55000000000000004">
      <c r="AI14192" s="278" t="s">
        <v>23241</v>
      </c>
      <c r="AJ14192" s="279">
        <v>6890.85</v>
      </c>
      <c r="AL14192" s="246" t="s">
        <v>56651</v>
      </c>
      <c r="AM14192" s="247">
        <v>7546.52</v>
      </c>
      <c r="AO14192" s="226" t="s">
        <v>34212</v>
      </c>
      <c r="AP14192" s="227">
        <v>33246.01</v>
      </c>
      <c r="AR14192" s="207" t="s">
        <v>28046</v>
      </c>
      <c r="AS14192" s="208">
        <v>21705.8</v>
      </c>
      <c r="AT14192" s="93"/>
      <c r="AU14192" s="93"/>
      <c r="AV14192" s="93"/>
    </row>
    <row r="14193" spans="35:48" x14ac:dyDescent="0.55000000000000004">
      <c r="AI14193" s="278" t="s">
        <v>13848</v>
      </c>
      <c r="AJ14193" s="279">
        <v>59617.23</v>
      </c>
      <c r="AL14193" s="246" t="s">
        <v>55487</v>
      </c>
      <c r="AM14193" s="247">
        <v>1600</v>
      </c>
      <c r="AO14193" s="226" t="s">
        <v>34213</v>
      </c>
      <c r="AP14193" s="227">
        <v>759542.74</v>
      </c>
      <c r="AR14193" s="207" t="s">
        <v>28047</v>
      </c>
      <c r="AS14193" s="208">
        <v>3635</v>
      </c>
      <c r="AT14193" s="93"/>
      <c r="AU14193" s="93"/>
      <c r="AV14193" s="93"/>
    </row>
    <row r="14194" spans="35:48" x14ac:dyDescent="0.55000000000000004">
      <c r="AI14194" s="278" t="s">
        <v>23242</v>
      </c>
      <c r="AJ14194" s="279">
        <v>177345.63</v>
      </c>
      <c r="AL14194" s="246" t="s">
        <v>55488</v>
      </c>
      <c r="AM14194" s="247">
        <v>166.59</v>
      </c>
      <c r="AO14194" s="226" t="s">
        <v>34214</v>
      </c>
      <c r="AP14194" s="227">
        <v>104297.65</v>
      </c>
      <c r="AR14194" s="207" t="s">
        <v>28048</v>
      </c>
      <c r="AS14194" s="208">
        <v>115000</v>
      </c>
      <c r="AT14194" s="93"/>
      <c r="AU14194" s="93"/>
      <c r="AV14194" s="93"/>
    </row>
    <row r="14195" spans="35:48" x14ac:dyDescent="0.55000000000000004">
      <c r="AI14195" s="278" t="s">
        <v>23243</v>
      </c>
      <c r="AJ14195" s="279">
        <v>102513.26</v>
      </c>
      <c r="AL14195" s="246" t="s">
        <v>35785</v>
      </c>
      <c r="AM14195" s="247">
        <v>1168.4100000000001</v>
      </c>
      <c r="AO14195" s="226" t="s">
        <v>48312</v>
      </c>
      <c r="AP14195" s="227">
        <v>9292.01</v>
      </c>
      <c r="AR14195" s="207" t="s">
        <v>28049</v>
      </c>
      <c r="AS14195" s="208">
        <v>44772.51</v>
      </c>
      <c r="AT14195" s="93"/>
      <c r="AU14195" s="93"/>
      <c r="AV14195" s="93"/>
    </row>
    <row r="14196" spans="35:48" x14ac:dyDescent="0.55000000000000004">
      <c r="AI14196" s="278" t="s">
        <v>23244</v>
      </c>
      <c r="AJ14196" s="279">
        <v>5553.12</v>
      </c>
      <c r="AL14196" s="246" t="s">
        <v>34265</v>
      </c>
      <c r="AM14196" s="247">
        <v>1420</v>
      </c>
      <c r="AO14196" s="226" t="s">
        <v>53920</v>
      </c>
      <c r="AP14196" s="227">
        <v>4416.75</v>
      </c>
      <c r="AR14196" s="207" t="s">
        <v>28050</v>
      </c>
      <c r="AS14196" s="208">
        <v>14519.92</v>
      </c>
      <c r="AT14196" s="93"/>
      <c r="AU14196" s="93"/>
      <c r="AV14196" s="93"/>
    </row>
    <row r="14197" spans="35:48" x14ac:dyDescent="0.55000000000000004">
      <c r="AI14197" s="278" t="s">
        <v>23245</v>
      </c>
      <c r="AJ14197" s="279">
        <v>189496.29</v>
      </c>
      <c r="AL14197" s="246" t="s">
        <v>34266</v>
      </c>
      <c r="AM14197" s="247">
        <v>64.45</v>
      </c>
      <c r="AO14197" s="226" t="s">
        <v>47312</v>
      </c>
      <c r="AP14197" s="227">
        <v>28203.07</v>
      </c>
      <c r="AR14197" s="207" t="s">
        <v>28051</v>
      </c>
      <c r="AS14197" s="208">
        <v>21744.98</v>
      </c>
      <c r="AT14197" s="93"/>
      <c r="AU14197" s="93"/>
      <c r="AV14197" s="93"/>
    </row>
    <row r="14198" spans="35:48" x14ac:dyDescent="0.55000000000000004">
      <c r="AI14198" s="278" t="s">
        <v>69398</v>
      </c>
      <c r="AJ14198" s="279">
        <v>54837.04</v>
      </c>
      <c r="AL14198" s="246" t="s">
        <v>35786</v>
      </c>
      <c r="AM14198" s="247">
        <v>13536.75</v>
      </c>
      <c r="AO14198" s="226" t="s">
        <v>34215</v>
      </c>
      <c r="AP14198" s="227">
        <v>65503</v>
      </c>
      <c r="AR14198" s="207" t="s">
        <v>28052</v>
      </c>
      <c r="AS14198" s="208">
        <v>47702</v>
      </c>
      <c r="AT14198" s="93"/>
      <c r="AU14198" s="93"/>
      <c r="AV14198" s="93"/>
    </row>
    <row r="14199" spans="35:48" x14ac:dyDescent="0.55000000000000004">
      <c r="AI14199" s="278" t="s">
        <v>66781</v>
      </c>
      <c r="AJ14199" s="279">
        <v>347.75</v>
      </c>
      <c r="AL14199" s="246" t="s">
        <v>59908</v>
      </c>
      <c r="AM14199" s="247">
        <v>3935</v>
      </c>
      <c r="AO14199" s="226" t="s">
        <v>34216</v>
      </c>
      <c r="AP14199" s="227">
        <v>29843.18</v>
      </c>
      <c r="AR14199" s="207" t="s">
        <v>28053</v>
      </c>
      <c r="AS14199" s="208">
        <v>36460.199999999997</v>
      </c>
      <c r="AT14199" s="93"/>
      <c r="AU14199" s="93"/>
      <c r="AV14199" s="93"/>
    </row>
    <row r="14200" spans="35:48" x14ac:dyDescent="0.55000000000000004">
      <c r="AI14200" s="278" t="s">
        <v>58057</v>
      </c>
      <c r="AJ14200" s="279">
        <v>422.51</v>
      </c>
      <c r="AL14200" s="246" t="s">
        <v>35908</v>
      </c>
      <c r="AM14200" s="247">
        <v>33437.83</v>
      </c>
      <c r="AO14200" s="226" t="s">
        <v>34217</v>
      </c>
      <c r="AP14200" s="227">
        <v>37749.21</v>
      </c>
      <c r="AR14200" s="207" t="s">
        <v>14263</v>
      </c>
      <c r="AS14200" s="208">
        <v>8769.77</v>
      </c>
      <c r="AT14200" s="93"/>
      <c r="AU14200" s="93"/>
      <c r="AV14200" s="93"/>
    </row>
    <row r="14201" spans="35:48" x14ac:dyDescent="0.55000000000000004">
      <c r="AI14201" s="278" t="s">
        <v>70933</v>
      </c>
      <c r="AJ14201" s="279">
        <v>475</v>
      </c>
      <c r="AL14201" s="246" t="s">
        <v>40664</v>
      </c>
      <c r="AM14201" s="247">
        <v>20000</v>
      </c>
      <c r="AO14201" s="226" t="s">
        <v>36778</v>
      </c>
      <c r="AP14201" s="227">
        <v>360360.81</v>
      </c>
      <c r="AR14201" s="207" t="s">
        <v>14264</v>
      </c>
      <c r="AS14201" s="208">
        <v>15766.73</v>
      </c>
      <c r="AT14201" s="93"/>
      <c r="AU14201" s="93"/>
      <c r="AV14201" s="93"/>
    </row>
    <row r="14202" spans="35:48" x14ac:dyDescent="0.55000000000000004">
      <c r="AI14202" s="278" t="s">
        <v>69399</v>
      </c>
      <c r="AJ14202" s="279">
        <v>8710</v>
      </c>
      <c r="AL14202" s="246" t="s">
        <v>59260</v>
      </c>
      <c r="AM14202" s="247">
        <v>34000</v>
      </c>
      <c r="AO14202" s="226" t="s">
        <v>49197</v>
      </c>
      <c r="AP14202" s="227">
        <v>5000</v>
      </c>
      <c r="AR14202" s="207" t="s">
        <v>28054</v>
      </c>
      <c r="AS14202" s="208">
        <v>10847.61</v>
      </c>
      <c r="AT14202" s="93"/>
      <c r="AU14202" s="93"/>
      <c r="AV14202" s="93"/>
    </row>
    <row r="14203" spans="35:48" x14ac:dyDescent="0.55000000000000004">
      <c r="AI14203" s="278" t="s">
        <v>23248</v>
      </c>
      <c r="AJ14203" s="279">
        <v>401277.41</v>
      </c>
      <c r="AL14203" s="246" t="s">
        <v>59909</v>
      </c>
      <c r="AM14203" s="247">
        <v>26987</v>
      </c>
      <c r="AO14203" s="226" t="s">
        <v>40656</v>
      </c>
      <c r="AP14203" s="227">
        <v>2025</v>
      </c>
      <c r="AR14203" s="207" t="s">
        <v>28055</v>
      </c>
      <c r="AS14203" s="208">
        <v>4925.5</v>
      </c>
      <c r="AT14203" s="93"/>
      <c r="AU14203" s="93"/>
      <c r="AV14203" s="93"/>
    </row>
    <row r="14204" spans="35:48" x14ac:dyDescent="0.55000000000000004">
      <c r="AI14204" s="278" t="s">
        <v>23249</v>
      </c>
      <c r="AJ14204" s="279">
        <v>587347.81000000006</v>
      </c>
      <c r="AL14204" s="246" t="s">
        <v>59910</v>
      </c>
      <c r="AM14204" s="247">
        <v>89205.119999999995</v>
      </c>
      <c r="AO14204" s="226" t="s">
        <v>34218</v>
      </c>
      <c r="AP14204" s="227">
        <v>106377.34</v>
      </c>
      <c r="AR14204" s="207" t="s">
        <v>28056</v>
      </c>
      <c r="AS14204" s="208">
        <v>29640.65</v>
      </c>
      <c r="AT14204" s="93"/>
      <c r="AU14204" s="93"/>
      <c r="AV14204" s="93"/>
    </row>
    <row r="14205" spans="35:48" x14ac:dyDescent="0.55000000000000004">
      <c r="AI14205" s="278" t="s">
        <v>23250</v>
      </c>
      <c r="AJ14205" s="279">
        <v>457450.92</v>
      </c>
      <c r="AL14205" s="246" t="s">
        <v>48325</v>
      </c>
      <c r="AM14205" s="247">
        <v>6824.56</v>
      </c>
      <c r="AO14205" s="226" t="s">
        <v>40657</v>
      </c>
      <c r="AP14205" s="227">
        <v>8440.99</v>
      </c>
      <c r="AR14205" s="207" t="s">
        <v>28057</v>
      </c>
      <c r="AS14205" s="208">
        <v>5425.51</v>
      </c>
      <c r="AT14205" s="93"/>
      <c r="AU14205" s="93"/>
      <c r="AV14205" s="93"/>
    </row>
    <row r="14206" spans="35:48" x14ac:dyDescent="0.55000000000000004">
      <c r="AI14206" s="278" t="s">
        <v>69400</v>
      </c>
      <c r="AJ14206" s="279">
        <v>2213.0700000000002</v>
      </c>
      <c r="AL14206" s="246" t="s">
        <v>49214</v>
      </c>
      <c r="AM14206" s="247">
        <v>6247.1</v>
      </c>
      <c r="AO14206" s="226" t="s">
        <v>47313</v>
      </c>
      <c r="AP14206" s="227">
        <v>5159.47</v>
      </c>
      <c r="AR14206" s="207" t="s">
        <v>14265</v>
      </c>
      <c r="AS14206" s="208">
        <v>47503</v>
      </c>
      <c r="AT14206" s="93"/>
      <c r="AU14206" s="93"/>
      <c r="AV14206" s="93"/>
    </row>
    <row r="14207" spans="35:48" x14ac:dyDescent="0.55000000000000004">
      <c r="AI14207" s="278" t="s">
        <v>23252</v>
      </c>
      <c r="AJ14207" s="279">
        <v>334152</v>
      </c>
      <c r="AL14207" s="246" t="s">
        <v>40666</v>
      </c>
      <c r="AM14207" s="247">
        <v>189130.8</v>
      </c>
      <c r="AO14207" s="226" t="s">
        <v>34219</v>
      </c>
      <c r="AP14207" s="227">
        <v>207024.24</v>
      </c>
      <c r="AR14207" s="207" t="s">
        <v>28058</v>
      </c>
      <c r="AS14207" s="208">
        <v>6480</v>
      </c>
      <c r="AT14207" s="93"/>
      <c r="AU14207" s="93"/>
      <c r="AV14207" s="93"/>
    </row>
    <row r="14208" spans="35:48" x14ac:dyDescent="0.55000000000000004">
      <c r="AI14208" s="278" t="s">
        <v>60098</v>
      </c>
      <c r="AJ14208" s="279">
        <v>92681.2</v>
      </c>
      <c r="AL14208" s="246" t="s">
        <v>62279</v>
      </c>
      <c r="AM14208" s="247">
        <v>5654</v>
      </c>
      <c r="AO14208" s="226" t="s">
        <v>36779</v>
      </c>
      <c r="AP14208" s="227">
        <v>2455.25</v>
      </c>
      <c r="AR14208" s="207" t="s">
        <v>28059</v>
      </c>
      <c r="AS14208" s="208">
        <v>59679.42</v>
      </c>
      <c r="AT14208" s="93"/>
      <c r="AU14208" s="93"/>
      <c r="AV14208" s="93"/>
    </row>
    <row r="14209" spans="35:48" x14ac:dyDescent="0.55000000000000004">
      <c r="AI14209" s="278" t="s">
        <v>66782</v>
      </c>
      <c r="AJ14209" s="279">
        <v>603901.31000000006</v>
      </c>
      <c r="AL14209" s="246" t="s">
        <v>36799</v>
      </c>
      <c r="AM14209" s="247">
        <v>2667.96</v>
      </c>
      <c r="AO14209" s="226" t="s">
        <v>28728</v>
      </c>
      <c r="AP14209" s="227">
        <v>60120.44</v>
      </c>
      <c r="AR14209" s="207" t="s">
        <v>28060</v>
      </c>
      <c r="AS14209" s="208">
        <v>-23.18</v>
      </c>
      <c r="AT14209" s="93"/>
      <c r="AU14209" s="93"/>
      <c r="AV14209" s="93"/>
    </row>
    <row r="14210" spans="35:48" x14ac:dyDescent="0.55000000000000004">
      <c r="AI14210" s="278" t="s">
        <v>50701</v>
      </c>
      <c r="AJ14210" s="279">
        <v>136392.38</v>
      </c>
      <c r="AL14210" s="246" t="s">
        <v>36800</v>
      </c>
      <c r="AM14210" s="247">
        <v>1600</v>
      </c>
      <c r="AO14210" s="226" t="s">
        <v>28729</v>
      </c>
      <c r="AP14210" s="227">
        <v>137467</v>
      </c>
      <c r="AR14210" s="207" t="s">
        <v>28061</v>
      </c>
      <c r="AS14210" s="208">
        <v>4270</v>
      </c>
      <c r="AT14210" s="93"/>
      <c r="AU14210" s="93"/>
      <c r="AV14210" s="93"/>
    </row>
    <row r="14211" spans="35:48" x14ac:dyDescent="0.55000000000000004">
      <c r="AI14211" s="278" t="s">
        <v>23253</v>
      </c>
      <c r="AJ14211" s="279">
        <v>40849.699999999997</v>
      </c>
      <c r="AL14211" s="246" t="s">
        <v>64981</v>
      </c>
      <c r="AM14211" s="247">
        <v>62068.5</v>
      </c>
      <c r="AO14211" s="226" t="s">
        <v>35762</v>
      </c>
      <c r="AP14211" s="227">
        <v>214501.03</v>
      </c>
      <c r="AR14211" s="207" t="s">
        <v>28062</v>
      </c>
      <c r="AS14211" s="208">
        <v>11677</v>
      </c>
      <c r="AT14211" s="93"/>
      <c r="AU14211" s="93"/>
      <c r="AV14211" s="93"/>
    </row>
    <row r="14212" spans="35:48" x14ac:dyDescent="0.55000000000000004">
      <c r="AI14212" s="278" t="s">
        <v>69401</v>
      </c>
      <c r="AJ14212" s="279">
        <v>98214.05</v>
      </c>
      <c r="AL14212" s="246" t="s">
        <v>50485</v>
      </c>
      <c r="AM14212" s="247">
        <v>24512.79</v>
      </c>
      <c r="AO14212" s="226" t="s">
        <v>35763</v>
      </c>
      <c r="AP14212" s="227">
        <v>20834.71</v>
      </c>
      <c r="AR14212" s="207" t="s">
        <v>28063</v>
      </c>
      <c r="AS14212" s="208">
        <v>8774.42</v>
      </c>
      <c r="AT14212" s="93"/>
      <c r="AU14212" s="93"/>
      <c r="AV14212" s="93"/>
    </row>
    <row r="14213" spans="35:48" x14ac:dyDescent="0.55000000000000004">
      <c r="AI14213" s="278" t="s">
        <v>69402</v>
      </c>
      <c r="AJ14213" s="279">
        <v>30843</v>
      </c>
      <c r="AL14213" s="246" t="s">
        <v>45733</v>
      </c>
      <c r="AM14213" s="247">
        <v>22515.5</v>
      </c>
      <c r="AO14213" s="226" t="s">
        <v>34220</v>
      </c>
      <c r="AP14213" s="227">
        <v>578871.47</v>
      </c>
      <c r="AR14213" s="207" t="s">
        <v>28064</v>
      </c>
      <c r="AS14213" s="208">
        <v>19650.25</v>
      </c>
      <c r="AT14213" s="93"/>
      <c r="AU14213" s="93"/>
      <c r="AV14213" s="93"/>
    </row>
    <row r="14214" spans="35:48" x14ac:dyDescent="0.55000000000000004">
      <c r="AI14214" s="278" t="s">
        <v>23278</v>
      </c>
      <c r="AJ14214" s="279">
        <v>2359.33</v>
      </c>
      <c r="AL14214" s="246" t="s">
        <v>60780</v>
      </c>
      <c r="AM14214" s="247">
        <v>72164</v>
      </c>
      <c r="AO14214" s="226" t="s">
        <v>36780</v>
      </c>
      <c r="AP14214" s="227">
        <v>-12.8</v>
      </c>
      <c r="AR14214" s="207" t="s">
        <v>28065</v>
      </c>
      <c r="AS14214" s="208">
        <v>2094.34</v>
      </c>
      <c r="AT14214" s="93"/>
      <c r="AU14214" s="93"/>
      <c r="AV14214" s="93"/>
    </row>
    <row r="14215" spans="35:48" x14ac:dyDescent="0.55000000000000004">
      <c r="AI14215" s="278" t="s">
        <v>23280</v>
      </c>
      <c r="AJ14215" s="279">
        <v>2250</v>
      </c>
      <c r="AL14215" s="246" t="s">
        <v>64982</v>
      </c>
      <c r="AM14215" s="247">
        <v>49164</v>
      </c>
      <c r="AO14215" s="226" t="s">
        <v>35764</v>
      </c>
      <c r="AP14215" s="227">
        <v>619787.81000000006</v>
      </c>
      <c r="AR14215" s="207" t="s">
        <v>28066</v>
      </c>
      <c r="AS14215" s="208">
        <v>1902.29</v>
      </c>
      <c r="AT14215" s="93"/>
      <c r="AU14215" s="93"/>
      <c r="AV14215" s="93"/>
    </row>
    <row r="14216" spans="35:48" x14ac:dyDescent="0.55000000000000004">
      <c r="AI14216" s="278" t="s">
        <v>23352</v>
      </c>
      <c r="AJ14216" s="279">
        <v>376085.52</v>
      </c>
      <c r="AL14216" s="246" t="s">
        <v>60781</v>
      </c>
      <c r="AM14216" s="247">
        <v>2086.5300000000002</v>
      </c>
      <c r="AO14216" s="226" t="s">
        <v>48313</v>
      </c>
      <c r="AP14216" s="227">
        <v>83966.13</v>
      </c>
      <c r="AR14216" s="207" t="s">
        <v>28067</v>
      </c>
      <c r="AS14216" s="208">
        <v>1043.92</v>
      </c>
      <c r="AT14216" s="93"/>
      <c r="AU14216" s="93"/>
      <c r="AV14216" s="93"/>
    </row>
    <row r="14217" spans="35:48" x14ac:dyDescent="0.55000000000000004">
      <c r="AI14217" s="278" t="s">
        <v>33831</v>
      </c>
      <c r="AJ14217" s="279">
        <v>140100.22</v>
      </c>
      <c r="AL14217" s="246" t="s">
        <v>64983</v>
      </c>
      <c r="AM14217" s="247">
        <v>-26045.82</v>
      </c>
      <c r="AO14217" s="226" t="s">
        <v>45690</v>
      </c>
      <c r="AP14217" s="227">
        <v>6226.43</v>
      </c>
      <c r="AR14217" s="207" t="s">
        <v>28068</v>
      </c>
      <c r="AS14217" s="208">
        <v>14897.25</v>
      </c>
      <c r="AT14217" s="93"/>
      <c r="AU14217" s="93"/>
      <c r="AV14217" s="93"/>
    </row>
    <row r="14218" spans="35:48" x14ac:dyDescent="0.55000000000000004">
      <c r="AI14218" s="278" t="s">
        <v>23353</v>
      </c>
      <c r="AJ14218" s="279">
        <v>49445.43</v>
      </c>
      <c r="AL14218" s="246" t="s">
        <v>29094</v>
      </c>
      <c r="AM14218" s="247">
        <v>14364.22</v>
      </c>
      <c r="AO14218" s="226" t="s">
        <v>50466</v>
      </c>
      <c r="AP14218" s="227">
        <v>51517.8</v>
      </c>
      <c r="AR14218" s="207" t="s">
        <v>28069</v>
      </c>
      <c r="AS14218" s="208">
        <v>607.05999999999995</v>
      </c>
      <c r="AT14218" s="93"/>
      <c r="AU14218" s="93"/>
      <c r="AV14218" s="93"/>
    </row>
    <row r="14219" spans="35:48" x14ac:dyDescent="0.55000000000000004">
      <c r="AI14219" s="278" t="s">
        <v>69403</v>
      </c>
      <c r="AJ14219" s="279">
        <v>70044</v>
      </c>
      <c r="AL14219" s="246" t="s">
        <v>29095</v>
      </c>
      <c r="AM14219" s="247">
        <v>9595.07</v>
      </c>
      <c r="AO14219" s="226" t="s">
        <v>42993</v>
      </c>
      <c r="AP14219" s="227">
        <v>34264.19</v>
      </c>
      <c r="AR14219" s="207" t="s">
        <v>28070</v>
      </c>
      <c r="AS14219" s="208">
        <v>14220</v>
      </c>
      <c r="AT14219" s="93"/>
      <c r="AU14219" s="93"/>
      <c r="AV14219" s="93"/>
    </row>
    <row r="14220" spans="35:48" x14ac:dyDescent="0.55000000000000004">
      <c r="AI14220" s="278" t="s">
        <v>23356</v>
      </c>
      <c r="AJ14220" s="279">
        <v>70064.509999999995</v>
      </c>
      <c r="AL14220" s="246" t="s">
        <v>60782</v>
      </c>
      <c r="AM14220" s="247">
        <v>5202.78</v>
      </c>
      <c r="AO14220" s="226" t="s">
        <v>42994</v>
      </c>
      <c r="AP14220" s="227">
        <v>2556.81</v>
      </c>
      <c r="AR14220" s="207" t="s">
        <v>28071</v>
      </c>
      <c r="AS14220" s="208">
        <v>1185</v>
      </c>
      <c r="AT14220" s="93"/>
      <c r="AU14220" s="93"/>
      <c r="AV14220" s="93"/>
    </row>
    <row r="14221" spans="35:48" x14ac:dyDescent="0.55000000000000004">
      <c r="AI14221" s="278" t="s">
        <v>59996</v>
      </c>
      <c r="AJ14221" s="279">
        <v>156599.53</v>
      </c>
      <c r="AL14221" s="246" t="s">
        <v>60783</v>
      </c>
      <c r="AM14221" s="247">
        <v>300.76</v>
      </c>
      <c r="AO14221" s="226" t="s">
        <v>53921</v>
      </c>
      <c r="AP14221" s="227">
        <v>8974.67</v>
      </c>
      <c r="AR14221" s="207" t="s">
        <v>28072</v>
      </c>
      <c r="AS14221" s="208">
        <v>1178.51</v>
      </c>
      <c r="AT14221" s="93"/>
      <c r="AU14221" s="93"/>
      <c r="AV14221" s="93"/>
    </row>
    <row r="14222" spans="35:48" x14ac:dyDescent="0.55000000000000004">
      <c r="AI14222" s="278" t="s">
        <v>23357</v>
      </c>
      <c r="AJ14222" s="279">
        <v>254070.79</v>
      </c>
      <c r="AL14222" s="246" t="s">
        <v>60784</v>
      </c>
      <c r="AM14222" s="247">
        <v>65.69</v>
      </c>
      <c r="AO14222" s="226" t="s">
        <v>53922</v>
      </c>
      <c r="AP14222" s="227">
        <v>686.53</v>
      </c>
      <c r="AR14222" s="207" t="s">
        <v>28073</v>
      </c>
      <c r="AS14222" s="208">
        <v>300.82</v>
      </c>
      <c r="AT14222" s="93"/>
      <c r="AU14222" s="93"/>
      <c r="AV14222" s="93"/>
    </row>
    <row r="14223" spans="35:48" x14ac:dyDescent="0.55000000000000004">
      <c r="AI14223" s="278" t="s">
        <v>39288</v>
      </c>
      <c r="AJ14223" s="279">
        <v>53798.09</v>
      </c>
      <c r="AL14223" s="246" t="s">
        <v>60785</v>
      </c>
      <c r="AM14223" s="247">
        <v>267.02999999999997</v>
      </c>
      <c r="AO14223" s="226" t="s">
        <v>53923</v>
      </c>
      <c r="AP14223" s="227">
        <v>2162.9</v>
      </c>
      <c r="AR14223" s="207" t="s">
        <v>28074</v>
      </c>
      <c r="AS14223" s="208">
        <v>71596.789999999994</v>
      </c>
      <c r="AT14223" s="93"/>
      <c r="AU14223" s="93"/>
      <c r="AV14223" s="93"/>
    </row>
    <row r="14224" spans="35:48" x14ac:dyDescent="0.55000000000000004">
      <c r="AI14224" s="278" t="s">
        <v>13862</v>
      </c>
      <c r="AJ14224" s="279">
        <v>38740.69</v>
      </c>
      <c r="AL14224" s="246" t="s">
        <v>60786</v>
      </c>
      <c r="AM14224" s="247">
        <v>46.14</v>
      </c>
      <c r="AO14224" s="226" t="s">
        <v>53924</v>
      </c>
      <c r="AP14224" s="227">
        <v>282.47000000000003</v>
      </c>
      <c r="AR14224" s="207" t="s">
        <v>28075</v>
      </c>
      <c r="AS14224" s="208">
        <v>730</v>
      </c>
      <c r="AT14224" s="93"/>
      <c r="AU14224" s="93"/>
      <c r="AV14224" s="93"/>
    </row>
    <row r="14225" spans="35:48" x14ac:dyDescent="0.55000000000000004">
      <c r="AI14225" s="278" t="s">
        <v>40822</v>
      </c>
      <c r="AJ14225" s="279">
        <v>5231.22</v>
      </c>
      <c r="AL14225" s="246" t="s">
        <v>60787</v>
      </c>
      <c r="AM14225" s="247">
        <v>74.02</v>
      </c>
      <c r="AO14225" s="226" t="s">
        <v>53925</v>
      </c>
      <c r="AP14225" s="227">
        <v>247.34</v>
      </c>
      <c r="AR14225" s="207" t="s">
        <v>28076</v>
      </c>
      <c r="AS14225" s="208">
        <v>658.36</v>
      </c>
      <c r="AT14225" s="93"/>
      <c r="AU14225" s="93"/>
      <c r="AV14225" s="93"/>
    </row>
    <row r="14226" spans="35:48" x14ac:dyDescent="0.55000000000000004">
      <c r="AI14226" s="278" t="s">
        <v>23358</v>
      </c>
      <c r="AJ14226" s="279">
        <v>10354</v>
      </c>
      <c r="AL14226" s="246" t="s">
        <v>64984</v>
      </c>
      <c r="AM14226" s="247">
        <v>-5956.42</v>
      </c>
      <c r="AO14226" s="226" t="s">
        <v>42995</v>
      </c>
      <c r="AP14226" s="227">
        <v>31030.66</v>
      </c>
      <c r="AR14226" s="207" t="s">
        <v>28077</v>
      </c>
      <c r="AS14226" s="208">
        <v>4051.4</v>
      </c>
      <c r="AT14226" s="93"/>
      <c r="AU14226" s="93"/>
      <c r="AV14226" s="93"/>
    </row>
    <row r="14227" spans="35:48" x14ac:dyDescent="0.55000000000000004">
      <c r="AI14227" s="278" t="s">
        <v>59333</v>
      </c>
      <c r="AJ14227" s="279">
        <v>5701.79</v>
      </c>
      <c r="AL14227" s="246" t="s">
        <v>43014</v>
      </c>
      <c r="AM14227" s="247">
        <v>4169.25</v>
      </c>
      <c r="AO14227" s="226" t="s">
        <v>48314</v>
      </c>
      <c r="AP14227" s="227">
        <v>11199.44</v>
      </c>
      <c r="AR14227" s="207" t="s">
        <v>28078</v>
      </c>
      <c r="AS14227" s="208">
        <v>5893.37</v>
      </c>
      <c r="AT14227" s="93"/>
      <c r="AU14227" s="93"/>
      <c r="AV14227" s="93"/>
    </row>
    <row r="14228" spans="35:48" x14ac:dyDescent="0.55000000000000004">
      <c r="AI14228" s="278" t="s">
        <v>13863</v>
      </c>
      <c r="AJ14228" s="279">
        <v>2806.66</v>
      </c>
      <c r="AL14228" s="246" t="s">
        <v>29099</v>
      </c>
      <c r="AM14228" s="247">
        <v>580.5</v>
      </c>
      <c r="AO14228" s="226" t="s">
        <v>53926</v>
      </c>
      <c r="AP14228" s="227">
        <v>270077.52</v>
      </c>
      <c r="AR14228" s="207" t="s">
        <v>28079</v>
      </c>
      <c r="AS14228" s="208">
        <v>778.31</v>
      </c>
      <c r="AT14228" s="93"/>
      <c r="AU14228" s="93"/>
      <c r="AV14228" s="93"/>
    </row>
    <row r="14229" spans="35:48" x14ac:dyDescent="0.55000000000000004">
      <c r="AI14229" s="278" t="s">
        <v>35268</v>
      </c>
      <c r="AJ14229" s="279">
        <v>26920.91</v>
      </c>
      <c r="AL14229" s="246" t="s">
        <v>29100</v>
      </c>
      <c r="AM14229" s="247">
        <v>236.88</v>
      </c>
      <c r="AO14229" s="226" t="s">
        <v>53927</v>
      </c>
      <c r="AP14229" s="227">
        <v>4156.1099999999997</v>
      </c>
      <c r="AR14229" s="207" t="s">
        <v>28080</v>
      </c>
      <c r="AS14229" s="208">
        <v>1518.47</v>
      </c>
      <c r="AT14229" s="93"/>
      <c r="AU14229" s="93"/>
      <c r="AV14229" s="93"/>
    </row>
    <row r="14230" spans="35:48" x14ac:dyDescent="0.55000000000000004">
      <c r="AI14230" s="278" t="s">
        <v>50702</v>
      </c>
      <c r="AJ14230" s="279">
        <v>35441.11</v>
      </c>
      <c r="AL14230" s="246" t="s">
        <v>50490</v>
      </c>
      <c r="AM14230" s="247">
        <v>18002.36</v>
      </c>
      <c r="AO14230" s="226" t="s">
        <v>53928</v>
      </c>
      <c r="AP14230" s="227">
        <v>450</v>
      </c>
      <c r="AR14230" s="207" t="s">
        <v>28081</v>
      </c>
      <c r="AS14230" s="208">
        <v>71596.789999999994</v>
      </c>
      <c r="AT14230" s="93"/>
      <c r="AU14230" s="93"/>
      <c r="AV14230" s="93"/>
    </row>
    <row r="14231" spans="35:48" x14ac:dyDescent="0.55000000000000004">
      <c r="AI14231" s="278" t="s">
        <v>50703</v>
      </c>
      <c r="AJ14231" s="279">
        <v>4396.47</v>
      </c>
      <c r="AL14231" s="246" t="s">
        <v>50491</v>
      </c>
      <c r="AM14231" s="247">
        <v>5056.84</v>
      </c>
      <c r="AO14231" s="226" t="s">
        <v>53929</v>
      </c>
      <c r="AP14231" s="227">
        <v>2176.67</v>
      </c>
      <c r="AR14231" s="207" t="s">
        <v>28082</v>
      </c>
      <c r="AS14231" s="208">
        <v>15856.32</v>
      </c>
      <c r="AT14231" s="93"/>
      <c r="AU14231" s="93"/>
      <c r="AV14231" s="93"/>
    </row>
    <row r="14232" spans="35:48" x14ac:dyDescent="0.55000000000000004">
      <c r="AI14232" s="278" t="s">
        <v>69404</v>
      </c>
      <c r="AJ14232" s="279">
        <v>3866.86</v>
      </c>
      <c r="AL14232" s="246" t="s">
        <v>43017</v>
      </c>
      <c r="AM14232" s="247">
        <v>3200</v>
      </c>
      <c r="AO14232" s="226" t="s">
        <v>53930</v>
      </c>
      <c r="AP14232" s="227">
        <v>34733.49</v>
      </c>
      <c r="AR14232" s="207" t="s">
        <v>28083</v>
      </c>
      <c r="AS14232" s="208">
        <v>15883.92</v>
      </c>
      <c r="AT14232" s="93"/>
      <c r="AU14232" s="93"/>
      <c r="AV14232" s="93"/>
    </row>
    <row r="14233" spans="35:48" x14ac:dyDescent="0.55000000000000004">
      <c r="AI14233" s="278" t="s">
        <v>23359</v>
      </c>
      <c r="AJ14233" s="279">
        <v>73374.820000000007</v>
      </c>
      <c r="AL14233" s="246" t="s">
        <v>50493</v>
      </c>
      <c r="AM14233" s="247">
        <v>12150</v>
      </c>
      <c r="AO14233" s="226" t="s">
        <v>53931</v>
      </c>
      <c r="AP14233" s="227">
        <v>161689.25</v>
      </c>
      <c r="AR14233" s="207" t="s">
        <v>28084</v>
      </c>
      <c r="AS14233" s="208">
        <v>14220</v>
      </c>
      <c r="AT14233" s="93"/>
      <c r="AU14233" s="93"/>
      <c r="AV14233" s="93"/>
    </row>
    <row r="14234" spans="35:48" x14ac:dyDescent="0.55000000000000004">
      <c r="AI14234" s="278" t="s">
        <v>23360</v>
      </c>
      <c r="AJ14234" s="279">
        <v>15110.5</v>
      </c>
      <c r="AL14234" s="246" t="s">
        <v>60788</v>
      </c>
      <c r="AM14234" s="247">
        <v>280715.52000000002</v>
      </c>
      <c r="AO14234" s="226" t="s">
        <v>45691</v>
      </c>
      <c r="AP14234" s="227">
        <v>456350</v>
      </c>
      <c r="AR14234" s="207" t="s">
        <v>28085</v>
      </c>
      <c r="AS14234" s="208">
        <v>73242.759999999995</v>
      </c>
      <c r="AT14234" s="93"/>
      <c r="AU14234" s="93"/>
      <c r="AV14234" s="93"/>
    </row>
    <row r="14235" spans="35:48" x14ac:dyDescent="0.55000000000000004">
      <c r="AI14235" s="278" t="s">
        <v>33834</v>
      </c>
      <c r="AJ14235" s="279">
        <v>3290.15</v>
      </c>
      <c r="AL14235" s="246" t="s">
        <v>43018</v>
      </c>
      <c r="AM14235" s="247">
        <v>9397.68</v>
      </c>
      <c r="AO14235" s="226" t="s">
        <v>53932</v>
      </c>
      <c r="AP14235" s="227">
        <v>22327.97</v>
      </c>
      <c r="AR14235" s="207" t="s">
        <v>28086</v>
      </c>
      <c r="AS14235" s="208">
        <v>730</v>
      </c>
      <c r="AT14235" s="93"/>
      <c r="AU14235" s="93"/>
      <c r="AV14235" s="93"/>
    </row>
    <row r="14236" spans="35:48" x14ac:dyDescent="0.55000000000000004">
      <c r="AI14236" s="278" t="s">
        <v>13867</v>
      </c>
      <c r="AJ14236" s="279">
        <v>102667.34</v>
      </c>
      <c r="AL14236" s="246" t="s">
        <v>50495</v>
      </c>
      <c r="AM14236" s="247">
        <v>299.76</v>
      </c>
      <c r="AO14236" s="226" t="s">
        <v>45692</v>
      </c>
      <c r="AP14236" s="227">
        <v>71136.44</v>
      </c>
      <c r="AR14236" s="207" t="s">
        <v>28087</v>
      </c>
      <c r="AS14236" s="208">
        <v>68897</v>
      </c>
      <c r="AT14236" s="93"/>
      <c r="AU14236" s="93"/>
      <c r="AV14236" s="93"/>
    </row>
    <row r="14237" spans="35:48" x14ac:dyDescent="0.55000000000000004">
      <c r="AI14237" s="278" t="s">
        <v>13868</v>
      </c>
      <c r="AJ14237" s="279">
        <v>267604.94</v>
      </c>
      <c r="AL14237" s="246" t="s">
        <v>60789</v>
      </c>
      <c r="AM14237" s="247">
        <v>1338.61</v>
      </c>
      <c r="AO14237" s="226" t="s">
        <v>50467</v>
      </c>
      <c r="AP14237" s="227">
        <v>99957.08</v>
      </c>
      <c r="AR14237" s="207" t="s">
        <v>28088</v>
      </c>
      <c r="AS14237" s="208">
        <v>1139.53</v>
      </c>
      <c r="AT14237" s="93"/>
      <c r="AU14237" s="93"/>
      <c r="AV14237" s="93"/>
    </row>
    <row r="14238" spans="35:48" x14ac:dyDescent="0.55000000000000004">
      <c r="AI14238" s="278" t="s">
        <v>23361</v>
      </c>
      <c r="AJ14238" s="279">
        <v>122996.42</v>
      </c>
      <c r="AL14238" s="246" t="s">
        <v>43019</v>
      </c>
      <c r="AM14238" s="247">
        <v>33.46</v>
      </c>
      <c r="AO14238" s="226" t="s">
        <v>53933</v>
      </c>
      <c r="AP14238" s="227">
        <v>40025.68</v>
      </c>
      <c r="AR14238" s="207" t="s">
        <v>28089</v>
      </c>
      <c r="AS14238" s="208">
        <v>3808.6</v>
      </c>
      <c r="AT14238" s="93"/>
      <c r="AU14238" s="93"/>
      <c r="AV14238" s="93"/>
    </row>
    <row r="14239" spans="35:48" x14ac:dyDescent="0.55000000000000004">
      <c r="AI14239" s="278" t="s">
        <v>23362</v>
      </c>
      <c r="AJ14239" s="279">
        <v>23755.03</v>
      </c>
      <c r="AL14239" s="246" t="s">
        <v>60790</v>
      </c>
      <c r="AM14239" s="247">
        <v>569.21</v>
      </c>
      <c r="AO14239" s="226" t="s">
        <v>50468</v>
      </c>
      <c r="AP14239" s="227">
        <v>5337.5</v>
      </c>
      <c r="AR14239" s="207" t="s">
        <v>28090</v>
      </c>
      <c r="AS14239" s="208">
        <v>563.94000000000005</v>
      </c>
      <c r="AT14239" s="93"/>
      <c r="AU14239" s="93"/>
      <c r="AV14239" s="93"/>
    </row>
    <row r="14240" spans="35:48" x14ac:dyDescent="0.55000000000000004">
      <c r="AI14240" s="278" t="s">
        <v>23363</v>
      </c>
      <c r="AJ14240" s="279">
        <v>46693.82</v>
      </c>
      <c r="AL14240" s="246" t="s">
        <v>60791</v>
      </c>
      <c r="AM14240" s="247">
        <v>68.13</v>
      </c>
      <c r="AO14240" s="226" t="s">
        <v>53934</v>
      </c>
      <c r="AP14240" s="227">
        <v>71048.23</v>
      </c>
      <c r="AR14240" s="207" t="s">
        <v>28091</v>
      </c>
      <c r="AS14240" s="208">
        <v>36460.199999999997</v>
      </c>
      <c r="AT14240" s="93"/>
      <c r="AU14240" s="93"/>
      <c r="AV14240" s="93"/>
    </row>
    <row r="14241" spans="35:48" x14ac:dyDescent="0.55000000000000004">
      <c r="AI14241" s="278" t="s">
        <v>66783</v>
      </c>
      <c r="AJ14241" s="279">
        <v>79.459999999999994</v>
      </c>
      <c r="AL14241" s="246" t="s">
        <v>60792</v>
      </c>
      <c r="AM14241" s="247">
        <v>5.18</v>
      </c>
      <c r="AO14241" s="226" t="s">
        <v>53935</v>
      </c>
      <c r="AP14241" s="227">
        <v>40508.68</v>
      </c>
      <c r="AR14241" s="207" t="s">
        <v>28092</v>
      </c>
      <c r="AS14241" s="208">
        <v>1000</v>
      </c>
      <c r="AT14241" s="93"/>
      <c r="AU14241" s="93"/>
      <c r="AV14241" s="93"/>
    </row>
    <row r="14242" spans="35:48" x14ac:dyDescent="0.55000000000000004">
      <c r="AI14242" s="278" t="s">
        <v>23365</v>
      </c>
      <c r="AJ14242" s="279">
        <v>8612.24</v>
      </c>
      <c r="AL14242" s="246" t="s">
        <v>43020</v>
      </c>
      <c r="AM14242" s="247">
        <v>1315.04</v>
      </c>
      <c r="AO14242" s="226" t="s">
        <v>47314</v>
      </c>
      <c r="AP14242" s="227">
        <v>33139.519999999997</v>
      </c>
      <c r="AR14242" s="207" t="s">
        <v>14266</v>
      </c>
      <c r="AS14242" s="208">
        <v>18429.8</v>
      </c>
      <c r="AT14242" s="93"/>
      <c r="AU14242" s="93"/>
      <c r="AV14242" s="93"/>
    </row>
    <row r="14243" spans="35:48" x14ac:dyDescent="0.55000000000000004">
      <c r="AI14243" s="278" t="s">
        <v>35269</v>
      </c>
      <c r="AJ14243" s="279">
        <v>2394.65</v>
      </c>
      <c r="AL14243" s="246" t="s">
        <v>43021</v>
      </c>
      <c r="AM14243" s="247">
        <v>2500</v>
      </c>
      <c r="AO14243" s="226" t="s">
        <v>49198</v>
      </c>
      <c r="AP14243" s="227">
        <v>39350.78</v>
      </c>
      <c r="AR14243" s="207" t="s">
        <v>14267</v>
      </c>
      <c r="AS14243" s="208">
        <v>23961.64</v>
      </c>
      <c r="AT14243" s="93"/>
      <c r="AU14243" s="93"/>
      <c r="AV14243" s="93"/>
    </row>
    <row r="14244" spans="35:48" x14ac:dyDescent="0.55000000000000004">
      <c r="AI14244" s="278" t="s">
        <v>36457</v>
      </c>
      <c r="AJ14244" s="279">
        <v>80</v>
      </c>
      <c r="AL14244" s="246" t="s">
        <v>50496</v>
      </c>
      <c r="AM14244" s="247">
        <v>737.5</v>
      </c>
      <c r="AO14244" s="226" t="s">
        <v>49199</v>
      </c>
      <c r="AP14244" s="227">
        <v>63421.5</v>
      </c>
      <c r="AR14244" s="207" t="s">
        <v>14268</v>
      </c>
      <c r="AS14244" s="208">
        <v>28229.72</v>
      </c>
      <c r="AT14244" s="93"/>
      <c r="AU14244" s="93"/>
      <c r="AV14244" s="93"/>
    </row>
    <row r="14245" spans="35:48" x14ac:dyDescent="0.55000000000000004">
      <c r="AI14245" s="278" t="s">
        <v>59997</v>
      </c>
      <c r="AJ14245" s="279">
        <v>14250</v>
      </c>
      <c r="AL14245" s="246" t="s">
        <v>43022</v>
      </c>
      <c r="AM14245" s="247">
        <v>1761.22</v>
      </c>
      <c r="AO14245" s="226" t="s">
        <v>48315</v>
      </c>
      <c r="AP14245" s="227">
        <v>247723.91</v>
      </c>
      <c r="AR14245" s="207" t="s">
        <v>28093</v>
      </c>
      <c r="AS14245" s="208">
        <v>15202.05</v>
      </c>
      <c r="AT14245" s="93"/>
      <c r="AU14245" s="93"/>
      <c r="AV14245" s="93"/>
    </row>
    <row r="14246" spans="35:48" x14ac:dyDescent="0.55000000000000004">
      <c r="AI14246" s="278" t="s">
        <v>58772</v>
      </c>
      <c r="AJ14246" s="279">
        <v>13187.03</v>
      </c>
      <c r="AL14246" s="246" t="s">
        <v>64985</v>
      </c>
      <c r="AM14246" s="247">
        <v>23345.87</v>
      </c>
      <c r="AO14246" s="226" t="s">
        <v>49200</v>
      </c>
      <c r="AP14246" s="227">
        <v>10.1</v>
      </c>
      <c r="AR14246" s="207" t="s">
        <v>28094</v>
      </c>
      <c r="AS14246" s="208">
        <v>168314.21</v>
      </c>
      <c r="AT14246" s="93"/>
      <c r="AU14246" s="93"/>
      <c r="AV14246" s="93"/>
    </row>
    <row r="14247" spans="35:48" x14ac:dyDescent="0.55000000000000004">
      <c r="AI14247" s="278" t="s">
        <v>13869</v>
      </c>
      <c r="AJ14247" s="279">
        <v>295990.34999999998</v>
      </c>
      <c r="AL14247" s="246" t="s">
        <v>64986</v>
      </c>
      <c r="AM14247" s="247">
        <v>1472.92</v>
      </c>
      <c r="AO14247" s="226" t="s">
        <v>48316</v>
      </c>
      <c r="AP14247" s="227">
        <v>421.38</v>
      </c>
      <c r="AR14247" s="207" t="s">
        <v>28095</v>
      </c>
      <c r="AS14247" s="208">
        <v>29640.65</v>
      </c>
      <c r="AT14247" s="93"/>
      <c r="AU14247" s="93"/>
      <c r="AV14247" s="93"/>
    </row>
    <row r="14248" spans="35:48" x14ac:dyDescent="0.55000000000000004">
      <c r="AI14248" s="278" t="s">
        <v>13870</v>
      </c>
      <c r="AJ14248" s="279">
        <v>131307.95000000001</v>
      </c>
      <c r="AL14248" s="246" t="s">
        <v>64987</v>
      </c>
      <c r="AM14248" s="247">
        <v>322.60000000000002</v>
      </c>
      <c r="AO14248" s="226" t="s">
        <v>48317</v>
      </c>
      <c r="AP14248" s="227">
        <v>2439.66</v>
      </c>
      <c r="AR14248" s="207" t="s">
        <v>28096</v>
      </c>
      <c r="AS14248" s="208">
        <v>7851.86</v>
      </c>
      <c r="AT14248" s="93"/>
      <c r="AU14248" s="93"/>
      <c r="AV14248" s="93"/>
    </row>
    <row r="14249" spans="35:48" x14ac:dyDescent="0.55000000000000004">
      <c r="AI14249" s="278" t="s">
        <v>65163</v>
      </c>
      <c r="AJ14249" s="279">
        <v>447445.72</v>
      </c>
      <c r="AL14249" s="246" t="s">
        <v>64988</v>
      </c>
      <c r="AM14249" s="247">
        <v>8526.23</v>
      </c>
      <c r="AO14249" s="226" t="s">
        <v>53936</v>
      </c>
      <c r="AP14249" s="227">
        <v>2.11</v>
      </c>
      <c r="AR14249" s="207" t="s">
        <v>14269</v>
      </c>
      <c r="AS14249" s="208">
        <v>183911.65</v>
      </c>
      <c r="AT14249" s="93"/>
      <c r="AU14249" s="93"/>
      <c r="AV14249" s="93"/>
    </row>
    <row r="14250" spans="35:48" x14ac:dyDescent="0.55000000000000004">
      <c r="AI14250" s="278" t="s">
        <v>23367</v>
      </c>
      <c r="AJ14250" s="279">
        <v>118573.53</v>
      </c>
      <c r="AL14250" s="246" t="s">
        <v>64989</v>
      </c>
      <c r="AM14250" s="247">
        <v>71.69</v>
      </c>
      <c r="AO14250" s="226" t="s">
        <v>53937</v>
      </c>
      <c r="AP14250" s="227">
        <v>90.27</v>
      </c>
      <c r="AR14250" s="207" t="s">
        <v>28097</v>
      </c>
      <c r="AS14250" s="208">
        <v>6480</v>
      </c>
      <c r="AT14250" s="93"/>
      <c r="AU14250" s="93"/>
      <c r="AV14250" s="93"/>
    </row>
    <row r="14251" spans="35:48" x14ac:dyDescent="0.55000000000000004">
      <c r="AI14251" s="278" t="s">
        <v>36459</v>
      </c>
      <c r="AJ14251" s="279">
        <v>3777.57</v>
      </c>
      <c r="AL14251" s="246" t="s">
        <v>64990</v>
      </c>
      <c r="AM14251" s="247">
        <v>151.19</v>
      </c>
      <c r="AO14251" s="226" t="s">
        <v>45693</v>
      </c>
      <c r="AP14251" s="227">
        <v>288650</v>
      </c>
      <c r="AR14251" s="207" t="s">
        <v>28098</v>
      </c>
      <c r="AS14251" s="208">
        <v>75134.710000000006</v>
      </c>
      <c r="AT14251" s="93"/>
      <c r="AU14251" s="93"/>
      <c r="AV14251" s="93"/>
    </row>
    <row r="14252" spans="35:48" x14ac:dyDescent="0.55000000000000004">
      <c r="AI14252" s="278" t="s">
        <v>23368</v>
      </c>
      <c r="AJ14252" s="279">
        <v>21281.119999999999</v>
      </c>
      <c r="AL14252" s="246" t="s">
        <v>53965</v>
      </c>
      <c r="AM14252" s="247">
        <v>5144.8599999999997</v>
      </c>
      <c r="AO14252" s="226" t="s">
        <v>45694</v>
      </c>
      <c r="AP14252" s="227">
        <v>22081.73</v>
      </c>
      <c r="AR14252" s="207" t="s">
        <v>28099</v>
      </c>
      <c r="AS14252" s="208">
        <v>8700.42</v>
      </c>
      <c r="AT14252" s="93"/>
      <c r="AU14252" s="93"/>
      <c r="AV14252" s="93"/>
    </row>
    <row r="14253" spans="35:48" x14ac:dyDescent="0.55000000000000004">
      <c r="AI14253" s="278" t="s">
        <v>23369</v>
      </c>
      <c r="AJ14253" s="279">
        <v>674442.23999999999</v>
      </c>
      <c r="AL14253" s="246" t="s">
        <v>43025</v>
      </c>
      <c r="AM14253" s="247">
        <v>1851.56</v>
      </c>
      <c r="AO14253" s="226" t="s">
        <v>42996</v>
      </c>
      <c r="AP14253" s="227">
        <v>140924.37</v>
      </c>
      <c r="AR14253" s="207" t="s">
        <v>28100</v>
      </c>
      <c r="AS14253" s="208">
        <v>110924.26</v>
      </c>
      <c r="AT14253" s="93"/>
      <c r="AU14253" s="93"/>
      <c r="AV14253" s="93"/>
    </row>
    <row r="14254" spans="35:48" x14ac:dyDescent="0.55000000000000004">
      <c r="AI14254" s="278" t="s">
        <v>23370</v>
      </c>
      <c r="AJ14254" s="279">
        <v>-6564.75</v>
      </c>
      <c r="AL14254" s="246" t="s">
        <v>43026</v>
      </c>
      <c r="AM14254" s="247">
        <v>5580.62</v>
      </c>
      <c r="AO14254" s="226" t="s">
        <v>42997</v>
      </c>
      <c r="AP14254" s="227">
        <v>10803.63</v>
      </c>
      <c r="AR14254" s="207" t="s">
        <v>28101</v>
      </c>
      <c r="AS14254" s="208">
        <v>-23.18</v>
      </c>
      <c r="AT14254" s="93"/>
      <c r="AU14254" s="93"/>
      <c r="AV14254" s="93"/>
    </row>
    <row r="14255" spans="35:48" x14ac:dyDescent="0.55000000000000004">
      <c r="AI14255" s="278" t="s">
        <v>36460</v>
      </c>
      <c r="AJ14255" s="279">
        <v>470418.88</v>
      </c>
      <c r="AL14255" s="246" t="s">
        <v>47323</v>
      </c>
      <c r="AM14255" s="247">
        <v>6464.7</v>
      </c>
      <c r="AO14255" s="226" t="s">
        <v>50469</v>
      </c>
      <c r="AP14255" s="227">
        <v>3793</v>
      </c>
      <c r="AR14255" s="207" t="s">
        <v>28102</v>
      </c>
      <c r="AS14255" s="208">
        <v>10795.93</v>
      </c>
      <c r="AT14255" s="93"/>
      <c r="AU14255" s="93"/>
      <c r="AV14255" s="93"/>
    </row>
    <row r="14256" spans="35:48" x14ac:dyDescent="0.55000000000000004">
      <c r="AI14256" s="278" t="s">
        <v>47544</v>
      </c>
      <c r="AJ14256" s="279">
        <v>357773</v>
      </c>
      <c r="AL14256" s="246" t="s">
        <v>43027</v>
      </c>
      <c r="AM14256" s="247">
        <v>279.38</v>
      </c>
      <c r="AO14256" s="226" t="s">
        <v>36783</v>
      </c>
      <c r="AP14256" s="227">
        <v>64808.37</v>
      </c>
      <c r="AR14256" s="207" t="s">
        <v>28103</v>
      </c>
      <c r="AS14256" s="208">
        <v>24000</v>
      </c>
      <c r="AT14256" s="93"/>
      <c r="AU14256" s="93"/>
      <c r="AV14256" s="93"/>
    </row>
    <row r="14257" spans="35:48" x14ac:dyDescent="0.55000000000000004">
      <c r="AI14257" s="278" t="s">
        <v>69405</v>
      </c>
      <c r="AJ14257" s="279">
        <v>15369.87</v>
      </c>
      <c r="AL14257" s="246" t="s">
        <v>56652</v>
      </c>
      <c r="AM14257" s="247">
        <v>5717</v>
      </c>
      <c r="AO14257" s="226" t="s">
        <v>36784</v>
      </c>
      <c r="AP14257" s="227">
        <v>4820.34</v>
      </c>
      <c r="AR14257" s="207" t="s">
        <v>28104</v>
      </c>
      <c r="AS14257" s="208">
        <v>1836.04</v>
      </c>
      <c r="AT14257" s="93"/>
      <c r="AU14257" s="93"/>
      <c r="AV14257" s="93"/>
    </row>
    <row r="14258" spans="35:48" x14ac:dyDescent="0.55000000000000004">
      <c r="AI14258" s="278" t="s">
        <v>70212</v>
      </c>
      <c r="AJ14258" s="279">
        <v>31853</v>
      </c>
      <c r="AL14258" s="246" t="s">
        <v>57924</v>
      </c>
      <c r="AM14258" s="247">
        <v>9854</v>
      </c>
      <c r="AO14258" s="226" t="s">
        <v>36785</v>
      </c>
      <c r="AP14258" s="227">
        <v>19218.07</v>
      </c>
      <c r="AR14258" s="207" t="s">
        <v>28105</v>
      </c>
      <c r="AS14258" s="208">
        <v>265.55</v>
      </c>
      <c r="AT14258" s="93"/>
      <c r="AU14258" s="93"/>
      <c r="AV14258" s="93"/>
    </row>
    <row r="14259" spans="35:48" x14ac:dyDescent="0.55000000000000004">
      <c r="AI14259" s="278" t="s">
        <v>40823</v>
      </c>
      <c r="AJ14259" s="279">
        <v>146049.64000000001</v>
      </c>
      <c r="AL14259" s="246" t="s">
        <v>34268</v>
      </c>
      <c r="AM14259" s="247">
        <v>16183.8</v>
      </c>
      <c r="AO14259" s="226" t="s">
        <v>47315</v>
      </c>
      <c r="AP14259" s="227">
        <v>7933.72</v>
      </c>
      <c r="AR14259" s="207" t="s">
        <v>28106</v>
      </c>
      <c r="AS14259" s="208">
        <v>465.4</v>
      </c>
      <c r="AT14259" s="93"/>
      <c r="AU14259" s="93"/>
      <c r="AV14259" s="93"/>
    </row>
    <row r="14260" spans="35:48" x14ac:dyDescent="0.55000000000000004">
      <c r="AI14260" s="278" t="s">
        <v>33837</v>
      </c>
      <c r="AJ14260" s="279">
        <v>53394.34</v>
      </c>
      <c r="AL14260" s="246" t="s">
        <v>34269</v>
      </c>
      <c r="AM14260" s="247">
        <v>571.29</v>
      </c>
      <c r="AO14260" s="226" t="s">
        <v>47316</v>
      </c>
      <c r="AP14260" s="227">
        <v>613.55999999999995</v>
      </c>
      <c r="AR14260" s="207" t="s">
        <v>28107</v>
      </c>
      <c r="AS14260" s="208">
        <v>4003.15</v>
      </c>
      <c r="AT14260" s="93"/>
      <c r="AU14260" s="93"/>
      <c r="AV14260" s="93"/>
    </row>
    <row r="14261" spans="35:48" x14ac:dyDescent="0.55000000000000004">
      <c r="AI14261" s="278" t="s">
        <v>35274</v>
      </c>
      <c r="AJ14261" s="279">
        <v>6091770.2599999998</v>
      </c>
      <c r="AL14261" s="246" t="s">
        <v>62280</v>
      </c>
      <c r="AM14261" s="247">
        <v>3965.04</v>
      </c>
      <c r="AO14261" s="226" t="s">
        <v>47317</v>
      </c>
      <c r="AP14261" s="227">
        <v>15500</v>
      </c>
      <c r="AR14261" s="207" t="s">
        <v>28108</v>
      </c>
      <c r="AS14261" s="208">
        <v>20.86</v>
      </c>
      <c r="AT14261" s="93"/>
      <c r="AU14261" s="93"/>
      <c r="AV14261" s="93"/>
    </row>
    <row r="14262" spans="35:48" x14ac:dyDescent="0.55000000000000004">
      <c r="AI14262" s="278" t="s">
        <v>23483</v>
      </c>
      <c r="AJ14262" s="279">
        <v>1061.8399999999999</v>
      </c>
      <c r="AL14262" s="246" t="s">
        <v>29146</v>
      </c>
      <c r="AM14262" s="247">
        <v>4723</v>
      </c>
      <c r="AO14262" s="226" t="s">
        <v>45695</v>
      </c>
      <c r="AP14262" s="227">
        <v>200211.48</v>
      </c>
      <c r="AR14262" s="207" t="s">
        <v>28109</v>
      </c>
      <c r="AS14262" s="208">
        <v>1489.74</v>
      </c>
      <c r="AT14262" s="93"/>
      <c r="AU14262" s="93"/>
      <c r="AV14262" s="93"/>
    </row>
    <row r="14263" spans="35:48" x14ac:dyDescent="0.55000000000000004">
      <c r="AI14263" s="278" t="s">
        <v>23484</v>
      </c>
      <c r="AJ14263" s="279">
        <v>3278963.92</v>
      </c>
      <c r="AL14263" s="246" t="s">
        <v>62832</v>
      </c>
      <c r="AM14263" s="247">
        <v>14149.15</v>
      </c>
      <c r="AO14263" s="226" t="s">
        <v>45696</v>
      </c>
      <c r="AP14263" s="227">
        <v>60000</v>
      </c>
      <c r="AR14263" s="207" t="s">
        <v>28110</v>
      </c>
      <c r="AS14263" s="208">
        <v>18748.5</v>
      </c>
      <c r="AT14263" s="93"/>
      <c r="AU14263" s="93"/>
      <c r="AV14263" s="93"/>
    </row>
    <row r="14264" spans="35:48" x14ac:dyDescent="0.55000000000000004">
      <c r="AI14264" s="278" t="s">
        <v>58059</v>
      </c>
      <c r="AJ14264" s="279">
        <v>104806.03</v>
      </c>
      <c r="AL14264" s="246" t="s">
        <v>62833</v>
      </c>
      <c r="AM14264" s="247">
        <v>1057.48</v>
      </c>
      <c r="AO14264" s="226" t="s">
        <v>45697</v>
      </c>
      <c r="AP14264" s="227">
        <v>4605.1000000000004</v>
      </c>
      <c r="AR14264" s="207" t="s">
        <v>28111</v>
      </c>
      <c r="AS14264" s="208">
        <v>1411.76</v>
      </c>
      <c r="AT14264" s="93"/>
      <c r="AU14264" s="93"/>
      <c r="AV14264" s="93"/>
    </row>
    <row r="14265" spans="35:48" x14ac:dyDescent="0.55000000000000004">
      <c r="AI14265" s="278" t="s">
        <v>23485</v>
      </c>
      <c r="AJ14265" s="279">
        <v>234264.13</v>
      </c>
      <c r="AL14265" s="246" t="s">
        <v>62834</v>
      </c>
      <c r="AM14265" s="247">
        <v>3466.55</v>
      </c>
      <c r="AO14265" s="226" t="s">
        <v>42998</v>
      </c>
      <c r="AP14265" s="227">
        <v>202688</v>
      </c>
      <c r="AR14265" s="207" t="s">
        <v>28112</v>
      </c>
      <c r="AS14265" s="208">
        <v>2503.37</v>
      </c>
      <c r="AT14265" s="93"/>
      <c r="AU14265" s="93"/>
      <c r="AV14265" s="93"/>
    </row>
    <row r="14266" spans="35:48" x14ac:dyDescent="0.55000000000000004">
      <c r="AI14266" s="278" t="s">
        <v>23486</v>
      </c>
      <c r="AJ14266" s="279">
        <v>1374291.86</v>
      </c>
      <c r="AL14266" s="246" t="s">
        <v>62835</v>
      </c>
      <c r="AM14266" s="247">
        <v>1754.88</v>
      </c>
      <c r="AO14266" s="226" t="s">
        <v>42999</v>
      </c>
      <c r="AP14266" s="227">
        <v>15506</v>
      </c>
      <c r="AR14266" s="207" t="s">
        <v>28113</v>
      </c>
      <c r="AS14266" s="208">
        <v>8985</v>
      </c>
      <c r="AT14266" s="93"/>
      <c r="AU14266" s="93"/>
      <c r="AV14266" s="93"/>
    </row>
    <row r="14267" spans="35:48" x14ac:dyDescent="0.55000000000000004">
      <c r="AI14267" s="278" t="s">
        <v>23488</v>
      </c>
      <c r="AJ14267" s="279">
        <v>1919690.47</v>
      </c>
      <c r="AL14267" s="246" t="s">
        <v>53968</v>
      </c>
      <c r="AM14267" s="247">
        <v>81062</v>
      </c>
      <c r="AO14267" s="226" t="s">
        <v>28800</v>
      </c>
      <c r="AP14267" s="227">
        <v>18989.66</v>
      </c>
      <c r="AR14267" s="207" t="s">
        <v>28114</v>
      </c>
      <c r="AS14267" s="208">
        <v>160</v>
      </c>
      <c r="AT14267" s="93"/>
      <c r="AU14267" s="93"/>
      <c r="AV14267" s="93"/>
    </row>
    <row r="14268" spans="35:48" x14ac:dyDescent="0.55000000000000004">
      <c r="AI14268" s="278" t="s">
        <v>23489</v>
      </c>
      <c r="AJ14268" s="279">
        <v>49098.59</v>
      </c>
      <c r="AL14268" s="246" t="s">
        <v>53969</v>
      </c>
      <c r="AM14268" s="247">
        <v>22500</v>
      </c>
      <c r="AO14268" s="226" t="s">
        <v>28803</v>
      </c>
      <c r="AP14268" s="227">
        <v>1452.71</v>
      </c>
      <c r="AR14268" s="207" t="s">
        <v>28115</v>
      </c>
      <c r="AS14268" s="208">
        <v>8015.6</v>
      </c>
      <c r="AT14268" s="93"/>
      <c r="AU14268" s="93"/>
      <c r="AV14268" s="93"/>
    </row>
    <row r="14269" spans="35:48" x14ac:dyDescent="0.55000000000000004">
      <c r="AI14269" s="278" t="s">
        <v>23490</v>
      </c>
      <c r="AJ14269" s="279">
        <v>23280.61</v>
      </c>
      <c r="AL14269" s="246" t="s">
        <v>53970</v>
      </c>
      <c r="AM14269" s="247">
        <v>81851.070000000007</v>
      </c>
      <c r="AO14269" s="226" t="s">
        <v>28804</v>
      </c>
      <c r="AP14269" s="227">
        <v>4588.55</v>
      </c>
      <c r="AR14269" s="207" t="s">
        <v>28116</v>
      </c>
      <c r="AS14269" s="208">
        <v>5297.5</v>
      </c>
      <c r="AT14269" s="93"/>
      <c r="AU14269" s="93"/>
      <c r="AV14269" s="93"/>
    </row>
    <row r="14270" spans="35:48" x14ac:dyDescent="0.55000000000000004">
      <c r="AI14270" s="278" t="s">
        <v>50706</v>
      </c>
      <c r="AJ14270" s="279">
        <v>57571.040000000001</v>
      </c>
      <c r="AL14270" s="246" t="s">
        <v>63439</v>
      </c>
      <c r="AM14270" s="247">
        <v>38765.019999999997</v>
      </c>
      <c r="AO14270" s="226" t="s">
        <v>28805</v>
      </c>
      <c r="AP14270" s="227">
        <v>1638.68</v>
      </c>
      <c r="AR14270" s="207" t="s">
        <v>28117</v>
      </c>
      <c r="AS14270" s="208">
        <v>405.25</v>
      </c>
      <c r="AT14270" s="93"/>
      <c r="AU14270" s="93"/>
      <c r="AV14270" s="93"/>
    </row>
    <row r="14271" spans="35:48" x14ac:dyDescent="0.55000000000000004">
      <c r="AI14271" s="278" t="s">
        <v>23491</v>
      </c>
      <c r="AJ14271" s="279">
        <v>2024179.61</v>
      </c>
      <c r="AL14271" s="246" t="s">
        <v>56653</v>
      </c>
      <c r="AM14271" s="247">
        <v>3415.8</v>
      </c>
      <c r="AO14271" s="226" t="s">
        <v>28806</v>
      </c>
      <c r="AP14271" s="227">
        <v>16098.23</v>
      </c>
      <c r="AR14271" s="207" t="s">
        <v>28118</v>
      </c>
      <c r="AS14271" s="208">
        <v>2884.45</v>
      </c>
      <c r="AT14271" s="93"/>
      <c r="AU14271" s="93"/>
      <c r="AV14271" s="93"/>
    </row>
    <row r="14272" spans="35:48" x14ac:dyDescent="0.55000000000000004">
      <c r="AI14272" s="278" t="s">
        <v>23492</v>
      </c>
      <c r="AJ14272" s="279">
        <v>25907.16</v>
      </c>
      <c r="AL14272" s="246" t="s">
        <v>53971</v>
      </c>
      <c r="AM14272" s="247">
        <v>14187.25</v>
      </c>
      <c r="AO14272" s="226" t="s">
        <v>28807</v>
      </c>
      <c r="AP14272" s="227">
        <v>72714.45</v>
      </c>
      <c r="AR14272" s="207" t="s">
        <v>28119</v>
      </c>
      <c r="AS14272" s="208">
        <v>10790</v>
      </c>
      <c r="AT14272" s="93"/>
      <c r="AU14272" s="93"/>
      <c r="AV14272" s="93"/>
    </row>
    <row r="14273" spans="35:48" x14ac:dyDescent="0.55000000000000004">
      <c r="AI14273" s="278" t="s">
        <v>40824</v>
      </c>
      <c r="AJ14273" s="279">
        <v>15040904.6</v>
      </c>
      <c r="AL14273" s="246" t="s">
        <v>64991</v>
      </c>
      <c r="AM14273" s="247">
        <v>3560.4</v>
      </c>
      <c r="AO14273" s="226" t="s">
        <v>28808</v>
      </c>
      <c r="AP14273" s="227">
        <v>63185.25</v>
      </c>
      <c r="AR14273" s="207" t="s">
        <v>28120</v>
      </c>
      <c r="AS14273" s="208">
        <v>8894.92</v>
      </c>
      <c r="AT14273" s="93"/>
      <c r="AU14273" s="93"/>
      <c r="AV14273" s="93"/>
    </row>
    <row r="14274" spans="35:48" x14ac:dyDescent="0.55000000000000004">
      <c r="AI14274" s="278" t="s">
        <v>23493</v>
      </c>
      <c r="AJ14274" s="279">
        <v>211893.86</v>
      </c>
      <c r="AL14274" s="246" t="s">
        <v>64992</v>
      </c>
      <c r="AM14274" s="247">
        <v>439.6</v>
      </c>
      <c r="AO14274" s="226" t="s">
        <v>43000</v>
      </c>
      <c r="AP14274" s="227">
        <v>1484.8</v>
      </c>
      <c r="AR14274" s="207" t="s">
        <v>28121</v>
      </c>
      <c r="AS14274" s="208">
        <v>571.88</v>
      </c>
      <c r="AT14274" s="93"/>
      <c r="AU14274" s="93"/>
      <c r="AV14274" s="93"/>
    </row>
    <row r="14275" spans="35:48" x14ac:dyDescent="0.55000000000000004">
      <c r="AI14275" s="278" t="s">
        <v>23495</v>
      </c>
      <c r="AJ14275" s="279">
        <v>1317180.3700000001</v>
      </c>
      <c r="AL14275" s="246" t="s">
        <v>62836</v>
      </c>
      <c r="AM14275" s="247">
        <v>31847.24</v>
      </c>
      <c r="AO14275" s="226" t="s">
        <v>39556</v>
      </c>
      <c r="AP14275" s="227">
        <v>24477.11</v>
      </c>
      <c r="AR14275" s="207" t="s">
        <v>28122</v>
      </c>
      <c r="AS14275" s="208">
        <v>22505</v>
      </c>
      <c r="AT14275" s="93"/>
      <c r="AU14275" s="93"/>
      <c r="AV14275" s="93"/>
    </row>
    <row r="14276" spans="35:48" x14ac:dyDescent="0.55000000000000004">
      <c r="AI14276" s="278" t="s">
        <v>36465</v>
      </c>
      <c r="AJ14276" s="279">
        <v>3736</v>
      </c>
      <c r="AL14276" s="246" t="s">
        <v>62837</v>
      </c>
      <c r="AM14276" s="247">
        <v>639.61</v>
      </c>
      <c r="AO14276" s="226" t="s">
        <v>39557</v>
      </c>
      <c r="AP14276" s="227">
        <v>1872.49</v>
      </c>
      <c r="AR14276" s="207" t="s">
        <v>28123</v>
      </c>
      <c r="AS14276" s="208">
        <v>14187.5</v>
      </c>
      <c r="AT14276" s="93"/>
      <c r="AU14276" s="93"/>
      <c r="AV14276" s="93"/>
    </row>
    <row r="14277" spans="35:48" x14ac:dyDescent="0.55000000000000004">
      <c r="AI14277" s="278" t="s">
        <v>40825</v>
      </c>
      <c r="AJ14277" s="279">
        <v>19664.5</v>
      </c>
      <c r="AL14277" s="246" t="s">
        <v>62838</v>
      </c>
      <c r="AM14277" s="247">
        <v>2853.27</v>
      </c>
      <c r="AO14277" s="226" t="s">
        <v>39558</v>
      </c>
      <c r="AP14277" s="227">
        <v>5306.6</v>
      </c>
      <c r="AR14277" s="207" t="s">
        <v>28124</v>
      </c>
      <c r="AS14277" s="208">
        <v>1937.03</v>
      </c>
      <c r="AT14277" s="93"/>
      <c r="AU14277" s="93"/>
      <c r="AV14277" s="93"/>
    </row>
    <row r="14278" spans="35:48" x14ac:dyDescent="0.55000000000000004">
      <c r="AI14278" s="278" t="s">
        <v>40826</v>
      </c>
      <c r="AJ14278" s="279">
        <v>4274.47</v>
      </c>
      <c r="AL14278" s="246" t="s">
        <v>62839</v>
      </c>
      <c r="AM14278" s="247">
        <v>1754.88</v>
      </c>
      <c r="AO14278" s="226" t="s">
        <v>39559</v>
      </c>
      <c r="AP14278" s="227">
        <v>2609.8000000000002</v>
      </c>
      <c r="AR14278" s="207" t="s">
        <v>28125</v>
      </c>
      <c r="AS14278" s="208">
        <v>36570.32</v>
      </c>
      <c r="AT14278" s="93"/>
      <c r="AU14278" s="93"/>
      <c r="AV14278" s="93"/>
    </row>
    <row r="14279" spans="35:48" x14ac:dyDescent="0.55000000000000004">
      <c r="AI14279" s="278" t="s">
        <v>40827</v>
      </c>
      <c r="AJ14279" s="279">
        <v>453.47</v>
      </c>
      <c r="AL14279" s="246" t="s">
        <v>43028</v>
      </c>
      <c r="AM14279" s="247">
        <v>69.959999999999994</v>
      </c>
      <c r="AO14279" s="226" t="s">
        <v>50470</v>
      </c>
      <c r="AP14279" s="227">
        <v>15919.2</v>
      </c>
      <c r="AR14279" s="207" t="s">
        <v>28126</v>
      </c>
      <c r="AS14279" s="208">
        <v>1621.2</v>
      </c>
      <c r="AT14279" s="93"/>
      <c r="AU14279" s="93"/>
      <c r="AV14279" s="93"/>
    </row>
    <row r="14280" spans="35:48" x14ac:dyDescent="0.55000000000000004">
      <c r="AI14280" s="278" t="s">
        <v>23496</v>
      </c>
      <c r="AJ14280" s="279">
        <v>259918.99</v>
      </c>
      <c r="AL14280" s="246" t="s">
        <v>43029</v>
      </c>
      <c r="AM14280" s="247">
        <v>7736.17</v>
      </c>
      <c r="AO14280" s="226" t="s">
        <v>50471</v>
      </c>
      <c r="AP14280" s="227">
        <v>1217.8</v>
      </c>
      <c r="AR14280" s="207" t="s">
        <v>28127</v>
      </c>
      <c r="AS14280" s="208">
        <v>5692</v>
      </c>
      <c r="AT14280" s="93"/>
      <c r="AU14280" s="93"/>
      <c r="AV14280" s="93"/>
    </row>
    <row r="14281" spans="35:48" x14ac:dyDescent="0.55000000000000004">
      <c r="AI14281" s="278" t="s">
        <v>55622</v>
      </c>
      <c r="AJ14281" s="279">
        <v>916.14</v>
      </c>
      <c r="AL14281" s="246" t="s">
        <v>43030</v>
      </c>
      <c r="AM14281" s="247">
        <v>591.80999999999995</v>
      </c>
      <c r="AO14281" s="226" t="s">
        <v>43001</v>
      </c>
      <c r="AP14281" s="227">
        <v>77128.039999999994</v>
      </c>
      <c r="AR14281" s="207" t="s">
        <v>28128</v>
      </c>
      <c r="AS14281" s="208">
        <v>9180</v>
      </c>
      <c r="AT14281" s="93"/>
      <c r="AU14281" s="93"/>
      <c r="AV14281" s="93"/>
    </row>
    <row r="14282" spans="35:48" x14ac:dyDescent="0.55000000000000004">
      <c r="AI14282" s="278" t="s">
        <v>23498</v>
      </c>
      <c r="AJ14282" s="279">
        <v>47025.39</v>
      </c>
      <c r="AL14282" s="246" t="s">
        <v>53972</v>
      </c>
      <c r="AM14282" s="247">
        <v>81402.759999999995</v>
      </c>
      <c r="AO14282" s="226" t="s">
        <v>43002</v>
      </c>
      <c r="AP14282" s="227">
        <v>3960</v>
      </c>
      <c r="AR14282" s="207" t="s">
        <v>28129</v>
      </c>
      <c r="AS14282" s="208">
        <v>702.27</v>
      </c>
      <c r="AT14282" s="93"/>
      <c r="AU14282" s="93"/>
      <c r="AV14282" s="93"/>
    </row>
    <row r="14283" spans="35:48" x14ac:dyDescent="0.55000000000000004">
      <c r="AI14283" s="278" t="s">
        <v>33838</v>
      </c>
      <c r="AJ14283" s="279">
        <v>6488313.96</v>
      </c>
      <c r="AL14283" s="246" t="s">
        <v>56654</v>
      </c>
      <c r="AM14283" s="247">
        <v>3631.18</v>
      </c>
      <c r="AO14283" s="226" t="s">
        <v>49201</v>
      </c>
      <c r="AP14283" s="227">
        <v>4800</v>
      </c>
      <c r="AR14283" s="207" t="s">
        <v>28130</v>
      </c>
      <c r="AS14283" s="208">
        <v>516.79</v>
      </c>
      <c r="AT14283" s="93"/>
      <c r="AU14283" s="93"/>
      <c r="AV14283" s="93"/>
    </row>
    <row r="14284" spans="35:48" x14ac:dyDescent="0.55000000000000004">
      <c r="AI14284" s="278" t="s">
        <v>23500</v>
      </c>
      <c r="AJ14284" s="279">
        <v>1751717.22</v>
      </c>
      <c r="AL14284" s="246" t="s">
        <v>57925</v>
      </c>
      <c r="AM14284" s="247">
        <v>1424.08</v>
      </c>
      <c r="AO14284" s="226" t="s">
        <v>53938</v>
      </c>
      <c r="AP14284" s="227">
        <v>98396</v>
      </c>
      <c r="AR14284" s="207" t="s">
        <v>28131</v>
      </c>
      <c r="AS14284" s="208">
        <v>7635</v>
      </c>
      <c r="AT14284" s="93"/>
      <c r="AU14284" s="93"/>
      <c r="AV14284" s="93"/>
    </row>
    <row r="14285" spans="35:48" x14ac:dyDescent="0.55000000000000004">
      <c r="AI14285" s="278" t="s">
        <v>58060</v>
      </c>
      <c r="AJ14285" s="279">
        <v>6812079.7300000004</v>
      </c>
      <c r="AL14285" s="246" t="s">
        <v>62281</v>
      </c>
      <c r="AM14285" s="247">
        <v>95399.75</v>
      </c>
      <c r="AO14285" s="226" t="s">
        <v>53939</v>
      </c>
      <c r="AP14285" s="227">
        <v>3550</v>
      </c>
      <c r="AR14285" s="207" t="s">
        <v>28132</v>
      </c>
      <c r="AS14285" s="208">
        <v>280</v>
      </c>
      <c r="AT14285" s="93"/>
      <c r="AU14285" s="93"/>
      <c r="AV14285" s="93"/>
    </row>
    <row r="14286" spans="35:48" x14ac:dyDescent="0.55000000000000004">
      <c r="AI14286" s="278" t="s">
        <v>23501</v>
      </c>
      <c r="AJ14286" s="279">
        <v>69136.52</v>
      </c>
      <c r="AL14286" s="246" t="s">
        <v>62282</v>
      </c>
      <c r="AM14286" s="247">
        <v>21568</v>
      </c>
      <c r="AO14286" s="226" t="s">
        <v>53940</v>
      </c>
      <c r="AP14286" s="227">
        <v>5200</v>
      </c>
      <c r="AR14286" s="207" t="s">
        <v>28133</v>
      </c>
      <c r="AS14286" s="208">
        <v>2700</v>
      </c>
      <c r="AT14286" s="93"/>
      <c r="AU14286" s="93"/>
      <c r="AV14286" s="93"/>
    </row>
    <row r="14287" spans="35:48" x14ac:dyDescent="0.55000000000000004">
      <c r="AI14287" s="278" t="s">
        <v>23502</v>
      </c>
      <c r="AJ14287" s="279">
        <v>500</v>
      </c>
      <c r="AL14287" s="246" t="s">
        <v>35796</v>
      </c>
      <c r="AM14287" s="247">
        <v>26376</v>
      </c>
      <c r="AO14287" s="226" t="s">
        <v>53941</v>
      </c>
      <c r="AP14287" s="227">
        <v>1000</v>
      </c>
      <c r="AR14287" s="207" t="s">
        <v>28134</v>
      </c>
      <c r="AS14287" s="208">
        <v>500</v>
      </c>
      <c r="AT14287" s="93"/>
      <c r="AU14287" s="93"/>
      <c r="AV14287" s="93"/>
    </row>
    <row r="14288" spans="35:48" x14ac:dyDescent="0.55000000000000004">
      <c r="AI14288" s="278" t="s">
        <v>23503</v>
      </c>
      <c r="AJ14288" s="279">
        <v>84060.11</v>
      </c>
      <c r="AL14288" s="246" t="s">
        <v>39578</v>
      </c>
      <c r="AM14288" s="247">
        <v>16779.93</v>
      </c>
      <c r="AO14288" s="226" t="s">
        <v>53942</v>
      </c>
      <c r="AP14288" s="227">
        <v>474.31</v>
      </c>
      <c r="AR14288" s="207" t="s">
        <v>28135</v>
      </c>
      <c r="AS14288" s="208">
        <v>850.3</v>
      </c>
      <c r="AT14288" s="93"/>
      <c r="AU14288" s="93"/>
      <c r="AV14288" s="93"/>
    </row>
    <row r="14289" spans="35:48" x14ac:dyDescent="0.55000000000000004">
      <c r="AI14289" s="278" t="s">
        <v>23504</v>
      </c>
      <c r="AJ14289" s="279">
        <v>4639469.53</v>
      </c>
      <c r="AL14289" s="246" t="s">
        <v>48331</v>
      </c>
      <c r="AM14289" s="247">
        <v>5106</v>
      </c>
      <c r="AO14289" s="226" t="s">
        <v>53943</v>
      </c>
      <c r="AP14289" s="227">
        <v>57068.639999999999</v>
      </c>
      <c r="AR14289" s="207" t="s">
        <v>28136</v>
      </c>
      <c r="AS14289" s="208">
        <v>40815</v>
      </c>
      <c r="AT14289" s="93"/>
      <c r="AU14289" s="93"/>
      <c r="AV14289" s="93"/>
    </row>
    <row r="14290" spans="35:48" x14ac:dyDescent="0.55000000000000004">
      <c r="AI14290" s="278" t="s">
        <v>43288</v>
      </c>
      <c r="AJ14290" s="279">
        <v>1192656.2</v>
      </c>
      <c r="AL14290" s="246" t="s">
        <v>40667</v>
      </c>
      <c r="AM14290" s="247">
        <v>13972.04</v>
      </c>
      <c r="AO14290" s="226" t="s">
        <v>53944</v>
      </c>
      <c r="AP14290" s="227">
        <v>4365.75</v>
      </c>
      <c r="AR14290" s="207" t="s">
        <v>28137</v>
      </c>
      <c r="AS14290" s="208">
        <v>280</v>
      </c>
      <c r="AT14290" s="93"/>
      <c r="AU14290" s="93"/>
      <c r="AV14290" s="93"/>
    </row>
    <row r="14291" spans="35:48" x14ac:dyDescent="0.55000000000000004">
      <c r="AI14291" s="278" t="s">
        <v>69406</v>
      </c>
      <c r="AJ14291" s="279">
        <v>15540</v>
      </c>
      <c r="AL14291" s="246" t="s">
        <v>43033</v>
      </c>
      <c r="AM14291" s="247">
        <v>5255.73</v>
      </c>
      <c r="AO14291" s="226" t="s">
        <v>53945</v>
      </c>
      <c r="AP14291" s="227">
        <v>5025.43</v>
      </c>
      <c r="AR14291" s="207" t="s">
        <v>28138</v>
      </c>
      <c r="AS14291" s="208">
        <v>2700</v>
      </c>
      <c r="AT14291" s="93"/>
      <c r="AU14291" s="93"/>
      <c r="AV14291" s="93"/>
    </row>
    <row r="14292" spans="35:48" x14ac:dyDescent="0.55000000000000004">
      <c r="AI14292" s="278" t="s">
        <v>47545</v>
      </c>
      <c r="AJ14292" s="279">
        <v>1889499.22</v>
      </c>
      <c r="AL14292" s="246" t="s">
        <v>47327</v>
      </c>
      <c r="AM14292" s="247">
        <v>12175</v>
      </c>
      <c r="AO14292" s="226" t="s">
        <v>43003</v>
      </c>
      <c r="AP14292" s="227">
        <v>39885.86</v>
      </c>
      <c r="AR14292" s="207" t="s">
        <v>28139</v>
      </c>
      <c r="AS14292" s="208">
        <v>5297.5</v>
      </c>
      <c r="AT14292" s="93"/>
      <c r="AU14292" s="93"/>
      <c r="AV14292" s="93"/>
    </row>
    <row r="14293" spans="35:48" x14ac:dyDescent="0.55000000000000004">
      <c r="AI14293" s="278" t="s">
        <v>23505</v>
      </c>
      <c r="AJ14293" s="279">
        <v>-1846.71</v>
      </c>
      <c r="AL14293" s="246" t="s">
        <v>60793</v>
      </c>
      <c r="AM14293" s="247">
        <v>7666.33</v>
      </c>
      <c r="AO14293" s="226" t="s">
        <v>49202</v>
      </c>
      <c r="AP14293" s="227">
        <v>89956</v>
      </c>
      <c r="AR14293" s="207" t="s">
        <v>28140</v>
      </c>
      <c r="AS14293" s="208">
        <v>500</v>
      </c>
      <c r="AT14293" s="93"/>
      <c r="AU14293" s="93"/>
      <c r="AV14293" s="93"/>
    </row>
    <row r="14294" spans="35:48" x14ac:dyDescent="0.55000000000000004">
      <c r="AI14294" s="278" t="s">
        <v>13881</v>
      </c>
      <c r="AJ14294" s="279">
        <v>4071796.32</v>
      </c>
      <c r="AL14294" s="246" t="s">
        <v>35799</v>
      </c>
      <c r="AM14294" s="247">
        <v>9943.0300000000007</v>
      </c>
      <c r="AO14294" s="226" t="s">
        <v>45698</v>
      </c>
      <c r="AP14294" s="227">
        <v>72033.119999999995</v>
      </c>
      <c r="AR14294" s="207" t="s">
        <v>28141</v>
      </c>
      <c r="AS14294" s="208">
        <v>3793.86</v>
      </c>
      <c r="AT14294" s="93"/>
      <c r="AU14294" s="93"/>
      <c r="AV14294" s="93"/>
    </row>
    <row r="14295" spans="35:48" x14ac:dyDescent="0.55000000000000004">
      <c r="AI14295" s="278" t="s">
        <v>13882</v>
      </c>
      <c r="AJ14295" s="279">
        <v>11843131.84</v>
      </c>
      <c r="AL14295" s="246" t="s">
        <v>62283</v>
      </c>
      <c r="AM14295" s="247">
        <v>6069</v>
      </c>
      <c r="AO14295" s="226" t="s">
        <v>45699</v>
      </c>
      <c r="AP14295" s="227">
        <v>5510.88</v>
      </c>
      <c r="AR14295" s="207" t="s">
        <v>28142</v>
      </c>
      <c r="AS14295" s="208">
        <v>265.55</v>
      </c>
      <c r="AT14295" s="93"/>
      <c r="AU14295" s="93"/>
      <c r="AV14295" s="93"/>
    </row>
    <row r="14296" spans="35:48" x14ac:dyDescent="0.55000000000000004">
      <c r="AI14296" s="278" t="s">
        <v>23506</v>
      </c>
      <c r="AJ14296" s="279">
        <v>3384636.62</v>
      </c>
      <c r="AL14296" s="246" t="s">
        <v>34271</v>
      </c>
      <c r="AM14296" s="247">
        <v>9018.66</v>
      </c>
      <c r="AO14296" s="226" t="s">
        <v>28841</v>
      </c>
      <c r="AP14296" s="227">
        <v>212784</v>
      </c>
      <c r="AR14296" s="207" t="s">
        <v>28143</v>
      </c>
      <c r="AS14296" s="208">
        <v>46251.14</v>
      </c>
      <c r="AT14296" s="93"/>
      <c r="AU14296" s="93"/>
      <c r="AV14296" s="93"/>
    </row>
    <row r="14297" spans="35:48" x14ac:dyDescent="0.55000000000000004">
      <c r="AI14297" s="278" t="s">
        <v>23507</v>
      </c>
      <c r="AJ14297" s="279">
        <v>235005.68</v>
      </c>
      <c r="AL14297" s="246" t="s">
        <v>60794</v>
      </c>
      <c r="AM14297" s="247">
        <v>1000</v>
      </c>
      <c r="AO14297" s="226" t="s">
        <v>28842</v>
      </c>
      <c r="AP14297" s="227">
        <v>220045</v>
      </c>
      <c r="AR14297" s="207" t="s">
        <v>28144</v>
      </c>
      <c r="AS14297" s="208">
        <v>17948.89</v>
      </c>
      <c r="AT14297" s="93"/>
      <c r="AU14297" s="93"/>
      <c r="AV14297" s="93"/>
    </row>
    <row r="14298" spans="35:48" x14ac:dyDescent="0.55000000000000004">
      <c r="AI14298" s="278" t="s">
        <v>23508</v>
      </c>
      <c r="AJ14298" s="279">
        <v>4151.1099999999997</v>
      </c>
      <c r="AL14298" s="246" t="s">
        <v>59911</v>
      </c>
      <c r="AM14298" s="247">
        <v>19770.45</v>
      </c>
      <c r="AO14298" s="226" t="s">
        <v>14378</v>
      </c>
      <c r="AP14298" s="227">
        <v>104941</v>
      </c>
      <c r="AR14298" s="207" t="s">
        <v>28145</v>
      </c>
      <c r="AS14298" s="208">
        <v>10790</v>
      </c>
      <c r="AT14298" s="93"/>
      <c r="AU14298" s="93"/>
      <c r="AV14298" s="93"/>
    </row>
    <row r="14299" spans="35:48" x14ac:dyDescent="0.55000000000000004">
      <c r="AI14299" s="278" t="s">
        <v>23509</v>
      </c>
      <c r="AJ14299" s="279">
        <v>33211042.710000001</v>
      </c>
      <c r="AL14299" s="246" t="s">
        <v>57926</v>
      </c>
      <c r="AM14299" s="247">
        <v>230</v>
      </c>
      <c r="AO14299" s="226" t="s">
        <v>28850</v>
      </c>
      <c r="AP14299" s="227">
        <v>9970.33</v>
      </c>
      <c r="AR14299" s="207" t="s">
        <v>28146</v>
      </c>
      <c r="AS14299" s="208">
        <v>73198.740000000005</v>
      </c>
      <c r="AT14299" s="93"/>
      <c r="AU14299" s="93"/>
      <c r="AV14299" s="93"/>
    </row>
    <row r="14300" spans="35:48" x14ac:dyDescent="0.55000000000000004">
      <c r="AI14300" s="278" t="s">
        <v>23510</v>
      </c>
      <c r="AJ14300" s="279">
        <v>7040506.1600000001</v>
      </c>
      <c r="AL14300" s="246" t="s">
        <v>47332</v>
      </c>
      <c r="AM14300" s="247">
        <v>43994.37</v>
      </c>
      <c r="AO14300" s="226" t="s">
        <v>28851</v>
      </c>
      <c r="AP14300" s="227">
        <v>728</v>
      </c>
      <c r="AR14300" s="207" t="s">
        <v>28147</v>
      </c>
      <c r="AS14300" s="208">
        <v>3785.7</v>
      </c>
      <c r="AT14300" s="93"/>
      <c r="AU14300" s="93"/>
      <c r="AV14300" s="93"/>
    </row>
    <row r="14301" spans="35:48" x14ac:dyDescent="0.55000000000000004">
      <c r="AI14301" s="278" t="s">
        <v>23511</v>
      </c>
      <c r="AJ14301" s="279">
        <v>19983.47</v>
      </c>
      <c r="AL14301" s="246" t="s">
        <v>47333</v>
      </c>
      <c r="AM14301" s="247">
        <v>3249.83</v>
      </c>
      <c r="AO14301" s="226" t="s">
        <v>28852</v>
      </c>
      <c r="AP14301" s="227">
        <v>2150.75</v>
      </c>
      <c r="AR14301" s="207" t="s">
        <v>28148</v>
      </c>
      <c r="AS14301" s="208">
        <v>2650.45</v>
      </c>
      <c r="AT14301" s="93"/>
      <c r="AU14301" s="93"/>
      <c r="AV14301" s="93"/>
    </row>
    <row r="14302" spans="35:48" x14ac:dyDescent="0.55000000000000004">
      <c r="AI14302" s="278" t="s">
        <v>23512</v>
      </c>
      <c r="AJ14302" s="279">
        <v>6423.98</v>
      </c>
      <c r="AL14302" s="246" t="s">
        <v>47334</v>
      </c>
      <c r="AM14302" s="247">
        <v>8120.16</v>
      </c>
      <c r="AO14302" s="226" t="s">
        <v>28853</v>
      </c>
      <c r="AP14302" s="227">
        <v>54973.79</v>
      </c>
      <c r="AR14302" s="207" t="s">
        <v>28149</v>
      </c>
      <c r="AS14302" s="208">
        <v>18145.12</v>
      </c>
      <c r="AT14302" s="93"/>
      <c r="AU14302" s="93"/>
      <c r="AV14302" s="93"/>
    </row>
    <row r="14303" spans="35:48" x14ac:dyDescent="0.55000000000000004">
      <c r="AI14303" s="278" t="s">
        <v>23513</v>
      </c>
      <c r="AJ14303" s="279">
        <v>10756136.460000001</v>
      </c>
      <c r="AL14303" s="246" t="s">
        <v>53975</v>
      </c>
      <c r="AM14303" s="247">
        <v>29057.67</v>
      </c>
      <c r="AO14303" s="226" t="s">
        <v>36787</v>
      </c>
      <c r="AP14303" s="227">
        <v>73493.509999999995</v>
      </c>
      <c r="AR14303" s="207" t="s">
        <v>28150</v>
      </c>
      <c r="AS14303" s="208">
        <v>2660.47</v>
      </c>
      <c r="AT14303" s="93"/>
      <c r="AU14303" s="93"/>
      <c r="AV14303" s="93"/>
    </row>
    <row r="14304" spans="35:48" x14ac:dyDescent="0.55000000000000004">
      <c r="AI14304" s="278" t="s">
        <v>23514</v>
      </c>
      <c r="AJ14304" s="279">
        <v>843038.08</v>
      </c>
      <c r="AL14304" s="246" t="s">
        <v>59912</v>
      </c>
      <c r="AM14304" s="247">
        <v>10617</v>
      </c>
      <c r="AO14304" s="226" t="s">
        <v>28854</v>
      </c>
      <c r="AP14304" s="227">
        <v>459651.62</v>
      </c>
      <c r="AR14304" s="207" t="s">
        <v>28151</v>
      </c>
      <c r="AS14304" s="208">
        <v>1374.12</v>
      </c>
      <c r="AT14304" s="93"/>
      <c r="AU14304" s="93"/>
      <c r="AV14304" s="93"/>
    </row>
    <row r="14305" spans="35:48" x14ac:dyDescent="0.55000000000000004">
      <c r="AI14305" s="278" t="s">
        <v>63507</v>
      </c>
      <c r="AJ14305" s="279">
        <v>409740.41</v>
      </c>
      <c r="AL14305" s="246" t="s">
        <v>49218</v>
      </c>
      <c r="AM14305" s="247">
        <v>5460.86</v>
      </c>
      <c r="AO14305" s="226" t="s">
        <v>45700</v>
      </c>
      <c r="AP14305" s="227">
        <v>28785505</v>
      </c>
      <c r="AR14305" s="207" t="s">
        <v>28152</v>
      </c>
      <c r="AS14305" s="208">
        <v>2271.11</v>
      </c>
      <c r="AT14305" s="93"/>
      <c r="AU14305" s="93"/>
      <c r="AV14305" s="93"/>
    </row>
    <row r="14306" spans="35:48" x14ac:dyDescent="0.55000000000000004">
      <c r="AI14306" s="278" t="s">
        <v>66784</v>
      </c>
      <c r="AJ14306" s="279">
        <v>96017.78</v>
      </c>
      <c r="AL14306" s="246" t="s">
        <v>57927</v>
      </c>
      <c r="AM14306" s="247">
        <v>41666.699999999997</v>
      </c>
      <c r="AO14306" s="226" t="s">
        <v>45701</v>
      </c>
      <c r="AP14306" s="227">
        <v>2126427.2400000002</v>
      </c>
      <c r="AR14306" s="207" t="s">
        <v>28153</v>
      </c>
      <c r="AS14306" s="208">
        <v>2068.31</v>
      </c>
      <c r="AT14306" s="93"/>
      <c r="AU14306" s="93"/>
      <c r="AV14306" s="93"/>
    </row>
    <row r="14307" spans="35:48" x14ac:dyDescent="0.55000000000000004">
      <c r="AI14307" s="278" t="s">
        <v>47546</v>
      </c>
      <c r="AJ14307" s="279">
        <v>148.35</v>
      </c>
      <c r="AL14307" s="246" t="s">
        <v>57928</v>
      </c>
      <c r="AM14307" s="247">
        <v>44166.69</v>
      </c>
      <c r="AO14307" s="226" t="s">
        <v>39560</v>
      </c>
      <c r="AP14307" s="227">
        <v>625944.51</v>
      </c>
      <c r="AR14307" s="207" t="s">
        <v>28154</v>
      </c>
      <c r="AS14307" s="208">
        <v>5788.16</v>
      </c>
      <c r="AT14307" s="93"/>
      <c r="AU14307" s="93"/>
      <c r="AV14307" s="93"/>
    </row>
    <row r="14308" spans="35:48" x14ac:dyDescent="0.55000000000000004">
      <c r="AI14308" s="278" t="s">
        <v>60932</v>
      </c>
      <c r="AJ14308" s="279">
        <v>133475</v>
      </c>
      <c r="AL14308" s="246" t="s">
        <v>57929</v>
      </c>
      <c r="AM14308" s="247">
        <v>6263.03</v>
      </c>
      <c r="AO14308" s="226" t="s">
        <v>39561</v>
      </c>
      <c r="AP14308" s="227">
        <v>2009.31</v>
      </c>
      <c r="AR14308" s="207" t="s">
        <v>28155</v>
      </c>
      <c r="AS14308" s="208">
        <v>12001.6</v>
      </c>
      <c r="AT14308" s="93"/>
      <c r="AU14308" s="93"/>
      <c r="AV14308" s="93"/>
    </row>
    <row r="14309" spans="35:48" x14ac:dyDescent="0.55000000000000004">
      <c r="AI14309" s="278" t="s">
        <v>23516</v>
      </c>
      <c r="AJ14309" s="279">
        <v>13698197.630000001</v>
      </c>
      <c r="AL14309" s="246" t="s">
        <v>53976</v>
      </c>
      <c r="AM14309" s="247">
        <v>3741</v>
      </c>
      <c r="AO14309" s="226" t="s">
        <v>34225</v>
      </c>
      <c r="AP14309" s="227">
        <v>150149.04999999999</v>
      </c>
      <c r="AR14309" s="207" t="s">
        <v>28156</v>
      </c>
      <c r="AS14309" s="208">
        <v>21445.62</v>
      </c>
      <c r="AT14309" s="93"/>
      <c r="AU14309" s="93"/>
      <c r="AV14309" s="93"/>
    </row>
    <row r="14310" spans="35:48" x14ac:dyDescent="0.55000000000000004">
      <c r="AI14310" s="278" t="s">
        <v>65164</v>
      </c>
      <c r="AJ14310" s="279">
        <v>30929.08</v>
      </c>
      <c r="AL14310" s="246" t="s">
        <v>49221</v>
      </c>
      <c r="AM14310" s="247">
        <v>6287</v>
      </c>
      <c r="AO14310" s="226" t="s">
        <v>45702</v>
      </c>
      <c r="AP14310" s="227">
        <v>12576.55</v>
      </c>
      <c r="AR14310" s="207" t="s">
        <v>28157</v>
      </c>
      <c r="AS14310" s="208">
        <v>3110.11</v>
      </c>
      <c r="AT14310" s="93"/>
      <c r="AU14310" s="93"/>
      <c r="AV14310" s="93"/>
    </row>
    <row r="14311" spans="35:48" x14ac:dyDescent="0.55000000000000004">
      <c r="AI14311" s="278" t="s">
        <v>23517</v>
      </c>
      <c r="AJ14311" s="279">
        <v>8685865.9499999993</v>
      </c>
      <c r="AL14311" s="246" t="s">
        <v>64993</v>
      </c>
      <c r="AM14311" s="247">
        <v>-1173.32</v>
      </c>
      <c r="AO14311" s="226" t="s">
        <v>28860</v>
      </c>
      <c r="AP14311" s="227">
        <v>1495689.75</v>
      </c>
      <c r="AR14311" s="207" t="s">
        <v>28158</v>
      </c>
      <c r="AS14311" s="208">
        <v>3495.63</v>
      </c>
      <c r="AT14311" s="93"/>
      <c r="AU14311" s="93"/>
      <c r="AV14311" s="93"/>
    </row>
    <row r="14312" spans="35:48" x14ac:dyDescent="0.55000000000000004">
      <c r="AI14312" s="278" t="s">
        <v>23518</v>
      </c>
      <c r="AJ14312" s="279">
        <v>1398870.64</v>
      </c>
      <c r="AL14312" s="246" t="s">
        <v>60795</v>
      </c>
      <c r="AM14312" s="247">
        <v>670.31</v>
      </c>
      <c r="AO14312" s="226" t="s">
        <v>34226</v>
      </c>
      <c r="AP14312" s="227">
        <v>157138.79</v>
      </c>
      <c r="AR14312" s="207" t="s">
        <v>28159</v>
      </c>
      <c r="AS14312" s="208">
        <v>35690.92</v>
      </c>
      <c r="AT14312" s="93"/>
      <c r="AU14312" s="93"/>
      <c r="AV14312" s="93"/>
    </row>
    <row r="14313" spans="35:48" x14ac:dyDescent="0.55000000000000004">
      <c r="AI14313" s="278" t="s">
        <v>62983</v>
      </c>
      <c r="AJ14313" s="279">
        <v>1466066.02</v>
      </c>
      <c r="AL14313" s="246" t="s">
        <v>29242</v>
      </c>
      <c r="AM14313" s="247">
        <v>503.01</v>
      </c>
      <c r="AO14313" s="226" t="s">
        <v>28861</v>
      </c>
      <c r="AP14313" s="227">
        <v>3518166.26</v>
      </c>
      <c r="AR14313" s="207" t="s">
        <v>14270</v>
      </c>
      <c r="AS14313" s="208">
        <v>21393.919999999998</v>
      </c>
      <c r="AT14313" s="93"/>
      <c r="AU14313" s="93"/>
      <c r="AV14313" s="93"/>
    </row>
    <row r="14314" spans="35:48" x14ac:dyDescent="0.55000000000000004">
      <c r="AI14314" s="278" t="s">
        <v>23519</v>
      </c>
      <c r="AJ14314" s="279">
        <v>15065.15</v>
      </c>
      <c r="AL14314" s="246" t="s">
        <v>60796</v>
      </c>
      <c r="AM14314" s="247">
        <v>3436.5</v>
      </c>
      <c r="AO14314" s="226" t="s">
        <v>34227</v>
      </c>
      <c r="AP14314" s="227">
        <v>425647.5</v>
      </c>
      <c r="AR14314" s="207" t="s">
        <v>14271</v>
      </c>
      <c r="AS14314" s="208">
        <v>3000</v>
      </c>
      <c r="AT14314" s="93"/>
      <c r="AU14314" s="93"/>
      <c r="AV14314" s="93"/>
    </row>
    <row r="14315" spans="35:48" x14ac:dyDescent="0.55000000000000004">
      <c r="AI14315" s="278" t="s">
        <v>49388</v>
      </c>
      <c r="AJ14315" s="279">
        <v>833294.93</v>
      </c>
      <c r="AL14315" s="246" t="s">
        <v>60797</v>
      </c>
      <c r="AM14315" s="247">
        <v>262.89</v>
      </c>
      <c r="AO14315" s="226" t="s">
        <v>34228</v>
      </c>
      <c r="AP14315" s="227">
        <v>141642.93</v>
      </c>
      <c r="AR14315" s="207" t="s">
        <v>14273</v>
      </c>
      <c r="AS14315" s="208">
        <v>1866.15</v>
      </c>
      <c r="AT14315" s="93"/>
      <c r="AU14315" s="93"/>
      <c r="AV14315" s="93"/>
    </row>
    <row r="14316" spans="35:48" x14ac:dyDescent="0.55000000000000004">
      <c r="AI14316" s="278" t="s">
        <v>58774</v>
      </c>
      <c r="AJ14316" s="279">
        <v>101124.27</v>
      </c>
      <c r="AL14316" s="246" t="s">
        <v>60798</v>
      </c>
      <c r="AM14316" s="247">
        <v>42.61</v>
      </c>
      <c r="AO14316" s="226" t="s">
        <v>34229</v>
      </c>
      <c r="AP14316" s="227">
        <v>1022224.45</v>
      </c>
      <c r="AR14316" s="207" t="s">
        <v>14274</v>
      </c>
      <c r="AS14316" s="208">
        <v>4181.96</v>
      </c>
      <c r="AT14316" s="93"/>
      <c r="AU14316" s="93"/>
      <c r="AV14316" s="93"/>
    </row>
    <row r="14317" spans="35:48" x14ac:dyDescent="0.55000000000000004">
      <c r="AI14317" s="278" t="s">
        <v>66785</v>
      </c>
      <c r="AJ14317" s="279">
        <v>6773.61</v>
      </c>
      <c r="AL14317" s="246" t="s">
        <v>60799</v>
      </c>
      <c r="AM14317" s="247">
        <v>10.53</v>
      </c>
      <c r="AO14317" s="226" t="s">
        <v>34230</v>
      </c>
      <c r="AP14317" s="227">
        <v>3125.46</v>
      </c>
      <c r="AR14317" s="207" t="s">
        <v>28160</v>
      </c>
      <c r="AS14317" s="208">
        <v>10831.08</v>
      </c>
      <c r="AT14317" s="93"/>
      <c r="AU14317" s="93"/>
      <c r="AV14317" s="93"/>
    </row>
    <row r="14318" spans="35:48" x14ac:dyDescent="0.55000000000000004">
      <c r="AI14318" s="278" t="s">
        <v>23520</v>
      </c>
      <c r="AJ14318" s="279">
        <v>1166135.08</v>
      </c>
      <c r="AL14318" s="246" t="s">
        <v>60800</v>
      </c>
      <c r="AM14318" s="247">
        <v>27.46</v>
      </c>
      <c r="AO14318" s="226" t="s">
        <v>34231</v>
      </c>
      <c r="AP14318" s="227">
        <v>1007234.58</v>
      </c>
      <c r="AR14318" s="207" t="s">
        <v>28161</v>
      </c>
      <c r="AS14318" s="208">
        <v>13327.2</v>
      </c>
      <c r="AT14318" s="93"/>
      <c r="AU14318" s="93"/>
      <c r="AV14318" s="93"/>
    </row>
    <row r="14319" spans="35:48" x14ac:dyDescent="0.55000000000000004">
      <c r="AI14319" s="278" t="s">
        <v>23521</v>
      </c>
      <c r="AJ14319" s="279">
        <v>470855.66</v>
      </c>
      <c r="AL14319" s="246" t="s">
        <v>29245</v>
      </c>
      <c r="AM14319" s="247">
        <v>31.55</v>
      </c>
      <c r="AO14319" s="226" t="s">
        <v>35766</v>
      </c>
      <c r="AP14319" s="227">
        <v>5751150.0499999998</v>
      </c>
      <c r="AR14319" s="207" t="s">
        <v>28162</v>
      </c>
      <c r="AS14319" s="208">
        <v>6284.91</v>
      </c>
      <c r="AT14319" s="93"/>
      <c r="AU14319" s="93"/>
      <c r="AV14319" s="93"/>
    </row>
    <row r="14320" spans="35:48" x14ac:dyDescent="0.55000000000000004">
      <c r="AI14320" s="278" t="s">
        <v>23522</v>
      </c>
      <c r="AJ14320" s="279">
        <v>6831011.8399999999</v>
      </c>
      <c r="AL14320" s="246" t="s">
        <v>64994</v>
      </c>
      <c r="AM14320" s="247">
        <v>-3811.54</v>
      </c>
      <c r="AO14320" s="226" t="s">
        <v>34232</v>
      </c>
      <c r="AP14320" s="227">
        <v>235705.41</v>
      </c>
      <c r="AR14320" s="207" t="s">
        <v>28163</v>
      </c>
      <c r="AS14320" s="208">
        <v>23138</v>
      </c>
      <c r="AT14320" s="93"/>
      <c r="AU14320" s="93"/>
      <c r="AV14320" s="93"/>
    </row>
    <row r="14321" spans="35:48" x14ac:dyDescent="0.55000000000000004">
      <c r="AI14321" s="278" t="s">
        <v>61135</v>
      </c>
      <c r="AJ14321" s="279">
        <v>-60000</v>
      </c>
      <c r="AL14321" s="246" t="s">
        <v>43036</v>
      </c>
      <c r="AM14321" s="247">
        <v>130.44999999999999</v>
      </c>
      <c r="AO14321" s="226" t="s">
        <v>28862</v>
      </c>
      <c r="AP14321" s="227">
        <v>270058.65000000002</v>
      </c>
      <c r="AR14321" s="207" t="s">
        <v>28164</v>
      </c>
      <c r="AS14321" s="208">
        <v>2200</v>
      </c>
      <c r="AT14321" s="93"/>
      <c r="AU14321" s="93"/>
      <c r="AV14321" s="93"/>
    </row>
    <row r="14322" spans="35:48" x14ac:dyDescent="0.55000000000000004">
      <c r="AI14322" s="278" t="s">
        <v>23548</v>
      </c>
      <c r="AJ14322" s="279">
        <v>238703.17</v>
      </c>
      <c r="AL14322" s="246" t="s">
        <v>64995</v>
      </c>
      <c r="AM14322" s="247">
        <v>-72.84</v>
      </c>
      <c r="AO14322" s="226" t="s">
        <v>28863</v>
      </c>
      <c r="AP14322" s="227">
        <v>1085</v>
      </c>
      <c r="AR14322" s="207" t="s">
        <v>28165</v>
      </c>
      <c r="AS14322" s="208">
        <v>11858</v>
      </c>
      <c r="AT14322" s="93"/>
      <c r="AU14322" s="93"/>
      <c r="AV14322" s="93"/>
    </row>
    <row r="14323" spans="35:48" x14ac:dyDescent="0.55000000000000004">
      <c r="AI14323" s="278" t="s">
        <v>23549</v>
      </c>
      <c r="AJ14323" s="279">
        <v>740108.26</v>
      </c>
      <c r="AL14323" s="246" t="s">
        <v>64996</v>
      </c>
      <c r="AM14323" s="247">
        <v>32000</v>
      </c>
      <c r="AO14323" s="226" t="s">
        <v>28864</v>
      </c>
      <c r="AP14323" s="227">
        <v>1128367.31</v>
      </c>
      <c r="AR14323" s="207" t="s">
        <v>28166</v>
      </c>
      <c r="AS14323" s="208">
        <v>29.49</v>
      </c>
      <c r="AT14323" s="93"/>
      <c r="AU14323" s="93"/>
      <c r="AV14323" s="93"/>
    </row>
    <row r="14324" spans="35:48" x14ac:dyDescent="0.55000000000000004">
      <c r="AI14324" s="278" t="s">
        <v>33843</v>
      </c>
      <c r="AJ14324" s="279">
        <v>127836.5</v>
      </c>
      <c r="AL14324" s="246" t="s">
        <v>60801</v>
      </c>
      <c r="AM14324" s="247">
        <v>2590</v>
      </c>
      <c r="AO14324" s="226" t="s">
        <v>28865</v>
      </c>
      <c r="AP14324" s="227">
        <v>379199.25</v>
      </c>
      <c r="AR14324" s="207" t="s">
        <v>28167</v>
      </c>
      <c r="AS14324" s="208">
        <v>1077.74</v>
      </c>
      <c r="AT14324" s="93"/>
      <c r="AU14324" s="93"/>
      <c r="AV14324" s="93"/>
    </row>
    <row r="14325" spans="35:48" x14ac:dyDescent="0.55000000000000004">
      <c r="AI14325" s="278" t="s">
        <v>62893</v>
      </c>
      <c r="AJ14325" s="279">
        <v>47883.57</v>
      </c>
      <c r="AL14325" s="246" t="s">
        <v>60802</v>
      </c>
      <c r="AM14325" s="247">
        <v>34804.449999999997</v>
      </c>
      <c r="AO14325" s="226" t="s">
        <v>34233</v>
      </c>
      <c r="AP14325" s="227">
        <v>116313.22</v>
      </c>
      <c r="AR14325" s="207" t="s">
        <v>28168</v>
      </c>
      <c r="AS14325" s="208">
        <v>2980.07</v>
      </c>
      <c r="AT14325" s="93"/>
      <c r="AU14325" s="93"/>
      <c r="AV14325" s="93"/>
    </row>
    <row r="14326" spans="35:48" x14ac:dyDescent="0.55000000000000004">
      <c r="AI14326" s="278" t="s">
        <v>23553</v>
      </c>
      <c r="AJ14326" s="279">
        <v>83935.73</v>
      </c>
      <c r="AL14326" s="246" t="s">
        <v>60803</v>
      </c>
      <c r="AM14326" s="247">
        <v>196.33</v>
      </c>
      <c r="AO14326" s="226" t="s">
        <v>28866</v>
      </c>
      <c r="AP14326" s="227">
        <v>7783.69</v>
      </c>
      <c r="AR14326" s="207" t="s">
        <v>28169</v>
      </c>
      <c r="AS14326" s="208">
        <v>6640</v>
      </c>
      <c r="AT14326" s="93"/>
      <c r="AU14326" s="93"/>
      <c r="AV14326" s="93"/>
    </row>
    <row r="14327" spans="35:48" x14ac:dyDescent="0.55000000000000004">
      <c r="AI14327" s="278" t="s">
        <v>13884</v>
      </c>
      <c r="AJ14327" s="279">
        <v>220517.53</v>
      </c>
      <c r="AL14327" s="246" t="s">
        <v>60804</v>
      </c>
      <c r="AM14327" s="247">
        <v>38.840000000000003</v>
      </c>
      <c r="AO14327" s="226" t="s">
        <v>34234</v>
      </c>
      <c r="AP14327" s="227">
        <v>4601.3</v>
      </c>
      <c r="AR14327" s="207" t="s">
        <v>28170</v>
      </c>
      <c r="AS14327" s="208">
        <v>273.24</v>
      </c>
      <c r="AT14327" s="93"/>
      <c r="AU14327" s="93"/>
      <c r="AV14327" s="93"/>
    </row>
    <row r="14328" spans="35:48" x14ac:dyDescent="0.55000000000000004">
      <c r="AI14328" s="278" t="s">
        <v>23554</v>
      </c>
      <c r="AJ14328" s="279">
        <v>5510.83</v>
      </c>
      <c r="AL14328" s="246" t="s">
        <v>60805</v>
      </c>
      <c r="AM14328" s="247">
        <v>83.52</v>
      </c>
      <c r="AO14328" s="226" t="s">
        <v>28867</v>
      </c>
      <c r="AP14328" s="227">
        <v>1141586.3400000001</v>
      </c>
      <c r="AR14328" s="207" t="s">
        <v>28171</v>
      </c>
      <c r="AS14328" s="208">
        <v>23836.94</v>
      </c>
      <c r="AT14328" s="93"/>
      <c r="AU14328" s="93"/>
      <c r="AV14328" s="93"/>
    </row>
    <row r="14329" spans="35:48" x14ac:dyDescent="0.55000000000000004">
      <c r="AI14329" s="278" t="s">
        <v>54441</v>
      </c>
      <c r="AJ14329" s="279">
        <v>4343.6499999999996</v>
      </c>
      <c r="AL14329" s="246" t="s">
        <v>60806</v>
      </c>
      <c r="AM14329" s="247">
        <v>5.65</v>
      </c>
      <c r="AO14329" s="226" t="s">
        <v>28868</v>
      </c>
      <c r="AP14329" s="227">
        <v>5759.38</v>
      </c>
      <c r="AR14329" s="207" t="s">
        <v>28172</v>
      </c>
      <c r="AS14329" s="208">
        <v>12068.36</v>
      </c>
      <c r="AT14329" s="93"/>
      <c r="AU14329" s="93"/>
      <c r="AV14329" s="93"/>
    </row>
    <row r="14330" spans="35:48" x14ac:dyDescent="0.55000000000000004">
      <c r="AI14330" s="278" t="s">
        <v>23555</v>
      </c>
      <c r="AJ14330" s="279">
        <v>849.18</v>
      </c>
      <c r="AL14330" s="246" t="s">
        <v>60807</v>
      </c>
      <c r="AM14330" s="247">
        <v>13.86</v>
      </c>
      <c r="AO14330" s="226" t="s">
        <v>28870</v>
      </c>
      <c r="AP14330" s="227">
        <v>136070</v>
      </c>
      <c r="AR14330" s="207" t="s">
        <v>28173</v>
      </c>
      <c r="AS14330" s="208">
        <v>4400</v>
      </c>
      <c r="AT14330" s="93"/>
      <c r="AU14330" s="93"/>
      <c r="AV14330" s="93"/>
    </row>
    <row r="14331" spans="35:48" x14ac:dyDescent="0.55000000000000004">
      <c r="AI14331" s="278" t="s">
        <v>23556</v>
      </c>
      <c r="AJ14331" s="279">
        <v>16102.75</v>
      </c>
      <c r="AL14331" s="246" t="s">
        <v>60808</v>
      </c>
      <c r="AM14331" s="247">
        <v>4.58</v>
      </c>
      <c r="AO14331" s="226" t="s">
        <v>45703</v>
      </c>
      <c r="AP14331" s="227">
        <v>1201258</v>
      </c>
      <c r="AR14331" s="207" t="s">
        <v>28174</v>
      </c>
      <c r="AS14331" s="208">
        <v>7931.16</v>
      </c>
      <c r="AT14331" s="93"/>
      <c r="AU14331" s="93"/>
      <c r="AV14331" s="93"/>
    </row>
    <row r="14332" spans="35:48" x14ac:dyDescent="0.55000000000000004">
      <c r="AI14332" s="278" t="s">
        <v>23557</v>
      </c>
      <c r="AJ14332" s="279">
        <v>40140.339999999997</v>
      </c>
      <c r="AL14332" s="246" t="s">
        <v>60809</v>
      </c>
      <c r="AM14332" s="247">
        <v>0.46</v>
      </c>
      <c r="AO14332" s="226" t="s">
        <v>28871</v>
      </c>
      <c r="AP14332" s="227">
        <v>625778.52</v>
      </c>
      <c r="AR14332" s="207" t="s">
        <v>28175</v>
      </c>
      <c r="AS14332" s="208">
        <v>841.78</v>
      </c>
      <c r="AT14332" s="93"/>
      <c r="AU14332" s="93"/>
      <c r="AV14332" s="93"/>
    </row>
    <row r="14333" spans="35:48" x14ac:dyDescent="0.55000000000000004">
      <c r="AI14333" s="278" t="s">
        <v>23592</v>
      </c>
      <c r="AJ14333" s="279">
        <v>44835.519999999997</v>
      </c>
      <c r="AL14333" s="246" t="s">
        <v>43046</v>
      </c>
      <c r="AM14333" s="247">
        <v>1093.8800000000001</v>
      </c>
      <c r="AO14333" s="226" t="s">
        <v>28872</v>
      </c>
      <c r="AP14333" s="227">
        <v>1004920.64</v>
      </c>
      <c r="AR14333" s="207" t="s">
        <v>28176</v>
      </c>
      <c r="AS14333" s="208">
        <v>2673.36</v>
      </c>
      <c r="AT14333" s="93"/>
      <c r="AU14333" s="93"/>
      <c r="AV14333" s="93"/>
    </row>
    <row r="14334" spans="35:48" x14ac:dyDescent="0.55000000000000004">
      <c r="AI14334" s="278" t="s">
        <v>56822</v>
      </c>
      <c r="AJ14334" s="279">
        <v>7280</v>
      </c>
      <c r="AL14334" s="246" t="s">
        <v>64997</v>
      </c>
      <c r="AM14334" s="247">
        <v>24817.58</v>
      </c>
      <c r="AO14334" s="226" t="s">
        <v>50472</v>
      </c>
      <c r="AP14334" s="227">
        <v>585948.17000000004</v>
      </c>
      <c r="AR14334" s="207" t="s">
        <v>28177</v>
      </c>
      <c r="AS14334" s="208">
        <v>2649.31</v>
      </c>
      <c r="AT14334" s="93"/>
      <c r="AU14334" s="93"/>
      <c r="AV14334" s="93"/>
    </row>
    <row r="14335" spans="35:48" x14ac:dyDescent="0.55000000000000004">
      <c r="AI14335" s="278" t="s">
        <v>39303</v>
      </c>
      <c r="AJ14335" s="279">
        <v>36350.620000000003</v>
      </c>
      <c r="AL14335" s="246" t="s">
        <v>64998</v>
      </c>
      <c r="AM14335" s="247">
        <v>1789.76</v>
      </c>
      <c r="AO14335" s="226" t="s">
        <v>49203</v>
      </c>
      <c r="AP14335" s="227">
        <v>10444.82</v>
      </c>
      <c r="AR14335" s="207" t="s">
        <v>28178</v>
      </c>
      <c r="AS14335" s="208">
        <v>26070.39</v>
      </c>
      <c r="AT14335" s="93"/>
      <c r="AU14335" s="93"/>
      <c r="AV14335" s="93"/>
    </row>
    <row r="14336" spans="35:48" x14ac:dyDescent="0.55000000000000004">
      <c r="AI14336" s="278" t="s">
        <v>43290</v>
      </c>
      <c r="AJ14336" s="279">
        <v>2820</v>
      </c>
      <c r="AL14336" s="246" t="s">
        <v>64999</v>
      </c>
      <c r="AM14336" s="247">
        <v>331.45</v>
      </c>
      <c r="AO14336" s="226" t="s">
        <v>53946</v>
      </c>
      <c r="AP14336" s="227">
        <v>315909.77</v>
      </c>
      <c r="AR14336" s="207" t="s">
        <v>28179</v>
      </c>
      <c r="AS14336" s="208">
        <v>11186</v>
      </c>
      <c r="AT14336" s="93"/>
      <c r="AU14336" s="93"/>
      <c r="AV14336" s="93"/>
    </row>
    <row r="14337" spans="35:48" x14ac:dyDescent="0.55000000000000004">
      <c r="AI14337" s="278" t="s">
        <v>63508</v>
      </c>
      <c r="AJ14337" s="279">
        <v>15364</v>
      </c>
      <c r="AL14337" s="246" t="s">
        <v>65000</v>
      </c>
      <c r="AM14337" s="247">
        <v>4373.12</v>
      </c>
      <c r="AO14337" s="226" t="s">
        <v>35767</v>
      </c>
      <c r="AP14337" s="227">
        <v>35930.35</v>
      </c>
      <c r="AR14337" s="207" t="s">
        <v>28180</v>
      </c>
      <c r="AS14337" s="208">
        <v>4779.72</v>
      </c>
      <c r="AT14337" s="93"/>
      <c r="AU14337" s="93"/>
      <c r="AV14337" s="93"/>
    </row>
    <row r="14338" spans="35:48" x14ac:dyDescent="0.55000000000000004">
      <c r="AI14338" s="278" t="s">
        <v>46092</v>
      </c>
      <c r="AJ14338" s="279">
        <v>228675</v>
      </c>
      <c r="AL14338" s="246" t="s">
        <v>65001</v>
      </c>
      <c r="AM14338" s="247">
        <v>67.91</v>
      </c>
      <c r="AO14338" s="226" t="s">
        <v>35768</v>
      </c>
      <c r="AP14338" s="227">
        <v>1124228.6499999999</v>
      </c>
      <c r="AR14338" s="207" t="s">
        <v>28181</v>
      </c>
      <c r="AS14338" s="208">
        <v>18545.240000000002</v>
      </c>
      <c r="AT14338" s="93"/>
      <c r="AU14338" s="93"/>
      <c r="AV14338" s="93"/>
    </row>
    <row r="14339" spans="35:48" x14ac:dyDescent="0.55000000000000004">
      <c r="AI14339" s="278" t="s">
        <v>56825</v>
      </c>
      <c r="AJ14339" s="279">
        <v>15680</v>
      </c>
      <c r="AL14339" s="246" t="s">
        <v>65002</v>
      </c>
      <c r="AM14339" s="247">
        <v>259.82</v>
      </c>
      <c r="AO14339" s="226" t="s">
        <v>35769</v>
      </c>
      <c r="AP14339" s="227">
        <v>16883.03</v>
      </c>
      <c r="AR14339" s="207" t="s">
        <v>28182</v>
      </c>
      <c r="AS14339" s="208">
        <v>11968.43</v>
      </c>
      <c r="AT14339" s="93"/>
      <c r="AU14339" s="93"/>
      <c r="AV14339" s="93"/>
    </row>
    <row r="14340" spans="35:48" x14ac:dyDescent="0.55000000000000004">
      <c r="AI14340" s="278" t="s">
        <v>69407</v>
      </c>
      <c r="AJ14340" s="279">
        <v>16000</v>
      </c>
      <c r="AL14340" s="246" t="s">
        <v>62284</v>
      </c>
      <c r="AM14340" s="247">
        <v>14736.67</v>
      </c>
      <c r="AO14340" s="226" t="s">
        <v>35770</v>
      </c>
      <c r="AP14340" s="227">
        <v>528254.97</v>
      </c>
      <c r="AR14340" s="207" t="s">
        <v>28183</v>
      </c>
      <c r="AS14340" s="208">
        <v>6242.83</v>
      </c>
      <c r="AT14340" s="93"/>
      <c r="AU14340" s="93"/>
      <c r="AV14340" s="93"/>
    </row>
    <row r="14341" spans="35:48" x14ac:dyDescent="0.55000000000000004">
      <c r="AI14341" s="278" t="s">
        <v>23595</v>
      </c>
      <c r="AJ14341" s="279">
        <v>27443.97</v>
      </c>
      <c r="AL14341" s="246" t="s">
        <v>53986</v>
      </c>
      <c r="AM14341" s="247">
        <v>536.25</v>
      </c>
      <c r="AO14341" s="226" t="s">
        <v>34235</v>
      </c>
      <c r="AP14341" s="227">
        <v>35690</v>
      </c>
      <c r="AR14341" s="207" t="s">
        <v>28184</v>
      </c>
      <c r="AS14341" s="208">
        <v>49737.32</v>
      </c>
      <c r="AT14341" s="93"/>
      <c r="AU14341" s="93"/>
      <c r="AV14341" s="93"/>
    </row>
    <row r="14342" spans="35:48" x14ac:dyDescent="0.55000000000000004">
      <c r="AI14342" s="278" t="s">
        <v>23596</v>
      </c>
      <c r="AJ14342" s="279">
        <v>27202.76</v>
      </c>
      <c r="AL14342" s="246" t="s">
        <v>62285</v>
      </c>
      <c r="AM14342" s="247">
        <v>20972.26</v>
      </c>
      <c r="AO14342" s="226" t="s">
        <v>34236</v>
      </c>
      <c r="AP14342" s="227">
        <v>71539.27</v>
      </c>
      <c r="AR14342" s="207" t="s">
        <v>28185</v>
      </c>
      <c r="AS14342" s="208">
        <v>1867.25</v>
      </c>
      <c r="AT14342" s="93"/>
      <c r="AU14342" s="93"/>
      <c r="AV14342" s="93"/>
    </row>
    <row r="14343" spans="35:48" x14ac:dyDescent="0.55000000000000004">
      <c r="AI14343" s="278" t="s">
        <v>56826</v>
      </c>
      <c r="AJ14343" s="279">
        <v>6406.12</v>
      </c>
      <c r="AL14343" s="246" t="s">
        <v>62286</v>
      </c>
      <c r="AM14343" s="247">
        <v>1588.24</v>
      </c>
      <c r="AO14343" s="226" t="s">
        <v>34237</v>
      </c>
      <c r="AP14343" s="227">
        <v>7955.42</v>
      </c>
      <c r="AR14343" s="207" t="s">
        <v>28186</v>
      </c>
      <c r="AS14343" s="208">
        <v>32839.25</v>
      </c>
      <c r="AT14343" s="93"/>
      <c r="AU14343" s="93"/>
      <c r="AV14343" s="93"/>
    </row>
    <row r="14344" spans="35:48" x14ac:dyDescent="0.55000000000000004">
      <c r="AI14344" s="278" t="s">
        <v>39304</v>
      </c>
      <c r="AJ14344" s="279">
        <v>835.2</v>
      </c>
      <c r="AL14344" s="246" t="s">
        <v>65003</v>
      </c>
      <c r="AM14344" s="247">
        <v>-22560.5</v>
      </c>
      <c r="AO14344" s="226" t="s">
        <v>34238</v>
      </c>
      <c r="AP14344" s="227">
        <v>22502.91</v>
      </c>
      <c r="AR14344" s="207" t="s">
        <v>28187</v>
      </c>
      <c r="AS14344" s="208">
        <v>1552.73</v>
      </c>
      <c r="AT14344" s="93"/>
      <c r="AU14344" s="93"/>
      <c r="AV14344" s="93"/>
    </row>
    <row r="14345" spans="35:48" x14ac:dyDescent="0.55000000000000004">
      <c r="AI14345" s="278" t="s">
        <v>23597</v>
      </c>
      <c r="AJ14345" s="279">
        <v>115089.13</v>
      </c>
      <c r="AL14345" s="246" t="s">
        <v>62287</v>
      </c>
      <c r="AM14345" s="247">
        <v>26939</v>
      </c>
      <c r="AO14345" s="226" t="s">
        <v>34239</v>
      </c>
      <c r="AP14345" s="227">
        <v>461.09</v>
      </c>
      <c r="AR14345" s="207" t="s">
        <v>28188</v>
      </c>
      <c r="AS14345" s="208">
        <v>7971.6</v>
      </c>
      <c r="AT14345" s="93"/>
      <c r="AU14345" s="93"/>
      <c r="AV14345" s="93"/>
    </row>
    <row r="14346" spans="35:48" x14ac:dyDescent="0.55000000000000004">
      <c r="AI14346" s="278" t="s">
        <v>62895</v>
      </c>
      <c r="AJ14346" s="279">
        <v>7349.72</v>
      </c>
      <c r="AL14346" s="246" t="s">
        <v>59913</v>
      </c>
      <c r="AM14346" s="247">
        <v>2904.16</v>
      </c>
      <c r="AO14346" s="226" t="s">
        <v>43004</v>
      </c>
      <c r="AP14346" s="227">
        <v>137745.85</v>
      </c>
      <c r="AR14346" s="207" t="s">
        <v>28189</v>
      </c>
      <c r="AS14346" s="208">
        <v>8562.9</v>
      </c>
      <c r="AT14346" s="93"/>
      <c r="AU14346" s="93"/>
      <c r="AV14346" s="93"/>
    </row>
    <row r="14347" spans="35:48" x14ac:dyDescent="0.55000000000000004">
      <c r="AI14347" s="278" t="s">
        <v>69408</v>
      </c>
      <c r="AJ14347" s="279">
        <v>9355.5</v>
      </c>
      <c r="AL14347" s="246" t="s">
        <v>59914</v>
      </c>
      <c r="AM14347" s="247">
        <v>44149.24</v>
      </c>
      <c r="AO14347" s="226" t="s">
        <v>35771</v>
      </c>
      <c r="AP14347" s="227">
        <v>7418.81</v>
      </c>
      <c r="AR14347" s="207" t="s">
        <v>28190</v>
      </c>
      <c r="AS14347" s="208">
        <v>3528.21</v>
      </c>
      <c r="AT14347" s="93"/>
      <c r="AU14347" s="93"/>
      <c r="AV14347" s="93"/>
    </row>
    <row r="14348" spans="35:48" x14ac:dyDescent="0.55000000000000004">
      <c r="AI14348" s="278" t="s">
        <v>23598</v>
      </c>
      <c r="AJ14348" s="279">
        <v>8251.15</v>
      </c>
      <c r="AL14348" s="246" t="s">
        <v>59915</v>
      </c>
      <c r="AM14348" s="247">
        <v>1119.42</v>
      </c>
      <c r="AO14348" s="226" t="s">
        <v>39562</v>
      </c>
      <c r="AP14348" s="227">
        <v>93979.21</v>
      </c>
      <c r="AR14348" s="207" t="s">
        <v>28191</v>
      </c>
      <c r="AS14348" s="208">
        <v>9024.8799999999992</v>
      </c>
      <c r="AT14348" s="93"/>
      <c r="AU14348" s="93"/>
      <c r="AV14348" s="93"/>
    </row>
    <row r="14349" spans="35:48" x14ac:dyDescent="0.55000000000000004">
      <c r="AI14349" s="278" t="s">
        <v>23599</v>
      </c>
      <c r="AJ14349" s="279">
        <v>42901.33</v>
      </c>
      <c r="AL14349" s="246" t="s">
        <v>62288</v>
      </c>
      <c r="AM14349" s="247">
        <v>29367.200000000001</v>
      </c>
      <c r="AO14349" s="226" t="s">
        <v>28874</v>
      </c>
      <c r="AP14349" s="227">
        <v>232531.76</v>
      </c>
      <c r="AR14349" s="207" t="s">
        <v>14275</v>
      </c>
      <c r="AS14349" s="208">
        <v>24503.21</v>
      </c>
      <c r="AT14349" s="93"/>
      <c r="AU14349" s="93"/>
      <c r="AV14349" s="93"/>
    </row>
    <row r="14350" spans="35:48" x14ac:dyDescent="0.55000000000000004">
      <c r="AI14350" s="278" t="s">
        <v>43291</v>
      </c>
      <c r="AJ14350" s="279">
        <v>11397.12</v>
      </c>
      <c r="AL14350" s="246" t="s">
        <v>59916</v>
      </c>
      <c r="AM14350" s="247">
        <v>38158.980000000003</v>
      </c>
      <c r="AO14350" s="226" t="s">
        <v>45704</v>
      </c>
      <c r="AP14350" s="227">
        <v>19542.310000000001</v>
      </c>
      <c r="AR14350" s="207" t="s">
        <v>28192</v>
      </c>
      <c r="AS14350" s="208">
        <v>72911.210000000006</v>
      </c>
      <c r="AT14350" s="93"/>
      <c r="AU14350" s="93"/>
      <c r="AV14350" s="93"/>
    </row>
    <row r="14351" spans="35:48" x14ac:dyDescent="0.55000000000000004">
      <c r="AI14351" s="278" t="s">
        <v>23600</v>
      </c>
      <c r="AJ14351" s="279">
        <v>8227.1</v>
      </c>
      <c r="AL14351" s="246" t="s">
        <v>59917</v>
      </c>
      <c r="AM14351" s="247">
        <v>717.92</v>
      </c>
      <c r="AO14351" s="226" t="s">
        <v>28875</v>
      </c>
      <c r="AP14351" s="227">
        <v>738437.88</v>
      </c>
      <c r="AR14351" s="207" t="s">
        <v>28193</v>
      </c>
      <c r="AS14351" s="208">
        <v>20029.82</v>
      </c>
      <c r="AT14351" s="93"/>
      <c r="AU14351" s="93"/>
      <c r="AV14351" s="93"/>
    </row>
    <row r="14352" spans="35:48" x14ac:dyDescent="0.55000000000000004">
      <c r="AI14352" s="278" t="s">
        <v>69409</v>
      </c>
      <c r="AJ14352" s="279">
        <v>44692.42</v>
      </c>
      <c r="AL14352" s="246" t="s">
        <v>62289</v>
      </c>
      <c r="AM14352" s="247">
        <v>34659.519999999997</v>
      </c>
      <c r="AO14352" s="226" t="s">
        <v>45705</v>
      </c>
      <c r="AP14352" s="227">
        <v>18495.490000000002</v>
      </c>
      <c r="AR14352" s="207" t="s">
        <v>28194</v>
      </c>
      <c r="AS14352" s="208">
        <v>-36.54</v>
      </c>
      <c r="AT14352" s="93"/>
      <c r="AU14352" s="93"/>
      <c r="AV14352" s="93"/>
    </row>
    <row r="14353" spans="35:48" x14ac:dyDescent="0.55000000000000004">
      <c r="AI14353" s="278" t="s">
        <v>23613</v>
      </c>
      <c r="AJ14353" s="279">
        <v>32089.86</v>
      </c>
      <c r="AL14353" s="246" t="s">
        <v>62290</v>
      </c>
      <c r="AM14353" s="247">
        <v>23262.77</v>
      </c>
      <c r="AO14353" s="226" t="s">
        <v>28876</v>
      </c>
      <c r="AP14353" s="227">
        <v>141689.31</v>
      </c>
      <c r="AR14353" s="207" t="s">
        <v>28195</v>
      </c>
      <c r="AS14353" s="208">
        <v>13972</v>
      </c>
      <c r="AT14353" s="93"/>
      <c r="AU14353" s="93"/>
      <c r="AV14353" s="93"/>
    </row>
    <row r="14354" spans="35:48" x14ac:dyDescent="0.55000000000000004">
      <c r="AI14354" s="278" t="s">
        <v>48488</v>
      </c>
      <c r="AJ14354" s="279">
        <v>325</v>
      </c>
      <c r="AL14354" s="246" t="s">
        <v>59918</v>
      </c>
      <c r="AM14354" s="247">
        <v>5108.9399999999996</v>
      </c>
      <c r="AO14354" s="226" t="s">
        <v>28877</v>
      </c>
      <c r="AP14354" s="227">
        <v>67422.22</v>
      </c>
      <c r="AR14354" s="207" t="s">
        <v>28196</v>
      </c>
      <c r="AS14354" s="208">
        <v>10737.27</v>
      </c>
      <c r="AT14354" s="93"/>
      <c r="AU14354" s="93"/>
      <c r="AV14354" s="93"/>
    </row>
    <row r="14355" spans="35:48" x14ac:dyDescent="0.55000000000000004">
      <c r="AI14355" s="278" t="s">
        <v>43293</v>
      </c>
      <c r="AJ14355" s="279">
        <v>7289.27</v>
      </c>
      <c r="AL14355" s="246" t="s">
        <v>62291</v>
      </c>
      <c r="AM14355" s="247">
        <v>3181.78</v>
      </c>
      <c r="AO14355" s="226" t="s">
        <v>28878</v>
      </c>
      <c r="AP14355" s="227">
        <v>205284.67</v>
      </c>
      <c r="AR14355" s="207" t="s">
        <v>28197</v>
      </c>
      <c r="AS14355" s="208">
        <v>54330.53</v>
      </c>
      <c r="AT14355" s="93"/>
      <c r="AU14355" s="93"/>
      <c r="AV14355" s="93"/>
    </row>
    <row r="14356" spans="35:48" x14ac:dyDescent="0.55000000000000004">
      <c r="AI14356" s="278" t="s">
        <v>23653</v>
      </c>
      <c r="AJ14356" s="279">
        <v>475</v>
      </c>
      <c r="AL14356" s="246" t="s">
        <v>59919</v>
      </c>
      <c r="AM14356" s="247">
        <v>1617.63</v>
      </c>
      <c r="AO14356" s="226" t="s">
        <v>28879</v>
      </c>
      <c r="AP14356" s="227">
        <v>92344.36</v>
      </c>
      <c r="AR14356" s="207" t="s">
        <v>28198</v>
      </c>
      <c r="AS14356" s="208">
        <v>2754.81</v>
      </c>
      <c r="AT14356" s="93"/>
      <c r="AU14356" s="93"/>
      <c r="AV14356" s="93"/>
    </row>
    <row r="14357" spans="35:48" x14ac:dyDescent="0.55000000000000004">
      <c r="AI14357" s="278" t="s">
        <v>23657</v>
      </c>
      <c r="AJ14357" s="279">
        <v>55.23</v>
      </c>
      <c r="AL14357" s="246" t="s">
        <v>45768</v>
      </c>
      <c r="AM14357" s="247">
        <v>959.5</v>
      </c>
      <c r="AO14357" s="226" t="s">
        <v>28880</v>
      </c>
      <c r="AP14357" s="227">
        <v>3868.58</v>
      </c>
      <c r="AR14357" s="207" t="s">
        <v>28199</v>
      </c>
      <c r="AS14357" s="208">
        <v>5205.74</v>
      </c>
      <c r="AT14357" s="93"/>
      <c r="AU14357" s="93"/>
      <c r="AV14357" s="93"/>
    </row>
    <row r="14358" spans="35:48" x14ac:dyDescent="0.55000000000000004">
      <c r="AI14358" s="278" t="s">
        <v>23698</v>
      </c>
      <c r="AJ14358" s="279">
        <v>41141.4</v>
      </c>
      <c r="AL14358" s="246" t="s">
        <v>56655</v>
      </c>
      <c r="AM14358" s="247">
        <v>7412</v>
      </c>
      <c r="AO14358" s="226" t="s">
        <v>28881</v>
      </c>
      <c r="AP14358" s="227">
        <v>4287.22</v>
      </c>
      <c r="AR14358" s="207" t="s">
        <v>28200</v>
      </c>
      <c r="AS14358" s="208">
        <v>11725.95</v>
      </c>
      <c r="AT14358" s="93"/>
      <c r="AU14358" s="93"/>
      <c r="AV14358" s="93"/>
    </row>
    <row r="14359" spans="35:48" x14ac:dyDescent="0.55000000000000004">
      <c r="AI14359" s="278" t="s">
        <v>23699</v>
      </c>
      <c r="AJ14359" s="279">
        <v>27507.78</v>
      </c>
      <c r="AL14359" s="246" t="s">
        <v>56656</v>
      </c>
      <c r="AM14359" s="247">
        <v>960</v>
      </c>
      <c r="AO14359" s="226" t="s">
        <v>28882</v>
      </c>
      <c r="AP14359" s="227">
        <v>41991.53</v>
      </c>
      <c r="AR14359" s="207" t="s">
        <v>28201</v>
      </c>
      <c r="AS14359" s="208">
        <v>3211.34</v>
      </c>
      <c r="AT14359" s="93"/>
      <c r="AU14359" s="93"/>
      <c r="AV14359" s="93"/>
    </row>
    <row r="14360" spans="35:48" x14ac:dyDescent="0.55000000000000004">
      <c r="AI14360" s="278" t="s">
        <v>40830</v>
      </c>
      <c r="AJ14360" s="279">
        <v>45777.599999999999</v>
      </c>
      <c r="AL14360" s="246" t="s">
        <v>47337</v>
      </c>
      <c r="AM14360" s="247">
        <v>18231.86</v>
      </c>
      <c r="AO14360" s="226" t="s">
        <v>28883</v>
      </c>
      <c r="AP14360" s="227">
        <v>41272.25</v>
      </c>
      <c r="AR14360" s="207" t="s">
        <v>28202</v>
      </c>
      <c r="AS14360" s="208">
        <v>5559.5</v>
      </c>
      <c r="AT14360" s="93"/>
      <c r="AU14360" s="93"/>
      <c r="AV14360" s="93"/>
    </row>
    <row r="14361" spans="35:48" x14ac:dyDescent="0.55000000000000004">
      <c r="AI14361" s="278" t="s">
        <v>40831</v>
      </c>
      <c r="AJ14361" s="279">
        <v>36058.14</v>
      </c>
      <c r="AL14361" s="246" t="s">
        <v>57930</v>
      </c>
      <c r="AM14361" s="247">
        <v>4727</v>
      </c>
      <c r="AO14361" s="226" t="s">
        <v>53947</v>
      </c>
      <c r="AP14361" s="227">
        <v>320606.77</v>
      </c>
      <c r="AR14361" s="207" t="s">
        <v>28203</v>
      </c>
      <c r="AS14361" s="208">
        <v>425.3</v>
      </c>
      <c r="AT14361" s="93"/>
      <c r="AU14361" s="93"/>
      <c r="AV14361" s="93"/>
    </row>
    <row r="14362" spans="35:48" x14ac:dyDescent="0.55000000000000004">
      <c r="AI14362" s="278" t="s">
        <v>23703</v>
      </c>
      <c r="AJ14362" s="279">
        <v>11075.59</v>
      </c>
      <c r="AL14362" s="246" t="s">
        <v>56657</v>
      </c>
      <c r="AM14362" s="247">
        <v>13240.5</v>
      </c>
      <c r="AO14362" s="226" t="s">
        <v>53948</v>
      </c>
      <c r="AP14362" s="227">
        <v>5329.8</v>
      </c>
      <c r="AR14362" s="207" t="s">
        <v>28204</v>
      </c>
      <c r="AS14362" s="208">
        <v>1205.31</v>
      </c>
      <c r="AT14362" s="93"/>
      <c r="AU14362" s="93"/>
      <c r="AV14362" s="93"/>
    </row>
    <row r="14363" spans="35:48" x14ac:dyDescent="0.55000000000000004">
      <c r="AI14363" s="278" t="s">
        <v>23704</v>
      </c>
      <c r="AJ14363" s="279">
        <v>26995.22</v>
      </c>
      <c r="AL14363" s="246" t="s">
        <v>53992</v>
      </c>
      <c r="AM14363" s="247">
        <v>217</v>
      </c>
      <c r="AO14363" s="226" t="s">
        <v>28884</v>
      </c>
      <c r="AP14363" s="227">
        <v>257193.82</v>
      </c>
      <c r="AR14363" s="207" t="s">
        <v>28205</v>
      </c>
      <c r="AS14363" s="208">
        <v>272.43</v>
      </c>
      <c r="AT14363" s="93"/>
      <c r="AU14363" s="93"/>
      <c r="AV14363" s="93"/>
    </row>
    <row r="14364" spans="35:48" x14ac:dyDescent="0.55000000000000004">
      <c r="AI14364" s="278" t="s">
        <v>23705</v>
      </c>
      <c r="AJ14364" s="279">
        <v>19030.21</v>
      </c>
      <c r="AL14364" s="246" t="s">
        <v>53993</v>
      </c>
      <c r="AM14364" s="247">
        <v>16.600000000000001</v>
      </c>
      <c r="AO14364" s="226" t="s">
        <v>53949</v>
      </c>
      <c r="AP14364" s="227">
        <v>63089.45</v>
      </c>
      <c r="AR14364" s="207" t="s">
        <v>28206</v>
      </c>
      <c r="AS14364" s="208">
        <v>24532.48</v>
      </c>
      <c r="AT14364" s="93"/>
      <c r="AU14364" s="93"/>
      <c r="AV14364" s="93"/>
    </row>
    <row r="14365" spans="35:48" x14ac:dyDescent="0.55000000000000004">
      <c r="AI14365" s="278" t="s">
        <v>23733</v>
      </c>
      <c r="AJ14365" s="279">
        <v>64275.8</v>
      </c>
      <c r="AL14365" s="246" t="s">
        <v>59920</v>
      </c>
      <c r="AM14365" s="247">
        <v>2801.52</v>
      </c>
      <c r="AO14365" s="226" t="s">
        <v>49204</v>
      </c>
      <c r="AP14365" s="227">
        <v>187422.05</v>
      </c>
      <c r="AR14365" s="207" t="s">
        <v>28207</v>
      </c>
      <c r="AS14365" s="208">
        <v>407.82</v>
      </c>
      <c r="AT14365" s="93"/>
      <c r="AU14365" s="93"/>
      <c r="AV14365" s="93"/>
    </row>
    <row r="14366" spans="35:48" x14ac:dyDescent="0.55000000000000004">
      <c r="AI14366" s="278" t="s">
        <v>54443</v>
      </c>
      <c r="AJ14366" s="279">
        <v>24634.73</v>
      </c>
      <c r="AL14366" s="246" t="s">
        <v>45769</v>
      </c>
      <c r="AM14366" s="247">
        <v>71025</v>
      </c>
      <c r="AO14366" s="226" t="s">
        <v>28885</v>
      </c>
      <c r="AP14366" s="227">
        <v>61648.55</v>
      </c>
      <c r="AR14366" s="207" t="s">
        <v>28208</v>
      </c>
      <c r="AS14366" s="208">
        <v>11500.89</v>
      </c>
      <c r="AT14366" s="93"/>
      <c r="AU14366" s="93"/>
      <c r="AV14366" s="93"/>
    </row>
    <row r="14367" spans="35:48" x14ac:dyDescent="0.55000000000000004">
      <c r="AI14367" s="278" t="s">
        <v>23735</v>
      </c>
      <c r="AJ14367" s="279">
        <v>6362.57</v>
      </c>
      <c r="AL14367" s="246" t="s">
        <v>45771</v>
      </c>
      <c r="AM14367" s="247">
        <v>5433.38</v>
      </c>
      <c r="AO14367" s="226" t="s">
        <v>49205</v>
      </c>
      <c r="AP14367" s="227">
        <v>127635.18</v>
      </c>
      <c r="AR14367" s="207" t="s">
        <v>28209</v>
      </c>
      <c r="AS14367" s="208">
        <v>2650.45</v>
      </c>
      <c r="AT14367" s="93"/>
      <c r="AU14367" s="93"/>
      <c r="AV14367" s="93"/>
    </row>
    <row r="14368" spans="35:48" x14ac:dyDescent="0.55000000000000004">
      <c r="AI14368" s="278" t="s">
        <v>23736</v>
      </c>
      <c r="AJ14368" s="279">
        <v>21738.02</v>
      </c>
      <c r="AL14368" s="246" t="s">
        <v>47338</v>
      </c>
      <c r="AM14368" s="247">
        <v>2130.7199999999998</v>
      </c>
      <c r="AO14368" s="226" t="s">
        <v>53950</v>
      </c>
      <c r="AP14368" s="227">
        <v>31215.919999999998</v>
      </c>
      <c r="AR14368" s="207" t="s">
        <v>28210</v>
      </c>
      <c r="AS14368" s="208">
        <v>18145.12</v>
      </c>
      <c r="AT14368" s="93"/>
      <c r="AU14368" s="93"/>
      <c r="AV14368" s="93"/>
    </row>
    <row r="14369" spans="35:48" x14ac:dyDescent="0.55000000000000004">
      <c r="AI14369" s="278" t="s">
        <v>40833</v>
      </c>
      <c r="AJ14369" s="279">
        <v>12010.04</v>
      </c>
      <c r="AL14369" s="246" t="s">
        <v>62840</v>
      </c>
      <c r="AM14369" s="247">
        <v>6932.64</v>
      </c>
      <c r="AO14369" s="226" t="s">
        <v>28886</v>
      </c>
      <c r="AP14369" s="227">
        <v>3584.59</v>
      </c>
      <c r="AR14369" s="207" t="s">
        <v>28211</v>
      </c>
      <c r="AS14369" s="208">
        <v>7060.47</v>
      </c>
      <c r="AT14369" s="93"/>
      <c r="AU14369" s="93"/>
      <c r="AV14369" s="93"/>
    </row>
    <row r="14370" spans="35:48" x14ac:dyDescent="0.55000000000000004">
      <c r="AI14370" s="278" t="s">
        <v>23757</v>
      </c>
      <c r="AJ14370" s="279">
        <v>18650.830000000002</v>
      </c>
      <c r="AL14370" s="246" t="s">
        <v>45772</v>
      </c>
      <c r="AM14370" s="247">
        <v>21.4</v>
      </c>
      <c r="AO14370" s="226" t="s">
        <v>53951</v>
      </c>
      <c r="AP14370" s="227">
        <v>1360.55</v>
      </c>
      <c r="AR14370" s="207" t="s">
        <v>28212</v>
      </c>
      <c r="AS14370" s="208">
        <v>22705.7</v>
      </c>
      <c r="AT14370" s="93"/>
      <c r="AU14370" s="93"/>
      <c r="AV14370" s="93"/>
    </row>
    <row r="14371" spans="35:48" x14ac:dyDescent="0.55000000000000004">
      <c r="AI14371" s="278" t="s">
        <v>23759</v>
      </c>
      <c r="AJ14371" s="279">
        <v>1199.04</v>
      </c>
      <c r="AL14371" s="246" t="s">
        <v>59921</v>
      </c>
      <c r="AM14371" s="247">
        <v>1878.83</v>
      </c>
      <c r="AO14371" s="226" t="s">
        <v>28887</v>
      </c>
      <c r="AP14371" s="227">
        <v>37079.300000000003</v>
      </c>
      <c r="AR14371" s="207" t="s">
        <v>28213</v>
      </c>
      <c r="AS14371" s="208">
        <v>14173.99</v>
      </c>
      <c r="AT14371" s="93"/>
      <c r="AU14371" s="93"/>
      <c r="AV14371" s="93"/>
    </row>
    <row r="14372" spans="35:48" x14ac:dyDescent="0.55000000000000004">
      <c r="AI14372" s="278" t="s">
        <v>40834</v>
      </c>
      <c r="AJ14372" s="279">
        <v>5081.57</v>
      </c>
      <c r="AL14372" s="246" t="s">
        <v>62292</v>
      </c>
      <c r="AM14372" s="247">
        <v>2040</v>
      </c>
      <c r="AO14372" s="226" t="s">
        <v>49206</v>
      </c>
      <c r="AP14372" s="227">
        <v>51157.39</v>
      </c>
      <c r="AR14372" s="207" t="s">
        <v>14276</v>
      </c>
      <c r="AS14372" s="208">
        <v>22768.04</v>
      </c>
      <c r="AT14372" s="93"/>
      <c r="AU14372" s="93"/>
      <c r="AV14372" s="93"/>
    </row>
    <row r="14373" spans="35:48" x14ac:dyDescent="0.55000000000000004">
      <c r="AI14373" s="278" t="s">
        <v>40835</v>
      </c>
      <c r="AJ14373" s="279">
        <v>2945.85</v>
      </c>
      <c r="AL14373" s="246" t="s">
        <v>62293</v>
      </c>
      <c r="AM14373" s="247">
        <v>156.06</v>
      </c>
      <c r="AO14373" s="226" t="s">
        <v>49207</v>
      </c>
      <c r="AP14373" s="227">
        <v>14769.75</v>
      </c>
      <c r="AR14373" s="207" t="s">
        <v>28214</v>
      </c>
      <c r="AS14373" s="208">
        <v>52008.43</v>
      </c>
      <c r="AT14373" s="93"/>
      <c r="AU14373" s="93"/>
      <c r="AV14373" s="93"/>
    </row>
    <row r="14374" spans="35:48" x14ac:dyDescent="0.55000000000000004">
      <c r="AI14374" s="278" t="s">
        <v>23760</v>
      </c>
      <c r="AJ14374" s="279">
        <v>1200</v>
      </c>
      <c r="AL14374" s="246" t="s">
        <v>63440</v>
      </c>
      <c r="AM14374" s="247">
        <v>7500</v>
      </c>
      <c r="AO14374" s="226" t="s">
        <v>50473</v>
      </c>
      <c r="AP14374" s="227">
        <v>35164.58</v>
      </c>
      <c r="AR14374" s="207" t="s">
        <v>14277</v>
      </c>
      <c r="AS14374" s="208">
        <v>3000</v>
      </c>
      <c r="AT14374" s="93"/>
      <c r="AU14374" s="93"/>
      <c r="AV14374" s="93"/>
    </row>
    <row r="14375" spans="35:48" x14ac:dyDescent="0.55000000000000004">
      <c r="AI14375" s="278" t="s">
        <v>23765</v>
      </c>
      <c r="AJ14375" s="279">
        <v>19022.349999999999</v>
      </c>
      <c r="AL14375" s="246" t="s">
        <v>53995</v>
      </c>
      <c r="AM14375" s="247">
        <v>5132.33</v>
      </c>
      <c r="AO14375" s="226" t="s">
        <v>50474</v>
      </c>
      <c r="AP14375" s="227">
        <v>55726.96</v>
      </c>
      <c r="AR14375" s="207" t="s">
        <v>28215</v>
      </c>
      <c r="AS14375" s="208">
        <v>4067.25</v>
      </c>
      <c r="AT14375" s="93"/>
      <c r="AU14375" s="93"/>
      <c r="AV14375" s="93"/>
    </row>
    <row r="14376" spans="35:48" x14ac:dyDescent="0.55000000000000004">
      <c r="AI14376" s="278" t="s">
        <v>23766</v>
      </c>
      <c r="AJ14376" s="279">
        <v>25606.76</v>
      </c>
      <c r="AL14376" s="246" t="s">
        <v>53996</v>
      </c>
      <c r="AM14376" s="247">
        <v>1000</v>
      </c>
      <c r="AO14376" s="226" t="s">
        <v>35772</v>
      </c>
      <c r="AP14376" s="227">
        <v>91479.58</v>
      </c>
      <c r="AR14376" s="207" t="s">
        <v>28216</v>
      </c>
      <c r="AS14376" s="208">
        <v>104587.28</v>
      </c>
      <c r="AT14376" s="93"/>
      <c r="AU14376" s="93"/>
      <c r="AV14376" s="93"/>
    </row>
    <row r="14377" spans="35:48" x14ac:dyDescent="0.55000000000000004">
      <c r="AI14377" s="278" t="s">
        <v>50718</v>
      </c>
      <c r="AJ14377" s="279">
        <v>323001.40999999997</v>
      </c>
      <c r="AL14377" s="246" t="s">
        <v>53998</v>
      </c>
      <c r="AM14377" s="247">
        <v>608.94000000000005</v>
      </c>
      <c r="AO14377" s="226" t="s">
        <v>34240</v>
      </c>
      <c r="AP14377" s="227">
        <v>1567279.27</v>
      </c>
      <c r="AR14377" s="207" t="s">
        <v>28217</v>
      </c>
      <c r="AS14377" s="208">
        <v>4337.03</v>
      </c>
      <c r="AT14377" s="93"/>
      <c r="AU14377" s="93"/>
      <c r="AV14377" s="93"/>
    </row>
    <row r="14378" spans="35:48" x14ac:dyDescent="0.55000000000000004">
      <c r="AI14378" s="278" t="s">
        <v>56827</v>
      </c>
      <c r="AJ14378" s="279">
        <v>151554.26</v>
      </c>
      <c r="AL14378" s="246" t="s">
        <v>53999</v>
      </c>
      <c r="AM14378" s="247">
        <v>1572.9</v>
      </c>
      <c r="AO14378" s="226" t="s">
        <v>34241</v>
      </c>
      <c r="AP14378" s="227">
        <v>12825.15</v>
      </c>
      <c r="AR14378" s="207" t="s">
        <v>14279</v>
      </c>
      <c r="AS14378" s="208">
        <v>19456.62</v>
      </c>
      <c r="AT14378" s="93"/>
      <c r="AU14378" s="93"/>
      <c r="AV14378" s="93"/>
    </row>
    <row r="14379" spans="35:48" x14ac:dyDescent="0.55000000000000004">
      <c r="AI14379" s="278" t="s">
        <v>56828</v>
      </c>
      <c r="AJ14379" s="279">
        <v>50259.93</v>
      </c>
      <c r="AL14379" s="246" t="s">
        <v>40669</v>
      </c>
      <c r="AM14379" s="247">
        <v>8391.09</v>
      </c>
      <c r="AO14379" s="226" t="s">
        <v>39563</v>
      </c>
      <c r="AP14379" s="227">
        <v>6363822.9299999997</v>
      </c>
      <c r="AR14379" s="207" t="s">
        <v>14280</v>
      </c>
      <c r="AS14379" s="208">
        <v>37117.71</v>
      </c>
      <c r="AT14379" s="93"/>
      <c r="AU14379" s="93"/>
      <c r="AV14379" s="93"/>
    </row>
    <row r="14380" spans="35:48" x14ac:dyDescent="0.55000000000000004">
      <c r="AI14380" s="278" t="s">
        <v>46098</v>
      </c>
      <c r="AJ14380" s="279">
        <v>39127.360000000001</v>
      </c>
      <c r="AL14380" s="246" t="s">
        <v>59261</v>
      </c>
      <c r="AM14380" s="247">
        <v>43028.19</v>
      </c>
      <c r="AO14380" s="226" t="s">
        <v>40658</v>
      </c>
      <c r="AP14380" s="227">
        <v>488.37</v>
      </c>
      <c r="AR14380" s="207" t="s">
        <v>28218</v>
      </c>
      <c r="AS14380" s="208">
        <v>2649.31</v>
      </c>
      <c r="AT14380" s="93"/>
      <c r="AU14380" s="93"/>
      <c r="AV14380" s="93"/>
    </row>
    <row r="14381" spans="35:48" x14ac:dyDescent="0.55000000000000004">
      <c r="AI14381" s="278" t="s">
        <v>55623</v>
      </c>
      <c r="AJ14381" s="279">
        <v>2705.72</v>
      </c>
      <c r="AL14381" s="246" t="s">
        <v>29345</v>
      </c>
      <c r="AM14381" s="247">
        <v>56430.74</v>
      </c>
      <c r="AO14381" s="226" t="s">
        <v>28888</v>
      </c>
      <c r="AP14381" s="227">
        <v>17829869.25</v>
      </c>
      <c r="AR14381" s="207" t="s">
        <v>28219</v>
      </c>
      <c r="AS14381" s="208">
        <v>3528.21</v>
      </c>
      <c r="AT14381" s="93"/>
      <c r="AU14381" s="93"/>
      <c r="AV14381" s="93"/>
    </row>
    <row r="14382" spans="35:48" x14ac:dyDescent="0.55000000000000004">
      <c r="AI14382" s="278" t="s">
        <v>56830</v>
      </c>
      <c r="AJ14382" s="279">
        <v>78489.61</v>
      </c>
      <c r="AL14382" s="246" t="s">
        <v>29346</v>
      </c>
      <c r="AM14382" s="247">
        <v>3410</v>
      </c>
      <c r="AO14382" s="226" t="s">
        <v>34410</v>
      </c>
      <c r="AP14382" s="227">
        <v>19821.509999999998</v>
      </c>
      <c r="AR14382" s="207" t="s">
        <v>28220</v>
      </c>
      <c r="AS14382" s="208">
        <v>12001.6</v>
      </c>
      <c r="AT14382" s="93"/>
      <c r="AU14382" s="93"/>
      <c r="AV14382" s="93"/>
    </row>
    <row r="14383" spans="35:48" x14ac:dyDescent="0.55000000000000004">
      <c r="AI14383" s="278" t="s">
        <v>55624</v>
      </c>
      <c r="AJ14383" s="279">
        <v>2589.56</v>
      </c>
      <c r="AL14383" s="246" t="s">
        <v>29347</v>
      </c>
      <c r="AM14383" s="247">
        <v>51907.5</v>
      </c>
      <c r="AO14383" s="226" t="s">
        <v>45706</v>
      </c>
      <c r="AP14383" s="227">
        <v>176238.49</v>
      </c>
      <c r="AR14383" s="207" t="s">
        <v>28221</v>
      </c>
      <c r="AS14383" s="208">
        <v>6640</v>
      </c>
      <c r="AT14383" s="93"/>
      <c r="AU14383" s="93"/>
      <c r="AV14383" s="93"/>
    </row>
    <row r="14384" spans="35:48" x14ac:dyDescent="0.55000000000000004">
      <c r="AI14384" s="278" t="s">
        <v>62896</v>
      </c>
      <c r="AJ14384" s="279">
        <v>4140.51</v>
      </c>
      <c r="AL14384" s="246" t="s">
        <v>29348</v>
      </c>
      <c r="AM14384" s="247">
        <v>4010</v>
      </c>
      <c r="AO14384" s="226" t="s">
        <v>34242</v>
      </c>
      <c r="AP14384" s="227">
        <v>3697612.31</v>
      </c>
      <c r="AR14384" s="207" t="s">
        <v>28222</v>
      </c>
      <c r="AS14384" s="208">
        <v>24532.48</v>
      </c>
      <c r="AT14384" s="93"/>
      <c r="AU14384" s="93"/>
      <c r="AV14384" s="93"/>
    </row>
    <row r="14385" spans="35:48" x14ac:dyDescent="0.55000000000000004">
      <c r="AI14385" s="278" t="s">
        <v>62897</v>
      </c>
      <c r="AJ14385" s="279">
        <v>216.97</v>
      </c>
      <c r="AL14385" s="246" t="s">
        <v>36811</v>
      </c>
      <c r="AM14385" s="247">
        <v>17760.599999999999</v>
      </c>
      <c r="AO14385" s="226" t="s">
        <v>34243</v>
      </c>
      <c r="AP14385" s="227">
        <v>534348.09</v>
      </c>
      <c r="AR14385" s="207" t="s">
        <v>28223</v>
      </c>
      <c r="AS14385" s="208">
        <v>273.24</v>
      </c>
      <c r="AT14385" s="93"/>
      <c r="AU14385" s="93"/>
      <c r="AV14385" s="93"/>
    </row>
    <row r="14386" spans="35:48" x14ac:dyDescent="0.55000000000000004">
      <c r="AI14386" s="278" t="s">
        <v>36475</v>
      </c>
      <c r="AJ14386" s="279">
        <v>793917.65</v>
      </c>
      <c r="AL14386" s="246" t="s">
        <v>29350</v>
      </c>
      <c r="AM14386" s="247">
        <v>4750</v>
      </c>
      <c r="AO14386" s="226" t="s">
        <v>28889</v>
      </c>
      <c r="AP14386" s="227">
        <v>1175749.3</v>
      </c>
      <c r="AR14386" s="207" t="s">
        <v>28224</v>
      </c>
      <c r="AS14386" s="208">
        <v>12916.47</v>
      </c>
      <c r="AT14386" s="93"/>
      <c r="AU14386" s="93"/>
      <c r="AV14386" s="93"/>
    </row>
    <row r="14387" spans="35:48" x14ac:dyDescent="0.55000000000000004">
      <c r="AI14387" s="278" t="s">
        <v>23778</v>
      </c>
      <c r="AJ14387" s="279">
        <v>127540.06</v>
      </c>
      <c r="AL14387" s="246" t="s">
        <v>59922</v>
      </c>
      <c r="AM14387" s="247">
        <v>47000</v>
      </c>
      <c r="AO14387" s="226" t="s">
        <v>39564</v>
      </c>
      <c r="AP14387" s="227">
        <v>188648.86</v>
      </c>
      <c r="AR14387" s="207" t="s">
        <v>14281</v>
      </c>
      <c r="AS14387" s="208">
        <v>100393.09</v>
      </c>
      <c r="AT14387" s="93"/>
      <c r="AU14387" s="93"/>
      <c r="AV14387" s="93"/>
    </row>
    <row r="14388" spans="35:48" x14ac:dyDescent="0.55000000000000004">
      <c r="AI14388" s="278" t="s">
        <v>69410</v>
      </c>
      <c r="AJ14388" s="279">
        <v>41924</v>
      </c>
      <c r="AL14388" s="246" t="s">
        <v>36812</v>
      </c>
      <c r="AM14388" s="247">
        <v>9665</v>
      </c>
      <c r="AO14388" s="226" t="s">
        <v>36788</v>
      </c>
      <c r="AP14388" s="227">
        <v>2550630.2000000002</v>
      </c>
      <c r="AR14388" s="207" t="s">
        <v>28225</v>
      </c>
      <c r="AS14388" s="208">
        <v>124139.6</v>
      </c>
      <c r="AT14388" s="93"/>
      <c r="AU14388" s="93"/>
      <c r="AV14388" s="93"/>
    </row>
    <row r="14389" spans="35:48" x14ac:dyDescent="0.55000000000000004">
      <c r="AI14389" s="278" t="s">
        <v>23803</v>
      </c>
      <c r="AJ14389" s="279">
        <v>5550</v>
      </c>
      <c r="AL14389" s="246" t="s">
        <v>54001</v>
      </c>
      <c r="AM14389" s="247">
        <v>13750</v>
      </c>
      <c r="AO14389" s="226" t="s">
        <v>39565</v>
      </c>
      <c r="AP14389" s="227">
        <v>45080.14</v>
      </c>
      <c r="AR14389" s="207" t="s">
        <v>28226</v>
      </c>
      <c r="AS14389" s="208">
        <v>3110.11</v>
      </c>
      <c r="AT14389" s="93"/>
      <c r="AU14389" s="93"/>
      <c r="AV14389" s="93"/>
    </row>
    <row r="14390" spans="35:48" x14ac:dyDescent="0.55000000000000004">
      <c r="AI14390" s="278" t="s">
        <v>69411</v>
      </c>
      <c r="AJ14390" s="279">
        <v>58333.36</v>
      </c>
      <c r="AL14390" s="246" t="s">
        <v>29351</v>
      </c>
      <c r="AM14390" s="247">
        <v>18376.37</v>
      </c>
      <c r="AO14390" s="226" t="s">
        <v>36789</v>
      </c>
      <c r="AP14390" s="227">
        <v>383057.7</v>
      </c>
      <c r="AR14390" s="207" t="s">
        <v>28227</v>
      </c>
      <c r="AS14390" s="208">
        <v>13327.2</v>
      </c>
      <c r="AT14390" s="93"/>
      <c r="AU14390" s="93"/>
      <c r="AV14390" s="93"/>
    </row>
    <row r="14391" spans="35:48" x14ac:dyDescent="0.55000000000000004">
      <c r="AI14391" s="278" t="s">
        <v>70142</v>
      </c>
      <c r="AJ14391" s="279">
        <v>6000</v>
      </c>
      <c r="AL14391" s="246" t="s">
        <v>36813</v>
      </c>
      <c r="AM14391" s="247">
        <v>45447.1</v>
      </c>
      <c r="AO14391" s="226" t="s">
        <v>35773</v>
      </c>
      <c r="AP14391" s="227">
        <v>172184.9</v>
      </c>
      <c r="AR14391" s="207" t="s">
        <v>28228</v>
      </c>
      <c r="AS14391" s="208">
        <v>18545.240000000002</v>
      </c>
      <c r="AT14391" s="93"/>
      <c r="AU14391" s="93"/>
      <c r="AV14391" s="93"/>
    </row>
    <row r="14392" spans="35:48" x14ac:dyDescent="0.55000000000000004">
      <c r="AI14392" s="278" t="s">
        <v>23805</v>
      </c>
      <c r="AJ14392" s="279">
        <v>5126.91</v>
      </c>
      <c r="AL14392" s="246" t="s">
        <v>35800</v>
      </c>
      <c r="AM14392" s="247">
        <v>77311.87</v>
      </c>
      <c r="AO14392" s="226" t="s">
        <v>39566</v>
      </c>
      <c r="AP14392" s="227">
        <v>8498</v>
      </c>
      <c r="AR14392" s="207" t="s">
        <v>28229</v>
      </c>
      <c r="AS14392" s="208">
        <v>97212.01</v>
      </c>
      <c r="AT14392" s="93"/>
      <c r="AU14392" s="93"/>
      <c r="AV14392" s="93"/>
    </row>
    <row r="14393" spans="35:48" x14ac:dyDescent="0.55000000000000004">
      <c r="AI14393" s="278" t="s">
        <v>23806</v>
      </c>
      <c r="AJ14393" s="279">
        <v>16096.2</v>
      </c>
      <c r="AL14393" s="246" t="s">
        <v>58706</v>
      </c>
      <c r="AM14393" s="247">
        <v>1374.68</v>
      </c>
      <c r="AO14393" s="226" t="s">
        <v>35774</v>
      </c>
      <c r="AP14393" s="227">
        <v>20318.87</v>
      </c>
      <c r="AR14393" s="207" t="s">
        <v>28230</v>
      </c>
      <c r="AS14393" s="208">
        <v>-36.54</v>
      </c>
      <c r="AT14393" s="93"/>
      <c r="AU14393" s="93"/>
      <c r="AV14393" s="93"/>
    </row>
    <row r="14394" spans="35:48" x14ac:dyDescent="0.55000000000000004">
      <c r="AI14394" s="278" t="s">
        <v>23807</v>
      </c>
      <c r="AJ14394" s="279">
        <v>5979.53</v>
      </c>
      <c r="AL14394" s="246" t="s">
        <v>58351</v>
      </c>
      <c r="AM14394" s="247">
        <v>978.13</v>
      </c>
      <c r="AO14394" s="226" t="s">
        <v>39567</v>
      </c>
      <c r="AP14394" s="227">
        <v>1074220.6399999999</v>
      </c>
      <c r="AR14394" s="207" t="s">
        <v>28231</v>
      </c>
      <c r="AS14394" s="208">
        <v>4332.09</v>
      </c>
      <c r="AT14394" s="93"/>
      <c r="AU14394" s="93"/>
      <c r="AV14394" s="93"/>
    </row>
    <row r="14395" spans="35:48" x14ac:dyDescent="0.55000000000000004">
      <c r="AI14395" s="278" t="s">
        <v>23808</v>
      </c>
      <c r="AJ14395" s="279">
        <v>69260.86</v>
      </c>
      <c r="AL14395" s="246" t="s">
        <v>39582</v>
      </c>
      <c r="AM14395" s="247">
        <v>8109.53</v>
      </c>
      <c r="AO14395" s="226" t="s">
        <v>34244</v>
      </c>
      <c r="AP14395" s="227">
        <v>2325309.23</v>
      </c>
      <c r="AR14395" s="207" t="s">
        <v>28232</v>
      </c>
      <c r="AS14395" s="208">
        <v>4191.4399999999996</v>
      </c>
      <c r="AT14395" s="93"/>
      <c r="AU14395" s="93"/>
      <c r="AV14395" s="93"/>
    </row>
    <row r="14396" spans="35:48" x14ac:dyDescent="0.55000000000000004">
      <c r="AI14396" s="278" t="s">
        <v>23809</v>
      </c>
      <c r="AJ14396" s="279">
        <v>122844.76</v>
      </c>
      <c r="AL14396" s="246" t="s">
        <v>63441</v>
      </c>
      <c r="AM14396" s="247">
        <v>92181.64</v>
      </c>
      <c r="AO14396" s="226" t="s">
        <v>39568</v>
      </c>
      <c r="AP14396" s="227">
        <v>8701.57</v>
      </c>
      <c r="AR14396" s="207" t="s">
        <v>28233</v>
      </c>
      <c r="AS14396" s="208">
        <v>644.94000000000005</v>
      </c>
      <c r="AT14396" s="93"/>
      <c r="AU14396" s="93"/>
      <c r="AV14396" s="93"/>
    </row>
    <row r="14397" spans="35:48" x14ac:dyDescent="0.55000000000000004">
      <c r="AI14397" s="278" t="s">
        <v>70934</v>
      </c>
      <c r="AJ14397" s="279">
        <v>811.93</v>
      </c>
      <c r="AL14397" s="246" t="s">
        <v>34277</v>
      </c>
      <c r="AM14397" s="247">
        <v>77842.09</v>
      </c>
      <c r="AO14397" s="226" t="s">
        <v>45707</v>
      </c>
      <c r="AP14397" s="227">
        <v>800814.01</v>
      </c>
      <c r="AR14397" s="207" t="s">
        <v>28234</v>
      </c>
      <c r="AS14397" s="208">
        <v>902.06</v>
      </c>
      <c r="AT14397" s="93"/>
      <c r="AU14397" s="93"/>
      <c r="AV14397" s="93"/>
    </row>
    <row r="14398" spans="35:48" x14ac:dyDescent="0.55000000000000004">
      <c r="AI14398" s="278" t="s">
        <v>47547</v>
      </c>
      <c r="AJ14398" s="279">
        <v>26577.84</v>
      </c>
      <c r="AL14398" s="246" t="s">
        <v>43052</v>
      </c>
      <c r="AM14398" s="247">
        <v>118596.07</v>
      </c>
      <c r="AO14398" s="226" t="s">
        <v>28890</v>
      </c>
      <c r="AP14398" s="227">
        <v>2930198.33</v>
      </c>
      <c r="AR14398" s="207" t="s">
        <v>28235</v>
      </c>
      <c r="AS14398" s="208">
        <v>170.93</v>
      </c>
      <c r="AT14398" s="93"/>
      <c r="AU14398" s="93"/>
      <c r="AV14398" s="93"/>
    </row>
    <row r="14399" spans="35:48" x14ac:dyDescent="0.55000000000000004">
      <c r="AI14399" s="278" t="s">
        <v>58063</v>
      </c>
      <c r="AJ14399" s="279">
        <v>16962.099999999999</v>
      </c>
      <c r="AL14399" s="246" t="s">
        <v>61625</v>
      </c>
      <c r="AM14399" s="247">
        <v>36402</v>
      </c>
      <c r="AO14399" s="226" t="s">
        <v>34245</v>
      </c>
      <c r="AP14399" s="227">
        <v>4200101.8099999996</v>
      </c>
      <c r="AR14399" s="207" t="s">
        <v>28236</v>
      </c>
      <c r="AS14399" s="208">
        <v>6258.54</v>
      </c>
      <c r="AT14399" s="93"/>
      <c r="AU14399" s="93"/>
      <c r="AV14399" s="93"/>
    </row>
    <row r="14400" spans="35:48" x14ac:dyDescent="0.55000000000000004">
      <c r="AI14400" s="278" t="s">
        <v>13890</v>
      </c>
      <c r="AJ14400" s="279">
        <v>1628.65</v>
      </c>
      <c r="AL14400" s="246" t="s">
        <v>47339</v>
      </c>
      <c r="AM14400" s="247">
        <v>27186.41</v>
      </c>
      <c r="AO14400" s="226" t="s">
        <v>34246</v>
      </c>
      <c r="AP14400" s="227">
        <v>1630712.34</v>
      </c>
      <c r="AR14400" s="207" t="s">
        <v>28237</v>
      </c>
      <c r="AS14400" s="208">
        <v>1140</v>
      </c>
      <c r="AT14400" s="93"/>
      <c r="AU14400" s="93"/>
      <c r="AV14400" s="93"/>
    </row>
    <row r="14401" spans="35:48" x14ac:dyDescent="0.55000000000000004">
      <c r="AI14401" s="278" t="s">
        <v>13893</v>
      </c>
      <c r="AJ14401" s="279">
        <v>35989.379999999997</v>
      </c>
      <c r="AL14401" s="246" t="s">
        <v>54007</v>
      </c>
      <c r="AM14401" s="247">
        <v>15435</v>
      </c>
      <c r="AO14401" s="226" t="s">
        <v>34247</v>
      </c>
      <c r="AP14401" s="227">
        <v>81529.919999999998</v>
      </c>
      <c r="AR14401" s="207" t="s">
        <v>28238</v>
      </c>
      <c r="AS14401" s="208">
        <v>350</v>
      </c>
      <c r="AT14401" s="93"/>
      <c r="AU14401" s="93"/>
      <c r="AV14401" s="93"/>
    </row>
    <row r="14402" spans="35:48" x14ac:dyDescent="0.55000000000000004">
      <c r="AI14402" s="278" t="s">
        <v>23841</v>
      </c>
      <c r="AJ14402" s="279">
        <v>20005.400000000001</v>
      </c>
      <c r="AL14402" s="246" t="s">
        <v>54008</v>
      </c>
      <c r="AM14402" s="247">
        <v>1180.78</v>
      </c>
      <c r="AO14402" s="226" t="s">
        <v>34248</v>
      </c>
      <c r="AP14402" s="227">
        <v>69378.81</v>
      </c>
      <c r="AR14402" s="207" t="s">
        <v>28239</v>
      </c>
      <c r="AS14402" s="208">
        <v>5224</v>
      </c>
      <c r="AT14402" s="93"/>
      <c r="AU14402" s="93"/>
      <c r="AV14402" s="93"/>
    </row>
    <row r="14403" spans="35:48" x14ac:dyDescent="0.55000000000000004">
      <c r="AI14403" s="278" t="s">
        <v>23845</v>
      </c>
      <c r="AJ14403" s="279">
        <v>41925.519999999997</v>
      </c>
      <c r="AL14403" s="246" t="s">
        <v>54009</v>
      </c>
      <c r="AM14403" s="247">
        <v>2899.58</v>
      </c>
      <c r="AO14403" s="226" t="s">
        <v>50475</v>
      </c>
      <c r="AP14403" s="227">
        <v>225378.83</v>
      </c>
      <c r="AR14403" s="207" t="s">
        <v>28240</v>
      </c>
      <c r="AS14403" s="208">
        <v>3787</v>
      </c>
      <c r="AT14403" s="93"/>
      <c r="AU14403" s="93"/>
      <c r="AV14403" s="93"/>
    </row>
    <row r="14404" spans="35:48" x14ac:dyDescent="0.55000000000000004">
      <c r="AI14404" s="278" t="s">
        <v>23938</v>
      </c>
      <c r="AJ14404" s="279">
        <v>84536.09</v>
      </c>
      <c r="AL14404" s="246" t="s">
        <v>60810</v>
      </c>
      <c r="AM14404" s="247">
        <v>88323.72</v>
      </c>
      <c r="AO14404" s="226" t="s">
        <v>35775</v>
      </c>
      <c r="AP14404" s="227">
        <v>8260635.5800000001</v>
      </c>
      <c r="AR14404" s="207" t="s">
        <v>28241</v>
      </c>
      <c r="AS14404" s="208">
        <v>1080</v>
      </c>
      <c r="AT14404" s="93"/>
      <c r="AU14404" s="93"/>
      <c r="AV14404" s="93"/>
    </row>
    <row r="14405" spans="35:48" x14ac:dyDescent="0.55000000000000004">
      <c r="AI14405" s="278" t="s">
        <v>23942</v>
      </c>
      <c r="AJ14405" s="279">
        <v>43746.6</v>
      </c>
      <c r="AL14405" s="246" t="s">
        <v>62294</v>
      </c>
      <c r="AM14405" s="247">
        <v>280229.78000000003</v>
      </c>
      <c r="AO14405" s="226" t="s">
        <v>28891</v>
      </c>
      <c r="AP14405" s="227">
        <v>1875878.69</v>
      </c>
      <c r="AR14405" s="207" t="s">
        <v>28242</v>
      </c>
      <c r="AS14405" s="208">
        <v>2000</v>
      </c>
      <c r="AT14405" s="93"/>
      <c r="AU14405" s="93"/>
      <c r="AV14405" s="93"/>
    </row>
    <row r="14406" spans="35:48" x14ac:dyDescent="0.55000000000000004">
      <c r="AI14406" s="278" t="s">
        <v>23943</v>
      </c>
      <c r="AJ14406" s="279">
        <v>114580.08</v>
      </c>
      <c r="AL14406" s="246" t="s">
        <v>61626</v>
      </c>
      <c r="AM14406" s="247">
        <v>355450</v>
      </c>
      <c r="AO14406" s="226" t="s">
        <v>45708</v>
      </c>
      <c r="AP14406" s="227">
        <v>1833966.14</v>
      </c>
      <c r="AR14406" s="207" t="s">
        <v>28243</v>
      </c>
      <c r="AS14406" s="208">
        <v>2931.47</v>
      </c>
      <c r="AT14406" s="93"/>
      <c r="AU14406" s="93"/>
      <c r="AV14406" s="93"/>
    </row>
    <row r="14407" spans="35:48" x14ac:dyDescent="0.55000000000000004">
      <c r="AI14407" s="278" t="s">
        <v>69412</v>
      </c>
      <c r="AJ14407" s="279">
        <v>78023.759999999995</v>
      </c>
      <c r="AL14407" s="246" t="s">
        <v>63826</v>
      </c>
      <c r="AM14407" s="247">
        <v>21025.45</v>
      </c>
      <c r="AO14407" s="226" t="s">
        <v>48318</v>
      </c>
      <c r="AP14407" s="227">
        <v>415677.11</v>
      </c>
      <c r="AR14407" s="207" t="s">
        <v>28244</v>
      </c>
      <c r="AS14407" s="208">
        <v>17954.48</v>
      </c>
      <c r="AT14407" s="93"/>
      <c r="AU14407" s="93"/>
      <c r="AV14407" s="93"/>
    </row>
    <row r="14408" spans="35:48" x14ac:dyDescent="0.55000000000000004">
      <c r="AI14408" s="278" t="s">
        <v>46103</v>
      </c>
      <c r="AJ14408" s="279">
        <v>-116.23</v>
      </c>
      <c r="AL14408" s="246" t="s">
        <v>57931</v>
      </c>
      <c r="AM14408" s="247">
        <v>253443.57</v>
      </c>
      <c r="AO14408" s="226" t="s">
        <v>47318</v>
      </c>
      <c r="AP14408" s="227">
        <v>24500</v>
      </c>
      <c r="AR14408" s="207" t="s">
        <v>28245</v>
      </c>
      <c r="AS14408" s="208">
        <v>1373.52</v>
      </c>
      <c r="AT14408" s="93"/>
      <c r="AU14408" s="93"/>
      <c r="AV14408" s="93"/>
    </row>
    <row r="14409" spans="35:48" x14ac:dyDescent="0.55000000000000004">
      <c r="AI14409" s="278" t="s">
        <v>23944</v>
      </c>
      <c r="AJ14409" s="279">
        <v>116.23</v>
      </c>
      <c r="AL14409" s="246" t="s">
        <v>62295</v>
      </c>
      <c r="AM14409" s="247">
        <v>52071.46</v>
      </c>
      <c r="AO14409" s="226" t="s">
        <v>53952</v>
      </c>
      <c r="AP14409" s="227">
        <v>964037.35</v>
      </c>
      <c r="AR14409" s="207" t="s">
        <v>28246</v>
      </c>
      <c r="AS14409" s="208">
        <v>1177</v>
      </c>
      <c r="AT14409" s="93"/>
      <c r="AU14409" s="93"/>
      <c r="AV14409" s="93"/>
    </row>
    <row r="14410" spans="35:48" x14ac:dyDescent="0.55000000000000004">
      <c r="AI14410" s="278" t="s">
        <v>60935</v>
      </c>
      <c r="AJ14410" s="279">
        <v>26621.57</v>
      </c>
      <c r="AL14410" s="246" t="s">
        <v>62296</v>
      </c>
      <c r="AM14410" s="247">
        <v>26000</v>
      </c>
      <c r="AO14410" s="226" t="s">
        <v>53953</v>
      </c>
      <c r="AP14410" s="227">
        <v>70907.61</v>
      </c>
      <c r="AR14410" s="207" t="s">
        <v>28247</v>
      </c>
      <c r="AS14410" s="208">
        <v>22286.57</v>
      </c>
      <c r="AT14410" s="93"/>
      <c r="AU14410" s="93"/>
      <c r="AV14410" s="93"/>
    </row>
    <row r="14411" spans="35:48" x14ac:dyDescent="0.55000000000000004">
      <c r="AI14411" s="278" t="s">
        <v>55625</v>
      </c>
      <c r="AJ14411" s="279">
        <v>90776.57</v>
      </c>
      <c r="AL14411" s="246" t="s">
        <v>62297</v>
      </c>
      <c r="AM14411" s="247">
        <v>10185</v>
      </c>
      <c r="AO14411" s="226" t="s">
        <v>53954</v>
      </c>
      <c r="AP14411" s="227">
        <v>15838.2</v>
      </c>
      <c r="AR14411" s="207" t="s">
        <v>28248</v>
      </c>
      <c r="AS14411" s="208">
        <v>4191.4399999999996</v>
      </c>
      <c r="AT14411" s="93"/>
      <c r="AU14411" s="93"/>
      <c r="AV14411" s="93"/>
    </row>
    <row r="14412" spans="35:48" x14ac:dyDescent="0.55000000000000004">
      <c r="AI14412" s="278" t="s">
        <v>40837</v>
      </c>
      <c r="AJ14412" s="279">
        <v>133780.32</v>
      </c>
      <c r="AL14412" s="246" t="s">
        <v>49222</v>
      </c>
      <c r="AM14412" s="247">
        <v>7320</v>
      </c>
      <c r="AO14412" s="226" t="s">
        <v>34249</v>
      </c>
      <c r="AP14412" s="227">
        <v>197064.68</v>
      </c>
      <c r="AR14412" s="207" t="s">
        <v>28249</v>
      </c>
      <c r="AS14412" s="208">
        <v>2018.46</v>
      </c>
      <c r="AT14412" s="93"/>
      <c r="AU14412" s="93"/>
      <c r="AV14412" s="93"/>
    </row>
    <row r="14413" spans="35:48" x14ac:dyDescent="0.55000000000000004">
      <c r="AI14413" s="278" t="s">
        <v>40838</v>
      </c>
      <c r="AJ14413" s="279">
        <v>28260.47</v>
      </c>
      <c r="AL14413" s="246" t="s">
        <v>58707</v>
      </c>
      <c r="AM14413" s="247">
        <v>67155.320000000007</v>
      </c>
      <c r="AO14413" s="226" t="s">
        <v>40659</v>
      </c>
      <c r="AP14413" s="227">
        <v>52069.120000000003</v>
      </c>
      <c r="AR14413" s="207" t="s">
        <v>28250</v>
      </c>
      <c r="AS14413" s="208">
        <v>902.06</v>
      </c>
      <c r="AT14413" s="93"/>
      <c r="AU14413" s="93"/>
      <c r="AV14413" s="93"/>
    </row>
    <row r="14414" spans="35:48" x14ac:dyDescent="0.55000000000000004">
      <c r="AI14414" s="278" t="s">
        <v>69413</v>
      </c>
      <c r="AJ14414" s="279">
        <v>51479.82</v>
      </c>
      <c r="AL14414" s="246" t="s">
        <v>60811</v>
      </c>
      <c r="AM14414" s="247">
        <v>2870.52</v>
      </c>
      <c r="AO14414" s="226" t="s">
        <v>34250</v>
      </c>
      <c r="AP14414" s="227">
        <v>12646110.710000001</v>
      </c>
      <c r="AR14414" s="207" t="s">
        <v>28251</v>
      </c>
      <c r="AS14414" s="208">
        <v>170.93</v>
      </c>
      <c r="AT14414" s="93"/>
      <c r="AU14414" s="93"/>
      <c r="AV14414" s="93"/>
    </row>
    <row r="14415" spans="35:48" x14ac:dyDescent="0.55000000000000004">
      <c r="AI14415" s="278" t="s">
        <v>23953</v>
      </c>
      <c r="AJ14415" s="279">
        <v>60651.15</v>
      </c>
      <c r="AL14415" s="246" t="s">
        <v>65004</v>
      </c>
      <c r="AM14415" s="247">
        <v>335.64</v>
      </c>
      <c r="AO14415" s="226" t="s">
        <v>45709</v>
      </c>
      <c r="AP14415" s="227">
        <v>162786.92000000001</v>
      </c>
      <c r="AR14415" s="207" t="s">
        <v>28252</v>
      </c>
      <c r="AS14415" s="208">
        <v>2317</v>
      </c>
      <c r="AT14415" s="93"/>
      <c r="AU14415" s="93"/>
      <c r="AV14415" s="93"/>
    </row>
    <row r="14416" spans="35:48" x14ac:dyDescent="0.55000000000000004">
      <c r="AI14416" s="278" t="s">
        <v>23954</v>
      </c>
      <c r="AJ14416" s="279">
        <v>18791.099999999999</v>
      </c>
      <c r="AL14416" s="246" t="s">
        <v>49224</v>
      </c>
      <c r="AM14416" s="247">
        <v>72881.19</v>
      </c>
      <c r="AO14416" s="226" t="s">
        <v>35776</v>
      </c>
      <c r="AP14416" s="227">
        <v>547350.11</v>
      </c>
      <c r="AR14416" s="207" t="s">
        <v>28253</v>
      </c>
      <c r="AS14416" s="208">
        <v>350</v>
      </c>
      <c r="AT14416" s="93"/>
      <c r="AU14416" s="93"/>
      <c r="AV14416" s="93"/>
    </row>
    <row r="14417" spans="35:48" x14ac:dyDescent="0.55000000000000004">
      <c r="AI14417" s="278" t="s">
        <v>63511</v>
      </c>
      <c r="AJ14417" s="279">
        <v>20577</v>
      </c>
      <c r="AL14417" s="246" t="s">
        <v>57932</v>
      </c>
      <c r="AM14417" s="247">
        <v>177752.16</v>
      </c>
      <c r="AO14417" s="226" t="s">
        <v>40660</v>
      </c>
      <c r="AP14417" s="227">
        <v>28286.48</v>
      </c>
      <c r="AR14417" s="207" t="s">
        <v>28254</v>
      </c>
      <c r="AS14417" s="208">
        <v>2931.47</v>
      </c>
      <c r="AT14417" s="93"/>
      <c r="AU14417" s="93"/>
      <c r="AV14417" s="93"/>
    </row>
    <row r="14418" spans="35:48" x14ac:dyDescent="0.55000000000000004">
      <c r="AI14418" s="278" t="s">
        <v>23955</v>
      </c>
      <c r="AJ14418" s="279">
        <v>217805.1</v>
      </c>
      <c r="AL14418" s="246" t="s">
        <v>58708</v>
      </c>
      <c r="AM14418" s="247">
        <v>81101.990000000005</v>
      </c>
      <c r="AO14418" s="226" t="s">
        <v>34251</v>
      </c>
      <c r="AP14418" s="227">
        <v>93465.79</v>
      </c>
      <c r="AR14418" s="207" t="s">
        <v>28255</v>
      </c>
      <c r="AS14418" s="208">
        <v>1080</v>
      </c>
      <c r="AT14418" s="93"/>
      <c r="AU14418" s="93"/>
      <c r="AV14418" s="93"/>
    </row>
    <row r="14419" spans="35:48" x14ac:dyDescent="0.55000000000000004">
      <c r="AI14419" s="278" t="s">
        <v>69414</v>
      </c>
      <c r="AJ14419" s="279">
        <v>3295</v>
      </c>
      <c r="AL14419" s="246" t="s">
        <v>65005</v>
      </c>
      <c r="AM14419" s="247">
        <v>45517.05</v>
      </c>
      <c r="AO14419" s="226" t="s">
        <v>45710</v>
      </c>
      <c r="AP14419" s="227">
        <v>49207899.350000001</v>
      </c>
      <c r="AR14419" s="207" t="s">
        <v>28256</v>
      </c>
      <c r="AS14419" s="208">
        <v>17269.54</v>
      </c>
      <c r="AT14419" s="93"/>
      <c r="AU14419" s="93"/>
      <c r="AV14419" s="93"/>
    </row>
    <row r="14420" spans="35:48" x14ac:dyDescent="0.55000000000000004">
      <c r="AI14420" s="278" t="s">
        <v>33854</v>
      </c>
      <c r="AJ14420" s="279">
        <v>16939.5</v>
      </c>
      <c r="AL14420" s="246" t="s">
        <v>65006</v>
      </c>
      <c r="AM14420" s="247">
        <v>420</v>
      </c>
      <c r="AO14420" s="226" t="s">
        <v>34252</v>
      </c>
      <c r="AP14420" s="227">
        <v>2482068.02</v>
      </c>
      <c r="AR14420" s="207" t="s">
        <v>28257</v>
      </c>
      <c r="AS14420" s="208">
        <v>48916.5</v>
      </c>
      <c r="AT14420" s="93"/>
      <c r="AU14420" s="93"/>
      <c r="AV14420" s="93"/>
    </row>
    <row r="14421" spans="35:48" x14ac:dyDescent="0.55000000000000004">
      <c r="AI14421" s="278" t="s">
        <v>55626</v>
      </c>
      <c r="AJ14421" s="279">
        <v>1400</v>
      </c>
      <c r="AL14421" s="246" t="s">
        <v>63442</v>
      </c>
      <c r="AM14421" s="247">
        <v>255154.71</v>
      </c>
      <c r="AO14421" s="226" t="s">
        <v>34253</v>
      </c>
      <c r="AP14421" s="227">
        <v>4738966.6100000003</v>
      </c>
      <c r="AR14421" s="207" t="s">
        <v>28258</v>
      </c>
      <c r="AS14421" s="208">
        <v>3742.2</v>
      </c>
      <c r="AT14421" s="93"/>
      <c r="AU14421" s="93"/>
      <c r="AV14421" s="93"/>
    </row>
    <row r="14422" spans="35:48" x14ac:dyDescent="0.55000000000000004">
      <c r="AI14422" s="278" t="s">
        <v>35284</v>
      </c>
      <c r="AJ14422" s="279">
        <v>3883</v>
      </c>
      <c r="AL14422" s="246" t="s">
        <v>48336</v>
      </c>
      <c r="AM14422" s="247">
        <v>99739.27</v>
      </c>
      <c r="AO14422" s="226" t="s">
        <v>34254</v>
      </c>
      <c r="AP14422" s="227">
        <v>3450372.21</v>
      </c>
      <c r="AR14422" s="207" t="s">
        <v>28259</v>
      </c>
      <c r="AS14422" s="208">
        <v>10145.48</v>
      </c>
      <c r="AT14422" s="93"/>
      <c r="AU14422" s="93"/>
      <c r="AV14422" s="93"/>
    </row>
    <row r="14423" spans="35:48" x14ac:dyDescent="0.55000000000000004">
      <c r="AI14423" s="278" t="s">
        <v>69415</v>
      </c>
      <c r="AJ14423" s="279">
        <v>6849</v>
      </c>
      <c r="AL14423" s="246" t="s">
        <v>48337</v>
      </c>
      <c r="AM14423" s="247">
        <v>32420</v>
      </c>
      <c r="AO14423" s="226" t="s">
        <v>34255</v>
      </c>
      <c r="AP14423" s="227">
        <v>1432440.28</v>
      </c>
      <c r="AR14423" s="207" t="s">
        <v>28260</v>
      </c>
      <c r="AS14423" s="208">
        <v>2240</v>
      </c>
      <c r="AT14423" s="93"/>
      <c r="AU14423" s="93"/>
      <c r="AV14423" s="93"/>
    </row>
    <row r="14424" spans="35:48" x14ac:dyDescent="0.55000000000000004">
      <c r="AI14424" s="278" t="s">
        <v>46106</v>
      </c>
      <c r="AJ14424" s="279">
        <v>-1250.01</v>
      </c>
      <c r="AL14424" s="246" t="s">
        <v>48338</v>
      </c>
      <c r="AM14424" s="247">
        <v>5222.5</v>
      </c>
      <c r="AO14424" s="226" t="s">
        <v>34256</v>
      </c>
      <c r="AP14424" s="227">
        <v>68852.240000000005</v>
      </c>
      <c r="AR14424" s="207" t="s">
        <v>28261</v>
      </c>
      <c r="AS14424" s="208">
        <v>33171.64</v>
      </c>
      <c r="AT14424" s="93"/>
      <c r="AU14424" s="93"/>
      <c r="AV14424" s="93"/>
    </row>
    <row r="14425" spans="35:48" x14ac:dyDescent="0.55000000000000004">
      <c r="AI14425" s="278" t="s">
        <v>33856</v>
      </c>
      <c r="AJ14425" s="279">
        <v>2121.81</v>
      </c>
      <c r="AL14425" s="246" t="s">
        <v>65007</v>
      </c>
      <c r="AM14425" s="247">
        <v>63415.78</v>
      </c>
      <c r="AO14425" s="226" t="s">
        <v>34257</v>
      </c>
      <c r="AP14425" s="227">
        <v>61721.17</v>
      </c>
      <c r="AR14425" s="207" t="s">
        <v>28262</v>
      </c>
      <c r="AS14425" s="208">
        <v>41608.46</v>
      </c>
      <c r="AT14425" s="93"/>
      <c r="AU14425" s="93"/>
      <c r="AV14425" s="93"/>
    </row>
    <row r="14426" spans="35:48" x14ac:dyDescent="0.55000000000000004">
      <c r="AI14426" s="278" t="s">
        <v>33857</v>
      </c>
      <c r="AJ14426" s="279">
        <v>2330.29</v>
      </c>
      <c r="AL14426" s="246" t="s">
        <v>57933</v>
      </c>
      <c r="AM14426" s="247">
        <v>3612.5</v>
      </c>
      <c r="AO14426" s="226" t="s">
        <v>35777</v>
      </c>
      <c r="AP14426" s="227">
        <v>2585443.66</v>
      </c>
      <c r="AR14426" s="207" t="s">
        <v>28263</v>
      </c>
      <c r="AS14426" s="208">
        <v>21604</v>
      </c>
      <c r="AT14426" s="93"/>
      <c r="AU14426" s="93"/>
      <c r="AV14426" s="93"/>
    </row>
    <row r="14427" spans="35:48" x14ac:dyDescent="0.55000000000000004">
      <c r="AI14427" s="278" t="s">
        <v>46107</v>
      </c>
      <c r="AJ14427" s="279">
        <v>147.52000000000001</v>
      </c>
      <c r="AL14427" s="246" t="s">
        <v>54011</v>
      </c>
      <c r="AM14427" s="247">
        <v>5407.18</v>
      </c>
      <c r="AO14427" s="226" t="s">
        <v>53955</v>
      </c>
      <c r="AP14427" s="227">
        <v>5923845.7699999996</v>
      </c>
      <c r="AR14427" s="207" t="s">
        <v>28264</v>
      </c>
      <c r="AS14427" s="208">
        <v>100</v>
      </c>
      <c r="AT14427" s="93"/>
      <c r="AU14427" s="93"/>
      <c r="AV14427" s="93"/>
    </row>
    <row r="14428" spans="35:48" x14ac:dyDescent="0.55000000000000004">
      <c r="AI14428" s="278" t="s">
        <v>33858</v>
      </c>
      <c r="AJ14428" s="279">
        <v>273.33</v>
      </c>
      <c r="AL14428" s="246" t="s">
        <v>54012</v>
      </c>
      <c r="AM14428" s="247">
        <v>19478.11</v>
      </c>
      <c r="AO14428" s="226" t="s">
        <v>50476</v>
      </c>
      <c r="AP14428" s="227">
        <v>1747.76</v>
      </c>
      <c r="AR14428" s="207" t="s">
        <v>28265</v>
      </c>
      <c r="AS14428" s="208">
        <v>70306.899999999994</v>
      </c>
      <c r="AT14428" s="93"/>
      <c r="AU14428" s="93"/>
      <c r="AV14428" s="93"/>
    </row>
    <row r="14429" spans="35:48" x14ac:dyDescent="0.55000000000000004">
      <c r="AI14429" s="278" t="s">
        <v>70935</v>
      </c>
      <c r="AJ14429" s="279">
        <v>62.04</v>
      </c>
      <c r="AL14429" s="246" t="s">
        <v>65008</v>
      </c>
      <c r="AM14429" s="247">
        <v>6937.76</v>
      </c>
      <c r="AO14429" s="226" t="s">
        <v>49208</v>
      </c>
      <c r="AP14429" s="227">
        <v>244650</v>
      </c>
      <c r="AR14429" s="207" t="s">
        <v>28266</v>
      </c>
      <c r="AS14429" s="208">
        <v>40488</v>
      </c>
      <c r="AT14429" s="93"/>
      <c r="AU14429" s="93"/>
      <c r="AV14429" s="93"/>
    </row>
    <row r="14430" spans="35:48" x14ac:dyDescent="0.55000000000000004">
      <c r="AI14430" s="278" t="s">
        <v>55628</v>
      </c>
      <c r="AJ14430" s="279">
        <v>108.3</v>
      </c>
      <c r="AL14430" s="246" t="s">
        <v>57934</v>
      </c>
      <c r="AM14430" s="247">
        <v>19387.41</v>
      </c>
      <c r="AO14430" s="226" t="s">
        <v>48319</v>
      </c>
      <c r="AP14430" s="227">
        <v>88324.35</v>
      </c>
      <c r="AR14430" s="207" t="s">
        <v>28267</v>
      </c>
      <c r="AS14430" s="208">
        <v>10325.93</v>
      </c>
      <c r="AT14430" s="93"/>
      <c r="AU14430" s="93"/>
      <c r="AV14430" s="93"/>
    </row>
    <row r="14431" spans="35:48" x14ac:dyDescent="0.55000000000000004">
      <c r="AI14431" s="278" t="s">
        <v>70936</v>
      </c>
      <c r="AJ14431" s="279">
        <v>448.86</v>
      </c>
      <c r="AL14431" s="246" t="s">
        <v>58709</v>
      </c>
      <c r="AM14431" s="247">
        <v>850</v>
      </c>
      <c r="AO14431" s="226" t="s">
        <v>48320</v>
      </c>
      <c r="AP14431" s="227">
        <v>24234.42</v>
      </c>
      <c r="AR14431" s="207" t="s">
        <v>28268</v>
      </c>
      <c r="AS14431" s="208">
        <v>25392.39</v>
      </c>
      <c r="AT14431" s="93"/>
      <c r="AU14431" s="93"/>
      <c r="AV14431" s="93"/>
    </row>
    <row r="14432" spans="35:48" x14ac:dyDescent="0.55000000000000004">
      <c r="AI14432" s="278" t="s">
        <v>35292</v>
      </c>
      <c r="AJ14432" s="279">
        <v>10390.969999999999</v>
      </c>
      <c r="AL14432" s="246" t="s">
        <v>65009</v>
      </c>
      <c r="AM14432" s="247">
        <v>4841.5</v>
      </c>
      <c r="AO14432" s="226" t="s">
        <v>48321</v>
      </c>
      <c r="AP14432" s="227">
        <v>78005.89</v>
      </c>
      <c r="AR14432" s="207" t="s">
        <v>28269</v>
      </c>
      <c r="AS14432" s="208">
        <v>23820.880000000001</v>
      </c>
      <c r="AT14432" s="93"/>
      <c r="AU14432" s="93"/>
      <c r="AV14432" s="93"/>
    </row>
    <row r="14433" spans="35:48" x14ac:dyDescent="0.55000000000000004">
      <c r="AI14433" s="278" t="s">
        <v>24065</v>
      </c>
      <c r="AJ14433" s="279">
        <v>5426</v>
      </c>
      <c r="AL14433" s="246" t="s">
        <v>48339</v>
      </c>
      <c r="AM14433" s="247">
        <v>464.71</v>
      </c>
      <c r="AO14433" s="226" t="s">
        <v>48322</v>
      </c>
      <c r="AP14433" s="227">
        <v>1431.79</v>
      </c>
      <c r="AR14433" s="207" t="s">
        <v>28270</v>
      </c>
      <c r="AS14433" s="208">
        <v>1860.18</v>
      </c>
      <c r="AT14433" s="93"/>
      <c r="AU14433" s="93"/>
      <c r="AV14433" s="93"/>
    </row>
    <row r="14434" spans="35:48" x14ac:dyDescent="0.55000000000000004">
      <c r="AI14434" s="278" t="s">
        <v>13901</v>
      </c>
      <c r="AJ14434" s="279">
        <v>360</v>
      </c>
      <c r="AL14434" s="246" t="s">
        <v>63443</v>
      </c>
      <c r="AM14434" s="247">
        <v>28.53</v>
      </c>
      <c r="AO14434" s="226" t="s">
        <v>48323</v>
      </c>
      <c r="AP14434" s="227">
        <v>15536.49</v>
      </c>
      <c r="AR14434" s="207" t="s">
        <v>28271</v>
      </c>
      <c r="AS14434" s="208">
        <v>9492</v>
      </c>
      <c r="AT14434" s="93"/>
      <c r="AU14434" s="93"/>
      <c r="AV14434" s="93"/>
    </row>
    <row r="14435" spans="35:48" x14ac:dyDescent="0.55000000000000004">
      <c r="AI14435" s="278" t="s">
        <v>60936</v>
      </c>
      <c r="AJ14435" s="279">
        <v>4524.17</v>
      </c>
      <c r="AL14435" s="246" t="s">
        <v>49225</v>
      </c>
      <c r="AM14435" s="247">
        <v>122.76</v>
      </c>
      <c r="AO14435" s="226" t="s">
        <v>49209</v>
      </c>
      <c r="AP14435" s="227">
        <v>49476.54</v>
      </c>
      <c r="AR14435" s="207" t="s">
        <v>28272</v>
      </c>
      <c r="AS14435" s="208">
        <v>12519.12</v>
      </c>
      <c r="AT14435" s="93"/>
      <c r="AU14435" s="93"/>
      <c r="AV14435" s="93"/>
    </row>
    <row r="14436" spans="35:48" x14ac:dyDescent="0.55000000000000004">
      <c r="AI14436" s="278" t="s">
        <v>40843</v>
      </c>
      <c r="AJ14436" s="279">
        <v>1087</v>
      </c>
      <c r="AL14436" s="246" t="s">
        <v>60093</v>
      </c>
      <c r="AM14436" s="247">
        <v>14000</v>
      </c>
      <c r="AO14436" s="226" t="s">
        <v>50477</v>
      </c>
      <c r="AP14436" s="227">
        <v>3868.81</v>
      </c>
      <c r="AR14436" s="207" t="s">
        <v>28273</v>
      </c>
      <c r="AS14436" s="208">
        <v>3378.43</v>
      </c>
      <c r="AT14436" s="93"/>
      <c r="AU14436" s="93"/>
      <c r="AV14436" s="93"/>
    </row>
    <row r="14437" spans="35:48" x14ac:dyDescent="0.55000000000000004">
      <c r="AI14437" s="278" t="s">
        <v>13902</v>
      </c>
      <c r="AJ14437" s="279">
        <v>2237.0300000000002</v>
      </c>
      <c r="AL14437" s="246" t="s">
        <v>65010</v>
      </c>
      <c r="AM14437" s="247">
        <v>16.920000000000002</v>
      </c>
      <c r="AO14437" s="226" t="s">
        <v>50478</v>
      </c>
      <c r="AP14437" s="227">
        <v>61051.48</v>
      </c>
      <c r="AR14437" s="207" t="s">
        <v>28274</v>
      </c>
      <c r="AS14437" s="208">
        <v>10339.69</v>
      </c>
      <c r="AT14437" s="93"/>
      <c r="AU14437" s="93"/>
      <c r="AV14437" s="93"/>
    </row>
    <row r="14438" spans="35:48" x14ac:dyDescent="0.55000000000000004">
      <c r="AI14438" s="278" t="s">
        <v>24074</v>
      </c>
      <c r="AJ14438" s="279">
        <v>3489.61</v>
      </c>
      <c r="AL14438" s="246" t="s">
        <v>65011</v>
      </c>
      <c r="AM14438" s="247">
        <v>348.51</v>
      </c>
      <c r="AO14438" s="226" t="s">
        <v>50479</v>
      </c>
      <c r="AP14438" s="227">
        <v>60000</v>
      </c>
      <c r="AR14438" s="207" t="s">
        <v>28275</v>
      </c>
      <c r="AS14438" s="208">
        <v>3950.11</v>
      </c>
      <c r="AT14438" s="93"/>
      <c r="AU14438" s="93"/>
      <c r="AV14438" s="93"/>
    </row>
    <row r="14439" spans="35:48" x14ac:dyDescent="0.55000000000000004">
      <c r="AI14439" s="278" t="s">
        <v>24075</v>
      </c>
      <c r="AJ14439" s="279">
        <v>1713.76</v>
      </c>
      <c r="AL14439" s="246" t="s">
        <v>62841</v>
      </c>
      <c r="AM14439" s="247">
        <v>84</v>
      </c>
      <c r="AO14439" s="226" t="s">
        <v>45711</v>
      </c>
      <c r="AP14439" s="227">
        <v>9692637.1999999993</v>
      </c>
      <c r="AR14439" s="207" t="s">
        <v>28276</v>
      </c>
      <c r="AS14439" s="208">
        <v>206.4</v>
      </c>
      <c r="AT14439" s="93"/>
      <c r="AU14439" s="93"/>
      <c r="AV14439" s="93"/>
    </row>
    <row r="14440" spans="35:48" x14ac:dyDescent="0.55000000000000004">
      <c r="AI14440" s="278" t="s">
        <v>58065</v>
      </c>
      <c r="AJ14440" s="279">
        <v>1305.71</v>
      </c>
      <c r="AL14440" s="246" t="s">
        <v>59923</v>
      </c>
      <c r="AM14440" s="247">
        <v>6000</v>
      </c>
      <c r="AO14440" s="226" t="s">
        <v>45712</v>
      </c>
      <c r="AP14440" s="227">
        <v>717612.8</v>
      </c>
      <c r="AR14440" s="207" t="s">
        <v>28277</v>
      </c>
      <c r="AS14440" s="208">
        <v>9085.7000000000007</v>
      </c>
      <c r="AT14440" s="93"/>
      <c r="AU14440" s="93"/>
      <c r="AV14440" s="93"/>
    </row>
    <row r="14441" spans="35:48" x14ac:dyDescent="0.55000000000000004">
      <c r="AI14441" s="278" t="s">
        <v>55629</v>
      </c>
      <c r="AJ14441" s="279">
        <v>-87</v>
      </c>
      <c r="AL14441" s="246" t="s">
        <v>59262</v>
      </c>
      <c r="AM14441" s="247">
        <v>68.7</v>
      </c>
      <c r="AO14441" s="226" t="s">
        <v>45713</v>
      </c>
      <c r="AP14441" s="227">
        <v>83000</v>
      </c>
      <c r="AR14441" s="207" t="s">
        <v>28278</v>
      </c>
      <c r="AS14441" s="208">
        <v>7781</v>
      </c>
      <c r="AT14441" s="93"/>
      <c r="AU14441" s="93"/>
      <c r="AV14441" s="93"/>
    </row>
    <row r="14442" spans="35:48" x14ac:dyDescent="0.55000000000000004">
      <c r="AI14442" s="278" t="s">
        <v>24082</v>
      </c>
      <c r="AJ14442" s="279">
        <v>10608.33</v>
      </c>
      <c r="AL14442" s="246" t="s">
        <v>59263</v>
      </c>
      <c r="AM14442" s="247">
        <v>317.64999999999998</v>
      </c>
      <c r="AO14442" s="226" t="s">
        <v>45714</v>
      </c>
      <c r="AP14442" s="227">
        <v>6349.5</v>
      </c>
      <c r="AR14442" s="207" t="s">
        <v>28279</v>
      </c>
      <c r="AS14442" s="208">
        <v>5155.83</v>
      </c>
      <c r="AT14442" s="93"/>
      <c r="AU14442" s="93"/>
      <c r="AV14442" s="93"/>
    </row>
    <row r="14443" spans="35:48" x14ac:dyDescent="0.55000000000000004">
      <c r="AI14443" s="278" t="s">
        <v>24083</v>
      </c>
      <c r="AJ14443" s="279">
        <v>21160.080000000002</v>
      </c>
      <c r="AL14443" s="246" t="s">
        <v>59924</v>
      </c>
      <c r="AM14443" s="247">
        <v>857.5</v>
      </c>
      <c r="AO14443" s="226" t="s">
        <v>28926</v>
      </c>
      <c r="AP14443" s="227">
        <v>1038.8699999999999</v>
      </c>
      <c r="AR14443" s="207" t="s">
        <v>28280</v>
      </c>
      <c r="AS14443" s="208">
        <v>25319.51</v>
      </c>
      <c r="AT14443" s="93"/>
      <c r="AU14443" s="93"/>
      <c r="AV14443" s="93"/>
    </row>
    <row r="14444" spans="35:48" x14ac:dyDescent="0.55000000000000004">
      <c r="AI14444" s="278" t="s">
        <v>54454</v>
      </c>
      <c r="AJ14444" s="279">
        <v>420.77</v>
      </c>
      <c r="AL14444" s="246" t="s">
        <v>62298</v>
      </c>
      <c r="AM14444" s="247">
        <v>6175.58</v>
      </c>
      <c r="AO14444" s="226" t="s">
        <v>28927</v>
      </c>
      <c r="AP14444" s="227">
        <v>951</v>
      </c>
      <c r="AR14444" s="207" t="s">
        <v>28281</v>
      </c>
      <c r="AS14444" s="208">
        <v>31784.81</v>
      </c>
      <c r="AT14444" s="93"/>
      <c r="AU14444" s="93"/>
      <c r="AV14444" s="93"/>
    </row>
    <row r="14445" spans="35:48" x14ac:dyDescent="0.55000000000000004">
      <c r="AI14445" s="278" t="s">
        <v>24090</v>
      </c>
      <c r="AJ14445" s="279">
        <v>10359.41</v>
      </c>
      <c r="AL14445" s="246" t="s">
        <v>59444</v>
      </c>
      <c r="AM14445" s="247">
        <v>10405</v>
      </c>
      <c r="AO14445" s="226" t="s">
        <v>28928</v>
      </c>
      <c r="AP14445" s="227">
        <v>1394.75</v>
      </c>
      <c r="AR14445" s="207" t="s">
        <v>28282</v>
      </c>
      <c r="AS14445" s="208">
        <v>1513.22</v>
      </c>
      <c r="AT14445" s="93"/>
      <c r="AU14445" s="93"/>
      <c r="AV14445" s="93"/>
    </row>
    <row r="14446" spans="35:48" x14ac:dyDescent="0.55000000000000004">
      <c r="AI14446" s="278" t="s">
        <v>54455</v>
      </c>
      <c r="AJ14446" s="279">
        <v>-533.09</v>
      </c>
      <c r="AL14446" s="246" t="s">
        <v>58352</v>
      </c>
      <c r="AM14446" s="247">
        <v>11458.8</v>
      </c>
      <c r="AO14446" s="226" t="s">
        <v>53956</v>
      </c>
      <c r="AP14446" s="227">
        <v>10904.78</v>
      </c>
      <c r="AR14446" s="207" t="s">
        <v>28283</v>
      </c>
      <c r="AS14446" s="208">
        <v>54500.22</v>
      </c>
      <c r="AT14446" s="93"/>
      <c r="AU14446" s="93"/>
      <c r="AV14446" s="93"/>
    </row>
    <row r="14447" spans="35:48" x14ac:dyDescent="0.55000000000000004">
      <c r="AI14447" s="278" t="s">
        <v>60937</v>
      </c>
      <c r="AJ14447" s="279">
        <v>3294050</v>
      </c>
      <c r="AL14447" s="246" t="s">
        <v>61233</v>
      </c>
      <c r="AM14447" s="247">
        <v>1468.8</v>
      </c>
      <c r="AO14447" s="226" t="s">
        <v>53957</v>
      </c>
      <c r="AP14447" s="227">
        <v>834.22</v>
      </c>
      <c r="AR14447" s="207" t="s">
        <v>28284</v>
      </c>
      <c r="AS14447" s="208">
        <v>34686</v>
      </c>
      <c r="AT14447" s="93"/>
      <c r="AU14447" s="93"/>
      <c r="AV14447" s="93"/>
    </row>
    <row r="14448" spans="35:48" x14ac:dyDescent="0.55000000000000004">
      <c r="AI14448" s="278" t="s">
        <v>24110</v>
      </c>
      <c r="AJ14448" s="279">
        <v>1818.62</v>
      </c>
      <c r="AL14448" s="246" t="s">
        <v>29390</v>
      </c>
      <c r="AM14448" s="247">
        <v>8698.6</v>
      </c>
      <c r="AO14448" s="226" t="s">
        <v>34264</v>
      </c>
      <c r="AP14448" s="227">
        <v>5858</v>
      </c>
      <c r="AR14448" s="207" t="s">
        <v>28285</v>
      </c>
      <c r="AS14448" s="208">
        <v>10234</v>
      </c>
      <c r="AT14448" s="93"/>
      <c r="AU14448" s="93"/>
      <c r="AV14448" s="93"/>
    </row>
    <row r="14449" spans="35:48" x14ac:dyDescent="0.55000000000000004">
      <c r="AI14449" s="278" t="s">
        <v>69416</v>
      </c>
      <c r="AJ14449" s="279">
        <v>12984.36</v>
      </c>
      <c r="AL14449" s="246" t="s">
        <v>54013</v>
      </c>
      <c r="AM14449" s="247">
        <v>706.88</v>
      </c>
      <c r="AO14449" s="226" t="s">
        <v>35782</v>
      </c>
      <c r="AP14449" s="227">
        <v>25832.5</v>
      </c>
      <c r="AR14449" s="207" t="s">
        <v>28286</v>
      </c>
      <c r="AS14449" s="208">
        <v>96987.63</v>
      </c>
      <c r="AT14449" s="93"/>
      <c r="AU14449" s="93"/>
      <c r="AV14449" s="93"/>
    </row>
    <row r="14450" spans="35:48" x14ac:dyDescent="0.55000000000000004">
      <c r="AI14450" s="278" t="s">
        <v>43298</v>
      </c>
      <c r="AJ14450" s="279">
        <v>5545.5</v>
      </c>
      <c r="AL14450" s="246" t="s">
        <v>29391</v>
      </c>
      <c r="AM14450" s="247">
        <v>719.52</v>
      </c>
      <c r="AO14450" s="226" t="s">
        <v>39571</v>
      </c>
      <c r="AP14450" s="227">
        <v>1597.5</v>
      </c>
      <c r="AR14450" s="207" t="s">
        <v>28287</v>
      </c>
      <c r="AS14450" s="208">
        <v>14104.89</v>
      </c>
      <c r="AT14450" s="93"/>
      <c r="AU14450" s="93"/>
      <c r="AV14450" s="93"/>
    </row>
    <row r="14451" spans="35:48" x14ac:dyDescent="0.55000000000000004">
      <c r="AI14451" s="278" t="s">
        <v>63852</v>
      </c>
      <c r="AJ14451" s="279">
        <v>2221.0300000000002</v>
      </c>
      <c r="AL14451" s="246" t="s">
        <v>29392</v>
      </c>
      <c r="AM14451" s="247">
        <v>1950.58</v>
      </c>
      <c r="AO14451" s="226" t="s">
        <v>47319</v>
      </c>
      <c r="AP14451" s="227">
        <v>21672.9</v>
      </c>
      <c r="AR14451" s="207" t="s">
        <v>28288</v>
      </c>
      <c r="AS14451" s="208">
        <v>1738.5</v>
      </c>
      <c r="AT14451" s="93"/>
      <c r="AU14451" s="93"/>
      <c r="AV14451" s="93"/>
    </row>
    <row r="14452" spans="35:48" x14ac:dyDescent="0.55000000000000004">
      <c r="AI14452" s="278" t="s">
        <v>24111</v>
      </c>
      <c r="AJ14452" s="279">
        <v>705.02</v>
      </c>
      <c r="AL14452" s="246" t="s">
        <v>57935</v>
      </c>
      <c r="AM14452" s="247">
        <v>1069</v>
      </c>
      <c r="AO14452" s="226" t="s">
        <v>40661</v>
      </c>
      <c r="AP14452" s="227">
        <v>15355.75</v>
      </c>
      <c r="AR14452" s="207" t="s">
        <v>28289</v>
      </c>
      <c r="AS14452" s="208">
        <v>14866.3</v>
      </c>
      <c r="AT14452" s="93"/>
      <c r="AU14452" s="93"/>
      <c r="AV14452" s="93"/>
    </row>
    <row r="14453" spans="35:48" x14ac:dyDescent="0.55000000000000004">
      <c r="AI14453" s="278" t="s">
        <v>35300</v>
      </c>
      <c r="AJ14453" s="279">
        <v>1391.19</v>
      </c>
      <c r="AL14453" s="246" t="s">
        <v>57936</v>
      </c>
      <c r="AM14453" s="247">
        <v>1700</v>
      </c>
      <c r="AO14453" s="226" t="s">
        <v>40662</v>
      </c>
      <c r="AP14453" s="227">
        <v>2174.19</v>
      </c>
      <c r="AR14453" s="207" t="s">
        <v>28290</v>
      </c>
      <c r="AS14453" s="208">
        <v>4250</v>
      </c>
      <c r="AT14453" s="93"/>
      <c r="AU14453" s="93"/>
      <c r="AV14453" s="93"/>
    </row>
    <row r="14454" spans="35:48" x14ac:dyDescent="0.55000000000000004">
      <c r="AI14454" s="278" t="s">
        <v>24116</v>
      </c>
      <c r="AJ14454" s="279">
        <v>1102.6600000000001</v>
      </c>
      <c r="AL14454" s="246" t="s">
        <v>65012</v>
      </c>
      <c r="AM14454" s="247">
        <v>5940</v>
      </c>
      <c r="AO14454" s="226" t="s">
        <v>49210</v>
      </c>
      <c r="AP14454" s="227">
        <v>15658.55</v>
      </c>
      <c r="AR14454" s="207" t="s">
        <v>28291</v>
      </c>
      <c r="AS14454" s="208">
        <v>17325.63</v>
      </c>
      <c r="AT14454" s="93"/>
      <c r="AU14454" s="93"/>
      <c r="AV14454" s="93"/>
    </row>
    <row r="14455" spans="35:48" x14ac:dyDescent="0.55000000000000004">
      <c r="AI14455" s="278" t="s">
        <v>24117</v>
      </c>
      <c r="AJ14455" s="279">
        <v>21061.360000000001</v>
      </c>
      <c r="AL14455" s="246" t="s">
        <v>62842</v>
      </c>
      <c r="AM14455" s="247">
        <v>540</v>
      </c>
      <c r="AO14455" s="226" t="s">
        <v>49211</v>
      </c>
      <c r="AP14455" s="227">
        <v>1192.4000000000001</v>
      </c>
      <c r="AR14455" s="207" t="s">
        <v>28292</v>
      </c>
      <c r="AS14455" s="208">
        <v>48046.44</v>
      </c>
      <c r="AT14455" s="93"/>
      <c r="AU14455" s="93"/>
      <c r="AV14455" s="93"/>
    </row>
    <row r="14456" spans="35:48" x14ac:dyDescent="0.55000000000000004">
      <c r="AI14456" s="278" t="s">
        <v>61696</v>
      </c>
      <c r="AJ14456" s="279">
        <v>6204.84</v>
      </c>
      <c r="AL14456" s="246" t="s">
        <v>65013</v>
      </c>
      <c r="AM14456" s="247">
        <v>648</v>
      </c>
      <c r="AO14456" s="226" t="s">
        <v>49212</v>
      </c>
      <c r="AP14456" s="227">
        <v>3458.3</v>
      </c>
      <c r="AR14456" s="207" t="s">
        <v>28293</v>
      </c>
      <c r="AS14456" s="208">
        <v>7723.68</v>
      </c>
      <c r="AT14456" s="93"/>
      <c r="AU14456" s="93"/>
      <c r="AV14456" s="93"/>
    </row>
    <row r="14457" spans="35:48" x14ac:dyDescent="0.55000000000000004">
      <c r="AI14457" s="278" t="s">
        <v>69417</v>
      </c>
      <c r="AJ14457" s="279">
        <v>3621.66</v>
      </c>
      <c r="AL14457" s="246" t="s">
        <v>65014</v>
      </c>
      <c r="AM14457" s="247">
        <v>2000</v>
      </c>
      <c r="AO14457" s="226" t="s">
        <v>53958</v>
      </c>
      <c r="AP14457" s="227">
        <v>15.36</v>
      </c>
      <c r="AR14457" s="207" t="s">
        <v>28294</v>
      </c>
      <c r="AS14457" s="208">
        <v>19530.14</v>
      </c>
      <c r="AT14457" s="93"/>
      <c r="AU14457" s="93"/>
      <c r="AV14457" s="93"/>
    </row>
    <row r="14458" spans="35:48" x14ac:dyDescent="0.55000000000000004">
      <c r="AI14458" s="278" t="s">
        <v>24140</v>
      </c>
      <c r="AJ14458" s="279">
        <v>1119.04</v>
      </c>
      <c r="AL14458" s="246" t="s">
        <v>62843</v>
      </c>
      <c r="AM14458" s="247">
        <v>694.27</v>
      </c>
      <c r="AO14458" s="226" t="s">
        <v>45715</v>
      </c>
      <c r="AP14458" s="227">
        <v>38000</v>
      </c>
      <c r="AR14458" s="207" t="s">
        <v>28295</v>
      </c>
      <c r="AS14458" s="208">
        <v>48889.59</v>
      </c>
      <c r="AT14458" s="93"/>
      <c r="AU14458" s="93"/>
      <c r="AV14458" s="93"/>
    </row>
    <row r="14459" spans="35:48" x14ac:dyDescent="0.55000000000000004">
      <c r="AI14459" s="278" t="s">
        <v>24141</v>
      </c>
      <c r="AJ14459" s="279">
        <v>6525</v>
      </c>
      <c r="AL14459" s="246" t="s">
        <v>62844</v>
      </c>
      <c r="AM14459" s="247">
        <v>2030.9</v>
      </c>
      <c r="AO14459" s="226" t="s">
        <v>45716</v>
      </c>
      <c r="AP14459" s="227">
        <v>2046</v>
      </c>
      <c r="AR14459" s="207" t="s">
        <v>28296</v>
      </c>
      <c r="AS14459" s="208">
        <v>26652.68</v>
      </c>
      <c r="AT14459" s="93"/>
      <c r="AU14459" s="93"/>
      <c r="AV14459" s="93"/>
    </row>
    <row r="14460" spans="35:48" x14ac:dyDescent="0.55000000000000004">
      <c r="AI14460" s="278" t="s">
        <v>24142</v>
      </c>
      <c r="AJ14460" s="279">
        <v>-0.01</v>
      </c>
      <c r="AL14460" s="246" t="s">
        <v>62299</v>
      </c>
      <c r="AM14460" s="247">
        <v>49855.78</v>
      </c>
      <c r="AO14460" s="226" t="s">
        <v>45717</v>
      </c>
      <c r="AP14460" s="227">
        <v>60975</v>
      </c>
      <c r="AR14460" s="207" t="s">
        <v>28297</v>
      </c>
      <c r="AS14460" s="208">
        <v>314279.98</v>
      </c>
      <c r="AT14460" s="93"/>
      <c r="AU14460" s="93"/>
      <c r="AV14460" s="93"/>
    </row>
    <row r="14461" spans="35:48" x14ac:dyDescent="0.55000000000000004">
      <c r="AI14461" s="278" t="s">
        <v>24143</v>
      </c>
      <c r="AJ14461" s="279">
        <v>9694.2199999999993</v>
      </c>
      <c r="AL14461" s="246" t="s">
        <v>62300</v>
      </c>
      <c r="AM14461" s="247">
        <v>6954</v>
      </c>
      <c r="AO14461" s="226" t="s">
        <v>45718</v>
      </c>
      <c r="AP14461" s="227">
        <v>4664.58</v>
      </c>
      <c r="AR14461" s="207" t="s">
        <v>28298</v>
      </c>
      <c r="AS14461" s="208">
        <v>4772.7299999999996</v>
      </c>
      <c r="AT14461" s="93"/>
      <c r="AU14461" s="93"/>
      <c r="AV14461" s="93"/>
    </row>
    <row r="14462" spans="35:48" x14ac:dyDescent="0.55000000000000004">
      <c r="AI14462" s="278" t="s">
        <v>40844</v>
      </c>
      <c r="AJ14462" s="279">
        <v>71968.09</v>
      </c>
      <c r="AL14462" s="246" t="s">
        <v>62301</v>
      </c>
      <c r="AM14462" s="247">
        <v>532</v>
      </c>
      <c r="AO14462" s="226" t="s">
        <v>28944</v>
      </c>
      <c r="AP14462" s="227">
        <v>2667.7</v>
      </c>
      <c r="AR14462" s="207" t="s">
        <v>28299</v>
      </c>
      <c r="AS14462" s="208">
        <v>365.11</v>
      </c>
      <c r="AT14462" s="93"/>
      <c r="AU14462" s="93"/>
      <c r="AV14462" s="93"/>
    </row>
    <row r="14463" spans="35:48" x14ac:dyDescent="0.55000000000000004">
      <c r="AI14463" s="278" t="s">
        <v>69418</v>
      </c>
      <c r="AJ14463" s="279">
        <v>1000</v>
      </c>
      <c r="AL14463" s="246" t="s">
        <v>57937</v>
      </c>
      <c r="AM14463" s="247">
        <v>1571</v>
      </c>
      <c r="AO14463" s="226" t="s">
        <v>28946</v>
      </c>
      <c r="AP14463" s="227">
        <v>2163</v>
      </c>
      <c r="AR14463" s="207" t="s">
        <v>28300</v>
      </c>
      <c r="AS14463" s="208">
        <v>12371.45</v>
      </c>
      <c r="AT14463" s="93"/>
      <c r="AU14463" s="93"/>
      <c r="AV14463" s="93"/>
    </row>
    <row r="14464" spans="35:48" x14ac:dyDescent="0.55000000000000004">
      <c r="AI14464" s="278" t="s">
        <v>40845</v>
      </c>
      <c r="AJ14464" s="279">
        <v>7869.42</v>
      </c>
      <c r="AL14464" s="246" t="s">
        <v>57938</v>
      </c>
      <c r="AM14464" s="247">
        <v>491</v>
      </c>
      <c r="AO14464" s="226" t="s">
        <v>35783</v>
      </c>
      <c r="AP14464" s="227">
        <v>29998.37</v>
      </c>
      <c r="AR14464" s="207" t="s">
        <v>28301</v>
      </c>
      <c r="AS14464" s="208">
        <v>10450</v>
      </c>
      <c r="AT14464" s="93"/>
      <c r="AU14464" s="93"/>
      <c r="AV14464" s="93"/>
    </row>
    <row r="14465" spans="35:48" x14ac:dyDescent="0.55000000000000004">
      <c r="AI14465" s="278" t="s">
        <v>69419</v>
      </c>
      <c r="AJ14465" s="279">
        <v>12483.61</v>
      </c>
      <c r="AL14465" s="246" t="s">
        <v>50505</v>
      </c>
      <c r="AM14465" s="247">
        <v>9413.76</v>
      </c>
      <c r="AO14465" s="226" t="s">
        <v>35784</v>
      </c>
      <c r="AP14465" s="227">
        <v>26863.040000000001</v>
      </c>
      <c r="AR14465" s="207" t="s">
        <v>28302</v>
      </c>
      <c r="AS14465" s="208">
        <v>25664.44</v>
      </c>
      <c r="AT14465" s="93"/>
      <c r="AU14465" s="93"/>
      <c r="AV14465" s="93"/>
    </row>
    <row r="14466" spans="35:48" x14ac:dyDescent="0.55000000000000004">
      <c r="AI14466" s="278" t="s">
        <v>46110</v>
      </c>
      <c r="AJ14466" s="279">
        <v>58813.440000000002</v>
      </c>
      <c r="AL14466" s="246" t="s">
        <v>48342</v>
      </c>
      <c r="AM14466" s="247">
        <v>33652.559999999998</v>
      </c>
      <c r="AO14466" s="226" t="s">
        <v>28952</v>
      </c>
      <c r="AP14466" s="227">
        <v>4432.58</v>
      </c>
      <c r="AR14466" s="207" t="s">
        <v>28303</v>
      </c>
      <c r="AS14466" s="208">
        <v>1963.3</v>
      </c>
      <c r="AT14466" s="93"/>
      <c r="AU14466" s="93"/>
      <c r="AV14466" s="93"/>
    </row>
    <row r="14467" spans="35:48" x14ac:dyDescent="0.55000000000000004">
      <c r="AI14467" s="278" t="s">
        <v>24148</v>
      </c>
      <c r="AJ14467" s="279">
        <v>475</v>
      </c>
      <c r="AL14467" s="246" t="s">
        <v>48343</v>
      </c>
      <c r="AM14467" s="247">
        <v>43050.239999999998</v>
      </c>
      <c r="AO14467" s="226" t="s">
        <v>43005</v>
      </c>
      <c r="AP14467" s="227">
        <v>1000</v>
      </c>
      <c r="AR14467" s="207" t="s">
        <v>28304</v>
      </c>
      <c r="AS14467" s="208">
        <v>8000</v>
      </c>
      <c r="AT14467" s="93"/>
      <c r="AU14467" s="93"/>
      <c r="AV14467" s="93"/>
    </row>
    <row r="14468" spans="35:48" x14ac:dyDescent="0.55000000000000004">
      <c r="AI14468" s="278" t="s">
        <v>69420</v>
      </c>
      <c r="AJ14468" s="279">
        <v>31849.9</v>
      </c>
      <c r="AL14468" s="246" t="s">
        <v>48344</v>
      </c>
      <c r="AM14468" s="247">
        <v>38250</v>
      </c>
      <c r="AO14468" s="226" t="s">
        <v>39572</v>
      </c>
      <c r="AP14468" s="227">
        <v>28105.69</v>
      </c>
      <c r="AR14468" s="207" t="s">
        <v>28305</v>
      </c>
      <c r="AS14468" s="208">
        <v>1902.66</v>
      </c>
      <c r="AT14468" s="93"/>
      <c r="AU14468" s="93"/>
      <c r="AV14468" s="93"/>
    </row>
    <row r="14469" spans="35:48" x14ac:dyDescent="0.55000000000000004">
      <c r="AI14469" s="278" t="s">
        <v>24149</v>
      </c>
      <c r="AJ14469" s="279">
        <v>124789.14</v>
      </c>
      <c r="AL14469" s="246" t="s">
        <v>48345</v>
      </c>
      <c r="AM14469" s="247">
        <v>9512.19</v>
      </c>
      <c r="AO14469" s="226" t="s">
        <v>36792</v>
      </c>
      <c r="AP14469" s="227">
        <v>14248.44</v>
      </c>
      <c r="AR14469" s="207" t="s">
        <v>28306</v>
      </c>
      <c r="AS14469" s="208">
        <v>38893.980000000003</v>
      </c>
      <c r="AT14469" s="93"/>
      <c r="AU14469" s="93"/>
      <c r="AV14469" s="93"/>
    </row>
    <row r="14470" spans="35:48" x14ac:dyDescent="0.55000000000000004">
      <c r="AI14470" s="278" t="s">
        <v>24170</v>
      </c>
      <c r="AJ14470" s="279">
        <v>12480</v>
      </c>
      <c r="AL14470" s="246" t="s">
        <v>50506</v>
      </c>
      <c r="AM14470" s="247">
        <v>3666.2</v>
      </c>
      <c r="AO14470" s="226" t="s">
        <v>40663</v>
      </c>
      <c r="AP14470" s="227">
        <v>11567.91</v>
      </c>
      <c r="AR14470" s="207" t="s">
        <v>28307</v>
      </c>
      <c r="AS14470" s="208">
        <v>1513.22</v>
      </c>
      <c r="AT14470" s="93"/>
      <c r="AU14470" s="93"/>
      <c r="AV14470" s="93"/>
    </row>
    <row r="14471" spans="35:48" x14ac:dyDescent="0.55000000000000004">
      <c r="AI14471" s="278" t="s">
        <v>24171</v>
      </c>
      <c r="AJ14471" s="279">
        <v>3684.96</v>
      </c>
      <c r="AL14471" s="246" t="s">
        <v>49226</v>
      </c>
      <c r="AM14471" s="247">
        <v>334648.36</v>
      </c>
      <c r="AO14471" s="226" t="s">
        <v>36793</v>
      </c>
      <c r="AP14471" s="227">
        <v>3821.45</v>
      </c>
      <c r="AR14471" s="207" t="s">
        <v>28308</v>
      </c>
      <c r="AS14471" s="208">
        <v>54500.22</v>
      </c>
      <c r="AT14471" s="93"/>
      <c r="AU14471" s="93"/>
      <c r="AV14471" s="93"/>
    </row>
    <row r="14472" spans="35:48" x14ac:dyDescent="0.55000000000000004">
      <c r="AI14472" s="278" t="s">
        <v>70143</v>
      </c>
      <c r="AJ14472" s="279">
        <v>1950</v>
      </c>
      <c r="AL14472" s="246" t="s">
        <v>61627</v>
      </c>
      <c r="AM14472" s="247">
        <v>22281.43</v>
      </c>
      <c r="AO14472" s="226" t="s">
        <v>36794</v>
      </c>
      <c r="AP14472" s="227">
        <v>4490</v>
      </c>
      <c r="AR14472" s="207" t="s">
        <v>28309</v>
      </c>
      <c r="AS14472" s="208">
        <v>34686</v>
      </c>
      <c r="AT14472" s="93"/>
      <c r="AU14472" s="93"/>
      <c r="AV14472" s="93"/>
    </row>
    <row r="14473" spans="35:48" x14ac:dyDescent="0.55000000000000004">
      <c r="AI14473" s="278" t="s">
        <v>24172</v>
      </c>
      <c r="AJ14473" s="279">
        <v>1343.58</v>
      </c>
      <c r="AL14473" s="246" t="s">
        <v>65015</v>
      </c>
      <c r="AM14473" s="247">
        <v>2369.7600000000002</v>
      </c>
      <c r="AO14473" s="226" t="s">
        <v>43006</v>
      </c>
      <c r="AP14473" s="227">
        <v>10000</v>
      </c>
      <c r="AR14473" s="207" t="s">
        <v>28310</v>
      </c>
      <c r="AS14473" s="208">
        <v>10234</v>
      </c>
      <c r="AT14473" s="93"/>
      <c r="AU14473" s="93"/>
      <c r="AV14473" s="93"/>
    </row>
    <row r="14474" spans="35:48" x14ac:dyDescent="0.55000000000000004">
      <c r="AI14474" s="278" t="s">
        <v>48498</v>
      </c>
      <c r="AJ14474" s="279">
        <v>368.49</v>
      </c>
      <c r="AL14474" s="246" t="s">
        <v>49227</v>
      </c>
      <c r="AM14474" s="247">
        <v>2565</v>
      </c>
      <c r="AO14474" s="226" t="s">
        <v>43007</v>
      </c>
      <c r="AP14474" s="227">
        <v>16241</v>
      </c>
      <c r="AR14474" s="207" t="s">
        <v>28311</v>
      </c>
      <c r="AS14474" s="208">
        <v>23820.880000000001</v>
      </c>
      <c r="AT14474" s="93"/>
      <c r="AU14474" s="93"/>
      <c r="AV14474" s="93"/>
    </row>
    <row r="14475" spans="35:48" x14ac:dyDescent="0.55000000000000004">
      <c r="AI14475" s="278" t="s">
        <v>24173</v>
      </c>
      <c r="AJ14475" s="279">
        <v>4500</v>
      </c>
      <c r="AL14475" s="246" t="s">
        <v>49228</v>
      </c>
      <c r="AM14475" s="247">
        <v>49552.800000000003</v>
      </c>
      <c r="AO14475" s="226" t="s">
        <v>43008</v>
      </c>
      <c r="AP14475" s="227">
        <v>1171</v>
      </c>
      <c r="AR14475" s="207" t="s">
        <v>28312</v>
      </c>
      <c r="AS14475" s="208">
        <v>129284.98</v>
      </c>
      <c r="AT14475" s="93"/>
      <c r="AU14475" s="93"/>
      <c r="AV14475" s="93"/>
    </row>
    <row r="14476" spans="35:48" x14ac:dyDescent="0.55000000000000004">
      <c r="AI14476" s="278" t="s">
        <v>24175</v>
      </c>
      <c r="AJ14476" s="279">
        <v>3006.14</v>
      </c>
      <c r="AL14476" s="246" t="s">
        <v>50508</v>
      </c>
      <c r="AM14476" s="247">
        <v>71500</v>
      </c>
      <c r="AO14476" s="226" t="s">
        <v>45719</v>
      </c>
      <c r="AP14476" s="227">
        <v>30400</v>
      </c>
      <c r="AR14476" s="207" t="s">
        <v>28313</v>
      </c>
      <c r="AS14476" s="208">
        <v>14104.89</v>
      </c>
      <c r="AT14476" s="93"/>
      <c r="AU14476" s="93"/>
      <c r="AV14476" s="93"/>
    </row>
    <row r="14477" spans="35:48" x14ac:dyDescent="0.55000000000000004">
      <c r="AI14477" s="278" t="s">
        <v>24176</v>
      </c>
      <c r="AJ14477" s="279">
        <v>2800</v>
      </c>
      <c r="AL14477" s="246" t="s">
        <v>49229</v>
      </c>
      <c r="AM14477" s="247">
        <v>35315.019999999997</v>
      </c>
      <c r="AO14477" s="226" t="s">
        <v>45720</v>
      </c>
      <c r="AP14477" s="227">
        <v>2031</v>
      </c>
      <c r="AR14477" s="207" t="s">
        <v>28314</v>
      </c>
      <c r="AS14477" s="208">
        <v>9492</v>
      </c>
      <c r="AT14477" s="93"/>
      <c r="AU14477" s="93"/>
      <c r="AV14477" s="93"/>
    </row>
    <row r="14478" spans="35:48" x14ac:dyDescent="0.55000000000000004">
      <c r="AI14478" s="278" t="s">
        <v>39321</v>
      </c>
      <c r="AJ14478" s="279">
        <v>6595</v>
      </c>
      <c r="AL14478" s="246" t="s">
        <v>65016</v>
      </c>
      <c r="AM14478" s="247">
        <v>92014.79</v>
      </c>
      <c r="AO14478" s="226" t="s">
        <v>45721</v>
      </c>
      <c r="AP14478" s="227">
        <v>128895.25</v>
      </c>
      <c r="AR14478" s="207" t="s">
        <v>28315</v>
      </c>
      <c r="AS14478" s="208">
        <v>1738.5</v>
      </c>
      <c r="AT14478" s="93"/>
      <c r="AU14478" s="93"/>
      <c r="AV14478" s="93"/>
    </row>
    <row r="14479" spans="35:48" x14ac:dyDescent="0.55000000000000004">
      <c r="AI14479" s="278" t="s">
        <v>24189</v>
      </c>
      <c r="AJ14479" s="279">
        <v>501.28</v>
      </c>
      <c r="AL14479" s="246" t="s">
        <v>50509</v>
      </c>
      <c r="AM14479" s="247">
        <v>43363.8</v>
      </c>
      <c r="AO14479" s="226" t="s">
        <v>45722</v>
      </c>
      <c r="AP14479" s="227">
        <v>9906.75</v>
      </c>
      <c r="AR14479" s="207" t="s">
        <v>28316</v>
      </c>
      <c r="AS14479" s="208">
        <v>14866.3</v>
      </c>
      <c r="AT14479" s="93"/>
      <c r="AU14479" s="93"/>
      <c r="AV14479" s="93"/>
    </row>
    <row r="14480" spans="35:48" x14ac:dyDescent="0.55000000000000004">
      <c r="AI14480" s="278" t="s">
        <v>24192</v>
      </c>
      <c r="AJ14480" s="279">
        <v>17972.5</v>
      </c>
      <c r="AL14480" s="246" t="s">
        <v>62302</v>
      </c>
      <c r="AM14480" s="247">
        <v>6708.8</v>
      </c>
      <c r="AO14480" s="226" t="s">
        <v>28983</v>
      </c>
      <c r="AP14480" s="227">
        <v>1805.85</v>
      </c>
      <c r="AR14480" s="207" t="s">
        <v>28317</v>
      </c>
      <c r="AS14480" s="208">
        <v>16769.12</v>
      </c>
      <c r="AT14480" s="93"/>
      <c r="AU14480" s="93"/>
      <c r="AV14480" s="93"/>
    </row>
    <row r="14481" spans="35:48" x14ac:dyDescent="0.55000000000000004">
      <c r="AI14481" s="278" t="s">
        <v>13906</v>
      </c>
      <c r="AJ14481" s="279">
        <v>10000</v>
      </c>
      <c r="AL14481" s="246" t="s">
        <v>63444</v>
      </c>
      <c r="AM14481" s="247">
        <v>9543.4500000000007</v>
      </c>
      <c r="AO14481" s="226" t="s">
        <v>35785</v>
      </c>
      <c r="AP14481" s="227">
        <v>248</v>
      </c>
      <c r="AR14481" s="207" t="s">
        <v>28318</v>
      </c>
      <c r="AS14481" s="208">
        <v>48916.5</v>
      </c>
      <c r="AT14481" s="93"/>
      <c r="AU14481" s="93"/>
      <c r="AV14481" s="93"/>
    </row>
    <row r="14482" spans="35:48" x14ac:dyDescent="0.55000000000000004">
      <c r="AI14482" s="278" t="s">
        <v>13907</v>
      </c>
      <c r="AJ14482" s="279">
        <v>9067.73</v>
      </c>
      <c r="AL14482" s="246" t="s">
        <v>50510</v>
      </c>
      <c r="AM14482" s="247">
        <v>51719.74</v>
      </c>
      <c r="AO14482" s="226" t="s">
        <v>34265</v>
      </c>
      <c r="AP14482" s="227">
        <v>2760</v>
      </c>
      <c r="AR14482" s="207" t="s">
        <v>14293</v>
      </c>
      <c r="AS14482" s="208">
        <v>26774.67</v>
      </c>
      <c r="AT14482" s="93"/>
      <c r="AU14482" s="93"/>
      <c r="AV14482" s="93"/>
    </row>
    <row r="14483" spans="35:48" x14ac:dyDescent="0.55000000000000004">
      <c r="AI14483" s="278" t="s">
        <v>24235</v>
      </c>
      <c r="AJ14483" s="279">
        <v>37091.78</v>
      </c>
      <c r="AL14483" s="246" t="s">
        <v>50511</v>
      </c>
      <c r="AM14483" s="247">
        <v>13806.25</v>
      </c>
      <c r="AO14483" s="226" t="s">
        <v>34266</v>
      </c>
      <c r="AP14483" s="227">
        <v>185.55</v>
      </c>
      <c r="AR14483" s="207" t="s">
        <v>14294</v>
      </c>
      <c r="AS14483" s="208">
        <v>68531.61</v>
      </c>
      <c r="AT14483" s="93"/>
      <c r="AU14483" s="93"/>
      <c r="AV14483" s="93"/>
    </row>
    <row r="14484" spans="35:48" x14ac:dyDescent="0.55000000000000004">
      <c r="AI14484" s="278" t="s">
        <v>70937</v>
      </c>
      <c r="AJ14484" s="279">
        <v>16884.03</v>
      </c>
      <c r="AL14484" s="246" t="s">
        <v>50512</v>
      </c>
      <c r="AM14484" s="247">
        <v>16289</v>
      </c>
      <c r="AO14484" s="226" t="s">
        <v>49213</v>
      </c>
      <c r="AP14484" s="227">
        <v>646.08000000000004</v>
      </c>
      <c r="AR14484" s="207" t="s">
        <v>14295</v>
      </c>
      <c r="AS14484" s="208">
        <v>11673.79</v>
      </c>
      <c r="AT14484" s="93"/>
      <c r="AU14484" s="93"/>
      <c r="AV14484" s="93"/>
    </row>
    <row r="14485" spans="35:48" x14ac:dyDescent="0.55000000000000004">
      <c r="AI14485" s="278" t="s">
        <v>50729</v>
      </c>
      <c r="AJ14485" s="279">
        <v>118.08</v>
      </c>
      <c r="AL14485" s="246" t="s">
        <v>62303</v>
      </c>
      <c r="AM14485" s="247">
        <v>21902.400000000001</v>
      </c>
      <c r="AO14485" s="226" t="s">
        <v>35786</v>
      </c>
      <c r="AP14485" s="227">
        <v>97343.25</v>
      </c>
      <c r="AR14485" s="207" t="s">
        <v>28319</v>
      </c>
      <c r="AS14485" s="208">
        <v>36215.449999999997</v>
      </c>
      <c r="AT14485" s="93"/>
      <c r="AU14485" s="93"/>
      <c r="AV14485" s="93"/>
    </row>
    <row r="14486" spans="35:48" x14ac:dyDescent="0.55000000000000004">
      <c r="AI14486" s="278" t="s">
        <v>24274</v>
      </c>
      <c r="AJ14486" s="279">
        <v>-114.02</v>
      </c>
      <c r="AL14486" s="246" t="s">
        <v>62304</v>
      </c>
      <c r="AM14486" s="247">
        <v>1674.6</v>
      </c>
      <c r="AO14486" s="226" t="s">
        <v>45723</v>
      </c>
      <c r="AP14486" s="227">
        <v>56000</v>
      </c>
      <c r="AR14486" s="207" t="s">
        <v>28320</v>
      </c>
      <c r="AS14486" s="208">
        <v>206.4</v>
      </c>
      <c r="AT14486" s="93"/>
      <c r="AU14486" s="93"/>
      <c r="AV14486" s="93"/>
    </row>
    <row r="14487" spans="35:48" x14ac:dyDescent="0.55000000000000004">
      <c r="AI14487" s="278" t="s">
        <v>24275</v>
      </c>
      <c r="AJ14487" s="279">
        <v>30703.06</v>
      </c>
      <c r="AL14487" s="246" t="s">
        <v>54014</v>
      </c>
      <c r="AM14487" s="247">
        <v>5418.46</v>
      </c>
      <c r="AO14487" s="226" t="s">
        <v>45724</v>
      </c>
      <c r="AP14487" s="227">
        <v>4284</v>
      </c>
      <c r="AR14487" s="207" t="s">
        <v>28321</v>
      </c>
      <c r="AS14487" s="208">
        <v>100</v>
      </c>
      <c r="AT14487" s="93"/>
      <c r="AU14487" s="93"/>
      <c r="AV14487" s="93"/>
    </row>
    <row r="14488" spans="35:48" x14ac:dyDescent="0.55000000000000004">
      <c r="AI14488" s="278" t="s">
        <v>24277</v>
      </c>
      <c r="AJ14488" s="279">
        <v>-32.08</v>
      </c>
      <c r="AL14488" s="246" t="s">
        <v>54015</v>
      </c>
      <c r="AM14488" s="247">
        <v>498.14</v>
      </c>
      <c r="AO14488" s="226" t="s">
        <v>35908</v>
      </c>
      <c r="AP14488" s="227">
        <v>1772.41</v>
      </c>
      <c r="AR14488" s="207" t="s">
        <v>28322</v>
      </c>
      <c r="AS14488" s="208">
        <v>27530.14</v>
      </c>
      <c r="AT14488" s="93"/>
      <c r="AU14488" s="93"/>
      <c r="AV14488" s="93"/>
    </row>
    <row r="14489" spans="35:48" x14ac:dyDescent="0.55000000000000004">
      <c r="AI14489" s="278" t="s">
        <v>24296</v>
      </c>
      <c r="AJ14489" s="279">
        <v>169.19</v>
      </c>
      <c r="AL14489" s="246" t="s">
        <v>56658</v>
      </c>
      <c r="AM14489" s="247">
        <v>2323</v>
      </c>
      <c r="AO14489" s="226" t="s">
        <v>36796</v>
      </c>
      <c r="AP14489" s="227">
        <v>39329.67</v>
      </c>
      <c r="AR14489" s="207" t="s">
        <v>28323</v>
      </c>
      <c r="AS14489" s="208">
        <v>98205.42</v>
      </c>
      <c r="AT14489" s="93"/>
      <c r="AU14489" s="93"/>
      <c r="AV14489" s="93"/>
    </row>
    <row r="14490" spans="35:48" x14ac:dyDescent="0.55000000000000004">
      <c r="AI14490" s="278" t="s">
        <v>24297</v>
      </c>
      <c r="AJ14490" s="279">
        <v>15456.42</v>
      </c>
      <c r="AL14490" s="246" t="s">
        <v>45789</v>
      </c>
      <c r="AM14490" s="247">
        <v>34762.660000000003</v>
      </c>
      <c r="AO14490" s="226" t="s">
        <v>40664</v>
      </c>
      <c r="AP14490" s="227">
        <v>57576.09</v>
      </c>
      <c r="AR14490" s="207" t="s">
        <v>28324</v>
      </c>
      <c r="AS14490" s="208">
        <v>165874.12</v>
      </c>
      <c r="AT14490" s="93"/>
      <c r="AU14490" s="93"/>
      <c r="AV14490" s="93"/>
    </row>
    <row r="14491" spans="35:48" x14ac:dyDescent="0.55000000000000004">
      <c r="AI14491" s="278" t="s">
        <v>46114</v>
      </c>
      <c r="AJ14491" s="279">
        <v>1043.28</v>
      </c>
      <c r="AL14491" s="246" t="s">
        <v>45790</v>
      </c>
      <c r="AM14491" s="247">
        <v>7800.5</v>
      </c>
      <c r="AO14491" s="226" t="s">
        <v>45725</v>
      </c>
      <c r="AP14491" s="227">
        <v>32000</v>
      </c>
      <c r="AR14491" s="207" t="s">
        <v>28325</v>
      </c>
      <c r="AS14491" s="208">
        <v>25319.51</v>
      </c>
      <c r="AT14491" s="93"/>
      <c r="AU14491" s="93"/>
      <c r="AV14491" s="93"/>
    </row>
    <row r="14492" spans="35:48" x14ac:dyDescent="0.55000000000000004">
      <c r="AI14492" s="278" t="s">
        <v>24301</v>
      </c>
      <c r="AJ14492" s="279">
        <v>2500.0300000000002</v>
      </c>
      <c r="AL14492" s="246" t="s">
        <v>63445</v>
      </c>
      <c r="AM14492" s="247">
        <v>1510.92</v>
      </c>
      <c r="AO14492" s="226" t="s">
        <v>45726</v>
      </c>
      <c r="AP14492" s="227">
        <v>2448</v>
      </c>
      <c r="AR14492" s="207" t="s">
        <v>28326</v>
      </c>
      <c r="AS14492" s="208">
        <v>420305.2</v>
      </c>
      <c r="AT14492" s="93"/>
      <c r="AU14492" s="93"/>
      <c r="AV14492" s="93"/>
    </row>
    <row r="14493" spans="35:48" x14ac:dyDescent="0.55000000000000004">
      <c r="AI14493" s="278" t="s">
        <v>24302</v>
      </c>
      <c r="AJ14493" s="279">
        <v>6000</v>
      </c>
      <c r="AL14493" s="246" t="s">
        <v>59264</v>
      </c>
      <c r="AM14493" s="247">
        <v>37603.85</v>
      </c>
      <c r="AO14493" s="226" t="s">
        <v>45727</v>
      </c>
      <c r="AP14493" s="227">
        <v>215355</v>
      </c>
      <c r="AR14493" s="207" t="s">
        <v>28327</v>
      </c>
      <c r="AS14493" s="208">
        <v>31784.81</v>
      </c>
      <c r="AT14493" s="93"/>
      <c r="AU14493" s="93"/>
      <c r="AV14493" s="93"/>
    </row>
    <row r="14494" spans="35:48" x14ac:dyDescent="0.55000000000000004">
      <c r="AI14494" s="278" t="s">
        <v>24303</v>
      </c>
      <c r="AJ14494" s="279">
        <v>3000</v>
      </c>
      <c r="AL14494" s="246" t="s">
        <v>59265</v>
      </c>
      <c r="AM14494" s="247">
        <v>65425.06</v>
      </c>
      <c r="AO14494" s="226" t="s">
        <v>45728</v>
      </c>
      <c r="AP14494" s="227">
        <v>16474.66</v>
      </c>
      <c r="AR14494" s="207" t="s">
        <v>28328</v>
      </c>
      <c r="AS14494" s="208">
        <v>22375.11</v>
      </c>
      <c r="AT14494" s="93"/>
      <c r="AU14494" s="93"/>
      <c r="AV14494" s="93"/>
    </row>
    <row r="14495" spans="35:48" x14ac:dyDescent="0.55000000000000004">
      <c r="AI14495" s="278" t="s">
        <v>24322</v>
      </c>
      <c r="AJ14495" s="279">
        <v>8274</v>
      </c>
      <c r="AL14495" s="246" t="s">
        <v>39583</v>
      </c>
      <c r="AM14495" s="247">
        <v>21654.880000000001</v>
      </c>
      <c r="AO14495" s="226" t="s">
        <v>40665</v>
      </c>
      <c r="AP14495" s="227">
        <v>87934.35</v>
      </c>
      <c r="AR14495" s="207" t="s">
        <v>28329</v>
      </c>
      <c r="AS14495" s="208">
        <v>210.38</v>
      </c>
      <c r="AT14495" s="93"/>
      <c r="AU14495" s="93"/>
      <c r="AV14495" s="93"/>
    </row>
    <row r="14496" spans="35:48" x14ac:dyDescent="0.55000000000000004">
      <c r="AI14496" s="278" t="s">
        <v>36505</v>
      </c>
      <c r="AJ14496" s="279">
        <v>69999.839999999997</v>
      </c>
      <c r="AL14496" s="246" t="s">
        <v>39584</v>
      </c>
      <c r="AM14496" s="247">
        <v>27877.33</v>
      </c>
      <c r="AO14496" s="226" t="s">
        <v>29004</v>
      </c>
      <c r="AP14496" s="227">
        <v>121919.93</v>
      </c>
      <c r="AR14496" s="207" t="s">
        <v>28330</v>
      </c>
      <c r="AS14496" s="208">
        <v>110.03</v>
      </c>
      <c r="AT14496" s="93"/>
      <c r="AU14496" s="93"/>
      <c r="AV14496" s="93"/>
    </row>
    <row r="14497" spans="35:48" x14ac:dyDescent="0.55000000000000004">
      <c r="AI14497" s="278" t="s">
        <v>60941</v>
      </c>
      <c r="AJ14497" s="279">
        <v>143749.94</v>
      </c>
      <c r="AL14497" s="246" t="s">
        <v>63446</v>
      </c>
      <c r="AM14497" s="247">
        <v>2020.04</v>
      </c>
      <c r="AO14497" s="226" t="s">
        <v>48324</v>
      </c>
      <c r="AP14497" s="227">
        <v>2679.49</v>
      </c>
      <c r="AR14497" s="207" t="s">
        <v>28331</v>
      </c>
      <c r="AS14497" s="208">
        <v>135.47999999999999</v>
      </c>
      <c r="AT14497" s="93"/>
      <c r="AU14497" s="93"/>
      <c r="AV14497" s="93"/>
    </row>
    <row r="14498" spans="35:48" x14ac:dyDescent="0.55000000000000004">
      <c r="AI14498" s="278" t="s">
        <v>24325</v>
      </c>
      <c r="AJ14498" s="279">
        <v>13392.25</v>
      </c>
      <c r="AL14498" s="246" t="s">
        <v>45791</v>
      </c>
      <c r="AM14498" s="247">
        <v>66147.990000000005</v>
      </c>
      <c r="AO14498" s="226" t="s">
        <v>48325</v>
      </c>
      <c r="AP14498" s="227">
        <v>205.01</v>
      </c>
      <c r="AR14498" s="207" t="s">
        <v>28332</v>
      </c>
      <c r="AS14498" s="208">
        <v>460</v>
      </c>
      <c r="AT14498" s="93"/>
      <c r="AU14498" s="93"/>
      <c r="AV14498" s="93"/>
    </row>
    <row r="14499" spans="35:48" x14ac:dyDescent="0.55000000000000004">
      <c r="AI14499" s="278" t="s">
        <v>24326</v>
      </c>
      <c r="AJ14499" s="279">
        <v>43044</v>
      </c>
      <c r="AL14499" s="246" t="s">
        <v>54017</v>
      </c>
      <c r="AM14499" s="247">
        <v>15281.09</v>
      </c>
      <c r="AO14499" s="226" t="s">
        <v>49214</v>
      </c>
      <c r="AP14499" s="227">
        <v>37170.449999999997</v>
      </c>
      <c r="AR14499" s="207" t="s">
        <v>28333</v>
      </c>
      <c r="AS14499" s="208">
        <v>821</v>
      </c>
      <c r="AT14499" s="93"/>
      <c r="AU14499" s="93"/>
      <c r="AV14499" s="93"/>
    </row>
    <row r="14500" spans="35:48" x14ac:dyDescent="0.55000000000000004">
      <c r="AI14500" s="278" t="s">
        <v>62899</v>
      </c>
      <c r="AJ14500" s="279">
        <v>6430</v>
      </c>
      <c r="AL14500" s="246" t="s">
        <v>65017</v>
      </c>
      <c r="AM14500" s="247">
        <v>989.94</v>
      </c>
      <c r="AO14500" s="226" t="s">
        <v>40666</v>
      </c>
      <c r="AP14500" s="227">
        <v>114561.16</v>
      </c>
      <c r="AR14500" s="207" t="s">
        <v>28334</v>
      </c>
      <c r="AS14500" s="208">
        <v>14462.51</v>
      </c>
      <c r="AT14500" s="93"/>
      <c r="AU14500" s="93"/>
      <c r="AV14500" s="93"/>
    </row>
    <row r="14501" spans="35:48" x14ac:dyDescent="0.55000000000000004">
      <c r="AI14501" s="278" t="s">
        <v>43307</v>
      </c>
      <c r="AJ14501" s="279">
        <v>36025.78</v>
      </c>
      <c r="AL14501" s="246" t="s">
        <v>65018</v>
      </c>
      <c r="AM14501" s="247">
        <v>679.18</v>
      </c>
      <c r="AO14501" s="226" t="s">
        <v>53959</v>
      </c>
      <c r="AP14501" s="227">
        <v>10235.16</v>
      </c>
      <c r="AR14501" s="207" t="s">
        <v>28335</v>
      </c>
      <c r="AS14501" s="208">
        <v>1368</v>
      </c>
      <c r="AT14501" s="93"/>
      <c r="AU14501" s="93"/>
      <c r="AV14501" s="93"/>
    </row>
    <row r="14502" spans="35:48" x14ac:dyDescent="0.55000000000000004">
      <c r="AI14502" s="278" t="s">
        <v>24327</v>
      </c>
      <c r="AJ14502" s="279">
        <v>31965.360000000001</v>
      </c>
      <c r="AL14502" s="246" t="s">
        <v>62305</v>
      </c>
      <c r="AM14502" s="247">
        <v>14923</v>
      </c>
      <c r="AO14502" s="226" t="s">
        <v>53960</v>
      </c>
      <c r="AP14502" s="227">
        <v>782.34</v>
      </c>
      <c r="AR14502" s="207" t="s">
        <v>28336</v>
      </c>
      <c r="AS14502" s="208">
        <v>1320</v>
      </c>
      <c r="AT14502" s="93"/>
      <c r="AU14502" s="93"/>
      <c r="AV14502" s="93"/>
    </row>
    <row r="14503" spans="35:48" x14ac:dyDescent="0.55000000000000004">
      <c r="AI14503" s="278" t="s">
        <v>24328</v>
      </c>
      <c r="AJ14503" s="279">
        <v>10195.4</v>
      </c>
      <c r="AL14503" s="246" t="s">
        <v>65019</v>
      </c>
      <c r="AM14503" s="247">
        <v>-15038.94</v>
      </c>
      <c r="AO14503" s="226" t="s">
        <v>53961</v>
      </c>
      <c r="AP14503" s="227">
        <v>16414.52</v>
      </c>
      <c r="AR14503" s="207" t="s">
        <v>28337</v>
      </c>
      <c r="AS14503" s="208">
        <v>822.5</v>
      </c>
      <c r="AT14503" s="93"/>
      <c r="AU14503" s="93"/>
      <c r="AV14503" s="93"/>
    </row>
    <row r="14504" spans="35:48" x14ac:dyDescent="0.55000000000000004">
      <c r="AI14504" s="278" t="s">
        <v>48502</v>
      </c>
      <c r="AJ14504" s="279">
        <v>63000</v>
      </c>
      <c r="AL14504" s="246" t="s">
        <v>29445</v>
      </c>
      <c r="AM14504" s="247">
        <v>115.94</v>
      </c>
      <c r="AO14504" s="226" t="s">
        <v>53962</v>
      </c>
      <c r="AP14504" s="227">
        <v>3585.48</v>
      </c>
      <c r="AR14504" s="207" t="s">
        <v>28338</v>
      </c>
      <c r="AS14504" s="208">
        <v>14.7</v>
      </c>
      <c r="AT14504" s="93"/>
      <c r="AU14504" s="93"/>
      <c r="AV14504" s="93"/>
    </row>
    <row r="14505" spans="35:48" x14ac:dyDescent="0.55000000000000004">
      <c r="AI14505" s="278" t="s">
        <v>39326</v>
      </c>
      <c r="AJ14505" s="279">
        <v>26606.59</v>
      </c>
      <c r="AL14505" s="246" t="s">
        <v>60812</v>
      </c>
      <c r="AM14505" s="247">
        <v>991.69</v>
      </c>
      <c r="AO14505" s="226" t="s">
        <v>53963</v>
      </c>
      <c r="AP14505" s="227">
        <v>30577.5</v>
      </c>
      <c r="AR14505" s="207" t="s">
        <v>28339</v>
      </c>
      <c r="AS14505" s="208">
        <v>1445.8</v>
      </c>
      <c r="AT14505" s="93"/>
      <c r="AU14505" s="93"/>
      <c r="AV14505" s="93"/>
    </row>
    <row r="14506" spans="35:48" x14ac:dyDescent="0.55000000000000004">
      <c r="AI14506" s="278" t="s">
        <v>24370</v>
      </c>
      <c r="AJ14506" s="279">
        <v>2697.67</v>
      </c>
      <c r="AL14506" s="246" t="s">
        <v>60813</v>
      </c>
      <c r="AM14506" s="247">
        <v>75.89</v>
      </c>
      <c r="AO14506" s="226" t="s">
        <v>45729</v>
      </c>
      <c r="AP14506" s="227">
        <v>118320.51</v>
      </c>
      <c r="AR14506" s="207" t="s">
        <v>28340</v>
      </c>
      <c r="AS14506" s="208">
        <v>2000</v>
      </c>
      <c r="AT14506" s="93"/>
      <c r="AU14506" s="93"/>
      <c r="AV14506" s="93"/>
    </row>
    <row r="14507" spans="35:48" x14ac:dyDescent="0.55000000000000004">
      <c r="AI14507" s="278" t="s">
        <v>24374</v>
      </c>
      <c r="AJ14507" s="279">
        <v>35122.36</v>
      </c>
      <c r="AL14507" s="246" t="s">
        <v>60814</v>
      </c>
      <c r="AM14507" s="247">
        <v>29.72</v>
      </c>
      <c r="AO14507" s="226" t="s">
        <v>45730</v>
      </c>
      <c r="AP14507" s="227">
        <v>9051.49</v>
      </c>
      <c r="AR14507" s="207" t="s">
        <v>28341</v>
      </c>
      <c r="AS14507" s="208">
        <v>11715.06</v>
      </c>
      <c r="AT14507" s="93"/>
      <c r="AU14507" s="93"/>
      <c r="AV14507" s="93"/>
    </row>
    <row r="14508" spans="35:48" x14ac:dyDescent="0.55000000000000004">
      <c r="AI14508" s="278" t="s">
        <v>69421</v>
      </c>
      <c r="AJ14508" s="279">
        <v>27539.84</v>
      </c>
      <c r="AL14508" s="246" t="s">
        <v>60815</v>
      </c>
      <c r="AM14508" s="247">
        <v>3.07</v>
      </c>
      <c r="AO14508" s="226" t="s">
        <v>43009</v>
      </c>
      <c r="AP14508" s="227">
        <v>176770.62</v>
      </c>
      <c r="AR14508" s="207" t="s">
        <v>28342</v>
      </c>
      <c r="AS14508" s="208">
        <v>2827.5</v>
      </c>
      <c r="AT14508" s="93"/>
      <c r="AU14508" s="93"/>
      <c r="AV14508" s="93"/>
    </row>
    <row r="14509" spans="35:48" x14ac:dyDescent="0.55000000000000004">
      <c r="AI14509" s="278" t="s">
        <v>24392</v>
      </c>
      <c r="AJ14509" s="279">
        <v>507.6</v>
      </c>
      <c r="AL14509" s="246" t="s">
        <v>60816</v>
      </c>
      <c r="AM14509" s="247">
        <v>0.28000000000000003</v>
      </c>
      <c r="AO14509" s="226" t="s">
        <v>43010</v>
      </c>
      <c r="AP14509" s="227">
        <v>13769.87</v>
      </c>
      <c r="AR14509" s="207" t="s">
        <v>28343</v>
      </c>
      <c r="AS14509" s="208">
        <v>24172.41</v>
      </c>
      <c r="AT14509" s="93"/>
      <c r="AU14509" s="93"/>
      <c r="AV14509" s="93"/>
    </row>
    <row r="14510" spans="35:48" x14ac:dyDescent="0.55000000000000004">
      <c r="AI14510" s="278" t="s">
        <v>43310</v>
      </c>
      <c r="AJ14510" s="279">
        <v>38.159999999999997</v>
      </c>
      <c r="AL14510" s="246" t="s">
        <v>65020</v>
      </c>
      <c r="AM14510" s="247">
        <v>-1100.6500000000001</v>
      </c>
      <c r="AO14510" s="226" t="s">
        <v>29025</v>
      </c>
      <c r="AP14510" s="227">
        <v>220</v>
      </c>
      <c r="AR14510" s="207" t="s">
        <v>28344</v>
      </c>
      <c r="AS14510" s="208">
        <v>1901.21</v>
      </c>
      <c r="AT14510" s="93"/>
      <c r="AU14510" s="93"/>
      <c r="AV14510" s="93"/>
    </row>
    <row r="14511" spans="35:48" x14ac:dyDescent="0.55000000000000004">
      <c r="AI14511" s="278" t="s">
        <v>46117</v>
      </c>
      <c r="AJ14511" s="279">
        <v>933</v>
      </c>
      <c r="AL14511" s="246" t="s">
        <v>60817</v>
      </c>
      <c r="AM14511" s="247">
        <v>6784.53</v>
      </c>
      <c r="AO14511" s="226" t="s">
        <v>29026</v>
      </c>
      <c r="AP14511" s="227">
        <v>13810.2</v>
      </c>
      <c r="AR14511" s="207" t="s">
        <v>28345</v>
      </c>
      <c r="AS14511" s="208">
        <v>5220</v>
      </c>
      <c r="AT14511" s="93"/>
      <c r="AU14511" s="93"/>
      <c r="AV14511" s="93"/>
    </row>
    <row r="14512" spans="35:48" x14ac:dyDescent="0.55000000000000004">
      <c r="AI14512" s="278" t="s">
        <v>24395</v>
      </c>
      <c r="AJ14512" s="279">
        <v>45.99</v>
      </c>
      <c r="AL14512" s="246" t="s">
        <v>60818</v>
      </c>
      <c r="AM14512" s="247">
        <v>461.89</v>
      </c>
      <c r="AO14512" s="226" t="s">
        <v>29027</v>
      </c>
      <c r="AP14512" s="227">
        <v>1055.99</v>
      </c>
      <c r="AR14512" s="207" t="s">
        <v>28346</v>
      </c>
      <c r="AS14512" s="208">
        <v>2701.28</v>
      </c>
      <c r="AT14512" s="93"/>
      <c r="AU14512" s="93"/>
      <c r="AV14512" s="93"/>
    </row>
    <row r="14513" spans="35:48" x14ac:dyDescent="0.55000000000000004">
      <c r="AI14513" s="278" t="s">
        <v>24409</v>
      </c>
      <c r="AJ14513" s="279">
        <v>2481</v>
      </c>
      <c r="AL14513" s="246" t="s">
        <v>60819</v>
      </c>
      <c r="AM14513" s="247">
        <v>68.23</v>
      </c>
      <c r="AO14513" s="226" t="s">
        <v>29029</v>
      </c>
      <c r="AP14513" s="227">
        <v>5845.8</v>
      </c>
      <c r="AR14513" s="207" t="s">
        <v>28347</v>
      </c>
      <c r="AS14513" s="208">
        <v>2191.08</v>
      </c>
      <c r="AT14513" s="93"/>
      <c r="AU14513" s="93"/>
      <c r="AV14513" s="93"/>
    </row>
    <row r="14514" spans="35:48" x14ac:dyDescent="0.55000000000000004">
      <c r="AI14514" s="278" t="s">
        <v>54469</v>
      </c>
      <c r="AJ14514" s="279">
        <v>145696.10999999999</v>
      </c>
      <c r="AL14514" s="246" t="s">
        <v>60820</v>
      </c>
      <c r="AM14514" s="247">
        <v>477.8</v>
      </c>
      <c r="AO14514" s="226" t="s">
        <v>29030</v>
      </c>
      <c r="AP14514" s="227">
        <v>480.08</v>
      </c>
      <c r="AR14514" s="207" t="s">
        <v>28348</v>
      </c>
      <c r="AS14514" s="208">
        <v>2858.52</v>
      </c>
      <c r="AT14514" s="93"/>
      <c r="AU14514" s="93"/>
      <c r="AV14514" s="93"/>
    </row>
    <row r="14515" spans="35:48" x14ac:dyDescent="0.55000000000000004">
      <c r="AI14515" s="278" t="s">
        <v>24429</v>
      </c>
      <c r="AJ14515" s="279">
        <v>50000.04</v>
      </c>
      <c r="AL14515" s="246" t="s">
        <v>60821</v>
      </c>
      <c r="AM14515" s="247">
        <v>62.86</v>
      </c>
      <c r="AO14515" s="226" t="s">
        <v>50480</v>
      </c>
      <c r="AP14515" s="227">
        <v>13108.07</v>
      </c>
      <c r="AR14515" s="207" t="s">
        <v>28349</v>
      </c>
      <c r="AS14515" s="208">
        <v>2049</v>
      </c>
      <c r="AT14515" s="93"/>
      <c r="AU14515" s="93"/>
      <c r="AV14515" s="93"/>
    </row>
    <row r="14516" spans="35:48" x14ac:dyDescent="0.55000000000000004">
      <c r="AI14516" s="278" t="s">
        <v>70144</v>
      </c>
      <c r="AJ14516" s="279">
        <v>124361.71</v>
      </c>
      <c r="AL14516" s="246" t="s">
        <v>65021</v>
      </c>
      <c r="AM14516" s="247">
        <v>-7855.31</v>
      </c>
      <c r="AO14516" s="226" t="s">
        <v>36797</v>
      </c>
      <c r="AP14516" s="227">
        <v>76000</v>
      </c>
      <c r="AR14516" s="207" t="s">
        <v>28350</v>
      </c>
      <c r="AS14516" s="208">
        <v>10941</v>
      </c>
      <c r="AT14516" s="93"/>
      <c r="AU14516" s="93"/>
      <c r="AV14516" s="93"/>
    </row>
    <row r="14517" spans="35:48" x14ac:dyDescent="0.55000000000000004">
      <c r="AI14517" s="278" t="s">
        <v>24431</v>
      </c>
      <c r="AJ14517" s="279">
        <v>24481.29</v>
      </c>
      <c r="AL14517" s="246" t="s">
        <v>50515</v>
      </c>
      <c r="AM14517" s="247">
        <v>11164.01</v>
      </c>
      <c r="AO14517" s="226" t="s">
        <v>50481</v>
      </c>
      <c r="AP14517" s="227">
        <v>10533.93</v>
      </c>
      <c r="AR14517" s="207" t="s">
        <v>28351</v>
      </c>
      <c r="AS14517" s="208">
        <v>4031.25</v>
      </c>
      <c r="AT14517" s="93"/>
      <c r="AU14517" s="93"/>
      <c r="AV14517" s="93"/>
    </row>
    <row r="14518" spans="35:48" x14ac:dyDescent="0.55000000000000004">
      <c r="AI14518" s="278" t="s">
        <v>54471</v>
      </c>
      <c r="AJ14518" s="279">
        <v>138505.38</v>
      </c>
      <c r="AL14518" s="246" t="s">
        <v>43065</v>
      </c>
      <c r="AM14518" s="247">
        <v>905.71</v>
      </c>
      <c r="AO14518" s="226" t="s">
        <v>36798</v>
      </c>
      <c r="AP14518" s="227">
        <v>119227</v>
      </c>
      <c r="AR14518" s="207" t="s">
        <v>28352</v>
      </c>
      <c r="AS14518" s="208">
        <v>282.58</v>
      </c>
      <c r="AT14518" s="93"/>
      <c r="AU14518" s="93"/>
      <c r="AV14518" s="93"/>
    </row>
    <row r="14519" spans="35:48" x14ac:dyDescent="0.55000000000000004">
      <c r="AI14519" s="278" t="s">
        <v>61697</v>
      </c>
      <c r="AJ14519" s="279">
        <v>10896</v>
      </c>
      <c r="AL14519" s="246" t="s">
        <v>62306</v>
      </c>
      <c r="AM14519" s="247">
        <v>5556.47</v>
      </c>
      <c r="AO14519" s="226" t="s">
        <v>48326</v>
      </c>
      <c r="AP14519" s="227">
        <v>7755</v>
      </c>
      <c r="AR14519" s="207" t="s">
        <v>28353</v>
      </c>
      <c r="AS14519" s="208">
        <v>642.08000000000004</v>
      </c>
      <c r="AT14519" s="93"/>
      <c r="AU14519" s="93"/>
      <c r="AV14519" s="93"/>
    </row>
    <row r="14520" spans="35:48" x14ac:dyDescent="0.55000000000000004">
      <c r="AI14520" s="278" t="s">
        <v>24432</v>
      </c>
      <c r="AJ14520" s="279">
        <v>167936.53</v>
      </c>
      <c r="AL14520" s="246" t="s">
        <v>49232</v>
      </c>
      <c r="AM14520" s="247">
        <v>48610.02</v>
      </c>
      <c r="AO14520" s="226" t="s">
        <v>50482</v>
      </c>
      <c r="AP14520" s="227">
        <v>7165</v>
      </c>
      <c r="AR14520" s="207" t="s">
        <v>28354</v>
      </c>
      <c r="AS14520" s="208">
        <v>200</v>
      </c>
      <c r="AT14520" s="93"/>
      <c r="AU14520" s="93"/>
      <c r="AV14520" s="93"/>
    </row>
    <row r="14521" spans="35:48" x14ac:dyDescent="0.55000000000000004">
      <c r="AI14521" s="278" t="s">
        <v>24433</v>
      </c>
      <c r="AJ14521" s="279">
        <v>115470.83</v>
      </c>
      <c r="AL14521" s="246" t="s">
        <v>59266</v>
      </c>
      <c r="AM14521" s="247">
        <v>63750</v>
      </c>
      <c r="AO14521" s="226" t="s">
        <v>50483</v>
      </c>
      <c r="AP14521" s="227">
        <v>40384.400000000001</v>
      </c>
      <c r="AR14521" s="207" t="s">
        <v>28355</v>
      </c>
      <c r="AS14521" s="208">
        <v>26025.11</v>
      </c>
      <c r="AT14521" s="93"/>
      <c r="AU14521" s="93"/>
      <c r="AV14521" s="93"/>
    </row>
    <row r="14522" spans="35:48" x14ac:dyDescent="0.55000000000000004">
      <c r="AI14522" s="278" t="s">
        <v>70938</v>
      </c>
      <c r="AJ14522" s="279">
        <v>15073.99</v>
      </c>
      <c r="AL14522" s="246" t="s">
        <v>49235</v>
      </c>
      <c r="AM14522" s="247">
        <v>26892</v>
      </c>
      <c r="AO14522" s="226" t="s">
        <v>36799</v>
      </c>
      <c r="AP14522" s="227">
        <v>45110</v>
      </c>
      <c r="AR14522" s="207" t="s">
        <v>28356</v>
      </c>
      <c r="AS14522" s="208">
        <v>35113.410000000003</v>
      </c>
      <c r="AT14522" s="93"/>
      <c r="AU14522" s="93"/>
      <c r="AV14522" s="93"/>
    </row>
    <row r="14523" spans="35:48" x14ac:dyDescent="0.55000000000000004">
      <c r="AI14523" s="278" t="s">
        <v>24434</v>
      </c>
      <c r="AJ14523" s="279">
        <v>172544.75</v>
      </c>
      <c r="AL14523" s="246" t="s">
        <v>60822</v>
      </c>
      <c r="AM14523" s="247">
        <v>13197.92</v>
      </c>
      <c r="AO14523" s="226" t="s">
        <v>50484</v>
      </c>
      <c r="AP14523" s="227">
        <v>10798.1</v>
      </c>
      <c r="AR14523" s="207" t="s">
        <v>28357</v>
      </c>
      <c r="AS14523" s="208">
        <v>4031.25</v>
      </c>
      <c r="AT14523" s="93"/>
      <c r="AU14523" s="93"/>
      <c r="AV14523" s="93"/>
    </row>
    <row r="14524" spans="35:48" x14ac:dyDescent="0.55000000000000004">
      <c r="AI14524" s="278" t="s">
        <v>24510</v>
      </c>
      <c r="AJ14524" s="279">
        <v>147052.84</v>
      </c>
      <c r="AL14524" s="246" t="s">
        <v>60823</v>
      </c>
      <c r="AM14524" s="247">
        <v>349.93</v>
      </c>
      <c r="AO14524" s="226" t="s">
        <v>36800</v>
      </c>
      <c r="AP14524" s="227">
        <v>54250</v>
      </c>
      <c r="AR14524" s="207" t="s">
        <v>28358</v>
      </c>
      <c r="AS14524" s="208">
        <v>2408.87</v>
      </c>
      <c r="AT14524" s="93"/>
      <c r="AU14524" s="93"/>
      <c r="AV14524" s="93"/>
    </row>
    <row r="14525" spans="35:48" x14ac:dyDescent="0.55000000000000004">
      <c r="AI14525" s="278" t="s">
        <v>49394</v>
      </c>
      <c r="AJ14525" s="279">
        <v>130878</v>
      </c>
      <c r="AL14525" s="246" t="s">
        <v>60824</v>
      </c>
      <c r="AM14525" s="247">
        <v>10500</v>
      </c>
      <c r="AO14525" s="226" t="s">
        <v>53964</v>
      </c>
      <c r="AP14525" s="227">
        <v>24000</v>
      </c>
      <c r="AR14525" s="207" t="s">
        <v>28359</v>
      </c>
      <c r="AS14525" s="208">
        <v>5330.03</v>
      </c>
      <c r="AT14525" s="93"/>
      <c r="AU14525" s="93"/>
      <c r="AV14525" s="93"/>
    </row>
    <row r="14526" spans="35:48" x14ac:dyDescent="0.55000000000000004">
      <c r="AI14526" s="278" t="s">
        <v>24516</v>
      </c>
      <c r="AJ14526" s="279">
        <v>81681.84</v>
      </c>
      <c r="AL14526" s="246" t="s">
        <v>50524</v>
      </c>
      <c r="AM14526" s="247">
        <v>-1154.8699999999999</v>
      </c>
      <c r="AO14526" s="226" t="s">
        <v>45731</v>
      </c>
      <c r="AP14526" s="227">
        <v>8968.7199999999993</v>
      </c>
      <c r="AR14526" s="207" t="s">
        <v>28360</v>
      </c>
      <c r="AS14526" s="208">
        <v>3478.84</v>
      </c>
      <c r="AT14526" s="93"/>
      <c r="AU14526" s="93"/>
      <c r="AV14526" s="93"/>
    </row>
    <row r="14527" spans="35:48" x14ac:dyDescent="0.55000000000000004">
      <c r="AI14527" s="278" t="s">
        <v>24517</v>
      </c>
      <c r="AJ14527" s="279">
        <v>41961.279999999999</v>
      </c>
      <c r="AL14527" s="246" t="s">
        <v>65022</v>
      </c>
      <c r="AM14527" s="247">
        <v>-265.5</v>
      </c>
      <c r="AO14527" s="226" t="s">
        <v>45732</v>
      </c>
      <c r="AP14527" s="227">
        <v>2521.7800000000002</v>
      </c>
      <c r="AR14527" s="207" t="s">
        <v>28361</v>
      </c>
      <c r="AS14527" s="208">
        <v>4709</v>
      </c>
      <c r="AT14527" s="93"/>
      <c r="AU14527" s="93"/>
      <c r="AV14527" s="93"/>
    </row>
    <row r="14528" spans="35:48" x14ac:dyDescent="0.55000000000000004">
      <c r="AI14528" s="278" t="s">
        <v>24519</v>
      </c>
      <c r="AJ14528" s="279">
        <v>133860.46</v>
      </c>
      <c r="AL14528" s="246" t="s">
        <v>29501</v>
      </c>
      <c r="AM14528" s="247">
        <v>1420.37</v>
      </c>
      <c r="AO14528" s="226" t="s">
        <v>50485</v>
      </c>
      <c r="AP14528" s="227">
        <v>12055.96</v>
      </c>
      <c r="AR14528" s="207" t="s">
        <v>28362</v>
      </c>
      <c r="AS14528" s="208">
        <v>2191.08</v>
      </c>
      <c r="AT14528" s="93"/>
      <c r="AU14528" s="93"/>
      <c r="AV14528" s="93"/>
    </row>
    <row r="14529" spans="35:48" x14ac:dyDescent="0.55000000000000004">
      <c r="AI14529" s="278" t="s">
        <v>13932</v>
      </c>
      <c r="AJ14529" s="279">
        <v>22594.75</v>
      </c>
      <c r="AL14529" s="246" t="s">
        <v>29503</v>
      </c>
      <c r="AM14529" s="247">
        <v>1996.5</v>
      </c>
      <c r="AO14529" s="226" t="s">
        <v>45733</v>
      </c>
      <c r="AP14529" s="227">
        <v>31667.5</v>
      </c>
      <c r="AR14529" s="207" t="s">
        <v>28363</v>
      </c>
      <c r="AS14529" s="208">
        <v>16840.38</v>
      </c>
      <c r="AT14529" s="93"/>
      <c r="AU14529" s="93"/>
      <c r="AV14529" s="93"/>
    </row>
    <row r="14530" spans="35:48" x14ac:dyDescent="0.55000000000000004">
      <c r="AI14530" s="278" t="s">
        <v>33897</v>
      </c>
      <c r="AJ14530" s="279">
        <v>488939.21</v>
      </c>
      <c r="AL14530" s="246" t="s">
        <v>65023</v>
      </c>
      <c r="AM14530" s="247">
        <v>-1996.5</v>
      </c>
      <c r="AO14530" s="226" t="s">
        <v>47320</v>
      </c>
      <c r="AP14530" s="227">
        <v>36550</v>
      </c>
      <c r="AR14530" s="207" t="s">
        <v>28364</v>
      </c>
      <c r="AS14530" s="208">
        <v>17150.509999999998</v>
      </c>
      <c r="AT14530" s="93"/>
      <c r="AU14530" s="93"/>
      <c r="AV14530" s="93"/>
    </row>
    <row r="14531" spans="35:48" x14ac:dyDescent="0.55000000000000004">
      <c r="AI14531" s="278" t="s">
        <v>33898</v>
      </c>
      <c r="AJ14531" s="279">
        <v>4577.8500000000004</v>
      </c>
      <c r="AL14531" s="246" t="s">
        <v>60825</v>
      </c>
      <c r="AM14531" s="247">
        <v>293.87</v>
      </c>
      <c r="AO14531" s="226" t="s">
        <v>47321</v>
      </c>
      <c r="AP14531" s="227">
        <v>2792.29</v>
      </c>
      <c r="AR14531" s="207" t="s">
        <v>28365</v>
      </c>
      <c r="AS14531" s="208">
        <v>17367.37</v>
      </c>
      <c r="AT14531" s="93"/>
      <c r="AU14531" s="93"/>
      <c r="AV14531" s="93"/>
    </row>
    <row r="14532" spans="35:48" x14ac:dyDescent="0.55000000000000004">
      <c r="AI14532" s="278" t="s">
        <v>24525</v>
      </c>
      <c r="AJ14532" s="279">
        <v>104562</v>
      </c>
      <c r="AL14532" s="246" t="s">
        <v>50525</v>
      </c>
      <c r="AM14532" s="247">
        <v>15413.98</v>
      </c>
      <c r="AO14532" s="226" t="s">
        <v>50486</v>
      </c>
      <c r="AP14532" s="227">
        <v>1697</v>
      </c>
      <c r="AR14532" s="207" t="s">
        <v>28366</v>
      </c>
      <c r="AS14532" s="208">
        <v>1909.3</v>
      </c>
      <c r="AT14532" s="93"/>
      <c r="AU14532" s="93"/>
      <c r="AV14532" s="93"/>
    </row>
    <row r="14533" spans="35:48" x14ac:dyDescent="0.55000000000000004">
      <c r="AI14533" s="278" t="s">
        <v>13935</v>
      </c>
      <c r="AJ14533" s="279">
        <v>86779.66</v>
      </c>
      <c r="AL14533" s="246" t="s">
        <v>50526</v>
      </c>
      <c r="AM14533" s="247">
        <v>20355.080000000002</v>
      </c>
      <c r="AO14533" s="226" t="s">
        <v>45734</v>
      </c>
      <c r="AP14533" s="227">
        <v>83031.28</v>
      </c>
      <c r="AR14533" s="207" t="s">
        <v>28367</v>
      </c>
      <c r="AS14533" s="208">
        <v>2400.25</v>
      </c>
      <c r="AT14533" s="93"/>
      <c r="AU14533" s="93"/>
      <c r="AV14533" s="93"/>
    </row>
    <row r="14534" spans="35:48" x14ac:dyDescent="0.55000000000000004">
      <c r="AI14534" s="278" t="s">
        <v>13936</v>
      </c>
      <c r="AJ14534" s="279">
        <v>108499.6</v>
      </c>
      <c r="AL14534" s="246" t="s">
        <v>43074</v>
      </c>
      <c r="AM14534" s="247">
        <v>1450.99</v>
      </c>
      <c r="AO14534" s="226" t="s">
        <v>45735</v>
      </c>
      <c r="AP14534" s="227">
        <v>6352.22</v>
      </c>
      <c r="AR14534" s="207" t="s">
        <v>28368</v>
      </c>
      <c r="AS14534" s="208">
        <v>1658.17</v>
      </c>
      <c r="AT14534" s="93"/>
      <c r="AU14534" s="93"/>
      <c r="AV14534" s="93"/>
    </row>
    <row r="14535" spans="35:48" x14ac:dyDescent="0.55000000000000004">
      <c r="AI14535" s="278" t="s">
        <v>13937</v>
      </c>
      <c r="AJ14535" s="279">
        <v>36525.5</v>
      </c>
      <c r="AL14535" s="246" t="s">
        <v>50527</v>
      </c>
      <c r="AM14535" s="247">
        <v>347.69</v>
      </c>
      <c r="AO14535" s="226" t="s">
        <v>29043</v>
      </c>
      <c r="AP14535" s="227">
        <v>3754.44</v>
      </c>
      <c r="AR14535" s="207" t="s">
        <v>28369</v>
      </c>
      <c r="AS14535" s="208">
        <v>4699.5600000000004</v>
      </c>
      <c r="AT14535" s="93"/>
      <c r="AU14535" s="93"/>
      <c r="AV14535" s="93"/>
    </row>
    <row r="14536" spans="35:48" x14ac:dyDescent="0.55000000000000004">
      <c r="AI14536" s="278" t="s">
        <v>24526</v>
      </c>
      <c r="AJ14536" s="279">
        <v>429363.18</v>
      </c>
      <c r="AL14536" s="246" t="s">
        <v>50528</v>
      </c>
      <c r="AM14536" s="247">
        <v>1217.1099999999999</v>
      </c>
      <c r="AO14536" s="226" t="s">
        <v>29046</v>
      </c>
      <c r="AP14536" s="227">
        <v>583</v>
      </c>
      <c r="AR14536" s="207" t="s">
        <v>28370</v>
      </c>
      <c r="AS14536" s="208">
        <v>2939.35</v>
      </c>
      <c r="AT14536" s="93"/>
      <c r="AU14536" s="93"/>
      <c r="AV14536" s="93"/>
    </row>
    <row r="14537" spans="35:48" x14ac:dyDescent="0.55000000000000004">
      <c r="AI14537" s="278" t="s">
        <v>36512</v>
      </c>
      <c r="AJ14537" s="279">
        <v>135272.49</v>
      </c>
      <c r="AL14537" s="246" t="s">
        <v>43076</v>
      </c>
      <c r="AM14537" s="247">
        <v>42.04</v>
      </c>
      <c r="AO14537" s="226" t="s">
        <v>43011</v>
      </c>
      <c r="AP14537" s="227">
        <v>81812.95</v>
      </c>
      <c r="AR14537" s="207" t="s">
        <v>28371</v>
      </c>
      <c r="AS14537" s="208">
        <v>4051</v>
      </c>
      <c r="AT14537" s="93"/>
      <c r="AU14537" s="93"/>
      <c r="AV14537" s="93"/>
    </row>
    <row r="14538" spans="35:48" x14ac:dyDescent="0.55000000000000004">
      <c r="AI14538" s="278" t="s">
        <v>62901</v>
      </c>
      <c r="AJ14538" s="279">
        <v>131687.38</v>
      </c>
      <c r="AL14538" s="246" t="s">
        <v>50529</v>
      </c>
      <c r="AM14538" s="247">
        <v>93.48</v>
      </c>
      <c r="AO14538" s="226" t="s">
        <v>43012</v>
      </c>
      <c r="AP14538" s="227">
        <v>4307.05</v>
      </c>
      <c r="AR14538" s="207" t="s">
        <v>28372</v>
      </c>
      <c r="AS14538" s="208">
        <v>1294</v>
      </c>
      <c r="AT14538" s="93"/>
      <c r="AU14538" s="93"/>
      <c r="AV14538" s="93"/>
    </row>
    <row r="14539" spans="35:48" x14ac:dyDescent="0.55000000000000004">
      <c r="AI14539" s="278" t="s">
        <v>58070</v>
      </c>
      <c r="AJ14539" s="279">
        <v>7326.35</v>
      </c>
      <c r="AL14539" s="246" t="s">
        <v>50530</v>
      </c>
      <c r="AM14539" s="247">
        <v>77.540000000000006</v>
      </c>
      <c r="AO14539" s="226" t="s">
        <v>45736</v>
      </c>
      <c r="AP14539" s="227">
        <v>35000</v>
      </c>
      <c r="AR14539" s="207" t="s">
        <v>28373</v>
      </c>
      <c r="AS14539" s="208">
        <v>2739.31</v>
      </c>
      <c r="AT14539" s="93"/>
      <c r="AU14539" s="93"/>
      <c r="AV14539" s="93"/>
    </row>
    <row r="14540" spans="35:48" x14ac:dyDescent="0.55000000000000004">
      <c r="AI14540" s="278" t="s">
        <v>24529</v>
      </c>
      <c r="AJ14540" s="279">
        <v>10000</v>
      </c>
      <c r="AL14540" s="246" t="s">
        <v>50531</v>
      </c>
      <c r="AM14540" s="247">
        <v>4.78</v>
      </c>
      <c r="AO14540" s="226" t="s">
        <v>45737</v>
      </c>
      <c r="AP14540" s="227">
        <v>2677.5</v>
      </c>
      <c r="AR14540" s="207" t="s">
        <v>28374</v>
      </c>
      <c r="AS14540" s="208">
        <v>11953.69</v>
      </c>
      <c r="AT14540" s="93"/>
      <c r="AU14540" s="93"/>
      <c r="AV14540" s="93"/>
    </row>
    <row r="14541" spans="35:48" x14ac:dyDescent="0.55000000000000004">
      <c r="AI14541" s="278" t="s">
        <v>70939</v>
      </c>
      <c r="AJ14541" s="279">
        <v>28101.79</v>
      </c>
      <c r="AL14541" s="246" t="s">
        <v>43077</v>
      </c>
      <c r="AM14541" s="247">
        <v>1728</v>
      </c>
      <c r="AO14541" s="226" t="s">
        <v>45738</v>
      </c>
      <c r="AP14541" s="227">
        <v>39821.93</v>
      </c>
      <c r="AR14541" s="207" t="s">
        <v>28375</v>
      </c>
      <c r="AS14541" s="208">
        <v>1312</v>
      </c>
      <c r="AT14541" s="93"/>
      <c r="AU14541" s="93"/>
      <c r="AV14541" s="93"/>
    </row>
    <row r="14542" spans="35:48" x14ac:dyDescent="0.55000000000000004">
      <c r="AI14542" s="278" t="s">
        <v>58071</v>
      </c>
      <c r="AJ14542" s="279">
        <v>171094.44</v>
      </c>
      <c r="AL14542" s="246" t="s">
        <v>43078</v>
      </c>
      <c r="AM14542" s="247">
        <v>235.06</v>
      </c>
      <c r="AO14542" s="226" t="s">
        <v>45739</v>
      </c>
      <c r="AP14542" s="227">
        <v>3238.07</v>
      </c>
      <c r="AR14542" s="207" t="s">
        <v>28376</v>
      </c>
      <c r="AS14542" s="208">
        <v>476.75</v>
      </c>
      <c r="AT14542" s="93"/>
      <c r="AU14542" s="93"/>
      <c r="AV14542" s="93"/>
    </row>
    <row r="14543" spans="35:48" x14ac:dyDescent="0.55000000000000004">
      <c r="AI14543" s="278" t="s">
        <v>24531</v>
      </c>
      <c r="AJ14543" s="279">
        <v>125192.97</v>
      </c>
      <c r="AL14543" s="246" t="s">
        <v>50533</v>
      </c>
      <c r="AM14543" s="247">
        <v>350</v>
      </c>
      <c r="AO14543" s="226" t="s">
        <v>39573</v>
      </c>
      <c r="AP14543" s="227">
        <v>42489.82</v>
      </c>
      <c r="AR14543" s="207" t="s">
        <v>28377</v>
      </c>
      <c r="AS14543" s="208">
        <v>1680.25</v>
      </c>
      <c r="AT14543" s="93"/>
      <c r="AU14543" s="93"/>
      <c r="AV14543" s="93"/>
    </row>
    <row r="14544" spans="35:48" x14ac:dyDescent="0.55000000000000004">
      <c r="AI14544" s="278" t="s">
        <v>13938</v>
      </c>
      <c r="AJ14544" s="279">
        <v>160615.51999999999</v>
      </c>
      <c r="AL14544" s="246" t="s">
        <v>60826</v>
      </c>
      <c r="AM14544" s="247">
        <v>15448.78</v>
      </c>
      <c r="AO14544" s="226" t="s">
        <v>39574</v>
      </c>
      <c r="AP14544" s="227">
        <v>104708.18</v>
      </c>
      <c r="AR14544" s="207" t="s">
        <v>28378</v>
      </c>
      <c r="AS14544" s="208">
        <v>243.07</v>
      </c>
      <c r="AT14544" s="93"/>
      <c r="AU14544" s="93"/>
      <c r="AV14544" s="93"/>
    </row>
    <row r="14545" spans="35:48" x14ac:dyDescent="0.55000000000000004">
      <c r="AI14545" s="278" t="s">
        <v>24533</v>
      </c>
      <c r="AJ14545" s="279">
        <v>19672.009999999998</v>
      </c>
      <c r="AL14545" s="246" t="s">
        <v>43080</v>
      </c>
      <c r="AM14545" s="247">
        <v>25.24</v>
      </c>
      <c r="AO14545" s="226" t="s">
        <v>39575</v>
      </c>
      <c r="AP14545" s="227">
        <v>3982</v>
      </c>
      <c r="AR14545" s="207" t="s">
        <v>28379</v>
      </c>
      <c r="AS14545" s="208">
        <v>9067.93</v>
      </c>
      <c r="AT14545" s="93"/>
      <c r="AU14545" s="93"/>
      <c r="AV14545" s="93"/>
    </row>
    <row r="14546" spans="35:48" x14ac:dyDescent="0.55000000000000004">
      <c r="AI14546" s="278" t="s">
        <v>54474</v>
      </c>
      <c r="AJ14546" s="279">
        <v>-16440.37</v>
      </c>
      <c r="AL14546" s="246" t="s">
        <v>50534</v>
      </c>
      <c r="AM14546" s="247">
        <v>8.74</v>
      </c>
      <c r="AO14546" s="226" t="s">
        <v>45740</v>
      </c>
      <c r="AP14546" s="227">
        <v>86500</v>
      </c>
      <c r="AR14546" s="207" t="s">
        <v>28380</v>
      </c>
      <c r="AS14546" s="208">
        <v>14514</v>
      </c>
      <c r="AT14546" s="93"/>
      <c r="AU14546" s="93"/>
      <c r="AV14546" s="93"/>
    </row>
    <row r="14547" spans="35:48" x14ac:dyDescent="0.55000000000000004">
      <c r="AI14547" s="278" t="s">
        <v>60004</v>
      </c>
      <c r="AJ14547" s="279">
        <v>420513.89</v>
      </c>
      <c r="AL14547" s="246" t="s">
        <v>50535</v>
      </c>
      <c r="AM14547" s="247">
        <v>72.52</v>
      </c>
      <c r="AO14547" s="226" t="s">
        <v>45741</v>
      </c>
      <c r="AP14547" s="227">
        <v>6617.25</v>
      </c>
      <c r="AR14547" s="207" t="s">
        <v>28381</v>
      </c>
      <c r="AS14547" s="208">
        <v>3069</v>
      </c>
      <c r="AT14547" s="93"/>
      <c r="AU14547" s="93"/>
      <c r="AV14547" s="93"/>
    </row>
    <row r="14548" spans="35:48" x14ac:dyDescent="0.55000000000000004">
      <c r="AI14548" s="278" t="s">
        <v>24555</v>
      </c>
      <c r="AJ14548" s="279">
        <v>22621.81</v>
      </c>
      <c r="AL14548" s="246" t="s">
        <v>43082</v>
      </c>
      <c r="AM14548" s="247">
        <v>1.1000000000000001</v>
      </c>
      <c r="AO14548" s="226" t="s">
        <v>29094</v>
      </c>
      <c r="AP14548" s="227">
        <v>15394.91</v>
      </c>
      <c r="AR14548" s="207" t="s">
        <v>28382</v>
      </c>
      <c r="AS14548" s="208">
        <v>10345.4</v>
      </c>
      <c r="AT14548" s="93"/>
      <c r="AU14548" s="93"/>
      <c r="AV14548" s="93"/>
    </row>
    <row r="14549" spans="35:48" x14ac:dyDescent="0.55000000000000004">
      <c r="AI14549" s="278" t="s">
        <v>39331</v>
      </c>
      <c r="AJ14549" s="279">
        <v>6500</v>
      </c>
      <c r="AL14549" s="246" t="s">
        <v>50536</v>
      </c>
      <c r="AM14549" s="247">
        <v>1.78</v>
      </c>
      <c r="AO14549" s="226" t="s">
        <v>50487</v>
      </c>
      <c r="AP14549" s="227">
        <v>1179.8399999999999</v>
      </c>
      <c r="AR14549" s="207" t="s">
        <v>28383</v>
      </c>
      <c r="AS14549" s="208">
        <v>1605</v>
      </c>
      <c r="AT14549" s="93"/>
      <c r="AU14549" s="93"/>
      <c r="AV14549" s="93"/>
    </row>
    <row r="14550" spans="35:48" x14ac:dyDescent="0.55000000000000004">
      <c r="AI14550" s="278" t="s">
        <v>54475</v>
      </c>
      <c r="AJ14550" s="279">
        <v>400</v>
      </c>
      <c r="AL14550" s="246" t="s">
        <v>50537</v>
      </c>
      <c r="AM14550" s="247">
        <v>3.58</v>
      </c>
      <c r="AO14550" s="226" t="s">
        <v>50488</v>
      </c>
      <c r="AP14550" s="227">
        <v>27827.86</v>
      </c>
      <c r="AR14550" s="207" t="s">
        <v>28384</v>
      </c>
      <c r="AS14550" s="208">
        <v>814.13</v>
      </c>
      <c r="AT14550" s="93"/>
      <c r="AU14550" s="93"/>
      <c r="AV14550" s="93"/>
    </row>
    <row r="14551" spans="35:48" x14ac:dyDescent="0.55000000000000004">
      <c r="AI14551" s="278" t="s">
        <v>24557</v>
      </c>
      <c r="AJ14551" s="279">
        <v>2906.04</v>
      </c>
      <c r="AL14551" s="246" t="s">
        <v>50538</v>
      </c>
      <c r="AM14551" s="247">
        <v>0.2</v>
      </c>
      <c r="AO14551" s="226" t="s">
        <v>29095</v>
      </c>
      <c r="AP14551" s="227">
        <v>9217.67</v>
      </c>
      <c r="AR14551" s="207" t="s">
        <v>28385</v>
      </c>
      <c r="AS14551" s="208">
        <v>2590.84</v>
      </c>
      <c r="AT14551" s="93"/>
      <c r="AU14551" s="93"/>
      <c r="AV14551" s="93"/>
    </row>
    <row r="14552" spans="35:48" x14ac:dyDescent="0.55000000000000004">
      <c r="AI14552" s="278" t="s">
        <v>47556</v>
      </c>
      <c r="AJ14552" s="279">
        <v>810</v>
      </c>
      <c r="AL14552" s="246" t="s">
        <v>60827</v>
      </c>
      <c r="AM14552" s="247">
        <v>1154.8699999999999</v>
      </c>
      <c r="AO14552" s="226" t="s">
        <v>43013</v>
      </c>
      <c r="AP14552" s="227">
        <v>174525.13</v>
      </c>
      <c r="AR14552" s="207" t="s">
        <v>28386</v>
      </c>
      <c r="AS14552" s="208">
        <v>2732.11</v>
      </c>
      <c r="AT14552" s="93"/>
      <c r="AU14552" s="93"/>
      <c r="AV14552" s="93"/>
    </row>
    <row r="14553" spans="35:48" x14ac:dyDescent="0.55000000000000004">
      <c r="AI14553" s="278" t="s">
        <v>58072</v>
      </c>
      <c r="AJ14553" s="279">
        <v>590.55999999999995</v>
      </c>
      <c r="AL14553" s="246" t="s">
        <v>65024</v>
      </c>
      <c r="AM14553" s="247">
        <v>24921.68</v>
      </c>
      <c r="AO14553" s="226" t="s">
        <v>43014</v>
      </c>
      <c r="AP14553" s="227">
        <v>8980.52</v>
      </c>
      <c r="AR14553" s="207" t="s">
        <v>28387</v>
      </c>
      <c r="AS14553" s="208">
        <v>8785.3700000000008</v>
      </c>
      <c r="AT14553" s="93"/>
      <c r="AU14553" s="93"/>
      <c r="AV14553" s="93"/>
    </row>
    <row r="14554" spans="35:48" x14ac:dyDescent="0.55000000000000004">
      <c r="AI14554" s="278" t="s">
        <v>24558</v>
      </c>
      <c r="AJ14554" s="279">
        <v>41433.949999999997</v>
      </c>
      <c r="AL14554" s="246" t="s">
        <v>65025</v>
      </c>
      <c r="AM14554" s="247">
        <v>1850.03</v>
      </c>
      <c r="AO14554" s="226" t="s">
        <v>50489</v>
      </c>
      <c r="AP14554" s="227">
        <v>2053.9299999999998</v>
      </c>
      <c r="AR14554" s="207" t="s">
        <v>28388</v>
      </c>
      <c r="AS14554" s="208">
        <v>4025.46</v>
      </c>
      <c r="AT14554" s="93"/>
      <c r="AU14554" s="93"/>
      <c r="AV14554" s="93"/>
    </row>
    <row r="14555" spans="35:48" x14ac:dyDescent="0.55000000000000004">
      <c r="AI14555" s="278" t="s">
        <v>59335</v>
      </c>
      <c r="AJ14555" s="279">
        <v>8300</v>
      </c>
      <c r="AL14555" s="246" t="s">
        <v>65026</v>
      </c>
      <c r="AM14555" s="247">
        <v>263.51</v>
      </c>
      <c r="AO14555" s="226" t="s">
        <v>43015</v>
      </c>
      <c r="AP14555" s="227">
        <v>430.94</v>
      </c>
      <c r="AR14555" s="207" t="s">
        <v>28389</v>
      </c>
      <c r="AS14555" s="208">
        <v>2000</v>
      </c>
      <c r="AT14555" s="93"/>
      <c r="AU14555" s="93"/>
      <c r="AV14555" s="93"/>
    </row>
    <row r="14556" spans="35:48" x14ac:dyDescent="0.55000000000000004">
      <c r="AI14556" s="278" t="s">
        <v>24561</v>
      </c>
      <c r="AJ14556" s="279">
        <v>16068</v>
      </c>
      <c r="AL14556" s="246" t="s">
        <v>65027</v>
      </c>
      <c r="AM14556" s="247">
        <v>1678.92</v>
      </c>
      <c r="AO14556" s="226" t="s">
        <v>29099</v>
      </c>
      <c r="AP14556" s="227">
        <v>1741.5</v>
      </c>
      <c r="AR14556" s="207" t="s">
        <v>28390</v>
      </c>
      <c r="AS14556" s="208">
        <v>15699.62</v>
      </c>
      <c r="AT14556" s="93"/>
      <c r="AU14556" s="93"/>
      <c r="AV14556" s="93"/>
    </row>
    <row r="14557" spans="35:48" x14ac:dyDescent="0.55000000000000004">
      <c r="AI14557" s="278" t="s">
        <v>24562</v>
      </c>
      <c r="AJ14557" s="279">
        <v>15978.51</v>
      </c>
      <c r="AL14557" s="246" t="s">
        <v>65028</v>
      </c>
      <c r="AM14557" s="247">
        <v>53.94</v>
      </c>
      <c r="AO14557" s="226" t="s">
        <v>29100</v>
      </c>
      <c r="AP14557" s="227">
        <v>1014.79</v>
      </c>
      <c r="AR14557" s="207" t="s">
        <v>28391</v>
      </c>
      <c r="AS14557" s="208">
        <v>1203.42</v>
      </c>
      <c r="AT14557" s="93"/>
      <c r="AU14557" s="93"/>
      <c r="AV14557" s="93"/>
    </row>
    <row r="14558" spans="35:48" x14ac:dyDescent="0.55000000000000004">
      <c r="AI14558" s="278" t="s">
        <v>70940</v>
      </c>
      <c r="AJ14558" s="279">
        <v>5399.75</v>
      </c>
      <c r="AL14558" s="246" t="s">
        <v>65029</v>
      </c>
      <c r="AM14558" s="247">
        <v>95.58</v>
      </c>
      <c r="AO14558" s="226" t="s">
        <v>29101</v>
      </c>
      <c r="AP14558" s="227">
        <v>19693.63</v>
      </c>
      <c r="AR14558" s="207" t="s">
        <v>28392</v>
      </c>
      <c r="AS14558" s="208">
        <v>1906.36</v>
      </c>
      <c r="AT14558" s="93"/>
      <c r="AU14558" s="93"/>
      <c r="AV14558" s="93"/>
    </row>
    <row r="14559" spans="35:48" x14ac:dyDescent="0.55000000000000004">
      <c r="AI14559" s="278" t="s">
        <v>24573</v>
      </c>
      <c r="AJ14559" s="279">
        <v>9256.34</v>
      </c>
      <c r="AL14559" s="246" t="s">
        <v>56659</v>
      </c>
      <c r="AM14559" s="247">
        <v>3037</v>
      </c>
      <c r="AO14559" s="226" t="s">
        <v>50490</v>
      </c>
      <c r="AP14559" s="227">
        <v>32757.63</v>
      </c>
      <c r="AR14559" s="207" t="s">
        <v>28393</v>
      </c>
      <c r="AS14559" s="208">
        <v>15218.6</v>
      </c>
      <c r="AT14559" s="93"/>
      <c r="AU14559" s="93"/>
      <c r="AV14559" s="93"/>
    </row>
    <row r="14560" spans="35:48" x14ac:dyDescent="0.55000000000000004">
      <c r="AI14560" s="278" t="s">
        <v>24574</v>
      </c>
      <c r="AJ14560" s="279">
        <v>95994.559999999998</v>
      </c>
      <c r="AL14560" s="246" t="s">
        <v>39587</v>
      </c>
      <c r="AM14560" s="247">
        <v>21126.49</v>
      </c>
      <c r="AO14560" s="226" t="s">
        <v>50491</v>
      </c>
      <c r="AP14560" s="227">
        <v>3482.96</v>
      </c>
      <c r="AR14560" s="207" t="s">
        <v>28394</v>
      </c>
      <c r="AS14560" s="208">
        <v>12214</v>
      </c>
      <c r="AT14560" s="93"/>
      <c r="AU14560" s="93"/>
      <c r="AV14560" s="93"/>
    </row>
    <row r="14561" spans="35:48" x14ac:dyDescent="0.55000000000000004">
      <c r="AI14561" s="278" t="s">
        <v>69422</v>
      </c>
      <c r="AJ14561" s="279">
        <v>166517.38</v>
      </c>
      <c r="AL14561" s="246" t="s">
        <v>39588</v>
      </c>
      <c r="AM14561" s="247">
        <v>1616.17</v>
      </c>
      <c r="AO14561" s="226" t="s">
        <v>29102</v>
      </c>
      <c r="AP14561" s="227">
        <v>7978.22</v>
      </c>
      <c r="AR14561" s="207" t="s">
        <v>28395</v>
      </c>
      <c r="AS14561" s="208">
        <v>38688.400000000001</v>
      </c>
      <c r="AT14561" s="93"/>
      <c r="AU14561" s="93"/>
      <c r="AV14561" s="93"/>
    </row>
    <row r="14562" spans="35:48" x14ac:dyDescent="0.55000000000000004">
      <c r="AI14562" s="278" t="s">
        <v>70941</v>
      </c>
      <c r="AJ14562" s="279">
        <v>6592</v>
      </c>
      <c r="AL14562" s="246" t="s">
        <v>62307</v>
      </c>
      <c r="AM14562" s="247">
        <v>20708.78</v>
      </c>
      <c r="AO14562" s="226" t="s">
        <v>43016</v>
      </c>
      <c r="AP14562" s="227">
        <v>18.739999999999998</v>
      </c>
      <c r="AR14562" s="207" t="s">
        <v>28396</v>
      </c>
      <c r="AS14562" s="208">
        <v>27413.360000000001</v>
      </c>
      <c r="AT14562" s="93"/>
      <c r="AU14562" s="93"/>
      <c r="AV14562" s="93"/>
    </row>
    <row r="14563" spans="35:48" x14ac:dyDescent="0.55000000000000004">
      <c r="AI14563" s="278" t="s">
        <v>33905</v>
      </c>
      <c r="AJ14563" s="279">
        <v>14253.65</v>
      </c>
      <c r="AL14563" s="246" t="s">
        <v>62308</v>
      </c>
      <c r="AM14563" s="247">
        <v>1584.22</v>
      </c>
      <c r="AO14563" s="226" t="s">
        <v>43017</v>
      </c>
      <c r="AP14563" s="227">
        <v>3520</v>
      </c>
      <c r="AR14563" s="207" t="s">
        <v>28397</v>
      </c>
      <c r="AS14563" s="208">
        <v>32006.63</v>
      </c>
      <c r="AT14563" s="93"/>
      <c r="AU14563" s="93"/>
      <c r="AV14563" s="93"/>
    </row>
    <row r="14564" spans="35:48" x14ac:dyDescent="0.55000000000000004">
      <c r="AI14564" s="278" t="s">
        <v>24605</v>
      </c>
      <c r="AJ14564" s="279">
        <v>2946</v>
      </c>
      <c r="AL14564" s="246" t="s">
        <v>62845</v>
      </c>
      <c r="AM14564" s="247">
        <v>743.52</v>
      </c>
      <c r="AO14564" s="226" t="s">
        <v>50492</v>
      </c>
      <c r="AP14564" s="227">
        <v>24000</v>
      </c>
      <c r="AR14564" s="207" t="s">
        <v>28398</v>
      </c>
      <c r="AS14564" s="208">
        <v>87569.37</v>
      </c>
      <c r="AT14564" s="93"/>
      <c r="AU14564" s="93"/>
      <c r="AV14564" s="93"/>
    </row>
    <row r="14565" spans="35:48" x14ac:dyDescent="0.55000000000000004">
      <c r="AI14565" s="278" t="s">
        <v>69423</v>
      </c>
      <c r="AJ14565" s="279">
        <v>600</v>
      </c>
      <c r="AL14565" s="246" t="s">
        <v>65030</v>
      </c>
      <c r="AM14565" s="247">
        <v>4926</v>
      </c>
      <c r="AO14565" s="226" t="s">
        <v>50493</v>
      </c>
      <c r="AP14565" s="227">
        <v>27400</v>
      </c>
      <c r="AR14565" s="207" t="s">
        <v>28399</v>
      </c>
      <c r="AS14565" s="208">
        <v>4500</v>
      </c>
      <c r="AT14565" s="93"/>
      <c r="AU14565" s="93"/>
      <c r="AV14565" s="93"/>
    </row>
    <row r="14566" spans="35:48" x14ac:dyDescent="0.55000000000000004">
      <c r="AI14566" s="278" t="s">
        <v>24606</v>
      </c>
      <c r="AJ14566" s="279">
        <v>1150</v>
      </c>
      <c r="AL14566" s="246" t="s">
        <v>65031</v>
      </c>
      <c r="AM14566" s="247">
        <v>376.83</v>
      </c>
      <c r="AO14566" s="226" t="s">
        <v>50494</v>
      </c>
      <c r="AP14566" s="227">
        <v>11120</v>
      </c>
      <c r="AR14566" s="207" t="s">
        <v>28400</v>
      </c>
      <c r="AS14566" s="208">
        <v>1785</v>
      </c>
      <c r="AT14566" s="93"/>
      <c r="AU14566" s="93"/>
      <c r="AV14566" s="93"/>
    </row>
    <row r="14567" spans="35:48" x14ac:dyDescent="0.55000000000000004">
      <c r="AI14567" s="278" t="s">
        <v>24608</v>
      </c>
      <c r="AJ14567" s="279">
        <v>21734.36</v>
      </c>
      <c r="AL14567" s="246" t="s">
        <v>65032</v>
      </c>
      <c r="AM14567" s="247">
        <v>2090.5</v>
      </c>
      <c r="AO14567" s="226" t="s">
        <v>43018</v>
      </c>
      <c r="AP14567" s="227">
        <v>4949.07</v>
      </c>
      <c r="AR14567" s="207" t="s">
        <v>28401</v>
      </c>
      <c r="AS14567" s="208">
        <v>6820.97</v>
      </c>
      <c r="AT14567" s="93"/>
      <c r="AU14567" s="93"/>
      <c r="AV14567" s="93"/>
    </row>
    <row r="14568" spans="35:48" x14ac:dyDescent="0.55000000000000004">
      <c r="AI14568" s="278" t="s">
        <v>24674</v>
      </c>
      <c r="AJ14568" s="279">
        <v>118461.96</v>
      </c>
      <c r="AL14568" s="246" t="s">
        <v>65033</v>
      </c>
      <c r="AM14568" s="247">
        <v>237.66</v>
      </c>
      <c r="AO14568" s="226" t="s">
        <v>50495</v>
      </c>
      <c r="AP14568" s="227">
        <v>1182.49</v>
      </c>
      <c r="AR14568" s="207" t="s">
        <v>28402</v>
      </c>
      <c r="AS14568" s="208">
        <v>500.71</v>
      </c>
      <c r="AT14568" s="93"/>
      <c r="AU14568" s="93"/>
      <c r="AV14568" s="93"/>
    </row>
    <row r="14569" spans="35:48" x14ac:dyDescent="0.55000000000000004">
      <c r="AI14569" s="278" t="s">
        <v>63853</v>
      </c>
      <c r="AJ14569" s="279">
        <v>886.68</v>
      </c>
      <c r="AL14569" s="246" t="s">
        <v>59267</v>
      </c>
      <c r="AM14569" s="247">
        <v>2532</v>
      </c>
      <c r="AO14569" s="226" t="s">
        <v>43019</v>
      </c>
      <c r="AP14569" s="227">
        <v>227.3</v>
      </c>
      <c r="AR14569" s="207" t="s">
        <v>28403</v>
      </c>
      <c r="AS14569" s="208">
        <v>1478.78</v>
      </c>
      <c r="AT14569" s="93"/>
      <c r="AU14569" s="93"/>
      <c r="AV14569" s="93"/>
    </row>
    <row r="14570" spans="35:48" x14ac:dyDescent="0.55000000000000004">
      <c r="AI14570" s="278" t="s">
        <v>24677</v>
      </c>
      <c r="AJ14570" s="279">
        <v>1687.23</v>
      </c>
      <c r="AL14570" s="246" t="s">
        <v>59268</v>
      </c>
      <c r="AM14570" s="247">
        <v>2068</v>
      </c>
      <c r="AO14570" s="226" t="s">
        <v>43020</v>
      </c>
      <c r="AP14570" s="227">
        <v>1004.19</v>
      </c>
      <c r="AR14570" s="207" t="s">
        <v>28404</v>
      </c>
      <c r="AS14570" s="208">
        <v>876.89</v>
      </c>
      <c r="AT14570" s="93"/>
      <c r="AU14570" s="93"/>
      <c r="AV14570" s="93"/>
    </row>
    <row r="14571" spans="35:48" x14ac:dyDescent="0.55000000000000004">
      <c r="AI14571" s="278" t="s">
        <v>39348</v>
      </c>
      <c r="AJ14571" s="279">
        <v>973.75</v>
      </c>
      <c r="AL14571" s="246" t="s">
        <v>57939</v>
      </c>
      <c r="AM14571" s="247">
        <v>1968</v>
      </c>
      <c r="AO14571" s="226" t="s">
        <v>43021</v>
      </c>
      <c r="AP14571" s="227">
        <v>25913.08</v>
      </c>
      <c r="AR14571" s="207" t="s">
        <v>28405</v>
      </c>
      <c r="AS14571" s="208">
        <v>355.43</v>
      </c>
      <c r="AT14571" s="93"/>
      <c r="AU14571" s="93"/>
      <c r="AV14571" s="93"/>
    </row>
    <row r="14572" spans="35:48" x14ac:dyDescent="0.55000000000000004">
      <c r="AI14572" s="278" t="s">
        <v>24678</v>
      </c>
      <c r="AJ14572" s="279">
        <v>704.18</v>
      </c>
      <c r="AL14572" s="246" t="s">
        <v>62309</v>
      </c>
      <c r="AM14572" s="247">
        <v>23129.919999999998</v>
      </c>
      <c r="AO14572" s="226" t="s">
        <v>50496</v>
      </c>
      <c r="AP14572" s="227">
        <v>5469.04</v>
      </c>
      <c r="AR14572" s="207" t="s">
        <v>28406</v>
      </c>
      <c r="AS14572" s="208">
        <v>27750</v>
      </c>
      <c r="AT14572" s="93"/>
      <c r="AU14572" s="93"/>
      <c r="AV14572" s="93"/>
    </row>
    <row r="14573" spans="35:48" x14ac:dyDescent="0.55000000000000004">
      <c r="AI14573" s="278" t="s">
        <v>39349</v>
      </c>
      <c r="AJ14573" s="279">
        <v>730.35</v>
      </c>
      <c r="AL14573" s="246" t="s">
        <v>62310</v>
      </c>
      <c r="AM14573" s="247">
        <v>32435</v>
      </c>
      <c r="AO14573" s="226" t="s">
        <v>43022</v>
      </c>
      <c r="AP14573" s="227">
        <v>18097.25</v>
      </c>
      <c r="AR14573" s="207" t="s">
        <v>28407</v>
      </c>
      <c r="AS14573" s="208">
        <v>18000</v>
      </c>
      <c r="AT14573" s="93"/>
      <c r="AU14573" s="93"/>
      <c r="AV14573" s="93"/>
    </row>
    <row r="14574" spans="35:48" x14ac:dyDescent="0.55000000000000004">
      <c r="AI14574" s="278" t="s">
        <v>35356</v>
      </c>
      <c r="AJ14574" s="279">
        <v>6999.46</v>
      </c>
      <c r="AL14574" s="246" t="s">
        <v>62311</v>
      </c>
      <c r="AM14574" s="247">
        <v>16850.43</v>
      </c>
      <c r="AO14574" s="226" t="s">
        <v>45742</v>
      </c>
      <c r="AP14574" s="227">
        <v>16000</v>
      </c>
      <c r="AR14574" s="207" t="s">
        <v>28408</v>
      </c>
      <c r="AS14574" s="208">
        <v>39937.5</v>
      </c>
      <c r="AT14574" s="93"/>
      <c r="AU14574" s="93"/>
      <c r="AV14574" s="93"/>
    </row>
    <row r="14575" spans="35:48" x14ac:dyDescent="0.55000000000000004">
      <c r="AI14575" s="278" t="s">
        <v>56836</v>
      </c>
      <c r="AJ14575" s="279">
        <v>707.2</v>
      </c>
      <c r="AL14575" s="246" t="s">
        <v>54027</v>
      </c>
      <c r="AM14575" s="247">
        <v>-600.92999999999995</v>
      </c>
      <c r="AO14575" s="226" t="s">
        <v>45743</v>
      </c>
      <c r="AP14575" s="227">
        <v>1224</v>
      </c>
      <c r="AR14575" s="207" t="s">
        <v>28409</v>
      </c>
      <c r="AS14575" s="208">
        <v>6555.07</v>
      </c>
      <c r="AT14575" s="93"/>
      <c r="AU14575" s="93"/>
      <c r="AV14575" s="93"/>
    </row>
    <row r="14576" spans="35:48" x14ac:dyDescent="0.55000000000000004">
      <c r="AI14576" s="278" t="s">
        <v>39350</v>
      </c>
      <c r="AJ14576" s="279">
        <v>36828</v>
      </c>
      <c r="AL14576" s="246" t="s">
        <v>62312</v>
      </c>
      <c r="AM14576" s="247">
        <v>19297.18</v>
      </c>
      <c r="AO14576" s="226" t="s">
        <v>43023</v>
      </c>
      <c r="AP14576" s="227">
        <v>21400.85</v>
      </c>
      <c r="AR14576" s="207" t="s">
        <v>28410</v>
      </c>
      <c r="AS14576" s="208">
        <v>12357.6</v>
      </c>
      <c r="AT14576" s="93"/>
      <c r="AU14576" s="93"/>
      <c r="AV14576" s="93"/>
    </row>
    <row r="14577" spans="35:48" x14ac:dyDescent="0.55000000000000004">
      <c r="AI14577" s="278" t="s">
        <v>69424</v>
      </c>
      <c r="AJ14577" s="279">
        <v>60</v>
      </c>
      <c r="AL14577" s="246" t="s">
        <v>63447</v>
      </c>
      <c r="AM14577" s="247">
        <v>1476.23</v>
      </c>
      <c r="AO14577" s="226" t="s">
        <v>43024</v>
      </c>
      <c r="AP14577" s="227">
        <v>1637.15</v>
      </c>
      <c r="AR14577" s="207" t="s">
        <v>28411</v>
      </c>
      <c r="AS14577" s="208">
        <v>203.25</v>
      </c>
      <c r="AT14577" s="93"/>
      <c r="AU14577" s="93"/>
      <c r="AV14577" s="93"/>
    </row>
    <row r="14578" spans="35:48" x14ac:dyDescent="0.55000000000000004">
      <c r="AI14578" s="278" t="s">
        <v>36523</v>
      </c>
      <c r="AJ14578" s="279">
        <v>90.7</v>
      </c>
      <c r="AL14578" s="246" t="s">
        <v>54033</v>
      </c>
      <c r="AM14578" s="247">
        <v>6325.65</v>
      </c>
      <c r="AO14578" s="226" t="s">
        <v>36801</v>
      </c>
      <c r="AP14578" s="227">
        <v>900</v>
      </c>
      <c r="AR14578" s="207" t="s">
        <v>28412</v>
      </c>
      <c r="AS14578" s="208">
        <v>1143.8699999999999</v>
      </c>
      <c r="AT14578" s="93"/>
      <c r="AU14578" s="93"/>
      <c r="AV14578" s="93"/>
    </row>
    <row r="14579" spans="35:48" x14ac:dyDescent="0.55000000000000004">
      <c r="AI14579" s="278" t="s">
        <v>24680</v>
      </c>
      <c r="AJ14579" s="279">
        <v>39738.21</v>
      </c>
      <c r="AL14579" s="246" t="s">
        <v>54034</v>
      </c>
      <c r="AM14579" s="247">
        <v>39837</v>
      </c>
      <c r="AO14579" s="226" t="s">
        <v>36802</v>
      </c>
      <c r="AP14579" s="227">
        <v>68.849999999999994</v>
      </c>
      <c r="AR14579" s="207" t="s">
        <v>28413</v>
      </c>
      <c r="AS14579" s="208">
        <v>17367.37</v>
      </c>
      <c r="AT14579" s="93"/>
      <c r="AU14579" s="93"/>
      <c r="AV14579" s="93"/>
    </row>
    <row r="14580" spans="35:48" x14ac:dyDescent="0.55000000000000004">
      <c r="AI14580" s="278" t="s">
        <v>55634</v>
      </c>
      <c r="AJ14580" s="279">
        <v>265.60000000000002</v>
      </c>
      <c r="AL14580" s="246" t="s">
        <v>62313</v>
      </c>
      <c r="AM14580" s="247">
        <v>15862.9</v>
      </c>
      <c r="AO14580" s="226" t="s">
        <v>36803</v>
      </c>
      <c r="AP14580" s="227">
        <v>859.15</v>
      </c>
      <c r="AR14580" s="207" t="s">
        <v>28414</v>
      </c>
      <c r="AS14580" s="208">
        <v>8730.27</v>
      </c>
      <c r="AT14580" s="93"/>
      <c r="AU14580" s="93"/>
      <c r="AV14580" s="93"/>
    </row>
    <row r="14581" spans="35:48" x14ac:dyDescent="0.55000000000000004">
      <c r="AI14581" s="278" t="s">
        <v>24681</v>
      </c>
      <c r="AJ14581" s="279">
        <v>2432.5100000000002</v>
      </c>
      <c r="AL14581" s="246" t="s">
        <v>62314</v>
      </c>
      <c r="AM14581" s="247">
        <v>983.1</v>
      </c>
      <c r="AO14581" s="226" t="s">
        <v>53965</v>
      </c>
      <c r="AP14581" s="227">
        <v>2141.6999999999998</v>
      </c>
      <c r="AR14581" s="207" t="s">
        <v>28415</v>
      </c>
      <c r="AS14581" s="208">
        <v>10345.4</v>
      </c>
      <c r="AT14581" s="93"/>
      <c r="AU14581" s="93"/>
      <c r="AV14581" s="93"/>
    </row>
    <row r="14582" spans="35:48" x14ac:dyDescent="0.55000000000000004">
      <c r="AI14582" s="278" t="s">
        <v>59336</v>
      </c>
      <c r="AJ14582" s="279">
        <v>12527.04</v>
      </c>
      <c r="AL14582" s="246" t="s">
        <v>65034</v>
      </c>
      <c r="AM14582" s="247">
        <v>-16846</v>
      </c>
      <c r="AO14582" s="226" t="s">
        <v>43025</v>
      </c>
      <c r="AP14582" s="227">
        <v>253.24</v>
      </c>
      <c r="AR14582" s="207" t="s">
        <v>14305</v>
      </c>
      <c r="AS14582" s="208">
        <v>15699.62</v>
      </c>
      <c r="AT14582" s="93"/>
      <c r="AU14582" s="93"/>
      <c r="AV14582" s="93"/>
    </row>
    <row r="14583" spans="35:48" x14ac:dyDescent="0.55000000000000004">
      <c r="AI14583" s="278" t="s">
        <v>35358</v>
      </c>
      <c r="AJ14583" s="279">
        <v>729.11</v>
      </c>
      <c r="AL14583" s="246" t="s">
        <v>62315</v>
      </c>
      <c r="AM14583" s="247">
        <v>16846</v>
      </c>
      <c r="AO14583" s="226" t="s">
        <v>43026</v>
      </c>
      <c r="AP14583" s="227">
        <v>6036.02</v>
      </c>
      <c r="AR14583" s="207" t="s">
        <v>28416</v>
      </c>
      <c r="AS14583" s="208">
        <v>1605</v>
      </c>
      <c r="AT14583" s="93"/>
      <c r="AU14583" s="93"/>
      <c r="AV14583" s="93"/>
    </row>
    <row r="14584" spans="35:48" x14ac:dyDescent="0.55000000000000004">
      <c r="AI14584" s="278" t="s">
        <v>24682</v>
      </c>
      <c r="AJ14584" s="279">
        <v>1945.11</v>
      </c>
      <c r="AL14584" s="246" t="s">
        <v>59925</v>
      </c>
      <c r="AM14584" s="247">
        <v>33741.4</v>
      </c>
      <c r="AO14584" s="226" t="s">
        <v>47322</v>
      </c>
      <c r="AP14584" s="227">
        <v>1280</v>
      </c>
      <c r="AR14584" s="207" t="s">
        <v>28417</v>
      </c>
      <c r="AS14584" s="208">
        <v>27750</v>
      </c>
      <c r="AT14584" s="93"/>
      <c r="AU14584" s="93"/>
      <c r="AV14584" s="93"/>
    </row>
    <row r="14585" spans="35:48" x14ac:dyDescent="0.55000000000000004">
      <c r="AI14585" s="278" t="s">
        <v>24683</v>
      </c>
      <c r="AJ14585" s="279">
        <v>27299.59</v>
      </c>
      <c r="AL14585" s="246" t="s">
        <v>61628</v>
      </c>
      <c r="AM14585" s="247">
        <v>74676.820000000007</v>
      </c>
      <c r="AO14585" s="226" t="s">
        <v>47323</v>
      </c>
      <c r="AP14585" s="227">
        <v>4019.45</v>
      </c>
      <c r="AR14585" s="207" t="s">
        <v>28418</v>
      </c>
      <c r="AS14585" s="208">
        <v>18000</v>
      </c>
      <c r="AT14585" s="93"/>
      <c r="AU14585" s="93"/>
      <c r="AV14585" s="93"/>
    </row>
    <row r="14586" spans="35:48" x14ac:dyDescent="0.55000000000000004">
      <c r="AI14586" s="278" t="s">
        <v>61699</v>
      </c>
      <c r="AJ14586" s="279">
        <v>233326.7</v>
      </c>
      <c r="AL14586" s="246" t="s">
        <v>59926</v>
      </c>
      <c r="AM14586" s="247">
        <v>7944.61</v>
      </c>
      <c r="AO14586" s="226" t="s">
        <v>43027</v>
      </c>
      <c r="AP14586" s="227">
        <v>5013.25</v>
      </c>
      <c r="AR14586" s="207" t="s">
        <v>28419</v>
      </c>
      <c r="AS14586" s="208">
        <v>39937.5</v>
      </c>
      <c r="AT14586" s="93"/>
      <c r="AU14586" s="93"/>
      <c r="AV14586" s="93"/>
    </row>
    <row r="14587" spans="35:48" x14ac:dyDescent="0.55000000000000004">
      <c r="AI14587" s="278" t="s">
        <v>24684</v>
      </c>
      <c r="AJ14587" s="279">
        <v>81530.37</v>
      </c>
      <c r="AL14587" s="246" t="s">
        <v>62316</v>
      </c>
      <c r="AM14587" s="247">
        <v>31997.86</v>
      </c>
      <c r="AO14587" s="226" t="s">
        <v>47324</v>
      </c>
      <c r="AP14587" s="227">
        <v>4705.99</v>
      </c>
      <c r="AR14587" s="207" t="s">
        <v>28420</v>
      </c>
      <c r="AS14587" s="208">
        <v>2400.25</v>
      </c>
      <c r="AT14587" s="93"/>
      <c r="AU14587" s="93"/>
      <c r="AV14587" s="93"/>
    </row>
    <row r="14588" spans="35:48" x14ac:dyDescent="0.55000000000000004">
      <c r="AI14588" s="278" t="s">
        <v>33911</v>
      </c>
      <c r="AJ14588" s="279">
        <v>494.15</v>
      </c>
      <c r="AL14588" s="246" t="s">
        <v>62317</v>
      </c>
      <c r="AM14588" s="247">
        <v>71770.5</v>
      </c>
      <c r="AO14588" s="226" t="s">
        <v>47325</v>
      </c>
      <c r="AP14588" s="227">
        <v>360.01</v>
      </c>
      <c r="AR14588" s="207" t="s">
        <v>14308</v>
      </c>
      <c r="AS14588" s="208">
        <v>10731.5</v>
      </c>
      <c r="AT14588" s="93"/>
      <c r="AU14588" s="93"/>
      <c r="AV14588" s="93"/>
    </row>
    <row r="14589" spans="35:48" x14ac:dyDescent="0.55000000000000004">
      <c r="AI14589" s="278" t="s">
        <v>13949</v>
      </c>
      <c r="AJ14589" s="279">
        <v>43462.53</v>
      </c>
      <c r="AL14589" s="246" t="s">
        <v>59927</v>
      </c>
      <c r="AM14589" s="247">
        <v>21588.959999999999</v>
      </c>
      <c r="AO14589" s="226" t="s">
        <v>45744</v>
      </c>
      <c r="AP14589" s="227">
        <v>8003.72</v>
      </c>
      <c r="AR14589" s="207" t="s">
        <v>14309</v>
      </c>
      <c r="AS14589" s="208">
        <v>23033.14</v>
      </c>
      <c r="AT14589" s="93"/>
      <c r="AU14589" s="93"/>
      <c r="AV14589" s="93"/>
    </row>
    <row r="14590" spans="35:48" x14ac:dyDescent="0.55000000000000004">
      <c r="AI14590" s="278" t="s">
        <v>13950</v>
      </c>
      <c r="AJ14590" s="279">
        <v>124330.57</v>
      </c>
      <c r="AL14590" s="246" t="s">
        <v>62318</v>
      </c>
      <c r="AM14590" s="247">
        <v>1572.33</v>
      </c>
      <c r="AO14590" s="226" t="s">
        <v>45745</v>
      </c>
      <c r="AP14590" s="227">
        <v>612.28</v>
      </c>
      <c r="AR14590" s="207" t="s">
        <v>28421</v>
      </c>
      <c r="AS14590" s="208">
        <v>3609</v>
      </c>
      <c r="AT14590" s="93"/>
      <c r="AU14590" s="93"/>
      <c r="AV14590" s="93"/>
    </row>
    <row r="14591" spans="35:48" x14ac:dyDescent="0.55000000000000004">
      <c r="AI14591" s="278" t="s">
        <v>13951</v>
      </c>
      <c r="AJ14591" s="279">
        <v>25726.799999999999</v>
      </c>
      <c r="AL14591" s="246" t="s">
        <v>62319</v>
      </c>
      <c r="AM14591" s="247">
        <v>75112.5</v>
      </c>
      <c r="AO14591" s="226" t="s">
        <v>45746</v>
      </c>
      <c r="AP14591" s="227">
        <v>124800</v>
      </c>
      <c r="AR14591" s="207" t="s">
        <v>28422</v>
      </c>
      <c r="AS14591" s="208">
        <v>14514</v>
      </c>
      <c r="AT14591" s="93"/>
      <c r="AU14591" s="93"/>
      <c r="AV14591" s="93"/>
    </row>
    <row r="14592" spans="35:48" x14ac:dyDescent="0.55000000000000004">
      <c r="AI14592" s="278" t="s">
        <v>65173</v>
      </c>
      <c r="AJ14592" s="279">
        <v>1514.28</v>
      </c>
      <c r="AL14592" s="246" t="s">
        <v>62320</v>
      </c>
      <c r="AM14592" s="247">
        <v>39379.839999999997</v>
      </c>
      <c r="AO14592" s="226" t="s">
        <v>45747</v>
      </c>
      <c r="AP14592" s="227">
        <v>7610</v>
      </c>
      <c r="AR14592" s="207" t="s">
        <v>28423</v>
      </c>
      <c r="AS14592" s="208">
        <v>4051</v>
      </c>
      <c r="AT14592" s="93"/>
      <c r="AU14592" s="93"/>
      <c r="AV14592" s="93"/>
    </row>
    <row r="14593" spans="35:48" x14ac:dyDescent="0.55000000000000004">
      <c r="AI14593" s="278" t="s">
        <v>24685</v>
      </c>
      <c r="AJ14593" s="279">
        <v>54095.35</v>
      </c>
      <c r="AL14593" s="246" t="s">
        <v>40675</v>
      </c>
      <c r="AM14593" s="247">
        <v>1826.75</v>
      </c>
      <c r="AO14593" s="226" t="s">
        <v>29141</v>
      </c>
      <c r="AP14593" s="227">
        <v>2985.88</v>
      </c>
      <c r="AR14593" s="207" t="s">
        <v>28424</v>
      </c>
      <c r="AS14593" s="208">
        <v>1312</v>
      </c>
      <c r="AT14593" s="93"/>
      <c r="AU14593" s="93"/>
      <c r="AV14593" s="93"/>
    </row>
    <row r="14594" spans="35:48" x14ac:dyDescent="0.55000000000000004">
      <c r="AI14594" s="278" t="s">
        <v>24686</v>
      </c>
      <c r="AJ14594" s="279">
        <v>11110.04</v>
      </c>
      <c r="AL14594" s="246" t="s">
        <v>14432</v>
      </c>
      <c r="AM14594" s="247">
        <v>1615.94</v>
      </c>
      <c r="AO14594" s="226" t="s">
        <v>49215</v>
      </c>
      <c r="AP14594" s="227">
        <v>14450.04</v>
      </c>
      <c r="AR14594" s="207" t="s">
        <v>28425</v>
      </c>
      <c r="AS14594" s="208">
        <v>355.43</v>
      </c>
      <c r="AT14594" s="93"/>
      <c r="AU14594" s="93"/>
      <c r="AV14594" s="93"/>
    </row>
    <row r="14595" spans="35:48" x14ac:dyDescent="0.55000000000000004">
      <c r="AI14595" s="278" t="s">
        <v>55635</v>
      </c>
      <c r="AJ14595" s="279">
        <v>1155.5999999999999</v>
      </c>
      <c r="AL14595" s="246" t="s">
        <v>29599</v>
      </c>
      <c r="AM14595" s="247">
        <v>945.78</v>
      </c>
      <c r="AO14595" s="226" t="s">
        <v>53966</v>
      </c>
      <c r="AP14595" s="227">
        <v>2393.92</v>
      </c>
      <c r="AR14595" s="207" t="s">
        <v>14310</v>
      </c>
      <c r="AS14595" s="208">
        <v>82411.97</v>
      </c>
      <c r="AT14595" s="93"/>
      <c r="AU14595" s="93"/>
      <c r="AV14595" s="93"/>
    </row>
    <row r="14596" spans="35:48" x14ac:dyDescent="0.55000000000000004">
      <c r="AI14596" s="278" t="s">
        <v>47560</v>
      </c>
      <c r="AJ14596" s="279">
        <v>863.95</v>
      </c>
      <c r="AL14596" s="246" t="s">
        <v>55489</v>
      </c>
      <c r="AM14596" s="247">
        <v>6852.44</v>
      </c>
      <c r="AO14596" s="226" t="s">
        <v>49216</v>
      </c>
      <c r="AP14596" s="227">
        <v>3803.04</v>
      </c>
      <c r="AR14596" s="207" t="s">
        <v>28426</v>
      </c>
      <c r="AS14596" s="208">
        <v>42326.82</v>
      </c>
      <c r="AT14596" s="93"/>
      <c r="AU14596" s="93"/>
      <c r="AV14596" s="93"/>
    </row>
    <row r="14597" spans="35:48" x14ac:dyDescent="0.55000000000000004">
      <c r="AI14597" s="278" t="s">
        <v>39351</v>
      </c>
      <c r="AJ14597" s="279">
        <v>2737.17</v>
      </c>
      <c r="AL14597" s="246" t="s">
        <v>55490</v>
      </c>
      <c r="AM14597" s="247">
        <v>586.19000000000005</v>
      </c>
      <c r="AO14597" s="226" t="s">
        <v>48327</v>
      </c>
      <c r="AP14597" s="227">
        <v>8611.86</v>
      </c>
      <c r="AR14597" s="207" t="s">
        <v>28427</v>
      </c>
      <c r="AS14597" s="208">
        <v>32006.63</v>
      </c>
      <c r="AT14597" s="93"/>
      <c r="AU14597" s="93"/>
      <c r="AV14597" s="93"/>
    </row>
    <row r="14598" spans="35:48" x14ac:dyDescent="0.55000000000000004">
      <c r="AI14598" s="278" t="s">
        <v>32500</v>
      </c>
      <c r="AJ14598" s="279">
        <v>364.5</v>
      </c>
      <c r="AL14598" s="246" t="s">
        <v>55491</v>
      </c>
      <c r="AM14598" s="247">
        <v>2044.37</v>
      </c>
      <c r="AO14598" s="226" t="s">
        <v>48328</v>
      </c>
      <c r="AP14598" s="227">
        <v>988.14</v>
      </c>
      <c r="AR14598" s="207" t="s">
        <v>28428</v>
      </c>
      <c r="AS14598" s="208">
        <v>112271.24</v>
      </c>
      <c r="AT14598" s="93"/>
      <c r="AU14598" s="93"/>
      <c r="AV14598" s="93"/>
    </row>
    <row r="14599" spans="35:48" x14ac:dyDescent="0.55000000000000004">
      <c r="AI14599" s="278" t="s">
        <v>70942</v>
      </c>
      <c r="AJ14599" s="279">
        <v>5225</v>
      </c>
      <c r="AL14599" s="246" t="s">
        <v>57940</v>
      </c>
      <c r="AM14599" s="247">
        <v>21520</v>
      </c>
      <c r="AO14599" s="226" t="s">
        <v>53967</v>
      </c>
      <c r="AP14599" s="227">
        <v>727</v>
      </c>
      <c r="AR14599" s="207" t="s">
        <v>28429</v>
      </c>
      <c r="AS14599" s="208">
        <v>37267.85</v>
      </c>
      <c r="AT14599" s="93"/>
      <c r="AU14599" s="93"/>
      <c r="AV14599" s="93"/>
    </row>
    <row r="14600" spans="35:48" x14ac:dyDescent="0.55000000000000004">
      <c r="AI14600" s="278" t="s">
        <v>24689</v>
      </c>
      <c r="AJ14600" s="279">
        <v>425322.84</v>
      </c>
      <c r="AL14600" s="246" t="s">
        <v>57941</v>
      </c>
      <c r="AM14600" s="247">
        <v>1508.58</v>
      </c>
      <c r="AO14600" s="226" t="s">
        <v>34268</v>
      </c>
      <c r="AP14600" s="227">
        <v>74777.31</v>
      </c>
      <c r="AR14600" s="207" t="s">
        <v>28430</v>
      </c>
      <c r="AS14600" s="208">
        <v>304380.78999999998</v>
      </c>
      <c r="AT14600" s="93"/>
      <c r="AU14600" s="93"/>
      <c r="AV14600" s="93"/>
    </row>
    <row r="14601" spans="35:48" x14ac:dyDescent="0.55000000000000004">
      <c r="AI14601" s="278" t="s">
        <v>24690</v>
      </c>
      <c r="AJ14601" s="279">
        <v>729962.45</v>
      </c>
      <c r="AL14601" s="246" t="s">
        <v>57942</v>
      </c>
      <c r="AM14601" s="247">
        <v>5272.4</v>
      </c>
      <c r="AO14601" s="226" t="s">
        <v>34269</v>
      </c>
      <c r="AP14601" s="227">
        <v>6513.96</v>
      </c>
      <c r="AR14601" s="207" t="s">
        <v>28431</v>
      </c>
      <c r="AS14601" s="208">
        <v>58505.03</v>
      </c>
      <c r="AT14601" s="93"/>
      <c r="AU14601" s="93"/>
      <c r="AV14601" s="93"/>
    </row>
    <row r="14602" spans="35:48" x14ac:dyDescent="0.55000000000000004">
      <c r="AI14602" s="278" t="s">
        <v>24691</v>
      </c>
      <c r="AJ14602" s="279">
        <v>206817.4</v>
      </c>
      <c r="AL14602" s="246" t="s">
        <v>57943</v>
      </c>
      <c r="AM14602" s="247">
        <v>5182.88</v>
      </c>
      <c r="AO14602" s="226" t="s">
        <v>29146</v>
      </c>
      <c r="AP14602" s="227">
        <v>32365.599999999999</v>
      </c>
      <c r="AR14602" s="207" t="s">
        <v>28432</v>
      </c>
      <c r="AS14602" s="208">
        <v>12901.15</v>
      </c>
      <c r="AT14602" s="93"/>
      <c r="AU14602" s="93"/>
      <c r="AV14602" s="93"/>
    </row>
    <row r="14603" spans="35:48" x14ac:dyDescent="0.55000000000000004">
      <c r="AI14603" s="278" t="s">
        <v>59337</v>
      </c>
      <c r="AJ14603" s="279">
        <v>53111.39</v>
      </c>
      <c r="AL14603" s="246" t="s">
        <v>29602</v>
      </c>
      <c r="AM14603" s="247">
        <v>20990</v>
      </c>
      <c r="AO14603" s="226" t="s">
        <v>53968</v>
      </c>
      <c r="AP14603" s="227">
        <v>12648.5</v>
      </c>
      <c r="AR14603" s="207" t="s">
        <v>28433</v>
      </c>
      <c r="AS14603" s="208">
        <v>7800</v>
      </c>
      <c r="AT14603" s="93"/>
      <c r="AU14603" s="93"/>
      <c r="AV14603" s="93"/>
    </row>
    <row r="14604" spans="35:48" x14ac:dyDescent="0.55000000000000004">
      <c r="AI14604" s="278" t="s">
        <v>24692</v>
      </c>
      <c r="AJ14604" s="279">
        <v>131400.65</v>
      </c>
      <c r="AL14604" s="246" t="s">
        <v>56660</v>
      </c>
      <c r="AM14604" s="247">
        <v>1823.3</v>
      </c>
      <c r="AO14604" s="226" t="s">
        <v>53969</v>
      </c>
      <c r="AP14604" s="227">
        <v>545</v>
      </c>
      <c r="AR14604" s="207" t="s">
        <v>28434</v>
      </c>
      <c r="AS14604" s="208">
        <v>42250</v>
      </c>
      <c r="AT14604" s="93"/>
      <c r="AU14604" s="93"/>
      <c r="AV14604" s="93"/>
    </row>
    <row r="14605" spans="35:48" x14ac:dyDescent="0.55000000000000004">
      <c r="AI14605" s="278" t="s">
        <v>24693</v>
      </c>
      <c r="AJ14605" s="279">
        <v>959487.19</v>
      </c>
      <c r="AL14605" s="246" t="s">
        <v>55492</v>
      </c>
      <c r="AM14605" s="247">
        <v>2010</v>
      </c>
      <c r="AO14605" s="226" t="s">
        <v>53970</v>
      </c>
      <c r="AP14605" s="227">
        <v>4469.43</v>
      </c>
      <c r="AR14605" s="207" t="s">
        <v>28435</v>
      </c>
      <c r="AS14605" s="208">
        <v>34532.339999999997</v>
      </c>
      <c r="AT14605" s="93"/>
      <c r="AU14605" s="93"/>
      <c r="AV14605" s="93"/>
    </row>
    <row r="14606" spans="35:48" x14ac:dyDescent="0.55000000000000004">
      <c r="AI14606" s="278" t="s">
        <v>49396</v>
      </c>
      <c r="AJ14606" s="279">
        <v>-23451.279999999999</v>
      </c>
      <c r="AL14606" s="246" t="s">
        <v>29604</v>
      </c>
      <c r="AM14606" s="247">
        <v>231.27</v>
      </c>
      <c r="AO14606" s="226" t="s">
        <v>49217</v>
      </c>
      <c r="AP14606" s="227">
        <v>219</v>
      </c>
      <c r="AR14606" s="207" t="s">
        <v>28436</v>
      </c>
      <c r="AS14606" s="208">
        <v>84898.89</v>
      </c>
      <c r="AT14606" s="93"/>
      <c r="AU14606" s="93"/>
      <c r="AV14606" s="93"/>
    </row>
    <row r="14607" spans="35:48" x14ac:dyDescent="0.55000000000000004">
      <c r="AI14607" s="278" t="s">
        <v>36525</v>
      </c>
      <c r="AJ14607" s="279">
        <v>278229.07</v>
      </c>
      <c r="AL14607" s="246" t="s">
        <v>55493</v>
      </c>
      <c r="AM14607" s="247">
        <v>573.64</v>
      </c>
      <c r="AO14607" s="226" t="s">
        <v>53971</v>
      </c>
      <c r="AP14607" s="227">
        <v>10680.88</v>
      </c>
      <c r="AR14607" s="207" t="s">
        <v>28437</v>
      </c>
      <c r="AS14607" s="208">
        <v>146908.72</v>
      </c>
      <c r="AT14607" s="93"/>
      <c r="AU14607" s="93"/>
      <c r="AV14607" s="93"/>
    </row>
    <row r="14608" spans="35:48" x14ac:dyDescent="0.55000000000000004">
      <c r="AI14608" s="278" t="s">
        <v>50739</v>
      </c>
      <c r="AJ14608" s="279">
        <v>268840.84999999998</v>
      </c>
      <c r="AL14608" s="246" t="s">
        <v>58353</v>
      </c>
      <c r="AM14608" s="247">
        <v>8800</v>
      </c>
      <c r="AO14608" s="226" t="s">
        <v>45748</v>
      </c>
      <c r="AP14608" s="227">
        <v>49030.5</v>
      </c>
      <c r="AR14608" s="207" t="s">
        <v>28438</v>
      </c>
      <c r="AS14608" s="208">
        <v>27549.47</v>
      </c>
      <c r="AT14608" s="93"/>
      <c r="AU14608" s="93"/>
      <c r="AV14608" s="93"/>
    </row>
    <row r="14609" spans="35:48" x14ac:dyDescent="0.55000000000000004">
      <c r="AI14609" s="278" t="s">
        <v>48505</v>
      </c>
      <c r="AJ14609" s="279">
        <v>54658.84</v>
      </c>
      <c r="AL14609" s="246" t="s">
        <v>29605</v>
      </c>
      <c r="AM14609" s="247">
        <v>17522.03</v>
      </c>
      <c r="AO14609" s="226" t="s">
        <v>45749</v>
      </c>
      <c r="AP14609" s="227">
        <v>4819.5</v>
      </c>
      <c r="AR14609" s="207" t="s">
        <v>28439</v>
      </c>
      <c r="AS14609" s="208">
        <v>2177.7600000000002</v>
      </c>
      <c r="AT14609" s="93"/>
      <c r="AU14609" s="93"/>
      <c r="AV14609" s="93"/>
    </row>
    <row r="14610" spans="35:48" x14ac:dyDescent="0.55000000000000004">
      <c r="AI14610" s="278" t="s">
        <v>24713</v>
      </c>
      <c r="AJ14610" s="279">
        <v>7205.1</v>
      </c>
      <c r="AL14610" s="246" t="s">
        <v>29606</v>
      </c>
      <c r="AM14610" s="247">
        <v>14585.01</v>
      </c>
      <c r="AO14610" s="226" t="s">
        <v>45750</v>
      </c>
      <c r="AP14610" s="227">
        <v>93050</v>
      </c>
      <c r="AR14610" s="207" t="s">
        <v>28440</v>
      </c>
      <c r="AS14610" s="208">
        <v>224650</v>
      </c>
      <c r="AT14610" s="93"/>
      <c r="AU14610" s="93"/>
      <c r="AV14610" s="93"/>
    </row>
    <row r="14611" spans="35:48" x14ac:dyDescent="0.55000000000000004">
      <c r="AI14611" s="278" t="s">
        <v>24718</v>
      </c>
      <c r="AJ14611" s="279">
        <v>551.19000000000005</v>
      </c>
      <c r="AL14611" s="246" t="s">
        <v>34278</v>
      </c>
      <c r="AM14611" s="247">
        <v>16304.28</v>
      </c>
      <c r="AO14611" s="226" t="s">
        <v>45751</v>
      </c>
      <c r="AP14611" s="227">
        <v>6998</v>
      </c>
      <c r="AR14611" s="207" t="s">
        <v>28441</v>
      </c>
      <c r="AS14611" s="208">
        <v>79831</v>
      </c>
      <c r="AT14611" s="93"/>
      <c r="AU14611" s="93"/>
      <c r="AV14611" s="93"/>
    </row>
    <row r="14612" spans="35:48" x14ac:dyDescent="0.55000000000000004">
      <c r="AI14612" s="278" t="s">
        <v>54477</v>
      </c>
      <c r="AJ14612" s="279">
        <v>1272.4000000000001</v>
      </c>
      <c r="AL14612" s="246" t="s">
        <v>29608</v>
      </c>
      <c r="AM14612" s="247">
        <v>1322.25</v>
      </c>
      <c r="AO14612" s="226" t="s">
        <v>48329</v>
      </c>
      <c r="AP14612" s="227">
        <v>3145</v>
      </c>
      <c r="AR14612" s="207" t="s">
        <v>28442</v>
      </c>
      <c r="AS14612" s="208">
        <v>1111295</v>
      </c>
      <c r="AT14612" s="93"/>
      <c r="AU14612" s="93"/>
      <c r="AV14612" s="93"/>
    </row>
    <row r="14613" spans="35:48" x14ac:dyDescent="0.55000000000000004">
      <c r="AI14613" s="278" t="s">
        <v>24767</v>
      </c>
      <c r="AJ14613" s="279">
        <v>20695.5</v>
      </c>
      <c r="AL14613" s="246" t="s">
        <v>55494</v>
      </c>
      <c r="AM14613" s="247">
        <v>615</v>
      </c>
      <c r="AO14613" s="226" t="s">
        <v>35788</v>
      </c>
      <c r="AP14613" s="227">
        <v>7836</v>
      </c>
      <c r="AR14613" s="207" t="s">
        <v>28443</v>
      </c>
      <c r="AS14613" s="208">
        <v>802.09</v>
      </c>
      <c r="AT14613" s="93"/>
      <c r="AU14613" s="93"/>
      <c r="AV14613" s="93"/>
    </row>
    <row r="14614" spans="35:48" x14ac:dyDescent="0.55000000000000004">
      <c r="AI14614" s="278" t="s">
        <v>33928</v>
      </c>
      <c r="AJ14614" s="279">
        <v>119896.08</v>
      </c>
      <c r="AL14614" s="246" t="s">
        <v>60828</v>
      </c>
      <c r="AM14614" s="247">
        <v>1448.75</v>
      </c>
      <c r="AO14614" s="226" t="s">
        <v>36805</v>
      </c>
      <c r="AP14614" s="227">
        <v>4049</v>
      </c>
      <c r="AR14614" s="207" t="s">
        <v>14315</v>
      </c>
      <c r="AS14614" s="208">
        <v>53252.68</v>
      </c>
      <c r="AT14614" s="93"/>
      <c r="AU14614" s="93"/>
      <c r="AV14614" s="93"/>
    </row>
    <row r="14615" spans="35:48" x14ac:dyDescent="0.55000000000000004">
      <c r="AI14615" s="278" t="s">
        <v>24850</v>
      </c>
      <c r="AJ14615" s="279">
        <v>1914.13</v>
      </c>
      <c r="AL14615" s="246" t="s">
        <v>49236</v>
      </c>
      <c r="AM14615" s="247">
        <v>39354.36</v>
      </c>
      <c r="AO14615" s="226" t="s">
        <v>35789</v>
      </c>
      <c r="AP14615" s="227">
        <v>13855</v>
      </c>
      <c r="AR14615" s="207" t="s">
        <v>14316</v>
      </c>
      <c r="AS14615" s="208">
        <v>376831.61</v>
      </c>
      <c r="AT14615" s="93"/>
      <c r="AU14615" s="93"/>
      <c r="AV14615" s="93"/>
    </row>
    <row r="14616" spans="35:48" x14ac:dyDescent="0.55000000000000004">
      <c r="AI14616" s="278" t="s">
        <v>24851</v>
      </c>
      <c r="AJ14616" s="279">
        <v>104802.63</v>
      </c>
      <c r="AL14616" s="246" t="s">
        <v>29609</v>
      </c>
      <c r="AM14616" s="247">
        <v>13612.06</v>
      </c>
      <c r="AO14616" s="226" t="s">
        <v>35790</v>
      </c>
      <c r="AP14616" s="227">
        <v>768</v>
      </c>
      <c r="AR14616" s="207" t="s">
        <v>14317</v>
      </c>
      <c r="AS14616" s="208">
        <v>29900.39</v>
      </c>
      <c r="AT14616" s="93"/>
      <c r="AU14616" s="93"/>
      <c r="AV14616" s="93"/>
    </row>
    <row r="14617" spans="35:48" x14ac:dyDescent="0.55000000000000004">
      <c r="AI14617" s="278" t="s">
        <v>24852</v>
      </c>
      <c r="AJ14617" s="279">
        <v>1050</v>
      </c>
      <c r="AL14617" s="246" t="s">
        <v>60829</v>
      </c>
      <c r="AM14617" s="247">
        <v>2.5099999999999998</v>
      </c>
      <c r="AO14617" s="226" t="s">
        <v>35791</v>
      </c>
      <c r="AP14617" s="227">
        <v>4801</v>
      </c>
      <c r="AR14617" s="207" t="s">
        <v>14318</v>
      </c>
      <c r="AS14617" s="208">
        <v>86356.91</v>
      </c>
      <c r="AT14617" s="93"/>
      <c r="AU14617" s="93"/>
      <c r="AV14617" s="93"/>
    </row>
    <row r="14618" spans="35:48" x14ac:dyDescent="0.55000000000000004">
      <c r="AI14618" s="278" t="s">
        <v>24855</v>
      </c>
      <c r="AJ14618" s="279">
        <v>388984.4</v>
      </c>
      <c r="AL14618" s="246" t="s">
        <v>54043</v>
      </c>
      <c r="AM14618" s="247">
        <v>7170.91</v>
      </c>
      <c r="AO14618" s="226" t="s">
        <v>48330</v>
      </c>
      <c r="AP14618" s="227">
        <v>1658</v>
      </c>
      <c r="AR14618" s="207" t="s">
        <v>28444</v>
      </c>
      <c r="AS14618" s="208">
        <v>79618.87</v>
      </c>
      <c r="AT14618" s="93"/>
      <c r="AU14618" s="93"/>
      <c r="AV14618" s="93"/>
    </row>
    <row r="14619" spans="35:48" x14ac:dyDescent="0.55000000000000004">
      <c r="AI14619" s="278" t="s">
        <v>24856</v>
      </c>
      <c r="AJ14619" s="279">
        <v>229300</v>
      </c>
      <c r="AL14619" s="246" t="s">
        <v>49237</v>
      </c>
      <c r="AM14619" s="247">
        <v>2375.44</v>
      </c>
      <c r="AO14619" s="226" t="s">
        <v>35792</v>
      </c>
      <c r="AP14619" s="227">
        <v>358</v>
      </c>
      <c r="AR14619" s="207" t="s">
        <v>28445</v>
      </c>
      <c r="AS14619" s="208">
        <v>198.9</v>
      </c>
      <c r="AT14619" s="93"/>
      <c r="AU14619" s="93"/>
      <c r="AV14619" s="93"/>
    </row>
    <row r="14620" spans="35:48" x14ac:dyDescent="0.55000000000000004">
      <c r="AI14620" s="278" t="s">
        <v>24857</v>
      </c>
      <c r="AJ14620" s="279">
        <v>11630.16</v>
      </c>
      <c r="AL14620" s="246" t="s">
        <v>29610</v>
      </c>
      <c r="AM14620" s="247">
        <v>8634.06</v>
      </c>
      <c r="AO14620" s="226" t="s">
        <v>36806</v>
      </c>
      <c r="AP14620" s="227">
        <v>500</v>
      </c>
      <c r="AR14620" s="207" t="s">
        <v>28446</v>
      </c>
      <c r="AS14620" s="208">
        <v>26868.76</v>
      </c>
      <c r="AT14620" s="93"/>
      <c r="AU14620" s="93"/>
      <c r="AV14620" s="93"/>
    </row>
    <row r="14621" spans="35:48" x14ac:dyDescent="0.55000000000000004">
      <c r="AI14621" s="278" t="s">
        <v>24858</v>
      </c>
      <c r="AJ14621" s="279">
        <v>36859.9</v>
      </c>
      <c r="AL14621" s="246" t="s">
        <v>29611</v>
      </c>
      <c r="AM14621" s="247">
        <v>18219.02</v>
      </c>
      <c r="AO14621" s="226" t="s">
        <v>43028</v>
      </c>
      <c r="AP14621" s="227">
        <v>49094</v>
      </c>
      <c r="AR14621" s="207" t="s">
        <v>28447</v>
      </c>
      <c r="AS14621" s="208">
        <v>16380.79</v>
      </c>
      <c r="AT14621" s="93"/>
      <c r="AU14621" s="93"/>
      <c r="AV14621" s="93"/>
    </row>
    <row r="14622" spans="35:48" x14ac:dyDescent="0.55000000000000004">
      <c r="AI14622" s="278" t="s">
        <v>33929</v>
      </c>
      <c r="AJ14622" s="279">
        <v>171358.86</v>
      </c>
      <c r="AL14622" s="246" t="s">
        <v>34281</v>
      </c>
      <c r="AM14622" s="247">
        <v>8846.69</v>
      </c>
      <c r="AO14622" s="226" t="s">
        <v>43029</v>
      </c>
      <c r="AP14622" s="227">
        <v>39531.79</v>
      </c>
      <c r="AR14622" s="207" t="s">
        <v>28448</v>
      </c>
      <c r="AS14622" s="208">
        <v>370040</v>
      </c>
      <c r="AT14622" s="93"/>
      <c r="AU14622" s="93"/>
      <c r="AV14622" s="93"/>
    </row>
    <row r="14623" spans="35:48" x14ac:dyDescent="0.55000000000000004">
      <c r="AI14623" s="278" t="s">
        <v>33931</v>
      </c>
      <c r="AJ14623" s="279">
        <v>120566.39999999999</v>
      </c>
      <c r="AL14623" s="246" t="s">
        <v>55495</v>
      </c>
      <c r="AM14623" s="247">
        <v>6715.15</v>
      </c>
      <c r="AO14623" s="226" t="s">
        <v>43030</v>
      </c>
      <c r="AP14623" s="227">
        <v>2403.59</v>
      </c>
      <c r="AR14623" s="207" t="s">
        <v>28449</v>
      </c>
      <c r="AS14623" s="208">
        <v>9513</v>
      </c>
      <c r="AT14623" s="93"/>
      <c r="AU14623" s="93"/>
      <c r="AV14623" s="93"/>
    </row>
    <row r="14624" spans="35:48" x14ac:dyDescent="0.55000000000000004">
      <c r="AI14624" s="278" t="s">
        <v>13962</v>
      </c>
      <c r="AJ14624" s="279">
        <v>126575.96</v>
      </c>
      <c r="AL14624" s="246" t="s">
        <v>54044</v>
      </c>
      <c r="AM14624" s="247">
        <v>92903.95</v>
      </c>
      <c r="AO14624" s="226" t="s">
        <v>53972</v>
      </c>
      <c r="AP14624" s="227">
        <v>10949.15</v>
      </c>
      <c r="AR14624" s="207" t="s">
        <v>28450</v>
      </c>
      <c r="AS14624" s="208">
        <v>210188</v>
      </c>
      <c r="AT14624" s="93"/>
      <c r="AU14624" s="93"/>
      <c r="AV14624" s="93"/>
    </row>
    <row r="14625" spans="35:48" x14ac:dyDescent="0.55000000000000004">
      <c r="AI14625" s="278" t="s">
        <v>24860</v>
      </c>
      <c r="AJ14625" s="279">
        <v>720676.58</v>
      </c>
      <c r="AL14625" s="246" t="s">
        <v>55496</v>
      </c>
      <c r="AM14625" s="247">
        <v>9536.4599999999991</v>
      </c>
      <c r="AO14625" s="226" t="s">
        <v>45752</v>
      </c>
      <c r="AP14625" s="227">
        <v>11420</v>
      </c>
      <c r="AR14625" s="207" t="s">
        <v>28451</v>
      </c>
      <c r="AS14625" s="208">
        <v>30664</v>
      </c>
      <c r="AT14625" s="93"/>
      <c r="AU14625" s="93"/>
      <c r="AV14625" s="93"/>
    </row>
    <row r="14626" spans="35:48" x14ac:dyDescent="0.55000000000000004">
      <c r="AI14626" s="278" t="s">
        <v>32518</v>
      </c>
      <c r="AJ14626" s="279">
        <v>119307.68</v>
      </c>
      <c r="AL14626" s="246" t="s">
        <v>29612</v>
      </c>
      <c r="AM14626" s="247">
        <v>82786.2</v>
      </c>
      <c r="AO14626" s="226" t="s">
        <v>45753</v>
      </c>
      <c r="AP14626" s="227">
        <v>30000</v>
      </c>
      <c r="AR14626" s="207" t="s">
        <v>28452</v>
      </c>
      <c r="AS14626" s="208">
        <v>311706.28999999998</v>
      </c>
      <c r="AT14626" s="93"/>
      <c r="AU14626" s="93"/>
      <c r="AV14626" s="93"/>
    </row>
    <row r="14627" spans="35:48" x14ac:dyDescent="0.55000000000000004">
      <c r="AI14627" s="278" t="s">
        <v>13965</v>
      </c>
      <c r="AJ14627" s="279">
        <v>69892.03</v>
      </c>
      <c r="AL14627" s="246" t="s">
        <v>29613</v>
      </c>
      <c r="AM14627" s="247">
        <v>46944.160000000003</v>
      </c>
      <c r="AO14627" s="226" t="s">
        <v>45754</v>
      </c>
      <c r="AP14627" s="227">
        <v>658</v>
      </c>
      <c r="AR14627" s="207" t="s">
        <v>28453</v>
      </c>
      <c r="AS14627" s="208">
        <v>15283.63</v>
      </c>
      <c r="AT14627" s="93"/>
      <c r="AU14627" s="93"/>
      <c r="AV14627" s="93"/>
    </row>
    <row r="14628" spans="35:48" x14ac:dyDescent="0.55000000000000004">
      <c r="AI14628" s="278" t="s">
        <v>33932</v>
      </c>
      <c r="AJ14628" s="279">
        <v>5000</v>
      </c>
      <c r="AL14628" s="246" t="s">
        <v>36819</v>
      </c>
      <c r="AM14628" s="247">
        <v>3780</v>
      </c>
      <c r="AO14628" s="226" t="s">
        <v>43031</v>
      </c>
      <c r="AP14628" s="227">
        <v>104750</v>
      </c>
      <c r="AR14628" s="207" t="s">
        <v>28454</v>
      </c>
      <c r="AS14628" s="208">
        <v>28600</v>
      </c>
      <c r="AT14628" s="93"/>
      <c r="AU14628" s="93"/>
      <c r="AV14628" s="93"/>
    </row>
    <row r="14629" spans="35:48" x14ac:dyDescent="0.55000000000000004">
      <c r="AI14629" s="278" t="s">
        <v>24864</v>
      </c>
      <c r="AJ14629" s="279">
        <v>125605.4</v>
      </c>
      <c r="AL14629" s="246" t="s">
        <v>50542</v>
      </c>
      <c r="AM14629" s="247">
        <v>526.41999999999996</v>
      </c>
      <c r="AO14629" s="226" t="s">
        <v>43032</v>
      </c>
      <c r="AP14629" s="227">
        <v>8013.38</v>
      </c>
      <c r="AR14629" s="207" t="s">
        <v>28455</v>
      </c>
      <c r="AS14629" s="208">
        <v>70652.72</v>
      </c>
      <c r="AT14629" s="93"/>
      <c r="AU14629" s="93"/>
      <c r="AV14629" s="93"/>
    </row>
    <row r="14630" spans="35:48" x14ac:dyDescent="0.55000000000000004">
      <c r="AI14630" s="278" t="s">
        <v>43320</v>
      </c>
      <c r="AJ14630" s="279">
        <v>4827.68</v>
      </c>
      <c r="AL14630" s="246" t="s">
        <v>43092</v>
      </c>
      <c r="AM14630" s="247">
        <v>52574.38</v>
      </c>
      <c r="AO14630" s="226" t="s">
        <v>36807</v>
      </c>
      <c r="AP14630" s="227">
        <v>13207</v>
      </c>
      <c r="AR14630" s="207" t="s">
        <v>28456</v>
      </c>
      <c r="AS14630" s="208">
        <v>88.65</v>
      </c>
      <c r="AT14630" s="93"/>
      <c r="AU14630" s="93"/>
      <c r="AV14630" s="93"/>
    </row>
    <row r="14631" spans="35:48" x14ac:dyDescent="0.55000000000000004">
      <c r="AI14631" s="278" t="s">
        <v>36545</v>
      </c>
      <c r="AJ14631" s="279">
        <v>12155.17</v>
      </c>
      <c r="AL14631" s="246" t="s">
        <v>54045</v>
      </c>
      <c r="AM14631" s="247">
        <v>-570.67999999999995</v>
      </c>
      <c r="AO14631" s="226" t="s">
        <v>34270</v>
      </c>
      <c r="AP14631" s="227">
        <v>4132.2</v>
      </c>
      <c r="AR14631" s="207" t="s">
        <v>28457</v>
      </c>
      <c r="AS14631" s="208">
        <v>281.42</v>
      </c>
      <c r="AT14631" s="93"/>
      <c r="AU14631" s="93"/>
      <c r="AV14631" s="93"/>
    </row>
    <row r="14632" spans="35:48" x14ac:dyDescent="0.55000000000000004">
      <c r="AI14632" s="278" t="s">
        <v>63854</v>
      </c>
      <c r="AJ14632" s="279">
        <v>15238.33</v>
      </c>
      <c r="AL14632" s="246" t="s">
        <v>47341</v>
      </c>
      <c r="AM14632" s="247">
        <v>7710.75</v>
      </c>
      <c r="AO14632" s="226" t="s">
        <v>35796</v>
      </c>
      <c r="AP14632" s="227">
        <v>11685.75</v>
      </c>
      <c r="AR14632" s="207" t="s">
        <v>28458</v>
      </c>
      <c r="AS14632" s="208">
        <v>31425.62</v>
      </c>
      <c r="AT14632" s="93"/>
      <c r="AU14632" s="93"/>
      <c r="AV14632" s="93"/>
    </row>
    <row r="14633" spans="35:48" x14ac:dyDescent="0.55000000000000004">
      <c r="AI14633" s="278" t="s">
        <v>24866</v>
      </c>
      <c r="AJ14633" s="279">
        <v>312574.24</v>
      </c>
      <c r="AL14633" s="246" t="s">
        <v>57944</v>
      </c>
      <c r="AM14633" s="247">
        <v>1443192.13</v>
      </c>
      <c r="AO14633" s="226" t="s">
        <v>39577</v>
      </c>
      <c r="AP14633" s="227">
        <v>6331.23</v>
      </c>
      <c r="AR14633" s="207" t="s">
        <v>28459</v>
      </c>
      <c r="AS14633" s="208">
        <v>92489.66</v>
      </c>
      <c r="AT14633" s="93"/>
      <c r="AU14633" s="93"/>
      <c r="AV14633" s="93"/>
    </row>
    <row r="14634" spans="35:48" x14ac:dyDescent="0.55000000000000004">
      <c r="AI14634" s="278" t="s">
        <v>62902</v>
      </c>
      <c r="AJ14634" s="279">
        <v>2500</v>
      </c>
      <c r="AL14634" s="246" t="s">
        <v>55497</v>
      </c>
      <c r="AM14634" s="247">
        <v>3315</v>
      </c>
      <c r="AO14634" s="226" t="s">
        <v>39578</v>
      </c>
      <c r="AP14634" s="227">
        <v>5379.35</v>
      </c>
      <c r="AR14634" s="207" t="s">
        <v>28460</v>
      </c>
      <c r="AS14634" s="208">
        <v>40991.72</v>
      </c>
      <c r="AT14634" s="93"/>
      <c r="AU14634" s="93"/>
      <c r="AV14634" s="93"/>
    </row>
    <row r="14635" spans="35:48" x14ac:dyDescent="0.55000000000000004">
      <c r="AI14635" s="278" t="s">
        <v>24867</v>
      </c>
      <c r="AJ14635" s="279">
        <v>621474</v>
      </c>
      <c r="AL14635" s="246" t="s">
        <v>55498</v>
      </c>
      <c r="AM14635" s="247">
        <v>5717.5</v>
      </c>
      <c r="AO14635" s="226" t="s">
        <v>35797</v>
      </c>
      <c r="AP14635" s="227">
        <v>12299.84</v>
      </c>
      <c r="AR14635" s="207" t="s">
        <v>28461</v>
      </c>
      <c r="AS14635" s="208">
        <v>8275</v>
      </c>
      <c r="AT14635" s="93"/>
      <c r="AU14635" s="93"/>
      <c r="AV14635" s="93"/>
    </row>
    <row r="14636" spans="35:48" x14ac:dyDescent="0.55000000000000004">
      <c r="AI14636" s="278" t="s">
        <v>70145</v>
      </c>
      <c r="AJ14636" s="279">
        <v>355.17</v>
      </c>
      <c r="AL14636" s="246" t="s">
        <v>55499</v>
      </c>
      <c r="AM14636" s="247">
        <v>6338.67</v>
      </c>
      <c r="AO14636" s="226" t="s">
        <v>47326</v>
      </c>
      <c r="AP14636" s="227">
        <v>3577</v>
      </c>
      <c r="AR14636" s="207" t="s">
        <v>28462</v>
      </c>
      <c r="AS14636" s="208">
        <v>21115</v>
      </c>
      <c r="AT14636" s="93"/>
      <c r="AU14636" s="93"/>
      <c r="AV14636" s="93"/>
    </row>
    <row r="14637" spans="35:48" x14ac:dyDescent="0.55000000000000004">
      <c r="AI14637" s="278" t="s">
        <v>13967</v>
      </c>
      <c r="AJ14637" s="279">
        <v>214073.23</v>
      </c>
      <c r="AL14637" s="246" t="s">
        <v>55500</v>
      </c>
      <c r="AM14637" s="247">
        <v>1941.5</v>
      </c>
      <c r="AO14637" s="226" t="s">
        <v>48331</v>
      </c>
      <c r="AP14637" s="227">
        <v>24893.360000000001</v>
      </c>
      <c r="AR14637" s="207" t="s">
        <v>28463</v>
      </c>
      <c r="AS14637" s="208">
        <v>162330.29</v>
      </c>
      <c r="AT14637" s="93"/>
      <c r="AU14637" s="93"/>
      <c r="AV14637" s="93"/>
    </row>
    <row r="14638" spans="35:48" x14ac:dyDescent="0.55000000000000004">
      <c r="AI14638" s="278" t="s">
        <v>13968</v>
      </c>
      <c r="AJ14638" s="279">
        <v>658530.01</v>
      </c>
      <c r="AL14638" s="246" t="s">
        <v>55501</v>
      </c>
      <c r="AM14638" s="247">
        <v>1070.8399999999999</v>
      </c>
      <c r="AO14638" s="226" t="s">
        <v>40667</v>
      </c>
      <c r="AP14638" s="227">
        <v>8419.23</v>
      </c>
      <c r="AR14638" s="207" t="s">
        <v>28464</v>
      </c>
      <c r="AS14638" s="208">
        <v>68757.679999999993</v>
      </c>
      <c r="AT14638" s="93"/>
      <c r="AU14638" s="93"/>
      <c r="AV14638" s="93"/>
    </row>
    <row r="14639" spans="35:48" x14ac:dyDescent="0.55000000000000004">
      <c r="AI14639" s="278" t="s">
        <v>13969</v>
      </c>
      <c r="AJ14639" s="279">
        <v>238640.61</v>
      </c>
      <c r="AL14639" s="246" t="s">
        <v>55502</v>
      </c>
      <c r="AM14639" s="247">
        <v>2028.64</v>
      </c>
      <c r="AO14639" s="226" t="s">
        <v>43033</v>
      </c>
      <c r="AP14639" s="227">
        <v>153106.78</v>
      </c>
      <c r="AR14639" s="207" t="s">
        <v>28465</v>
      </c>
      <c r="AS14639" s="208">
        <v>288435.40000000002</v>
      </c>
      <c r="AT14639" s="93"/>
      <c r="AU14639" s="93"/>
      <c r="AV14639" s="93"/>
    </row>
    <row r="14640" spans="35:48" x14ac:dyDescent="0.55000000000000004">
      <c r="AI14640" s="278" t="s">
        <v>24868</v>
      </c>
      <c r="AJ14640" s="279">
        <v>2660129.2200000002</v>
      </c>
      <c r="AL14640" s="246" t="s">
        <v>54048</v>
      </c>
      <c r="AM14640" s="247">
        <v>1019.35</v>
      </c>
      <c r="AO14640" s="226" t="s">
        <v>47327</v>
      </c>
      <c r="AP14640" s="227">
        <v>14755</v>
      </c>
      <c r="AR14640" s="207" t="s">
        <v>28466</v>
      </c>
      <c r="AS14640" s="208">
        <v>114838.6</v>
      </c>
      <c r="AT14640" s="93"/>
      <c r="AU14640" s="93"/>
      <c r="AV14640" s="93"/>
    </row>
    <row r="14641" spans="35:48" x14ac:dyDescent="0.55000000000000004">
      <c r="AI14641" s="278" t="s">
        <v>24869</v>
      </c>
      <c r="AJ14641" s="279">
        <v>57184.2</v>
      </c>
      <c r="AL14641" s="246" t="s">
        <v>54049</v>
      </c>
      <c r="AM14641" s="247">
        <v>5237.47</v>
      </c>
      <c r="AO14641" s="226" t="s">
        <v>45755</v>
      </c>
      <c r="AP14641" s="227">
        <v>50000</v>
      </c>
      <c r="AR14641" s="207" t="s">
        <v>28467</v>
      </c>
      <c r="AS14641" s="208">
        <v>63986.7</v>
      </c>
      <c r="AT14641" s="93"/>
      <c r="AU14641" s="93"/>
      <c r="AV14641" s="93"/>
    </row>
    <row r="14642" spans="35:48" x14ac:dyDescent="0.55000000000000004">
      <c r="AI14642" s="278" t="s">
        <v>70146</v>
      </c>
      <c r="AJ14642" s="279">
        <v>1794892.46</v>
      </c>
      <c r="AL14642" s="246" t="s">
        <v>65035</v>
      </c>
      <c r="AM14642" s="247">
        <v>-182</v>
      </c>
      <c r="AO14642" s="226" t="s">
        <v>45756</v>
      </c>
      <c r="AP14642" s="227">
        <v>3087</v>
      </c>
      <c r="AR14642" s="207" t="s">
        <v>28468</v>
      </c>
      <c r="AS14642" s="208">
        <v>212.5</v>
      </c>
      <c r="AT14642" s="93"/>
      <c r="AU14642" s="93"/>
      <c r="AV14642" s="93"/>
    </row>
    <row r="14643" spans="35:48" x14ac:dyDescent="0.55000000000000004">
      <c r="AI14643" s="278" t="s">
        <v>24870</v>
      </c>
      <c r="AJ14643" s="279">
        <v>5222.21</v>
      </c>
      <c r="AL14643" s="246" t="s">
        <v>55503</v>
      </c>
      <c r="AM14643" s="247">
        <v>1809</v>
      </c>
      <c r="AO14643" s="226" t="s">
        <v>43034</v>
      </c>
      <c r="AP14643" s="227">
        <v>132250</v>
      </c>
      <c r="AR14643" s="207" t="s">
        <v>28469</v>
      </c>
      <c r="AS14643" s="208">
        <v>93346.52</v>
      </c>
      <c r="AT14643" s="93"/>
      <c r="AU14643" s="93"/>
      <c r="AV14643" s="93"/>
    </row>
    <row r="14644" spans="35:48" x14ac:dyDescent="0.55000000000000004">
      <c r="AI14644" s="278" t="s">
        <v>24871</v>
      </c>
      <c r="AJ14644" s="279">
        <v>40000</v>
      </c>
      <c r="AL14644" s="246" t="s">
        <v>55504</v>
      </c>
      <c r="AM14644" s="247">
        <v>2376.25</v>
      </c>
      <c r="AO14644" s="226" t="s">
        <v>43035</v>
      </c>
      <c r="AP14644" s="227">
        <v>9991.2999999999993</v>
      </c>
      <c r="AR14644" s="207" t="s">
        <v>28470</v>
      </c>
      <c r="AS14644" s="208">
        <v>9322.58</v>
      </c>
      <c r="AT14644" s="93"/>
      <c r="AU14644" s="93"/>
      <c r="AV14644" s="93"/>
    </row>
    <row r="14645" spans="35:48" x14ac:dyDescent="0.55000000000000004">
      <c r="AI14645" s="278" t="s">
        <v>24872</v>
      </c>
      <c r="AJ14645" s="279">
        <v>251520.07</v>
      </c>
      <c r="AL14645" s="246" t="s">
        <v>56661</v>
      </c>
      <c r="AM14645" s="247">
        <v>32.53</v>
      </c>
      <c r="AO14645" s="226" t="s">
        <v>29204</v>
      </c>
      <c r="AP14645" s="227">
        <v>603</v>
      </c>
      <c r="AR14645" s="207" t="s">
        <v>28471</v>
      </c>
      <c r="AS14645" s="208">
        <v>14106.25</v>
      </c>
      <c r="AT14645" s="93"/>
      <c r="AU14645" s="93"/>
      <c r="AV14645" s="93"/>
    </row>
    <row r="14646" spans="35:48" x14ac:dyDescent="0.55000000000000004">
      <c r="AI14646" s="278" t="s">
        <v>54479</v>
      </c>
      <c r="AJ14646" s="279">
        <v>4895.1400000000003</v>
      </c>
      <c r="AL14646" s="246" t="s">
        <v>55505</v>
      </c>
      <c r="AM14646" s="247">
        <v>322.66000000000003</v>
      </c>
      <c r="AO14646" s="226" t="s">
        <v>48332</v>
      </c>
      <c r="AP14646" s="227">
        <v>8619.68</v>
      </c>
      <c r="AR14646" s="207" t="s">
        <v>28472</v>
      </c>
      <c r="AS14646" s="208">
        <v>4180</v>
      </c>
      <c r="AT14646" s="93"/>
      <c r="AU14646" s="93"/>
      <c r="AV14646" s="93"/>
    </row>
    <row r="14647" spans="35:48" x14ac:dyDescent="0.55000000000000004">
      <c r="AI14647" s="278" t="s">
        <v>65175</v>
      </c>
      <c r="AJ14647" s="279">
        <v>15600</v>
      </c>
      <c r="AL14647" s="246" t="s">
        <v>55506</v>
      </c>
      <c r="AM14647" s="247">
        <v>479.28</v>
      </c>
      <c r="AO14647" s="226" t="s">
        <v>35799</v>
      </c>
      <c r="AP14647" s="227">
        <v>6270</v>
      </c>
      <c r="AR14647" s="207" t="s">
        <v>28473</v>
      </c>
      <c r="AS14647" s="208">
        <v>9709.09</v>
      </c>
      <c r="AT14647" s="93"/>
      <c r="AU14647" s="93"/>
      <c r="AV14647" s="93"/>
    </row>
    <row r="14648" spans="35:48" x14ac:dyDescent="0.55000000000000004">
      <c r="AI14648" s="278" t="s">
        <v>70147</v>
      </c>
      <c r="AJ14648" s="279">
        <v>9975</v>
      </c>
      <c r="AL14648" s="246" t="s">
        <v>55507</v>
      </c>
      <c r="AM14648" s="247">
        <v>8080</v>
      </c>
      <c r="AO14648" s="226" t="s">
        <v>47328</v>
      </c>
      <c r="AP14648" s="227">
        <v>29681.439999999999</v>
      </c>
      <c r="AR14648" s="207" t="s">
        <v>28474</v>
      </c>
      <c r="AS14648" s="208">
        <v>4201.26</v>
      </c>
      <c r="AT14648" s="93"/>
      <c r="AU14648" s="93"/>
      <c r="AV14648" s="93"/>
    </row>
    <row r="14649" spans="35:48" x14ac:dyDescent="0.55000000000000004">
      <c r="AI14649" s="278" t="s">
        <v>62377</v>
      </c>
      <c r="AJ14649" s="279">
        <v>1187.8</v>
      </c>
      <c r="AL14649" s="246" t="s">
        <v>58354</v>
      </c>
      <c r="AM14649" s="247">
        <v>24</v>
      </c>
      <c r="AO14649" s="226" t="s">
        <v>47329</v>
      </c>
      <c r="AP14649" s="227">
        <v>87168.75</v>
      </c>
      <c r="AR14649" s="207" t="s">
        <v>28475</v>
      </c>
      <c r="AS14649" s="208">
        <v>13490.36</v>
      </c>
      <c r="AT14649" s="93"/>
      <c r="AU14649" s="93"/>
      <c r="AV14649" s="93"/>
    </row>
    <row r="14650" spans="35:48" x14ac:dyDescent="0.55000000000000004">
      <c r="AI14650" s="278" t="s">
        <v>24875</v>
      </c>
      <c r="AJ14650" s="279">
        <v>26218.400000000001</v>
      </c>
      <c r="AL14650" s="246" t="s">
        <v>65036</v>
      </c>
      <c r="AM14650" s="247">
        <v>256.73</v>
      </c>
      <c r="AO14650" s="226" t="s">
        <v>47330</v>
      </c>
      <c r="AP14650" s="227">
        <v>6668.47</v>
      </c>
      <c r="AR14650" s="207" t="s">
        <v>28476</v>
      </c>
      <c r="AS14650" s="208">
        <v>39192.83</v>
      </c>
      <c r="AT14650" s="93"/>
      <c r="AU14650" s="93"/>
      <c r="AV14650" s="93"/>
    </row>
    <row r="14651" spans="35:48" x14ac:dyDescent="0.55000000000000004">
      <c r="AI14651" s="278" t="s">
        <v>60005</v>
      </c>
      <c r="AJ14651" s="279">
        <v>2166365.23</v>
      </c>
      <c r="AL14651" s="246" t="s">
        <v>56662</v>
      </c>
      <c r="AM14651" s="247">
        <v>581.28</v>
      </c>
      <c r="AO14651" s="226" t="s">
        <v>36809</v>
      </c>
      <c r="AP14651" s="227">
        <v>6632.26</v>
      </c>
      <c r="AR14651" s="207" t="s">
        <v>28477</v>
      </c>
      <c r="AS14651" s="208">
        <v>16326.36</v>
      </c>
      <c r="AT14651" s="93"/>
      <c r="AU14651" s="93"/>
      <c r="AV14651" s="93"/>
    </row>
    <row r="14652" spans="35:48" x14ac:dyDescent="0.55000000000000004">
      <c r="AI14652" s="278" t="s">
        <v>69425</v>
      </c>
      <c r="AJ14652" s="279">
        <v>4254.8999999999996</v>
      </c>
      <c r="AL14652" s="246" t="s">
        <v>60830</v>
      </c>
      <c r="AM14652" s="247">
        <v>31807</v>
      </c>
      <c r="AO14652" s="226" t="s">
        <v>36810</v>
      </c>
      <c r="AP14652" s="227">
        <v>8666.52</v>
      </c>
      <c r="AR14652" s="207" t="s">
        <v>14321</v>
      </c>
      <c r="AS14652" s="208">
        <v>11280</v>
      </c>
      <c r="AT14652" s="93"/>
      <c r="AU14652" s="93"/>
      <c r="AV14652" s="93"/>
    </row>
    <row r="14653" spans="35:48" x14ac:dyDescent="0.55000000000000004">
      <c r="AI14653" s="278" t="s">
        <v>24876</v>
      </c>
      <c r="AJ14653" s="279">
        <v>844572.57</v>
      </c>
      <c r="AL14653" s="246" t="s">
        <v>56663</v>
      </c>
      <c r="AM14653" s="247">
        <v>81593.649999999994</v>
      </c>
      <c r="AO14653" s="226" t="s">
        <v>53973</v>
      </c>
      <c r="AP14653" s="227">
        <v>25351.25</v>
      </c>
      <c r="AR14653" s="207" t="s">
        <v>28478</v>
      </c>
      <c r="AS14653" s="208">
        <v>426919.2</v>
      </c>
      <c r="AT14653" s="93"/>
      <c r="AU14653" s="93"/>
      <c r="AV14653" s="93"/>
    </row>
    <row r="14654" spans="35:48" x14ac:dyDescent="0.55000000000000004">
      <c r="AI14654" s="278" t="s">
        <v>69838</v>
      </c>
      <c r="AJ14654" s="279">
        <v>1060847.79</v>
      </c>
      <c r="AL14654" s="246" t="s">
        <v>65037</v>
      </c>
      <c r="AM14654" s="247">
        <v>2641.27</v>
      </c>
      <c r="AO14654" s="226" t="s">
        <v>53974</v>
      </c>
      <c r="AP14654" s="227">
        <v>1860.3</v>
      </c>
      <c r="AR14654" s="207" t="s">
        <v>28479</v>
      </c>
      <c r="AS14654" s="208">
        <v>1350.29</v>
      </c>
      <c r="AT14654" s="93"/>
      <c r="AU14654" s="93"/>
      <c r="AV14654" s="93"/>
    </row>
    <row r="14655" spans="35:48" x14ac:dyDescent="0.55000000000000004">
      <c r="AI14655" s="278" t="s">
        <v>36547</v>
      </c>
      <c r="AJ14655" s="279">
        <v>205998.71</v>
      </c>
      <c r="AL14655" s="246" t="s">
        <v>59269</v>
      </c>
      <c r="AM14655" s="247">
        <v>12666.69</v>
      </c>
      <c r="AO14655" s="226" t="s">
        <v>34271</v>
      </c>
      <c r="AP14655" s="227">
        <v>58692.53</v>
      </c>
      <c r="AR14655" s="207" t="s">
        <v>28480</v>
      </c>
      <c r="AS14655" s="208">
        <v>5355</v>
      </c>
      <c r="AT14655" s="93"/>
      <c r="AU14655" s="93"/>
      <c r="AV14655" s="93"/>
    </row>
    <row r="14656" spans="35:48" x14ac:dyDescent="0.55000000000000004">
      <c r="AI14656" s="278" t="s">
        <v>24877</v>
      </c>
      <c r="AJ14656" s="279">
        <v>1246777.99</v>
      </c>
      <c r="AL14656" s="246" t="s">
        <v>45820</v>
      </c>
      <c r="AM14656" s="247">
        <v>34717.81</v>
      </c>
      <c r="AO14656" s="226" t="s">
        <v>47331</v>
      </c>
      <c r="AP14656" s="227">
        <v>23703.33</v>
      </c>
      <c r="AR14656" s="207" t="s">
        <v>28481</v>
      </c>
      <c r="AS14656" s="208">
        <v>32758.65</v>
      </c>
      <c r="AT14656" s="93"/>
      <c r="AU14656" s="93"/>
      <c r="AV14656" s="93"/>
    </row>
    <row r="14657" spans="35:48" x14ac:dyDescent="0.55000000000000004">
      <c r="AI14657" s="278" t="s">
        <v>24878</v>
      </c>
      <c r="AJ14657" s="279">
        <v>792289.23</v>
      </c>
      <c r="AL14657" s="246" t="s">
        <v>39595</v>
      </c>
      <c r="AM14657" s="247">
        <v>17842.439999999999</v>
      </c>
      <c r="AO14657" s="226" t="s">
        <v>47332</v>
      </c>
      <c r="AP14657" s="227">
        <v>39290.5</v>
      </c>
      <c r="AR14657" s="207" t="s">
        <v>28482</v>
      </c>
      <c r="AS14657" s="208">
        <v>369257.83</v>
      </c>
      <c r="AT14657" s="93"/>
      <c r="AU14657" s="93"/>
      <c r="AV14657" s="93"/>
    </row>
    <row r="14658" spans="35:48" x14ac:dyDescent="0.55000000000000004">
      <c r="AI14658" s="278" t="s">
        <v>24880</v>
      </c>
      <c r="AJ14658" s="279">
        <v>346403.25</v>
      </c>
      <c r="AL14658" s="246" t="s">
        <v>49238</v>
      </c>
      <c r="AM14658" s="247">
        <v>787.5</v>
      </c>
      <c r="AO14658" s="226" t="s">
        <v>47333</v>
      </c>
      <c r="AP14658" s="227">
        <v>2898.72</v>
      </c>
      <c r="AR14658" s="207" t="s">
        <v>28483</v>
      </c>
      <c r="AS14658" s="208">
        <v>73650</v>
      </c>
      <c r="AT14658" s="93"/>
      <c r="AU14658" s="93"/>
      <c r="AV14658" s="93"/>
    </row>
    <row r="14659" spans="35:48" x14ac:dyDescent="0.55000000000000004">
      <c r="AI14659" s="278" t="s">
        <v>24881</v>
      </c>
      <c r="AJ14659" s="279">
        <v>10661.14</v>
      </c>
      <c r="AL14659" s="246" t="s">
        <v>43093</v>
      </c>
      <c r="AM14659" s="247">
        <v>8530.49</v>
      </c>
      <c r="AO14659" s="226" t="s">
        <v>47334</v>
      </c>
      <c r="AP14659" s="227">
        <v>6889</v>
      </c>
      <c r="AR14659" s="207" t="s">
        <v>28484</v>
      </c>
      <c r="AS14659" s="208">
        <v>384.78</v>
      </c>
      <c r="AT14659" s="93"/>
      <c r="AU14659" s="93"/>
      <c r="AV14659" s="93"/>
    </row>
    <row r="14660" spans="35:48" x14ac:dyDescent="0.55000000000000004">
      <c r="AI14660" s="278" t="s">
        <v>46130</v>
      </c>
      <c r="AJ14660" s="279">
        <v>-74477.240000000005</v>
      </c>
      <c r="AL14660" s="246" t="s">
        <v>63448</v>
      </c>
      <c r="AM14660" s="247">
        <v>344.18</v>
      </c>
      <c r="AO14660" s="226" t="s">
        <v>47335</v>
      </c>
      <c r="AP14660" s="227">
        <v>4600</v>
      </c>
      <c r="AR14660" s="207" t="s">
        <v>28485</v>
      </c>
      <c r="AS14660" s="208">
        <v>13444.27</v>
      </c>
      <c r="AT14660" s="93"/>
      <c r="AU14660" s="93"/>
      <c r="AV14660" s="93"/>
    </row>
    <row r="14661" spans="35:48" x14ac:dyDescent="0.55000000000000004">
      <c r="AI14661" s="278" t="s">
        <v>39361</v>
      </c>
      <c r="AJ14661" s="279">
        <v>136792.67000000001</v>
      </c>
      <c r="AL14661" s="246" t="s">
        <v>36820</v>
      </c>
      <c r="AM14661" s="247">
        <v>6999.96</v>
      </c>
      <c r="AO14661" s="226" t="s">
        <v>47336</v>
      </c>
      <c r="AP14661" s="227">
        <v>3250</v>
      </c>
      <c r="AR14661" s="207" t="s">
        <v>28486</v>
      </c>
      <c r="AS14661" s="208">
        <v>8400</v>
      </c>
      <c r="AT14661" s="93"/>
      <c r="AU14661" s="93"/>
      <c r="AV14661" s="93"/>
    </row>
    <row r="14662" spans="35:48" x14ac:dyDescent="0.55000000000000004">
      <c r="AI14662" s="278" t="s">
        <v>24903</v>
      </c>
      <c r="AJ14662" s="279">
        <v>593474.77</v>
      </c>
      <c r="AL14662" s="246" t="s">
        <v>56664</v>
      </c>
      <c r="AM14662" s="247">
        <v>2916</v>
      </c>
      <c r="AO14662" s="226" t="s">
        <v>53975</v>
      </c>
      <c r="AP14662" s="227">
        <v>15266.66</v>
      </c>
      <c r="AR14662" s="207" t="s">
        <v>28487</v>
      </c>
      <c r="AS14662" s="208">
        <v>3640</v>
      </c>
      <c r="AT14662" s="93"/>
      <c r="AU14662" s="93"/>
      <c r="AV14662" s="93"/>
    </row>
    <row r="14663" spans="35:48" x14ac:dyDescent="0.55000000000000004">
      <c r="AI14663" s="278" t="s">
        <v>65176</v>
      </c>
      <c r="AJ14663" s="279">
        <v>15000</v>
      </c>
      <c r="AL14663" s="246" t="s">
        <v>54050</v>
      </c>
      <c r="AM14663" s="247">
        <v>9403.68</v>
      </c>
      <c r="AO14663" s="226" t="s">
        <v>40668</v>
      </c>
      <c r="AP14663" s="227">
        <v>33640.370000000003</v>
      </c>
      <c r="AR14663" s="207" t="s">
        <v>28488</v>
      </c>
      <c r="AS14663" s="208">
        <v>6040</v>
      </c>
      <c r="AT14663" s="93"/>
      <c r="AU14663" s="93"/>
      <c r="AV14663" s="93"/>
    </row>
    <row r="14664" spans="35:48" x14ac:dyDescent="0.55000000000000004">
      <c r="AI14664" s="278" t="s">
        <v>47565</v>
      </c>
      <c r="AJ14664" s="279">
        <v>164963.01999999999</v>
      </c>
      <c r="AL14664" s="246" t="s">
        <v>58710</v>
      </c>
      <c r="AM14664" s="247">
        <v>20848.8</v>
      </c>
      <c r="AO14664" s="226" t="s">
        <v>48333</v>
      </c>
      <c r="AP14664" s="227">
        <v>21095.25</v>
      </c>
      <c r="AR14664" s="207" t="s">
        <v>28489</v>
      </c>
      <c r="AS14664" s="208">
        <v>9213.7999999999993</v>
      </c>
      <c r="AT14664" s="93"/>
      <c r="AU14664" s="93"/>
      <c r="AV14664" s="93"/>
    </row>
    <row r="14665" spans="35:48" x14ac:dyDescent="0.55000000000000004">
      <c r="AI14665" s="278" t="s">
        <v>47566</v>
      </c>
      <c r="AJ14665" s="279">
        <v>23489.4</v>
      </c>
      <c r="AL14665" s="246" t="s">
        <v>36821</v>
      </c>
      <c r="AM14665" s="247">
        <v>16996.21</v>
      </c>
      <c r="AO14665" s="226" t="s">
        <v>48334</v>
      </c>
      <c r="AP14665" s="227">
        <v>14891.75</v>
      </c>
      <c r="AR14665" s="207" t="s">
        <v>28490</v>
      </c>
      <c r="AS14665" s="208">
        <v>827.73</v>
      </c>
      <c r="AT14665" s="93"/>
      <c r="AU14665" s="93"/>
      <c r="AV14665" s="93"/>
    </row>
    <row r="14666" spans="35:48" x14ac:dyDescent="0.55000000000000004">
      <c r="AI14666" s="278" t="s">
        <v>49397</v>
      </c>
      <c r="AJ14666" s="279">
        <v>72286.37</v>
      </c>
      <c r="AL14666" s="246" t="s">
        <v>36822</v>
      </c>
      <c r="AM14666" s="247">
        <v>46404.06</v>
      </c>
      <c r="AO14666" s="226" t="s">
        <v>45757</v>
      </c>
      <c r="AP14666" s="227">
        <v>64205.599999999999</v>
      </c>
      <c r="AR14666" s="207" t="s">
        <v>28491</v>
      </c>
      <c r="AS14666" s="208">
        <v>2151.33</v>
      </c>
      <c r="AT14666" s="93"/>
      <c r="AU14666" s="93"/>
      <c r="AV14666" s="93"/>
    </row>
    <row r="14667" spans="35:48" x14ac:dyDescent="0.55000000000000004">
      <c r="AI14667" s="278" t="s">
        <v>59338</v>
      </c>
      <c r="AJ14667" s="279">
        <v>108098.99</v>
      </c>
      <c r="AL14667" s="246" t="s">
        <v>45822</v>
      </c>
      <c r="AM14667" s="247">
        <v>23047.39</v>
      </c>
      <c r="AO14667" s="226" t="s">
        <v>45758</v>
      </c>
      <c r="AP14667" s="227">
        <v>5003.3999999999996</v>
      </c>
      <c r="AR14667" s="207" t="s">
        <v>28492</v>
      </c>
      <c r="AS14667" s="208">
        <v>2176.98</v>
      </c>
      <c r="AT14667" s="93"/>
      <c r="AU14667" s="93"/>
      <c r="AV14667" s="93"/>
    </row>
    <row r="14668" spans="35:48" x14ac:dyDescent="0.55000000000000004">
      <c r="AI14668" s="278" t="s">
        <v>69426</v>
      </c>
      <c r="AJ14668" s="279">
        <v>2300</v>
      </c>
      <c r="AL14668" s="246" t="s">
        <v>55508</v>
      </c>
      <c r="AM14668" s="247">
        <v>4648.95</v>
      </c>
      <c r="AO14668" s="226" t="s">
        <v>29213</v>
      </c>
      <c r="AP14668" s="227">
        <v>1</v>
      </c>
      <c r="AR14668" s="207" t="s">
        <v>28493</v>
      </c>
      <c r="AS14668" s="208">
        <v>928.71</v>
      </c>
      <c r="AT14668" s="93"/>
      <c r="AU14668" s="93"/>
      <c r="AV14668" s="93"/>
    </row>
    <row r="14669" spans="35:48" x14ac:dyDescent="0.55000000000000004">
      <c r="AI14669" s="278" t="s">
        <v>24906</v>
      </c>
      <c r="AJ14669" s="279">
        <v>6185.37</v>
      </c>
      <c r="AL14669" s="246" t="s">
        <v>56665</v>
      </c>
      <c r="AM14669" s="247">
        <v>8495</v>
      </c>
      <c r="AO14669" s="226" t="s">
        <v>45759</v>
      </c>
      <c r="AP14669" s="227">
        <v>60212.5</v>
      </c>
      <c r="AR14669" s="207" t="s">
        <v>28494</v>
      </c>
      <c r="AS14669" s="208">
        <v>76514.86</v>
      </c>
      <c r="AT14669" s="93"/>
      <c r="AU14669" s="93"/>
      <c r="AV14669" s="93"/>
    </row>
    <row r="14670" spans="35:48" x14ac:dyDescent="0.55000000000000004">
      <c r="AI14670" s="278" t="s">
        <v>13976</v>
      </c>
      <c r="AJ14670" s="279">
        <v>73217.210000000006</v>
      </c>
      <c r="AL14670" s="246" t="s">
        <v>40678</v>
      </c>
      <c r="AM14670" s="247">
        <v>25145.09</v>
      </c>
      <c r="AO14670" s="226" t="s">
        <v>45760</v>
      </c>
      <c r="AP14670" s="227">
        <v>4203.5</v>
      </c>
      <c r="AR14670" s="207" t="s">
        <v>28495</v>
      </c>
      <c r="AS14670" s="208">
        <v>8166.55</v>
      </c>
      <c r="AT14670" s="93"/>
      <c r="AU14670" s="93"/>
      <c r="AV14670" s="93"/>
    </row>
    <row r="14671" spans="35:48" x14ac:dyDescent="0.55000000000000004">
      <c r="AI14671" s="278" t="s">
        <v>24909</v>
      </c>
      <c r="AJ14671" s="279">
        <v>83150.429999999993</v>
      </c>
      <c r="AL14671" s="246" t="s">
        <v>35802</v>
      </c>
      <c r="AM14671" s="247">
        <v>20069.41</v>
      </c>
      <c r="AO14671" s="226" t="s">
        <v>50497</v>
      </c>
      <c r="AP14671" s="227">
        <v>2502</v>
      </c>
      <c r="AR14671" s="207" t="s">
        <v>28496</v>
      </c>
      <c r="AS14671" s="208">
        <v>127788.3</v>
      </c>
      <c r="AT14671" s="93"/>
      <c r="AU14671" s="93"/>
      <c r="AV14671" s="93"/>
    </row>
    <row r="14672" spans="35:48" x14ac:dyDescent="0.55000000000000004">
      <c r="AI14672" s="278" t="s">
        <v>13978</v>
      </c>
      <c r="AJ14672" s="279">
        <v>42949.07</v>
      </c>
      <c r="AL14672" s="246" t="s">
        <v>60831</v>
      </c>
      <c r="AM14672" s="247">
        <v>1634</v>
      </c>
      <c r="AO14672" s="226" t="s">
        <v>49218</v>
      </c>
      <c r="AP14672" s="227">
        <v>3906.31</v>
      </c>
      <c r="AR14672" s="207" t="s">
        <v>28497</v>
      </c>
      <c r="AS14672" s="208">
        <v>16235.8</v>
      </c>
      <c r="AT14672" s="93"/>
      <c r="AU14672" s="93"/>
      <c r="AV14672" s="93"/>
    </row>
    <row r="14673" spans="35:48" x14ac:dyDescent="0.55000000000000004">
      <c r="AI14673" s="278" t="s">
        <v>24910</v>
      </c>
      <c r="AJ14673" s="279">
        <v>77818.27</v>
      </c>
      <c r="AL14673" s="246" t="s">
        <v>43095</v>
      </c>
      <c r="AM14673" s="247">
        <v>3041</v>
      </c>
      <c r="AO14673" s="226" t="s">
        <v>49219</v>
      </c>
      <c r="AP14673" s="227">
        <v>298.83</v>
      </c>
      <c r="AR14673" s="207" t="s">
        <v>28498</v>
      </c>
      <c r="AS14673" s="208">
        <v>27750.36</v>
      </c>
      <c r="AT14673" s="93"/>
      <c r="AU14673" s="93"/>
      <c r="AV14673" s="93"/>
    </row>
    <row r="14674" spans="35:48" x14ac:dyDescent="0.55000000000000004">
      <c r="AI14674" s="278" t="s">
        <v>69839</v>
      </c>
      <c r="AJ14674" s="279">
        <v>1714.34</v>
      </c>
      <c r="AL14674" s="246" t="s">
        <v>54051</v>
      </c>
      <c r="AM14674" s="247">
        <v>112919.39</v>
      </c>
      <c r="AO14674" s="226" t="s">
        <v>49220</v>
      </c>
      <c r="AP14674" s="227">
        <v>4530</v>
      </c>
      <c r="AR14674" s="207" t="s">
        <v>28499</v>
      </c>
      <c r="AS14674" s="208">
        <v>7480.58</v>
      </c>
      <c r="AT14674" s="93"/>
      <c r="AU14674" s="93"/>
      <c r="AV14674" s="93"/>
    </row>
    <row r="14675" spans="35:48" x14ac:dyDescent="0.55000000000000004">
      <c r="AI14675" s="278" t="s">
        <v>24981</v>
      </c>
      <c r="AJ14675" s="279">
        <v>95755.44</v>
      </c>
      <c r="AL14675" s="246" t="s">
        <v>39596</v>
      </c>
      <c r="AM14675" s="247">
        <v>42528.63</v>
      </c>
      <c r="AO14675" s="226" t="s">
        <v>39580</v>
      </c>
      <c r="AP14675" s="227">
        <v>1510</v>
      </c>
      <c r="AR14675" s="207" t="s">
        <v>28500</v>
      </c>
      <c r="AS14675" s="208">
        <v>3619.39</v>
      </c>
      <c r="AT14675" s="93"/>
      <c r="AU14675" s="93"/>
      <c r="AV14675" s="93"/>
    </row>
    <row r="14676" spans="35:48" x14ac:dyDescent="0.55000000000000004">
      <c r="AI14676" s="278" t="s">
        <v>24982</v>
      </c>
      <c r="AJ14676" s="279">
        <v>35186.559999999998</v>
      </c>
      <c r="AL14676" s="246" t="s">
        <v>62982</v>
      </c>
      <c r="AM14676" s="247">
        <v>61658.35</v>
      </c>
      <c r="AO14676" s="226" t="s">
        <v>34274</v>
      </c>
      <c r="AP14676" s="227">
        <v>65810</v>
      </c>
      <c r="AR14676" s="207" t="s">
        <v>28501</v>
      </c>
      <c r="AS14676" s="208">
        <v>1300.6500000000001</v>
      </c>
      <c r="AT14676" s="93"/>
      <c r="AU14676" s="93"/>
      <c r="AV14676" s="93"/>
    </row>
    <row r="14677" spans="35:48" x14ac:dyDescent="0.55000000000000004">
      <c r="AI14677" s="278" t="s">
        <v>24984</v>
      </c>
      <c r="AJ14677" s="279">
        <v>1165561.17</v>
      </c>
      <c r="AL14677" s="246" t="s">
        <v>36824</v>
      </c>
      <c r="AM14677" s="247">
        <v>31195.95</v>
      </c>
      <c r="AO14677" s="226" t="s">
        <v>53976</v>
      </c>
      <c r="AP14677" s="227">
        <v>585.41999999999996</v>
      </c>
      <c r="AR14677" s="207" t="s">
        <v>28502</v>
      </c>
      <c r="AS14677" s="208">
        <v>1475067.5</v>
      </c>
      <c r="AT14677" s="93"/>
      <c r="AU14677" s="93"/>
      <c r="AV14677" s="93"/>
    </row>
    <row r="14678" spans="35:48" x14ac:dyDescent="0.55000000000000004">
      <c r="AI14678" s="278" t="s">
        <v>35387</v>
      </c>
      <c r="AJ14678" s="279">
        <v>52790</v>
      </c>
      <c r="AL14678" s="246" t="s">
        <v>35803</v>
      </c>
      <c r="AM14678" s="247">
        <v>5864.85</v>
      </c>
      <c r="AO14678" s="226" t="s">
        <v>49221</v>
      </c>
      <c r="AP14678" s="227">
        <v>10725</v>
      </c>
      <c r="AR14678" s="207" t="s">
        <v>28503</v>
      </c>
      <c r="AS14678" s="208">
        <v>103580</v>
      </c>
      <c r="AT14678" s="93"/>
      <c r="AU14678" s="93"/>
      <c r="AV14678" s="93"/>
    </row>
    <row r="14679" spans="35:48" x14ac:dyDescent="0.55000000000000004">
      <c r="AI14679" s="278" t="s">
        <v>58776</v>
      </c>
      <c r="AJ14679" s="279">
        <v>75756</v>
      </c>
      <c r="AL14679" s="246" t="s">
        <v>43096</v>
      </c>
      <c r="AM14679" s="247">
        <v>4240.49</v>
      </c>
      <c r="AO14679" s="226" t="s">
        <v>45761</v>
      </c>
      <c r="AP14679" s="227">
        <v>34000</v>
      </c>
      <c r="AR14679" s="207" t="s">
        <v>28504</v>
      </c>
      <c r="AS14679" s="208">
        <v>170040</v>
      </c>
      <c r="AT14679" s="93"/>
      <c r="AU14679" s="93"/>
      <c r="AV14679" s="93"/>
    </row>
    <row r="14680" spans="35:48" x14ac:dyDescent="0.55000000000000004">
      <c r="AI14680" s="278" t="s">
        <v>24985</v>
      </c>
      <c r="AJ14680" s="279">
        <v>2211221.69</v>
      </c>
      <c r="AL14680" s="246" t="s">
        <v>65038</v>
      </c>
      <c r="AM14680" s="247">
        <v>-1221.7</v>
      </c>
      <c r="AO14680" s="226" t="s">
        <v>45762</v>
      </c>
      <c r="AP14680" s="227">
        <v>1863</v>
      </c>
      <c r="AR14680" s="207" t="s">
        <v>28505</v>
      </c>
      <c r="AS14680" s="208">
        <v>294716</v>
      </c>
      <c r="AT14680" s="93"/>
      <c r="AU14680" s="93"/>
      <c r="AV14680" s="93"/>
    </row>
    <row r="14681" spans="35:48" x14ac:dyDescent="0.55000000000000004">
      <c r="AI14681" s="278" t="s">
        <v>33945</v>
      </c>
      <c r="AJ14681" s="279">
        <v>2566645.81</v>
      </c>
      <c r="AL14681" s="246" t="s">
        <v>55509</v>
      </c>
      <c r="AM14681" s="247">
        <v>4043</v>
      </c>
      <c r="AO14681" s="226" t="s">
        <v>29231</v>
      </c>
      <c r="AP14681" s="227">
        <v>1049</v>
      </c>
      <c r="AR14681" s="207" t="s">
        <v>28506</v>
      </c>
      <c r="AS14681" s="208">
        <v>4400</v>
      </c>
      <c r="AT14681" s="93"/>
      <c r="AU14681" s="93"/>
      <c r="AV14681" s="93"/>
    </row>
    <row r="14682" spans="35:48" x14ac:dyDescent="0.55000000000000004">
      <c r="AI14682" s="278" t="s">
        <v>24986</v>
      </c>
      <c r="AJ14682" s="279">
        <v>196.8</v>
      </c>
      <c r="AL14682" s="246" t="s">
        <v>57945</v>
      </c>
      <c r="AM14682" s="247">
        <v>1948636.92</v>
      </c>
      <c r="AO14682" s="226" t="s">
        <v>45763</v>
      </c>
      <c r="AP14682" s="227">
        <v>73862.5</v>
      </c>
      <c r="AR14682" s="207" t="s">
        <v>28507</v>
      </c>
      <c r="AS14682" s="208">
        <v>691.6</v>
      </c>
      <c r="AT14682" s="93"/>
      <c r="AU14682" s="93"/>
      <c r="AV14682" s="93"/>
    </row>
    <row r="14683" spans="35:48" x14ac:dyDescent="0.55000000000000004">
      <c r="AI14683" s="278" t="s">
        <v>24987</v>
      </c>
      <c r="AJ14683" s="279">
        <v>99632.77</v>
      </c>
      <c r="AL14683" s="246" t="s">
        <v>49239</v>
      </c>
      <c r="AM14683" s="247">
        <v>1247.99</v>
      </c>
      <c r="AO14683" s="226" t="s">
        <v>45764</v>
      </c>
      <c r="AP14683" s="227">
        <v>5650.48</v>
      </c>
      <c r="AR14683" s="207" t="s">
        <v>28508</v>
      </c>
      <c r="AS14683" s="208">
        <v>41062.65</v>
      </c>
      <c r="AT14683" s="93"/>
      <c r="AU14683" s="93"/>
      <c r="AV14683" s="93"/>
    </row>
    <row r="14684" spans="35:48" x14ac:dyDescent="0.55000000000000004">
      <c r="AI14684" s="278" t="s">
        <v>24988</v>
      </c>
      <c r="AJ14684" s="279">
        <v>1873.56</v>
      </c>
      <c r="AL14684" s="246" t="s">
        <v>59445</v>
      </c>
      <c r="AM14684" s="247">
        <v>90</v>
      </c>
      <c r="AO14684" s="226" t="s">
        <v>53977</v>
      </c>
      <c r="AP14684" s="227">
        <v>-1010.44</v>
      </c>
      <c r="AR14684" s="207" t="s">
        <v>28509</v>
      </c>
      <c r="AS14684" s="208">
        <v>159851.13</v>
      </c>
      <c r="AT14684" s="93"/>
      <c r="AU14684" s="93"/>
      <c r="AV14684" s="93"/>
    </row>
    <row r="14685" spans="35:48" x14ac:dyDescent="0.55000000000000004">
      <c r="AI14685" s="278" t="s">
        <v>24989</v>
      </c>
      <c r="AJ14685" s="279">
        <v>155575.04999999999</v>
      </c>
      <c r="AL14685" s="246" t="s">
        <v>54053</v>
      </c>
      <c r="AM14685" s="247">
        <v>219.46</v>
      </c>
      <c r="AO14685" s="226" t="s">
        <v>29243</v>
      </c>
      <c r="AP14685" s="227">
        <v>5598.24</v>
      </c>
      <c r="AR14685" s="207" t="s">
        <v>28510</v>
      </c>
      <c r="AS14685" s="208">
        <v>63621.4</v>
      </c>
      <c r="AT14685" s="93"/>
      <c r="AU14685" s="93"/>
      <c r="AV14685" s="93"/>
    </row>
    <row r="14686" spans="35:48" x14ac:dyDescent="0.55000000000000004">
      <c r="AI14686" s="278" t="s">
        <v>39367</v>
      </c>
      <c r="AJ14686" s="279">
        <v>18885.12</v>
      </c>
      <c r="AL14686" s="246" t="s">
        <v>48350</v>
      </c>
      <c r="AM14686" s="247">
        <v>3470.54</v>
      </c>
      <c r="AO14686" s="226" t="s">
        <v>43036</v>
      </c>
      <c r="AP14686" s="227">
        <v>332.44</v>
      </c>
      <c r="AR14686" s="207" t="s">
        <v>28511</v>
      </c>
      <c r="AS14686" s="208">
        <v>30786</v>
      </c>
      <c r="AT14686" s="93"/>
      <c r="AU14686" s="93"/>
      <c r="AV14686" s="93"/>
    </row>
    <row r="14687" spans="35:48" x14ac:dyDescent="0.55000000000000004">
      <c r="AI14687" s="278" t="s">
        <v>33946</v>
      </c>
      <c r="AJ14687" s="279">
        <v>520</v>
      </c>
      <c r="AL14687" s="246" t="s">
        <v>65039</v>
      </c>
      <c r="AM14687" s="247">
        <v>-76.64</v>
      </c>
      <c r="AO14687" s="226" t="s">
        <v>43037</v>
      </c>
      <c r="AP14687" s="227">
        <v>1858.48</v>
      </c>
      <c r="AR14687" s="207" t="s">
        <v>28512</v>
      </c>
      <c r="AS14687" s="208">
        <v>37267.85</v>
      </c>
      <c r="AT14687" s="93"/>
      <c r="AU14687" s="93"/>
      <c r="AV14687" s="93"/>
    </row>
    <row r="14688" spans="35:48" x14ac:dyDescent="0.55000000000000004">
      <c r="AI14688" s="278" t="s">
        <v>61700</v>
      </c>
      <c r="AJ14688" s="279">
        <v>75022.5</v>
      </c>
      <c r="AL14688" s="246" t="s">
        <v>65040</v>
      </c>
      <c r="AM14688" s="247">
        <v>301.05</v>
      </c>
      <c r="AO14688" s="226" t="s">
        <v>50498</v>
      </c>
      <c r="AP14688" s="227">
        <v>30572.34</v>
      </c>
      <c r="AR14688" s="207" t="s">
        <v>28513</v>
      </c>
      <c r="AS14688" s="208">
        <v>616087.07999999996</v>
      </c>
      <c r="AT14688" s="93"/>
      <c r="AU14688" s="93"/>
      <c r="AV14688" s="93"/>
    </row>
    <row r="14689" spans="35:48" x14ac:dyDescent="0.55000000000000004">
      <c r="AI14689" s="278" t="s">
        <v>62378</v>
      </c>
      <c r="AJ14689" s="279">
        <v>39327.86</v>
      </c>
      <c r="AL14689" s="246" t="s">
        <v>56666</v>
      </c>
      <c r="AM14689" s="247">
        <v>1309.3699999999999</v>
      </c>
      <c r="AO14689" s="226" t="s">
        <v>43038</v>
      </c>
      <c r="AP14689" s="227">
        <v>6220.74</v>
      </c>
      <c r="AR14689" s="207" t="s">
        <v>28514</v>
      </c>
      <c r="AS14689" s="208">
        <v>58505.03</v>
      </c>
      <c r="AT14689" s="93"/>
      <c r="AU14689" s="93"/>
      <c r="AV14689" s="93"/>
    </row>
    <row r="14690" spans="35:48" x14ac:dyDescent="0.55000000000000004">
      <c r="AI14690" s="278" t="s">
        <v>35388</v>
      </c>
      <c r="AJ14690" s="279">
        <v>500</v>
      </c>
      <c r="AL14690" s="246" t="s">
        <v>65041</v>
      </c>
      <c r="AM14690" s="247">
        <v>118.65</v>
      </c>
      <c r="AO14690" s="226" t="s">
        <v>43039</v>
      </c>
      <c r="AP14690" s="227">
        <v>16800</v>
      </c>
      <c r="AR14690" s="207" t="s">
        <v>28515</v>
      </c>
      <c r="AS14690" s="208">
        <v>1498751.13</v>
      </c>
      <c r="AT14690" s="93"/>
      <c r="AU14690" s="93"/>
      <c r="AV14690" s="93"/>
    </row>
    <row r="14691" spans="35:48" x14ac:dyDescent="0.55000000000000004">
      <c r="AI14691" s="278" t="s">
        <v>24993</v>
      </c>
      <c r="AJ14691" s="279">
        <v>538422.98</v>
      </c>
      <c r="AL14691" s="246" t="s">
        <v>57946</v>
      </c>
      <c r="AM14691" s="247">
        <v>1050.29</v>
      </c>
      <c r="AO14691" s="226" t="s">
        <v>53978</v>
      </c>
      <c r="AP14691" s="227">
        <v>101.43</v>
      </c>
      <c r="AR14691" s="207" t="s">
        <v>28516</v>
      </c>
      <c r="AS14691" s="208">
        <v>209067.85</v>
      </c>
      <c r="AT14691" s="93"/>
      <c r="AU14691" s="93"/>
      <c r="AV14691" s="93"/>
    </row>
    <row r="14692" spans="35:48" x14ac:dyDescent="0.55000000000000004">
      <c r="AI14692" s="278" t="s">
        <v>65177</v>
      </c>
      <c r="AJ14692" s="279">
        <v>304600</v>
      </c>
      <c r="AL14692" s="246" t="s">
        <v>57947</v>
      </c>
      <c r="AM14692" s="247">
        <v>240.03</v>
      </c>
      <c r="AO14692" s="226" t="s">
        <v>43040</v>
      </c>
      <c r="AP14692" s="227">
        <v>1260.54</v>
      </c>
      <c r="AR14692" s="207" t="s">
        <v>28517</v>
      </c>
      <c r="AS14692" s="208">
        <v>70652.72</v>
      </c>
      <c r="AT14692" s="93"/>
      <c r="AU14692" s="93"/>
      <c r="AV14692" s="93"/>
    </row>
    <row r="14693" spans="35:48" x14ac:dyDescent="0.55000000000000004">
      <c r="AI14693" s="278" t="s">
        <v>35389</v>
      </c>
      <c r="AJ14693" s="279">
        <v>8095.84</v>
      </c>
      <c r="AL14693" s="246" t="s">
        <v>58894</v>
      </c>
      <c r="AM14693" s="247">
        <v>42642.559999999998</v>
      </c>
      <c r="AO14693" s="226" t="s">
        <v>50499</v>
      </c>
      <c r="AP14693" s="227">
        <v>384</v>
      </c>
      <c r="AR14693" s="207" t="s">
        <v>28518</v>
      </c>
      <c r="AS14693" s="208">
        <v>3640</v>
      </c>
      <c r="AT14693" s="93"/>
      <c r="AU14693" s="93"/>
      <c r="AV14693" s="93"/>
    </row>
    <row r="14694" spans="35:48" x14ac:dyDescent="0.55000000000000004">
      <c r="AI14694" s="278" t="s">
        <v>58074</v>
      </c>
      <c r="AJ14694" s="279">
        <v>14996.47</v>
      </c>
      <c r="AL14694" s="246" t="s">
        <v>62321</v>
      </c>
      <c r="AM14694" s="247">
        <v>11310</v>
      </c>
      <c r="AO14694" s="226" t="s">
        <v>53979</v>
      </c>
      <c r="AP14694" s="227">
        <v>13.56</v>
      </c>
      <c r="AR14694" s="207" t="s">
        <v>28519</v>
      </c>
      <c r="AS14694" s="208">
        <v>170040</v>
      </c>
      <c r="AT14694" s="93"/>
      <c r="AU14694" s="93"/>
      <c r="AV14694" s="93"/>
    </row>
    <row r="14695" spans="35:48" x14ac:dyDescent="0.55000000000000004">
      <c r="AI14695" s="278" t="s">
        <v>69427</v>
      </c>
      <c r="AJ14695" s="279">
        <v>1122.92</v>
      </c>
      <c r="AL14695" s="246" t="s">
        <v>65042</v>
      </c>
      <c r="AM14695" s="247">
        <v>522.97</v>
      </c>
      <c r="AO14695" s="226" t="s">
        <v>43041</v>
      </c>
      <c r="AP14695" s="227">
        <v>55.61</v>
      </c>
      <c r="AR14695" s="207" t="s">
        <v>28520</v>
      </c>
      <c r="AS14695" s="208">
        <v>212.5</v>
      </c>
      <c r="AT14695" s="93"/>
      <c r="AU14695" s="93"/>
      <c r="AV14695" s="93"/>
    </row>
    <row r="14696" spans="35:48" x14ac:dyDescent="0.55000000000000004">
      <c r="AI14696" s="278" t="s">
        <v>55637</v>
      </c>
      <c r="AJ14696" s="279">
        <v>14487.41</v>
      </c>
      <c r="AL14696" s="246" t="s">
        <v>58895</v>
      </c>
      <c r="AM14696" s="247">
        <v>148.51</v>
      </c>
      <c r="AO14696" s="226" t="s">
        <v>43042</v>
      </c>
      <c r="AP14696" s="227">
        <v>606.16999999999996</v>
      </c>
      <c r="AR14696" s="207" t="s">
        <v>28521</v>
      </c>
      <c r="AS14696" s="208">
        <v>294716</v>
      </c>
      <c r="AT14696" s="93"/>
      <c r="AU14696" s="93"/>
      <c r="AV14696" s="93"/>
    </row>
    <row r="14697" spans="35:48" x14ac:dyDescent="0.55000000000000004">
      <c r="AI14697" s="278" t="s">
        <v>24994</v>
      </c>
      <c r="AJ14697" s="279">
        <v>151191.47</v>
      </c>
      <c r="AL14697" s="246" t="s">
        <v>65043</v>
      </c>
      <c r="AM14697" s="247">
        <v>36.53</v>
      </c>
      <c r="AO14697" s="226" t="s">
        <v>43043</v>
      </c>
      <c r="AP14697" s="227">
        <v>15030.25</v>
      </c>
      <c r="AR14697" s="207" t="s">
        <v>28522</v>
      </c>
      <c r="AS14697" s="208">
        <v>76514.86</v>
      </c>
      <c r="AT14697" s="93"/>
      <c r="AU14697" s="93"/>
      <c r="AV14697" s="93"/>
    </row>
    <row r="14698" spans="35:48" x14ac:dyDescent="0.55000000000000004">
      <c r="AI14698" s="278" t="s">
        <v>60943</v>
      </c>
      <c r="AJ14698" s="279">
        <v>15000</v>
      </c>
      <c r="AL14698" s="246" t="s">
        <v>65044</v>
      </c>
      <c r="AM14698" s="247">
        <v>800.34</v>
      </c>
      <c r="AO14698" s="226" t="s">
        <v>50500</v>
      </c>
      <c r="AP14698" s="227">
        <v>49327.54</v>
      </c>
      <c r="AR14698" s="207" t="s">
        <v>28523</v>
      </c>
      <c r="AS14698" s="208">
        <v>13840</v>
      </c>
      <c r="AT14698" s="93"/>
      <c r="AU14698" s="93"/>
      <c r="AV14698" s="93"/>
    </row>
    <row r="14699" spans="35:48" x14ac:dyDescent="0.55000000000000004">
      <c r="AI14699" s="278" t="s">
        <v>69428</v>
      </c>
      <c r="AJ14699" s="279">
        <v>24739.87</v>
      </c>
      <c r="AL14699" s="246" t="s">
        <v>65045</v>
      </c>
      <c r="AM14699" s="247">
        <v>38.409999999999997</v>
      </c>
      <c r="AO14699" s="226" t="s">
        <v>43044</v>
      </c>
      <c r="AP14699" s="227">
        <v>3955.9</v>
      </c>
      <c r="AR14699" s="207" t="s">
        <v>28524</v>
      </c>
      <c r="AS14699" s="208">
        <v>102648.97</v>
      </c>
      <c r="AT14699" s="93"/>
      <c r="AU14699" s="93"/>
      <c r="AV14699" s="93"/>
    </row>
    <row r="14700" spans="35:48" x14ac:dyDescent="0.55000000000000004">
      <c r="AI14700" s="278" t="s">
        <v>24995</v>
      </c>
      <c r="AJ14700" s="279">
        <v>655.13</v>
      </c>
      <c r="AL14700" s="246" t="s">
        <v>65046</v>
      </c>
      <c r="AM14700" s="247">
        <v>841.5</v>
      </c>
      <c r="AO14700" s="226" t="s">
        <v>43045</v>
      </c>
      <c r="AP14700" s="227">
        <v>956.57</v>
      </c>
      <c r="AR14700" s="207" t="s">
        <v>28525</v>
      </c>
      <c r="AS14700" s="208">
        <v>13722.58</v>
      </c>
      <c r="AT14700" s="93"/>
      <c r="AU14700" s="93"/>
      <c r="AV14700" s="93"/>
    </row>
    <row r="14701" spans="35:48" x14ac:dyDescent="0.55000000000000004">
      <c r="AI14701" s="278" t="s">
        <v>13991</v>
      </c>
      <c r="AJ14701" s="279">
        <v>536946.28</v>
      </c>
      <c r="AL14701" s="246" t="s">
        <v>62492</v>
      </c>
      <c r="AM14701" s="247">
        <v>1800</v>
      </c>
      <c r="AO14701" s="226" t="s">
        <v>43046</v>
      </c>
      <c r="AP14701" s="227">
        <v>4337.34</v>
      </c>
      <c r="AR14701" s="207" t="s">
        <v>28526</v>
      </c>
      <c r="AS14701" s="208">
        <v>691.6</v>
      </c>
      <c r="AT14701" s="93"/>
      <c r="AU14701" s="93"/>
      <c r="AV14701" s="93"/>
    </row>
    <row r="14702" spans="35:48" x14ac:dyDescent="0.55000000000000004">
      <c r="AI14702" s="278" t="s">
        <v>13992</v>
      </c>
      <c r="AJ14702" s="279">
        <v>1761324.83</v>
      </c>
      <c r="AL14702" s="246" t="s">
        <v>57948</v>
      </c>
      <c r="AM14702" s="247">
        <v>11692</v>
      </c>
      <c r="AO14702" s="226" t="s">
        <v>45765</v>
      </c>
      <c r="AP14702" s="227">
        <v>18000</v>
      </c>
      <c r="AR14702" s="207" t="s">
        <v>28527</v>
      </c>
      <c r="AS14702" s="208">
        <v>41062.65</v>
      </c>
      <c r="AT14702" s="93"/>
      <c r="AU14702" s="93"/>
      <c r="AV14702" s="93"/>
    </row>
    <row r="14703" spans="35:48" x14ac:dyDescent="0.55000000000000004">
      <c r="AI14703" s="278" t="s">
        <v>24996</v>
      </c>
      <c r="AJ14703" s="279">
        <v>1023276.91</v>
      </c>
      <c r="AL14703" s="246" t="s">
        <v>60832</v>
      </c>
      <c r="AM14703" s="247">
        <v>3654</v>
      </c>
      <c r="AO14703" s="226" t="s">
        <v>45766</v>
      </c>
      <c r="AP14703" s="227">
        <v>1377</v>
      </c>
      <c r="AR14703" s="207" t="s">
        <v>28528</v>
      </c>
      <c r="AS14703" s="208">
        <v>14106.25</v>
      </c>
      <c r="AT14703" s="93"/>
      <c r="AU14703" s="93"/>
      <c r="AV14703" s="93"/>
    </row>
    <row r="14704" spans="35:48" x14ac:dyDescent="0.55000000000000004">
      <c r="AI14704" s="278" t="s">
        <v>24998</v>
      </c>
      <c r="AJ14704" s="279">
        <v>1122891.95</v>
      </c>
      <c r="AL14704" s="246" t="s">
        <v>34287</v>
      </c>
      <c r="AM14704" s="247">
        <v>13260.83</v>
      </c>
      <c r="AO14704" s="226" t="s">
        <v>29260</v>
      </c>
      <c r="AP14704" s="227">
        <v>7225</v>
      </c>
      <c r="AR14704" s="207" t="s">
        <v>28529</v>
      </c>
      <c r="AS14704" s="208">
        <v>4982.09</v>
      </c>
      <c r="AT14704" s="93"/>
      <c r="AU14704" s="93"/>
      <c r="AV14704" s="93"/>
    </row>
    <row r="14705" spans="35:48" x14ac:dyDescent="0.55000000000000004">
      <c r="AI14705" s="278" t="s">
        <v>24999</v>
      </c>
      <c r="AJ14705" s="279">
        <v>83782.539999999994</v>
      </c>
      <c r="AL14705" s="246" t="s">
        <v>55510</v>
      </c>
      <c r="AM14705" s="247">
        <v>7312</v>
      </c>
      <c r="AO14705" s="226" t="s">
        <v>43047</v>
      </c>
      <c r="AP14705" s="227">
        <v>3414</v>
      </c>
      <c r="AR14705" s="207" t="s">
        <v>14323</v>
      </c>
      <c r="AS14705" s="208">
        <v>53252.68</v>
      </c>
      <c r="AT14705" s="93"/>
      <c r="AU14705" s="93"/>
      <c r="AV14705" s="93"/>
    </row>
    <row r="14706" spans="35:48" x14ac:dyDescent="0.55000000000000004">
      <c r="AI14706" s="278" t="s">
        <v>48510</v>
      </c>
      <c r="AJ14706" s="279">
        <v>900797.79</v>
      </c>
      <c r="AL14706" s="246" t="s">
        <v>34288</v>
      </c>
      <c r="AM14706" s="247">
        <v>2325.3000000000002</v>
      </c>
      <c r="AO14706" s="226" t="s">
        <v>43048</v>
      </c>
      <c r="AP14706" s="227">
        <v>1760</v>
      </c>
      <c r="AR14706" s="207" t="s">
        <v>14324</v>
      </c>
      <c r="AS14706" s="208">
        <v>376831.61</v>
      </c>
      <c r="AT14706" s="93"/>
      <c r="AU14706" s="93"/>
      <c r="AV14706" s="93"/>
    </row>
    <row r="14707" spans="35:48" x14ac:dyDescent="0.55000000000000004">
      <c r="AI14707" s="278" t="s">
        <v>58075</v>
      </c>
      <c r="AJ14707" s="279">
        <v>17865.310000000001</v>
      </c>
      <c r="AL14707" s="246" t="s">
        <v>34289</v>
      </c>
      <c r="AM14707" s="247">
        <v>1726.26</v>
      </c>
      <c r="AO14707" s="226" t="s">
        <v>53980</v>
      </c>
      <c r="AP14707" s="227">
        <v>-7.0000000000000007E-2</v>
      </c>
      <c r="AR14707" s="207" t="s">
        <v>28530</v>
      </c>
      <c r="AS14707" s="208">
        <v>9709.09</v>
      </c>
      <c r="AT14707" s="93"/>
      <c r="AU14707" s="93"/>
      <c r="AV14707" s="93"/>
    </row>
    <row r="14708" spans="35:48" x14ac:dyDescent="0.55000000000000004">
      <c r="AI14708" s="278" t="s">
        <v>69429</v>
      </c>
      <c r="AJ14708" s="279">
        <v>3175</v>
      </c>
      <c r="AL14708" s="246" t="s">
        <v>34290</v>
      </c>
      <c r="AM14708" s="247">
        <v>100</v>
      </c>
      <c r="AO14708" s="226" t="s">
        <v>29264</v>
      </c>
      <c r="AP14708" s="227">
        <v>7.0000000000000007E-2</v>
      </c>
      <c r="AR14708" s="207" t="s">
        <v>28531</v>
      </c>
      <c r="AS14708" s="208">
        <v>4201.26</v>
      </c>
      <c r="AT14708" s="93"/>
      <c r="AU14708" s="93"/>
      <c r="AV14708" s="93"/>
    </row>
    <row r="14709" spans="35:48" x14ac:dyDescent="0.55000000000000004">
      <c r="AI14709" s="278" t="s">
        <v>69430</v>
      </c>
      <c r="AJ14709" s="279">
        <v>3294</v>
      </c>
      <c r="AL14709" s="246" t="s">
        <v>34291</v>
      </c>
      <c r="AM14709" s="247">
        <v>1941.15</v>
      </c>
      <c r="AO14709" s="226" t="s">
        <v>29267</v>
      </c>
      <c r="AP14709" s="227">
        <v>2844</v>
      </c>
      <c r="AR14709" s="207" t="s">
        <v>28532</v>
      </c>
      <c r="AS14709" s="208">
        <v>281.42</v>
      </c>
      <c r="AT14709" s="93"/>
      <c r="AU14709" s="93"/>
      <c r="AV14709" s="93"/>
    </row>
    <row r="14710" spans="35:48" x14ac:dyDescent="0.55000000000000004">
      <c r="AI14710" s="278" t="s">
        <v>60009</v>
      </c>
      <c r="AJ14710" s="279">
        <v>43950</v>
      </c>
      <c r="AL14710" s="246" t="s">
        <v>55511</v>
      </c>
      <c r="AM14710" s="247">
        <v>283.64999999999998</v>
      </c>
      <c r="AO14710" s="226" t="s">
        <v>43049</v>
      </c>
      <c r="AP14710" s="227">
        <v>5343</v>
      </c>
      <c r="AR14710" s="207" t="s">
        <v>28533</v>
      </c>
      <c r="AS14710" s="208">
        <v>8166.55</v>
      </c>
      <c r="AT14710" s="93"/>
      <c r="AU14710" s="93"/>
      <c r="AV14710" s="93"/>
    </row>
    <row r="14711" spans="35:48" x14ac:dyDescent="0.55000000000000004">
      <c r="AI14711" s="278" t="s">
        <v>61701</v>
      </c>
      <c r="AJ14711" s="279">
        <v>230</v>
      </c>
      <c r="AL14711" s="246" t="s">
        <v>55512</v>
      </c>
      <c r="AM14711" s="247">
        <v>4424.4399999999996</v>
      </c>
      <c r="AO14711" s="226" t="s">
        <v>29268</v>
      </c>
      <c r="AP14711" s="227">
        <v>10552</v>
      </c>
      <c r="AR14711" s="207" t="s">
        <v>28534</v>
      </c>
      <c r="AS14711" s="208">
        <v>170866.03</v>
      </c>
      <c r="AT14711" s="93"/>
      <c r="AU14711" s="93"/>
      <c r="AV14711" s="93"/>
    </row>
    <row r="14712" spans="35:48" x14ac:dyDescent="0.55000000000000004">
      <c r="AI14712" s="278" t="s">
        <v>25003</v>
      </c>
      <c r="AJ14712" s="279">
        <v>4319107.6100000003</v>
      </c>
      <c r="AL14712" s="246" t="s">
        <v>55513</v>
      </c>
      <c r="AM14712" s="247">
        <v>457.03</v>
      </c>
      <c r="AO14712" s="226" t="s">
        <v>29270</v>
      </c>
      <c r="AP14712" s="227">
        <v>1790</v>
      </c>
      <c r="AR14712" s="207" t="s">
        <v>14325</v>
      </c>
      <c r="AS14712" s="208">
        <v>287586.96999999997</v>
      </c>
      <c r="AT14712" s="93"/>
      <c r="AU14712" s="93"/>
      <c r="AV14712" s="93"/>
    </row>
    <row r="14713" spans="35:48" x14ac:dyDescent="0.55000000000000004">
      <c r="AI14713" s="278" t="s">
        <v>69431</v>
      </c>
      <c r="AJ14713" s="279">
        <v>0.33</v>
      </c>
      <c r="AL14713" s="246" t="s">
        <v>55514</v>
      </c>
      <c r="AM14713" s="247">
        <v>87.6</v>
      </c>
      <c r="AO14713" s="226" t="s">
        <v>45767</v>
      </c>
      <c r="AP14713" s="227">
        <v>66743</v>
      </c>
      <c r="AR14713" s="207" t="s">
        <v>14326</v>
      </c>
      <c r="AS14713" s="208">
        <v>332865.63</v>
      </c>
      <c r="AT14713" s="93"/>
      <c r="AU14713" s="93"/>
      <c r="AV14713" s="93"/>
    </row>
    <row r="14714" spans="35:48" x14ac:dyDescent="0.55000000000000004">
      <c r="AI14714" s="278" t="s">
        <v>25004</v>
      </c>
      <c r="AJ14714" s="279">
        <v>3677096.44</v>
      </c>
      <c r="AL14714" s="246" t="s">
        <v>55515</v>
      </c>
      <c r="AM14714" s="247">
        <v>323.93</v>
      </c>
      <c r="AO14714" s="226" t="s">
        <v>29277</v>
      </c>
      <c r="AP14714" s="227">
        <v>529.74</v>
      </c>
      <c r="AR14714" s="207" t="s">
        <v>28535</v>
      </c>
      <c r="AS14714" s="208">
        <v>136936.95000000001</v>
      </c>
      <c r="AT14714" s="93"/>
      <c r="AU14714" s="93"/>
      <c r="AV14714" s="93"/>
    </row>
    <row r="14715" spans="35:48" x14ac:dyDescent="0.55000000000000004">
      <c r="AI14715" s="278" t="s">
        <v>25006</v>
      </c>
      <c r="AJ14715" s="279">
        <v>643851.42000000004</v>
      </c>
      <c r="AL14715" s="246" t="s">
        <v>65047</v>
      </c>
      <c r="AM14715" s="247">
        <v>2020</v>
      </c>
      <c r="AO14715" s="226" t="s">
        <v>53981</v>
      </c>
      <c r="AP14715" s="227">
        <v>13800</v>
      </c>
      <c r="AR14715" s="207" t="s">
        <v>14327</v>
      </c>
      <c r="AS14715" s="208">
        <v>244205</v>
      </c>
      <c r="AT14715" s="93"/>
      <c r="AU14715" s="93"/>
      <c r="AV14715" s="93"/>
    </row>
    <row r="14716" spans="35:48" x14ac:dyDescent="0.55000000000000004">
      <c r="AI14716" s="278" t="s">
        <v>55638</v>
      </c>
      <c r="AJ14716" s="279">
        <v>8118.3</v>
      </c>
      <c r="AL14716" s="246" t="s">
        <v>35806</v>
      </c>
      <c r="AM14716" s="247">
        <v>50711.94</v>
      </c>
      <c r="AO14716" s="226" t="s">
        <v>53982</v>
      </c>
      <c r="AP14716" s="227">
        <v>1055.7</v>
      </c>
      <c r="AR14716" s="207" t="s">
        <v>28536</v>
      </c>
      <c r="AS14716" s="208">
        <v>21115</v>
      </c>
      <c r="AT14716" s="93"/>
      <c r="AU14716" s="93"/>
      <c r="AV14716" s="93"/>
    </row>
    <row r="14717" spans="35:48" x14ac:dyDescent="0.55000000000000004">
      <c r="AI14717" s="278" t="s">
        <v>25008</v>
      </c>
      <c r="AJ14717" s="279">
        <v>7937413.3499999996</v>
      </c>
      <c r="AL14717" s="246" t="s">
        <v>35807</v>
      </c>
      <c r="AM14717" s="247">
        <v>3839.24</v>
      </c>
      <c r="AO14717" s="226" t="s">
        <v>53983</v>
      </c>
      <c r="AP14717" s="227">
        <v>18342.400000000001</v>
      </c>
      <c r="AR14717" s="207" t="s">
        <v>28537</v>
      </c>
      <c r="AS14717" s="208">
        <v>426919.2</v>
      </c>
      <c r="AT14717" s="93"/>
      <c r="AU14717" s="93"/>
      <c r="AV14717" s="93"/>
    </row>
    <row r="14718" spans="35:48" x14ac:dyDescent="0.55000000000000004">
      <c r="AI14718" s="278" t="s">
        <v>62379</v>
      </c>
      <c r="AJ14718" s="279">
        <v>-141237.04999999999</v>
      </c>
      <c r="AL14718" s="246" t="s">
        <v>35808</v>
      </c>
      <c r="AM14718" s="247">
        <v>6362.23</v>
      </c>
      <c r="AO14718" s="226" t="s">
        <v>53984</v>
      </c>
      <c r="AP14718" s="227">
        <v>1403.2</v>
      </c>
      <c r="AR14718" s="207" t="s">
        <v>28538</v>
      </c>
      <c r="AS14718" s="208">
        <v>1350.29</v>
      </c>
      <c r="AT14718" s="93"/>
      <c r="AU14718" s="93"/>
      <c r="AV14718" s="93"/>
    </row>
    <row r="14719" spans="35:48" x14ac:dyDescent="0.55000000000000004">
      <c r="AI14719" s="278" t="s">
        <v>58378</v>
      </c>
      <c r="AJ14719" s="279">
        <v>1933060.74</v>
      </c>
      <c r="AL14719" s="246" t="s">
        <v>61629</v>
      </c>
      <c r="AM14719" s="247">
        <v>325.49</v>
      </c>
      <c r="AO14719" s="226" t="s">
        <v>53985</v>
      </c>
      <c r="AP14719" s="227">
        <v>295.20999999999998</v>
      </c>
      <c r="AR14719" s="207" t="s">
        <v>28539</v>
      </c>
      <c r="AS14719" s="208">
        <v>5553.9</v>
      </c>
      <c r="AT14719" s="93"/>
      <c r="AU14719" s="93"/>
      <c r="AV14719" s="93"/>
    </row>
    <row r="14720" spans="35:48" x14ac:dyDescent="0.55000000000000004">
      <c r="AI14720" s="278" t="s">
        <v>25009</v>
      </c>
      <c r="AJ14720" s="279">
        <v>3238.36</v>
      </c>
      <c r="AL14720" s="246" t="s">
        <v>56667</v>
      </c>
      <c r="AM14720" s="247">
        <v>13473</v>
      </c>
      <c r="AO14720" s="226" t="s">
        <v>53986</v>
      </c>
      <c r="AP14720" s="227">
        <v>19079.169999999998</v>
      </c>
      <c r="AR14720" s="207" t="s">
        <v>14328</v>
      </c>
      <c r="AS14720" s="208">
        <v>105174.12</v>
      </c>
      <c r="AT14720" s="93"/>
      <c r="AU14720" s="93"/>
      <c r="AV14720" s="93"/>
    </row>
    <row r="14721" spans="35:48" x14ac:dyDescent="0.55000000000000004">
      <c r="AI14721" s="278" t="s">
        <v>25036</v>
      </c>
      <c r="AJ14721" s="279">
        <v>6875.28</v>
      </c>
      <c r="AL14721" s="246" t="s">
        <v>59928</v>
      </c>
      <c r="AM14721" s="247">
        <v>2347</v>
      </c>
      <c r="AO14721" s="226" t="s">
        <v>53987</v>
      </c>
      <c r="AP14721" s="227">
        <v>64242.38</v>
      </c>
      <c r="AR14721" s="207" t="s">
        <v>28540</v>
      </c>
      <c r="AS14721" s="208">
        <v>1050382.6299999999</v>
      </c>
      <c r="AT14721" s="93"/>
      <c r="AU14721" s="93"/>
      <c r="AV14721" s="93"/>
    </row>
    <row r="14722" spans="35:48" x14ac:dyDescent="0.55000000000000004">
      <c r="AI14722" s="278" t="s">
        <v>25037</v>
      </c>
      <c r="AJ14722" s="279">
        <v>318.76</v>
      </c>
      <c r="AL14722" s="246" t="s">
        <v>56668</v>
      </c>
      <c r="AM14722" s="247">
        <v>22204</v>
      </c>
      <c r="AO14722" s="226" t="s">
        <v>53988</v>
      </c>
      <c r="AP14722" s="227">
        <v>5847</v>
      </c>
      <c r="AR14722" s="207" t="s">
        <v>28541</v>
      </c>
      <c r="AS14722" s="208">
        <v>246152.07</v>
      </c>
      <c r="AT14722" s="93"/>
      <c r="AU14722" s="93"/>
      <c r="AV14722" s="93"/>
    </row>
    <row r="14723" spans="35:48" x14ac:dyDescent="0.55000000000000004">
      <c r="AI14723" s="278" t="s">
        <v>25038</v>
      </c>
      <c r="AJ14723" s="279">
        <v>955.84</v>
      </c>
      <c r="AL14723" s="246" t="s">
        <v>56669</v>
      </c>
      <c r="AM14723" s="247">
        <v>1667.41</v>
      </c>
      <c r="AO14723" s="226" t="s">
        <v>53989</v>
      </c>
      <c r="AP14723" s="227">
        <v>2454</v>
      </c>
      <c r="AR14723" s="207" t="s">
        <v>28542</v>
      </c>
      <c r="AS14723" s="208">
        <v>26868.76</v>
      </c>
      <c r="AT14723" s="93"/>
      <c r="AU14723" s="93"/>
      <c r="AV14723" s="93"/>
    </row>
    <row r="14724" spans="35:48" x14ac:dyDescent="0.55000000000000004">
      <c r="AI14724" s="278" t="s">
        <v>54481</v>
      </c>
      <c r="AJ14724" s="279">
        <v>12398.63</v>
      </c>
      <c r="AL14724" s="246" t="s">
        <v>56670</v>
      </c>
      <c r="AM14724" s="247">
        <v>666.09</v>
      </c>
      <c r="AO14724" s="226" t="s">
        <v>53990</v>
      </c>
      <c r="AP14724" s="227">
        <v>49542</v>
      </c>
      <c r="AR14724" s="207" t="s">
        <v>28543</v>
      </c>
      <c r="AS14724" s="208">
        <v>114838.6</v>
      </c>
      <c r="AT14724" s="93"/>
      <c r="AU14724" s="93"/>
      <c r="AV14724" s="93"/>
    </row>
    <row r="14725" spans="35:48" x14ac:dyDescent="0.55000000000000004">
      <c r="AI14725" s="278" t="s">
        <v>25043</v>
      </c>
      <c r="AJ14725" s="279">
        <v>5953.2</v>
      </c>
      <c r="AL14725" s="246" t="s">
        <v>56671</v>
      </c>
      <c r="AM14725" s="247">
        <v>2462.5</v>
      </c>
      <c r="AO14725" s="226" t="s">
        <v>43050</v>
      </c>
      <c r="AP14725" s="227">
        <v>113000</v>
      </c>
      <c r="AR14725" s="207" t="s">
        <v>28544</v>
      </c>
      <c r="AS14725" s="208">
        <v>1719594.55</v>
      </c>
      <c r="AT14725" s="93"/>
      <c r="AU14725" s="93"/>
      <c r="AV14725" s="93"/>
    </row>
    <row r="14726" spans="35:48" x14ac:dyDescent="0.55000000000000004">
      <c r="AI14726" s="278" t="s">
        <v>69432</v>
      </c>
      <c r="AJ14726" s="279">
        <v>64467</v>
      </c>
      <c r="AL14726" s="246" t="s">
        <v>57949</v>
      </c>
      <c r="AM14726" s="247">
        <v>994.68</v>
      </c>
      <c r="AO14726" s="226" t="s">
        <v>43051</v>
      </c>
      <c r="AP14726" s="227">
        <v>8644.5300000000007</v>
      </c>
      <c r="AR14726" s="207" t="s">
        <v>28545</v>
      </c>
      <c r="AS14726" s="208">
        <v>38350</v>
      </c>
      <c r="AT14726" s="93"/>
      <c r="AU14726" s="93"/>
      <c r="AV14726" s="93"/>
    </row>
    <row r="14727" spans="35:48" x14ac:dyDescent="0.55000000000000004">
      <c r="AI14727" s="278" t="s">
        <v>70943</v>
      </c>
      <c r="AJ14727" s="279">
        <v>4352</v>
      </c>
      <c r="AL14727" s="246" t="s">
        <v>56672</v>
      </c>
      <c r="AM14727" s="247">
        <v>-124.3</v>
      </c>
      <c r="AO14727" s="226" t="s">
        <v>29297</v>
      </c>
      <c r="AP14727" s="227">
        <v>5817.98</v>
      </c>
      <c r="AR14727" s="207" t="s">
        <v>28546</v>
      </c>
      <c r="AS14727" s="208">
        <v>7750</v>
      </c>
      <c r="AT14727" s="93"/>
      <c r="AU14727" s="93"/>
      <c r="AV14727" s="93"/>
    </row>
    <row r="14728" spans="35:48" x14ac:dyDescent="0.55000000000000004">
      <c r="AI14728" s="278" t="s">
        <v>25076</v>
      </c>
      <c r="AJ14728" s="279">
        <v>308908.08</v>
      </c>
      <c r="AL14728" s="246" t="s">
        <v>54056</v>
      </c>
      <c r="AM14728" s="247">
        <v>4376.25</v>
      </c>
      <c r="AO14728" s="226" t="s">
        <v>29299</v>
      </c>
      <c r="AP14728" s="227">
        <v>1913</v>
      </c>
      <c r="AR14728" s="207" t="s">
        <v>28547</v>
      </c>
      <c r="AS14728" s="208">
        <v>3526.66</v>
      </c>
      <c r="AT14728" s="93"/>
      <c r="AU14728" s="93"/>
      <c r="AV14728" s="93"/>
    </row>
    <row r="14729" spans="35:48" x14ac:dyDescent="0.55000000000000004">
      <c r="AI14729" s="278" t="s">
        <v>61702</v>
      </c>
      <c r="AJ14729" s="279">
        <v>53000</v>
      </c>
      <c r="AL14729" s="246" t="s">
        <v>29667</v>
      </c>
      <c r="AM14729" s="247">
        <v>1053.97</v>
      </c>
      <c r="AO14729" s="226" t="s">
        <v>45768</v>
      </c>
      <c r="AP14729" s="227">
        <v>17627.5</v>
      </c>
      <c r="AR14729" s="207" t="s">
        <v>28548</v>
      </c>
      <c r="AS14729" s="208">
        <v>896.3</v>
      </c>
      <c r="AT14729" s="93"/>
      <c r="AU14729" s="93"/>
      <c r="AV14729" s="93"/>
    </row>
    <row r="14730" spans="35:48" x14ac:dyDescent="0.55000000000000004">
      <c r="AI14730" s="278" t="s">
        <v>25078</v>
      </c>
      <c r="AJ14730" s="279">
        <v>26713.439999999999</v>
      </c>
      <c r="AL14730" s="246" t="s">
        <v>29668</v>
      </c>
      <c r="AM14730" s="247">
        <v>80.63</v>
      </c>
      <c r="AO14730" s="226" t="s">
        <v>53991</v>
      </c>
      <c r="AP14730" s="227">
        <v>930</v>
      </c>
      <c r="AR14730" s="207" t="s">
        <v>28549</v>
      </c>
      <c r="AS14730" s="208">
        <v>4846</v>
      </c>
      <c r="AT14730" s="93"/>
      <c r="AU14730" s="93"/>
      <c r="AV14730" s="93"/>
    </row>
    <row r="14731" spans="35:48" x14ac:dyDescent="0.55000000000000004">
      <c r="AI14731" s="278" t="s">
        <v>25079</v>
      </c>
      <c r="AJ14731" s="279">
        <v>92.86</v>
      </c>
      <c r="AL14731" s="246" t="s">
        <v>59270</v>
      </c>
      <c r="AM14731" s="247">
        <v>17820</v>
      </c>
      <c r="AO14731" s="226" t="s">
        <v>29300</v>
      </c>
      <c r="AP14731" s="227">
        <v>28673.75</v>
      </c>
      <c r="AR14731" s="207" t="s">
        <v>28550</v>
      </c>
      <c r="AS14731" s="208">
        <v>9325.6</v>
      </c>
      <c r="AT14731" s="93"/>
      <c r="AU14731" s="93"/>
      <c r="AV14731" s="93"/>
    </row>
    <row r="14732" spans="35:48" x14ac:dyDescent="0.55000000000000004">
      <c r="AI14732" s="278" t="s">
        <v>35393</v>
      </c>
      <c r="AJ14732" s="279">
        <v>731.55</v>
      </c>
      <c r="AL14732" s="246" t="s">
        <v>29670</v>
      </c>
      <c r="AM14732" s="247">
        <v>1270.68</v>
      </c>
      <c r="AO14732" s="226" t="s">
        <v>29301</v>
      </c>
      <c r="AP14732" s="227">
        <v>2193.5500000000002</v>
      </c>
      <c r="AR14732" s="207" t="s">
        <v>28551</v>
      </c>
      <c r="AS14732" s="208">
        <v>3823</v>
      </c>
      <c r="AT14732" s="93"/>
      <c r="AU14732" s="93"/>
      <c r="AV14732" s="93"/>
    </row>
    <row r="14733" spans="35:48" x14ac:dyDescent="0.55000000000000004">
      <c r="AI14733" s="278" t="s">
        <v>25113</v>
      </c>
      <c r="AJ14733" s="279">
        <v>18748</v>
      </c>
      <c r="AL14733" s="246" t="s">
        <v>59271</v>
      </c>
      <c r="AM14733" s="247">
        <v>4365.8999999999996</v>
      </c>
      <c r="AO14733" s="226" t="s">
        <v>47337</v>
      </c>
      <c r="AP14733" s="227">
        <v>31175</v>
      </c>
      <c r="AR14733" s="207" t="s">
        <v>28552</v>
      </c>
      <c r="AS14733" s="208">
        <v>38241</v>
      </c>
      <c r="AT14733" s="93"/>
      <c r="AU14733" s="93"/>
      <c r="AV14733" s="93"/>
    </row>
    <row r="14734" spans="35:48" x14ac:dyDescent="0.55000000000000004">
      <c r="AI14734" s="278" t="s">
        <v>69433</v>
      </c>
      <c r="AJ14734" s="279">
        <v>3020.84</v>
      </c>
      <c r="AL14734" s="246" t="s">
        <v>59272</v>
      </c>
      <c r="AM14734" s="247">
        <v>1888.03</v>
      </c>
      <c r="AO14734" s="226" t="s">
        <v>29302</v>
      </c>
      <c r="AP14734" s="227">
        <v>4206.99</v>
      </c>
      <c r="AR14734" s="207" t="s">
        <v>28553</v>
      </c>
      <c r="AS14734" s="208">
        <v>6712.26</v>
      </c>
      <c r="AT14734" s="93"/>
      <c r="AU14734" s="93"/>
      <c r="AV14734" s="93"/>
    </row>
    <row r="14735" spans="35:48" x14ac:dyDescent="0.55000000000000004">
      <c r="AI14735" s="278" t="s">
        <v>59339</v>
      </c>
      <c r="AJ14735" s="279">
        <v>72336.460000000006</v>
      </c>
      <c r="AL14735" s="246" t="s">
        <v>56673</v>
      </c>
      <c r="AM14735" s="247">
        <v>-107.56</v>
      </c>
      <c r="AO14735" s="226" t="s">
        <v>34275</v>
      </c>
      <c r="AP14735" s="227">
        <v>941.93</v>
      </c>
      <c r="AR14735" s="207" t="s">
        <v>28554</v>
      </c>
      <c r="AS14735" s="208">
        <v>45310.74</v>
      </c>
      <c r="AT14735" s="93"/>
      <c r="AU14735" s="93"/>
      <c r="AV14735" s="93"/>
    </row>
    <row r="14736" spans="35:48" x14ac:dyDescent="0.55000000000000004">
      <c r="AI14736" s="278" t="s">
        <v>25137</v>
      </c>
      <c r="AJ14736" s="279">
        <v>96256.93</v>
      </c>
      <c r="AL14736" s="246" t="s">
        <v>59929</v>
      </c>
      <c r="AM14736" s="247">
        <v>1169</v>
      </c>
      <c r="AO14736" s="226" t="s">
        <v>53992</v>
      </c>
      <c r="AP14736" s="227">
        <v>1920</v>
      </c>
      <c r="AR14736" s="207" t="s">
        <v>28555</v>
      </c>
      <c r="AS14736" s="208">
        <v>1683</v>
      </c>
      <c r="AT14736" s="93"/>
      <c r="AU14736" s="93"/>
      <c r="AV14736" s="93"/>
    </row>
    <row r="14737" spans="35:48" x14ac:dyDescent="0.55000000000000004">
      <c r="AI14737" s="278" t="s">
        <v>25139</v>
      </c>
      <c r="AJ14737" s="279">
        <v>90973.759999999995</v>
      </c>
      <c r="AL14737" s="246" t="s">
        <v>36830</v>
      </c>
      <c r="AM14737" s="247">
        <v>10870.2</v>
      </c>
      <c r="AO14737" s="226" t="s">
        <v>53993</v>
      </c>
      <c r="AP14737" s="227">
        <v>146.88</v>
      </c>
      <c r="AR14737" s="207" t="s">
        <v>28556</v>
      </c>
      <c r="AS14737" s="208">
        <v>651.98</v>
      </c>
      <c r="AT14737" s="93"/>
      <c r="AU14737" s="93"/>
      <c r="AV14737" s="93"/>
    </row>
    <row r="14738" spans="35:48" x14ac:dyDescent="0.55000000000000004">
      <c r="AI14738" s="278" t="s">
        <v>69434</v>
      </c>
      <c r="AJ14738" s="279">
        <v>30403.61</v>
      </c>
      <c r="AL14738" s="246" t="s">
        <v>48354</v>
      </c>
      <c r="AM14738" s="247">
        <v>390</v>
      </c>
      <c r="AO14738" s="226" t="s">
        <v>53994</v>
      </c>
      <c r="AP14738" s="227">
        <v>3035</v>
      </c>
      <c r="AR14738" s="207" t="s">
        <v>28557</v>
      </c>
      <c r="AS14738" s="208">
        <v>49.87</v>
      </c>
      <c r="AT14738" s="93"/>
      <c r="AU14738" s="93"/>
      <c r="AV14738" s="93"/>
    </row>
    <row r="14739" spans="35:48" x14ac:dyDescent="0.55000000000000004">
      <c r="AI14739" s="278" t="s">
        <v>14004</v>
      </c>
      <c r="AJ14739" s="279">
        <v>3294.5</v>
      </c>
      <c r="AL14739" s="246" t="s">
        <v>36831</v>
      </c>
      <c r="AM14739" s="247">
        <v>830.57</v>
      </c>
      <c r="AO14739" s="226" t="s">
        <v>45769</v>
      </c>
      <c r="AP14739" s="227">
        <v>36437.46</v>
      </c>
      <c r="AR14739" s="207" t="s">
        <v>28558</v>
      </c>
      <c r="AS14739" s="208">
        <v>10395</v>
      </c>
      <c r="AT14739" s="93"/>
      <c r="AU14739" s="93"/>
      <c r="AV14739" s="93"/>
    </row>
    <row r="14740" spans="35:48" x14ac:dyDescent="0.55000000000000004">
      <c r="AI14740" s="278" t="s">
        <v>62905</v>
      </c>
      <c r="AJ14740" s="279">
        <v>48153.34</v>
      </c>
      <c r="AL14740" s="246" t="s">
        <v>36832</v>
      </c>
      <c r="AM14740" s="247">
        <v>2663.2</v>
      </c>
      <c r="AO14740" s="226" t="s">
        <v>45770</v>
      </c>
      <c r="AP14740" s="227">
        <v>22000</v>
      </c>
      <c r="AR14740" s="207" t="s">
        <v>28559</v>
      </c>
      <c r="AS14740" s="208">
        <v>3835.7</v>
      </c>
      <c r="AT14740" s="93"/>
      <c r="AU14740" s="93"/>
      <c r="AV14740" s="93"/>
    </row>
    <row r="14741" spans="35:48" x14ac:dyDescent="0.55000000000000004">
      <c r="AI14741" s="278" t="s">
        <v>43323</v>
      </c>
      <c r="AJ14741" s="279">
        <v>216</v>
      </c>
      <c r="AL14741" s="246" t="s">
        <v>39598</v>
      </c>
      <c r="AM14741" s="247">
        <v>1960.66</v>
      </c>
      <c r="AO14741" s="226" t="s">
        <v>45771</v>
      </c>
      <c r="AP14741" s="227">
        <v>4470.47</v>
      </c>
      <c r="AR14741" s="207" t="s">
        <v>28560</v>
      </c>
      <c r="AS14741" s="208">
        <v>4257</v>
      </c>
      <c r="AT14741" s="93"/>
      <c r="AU14741" s="93"/>
      <c r="AV14741" s="93"/>
    </row>
    <row r="14742" spans="35:48" x14ac:dyDescent="0.55000000000000004">
      <c r="AI14742" s="278" t="s">
        <v>25142</v>
      </c>
      <c r="AJ14742" s="279">
        <v>25845.68</v>
      </c>
      <c r="AL14742" s="246" t="s">
        <v>62846</v>
      </c>
      <c r="AM14742" s="247">
        <v>6055</v>
      </c>
      <c r="AO14742" s="226" t="s">
        <v>47338</v>
      </c>
      <c r="AP14742" s="227">
        <v>910.95</v>
      </c>
      <c r="AR14742" s="207" t="s">
        <v>28561</v>
      </c>
      <c r="AS14742" s="208">
        <v>45097</v>
      </c>
      <c r="AT14742" s="93"/>
      <c r="AU14742" s="93"/>
      <c r="AV14742" s="93"/>
    </row>
    <row r="14743" spans="35:48" x14ac:dyDescent="0.55000000000000004">
      <c r="AI14743" s="278" t="s">
        <v>25143</v>
      </c>
      <c r="AJ14743" s="279">
        <v>1913.95</v>
      </c>
      <c r="AL14743" s="246" t="s">
        <v>59446</v>
      </c>
      <c r="AM14743" s="247">
        <v>1674.55</v>
      </c>
      <c r="AO14743" s="226" t="s">
        <v>45772</v>
      </c>
      <c r="AP14743" s="227">
        <v>33009.96</v>
      </c>
      <c r="AR14743" s="207" t="s">
        <v>28562</v>
      </c>
      <c r="AS14743" s="208">
        <v>18135.5</v>
      </c>
      <c r="AT14743" s="93"/>
      <c r="AU14743" s="93"/>
      <c r="AV14743" s="93"/>
    </row>
    <row r="14744" spans="35:48" x14ac:dyDescent="0.55000000000000004">
      <c r="AI14744" s="278" t="s">
        <v>25144</v>
      </c>
      <c r="AJ14744" s="279">
        <v>24102.99</v>
      </c>
      <c r="AL14744" s="246" t="s">
        <v>29719</v>
      </c>
      <c r="AM14744" s="247">
        <v>0.06</v>
      </c>
      <c r="AO14744" s="226" t="s">
        <v>50501</v>
      </c>
      <c r="AP14744" s="227">
        <v>27616</v>
      </c>
      <c r="AR14744" s="207" t="s">
        <v>28563</v>
      </c>
      <c r="AS14744" s="208">
        <v>70996.5</v>
      </c>
      <c r="AT14744" s="93"/>
      <c r="AU14744" s="93"/>
      <c r="AV14744" s="93"/>
    </row>
    <row r="14745" spans="35:48" x14ac:dyDescent="0.55000000000000004">
      <c r="AI14745" s="278" t="s">
        <v>25145</v>
      </c>
      <c r="AJ14745" s="279">
        <v>239.58</v>
      </c>
      <c r="AL14745" s="246" t="s">
        <v>35809</v>
      </c>
      <c r="AM14745" s="247">
        <v>167930</v>
      </c>
      <c r="AO14745" s="226" t="s">
        <v>48335</v>
      </c>
      <c r="AP14745" s="227">
        <v>7225</v>
      </c>
      <c r="AR14745" s="207" t="s">
        <v>28564</v>
      </c>
      <c r="AS14745" s="208">
        <v>14102</v>
      </c>
      <c r="AT14745" s="93"/>
      <c r="AU14745" s="93"/>
      <c r="AV14745" s="93"/>
    </row>
    <row r="14746" spans="35:48" x14ac:dyDescent="0.55000000000000004">
      <c r="AI14746" s="278" t="s">
        <v>69435</v>
      </c>
      <c r="AJ14746" s="279">
        <v>8.4</v>
      </c>
      <c r="AL14746" s="246" t="s">
        <v>29736</v>
      </c>
      <c r="AM14746" s="247">
        <v>7800</v>
      </c>
      <c r="AO14746" s="226" t="s">
        <v>50502</v>
      </c>
      <c r="AP14746" s="227">
        <v>2365</v>
      </c>
      <c r="AR14746" s="207" t="s">
        <v>28565</v>
      </c>
      <c r="AS14746" s="208">
        <v>7106</v>
      </c>
      <c r="AT14746" s="93"/>
      <c r="AU14746" s="93"/>
      <c r="AV14746" s="93"/>
    </row>
    <row r="14747" spans="35:48" x14ac:dyDescent="0.55000000000000004">
      <c r="AI14747" s="278" t="s">
        <v>25146</v>
      </c>
      <c r="AJ14747" s="279">
        <v>46639.69</v>
      </c>
      <c r="AL14747" s="246" t="s">
        <v>59273</v>
      </c>
      <c r="AM14747" s="247">
        <v>350</v>
      </c>
      <c r="AO14747" s="226" t="s">
        <v>45773</v>
      </c>
      <c r="AP14747" s="227">
        <v>57000</v>
      </c>
      <c r="AR14747" s="207" t="s">
        <v>28566</v>
      </c>
      <c r="AS14747" s="208">
        <v>6641.54</v>
      </c>
      <c r="AT14747" s="93"/>
      <c r="AU14747" s="93"/>
      <c r="AV14747" s="93"/>
    </row>
    <row r="14748" spans="35:48" x14ac:dyDescent="0.55000000000000004">
      <c r="AI14748" s="278" t="s">
        <v>69436</v>
      </c>
      <c r="AJ14748" s="279">
        <v>3826.04</v>
      </c>
      <c r="AL14748" s="246" t="s">
        <v>29740</v>
      </c>
      <c r="AM14748" s="247">
        <v>12193.91</v>
      </c>
      <c r="AO14748" s="226" t="s">
        <v>45774</v>
      </c>
      <c r="AP14748" s="227">
        <v>4360.5</v>
      </c>
      <c r="AR14748" s="207" t="s">
        <v>28567</v>
      </c>
      <c r="AS14748" s="208">
        <v>508.09</v>
      </c>
      <c r="AT14748" s="93"/>
      <c r="AU14748" s="93"/>
      <c r="AV14748" s="93"/>
    </row>
    <row r="14749" spans="35:48" x14ac:dyDescent="0.55000000000000004">
      <c r="AI14749" s="278" t="s">
        <v>25148</v>
      </c>
      <c r="AJ14749" s="279">
        <v>17127.53</v>
      </c>
      <c r="AL14749" s="246" t="s">
        <v>29741</v>
      </c>
      <c r="AM14749" s="247">
        <v>43053.85</v>
      </c>
      <c r="AO14749" s="226" t="s">
        <v>45775</v>
      </c>
      <c r="AP14749" s="227">
        <v>448069.87</v>
      </c>
      <c r="AR14749" s="207" t="s">
        <v>28568</v>
      </c>
      <c r="AS14749" s="208">
        <v>1298</v>
      </c>
      <c r="AT14749" s="93"/>
      <c r="AU14749" s="93"/>
      <c r="AV14749" s="93"/>
    </row>
    <row r="14750" spans="35:48" x14ac:dyDescent="0.55000000000000004">
      <c r="AI14750" s="278" t="s">
        <v>25149</v>
      </c>
      <c r="AJ14750" s="279">
        <v>6676.82</v>
      </c>
      <c r="AL14750" s="246" t="s">
        <v>35810</v>
      </c>
      <c r="AM14750" s="247">
        <v>32435.99</v>
      </c>
      <c r="AO14750" s="226" t="s">
        <v>45776</v>
      </c>
      <c r="AP14750" s="227">
        <v>33641.89</v>
      </c>
      <c r="AR14750" s="207" t="s">
        <v>28569</v>
      </c>
      <c r="AS14750" s="208">
        <v>38350</v>
      </c>
      <c r="AT14750" s="93"/>
      <c r="AU14750" s="93"/>
      <c r="AV14750" s="93"/>
    </row>
    <row r="14751" spans="35:48" x14ac:dyDescent="0.55000000000000004">
      <c r="AI14751" s="278" t="s">
        <v>25152</v>
      </c>
      <c r="AJ14751" s="279">
        <v>-2032.9</v>
      </c>
      <c r="AL14751" s="246" t="s">
        <v>29743</v>
      </c>
      <c r="AM14751" s="247">
        <v>20152.22</v>
      </c>
      <c r="AO14751" s="226" t="s">
        <v>29331</v>
      </c>
      <c r="AP14751" s="227">
        <v>4992.0200000000004</v>
      </c>
      <c r="AR14751" s="207" t="s">
        <v>28570</v>
      </c>
      <c r="AS14751" s="208">
        <v>7750</v>
      </c>
      <c r="AT14751" s="93"/>
      <c r="AU14751" s="93"/>
      <c r="AV14751" s="93"/>
    </row>
    <row r="14752" spans="35:48" x14ac:dyDescent="0.55000000000000004">
      <c r="AI14752" s="278" t="s">
        <v>56839</v>
      </c>
      <c r="AJ14752" s="279">
        <v>138251.9</v>
      </c>
      <c r="AL14752" s="246" t="s">
        <v>49241</v>
      </c>
      <c r="AM14752" s="247">
        <v>-28.99</v>
      </c>
      <c r="AO14752" s="226" t="s">
        <v>29332</v>
      </c>
      <c r="AP14752" s="227">
        <v>2500</v>
      </c>
      <c r="AR14752" s="207" t="s">
        <v>28571</v>
      </c>
      <c r="AS14752" s="208">
        <v>651.98</v>
      </c>
      <c r="AT14752" s="93"/>
      <c r="AU14752" s="93"/>
      <c r="AV14752" s="93"/>
    </row>
    <row r="14753" spans="35:48" x14ac:dyDescent="0.55000000000000004">
      <c r="AI14753" s="278" t="s">
        <v>48514</v>
      </c>
      <c r="AJ14753" s="279">
        <v>46754.8</v>
      </c>
      <c r="AL14753" s="246" t="s">
        <v>55516</v>
      </c>
      <c r="AM14753" s="247">
        <v>-0.3</v>
      </c>
      <c r="AO14753" s="226" t="s">
        <v>29333</v>
      </c>
      <c r="AP14753" s="227">
        <v>573.19000000000005</v>
      </c>
      <c r="AR14753" s="207" t="s">
        <v>28572</v>
      </c>
      <c r="AS14753" s="208">
        <v>6641.54</v>
      </c>
      <c r="AT14753" s="93"/>
      <c r="AU14753" s="93"/>
      <c r="AV14753" s="93"/>
    </row>
    <row r="14754" spans="35:48" x14ac:dyDescent="0.55000000000000004">
      <c r="AI14754" s="278" t="s">
        <v>69437</v>
      </c>
      <c r="AJ14754" s="279">
        <v>28583.31</v>
      </c>
      <c r="AL14754" s="246" t="s">
        <v>54063</v>
      </c>
      <c r="AM14754" s="247">
        <v>21550.41</v>
      </c>
      <c r="AO14754" s="226" t="s">
        <v>29334</v>
      </c>
      <c r="AP14754" s="227">
        <v>542</v>
      </c>
      <c r="AR14754" s="207" t="s">
        <v>28573</v>
      </c>
      <c r="AS14754" s="208">
        <v>4084.62</v>
      </c>
      <c r="AT14754" s="93"/>
      <c r="AU14754" s="93"/>
      <c r="AV14754" s="93"/>
    </row>
    <row r="14755" spans="35:48" x14ac:dyDescent="0.55000000000000004">
      <c r="AI14755" s="278" t="s">
        <v>66786</v>
      </c>
      <c r="AJ14755" s="279">
        <v>65214.02</v>
      </c>
      <c r="AL14755" s="246" t="s">
        <v>54065</v>
      </c>
      <c r="AM14755" s="247">
        <v>11700</v>
      </c>
      <c r="AO14755" s="226" t="s">
        <v>29339</v>
      </c>
      <c r="AP14755" s="227">
        <v>4001.71</v>
      </c>
      <c r="AR14755" s="207" t="s">
        <v>28574</v>
      </c>
      <c r="AS14755" s="208">
        <v>19720.599999999999</v>
      </c>
      <c r="AT14755" s="93"/>
      <c r="AU14755" s="93"/>
      <c r="AV14755" s="93"/>
    </row>
    <row r="14756" spans="35:48" x14ac:dyDescent="0.55000000000000004">
      <c r="AI14756" s="278" t="s">
        <v>25186</v>
      </c>
      <c r="AJ14756" s="279">
        <v>104031.3</v>
      </c>
      <c r="AL14756" s="246" t="s">
        <v>54066</v>
      </c>
      <c r="AM14756" s="247">
        <v>2543.64</v>
      </c>
      <c r="AO14756" s="226" t="s">
        <v>14414</v>
      </c>
      <c r="AP14756" s="227">
        <v>14995.39</v>
      </c>
      <c r="AR14756" s="207" t="s">
        <v>28575</v>
      </c>
      <c r="AS14756" s="208">
        <v>53652</v>
      </c>
      <c r="AT14756" s="93"/>
      <c r="AU14756" s="93"/>
      <c r="AV14756" s="93"/>
    </row>
    <row r="14757" spans="35:48" x14ac:dyDescent="0.55000000000000004">
      <c r="AI14757" s="278" t="s">
        <v>69438</v>
      </c>
      <c r="AJ14757" s="279">
        <v>5414.1</v>
      </c>
      <c r="AL14757" s="246" t="s">
        <v>54067</v>
      </c>
      <c r="AM14757" s="247">
        <v>8146.35</v>
      </c>
      <c r="AO14757" s="226" t="s">
        <v>29341</v>
      </c>
      <c r="AP14757" s="227">
        <v>29012.18</v>
      </c>
      <c r="AR14757" s="207" t="s">
        <v>28576</v>
      </c>
      <c r="AS14757" s="208">
        <v>33292</v>
      </c>
      <c r="AT14757" s="93"/>
      <c r="AU14757" s="93"/>
      <c r="AV14757" s="93"/>
    </row>
    <row r="14758" spans="35:48" x14ac:dyDescent="0.55000000000000004">
      <c r="AI14758" s="278" t="s">
        <v>36556</v>
      </c>
      <c r="AJ14758" s="279">
        <v>29112.12</v>
      </c>
      <c r="AL14758" s="246" t="s">
        <v>63449</v>
      </c>
      <c r="AM14758" s="247">
        <v>1225</v>
      </c>
      <c r="AO14758" s="226" t="s">
        <v>34276</v>
      </c>
      <c r="AP14758" s="227">
        <v>12000</v>
      </c>
      <c r="AR14758" s="207" t="s">
        <v>28577</v>
      </c>
      <c r="AS14758" s="208">
        <v>24847.759999999998</v>
      </c>
      <c r="AT14758" s="93"/>
      <c r="AU14758" s="93"/>
      <c r="AV14758" s="93"/>
    </row>
    <row r="14759" spans="35:48" x14ac:dyDescent="0.55000000000000004">
      <c r="AI14759" s="278" t="s">
        <v>40864</v>
      </c>
      <c r="AJ14759" s="279">
        <v>70178.179999999993</v>
      </c>
      <c r="AL14759" s="246" t="s">
        <v>50546</v>
      </c>
      <c r="AM14759" s="247">
        <v>5974.81</v>
      </c>
      <c r="AO14759" s="226" t="s">
        <v>29344</v>
      </c>
      <c r="AP14759" s="227">
        <v>7779</v>
      </c>
      <c r="AR14759" s="207" t="s">
        <v>28578</v>
      </c>
      <c r="AS14759" s="208">
        <v>154548.24</v>
      </c>
      <c r="AT14759" s="93"/>
      <c r="AU14759" s="93"/>
      <c r="AV14759" s="93"/>
    </row>
    <row r="14760" spans="35:48" x14ac:dyDescent="0.55000000000000004">
      <c r="AI14760" s="278" t="s">
        <v>40865</v>
      </c>
      <c r="AJ14760" s="279">
        <v>43587.12</v>
      </c>
      <c r="AL14760" s="246" t="s">
        <v>65048</v>
      </c>
      <c r="AM14760" s="247">
        <v>-77.03</v>
      </c>
      <c r="AO14760" s="226" t="s">
        <v>53995</v>
      </c>
      <c r="AP14760" s="227">
        <v>5380</v>
      </c>
      <c r="AR14760" s="207" t="s">
        <v>28579</v>
      </c>
      <c r="AS14760" s="208">
        <v>12483.33</v>
      </c>
      <c r="AT14760" s="93"/>
      <c r="AU14760" s="93"/>
      <c r="AV14760" s="93"/>
    </row>
    <row r="14761" spans="35:48" x14ac:dyDescent="0.55000000000000004">
      <c r="AI14761" s="278" t="s">
        <v>25187</v>
      </c>
      <c r="AJ14761" s="279">
        <v>69518.11</v>
      </c>
      <c r="AL14761" s="246" t="s">
        <v>63450</v>
      </c>
      <c r="AM14761" s="247">
        <v>26962</v>
      </c>
      <c r="AO14761" s="226" t="s">
        <v>53996</v>
      </c>
      <c r="AP14761" s="227">
        <v>1500</v>
      </c>
      <c r="AR14761" s="207" t="s">
        <v>28580</v>
      </c>
      <c r="AS14761" s="208">
        <v>1875</v>
      </c>
      <c r="AT14761" s="93"/>
      <c r="AU14761" s="93"/>
      <c r="AV14761" s="93"/>
    </row>
    <row r="14762" spans="35:48" x14ac:dyDescent="0.55000000000000004">
      <c r="AI14762" s="278" t="s">
        <v>25190</v>
      </c>
      <c r="AJ14762" s="279">
        <v>8201</v>
      </c>
      <c r="AL14762" s="246" t="s">
        <v>65049</v>
      </c>
      <c r="AM14762" s="247">
        <v>159392.97</v>
      </c>
      <c r="AO14762" s="226" t="s">
        <v>53997</v>
      </c>
      <c r="AP14762" s="227">
        <v>800</v>
      </c>
      <c r="AR14762" s="207" t="s">
        <v>28581</v>
      </c>
      <c r="AS14762" s="208">
        <v>937.5</v>
      </c>
      <c r="AT14762" s="93"/>
      <c r="AU14762" s="93"/>
      <c r="AV14762" s="93"/>
    </row>
    <row r="14763" spans="35:48" x14ac:dyDescent="0.55000000000000004">
      <c r="AI14763" s="278" t="s">
        <v>25191</v>
      </c>
      <c r="AJ14763" s="279">
        <v>23892.6</v>
      </c>
      <c r="AL14763" s="246" t="s">
        <v>56674</v>
      </c>
      <c r="AM14763" s="247">
        <v>347748.11</v>
      </c>
      <c r="AO14763" s="226" t="s">
        <v>53998</v>
      </c>
      <c r="AP14763" s="227">
        <v>587.52</v>
      </c>
      <c r="AR14763" s="207" t="s">
        <v>28582</v>
      </c>
      <c r="AS14763" s="208">
        <v>1155.8399999999999</v>
      </c>
      <c r="AT14763" s="93"/>
      <c r="AU14763" s="93"/>
      <c r="AV14763" s="93"/>
    </row>
    <row r="14764" spans="35:48" x14ac:dyDescent="0.55000000000000004">
      <c r="AI14764" s="278" t="s">
        <v>69439</v>
      </c>
      <c r="AJ14764" s="279">
        <v>86066.81</v>
      </c>
      <c r="AL14764" s="246" t="s">
        <v>39600</v>
      </c>
      <c r="AM14764" s="247">
        <v>86282.93</v>
      </c>
      <c r="AO14764" s="226" t="s">
        <v>53999</v>
      </c>
      <c r="AP14764" s="227">
        <v>1296.58</v>
      </c>
      <c r="AR14764" s="207" t="s">
        <v>28583</v>
      </c>
      <c r="AS14764" s="208">
        <v>168.8</v>
      </c>
      <c r="AT14764" s="93"/>
      <c r="AU14764" s="93"/>
      <c r="AV14764" s="93"/>
    </row>
    <row r="14765" spans="35:48" x14ac:dyDescent="0.55000000000000004">
      <c r="AI14765" s="278" t="s">
        <v>69440</v>
      </c>
      <c r="AJ14765" s="279">
        <v>35891.58</v>
      </c>
      <c r="AL14765" s="246" t="s">
        <v>35811</v>
      </c>
      <c r="AM14765" s="247">
        <v>226842.03</v>
      </c>
      <c r="AO14765" s="226" t="s">
        <v>54000</v>
      </c>
      <c r="AP14765" s="227">
        <v>28961.73</v>
      </c>
      <c r="AR14765" s="207" t="s">
        <v>28584</v>
      </c>
      <c r="AS14765" s="208">
        <v>505.04</v>
      </c>
      <c r="AT14765" s="93"/>
      <c r="AU14765" s="93"/>
      <c r="AV14765" s="93"/>
    </row>
    <row r="14766" spans="35:48" x14ac:dyDescent="0.55000000000000004">
      <c r="AI14766" s="278" t="s">
        <v>25219</v>
      </c>
      <c r="AJ14766" s="279">
        <v>355397.98</v>
      </c>
      <c r="AL14766" s="246" t="s">
        <v>65050</v>
      </c>
      <c r="AM14766" s="247">
        <v>92130.17</v>
      </c>
      <c r="AO14766" s="226" t="s">
        <v>40669</v>
      </c>
      <c r="AP14766" s="227">
        <v>27651.96</v>
      </c>
      <c r="AR14766" s="207" t="s">
        <v>28585</v>
      </c>
      <c r="AS14766" s="208">
        <v>598</v>
      </c>
      <c r="AT14766" s="93"/>
      <c r="AU14766" s="93"/>
      <c r="AV14766" s="93"/>
    </row>
    <row r="14767" spans="35:48" x14ac:dyDescent="0.55000000000000004">
      <c r="AI14767" s="278" t="s">
        <v>33958</v>
      </c>
      <c r="AJ14767" s="279">
        <v>159308.6</v>
      </c>
      <c r="AL14767" s="246" t="s">
        <v>39601</v>
      </c>
      <c r="AM14767" s="247">
        <v>336.5</v>
      </c>
      <c r="AO14767" s="226" t="s">
        <v>29345</v>
      </c>
      <c r="AP14767" s="227">
        <v>319073.3</v>
      </c>
      <c r="AR14767" s="207" t="s">
        <v>28586</v>
      </c>
      <c r="AS14767" s="208">
        <v>12998.45</v>
      </c>
      <c r="AT14767" s="93"/>
      <c r="AU14767" s="93"/>
      <c r="AV14767" s="93"/>
    </row>
    <row r="14768" spans="35:48" x14ac:dyDescent="0.55000000000000004">
      <c r="AI14768" s="278" t="s">
        <v>33959</v>
      </c>
      <c r="AJ14768" s="279">
        <v>65307</v>
      </c>
      <c r="AL14768" s="246" t="s">
        <v>39602</v>
      </c>
      <c r="AM14768" s="247">
        <v>960.5</v>
      </c>
      <c r="AO14768" s="226" t="s">
        <v>29346</v>
      </c>
      <c r="AP14768" s="227">
        <v>18583.599999999999</v>
      </c>
      <c r="AR14768" s="207" t="s">
        <v>28587</v>
      </c>
      <c r="AS14768" s="208">
        <v>2880</v>
      </c>
      <c r="AT14768" s="93"/>
      <c r="AU14768" s="93"/>
      <c r="AV14768" s="93"/>
    </row>
    <row r="14769" spans="35:48" x14ac:dyDescent="0.55000000000000004">
      <c r="AI14769" s="278" t="s">
        <v>54488</v>
      </c>
      <c r="AJ14769" s="279">
        <v>176280</v>
      </c>
      <c r="AL14769" s="246" t="s">
        <v>43100</v>
      </c>
      <c r="AM14769" s="247">
        <v>703858.33</v>
      </c>
      <c r="AO14769" s="226" t="s">
        <v>29347</v>
      </c>
      <c r="AP14769" s="227">
        <v>24923.66</v>
      </c>
      <c r="AR14769" s="207" t="s">
        <v>28588</v>
      </c>
      <c r="AS14769" s="208">
        <v>872</v>
      </c>
      <c r="AT14769" s="93"/>
      <c r="AU14769" s="93"/>
      <c r="AV14769" s="93"/>
    </row>
    <row r="14770" spans="35:48" x14ac:dyDescent="0.55000000000000004">
      <c r="AI14770" s="278" t="s">
        <v>54489</v>
      </c>
      <c r="AJ14770" s="279">
        <v>8870.52</v>
      </c>
      <c r="AL14770" s="246" t="s">
        <v>40684</v>
      </c>
      <c r="AM14770" s="247">
        <v>16350</v>
      </c>
      <c r="AO14770" s="226" t="s">
        <v>29348</v>
      </c>
      <c r="AP14770" s="227">
        <v>10788</v>
      </c>
      <c r="AR14770" s="207" t="s">
        <v>28589</v>
      </c>
      <c r="AS14770" s="208">
        <v>1330.45</v>
      </c>
      <c r="AT14770" s="93"/>
      <c r="AU14770" s="93"/>
      <c r="AV14770" s="93"/>
    </row>
    <row r="14771" spans="35:48" x14ac:dyDescent="0.55000000000000004">
      <c r="AI14771" s="278" t="s">
        <v>33960</v>
      </c>
      <c r="AJ14771" s="279">
        <v>134768.78</v>
      </c>
      <c r="AL14771" s="246" t="s">
        <v>36837</v>
      </c>
      <c r="AM14771" s="247">
        <v>2992.6</v>
      </c>
      <c r="AO14771" s="226" t="s">
        <v>29349</v>
      </c>
      <c r="AP14771" s="227">
        <v>4080.8</v>
      </c>
      <c r="AR14771" s="207" t="s">
        <v>14330</v>
      </c>
      <c r="AS14771" s="208">
        <v>6227.55</v>
      </c>
      <c r="AT14771" s="93"/>
      <c r="AU14771" s="93"/>
      <c r="AV14771" s="93"/>
    </row>
    <row r="14772" spans="35:48" x14ac:dyDescent="0.55000000000000004">
      <c r="AI14772" s="278" t="s">
        <v>54490</v>
      </c>
      <c r="AJ14772" s="279">
        <v>141068.71</v>
      </c>
      <c r="AL14772" s="246" t="s">
        <v>35812</v>
      </c>
      <c r="AM14772" s="247">
        <v>121606.68</v>
      </c>
      <c r="AO14772" s="226" t="s">
        <v>36811</v>
      </c>
      <c r="AP14772" s="227">
        <v>13052.4</v>
      </c>
      <c r="AR14772" s="207" t="s">
        <v>28590</v>
      </c>
      <c r="AS14772" s="208">
        <v>2912</v>
      </c>
      <c r="AT14772" s="93"/>
      <c r="AU14772" s="93"/>
      <c r="AV14772" s="93"/>
    </row>
    <row r="14773" spans="35:48" x14ac:dyDescent="0.55000000000000004">
      <c r="AI14773" s="278" t="s">
        <v>54491</v>
      </c>
      <c r="AJ14773" s="279">
        <v>18425.849999999999</v>
      </c>
      <c r="AL14773" s="246" t="s">
        <v>35813</v>
      </c>
      <c r="AM14773" s="247">
        <v>396114.68</v>
      </c>
      <c r="AO14773" s="226" t="s">
        <v>29350</v>
      </c>
      <c r="AP14773" s="227">
        <v>557521.76</v>
      </c>
      <c r="AR14773" s="207" t="s">
        <v>28591</v>
      </c>
      <c r="AS14773" s="208">
        <v>1491.3</v>
      </c>
      <c r="AT14773" s="93"/>
      <c r="AU14773" s="93"/>
      <c r="AV14773" s="93"/>
    </row>
    <row r="14774" spans="35:48" x14ac:dyDescent="0.55000000000000004">
      <c r="AI14774" s="278" t="s">
        <v>69441</v>
      </c>
      <c r="AJ14774" s="279">
        <v>60483.12</v>
      </c>
      <c r="AL14774" s="246" t="s">
        <v>35814</v>
      </c>
      <c r="AM14774" s="247">
        <v>106230.08</v>
      </c>
      <c r="AO14774" s="226" t="s">
        <v>36812</v>
      </c>
      <c r="AP14774" s="227">
        <v>266576.5</v>
      </c>
      <c r="AR14774" s="207" t="s">
        <v>28592</v>
      </c>
      <c r="AS14774" s="208">
        <v>2779</v>
      </c>
      <c r="AT14774" s="93"/>
      <c r="AU14774" s="93"/>
      <c r="AV14774" s="93"/>
    </row>
    <row r="14775" spans="35:48" x14ac:dyDescent="0.55000000000000004">
      <c r="AI14775" s="278" t="s">
        <v>33962</v>
      </c>
      <c r="AJ14775" s="279">
        <v>17377.86</v>
      </c>
      <c r="AL14775" s="246" t="s">
        <v>40685</v>
      </c>
      <c r="AM14775" s="247">
        <v>84000</v>
      </c>
      <c r="AO14775" s="226" t="s">
        <v>54001</v>
      </c>
      <c r="AP14775" s="227">
        <v>540</v>
      </c>
      <c r="AR14775" s="207" t="s">
        <v>28593</v>
      </c>
      <c r="AS14775" s="208">
        <v>303</v>
      </c>
      <c r="AT14775" s="93"/>
      <c r="AU14775" s="93"/>
      <c r="AV14775" s="93"/>
    </row>
    <row r="14776" spans="35:48" x14ac:dyDescent="0.55000000000000004">
      <c r="AI14776" s="278" t="s">
        <v>32554</v>
      </c>
      <c r="AJ14776" s="279">
        <v>206077.82</v>
      </c>
      <c r="AL14776" s="246" t="s">
        <v>65051</v>
      </c>
      <c r="AM14776" s="247">
        <v>27308.92</v>
      </c>
      <c r="AO14776" s="226" t="s">
        <v>29351</v>
      </c>
      <c r="AP14776" s="227">
        <v>91869.9</v>
      </c>
      <c r="AR14776" s="207" t="s">
        <v>28594</v>
      </c>
      <c r="AS14776" s="208">
        <v>1449.46</v>
      </c>
      <c r="AT14776" s="93"/>
      <c r="AU14776" s="93"/>
      <c r="AV14776" s="93"/>
    </row>
    <row r="14777" spans="35:48" x14ac:dyDescent="0.55000000000000004">
      <c r="AI14777" s="278" t="s">
        <v>14009</v>
      </c>
      <c r="AJ14777" s="279">
        <v>14688.28</v>
      </c>
      <c r="AL14777" s="246" t="s">
        <v>54071</v>
      </c>
      <c r="AM14777" s="247">
        <v>187154.69</v>
      </c>
      <c r="AO14777" s="226" t="s">
        <v>36813</v>
      </c>
      <c r="AP14777" s="227">
        <v>54305.65</v>
      </c>
      <c r="AR14777" s="207" t="s">
        <v>28595</v>
      </c>
      <c r="AS14777" s="208">
        <v>10828.54</v>
      </c>
      <c r="AT14777" s="93"/>
      <c r="AU14777" s="93"/>
      <c r="AV14777" s="93"/>
    </row>
    <row r="14778" spans="35:48" x14ac:dyDescent="0.55000000000000004">
      <c r="AI14778" s="278" t="s">
        <v>69442</v>
      </c>
      <c r="AJ14778" s="279">
        <v>60627.7</v>
      </c>
      <c r="AL14778" s="246" t="s">
        <v>62493</v>
      </c>
      <c r="AM14778" s="247">
        <v>473490.55</v>
      </c>
      <c r="AO14778" s="226" t="s">
        <v>35800</v>
      </c>
      <c r="AP14778" s="227">
        <v>228964</v>
      </c>
      <c r="AR14778" s="207" t="s">
        <v>28596</v>
      </c>
      <c r="AS14778" s="208">
        <v>17101</v>
      </c>
      <c r="AT14778" s="93"/>
      <c r="AU14778" s="93"/>
      <c r="AV14778" s="93"/>
    </row>
    <row r="14779" spans="35:48" x14ac:dyDescent="0.55000000000000004">
      <c r="AI14779" s="278" t="s">
        <v>33963</v>
      </c>
      <c r="AJ14779" s="279">
        <v>8062.43</v>
      </c>
      <c r="AL14779" s="246" t="s">
        <v>56675</v>
      </c>
      <c r="AM14779" s="247">
        <v>61960</v>
      </c>
      <c r="AO14779" s="226" t="s">
        <v>39582</v>
      </c>
      <c r="AP14779" s="227">
        <v>20008.84</v>
      </c>
      <c r="AR14779" s="207" t="s">
        <v>28597</v>
      </c>
      <c r="AS14779" s="208">
        <v>2740.68</v>
      </c>
      <c r="AT14779" s="93"/>
      <c r="AU14779" s="93"/>
      <c r="AV14779" s="93"/>
    </row>
    <row r="14780" spans="35:48" x14ac:dyDescent="0.55000000000000004">
      <c r="AI14780" s="278" t="s">
        <v>54492</v>
      </c>
      <c r="AJ14780" s="279">
        <v>960</v>
      </c>
      <c r="AL14780" s="246" t="s">
        <v>65052</v>
      </c>
      <c r="AM14780" s="247">
        <v>25578.68</v>
      </c>
      <c r="AO14780" s="226" t="s">
        <v>34277</v>
      </c>
      <c r="AP14780" s="227">
        <v>434832.25</v>
      </c>
      <c r="AR14780" s="207" t="s">
        <v>28598</v>
      </c>
      <c r="AS14780" s="208">
        <v>2499</v>
      </c>
      <c r="AT14780" s="93"/>
      <c r="AU14780" s="93"/>
      <c r="AV14780" s="93"/>
    </row>
    <row r="14781" spans="35:48" x14ac:dyDescent="0.55000000000000004">
      <c r="AI14781" s="278" t="s">
        <v>43325</v>
      </c>
      <c r="AJ14781" s="279">
        <v>242050</v>
      </c>
      <c r="AL14781" s="246" t="s">
        <v>56676</v>
      </c>
      <c r="AM14781" s="247">
        <v>6130.86</v>
      </c>
      <c r="AO14781" s="226" t="s">
        <v>43052</v>
      </c>
      <c r="AP14781" s="227">
        <v>1660</v>
      </c>
      <c r="AR14781" s="207" t="s">
        <v>28599</v>
      </c>
      <c r="AS14781" s="208">
        <v>1000</v>
      </c>
      <c r="AT14781" s="93"/>
      <c r="AU14781" s="93"/>
      <c r="AV14781" s="93"/>
    </row>
    <row r="14782" spans="35:48" x14ac:dyDescent="0.55000000000000004">
      <c r="AI14782" s="278" t="s">
        <v>36565</v>
      </c>
      <c r="AJ14782" s="279">
        <v>98081.88</v>
      </c>
      <c r="AL14782" s="246" t="s">
        <v>56677</v>
      </c>
      <c r="AM14782" s="247">
        <v>21446.98</v>
      </c>
      <c r="AO14782" s="226" t="s">
        <v>36814</v>
      </c>
      <c r="AP14782" s="227">
        <v>19083.66</v>
      </c>
      <c r="AR14782" s="207" t="s">
        <v>28600</v>
      </c>
      <c r="AS14782" s="208">
        <v>76.510000000000005</v>
      </c>
      <c r="AT14782" s="93"/>
      <c r="AU14782" s="93"/>
      <c r="AV14782" s="93"/>
    </row>
    <row r="14783" spans="35:48" x14ac:dyDescent="0.55000000000000004">
      <c r="AI14783" s="278" t="s">
        <v>69443</v>
      </c>
      <c r="AJ14783" s="279">
        <v>6820.77</v>
      </c>
      <c r="AL14783" s="246" t="s">
        <v>57950</v>
      </c>
      <c r="AM14783" s="247">
        <v>11554.54</v>
      </c>
      <c r="AO14783" s="226" t="s">
        <v>47339</v>
      </c>
      <c r="AP14783" s="227">
        <v>23223.19</v>
      </c>
      <c r="AR14783" s="207" t="s">
        <v>28601</v>
      </c>
      <c r="AS14783" s="208">
        <v>626</v>
      </c>
      <c r="AT14783" s="93"/>
      <c r="AU14783" s="93"/>
      <c r="AV14783" s="93"/>
    </row>
    <row r="14784" spans="35:48" x14ac:dyDescent="0.55000000000000004">
      <c r="AI14784" s="278" t="s">
        <v>58778</v>
      </c>
      <c r="AJ14784" s="279">
        <v>15403.78</v>
      </c>
      <c r="AL14784" s="246" t="s">
        <v>49242</v>
      </c>
      <c r="AM14784" s="247">
        <v>102614.55</v>
      </c>
      <c r="AO14784" s="226" t="s">
        <v>45777</v>
      </c>
      <c r="AP14784" s="227">
        <v>9662.4</v>
      </c>
      <c r="AR14784" s="207" t="s">
        <v>28602</v>
      </c>
      <c r="AS14784" s="208">
        <v>13483.33</v>
      </c>
      <c r="AT14784" s="93"/>
      <c r="AU14784" s="93"/>
      <c r="AV14784" s="93"/>
    </row>
    <row r="14785" spans="35:48" x14ac:dyDescent="0.55000000000000004">
      <c r="AI14785" s="278" t="s">
        <v>35398</v>
      </c>
      <c r="AJ14785" s="279">
        <v>22361.84</v>
      </c>
      <c r="AL14785" s="246" t="s">
        <v>54072</v>
      </c>
      <c r="AM14785" s="247">
        <v>6954.3</v>
      </c>
      <c r="AO14785" s="226" t="s">
        <v>43053</v>
      </c>
      <c r="AP14785" s="227">
        <v>11525</v>
      </c>
      <c r="AR14785" s="207" t="s">
        <v>28603</v>
      </c>
      <c r="AS14785" s="208">
        <v>1875</v>
      </c>
      <c r="AT14785" s="93"/>
      <c r="AU14785" s="93"/>
      <c r="AV14785" s="93"/>
    </row>
    <row r="14786" spans="35:48" x14ac:dyDescent="0.55000000000000004">
      <c r="AI14786" s="278" t="s">
        <v>25220</v>
      </c>
      <c r="AJ14786" s="279">
        <v>31677.22</v>
      </c>
      <c r="AL14786" s="246" t="s">
        <v>65053</v>
      </c>
      <c r="AM14786" s="247">
        <v>-3.2</v>
      </c>
      <c r="AO14786" s="226" t="s">
        <v>43054</v>
      </c>
      <c r="AP14786" s="227">
        <v>881.64</v>
      </c>
      <c r="AR14786" s="207" t="s">
        <v>28604</v>
      </c>
      <c r="AS14786" s="208">
        <v>937.5</v>
      </c>
      <c r="AT14786" s="93"/>
      <c r="AU14786" s="93"/>
      <c r="AV14786" s="93"/>
    </row>
    <row r="14787" spans="35:48" x14ac:dyDescent="0.55000000000000004">
      <c r="AI14787" s="278" t="s">
        <v>14010</v>
      </c>
      <c r="AJ14787" s="279">
        <v>148656.97</v>
      </c>
      <c r="AL14787" s="246" t="s">
        <v>50548</v>
      </c>
      <c r="AM14787" s="247">
        <v>5748</v>
      </c>
      <c r="AO14787" s="226" t="s">
        <v>54002</v>
      </c>
      <c r="AP14787" s="227">
        <v>8737.5400000000009</v>
      </c>
      <c r="AR14787" s="207" t="s">
        <v>28605</v>
      </c>
      <c r="AS14787" s="208">
        <v>1232.3499999999999</v>
      </c>
      <c r="AT14787" s="93"/>
      <c r="AU14787" s="93"/>
      <c r="AV14787" s="93"/>
    </row>
    <row r="14788" spans="35:48" x14ac:dyDescent="0.55000000000000004">
      <c r="AI14788" s="278" t="s">
        <v>25221</v>
      </c>
      <c r="AJ14788" s="279">
        <v>387172.7</v>
      </c>
      <c r="AL14788" s="246" t="s">
        <v>55517</v>
      </c>
      <c r="AM14788" s="247">
        <v>17808.3</v>
      </c>
      <c r="AO14788" s="226" t="s">
        <v>54003</v>
      </c>
      <c r="AP14788" s="227">
        <v>2700</v>
      </c>
      <c r="AR14788" s="207" t="s">
        <v>28606</v>
      </c>
      <c r="AS14788" s="208">
        <v>168.8</v>
      </c>
      <c r="AT14788" s="93"/>
      <c r="AU14788" s="93"/>
      <c r="AV14788" s="93"/>
    </row>
    <row r="14789" spans="35:48" x14ac:dyDescent="0.55000000000000004">
      <c r="AI14789" s="278" t="s">
        <v>32555</v>
      </c>
      <c r="AJ14789" s="279">
        <v>128777.82</v>
      </c>
      <c r="AL14789" s="246" t="s">
        <v>55518</v>
      </c>
      <c r="AM14789" s="247">
        <v>15378</v>
      </c>
      <c r="AO14789" s="226" t="s">
        <v>54004</v>
      </c>
      <c r="AP14789" s="227">
        <v>888.11</v>
      </c>
      <c r="AR14789" s="207" t="s">
        <v>28607</v>
      </c>
      <c r="AS14789" s="208">
        <v>505.04</v>
      </c>
      <c r="AT14789" s="93"/>
      <c r="AU14789" s="93"/>
      <c r="AV14789" s="93"/>
    </row>
    <row r="14790" spans="35:48" x14ac:dyDescent="0.55000000000000004">
      <c r="AI14790" s="278" t="s">
        <v>69444</v>
      </c>
      <c r="AJ14790" s="279">
        <v>29598</v>
      </c>
      <c r="AL14790" s="246" t="s">
        <v>57951</v>
      </c>
      <c r="AM14790" s="247">
        <v>30000</v>
      </c>
      <c r="AO14790" s="226" t="s">
        <v>54005</v>
      </c>
      <c r="AP14790" s="227">
        <v>2147.37</v>
      </c>
      <c r="AR14790" s="207" t="s">
        <v>28608</v>
      </c>
      <c r="AS14790" s="208">
        <v>24209.46</v>
      </c>
      <c r="AT14790" s="93"/>
      <c r="AU14790" s="93"/>
      <c r="AV14790" s="93"/>
    </row>
    <row r="14791" spans="35:48" x14ac:dyDescent="0.55000000000000004">
      <c r="AI14791" s="278" t="s">
        <v>14011</v>
      </c>
      <c r="AJ14791" s="279">
        <v>200921.53</v>
      </c>
      <c r="AL14791" s="246" t="s">
        <v>45841</v>
      </c>
      <c r="AM14791" s="247">
        <v>120</v>
      </c>
      <c r="AO14791" s="226" t="s">
        <v>54006</v>
      </c>
      <c r="AP14791" s="227">
        <v>17563</v>
      </c>
      <c r="AR14791" s="207" t="s">
        <v>28609</v>
      </c>
      <c r="AS14791" s="208">
        <v>598</v>
      </c>
      <c r="AT14791" s="93"/>
      <c r="AU14791" s="93"/>
      <c r="AV14791" s="93"/>
    </row>
    <row r="14792" spans="35:48" x14ac:dyDescent="0.55000000000000004">
      <c r="AI14792" s="278" t="s">
        <v>35399</v>
      </c>
      <c r="AJ14792" s="279">
        <v>16367.47</v>
      </c>
      <c r="AL14792" s="246" t="s">
        <v>45842</v>
      </c>
      <c r="AM14792" s="247">
        <v>10700</v>
      </c>
      <c r="AO14792" s="226" t="s">
        <v>50503</v>
      </c>
      <c r="AP14792" s="227">
        <v>20457.98</v>
      </c>
      <c r="AR14792" s="207" t="s">
        <v>28610</v>
      </c>
      <c r="AS14792" s="208">
        <v>25324.99</v>
      </c>
      <c r="AT14792" s="93"/>
      <c r="AU14792" s="93"/>
      <c r="AV14792" s="93"/>
    </row>
    <row r="14793" spans="35:48" x14ac:dyDescent="0.55000000000000004">
      <c r="AI14793" s="278" t="s">
        <v>25223</v>
      </c>
      <c r="AJ14793" s="279">
        <v>9000</v>
      </c>
      <c r="AL14793" s="246" t="s">
        <v>56678</v>
      </c>
      <c r="AM14793" s="247">
        <v>5800</v>
      </c>
      <c r="AO14793" s="226" t="s">
        <v>54007</v>
      </c>
      <c r="AP14793" s="227">
        <v>8370</v>
      </c>
      <c r="AR14793" s="207" t="s">
        <v>28611</v>
      </c>
      <c r="AS14793" s="208">
        <v>4132.45</v>
      </c>
      <c r="AT14793" s="93"/>
      <c r="AU14793" s="93"/>
      <c r="AV14793" s="93"/>
    </row>
    <row r="14794" spans="35:48" x14ac:dyDescent="0.55000000000000004">
      <c r="AI14794" s="278" t="s">
        <v>69445</v>
      </c>
      <c r="AJ14794" s="279">
        <v>49200</v>
      </c>
      <c r="AL14794" s="246" t="s">
        <v>56679</v>
      </c>
      <c r="AM14794" s="247">
        <v>1600</v>
      </c>
      <c r="AO14794" s="226" t="s">
        <v>54008</v>
      </c>
      <c r="AP14794" s="227">
        <v>640.30999999999995</v>
      </c>
      <c r="AR14794" s="207" t="s">
        <v>14331</v>
      </c>
      <c r="AS14794" s="208">
        <v>13371.53</v>
      </c>
      <c r="AT14794" s="93"/>
      <c r="AU14794" s="93"/>
      <c r="AV14794" s="93"/>
    </row>
    <row r="14795" spans="35:48" x14ac:dyDescent="0.55000000000000004">
      <c r="AI14795" s="278" t="s">
        <v>48515</v>
      </c>
      <c r="AJ14795" s="279">
        <v>57320.49</v>
      </c>
      <c r="AL14795" s="246" t="s">
        <v>39606</v>
      </c>
      <c r="AM14795" s="247">
        <v>1384.65</v>
      </c>
      <c r="AO14795" s="226" t="s">
        <v>54009</v>
      </c>
      <c r="AP14795" s="227">
        <v>1496.61</v>
      </c>
      <c r="AR14795" s="207" t="s">
        <v>28612</v>
      </c>
      <c r="AS14795" s="208">
        <v>40175.699999999997</v>
      </c>
      <c r="AT14795" s="93"/>
      <c r="AU14795" s="93"/>
      <c r="AV14795" s="93"/>
    </row>
    <row r="14796" spans="35:48" x14ac:dyDescent="0.55000000000000004">
      <c r="AI14796" s="278" t="s">
        <v>49398</v>
      </c>
      <c r="AJ14796" s="279">
        <v>31935.96</v>
      </c>
      <c r="AL14796" s="246" t="s">
        <v>36840</v>
      </c>
      <c r="AM14796" s="247">
        <v>3494.28</v>
      </c>
      <c r="AO14796" s="226" t="s">
        <v>49222</v>
      </c>
      <c r="AP14796" s="227">
        <v>16646.689999999999</v>
      </c>
      <c r="AR14796" s="207" t="s">
        <v>28613</v>
      </c>
      <c r="AS14796" s="208">
        <v>3056.16</v>
      </c>
      <c r="AT14796" s="93"/>
      <c r="AU14796" s="93"/>
      <c r="AV14796" s="93"/>
    </row>
    <row r="14797" spans="35:48" x14ac:dyDescent="0.55000000000000004">
      <c r="AI14797" s="278" t="s">
        <v>47569</v>
      </c>
      <c r="AJ14797" s="279">
        <v>45329.3</v>
      </c>
      <c r="AL14797" s="246" t="s">
        <v>62322</v>
      </c>
      <c r="AM14797" s="247">
        <v>345.52</v>
      </c>
      <c r="AO14797" s="226" t="s">
        <v>49223</v>
      </c>
      <c r="AP14797" s="227">
        <v>5400</v>
      </c>
      <c r="AR14797" s="207" t="s">
        <v>28614</v>
      </c>
      <c r="AS14797" s="208">
        <v>15466.46</v>
      </c>
      <c r="AT14797" s="93"/>
      <c r="AU14797" s="93"/>
      <c r="AV14797" s="93"/>
    </row>
    <row r="14798" spans="35:48" x14ac:dyDescent="0.55000000000000004">
      <c r="AI14798" s="278" t="s">
        <v>60099</v>
      </c>
      <c r="AJ14798" s="279">
        <v>2674.51</v>
      </c>
      <c r="AL14798" s="246" t="s">
        <v>36841</v>
      </c>
      <c r="AM14798" s="247">
        <v>280.16000000000003</v>
      </c>
      <c r="AO14798" s="226" t="s">
        <v>49224</v>
      </c>
      <c r="AP14798" s="227">
        <v>1686.53</v>
      </c>
      <c r="AR14798" s="207" t="s">
        <v>28615</v>
      </c>
      <c r="AS14798" s="208">
        <v>22135</v>
      </c>
      <c r="AT14798" s="93"/>
      <c r="AU14798" s="93"/>
      <c r="AV14798" s="93"/>
    </row>
    <row r="14799" spans="35:48" x14ac:dyDescent="0.55000000000000004">
      <c r="AI14799" s="278" t="s">
        <v>25225</v>
      </c>
      <c r="AJ14799" s="279">
        <v>1908.64</v>
      </c>
      <c r="AL14799" s="246" t="s">
        <v>59274</v>
      </c>
      <c r="AM14799" s="247">
        <v>1144</v>
      </c>
      <c r="AO14799" s="226" t="s">
        <v>48336</v>
      </c>
      <c r="AP14799" s="227">
        <v>539.09</v>
      </c>
      <c r="AR14799" s="207" t="s">
        <v>28616</v>
      </c>
      <c r="AS14799" s="208">
        <v>17388.23</v>
      </c>
      <c r="AT14799" s="93"/>
      <c r="AU14799" s="93"/>
      <c r="AV14799" s="93"/>
    </row>
    <row r="14800" spans="35:48" x14ac:dyDescent="0.55000000000000004">
      <c r="AI14800" s="278" t="s">
        <v>54493</v>
      </c>
      <c r="AJ14800" s="279">
        <v>632082.25</v>
      </c>
      <c r="AL14800" s="246" t="s">
        <v>55519</v>
      </c>
      <c r="AM14800" s="247">
        <v>14273.73</v>
      </c>
      <c r="AO14800" s="226" t="s">
        <v>48337</v>
      </c>
      <c r="AP14800" s="227">
        <v>1500</v>
      </c>
      <c r="AR14800" s="207" t="s">
        <v>28617</v>
      </c>
      <c r="AS14800" s="208">
        <v>-14278.23</v>
      </c>
      <c r="AT14800" s="93"/>
      <c r="AU14800" s="93"/>
      <c r="AV14800" s="93"/>
    </row>
    <row r="14801" spans="35:48" x14ac:dyDescent="0.55000000000000004">
      <c r="AI14801" s="278" t="s">
        <v>14012</v>
      </c>
      <c r="AJ14801" s="279">
        <v>516723.63</v>
      </c>
      <c r="AL14801" s="246" t="s">
        <v>59930</v>
      </c>
      <c r="AM14801" s="247">
        <v>17170</v>
      </c>
      <c r="AO14801" s="226" t="s">
        <v>50504</v>
      </c>
      <c r="AP14801" s="227">
        <v>52725.96</v>
      </c>
      <c r="AR14801" s="207" t="s">
        <v>28618</v>
      </c>
      <c r="AS14801" s="208">
        <v>1767.79</v>
      </c>
      <c r="AT14801" s="93"/>
      <c r="AU14801" s="93"/>
      <c r="AV14801" s="93"/>
    </row>
    <row r="14802" spans="35:48" x14ac:dyDescent="0.55000000000000004">
      <c r="AI14802" s="278" t="s">
        <v>69446</v>
      </c>
      <c r="AJ14802" s="279">
        <v>2068.88</v>
      </c>
      <c r="AL14802" s="246" t="s">
        <v>55520</v>
      </c>
      <c r="AM14802" s="247">
        <v>2405.4299999999998</v>
      </c>
      <c r="AO14802" s="226" t="s">
        <v>48338</v>
      </c>
      <c r="AP14802" s="227">
        <v>12522</v>
      </c>
      <c r="AR14802" s="207" t="s">
        <v>28619</v>
      </c>
      <c r="AS14802" s="208">
        <v>7942.26</v>
      </c>
      <c r="AT14802" s="93"/>
      <c r="AU14802" s="93"/>
      <c r="AV14802" s="93"/>
    </row>
    <row r="14803" spans="35:48" x14ac:dyDescent="0.55000000000000004">
      <c r="AI14803" s="278" t="s">
        <v>25226</v>
      </c>
      <c r="AJ14803" s="279">
        <v>27929.54</v>
      </c>
      <c r="AL14803" s="246" t="s">
        <v>62323</v>
      </c>
      <c r="AM14803" s="247">
        <v>6313.95</v>
      </c>
      <c r="AO14803" s="226" t="s">
        <v>54010</v>
      </c>
      <c r="AP14803" s="227">
        <v>660</v>
      </c>
      <c r="AR14803" s="207" t="s">
        <v>28620</v>
      </c>
      <c r="AS14803" s="208">
        <v>2007.69</v>
      </c>
      <c r="AT14803" s="93"/>
      <c r="AU14803" s="93"/>
      <c r="AV14803" s="93"/>
    </row>
    <row r="14804" spans="35:48" x14ac:dyDescent="0.55000000000000004">
      <c r="AI14804" s="278" t="s">
        <v>69447</v>
      </c>
      <c r="AJ14804" s="279">
        <v>442.48</v>
      </c>
      <c r="AL14804" s="246" t="s">
        <v>62324</v>
      </c>
      <c r="AM14804" s="247">
        <v>483.05</v>
      </c>
      <c r="AO14804" s="226" t="s">
        <v>54011</v>
      </c>
      <c r="AP14804" s="227">
        <v>37.86</v>
      </c>
      <c r="AR14804" s="207" t="s">
        <v>28621</v>
      </c>
      <c r="AS14804" s="208">
        <v>21110.95</v>
      </c>
      <c r="AT14804" s="93"/>
      <c r="AU14804" s="93"/>
      <c r="AV14804" s="93"/>
    </row>
    <row r="14805" spans="35:48" x14ac:dyDescent="0.55000000000000004">
      <c r="AI14805" s="278" t="s">
        <v>54495</v>
      </c>
      <c r="AJ14805" s="279">
        <v>19904.47</v>
      </c>
      <c r="AL14805" s="246" t="s">
        <v>59275</v>
      </c>
      <c r="AM14805" s="247">
        <v>4250</v>
      </c>
      <c r="AO14805" s="226" t="s">
        <v>54012</v>
      </c>
      <c r="AP14805" s="227">
        <v>119.31</v>
      </c>
      <c r="AR14805" s="207" t="s">
        <v>28622</v>
      </c>
      <c r="AS14805" s="208">
        <v>5266.29</v>
      </c>
      <c r="AT14805" s="93"/>
      <c r="AU14805" s="93"/>
      <c r="AV14805" s="93"/>
    </row>
    <row r="14806" spans="35:48" x14ac:dyDescent="0.55000000000000004">
      <c r="AI14806" s="278" t="s">
        <v>25227</v>
      </c>
      <c r="AJ14806" s="279">
        <v>141518.48000000001</v>
      </c>
      <c r="AL14806" s="246" t="s">
        <v>59276</v>
      </c>
      <c r="AM14806" s="247">
        <v>274.68</v>
      </c>
      <c r="AO14806" s="226" t="s">
        <v>48339</v>
      </c>
      <c r="AP14806" s="227">
        <v>3168.7</v>
      </c>
      <c r="AR14806" s="207" t="s">
        <v>28623</v>
      </c>
      <c r="AS14806" s="208">
        <v>-20672.53</v>
      </c>
      <c r="AT14806" s="93"/>
      <c r="AU14806" s="93"/>
      <c r="AV14806" s="93"/>
    </row>
    <row r="14807" spans="35:48" x14ac:dyDescent="0.55000000000000004">
      <c r="AI14807" s="278" t="s">
        <v>25228</v>
      </c>
      <c r="AJ14807" s="279">
        <v>7088.6</v>
      </c>
      <c r="AL14807" s="246" t="s">
        <v>59277</v>
      </c>
      <c r="AM14807" s="247">
        <v>104.99</v>
      </c>
      <c r="AO14807" s="226" t="s">
        <v>49225</v>
      </c>
      <c r="AP14807" s="227">
        <v>147.16</v>
      </c>
      <c r="AR14807" s="207" t="s">
        <v>28624</v>
      </c>
      <c r="AS14807" s="208">
        <v>2061.48</v>
      </c>
      <c r="AT14807" s="93"/>
      <c r="AU14807" s="93"/>
      <c r="AV14807" s="93"/>
    </row>
    <row r="14808" spans="35:48" x14ac:dyDescent="0.55000000000000004">
      <c r="AI14808" s="278" t="s">
        <v>46137</v>
      </c>
      <c r="AJ14808" s="279">
        <v>-12094.67</v>
      </c>
      <c r="AL14808" s="246" t="s">
        <v>56680</v>
      </c>
      <c r="AM14808" s="247">
        <v>392701.73</v>
      </c>
      <c r="AO14808" s="226" t="s">
        <v>45778</v>
      </c>
      <c r="AP14808" s="227">
        <v>102000</v>
      </c>
      <c r="AR14808" s="207" t="s">
        <v>28625</v>
      </c>
      <c r="AS14808" s="208">
        <v>13344.76</v>
      </c>
      <c r="AT14808" s="93"/>
      <c r="AU14808" s="93"/>
      <c r="AV14808" s="93"/>
    </row>
    <row r="14809" spans="35:48" x14ac:dyDescent="0.55000000000000004">
      <c r="AI14809" s="278" t="s">
        <v>49400</v>
      </c>
      <c r="AJ14809" s="279">
        <v>187800</v>
      </c>
      <c r="AL14809" s="246" t="s">
        <v>58355</v>
      </c>
      <c r="AM14809" s="247">
        <v>11162.43</v>
      </c>
      <c r="AO14809" s="226" t="s">
        <v>45779</v>
      </c>
      <c r="AP14809" s="227">
        <v>7802.46</v>
      </c>
      <c r="AR14809" s="207" t="s">
        <v>28626</v>
      </c>
      <c r="AS14809" s="208">
        <v>3819.21</v>
      </c>
      <c r="AT14809" s="93"/>
      <c r="AU14809" s="93"/>
      <c r="AV14809" s="93"/>
    </row>
    <row r="14810" spans="35:48" x14ac:dyDescent="0.55000000000000004">
      <c r="AI14810" s="278" t="s">
        <v>50742</v>
      </c>
      <c r="AJ14810" s="279">
        <v>266026.98</v>
      </c>
      <c r="AL14810" s="246" t="s">
        <v>35815</v>
      </c>
      <c r="AM14810" s="247">
        <v>4675</v>
      </c>
      <c r="AO14810" s="226" t="s">
        <v>43055</v>
      </c>
      <c r="AP14810" s="227">
        <v>893.68</v>
      </c>
      <c r="AR14810" s="207" t="s">
        <v>28627</v>
      </c>
      <c r="AS14810" s="208">
        <v>40175.699999999997</v>
      </c>
      <c r="AT14810" s="93"/>
      <c r="AU14810" s="93"/>
      <c r="AV14810" s="93"/>
    </row>
    <row r="14811" spans="35:48" x14ac:dyDescent="0.55000000000000004">
      <c r="AI14811" s="278" t="s">
        <v>56841</v>
      </c>
      <c r="AJ14811" s="279">
        <v>126058.5</v>
      </c>
      <c r="AL14811" s="246" t="s">
        <v>29846</v>
      </c>
      <c r="AM14811" s="247">
        <v>6223.75</v>
      </c>
      <c r="AO14811" s="226" t="s">
        <v>45780</v>
      </c>
      <c r="AP14811" s="227">
        <v>39843.919999999998</v>
      </c>
      <c r="AR14811" s="207" t="s">
        <v>28628</v>
      </c>
      <c r="AS14811" s="208">
        <v>3819.21</v>
      </c>
      <c r="AT14811" s="93"/>
      <c r="AU14811" s="93"/>
      <c r="AV14811" s="93"/>
    </row>
    <row r="14812" spans="35:48" x14ac:dyDescent="0.55000000000000004">
      <c r="AI14812" s="278" t="s">
        <v>56842</v>
      </c>
      <c r="AJ14812" s="279">
        <v>69141.53</v>
      </c>
      <c r="AL14812" s="246" t="s">
        <v>35817</v>
      </c>
      <c r="AM14812" s="247">
        <v>45000</v>
      </c>
      <c r="AO14812" s="226" t="s">
        <v>45781</v>
      </c>
      <c r="AP14812" s="227">
        <v>3048.08</v>
      </c>
      <c r="AR14812" s="207" t="s">
        <v>28629</v>
      </c>
      <c r="AS14812" s="208">
        <v>3056.16</v>
      </c>
      <c r="AT14812" s="93"/>
      <c r="AU14812" s="93"/>
      <c r="AV14812" s="93"/>
    </row>
    <row r="14813" spans="35:48" x14ac:dyDescent="0.55000000000000004">
      <c r="AI14813" s="278" t="s">
        <v>46139</v>
      </c>
      <c r="AJ14813" s="279">
        <v>34744.29</v>
      </c>
      <c r="AL14813" s="246" t="s">
        <v>35818</v>
      </c>
      <c r="AM14813" s="247">
        <v>52060</v>
      </c>
      <c r="AO14813" s="226" t="s">
        <v>29390</v>
      </c>
      <c r="AP14813" s="227">
        <v>9865</v>
      </c>
      <c r="AR14813" s="207" t="s">
        <v>28630</v>
      </c>
      <c r="AS14813" s="208">
        <v>56454.5</v>
      </c>
      <c r="AT14813" s="93"/>
      <c r="AU14813" s="93"/>
      <c r="AV14813" s="93"/>
    </row>
    <row r="14814" spans="35:48" x14ac:dyDescent="0.55000000000000004">
      <c r="AI14814" s="278" t="s">
        <v>55641</v>
      </c>
      <c r="AJ14814" s="279">
        <v>8127.06</v>
      </c>
      <c r="AL14814" s="246" t="s">
        <v>40688</v>
      </c>
      <c r="AM14814" s="247">
        <v>4088.75</v>
      </c>
      <c r="AO14814" s="226" t="s">
        <v>54013</v>
      </c>
      <c r="AP14814" s="227">
        <v>1740</v>
      </c>
      <c r="AR14814" s="207" t="s">
        <v>28631</v>
      </c>
      <c r="AS14814" s="208">
        <v>17234.25</v>
      </c>
      <c r="AT14814" s="93"/>
      <c r="AU14814" s="93"/>
      <c r="AV14814" s="93"/>
    </row>
    <row r="14815" spans="35:48" x14ac:dyDescent="0.55000000000000004">
      <c r="AI14815" s="278" t="s">
        <v>14019</v>
      </c>
      <c r="AJ14815" s="279">
        <v>37988.03</v>
      </c>
      <c r="AL14815" s="246" t="s">
        <v>40689</v>
      </c>
      <c r="AM14815" s="247">
        <v>41892.25</v>
      </c>
      <c r="AO14815" s="226" t="s">
        <v>29391</v>
      </c>
      <c r="AP14815" s="227">
        <v>887.79</v>
      </c>
      <c r="AR14815" s="207" t="s">
        <v>28632</v>
      </c>
      <c r="AS14815" s="208">
        <v>2007.69</v>
      </c>
      <c r="AT14815" s="93"/>
      <c r="AU14815" s="93"/>
      <c r="AV14815" s="93"/>
    </row>
    <row r="14816" spans="35:48" x14ac:dyDescent="0.55000000000000004">
      <c r="AI14816" s="278" t="s">
        <v>55642</v>
      </c>
      <c r="AJ14816" s="279">
        <v>2770.61</v>
      </c>
      <c r="AL14816" s="246" t="s">
        <v>35819</v>
      </c>
      <c r="AM14816" s="247">
        <v>7200</v>
      </c>
      <c r="AO14816" s="226" t="s">
        <v>29392</v>
      </c>
      <c r="AP14816" s="227">
        <v>2349.9499999999998</v>
      </c>
      <c r="AR14816" s="207" t="s">
        <v>28633</v>
      </c>
      <c r="AS14816" s="208">
        <v>-20672.53</v>
      </c>
      <c r="AT14816" s="93"/>
      <c r="AU14816" s="93"/>
      <c r="AV14816" s="93"/>
    </row>
    <row r="14817" spans="35:48" x14ac:dyDescent="0.55000000000000004">
      <c r="AI14817" s="278" t="s">
        <v>62906</v>
      </c>
      <c r="AJ14817" s="279">
        <v>3414.03</v>
      </c>
      <c r="AL14817" s="246" t="s">
        <v>35820</v>
      </c>
      <c r="AM14817" s="247">
        <v>7947</v>
      </c>
      <c r="AO14817" s="226" t="s">
        <v>29393</v>
      </c>
      <c r="AP14817" s="227">
        <v>58.27</v>
      </c>
      <c r="AR14817" s="207" t="s">
        <v>28634</v>
      </c>
      <c r="AS14817" s="208">
        <v>19449.71</v>
      </c>
      <c r="AT14817" s="93"/>
      <c r="AU14817" s="93"/>
      <c r="AV14817" s="93"/>
    </row>
    <row r="14818" spans="35:48" x14ac:dyDescent="0.55000000000000004">
      <c r="AI14818" s="278" t="s">
        <v>62907</v>
      </c>
      <c r="AJ14818" s="279">
        <v>172.22</v>
      </c>
      <c r="AL14818" s="246" t="s">
        <v>40693</v>
      </c>
      <c r="AM14818" s="247">
        <v>73500</v>
      </c>
      <c r="AO14818" s="226" t="s">
        <v>45782</v>
      </c>
      <c r="AP14818" s="227">
        <v>1253.74</v>
      </c>
      <c r="AR14818" s="207" t="s">
        <v>28635</v>
      </c>
      <c r="AS14818" s="208">
        <v>-933.47</v>
      </c>
      <c r="AT14818" s="93"/>
      <c r="AU14818" s="93"/>
      <c r="AV14818" s="93"/>
    </row>
    <row r="14819" spans="35:48" x14ac:dyDescent="0.55000000000000004">
      <c r="AI14819" s="278" t="s">
        <v>25240</v>
      </c>
      <c r="AJ14819" s="279">
        <v>719713.41</v>
      </c>
      <c r="AL14819" s="246" t="s">
        <v>57952</v>
      </c>
      <c r="AM14819" s="247">
        <v>1920.92</v>
      </c>
      <c r="AO14819" s="226" t="s">
        <v>43056</v>
      </c>
      <c r="AP14819" s="227">
        <v>81000</v>
      </c>
      <c r="AR14819" s="207" t="s">
        <v>28636</v>
      </c>
      <c r="AS14819" s="208">
        <v>4999.51</v>
      </c>
      <c r="AT14819" s="93"/>
      <c r="AU14819" s="93"/>
      <c r="AV14819" s="93"/>
    </row>
    <row r="14820" spans="35:48" x14ac:dyDescent="0.55000000000000004">
      <c r="AI14820" s="278" t="s">
        <v>25241</v>
      </c>
      <c r="AJ14820" s="279">
        <v>139818.1</v>
      </c>
      <c r="AL14820" s="246" t="s">
        <v>36845</v>
      </c>
      <c r="AM14820" s="247">
        <v>224030.38</v>
      </c>
      <c r="AO14820" s="226" t="s">
        <v>45783</v>
      </c>
      <c r="AP14820" s="227">
        <v>8000</v>
      </c>
      <c r="AR14820" s="207" t="s">
        <v>28637</v>
      </c>
      <c r="AS14820" s="208">
        <v>382.49</v>
      </c>
      <c r="AT14820" s="93"/>
      <c r="AU14820" s="93"/>
      <c r="AV14820" s="93"/>
    </row>
    <row r="14821" spans="35:48" x14ac:dyDescent="0.55000000000000004">
      <c r="AI14821" s="278" t="s">
        <v>25247</v>
      </c>
      <c r="AJ14821" s="279">
        <v>106250</v>
      </c>
      <c r="AL14821" s="246" t="s">
        <v>29869</v>
      </c>
      <c r="AM14821" s="247">
        <v>34155.39</v>
      </c>
      <c r="AO14821" s="226" t="s">
        <v>45784</v>
      </c>
      <c r="AP14821" s="227">
        <v>612</v>
      </c>
      <c r="AR14821" s="207" t="s">
        <v>28638</v>
      </c>
      <c r="AS14821" s="208">
        <v>1354</v>
      </c>
      <c r="AT14821" s="93"/>
      <c r="AU14821" s="93"/>
      <c r="AV14821" s="93"/>
    </row>
    <row r="14822" spans="35:48" x14ac:dyDescent="0.55000000000000004">
      <c r="AI14822" s="278" t="s">
        <v>25334</v>
      </c>
      <c r="AJ14822" s="279">
        <v>580822.39</v>
      </c>
      <c r="AL14822" s="246" t="s">
        <v>35821</v>
      </c>
      <c r="AM14822" s="247">
        <v>100871.63</v>
      </c>
      <c r="AO14822" s="226" t="s">
        <v>43057</v>
      </c>
      <c r="AP14822" s="227">
        <v>82462.52</v>
      </c>
      <c r="AR14822" s="207" t="s">
        <v>28639</v>
      </c>
      <c r="AS14822" s="208">
        <v>10336</v>
      </c>
      <c r="AT14822" s="93"/>
      <c r="AU14822" s="93"/>
      <c r="AV14822" s="93"/>
    </row>
    <row r="14823" spans="35:48" x14ac:dyDescent="0.55000000000000004">
      <c r="AI14823" s="278" t="s">
        <v>43326</v>
      </c>
      <c r="AJ14823" s="279">
        <v>224066.95</v>
      </c>
      <c r="AL14823" s="246" t="s">
        <v>35822</v>
      </c>
      <c r="AM14823" s="247">
        <v>26023.18</v>
      </c>
      <c r="AO14823" s="226" t="s">
        <v>43058</v>
      </c>
      <c r="AP14823" s="227">
        <v>6349.48</v>
      </c>
      <c r="AR14823" s="207" t="s">
        <v>28640</v>
      </c>
      <c r="AS14823" s="208">
        <v>336.9</v>
      </c>
      <c r="AT14823" s="93"/>
      <c r="AU14823" s="93"/>
      <c r="AV14823" s="93"/>
    </row>
    <row r="14824" spans="35:48" x14ac:dyDescent="0.55000000000000004">
      <c r="AI14824" s="278" t="s">
        <v>25340</v>
      </c>
      <c r="AJ14824" s="279">
        <v>257423.08</v>
      </c>
      <c r="AL14824" s="246" t="s">
        <v>34306</v>
      </c>
      <c r="AM14824" s="247">
        <v>2265239.25</v>
      </c>
      <c r="AO14824" s="226" t="s">
        <v>29413</v>
      </c>
      <c r="AP14824" s="227">
        <v>73</v>
      </c>
      <c r="AR14824" s="207" t="s">
        <v>28641</v>
      </c>
      <c r="AS14824" s="208">
        <v>5040.96</v>
      </c>
      <c r="AT14824" s="93"/>
      <c r="AU14824" s="93"/>
      <c r="AV14824" s="93"/>
    </row>
    <row r="14825" spans="35:48" x14ac:dyDescent="0.55000000000000004">
      <c r="AI14825" s="278" t="s">
        <v>25341</v>
      </c>
      <c r="AJ14825" s="279">
        <v>5553.46</v>
      </c>
      <c r="AL14825" s="246" t="s">
        <v>43104</v>
      </c>
      <c r="AM14825" s="247">
        <v>4217.58</v>
      </c>
      <c r="AO14825" s="226" t="s">
        <v>50505</v>
      </c>
      <c r="AP14825" s="227">
        <v>67833.48</v>
      </c>
      <c r="AR14825" s="207" t="s">
        <v>28642</v>
      </c>
      <c r="AS14825" s="208">
        <v>1147</v>
      </c>
      <c r="AT14825" s="93"/>
      <c r="AU14825" s="93"/>
      <c r="AV14825" s="93"/>
    </row>
    <row r="14826" spans="35:48" x14ac:dyDescent="0.55000000000000004">
      <c r="AI14826" s="278" t="s">
        <v>25342</v>
      </c>
      <c r="AJ14826" s="279">
        <v>11570</v>
      </c>
      <c r="AL14826" s="246" t="s">
        <v>29870</v>
      </c>
      <c r="AM14826" s="247">
        <v>243457.28</v>
      </c>
      <c r="AO14826" s="226" t="s">
        <v>48340</v>
      </c>
      <c r="AP14826" s="227">
        <v>19774.98</v>
      </c>
      <c r="AR14826" s="207" t="s">
        <v>28643</v>
      </c>
      <c r="AS14826" s="208">
        <v>315.57</v>
      </c>
      <c r="AT14826" s="93"/>
      <c r="AU14826" s="93"/>
      <c r="AV14826" s="93"/>
    </row>
    <row r="14827" spans="35:48" x14ac:dyDescent="0.55000000000000004">
      <c r="AI14827" s="278" t="s">
        <v>14032</v>
      </c>
      <c r="AJ14827" s="279">
        <v>70494.03</v>
      </c>
      <c r="AL14827" s="246" t="s">
        <v>58711</v>
      </c>
      <c r="AM14827" s="247">
        <v>789943.22</v>
      </c>
      <c r="AO14827" s="226" t="s">
        <v>48341</v>
      </c>
      <c r="AP14827" s="227">
        <v>154412.57999999999</v>
      </c>
      <c r="AR14827" s="207" t="s">
        <v>28644</v>
      </c>
      <c r="AS14827" s="208">
        <v>1920.85</v>
      </c>
      <c r="AT14827" s="93"/>
      <c r="AU14827" s="93"/>
      <c r="AV14827" s="93"/>
    </row>
    <row r="14828" spans="35:48" x14ac:dyDescent="0.55000000000000004">
      <c r="AI14828" s="278" t="s">
        <v>25345</v>
      </c>
      <c r="AJ14828" s="279">
        <v>11325</v>
      </c>
      <c r="AL14828" s="246" t="s">
        <v>35823</v>
      </c>
      <c r="AM14828" s="247">
        <v>351111.59</v>
      </c>
      <c r="AO14828" s="226" t="s">
        <v>48342</v>
      </c>
      <c r="AP14828" s="227">
        <v>101291.74</v>
      </c>
      <c r="AR14828" s="207" t="s">
        <v>28645</v>
      </c>
      <c r="AS14828" s="208">
        <v>1610.58</v>
      </c>
      <c r="AT14828" s="93"/>
      <c r="AU14828" s="93"/>
      <c r="AV14828" s="93"/>
    </row>
    <row r="14829" spans="35:48" x14ac:dyDescent="0.55000000000000004">
      <c r="AI14829" s="278" t="s">
        <v>35408</v>
      </c>
      <c r="AJ14829" s="279">
        <v>5499600</v>
      </c>
      <c r="AL14829" s="246" t="s">
        <v>43105</v>
      </c>
      <c r="AM14829" s="247">
        <v>175828.5</v>
      </c>
      <c r="AO14829" s="226" t="s">
        <v>48343</v>
      </c>
      <c r="AP14829" s="227">
        <v>47190.34</v>
      </c>
      <c r="AR14829" s="207" t="s">
        <v>28646</v>
      </c>
      <c r="AS14829" s="208">
        <v>330</v>
      </c>
      <c r="AT14829" s="93"/>
      <c r="AU14829" s="93"/>
      <c r="AV14829" s="93"/>
    </row>
    <row r="14830" spans="35:48" x14ac:dyDescent="0.55000000000000004">
      <c r="AI14830" s="278" t="s">
        <v>40866</v>
      </c>
      <c r="AJ14830" s="279">
        <v>1515867.37</v>
      </c>
      <c r="AL14830" s="246" t="s">
        <v>35824</v>
      </c>
      <c r="AM14830" s="247">
        <v>147595.17000000001</v>
      </c>
      <c r="AO14830" s="226" t="s">
        <v>48344</v>
      </c>
      <c r="AP14830" s="227">
        <v>42608.62</v>
      </c>
      <c r="AR14830" s="207" t="s">
        <v>28647</v>
      </c>
      <c r="AS14830" s="208">
        <v>2205.52</v>
      </c>
      <c r="AT14830" s="93"/>
      <c r="AU14830" s="93"/>
      <c r="AV14830" s="93"/>
    </row>
    <row r="14831" spans="35:48" x14ac:dyDescent="0.55000000000000004">
      <c r="AI14831" s="278" t="s">
        <v>69448</v>
      </c>
      <c r="AJ14831" s="279">
        <v>798.44</v>
      </c>
      <c r="AL14831" s="246" t="s">
        <v>45848</v>
      </c>
      <c r="AM14831" s="247">
        <v>34627.83</v>
      </c>
      <c r="AO14831" s="226" t="s">
        <v>48345</v>
      </c>
      <c r="AP14831" s="227">
        <v>33059.51</v>
      </c>
      <c r="AR14831" s="207" t="s">
        <v>28648</v>
      </c>
      <c r="AS14831" s="208">
        <v>10511.44</v>
      </c>
      <c r="AT14831" s="93"/>
      <c r="AU14831" s="93"/>
      <c r="AV14831" s="93"/>
    </row>
    <row r="14832" spans="35:48" x14ac:dyDescent="0.55000000000000004">
      <c r="AI14832" s="278" t="s">
        <v>25349</v>
      </c>
      <c r="AJ14832" s="279">
        <v>142188.68</v>
      </c>
      <c r="AL14832" s="246" t="s">
        <v>43106</v>
      </c>
      <c r="AM14832" s="247">
        <v>1298505.78</v>
      </c>
      <c r="AO14832" s="226" t="s">
        <v>50506</v>
      </c>
      <c r="AP14832" s="227">
        <v>8057.28</v>
      </c>
      <c r="AR14832" s="207" t="s">
        <v>28649</v>
      </c>
      <c r="AS14832" s="208">
        <v>100</v>
      </c>
      <c r="AT14832" s="93"/>
      <c r="AU14832" s="93"/>
      <c r="AV14832" s="93"/>
    </row>
    <row r="14833" spans="35:48" x14ac:dyDescent="0.55000000000000004">
      <c r="AI14833" s="278" t="s">
        <v>25350</v>
      </c>
      <c r="AJ14833" s="279">
        <v>12600</v>
      </c>
      <c r="AL14833" s="246" t="s">
        <v>59931</v>
      </c>
      <c r="AM14833" s="247">
        <v>-164672</v>
      </c>
      <c r="AO14833" s="226" t="s">
        <v>50507</v>
      </c>
      <c r="AP14833" s="227">
        <v>2681</v>
      </c>
      <c r="AR14833" s="207" t="s">
        <v>28650</v>
      </c>
      <c r="AS14833" s="208">
        <v>2584.9499999999998</v>
      </c>
      <c r="AT14833" s="93"/>
      <c r="AU14833" s="93"/>
      <c r="AV14833" s="93"/>
    </row>
    <row r="14834" spans="35:48" x14ac:dyDescent="0.55000000000000004">
      <c r="AI14834" s="278" t="s">
        <v>25351</v>
      </c>
      <c r="AJ14834" s="279">
        <v>1060455.17</v>
      </c>
      <c r="AL14834" s="246" t="s">
        <v>36846</v>
      </c>
      <c r="AM14834" s="247">
        <v>902285.73</v>
      </c>
      <c r="AO14834" s="226" t="s">
        <v>49226</v>
      </c>
      <c r="AP14834" s="227">
        <v>47943.83</v>
      </c>
      <c r="AR14834" s="207" t="s">
        <v>14332</v>
      </c>
      <c r="AS14834" s="208">
        <v>2160.52</v>
      </c>
      <c r="AT14834" s="93"/>
      <c r="AU14834" s="93"/>
      <c r="AV14834" s="93"/>
    </row>
    <row r="14835" spans="35:48" x14ac:dyDescent="0.55000000000000004">
      <c r="AI14835" s="278" t="s">
        <v>14035</v>
      </c>
      <c r="AJ14835" s="279">
        <v>707881.51</v>
      </c>
      <c r="AL14835" s="246" t="s">
        <v>55521</v>
      </c>
      <c r="AM14835" s="247">
        <v>215239.69</v>
      </c>
      <c r="AO14835" s="226" t="s">
        <v>49227</v>
      </c>
      <c r="AP14835" s="227">
        <v>4722</v>
      </c>
      <c r="AR14835" s="207" t="s">
        <v>28651</v>
      </c>
      <c r="AS14835" s="208">
        <v>30000</v>
      </c>
      <c r="AT14835" s="93"/>
      <c r="AU14835" s="93"/>
      <c r="AV14835" s="93"/>
    </row>
    <row r="14836" spans="35:48" x14ac:dyDescent="0.55000000000000004">
      <c r="AI14836" s="278" t="s">
        <v>14036</v>
      </c>
      <c r="AJ14836" s="279">
        <v>889477.38</v>
      </c>
      <c r="AL14836" s="246" t="s">
        <v>55522</v>
      </c>
      <c r="AM14836" s="247">
        <v>41828.620000000003</v>
      </c>
      <c r="AO14836" s="226" t="s">
        <v>49228</v>
      </c>
      <c r="AP14836" s="227">
        <v>22458.38</v>
      </c>
      <c r="AR14836" s="207" t="s">
        <v>28652</v>
      </c>
      <c r="AS14836" s="208">
        <v>481.25</v>
      </c>
      <c r="AT14836" s="93"/>
      <c r="AU14836" s="93"/>
      <c r="AV14836" s="93"/>
    </row>
    <row r="14837" spans="35:48" x14ac:dyDescent="0.55000000000000004">
      <c r="AI14837" s="278" t="s">
        <v>14037</v>
      </c>
      <c r="AJ14837" s="279">
        <v>115623.28</v>
      </c>
      <c r="AL14837" s="246" t="s">
        <v>55523</v>
      </c>
      <c r="AM14837" s="247">
        <v>19665.89</v>
      </c>
      <c r="AO14837" s="226" t="s">
        <v>50508</v>
      </c>
      <c r="AP14837" s="227">
        <v>43443.97</v>
      </c>
      <c r="AR14837" s="207" t="s">
        <v>28653</v>
      </c>
      <c r="AS14837" s="208">
        <v>10000</v>
      </c>
      <c r="AT14837" s="93"/>
      <c r="AU14837" s="93"/>
      <c r="AV14837" s="93"/>
    </row>
    <row r="14838" spans="35:48" x14ac:dyDescent="0.55000000000000004">
      <c r="AI14838" s="278" t="s">
        <v>25353</v>
      </c>
      <c r="AJ14838" s="279">
        <v>180088.08</v>
      </c>
      <c r="AL14838" s="246" t="s">
        <v>55524</v>
      </c>
      <c r="AM14838" s="247">
        <v>58042.33</v>
      </c>
      <c r="AO14838" s="226" t="s">
        <v>49229</v>
      </c>
      <c r="AP14838" s="227">
        <v>5747.01</v>
      </c>
      <c r="AR14838" s="207" t="s">
        <v>28654</v>
      </c>
      <c r="AS14838" s="208">
        <v>34999.51</v>
      </c>
      <c r="AT14838" s="93"/>
      <c r="AU14838" s="93"/>
      <c r="AV14838" s="93"/>
    </row>
    <row r="14839" spans="35:48" x14ac:dyDescent="0.55000000000000004">
      <c r="AI14839" s="278" t="s">
        <v>25354</v>
      </c>
      <c r="AJ14839" s="279">
        <v>7687.1</v>
      </c>
      <c r="AL14839" s="246" t="s">
        <v>56681</v>
      </c>
      <c r="AM14839" s="247">
        <v>125000</v>
      </c>
      <c r="AO14839" s="226" t="s">
        <v>50509</v>
      </c>
      <c r="AP14839" s="227">
        <v>47223.64</v>
      </c>
      <c r="AR14839" s="207" t="s">
        <v>28655</v>
      </c>
      <c r="AS14839" s="208">
        <v>382.49</v>
      </c>
      <c r="AT14839" s="93"/>
      <c r="AU14839" s="93"/>
      <c r="AV14839" s="93"/>
    </row>
    <row r="14840" spans="35:48" x14ac:dyDescent="0.55000000000000004">
      <c r="AI14840" s="278" t="s">
        <v>25357</v>
      </c>
      <c r="AJ14840" s="279">
        <v>246971.57</v>
      </c>
      <c r="AL14840" s="246" t="s">
        <v>60833</v>
      </c>
      <c r="AM14840" s="247">
        <v>4816.3</v>
      </c>
      <c r="AO14840" s="226" t="s">
        <v>50510</v>
      </c>
      <c r="AP14840" s="227">
        <v>20524</v>
      </c>
      <c r="AR14840" s="207" t="s">
        <v>28656</v>
      </c>
      <c r="AS14840" s="208">
        <v>1126.82</v>
      </c>
      <c r="AT14840" s="93"/>
      <c r="AU14840" s="93"/>
      <c r="AV14840" s="93"/>
    </row>
    <row r="14841" spans="35:48" x14ac:dyDescent="0.55000000000000004">
      <c r="AI14841" s="278" t="s">
        <v>50743</v>
      </c>
      <c r="AJ14841" s="279">
        <v>2474.9699999999998</v>
      </c>
      <c r="AL14841" s="246" t="s">
        <v>59932</v>
      </c>
      <c r="AM14841" s="247">
        <v>-543.16</v>
      </c>
      <c r="AO14841" s="226" t="s">
        <v>50511</v>
      </c>
      <c r="AP14841" s="227">
        <v>97114.03</v>
      </c>
      <c r="AR14841" s="207" t="s">
        <v>28657</v>
      </c>
      <c r="AS14841" s="208">
        <v>5480.37</v>
      </c>
      <c r="AT14841" s="93"/>
      <c r="AU14841" s="93"/>
      <c r="AV14841" s="93"/>
    </row>
    <row r="14842" spans="35:48" x14ac:dyDescent="0.55000000000000004">
      <c r="AI14842" s="278" t="s">
        <v>55643</v>
      </c>
      <c r="AJ14842" s="279">
        <v>6023.91</v>
      </c>
      <c r="AL14842" s="246" t="s">
        <v>55525</v>
      </c>
      <c r="AM14842" s="247">
        <v>40688.31</v>
      </c>
      <c r="AO14842" s="226" t="s">
        <v>50512</v>
      </c>
      <c r="AP14842" s="227">
        <v>41987</v>
      </c>
      <c r="AR14842" s="207" t="s">
        <v>28658</v>
      </c>
      <c r="AS14842" s="208">
        <v>15552.4</v>
      </c>
      <c r="AT14842" s="93"/>
      <c r="AU14842" s="93"/>
      <c r="AV14842" s="93"/>
    </row>
    <row r="14843" spans="35:48" x14ac:dyDescent="0.55000000000000004">
      <c r="AI14843" s="278" t="s">
        <v>63513</v>
      </c>
      <c r="AJ14843" s="279">
        <v>1117.24</v>
      </c>
      <c r="AL14843" s="246" t="s">
        <v>54076</v>
      </c>
      <c r="AM14843" s="247">
        <v>3112.67</v>
      </c>
      <c r="AO14843" s="226" t="s">
        <v>45785</v>
      </c>
      <c r="AP14843" s="227">
        <v>30900.55</v>
      </c>
      <c r="AR14843" s="207" t="s">
        <v>28659</v>
      </c>
      <c r="AS14843" s="208">
        <v>10100</v>
      </c>
      <c r="AT14843" s="93"/>
      <c r="AU14843" s="93"/>
      <c r="AV14843" s="93"/>
    </row>
    <row r="14844" spans="35:48" x14ac:dyDescent="0.55000000000000004">
      <c r="AI14844" s="278" t="s">
        <v>69449</v>
      </c>
      <c r="AJ14844" s="279">
        <v>87670</v>
      </c>
      <c r="AL14844" s="246" t="s">
        <v>54077</v>
      </c>
      <c r="AM14844" s="247">
        <v>9968.64</v>
      </c>
      <c r="AO14844" s="226" t="s">
        <v>45786</v>
      </c>
      <c r="AP14844" s="227">
        <v>2470.9499999999998</v>
      </c>
      <c r="AR14844" s="207" t="s">
        <v>28660</v>
      </c>
      <c r="AS14844" s="208">
        <v>4195.53</v>
      </c>
      <c r="AT14844" s="93"/>
      <c r="AU14844" s="93"/>
      <c r="AV14844" s="93"/>
    </row>
    <row r="14845" spans="35:48" x14ac:dyDescent="0.55000000000000004">
      <c r="AI14845" s="278" t="s">
        <v>59341</v>
      </c>
      <c r="AJ14845" s="279">
        <v>18528.52</v>
      </c>
      <c r="AL14845" s="246" t="s">
        <v>58356</v>
      </c>
      <c r="AM14845" s="247">
        <v>50168.13</v>
      </c>
      <c r="AO14845" s="226" t="s">
        <v>45787</v>
      </c>
      <c r="AP14845" s="227">
        <v>22000</v>
      </c>
      <c r="AR14845" s="207" t="s">
        <v>14333</v>
      </c>
      <c r="AS14845" s="208">
        <v>13980.42</v>
      </c>
      <c r="AT14845" s="93"/>
      <c r="AU14845" s="93"/>
      <c r="AV14845" s="93"/>
    </row>
    <row r="14846" spans="35:48" x14ac:dyDescent="0.55000000000000004">
      <c r="AI14846" s="278" t="s">
        <v>25358</v>
      </c>
      <c r="AJ14846" s="279">
        <v>2041386.47</v>
      </c>
      <c r="AL14846" s="246" t="s">
        <v>56682</v>
      </c>
      <c r="AM14846" s="247">
        <v>1010</v>
      </c>
      <c r="AO14846" s="226" t="s">
        <v>45788</v>
      </c>
      <c r="AP14846" s="227">
        <v>1683</v>
      </c>
      <c r="AR14846" s="207" t="s">
        <v>28661</v>
      </c>
      <c r="AS14846" s="208">
        <v>11028</v>
      </c>
      <c r="AT14846" s="93"/>
      <c r="AU14846" s="93"/>
      <c r="AV14846" s="93"/>
    </row>
    <row r="14847" spans="35:48" x14ac:dyDescent="0.55000000000000004">
      <c r="AI14847" s="278" t="s">
        <v>14038</v>
      </c>
      <c r="AJ14847" s="279">
        <v>430942.75</v>
      </c>
      <c r="AL14847" s="246" t="s">
        <v>56683</v>
      </c>
      <c r="AM14847" s="247">
        <v>4500</v>
      </c>
      <c r="AO14847" s="226" t="s">
        <v>29425</v>
      </c>
      <c r="AP14847" s="227">
        <v>10155.32</v>
      </c>
      <c r="AR14847" s="207" t="s">
        <v>28662</v>
      </c>
      <c r="AS14847" s="208">
        <v>734</v>
      </c>
      <c r="AT14847" s="93"/>
      <c r="AU14847" s="93"/>
      <c r="AV14847" s="93"/>
    </row>
    <row r="14848" spans="35:48" x14ac:dyDescent="0.55000000000000004">
      <c r="AI14848" s="278" t="s">
        <v>25359</v>
      </c>
      <c r="AJ14848" s="279">
        <v>1232464.28</v>
      </c>
      <c r="AL14848" s="246" t="s">
        <v>60834</v>
      </c>
      <c r="AM14848" s="247">
        <v>649.01</v>
      </c>
      <c r="AO14848" s="226" t="s">
        <v>54014</v>
      </c>
      <c r="AP14848" s="227">
        <v>3461.54</v>
      </c>
      <c r="AR14848" s="207" t="s">
        <v>28663</v>
      </c>
      <c r="AS14848" s="208">
        <v>1522</v>
      </c>
      <c r="AT14848" s="93"/>
      <c r="AU14848" s="93"/>
      <c r="AV14848" s="93"/>
    </row>
    <row r="14849" spans="35:48" x14ac:dyDescent="0.55000000000000004">
      <c r="AI14849" s="278" t="s">
        <v>62501</v>
      </c>
      <c r="AJ14849" s="279">
        <v>63318.06</v>
      </c>
      <c r="AL14849" s="246" t="s">
        <v>54078</v>
      </c>
      <c r="AM14849" s="247">
        <v>26870.02</v>
      </c>
      <c r="AO14849" s="226" t="s">
        <v>54015</v>
      </c>
      <c r="AP14849" s="227">
        <v>287.86</v>
      </c>
      <c r="AR14849" s="207" t="s">
        <v>28664</v>
      </c>
      <c r="AS14849" s="208">
        <v>2078</v>
      </c>
      <c r="AT14849" s="93"/>
      <c r="AU14849" s="93"/>
      <c r="AV14849" s="93"/>
    </row>
    <row r="14850" spans="35:48" x14ac:dyDescent="0.55000000000000004">
      <c r="AI14850" s="278" t="s">
        <v>25361</v>
      </c>
      <c r="AJ14850" s="279">
        <v>257295.57</v>
      </c>
      <c r="AL14850" s="246" t="s">
        <v>59933</v>
      </c>
      <c r="AM14850" s="247">
        <v>-667.63</v>
      </c>
      <c r="AO14850" s="226" t="s">
        <v>45789</v>
      </c>
      <c r="AP14850" s="227">
        <v>14553.86</v>
      </c>
      <c r="AR14850" s="207" t="s">
        <v>28665</v>
      </c>
      <c r="AS14850" s="208">
        <v>7289.33</v>
      </c>
      <c r="AT14850" s="93"/>
      <c r="AU14850" s="93"/>
      <c r="AV14850" s="93"/>
    </row>
    <row r="14851" spans="35:48" x14ac:dyDescent="0.55000000000000004">
      <c r="AI14851" s="278" t="s">
        <v>25362</v>
      </c>
      <c r="AJ14851" s="279">
        <v>5553160.0599999996</v>
      </c>
      <c r="AL14851" s="246" t="s">
        <v>55526</v>
      </c>
      <c r="AM14851" s="247">
        <v>467463.83</v>
      </c>
      <c r="AO14851" s="226" t="s">
        <v>49230</v>
      </c>
      <c r="AP14851" s="227">
        <v>9963.2999999999993</v>
      </c>
      <c r="AR14851" s="207" t="s">
        <v>28666</v>
      </c>
      <c r="AS14851" s="208">
        <v>569.71</v>
      </c>
      <c r="AT14851" s="93"/>
      <c r="AU14851" s="93"/>
      <c r="AV14851" s="93"/>
    </row>
    <row r="14852" spans="35:48" x14ac:dyDescent="0.55000000000000004">
      <c r="AI14852" s="278" t="s">
        <v>35412</v>
      </c>
      <c r="AJ14852" s="279">
        <v>19158.34</v>
      </c>
      <c r="AL14852" s="246" t="s">
        <v>55527</v>
      </c>
      <c r="AM14852" s="247">
        <v>265471.39</v>
      </c>
      <c r="AO14852" s="226" t="s">
        <v>45790</v>
      </c>
      <c r="AP14852" s="227">
        <v>1201.72</v>
      </c>
      <c r="AR14852" s="207" t="s">
        <v>28667</v>
      </c>
      <c r="AS14852" s="208">
        <v>700</v>
      </c>
      <c r="AT14852" s="93"/>
      <c r="AU14852" s="93"/>
      <c r="AV14852" s="93"/>
    </row>
    <row r="14853" spans="35:48" x14ac:dyDescent="0.55000000000000004">
      <c r="AI14853" s="278" t="s">
        <v>25395</v>
      </c>
      <c r="AJ14853" s="279">
        <v>4450.8500000000004</v>
      </c>
      <c r="AL14853" s="246" t="s">
        <v>62325</v>
      </c>
      <c r="AM14853" s="247">
        <v>870.43</v>
      </c>
      <c r="AO14853" s="226" t="s">
        <v>49231</v>
      </c>
      <c r="AP14853" s="227">
        <v>35966.660000000003</v>
      </c>
      <c r="AR14853" s="207" t="s">
        <v>28668</v>
      </c>
      <c r="AS14853" s="208">
        <v>696.81</v>
      </c>
      <c r="AT14853" s="93"/>
      <c r="AU14853" s="93"/>
      <c r="AV14853" s="93"/>
    </row>
    <row r="14854" spans="35:48" x14ac:dyDescent="0.55000000000000004">
      <c r="AI14854" s="278" t="s">
        <v>25396</v>
      </c>
      <c r="AJ14854" s="279">
        <v>1601.24</v>
      </c>
      <c r="AL14854" s="246" t="s">
        <v>55528</v>
      </c>
      <c r="AM14854" s="247">
        <v>125369.96</v>
      </c>
      <c r="AO14854" s="226" t="s">
        <v>36815</v>
      </c>
      <c r="AP14854" s="227">
        <v>101561.29</v>
      </c>
      <c r="AR14854" s="207" t="s">
        <v>28669</v>
      </c>
      <c r="AS14854" s="208">
        <v>1625</v>
      </c>
      <c r="AT14854" s="93"/>
      <c r="AU14854" s="93"/>
      <c r="AV14854" s="93"/>
    </row>
    <row r="14855" spans="35:48" x14ac:dyDescent="0.55000000000000004">
      <c r="AI14855" s="278" t="s">
        <v>25445</v>
      </c>
      <c r="AJ14855" s="279">
        <v>91436.64</v>
      </c>
      <c r="AL14855" s="246" t="s">
        <v>59278</v>
      </c>
      <c r="AM14855" s="247">
        <v>2817.63</v>
      </c>
      <c r="AO14855" s="226" t="s">
        <v>39583</v>
      </c>
      <c r="AP14855" s="227">
        <v>36579.85</v>
      </c>
      <c r="AR14855" s="207" t="s">
        <v>28670</v>
      </c>
      <c r="AS14855" s="208">
        <v>959</v>
      </c>
      <c r="AT14855" s="93"/>
      <c r="AU14855" s="93"/>
      <c r="AV14855" s="93"/>
    </row>
    <row r="14856" spans="35:48" x14ac:dyDescent="0.55000000000000004">
      <c r="AI14856" s="278" t="s">
        <v>33972</v>
      </c>
      <c r="AJ14856" s="279">
        <v>58370</v>
      </c>
      <c r="AL14856" s="246" t="s">
        <v>55529</v>
      </c>
      <c r="AM14856" s="247">
        <v>33953.39</v>
      </c>
      <c r="AO14856" s="226" t="s">
        <v>54016</v>
      </c>
      <c r="AP14856" s="227">
        <v>9000</v>
      </c>
      <c r="AR14856" s="207" t="s">
        <v>28671</v>
      </c>
      <c r="AS14856" s="208">
        <v>9666</v>
      </c>
      <c r="AT14856" s="93"/>
      <c r="AU14856" s="93"/>
      <c r="AV14856" s="93"/>
    </row>
    <row r="14857" spans="35:48" x14ac:dyDescent="0.55000000000000004">
      <c r="AI14857" s="278" t="s">
        <v>25448</v>
      </c>
      <c r="AJ14857" s="279">
        <v>161974.01999999999</v>
      </c>
      <c r="AL14857" s="246" t="s">
        <v>55530</v>
      </c>
      <c r="AM14857" s="247">
        <v>56073.43</v>
      </c>
      <c r="AO14857" s="226" t="s">
        <v>39584</v>
      </c>
      <c r="AP14857" s="227">
        <v>3820.53</v>
      </c>
      <c r="AR14857" s="207" t="s">
        <v>28672</v>
      </c>
      <c r="AS14857" s="208">
        <v>2943</v>
      </c>
      <c r="AT14857" s="93"/>
      <c r="AU14857" s="93"/>
      <c r="AV14857" s="93"/>
    </row>
    <row r="14858" spans="35:48" x14ac:dyDescent="0.55000000000000004">
      <c r="AI14858" s="278" t="s">
        <v>35432</v>
      </c>
      <c r="AJ14858" s="279">
        <v>53663.01</v>
      </c>
      <c r="AL14858" s="246" t="s">
        <v>45850</v>
      </c>
      <c r="AM14858" s="247">
        <v>1000</v>
      </c>
      <c r="AO14858" s="226" t="s">
        <v>45791</v>
      </c>
      <c r="AP14858" s="227">
        <v>25200</v>
      </c>
      <c r="AR14858" s="207" t="s">
        <v>28673</v>
      </c>
      <c r="AS14858" s="208">
        <v>49156.98</v>
      </c>
      <c r="AT14858" s="93"/>
      <c r="AU14858" s="93"/>
      <c r="AV14858" s="93"/>
    </row>
    <row r="14859" spans="35:48" x14ac:dyDescent="0.55000000000000004">
      <c r="AI14859" s="278" t="s">
        <v>39668</v>
      </c>
      <c r="AJ14859" s="279">
        <v>153070.68</v>
      </c>
      <c r="AL14859" s="246" t="s">
        <v>58712</v>
      </c>
      <c r="AM14859" s="247">
        <v>5615.24</v>
      </c>
      <c r="AO14859" s="226" t="s">
        <v>54017</v>
      </c>
      <c r="AP14859" s="227">
        <v>650</v>
      </c>
      <c r="AR14859" s="207" t="s">
        <v>28674</v>
      </c>
      <c r="AS14859" s="208">
        <v>4072.02</v>
      </c>
      <c r="AT14859" s="93"/>
      <c r="AU14859" s="93"/>
      <c r="AV14859" s="93"/>
    </row>
    <row r="14860" spans="35:48" x14ac:dyDescent="0.55000000000000004">
      <c r="AI14860" s="278" t="s">
        <v>69840</v>
      </c>
      <c r="AJ14860" s="279">
        <v>2249.38</v>
      </c>
      <c r="AL14860" s="246" t="s">
        <v>50549</v>
      </c>
      <c r="AM14860" s="247">
        <v>489072.44</v>
      </c>
      <c r="AO14860" s="226" t="s">
        <v>45792</v>
      </c>
      <c r="AP14860" s="227">
        <v>6000</v>
      </c>
      <c r="AR14860" s="207" t="s">
        <v>28675</v>
      </c>
      <c r="AS14860" s="208">
        <v>22500</v>
      </c>
      <c r="AT14860" s="93"/>
      <c r="AU14860" s="93"/>
      <c r="AV14860" s="93"/>
    </row>
    <row r="14861" spans="35:48" x14ac:dyDescent="0.55000000000000004">
      <c r="AI14861" s="278" t="s">
        <v>25453</v>
      </c>
      <c r="AJ14861" s="279">
        <v>39656.25</v>
      </c>
      <c r="AL14861" s="246" t="s">
        <v>59279</v>
      </c>
      <c r="AM14861" s="247">
        <v>88541.67</v>
      </c>
      <c r="AO14861" s="226" t="s">
        <v>45793</v>
      </c>
      <c r="AP14861" s="227">
        <v>462</v>
      </c>
      <c r="AR14861" s="207" t="s">
        <v>28676</v>
      </c>
      <c r="AS14861" s="208">
        <v>49156.98</v>
      </c>
      <c r="AT14861" s="93"/>
      <c r="AU14861" s="93"/>
      <c r="AV14861" s="93"/>
    </row>
    <row r="14862" spans="35:48" x14ac:dyDescent="0.55000000000000004">
      <c r="AI14862" s="278" t="s">
        <v>36575</v>
      </c>
      <c r="AJ14862" s="279">
        <v>299750</v>
      </c>
      <c r="AL14862" s="246" t="s">
        <v>55531</v>
      </c>
      <c r="AM14862" s="247">
        <v>315.61</v>
      </c>
      <c r="AO14862" s="226" t="s">
        <v>45794</v>
      </c>
      <c r="AP14862" s="227">
        <v>70825</v>
      </c>
      <c r="AR14862" s="207" t="s">
        <v>28677</v>
      </c>
      <c r="AS14862" s="208">
        <v>9666</v>
      </c>
      <c r="AT14862" s="93"/>
      <c r="AU14862" s="93"/>
      <c r="AV14862" s="93"/>
    </row>
    <row r="14863" spans="35:48" x14ac:dyDescent="0.55000000000000004">
      <c r="AI14863" s="278" t="s">
        <v>35433</v>
      </c>
      <c r="AJ14863" s="279">
        <v>32949.72</v>
      </c>
      <c r="AL14863" s="246" t="s">
        <v>45851</v>
      </c>
      <c r="AM14863" s="247">
        <v>117126.03</v>
      </c>
      <c r="AO14863" s="226" t="s">
        <v>45795</v>
      </c>
      <c r="AP14863" s="227">
        <v>5418.11</v>
      </c>
      <c r="AR14863" s="207" t="s">
        <v>28678</v>
      </c>
      <c r="AS14863" s="208">
        <v>2943</v>
      </c>
      <c r="AT14863" s="93"/>
      <c r="AU14863" s="93"/>
      <c r="AV14863" s="93"/>
    </row>
    <row r="14864" spans="35:48" x14ac:dyDescent="0.55000000000000004">
      <c r="AI14864" s="278" t="s">
        <v>48518</v>
      </c>
      <c r="AJ14864" s="279">
        <v>464.59</v>
      </c>
      <c r="AL14864" s="246" t="s">
        <v>45852</v>
      </c>
      <c r="AM14864" s="247">
        <v>330474.43</v>
      </c>
      <c r="AO14864" s="226" t="s">
        <v>50513</v>
      </c>
      <c r="AP14864" s="227">
        <v>304.58999999999997</v>
      </c>
      <c r="AR14864" s="207" t="s">
        <v>28679</v>
      </c>
      <c r="AS14864" s="208">
        <v>22500</v>
      </c>
      <c r="AT14864" s="93"/>
      <c r="AU14864" s="93"/>
      <c r="AV14864" s="93"/>
    </row>
    <row r="14865" spans="35:48" x14ac:dyDescent="0.55000000000000004">
      <c r="AI14865" s="278" t="s">
        <v>25456</v>
      </c>
      <c r="AJ14865" s="279">
        <v>359688.92</v>
      </c>
      <c r="AL14865" s="246" t="s">
        <v>45854</v>
      </c>
      <c r="AM14865" s="247">
        <v>479394.03</v>
      </c>
      <c r="AO14865" s="226" t="s">
        <v>29445</v>
      </c>
      <c r="AP14865" s="227">
        <v>304.58999999999997</v>
      </c>
      <c r="AR14865" s="207" t="s">
        <v>28680</v>
      </c>
      <c r="AS14865" s="208">
        <v>4072.02</v>
      </c>
      <c r="AT14865" s="93"/>
      <c r="AU14865" s="93"/>
      <c r="AV14865" s="93"/>
    </row>
    <row r="14866" spans="35:48" x14ac:dyDescent="0.55000000000000004">
      <c r="AI14866" s="278" t="s">
        <v>50744</v>
      </c>
      <c r="AJ14866" s="279">
        <v>38499.46</v>
      </c>
      <c r="AL14866" s="246" t="s">
        <v>57953</v>
      </c>
      <c r="AM14866" s="247">
        <v>6800</v>
      </c>
      <c r="AO14866" s="226" t="s">
        <v>43059</v>
      </c>
      <c r="AP14866" s="227">
        <v>9800</v>
      </c>
      <c r="AR14866" s="207" t="s">
        <v>28681</v>
      </c>
      <c r="AS14866" s="208">
        <v>7989.33</v>
      </c>
      <c r="AT14866" s="93"/>
      <c r="AU14866" s="93"/>
      <c r="AV14866" s="93"/>
    </row>
    <row r="14867" spans="35:48" x14ac:dyDescent="0.55000000000000004">
      <c r="AI14867" s="278" t="s">
        <v>36576</v>
      </c>
      <c r="AJ14867" s="279">
        <v>203.34</v>
      </c>
      <c r="AL14867" s="246" t="s">
        <v>56684</v>
      </c>
      <c r="AM14867" s="247">
        <v>138040.20000000001</v>
      </c>
      <c r="AO14867" s="226" t="s">
        <v>43060</v>
      </c>
      <c r="AP14867" s="227">
        <v>881.68</v>
      </c>
      <c r="AR14867" s="207" t="s">
        <v>28682</v>
      </c>
      <c r="AS14867" s="208">
        <v>3344.52</v>
      </c>
      <c r="AT14867" s="93"/>
      <c r="AU14867" s="93"/>
      <c r="AV14867" s="93"/>
    </row>
    <row r="14868" spans="35:48" x14ac:dyDescent="0.55000000000000004">
      <c r="AI14868" s="278" t="s">
        <v>14058</v>
      </c>
      <c r="AJ14868" s="279">
        <v>96859.29</v>
      </c>
      <c r="AL14868" s="246" t="s">
        <v>48362</v>
      </c>
      <c r="AM14868" s="247">
        <v>1960</v>
      </c>
      <c r="AO14868" s="226" t="s">
        <v>43061</v>
      </c>
      <c r="AP14868" s="227">
        <v>105</v>
      </c>
      <c r="AR14868" s="207" t="s">
        <v>28683</v>
      </c>
      <c r="AS14868" s="208">
        <v>1625</v>
      </c>
      <c r="AT14868" s="93"/>
      <c r="AU14868" s="93"/>
      <c r="AV14868" s="93"/>
    </row>
    <row r="14869" spans="35:48" x14ac:dyDescent="0.55000000000000004">
      <c r="AI14869" s="278" t="s">
        <v>14059</v>
      </c>
      <c r="AJ14869" s="279">
        <v>194963.13</v>
      </c>
      <c r="AL14869" s="246" t="s">
        <v>54079</v>
      </c>
      <c r="AM14869" s="247">
        <v>302497.14</v>
      </c>
      <c r="AO14869" s="226" t="s">
        <v>43062</v>
      </c>
      <c r="AP14869" s="227">
        <v>13.2</v>
      </c>
      <c r="AR14869" s="207" t="s">
        <v>28684</v>
      </c>
      <c r="AS14869" s="208">
        <v>14243</v>
      </c>
      <c r="AT14869" s="93"/>
      <c r="AU14869" s="93"/>
      <c r="AV14869" s="93"/>
    </row>
    <row r="14870" spans="35:48" x14ac:dyDescent="0.55000000000000004">
      <c r="AI14870" s="278" t="s">
        <v>25457</v>
      </c>
      <c r="AJ14870" s="279">
        <v>37110.46</v>
      </c>
      <c r="AL14870" s="246" t="s">
        <v>65054</v>
      </c>
      <c r="AM14870" s="247">
        <v>590050.59</v>
      </c>
      <c r="AO14870" s="226" t="s">
        <v>43063</v>
      </c>
      <c r="AP14870" s="227">
        <v>84365.75</v>
      </c>
      <c r="AR14870" s="207" t="s">
        <v>28685</v>
      </c>
      <c r="AS14870" s="208">
        <v>5000</v>
      </c>
      <c r="AT14870" s="93"/>
      <c r="AU14870" s="93"/>
      <c r="AV14870" s="93"/>
    </row>
    <row r="14871" spans="35:48" x14ac:dyDescent="0.55000000000000004">
      <c r="AI14871" s="278" t="s">
        <v>25458</v>
      </c>
      <c r="AJ14871" s="279">
        <v>418866.46</v>
      </c>
      <c r="AL14871" s="246" t="s">
        <v>45855</v>
      </c>
      <c r="AM14871" s="247">
        <v>455162</v>
      </c>
      <c r="AO14871" s="226" t="s">
        <v>43064</v>
      </c>
      <c r="AP14871" s="227">
        <v>39954.629999999997</v>
      </c>
      <c r="AR14871" s="207" t="s">
        <v>28686</v>
      </c>
      <c r="AS14871" s="208">
        <v>35305.56</v>
      </c>
      <c r="AT14871" s="93"/>
      <c r="AU14871" s="93"/>
      <c r="AV14871" s="93"/>
    </row>
    <row r="14872" spans="35:48" x14ac:dyDescent="0.55000000000000004">
      <c r="AI14872" s="278" t="s">
        <v>25459</v>
      </c>
      <c r="AJ14872" s="279">
        <v>5805.72</v>
      </c>
      <c r="AL14872" s="246" t="s">
        <v>50550</v>
      </c>
      <c r="AM14872" s="247">
        <v>364180.57</v>
      </c>
      <c r="AO14872" s="226" t="s">
        <v>50514</v>
      </c>
      <c r="AP14872" s="227">
        <v>6527.78</v>
      </c>
      <c r="AR14872" s="207" t="s">
        <v>28687</v>
      </c>
      <c r="AS14872" s="208">
        <v>12681.05</v>
      </c>
      <c r="AT14872" s="93"/>
      <c r="AU14872" s="93"/>
      <c r="AV14872" s="93"/>
    </row>
    <row r="14873" spans="35:48" x14ac:dyDescent="0.55000000000000004">
      <c r="AI14873" s="278" t="s">
        <v>54500</v>
      </c>
      <c r="AJ14873" s="279">
        <v>18395.18</v>
      </c>
      <c r="AL14873" s="246" t="s">
        <v>58357</v>
      </c>
      <c r="AM14873" s="247">
        <v>401705.08</v>
      </c>
      <c r="AO14873" s="226" t="s">
        <v>50515</v>
      </c>
      <c r="AP14873" s="227">
        <v>42070</v>
      </c>
      <c r="AR14873" s="207" t="s">
        <v>28688</v>
      </c>
      <c r="AS14873" s="208">
        <v>4700</v>
      </c>
      <c r="AT14873" s="93"/>
      <c r="AU14873" s="93"/>
      <c r="AV14873" s="93"/>
    </row>
    <row r="14874" spans="35:48" x14ac:dyDescent="0.55000000000000004">
      <c r="AI14874" s="278" t="s">
        <v>35434</v>
      </c>
      <c r="AJ14874" s="279">
        <v>670.27</v>
      </c>
      <c r="AL14874" s="246" t="s">
        <v>59934</v>
      </c>
      <c r="AM14874" s="247">
        <v>-3299.11</v>
      </c>
      <c r="AO14874" s="226" t="s">
        <v>50516</v>
      </c>
      <c r="AP14874" s="227">
        <v>481.1</v>
      </c>
      <c r="AR14874" s="207" t="s">
        <v>28689</v>
      </c>
      <c r="AS14874" s="208">
        <v>11674.54</v>
      </c>
      <c r="AT14874" s="93"/>
      <c r="AU14874" s="93"/>
      <c r="AV14874" s="93"/>
    </row>
    <row r="14875" spans="35:48" x14ac:dyDescent="0.55000000000000004">
      <c r="AI14875" s="278" t="s">
        <v>54501</v>
      </c>
      <c r="AJ14875" s="279">
        <v>1947.46</v>
      </c>
      <c r="AL14875" s="246" t="s">
        <v>45856</v>
      </c>
      <c r="AM14875" s="247">
        <v>122918.01</v>
      </c>
      <c r="AO14875" s="226" t="s">
        <v>50517</v>
      </c>
      <c r="AP14875" s="227">
        <v>101.83</v>
      </c>
      <c r="AR14875" s="207" t="s">
        <v>28690</v>
      </c>
      <c r="AS14875" s="208">
        <v>5151.8100000000004</v>
      </c>
      <c r="AT14875" s="93"/>
      <c r="AU14875" s="93"/>
      <c r="AV14875" s="93"/>
    </row>
    <row r="14876" spans="35:48" x14ac:dyDescent="0.55000000000000004">
      <c r="AI14876" s="278" t="s">
        <v>25460</v>
      </c>
      <c r="AJ14876" s="279">
        <v>192993.41</v>
      </c>
      <c r="AL14876" s="246" t="s">
        <v>45857</v>
      </c>
      <c r="AM14876" s="247">
        <v>1466908.25</v>
      </c>
      <c r="AO14876" s="226" t="s">
        <v>50518</v>
      </c>
      <c r="AP14876" s="227">
        <v>472.78</v>
      </c>
      <c r="AR14876" s="207" t="s">
        <v>28691</v>
      </c>
      <c r="AS14876" s="208">
        <v>12121.2</v>
      </c>
      <c r="AT14876" s="93"/>
      <c r="AU14876" s="93"/>
      <c r="AV14876" s="93"/>
    </row>
    <row r="14877" spans="35:48" x14ac:dyDescent="0.55000000000000004">
      <c r="AI14877" s="278" t="s">
        <v>69450</v>
      </c>
      <c r="AJ14877" s="279">
        <v>345.9</v>
      </c>
      <c r="AL14877" s="246" t="s">
        <v>39609</v>
      </c>
      <c r="AM14877" s="247">
        <v>3147814.39</v>
      </c>
      <c r="AO14877" s="226" t="s">
        <v>50519</v>
      </c>
      <c r="AP14877" s="227">
        <v>20.56</v>
      </c>
      <c r="AR14877" s="207" t="s">
        <v>28692</v>
      </c>
      <c r="AS14877" s="208">
        <v>4653</v>
      </c>
      <c r="AT14877" s="93"/>
      <c r="AU14877" s="93"/>
      <c r="AV14877" s="93"/>
    </row>
    <row r="14878" spans="35:48" x14ac:dyDescent="0.55000000000000004">
      <c r="AI14878" s="278" t="s">
        <v>25461</v>
      </c>
      <c r="AJ14878" s="279">
        <v>2151.94</v>
      </c>
      <c r="AL14878" s="246" t="s">
        <v>59935</v>
      </c>
      <c r="AM14878" s="247">
        <v>22500</v>
      </c>
      <c r="AO14878" s="226" t="s">
        <v>50520</v>
      </c>
      <c r="AP14878" s="227">
        <v>23.42</v>
      </c>
      <c r="AR14878" s="207" t="s">
        <v>28693</v>
      </c>
      <c r="AS14878" s="208">
        <v>21034.9</v>
      </c>
      <c r="AT14878" s="93"/>
      <c r="AU14878" s="93"/>
      <c r="AV14878" s="93"/>
    </row>
    <row r="14879" spans="35:48" x14ac:dyDescent="0.55000000000000004">
      <c r="AI14879" s="278" t="s">
        <v>25464</v>
      </c>
      <c r="AJ14879" s="279">
        <v>551.98</v>
      </c>
      <c r="AL14879" s="246" t="s">
        <v>55532</v>
      </c>
      <c r="AM14879" s="247">
        <v>59429.24</v>
      </c>
      <c r="AO14879" s="226" t="s">
        <v>50521</v>
      </c>
      <c r="AP14879" s="227">
        <v>42.15</v>
      </c>
      <c r="AR14879" s="207" t="s">
        <v>28694</v>
      </c>
      <c r="AS14879" s="208">
        <v>72418.94</v>
      </c>
      <c r="AT14879" s="93"/>
      <c r="AU14879" s="93"/>
      <c r="AV14879" s="93"/>
    </row>
    <row r="14880" spans="35:48" x14ac:dyDescent="0.55000000000000004">
      <c r="AI14880" s="278" t="s">
        <v>49403</v>
      </c>
      <c r="AJ14880" s="279">
        <v>-43603.98</v>
      </c>
      <c r="AL14880" s="246" t="s">
        <v>55533</v>
      </c>
      <c r="AM14880" s="247">
        <v>6267.62</v>
      </c>
      <c r="AO14880" s="226" t="s">
        <v>50522</v>
      </c>
      <c r="AP14880" s="227">
        <v>3.36</v>
      </c>
      <c r="AR14880" s="207" t="s">
        <v>28695</v>
      </c>
      <c r="AS14880" s="208">
        <v>110908</v>
      </c>
      <c r="AT14880" s="93"/>
      <c r="AU14880" s="93"/>
      <c r="AV14880" s="93"/>
    </row>
    <row r="14881" spans="35:48" x14ac:dyDescent="0.55000000000000004">
      <c r="AI14881" s="278" t="s">
        <v>25498</v>
      </c>
      <c r="AJ14881" s="279">
        <v>152751.26</v>
      </c>
      <c r="AL14881" s="246" t="s">
        <v>55534</v>
      </c>
      <c r="AM14881" s="247">
        <v>19379.12</v>
      </c>
      <c r="AO14881" s="226" t="s">
        <v>43065</v>
      </c>
      <c r="AP14881" s="227">
        <v>6277.97</v>
      </c>
      <c r="AR14881" s="207" t="s">
        <v>28696</v>
      </c>
      <c r="AS14881" s="208">
        <v>2243.1799999999998</v>
      </c>
      <c r="AT14881" s="93"/>
      <c r="AU14881" s="93"/>
      <c r="AV14881" s="93"/>
    </row>
    <row r="14882" spans="35:48" x14ac:dyDescent="0.55000000000000004">
      <c r="AI14882" s="278" t="s">
        <v>25500</v>
      </c>
      <c r="AJ14882" s="279">
        <v>2409.4</v>
      </c>
      <c r="AL14882" s="246" t="s">
        <v>47349</v>
      </c>
      <c r="AM14882" s="247">
        <v>582928.53</v>
      </c>
      <c r="AO14882" s="226" t="s">
        <v>54018</v>
      </c>
      <c r="AP14882" s="227">
        <v>1669.87</v>
      </c>
      <c r="AR14882" s="207" t="s">
        <v>28697</v>
      </c>
      <c r="AS14882" s="208">
        <v>10522.97</v>
      </c>
      <c r="AT14882" s="93"/>
      <c r="AU14882" s="93"/>
      <c r="AV14882" s="93"/>
    </row>
    <row r="14883" spans="35:48" x14ac:dyDescent="0.55000000000000004">
      <c r="AI14883" s="278" t="s">
        <v>25501</v>
      </c>
      <c r="AJ14883" s="279">
        <v>-23397.77</v>
      </c>
      <c r="AL14883" s="246" t="s">
        <v>60835</v>
      </c>
      <c r="AM14883" s="247">
        <v>1402.59</v>
      </c>
      <c r="AO14883" s="226" t="s">
        <v>50523</v>
      </c>
      <c r="AP14883" s="227">
        <v>293.87</v>
      </c>
      <c r="AR14883" s="207" t="s">
        <v>14334</v>
      </c>
      <c r="AS14883" s="208">
        <v>463001</v>
      </c>
      <c r="AT14883" s="93"/>
      <c r="AU14883" s="93"/>
      <c r="AV14883" s="93"/>
    </row>
    <row r="14884" spans="35:48" x14ac:dyDescent="0.55000000000000004">
      <c r="AI14884" s="278" t="s">
        <v>48519</v>
      </c>
      <c r="AJ14884" s="279">
        <v>35578.85</v>
      </c>
      <c r="AL14884" s="246" t="s">
        <v>61630</v>
      </c>
      <c r="AM14884" s="247">
        <v>59505.599999999999</v>
      </c>
      <c r="AO14884" s="226" t="s">
        <v>54019</v>
      </c>
      <c r="AP14884" s="227">
        <v>4936.93</v>
      </c>
      <c r="AR14884" s="207" t="s">
        <v>14344</v>
      </c>
      <c r="AS14884" s="208">
        <v>69316.37</v>
      </c>
      <c r="AT14884" s="93"/>
      <c r="AU14884" s="93"/>
      <c r="AV14884" s="93"/>
    </row>
    <row r="14885" spans="35:48" x14ac:dyDescent="0.55000000000000004">
      <c r="AI14885" s="278" t="s">
        <v>69451</v>
      </c>
      <c r="AJ14885" s="279">
        <v>1040.46</v>
      </c>
      <c r="AL14885" s="246" t="s">
        <v>61631</v>
      </c>
      <c r="AM14885" s="247">
        <v>4455.1499999999996</v>
      </c>
      <c r="AO14885" s="226" t="s">
        <v>45796</v>
      </c>
      <c r="AP14885" s="227">
        <v>24000</v>
      </c>
      <c r="AR14885" s="207" t="s">
        <v>14345</v>
      </c>
      <c r="AS14885" s="208">
        <v>8411.9</v>
      </c>
      <c r="AT14885" s="93"/>
      <c r="AU14885" s="93"/>
      <c r="AV14885" s="93"/>
    </row>
    <row r="14886" spans="35:48" x14ac:dyDescent="0.55000000000000004">
      <c r="AI14886" s="278" t="s">
        <v>40871</v>
      </c>
      <c r="AJ14886" s="279">
        <v>309450.28000000003</v>
      </c>
      <c r="AL14886" s="246" t="s">
        <v>61632</v>
      </c>
      <c r="AM14886" s="247">
        <v>14512</v>
      </c>
      <c r="AO14886" s="226" t="s">
        <v>45797</v>
      </c>
      <c r="AP14886" s="227">
        <v>1836</v>
      </c>
      <c r="AR14886" s="207" t="s">
        <v>14346</v>
      </c>
      <c r="AS14886" s="208">
        <v>135892.75</v>
      </c>
      <c r="AT14886" s="93"/>
      <c r="AU14886" s="93"/>
      <c r="AV14886" s="93"/>
    </row>
    <row r="14887" spans="35:48" x14ac:dyDescent="0.55000000000000004">
      <c r="AI14887" s="278" t="s">
        <v>32582</v>
      </c>
      <c r="AJ14887" s="279">
        <v>14175</v>
      </c>
      <c r="AL14887" s="246" t="s">
        <v>61633</v>
      </c>
      <c r="AM14887" s="247">
        <v>5399.25</v>
      </c>
      <c r="AO14887" s="226" t="s">
        <v>45798</v>
      </c>
      <c r="AP14887" s="227">
        <v>138061.31</v>
      </c>
      <c r="AR14887" s="207" t="s">
        <v>14347</v>
      </c>
      <c r="AS14887" s="208">
        <v>94601</v>
      </c>
      <c r="AT14887" s="93"/>
      <c r="AU14887" s="93"/>
      <c r="AV14887" s="93"/>
    </row>
    <row r="14888" spans="35:48" x14ac:dyDescent="0.55000000000000004">
      <c r="AI14888" s="278" t="s">
        <v>70944</v>
      </c>
      <c r="AJ14888" s="279">
        <v>1125</v>
      </c>
      <c r="AL14888" s="246" t="s">
        <v>65055</v>
      </c>
      <c r="AM14888" s="247">
        <v>89975</v>
      </c>
      <c r="AO14888" s="226" t="s">
        <v>49232</v>
      </c>
      <c r="AP14888" s="227">
        <v>100249.97</v>
      </c>
      <c r="AR14888" s="207" t="s">
        <v>28698</v>
      </c>
      <c r="AS14888" s="208">
        <v>1639.05</v>
      </c>
      <c r="AT14888" s="93"/>
      <c r="AU14888" s="93"/>
      <c r="AV14888" s="93"/>
    </row>
    <row r="14889" spans="35:48" x14ac:dyDescent="0.55000000000000004">
      <c r="AI14889" s="278" t="s">
        <v>62383</v>
      </c>
      <c r="AJ14889" s="279">
        <v>22541.25</v>
      </c>
      <c r="AL14889" s="246" t="s">
        <v>65056</v>
      </c>
      <c r="AM14889" s="247">
        <v>3350</v>
      </c>
      <c r="AO14889" s="226" t="s">
        <v>40670</v>
      </c>
      <c r="AP14889" s="227">
        <v>5279</v>
      </c>
      <c r="AR14889" s="207" t="s">
        <v>28699</v>
      </c>
      <c r="AS14889" s="208">
        <v>125.4</v>
      </c>
      <c r="AT14889" s="93"/>
      <c r="AU14889" s="93"/>
      <c r="AV14889" s="93"/>
    </row>
    <row r="14890" spans="35:48" x14ac:dyDescent="0.55000000000000004">
      <c r="AI14890" s="278" t="s">
        <v>25505</v>
      </c>
      <c r="AJ14890" s="279">
        <v>38472.639999999999</v>
      </c>
      <c r="AL14890" s="246" t="s">
        <v>65057</v>
      </c>
      <c r="AM14890" s="247">
        <v>7139.66</v>
      </c>
      <c r="AO14890" s="226" t="s">
        <v>49233</v>
      </c>
      <c r="AP14890" s="227">
        <v>20000</v>
      </c>
      <c r="AR14890" s="207" t="s">
        <v>28700</v>
      </c>
      <c r="AS14890" s="208">
        <v>355.35</v>
      </c>
      <c r="AT14890" s="93"/>
      <c r="AU14890" s="93"/>
      <c r="AV14890" s="93"/>
    </row>
    <row r="14891" spans="35:48" x14ac:dyDescent="0.55000000000000004">
      <c r="AI14891" s="278" t="s">
        <v>25506</v>
      </c>
      <c r="AJ14891" s="279">
        <v>56762.81</v>
      </c>
      <c r="AL14891" s="246" t="s">
        <v>65058</v>
      </c>
      <c r="AM14891" s="247">
        <v>22699.27</v>
      </c>
      <c r="AO14891" s="226" t="s">
        <v>49234</v>
      </c>
      <c r="AP14891" s="227">
        <v>191250</v>
      </c>
      <c r="AR14891" s="207" t="s">
        <v>28701</v>
      </c>
      <c r="AS14891" s="208">
        <v>20821.38</v>
      </c>
      <c r="AT14891" s="93"/>
      <c r="AU14891" s="93"/>
      <c r="AV14891" s="93"/>
    </row>
    <row r="14892" spans="35:48" x14ac:dyDescent="0.55000000000000004">
      <c r="AI14892" s="278" t="s">
        <v>25507</v>
      </c>
      <c r="AJ14892" s="279">
        <v>351568.06</v>
      </c>
      <c r="AL14892" s="246" t="s">
        <v>61234</v>
      </c>
      <c r="AM14892" s="247">
        <v>45345.93</v>
      </c>
      <c r="AO14892" s="226" t="s">
        <v>43066</v>
      </c>
      <c r="AP14892" s="227">
        <v>22000</v>
      </c>
      <c r="AR14892" s="207" t="s">
        <v>28702</v>
      </c>
      <c r="AS14892" s="208">
        <v>59501.57</v>
      </c>
      <c r="AT14892" s="93"/>
      <c r="AU14892" s="93"/>
      <c r="AV14892" s="93"/>
    </row>
    <row r="14893" spans="35:48" x14ac:dyDescent="0.55000000000000004">
      <c r="AI14893" s="278" t="s">
        <v>33976</v>
      </c>
      <c r="AJ14893" s="279">
        <v>56358.83</v>
      </c>
      <c r="AL14893" s="246" t="s">
        <v>65059</v>
      </c>
      <c r="AM14893" s="247">
        <v>4516.78</v>
      </c>
      <c r="AO14893" s="226" t="s">
        <v>49235</v>
      </c>
      <c r="AP14893" s="227">
        <v>7737</v>
      </c>
      <c r="AR14893" s="207" t="s">
        <v>28703</v>
      </c>
      <c r="AS14893" s="208">
        <v>234318.84</v>
      </c>
      <c r="AT14893" s="93"/>
      <c r="AU14893" s="93"/>
      <c r="AV14893" s="93"/>
    </row>
    <row r="14894" spans="35:48" x14ac:dyDescent="0.55000000000000004">
      <c r="AI14894" s="278" t="s">
        <v>56844</v>
      </c>
      <c r="AJ14894" s="279">
        <v>9584.2800000000007</v>
      </c>
      <c r="AL14894" s="246" t="s">
        <v>61235</v>
      </c>
      <c r="AM14894" s="247">
        <v>7104.66</v>
      </c>
      <c r="AO14894" s="226" t="s">
        <v>48346</v>
      </c>
      <c r="AP14894" s="227">
        <v>11113</v>
      </c>
      <c r="AR14894" s="207" t="s">
        <v>28704</v>
      </c>
      <c r="AS14894" s="208">
        <v>15996.49</v>
      </c>
      <c r="AT14894" s="93"/>
      <c r="AU14894" s="93"/>
      <c r="AV14894" s="93"/>
    </row>
    <row r="14895" spans="35:48" x14ac:dyDescent="0.55000000000000004">
      <c r="AI14895" s="278" t="s">
        <v>69452</v>
      </c>
      <c r="AJ14895" s="279">
        <v>37954.67</v>
      </c>
      <c r="AL14895" s="246" t="s">
        <v>58358</v>
      </c>
      <c r="AM14895" s="247">
        <v>92771</v>
      </c>
      <c r="AO14895" s="226" t="s">
        <v>45799</v>
      </c>
      <c r="AP14895" s="227">
        <v>58410</v>
      </c>
      <c r="AR14895" s="207" t="s">
        <v>28705</v>
      </c>
      <c r="AS14895" s="208">
        <v>4764.3599999999997</v>
      </c>
      <c r="AT14895" s="93"/>
      <c r="AU14895" s="93"/>
      <c r="AV14895" s="93"/>
    </row>
    <row r="14896" spans="35:48" x14ac:dyDescent="0.55000000000000004">
      <c r="AI14896" s="278" t="s">
        <v>25508</v>
      </c>
      <c r="AJ14896" s="279">
        <v>7451.23</v>
      </c>
      <c r="AL14896" s="246" t="s">
        <v>56685</v>
      </c>
      <c r="AM14896" s="247">
        <v>185389</v>
      </c>
      <c r="AO14896" s="226" t="s">
        <v>45800</v>
      </c>
      <c r="AP14896" s="227">
        <v>81250</v>
      </c>
      <c r="AR14896" s="207" t="s">
        <v>28706</v>
      </c>
      <c r="AS14896" s="208">
        <v>50488</v>
      </c>
      <c r="AT14896" s="93"/>
      <c r="AU14896" s="93"/>
      <c r="AV14896" s="93"/>
    </row>
    <row r="14897" spans="35:48" x14ac:dyDescent="0.55000000000000004">
      <c r="AI14897" s="278" t="s">
        <v>25509</v>
      </c>
      <c r="AJ14897" s="279">
        <v>70084.289999999994</v>
      </c>
      <c r="AL14897" s="246" t="s">
        <v>60836</v>
      </c>
      <c r="AM14897" s="247">
        <v>822.97</v>
      </c>
      <c r="AO14897" s="226" t="s">
        <v>45801</v>
      </c>
      <c r="AP14897" s="227">
        <v>6215.63</v>
      </c>
      <c r="AR14897" s="207" t="s">
        <v>28707</v>
      </c>
      <c r="AS14897" s="208">
        <v>12724.6</v>
      </c>
      <c r="AT14897" s="93"/>
      <c r="AU14897" s="93"/>
      <c r="AV14897" s="93"/>
    </row>
    <row r="14898" spans="35:48" x14ac:dyDescent="0.55000000000000004">
      <c r="AI14898" s="278" t="s">
        <v>25510</v>
      </c>
      <c r="AJ14898" s="279">
        <v>355663.52</v>
      </c>
      <c r="AL14898" s="246" t="s">
        <v>56686</v>
      </c>
      <c r="AM14898" s="247">
        <v>57111.03</v>
      </c>
      <c r="AO14898" s="226" t="s">
        <v>50524</v>
      </c>
      <c r="AP14898" s="227">
        <v>1154.8699999999999</v>
      </c>
      <c r="AR14898" s="207" t="s">
        <v>28708</v>
      </c>
      <c r="AS14898" s="208">
        <v>57345.82</v>
      </c>
      <c r="AT14898" s="93"/>
      <c r="AU14898" s="93"/>
      <c r="AV14898" s="93"/>
    </row>
    <row r="14899" spans="35:48" x14ac:dyDescent="0.55000000000000004">
      <c r="AI14899" s="278" t="s">
        <v>39393</v>
      </c>
      <c r="AJ14899" s="279">
        <v>4998.83</v>
      </c>
      <c r="AL14899" s="246" t="s">
        <v>60837</v>
      </c>
      <c r="AM14899" s="247">
        <v>23420.04</v>
      </c>
      <c r="AO14899" s="226" t="s">
        <v>29501</v>
      </c>
      <c r="AP14899" s="227">
        <v>1474.69</v>
      </c>
      <c r="AR14899" s="207" t="s">
        <v>28709</v>
      </c>
      <c r="AS14899" s="208">
        <v>36275</v>
      </c>
      <c r="AT14899" s="93"/>
      <c r="AU14899" s="93"/>
      <c r="AV14899" s="93"/>
    </row>
    <row r="14900" spans="35:48" x14ac:dyDescent="0.55000000000000004">
      <c r="AI14900" s="278" t="s">
        <v>25513</v>
      </c>
      <c r="AJ14900" s="279">
        <v>3964.06</v>
      </c>
      <c r="AL14900" s="246" t="s">
        <v>60838</v>
      </c>
      <c r="AM14900" s="247">
        <v>1791.56</v>
      </c>
      <c r="AO14900" s="226" t="s">
        <v>43067</v>
      </c>
      <c r="AP14900" s="227">
        <v>3000</v>
      </c>
      <c r="AR14900" s="207" t="s">
        <v>28710</v>
      </c>
      <c r="AS14900" s="208">
        <v>178042.5</v>
      </c>
      <c r="AT14900" s="93"/>
      <c r="AU14900" s="93"/>
      <c r="AV14900" s="93"/>
    </row>
    <row r="14901" spans="35:48" x14ac:dyDescent="0.55000000000000004">
      <c r="AI14901" s="278" t="s">
        <v>25536</v>
      </c>
      <c r="AJ14901" s="279">
        <v>24272.92</v>
      </c>
      <c r="AL14901" s="246" t="s">
        <v>60839</v>
      </c>
      <c r="AM14901" s="247">
        <v>5737.92</v>
      </c>
      <c r="AO14901" s="226" t="s">
        <v>43068</v>
      </c>
      <c r="AP14901" s="227">
        <v>875</v>
      </c>
      <c r="AR14901" s="207" t="s">
        <v>28711</v>
      </c>
      <c r="AS14901" s="208">
        <v>20601.71</v>
      </c>
      <c r="AT14901" s="93"/>
      <c r="AU14901" s="93"/>
      <c r="AV14901" s="93"/>
    </row>
    <row r="14902" spans="35:48" x14ac:dyDescent="0.55000000000000004">
      <c r="AI14902" s="278" t="s">
        <v>25537</v>
      </c>
      <c r="AJ14902" s="279">
        <v>62000</v>
      </c>
      <c r="AL14902" s="246" t="s">
        <v>40694</v>
      </c>
      <c r="AM14902" s="247">
        <v>2414</v>
      </c>
      <c r="AO14902" s="226" t="s">
        <v>43069</v>
      </c>
      <c r="AP14902" s="227">
        <v>296.44</v>
      </c>
      <c r="AR14902" s="207" t="s">
        <v>28712</v>
      </c>
      <c r="AS14902" s="208">
        <v>52364.480000000003</v>
      </c>
      <c r="AT14902" s="93"/>
      <c r="AU14902" s="93"/>
      <c r="AV14902" s="93"/>
    </row>
    <row r="14903" spans="35:48" x14ac:dyDescent="0.55000000000000004">
      <c r="AI14903" s="278" t="s">
        <v>25538</v>
      </c>
      <c r="AJ14903" s="279">
        <v>150763.74</v>
      </c>
      <c r="AL14903" s="246" t="s">
        <v>54085</v>
      </c>
      <c r="AM14903" s="247">
        <v>20000.04</v>
      </c>
      <c r="AO14903" s="226" t="s">
        <v>43070</v>
      </c>
      <c r="AP14903" s="227">
        <v>13.13</v>
      </c>
      <c r="AR14903" s="207" t="s">
        <v>28713</v>
      </c>
      <c r="AS14903" s="208">
        <v>106159.51</v>
      </c>
      <c r="AT14903" s="93"/>
      <c r="AU14903" s="93"/>
      <c r="AV14903" s="93"/>
    </row>
    <row r="14904" spans="35:48" x14ac:dyDescent="0.55000000000000004">
      <c r="AI14904" s="278" t="s">
        <v>25556</v>
      </c>
      <c r="AJ14904" s="279">
        <v>65150.65</v>
      </c>
      <c r="AL14904" s="246" t="s">
        <v>59280</v>
      </c>
      <c r="AM14904" s="247">
        <v>55860.959999999999</v>
      </c>
      <c r="AO14904" s="226" t="s">
        <v>43071</v>
      </c>
      <c r="AP14904" s="227">
        <v>13.19</v>
      </c>
      <c r="AR14904" s="207" t="s">
        <v>28714</v>
      </c>
      <c r="AS14904" s="208">
        <v>6036.16</v>
      </c>
      <c r="AT14904" s="93"/>
      <c r="AU14904" s="93"/>
      <c r="AV14904" s="93"/>
    </row>
    <row r="14905" spans="35:48" x14ac:dyDescent="0.55000000000000004">
      <c r="AI14905" s="278" t="s">
        <v>25559</v>
      </c>
      <c r="AJ14905" s="279">
        <v>4371.7</v>
      </c>
      <c r="AL14905" s="246" t="s">
        <v>59281</v>
      </c>
      <c r="AM14905" s="247">
        <v>48559.8</v>
      </c>
      <c r="AO14905" s="226" t="s">
        <v>43072</v>
      </c>
      <c r="AP14905" s="227">
        <v>713.16</v>
      </c>
      <c r="AR14905" s="207" t="s">
        <v>28715</v>
      </c>
      <c r="AS14905" s="208">
        <v>3950</v>
      </c>
      <c r="AT14905" s="93"/>
      <c r="AU14905" s="93"/>
      <c r="AV14905" s="93"/>
    </row>
    <row r="14906" spans="35:48" x14ac:dyDescent="0.55000000000000004">
      <c r="AI14906" s="278" t="s">
        <v>35439</v>
      </c>
      <c r="AJ14906" s="279">
        <v>1482.72</v>
      </c>
      <c r="AL14906" s="246" t="s">
        <v>54086</v>
      </c>
      <c r="AM14906" s="247">
        <v>53990.52</v>
      </c>
      <c r="AO14906" s="226" t="s">
        <v>43073</v>
      </c>
      <c r="AP14906" s="227">
        <v>62533.279999999999</v>
      </c>
      <c r="AR14906" s="207" t="s">
        <v>28716</v>
      </c>
      <c r="AS14906" s="208">
        <v>15000</v>
      </c>
      <c r="AT14906" s="93"/>
      <c r="AU14906" s="93"/>
      <c r="AV14906" s="93"/>
    </row>
    <row r="14907" spans="35:48" x14ac:dyDescent="0.55000000000000004">
      <c r="AI14907" s="278" t="s">
        <v>35440</v>
      </c>
      <c r="AJ14907" s="279">
        <v>6972.04</v>
      </c>
      <c r="AL14907" s="246" t="s">
        <v>54087</v>
      </c>
      <c r="AM14907" s="247">
        <v>15735.48</v>
      </c>
      <c r="AO14907" s="226" t="s">
        <v>50525</v>
      </c>
      <c r="AP14907" s="227">
        <v>46500</v>
      </c>
      <c r="AR14907" s="207" t="s">
        <v>28717</v>
      </c>
      <c r="AS14907" s="208">
        <v>40984.17</v>
      </c>
      <c r="AT14907" s="93"/>
      <c r="AU14907" s="93"/>
      <c r="AV14907" s="93"/>
    </row>
    <row r="14908" spans="35:48" x14ac:dyDescent="0.55000000000000004">
      <c r="AI14908" s="278" t="s">
        <v>25560</v>
      </c>
      <c r="AJ14908" s="279">
        <v>269.60000000000002</v>
      </c>
      <c r="AL14908" s="246" t="s">
        <v>59282</v>
      </c>
      <c r="AM14908" s="247">
        <v>45954.6</v>
      </c>
      <c r="AO14908" s="226" t="s">
        <v>50526</v>
      </c>
      <c r="AP14908" s="227">
        <v>26005</v>
      </c>
      <c r="AR14908" s="207" t="s">
        <v>28718</v>
      </c>
      <c r="AS14908" s="208">
        <v>87193.55</v>
      </c>
      <c r="AT14908" s="93"/>
      <c r="AU14908" s="93"/>
      <c r="AV14908" s="93"/>
    </row>
    <row r="14909" spans="35:48" x14ac:dyDescent="0.55000000000000004">
      <c r="AI14909" s="278" t="s">
        <v>25564</v>
      </c>
      <c r="AJ14909" s="279">
        <v>624.49</v>
      </c>
      <c r="AL14909" s="246" t="s">
        <v>43112</v>
      </c>
      <c r="AM14909" s="247">
        <v>15917.52</v>
      </c>
      <c r="AO14909" s="226" t="s">
        <v>43074</v>
      </c>
      <c r="AP14909" s="227">
        <v>1940.91</v>
      </c>
      <c r="AR14909" s="207" t="s">
        <v>14348</v>
      </c>
      <c r="AS14909" s="208">
        <v>541852.12</v>
      </c>
      <c r="AT14909" s="93"/>
      <c r="AU14909" s="93"/>
      <c r="AV14909" s="93"/>
    </row>
    <row r="14910" spans="35:48" x14ac:dyDescent="0.55000000000000004">
      <c r="AI14910" s="278" t="s">
        <v>35449</v>
      </c>
      <c r="AJ14910" s="279">
        <v>61028</v>
      </c>
      <c r="AL14910" s="246" t="s">
        <v>59936</v>
      </c>
      <c r="AM14910" s="247">
        <v>699</v>
      </c>
      <c r="AO14910" s="226" t="s">
        <v>50527</v>
      </c>
      <c r="AP14910" s="227">
        <v>482.56</v>
      </c>
      <c r="AR14910" s="207" t="s">
        <v>28719</v>
      </c>
      <c r="AS14910" s="208">
        <v>506934.91</v>
      </c>
      <c r="AT14910" s="93"/>
      <c r="AU14910" s="93"/>
      <c r="AV14910" s="93"/>
    </row>
    <row r="14911" spans="35:48" x14ac:dyDescent="0.55000000000000004">
      <c r="AI14911" s="278" t="s">
        <v>25607</v>
      </c>
      <c r="AJ14911" s="279">
        <v>69454</v>
      </c>
      <c r="AL14911" s="246" t="s">
        <v>59937</v>
      </c>
      <c r="AM14911" s="247">
        <v>3562.56</v>
      </c>
      <c r="AO14911" s="226" t="s">
        <v>43075</v>
      </c>
      <c r="AP14911" s="227">
        <v>3.15</v>
      </c>
      <c r="AR14911" s="207" t="s">
        <v>28720</v>
      </c>
      <c r="AS14911" s="208">
        <v>25257.59</v>
      </c>
      <c r="AT14911" s="93"/>
      <c r="AU14911" s="93"/>
      <c r="AV14911" s="93"/>
    </row>
    <row r="14912" spans="35:48" x14ac:dyDescent="0.55000000000000004">
      <c r="AI14912" s="278" t="s">
        <v>69453</v>
      </c>
      <c r="AJ14912" s="279">
        <v>9392.91</v>
      </c>
      <c r="AL14912" s="246" t="s">
        <v>59938</v>
      </c>
      <c r="AM14912" s="247">
        <v>4028.76</v>
      </c>
      <c r="AO14912" s="226" t="s">
        <v>50528</v>
      </c>
      <c r="AP14912" s="227">
        <v>294.36</v>
      </c>
      <c r="AR14912" s="207" t="s">
        <v>28721</v>
      </c>
      <c r="AS14912" s="208">
        <v>541137.06999999995</v>
      </c>
      <c r="AT14912" s="93"/>
      <c r="AU14912" s="93"/>
      <c r="AV14912" s="93"/>
    </row>
    <row r="14913" spans="35:48" x14ac:dyDescent="0.55000000000000004">
      <c r="AI14913" s="278" t="s">
        <v>25608</v>
      </c>
      <c r="AJ14913" s="279">
        <v>97420</v>
      </c>
      <c r="AL14913" s="246" t="s">
        <v>59939</v>
      </c>
      <c r="AM14913" s="247">
        <v>3726</v>
      </c>
      <c r="AO14913" s="226" t="s">
        <v>43076</v>
      </c>
      <c r="AP14913" s="227">
        <v>90.05</v>
      </c>
      <c r="AR14913" s="207" t="s">
        <v>28722</v>
      </c>
      <c r="AS14913" s="208">
        <v>108943.35</v>
      </c>
      <c r="AT14913" s="93"/>
      <c r="AU14913" s="93"/>
      <c r="AV14913" s="93"/>
    </row>
    <row r="14914" spans="35:48" x14ac:dyDescent="0.55000000000000004">
      <c r="AI14914" s="278" t="s">
        <v>25610</v>
      </c>
      <c r="AJ14914" s="279">
        <v>66597.259999999995</v>
      </c>
      <c r="AL14914" s="246" t="s">
        <v>65060</v>
      </c>
      <c r="AM14914" s="247">
        <v>1819.56</v>
      </c>
      <c r="AO14914" s="226" t="s">
        <v>50529</v>
      </c>
      <c r="AP14914" s="227">
        <v>14.28</v>
      </c>
      <c r="AR14914" s="207" t="s">
        <v>28723</v>
      </c>
      <c r="AS14914" s="208">
        <v>1303.51</v>
      </c>
      <c r="AT14914" s="93"/>
      <c r="AU14914" s="93"/>
      <c r="AV14914" s="93"/>
    </row>
    <row r="14915" spans="35:48" x14ac:dyDescent="0.55000000000000004">
      <c r="AI14915" s="278" t="s">
        <v>35450</v>
      </c>
      <c r="AJ14915" s="279">
        <v>231625.32</v>
      </c>
      <c r="AL14915" s="246" t="s">
        <v>43113</v>
      </c>
      <c r="AM14915" s="247">
        <v>18575.73</v>
      </c>
      <c r="AO14915" s="226" t="s">
        <v>50530</v>
      </c>
      <c r="AP14915" s="227">
        <v>21.51</v>
      </c>
      <c r="AR14915" s="207" t="s">
        <v>28724</v>
      </c>
      <c r="AS14915" s="208">
        <v>33596.76</v>
      </c>
      <c r="AT14915" s="93"/>
      <c r="AU14915" s="93"/>
      <c r="AV14915" s="93"/>
    </row>
    <row r="14916" spans="35:48" x14ac:dyDescent="0.55000000000000004">
      <c r="AI14916" s="278" t="s">
        <v>33983</v>
      </c>
      <c r="AJ14916" s="279">
        <v>27180</v>
      </c>
      <c r="AL14916" s="246" t="s">
        <v>61634</v>
      </c>
      <c r="AM14916" s="247">
        <v>49496.639999999999</v>
      </c>
      <c r="AO14916" s="226" t="s">
        <v>50531</v>
      </c>
      <c r="AP14916" s="227">
        <v>1.28</v>
      </c>
      <c r="AR14916" s="207" t="s">
        <v>28725</v>
      </c>
      <c r="AS14916" s="208">
        <v>511.83</v>
      </c>
      <c r="AT14916" s="93"/>
      <c r="AU14916" s="93"/>
      <c r="AV14916" s="93"/>
    </row>
    <row r="14917" spans="35:48" x14ac:dyDescent="0.55000000000000004">
      <c r="AI14917" s="278" t="s">
        <v>25613</v>
      </c>
      <c r="AJ14917" s="279">
        <v>15880.9</v>
      </c>
      <c r="AL14917" s="246" t="s">
        <v>57954</v>
      </c>
      <c r="AM14917" s="247">
        <v>56100</v>
      </c>
      <c r="AO14917" s="226" t="s">
        <v>43077</v>
      </c>
      <c r="AP14917" s="227">
        <v>2984.97</v>
      </c>
      <c r="AR14917" s="207" t="s">
        <v>28726</v>
      </c>
      <c r="AS14917" s="208">
        <v>13210.31</v>
      </c>
      <c r="AT14917" s="93"/>
      <c r="AU14917" s="93"/>
      <c r="AV14917" s="93"/>
    </row>
    <row r="14918" spans="35:48" x14ac:dyDescent="0.55000000000000004">
      <c r="AI14918" s="278" t="s">
        <v>33984</v>
      </c>
      <c r="AJ14918" s="279">
        <v>73628</v>
      </c>
      <c r="AL14918" s="246" t="s">
        <v>54088</v>
      </c>
      <c r="AM14918" s="247">
        <v>987.08</v>
      </c>
      <c r="AO14918" s="226" t="s">
        <v>50532</v>
      </c>
      <c r="AP14918" s="227">
        <v>76264.94</v>
      </c>
      <c r="AR14918" s="207" t="s">
        <v>28727</v>
      </c>
      <c r="AS14918" s="208">
        <v>8539.4</v>
      </c>
      <c r="AT14918" s="93"/>
      <c r="AU14918" s="93"/>
      <c r="AV14918" s="93"/>
    </row>
    <row r="14919" spans="35:48" x14ac:dyDescent="0.55000000000000004">
      <c r="AI14919" s="278" t="s">
        <v>43329</v>
      </c>
      <c r="AJ14919" s="279">
        <v>47250</v>
      </c>
      <c r="AL14919" s="246" t="s">
        <v>65061</v>
      </c>
      <c r="AM14919" s="247">
        <v>23559.759999999998</v>
      </c>
      <c r="AO14919" s="226" t="s">
        <v>43078</v>
      </c>
      <c r="AP14919" s="227">
        <v>15711.49</v>
      </c>
      <c r="AR14919" s="207" t="s">
        <v>28728</v>
      </c>
      <c r="AS14919" s="208">
        <v>499.25</v>
      </c>
      <c r="AT14919" s="93"/>
      <c r="AU14919" s="93"/>
      <c r="AV14919" s="93"/>
    </row>
    <row r="14920" spans="35:48" x14ac:dyDescent="0.55000000000000004">
      <c r="AI14920" s="278" t="s">
        <v>43331</v>
      </c>
      <c r="AJ14920" s="279">
        <v>4323.05</v>
      </c>
      <c r="AL14920" s="246" t="s">
        <v>65062</v>
      </c>
      <c r="AM14920" s="247">
        <v>3098</v>
      </c>
      <c r="AO14920" s="226" t="s">
        <v>50533</v>
      </c>
      <c r="AP14920" s="227">
        <v>3045</v>
      </c>
      <c r="AR14920" s="207" t="s">
        <v>28729</v>
      </c>
      <c r="AS14920" s="208">
        <v>13314.39</v>
      </c>
      <c r="AT14920" s="93"/>
      <c r="AU14920" s="93"/>
      <c r="AV14920" s="93"/>
    </row>
    <row r="14921" spans="35:48" x14ac:dyDescent="0.55000000000000004">
      <c r="AI14921" s="278" t="s">
        <v>58780</v>
      </c>
      <c r="AJ14921" s="279">
        <v>3336.75</v>
      </c>
      <c r="AL14921" s="246" t="s">
        <v>59940</v>
      </c>
      <c r="AM14921" s="247">
        <v>717.59</v>
      </c>
      <c r="AO14921" s="226" t="s">
        <v>43079</v>
      </c>
      <c r="AP14921" s="227">
        <v>7500</v>
      </c>
      <c r="AR14921" s="207" t="s">
        <v>28730</v>
      </c>
      <c r="AS14921" s="208">
        <v>5000</v>
      </c>
      <c r="AT14921" s="93"/>
      <c r="AU14921" s="93"/>
      <c r="AV14921" s="93"/>
    </row>
    <row r="14922" spans="35:48" x14ac:dyDescent="0.55000000000000004">
      <c r="AI14922" s="278" t="s">
        <v>58081</v>
      </c>
      <c r="AJ14922" s="279">
        <v>2386.64</v>
      </c>
      <c r="AL14922" s="246" t="s">
        <v>48369</v>
      </c>
      <c r="AM14922" s="247">
        <v>103.14</v>
      </c>
      <c r="AO14922" s="226" t="s">
        <v>43080</v>
      </c>
      <c r="AP14922" s="227">
        <v>795</v>
      </c>
      <c r="AR14922" s="207" t="s">
        <v>28731</v>
      </c>
      <c r="AS14922" s="208">
        <v>35305.56</v>
      </c>
      <c r="AT14922" s="93"/>
      <c r="AU14922" s="93"/>
      <c r="AV14922" s="93"/>
    </row>
    <row r="14923" spans="35:48" x14ac:dyDescent="0.55000000000000004">
      <c r="AI14923" s="278" t="s">
        <v>14069</v>
      </c>
      <c r="AJ14923" s="279">
        <v>51366.11</v>
      </c>
      <c r="AL14923" s="246" t="s">
        <v>48370</v>
      </c>
      <c r="AM14923" s="247">
        <v>15000</v>
      </c>
      <c r="AO14923" s="226" t="s">
        <v>50534</v>
      </c>
      <c r="AP14923" s="227">
        <v>67.989999999999995</v>
      </c>
      <c r="AR14923" s="207" t="s">
        <v>28732</v>
      </c>
      <c r="AS14923" s="208">
        <v>12681.05</v>
      </c>
      <c r="AT14923" s="93"/>
      <c r="AU14923" s="93"/>
      <c r="AV14923" s="93"/>
    </row>
    <row r="14924" spans="35:48" x14ac:dyDescent="0.55000000000000004">
      <c r="AI14924" s="278" t="s">
        <v>14070</v>
      </c>
      <c r="AJ14924" s="279">
        <v>165021.57999999999</v>
      </c>
      <c r="AL14924" s="246" t="s">
        <v>65063</v>
      </c>
      <c r="AM14924" s="247">
        <v>1765.24</v>
      </c>
      <c r="AO14924" s="226" t="s">
        <v>43081</v>
      </c>
      <c r="AP14924" s="227">
        <v>112.5</v>
      </c>
      <c r="AR14924" s="207" t="s">
        <v>28733</v>
      </c>
      <c r="AS14924" s="208">
        <v>4700</v>
      </c>
      <c r="AT14924" s="93"/>
      <c r="AU14924" s="93"/>
      <c r="AV14924" s="93"/>
    </row>
    <row r="14925" spans="35:48" x14ac:dyDescent="0.55000000000000004">
      <c r="AI14925" s="278" t="s">
        <v>14071</v>
      </c>
      <c r="AJ14925" s="279">
        <v>113440.13</v>
      </c>
      <c r="AL14925" s="246" t="s">
        <v>49246</v>
      </c>
      <c r="AM14925" s="247">
        <v>2776</v>
      </c>
      <c r="AO14925" s="226" t="s">
        <v>50535</v>
      </c>
      <c r="AP14925" s="227">
        <v>539.24</v>
      </c>
      <c r="AR14925" s="207" t="s">
        <v>28734</v>
      </c>
      <c r="AS14925" s="208">
        <v>1639.05</v>
      </c>
      <c r="AT14925" s="93"/>
      <c r="AU14925" s="93"/>
      <c r="AV14925" s="93"/>
    </row>
    <row r="14926" spans="35:48" x14ac:dyDescent="0.55000000000000004">
      <c r="AI14926" s="278" t="s">
        <v>25619</v>
      </c>
      <c r="AJ14926" s="279">
        <v>46022.63</v>
      </c>
      <c r="AL14926" s="246" t="s">
        <v>61635</v>
      </c>
      <c r="AM14926" s="247">
        <v>2607.66</v>
      </c>
      <c r="AO14926" s="226" t="s">
        <v>43082</v>
      </c>
      <c r="AP14926" s="227">
        <v>38.94</v>
      </c>
      <c r="AR14926" s="207" t="s">
        <v>28735</v>
      </c>
      <c r="AS14926" s="208">
        <v>57345.82</v>
      </c>
      <c r="AT14926" s="93"/>
      <c r="AU14926" s="93"/>
      <c r="AV14926" s="93"/>
    </row>
    <row r="14927" spans="35:48" x14ac:dyDescent="0.55000000000000004">
      <c r="AI14927" s="278" t="s">
        <v>69454</v>
      </c>
      <c r="AJ14927" s="279">
        <v>31055</v>
      </c>
      <c r="AL14927" s="246" t="s">
        <v>63451</v>
      </c>
      <c r="AM14927" s="247">
        <v>2843</v>
      </c>
      <c r="AO14927" s="226" t="s">
        <v>50536</v>
      </c>
      <c r="AP14927" s="227">
        <v>7.71</v>
      </c>
      <c r="AR14927" s="207" t="s">
        <v>28736</v>
      </c>
      <c r="AS14927" s="208">
        <v>36275</v>
      </c>
      <c r="AT14927" s="93"/>
      <c r="AU14927" s="93"/>
      <c r="AV14927" s="93"/>
    </row>
    <row r="14928" spans="35:48" x14ac:dyDescent="0.55000000000000004">
      <c r="AI14928" s="278" t="s">
        <v>14072</v>
      </c>
      <c r="AJ14928" s="279">
        <v>402.7</v>
      </c>
      <c r="AL14928" s="246" t="s">
        <v>57955</v>
      </c>
      <c r="AM14928" s="247">
        <v>21176.99</v>
      </c>
      <c r="AO14928" s="226" t="s">
        <v>50537</v>
      </c>
      <c r="AP14928" s="227">
        <v>25.98</v>
      </c>
      <c r="AR14928" s="207" t="s">
        <v>28737</v>
      </c>
      <c r="AS14928" s="208">
        <v>178042.5</v>
      </c>
      <c r="AT14928" s="93"/>
      <c r="AU14928" s="93"/>
      <c r="AV14928" s="93"/>
    </row>
    <row r="14929" spans="35:48" x14ac:dyDescent="0.55000000000000004">
      <c r="AI14929" s="278" t="s">
        <v>25620</v>
      </c>
      <c r="AJ14929" s="279">
        <v>827.91</v>
      </c>
      <c r="AL14929" s="246" t="s">
        <v>56687</v>
      </c>
      <c r="AM14929" s="247">
        <v>25200</v>
      </c>
      <c r="AO14929" s="226" t="s">
        <v>50538</v>
      </c>
      <c r="AP14929" s="227">
        <v>1.71</v>
      </c>
      <c r="AR14929" s="207" t="s">
        <v>28738</v>
      </c>
      <c r="AS14929" s="208">
        <v>11674.54</v>
      </c>
      <c r="AT14929" s="93"/>
      <c r="AU14929" s="93"/>
      <c r="AV14929" s="93"/>
    </row>
    <row r="14930" spans="35:48" x14ac:dyDescent="0.55000000000000004">
      <c r="AI14930" s="278" t="s">
        <v>25650</v>
      </c>
      <c r="AJ14930" s="279">
        <v>117480.06</v>
      </c>
      <c r="AL14930" s="246" t="s">
        <v>47355</v>
      </c>
      <c r="AM14930" s="247">
        <v>108650.16</v>
      </c>
      <c r="AO14930" s="226" t="s">
        <v>43083</v>
      </c>
      <c r="AP14930" s="227">
        <v>2232.27</v>
      </c>
      <c r="AR14930" s="207" t="s">
        <v>14352</v>
      </c>
      <c r="AS14930" s="208">
        <v>25878.92</v>
      </c>
      <c r="AT14930" s="93"/>
      <c r="AU14930" s="93"/>
      <c r="AV14930" s="93"/>
    </row>
    <row r="14931" spans="35:48" x14ac:dyDescent="0.55000000000000004">
      <c r="AI14931" s="278" t="s">
        <v>25651</v>
      </c>
      <c r="AJ14931" s="279">
        <v>95745.99</v>
      </c>
      <c r="AL14931" s="246" t="s">
        <v>62326</v>
      </c>
      <c r="AM14931" s="247">
        <v>12746.52</v>
      </c>
      <c r="AO14931" s="226" t="s">
        <v>43084</v>
      </c>
      <c r="AP14931" s="227">
        <v>1153.97</v>
      </c>
      <c r="AR14931" s="207" t="s">
        <v>14353</v>
      </c>
      <c r="AS14931" s="208">
        <v>64841.03</v>
      </c>
      <c r="AT14931" s="93"/>
      <c r="AU14931" s="93"/>
      <c r="AV14931" s="93"/>
    </row>
    <row r="14932" spans="35:48" x14ac:dyDescent="0.55000000000000004">
      <c r="AI14932" s="278" t="s">
        <v>25652</v>
      </c>
      <c r="AJ14932" s="279">
        <v>28962.13</v>
      </c>
      <c r="AL14932" s="246" t="s">
        <v>47356</v>
      </c>
      <c r="AM14932" s="247">
        <v>11157.19</v>
      </c>
      <c r="AO14932" s="226" t="s">
        <v>45802</v>
      </c>
      <c r="AP14932" s="227">
        <v>20000</v>
      </c>
      <c r="AR14932" s="207" t="s">
        <v>28739</v>
      </c>
      <c r="AS14932" s="208">
        <v>137763.47</v>
      </c>
      <c r="AT14932" s="93"/>
      <c r="AU14932" s="93"/>
      <c r="AV14932" s="93"/>
    </row>
    <row r="14933" spans="35:48" x14ac:dyDescent="0.55000000000000004">
      <c r="AI14933" s="278" t="s">
        <v>40872</v>
      </c>
      <c r="AJ14933" s="279">
        <v>21830.98</v>
      </c>
      <c r="AL14933" s="246" t="s">
        <v>29951</v>
      </c>
      <c r="AM14933" s="247">
        <v>2381.7199999999998</v>
      </c>
      <c r="AO14933" s="226" t="s">
        <v>45803</v>
      </c>
      <c r="AP14933" s="227">
        <v>1530</v>
      </c>
      <c r="AR14933" s="207" t="s">
        <v>28740</v>
      </c>
      <c r="AS14933" s="208">
        <v>10689.16</v>
      </c>
      <c r="AT14933" s="93"/>
      <c r="AU14933" s="93"/>
      <c r="AV14933" s="93"/>
    </row>
    <row r="14934" spans="35:48" x14ac:dyDescent="0.55000000000000004">
      <c r="AI14934" s="278" t="s">
        <v>54509</v>
      </c>
      <c r="AJ14934" s="279">
        <v>2000</v>
      </c>
      <c r="AL14934" s="246" t="s">
        <v>39611</v>
      </c>
      <c r="AM14934" s="247">
        <v>16158.96</v>
      </c>
      <c r="AO14934" s="226" t="s">
        <v>45804</v>
      </c>
      <c r="AP14934" s="227">
        <v>89500</v>
      </c>
      <c r="AR14934" s="207" t="s">
        <v>28741</v>
      </c>
      <c r="AS14934" s="208">
        <v>3950</v>
      </c>
      <c r="AT14934" s="93"/>
      <c r="AU14934" s="93"/>
      <c r="AV14934" s="93"/>
    </row>
    <row r="14935" spans="35:48" x14ac:dyDescent="0.55000000000000004">
      <c r="AI14935" s="278" t="s">
        <v>14083</v>
      </c>
      <c r="AJ14935" s="279">
        <v>18586.560000000001</v>
      </c>
      <c r="AL14935" s="246" t="s">
        <v>54089</v>
      </c>
      <c r="AM14935" s="247">
        <v>5871.5</v>
      </c>
      <c r="AO14935" s="226" t="s">
        <v>45805</v>
      </c>
      <c r="AP14935" s="227">
        <v>6846.78</v>
      </c>
      <c r="AR14935" s="207" t="s">
        <v>28742</v>
      </c>
      <c r="AS14935" s="208">
        <v>15000</v>
      </c>
      <c r="AT14935" s="93"/>
      <c r="AU14935" s="93"/>
      <c r="AV14935" s="93"/>
    </row>
    <row r="14936" spans="35:48" x14ac:dyDescent="0.55000000000000004">
      <c r="AI14936" s="278" t="s">
        <v>14084</v>
      </c>
      <c r="AJ14936" s="279">
        <v>66088.149999999994</v>
      </c>
      <c r="AL14936" s="246" t="s">
        <v>36855</v>
      </c>
      <c r="AM14936" s="247">
        <v>10549.63</v>
      </c>
      <c r="AO14936" s="226" t="s">
        <v>29527</v>
      </c>
      <c r="AP14936" s="227">
        <v>1209.0899999999999</v>
      </c>
      <c r="AR14936" s="207" t="s">
        <v>28743</v>
      </c>
      <c r="AS14936" s="208">
        <v>40984.17</v>
      </c>
      <c r="AT14936" s="93"/>
      <c r="AU14936" s="93"/>
      <c r="AV14936" s="93"/>
    </row>
    <row r="14937" spans="35:48" x14ac:dyDescent="0.55000000000000004">
      <c r="AI14937" s="278" t="s">
        <v>14085</v>
      </c>
      <c r="AJ14937" s="279">
        <v>36991.919999999998</v>
      </c>
      <c r="AL14937" s="246" t="s">
        <v>34310</v>
      </c>
      <c r="AM14937" s="247">
        <v>22190.5</v>
      </c>
      <c r="AO14937" s="226" t="s">
        <v>29528</v>
      </c>
      <c r="AP14937" s="227">
        <v>7696.2</v>
      </c>
      <c r="AR14937" s="207" t="s">
        <v>28744</v>
      </c>
      <c r="AS14937" s="208">
        <v>89508.14</v>
      </c>
      <c r="AT14937" s="93"/>
      <c r="AU14937" s="93"/>
      <c r="AV14937" s="93"/>
    </row>
    <row r="14938" spans="35:48" x14ac:dyDescent="0.55000000000000004">
      <c r="AI14938" s="278" t="s">
        <v>46144</v>
      </c>
      <c r="AJ14938" s="279">
        <v>12854.64</v>
      </c>
      <c r="AL14938" s="246" t="s">
        <v>34311</v>
      </c>
      <c r="AM14938" s="247">
        <v>97189.91</v>
      </c>
      <c r="AO14938" s="226" t="s">
        <v>29529</v>
      </c>
      <c r="AP14938" s="227">
        <v>588.16999999999996</v>
      </c>
      <c r="AR14938" s="207" t="s">
        <v>14355</v>
      </c>
      <c r="AS14938" s="208">
        <v>977839.86</v>
      </c>
      <c r="AT14938" s="93"/>
      <c r="AU14938" s="93"/>
      <c r="AV14938" s="93"/>
    </row>
    <row r="14939" spans="35:48" x14ac:dyDescent="0.55000000000000004">
      <c r="AI14939" s="278" t="s">
        <v>54511</v>
      </c>
      <c r="AJ14939" s="279">
        <v>6984.19</v>
      </c>
      <c r="AL14939" s="246" t="s">
        <v>35826</v>
      </c>
      <c r="AM14939" s="247">
        <v>87888.36</v>
      </c>
      <c r="AO14939" s="226" t="s">
        <v>50539</v>
      </c>
      <c r="AP14939" s="227">
        <v>5104.8</v>
      </c>
      <c r="AR14939" s="207" t="s">
        <v>28745</v>
      </c>
      <c r="AS14939" s="208">
        <v>608074.93999999994</v>
      </c>
      <c r="AT14939" s="93"/>
      <c r="AU14939" s="93"/>
      <c r="AV14939" s="93"/>
    </row>
    <row r="14940" spans="35:48" x14ac:dyDescent="0.55000000000000004">
      <c r="AI14940" s="278" t="s">
        <v>70945</v>
      </c>
      <c r="AJ14940" s="279">
        <v>950</v>
      </c>
      <c r="AL14940" s="246" t="s">
        <v>60840</v>
      </c>
      <c r="AM14940" s="247">
        <v>53645</v>
      </c>
      <c r="AO14940" s="226" t="s">
        <v>50540</v>
      </c>
      <c r="AP14940" s="227">
        <v>390.2</v>
      </c>
      <c r="AR14940" s="207" t="s">
        <v>14359</v>
      </c>
      <c r="AS14940" s="208">
        <v>94573.96</v>
      </c>
      <c r="AT14940" s="93"/>
      <c r="AU14940" s="93"/>
      <c r="AV14940" s="93"/>
    </row>
    <row r="14941" spans="35:48" x14ac:dyDescent="0.55000000000000004">
      <c r="AI14941" s="278" t="s">
        <v>25656</v>
      </c>
      <c r="AJ14941" s="279">
        <v>640.54999999999995</v>
      </c>
      <c r="AL14941" s="246" t="s">
        <v>30015</v>
      </c>
      <c r="AM14941" s="247">
        <v>0.73</v>
      </c>
      <c r="AO14941" s="226" t="s">
        <v>39587</v>
      </c>
      <c r="AP14941" s="227">
        <v>21562.5</v>
      </c>
      <c r="AR14941" s="207" t="s">
        <v>14360</v>
      </c>
      <c r="AS14941" s="208">
        <v>1222823.33</v>
      </c>
      <c r="AT14941" s="93"/>
      <c r="AU14941" s="93"/>
      <c r="AV14941" s="93"/>
    </row>
    <row r="14942" spans="35:48" x14ac:dyDescent="0.55000000000000004">
      <c r="AI14942" s="278" t="s">
        <v>25658</v>
      </c>
      <c r="AJ14942" s="279">
        <v>7200</v>
      </c>
      <c r="AL14942" s="246" t="s">
        <v>30016</v>
      </c>
      <c r="AM14942" s="247">
        <v>76.95</v>
      </c>
      <c r="AO14942" s="226" t="s">
        <v>39588</v>
      </c>
      <c r="AP14942" s="227">
        <v>1649.53</v>
      </c>
      <c r="AR14942" s="207" t="s">
        <v>14361</v>
      </c>
      <c r="AS14942" s="208">
        <v>244836.1</v>
      </c>
      <c r="AT14942" s="93"/>
      <c r="AU14942" s="93"/>
      <c r="AV14942" s="93"/>
    </row>
    <row r="14943" spans="35:48" x14ac:dyDescent="0.55000000000000004">
      <c r="AI14943" s="278" t="s">
        <v>36597</v>
      </c>
      <c r="AJ14943" s="279">
        <v>151219.14000000001</v>
      </c>
      <c r="AL14943" s="246" t="s">
        <v>30020</v>
      </c>
      <c r="AM14943" s="247">
        <v>9.77</v>
      </c>
      <c r="AO14943" s="226" t="s">
        <v>39589</v>
      </c>
      <c r="AP14943" s="227">
        <v>21000</v>
      </c>
      <c r="AR14943" s="207" t="s">
        <v>28746</v>
      </c>
      <c r="AS14943" s="208">
        <v>8254.01</v>
      </c>
      <c r="AT14943" s="93"/>
      <c r="AU14943" s="93"/>
      <c r="AV14943" s="93"/>
    </row>
    <row r="14944" spans="35:48" x14ac:dyDescent="0.55000000000000004">
      <c r="AI14944" s="278" t="s">
        <v>25728</v>
      </c>
      <c r="AJ14944" s="279">
        <v>1013928.29</v>
      </c>
      <c r="AL14944" s="246" t="s">
        <v>30021</v>
      </c>
      <c r="AM14944" s="247">
        <v>0.18</v>
      </c>
      <c r="AO14944" s="226" t="s">
        <v>39590</v>
      </c>
      <c r="AP14944" s="227">
        <v>25598</v>
      </c>
      <c r="AR14944" s="207" t="s">
        <v>28747</v>
      </c>
      <c r="AS14944" s="208">
        <v>631.44000000000005</v>
      </c>
      <c r="AT14944" s="93"/>
      <c r="AU14944" s="93"/>
      <c r="AV14944" s="93"/>
    </row>
    <row r="14945" spans="35:48" x14ac:dyDescent="0.55000000000000004">
      <c r="AI14945" s="278" t="s">
        <v>47577</v>
      </c>
      <c r="AJ14945" s="279">
        <v>36233.279999999999</v>
      </c>
      <c r="AL14945" s="246" t="s">
        <v>36861</v>
      </c>
      <c r="AM14945" s="247">
        <v>5182.88</v>
      </c>
      <c r="AO14945" s="226" t="s">
        <v>40671</v>
      </c>
      <c r="AP14945" s="227">
        <v>3143</v>
      </c>
      <c r="AR14945" s="207" t="s">
        <v>28748</v>
      </c>
      <c r="AS14945" s="208">
        <v>107.46</v>
      </c>
      <c r="AT14945" s="93"/>
      <c r="AU14945" s="93"/>
      <c r="AV14945" s="93"/>
    </row>
    <row r="14946" spans="35:48" x14ac:dyDescent="0.55000000000000004">
      <c r="AI14946" s="278" t="s">
        <v>25731</v>
      </c>
      <c r="AJ14946" s="279">
        <v>5529.45</v>
      </c>
      <c r="AL14946" s="246" t="s">
        <v>54090</v>
      </c>
      <c r="AM14946" s="247">
        <v>2400</v>
      </c>
      <c r="AO14946" s="226" t="s">
        <v>39591</v>
      </c>
      <c r="AP14946" s="227">
        <v>30193.22</v>
      </c>
      <c r="AR14946" s="207" t="s">
        <v>28749</v>
      </c>
      <c r="AS14946" s="208">
        <v>23590</v>
      </c>
      <c r="AT14946" s="93"/>
      <c r="AU14946" s="93"/>
      <c r="AV14946" s="93"/>
    </row>
    <row r="14947" spans="35:48" x14ac:dyDescent="0.55000000000000004">
      <c r="AI14947" s="278" t="s">
        <v>36598</v>
      </c>
      <c r="AJ14947" s="279">
        <v>112821</v>
      </c>
      <c r="AL14947" s="246" t="s">
        <v>36862</v>
      </c>
      <c r="AM14947" s="247">
        <v>6413.42</v>
      </c>
      <c r="AO14947" s="226" t="s">
        <v>47340</v>
      </c>
      <c r="AP14947" s="227">
        <v>49350</v>
      </c>
      <c r="AR14947" s="207" t="s">
        <v>28750</v>
      </c>
      <c r="AS14947" s="208">
        <v>1462</v>
      </c>
      <c r="AT14947" s="93"/>
      <c r="AU14947" s="93"/>
      <c r="AV14947" s="93"/>
    </row>
    <row r="14948" spans="35:48" x14ac:dyDescent="0.55000000000000004">
      <c r="AI14948" s="278" t="s">
        <v>25732</v>
      </c>
      <c r="AJ14948" s="279">
        <v>18695.45</v>
      </c>
      <c r="AL14948" s="246" t="s">
        <v>30027</v>
      </c>
      <c r="AM14948" s="247">
        <v>-7607.24</v>
      </c>
      <c r="AO14948" s="226" t="s">
        <v>39592</v>
      </c>
      <c r="AP14948" s="227">
        <v>6087.06</v>
      </c>
      <c r="AR14948" s="207" t="s">
        <v>28751</v>
      </c>
      <c r="AS14948" s="208">
        <v>5980</v>
      </c>
      <c r="AT14948" s="93"/>
      <c r="AU14948" s="93"/>
      <c r="AV14948" s="93"/>
    </row>
    <row r="14949" spans="35:48" x14ac:dyDescent="0.55000000000000004">
      <c r="AI14949" s="278" t="s">
        <v>36599</v>
      </c>
      <c r="AJ14949" s="279">
        <v>570.29999999999995</v>
      </c>
      <c r="AL14949" s="246" t="s">
        <v>30028</v>
      </c>
      <c r="AM14949" s="247">
        <v>9022</v>
      </c>
      <c r="AO14949" s="226" t="s">
        <v>39593</v>
      </c>
      <c r="AP14949" s="227">
        <v>28559.759999999998</v>
      </c>
      <c r="AR14949" s="207" t="s">
        <v>28752</v>
      </c>
      <c r="AS14949" s="208">
        <v>345</v>
      </c>
      <c r="AT14949" s="93"/>
      <c r="AU14949" s="93"/>
      <c r="AV14949" s="93"/>
    </row>
    <row r="14950" spans="35:48" x14ac:dyDescent="0.55000000000000004">
      <c r="AI14950" s="278" t="s">
        <v>25734</v>
      </c>
      <c r="AJ14950" s="279">
        <v>33043.78</v>
      </c>
      <c r="AL14950" s="246" t="s">
        <v>30029</v>
      </c>
      <c r="AM14950" s="247">
        <v>18622.71</v>
      </c>
      <c r="AO14950" s="226" t="s">
        <v>45806</v>
      </c>
      <c r="AP14950" s="227">
        <v>36000</v>
      </c>
      <c r="AR14950" s="207" t="s">
        <v>28753</v>
      </c>
      <c r="AS14950" s="208">
        <v>37800</v>
      </c>
      <c r="AT14950" s="93"/>
      <c r="AU14950" s="93"/>
      <c r="AV14950" s="93"/>
    </row>
    <row r="14951" spans="35:48" x14ac:dyDescent="0.55000000000000004">
      <c r="AI14951" s="278" t="s">
        <v>25735</v>
      </c>
      <c r="AJ14951" s="279">
        <v>26343.119999999999</v>
      </c>
      <c r="AL14951" s="246" t="s">
        <v>30030</v>
      </c>
      <c r="AM14951" s="247">
        <v>1424.62</v>
      </c>
      <c r="AO14951" s="226" t="s">
        <v>45807</v>
      </c>
      <c r="AP14951" s="227">
        <v>2772</v>
      </c>
      <c r="AR14951" s="207" t="s">
        <v>28754</v>
      </c>
      <c r="AS14951" s="208">
        <v>3004</v>
      </c>
      <c r="AT14951" s="93"/>
      <c r="AU14951" s="93"/>
      <c r="AV14951" s="93"/>
    </row>
    <row r="14952" spans="35:48" x14ac:dyDescent="0.55000000000000004">
      <c r="AI14952" s="278" t="s">
        <v>40874</v>
      </c>
      <c r="AJ14952" s="279">
        <v>99616.25</v>
      </c>
      <c r="AL14952" s="246" t="s">
        <v>30031</v>
      </c>
      <c r="AM14952" s="247">
        <v>3859.09</v>
      </c>
      <c r="AO14952" s="226" t="s">
        <v>45808</v>
      </c>
      <c r="AP14952" s="227">
        <v>61500</v>
      </c>
      <c r="AR14952" s="207" t="s">
        <v>28755</v>
      </c>
      <c r="AS14952" s="208">
        <v>12116</v>
      </c>
      <c r="AT14952" s="93"/>
      <c r="AU14952" s="93"/>
      <c r="AV14952" s="93"/>
    </row>
    <row r="14953" spans="35:48" x14ac:dyDescent="0.55000000000000004">
      <c r="AI14953" s="278" t="s">
        <v>59345</v>
      </c>
      <c r="AJ14953" s="279">
        <v>13223.58</v>
      </c>
      <c r="AL14953" s="246" t="s">
        <v>56688</v>
      </c>
      <c r="AM14953" s="247">
        <v>3950.69</v>
      </c>
      <c r="AO14953" s="226" t="s">
        <v>45809</v>
      </c>
      <c r="AP14953" s="227">
        <v>4704.75</v>
      </c>
      <c r="AR14953" s="207" t="s">
        <v>28756</v>
      </c>
      <c r="AS14953" s="208">
        <v>6867.58</v>
      </c>
      <c r="AT14953" s="93"/>
      <c r="AU14953" s="93"/>
      <c r="AV14953" s="93"/>
    </row>
    <row r="14954" spans="35:48" x14ac:dyDescent="0.55000000000000004">
      <c r="AI14954" s="278" t="s">
        <v>55645</v>
      </c>
      <c r="AJ14954" s="279">
        <v>7795.88</v>
      </c>
      <c r="AL14954" s="246" t="s">
        <v>34312</v>
      </c>
      <c r="AM14954" s="247">
        <v>214.13</v>
      </c>
      <c r="AO14954" s="226" t="s">
        <v>36816</v>
      </c>
      <c r="AP14954" s="227">
        <v>12431</v>
      </c>
      <c r="AR14954" s="207" t="s">
        <v>28757</v>
      </c>
      <c r="AS14954" s="208">
        <v>533.24</v>
      </c>
      <c r="AT14954" s="93"/>
      <c r="AU14954" s="93"/>
      <c r="AV14954" s="93"/>
    </row>
    <row r="14955" spans="35:48" x14ac:dyDescent="0.55000000000000004">
      <c r="AI14955" s="278" t="s">
        <v>35469</v>
      </c>
      <c r="AJ14955" s="279">
        <v>6000</v>
      </c>
      <c r="AL14955" s="246" t="s">
        <v>30032</v>
      </c>
      <c r="AM14955" s="247">
        <v>1895.04</v>
      </c>
      <c r="AO14955" s="226" t="s">
        <v>54020</v>
      </c>
      <c r="AP14955" s="227">
        <v>872</v>
      </c>
      <c r="AR14955" s="207" t="s">
        <v>28758</v>
      </c>
      <c r="AS14955" s="208">
        <v>4994.18</v>
      </c>
      <c r="AT14955" s="93"/>
      <c r="AU14955" s="93"/>
      <c r="AV14955" s="93"/>
    </row>
    <row r="14956" spans="35:48" x14ac:dyDescent="0.55000000000000004">
      <c r="AI14956" s="278" t="s">
        <v>39401</v>
      </c>
      <c r="AJ14956" s="279">
        <v>6500</v>
      </c>
      <c r="AL14956" s="246" t="s">
        <v>30033</v>
      </c>
      <c r="AM14956" s="247">
        <v>136.77000000000001</v>
      </c>
      <c r="AO14956" s="226" t="s">
        <v>54021</v>
      </c>
      <c r="AP14956" s="227">
        <v>9666</v>
      </c>
      <c r="AR14956" s="207" t="s">
        <v>28759</v>
      </c>
      <c r="AS14956" s="208">
        <v>12652.37</v>
      </c>
      <c r="AT14956" s="93"/>
      <c r="AU14956" s="93"/>
      <c r="AV14956" s="93"/>
    </row>
    <row r="14957" spans="35:48" x14ac:dyDescent="0.55000000000000004">
      <c r="AI14957" s="278" t="s">
        <v>47578</v>
      </c>
      <c r="AJ14957" s="279">
        <v>1819.94</v>
      </c>
      <c r="AL14957" s="246" t="s">
        <v>30034</v>
      </c>
      <c r="AM14957" s="247">
        <v>464.28</v>
      </c>
      <c r="AO14957" s="226" t="s">
        <v>54022</v>
      </c>
      <c r="AP14957" s="227">
        <v>3564</v>
      </c>
      <c r="AR14957" s="207" t="s">
        <v>28760</v>
      </c>
      <c r="AS14957" s="208">
        <v>3478.63</v>
      </c>
      <c r="AT14957" s="93"/>
      <c r="AU14957" s="93"/>
      <c r="AV14957" s="93"/>
    </row>
    <row r="14958" spans="35:48" x14ac:dyDescent="0.55000000000000004">
      <c r="AI14958" s="278" t="s">
        <v>25738</v>
      </c>
      <c r="AJ14958" s="279">
        <v>506849.27</v>
      </c>
      <c r="AL14958" s="246" t="s">
        <v>30035</v>
      </c>
      <c r="AM14958" s="247">
        <v>2806.08</v>
      </c>
      <c r="AO14958" s="226" t="s">
        <v>54023</v>
      </c>
      <c r="AP14958" s="227">
        <v>1968</v>
      </c>
      <c r="AR14958" s="207" t="s">
        <v>28761</v>
      </c>
      <c r="AS14958" s="208">
        <v>2467</v>
      </c>
      <c r="AT14958" s="93"/>
      <c r="AU14958" s="93"/>
      <c r="AV14958" s="93"/>
    </row>
    <row r="14959" spans="35:48" x14ac:dyDescent="0.55000000000000004">
      <c r="AI14959" s="278" t="s">
        <v>25740</v>
      </c>
      <c r="AJ14959" s="279">
        <v>56867.040000000001</v>
      </c>
      <c r="AL14959" s="246" t="s">
        <v>57956</v>
      </c>
      <c r="AM14959" s="247">
        <v>1594.56</v>
      </c>
      <c r="AO14959" s="226" t="s">
        <v>48347</v>
      </c>
      <c r="AP14959" s="227">
        <v>35110.410000000003</v>
      </c>
      <c r="AR14959" s="207" t="s">
        <v>28762</v>
      </c>
      <c r="AS14959" s="208">
        <v>20863.97</v>
      </c>
      <c r="AT14959" s="93"/>
      <c r="AU14959" s="93"/>
      <c r="AV14959" s="93"/>
    </row>
    <row r="14960" spans="35:48" x14ac:dyDescent="0.55000000000000004">
      <c r="AI14960" s="278" t="s">
        <v>25742</v>
      </c>
      <c r="AJ14960" s="279">
        <v>153470.65</v>
      </c>
      <c r="AL14960" s="246" t="s">
        <v>30037</v>
      </c>
      <c r="AM14960" s="247">
        <v>115.41</v>
      </c>
      <c r="AO14960" s="226" t="s">
        <v>54024</v>
      </c>
      <c r="AP14960" s="227">
        <v>71672</v>
      </c>
      <c r="AR14960" s="207" t="s">
        <v>28763</v>
      </c>
      <c r="AS14960" s="208">
        <v>23842.62</v>
      </c>
      <c r="AT14960" s="93"/>
      <c r="AU14960" s="93"/>
      <c r="AV14960" s="93"/>
    </row>
    <row r="14961" spans="35:48" x14ac:dyDescent="0.55000000000000004">
      <c r="AI14961" s="278" t="s">
        <v>25743</v>
      </c>
      <c r="AJ14961" s="279">
        <v>482492.4</v>
      </c>
      <c r="AL14961" s="246" t="s">
        <v>57957</v>
      </c>
      <c r="AM14961" s="247">
        <v>390.67</v>
      </c>
      <c r="AO14961" s="226" t="s">
        <v>50541</v>
      </c>
      <c r="AP14961" s="227">
        <v>14945</v>
      </c>
      <c r="AR14961" s="207" t="s">
        <v>28764</v>
      </c>
      <c r="AS14961" s="208">
        <v>25544.38</v>
      </c>
      <c r="AT14961" s="93"/>
      <c r="AU14961" s="93"/>
      <c r="AV14961" s="93"/>
    </row>
    <row r="14962" spans="35:48" x14ac:dyDescent="0.55000000000000004">
      <c r="AI14962" s="278" t="s">
        <v>25744</v>
      </c>
      <c r="AJ14962" s="279">
        <v>164502.16</v>
      </c>
      <c r="AL14962" s="246" t="s">
        <v>57958</v>
      </c>
      <c r="AM14962" s="247">
        <v>214.37</v>
      </c>
      <c r="AO14962" s="226" t="s">
        <v>54025</v>
      </c>
      <c r="AP14962" s="227">
        <v>3184</v>
      </c>
      <c r="AR14962" s="207" t="s">
        <v>28765</v>
      </c>
      <c r="AS14962" s="208">
        <v>8254.01</v>
      </c>
      <c r="AT14962" s="93"/>
      <c r="AU14962" s="93"/>
      <c r="AV14962" s="93"/>
    </row>
    <row r="14963" spans="35:48" x14ac:dyDescent="0.55000000000000004">
      <c r="AI14963" s="278" t="s">
        <v>25745</v>
      </c>
      <c r="AJ14963" s="279">
        <v>900135.01</v>
      </c>
      <c r="AL14963" s="246" t="s">
        <v>34315</v>
      </c>
      <c r="AM14963" s="247">
        <v>37000</v>
      </c>
      <c r="AO14963" s="226" t="s">
        <v>54026</v>
      </c>
      <c r="AP14963" s="227">
        <v>995</v>
      </c>
      <c r="AR14963" s="207" t="s">
        <v>28766</v>
      </c>
      <c r="AS14963" s="208">
        <v>6867.58</v>
      </c>
      <c r="AT14963" s="93"/>
      <c r="AU14963" s="93"/>
      <c r="AV14963" s="93"/>
    </row>
    <row r="14964" spans="35:48" x14ac:dyDescent="0.55000000000000004">
      <c r="AI14964" s="278" t="s">
        <v>25746</v>
      </c>
      <c r="AJ14964" s="279">
        <v>131581.07</v>
      </c>
      <c r="AL14964" s="246" t="s">
        <v>43114</v>
      </c>
      <c r="AM14964" s="247">
        <v>1406.25</v>
      </c>
      <c r="AO14964" s="226" t="s">
        <v>45810</v>
      </c>
      <c r="AP14964" s="227">
        <v>25000</v>
      </c>
      <c r="AR14964" s="207" t="s">
        <v>28767</v>
      </c>
      <c r="AS14964" s="208">
        <v>1164.68</v>
      </c>
      <c r="AT14964" s="93"/>
      <c r="AU14964" s="93"/>
      <c r="AV14964" s="93"/>
    </row>
    <row r="14965" spans="35:48" x14ac:dyDescent="0.55000000000000004">
      <c r="AI14965" s="278" t="s">
        <v>62502</v>
      </c>
      <c r="AJ14965" s="279">
        <v>474452</v>
      </c>
      <c r="AL14965" s="246" t="s">
        <v>30039</v>
      </c>
      <c r="AM14965" s="247">
        <v>1500</v>
      </c>
      <c r="AO14965" s="226" t="s">
        <v>45811</v>
      </c>
      <c r="AP14965" s="227">
        <v>1912.5</v>
      </c>
      <c r="AR14965" s="207" t="s">
        <v>28768</v>
      </c>
      <c r="AS14965" s="208">
        <v>107.46</v>
      </c>
      <c r="AT14965" s="93"/>
      <c r="AU14965" s="93"/>
      <c r="AV14965" s="93"/>
    </row>
    <row r="14966" spans="35:48" x14ac:dyDescent="0.55000000000000004">
      <c r="AI14966" s="278" t="s">
        <v>61243</v>
      </c>
      <c r="AJ14966" s="279">
        <v>68537.84</v>
      </c>
      <c r="AL14966" s="246" t="s">
        <v>30040</v>
      </c>
      <c r="AM14966" s="247">
        <v>3029.88</v>
      </c>
      <c r="AO14966" s="226" t="s">
        <v>43085</v>
      </c>
      <c r="AP14966" s="227">
        <v>3945</v>
      </c>
      <c r="AR14966" s="207" t="s">
        <v>28769</v>
      </c>
      <c r="AS14966" s="208">
        <v>4994.18</v>
      </c>
      <c r="AT14966" s="93"/>
      <c r="AU14966" s="93"/>
      <c r="AV14966" s="93"/>
    </row>
    <row r="14967" spans="35:48" x14ac:dyDescent="0.55000000000000004">
      <c r="AI14967" s="278" t="s">
        <v>69455</v>
      </c>
      <c r="AJ14967" s="279">
        <v>28.68</v>
      </c>
      <c r="AL14967" s="246" t="s">
        <v>45872</v>
      </c>
      <c r="AM14967" s="247">
        <v>9065</v>
      </c>
      <c r="AO14967" s="226" t="s">
        <v>43086</v>
      </c>
      <c r="AP14967" s="227">
        <v>17154</v>
      </c>
      <c r="AR14967" s="207" t="s">
        <v>28770</v>
      </c>
      <c r="AS14967" s="208">
        <v>5980</v>
      </c>
      <c r="AT14967" s="93"/>
      <c r="AU14967" s="93"/>
      <c r="AV14967" s="93"/>
    </row>
    <row r="14968" spans="35:48" x14ac:dyDescent="0.55000000000000004">
      <c r="AI14968" s="278" t="s">
        <v>58082</v>
      </c>
      <c r="AJ14968" s="279">
        <v>30620.48</v>
      </c>
      <c r="AL14968" s="246" t="s">
        <v>56689</v>
      </c>
      <c r="AM14968" s="247">
        <v>6101.2</v>
      </c>
      <c r="AO14968" s="226" t="s">
        <v>43087</v>
      </c>
      <c r="AP14968" s="227">
        <v>2262</v>
      </c>
      <c r="AR14968" s="207" t="s">
        <v>28771</v>
      </c>
      <c r="AS14968" s="208">
        <v>1462</v>
      </c>
      <c r="AT14968" s="93"/>
      <c r="AU14968" s="93"/>
      <c r="AV14968" s="93"/>
    </row>
    <row r="14969" spans="35:48" x14ac:dyDescent="0.55000000000000004">
      <c r="AI14969" s="278" t="s">
        <v>25750</v>
      </c>
      <c r="AJ14969" s="279">
        <v>874668.59</v>
      </c>
      <c r="AL14969" s="246" t="s">
        <v>54096</v>
      </c>
      <c r="AM14969" s="247">
        <v>257.2</v>
      </c>
      <c r="AO14969" s="226" t="s">
        <v>43088</v>
      </c>
      <c r="AP14969" s="227">
        <v>2000</v>
      </c>
      <c r="AR14969" s="207" t="s">
        <v>28772</v>
      </c>
      <c r="AS14969" s="208">
        <v>21208.97</v>
      </c>
      <c r="AT14969" s="93"/>
      <c r="AU14969" s="93"/>
      <c r="AV14969" s="93"/>
    </row>
    <row r="14970" spans="35:48" x14ac:dyDescent="0.55000000000000004">
      <c r="AI14970" s="278" t="s">
        <v>69456</v>
      </c>
      <c r="AJ14970" s="279">
        <v>9549</v>
      </c>
      <c r="AL14970" s="246" t="s">
        <v>30041</v>
      </c>
      <c r="AM14970" s="247">
        <v>17450</v>
      </c>
      <c r="AO14970" s="226" t="s">
        <v>29552</v>
      </c>
      <c r="AP14970" s="227">
        <v>157</v>
      </c>
      <c r="AR14970" s="207" t="s">
        <v>28773</v>
      </c>
      <c r="AS14970" s="208">
        <v>62551.99</v>
      </c>
      <c r="AT14970" s="93"/>
      <c r="AU14970" s="93"/>
      <c r="AV14970" s="93"/>
    </row>
    <row r="14971" spans="35:48" x14ac:dyDescent="0.55000000000000004">
      <c r="AI14971" s="278" t="s">
        <v>25751</v>
      </c>
      <c r="AJ14971" s="279">
        <v>3743360.37</v>
      </c>
      <c r="AL14971" s="246" t="s">
        <v>59941</v>
      </c>
      <c r="AM14971" s="247">
        <v>6840</v>
      </c>
      <c r="AO14971" s="226" t="s">
        <v>45812</v>
      </c>
      <c r="AP14971" s="227">
        <v>56000</v>
      </c>
      <c r="AR14971" s="207" t="s">
        <v>28774</v>
      </c>
      <c r="AS14971" s="208">
        <v>3478.63</v>
      </c>
      <c r="AT14971" s="93"/>
      <c r="AU14971" s="93"/>
      <c r="AV14971" s="93"/>
    </row>
    <row r="14972" spans="35:48" x14ac:dyDescent="0.55000000000000004">
      <c r="AI14972" s="278" t="s">
        <v>46145</v>
      </c>
      <c r="AJ14972" s="279">
        <v>181557.92</v>
      </c>
      <c r="AL14972" s="246" t="s">
        <v>45873</v>
      </c>
      <c r="AM14972" s="247">
        <v>6434.09</v>
      </c>
      <c r="AO14972" s="226" t="s">
        <v>54027</v>
      </c>
      <c r="AP14972" s="227">
        <v>10180.31</v>
      </c>
      <c r="AR14972" s="207" t="s">
        <v>28775</v>
      </c>
      <c r="AS14972" s="208">
        <v>78464.38</v>
      </c>
      <c r="AT14972" s="93"/>
      <c r="AU14972" s="93"/>
      <c r="AV14972" s="93"/>
    </row>
    <row r="14973" spans="35:48" x14ac:dyDescent="0.55000000000000004">
      <c r="AI14973" s="278" t="s">
        <v>25752</v>
      </c>
      <c r="AJ14973" s="279">
        <v>214137.52</v>
      </c>
      <c r="AL14973" s="246" t="s">
        <v>30042</v>
      </c>
      <c r="AM14973" s="247">
        <v>16839.759999999998</v>
      </c>
      <c r="AO14973" s="226" t="s">
        <v>54028</v>
      </c>
      <c r="AP14973" s="227">
        <v>1034.46</v>
      </c>
      <c r="AR14973" s="207" t="s">
        <v>28776</v>
      </c>
      <c r="AS14973" s="208">
        <v>34298</v>
      </c>
      <c r="AT14973" s="93"/>
      <c r="AU14973" s="93"/>
      <c r="AV14973" s="93"/>
    </row>
    <row r="14974" spans="35:48" x14ac:dyDescent="0.55000000000000004">
      <c r="AI14974" s="278" t="s">
        <v>58380</v>
      </c>
      <c r="AJ14974" s="279">
        <v>999551.86</v>
      </c>
      <c r="AL14974" s="246" t="s">
        <v>30043</v>
      </c>
      <c r="AM14974" s="247">
        <v>123329.67</v>
      </c>
      <c r="AO14974" s="226" t="s">
        <v>54029</v>
      </c>
      <c r="AP14974" s="227">
        <v>7886.08</v>
      </c>
      <c r="AR14974" s="207" t="s">
        <v>28777</v>
      </c>
      <c r="AS14974" s="208">
        <v>800</v>
      </c>
      <c r="AT14974" s="93"/>
      <c r="AU14974" s="93"/>
      <c r="AV14974" s="93"/>
    </row>
    <row r="14975" spans="35:48" x14ac:dyDescent="0.55000000000000004">
      <c r="AI14975" s="278" t="s">
        <v>25754</v>
      </c>
      <c r="AJ14975" s="279">
        <v>1340116.3700000001</v>
      </c>
      <c r="AL14975" s="246" t="s">
        <v>34319</v>
      </c>
      <c r="AM14975" s="247">
        <v>4217.9399999999996</v>
      </c>
      <c r="AO14975" s="226" t="s">
        <v>54030</v>
      </c>
      <c r="AP14975" s="227">
        <v>1799</v>
      </c>
      <c r="AR14975" s="207" t="s">
        <v>28778</v>
      </c>
      <c r="AS14975" s="208">
        <v>6582</v>
      </c>
      <c r="AT14975" s="93"/>
      <c r="AU14975" s="93"/>
      <c r="AV14975" s="93"/>
    </row>
    <row r="14976" spans="35:48" x14ac:dyDescent="0.55000000000000004">
      <c r="AI14976" s="278" t="s">
        <v>46146</v>
      </c>
      <c r="AJ14976" s="279">
        <v>-7777.25</v>
      </c>
      <c r="AL14976" s="246" t="s">
        <v>34320</v>
      </c>
      <c r="AM14976" s="247">
        <v>-12815.23</v>
      </c>
      <c r="AO14976" s="226" t="s">
        <v>29554</v>
      </c>
      <c r="AP14976" s="227">
        <v>9372.02</v>
      </c>
      <c r="AR14976" s="207" t="s">
        <v>28779</v>
      </c>
      <c r="AS14976" s="208">
        <v>3188.52</v>
      </c>
      <c r="AT14976" s="93"/>
      <c r="AU14976" s="93"/>
      <c r="AV14976" s="93"/>
    </row>
    <row r="14977" spans="35:48" x14ac:dyDescent="0.55000000000000004">
      <c r="AI14977" s="278" t="s">
        <v>14088</v>
      </c>
      <c r="AJ14977" s="279">
        <v>272501.18</v>
      </c>
      <c r="AL14977" s="246" t="s">
        <v>55535</v>
      </c>
      <c r="AM14977" s="247">
        <v>4634946.01</v>
      </c>
      <c r="AO14977" s="226" t="s">
        <v>29555</v>
      </c>
      <c r="AP14977" s="227">
        <v>716.15</v>
      </c>
      <c r="AR14977" s="207" t="s">
        <v>28780</v>
      </c>
      <c r="AS14977" s="208">
        <v>9036.2199999999993</v>
      </c>
      <c r="AT14977" s="93"/>
      <c r="AU14977" s="93"/>
      <c r="AV14977" s="93"/>
    </row>
    <row r="14978" spans="35:48" x14ac:dyDescent="0.55000000000000004">
      <c r="AI14978" s="278" t="s">
        <v>66787</v>
      </c>
      <c r="AJ14978" s="279">
        <v>137195.24</v>
      </c>
      <c r="AL14978" s="246" t="s">
        <v>58359</v>
      </c>
      <c r="AM14978" s="247">
        <v>933631.04</v>
      </c>
      <c r="AO14978" s="226" t="s">
        <v>54031</v>
      </c>
      <c r="AP14978" s="227">
        <v>7903</v>
      </c>
      <c r="AR14978" s="207" t="s">
        <v>28781</v>
      </c>
      <c r="AS14978" s="208">
        <v>1250</v>
      </c>
      <c r="AT14978" s="93"/>
      <c r="AU14978" s="93"/>
      <c r="AV14978" s="93"/>
    </row>
    <row r="14979" spans="35:48" x14ac:dyDescent="0.55000000000000004">
      <c r="AI14979" s="278" t="s">
        <v>63855</v>
      </c>
      <c r="AJ14979" s="279">
        <v>13901.8</v>
      </c>
      <c r="AL14979" s="246" t="s">
        <v>61636</v>
      </c>
      <c r="AM14979" s="247">
        <v>22500</v>
      </c>
      <c r="AO14979" s="226" t="s">
        <v>54032</v>
      </c>
      <c r="AP14979" s="227">
        <v>35181.9</v>
      </c>
      <c r="AR14979" s="207" t="s">
        <v>28782</v>
      </c>
      <c r="AS14979" s="208">
        <v>10841.8</v>
      </c>
      <c r="AT14979" s="93"/>
      <c r="AU14979" s="93"/>
      <c r="AV14979" s="93"/>
    </row>
    <row r="14980" spans="35:48" x14ac:dyDescent="0.55000000000000004">
      <c r="AI14980" s="278" t="s">
        <v>32611</v>
      </c>
      <c r="AJ14980" s="279">
        <v>2210.4</v>
      </c>
      <c r="AL14980" s="246" t="s">
        <v>43117</v>
      </c>
      <c r="AM14980" s="247">
        <v>975</v>
      </c>
      <c r="AO14980" s="226" t="s">
        <v>54033</v>
      </c>
      <c r="AP14980" s="227">
        <v>4666.29</v>
      </c>
      <c r="AR14980" s="207" t="s">
        <v>28783</v>
      </c>
      <c r="AS14980" s="208">
        <v>2571</v>
      </c>
      <c r="AT14980" s="93"/>
      <c r="AU14980" s="93"/>
      <c r="AV14980" s="93"/>
    </row>
    <row r="14981" spans="35:48" x14ac:dyDescent="0.55000000000000004">
      <c r="AI14981" s="278" t="s">
        <v>25780</v>
      </c>
      <c r="AJ14981" s="279">
        <v>74692.5</v>
      </c>
      <c r="AL14981" s="246" t="s">
        <v>43118</v>
      </c>
      <c r="AM14981" s="247">
        <v>73.349999999999994</v>
      </c>
      <c r="AO14981" s="226" t="s">
        <v>54034</v>
      </c>
      <c r="AP14981" s="227">
        <v>30984.5</v>
      </c>
      <c r="AR14981" s="207" t="s">
        <v>28784</v>
      </c>
      <c r="AS14981" s="208">
        <v>25720</v>
      </c>
      <c r="AT14981" s="93"/>
      <c r="AU14981" s="93"/>
      <c r="AV14981" s="93"/>
    </row>
    <row r="14982" spans="35:48" x14ac:dyDescent="0.55000000000000004">
      <c r="AI14982" s="278" t="s">
        <v>25781</v>
      </c>
      <c r="AJ14982" s="279">
        <v>6231.97</v>
      </c>
      <c r="AL14982" s="246" t="s">
        <v>54097</v>
      </c>
      <c r="AM14982" s="247">
        <v>68787.5</v>
      </c>
      <c r="AO14982" s="226" t="s">
        <v>54035</v>
      </c>
      <c r="AP14982" s="227">
        <v>2942.28</v>
      </c>
      <c r="AR14982" s="207" t="s">
        <v>28785</v>
      </c>
      <c r="AS14982" s="208">
        <v>3514.97</v>
      </c>
      <c r="AT14982" s="93"/>
      <c r="AU14982" s="93"/>
      <c r="AV14982" s="93"/>
    </row>
    <row r="14983" spans="35:48" x14ac:dyDescent="0.55000000000000004">
      <c r="AI14983" s="278" t="s">
        <v>25782</v>
      </c>
      <c r="AJ14983" s="279">
        <v>3861.29</v>
      </c>
      <c r="AL14983" s="246" t="s">
        <v>63827</v>
      </c>
      <c r="AM14983" s="247">
        <v>12275</v>
      </c>
      <c r="AO14983" s="226" t="s">
        <v>54036</v>
      </c>
      <c r="AP14983" s="227">
        <v>2307.52</v>
      </c>
      <c r="AR14983" s="207" t="s">
        <v>28786</v>
      </c>
      <c r="AS14983" s="208">
        <v>55674.23</v>
      </c>
      <c r="AT14983" s="93"/>
      <c r="AU14983" s="93"/>
      <c r="AV14983" s="93"/>
    </row>
    <row r="14984" spans="35:48" x14ac:dyDescent="0.55000000000000004">
      <c r="AI14984" s="278" t="s">
        <v>69457</v>
      </c>
      <c r="AJ14984" s="279">
        <v>177.22</v>
      </c>
      <c r="AL14984" s="246" t="s">
        <v>65064</v>
      </c>
      <c r="AM14984" s="247">
        <v>6525</v>
      </c>
      <c r="AO14984" s="226" t="s">
        <v>54037</v>
      </c>
      <c r="AP14984" s="227">
        <v>27603.75</v>
      </c>
      <c r="AR14984" s="207" t="s">
        <v>28787</v>
      </c>
      <c r="AS14984" s="208">
        <v>18210.48</v>
      </c>
      <c r="AT14984" s="93"/>
      <c r="AU14984" s="93"/>
      <c r="AV14984" s="93"/>
    </row>
    <row r="14985" spans="35:48" x14ac:dyDescent="0.55000000000000004">
      <c r="AI14985" s="278" t="s">
        <v>69458</v>
      </c>
      <c r="AJ14985" s="279">
        <v>1950.46</v>
      </c>
      <c r="AL14985" s="246" t="s">
        <v>65065</v>
      </c>
      <c r="AM14985" s="247">
        <v>4050</v>
      </c>
      <c r="AO14985" s="226" t="s">
        <v>45813</v>
      </c>
      <c r="AP14985" s="227">
        <v>29329</v>
      </c>
      <c r="AR14985" s="207" t="s">
        <v>28788</v>
      </c>
      <c r="AS14985" s="208">
        <v>5511.42</v>
      </c>
      <c r="AT14985" s="93"/>
      <c r="AU14985" s="93"/>
      <c r="AV14985" s="93"/>
    </row>
    <row r="14986" spans="35:48" x14ac:dyDescent="0.55000000000000004">
      <c r="AI14986" s="278" t="s">
        <v>70946</v>
      </c>
      <c r="AJ14986" s="279">
        <v>1350</v>
      </c>
      <c r="AL14986" s="246" t="s">
        <v>63828</v>
      </c>
      <c r="AM14986" s="247">
        <v>4505.75</v>
      </c>
      <c r="AO14986" s="226" t="s">
        <v>45814</v>
      </c>
      <c r="AP14986" s="227">
        <v>275</v>
      </c>
      <c r="AR14986" s="207" t="s">
        <v>28789</v>
      </c>
      <c r="AS14986" s="208">
        <v>6594.66</v>
      </c>
      <c r="AT14986" s="93"/>
      <c r="AU14986" s="93"/>
      <c r="AV14986" s="93"/>
    </row>
    <row r="14987" spans="35:48" x14ac:dyDescent="0.55000000000000004">
      <c r="AI14987" s="278" t="s">
        <v>25787</v>
      </c>
      <c r="AJ14987" s="279">
        <v>226.99</v>
      </c>
      <c r="AL14987" s="246" t="s">
        <v>54098</v>
      </c>
      <c r="AM14987" s="247">
        <v>7354.94</v>
      </c>
      <c r="AO14987" s="226" t="s">
        <v>54038</v>
      </c>
      <c r="AP14987" s="227">
        <v>79422</v>
      </c>
      <c r="AR14987" s="207" t="s">
        <v>28790</v>
      </c>
      <c r="AS14987" s="208">
        <v>6367.52</v>
      </c>
      <c r="AT14987" s="93"/>
      <c r="AU14987" s="93"/>
      <c r="AV14987" s="93"/>
    </row>
    <row r="14988" spans="35:48" x14ac:dyDescent="0.55000000000000004">
      <c r="AI14988" s="278" t="s">
        <v>25788</v>
      </c>
      <c r="AJ14988" s="279">
        <v>12250.1</v>
      </c>
      <c r="AL14988" s="246" t="s">
        <v>54099</v>
      </c>
      <c r="AM14988" s="247">
        <v>21931.91</v>
      </c>
      <c r="AO14988" s="226" t="s">
        <v>54039</v>
      </c>
      <c r="AP14988" s="227">
        <v>7283</v>
      </c>
      <c r="AR14988" s="207" t="s">
        <v>28791</v>
      </c>
      <c r="AS14988" s="208">
        <v>3227.78</v>
      </c>
      <c r="AT14988" s="93"/>
      <c r="AU14988" s="93"/>
      <c r="AV14988" s="93"/>
    </row>
    <row r="14989" spans="35:48" x14ac:dyDescent="0.55000000000000004">
      <c r="AI14989" s="278" t="s">
        <v>25789</v>
      </c>
      <c r="AJ14989" s="279">
        <v>2200</v>
      </c>
      <c r="AL14989" s="246" t="s">
        <v>54100</v>
      </c>
      <c r="AM14989" s="247">
        <v>475</v>
      </c>
      <c r="AO14989" s="226" t="s">
        <v>54040</v>
      </c>
      <c r="AP14989" s="227">
        <v>1985</v>
      </c>
      <c r="AR14989" s="207" t="s">
        <v>28792</v>
      </c>
      <c r="AS14989" s="208">
        <v>5483.94</v>
      </c>
      <c r="AT14989" s="93"/>
      <c r="AU14989" s="93"/>
      <c r="AV14989" s="93"/>
    </row>
    <row r="14990" spans="35:48" x14ac:dyDescent="0.55000000000000004">
      <c r="AI14990" s="278" t="s">
        <v>69459</v>
      </c>
      <c r="AJ14990" s="279">
        <v>2246.31</v>
      </c>
      <c r="AL14990" s="246" t="s">
        <v>54101</v>
      </c>
      <c r="AM14990" s="247">
        <v>2456.38</v>
      </c>
      <c r="AO14990" s="226" t="s">
        <v>45815</v>
      </c>
      <c r="AP14990" s="227">
        <v>13000</v>
      </c>
      <c r="AR14990" s="207" t="s">
        <v>28793</v>
      </c>
      <c r="AS14990" s="208">
        <v>4285</v>
      </c>
      <c r="AT14990" s="93"/>
      <c r="AU14990" s="93"/>
      <c r="AV14990" s="93"/>
    </row>
    <row r="14991" spans="35:48" x14ac:dyDescent="0.55000000000000004">
      <c r="AI14991" s="278" t="s">
        <v>70947</v>
      </c>
      <c r="AJ14991" s="279">
        <v>716.77</v>
      </c>
      <c r="AL14991" s="246" t="s">
        <v>54102</v>
      </c>
      <c r="AM14991" s="247">
        <v>15152.58</v>
      </c>
      <c r="AO14991" s="226" t="s">
        <v>45816</v>
      </c>
      <c r="AP14991" s="227">
        <v>188.5</v>
      </c>
      <c r="AR14991" s="207" t="s">
        <v>28794</v>
      </c>
      <c r="AS14991" s="208">
        <v>14380</v>
      </c>
      <c r="AT14991" s="93"/>
      <c r="AU14991" s="93"/>
      <c r="AV14991" s="93"/>
    </row>
    <row r="14992" spans="35:48" x14ac:dyDescent="0.55000000000000004">
      <c r="AI14992" s="278" t="s">
        <v>60011</v>
      </c>
      <c r="AJ14992" s="279">
        <v>298.11</v>
      </c>
      <c r="AL14992" s="246" t="s">
        <v>63452</v>
      </c>
      <c r="AM14992" s="247">
        <v>3000</v>
      </c>
      <c r="AO14992" s="226" t="s">
        <v>29578</v>
      </c>
      <c r="AP14992" s="227">
        <v>4512</v>
      </c>
      <c r="AR14992" s="207" t="s">
        <v>28795</v>
      </c>
      <c r="AS14992" s="208">
        <v>3534</v>
      </c>
      <c r="AT14992" s="93"/>
      <c r="AU14992" s="93"/>
      <c r="AV14992" s="93"/>
    </row>
    <row r="14993" spans="35:48" x14ac:dyDescent="0.55000000000000004">
      <c r="AI14993" s="278" t="s">
        <v>25790</v>
      </c>
      <c r="AJ14993" s="279">
        <v>94592.89</v>
      </c>
      <c r="AL14993" s="246" t="s">
        <v>55536</v>
      </c>
      <c r="AM14993" s="247">
        <v>-38.11</v>
      </c>
      <c r="AO14993" s="226" t="s">
        <v>43089</v>
      </c>
      <c r="AP14993" s="227">
        <v>723</v>
      </c>
      <c r="AR14993" s="207" t="s">
        <v>28796</v>
      </c>
      <c r="AS14993" s="208">
        <v>4033.83</v>
      </c>
      <c r="AT14993" s="93"/>
      <c r="AU14993" s="93"/>
      <c r="AV14993" s="93"/>
    </row>
    <row r="14994" spans="35:48" x14ac:dyDescent="0.55000000000000004">
      <c r="AI14994" s="278" t="s">
        <v>25842</v>
      </c>
      <c r="AJ14994" s="279">
        <v>130803.94</v>
      </c>
      <c r="AL14994" s="246" t="s">
        <v>63829</v>
      </c>
      <c r="AM14994" s="247">
        <v>3675</v>
      </c>
      <c r="AO14994" s="226" t="s">
        <v>43090</v>
      </c>
      <c r="AP14994" s="227">
        <v>287711.48</v>
      </c>
      <c r="AR14994" s="207" t="s">
        <v>28797</v>
      </c>
      <c r="AS14994" s="208">
        <v>57875.98</v>
      </c>
      <c r="AT14994" s="93"/>
      <c r="AU14994" s="93"/>
      <c r="AV14994" s="93"/>
    </row>
    <row r="14995" spans="35:48" x14ac:dyDescent="0.55000000000000004">
      <c r="AI14995" s="278" t="s">
        <v>33996</v>
      </c>
      <c r="AJ14995" s="279">
        <v>107398.51</v>
      </c>
      <c r="AL14995" s="246" t="s">
        <v>63830</v>
      </c>
      <c r="AM14995" s="247">
        <v>261.12</v>
      </c>
      <c r="AO14995" s="226" t="s">
        <v>43091</v>
      </c>
      <c r="AP14995" s="227">
        <v>21730</v>
      </c>
      <c r="AR14995" s="207" t="s">
        <v>28798</v>
      </c>
      <c r="AS14995" s="208">
        <v>2903</v>
      </c>
      <c r="AT14995" s="93"/>
      <c r="AU14995" s="93"/>
      <c r="AV14995" s="93"/>
    </row>
    <row r="14996" spans="35:48" x14ac:dyDescent="0.55000000000000004">
      <c r="AI14996" s="278" t="s">
        <v>33997</v>
      </c>
      <c r="AJ14996" s="279">
        <v>87401.31</v>
      </c>
      <c r="AL14996" s="246" t="s">
        <v>63580</v>
      </c>
      <c r="AM14996" s="247">
        <v>2802.15</v>
      </c>
      <c r="AO14996" s="226" t="s">
        <v>40672</v>
      </c>
      <c r="AP14996" s="227">
        <v>45772.13</v>
      </c>
      <c r="AR14996" s="207" t="s">
        <v>28799</v>
      </c>
      <c r="AS14996" s="208">
        <v>35719</v>
      </c>
      <c r="AT14996" s="93"/>
      <c r="AU14996" s="93"/>
      <c r="AV14996" s="93"/>
    </row>
    <row r="14997" spans="35:48" x14ac:dyDescent="0.55000000000000004">
      <c r="AI14997" s="278" t="s">
        <v>56847</v>
      </c>
      <c r="AJ14997" s="279">
        <v>113352</v>
      </c>
      <c r="AL14997" s="246" t="s">
        <v>55537</v>
      </c>
      <c r="AM14997" s="247">
        <v>51371</v>
      </c>
      <c r="AO14997" s="226" t="s">
        <v>40673</v>
      </c>
      <c r="AP14997" s="227">
        <v>3395.03</v>
      </c>
      <c r="AR14997" s="207" t="s">
        <v>28800</v>
      </c>
      <c r="AS14997" s="208">
        <v>13077.78</v>
      </c>
      <c r="AT14997" s="93"/>
      <c r="AU14997" s="93"/>
      <c r="AV14997" s="93"/>
    </row>
    <row r="14998" spans="35:48" x14ac:dyDescent="0.55000000000000004">
      <c r="AI14998" s="278" t="s">
        <v>35484</v>
      </c>
      <c r="AJ14998" s="279">
        <v>257112.84</v>
      </c>
      <c r="AL14998" s="246" t="s">
        <v>55538</v>
      </c>
      <c r="AM14998" s="247">
        <v>50178</v>
      </c>
      <c r="AO14998" s="226" t="s">
        <v>40674</v>
      </c>
      <c r="AP14998" s="227">
        <v>10427.67</v>
      </c>
      <c r="AR14998" s="207" t="s">
        <v>28801</v>
      </c>
      <c r="AS14998" s="208">
        <v>47463</v>
      </c>
      <c r="AT14998" s="93"/>
      <c r="AU14998" s="93"/>
      <c r="AV14998" s="93"/>
    </row>
    <row r="14999" spans="35:48" x14ac:dyDescent="0.55000000000000004">
      <c r="AI14999" s="278" t="s">
        <v>33998</v>
      </c>
      <c r="AJ14999" s="279">
        <v>356552.79</v>
      </c>
      <c r="AL14999" s="246" t="s">
        <v>47361</v>
      </c>
      <c r="AM14999" s="247">
        <v>51763.8</v>
      </c>
      <c r="AO14999" s="226" t="s">
        <v>40675</v>
      </c>
      <c r="AP14999" s="227">
        <v>10374.25</v>
      </c>
      <c r="AR14999" s="207" t="s">
        <v>28802</v>
      </c>
      <c r="AS14999" s="208">
        <v>48275.98</v>
      </c>
      <c r="AT14999" s="93"/>
      <c r="AU14999" s="93"/>
      <c r="AV14999" s="93"/>
    </row>
    <row r="15000" spans="35:48" x14ac:dyDescent="0.55000000000000004">
      <c r="AI15000" s="278" t="s">
        <v>25843</v>
      </c>
      <c r="AJ15000" s="279">
        <v>59893.09</v>
      </c>
      <c r="AL15000" s="246" t="s">
        <v>57959</v>
      </c>
      <c r="AM15000" s="247">
        <v>16918.16</v>
      </c>
      <c r="AO15000" s="226" t="s">
        <v>29592</v>
      </c>
      <c r="AP15000" s="227">
        <v>10630.8</v>
      </c>
      <c r="AR15000" s="207" t="s">
        <v>28803</v>
      </c>
      <c r="AS15000" s="208">
        <v>8235.16</v>
      </c>
      <c r="AT15000" s="93"/>
      <c r="AU15000" s="93"/>
      <c r="AV15000" s="93"/>
    </row>
    <row r="15001" spans="35:48" x14ac:dyDescent="0.55000000000000004">
      <c r="AI15001" s="278" t="s">
        <v>46148</v>
      </c>
      <c r="AJ15001" s="279">
        <v>10202.31</v>
      </c>
      <c r="AL15001" s="246" t="s">
        <v>36864</v>
      </c>
      <c r="AM15001" s="247">
        <v>24313.66</v>
      </c>
      <c r="AO15001" s="226" t="s">
        <v>29594</v>
      </c>
      <c r="AP15001" s="227">
        <v>289.86</v>
      </c>
      <c r="AR15001" s="207" t="s">
        <v>28804</v>
      </c>
      <c r="AS15001" s="208">
        <v>22025.18</v>
      </c>
      <c r="AT15001" s="93"/>
      <c r="AU15001" s="93"/>
      <c r="AV15001" s="93"/>
    </row>
    <row r="15002" spans="35:48" x14ac:dyDescent="0.55000000000000004">
      <c r="AI15002" s="278" t="s">
        <v>36614</v>
      </c>
      <c r="AJ15002" s="279">
        <v>95886.55</v>
      </c>
      <c r="AL15002" s="246" t="s">
        <v>43119</v>
      </c>
      <c r="AM15002" s="247">
        <v>224.44</v>
      </c>
      <c r="AO15002" s="226" t="s">
        <v>14431</v>
      </c>
      <c r="AP15002" s="227">
        <v>1120.71</v>
      </c>
      <c r="AR15002" s="207" t="s">
        <v>28805</v>
      </c>
      <c r="AS15002" s="208">
        <v>14739.68</v>
      </c>
      <c r="AT15002" s="93"/>
      <c r="AU15002" s="93"/>
      <c r="AV15002" s="93"/>
    </row>
    <row r="15003" spans="35:48" x14ac:dyDescent="0.55000000000000004">
      <c r="AI15003" s="278" t="s">
        <v>55646</v>
      </c>
      <c r="AJ15003" s="279">
        <v>2327.66</v>
      </c>
      <c r="AL15003" s="246" t="s">
        <v>36865</v>
      </c>
      <c r="AM15003" s="247">
        <v>10133.700000000001</v>
      </c>
      <c r="AO15003" s="226" t="s">
        <v>14432</v>
      </c>
      <c r="AP15003" s="227">
        <v>54159.19</v>
      </c>
      <c r="AR15003" s="207" t="s">
        <v>28806</v>
      </c>
      <c r="AS15003" s="208">
        <v>38027.730000000003</v>
      </c>
      <c r="AT15003" s="93"/>
      <c r="AU15003" s="93"/>
      <c r="AV15003" s="93"/>
    </row>
    <row r="15004" spans="35:48" x14ac:dyDescent="0.55000000000000004">
      <c r="AI15004" s="278" t="s">
        <v>36615</v>
      </c>
      <c r="AJ15004" s="279">
        <v>37094.07</v>
      </c>
      <c r="AL15004" s="246" t="s">
        <v>36866</v>
      </c>
      <c r="AM15004" s="247">
        <v>25557.759999999998</v>
      </c>
      <c r="AO15004" s="226" t="s">
        <v>29596</v>
      </c>
      <c r="AP15004" s="227">
        <v>6241.78</v>
      </c>
      <c r="AR15004" s="207" t="s">
        <v>28807</v>
      </c>
      <c r="AS15004" s="208">
        <v>42180.12</v>
      </c>
      <c r="AT15004" s="93"/>
      <c r="AU15004" s="93"/>
      <c r="AV15004" s="93"/>
    </row>
    <row r="15005" spans="35:48" x14ac:dyDescent="0.55000000000000004">
      <c r="AI15005" s="278" t="s">
        <v>36616</v>
      </c>
      <c r="AJ15005" s="279">
        <v>3075.32</v>
      </c>
      <c r="AL15005" s="246" t="s">
        <v>47362</v>
      </c>
      <c r="AM15005" s="247">
        <v>10057.23</v>
      </c>
      <c r="AO15005" s="226" t="s">
        <v>29599</v>
      </c>
      <c r="AP15005" s="227">
        <v>3423.47</v>
      </c>
      <c r="AR15005" s="207" t="s">
        <v>28808</v>
      </c>
      <c r="AS15005" s="208">
        <v>23263.11</v>
      </c>
      <c r="AT15005" s="93"/>
      <c r="AU15005" s="93"/>
      <c r="AV15005" s="93"/>
    </row>
    <row r="15006" spans="35:48" x14ac:dyDescent="0.55000000000000004">
      <c r="AI15006" s="278" t="s">
        <v>40876</v>
      </c>
      <c r="AJ15006" s="279">
        <v>362.2</v>
      </c>
      <c r="AL15006" s="246" t="s">
        <v>54103</v>
      </c>
      <c r="AM15006" s="247">
        <v>554.23</v>
      </c>
      <c r="AO15006" s="226" t="s">
        <v>29600</v>
      </c>
      <c r="AP15006" s="227">
        <v>-3991.49</v>
      </c>
      <c r="AR15006" s="207" t="s">
        <v>28809</v>
      </c>
      <c r="AS15006" s="208">
        <v>125000</v>
      </c>
      <c r="AT15006" s="93"/>
      <c r="AU15006" s="93"/>
      <c r="AV15006" s="93"/>
    </row>
    <row r="15007" spans="35:48" x14ac:dyDescent="0.55000000000000004">
      <c r="AI15007" s="278" t="s">
        <v>14093</v>
      </c>
      <c r="AJ15007" s="279">
        <v>30417.56</v>
      </c>
      <c r="AL15007" s="246" t="s">
        <v>35830</v>
      </c>
      <c r="AM15007" s="247">
        <v>1051565.46</v>
      </c>
      <c r="AO15007" s="226" t="s">
        <v>36817</v>
      </c>
      <c r="AP15007" s="227">
        <v>4957.29</v>
      </c>
      <c r="AR15007" s="207" t="s">
        <v>28810</v>
      </c>
      <c r="AS15007" s="208">
        <v>9563.01</v>
      </c>
      <c r="AT15007" s="93"/>
      <c r="AU15007" s="93"/>
      <c r="AV15007" s="93"/>
    </row>
    <row r="15008" spans="35:48" x14ac:dyDescent="0.55000000000000004">
      <c r="AI15008" s="278" t="s">
        <v>55647</v>
      </c>
      <c r="AJ15008" s="279">
        <v>37014.400000000001</v>
      </c>
      <c r="AL15008" s="246" t="s">
        <v>40695</v>
      </c>
      <c r="AM15008" s="247">
        <v>22001.81</v>
      </c>
      <c r="AO15008" s="226" t="s">
        <v>39594</v>
      </c>
      <c r="AP15008" s="227">
        <v>6803</v>
      </c>
      <c r="AR15008" s="207" t="s">
        <v>28811</v>
      </c>
      <c r="AS15008" s="208">
        <v>34298</v>
      </c>
      <c r="AT15008" s="93"/>
      <c r="AU15008" s="93"/>
      <c r="AV15008" s="93"/>
    </row>
    <row r="15009" spans="35:48" x14ac:dyDescent="0.55000000000000004">
      <c r="AI15009" s="278" t="s">
        <v>60946</v>
      </c>
      <c r="AJ15009" s="279">
        <v>1488406.95</v>
      </c>
      <c r="AL15009" s="246" t="s">
        <v>45874</v>
      </c>
      <c r="AM15009" s="247">
        <v>65822.27</v>
      </c>
      <c r="AO15009" s="226" t="s">
        <v>29603</v>
      </c>
      <c r="AP15009" s="227">
        <v>6307.66</v>
      </c>
      <c r="AR15009" s="207" t="s">
        <v>28812</v>
      </c>
      <c r="AS15009" s="208">
        <v>13077.78</v>
      </c>
      <c r="AT15009" s="93"/>
      <c r="AU15009" s="93"/>
      <c r="AV15009" s="93"/>
    </row>
    <row r="15010" spans="35:48" x14ac:dyDescent="0.55000000000000004">
      <c r="AI15010" s="278" t="s">
        <v>69460</v>
      </c>
      <c r="AJ15010" s="279">
        <v>7007</v>
      </c>
      <c r="AL15010" s="246" t="s">
        <v>40696</v>
      </c>
      <c r="AM15010" s="247">
        <v>310488.74</v>
      </c>
      <c r="AO15010" s="226" t="s">
        <v>29604</v>
      </c>
      <c r="AP15010" s="227">
        <v>482.53</v>
      </c>
      <c r="AR15010" s="207" t="s">
        <v>28813</v>
      </c>
      <c r="AS15010" s="208">
        <v>48263</v>
      </c>
      <c r="AT15010" s="93"/>
      <c r="AU15010" s="93"/>
      <c r="AV15010" s="93"/>
    </row>
    <row r="15011" spans="35:48" x14ac:dyDescent="0.55000000000000004">
      <c r="AI15011" s="278" t="s">
        <v>62386</v>
      </c>
      <c r="AJ15011" s="279">
        <v>6840.39</v>
      </c>
      <c r="AL15011" s="246" t="s">
        <v>65066</v>
      </c>
      <c r="AM15011" s="247">
        <v>1248736.0900000001</v>
      </c>
      <c r="AO15011" s="226" t="s">
        <v>54041</v>
      </c>
      <c r="AP15011" s="227">
        <v>309.5</v>
      </c>
      <c r="AR15011" s="207" t="s">
        <v>28814</v>
      </c>
      <c r="AS15011" s="208">
        <v>54857.98</v>
      </c>
      <c r="AT15011" s="93"/>
      <c r="AU15011" s="93"/>
      <c r="AV15011" s="93"/>
    </row>
    <row r="15012" spans="35:48" x14ac:dyDescent="0.55000000000000004">
      <c r="AI15012" s="278" t="s">
        <v>25845</v>
      </c>
      <c r="AJ15012" s="279">
        <v>753.62</v>
      </c>
      <c r="AL15012" s="246" t="s">
        <v>34321</v>
      </c>
      <c r="AM15012" s="247">
        <v>192554.23</v>
      </c>
      <c r="AO15012" s="226" t="s">
        <v>29605</v>
      </c>
      <c r="AP15012" s="227">
        <v>29047.72</v>
      </c>
      <c r="AR15012" s="207" t="s">
        <v>28815</v>
      </c>
      <c r="AS15012" s="208">
        <v>3514.97</v>
      </c>
      <c r="AT15012" s="93"/>
      <c r="AU15012" s="93"/>
      <c r="AV15012" s="93"/>
    </row>
    <row r="15013" spans="35:48" x14ac:dyDescent="0.55000000000000004">
      <c r="AI15013" s="278" t="s">
        <v>25846</v>
      </c>
      <c r="AJ15013" s="279">
        <v>121525.43</v>
      </c>
      <c r="AL15013" s="246" t="s">
        <v>43120</v>
      </c>
      <c r="AM15013" s="247">
        <v>23360.67</v>
      </c>
      <c r="AO15013" s="226" t="s">
        <v>29606</v>
      </c>
      <c r="AP15013" s="227">
        <v>27416.01</v>
      </c>
      <c r="AR15013" s="207" t="s">
        <v>28816</v>
      </c>
      <c r="AS15013" s="208">
        <v>55674.23</v>
      </c>
      <c r="AT15013" s="93"/>
      <c r="AU15013" s="93"/>
      <c r="AV15013" s="93"/>
    </row>
    <row r="15014" spans="35:48" x14ac:dyDescent="0.55000000000000004">
      <c r="AI15014" s="278" t="s">
        <v>60012</v>
      </c>
      <c r="AJ15014" s="279">
        <v>5700</v>
      </c>
      <c r="AL15014" s="246" t="s">
        <v>48374</v>
      </c>
      <c r="AM15014" s="247">
        <v>23293.52</v>
      </c>
      <c r="AO15014" s="226" t="s">
        <v>34278</v>
      </c>
      <c r="AP15014" s="227">
        <v>7853.82</v>
      </c>
      <c r="AR15014" s="207" t="s">
        <v>28817</v>
      </c>
      <c r="AS15014" s="208">
        <v>18210.48</v>
      </c>
      <c r="AT15014" s="93"/>
      <c r="AU15014" s="93"/>
      <c r="AV15014" s="93"/>
    </row>
    <row r="15015" spans="35:48" x14ac:dyDescent="0.55000000000000004">
      <c r="AI15015" s="278" t="s">
        <v>25847</v>
      </c>
      <c r="AJ15015" s="279">
        <v>114892.03</v>
      </c>
      <c r="AL15015" s="246" t="s">
        <v>48375</v>
      </c>
      <c r="AM15015" s="247">
        <v>892.4</v>
      </c>
      <c r="AO15015" s="226" t="s">
        <v>54042</v>
      </c>
      <c r="AP15015" s="227">
        <v>1252</v>
      </c>
      <c r="AR15015" s="207" t="s">
        <v>28818</v>
      </c>
      <c r="AS15015" s="208">
        <v>125000</v>
      </c>
      <c r="AT15015" s="93"/>
      <c r="AU15015" s="93"/>
      <c r="AV15015" s="93"/>
    </row>
    <row r="15016" spans="35:48" x14ac:dyDescent="0.55000000000000004">
      <c r="AI15016" s="278" t="s">
        <v>25848</v>
      </c>
      <c r="AJ15016" s="279">
        <v>760.18</v>
      </c>
      <c r="AL15016" s="246" t="s">
        <v>55539</v>
      </c>
      <c r="AM15016" s="247">
        <v>-3999.56</v>
      </c>
      <c r="AO15016" s="226" t="s">
        <v>29607</v>
      </c>
      <c r="AP15016" s="227">
        <v>5095.2</v>
      </c>
      <c r="AR15016" s="207" t="s">
        <v>28819</v>
      </c>
      <c r="AS15016" s="208">
        <v>26498.11</v>
      </c>
      <c r="AT15016" s="93"/>
      <c r="AU15016" s="93"/>
      <c r="AV15016" s="93"/>
    </row>
    <row r="15017" spans="35:48" x14ac:dyDescent="0.55000000000000004">
      <c r="AI15017" s="278" t="s">
        <v>14095</v>
      </c>
      <c r="AJ15017" s="279">
        <v>206292.63</v>
      </c>
      <c r="AL15017" s="246" t="s">
        <v>61236</v>
      </c>
      <c r="AM15017" s="247">
        <v>219355.27</v>
      </c>
      <c r="AO15017" s="226" t="s">
        <v>34279</v>
      </c>
      <c r="AP15017" s="227">
        <v>105320</v>
      </c>
      <c r="AR15017" s="207" t="s">
        <v>28820</v>
      </c>
      <c r="AS15017" s="208">
        <v>37656.06</v>
      </c>
      <c r="AT15017" s="93"/>
      <c r="AU15017" s="93"/>
      <c r="AV15017" s="93"/>
    </row>
    <row r="15018" spans="35:48" x14ac:dyDescent="0.55000000000000004">
      <c r="AI15018" s="278" t="s">
        <v>14096</v>
      </c>
      <c r="AJ15018" s="279">
        <v>621059.5</v>
      </c>
      <c r="AL15018" s="246" t="s">
        <v>57960</v>
      </c>
      <c r="AM15018" s="247">
        <v>341.56</v>
      </c>
      <c r="AO15018" s="226" t="s">
        <v>29608</v>
      </c>
      <c r="AP15018" s="227">
        <v>4996.0200000000004</v>
      </c>
      <c r="AR15018" s="207" t="s">
        <v>28821</v>
      </c>
      <c r="AS15018" s="208">
        <v>21107.200000000001</v>
      </c>
      <c r="AT15018" s="93"/>
      <c r="AU15018" s="93"/>
      <c r="AV15018" s="93"/>
    </row>
    <row r="15019" spans="35:48" x14ac:dyDescent="0.55000000000000004">
      <c r="AI15019" s="278" t="s">
        <v>35485</v>
      </c>
      <c r="AJ15019" s="279">
        <v>106254.03</v>
      </c>
      <c r="AL15019" s="246" t="s">
        <v>60841</v>
      </c>
      <c r="AM15019" s="247">
        <v>714.5</v>
      </c>
      <c r="AO15019" s="226" t="s">
        <v>49236</v>
      </c>
      <c r="AP15019" s="227">
        <v>21375.200000000001</v>
      </c>
      <c r="AR15019" s="207" t="s">
        <v>28822</v>
      </c>
      <c r="AS15019" s="208">
        <v>2903</v>
      </c>
      <c r="AT15019" s="93"/>
      <c r="AU15019" s="93"/>
      <c r="AV15019" s="93"/>
    </row>
    <row r="15020" spans="35:48" x14ac:dyDescent="0.55000000000000004">
      <c r="AI15020" s="278" t="s">
        <v>69461</v>
      </c>
      <c r="AJ15020" s="279">
        <v>2028.52</v>
      </c>
      <c r="AL15020" s="246" t="s">
        <v>59283</v>
      </c>
      <c r="AM15020" s="247">
        <v>7276.52</v>
      </c>
      <c r="AO15020" s="226" t="s">
        <v>29609</v>
      </c>
      <c r="AP15020" s="227">
        <v>12520.06</v>
      </c>
      <c r="AR15020" s="207" t="s">
        <v>28823</v>
      </c>
      <c r="AS15020" s="208">
        <v>5283.83</v>
      </c>
      <c r="AT15020" s="93"/>
      <c r="AU15020" s="93"/>
      <c r="AV15020" s="93"/>
    </row>
    <row r="15021" spans="35:48" x14ac:dyDescent="0.55000000000000004">
      <c r="AI15021" s="278" t="s">
        <v>25849</v>
      </c>
      <c r="AJ15021" s="279">
        <v>536359.55000000005</v>
      </c>
      <c r="AL15021" s="246" t="s">
        <v>63453</v>
      </c>
      <c r="AM15021" s="247">
        <v>111100</v>
      </c>
      <c r="AO15021" s="226" t="s">
        <v>45817</v>
      </c>
      <c r="AP15021" s="227">
        <v>44000.02</v>
      </c>
      <c r="AR15021" s="207" t="s">
        <v>28824</v>
      </c>
      <c r="AS15021" s="208">
        <v>79545.509999999995</v>
      </c>
      <c r="AT15021" s="93"/>
      <c r="AU15021" s="93"/>
      <c r="AV15021" s="93"/>
    </row>
    <row r="15022" spans="35:48" x14ac:dyDescent="0.55000000000000004">
      <c r="AI15022" s="278" t="s">
        <v>50745</v>
      </c>
      <c r="AJ15022" s="279">
        <v>105292.19</v>
      </c>
      <c r="AL15022" s="246" t="s">
        <v>63454</v>
      </c>
      <c r="AM15022" s="247">
        <v>109033.68</v>
      </c>
      <c r="AO15022" s="226" t="s">
        <v>34280</v>
      </c>
      <c r="AP15022" s="227">
        <v>6999.96</v>
      </c>
      <c r="AR15022" s="207" t="s">
        <v>28825</v>
      </c>
      <c r="AS15022" s="208">
        <v>114431.9</v>
      </c>
      <c r="AT15022" s="93"/>
      <c r="AU15022" s="93"/>
      <c r="AV15022" s="93"/>
    </row>
    <row r="15023" spans="35:48" x14ac:dyDescent="0.55000000000000004">
      <c r="AI15023" s="278" t="s">
        <v>62387</v>
      </c>
      <c r="AJ15023" s="279">
        <v>60075</v>
      </c>
      <c r="AL15023" s="246" t="s">
        <v>63455</v>
      </c>
      <c r="AM15023" s="247">
        <v>15333.35</v>
      </c>
      <c r="AO15023" s="226" t="s">
        <v>36818</v>
      </c>
      <c r="AP15023" s="227">
        <v>70700</v>
      </c>
      <c r="AR15023" s="207" t="s">
        <v>28826</v>
      </c>
      <c r="AS15023" s="208">
        <v>5483.94</v>
      </c>
      <c r="AT15023" s="93"/>
      <c r="AU15023" s="93"/>
      <c r="AV15023" s="93"/>
    </row>
    <row r="15024" spans="35:48" x14ac:dyDescent="0.55000000000000004">
      <c r="AI15024" s="278" t="s">
        <v>56848</v>
      </c>
      <c r="AJ15024" s="279">
        <v>73661.77</v>
      </c>
      <c r="AL15024" s="246" t="s">
        <v>63456</v>
      </c>
      <c r="AM15024" s="247">
        <v>53727.15</v>
      </c>
      <c r="AO15024" s="226" t="s">
        <v>54043</v>
      </c>
      <c r="AP15024" s="227">
        <v>3179.37</v>
      </c>
      <c r="AR15024" s="207" t="s">
        <v>28827</v>
      </c>
      <c r="AS15024" s="208">
        <v>67648.11</v>
      </c>
      <c r="AT15024" s="93"/>
      <c r="AU15024" s="93"/>
      <c r="AV15024" s="93"/>
    </row>
    <row r="15025" spans="35:48" x14ac:dyDescent="0.55000000000000004">
      <c r="AI15025" s="278" t="s">
        <v>49405</v>
      </c>
      <c r="AJ15025" s="279">
        <v>53151.35</v>
      </c>
      <c r="AL15025" s="246" t="s">
        <v>63457</v>
      </c>
      <c r="AM15025" s="247">
        <v>31550.12</v>
      </c>
      <c r="AO15025" s="226" t="s">
        <v>49237</v>
      </c>
      <c r="AP15025" s="227">
        <v>5672</v>
      </c>
      <c r="AR15025" s="207" t="s">
        <v>28828</v>
      </c>
      <c r="AS15025" s="208">
        <v>31079.97</v>
      </c>
      <c r="AT15025" s="93"/>
      <c r="AU15025" s="93"/>
      <c r="AV15025" s="93"/>
    </row>
    <row r="15026" spans="35:48" x14ac:dyDescent="0.55000000000000004">
      <c r="AI15026" s="278" t="s">
        <v>25850</v>
      </c>
      <c r="AJ15026" s="279">
        <v>563.51</v>
      </c>
      <c r="AL15026" s="246" t="s">
        <v>65067</v>
      </c>
      <c r="AM15026" s="247">
        <v>1210.74</v>
      </c>
      <c r="AO15026" s="226" t="s">
        <v>29610</v>
      </c>
      <c r="AP15026" s="227">
        <v>25676.99</v>
      </c>
      <c r="AR15026" s="207" t="s">
        <v>28829</v>
      </c>
      <c r="AS15026" s="208">
        <v>901148.11</v>
      </c>
      <c r="AT15026" s="93"/>
      <c r="AU15026" s="93"/>
      <c r="AV15026" s="93"/>
    </row>
    <row r="15027" spans="35:48" x14ac:dyDescent="0.55000000000000004">
      <c r="AI15027" s="278" t="s">
        <v>54513</v>
      </c>
      <c r="AJ15027" s="279">
        <v>21057</v>
      </c>
      <c r="AL15027" s="246" t="s">
        <v>65068</v>
      </c>
      <c r="AM15027" s="247">
        <v>132.57</v>
      </c>
      <c r="AO15027" s="226" t="s">
        <v>29611</v>
      </c>
      <c r="AP15027" s="227">
        <v>37165.24</v>
      </c>
      <c r="AR15027" s="207" t="s">
        <v>28830</v>
      </c>
      <c r="AS15027" s="208">
        <v>27124.639999999999</v>
      </c>
      <c r="AT15027" s="93"/>
      <c r="AU15027" s="93"/>
      <c r="AV15027" s="93"/>
    </row>
    <row r="15028" spans="35:48" x14ac:dyDescent="0.55000000000000004">
      <c r="AI15028" s="278" t="s">
        <v>54514</v>
      </c>
      <c r="AJ15028" s="279">
        <v>42324.6</v>
      </c>
      <c r="AL15028" s="246" t="s">
        <v>55540</v>
      </c>
      <c r="AM15028" s="247">
        <v>-9.56</v>
      </c>
      <c r="AO15028" s="226" t="s">
        <v>34281</v>
      </c>
      <c r="AP15028" s="227">
        <v>15826.76</v>
      </c>
      <c r="AR15028" s="207" t="s">
        <v>34404</v>
      </c>
      <c r="AS15028" s="208">
        <v>66.45</v>
      </c>
      <c r="AT15028" s="93"/>
      <c r="AU15028" s="93"/>
      <c r="AV15028" s="93"/>
    </row>
    <row r="15029" spans="35:48" x14ac:dyDescent="0.55000000000000004">
      <c r="AI15029" s="278" t="s">
        <v>70148</v>
      </c>
      <c r="AJ15029" s="279">
        <v>10925</v>
      </c>
      <c r="AL15029" s="246" t="s">
        <v>65069</v>
      </c>
      <c r="AM15029" s="247">
        <v>1212.82</v>
      </c>
      <c r="AO15029" s="226" t="s">
        <v>40676</v>
      </c>
      <c r="AP15029" s="227">
        <v>3636.04</v>
      </c>
      <c r="AR15029" s="207" t="s">
        <v>28831</v>
      </c>
      <c r="AS15029" s="208">
        <v>34018.83</v>
      </c>
      <c r="AT15029" s="93"/>
      <c r="AU15029" s="93"/>
      <c r="AV15029" s="93"/>
    </row>
    <row r="15030" spans="35:48" x14ac:dyDescent="0.55000000000000004">
      <c r="AI15030" s="278" t="s">
        <v>58904</v>
      </c>
      <c r="AJ15030" s="279">
        <v>12994.93</v>
      </c>
      <c r="AL15030" s="246" t="s">
        <v>60842</v>
      </c>
      <c r="AM15030" s="247">
        <v>17544.14</v>
      </c>
      <c r="AO15030" s="226" t="s">
        <v>54044</v>
      </c>
      <c r="AP15030" s="227">
        <v>8721.5</v>
      </c>
      <c r="AR15030" s="207" t="s">
        <v>28832</v>
      </c>
      <c r="AS15030" s="208">
        <v>205048.53</v>
      </c>
      <c r="AT15030" s="93"/>
      <c r="AU15030" s="93"/>
      <c r="AV15030" s="93"/>
    </row>
    <row r="15031" spans="35:48" x14ac:dyDescent="0.55000000000000004">
      <c r="AI15031" s="278" t="s">
        <v>25851</v>
      </c>
      <c r="AJ15031" s="279">
        <v>165262</v>
      </c>
      <c r="AL15031" s="246" t="s">
        <v>62847</v>
      </c>
      <c r="AM15031" s="247">
        <v>3.65</v>
      </c>
      <c r="AO15031" s="226" t="s">
        <v>35801</v>
      </c>
      <c r="AP15031" s="227">
        <v>16961.91</v>
      </c>
      <c r="AR15031" s="207" t="s">
        <v>28833</v>
      </c>
      <c r="AS15031" s="208">
        <v>1013.87</v>
      </c>
      <c r="AT15031" s="93"/>
      <c r="AU15031" s="93"/>
      <c r="AV15031" s="93"/>
    </row>
    <row r="15032" spans="35:48" x14ac:dyDescent="0.55000000000000004">
      <c r="AI15032" s="278" t="s">
        <v>25852</v>
      </c>
      <c r="AJ15032" s="279">
        <v>1964472.33</v>
      </c>
      <c r="AL15032" s="246" t="s">
        <v>60843</v>
      </c>
      <c r="AM15032" s="247">
        <v>1342.48</v>
      </c>
      <c r="AO15032" s="226" t="s">
        <v>48348</v>
      </c>
      <c r="AP15032" s="227">
        <v>157.19</v>
      </c>
      <c r="AR15032" s="207" t="s">
        <v>28834</v>
      </c>
      <c r="AS15032" s="208">
        <v>52787.5</v>
      </c>
      <c r="AT15032" s="93"/>
      <c r="AU15032" s="93"/>
      <c r="AV15032" s="93"/>
    </row>
    <row r="15033" spans="35:48" x14ac:dyDescent="0.55000000000000004">
      <c r="AI15033" s="278" t="s">
        <v>62503</v>
      </c>
      <c r="AJ15033" s="279">
        <v>75563.48</v>
      </c>
      <c r="AL15033" s="246" t="s">
        <v>60844</v>
      </c>
      <c r="AM15033" s="247">
        <v>4056.78</v>
      </c>
      <c r="AO15033" s="226" t="s">
        <v>29612</v>
      </c>
      <c r="AP15033" s="227">
        <v>93884.39</v>
      </c>
      <c r="AR15033" s="207" t="s">
        <v>28835</v>
      </c>
      <c r="AS15033" s="208">
        <v>37248.75</v>
      </c>
      <c r="AT15033" s="93"/>
      <c r="AU15033" s="93"/>
      <c r="AV15033" s="93"/>
    </row>
    <row r="15034" spans="35:48" x14ac:dyDescent="0.55000000000000004">
      <c r="AI15034" s="278" t="s">
        <v>43333</v>
      </c>
      <c r="AJ15034" s="279">
        <v>521556.95</v>
      </c>
      <c r="AL15034" s="246" t="s">
        <v>65070</v>
      </c>
      <c r="AM15034" s="247">
        <v>91.85</v>
      </c>
      <c r="AO15034" s="226" t="s">
        <v>29613</v>
      </c>
      <c r="AP15034" s="227">
        <v>26323.08</v>
      </c>
      <c r="AR15034" s="207" t="s">
        <v>28836</v>
      </c>
      <c r="AS15034" s="208">
        <v>98115.8</v>
      </c>
      <c r="AT15034" s="93"/>
      <c r="AU15034" s="93"/>
      <c r="AV15034" s="93"/>
    </row>
    <row r="15035" spans="35:48" x14ac:dyDescent="0.55000000000000004">
      <c r="AI15035" s="278" t="s">
        <v>25853</v>
      </c>
      <c r="AJ15035" s="279">
        <v>261111.21</v>
      </c>
      <c r="AL15035" s="246" t="s">
        <v>63458</v>
      </c>
      <c r="AM15035" s="247">
        <v>6435.5</v>
      </c>
      <c r="AO15035" s="226" t="s">
        <v>36819</v>
      </c>
      <c r="AP15035" s="227">
        <v>7568</v>
      </c>
      <c r="AR15035" s="207" t="s">
        <v>28837</v>
      </c>
      <c r="AS15035" s="208">
        <v>267301.23</v>
      </c>
      <c r="AT15035" s="93"/>
      <c r="AU15035" s="93"/>
      <c r="AV15035" s="93"/>
    </row>
    <row r="15036" spans="35:48" x14ac:dyDescent="0.55000000000000004">
      <c r="AI15036" s="278" t="s">
        <v>54515</v>
      </c>
      <c r="AJ15036" s="279">
        <v>39224.550000000003</v>
      </c>
      <c r="AL15036" s="246" t="s">
        <v>58713</v>
      </c>
      <c r="AM15036" s="247">
        <v>37013</v>
      </c>
      <c r="AO15036" s="226" t="s">
        <v>50542</v>
      </c>
      <c r="AP15036" s="227">
        <v>328</v>
      </c>
      <c r="AR15036" s="207" t="s">
        <v>28838</v>
      </c>
      <c r="AS15036" s="208">
        <v>113545.48</v>
      </c>
      <c r="AT15036" s="93"/>
      <c r="AU15036" s="93"/>
      <c r="AV15036" s="93"/>
    </row>
    <row r="15037" spans="35:48" x14ac:dyDescent="0.55000000000000004">
      <c r="AI15037" s="278" t="s">
        <v>25854</v>
      </c>
      <c r="AJ15037" s="279">
        <v>4356.5</v>
      </c>
      <c r="AL15037" s="246" t="s">
        <v>57961</v>
      </c>
      <c r="AM15037" s="247">
        <v>28487</v>
      </c>
      <c r="AO15037" s="226" t="s">
        <v>43092</v>
      </c>
      <c r="AP15037" s="227">
        <v>10087.879999999999</v>
      </c>
      <c r="AR15037" s="207" t="s">
        <v>28839</v>
      </c>
      <c r="AS15037" s="208">
        <v>31393.09</v>
      </c>
      <c r="AT15037" s="93"/>
      <c r="AU15037" s="93"/>
      <c r="AV15037" s="93"/>
    </row>
    <row r="15038" spans="35:48" x14ac:dyDescent="0.55000000000000004">
      <c r="AI15038" s="278" t="s">
        <v>25855</v>
      </c>
      <c r="AJ15038" s="279">
        <v>1818299.34</v>
      </c>
      <c r="AL15038" s="246" t="s">
        <v>60845</v>
      </c>
      <c r="AM15038" s="247">
        <v>10450</v>
      </c>
      <c r="AO15038" s="226" t="s">
        <v>54045</v>
      </c>
      <c r="AP15038" s="227">
        <v>-72.900000000000006</v>
      </c>
      <c r="AR15038" s="207" t="s">
        <v>28840</v>
      </c>
      <c r="AS15038" s="208">
        <v>3799299.75</v>
      </c>
      <c r="AT15038" s="93"/>
      <c r="AU15038" s="93"/>
      <c r="AV15038" s="93"/>
    </row>
    <row r="15039" spans="35:48" x14ac:dyDescent="0.55000000000000004">
      <c r="AI15039" s="278" t="s">
        <v>25856</v>
      </c>
      <c r="AJ15039" s="279">
        <v>696407.21</v>
      </c>
      <c r="AL15039" s="246" t="s">
        <v>61637</v>
      </c>
      <c r="AM15039" s="247">
        <v>1937.25</v>
      </c>
      <c r="AO15039" s="226" t="s">
        <v>47341</v>
      </c>
      <c r="AP15039" s="227">
        <v>131591.67000000001</v>
      </c>
      <c r="AR15039" s="207" t="s">
        <v>28841</v>
      </c>
      <c r="AS15039" s="208">
        <v>417810.67</v>
      </c>
      <c r="AT15039" s="93"/>
      <c r="AU15039" s="93"/>
      <c r="AV15039" s="93"/>
    </row>
    <row r="15040" spans="35:48" x14ac:dyDescent="0.55000000000000004">
      <c r="AI15040" s="278" t="s">
        <v>40877</v>
      </c>
      <c r="AJ15040" s="279">
        <v>-32514.6</v>
      </c>
      <c r="AL15040" s="246" t="s">
        <v>61638</v>
      </c>
      <c r="AM15040" s="247">
        <v>148.19999999999999</v>
      </c>
      <c r="AO15040" s="226" t="s">
        <v>54046</v>
      </c>
      <c r="AP15040" s="227">
        <v>23700</v>
      </c>
      <c r="AR15040" s="207" t="s">
        <v>28842</v>
      </c>
      <c r="AS15040" s="208">
        <v>130880</v>
      </c>
      <c r="AT15040" s="93"/>
      <c r="AU15040" s="93"/>
      <c r="AV15040" s="93"/>
    </row>
    <row r="15041" spans="35:48" x14ac:dyDescent="0.55000000000000004">
      <c r="AI15041" s="278" t="s">
        <v>61136</v>
      </c>
      <c r="AJ15041" s="279">
        <v>9899.2800000000007</v>
      </c>
      <c r="AL15041" s="246" t="s">
        <v>60846</v>
      </c>
      <c r="AM15041" s="247">
        <v>11982.42</v>
      </c>
      <c r="AO15041" s="226" t="s">
        <v>45818</v>
      </c>
      <c r="AP15041" s="227">
        <v>3360</v>
      </c>
      <c r="AR15041" s="207" t="s">
        <v>28843</v>
      </c>
      <c r="AS15041" s="208">
        <v>128171</v>
      </c>
      <c r="AT15041" s="93"/>
      <c r="AU15041" s="93"/>
      <c r="AV15041" s="93"/>
    </row>
    <row r="15042" spans="35:48" x14ac:dyDescent="0.55000000000000004">
      <c r="AI15042" s="278" t="s">
        <v>50746</v>
      </c>
      <c r="AJ15042" s="279">
        <v>99718</v>
      </c>
      <c r="AL15042" s="246" t="s">
        <v>60847</v>
      </c>
      <c r="AM15042" s="247">
        <v>916.66</v>
      </c>
      <c r="AO15042" s="226" t="s">
        <v>45819</v>
      </c>
      <c r="AP15042" s="227">
        <v>257.22000000000003</v>
      </c>
      <c r="AR15042" s="207" t="s">
        <v>28844</v>
      </c>
      <c r="AS15042" s="208">
        <v>186238</v>
      </c>
      <c r="AT15042" s="93"/>
      <c r="AU15042" s="93"/>
      <c r="AV15042" s="93"/>
    </row>
    <row r="15043" spans="35:48" x14ac:dyDescent="0.55000000000000004">
      <c r="AI15043" s="278" t="s">
        <v>34020</v>
      </c>
      <c r="AJ15043" s="279">
        <v>689.7</v>
      </c>
      <c r="AL15043" s="246" t="s">
        <v>30109</v>
      </c>
      <c r="AM15043" s="247">
        <v>15983.58</v>
      </c>
      <c r="AO15043" s="226" t="s">
        <v>54047</v>
      </c>
      <c r="AP15043" s="227">
        <v>164.87</v>
      </c>
      <c r="AR15043" s="207" t="s">
        <v>28845</v>
      </c>
      <c r="AS15043" s="208">
        <v>21808.95</v>
      </c>
      <c r="AT15043" s="93"/>
      <c r="AU15043" s="93"/>
      <c r="AV15043" s="93"/>
    </row>
    <row r="15044" spans="35:48" x14ac:dyDescent="0.55000000000000004">
      <c r="AI15044" s="278" t="s">
        <v>25949</v>
      </c>
      <c r="AJ15044" s="279">
        <v>2870.29</v>
      </c>
      <c r="AL15044" s="246" t="s">
        <v>30113</v>
      </c>
      <c r="AM15044" s="247">
        <v>4100</v>
      </c>
      <c r="AO15044" s="226" t="s">
        <v>54048</v>
      </c>
      <c r="AP15044" s="227">
        <v>442.78</v>
      </c>
      <c r="AR15044" s="207" t="s">
        <v>28846</v>
      </c>
      <c r="AS15044" s="208">
        <v>3300063.05</v>
      </c>
      <c r="AT15044" s="93"/>
      <c r="AU15044" s="93"/>
      <c r="AV15044" s="93"/>
    </row>
    <row r="15045" spans="35:48" x14ac:dyDescent="0.55000000000000004">
      <c r="AI15045" s="278" t="s">
        <v>34022</v>
      </c>
      <c r="AJ15045" s="279">
        <v>25676.68</v>
      </c>
      <c r="AL15045" s="246" t="s">
        <v>30118</v>
      </c>
      <c r="AM15045" s="247">
        <v>991.39</v>
      </c>
      <c r="AO15045" s="226" t="s">
        <v>54049</v>
      </c>
      <c r="AP15045" s="227">
        <v>9714.25</v>
      </c>
      <c r="AR15045" s="207" t="s">
        <v>14362</v>
      </c>
      <c r="AS15045" s="208">
        <v>-1496.64</v>
      </c>
      <c r="AT15045" s="93"/>
      <c r="AU15045" s="93"/>
      <c r="AV15045" s="93"/>
    </row>
    <row r="15046" spans="35:48" x14ac:dyDescent="0.55000000000000004">
      <c r="AI15046" s="278" t="s">
        <v>40878</v>
      </c>
      <c r="AJ15046" s="279">
        <v>61198.2</v>
      </c>
      <c r="AL15046" s="246" t="s">
        <v>30119</v>
      </c>
      <c r="AM15046" s="247">
        <v>4755.55</v>
      </c>
      <c r="AO15046" s="226" t="s">
        <v>45820</v>
      </c>
      <c r="AP15046" s="227">
        <v>22428.639999999999</v>
      </c>
      <c r="AR15046" s="207" t="s">
        <v>14364</v>
      </c>
      <c r="AS15046" s="208">
        <v>35417.68</v>
      </c>
      <c r="AT15046" s="93"/>
      <c r="AU15046" s="93"/>
      <c r="AV15046" s="93"/>
    </row>
    <row r="15047" spans="35:48" x14ac:dyDescent="0.55000000000000004">
      <c r="AI15047" s="278" t="s">
        <v>34023</v>
      </c>
      <c r="AJ15047" s="279">
        <v>1438.06</v>
      </c>
      <c r="AL15047" s="246" t="s">
        <v>30120</v>
      </c>
      <c r="AM15047" s="247">
        <v>750.32</v>
      </c>
      <c r="AO15047" s="226" t="s">
        <v>39595</v>
      </c>
      <c r="AP15047" s="227">
        <v>10641.12</v>
      </c>
      <c r="AR15047" s="207" t="s">
        <v>14365</v>
      </c>
      <c r="AS15047" s="208">
        <v>29778.19</v>
      </c>
      <c r="AT15047" s="93"/>
      <c r="AU15047" s="93"/>
      <c r="AV15047" s="93"/>
    </row>
    <row r="15048" spans="35:48" x14ac:dyDescent="0.55000000000000004">
      <c r="AI15048" s="278" t="s">
        <v>36625</v>
      </c>
      <c r="AJ15048" s="279">
        <v>1122.5</v>
      </c>
      <c r="AL15048" s="246" t="s">
        <v>30122</v>
      </c>
      <c r="AM15048" s="247">
        <v>83.95</v>
      </c>
      <c r="AO15048" s="226" t="s">
        <v>49238</v>
      </c>
      <c r="AP15048" s="227">
        <v>104</v>
      </c>
      <c r="AR15048" s="207" t="s">
        <v>14367</v>
      </c>
      <c r="AS15048" s="208">
        <v>101210</v>
      </c>
      <c r="AT15048" s="93"/>
      <c r="AU15048" s="93"/>
      <c r="AV15048" s="93"/>
    </row>
    <row r="15049" spans="35:48" x14ac:dyDescent="0.55000000000000004">
      <c r="AI15049" s="278" t="s">
        <v>43334</v>
      </c>
      <c r="AJ15049" s="279">
        <v>506.25</v>
      </c>
      <c r="AL15049" s="246" t="s">
        <v>30126</v>
      </c>
      <c r="AM15049" s="247">
        <v>-1050.98</v>
      </c>
      <c r="AO15049" s="226" t="s">
        <v>43093</v>
      </c>
      <c r="AP15049" s="227">
        <v>3330.2</v>
      </c>
      <c r="AR15049" s="207" t="s">
        <v>14369</v>
      </c>
      <c r="AS15049" s="208">
        <v>12572.32</v>
      </c>
      <c r="AT15049" s="93"/>
      <c r="AU15049" s="93"/>
      <c r="AV15049" s="93"/>
    </row>
    <row r="15050" spans="35:48" x14ac:dyDescent="0.55000000000000004">
      <c r="AI15050" s="278" t="s">
        <v>25951</v>
      </c>
      <c r="AJ15050" s="279">
        <v>5762.98</v>
      </c>
      <c r="AL15050" s="246" t="s">
        <v>60848</v>
      </c>
      <c r="AM15050" s="247">
        <v>-1135.67</v>
      </c>
      <c r="AO15050" s="226" t="s">
        <v>43094</v>
      </c>
      <c r="AP15050" s="227">
        <v>653.89</v>
      </c>
      <c r="AR15050" s="207" t="s">
        <v>14370</v>
      </c>
      <c r="AS15050" s="208">
        <v>35635.93</v>
      </c>
      <c r="AT15050" s="93"/>
      <c r="AU15050" s="93"/>
      <c r="AV15050" s="93"/>
    </row>
    <row r="15051" spans="35:48" x14ac:dyDescent="0.55000000000000004">
      <c r="AI15051" s="278" t="s">
        <v>25952</v>
      </c>
      <c r="AJ15051" s="279">
        <v>327.32</v>
      </c>
      <c r="AL15051" s="246" t="s">
        <v>35831</v>
      </c>
      <c r="AM15051" s="247">
        <v>672.07</v>
      </c>
      <c r="AO15051" s="226" t="s">
        <v>45821</v>
      </c>
      <c r="AP15051" s="227">
        <v>62418.5</v>
      </c>
      <c r="AR15051" s="207" t="s">
        <v>14371</v>
      </c>
      <c r="AS15051" s="208">
        <v>18081.88</v>
      </c>
      <c r="AT15051" s="93"/>
      <c r="AU15051" s="93"/>
      <c r="AV15051" s="93"/>
    </row>
    <row r="15052" spans="35:48" x14ac:dyDescent="0.55000000000000004">
      <c r="AI15052" s="278" t="s">
        <v>34025</v>
      </c>
      <c r="AJ15052" s="279">
        <v>5000</v>
      </c>
      <c r="AL15052" s="246" t="s">
        <v>35832</v>
      </c>
      <c r="AM15052" s="247">
        <v>972.67</v>
      </c>
      <c r="AO15052" s="226" t="s">
        <v>36820</v>
      </c>
      <c r="AP15052" s="227">
        <v>185000</v>
      </c>
      <c r="AR15052" s="207" t="s">
        <v>14372</v>
      </c>
      <c r="AS15052" s="208">
        <v>-1454.52</v>
      </c>
      <c r="AT15052" s="93"/>
      <c r="AU15052" s="93"/>
      <c r="AV15052" s="93"/>
    </row>
    <row r="15053" spans="35:48" x14ac:dyDescent="0.55000000000000004">
      <c r="AI15053" s="278" t="s">
        <v>25955</v>
      </c>
      <c r="AJ15053" s="279">
        <v>13123.07</v>
      </c>
      <c r="AL15053" s="246" t="s">
        <v>54104</v>
      </c>
      <c r="AM15053" s="247">
        <v>9391.7099999999991</v>
      </c>
      <c r="AO15053" s="226" t="s">
        <v>54050</v>
      </c>
      <c r="AP15053" s="227">
        <v>3568.36</v>
      </c>
      <c r="AR15053" s="207" t="s">
        <v>14374</v>
      </c>
      <c r="AS15053" s="208">
        <v>-132.94</v>
      </c>
      <c r="AT15053" s="93"/>
      <c r="AU15053" s="93"/>
      <c r="AV15053" s="93"/>
    </row>
    <row r="15054" spans="35:48" x14ac:dyDescent="0.55000000000000004">
      <c r="AI15054" s="278" t="s">
        <v>54516</v>
      </c>
      <c r="AJ15054" s="279">
        <v>67954.2</v>
      </c>
      <c r="AL15054" s="246" t="s">
        <v>35833</v>
      </c>
      <c r="AM15054" s="247">
        <v>3118.39</v>
      </c>
      <c r="AO15054" s="226" t="s">
        <v>40677</v>
      </c>
      <c r="AP15054" s="227">
        <v>16499.009999999998</v>
      </c>
      <c r="AR15054" s="207" t="s">
        <v>14377</v>
      </c>
      <c r="AS15054" s="208">
        <v>-101857.7</v>
      </c>
      <c r="AT15054" s="93"/>
      <c r="AU15054" s="93"/>
      <c r="AV15054" s="93"/>
    </row>
    <row r="15055" spans="35:48" x14ac:dyDescent="0.55000000000000004">
      <c r="AI15055" s="278" t="s">
        <v>25957</v>
      </c>
      <c r="AJ15055" s="279">
        <v>12900.83</v>
      </c>
      <c r="AL15055" s="246" t="s">
        <v>35834</v>
      </c>
      <c r="AM15055" s="247">
        <v>9341.6</v>
      </c>
      <c r="AO15055" s="226" t="s">
        <v>48349</v>
      </c>
      <c r="AP15055" s="227">
        <v>3281.75</v>
      </c>
      <c r="AR15055" s="207" t="s">
        <v>28847</v>
      </c>
      <c r="AS15055" s="208">
        <v>62228.07</v>
      </c>
      <c r="AT15055" s="93"/>
      <c r="AU15055" s="93"/>
      <c r="AV15055" s="93"/>
    </row>
    <row r="15056" spans="35:48" x14ac:dyDescent="0.55000000000000004">
      <c r="AI15056" s="278" t="s">
        <v>25959</v>
      </c>
      <c r="AJ15056" s="279">
        <v>22748.04</v>
      </c>
      <c r="AL15056" s="246" t="s">
        <v>36872</v>
      </c>
      <c r="AM15056" s="247">
        <v>5182.88</v>
      </c>
      <c r="AO15056" s="226" t="s">
        <v>36821</v>
      </c>
      <c r="AP15056" s="227">
        <v>23307.360000000001</v>
      </c>
      <c r="AR15056" s="207" t="s">
        <v>28848</v>
      </c>
      <c r="AS15056" s="208">
        <v>523968.93</v>
      </c>
      <c r="AT15056" s="93"/>
      <c r="AU15056" s="93"/>
      <c r="AV15056" s="93"/>
    </row>
    <row r="15057" spans="35:48" x14ac:dyDescent="0.55000000000000004">
      <c r="AI15057" s="278" t="s">
        <v>25960</v>
      </c>
      <c r="AJ15057" s="279">
        <v>38488.68</v>
      </c>
      <c r="AL15057" s="246" t="s">
        <v>30132</v>
      </c>
      <c r="AM15057" s="247">
        <v>325.63</v>
      </c>
      <c r="AO15057" s="226" t="s">
        <v>36822</v>
      </c>
      <c r="AP15057" s="227">
        <v>45401.98</v>
      </c>
      <c r="AR15057" s="207" t="s">
        <v>28849</v>
      </c>
      <c r="AS15057" s="208">
        <v>856949.83</v>
      </c>
      <c r="AT15057" s="93"/>
      <c r="AU15057" s="93"/>
      <c r="AV15057" s="93"/>
    </row>
    <row r="15058" spans="35:48" x14ac:dyDescent="0.55000000000000004">
      <c r="AI15058" s="278" t="s">
        <v>25961</v>
      </c>
      <c r="AJ15058" s="279">
        <v>7526.24</v>
      </c>
      <c r="AL15058" s="246" t="s">
        <v>58714</v>
      </c>
      <c r="AM15058" s="247">
        <v>7500</v>
      </c>
      <c r="AO15058" s="226" t="s">
        <v>45822</v>
      </c>
      <c r="AP15058" s="227">
        <v>5298.38</v>
      </c>
      <c r="AR15058" s="207" t="s">
        <v>28850</v>
      </c>
      <c r="AS15058" s="208">
        <v>184065.17</v>
      </c>
      <c r="AT15058" s="93"/>
      <c r="AU15058" s="93"/>
      <c r="AV15058" s="93"/>
    </row>
    <row r="15059" spans="35:48" x14ac:dyDescent="0.55000000000000004">
      <c r="AI15059" s="278" t="s">
        <v>25962</v>
      </c>
      <c r="AJ15059" s="279">
        <v>44077.8</v>
      </c>
      <c r="AL15059" s="246" t="s">
        <v>39614</v>
      </c>
      <c r="AM15059" s="247">
        <v>57200</v>
      </c>
      <c r="AO15059" s="226" t="s">
        <v>40678</v>
      </c>
      <c r="AP15059" s="227">
        <v>91.42</v>
      </c>
      <c r="AR15059" s="207" t="s">
        <v>28851</v>
      </c>
      <c r="AS15059" s="208">
        <v>13598.62</v>
      </c>
      <c r="AT15059" s="93"/>
      <c r="AU15059" s="93"/>
      <c r="AV15059" s="93"/>
    </row>
    <row r="15060" spans="35:48" x14ac:dyDescent="0.55000000000000004">
      <c r="AI15060" s="278" t="s">
        <v>25963</v>
      </c>
      <c r="AJ15060" s="279">
        <v>10557.28</v>
      </c>
      <c r="AL15060" s="246" t="s">
        <v>30135</v>
      </c>
      <c r="AM15060" s="247">
        <v>59400</v>
      </c>
      <c r="AO15060" s="226" t="s">
        <v>35802</v>
      </c>
      <c r="AP15060" s="227">
        <v>23924</v>
      </c>
      <c r="AR15060" s="207" t="s">
        <v>28852</v>
      </c>
      <c r="AS15060" s="208">
        <v>38555.129999999997</v>
      </c>
      <c r="AT15060" s="93"/>
      <c r="AU15060" s="93"/>
      <c r="AV15060" s="93"/>
    </row>
    <row r="15061" spans="35:48" x14ac:dyDescent="0.55000000000000004">
      <c r="AI15061" s="278" t="s">
        <v>70149</v>
      </c>
      <c r="AJ15061" s="279">
        <v>465</v>
      </c>
      <c r="AL15061" s="246" t="s">
        <v>50552</v>
      </c>
      <c r="AM15061" s="247">
        <v>8180.03</v>
      </c>
      <c r="AO15061" s="226" t="s">
        <v>36823</v>
      </c>
      <c r="AP15061" s="227">
        <v>1848</v>
      </c>
      <c r="AR15061" s="207" t="s">
        <v>28853</v>
      </c>
      <c r="AS15061" s="208">
        <v>125551.83</v>
      </c>
      <c r="AT15061" s="93"/>
      <c r="AU15061" s="93"/>
      <c r="AV15061" s="93"/>
    </row>
    <row r="15062" spans="35:48" x14ac:dyDescent="0.55000000000000004">
      <c r="AI15062" s="278" t="s">
        <v>25966</v>
      </c>
      <c r="AJ15062" s="279">
        <v>0.93</v>
      </c>
      <c r="AL15062" s="246" t="s">
        <v>40700</v>
      </c>
      <c r="AM15062" s="247">
        <v>11208.32</v>
      </c>
      <c r="AO15062" s="226" t="s">
        <v>43095</v>
      </c>
      <c r="AP15062" s="227">
        <v>960</v>
      </c>
      <c r="AR15062" s="207" t="s">
        <v>28854</v>
      </c>
      <c r="AS15062" s="208">
        <v>2711523.36</v>
      </c>
      <c r="AT15062" s="93"/>
      <c r="AU15062" s="93"/>
      <c r="AV15062" s="93"/>
    </row>
    <row r="15063" spans="35:48" x14ac:dyDescent="0.55000000000000004">
      <c r="AI15063" s="278" t="s">
        <v>25967</v>
      </c>
      <c r="AJ15063" s="279">
        <v>561.58000000000004</v>
      </c>
      <c r="AL15063" s="246" t="s">
        <v>35836</v>
      </c>
      <c r="AM15063" s="247">
        <v>177830.97</v>
      </c>
      <c r="AO15063" s="226" t="s">
        <v>54051</v>
      </c>
      <c r="AP15063" s="227">
        <v>105637.77</v>
      </c>
      <c r="AR15063" s="207" t="s">
        <v>28855</v>
      </c>
      <c r="AS15063" s="208">
        <v>32963.4</v>
      </c>
      <c r="AT15063" s="93"/>
      <c r="AU15063" s="93"/>
      <c r="AV15063" s="93"/>
    </row>
    <row r="15064" spans="35:48" x14ac:dyDescent="0.55000000000000004">
      <c r="AI15064" s="278" t="s">
        <v>55648</v>
      </c>
      <c r="AJ15064" s="279">
        <v>10260</v>
      </c>
      <c r="AL15064" s="246" t="s">
        <v>50553</v>
      </c>
      <c r="AM15064" s="247">
        <v>1382.98</v>
      </c>
      <c r="AO15064" s="226" t="s">
        <v>39596</v>
      </c>
      <c r="AP15064" s="227">
        <v>5882.03</v>
      </c>
      <c r="AR15064" s="207" t="s">
        <v>28856</v>
      </c>
      <c r="AS15064" s="208">
        <v>266550.59000000003</v>
      </c>
      <c r="AT15064" s="93"/>
      <c r="AU15064" s="93"/>
      <c r="AV15064" s="93"/>
    </row>
    <row r="15065" spans="35:48" x14ac:dyDescent="0.55000000000000004">
      <c r="AI15065" s="278" t="s">
        <v>70150</v>
      </c>
      <c r="AJ15065" s="279">
        <v>2375</v>
      </c>
      <c r="AL15065" s="246" t="s">
        <v>30139</v>
      </c>
      <c r="AM15065" s="247">
        <v>24246.79</v>
      </c>
      <c r="AO15065" s="226" t="s">
        <v>36824</v>
      </c>
      <c r="AP15065" s="227">
        <v>105450</v>
      </c>
      <c r="AR15065" s="207" t="s">
        <v>28857</v>
      </c>
      <c r="AS15065" s="208">
        <v>1795.41</v>
      </c>
      <c r="AT15065" s="93"/>
      <c r="AU15065" s="93"/>
      <c r="AV15065" s="93"/>
    </row>
    <row r="15066" spans="35:48" x14ac:dyDescent="0.55000000000000004">
      <c r="AI15066" s="278" t="s">
        <v>25972</v>
      </c>
      <c r="AJ15066" s="279">
        <v>92646.39</v>
      </c>
      <c r="AL15066" s="246" t="s">
        <v>34327</v>
      </c>
      <c r="AM15066" s="247">
        <v>78045.16</v>
      </c>
      <c r="AO15066" s="226" t="s">
        <v>35803</v>
      </c>
      <c r="AP15066" s="227">
        <v>4770.28</v>
      </c>
      <c r="AR15066" s="207" t="s">
        <v>28858</v>
      </c>
      <c r="AS15066" s="208">
        <v>1483411</v>
      </c>
      <c r="AT15066" s="93"/>
      <c r="AU15066" s="93"/>
      <c r="AV15066" s="93"/>
    </row>
    <row r="15067" spans="35:48" x14ac:dyDescent="0.55000000000000004">
      <c r="AI15067" s="278" t="s">
        <v>69462</v>
      </c>
      <c r="AJ15067" s="279">
        <v>4780</v>
      </c>
      <c r="AL15067" s="246" t="s">
        <v>36873</v>
      </c>
      <c r="AM15067" s="247">
        <v>17610.490000000002</v>
      </c>
      <c r="AO15067" s="226" t="s">
        <v>36825</v>
      </c>
      <c r="AP15067" s="227">
        <v>379</v>
      </c>
      <c r="AR15067" s="207" t="s">
        <v>28859</v>
      </c>
      <c r="AS15067" s="208">
        <v>132610</v>
      </c>
      <c r="AT15067" s="93"/>
      <c r="AU15067" s="93"/>
      <c r="AV15067" s="93"/>
    </row>
    <row r="15068" spans="35:48" x14ac:dyDescent="0.55000000000000004">
      <c r="AI15068" s="278" t="s">
        <v>25973</v>
      </c>
      <c r="AJ15068" s="279">
        <v>3756.98</v>
      </c>
      <c r="AL15068" s="246" t="s">
        <v>36874</v>
      </c>
      <c r="AM15068" s="247">
        <v>2220385.7599999998</v>
      </c>
      <c r="AO15068" s="226" t="s">
        <v>54052</v>
      </c>
      <c r="AP15068" s="227">
        <v>44722.559999999998</v>
      </c>
      <c r="AR15068" s="207" t="s">
        <v>28860</v>
      </c>
      <c r="AS15068" s="208">
        <v>3375</v>
      </c>
      <c r="AT15068" s="93"/>
      <c r="AU15068" s="93"/>
      <c r="AV15068" s="93"/>
    </row>
    <row r="15069" spans="35:48" x14ac:dyDescent="0.55000000000000004">
      <c r="AI15069" s="278" t="s">
        <v>25975</v>
      </c>
      <c r="AJ15069" s="279">
        <v>120661.35</v>
      </c>
      <c r="AL15069" s="246" t="s">
        <v>54105</v>
      </c>
      <c r="AM15069" s="247">
        <v>20579.689999999999</v>
      </c>
      <c r="AO15069" s="226" t="s">
        <v>43096</v>
      </c>
      <c r="AP15069" s="227">
        <v>16916.03</v>
      </c>
      <c r="AR15069" s="207" t="s">
        <v>28861</v>
      </c>
      <c r="AS15069" s="208">
        <v>1800</v>
      </c>
      <c r="AT15069" s="93"/>
      <c r="AU15069" s="93"/>
      <c r="AV15069" s="93"/>
    </row>
    <row r="15070" spans="35:48" x14ac:dyDescent="0.55000000000000004">
      <c r="AI15070" s="278" t="s">
        <v>43337</v>
      </c>
      <c r="AJ15070" s="279">
        <v>7009</v>
      </c>
      <c r="AL15070" s="246" t="s">
        <v>59284</v>
      </c>
      <c r="AM15070" s="247">
        <v>182.94</v>
      </c>
      <c r="AO15070" s="226" t="s">
        <v>40679</v>
      </c>
      <c r="AP15070" s="227">
        <v>37640.03</v>
      </c>
      <c r="AR15070" s="207" t="s">
        <v>28862</v>
      </c>
      <c r="AS15070" s="208">
        <v>147612.5</v>
      </c>
      <c r="AT15070" s="93"/>
      <c r="AU15070" s="93"/>
      <c r="AV15070" s="93"/>
    </row>
    <row r="15071" spans="35:48" x14ac:dyDescent="0.55000000000000004">
      <c r="AI15071" s="278" t="s">
        <v>43338</v>
      </c>
      <c r="AJ15071" s="279">
        <v>-168.81</v>
      </c>
      <c r="AL15071" s="246" t="s">
        <v>39615</v>
      </c>
      <c r="AM15071" s="247">
        <v>155420.84</v>
      </c>
      <c r="AO15071" s="226" t="s">
        <v>47342</v>
      </c>
      <c r="AP15071" s="227">
        <v>658.29</v>
      </c>
      <c r="AR15071" s="207" t="s">
        <v>28863</v>
      </c>
      <c r="AS15071" s="208">
        <v>309837.5</v>
      </c>
      <c r="AT15071" s="93"/>
      <c r="AU15071" s="93"/>
      <c r="AV15071" s="93"/>
    </row>
    <row r="15072" spans="35:48" x14ac:dyDescent="0.55000000000000004">
      <c r="AI15072" s="278" t="s">
        <v>58083</v>
      </c>
      <c r="AJ15072" s="279">
        <v>7094.18</v>
      </c>
      <c r="AL15072" s="246" t="s">
        <v>30140</v>
      </c>
      <c r="AM15072" s="247">
        <v>12493.65</v>
      </c>
      <c r="AO15072" s="226" t="s">
        <v>49239</v>
      </c>
      <c r="AP15072" s="227">
        <v>672</v>
      </c>
      <c r="AR15072" s="207" t="s">
        <v>28864</v>
      </c>
      <c r="AS15072" s="208">
        <v>51483.94</v>
      </c>
      <c r="AT15072" s="93"/>
      <c r="AU15072" s="93"/>
      <c r="AV15072" s="93"/>
    </row>
    <row r="15073" spans="35:48" x14ac:dyDescent="0.55000000000000004">
      <c r="AI15073" s="278" t="s">
        <v>46149</v>
      </c>
      <c r="AJ15073" s="279">
        <v>178177.15</v>
      </c>
      <c r="AL15073" s="246" t="s">
        <v>62494</v>
      </c>
      <c r="AM15073" s="247">
        <v>614697.59</v>
      </c>
      <c r="AO15073" s="226" t="s">
        <v>54053</v>
      </c>
      <c r="AP15073" s="227">
        <v>218.44</v>
      </c>
      <c r="AR15073" s="207" t="s">
        <v>28865</v>
      </c>
      <c r="AS15073" s="208">
        <v>80793.070000000007</v>
      </c>
      <c r="AT15073" s="93"/>
      <c r="AU15073" s="93"/>
      <c r="AV15073" s="93"/>
    </row>
    <row r="15074" spans="35:48" x14ac:dyDescent="0.55000000000000004">
      <c r="AI15074" s="278" t="s">
        <v>58084</v>
      </c>
      <c r="AJ15074" s="279">
        <v>1063375.18</v>
      </c>
      <c r="AL15074" s="246" t="s">
        <v>30142</v>
      </c>
      <c r="AM15074" s="247">
        <v>50599.3</v>
      </c>
      <c r="AO15074" s="226" t="s">
        <v>48350</v>
      </c>
      <c r="AP15074" s="227">
        <v>282.27999999999997</v>
      </c>
      <c r="AR15074" s="207" t="s">
        <v>28866</v>
      </c>
      <c r="AS15074" s="208">
        <v>1646.83</v>
      </c>
      <c r="AT15074" s="93"/>
      <c r="AU15074" s="93"/>
      <c r="AV15074" s="93"/>
    </row>
    <row r="15075" spans="35:48" x14ac:dyDescent="0.55000000000000004">
      <c r="AI15075" s="278" t="s">
        <v>69463</v>
      </c>
      <c r="AJ15075" s="279">
        <v>87871.679999999993</v>
      </c>
      <c r="AL15075" s="246" t="s">
        <v>47366</v>
      </c>
      <c r="AM15075" s="247">
        <v>-16142.79</v>
      </c>
      <c r="AO15075" s="226" t="s">
        <v>48351</v>
      </c>
      <c r="AP15075" s="227">
        <v>2237.94</v>
      </c>
      <c r="AR15075" s="207" t="s">
        <v>28867</v>
      </c>
      <c r="AS15075" s="208">
        <v>1646704.5</v>
      </c>
      <c r="AT15075" s="93"/>
      <c r="AU15075" s="93"/>
      <c r="AV15075" s="93"/>
    </row>
    <row r="15076" spans="35:48" x14ac:dyDescent="0.55000000000000004">
      <c r="AI15076" s="278" t="s">
        <v>34036</v>
      </c>
      <c r="AJ15076" s="279">
        <v>83078.039999999994</v>
      </c>
      <c r="AL15076" s="246" t="s">
        <v>56690</v>
      </c>
      <c r="AM15076" s="247">
        <v>69892</v>
      </c>
      <c r="AO15076" s="226" t="s">
        <v>48352</v>
      </c>
      <c r="AP15076" s="227">
        <v>1600.19</v>
      </c>
      <c r="AR15076" s="207" t="s">
        <v>28868</v>
      </c>
      <c r="AS15076" s="208">
        <v>1000</v>
      </c>
      <c r="AT15076" s="93"/>
      <c r="AU15076" s="93"/>
      <c r="AV15076" s="93"/>
    </row>
    <row r="15077" spans="35:48" x14ac:dyDescent="0.55000000000000004">
      <c r="AI15077" s="278" t="s">
        <v>34037</v>
      </c>
      <c r="AJ15077" s="279">
        <v>186641.9</v>
      </c>
      <c r="AL15077" s="246" t="s">
        <v>47367</v>
      </c>
      <c r="AM15077" s="247">
        <v>11190</v>
      </c>
      <c r="AO15077" s="226" t="s">
        <v>45823</v>
      </c>
      <c r="AP15077" s="227">
        <v>83267.5</v>
      </c>
      <c r="AR15077" s="207" t="s">
        <v>28869</v>
      </c>
      <c r="AS15077" s="208">
        <v>121746.06</v>
      </c>
      <c r="AT15077" s="93"/>
      <c r="AU15077" s="93"/>
      <c r="AV15077" s="93"/>
    </row>
    <row r="15078" spans="35:48" x14ac:dyDescent="0.55000000000000004">
      <c r="AI15078" s="278" t="s">
        <v>26032</v>
      </c>
      <c r="AJ15078" s="279">
        <v>137423.87</v>
      </c>
      <c r="AL15078" s="246" t="s">
        <v>47368</v>
      </c>
      <c r="AM15078" s="247">
        <v>856.12</v>
      </c>
      <c r="AO15078" s="226" t="s">
        <v>45824</v>
      </c>
      <c r="AP15078" s="227">
        <v>6163.5</v>
      </c>
      <c r="AR15078" s="207" t="s">
        <v>28870</v>
      </c>
      <c r="AS15078" s="208">
        <v>51235</v>
      </c>
      <c r="AT15078" s="93"/>
      <c r="AU15078" s="93"/>
      <c r="AV15078" s="93"/>
    </row>
    <row r="15079" spans="35:48" x14ac:dyDescent="0.55000000000000004">
      <c r="AI15079" s="278" t="s">
        <v>26033</v>
      </c>
      <c r="AJ15079" s="279">
        <v>64298.64</v>
      </c>
      <c r="AL15079" s="246" t="s">
        <v>47369</v>
      </c>
      <c r="AM15079" s="247">
        <v>1722.35</v>
      </c>
      <c r="AO15079" s="226" t="s">
        <v>29644</v>
      </c>
      <c r="AP15079" s="227">
        <v>504.5</v>
      </c>
      <c r="AR15079" s="207" t="s">
        <v>28871</v>
      </c>
      <c r="AS15079" s="208">
        <v>27832.21</v>
      </c>
      <c r="AT15079" s="93"/>
      <c r="AU15079" s="93"/>
      <c r="AV15079" s="93"/>
    </row>
    <row r="15080" spans="35:48" x14ac:dyDescent="0.55000000000000004">
      <c r="AI15080" s="278" t="s">
        <v>35493</v>
      </c>
      <c r="AJ15080" s="279">
        <v>445212.43</v>
      </c>
      <c r="AL15080" s="246" t="s">
        <v>56691</v>
      </c>
      <c r="AM15080" s="247">
        <v>34797.75</v>
      </c>
      <c r="AO15080" s="226" t="s">
        <v>40680</v>
      </c>
      <c r="AP15080" s="227">
        <v>3947.5</v>
      </c>
      <c r="AR15080" s="207" t="s">
        <v>28872</v>
      </c>
      <c r="AS15080" s="208">
        <v>350581.54</v>
      </c>
      <c r="AT15080" s="93"/>
      <c r="AU15080" s="93"/>
      <c r="AV15080" s="93"/>
    </row>
    <row r="15081" spans="35:48" x14ac:dyDescent="0.55000000000000004">
      <c r="AI15081" s="278" t="s">
        <v>14113</v>
      </c>
      <c r="AJ15081" s="279">
        <v>169271.88</v>
      </c>
      <c r="AL15081" s="246" t="s">
        <v>56692</v>
      </c>
      <c r="AM15081" s="247">
        <v>2662.03</v>
      </c>
      <c r="AO15081" s="226" t="s">
        <v>34285</v>
      </c>
      <c r="AP15081" s="227">
        <v>7974</v>
      </c>
      <c r="AR15081" s="207" t="s">
        <v>28873</v>
      </c>
      <c r="AS15081" s="208">
        <v>63237.96</v>
      </c>
      <c r="AT15081" s="93"/>
      <c r="AU15081" s="93"/>
      <c r="AV15081" s="93"/>
    </row>
    <row r="15082" spans="35:48" x14ac:dyDescent="0.55000000000000004">
      <c r="AI15082" s="278" t="s">
        <v>69464</v>
      </c>
      <c r="AJ15082" s="279">
        <v>27114.67</v>
      </c>
      <c r="AL15082" s="246" t="s">
        <v>56693</v>
      </c>
      <c r="AM15082" s="247">
        <v>8525.48</v>
      </c>
      <c r="AO15082" s="226" t="s">
        <v>40681</v>
      </c>
      <c r="AP15082" s="227">
        <v>7059</v>
      </c>
      <c r="AR15082" s="207" t="s">
        <v>28874</v>
      </c>
      <c r="AS15082" s="208">
        <v>117468.24</v>
      </c>
      <c r="AT15082" s="93"/>
      <c r="AU15082" s="93"/>
      <c r="AV15082" s="93"/>
    </row>
    <row r="15083" spans="35:48" x14ac:dyDescent="0.55000000000000004">
      <c r="AI15083" s="278" t="s">
        <v>39413</v>
      </c>
      <c r="AJ15083" s="279">
        <v>2209</v>
      </c>
      <c r="AL15083" s="246" t="s">
        <v>59447</v>
      </c>
      <c r="AM15083" s="247">
        <v>14300</v>
      </c>
      <c r="AO15083" s="226" t="s">
        <v>45825</v>
      </c>
      <c r="AP15083" s="227">
        <v>38125</v>
      </c>
      <c r="AR15083" s="207" t="s">
        <v>28875</v>
      </c>
      <c r="AS15083" s="208">
        <v>1326354.06</v>
      </c>
      <c r="AT15083" s="93"/>
      <c r="AU15083" s="93"/>
      <c r="AV15083" s="93"/>
    </row>
    <row r="15084" spans="35:48" x14ac:dyDescent="0.55000000000000004">
      <c r="AI15084" s="278" t="s">
        <v>26035</v>
      </c>
      <c r="AJ15084" s="279">
        <v>132391.51</v>
      </c>
      <c r="AL15084" s="246" t="s">
        <v>50555</v>
      </c>
      <c r="AM15084" s="247">
        <v>16222.97</v>
      </c>
      <c r="AO15084" s="226" t="s">
        <v>45826</v>
      </c>
      <c r="AP15084" s="227">
        <v>2916.58</v>
      </c>
      <c r="AR15084" s="207" t="s">
        <v>28876</v>
      </c>
      <c r="AS15084" s="208">
        <v>246456.7</v>
      </c>
      <c r="AT15084" s="93"/>
      <c r="AU15084" s="93"/>
      <c r="AV15084" s="93"/>
    </row>
    <row r="15085" spans="35:48" x14ac:dyDescent="0.55000000000000004">
      <c r="AI15085" s="278" t="s">
        <v>69465</v>
      </c>
      <c r="AJ15085" s="279">
        <v>1977.11</v>
      </c>
      <c r="AL15085" s="246" t="s">
        <v>49254</v>
      </c>
      <c r="AM15085" s="247">
        <v>8674.36</v>
      </c>
      <c r="AO15085" s="226" t="s">
        <v>54054</v>
      </c>
      <c r="AP15085" s="227">
        <v>780</v>
      </c>
      <c r="AR15085" s="207" t="s">
        <v>28877</v>
      </c>
      <c r="AS15085" s="208">
        <v>116901.7</v>
      </c>
      <c r="AT15085" s="93"/>
      <c r="AU15085" s="93"/>
      <c r="AV15085" s="93"/>
    </row>
    <row r="15086" spans="35:48" x14ac:dyDescent="0.55000000000000004">
      <c r="AI15086" s="278" t="s">
        <v>36630</v>
      </c>
      <c r="AJ15086" s="279">
        <v>8119.87</v>
      </c>
      <c r="AL15086" s="246" t="s">
        <v>62495</v>
      </c>
      <c r="AM15086" s="247">
        <v>48700.77</v>
      </c>
      <c r="AO15086" s="226" t="s">
        <v>34286</v>
      </c>
      <c r="AP15086" s="227">
        <v>9666</v>
      </c>
      <c r="AR15086" s="207" t="s">
        <v>28878</v>
      </c>
      <c r="AS15086" s="208">
        <v>340787.75</v>
      </c>
      <c r="AT15086" s="93"/>
      <c r="AU15086" s="93"/>
      <c r="AV15086" s="93"/>
    </row>
    <row r="15087" spans="35:48" x14ac:dyDescent="0.55000000000000004">
      <c r="AI15087" s="278" t="s">
        <v>26037</v>
      </c>
      <c r="AJ15087" s="279">
        <v>62688.33</v>
      </c>
      <c r="AL15087" s="246" t="s">
        <v>60849</v>
      </c>
      <c r="AM15087" s="247">
        <v>-230.3</v>
      </c>
      <c r="AO15087" s="226" t="s">
        <v>43097</v>
      </c>
      <c r="AP15087" s="227">
        <v>1390.25</v>
      </c>
      <c r="AR15087" s="207" t="s">
        <v>28879</v>
      </c>
      <c r="AS15087" s="208">
        <v>136198.63</v>
      </c>
      <c r="AT15087" s="93"/>
      <c r="AU15087" s="93"/>
      <c r="AV15087" s="93"/>
    </row>
    <row r="15088" spans="35:48" x14ac:dyDescent="0.55000000000000004">
      <c r="AI15088" s="278" t="s">
        <v>14116</v>
      </c>
      <c r="AJ15088" s="279">
        <v>102873.64</v>
      </c>
      <c r="AL15088" s="246" t="s">
        <v>61639</v>
      </c>
      <c r="AM15088" s="247">
        <v>15750</v>
      </c>
      <c r="AO15088" s="226" t="s">
        <v>43098</v>
      </c>
      <c r="AP15088" s="227">
        <v>140.12</v>
      </c>
      <c r="AR15088" s="207" t="s">
        <v>28880</v>
      </c>
      <c r="AS15088" s="208">
        <v>5662.15</v>
      </c>
      <c r="AT15088" s="93"/>
      <c r="AU15088" s="93"/>
      <c r="AV15088" s="93"/>
    </row>
    <row r="15089" spans="35:48" x14ac:dyDescent="0.55000000000000004">
      <c r="AI15089" s="278" t="s">
        <v>14117</v>
      </c>
      <c r="AJ15089" s="279">
        <v>338429.93</v>
      </c>
      <c r="AL15089" s="246" t="s">
        <v>56694</v>
      </c>
      <c r="AM15089" s="247">
        <v>45587.75</v>
      </c>
      <c r="AO15089" s="226" t="s">
        <v>45827</v>
      </c>
      <c r="AP15089" s="227">
        <v>7.85</v>
      </c>
      <c r="AR15089" s="207" t="s">
        <v>28881</v>
      </c>
      <c r="AS15089" s="208">
        <v>5951.69</v>
      </c>
      <c r="AT15089" s="93"/>
      <c r="AU15089" s="93"/>
      <c r="AV15089" s="93"/>
    </row>
    <row r="15090" spans="35:48" x14ac:dyDescent="0.55000000000000004">
      <c r="AI15090" s="278" t="s">
        <v>14118</v>
      </c>
      <c r="AJ15090" s="279">
        <v>142170.23000000001</v>
      </c>
      <c r="AL15090" s="246" t="s">
        <v>56695</v>
      </c>
      <c r="AM15090" s="247">
        <v>4692.47</v>
      </c>
      <c r="AO15090" s="226" t="s">
        <v>43099</v>
      </c>
      <c r="AP15090" s="227">
        <v>264.77999999999997</v>
      </c>
      <c r="AR15090" s="207" t="s">
        <v>28882</v>
      </c>
      <c r="AS15090" s="208">
        <v>78835.149999999994</v>
      </c>
      <c r="AT15090" s="93"/>
      <c r="AU15090" s="93"/>
      <c r="AV15090" s="93"/>
    </row>
    <row r="15091" spans="35:48" x14ac:dyDescent="0.55000000000000004">
      <c r="AI15091" s="278" t="s">
        <v>26038</v>
      </c>
      <c r="AJ15091" s="279">
        <v>750</v>
      </c>
      <c r="AL15091" s="246" t="s">
        <v>56696</v>
      </c>
      <c r="AM15091" s="247">
        <v>14763.39</v>
      </c>
      <c r="AO15091" s="226" t="s">
        <v>34287</v>
      </c>
      <c r="AP15091" s="227">
        <v>31336.3</v>
      </c>
      <c r="AR15091" s="207" t="s">
        <v>28883</v>
      </c>
      <c r="AS15091" s="208">
        <v>51190.35</v>
      </c>
      <c r="AT15091" s="93"/>
      <c r="AU15091" s="93"/>
      <c r="AV15091" s="93"/>
    </row>
    <row r="15092" spans="35:48" x14ac:dyDescent="0.55000000000000004">
      <c r="AI15092" s="278" t="s">
        <v>26039</v>
      </c>
      <c r="AJ15092" s="279">
        <v>19523.03</v>
      </c>
      <c r="AL15092" s="246" t="s">
        <v>54106</v>
      </c>
      <c r="AM15092" s="247">
        <v>15568.85</v>
      </c>
      <c r="AO15092" s="226" t="s">
        <v>34288</v>
      </c>
      <c r="AP15092" s="227">
        <v>2849.4</v>
      </c>
      <c r="AR15092" s="207" t="s">
        <v>28884</v>
      </c>
      <c r="AS15092" s="208">
        <v>115475.05</v>
      </c>
      <c r="AT15092" s="93"/>
      <c r="AU15092" s="93"/>
      <c r="AV15092" s="93"/>
    </row>
    <row r="15093" spans="35:48" x14ac:dyDescent="0.55000000000000004">
      <c r="AI15093" s="278" t="s">
        <v>69466</v>
      </c>
      <c r="AJ15093" s="279">
        <v>375670.9</v>
      </c>
      <c r="AL15093" s="246" t="s">
        <v>50556</v>
      </c>
      <c r="AM15093" s="247">
        <v>26441.29</v>
      </c>
      <c r="AO15093" s="226" t="s">
        <v>34289</v>
      </c>
      <c r="AP15093" s="227">
        <v>2599.15</v>
      </c>
      <c r="AR15093" s="207" t="s">
        <v>28885</v>
      </c>
      <c r="AS15093" s="208">
        <v>8823.67</v>
      </c>
      <c r="AT15093" s="93"/>
      <c r="AU15093" s="93"/>
      <c r="AV15093" s="93"/>
    </row>
    <row r="15094" spans="35:48" x14ac:dyDescent="0.55000000000000004">
      <c r="AI15094" s="278" t="s">
        <v>54518</v>
      </c>
      <c r="AJ15094" s="279">
        <v>16776.68</v>
      </c>
      <c r="AL15094" s="246" t="s">
        <v>65071</v>
      </c>
      <c r="AM15094" s="247">
        <v>5577.97</v>
      </c>
      <c r="AO15094" s="226" t="s">
        <v>34290</v>
      </c>
      <c r="AP15094" s="227">
        <v>491.49</v>
      </c>
      <c r="AR15094" s="207" t="s">
        <v>28886</v>
      </c>
      <c r="AS15094" s="208">
        <v>415.73</v>
      </c>
      <c r="AT15094" s="93"/>
      <c r="AU15094" s="93"/>
      <c r="AV15094" s="93"/>
    </row>
    <row r="15095" spans="35:48" x14ac:dyDescent="0.55000000000000004">
      <c r="AI15095" s="278" t="s">
        <v>70948</v>
      </c>
      <c r="AJ15095" s="279">
        <v>2375</v>
      </c>
      <c r="AL15095" s="246" t="s">
        <v>60850</v>
      </c>
      <c r="AM15095" s="247">
        <v>-117.63</v>
      </c>
      <c r="AO15095" s="226" t="s">
        <v>34291</v>
      </c>
      <c r="AP15095" s="227">
        <v>1723.16</v>
      </c>
      <c r="AR15095" s="207" t="s">
        <v>28887</v>
      </c>
      <c r="AS15095" s="208">
        <v>2930.79</v>
      </c>
      <c r="AT15095" s="93"/>
      <c r="AU15095" s="93"/>
      <c r="AV15095" s="93"/>
    </row>
    <row r="15096" spans="35:48" x14ac:dyDescent="0.55000000000000004">
      <c r="AI15096" s="278" t="s">
        <v>69905</v>
      </c>
      <c r="AJ15096" s="279">
        <v>2000</v>
      </c>
      <c r="AL15096" s="246" t="s">
        <v>55541</v>
      </c>
      <c r="AM15096" s="247">
        <v>192259.04</v>
      </c>
      <c r="AO15096" s="226" t="s">
        <v>54055</v>
      </c>
      <c r="AP15096" s="227">
        <v>569.96</v>
      </c>
      <c r="AR15096" s="207" t="s">
        <v>28888</v>
      </c>
      <c r="AS15096" s="208">
        <v>49950</v>
      </c>
      <c r="AT15096" s="93"/>
      <c r="AU15096" s="93"/>
      <c r="AV15096" s="93"/>
    </row>
    <row r="15097" spans="35:48" x14ac:dyDescent="0.55000000000000004">
      <c r="AI15097" s="278" t="s">
        <v>26042</v>
      </c>
      <c r="AJ15097" s="279">
        <v>40626.629999999997</v>
      </c>
      <c r="AL15097" s="246" t="s">
        <v>60851</v>
      </c>
      <c r="AM15097" s="247">
        <v>628754.26</v>
      </c>
      <c r="AO15097" s="226" t="s">
        <v>48353</v>
      </c>
      <c r="AP15097" s="227">
        <v>1150</v>
      </c>
      <c r="AR15097" s="207" t="s">
        <v>28889</v>
      </c>
      <c r="AS15097" s="208">
        <v>6592.5</v>
      </c>
      <c r="AT15097" s="93"/>
      <c r="AU15097" s="93"/>
      <c r="AV15097" s="93"/>
    </row>
    <row r="15098" spans="35:48" x14ac:dyDescent="0.55000000000000004">
      <c r="AI15098" s="278" t="s">
        <v>26043</v>
      </c>
      <c r="AJ15098" s="279">
        <v>17499.09</v>
      </c>
      <c r="AL15098" s="246" t="s">
        <v>56697</v>
      </c>
      <c r="AM15098" s="247">
        <v>138788.6</v>
      </c>
      <c r="AO15098" s="226" t="s">
        <v>35806</v>
      </c>
      <c r="AP15098" s="227">
        <v>55669.67</v>
      </c>
      <c r="AR15098" s="207" t="s">
        <v>28890</v>
      </c>
      <c r="AS15098" s="208">
        <v>4325.53</v>
      </c>
      <c r="AT15098" s="93"/>
      <c r="AU15098" s="93"/>
      <c r="AV15098" s="93"/>
    </row>
    <row r="15099" spans="35:48" x14ac:dyDescent="0.55000000000000004">
      <c r="AI15099" s="278" t="s">
        <v>26045</v>
      </c>
      <c r="AJ15099" s="279">
        <v>1959.06</v>
      </c>
      <c r="AL15099" s="246" t="s">
        <v>36875</v>
      </c>
      <c r="AM15099" s="247">
        <v>60000</v>
      </c>
      <c r="AO15099" s="226" t="s">
        <v>35807</v>
      </c>
      <c r="AP15099" s="227">
        <v>4184.12</v>
      </c>
      <c r="AR15099" s="207" t="s">
        <v>28891</v>
      </c>
      <c r="AS15099" s="208">
        <v>1430.4</v>
      </c>
      <c r="AT15099" s="93"/>
      <c r="AU15099" s="93"/>
      <c r="AV15099" s="93"/>
    </row>
    <row r="15100" spans="35:48" x14ac:dyDescent="0.55000000000000004">
      <c r="AI15100" s="278" t="s">
        <v>63518</v>
      </c>
      <c r="AJ15100" s="279">
        <v>-601.21</v>
      </c>
      <c r="AL15100" s="246" t="s">
        <v>57962</v>
      </c>
      <c r="AM15100" s="247">
        <v>268956.27</v>
      </c>
      <c r="AO15100" s="226" t="s">
        <v>35808</v>
      </c>
      <c r="AP15100" s="227">
        <v>5862.09</v>
      </c>
      <c r="AR15100" s="207" t="s">
        <v>28892</v>
      </c>
      <c r="AS15100" s="208">
        <v>31079.97</v>
      </c>
      <c r="AT15100" s="93"/>
      <c r="AU15100" s="93"/>
      <c r="AV15100" s="93"/>
    </row>
    <row r="15101" spans="35:48" x14ac:dyDescent="0.55000000000000004">
      <c r="AI15101" s="278" t="s">
        <v>26047</v>
      </c>
      <c r="AJ15101" s="279">
        <v>3004994.74</v>
      </c>
      <c r="AL15101" s="246" t="s">
        <v>63831</v>
      </c>
      <c r="AM15101" s="247">
        <v>3092.76</v>
      </c>
      <c r="AO15101" s="226" t="s">
        <v>45828</v>
      </c>
      <c r="AP15101" s="227">
        <v>17552.13</v>
      </c>
      <c r="AR15101" s="207" t="s">
        <v>28893</v>
      </c>
      <c r="AS15101" s="208">
        <v>901148.11</v>
      </c>
      <c r="AT15101" s="93"/>
      <c r="AU15101" s="93"/>
      <c r="AV15101" s="93"/>
    </row>
    <row r="15102" spans="35:48" x14ac:dyDescent="0.55000000000000004">
      <c r="AI15102" s="278" t="s">
        <v>60013</v>
      </c>
      <c r="AJ15102" s="279">
        <v>575.04</v>
      </c>
      <c r="AL15102" s="246" t="s">
        <v>36876</v>
      </c>
      <c r="AM15102" s="247">
        <v>31540.75</v>
      </c>
      <c r="AO15102" s="226" t="s">
        <v>45829</v>
      </c>
      <c r="AP15102" s="227">
        <v>1332.87</v>
      </c>
      <c r="AR15102" s="207" t="s">
        <v>28894</v>
      </c>
      <c r="AS15102" s="208">
        <v>27124.639999999999</v>
      </c>
      <c r="AT15102" s="93"/>
      <c r="AU15102" s="93"/>
      <c r="AV15102" s="93"/>
    </row>
    <row r="15103" spans="35:48" x14ac:dyDescent="0.55000000000000004">
      <c r="AI15103" s="278" t="s">
        <v>26083</v>
      </c>
      <c r="AJ15103" s="279">
        <v>43.96</v>
      </c>
      <c r="AL15103" s="246" t="s">
        <v>56698</v>
      </c>
      <c r="AM15103" s="247">
        <v>42784.4</v>
      </c>
      <c r="AO15103" s="226" t="s">
        <v>45830</v>
      </c>
      <c r="AP15103" s="227">
        <v>25000</v>
      </c>
      <c r="AR15103" s="207" t="s">
        <v>28895</v>
      </c>
      <c r="AS15103" s="208">
        <v>49950</v>
      </c>
      <c r="AT15103" s="93"/>
      <c r="AU15103" s="93"/>
      <c r="AV15103" s="93"/>
    </row>
    <row r="15104" spans="35:48" x14ac:dyDescent="0.55000000000000004">
      <c r="AI15104" s="278" t="s">
        <v>32629</v>
      </c>
      <c r="AJ15104" s="279">
        <v>1033.75</v>
      </c>
      <c r="AL15104" s="246" t="s">
        <v>60852</v>
      </c>
      <c r="AM15104" s="247">
        <v>5656.05</v>
      </c>
      <c r="AO15104" s="226" t="s">
        <v>45831</v>
      </c>
      <c r="AP15104" s="227">
        <v>1912.5</v>
      </c>
      <c r="AR15104" s="207" t="s">
        <v>34405</v>
      </c>
      <c r="AS15104" s="208">
        <v>66.45</v>
      </c>
      <c r="AT15104" s="93"/>
      <c r="AU15104" s="93"/>
      <c r="AV15104" s="93"/>
    </row>
    <row r="15105" spans="35:48" x14ac:dyDescent="0.55000000000000004">
      <c r="AI15105" s="278" t="s">
        <v>60947</v>
      </c>
      <c r="AJ15105" s="279">
        <v>15601.13</v>
      </c>
      <c r="AL15105" s="246" t="s">
        <v>61640</v>
      </c>
      <c r="AM15105" s="247">
        <v>700</v>
      </c>
      <c r="AO15105" s="226" t="s">
        <v>36829</v>
      </c>
      <c r="AP15105" s="227">
        <v>2831.96</v>
      </c>
      <c r="AR15105" s="207" t="s">
        <v>28896</v>
      </c>
      <c r="AS15105" s="208">
        <v>1363747.89</v>
      </c>
      <c r="AT15105" s="93"/>
      <c r="AU15105" s="93"/>
      <c r="AV15105" s="93"/>
    </row>
    <row r="15106" spans="35:48" x14ac:dyDescent="0.55000000000000004">
      <c r="AI15106" s="278" t="s">
        <v>26085</v>
      </c>
      <c r="AJ15106" s="279">
        <v>12284.07</v>
      </c>
      <c r="AL15106" s="246" t="s">
        <v>61641</v>
      </c>
      <c r="AM15106" s="247">
        <v>172.09</v>
      </c>
      <c r="AO15106" s="226" t="s">
        <v>29666</v>
      </c>
      <c r="AP15106" s="227">
        <v>5911.76</v>
      </c>
      <c r="AR15106" s="207" t="s">
        <v>28897</v>
      </c>
      <c r="AS15106" s="208">
        <v>211641.03</v>
      </c>
      <c r="AT15106" s="93"/>
      <c r="AU15106" s="93"/>
      <c r="AV15106" s="93"/>
    </row>
    <row r="15107" spans="35:48" x14ac:dyDescent="0.55000000000000004">
      <c r="AI15107" s="278" t="s">
        <v>26089</v>
      </c>
      <c r="AJ15107" s="279">
        <v>25000</v>
      </c>
      <c r="AL15107" s="246" t="s">
        <v>61642</v>
      </c>
      <c r="AM15107" s="247">
        <v>1634.86</v>
      </c>
      <c r="AO15107" s="226" t="s">
        <v>47343</v>
      </c>
      <c r="AP15107" s="227">
        <v>495</v>
      </c>
      <c r="AR15107" s="207" t="s">
        <v>28898</v>
      </c>
      <c r="AS15107" s="208">
        <v>1800</v>
      </c>
      <c r="AT15107" s="93"/>
      <c r="AU15107" s="93"/>
      <c r="AV15107" s="93"/>
    </row>
    <row r="15108" spans="35:48" x14ac:dyDescent="0.55000000000000004">
      <c r="AI15108" s="278" t="s">
        <v>49406</v>
      </c>
      <c r="AJ15108" s="279">
        <v>10000</v>
      </c>
      <c r="AL15108" s="246" t="s">
        <v>54107</v>
      </c>
      <c r="AM15108" s="247">
        <v>55866.33</v>
      </c>
      <c r="AO15108" s="226" t="s">
        <v>54056</v>
      </c>
      <c r="AP15108" s="227">
        <v>2500</v>
      </c>
      <c r="AR15108" s="207" t="s">
        <v>28899</v>
      </c>
      <c r="AS15108" s="208">
        <v>1013.87</v>
      </c>
      <c r="AT15108" s="93"/>
      <c r="AU15108" s="93"/>
      <c r="AV15108" s="93"/>
    </row>
    <row r="15109" spans="35:48" x14ac:dyDescent="0.55000000000000004">
      <c r="AI15109" s="278" t="s">
        <v>69467</v>
      </c>
      <c r="AJ15109" s="279">
        <v>68500</v>
      </c>
      <c r="AL15109" s="246" t="s">
        <v>55542</v>
      </c>
      <c r="AM15109" s="247">
        <v>3413.14</v>
      </c>
      <c r="AO15109" s="226" t="s">
        <v>29667</v>
      </c>
      <c r="AP15109" s="227">
        <v>810</v>
      </c>
      <c r="AR15109" s="207" t="s">
        <v>28900</v>
      </c>
      <c r="AS15109" s="208">
        <v>115475.05</v>
      </c>
      <c r="AT15109" s="93"/>
      <c r="AU15109" s="93"/>
      <c r="AV15109" s="93"/>
    </row>
    <row r="15110" spans="35:48" x14ac:dyDescent="0.55000000000000004">
      <c r="AI15110" s="278" t="s">
        <v>26114</v>
      </c>
      <c r="AJ15110" s="279">
        <v>5240.3</v>
      </c>
      <c r="AL15110" s="246" t="s">
        <v>40701</v>
      </c>
      <c r="AM15110" s="247">
        <v>50256.33</v>
      </c>
      <c r="AO15110" s="226" t="s">
        <v>29668</v>
      </c>
      <c r="AP15110" s="227">
        <v>61.97</v>
      </c>
      <c r="AR15110" s="207" t="s">
        <v>14379</v>
      </c>
      <c r="AS15110" s="208">
        <v>-1496.64</v>
      </c>
      <c r="AT15110" s="93"/>
      <c r="AU15110" s="93"/>
      <c r="AV15110" s="93"/>
    </row>
    <row r="15111" spans="35:48" x14ac:dyDescent="0.55000000000000004">
      <c r="AI15111" s="278" t="s">
        <v>26116</v>
      </c>
      <c r="AJ15111" s="279">
        <v>594.25</v>
      </c>
      <c r="AL15111" s="246" t="s">
        <v>57963</v>
      </c>
      <c r="AM15111" s="247">
        <v>4803.87</v>
      </c>
      <c r="AO15111" s="226" t="s">
        <v>29669</v>
      </c>
      <c r="AP15111" s="227">
        <v>480</v>
      </c>
      <c r="AR15111" s="207" t="s">
        <v>14381</v>
      </c>
      <c r="AS15111" s="208">
        <v>35417.68</v>
      </c>
      <c r="AT15111" s="93"/>
      <c r="AU15111" s="93"/>
      <c r="AV15111" s="93"/>
    </row>
    <row r="15112" spans="35:48" x14ac:dyDescent="0.55000000000000004">
      <c r="AI15112" s="278" t="s">
        <v>54519</v>
      </c>
      <c r="AJ15112" s="279">
        <v>995</v>
      </c>
      <c r="AL15112" s="246" t="s">
        <v>55543</v>
      </c>
      <c r="AM15112" s="247">
        <v>97620.54</v>
      </c>
      <c r="AO15112" s="226" t="s">
        <v>34297</v>
      </c>
      <c r="AP15112" s="227">
        <v>7156.22</v>
      </c>
      <c r="AR15112" s="207" t="s">
        <v>14382</v>
      </c>
      <c r="AS15112" s="208">
        <v>29778.19</v>
      </c>
      <c r="AT15112" s="93"/>
      <c r="AU15112" s="93"/>
      <c r="AV15112" s="93"/>
    </row>
    <row r="15113" spans="35:48" x14ac:dyDescent="0.55000000000000004">
      <c r="AI15113" s="278" t="s">
        <v>26117</v>
      </c>
      <c r="AJ15113" s="279">
        <v>23869.09</v>
      </c>
      <c r="AL15113" s="246" t="s">
        <v>54108</v>
      </c>
      <c r="AM15113" s="247">
        <v>374126.33</v>
      </c>
      <c r="AO15113" s="226" t="s">
        <v>29670</v>
      </c>
      <c r="AP15113" s="227">
        <v>584.04999999999995</v>
      </c>
      <c r="AR15113" s="207" t="s">
        <v>28901</v>
      </c>
      <c r="AS15113" s="208">
        <v>246456.7</v>
      </c>
      <c r="AT15113" s="93"/>
      <c r="AU15113" s="93"/>
      <c r="AV15113" s="93"/>
    </row>
    <row r="15114" spans="35:48" x14ac:dyDescent="0.55000000000000004">
      <c r="AI15114" s="278" t="s">
        <v>26118</v>
      </c>
      <c r="AJ15114" s="279">
        <v>31900.86</v>
      </c>
      <c r="AL15114" s="246" t="s">
        <v>56699</v>
      </c>
      <c r="AM15114" s="247">
        <v>780.04</v>
      </c>
      <c r="AO15114" s="226" t="s">
        <v>54057</v>
      </c>
      <c r="AP15114" s="227">
        <v>1594.3</v>
      </c>
      <c r="AR15114" s="207" t="s">
        <v>14384</v>
      </c>
      <c r="AS15114" s="208">
        <v>101210</v>
      </c>
      <c r="AT15114" s="93"/>
      <c r="AU15114" s="93"/>
      <c r="AV15114" s="93"/>
    </row>
    <row r="15115" spans="35:48" x14ac:dyDescent="0.55000000000000004">
      <c r="AI15115" s="278" t="s">
        <v>26119</v>
      </c>
      <c r="AJ15115" s="279">
        <v>3000</v>
      </c>
      <c r="AL15115" s="246" t="s">
        <v>36877</v>
      </c>
      <c r="AM15115" s="247">
        <v>145381.4</v>
      </c>
      <c r="AO15115" s="226" t="s">
        <v>54058</v>
      </c>
      <c r="AP15115" s="227">
        <v>3521.37</v>
      </c>
      <c r="AR15115" s="207" t="s">
        <v>28902</v>
      </c>
      <c r="AS15115" s="208">
        <v>147612.5</v>
      </c>
      <c r="AT15115" s="93"/>
      <c r="AU15115" s="93"/>
      <c r="AV15115" s="93"/>
    </row>
    <row r="15116" spans="35:48" x14ac:dyDescent="0.55000000000000004">
      <c r="AI15116" s="278" t="s">
        <v>35513</v>
      </c>
      <c r="AJ15116" s="279">
        <v>84851.16</v>
      </c>
      <c r="AL15116" s="246" t="s">
        <v>36878</v>
      </c>
      <c r="AM15116" s="247">
        <v>372939.07</v>
      </c>
      <c r="AO15116" s="226" t="s">
        <v>36830</v>
      </c>
      <c r="AP15116" s="227">
        <v>36848.67</v>
      </c>
      <c r="AR15116" s="207" t="s">
        <v>28903</v>
      </c>
      <c r="AS15116" s="208">
        <v>493902.67</v>
      </c>
      <c r="AT15116" s="93"/>
      <c r="AU15116" s="93"/>
      <c r="AV15116" s="93"/>
    </row>
    <row r="15117" spans="35:48" x14ac:dyDescent="0.55000000000000004">
      <c r="AI15117" s="278" t="s">
        <v>26215</v>
      </c>
      <c r="AJ15117" s="279">
        <v>421703.12</v>
      </c>
      <c r="AL15117" s="246" t="s">
        <v>36879</v>
      </c>
      <c r="AM15117" s="247">
        <v>108465.63</v>
      </c>
      <c r="AO15117" s="226" t="s">
        <v>48354</v>
      </c>
      <c r="AP15117" s="227">
        <v>390</v>
      </c>
      <c r="AR15117" s="207" t="s">
        <v>28904</v>
      </c>
      <c r="AS15117" s="208">
        <v>52787.5</v>
      </c>
      <c r="AT15117" s="93"/>
      <c r="AU15117" s="93"/>
      <c r="AV15117" s="93"/>
    </row>
    <row r="15118" spans="35:48" x14ac:dyDescent="0.55000000000000004">
      <c r="AI15118" s="278" t="s">
        <v>69468</v>
      </c>
      <c r="AJ15118" s="279">
        <v>56560</v>
      </c>
      <c r="AL15118" s="246" t="s">
        <v>50557</v>
      </c>
      <c r="AM15118" s="247">
        <v>5776866.4299999997</v>
      </c>
      <c r="AO15118" s="226" t="s">
        <v>36831</v>
      </c>
      <c r="AP15118" s="227">
        <v>2667.65</v>
      </c>
      <c r="AR15118" s="207" t="s">
        <v>28905</v>
      </c>
      <c r="AS15118" s="208">
        <v>37248.75</v>
      </c>
      <c r="AT15118" s="93"/>
      <c r="AU15118" s="93"/>
      <c r="AV15118" s="93"/>
    </row>
    <row r="15119" spans="35:48" x14ac:dyDescent="0.55000000000000004">
      <c r="AI15119" s="278" t="s">
        <v>26216</v>
      </c>
      <c r="AJ15119" s="279">
        <v>3403984.98</v>
      </c>
      <c r="AL15119" s="246" t="s">
        <v>61127</v>
      </c>
      <c r="AM15119" s="247">
        <v>47058.79</v>
      </c>
      <c r="AO15119" s="226" t="s">
        <v>36832</v>
      </c>
      <c r="AP15119" s="227">
        <v>8398.5300000000007</v>
      </c>
      <c r="AR15119" s="207" t="s">
        <v>14386</v>
      </c>
      <c r="AS15119" s="208">
        <v>305821.58</v>
      </c>
      <c r="AT15119" s="93"/>
      <c r="AU15119" s="93"/>
      <c r="AV15119" s="93"/>
    </row>
    <row r="15120" spans="35:48" x14ac:dyDescent="0.55000000000000004">
      <c r="AI15120" s="278" t="s">
        <v>46150</v>
      </c>
      <c r="AJ15120" s="279">
        <v>1482.96</v>
      </c>
      <c r="AL15120" s="246" t="s">
        <v>58715</v>
      </c>
      <c r="AM15120" s="247">
        <v>1924.84</v>
      </c>
      <c r="AO15120" s="226" t="s">
        <v>39598</v>
      </c>
      <c r="AP15120" s="227">
        <v>3913.36</v>
      </c>
      <c r="AR15120" s="207" t="s">
        <v>14387</v>
      </c>
      <c r="AS15120" s="208">
        <v>763073.11</v>
      </c>
      <c r="AT15120" s="93"/>
      <c r="AU15120" s="93"/>
      <c r="AV15120" s="93"/>
    </row>
    <row r="15121" spans="35:48" x14ac:dyDescent="0.55000000000000004">
      <c r="AI15121" s="278" t="s">
        <v>26218</v>
      </c>
      <c r="AJ15121" s="279">
        <v>279356</v>
      </c>
      <c r="AL15121" s="246" t="s">
        <v>39616</v>
      </c>
      <c r="AM15121" s="247">
        <v>111897.96</v>
      </c>
      <c r="AO15121" s="226" t="s">
        <v>45832</v>
      </c>
      <c r="AP15121" s="227">
        <v>9657.11</v>
      </c>
      <c r="AR15121" s="207" t="s">
        <v>14388</v>
      </c>
      <c r="AS15121" s="208">
        <v>154280.51</v>
      </c>
      <c r="AT15121" s="93"/>
      <c r="AU15121" s="93"/>
      <c r="AV15121" s="93"/>
    </row>
    <row r="15122" spans="35:48" x14ac:dyDescent="0.55000000000000004">
      <c r="AI15122" s="278" t="s">
        <v>39421</v>
      </c>
      <c r="AJ15122" s="279">
        <v>613960</v>
      </c>
      <c r="AL15122" s="246" t="s">
        <v>58716</v>
      </c>
      <c r="AM15122" s="247">
        <v>58269.25</v>
      </c>
      <c r="AO15122" s="226" t="s">
        <v>45833</v>
      </c>
      <c r="AP15122" s="227">
        <v>738.89</v>
      </c>
      <c r="AR15122" s="207" t="s">
        <v>28906</v>
      </c>
      <c r="AS15122" s="208">
        <v>7724.71</v>
      </c>
      <c r="AT15122" s="93"/>
      <c r="AU15122" s="93"/>
      <c r="AV15122" s="93"/>
    </row>
    <row r="15123" spans="35:48" x14ac:dyDescent="0.55000000000000004">
      <c r="AI15123" s="278" t="s">
        <v>39422</v>
      </c>
      <c r="AJ15123" s="279">
        <v>142771.84</v>
      </c>
      <c r="AL15123" s="246" t="s">
        <v>56700</v>
      </c>
      <c r="AM15123" s="247">
        <v>901338.69</v>
      </c>
      <c r="AO15123" s="226" t="s">
        <v>29706</v>
      </c>
      <c r="AP15123" s="227">
        <v>44</v>
      </c>
      <c r="AR15123" s="207" t="s">
        <v>28907</v>
      </c>
      <c r="AS15123" s="208">
        <v>5951.69</v>
      </c>
      <c r="AT15123" s="93"/>
      <c r="AU15123" s="93"/>
      <c r="AV15123" s="93"/>
    </row>
    <row r="15124" spans="35:48" x14ac:dyDescent="0.55000000000000004">
      <c r="AI15124" s="278" t="s">
        <v>26219</v>
      </c>
      <c r="AJ15124" s="279">
        <v>126120.9</v>
      </c>
      <c r="AL15124" s="246" t="s">
        <v>60853</v>
      </c>
      <c r="AM15124" s="247">
        <v>-24991.78</v>
      </c>
      <c r="AO15124" s="226" t="s">
        <v>45834</v>
      </c>
      <c r="AP15124" s="227">
        <v>1054738.99</v>
      </c>
      <c r="AR15124" s="207" t="s">
        <v>14389</v>
      </c>
      <c r="AS15124" s="208">
        <v>2517525.87</v>
      </c>
      <c r="AT15124" s="93"/>
      <c r="AU15124" s="93"/>
      <c r="AV15124" s="93"/>
    </row>
    <row r="15125" spans="35:48" x14ac:dyDescent="0.55000000000000004">
      <c r="AI15125" s="278" t="s">
        <v>26220</v>
      </c>
      <c r="AJ15125" s="279">
        <v>6194.76</v>
      </c>
      <c r="AL15125" s="246" t="s">
        <v>63832</v>
      </c>
      <c r="AM15125" s="247">
        <v>515.46</v>
      </c>
      <c r="AO15125" s="226" t="s">
        <v>45835</v>
      </c>
      <c r="AP15125" s="227">
        <v>80917.53</v>
      </c>
      <c r="AR15125" s="207" t="s">
        <v>28908</v>
      </c>
      <c r="AS15125" s="208">
        <v>114545.48</v>
      </c>
      <c r="AT15125" s="93"/>
      <c r="AU15125" s="93"/>
      <c r="AV15125" s="93"/>
    </row>
    <row r="15126" spans="35:48" x14ac:dyDescent="0.55000000000000004">
      <c r="AI15126" s="278" t="s">
        <v>26221</v>
      </c>
      <c r="AJ15126" s="279">
        <v>157162.29</v>
      </c>
      <c r="AL15126" s="246" t="s">
        <v>65072</v>
      </c>
      <c r="AM15126" s="247">
        <v>9138.77</v>
      </c>
      <c r="AO15126" s="226" t="s">
        <v>29710</v>
      </c>
      <c r="AP15126" s="227">
        <v>198932.98</v>
      </c>
      <c r="AR15126" s="207" t="s">
        <v>14390</v>
      </c>
      <c r="AS15126" s="208">
        <v>281310.15000000002</v>
      </c>
      <c r="AT15126" s="93"/>
      <c r="AU15126" s="93"/>
      <c r="AV15126" s="93"/>
    </row>
    <row r="15127" spans="35:48" x14ac:dyDescent="0.55000000000000004">
      <c r="AI15127" s="278" t="s">
        <v>34047</v>
      </c>
      <c r="AJ15127" s="279">
        <v>13721.25</v>
      </c>
      <c r="AL15127" s="246" t="s">
        <v>63833</v>
      </c>
      <c r="AM15127" s="247">
        <v>738.55</v>
      </c>
      <c r="AO15127" s="226" t="s">
        <v>47344</v>
      </c>
      <c r="AP15127" s="227">
        <v>2816.91</v>
      </c>
      <c r="AR15127" s="207" t="s">
        <v>28909</v>
      </c>
      <c r="AS15127" s="208">
        <v>182115</v>
      </c>
      <c r="AT15127" s="93"/>
      <c r="AU15127" s="93"/>
      <c r="AV15127" s="93"/>
    </row>
    <row r="15128" spans="35:48" x14ac:dyDescent="0.55000000000000004">
      <c r="AI15128" s="278" t="s">
        <v>26222</v>
      </c>
      <c r="AJ15128" s="279">
        <v>194081.17</v>
      </c>
      <c r="AL15128" s="246" t="s">
        <v>63834</v>
      </c>
      <c r="AM15128" s="247">
        <v>2365.27</v>
      </c>
      <c r="AO15128" s="226" t="s">
        <v>29712</v>
      </c>
      <c r="AP15128" s="227">
        <v>8790.25</v>
      </c>
      <c r="AR15128" s="207" t="s">
        <v>14391</v>
      </c>
      <c r="AS15128" s="208">
        <v>-132.94</v>
      </c>
      <c r="AT15128" s="93"/>
      <c r="AU15128" s="93"/>
      <c r="AV15128" s="93"/>
    </row>
    <row r="15129" spans="35:48" x14ac:dyDescent="0.55000000000000004">
      <c r="AI15129" s="278" t="s">
        <v>60948</v>
      </c>
      <c r="AJ15129" s="279">
        <v>11291.4</v>
      </c>
      <c r="AL15129" s="246" t="s">
        <v>49255</v>
      </c>
      <c r="AM15129" s="247">
        <v>2687.94</v>
      </c>
      <c r="AO15129" s="226" t="s">
        <v>29713</v>
      </c>
      <c r="AP15129" s="227">
        <v>15139.56</v>
      </c>
      <c r="AR15129" s="207" t="s">
        <v>28910</v>
      </c>
      <c r="AS15129" s="208">
        <v>83383.75</v>
      </c>
      <c r="AT15129" s="93"/>
      <c r="AU15129" s="93"/>
      <c r="AV15129" s="93"/>
    </row>
    <row r="15130" spans="35:48" x14ac:dyDescent="0.55000000000000004">
      <c r="AI15130" s="278" t="s">
        <v>26224</v>
      </c>
      <c r="AJ15130" s="279">
        <v>53074.04</v>
      </c>
      <c r="AL15130" s="246" t="s">
        <v>47371</v>
      </c>
      <c r="AM15130" s="247">
        <v>11308.41</v>
      </c>
      <c r="AO15130" s="226" t="s">
        <v>29714</v>
      </c>
      <c r="AP15130" s="227">
        <v>46659.23</v>
      </c>
      <c r="AR15130" s="207" t="s">
        <v>14392</v>
      </c>
      <c r="AS15130" s="208">
        <v>8531053.6500000004</v>
      </c>
      <c r="AT15130" s="93"/>
      <c r="AU15130" s="93"/>
      <c r="AV15130" s="93"/>
    </row>
    <row r="15131" spans="35:48" x14ac:dyDescent="0.55000000000000004">
      <c r="AI15131" s="278" t="s">
        <v>46152</v>
      </c>
      <c r="AJ15131" s="279">
        <v>181.4</v>
      </c>
      <c r="AL15131" s="246" t="s">
        <v>60854</v>
      </c>
      <c r="AM15131" s="247">
        <v>-3.16</v>
      </c>
      <c r="AO15131" s="226" t="s">
        <v>29715</v>
      </c>
      <c r="AP15131" s="227">
        <v>25591.78</v>
      </c>
      <c r="AR15131" s="207" t="s">
        <v>28911</v>
      </c>
      <c r="AS15131" s="208">
        <v>413825.57</v>
      </c>
      <c r="AT15131" s="93"/>
      <c r="AU15131" s="93"/>
      <c r="AV15131" s="93"/>
    </row>
    <row r="15132" spans="35:48" x14ac:dyDescent="0.55000000000000004">
      <c r="AI15132" s="278" t="s">
        <v>34048</v>
      </c>
      <c r="AJ15132" s="279">
        <v>160725.72</v>
      </c>
      <c r="AL15132" s="246" t="s">
        <v>49256</v>
      </c>
      <c r="AM15132" s="247">
        <v>18326.830000000002</v>
      </c>
      <c r="AO15132" s="226" t="s">
        <v>29716</v>
      </c>
      <c r="AP15132" s="227">
        <v>3214.59</v>
      </c>
      <c r="AR15132" s="207" t="s">
        <v>14394</v>
      </c>
      <c r="AS15132" s="208">
        <v>-101857.7</v>
      </c>
      <c r="AT15132" s="93"/>
      <c r="AU15132" s="93"/>
      <c r="AV15132" s="93"/>
    </row>
    <row r="15133" spans="35:48" x14ac:dyDescent="0.55000000000000004">
      <c r="AI15133" s="278" t="s">
        <v>34049</v>
      </c>
      <c r="AJ15133" s="279">
        <v>637370</v>
      </c>
      <c r="AL15133" s="246" t="s">
        <v>43121</v>
      </c>
      <c r="AM15133" s="247">
        <v>36009.230000000003</v>
      </c>
      <c r="AO15133" s="226" t="s">
        <v>40682</v>
      </c>
      <c r="AP15133" s="227">
        <v>4699.67</v>
      </c>
      <c r="AR15133" s="207" t="s">
        <v>28912</v>
      </c>
      <c r="AS15133" s="208">
        <v>4682777.22</v>
      </c>
      <c r="AT15133" s="93"/>
      <c r="AU15133" s="93"/>
      <c r="AV15133" s="93"/>
    </row>
    <row r="15134" spans="35:48" x14ac:dyDescent="0.55000000000000004">
      <c r="AI15134" s="278" t="s">
        <v>26226</v>
      </c>
      <c r="AJ15134" s="279">
        <v>974433.38</v>
      </c>
      <c r="AL15134" s="246" t="s">
        <v>50559</v>
      </c>
      <c r="AM15134" s="247">
        <v>2746.91</v>
      </c>
      <c r="AO15134" s="226" t="s">
        <v>49240</v>
      </c>
      <c r="AP15134" s="227">
        <v>-16.98</v>
      </c>
      <c r="AR15134" s="207" t="s">
        <v>28913</v>
      </c>
      <c r="AS15134" s="208">
        <v>32963.4</v>
      </c>
      <c r="AT15134" s="93"/>
      <c r="AU15134" s="93"/>
      <c r="AV15134" s="93"/>
    </row>
    <row r="15135" spans="35:48" x14ac:dyDescent="0.55000000000000004">
      <c r="AI15135" s="278" t="s">
        <v>40882</v>
      </c>
      <c r="AJ15135" s="279">
        <v>6610</v>
      </c>
      <c r="AL15135" s="246" t="s">
        <v>56701</v>
      </c>
      <c r="AM15135" s="247">
        <v>122.06</v>
      </c>
      <c r="AO15135" s="226" t="s">
        <v>29720</v>
      </c>
      <c r="AP15135" s="227">
        <v>458.99</v>
      </c>
      <c r="AR15135" s="207" t="s">
        <v>28914</v>
      </c>
      <c r="AS15135" s="208">
        <v>2400</v>
      </c>
      <c r="AT15135" s="93"/>
      <c r="AU15135" s="93"/>
      <c r="AV15135" s="93"/>
    </row>
    <row r="15136" spans="35:48" x14ac:dyDescent="0.55000000000000004">
      <c r="AI15136" s="278" t="s">
        <v>46153</v>
      </c>
      <c r="AJ15136" s="279">
        <v>3317.57</v>
      </c>
      <c r="AL15136" s="246" t="s">
        <v>43122</v>
      </c>
      <c r="AM15136" s="247">
        <v>4218.6099999999997</v>
      </c>
      <c r="AO15136" s="226" t="s">
        <v>34299</v>
      </c>
      <c r="AP15136" s="227">
        <v>465.48</v>
      </c>
      <c r="AR15136" s="207" t="s">
        <v>28915</v>
      </c>
      <c r="AS15136" s="208">
        <v>183.6</v>
      </c>
      <c r="AT15136" s="93"/>
      <c r="AU15136" s="93"/>
      <c r="AV15136" s="93"/>
    </row>
    <row r="15137" spans="35:48" x14ac:dyDescent="0.55000000000000004">
      <c r="AI15137" s="278" t="s">
        <v>26228</v>
      </c>
      <c r="AJ15137" s="279">
        <v>210719.25</v>
      </c>
      <c r="AL15137" s="246" t="s">
        <v>45880</v>
      </c>
      <c r="AM15137" s="247">
        <v>14248.57</v>
      </c>
      <c r="AO15137" s="226" t="s">
        <v>40683</v>
      </c>
      <c r="AP15137" s="227">
        <v>482.41</v>
      </c>
      <c r="AR15137" s="207" t="s">
        <v>28916</v>
      </c>
      <c r="AS15137" s="208">
        <v>13542.76</v>
      </c>
      <c r="AT15137" s="93"/>
      <c r="AU15137" s="93"/>
      <c r="AV15137" s="93"/>
    </row>
    <row r="15138" spans="35:48" x14ac:dyDescent="0.55000000000000004">
      <c r="AI15138" s="278" t="s">
        <v>65186</v>
      </c>
      <c r="AJ15138" s="279">
        <v>5000</v>
      </c>
      <c r="AL15138" s="246" t="s">
        <v>45881</v>
      </c>
      <c r="AM15138" s="247">
        <v>19068.66</v>
      </c>
      <c r="AO15138" s="226" t="s">
        <v>47345</v>
      </c>
      <c r="AP15138" s="227">
        <v>350.94</v>
      </c>
      <c r="AR15138" s="207" t="s">
        <v>28917</v>
      </c>
      <c r="AS15138" s="208">
        <v>1332</v>
      </c>
      <c r="AT15138" s="93"/>
      <c r="AU15138" s="93"/>
      <c r="AV15138" s="93"/>
    </row>
    <row r="15139" spans="35:48" x14ac:dyDescent="0.55000000000000004">
      <c r="AI15139" s="278" t="s">
        <v>69469</v>
      </c>
      <c r="AJ15139" s="279">
        <v>97885.89</v>
      </c>
      <c r="AL15139" s="246" t="s">
        <v>62848</v>
      </c>
      <c r="AM15139" s="247">
        <v>12869.27</v>
      </c>
      <c r="AO15139" s="226" t="s">
        <v>29722</v>
      </c>
      <c r="AP15139" s="227">
        <v>134.44999999999999</v>
      </c>
      <c r="AR15139" s="207" t="s">
        <v>28918</v>
      </c>
      <c r="AS15139" s="208">
        <v>9509</v>
      </c>
      <c r="AT15139" s="93"/>
      <c r="AU15139" s="93"/>
      <c r="AV15139" s="93"/>
    </row>
    <row r="15140" spans="35:48" x14ac:dyDescent="0.55000000000000004">
      <c r="AI15140" s="278" t="s">
        <v>26229</v>
      </c>
      <c r="AJ15140" s="279">
        <v>1145499.72</v>
      </c>
      <c r="AL15140" s="246" t="s">
        <v>54110</v>
      </c>
      <c r="AM15140" s="247">
        <v>3012.67</v>
      </c>
      <c r="AO15140" s="226" t="s">
        <v>29723</v>
      </c>
      <c r="AP15140" s="227">
        <v>280.17</v>
      </c>
      <c r="AR15140" s="207" t="s">
        <v>28919</v>
      </c>
      <c r="AS15140" s="208">
        <v>719.8</v>
      </c>
      <c r="AT15140" s="93"/>
      <c r="AU15140" s="93"/>
      <c r="AV15140" s="93"/>
    </row>
    <row r="15141" spans="35:48" x14ac:dyDescent="0.55000000000000004">
      <c r="AI15141" s="278" t="s">
        <v>14129</v>
      </c>
      <c r="AJ15141" s="279">
        <v>3810.82</v>
      </c>
      <c r="AL15141" s="246" t="s">
        <v>60855</v>
      </c>
      <c r="AM15141" s="247">
        <v>5921.59</v>
      </c>
      <c r="AO15141" s="226" t="s">
        <v>29724</v>
      </c>
      <c r="AP15141" s="227">
        <v>320</v>
      </c>
      <c r="AR15141" s="207" t="s">
        <v>28920</v>
      </c>
      <c r="AS15141" s="208">
        <v>2435</v>
      </c>
      <c r="AT15141" s="93"/>
      <c r="AU15141" s="93"/>
      <c r="AV15141" s="93"/>
    </row>
    <row r="15142" spans="35:48" x14ac:dyDescent="0.55000000000000004">
      <c r="AI15142" s="278" t="s">
        <v>14130</v>
      </c>
      <c r="AJ15142" s="279">
        <v>647839.6</v>
      </c>
      <c r="AL15142" s="246" t="s">
        <v>57964</v>
      </c>
      <c r="AM15142" s="247">
        <v>22855.81</v>
      </c>
      <c r="AO15142" s="226" t="s">
        <v>29725</v>
      </c>
      <c r="AP15142" s="227">
        <v>263.87</v>
      </c>
      <c r="AR15142" s="207" t="s">
        <v>28921</v>
      </c>
      <c r="AS15142" s="208">
        <v>186.28</v>
      </c>
      <c r="AT15142" s="93"/>
      <c r="AU15142" s="93"/>
      <c r="AV15142" s="93"/>
    </row>
    <row r="15143" spans="35:48" x14ac:dyDescent="0.55000000000000004">
      <c r="AI15143" s="278" t="s">
        <v>14131</v>
      </c>
      <c r="AJ15143" s="279">
        <v>1965314.54</v>
      </c>
      <c r="AL15143" s="246" t="s">
        <v>59285</v>
      </c>
      <c r="AM15143" s="247">
        <v>1371.35</v>
      </c>
      <c r="AO15143" s="226" t="s">
        <v>29727</v>
      </c>
      <c r="AP15143" s="227">
        <v>63397.95</v>
      </c>
      <c r="AR15143" s="207" t="s">
        <v>28922</v>
      </c>
      <c r="AS15143" s="208">
        <v>1848.61</v>
      </c>
      <c r="AT15143" s="93"/>
      <c r="AU15143" s="93"/>
      <c r="AV15143" s="93"/>
    </row>
    <row r="15144" spans="35:48" x14ac:dyDescent="0.55000000000000004">
      <c r="AI15144" s="278" t="s">
        <v>14132</v>
      </c>
      <c r="AJ15144" s="279">
        <v>726028.68</v>
      </c>
      <c r="AL15144" s="246" t="s">
        <v>57965</v>
      </c>
      <c r="AM15144" s="247">
        <v>1774.54</v>
      </c>
      <c r="AO15144" s="226" t="s">
        <v>29729</v>
      </c>
      <c r="AP15144" s="227">
        <v>13887.18</v>
      </c>
      <c r="AR15144" s="207" t="s">
        <v>28923</v>
      </c>
      <c r="AS15144" s="208">
        <v>19516</v>
      </c>
      <c r="AT15144" s="93"/>
      <c r="AU15144" s="93"/>
      <c r="AV15144" s="93"/>
    </row>
    <row r="15145" spans="35:48" x14ac:dyDescent="0.55000000000000004">
      <c r="AI15145" s="278" t="s">
        <v>26230</v>
      </c>
      <c r="AJ15145" s="279">
        <v>1472536.7</v>
      </c>
      <c r="AL15145" s="246" t="s">
        <v>57966</v>
      </c>
      <c r="AM15145" s="247">
        <v>5935.65</v>
      </c>
      <c r="AO15145" s="226" t="s">
        <v>29730</v>
      </c>
      <c r="AP15145" s="227">
        <v>11428.04</v>
      </c>
      <c r="AR15145" s="207" t="s">
        <v>28924</v>
      </c>
      <c r="AS15145" s="208">
        <v>1452</v>
      </c>
      <c r="AT15145" s="93"/>
      <c r="AU15145" s="93"/>
      <c r="AV15145" s="93"/>
    </row>
    <row r="15146" spans="35:48" x14ac:dyDescent="0.55000000000000004">
      <c r="AI15146" s="278" t="s">
        <v>26231</v>
      </c>
      <c r="AJ15146" s="279">
        <v>410318</v>
      </c>
      <c r="AL15146" s="246" t="s">
        <v>57967</v>
      </c>
      <c r="AM15146" s="247">
        <v>6101.2</v>
      </c>
      <c r="AO15146" s="226" t="s">
        <v>54059</v>
      </c>
      <c r="AP15146" s="227">
        <v>36871.760000000002</v>
      </c>
      <c r="AR15146" s="207" t="s">
        <v>28925</v>
      </c>
      <c r="AS15146" s="208">
        <v>4655</v>
      </c>
      <c r="AT15146" s="93"/>
      <c r="AU15146" s="93"/>
      <c r="AV15146" s="93"/>
    </row>
    <row r="15147" spans="35:48" x14ac:dyDescent="0.55000000000000004">
      <c r="AI15147" s="278" t="s">
        <v>26232</v>
      </c>
      <c r="AJ15147" s="279">
        <v>4805072.32</v>
      </c>
      <c r="AL15147" s="246" t="s">
        <v>58717</v>
      </c>
      <c r="AM15147" s="247">
        <v>1449.66</v>
      </c>
      <c r="AO15147" s="226" t="s">
        <v>54060</v>
      </c>
      <c r="AP15147" s="227">
        <v>2387.12</v>
      </c>
      <c r="AR15147" s="207" t="s">
        <v>28926</v>
      </c>
      <c r="AS15147" s="208">
        <v>659.8</v>
      </c>
      <c r="AT15147" s="93"/>
      <c r="AU15147" s="93"/>
      <c r="AV15147" s="93"/>
    </row>
    <row r="15148" spans="35:48" x14ac:dyDescent="0.55000000000000004">
      <c r="AI15148" s="278" t="s">
        <v>36641</v>
      </c>
      <c r="AJ15148" s="279">
        <v>836898.49</v>
      </c>
      <c r="AL15148" s="246" t="s">
        <v>58718</v>
      </c>
      <c r="AM15148" s="247">
        <v>8288.68</v>
      </c>
      <c r="AO15148" s="226" t="s">
        <v>54061</v>
      </c>
      <c r="AP15148" s="227">
        <v>7767.12</v>
      </c>
      <c r="AR15148" s="207" t="s">
        <v>28927</v>
      </c>
      <c r="AS15148" s="208">
        <v>2300</v>
      </c>
      <c r="AT15148" s="93"/>
      <c r="AU15148" s="93"/>
      <c r="AV15148" s="93"/>
    </row>
    <row r="15149" spans="35:48" x14ac:dyDescent="0.55000000000000004">
      <c r="AI15149" s="278" t="s">
        <v>26234</v>
      </c>
      <c r="AJ15149" s="279">
        <v>167210.07999999999</v>
      </c>
      <c r="AL15149" s="246" t="s">
        <v>61643</v>
      </c>
      <c r="AM15149" s="247">
        <v>5769.63</v>
      </c>
      <c r="AO15149" s="226" t="s">
        <v>54062</v>
      </c>
      <c r="AP15149" s="227">
        <v>5975</v>
      </c>
      <c r="AR15149" s="207" t="s">
        <v>28928</v>
      </c>
      <c r="AS15149" s="208">
        <v>560</v>
      </c>
      <c r="AT15149" s="93"/>
      <c r="AU15149" s="93"/>
      <c r="AV15149" s="93"/>
    </row>
    <row r="15150" spans="35:48" x14ac:dyDescent="0.55000000000000004">
      <c r="AI15150" s="278" t="s">
        <v>40883</v>
      </c>
      <c r="AJ15150" s="279">
        <v>1003</v>
      </c>
      <c r="AL15150" s="246" t="s">
        <v>61644</v>
      </c>
      <c r="AM15150" s="247">
        <v>0.78</v>
      </c>
      <c r="AO15150" s="226" t="s">
        <v>35809</v>
      </c>
      <c r="AP15150" s="227">
        <v>212359</v>
      </c>
      <c r="AR15150" s="207" t="s">
        <v>28929</v>
      </c>
      <c r="AS15150" s="208">
        <v>42.84</v>
      </c>
      <c r="AT15150" s="93"/>
      <c r="AU15150" s="93"/>
      <c r="AV15150" s="93"/>
    </row>
    <row r="15151" spans="35:48" x14ac:dyDescent="0.55000000000000004">
      <c r="AI15151" s="278" t="s">
        <v>34050</v>
      </c>
      <c r="AJ15151" s="279">
        <v>8512.2999999999993</v>
      </c>
      <c r="AL15151" s="246" t="s">
        <v>61645</v>
      </c>
      <c r="AM15151" s="247">
        <v>441.41</v>
      </c>
      <c r="AO15151" s="226" t="s">
        <v>29733</v>
      </c>
      <c r="AP15151" s="227">
        <v>69361.119999999995</v>
      </c>
      <c r="AR15151" s="207" t="s">
        <v>28930</v>
      </c>
      <c r="AS15151" s="208">
        <v>5395</v>
      </c>
      <c r="AT15151" s="93"/>
      <c r="AU15151" s="93"/>
      <c r="AV15151" s="93"/>
    </row>
    <row r="15152" spans="35:48" x14ac:dyDescent="0.55000000000000004">
      <c r="AI15152" s="278" t="s">
        <v>69470</v>
      </c>
      <c r="AJ15152" s="279">
        <v>349.43</v>
      </c>
      <c r="AL15152" s="246" t="s">
        <v>61646</v>
      </c>
      <c r="AM15152" s="247">
        <v>1400.11</v>
      </c>
      <c r="AO15152" s="226" t="s">
        <v>47346</v>
      </c>
      <c r="AP15152" s="227">
        <v>4010</v>
      </c>
      <c r="AR15152" s="207" t="s">
        <v>28931</v>
      </c>
      <c r="AS15152" s="208">
        <v>412.72</v>
      </c>
      <c r="AT15152" s="93"/>
      <c r="AU15152" s="93"/>
      <c r="AV15152" s="93"/>
    </row>
    <row r="15153" spans="35:48" x14ac:dyDescent="0.55000000000000004">
      <c r="AI15153" s="278" t="s">
        <v>58783</v>
      </c>
      <c r="AJ15153" s="279">
        <v>2832.5</v>
      </c>
      <c r="AL15153" s="246" t="s">
        <v>58719</v>
      </c>
      <c r="AM15153" s="247">
        <v>21402</v>
      </c>
      <c r="AO15153" s="226" t="s">
        <v>29734</v>
      </c>
      <c r="AP15153" s="227">
        <v>69891.210000000006</v>
      </c>
      <c r="AR15153" s="207" t="s">
        <v>28932</v>
      </c>
      <c r="AS15153" s="208">
        <v>6107</v>
      </c>
      <c r="AT15153" s="93"/>
      <c r="AU15153" s="93"/>
      <c r="AV15153" s="93"/>
    </row>
    <row r="15154" spans="35:48" x14ac:dyDescent="0.55000000000000004">
      <c r="AI15154" s="278" t="s">
        <v>26237</v>
      </c>
      <c r="AJ15154" s="279">
        <v>2221166.83</v>
      </c>
      <c r="AL15154" s="246" t="s">
        <v>56702</v>
      </c>
      <c r="AM15154" s="247">
        <v>77449</v>
      </c>
      <c r="AO15154" s="226" t="s">
        <v>29735</v>
      </c>
      <c r="AP15154" s="227">
        <v>2097.6999999999998</v>
      </c>
      <c r="AR15154" s="207" t="s">
        <v>28933</v>
      </c>
      <c r="AS15154" s="208">
        <v>39199.17</v>
      </c>
      <c r="AT15154" s="93"/>
      <c r="AU15154" s="93"/>
      <c r="AV15154" s="93"/>
    </row>
    <row r="15155" spans="35:48" x14ac:dyDescent="0.55000000000000004">
      <c r="AI15155" s="278" t="s">
        <v>14133</v>
      </c>
      <c r="AJ15155" s="279">
        <v>355080.39</v>
      </c>
      <c r="AL15155" s="246" t="s">
        <v>56703</v>
      </c>
      <c r="AM15155" s="247">
        <v>34499</v>
      </c>
      <c r="AO15155" s="226" t="s">
        <v>29736</v>
      </c>
      <c r="AP15155" s="227">
        <v>1235.04</v>
      </c>
      <c r="AR15155" s="207" t="s">
        <v>28934</v>
      </c>
      <c r="AS15155" s="208">
        <v>10228.799999999999</v>
      </c>
      <c r="AT15155" s="93"/>
      <c r="AU15155" s="93"/>
      <c r="AV15155" s="93"/>
    </row>
    <row r="15156" spans="35:48" x14ac:dyDescent="0.55000000000000004">
      <c r="AI15156" s="278" t="s">
        <v>70213</v>
      </c>
      <c r="AJ15156" s="279">
        <v>96860.800000000003</v>
      </c>
      <c r="AL15156" s="246" t="s">
        <v>57968</v>
      </c>
      <c r="AM15156" s="247">
        <v>42865.32</v>
      </c>
      <c r="AO15156" s="226" t="s">
        <v>29737</v>
      </c>
      <c r="AP15156" s="227">
        <v>1662</v>
      </c>
      <c r="AR15156" s="207" t="s">
        <v>28935</v>
      </c>
      <c r="AS15156" s="208">
        <v>14100</v>
      </c>
      <c r="AT15156" s="93"/>
      <c r="AU15156" s="93"/>
      <c r="AV15156" s="93"/>
    </row>
    <row r="15157" spans="35:48" x14ac:dyDescent="0.55000000000000004">
      <c r="AI15157" s="278" t="s">
        <v>62388</v>
      </c>
      <c r="AJ15157" s="279">
        <v>655040.85</v>
      </c>
      <c r="AL15157" s="246" t="s">
        <v>57969</v>
      </c>
      <c r="AM15157" s="247">
        <v>3279.19</v>
      </c>
      <c r="AO15157" s="226" t="s">
        <v>29738</v>
      </c>
      <c r="AP15157" s="227">
        <v>3115.58</v>
      </c>
      <c r="AR15157" s="207" t="s">
        <v>28936</v>
      </c>
      <c r="AS15157" s="208">
        <v>1075.49</v>
      </c>
      <c r="AT15157" s="93"/>
      <c r="AU15157" s="93"/>
      <c r="AV15157" s="93"/>
    </row>
    <row r="15158" spans="35:48" x14ac:dyDescent="0.55000000000000004">
      <c r="AI15158" s="278" t="s">
        <v>26238</v>
      </c>
      <c r="AJ15158" s="279">
        <v>1493657.67</v>
      </c>
      <c r="AL15158" s="246" t="s">
        <v>58896</v>
      </c>
      <c r="AM15158" s="247">
        <v>74280</v>
      </c>
      <c r="AO15158" s="226" t="s">
        <v>34300</v>
      </c>
      <c r="AP15158" s="227">
        <v>178900</v>
      </c>
      <c r="AR15158" s="207" t="s">
        <v>28937</v>
      </c>
      <c r="AS15158" s="208">
        <v>461.5</v>
      </c>
      <c r="AT15158" s="93"/>
      <c r="AU15158" s="93"/>
      <c r="AV15158" s="93"/>
    </row>
    <row r="15159" spans="35:48" x14ac:dyDescent="0.55000000000000004">
      <c r="AI15159" s="278" t="s">
        <v>69471</v>
      </c>
      <c r="AJ15159" s="279">
        <v>41088</v>
      </c>
      <c r="AL15159" s="246" t="s">
        <v>59942</v>
      </c>
      <c r="AM15159" s="247">
        <v>1900</v>
      </c>
      <c r="AO15159" s="226" t="s">
        <v>29739</v>
      </c>
      <c r="AP15159" s="227">
        <v>8000</v>
      </c>
      <c r="AR15159" s="207" t="s">
        <v>28938</v>
      </c>
      <c r="AS15159" s="208">
        <v>9.31</v>
      </c>
      <c r="AT15159" s="93"/>
      <c r="AU15159" s="93"/>
      <c r="AV15159" s="93"/>
    </row>
    <row r="15160" spans="35:48" x14ac:dyDescent="0.55000000000000004">
      <c r="AI15160" s="278" t="s">
        <v>14134</v>
      </c>
      <c r="AJ15160" s="279">
        <v>2141895.6800000002</v>
      </c>
      <c r="AL15160" s="246" t="s">
        <v>58720</v>
      </c>
      <c r="AM15160" s="247">
        <v>440</v>
      </c>
      <c r="AO15160" s="226" t="s">
        <v>29740</v>
      </c>
      <c r="AP15160" s="227">
        <v>45798.5</v>
      </c>
      <c r="AR15160" s="207" t="s">
        <v>28939</v>
      </c>
      <c r="AS15160" s="208">
        <v>787.7</v>
      </c>
      <c r="AT15160" s="93"/>
      <c r="AU15160" s="93"/>
      <c r="AV15160" s="93"/>
    </row>
    <row r="15161" spans="35:48" x14ac:dyDescent="0.55000000000000004">
      <c r="AI15161" s="278" t="s">
        <v>26240</v>
      </c>
      <c r="AJ15161" s="279">
        <v>2368371.4700000002</v>
      </c>
      <c r="AL15161" s="246" t="s">
        <v>62849</v>
      </c>
      <c r="AM15161" s="247">
        <v>6250</v>
      </c>
      <c r="AO15161" s="226" t="s">
        <v>29741</v>
      </c>
      <c r="AP15161" s="227">
        <v>68270.52</v>
      </c>
      <c r="AR15161" s="207" t="s">
        <v>28940</v>
      </c>
      <c r="AS15161" s="208">
        <v>7841</v>
      </c>
      <c r="AT15161" s="93"/>
      <c r="AU15161" s="93"/>
      <c r="AV15161" s="93"/>
    </row>
    <row r="15162" spans="35:48" x14ac:dyDescent="0.55000000000000004">
      <c r="AI15162" s="278" t="s">
        <v>56850</v>
      </c>
      <c r="AJ15162" s="279">
        <v>-192050.49</v>
      </c>
      <c r="AL15162" s="246" t="s">
        <v>58721</v>
      </c>
      <c r="AM15162" s="247">
        <v>511.76</v>
      </c>
      <c r="AO15162" s="226" t="s">
        <v>35810</v>
      </c>
      <c r="AP15162" s="227">
        <v>38548.980000000003</v>
      </c>
      <c r="AR15162" s="207" t="s">
        <v>28941</v>
      </c>
      <c r="AS15162" s="208">
        <v>1307</v>
      </c>
      <c r="AT15162" s="93"/>
      <c r="AU15162" s="93"/>
      <c r="AV15162" s="93"/>
    </row>
    <row r="15163" spans="35:48" x14ac:dyDescent="0.55000000000000004">
      <c r="AI15163" s="278" t="s">
        <v>26241</v>
      </c>
      <c r="AJ15163" s="279">
        <v>8142550.54</v>
      </c>
      <c r="AL15163" s="246" t="s">
        <v>62850</v>
      </c>
      <c r="AM15163" s="247">
        <v>1531.25</v>
      </c>
      <c r="AO15163" s="226" t="s">
        <v>29742</v>
      </c>
      <c r="AP15163" s="227">
        <v>7.84</v>
      </c>
      <c r="AR15163" s="207" t="s">
        <v>28942</v>
      </c>
      <c r="AS15163" s="208">
        <v>11352</v>
      </c>
      <c r="AT15163" s="93"/>
      <c r="AU15163" s="93"/>
      <c r="AV15163" s="93"/>
    </row>
    <row r="15164" spans="35:48" x14ac:dyDescent="0.55000000000000004">
      <c r="AI15164" s="278" t="s">
        <v>56851</v>
      </c>
      <c r="AJ15164" s="279">
        <v>1782344.64</v>
      </c>
      <c r="AL15164" s="246" t="s">
        <v>65073</v>
      </c>
      <c r="AM15164" s="247">
        <v>746.23</v>
      </c>
      <c r="AO15164" s="226" t="s">
        <v>29743</v>
      </c>
      <c r="AP15164" s="227">
        <v>56338.66</v>
      </c>
      <c r="AR15164" s="207" t="s">
        <v>28943</v>
      </c>
      <c r="AS15164" s="208">
        <v>5136.75</v>
      </c>
      <c r="AT15164" s="93"/>
      <c r="AU15164" s="93"/>
      <c r="AV15164" s="93"/>
    </row>
    <row r="15165" spans="35:48" x14ac:dyDescent="0.55000000000000004">
      <c r="AI15165" s="278" t="s">
        <v>26242</v>
      </c>
      <c r="AJ15165" s="279">
        <v>325593.55</v>
      </c>
      <c r="AL15165" s="246" t="s">
        <v>62327</v>
      </c>
      <c r="AM15165" s="247">
        <v>152.84</v>
      </c>
      <c r="AO15165" s="226" t="s">
        <v>48355</v>
      </c>
      <c r="AP15165" s="227">
        <v>1547.16</v>
      </c>
      <c r="AR15165" s="207" t="s">
        <v>28944</v>
      </c>
      <c r="AS15165" s="208">
        <v>14800.7</v>
      </c>
      <c r="AT15165" s="93"/>
      <c r="AU15165" s="93"/>
      <c r="AV15165" s="93"/>
    </row>
    <row r="15166" spans="35:48" x14ac:dyDescent="0.55000000000000004">
      <c r="AI15166" s="278" t="s">
        <v>58381</v>
      </c>
      <c r="AJ15166" s="279">
        <v>152598.9</v>
      </c>
      <c r="AL15166" s="246" t="s">
        <v>58897</v>
      </c>
      <c r="AM15166" s="247">
        <v>17618.259999999998</v>
      </c>
      <c r="AO15166" s="226" t="s">
        <v>34301</v>
      </c>
      <c r="AP15166" s="227">
        <v>9900</v>
      </c>
      <c r="AR15166" s="207" t="s">
        <v>28945</v>
      </c>
      <c r="AS15166" s="208">
        <v>819.6</v>
      </c>
      <c r="AT15166" s="93"/>
      <c r="AU15166" s="93"/>
      <c r="AV15166" s="93"/>
    </row>
    <row r="15167" spans="35:48" x14ac:dyDescent="0.55000000000000004">
      <c r="AI15167" s="278" t="s">
        <v>69472</v>
      </c>
      <c r="AJ15167" s="279">
        <v>16497.5</v>
      </c>
      <c r="AL15167" s="246" t="s">
        <v>58898</v>
      </c>
      <c r="AM15167" s="247">
        <v>5653.48</v>
      </c>
      <c r="AO15167" s="226" t="s">
        <v>49241</v>
      </c>
      <c r="AP15167" s="227">
        <v>-1357.82</v>
      </c>
      <c r="AR15167" s="207" t="s">
        <v>28946</v>
      </c>
      <c r="AS15167" s="208">
        <v>731</v>
      </c>
      <c r="AT15167" s="93"/>
      <c r="AU15167" s="93"/>
      <c r="AV15167" s="93"/>
    </row>
    <row r="15168" spans="35:48" x14ac:dyDescent="0.55000000000000004">
      <c r="AI15168" s="278" t="s">
        <v>46156</v>
      </c>
      <c r="AJ15168" s="279">
        <v>66500</v>
      </c>
      <c r="AL15168" s="246" t="s">
        <v>60856</v>
      </c>
      <c r="AM15168" s="247">
        <v>8714.52</v>
      </c>
      <c r="AO15168" s="226" t="s">
        <v>50543</v>
      </c>
      <c r="AP15168" s="227">
        <v>25568</v>
      </c>
      <c r="AR15168" s="207" t="s">
        <v>28947</v>
      </c>
      <c r="AS15168" s="208">
        <v>9709</v>
      </c>
      <c r="AT15168" s="93"/>
      <c r="AU15168" s="93"/>
      <c r="AV15168" s="93"/>
    </row>
    <row r="15169" spans="35:48" x14ac:dyDescent="0.55000000000000004">
      <c r="AI15169" s="278" t="s">
        <v>50750</v>
      </c>
      <c r="AJ15169" s="279">
        <v>265.83999999999997</v>
      </c>
      <c r="AL15169" s="246" t="s">
        <v>60857</v>
      </c>
      <c r="AM15169" s="247">
        <v>666.66</v>
      </c>
      <c r="AO15169" s="226" t="s">
        <v>50544</v>
      </c>
      <c r="AP15169" s="227">
        <v>1955.92</v>
      </c>
      <c r="AR15169" s="207" t="s">
        <v>28948</v>
      </c>
      <c r="AS15169" s="208">
        <v>743</v>
      </c>
      <c r="AT15169" s="93"/>
      <c r="AU15169" s="93"/>
      <c r="AV15169" s="93"/>
    </row>
    <row r="15170" spans="35:48" x14ac:dyDescent="0.55000000000000004">
      <c r="AI15170" s="278" t="s">
        <v>26264</v>
      </c>
      <c r="AJ15170" s="279">
        <v>6112.35</v>
      </c>
      <c r="AL15170" s="246" t="s">
        <v>60858</v>
      </c>
      <c r="AM15170" s="247">
        <v>2135.04</v>
      </c>
      <c r="AO15170" s="226" t="s">
        <v>50545</v>
      </c>
      <c r="AP15170" s="227">
        <v>5559.38</v>
      </c>
      <c r="AR15170" s="207" t="s">
        <v>28949</v>
      </c>
      <c r="AS15170" s="208">
        <v>4853</v>
      </c>
      <c r="AT15170" s="93"/>
      <c r="AU15170" s="93"/>
      <c r="AV15170" s="93"/>
    </row>
    <row r="15171" spans="35:48" x14ac:dyDescent="0.55000000000000004">
      <c r="AI15171" s="278" t="s">
        <v>50752</v>
      </c>
      <c r="AJ15171" s="279">
        <v>1192.07</v>
      </c>
      <c r="AL15171" s="246" t="s">
        <v>62851</v>
      </c>
      <c r="AM15171" s="247">
        <v>27781.9</v>
      </c>
      <c r="AO15171" s="226" t="s">
        <v>54063</v>
      </c>
      <c r="AP15171" s="227">
        <v>16857.060000000001</v>
      </c>
      <c r="AR15171" s="207" t="s">
        <v>28950</v>
      </c>
      <c r="AS15171" s="208">
        <v>371</v>
      </c>
      <c r="AT15171" s="93"/>
      <c r="AU15171" s="93"/>
      <c r="AV15171" s="93"/>
    </row>
    <row r="15172" spans="35:48" x14ac:dyDescent="0.55000000000000004">
      <c r="AI15172" s="278" t="s">
        <v>26265</v>
      </c>
      <c r="AJ15172" s="279">
        <v>246.34</v>
      </c>
      <c r="AL15172" s="246" t="s">
        <v>54111</v>
      </c>
      <c r="AM15172" s="247">
        <v>8787.5</v>
      </c>
      <c r="AO15172" s="226" t="s">
        <v>54064</v>
      </c>
      <c r="AP15172" s="227">
        <v>1132.2</v>
      </c>
      <c r="AR15172" s="207" t="s">
        <v>28951</v>
      </c>
      <c r="AS15172" s="208">
        <v>10871.98</v>
      </c>
      <c r="AT15172" s="93"/>
      <c r="AU15172" s="93"/>
      <c r="AV15172" s="93"/>
    </row>
    <row r="15173" spans="35:48" x14ac:dyDescent="0.55000000000000004">
      <c r="AI15173" s="278" t="s">
        <v>50753</v>
      </c>
      <c r="AJ15173" s="279">
        <v>1678.19</v>
      </c>
      <c r="AL15173" s="246" t="s">
        <v>54112</v>
      </c>
      <c r="AM15173" s="247">
        <v>22420</v>
      </c>
      <c r="AO15173" s="226" t="s">
        <v>54065</v>
      </c>
      <c r="AP15173" s="227">
        <v>8000</v>
      </c>
      <c r="AR15173" s="207" t="s">
        <v>28952</v>
      </c>
      <c r="AS15173" s="208">
        <v>831.7</v>
      </c>
      <c r="AT15173" s="93"/>
      <c r="AU15173" s="93"/>
      <c r="AV15173" s="93"/>
    </row>
    <row r="15174" spans="35:48" x14ac:dyDescent="0.55000000000000004">
      <c r="AI15174" s="278" t="s">
        <v>26266</v>
      </c>
      <c r="AJ15174" s="279">
        <v>248.24</v>
      </c>
      <c r="AL15174" s="246" t="s">
        <v>56704</v>
      </c>
      <c r="AM15174" s="247">
        <v>4050.16</v>
      </c>
      <c r="AO15174" s="226" t="s">
        <v>54066</v>
      </c>
      <c r="AP15174" s="227">
        <v>2089.14</v>
      </c>
      <c r="AR15174" s="207" t="s">
        <v>28953</v>
      </c>
      <c r="AS15174" s="208">
        <v>442.33</v>
      </c>
      <c r="AT15174" s="93"/>
      <c r="AU15174" s="93"/>
      <c r="AV15174" s="93"/>
    </row>
    <row r="15175" spans="35:48" x14ac:dyDescent="0.55000000000000004">
      <c r="AI15175" s="278" t="s">
        <v>43344</v>
      </c>
      <c r="AJ15175" s="279">
        <v>42.3</v>
      </c>
      <c r="AL15175" s="246" t="s">
        <v>56705</v>
      </c>
      <c r="AM15175" s="247">
        <v>309.83999999999997</v>
      </c>
      <c r="AO15175" s="226" t="s">
        <v>54067</v>
      </c>
      <c r="AP15175" s="227">
        <v>5990.56</v>
      </c>
      <c r="AR15175" s="207" t="s">
        <v>28954</v>
      </c>
      <c r="AS15175" s="208">
        <v>14100</v>
      </c>
      <c r="AT15175" s="93"/>
      <c r="AU15175" s="93"/>
      <c r="AV15175" s="93"/>
    </row>
    <row r="15176" spans="35:48" x14ac:dyDescent="0.55000000000000004">
      <c r="AI15176" s="278" t="s">
        <v>50754</v>
      </c>
      <c r="AJ15176" s="279">
        <v>-77.12</v>
      </c>
      <c r="AL15176" s="246" t="s">
        <v>56706</v>
      </c>
      <c r="AM15176" s="247">
        <v>2494.7199999999998</v>
      </c>
      <c r="AO15176" s="226" t="s">
        <v>54068</v>
      </c>
      <c r="AP15176" s="227">
        <v>939.34</v>
      </c>
      <c r="AR15176" s="207" t="s">
        <v>28955</v>
      </c>
      <c r="AS15176" s="208">
        <v>4853</v>
      </c>
      <c r="AT15176" s="93"/>
      <c r="AU15176" s="93"/>
      <c r="AV15176" s="93"/>
    </row>
    <row r="15177" spans="35:48" x14ac:dyDescent="0.55000000000000004">
      <c r="AI15177" s="278" t="s">
        <v>26268</v>
      </c>
      <c r="AJ15177" s="279">
        <v>8250</v>
      </c>
      <c r="AL15177" s="246" t="s">
        <v>47372</v>
      </c>
      <c r="AM15177" s="247">
        <v>45000</v>
      </c>
      <c r="AO15177" s="226" t="s">
        <v>50546</v>
      </c>
      <c r="AP15177" s="227">
        <v>8679.93</v>
      </c>
      <c r="AR15177" s="207" t="s">
        <v>28956</v>
      </c>
      <c r="AS15177" s="208">
        <v>10871.98</v>
      </c>
      <c r="AT15177" s="93"/>
      <c r="AU15177" s="93"/>
      <c r="AV15177" s="93"/>
    </row>
    <row r="15178" spans="35:48" x14ac:dyDescent="0.55000000000000004">
      <c r="AI15178" s="278" t="s">
        <v>43345</v>
      </c>
      <c r="AJ15178" s="279">
        <v>858.22</v>
      </c>
      <c r="AL15178" s="246" t="s">
        <v>47373</v>
      </c>
      <c r="AM15178" s="247">
        <v>102999.96</v>
      </c>
      <c r="AO15178" s="226" t="s">
        <v>54069</v>
      </c>
      <c r="AP15178" s="227">
        <v>500.16</v>
      </c>
      <c r="AR15178" s="207" t="s">
        <v>28957</v>
      </c>
      <c r="AS15178" s="208">
        <v>9709</v>
      </c>
      <c r="AT15178" s="93"/>
      <c r="AU15178" s="93"/>
      <c r="AV15178" s="93"/>
    </row>
    <row r="15179" spans="35:48" x14ac:dyDescent="0.55000000000000004">
      <c r="AI15179" s="278" t="s">
        <v>26269</v>
      </c>
      <c r="AJ15179" s="279">
        <v>34092.080000000002</v>
      </c>
      <c r="AL15179" s="246" t="s">
        <v>47374</v>
      </c>
      <c r="AM15179" s="247">
        <v>11322</v>
      </c>
      <c r="AO15179" s="226" t="s">
        <v>54070</v>
      </c>
      <c r="AP15179" s="227">
        <v>1241.9000000000001</v>
      </c>
      <c r="AR15179" s="207" t="s">
        <v>28958</v>
      </c>
      <c r="AS15179" s="208">
        <v>3021.19</v>
      </c>
      <c r="AT15179" s="93"/>
      <c r="AU15179" s="93"/>
      <c r="AV15179" s="93"/>
    </row>
    <row r="15180" spans="35:48" x14ac:dyDescent="0.55000000000000004">
      <c r="AI15180" s="278" t="s">
        <v>26271</v>
      </c>
      <c r="AJ15180" s="279">
        <v>47028.66</v>
      </c>
      <c r="AL15180" s="246" t="s">
        <v>35840</v>
      </c>
      <c r="AM15180" s="247">
        <v>43109.04</v>
      </c>
      <c r="AO15180" s="226" t="s">
        <v>36836</v>
      </c>
      <c r="AP15180" s="227">
        <v>9235.01</v>
      </c>
      <c r="AR15180" s="207" t="s">
        <v>28959</v>
      </c>
      <c r="AS15180" s="208">
        <v>903.83</v>
      </c>
      <c r="AT15180" s="93"/>
      <c r="AU15180" s="93"/>
      <c r="AV15180" s="93"/>
    </row>
    <row r="15181" spans="35:48" x14ac:dyDescent="0.55000000000000004">
      <c r="AI15181" s="278" t="s">
        <v>47580</v>
      </c>
      <c r="AJ15181" s="279">
        <v>17704.169999999998</v>
      </c>
      <c r="AL15181" s="246" t="s">
        <v>54113</v>
      </c>
      <c r="AM15181" s="247">
        <v>50000</v>
      </c>
      <c r="AO15181" s="226" t="s">
        <v>47347</v>
      </c>
      <c r="AP15181" s="227">
        <v>2588.4899999999998</v>
      </c>
      <c r="AR15181" s="207" t="s">
        <v>28960</v>
      </c>
      <c r="AS15181" s="208">
        <v>9.31</v>
      </c>
      <c r="AT15181" s="93"/>
      <c r="AU15181" s="93"/>
      <c r="AV15181" s="93"/>
    </row>
    <row r="15182" spans="35:48" x14ac:dyDescent="0.55000000000000004">
      <c r="AI15182" s="278" t="s">
        <v>40884</v>
      </c>
      <c r="AJ15182" s="279">
        <v>35495.24</v>
      </c>
      <c r="AL15182" s="246" t="s">
        <v>48382</v>
      </c>
      <c r="AM15182" s="247">
        <v>196259.02</v>
      </c>
      <c r="AO15182" s="226" t="s">
        <v>39600</v>
      </c>
      <c r="AP15182" s="227">
        <v>37309.440000000002</v>
      </c>
      <c r="AR15182" s="207" t="s">
        <v>28961</v>
      </c>
      <c r="AS15182" s="208">
        <v>14800.7</v>
      </c>
      <c r="AT15182" s="93"/>
      <c r="AU15182" s="93"/>
      <c r="AV15182" s="93"/>
    </row>
    <row r="15183" spans="35:48" x14ac:dyDescent="0.55000000000000004">
      <c r="AI15183" s="278" t="s">
        <v>26283</v>
      </c>
      <c r="AJ15183" s="279">
        <v>3924.41</v>
      </c>
      <c r="AL15183" s="246" t="s">
        <v>54115</v>
      </c>
      <c r="AM15183" s="247">
        <v>378118.06</v>
      </c>
      <c r="AO15183" s="226" t="s">
        <v>35811</v>
      </c>
      <c r="AP15183" s="227">
        <v>212341.61</v>
      </c>
      <c r="AR15183" s="207" t="s">
        <v>28962</v>
      </c>
      <c r="AS15183" s="208">
        <v>7475.05</v>
      </c>
      <c r="AT15183" s="93"/>
      <c r="AU15183" s="93"/>
      <c r="AV15183" s="93"/>
    </row>
    <row r="15184" spans="35:48" x14ac:dyDescent="0.55000000000000004">
      <c r="AI15184" s="278" t="s">
        <v>26284</v>
      </c>
      <c r="AJ15184" s="279">
        <v>13097.49</v>
      </c>
      <c r="AL15184" s="246" t="s">
        <v>54116</v>
      </c>
      <c r="AM15184" s="247">
        <v>3681.97</v>
      </c>
      <c r="AO15184" s="226" t="s">
        <v>39601</v>
      </c>
      <c r="AP15184" s="227">
        <v>2079.12</v>
      </c>
      <c r="AR15184" s="207" t="s">
        <v>28963</v>
      </c>
      <c r="AS15184" s="208">
        <v>1307</v>
      </c>
      <c r="AT15184" s="93"/>
      <c r="AU15184" s="93"/>
      <c r="AV15184" s="93"/>
    </row>
    <row r="15185" spans="35:48" x14ac:dyDescent="0.55000000000000004">
      <c r="AI15185" s="278" t="s">
        <v>26285</v>
      </c>
      <c r="AJ15185" s="279">
        <v>4031.5</v>
      </c>
      <c r="AL15185" s="246" t="s">
        <v>54118</v>
      </c>
      <c r="AM15185" s="247">
        <v>29106.83</v>
      </c>
      <c r="AO15185" s="226" t="s">
        <v>39602</v>
      </c>
      <c r="AP15185" s="227">
        <v>45149.33</v>
      </c>
      <c r="AR15185" s="207" t="s">
        <v>28964</v>
      </c>
      <c r="AS15185" s="208">
        <v>19193</v>
      </c>
      <c r="AT15185" s="93"/>
      <c r="AU15185" s="93"/>
      <c r="AV15185" s="93"/>
    </row>
    <row r="15186" spans="35:48" x14ac:dyDescent="0.55000000000000004">
      <c r="AI15186" s="278" t="s">
        <v>60014</v>
      </c>
      <c r="AJ15186" s="279">
        <v>9050</v>
      </c>
      <c r="AL15186" s="246" t="s">
        <v>47375</v>
      </c>
      <c r="AM15186" s="247">
        <v>209449.18</v>
      </c>
      <c r="AO15186" s="226" t="s">
        <v>45836</v>
      </c>
      <c r="AP15186" s="227">
        <v>171450</v>
      </c>
      <c r="AR15186" s="207" t="s">
        <v>28965</v>
      </c>
      <c r="AS15186" s="208">
        <v>4215</v>
      </c>
      <c r="AT15186" s="93"/>
      <c r="AU15186" s="93"/>
      <c r="AV15186" s="93"/>
    </row>
    <row r="15187" spans="35:48" x14ac:dyDescent="0.55000000000000004">
      <c r="AI15187" s="278" t="s">
        <v>26286</v>
      </c>
      <c r="AJ15187" s="279">
        <v>2981.05</v>
      </c>
      <c r="AL15187" s="246" t="s">
        <v>47376</v>
      </c>
      <c r="AM15187" s="247">
        <v>45828.13</v>
      </c>
      <c r="AO15187" s="226" t="s">
        <v>43100</v>
      </c>
      <c r="AP15187" s="227">
        <v>714355</v>
      </c>
      <c r="AR15187" s="207" t="s">
        <v>28966</v>
      </c>
      <c r="AS15187" s="208">
        <v>135</v>
      </c>
      <c r="AT15187" s="93"/>
      <c r="AU15187" s="93"/>
      <c r="AV15187" s="93"/>
    </row>
    <row r="15188" spans="35:48" x14ac:dyDescent="0.55000000000000004">
      <c r="AI15188" s="278" t="s">
        <v>26287</v>
      </c>
      <c r="AJ15188" s="279">
        <v>71502.850000000006</v>
      </c>
      <c r="AL15188" s="246" t="s">
        <v>47378</v>
      </c>
      <c r="AM15188" s="247">
        <v>12150.87</v>
      </c>
      <c r="AO15188" s="226" t="s">
        <v>47348</v>
      </c>
      <c r="AP15188" s="227">
        <v>84.98</v>
      </c>
      <c r="AR15188" s="207" t="s">
        <v>28967</v>
      </c>
      <c r="AS15188" s="208">
        <v>269.83</v>
      </c>
      <c r="AT15188" s="93"/>
      <c r="AU15188" s="93"/>
      <c r="AV15188" s="93"/>
    </row>
    <row r="15189" spans="35:48" x14ac:dyDescent="0.55000000000000004">
      <c r="AI15189" s="278" t="s">
        <v>70949</v>
      </c>
      <c r="AJ15189" s="279">
        <v>5496.45</v>
      </c>
      <c r="AL15189" s="246" t="s">
        <v>36882</v>
      </c>
      <c r="AM15189" s="247">
        <v>139853.32999999999</v>
      </c>
      <c r="AO15189" s="226" t="s">
        <v>40684</v>
      </c>
      <c r="AP15189" s="227">
        <v>44100</v>
      </c>
      <c r="AR15189" s="207" t="s">
        <v>28968</v>
      </c>
      <c r="AS15189" s="208">
        <v>9214.86</v>
      </c>
      <c r="AT15189" s="93"/>
      <c r="AU15189" s="93"/>
      <c r="AV15189" s="93"/>
    </row>
    <row r="15190" spans="35:48" x14ac:dyDescent="0.55000000000000004">
      <c r="AI15190" s="278" t="s">
        <v>26356</v>
      </c>
      <c r="AJ15190" s="279">
        <v>96621</v>
      </c>
      <c r="AL15190" s="246" t="s">
        <v>50565</v>
      </c>
      <c r="AM15190" s="247">
        <v>159505.47</v>
      </c>
      <c r="AO15190" s="226" t="s">
        <v>36837</v>
      </c>
      <c r="AP15190" s="227">
        <v>644.29999999999995</v>
      </c>
      <c r="AR15190" s="207" t="s">
        <v>28969</v>
      </c>
      <c r="AS15190" s="208">
        <v>7575</v>
      </c>
      <c r="AT15190" s="93"/>
      <c r="AU15190" s="93"/>
      <c r="AV15190" s="93"/>
    </row>
    <row r="15191" spans="35:48" x14ac:dyDescent="0.55000000000000004">
      <c r="AI15191" s="278" t="s">
        <v>26358</v>
      </c>
      <c r="AJ15191" s="279">
        <v>512.48</v>
      </c>
      <c r="AL15191" s="246" t="s">
        <v>40705</v>
      </c>
      <c r="AM15191" s="247">
        <v>34054.269999999997</v>
      </c>
      <c r="AO15191" s="226" t="s">
        <v>35812</v>
      </c>
      <c r="AP15191" s="227">
        <v>93555.39</v>
      </c>
      <c r="AR15191" s="207" t="s">
        <v>28970</v>
      </c>
      <c r="AS15191" s="208">
        <v>11789.68</v>
      </c>
      <c r="AT15191" s="93"/>
      <c r="AU15191" s="93"/>
      <c r="AV15191" s="93"/>
    </row>
    <row r="15192" spans="35:48" x14ac:dyDescent="0.55000000000000004">
      <c r="AI15192" s="278" t="s">
        <v>69473</v>
      </c>
      <c r="AJ15192" s="279">
        <v>11047.27</v>
      </c>
      <c r="AL15192" s="246" t="s">
        <v>54119</v>
      </c>
      <c r="AM15192" s="247">
        <v>711527.69</v>
      </c>
      <c r="AO15192" s="226" t="s">
        <v>35813</v>
      </c>
      <c r="AP15192" s="227">
        <v>230690.16</v>
      </c>
      <c r="AR15192" s="207" t="s">
        <v>28971</v>
      </c>
      <c r="AS15192" s="208">
        <v>3249</v>
      </c>
      <c r="AT15192" s="93"/>
      <c r="AU15192" s="93"/>
      <c r="AV15192" s="93"/>
    </row>
    <row r="15193" spans="35:48" x14ac:dyDescent="0.55000000000000004">
      <c r="AI15193" s="278" t="s">
        <v>26360</v>
      </c>
      <c r="AJ15193" s="279">
        <v>252068</v>
      </c>
      <c r="AL15193" s="246" t="s">
        <v>56707</v>
      </c>
      <c r="AM15193" s="247">
        <v>53993.4</v>
      </c>
      <c r="AO15193" s="226" t="s">
        <v>35814</v>
      </c>
      <c r="AP15193" s="227">
        <v>66242.350000000006</v>
      </c>
      <c r="AR15193" s="207" t="s">
        <v>28972</v>
      </c>
      <c r="AS15193" s="208">
        <v>643</v>
      </c>
      <c r="AT15193" s="93"/>
      <c r="AU15193" s="93"/>
      <c r="AV15193" s="93"/>
    </row>
    <row r="15194" spans="35:48" x14ac:dyDescent="0.55000000000000004">
      <c r="AI15194" s="278" t="s">
        <v>69474</v>
      </c>
      <c r="AJ15194" s="279">
        <v>35927.199999999997</v>
      </c>
      <c r="AL15194" s="246" t="s">
        <v>56708</v>
      </c>
      <c r="AM15194" s="247">
        <v>4424.6000000000004</v>
      </c>
      <c r="AO15194" s="226" t="s">
        <v>40685</v>
      </c>
      <c r="AP15194" s="227">
        <v>67100</v>
      </c>
      <c r="AR15194" s="207" t="s">
        <v>28973</v>
      </c>
      <c r="AS15194" s="208">
        <v>1080</v>
      </c>
      <c r="AT15194" s="93"/>
      <c r="AU15194" s="93"/>
      <c r="AV15194" s="93"/>
    </row>
    <row r="15195" spans="35:48" x14ac:dyDescent="0.55000000000000004">
      <c r="AI15195" s="278" t="s">
        <v>14144</v>
      </c>
      <c r="AJ15195" s="279">
        <v>1362.9</v>
      </c>
      <c r="AL15195" s="246" t="s">
        <v>62328</v>
      </c>
      <c r="AM15195" s="247">
        <v>39201.32</v>
      </c>
      <c r="AO15195" s="226" t="s">
        <v>54071</v>
      </c>
      <c r="AP15195" s="227">
        <v>135885.92000000001</v>
      </c>
      <c r="AR15195" s="207" t="s">
        <v>28974</v>
      </c>
      <c r="AS15195" s="208">
        <v>5359.37</v>
      </c>
      <c r="AT15195" s="93"/>
      <c r="AU15195" s="93"/>
      <c r="AV15195" s="93"/>
    </row>
    <row r="15196" spans="35:48" x14ac:dyDescent="0.55000000000000004">
      <c r="AI15196" s="278" t="s">
        <v>26362</v>
      </c>
      <c r="AJ15196" s="279">
        <v>37401.72</v>
      </c>
      <c r="AL15196" s="246" t="s">
        <v>54120</v>
      </c>
      <c r="AM15196" s="247">
        <v>6880</v>
      </c>
      <c r="AO15196" s="226" t="s">
        <v>40686</v>
      </c>
      <c r="AP15196" s="227">
        <v>13189</v>
      </c>
      <c r="AR15196" s="207" t="s">
        <v>28975</v>
      </c>
      <c r="AS15196" s="208">
        <v>492.62</v>
      </c>
      <c r="AT15196" s="93"/>
      <c r="AU15196" s="93"/>
      <c r="AV15196" s="93"/>
    </row>
    <row r="15197" spans="35:48" x14ac:dyDescent="0.55000000000000004">
      <c r="AI15197" s="278" t="s">
        <v>55650</v>
      </c>
      <c r="AJ15197" s="279">
        <v>68899.92</v>
      </c>
      <c r="AL15197" s="246" t="s">
        <v>65074</v>
      </c>
      <c r="AM15197" s="247">
        <v>999.91</v>
      </c>
      <c r="AO15197" s="226" t="s">
        <v>49242</v>
      </c>
      <c r="AP15197" s="227">
        <v>2104.91</v>
      </c>
      <c r="AR15197" s="207" t="s">
        <v>28976</v>
      </c>
      <c r="AS15197" s="208">
        <v>3450</v>
      </c>
      <c r="AT15197" s="93"/>
      <c r="AU15197" s="93"/>
      <c r="AV15197" s="93"/>
    </row>
    <row r="15198" spans="35:48" x14ac:dyDescent="0.55000000000000004">
      <c r="AI15198" s="278" t="s">
        <v>39427</v>
      </c>
      <c r="AJ15198" s="279">
        <v>562.5</v>
      </c>
      <c r="AL15198" s="246" t="s">
        <v>59286</v>
      </c>
      <c r="AM15198" s="247">
        <v>111740.16</v>
      </c>
      <c r="AO15198" s="226" t="s">
        <v>50547</v>
      </c>
      <c r="AP15198" s="227">
        <v>13.81</v>
      </c>
      <c r="AR15198" s="207" t="s">
        <v>28977</v>
      </c>
      <c r="AS15198" s="208">
        <v>1077.6600000000001</v>
      </c>
      <c r="AT15198" s="93"/>
      <c r="AU15198" s="93"/>
      <c r="AV15198" s="93"/>
    </row>
    <row r="15199" spans="35:48" x14ac:dyDescent="0.55000000000000004">
      <c r="AI15199" s="278" t="s">
        <v>69475</v>
      </c>
      <c r="AJ15199" s="279">
        <v>880.9</v>
      </c>
      <c r="AL15199" s="246" t="s">
        <v>59287</v>
      </c>
      <c r="AM15199" s="247">
        <v>8547.84</v>
      </c>
      <c r="AO15199" s="226" t="s">
        <v>54072</v>
      </c>
      <c r="AP15199" s="227">
        <v>494.77</v>
      </c>
      <c r="AR15199" s="207" t="s">
        <v>28978</v>
      </c>
      <c r="AS15199" s="208">
        <v>11666</v>
      </c>
      <c r="AT15199" s="93"/>
      <c r="AU15199" s="93"/>
      <c r="AV15199" s="93"/>
    </row>
    <row r="15200" spans="35:48" x14ac:dyDescent="0.55000000000000004">
      <c r="AI15200" s="278" t="s">
        <v>26365</v>
      </c>
      <c r="AJ15200" s="279">
        <v>36971</v>
      </c>
      <c r="AL15200" s="246" t="s">
        <v>59288</v>
      </c>
      <c r="AM15200" s="247">
        <v>22621.85</v>
      </c>
      <c r="AO15200" s="226" t="s">
        <v>48356</v>
      </c>
      <c r="AP15200" s="227">
        <v>6170.8</v>
      </c>
      <c r="AR15200" s="207" t="s">
        <v>28979</v>
      </c>
      <c r="AS15200" s="208">
        <v>5100</v>
      </c>
      <c r="AT15200" s="93"/>
      <c r="AU15200" s="93"/>
      <c r="AV15200" s="93"/>
    </row>
    <row r="15201" spans="35:48" x14ac:dyDescent="0.55000000000000004">
      <c r="AI15201" s="278" t="s">
        <v>26366</v>
      </c>
      <c r="AJ15201" s="279">
        <v>5670</v>
      </c>
      <c r="AL15201" s="246" t="s">
        <v>60859</v>
      </c>
      <c r="AM15201" s="247">
        <v>223996</v>
      </c>
      <c r="AO15201" s="226" t="s">
        <v>50548</v>
      </c>
      <c r="AP15201" s="227">
        <v>15702</v>
      </c>
      <c r="AR15201" s="207" t="s">
        <v>28980</v>
      </c>
      <c r="AS15201" s="208">
        <v>12193.68</v>
      </c>
      <c r="AT15201" s="93"/>
      <c r="AU15201" s="93"/>
      <c r="AV15201" s="93"/>
    </row>
    <row r="15202" spans="35:48" x14ac:dyDescent="0.55000000000000004">
      <c r="AI15202" s="278" t="s">
        <v>26367</v>
      </c>
      <c r="AJ15202" s="279">
        <v>2492.7399999999998</v>
      </c>
      <c r="AL15202" s="246" t="s">
        <v>54122</v>
      </c>
      <c r="AM15202" s="247">
        <v>13727.52</v>
      </c>
      <c r="AO15202" s="226" t="s">
        <v>45837</v>
      </c>
      <c r="AP15202" s="227">
        <v>321400</v>
      </c>
      <c r="AR15202" s="207" t="s">
        <v>28981</v>
      </c>
      <c r="AS15202" s="208">
        <v>5242.6000000000004</v>
      </c>
      <c r="AT15202" s="93"/>
      <c r="AU15202" s="93"/>
      <c r="AV15202" s="93"/>
    </row>
    <row r="15203" spans="35:48" x14ac:dyDescent="0.55000000000000004">
      <c r="AI15203" s="278" t="s">
        <v>14148</v>
      </c>
      <c r="AJ15203" s="279">
        <v>40720.65</v>
      </c>
      <c r="AL15203" s="246" t="s">
        <v>60860</v>
      </c>
      <c r="AM15203" s="247">
        <v>9805.26</v>
      </c>
      <c r="AO15203" s="226" t="s">
        <v>45838</v>
      </c>
      <c r="AP15203" s="227">
        <v>17278</v>
      </c>
      <c r="AR15203" s="207" t="s">
        <v>28982</v>
      </c>
      <c r="AS15203" s="208">
        <v>4714.72</v>
      </c>
      <c r="AT15203" s="93"/>
      <c r="AU15203" s="93"/>
      <c r="AV15203" s="93"/>
    </row>
    <row r="15204" spans="35:48" x14ac:dyDescent="0.55000000000000004">
      <c r="AI15204" s="278" t="s">
        <v>14149</v>
      </c>
      <c r="AJ15204" s="279">
        <v>136179.97</v>
      </c>
      <c r="AL15204" s="246" t="s">
        <v>54123</v>
      </c>
      <c r="AM15204" s="247">
        <v>10000</v>
      </c>
      <c r="AO15204" s="226" t="s">
        <v>45839</v>
      </c>
      <c r="AP15204" s="227">
        <v>33675</v>
      </c>
      <c r="AR15204" s="207" t="s">
        <v>28983</v>
      </c>
      <c r="AS15204" s="208">
        <v>707.45</v>
      </c>
      <c r="AT15204" s="93"/>
      <c r="AU15204" s="93"/>
      <c r="AV15204" s="93"/>
    </row>
    <row r="15205" spans="35:48" x14ac:dyDescent="0.55000000000000004">
      <c r="AI15205" s="278" t="s">
        <v>14150</v>
      </c>
      <c r="AJ15205" s="279">
        <v>89566.01</v>
      </c>
      <c r="AL15205" s="246" t="s">
        <v>14505</v>
      </c>
      <c r="AM15205" s="247">
        <v>72.900000000000006</v>
      </c>
      <c r="AO15205" s="226" t="s">
        <v>45840</v>
      </c>
      <c r="AP15205" s="227">
        <v>2576.15</v>
      </c>
      <c r="AR15205" s="207" t="s">
        <v>28984</v>
      </c>
      <c r="AS15205" s="208">
        <v>1799.7</v>
      </c>
      <c r="AT15205" s="93"/>
      <c r="AU15205" s="93"/>
      <c r="AV15205" s="93"/>
    </row>
    <row r="15206" spans="35:48" x14ac:dyDescent="0.55000000000000004">
      <c r="AI15206" s="278" t="s">
        <v>26368</v>
      </c>
      <c r="AJ15206" s="279">
        <v>1936.72</v>
      </c>
      <c r="AL15206" s="246" t="s">
        <v>30306</v>
      </c>
      <c r="AM15206" s="247">
        <v>-72.900000000000006</v>
      </c>
      <c r="AO15206" s="226" t="s">
        <v>45841</v>
      </c>
      <c r="AP15206" s="227">
        <v>2640</v>
      </c>
      <c r="AR15206" s="207" t="s">
        <v>28985</v>
      </c>
      <c r="AS15206" s="208">
        <v>15575</v>
      </c>
      <c r="AT15206" s="93"/>
      <c r="AU15206" s="93"/>
      <c r="AV15206" s="93"/>
    </row>
    <row r="15207" spans="35:48" x14ac:dyDescent="0.55000000000000004">
      <c r="AI15207" s="278" t="s">
        <v>26369</v>
      </c>
      <c r="AJ15207" s="279">
        <v>12098.09</v>
      </c>
      <c r="AL15207" s="246" t="s">
        <v>54124</v>
      </c>
      <c r="AM15207" s="247">
        <v>300</v>
      </c>
      <c r="AO15207" s="226" t="s">
        <v>39604</v>
      </c>
      <c r="AP15207" s="227">
        <v>3250</v>
      </c>
      <c r="AR15207" s="207" t="s">
        <v>28986</v>
      </c>
      <c r="AS15207" s="208">
        <v>5295</v>
      </c>
      <c r="AT15207" s="93"/>
      <c r="AU15207" s="93"/>
      <c r="AV15207" s="93"/>
    </row>
    <row r="15208" spans="35:48" x14ac:dyDescent="0.55000000000000004">
      <c r="AI15208" s="278" t="s">
        <v>26370</v>
      </c>
      <c r="AJ15208" s="279">
        <v>13063.5</v>
      </c>
      <c r="AL15208" s="246" t="s">
        <v>54126</v>
      </c>
      <c r="AM15208" s="247">
        <v>1896.14</v>
      </c>
      <c r="AO15208" s="226" t="s">
        <v>39605</v>
      </c>
      <c r="AP15208" s="227">
        <v>5100</v>
      </c>
      <c r="AR15208" s="207" t="s">
        <v>28987</v>
      </c>
      <c r="AS15208" s="208">
        <v>135</v>
      </c>
      <c r="AT15208" s="93"/>
      <c r="AU15208" s="93"/>
      <c r="AV15208" s="93"/>
    </row>
    <row r="15209" spans="35:48" x14ac:dyDescent="0.55000000000000004">
      <c r="AI15209" s="278" t="s">
        <v>63520</v>
      </c>
      <c r="AJ15209" s="279">
        <v>105</v>
      </c>
      <c r="AL15209" s="246" t="s">
        <v>30308</v>
      </c>
      <c r="AM15209" s="247">
        <v>168.02</v>
      </c>
      <c r="AO15209" s="226" t="s">
        <v>45842</v>
      </c>
      <c r="AP15209" s="227">
        <v>5685</v>
      </c>
      <c r="AR15209" s="207" t="s">
        <v>28988</v>
      </c>
      <c r="AS15209" s="208">
        <v>15575</v>
      </c>
      <c r="AT15209" s="93"/>
      <c r="AU15209" s="93"/>
      <c r="AV15209" s="93"/>
    </row>
    <row r="15210" spans="35:48" x14ac:dyDescent="0.55000000000000004">
      <c r="AI15210" s="278" t="s">
        <v>26372</v>
      </c>
      <c r="AJ15210" s="279">
        <v>126105.71</v>
      </c>
      <c r="AL15210" s="246" t="s">
        <v>54127</v>
      </c>
      <c r="AM15210" s="247">
        <v>538.04999999999995</v>
      </c>
      <c r="AO15210" s="226" t="s">
        <v>45843</v>
      </c>
      <c r="AP15210" s="227">
        <v>2000</v>
      </c>
      <c r="AR15210" s="207" t="s">
        <v>28989</v>
      </c>
      <c r="AS15210" s="208">
        <v>5359.37</v>
      </c>
      <c r="AT15210" s="93"/>
      <c r="AU15210" s="93"/>
      <c r="AV15210" s="93"/>
    </row>
    <row r="15211" spans="35:48" x14ac:dyDescent="0.55000000000000004">
      <c r="AI15211" s="278" t="s">
        <v>26373</v>
      </c>
      <c r="AJ15211" s="279">
        <v>152824.84</v>
      </c>
      <c r="AL15211" s="246" t="s">
        <v>30310</v>
      </c>
      <c r="AM15211" s="247">
        <v>1330.95</v>
      </c>
      <c r="AO15211" s="226" t="s">
        <v>39606</v>
      </c>
      <c r="AP15211" s="227">
        <v>1226.68</v>
      </c>
      <c r="AR15211" s="207" t="s">
        <v>28990</v>
      </c>
      <c r="AS15211" s="208">
        <v>762.45</v>
      </c>
      <c r="AT15211" s="93"/>
      <c r="AU15211" s="93"/>
      <c r="AV15211" s="93"/>
    </row>
    <row r="15212" spans="35:48" x14ac:dyDescent="0.55000000000000004">
      <c r="AI15212" s="278" t="s">
        <v>26374</v>
      </c>
      <c r="AJ15212" s="279">
        <v>86364.51</v>
      </c>
      <c r="AL15212" s="246" t="s">
        <v>56709</v>
      </c>
      <c r="AM15212" s="247">
        <v>7621.64</v>
      </c>
      <c r="AO15212" s="226" t="s">
        <v>36840</v>
      </c>
      <c r="AP15212" s="227">
        <v>5332.08</v>
      </c>
      <c r="AR15212" s="207" t="s">
        <v>28991</v>
      </c>
      <c r="AS15212" s="208">
        <v>5100</v>
      </c>
      <c r="AT15212" s="93"/>
      <c r="AU15212" s="93"/>
      <c r="AV15212" s="93"/>
    </row>
    <row r="15213" spans="35:48" x14ac:dyDescent="0.55000000000000004">
      <c r="AI15213" s="278" t="s">
        <v>26376</v>
      </c>
      <c r="AJ15213" s="279">
        <v>80478.83</v>
      </c>
      <c r="AL15213" s="246" t="s">
        <v>30314</v>
      </c>
      <c r="AM15213" s="247">
        <v>4401.16</v>
      </c>
      <c r="AO15213" s="226" t="s">
        <v>36841</v>
      </c>
      <c r="AP15213" s="227">
        <v>2224.66</v>
      </c>
      <c r="AR15213" s="207" t="s">
        <v>28992</v>
      </c>
      <c r="AS15213" s="208">
        <v>3450</v>
      </c>
      <c r="AT15213" s="93"/>
      <c r="AU15213" s="93"/>
      <c r="AV15213" s="93"/>
    </row>
    <row r="15214" spans="35:48" x14ac:dyDescent="0.55000000000000004">
      <c r="AI15214" s="278" t="s">
        <v>48522</v>
      </c>
      <c r="AJ15214" s="279">
        <v>-44.83</v>
      </c>
      <c r="AL15214" s="246" t="s">
        <v>56710</v>
      </c>
      <c r="AM15214" s="247">
        <v>2338.0100000000002</v>
      </c>
      <c r="AO15214" s="226" t="s">
        <v>54073</v>
      </c>
      <c r="AP15214" s="227">
        <v>1820</v>
      </c>
      <c r="AR15214" s="207" t="s">
        <v>28993</v>
      </c>
      <c r="AS15214" s="208">
        <v>42434.65</v>
      </c>
      <c r="AT15214" s="93"/>
      <c r="AU15214" s="93"/>
      <c r="AV15214" s="93"/>
    </row>
    <row r="15215" spans="35:48" x14ac:dyDescent="0.55000000000000004">
      <c r="AI15215" s="278" t="s">
        <v>58086</v>
      </c>
      <c r="AJ15215" s="279">
        <v>47452.51</v>
      </c>
      <c r="AL15215" s="246" t="s">
        <v>57970</v>
      </c>
      <c r="AM15215" s="247">
        <v>-3.46</v>
      </c>
      <c r="AO15215" s="226" t="s">
        <v>45844</v>
      </c>
      <c r="AP15215" s="227">
        <v>14472.83</v>
      </c>
      <c r="AR15215" s="207" t="s">
        <v>28994</v>
      </c>
      <c r="AS15215" s="208">
        <v>22080.98</v>
      </c>
      <c r="AT15215" s="93"/>
      <c r="AU15215" s="93"/>
      <c r="AV15215" s="93"/>
    </row>
    <row r="15216" spans="35:48" x14ac:dyDescent="0.55000000000000004">
      <c r="AI15216" s="278" t="s">
        <v>26467</v>
      </c>
      <c r="AJ15216" s="279">
        <v>85228.32</v>
      </c>
      <c r="AL15216" s="246" t="s">
        <v>59289</v>
      </c>
      <c r="AM15216" s="247">
        <v>19502</v>
      </c>
      <c r="AO15216" s="226" t="s">
        <v>45845</v>
      </c>
      <c r="AP15216" s="227">
        <v>1107.17</v>
      </c>
      <c r="AR15216" s="207" t="s">
        <v>28995</v>
      </c>
      <c r="AS15216" s="208">
        <v>5357.72</v>
      </c>
      <c r="AT15216" s="93"/>
      <c r="AU15216" s="93"/>
      <c r="AV15216" s="93"/>
    </row>
    <row r="15217" spans="35:48" x14ac:dyDescent="0.55000000000000004">
      <c r="AI15217" s="278" t="s">
        <v>34056</v>
      </c>
      <c r="AJ15217" s="279">
        <v>83078.460000000006</v>
      </c>
      <c r="AL15217" s="246" t="s">
        <v>30319</v>
      </c>
      <c r="AM15217" s="247">
        <v>12543.72</v>
      </c>
      <c r="AO15217" s="226" t="s">
        <v>43101</v>
      </c>
      <c r="AP15217" s="227">
        <v>3372445.91</v>
      </c>
      <c r="AR15217" s="207" t="s">
        <v>28996</v>
      </c>
      <c r="AS15217" s="208">
        <v>4355</v>
      </c>
      <c r="AT15217" s="93"/>
      <c r="AU15217" s="93"/>
      <c r="AV15217" s="93"/>
    </row>
    <row r="15218" spans="35:48" x14ac:dyDescent="0.55000000000000004">
      <c r="AI15218" s="278" t="s">
        <v>26468</v>
      </c>
      <c r="AJ15218" s="279">
        <v>67408.25</v>
      </c>
      <c r="AL15218" s="246" t="s">
        <v>58722</v>
      </c>
      <c r="AM15218" s="247">
        <v>306246.59000000003</v>
      </c>
      <c r="AO15218" s="226" t="s">
        <v>43102</v>
      </c>
      <c r="AP15218" s="227">
        <v>256825.09</v>
      </c>
      <c r="AR15218" s="207" t="s">
        <v>28997</v>
      </c>
      <c r="AS15218" s="208">
        <v>333.15</v>
      </c>
      <c r="AT15218" s="93"/>
      <c r="AU15218" s="93"/>
      <c r="AV15218" s="93"/>
    </row>
    <row r="15219" spans="35:48" x14ac:dyDescent="0.55000000000000004">
      <c r="AI15219" s="278" t="s">
        <v>26469</v>
      </c>
      <c r="AJ15219" s="279">
        <v>1482030.65</v>
      </c>
      <c r="AL15219" s="246" t="s">
        <v>30320</v>
      </c>
      <c r="AM15219" s="247">
        <v>79681.33</v>
      </c>
      <c r="AO15219" s="226" t="s">
        <v>29832</v>
      </c>
      <c r="AP15219" s="227">
        <v>18456.27</v>
      </c>
      <c r="AR15219" s="207" t="s">
        <v>28998</v>
      </c>
      <c r="AS15219" s="208">
        <v>14740.85</v>
      </c>
      <c r="AT15219" s="93"/>
      <c r="AU15219" s="93"/>
      <c r="AV15219" s="93"/>
    </row>
    <row r="15220" spans="35:48" x14ac:dyDescent="0.55000000000000004">
      <c r="AI15220" s="278" t="s">
        <v>36657</v>
      </c>
      <c r="AJ15220" s="279">
        <v>1632.57</v>
      </c>
      <c r="AL15220" s="246" t="s">
        <v>43134</v>
      </c>
      <c r="AM15220" s="247">
        <v>-8652.6299999999992</v>
      </c>
      <c r="AO15220" s="226" t="s">
        <v>36842</v>
      </c>
      <c r="AP15220" s="227">
        <v>46275</v>
      </c>
      <c r="AR15220" s="207" t="s">
        <v>28999</v>
      </c>
      <c r="AS15220" s="208">
        <v>42292</v>
      </c>
      <c r="AT15220" s="93"/>
      <c r="AU15220" s="93"/>
      <c r="AV15220" s="93"/>
    </row>
    <row r="15221" spans="35:48" x14ac:dyDescent="0.55000000000000004">
      <c r="AI15221" s="278" t="s">
        <v>26471</v>
      </c>
      <c r="AJ15221" s="279">
        <v>229908.34</v>
      </c>
      <c r="AL15221" s="246" t="s">
        <v>50566</v>
      </c>
      <c r="AM15221" s="247">
        <v>11695</v>
      </c>
      <c r="AO15221" s="226" t="s">
        <v>29833</v>
      </c>
      <c r="AP15221" s="227">
        <v>17970.580000000002</v>
      </c>
      <c r="AR15221" s="207" t="s">
        <v>29000</v>
      </c>
      <c r="AS15221" s="208">
        <v>31858</v>
      </c>
      <c r="AT15221" s="93"/>
      <c r="AU15221" s="93"/>
      <c r="AV15221" s="93"/>
    </row>
    <row r="15222" spans="35:48" x14ac:dyDescent="0.55000000000000004">
      <c r="AI15222" s="278" t="s">
        <v>26474</v>
      </c>
      <c r="AJ15222" s="279">
        <v>52283</v>
      </c>
      <c r="AL15222" s="246" t="s">
        <v>57971</v>
      </c>
      <c r="AM15222" s="247">
        <v>8.35</v>
      </c>
      <c r="AO15222" s="226" t="s">
        <v>29835</v>
      </c>
      <c r="AP15222" s="227">
        <v>6326.53</v>
      </c>
      <c r="AR15222" s="207" t="s">
        <v>29001</v>
      </c>
      <c r="AS15222" s="208">
        <v>5309</v>
      </c>
      <c r="AT15222" s="93"/>
      <c r="AU15222" s="93"/>
      <c r="AV15222" s="93"/>
    </row>
    <row r="15223" spans="35:48" x14ac:dyDescent="0.55000000000000004">
      <c r="AI15223" s="278" t="s">
        <v>39429</v>
      </c>
      <c r="AJ15223" s="279">
        <v>41585.69</v>
      </c>
      <c r="AL15223" s="246" t="s">
        <v>43136</v>
      </c>
      <c r="AM15223" s="247">
        <v>0.64</v>
      </c>
      <c r="AO15223" s="226" t="s">
        <v>29836</v>
      </c>
      <c r="AP15223" s="227">
        <v>17180.009999999998</v>
      </c>
      <c r="AR15223" s="207" t="s">
        <v>29002</v>
      </c>
      <c r="AS15223" s="208">
        <v>34901</v>
      </c>
      <c r="AT15223" s="93"/>
      <c r="AU15223" s="93"/>
      <c r="AV15223" s="93"/>
    </row>
    <row r="15224" spans="35:48" x14ac:dyDescent="0.55000000000000004">
      <c r="AI15224" s="278" t="s">
        <v>26475</v>
      </c>
      <c r="AJ15224" s="279">
        <v>872335.1</v>
      </c>
      <c r="AL15224" s="246" t="s">
        <v>54133</v>
      </c>
      <c r="AM15224" s="247">
        <v>1091.29</v>
      </c>
      <c r="AO15224" s="226" t="s">
        <v>29838</v>
      </c>
      <c r="AP15224" s="227">
        <v>794128.28</v>
      </c>
      <c r="AR15224" s="207" t="s">
        <v>29003</v>
      </c>
      <c r="AS15224" s="208">
        <v>74276</v>
      </c>
      <c r="AT15224" s="93"/>
      <c r="AU15224" s="93"/>
      <c r="AV15224" s="93"/>
    </row>
    <row r="15225" spans="35:48" x14ac:dyDescent="0.55000000000000004">
      <c r="AI15225" s="278" t="s">
        <v>47582</v>
      </c>
      <c r="AJ15225" s="279">
        <v>26779.26</v>
      </c>
      <c r="AL15225" s="246" t="s">
        <v>63835</v>
      </c>
      <c r="AM15225" s="247">
        <v>9427.5</v>
      </c>
      <c r="AO15225" s="226" t="s">
        <v>29839</v>
      </c>
      <c r="AP15225" s="227">
        <v>124.88</v>
      </c>
      <c r="AR15225" s="207" t="s">
        <v>29004</v>
      </c>
      <c r="AS15225" s="208">
        <v>89845.72</v>
      </c>
      <c r="AT15225" s="93"/>
      <c r="AU15225" s="93"/>
      <c r="AV15225" s="93"/>
    </row>
    <row r="15226" spans="35:48" x14ac:dyDescent="0.55000000000000004">
      <c r="AI15226" s="278" t="s">
        <v>26476</v>
      </c>
      <c r="AJ15226" s="279">
        <v>136123.82</v>
      </c>
      <c r="AL15226" s="246" t="s">
        <v>54134</v>
      </c>
      <c r="AM15226" s="247">
        <v>804.69</v>
      </c>
      <c r="AO15226" s="226" t="s">
        <v>29840</v>
      </c>
      <c r="AP15226" s="227">
        <v>1027.95</v>
      </c>
      <c r="AR15226" s="207" t="s">
        <v>29005</v>
      </c>
      <c r="AS15226" s="208">
        <v>4355</v>
      </c>
      <c r="AT15226" s="93"/>
      <c r="AU15226" s="93"/>
      <c r="AV15226" s="93"/>
    </row>
    <row r="15227" spans="35:48" x14ac:dyDescent="0.55000000000000004">
      <c r="AI15227" s="278" t="s">
        <v>26478</v>
      </c>
      <c r="AJ15227" s="279">
        <v>25676.74</v>
      </c>
      <c r="AL15227" s="246" t="s">
        <v>54135</v>
      </c>
      <c r="AM15227" s="247">
        <v>2058.4899999999998</v>
      </c>
      <c r="AO15227" s="226" t="s">
        <v>14454</v>
      </c>
      <c r="AP15227" s="227">
        <v>64619.05</v>
      </c>
      <c r="AR15227" s="207" t="s">
        <v>29006</v>
      </c>
      <c r="AS15227" s="208">
        <v>333.15</v>
      </c>
      <c r="AT15227" s="93"/>
      <c r="AU15227" s="93"/>
      <c r="AV15227" s="93"/>
    </row>
    <row r="15228" spans="35:48" x14ac:dyDescent="0.55000000000000004">
      <c r="AI15228" s="278" t="s">
        <v>26479</v>
      </c>
      <c r="AJ15228" s="279">
        <v>85689.48</v>
      </c>
      <c r="AL15228" s="246" t="s">
        <v>65075</v>
      </c>
      <c r="AM15228" s="247">
        <v>2500</v>
      </c>
      <c r="AO15228" s="226" t="s">
        <v>29841</v>
      </c>
      <c r="AP15228" s="227">
        <v>5312.56</v>
      </c>
      <c r="AR15228" s="207" t="s">
        <v>29007</v>
      </c>
      <c r="AS15228" s="208">
        <v>74276</v>
      </c>
      <c r="AT15228" s="93"/>
      <c r="AU15228" s="93"/>
      <c r="AV15228" s="93"/>
    </row>
    <row r="15229" spans="35:48" x14ac:dyDescent="0.55000000000000004">
      <c r="AI15229" s="278" t="s">
        <v>26480</v>
      </c>
      <c r="AJ15229" s="279">
        <v>58193.9</v>
      </c>
      <c r="AL15229" s="246" t="s">
        <v>54137</v>
      </c>
      <c r="AM15229" s="247">
        <v>11986.52</v>
      </c>
      <c r="AO15229" s="226" t="s">
        <v>29844</v>
      </c>
      <c r="AP15229" s="227">
        <v>-106376.29</v>
      </c>
      <c r="AR15229" s="207" t="s">
        <v>29008</v>
      </c>
      <c r="AS15229" s="208">
        <v>91933.85</v>
      </c>
      <c r="AT15229" s="93"/>
      <c r="AU15229" s="93"/>
      <c r="AV15229" s="93"/>
    </row>
    <row r="15230" spans="35:48" x14ac:dyDescent="0.55000000000000004">
      <c r="AI15230" s="278" t="s">
        <v>58087</v>
      </c>
      <c r="AJ15230" s="279">
        <v>18068.2</v>
      </c>
      <c r="AL15230" s="246" t="s">
        <v>58723</v>
      </c>
      <c r="AM15230" s="247">
        <v>691.91</v>
      </c>
      <c r="AO15230" s="226" t="s">
        <v>45846</v>
      </c>
      <c r="AP15230" s="227">
        <v>2282.13</v>
      </c>
      <c r="AR15230" s="207" t="s">
        <v>29009</v>
      </c>
      <c r="AS15230" s="208">
        <v>37167</v>
      </c>
      <c r="AT15230" s="93"/>
      <c r="AU15230" s="93"/>
      <c r="AV15230" s="93"/>
    </row>
    <row r="15231" spans="35:48" x14ac:dyDescent="0.55000000000000004">
      <c r="AI15231" s="278" t="s">
        <v>58784</v>
      </c>
      <c r="AJ15231" s="279">
        <v>234</v>
      </c>
      <c r="AL15231" s="246" t="s">
        <v>54138</v>
      </c>
      <c r="AM15231" s="247">
        <v>74101.62</v>
      </c>
      <c r="AO15231" s="226" t="s">
        <v>29845</v>
      </c>
      <c r="AP15231" s="227">
        <v>128498.27</v>
      </c>
      <c r="AR15231" s="207" t="s">
        <v>29010</v>
      </c>
      <c r="AS15231" s="208">
        <v>89845.72</v>
      </c>
      <c r="AT15231" s="93"/>
      <c r="AU15231" s="93"/>
      <c r="AV15231" s="93"/>
    </row>
    <row r="15232" spans="35:48" x14ac:dyDescent="0.55000000000000004">
      <c r="AI15232" s="278" t="s">
        <v>40885</v>
      </c>
      <c r="AJ15232" s="279">
        <v>7781.6</v>
      </c>
      <c r="AL15232" s="246" t="s">
        <v>56711</v>
      </c>
      <c r="AM15232" s="247">
        <v>4794</v>
      </c>
      <c r="AO15232" s="226" t="s">
        <v>35815</v>
      </c>
      <c r="AP15232" s="227">
        <v>4675</v>
      </c>
      <c r="AR15232" s="207" t="s">
        <v>29011</v>
      </c>
      <c r="AS15232" s="208">
        <v>2500</v>
      </c>
      <c r="AT15232" s="93"/>
      <c r="AU15232" s="93"/>
      <c r="AV15232" s="93"/>
    </row>
    <row r="15233" spans="35:48" x14ac:dyDescent="0.55000000000000004">
      <c r="AI15233" s="278" t="s">
        <v>26481</v>
      </c>
      <c r="AJ15233" s="279">
        <v>10616.37</v>
      </c>
      <c r="AL15233" s="246" t="s">
        <v>57972</v>
      </c>
      <c r="AM15233" s="247">
        <v>-58.66</v>
      </c>
      <c r="AO15233" s="226" t="s">
        <v>34303</v>
      </c>
      <c r="AP15233" s="227">
        <v>7496.99</v>
      </c>
      <c r="AR15233" s="207" t="s">
        <v>29012</v>
      </c>
      <c r="AS15233" s="208">
        <v>46797.64</v>
      </c>
      <c r="AT15233" s="93"/>
      <c r="AU15233" s="93"/>
      <c r="AV15233" s="93"/>
    </row>
    <row r="15234" spans="35:48" x14ac:dyDescent="0.55000000000000004">
      <c r="AI15234" s="278" t="s">
        <v>56854</v>
      </c>
      <c r="AJ15234" s="279">
        <v>35583.96</v>
      </c>
      <c r="AL15234" s="246" t="s">
        <v>56712</v>
      </c>
      <c r="AM15234" s="247">
        <v>2274.02</v>
      </c>
      <c r="AO15234" s="226" t="s">
        <v>34304</v>
      </c>
      <c r="AP15234" s="227">
        <v>573.54</v>
      </c>
      <c r="AR15234" s="207" t="s">
        <v>29013</v>
      </c>
      <c r="AS15234" s="208">
        <v>23238</v>
      </c>
      <c r="AT15234" s="93"/>
      <c r="AU15234" s="93"/>
      <c r="AV15234" s="93"/>
    </row>
    <row r="15235" spans="35:48" x14ac:dyDescent="0.55000000000000004">
      <c r="AI15235" s="278" t="s">
        <v>26486</v>
      </c>
      <c r="AJ15235" s="279">
        <v>3729.64</v>
      </c>
      <c r="AL15235" s="246" t="s">
        <v>54139</v>
      </c>
      <c r="AM15235" s="247">
        <v>19262.5</v>
      </c>
      <c r="AO15235" s="226" t="s">
        <v>34305</v>
      </c>
      <c r="AP15235" s="227">
        <v>1625.35</v>
      </c>
      <c r="AR15235" s="207" t="s">
        <v>29014</v>
      </c>
      <c r="AS15235" s="208">
        <v>4772</v>
      </c>
      <c r="AT15235" s="93"/>
      <c r="AU15235" s="93"/>
      <c r="AV15235" s="93"/>
    </row>
    <row r="15236" spans="35:48" x14ac:dyDescent="0.55000000000000004">
      <c r="AI15236" s="278" t="s">
        <v>26487</v>
      </c>
      <c r="AJ15236" s="279">
        <v>8257.56</v>
      </c>
      <c r="AL15236" s="246" t="s">
        <v>54140</v>
      </c>
      <c r="AM15236" s="247">
        <v>1647.53</v>
      </c>
      <c r="AO15236" s="226" t="s">
        <v>45847</v>
      </c>
      <c r="AP15236" s="227">
        <v>664.04</v>
      </c>
      <c r="AR15236" s="207" t="s">
        <v>29015</v>
      </c>
      <c r="AS15236" s="208">
        <v>7652</v>
      </c>
      <c r="AT15236" s="93"/>
      <c r="AU15236" s="93"/>
      <c r="AV15236" s="93"/>
    </row>
    <row r="15237" spans="35:48" x14ac:dyDescent="0.55000000000000004">
      <c r="AI15237" s="278" t="s">
        <v>35536</v>
      </c>
      <c r="AJ15237" s="279">
        <v>7080</v>
      </c>
      <c r="AL15237" s="246" t="s">
        <v>54141</v>
      </c>
      <c r="AM15237" s="247">
        <v>5206.33</v>
      </c>
      <c r="AO15237" s="226" t="s">
        <v>35816</v>
      </c>
      <c r="AP15237" s="227">
        <v>2638.41</v>
      </c>
      <c r="AR15237" s="207" t="s">
        <v>29016</v>
      </c>
      <c r="AS15237" s="208">
        <v>5041</v>
      </c>
      <c r="AT15237" s="93"/>
      <c r="AU15237" s="93"/>
      <c r="AV15237" s="93"/>
    </row>
    <row r="15238" spans="35:48" x14ac:dyDescent="0.55000000000000004">
      <c r="AI15238" s="278" t="s">
        <v>26488</v>
      </c>
      <c r="AJ15238" s="279">
        <v>5268.14</v>
      </c>
      <c r="AL15238" s="246" t="s">
        <v>65076</v>
      </c>
      <c r="AM15238" s="247">
        <v>6000</v>
      </c>
      <c r="AO15238" s="226" t="s">
        <v>36843</v>
      </c>
      <c r="AP15238" s="227">
        <v>1936.45</v>
      </c>
      <c r="AR15238" s="207" t="s">
        <v>29017</v>
      </c>
      <c r="AS15238" s="208">
        <v>7376</v>
      </c>
      <c r="AT15238" s="93"/>
      <c r="AU15238" s="93"/>
      <c r="AV15238" s="93"/>
    </row>
    <row r="15239" spans="35:48" x14ac:dyDescent="0.55000000000000004">
      <c r="AI15239" s="278" t="s">
        <v>26489</v>
      </c>
      <c r="AJ15239" s="279">
        <v>241300.01</v>
      </c>
      <c r="AL15239" s="246" t="s">
        <v>55544</v>
      </c>
      <c r="AM15239" s="247">
        <v>5110</v>
      </c>
      <c r="AO15239" s="226" t="s">
        <v>39608</v>
      </c>
      <c r="AP15239" s="227">
        <v>23118.720000000001</v>
      </c>
      <c r="AR15239" s="207" t="s">
        <v>29018</v>
      </c>
      <c r="AS15239" s="208">
        <v>10285.82</v>
      </c>
      <c r="AT15239" s="93"/>
      <c r="AU15239" s="93"/>
      <c r="AV15239" s="93"/>
    </row>
    <row r="15240" spans="35:48" x14ac:dyDescent="0.55000000000000004">
      <c r="AI15240" s="278" t="s">
        <v>26490</v>
      </c>
      <c r="AJ15240" s="279">
        <v>774344.59</v>
      </c>
      <c r="AL15240" s="246" t="s">
        <v>54142</v>
      </c>
      <c r="AM15240" s="247">
        <v>8990.92</v>
      </c>
      <c r="AO15240" s="226" t="s">
        <v>48357</v>
      </c>
      <c r="AP15240" s="227">
        <v>2640</v>
      </c>
      <c r="AR15240" s="207" t="s">
        <v>29019</v>
      </c>
      <c r="AS15240" s="208">
        <v>10742.63</v>
      </c>
      <c r="AT15240" s="93"/>
      <c r="AU15240" s="93"/>
      <c r="AV15240" s="93"/>
    </row>
    <row r="15241" spans="35:48" x14ac:dyDescent="0.55000000000000004">
      <c r="AI15241" s="278" t="s">
        <v>26491</v>
      </c>
      <c r="AJ15241" s="279">
        <v>475738.96</v>
      </c>
      <c r="AL15241" s="246" t="s">
        <v>58724</v>
      </c>
      <c r="AM15241" s="247">
        <v>522.01</v>
      </c>
      <c r="AO15241" s="226" t="s">
        <v>29848</v>
      </c>
      <c r="AP15241" s="227">
        <v>44236.17</v>
      </c>
      <c r="AR15241" s="207" t="s">
        <v>29020</v>
      </c>
      <c r="AS15241" s="208">
        <v>3000</v>
      </c>
      <c r="AT15241" s="93"/>
      <c r="AU15241" s="93"/>
      <c r="AV15241" s="93"/>
    </row>
    <row r="15242" spans="35:48" x14ac:dyDescent="0.55000000000000004">
      <c r="AI15242" s="278" t="s">
        <v>26492</v>
      </c>
      <c r="AJ15242" s="279">
        <v>2344165.73</v>
      </c>
      <c r="AL15242" s="246" t="s">
        <v>56713</v>
      </c>
      <c r="AM15242" s="247">
        <v>23636.43</v>
      </c>
      <c r="AO15242" s="226" t="s">
        <v>29849</v>
      </c>
      <c r="AP15242" s="227">
        <v>3494.4</v>
      </c>
      <c r="AR15242" s="207" t="s">
        <v>29021</v>
      </c>
      <c r="AS15242" s="208">
        <v>4560.0200000000004</v>
      </c>
      <c r="AT15242" s="93"/>
      <c r="AU15242" s="93"/>
      <c r="AV15242" s="93"/>
    </row>
    <row r="15243" spans="35:48" x14ac:dyDescent="0.55000000000000004">
      <c r="AI15243" s="278" t="s">
        <v>35538</v>
      </c>
      <c r="AJ15243" s="279">
        <v>499737.46</v>
      </c>
      <c r="AL15243" s="246" t="s">
        <v>65077</v>
      </c>
      <c r="AM15243" s="247">
        <v>5600</v>
      </c>
      <c r="AO15243" s="226" t="s">
        <v>29850</v>
      </c>
      <c r="AP15243" s="227">
        <v>3827</v>
      </c>
      <c r="AR15243" s="207" t="s">
        <v>29022</v>
      </c>
      <c r="AS15243" s="208">
        <v>11402.35</v>
      </c>
      <c r="AT15243" s="93"/>
      <c r="AU15243" s="93"/>
      <c r="AV15243" s="93"/>
    </row>
    <row r="15244" spans="35:48" x14ac:dyDescent="0.55000000000000004">
      <c r="AI15244" s="278" t="s">
        <v>70151</v>
      </c>
      <c r="AJ15244" s="279">
        <v>60</v>
      </c>
      <c r="AL15244" s="246" t="s">
        <v>56714</v>
      </c>
      <c r="AM15244" s="247">
        <v>2354.5</v>
      </c>
      <c r="AO15244" s="226" t="s">
        <v>29851</v>
      </c>
      <c r="AP15244" s="227">
        <v>11318.87</v>
      </c>
      <c r="AR15244" s="207" t="s">
        <v>29023</v>
      </c>
      <c r="AS15244" s="208">
        <v>24585</v>
      </c>
      <c r="AT15244" s="93"/>
      <c r="AU15244" s="93"/>
      <c r="AV15244" s="93"/>
    </row>
    <row r="15245" spans="35:48" x14ac:dyDescent="0.55000000000000004">
      <c r="AI15245" s="278" t="s">
        <v>62389</v>
      </c>
      <c r="AJ15245" s="279">
        <v>228</v>
      </c>
      <c r="AL15245" s="246" t="s">
        <v>61647</v>
      </c>
      <c r="AM15245" s="247">
        <v>3240.93</v>
      </c>
      <c r="AO15245" s="226" t="s">
        <v>29852</v>
      </c>
      <c r="AP15245" s="227">
        <v>4640.2700000000004</v>
      </c>
      <c r="AR15245" s="207" t="s">
        <v>29024</v>
      </c>
      <c r="AS15245" s="208">
        <v>8569</v>
      </c>
      <c r="AT15245" s="93"/>
      <c r="AU15245" s="93"/>
      <c r="AV15245" s="93"/>
    </row>
    <row r="15246" spans="35:48" x14ac:dyDescent="0.55000000000000004">
      <c r="AI15246" s="278" t="s">
        <v>35540</v>
      </c>
      <c r="AJ15246" s="279">
        <v>1041348.92</v>
      </c>
      <c r="AL15246" s="246" t="s">
        <v>58725</v>
      </c>
      <c r="AM15246" s="247">
        <v>25626.07</v>
      </c>
      <c r="AO15246" s="226" t="s">
        <v>29854</v>
      </c>
      <c r="AP15246" s="227">
        <v>1245.98</v>
      </c>
      <c r="AR15246" s="207" t="s">
        <v>29025</v>
      </c>
      <c r="AS15246" s="208">
        <v>4271</v>
      </c>
      <c r="AT15246" s="93"/>
      <c r="AU15246" s="93"/>
      <c r="AV15246" s="93"/>
    </row>
    <row r="15247" spans="35:48" x14ac:dyDescent="0.55000000000000004">
      <c r="AI15247" s="278" t="s">
        <v>26494</v>
      </c>
      <c r="AJ15247" s="279">
        <v>401.49</v>
      </c>
      <c r="AL15247" s="246" t="s">
        <v>62329</v>
      </c>
      <c r="AM15247" s="247">
        <v>26140</v>
      </c>
      <c r="AO15247" s="226" t="s">
        <v>29862</v>
      </c>
      <c r="AP15247" s="227">
        <v>120033.3</v>
      </c>
      <c r="AR15247" s="207" t="s">
        <v>29026</v>
      </c>
      <c r="AS15247" s="208">
        <v>5795.45</v>
      </c>
      <c r="AT15247" s="93"/>
      <c r="AU15247" s="93"/>
      <c r="AV15247" s="93"/>
    </row>
    <row r="15248" spans="35:48" x14ac:dyDescent="0.55000000000000004">
      <c r="AI15248" s="278" t="s">
        <v>54528</v>
      </c>
      <c r="AJ15248" s="279">
        <v>10230.040000000001</v>
      </c>
      <c r="AL15248" s="246" t="s">
        <v>56715</v>
      </c>
      <c r="AM15248" s="247">
        <v>170518.78</v>
      </c>
      <c r="AO15248" s="226" t="s">
        <v>29863</v>
      </c>
      <c r="AP15248" s="227">
        <v>72.760000000000005</v>
      </c>
      <c r="AR15248" s="207" t="s">
        <v>29027</v>
      </c>
      <c r="AS15248" s="208">
        <v>443.36</v>
      </c>
      <c r="AT15248" s="93"/>
      <c r="AU15248" s="93"/>
      <c r="AV15248" s="93"/>
    </row>
    <row r="15249" spans="35:48" x14ac:dyDescent="0.55000000000000004">
      <c r="AI15249" s="278" t="s">
        <v>58785</v>
      </c>
      <c r="AJ15249" s="279">
        <v>14725</v>
      </c>
      <c r="AL15249" s="246" t="s">
        <v>56716</v>
      </c>
      <c r="AM15249" s="247">
        <v>50600</v>
      </c>
      <c r="AO15249" s="226" t="s">
        <v>29864</v>
      </c>
      <c r="AP15249" s="227">
        <v>453.34</v>
      </c>
      <c r="AR15249" s="207" t="s">
        <v>29028</v>
      </c>
      <c r="AS15249" s="208">
        <v>9840</v>
      </c>
      <c r="AT15249" s="93"/>
      <c r="AU15249" s="93"/>
      <c r="AV15249" s="93"/>
    </row>
    <row r="15250" spans="35:48" x14ac:dyDescent="0.55000000000000004">
      <c r="AI15250" s="278" t="s">
        <v>54530</v>
      </c>
      <c r="AJ15250" s="279">
        <v>913584.25</v>
      </c>
      <c r="AL15250" s="246" t="s">
        <v>35859</v>
      </c>
      <c r="AM15250" s="247">
        <v>87508.43</v>
      </c>
      <c r="AO15250" s="226" t="s">
        <v>43103</v>
      </c>
      <c r="AP15250" s="227">
        <v>3679.22</v>
      </c>
      <c r="AR15250" s="207" t="s">
        <v>29029</v>
      </c>
      <c r="AS15250" s="208">
        <v>8537.89</v>
      </c>
      <c r="AT15250" s="93"/>
      <c r="AU15250" s="93"/>
      <c r="AV15250" s="93"/>
    </row>
    <row r="15251" spans="35:48" x14ac:dyDescent="0.55000000000000004">
      <c r="AI15251" s="278" t="s">
        <v>26498</v>
      </c>
      <c r="AJ15251" s="279">
        <v>87829.65</v>
      </c>
      <c r="AL15251" s="246" t="s">
        <v>56717</v>
      </c>
      <c r="AM15251" s="247">
        <v>60508.45</v>
      </c>
      <c r="AO15251" s="226" t="s">
        <v>40687</v>
      </c>
      <c r="AP15251" s="227">
        <v>-168.8</v>
      </c>
      <c r="AR15251" s="207" t="s">
        <v>29030</v>
      </c>
      <c r="AS15251" s="208">
        <v>620.23</v>
      </c>
      <c r="AT15251" s="93"/>
      <c r="AU15251" s="93"/>
      <c r="AV15251" s="93"/>
    </row>
    <row r="15252" spans="35:48" x14ac:dyDescent="0.55000000000000004">
      <c r="AI15252" s="278" t="s">
        <v>26499</v>
      </c>
      <c r="AJ15252" s="279">
        <v>298871.34000000003</v>
      </c>
      <c r="AL15252" s="246" t="s">
        <v>56718</v>
      </c>
      <c r="AM15252" s="247">
        <v>210187.79</v>
      </c>
      <c r="AO15252" s="226" t="s">
        <v>36844</v>
      </c>
      <c r="AP15252" s="227">
        <v>13520.94</v>
      </c>
      <c r="AR15252" s="207" t="s">
        <v>29031</v>
      </c>
      <c r="AS15252" s="208">
        <v>5795.45</v>
      </c>
      <c r="AT15252" s="93"/>
      <c r="AU15252" s="93"/>
      <c r="AV15252" s="93"/>
    </row>
    <row r="15253" spans="35:48" x14ac:dyDescent="0.55000000000000004">
      <c r="AI15253" s="278" t="s">
        <v>26500</v>
      </c>
      <c r="AJ15253" s="279">
        <v>106245.3</v>
      </c>
      <c r="AL15253" s="246" t="s">
        <v>62330</v>
      </c>
      <c r="AM15253" s="247">
        <v>11706.25</v>
      </c>
      <c r="AO15253" s="226" t="s">
        <v>29865</v>
      </c>
      <c r="AP15253" s="227">
        <v>1534785.72</v>
      </c>
      <c r="AR15253" s="207" t="s">
        <v>29032</v>
      </c>
      <c r="AS15253" s="208">
        <v>8537.89</v>
      </c>
      <c r="AT15253" s="93"/>
      <c r="AU15253" s="93"/>
      <c r="AV15253" s="93"/>
    </row>
    <row r="15254" spans="35:48" x14ac:dyDescent="0.55000000000000004">
      <c r="AI15254" s="278" t="s">
        <v>46157</v>
      </c>
      <c r="AJ15254" s="279">
        <v>750</v>
      </c>
      <c r="AL15254" s="246" t="s">
        <v>55545</v>
      </c>
      <c r="AM15254" s="247">
        <v>51321</v>
      </c>
      <c r="AO15254" s="226" t="s">
        <v>48358</v>
      </c>
      <c r="AP15254" s="227">
        <v>1791.6</v>
      </c>
      <c r="AR15254" s="207" t="s">
        <v>29033</v>
      </c>
      <c r="AS15254" s="208">
        <v>1063.5899999999999</v>
      </c>
      <c r="AT15254" s="93"/>
      <c r="AU15254" s="93"/>
      <c r="AV15254" s="93"/>
    </row>
    <row r="15255" spans="35:48" x14ac:dyDescent="0.55000000000000004">
      <c r="AI15255" s="278" t="s">
        <v>26504</v>
      </c>
      <c r="AJ15255" s="279">
        <v>3222.27</v>
      </c>
      <c r="AL15255" s="246" t="s">
        <v>57973</v>
      </c>
      <c r="AM15255" s="247">
        <v>5884.66</v>
      </c>
      <c r="AO15255" s="226" t="s">
        <v>35817</v>
      </c>
      <c r="AP15255" s="227">
        <v>117644.01</v>
      </c>
      <c r="AR15255" s="207" t="s">
        <v>29034</v>
      </c>
      <c r="AS15255" s="208">
        <v>14881</v>
      </c>
      <c r="AT15255" s="93"/>
      <c r="AU15255" s="93"/>
      <c r="AV15255" s="93"/>
    </row>
    <row r="15256" spans="35:48" x14ac:dyDescent="0.55000000000000004">
      <c r="AI15256" s="278" t="s">
        <v>26505</v>
      </c>
      <c r="AJ15256" s="279">
        <v>693089.3</v>
      </c>
      <c r="AL15256" s="246" t="s">
        <v>54143</v>
      </c>
      <c r="AM15256" s="247">
        <v>13309.29</v>
      </c>
      <c r="AO15256" s="226" t="s">
        <v>35818</v>
      </c>
      <c r="AP15256" s="227">
        <v>94521.64</v>
      </c>
      <c r="AR15256" s="207" t="s">
        <v>29035</v>
      </c>
      <c r="AS15256" s="208">
        <v>2500</v>
      </c>
      <c r="AT15256" s="93"/>
      <c r="AU15256" s="93"/>
      <c r="AV15256" s="93"/>
    </row>
    <row r="15257" spans="35:48" x14ac:dyDescent="0.55000000000000004">
      <c r="AI15257" s="278" t="s">
        <v>26506</v>
      </c>
      <c r="AJ15257" s="279">
        <v>219204.49</v>
      </c>
      <c r="AL15257" s="246" t="s">
        <v>43138</v>
      </c>
      <c r="AM15257" s="247">
        <v>1950</v>
      </c>
      <c r="AO15257" s="226" t="s">
        <v>29866</v>
      </c>
      <c r="AP15257" s="227">
        <v>473998.24</v>
      </c>
      <c r="AR15257" s="207" t="s">
        <v>29036</v>
      </c>
      <c r="AS15257" s="208">
        <v>7376</v>
      </c>
      <c r="AT15257" s="93"/>
      <c r="AU15257" s="93"/>
      <c r="AV15257" s="93"/>
    </row>
    <row r="15258" spans="35:48" x14ac:dyDescent="0.55000000000000004">
      <c r="AI15258" s="278" t="s">
        <v>48524</v>
      </c>
      <c r="AJ15258" s="279">
        <v>-67404.27</v>
      </c>
      <c r="AL15258" s="246" t="s">
        <v>54144</v>
      </c>
      <c r="AM15258" s="247">
        <v>46055.99</v>
      </c>
      <c r="AO15258" s="226" t="s">
        <v>40688</v>
      </c>
      <c r="AP15258" s="227">
        <v>17321.25</v>
      </c>
      <c r="AR15258" s="207" t="s">
        <v>29037</v>
      </c>
      <c r="AS15258" s="208">
        <v>67826.09</v>
      </c>
      <c r="AT15258" s="93"/>
      <c r="AU15258" s="93"/>
      <c r="AV15258" s="93"/>
    </row>
    <row r="15259" spans="35:48" x14ac:dyDescent="0.55000000000000004">
      <c r="AI15259" s="278" t="s">
        <v>69476</v>
      </c>
      <c r="AJ15259" s="279">
        <v>171448.81</v>
      </c>
      <c r="AL15259" s="246" t="s">
        <v>56719</v>
      </c>
      <c r="AM15259" s="247">
        <v>2602.2399999999998</v>
      </c>
      <c r="AO15259" s="226" t="s">
        <v>40689</v>
      </c>
      <c r="AP15259" s="227">
        <v>109794.24000000001</v>
      </c>
      <c r="AR15259" s="207" t="s">
        <v>29038</v>
      </c>
      <c r="AS15259" s="208">
        <v>15840</v>
      </c>
      <c r="AT15259" s="93"/>
      <c r="AU15259" s="93"/>
      <c r="AV15259" s="93"/>
    </row>
    <row r="15260" spans="35:48" x14ac:dyDescent="0.55000000000000004">
      <c r="AI15260" s="278" t="s">
        <v>69477</v>
      </c>
      <c r="AJ15260" s="279">
        <v>65901.22</v>
      </c>
      <c r="AL15260" s="246" t="s">
        <v>65078</v>
      </c>
      <c r="AM15260" s="247">
        <v>3681.9</v>
      </c>
      <c r="AO15260" s="226" t="s">
        <v>40690</v>
      </c>
      <c r="AP15260" s="227">
        <v>6093.7</v>
      </c>
      <c r="AR15260" s="207" t="s">
        <v>29039</v>
      </c>
      <c r="AS15260" s="208">
        <v>4560.0200000000004</v>
      </c>
      <c r="AT15260" s="93"/>
      <c r="AU15260" s="93"/>
      <c r="AV15260" s="93"/>
    </row>
    <row r="15261" spans="35:48" x14ac:dyDescent="0.55000000000000004">
      <c r="AI15261" s="278" t="s">
        <v>26568</v>
      </c>
      <c r="AJ15261" s="279">
        <v>82477.38</v>
      </c>
      <c r="AL15261" s="246" t="s">
        <v>57974</v>
      </c>
      <c r="AM15261" s="247">
        <v>13984.5</v>
      </c>
      <c r="AO15261" s="226" t="s">
        <v>29867</v>
      </c>
      <c r="AP15261" s="227">
        <v>200313</v>
      </c>
      <c r="AR15261" s="207" t="s">
        <v>29040</v>
      </c>
      <c r="AS15261" s="208">
        <v>71649.350000000006</v>
      </c>
      <c r="AT15261" s="93"/>
      <c r="AU15261" s="93"/>
      <c r="AV15261" s="93"/>
    </row>
    <row r="15262" spans="35:48" x14ac:dyDescent="0.55000000000000004">
      <c r="AI15262" s="278" t="s">
        <v>26569</v>
      </c>
      <c r="AJ15262" s="279">
        <v>758.93</v>
      </c>
      <c r="AL15262" s="246" t="s">
        <v>54145</v>
      </c>
      <c r="AM15262" s="247">
        <v>98160.3</v>
      </c>
      <c r="AO15262" s="226" t="s">
        <v>40691</v>
      </c>
      <c r="AP15262" s="227">
        <v>1767.94</v>
      </c>
      <c r="AR15262" s="207" t="s">
        <v>29041</v>
      </c>
      <c r="AS15262" s="208">
        <v>2045</v>
      </c>
      <c r="AT15262" s="93"/>
      <c r="AU15262" s="93"/>
      <c r="AV15262" s="93"/>
    </row>
    <row r="15263" spans="35:48" x14ac:dyDescent="0.55000000000000004">
      <c r="AI15263" s="278" t="s">
        <v>26571</v>
      </c>
      <c r="AJ15263" s="279">
        <v>400</v>
      </c>
      <c r="AL15263" s="246" t="s">
        <v>35860</v>
      </c>
      <c r="AM15263" s="247">
        <v>62626.55</v>
      </c>
      <c r="AO15263" s="226" t="s">
        <v>40692</v>
      </c>
      <c r="AP15263" s="227">
        <v>520.28</v>
      </c>
      <c r="AR15263" s="207" t="s">
        <v>29042</v>
      </c>
      <c r="AS15263" s="208">
        <v>1084</v>
      </c>
      <c r="AT15263" s="93"/>
      <c r="AU15263" s="93"/>
      <c r="AV15263" s="93"/>
    </row>
    <row r="15264" spans="35:48" x14ac:dyDescent="0.55000000000000004">
      <c r="AI15264" s="278" t="s">
        <v>69478</v>
      </c>
      <c r="AJ15264" s="279">
        <v>200.56</v>
      </c>
      <c r="AL15264" s="246" t="s">
        <v>35861</v>
      </c>
      <c r="AM15264" s="247">
        <v>166218.9</v>
      </c>
      <c r="AO15264" s="226" t="s">
        <v>29868</v>
      </c>
      <c r="AP15264" s="227">
        <v>131374.59</v>
      </c>
      <c r="AR15264" s="207" t="s">
        <v>29043</v>
      </c>
      <c r="AS15264" s="208">
        <v>5328.9</v>
      </c>
      <c r="AT15264" s="93"/>
      <c r="AU15264" s="93"/>
      <c r="AV15264" s="93"/>
    </row>
    <row r="15265" spans="35:48" x14ac:dyDescent="0.55000000000000004">
      <c r="AI15265" s="278" t="s">
        <v>26572</v>
      </c>
      <c r="AJ15265" s="279">
        <v>188.74</v>
      </c>
      <c r="AL15265" s="246" t="s">
        <v>35862</v>
      </c>
      <c r="AM15265" s="247">
        <v>77914.89</v>
      </c>
      <c r="AO15265" s="226" t="s">
        <v>35819</v>
      </c>
      <c r="AP15265" s="227">
        <v>1076756.8400000001</v>
      </c>
      <c r="AR15265" s="207" t="s">
        <v>29044</v>
      </c>
      <c r="AS15265" s="208">
        <v>1806</v>
      </c>
      <c r="AT15265" s="93"/>
      <c r="AU15265" s="93"/>
      <c r="AV15265" s="93"/>
    </row>
    <row r="15266" spans="35:48" x14ac:dyDescent="0.55000000000000004">
      <c r="AI15266" s="278" t="s">
        <v>35545</v>
      </c>
      <c r="AJ15266" s="279">
        <v>176704.35</v>
      </c>
      <c r="AL15266" s="246" t="s">
        <v>59290</v>
      </c>
      <c r="AM15266" s="247">
        <v>6305</v>
      </c>
      <c r="AO15266" s="226" t="s">
        <v>35820</v>
      </c>
      <c r="AP15266" s="227">
        <v>17377.11</v>
      </c>
      <c r="AR15266" s="207" t="s">
        <v>29045</v>
      </c>
      <c r="AS15266" s="208">
        <v>2964</v>
      </c>
      <c r="AT15266" s="93"/>
      <c r="AU15266" s="93"/>
      <c r="AV15266" s="93"/>
    </row>
    <row r="15267" spans="35:48" x14ac:dyDescent="0.55000000000000004">
      <c r="AI15267" s="278" t="s">
        <v>49407</v>
      </c>
      <c r="AJ15267" s="279">
        <v>35625.97</v>
      </c>
      <c r="AL15267" s="246" t="s">
        <v>40709</v>
      </c>
      <c r="AM15267" s="247">
        <v>281236.78000000003</v>
      </c>
      <c r="AO15267" s="226" t="s">
        <v>40693</v>
      </c>
      <c r="AP15267" s="227">
        <v>2475065.13</v>
      </c>
      <c r="AR15267" s="207" t="s">
        <v>29046</v>
      </c>
      <c r="AS15267" s="208">
        <v>1416.25</v>
      </c>
      <c r="AT15267" s="93"/>
      <c r="AU15267" s="93"/>
      <c r="AV15267" s="93"/>
    </row>
    <row r="15268" spans="35:48" x14ac:dyDescent="0.55000000000000004">
      <c r="AI15268" s="278" t="s">
        <v>26573</v>
      </c>
      <c r="AJ15268" s="279">
        <v>34626.239999999998</v>
      </c>
      <c r="AL15268" s="246" t="s">
        <v>56720</v>
      </c>
      <c r="AM15268" s="247">
        <v>173</v>
      </c>
      <c r="AO15268" s="226" t="s">
        <v>36845</v>
      </c>
      <c r="AP15268" s="227">
        <v>314378.40999999997</v>
      </c>
      <c r="AR15268" s="207" t="s">
        <v>29047</v>
      </c>
      <c r="AS15268" s="208">
        <v>5114</v>
      </c>
      <c r="AT15268" s="93"/>
      <c r="AU15268" s="93"/>
      <c r="AV15268" s="93"/>
    </row>
    <row r="15269" spans="35:48" x14ac:dyDescent="0.55000000000000004">
      <c r="AI15269" s="278" t="s">
        <v>58088</v>
      </c>
      <c r="AJ15269" s="279">
        <v>5895.5</v>
      </c>
      <c r="AL15269" s="246" t="s">
        <v>47384</v>
      </c>
      <c r="AM15269" s="247">
        <v>310184.67</v>
      </c>
      <c r="AO15269" s="226" t="s">
        <v>49243</v>
      </c>
      <c r="AP15269" s="227">
        <v>66.25</v>
      </c>
      <c r="AR15269" s="207" t="s">
        <v>29048</v>
      </c>
      <c r="AS15269" s="208">
        <v>3999</v>
      </c>
      <c r="AT15269" s="93"/>
      <c r="AU15269" s="93"/>
      <c r="AV15269" s="93"/>
    </row>
    <row r="15270" spans="35:48" x14ac:dyDescent="0.55000000000000004">
      <c r="AI15270" s="278" t="s">
        <v>26576</v>
      </c>
      <c r="AJ15270" s="279">
        <v>16717.28</v>
      </c>
      <c r="AL15270" s="246" t="s">
        <v>58726</v>
      </c>
      <c r="AM15270" s="247">
        <v>188794.64</v>
      </c>
      <c r="AO15270" s="226" t="s">
        <v>29869</v>
      </c>
      <c r="AP15270" s="227">
        <v>502608.6</v>
      </c>
      <c r="AR15270" s="207" t="s">
        <v>29049</v>
      </c>
      <c r="AS15270" s="208">
        <v>2045</v>
      </c>
      <c r="AT15270" s="93"/>
      <c r="AU15270" s="93"/>
      <c r="AV15270" s="93"/>
    </row>
    <row r="15271" spans="35:48" x14ac:dyDescent="0.55000000000000004">
      <c r="AI15271" s="278" t="s">
        <v>26578</v>
      </c>
      <c r="AJ15271" s="279">
        <v>96300</v>
      </c>
      <c r="AL15271" s="246" t="s">
        <v>35863</v>
      </c>
      <c r="AM15271" s="247">
        <v>680766.12</v>
      </c>
      <c r="AO15271" s="226" t="s">
        <v>35821</v>
      </c>
      <c r="AP15271" s="227">
        <v>619710.47</v>
      </c>
      <c r="AR15271" s="207" t="s">
        <v>29050</v>
      </c>
      <c r="AS15271" s="208">
        <v>6198</v>
      </c>
      <c r="AT15271" s="93"/>
      <c r="AU15271" s="93"/>
      <c r="AV15271" s="93"/>
    </row>
    <row r="15272" spans="35:48" x14ac:dyDescent="0.55000000000000004">
      <c r="AI15272" s="278" t="s">
        <v>40887</v>
      </c>
      <c r="AJ15272" s="279">
        <v>23608.720000000001</v>
      </c>
      <c r="AL15272" s="246" t="s">
        <v>56721</v>
      </c>
      <c r="AM15272" s="247">
        <v>27810.93</v>
      </c>
      <c r="AO15272" s="226" t="s">
        <v>35822</v>
      </c>
      <c r="AP15272" s="227">
        <v>30776.95</v>
      </c>
      <c r="AR15272" s="207" t="s">
        <v>29051</v>
      </c>
      <c r="AS15272" s="208">
        <v>5415.25</v>
      </c>
      <c r="AT15272" s="93"/>
      <c r="AU15272" s="93"/>
      <c r="AV15272" s="93"/>
    </row>
    <row r="15273" spans="35:48" x14ac:dyDescent="0.55000000000000004">
      <c r="AI15273" s="278" t="s">
        <v>34059</v>
      </c>
      <c r="AJ15273" s="279">
        <v>1048.32</v>
      </c>
      <c r="AL15273" s="246" t="s">
        <v>48384</v>
      </c>
      <c r="AM15273" s="247">
        <v>112868.13</v>
      </c>
      <c r="AO15273" s="226" t="s">
        <v>34306</v>
      </c>
      <c r="AP15273" s="227">
        <v>1007565.83</v>
      </c>
      <c r="AR15273" s="207" t="s">
        <v>29052</v>
      </c>
      <c r="AS15273" s="208">
        <v>10098.9</v>
      </c>
      <c r="AT15273" s="93"/>
      <c r="AU15273" s="93"/>
      <c r="AV15273" s="93"/>
    </row>
    <row r="15274" spans="35:48" x14ac:dyDescent="0.55000000000000004">
      <c r="AI15274" s="278" t="s">
        <v>26579</v>
      </c>
      <c r="AJ15274" s="279">
        <v>2000</v>
      </c>
      <c r="AL15274" s="246" t="s">
        <v>56722</v>
      </c>
      <c r="AM15274" s="247">
        <v>9795.3700000000008</v>
      </c>
      <c r="AO15274" s="226" t="s">
        <v>43104</v>
      </c>
      <c r="AP15274" s="227">
        <v>29338.07</v>
      </c>
      <c r="AR15274" s="207" t="s">
        <v>29053</v>
      </c>
      <c r="AS15274" s="208">
        <v>16930</v>
      </c>
      <c r="AT15274" s="93"/>
      <c r="AU15274" s="93"/>
      <c r="AV15274" s="93"/>
    </row>
    <row r="15275" spans="35:48" x14ac:dyDescent="0.55000000000000004">
      <c r="AI15275" s="278" t="s">
        <v>26580</v>
      </c>
      <c r="AJ15275" s="279">
        <v>128352.43</v>
      </c>
      <c r="AL15275" s="246" t="s">
        <v>40710</v>
      </c>
      <c r="AM15275" s="247">
        <v>170922.78</v>
      </c>
      <c r="AO15275" s="226" t="s">
        <v>49244</v>
      </c>
      <c r="AP15275" s="227">
        <v>1500</v>
      </c>
      <c r="AR15275" s="207" t="s">
        <v>29054</v>
      </c>
      <c r="AS15275" s="208">
        <v>10152.459999999999</v>
      </c>
      <c r="AT15275" s="93"/>
      <c r="AU15275" s="93"/>
      <c r="AV15275" s="93"/>
    </row>
    <row r="15276" spans="35:48" x14ac:dyDescent="0.55000000000000004">
      <c r="AI15276" s="278" t="s">
        <v>69479</v>
      </c>
      <c r="AJ15276" s="279">
        <v>2000</v>
      </c>
      <c r="AL15276" s="246" t="s">
        <v>57975</v>
      </c>
      <c r="AM15276" s="247">
        <v>-14737.89</v>
      </c>
      <c r="AO15276" s="226" t="s">
        <v>54074</v>
      </c>
      <c r="AP15276" s="227">
        <v>7281</v>
      </c>
      <c r="AR15276" s="207" t="s">
        <v>29055</v>
      </c>
      <c r="AS15276" s="208">
        <v>206.54</v>
      </c>
      <c r="AT15276" s="93"/>
      <c r="AU15276" s="93"/>
      <c r="AV15276" s="93"/>
    </row>
    <row r="15277" spans="35:48" x14ac:dyDescent="0.55000000000000004">
      <c r="AI15277" s="278" t="s">
        <v>48525</v>
      </c>
      <c r="AJ15277" s="279">
        <v>12779.15</v>
      </c>
      <c r="AL15277" s="246" t="s">
        <v>63459</v>
      </c>
      <c r="AM15277" s="247">
        <v>849.16</v>
      </c>
      <c r="AO15277" s="226" t="s">
        <v>29870</v>
      </c>
      <c r="AP15277" s="227">
        <v>268990.33</v>
      </c>
      <c r="AR15277" s="207" t="s">
        <v>29056</v>
      </c>
      <c r="AS15277" s="208">
        <v>7288</v>
      </c>
      <c r="AT15277" s="93"/>
      <c r="AU15277" s="93"/>
      <c r="AV15277" s="93"/>
    </row>
    <row r="15278" spans="35:48" x14ac:dyDescent="0.55000000000000004">
      <c r="AI15278" s="278" t="s">
        <v>70152</v>
      </c>
      <c r="AJ15278" s="279">
        <v>1317.39</v>
      </c>
      <c r="AL15278" s="246" t="s">
        <v>63460</v>
      </c>
      <c r="AM15278" s="247">
        <v>64.95</v>
      </c>
      <c r="AO15278" s="226" t="s">
        <v>35823</v>
      </c>
      <c r="AP15278" s="227">
        <v>2872693.55</v>
      </c>
      <c r="AR15278" s="207" t="s">
        <v>29057</v>
      </c>
      <c r="AS15278" s="208">
        <v>12000</v>
      </c>
      <c r="AT15278" s="93"/>
      <c r="AU15278" s="93"/>
      <c r="AV15278" s="93"/>
    </row>
    <row r="15279" spans="35:48" x14ac:dyDescent="0.55000000000000004">
      <c r="AI15279" s="278" t="s">
        <v>26581</v>
      </c>
      <c r="AJ15279" s="279">
        <v>50714.67</v>
      </c>
      <c r="AL15279" s="246" t="s">
        <v>63461</v>
      </c>
      <c r="AM15279" s="247">
        <v>208.04</v>
      </c>
      <c r="AO15279" s="226" t="s">
        <v>43105</v>
      </c>
      <c r="AP15279" s="227">
        <v>165796.99</v>
      </c>
      <c r="AR15279" s="207" t="s">
        <v>29058</v>
      </c>
      <c r="AS15279" s="208">
        <v>3592</v>
      </c>
      <c r="AT15279" s="93"/>
      <c r="AU15279" s="93"/>
      <c r="AV15279" s="93"/>
    </row>
    <row r="15280" spans="35:48" x14ac:dyDescent="0.55000000000000004">
      <c r="AI15280" s="278" t="s">
        <v>26582</v>
      </c>
      <c r="AJ15280" s="279">
        <v>95796.97</v>
      </c>
      <c r="AL15280" s="246" t="s">
        <v>49259</v>
      </c>
      <c r="AM15280" s="247">
        <v>3860.34</v>
      </c>
      <c r="AO15280" s="226" t="s">
        <v>35824</v>
      </c>
      <c r="AP15280" s="227">
        <v>745552.44</v>
      </c>
      <c r="AR15280" s="207" t="s">
        <v>29059</v>
      </c>
      <c r="AS15280" s="208">
        <v>1082</v>
      </c>
      <c r="AT15280" s="93"/>
      <c r="AU15280" s="93"/>
      <c r="AV15280" s="93"/>
    </row>
    <row r="15281" spans="35:48" x14ac:dyDescent="0.55000000000000004">
      <c r="AI15281" s="278" t="s">
        <v>26583</v>
      </c>
      <c r="AJ15281" s="279">
        <v>36963.5</v>
      </c>
      <c r="AL15281" s="246" t="s">
        <v>65079</v>
      </c>
      <c r="AM15281" s="247">
        <v>1000</v>
      </c>
      <c r="AO15281" s="226" t="s">
        <v>29871</v>
      </c>
      <c r="AP15281" s="227">
        <v>330384.62</v>
      </c>
      <c r="AR15281" s="207" t="s">
        <v>29060</v>
      </c>
      <c r="AS15281" s="208">
        <v>10818</v>
      </c>
      <c r="AT15281" s="93"/>
      <c r="AU15281" s="93"/>
      <c r="AV15281" s="93"/>
    </row>
    <row r="15282" spans="35:48" x14ac:dyDescent="0.55000000000000004">
      <c r="AI15282" s="278" t="s">
        <v>26584</v>
      </c>
      <c r="AJ15282" s="279">
        <v>31442.37</v>
      </c>
      <c r="AL15282" s="246" t="s">
        <v>54146</v>
      </c>
      <c r="AM15282" s="247">
        <v>819.86</v>
      </c>
      <c r="AO15282" s="226" t="s">
        <v>45848</v>
      </c>
      <c r="AP15282" s="227">
        <v>17650.939999999999</v>
      </c>
      <c r="AR15282" s="207" t="s">
        <v>29061</v>
      </c>
      <c r="AS15282" s="208">
        <v>1803</v>
      </c>
      <c r="AT15282" s="93"/>
      <c r="AU15282" s="93"/>
      <c r="AV15282" s="93"/>
    </row>
    <row r="15283" spans="35:48" x14ac:dyDescent="0.55000000000000004">
      <c r="AI15283" s="278" t="s">
        <v>26585</v>
      </c>
      <c r="AJ15283" s="279">
        <v>188620.03</v>
      </c>
      <c r="AL15283" s="246" t="s">
        <v>54147</v>
      </c>
      <c r="AM15283" s="247">
        <v>1500.17</v>
      </c>
      <c r="AO15283" s="226" t="s">
        <v>43106</v>
      </c>
      <c r="AP15283" s="227">
        <v>3247553.53</v>
      </c>
      <c r="AR15283" s="207" t="s">
        <v>29062</v>
      </c>
      <c r="AS15283" s="208">
        <v>3805</v>
      </c>
      <c r="AT15283" s="93"/>
      <c r="AU15283" s="93"/>
      <c r="AV15283" s="93"/>
    </row>
    <row r="15284" spans="35:48" x14ac:dyDescent="0.55000000000000004">
      <c r="AI15284" s="278" t="s">
        <v>69480</v>
      </c>
      <c r="AJ15284" s="279">
        <v>6300</v>
      </c>
      <c r="AL15284" s="246" t="s">
        <v>57976</v>
      </c>
      <c r="AM15284" s="247">
        <v>-17.73</v>
      </c>
      <c r="AO15284" s="226" t="s">
        <v>36846</v>
      </c>
      <c r="AP15284" s="227">
        <v>126473.77</v>
      </c>
      <c r="AR15284" s="207" t="s">
        <v>29063</v>
      </c>
      <c r="AS15284" s="208">
        <v>5021</v>
      </c>
      <c r="AT15284" s="93"/>
      <c r="AU15284" s="93"/>
      <c r="AV15284" s="93"/>
    </row>
    <row r="15285" spans="35:48" x14ac:dyDescent="0.55000000000000004">
      <c r="AI15285" s="278" t="s">
        <v>54531</v>
      </c>
      <c r="AJ15285" s="279">
        <v>17343.560000000001</v>
      </c>
      <c r="AL15285" s="246" t="s">
        <v>62331</v>
      </c>
      <c r="AM15285" s="247">
        <v>1521.48</v>
      </c>
      <c r="AO15285" s="226" t="s">
        <v>48359</v>
      </c>
      <c r="AP15285" s="227">
        <v>1762.97</v>
      </c>
      <c r="AR15285" s="207" t="s">
        <v>29064</v>
      </c>
      <c r="AS15285" s="208">
        <v>7548</v>
      </c>
      <c r="AT15285" s="93"/>
      <c r="AU15285" s="93"/>
      <c r="AV15285" s="93"/>
    </row>
    <row r="15286" spans="35:48" x14ac:dyDescent="0.55000000000000004">
      <c r="AI15286" s="278" t="s">
        <v>26586</v>
      </c>
      <c r="AJ15286" s="279">
        <v>797.3</v>
      </c>
      <c r="AL15286" s="246" t="s">
        <v>62332</v>
      </c>
      <c r="AM15286" s="247">
        <v>116.43</v>
      </c>
      <c r="AO15286" s="226" t="s">
        <v>48360</v>
      </c>
      <c r="AP15286" s="227">
        <v>115622</v>
      </c>
      <c r="AR15286" s="207" t="s">
        <v>29065</v>
      </c>
      <c r="AS15286" s="208">
        <v>2000</v>
      </c>
      <c r="AT15286" s="93"/>
      <c r="AU15286" s="93"/>
      <c r="AV15286" s="93"/>
    </row>
    <row r="15287" spans="35:48" x14ac:dyDescent="0.55000000000000004">
      <c r="AI15287" s="278" t="s">
        <v>56855</v>
      </c>
      <c r="AJ15287" s="279">
        <v>545.87</v>
      </c>
      <c r="AL15287" s="246" t="s">
        <v>62333</v>
      </c>
      <c r="AM15287" s="247">
        <v>372.78</v>
      </c>
      <c r="AO15287" s="226" t="s">
        <v>43107</v>
      </c>
      <c r="AP15287" s="227">
        <v>98630</v>
      </c>
      <c r="AR15287" s="207" t="s">
        <v>29066</v>
      </c>
      <c r="AS15287" s="208">
        <v>5104</v>
      </c>
      <c r="AT15287" s="93"/>
      <c r="AU15287" s="93"/>
      <c r="AV15287" s="93"/>
    </row>
    <row r="15288" spans="35:48" x14ac:dyDescent="0.55000000000000004">
      <c r="AI15288" s="278" t="s">
        <v>54532</v>
      </c>
      <c r="AJ15288" s="279">
        <v>5441.15</v>
      </c>
      <c r="AL15288" s="246" t="s">
        <v>47385</v>
      </c>
      <c r="AM15288" s="247">
        <v>2960.26</v>
      </c>
      <c r="AO15288" s="226" t="s">
        <v>43108</v>
      </c>
      <c r="AP15288" s="227">
        <v>7545.25</v>
      </c>
      <c r="AR15288" s="207" t="s">
        <v>29067</v>
      </c>
      <c r="AS15288" s="208">
        <v>1327</v>
      </c>
      <c r="AT15288" s="93"/>
      <c r="AU15288" s="93"/>
      <c r="AV15288" s="93"/>
    </row>
    <row r="15289" spans="35:48" x14ac:dyDescent="0.55000000000000004">
      <c r="AI15289" s="278" t="s">
        <v>55651</v>
      </c>
      <c r="AJ15289" s="279">
        <v>43553.87</v>
      </c>
      <c r="AL15289" s="246" t="s">
        <v>54148</v>
      </c>
      <c r="AM15289" s="247">
        <v>576.79</v>
      </c>
      <c r="AO15289" s="226" t="s">
        <v>43109</v>
      </c>
      <c r="AP15289" s="227">
        <v>19362.75</v>
      </c>
      <c r="AR15289" s="207" t="s">
        <v>29068</v>
      </c>
      <c r="AS15289" s="208">
        <v>42500</v>
      </c>
      <c r="AT15289" s="93"/>
      <c r="AU15289" s="93"/>
      <c r="AV15289" s="93"/>
    </row>
    <row r="15290" spans="35:48" x14ac:dyDescent="0.55000000000000004">
      <c r="AI15290" s="278" t="s">
        <v>70950</v>
      </c>
      <c r="AJ15290" s="279">
        <v>27202</v>
      </c>
      <c r="AL15290" s="246" t="s">
        <v>61128</v>
      </c>
      <c r="AM15290" s="247">
        <v>2550</v>
      </c>
      <c r="AO15290" s="226" t="s">
        <v>48361</v>
      </c>
      <c r="AP15290" s="227">
        <v>28993.78</v>
      </c>
      <c r="AR15290" s="207" t="s">
        <v>29069</v>
      </c>
      <c r="AS15290" s="208">
        <v>12500</v>
      </c>
      <c r="AT15290" s="93"/>
      <c r="AU15290" s="93"/>
      <c r="AV15290" s="93"/>
    </row>
    <row r="15291" spans="35:48" x14ac:dyDescent="0.55000000000000004">
      <c r="AI15291" s="278" t="s">
        <v>70951</v>
      </c>
      <c r="AJ15291" s="279">
        <v>284</v>
      </c>
      <c r="AL15291" s="246" t="s">
        <v>49260</v>
      </c>
      <c r="AM15291" s="247">
        <v>87455.86</v>
      </c>
      <c r="AO15291" s="226" t="s">
        <v>54075</v>
      </c>
      <c r="AP15291" s="227">
        <v>13555.02</v>
      </c>
      <c r="AR15291" s="207" t="s">
        <v>29070</v>
      </c>
      <c r="AS15291" s="208">
        <v>5000</v>
      </c>
      <c r="AT15291" s="93"/>
      <c r="AU15291" s="93"/>
      <c r="AV15291" s="93"/>
    </row>
    <row r="15292" spans="35:48" x14ac:dyDescent="0.55000000000000004">
      <c r="AI15292" s="278" t="s">
        <v>54533</v>
      </c>
      <c r="AJ15292" s="279">
        <v>244855.04000000001</v>
      </c>
      <c r="AL15292" s="246" t="s">
        <v>60861</v>
      </c>
      <c r="AM15292" s="247">
        <v>35983.97</v>
      </c>
      <c r="AO15292" s="226" t="s">
        <v>54076</v>
      </c>
      <c r="AP15292" s="227">
        <v>1036.96</v>
      </c>
      <c r="AR15292" s="207" t="s">
        <v>29071</v>
      </c>
      <c r="AS15292" s="208">
        <v>14417</v>
      </c>
      <c r="AT15292" s="93"/>
      <c r="AU15292" s="93"/>
      <c r="AV15292" s="93"/>
    </row>
    <row r="15293" spans="35:48" x14ac:dyDescent="0.55000000000000004">
      <c r="AI15293" s="278" t="s">
        <v>26589</v>
      </c>
      <c r="AJ15293" s="279">
        <v>507290.25</v>
      </c>
      <c r="AL15293" s="246" t="s">
        <v>62334</v>
      </c>
      <c r="AM15293" s="247">
        <v>4200</v>
      </c>
      <c r="AO15293" s="226" t="s">
        <v>54077</v>
      </c>
      <c r="AP15293" s="227">
        <v>3266.76</v>
      </c>
      <c r="AR15293" s="207" t="s">
        <v>29072</v>
      </c>
      <c r="AS15293" s="208">
        <v>7208</v>
      </c>
      <c r="AT15293" s="93"/>
      <c r="AU15293" s="93"/>
      <c r="AV15293" s="93"/>
    </row>
    <row r="15294" spans="35:48" x14ac:dyDescent="0.55000000000000004">
      <c r="AI15294" s="278" t="s">
        <v>26590</v>
      </c>
      <c r="AJ15294" s="279">
        <v>121007</v>
      </c>
      <c r="AL15294" s="246" t="s">
        <v>54149</v>
      </c>
      <c r="AM15294" s="247">
        <v>7373.25</v>
      </c>
      <c r="AO15294" s="226" t="s">
        <v>54078</v>
      </c>
      <c r="AP15294" s="227">
        <v>37881.449999999997</v>
      </c>
      <c r="AR15294" s="207" t="s">
        <v>29073</v>
      </c>
      <c r="AS15294" s="208">
        <v>16930</v>
      </c>
      <c r="AT15294" s="93"/>
      <c r="AU15294" s="93"/>
      <c r="AV15294" s="93"/>
    </row>
    <row r="15295" spans="35:48" x14ac:dyDescent="0.55000000000000004">
      <c r="AI15295" s="278" t="s">
        <v>49408</v>
      </c>
      <c r="AJ15295" s="279">
        <v>19654.59</v>
      </c>
      <c r="AL15295" s="246" t="s">
        <v>62852</v>
      </c>
      <c r="AM15295" s="247">
        <v>5871.3</v>
      </c>
      <c r="AO15295" s="226" t="s">
        <v>45849</v>
      </c>
      <c r="AP15295" s="227">
        <v>39976.04</v>
      </c>
      <c r="AR15295" s="207" t="s">
        <v>14403</v>
      </c>
      <c r="AS15295" s="208">
        <v>10152.459999999999</v>
      </c>
      <c r="AT15295" s="93"/>
      <c r="AU15295" s="93"/>
      <c r="AV15295" s="93"/>
    </row>
    <row r="15296" spans="35:48" x14ac:dyDescent="0.55000000000000004">
      <c r="AI15296" s="278" t="s">
        <v>26591</v>
      </c>
      <c r="AJ15296" s="279">
        <v>153649.16</v>
      </c>
      <c r="AL15296" s="246" t="s">
        <v>49262</v>
      </c>
      <c r="AM15296" s="247">
        <v>10381.93</v>
      </c>
      <c r="AO15296" s="226" t="s">
        <v>45850</v>
      </c>
      <c r="AP15296" s="227">
        <v>4584058.3899999997</v>
      </c>
      <c r="AR15296" s="207" t="s">
        <v>14406</v>
      </c>
      <c r="AS15296" s="208">
        <v>206.54</v>
      </c>
      <c r="AT15296" s="93"/>
      <c r="AU15296" s="93"/>
      <c r="AV15296" s="93"/>
    </row>
    <row r="15297" spans="35:48" x14ac:dyDescent="0.55000000000000004">
      <c r="AI15297" s="278" t="s">
        <v>32675</v>
      </c>
      <c r="AJ15297" s="279">
        <v>11110.25</v>
      </c>
      <c r="AL15297" s="246" t="s">
        <v>49263</v>
      </c>
      <c r="AM15297" s="247">
        <v>31980.33</v>
      </c>
      <c r="AO15297" s="226" t="s">
        <v>50549</v>
      </c>
      <c r="AP15297" s="227">
        <v>131.25</v>
      </c>
      <c r="AR15297" s="207" t="s">
        <v>29074</v>
      </c>
      <c r="AS15297" s="208">
        <v>67717</v>
      </c>
      <c r="AT15297" s="93"/>
      <c r="AU15297" s="93"/>
      <c r="AV15297" s="93"/>
    </row>
    <row r="15298" spans="35:48" x14ac:dyDescent="0.55000000000000004">
      <c r="AI15298" s="278" t="s">
        <v>14154</v>
      </c>
      <c r="AJ15298" s="279">
        <v>550003.30000000005</v>
      </c>
      <c r="AL15298" s="246" t="s">
        <v>49264</v>
      </c>
      <c r="AM15298" s="247">
        <v>22524.12</v>
      </c>
      <c r="AO15298" s="226" t="s">
        <v>45851</v>
      </c>
      <c r="AP15298" s="227">
        <v>351658.87</v>
      </c>
      <c r="AR15298" s="207" t="s">
        <v>29075</v>
      </c>
      <c r="AS15298" s="208">
        <v>7288</v>
      </c>
      <c r="AT15298" s="93"/>
      <c r="AU15298" s="93"/>
      <c r="AV15298" s="93"/>
    </row>
    <row r="15299" spans="35:48" x14ac:dyDescent="0.55000000000000004">
      <c r="AI15299" s="278" t="s">
        <v>26592</v>
      </c>
      <c r="AJ15299" s="279">
        <v>-40504.74</v>
      </c>
      <c r="AL15299" s="246" t="s">
        <v>54150</v>
      </c>
      <c r="AM15299" s="247">
        <v>6033.2</v>
      </c>
      <c r="AO15299" s="226" t="s">
        <v>45852</v>
      </c>
      <c r="AP15299" s="227">
        <v>969588.68</v>
      </c>
      <c r="AR15299" s="207" t="s">
        <v>29076</v>
      </c>
      <c r="AS15299" s="208">
        <v>12500</v>
      </c>
      <c r="AT15299" s="93"/>
      <c r="AU15299" s="93"/>
      <c r="AV15299" s="93"/>
    </row>
    <row r="15300" spans="35:48" x14ac:dyDescent="0.55000000000000004">
      <c r="AI15300" s="278" t="s">
        <v>49409</v>
      </c>
      <c r="AJ15300" s="279">
        <v>1626672.5</v>
      </c>
      <c r="AL15300" s="246" t="s">
        <v>49265</v>
      </c>
      <c r="AM15300" s="247">
        <v>10200</v>
      </c>
      <c r="AO15300" s="226" t="s">
        <v>45853</v>
      </c>
      <c r="AP15300" s="227">
        <v>763.36</v>
      </c>
      <c r="AR15300" s="207" t="s">
        <v>14407</v>
      </c>
      <c r="AS15300" s="208">
        <v>11186</v>
      </c>
      <c r="AT15300" s="93"/>
      <c r="AU15300" s="93"/>
      <c r="AV15300" s="93"/>
    </row>
    <row r="15301" spans="35:48" x14ac:dyDescent="0.55000000000000004">
      <c r="AI15301" s="278" t="s">
        <v>34065</v>
      </c>
      <c r="AJ15301" s="279">
        <v>13828.17</v>
      </c>
      <c r="AL15301" s="246" t="s">
        <v>65080</v>
      </c>
      <c r="AM15301" s="247">
        <v>2805</v>
      </c>
      <c r="AO15301" s="226" t="s">
        <v>45854</v>
      </c>
      <c r="AP15301" s="227">
        <v>111690.14</v>
      </c>
      <c r="AR15301" s="207" t="s">
        <v>29077</v>
      </c>
      <c r="AS15301" s="208">
        <v>15896</v>
      </c>
      <c r="AT15301" s="93"/>
      <c r="AU15301" s="93"/>
      <c r="AV15301" s="93"/>
    </row>
    <row r="15302" spans="35:48" x14ac:dyDescent="0.55000000000000004">
      <c r="AI15302" s="278" t="s">
        <v>26619</v>
      </c>
      <c r="AJ15302" s="279">
        <v>-32903.75</v>
      </c>
      <c r="AL15302" s="246" t="s">
        <v>49266</v>
      </c>
      <c r="AM15302" s="247">
        <v>919.11</v>
      </c>
      <c r="AO15302" s="226" t="s">
        <v>48362</v>
      </c>
      <c r="AP15302" s="227">
        <v>680</v>
      </c>
      <c r="AR15302" s="207" t="s">
        <v>29078</v>
      </c>
      <c r="AS15302" s="208">
        <v>28426</v>
      </c>
      <c r="AT15302" s="93"/>
      <c r="AU15302" s="93"/>
      <c r="AV15302" s="93"/>
    </row>
    <row r="15303" spans="35:48" x14ac:dyDescent="0.55000000000000004">
      <c r="AI15303" s="278" t="s">
        <v>63856</v>
      </c>
      <c r="AJ15303" s="279">
        <v>13810</v>
      </c>
      <c r="AL15303" s="246" t="s">
        <v>49267</v>
      </c>
      <c r="AM15303" s="247">
        <v>3186.23</v>
      </c>
      <c r="AO15303" s="226" t="s">
        <v>54079</v>
      </c>
      <c r="AP15303" s="227">
        <v>201136.5</v>
      </c>
      <c r="AR15303" s="207" t="s">
        <v>29079</v>
      </c>
      <c r="AS15303" s="208">
        <v>5028.24</v>
      </c>
      <c r="AT15303" s="93"/>
      <c r="AU15303" s="93"/>
      <c r="AV15303" s="93"/>
    </row>
    <row r="15304" spans="35:48" x14ac:dyDescent="0.55000000000000004">
      <c r="AI15304" s="278" t="s">
        <v>26621</v>
      </c>
      <c r="AJ15304" s="279">
        <v>5291</v>
      </c>
      <c r="AL15304" s="246" t="s">
        <v>49268</v>
      </c>
      <c r="AM15304" s="247">
        <v>1169.92</v>
      </c>
      <c r="AO15304" s="226" t="s">
        <v>45855</v>
      </c>
      <c r="AP15304" s="227">
        <v>3805369.56</v>
      </c>
      <c r="AR15304" s="207" t="s">
        <v>29080</v>
      </c>
      <c r="AS15304" s="208">
        <v>364.7</v>
      </c>
      <c r="AT15304" s="93"/>
      <c r="AU15304" s="93"/>
      <c r="AV15304" s="93"/>
    </row>
    <row r="15305" spans="35:48" x14ac:dyDescent="0.55000000000000004">
      <c r="AI15305" s="278" t="s">
        <v>70153</v>
      </c>
      <c r="AJ15305" s="279">
        <v>3587.18</v>
      </c>
      <c r="AL15305" s="246" t="s">
        <v>65081</v>
      </c>
      <c r="AM15305" s="247">
        <v>535.98</v>
      </c>
      <c r="AO15305" s="226" t="s">
        <v>50550</v>
      </c>
      <c r="AP15305" s="227">
        <v>1573097.15</v>
      </c>
      <c r="AR15305" s="207" t="s">
        <v>29081</v>
      </c>
      <c r="AS15305" s="208">
        <v>76.06</v>
      </c>
      <c r="AT15305" s="93"/>
      <c r="AU15305" s="93"/>
      <c r="AV15305" s="93"/>
    </row>
    <row r="15306" spans="35:48" x14ac:dyDescent="0.55000000000000004">
      <c r="AI15306" s="278" t="s">
        <v>26624</v>
      </c>
      <c r="AJ15306" s="279">
        <v>800</v>
      </c>
      <c r="AL15306" s="246" t="s">
        <v>61648</v>
      </c>
      <c r="AM15306" s="247">
        <v>6641</v>
      </c>
      <c r="AO15306" s="226" t="s">
        <v>45856</v>
      </c>
      <c r="AP15306" s="227">
        <v>28765</v>
      </c>
      <c r="AR15306" s="207" t="s">
        <v>29082</v>
      </c>
      <c r="AS15306" s="208">
        <v>118854</v>
      </c>
      <c r="AT15306" s="93"/>
      <c r="AU15306" s="93"/>
      <c r="AV15306" s="93"/>
    </row>
    <row r="15307" spans="35:48" x14ac:dyDescent="0.55000000000000004">
      <c r="AI15307" s="278" t="s">
        <v>26625</v>
      </c>
      <c r="AJ15307" s="279">
        <v>4251.03</v>
      </c>
      <c r="AL15307" s="246" t="s">
        <v>58360</v>
      </c>
      <c r="AM15307" s="247">
        <v>109299</v>
      </c>
      <c r="AO15307" s="226" t="s">
        <v>45857</v>
      </c>
      <c r="AP15307" s="227">
        <v>587632.81000000006</v>
      </c>
      <c r="AR15307" s="207" t="s">
        <v>29083</v>
      </c>
      <c r="AS15307" s="208">
        <v>2196</v>
      </c>
      <c r="AT15307" s="93"/>
      <c r="AU15307" s="93"/>
      <c r="AV15307" s="93"/>
    </row>
    <row r="15308" spans="35:48" x14ac:dyDescent="0.55000000000000004">
      <c r="AI15308" s="278" t="s">
        <v>26626</v>
      </c>
      <c r="AJ15308" s="279">
        <v>13529.1</v>
      </c>
      <c r="AL15308" s="246" t="s">
        <v>58361</v>
      </c>
      <c r="AM15308" s="247">
        <v>48826.16</v>
      </c>
      <c r="AO15308" s="226" t="s">
        <v>39609</v>
      </c>
      <c r="AP15308" s="227">
        <v>2971482.19</v>
      </c>
      <c r="AR15308" s="207" t="s">
        <v>29084</v>
      </c>
      <c r="AS15308" s="208">
        <v>21793</v>
      </c>
      <c r="AT15308" s="93"/>
      <c r="AU15308" s="93"/>
      <c r="AV15308" s="93"/>
    </row>
    <row r="15309" spans="35:48" x14ac:dyDescent="0.55000000000000004">
      <c r="AI15309" s="278" t="s">
        <v>32685</v>
      </c>
      <c r="AJ15309" s="279">
        <v>4094.72</v>
      </c>
      <c r="AL15309" s="246" t="s">
        <v>58899</v>
      </c>
      <c r="AM15309" s="247">
        <v>26400</v>
      </c>
      <c r="AO15309" s="226" t="s">
        <v>47349</v>
      </c>
      <c r="AP15309" s="227">
        <v>258569.17</v>
      </c>
      <c r="AR15309" s="207" t="s">
        <v>29085</v>
      </c>
      <c r="AS15309" s="208">
        <v>2000</v>
      </c>
      <c r="AT15309" s="93"/>
      <c r="AU15309" s="93"/>
      <c r="AV15309" s="93"/>
    </row>
    <row r="15310" spans="35:48" x14ac:dyDescent="0.55000000000000004">
      <c r="AI15310" s="278" t="s">
        <v>47584</v>
      </c>
      <c r="AJ15310" s="279">
        <v>1700</v>
      </c>
      <c r="AL15310" s="246" t="s">
        <v>60862</v>
      </c>
      <c r="AM15310" s="247">
        <v>14517.23</v>
      </c>
      <c r="AO15310" s="226" t="s">
        <v>45858</v>
      </c>
      <c r="AP15310" s="227">
        <v>1224923.96</v>
      </c>
      <c r="AR15310" s="207" t="s">
        <v>29086</v>
      </c>
      <c r="AS15310" s="208">
        <v>7491.38</v>
      </c>
      <c r="AT15310" s="93"/>
      <c r="AU15310" s="93"/>
      <c r="AV15310" s="93"/>
    </row>
    <row r="15311" spans="35:48" x14ac:dyDescent="0.55000000000000004">
      <c r="AI15311" s="278" t="s">
        <v>26629</v>
      </c>
      <c r="AJ15311" s="279">
        <v>7754.31</v>
      </c>
      <c r="AL15311" s="246" t="s">
        <v>60863</v>
      </c>
      <c r="AM15311" s="247">
        <v>1110.6199999999999</v>
      </c>
      <c r="AO15311" s="226" t="s">
        <v>45859</v>
      </c>
      <c r="AP15311" s="227">
        <v>93352.21</v>
      </c>
      <c r="AR15311" s="207" t="s">
        <v>29087</v>
      </c>
      <c r="AS15311" s="208">
        <v>586.83000000000004</v>
      </c>
      <c r="AT15311" s="93"/>
      <c r="AU15311" s="93"/>
      <c r="AV15311" s="93"/>
    </row>
    <row r="15312" spans="35:48" x14ac:dyDescent="0.55000000000000004">
      <c r="AI15312" s="278" t="s">
        <v>26630</v>
      </c>
      <c r="AJ15312" s="279">
        <v>2767.5</v>
      </c>
      <c r="AL15312" s="246" t="s">
        <v>60864</v>
      </c>
      <c r="AM15312" s="247">
        <v>3556.77</v>
      </c>
      <c r="AO15312" s="226" t="s">
        <v>43110</v>
      </c>
      <c r="AP15312" s="227">
        <v>62922.73</v>
      </c>
      <c r="AR15312" s="207" t="s">
        <v>29088</v>
      </c>
      <c r="AS15312" s="208">
        <v>4450</v>
      </c>
      <c r="AT15312" s="93"/>
      <c r="AU15312" s="93"/>
      <c r="AV15312" s="93"/>
    </row>
    <row r="15313" spans="35:48" x14ac:dyDescent="0.55000000000000004">
      <c r="AI15313" s="278" t="s">
        <v>26716</v>
      </c>
      <c r="AJ15313" s="279">
        <v>45094.17</v>
      </c>
      <c r="AL15313" s="246" t="s">
        <v>57977</v>
      </c>
      <c r="AM15313" s="247">
        <v>521.73</v>
      </c>
      <c r="AO15313" s="226" t="s">
        <v>43111</v>
      </c>
      <c r="AP15313" s="227">
        <v>5085.17</v>
      </c>
      <c r="AR15313" s="207" t="s">
        <v>29089</v>
      </c>
      <c r="AS15313" s="208">
        <v>337.29</v>
      </c>
      <c r="AT15313" s="93"/>
      <c r="AU15313" s="93"/>
      <c r="AV15313" s="93"/>
    </row>
    <row r="15314" spans="35:48" x14ac:dyDescent="0.55000000000000004">
      <c r="AI15314" s="278" t="s">
        <v>26717</v>
      </c>
      <c r="AJ15314" s="279">
        <v>311875.34999999998</v>
      </c>
      <c r="AL15314" s="246" t="s">
        <v>57978</v>
      </c>
      <c r="AM15314" s="247">
        <v>12856.75</v>
      </c>
      <c r="AO15314" s="226" t="s">
        <v>54080</v>
      </c>
      <c r="AP15314" s="227">
        <v>5434.28</v>
      </c>
      <c r="AR15314" s="207" t="s">
        <v>29090</v>
      </c>
      <c r="AS15314" s="208">
        <v>72.02</v>
      </c>
      <c r="AT15314" s="93"/>
      <c r="AU15314" s="93"/>
      <c r="AV15314" s="93"/>
    </row>
    <row r="15315" spans="35:48" x14ac:dyDescent="0.55000000000000004">
      <c r="AI15315" s="278" t="s">
        <v>26718</v>
      </c>
      <c r="AJ15315" s="279">
        <v>277737.43</v>
      </c>
      <c r="AL15315" s="246" t="s">
        <v>35866</v>
      </c>
      <c r="AM15315" s="247">
        <v>228200</v>
      </c>
      <c r="AO15315" s="226" t="s">
        <v>36849</v>
      </c>
      <c r="AP15315" s="227">
        <v>27599.64</v>
      </c>
      <c r="AR15315" s="207" t="s">
        <v>29091</v>
      </c>
      <c r="AS15315" s="208">
        <v>14.81</v>
      </c>
      <c r="AT15315" s="93"/>
      <c r="AU15315" s="93"/>
      <c r="AV15315" s="93"/>
    </row>
    <row r="15316" spans="35:48" x14ac:dyDescent="0.55000000000000004">
      <c r="AI15316" s="278" t="s">
        <v>35557</v>
      </c>
      <c r="AJ15316" s="279">
        <v>245129.64</v>
      </c>
      <c r="AL15316" s="246" t="s">
        <v>30393</v>
      </c>
      <c r="AM15316" s="247">
        <v>16696.84</v>
      </c>
      <c r="AO15316" s="226" t="s">
        <v>54081</v>
      </c>
      <c r="AP15316" s="227">
        <v>30900</v>
      </c>
      <c r="AR15316" s="207" t="s">
        <v>29092</v>
      </c>
      <c r="AS15316" s="208">
        <v>870.74</v>
      </c>
      <c r="AT15316" s="93"/>
      <c r="AU15316" s="93"/>
      <c r="AV15316" s="93"/>
    </row>
    <row r="15317" spans="35:48" x14ac:dyDescent="0.55000000000000004">
      <c r="AI15317" s="278" t="s">
        <v>70154</v>
      </c>
      <c r="AJ15317" s="279">
        <v>280.8</v>
      </c>
      <c r="AL15317" s="246" t="s">
        <v>30394</v>
      </c>
      <c r="AM15317" s="247">
        <v>1450.96</v>
      </c>
      <c r="AO15317" s="226" t="s">
        <v>36850</v>
      </c>
      <c r="AP15317" s="227">
        <v>4878.8599999999997</v>
      </c>
      <c r="AR15317" s="207" t="s">
        <v>29093</v>
      </c>
      <c r="AS15317" s="208">
        <v>8078.54</v>
      </c>
      <c r="AT15317" s="93"/>
      <c r="AU15317" s="93"/>
      <c r="AV15317" s="93"/>
    </row>
    <row r="15318" spans="35:48" x14ac:dyDescent="0.55000000000000004">
      <c r="AI15318" s="278" t="s">
        <v>39436</v>
      </c>
      <c r="AJ15318" s="279">
        <v>186651.9</v>
      </c>
      <c r="AL15318" s="246" t="s">
        <v>30395</v>
      </c>
      <c r="AM15318" s="247">
        <v>99915.59</v>
      </c>
      <c r="AO15318" s="226" t="s">
        <v>47350</v>
      </c>
      <c r="AP15318" s="227">
        <v>25018.15</v>
      </c>
      <c r="AR15318" s="207" t="s">
        <v>29094</v>
      </c>
      <c r="AS15318" s="208">
        <v>26125.279999999999</v>
      </c>
      <c r="AT15318" s="93"/>
      <c r="AU15318" s="93"/>
      <c r="AV15318" s="93"/>
    </row>
    <row r="15319" spans="35:48" x14ac:dyDescent="0.55000000000000004">
      <c r="AI15319" s="278" t="s">
        <v>26723</v>
      </c>
      <c r="AJ15319" s="279">
        <v>22292.400000000001</v>
      </c>
      <c r="AL15319" s="246" t="s">
        <v>30396</v>
      </c>
      <c r="AM15319" s="247">
        <v>16861.919999999998</v>
      </c>
      <c r="AO15319" s="226" t="s">
        <v>50551</v>
      </c>
      <c r="AP15319" s="227">
        <v>7000</v>
      </c>
      <c r="AR15319" s="207" t="s">
        <v>29095</v>
      </c>
      <c r="AS15319" s="208">
        <v>27732.22</v>
      </c>
      <c r="AT15319" s="93"/>
      <c r="AU15319" s="93"/>
      <c r="AV15319" s="93"/>
    </row>
    <row r="15320" spans="35:48" x14ac:dyDescent="0.55000000000000004">
      <c r="AI15320" s="278" t="s">
        <v>69481</v>
      </c>
      <c r="AJ15320" s="279">
        <v>1186.3599999999999</v>
      </c>
      <c r="AL15320" s="246" t="s">
        <v>30397</v>
      </c>
      <c r="AM15320" s="247">
        <v>42404.38</v>
      </c>
      <c r="AO15320" s="226" t="s">
        <v>36851</v>
      </c>
      <c r="AP15320" s="227">
        <v>11435.08</v>
      </c>
      <c r="AR15320" s="207" t="s">
        <v>29096</v>
      </c>
      <c r="AS15320" s="208">
        <v>4862</v>
      </c>
      <c r="AT15320" s="93"/>
      <c r="AU15320" s="93"/>
      <c r="AV15320" s="93"/>
    </row>
    <row r="15321" spans="35:48" x14ac:dyDescent="0.55000000000000004">
      <c r="AI15321" s="278" t="s">
        <v>26724</v>
      </c>
      <c r="AJ15321" s="279">
        <v>4210.33</v>
      </c>
      <c r="AL15321" s="246" t="s">
        <v>35869</v>
      </c>
      <c r="AM15321" s="247">
        <v>65897.53</v>
      </c>
      <c r="AO15321" s="226" t="s">
        <v>47351</v>
      </c>
      <c r="AP15321" s="227">
        <v>11195.99</v>
      </c>
      <c r="AR15321" s="207" t="s">
        <v>29097</v>
      </c>
      <c r="AS15321" s="208">
        <v>884.82</v>
      </c>
      <c r="AT15321" s="93"/>
      <c r="AU15321" s="93"/>
      <c r="AV15321" s="93"/>
    </row>
    <row r="15322" spans="35:48" x14ac:dyDescent="0.55000000000000004">
      <c r="AI15322" s="278" t="s">
        <v>69482</v>
      </c>
      <c r="AJ15322" s="279">
        <v>1560</v>
      </c>
      <c r="AL15322" s="246" t="s">
        <v>45893</v>
      </c>
      <c r="AM15322" s="247">
        <v>-17411.32</v>
      </c>
      <c r="AO15322" s="226" t="s">
        <v>49245</v>
      </c>
      <c r="AP15322" s="227">
        <v>2110</v>
      </c>
      <c r="AR15322" s="207" t="s">
        <v>29098</v>
      </c>
      <c r="AS15322" s="208">
        <v>4667.21</v>
      </c>
      <c r="AT15322" s="93"/>
      <c r="AU15322" s="93"/>
      <c r="AV15322" s="93"/>
    </row>
    <row r="15323" spans="35:48" x14ac:dyDescent="0.55000000000000004">
      <c r="AI15323" s="278" t="s">
        <v>26726</v>
      </c>
      <c r="AJ15323" s="279">
        <v>30590.03</v>
      </c>
      <c r="AL15323" s="246" t="s">
        <v>60865</v>
      </c>
      <c r="AM15323" s="247">
        <v>73058.820000000007</v>
      </c>
      <c r="AO15323" s="226" t="s">
        <v>40694</v>
      </c>
      <c r="AP15323" s="227">
        <v>4501</v>
      </c>
      <c r="AR15323" s="207" t="s">
        <v>29099</v>
      </c>
      <c r="AS15323" s="208">
        <v>8665.91</v>
      </c>
      <c r="AT15323" s="93"/>
      <c r="AU15323" s="93"/>
      <c r="AV15323" s="93"/>
    </row>
    <row r="15324" spans="35:48" x14ac:dyDescent="0.55000000000000004">
      <c r="AI15324" s="278" t="s">
        <v>26728</v>
      </c>
      <c r="AJ15324" s="279">
        <v>5711.22</v>
      </c>
      <c r="AL15324" s="246" t="s">
        <v>55546</v>
      </c>
      <c r="AM15324" s="247">
        <v>13441</v>
      </c>
      <c r="AO15324" s="226" t="s">
        <v>47352</v>
      </c>
      <c r="AP15324" s="227">
        <v>500</v>
      </c>
      <c r="AR15324" s="207" t="s">
        <v>29100</v>
      </c>
      <c r="AS15324" s="208">
        <v>1736.34</v>
      </c>
      <c r="AT15324" s="93"/>
      <c r="AU15324" s="93"/>
      <c r="AV15324" s="93"/>
    </row>
    <row r="15325" spans="35:48" x14ac:dyDescent="0.55000000000000004">
      <c r="AI15325" s="278" t="s">
        <v>26732</v>
      </c>
      <c r="AJ15325" s="279">
        <v>21802</v>
      </c>
      <c r="AL15325" s="246" t="s">
        <v>56723</v>
      </c>
      <c r="AM15325" s="247">
        <v>4739.8999999999996</v>
      </c>
      <c r="AO15325" s="226" t="s">
        <v>54082</v>
      </c>
      <c r="AP15325" s="227">
        <v>906</v>
      </c>
      <c r="AR15325" s="207" t="s">
        <v>29101</v>
      </c>
      <c r="AS15325" s="208">
        <v>101038.29</v>
      </c>
      <c r="AT15325" s="93"/>
      <c r="AU15325" s="93"/>
      <c r="AV15325" s="93"/>
    </row>
    <row r="15326" spans="35:48" x14ac:dyDescent="0.55000000000000004">
      <c r="AI15326" s="278" t="s">
        <v>56856</v>
      </c>
      <c r="AJ15326" s="279">
        <v>7959.3</v>
      </c>
      <c r="AL15326" s="246" t="s">
        <v>56724</v>
      </c>
      <c r="AM15326" s="247">
        <v>36836.5</v>
      </c>
      <c r="AO15326" s="226" t="s">
        <v>29914</v>
      </c>
      <c r="AP15326" s="227">
        <v>4642.5600000000004</v>
      </c>
      <c r="AR15326" s="207" t="s">
        <v>29102</v>
      </c>
      <c r="AS15326" s="208">
        <v>24038.86</v>
      </c>
      <c r="AT15326" s="93"/>
      <c r="AU15326" s="93"/>
      <c r="AV15326" s="93"/>
    </row>
    <row r="15327" spans="35:48" x14ac:dyDescent="0.55000000000000004">
      <c r="AI15327" s="278" t="s">
        <v>26733</v>
      </c>
      <c r="AJ15327" s="279">
        <v>11675</v>
      </c>
      <c r="AL15327" s="246" t="s">
        <v>56725</v>
      </c>
      <c r="AM15327" s="247">
        <v>3086.18</v>
      </c>
      <c r="AO15327" s="226" t="s">
        <v>29915</v>
      </c>
      <c r="AP15327" s="227">
        <v>355.14</v>
      </c>
      <c r="AR15327" s="207" t="s">
        <v>29103</v>
      </c>
      <c r="AS15327" s="208">
        <v>5028.24</v>
      </c>
      <c r="AT15327" s="93"/>
      <c r="AU15327" s="93"/>
      <c r="AV15327" s="93"/>
    </row>
    <row r="15328" spans="35:48" x14ac:dyDescent="0.55000000000000004">
      <c r="AI15328" s="278" t="s">
        <v>26734</v>
      </c>
      <c r="AJ15328" s="279">
        <v>62933.16</v>
      </c>
      <c r="AL15328" s="246" t="s">
        <v>56726</v>
      </c>
      <c r="AM15328" s="247">
        <v>8693.5</v>
      </c>
      <c r="AO15328" s="226" t="s">
        <v>54083</v>
      </c>
      <c r="AP15328" s="227">
        <v>3536.52</v>
      </c>
      <c r="AR15328" s="207" t="s">
        <v>29104</v>
      </c>
      <c r="AS15328" s="208">
        <v>4450</v>
      </c>
      <c r="AT15328" s="93"/>
      <c r="AU15328" s="93"/>
      <c r="AV15328" s="93"/>
    </row>
    <row r="15329" spans="35:48" x14ac:dyDescent="0.55000000000000004">
      <c r="AI15329" s="278" t="s">
        <v>54535</v>
      </c>
      <c r="AJ15329" s="279">
        <v>24146.27</v>
      </c>
      <c r="AL15329" s="246" t="s">
        <v>65082</v>
      </c>
      <c r="AM15329" s="247">
        <v>193.46</v>
      </c>
      <c r="AO15329" s="226" t="s">
        <v>54084</v>
      </c>
      <c r="AP15329" s="227">
        <v>270.48</v>
      </c>
      <c r="AR15329" s="207" t="s">
        <v>29105</v>
      </c>
      <c r="AS15329" s="208">
        <v>701.99</v>
      </c>
      <c r="AT15329" s="93"/>
      <c r="AU15329" s="93"/>
      <c r="AV15329" s="93"/>
    </row>
    <row r="15330" spans="35:48" x14ac:dyDescent="0.55000000000000004">
      <c r="AI15330" s="278" t="s">
        <v>14162</v>
      </c>
      <c r="AJ15330" s="279">
        <v>92189.56</v>
      </c>
      <c r="AL15330" s="246" t="s">
        <v>56727</v>
      </c>
      <c r="AM15330" s="247">
        <v>3977.71</v>
      </c>
      <c r="AO15330" s="226" t="s">
        <v>54085</v>
      </c>
      <c r="AP15330" s="227">
        <v>6650</v>
      </c>
      <c r="AR15330" s="207" t="s">
        <v>29106</v>
      </c>
      <c r="AS15330" s="208">
        <v>148.08000000000001</v>
      </c>
      <c r="AT15330" s="93"/>
      <c r="AU15330" s="93"/>
      <c r="AV15330" s="93"/>
    </row>
    <row r="15331" spans="35:48" x14ac:dyDescent="0.55000000000000004">
      <c r="AI15331" s="278" t="s">
        <v>14163</v>
      </c>
      <c r="AJ15331" s="279">
        <v>250130.17</v>
      </c>
      <c r="AL15331" s="246" t="s">
        <v>56728</v>
      </c>
      <c r="AM15331" s="247">
        <v>2908.94</v>
      </c>
      <c r="AO15331" s="226" t="s">
        <v>54086</v>
      </c>
      <c r="AP15331" s="227">
        <v>29481.25</v>
      </c>
      <c r="AR15331" s="207" t="s">
        <v>29107</v>
      </c>
      <c r="AS15331" s="208">
        <v>14.81</v>
      </c>
      <c r="AT15331" s="93"/>
      <c r="AU15331" s="93"/>
      <c r="AV15331" s="93"/>
    </row>
    <row r="15332" spans="35:48" x14ac:dyDescent="0.55000000000000004">
      <c r="AI15332" s="278" t="s">
        <v>26736</v>
      </c>
      <c r="AJ15332" s="279">
        <v>65040.72</v>
      </c>
      <c r="AL15332" s="246" t="s">
        <v>56729</v>
      </c>
      <c r="AM15332" s="247">
        <v>651.54999999999995</v>
      </c>
      <c r="AO15332" s="226" t="s">
        <v>54087</v>
      </c>
      <c r="AP15332" s="227">
        <v>6360</v>
      </c>
      <c r="AR15332" s="207" t="s">
        <v>29108</v>
      </c>
      <c r="AS15332" s="208">
        <v>4667.21</v>
      </c>
      <c r="AT15332" s="93"/>
      <c r="AU15332" s="93"/>
      <c r="AV15332" s="93"/>
    </row>
    <row r="15333" spans="35:48" x14ac:dyDescent="0.55000000000000004">
      <c r="AI15333" s="278" t="s">
        <v>54536</v>
      </c>
      <c r="AJ15333" s="279">
        <v>5236.45</v>
      </c>
      <c r="AL15333" s="246" t="s">
        <v>63836</v>
      </c>
      <c r="AM15333" s="247">
        <v>5640</v>
      </c>
      <c r="AO15333" s="226" t="s">
        <v>43112</v>
      </c>
      <c r="AP15333" s="227">
        <v>11280</v>
      </c>
      <c r="AR15333" s="207" t="s">
        <v>29109</v>
      </c>
      <c r="AS15333" s="208">
        <v>9536.65</v>
      </c>
      <c r="AT15333" s="93"/>
      <c r="AU15333" s="93"/>
      <c r="AV15333" s="93"/>
    </row>
    <row r="15334" spans="35:48" x14ac:dyDescent="0.55000000000000004">
      <c r="AI15334" s="278" t="s">
        <v>26737</v>
      </c>
      <c r="AJ15334" s="279">
        <v>249407.65</v>
      </c>
      <c r="AL15334" s="246" t="s">
        <v>63837</v>
      </c>
      <c r="AM15334" s="247">
        <v>431.46</v>
      </c>
      <c r="AO15334" s="226" t="s">
        <v>43113</v>
      </c>
      <c r="AP15334" s="227">
        <v>4058.04</v>
      </c>
      <c r="AR15334" s="207" t="s">
        <v>29110</v>
      </c>
      <c r="AS15334" s="208">
        <v>8078.54</v>
      </c>
      <c r="AT15334" s="93"/>
      <c r="AU15334" s="93"/>
      <c r="AV15334" s="93"/>
    </row>
    <row r="15335" spans="35:48" x14ac:dyDescent="0.55000000000000004">
      <c r="AI15335" s="278" t="s">
        <v>56857</v>
      </c>
      <c r="AJ15335" s="279">
        <v>1161.28</v>
      </c>
      <c r="AL15335" s="246" t="s">
        <v>63838</v>
      </c>
      <c r="AM15335" s="247">
        <v>1381.8</v>
      </c>
      <c r="AO15335" s="226" t="s">
        <v>54088</v>
      </c>
      <c r="AP15335" s="227">
        <v>3552.04</v>
      </c>
      <c r="AR15335" s="207" t="s">
        <v>29111</v>
      </c>
      <c r="AS15335" s="208">
        <v>1736.34</v>
      </c>
      <c r="AT15335" s="93"/>
      <c r="AU15335" s="93"/>
      <c r="AV15335" s="93"/>
    </row>
    <row r="15336" spans="35:48" x14ac:dyDescent="0.55000000000000004">
      <c r="AI15336" s="278" t="s">
        <v>26738</v>
      </c>
      <c r="AJ15336" s="279">
        <v>14890</v>
      </c>
      <c r="AL15336" s="246" t="s">
        <v>65083</v>
      </c>
      <c r="AM15336" s="247">
        <v>1100.1500000000001</v>
      </c>
      <c r="AO15336" s="226" t="s">
        <v>45860</v>
      </c>
      <c r="AP15336" s="227">
        <v>1914.6</v>
      </c>
      <c r="AR15336" s="207" t="s">
        <v>29112</v>
      </c>
      <c r="AS15336" s="208">
        <v>161309.95000000001</v>
      </c>
      <c r="AT15336" s="93"/>
      <c r="AU15336" s="93"/>
      <c r="AV15336" s="93"/>
    </row>
    <row r="15337" spans="35:48" x14ac:dyDescent="0.55000000000000004">
      <c r="AI15337" s="278" t="s">
        <v>70952</v>
      </c>
      <c r="AJ15337" s="279">
        <v>3084.05</v>
      </c>
      <c r="AL15337" s="246" t="s">
        <v>63839</v>
      </c>
      <c r="AM15337" s="247">
        <v>557.4</v>
      </c>
      <c r="AO15337" s="226" t="s">
        <v>45861</v>
      </c>
      <c r="AP15337" s="227">
        <v>146.4</v>
      </c>
      <c r="AR15337" s="207" t="s">
        <v>29113</v>
      </c>
      <c r="AS15337" s="208">
        <v>2000</v>
      </c>
      <c r="AT15337" s="93"/>
      <c r="AU15337" s="93"/>
      <c r="AV15337" s="93"/>
    </row>
    <row r="15338" spans="35:48" x14ac:dyDescent="0.55000000000000004">
      <c r="AI15338" s="278" t="s">
        <v>26739</v>
      </c>
      <c r="AJ15338" s="279">
        <v>186074.13</v>
      </c>
      <c r="AL15338" s="246" t="s">
        <v>63840</v>
      </c>
      <c r="AM15338" s="247">
        <v>8450</v>
      </c>
      <c r="AO15338" s="226" t="s">
        <v>48363</v>
      </c>
      <c r="AP15338" s="227">
        <v>31430.23</v>
      </c>
      <c r="AR15338" s="207" t="s">
        <v>29114</v>
      </c>
      <c r="AS15338" s="208">
        <v>586.83000000000004</v>
      </c>
      <c r="AT15338" s="93"/>
      <c r="AU15338" s="93"/>
      <c r="AV15338" s="93"/>
    </row>
    <row r="15339" spans="35:48" x14ac:dyDescent="0.55000000000000004">
      <c r="AI15339" s="278" t="s">
        <v>69483</v>
      </c>
      <c r="AJ15339" s="279">
        <v>77246</v>
      </c>
      <c r="AL15339" s="246" t="s">
        <v>63841</v>
      </c>
      <c r="AM15339" s="247">
        <v>1511.41</v>
      </c>
      <c r="AO15339" s="226" t="s">
        <v>48364</v>
      </c>
      <c r="AP15339" s="227">
        <v>10429.030000000001</v>
      </c>
      <c r="AR15339" s="207" t="s">
        <v>29115</v>
      </c>
      <c r="AS15339" s="208">
        <v>173705.9</v>
      </c>
      <c r="AT15339" s="93"/>
      <c r="AU15339" s="93"/>
      <c r="AV15339" s="93"/>
    </row>
    <row r="15340" spans="35:48" x14ac:dyDescent="0.55000000000000004">
      <c r="AI15340" s="278" t="s">
        <v>14164</v>
      </c>
      <c r="AJ15340" s="279">
        <v>170687.29</v>
      </c>
      <c r="AL15340" s="246" t="s">
        <v>63581</v>
      </c>
      <c r="AM15340" s="247">
        <v>12675.94</v>
      </c>
      <c r="AO15340" s="226" t="s">
        <v>48365</v>
      </c>
      <c r="AP15340" s="227">
        <v>1479.04</v>
      </c>
      <c r="AR15340" s="207" t="s">
        <v>29116</v>
      </c>
      <c r="AS15340" s="208">
        <v>6240</v>
      </c>
      <c r="AT15340" s="93"/>
      <c r="AU15340" s="93"/>
      <c r="AV15340" s="93"/>
    </row>
    <row r="15341" spans="35:48" x14ac:dyDescent="0.55000000000000004">
      <c r="AI15341" s="278" t="s">
        <v>26740</v>
      </c>
      <c r="AJ15341" s="279">
        <v>28293.39</v>
      </c>
      <c r="AL15341" s="246" t="s">
        <v>65084</v>
      </c>
      <c r="AM15341" s="247">
        <v>1091.43</v>
      </c>
      <c r="AO15341" s="226" t="s">
        <v>48366</v>
      </c>
      <c r="AP15341" s="227">
        <v>3076.82</v>
      </c>
      <c r="AR15341" s="207" t="s">
        <v>29117</v>
      </c>
      <c r="AS15341" s="208">
        <v>477.35</v>
      </c>
      <c r="AT15341" s="93"/>
      <c r="AU15341" s="93"/>
      <c r="AV15341" s="93"/>
    </row>
    <row r="15342" spans="35:48" x14ac:dyDescent="0.55000000000000004">
      <c r="AI15342" s="278" t="s">
        <v>14165</v>
      </c>
      <c r="AJ15342" s="279">
        <v>192038.56</v>
      </c>
      <c r="AL15342" s="246" t="s">
        <v>62853</v>
      </c>
      <c r="AM15342" s="247">
        <v>12163</v>
      </c>
      <c r="AO15342" s="226" t="s">
        <v>48367</v>
      </c>
      <c r="AP15342" s="227">
        <v>633.08000000000004</v>
      </c>
      <c r="AR15342" s="207" t="s">
        <v>29118</v>
      </c>
      <c r="AS15342" s="208">
        <v>742.8</v>
      </c>
      <c r="AT15342" s="93"/>
      <c r="AU15342" s="93"/>
      <c r="AV15342" s="93"/>
    </row>
    <row r="15343" spans="35:48" x14ac:dyDescent="0.55000000000000004">
      <c r="AI15343" s="278" t="s">
        <v>66788</v>
      </c>
      <c r="AJ15343" s="279">
        <v>5145.8900000000003</v>
      </c>
      <c r="AL15343" s="246" t="s">
        <v>55547</v>
      </c>
      <c r="AM15343" s="247">
        <v>3000</v>
      </c>
      <c r="AO15343" s="226" t="s">
        <v>48368</v>
      </c>
      <c r="AP15343" s="227">
        <v>10756.43</v>
      </c>
      <c r="AR15343" s="207" t="s">
        <v>29119</v>
      </c>
      <c r="AS15343" s="208">
        <v>1631.2</v>
      </c>
      <c r="AT15343" s="93"/>
      <c r="AU15343" s="93"/>
      <c r="AV15343" s="93"/>
    </row>
    <row r="15344" spans="35:48" x14ac:dyDescent="0.55000000000000004">
      <c r="AI15344" s="278" t="s">
        <v>14166</v>
      </c>
      <c r="AJ15344" s="279">
        <v>91551.33</v>
      </c>
      <c r="AL15344" s="246" t="s">
        <v>36892</v>
      </c>
      <c r="AM15344" s="247">
        <v>115664.5</v>
      </c>
      <c r="AO15344" s="226" t="s">
        <v>48369</v>
      </c>
      <c r="AP15344" s="227">
        <v>4385.68</v>
      </c>
      <c r="AR15344" s="207" t="s">
        <v>29120</v>
      </c>
      <c r="AS15344" s="208">
        <v>8766</v>
      </c>
      <c r="AT15344" s="93"/>
      <c r="AU15344" s="93"/>
      <c r="AV15344" s="93"/>
    </row>
    <row r="15345" spans="35:48" x14ac:dyDescent="0.55000000000000004">
      <c r="AI15345" s="278" t="s">
        <v>48527</v>
      </c>
      <c r="AJ15345" s="279">
        <v>-4209.67</v>
      </c>
      <c r="AL15345" s="246" t="s">
        <v>54154</v>
      </c>
      <c r="AM15345" s="247">
        <v>2585</v>
      </c>
      <c r="AO15345" s="226" t="s">
        <v>48370</v>
      </c>
      <c r="AP15345" s="227">
        <v>942.56</v>
      </c>
      <c r="AR15345" s="207" t="s">
        <v>29121</v>
      </c>
      <c r="AS15345" s="208">
        <v>460</v>
      </c>
      <c r="AT15345" s="93"/>
      <c r="AU15345" s="93"/>
      <c r="AV15345" s="93"/>
    </row>
    <row r="15346" spans="35:48" x14ac:dyDescent="0.55000000000000004">
      <c r="AI15346" s="278" t="s">
        <v>70953</v>
      </c>
      <c r="AJ15346" s="279">
        <v>4590.25</v>
      </c>
      <c r="AL15346" s="246" t="s">
        <v>54155</v>
      </c>
      <c r="AM15346" s="247">
        <v>3993.22</v>
      </c>
      <c r="AO15346" s="226" t="s">
        <v>49246</v>
      </c>
      <c r="AP15346" s="227">
        <v>11295</v>
      </c>
      <c r="AR15346" s="207" t="s">
        <v>29122</v>
      </c>
      <c r="AS15346" s="208">
        <v>9110.74</v>
      </c>
      <c r="AT15346" s="93"/>
      <c r="AU15346" s="93"/>
      <c r="AV15346" s="93"/>
    </row>
    <row r="15347" spans="35:48" x14ac:dyDescent="0.55000000000000004">
      <c r="AI15347" s="278" t="s">
        <v>48528</v>
      </c>
      <c r="AJ15347" s="279">
        <v>7887040.6600000001</v>
      </c>
      <c r="AL15347" s="246" t="s">
        <v>45894</v>
      </c>
      <c r="AM15347" s="247">
        <v>226800</v>
      </c>
      <c r="AO15347" s="226" t="s">
        <v>45862</v>
      </c>
      <c r="AP15347" s="227">
        <v>18000</v>
      </c>
      <c r="AR15347" s="207" t="s">
        <v>29123</v>
      </c>
      <c r="AS15347" s="208">
        <v>1441</v>
      </c>
      <c r="AT15347" s="93"/>
      <c r="AU15347" s="93"/>
      <c r="AV15347" s="93"/>
    </row>
    <row r="15348" spans="35:48" x14ac:dyDescent="0.55000000000000004">
      <c r="AI15348" s="278" t="s">
        <v>35574</v>
      </c>
      <c r="AJ15348" s="279">
        <v>941308.64</v>
      </c>
      <c r="AL15348" s="246" t="s">
        <v>49269</v>
      </c>
      <c r="AM15348" s="247">
        <v>59230.5</v>
      </c>
      <c r="AO15348" s="226" t="s">
        <v>45863</v>
      </c>
      <c r="AP15348" s="227">
        <v>1377</v>
      </c>
      <c r="AR15348" s="207" t="s">
        <v>29124</v>
      </c>
      <c r="AS15348" s="208">
        <v>5000</v>
      </c>
      <c r="AT15348" s="93"/>
      <c r="AU15348" s="93"/>
      <c r="AV15348" s="93"/>
    </row>
    <row r="15349" spans="35:48" x14ac:dyDescent="0.55000000000000004">
      <c r="AI15349" s="278" t="s">
        <v>35575</v>
      </c>
      <c r="AJ15349" s="279">
        <v>141596</v>
      </c>
      <c r="AL15349" s="246" t="s">
        <v>36893</v>
      </c>
      <c r="AM15349" s="247">
        <v>30702.53</v>
      </c>
      <c r="AO15349" s="226" t="s">
        <v>45864</v>
      </c>
      <c r="AP15349" s="227">
        <v>162490.56</v>
      </c>
      <c r="AR15349" s="207" t="s">
        <v>29125</v>
      </c>
      <c r="AS15349" s="208">
        <v>1019</v>
      </c>
      <c r="AT15349" s="93"/>
      <c r="AU15349" s="93"/>
      <c r="AV15349" s="93"/>
    </row>
    <row r="15350" spans="35:48" x14ac:dyDescent="0.55000000000000004">
      <c r="AI15350" s="278" t="s">
        <v>26803</v>
      </c>
      <c r="AJ15350" s="279">
        <v>397730.38</v>
      </c>
      <c r="AL15350" s="246" t="s">
        <v>36894</v>
      </c>
      <c r="AM15350" s="247">
        <v>14137.19</v>
      </c>
      <c r="AO15350" s="226" t="s">
        <v>45865</v>
      </c>
      <c r="AP15350" s="227">
        <v>12507.75</v>
      </c>
      <c r="AR15350" s="207" t="s">
        <v>29126</v>
      </c>
      <c r="AS15350" s="208">
        <v>4912</v>
      </c>
      <c r="AT15350" s="93"/>
      <c r="AU15350" s="93"/>
      <c r="AV15350" s="93"/>
    </row>
    <row r="15351" spans="35:48" x14ac:dyDescent="0.55000000000000004">
      <c r="AI15351" s="278" t="s">
        <v>35576</v>
      </c>
      <c r="AJ15351" s="279">
        <v>1600</v>
      </c>
      <c r="AL15351" s="246" t="s">
        <v>54156</v>
      </c>
      <c r="AM15351" s="247">
        <v>2131.08</v>
      </c>
      <c r="AO15351" s="226" t="s">
        <v>49247</v>
      </c>
      <c r="AP15351" s="227">
        <v>37157.4</v>
      </c>
      <c r="AR15351" s="207" t="s">
        <v>29127</v>
      </c>
      <c r="AS15351" s="208">
        <v>6240</v>
      </c>
      <c r="AT15351" s="93"/>
      <c r="AU15351" s="93"/>
      <c r="AV15351" s="93"/>
    </row>
    <row r="15352" spans="35:48" x14ac:dyDescent="0.55000000000000004">
      <c r="AI15352" s="278" t="s">
        <v>26805</v>
      </c>
      <c r="AJ15352" s="279">
        <v>463976.19</v>
      </c>
      <c r="AL15352" s="246" t="s">
        <v>36895</v>
      </c>
      <c r="AM15352" s="247">
        <v>19707.599999999999</v>
      </c>
      <c r="AO15352" s="226" t="s">
        <v>49248</v>
      </c>
      <c r="AP15352" s="227">
        <v>17649.84</v>
      </c>
      <c r="AR15352" s="207" t="s">
        <v>29128</v>
      </c>
      <c r="AS15352" s="208">
        <v>477.35</v>
      </c>
      <c r="AT15352" s="93"/>
      <c r="AU15352" s="93"/>
      <c r="AV15352" s="93"/>
    </row>
    <row r="15353" spans="35:48" x14ac:dyDescent="0.55000000000000004">
      <c r="AI15353" s="278" t="s">
        <v>35577</v>
      </c>
      <c r="AJ15353" s="279">
        <v>1613995.74</v>
      </c>
      <c r="AL15353" s="246" t="s">
        <v>49270</v>
      </c>
      <c r="AM15353" s="247">
        <v>151643.95000000001</v>
      </c>
      <c r="AO15353" s="226" t="s">
        <v>49249</v>
      </c>
      <c r="AP15353" s="227">
        <v>18114.240000000002</v>
      </c>
      <c r="AR15353" s="207" t="s">
        <v>29129</v>
      </c>
      <c r="AS15353" s="208">
        <v>742.8</v>
      </c>
      <c r="AT15353" s="93"/>
      <c r="AU15353" s="93"/>
      <c r="AV15353" s="93"/>
    </row>
    <row r="15354" spans="35:48" x14ac:dyDescent="0.55000000000000004">
      <c r="AI15354" s="278" t="s">
        <v>69484</v>
      </c>
      <c r="AJ15354" s="279">
        <v>10540</v>
      </c>
      <c r="AL15354" s="246" t="s">
        <v>54157</v>
      </c>
      <c r="AM15354" s="247">
        <v>2814.17</v>
      </c>
      <c r="AO15354" s="226" t="s">
        <v>49250</v>
      </c>
      <c r="AP15354" s="227">
        <v>5578.5</v>
      </c>
      <c r="AR15354" s="207" t="s">
        <v>29130</v>
      </c>
      <c r="AS15354" s="208">
        <v>10741.94</v>
      </c>
      <c r="AT15354" s="93"/>
      <c r="AU15354" s="93"/>
      <c r="AV15354" s="93"/>
    </row>
    <row r="15355" spans="35:48" x14ac:dyDescent="0.55000000000000004">
      <c r="AI15355" s="278" t="s">
        <v>26806</v>
      </c>
      <c r="AJ15355" s="279">
        <v>2043574.53</v>
      </c>
      <c r="AL15355" s="246" t="s">
        <v>56730</v>
      </c>
      <c r="AM15355" s="247">
        <v>88669.23</v>
      </c>
      <c r="AO15355" s="226" t="s">
        <v>49251</v>
      </c>
      <c r="AP15355" s="227">
        <v>17955.7</v>
      </c>
      <c r="AR15355" s="207" t="s">
        <v>29131</v>
      </c>
      <c r="AS15355" s="208">
        <v>2460</v>
      </c>
      <c r="AT15355" s="93"/>
      <c r="AU15355" s="93"/>
      <c r="AV15355" s="93"/>
    </row>
    <row r="15356" spans="35:48" x14ac:dyDescent="0.55000000000000004">
      <c r="AI15356" s="278" t="s">
        <v>26808</v>
      </c>
      <c r="AJ15356" s="279">
        <v>1080170.3700000001</v>
      </c>
      <c r="AL15356" s="246" t="s">
        <v>35870</v>
      </c>
      <c r="AM15356" s="247">
        <v>610832.86</v>
      </c>
      <c r="AO15356" s="226" t="s">
        <v>36852</v>
      </c>
      <c r="AP15356" s="227">
        <v>6174</v>
      </c>
      <c r="AR15356" s="207" t="s">
        <v>29132</v>
      </c>
      <c r="AS15356" s="208">
        <v>19138</v>
      </c>
      <c r="AT15356" s="93"/>
      <c r="AU15356" s="93"/>
      <c r="AV15356" s="93"/>
    </row>
    <row r="15357" spans="35:48" x14ac:dyDescent="0.55000000000000004">
      <c r="AI15357" s="278" t="s">
        <v>26810</v>
      </c>
      <c r="AJ15357" s="279">
        <v>20757.11</v>
      </c>
      <c r="AL15357" s="246" t="s">
        <v>63462</v>
      </c>
      <c r="AM15357" s="247">
        <v>38686.199999999997</v>
      </c>
      <c r="AO15357" s="226" t="s">
        <v>47353</v>
      </c>
      <c r="AP15357" s="227">
        <v>3944</v>
      </c>
      <c r="AR15357" s="207" t="s">
        <v>29133</v>
      </c>
      <c r="AS15357" s="208">
        <v>5145</v>
      </c>
      <c r="AT15357" s="93"/>
      <c r="AU15357" s="93"/>
      <c r="AV15357" s="93"/>
    </row>
    <row r="15358" spans="35:48" x14ac:dyDescent="0.55000000000000004">
      <c r="AI15358" s="278" t="s">
        <v>46158</v>
      </c>
      <c r="AJ15358" s="279">
        <v>4350</v>
      </c>
      <c r="AL15358" s="246" t="s">
        <v>63842</v>
      </c>
      <c r="AM15358" s="247">
        <v>107210.56</v>
      </c>
      <c r="AO15358" s="226" t="s">
        <v>47354</v>
      </c>
      <c r="AP15358" s="227">
        <v>5276</v>
      </c>
      <c r="AR15358" s="207" t="s">
        <v>29134</v>
      </c>
      <c r="AS15358" s="208">
        <v>1549</v>
      </c>
      <c r="AT15358" s="93"/>
      <c r="AU15358" s="93"/>
      <c r="AV15358" s="93"/>
    </row>
    <row r="15359" spans="35:48" x14ac:dyDescent="0.55000000000000004">
      <c r="AI15359" s="278" t="s">
        <v>40889</v>
      </c>
      <c r="AJ15359" s="279">
        <v>180426.19</v>
      </c>
      <c r="AL15359" s="246" t="s">
        <v>57979</v>
      </c>
      <c r="AM15359" s="247">
        <v>403952.6</v>
      </c>
      <c r="AO15359" s="226" t="s">
        <v>48371</v>
      </c>
      <c r="AP15359" s="227">
        <v>20710.68</v>
      </c>
      <c r="AR15359" s="207" t="s">
        <v>29135</v>
      </c>
      <c r="AS15359" s="208">
        <v>357.98</v>
      </c>
      <c r="AT15359" s="93"/>
      <c r="AU15359" s="93"/>
      <c r="AV15359" s="93"/>
    </row>
    <row r="15360" spans="35:48" x14ac:dyDescent="0.55000000000000004">
      <c r="AI15360" s="278" t="s">
        <v>54538</v>
      </c>
      <c r="AJ15360" s="279">
        <v>-500</v>
      </c>
      <c r="AL15360" s="246" t="s">
        <v>58727</v>
      </c>
      <c r="AM15360" s="247">
        <v>209134.6</v>
      </c>
      <c r="AO15360" s="226" t="s">
        <v>48372</v>
      </c>
      <c r="AP15360" s="227">
        <v>1584.32</v>
      </c>
      <c r="AR15360" s="207" t="s">
        <v>29136</v>
      </c>
      <c r="AS15360" s="208">
        <v>13158</v>
      </c>
      <c r="AT15360" s="93"/>
      <c r="AU15360" s="93"/>
      <c r="AV15360" s="93"/>
    </row>
    <row r="15361" spans="35:48" x14ac:dyDescent="0.55000000000000004">
      <c r="AI15361" s="278" t="s">
        <v>69485</v>
      </c>
      <c r="AJ15361" s="279">
        <v>2610.79</v>
      </c>
      <c r="AL15361" s="246" t="s">
        <v>60866</v>
      </c>
      <c r="AM15361" s="247">
        <v>44242.76</v>
      </c>
      <c r="AO15361" s="226" t="s">
        <v>29949</v>
      </c>
      <c r="AP15361" s="227">
        <v>9742.56</v>
      </c>
      <c r="AR15361" s="207" t="s">
        <v>29137</v>
      </c>
      <c r="AS15361" s="208">
        <v>2284</v>
      </c>
      <c r="AT15361" s="93"/>
      <c r="AU15361" s="93"/>
      <c r="AV15361" s="93"/>
    </row>
    <row r="15362" spans="35:48" x14ac:dyDescent="0.55000000000000004">
      <c r="AI15362" s="278" t="s">
        <v>69486</v>
      </c>
      <c r="AJ15362" s="279">
        <v>499.01</v>
      </c>
      <c r="AL15362" s="246" t="s">
        <v>47388</v>
      </c>
      <c r="AM15362" s="247">
        <v>-48.62</v>
      </c>
      <c r="AO15362" s="226" t="s">
        <v>29950</v>
      </c>
      <c r="AP15362" s="227">
        <v>745.24</v>
      </c>
      <c r="AR15362" s="207" t="s">
        <v>29138</v>
      </c>
      <c r="AS15362" s="208">
        <v>398</v>
      </c>
      <c r="AT15362" s="93"/>
      <c r="AU15362" s="93"/>
      <c r="AV15362" s="93"/>
    </row>
    <row r="15363" spans="35:48" x14ac:dyDescent="0.55000000000000004">
      <c r="AI15363" s="278" t="s">
        <v>50761</v>
      </c>
      <c r="AJ15363" s="279">
        <v>76387.5</v>
      </c>
      <c r="AL15363" s="246" t="s">
        <v>59943</v>
      </c>
      <c r="AM15363" s="247">
        <v>139.91999999999999</v>
      </c>
      <c r="AO15363" s="226" t="s">
        <v>47355</v>
      </c>
      <c r="AP15363" s="227">
        <v>81000</v>
      </c>
      <c r="AR15363" s="207" t="s">
        <v>29139</v>
      </c>
      <c r="AS15363" s="208">
        <v>16692.490000000002</v>
      </c>
      <c r="AT15363" s="93"/>
      <c r="AU15363" s="93"/>
      <c r="AV15363" s="93"/>
    </row>
    <row r="15364" spans="35:48" x14ac:dyDescent="0.55000000000000004">
      <c r="AI15364" s="278" t="s">
        <v>26815</v>
      </c>
      <c r="AJ15364" s="279">
        <v>521289.93</v>
      </c>
      <c r="AL15364" s="246" t="s">
        <v>59944</v>
      </c>
      <c r="AM15364" s="247">
        <v>-1338</v>
      </c>
      <c r="AO15364" s="226" t="s">
        <v>47356</v>
      </c>
      <c r="AP15364" s="227">
        <v>6176.42</v>
      </c>
      <c r="AR15364" s="207" t="s">
        <v>29140</v>
      </c>
      <c r="AS15364" s="208">
        <v>1679.51</v>
      </c>
      <c r="AT15364" s="93"/>
      <c r="AU15364" s="93"/>
      <c r="AV15364" s="93"/>
    </row>
    <row r="15365" spans="35:48" x14ac:dyDescent="0.55000000000000004">
      <c r="AI15365" s="278" t="s">
        <v>26816</v>
      </c>
      <c r="AJ15365" s="279">
        <v>322634.59000000003</v>
      </c>
      <c r="AL15365" s="246" t="s">
        <v>60867</v>
      </c>
      <c r="AM15365" s="247">
        <v>4203.7</v>
      </c>
      <c r="AO15365" s="226" t="s">
        <v>34309</v>
      </c>
      <c r="AP15365" s="227">
        <v>42365.87</v>
      </c>
      <c r="AR15365" s="207" t="s">
        <v>29141</v>
      </c>
      <c r="AS15365" s="208">
        <v>2640</v>
      </c>
      <c r="AT15365" s="93"/>
      <c r="AU15365" s="93"/>
      <c r="AV15365" s="93"/>
    </row>
    <row r="15366" spans="35:48" x14ac:dyDescent="0.55000000000000004">
      <c r="AI15366" s="278" t="s">
        <v>40890</v>
      </c>
      <c r="AJ15366" s="279">
        <v>3172.9</v>
      </c>
      <c r="AL15366" s="246" t="s">
        <v>57980</v>
      </c>
      <c r="AM15366" s="247">
        <v>21199</v>
      </c>
      <c r="AO15366" s="226" t="s">
        <v>36853</v>
      </c>
      <c r="AP15366" s="227">
        <v>39879</v>
      </c>
      <c r="AR15366" s="207" t="s">
        <v>29142</v>
      </c>
      <c r="AS15366" s="208">
        <v>197.87</v>
      </c>
      <c r="AT15366" s="93"/>
      <c r="AU15366" s="93"/>
      <c r="AV15366" s="93"/>
    </row>
    <row r="15367" spans="35:48" x14ac:dyDescent="0.55000000000000004">
      <c r="AI15367" s="278" t="s">
        <v>26817</v>
      </c>
      <c r="AJ15367" s="279">
        <v>571528.26</v>
      </c>
      <c r="AL15367" s="246" t="s">
        <v>62335</v>
      </c>
      <c r="AM15367" s="247">
        <v>6266.33</v>
      </c>
      <c r="AO15367" s="226" t="s">
        <v>29951</v>
      </c>
      <c r="AP15367" s="227">
        <v>40500</v>
      </c>
      <c r="AR15367" s="207" t="s">
        <v>29143</v>
      </c>
      <c r="AS15367" s="208">
        <v>25363.74</v>
      </c>
      <c r="AT15367" s="93"/>
      <c r="AU15367" s="93"/>
      <c r="AV15367" s="93"/>
    </row>
    <row r="15368" spans="35:48" x14ac:dyDescent="0.55000000000000004">
      <c r="AI15368" s="278" t="s">
        <v>26818</v>
      </c>
      <c r="AJ15368" s="279">
        <v>1860104.41</v>
      </c>
      <c r="AL15368" s="246" t="s">
        <v>62336</v>
      </c>
      <c r="AM15368" s="247">
        <v>2061.5</v>
      </c>
      <c r="AO15368" s="226" t="s">
        <v>36854</v>
      </c>
      <c r="AP15368" s="227">
        <v>7800.45</v>
      </c>
      <c r="AR15368" s="207" t="s">
        <v>29144</v>
      </c>
      <c r="AS15368" s="208">
        <v>2940.51</v>
      </c>
      <c r="AT15368" s="93"/>
      <c r="AU15368" s="93"/>
      <c r="AV15368" s="93"/>
    </row>
    <row r="15369" spans="35:48" x14ac:dyDescent="0.55000000000000004">
      <c r="AI15369" s="278" t="s">
        <v>26819</v>
      </c>
      <c r="AJ15369" s="279">
        <v>1023645.36</v>
      </c>
      <c r="AL15369" s="246" t="s">
        <v>47390</v>
      </c>
      <c r="AM15369" s="247">
        <v>207097.46</v>
      </c>
      <c r="AO15369" s="226" t="s">
        <v>39611</v>
      </c>
      <c r="AP15369" s="227">
        <v>75701.37</v>
      </c>
      <c r="AR15369" s="207" t="s">
        <v>29145</v>
      </c>
      <c r="AS15369" s="208">
        <v>2000</v>
      </c>
      <c r="AT15369" s="93"/>
      <c r="AU15369" s="93"/>
      <c r="AV15369" s="93"/>
    </row>
    <row r="15370" spans="35:48" x14ac:dyDescent="0.55000000000000004">
      <c r="AI15370" s="278" t="s">
        <v>65191</v>
      </c>
      <c r="AJ15370" s="279">
        <v>189788.6</v>
      </c>
      <c r="AL15370" s="246" t="s">
        <v>47391</v>
      </c>
      <c r="AM15370" s="247">
        <v>15838.16</v>
      </c>
      <c r="AO15370" s="226" t="s">
        <v>54089</v>
      </c>
      <c r="AP15370" s="227">
        <v>235.5</v>
      </c>
      <c r="AR15370" s="207" t="s">
        <v>29146</v>
      </c>
      <c r="AS15370" s="208">
        <v>17500</v>
      </c>
      <c r="AT15370" s="93"/>
      <c r="AU15370" s="93"/>
      <c r="AV15370" s="93"/>
    </row>
    <row r="15371" spans="35:48" x14ac:dyDescent="0.55000000000000004">
      <c r="AI15371" s="278" t="s">
        <v>26820</v>
      </c>
      <c r="AJ15371" s="279">
        <v>48525</v>
      </c>
      <c r="AL15371" s="246" t="s">
        <v>47392</v>
      </c>
      <c r="AM15371" s="247">
        <v>3277.49</v>
      </c>
      <c r="AO15371" s="226" t="s">
        <v>36855</v>
      </c>
      <c r="AP15371" s="227">
        <v>24494</v>
      </c>
      <c r="AR15371" s="207" t="s">
        <v>29147</v>
      </c>
      <c r="AS15371" s="208">
        <v>2640</v>
      </c>
      <c r="AT15371" s="93"/>
      <c r="AU15371" s="93"/>
      <c r="AV15371" s="93"/>
    </row>
    <row r="15372" spans="35:48" x14ac:dyDescent="0.55000000000000004">
      <c r="AI15372" s="278" t="s">
        <v>26821</v>
      </c>
      <c r="AJ15372" s="279">
        <v>192524.18</v>
      </c>
      <c r="AL15372" s="246" t="s">
        <v>47393</v>
      </c>
      <c r="AM15372" s="247">
        <v>12656.67</v>
      </c>
      <c r="AO15372" s="226" t="s">
        <v>34310</v>
      </c>
      <c r="AP15372" s="227">
        <v>74166.22</v>
      </c>
      <c r="AR15372" s="207" t="s">
        <v>29148</v>
      </c>
      <c r="AS15372" s="208">
        <v>197.87</v>
      </c>
      <c r="AT15372" s="93"/>
      <c r="AU15372" s="93"/>
      <c r="AV15372" s="93"/>
    </row>
    <row r="15373" spans="35:48" x14ac:dyDescent="0.55000000000000004">
      <c r="AI15373" s="278" t="s">
        <v>69841</v>
      </c>
      <c r="AJ15373" s="279">
        <v>4771899.91</v>
      </c>
      <c r="AL15373" s="246" t="s">
        <v>47394</v>
      </c>
      <c r="AM15373" s="247">
        <v>2659.8</v>
      </c>
      <c r="AO15373" s="226" t="s">
        <v>34311</v>
      </c>
      <c r="AP15373" s="227">
        <v>72075.649999999994</v>
      </c>
      <c r="AR15373" s="207" t="s">
        <v>29149</v>
      </c>
      <c r="AS15373" s="208">
        <v>42056.23</v>
      </c>
      <c r="AT15373" s="93"/>
      <c r="AU15373" s="93"/>
      <c r="AV15373" s="93"/>
    </row>
    <row r="15374" spans="35:48" x14ac:dyDescent="0.55000000000000004">
      <c r="AI15374" s="278" t="s">
        <v>26823</v>
      </c>
      <c r="AJ15374" s="279">
        <v>202709.07</v>
      </c>
      <c r="AL15374" s="246" t="s">
        <v>47395</v>
      </c>
      <c r="AM15374" s="247">
        <v>97.76</v>
      </c>
      <c r="AO15374" s="226" t="s">
        <v>35826</v>
      </c>
      <c r="AP15374" s="227">
        <v>61161.65</v>
      </c>
      <c r="AR15374" s="207" t="s">
        <v>29150</v>
      </c>
      <c r="AS15374" s="208">
        <v>5145</v>
      </c>
      <c r="AT15374" s="93"/>
      <c r="AU15374" s="93"/>
      <c r="AV15374" s="93"/>
    </row>
    <row r="15375" spans="35:48" x14ac:dyDescent="0.55000000000000004">
      <c r="AI15375" s="278" t="s">
        <v>69487</v>
      </c>
      <c r="AJ15375" s="279">
        <v>243671.18</v>
      </c>
      <c r="AL15375" s="246" t="s">
        <v>47396</v>
      </c>
      <c r="AM15375" s="247">
        <v>223.81</v>
      </c>
      <c r="AO15375" s="226" t="s">
        <v>45866</v>
      </c>
      <c r="AP15375" s="227">
        <v>59000</v>
      </c>
      <c r="AR15375" s="207" t="s">
        <v>29151</v>
      </c>
      <c r="AS15375" s="208">
        <v>6169.02</v>
      </c>
      <c r="AT15375" s="93"/>
      <c r="AU15375" s="93"/>
      <c r="AV15375" s="93"/>
    </row>
    <row r="15376" spans="35:48" x14ac:dyDescent="0.55000000000000004">
      <c r="AI15376" s="278" t="s">
        <v>54539</v>
      </c>
      <c r="AJ15376" s="279">
        <v>47147.6</v>
      </c>
      <c r="AL15376" s="246" t="s">
        <v>60868</v>
      </c>
      <c r="AM15376" s="247">
        <v>3720.33</v>
      </c>
      <c r="AO15376" s="226" t="s">
        <v>45867</v>
      </c>
      <c r="AP15376" s="227">
        <v>4513.5</v>
      </c>
      <c r="AR15376" s="207" t="s">
        <v>29152</v>
      </c>
      <c r="AS15376" s="208">
        <v>22539.98</v>
      </c>
      <c r="AT15376" s="93"/>
      <c r="AU15376" s="93"/>
      <c r="AV15376" s="93"/>
    </row>
    <row r="15377" spans="35:48" x14ac:dyDescent="0.55000000000000004">
      <c r="AI15377" s="278" t="s">
        <v>26824</v>
      </c>
      <c r="AJ15377" s="279">
        <v>3657.15</v>
      </c>
      <c r="AL15377" s="246" t="s">
        <v>58728</v>
      </c>
      <c r="AM15377" s="247">
        <v>910.73</v>
      </c>
      <c r="AO15377" s="226" t="s">
        <v>45868</v>
      </c>
      <c r="AP15377" s="227">
        <v>1872583.1</v>
      </c>
      <c r="AR15377" s="207" t="s">
        <v>29153</v>
      </c>
      <c r="AS15377" s="208">
        <v>13158</v>
      </c>
      <c r="AT15377" s="93"/>
      <c r="AU15377" s="93"/>
      <c r="AV15377" s="93"/>
    </row>
    <row r="15378" spans="35:48" x14ac:dyDescent="0.55000000000000004">
      <c r="AI15378" s="278" t="s">
        <v>58787</v>
      </c>
      <c r="AJ15378" s="279">
        <v>7113.82</v>
      </c>
      <c r="AL15378" s="246" t="s">
        <v>58729</v>
      </c>
      <c r="AM15378" s="247">
        <v>2326.77</v>
      </c>
      <c r="AO15378" s="226" t="s">
        <v>45869</v>
      </c>
      <c r="AP15378" s="227">
        <v>143252.70000000001</v>
      </c>
      <c r="AR15378" s="207" t="s">
        <v>29154</v>
      </c>
      <c r="AS15378" s="208">
        <v>752</v>
      </c>
      <c r="AT15378" s="93"/>
      <c r="AU15378" s="93"/>
      <c r="AV15378" s="93"/>
    </row>
    <row r="15379" spans="35:48" x14ac:dyDescent="0.55000000000000004">
      <c r="AI15379" s="278" t="s">
        <v>26825</v>
      </c>
      <c r="AJ15379" s="279">
        <v>8551.26</v>
      </c>
      <c r="AL15379" s="246" t="s">
        <v>59291</v>
      </c>
      <c r="AM15379" s="247">
        <v>133.25</v>
      </c>
      <c r="AO15379" s="226" t="s">
        <v>36858</v>
      </c>
      <c r="AP15379" s="227">
        <v>40326</v>
      </c>
      <c r="AR15379" s="207" t="s">
        <v>29155</v>
      </c>
      <c r="AS15379" s="208">
        <v>18760</v>
      </c>
      <c r="AT15379" s="93"/>
      <c r="AU15379" s="93"/>
      <c r="AV15379" s="93"/>
    </row>
    <row r="15380" spans="35:48" x14ac:dyDescent="0.55000000000000004">
      <c r="AI15380" s="278" t="s">
        <v>66789</v>
      </c>
      <c r="AJ15380" s="279">
        <v>2000</v>
      </c>
      <c r="AL15380" s="246" t="s">
        <v>57981</v>
      </c>
      <c r="AM15380" s="247">
        <v>29279.360000000001</v>
      </c>
      <c r="AO15380" s="226" t="s">
        <v>30014</v>
      </c>
      <c r="AP15380" s="227">
        <v>35230</v>
      </c>
      <c r="AR15380" s="207" t="s">
        <v>29156</v>
      </c>
      <c r="AS15380" s="208">
        <v>1829</v>
      </c>
      <c r="AT15380" s="93"/>
      <c r="AU15380" s="93"/>
      <c r="AV15380" s="93"/>
    </row>
    <row r="15381" spans="35:48" x14ac:dyDescent="0.55000000000000004">
      <c r="AI15381" s="278" t="s">
        <v>26826</v>
      </c>
      <c r="AJ15381" s="279">
        <v>1106911.04</v>
      </c>
      <c r="AL15381" s="246" t="s">
        <v>50570</v>
      </c>
      <c r="AM15381" s="247">
        <v>67197.7</v>
      </c>
      <c r="AO15381" s="226" t="s">
        <v>45870</v>
      </c>
      <c r="AP15381" s="227">
        <v>230</v>
      </c>
      <c r="AR15381" s="207" t="s">
        <v>29157</v>
      </c>
      <c r="AS15381" s="208">
        <v>8360.75</v>
      </c>
      <c r="AT15381" s="93"/>
      <c r="AU15381" s="93"/>
      <c r="AV15381" s="93"/>
    </row>
    <row r="15382" spans="35:48" x14ac:dyDescent="0.55000000000000004">
      <c r="AI15382" s="278" t="s">
        <v>69488</v>
      </c>
      <c r="AJ15382" s="279">
        <v>598349</v>
      </c>
      <c r="AL15382" s="246" t="s">
        <v>50571</v>
      </c>
      <c r="AM15382" s="247">
        <v>132994.38</v>
      </c>
      <c r="AO15382" s="226" t="s">
        <v>30015</v>
      </c>
      <c r="AP15382" s="227">
        <v>83910.02</v>
      </c>
      <c r="AR15382" s="207" t="s">
        <v>29158</v>
      </c>
      <c r="AS15382" s="208">
        <v>103.96</v>
      </c>
      <c r="AT15382" s="93"/>
      <c r="AU15382" s="93"/>
      <c r="AV15382" s="93"/>
    </row>
    <row r="15383" spans="35:48" x14ac:dyDescent="0.55000000000000004">
      <c r="AI15383" s="278" t="s">
        <v>26827</v>
      </c>
      <c r="AJ15383" s="279">
        <v>170175.27</v>
      </c>
      <c r="AL15383" s="246" t="s">
        <v>56731</v>
      </c>
      <c r="AM15383" s="247">
        <v>139610.32</v>
      </c>
      <c r="AO15383" s="226" t="s">
        <v>30016</v>
      </c>
      <c r="AP15383" s="227">
        <v>17600.72</v>
      </c>
      <c r="AR15383" s="207" t="s">
        <v>29159</v>
      </c>
      <c r="AS15383" s="208">
        <v>2145</v>
      </c>
      <c r="AT15383" s="93"/>
      <c r="AU15383" s="93"/>
      <c r="AV15383" s="93"/>
    </row>
    <row r="15384" spans="35:48" x14ac:dyDescent="0.55000000000000004">
      <c r="AI15384" s="278" t="s">
        <v>70155</v>
      </c>
      <c r="AJ15384" s="279">
        <v>122208</v>
      </c>
      <c r="AL15384" s="246" t="s">
        <v>45897</v>
      </c>
      <c r="AM15384" s="247">
        <v>59181.35</v>
      </c>
      <c r="AO15384" s="226" t="s">
        <v>30019</v>
      </c>
      <c r="AP15384" s="227">
        <v>91601.48</v>
      </c>
      <c r="AR15384" s="207" t="s">
        <v>29160</v>
      </c>
      <c r="AS15384" s="208">
        <v>4128</v>
      </c>
      <c r="AT15384" s="93"/>
      <c r="AU15384" s="93"/>
      <c r="AV15384" s="93"/>
    </row>
    <row r="15385" spans="35:48" x14ac:dyDescent="0.55000000000000004">
      <c r="AI15385" s="278" t="s">
        <v>26828</v>
      </c>
      <c r="AJ15385" s="279">
        <v>1698701.69</v>
      </c>
      <c r="AL15385" s="246" t="s">
        <v>45898</v>
      </c>
      <c r="AM15385" s="247">
        <v>19701.93</v>
      </c>
      <c r="AO15385" s="226" t="s">
        <v>47357</v>
      </c>
      <c r="AP15385" s="227">
        <v>510</v>
      </c>
      <c r="AR15385" s="207" t="s">
        <v>29161</v>
      </c>
      <c r="AS15385" s="208">
        <v>8403</v>
      </c>
      <c r="AT15385" s="93"/>
      <c r="AU15385" s="93"/>
      <c r="AV15385" s="93"/>
    </row>
    <row r="15386" spans="35:48" x14ac:dyDescent="0.55000000000000004">
      <c r="AI15386" s="278" t="s">
        <v>54541</v>
      </c>
      <c r="AJ15386" s="279">
        <v>356391.19</v>
      </c>
      <c r="AL15386" s="246" t="s">
        <v>45899</v>
      </c>
      <c r="AM15386" s="247">
        <v>334436.33</v>
      </c>
      <c r="AO15386" s="226" t="s">
        <v>36859</v>
      </c>
      <c r="AP15386" s="227">
        <v>2983.44</v>
      </c>
      <c r="AR15386" s="207" t="s">
        <v>29162</v>
      </c>
      <c r="AS15386" s="208">
        <v>2145</v>
      </c>
      <c r="AT15386" s="93"/>
      <c r="AU15386" s="93"/>
      <c r="AV15386" s="93"/>
    </row>
    <row r="15387" spans="35:48" x14ac:dyDescent="0.55000000000000004">
      <c r="AI15387" s="278" t="s">
        <v>26829</v>
      </c>
      <c r="AJ15387" s="279">
        <v>2417194.5499999998</v>
      </c>
      <c r="AL15387" s="246" t="s">
        <v>45900</v>
      </c>
      <c r="AM15387" s="247">
        <v>31575.3</v>
      </c>
      <c r="AO15387" s="226" t="s">
        <v>35827</v>
      </c>
      <c r="AP15387" s="227">
        <v>575046.62</v>
      </c>
      <c r="AR15387" s="207" t="s">
        <v>29163</v>
      </c>
      <c r="AS15387" s="208">
        <v>4128</v>
      </c>
      <c r="AT15387" s="93"/>
      <c r="AU15387" s="93"/>
      <c r="AV15387" s="93"/>
    </row>
    <row r="15388" spans="35:48" x14ac:dyDescent="0.55000000000000004">
      <c r="AI15388" s="278" t="s">
        <v>70954</v>
      </c>
      <c r="AJ15388" s="279">
        <v>-72760.34</v>
      </c>
      <c r="AL15388" s="246" t="s">
        <v>45901</v>
      </c>
      <c r="AM15388" s="247">
        <v>34034.47</v>
      </c>
      <c r="AO15388" s="226" t="s">
        <v>35828</v>
      </c>
      <c r="AP15388" s="227">
        <v>6200</v>
      </c>
      <c r="AR15388" s="207" t="s">
        <v>29164</v>
      </c>
      <c r="AS15388" s="208">
        <v>9258.9599999999991</v>
      </c>
      <c r="AT15388" s="93"/>
      <c r="AU15388" s="93"/>
      <c r="AV15388" s="93"/>
    </row>
    <row r="15389" spans="35:48" x14ac:dyDescent="0.55000000000000004">
      <c r="AI15389" s="278" t="s">
        <v>69489</v>
      </c>
      <c r="AJ15389" s="279">
        <v>4117238.74</v>
      </c>
      <c r="AL15389" s="246" t="s">
        <v>45902</v>
      </c>
      <c r="AM15389" s="247">
        <v>34278.199999999997</v>
      </c>
      <c r="AO15389" s="226" t="s">
        <v>36860</v>
      </c>
      <c r="AP15389" s="227">
        <v>547.53</v>
      </c>
      <c r="AR15389" s="207" t="s">
        <v>29165</v>
      </c>
      <c r="AS15389" s="208">
        <v>8360.75</v>
      </c>
      <c r="AT15389" s="93"/>
      <c r="AU15389" s="93"/>
      <c r="AV15389" s="93"/>
    </row>
    <row r="15390" spans="35:48" x14ac:dyDescent="0.55000000000000004">
      <c r="AI15390" s="278" t="s">
        <v>62390</v>
      </c>
      <c r="AJ15390" s="279">
        <v>21020147.260000002</v>
      </c>
      <c r="AL15390" s="246" t="s">
        <v>45903</v>
      </c>
      <c r="AM15390" s="247">
        <v>2082.2800000000002</v>
      </c>
      <c r="AO15390" s="226" t="s">
        <v>30020</v>
      </c>
      <c r="AP15390" s="227">
        <v>61778.66</v>
      </c>
      <c r="AR15390" s="207" t="s">
        <v>29166</v>
      </c>
      <c r="AS15390" s="208">
        <v>20589</v>
      </c>
      <c r="AT15390" s="93"/>
      <c r="AU15390" s="93"/>
      <c r="AV15390" s="93"/>
    </row>
    <row r="15391" spans="35:48" x14ac:dyDescent="0.55000000000000004">
      <c r="AI15391" s="278" t="s">
        <v>43351</v>
      </c>
      <c r="AJ15391" s="279">
        <v>1252647.3700000001</v>
      </c>
      <c r="AL15391" s="246" t="s">
        <v>45904</v>
      </c>
      <c r="AM15391" s="247">
        <v>2525.12</v>
      </c>
      <c r="AO15391" s="226" t="s">
        <v>30021</v>
      </c>
      <c r="AP15391" s="227">
        <v>42465.8</v>
      </c>
      <c r="AR15391" s="207" t="s">
        <v>29167</v>
      </c>
      <c r="AS15391" s="208">
        <v>8372.15</v>
      </c>
      <c r="AT15391" s="93"/>
      <c r="AU15391" s="93"/>
      <c r="AV15391" s="93"/>
    </row>
    <row r="15392" spans="35:48" x14ac:dyDescent="0.55000000000000004">
      <c r="AI15392" s="278" t="s">
        <v>26830</v>
      </c>
      <c r="AJ15392" s="279">
        <v>7277.27</v>
      </c>
      <c r="AL15392" s="246" t="s">
        <v>45905</v>
      </c>
      <c r="AM15392" s="247">
        <v>6068.73</v>
      </c>
      <c r="AO15392" s="226" t="s">
        <v>36861</v>
      </c>
      <c r="AP15392" s="227">
        <v>33878.92</v>
      </c>
      <c r="AR15392" s="207" t="s">
        <v>29168</v>
      </c>
      <c r="AS15392" s="208">
        <v>624.36</v>
      </c>
      <c r="AT15392" s="93"/>
      <c r="AU15392" s="93"/>
      <c r="AV15392" s="93"/>
    </row>
    <row r="15393" spans="35:48" x14ac:dyDescent="0.55000000000000004">
      <c r="AI15393" s="278" t="s">
        <v>35585</v>
      </c>
      <c r="AJ15393" s="279">
        <v>14208.22</v>
      </c>
      <c r="AL15393" s="246" t="s">
        <v>45906</v>
      </c>
      <c r="AM15393" s="247">
        <v>4616.45</v>
      </c>
      <c r="AO15393" s="226" t="s">
        <v>49252</v>
      </c>
      <c r="AP15393" s="227">
        <v>4698.03</v>
      </c>
      <c r="AR15393" s="207" t="s">
        <v>29169</v>
      </c>
      <c r="AS15393" s="208">
        <v>1815.08</v>
      </c>
      <c r="AT15393" s="93"/>
      <c r="AU15393" s="93"/>
      <c r="AV15393" s="93"/>
    </row>
    <row r="15394" spans="35:48" x14ac:dyDescent="0.55000000000000004">
      <c r="AI15394" s="278" t="s">
        <v>35587</v>
      </c>
      <c r="AJ15394" s="279">
        <v>2223.27</v>
      </c>
      <c r="AL15394" s="246" t="s">
        <v>45907</v>
      </c>
      <c r="AM15394" s="247">
        <v>2449.4699999999998</v>
      </c>
      <c r="AO15394" s="226" t="s">
        <v>30022</v>
      </c>
      <c r="AP15394" s="227">
        <v>6000</v>
      </c>
      <c r="AR15394" s="207" t="s">
        <v>29170</v>
      </c>
      <c r="AS15394" s="208">
        <v>776.78</v>
      </c>
      <c r="AT15394" s="93"/>
      <c r="AU15394" s="93"/>
      <c r="AV15394" s="93"/>
    </row>
    <row r="15395" spans="35:48" x14ac:dyDescent="0.55000000000000004">
      <c r="AI15395" s="278" t="s">
        <v>35588</v>
      </c>
      <c r="AJ15395" s="279">
        <v>768.19</v>
      </c>
      <c r="AL15395" s="246" t="s">
        <v>45908</v>
      </c>
      <c r="AM15395" s="247">
        <v>2277.06</v>
      </c>
      <c r="AO15395" s="226" t="s">
        <v>54090</v>
      </c>
      <c r="AP15395" s="227">
        <v>1200</v>
      </c>
      <c r="AR15395" s="207" t="s">
        <v>29171</v>
      </c>
      <c r="AS15395" s="208">
        <v>-0.37</v>
      </c>
      <c r="AT15395" s="93"/>
      <c r="AU15395" s="93"/>
      <c r="AV15395" s="93"/>
    </row>
    <row r="15396" spans="35:48" x14ac:dyDescent="0.55000000000000004">
      <c r="AI15396" s="278" t="s">
        <v>70955</v>
      </c>
      <c r="AJ15396" s="279">
        <v>7815</v>
      </c>
      <c r="AL15396" s="246" t="s">
        <v>45909</v>
      </c>
      <c r="AM15396" s="247">
        <v>49039.71</v>
      </c>
      <c r="AO15396" s="226" t="s">
        <v>30023</v>
      </c>
      <c r="AP15396" s="227">
        <v>2570.38</v>
      </c>
      <c r="AR15396" s="207" t="s">
        <v>29172</v>
      </c>
      <c r="AS15396" s="208">
        <v>3291</v>
      </c>
      <c r="AT15396" s="93"/>
      <c r="AU15396" s="93"/>
      <c r="AV15396" s="93"/>
    </row>
    <row r="15397" spans="35:48" x14ac:dyDescent="0.55000000000000004">
      <c r="AI15397" s="278" t="s">
        <v>70956</v>
      </c>
      <c r="AJ15397" s="279">
        <v>37.5</v>
      </c>
      <c r="AL15397" s="246" t="s">
        <v>45910</v>
      </c>
      <c r="AM15397" s="247">
        <v>4382.99</v>
      </c>
      <c r="AO15397" s="226" t="s">
        <v>30024</v>
      </c>
      <c r="AP15397" s="227">
        <v>633.13</v>
      </c>
      <c r="AR15397" s="207" t="s">
        <v>29173</v>
      </c>
      <c r="AS15397" s="208">
        <v>379.9</v>
      </c>
      <c r="AT15397" s="93"/>
      <c r="AU15397" s="93"/>
      <c r="AV15397" s="93"/>
    </row>
    <row r="15398" spans="35:48" x14ac:dyDescent="0.55000000000000004">
      <c r="AI15398" s="278" t="s">
        <v>47588</v>
      </c>
      <c r="AJ15398" s="279">
        <v>2.86</v>
      </c>
      <c r="AL15398" s="246" t="s">
        <v>45911</v>
      </c>
      <c r="AM15398" s="247">
        <v>33499.919999999998</v>
      </c>
      <c r="AO15398" s="226" t="s">
        <v>54091</v>
      </c>
      <c r="AP15398" s="227">
        <v>3399</v>
      </c>
      <c r="AR15398" s="207" t="s">
        <v>29174</v>
      </c>
      <c r="AS15398" s="208">
        <v>27063.09</v>
      </c>
      <c r="AT15398" s="93"/>
      <c r="AU15398" s="93"/>
      <c r="AV15398" s="93"/>
    </row>
    <row r="15399" spans="35:48" x14ac:dyDescent="0.55000000000000004">
      <c r="AI15399" s="278" t="s">
        <v>54545</v>
      </c>
      <c r="AJ15399" s="279">
        <v>2242.62</v>
      </c>
      <c r="AL15399" s="246" t="s">
        <v>45912</v>
      </c>
      <c r="AM15399" s="247">
        <v>25774</v>
      </c>
      <c r="AO15399" s="226" t="s">
        <v>30025</v>
      </c>
      <c r="AP15399" s="227">
        <v>39889.17</v>
      </c>
      <c r="AR15399" s="207" t="s">
        <v>29175</v>
      </c>
      <c r="AS15399" s="208">
        <v>1155</v>
      </c>
      <c r="AT15399" s="93"/>
      <c r="AU15399" s="93"/>
      <c r="AV15399" s="93"/>
    </row>
    <row r="15400" spans="35:48" x14ac:dyDescent="0.55000000000000004">
      <c r="AI15400" s="278" t="s">
        <v>60019</v>
      </c>
      <c r="AJ15400" s="279">
        <v>33966.92</v>
      </c>
      <c r="AL15400" s="246" t="s">
        <v>45913</v>
      </c>
      <c r="AM15400" s="247">
        <v>35043.53</v>
      </c>
      <c r="AO15400" s="226" t="s">
        <v>14468</v>
      </c>
      <c r="AP15400" s="227">
        <v>201427.49</v>
      </c>
      <c r="AR15400" s="207" t="s">
        <v>29176</v>
      </c>
      <c r="AS15400" s="208">
        <v>8092.92</v>
      </c>
      <c r="AT15400" s="93"/>
      <c r="AU15400" s="93"/>
      <c r="AV15400" s="93"/>
    </row>
    <row r="15401" spans="35:48" x14ac:dyDescent="0.55000000000000004">
      <c r="AI15401" s="278" t="s">
        <v>69490</v>
      </c>
      <c r="AJ15401" s="279">
        <v>32380.87</v>
      </c>
      <c r="AL15401" s="246" t="s">
        <v>45914</v>
      </c>
      <c r="AM15401" s="247">
        <v>18932.900000000001</v>
      </c>
      <c r="AO15401" s="226" t="s">
        <v>36862</v>
      </c>
      <c r="AP15401" s="227">
        <v>67496.38</v>
      </c>
      <c r="AR15401" s="207" t="s">
        <v>29177</v>
      </c>
      <c r="AS15401" s="208">
        <v>686</v>
      </c>
      <c r="AT15401" s="93"/>
      <c r="AU15401" s="93"/>
      <c r="AV15401" s="93"/>
    </row>
    <row r="15402" spans="35:48" x14ac:dyDescent="0.55000000000000004">
      <c r="AI15402" s="278" t="s">
        <v>54546</v>
      </c>
      <c r="AJ15402" s="279">
        <v>586994.55000000005</v>
      </c>
      <c r="AL15402" s="246" t="s">
        <v>45915</v>
      </c>
      <c r="AM15402" s="247">
        <v>19666.68</v>
      </c>
      <c r="AO15402" s="226" t="s">
        <v>30026</v>
      </c>
      <c r="AP15402" s="227">
        <v>162273.69</v>
      </c>
      <c r="AR15402" s="207" t="s">
        <v>29178</v>
      </c>
      <c r="AS15402" s="208">
        <v>696.49</v>
      </c>
      <c r="AT15402" s="93"/>
      <c r="AU15402" s="93"/>
      <c r="AV15402" s="93"/>
    </row>
    <row r="15403" spans="35:48" x14ac:dyDescent="0.55000000000000004">
      <c r="AI15403" s="278" t="s">
        <v>35595</v>
      </c>
      <c r="AJ15403" s="279">
        <v>86059.17</v>
      </c>
      <c r="AL15403" s="246" t="s">
        <v>45916</v>
      </c>
      <c r="AM15403" s="247">
        <v>16656.38</v>
      </c>
      <c r="AO15403" s="226" t="s">
        <v>30027</v>
      </c>
      <c r="AP15403" s="227">
        <v>-13915.49</v>
      </c>
      <c r="AR15403" s="207" t="s">
        <v>29179</v>
      </c>
      <c r="AS15403" s="208">
        <v>3881.2</v>
      </c>
      <c r="AT15403" s="93"/>
      <c r="AU15403" s="93"/>
      <c r="AV15403" s="93"/>
    </row>
    <row r="15404" spans="35:48" x14ac:dyDescent="0.55000000000000004">
      <c r="AI15404" s="278" t="s">
        <v>69491</v>
      </c>
      <c r="AJ15404" s="279">
        <v>282.12</v>
      </c>
      <c r="AL15404" s="246" t="s">
        <v>45917</v>
      </c>
      <c r="AM15404" s="247">
        <v>11319.6</v>
      </c>
      <c r="AO15404" s="226" t="s">
        <v>30028</v>
      </c>
      <c r="AP15404" s="227">
        <v>25625</v>
      </c>
      <c r="AR15404" s="207" t="s">
        <v>29180</v>
      </c>
      <c r="AS15404" s="208">
        <v>19225.8</v>
      </c>
      <c r="AT15404" s="93"/>
      <c r="AU15404" s="93"/>
      <c r="AV15404" s="93"/>
    </row>
    <row r="15405" spans="35:48" x14ac:dyDescent="0.55000000000000004">
      <c r="AI15405" s="278" t="s">
        <v>26919</v>
      </c>
      <c r="AJ15405" s="279">
        <v>40268.67</v>
      </c>
      <c r="AL15405" s="246" t="s">
        <v>45920</v>
      </c>
      <c r="AM15405" s="247">
        <v>13097.99</v>
      </c>
      <c r="AO15405" s="226" t="s">
        <v>47358</v>
      </c>
      <c r="AP15405" s="227">
        <v>543.41999999999996</v>
      </c>
      <c r="AR15405" s="207" t="s">
        <v>29181</v>
      </c>
      <c r="AS15405" s="208">
        <v>3657</v>
      </c>
      <c r="AT15405" s="93"/>
      <c r="AU15405" s="93"/>
      <c r="AV15405" s="93"/>
    </row>
    <row r="15406" spans="35:48" x14ac:dyDescent="0.55000000000000004">
      <c r="AI15406" s="278" t="s">
        <v>26920</v>
      </c>
      <c r="AJ15406" s="279">
        <v>1455.46</v>
      </c>
      <c r="AL15406" s="246" t="s">
        <v>45921</v>
      </c>
      <c r="AM15406" s="247">
        <v>939.34</v>
      </c>
      <c r="AO15406" s="226" t="s">
        <v>35829</v>
      </c>
      <c r="AP15406" s="227">
        <v>21615.58</v>
      </c>
      <c r="AR15406" s="207" t="s">
        <v>29182</v>
      </c>
      <c r="AS15406" s="208">
        <v>2461.8000000000002</v>
      </c>
      <c r="AT15406" s="93"/>
      <c r="AU15406" s="93"/>
      <c r="AV15406" s="93"/>
    </row>
    <row r="15407" spans="35:48" x14ac:dyDescent="0.55000000000000004">
      <c r="AI15407" s="278" t="s">
        <v>58788</v>
      </c>
      <c r="AJ15407" s="279">
        <v>13313</v>
      </c>
      <c r="AL15407" s="246" t="s">
        <v>45922</v>
      </c>
      <c r="AM15407" s="247">
        <v>87.29</v>
      </c>
      <c r="AO15407" s="226" t="s">
        <v>30029</v>
      </c>
      <c r="AP15407" s="227">
        <v>31685.7</v>
      </c>
      <c r="AR15407" s="207" t="s">
        <v>29183</v>
      </c>
      <c r="AS15407" s="208">
        <v>8372.15</v>
      </c>
      <c r="AT15407" s="93"/>
      <c r="AU15407" s="93"/>
      <c r="AV15407" s="93"/>
    </row>
    <row r="15408" spans="35:48" x14ac:dyDescent="0.55000000000000004">
      <c r="AI15408" s="278" t="s">
        <v>54548</v>
      </c>
      <c r="AJ15408" s="279">
        <v>663519.96</v>
      </c>
      <c r="AL15408" s="246" t="s">
        <v>45923</v>
      </c>
      <c r="AM15408" s="247">
        <v>55878.15</v>
      </c>
      <c r="AO15408" s="226" t="s">
        <v>30030</v>
      </c>
      <c r="AP15408" s="227">
        <v>2423.9299999999998</v>
      </c>
      <c r="AR15408" s="207" t="s">
        <v>29184</v>
      </c>
      <c r="AS15408" s="208">
        <v>624.36</v>
      </c>
      <c r="AT15408" s="93"/>
      <c r="AU15408" s="93"/>
      <c r="AV15408" s="93"/>
    </row>
    <row r="15409" spans="35:48" x14ac:dyDescent="0.55000000000000004">
      <c r="AI15409" s="278" t="s">
        <v>26921</v>
      </c>
      <c r="AJ15409" s="279">
        <v>13862.46</v>
      </c>
      <c r="AL15409" s="246" t="s">
        <v>56732</v>
      </c>
      <c r="AM15409" s="247">
        <v>1254.5999999999999</v>
      </c>
      <c r="AO15409" s="226" t="s">
        <v>30031</v>
      </c>
      <c r="AP15409" s="227">
        <v>6220.49</v>
      </c>
      <c r="AR15409" s="207" t="s">
        <v>29185</v>
      </c>
      <c r="AS15409" s="208">
        <v>1815.08</v>
      </c>
      <c r="AT15409" s="93"/>
      <c r="AU15409" s="93"/>
      <c r="AV15409" s="93"/>
    </row>
    <row r="15410" spans="35:48" x14ac:dyDescent="0.55000000000000004">
      <c r="AI15410" s="278" t="s">
        <v>26922</v>
      </c>
      <c r="AJ15410" s="279">
        <v>22824.69</v>
      </c>
      <c r="AL15410" s="246" t="s">
        <v>63463</v>
      </c>
      <c r="AM15410" s="247">
        <v>5511.61</v>
      </c>
      <c r="AO15410" s="226" t="s">
        <v>54092</v>
      </c>
      <c r="AP15410" s="227">
        <v>174.27</v>
      </c>
      <c r="AR15410" s="207" t="s">
        <v>29186</v>
      </c>
      <c r="AS15410" s="208">
        <v>776.78</v>
      </c>
      <c r="AT15410" s="93"/>
      <c r="AU15410" s="93"/>
      <c r="AV15410" s="93"/>
    </row>
    <row r="15411" spans="35:48" x14ac:dyDescent="0.55000000000000004">
      <c r="AI15411" s="278" t="s">
        <v>36670</v>
      </c>
      <c r="AJ15411" s="279">
        <v>37200.019999999997</v>
      </c>
      <c r="AL15411" s="246" t="s">
        <v>48386</v>
      </c>
      <c r="AM15411" s="247">
        <v>10141.969999999999</v>
      </c>
      <c r="AO15411" s="226" t="s">
        <v>54093</v>
      </c>
      <c r="AP15411" s="227">
        <v>21.6</v>
      </c>
      <c r="AR15411" s="207" t="s">
        <v>29187</v>
      </c>
      <c r="AS15411" s="208">
        <v>3291</v>
      </c>
      <c r="AT15411" s="93"/>
      <c r="AU15411" s="93"/>
      <c r="AV15411" s="93"/>
    </row>
    <row r="15412" spans="35:48" x14ac:dyDescent="0.55000000000000004">
      <c r="AI15412" s="278" t="s">
        <v>43353</v>
      </c>
      <c r="AJ15412" s="279">
        <v>8394.02</v>
      </c>
      <c r="AL15412" s="246" t="s">
        <v>49271</v>
      </c>
      <c r="AM15412" s="247">
        <v>7252.07</v>
      </c>
      <c r="AO15412" s="226" t="s">
        <v>34312</v>
      </c>
      <c r="AP15412" s="227">
        <v>571.91999999999996</v>
      </c>
      <c r="AR15412" s="207" t="s">
        <v>29188</v>
      </c>
      <c r="AS15412" s="208">
        <v>379.9</v>
      </c>
      <c r="AT15412" s="93"/>
      <c r="AU15412" s="93"/>
      <c r="AV15412" s="93"/>
    </row>
    <row r="15413" spans="35:48" x14ac:dyDescent="0.55000000000000004">
      <c r="AI15413" s="278" t="s">
        <v>63522</v>
      </c>
      <c r="AJ15413" s="279">
        <v>1848.14</v>
      </c>
      <c r="AL15413" s="246" t="s">
        <v>63843</v>
      </c>
      <c r="AM15413" s="247">
        <v>740</v>
      </c>
      <c r="AO15413" s="226" t="s">
        <v>45871</v>
      </c>
      <c r="AP15413" s="227">
        <v>4711.71</v>
      </c>
      <c r="AR15413" s="207" t="s">
        <v>29189</v>
      </c>
      <c r="AS15413" s="208">
        <v>31416.21</v>
      </c>
      <c r="AT15413" s="93"/>
      <c r="AU15413" s="93"/>
      <c r="AV15413" s="93"/>
    </row>
    <row r="15414" spans="35:48" x14ac:dyDescent="0.55000000000000004">
      <c r="AI15414" s="278" t="s">
        <v>69492</v>
      </c>
      <c r="AJ15414" s="279">
        <v>414.96</v>
      </c>
      <c r="AL15414" s="246" t="s">
        <v>56733</v>
      </c>
      <c r="AM15414" s="247">
        <v>5308.75</v>
      </c>
      <c r="AO15414" s="226" t="s">
        <v>30032</v>
      </c>
      <c r="AP15414" s="227">
        <v>114533.86</v>
      </c>
      <c r="AR15414" s="207" t="s">
        <v>29190</v>
      </c>
      <c r="AS15414" s="208">
        <v>7498</v>
      </c>
      <c r="AT15414" s="93"/>
      <c r="AU15414" s="93"/>
      <c r="AV15414" s="93"/>
    </row>
    <row r="15415" spans="35:48" x14ac:dyDescent="0.55000000000000004">
      <c r="AI15415" s="278" t="s">
        <v>62391</v>
      </c>
      <c r="AJ15415" s="279">
        <v>1923.38</v>
      </c>
      <c r="AL15415" s="246" t="s">
        <v>49272</v>
      </c>
      <c r="AM15415" s="247">
        <v>297153.21000000002</v>
      </c>
      <c r="AO15415" s="226" t="s">
        <v>36863</v>
      </c>
      <c r="AP15415" s="227">
        <v>18000</v>
      </c>
      <c r="AR15415" s="207" t="s">
        <v>29191</v>
      </c>
      <c r="AS15415" s="208">
        <v>28004.720000000001</v>
      </c>
      <c r="AT15415" s="93"/>
      <c r="AU15415" s="93"/>
      <c r="AV15415" s="93"/>
    </row>
    <row r="15416" spans="35:48" x14ac:dyDescent="0.55000000000000004">
      <c r="AI15416" s="278" t="s">
        <v>26925</v>
      </c>
      <c r="AJ15416" s="279">
        <v>32731.43</v>
      </c>
      <c r="AL15416" s="246" t="s">
        <v>49273</v>
      </c>
      <c r="AM15416" s="247">
        <v>17918.759999999998</v>
      </c>
      <c r="AO15416" s="226" t="s">
        <v>30033</v>
      </c>
      <c r="AP15416" s="227">
        <v>10139.84</v>
      </c>
      <c r="AR15416" s="207" t="s">
        <v>29192</v>
      </c>
      <c r="AS15416" s="208">
        <v>6750</v>
      </c>
      <c r="AT15416" s="93"/>
      <c r="AU15416" s="93"/>
      <c r="AV15416" s="93"/>
    </row>
    <row r="15417" spans="35:48" x14ac:dyDescent="0.55000000000000004">
      <c r="AI15417" s="278" t="s">
        <v>43354</v>
      </c>
      <c r="AJ15417" s="279">
        <v>3045.44</v>
      </c>
      <c r="AL15417" s="246" t="s">
        <v>62854</v>
      </c>
      <c r="AM15417" s="247">
        <v>10298.879999999999</v>
      </c>
      <c r="AO15417" s="226" t="s">
        <v>30034</v>
      </c>
      <c r="AP15417" s="227">
        <v>31131.13</v>
      </c>
      <c r="AR15417" s="207" t="s">
        <v>29193</v>
      </c>
      <c r="AS15417" s="208">
        <v>480.16</v>
      </c>
      <c r="AT15417" s="93"/>
      <c r="AU15417" s="93"/>
      <c r="AV15417" s="93"/>
    </row>
    <row r="15418" spans="35:48" x14ac:dyDescent="0.55000000000000004">
      <c r="AI15418" s="278" t="s">
        <v>69493</v>
      </c>
      <c r="AJ15418" s="279">
        <v>14556.32</v>
      </c>
      <c r="AL15418" s="246" t="s">
        <v>49274</v>
      </c>
      <c r="AM15418" s="247">
        <v>11876.46</v>
      </c>
      <c r="AO15418" s="226" t="s">
        <v>30035</v>
      </c>
      <c r="AP15418" s="227">
        <v>12327.7</v>
      </c>
      <c r="AR15418" s="207" t="s">
        <v>29194</v>
      </c>
      <c r="AS15418" s="208">
        <v>6558.44</v>
      </c>
      <c r="AT15418" s="93"/>
      <c r="AU15418" s="93"/>
      <c r="AV15418" s="93"/>
    </row>
    <row r="15419" spans="35:48" x14ac:dyDescent="0.55000000000000004">
      <c r="AI15419" s="278" t="s">
        <v>26926</v>
      </c>
      <c r="AJ15419" s="279">
        <v>219834.49</v>
      </c>
      <c r="AL15419" s="246" t="s">
        <v>49275</v>
      </c>
      <c r="AM15419" s="247">
        <v>41962.04</v>
      </c>
      <c r="AO15419" s="226" t="s">
        <v>54094</v>
      </c>
      <c r="AP15419" s="227">
        <v>754.85</v>
      </c>
      <c r="AR15419" s="207" t="s">
        <v>29195</v>
      </c>
      <c r="AS15419" s="208">
        <v>2711.4</v>
      </c>
      <c r="AT15419" s="93"/>
      <c r="AU15419" s="93"/>
      <c r="AV15419" s="93"/>
    </row>
    <row r="15420" spans="35:48" x14ac:dyDescent="0.55000000000000004">
      <c r="AI15420" s="278" t="s">
        <v>34073</v>
      </c>
      <c r="AJ15420" s="279">
        <v>11875.1</v>
      </c>
      <c r="AL15420" s="246" t="s">
        <v>49276</v>
      </c>
      <c r="AM15420" s="247">
        <v>138310.17000000001</v>
      </c>
      <c r="AO15420" s="226" t="s">
        <v>30036</v>
      </c>
      <c r="AP15420" s="227">
        <v>2524.98</v>
      </c>
      <c r="AR15420" s="207" t="s">
        <v>29196</v>
      </c>
      <c r="AS15420" s="208">
        <v>25318</v>
      </c>
      <c r="AT15420" s="93"/>
      <c r="AU15420" s="93"/>
      <c r="AV15420" s="93"/>
    </row>
    <row r="15421" spans="35:48" x14ac:dyDescent="0.55000000000000004">
      <c r="AI15421" s="278" t="s">
        <v>14173</v>
      </c>
      <c r="AJ15421" s="279">
        <v>130034.24000000001</v>
      </c>
      <c r="AL15421" s="246" t="s">
        <v>62855</v>
      </c>
      <c r="AM15421" s="247">
        <v>12560</v>
      </c>
      <c r="AO15421" s="226" t="s">
        <v>47359</v>
      </c>
      <c r="AP15421" s="227">
        <v>107505.11</v>
      </c>
      <c r="AR15421" s="207" t="s">
        <v>29197</v>
      </c>
      <c r="AS15421" s="208">
        <v>296</v>
      </c>
      <c r="AT15421" s="93"/>
      <c r="AU15421" s="93"/>
      <c r="AV15421" s="93"/>
    </row>
    <row r="15422" spans="35:48" x14ac:dyDescent="0.55000000000000004">
      <c r="AI15422" s="278" t="s">
        <v>14174</v>
      </c>
      <c r="AJ15422" s="279">
        <v>404533.84</v>
      </c>
      <c r="AL15422" s="246" t="s">
        <v>55548</v>
      </c>
      <c r="AM15422" s="247">
        <v>11105.38</v>
      </c>
      <c r="AO15422" s="226" t="s">
        <v>30037</v>
      </c>
      <c r="AP15422" s="227">
        <v>8417.2999999999993</v>
      </c>
      <c r="AR15422" s="207" t="s">
        <v>29198</v>
      </c>
      <c r="AS15422" s="208">
        <v>4463</v>
      </c>
      <c r="AT15422" s="93"/>
      <c r="AU15422" s="93"/>
      <c r="AV15422" s="93"/>
    </row>
    <row r="15423" spans="35:48" x14ac:dyDescent="0.55000000000000004">
      <c r="AI15423" s="278" t="s">
        <v>26927</v>
      </c>
      <c r="AJ15423" s="279">
        <v>232615.1</v>
      </c>
      <c r="AL15423" s="246" t="s">
        <v>62856</v>
      </c>
      <c r="AM15423" s="247">
        <v>10107.629999999999</v>
      </c>
      <c r="AO15423" s="226" t="s">
        <v>54095</v>
      </c>
      <c r="AP15423" s="227">
        <v>605.16999999999996</v>
      </c>
      <c r="AR15423" s="207" t="s">
        <v>29199</v>
      </c>
      <c r="AS15423" s="208">
        <v>12056</v>
      </c>
      <c r="AT15423" s="93"/>
      <c r="AU15423" s="93"/>
      <c r="AV15423" s="93"/>
    </row>
    <row r="15424" spans="35:48" x14ac:dyDescent="0.55000000000000004">
      <c r="AI15424" s="278" t="s">
        <v>43355</v>
      </c>
      <c r="AJ15424" s="279">
        <v>218887.42</v>
      </c>
      <c r="AL15424" s="246" t="s">
        <v>49278</v>
      </c>
      <c r="AM15424" s="247">
        <v>119.04</v>
      </c>
      <c r="AO15424" s="226" t="s">
        <v>48373</v>
      </c>
      <c r="AP15424" s="227">
        <v>3339.42</v>
      </c>
      <c r="AR15424" s="207" t="s">
        <v>29200</v>
      </c>
      <c r="AS15424" s="208">
        <v>2002</v>
      </c>
      <c r="AT15424" s="93"/>
      <c r="AU15424" s="93"/>
      <c r="AV15424" s="93"/>
    </row>
    <row r="15425" spans="35:48" x14ac:dyDescent="0.55000000000000004">
      <c r="AI15425" s="278" t="s">
        <v>26928</v>
      </c>
      <c r="AJ15425" s="279">
        <v>13527.97</v>
      </c>
      <c r="AL15425" s="246" t="s">
        <v>49279</v>
      </c>
      <c r="AM15425" s="247">
        <v>6800.01</v>
      </c>
      <c r="AO15425" s="226" t="s">
        <v>34313</v>
      </c>
      <c r="AP15425" s="227">
        <v>2900.16</v>
      </c>
      <c r="AR15425" s="207" t="s">
        <v>29201</v>
      </c>
      <c r="AS15425" s="208">
        <v>13977</v>
      </c>
      <c r="AT15425" s="93"/>
      <c r="AU15425" s="93"/>
      <c r="AV15425" s="93"/>
    </row>
    <row r="15426" spans="35:48" x14ac:dyDescent="0.55000000000000004">
      <c r="AI15426" s="278" t="s">
        <v>49411</v>
      </c>
      <c r="AJ15426" s="279">
        <v>187.25</v>
      </c>
      <c r="AL15426" s="246" t="s">
        <v>62857</v>
      </c>
      <c r="AM15426" s="247">
        <v>643.84</v>
      </c>
      <c r="AO15426" s="226" t="s">
        <v>34314</v>
      </c>
      <c r="AP15426" s="227">
        <v>864410.62</v>
      </c>
      <c r="AR15426" s="207" t="s">
        <v>29202</v>
      </c>
      <c r="AS15426" s="208">
        <v>3027.31</v>
      </c>
      <c r="AT15426" s="93"/>
      <c r="AU15426" s="93"/>
      <c r="AV15426" s="93"/>
    </row>
    <row r="15427" spans="35:48" x14ac:dyDescent="0.55000000000000004">
      <c r="AI15427" s="278" t="s">
        <v>48529</v>
      </c>
      <c r="AJ15427" s="279">
        <v>7864.5</v>
      </c>
      <c r="AL15427" s="246" t="s">
        <v>62858</v>
      </c>
      <c r="AM15427" s="247">
        <v>17017.25</v>
      </c>
      <c r="AO15427" s="226" t="s">
        <v>34315</v>
      </c>
      <c r="AP15427" s="227">
        <v>1023.25</v>
      </c>
      <c r="AR15427" s="207" t="s">
        <v>29203</v>
      </c>
      <c r="AS15427" s="208">
        <v>37515.69</v>
      </c>
      <c r="AT15427" s="93"/>
      <c r="AU15427" s="93"/>
      <c r="AV15427" s="93"/>
    </row>
    <row r="15428" spans="35:48" x14ac:dyDescent="0.55000000000000004">
      <c r="AI15428" s="278" t="s">
        <v>26929</v>
      </c>
      <c r="AJ15428" s="279">
        <v>49489.07</v>
      </c>
      <c r="AL15428" s="246" t="s">
        <v>49280</v>
      </c>
      <c r="AM15428" s="247">
        <v>16565.349999999999</v>
      </c>
      <c r="AO15428" s="226" t="s">
        <v>34316</v>
      </c>
      <c r="AP15428" s="227">
        <v>81740.11</v>
      </c>
      <c r="AR15428" s="207" t="s">
        <v>29204</v>
      </c>
      <c r="AS15428" s="208">
        <v>5813</v>
      </c>
      <c r="AT15428" s="93"/>
      <c r="AU15428" s="93"/>
      <c r="AV15428" s="93"/>
    </row>
    <row r="15429" spans="35:48" x14ac:dyDescent="0.55000000000000004">
      <c r="AI15429" s="278" t="s">
        <v>69494</v>
      </c>
      <c r="AJ15429" s="279">
        <v>108.34</v>
      </c>
      <c r="AL15429" s="246" t="s">
        <v>56734</v>
      </c>
      <c r="AM15429" s="247">
        <v>6970.28</v>
      </c>
      <c r="AO15429" s="226" t="s">
        <v>34317</v>
      </c>
      <c r="AP15429" s="227">
        <v>7942.5</v>
      </c>
      <c r="AR15429" s="207" t="s">
        <v>29205</v>
      </c>
      <c r="AS15429" s="208">
        <v>6750</v>
      </c>
      <c r="AT15429" s="93"/>
      <c r="AU15429" s="93"/>
      <c r="AV15429" s="93"/>
    </row>
    <row r="15430" spans="35:48" x14ac:dyDescent="0.55000000000000004">
      <c r="AI15430" s="278" t="s">
        <v>69495</v>
      </c>
      <c r="AJ15430" s="279">
        <v>4095.05</v>
      </c>
      <c r="AL15430" s="246" t="s">
        <v>49281</v>
      </c>
      <c r="AM15430" s="247">
        <v>158955.79</v>
      </c>
      <c r="AO15430" s="226" t="s">
        <v>43114</v>
      </c>
      <c r="AP15430" s="227">
        <v>28276.65</v>
      </c>
      <c r="AR15430" s="207" t="s">
        <v>29206</v>
      </c>
      <c r="AS15430" s="208">
        <v>480.16</v>
      </c>
      <c r="AT15430" s="93"/>
      <c r="AU15430" s="93"/>
      <c r="AV15430" s="93"/>
    </row>
    <row r="15431" spans="35:48" x14ac:dyDescent="0.55000000000000004">
      <c r="AI15431" s="278" t="s">
        <v>62913</v>
      </c>
      <c r="AJ15431" s="279">
        <v>6356.8</v>
      </c>
      <c r="AL15431" s="246" t="s">
        <v>50572</v>
      </c>
      <c r="AM15431" s="247">
        <v>11934</v>
      </c>
      <c r="AO15431" s="226" t="s">
        <v>34318</v>
      </c>
      <c r="AP15431" s="227">
        <v>59248.46</v>
      </c>
      <c r="AR15431" s="207" t="s">
        <v>29207</v>
      </c>
      <c r="AS15431" s="208">
        <v>12056</v>
      </c>
      <c r="AT15431" s="93"/>
      <c r="AU15431" s="93"/>
      <c r="AV15431" s="93"/>
    </row>
    <row r="15432" spans="35:48" x14ac:dyDescent="0.55000000000000004">
      <c r="AI15432" s="278" t="s">
        <v>43356</v>
      </c>
      <c r="AJ15432" s="279">
        <v>5639.2</v>
      </c>
      <c r="AL15432" s="246" t="s">
        <v>49282</v>
      </c>
      <c r="AM15432" s="247">
        <v>14775.38</v>
      </c>
      <c r="AO15432" s="226" t="s">
        <v>30038</v>
      </c>
      <c r="AP15432" s="227">
        <v>27300.5</v>
      </c>
      <c r="AR15432" s="207" t="s">
        <v>29208</v>
      </c>
      <c r="AS15432" s="208">
        <v>23562.75</v>
      </c>
      <c r="AT15432" s="93"/>
      <c r="AU15432" s="93"/>
      <c r="AV15432" s="93"/>
    </row>
    <row r="15433" spans="35:48" x14ac:dyDescent="0.55000000000000004">
      <c r="AI15433" s="278" t="s">
        <v>60100</v>
      </c>
      <c r="AJ15433" s="279">
        <v>19900</v>
      </c>
      <c r="AL15433" s="246" t="s">
        <v>56735</v>
      </c>
      <c r="AM15433" s="247">
        <v>22775.26</v>
      </c>
      <c r="AO15433" s="226" t="s">
        <v>30039</v>
      </c>
      <c r="AP15433" s="227">
        <v>1468313.06</v>
      </c>
      <c r="AR15433" s="207" t="s">
        <v>29209</v>
      </c>
      <c r="AS15433" s="208">
        <v>2711.4</v>
      </c>
      <c r="AT15433" s="93"/>
      <c r="AU15433" s="93"/>
      <c r="AV15433" s="93"/>
    </row>
    <row r="15434" spans="35:48" x14ac:dyDescent="0.55000000000000004">
      <c r="AI15434" s="278" t="s">
        <v>66790</v>
      </c>
      <c r="AJ15434" s="279">
        <v>5420</v>
      </c>
      <c r="AL15434" s="246" t="s">
        <v>49283</v>
      </c>
      <c r="AM15434" s="247">
        <v>105.78</v>
      </c>
      <c r="AO15434" s="226" t="s">
        <v>43115</v>
      </c>
      <c r="AP15434" s="227">
        <v>200</v>
      </c>
      <c r="AR15434" s="207" t="s">
        <v>29210</v>
      </c>
      <c r="AS15434" s="208">
        <v>12574</v>
      </c>
      <c r="AT15434" s="93"/>
      <c r="AU15434" s="93"/>
      <c r="AV15434" s="93"/>
    </row>
    <row r="15435" spans="35:48" x14ac:dyDescent="0.55000000000000004">
      <c r="AI15435" s="278" t="s">
        <v>26930</v>
      </c>
      <c r="AJ15435" s="279">
        <v>211501.63</v>
      </c>
      <c r="AL15435" s="246" t="s">
        <v>60869</v>
      </c>
      <c r="AM15435" s="247">
        <v>1440.61</v>
      </c>
      <c r="AO15435" s="226" t="s">
        <v>30040</v>
      </c>
      <c r="AP15435" s="227">
        <v>196849.69</v>
      </c>
      <c r="AR15435" s="207" t="s">
        <v>29211</v>
      </c>
      <c r="AS15435" s="208">
        <v>62833.69</v>
      </c>
      <c r="AT15435" s="93"/>
      <c r="AU15435" s="93"/>
      <c r="AV15435" s="93"/>
    </row>
    <row r="15436" spans="35:48" x14ac:dyDescent="0.55000000000000004">
      <c r="AI15436" s="278" t="s">
        <v>14175</v>
      </c>
      <c r="AJ15436" s="279">
        <v>247472.02</v>
      </c>
      <c r="AL15436" s="246" t="s">
        <v>49284</v>
      </c>
      <c r="AM15436" s="247">
        <v>78518.509999999995</v>
      </c>
      <c r="AO15436" s="226" t="s">
        <v>45872</v>
      </c>
      <c r="AP15436" s="227">
        <v>908.74</v>
      </c>
      <c r="AR15436" s="207" t="s">
        <v>29212</v>
      </c>
      <c r="AS15436" s="208">
        <v>2252</v>
      </c>
      <c r="AT15436" s="93"/>
      <c r="AU15436" s="93"/>
      <c r="AV15436" s="93"/>
    </row>
    <row r="15437" spans="35:48" x14ac:dyDescent="0.55000000000000004">
      <c r="AI15437" s="278" t="s">
        <v>26931</v>
      </c>
      <c r="AJ15437" s="279">
        <v>1602332.65</v>
      </c>
      <c r="AL15437" s="246" t="s">
        <v>57982</v>
      </c>
      <c r="AM15437" s="247">
        <v>6912.01</v>
      </c>
      <c r="AO15437" s="226" t="s">
        <v>54096</v>
      </c>
      <c r="AP15437" s="227">
        <v>18301.62</v>
      </c>
      <c r="AR15437" s="207" t="s">
        <v>29213</v>
      </c>
      <c r="AS15437" s="208">
        <v>2255</v>
      </c>
      <c r="AT15437" s="93"/>
      <c r="AU15437" s="93"/>
      <c r="AV15437" s="93"/>
    </row>
    <row r="15438" spans="35:48" x14ac:dyDescent="0.55000000000000004">
      <c r="AI15438" s="278" t="s">
        <v>14176</v>
      </c>
      <c r="AJ15438" s="279">
        <v>678.72</v>
      </c>
      <c r="AL15438" s="246" t="s">
        <v>56736</v>
      </c>
      <c r="AM15438" s="247">
        <v>1680.97</v>
      </c>
      <c r="AO15438" s="226" t="s">
        <v>30041</v>
      </c>
      <c r="AP15438" s="227">
        <v>530477.55000000005</v>
      </c>
      <c r="AR15438" s="207" t="s">
        <v>29214</v>
      </c>
      <c r="AS15438" s="208">
        <v>6798</v>
      </c>
      <c r="AT15438" s="93"/>
      <c r="AU15438" s="93"/>
      <c r="AV15438" s="93"/>
    </row>
    <row r="15439" spans="35:48" x14ac:dyDescent="0.55000000000000004">
      <c r="AI15439" s="278" t="s">
        <v>26932</v>
      </c>
      <c r="AJ15439" s="279">
        <v>2279729.59</v>
      </c>
      <c r="AL15439" s="246" t="s">
        <v>58730</v>
      </c>
      <c r="AM15439" s="247">
        <v>1224.68</v>
      </c>
      <c r="AO15439" s="226" t="s">
        <v>43116</v>
      </c>
      <c r="AP15439" s="227">
        <v>29419.9</v>
      </c>
      <c r="AR15439" s="207" t="s">
        <v>29215</v>
      </c>
      <c r="AS15439" s="208">
        <v>1130</v>
      </c>
      <c r="AT15439" s="93"/>
      <c r="AU15439" s="93"/>
      <c r="AV15439" s="93"/>
    </row>
    <row r="15440" spans="35:48" x14ac:dyDescent="0.55000000000000004">
      <c r="AI15440" s="278" t="s">
        <v>48531</v>
      </c>
      <c r="AJ15440" s="279">
        <v>-28680.799999999999</v>
      </c>
      <c r="AL15440" s="246" t="s">
        <v>59292</v>
      </c>
      <c r="AM15440" s="247">
        <v>991.28</v>
      </c>
      <c r="AO15440" s="226" t="s">
        <v>45873</v>
      </c>
      <c r="AP15440" s="227">
        <v>107515.53</v>
      </c>
      <c r="AR15440" s="207" t="s">
        <v>29216</v>
      </c>
      <c r="AS15440" s="208">
        <v>154</v>
      </c>
      <c r="AT15440" s="93"/>
      <c r="AU15440" s="93"/>
      <c r="AV15440" s="93"/>
    </row>
    <row r="15441" spans="35:48" x14ac:dyDescent="0.55000000000000004">
      <c r="AI15441" s="278" t="s">
        <v>40891</v>
      </c>
      <c r="AJ15441" s="279">
        <v>3799665.64</v>
      </c>
      <c r="AL15441" s="246" t="s">
        <v>49285</v>
      </c>
      <c r="AM15441" s="247">
        <v>6450.02</v>
      </c>
      <c r="AO15441" s="226" t="s">
        <v>30042</v>
      </c>
      <c r="AP15441" s="227">
        <v>141868.1</v>
      </c>
      <c r="AR15441" s="207" t="s">
        <v>29217</v>
      </c>
      <c r="AS15441" s="208">
        <v>6602</v>
      </c>
      <c r="AT15441" s="93"/>
      <c r="AU15441" s="93"/>
      <c r="AV15441" s="93"/>
    </row>
    <row r="15442" spans="35:48" x14ac:dyDescent="0.55000000000000004">
      <c r="AI15442" s="278" t="s">
        <v>60021</v>
      </c>
      <c r="AJ15442" s="279">
        <v>103500</v>
      </c>
      <c r="AL15442" s="246" t="s">
        <v>49286</v>
      </c>
      <c r="AM15442" s="247">
        <v>565.70000000000005</v>
      </c>
      <c r="AO15442" s="226" t="s">
        <v>30043</v>
      </c>
      <c r="AP15442" s="227">
        <v>415707.82</v>
      </c>
      <c r="AR15442" s="207" t="s">
        <v>29218</v>
      </c>
      <c r="AS15442" s="208">
        <v>14538.27</v>
      </c>
      <c r="AT15442" s="93"/>
      <c r="AU15442" s="93"/>
      <c r="AV15442" s="93"/>
    </row>
    <row r="15443" spans="35:48" x14ac:dyDescent="0.55000000000000004">
      <c r="AI15443" s="278" t="s">
        <v>46162</v>
      </c>
      <c r="AJ15443" s="279">
        <v>7917.74</v>
      </c>
      <c r="AL15443" s="246" t="s">
        <v>56737</v>
      </c>
      <c r="AM15443" s="247">
        <v>4099.92</v>
      </c>
      <c r="AO15443" s="226" t="s">
        <v>34319</v>
      </c>
      <c r="AP15443" s="227">
        <v>484824.35</v>
      </c>
      <c r="AR15443" s="207" t="s">
        <v>29219</v>
      </c>
      <c r="AS15443" s="208">
        <v>1272.73</v>
      </c>
      <c r="AT15443" s="93"/>
      <c r="AU15443" s="93"/>
      <c r="AV15443" s="93"/>
    </row>
    <row r="15444" spans="35:48" x14ac:dyDescent="0.55000000000000004">
      <c r="AI15444" s="278" t="s">
        <v>69496</v>
      </c>
      <c r="AJ15444" s="279">
        <v>19917.87</v>
      </c>
      <c r="AL15444" s="246" t="s">
        <v>54159</v>
      </c>
      <c r="AM15444" s="247">
        <v>4081.41</v>
      </c>
      <c r="AO15444" s="226" t="s">
        <v>47360</v>
      </c>
      <c r="AP15444" s="227">
        <v>6199.49</v>
      </c>
      <c r="AR15444" s="207" t="s">
        <v>29220</v>
      </c>
      <c r="AS15444" s="208">
        <v>14538.27</v>
      </c>
      <c r="AT15444" s="93"/>
      <c r="AU15444" s="93"/>
      <c r="AV15444" s="93"/>
    </row>
    <row r="15445" spans="35:48" x14ac:dyDescent="0.55000000000000004">
      <c r="AI15445" s="278" t="s">
        <v>69497</v>
      </c>
      <c r="AJ15445" s="279">
        <v>7646.58</v>
      </c>
      <c r="AL15445" s="246" t="s">
        <v>49287</v>
      </c>
      <c r="AM15445" s="247">
        <v>1278.68</v>
      </c>
      <c r="AO15445" s="226" t="s">
        <v>34320</v>
      </c>
      <c r="AP15445" s="227">
        <v>-2430</v>
      </c>
      <c r="AR15445" s="207" t="s">
        <v>29221</v>
      </c>
      <c r="AS15445" s="208">
        <v>1272.73</v>
      </c>
      <c r="AT15445" s="93"/>
      <c r="AU15445" s="93"/>
      <c r="AV15445" s="93"/>
    </row>
    <row r="15446" spans="35:48" x14ac:dyDescent="0.55000000000000004">
      <c r="AI15446" s="278" t="s">
        <v>34094</v>
      </c>
      <c r="AJ15446" s="279">
        <v>452714.83</v>
      </c>
      <c r="AL15446" s="246" t="s">
        <v>49288</v>
      </c>
      <c r="AM15446" s="247">
        <v>19171.8</v>
      </c>
      <c r="AO15446" s="226" t="s">
        <v>43117</v>
      </c>
      <c r="AP15446" s="227">
        <v>57250</v>
      </c>
      <c r="AR15446" s="207" t="s">
        <v>29222</v>
      </c>
      <c r="AS15446" s="208">
        <v>2252</v>
      </c>
      <c r="AT15446" s="93"/>
      <c r="AU15446" s="93"/>
      <c r="AV15446" s="93"/>
    </row>
    <row r="15447" spans="35:48" x14ac:dyDescent="0.55000000000000004">
      <c r="AI15447" s="278" t="s">
        <v>27060</v>
      </c>
      <c r="AJ15447" s="279">
        <v>1430739.41</v>
      </c>
      <c r="AL15447" s="246" t="s">
        <v>49289</v>
      </c>
      <c r="AM15447" s="247">
        <v>66806.899999999994</v>
      </c>
      <c r="AO15447" s="226" t="s">
        <v>43118</v>
      </c>
      <c r="AP15447" s="227">
        <v>4379.6499999999996</v>
      </c>
      <c r="AR15447" s="207" t="s">
        <v>29223</v>
      </c>
      <c r="AS15447" s="208">
        <v>8857</v>
      </c>
      <c r="AT15447" s="93"/>
      <c r="AU15447" s="93"/>
      <c r="AV15447" s="93"/>
    </row>
    <row r="15448" spans="35:48" x14ac:dyDescent="0.55000000000000004">
      <c r="AI15448" s="278" t="s">
        <v>27061</v>
      </c>
      <c r="AJ15448" s="279">
        <v>379765.28</v>
      </c>
      <c r="AL15448" s="246" t="s">
        <v>49290</v>
      </c>
      <c r="AM15448" s="247">
        <v>42747.8</v>
      </c>
      <c r="AO15448" s="226" t="s">
        <v>54097</v>
      </c>
      <c r="AP15448" s="227">
        <v>29684.26</v>
      </c>
      <c r="AR15448" s="207" t="s">
        <v>29224</v>
      </c>
      <c r="AS15448" s="208">
        <v>8082</v>
      </c>
      <c r="AT15448" s="93"/>
      <c r="AU15448" s="93"/>
      <c r="AV15448" s="93"/>
    </row>
    <row r="15449" spans="35:48" x14ac:dyDescent="0.55000000000000004">
      <c r="AI15449" s="278" t="s">
        <v>27063</v>
      </c>
      <c r="AJ15449" s="279">
        <v>49691.42</v>
      </c>
      <c r="AL15449" s="246" t="s">
        <v>49291</v>
      </c>
      <c r="AM15449" s="247">
        <v>9643.98</v>
      </c>
      <c r="AO15449" s="226" t="s">
        <v>54098</v>
      </c>
      <c r="AP15449" s="227">
        <v>2270.83</v>
      </c>
      <c r="AR15449" s="207" t="s">
        <v>29225</v>
      </c>
      <c r="AS15449" s="208">
        <v>23360</v>
      </c>
      <c r="AT15449" s="93"/>
      <c r="AU15449" s="93"/>
      <c r="AV15449" s="93"/>
    </row>
    <row r="15450" spans="35:48" x14ac:dyDescent="0.55000000000000004">
      <c r="AI15450" s="278" t="s">
        <v>27065</v>
      </c>
      <c r="AJ15450" s="279">
        <v>475736.56</v>
      </c>
      <c r="AL15450" s="246" t="s">
        <v>49292</v>
      </c>
      <c r="AM15450" s="247">
        <v>1272.5</v>
      </c>
      <c r="AO15450" s="226" t="s">
        <v>54099</v>
      </c>
      <c r="AP15450" s="227">
        <v>7153.92</v>
      </c>
      <c r="AR15450" s="207" t="s">
        <v>29226</v>
      </c>
      <c r="AS15450" s="208">
        <v>1734.84</v>
      </c>
      <c r="AT15450" s="93"/>
      <c r="AU15450" s="93"/>
      <c r="AV15450" s="93"/>
    </row>
    <row r="15451" spans="35:48" x14ac:dyDescent="0.55000000000000004">
      <c r="AI15451" s="278" t="s">
        <v>27067</v>
      </c>
      <c r="AJ15451" s="279">
        <v>1836.98</v>
      </c>
      <c r="AL15451" s="246" t="s">
        <v>54160</v>
      </c>
      <c r="AM15451" s="247">
        <v>9389.2199999999993</v>
      </c>
      <c r="AO15451" s="226" t="s">
        <v>54100</v>
      </c>
      <c r="AP15451" s="227">
        <v>163.26</v>
      </c>
      <c r="AR15451" s="207" t="s">
        <v>29227</v>
      </c>
      <c r="AS15451" s="208">
        <v>468.01</v>
      </c>
      <c r="AT15451" s="93"/>
      <c r="AU15451" s="93"/>
      <c r="AV15451" s="93"/>
    </row>
    <row r="15452" spans="35:48" x14ac:dyDescent="0.55000000000000004">
      <c r="AI15452" s="278" t="s">
        <v>27068</v>
      </c>
      <c r="AJ15452" s="279">
        <v>48016.32</v>
      </c>
      <c r="AL15452" s="246" t="s">
        <v>54161</v>
      </c>
      <c r="AM15452" s="247">
        <v>1265.5</v>
      </c>
      <c r="AO15452" s="226" t="s">
        <v>54101</v>
      </c>
      <c r="AP15452" s="227">
        <v>1055.97</v>
      </c>
      <c r="AR15452" s="207" t="s">
        <v>29228</v>
      </c>
      <c r="AS15452" s="208">
        <v>4281.34</v>
      </c>
      <c r="AT15452" s="93"/>
      <c r="AU15452" s="93"/>
      <c r="AV15452" s="93"/>
    </row>
    <row r="15453" spans="35:48" x14ac:dyDescent="0.55000000000000004">
      <c r="AI15453" s="278" t="s">
        <v>40892</v>
      </c>
      <c r="AJ15453" s="279">
        <v>57800.49</v>
      </c>
      <c r="AL15453" s="246" t="s">
        <v>45924</v>
      </c>
      <c r="AM15453" s="247">
        <v>450136.81</v>
      </c>
      <c r="AO15453" s="226" t="s">
        <v>54102</v>
      </c>
      <c r="AP15453" s="227">
        <v>1812.6</v>
      </c>
      <c r="AR15453" s="207" t="s">
        <v>29229</v>
      </c>
      <c r="AS15453" s="208">
        <v>45117</v>
      </c>
      <c r="AT15453" s="93"/>
      <c r="AU15453" s="93"/>
      <c r="AV15453" s="93"/>
    </row>
    <row r="15454" spans="35:48" x14ac:dyDescent="0.55000000000000004">
      <c r="AI15454" s="278" t="s">
        <v>27071</v>
      </c>
      <c r="AJ15454" s="279">
        <v>2141.63</v>
      </c>
      <c r="AL15454" s="246" t="s">
        <v>45925</v>
      </c>
      <c r="AM15454" s="247">
        <v>83066.39</v>
      </c>
      <c r="AO15454" s="226" t="s">
        <v>47361</v>
      </c>
      <c r="AP15454" s="227">
        <v>2664.16</v>
      </c>
      <c r="AR15454" s="207" t="s">
        <v>29230</v>
      </c>
      <c r="AS15454" s="208">
        <v>2453</v>
      </c>
      <c r="AT15454" s="93"/>
      <c r="AU15454" s="93"/>
      <c r="AV15454" s="93"/>
    </row>
    <row r="15455" spans="35:48" x14ac:dyDescent="0.55000000000000004">
      <c r="AI15455" s="278" t="s">
        <v>47592</v>
      </c>
      <c r="AJ15455" s="279">
        <v>355033.9</v>
      </c>
      <c r="AL15455" s="246" t="s">
        <v>47398</v>
      </c>
      <c r="AM15455" s="247">
        <v>24847.63</v>
      </c>
      <c r="AO15455" s="226" t="s">
        <v>36864</v>
      </c>
      <c r="AP15455" s="227">
        <v>16742.919999999998</v>
      </c>
      <c r="AR15455" s="207" t="s">
        <v>29231</v>
      </c>
      <c r="AS15455" s="208">
        <v>2400.4699999999998</v>
      </c>
      <c r="AT15455" s="93"/>
      <c r="AU15455" s="93"/>
      <c r="AV15455" s="93"/>
    </row>
    <row r="15456" spans="35:48" x14ac:dyDescent="0.55000000000000004">
      <c r="AI15456" s="278" t="s">
        <v>27077</v>
      </c>
      <c r="AJ15456" s="279">
        <v>614343.66</v>
      </c>
      <c r="AL15456" s="246" t="s">
        <v>47399</v>
      </c>
      <c r="AM15456" s="247">
        <v>3811.28</v>
      </c>
      <c r="AO15456" s="226" t="s">
        <v>43119</v>
      </c>
      <c r="AP15456" s="227">
        <v>283.86</v>
      </c>
      <c r="AR15456" s="207" t="s">
        <v>29232</v>
      </c>
      <c r="AS15456" s="208">
        <v>13333.79</v>
      </c>
      <c r="AT15456" s="93"/>
      <c r="AU15456" s="93"/>
      <c r="AV15456" s="93"/>
    </row>
    <row r="15457" spans="35:48" x14ac:dyDescent="0.55000000000000004">
      <c r="AI15457" s="278" t="s">
        <v>60949</v>
      </c>
      <c r="AJ15457" s="279">
        <v>669197.78</v>
      </c>
      <c r="AL15457" s="246" t="s">
        <v>47400</v>
      </c>
      <c r="AM15457" s="247">
        <v>6364.68</v>
      </c>
      <c r="AO15457" s="226" t="s">
        <v>36865</v>
      </c>
      <c r="AP15457" s="227">
        <v>1452.34</v>
      </c>
      <c r="AR15457" s="207" t="s">
        <v>29233</v>
      </c>
      <c r="AS15457" s="208">
        <v>2000</v>
      </c>
      <c r="AT15457" s="93"/>
      <c r="AU15457" s="93"/>
      <c r="AV15457" s="93"/>
    </row>
    <row r="15458" spans="35:48" x14ac:dyDescent="0.55000000000000004">
      <c r="AI15458" s="278" t="s">
        <v>27078</v>
      </c>
      <c r="AJ15458" s="279">
        <v>2678.88</v>
      </c>
      <c r="AL15458" s="246" t="s">
        <v>48387</v>
      </c>
      <c r="AM15458" s="247">
        <v>47770.91</v>
      </c>
      <c r="AO15458" s="226" t="s">
        <v>36866</v>
      </c>
      <c r="AP15458" s="227">
        <v>1530.82</v>
      </c>
      <c r="AR15458" s="207" t="s">
        <v>29234</v>
      </c>
      <c r="AS15458" s="208">
        <v>9320.2900000000009</v>
      </c>
      <c r="AT15458" s="93"/>
      <c r="AU15458" s="93"/>
      <c r="AV15458" s="93"/>
    </row>
    <row r="15459" spans="35:48" x14ac:dyDescent="0.55000000000000004">
      <c r="AI15459" s="278" t="s">
        <v>14183</v>
      </c>
      <c r="AJ15459" s="279">
        <v>318179.06</v>
      </c>
      <c r="AL15459" s="246" t="s">
        <v>48388</v>
      </c>
      <c r="AM15459" s="247">
        <v>84938.77</v>
      </c>
      <c r="AO15459" s="226" t="s">
        <v>47362</v>
      </c>
      <c r="AP15459" s="227">
        <v>404.91</v>
      </c>
      <c r="AR15459" s="207" t="s">
        <v>29235</v>
      </c>
      <c r="AS15459" s="208">
        <v>4317.3</v>
      </c>
      <c r="AT15459" s="93"/>
      <c r="AU15459" s="93"/>
      <c r="AV15459" s="93"/>
    </row>
    <row r="15460" spans="35:48" x14ac:dyDescent="0.55000000000000004">
      <c r="AI15460" s="278" t="s">
        <v>14184</v>
      </c>
      <c r="AJ15460" s="279">
        <v>959252.81</v>
      </c>
      <c r="AL15460" s="246" t="s">
        <v>48389</v>
      </c>
      <c r="AM15460" s="247">
        <v>15870.4</v>
      </c>
      <c r="AO15460" s="226" t="s">
        <v>54103</v>
      </c>
      <c r="AP15460" s="227">
        <v>106.74</v>
      </c>
      <c r="AR15460" s="207" t="s">
        <v>29236</v>
      </c>
      <c r="AS15460" s="208">
        <v>306.45</v>
      </c>
      <c r="AT15460" s="93"/>
      <c r="AU15460" s="93"/>
      <c r="AV15460" s="93"/>
    </row>
    <row r="15461" spans="35:48" x14ac:dyDescent="0.55000000000000004">
      <c r="AI15461" s="278" t="s">
        <v>27080</v>
      </c>
      <c r="AJ15461" s="279">
        <v>249106.88</v>
      </c>
      <c r="AL15461" s="246" t="s">
        <v>48390</v>
      </c>
      <c r="AM15461" s="247">
        <v>11369.69</v>
      </c>
      <c r="AO15461" s="226" t="s">
        <v>35830</v>
      </c>
      <c r="AP15461" s="227">
        <v>365127.9</v>
      </c>
      <c r="AR15461" s="207" t="s">
        <v>29237</v>
      </c>
      <c r="AS15461" s="208">
        <v>95.98</v>
      </c>
      <c r="AT15461" s="93"/>
      <c r="AU15461" s="93"/>
      <c r="AV15461" s="93"/>
    </row>
    <row r="15462" spans="35:48" x14ac:dyDescent="0.55000000000000004">
      <c r="AI15462" s="278" t="s">
        <v>27081</v>
      </c>
      <c r="AJ15462" s="279">
        <v>596186.74</v>
      </c>
      <c r="AL15462" s="246" t="s">
        <v>48391</v>
      </c>
      <c r="AM15462" s="247">
        <v>1019.54</v>
      </c>
      <c r="AO15462" s="226" t="s">
        <v>40695</v>
      </c>
      <c r="AP15462" s="227">
        <v>403.4</v>
      </c>
      <c r="AR15462" s="207" t="s">
        <v>29238</v>
      </c>
      <c r="AS15462" s="208">
        <v>289.57</v>
      </c>
      <c r="AT15462" s="93"/>
      <c r="AU15462" s="93"/>
      <c r="AV15462" s="93"/>
    </row>
    <row r="15463" spans="35:48" x14ac:dyDescent="0.55000000000000004">
      <c r="AI15463" s="278" t="s">
        <v>27082</v>
      </c>
      <c r="AJ15463" s="279">
        <v>11667.22</v>
      </c>
      <c r="AL15463" s="246" t="s">
        <v>48392</v>
      </c>
      <c r="AM15463" s="247">
        <v>6695.08</v>
      </c>
      <c r="AO15463" s="226" t="s">
        <v>45874</v>
      </c>
      <c r="AP15463" s="227">
        <v>17246.23</v>
      </c>
      <c r="AR15463" s="207" t="s">
        <v>29239</v>
      </c>
      <c r="AS15463" s="208">
        <v>14.26</v>
      </c>
      <c r="AT15463" s="93"/>
      <c r="AU15463" s="93"/>
      <c r="AV15463" s="93"/>
    </row>
    <row r="15464" spans="35:48" x14ac:dyDescent="0.55000000000000004">
      <c r="AI15464" s="278" t="s">
        <v>69498</v>
      </c>
      <c r="AJ15464" s="279">
        <v>50610.04</v>
      </c>
      <c r="AL15464" s="246" t="s">
        <v>48393</v>
      </c>
      <c r="AM15464" s="247">
        <v>56396.75</v>
      </c>
      <c r="AO15464" s="226" t="s">
        <v>40696</v>
      </c>
      <c r="AP15464" s="227">
        <v>192402.9</v>
      </c>
      <c r="AR15464" s="207" t="s">
        <v>29240</v>
      </c>
      <c r="AS15464" s="208">
        <v>20.73</v>
      </c>
      <c r="AT15464" s="93"/>
      <c r="AU15464" s="93"/>
      <c r="AV15464" s="93"/>
    </row>
    <row r="15465" spans="35:48" x14ac:dyDescent="0.55000000000000004">
      <c r="AI15465" s="278" t="s">
        <v>58093</v>
      </c>
      <c r="AJ15465" s="279">
        <v>9376889.7400000002</v>
      </c>
      <c r="AL15465" s="246" t="s">
        <v>49293</v>
      </c>
      <c r="AM15465" s="247">
        <v>213.01</v>
      </c>
      <c r="AO15465" s="226" t="s">
        <v>34321</v>
      </c>
      <c r="AP15465" s="227">
        <v>374568.84</v>
      </c>
      <c r="AR15465" s="207" t="s">
        <v>29241</v>
      </c>
      <c r="AS15465" s="208">
        <v>0.61</v>
      </c>
      <c r="AT15465" s="93"/>
      <c r="AU15465" s="93"/>
      <c r="AV15465" s="93"/>
    </row>
    <row r="15466" spans="35:48" x14ac:dyDescent="0.55000000000000004">
      <c r="AI15466" s="278" t="s">
        <v>27085</v>
      </c>
      <c r="AJ15466" s="279">
        <v>16528.22</v>
      </c>
      <c r="AL15466" s="246" t="s">
        <v>56738</v>
      </c>
      <c r="AM15466" s="247">
        <v>8293.01</v>
      </c>
      <c r="AO15466" s="226" t="s">
        <v>40697</v>
      </c>
      <c r="AP15466" s="227">
        <v>-3599.35</v>
      </c>
      <c r="AR15466" s="207" t="s">
        <v>29242</v>
      </c>
      <c r="AS15466" s="208">
        <v>3447.78</v>
      </c>
      <c r="AT15466" s="93"/>
      <c r="AU15466" s="93"/>
      <c r="AV15466" s="93"/>
    </row>
    <row r="15467" spans="35:48" x14ac:dyDescent="0.55000000000000004">
      <c r="AI15467" s="278" t="s">
        <v>70156</v>
      </c>
      <c r="AJ15467" s="279">
        <v>2375</v>
      </c>
      <c r="AL15467" s="246" t="s">
        <v>48394</v>
      </c>
      <c r="AM15467" s="247">
        <v>10934.23</v>
      </c>
      <c r="AO15467" s="226" t="s">
        <v>43120</v>
      </c>
      <c r="AP15467" s="227">
        <v>25086.080000000002</v>
      </c>
      <c r="AR15467" s="207" t="s">
        <v>29243</v>
      </c>
      <c r="AS15467" s="208">
        <v>20118.2</v>
      </c>
      <c r="AT15467" s="93"/>
      <c r="AU15467" s="93"/>
      <c r="AV15467" s="93"/>
    </row>
    <row r="15468" spans="35:48" x14ac:dyDescent="0.55000000000000004">
      <c r="AI15468" s="278" t="s">
        <v>27087</v>
      </c>
      <c r="AJ15468" s="279">
        <v>3223667.45</v>
      </c>
      <c r="AL15468" s="246" t="s">
        <v>56739</v>
      </c>
      <c r="AM15468" s="247">
        <v>669.47</v>
      </c>
      <c r="AO15468" s="226" t="s">
        <v>48374</v>
      </c>
      <c r="AP15468" s="227">
        <v>2488.7600000000002</v>
      </c>
      <c r="AR15468" s="207" t="s">
        <v>29244</v>
      </c>
      <c r="AS15468" s="208">
        <v>5432</v>
      </c>
      <c r="AT15468" s="93"/>
      <c r="AU15468" s="93"/>
      <c r="AV15468" s="93"/>
    </row>
    <row r="15469" spans="35:48" x14ac:dyDescent="0.55000000000000004">
      <c r="AI15469" s="278" t="s">
        <v>27088</v>
      </c>
      <c r="AJ15469" s="279">
        <v>458851.84000000003</v>
      </c>
      <c r="AL15469" s="246" t="s">
        <v>48395</v>
      </c>
      <c r="AM15469" s="247">
        <v>1539.99</v>
      </c>
      <c r="AO15469" s="226" t="s">
        <v>48375</v>
      </c>
      <c r="AP15469" s="227">
        <v>319.93</v>
      </c>
      <c r="AR15469" s="207" t="s">
        <v>29245</v>
      </c>
      <c r="AS15469" s="208">
        <v>7.77</v>
      </c>
      <c r="AT15469" s="93"/>
      <c r="AU15469" s="93"/>
      <c r="AV15469" s="93"/>
    </row>
    <row r="15470" spans="35:48" x14ac:dyDescent="0.55000000000000004">
      <c r="AI15470" s="278" t="s">
        <v>27089</v>
      </c>
      <c r="AJ15470" s="279">
        <v>304363</v>
      </c>
      <c r="AL15470" s="246" t="s">
        <v>47401</v>
      </c>
      <c r="AM15470" s="247">
        <v>90942.39</v>
      </c>
      <c r="AO15470" s="226" t="s">
        <v>48376</v>
      </c>
      <c r="AP15470" s="227">
        <v>454.64</v>
      </c>
      <c r="AR15470" s="207" t="s">
        <v>29246</v>
      </c>
      <c r="AS15470" s="208">
        <v>930.8</v>
      </c>
      <c r="AT15470" s="93"/>
      <c r="AU15470" s="93"/>
      <c r="AV15470" s="93"/>
    </row>
    <row r="15471" spans="35:48" x14ac:dyDescent="0.55000000000000004">
      <c r="AI15471" s="278" t="s">
        <v>27090</v>
      </c>
      <c r="AJ15471" s="279">
        <v>1425000</v>
      </c>
      <c r="AL15471" s="246" t="s">
        <v>47402</v>
      </c>
      <c r="AM15471" s="247">
        <v>6550</v>
      </c>
      <c r="AO15471" s="226" t="s">
        <v>45875</v>
      </c>
      <c r="AP15471" s="227">
        <v>656705</v>
      </c>
      <c r="AR15471" s="207" t="s">
        <v>29247</v>
      </c>
      <c r="AS15471" s="208">
        <v>23360</v>
      </c>
      <c r="AT15471" s="93"/>
      <c r="AU15471" s="93"/>
      <c r="AV15471" s="93"/>
    </row>
    <row r="15472" spans="35:48" x14ac:dyDescent="0.55000000000000004">
      <c r="AI15472" s="278" t="s">
        <v>27091</v>
      </c>
      <c r="AJ15472" s="279">
        <v>345.32</v>
      </c>
      <c r="AL15472" s="246" t="s">
        <v>47403</v>
      </c>
      <c r="AM15472" s="247">
        <v>21163.53</v>
      </c>
      <c r="AO15472" s="226" t="s">
        <v>45876</v>
      </c>
      <c r="AP15472" s="227">
        <v>50238.07</v>
      </c>
      <c r="AR15472" s="207" t="s">
        <v>29248</v>
      </c>
      <c r="AS15472" s="208">
        <v>4317.3</v>
      </c>
      <c r="AT15472" s="93"/>
      <c r="AU15472" s="93"/>
      <c r="AV15472" s="93"/>
    </row>
    <row r="15473" spans="35:48" x14ac:dyDescent="0.55000000000000004">
      <c r="AI15473" s="278" t="s">
        <v>27092</v>
      </c>
      <c r="AJ15473" s="279">
        <v>17049.87</v>
      </c>
      <c r="AL15473" s="246" t="s">
        <v>47404</v>
      </c>
      <c r="AM15473" s="247">
        <v>61805.45</v>
      </c>
      <c r="AO15473" s="226" t="s">
        <v>30097</v>
      </c>
      <c r="AP15473" s="227">
        <v>46860.39</v>
      </c>
      <c r="AR15473" s="207" t="s">
        <v>29249</v>
      </c>
      <c r="AS15473" s="208">
        <v>2041.29</v>
      </c>
      <c r="AT15473" s="93"/>
      <c r="AU15473" s="93"/>
      <c r="AV15473" s="93"/>
    </row>
    <row r="15474" spans="35:48" x14ac:dyDescent="0.55000000000000004">
      <c r="AI15474" s="278" t="s">
        <v>63524</v>
      </c>
      <c r="AJ15474" s="279">
        <v>11154102.15</v>
      </c>
      <c r="AL15474" s="246" t="s">
        <v>47405</v>
      </c>
      <c r="AM15474" s="247">
        <v>25239.599999999999</v>
      </c>
      <c r="AO15474" s="226" t="s">
        <v>45877</v>
      </c>
      <c r="AP15474" s="227">
        <v>1902249.32</v>
      </c>
      <c r="AR15474" s="207" t="s">
        <v>29250</v>
      </c>
      <c r="AS15474" s="208">
        <v>563.99</v>
      </c>
      <c r="AT15474" s="93"/>
      <c r="AU15474" s="93"/>
      <c r="AV15474" s="93"/>
    </row>
    <row r="15475" spans="35:48" x14ac:dyDescent="0.55000000000000004">
      <c r="AI15475" s="278" t="s">
        <v>69499</v>
      </c>
      <c r="AJ15475" s="279">
        <v>101833.38</v>
      </c>
      <c r="AL15475" s="246" t="s">
        <v>47406</v>
      </c>
      <c r="AM15475" s="247">
        <v>2983.81</v>
      </c>
      <c r="AO15475" s="226" t="s">
        <v>45878</v>
      </c>
      <c r="AP15475" s="227">
        <v>145526.57999999999</v>
      </c>
      <c r="AR15475" s="207" t="s">
        <v>29251</v>
      </c>
      <c r="AS15475" s="208">
        <v>289.57</v>
      </c>
      <c r="AT15475" s="93"/>
      <c r="AU15475" s="93"/>
      <c r="AV15475" s="93"/>
    </row>
    <row r="15476" spans="35:48" x14ac:dyDescent="0.55000000000000004">
      <c r="AI15476" s="278" t="s">
        <v>58094</v>
      </c>
      <c r="AJ15476" s="279">
        <v>250129.29</v>
      </c>
      <c r="AL15476" s="246" t="s">
        <v>47407</v>
      </c>
      <c r="AM15476" s="247">
        <v>15526.64</v>
      </c>
      <c r="AO15476" s="226" t="s">
        <v>30109</v>
      </c>
      <c r="AP15476" s="227">
        <v>157490.79999999999</v>
      </c>
      <c r="AR15476" s="207" t="s">
        <v>29252</v>
      </c>
      <c r="AS15476" s="208">
        <v>14.26</v>
      </c>
      <c r="AT15476" s="93"/>
      <c r="AU15476" s="93"/>
      <c r="AV15476" s="93"/>
    </row>
    <row r="15477" spans="35:48" x14ac:dyDescent="0.55000000000000004">
      <c r="AI15477" s="278" t="s">
        <v>60951</v>
      </c>
      <c r="AJ15477" s="279">
        <v>33722.46</v>
      </c>
      <c r="AL15477" s="246" t="s">
        <v>50574</v>
      </c>
      <c r="AM15477" s="247">
        <v>2166</v>
      </c>
      <c r="AO15477" s="226" t="s">
        <v>30111</v>
      </c>
      <c r="AP15477" s="227">
        <v>278582.28999999998</v>
      </c>
      <c r="AR15477" s="207" t="s">
        <v>29253</v>
      </c>
      <c r="AS15477" s="208">
        <v>20.73</v>
      </c>
      <c r="AT15477" s="93"/>
      <c r="AU15477" s="93"/>
      <c r="AV15477" s="93"/>
    </row>
    <row r="15478" spans="35:48" x14ac:dyDescent="0.55000000000000004">
      <c r="AI15478" s="278" t="s">
        <v>46166</v>
      </c>
      <c r="AJ15478" s="279">
        <v>20650.93</v>
      </c>
      <c r="AL15478" s="246" t="s">
        <v>47408</v>
      </c>
      <c r="AM15478" s="247">
        <v>2464.04</v>
      </c>
      <c r="AO15478" s="226" t="s">
        <v>30113</v>
      </c>
      <c r="AP15478" s="227">
        <v>44778.43</v>
      </c>
      <c r="AR15478" s="207" t="s">
        <v>29254</v>
      </c>
      <c r="AS15478" s="208">
        <v>0.61</v>
      </c>
      <c r="AT15478" s="93"/>
      <c r="AU15478" s="93"/>
      <c r="AV15478" s="93"/>
    </row>
    <row r="15479" spans="35:48" x14ac:dyDescent="0.55000000000000004">
      <c r="AI15479" s="278" t="s">
        <v>58095</v>
      </c>
      <c r="AJ15479" s="279">
        <v>4430.3100000000004</v>
      </c>
      <c r="AL15479" s="246" t="s">
        <v>47409</v>
      </c>
      <c r="AM15479" s="247">
        <v>32562.19</v>
      </c>
      <c r="AO15479" s="226" t="s">
        <v>30115</v>
      </c>
      <c r="AP15479" s="227">
        <v>2726.96</v>
      </c>
      <c r="AR15479" s="207" t="s">
        <v>29255</v>
      </c>
      <c r="AS15479" s="208">
        <v>2400.4699999999998</v>
      </c>
      <c r="AT15479" s="93"/>
      <c r="AU15479" s="93"/>
      <c r="AV15479" s="93"/>
    </row>
    <row r="15480" spans="35:48" x14ac:dyDescent="0.55000000000000004">
      <c r="AI15480" s="278" t="s">
        <v>58096</v>
      </c>
      <c r="AJ15480" s="279">
        <v>11606.96</v>
      </c>
      <c r="AL15480" s="246" t="s">
        <v>47410</v>
      </c>
      <c r="AM15480" s="247">
        <v>28000</v>
      </c>
      <c r="AO15480" s="226" t="s">
        <v>30116</v>
      </c>
      <c r="AP15480" s="227">
        <v>52711.73</v>
      </c>
      <c r="AR15480" s="207" t="s">
        <v>29256</v>
      </c>
      <c r="AS15480" s="208">
        <v>7.77</v>
      </c>
      <c r="AT15480" s="93"/>
      <c r="AU15480" s="93"/>
      <c r="AV15480" s="93"/>
    </row>
    <row r="15481" spans="35:48" x14ac:dyDescent="0.55000000000000004">
      <c r="AI15481" s="278" t="s">
        <v>58097</v>
      </c>
      <c r="AJ15481" s="279">
        <v>1988.42</v>
      </c>
      <c r="AL15481" s="246" t="s">
        <v>47411</v>
      </c>
      <c r="AM15481" s="247">
        <v>1922.38</v>
      </c>
      <c r="AO15481" s="226" t="s">
        <v>39612</v>
      </c>
      <c r="AP15481" s="227">
        <v>8008.79</v>
      </c>
      <c r="AR15481" s="207" t="s">
        <v>29257</v>
      </c>
      <c r="AS15481" s="208">
        <v>32367.42</v>
      </c>
      <c r="AT15481" s="93"/>
      <c r="AU15481" s="93"/>
      <c r="AV15481" s="93"/>
    </row>
    <row r="15482" spans="35:48" x14ac:dyDescent="0.55000000000000004">
      <c r="AI15482" s="278" t="s">
        <v>50763</v>
      </c>
      <c r="AJ15482" s="279">
        <v>6615</v>
      </c>
      <c r="AL15482" s="246" t="s">
        <v>58731</v>
      </c>
      <c r="AM15482" s="247">
        <v>57.65</v>
      </c>
      <c r="AO15482" s="226" t="s">
        <v>30117</v>
      </c>
      <c r="AP15482" s="227">
        <v>1504.48</v>
      </c>
      <c r="AR15482" s="207" t="s">
        <v>29258</v>
      </c>
      <c r="AS15482" s="208">
        <v>2000</v>
      </c>
      <c r="AT15482" s="93"/>
      <c r="AU15482" s="93"/>
      <c r="AV15482" s="93"/>
    </row>
    <row r="15483" spans="35:48" x14ac:dyDescent="0.55000000000000004">
      <c r="AI15483" s="278" t="s">
        <v>27223</v>
      </c>
      <c r="AJ15483" s="279">
        <v>892382.63</v>
      </c>
      <c r="AL15483" s="246" t="s">
        <v>47413</v>
      </c>
      <c r="AM15483" s="247">
        <v>6477.05</v>
      </c>
      <c r="AO15483" s="226" t="s">
        <v>30118</v>
      </c>
      <c r="AP15483" s="227">
        <v>41451.449999999997</v>
      </c>
      <c r="AR15483" s="207" t="s">
        <v>29259</v>
      </c>
      <c r="AS15483" s="208">
        <v>72066.78</v>
      </c>
      <c r="AT15483" s="93"/>
      <c r="AU15483" s="93"/>
      <c r="AV15483" s="93"/>
    </row>
    <row r="15484" spans="35:48" x14ac:dyDescent="0.55000000000000004">
      <c r="AI15484" s="278" t="s">
        <v>36688</v>
      </c>
      <c r="AJ15484" s="279">
        <v>2242.59</v>
      </c>
      <c r="AL15484" s="246" t="s">
        <v>50576</v>
      </c>
      <c r="AM15484" s="247">
        <v>1317.51</v>
      </c>
      <c r="AO15484" s="226" t="s">
        <v>30119</v>
      </c>
      <c r="AP15484" s="227">
        <v>45769.79</v>
      </c>
      <c r="AR15484" s="207" t="s">
        <v>29260</v>
      </c>
      <c r="AS15484" s="208">
        <v>19589.34</v>
      </c>
      <c r="AT15484" s="93"/>
      <c r="AU15484" s="93"/>
      <c r="AV15484" s="93"/>
    </row>
    <row r="15485" spans="35:48" x14ac:dyDescent="0.55000000000000004">
      <c r="AI15485" s="278" t="s">
        <v>27225</v>
      </c>
      <c r="AJ15485" s="279">
        <v>846040.69</v>
      </c>
      <c r="AL15485" s="246" t="s">
        <v>47414</v>
      </c>
      <c r="AM15485" s="247">
        <v>1210.53</v>
      </c>
      <c r="AO15485" s="226" t="s">
        <v>30120</v>
      </c>
      <c r="AP15485" s="227">
        <v>15207.66</v>
      </c>
      <c r="AR15485" s="207" t="s">
        <v>29261</v>
      </c>
      <c r="AS15485" s="208">
        <v>2764.01</v>
      </c>
      <c r="AT15485" s="93"/>
      <c r="AU15485" s="93"/>
      <c r="AV15485" s="93"/>
    </row>
    <row r="15486" spans="35:48" x14ac:dyDescent="0.55000000000000004">
      <c r="AI15486" s="278" t="s">
        <v>27226</v>
      </c>
      <c r="AJ15486" s="279">
        <v>379344.02</v>
      </c>
      <c r="AL15486" s="246" t="s">
        <v>56740</v>
      </c>
      <c r="AM15486" s="247">
        <v>2569.92</v>
      </c>
      <c r="AO15486" s="226" t="s">
        <v>30121</v>
      </c>
      <c r="AP15486" s="227">
        <v>900</v>
      </c>
      <c r="AR15486" s="207" t="s">
        <v>29262</v>
      </c>
      <c r="AS15486" s="208">
        <v>5296</v>
      </c>
      <c r="AT15486" s="93"/>
      <c r="AU15486" s="93"/>
      <c r="AV15486" s="93"/>
    </row>
    <row r="15487" spans="35:48" x14ac:dyDescent="0.55000000000000004">
      <c r="AI15487" s="278" t="s">
        <v>27228</v>
      </c>
      <c r="AJ15487" s="279">
        <v>401840.7</v>
      </c>
      <c r="AL15487" s="246" t="s">
        <v>54162</v>
      </c>
      <c r="AM15487" s="247">
        <v>19365</v>
      </c>
      <c r="AO15487" s="226" t="s">
        <v>30122</v>
      </c>
      <c r="AP15487" s="227">
        <v>1550.95</v>
      </c>
      <c r="AR15487" s="207" t="s">
        <v>29263</v>
      </c>
      <c r="AS15487" s="208">
        <v>2430</v>
      </c>
      <c r="AT15487" s="93"/>
      <c r="AU15487" s="93"/>
      <c r="AV15487" s="93"/>
    </row>
    <row r="15488" spans="35:48" x14ac:dyDescent="0.55000000000000004">
      <c r="AI15488" s="278" t="s">
        <v>27232</v>
      </c>
      <c r="AJ15488" s="279">
        <v>24480.38</v>
      </c>
      <c r="AL15488" s="246" t="s">
        <v>62859</v>
      </c>
      <c r="AM15488" s="247">
        <v>11377.05</v>
      </c>
      <c r="AO15488" s="226" t="s">
        <v>30123</v>
      </c>
      <c r="AP15488" s="227">
        <v>49801.81</v>
      </c>
      <c r="AR15488" s="207" t="s">
        <v>29264</v>
      </c>
      <c r="AS15488" s="208">
        <v>18372.2</v>
      </c>
      <c r="AT15488" s="93"/>
      <c r="AU15488" s="93"/>
      <c r="AV15488" s="93"/>
    </row>
    <row r="15489" spans="35:48" x14ac:dyDescent="0.55000000000000004">
      <c r="AI15489" s="278" t="s">
        <v>27235</v>
      </c>
      <c r="AJ15489" s="279">
        <v>69369.649999999994</v>
      </c>
      <c r="AL15489" s="246" t="s">
        <v>61649</v>
      </c>
      <c r="AM15489" s="247">
        <v>20405</v>
      </c>
      <c r="AO15489" s="226" t="s">
        <v>14493</v>
      </c>
      <c r="AP15489" s="227">
        <v>26611.91</v>
      </c>
      <c r="AR15489" s="207" t="s">
        <v>29265</v>
      </c>
      <c r="AS15489" s="208">
        <v>136.80000000000001</v>
      </c>
      <c r="AT15489" s="93"/>
      <c r="AU15489" s="93"/>
      <c r="AV15489" s="93"/>
    </row>
    <row r="15490" spans="35:48" x14ac:dyDescent="0.55000000000000004">
      <c r="AI15490" s="278" t="s">
        <v>35629</v>
      </c>
      <c r="AJ15490" s="279">
        <v>103759.25</v>
      </c>
      <c r="AL15490" s="246" t="s">
        <v>54163</v>
      </c>
      <c r="AM15490" s="247">
        <v>19436.39</v>
      </c>
      <c r="AO15490" s="226" t="s">
        <v>30124</v>
      </c>
      <c r="AP15490" s="227">
        <v>121252.45</v>
      </c>
      <c r="AR15490" s="207" t="s">
        <v>29266</v>
      </c>
      <c r="AS15490" s="208">
        <v>13556</v>
      </c>
      <c r="AT15490" s="93"/>
      <c r="AU15490" s="93"/>
      <c r="AV15490" s="93"/>
    </row>
    <row r="15491" spans="35:48" x14ac:dyDescent="0.55000000000000004">
      <c r="AI15491" s="278" t="s">
        <v>34111</v>
      </c>
      <c r="AJ15491" s="279">
        <v>30681.67</v>
      </c>
      <c r="AL15491" s="246" t="s">
        <v>65085</v>
      </c>
      <c r="AM15491" s="247">
        <v>13090.9</v>
      </c>
      <c r="AO15491" s="226" t="s">
        <v>30125</v>
      </c>
      <c r="AP15491" s="227">
        <v>855536.25</v>
      </c>
      <c r="AR15491" s="207" t="s">
        <v>29267</v>
      </c>
      <c r="AS15491" s="208">
        <v>89</v>
      </c>
      <c r="AT15491" s="93"/>
      <c r="AU15491" s="93"/>
      <c r="AV15491" s="93"/>
    </row>
    <row r="15492" spans="35:48" x14ac:dyDescent="0.55000000000000004">
      <c r="AI15492" s="278" t="s">
        <v>27236</v>
      </c>
      <c r="AJ15492" s="279">
        <v>9716.2099999999991</v>
      </c>
      <c r="AL15492" s="246" t="s">
        <v>54164</v>
      </c>
      <c r="AM15492" s="247">
        <v>109224.4</v>
      </c>
      <c r="AO15492" s="226" t="s">
        <v>30126</v>
      </c>
      <c r="AP15492" s="227">
        <v>-36771.550000000003</v>
      </c>
      <c r="AR15492" s="207" t="s">
        <v>29268</v>
      </c>
      <c r="AS15492" s="208">
        <v>9051.31</v>
      </c>
      <c r="AT15492" s="93"/>
      <c r="AU15492" s="93"/>
      <c r="AV15492" s="93"/>
    </row>
    <row r="15493" spans="35:48" x14ac:dyDescent="0.55000000000000004">
      <c r="AI15493" s="278" t="s">
        <v>27237</v>
      </c>
      <c r="AJ15493" s="279">
        <v>1149.3699999999999</v>
      </c>
      <c r="AL15493" s="246" t="s">
        <v>54165</v>
      </c>
      <c r="AM15493" s="247">
        <v>14628.48</v>
      </c>
      <c r="AO15493" s="226" t="s">
        <v>40698</v>
      </c>
      <c r="AP15493" s="227">
        <v>2378.31</v>
      </c>
      <c r="AR15493" s="207" t="s">
        <v>29269</v>
      </c>
      <c r="AS15493" s="208">
        <v>698</v>
      </c>
      <c r="AT15493" s="93"/>
      <c r="AU15493" s="93"/>
      <c r="AV15493" s="93"/>
    </row>
    <row r="15494" spans="35:48" x14ac:dyDescent="0.55000000000000004">
      <c r="AI15494" s="278" t="s">
        <v>14193</v>
      </c>
      <c r="AJ15494" s="279">
        <v>20348.54</v>
      </c>
      <c r="AL15494" s="246" t="s">
        <v>54166</v>
      </c>
      <c r="AM15494" s="247">
        <v>35777.54</v>
      </c>
      <c r="AO15494" s="226" t="s">
        <v>39613</v>
      </c>
      <c r="AP15494" s="227">
        <v>77192.69</v>
      </c>
      <c r="AR15494" s="207" t="s">
        <v>29270</v>
      </c>
      <c r="AS15494" s="208">
        <v>14817.97</v>
      </c>
      <c r="AT15494" s="93"/>
      <c r="AU15494" s="93"/>
      <c r="AV15494" s="93"/>
    </row>
    <row r="15495" spans="35:48" x14ac:dyDescent="0.55000000000000004">
      <c r="AI15495" s="278" t="s">
        <v>34112</v>
      </c>
      <c r="AJ15495" s="279">
        <v>314.33999999999997</v>
      </c>
      <c r="AL15495" s="246" t="s">
        <v>62860</v>
      </c>
      <c r="AM15495" s="247">
        <v>1327.7</v>
      </c>
      <c r="AO15495" s="226" t="s">
        <v>35831</v>
      </c>
      <c r="AP15495" s="227">
        <v>50867.93</v>
      </c>
      <c r="AR15495" s="207" t="s">
        <v>29271</v>
      </c>
      <c r="AS15495" s="208">
        <v>-449.5</v>
      </c>
      <c r="AT15495" s="93"/>
      <c r="AU15495" s="93"/>
      <c r="AV15495" s="93"/>
    </row>
    <row r="15496" spans="35:48" x14ac:dyDescent="0.55000000000000004">
      <c r="AI15496" s="278" t="s">
        <v>35630</v>
      </c>
      <c r="AJ15496" s="279">
        <v>10050</v>
      </c>
      <c r="AL15496" s="246" t="s">
        <v>56741</v>
      </c>
      <c r="AM15496" s="247">
        <v>139920</v>
      </c>
      <c r="AO15496" s="226" t="s">
        <v>30127</v>
      </c>
      <c r="AP15496" s="227">
        <v>21615.25</v>
      </c>
      <c r="AR15496" s="207" t="s">
        <v>29272</v>
      </c>
      <c r="AS15496" s="208">
        <v>-58329.9</v>
      </c>
      <c r="AT15496" s="93"/>
      <c r="AU15496" s="93"/>
      <c r="AV15496" s="93"/>
    </row>
    <row r="15497" spans="35:48" x14ac:dyDescent="0.55000000000000004">
      <c r="AI15497" s="278" t="s">
        <v>27242</v>
      </c>
      <c r="AJ15497" s="279">
        <v>379162.04</v>
      </c>
      <c r="AL15497" s="246" t="s">
        <v>56742</v>
      </c>
      <c r="AM15497" s="247">
        <v>21494.6</v>
      </c>
      <c r="AO15497" s="226" t="s">
        <v>30128</v>
      </c>
      <c r="AP15497" s="227">
        <v>1927.38</v>
      </c>
      <c r="AR15497" s="207" t="s">
        <v>29273</v>
      </c>
      <c r="AS15497" s="208">
        <v>-13556</v>
      </c>
      <c r="AT15497" s="93"/>
      <c r="AU15497" s="93"/>
      <c r="AV15497" s="93"/>
    </row>
    <row r="15498" spans="35:48" x14ac:dyDescent="0.55000000000000004">
      <c r="AI15498" s="278" t="s">
        <v>35631</v>
      </c>
      <c r="AJ15498" s="279">
        <v>2901.69</v>
      </c>
      <c r="AL15498" s="246" t="s">
        <v>59945</v>
      </c>
      <c r="AM15498" s="247">
        <v>186459.68</v>
      </c>
      <c r="AO15498" s="226" t="s">
        <v>47363</v>
      </c>
      <c r="AP15498" s="227">
        <v>1620.51</v>
      </c>
      <c r="AR15498" s="207" t="s">
        <v>29274</v>
      </c>
      <c r="AS15498" s="208">
        <v>-1516.11</v>
      </c>
      <c r="AT15498" s="93"/>
      <c r="AU15498" s="93"/>
      <c r="AV15498" s="93"/>
    </row>
    <row r="15499" spans="35:48" x14ac:dyDescent="0.55000000000000004">
      <c r="AI15499" s="278" t="s">
        <v>58789</v>
      </c>
      <c r="AJ15499" s="279">
        <v>6454.06</v>
      </c>
      <c r="AL15499" s="246" t="s">
        <v>59946</v>
      </c>
      <c r="AM15499" s="247">
        <v>5353.23</v>
      </c>
      <c r="AO15499" s="226" t="s">
        <v>35832</v>
      </c>
      <c r="AP15499" s="227">
        <v>146992.41</v>
      </c>
      <c r="AR15499" s="207" t="s">
        <v>29275</v>
      </c>
      <c r="AS15499" s="208">
        <v>55649.89</v>
      </c>
      <c r="AT15499" s="93"/>
      <c r="AU15499" s="93"/>
      <c r="AV15499" s="93"/>
    </row>
    <row r="15500" spans="35:48" x14ac:dyDescent="0.55000000000000004">
      <c r="AI15500" s="278" t="s">
        <v>62394</v>
      </c>
      <c r="AJ15500" s="279">
        <v>1224.48</v>
      </c>
      <c r="AL15500" s="246" t="s">
        <v>49294</v>
      </c>
      <c r="AM15500" s="247">
        <v>13709.73</v>
      </c>
      <c r="AO15500" s="226" t="s">
        <v>40699</v>
      </c>
      <c r="AP15500" s="227">
        <v>11416.78</v>
      </c>
      <c r="AR15500" s="207" t="s">
        <v>29276</v>
      </c>
      <c r="AS15500" s="208">
        <v>35740.620000000003</v>
      </c>
      <c r="AT15500" s="93"/>
      <c r="AU15500" s="93"/>
      <c r="AV15500" s="93"/>
    </row>
    <row r="15501" spans="35:48" x14ac:dyDescent="0.55000000000000004">
      <c r="AI15501" s="278" t="s">
        <v>27244</v>
      </c>
      <c r="AJ15501" s="279">
        <v>59843</v>
      </c>
      <c r="AL15501" s="246" t="s">
        <v>49295</v>
      </c>
      <c r="AM15501" s="247">
        <v>64495.96</v>
      </c>
      <c r="AO15501" s="226" t="s">
        <v>54104</v>
      </c>
      <c r="AP15501" s="227">
        <v>30007.91</v>
      </c>
      <c r="AR15501" s="207" t="s">
        <v>29277</v>
      </c>
      <c r="AS15501" s="208">
        <v>21986.01</v>
      </c>
      <c r="AT15501" s="93"/>
      <c r="AU15501" s="93"/>
      <c r="AV15501" s="93"/>
    </row>
    <row r="15502" spans="35:48" x14ac:dyDescent="0.55000000000000004">
      <c r="AI15502" s="278" t="s">
        <v>27246</v>
      </c>
      <c r="AJ15502" s="279">
        <v>307739.86</v>
      </c>
      <c r="AL15502" s="246" t="s">
        <v>49296</v>
      </c>
      <c r="AM15502" s="247">
        <v>5062.42</v>
      </c>
      <c r="AO15502" s="226" t="s">
        <v>35833</v>
      </c>
      <c r="AP15502" s="227">
        <v>14001.27</v>
      </c>
      <c r="AR15502" s="207" t="s">
        <v>29278</v>
      </c>
      <c r="AS15502" s="208">
        <v>6494</v>
      </c>
      <c r="AT15502" s="93"/>
      <c r="AU15502" s="93"/>
      <c r="AV15502" s="93"/>
    </row>
    <row r="15503" spans="35:48" x14ac:dyDescent="0.55000000000000004">
      <c r="AI15503" s="278" t="s">
        <v>27247</v>
      </c>
      <c r="AJ15503" s="279">
        <v>10347.93</v>
      </c>
      <c r="AL15503" s="246" t="s">
        <v>49297</v>
      </c>
      <c r="AM15503" s="247">
        <v>2239.16</v>
      </c>
      <c r="AO15503" s="226" t="s">
        <v>35834</v>
      </c>
      <c r="AP15503" s="227">
        <v>39163.57</v>
      </c>
      <c r="AR15503" s="207" t="s">
        <v>29279</v>
      </c>
      <c r="AS15503" s="208">
        <v>19589.34</v>
      </c>
      <c r="AT15503" s="93"/>
      <c r="AU15503" s="93"/>
      <c r="AV15503" s="93"/>
    </row>
    <row r="15504" spans="35:48" x14ac:dyDescent="0.55000000000000004">
      <c r="AI15504" s="278" t="s">
        <v>14194</v>
      </c>
      <c r="AJ15504" s="279">
        <v>259066.01</v>
      </c>
      <c r="AL15504" s="246" t="s">
        <v>49298</v>
      </c>
      <c r="AM15504" s="247">
        <v>20092.490000000002</v>
      </c>
      <c r="AO15504" s="226" t="s">
        <v>36872</v>
      </c>
      <c r="AP15504" s="227">
        <v>15469.86</v>
      </c>
      <c r="AR15504" s="207" t="s">
        <v>29280</v>
      </c>
      <c r="AS15504" s="208">
        <v>2764.01</v>
      </c>
      <c r="AT15504" s="93"/>
      <c r="AU15504" s="93"/>
      <c r="AV15504" s="93"/>
    </row>
    <row r="15505" spans="35:48" x14ac:dyDescent="0.55000000000000004">
      <c r="AI15505" s="278" t="s">
        <v>14195</v>
      </c>
      <c r="AJ15505" s="279">
        <v>832510.94</v>
      </c>
      <c r="AL15505" s="246" t="s">
        <v>63464</v>
      </c>
      <c r="AM15505" s="247">
        <v>60.92</v>
      </c>
      <c r="AO15505" s="226" t="s">
        <v>30130</v>
      </c>
      <c r="AP15505" s="227">
        <v>92032.09</v>
      </c>
      <c r="AR15505" s="207" t="s">
        <v>29281</v>
      </c>
      <c r="AS15505" s="208">
        <v>1980.5</v>
      </c>
      <c r="AT15505" s="93"/>
      <c r="AU15505" s="93"/>
      <c r="AV15505" s="93"/>
    </row>
    <row r="15506" spans="35:48" x14ac:dyDescent="0.55000000000000004">
      <c r="AI15506" s="278" t="s">
        <v>27248</v>
      </c>
      <c r="AJ15506" s="279">
        <v>465044.59</v>
      </c>
      <c r="AL15506" s="246" t="s">
        <v>49299</v>
      </c>
      <c r="AM15506" s="247">
        <v>749.31</v>
      </c>
      <c r="AO15506" s="226" t="s">
        <v>30131</v>
      </c>
      <c r="AP15506" s="227">
        <v>3792.48</v>
      </c>
      <c r="AR15506" s="207" t="s">
        <v>29282</v>
      </c>
      <c r="AS15506" s="208">
        <v>-15608.62</v>
      </c>
      <c r="AT15506" s="93"/>
      <c r="AU15506" s="93"/>
      <c r="AV15506" s="93"/>
    </row>
    <row r="15507" spans="35:48" x14ac:dyDescent="0.55000000000000004">
      <c r="AI15507" s="278" t="s">
        <v>34113</v>
      </c>
      <c r="AJ15507" s="279">
        <v>74830.8</v>
      </c>
      <c r="AL15507" s="246" t="s">
        <v>50577</v>
      </c>
      <c r="AM15507" s="247">
        <v>2183.9</v>
      </c>
      <c r="AO15507" s="226" t="s">
        <v>30132</v>
      </c>
      <c r="AP15507" s="227">
        <v>342.9</v>
      </c>
      <c r="AR15507" s="207" t="s">
        <v>29283</v>
      </c>
      <c r="AS15507" s="208">
        <v>25653.200000000001</v>
      </c>
      <c r="AT15507" s="93"/>
      <c r="AU15507" s="93"/>
      <c r="AV15507" s="93"/>
    </row>
    <row r="15508" spans="35:48" x14ac:dyDescent="0.55000000000000004">
      <c r="AI15508" s="278" t="s">
        <v>54551</v>
      </c>
      <c r="AJ15508" s="279">
        <v>635.87</v>
      </c>
      <c r="AL15508" s="246" t="s">
        <v>49300</v>
      </c>
      <c r="AM15508" s="247">
        <v>1069.72</v>
      </c>
      <c r="AO15508" s="226" t="s">
        <v>47364</v>
      </c>
      <c r="AP15508" s="227">
        <v>-328.74</v>
      </c>
      <c r="AR15508" s="207" t="s">
        <v>29284</v>
      </c>
      <c r="AS15508" s="208">
        <v>-13556</v>
      </c>
      <c r="AT15508" s="93"/>
      <c r="AU15508" s="93"/>
      <c r="AV15508" s="93"/>
    </row>
    <row r="15509" spans="35:48" x14ac:dyDescent="0.55000000000000004">
      <c r="AI15509" s="278" t="s">
        <v>27254</v>
      </c>
      <c r="AJ15509" s="279">
        <v>1408.92</v>
      </c>
      <c r="AL15509" s="246" t="s">
        <v>49301</v>
      </c>
      <c r="AM15509" s="247">
        <v>2238.09</v>
      </c>
      <c r="AO15509" s="226" t="s">
        <v>30133</v>
      </c>
      <c r="AP15509" s="227">
        <v>44049.67</v>
      </c>
      <c r="AR15509" s="207" t="s">
        <v>29285</v>
      </c>
      <c r="AS15509" s="208">
        <v>20606.7</v>
      </c>
      <c r="AT15509" s="93"/>
      <c r="AU15509" s="93"/>
      <c r="AV15509" s="93"/>
    </row>
    <row r="15510" spans="35:48" x14ac:dyDescent="0.55000000000000004">
      <c r="AI15510" s="278" t="s">
        <v>70957</v>
      </c>
      <c r="AJ15510" s="279">
        <v>6495</v>
      </c>
      <c r="AL15510" s="246" t="s">
        <v>59293</v>
      </c>
      <c r="AM15510" s="247">
        <v>1493.62</v>
      </c>
      <c r="AO15510" s="226" t="s">
        <v>39614</v>
      </c>
      <c r="AP15510" s="227">
        <v>209577.04</v>
      </c>
      <c r="AR15510" s="207" t="s">
        <v>29286</v>
      </c>
      <c r="AS15510" s="208">
        <v>55649.89</v>
      </c>
      <c r="AT15510" s="93"/>
      <c r="AU15510" s="93"/>
      <c r="AV15510" s="93"/>
    </row>
    <row r="15511" spans="35:48" x14ac:dyDescent="0.55000000000000004">
      <c r="AI15511" s="278" t="s">
        <v>54552</v>
      </c>
      <c r="AJ15511" s="279">
        <v>928560.76</v>
      </c>
      <c r="AL15511" s="246" t="s">
        <v>55549</v>
      </c>
      <c r="AM15511" s="247">
        <v>883.7</v>
      </c>
      <c r="AO15511" s="226" t="s">
        <v>30134</v>
      </c>
      <c r="AP15511" s="227">
        <v>306905.32</v>
      </c>
      <c r="AR15511" s="207" t="s">
        <v>29287</v>
      </c>
      <c r="AS15511" s="208">
        <v>35740.620000000003</v>
      </c>
      <c r="AT15511" s="93"/>
      <c r="AU15511" s="93"/>
      <c r="AV15511" s="93"/>
    </row>
    <row r="15512" spans="35:48" x14ac:dyDescent="0.55000000000000004">
      <c r="AI15512" s="278" t="s">
        <v>69500</v>
      </c>
      <c r="AJ15512" s="279">
        <v>76025</v>
      </c>
      <c r="AL15512" s="246" t="s">
        <v>49302</v>
      </c>
      <c r="AM15512" s="247">
        <v>20734.88</v>
      </c>
      <c r="AO15512" s="226" t="s">
        <v>47365</v>
      </c>
      <c r="AP15512" s="227">
        <v>4735.7700000000004</v>
      </c>
      <c r="AR15512" s="207" t="s">
        <v>29288</v>
      </c>
      <c r="AS15512" s="208">
        <v>9800</v>
      </c>
      <c r="AT15512" s="93"/>
      <c r="AU15512" s="93"/>
      <c r="AV15512" s="93"/>
    </row>
    <row r="15513" spans="35:48" x14ac:dyDescent="0.55000000000000004">
      <c r="AI15513" s="278" t="s">
        <v>27256</v>
      </c>
      <c r="AJ15513" s="279">
        <v>47163.95</v>
      </c>
      <c r="AL15513" s="246" t="s">
        <v>54167</v>
      </c>
      <c r="AM15513" s="247">
        <v>1853.63</v>
      </c>
      <c r="AO15513" s="226" t="s">
        <v>30135</v>
      </c>
      <c r="AP15513" s="227">
        <v>29982.22</v>
      </c>
      <c r="AR15513" s="207" t="s">
        <v>29289</v>
      </c>
      <c r="AS15513" s="208">
        <v>480</v>
      </c>
      <c r="AT15513" s="93"/>
      <c r="AU15513" s="93"/>
      <c r="AV15513" s="93"/>
    </row>
    <row r="15514" spans="35:48" x14ac:dyDescent="0.55000000000000004">
      <c r="AI15514" s="278" t="s">
        <v>69501</v>
      </c>
      <c r="AJ15514" s="279">
        <v>41809.94</v>
      </c>
      <c r="AL15514" s="246" t="s">
        <v>56743</v>
      </c>
      <c r="AM15514" s="247">
        <v>30362.54</v>
      </c>
      <c r="AO15514" s="226" t="s">
        <v>34324</v>
      </c>
      <c r="AP15514" s="227">
        <v>66432</v>
      </c>
      <c r="AR15514" s="207" t="s">
        <v>29290</v>
      </c>
      <c r="AS15514" s="208">
        <v>786.41</v>
      </c>
      <c r="AT15514" s="93"/>
      <c r="AU15514" s="93"/>
      <c r="AV15514" s="93"/>
    </row>
    <row r="15515" spans="35:48" x14ac:dyDescent="0.55000000000000004">
      <c r="AI15515" s="278" t="s">
        <v>27260</v>
      </c>
      <c r="AJ15515" s="279">
        <v>1702973.07</v>
      </c>
      <c r="AL15515" s="246" t="s">
        <v>61650</v>
      </c>
      <c r="AM15515" s="247">
        <v>18225.240000000002</v>
      </c>
      <c r="AO15515" s="226" t="s">
        <v>30136</v>
      </c>
      <c r="AP15515" s="227">
        <v>68379.839999999997</v>
      </c>
      <c r="AR15515" s="207" t="s">
        <v>29291</v>
      </c>
      <c r="AS15515" s="208">
        <v>3005.59</v>
      </c>
      <c r="AT15515" s="93"/>
      <c r="AU15515" s="93"/>
      <c r="AV15515" s="93"/>
    </row>
    <row r="15516" spans="35:48" x14ac:dyDescent="0.55000000000000004">
      <c r="AI15516" s="278" t="s">
        <v>49413</v>
      </c>
      <c r="AJ15516" s="279">
        <v>-103</v>
      </c>
      <c r="AL15516" s="246" t="s">
        <v>61651</v>
      </c>
      <c r="AM15516" s="247">
        <v>47542.52</v>
      </c>
      <c r="AO15516" s="226" t="s">
        <v>30137</v>
      </c>
      <c r="AP15516" s="227">
        <v>8435.2800000000007</v>
      </c>
      <c r="AR15516" s="207" t="s">
        <v>29292</v>
      </c>
      <c r="AS15516" s="208">
        <v>13066</v>
      </c>
      <c r="AT15516" s="93"/>
      <c r="AU15516" s="93"/>
      <c r="AV15516" s="93"/>
    </row>
    <row r="15517" spans="35:48" x14ac:dyDescent="0.55000000000000004">
      <c r="AI15517" s="278" t="s">
        <v>14199</v>
      </c>
      <c r="AJ15517" s="279">
        <v>30212.400000000001</v>
      </c>
      <c r="AL15517" s="246" t="s">
        <v>56744</v>
      </c>
      <c r="AM15517" s="247">
        <v>21005.37</v>
      </c>
      <c r="AO15517" s="226" t="s">
        <v>34325</v>
      </c>
      <c r="AP15517" s="227">
        <v>1573.37</v>
      </c>
      <c r="AR15517" s="207" t="s">
        <v>29293</v>
      </c>
      <c r="AS15517" s="208">
        <v>2381.5</v>
      </c>
      <c r="AT15517" s="93"/>
      <c r="AU15517" s="93"/>
      <c r="AV15517" s="93"/>
    </row>
    <row r="15518" spans="35:48" x14ac:dyDescent="0.55000000000000004">
      <c r="AI15518" s="278" t="s">
        <v>47594</v>
      </c>
      <c r="AJ15518" s="279">
        <v>67940.83</v>
      </c>
      <c r="AL15518" s="246" t="s">
        <v>56745</v>
      </c>
      <c r="AM15518" s="247">
        <v>8739.83</v>
      </c>
      <c r="AO15518" s="226" t="s">
        <v>34326</v>
      </c>
      <c r="AP15518" s="227">
        <v>2096.1999999999998</v>
      </c>
      <c r="AR15518" s="207" t="s">
        <v>29294</v>
      </c>
      <c r="AS15518" s="208">
        <v>18399.5</v>
      </c>
      <c r="AT15518" s="93"/>
      <c r="AU15518" s="93"/>
      <c r="AV15518" s="93"/>
    </row>
    <row r="15519" spans="35:48" x14ac:dyDescent="0.55000000000000004">
      <c r="AI15519" s="278" t="s">
        <v>27289</v>
      </c>
      <c r="AJ15519" s="279">
        <v>7387.59</v>
      </c>
      <c r="AL15519" s="246" t="s">
        <v>61652</v>
      </c>
      <c r="AM15519" s="247">
        <v>3498.21</v>
      </c>
      <c r="AO15519" s="226" t="s">
        <v>30138</v>
      </c>
      <c r="AP15519" s="227">
        <v>23482.51</v>
      </c>
      <c r="AR15519" s="207" t="s">
        <v>29295</v>
      </c>
      <c r="AS15519" s="208">
        <v>3526</v>
      </c>
      <c r="AT15519" s="93"/>
      <c r="AU15519" s="93"/>
      <c r="AV15519" s="93"/>
    </row>
    <row r="15520" spans="35:48" x14ac:dyDescent="0.55000000000000004">
      <c r="AI15520" s="278" t="s">
        <v>49414</v>
      </c>
      <c r="AJ15520" s="279">
        <v>12032.04</v>
      </c>
      <c r="AL15520" s="246" t="s">
        <v>56746</v>
      </c>
      <c r="AM15520" s="247">
        <v>1267.19</v>
      </c>
      <c r="AO15520" s="226" t="s">
        <v>50552</v>
      </c>
      <c r="AP15520" s="227">
        <v>4509.03</v>
      </c>
      <c r="AR15520" s="207" t="s">
        <v>29296</v>
      </c>
      <c r="AS15520" s="208">
        <v>11194</v>
      </c>
      <c r="AT15520" s="93"/>
      <c r="AU15520" s="93"/>
      <c r="AV15520" s="93"/>
    </row>
    <row r="15521" spans="35:48" x14ac:dyDescent="0.55000000000000004">
      <c r="AI15521" s="278" t="s">
        <v>27290</v>
      </c>
      <c r="AJ15521" s="279">
        <v>168.74</v>
      </c>
      <c r="AL15521" s="246" t="s">
        <v>56747</v>
      </c>
      <c r="AM15521" s="247">
        <v>18172.259999999998</v>
      </c>
      <c r="AO15521" s="226" t="s">
        <v>35835</v>
      </c>
      <c r="AP15521" s="227">
        <v>607505.28</v>
      </c>
      <c r="AR15521" s="207" t="s">
        <v>29297</v>
      </c>
      <c r="AS15521" s="208">
        <v>4071.05</v>
      </c>
      <c r="AT15521" s="93"/>
      <c r="AU15521" s="93"/>
      <c r="AV15521" s="93"/>
    </row>
    <row r="15522" spans="35:48" x14ac:dyDescent="0.55000000000000004">
      <c r="AI15522" s="278" t="s">
        <v>27291</v>
      </c>
      <c r="AJ15522" s="279">
        <v>64924</v>
      </c>
      <c r="AL15522" s="246" t="s">
        <v>49303</v>
      </c>
      <c r="AM15522" s="247">
        <v>79060.44</v>
      </c>
      <c r="AO15522" s="226" t="s">
        <v>40700</v>
      </c>
      <c r="AP15522" s="227">
        <v>23221.29</v>
      </c>
      <c r="AR15522" s="207" t="s">
        <v>29298</v>
      </c>
      <c r="AS15522" s="208">
        <v>22631.97</v>
      </c>
      <c r="AT15522" s="93"/>
      <c r="AU15522" s="93"/>
      <c r="AV15522" s="93"/>
    </row>
    <row r="15523" spans="35:48" x14ac:dyDescent="0.55000000000000004">
      <c r="AI15523" s="278" t="s">
        <v>27292</v>
      </c>
      <c r="AJ15523" s="279">
        <v>13015</v>
      </c>
      <c r="AL15523" s="246" t="s">
        <v>50578</v>
      </c>
      <c r="AM15523" s="247">
        <v>335.49</v>
      </c>
      <c r="AO15523" s="226" t="s">
        <v>48377</v>
      </c>
      <c r="AP15523" s="227">
        <v>1495308.22</v>
      </c>
      <c r="AR15523" s="207" t="s">
        <v>29299</v>
      </c>
      <c r="AS15523" s="208">
        <v>3234</v>
      </c>
      <c r="AT15523" s="93"/>
      <c r="AU15523" s="93"/>
      <c r="AV15523" s="93"/>
    </row>
    <row r="15524" spans="35:48" x14ac:dyDescent="0.55000000000000004">
      <c r="AI15524" s="278" t="s">
        <v>27315</v>
      </c>
      <c r="AJ15524" s="279">
        <v>27079.919999999998</v>
      </c>
      <c r="AL15524" s="246" t="s">
        <v>49304</v>
      </c>
      <c r="AM15524" s="247">
        <v>15271.37</v>
      </c>
      <c r="AO15524" s="226" t="s">
        <v>35836</v>
      </c>
      <c r="AP15524" s="227">
        <v>126865.87</v>
      </c>
      <c r="AR15524" s="207" t="s">
        <v>29300</v>
      </c>
      <c r="AS15524" s="208">
        <v>4680</v>
      </c>
      <c r="AT15524" s="93"/>
      <c r="AU15524" s="93"/>
      <c r="AV15524" s="93"/>
    </row>
    <row r="15525" spans="35:48" x14ac:dyDescent="0.55000000000000004">
      <c r="AI15525" s="278" t="s">
        <v>27316</v>
      </c>
      <c r="AJ15525" s="279">
        <v>833.31</v>
      </c>
      <c r="AL15525" s="246" t="s">
        <v>56748</v>
      </c>
      <c r="AM15525" s="247">
        <v>156.72</v>
      </c>
      <c r="AO15525" s="226" t="s">
        <v>50553</v>
      </c>
      <c r="AP15525" s="227">
        <v>18.78</v>
      </c>
      <c r="AR15525" s="207" t="s">
        <v>29301</v>
      </c>
      <c r="AS15525" s="208">
        <v>358.02</v>
      </c>
      <c r="AT15525" s="93"/>
      <c r="AU15525" s="93"/>
      <c r="AV15525" s="93"/>
    </row>
    <row r="15526" spans="35:48" x14ac:dyDescent="0.55000000000000004">
      <c r="AI15526" s="278" t="s">
        <v>60025</v>
      </c>
      <c r="AJ15526" s="279">
        <v>6046.28</v>
      </c>
      <c r="AL15526" s="246" t="s">
        <v>49305</v>
      </c>
      <c r="AM15526" s="247">
        <v>11207.99</v>
      </c>
      <c r="AO15526" s="226" t="s">
        <v>30139</v>
      </c>
      <c r="AP15526" s="227">
        <v>229315.29</v>
      </c>
      <c r="AR15526" s="207" t="s">
        <v>29302</v>
      </c>
      <c r="AS15526" s="208">
        <v>2860.65</v>
      </c>
      <c r="AT15526" s="93"/>
      <c r="AU15526" s="93"/>
      <c r="AV15526" s="93"/>
    </row>
    <row r="15527" spans="35:48" x14ac:dyDescent="0.55000000000000004">
      <c r="AI15527" s="278" t="s">
        <v>60026</v>
      </c>
      <c r="AJ15527" s="279">
        <v>10782.5</v>
      </c>
      <c r="AL15527" s="246" t="s">
        <v>50579</v>
      </c>
      <c r="AM15527" s="247">
        <v>385535.8</v>
      </c>
      <c r="AO15527" s="226" t="s">
        <v>34327</v>
      </c>
      <c r="AP15527" s="227">
        <v>456031.94</v>
      </c>
      <c r="AR15527" s="207" t="s">
        <v>29303</v>
      </c>
      <c r="AS15527" s="208">
        <v>39878.25</v>
      </c>
      <c r="AT15527" s="93"/>
      <c r="AU15527" s="93"/>
      <c r="AV15527" s="93"/>
    </row>
    <row r="15528" spans="35:48" x14ac:dyDescent="0.55000000000000004">
      <c r="AI15528" s="278" t="s">
        <v>27319</v>
      </c>
      <c r="AJ15528" s="279">
        <v>3384.12</v>
      </c>
      <c r="AL15528" s="246" t="s">
        <v>50580</v>
      </c>
      <c r="AM15528" s="247">
        <v>1080</v>
      </c>
      <c r="AO15528" s="226" t="s">
        <v>36873</v>
      </c>
      <c r="AP15528" s="227">
        <v>37677.839999999997</v>
      </c>
      <c r="AR15528" s="207" t="s">
        <v>29304</v>
      </c>
      <c r="AS15528" s="208">
        <v>9800</v>
      </c>
      <c r="AT15528" s="93"/>
      <c r="AU15528" s="93"/>
      <c r="AV15528" s="93"/>
    </row>
    <row r="15529" spans="35:48" x14ac:dyDescent="0.55000000000000004">
      <c r="AI15529" s="278" t="s">
        <v>27320</v>
      </c>
      <c r="AJ15529" s="279">
        <v>8650</v>
      </c>
      <c r="AL15529" s="246" t="s">
        <v>54168</v>
      </c>
      <c r="AM15529" s="247">
        <v>25055.21</v>
      </c>
      <c r="AO15529" s="226" t="s">
        <v>36874</v>
      </c>
      <c r="AP15529" s="227">
        <v>321829.87</v>
      </c>
      <c r="AR15529" s="207" t="s">
        <v>29305</v>
      </c>
      <c r="AS15529" s="208">
        <v>480</v>
      </c>
      <c r="AT15529" s="93"/>
      <c r="AU15529" s="93"/>
      <c r="AV15529" s="93"/>
    </row>
    <row r="15530" spans="35:48" x14ac:dyDescent="0.55000000000000004">
      <c r="AI15530" s="278" t="s">
        <v>70958</v>
      </c>
      <c r="AJ15530" s="279">
        <v>210</v>
      </c>
      <c r="AL15530" s="246" t="s">
        <v>54169</v>
      </c>
      <c r="AM15530" s="247">
        <v>214054.45</v>
      </c>
      <c r="AO15530" s="226" t="s">
        <v>50554</v>
      </c>
      <c r="AP15530" s="227">
        <v>19655</v>
      </c>
      <c r="AR15530" s="207" t="s">
        <v>29306</v>
      </c>
      <c r="AS15530" s="208">
        <v>4680</v>
      </c>
      <c r="AT15530" s="93"/>
      <c r="AU15530" s="93"/>
      <c r="AV15530" s="93"/>
    </row>
    <row r="15531" spans="35:48" x14ac:dyDescent="0.55000000000000004">
      <c r="AI15531" s="278" t="s">
        <v>27322</v>
      </c>
      <c r="AJ15531" s="279">
        <v>1861.38</v>
      </c>
      <c r="AL15531" s="246" t="s">
        <v>54170</v>
      </c>
      <c r="AM15531" s="247">
        <v>6716.61</v>
      </c>
      <c r="AO15531" s="226" t="s">
        <v>54105</v>
      </c>
      <c r="AP15531" s="227">
        <v>32934.22</v>
      </c>
      <c r="AR15531" s="207" t="s">
        <v>29307</v>
      </c>
      <c r="AS15531" s="208">
        <v>1144.43</v>
      </c>
      <c r="AT15531" s="93"/>
      <c r="AU15531" s="93"/>
      <c r="AV15531" s="93"/>
    </row>
    <row r="15532" spans="35:48" x14ac:dyDescent="0.55000000000000004">
      <c r="AI15532" s="278" t="s">
        <v>27401</v>
      </c>
      <c r="AJ15532" s="279">
        <v>237296.62</v>
      </c>
      <c r="AL15532" s="246" t="s">
        <v>54171</v>
      </c>
      <c r="AM15532" s="247">
        <v>18805.93</v>
      </c>
      <c r="AO15532" s="226" t="s">
        <v>39615</v>
      </c>
      <c r="AP15532" s="227">
        <v>153082.29</v>
      </c>
      <c r="AR15532" s="207" t="s">
        <v>29308</v>
      </c>
      <c r="AS15532" s="208">
        <v>21131.29</v>
      </c>
      <c r="AT15532" s="93"/>
      <c r="AU15532" s="93"/>
      <c r="AV15532" s="93"/>
    </row>
    <row r="15533" spans="35:48" x14ac:dyDescent="0.55000000000000004">
      <c r="AI15533" s="278" t="s">
        <v>27403</v>
      </c>
      <c r="AJ15533" s="279">
        <v>22946.400000000001</v>
      </c>
      <c r="AL15533" s="246" t="s">
        <v>54172</v>
      </c>
      <c r="AM15533" s="247">
        <v>24270.57</v>
      </c>
      <c r="AO15533" s="226" t="s">
        <v>30140</v>
      </c>
      <c r="AP15533" s="227">
        <v>54926.05</v>
      </c>
      <c r="AR15533" s="207" t="s">
        <v>29309</v>
      </c>
      <c r="AS15533" s="208">
        <v>49019.75</v>
      </c>
      <c r="AT15533" s="93"/>
      <c r="AU15533" s="93"/>
      <c r="AV15533" s="93"/>
    </row>
    <row r="15534" spans="35:48" x14ac:dyDescent="0.55000000000000004">
      <c r="AI15534" s="278" t="s">
        <v>35654</v>
      </c>
      <c r="AJ15534" s="279">
        <v>1916.52</v>
      </c>
      <c r="AL15534" s="246" t="s">
        <v>54173</v>
      </c>
      <c r="AM15534" s="247">
        <v>274.64</v>
      </c>
      <c r="AO15534" s="226" t="s">
        <v>34328</v>
      </c>
      <c r="AP15534" s="227">
        <v>317507.21000000002</v>
      </c>
      <c r="AR15534" s="207" t="s">
        <v>29310</v>
      </c>
      <c r="AS15534" s="208">
        <v>22631.97</v>
      </c>
      <c r="AT15534" s="93"/>
      <c r="AU15534" s="93"/>
      <c r="AV15534" s="93"/>
    </row>
    <row r="15535" spans="35:48" x14ac:dyDescent="0.55000000000000004">
      <c r="AI15535" s="278" t="s">
        <v>27404</v>
      </c>
      <c r="AJ15535" s="279">
        <v>419926.07</v>
      </c>
      <c r="AL15535" s="246" t="s">
        <v>54174</v>
      </c>
      <c r="AM15535" s="247">
        <v>2028.75</v>
      </c>
      <c r="AO15535" s="226" t="s">
        <v>30142</v>
      </c>
      <c r="AP15535" s="227">
        <v>812256.22</v>
      </c>
      <c r="AR15535" s="207" t="s">
        <v>29311</v>
      </c>
      <c r="AS15535" s="208">
        <v>31465.5</v>
      </c>
      <c r="AT15535" s="93"/>
      <c r="AU15535" s="93"/>
      <c r="AV15535" s="93"/>
    </row>
    <row r="15536" spans="35:48" x14ac:dyDescent="0.55000000000000004">
      <c r="AI15536" s="278" t="s">
        <v>27405</v>
      </c>
      <c r="AJ15536" s="279">
        <v>54113.4</v>
      </c>
      <c r="AL15536" s="246" t="s">
        <v>54175</v>
      </c>
      <c r="AM15536" s="247">
        <v>1012.25</v>
      </c>
      <c r="AO15536" s="226" t="s">
        <v>47366</v>
      </c>
      <c r="AP15536" s="227">
        <v>-20432.25</v>
      </c>
      <c r="AR15536" s="207" t="s">
        <v>29312</v>
      </c>
      <c r="AS15536" s="208">
        <v>7200</v>
      </c>
      <c r="AT15536" s="93"/>
      <c r="AU15536" s="93"/>
      <c r="AV15536" s="93"/>
    </row>
    <row r="15537" spans="35:48" x14ac:dyDescent="0.55000000000000004">
      <c r="AI15537" s="278" t="s">
        <v>27408</v>
      </c>
      <c r="AJ15537" s="279">
        <v>264150.15999999997</v>
      </c>
      <c r="AL15537" s="246" t="s">
        <v>47415</v>
      </c>
      <c r="AM15537" s="247">
        <v>39612.980000000003</v>
      </c>
      <c r="AO15537" s="226" t="s">
        <v>49253</v>
      </c>
      <c r="AP15537" s="227">
        <v>27927</v>
      </c>
      <c r="AR15537" s="207" t="s">
        <v>29313</v>
      </c>
      <c r="AS15537" s="208">
        <v>21527.8</v>
      </c>
      <c r="AT15537" s="93"/>
      <c r="AU15537" s="93"/>
      <c r="AV15537" s="93"/>
    </row>
    <row r="15538" spans="35:48" x14ac:dyDescent="0.55000000000000004">
      <c r="AI15538" s="278" t="s">
        <v>27409</v>
      </c>
      <c r="AJ15538" s="279">
        <v>30322.89</v>
      </c>
      <c r="AL15538" s="246" t="s">
        <v>47416</v>
      </c>
      <c r="AM15538" s="247">
        <v>11499.91</v>
      </c>
      <c r="AO15538" s="226" t="s">
        <v>47367</v>
      </c>
      <c r="AP15538" s="227">
        <v>49200</v>
      </c>
      <c r="AR15538" s="207" t="s">
        <v>29314</v>
      </c>
      <c r="AS15538" s="208">
        <v>2197.39</v>
      </c>
      <c r="AT15538" s="93"/>
      <c r="AU15538" s="93"/>
      <c r="AV15538" s="93"/>
    </row>
    <row r="15539" spans="35:48" x14ac:dyDescent="0.55000000000000004">
      <c r="AI15539" s="278" t="s">
        <v>40894</v>
      </c>
      <c r="AJ15539" s="279">
        <v>191762.03</v>
      </c>
      <c r="AL15539" s="246" t="s">
        <v>47417</v>
      </c>
      <c r="AM15539" s="247">
        <v>98362.5</v>
      </c>
      <c r="AO15539" s="226" t="s">
        <v>47368</v>
      </c>
      <c r="AP15539" s="227">
        <v>3763.81</v>
      </c>
      <c r="AR15539" s="207" t="s">
        <v>29315</v>
      </c>
      <c r="AS15539" s="208">
        <v>4632.13</v>
      </c>
      <c r="AT15539" s="93"/>
      <c r="AU15539" s="93"/>
      <c r="AV15539" s="93"/>
    </row>
    <row r="15540" spans="35:48" x14ac:dyDescent="0.55000000000000004">
      <c r="AI15540" s="278" t="s">
        <v>27411</v>
      </c>
      <c r="AJ15540" s="279">
        <v>1543.98</v>
      </c>
      <c r="AL15540" s="246" t="s">
        <v>47418</v>
      </c>
      <c r="AM15540" s="247">
        <v>24115</v>
      </c>
      <c r="AO15540" s="226" t="s">
        <v>47369</v>
      </c>
      <c r="AP15540" s="227">
        <v>8531.4</v>
      </c>
      <c r="AR15540" s="207" t="s">
        <v>29316</v>
      </c>
      <c r="AS15540" s="208">
        <v>12300</v>
      </c>
      <c r="AT15540" s="93"/>
      <c r="AU15540" s="93"/>
      <c r="AV15540" s="93"/>
    </row>
    <row r="15541" spans="35:48" x14ac:dyDescent="0.55000000000000004">
      <c r="AI15541" s="278" t="s">
        <v>49416</v>
      </c>
      <c r="AJ15541" s="279">
        <v>199348.18</v>
      </c>
      <c r="AL15541" s="246" t="s">
        <v>47419</v>
      </c>
      <c r="AM15541" s="247">
        <v>83198.33</v>
      </c>
      <c r="AO15541" s="226" t="s">
        <v>50555</v>
      </c>
      <c r="AP15541" s="227">
        <v>372.27</v>
      </c>
      <c r="AR15541" s="207" t="s">
        <v>29317</v>
      </c>
      <c r="AS15541" s="208">
        <v>4824.1400000000003</v>
      </c>
      <c r="AT15541" s="93"/>
      <c r="AU15541" s="93"/>
      <c r="AV15541" s="93"/>
    </row>
    <row r="15542" spans="35:48" x14ac:dyDescent="0.55000000000000004">
      <c r="AI15542" s="278" t="s">
        <v>27412</v>
      </c>
      <c r="AJ15542" s="279">
        <v>250111.56</v>
      </c>
      <c r="AL15542" s="246" t="s">
        <v>49306</v>
      </c>
      <c r="AM15542" s="247">
        <v>9420</v>
      </c>
      <c r="AO15542" s="226" t="s">
        <v>49254</v>
      </c>
      <c r="AP15542" s="227">
        <v>12082.82</v>
      </c>
      <c r="AR15542" s="207" t="s">
        <v>29318</v>
      </c>
      <c r="AS15542" s="208">
        <v>7976.2</v>
      </c>
      <c r="AT15542" s="93"/>
      <c r="AU15542" s="93"/>
      <c r="AV15542" s="93"/>
    </row>
    <row r="15543" spans="35:48" x14ac:dyDescent="0.55000000000000004">
      <c r="AI15543" s="278" t="s">
        <v>54554</v>
      </c>
      <c r="AJ15543" s="279">
        <v>1224.8599999999999</v>
      </c>
      <c r="AL15543" s="246" t="s">
        <v>47420</v>
      </c>
      <c r="AM15543" s="247">
        <v>20832.79</v>
      </c>
      <c r="AO15543" s="226" t="s">
        <v>54106</v>
      </c>
      <c r="AP15543" s="227">
        <v>662.64</v>
      </c>
      <c r="AR15543" s="207" t="s">
        <v>29319</v>
      </c>
      <c r="AS15543" s="208">
        <v>2200</v>
      </c>
      <c r="AT15543" s="93"/>
      <c r="AU15543" s="93"/>
      <c r="AV15543" s="93"/>
    </row>
    <row r="15544" spans="35:48" x14ac:dyDescent="0.55000000000000004">
      <c r="AI15544" s="278" t="s">
        <v>27413</v>
      </c>
      <c r="AJ15544" s="279">
        <v>119948.53</v>
      </c>
      <c r="AL15544" s="246" t="s">
        <v>50581</v>
      </c>
      <c r="AM15544" s="247">
        <v>52000</v>
      </c>
      <c r="AO15544" s="226" t="s">
        <v>50556</v>
      </c>
      <c r="AP15544" s="227">
        <v>6100.31</v>
      </c>
      <c r="AR15544" s="207" t="s">
        <v>29320</v>
      </c>
      <c r="AS15544" s="208">
        <v>20934.29</v>
      </c>
      <c r="AT15544" s="93"/>
      <c r="AU15544" s="93"/>
      <c r="AV15544" s="93"/>
    </row>
    <row r="15545" spans="35:48" x14ac:dyDescent="0.55000000000000004">
      <c r="AI15545" s="278" t="s">
        <v>27414</v>
      </c>
      <c r="AJ15545" s="279">
        <v>323688.40000000002</v>
      </c>
      <c r="AL15545" s="246" t="s">
        <v>49307</v>
      </c>
      <c r="AM15545" s="247">
        <v>1489.13</v>
      </c>
      <c r="AO15545" s="226" t="s">
        <v>30143</v>
      </c>
      <c r="AP15545" s="227">
        <v>56532</v>
      </c>
      <c r="AR15545" s="207" t="s">
        <v>29321</v>
      </c>
      <c r="AS15545" s="208">
        <v>2814.71</v>
      </c>
      <c r="AT15545" s="93"/>
      <c r="AU15545" s="93"/>
      <c r="AV15545" s="93"/>
    </row>
    <row r="15546" spans="35:48" x14ac:dyDescent="0.55000000000000004">
      <c r="AI15546" s="278" t="s">
        <v>27415</v>
      </c>
      <c r="AJ15546" s="279">
        <v>126048.13</v>
      </c>
      <c r="AL15546" s="246" t="s">
        <v>56749</v>
      </c>
      <c r="AM15546" s="247">
        <v>4362.4399999999996</v>
      </c>
      <c r="AO15546" s="226" t="s">
        <v>47370</v>
      </c>
      <c r="AP15546" s="227">
        <v>512.28</v>
      </c>
      <c r="AR15546" s="207" t="s">
        <v>29322</v>
      </c>
      <c r="AS15546" s="208">
        <v>5338</v>
      </c>
      <c r="AT15546" s="93"/>
      <c r="AU15546" s="93"/>
      <c r="AV15546" s="93"/>
    </row>
    <row r="15547" spans="35:48" x14ac:dyDescent="0.55000000000000004">
      <c r="AI15547" s="278" t="s">
        <v>27416</v>
      </c>
      <c r="AJ15547" s="279">
        <v>97892.89</v>
      </c>
      <c r="AL15547" s="246" t="s">
        <v>56750</v>
      </c>
      <c r="AM15547" s="247">
        <v>2855.52</v>
      </c>
      <c r="AO15547" s="226" t="s">
        <v>36875</v>
      </c>
      <c r="AP15547" s="227">
        <v>43202.36</v>
      </c>
      <c r="AR15547" s="207" t="s">
        <v>29323</v>
      </c>
      <c r="AS15547" s="208">
        <v>20766</v>
      </c>
      <c r="AT15547" s="93"/>
      <c r="AU15547" s="93"/>
      <c r="AV15547" s="93"/>
    </row>
    <row r="15548" spans="35:48" x14ac:dyDescent="0.55000000000000004">
      <c r="AI15548" s="278" t="s">
        <v>27417</v>
      </c>
      <c r="AJ15548" s="279">
        <v>112929.36</v>
      </c>
      <c r="AL15548" s="246" t="s">
        <v>49308</v>
      </c>
      <c r="AM15548" s="247">
        <v>63613.48</v>
      </c>
      <c r="AO15548" s="226" t="s">
        <v>36876</v>
      </c>
      <c r="AP15548" s="227">
        <v>24870.03</v>
      </c>
      <c r="AR15548" s="207" t="s">
        <v>29324</v>
      </c>
      <c r="AS15548" s="208">
        <v>14438</v>
      </c>
      <c r="AT15548" s="93"/>
      <c r="AU15548" s="93"/>
      <c r="AV15548" s="93"/>
    </row>
    <row r="15549" spans="35:48" x14ac:dyDescent="0.55000000000000004">
      <c r="AI15549" s="278" t="s">
        <v>60953</v>
      </c>
      <c r="AJ15549" s="279">
        <v>95572.4</v>
      </c>
      <c r="AL15549" s="246" t="s">
        <v>56751</v>
      </c>
      <c r="AM15549" s="247">
        <v>25691.599999999999</v>
      </c>
      <c r="AO15549" s="226" t="s">
        <v>54107</v>
      </c>
      <c r="AP15549" s="227">
        <v>21392.45</v>
      </c>
      <c r="AR15549" s="207" t="s">
        <v>29325</v>
      </c>
      <c r="AS15549" s="208">
        <v>92089.93</v>
      </c>
      <c r="AT15549" s="93"/>
      <c r="AU15549" s="93"/>
      <c r="AV15549" s="93"/>
    </row>
    <row r="15550" spans="35:48" x14ac:dyDescent="0.55000000000000004">
      <c r="AI15550" s="278" t="s">
        <v>27420</v>
      </c>
      <c r="AJ15550" s="279">
        <v>605.17999999999995</v>
      </c>
      <c r="AL15550" s="246" t="s">
        <v>48397</v>
      </c>
      <c r="AM15550" s="247">
        <v>156237.5</v>
      </c>
      <c r="AO15550" s="226" t="s">
        <v>40701</v>
      </c>
      <c r="AP15550" s="227">
        <v>4399.07</v>
      </c>
      <c r="AR15550" s="207" t="s">
        <v>29326</v>
      </c>
      <c r="AS15550" s="208">
        <v>52184.77</v>
      </c>
      <c r="AT15550" s="93"/>
      <c r="AU15550" s="93"/>
      <c r="AV15550" s="93"/>
    </row>
    <row r="15551" spans="35:48" x14ac:dyDescent="0.55000000000000004">
      <c r="AI15551" s="278" t="s">
        <v>55658</v>
      </c>
      <c r="AJ15551" s="279">
        <v>36</v>
      </c>
      <c r="AL15551" s="246" t="s">
        <v>48398</v>
      </c>
      <c r="AM15551" s="247">
        <v>35900</v>
      </c>
      <c r="AO15551" s="226" t="s">
        <v>54108</v>
      </c>
      <c r="AP15551" s="227">
        <v>372855.44</v>
      </c>
      <c r="AR15551" s="207" t="s">
        <v>29327</v>
      </c>
      <c r="AS15551" s="208">
        <v>98492.26</v>
      </c>
      <c r="AT15551" s="93"/>
      <c r="AU15551" s="93"/>
      <c r="AV15551" s="93"/>
    </row>
    <row r="15552" spans="35:48" x14ac:dyDescent="0.55000000000000004">
      <c r="AI15552" s="278" t="s">
        <v>69502</v>
      </c>
      <c r="AJ15552" s="279">
        <v>3692.15</v>
      </c>
      <c r="AL15552" s="246" t="s">
        <v>61653</v>
      </c>
      <c r="AM15552" s="247">
        <v>9825</v>
      </c>
      <c r="AO15552" s="226" t="s">
        <v>36877</v>
      </c>
      <c r="AP15552" s="227">
        <v>35646.26</v>
      </c>
      <c r="AR15552" s="207" t="s">
        <v>29328</v>
      </c>
      <c r="AS15552" s="208">
        <v>58.04</v>
      </c>
      <c r="AT15552" s="93"/>
      <c r="AU15552" s="93"/>
      <c r="AV15552" s="93"/>
    </row>
    <row r="15553" spans="35:48" x14ac:dyDescent="0.55000000000000004">
      <c r="AI15553" s="278" t="s">
        <v>63526</v>
      </c>
      <c r="AJ15553" s="279">
        <v>5180.6000000000004</v>
      </c>
      <c r="AL15553" s="246" t="s">
        <v>48399</v>
      </c>
      <c r="AM15553" s="247">
        <v>22085.5</v>
      </c>
      <c r="AO15553" s="226" t="s">
        <v>36878</v>
      </c>
      <c r="AP15553" s="227">
        <v>102520.87</v>
      </c>
      <c r="AR15553" s="207" t="s">
        <v>29329</v>
      </c>
      <c r="AS15553" s="208">
        <v>375</v>
      </c>
      <c r="AT15553" s="93"/>
      <c r="AU15553" s="93"/>
      <c r="AV15553" s="93"/>
    </row>
    <row r="15554" spans="35:48" x14ac:dyDescent="0.55000000000000004">
      <c r="AI15554" s="278" t="s">
        <v>27421</v>
      </c>
      <c r="AJ15554" s="279">
        <v>1189.77</v>
      </c>
      <c r="AL15554" s="246" t="s">
        <v>57983</v>
      </c>
      <c r="AM15554" s="247">
        <v>7560</v>
      </c>
      <c r="AO15554" s="226" t="s">
        <v>36879</v>
      </c>
      <c r="AP15554" s="227">
        <v>5453.04</v>
      </c>
      <c r="AR15554" s="207" t="s">
        <v>29330</v>
      </c>
      <c r="AS15554" s="208">
        <v>4843</v>
      </c>
      <c r="AT15554" s="93"/>
      <c r="AU15554" s="93"/>
      <c r="AV15554" s="93"/>
    </row>
    <row r="15555" spans="35:48" x14ac:dyDescent="0.55000000000000004">
      <c r="AI15555" s="278" t="s">
        <v>54555</v>
      </c>
      <c r="AJ15555" s="279">
        <v>314609.36</v>
      </c>
      <c r="AL15555" s="246" t="s">
        <v>48400</v>
      </c>
      <c r="AM15555" s="247">
        <v>37083.730000000003</v>
      </c>
      <c r="AO15555" s="226" t="s">
        <v>50557</v>
      </c>
      <c r="AP15555" s="227">
        <v>251497.75</v>
      </c>
      <c r="AR15555" s="207" t="s">
        <v>29331</v>
      </c>
      <c r="AS15555" s="208">
        <v>14590.01</v>
      </c>
      <c r="AT15555" s="93"/>
      <c r="AU15555" s="93"/>
      <c r="AV15555" s="93"/>
    </row>
    <row r="15556" spans="35:48" x14ac:dyDescent="0.55000000000000004">
      <c r="AI15556" s="278" t="s">
        <v>27422</v>
      </c>
      <c r="AJ15556" s="279">
        <v>105640.06</v>
      </c>
      <c r="AL15556" s="246" t="s">
        <v>48402</v>
      </c>
      <c r="AM15556" s="247">
        <v>123669</v>
      </c>
      <c r="AO15556" s="226" t="s">
        <v>39616</v>
      </c>
      <c r="AP15556" s="227">
        <v>19410.68</v>
      </c>
      <c r="AR15556" s="207" t="s">
        <v>29332</v>
      </c>
      <c r="AS15556" s="208">
        <v>4500</v>
      </c>
      <c r="AT15556" s="93"/>
      <c r="AU15556" s="93"/>
      <c r="AV15556" s="93"/>
    </row>
    <row r="15557" spans="35:48" x14ac:dyDescent="0.55000000000000004">
      <c r="AI15557" s="278" t="s">
        <v>27423</v>
      </c>
      <c r="AJ15557" s="279">
        <v>510013.68</v>
      </c>
      <c r="AL15557" s="246" t="s">
        <v>48403</v>
      </c>
      <c r="AM15557" s="247">
        <v>27393.08</v>
      </c>
      <c r="AO15557" s="226" t="s">
        <v>35837</v>
      </c>
      <c r="AP15557" s="227">
        <v>1332773.28</v>
      </c>
      <c r="AR15557" s="207" t="s">
        <v>29333</v>
      </c>
      <c r="AS15557" s="208">
        <v>1460.4</v>
      </c>
      <c r="AT15557" s="93"/>
      <c r="AU15557" s="93"/>
      <c r="AV15557" s="93"/>
    </row>
    <row r="15558" spans="35:48" x14ac:dyDescent="0.55000000000000004">
      <c r="AI15558" s="278" t="s">
        <v>27424</v>
      </c>
      <c r="AJ15558" s="279">
        <v>427460.93</v>
      </c>
      <c r="AL15558" s="246" t="s">
        <v>62861</v>
      </c>
      <c r="AM15558" s="247">
        <v>5500</v>
      </c>
      <c r="AO15558" s="226" t="s">
        <v>48378</v>
      </c>
      <c r="AP15558" s="227">
        <v>6874.71</v>
      </c>
      <c r="AR15558" s="207" t="s">
        <v>29334</v>
      </c>
      <c r="AS15558" s="208">
        <v>975.6</v>
      </c>
      <c r="AT15558" s="93"/>
      <c r="AU15558" s="93"/>
      <c r="AV15558" s="93"/>
    </row>
    <row r="15559" spans="35:48" x14ac:dyDescent="0.55000000000000004">
      <c r="AI15559" s="278" t="s">
        <v>27426</v>
      </c>
      <c r="AJ15559" s="279">
        <v>12206.78</v>
      </c>
      <c r="AL15559" s="246" t="s">
        <v>54176</v>
      </c>
      <c r="AM15559" s="247">
        <v>1782.79</v>
      </c>
      <c r="AO15559" s="226" t="s">
        <v>48379</v>
      </c>
      <c r="AP15559" s="227">
        <v>525.91999999999996</v>
      </c>
      <c r="AR15559" s="207" t="s">
        <v>29335</v>
      </c>
      <c r="AS15559" s="208">
        <v>3092.98</v>
      </c>
      <c r="AT15559" s="93"/>
      <c r="AU15559" s="93"/>
      <c r="AV15559" s="93"/>
    </row>
    <row r="15560" spans="35:48" x14ac:dyDescent="0.55000000000000004">
      <c r="AI15560" s="278" t="s">
        <v>61137</v>
      </c>
      <c r="AJ15560" s="279">
        <v>2478.69</v>
      </c>
      <c r="AL15560" s="246" t="s">
        <v>54177</v>
      </c>
      <c r="AM15560" s="247">
        <v>3469.1</v>
      </c>
      <c r="AO15560" s="226" t="s">
        <v>48380</v>
      </c>
      <c r="AP15560" s="227">
        <v>1656.79</v>
      </c>
      <c r="AR15560" s="207" t="s">
        <v>29336</v>
      </c>
      <c r="AS15560" s="208">
        <v>10728</v>
      </c>
      <c r="AT15560" s="93"/>
      <c r="AU15560" s="93"/>
      <c r="AV15560" s="93"/>
    </row>
    <row r="15561" spans="35:48" x14ac:dyDescent="0.55000000000000004">
      <c r="AI15561" s="278" t="s">
        <v>27430</v>
      </c>
      <c r="AJ15561" s="279">
        <v>18622.28</v>
      </c>
      <c r="AL15561" s="246" t="s">
        <v>58732</v>
      </c>
      <c r="AM15561" s="247">
        <v>-0.01</v>
      </c>
      <c r="AO15561" s="226" t="s">
        <v>54109</v>
      </c>
      <c r="AP15561" s="227">
        <v>10942.58</v>
      </c>
      <c r="AR15561" s="207" t="s">
        <v>29337</v>
      </c>
      <c r="AS15561" s="208">
        <v>19469.669999999998</v>
      </c>
      <c r="AT15561" s="93"/>
      <c r="AU15561" s="93"/>
      <c r="AV15561" s="93"/>
    </row>
    <row r="15562" spans="35:48" x14ac:dyDescent="0.55000000000000004">
      <c r="AI15562" s="278" t="s">
        <v>14202</v>
      </c>
      <c r="AJ15562" s="279">
        <v>2186490.7999999998</v>
      </c>
      <c r="AL15562" s="246" t="s">
        <v>58733</v>
      </c>
      <c r="AM15562" s="247">
        <v>14126.23</v>
      </c>
      <c r="AO15562" s="226" t="s">
        <v>49255</v>
      </c>
      <c r="AP15562" s="227">
        <v>5209.21</v>
      </c>
      <c r="AR15562" s="207" t="s">
        <v>29338</v>
      </c>
      <c r="AS15562" s="208">
        <v>21370.23</v>
      </c>
      <c r="AT15562" s="93"/>
      <c r="AU15562" s="93"/>
      <c r="AV15562" s="93"/>
    </row>
    <row r="15563" spans="35:48" x14ac:dyDescent="0.55000000000000004">
      <c r="AI15563" s="278" t="s">
        <v>27431</v>
      </c>
      <c r="AJ15563" s="279">
        <v>-34387.06</v>
      </c>
      <c r="AL15563" s="246" t="s">
        <v>59947</v>
      </c>
      <c r="AM15563" s="247">
        <v>510.59</v>
      </c>
      <c r="AO15563" s="226" t="s">
        <v>47371</v>
      </c>
      <c r="AP15563" s="227">
        <v>3766.93</v>
      </c>
      <c r="AR15563" s="207" t="s">
        <v>29339</v>
      </c>
      <c r="AS15563" s="208">
        <v>14228.94</v>
      </c>
      <c r="AT15563" s="93"/>
      <c r="AU15563" s="93"/>
      <c r="AV15563" s="93"/>
    </row>
    <row r="15564" spans="35:48" x14ac:dyDescent="0.55000000000000004">
      <c r="AI15564" s="278" t="s">
        <v>48533</v>
      </c>
      <c r="AJ15564" s="279">
        <v>6729371.7699999996</v>
      </c>
      <c r="AL15564" s="246" t="s">
        <v>48404</v>
      </c>
      <c r="AM15564" s="247">
        <v>19979.3</v>
      </c>
      <c r="AO15564" s="226" t="s">
        <v>50558</v>
      </c>
      <c r="AP15564" s="227">
        <v>6361.43</v>
      </c>
      <c r="AR15564" s="207" t="s">
        <v>14414</v>
      </c>
      <c r="AS15564" s="208">
        <v>90413.68</v>
      </c>
      <c r="AT15564" s="93"/>
      <c r="AU15564" s="93"/>
      <c r="AV15564" s="93"/>
    </row>
    <row r="15565" spans="35:48" x14ac:dyDescent="0.55000000000000004">
      <c r="AI15565" s="278" t="s">
        <v>48534</v>
      </c>
      <c r="AJ15565" s="279">
        <v>2373586.42</v>
      </c>
      <c r="AL15565" s="246" t="s">
        <v>48405</v>
      </c>
      <c r="AM15565" s="247">
        <v>11544.19</v>
      </c>
      <c r="AO15565" s="226" t="s">
        <v>49256</v>
      </c>
      <c r="AP15565" s="227">
        <v>3140.9</v>
      </c>
      <c r="AR15565" s="207" t="s">
        <v>29340</v>
      </c>
      <c r="AS15565" s="208">
        <v>136891</v>
      </c>
      <c r="AT15565" s="93"/>
      <c r="AU15565" s="93"/>
      <c r="AV15565" s="93"/>
    </row>
    <row r="15566" spans="35:48" x14ac:dyDescent="0.55000000000000004">
      <c r="AI15566" s="278" t="s">
        <v>56859</v>
      </c>
      <c r="AJ15566" s="279">
        <v>2926.32</v>
      </c>
      <c r="AL15566" s="246" t="s">
        <v>48406</v>
      </c>
      <c r="AM15566" s="247">
        <v>15408</v>
      </c>
      <c r="AO15566" s="226" t="s">
        <v>43121</v>
      </c>
      <c r="AP15566" s="227">
        <v>16606.740000000002</v>
      </c>
      <c r="AR15566" s="207" t="s">
        <v>29341</v>
      </c>
      <c r="AS15566" s="208">
        <v>14184.51</v>
      </c>
      <c r="AT15566" s="93"/>
      <c r="AU15566" s="93"/>
      <c r="AV15566" s="93"/>
    </row>
    <row r="15567" spans="35:48" x14ac:dyDescent="0.55000000000000004">
      <c r="AI15567" s="278" t="s">
        <v>66791</v>
      </c>
      <c r="AJ15567" s="279">
        <v>138513.44</v>
      </c>
      <c r="AL15567" s="246" t="s">
        <v>48407</v>
      </c>
      <c r="AM15567" s="247">
        <v>49823.88</v>
      </c>
      <c r="AO15567" s="226" t="s">
        <v>45879</v>
      </c>
      <c r="AP15567" s="227">
        <v>12490.29</v>
      </c>
      <c r="AR15567" s="207" t="s">
        <v>29342</v>
      </c>
      <c r="AS15567" s="208">
        <v>63556.65</v>
      </c>
      <c r="AT15567" s="93"/>
      <c r="AU15567" s="93"/>
      <c r="AV15567" s="93"/>
    </row>
    <row r="15568" spans="35:48" x14ac:dyDescent="0.55000000000000004">
      <c r="AI15568" s="278" t="s">
        <v>56860</v>
      </c>
      <c r="AJ15568" s="279">
        <v>86813.71</v>
      </c>
      <c r="AL15568" s="246" t="s">
        <v>63465</v>
      </c>
      <c r="AM15568" s="247">
        <v>665.29</v>
      </c>
      <c r="AO15568" s="226" t="s">
        <v>50559</v>
      </c>
      <c r="AP15568" s="227">
        <v>2275.19</v>
      </c>
      <c r="AR15568" s="207" t="s">
        <v>29343</v>
      </c>
      <c r="AS15568" s="208">
        <v>348565.06</v>
      </c>
      <c r="AT15568" s="93"/>
      <c r="AU15568" s="93"/>
      <c r="AV15568" s="93"/>
    </row>
    <row r="15569" spans="35:48" x14ac:dyDescent="0.55000000000000004">
      <c r="AI15569" s="278" t="s">
        <v>35664</v>
      </c>
      <c r="AJ15569" s="279">
        <v>7128</v>
      </c>
      <c r="AL15569" s="246" t="s">
        <v>61654</v>
      </c>
      <c r="AM15569" s="247">
        <v>5014.16</v>
      </c>
      <c r="AO15569" s="226" t="s">
        <v>43122</v>
      </c>
      <c r="AP15569" s="227">
        <v>2864.46</v>
      </c>
      <c r="AR15569" s="207" t="s">
        <v>29344</v>
      </c>
      <c r="AS15569" s="208">
        <v>6565</v>
      </c>
      <c r="AT15569" s="93"/>
      <c r="AU15569" s="93"/>
      <c r="AV15569" s="93"/>
    </row>
    <row r="15570" spans="35:48" x14ac:dyDescent="0.55000000000000004">
      <c r="AI15570" s="278" t="s">
        <v>27494</v>
      </c>
      <c r="AJ15570" s="279">
        <v>14890</v>
      </c>
      <c r="AL15570" s="246" t="s">
        <v>59948</v>
      </c>
      <c r="AM15570" s="247">
        <v>11702.35</v>
      </c>
      <c r="AO15570" s="226" t="s">
        <v>45880</v>
      </c>
      <c r="AP15570" s="227">
        <v>7745.04</v>
      </c>
      <c r="AR15570" s="207" t="s">
        <v>29345</v>
      </c>
      <c r="AS15570" s="208">
        <v>281443.20000000001</v>
      </c>
      <c r="AT15570" s="93"/>
      <c r="AU15570" s="93"/>
      <c r="AV15570" s="93"/>
    </row>
    <row r="15571" spans="35:48" x14ac:dyDescent="0.55000000000000004">
      <c r="AI15571" s="278" t="s">
        <v>27495</v>
      </c>
      <c r="AJ15571" s="279">
        <v>32136.14</v>
      </c>
      <c r="AL15571" s="246" t="s">
        <v>48408</v>
      </c>
      <c r="AM15571" s="247">
        <v>11923.23</v>
      </c>
      <c r="AO15571" s="226" t="s">
        <v>45881</v>
      </c>
      <c r="AP15571" s="227">
        <v>7488.1</v>
      </c>
      <c r="AR15571" s="207" t="s">
        <v>29346</v>
      </c>
      <c r="AS15571" s="208">
        <v>15260</v>
      </c>
      <c r="AT15571" s="93"/>
      <c r="AU15571" s="93"/>
      <c r="AV15571" s="93"/>
    </row>
    <row r="15572" spans="35:48" x14ac:dyDescent="0.55000000000000004">
      <c r="AI15572" s="278" t="s">
        <v>40895</v>
      </c>
      <c r="AJ15572" s="279">
        <v>108604.2</v>
      </c>
      <c r="AL15572" s="246" t="s">
        <v>48409</v>
      </c>
      <c r="AM15572" s="247">
        <v>5094.68</v>
      </c>
      <c r="AO15572" s="226" t="s">
        <v>54110</v>
      </c>
      <c r="AP15572" s="227">
        <v>1816.93</v>
      </c>
      <c r="AR15572" s="207" t="s">
        <v>29347</v>
      </c>
      <c r="AS15572" s="208">
        <v>7820</v>
      </c>
      <c r="AT15572" s="93"/>
      <c r="AU15572" s="93"/>
      <c r="AV15572" s="93"/>
    </row>
    <row r="15573" spans="35:48" x14ac:dyDescent="0.55000000000000004">
      <c r="AI15573" s="278" t="s">
        <v>27499</v>
      </c>
      <c r="AJ15573" s="279">
        <v>43253.35</v>
      </c>
      <c r="AL15573" s="246" t="s">
        <v>54178</v>
      </c>
      <c r="AM15573" s="247">
        <v>3756.25</v>
      </c>
      <c r="AO15573" s="226" t="s">
        <v>45882</v>
      </c>
      <c r="AP15573" s="227">
        <v>550323.67000000004</v>
      </c>
      <c r="AR15573" s="207" t="s">
        <v>29348</v>
      </c>
      <c r="AS15573" s="208">
        <v>7415</v>
      </c>
      <c r="AT15573" s="93"/>
      <c r="AU15573" s="93"/>
      <c r="AV15573" s="93"/>
    </row>
    <row r="15574" spans="35:48" x14ac:dyDescent="0.55000000000000004">
      <c r="AI15574" s="278" t="s">
        <v>27500</v>
      </c>
      <c r="AJ15574" s="279">
        <v>2700</v>
      </c>
      <c r="AL15574" s="246" t="s">
        <v>54179</v>
      </c>
      <c r="AM15574" s="247">
        <v>34429.81</v>
      </c>
      <c r="AO15574" s="226" t="s">
        <v>45883</v>
      </c>
      <c r="AP15574" s="227">
        <v>42026.33</v>
      </c>
      <c r="AR15574" s="207" t="s">
        <v>29349</v>
      </c>
      <c r="AS15574" s="208">
        <v>580</v>
      </c>
      <c r="AT15574" s="93"/>
      <c r="AU15574" s="93"/>
      <c r="AV15574" s="93"/>
    </row>
    <row r="15575" spans="35:48" x14ac:dyDescent="0.55000000000000004">
      <c r="AI15575" s="278" t="s">
        <v>27503</v>
      </c>
      <c r="AJ15575" s="279">
        <v>1181.3599999999999</v>
      </c>
      <c r="AL15575" s="246" t="s">
        <v>54180</v>
      </c>
      <c r="AM15575" s="247">
        <v>105</v>
      </c>
      <c r="AO15575" s="226" t="s">
        <v>50560</v>
      </c>
      <c r="AP15575" s="227">
        <v>2852.88</v>
      </c>
      <c r="AR15575" s="207" t="s">
        <v>29350</v>
      </c>
      <c r="AS15575" s="208">
        <v>176645</v>
      </c>
      <c r="AT15575" s="93"/>
      <c r="AU15575" s="93"/>
      <c r="AV15575" s="93"/>
    </row>
    <row r="15576" spans="35:48" x14ac:dyDescent="0.55000000000000004">
      <c r="AI15576" s="278" t="s">
        <v>34120</v>
      </c>
      <c r="AJ15576" s="279">
        <v>2550</v>
      </c>
      <c r="AL15576" s="246" t="s">
        <v>54181</v>
      </c>
      <c r="AM15576" s="247">
        <v>930</v>
      </c>
      <c r="AO15576" s="226" t="s">
        <v>50561</v>
      </c>
      <c r="AP15576" s="227">
        <v>370</v>
      </c>
      <c r="AR15576" s="207" t="s">
        <v>29351</v>
      </c>
      <c r="AS15576" s="208">
        <v>37012.39</v>
      </c>
      <c r="AT15576" s="93"/>
      <c r="AU15576" s="93"/>
      <c r="AV15576" s="93"/>
    </row>
    <row r="15577" spans="35:48" x14ac:dyDescent="0.55000000000000004">
      <c r="AI15577" s="278" t="s">
        <v>46169</v>
      </c>
      <c r="AJ15577" s="279">
        <v>55107.07</v>
      </c>
      <c r="AL15577" s="246" t="s">
        <v>62337</v>
      </c>
      <c r="AM15577" s="247">
        <v>1200</v>
      </c>
      <c r="AO15577" s="226" t="s">
        <v>50562</v>
      </c>
      <c r="AP15577" s="227">
        <v>218.24</v>
      </c>
      <c r="AR15577" s="207" t="s">
        <v>29352</v>
      </c>
      <c r="AS15577" s="208">
        <v>281443.20000000001</v>
      </c>
      <c r="AT15577" s="93"/>
      <c r="AU15577" s="93"/>
      <c r="AV15577" s="93"/>
    </row>
    <row r="15578" spans="35:48" x14ac:dyDescent="0.55000000000000004">
      <c r="AI15578" s="278" t="s">
        <v>43362</v>
      </c>
      <c r="AJ15578" s="279">
        <v>246500</v>
      </c>
      <c r="AL15578" s="246" t="s">
        <v>54182</v>
      </c>
      <c r="AM15578" s="247">
        <v>2317.46</v>
      </c>
      <c r="AO15578" s="226" t="s">
        <v>54111</v>
      </c>
      <c r="AP15578" s="227">
        <v>562.5</v>
      </c>
      <c r="AR15578" s="207" t="s">
        <v>29353</v>
      </c>
      <c r="AS15578" s="208">
        <v>15260</v>
      </c>
      <c r="AT15578" s="93"/>
      <c r="AU15578" s="93"/>
      <c r="AV15578" s="93"/>
    </row>
    <row r="15579" spans="35:48" x14ac:dyDescent="0.55000000000000004">
      <c r="AI15579" s="278" t="s">
        <v>62396</v>
      </c>
      <c r="AJ15579" s="279">
        <v>5862.2</v>
      </c>
      <c r="AL15579" s="246" t="s">
        <v>55550</v>
      </c>
      <c r="AM15579" s="247">
        <v>701.56</v>
      </c>
      <c r="AO15579" s="226" t="s">
        <v>54112</v>
      </c>
      <c r="AP15579" s="227">
        <v>6695.29</v>
      </c>
      <c r="AR15579" s="207" t="s">
        <v>29354</v>
      </c>
      <c r="AS15579" s="208">
        <v>7820</v>
      </c>
      <c r="AT15579" s="93"/>
      <c r="AU15579" s="93"/>
      <c r="AV15579" s="93"/>
    </row>
    <row r="15580" spans="35:48" x14ac:dyDescent="0.55000000000000004">
      <c r="AI15580" s="278" t="s">
        <v>27504</v>
      </c>
      <c r="AJ15580" s="279">
        <v>7740.81</v>
      </c>
      <c r="AL15580" s="246" t="s">
        <v>54184</v>
      </c>
      <c r="AM15580" s="247">
        <v>13.3</v>
      </c>
      <c r="AO15580" s="226" t="s">
        <v>43123</v>
      </c>
      <c r="AP15580" s="227">
        <v>220702.89</v>
      </c>
      <c r="AR15580" s="207" t="s">
        <v>29355</v>
      </c>
      <c r="AS15580" s="208">
        <v>7415</v>
      </c>
      <c r="AT15580" s="93"/>
      <c r="AU15580" s="93"/>
      <c r="AV15580" s="93"/>
    </row>
    <row r="15581" spans="35:48" x14ac:dyDescent="0.55000000000000004">
      <c r="AI15581" s="278" t="s">
        <v>27506</v>
      </c>
      <c r="AJ15581" s="279">
        <v>42729.25</v>
      </c>
      <c r="AL15581" s="246" t="s">
        <v>65086</v>
      </c>
      <c r="AM15581" s="247">
        <v>292.05</v>
      </c>
      <c r="AO15581" s="226" t="s">
        <v>43124</v>
      </c>
      <c r="AP15581" s="227">
        <v>17069.11</v>
      </c>
      <c r="AR15581" s="207" t="s">
        <v>29356</v>
      </c>
      <c r="AS15581" s="208">
        <v>580</v>
      </c>
      <c r="AT15581" s="93"/>
      <c r="AU15581" s="93"/>
      <c r="AV15581" s="93"/>
    </row>
    <row r="15582" spans="35:48" x14ac:dyDescent="0.55000000000000004">
      <c r="AI15582" s="278" t="s">
        <v>27507</v>
      </c>
      <c r="AJ15582" s="279">
        <v>134493.38</v>
      </c>
      <c r="AL15582" s="246" t="s">
        <v>54187</v>
      </c>
      <c r="AM15582" s="247">
        <v>76.209999999999994</v>
      </c>
      <c r="AO15582" s="226" t="s">
        <v>48381</v>
      </c>
      <c r="AP15582" s="227">
        <v>7478</v>
      </c>
      <c r="AR15582" s="207" t="s">
        <v>14415</v>
      </c>
      <c r="AS15582" s="208">
        <v>14590.01</v>
      </c>
      <c r="AT15582" s="93"/>
      <c r="AU15582" s="93"/>
      <c r="AV15582" s="93"/>
    </row>
    <row r="15583" spans="35:48" x14ac:dyDescent="0.55000000000000004">
      <c r="AI15583" s="278" t="s">
        <v>27508</v>
      </c>
      <c r="AJ15583" s="279">
        <v>37810.589999999997</v>
      </c>
      <c r="AL15583" s="246" t="s">
        <v>65087</v>
      </c>
      <c r="AM15583" s="247">
        <v>501.75</v>
      </c>
      <c r="AO15583" s="226" t="s">
        <v>40702</v>
      </c>
      <c r="AP15583" s="227">
        <v>24940.2</v>
      </c>
      <c r="AR15583" s="207" t="s">
        <v>29357</v>
      </c>
      <c r="AS15583" s="208">
        <v>176645</v>
      </c>
      <c r="AT15583" s="93"/>
      <c r="AU15583" s="93"/>
      <c r="AV15583" s="93"/>
    </row>
    <row r="15584" spans="35:48" x14ac:dyDescent="0.55000000000000004">
      <c r="AI15584" s="278" t="s">
        <v>27509</v>
      </c>
      <c r="AJ15584" s="279">
        <v>12000</v>
      </c>
      <c r="AL15584" s="246" t="s">
        <v>54188</v>
      </c>
      <c r="AM15584" s="247">
        <v>1009.72</v>
      </c>
      <c r="AO15584" s="226" t="s">
        <v>40703</v>
      </c>
      <c r="AP15584" s="227">
        <v>2065.8000000000002</v>
      </c>
      <c r="AR15584" s="207" t="s">
        <v>29358</v>
      </c>
      <c r="AS15584" s="208">
        <v>4500</v>
      </c>
      <c r="AT15584" s="93"/>
      <c r="AU15584" s="93"/>
      <c r="AV15584" s="93"/>
    </row>
    <row r="15585" spans="35:48" x14ac:dyDescent="0.55000000000000004">
      <c r="AI15585" s="278" t="s">
        <v>27510</v>
      </c>
      <c r="AJ15585" s="279">
        <v>59729.99</v>
      </c>
      <c r="AL15585" s="246" t="s">
        <v>65088</v>
      </c>
      <c r="AM15585" s="247">
        <v>265.94</v>
      </c>
      <c r="AO15585" s="226" t="s">
        <v>50563</v>
      </c>
      <c r="AP15585" s="227">
        <v>10228.780000000001</v>
      </c>
      <c r="AR15585" s="207" t="s">
        <v>29359</v>
      </c>
      <c r="AS15585" s="208">
        <v>7200</v>
      </c>
      <c r="AT15585" s="93"/>
      <c r="AU15585" s="93"/>
      <c r="AV15585" s="93"/>
    </row>
    <row r="15586" spans="35:48" x14ac:dyDescent="0.55000000000000004">
      <c r="AI15586" s="278" t="s">
        <v>27513</v>
      </c>
      <c r="AJ15586" s="279">
        <v>6734.76</v>
      </c>
      <c r="AL15586" s="246" t="s">
        <v>55551</v>
      </c>
      <c r="AM15586" s="247">
        <v>163.43</v>
      </c>
      <c r="AO15586" s="226" t="s">
        <v>50564</v>
      </c>
      <c r="AP15586" s="227">
        <v>782.5</v>
      </c>
      <c r="AR15586" s="207" t="s">
        <v>29360</v>
      </c>
      <c r="AS15586" s="208">
        <v>21527.8</v>
      </c>
      <c r="AT15586" s="93"/>
      <c r="AU15586" s="93"/>
      <c r="AV15586" s="93"/>
    </row>
    <row r="15587" spans="35:48" x14ac:dyDescent="0.55000000000000004">
      <c r="AI15587" s="278" t="s">
        <v>69503</v>
      </c>
      <c r="AJ15587" s="279">
        <v>3155.8</v>
      </c>
      <c r="AL15587" s="246" t="s">
        <v>54189</v>
      </c>
      <c r="AM15587" s="247">
        <v>144.51</v>
      </c>
      <c r="AO15587" s="226" t="s">
        <v>47372</v>
      </c>
      <c r="AP15587" s="227">
        <v>292880.65000000002</v>
      </c>
      <c r="AR15587" s="207" t="s">
        <v>29361</v>
      </c>
      <c r="AS15587" s="208">
        <v>40670.18</v>
      </c>
      <c r="AT15587" s="93"/>
      <c r="AU15587" s="93"/>
      <c r="AV15587" s="93"/>
    </row>
    <row r="15588" spans="35:48" x14ac:dyDescent="0.55000000000000004">
      <c r="AI15588" s="278" t="s">
        <v>70959</v>
      </c>
      <c r="AJ15588" s="279">
        <v>5000</v>
      </c>
      <c r="AL15588" s="246" t="s">
        <v>55552</v>
      </c>
      <c r="AM15588" s="247">
        <v>719.93</v>
      </c>
      <c r="AO15588" s="226" t="s">
        <v>47373</v>
      </c>
      <c r="AP15588" s="227">
        <v>86867.89</v>
      </c>
      <c r="AR15588" s="207" t="s">
        <v>29362</v>
      </c>
      <c r="AS15588" s="208">
        <v>5607.73</v>
      </c>
      <c r="AT15588" s="93"/>
      <c r="AU15588" s="93"/>
      <c r="AV15588" s="93"/>
    </row>
    <row r="15589" spans="35:48" x14ac:dyDescent="0.55000000000000004">
      <c r="AI15589" s="278" t="s">
        <v>27516</v>
      </c>
      <c r="AJ15589" s="279">
        <v>288526.36</v>
      </c>
      <c r="AL15589" s="246" t="s">
        <v>45926</v>
      </c>
      <c r="AM15589" s="247">
        <v>113589.66</v>
      </c>
      <c r="AO15589" s="226" t="s">
        <v>47374</v>
      </c>
      <c r="AP15589" s="227">
        <v>28320.400000000001</v>
      </c>
      <c r="AR15589" s="207" t="s">
        <v>29363</v>
      </c>
      <c r="AS15589" s="208">
        <v>9657.98</v>
      </c>
      <c r="AT15589" s="93"/>
      <c r="AU15589" s="93"/>
      <c r="AV15589" s="93"/>
    </row>
    <row r="15590" spans="35:48" x14ac:dyDescent="0.55000000000000004">
      <c r="AI15590" s="278" t="s">
        <v>27518</v>
      </c>
      <c r="AJ15590" s="279">
        <v>157007.67000000001</v>
      </c>
      <c r="AL15590" s="246" t="s">
        <v>62862</v>
      </c>
      <c r="AM15590" s="247">
        <v>8805</v>
      </c>
      <c r="AO15590" s="226" t="s">
        <v>35839</v>
      </c>
      <c r="AP15590" s="227">
        <v>74995.66</v>
      </c>
      <c r="AR15590" s="207" t="s">
        <v>29364</v>
      </c>
      <c r="AS15590" s="208">
        <v>23028</v>
      </c>
      <c r="AT15590" s="93"/>
      <c r="AU15590" s="93"/>
      <c r="AV15590" s="93"/>
    </row>
    <row r="15591" spans="35:48" x14ac:dyDescent="0.55000000000000004">
      <c r="AI15591" s="278" t="s">
        <v>27520</v>
      </c>
      <c r="AJ15591" s="279">
        <v>447064.21</v>
      </c>
      <c r="AL15591" s="246" t="s">
        <v>57984</v>
      </c>
      <c r="AM15591" s="247">
        <v>16707.2</v>
      </c>
      <c r="AO15591" s="226" t="s">
        <v>35840</v>
      </c>
      <c r="AP15591" s="227">
        <v>9576</v>
      </c>
      <c r="AR15591" s="207" t="s">
        <v>29365</v>
      </c>
      <c r="AS15591" s="208">
        <v>19469.669999999998</v>
      </c>
      <c r="AT15591" s="93"/>
      <c r="AU15591" s="93"/>
      <c r="AV15591" s="93"/>
    </row>
    <row r="15592" spans="35:48" x14ac:dyDescent="0.55000000000000004">
      <c r="AI15592" s="278" t="s">
        <v>60028</v>
      </c>
      <c r="AJ15592" s="279">
        <v>-1557.25</v>
      </c>
      <c r="AL15592" s="246" t="s">
        <v>61655</v>
      </c>
      <c r="AM15592" s="247">
        <v>13664.42</v>
      </c>
      <c r="AO15592" s="226" t="s">
        <v>35841</v>
      </c>
      <c r="AP15592" s="227">
        <v>467486.58</v>
      </c>
      <c r="AR15592" s="207" t="s">
        <v>29366</v>
      </c>
      <c r="AS15592" s="208">
        <v>21370.23</v>
      </c>
      <c r="AT15592" s="93"/>
      <c r="AU15592" s="93"/>
      <c r="AV15592" s="93"/>
    </row>
    <row r="15593" spans="35:48" x14ac:dyDescent="0.55000000000000004">
      <c r="AI15593" s="278" t="s">
        <v>27521</v>
      </c>
      <c r="AJ15593" s="279">
        <v>2770754.32</v>
      </c>
      <c r="AL15593" s="246" t="s">
        <v>47421</v>
      </c>
      <c r="AM15593" s="247">
        <v>92821.09</v>
      </c>
      <c r="AO15593" s="226" t="s">
        <v>54113</v>
      </c>
      <c r="AP15593" s="227">
        <v>78471</v>
      </c>
      <c r="AR15593" s="207" t="s">
        <v>29367</v>
      </c>
      <c r="AS15593" s="208">
        <v>2200</v>
      </c>
      <c r="AT15593" s="93"/>
      <c r="AU15593" s="93"/>
      <c r="AV15593" s="93"/>
    </row>
    <row r="15594" spans="35:48" x14ac:dyDescent="0.55000000000000004">
      <c r="AI15594" s="278" t="s">
        <v>47597</v>
      </c>
      <c r="AJ15594" s="279">
        <v>95481.43</v>
      </c>
      <c r="AL15594" s="246" t="s">
        <v>47422</v>
      </c>
      <c r="AM15594" s="247">
        <v>3381.71</v>
      </c>
      <c r="AO15594" s="226" t="s">
        <v>48382</v>
      </c>
      <c r="AP15594" s="227">
        <v>100646</v>
      </c>
      <c r="AR15594" s="207" t="s">
        <v>29368</v>
      </c>
      <c r="AS15594" s="208">
        <v>14228.94</v>
      </c>
      <c r="AT15594" s="93"/>
      <c r="AU15594" s="93"/>
      <c r="AV15594" s="93"/>
    </row>
    <row r="15595" spans="35:48" x14ac:dyDescent="0.55000000000000004">
      <c r="AI15595" s="278" t="s">
        <v>69504</v>
      </c>
      <c r="AJ15595" s="279">
        <v>82899.05</v>
      </c>
      <c r="AL15595" s="246" t="s">
        <v>60870</v>
      </c>
      <c r="AM15595" s="247">
        <v>4492.53</v>
      </c>
      <c r="AO15595" s="226" t="s">
        <v>40704</v>
      </c>
      <c r="AP15595" s="227">
        <v>6995</v>
      </c>
      <c r="AR15595" s="207" t="s">
        <v>14418</v>
      </c>
      <c r="AS15595" s="208">
        <v>201765.75</v>
      </c>
      <c r="AT15595" s="93"/>
      <c r="AU15595" s="93"/>
      <c r="AV15595" s="93"/>
    </row>
    <row r="15596" spans="35:48" x14ac:dyDescent="0.55000000000000004">
      <c r="AI15596" s="278" t="s">
        <v>58790</v>
      </c>
      <c r="AJ15596" s="279">
        <v>41372.800000000003</v>
      </c>
      <c r="AL15596" s="246" t="s">
        <v>47423</v>
      </c>
      <c r="AM15596" s="247">
        <v>3066.74</v>
      </c>
      <c r="AO15596" s="226" t="s">
        <v>43125</v>
      </c>
      <c r="AP15596" s="227">
        <v>7044</v>
      </c>
      <c r="AR15596" s="207" t="s">
        <v>29369</v>
      </c>
      <c r="AS15596" s="208">
        <v>189075.77</v>
      </c>
      <c r="AT15596" s="93"/>
      <c r="AU15596" s="93"/>
      <c r="AV15596" s="93"/>
    </row>
    <row r="15597" spans="35:48" x14ac:dyDescent="0.55000000000000004">
      <c r="AI15597" s="278" t="s">
        <v>27583</v>
      </c>
      <c r="AJ15597" s="279">
        <v>167955.34</v>
      </c>
      <c r="AL15597" s="246" t="s">
        <v>47424</v>
      </c>
      <c r="AM15597" s="247">
        <v>80974.320000000007</v>
      </c>
      <c r="AO15597" s="226" t="s">
        <v>43126</v>
      </c>
      <c r="AP15597" s="227">
        <v>579</v>
      </c>
      <c r="AR15597" s="207" t="s">
        <v>29370</v>
      </c>
      <c r="AS15597" s="208">
        <v>172909.26</v>
      </c>
      <c r="AT15597" s="93"/>
      <c r="AU15597" s="93"/>
      <c r="AV15597" s="93"/>
    </row>
    <row r="15598" spans="35:48" x14ac:dyDescent="0.55000000000000004">
      <c r="AI15598" s="278" t="s">
        <v>14214</v>
      </c>
      <c r="AJ15598" s="279">
        <v>45526.63</v>
      </c>
      <c r="AL15598" s="246" t="s">
        <v>45927</v>
      </c>
      <c r="AM15598" s="247">
        <v>20790.759999999998</v>
      </c>
      <c r="AO15598" s="226" t="s">
        <v>49257</v>
      </c>
      <c r="AP15598" s="227">
        <v>19402.5</v>
      </c>
      <c r="AR15598" s="207" t="s">
        <v>29371</v>
      </c>
      <c r="AS15598" s="208">
        <v>63556.65</v>
      </c>
      <c r="AT15598" s="93"/>
      <c r="AU15598" s="93"/>
      <c r="AV15598" s="93"/>
    </row>
    <row r="15599" spans="35:48" x14ac:dyDescent="0.55000000000000004">
      <c r="AI15599" s="278" t="s">
        <v>32761</v>
      </c>
      <c r="AJ15599" s="279">
        <v>25311.86</v>
      </c>
      <c r="AL15599" s="246" t="s">
        <v>47425</v>
      </c>
      <c r="AM15599" s="247">
        <v>2112</v>
      </c>
      <c r="AO15599" s="226" t="s">
        <v>54114</v>
      </c>
      <c r="AP15599" s="227">
        <v>10510</v>
      </c>
      <c r="AR15599" s="207" t="s">
        <v>29372</v>
      </c>
      <c r="AS15599" s="208">
        <v>348565.06</v>
      </c>
      <c r="AT15599" s="93"/>
      <c r="AU15599" s="93"/>
      <c r="AV15599" s="93"/>
    </row>
    <row r="15600" spans="35:48" x14ac:dyDescent="0.55000000000000004">
      <c r="AI15600" s="278" t="s">
        <v>27587</v>
      </c>
      <c r="AJ15600" s="279">
        <v>8463.91</v>
      </c>
      <c r="AL15600" s="246" t="s">
        <v>45928</v>
      </c>
      <c r="AM15600" s="247">
        <v>1099.01</v>
      </c>
      <c r="AO15600" s="226" t="s">
        <v>49258</v>
      </c>
      <c r="AP15600" s="227">
        <v>2289.5</v>
      </c>
      <c r="AR15600" s="207" t="s">
        <v>29373</v>
      </c>
      <c r="AS15600" s="208">
        <v>2872.75</v>
      </c>
      <c r="AT15600" s="93"/>
      <c r="AU15600" s="93"/>
      <c r="AV15600" s="93"/>
    </row>
    <row r="15601" spans="35:48" x14ac:dyDescent="0.55000000000000004">
      <c r="AI15601" s="278" t="s">
        <v>35667</v>
      </c>
      <c r="AJ15601" s="279">
        <v>2090687.02</v>
      </c>
      <c r="AL15601" s="246" t="s">
        <v>45929</v>
      </c>
      <c r="AM15601" s="247">
        <v>107755.18</v>
      </c>
      <c r="AO15601" s="226" t="s">
        <v>54115</v>
      </c>
      <c r="AP15601" s="227">
        <v>68709.460000000006</v>
      </c>
      <c r="AR15601" s="207" t="s">
        <v>29374</v>
      </c>
      <c r="AS15601" s="208">
        <v>6875</v>
      </c>
      <c r="AT15601" s="93"/>
      <c r="AU15601" s="93"/>
      <c r="AV15601" s="93"/>
    </row>
    <row r="15602" spans="35:48" x14ac:dyDescent="0.55000000000000004">
      <c r="AI15602" s="278" t="s">
        <v>27588</v>
      </c>
      <c r="AJ15602" s="279">
        <v>19832.89</v>
      </c>
      <c r="AL15602" s="246" t="s">
        <v>50582</v>
      </c>
      <c r="AM15602" s="247">
        <v>595</v>
      </c>
      <c r="AO15602" s="226" t="s">
        <v>54116</v>
      </c>
      <c r="AP15602" s="227">
        <v>19755.509999999998</v>
      </c>
      <c r="AR15602" s="207" t="s">
        <v>29375</v>
      </c>
      <c r="AS15602" s="208">
        <v>255.25</v>
      </c>
      <c r="AT15602" s="93"/>
      <c r="AU15602" s="93"/>
      <c r="AV15602" s="93"/>
    </row>
    <row r="15603" spans="35:48" x14ac:dyDescent="0.55000000000000004">
      <c r="AI15603" s="278" t="s">
        <v>69505</v>
      </c>
      <c r="AJ15603" s="279">
        <v>356154.5</v>
      </c>
      <c r="AL15603" s="246" t="s">
        <v>58734</v>
      </c>
      <c r="AM15603" s="247">
        <v>2924.99</v>
      </c>
      <c r="AO15603" s="226" t="s">
        <v>54117</v>
      </c>
      <c r="AP15603" s="227">
        <v>8173.47</v>
      </c>
      <c r="AR15603" s="207" t="s">
        <v>29376</v>
      </c>
      <c r="AS15603" s="208">
        <v>541.1</v>
      </c>
      <c r="AT15603" s="93"/>
      <c r="AU15603" s="93"/>
      <c r="AV15603" s="93"/>
    </row>
    <row r="15604" spans="35:48" x14ac:dyDescent="0.55000000000000004">
      <c r="AI15604" s="278" t="s">
        <v>27589</v>
      </c>
      <c r="AJ15604" s="279">
        <v>428300.01</v>
      </c>
      <c r="AL15604" s="246" t="s">
        <v>61656</v>
      </c>
      <c r="AM15604" s="247">
        <v>6272</v>
      </c>
      <c r="AO15604" s="226" t="s">
        <v>54118</v>
      </c>
      <c r="AP15604" s="227">
        <v>7715.49</v>
      </c>
      <c r="AR15604" s="207" t="s">
        <v>29377</v>
      </c>
      <c r="AS15604" s="208">
        <v>1492.67</v>
      </c>
      <c r="AT15604" s="93"/>
      <c r="AU15604" s="93"/>
      <c r="AV15604" s="93"/>
    </row>
    <row r="15605" spans="35:48" x14ac:dyDescent="0.55000000000000004">
      <c r="AI15605" s="278" t="s">
        <v>14216</v>
      </c>
      <c r="AJ15605" s="279">
        <v>256449.55</v>
      </c>
      <c r="AL15605" s="246" t="s">
        <v>45930</v>
      </c>
      <c r="AM15605" s="247">
        <v>3941.67</v>
      </c>
      <c r="AO15605" s="226" t="s">
        <v>47375</v>
      </c>
      <c r="AP15605" s="227">
        <v>194099.83</v>
      </c>
      <c r="AR15605" s="207" t="s">
        <v>29378</v>
      </c>
      <c r="AS15605" s="208">
        <v>177.97</v>
      </c>
      <c r="AT15605" s="93"/>
      <c r="AU15605" s="93"/>
      <c r="AV15605" s="93"/>
    </row>
    <row r="15606" spans="35:48" x14ac:dyDescent="0.55000000000000004">
      <c r="AI15606" s="278" t="s">
        <v>14217</v>
      </c>
      <c r="AJ15606" s="279">
        <v>727164.84</v>
      </c>
      <c r="AL15606" s="246" t="s">
        <v>45931</v>
      </c>
      <c r="AM15606" s="247">
        <v>20885.82</v>
      </c>
      <c r="AO15606" s="226" t="s">
        <v>36881</v>
      </c>
      <c r="AP15606" s="227">
        <v>3500</v>
      </c>
      <c r="AR15606" s="207" t="s">
        <v>29379</v>
      </c>
      <c r="AS15606" s="208">
        <v>3027.3</v>
      </c>
      <c r="AT15606" s="93"/>
      <c r="AU15606" s="93"/>
      <c r="AV15606" s="93"/>
    </row>
    <row r="15607" spans="35:48" x14ac:dyDescent="0.55000000000000004">
      <c r="AI15607" s="278" t="s">
        <v>27590</v>
      </c>
      <c r="AJ15607" s="279">
        <v>37785</v>
      </c>
      <c r="AL15607" s="246" t="s">
        <v>45932</v>
      </c>
      <c r="AM15607" s="247">
        <v>2245</v>
      </c>
      <c r="AO15607" s="226" t="s">
        <v>47376</v>
      </c>
      <c r="AP15607" s="227">
        <v>66976.25</v>
      </c>
      <c r="AR15607" s="207" t="s">
        <v>29380</v>
      </c>
      <c r="AS15607" s="208">
        <v>2897</v>
      </c>
      <c r="AT15607" s="93"/>
      <c r="AU15607" s="93"/>
      <c r="AV15607" s="93"/>
    </row>
    <row r="15608" spans="35:48" x14ac:dyDescent="0.55000000000000004">
      <c r="AI15608" s="278" t="s">
        <v>14218</v>
      </c>
      <c r="AJ15608" s="279">
        <v>551951.46</v>
      </c>
      <c r="AL15608" s="246" t="s">
        <v>55553</v>
      </c>
      <c r="AM15608" s="247">
        <v>4399.49</v>
      </c>
      <c r="AO15608" s="226" t="s">
        <v>47377</v>
      </c>
      <c r="AP15608" s="227">
        <v>12689.4</v>
      </c>
      <c r="AR15608" s="207" t="s">
        <v>29381</v>
      </c>
      <c r="AS15608" s="208">
        <v>3875.64</v>
      </c>
      <c r="AT15608" s="93"/>
      <c r="AU15608" s="93"/>
      <c r="AV15608" s="93"/>
    </row>
    <row r="15609" spans="35:48" x14ac:dyDescent="0.55000000000000004">
      <c r="AI15609" s="278" t="s">
        <v>14219</v>
      </c>
      <c r="AJ15609" s="279">
        <v>32776.83</v>
      </c>
      <c r="AL15609" s="246" t="s">
        <v>45933</v>
      </c>
      <c r="AM15609" s="247">
        <v>15357.44</v>
      </c>
      <c r="AO15609" s="226" t="s">
        <v>47378</v>
      </c>
      <c r="AP15609" s="227">
        <v>104362.12</v>
      </c>
      <c r="AR15609" s="207" t="s">
        <v>29382</v>
      </c>
      <c r="AS15609" s="208">
        <v>463.36</v>
      </c>
      <c r="AT15609" s="93"/>
      <c r="AU15609" s="93"/>
      <c r="AV15609" s="93"/>
    </row>
    <row r="15610" spans="35:48" x14ac:dyDescent="0.55000000000000004">
      <c r="AI15610" s="278" t="s">
        <v>50764</v>
      </c>
      <c r="AJ15610" s="279">
        <v>1687.76</v>
      </c>
      <c r="AL15610" s="246" t="s">
        <v>45934</v>
      </c>
      <c r="AM15610" s="247">
        <v>3926.73</v>
      </c>
      <c r="AO15610" s="226" t="s">
        <v>35842</v>
      </c>
      <c r="AP15610" s="227">
        <v>91196.36</v>
      </c>
      <c r="AR15610" s="207" t="s">
        <v>14419</v>
      </c>
      <c r="AS15610" s="208">
        <v>109</v>
      </c>
      <c r="AT15610" s="93"/>
      <c r="AU15610" s="93"/>
      <c r="AV15610" s="93"/>
    </row>
    <row r="15611" spans="35:48" x14ac:dyDescent="0.55000000000000004">
      <c r="AI15611" s="278" t="s">
        <v>14220</v>
      </c>
      <c r="AJ15611" s="279">
        <v>502827.98</v>
      </c>
      <c r="AL15611" s="246" t="s">
        <v>50583</v>
      </c>
      <c r="AM15611" s="247">
        <v>21500</v>
      </c>
      <c r="AO15611" s="226" t="s">
        <v>36882</v>
      </c>
      <c r="AP15611" s="227">
        <v>64224.92</v>
      </c>
      <c r="AR15611" s="207" t="s">
        <v>29383</v>
      </c>
      <c r="AS15611" s="208">
        <v>483</v>
      </c>
      <c r="AT15611" s="93"/>
      <c r="AU15611" s="93"/>
      <c r="AV15611" s="93"/>
    </row>
    <row r="15612" spans="35:48" x14ac:dyDescent="0.55000000000000004">
      <c r="AI15612" s="278" t="s">
        <v>14221</v>
      </c>
      <c r="AJ15612" s="279">
        <v>72122.710000000006</v>
      </c>
      <c r="AL15612" s="246" t="s">
        <v>50584</v>
      </c>
      <c r="AM15612" s="247">
        <v>1333</v>
      </c>
      <c r="AO15612" s="226" t="s">
        <v>50565</v>
      </c>
      <c r="AP15612" s="227">
        <v>26169.39</v>
      </c>
      <c r="AR15612" s="207" t="s">
        <v>29384</v>
      </c>
      <c r="AS15612" s="208">
        <v>4388</v>
      </c>
      <c r="AT15612" s="93"/>
      <c r="AU15612" s="93"/>
      <c r="AV15612" s="93"/>
    </row>
    <row r="15613" spans="35:48" x14ac:dyDescent="0.55000000000000004">
      <c r="AI15613" s="278" t="s">
        <v>14222</v>
      </c>
      <c r="AJ15613" s="279">
        <v>49091.28</v>
      </c>
      <c r="AL15613" s="246" t="s">
        <v>54190</v>
      </c>
      <c r="AM15613" s="247">
        <v>20297</v>
      </c>
      <c r="AO15613" s="226" t="s">
        <v>36883</v>
      </c>
      <c r="AP15613" s="227">
        <v>6042.4</v>
      </c>
      <c r="AR15613" s="207" t="s">
        <v>29385</v>
      </c>
      <c r="AS15613" s="208">
        <v>1641</v>
      </c>
      <c r="AT15613" s="93"/>
      <c r="AU15613" s="93"/>
      <c r="AV15613" s="93"/>
    </row>
    <row r="15614" spans="35:48" x14ac:dyDescent="0.55000000000000004">
      <c r="AI15614" s="278" t="s">
        <v>27597</v>
      </c>
      <c r="AJ15614" s="279">
        <v>323983.02</v>
      </c>
      <c r="AL15614" s="246" t="s">
        <v>65089</v>
      </c>
      <c r="AM15614" s="247">
        <v>8019.01</v>
      </c>
      <c r="AO15614" s="226" t="s">
        <v>40705</v>
      </c>
      <c r="AP15614" s="227">
        <v>55387</v>
      </c>
      <c r="AR15614" s="207" t="s">
        <v>29386</v>
      </c>
      <c r="AS15614" s="208">
        <v>8154</v>
      </c>
      <c r="AT15614" s="93"/>
      <c r="AU15614" s="93"/>
      <c r="AV15614" s="93"/>
    </row>
    <row r="15615" spans="35:48" x14ac:dyDescent="0.55000000000000004">
      <c r="AI15615" s="278" t="s">
        <v>14223</v>
      </c>
      <c r="AJ15615" s="279">
        <v>486193.23</v>
      </c>
      <c r="AL15615" s="246" t="s">
        <v>50585</v>
      </c>
      <c r="AM15615" s="247">
        <v>71464.67</v>
      </c>
      <c r="AO15615" s="226" t="s">
        <v>54119</v>
      </c>
      <c r="AP15615" s="227">
        <v>26875</v>
      </c>
      <c r="AR15615" s="207" t="s">
        <v>29387</v>
      </c>
      <c r="AS15615" s="208">
        <v>3096.95</v>
      </c>
      <c r="AT15615" s="93"/>
      <c r="AU15615" s="93"/>
      <c r="AV15615" s="93"/>
    </row>
    <row r="15616" spans="35:48" x14ac:dyDescent="0.55000000000000004">
      <c r="AI15616" s="278" t="s">
        <v>40896</v>
      </c>
      <c r="AJ15616" s="279">
        <v>2580857.2000000002</v>
      </c>
      <c r="AL15616" s="246" t="s">
        <v>50586</v>
      </c>
      <c r="AM15616" s="247">
        <v>95413.78</v>
      </c>
      <c r="AO15616" s="226" t="s">
        <v>45884</v>
      </c>
      <c r="AP15616" s="227">
        <v>78680</v>
      </c>
      <c r="AR15616" s="207" t="s">
        <v>29388</v>
      </c>
      <c r="AS15616" s="208">
        <v>3670</v>
      </c>
      <c r="AT15616" s="93"/>
      <c r="AU15616" s="93"/>
      <c r="AV15616" s="93"/>
    </row>
    <row r="15617" spans="35:48" x14ac:dyDescent="0.55000000000000004">
      <c r="AI15617" s="278" t="s">
        <v>34136</v>
      </c>
      <c r="AJ15617" s="279">
        <v>174328.45</v>
      </c>
      <c r="AL15617" s="248" t="s">
        <v>54192</v>
      </c>
      <c r="AM15617" s="249">
        <v>136132.44</v>
      </c>
      <c r="AO15617" s="226" t="s">
        <v>45885</v>
      </c>
      <c r="AP15617" s="227">
        <v>6019</v>
      </c>
      <c r="AR15617" s="207" t="s">
        <v>29389</v>
      </c>
      <c r="AS15617" s="208">
        <v>325</v>
      </c>
      <c r="AT15617" s="93"/>
      <c r="AU15617" s="93"/>
      <c r="AV15617" s="93"/>
    </row>
    <row r="15618" spans="35:48" x14ac:dyDescent="0.55000000000000004">
      <c r="AI15618" s="278" t="s">
        <v>27670</v>
      </c>
      <c r="AJ15618" s="279">
        <v>320021.92</v>
      </c>
      <c r="AL15618" s="248" t="s">
        <v>14677</v>
      </c>
      <c r="AM15618" s="249">
        <v>776171.06</v>
      </c>
      <c r="AO15618" s="226" t="s">
        <v>43127</v>
      </c>
      <c r="AP15618" s="227">
        <v>102135.27</v>
      </c>
      <c r="AR15618" s="207" t="s">
        <v>29390</v>
      </c>
      <c r="AS15618" s="208">
        <v>12350</v>
      </c>
      <c r="AT15618" s="93"/>
      <c r="AU15618" s="93"/>
      <c r="AV15618" s="93"/>
    </row>
    <row r="15619" spans="35:48" x14ac:dyDescent="0.55000000000000004">
      <c r="AI15619" s="278" t="s">
        <v>35677</v>
      </c>
      <c r="AJ15619" s="279">
        <v>57260</v>
      </c>
      <c r="AL15619" s="248" t="s">
        <v>65090</v>
      </c>
      <c r="AM15619" s="249">
        <v>64784.39</v>
      </c>
      <c r="AO15619" s="226" t="s">
        <v>43128</v>
      </c>
      <c r="AP15619" s="227">
        <v>7936.87</v>
      </c>
      <c r="AR15619" s="207" t="s">
        <v>29391</v>
      </c>
      <c r="AS15619" s="208">
        <v>944.77</v>
      </c>
      <c r="AT15619" s="93"/>
      <c r="AU15619" s="93"/>
      <c r="AV15619" s="93"/>
    </row>
    <row r="15620" spans="35:48" x14ac:dyDescent="0.55000000000000004">
      <c r="AI15620" s="278" t="s">
        <v>27671</v>
      </c>
      <c r="AJ15620" s="279">
        <v>296980</v>
      </c>
      <c r="AL15620" s="248" t="s">
        <v>45935</v>
      </c>
      <c r="AM15620" s="249">
        <v>302248.34000000003</v>
      </c>
      <c r="AO15620" s="226" t="s">
        <v>30217</v>
      </c>
      <c r="AP15620" s="227">
        <v>3703.35</v>
      </c>
      <c r="AR15620" s="207" t="s">
        <v>29392</v>
      </c>
      <c r="AS15620" s="208">
        <v>2541.98</v>
      </c>
      <c r="AT15620" s="93"/>
      <c r="AU15620" s="93"/>
      <c r="AV15620" s="93"/>
    </row>
    <row r="15621" spans="35:48" x14ac:dyDescent="0.55000000000000004">
      <c r="AI15621" s="278" t="s">
        <v>34139</v>
      </c>
      <c r="AJ15621" s="279">
        <v>22500</v>
      </c>
      <c r="AL15621" s="248" t="s">
        <v>40711</v>
      </c>
      <c r="AM15621" s="249">
        <v>51504.25</v>
      </c>
      <c r="AO15621" s="226" t="s">
        <v>30218</v>
      </c>
      <c r="AP15621" s="227">
        <v>1756.98</v>
      </c>
      <c r="AR15621" s="207" t="s">
        <v>29393</v>
      </c>
      <c r="AS15621" s="208">
        <v>239.99</v>
      </c>
      <c r="AT15621" s="93"/>
      <c r="AU15621" s="93"/>
      <c r="AV15621" s="93"/>
    </row>
    <row r="15622" spans="35:48" x14ac:dyDescent="0.55000000000000004">
      <c r="AI15622" s="278" t="s">
        <v>27675</v>
      </c>
      <c r="AJ15622" s="279">
        <v>247542.5</v>
      </c>
      <c r="AL15622" s="248" t="s">
        <v>45936</v>
      </c>
      <c r="AM15622" s="249">
        <v>19555.919999999998</v>
      </c>
      <c r="AO15622" s="226" t="s">
        <v>30219</v>
      </c>
      <c r="AP15622" s="227">
        <v>6682.22</v>
      </c>
      <c r="AR15622" s="207" t="s">
        <v>29394</v>
      </c>
      <c r="AS15622" s="208">
        <v>19225</v>
      </c>
      <c r="AT15622" s="93"/>
      <c r="AU15622" s="93"/>
      <c r="AV15622" s="93"/>
    </row>
    <row r="15623" spans="35:48" x14ac:dyDescent="0.55000000000000004">
      <c r="AI15623" s="278" t="s">
        <v>47598</v>
      </c>
      <c r="AJ15623" s="279">
        <v>2118497.12</v>
      </c>
      <c r="AL15623" s="248" t="s">
        <v>14678</v>
      </c>
      <c r="AM15623" s="249">
        <v>99860.5</v>
      </c>
      <c r="AO15623" s="226" t="s">
        <v>43129</v>
      </c>
      <c r="AP15623" s="227">
        <v>6430</v>
      </c>
      <c r="AR15623" s="207" t="s">
        <v>29395</v>
      </c>
      <c r="AS15623" s="208">
        <v>4130.8900000000003</v>
      </c>
      <c r="AT15623" s="93"/>
      <c r="AU15623" s="93"/>
      <c r="AV15623" s="93"/>
    </row>
    <row r="15624" spans="35:48" x14ac:dyDescent="0.55000000000000004">
      <c r="AI15624" s="278" t="s">
        <v>39483</v>
      </c>
      <c r="AJ15624" s="279">
        <v>8400.08</v>
      </c>
      <c r="AL15624" s="248" t="s">
        <v>59949</v>
      </c>
      <c r="AM15624" s="249">
        <v>47670.74</v>
      </c>
      <c r="AO15624" s="226" t="s">
        <v>43130</v>
      </c>
      <c r="AP15624" s="227">
        <v>21571.08</v>
      </c>
      <c r="AR15624" s="207" t="s">
        <v>29396</v>
      </c>
      <c r="AS15624" s="208">
        <v>1485.87</v>
      </c>
      <c r="AT15624" s="93"/>
      <c r="AU15624" s="93"/>
      <c r="AV15624" s="93"/>
    </row>
    <row r="15625" spans="35:48" x14ac:dyDescent="0.55000000000000004">
      <c r="AI15625" s="278" t="s">
        <v>49417</v>
      </c>
      <c r="AJ15625" s="279">
        <v>27074.880000000001</v>
      </c>
      <c r="AL15625" s="248" t="s">
        <v>14679</v>
      </c>
      <c r="AM15625" s="249">
        <v>192070.18</v>
      </c>
      <c r="AO15625" s="226" t="s">
        <v>43131</v>
      </c>
      <c r="AP15625" s="227">
        <v>1649.92</v>
      </c>
      <c r="AR15625" s="207" t="s">
        <v>29397</v>
      </c>
      <c r="AS15625" s="208">
        <v>4034.65</v>
      </c>
      <c r="AT15625" s="93"/>
      <c r="AU15625" s="93"/>
      <c r="AV15625" s="93"/>
    </row>
    <row r="15626" spans="35:48" x14ac:dyDescent="0.55000000000000004">
      <c r="AI15626" s="278" t="s">
        <v>27676</v>
      </c>
      <c r="AJ15626" s="279">
        <v>5000</v>
      </c>
      <c r="AL15626" s="248" t="s">
        <v>62863</v>
      </c>
      <c r="AM15626" s="249">
        <v>77941.42</v>
      </c>
      <c r="AO15626" s="226" t="s">
        <v>47379</v>
      </c>
      <c r="AP15626" s="227">
        <v>16618</v>
      </c>
      <c r="AR15626" s="207" t="s">
        <v>29398</v>
      </c>
      <c r="AS15626" s="208">
        <v>177.97</v>
      </c>
      <c r="AT15626" s="93"/>
      <c r="AU15626" s="93"/>
      <c r="AV15626" s="93"/>
    </row>
    <row r="15627" spans="35:48" x14ac:dyDescent="0.55000000000000004">
      <c r="AI15627" s="278" t="s">
        <v>27677</v>
      </c>
      <c r="AJ15627" s="279">
        <v>83465.7</v>
      </c>
      <c r="AL15627" s="248" t="s">
        <v>65091</v>
      </c>
      <c r="AM15627" s="249">
        <v>810</v>
      </c>
      <c r="AO15627" s="226" t="s">
        <v>40706</v>
      </c>
      <c r="AP15627" s="227">
        <v>16000</v>
      </c>
      <c r="AR15627" s="207" t="s">
        <v>29399</v>
      </c>
      <c r="AS15627" s="208">
        <v>463.36</v>
      </c>
      <c r="AT15627" s="93"/>
      <c r="AU15627" s="93"/>
      <c r="AV15627" s="93"/>
    </row>
    <row r="15628" spans="35:48" x14ac:dyDescent="0.55000000000000004">
      <c r="AI15628" s="278" t="s">
        <v>27678</v>
      </c>
      <c r="AJ15628" s="279">
        <v>30000</v>
      </c>
      <c r="AL15628" s="248" t="s">
        <v>65092</v>
      </c>
      <c r="AM15628" s="249">
        <v>434.6</v>
      </c>
      <c r="AO15628" s="226" t="s">
        <v>54120</v>
      </c>
      <c r="AP15628" s="227">
        <v>3000</v>
      </c>
      <c r="AR15628" s="207" t="s">
        <v>14421</v>
      </c>
      <c r="AS15628" s="208">
        <v>10143.24</v>
      </c>
      <c r="AT15628" s="93"/>
      <c r="AU15628" s="93"/>
      <c r="AV15628" s="93"/>
    </row>
    <row r="15629" spans="35:48" x14ac:dyDescent="0.55000000000000004">
      <c r="AI15629" s="278" t="s">
        <v>14232</v>
      </c>
      <c r="AJ15629" s="279">
        <v>255878.98</v>
      </c>
      <c r="AL15629" s="248" t="s">
        <v>65093</v>
      </c>
      <c r="AM15629" s="249">
        <v>3500</v>
      </c>
      <c r="AO15629" s="226" t="s">
        <v>54121</v>
      </c>
      <c r="AP15629" s="227">
        <v>3000</v>
      </c>
      <c r="AR15629" s="207" t="s">
        <v>29400</v>
      </c>
      <c r="AS15629" s="208">
        <v>5346</v>
      </c>
      <c r="AT15629" s="93"/>
      <c r="AU15629" s="93"/>
      <c r="AV15629" s="93"/>
    </row>
    <row r="15630" spans="35:48" x14ac:dyDescent="0.55000000000000004">
      <c r="AI15630" s="278" t="s">
        <v>14233</v>
      </c>
      <c r="AJ15630" s="279">
        <v>742203.83</v>
      </c>
      <c r="AL15630" s="248" t="s">
        <v>14680</v>
      </c>
      <c r="AM15630" s="249">
        <v>21359.09</v>
      </c>
      <c r="AO15630" s="226" t="s">
        <v>54122</v>
      </c>
      <c r="AP15630" s="227">
        <v>11993.48</v>
      </c>
      <c r="AR15630" s="207" t="s">
        <v>29401</v>
      </c>
      <c r="AS15630" s="208">
        <v>12542</v>
      </c>
      <c r="AT15630" s="93"/>
      <c r="AU15630" s="93"/>
      <c r="AV15630" s="93"/>
    </row>
    <row r="15631" spans="35:48" x14ac:dyDescent="0.55000000000000004">
      <c r="AI15631" s="278" t="s">
        <v>27680</v>
      </c>
      <c r="AJ15631" s="279">
        <v>80607.16</v>
      </c>
      <c r="AL15631" s="248" t="s">
        <v>14681</v>
      </c>
      <c r="AM15631" s="249">
        <v>87550</v>
      </c>
      <c r="AO15631" s="226" t="s">
        <v>54123</v>
      </c>
      <c r="AP15631" s="227">
        <v>16530.740000000002</v>
      </c>
      <c r="AR15631" s="207" t="s">
        <v>29402</v>
      </c>
      <c r="AS15631" s="208">
        <v>53620</v>
      </c>
      <c r="AT15631" s="93"/>
      <c r="AU15631" s="93"/>
      <c r="AV15631" s="93"/>
    </row>
    <row r="15632" spans="35:48" x14ac:dyDescent="0.55000000000000004">
      <c r="AI15632" s="278" t="s">
        <v>27681</v>
      </c>
      <c r="AJ15632" s="279">
        <v>115985.45</v>
      </c>
      <c r="AL15632" s="248" t="s">
        <v>14696</v>
      </c>
      <c r="AM15632" s="249">
        <v>108926.34</v>
      </c>
      <c r="AO15632" s="226" t="s">
        <v>45886</v>
      </c>
      <c r="AP15632" s="227">
        <v>41000</v>
      </c>
      <c r="AR15632" s="207" t="s">
        <v>29403</v>
      </c>
      <c r="AS15632" s="208">
        <v>4102</v>
      </c>
      <c r="AT15632" s="93"/>
      <c r="AU15632" s="93"/>
      <c r="AV15632" s="93"/>
    </row>
    <row r="15633" spans="35:48" x14ac:dyDescent="0.55000000000000004">
      <c r="AI15633" s="278" t="s">
        <v>14234</v>
      </c>
      <c r="AJ15633" s="279">
        <v>172888.2</v>
      </c>
      <c r="AL15633" s="248" t="s">
        <v>34420</v>
      </c>
      <c r="AM15633" s="249">
        <v>603918.62</v>
      </c>
      <c r="AO15633" s="226" t="s">
        <v>45887</v>
      </c>
      <c r="AP15633" s="227">
        <v>3157</v>
      </c>
      <c r="AR15633" s="207" t="s">
        <v>29404</v>
      </c>
      <c r="AS15633" s="208">
        <v>788</v>
      </c>
      <c r="AT15633" s="93"/>
      <c r="AU15633" s="93"/>
      <c r="AV15633" s="93"/>
    </row>
    <row r="15634" spans="35:48" x14ac:dyDescent="0.55000000000000004">
      <c r="AI15634" s="278" t="s">
        <v>69506</v>
      </c>
      <c r="AJ15634" s="279">
        <v>16894.09</v>
      </c>
      <c r="AL15634" s="248" t="s">
        <v>34421</v>
      </c>
      <c r="AM15634" s="249">
        <v>60288.94</v>
      </c>
      <c r="AO15634" s="226" t="s">
        <v>45888</v>
      </c>
      <c r="AP15634" s="227">
        <v>1093500</v>
      </c>
      <c r="AR15634" s="207" t="s">
        <v>29405</v>
      </c>
      <c r="AS15634" s="208">
        <v>50370</v>
      </c>
      <c r="AT15634" s="93"/>
      <c r="AU15634" s="93"/>
      <c r="AV15634" s="93"/>
    </row>
    <row r="15635" spans="35:48" x14ac:dyDescent="0.55000000000000004">
      <c r="AI15635" s="278" t="s">
        <v>47599</v>
      </c>
      <c r="AJ15635" s="279">
        <v>153280.79999999999</v>
      </c>
      <c r="AL15635" s="248" t="s">
        <v>54193</v>
      </c>
      <c r="AM15635" s="249">
        <v>736798.22</v>
      </c>
      <c r="AO15635" s="226" t="s">
        <v>45889</v>
      </c>
      <c r="AP15635" s="227">
        <v>83691.240000000005</v>
      </c>
      <c r="AR15635" s="207" t="s">
        <v>29406</v>
      </c>
      <c r="AS15635" s="208">
        <v>1314</v>
      </c>
      <c r="AT15635" s="93"/>
      <c r="AU15635" s="93"/>
      <c r="AV15635" s="93"/>
    </row>
    <row r="15636" spans="35:48" x14ac:dyDescent="0.55000000000000004">
      <c r="AI15636" s="278" t="s">
        <v>39484</v>
      </c>
      <c r="AJ15636" s="279">
        <v>58282.45</v>
      </c>
      <c r="AL15636" s="248" t="s">
        <v>14697</v>
      </c>
      <c r="AM15636" s="249">
        <v>101711.41</v>
      </c>
      <c r="AO15636" s="226" t="s">
        <v>30287</v>
      </c>
      <c r="AP15636" s="227">
        <v>5831</v>
      </c>
      <c r="AR15636" s="207" t="s">
        <v>29407</v>
      </c>
      <c r="AS15636" s="208">
        <v>3719</v>
      </c>
      <c r="AT15636" s="93"/>
      <c r="AU15636" s="93"/>
      <c r="AV15636" s="93"/>
    </row>
    <row r="15637" spans="35:48" x14ac:dyDescent="0.55000000000000004">
      <c r="AI15637" s="278" t="s">
        <v>36708</v>
      </c>
      <c r="AJ15637" s="279">
        <v>1799.69</v>
      </c>
      <c r="AL15637" s="248" t="s">
        <v>62338</v>
      </c>
      <c r="AM15637" s="249">
        <v>23160.76</v>
      </c>
      <c r="AO15637" s="226" t="s">
        <v>30289</v>
      </c>
      <c r="AP15637" s="227">
        <v>20.86</v>
      </c>
      <c r="AR15637" s="207" t="s">
        <v>29408</v>
      </c>
      <c r="AS15637" s="208">
        <v>18001.2</v>
      </c>
      <c r="AT15637" s="93"/>
      <c r="AU15637" s="93"/>
      <c r="AV15637" s="93"/>
    </row>
    <row r="15638" spans="35:48" x14ac:dyDescent="0.55000000000000004">
      <c r="AI15638" s="278" t="s">
        <v>54559</v>
      </c>
      <c r="AJ15638" s="279">
        <v>3157.97</v>
      </c>
      <c r="AL15638" s="248" t="s">
        <v>14699</v>
      </c>
      <c r="AM15638" s="249">
        <v>132392.17000000001</v>
      </c>
      <c r="AO15638" s="226" t="s">
        <v>35844</v>
      </c>
      <c r="AP15638" s="227">
        <v>151.63</v>
      </c>
      <c r="AR15638" s="207" t="s">
        <v>29409</v>
      </c>
      <c r="AS15638" s="208">
        <v>59167.199999999997</v>
      </c>
      <c r="AT15638" s="93"/>
      <c r="AU15638" s="93"/>
      <c r="AV15638" s="93"/>
    </row>
    <row r="15639" spans="35:48" x14ac:dyDescent="0.55000000000000004">
      <c r="AI15639" s="278" t="s">
        <v>70960</v>
      </c>
      <c r="AJ15639" s="279">
        <v>5700</v>
      </c>
      <c r="AL15639" s="248" t="s">
        <v>14700</v>
      </c>
      <c r="AM15639" s="249">
        <v>91100.68</v>
      </c>
      <c r="AO15639" s="226" t="s">
        <v>30296</v>
      </c>
      <c r="AP15639" s="227">
        <v>2652</v>
      </c>
      <c r="AR15639" s="207" t="s">
        <v>29410</v>
      </c>
      <c r="AS15639" s="208">
        <v>56697.120000000003</v>
      </c>
      <c r="AT15639" s="93"/>
      <c r="AU15639" s="93"/>
      <c r="AV15639" s="93"/>
    </row>
    <row r="15640" spans="35:48" x14ac:dyDescent="0.55000000000000004">
      <c r="AI15640" s="278" t="s">
        <v>14235</v>
      </c>
      <c r="AJ15640" s="279">
        <v>27044.91</v>
      </c>
      <c r="AL15640" s="248" t="s">
        <v>35943</v>
      </c>
      <c r="AM15640" s="249">
        <v>4289.12</v>
      </c>
      <c r="AO15640" s="226" t="s">
        <v>14503</v>
      </c>
      <c r="AP15640" s="227">
        <v>658.42</v>
      </c>
      <c r="AR15640" s="207" t="s">
        <v>29411</v>
      </c>
      <c r="AS15640" s="208">
        <v>4232.3999999999996</v>
      </c>
      <c r="AT15640" s="93"/>
      <c r="AU15640" s="93"/>
      <c r="AV15640" s="93"/>
    </row>
    <row r="15641" spans="35:48" x14ac:dyDescent="0.55000000000000004">
      <c r="AI15641" s="278" t="s">
        <v>58099</v>
      </c>
      <c r="AJ15641" s="279">
        <v>691981.7</v>
      </c>
      <c r="AL15641" s="248" t="s">
        <v>14701</v>
      </c>
      <c r="AM15641" s="249">
        <v>358.66</v>
      </c>
      <c r="AO15641" s="226" t="s">
        <v>14504</v>
      </c>
      <c r="AP15641" s="227">
        <v>1908.68</v>
      </c>
      <c r="AR15641" s="207" t="s">
        <v>29412</v>
      </c>
      <c r="AS15641" s="208">
        <v>10413.08</v>
      </c>
      <c r="AT15641" s="93"/>
      <c r="AU15641" s="93"/>
      <c r="AV15641" s="93"/>
    </row>
    <row r="15642" spans="35:48" x14ac:dyDescent="0.55000000000000004">
      <c r="AI15642" s="278" t="s">
        <v>14236</v>
      </c>
      <c r="AJ15642" s="279">
        <v>283653.09000000003</v>
      </c>
      <c r="AL15642" s="248" t="s">
        <v>56752</v>
      </c>
      <c r="AM15642" s="249">
        <v>5500</v>
      </c>
      <c r="AO15642" s="226" t="s">
        <v>30298</v>
      </c>
      <c r="AP15642" s="227">
        <v>521.96</v>
      </c>
      <c r="AR15642" s="207" t="s">
        <v>29413</v>
      </c>
      <c r="AS15642" s="208">
        <v>2836</v>
      </c>
      <c r="AT15642" s="93"/>
      <c r="AU15642" s="93"/>
      <c r="AV15642" s="93"/>
    </row>
    <row r="15643" spans="35:48" x14ac:dyDescent="0.55000000000000004">
      <c r="AI15643" s="278" t="s">
        <v>27685</v>
      </c>
      <c r="AJ15643" s="279">
        <v>28908</v>
      </c>
      <c r="AL15643" s="248" t="s">
        <v>34435</v>
      </c>
      <c r="AM15643" s="249">
        <v>196793.53</v>
      </c>
      <c r="AO15643" s="226" t="s">
        <v>30299</v>
      </c>
      <c r="AP15643" s="227">
        <v>38413.75</v>
      </c>
      <c r="AR15643" s="207" t="s">
        <v>29414</v>
      </c>
      <c r="AS15643" s="208">
        <v>10504</v>
      </c>
      <c r="AT15643" s="93"/>
      <c r="AU15643" s="93"/>
      <c r="AV15643" s="93"/>
    </row>
    <row r="15644" spans="35:48" x14ac:dyDescent="0.55000000000000004">
      <c r="AI15644" s="278" t="s">
        <v>27687</v>
      </c>
      <c r="AJ15644" s="279">
        <v>561256.22</v>
      </c>
      <c r="AL15644" s="248" t="s">
        <v>33043</v>
      </c>
      <c r="AM15644" s="249">
        <v>493856.13</v>
      </c>
      <c r="AO15644" s="226" t="s">
        <v>14505</v>
      </c>
      <c r="AP15644" s="227">
        <v>451.99</v>
      </c>
      <c r="AR15644" s="207" t="s">
        <v>29415</v>
      </c>
      <c r="AS15644" s="208">
        <v>18001.2</v>
      </c>
      <c r="AT15644" s="93"/>
      <c r="AU15644" s="93"/>
      <c r="AV15644" s="93"/>
    </row>
    <row r="15645" spans="35:48" x14ac:dyDescent="0.55000000000000004">
      <c r="AI15645" s="278" t="s">
        <v>27688</v>
      </c>
      <c r="AJ15645" s="279">
        <v>149372</v>
      </c>
      <c r="AL15645" s="248" t="s">
        <v>50587</v>
      </c>
      <c r="AM15645" s="249">
        <v>4183</v>
      </c>
      <c r="AO15645" s="226" t="s">
        <v>14506</v>
      </c>
      <c r="AP15645" s="227">
        <v>4508.38</v>
      </c>
      <c r="AR15645" s="207" t="s">
        <v>29416</v>
      </c>
      <c r="AS15645" s="208">
        <v>112787.2</v>
      </c>
      <c r="AT15645" s="93"/>
      <c r="AU15645" s="93"/>
      <c r="AV15645" s="93"/>
    </row>
    <row r="15646" spans="35:48" x14ac:dyDescent="0.55000000000000004">
      <c r="AI15646" s="278" t="s">
        <v>27714</v>
      </c>
      <c r="AJ15646" s="279">
        <v>9143.9500000000007</v>
      </c>
      <c r="AL15646" s="248" t="s">
        <v>47428</v>
      </c>
      <c r="AM15646" s="249">
        <v>360</v>
      </c>
      <c r="AO15646" s="226" t="s">
        <v>30306</v>
      </c>
      <c r="AP15646" s="227">
        <v>-6831.28</v>
      </c>
      <c r="AR15646" s="207" t="s">
        <v>29417</v>
      </c>
      <c r="AS15646" s="208">
        <v>56697.120000000003</v>
      </c>
      <c r="AT15646" s="93"/>
      <c r="AU15646" s="93"/>
      <c r="AV15646" s="93"/>
    </row>
    <row r="15647" spans="35:48" x14ac:dyDescent="0.55000000000000004">
      <c r="AI15647" s="278" t="s">
        <v>27715</v>
      </c>
      <c r="AJ15647" s="279">
        <v>7533.76</v>
      </c>
      <c r="AL15647" s="248" t="s">
        <v>12956</v>
      </c>
      <c r="AM15647" s="249">
        <v>1268.7</v>
      </c>
      <c r="AO15647" s="226" t="s">
        <v>35845</v>
      </c>
      <c r="AP15647" s="227">
        <v>36941</v>
      </c>
      <c r="AR15647" s="207" t="s">
        <v>29418</v>
      </c>
      <c r="AS15647" s="208">
        <v>4232.3999999999996</v>
      </c>
      <c r="AT15647" s="93"/>
      <c r="AU15647" s="93"/>
      <c r="AV15647" s="93"/>
    </row>
    <row r="15648" spans="35:48" x14ac:dyDescent="0.55000000000000004">
      <c r="AI15648" s="278" t="s">
        <v>14239</v>
      </c>
      <c r="AJ15648" s="279">
        <v>8191.2</v>
      </c>
      <c r="AL15648" s="248" t="s">
        <v>34436</v>
      </c>
      <c r="AM15648" s="249">
        <v>5225281</v>
      </c>
      <c r="AO15648" s="226" t="s">
        <v>35846</v>
      </c>
      <c r="AP15648" s="227">
        <v>19074</v>
      </c>
      <c r="AR15648" s="207" t="s">
        <v>29419</v>
      </c>
      <c r="AS15648" s="208">
        <v>14515.08</v>
      </c>
      <c r="AT15648" s="93"/>
      <c r="AU15648" s="93"/>
      <c r="AV15648" s="93"/>
    </row>
    <row r="15649" spans="35:48" x14ac:dyDescent="0.55000000000000004">
      <c r="AI15649" s="278" t="s">
        <v>14248</v>
      </c>
      <c r="AJ15649" s="279">
        <v>69320.570000000007</v>
      </c>
      <c r="AL15649" s="248" t="s">
        <v>14774</v>
      </c>
      <c r="AM15649" s="249">
        <v>39259.550000000003</v>
      </c>
      <c r="AO15649" s="226" t="s">
        <v>30307</v>
      </c>
      <c r="AP15649" s="227">
        <v>4050</v>
      </c>
      <c r="AR15649" s="207" t="s">
        <v>29420</v>
      </c>
      <c r="AS15649" s="208">
        <v>10504</v>
      </c>
      <c r="AT15649" s="93"/>
      <c r="AU15649" s="93"/>
      <c r="AV15649" s="93"/>
    </row>
    <row r="15650" spans="35:48" x14ac:dyDescent="0.55000000000000004">
      <c r="AI15650" s="278" t="s">
        <v>27784</v>
      </c>
      <c r="AJ15650" s="279">
        <v>7443.76</v>
      </c>
      <c r="AL15650" s="248" t="s">
        <v>56753</v>
      </c>
      <c r="AM15650" s="249">
        <v>15000</v>
      </c>
      <c r="AO15650" s="226" t="s">
        <v>54124</v>
      </c>
      <c r="AP15650" s="227">
        <v>1500</v>
      </c>
      <c r="AR15650" s="207" t="s">
        <v>29421</v>
      </c>
      <c r="AS15650" s="208">
        <v>4507</v>
      </c>
      <c r="AT15650" s="93"/>
      <c r="AU15650" s="93"/>
      <c r="AV15650" s="93"/>
    </row>
    <row r="15651" spans="35:48" x14ac:dyDescent="0.55000000000000004">
      <c r="AI15651" s="278" t="s">
        <v>27785</v>
      </c>
      <c r="AJ15651" s="279">
        <v>41505.93</v>
      </c>
      <c r="AL15651" s="248" t="s">
        <v>35948</v>
      </c>
      <c r="AM15651" s="249">
        <v>4510</v>
      </c>
      <c r="AO15651" s="226" t="s">
        <v>54125</v>
      </c>
      <c r="AP15651" s="227">
        <v>35.78</v>
      </c>
      <c r="AR15651" s="207" t="s">
        <v>29422</v>
      </c>
      <c r="AS15651" s="208">
        <v>2836</v>
      </c>
      <c r="AT15651" s="93"/>
      <c r="AU15651" s="93"/>
      <c r="AV15651" s="93"/>
    </row>
    <row r="15652" spans="35:48" x14ac:dyDescent="0.55000000000000004">
      <c r="AI15652" s="278" t="s">
        <v>27786</v>
      </c>
      <c r="AJ15652" s="279">
        <v>100931.36</v>
      </c>
      <c r="AL15652" s="248" t="s">
        <v>14776</v>
      </c>
      <c r="AM15652" s="249">
        <v>87922.27</v>
      </c>
      <c r="AO15652" s="226" t="s">
        <v>54126</v>
      </c>
      <c r="AP15652" s="227">
        <v>1800</v>
      </c>
      <c r="AR15652" s="207" t="s">
        <v>29423</v>
      </c>
      <c r="AS15652" s="208">
        <v>51684</v>
      </c>
      <c r="AT15652" s="93"/>
      <c r="AU15652" s="93"/>
      <c r="AV15652" s="93"/>
    </row>
    <row r="15653" spans="35:48" x14ac:dyDescent="0.55000000000000004">
      <c r="AI15653" s="278" t="s">
        <v>34152</v>
      </c>
      <c r="AJ15653" s="279">
        <v>50617.87</v>
      </c>
      <c r="AL15653" s="248" t="s">
        <v>63844</v>
      </c>
      <c r="AM15653" s="249">
        <v>38550</v>
      </c>
      <c r="AO15653" s="226" t="s">
        <v>30308</v>
      </c>
      <c r="AP15653" s="227">
        <v>542.07000000000005</v>
      </c>
      <c r="AR15653" s="207" t="s">
        <v>29424</v>
      </c>
      <c r="AS15653" s="208">
        <v>10817</v>
      </c>
      <c r="AT15653" s="93"/>
      <c r="AU15653" s="93"/>
      <c r="AV15653" s="93"/>
    </row>
    <row r="15654" spans="35:48" x14ac:dyDescent="0.55000000000000004">
      <c r="AI15654" s="278" t="s">
        <v>34153</v>
      </c>
      <c r="AJ15654" s="279">
        <v>24244.09</v>
      </c>
      <c r="AL15654" s="248" t="s">
        <v>14777</v>
      </c>
      <c r="AM15654" s="249">
        <v>487770.51</v>
      </c>
      <c r="AO15654" s="226" t="s">
        <v>54127</v>
      </c>
      <c r="AP15654" s="227">
        <v>803.91</v>
      </c>
      <c r="AR15654" s="207" t="s">
        <v>29425</v>
      </c>
      <c r="AS15654" s="208">
        <v>22416.29</v>
      </c>
      <c r="AT15654" s="93"/>
      <c r="AU15654" s="93"/>
      <c r="AV15654" s="93"/>
    </row>
    <row r="15655" spans="35:48" x14ac:dyDescent="0.55000000000000004">
      <c r="AI15655" s="278" t="s">
        <v>27789</v>
      </c>
      <c r="AJ15655" s="279">
        <v>67093.2</v>
      </c>
      <c r="AL15655" s="248" t="s">
        <v>12958</v>
      </c>
      <c r="AM15655" s="249">
        <v>480001.67</v>
      </c>
      <c r="AO15655" s="226" t="s">
        <v>30309</v>
      </c>
      <c r="AP15655" s="227">
        <v>5337.5</v>
      </c>
      <c r="AR15655" s="207" t="s">
        <v>29426</v>
      </c>
      <c r="AS15655" s="208">
        <v>29340.39</v>
      </c>
      <c r="AT15655" s="93"/>
      <c r="AU15655" s="93"/>
      <c r="AV15655" s="93"/>
    </row>
    <row r="15656" spans="35:48" x14ac:dyDescent="0.55000000000000004">
      <c r="AI15656" s="278" t="s">
        <v>27790</v>
      </c>
      <c r="AJ15656" s="279">
        <v>239938.71</v>
      </c>
      <c r="AL15656" s="248" t="s">
        <v>12959</v>
      </c>
      <c r="AM15656" s="249">
        <v>275522.67</v>
      </c>
      <c r="AO15656" s="226" t="s">
        <v>54128</v>
      </c>
      <c r="AP15656" s="227">
        <v>49.61</v>
      </c>
      <c r="AR15656" s="207" t="s">
        <v>29427</v>
      </c>
      <c r="AS15656" s="208">
        <v>22416.29</v>
      </c>
      <c r="AT15656" s="93"/>
      <c r="AU15656" s="93"/>
      <c r="AV15656" s="93"/>
    </row>
    <row r="15657" spans="35:48" x14ac:dyDescent="0.55000000000000004">
      <c r="AI15657" s="278" t="s">
        <v>27791</v>
      </c>
      <c r="AJ15657" s="279">
        <v>874.17</v>
      </c>
      <c r="AL15657" s="248" t="s">
        <v>12960</v>
      </c>
      <c r="AM15657" s="249">
        <v>77420.62</v>
      </c>
      <c r="AO15657" s="226" t="s">
        <v>30310</v>
      </c>
      <c r="AP15657" s="227">
        <v>262.58</v>
      </c>
      <c r="AR15657" s="207" t="s">
        <v>29428</v>
      </c>
      <c r="AS15657" s="208">
        <v>40157.39</v>
      </c>
      <c r="AT15657" s="93"/>
      <c r="AU15657" s="93"/>
      <c r="AV15657" s="93"/>
    </row>
    <row r="15658" spans="35:48" x14ac:dyDescent="0.55000000000000004">
      <c r="AI15658" s="278" t="s">
        <v>27792</v>
      </c>
      <c r="AJ15658" s="279">
        <v>295831.56</v>
      </c>
      <c r="AL15658" s="248" t="s">
        <v>14779</v>
      </c>
      <c r="AM15658" s="249">
        <v>502767.52</v>
      </c>
      <c r="AO15658" s="226" t="s">
        <v>47380</v>
      </c>
      <c r="AP15658" s="227">
        <v>1330</v>
      </c>
      <c r="AR15658" s="207" t="s">
        <v>29429</v>
      </c>
      <c r="AS15658" s="208">
        <v>6575</v>
      </c>
      <c r="AT15658" s="93"/>
      <c r="AU15658" s="93"/>
      <c r="AV15658" s="93"/>
    </row>
    <row r="15659" spans="35:48" x14ac:dyDescent="0.55000000000000004">
      <c r="AI15659" s="278" t="s">
        <v>14249</v>
      </c>
      <c r="AJ15659" s="279">
        <v>1838.6</v>
      </c>
      <c r="AL15659" s="248" t="s">
        <v>34437</v>
      </c>
      <c r="AM15659" s="249">
        <v>6500</v>
      </c>
      <c r="AO15659" s="226" t="s">
        <v>35847</v>
      </c>
      <c r="AP15659" s="227">
        <v>43130</v>
      </c>
      <c r="AR15659" s="207" t="s">
        <v>29430</v>
      </c>
      <c r="AS15659" s="208">
        <v>2625</v>
      </c>
      <c r="AT15659" s="93"/>
      <c r="AU15659" s="93"/>
      <c r="AV15659" s="93"/>
    </row>
    <row r="15660" spans="35:48" x14ac:dyDescent="0.55000000000000004">
      <c r="AI15660" s="278" t="s">
        <v>50765</v>
      </c>
      <c r="AJ15660" s="279">
        <v>115</v>
      </c>
      <c r="AL15660" s="248" t="s">
        <v>45940</v>
      </c>
      <c r="AM15660" s="249">
        <v>47580</v>
      </c>
      <c r="AO15660" s="226" t="s">
        <v>35848</v>
      </c>
      <c r="AP15660" s="227">
        <v>53113.45</v>
      </c>
      <c r="AR15660" s="207" t="s">
        <v>29431</v>
      </c>
      <c r="AS15660" s="208">
        <v>664.55</v>
      </c>
      <c r="AT15660" s="93"/>
      <c r="AU15660" s="93"/>
      <c r="AV15660" s="93"/>
    </row>
    <row r="15661" spans="35:48" x14ac:dyDescent="0.55000000000000004">
      <c r="AI15661" s="278" t="s">
        <v>58791</v>
      </c>
      <c r="AJ15661" s="279">
        <v>768.58</v>
      </c>
      <c r="AL15661" s="248" t="s">
        <v>61657</v>
      </c>
      <c r="AM15661" s="249">
        <v>6337.23</v>
      </c>
      <c r="AO15661" s="226" t="s">
        <v>54129</v>
      </c>
      <c r="AP15661" s="227">
        <v>6316.2</v>
      </c>
      <c r="AR15661" s="207" t="s">
        <v>29432</v>
      </c>
      <c r="AS15661" s="208">
        <v>163.89</v>
      </c>
      <c r="AT15661" s="93"/>
      <c r="AU15661" s="93"/>
      <c r="AV15661" s="93"/>
    </row>
    <row r="15662" spans="35:48" x14ac:dyDescent="0.55000000000000004">
      <c r="AI15662" s="278" t="s">
        <v>69842</v>
      </c>
      <c r="AJ15662" s="279">
        <v>265.5</v>
      </c>
      <c r="AL15662" s="248" t="s">
        <v>62339</v>
      </c>
      <c r="AM15662" s="249">
        <v>289.44</v>
      </c>
      <c r="AO15662" s="226" t="s">
        <v>35849</v>
      </c>
      <c r="AP15662" s="227">
        <v>7719.22</v>
      </c>
      <c r="AR15662" s="207" t="s">
        <v>29433</v>
      </c>
      <c r="AS15662" s="208">
        <v>43765</v>
      </c>
      <c r="AT15662" s="93"/>
      <c r="AU15662" s="93"/>
      <c r="AV15662" s="93"/>
    </row>
    <row r="15663" spans="35:48" x14ac:dyDescent="0.55000000000000004">
      <c r="AI15663" s="278" t="s">
        <v>27793</v>
      </c>
      <c r="AJ15663" s="279">
        <v>10340</v>
      </c>
      <c r="AL15663" s="248" t="s">
        <v>55554</v>
      </c>
      <c r="AM15663" s="249">
        <v>7850.11</v>
      </c>
      <c r="AO15663" s="226" t="s">
        <v>35850</v>
      </c>
      <c r="AP15663" s="227">
        <v>23822.080000000002</v>
      </c>
      <c r="AR15663" s="207" t="s">
        <v>29434</v>
      </c>
      <c r="AS15663" s="208">
        <v>2386</v>
      </c>
      <c r="AT15663" s="93"/>
      <c r="AU15663" s="93"/>
      <c r="AV15663" s="93"/>
    </row>
    <row r="15664" spans="35:48" x14ac:dyDescent="0.55000000000000004">
      <c r="AI15664" s="278" t="s">
        <v>27794</v>
      </c>
      <c r="AJ15664" s="279">
        <v>240537.94</v>
      </c>
      <c r="AL15664" s="248" t="s">
        <v>55555</v>
      </c>
      <c r="AM15664" s="249">
        <v>11680.07</v>
      </c>
      <c r="AO15664" s="226" t="s">
        <v>35851</v>
      </c>
      <c r="AP15664" s="227">
        <v>15088.33</v>
      </c>
      <c r="AR15664" s="207" t="s">
        <v>29435</v>
      </c>
      <c r="AS15664" s="208">
        <v>14975</v>
      </c>
      <c r="AT15664" s="93"/>
      <c r="AU15664" s="93"/>
      <c r="AV15664" s="93"/>
    </row>
    <row r="15665" spans="35:48" x14ac:dyDescent="0.55000000000000004">
      <c r="AI15665" s="278" t="s">
        <v>14250</v>
      </c>
      <c r="AJ15665" s="279">
        <v>6133.02</v>
      </c>
      <c r="AL15665" s="248" t="s">
        <v>58735</v>
      </c>
      <c r="AM15665" s="249">
        <v>1500</v>
      </c>
      <c r="AO15665" s="226" t="s">
        <v>47381</v>
      </c>
      <c r="AP15665" s="227">
        <v>4185.72</v>
      </c>
      <c r="AR15665" s="207" t="s">
        <v>29436</v>
      </c>
      <c r="AS15665" s="208">
        <v>2000</v>
      </c>
      <c r="AT15665" s="93"/>
      <c r="AU15665" s="93"/>
      <c r="AV15665" s="93"/>
    </row>
    <row r="15666" spans="35:48" x14ac:dyDescent="0.55000000000000004">
      <c r="AI15666" s="278" t="s">
        <v>39496</v>
      </c>
      <c r="AJ15666" s="279">
        <v>44207.37</v>
      </c>
      <c r="AL15666" s="248" t="s">
        <v>14783</v>
      </c>
      <c r="AM15666" s="249">
        <v>328406.90000000002</v>
      </c>
      <c r="AO15666" s="226" t="s">
        <v>30311</v>
      </c>
      <c r="AP15666" s="227">
        <v>10092.5</v>
      </c>
      <c r="AR15666" s="207" t="s">
        <v>29437</v>
      </c>
      <c r="AS15666" s="208">
        <v>7686</v>
      </c>
      <c r="AT15666" s="93"/>
      <c r="AU15666" s="93"/>
      <c r="AV15666" s="93"/>
    </row>
    <row r="15667" spans="35:48" x14ac:dyDescent="0.55000000000000004">
      <c r="AI15667" s="278" t="s">
        <v>14251</v>
      </c>
      <c r="AJ15667" s="279">
        <v>1183.1600000000001</v>
      </c>
      <c r="AL15667" s="248" t="s">
        <v>14784</v>
      </c>
      <c r="AM15667" s="249">
        <v>1046882.09</v>
      </c>
      <c r="AO15667" s="226" t="s">
        <v>30312</v>
      </c>
      <c r="AP15667" s="227">
        <v>4100</v>
      </c>
      <c r="AR15667" s="207" t="s">
        <v>29438</v>
      </c>
      <c r="AS15667" s="208">
        <v>2462.5</v>
      </c>
      <c r="AT15667" s="93"/>
      <c r="AU15667" s="93"/>
      <c r="AV15667" s="93"/>
    </row>
    <row r="15668" spans="35:48" x14ac:dyDescent="0.55000000000000004">
      <c r="AI15668" s="278" t="s">
        <v>62915</v>
      </c>
      <c r="AJ15668" s="279">
        <v>3797.97</v>
      </c>
      <c r="AL15668" s="248" t="s">
        <v>54194</v>
      </c>
      <c r="AM15668" s="249">
        <v>2148.02</v>
      </c>
      <c r="AO15668" s="226" t="s">
        <v>30313</v>
      </c>
      <c r="AP15668" s="227">
        <v>1085.75</v>
      </c>
      <c r="AR15668" s="207" t="s">
        <v>29439</v>
      </c>
      <c r="AS15668" s="208">
        <v>175.68</v>
      </c>
      <c r="AT15668" s="93"/>
      <c r="AU15668" s="93"/>
      <c r="AV15668" s="93"/>
    </row>
    <row r="15669" spans="35:48" x14ac:dyDescent="0.55000000000000004">
      <c r="AI15669" s="278" t="s">
        <v>54561</v>
      </c>
      <c r="AJ15669" s="279">
        <v>1623960</v>
      </c>
      <c r="AL15669" s="248" t="s">
        <v>12961</v>
      </c>
      <c r="AM15669" s="249">
        <v>1241024.29</v>
      </c>
      <c r="AO15669" s="226" t="s">
        <v>54130</v>
      </c>
      <c r="AP15669" s="227">
        <v>306.3</v>
      </c>
      <c r="AR15669" s="207" t="s">
        <v>29440</v>
      </c>
      <c r="AS15669" s="208">
        <v>47.49</v>
      </c>
      <c r="AT15669" s="93"/>
      <c r="AU15669" s="93"/>
      <c r="AV15669" s="93"/>
    </row>
    <row r="15670" spans="35:48" x14ac:dyDescent="0.55000000000000004">
      <c r="AI15670" s="278" t="s">
        <v>27796</v>
      </c>
      <c r="AJ15670" s="279">
        <v>11104.2</v>
      </c>
      <c r="AL15670" s="248" t="s">
        <v>56754</v>
      </c>
      <c r="AM15670" s="249">
        <v>12089.34</v>
      </c>
      <c r="AO15670" s="226" t="s">
        <v>30314</v>
      </c>
      <c r="AP15670" s="227">
        <v>424.89</v>
      </c>
      <c r="AR15670" s="207" t="s">
        <v>29441</v>
      </c>
      <c r="AS15670" s="208">
        <v>76.47</v>
      </c>
      <c r="AT15670" s="93"/>
      <c r="AU15670" s="93"/>
      <c r="AV15670" s="93"/>
    </row>
    <row r="15671" spans="35:48" x14ac:dyDescent="0.55000000000000004">
      <c r="AI15671" s="278" t="s">
        <v>27799</v>
      </c>
      <c r="AJ15671" s="279">
        <v>28433.99</v>
      </c>
      <c r="AL15671" s="248" t="s">
        <v>14786</v>
      </c>
      <c r="AM15671" s="249">
        <v>63115.41</v>
      </c>
      <c r="AO15671" s="226" t="s">
        <v>34331</v>
      </c>
      <c r="AP15671" s="227">
        <v>78031.56</v>
      </c>
      <c r="AR15671" s="207" t="s">
        <v>29442</v>
      </c>
      <c r="AS15671" s="208">
        <v>8.19</v>
      </c>
      <c r="AT15671" s="93"/>
      <c r="AU15671" s="93"/>
      <c r="AV15671" s="93"/>
    </row>
    <row r="15672" spans="35:48" x14ac:dyDescent="0.55000000000000004">
      <c r="AI15672" s="278" t="s">
        <v>27800</v>
      </c>
      <c r="AJ15672" s="279">
        <v>2002.97</v>
      </c>
      <c r="AL15672" s="248" t="s">
        <v>47429</v>
      </c>
      <c r="AM15672" s="249">
        <v>-41220.89</v>
      </c>
      <c r="AO15672" s="226" t="s">
        <v>35852</v>
      </c>
      <c r="AP15672" s="227">
        <v>470815.71</v>
      </c>
      <c r="AR15672" s="207" t="s">
        <v>29443</v>
      </c>
      <c r="AS15672" s="208">
        <v>5.43</v>
      </c>
      <c r="AT15672" s="93"/>
      <c r="AU15672" s="93"/>
      <c r="AV15672" s="93"/>
    </row>
    <row r="15673" spans="35:48" x14ac:dyDescent="0.55000000000000004">
      <c r="AI15673" s="278" t="s">
        <v>14253</v>
      </c>
      <c r="AJ15673" s="279">
        <v>216551.69</v>
      </c>
      <c r="AL15673" s="248" t="s">
        <v>59448</v>
      </c>
      <c r="AM15673" s="249">
        <v>428391</v>
      </c>
      <c r="AO15673" s="226" t="s">
        <v>30315</v>
      </c>
      <c r="AP15673" s="227">
        <v>200670</v>
      </c>
      <c r="AR15673" s="207" t="s">
        <v>29444</v>
      </c>
      <c r="AS15673" s="208">
        <v>0.24</v>
      </c>
      <c r="AT15673" s="93"/>
      <c r="AU15673" s="93"/>
      <c r="AV15673" s="93"/>
    </row>
    <row r="15674" spans="35:48" x14ac:dyDescent="0.55000000000000004">
      <c r="AI15674" s="278" t="s">
        <v>14254</v>
      </c>
      <c r="AJ15674" s="279">
        <v>606860.99</v>
      </c>
      <c r="AL15674" s="248" t="s">
        <v>14788</v>
      </c>
      <c r="AM15674" s="249">
        <v>34859.97</v>
      </c>
      <c r="AO15674" s="226" t="s">
        <v>43132</v>
      </c>
      <c r="AP15674" s="227">
        <v>1295</v>
      </c>
      <c r="AR15674" s="207" t="s">
        <v>29445</v>
      </c>
      <c r="AS15674" s="208">
        <v>14952.88</v>
      </c>
      <c r="AT15674" s="93"/>
      <c r="AU15674" s="93"/>
      <c r="AV15674" s="93"/>
    </row>
    <row r="15675" spans="35:48" x14ac:dyDescent="0.55000000000000004">
      <c r="AI15675" s="278" t="s">
        <v>14255</v>
      </c>
      <c r="AJ15675" s="279">
        <v>119900.32</v>
      </c>
      <c r="AL15675" s="248" t="s">
        <v>63466</v>
      </c>
      <c r="AM15675" s="249">
        <v>33742.21</v>
      </c>
      <c r="AO15675" s="226" t="s">
        <v>47382</v>
      </c>
      <c r="AP15675" s="227">
        <v>6149.48</v>
      </c>
      <c r="AR15675" s="207" t="s">
        <v>29446</v>
      </c>
      <c r="AS15675" s="208">
        <v>5282</v>
      </c>
      <c r="AT15675" s="93"/>
      <c r="AU15675" s="93"/>
      <c r="AV15675" s="93"/>
    </row>
    <row r="15676" spans="35:48" x14ac:dyDescent="0.55000000000000004">
      <c r="AI15676" s="278" t="s">
        <v>27801</v>
      </c>
      <c r="AJ15676" s="279">
        <v>66709</v>
      </c>
      <c r="AL15676" s="248" t="s">
        <v>45942</v>
      </c>
      <c r="AM15676" s="249">
        <v>2428.79</v>
      </c>
      <c r="AO15676" s="226" t="s">
        <v>40707</v>
      </c>
      <c r="AP15676" s="227">
        <v>38476.199999999997</v>
      </c>
      <c r="AR15676" s="207" t="s">
        <v>29447</v>
      </c>
      <c r="AS15676" s="208">
        <v>576.20000000000005</v>
      </c>
      <c r="AT15676" s="93"/>
      <c r="AU15676" s="93"/>
      <c r="AV15676" s="93"/>
    </row>
    <row r="15677" spans="35:48" x14ac:dyDescent="0.55000000000000004">
      <c r="AI15677" s="278" t="s">
        <v>27802</v>
      </c>
      <c r="AJ15677" s="279">
        <v>6732.1</v>
      </c>
      <c r="AL15677" s="248" t="s">
        <v>14800</v>
      </c>
      <c r="AM15677" s="249">
        <v>5449.95</v>
      </c>
      <c r="AO15677" s="226" t="s">
        <v>30316</v>
      </c>
      <c r="AP15677" s="227">
        <v>176279.92</v>
      </c>
      <c r="AR15677" s="207" t="s">
        <v>29448</v>
      </c>
      <c r="AS15677" s="208">
        <v>6575</v>
      </c>
      <c r="AT15677" s="93"/>
      <c r="AU15677" s="93"/>
      <c r="AV15677" s="93"/>
    </row>
    <row r="15678" spans="35:48" x14ac:dyDescent="0.55000000000000004">
      <c r="AI15678" s="278" t="s">
        <v>70961</v>
      </c>
      <c r="AJ15678" s="279">
        <v>2025</v>
      </c>
      <c r="AL15678" s="248" t="s">
        <v>54195</v>
      </c>
      <c r="AM15678" s="249">
        <v>4759.5600000000004</v>
      </c>
      <c r="AO15678" s="226" t="s">
        <v>39618</v>
      </c>
      <c r="AP15678" s="227">
        <v>3567.06</v>
      </c>
      <c r="AR15678" s="207" t="s">
        <v>29449</v>
      </c>
      <c r="AS15678" s="208">
        <v>5087.5</v>
      </c>
      <c r="AT15678" s="93"/>
      <c r="AU15678" s="93"/>
      <c r="AV15678" s="93"/>
    </row>
    <row r="15679" spans="35:48" x14ac:dyDescent="0.55000000000000004">
      <c r="AI15679" s="278" t="s">
        <v>70962</v>
      </c>
      <c r="AJ15679" s="279">
        <v>475</v>
      </c>
      <c r="AL15679" s="248" t="s">
        <v>47431</v>
      </c>
      <c r="AM15679" s="249">
        <v>9289.36</v>
      </c>
      <c r="AO15679" s="226" t="s">
        <v>54131</v>
      </c>
      <c r="AP15679" s="227">
        <v>240</v>
      </c>
      <c r="AR15679" s="207" t="s">
        <v>29450</v>
      </c>
      <c r="AS15679" s="208">
        <v>840.23</v>
      </c>
      <c r="AT15679" s="93"/>
      <c r="AU15679" s="93"/>
      <c r="AV15679" s="93"/>
    </row>
    <row r="15680" spans="35:48" x14ac:dyDescent="0.55000000000000004">
      <c r="AI15680" s="278" t="s">
        <v>58905</v>
      </c>
      <c r="AJ15680" s="279">
        <v>670</v>
      </c>
      <c r="AL15680" s="248" t="s">
        <v>14818</v>
      </c>
      <c r="AM15680" s="249">
        <v>1074.74</v>
      </c>
      <c r="AO15680" s="226" t="s">
        <v>34332</v>
      </c>
      <c r="AP15680" s="227">
        <v>73824</v>
      </c>
      <c r="AR15680" s="207" t="s">
        <v>29451</v>
      </c>
      <c r="AS15680" s="208">
        <v>211.38</v>
      </c>
      <c r="AT15680" s="93"/>
      <c r="AU15680" s="93"/>
      <c r="AV15680" s="93"/>
    </row>
    <row r="15681" spans="35:48" x14ac:dyDescent="0.55000000000000004">
      <c r="AI15681" s="278" t="s">
        <v>27804</v>
      </c>
      <c r="AJ15681" s="279">
        <v>996038.27</v>
      </c>
      <c r="AL15681" s="248" t="s">
        <v>14819</v>
      </c>
      <c r="AM15681" s="249">
        <v>41112.92</v>
      </c>
      <c r="AO15681" s="226" t="s">
        <v>36884</v>
      </c>
      <c r="AP15681" s="227">
        <v>2722.5</v>
      </c>
      <c r="AR15681" s="207" t="s">
        <v>29452</v>
      </c>
      <c r="AS15681" s="208">
        <v>76.47</v>
      </c>
      <c r="AT15681" s="93"/>
      <c r="AU15681" s="93"/>
      <c r="AV15681" s="93"/>
    </row>
    <row r="15682" spans="35:48" x14ac:dyDescent="0.55000000000000004">
      <c r="AI15682" s="278" t="s">
        <v>58906</v>
      </c>
      <c r="AJ15682" s="279">
        <v>307767.08</v>
      </c>
      <c r="AL15682" s="248" t="s">
        <v>12964</v>
      </c>
      <c r="AM15682" s="249">
        <v>4513.83</v>
      </c>
      <c r="AO15682" s="226" t="s">
        <v>36885</v>
      </c>
      <c r="AP15682" s="227">
        <v>5105.04</v>
      </c>
      <c r="AR15682" s="207" t="s">
        <v>29453</v>
      </c>
      <c r="AS15682" s="208">
        <v>8.19</v>
      </c>
      <c r="AT15682" s="93"/>
      <c r="AU15682" s="93"/>
      <c r="AV15682" s="93"/>
    </row>
    <row r="15683" spans="35:48" x14ac:dyDescent="0.55000000000000004">
      <c r="AI15683" s="278" t="s">
        <v>39497</v>
      </c>
      <c r="AJ15683" s="279">
        <v>324.83</v>
      </c>
      <c r="AL15683" s="248" t="s">
        <v>14822</v>
      </c>
      <c r="AM15683" s="249">
        <v>31398.97</v>
      </c>
      <c r="AO15683" s="226" t="s">
        <v>39619</v>
      </c>
      <c r="AP15683" s="227">
        <v>3364.75</v>
      </c>
      <c r="AR15683" s="207" t="s">
        <v>29454</v>
      </c>
      <c r="AS15683" s="208">
        <v>5.43</v>
      </c>
      <c r="AT15683" s="93"/>
      <c r="AU15683" s="93"/>
      <c r="AV15683" s="93"/>
    </row>
    <row r="15684" spans="35:48" x14ac:dyDescent="0.55000000000000004">
      <c r="AI15684" s="278" t="s">
        <v>39498</v>
      </c>
      <c r="AJ15684" s="279">
        <v>1320.84</v>
      </c>
      <c r="AL15684" s="248" t="s">
        <v>56755</v>
      </c>
      <c r="AM15684" s="249">
        <v>13685.73</v>
      </c>
      <c r="AO15684" s="226" t="s">
        <v>30317</v>
      </c>
      <c r="AP15684" s="227">
        <v>481332.88</v>
      </c>
      <c r="AR15684" s="207" t="s">
        <v>29455</v>
      </c>
      <c r="AS15684" s="208">
        <v>0.24</v>
      </c>
      <c r="AT15684" s="93"/>
      <c r="AU15684" s="93"/>
      <c r="AV15684" s="93"/>
    </row>
    <row r="15685" spans="35:48" x14ac:dyDescent="0.55000000000000004">
      <c r="AI15685" s="278" t="s">
        <v>39499</v>
      </c>
      <c r="AJ15685" s="279">
        <v>18.59</v>
      </c>
      <c r="AL15685" s="248" t="s">
        <v>48410</v>
      </c>
      <c r="AM15685" s="249">
        <v>1750</v>
      </c>
      <c r="AO15685" s="226" t="s">
        <v>54132</v>
      </c>
      <c r="AP15685" s="227">
        <v>39260.18</v>
      </c>
      <c r="AR15685" s="207" t="s">
        <v>29456</v>
      </c>
      <c r="AS15685" s="208">
        <v>27943</v>
      </c>
      <c r="AT15685" s="93"/>
      <c r="AU15685" s="93"/>
      <c r="AV15685" s="93"/>
    </row>
    <row r="15686" spans="35:48" x14ac:dyDescent="0.55000000000000004">
      <c r="AI15686" s="278" t="s">
        <v>39500</v>
      </c>
      <c r="AJ15686" s="279">
        <v>80.680000000000007</v>
      </c>
      <c r="AL15686" s="248" t="s">
        <v>43142</v>
      </c>
      <c r="AM15686" s="249">
        <v>19389</v>
      </c>
      <c r="AO15686" s="226" t="s">
        <v>35853</v>
      </c>
      <c r="AP15686" s="227">
        <v>934.93</v>
      </c>
      <c r="AR15686" s="207" t="s">
        <v>29457</v>
      </c>
      <c r="AS15686" s="208">
        <v>2000</v>
      </c>
      <c r="AT15686" s="93"/>
      <c r="AU15686" s="93"/>
      <c r="AV15686" s="93"/>
    </row>
    <row r="15687" spans="35:48" x14ac:dyDescent="0.55000000000000004">
      <c r="AI15687" s="278" t="s">
        <v>27807</v>
      </c>
      <c r="AJ15687" s="279">
        <v>482636.15</v>
      </c>
      <c r="AL15687" s="248" t="s">
        <v>14842</v>
      </c>
      <c r="AM15687" s="249">
        <v>2134.84</v>
      </c>
      <c r="AO15687" s="226" t="s">
        <v>35854</v>
      </c>
      <c r="AP15687" s="227">
        <v>4000</v>
      </c>
      <c r="AR15687" s="207" t="s">
        <v>29458</v>
      </c>
      <c r="AS15687" s="208">
        <v>61680.08</v>
      </c>
      <c r="AT15687" s="93"/>
      <c r="AU15687" s="93"/>
      <c r="AV15687" s="93"/>
    </row>
    <row r="15688" spans="35:48" x14ac:dyDescent="0.55000000000000004">
      <c r="AI15688" s="278" t="s">
        <v>36723</v>
      </c>
      <c r="AJ15688" s="279">
        <v>-3108.2</v>
      </c>
      <c r="AL15688" s="248" t="s">
        <v>14843</v>
      </c>
      <c r="AM15688" s="249">
        <v>10397.19</v>
      </c>
      <c r="AO15688" s="226" t="s">
        <v>48383</v>
      </c>
      <c r="AP15688" s="227">
        <v>1462.5</v>
      </c>
      <c r="AR15688" s="207" t="s">
        <v>29459</v>
      </c>
      <c r="AS15688" s="208">
        <v>19848.400000000001</v>
      </c>
      <c r="AT15688" s="93"/>
      <c r="AU15688" s="93"/>
      <c r="AV15688" s="93"/>
    </row>
    <row r="15689" spans="35:48" x14ac:dyDescent="0.55000000000000004">
      <c r="AI15689" s="278" t="s">
        <v>48540</v>
      </c>
      <c r="AJ15689" s="279">
        <v>62509.87</v>
      </c>
      <c r="AL15689" s="248" t="s">
        <v>14845</v>
      </c>
      <c r="AM15689" s="249">
        <v>39344.639999999999</v>
      </c>
      <c r="AO15689" s="226" t="s">
        <v>30318</v>
      </c>
      <c r="AP15689" s="227">
        <v>117845.69</v>
      </c>
      <c r="AR15689" s="207" t="s">
        <v>29460</v>
      </c>
      <c r="AS15689" s="208">
        <v>3806.6</v>
      </c>
      <c r="AT15689" s="93"/>
      <c r="AU15689" s="93"/>
      <c r="AV15689" s="93"/>
    </row>
    <row r="15690" spans="35:48" x14ac:dyDescent="0.55000000000000004">
      <c r="AI15690" s="278" t="s">
        <v>34162</v>
      </c>
      <c r="AJ15690" s="279">
        <v>141035.76</v>
      </c>
      <c r="AL15690" s="248" t="s">
        <v>34443</v>
      </c>
      <c r="AM15690" s="249">
        <v>116541.69</v>
      </c>
      <c r="AO15690" s="226" t="s">
        <v>34333</v>
      </c>
      <c r="AP15690" s="227">
        <v>166812.63</v>
      </c>
      <c r="AR15690" s="207" t="s">
        <v>29461</v>
      </c>
      <c r="AS15690" s="208">
        <v>4901</v>
      </c>
      <c r="AT15690" s="93"/>
      <c r="AU15690" s="93"/>
      <c r="AV15690" s="93"/>
    </row>
    <row r="15691" spans="35:48" x14ac:dyDescent="0.55000000000000004">
      <c r="AI15691" s="278" t="s">
        <v>27901</v>
      </c>
      <c r="AJ15691" s="279">
        <v>999481.34</v>
      </c>
      <c r="AL15691" s="248" t="s">
        <v>55556</v>
      </c>
      <c r="AM15691" s="249">
        <v>61958.98</v>
      </c>
      <c r="AO15691" s="226" t="s">
        <v>34334</v>
      </c>
      <c r="AP15691" s="227">
        <v>99255.86</v>
      </c>
      <c r="AR15691" s="207" t="s">
        <v>29462</v>
      </c>
      <c r="AS15691" s="208">
        <v>1476</v>
      </c>
      <c r="AT15691" s="93"/>
      <c r="AU15691" s="93"/>
      <c r="AV15691" s="93"/>
    </row>
    <row r="15692" spans="35:48" x14ac:dyDescent="0.55000000000000004">
      <c r="AI15692" s="278" t="s">
        <v>27903</v>
      </c>
      <c r="AJ15692" s="279">
        <v>269511.83</v>
      </c>
      <c r="AL15692" s="248" t="s">
        <v>14865</v>
      </c>
      <c r="AM15692" s="249">
        <v>1388</v>
      </c>
      <c r="AO15692" s="226" t="s">
        <v>43133</v>
      </c>
      <c r="AP15692" s="227">
        <v>72021.789999999994</v>
      </c>
      <c r="AR15692" s="207" t="s">
        <v>29463</v>
      </c>
      <c r="AS15692" s="208">
        <v>19026</v>
      </c>
      <c r="AT15692" s="93"/>
      <c r="AU15692" s="93"/>
      <c r="AV15692" s="93"/>
    </row>
    <row r="15693" spans="35:48" x14ac:dyDescent="0.55000000000000004">
      <c r="AI15693" s="278" t="s">
        <v>34163</v>
      </c>
      <c r="AJ15693" s="279">
        <v>331291</v>
      </c>
      <c r="AL15693" s="248" t="s">
        <v>14866</v>
      </c>
      <c r="AM15693" s="249">
        <v>45039.56</v>
      </c>
      <c r="AO15693" s="226" t="s">
        <v>35855</v>
      </c>
      <c r="AP15693" s="227">
        <v>198549.91</v>
      </c>
      <c r="AR15693" s="207" t="s">
        <v>29464</v>
      </c>
      <c r="AS15693" s="208">
        <v>14749</v>
      </c>
      <c r="AT15693" s="93"/>
      <c r="AU15693" s="93"/>
      <c r="AV15693" s="93"/>
    </row>
    <row r="15694" spans="35:48" x14ac:dyDescent="0.55000000000000004">
      <c r="AI15694" s="278" t="s">
        <v>27904</v>
      </c>
      <c r="AJ15694" s="279">
        <v>363022.52</v>
      </c>
      <c r="AL15694" s="248" t="s">
        <v>14867</v>
      </c>
      <c r="AM15694" s="249">
        <v>116655.47</v>
      </c>
      <c r="AO15694" s="226" t="s">
        <v>35856</v>
      </c>
      <c r="AP15694" s="227">
        <v>11425</v>
      </c>
      <c r="AR15694" s="207" t="s">
        <v>29465</v>
      </c>
      <c r="AS15694" s="208">
        <v>126.94</v>
      </c>
      <c r="AT15694" s="93"/>
      <c r="AU15694" s="93"/>
      <c r="AV15694" s="93"/>
    </row>
    <row r="15695" spans="35:48" x14ac:dyDescent="0.55000000000000004">
      <c r="AI15695" s="278" t="s">
        <v>27905</v>
      </c>
      <c r="AJ15695" s="279">
        <v>132543.14000000001</v>
      </c>
      <c r="AL15695" s="248" t="s">
        <v>14869</v>
      </c>
      <c r="AM15695" s="249">
        <v>25388.22</v>
      </c>
      <c r="AO15695" s="226" t="s">
        <v>34335</v>
      </c>
      <c r="AP15695" s="227">
        <v>980.68</v>
      </c>
      <c r="AR15695" s="207" t="s">
        <v>29466</v>
      </c>
      <c r="AS15695" s="208">
        <v>2323.86</v>
      </c>
      <c r="AT15695" s="93"/>
      <c r="AU15695" s="93"/>
      <c r="AV15695" s="93"/>
    </row>
    <row r="15696" spans="35:48" x14ac:dyDescent="0.55000000000000004">
      <c r="AI15696" s="278" t="s">
        <v>27907</v>
      </c>
      <c r="AJ15696" s="279">
        <v>103702.28</v>
      </c>
      <c r="AL15696" s="248" t="s">
        <v>34444</v>
      </c>
      <c r="AM15696" s="249">
        <v>18611.41</v>
      </c>
      <c r="AO15696" s="226" t="s">
        <v>35857</v>
      </c>
      <c r="AP15696" s="227">
        <v>143.36000000000001</v>
      </c>
      <c r="AR15696" s="207" t="s">
        <v>29467</v>
      </c>
      <c r="AS15696" s="208">
        <v>9.1999999999999993</v>
      </c>
      <c r="AT15696" s="93"/>
      <c r="AU15696" s="93"/>
      <c r="AV15696" s="93"/>
    </row>
    <row r="15697" spans="35:48" x14ac:dyDescent="0.55000000000000004">
      <c r="AI15697" s="278" t="s">
        <v>27908</v>
      </c>
      <c r="AJ15697" s="279">
        <v>38937</v>
      </c>
      <c r="AL15697" s="248" t="s">
        <v>34445</v>
      </c>
      <c r="AM15697" s="249">
        <v>11554.54</v>
      </c>
      <c r="AO15697" s="226" t="s">
        <v>45890</v>
      </c>
      <c r="AP15697" s="227">
        <v>8376</v>
      </c>
      <c r="AR15697" s="207" t="s">
        <v>29468</v>
      </c>
      <c r="AS15697" s="208">
        <v>1520.79</v>
      </c>
      <c r="AT15697" s="93"/>
      <c r="AU15697" s="93"/>
      <c r="AV15697" s="93"/>
    </row>
    <row r="15698" spans="35:48" x14ac:dyDescent="0.55000000000000004">
      <c r="AI15698" s="278" t="s">
        <v>27909</v>
      </c>
      <c r="AJ15698" s="279">
        <v>67644</v>
      </c>
      <c r="AL15698" s="248" t="s">
        <v>14870</v>
      </c>
      <c r="AM15698" s="249">
        <v>2367.64</v>
      </c>
      <c r="AO15698" s="226" t="s">
        <v>30319</v>
      </c>
      <c r="AP15698" s="227">
        <v>80146.25</v>
      </c>
      <c r="AR15698" s="207" t="s">
        <v>29469</v>
      </c>
      <c r="AS15698" s="208">
        <v>2000</v>
      </c>
      <c r="AT15698" s="93"/>
      <c r="AU15698" s="93"/>
      <c r="AV15698" s="93"/>
    </row>
    <row r="15699" spans="35:48" x14ac:dyDescent="0.55000000000000004">
      <c r="AI15699" s="278" t="s">
        <v>34164</v>
      </c>
      <c r="AJ15699" s="279">
        <v>29450.400000000001</v>
      </c>
      <c r="AL15699" s="248" t="s">
        <v>14949</v>
      </c>
      <c r="AM15699" s="249">
        <v>565587.71</v>
      </c>
      <c r="AO15699" s="226" t="s">
        <v>30320</v>
      </c>
      <c r="AP15699" s="227">
        <v>296458.06</v>
      </c>
      <c r="AR15699" s="207" t="s">
        <v>29470</v>
      </c>
      <c r="AS15699" s="208">
        <v>7180.64</v>
      </c>
      <c r="AT15699" s="93"/>
      <c r="AU15699" s="93"/>
      <c r="AV15699" s="93"/>
    </row>
    <row r="15700" spans="35:48" x14ac:dyDescent="0.55000000000000004">
      <c r="AI15700" s="278" t="s">
        <v>27910</v>
      </c>
      <c r="AJ15700" s="279">
        <v>17823.59</v>
      </c>
      <c r="AL15700" s="248" t="s">
        <v>14950</v>
      </c>
      <c r="AM15700" s="249">
        <v>109090.72</v>
      </c>
      <c r="AO15700" s="226" t="s">
        <v>39620</v>
      </c>
      <c r="AP15700" s="227">
        <v>22920.3</v>
      </c>
      <c r="AR15700" s="207" t="s">
        <v>29471</v>
      </c>
      <c r="AS15700" s="208">
        <v>25500</v>
      </c>
      <c r="AT15700" s="93"/>
      <c r="AU15700" s="93"/>
      <c r="AV15700" s="93"/>
    </row>
    <row r="15701" spans="35:48" x14ac:dyDescent="0.55000000000000004">
      <c r="AI15701" s="278" t="s">
        <v>49419</v>
      </c>
      <c r="AJ15701" s="279">
        <v>3442.5</v>
      </c>
      <c r="AL15701" s="248" t="s">
        <v>14951</v>
      </c>
      <c r="AM15701" s="249">
        <v>121330</v>
      </c>
      <c r="AO15701" s="226" t="s">
        <v>30321</v>
      </c>
      <c r="AP15701" s="227">
        <v>91852.02</v>
      </c>
      <c r="AR15701" s="207" t="s">
        <v>29472</v>
      </c>
      <c r="AS15701" s="208">
        <v>8913</v>
      </c>
      <c r="AT15701" s="93"/>
      <c r="AU15701" s="93"/>
      <c r="AV15701" s="93"/>
    </row>
    <row r="15702" spans="35:48" x14ac:dyDescent="0.55000000000000004">
      <c r="AI15702" s="278" t="s">
        <v>27913</v>
      </c>
      <c r="AJ15702" s="279">
        <v>4981.7</v>
      </c>
      <c r="AL15702" s="248" t="s">
        <v>14952</v>
      </c>
      <c r="AM15702" s="249">
        <v>273582.45</v>
      </c>
      <c r="AO15702" s="226" t="s">
        <v>39621</v>
      </c>
      <c r="AP15702" s="227">
        <v>10641.92</v>
      </c>
      <c r="AR15702" s="207" t="s">
        <v>29473</v>
      </c>
      <c r="AS15702" s="208">
        <v>5446</v>
      </c>
      <c r="AT15702" s="93"/>
      <c r="AU15702" s="93"/>
      <c r="AV15702" s="93"/>
    </row>
    <row r="15703" spans="35:48" x14ac:dyDescent="0.55000000000000004">
      <c r="AI15703" s="278" t="s">
        <v>27914</v>
      </c>
      <c r="AJ15703" s="279">
        <v>125767.06</v>
      </c>
      <c r="AL15703" s="248" t="s">
        <v>14954</v>
      </c>
      <c r="AM15703" s="249">
        <v>23760</v>
      </c>
      <c r="AO15703" s="226" t="s">
        <v>35858</v>
      </c>
      <c r="AP15703" s="227">
        <v>160.38999999999999</v>
      </c>
      <c r="AR15703" s="207" t="s">
        <v>29474</v>
      </c>
      <c r="AS15703" s="208">
        <v>18164.28</v>
      </c>
      <c r="AT15703" s="93"/>
      <c r="AU15703" s="93"/>
      <c r="AV15703" s="93"/>
    </row>
    <row r="15704" spans="35:48" x14ac:dyDescent="0.55000000000000004">
      <c r="AI15704" s="278" t="s">
        <v>39506</v>
      </c>
      <c r="AJ15704" s="279">
        <v>9750</v>
      </c>
      <c r="AL15704" s="248" t="s">
        <v>14955</v>
      </c>
      <c r="AM15704" s="249">
        <v>225786.35</v>
      </c>
      <c r="AO15704" s="226" t="s">
        <v>40708</v>
      </c>
      <c r="AP15704" s="227">
        <v>1465.14</v>
      </c>
      <c r="AR15704" s="207" t="s">
        <v>29475</v>
      </c>
      <c r="AS15704" s="208">
        <v>1504.68</v>
      </c>
      <c r="AT15704" s="93"/>
      <c r="AU15704" s="93"/>
      <c r="AV15704" s="93"/>
    </row>
    <row r="15705" spans="35:48" x14ac:dyDescent="0.55000000000000004">
      <c r="AI15705" s="278" t="s">
        <v>35694</v>
      </c>
      <c r="AJ15705" s="279">
        <v>44916.03</v>
      </c>
      <c r="AL15705" s="248" t="s">
        <v>57985</v>
      </c>
      <c r="AM15705" s="249">
        <v>233155.29</v>
      </c>
      <c r="AO15705" s="226" t="s">
        <v>39622</v>
      </c>
      <c r="AP15705" s="227">
        <v>267419.37</v>
      </c>
      <c r="AR15705" s="207" t="s">
        <v>29476</v>
      </c>
      <c r="AS15705" s="208">
        <v>9075.1200000000008</v>
      </c>
      <c r="AT15705" s="93"/>
      <c r="AU15705" s="93"/>
      <c r="AV15705" s="93"/>
    </row>
    <row r="15706" spans="35:48" x14ac:dyDescent="0.55000000000000004">
      <c r="AI15706" s="278" t="s">
        <v>56861</v>
      </c>
      <c r="AJ15706" s="279">
        <v>2448.3000000000002</v>
      </c>
      <c r="AL15706" s="248" t="s">
        <v>14956</v>
      </c>
      <c r="AM15706" s="249">
        <v>337319.37</v>
      </c>
      <c r="AO15706" s="226" t="s">
        <v>43134</v>
      </c>
      <c r="AP15706" s="227">
        <v>-5178.9799999999996</v>
      </c>
      <c r="AR15706" s="207" t="s">
        <v>29477</v>
      </c>
      <c r="AS15706" s="208">
        <v>751.76</v>
      </c>
      <c r="AT15706" s="93"/>
      <c r="AU15706" s="93"/>
      <c r="AV15706" s="93"/>
    </row>
    <row r="15707" spans="35:48" x14ac:dyDescent="0.55000000000000004">
      <c r="AI15707" s="278" t="s">
        <v>70157</v>
      </c>
      <c r="AJ15707" s="279">
        <v>9530.08</v>
      </c>
      <c r="AL15707" s="248" t="s">
        <v>59294</v>
      </c>
      <c r="AM15707" s="249">
        <v>1078.79</v>
      </c>
      <c r="AO15707" s="226" t="s">
        <v>50566</v>
      </c>
      <c r="AP15707" s="227">
        <v>9327.5</v>
      </c>
      <c r="AR15707" s="207" t="s">
        <v>29478</v>
      </c>
      <c r="AS15707" s="208">
        <v>28923.52</v>
      </c>
      <c r="AT15707" s="93"/>
      <c r="AU15707" s="93"/>
      <c r="AV15707" s="93"/>
    </row>
    <row r="15708" spans="35:48" x14ac:dyDescent="0.55000000000000004">
      <c r="AI15708" s="278" t="s">
        <v>65197</v>
      </c>
      <c r="AJ15708" s="279">
        <v>1650</v>
      </c>
      <c r="AL15708" s="248" t="s">
        <v>14957</v>
      </c>
      <c r="AM15708" s="249">
        <v>79369</v>
      </c>
      <c r="AO15708" s="226" t="s">
        <v>43135</v>
      </c>
      <c r="AP15708" s="227">
        <v>27466.25</v>
      </c>
      <c r="AR15708" s="207" t="s">
        <v>29479</v>
      </c>
      <c r="AS15708" s="208">
        <v>43664.28</v>
      </c>
      <c r="AT15708" s="93"/>
      <c r="AU15708" s="93"/>
      <c r="AV15708" s="93"/>
    </row>
    <row r="15709" spans="35:48" x14ac:dyDescent="0.55000000000000004">
      <c r="AI15709" s="278" t="s">
        <v>27918</v>
      </c>
      <c r="AJ15709" s="279">
        <v>3979</v>
      </c>
      <c r="AL15709" s="248" t="s">
        <v>14958</v>
      </c>
      <c r="AM15709" s="249">
        <v>5818.75</v>
      </c>
      <c r="AO15709" s="226" t="s">
        <v>43136</v>
      </c>
      <c r="AP15709" s="227">
        <v>2101.1</v>
      </c>
      <c r="AR15709" s="207" t="s">
        <v>29480</v>
      </c>
      <c r="AS15709" s="208">
        <v>2256.44</v>
      </c>
      <c r="AT15709" s="93"/>
      <c r="AU15709" s="93"/>
      <c r="AV15709" s="93"/>
    </row>
    <row r="15710" spans="35:48" x14ac:dyDescent="0.55000000000000004">
      <c r="AI15710" s="278" t="s">
        <v>27919</v>
      </c>
      <c r="AJ15710" s="279">
        <v>2100</v>
      </c>
      <c r="AL15710" s="248" t="s">
        <v>40713</v>
      </c>
      <c r="AM15710" s="249">
        <v>1825.43</v>
      </c>
      <c r="AO15710" s="226" t="s">
        <v>43137</v>
      </c>
      <c r="AP15710" s="227">
        <v>5776.66</v>
      </c>
      <c r="AR15710" s="207" t="s">
        <v>29481</v>
      </c>
      <c r="AS15710" s="208">
        <v>8913</v>
      </c>
      <c r="AT15710" s="93"/>
      <c r="AU15710" s="93"/>
      <c r="AV15710" s="93"/>
    </row>
    <row r="15711" spans="35:48" x14ac:dyDescent="0.55000000000000004">
      <c r="AI15711" s="278" t="s">
        <v>27921</v>
      </c>
      <c r="AJ15711" s="279">
        <v>103625.42</v>
      </c>
      <c r="AL15711" s="248" t="s">
        <v>14959</v>
      </c>
      <c r="AM15711" s="249">
        <v>19632</v>
      </c>
      <c r="AO15711" s="226" t="s">
        <v>54133</v>
      </c>
      <c r="AP15711" s="227">
        <v>1789</v>
      </c>
      <c r="AR15711" s="207" t="s">
        <v>29482</v>
      </c>
      <c r="AS15711" s="208">
        <v>4901</v>
      </c>
      <c r="AT15711" s="93"/>
      <c r="AU15711" s="93"/>
      <c r="AV15711" s="93"/>
    </row>
    <row r="15712" spans="35:48" x14ac:dyDescent="0.55000000000000004">
      <c r="AI15712" s="278" t="s">
        <v>27922</v>
      </c>
      <c r="AJ15712" s="279">
        <v>355.27</v>
      </c>
      <c r="AL15712" s="248" t="s">
        <v>14960</v>
      </c>
      <c r="AM15712" s="249">
        <v>7063.09</v>
      </c>
      <c r="AO15712" s="226" t="s">
        <v>54134</v>
      </c>
      <c r="AP15712" s="227">
        <v>136.86000000000001</v>
      </c>
      <c r="AR15712" s="207" t="s">
        <v>29483</v>
      </c>
      <c r="AS15712" s="208">
        <v>12463.24</v>
      </c>
      <c r="AT15712" s="93"/>
      <c r="AU15712" s="93"/>
      <c r="AV15712" s="93"/>
    </row>
    <row r="15713" spans="35:48" x14ac:dyDescent="0.55000000000000004">
      <c r="AI15713" s="278" t="s">
        <v>27923</v>
      </c>
      <c r="AJ15713" s="279">
        <v>210992.66</v>
      </c>
      <c r="AL15713" s="248" t="s">
        <v>43143</v>
      </c>
      <c r="AM15713" s="249">
        <v>63621.51</v>
      </c>
      <c r="AO15713" s="226" t="s">
        <v>54135</v>
      </c>
      <c r="AP15713" s="227">
        <v>215.57</v>
      </c>
      <c r="AR15713" s="207" t="s">
        <v>29484</v>
      </c>
      <c r="AS15713" s="208">
        <v>28119.73</v>
      </c>
      <c r="AT15713" s="93"/>
      <c r="AU15713" s="93"/>
      <c r="AV15713" s="93"/>
    </row>
    <row r="15714" spans="35:48" x14ac:dyDescent="0.55000000000000004">
      <c r="AI15714" s="278" t="s">
        <v>27924</v>
      </c>
      <c r="AJ15714" s="279">
        <v>660167.89</v>
      </c>
      <c r="AL15714" s="248" t="s">
        <v>43144</v>
      </c>
      <c r="AM15714" s="249">
        <v>4377</v>
      </c>
      <c r="AO15714" s="226" t="s">
        <v>54136</v>
      </c>
      <c r="AP15714" s="227">
        <v>1227</v>
      </c>
      <c r="AR15714" s="207" t="s">
        <v>29485</v>
      </c>
      <c r="AS15714" s="208">
        <v>17072.86</v>
      </c>
      <c r="AT15714" s="93"/>
      <c r="AU15714" s="93"/>
      <c r="AV15714" s="93"/>
    </row>
    <row r="15715" spans="35:48" x14ac:dyDescent="0.55000000000000004">
      <c r="AI15715" s="278" t="s">
        <v>27925</v>
      </c>
      <c r="AJ15715" s="279">
        <v>393612.92</v>
      </c>
      <c r="AL15715" s="248" t="s">
        <v>47433</v>
      </c>
      <c r="AM15715" s="249">
        <v>2089.33</v>
      </c>
      <c r="AO15715" s="226" t="s">
        <v>54137</v>
      </c>
      <c r="AP15715" s="227">
        <v>180.66</v>
      </c>
      <c r="AR15715" s="207" t="s">
        <v>29486</v>
      </c>
      <c r="AS15715" s="208">
        <v>9.1999999999999993</v>
      </c>
      <c r="AT15715" s="93"/>
      <c r="AU15715" s="93"/>
      <c r="AV15715" s="93"/>
    </row>
    <row r="15716" spans="35:48" x14ac:dyDescent="0.55000000000000004">
      <c r="AI15716" s="278" t="s">
        <v>27926</v>
      </c>
      <c r="AJ15716" s="279">
        <v>61543.25</v>
      </c>
      <c r="AL15716" s="248" t="s">
        <v>14961</v>
      </c>
      <c r="AM15716" s="249">
        <v>15559.9</v>
      </c>
      <c r="AO15716" s="226" t="s">
        <v>54138</v>
      </c>
      <c r="AP15716" s="227">
        <v>3127.77</v>
      </c>
      <c r="AR15716" s="207" t="s">
        <v>29487</v>
      </c>
      <c r="AS15716" s="208">
        <v>12537.5</v>
      </c>
      <c r="AT15716" s="93"/>
      <c r="AU15716" s="93"/>
      <c r="AV15716" s="93"/>
    </row>
    <row r="15717" spans="35:48" x14ac:dyDescent="0.55000000000000004">
      <c r="AI15717" s="278" t="s">
        <v>27927</v>
      </c>
      <c r="AJ15717" s="279">
        <v>41258.07</v>
      </c>
      <c r="AL15717" s="248" t="s">
        <v>60871</v>
      </c>
      <c r="AM15717" s="249">
        <v>9353.73</v>
      </c>
      <c r="AO15717" s="226" t="s">
        <v>54139</v>
      </c>
      <c r="AP15717" s="227">
        <v>3720</v>
      </c>
      <c r="AR15717" s="207" t="s">
        <v>29488</v>
      </c>
      <c r="AS15717" s="208">
        <v>907.79</v>
      </c>
      <c r="AT15717" s="93"/>
      <c r="AU15717" s="93"/>
      <c r="AV15717" s="93"/>
    </row>
    <row r="15718" spans="35:48" x14ac:dyDescent="0.55000000000000004">
      <c r="AI15718" s="278" t="s">
        <v>32782</v>
      </c>
      <c r="AJ15718" s="279">
        <v>30325.37</v>
      </c>
      <c r="AL15718" s="248" t="s">
        <v>14962</v>
      </c>
      <c r="AM15718" s="249">
        <v>300</v>
      </c>
      <c r="AO15718" s="226" t="s">
        <v>54140</v>
      </c>
      <c r="AP15718" s="227">
        <v>284.57</v>
      </c>
      <c r="AR15718" s="207" t="s">
        <v>29489</v>
      </c>
      <c r="AS15718" s="208">
        <v>202.46</v>
      </c>
      <c r="AT15718" s="93"/>
      <c r="AU15718" s="93"/>
      <c r="AV15718" s="93"/>
    </row>
    <row r="15719" spans="35:48" x14ac:dyDescent="0.55000000000000004">
      <c r="AI15719" s="278" t="s">
        <v>34165</v>
      </c>
      <c r="AJ15719" s="279">
        <v>593.69000000000005</v>
      </c>
      <c r="AL15719" s="248" t="s">
        <v>14964</v>
      </c>
      <c r="AM15719" s="249">
        <v>17764.11</v>
      </c>
      <c r="AO15719" s="226" t="s">
        <v>54141</v>
      </c>
      <c r="AP15719" s="227">
        <v>896.52</v>
      </c>
      <c r="AR15719" s="207" t="s">
        <v>29490</v>
      </c>
      <c r="AS15719" s="208">
        <v>6206.25</v>
      </c>
      <c r="AT15719" s="93"/>
      <c r="AU15719" s="93"/>
      <c r="AV15719" s="93"/>
    </row>
    <row r="15720" spans="35:48" x14ac:dyDescent="0.55000000000000004">
      <c r="AI15720" s="278" t="s">
        <v>70963</v>
      </c>
      <c r="AJ15720" s="279">
        <v>19000</v>
      </c>
      <c r="AL15720" s="248" t="s">
        <v>14965</v>
      </c>
      <c r="AM15720" s="249">
        <v>7039.64</v>
      </c>
      <c r="AO15720" s="226" t="s">
        <v>54142</v>
      </c>
      <c r="AP15720" s="227">
        <v>136.30000000000001</v>
      </c>
      <c r="AR15720" s="207" t="s">
        <v>29491</v>
      </c>
      <c r="AS15720" s="208">
        <v>67595</v>
      </c>
      <c r="AT15720" s="93"/>
      <c r="AU15720" s="93"/>
      <c r="AV15720" s="93"/>
    </row>
    <row r="15721" spans="35:48" x14ac:dyDescent="0.55000000000000004">
      <c r="AI15721" s="278" t="s">
        <v>58101</v>
      </c>
      <c r="AJ15721" s="279">
        <v>439</v>
      </c>
      <c r="AL15721" s="248" t="s">
        <v>12975</v>
      </c>
      <c r="AM15721" s="249">
        <v>153286.37</v>
      </c>
      <c r="AO15721" s="226" t="s">
        <v>47383</v>
      </c>
      <c r="AP15721" s="227">
        <v>1316.38</v>
      </c>
      <c r="AR15721" s="207" t="s">
        <v>29492</v>
      </c>
      <c r="AS15721" s="208">
        <v>2112</v>
      </c>
      <c r="AT15721" s="93"/>
      <c r="AU15721" s="93"/>
      <c r="AV15721" s="93"/>
    </row>
    <row r="15722" spans="35:48" x14ac:dyDescent="0.55000000000000004">
      <c r="AI15722" s="278" t="s">
        <v>27931</v>
      </c>
      <c r="AJ15722" s="279">
        <v>514308.14</v>
      </c>
      <c r="AL15722" s="248" t="s">
        <v>12976</v>
      </c>
      <c r="AM15722" s="249">
        <v>453233.61</v>
      </c>
      <c r="AO15722" s="226" t="s">
        <v>35859</v>
      </c>
      <c r="AP15722" s="227">
        <v>41803.449999999997</v>
      </c>
      <c r="AR15722" s="207" t="s">
        <v>29493</v>
      </c>
      <c r="AS15722" s="208">
        <v>13608</v>
      </c>
      <c r="AT15722" s="93"/>
      <c r="AU15722" s="93"/>
      <c r="AV15722" s="93"/>
    </row>
    <row r="15723" spans="35:48" x14ac:dyDescent="0.55000000000000004">
      <c r="AI15723" s="278" t="s">
        <v>27932</v>
      </c>
      <c r="AJ15723" s="279">
        <v>312113.09999999998</v>
      </c>
      <c r="AL15723" s="248" t="s">
        <v>12977</v>
      </c>
      <c r="AM15723" s="249">
        <v>279109.69</v>
      </c>
      <c r="AO15723" s="226" t="s">
        <v>54143</v>
      </c>
      <c r="AP15723" s="227">
        <v>18538.419999999998</v>
      </c>
      <c r="AR15723" s="207" t="s">
        <v>29494</v>
      </c>
      <c r="AS15723" s="208">
        <v>2000</v>
      </c>
      <c r="AT15723" s="93"/>
      <c r="AU15723" s="93"/>
      <c r="AV15723" s="93"/>
    </row>
    <row r="15724" spans="35:48" x14ac:dyDescent="0.55000000000000004">
      <c r="AI15724" s="278" t="s">
        <v>27933</v>
      </c>
      <c r="AJ15724" s="279">
        <v>289761.44</v>
      </c>
      <c r="AL15724" s="248" t="s">
        <v>54196</v>
      </c>
      <c r="AM15724" s="249">
        <v>32129.55</v>
      </c>
      <c r="AO15724" s="226" t="s">
        <v>43138</v>
      </c>
      <c r="AP15724" s="227">
        <v>447916.37</v>
      </c>
      <c r="AR15724" s="207" t="s">
        <v>29495</v>
      </c>
      <c r="AS15724" s="208">
        <v>5978.71</v>
      </c>
      <c r="AT15724" s="93"/>
      <c r="AU15724" s="93"/>
      <c r="AV15724" s="93"/>
    </row>
    <row r="15725" spans="35:48" x14ac:dyDescent="0.55000000000000004">
      <c r="AI15725" s="278" t="s">
        <v>27935</v>
      </c>
      <c r="AJ15725" s="279">
        <v>12571.35</v>
      </c>
      <c r="AL15725" s="248" t="s">
        <v>14966</v>
      </c>
      <c r="AM15725" s="249">
        <v>88592.19</v>
      </c>
      <c r="AO15725" s="226" t="s">
        <v>54144</v>
      </c>
      <c r="AP15725" s="227">
        <v>2383.6999999999998</v>
      </c>
      <c r="AR15725" s="207" t="s">
        <v>29496</v>
      </c>
      <c r="AS15725" s="208">
        <v>5000</v>
      </c>
      <c r="AT15725" s="93"/>
      <c r="AU15725" s="93"/>
      <c r="AV15725" s="93"/>
    </row>
    <row r="15726" spans="35:48" x14ac:dyDescent="0.55000000000000004">
      <c r="AI15726" s="278" t="s">
        <v>35695</v>
      </c>
      <c r="AJ15726" s="279">
        <v>2876.15</v>
      </c>
      <c r="AL15726" s="248" t="s">
        <v>14967</v>
      </c>
      <c r="AM15726" s="249">
        <v>16920.04</v>
      </c>
      <c r="AO15726" s="226" t="s">
        <v>54145</v>
      </c>
      <c r="AP15726" s="227">
        <v>268448.95</v>
      </c>
      <c r="AR15726" s="207" t="s">
        <v>29497</v>
      </c>
      <c r="AS15726" s="208">
        <v>379</v>
      </c>
      <c r="AT15726" s="93"/>
      <c r="AU15726" s="93"/>
      <c r="AV15726" s="93"/>
    </row>
    <row r="15727" spans="35:48" x14ac:dyDescent="0.55000000000000004">
      <c r="AI15727" s="278" t="s">
        <v>35696</v>
      </c>
      <c r="AJ15727" s="279">
        <v>9007.3799999999992</v>
      </c>
      <c r="AL15727" s="248" t="s">
        <v>57986</v>
      </c>
      <c r="AM15727" s="249">
        <v>85.6</v>
      </c>
      <c r="AO15727" s="226" t="s">
        <v>35860</v>
      </c>
      <c r="AP15727" s="227">
        <v>59465.57</v>
      </c>
      <c r="AR15727" s="207" t="s">
        <v>29498</v>
      </c>
      <c r="AS15727" s="208">
        <v>75.2</v>
      </c>
      <c r="AT15727" s="93"/>
      <c r="AU15727" s="93"/>
      <c r="AV15727" s="93"/>
    </row>
    <row r="15728" spans="35:48" x14ac:dyDescent="0.55000000000000004">
      <c r="AI15728" s="278" t="s">
        <v>27940</v>
      </c>
      <c r="AJ15728" s="279">
        <v>21400</v>
      </c>
      <c r="AL15728" s="248" t="s">
        <v>58736</v>
      </c>
      <c r="AM15728" s="249">
        <v>30121.97</v>
      </c>
      <c r="AO15728" s="226" t="s">
        <v>35861</v>
      </c>
      <c r="AP15728" s="227">
        <v>72527.34</v>
      </c>
      <c r="AR15728" s="207" t="s">
        <v>29499</v>
      </c>
      <c r="AS15728" s="208">
        <v>16.8</v>
      </c>
      <c r="AT15728" s="93"/>
      <c r="AU15728" s="93"/>
      <c r="AV15728" s="93"/>
    </row>
    <row r="15729" spans="35:48" x14ac:dyDescent="0.55000000000000004">
      <c r="AI15729" s="278" t="s">
        <v>58102</v>
      </c>
      <c r="AJ15729" s="279">
        <v>-4884.8599999999997</v>
      </c>
      <c r="AL15729" s="248" t="s">
        <v>14969</v>
      </c>
      <c r="AM15729" s="249">
        <v>2130.46</v>
      </c>
      <c r="AO15729" s="226" t="s">
        <v>35862</v>
      </c>
      <c r="AP15729" s="227">
        <v>5975</v>
      </c>
      <c r="AR15729" s="207" t="s">
        <v>29500</v>
      </c>
      <c r="AS15729" s="208">
        <v>20893.37</v>
      </c>
      <c r="AT15729" s="93"/>
      <c r="AU15729" s="93"/>
      <c r="AV15729" s="93"/>
    </row>
    <row r="15730" spans="35:48" x14ac:dyDescent="0.55000000000000004">
      <c r="AI15730" s="278" t="s">
        <v>55660</v>
      </c>
      <c r="AJ15730" s="279">
        <v>948282.95</v>
      </c>
      <c r="AL15730" s="248" t="s">
        <v>58737</v>
      </c>
      <c r="AM15730" s="249">
        <v>142.4</v>
      </c>
      <c r="AO15730" s="226" t="s">
        <v>40709</v>
      </c>
      <c r="AP15730" s="227">
        <v>48400</v>
      </c>
      <c r="AR15730" s="207" t="s">
        <v>29501</v>
      </c>
      <c r="AS15730" s="208">
        <v>294.94</v>
      </c>
      <c r="AT15730" s="93"/>
      <c r="AU15730" s="93"/>
      <c r="AV15730" s="93"/>
    </row>
    <row r="15731" spans="35:48" x14ac:dyDescent="0.55000000000000004">
      <c r="AI15731" s="278" t="s">
        <v>47604</v>
      </c>
      <c r="AJ15731" s="279">
        <v>27883.77</v>
      </c>
      <c r="AL15731" s="248" t="s">
        <v>38821</v>
      </c>
      <c r="AM15731" s="249">
        <v>1426.4</v>
      </c>
      <c r="AO15731" s="226" t="s">
        <v>36886</v>
      </c>
      <c r="AP15731" s="227">
        <v>37658.69</v>
      </c>
      <c r="AR15731" s="207" t="s">
        <v>29502</v>
      </c>
      <c r="AS15731" s="208">
        <v>4676</v>
      </c>
      <c r="AT15731" s="93"/>
      <c r="AU15731" s="93"/>
      <c r="AV15731" s="93"/>
    </row>
    <row r="15732" spans="35:48" x14ac:dyDescent="0.55000000000000004">
      <c r="AI15732" s="278" t="s">
        <v>27941</v>
      </c>
      <c r="AJ15732" s="279">
        <v>82763.429999999993</v>
      </c>
      <c r="AL15732" s="248" t="s">
        <v>59295</v>
      </c>
      <c r="AM15732" s="249">
        <v>2850</v>
      </c>
      <c r="AO15732" s="226" t="s">
        <v>47384</v>
      </c>
      <c r="AP15732" s="227">
        <v>49133.120000000003</v>
      </c>
      <c r="AR15732" s="207" t="s">
        <v>29503</v>
      </c>
      <c r="AS15732" s="208">
        <v>3994.8</v>
      </c>
      <c r="AT15732" s="93"/>
      <c r="AU15732" s="93"/>
      <c r="AV15732" s="93"/>
    </row>
    <row r="15733" spans="35:48" x14ac:dyDescent="0.55000000000000004">
      <c r="AI15733" s="278" t="s">
        <v>27992</v>
      </c>
      <c r="AJ15733" s="279">
        <v>117975.36</v>
      </c>
      <c r="AL15733" s="248" t="s">
        <v>14970</v>
      </c>
      <c r="AM15733" s="249">
        <v>84522.68</v>
      </c>
      <c r="AO15733" s="226" t="s">
        <v>35863</v>
      </c>
      <c r="AP15733" s="227">
        <v>4653.08</v>
      </c>
      <c r="AR15733" s="207" t="s">
        <v>29504</v>
      </c>
      <c r="AS15733" s="208">
        <v>589.88</v>
      </c>
      <c r="AT15733" s="93"/>
      <c r="AU15733" s="93"/>
      <c r="AV15733" s="93"/>
    </row>
    <row r="15734" spans="35:48" x14ac:dyDescent="0.55000000000000004">
      <c r="AI15734" s="278" t="s">
        <v>54565</v>
      </c>
      <c r="AJ15734" s="279">
        <v>19412.939999999999</v>
      </c>
      <c r="AL15734" s="248" t="s">
        <v>57987</v>
      </c>
      <c r="AM15734" s="249">
        <v>647135.18999999994</v>
      </c>
      <c r="AO15734" s="226" t="s">
        <v>48384</v>
      </c>
      <c r="AP15734" s="227">
        <v>13337.26</v>
      </c>
      <c r="AR15734" s="207" t="s">
        <v>29505</v>
      </c>
      <c r="AS15734" s="208">
        <v>12537.5</v>
      </c>
      <c r="AT15734" s="93"/>
      <c r="AU15734" s="93"/>
      <c r="AV15734" s="93"/>
    </row>
    <row r="15735" spans="35:48" x14ac:dyDescent="0.55000000000000004">
      <c r="AI15735" s="278" t="s">
        <v>46175</v>
      </c>
      <c r="AJ15735" s="279">
        <v>264</v>
      </c>
      <c r="AL15735" s="248" t="s">
        <v>14971</v>
      </c>
      <c r="AM15735" s="249">
        <v>19707.259999999998</v>
      </c>
      <c r="AO15735" s="226" t="s">
        <v>40710</v>
      </c>
      <c r="AP15735" s="227">
        <v>748926</v>
      </c>
      <c r="AR15735" s="207" t="s">
        <v>29506</v>
      </c>
      <c r="AS15735" s="208">
        <v>5000</v>
      </c>
      <c r="AT15735" s="93"/>
      <c r="AU15735" s="93"/>
      <c r="AV15735" s="93"/>
    </row>
    <row r="15736" spans="35:48" x14ac:dyDescent="0.55000000000000004">
      <c r="AI15736" s="278" t="s">
        <v>27993</v>
      </c>
      <c r="AJ15736" s="279">
        <v>29394.84</v>
      </c>
      <c r="AL15736" s="248" t="s">
        <v>14972</v>
      </c>
      <c r="AM15736" s="249">
        <v>134528.84</v>
      </c>
      <c r="AO15736" s="226" t="s">
        <v>49259</v>
      </c>
      <c r="AP15736" s="227">
        <v>1153.07</v>
      </c>
      <c r="AR15736" s="207" t="s">
        <v>29507</v>
      </c>
      <c r="AS15736" s="208">
        <v>1286.79</v>
      </c>
      <c r="AT15736" s="93"/>
      <c r="AU15736" s="93"/>
      <c r="AV15736" s="93"/>
    </row>
    <row r="15737" spans="35:48" x14ac:dyDescent="0.55000000000000004">
      <c r="AI15737" s="278" t="s">
        <v>35709</v>
      </c>
      <c r="AJ15737" s="279">
        <v>45043.99</v>
      </c>
      <c r="AL15737" s="248" t="s">
        <v>12981</v>
      </c>
      <c r="AM15737" s="249">
        <v>760.86</v>
      </c>
      <c r="AO15737" s="226" t="s">
        <v>54146</v>
      </c>
      <c r="AP15737" s="227">
        <v>59.88</v>
      </c>
      <c r="AR15737" s="207" t="s">
        <v>29508</v>
      </c>
      <c r="AS15737" s="208">
        <v>277.66000000000003</v>
      </c>
      <c r="AT15737" s="93"/>
      <c r="AU15737" s="93"/>
      <c r="AV15737" s="93"/>
    </row>
    <row r="15738" spans="35:48" x14ac:dyDescent="0.55000000000000004">
      <c r="AI15738" s="278" t="s">
        <v>27996</v>
      </c>
      <c r="AJ15738" s="279">
        <v>30523.73</v>
      </c>
      <c r="AL15738" s="248" t="s">
        <v>14973</v>
      </c>
      <c r="AM15738" s="249">
        <v>48150</v>
      </c>
      <c r="AO15738" s="226" t="s">
        <v>54147</v>
      </c>
      <c r="AP15738" s="227">
        <v>1000</v>
      </c>
      <c r="AR15738" s="207" t="s">
        <v>29509</v>
      </c>
      <c r="AS15738" s="208">
        <v>16.8</v>
      </c>
      <c r="AT15738" s="93"/>
      <c r="AU15738" s="93"/>
      <c r="AV15738" s="93"/>
    </row>
    <row r="15739" spans="35:48" x14ac:dyDescent="0.55000000000000004">
      <c r="AI15739" s="278" t="s">
        <v>27997</v>
      </c>
      <c r="AJ15739" s="279">
        <v>113</v>
      </c>
      <c r="AL15739" s="248" t="s">
        <v>14974</v>
      </c>
      <c r="AM15739" s="249">
        <v>619990.12</v>
      </c>
      <c r="AO15739" s="226" t="s">
        <v>47385</v>
      </c>
      <c r="AP15739" s="227">
        <v>1106.32</v>
      </c>
      <c r="AR15739" s="207" t="s">
        <v>29510</v>
      </c>
      <c r="AS15739" s="208">
        <v>3994.8</v>
      </c>
      <c r="AT15739" s="93"/>
      <c r="AU15739" s="93"/>
      <c r="AV15739" s="93"/>
    </row>
    <row r="15740" spans="35:48" x14ac:dyDescent="0.55000000000000004">
      <c r="AI15740" s="278" t="s">
        <v>14259</v>
      </c>
      <c r="AJ15740" s="279">
        <v>1348.46</v>
      </c>
      <c r="AL15740" s="248" t="s">
        <v>59950</v>
      </c>
      <c r="AM15740" s="249">
        <v>-2470.13</v>
      </c>
      <c r="AO15740" s="226" t="s">
        <v>54148</v>
      </c>
      <c r="AP15740" s="227">
        <v>30.77</v>
      </c>
      <c r="AR15740" s="207" t="s">
        <v>29511</v>
      </c>
      <c r="AS15740" s="208">
        <v>30468.959999999999</v>
      </c>
      <c r="AT15740" s="93"/>
      <c r="AU15740" s="93"/>
      <c r="AV15740" s="93"/>
    </row>
    <row r="15741" spans="35:48" x14ac:dyDescent="0.55000000000000004">
      <c r="AI15741" s="278" t="s">
        <v>14260</v>
      </c>
      <c r="AJ15741" s="279">
        <v>17286.48</v>
      </c>
      <c r="AL15741" s="248" t="s">
        <v>15018</v>
      </c>
      <c r="AM15741" s="249">
        <v>2923.26</v>
      </c>
      <c r="AO15741" s="226" t="s">
        <v>49260</v>
      </c>
      <c r="AP15741" s="227">
        <v>36725.33</v>
      </c>
      <c r="AR15741" s="207" t="s">
        <v>29512</v>
      </c>
      <c r="AS15741" s="208">
        <v>2000</v>
      </c>
      <c r="AT15741" s="93"/>
      <c r="AU15741" s="93"/>
      <c r="AV15741" s="93"/>
    </row>
    <row r="15742" spans="35:48" x14ac:dyDescent="0.55000000000000004">
      <c r="AI15742" s="278" t="s">
        <v>14261</v>
      </c>
      <c r="AJ15742" s="279">
        <v>60703.45</v>
      </c>
      <c r="AL15742" s="248" t="s">
        <v>34460</v>
      </c>
      <c r="AM15742" s="249">
        <v>54000</v>
      </c>
      <c r="AO15742" s="226" t="s">
        <v>49261</v>
      </c>
      <c r="AP15742" s="227">
        <v>624.91</v>
      </c>
      <c r="AR15742" s="207" t="s">
        <v>29513</v>
      </c>
      <c r="AS15742" s="208">
        <v>91485.19</v>
      </c>
      <c r="AT15742" s="93"/>
      <c r="AU15742" s="93"/>
      <c r="AV15742" s="93"/>
    </row>
    <row r="15743" spans="35:48" x14ac:dyDescent="0.55000000000000004">
      <c r="AI15743" s="278" t="s">
        <v>28002</v>
      </c>
      <c r="AJ15743" s="279">
        <v>42467.03</v>
      </c>
      <c r="AL15743" s="248" t="s">
        <v>56756</v>
      </c>
      <c r="AM15743" s="249">
        <v>68986.559999999998</v>
      </c>
      <c r="AO15743" s="226" t="s">
        <v>54149</v>
      </c>
      <c r="AP15743" s="227">
        <v>2105.09</v>
      </c>
      <c r="AR15743" s="207" t="s">
        <v>29514</v>
      </c>
      <c r="AS15743" s="208">
        <v>975</v>
      </c>
      <c r="AT15743" s="93"/>
      <c r="AU15743" s="93"/>
      <c r="AV15743" s="93"/>
    </row>
    <row r="15744" spans="35:48" x14ac:dyDescent="0.55000000000000004">
      <c r="AI15744" s="278" t="s">
        <v>28003</v>
      </c>
      <c r="AJ15744" s="279">
        <v>13735.83</v>
      </c>
      <c r="AL15744" s="248" t="s">
        <v>34461</v>
      </c>
      <c r="AM15744" s="249">
        <v>81563.25</v>
      </c>
      <c r="AO15744" s="226" t="s">
        <v>49262</v>
      </c>
      <c r="AP15744" s="227">
        <v>2847.57</v>
      </c>
      <c r="AR15744" s="207" t="s">
        <v>29515</v>
      </c>
      <c r="AS15744" s="208">
        <v>11095</v>
      </c>
      <c r="AT15744" s="93"/>
      <c r="AU15744" s="93"/>
      <c r="AV15744" s="93"/>
    </row>
    <row r="15745" spans="35:48" x14ac:dyDescent="0.55000000000000004">
      <c r="AI15745" s="278" t="s">
        <v>28004</v>
      </c>
      <c r="AJ15745" s="279">
        <v>406.02</v>
      </c>
      <c r="AL15745" s="248" t="s">
        <v>54197</v>
      </c>
      <c r="AM15745" s="249">
        <v>900</v>
      </c>
      <c r="AO15745" s="226" t="s">
        <v>49263</v>
      </c>
      <c r="AP15745" s="227">
        <v>9090.24</v>
      </c>
      <c r="AR15745" s="207" t="s">
        <v>29516</v>
      </c>
      <c r="AS15745" s="208">
        <v>210</v>
      </c>
      <c r="AT15745" s="93"/>
      <c r="AU15745" s="93"/>
      <c r="AV15745" s="93"/>
    </row>
    <row r="15746" spans="35:48" x14ac:dyDescent="0.55000000000000004">
      <c r="AI15746" s="278" t="s">
        <v>28005</v>
      </c>
      <c r="AJ15746" s="279">
        <v>300</v>
      </c>
      <c r="AL15746" s="248" t="s">
        <v>15020</v>
      </c>
      <c r="AM15746" s="249">
        <v>2074</v>
      </c>
      <c r="AO15746" s="226" t="s">
        <v>49264</v>
      </c>
      <c r="AP15746" s="227">
        <v>5453.04</v>
      </c>
      <c r="AR15746" s="207" t="s">
        <v>29517</v>
      </c>
      <c r="AS15746" s="208">
        <v>939.47</v>
      </c>
      <c r="AT15746" s="93"/>
      <c r="AU15746" s="93"/>
      <c r="AV15746" s="93"/>
    </row>
    <row r="15747" spans="35:48" x14ac:dyDescent="0.55000000000000004">
      <c r="AI15747" s="278" t="s">
        <v>28007</v>
      </c>
      <c r="AJ15747" s="279">
        <v>11433.21</v>
      </c>
      <c r="AL15747" s="248" t="s">
        <v>59296</v>
      </c>
      <c r="AM15747" s="249">
        <v>2725</v>
      </c>
      <c r="AO15747" s="226" t="s">
        <v>54150</v>
      </c>
      <c r="AP15747" s="227">
        <v>1580.89</v>
      </c>
      <c r="AR15747" s="207" t="s">
        <v>29518</v>
      </c>
      <c r="AS15747" s="208">
        <v>125.04</v>
      </c>
      <c r="AT15747" s="93"/>
      <c r="AU15747" s="93"/>
      <c r="AV15747" s="93"/>
    </row>
    <row r="15748" spans="35:48" x14ac:dyDescent="0.55000000000000004">
      <c r="AI15748" s="278" t="s">
        <v>54567</v>
      </c>
      <c r="AJ15748" s="279">
        <v>1600</v>
      </c>
      <c r="AL15748" s="248" t="s">
        <v>34462</v>
      </c>
      <c r="AM15748" s="249">
        <v>12000</v>
      </c>
      <c r="AO15748" s="226" t="s">
        <v>49265</v>
      </c>
      <c r="AP15748" s="227">
        <v>12167</v>
      </c>
      <c r="AR15748" s="207" t="s">
        <v>29519</v>
      </c>
      <c r="AS15748" s="208">
        <v>48.15</v>
      </c>
      <c r="AT15748" s="93"/>
      <c r="AU15748" s="93"/>
      <c r="AV15748" s="93"/>
    </row>
    <row r="15749" spans="35:48" x14ac:dyDescent="0.55000000000000004">
      <c r="AI15749" s="278" t="s">
        <v>28008</v>
      </c>
      <c r="AJ15749" s="279">
        <v>8941.48</v>
      </c>
      <c r="AL15749" s="248" t="s">
        <v>43146</v>
      </c>
      <c r="AM15749" s="249">
        <v>540</v>
      </c>
      <c r="AO15749" s="226" t="s">
        <v>49266</v>
      </c>
      <c r="AP15749" s="227">
        <v>843.13</v>
      </c>
      <c r="AR15749" s="207" t="s">
        <v>29520</v>
      </c>
      <c r="AS15749" s="208">
        <v>7182.5</v>
      </c>
      <c r="AT15749" s="93"/>
      <c r="AU15749" s="93"/>
      <c r="AV15749" s="93"/>
    </row>
    <row r="15750" spans="35:48" x14ac:dyDescent="0.55000000000000004">
      <c r="AI15750" s="278" t="s">
        <v>28009</v>
      </c>
      <c r="AJ15750" s="279">
        <v>55906.49</v>
      </c>
      <c r="AL15750" s="248" t="s">
        <v>15024</v>
      </c>
      <c r="AM15750" s="249">
        <v>11888.18</v>
      </c>
      <c r="AO15750" s="226" t="s">
        <v>49267</v>
      </c>
      <c r="AP15750" s="227">
        <v>2932.24</v>
      </c>
      <c r="AR15750" s="207" t="s">
        <v>29521</v>
      </c>
      <c r="AS15750" s="208">
        <v>486.72</v>
      </c>
      <c r="AT15750" s="93"/>
      <c r="AU15750" s="93"/>
      <c r="AV15750" s="93"/>
    </row>
    <row r="15751" spans="35:48" x14ac:dyDescent="0.55000000000000004">
      <c r="AI15751" s="278" t="s">
        <v>54568</v>
      </c>
      <c r="AJ15751" s="279">
        <v>95.61</v>
      </c>
      <c r="AL15751" s="248" t="s">
        <v>50589</v>
      </c>
      <c r="AM15751" s="249">
        <v>12303.69</v>
      </c>
      <c r="AO15751" s="226" t="s">
        <v>49268</v>
      </c>
      <c r="AP15751" s="227">
        <v>1617.3</v>
      </c>
      <c r="AR15751" s="207" t="s">
        <v>29522</v>
      </c>
      <c r="AS15751" s="208">
        <v>5340</v>
      </c>
      <c r="AT15751" s="93"/>
      <c r="AU15751" s="93"/>
      <c r="AV15751" s="93"/>
    </row>
    <row r="15752" spans="35:48" x14ac:dyDescent="0.55000000000000004">
      <c r="AI15752" s="278" t="s">
        <v>28013</v>
      </c>
      <c r="AJ15752" s="279">
        <v>54993.88</v>
      </c>
      <c r="AL15752" s="248" t="s">
        <v>15026</v>
      </c>
      <c r="AM15752" s="249">
        <v>18656.46</v>
      </c>
      <c r="AO15752" s="226" t="s">
        <v>45891</v>
      </c>
      <c r="AP15752" s="227">
        <v>343140</v>
      </c>
      <c r="AR15752" s="207" t="s">
        <v>29523</v>
      </c>
      <c r="AS15752" s="208">
        <v>3311</v>
      </c>
      <c r="AT15752" s="93"/>
      <c r="AU15752" s="93"/>
      <c r="AV15752" s="93"/>
    </row>
    <row r="15753" spans="35:48" x14ac:dyDescent="0.55000000000000004">
      <c r="AI15753" s="278" t="s">
        <v>69507</v>
      </c>
      <c r="AJ15753" s="279">
        <v>-5874.18</v>
      </c>
      <c r="AL15753" s="248" t="s">
        <v>15027</v>
      </c>
      <c r="AM15753" s="249">
        <v>33066.769999999997</v>
      </c>
      <c r="AO15753" s="226" t="s">
        <v>45892</v>
      </c>
      <c r="AP15753" s="227">
        <v>26248</v>
      </c>
      <c r="AR15753" s="207" t="s">
        <v>29524</v>
      </c>
      <c r="AS15753" s="208">
        <v>9046.98</v>
      </c>
      <c r="AT15753" s="93"/>
      <c r="AU15753" s="93"/>
      <c r="AV15753" s="93"/>
    </row>
    <row r="15754" spans="35:48" x14ac:dyDescent="0.55000000000000004">
      <c r="AI15754" s="278" t="s">
        <v>36742</v>
      </c>
      <c r="AJ15754" s="279">
        <v>21647.360000000001</v>
      </c>
      <c r="AL15754" s="248" t="s">
        <v>34463</v>
      </c>
      <c r="AM15754" s="249">
        <v>15146.69</v>
      </c>
      <c r="AO15754" s="226" t="s">
        <v>43139</v>
      </c>
      <c r="AP15754" s="227">
        <v>475967.75</v>
      </c>
      <c r="AR15754" s="207" t="s">
        <v>29525</v>
      </c>
      <c r="AS15754" s="208">
        <v>12291.62</v>
      </c>
      <c r="AT15754" s="93"/>
      <c r="AU15754" s="93"/>
      <c r="AV15754" s="93"/>
    </row>
    <row r="15755" spans="35:48" x14ac:dyDescent="0.55000000000000004">
      <c r="AI15755" s="278" t="s">
        <v>56862</v>
      </c>
      <c r="AJ15755" s="279">
        <v>49330</v>
      </c>
      <c r="AL15755" s="248" t="s">
        <v>38827</v>
      </c>
      <c r="AM15755" s="249">
        <v>144901</v>
      </c>
      <c r="AO15755" s="226" t="s">
        <v>43140</v>
      </c>
      <c r="AP15755" s="227">
        <v>35277.25</v>
      </c>
      <c r="AR15755" s="207" t="s">
        <v>29526</v>
      </c>
      <c r="AS15755" s="208">
        <v>4858</v>
      </c>
      <c r="AT15755" s="93"/>
      <c r="AU15755" s="93"/>
      <c r="AV15755" s="93"/>
    </row>
    <row r="15756" spans="35:48" x14ac:dyDescent="0.55000000000000004">
      <c r="AI15756" s="278" t="s">
        <v>28082</v>
      </c>
      <c r="AJ15756" s="279">
        <v>14821.98</v>
      </c>
      <c r="AL15756" s="248" t="s">
        <v>34464</v>
      </c>
      <c r="AM15756" s="249">
        <v>84899.6</v>
      </c>
      <c r="AO15756" s="226" t="s">
        <v>36889</v>
      </c>
      <c r="AP15756" s="227">
        <v>300</v>
      </c>
      <c r="AR15756" s="207" t="s">
        <v>14423</v>
      </c>
      <c r="AS15756" s="208">
        <v>114</v>
      </c>
      <c r="AT15756" s="93"/>
      <c r="AU15756" s="93"/>
      <c r="AV15756" s="93"/>
    </row>
    <row r="15757" spans="35:48" x14ac:dyDescent="0.55000000000000004">
      <c r="AI15757" s="278" t="s">
        <v>69508</v>
      </c>
      <c r="AJ15757" s="279">
        <v>6078.72</v>
      </c>
      <c r="AL15757" s="248" t="s">
        <v>12983</v>
      </c>
      <c r="AM15757" s="249">
        <v>127142.09</v>
      </c>
      <c r="AO15757" s="226" t="s">
        <v>36890</v>
      </c>
      <c r="AP15757" s="227">
        <v>22.95</v>
      </c>
      <c r="AR15757" s="207" t="s">
        <v>29527</v>
      </c>
      <c r="AS15757" s="208">
        <v>142.91</v>
      </c>
      <c r="AT15757" s="93"/>
      <c r="AU15757" s="93"/>
      <c r="AV15757" s="93"/>
    </row>
    <row r="15758" spans="35:48" x14ac:dyDescent="0.55000000000000004">
      <c r="AI15758" s="278" t="s">
        <v>28084</v>
      </c>
      <c r="AJ15758" s="279">
        <v>145451.92000000001</v>
      </c>
      <c r="AL15758" s="248" t="s">
        <v>15032</v>
      </c>
      <c r="AM15758" s="249">
        <v>8203</v>
      </c>
      <c r="AO15758" s="226" t="s">
        <v>36891</v>
      </c>
      <c r="AP15758" s="227">
        <v>65.040000000000006</v>
      </c>
      <c r="AR15758" s="207" t="s">
        <v>29528</v>
      </c>
      <c r="AS15758" s="208">
        <v>2492</v>
      </c>
      <c r="AT15758" s="93"/>
      <c r="AU15758" s="93"/>
      <c r="AV15758" s="93"/>
    </row>
    <row r="15759" spans="35:48" x14ac:dyDescent="0.55000000000000004">
      <c r="AI15759" s="278" t="s">
        <v>28085</v>
      </c>
      <c r="AJ15759" s="279">
        <v>34589.519999999997</v>
      </c>
      <c r="AL15759" s="248" t="s">
        <v>15033</v>
      </c>
      <c r="AM15759" s="249">
        <v>29308.25</v>
      </c>
      <c r="AO15759" s="226" t="s">
        <v>54151</v>
      </c>
      <c r="AP15759" s="227">
        <v>11.53</v>
      </c>
      <c r="AR15759" s="207" t="s">
        <v>29529</v>
      </c>
      <c r="AS15759" s="208">
        <v>190.63</v>
      </c>
      <c r="AT15759" s="93"/>
      <c r="AU15759" s="93"/>
      <c r="AV15759" s="93"/>
    </row>
    <row r="15760" spans="35:48" x14ac:dyDescent="0.55000000000000004">
      <c r="AI15760" s="278" t="s">
        <v>61710</v>
      </c>
      <c r="AJ15760" s="279">
        <v>332.8</v>
      </c>
      <c r="AL15760" s="248" t="s">
        <v>15034</v>
      </c>
      <c r="AM15760" s="249">
        <v>30778.05</v>
      </c>
      <c r="AO15760" s="226" t="s">
        <v>30386</v>
      </c>
      <c r="AP15760" s="227">
        <v>70919</v>
      </c>
      <c r="AR15760" s="207" t="s">
        <v>29530</v>
      </c>
      <c r="AS15760" s="208">
        <v>975</v>
      </c>
      <c r="AT15760" s="93"/>
      <c r="AU15760" s="93"/>
      <c r="AV15760" s="93"/>
    </row>
    <row r="15761" spans="35:48" x14ac:dyDescent="0.55000000000000004">
      <c r="AI15761" s="278" t="s">
        <v>28086</v>
      </c>
      <c r="AJ15761" s="279">
        <v>63206.33</v>
      </c>
      <c r="AL15761" s="248" t="s">
        <v>15035</v>
      </c>
      <c r="AM15761" s="249">
        <v>-24498.57</v>
      </c>
      <c r="AO15761" s="226" t="s">
        <v>30387</v>
      </c>
      <c r="AP15761" s="227">
        <v>1869.65</v>
      </c>
      <c r="AR15761" s="207" t="s">
        <v>29531</v>
      </c>
      <c r="AS15761" s="208">
        <v>11095</v>
      </c>
      <c r="AT15761" s="93"/>
      <c r="AU15761" s="93"/>
      <c r="AV15761" s="93"/>
    </row>
    <row r="15762" spans="35:48" x14ac:dyDescent="0.55000000000000004">
      <c r="AI15762" s="278" t="s">
        <v>56863</v>
      </c>
      <c r="AJ15762" s="279">
        <v>64999.92</v>
      </c>
      <c r="AL15762" s="248" t="s">
        <v>48411</v>
      </c>
      <c r="AM15762" s="249">
        <v>633401</v>
      </c>
      <c r="AO15762" s="226" t="s">
        <v>30388</v>
      </c>
      <c r="AP15762" s="227">
        <v>143.03</v>
      </c>
      <c r="AR15762" s="207" t="s">
        <v>29532</v>
      </c>
      <c r="AS15762" s="208">
        <v>2492</v>
      </c>
      <c r="AT15762" s="93"/>
      <c r="AU15762" s="93"/>
      <c r="AV15762" s="93"/>
    </row>
    <row r="15763" spans="35:48" x14ac:dyDescent="0.55000000000000004">
      <c r="AI15763" s="278" t="s">
        <v>28087</v>
      </c>
      <c r="AJ15763" s="279">
        <v>2307.5100000000002</v>
      </c>
      <c r="AL15763" s="248" t="s">
        <v>15087</v>
      </c>
      <c r="AM15763" s="249">
        <v>96644.23</v>
      </c>
      <c r="AO15763" s="226" t="s">
        <v>30390</v>
      </c>
      <c r="AP15763" s="227">
        <v>59.84</v>
      </c>
      <c r="AR15763" s="207" t="s">
        <v>29533</v>
      </c>
      <c r="AS15763" s="208">
        <v>210</v>
      </c>
      <c r="AT15763" s="93"/>
      <c r="AU15763" s="93"/>
      <c r="AV15763" s="93"/>
    </row>
    <row r="15764" spans="35:48" x14ac:dyDescent="0.55000000000000004">
      <c r="AI15764" s="278" t="s">
        <v>60955</v>
      </c>
      <c r="AJ15764" s="279">
        <v>1693.75</v>
      </c>
      <c r="AL15764" s="248" t="s">
        <v>15088</v>
      </c>
      <c r="AM15764" s="249">
        <v>203295.91</v>
      </c>
      <c r="AO15764" s="226" t="s">
        <v>30392</v>
      </c>
      <c r="AP15764" s="227">
        <v>198646.8</v>
      </c>
      <c r="AR15764" s="207" t="s">
        <v>29534</v>
      </c>
      <c r="AS15764" s="208">
        <v>1130.0999999999999</v>
      </c>
      <c r="AT15764" s="93"/>
      <c r="AU15764" s="93"/>
      <c r="AV15764" s="93"/>
    </row>
    <row r="15765" spans="35:48" x14ac:dyDescent="0.55000000000000004">
      <c r="AI15765" s="278" t="s">
        <v>60956</v>
      </c>
      <c r="AJ15765" s="279">
        <v>1438.77</v>
      </c>
      <c r="AL15765" s="248" t="s">
        <v>15090</v>
      </c>
      <c r="AM15765" s="249">
        <v>388495.13</v>
      </c>
      <c r="AO15765" s="226" t="s">
        <v>34338</v>
      </c>
      <c r="AP15765" s="227">
        <v>21300</v>
      </c>
      <c r="AR15765" s="207" t="s">
        <v>29535</v>
      </c>
      <c r="AS15765" s="208">
        <v>5340</v>
      </c>
      <c r="AT15765" s="93"/>
      <c r="AU15765" s="93"/>
      <c r="AV15765" s="93"/>
    </row>
    <row r="15766" spans="35:48" x14ac:dyDescent="0.55000000000000004">
      <c r="AI15766" s="278" t="s">
        <v>28089</v>
      </c>
      <c r="AJ15766" s="279">
        <v>7082.88</v>
      </c>
      <c r="AL15766" s="248" t="s">
        <v>15091</v>
      </c>
      <c r="AM15766" s="249">
        <v>167254.76</v>
      </c>
      <c r="AO15766" s="226" t="s">
        <v>34339</v>
      </c>
      <c r="AP15766" s="227">
        <v>61062.5</v>
      </c>
      <c r="AR15766" s="207" t="s">
        <v>29536</v>
      </c>
      <c r="AS15766" s="208">
        <v>125.04</v>
      </c>
      <c r="AT15766" s="93"/>
      <c r="AU15766" s="93"/>
      <c r="AV15766" s="93"/>
    </row>
    <row r="15767" spans="35:48" x14ac:dyDescent="0.55000000000000004">
      <c r="AI15767" s="278" t="s">
        <v>28091</v>
      </c>
      <c r="AJ15767" s="279">
        <v>46562.879999999997</v>
      </c>
      <c r="AL15767" s="248" t="s">
        <v>15092</v>
      </c>
      <c r="AM15767" s="249">
        <v>96283.06</v>
      </c>
      <c r="AO15767" s="226" t="s">
        <v>34340</v>
      </c>
      <c r="AP15767" s="227">
        <v>8337.5</v>
      </c>
      <c r="AR15767" s="207" t="s">
        <v>29537</v>
      </c>
      <c r="AS15767" s="208">
        <v>8360.06</v>
      </c>
      <c r="AT15767" s="93"/>
      <c r="AU15767" s="93"/>
      <c r="AV15767" s="93"/>
    </row>
    <row r="15768" spans="35:48" x14ac:dyDescent="0.55000000000000004">
      <c r="AI15768" s="278" t="s">
        <v>35716</v>
      </c>
      <c r="AJ15768" s="279">
        <v>10000</v>
      </c>
      <c r="AL15768" s="248" t="s">
        <v>59951</v>
      </c>
      <c r="AM15768" s="249">
        <v>198.57</v>
      </c>
      <c r="AO15768" s="226" t="s">
        <v>34341</v>
      </c>
      <c r="AP15768" s="227">
        <v>21495</v>
      </c>
      <c r="AR15768" s="207" t="s">
        <v>29538</v>
      </c>
      <c r="AS15768" s="208">
        <v>7182.5</v>
      </c>
      <c r="AT15768" s="93"/>
      <c r="AU15768" s="93"/>
      <c r="AV15768" s="93"/>
    </row>
    <row r="15769" spans="35:48" x14ac:dyDescent="0.55000000000000004">
      <c r="AI15769" s="278" t="s">
        <v>39512</v>
      </c>
      <c r="AJ15769" s="279">
        <v>27827.040000000001</v>
      </c>
      <c r="AL15769" s="248" t="s">
        <v>15093</v>
      </c>
      <c r="AM15769" s="249">
        <v>7502.9</v>
      </c>
      <c r="AO15769" s="226" t="s">
        <v>34342</v>
      </c>
      <c r="AP15769" s="227">
        <v>4878.75</v>
      </c>
      <c r="AR15769" s="207" t="s">
        <v>29539</v>
      </c>
      <c r="AS15769" s="208">
        <v>486.72</v>
      </c>
      <c r="AT15769" s="93"/>
      <c r="AU15769" s="93"/>
      <c r="AV15769" s="93"/>
    </row>
    <row r="15770" spans="35:48" x14ac:dyDescent="0.55000000000000004">
      <c r="AI15770" s="278" t="s">
        <v>58103</v>
      </c>
      <c r="AJ15770" s="279">
        <v>3768.58</v>
      </c>
      <c r="AL15770" s="248" t="s">
        <v>63467</v>
      </c>
      <c r="AM15770" s="249">
        <v>90067.11</v>
      </c>
      <c r="AO15770" s="226" t="s">
        <v>35866</v>
      </c>
      <c r="AP15770" s="227">
        <v>20100</v>
      </c>
      <c r="AR15770" s="207" t="s">
        <v>14424</v>
      </c>
      <c r="AS15770" s="208">
        <v>21452.6</v>
      </c>
      <c r="AT15770" s="93"/>
      <c r="AU15770" s="93"/>
      <c r="AV15770" s="93"/>
    </row>
    <row r="15771" spans="35:48" x14ac:dyDescent="0.55000000000000004">
      <c r="AI15771" s="278" t="s">
        <v>47607</v>
      </c>
      <c r="AJ15771" s="279">
        <v>10450</v>
      </c>
      <c r="AL15771" s="248" t="s">
        <v>35965</v>
      </c>
      <c r="AM15771" s="249">
        <v>8268</v>
      </c>
      <c r="AO15771" s="226" t="s">
        <v>30393</v>
      </c>
      <c r="AP15771" s="227">
        <v>25115.68</v>
      </c>
      <c r="AR15771" s="207" t="s">
        <v>29540</v>
      </c>
      <c r="AS15771" s="208">
        <v>4312</v>
      </c>
      <c r="AT15771" s="93"/>
      <c r="AU15771" s="93"/>
      <c r="AV15771" s="93"/>
    </row>
    <row r="15772" spans="35:48" x14ac:dyDescent="0.55000000000000004">
      <c r="AI15772" s="278" t="s">
        <v>65199</v>
      </c>
      <c r="AJ15772" s="279">
        <v>4672.07</v>
      </c>
      <c r="AL15772" s="248" t="s">
        <v>34470</v>
      </c>
      <c r="AM15772" s="249">
        <v>9523.77</v>
      </c>
      <c r="AO15772" s="226" t="s">
        <v>30394</v>
      </c>
      <c r="AP15772" s="227">
        <v>3629.19</v>
      </c>
      <c r="AR15772" s="207" t="s">
        <v>29541</v>
      </c>
      <c r="AS15772" s="208">
        <v>16567.98</v>
      </c>
      <c r="AT15772" s="93"/>
      <c r="AU15772" s="93"/>
      <c r="AV15772" s="93"/>
    </row>
    <row r="15773" spans="35:48" x14ac:dyDescent="0.55000000000000004">
      <c r="AI15773" s="278" t="s">
        <v>14266</v>
      </c>
      <c r="AJ15773" s="279">
        <v>105048.91</v>
      </c>
      <c r="AL15773" s="248" t="s">
        <v>15094</v>
      </c>
      <c r="AM15773" s="249">
        <v>45956.42</v>
      </c>
      <c r="AO15773" s="226" t="s">
        <v>30395</v>
      </c>
      <c r="AP15773" s="227">
        <v>115753.15</v>
      </c>
      <c r="AR15773" s="207" t="s">
        <v>29542</v>
      </c>
      <c r="AS15773" s="208">
        <v>17130.77</v>
      </c>
      <c r="AT15773" s="93"/>
      <c r="AU15773" s="93"/>
      <c r="AV15773" s="93"/>
    </row>
    <row r="15774" spans="35:48" x14ac:dyDescent="0.55000000000000004">
      <c r="AI15774" s="278" t="s">
        <v>14267</v>
      </c>
      <c r="AJ15774" s="279">
        <v>46300.31</v>
      </c>
      <c r="AL15774" s="248" t="s">
        <v>33054</v>
      </c>
      <c r="AM15774" s="249">
        <v>1394700</v>
      </c>
      <c r="AO15774" s="226" t="s">
        <v>35867</v>
      </c>
      <c r="AP15774" s="227">
        <v>27418.560000000001</v>
      </c>
      <c r="AR15774" s="207" t="s">
        <v>29543</v>
      </c>
      <c r="AS15774" s="208">
        <v>642.39</v>
      </c>
      <c r="AT15774" s="93"/>
      <c r="AU15774" s="93"/>
      <c r="AV15774" s="93"/>
    </row>
    <row r="15775" spans="35:48" x14ac:dyDescent="0.55000000000000004">
      <c r="AI15775" s="278" t="s">
        <v>14268</v>
      </c>
      <c r="AJ15775" s="279">
        <v>97296.85</v>
      </c>
      <c r="AL15775" s="248" t="s">
        <v>15095</v>
      </c>
      <c r="AM15775" s="249">
        <v>102976.5</v>
      </c>
      <c r="AO15775" s="226" t="s">
        <v>35868</v>
      </c>
      <c r="AP15775" s="227">
        <v>1574.8</v>
      </c>
      <c r="AR15775" s="207" t="s">
        <v>29544</v>
      </c>
      <c r="AS15775" s="208">
        <v>2250.61</v>
      </c>
      <c r="AT15775" s="93"/>
      <c r="AU15775" s="93"/>
      <c r="AV15775" s="93"/>
    </row>
    <row r="15776" spans="35:48" x14ac:dyDescent="0.55000000000000004">
      <c r="AI15776" s="278" t="s">
        <v>28093</v>
      </c>
      <c r="AJ15776" s="279">
        <v>42417.55</v>
      </c>
      <c r="AL15776" s="248" t="s">
        <v>55557</v>
      </c>
      <c r="AM15776" s="249">
        <v>17404.38</v>
      </c>
      <c r="AO15776" s="226" t="s">
        <v>50567</v>
      </c>
      <c r="AP15776" s="227">
        <v>37007.67</v>
      </c>
      <c r="AR15776" s="207" t="s">
        <v>29545</v>
      </c>
      <c r="AS15776" s="208">
        <v>4584.4399999999996</v>
      </c>
      <c r="AT15776" s="93"/>
      <c r="AU15776" s="93"/>
      <c r="AV15776" s="93"/>
    </row>
    <row r="15777" spans="35:48" x14ac:dyDescent="0.55000000000000004">
      <c r="AI15777" s="278" t="s">
        <v>28094</v>
      </c>
      <c r="AJ15777" s="279">
        <v>36737.919999999998</v>
      </c>
      <c r="AL15777" s="248" t="s">
        <v>58738</v>
      </c>
      <c r="AM15777" s="249">
        <v>11166</v>
      </c>
      <c r="AO15777" s="226" t="s">
        <v>30397</v>
      </c>
      <c r="AP15777" s="227">
        <v>44792.4</v>
      </c>
      <c r="AR15777" s="207" t="s">
        <v>29546</v>
      </c>
      <c r="AS15777" s="208">
        <v>3857.56</v>
      </c>
      <c r="AT15777" s="93"/>
      <c r="AU15777" s="93"/>
      <c r="AV15777" s="93"/>
    </row>
    <row r="15778" spans="35:48" x14ac:dyDescent="0.55000000000000004">
      <c r="AI15778" s="278" t="s">
        <v>58104</v>
      </c>
      <c r="AJ15778" s="279">
        <v>22531.09</v>
      </c>
      <c r="AL15778" s="248" t="s">
        <v>54198</v>
      </c>
      <c r="AM15778" s="249">
        <v>63175.839999999997</v>
      </c>
      <c r="AO15778" s="226" t="s">
        <v>54152</v>
      </c>
      <c r="AP15778" s="227">
        <v>34950.800000000003</v>
      </c>
      <c r="AR15778" s="207" t="s">
        <v>29547</v>
      </c>
      <c r="AS15778" s="208">
        <v>642.39</v>
      </c>
      <c r="AT15778" s="93"/>
      <c r="AU15778" s="93"/>
      <c r="AV15778" s="93"/>
    </row>
    <row r="15779" spans="35:48" x14ac:dyDescent="0.55000000000000004">
      <c r="AI15779" s="278" t="s">
        <v>39513</v>
      </c>
      <c r="AJ15779" s="279">
        <v>700</v>
      </c>
      <c r="AL15779" s="248" t="s">
        <v>15097</v>
      </c>
      <c r="AM15779" s="249">
        <v>200155.93</v>
      </c>
      <c r="AO15779" s="226" t="s">
        <v>35869</v>
      </c>
      <c r="AP15779" s="227">
        <v>189364.04</v>
      </c>
      <c r="AR15779" s="207" t="s">
        <v>29548</v>
      </c>
      <c r="AS15779" s="208">
        <v>4584.4399999999996</v>
      </c>
      <c r="AT15779" s="93"/>
      <c r="AU15779" s="93"/>
      <c r="AV15779" s="93"/>
    </row>
    <row r="15780" spans="35:48" x14ac:dyDescent="0.55000000000000004">
      <c r="AI15780" s="278" t="s">
        <v>28095</v>
      </c>
      <c r="AJ15780" s="279">
        <v>1428.37</v>
      </c>
      <c r="AL15780" s="248" t="s">
        <v>15098</v>
      </c>
      <c r="AM15780" s="249">
        <v>257743.62</v>
      </c>
      <c r="AO15780" s="226" t="s">
        <v>30398</v>
      </c>
      <c r="AP15780" s="227">
        <v>586200.54</v>
      </c>
      <c r="AR15780" s="207" t="s">
        <v>29549</v>
      </c>
      <c r="AS15780" s="208">
        <v>10420.17</v>
      </c>
      <c r="AT15780" s="93"/>
      <c r="AU15780" s="93"/>
      <c r="AV15780" s="93"/>
    </row>
    <row r="15781" spans="35:48" x14ac:dyDescent="0.55000000000000004">
      <c r="AI15781" s="278" t="s">
        <v>70214</v>
      </c>
      <c r="AJ15781" s="279">
        <v>450.6</v>
      </c>
      <c r="AL15781" s="248" t="s">
        <v>15099</v>
      </c>
      <c r="AM15781" s="249">
        <v>94127.05</v>
      </c>
      <c r="AO15781" s="226" t="s">
        <v>45893</v>
      </c>
      <c r="AP15781" s="227">
        <v>-4074.38</v>
      </c>
      <c r="AR15781" s="207" t="s">
        <v>29550</v>
      </c>
      <c r="AS15781" s="208">
        <v>33698.75</v>
      </c>
      <c r="AT15781" s="93"/>
      <c r="AU15781" s="93"/>
      <c r="AV15781" s="93"/>
    </row>
    <row r="15782" spans="35:48" x14ac:dyDescent="0.55000000000000004">
      <c r="AI15782" s="278" t="s">
        <v>58105</v>
      </c>
      <c r="AJ15782" s="279">
        <v>1900</v>
      </c>
      <c r="AL15782" s="248" t="s">
        <v>15101</v>
      </c>
      <c r="AM15782" s="249">
        <v>45329.75</v>
      </c>
      <c r="AO15782" s="226" t="s">
        <v>47386</v>
      </c>
      <c r="AP15782" s="227">
        <v>13177.15</v>
      </c>
      <c r="AR15782" s="207" t="s">
        <v>29551</v>
      </c>
      <c r="AS15782" s="208">
        <v>1106.0999999999999</v>
      </c>
      <c r="AT15782" s="93"/>
      <c r="AU15782" s="93"/>
      <c r="AV15782" s="93"/>
    </row>
    <row r="15783" spans="35:48" x14ac:dyDescent="0.55000000000000004">
      <c r="AI15783" s="278" t="s">
        <v>70215</v>
      </c>
      <c r="AJ15783" s="279">
        <v>1190</v>
      </c>
      <c r="AL15783" s="248" t="s">
        <v>15102</v>
      </c>
      <c r="AM15783" s="249">
        <v>1904.75</v>
      </c>
      <c r="AO15783" s="226" t="s">
        <v>47387</v>
      </c>
      <c r="AP15783" s="227">
        <v>966.06</v>
      </c>
      <c r="AR15783" s="207" t="s">
        <v>29552</v>
      </c>
      <c r="AS15783" s="208">
        <v>5376.56</v>
      </c>
      <c r="AT15783" s="93"/>
      <c r="AU15783" s="93"/>
      <c r="AV15783" s="93"/>
    </row>
    <row r="15784" spans="35:48" x14ac:dyDescent="0.55000000000000004">
      <c r="AI15784" s="278" t="s">
        <v>28096</v>
      </c>
      <c r="AJ15784" s="279">
        <v>40548.629999999997</v>
      </c>
      <c r="AL15784" s="248" t="s">
        <v>61658</v>
      </c>
      <c r="AM15784" s="249">
        <v>574.77</v>
      </c>
      <c r="AO15784" s="226" t="s">
        <v>54153</v>
      </c>
      <c r="AP15784" s="227">
        <v>414.79</v>
      </c>
      <c r="AR15784" s="207" t="s">
        <v>29553</v>
      </c>
      <c r="AS15784" s="208">
        <v>9783</v>
      </c>
      <c r="AT15784" s="93"/>
      <c r="AU15784" s="93"/>
      <c r="AV15784" s="93"/>
    </row>
    <row r="15785" spans="35:48" x14ac:dyDescent="0.55000000000000004">
      <c r="AI15785" s="278" t="s">
        <v>14269</v>
      </c>
      <c r="AJ15785" s="279">
        <v>48642.14</v>
      </c>
      <c r="AL15785" s="248" t="s">
        <v>54199</v>
      </c>
      <c r="AM15785" s="249">
        <v>9607.19</v>
      </c>
      <c r="AO15785" s="226" t="s">
        <v>36892</v>
      </c>
      <c r="AP15785" s="227">
        <v>15822.75</v>
      </c>
      <c r="AR15785" s="207" t="s">
        <v>29554</v>
      </c>
      <c r="AS15785" s="208">
        <v>4987.66</v>
      </c>
      <c r="AT15785" s="93"/>
      <c r="AU15785" s="93"/>
      <c r="AV15785" s="93"/>
    </row>
    <row r="15786" spans="35:48" x14ac:dyDescent="0.55000000000000004">
      <c r="AI15786" s="278" t="s">
        <v>48542</v>
      </c>
      <c r="AJ15786" s="279">
        <v>50512.26</v>
      </c>
      <c r="AL15786" s="248" t="s">
        <v>15104</v>
      </c>
      <c r="AM15786" s="249">
        <v>509896.06</v>
      </c>
      <c r="AO15786" s="226" t="s">
        <v>54154</v>
      </c>
      <c r="AP15786" s="227">
        <v>1452</v>
      </c>
      <c r="AR15786" s="207" t="s">
        <v>29555</v>
      </c>
      <c r="AS15786" s="208">
        <v>757.17</v>
      </c>
      <c r="AT15786" s="93"/>
      <c r="AU15786" s="93"/>
      <c r="AV15786" s="93"/>
    </row>
    <row r="15787" spans="35:48" x14ac:dyDescent="0.55000000000000004">
      <c r="AI15787" s="278" t="s">
        <v>28097</v>
      </c>
      <c r="AJ15787" s="279">
        <v>39953.440000000002</v>
      </c>
      <c r="AL15787" s="248" t="s">
        <v>15105</v>
      </c>
      <c r="AM15787" s="249">
        <v>113293.84</v>
      </c>
      <c r="AO15787" s="226" t="s">
        <v>54155</v>
      </c>
      <c r="AP15787" s="227">
        <v>5662.8</v>
      </c>
      <c r="AR15787" s="207" t="s">
        <v>29556</v>
      </c>
      <c r="AS15787" s="208">
        <v>4987.66</v>
      </c>
      <c r="AT15787" s="93"/>
      <c r="AU15787" s="93"/>
      <c r="AV15787" s="93"/>
    </row>
    <row r="15788" spans="35:48" x14ac:dyDescent="0.55000000000000004">
      <c r="AI15788" s="278" t="s">
        <v>39514</v>
      </c>
      <c r="AJ15788" s="279">
        <v>83442.87</v>
      </c>
      <c r="AL15788" s="248" t="s">
        <v>15107</v>
      </c>
      <c r="AM15788" s="249">
        <v>12737.23</v>
      </c>
      <c r="AO15788" s="226" t="s">
        <v>45894</v>
      </c>
      <c r="AP15788" s="227">
        <v>208918.75</v>
      </c>
      <c r="AR15788" s="207" t="s">
        <v>29557</v>
      </c>
      <c r="AS15788" s="208">
        <v>757.17</v>
      </c>
      <c r="AT15788" s="93"/>
      <c r="AU15788" s="93"/>
      <c r="AV15788" s="93"/>
    </row>
    <row r="15789" spans="35:48" x14ac:dyDescent="0.55000000000000004">
      <c r="AI15789" s="278" t="s">
        <v>28100</v>
      </c>
      <c r="AJ15789" s="279">
        <v>439052.22</v>
      </c>
      <c r="AL15789" s="248" t="s">
        <v>15108</v>
      </c>
      <c r="AM15789" s="249">
        <v>16853.189999999999</v>
      </c>
      <c r="AO15789" s="226" t="s">
        <v>49269</v>
      </c>
      <c r="AP15789" s="227">
        <v>42449</v>
      </c>
      <c r="AR15789" s="207" t="s">
        <v>29558</v>
      </c>
      <c r="AS15789" s="208">
        <v>6482.66</v>
      </c>
      <c r="AT15789" s="93"/>
      <c r="AU15789" s="93"/>
      <c r="AV15789" s="93"/>
    </row>
    <row r="15790" spans="35:48" x14ac:dyDescent="0.55000000000000004">
      <c r="AI15790" s="278" t="s">
        <v>35717</v>
      </c>
      <c r="AJ15790" s="279">
        <v>276478.46000000002</v>
      </c>
      <c r="AL15790" s="248" t="s">
        <v>15109</v>
      </c>
      <c r="AM15790" s="249">
        <v>216.24</v>
      </c>
      <c r="AO15790" s="226" t="s">
        <v>36893</v>
      </c>
      <c r="AP15790" s="227">
        <v>19947.39</v>
      </c>
      <c r="AR15790" s="207" t="s">
        <v>29559</v>
      </c>
      <c r="AS15790" s="208">
        <v>9783</v>
      </c>
      <c r="AT15790" s="93"/>
      <c r="AU15790" s="93"/>
      <c r="AV15790" s="93"/>
    </row>
    <row r="15791" spans="35:48" x14ac:dyDescent="0.55000000000000004">
      <c r="AI15791" s="278" t="s">
        <v>28102</v>
      </c>
      <c r="AJ15791" s="279">
        <v>24999.99</v>
      </c>
      <c r="AL15791" s="248" t="s">
        <v>35966</v>
      </c>
      <c r="AM15791" s="249">
        <v>1025.8499999999999</v>
      </c>
      <c r="AO15791" s="226" t="s">
        <v>36894</v>
      </c>
      <c r="AP15791" s="227">
        <v>10631.81</v>
      </c>
      <c r="AR15791" s="207" t="s">
        <v>29560</v>
      </c>
      <c r="AS15791" s="208">
        <v>9452</v>
      </c>
      <c r="AT15791" s="93"/>
      <c r="AU15791" s="93"/>
      <c r="AV15791" s="93"/>
    </row>
    <row r="15792" spans="35:48" x14ac:dyDescent="0.55000000000000004">
      <c r="AI15792" s="278" t="s">
        <v>28137</v>
      </c>
      <c r="AJ15792" s="279">
        <v>16234.25</v>
      </c>
      <c r="AL15792" s="248" t="s">
        <v>15110</v>
      </c>
      <c r="AM15792" s="249">
        <v>69165.570000000007</v>
      </c>
      <c r="AO15792" s="226" t="s">
        <v>54156</v>
      </c>
      <c r="AP15792" s="227">
        <v>2420.5500000000002</v>
      </c>
      <c r="AR15792" s="207" t="s">
        <v>29561</v>
      </c>
      <c r="AS15792" s="208">
        <v>2642.12</v>
      </c>
      <c r="AT15792" s="93"/>
      <c r="AU15792" s="93"/>
      <c r="AV15792" s="93"/>
    </row>
    <row r="15793" spans="35:48" x14ac:dyDescent="0.55000000000000004">
      <c r="AI15793" s="278" t="s">
        <v>28138</v>
      </c>
      <c r="AJ15793" s="279">
        <v>19558</v>
      </c>
      <c r="AL15793" s="248" t="s">
        <v>15111</v>
      </c>
      <c r="AM15793" s="249">
        <v>12814.32</v>
      </c>
      <c r="AO15793" s="226" t="s">
        <v>36895</v>
      </c>
      <c r="AP15793" s="227">
        <v>18500</v>
      </c>
      <c r="AR15793" s="207" t="s">
        <v>29562</v>
      </c>
      <c r="AS15793" s="208">
        <v>42746.97</v>
      </c>
      <c r="AT15793" s="93"/>
      <c r="AU15793" s="93"/>
      <c r="AV15793" s="93"/>
    </row>
    <row r="15794" spans="35:48" x14ac:dyDescent="0.55000000000000004">
      <c r="AI15794" s="278" t="s">
        <v>28141</v>
      </c>
      <c r="AJ15794" s="279">
        <v>2710.33</v>
      </c>
      <c r="AL15794" s="248" t="s">
        <v>65094</v>
      </c>
      <c r="AM15794" s="249">
        <v>80500</v>
      </c>
      <c r="AO15794" s="226" t="s">
        <v>49270</v>
      </c>
      <c r="AP15794" s="227">
        <v>148247.29999999999</v>
      </c>
      <c r="AR15794" s="207" t="s">
        <v>29563</v>
      </c>
      <c r="AS15794" s="208">
        <v>6201.9</v>
      </c>
      <c r="AT15794" s="93"/>
      <c r="AU15794" s="93"/>
      <c r="AV15794" s="93"/>
    </row>
    <row r="15795" spans="35:48" x14ac:dyDescent="0.55000000000000004">
      <c r="AI15795" s="278" t="s">
        <v>46176</v>
      </c>
      <c r="AJ15795" s="279">
        <v>8894.91</v>
      </c>
      <c r="AL15795" s="248" t="s">
        <v>55558</v>
      </c>
      <c r="AM15795" s="249">
        <v>5831</v>
      </c>
      <c r="AO15795" s="226" t="s">
        <v>54157</v>
      </c>
      <c r="AP15795" s="227">
        <v>12795.9</v>
      </c>
      <c r="AR15795" s="207" t="s">
        <v>29564</v>
      </c>
      <c r="AS15795" s="208">
        <v>10751.66</v>
      </c>
      <c r="AT15795" s="93"/>
      <c r="AU15795" s="93"/>
      <c r="AV15795" s="93"/>
    </row>
    <row r="15796" spans="35:48" x14ac:dyDescent="0.55000000000000004">
      <c r="AI15796" s="278" t="s">
        <v>60031</v>
      </c>
      <c r="AJ15796" s="279">
        <v>5024.55</v>
      </c>
      <c r="AL15796" s="248" t="s">
        <v>15155</v>
      </c>
      <c r="AM15796" s="249">
        <v>264290.67</v>
      </c>
      <c r="AO15796" s="226" t="s">
        <v>50568</v>
      </c>
      <c r="AP15796" s="227">
        <v>16453.91</v>
      </c>
      <c r="AR15796" s="207" t="s">
        <v>14425</v>
      </c>
      <c r="AS15796" s="208">
        <v>5454.05</v>
      </c>
      <c r="AT15796" s="93"/>
      <c r="AU15796" s="93"/>
      <c r="AV15796" s="93"/>
    </row>
    <row r="15797" spans="35:48" x14ac:dyDescent="0.55000000000000004">
      <c r="AI15797" s="278" t="s">
        <v>47608</v>
      </c>
      <c r="AJ15797" s="279">
        <v>338.42</v>
      </c>
      <c r="AL15797" s="248" t="s">
        <v>15156</v>
      </c>
      <c r="AM15797" s="249">
        <v>7050</v>
      </c>
      <c r="AO15797" s="226" t="s">
        <v>35870</v>
      </c>
      <c r="AP15797" s="227">
        <v>89858.880000000005</v>
      </c>
      <c r="AR15797" s="207" t="s">
        <v>29565</v>
      </c>
      <c r="AS15797" s="208">
        <v>993.37</v>
      </c>
      <c r="AT15797" s="93"/>
      <c r="AU15797" s="93"/>
      <c r="AV15797" s="93"/>
    </row>
    <row r="15798" spans="35:48" x14ac:dyDescent="0.55000000000000004">
      <c r="AI15798" s="278" t="s">
        <v>35731</v>
      </c>
      <c r="AJ15798" s="279">
        <v>3076.2</v>
      </c>
      <c r="AL15798" s="248" t="s">
        <v>34480</v>
      </c>
      <c r="AM15798" s="249">
        <v>174359.81</v>
      </c>
      <c r="AO15798" s="226" t="s">
        <v>47388</v>
      </c>
      <c r="AP15798" s="227">
        <v>2123.19</v>
      </c>
      <c r="AR15798" s="207" t="s">
        <v>14426</v>
      </c>
      <c r="AS15798" s="208">
        <v>1014.5</v>
      </c>
      <c r="AT15798" s="93"/>
      <c r="AU15798" s="93"/>
      <c r="AV15798" s="93"/>
    </row>
    <row r="15799" spans="35:48" x14ac:dyDescent="0.55000000000000004">
      <c r="AI15799" s="278" t="s">
        <v>28210</v>
      </c>
      <c r="AJ15799" s="279">
        <v>911.63</v>
      </c>
      <c r="AL15799" s="248" t="s">
        <v>34481</v>
      </c>
      <c r="AM15799" s="249">
        <v>104087.13</v>
      </c>
      <c r="AO15799" s="226" t="s">
        <v>47389</v>
      </c>
      <c r="AP15799" s="227">
        <v>71415.75</v>
      </c>
      <c r="AR15799" s="207" t="s">
        <v>29566</v>
      </c>
      <c r="AS15799" s="208">
        <v>3250</v>
      </c>
      <c r="AT15799" s="93"/>
      <c r="AU15799" s="93"/>
      <c r="AV15799" s="93"/>
    </row>
    <row r="15800" spans="35:48" x14ac:dyDescent="0.55000000000000004">
      <c r="AI15800" s="278" t="s">
        <v>34183</v>
      </c>
      <c r="AJ15800" s="279">
        <v>40822.25</v>
      </c>
      <c r="AL15800" s="248" t="s">
        <v>15157</v>
      </c>
      <c r="AM15800" s="249">
        <v>89523.3</v>
      </c>
      <c r="AO15800" s="226" t="s">
        <v>45895</v>
      </c>
      <c r="AP15800" s="227">
        <v>129850</v>
      </c>
      <c r="AR15800" s="207" t="s">
        <v>29567</v>
      </c>
      <c r="AS15800" s="208">
        <v>3.65</v>
      </c>
      <c r="AT15800" s="93"/>
      <c r="AU15800" s="93"/>
      <c r="AV15800" s="93"/>
    </row>
    <row r="15801" spans="35:48" x14ac:dyDescent="0.55000000000000004">
      <c r="AI15801" s="278" t="s">
        <v>28211</v>
      </c>
      <c r="AJ15801" s="279">
        <v>175136.07</v>
      </c>
      <c r="AL15801" s="248" t="s">
        <v>15158</v>
      </c>
      <c r="AM15801" s="249">
        <v>96987.78</v>
      </c>
      <c r="AO15801" s="226" t="s">
        <v>45896</v>
      </c>
      <c r="AP15801" s="227">
        <v>10160</v>
      </c>
      <c r="AR15801" s="207" t="s">
        <v>14427</v>
      </c>
      <c r="AS15801" s="208">
        <v>2069.31</v>
      </c>
      <c r="AT15801" s="93"/>
      <c r="AU15801" s="93"/>
      <c r="AV15801" s="93"/>
    </row>
    <row r="15802" spans="35:48" x14ac:dyDescent="0.55000000000000004">
      <c r="AI15802" s="278" t="s">
        <v>28212</v>
      </c>
      <c r="AJ15802" s="279">
        <v>1200</v>
      </c>
      <c r="AL15802" s="248" t="s">
        <v>54200</v>
      </c>
      <c r="AM15802" s="249">
        <v>24194.79</v>
      </c>
      <c r="AO15802" s="226" t="s">
        <v>50569</v>
      </c>
      <c r="AP15802" s="227">
        <v>495</v>
      </c>
      <c r="AR15802" s="207" t="s">
        <v>14428</v>
      </c>
      <c r="AS15802" s="208">
        <v>2600.5300000000002</v>
      </c>
      <c r="AT15802" s="93"/>
      <c r="AU15802" s="93"/>
      <c r="AV15802" s="93"/>
    </row>
    <row r="15803" spans="35:48" x14ac:dyDescent="0.55000000000000004">
      <c r="AI15803" s="278" t="s">
        <v>14276</v>
      </c>
      <c r="AJ15803" s="279">
        <v>1462.8</v>
      </c>
      <c r="AL15803" s="248" t="s">
        <v>38834</v>
      </c>
      <c r="AM15803" s="249">
        <v>22878.94</v>
      </c>
      <c r="AO15803" s="226" t="s">
        <v>47390</v>
      </c>
      <c r="AP15803" s="227">
        <v>142058.03</v>
      </c>
      <c r="AR15803" s="207" t="s">
        <v>14429</v>
      </c>
      <c r="AS15803" s="208">
        <v>685.51</v>
      </c>
      <c r="AT15803" s="93"/>
      <c r="AU15803" s="93"/>
      <c r="AV15803" s="93"/>
    </row>
    <row r="15804" spans="35:48" x14ac:dyDescent="0.55000000000000004">
      <c r="AI15804" s="278" t="s">
        <v>56864</v>
      </c>
      <c r="AJ15804" s="279">
        <v>750</v>
      </c>
      <c r="AL15804" s="248" t="s">
        <v>58739</v>
      </c>
      <c r="AM15804" s="249">
        <v>171656.45</v>
      </c>
      <c r="AO15804" s="226" t="s">
        <v>47391</v>
      </c>
      <c r="AP15804" s="227">
        <v>10546.78</v>
      </c>
      <c r="AR15804" s="207" t="s">
        <v>29568</v>
      </c>
      <c r="AS15804" s="208">
        <v>5372.99</v>
      </c>
      <c r="AT15804" s="93"/>
      <c r="AU15804" s="93"/>
      <c r="AV15804" s="93"/>
    </row>
    <row r="15805" spans="35:48" x14ac:dyDescent="0.55000000000000004">
      <c r="AI15805" s="278" t="s">
        <v>69509</v>
      </c>
      <c r="AJ15805" s="279">
        <v>11875</v>
      </c>
      <c r="AL15805" s="248" t="s">
        <v>12994</v>
      </c>
      <c r="AM15805" s="249">
        <v>3581</v>
      </c>
      <c r="AO15805" s="226" t="s">
        <v>47392</v>
      </c>
      <c r="AP15805" s="227">
        <v>2260.88</v>
      </c>
      <c r="AR15805" s="207" t="s">
        <v>29569</v>
      </c>
      <c r="AS15805" s="208">
        <v>5226.0200000000004</v>
      </c>
      <c r="AT15805" s="93"/>
      <c r="AU15805" s="93"/>
      <c r="AV15805" s="93"/>
    </row>
    <row r="15806" spans="35:48" x14ac:dyDescent="0.55000000000000004">
      <c r="AI15806" s="278" t="s">
        <v>28217</v>
      </c>
      <c r="AJ15806" s="279">
        <v>13.82</v>
      </c>
      <c r="AL15806" s="248" t="s">
        <v>55559</v>
      </c>
      <c r="AM15806" s="249">
        <v>15004.45</v>
      </c>
      <c r="AO15806" s="226" t="s">
        <v>47393</v>
      </c>
      <c r="AP15806" s="227">
        <v>5916.77</v>
      </c>
      <c r="AR15806" s="207" t="s">
        <v>29570</v>
      </c>
      <c r="AS15806" s="208">
        <v>5166.3599999999997</v>
      </c>
      <c r="AT15806" s="93"/>
      <c r="AU15806" s="93"/>
      <c r="AV15806" s="93"/>
    </row>
    <row r="15807" spans="35:48" x14ac:dyDescent="0.55000000000000004">
      <c r="AI15807" s="278" t="s">
        <v>14279</v>
      </c>
      <c r="AJ15807" s="279">
        <v>17278.23</v>
      </c>
      <c r="AL15807" s="248" t="s">
        <v>34482</v>
      </c>
      <c r="AM15807" s="249">
        <v>1350</v>
      </c>
      <c r="AO15807" s="226" t="s">
        <v>47394</v>
      </c>
      <c r="AP15807" s="227">
        <v>999.87</v>
      </c>
      <c r="AR15807" s="207" t="s">
        <v>29571</v>
      </c>
      <c r="AS15807" s="208">
        <v>145.62</v>
      </c>
      <c r="AT15807" s="93"/>
      <c r="AU15807" s="93"/>
      <c r="AV15807" s="93"/>
    </row>
    <row r="15808" spans="35:48" x14ac:dyDescent="0.55000000000000004">
      <c r="AI15808" s="278" t="s">
        <v>14280</v>
      </c>
      <c r="AJ15808" s="279">
        <v>57942.81</v>
      </c>
      <c r="AL15808" s="248" t="s">
        <v>60872</v>
      </c>
      <c r="AM15808" s="249">
        <v>3994.5</v>
      </c>
      <c r="AO15808" s="226" t="s">
        <v>47395</v>
      </c>
      <c r="AP15808" s="227">
        <v>58.62</v>
      </c>
      <c r="AR15808" s="207" t="s">
        <v>29572</v>
      </c>
      <c r="AS15808" s="208">
        <v>1395.26</v>
      </c>
      <c r="AT15808" s="93"/>
      <c r="AU15808" s="93"/>
      <c r="AV15808" s="93"/>
    </row>
    <row r="15809" spans="35:48" x14ac:dyDescent="0.55000000000000004">
      <c r="AI15809" s="278" t="s">
        <v>28218</v>
      </c>
      <c r="AJ15809" s="279">
        <v>25468.31</v>
      </c>
      <c r="AL15809" s="248" t="s">
        <v>50590</v>
      </c>
      <c r="AM15809" s="249">
        <v>72000</v>
      </c>
      <c r="AO15809" s="226" t="s">
        <v>47396</v>
      </c>
      <c r="AP15809" s="227">
        <v>175.3</v>
      </c>
      <c r="AR15809" s="207" t="s">
        <v>29573</v>
      </c>
      <c r="AS15809" s="208">
        <v>83.19</v>
      </c>
      <c r="AT15809" s="93"/>
      <c r="AU15809" s="93"/>
      <c r="AV15809" s="93"/>
    </row>
    <row r="15810" spans="35:48" x14ac:dyDescent="0.55000000000000004">
      <c r="AI15810" s="278" t="s">
        <v>28219</v>
      </c>
      <c r="AJ15810" s="279">
        <v>43454.54</v>
      </c>
      <c r="AL15810" s="248" t="s">
        <v>40714</v>
      </c>
      <c r="AM15810" s="249">
        <v>41840.410000000003</v>
      </c>
      <c r="AO15810" s="226" t="s">
        <v>47397</v>
      </c>
      <c r="AP15810" s="227">
        <v>3066</v>
      </c>
      <c r="AR15810" s="207" t="s">
        <v>29574</v>
      </c>
      <c r="AS15810" s="208">
        <v>9710.7800000000007</v>
      </c>
      <c r="AT15810" s="93"/>
      <c r="AU15810" s="93"/>
      <c r="AV15810" s="93"/>
    </row>
    <row r="15811" spans="35:48" x14ac:dyDescent="0.55000000000000004">
      <c r="AI15811" s="278" t="s">
        <v>28220</v>
      </c>
      <c r="AJ15811" s="279">
        <v>37832.080000000002</v>
      </c>
      <c r="AL15811" s="248" t="s">
        <v>15160</v>
      </c>
      <c r="AM15811" s="249">
        <v>92243.71</v>
      </c>
      <c r="AO15811" s="226" t="s">
        <v>50570</v>
      </c>
      <c r="AP15811" s="227">
        <v>10245.6</v>
      </c>
      <c r="AR15811" s="207" t="s">
        <v>29575</v>
      </c>
      <c r="AS15811" s="208">
        <v>15698.45</v>
      </c>
      <c r="AT15811" s="93"/>
      <c r="AU15811" s="93"/>
      <c r="AV15811" s="93"/>
    </row>
    <row r="15812" spans="35:48" x14ac:dyDescent="0.55000000000000004">
      <c r="AI15812" s="278" t="s">
        <v>55661</v>
      </c>
      <c r="AJ15812" s="279">
        <v>2935</v>
      </c>
      <c r="AL15812" s="248" t="s">
        <v>12996</v>
      </c>
      <c r="AM15812" s="249">
        <v>87952.06</v>
      </c>
      <c r="AO15812" s="226" t="s">
        <v>50571</v>
      </c>
      <c r="AP15812" s="227">
        <v>6169.4</v>
      </c>
      <c r="AR15812" s="207" t="s">
        <v>29576</v>
      </c>
      <c r="AS15812" s="208">
        <v>12843.15</v>
      </c>
      <c r="AT15812" s="93"/>
      <c r="AU15812" s="93"/>
      <c r="AV15812" s="93"/>
    </row>
    <row r="15813" spans="35:48" x14ac:dyDescent="0.55000000000000004">
      <c r="AI15813" s="278" t="s">
        <v>69510</v>
      </c>
      <c r="AJ15813" s="279">
        <v>181</v>
      </c>
      <c r="AL15813" s="248" t="s">
        <v>12997</v>
      </c>
      <c r="AM15813" s="249">
        <v>260573.29</v>
      </c>
      <c r="AO15813" s="226" t="s">
        <v>54158</v>
      </c>
      <c r="AP15813" s="227">
        <v>298940</v>
      </c>
      <c r="AR15813" s="207" t="s">
        <v>29577</v>
      </c>
      <c r="AS15813" s="208">
        <v>4739.7</v>
      </c>
      <c r="AT15813" s="93"/>
      <c r="AU15813" s="93"/>
      <c r="AV15813" s="93"/>
    </row>
    <row r="15814" spans="35:48" x14ac:dyDescent="0.55000000000000004">
      <c r="AI15814" s="278" t="s">
        <v>70158</v>
      </c>
      <c r="AJ15814" s="279">
        <v>15675</v>
      </c>
      <c r="AL15814" s="248" t="s">
        <v>12998</v>
      </c>
      <c r="AM15814" s="249">
        <v>98806.78</v>
      </c>
      <c r="AO15814" s="226" t="s">
        <v>45897</v>
      </c>
      <c r="AP15814" s="227">
        <v>49928.72</v>
      </c>
      <c r="AR15814" s="207" t="s">
        <v>29578</v>
      </c>
      <c r="AS15814" s="208">
        <v>8186.89</v>
      </c>
      <c r="AT15814" s="93"/>
      <c r="AU15814" s="93"/>
      <c r="AV15814" s="93"/>
    </row>
    <row r="15815" spans="35:48" x14ac:dyDescent="0.55000000000000004">
      <c r="AI15815" s="278" t="s">
        <v>28224</v>
      </c>
      <c r="AJ15815" s="279">
        <v>27149.99</v>
      </c>
      <c r="AL15815" s="248" t="s">
        <v>15161</v>
      </c>
      <c r="AM15815" s="249">
        <v>103948.96</v>
      </c>
      <c r="AO15815" s="226" t="s">
        <v>45898</v>
      </c>
      <c r="AP15815" s="227">
        <v>5292.84</v>
      </c>
      <c r="AR15815" s="207" t="s">
        <v>29579</v>
      </c>
      <c r="AS15815" s="208">
        <v>19571.740000000002</v>
      </c>
      <c r="AT15815" s="93"/>
      <c r="AU15815" s="93"/>
      <c r="AV15815" s="93"/>
    </row>
    <row r="15816" spans="35:48" x14ac:dyDescent="0.55000000000000004">
      <c r="AI15816" s="278" t="s">
        <v>69511</v>
      </c>
      <c r="AJ15816" s="279">
        <v>4405.7299999999996</v>
      </c>
      <c r="AL15816" s="248" t="s">
        <v>34483</v>
      </c>
      <c r="AM15816" s="249">
        <v>118076.26</v>
      </c>
      <c r="AO15816" s="226" t="s">
        <v>45899</v>
      </c>
      <c r="AP15816" s="227">
        <v>134563.63</v>
      </c>
      <c r="AR15816" s="207" t="s">
        <v>29580</v>
      </c>
      <c r="AS15816" s="208">
        <v>20218.48</v>
      </c>
      <c r="AT15816" s="93"/>
      <c r="AU15816" s="93"/>
      <c r="AV15816" s="93"/>
    </row>
    <row r="15817" spans="35:48" x14ac:dyDescent="0.55000000000000004">
      <c r="AI15817" s="278" t="s">
        <v>14281</v>
      </c>
      <c r="AJ15817" s="279">
        <v>135478.14000000001</v>
      </c>
      <c r="AL15817" s="248" t="s">
        <v>48413</v>
      </c>
      <c r="AM15817" s="249">
        <v>1500</v>
      </c>
      <c r="AO15817" s="226" t="s">
        <v>45900</v>
      </c>
      <c r="AP15817" s="227">
        <v>28333.38</v>
      </c>
      <c r="AR15817" s="207" t="s">
        <v>29581</v>
      </c>
      <c r="AS15817" s="208">
        <v>1921.29</v>
      </c>
      <c r="AT15817" s="93"/>
      <c r="AU15817" s="93"/>
      <c r="AV15817" s="93"/>
    </row>
    <row r="15818" spans="35:48" x14ac:dyDescent="0.55000000000000004">
      <c r="AI15818" s="278" t="s">
        <v>28225</v>
      </c>
      <c r="AJ15818" s="279">
        <v>24666.65</v>
      </c>
      <c r="AL15818" s="248" t="s">
        <v>58740</v>
      </c>
      <c r="AM15818" s="249">
        <v>47809.74</v>
      </c>
      <c r="AO15818" s="226" t="s">
        <v>45901</v>
      </c>
      <c r="AP15818" s="227">
        <v>16686.07</v>
      </c>
      <c r="AR15818" s="207" t="s">
        <v>29582</v>
      </c>
      <c r="AS15818" s="208">
        <v>62346</v>
      </c>
      <c r="AT15818" s="93"/>
      <c r="AU15818" s="93"/>
      <c r="AV15818" s="93"/>
    </row>
    <row r="15819" spans="35:48" x14ac:dyDescent="0.55000000000000004">
      <c r="AI15819" s="278" t="s">
        <v>28227</v>
      </c>
      <c r="AJ15819" s="279">
        <v>4174.21</v>
      </c>
      <c r="AL15819" s="248" t="s">
        <v>55560</v>
      </c>
      <c r="AM15819" s="249">
        <v>4149.0600000000004</v>
      </c>
      <c r="AO15819" s="226" t="s">
        <v>45902</v>
      </c>
      <c r="AP15819" s="227">
        <v>4399.49</v>
      </c>
      <c r="AR15819" s="207" t="s">
        <v>29583</v>
      </c>
      <c r="AS15819" s="208">
        <v>19874.39</v>
      </c>
      <c r="AT15819" s="93"/>
      <c r="AU15819" s="93"/>
      <c r="AV15819" s="93"/>
    </row>
    <row r="15820" spans="35:48" x14ac:dyDescent="0.55000000000000004">
      <c r="AI15820" s="278" t="s">
        <v>28230</v>
      </c>
      <c r="AJ15820" s="279">
        <v>-1407.36</v>
      </c>
      <c r="AL15820" s="248" t="s">
        <v>15164</v>
      </c>
      <c r="AM15820" s="249">
        <v>60784.98</v>
      </c>
      <c r="AO15820" s="226" t="s">
        <v>45903</v>
      </c>
      <c r="AP15820" s="227">
        <v>785.24</v>
      </c>
      <c r="AR15820" s="207" t="s">
        <v>29584</v>
      </c>
      <c r="AS15820" s="208">
        <v>1121.19</v>
      </c>
      <c r="AT15820" s="93"/>
      <c r="AU15820" s="93"/>
      <c r="AV15820" s="93"/>
    </row>
    <row r="15821" spans="35:48" x14ac:dyDescent="0.55000000000000004">
      <c r="AI15821" s="278" t="s">
        <v>46179</v>
      </c>
      <c r="AJ15821" s="279">
        <v>1347.5</v>
      </c>
      <c r="AL15821" s="248" t="s">
        <v>12999</v>
      </c>
      <c r="AM15821" s="249">
        <v>304850.23</v>
      </c>
      <c r="AO15821" s="226" t="s">
        <v>45904</v>
      </c>
      <c r="AP15821" s="227">
        <v>588.91</v>
      </c>
      <c r="AR15821" s="207" t="s">
        <v>29585</v>
      </c>
      <c r="AS15821" s="208">
        <v>4745.04</v>
      </c>
      <c r="AT15821" s="93"/>
      <c r="AU15821" s="93"/>
      <c r="AV15821" s="93"/>
    </row>
    <row r="15822" spans="35:48" x14ac:dyDescent="0.55000000000000004">
      <c r="AI15822" s="278" t="s">
        <v>48544</v>
      </c>
      <c r="AJ15822" s="279">
        <v>339363.58</v>
      </c>
      <c r="AL15822" s="248" t="s">
        <v>15165</v>
      </c>
      <c r="AM15822" s="249">
        <v>104017.96</v>
      </c>
      <c r="AO15822" s="226" t="s">
        <v>45905</v>
      </c>
      <c r="AP15822" s="227">
        <v>3785</v>
      </c>
      <c r="AR15822" s="207" t="s">
        <v>29586</v>
      </c>
      <c r="AS15822" s="208">
        <v>4560</v>
      </c>
      <c r="AT15822" s="93"/>
      <c r="AU15822" s="93"/>
      <c r="AV15822" s="93"/>
    </row>
    <row r="15823" spans="35:48" x14ac:dyDescent="0.55000000000000004">
      <c r="AI15823" s="278" t="s">
        <v>48545</v>
      </c>
      <c r="AJ15823" s="279">
        <v>14006.3</v>
      </c>
      <c r="AL15823" s="248" t="s">
        <v>45947</v>
      </c>
      <c r="AM15823" s="249">
        <v>9639.5400000000009</v>
      </c>
      <c r="AO15823" s="226" t="s">
        <v>45906</v>
      </c>
      <c r="AP15823" s="227">
        <v>21175.86</v>
      </c>
      <c r="AR15823" s="207" t="s">
        <v>29587</v>
      </c>
      <c r="AS15823" s="208">
        <v>1000</v>
      </c>
      <c r="AT15823" s="93"/>
      <c r="AU15823" s="93"/>
      <c r="AV15823" s="93"/>
    </row>
    <row r="15824" spans="35:48" x14ac:dyDescent="0.55000000000000004">
      <c r="AI15824" s="278" t="s">
        <v>28247</v>
      </c>
      <c r="AJ15824" s="279">
        <v>2200.0100000000002</v>
      </c>
      <c r="AL15824" s="248" t="s">
        <v>15167</v>
      </c>
      <c r="AM15824" s="249">
        <v>49182.55</v>
      </c>
      <c r="AO15824" s="226" t="s">
        <v>45907</v>
      </c>
      <c r="AP15824" s="227">
        <v>2014.11</v>
      </c>
      <c r="AR15824" s="207" t="s">
        <v>29588</v>
      </c>
      <c r="AS15824" s="208">
        <v>82.48</v>
      </c>
      <c r="AT15824" s="93"/>
      <c r="AU15824" s="93"/>
      <c r="AV15824" s="93"/>
    </row>
    <row r="15825" spans="35:48" x14ac:dyDescent="0.55000000000000004">
      <c r="AI15825" s="278" t="s">
        <v>39525</v>
      </c>
      <c r="AJ15825" s="279">
        <v>4666.67</v>
      </c>
      <c r="AL15825" s="248" t="s">
        <v>47438</v>
      </c>
      <c r="AM15825" s="249">
        <v>-9102.9599999999991</v>
      </c>
      <c r="AO15825" s="226" t="s">
        <v>45908</v>
      </c>
      <c r="AP15825" s="227">
        <v>1996.75</v>
      </c>
      <c r="AR15825" s="207" t="s">
        <v>29589</v>
      </c>
      <c r="AS15825" s="208">
        <v>53241.440000000002</v>
      </c>
      <c r="AT15825" s="93"/>
      <c r="AU15825" s="93"/>
      <c r="AV15825" s="93"/>
    </row>
    <row r="15826" spans="35:48" x14ac:dyDescent="0.55000000000000004">
      <c r="AI15826" s="278" t="s">
        <v>70964</v>
      </c>
      <c r="AJ15826" s="279">
        <v>3312.84</v>
      </c>
      <c r="AL15826" s="248" t="s">
        <v>49315</v>
      </c>
      <c r="AM15826" s="249">
        <v>843553.6</v>
      </c>
      <c r="AO15826" s="226" t="s">
        <v>45909</v>
      </c>
      <c r="AP15826" s="227">
        <v>8072.07</v>
      </c>
      <c r="AR15826" s="207" t="s">
        <v>29590</v>
      </c>
      <c r="AS15826" s="208">
        <v>13934.08</v>
      </c>
      <c r="AT15826" s="93"/>
      <c r="AU15826" s="93"/>
      <c r="AV15826" s="93"/>
    </row>
    <row r="15827" spans="35:48" x14ac:dyDescent="0.55000000000000004">
      <c r="AI15827" s="278" t="s">
        <v>70965</v>
      </c>
      <c r="AJ15827" s="279">
        <v>1800</v>
      </c>
      <c r="AL15827" s="248" t="s">
        <v>59297</v>
      </c>
      <c r="AM15827" s="249">
        <v>5441.52</v>
      </c>
      <c r="AO15827" s="226" t="s">
        <v>45910</v>
      </c>
      <c r="AP15827" s="227">
        <v>947.96</v>
      </c>
      <c r="AR15827" s="207" t="s">
        <v>29591</v>
      </c>
      <c r="AS15827" s="208">
        <v>12549</v>
      </c>
      <c r="AT15827" s="93"/>
      <c r="AU15827" s="93"/>
      <c r="AV15827" s="93"/>
    </row>
    <row r="15828" spans="35:48" x14ac:dyDescent="0.55000000000000004">
      <c r="AI15828" s="278" t="s">
        <v>60032</v>
      </c>
      <c r="AJ15828" s="279">
        <v>2208.34</v>
      </c>
      <c r="AL15828" s="248" t="s">
        <v>58900</v>
      </c>
      <c r="AM15828" s="249">
        <v>9784.6</v>
      </c>
      <c r="AO15828" s="226" t="s">
        <v>45911</v>
      </c>
      <c r="AP15828" s="227">
        <v>24480.78</v>
      </c>
      <c r="AR15828" s="207" t="s">
        <v>29592</v>
      </c>
      <c r="AS15828" s="208">
        <v>12720</v>
      </c>
      <c r="AT15828" s="93"/>
      <c r="AU15828" s="93"/>
      <c r="AV15828" s="93"/>
    </row>
    <row r="15829" spans="35:48" x14ac:dyDescent="0.55000000000000004">
      <c r="AI15829" s="278" t="s">
        <v>28249</v>
      </c>
      <c r="AJ15829" s="279">
        <v>1055.26</v>
      </c>
      <c r="AL15829" s="248" t="s">
        <v>15224</v>
      </c>
      <c r="AM15829" s="249">
        <v>77000</v>
      </c>
      <c r="AO15829" s="226" t="s">
        <v>45912</v>
      </c>
      <c r="AP15829" s="227">
        <v>15034.5</v>
      </c>
      <c r="AR15829" s="207" t="s">
        <v>14430</v>
      </c>
      <c r="AS15829" s="208">
        <v>34570</v>
      </c>
      <c r="AT15829" s="93"/>
      <c r="AU15829" s="93"/>
      <c r="AV15829" s="93"/>
    </row>
    <row r="15830" spans="35:48" x14ac:dyDescent="0.55000000000000004">
      <c r="AI15830" s="278" t="s">
        <v>28250</v>
      </c>
      <c r="AJ15830" s="279">
        <v>2223.37</v>
      </c>
      <c r="AL15830" s="248" t="s">
        <v>15225</v>
      </c>
      <c r="AM15830" s="249">
        <v>901301.32</v>
      </c>
      <c r="AO15830" s="226" t="s">
        <v>45913</v>
      </c>
      <c r="AP15830" s="227">
        <v>9426.85</v>
      </c>
      <c r="AR15830" s="207" t="s">
        <v>29593</v>
      </c>
      <c r="AS15830" s="208">
        <v>5599.06</v>
      </c>
      <c r="AT15830" s="93"/>
      <c r="AU15830" s="93"/>
      <c r="AV15830" s="93"/>
    </row>
    <row r="15831" spans="35:48" x14ac:dyDescent="0.55000000000000004">
      <c r="AI15831" s="278" t="s">
        <v>28251</v>
      </c>
      <c r="AJ15831" s="279">
        <v>1708.65</v>
      </c>
      <c r="AL15831" s="248" t="s">
        <v>56757</v>
      </c>
      <c r="AM15831" s="249">
        <v>1225</v>
      </c>
      <c r="AO15831" s="226" t="s">
        <v>45914</v>
      </c>
      <c r="AP15831" s="227">
        <v>8376.82</v>
      </c>
      <c r="AR15831" s="207" t="s">
        <v>29594</v>
      </c>
      <c r="AS15831" s="208">
        <v>14378.47</v>
      </c>
      <c r="AT15831" s="93"/>
      <c r="AU15831" s="93"/>
      <c r="AV15831" s="93"/>
    </row>
    <row r="15832" spans="35:48" x14ac:dyDescent="0.55000000000000004">
      <c r="AI15832" s="278" t="s">
        <v>28311</v>
      </c>
      <c r="AJ15832" s="279">
        <v>638496.78</v>
      </c>
      <c r="AL15832" s="248" t="s">
        <v>15226</v>
      </c>
      <c r="AM15832" s="249">
        <v>181.24</v>
      </c>
      <c r="AO15832" s="226" t="s">
        <v>45915</v>
      </c>
      <c r="AP15832" s="227">
        <v>13333.36</v>
      </c>
      <c r="AR15832" s="207" t="s">
        <v>29595</v>
      </c>
      <c r="AS15832" s="208">
        <v>2873</v>
      </c>
      <c r="AT15832" s="93"/>
      <c r="AU15832" s="93"/>
      <c r="AV15832" s="93"/>
    </row>
    <row r="15833" spans="35:48" x14ac:dyDescent="0.55000000000000004">
      <c r="AI15833" s="278" t="s">
        <v>28312</v>
      </c>
      <c r="AJ15833" s="279">
        <v>105519.75</v>
      </c>
      <c r="AL15833" s="248" t="s">
        <v>15227</v>
      </c>
      <c r="AM15833" s="249">
        <v>97086.73</v>
      </c>
      <c r="AO15833" s="226" t="s">
        <v>45916</v>
      </c>
      <c r="AP15833" s="227">
        <v>7624.76</v>
      </c>
      <c r="AR15833" s="207" t="s">
        <v>14431</v>
      </c>
      <c r="AS15833" s="208">
        <v>16518.740000000002</v>
      </c>
      <c r="AT15833" s="93"/>
      <c r="AU15833" s="93"/>
      <c r="AV15833" s="93"/>
    </row>
    <row r="15834" spans="35:48" x14ac:dyDescent="0.55000000000000004">
      <c r="AI15834" s="278" t="s">
        <v>28313</v>
      </c>
      <c r="AJ15834" s="279">
        <v>153319.25</v>
      </c>
      <c r="AL15834" s="248" t="s">
        <v>15228</v>
      </c>
      <c r="AM15834" s="249">
        <v>10614.87</v>
      </c>
      <c r="AO15834" s="226" t="s">
        <v>45917</v>
      </c>
      <c r="AP15834" s="227">
        <v>6045.13</v>
      </c>
      <c r="AR15834" s="207" t="s">
        <v>14432</v>
      </c>
      <c r="AS15834" s="208">
        <v>18212.810000000001</v>
      </c>
      <c r="AT15834" s="93"/>
      <c r="AU15834" s="93"/>
      <c r="AV15834" s="93"/>
    </row>
    <row r="15835" spans="35:48" x14ac:dyDescent="0.55000000000000004">
      <c r="AI15835" s="278" t="s">
        <v>35740</v>
      </c>
      <c r="AJ15835" s="279">
        <v>235665.41</v>
      </c>
      <c r="AL15835" s="248" t="s">
        <v>15229</v>
      </c>
      <c r="AM15835" s="249">
        <v>15949.34</v>
      </c>
      <c r="AO15835" s="226" t="s">
        <v>45918</v>
      </c>
      <c r="AP15835" s="227">
        <v>3566.74</v>
      </c>
      <c r="AR15835" s="207" t="s">
        <v>29596</v>
      </c>
      <c r="AS15835" s="208">
        <v>64508.160000000003</v>
      </c>
      <c r="AT15835" s="93"/>
      <c r="AU15835" s="93"/>
      <c r="AV15835" s="93"/>
    </row>
    <row r="15836" spans="35:48" x14ac:dyDescent="0.55000000000000004">
      <c r="AI15836" s="278" t="s">
        <v>39528</v>
      </c>
      <c r="AJ15836" s="279">
        <v>60279.7</v>
      </c>
      <c r="AL15836" s="248" t="s">
        <v>49316</v>
      </c>
      <c r="AM15836" s="249">
        <v>555</v>
      </c>
      <c r="AO15836" s="226" t="s">
        <v>45919</v>
      </c>
      <c r="AP15836" s="227">
        <v>193.26</v>
      </c>
      <c r="AR15836" s="207" t="s">
        <v>29597</v>
      </c>
      <c r="AS15836" s="208">
        <v>8811.5</v>
      </c>
      <c r="AT15836" s="93"/>
      <c r="AU15836" s="93"/>
      <c r="AV15836" s="93"/>
    </row>
    <row r="15837" spans="35:48" x14ac:dyDescent="0.55000000000000004">
      <c r="AI15837" s="278" t="s">
        <v>35741</v>
      </c>
      <c r="AJ15837" s="279">
        <v>56250</v>
      </c>
      <c r="AL15837" s="248" t="s">
        <v>15235</v>
      </c>
      <c r="AM15837" s="249">
        <v>5727.8</v>
      </c>
      <c r="AO15837" s="226" t="s">
        <v>45920</v>
      </c>
      <c r="AP15837" s="227">
        <v>6522</v>
      </c>
      <c r="AR15837" s="207" t="s">
        <v>29598</v>
      </c>
      <c r="AS15837" s="208">
        <v>114719.28</v>
      </c>
      <c r="AT15837" s="93"/>
      <c r="AU15837" s="93"/>
      <c r="AV15837" s="93"/>
    </row>
    <row r="15838" spans="35:48" x14ac:dyDescent="0.55000000000000004">
      <c r="AI15838" s="278" t="s">
        <v>28316</v>
      </c>
      <c r="AJ15838" s="279">
        <v>4463.58</v>
      </c>
      <c r="AL15838" s="248" t="s">
        <v>15237</v>
      </c>
      <c r="AM15838" s="249">
        <v>3399.9</v>
      </c>
      <c r="AO15838" s="226" t="s">
        <v>45921</v>
      </c>
      <c r="AP15838" s="227">
        <v>970.3</v>
      </c>
      <c r="AR15838" s="207" t="s">
        <v>29599</v>
      </c>
      <c r="AS15838" s="208">
        <v>164496.16</v>
      </c>
      <c r="AT15838" s="93"/>
      <c r="AU15838" s="93"/>
      <c r="AV15838" s="93"/>
    </row>
    <row r="15839" spans="35:48" x14ac:dyDescent="0.55000000000000004">
      <c r="AI15839" s="278" t="s">
        <v>69512</v>
      </c>
      <c r="AJ15839" s="279">
        <v>240</v>
      </c>
      <c r="AL15839" s="248" t="s">
        <v>15238</v>
      </c>
      <c r="AM15839" s="249">
        <v>4224.92</v>
      </c>
      <c r="AO15839" s="226" t="s">
        <v>45922</v>
      </c>
      <c r="AP15839" s="227">
        <v>46.94</v>
      </c>
      <c r="AR15839" s="207" t="s">
        <v>29600</v>
      </c>
      <c r="AS15839" s="208">
        <v>-2641.9</v>
      </c>
      <c r="AT15839" s="93"/>
      <c r="AU15839" s="93"/>
      <c r="AV15839" s="93"/>
    </row>
    <row r="15840" spans="35:48" x14ac:dyDescent="0.55000000000000004">
      <c r="AI15840" s="278" t="s">
        <v>14289</v>
      </c>
      <c r="AJ15840" s="279">
        <v>2078.71</v>
      </c>
      <c r="AL15840" s="248" t="s">
        <v>33064</v>
      </c>
      <c r="AM15840" s="249">
        <v>49.4</v>
      </c>
      <c r="AO15840" s="226" t="s">
        <v>45923</v>
      </c>
      <c r="AP15840" s="227">
        <v>28013.42</v>
      </c>
      <c r="AR15840" s="207" t="s">
        <v>29601</v>
      </c>
      <c r="AS15840" s="208">
        <v>9581</v>
      </c>
      <c r="AT15840" s="93"/>
      <c r="AU15840" s="93"/>
      <c r="AV15840" s="93"/>
    </row>
    <row r="15841" spans="35:48" x14ac:dyDescent="0.55000000000000004">
      <c r="AI15841" s="278" t="s">
        <v>65202</v>
      </c>
      <c r="AJ15841" s="279">
        <v>6315.85</v>
      </c>
      <c r="AL15841" s="248" t="s">
        <v>60873</v>
      </c>
      <c r="AM15841" s="249">
        <v>10409.049999999999</v>
      </c>
      <c r="AO15841" s="226" t="s">
        <v>48385</v>
      </c>
      <c r="AP15841" s="227">
        <v>7175.21</v>
      </c>
      <c r="AR15841" s="207" t="s">
        <v>29602</v>
      </c>
      <c r="AS15841" s="208">
        <v>13906.76</v>
      </c>
      <c r="AT15841" s="93"/>
      <c r="AU15841" s="93"/>
      <c r="AV15841" s="93"/>
    </row>
    <row r="15842" spans="35:48" x14ac:dyDescent="0.55000000000000004">
      <c r="AI15842" s="278" t="s">
        <v>28318</v>
      </c>
      <c r="AJ15842" s="279">
        <v>420</v>
      </c>
      <c r="AL15842" s="248" t="s">
        <v>63468</v>
      </c>
      <c r="AM15842" s="249">
        <v>1260</v>
      </c>
      <c r="AO15842" s="226" t="s">
        <v>48386</v>
      </c>
      <c r="AP15842" s="227">
        <v>2071.38</v>
      </c>
      <c r="AR15842" s="207" t="s">
        <v>29603</v>
      </c>
      <c r="AS15842" s="208">
        <v>7355</v>
      </c>
      <c r="AT15842" s="93"/>
      <c r="AU15842" s="93"/>
      <c r="AV15842" s="93"/>
    </row>
    <row r="15843" spans="35:48" x14ac:dyDescent="0.55000000000000004">
      <c r="AI15843" s="278" t="s">
        <v>14293</v>
      </c>
      <c r="AJ15843" s="279">
        <v>92351.75</v>
      </c>
      <c r="AL15843" s="248" t="s">
        <v>65095</v>
      </c>
      <c r="AM15843" s="249">
        <v>633.38</v>
      </c>
      <c r="AO15843" s="226" t="s">
        <v>49271</v>
      </c>
      <c r="AP15843" s="227">
        <v>1660.69</v>
      </c>
      <c r="AR15843" s="207" t="s">
        <v>29604</v>
      </c>
      <c r="AS15843" s="208">
        <v>562.67999999999995</v>
      </c>
      <c r="AT15843" s="93"/>
      <c r="AU15843" s="93"/>
      <c r="AV15843" s="93"/>
    </row>
    <row r="15844" spans="35:48" x14ac:dyDescent="0.55000000000000004">
      <c r="AI15844" s="278" t="s">
        <v>14294</v>
      </c>
      <c r="AJ15844" s="279">
        <v>272099.3</v>
      </c>
      <c r="AL15844" s="248" t="s">
        <v>15240</v>
      </c>
      <c r="AM15844" s="249">
        <v>34375</v>
      </c>
      <c r="AO15844" s="226" t="s">
        <v>49272</v>
      </c>
      <c r="AP15844" s="227">
        <v>69558.37</v>
      </c>
      <c r="AR15844" s="207" t="s">
        <v>29605</v>
      </c>
      <c r="AS15844" s="208">
        <v>688.36</v>
      </c>
      <c r="AT15844" s="93"/>
      <c r="AU15844" s="93"/>
      <c r="AV15844" s="93"/>
    </row>
    <row r="15845" spans="35:48" x14ac:dyDescent="0.55000000000000004">
      <c r="AI15845" s="278" t="s">
        <v>14295</v>
      </c>
      <c r="AJ15845" s="279">
        <v>168584.45</v>
      </c>
      <c r="AL15845" s="248" t="s">
        <v>15241</v>
      </c>
      <c r="AM15845" s="249">
        <v>57451.37</v>
      </c>
      <c r="AO15845" s="226" t="s">
        <v>49273</v>
      </c>
      <c r="AP15845" s="227">
        <v>3680</v>
      </c>
      <c r="AR15845" s="207" t="s">
        <v>29606</v>
      </c>
      <c r="AS15845" s="208">
        <v>8800.11</v>
      </c>
      <c r="AT15845" s="93"/>
      <c r="AU15845" s="93"/>
      <c r="AV15845" s="93"/>
    </row>
    <row r="15846" spans="35:48" x14ac:dyDescent="0.55000000000000004">
      <c r="AI15846" s="278" t="s">
        <v>62398</v>
      </c>
      <c r="AJ15846" s="279">
        <v>6869.38</v>
      </c>
      <c r="AL15846" s="248" t="s">
        <v>15242</v>
      </c>
      <c r="AM15846" s="249">
        <v>32</v>
      </c>
      <c r="AO15846" s="226" t="s">
        <v>49274</v>
      </c>
      <c r="AP15846" s="227">
        <v>1505.91</v>
      </c>
      <c r="AR15846" s="207" t="s">
        <v>29607</v>
      </c>
      <c r="AS15846" s="208">
        <v>3718.22</v>
      </c>
      <c r="AT15846" s="93"/>
      <c r="AU15846" s="93"/>
      <c r="AV15846" s="93"/>
    </row>
    <row r="15847" spans="35:48" x14ac:dyDescent="0.55000000000000004">
      <c r="AI15847" s="278" t="s">
        <v>28319</v>
      </c>
      <c r="AJ15847" s="279">
        <v>120096.49</v>
      </c>
      <c r="AL15847" s="248" t="s">
        <v>15243</v>
      </c>
      <c r="AM15847" s="249">
        <v>91182.92</v>
      </c>
      <c r="AO15847" s="226" t="s">
        <v>49275</v>
      </c>
      <c r="AP15847" s="227">
        <v>6141</v>
      </c>
      <c r="AR15847" s="207" t="s">
        <v>29608</v>
      </c>
      <c r="AS15847" s="208">
        <v>3706.99</v>
      </c>
      <c r="AT15847" s="93"/>
      <c r="AU15847" s="93"/>
      <c r="AV15847" s="93"/>
    </row>
    <row r="15848" spans="35:48" x14ac:dyDescent="0.55000000000000004">
      <c r="AI15848" s="278" t="s">
        <v>50768</v>
      </c>
      <c r="AJ15848" s="279">
        <v>2187680.0699999998</v>
      </c>
      <c r="AL15848" s="248" t="s">
        <v>15244</v>
      </c>
      <c r="AM15848" s="249">
        <v>294433.82</v>
      </c>
      <c r="AO15848" s="226" t="s">
        <v>49276</v>
      </c>
      <c r="AP15848" s="227">
        <v>25176.55</v>
      </c>
      <c r="AR15848" s="207" t="s">
        <v>29609</v>
      </c>
      <c r="AS15848" s="208">
        <v>5608.9</v>
      </c>
      <c r="AT15848" s="93"/>
      <c r="AU15848" s="93"/>
      <c r="AV15848" s="93"/>
    </row>
    <row r="15849" spans="35:48" x14ac:dyDescent="0.55000000000000004">
      <c r="AI15849" s="278" t="s">
        <v>70159</v>
      </c>
      <c r="AJ15849" s="279">
        <v>4275</v>
      </c>
      <c r="AL15849" s="248" t="s">
        <v>15245</v>
      </c>
      <c r="AM15849" s="249">
        <v>149259.53</v>
      </c>
      <c r="AO15849" s="226" t="s">
        <v>49277</v>
      </c>
      <c r="AP15849" s="227">
        <v>6150</v>
      </c>
      <c r="AR15849" s="207" t="s">
        <v>29610</v>
      </c>
      <c r="AS15849" s="208">
        <v>1722.91</v>
      </c>
      <c r="AT15849" s="93"/>
      <c r="AU15849" s="93"/>
      <c r="AV15849" s="93"/>
    </row>
    <row r="15850" spans="35:48" x14ac:dyDescent="0.55000000000000004">
      <c r="AI15850" s="278" t="s">
        <v>28322</v>
      </c>
      <c r="AJ15850" s="279">
        <v>404080.15</v>
      </c>
      <c r="AL15850" s="248" t="s">
        <v>15246</v>
      </c>
      <c r="AM15850" s="249">
        <v>12062.32</v>
      </c>
      <c r="AO15850" s="226" t="s">
        <v>49278</v>
      </c>
      <c r="AP15850" s="227">
        <v>34.36</v>
      </c>
      <c r="AR15850" s="207" t="s">
        <v>29611</v>
      </c>
      <c r="AS15850" s="208">
        <v>584.28</v>
      </c>
      <c r="AT15850" s="93"/>
      <c r="AU15850" s="93"/>
      <c r="AV15850" s="93"/>
    </row>
    <row r="15851" spans="35:48" x14ac:dyDescent="0.55000000000000004">
      <c r="AI15851" s="278" t="s">
        <v>69513</v>
      </c>
      <c r="AJ15851" s="279">
        <v>0.04</v>
      </c>
      <c r="AL15851" s="248" t="s">
        <v>15247</v>
      </c>
      <c r="AM15851" s="249">
        <v>47213.55</v>
      </c>
      <c r="AO15851" s="226" t="s">
        <v>49279</v>
      </c>
      <c r="AP15851" s="227">
        <v>484.61</v>
      </c>
      <c r="AR15851" s="207" t="s">
        <v>29612</v>
      </c>
      <c r="AS15851" s="208">
        <v>1015.67</v>
      </c>
      <c r="AT15851" s="93"/>
      <c r="AU15851" s="93"/>
      <c r="AV15851" s="93"/>
    </row>
    <row r="15852" spans="35:48" x14ac:dyDescent="0.55000000000000004">
      <c r="AI15852" s="278" t="s">
        <v>28323</v>
      </c>
      <c r="AJ15852" s="279">
        <v>52489.41</v>
      </c>
      <c r="AL15852" s="248" t="s">
        <v>15248</v>
      </c>
      <c r="AM15852" s="249">
        <v>39759.75</v>
      </c>
      <c r="AO15852" s="226" t="s">
        <v>49280</v>
      </c>
      <c r="AP15852" s="227">
        <v>4255.7</v>
      </c>
      <c r="AR15852" s="207" t="s">
        <v>29613</v>
      </c>
      <c r="AS15852" s="208">
        <v>4140.3500000000004</v>
      </c>
      <c r="AT15852" s="93"/>
      <c r="AU15852" s="93"/>
      <c r="AV15852" s="93"/>
    </row>
    <row r="15853" spans="35:48" x14ac:dyDescent="0.55000000000000004">
      <c r="AI15853" s="278" t="s">
        <v>28324</v>
      </c>
      <c r="AJ15853" s="279">
        <v>14850</v>
      </c>
      <c r="AL15853" s="248" t="s">
        <v>59952</v>
      </c>
      <c r="AM15853" s="249">
        <v>65.5</v>
      </c>
      <c r="AO15853" s="226" t="s">
        <v>49281</v>
      </c>
      <c r="AP15853" s="227">
        <v>19640.04</v>
      </c>
      <c r="AR15853" s="207" t="s">
        <v>29614</v>
      </c>
      <c r="AS15853" s="208">
        <v>688.36</v>
      </c>
      <c r="AT15853" s="93"/>
      <c r="AU15853" s="93"/>
      <c r="AV15853" s="93"/>
    </row>
    <row r="15854" spans="35:48" x14ac:dyDescent="0.55000000000000004">
      <c r="AI15854" s="278" t="s">
        <v>28326</v>
      </c>
      <c r="AJ15854" s="279">
        <v>87156.05</v>
      </c>
      <c r="AL15854" s="248" t="s">
        <v>15249</v>
      </c>
      <c r="AM15854" s="249">
        <v>335798.55</v>
      </c>
      <c r="AO15854" s="226" t="s">
        <v>50572</v>
      </c>
      <c r="AP15854" s="227">
        <v>2689.74</v>
      </c>
      <c r="AR15854" s="207" t="s">
        <v>29615</v>
      </c>
      <c r="AS15854" s="208">
        <v>8800.11</v>
      </c>
      <c r="AT15854" s="93"/>
      <c r="AU15854" s="93"/>
      <c r="AV15854" s="93"/>
    </row>
    <row r="15855" spans="35:48" x14ac:dyDescent="0.55000000000000004">
      <c r="AI15855" s="278" t="s">
        <v>48547</v>
      </c>
      <c r="AJ15855" s="279">
        <v>-647.74</v>
      </c>
      <c r="AL15855" s="248" t="s">
        <v>54202</v>
      </c>
      <c r="AM15855" s="249">
        <v>15977.93</v>
      </c>
      <c r="AO15855" s="226" t="s">
        <v>49282</v>
      </c>
      <c r="AP15855" s="227">
        <v>2030.1</v>
      </c>
      <c r="AR15855" s="207" t="s">
        <v>29616</v>
      </c>
      <c r="AS15855" s="208">
        <v>3718.22</v>
      </c>
      <c r="AT15855" s="93"/>
      <c r="AU15855" s="93"/>
      <c r="AV15855" s="93"/>
    </row>
    <row r="15856" spans="35:48" x14ac:dyDescent="0.55000000000000004">
      <c r="AI15856" s="278" t="s">
        <v>28361</v>
      </c>
      <c r="AJ15856" s="279">
        <v>3406</v>
      </c>
      <c r="AL15856" s="248" t="s">
        <v>15250</v>
      </c>
      <c r="AM15856" s="249">
        <v>120631.9</v>
      </c>
      <c r="AO15856" s="226" t="s">
        <v>49283</v>
      </c>
      <c r="AP15856" s="227">
        <v>15.9</v>
      </c>
      <c r="AR15856" s="207" t="s">
        <v>29617</v>
      </c>
      <c r="AS15856" s="208">
        <v>3706.99</v>
      </c>
      <c r="AT15856" s="93"/>
      <c r="AU15856" s="93"/>
      <c r="AV15856" s="93"/>
    </row>
    <row r="15857" spans="35:48" x14ac:dyDescent="0.55000000000000004">
      <c r="AI15857" s="278" t="s">
        <v>28363</v>
      </c>
      <c r="AJ15857" s="279">
        <v>8272.84</v>
      </c>
      <c r="AL15857" s="248" t="s">
        <v>15251</v>
      </c>
      <c r="AM15857" s="249">
        <v>10570.45</v>
      </c>
      <c r="AO15857" s="226" t="s">
        <v>49284</v>
      </c>
      <c r="AP15857" s="227">
        <v>3547.75</v>
      </c>
      <c r="AR15857" s="207" t="s">
        <v>29618</v>
      </c>
      <c r="AS15857" s="208">
        <v>7355</v>
      </c>
      <c r="AT15857" s="93"/>
      <c r="AU15857" s="93"/>
      <c r="AV15857" s="93"/>
    </row>
    <row r="15858" spans="35:48" x14ac:dyDescent="0.55000000000000004">
      <c r="AI15858" s="278" t="s">
        <v>34201</v>
      </c>
      <c r="AJ15858" s="279">
        <v>1265</v>
      </c>
      <c r="AL15858" s="248" t="s">
        <v>58741</v>
      </c>
      <c r="AM15858" s="249">
        <v>66.41</v>
      </c>
      <c r="AO15858" s="226" t="s">
        <v>49285</v>
      </c>
      <c r="AP15858" s="227">
        <v>720</v>
      </c>
      <c r="AR15858" s="207" t="s">
        <v>29619</v>
      </c>
      <c r="AS15858" s="208">
        <v>6201.9</v>
      </c>
      <c r="AT15858" s="93"/>
      <c r="AU15858" s="93"/>
      <c r="AV15858" s="93"/>
    </row>
    <row r="15859" spans="35:48" x14ac:dyDescent="0.55000000000000004">
      <c r="AI15859" s="278" t="s">
        <v>35747</v>
      </c>
      <c r="AJ15859" s="279">
        <v>30305</v>
      </c>
      <c r="AL15859" s="248" t="s">
        <v>15253</v>
      </c>
      <c r="AM15859" s="249">
        <v>55133.72</v>
      </c>
      <c r="AO15859" s="226" t="s">
        <v>49286</v>
      </c>
      <c r="AP15859" s="227">
        <v>681.51</v>
      </c>
      <c r="AR15859" s="207" t="s">
        <v>29620</v>
      </c>
      <c r="AS15859" s="208">
        <v>16360.56</v>
      </c>
      <c r="AT15859" s="93"/>
      <c r="AU15859" s="93"/>
      <c r="AV15859" s="93"/>
    </row>
    <row r="15860" spans="35:48" x14ac:dyDescent="0.55000000000000004">
      <c r="AI15860" s="278" t="s">
        <v>69514</v>
      </c>
      <c r="AJ15860" s="279">
        <v>60290.48</v>
      </c>
      <c r="AL15860" s="248" t="s">
        <v>54204</v>
      </c>
      <c r="AM15860" s="249">
        <v>-29656.43</v>
      </c>
      <c r="AO15860" s="226" t="s">
        <v>54159</v>
      </c>
      <c r="AP15860" s="227">
        <v>1289.98</v>
      </c>
      <c r="AR15860" s="207" t="s">
        <v>14433</v>
      </c>
      <c r="AS15860" s="208">
        <v>5454.05</v>
      </c>
      <c r="AT15860" s="93"/>
      <c r="AU15860" s="93"/>
      <c r="AV15860" s="93"/>
    </row>
    <row r="15861" spans="35:48" x14ac:dyDescent="0.55000000000000004">
      <c r="AI15861" s="278" t="s">
        <v>14305</v>
      </c>
      <c r="AJ15861" s="279">
        <v>931.72</v>
      </c>
      <c r="AL15861" s="248" t="s">
        <v>62496</v>
      </c>
      <c r="AM15861" s="249">
        <v>581842</v>
      </c>
      <c r="AO15861" s="226" t="s">
        <v>49287</v>
      </c>
      <c r="AP15861" s="227">
        <v>3378.92</v>
      </c>
      <c r="AR15861" s="207" t="s">
        <v>29621</v>
      </c>
      <c r="AS15861" s="208">
        <v>993.37</v>
      </c>
      <c r="AT15861" s="93"/>
      <c r="AU15861" s="93"/>
      <c r="AV15861" s="93"/>
    </row>
    <row r="15862" spans="35:48" x14ac:dyDescent="0.55000000000000004">
      <c r="AI15862" s="278" t="s">
        <v>28417</v>
      </c>
      <c r="AJ15862" s="279">
        <v>3500</v>
      </c>
      <c r="AL15862" s="248" t="s">
        <v>56758</v>
      </c>
      <c r="AM15862" s="249">
        <v>59583.37</v>
      </c>
      <c r="AO15862" s="226" t="s">
        <v>49288</v>
      </c>
      <c r="AP15862" s="227">
        <v>1765</v>
      </c>
      <c r="AR15862" s="207" t="s">
        <v>14434</v>
      </c>
      <c r="AS15862" s="208">
        <v>1014.5</v>
      </c>
      <c r="AT15862" s="93"/>
      <c r="AU15862" s="93"/>
      <c r="AV15862" s="93"/>
    </row>
    <row r="15863" spans="35:48" x14ac:dyDescent="0.55000000000000004">
      <c r="AI15863" s="278" t="s">
        <v>28418</v>
      </c>
      <c r="AJ15863" s="279">
        <v>19006.330000000002</v>
      </c>
      <c r="AL15863" s="248" t="s">
        <v>13006</v>
      </c>
      <c r="AM15863" s="249">
        <v>216163.88</v>
      </c>
      <c r="AO15863" s="226" t="s">
        <v>49289</v>
      </c>
      <c r="AP15863" s="227">
        <v>34940.78</v>
      </c>
      <c r="AR15863" s="207" t="s">
        <v>29622</v>
      </c>
      <c r="AS15863" s="208">
        <v>3250</v>
      </c>
      <c r="AT15863" s="93"/>
      <c r="AU15863" s="93"/>
      <c r="AV15863" s="93"/>
    </row>
    <row r="15864" spans="35:48" x14ac:dyDescent="0.55000000000000004">
      <c r="AI15864" s="278" t="s">
        <v>54570</v>
      </c>
      <c r="AJ15864" s="279">
        <v>13050</v>
      </c>
      <c r="AL15864" s="248" t="s">
        <v>50591</v>
      </c>
      <c r="AM15864" s="249">
        <v>127500</v>
      </c>
      <c r="AO15864" s="226" t="s">
        <v>49290</v>
      </c>
      <c r="AP15864" s="227">
        <v>22749.200000000001</v>
      </c>
      <c r="AR15864" s="207" t="s">
        <v>29623</v>
      </c>
      <c r="AS15864" s="208">
        <v>3.65</v>
      </c>
      <c r="AT15864" s="93"/>
      <c r="AU15864" s="93"/>
      <c r="AV15864" s="93"/>
    </row>
    <row r="15865" spans="35:48" x14ac:dyDescent="0.55000000000000004">
      <c r="AI15865" s="278" t="s">
        <v>70966</v>
      </c>
      <c r="AJ15865" s="279">
        <v>5074.79</v>
      </c>
      <c r="AL15865" s="248" t="s">
        <v>56759</v>
      </c>
      <c r="AM15865" s="249">
        <v>25249.98</v>
      </c>
      <c r="AO15865" s="226" t="s">
        <v>49291</v>
      </c>
      <c r="AP15865" s="227">
        <v>4806.79</v>
      </c>
      <c r="AR15865" s="207" t="s">
        <v>14435</v>
      </c>
      <c r="AS15865" s="208">
        <v>4354.8999999999996</v>
      </c>
      <c r="AT15865" s="93"/>
      <c r="AU15865" s="93"/>
      <c r="AV15865" s="93"/>
    </row>
    <row r="15866" spans="35:48" x14ac:dyDescent="0.55000000000000004">
      <c r="AI15866" s="278" t="s">
        <v>28420</v>
      </c>
      <c r="AJ15866" s="279">
        <v>11167</v>
      </c>
      <c r="AL15866" s="248" t="s">
        <v>33079</v>
      </c>
      <c r="AM15866" s="249">
        <v>4800</v>
      </c>
      <c r="AO15866" s="226" t="s">
        <v>49292</v>
      </c>
      <c r="AP15866" s="227">
        <v>7673.03</v>
      </c>
      <c r="AR15866" s="207" t="s">
        <v>14436</v>
      </c>
      <c r="AS15866" s="208">
        <v>3184.81</v>
      </c>
      <c r="AT15866" s="93"/>
      <c r="AU15866" s="93"/>
      <c r="AV15866" s="93"/>
    </row>
    <row r="15867" spans="35:48" x14ac:dyDescent="0.55000000000000004">
      <c r="AI15867" s="278" t="s">
        <v>14308</v>
      </c>
      <c r="AJ15867" s="279">
        <v>9990.65</v>
      </c>
      <c r="AL15867" s="248" t="s">
        <v>34498</v>
      </c>
      <c r="AM15867" s="249">
        <v>75500.039999999994</v>
      </c>
      <c r="AO15867" s="226" t="s">
        <v>54160</v>
      </c>
      <c r="AP15867" s="227">
        <v>136.82</v>
      </c>
      <c r="AR15867" s="207" t="s">
        <v>14437</v>
      </c>
      <c r="AS15867" s="208">
        <v>685.51</v>
      </c>
      <c r="AT15867" s="93"/>
      <c r="AU15867" s="93"/>
      <c r="AV15867" s="93"/>
    </row>
    <row r="15868" spans="35:48" x14ac:dyDescent="0.55000000000000004">
      <c r="AI15868" s="278" t="s">
        <v>14309</v>
      </c>
      <c r="AJ15868" s="279">
        <v>35313.33</v>
      </c>
      <c r="AL15868" s="248" t="s">
        <v>15275</v>
      </c>
      <c r="AM15868" s="249">
        <v>77031.63</v>
      </c>
      <c r="AO15868" s="226" t="s">
        <v>54161</v>
      </c>
      <c r="AP15868" s="227">
        <v>206.19</v>
      </c>
      <c r="AR15868" s="207" t="s">
        <v>29624</v>
      </c>
      <c r="AS15868" s="208">
        <v>50577.37</v>
      </c>
      <c r="AT15868" s="93"/>
      <c r="AU15868" s="93"/>
      <c r="AV15868" s="93"/>
    </row>
    <row r="15869" spans="35:48" x14ac:dyDescent="0.55000000000000004">
      <c r="AI15869" s="278" t="s">
        <v>28421</v>
      </c>
      <c r="AJ15869" s="279">
        <v>11442.97</v>
      </c>
      <c r="AL15869" s="248" t="s">
        <v>34499</v>
      </c>
      <c r="AM15869" s="249">
        <v>3333.33</v>
      </c>
      <c r="AO15869" s="226" t="s">
        <v>45924</v>
      </c>
      <c r="AP15869" s="227">
        <v>343561.85</v>
      </c>
      <c r="AR15869" s="207" t="s">
        <v>14438</v>
      </c>
      <c r="AS15869" s="208">
        <v>34570</v>
      </c>
      <c r="AT15869" s="93"/>
      <c r="AU15869" s="93"/>
      <c r="AV15869" s="93"/>
    </row>
    <row r="15870" spans="35:48" x14ac:dyDescent="0.55000000000000004">
      <c r="AI15870" s="278" t="s">
        <v>58792</v>
      </c>
      <c r="AJ15870" s="279">
        <v>33352.93</v>
      </c>
      <c r="AL15870" s="248" t="s">
        <v>34500</v>
      </c>
      <c r="AM15870" s="249">
        <v>65000.04</v>
      </c>
      <c r="AO15870" s="226" t="s">
        <v>45925</v>
      </c>
      <c r="AP15870" s="227">
        <v>46299.61</v>
      </c>
      <c r="AR15870" s="207" t="s">
        <v>29625</v>
      </c>
      <c r="AS15870" s="208">
        <v>3642.12</v>
      </c>
      <c r="AT15870" s="93"/>
      <c r="AU15870" s="93"/>
      <c r="AV15870" s="93"/>
    </row>
    <row r="15871" spans="35:48" x14ac:dyDescent="0.55000000000000004">
      <c r="AI15871" s="278" t="s">
        <v>36762</v>
      </c>
      <c r="AJ15871" s="279">
        <v>339800</v>
      </c>
      <c r="AL15871" s="248" t="s">
        <v>45949</v>
      </c>
      <c r="AM15871" s="249">
        <v>147000</v>
      </c>
      <c r="AO15871" s="226" t="s">
        <v>50573</v>
      </c>
      <c r="AP15871" s="227">
        <v>2496.63</v>
      </c>
      <c r="AR15871" s="207" t="s">
        <v>29626</v>
      </c>
      <c r="AS15871" s="208">
        <v>33478.5</v>
      </c>
      <c r="AT15871" s="93"/>
      <c r="AU15871" s="93"/>
      <c r="AV15871" s="93"/>
    </row>
    <row r="15872" spans="35:48" x14ac:dyDescent="0.55000000000000004">
      <c r="AI15872" s="278" t="s">
        <v>43371</v>
      </c>
      <c r="AJ15872" s="279">
        <v>3338.56</v>
      </c>
      <c r="AL15872" s="248" t="s">
        <v>34501</v>
      </c>
      <c r="AM15872" s="249">
        <v>384600</v>
      </c>
      <c r="AO15872" s="226" t="s">
        <v>47398</v>
      </c>
      <c r="AP15872" s="227">
        <v>16708</v>
      </c>
      <c r="AR15872" s="207" t="s">
        <v>29627</v>
      </c>
      <c r="AS15872" s="208">
        <v>5599.06</v>
      </c>
      <c r="AT15872" s="93"/>
      <c r="AU15872" s="93"/>
      <c r="AV15872" s="93"/>
    </row>
    <row r="15873" spans="35:48" x14ac:dyDescent="0.55000000000000004">
      <c r="AI15873" s="278" t="s">
        <v>28424</v>
      </c>
      <c r="AJ15873" s="279">
        <v>732</v>
      </c>
      <c r="AL15873" s="248" t="s">
        <v>13008</v>
      </c>
      <c r="AM15873" s="249">
        <v>88935.71</v>
      </c>
      <c r="AO15873" s="226" t="s">
        <v>47399</v>
      </c>
      <c r="AP15873" s="227">
        <v>1682.41</v>
      </c>
      <c r="AR15873" s="207" t="s">
        <v>29628</v>
      </c>
      <c r="AS15873" s="208">
        <v>14378.47</v>
      </c>
      <c r="AT15873" s="93"/>
      <c r="AU15873" s="93"/>
      <c r="AV15873" s="93"/>
    </row>
    <row r="15874" spans="35:48" x14ac:dyDescent="0.55000000000000004">
      <c r="AI15874" s="278" t="s">
        <v>54571</v>
      </c>
      <c r="AJ15874" s="279">
        <v>3037.23</v>
      </c>
      <c r="AL15874" s="248" t="s">
        <v>15278</v>
      </c>
      <c r="AM15874" s="249">
        <v>22802.36</v>
      </c>
      <c r="AO15874" s="226" t="s">
        <v>47400</v>
      </c>
      <c r="AP15874" s="227">
        <v>2378.3000000000002</v>
      </c>
      <c r="AR15874" s="207" t="s">
        <v>29629</v>
      </c>
      <c r="AS15874" s="208">
        <v>2873</v>
      </c>
      <c r="AT15874" s="93"/>
      <c r="AU15874" s="93"/>
      <c r="AV15874" s="93"/>
    </row>
    <row r="15875" spans="35:48" x14ac:dyDescent="0.55000000000000004">
      <c r="AI15875" s="278" t="s">
        <v>58107</v>
      </c>
      <c r="AJ15875" s="279">
        <v>110</v>
      </c>
      <c r="AL15875" s="248" t="s">
        <v>33081</v>
      </c>
      <c r="AM15875" s="249">
        <v>-1503.99</v>
      </c>
      <c r="AO15875" s="226" t="s">
        <v>48387</v>
      </c>
      <c r="AP15875" s="227">
        <v>30974.71</v>
      </c>
      <c r="AR15875" s="207" t="s">
        <v>29630</v>
      </c>
      <c r="AS15875" s="208">
        <v>5372.99</v>
      </c>
      <c r="AT15875" s="93"/>
      <c r="AU15875" s="93"/>
      <c r="AV15875" s="93"/>
    </row>
    <row r="15876" spans="35:48" x14ac:dyDescent="0.55000000000000004">
      <c r="AI15876" s="278" t="s">
        <v>66792</v>
      </c>
      <c r="AJ15876" s="279">
        <v>190</v>
      </c>
      <c r="AL15876" s="248" t="s">
        <v>15279</v>
      </c>
      <c r="AM15876" s="249">
        <v>55970.82</v>
      </c>
      <c r="AO15876" s="226" t="s">
        <v>48388</v>
      </c>
      <c r="AP15876" s="227">
        <v>40106.25</v>
      </c>
      <c r="AR15876" s="207" t="s">
        <v>14439</v>
      </c>
      <c r="AS15876" s="208">
        <v>17534.41</v>
      </c>
      <c r="AT15876" s="93"/>
      <c r="AU15876" s="93"/>
      <c r="AV15876" s="93"/>
    </row>
    <row r="15877" spans="35:48" x14ac:dyDescent="0.55000000000000004">
      <c r="AI15877" s="278" t="s">
        <v>28425</v>
      </c>
      <c r="AJ15877" s="279">
        <v>25719.05</v>
      </c>
      <c r="AL15877" s="248" t="s">
        <v>35982</v>
      </c>
      <c r="AM15877" s="249">
        <v>10327.1</v>
      </c>
      <c r="AO15877" s="226" t="s">
        <v>48389</v>
      </c>
      <c r="AP15877" s="227">
        <v>19112.79</v>
      </c>
      <c r="AR15877" s="207" t="s">
        <v>14440</v>
      </c>
      <c r="AS15877" s="208">
        <v>34984.639999999999</v>
      </c>
      <c r="AT15877" s="93"/>
      <c r="AU15877" s="93"/>
      <c r="AV15877" s="93"/>
    </row>
    <row r="15878" spans="35:48" x14ac:dyDescent="0.55000000000000004">
      <c r="AI15878" s="278" t="s">
        <v>69515</v>
      </c>
      <c r="AJ15878" s="279">
        <v>2000</v>
      </c>
      <c r="AL15878" s="248" t="s">
        <v>15280</v>
      </c>
      <c r="AM15878" s="249">
        <v>17482.12</v>
      </c>
      <c r="AO15878" s="226" t="s">
        <v>48390</v>
      </c>
      <c r="AP15878" s="227">
        <v>6873.87</v>
      </c>
      <c r="AR15878" s="207" t="s">
        <v>29631</v>
      </c>
      <c r="AS15878" s="208">
        <v>1921.29</v>
      </c>
      <c r="AT15878" s="93"/>
      <c r="AU15878" s="93"/>
      <c r="AV15878" s="93"/>
    </row>
    <row r="15879" spans="35:48" x14ac:dyDescent="0.55000000000000004">
      <c r="AI15879" s="278" t="s">
        <v>14310</v>
      </c>
      <c r="AJ15879" s="279">
        <v>31010.18</v>
      </c>
      <c r="AL15879" s="248" t="s">
        <v>15281</v>
      </c>
      <c r="AM15879" s="249">
        <v>14599.59</v>
      </c>
      <c r="AO15879" s="226" t="s">
        <v>48391</v>
      </c>
      <c r="AP15879" s="227">
        <v>705.37</v>
      </c>
      <c r="AR15879" s="207" t="s">
        <v>29632</v>
      </c>
      <c r="AS15879" s="208">
        <v>62346</v>
      </c>
      <c r="AT15879" s="93"/>
      <c r="AU15879" s="93"/>
      <c r="AV15879" s="93"/>
    </row>
    <row r="15880" spans="35:48" x14ac:dyDescent="0.55000000000000004">
      <c r="AI15880" s="278" t="s">
        <v>28426</v>
      </c>
      <c r="AJ15880" s="279">
        <v>19607.009999999998</v>
      </c>
      <c r="AL15880" s="248" t="s">
        <v>33083</v>
      </c>
      <c r="AM15880" s="249">
        <v>1283.08</v>
      </c>
      <c r="AO15880" s="226" t="s">
        <v>48392</v>
      </c>
      <c r="AP15880" s="227">
        <v>3681.64</v>
      </c>
      <c r="AR15880" s="207" t="s">
        <v>29633</v>
      </c>
      <c r="AS15880" s="208">
        <v>167463.44</v>
      </c>
      <c r="AT15880" s="93"/>
      <c r="AU15880" s="93"/>
      <c r="AV15880" s="93"/>
    </row>
    <row r="15881" spans="35:48" x14ac:dyDescent="0.55000000000000004">
      <c r="AI15881" s="278" t="s">
        <v>28427</v>
      </c>
      <c r="AJ15881" s="279">
        <v>5414.41</v>
      </c>
      <c r="AL15881" s="248" t="s">
        <v>33084</v>
      </c>
      <c r="AM15881" s="249">
        <v>6937.59</v>
      </c>
      <c r="AO15881" s="226" t="s">
        <v>48393</v>
      </c>
      <c r="AP15881" s="227">
        <v>91485.04</v>
      </c>
      <c r="AR15881" s="207" t="s">
        <v>29634</v>
      </c>
      <c r="AS15881" s="208">
        <v>5226.0200000000004</v>
      </c>
      <c r="AT15881" s="93"/>
      <c r="AU15881" s="93"/>
      <c r="AV15881" s="93"/>
    </row>
    <row r="15882" spans="35:48" x14ac:dyDescent="0.55000000000000004">
      <c r="AI15882" s="278" t="s">
        <v>28428</v>
      </c>
      <c r="AJ15882" s="279">
        <v>40917.269999999997</v>
      </c>
      <c r="AL15882" s="248" t="s">
        <v>13009</v>
      </c>
      <c r="AM15882" s="249">
        <v>11876.27</v>
      </c>
      <c r="AO15882" s="226" t="s">
        <v>49293</v>
      </c>
      <c r="AP15882" s="227">
        <v>2900</v>
      </c>
      <c r="AR15882" s="207" t="s">
        <v>29635</v>
      </c>
      <c r="AS15882" s="208">
        <v>5166.3599999999997</v>
      </c>
      <c r="AT15882" s="93"/>
      <c r="AU15882" s="93"/>
      <c r="AV15882" s="93"/>
    </row>
    <row r="15883" spans="35:48" x14ac:dyDescent="0.55000000000000004">
      <c r="AI15883" s="278" t="s">
        <v>69516</v>
      </c>
      <c r="AJ15883" s="279">
        <v>139976</v>
      </c>
      <c r="AL15883" s="248" t="s">
        <v>45950</v>
      </c>
      <c r="AM15883" s="249">
        <v>6719.39</v>
      </c>
      <c r="AO15883" s="226" t="s">
        <v>48394</v>
      </c>
      <c r="AP15883" s="227">
        <v>7359.98</v>
      </c>
      <c r="AR15883" s="207" t="s">
        <v>29636</v>
      </c>
      <c r="AS15883" s="208">
        <v>145.62</v>
      </c>
      <c r="AT15883" s="93"/>
      <c r="AU15883" s="93"/>
      <c r="AV15883" s="93"/>
    </row>
    <row r="15884" spans="35:48" x14ac:dyDescent="0.55000000000000004">
      <c r="AI15884" s="278" t="s">
        <v>28512</v>
      </c>
      <c r="AJ15884" s="279">
        <v>42702.52</v>
      </c>
      <c r="AL15884" s="248" t="s">
        <v>13010</v>
      </c>
      <c r="AM15884" s="249">
        <v>57432.43</v>
      </c>
      <c r="AO15884" s="226" t="s">
        <v>48395</v>
      </c>
      <c r="AP15884" s="227">
        <v>1100</v>
      </c>
      <c r="AR15884" s="207" t="s">
        <v>29637</v>
      </c>
      <c r="AS15884" s="208">
        <v>1395.26</v>
      </c>
      <c r="AT15884" s="93"/>
      <c r="AU15884" s="93"/>
      <c r="AV15884" s="93"/>
    </row>
    <row r="15885" spans="35:48" x14ac:dyDescent="0.55000000000000004">
      <c r="AI15885" s="278" t="s">
        <v>28513</v>
      </c>
      <c r="AJ15885" s="279">
        <v>512903.83</v>
      </c>
      <c r="AL15885" s="248" t="s">
        <v>15332</v>
      </c>
      <c r="AM15885" s="249">
        <v>63960</v>
      </c>
      <c r="AO15885" s="226" t="s">
        <v>48396</v>
      </c>
      <c r="AP15885" s="227">
        <v>2239.4499999999998</v>
      </c>
      <c r="AR15885" s="207" t="s">
        <v>29638</v>
      </c>
      <c r="AS15885" s="208">
        <v>83.19</v>
      </c>
      <c r="AT15885" s="93"/>
      <c r="AU15885" s="93"/>
      <c r="AV15885" s="93"/>
    </row>
    <row r="15886" spans="35:48" x14ac:dyDescent="0.55000000000000004">
      <c r="AI15886" s="278" t="s">
        <v>28515</v>
      </c>
      <c r="AJ15886" s="279">
        <v>824589.44</v>
      </c>
      <c r="AL15886" s="248" t="s">
        <v>15333</v>
      </c>
      <c r="AM15886" s="249">
        <v>154763.4</v>
      </c>
      <c r="AO15886" s="226" t="s">
        <v>47401</v>
      </c>
      <c r="AP15886" s="227">
        <v>42615.8</v>
      </c>
      <c r="AR15886" s="207" t="s">
        <v>29639</v>
      </c>
      <c r="AS15886" s="208">
        <v>8811.5</v>
      </c>
      <c r="AT15886" s="93"/>
      <c r="AU15886" s="93"/>
      <c r="AV15886" s="93"/>
    </row>
    <row r="15887" spans="35:48" x14ac:dyDescent="0.55000000000000004">
      <c r="AI15887" s="278" t="s">
        <v>56865</v>
      </c>
      <c r="AJ15887" s="279">
        <v>1263632.6599999999</v>
      </c>
      <c r="AL15887" s="248" t="s">
        <v>60874</v>
      </c>
      <c r="AM15887" s="249">
        <v>61880</v>
      </c>
      <c r="AO15887" s="226" t="s">
        <v>47402</v>
      </c>
      <c r="AP15887" s="227">
        <v>3675</v>
      </c>
      <c r="AR15887" s="207" t="s">
        <v>29640</v>
      </c>
      <c r="AS15887" s="208">
        <v>125551.25</v>
      </c>
      <c r="AT15887" s="93"/>
      <c r="AU15887" s="93"/>
      <c r="AV15887" s="93"/>
    </row>
    <row r="15888" spans="35:48" x14ac:dyDescent="0.55000000000000004">
      <c r="AI15888" s="278" t="s">
        <v>28516</v>
      </c>
      <c r="AJ15888" s="279">
        <v>307472.03000000003</v>
      </c>
      <c r="AL15888" s="248" t="s">
        <v>15334</v>
      </c>
      <c r="AM15888" s="249">
        <v>1506265.44</v>
      </c>
      <c r="AO15888" s="226" t="s">
        <v>47403</v>
      </c>
      <c r="AP15888" s="227">
        <v>25123.7</v>
      </c>
      <c r="AR15888" s="207" t="s">
        <v>29641</v>
      </c>
      <c r="AS15888" s="208">
        <v>243505.1</v>
      </c>
      <c r="AT15888" s="93"/>
      <c r="AU15888" s="93"/>
      <c r="AV15888" s="93"/>
    </row>
    <row r="15889" spans="35:48" x14ac:dyDescent="0.55000000000000004">
      <c r="AI15889" s="278" t="s">
        <v>28517</v>
      </c>
      <c r="AJ15889" s="279">
        <v>14151.05</v>
      </c>
      <c r="AL15889" s="248" t="s">
        <v>15335</v>
      </c>
      <c r="AM15889" s="249">
        <v>135362.82999999999</v>
      </c>
      <c r="AO15889" s="226" t="s">
        <v>47404</v>
      </c>
      <c r="AP15889" s="227">
        <v>9666.86</v>
      </c>
      <c r="AR15889" s="207" t="s">
        <v>29642</v>
      </c>
      <c r="AS15889" s="208">
        <v>-2641.9</v>
      </c>
      <c r="AT15889" s="93"/>
      <c r="AU15889" s="93"/>
      <c r="AV15889" s="93"/>
    </row>
    <row r="15890" spans="35:48" x14ac:dyDescent="0.55000000000000004">
      <c r="AI15890" s="278" t="s">
        <v>28518</v>
      </c>
      <c r="AJ15890" s="279">
        <v>14245.6</v>
      </c>
      <c r="AL15890" s="248" t="s">
        <v>34393</v>
      </c>
      <c r="AM15890" s="249">
        <v>1560</v>
      </c>
      <c r="AO15890" s="226" t="s">
        <v>47405</v>
      </c>
      <c r="AP15890" s="227">
        <v>13138.56</v>
      </c>
      <c r="AR15890" s="207" t="s">
        <v>29643</v>
      </c>
      <c r="AS15890" s="208">
        <v>219.9</v>
      </c>
      <c r="AT15890" s="93"/>
      <c r="AU15890" s="93"/>
      <c r="AV15890" s="93"/>
    </row>
    <row r="15891" spans="35:48" x14ac:dyDescent="0.55000000000000004">
      <c r="AI15891" s="278" t="s">
        <v>28519</v>
      </c>
      <c r="AJ15891" s="279">
        <v>49777.71</v>
      </c>
      <c r="AL15891" s="248" t="s">
        <v>15336</v>
      </c>
      <c r="AM15891" s="249">
        <v>301893.39</v>
      </c>
      <c r="AO15891" s="226" t="s">
        <v>47406</v>
      </c>
      <c r="AP15891" s="227">
        <v>5787.18</v>
      </c>
      <c r="AR15891" s="207" t="s">
        <v>29644</v>
      </c>
      <c r="AS15891" s="208">
        <v>7683.34</v>
      </c>
      <c r="AT15891" s="93"/>
      <c r="AU15891" s="93"/>
      <c r="AV15891" s="93"/>
    </row>
    <row r="15892" spans="35:48" x14ac:dyDescent="0.55000000000000004">
      <c r="AI15892" s="278" t="s">
        <v>28521</v>
      </c>
      <c r="AJ15892" s="279">
        <v>300281.53000000003</v>
      </c>
      <c r="AL15892" s="248" t="s">
        <v>13025</v>
      </c>
      <c r="AM15892" s="249">
        <v>139920</v>
      </c>
      <c r="AO15892" s="226" t="s">
        <v>47407</v>
      </c>
      <c r="AP15892" s="227">
        <v>7650.57</v>
      </c>
      <c r="AR15892" s="207" t="s">
        <v>29645</v>
      </c>
      <c r="AS15892" s="208">
        <v>209.93</v>
      </c>
      <c r="AT15892" s="93"/>
      <c r="AU15892" s="93"/>
      <c r="AV15892" s="93"/>
    </row>
    <row r="15893" spans="35:48" x14ac:dyDescent="0.55000000000000004">
      <c r="AI15893" s="278" t="s">
        <v>28522</v>
      </c>
      <c r="AJ15893" s="279">
        <v>2759763.44</v>
      </c>
      <c r="AL15893" s="248" t="s">
        <v>15337</v>
      </c>
      <c r="AM15893" s="249">
        <v>478758.9</v>
      </c>
      <c r="AO15893" s="226" t="s">
        <v>50574</v>
      </c>
      <c r="AP15893" s="227">
        <v>2083</v>
      </c>
      <c r="AR15893" s="207" t="s">
        <v>29646</v>
      </c>
      <c r="AS15893" s="208">
        <v>7790</v>
      </c>
      <c r="AT15893" s="93"/>
      <c r="AU15893" s="93"/>
      <c r="AV15893" s="93"/>
    </row>
    <row r="15894" spans="35:48" x14ac:dyDescent="0.55000000000000004">
      <c r="AI15894" s="278" t="s">
        <v>28523</v>
      </c>
      <c r="AJ15894" s="279">
        <v>4846.18</v>
      </c>
      <c r="AL15894" s="248" t="s">
        <v>35992</v>
      </c>
      <c r="AM15894" s="249">
        <v>2524.54</v>
      </c>
      <c r="AO15894" s="226" t="s">
        <v>47408</v>
      </c>
      <c r="AP15894" s="227">
        <v>1490.62</v>
      </c>
      <c r="AR15894" s="207" t="s">
        <v>29647</v>
      </c>
      <c r="AS15894" s="208">
        <v>5276</v>
      </c>
      <c r="AT15894" s="93"/>
      <c r="AU15894" s="93"/>
      <c r="AV15894" s="93"/>
    </row>
    <row r="15895" spans="35:48" x14ac:dyDescent="0.55000000000000004">
      <c r="AI15895" s="278" t="s">
        <v>28524</v>
      </c>
      <c r="AJ15895" s="279">
        <v>29202.53</v>
      </c>
      <c r="AL15895" s="248" t="s">
        <v>38848</v>
      </c>
      <c r="AM15895" s="249">
        <v>23400</v>
      </c>
      <c r="AO15895" s="226" t="s">
        <v>47409</v>
      </c>
      <c r="AP15895" s="227">
        <v>14517.25</v>
      </c>
      <c r="AR15895" s="207" t="s">
        <v>29648</v>
      </c>
      <c r="AS15895" s="208">
        <v>7209</v>
      </c>
      <c r="AT15895" s="93"/>
      <c r="AU15895" s="93"/>
      <c r="AV15895" s="93"/>
    </row>
    <row r="15896" spans="35:48" x14ac:dyDescent="0.55000000000000004">
      <c r="AI15896" s="278" t="s">
        <v>28525</v>
      </c>
      <c r="AJ15896" s="279">
        <v>140211.60999999999</v>
      </c>
      <c r="AL15896" s="248" t="s">
        <v>43148</v>
      </c>
      <c r="AM15896" s="249">
        <v>30846.15</v>
      </c>
      <c r="AO15896" s="226" t="s">
        <v>50575</v>
      </c>
      <c r="AP15896" s="227">
        <v>675</v>
      </c>
      <c r="AR15896" s="207" t="s">
        <v>29649</v>
      </c>
      <c r="AS15896" s="208">
        <v>1483.25</v>
      </c>
      <c r="AT15896" s="93"/>
      <c r="AU15896" s="93"/>
      <c r="AV15896" s="93"/>
    </row>
    <row r="15897" spans="35:48" x14ac:dyDescent="0.55000000000000004">
      <c r="AI15897" s="278" t="s">
        <v>28526</v>
      </c>
      <c r="AJ15897" s="279">
        <v>217452.53</v>
      </c>
      <c r="AL15897" s="248" t="s">
        <v>40715</v>
      </c>
      <c r="AM15897" s="249">
        <v>91442.3</v>
      </c>
      <c r="AO15897" s="226" t="s">
        <v>47410</v>
      </c>
      <c r="AP15897" s="227">
        <v>12000</v>
      </c>
      <c r="AR15897" s="207" t="s">
        <v>29650</v>
      </c>
      <c r="AS15897" s="208">
        <v>2295</v>
      </c>
      <c r="AT15897" s="93"/>
      <c r="AU15897" s="93"/>
      <c r="AV15897" s="93"/>
    </row>
    <row r="15898" spans="35:48" x14ac:dyDescent="0.55000000000000004">
      <c r="AI15898" s="278" t="s">
        <v>28527</v>
      </c>
      <c r="AJ15898" s="279">
        <v>202507.12</v>
      </c>
      <c r="AL15898" s="248" t="s">
        <v>33096</v>
      </c>
      <c r="AM15898" s="249">
        <v>950</v>
      </c>
      <c r="AO15898" s="226" t="s">
        <v>47411</v>
      </c>
      <c r="AP15898" s="227">
        <v>7931.2</v>
      </c>
      <c r="AR15898" s="207" t="s">
        <v>29651</v>
      </c>
      <c r="AS15898" s="208">
        <v>1671.56</v>
      </c>
      <c r="AT15898" s="93"/>
      <c r="AU15898" s="93"/>
      <c r="AV15898" s="93"/>
    </row>
    <row r="15899" spans="35:48" x14ac:dyDescent="0.55000000000000004">
      <c r="AI15899" s="278" t="s">
        <v>43372</v>
      </c>
      <c r="AJ15899" s="279">
        <v>67157.3</v>
      </c>
      <c r="AL15899" s="248" t="s">
        <v>33097</v>
      </c>
      <c r="AM15899" s="249">
        <v>299656.09999999998</v>
      </c>
      <c r="AO15899" s="226" t="s">
        <v>47412</v>
      </c>
      <c r="AP15899" s="227">
        <v>58.43</v>
      </c>
      <c r="AR15899" s="207" t="s">
        <v>29652</v>
      </c>
      <c r="AS15899" s="208">
        <v>16823</v>
      </c>
      <c r="AT15899" s="93"/>
      <c r="AU15899" s="93"/>
      <c r="AV15899" s="93"/>
    </row>
    <row r="15900" spans="35:48" x14ac:dyDescent="0.55000000000000004">
      <c r="AI15900" s="278" t="s">
        <v>61712</v>
      </c>
      <c r="AJ15900" s="279">
        <v>2268.5700000000002</v>
      </c>
      <c r="AL15900" s="248" t="s">
        <v>33098</v>
      </c>
      <c r="AM15900" s="249">
        <v>922.71</v>
      </c>
      <c r="AO15900" s="226" t="s">
        <v>47413</v>
      </c>
      <c r="AP15900" s="227">
        <v>1500.19</v>
      </c>
      <c r="AR15900" s="207" t="s">
        <v>29653</v>
      </c>
      <c r="AS15900" s="208">
        <v>991</v>
      </c>
      <c r="AT15900" s="93"/>
      <c r="AU15900" s="93"/>
      <c r="AV15900" s="93"/>
    </row>
    <row r="15901" spans="35:48" x14ac:dyDescent="0.55000000000000004">
      <c r="AI15901" s="278" t="s">
        <v>14322</v>
      </c>
      <c r="AJ15901" s="279">
        <v>91295.6</v>
      </c>
      <c r="AL15901" s="248" t="s">
        <v>15338</v>
      </c>
      <c r="AM15901" s="249">
        <v>4538.82</v>
      </c>
      <c r="AO15901" s="226" t="s">
        <v>50576</v>
      </c>
      <c r="AP15901" s="227">
        <v>1112.07</v>
      </c>
      <c r="AR15901" s="207" t="s">
        <v>29654</v>
      </c>
      <c r="AS15901" s="208">
        <v>741</v>
      </c>
      <c r="AT15901" s="93"/>
      <c r="AU15901" s="93"/>
      <c r="AV15901" s="93"/>
    </row>
    <row r="15902" spans="35:48" x14ac:dyDescent="0.55000000000000004">
      <c r="AI15902" s="278" t="s">
        <v>36768</v>
      </c>
      <c r="AJ15902" s="279">
        <v>316720.93</v>
      </c>
      <c r="AL15902" s="248" t="s">
        <v>54205</v>
      </c>
      <c r="AM15902" s="249">
        <v>18428.59</v>
      </c>
      <c r="AO15902" s="226" t="s">
        <v>47414</v>
      </c>
      <c r="AP15902" s="227">
        <v>1780.8</v>
      </c>
      <c r="AR15902" s="207" t="s">
        <v>29655</v>
      </c>
      <c r="AS15902" s="208">
        <v>9504</v>
      </c>
      <c r="AT15902" s="93"/>
      <c r="AU15902" s="93"/>
      <c r="AV15902" s="93"/>
    </row>
    <row r="15903" spans="35:48" x14ac:dyDescent="0.55000000000000004">
      <c r="AI15903" s="278" t="s">
        <v>28530</v>
      </c>
      <c r="AJ15903" s="279">
        <v>66111.09</v>
      </c>
      <c r="AL15903" s="248" t="s">
        <v>43150</v>
      </c>
      <c r="AM15903" s="249">
        <v>7833.74</v>
      </c>
      <c r="AO15903" s="226" t="s">
        <v>54162</v>
      </c>
      <c r="AP15903" s="227">
        <v>1965.4</v>
      </c>
      <c r="AR15903" s="207" t="s">
        <v>29656</v>
      </c>
      <c r="AS15903" s="208">
        <v>2882.46</v>
      </c>
      <c r="AT15903" s="93"/>
      <c r="AU15903" s="93"/>
      <c r="AV15903" s="93"/>
    </row>
    <row r="15904" spans="35:48" x14ac:dyDescent="0.55000000000000004">
      <c r="AI15904" s="278" t="s">
        <v>43374</v>
      </c>
      <c r="AJ15904" s="279">
        <v>824916.94</v>
      </c>
      <c r="AL15904" s="248" t="s">
        <v>45951</v>
      </c>
      <c r="AM15904" s="249">
        <v>1622.03</v>
      </c>
      <c r="AO15904" s="226" t="s">
        <v>54163</v>
      </c>
      <c r="AP15904" s="227">
        <v>1637.52</v>
      </c>
      <c r="AR15904" s="207" t="s">
        <v>29657</v>
      </c>
      <c r="AS15904" s="208">
        <v>1483.25</v>
      </c>
      <c r="AT15904" s="93"/>
      <c r="AU15904" s="93"/>
      <c r="AV15904" s="93"/>
    </row>
    <row r="15905" spans="35:48" x14ac:dyDescent="0.55000000000000004">
      <c r="AI15905" s="278" t="s">
        <v>69517</v>
      </c>
      <c r="AJ15905" s="279">
        <v>16966.919999999998</v>
      </c>
      <c r="AL15905" s="248" t="s">
        <v>58742</v>
      </c>
      <c r="AM15905" s="249">
        <v>9186.81</v>
      </c>
      <c r="AO15905" s="226" t="s">
        <v>54164</v>
      </c>
      <c r="AP15905" s="227">
        <v>9285</v>
      </c>
      <c r="AR15905" s="207" t="s">
        <v>29658</v>
      </c>
      <c r="AS15905" s="208">
        <v>13169.27</v>
      </c>
      <c r="AT15905" s="93"/>
      <c r="AU15905" s="93"/>
      <c r="AV15905" s="93"/>
    </row>
    <row r="15906" spans="35:48" x14ac:dyDescent="0.55000000000000004">
      <c r="AI15906" s="278" t="s">
        <v>28532</v>
      </c>
      <c r="AJ15906" s="279">
        <v>89560.44</v>
      </c>
      <c r="AL15906" s="248" t="s">
        <v>34514</v>
      </c>
      <c r="AM15906" s="249">
        <v>38020.92</v>
      </c>
      <c r="AO15906" s="226" t="s">
        <v>54165</v>
      </c>
      <c r="AP15906" s="227">
        <v>985.93</v>
      </c>
      <c r="AR15906" s="207" t="s">
        <v>29659</v>
      </c>
      <c r="AS15906" s="208">
        <v>17564</v>
      </c>
      <c r="AT15906" s="93"/>
      <c r="AU15906" s="93"/>
      <c r="AV15906" s="93"/>
    </row>
    <row r="15907" spans="35:48" x14ac:dyDescent="0.55000000000000004">
      <c r="AI15907" s="278" t="s">
        <v>28534</v>
      </c>
      <c r="AJ15907" s="279">
        <v>304352.75</v>
      </c>
      <c r="AL15907" s="248" t="s">
        <v>15339</v>
      </c>
      <c r="AM15907" s="249">
        <v>25621.73</v>
      </c>
      <c r="AO15907" s="226" t="s">
        <v>54166</v>
      </c>
      <c r="AP15907" s="227">
        <v>2494.62</v>
      </c>
      <c r="AR15907" s="207" t="s">
        <v>29660</v>
      </c>
      <c r="AS15907" s="208">
        <v>7790</v>
      </c>
      <c r="AT15907" s="93"/>
      <c r="AU15907" s="93"/>
      <c r="AV15907" s="93"/>
    </row>
    <row r="15908" spans="35:48" x14ac:dyDescent="0.55000000000000004">
      <c r="AI15908" s="278" t="s">
        <v>62917</v>
      </c>
      <c r="AJ15908" s="279">
        <v>15868.37</v>
      </c>
      <c r="AL15908" s="248" t="s">
        <v>33099</v>
      </c>
      <c r="AM15908" s="249">
        <v>4643.83</v>
      </c>
      <c r="AO15908" s="226" t="s">
        <v>49294</v>
      </c>
      <c r="AP15908" s="227">
        <v>9320.7999999999993</v>
      </c>
      <c r="AR15908" s="207" t="s">
        <v>29661</v>
      </c>
      <c r="AS15908" s="208">
        <v>1238</v>
      </c>
      <c r="AT15908" s="93"/>
      <c r="AU15908" s="93"/>
      <c r="AV15908" s="93"/>
    </row>
    <row r="15909" spans="35:48" x14ac:dyDescent="0.55000000000000004">
      <c r="AI15909" s="278" t="s">
        <v>14325</v>
      </c>
      <c r="AJ15909" s="279">
        <v>636775.16</v>
      </c>
      <c r="AL15909" s="248" t="s">
        <v>13028</v>
      </c>
      <c r="AM15909" s="249">
        <v>248592.64000000001</v>
      </c>
      <c r="AO15909" s="226" t="s">
        <v>49295</v>
      </c>
      <c r="AP15909" s="227">
        <v>39025.160000000003</v>
      </c>
      <c r="AR15909" s="207" t="s">
        <v>29662</v>
      </c>
      <c r="AS15909" s="208">
        <v>4732</v>
      </c>
      <c r="AT15909" s="93"/>
      <c r="AU15909" s="93"/>
      <c r="AV15909" s="93"/>
    </row>
    <row r="15910" spans="35:48" x14ac:dyDescent="0.55000000000000004">
      <c r="AI15910" s="278" t="s">
        <v>14326</v>
      </c>
      <c r="AJ15910" s="279">
        <v>1292004.71</v>
      </c>
      <c r="AL15910" s="248" t="s">
        <v>13029</v>
      </c>
      <c r="AM15910" s="249">
        <v>759457.84</v>
      </c>
      <c r="AO15910" s="226" t="s">
        <v>49296</v>
      </c>
      <c r="AP15910" s="227">
        <v>3345.92</v>
      </c>
      <c r="AR15910" s="207" t="s">
        <v>29663</v>
      </c>
      <c r="AS15910" s="208">
        <v>2759</v>
      </c>
      <c r="AT15910" s="93"/>
      <c r="AU15910" s="93"/>
      <c r="AV15910" s="93"/>
    </row>
    <row r="15911" spans="35:48" x14ac:dyDescent="0.55000000000000004">
      <c r="AI15911" s="278" t="s">
        <v>28535</v>
      </c>
      <c r="AJ15911" s="279">
        <v>344776.02</v>
      </c>
      <c r="AL15911" s="248" t="s">
        <v>13030</v>
      </c>
      <c r="AM15911" s="249">
        <v>412605.67</v>
      </c>
      <c r="AO15911" s="226" t="s">
        <v>49297</v>
      </c>
      <c r="AP15911" s="227">
        <v>1556.9</v>
      </c>
      <c r="AR15911" s="207" t="s">
        <v>29664</v>
      </c>
      <c r="AS15911" s="208">
        <v>2000</v>
      </c>
      <c r="AT15911" s="93"/>
      <c r="AU15911" s="93"/>
      <c r="AV15911" s="93"/>
    </row>
    <row r="15912" spans="35:48" x14ac:dyDescent="0.55000000000000004">
      <c r="AI15912" s="278" t="s">
        <v>14327</v>
      </c>
      <c r="AJ15912" s="279">
        <v>746050.56000000006</v>
      </c>
      <c r="AL15912" s="248" t="s">
        <v>47440</v>
      </c>
      <c r="AM15912" s="249">
        <v>37471.39</v>
      </c>
      <c r="AO15912" s="226" t="s">
        <v>49298</v>
      </c>
      <c r="AP15912" s="227">
        <v>10313.09</v>
      </c>
      <c r="AR15912" s="207" t="s">
        <v>29665</v>
      </c>
      <c r="AS15912" s="208">
        <v>1951</v>
      </c>
      <c r="AT15912" s="93"/>
      <c r="AU15912" s="93"/>
      <c r="AV15912" s="93"/>
    </row>
    <row r="15913" spans="35:48" x14ac:dyDescent="0.55000000000000004">
      <c r="AI15913" s="278" t="s">
        <v>39544</v>
      </c>
      <c r="AJ15913" s="279">
        <v>174368.16</v>
      </c>
      <c r="AL15913" s="248" t="s">
        <v>15340</v>
      </c>
      <c r="AM15913" s="249">
        <v>1120561.8600000001</v>
      </c>
      <c r="AO15913" s="226" t="s">
        <v>49299</v>
      </c>
      <c r="AP15913" s="227">
        <v>435.18</v>
      </c>
      <c r="AR15913" s="207" t="s">
        <v>29666</v>
      </c>
      <c r="AS15913" s="208">
        <v>2852.9</v>
      </c>
      <c r="AT15913" s="93"/>
      <c r="AU15913" s="93"/>
      <c r="AV15913" s="93"/>
    </row>
    <row r="15914" spans="35:48" x14ac:dyDescent="0.55000000000000004">
      <c r="AI15914" s="278" t="s">
        <v>70967</v>
      </c>
      <c r="AJ15914" s="279">
        <v>312</v>
      </c>
      <c r="AL15914" s="248" t="s">
        <v>15341</v>
      </c>
      <c r="AM15914" s="249">
        <v>20334.830000000002</v>
      </c>
      <c r="AO15914" s="226" t="s">
        <v>50577</v>
      </c>
      <c r="AP15914" s="227">
        <v>617.55999999999995</v>
      </c>
      <c r="AR15914" s="207" t="s">
        <v>29667</v>
      </c>
      <c r="AS15914" s="208">
        <v>450</v>
      </c>
      <c r="AT15914" s="93"/>
      <c r="AU15914" s="93"/>
      <c r="AV15914" s="93"/>
    </row>
    <row r="15915" spans="35:48" x14ac:dyDescent="0.55000000000000004">
      <c r="AI15915" s="278" t="s">
        <v>28536</v>
      </c>
      <c r="AJ15915" s="279">
        <v>63607.87</v>
      </c>
      <c r="AL15915" s="248" t="s">
        <v>48415</v>
      </c>
      <c r="AM15915" s="249">
        <v>9000</v>
      </c>
      <c r="AO15915" s="226" t="s">
        <v>49300</v>
      </c>
      <c r="AP15915" s="227">
        <v>505.3</v>
      </c>
      <c r="AR15915" s="207" t="s">
        <v>29668</v>
      </c>
      <c r="AS15915" s="208">
        <v>34.43</v>
      </c>
      <c r="AT15915" s="93"/>
      <c r="AU15915" s="93"/>
      <c r="AV15915" s="93"/>
    </row>
    <row r="15916" spans="35:48" x14ac:dyDescent="0.55000000000000004">
      <c r="AI15916" s="278" t="s">
        <v>28537</v>
      </c>
      <c r="AJ15916" s="279">
        <v>905352.61</v>
      </c>
      <c r="AL15916" s="248" t="s">
        <v>34515</v>
      </c>
      <c r="AM15916" s="249">
        <v>44645.97</v>
      </c>
      <c r="AO15916" s="226" t="s">
        <v>49301</v>
      </c>
      <c r="AP15916" s="227">
        <v>2443.0100000000002</v>
      </c>
      <c r="AR15916" s="207" t="s">
        <v>29669</v>
      </c>
      <c r="AS15916" s="208">
        <v>3120</v>
      </c>
      <c r="AT15916" s="93"/>
      <c r="AU15916" s="93"/>
      <c r="AV15916" s="93"/>
    </row>
    <row r="15917" spans="35:48" x14ac:dyDescent="0.55000000000000004">
      <c r="AI15917" s="278" t="s">
        <v>69518</v>
      </c>
      <c r="AJ15917" s="279">
        <v>4816.3</v>
      </c>
      <c r="AL15917" s="248" t="s">
        <v>15344</v>
      </c>
      <c r="AM15917" s="249">
        <v>1347.72</v>
      </c>
      <c r="AO15917" s="226" t="s">
        <v>49302</v>
      </c>
      <c r="AP15917" s="227">
        <v>4170.03</v>
      </c>
      <c r="AR15917" s="207" t="s">
        <v>29670</v>
      </c>
      <c r="AS15917" s="208">
        <v>238.68</v>
      </c>
      <c r="AT15917" s="93"/>
      <c r="AU15917" s="93"/>
      <c r="AV15917" s="93"/>
    </row>
    <row r="15918" spans="35:48" x14ac:dyDescent="0.55000000000000004">
      <c r="AI15918" s="278" t="s">
        <v>49423</v>
      </c>
      <c r="AJ15918" s="279">
        <v>128665.9</v>
      </c>
      <c r="AL15918" s="248" t="s">
        <v>61659</v>
      </c>
      <c r="AM15918" s="249">
        <v>3895.54</v>
      </c>
      <c r="AO15918" s="226" t="s">
        <v>54167</v>
      </c>
      <c r="AP15918" s="227">
        <v>712.65</v>
      </c>
      <c r="AR15918" s="207" t="s">
        <v>29671</v>
      </c>
      <c r="AS15918" s="208">
        <v>3120</v>
      </c>
      <c r="AT15918" s="93"/>
      <c r="AU15918" s="93"/>
      <c r="AV15918" s="93"/>
    </row>
    <row r="15919" spans="35:48" x14ac:dyDescent="0.55000000000000004">
      <c r="AI15919" s="278" t="s">
        <v>28538</v>
      </c>
      <c r="AJ15919" s="279">
        <v>3108.17</v>
      </c>
      <c r="AL15919" s="248" t="s">
        <v>13031</v>
      </c>
      <c r="AM15919" s="249">
        <v>797913</v>
      </c>
      <c r="AO15919" s="226" t="s">
        <v>49303</v>
      </c>
      <c r="AP15919" s="227">
        <v>4800</v>
      </c>
      <c r="AR15919" s="207" t="s">
        <v>29672</v>
      </c>
      <c r="AS15919" s="208">
        <v>450</v>
      </c>
      <c r="AT15919" s="93"/>
      <c r="AU15919" s="93"/>
      <c r="AV15919" s="93"/>
    </row>
    <row r="15920" spans="35:48" x14ac:dyDescent="0.55000000000000004">
      <c r="AI15920" s="278" t="s">
        <v>35751</v>
      </c>
      <c r="AJ15920" s="279">
        <v>5758.56</v>
      </c>
      <c r="AL15920" s="248" t="s">
        <v>15345</v>
      </c>
      <c r="AM15920" s="249">
        <v>506566.98</v>
      </c>
      <c r="AO15920" s="226" t="s">
        <v>50578</v>
      </c>
      <c r="AP15920" s="227">
        <v>1008.25</v>
      </c>
      <c r="AR15920" s="207" t="s">
        <v>29673</v>
      </c>
      <c r="AS15920" s="208">
        <v>273.11</v>
      </c>
      <c r="AT15920" s="93"/>
      <c r="AU15920" s="93"/>
      <c r="AV15920" s="93"/>
    </row>
    <row r="15921" spans="35:48" x14ac:dyDescent="0.55000000000000004">
      <c r="AI15921" s="278" t="s">
        <v>14328</v>
      </c>
      <c r="AJ15921" s="279">
        <v>32601.87</v>
      </c>
      <c r="AL15921" s="248" t="s">
        <v>15346</v>
      </c>
      <c r="AM15921" s="249">
        <v>93131.9</v>
      </c>
      <c r="AO15921" s="226" t="s">
        <v>49304</v>
      </c>
      <c r="AP15921" s="227">
        <v>26617</v>
      </c>
      <c r="AR15921" s="207" t="s">
        <v>29674</v>
      </c>
      <c r="AS15921" s="208">
        <v>3238</v>
      </c>
      <c r="AT15921" s="93"/>
      <c r="AU15921" s="93"/>
      <c r="AV15921" s="93"/>
    </row>
    <row r="15922" spans="35:48" x14ac:dyDescent="0.55000000000000004">
      <c r="AI15922" s="278" t="s">
        <v>69519</v>
      </c>
      <c r="AJ15922" s="279">
        <v>-0.01</v>
      </c>
      <c r="AL15922" s="248" t="s">
        <v>50593</v>
      </c>
      <c r="AM15922" s="249">
        <v>68321.33</v>
      </c>
      <c r="AO15922" s="226" t="s">
        <v>49305</v>
      </c>
      <c r="AP15922" s="227">
        <v>4484.78</v>
      </c>
      <c r="AR15922" s="207" t="s">
        <v>29675</v>
      </c>
      <c r="AS15922" s="208">
        <v>1951</v>
      </c>
      <c r="AT15922" s="93"/>
      <c r="AU15922" s="93"/>
      <c r="AV15922" s="93"/>
    </row>
    <row r="15923" spans="35:48" x14ac:dyDescent="0.55000000000000004">
      <c r="AI15923" s="278" t="s">
        <v>28540</v>
      </c>
      <c r="AJ15923" s="279">
        <v>4710324.87</v>
      </c>
      <c r="AL15923" s="248" t="s">
        <v>33100</v>
      </c>
      <c r="AM15923" s="249">
        <v>164201.15</v>
      </c>
      <c r="AO15923" s="226" t="s">
        <v>50579</v>
      </c>
      <c r="AP15923" s="227">
        <v>122246.75</v>
      </c>
      <c r="AR15923" s="207" t="s">
        <v>29676</v>
      </c>
      <c r="AS15923" s="208">
        <v>2852.9</v>
      </c>
      <c r="AT15923" s="93"/>
      <c r="AU15923" s="93"/>
      <c r="AV15923" s="93"/>
    </row>
    <row r="15924" spans="35:48" x14ac:dyDescent="0.55000000000000004">
      <c r="AI15924" s="278" t="s">
        <v>28541</v>
      </c>
      <c r="AJ15924" s="279">
        <v>568758.71</v>
      </c>
      <c r="AL15924" s="248" t="s">
        <v>13033</v>
      </c>
      <c r="AM15924" s="249">
        <v>138055.95000000001</v>
      </c>
      <c r="AO15924" s="226" t="s">
        <v>50580</v>
      </c>
      <c r="AP15924" s="227">
        <v>900</v>
      </c>
      <c r="AR15924" s="207" t="s">
        <v>29677</v>
      </c>
      <c r="AS15924" s="208">
        <v>7491</v>
      </c>
      <c r="AT15924" s="93"/>
      <c r="AU15924" s="93"/>
      <c r="AV15924" s="93"/>
    </row>
    <row r="15925" spans="35:48" x14ac:dyDescent="0.55000000000000004">
      <c r="AI15925" s="278" t="s">
        <v>61139</v>
      </c>
      <c r="AJ15925" s="279">
        <v>19474.72</v>
      </c>
      <c r="AL15925" s="248" t="s">
        <v>15348</v>
      </c>
      <c r="AM15925" s="249">
        <v>-19347.810000000001</v>
      </c>
      <c r="AO15925" s="226" t="s">
        <v>54168</v>
      </c>
      <c r="AP15925" s="227">
        <v>16342.58</v>
      </c>
      <c r="AR15925" s="207" t="s">
        <v>29678</v>
      </c>
      <c r="AS15925" s="208">
        <v>3960</v>
      </c>
      <c r="AT15925" s="93"/>
      <c r="AU15925" s="93"/>
      <c r="AV15925" s="93"/>
    </row>
    <row r="15926" spans="35:48" x14ac:dyDescent="0.55000000000000004">
      <c r="AI15926" s="278" t="s">
        <v>28543</v>
      </c>
      <c r="AJ15926" s="279">
        <v>24454.71</v>
      </c>
      <c r="AL15926" s="248" t="s">
        <v>58362</v>
      </c>
      <c r="AM15926" s="249">
        <v>787717.44</v>
      </c>
      <c r="AO15926" s="226" t="s">
        <v>54169</v>
      </c>
      <c r="AP15926" s="227">
        <v>26923.57</v>
      </c>
      <c r="AR15926" s="207" t="s">
        <v>29679</v>
      </c>
      <c r="AS15926" s="208">
        <v>50932.3</v>
      </c>
      <c r="AT15926" s="93"/>
      <c r="AU15926" s="93"/>
      <c r="AV15926" s="93"/>
    </row>
    <row r="15927" spans="35:48" x14ac:dyDescent="0.55000000000000004">
      <c r="AI15927" s="278" t="s">
        <v>28544</v>
      </c>
      <c r="AJ15927" s="279">
        <v>158580.4</v>
      </c>
      <c r="AL15927" s="248" t="s">
        <v>55561</v>
      </c>
      <c r="AM15927" s="249">
        <v>53378.28</v>
      </c>
      <c r="AO15927" s="226" t="s">
        <v>54170</v>
      </c>
      <c r="AP15927" s="227">
        <v>2657.84</v>
      </c>
      <c r="AR15927" s="207" t="s">
        <v>29680</v>
      </c>
      <c r="AS15927" s="208">
        <v>4199.1499999999996</v>
      </c>
      <c r="AT15927" s="93"/>
      <c r="AU15927" s="93"/>
      <c r="AV15927" s="93"/>
    </row>
    <row r="15928" spans="35:48" x14ac:dyDescent="0.55000000000000004">
      <c r="AI15928" s="278" t="s">
        <v>48550</v>
      </c>
      <c r="AJ15928" s="279">
        <v>-30572.799999999999</v>
      </c>
      <c r="AL15928" s="248" t="s">
        <v>54207</v>
      </c>
      <c r="AM15928" s="249">
        <v>357063.22</v>
      </c>
      <c r="AO15928" s="226" t="s">
        <v>54171</v>
      </c>
      <c r="AP15928" s="227">
        <v>3513.23</v>
      </c>
      <c r="AR15928" s="207" t="s">
        <v>29681</v>
      </c>
      <c r="AS15928" s="208">
        <v>11900.6</v>
      </c>
      <c r="AT15928" s="93"/>
      <c r="AU15928" s="93"/>
      <c r="AV15928" s="93"/>
    </row>
    <row r="15929" spans="35:48" x14ac:dyDescent="0.55000000000000004">
      <c r="AI15929" s="278" t="s">
        <v>61713</v>
      </c>
      <c r="AJ15929" s="279">
        <v>7000</v>
      </c>
      <c r="AL15929" s="248" t="s">
        <v>15365</v>
      </c>
      <c r="AM15929" s="249">
        <v>26522.01</v>
      </c>
      <c r="AO15929" s="226" t="s">
        <v>54172</v>
      </c>
      <c r="AP15929" s="227">
        <v>1584.33</v>
      </c>
      <c r="AR15929" s="207" t="s">
        <v>29682</v>
      </c>
      <c r="AS15929" s="208">
        <v>20725.47</v>
      </c>
      <c r="AT15929" s="93"/>
      <c r="AU15929" s="93"/>
      <c r="AV15929" s="93"/>
    </row>
    <row r="15930" spans="35:48" x14ac:dyDescent="0.55000000000000004">
      <c r="AI15930" s="278" t="s">
        <v>28569</v>
      </c>
      <c r="AJ15930" s="279">
        <v>45760</v>
      </c>
      <c r="AL15930" s="248" t="s">
        <v>57988</v>
      </c>
      <c r="AM15930" s="249">
        <v>141512.4</v>
      </c>
      <c r="AO15930" s="226" t="s">
        <v>54173</v>
      </c>
      <c r="AP15930" s="227">
        <v>26.93</v>
      </c>
      <c r="AR15930" s="207" t="s">
        <v>29683</v>
      </c>
      <c r="AS15930" s="208">
        <v>5521</v>
      </c>
      <c r="AT15930" s="93"/>
      <c r="AU15930" s="93"/>
      <c r="AV15930" s="93"/>
    </row>
    <row r="15931" spans="35:48" x14ac:dyDescent="0.55000000000000004">
      <c r="AI15931" s="278" t="s">
        <v>47613</v>
      </c>
      <c r="AJ15931" s="279">
        <v>23918.39</v>
      </c>
      <c r="AL15931" s="248" t="s">
        <v>15370</v>
      </c>
      <c r="AM15931" s="249">
        <v>1764.25</v>
      </c>
      <c r="AO15931" s="226" t="s">
        <v>54174</v>
      </c>
      <c r="AP15931" s="227">
        <v>145.21</v>
      </c>
      <c r="AR15931" s="207" t="s">
        <v>29684</v>
      </c>
      <c r="AS15931" s="208">
        <v>63322.97</v>
      </c>
      <c r="AT15931" s="93"/>
      <c r="AU15931" s="93"/>
      <c r="AV15931" s="93"/>
    </row>
    <row r="15932" spans="35:48" x14ac:dyDescent="0.55000000000000004">
      <c r="AI15932" s="278" t="s">
        <v>28572</v>
      </c>
      <c r="AJ15932" s="279">
        <v>15718.05</v>
      </c>
      <c r="AL15932" s="248" t="s">
        <v>43152</v>
      </c>
      <c r="AM15932" s="249">
        <v>2079</v>
      </c>
      <c r="AO15932" s="226" t="s">
        <v>54175</v>
      </c>
      <c r="AP15932" s="227">
        <v>108.59</v>
      </c>
      <c r="AR15932" s="207" t="s">
        <v>29685</v>
      </c>
      <c r="AS15932" s="208">
        <v>2799.75</v>
      </c>
      <c r="AT15932" s="93"/>
      <c r="AU15932" s="93"/>
      <c r="AV15932" s="93"/>
    </row>
    <row r="15933" spans="35:48" x14ac:dyDescent="0.55000000000000004">
      <c r="AI15933" s="278" t="s">
        <v>28573</v>
      </c>
      <c r="AJ15933" s="279">
        <v>7026.9</v>
      </c>
      <c r="AL15933" s="248" t="s">
        <v>57989</v>
      </c>
      <c r="AM15933" s="249">
        <v>4300</v>
      </c>
      <c r="AO15933" s="226" t="s">
        <v>47415</v>
      </c>
      <c r="AP15933" s="227">
        <v>14583.32</v>
      </c>
      <c r="AR15933" s="207" t="s">
        <v>29686</v>
      </c>
      <c r="AS15933" s="208">
        <v>162827.25</v>
      </c>
      <c r="AT15933" s="93"/>
      <c r="AU15933" s="93"/>
      <c r="AV15933" s="93"/>
    </row>
    <row r="15934" spans="35:48" x14ac:dyDescent="0.55000000000000004">
      <c r="AI15934" s="278" t="s">
        <v>49424</v>
      </c>
      <c r="AJ15934" s="279">
        <v>3871.98</v>
      </c>
      <c r="AL15934" s="248" t="s">
        <v>34522</v>
      </c>
      <c r="AM15934" s="249">
        <v>37261.199999999997</v>
      </c>
      <c r="AO15934" s="226" t="s">
        <v>47416</v>
      </c>
      <c r="AP15934" s="227">
        <v>5833.32</v>
      </c>
      <c r="AR15934" s="207" t="s">
        <v>29687</v>
      </c>
      <c r="AS15934" s="208">
        <v>12040.26</v>
      </c>
      <c r="AT15934" s="93"/>
      <c r="AU15934" s="93"/>
      <c r="AV15934" s="93"/>
    </row>
    <row r="15935" spans="35:48" x14ac:dyDescent="0.55000000000000004">
      <c r="AI15935" s="278" t="s">
        <v>48551</v>
      </c>
      <c r="AJ15935" s="279">
        <v>2549.5300000000002</v>
      </c>
      <c r="AL15935" s="248" t="s">
        <v>34523</v>
      </c>
      <c r="AM15935" s="249">
        <v>532658.46</v>
      </c>
      <c r="AO15935" s="226" t="s">
        <v>47417</v>
      </c>
      <c r="AP15935" s="227">
        <v>12935</v>
      </c>
      <c r="AR15935" s="207" t="s">
        <v>29688</v>
      </c>
      <c r="AS15935" s="208">
        <v>22.35</v>
      </c>
      <c r="AT15935" s="93"/>
      <c r="AU15935" s="93"/>
      <c r="AV15935" s="93"/>
    </row>
    <row r="15936" spans="35:48" x14ac:dyDescent="0.55000000000000004">
      <c r="AI15936" s="278" t="s">
        <v>28574</v>
      </c>
      <c r="AJ15936" s="279">
        <v>57787.5</v>
      </c>
      <c r="AL15936" s="248" t="s">
        <v>62864</v>
      </c>
      <c r="AM15936" s="249">
        <v>1757.11</v>
      </c>
      <c r="AO15936" s="226" t="s">
        <v>47418</v>
      </c>
      <c r="AP15936" s="227">
        <v>18362.5</v>
      </c>
      <c r="AR15936" s="207" t="s">
        <v>29689</v>
      </c>
      <c r="AS15936" s="208">
        <v>9472.34</v>
      </c>
      <c r="AT15936" s="93"/>
      <c r="AU15936" s="93"/>
      <c r="AV15936" s="93"/>
    </row>
    <row r="15937" spans="35:48" x14ac:dyDescent="0.55000000000000004">
      <c r="AI15937" s="278" t="s">
        <v>48552</v>
      </c>
      <c r="AJ15937" s="279">
        <v>48000</v>
      </c>
      <c r="AL15937" s="248" t="s">
        <v>35994</v>
      </c>
      <c r="AM15937" s="249">
        <v>48932.23</v>
      </c>
      <c r="AO15937" s="226" t="s">
        <v>47419</v>
      </c>
      <c r="AP15937" s="227">
        <v>47000</v>
      </c>
      <c r="AR15937" s="207" t="s">
        <v>29690</v>
      </c>
      <c r="AS15937" s="208">
        <v>1340.31</v>
      </c>
      <c r="AT15937" s="93"/>
      <c r="AU15937" s="93"/>
      <c r="AV15937" s="93"/>
    </row>
    <row r="15938" spans="35:48" x14ac:dyDescent="0.55000000000000004">
      <c r="AI15938" s="278" t="s">
        <v>28575</v>
      </c>
      <c r="AJ15938" s="279">
        <v>539.1</v>
      </c>
      <c r="AL15938" s="248" t="s">
        <v>15409</v>
      </c>
      <c r="AM15938" s="249">
        <v>13386.11</v>
      </c>
      <c r="AO15938" s="226" t="s">
        <v>49306</v>
      </c>
      <c r="AP15938" s="227">
        <v>2010</v>
      </c>
      <c r="AR15938" s="207" t="s">
        <v>29691</v>
      </c>
      <c r="AS15938" s="208">
        <v>28337.74</v>
      </c>
      <c r="AT15938" s="93"/>
      <c r="AU15938" s="93"/>
      <c r="AV15938" s="93"/>
    </row>
    <row r="15939" spans="35:48" x14ac:dyDescent="0.55000000000000004">
      <c r="AI15939" s="278" t="s">
        <v>28576</v>
      </c>
      <c r="AJ15939" s="279">
        <v>19323</v>
      </c>
      <c r="AL15939" s="248" t="s">
        <v>15412</v>
      </c>
      <c r="AM15939" s="249">
        <v>126629.6</v>
      </c>
      <c r="AO15939" s="226" t="s">
        <v>47420</v>
      </c>
      <c r="AP15939" s="227">
        <v>13904</v>
      </c>
      <c r="AR15939" s="207" t="s">
        <v>29692</v>
      </c>
      <c r="AS15939" s="208">
        <v>23310.560000000001</v>
      </c>
      <c r="AT15939" s="93"/>
      <c r="AU15939" s="93"/>
      <c r="AV15939" s="93"/>
    </row>
    <row r="15940" spans="35:48" x14ac:dyDescent="0.55000000000000004">
      <c r="AI15940" s="278" t="s">
        <v>28578</v>
      </c>
      <c r="AJ15940" s="279">
        <v>76320</v>
      </c>
      <c r="AL15940" s="248" t="s">
        <v>65096</v>
      </c>
      <c r="AM15940" s="249">
        <v>12200</v>
      </c>
      <c r="AO15940" s="226" t="s">
        <v>50581</v>
      </c>
      <c r="AP15940" s="227">
        <v>514.75</v>
      </c>
      <c r="AR15940" s="207" t="s">
        <v>29693</v>
      </c>
      <c r="AS15940" s="208">
        <v>705.32</v>
      </c>
      <c r="AT15940" s="93"/>
      <c r="AU15940" s="93"/>
      <c r="AV15940" s="93"/>
    </row>
    <row r="15941" spans="35:48" x14ac:dyDescent="0.55000000000000004">
      <c r="AI15941" s="278" t="s">
        <v>28602</v>
      </c>
      <c r="AJ15941" s="279">
        <v>6957.5</v>
      </c>
      <c r="AL15941" s="248" t="s">
        <v>54208</v>
      </c>
      <c r="AM15941" s="249">
        <v>105469.18</v>
      </c>
      <c r="AO15941" s="226" t="s">
        <v>49307</v>
      </c>
      <c r="AP15941" s="227">
        <v>272.49</v>
      </c>
      <c r="AR15941" s="207" t="s">
        <v>29694</v>
      </c>
      <c r="AS15941" s="208">
        <v>4892.45</v>
      </c>
      <c r="AT15941" s="93"/>
      <c r="AU15941" s="93"/>
      <c r="AV15941" s="93"/>
    </row>
    <row r="15942" spans="35:48" x14ac:dyDescent="0.55000000000000004">
      <c r="AI15942" s="278" t="s">
        <v>35754</v>
      </c>
      <c r="AJ15942" s="279">
        <v>7625</v>
      </c>
      <c r="AL15942" s="248" t="s">
        <v>15413</v>
      </c>
      <c r="AM15942" s="249">
        <v>60355.64</v>
      </c>
      <c r="AO15942" s="226" t="s">
        <v>49308</v>
      </c>
      <c r="AP15942" s="227">
        <v>9698.75</v>
      </c>
      <c r="AR15942" s="207" t="s">
        <v>29695</v>
      </c>
      <c r="AS15942" s="208">
        <v>20840.189999999999</v>
      </c>
      <c r="AT15942" s="93"/>
      <c r="AU15942" s="93"/>
      <c r="AV15942" s="93"/>
    </row>
    <row r="15943" spans="35:48" x14ac:dyDescent="0.55000000000000004">
      <c r="AI15943" s="278" t="s">
        <v>63528</v>
      </c>
      <c r="AJ15943" s="279">
        <v>15646.76</v>
      </c>
      <c r="AL15943" s="248" t="s">
        <v>15414</v>
      </c>
      <c r="AM15943" s="249">
        <v>187453.54</v>
      </c>
      <c r="AO15943" s="226" t="s">
        <v>49309</v>
      </c>
      <c r="AP15943" s="227">
        <v>212.76</v>
      </c>
      <c r="AR15943" s="207" t="s">
        <v>29696</v>
      </c>
      <c r="AS15943" s="208">
        <v>7490</v>
      </c>
      <c r="AT15943" s="93"/>
      <c r="AU15943" s="93"/>
      <c r="AV15943" s="93"/>
    </row>
    <row r="15944" spans="35:48" x14ac:dyDescent="0.55000000000000004">
      <c r="AI15944" s="278" t="s">
        <v>28608</v>
      </c>
      <c r="AJ15944" s="279">
        <v>8306.98</v>
      </c>
      <c r="AL15944" s="248" t="s">
        <v>34524</v>
      </c>
      <c r="AM15944" s="249">
        <v>64260.44</v>
      </c>
      <c r="AO15944" s="226" t="s">
        <v>49310</v>
      </c>
      <c r="AP15944" s="227">
        <v>2000</v>
      </c>
      <c r="AR15944" s="207" t="s">
        <v>29697</v>
      </c>
      <c r="AS15944" s="208">
        <v>4312.07</v>
      </c>
      <c r="AT15944" s="93"/>
      <c r="AU15944" s="93"/>
      <c r="AV15944" s="93"/>
    </row>
    <row r="15945" spans="35:48" x14ac:dyDescent="0.55000000000000004">
      <c r="AI15945" s="278" t="s">
        <v>50771</v>
      </c>
      <c r="AJ15945" s="279">
        <v>8000</v>
      </c>
      <c r="AL15945" s="248" t="s">
        <v>13038</v>
      </c>
      <c r="AM15945" s="249">
        <v>1201103.18</v>
      </c>
      <c r="AO15945" s="226" t="s">
        <v>48397</v>
      </c>
      <c r="AP15945" s="227">
        <v>53700</v>
      </c>
      <c r="AR15945" s="207" t="s">
        <v>29698</v>
      </c>
      <c r="AS15945" s="208">
        <v>3323.68</v>
      </c>
      <c r="AT15945" s="93"/>
      <c r="AU15945" s="93"/>
      <c r="AV15945" s="93"/>
    </row>
    <row r="15946" spans="35:48" x14ac:dyDescent="0.55000000000000004">
      <c r="AI15946" s="278" t="s">
        <v>28610</v>
      </c>
      <c r="AJ15946" s="279">
        <v>27182.74</v>
      </c>
      <c r="AL15946" s="248" t="s">
        <v>15415</v>
      </c>
      <c r="AM15946" s="249">
        <v>18153.439999999999</v>
      </c>
      <c r="AO15946" s="226" t="s">
        <v>48398</v>
      </c>
      <c r="AP15946" s="227">
        <v>11700</v>
      </c>
      <c r="AR15946" s="207" t="s">
        <v>29699</v>
      </c>
      <c r="AS15946" s="208">
        <v>2191.8000000000002</v>
      </c>
      <c r="AT15946" s="93"/>
      <c r="AU15946" s="93"/>
      <c r="AV15946" s="93"/>
    </row>
    <row r="15947" spans="35:48" x14ac:dyDescent="0.55000000000000004">
      <c r="AI15947" s="278" t="s">
        <v>28611</v>
      </c>
      <c r="AJ15947" s="279">
        <v>2278</v>
      </c>
      <c r="AL15947" s="248" t="s">
        <v>65097</v>
      </c>
      <c r="AM15947" s="249">
        <v>13441</v>
      </c>
      <c r="AO15947" s="226" t="s">
        <v>48399</v>
      </c>
      <c r="AP15947" s="227">
        <v>4827.1000000000004</v>
      </c>
      <c r="AR15947" s="207" t="s">
        <v>29700</v>
      </c>
      <c r="AS15947" s="208">
        <v>6127.88</v>
      </c>
      <c r="AT15947" s="93"/>
      <c r="AU15947" s="93"/>
      <c r="AV15947" s="93"/>
    </row>
    <row r="15948" spans="35:48" x14ac:dyDescent="0.55000000000000004">
      <c r="AI15948" s="278" t="s">
        <v>14331</v>
      </c>
      <c r="AJ15948" s="279">
        <v>13222.86</v>
      </c>
      <c r="AL15948" s="248" t="s">
        <v>15416</v>
      </c>
      <c r="AM15948" s="249">
        <v>34.32</v>
      </c>
      <c r="AO15948" s="226" t="s">
        <v>48400</v>
      </c>
      <c r="AP15948" s="227">
        <v>6826.5</v>
      </c>
      <c r="AR15948" s="207" t="s">
        <v>29701</v>
      </c>
      <c r="AS15948" s="208">
        <v>2404.0100000000002</v>
      </c>
      <c r="AT15948" s="93"/>
      <c r="AU15948" s="93"/>
      <c r="AV15948" s="93"/>
    </row>
    <row r="15949" spans="35:48" x14ac:dyDescent="0.55000000000000004">
      <c r="AI15949" s="278" t="s">
        <v>28627</v>
      </c>
      <c r="AJ15949" s="279">
        <v>156499.74</v>
      </c>
      <c r="AL15949" s="248" t="s">
        <v>61129</v>
      </c>
      <c r="AM15949" s="249">
        <v>144317.48000000001</v>
      </c>
      <c r="AO15949" s="226" t="s">
        <v>48401</v>
      </c>
      <c r="AP15949" s="227">
        <v>1008</v>
      </c>
      <c r="AR15949" s="207" t="s">
        <v>29702</v>
      </c>
      <c r="AS15949" s="208">
        <v>-638.39</v>
      </c>
      <c r="AT15949" s="93"/>
      <c r="AU15949" s="93"/>
      <c r="AV15949" s="93"/>
    </row>
    <row r="15950" spans="35:48" x14ac:dyDescent="0.55000000000000004">
      <c r="AI15950" s="278" t="s">
        <v>70160</v>
      </c>
      <c r="AJ15950" s="279">
        <v>24670.1</v>
      </c>
      <c r="AL15950" s="248" t="s">
        <v>15417</v>
      </c>
      <c r="AM15950" s="249">
        <v>79400.12</v>
      </c>
      <c r="AO15950" s="226" t="s">
        <v>48402</v>
      </c>
      <c r="AP15950" s="227">
        <v>38325.300000000003</v>
      </c>
      <c r="AR15950" s="207" t="s">
        <v>29703</v>
      </c>
      <c r="AS15950" s="208">
        <v>1726.46</v>
      </c>
      <c r="AT15950" s="93"/>
      <c r="AU15950" s="93"/>
      <c r="AV15950" s="93"/>
    </row>
    <row r="15951" spans="35:48" x14ac:dyDescent="0.55000000000000004">
      <c r="AI15951" s="278" t="s">
        <v>28629</v>
      </c>
      <c r="AJ15951" s="279">
        <v>13859.81</v>
      </c>
      <c r="AL15951" s="248" t="s">
        <v>13039</v>
      </c>
      <c r="AM15951" s="249">
        <v>63798.23</v>
      </c>
      <c r="AO15951" s="226" t="s">
        <v>48403</v>
      </c>
      <c r="AP15951" s="227">
        <v>6270.32</v>
      </c>
      <c r="AR15951" s="207" t="s">
        <v>29704</v>
      </c>
      <c r="AS15951" s="208">
        <v>285.32</v>
      </c>
      <c r="AT15951" s="93"/>
      <c r="AU15951" s="93"/>
      <c r="AV15951" s="93"/>
    </row>
    <row r="15952" spans="35:48" x14ac:dyDescent="0.55000000000000004">
      <c r="AI15952" s="278" t="s">
        <v>43377</v>
      </c>
      <c r="AJ15952" s="279">
        <v>761.25</v>
      </c>
      <c r="AL15952" s="248" t="s">
        <v>56760</v>
      </c>
      <c r="AM15952" s="249">
        <v>29171.99</v>
      </c>
      <c r="AO15952" s="226" t="s">
        <v>54176</v>
      </c>
      <c r="AP15952" s="227">
        <v>344.24</v>
      </c>
      <c r="AR15952" s="207" t="s">
        <v>29705</v>
      </c>
      <c r="AS15952" s="208">
        <v>40812.5</v>
      </c>
      <c r="AT15952" s="93"/>
      <c r="AU15952" s="93"/>
      <c r="AV15952" s="93"/>
    </row>
    <row r="15953" spans="35:48" x14ac:dyDescent="0.55000000000000004">
      <c r="AI15953" s="278" t="s">
        <v>28630</v>
      </c>
      <c r="AJ15953" s="279">
        <v>16177.88</v>
      </c>
      <c r="AL15953" s="248" t="s">
        <v>15419</v>
      </c>
      <c r="AM15953" s="249">
        <v>72355.95</v>
      </c>
      <c r="AO15953" s="226" t="s">
        <v>54177</v>
      </c>
      <c r="AP15953" s="227">
        <v>771.74</v>
      </c>
      <c r="AR15953" s="207" t="s">
        <v>29706</v>
      </c>
      <c r="AS15953" s="208">
        <v>978.07</v>
      </c>
      <c r="AT15953" s="93"/>
      <c r="AU15953" s="93"/>
      <c r="AV15953" s="93"/>
    </row>
    <row r="15954" spans="35:48" x14ac:dyDescent="0.55000000000000004">
      <c r="AI15954" s="278" t="s">
        <v>63529</v>
      </c>
      <c r="AJ15954" s="279">
        <v>303</v>
      </c>
      <c r="AL15954" s="248" t="s">
        <v>13040</v>
      </c>
      <c r="AM15954" s="249">
        <v>19968.55</v>
      </c>
      <c r="AO15954" s="226" t="s">
        <v>48404</v>
      </c>
      <c r="AP15954" s="227">
        <v>7079.65</v>
      </c>
      <c r="AR15954" s="207" t="s">
        <v>29707</v>
      </c>
      <c r="AS15954" s="208">
        <v>127259.47</v>
      </c>
      <c r="AT15954" s="93"/>
      <c r="AU15954" s="93"/>
      <c r="AV15954" s="93"/>
    </row>
    <row r="15955" spans="35:48" x14ac:dyDescent="0.55000000000000004">
      <c r="AI15955" s="278" t="s">
        <v>28656</v>
      </c>
      <c r="AJ15955" s="279">
        <v>33148.239999999998</v>
      </c>
      <c r="AL15955" s="248" t="s">
        <v>57990</v>
      </c>
      <c r="AM15955" s="249">
        <v>15372</v>
      </c>
      <c r="AO15955" s="226" t="s">
        <v>48405</v>
      </c>
      <c r="AP15955" s="227">
        <v>2496.92</v>
      </c>
      <c r="AR15955" s="207" t="s">
        <v>29708</v>
      </c>
      <c r="AS15955" s="208">
        <v>9734</v>
      </c>
      <c r="AT15955" s="93"/>
      <c r="AU15955" s="93"/>
      <c r="AV15955" s="93"/>
    </row>
    <row r="15956" spans="35:48" x14ac:dyDescent="0.55000000000000004">
      <c r="AI15956" s="278" t="s">
        <v>34210</v>
      </c>
      <c r="AJ15956" s="279">
        <v>12254.6</v>
      </c>
      <c r="AL15956" s="248" t="s">
        <v>48416</v>
      </c>
      <c r="AM15956" s="249">
        <v>642564.62</v>
      </c>
      <c r="AO15956" s="226" t="s">
        <v>48406</v>
      </c>
      <c r="AP15956" s="227">
        <v>11556</v>
      </c>
      <c r="AR15956" s="207" t="s">
        <v>29709</v>
      </c>
      <c r="AS15956" s="208">
        <v>106965</v>
      </c>
      <c r="AT15956" s="93"/>
      <c r="AU15956" s="93"/>
      <c r="AV15956" s="93"/>
    </row>
    <row r="15957" spans="35:48" x14ac:dyDescent="0.55000000000000004">
      <c r="AI15957" s="278" t="s">
        <v>28657</v>
      </c>
      <c r="AJ15957" s="279">
        <v>59590.16</v>
      </c>
      <c r="AL15957" s="248" t="s">
        <v>15513</v>
      </c>
      <c r="AM15957" s="249">
        <v>260480.45</v>
      </c>
      <c r="AO15957" s="226" t="s">
        <v>48407</v>
      </c>
      <c r="AP15957" s="227">
        <v>42272.11</v>
      </c>
      <c r="AR15957" s="207" t="s">
        <v>29710</v>
      </c>
      <c r="AS15957" s="208">
        <v>116627.92</v>
      </c>
      <c r="AT15957" s="93"/>
      <c r="AU15957" s="93"/>
      <c r="AV15957" s="93"/>
    </row>
    <row r="15958" spans="35:48" x14ac:dyDescent="0.55000000000000004">
      <c r="AI15958" s="278" t="s">
        <v>28659</v>
      </c>
      <c r="AJ15958" s="279">
        <v>-230.59</v>
      </c>
      <c r="AL15958" s="248" t="s">
        <v>15514</v>
      </c>
      <c r="AM15958" s="249">
        <v>4644</v>
      </c>
      <c r="AO15958" s="226" t="s">
        <v>48408</v>
      </c>
      <c r="AP15958" s="227">
        <v>5347.24</v>
      </c>
      <c r="AR15958" s="207" t="s">
        <v>29711</v>
      </c>
      <c r="AS15958" s="208">
        <v>87955.93</v>
      </c>
      <c r="AT15958" s="93"/>
      <c r="AU15958" s="93"/>
      <c r="AV15958" s="93"/>
    </row>
    <row r="15959" spans="35:48" x14ac:dyDescent="0.55000000000000004">
      <c r="AI15959" s="278" t="s">
        <v>28682</v>
      </c>
      <c r="AJ15959" s="279">
        <v>2802.59</v>
      </c>
      <c r="AL15959" s="248" t="s">
        <v>15515</v>
      </c>
      <c r="AM15959" s="249">
        <v>14800</v>
      </c>
      <c r="AO15959" s="226" t="s">
        <v>48409</v>
      </c>
      <c r="AP15959" s="227">
        <v>1976.17</v>
      </c>
      <c r="AR15959" s="207" t="s">
        <v>29712</v>
      </c>
      <c r="AS15959" s="208">
        <v>53320.38</v>
      </c>
      <c r="AT15959" s="93"/>
      <c r="AU15959" s="93"/>
      <c r="AV15959" s="93"/>
    </row>
    <row r="15960" spans="35:48" x14ac:dyDescent="0.55000000000000004">
      <c r="AI15960" s="278" t="s">
        <v>34221</v>
      </c>
      <c r="AJ15960" s="279">
        <v>195954.6</v>
      </c>
      <c r="AL15960" s="248" t="s">
        <v>15517</v>
      </c>
      <c r="AM15960" s="249">
        <v>134853.32</v>
      </c>
      <c r="AO15960" s="226" t="s">
        <v>54178</v>
      </c>
      <c r="AP15960" s="227">
        <v>3718.4</v>
      </c>
      <c r="AR15960" s="207" t="s">
        <v>29713</v>
      </c>
      <c r="AS15960" s="208">
        <v>19611.84</v>
      </c>
      <c r="AT15960" s="93"/>
      <c r="AU15960" s="93"/>
      <c r="AV15960" s="93"/>
    </row>
    <row r="15961" spans="35:48" x14ac:dyDescent="0.55000000000000004">
      <c r="AI15961" s="278" t="s">
        <v>34222</v>
      </c>
      <c r="AJ15961" s="279">
        <v>57353.760000000002</v>
      </c>
      <c r="AL15961" s="248" t="s">
        <v>15518</v>
      </c>
      <c r="AM15961" s="249">
        <v>834429.45</v>
      </c>
      <c r="AO15961" s="226" t="s">
        <v>54179</v>
      </c>
      <c r="AP15961" s="227">
        <v>18697.14</v>
      </c>
      <c r="AR15961" s="207" t="s">
        <v>29714</v>
      </c>
      <c r="AS15961" s="208">
        <v>44988.98</v>
      </c>
      <c r="AT15961" s="93"/>
      <c r="AU15961" s="93"/>
      <c r="AV15961" s="93"/>
    </row>
    <row r="15962" spans="35:48" x14ac:dyDescent="0.55000000000000004">
      <c r="AI15962" s="278" t="s">
        <v>48553</v>
      </c>
      <c r="AJ15962" s="279">
        <v>129792</v>
      </c>
      <c r="AL15962" s="248" t="s">
        <v>15519</v>
      </c>
      <c r="AM15962" s="249">
        <v>28990.75</v>
      </c>
      <c r="AO15962" s="226" t="s">
        <v>54180</v>
      </c>
      <c r="AP15962" s="227">
        <v>590</v>
      </c>
      <c r="AR15962" s="207" t="s">
        <v>29715</v>
      </c>
      <c r="AS15962" s="208">
        <v>11566.32</v>
      </c>
      <c r="AT15962" s="93"/>
      <c r="AU15962" s="93"/>
      <c r="AV15962" s="93"/>
    </row>
    <row r="15963" spans="35:48" x14ac:dyDescent="0.55000000000000004">
      <c r="AI15963" s="278" t="s">
        <v>54574</v>
      </c>
      <c r="AJ15963" s="279">
        <v>5676.51</v>
      </c>
      <c r="AL15963" s="248" t="s">
        <v>15520</v>
      </c>
      <c r="AM15963" s="249">
        <v>90946.45</v>
      </c>
      <c r="AO15963" s="226" t="s">
        <v>54181</v>
      </c>
      <c r="AP15963" s="227">
        <v>615</v>
      </c>
      <c r="AR15963" s="207" t="s">
        <v>29716</v>
      </c>
      <c r="AS15963" s="208">
        <v>24762.94</v>
      </c>
      <c r="AT15963" s="93"/>
      <c r="AU15963" s="93"/>
      <c r="AV15963" s="93"/>
    </row>
    <row r="15964" spans="35:48" x14ac:dyDescent="0.55000000000000004">
      <c r="AI15964" s="278" t="s">
        <v>47614</v>
      </c>
      <c r="AJ15964" s="279">
        <v>68220</v>
      </c>
      <c r="AL15964" s="248" t="s">
        <v>43153</v>
      </c>
      <c r="AM15964" s="249">
        <v>2520</v>
      </c>
      <c r="AO15964" s="226" t="s">
        <v>54182</v>
      </c>
      <c r="AP15964" s="227">
        <v>1689.48</v>
      </c>
      <c r="AR15964" s="207" t="s">
        <v>29717</v>
      </c>
      <c r="AS15964" s="208">
        <v>10600.7</v>
      </c>
      <c r="AT15964" s="93"/>
      <c r="AU15964" s="93"/>
      <c r="AV15964" s="93"/>
    </row>
    <row r="15965" spans="35:48" x14ac:dyDescent="0.55000000000000004">
      <c r="AI15965" s="278" t="s">
        <v>14349</v>
      </c>
      <c r="AJ15965" s="279">
        <v>81102.11</v>
      </c>
      <c r="AL15965" s="248" t="s">
        <v>43154</v>
      </c>
      <c r="AM15965" s="249">
        <v>235.86</v>
      </c>
      <c r="AO15965" s="226" t="s">
        <v>54183</v>
      </c>
      <c r="AP15965" s="227">
        <v>6.6</v>
      </c>
      <c r="AR15965" s="207" t="s">
        <v>29718</v>
      </c>
      <c r="AS15965" s="208">
        <v>33463</v>
      </c>
      <c r="AT15965" s="93"/>
      <c r="AU15965" s="93"/>
      <c r="AV15965" s="93"/>
    </row>
    <row r="15966" spans="35:48" x14ac:dyDescent="0.55000000000000004">
      <c r="AI15966" s="278" t="s">
        <v>36781</v>
      </c>
      <c r="AJ15966" s="279">
        <v>3626700</v>
      </c>
      <c r="AL15966" s="248" t="s">
        <v>15521</v>
      </c>
      <c r="AM15966" s="249">
        <v>50756.77</v>
      </c>
      <c r="AO15966" s="226" t="s">
        <v>54184</v>
      </c>
      <c r="AP15966" s="227">
        <v>47.02</v>
      </c>
      <c r="AR15966" s="207" t="s">
        <v>29719</v>
      </c>
      <c r="AS15966" s="208">
        <v>14327.94</v>
      </c>
      <c r="AT15966" s="93"/>
      <c r="AU15966" s="93"/>
      <c r="AV15966" s="93"/>
    </row>
    <row r="15967" spans="35:48" x14ac:dyDescent="0.55000000000000004">
      <c r="AI15967" s="278" t="s">
        <v>60037</v>
      </c>
      <c r="AJ15967" s="279">
        <v>9625.0400000000009</v>
      </c>
      <c r="AL15967" s="248" t="s">
        <v>57991</v>
      </c>
      <c r="AM15967" s="249">
        <v>562.42999999999995</v>
      </c>
      <c r="AO15967" s="226" t="s">
        <v>54185</v>
      </c>
      <c r="AP15967" s="227">
        <v>124.29</v>
      </c>
      <c r="AR15967" s="207" t="s">
        <v>29720</v>
      </c>
      <c r="AS15967" s="208">
        <v>4432.68</v>
      </c>
      <c r="AT15967" s="93"/>
      <c r="AU15967" s="93"/>
      <c r="AV15967" s="93"/>
    </row>
    <row r="15968" spans="35:48" x14ac:dyDescent="0.55000000000000004">
      <c r="AI15968" s="278" t="s">
        <v>28737</v>
      </c>
      <c r="AJ15968" s="279">
        <v>46094.19</v>
      </c>
      <c r="AL15968" s="248" t="s">
        <v>15522</v>
      </c>
      <c r="AM15968" s="249">
        <v>67322.210000000006</v>
      </c>
      <c r="AO15968" s="226" t="s">
        <v>54186</v>
      </c>
      <c r="AP15968" s="227">
        <v>299</v>
      </c>
      <c r="AR15968" s="207" t="s">
        <v>29721</v>
      </c>
      <c r="AS15968" s="208">
        <v>5625.19</v>
      </c>
      <c r="AT15968" s="93"/>
      <c r="AU15968" s="93"/>
      <c r="AV15968" s="93"/>
    </row>
    <row r="15969" spans="35:48" x14ac:dyDescent="0.55000000000000004">
      <c r="AI15969" s="278" t="s">
        <v>28738</v>
      </c>
      <c r="AJ15969" s="279">
        <v>1000</v>
      </c>
      <c r="AL15969" s="248" t="s">
        <v>15523</v>
      </c>
      <c r="AM15969" s="249">
        <v>13694.67</v>
      </c>
      <c r="AO15969" s="226" t="s">
        <v>54187</v>
      </c>
      <c r="AP15969" s="227">
        <v>264.70999999999998</v>
      </c>
      <c r="AR15969" s="207" t="s">
        <v>29722</v>
      </c>
      <c r="AS15969" s="208">
        <v>810.33</v>
      </c>
      <c r="AT15969" s="93"/>
      <c r="AU15969" s="93"/>
      <c r="AV15969" s="93"/>
    </row>
    <row r="15970" spans="35:48" x14ac:dyDescent="0.55000000000000004">
      <c r="AI15970" s="278" t="s">
        <v>40903</v>
      </c>
      <c r="AJ15970" s="279">
        <v>280085.23</v>
      </c>
      <c r="AL15970" s="248" t="s">
        <v>33106</v>
      </c>
      <c r="AM15970" s="249">
        <v>160463.5</v>
      </c>
      <c r="AO15970" s="226" t="s">
        <v>54188</v>
      </c>
      <c r="AP15970" s="227">
        <v>198.32</v>
      </c>
      <c r="AR15970" s="207" t="s">
        <v>29723</v>
      </c>
      <c r="AS15970" s="208">
        <v>2296.4299999999998</v>
      </c>
      <c r="AT15970" s="93"/>
      <c r="AU15970" s="93"/>
      <c r="AV15970" s="93"/>
    </row>
    <row r="15971" spans="35:48" x14ac:dyDescent="0.55000000000000004">
      <c r="AI15971" s="278" t="s">
        <v>63857</v>
      </c>
      <c r="AJ15971" s="279">
        <v>138.86000000000001</v>
      </c>
      <c r="AL15971" s="248" t="s">
        <v>15525</v>
      </c>
      <c r="AM15971" s="249">
        <v>23909.01</v>
      </c>
      <c r="AO15971" s="226" t="s">
        <v>54189</v>
      </c>
      <c r="AP15971" s="227">
        <v>341.33</v>
      </c>
      <c r="AR15971" s="207" t="s">
        <v>29724</v>
      </c>
      <c r="AS15971" s="208">
        <v>20421.86</v>
      </c>
      <c r="AT15971" s="93"/>
      <c r="AU15971" s="93"/>
      <c r="AV15971" s="93"/>
    </row>
    <row r="15972" spans="35:48" x14ac:dyDescent="0.55000000000000004">
      <c r="AI15972" s="278" t="s">
        <v>14352</v>
      </c>
      <c r="AJ15972" s="279">
        <v>322240.31</v>
      </c>
      <c r="AL15972" s="248" t="s">
        <v>57992</v>
      </c>
      <c r="AM15972" s="249">
        <v>3449179.56</v>
      </c>
      <c r="AO15972" s="226" t="s">
        <v>45926</v>
      </c>
      <c r="AP15972" s="227">
        <v>45108.43</v>
      </c>
      <c r="AR15972" s="207" t="s">
        <v>29725</v>
      </c>
      <c r="AS15972" s="208">
        <v>725.42</v>
      </c>
      <c r="AT15972" s="93"/>
      <c r="AU15972" s="93"/>
      <c r="AV15972" s="93"/>
    </row>
    <row r="15973" spans="35:48" x14ac:dyDescent="0.55000000000000004">
      <c r="AI15973" s="278" t="s">
        <v>14353</v>
      </c>
      <c r="AJ15973" s="279">
        <v>168984.53</v>
      </c>
      <c r="AL15973" s="248" t="s">
        <v>15526</v>
      </c>
      <c r="AM15973" s="249">
        <v>75698.92</v>
      </c>
      <c r="AO15973" s="226" t="s">
        <v>47421</v>
      </c>
      <c r="AP15973" s="227">
        <v>11595.79</v>
      </c>
      <c r="AR15973" s="207" t="s">
        <v>29726</v>
      </c>
      <c r="AS15973" s="208">
        <v>1691.78</v>
      </c>
      <c r="AT15973" s="93"/>
      <c r="AU15973" s="93"/>
      <c r="AV15973" s="93"/>
    </row>
    <row r="15974" spans="35:48" x14ac:dyDescent="0.55000000000000004">
      <c r="AI15974" s="278" t="s">
        <v>14354</v>
      </c>
      <c r="AJ15974" s="279">
        <v>40686.06</v>
      </c>
      <c r="AL15974" s="248" t="s">
        <v>15527</v>
      </c>
      <c r="AM15974" s="249">
        <v>79737.63</v>
      </c>
      <c r="AO15974" s="226" t="s">
        <v>47422</v>
      </c>
      <c r="AP15974" s="227">
        <v>1518.44</v>
      </c>
      <c r="AR15974" s="207" t="s">
        <v>29727</v>
      </c>
      <c r="AS15974" s="208">
        <v>25813.96</v>
      </c>
      <c r="AT15974" s="93"/>
      <c r="AU15974" s="93"/>
      <c r="AV15974" s="93"/>
    </row>
    <row r="15975" spans="35:48" x14ac:dyDescent="0.55000000000000004">
      <c r="AI15975" s="278" t="s">
        <v>28739</v>
      </c>
      <c r="AJ15975" s="279">
        <v>759385.41</v>
      </c>
      <c r="AL15975" s="248" t="s">
        <v>56761</v>
      </c>
      <c r="AM15975" s="249">
        <v>2500</v>
      </c>
      <c r="AO15975" s="226" t="s">
        <v>47423</v>
      </c>
      <c r="AP15975" s="227">
        <v>1698.4</v>
      </c>
      <c r="AR15975" s="207" t="s">
        <v>29728</v>
      </c>
      <c r="AS15975" s="208">
        <v>1933.14</v>
      </c>
      <c r="AT15975" s="93"/>
      <c r="AU15975" s="93"/>
      <c r="AV15975" s="93"/>
    </row>
    <row r="15976" spans="35:48" x14ac:dyDescent="0.55000000000000004">
      <c r="AI15976" s="278" t="s">
        <v>28740</v>
      </c>
      <c r="AJ15976" s="279">
        <v>53092.36</v>
      </c>
      <c r="AL15976" s="248" t="s">
        <v>15528</v>
      </c>
      <c r="AM15976" s="249">
        <v>394187.37</v>
      </c>
      <c r="AO15976" s="226" t="s">
        <v>47424</v>
      </c>
      <c r="AP15976" s="227">
        <v>20679.18</v>
      </c>
      <c r="AR15976" s="207" t="s">
        <v>29729</v>
      </c>
      <c r="AS15976" s="208">
        <v>5596.46</v>
      </c>
      <c r="AT15976" s="93"/>
      <c r="AU15976" s="93"/>
      <c r="AV15976" s="93"/>
    </row>
    <row r="15977" spans="35:48" x14ac:dyDescent="0.55000000000000004">
      <c r="AI15977" s="278" t="s">
        <v>56868</v>
      </c>
      <c r="AJ15977" s="279">
        <v>7377.5</v>
      </c>
      <c r="AL15977" s="248" t="s">
        <v>15529</v>
      </c>
      <c r="AM15977" s="249">
        <v>3866.29</v>
      </c>
      <c r="AO15977" s="226" t="s">
        <v>45927</v>
      </c>
      <c r="AP15977" s="227">
        <v>5124.8599999999997</v>
      </c>
      <c r="AR15977" s="207" t="s">
        <v>29730</v>
      </c>
      <c r="AS15977" s="208">
        <v>3653.72</v>
      </c>
      <c r="AT15977" s="93"/>
      <c r="AU15977" s="93"/>
      <c r="AV15977" s="93"/>
    </row>
    <row r="15978" spans="35:48" x14ac:dyDescent="0.55000000000000004">
      <c r="AI15978" s="278" t="s">
        <v>58110</v>
      </c>
      <c r="AJ15978" s="279">
        <v>8187.5</v>
      </c>
      <c r="AL15978" s="248" t="s">
        <v>13056</v>
      </c>
      <c r="AM15978" s="249">
        <v>425857.33</v>
      </c>
      <c r="AO15978" s="226" t="s">
        <v>47425</v>
      </c>
      <c r="AP15978" s="227">
        <v>1350</v>
      </c>
      <c r="AR15978" s="207" t="s">
        <v>29731</v>
      </c>
      <c r="AS15978" s="208">
        <v>13987.75</v>
      </c>
      <c r="AT15978" s="93"/>
      <c r="AU15978" s="93"/>
      <c r="AV15978" s="93"/>
    </row>
    <row r="15979" spans="35:48" x14ac:dyDescent="0.55000000000000004">
      <c r="AI15979" s="278" t="s">
        <v>54577</v>
      </c>
      <c r="AJ15979" s="279">
        <v>168003.11</v>
      </c>
      <c r="AL15979" s="248" t="s">
        <v>13057</v>
      </c>
      <c r="AM15979" s="249">
        <v>1176793.83</v>
      </c>
      <c r="AO15979" s="226" t="s">
        <v>45928</v>
      </c>
      <c r="AP15979" s="227">
        <v>887.1</v>
      </c>
      <c r="AR15979" s="207" t="s">
        <v>29732</v>
      </c>
      <c r="AS15979" s="208">
        <v>4078.8</v>
      </c>
      <c r="AT15979" s="93"/>
      <c r="AU15979" s="93"/>
      <c r="AV15979" s="93"/>
    </row>
    <row r="15980" spans="35:48" x14ac:dyDescent="0.55000000000000004">
      <c r="AI15980" s="278" t="s">
        <v>55664</v>
      </c>
      <c r="AJ15980" s="279">
        <v>2236.11</v>
      </c>
      <c r="AL15980" s="248" t="s">
        <v>15530</v>
      </c>
      <c r="AM15980" s="249">
        <v>154276.07999999999</v>
      </c>
      <c r="AO15980" s="226" t="s">
        <v>45929</v>
      </c>
      <c r="AP15980" s="227">
        <v>44960.160000000003</v>
      </c>
      <c r="AR15980" s="207" t="s">
        <v>29733</v>
      </c>
      <c r="AS15980" s="208">
        <v>214399.06</v>
      </c>
      <c r="AT15980" s="93"/>
      <c r="AU15980" s="93"/>
      <c r="AV15980" s="93"/>
    </row>
    <row r="15981" spans="35:48" x14ac:dyDescent="0.55000000000000004">
      <c r="AI15981" s="278" t="s">
        <v>62399</v>
      </c>
      <c r="AJ15981" s="279">
        <v>6000</v>
      </c>
      <c r="AL15981" s="248" t="s">
        <v>15531</v>
      </c>
      <c r="AM15981" s="249">
        <v>232898.38</v>
      </c>
      <c r="AO15981" s="226" t="s">
        <v>50582</v>
      </c>
      <c r="AP15981" s="227">
        <v>150</v>
      </c>
      <c r="AR15981" s="207" t="s">
        <v>29734</v>
      </c>
      <c r="AS15981" s="208">
        <v>7172.97</v>
      </c>
      <c r="AT15981" s="93"/>
      <c r="AU15981" s="93"/>
      <c r="AV15981" s="93"/>
    </row>
    <row r="15982" spans="35:48" x14ac:dyDescent="0.55000000000000004">
      <c r="AI15982" s="278" t="s">
        <v>28744</v>
      </c>
      <c r="AJ15982" s="279">
        <v>221505.96</v>
      </c>
      <c r="AL15982" s="248" t="s">
        <v>15532</v>
      </c>
      <c r="AM15982" s="249">
        <v>58833.48</v>
      </c>
      <c r="AO15982" s="226" t="s">
        <v>47426</v>
      </c>
      <c r="AP15982" s="227">
        <v>161.25</v>
      </c>
      <c r="AR15982" s="207" t="s">
        <v>29735</v>
      </c>
      <c r="AS15982" s="208">
        <v>5983.33</v>
      </c>
      <c r="AT15982" s="93"/>
      <c r="AU15982" s="93"/>
      <c r="AV15982" s="93"/>
    </row>
    <row r="15983" spans="35:48" x14ac:dyDescent="0.55000000000000004">
      <c r="AI15983" s="278" t="s">
        <v>14355</v>
      </c>
      <c r="AJ15983" s="279">
        <v>122843.94</v>
      </c>
      <c r="AL15983" s="248" t="s">
        <v>49317</v>
      </c>
      <c r="AM15983" s="249">
        <v>5300</v>
      </c>
      <c r="AO15983" s="226" t="s">
        <v>45930</v>
      </c>
      <c r="AP15983" s="227">
        <v>522.63</v>
      </c>
      <c r="AR15983" s="207" t="s">
        <v>29736</v>
      </c>
      <c r="AS15983" s="208">
        <v>9998.07</v>
      </c>
      <c r="AT15983" s="93"/>
      <c r="AU15983" s="93"/>
      <c r="AV15983" s="93"/>
    </row>
    <row r="15984" spans="35:48" x14ac:dyDescent="0.55000000000000004">
      <c r="AI15984" s="278" t="s">
        <v>63879</v>
      </c>
      <c r="AJ15984" s="279">
        <v>170045.16</v>
      </c>
      <c r="AL15984" s="248" t="s">
        <v>15535</v>
      </c>
      <c r="AM15984" s="249">
        <v>5515.53</v>
      </c>
      <c r="AO15984" s="226" t="s">
        <v>45931</v>
      </c>
      <c r="AP15984" s="227">
        <v>4499.45</v>
      </c>
      <c r="AR15984" s="207" t="s">
        <v>29737</v>
      </c>
      <c r="AS15984" s="208">
        <v>14862</v>
      </c>
      <c r="AT15984" s="93"/>
      <c r="AU15984" s="93"/>
      <c r="AV15984" s="93"/>
    </row>
    <row r="15985" spans="35:48" x14ac:dyDescent="0.55000000000000004">
      <c r="AI15985" s="278" t="s">
        <v>28745</v>
      </c>
      <c r="AJ15985" s="279">
        <v>180055.5</v>
      </c>
      <c r="AL15985" s="248" t="s">
        <v>43155</v>
      </c>
      <c r="AM15985" s="249">
        <v>17585.240000000002</v>
      </c>
      <c r="AO15985" s="226" t="s">
        <v>45932</v>
      </c>
      <c r="AP15985" s="227">
        <v>5470.02</v>
      </c>
      <c r="AR15985" s="207" t="s">
        <v>29738</v>
      </c>
      <c r="AS15985" s="208">
        <v>21694.02</v>
      </c>
      <c r="AT15985" s="93"/>
      <c r="AU15985" s="93"/>
      <c r="AV15985" s="93"/>
    </row>
    <row r="15986" spans="35:48" x14ac:dyDescent="0.55000000000000004">
      <c r="AI15986" s="278" t="s">
        <v>14360</v>
      </c>
      <c r="AJ15986" s="279">
        <v>101506.86</v>
      </c>
      <c r="AL15986" s="248" t="s">
        <v>13060</v>
      </c>
      <c r="AM15986" s="249">
        <v>1575059.39</v>
      </c>
      <c r="AO15986" s="226" t="s">
        <v>45933</v>
      </c>
      <c r="AP15986" s="227">
        <v>3426.76</v>
      </c>
      <c r="AR15986" s="207" t="s">
        <v>29739</v>
      </c>
      <c r="AS15986" s="208">
        <v>650385</v>
      </c>
      <c r="AT15986" s="93"/>
      <c r="AU15986" s="93"/>
      <c r="AV15986" s="93"/>
    </row>
    <row r="15987" spans="35:48" x14ac:dyDescent="0.55000000000000004">
      <c r="AI15987" s="278" t="s">
        <v>36782</v>
      </c>
      <c r="AJ15987" s="279">
        <v>-53692.13</v>
      </c>
      <c r="AL15987" s="248" t="s">
        <v>13061</v>
      </c>
      <c r="AM15987" s="249">
        <v>1362353.47</v>
      </c>
      <c r="AO15987" s="226" t="s">
        <v>45934</v>
      </c>
      <c r="AP15987" s="227">
        <v>10829.95</v>
      </c>
      <c r="AR15987" s="207" t="s">
        <v>29740</v>
      </c>
      <c r="AS15987" s="208">
        <v>70644.77</v>
      </c>
      <c r="AT15987" s="93"/>
      <c r="AU15987" s="93"/>
      <c r="AV15987" s="93"/>
    </row>
    <row r="15988" spans="35:48" x14ac:dyDescent="0.55000000000000004">
      <c r="AI15988" s="278" t="s">
        <v>35765</v>
      </c>
      <c r="AJ15988" s="279">
        <v>408706.65</v>
      </c>
      <c r="AL15988" s="248" t="s">
        <v>49318</v>
      </c>
      <c r="AM15988" s="249">
        <v>130034.33</v>
      </c>
      <c r="AO15988" s="226" t="s">
        <v>50583</v>
      </c>
      <c r="AP15988" s="227">
        <v>9500</v>
      </c>
      <c r="AR15988" s="207" t="s">
        <v>29741</v>
      </c>
      <c r="AS15988" s="208">
        <v>134865.85999999999</v>
      </c>
      <c r="AT15988" s="93"/>
      <c r="AU15988" s="93"/>
      <c r="AV15988" s="93"/>
    </row>
    <row r="15989" spans="35:48" x14ac:dyDescent="0.55000000000000004">
      <c r="AI15989" s="278" t="s">
        <v>48554</v>
      </c>
      <c r="AJ15989" s="279">
        <v>5300231.42</v>
      </c>
      <c r="AL15989" s="248" t="s">
        <v>13062</v>
      </c>
      <c r="AM15989" s="249">
        <v>106683.95</v>
      </c>
      <c r="AO15989" s="226" t="s">
        <v>50584</v>
      </c>
      <c r="AP15989" s="227">
        <v>594.17999999999995</v>
      </c>
      <c r="AR15989" s="207" t="s">
        <v>29742</v>
      </c>
      <c r="AS15989" s="208">
        <v>347.76</v>
      </c>
      <c r="AT15989" s="93"/>
      <c r="AU15989" s="93"/>
      <c r="AV15989" s="93"/>
    </row>
    <row r="15990" spans="35:48" x14ac:dyDescent="0.55000000000000004">
      <c r="AI15990" s="278" t="s">
        <v>48555</v>
      </c>
      <c r="AJ15990" s="279">
        <v>1018699.15</v>
      </c>
      <c r="AL15990" s="248" t="s">
        <v>33107</v>
      </c>
      <c r="AM15990" s="249">
        <v>4500</v>
      </c>
      <c r="AO15990" s="226" t="s">
        <v>54190</v>
      </c>
      <c r="AP15990" s="227">
        <v>20297</v>
      </c>
      <c r="AR15990" s="207" t="s">
        <v>29743</v>
      </c>
      <c r="AS15990" s="208">
        <v>95915.66</v>
      </c>
      <c r="AT15990" s="93"/>
      <c r="AU15990" s="93"/>
      <c r="AV15990" s="93"/>
    </row>
    <row r="15991" spans="35:48" x14ac:dyDescent="0.55000000000000004">
      <c r="AI15991" s="278" t="s">
        <v>14361</v>
      </c>
      <c r="AJ15991" s="279">
        <v>21157.85</v>
      </c>
      <c r="AL15991" s="248" t="s">
        <v>48417</v>
      </c>
      <c r="AM15991" s="249">
        <v>116706.21</v>
      </c>
      <c r="AO15991" s="226" t="s">
        <v>54191</v>
      </c>
      <c r="AP15991" s="227">
        <v>5267.61</v>
      </c>
      <c r="AR15991" s="207" t="s">
        <v>29744</v>
      </c>
      <c r="AS15991" s="208">
        <v>363978.75</v>
      </c>
      <c r="AT15991" s="93"/>
      <c r="AU15991" s="93"/>
      <c r="AV15991" s="93"/>
    </row>
    <row r="15992" spans="35:48" x14ac:dyDescent="0.55000000000000004">
      <c r="AI15992" s="278" t="s">
        <v>28766</v>
      </c>
      <c r="AJ15992" s="279">
        <v>10699.04</v>
      </c>
      <c r="AL15992" s="248" t="s">
        <v>15538</v>
      </c>
      <c r="AM15992" s="249">
        <v>39390.01</v>
      </c>
      <c r="AO15992" s="226" t="s">
        <v>50585</v>
      </c>
      <c r="AP15992" s="227">
        <v>27369.69</v>
      </c>
      <c r="AR15992" s="207" t="s">
        <v>29745</v>
      </c>
      <c r="AS15992" s="208">
        <v>124384.28</v>
      </c>
      <c r="AT15992" s="93"/>
      <c r="AU15992" s="93"/>
      <c r="AV15992" s="93"/>
    </row>
    <row r="15993" spans="35:48" x14ac:dyDescent="0.55000000000000004">
      <c r="AI15993" s="278" t="s">
        <v>36786</v>
      </c>
      <c r="AJ15993" s="279">
        <v>70483.37</v>
      </c>
      <c r="AL15993" s="248" t="s">
        <v>13063</v>
      </c>
      <c r="AM15993" s="249">
        <v>1507679.86</v>
      </c>
      <c r="AO15993" s="226" t="s">
        <v>50586</v>
      </c>
      <c r="AP15993" s="227">
        <v>113340.88</v>
      </c>
      <c r="AR15993" s="207" t="s">
        <v>29746</v>
      </c>
      <c r="AS15993" s="208">
        <v>214399.06</v>
      </c>
      <c r="AT15993" s="93"/>
      <c r="AU15993" s="93"/>
      <c r="AV15993" s="93"/>
    </row>
    <row r="15994" spans="35:48" x14ac:dyDescent="0.55000000000000004">
      <c r="AI15994" s="278" t="s">
        <v>28767</v>
      </c>
      <c r="AJ15994" s="279">
        <v>6142.97</v>
      </c>
      <c r="AL15994" s="248" t="s">
        <v>36000</v>
      </c>
      <c r="AM15994" s="249">
        <v>604889.32999999996</v>
      </c>
      <c r="AO15994" s="228" t="s">
        <v>54192</v>
      </c>
      <c r="AP15994" s="229">
        <v>121082.67</v>
      </c>
      <c r="AR15994" s="207" t="s">
        <v>29747</v>
      </c>
      <c r="AS15994" s="208">
        <v>32986.93</v>
      </c>
      <c r="AT15994" s="93"/>
      <c r="AU15994" s="93"/>
      <c r="AV15994" s="93"/>
    </row>
    <row r="15995" spans="35:48" x14ac:dyDescent="0.55000000000000004">
      <c r="AI15995" s="278" t="s">
        <v>28769</v>
      </c>
      <c r="AJ15995" s="279">
        <v>4812.5</v>
      </c>
      <c r="AL15995" s="248" t="s">
        <v>36001</v>
      </c>
      <c r="AM15995" s="249">
        <v>151572.28</v>
      </c>
      <c r="AO15995" s="228" t="s">
        <v>14677</v>
      </c>
      <c r="AP15995" s="229">
        <v>116384.14</v>
      </c>
      <c r="AR15995" s="207" t="s">
        <v>29748</v>
      </c>
      <c r="AS15995" s="208">
        <v>2191.8000000000002</v>
      </c>
      <c r="AT15995" s="93"/>
      <c r="AU15995" s="93"/>
      <c r="AV15995" s="93"/>
    </row>
    <row r="15996" spans="35:48" x14ac:dyDescent="0.55000000000000004">
      <c r="AI15996" s="278" t="s">
        <v>28772</v>
      </c>
      <c r="AJ15996" s="279">
        <v>2341</v>
      </c>
      <c r="AL15996" s="248" t="s">
        <v>13064</v>
      </c>
      <c r="AM15996" s="249">
        <v>40106.730000000003</v>
      </c>
      <c r="AO15996" s="228" t="s">
        <v>45935</v>
      </c>
      <c r="AP15996" s="229">
        <v>111967.4</v>
      </c>
      <c r="AR15996" s="207" t="s">
        <v>29749</v>
      </c>
      <c r="AS15996" s="208">
        <v>5983.33</v>
      </c>
      <c r="AT15996" s="93"/>
      <c r="AU15996" s="93"/>
      <c r="AV15996" s="93"/>
    </row>
    <row r="15997" spans="35:48" x14ac:dyDescent="0.55000000000000004">
      <c r="AI15997" s="278" t="s">
        <v>28773</v>
      </c>
      <c r="AJ15997" s="279">
        <v>64619.05</v>
      </c>
      <c r="AL15997" s="248" t="s">
        <v>57993</v>
      </c>
      <c r="AM15997" s="249">
        <v>9757.26</v>
      </c>
      <c r="AO15997" s="228" t="s">
        <v>40711</v>
      </c>
      <c r="AP15997" s="229">
        <v>51175.72</v>
      </c>
      <c r="AR15997" s="207" t="s">
        <v>29750</v>
      </c>
      <c r="AS15997" s="208">
        <v>16125.95</v>
      </c>
      <c r="AT15997" s="93"/>
      <c r="AU15997" s="93"/>
      <c r="AV15997" s="93"/>
    </row>
    <row r="15998" spans="35:48" x14ac:dyDescent="0.55000000000000004">
      <c r="AI15998" s="278" t="s">
        <v>28775</v>
      </c>
      <c r="AJ15998" s="279">
        <v>117988.15</v>
      </c>
      <c r="AL15998" s="248" t="s">
        <v>34537</v>
      </c>
      <c r="AM15998" s="249">
        <v>38796.629999999997</v>
      </c>
      <c r="AO15998" s="228" t="s">
        <v>45936</v>
      </c>
      <c r="AP15998" s="229">
        <v>12832.63</v>
      </c>
      <c r="AR15998" s="207" t="s">
        <v>29751</v>
      </c>
      <c r="AS15998" s="208">
        <v>87955.93</v>
      </c>
      <c r="AT15998" s="93"/>
      <c r="AU15998" s="93"/>
      <c r="AV15998" s="93"/>
    </row>
    <row r="15999" spans="35:48" x14ac:dyDescent="0.55000000000000004">
      <c r="AI15999" s="278" t="s">
        <v>28811</v>
      </c>
      <c r="AJ15999" s="279">
        <v>105453.41</v>
      </c>
      <c r="AL15999" s="248" t="s">
        <v>15543</v>
      </c>
      <c r="AM15999" s="249">
        <v>3678.18</v>
      </c>
      <c r="AO15999" s="228" t="s">
        <v>45937</v>
      </c>
      <c r="AP15999" s="229">
        <v>284000</v>
      </c>
      <c r="AR15999" s="207" t="s">
        <v>29752</v>
      </c>
      <c r="AS15999" s="208">
        <v>8029.2</v>
      </c>
      <c r="AT15999" s="93"/>
      <c r="AU15999" s="93"/>
      <c r="AV15999" s="93"/>
    </row>
    <row r="16000" spans="35:48" x14ac:dyDescent="0.55000000000000004">
      <c r="AI16000" s="278" t="s">
        <v>28812</v>
      </c>
      <c r="AJ16000" s="279">
        <v>334480.89</v>
      </c>
      <c r="AL16000" s="248" t="s">
        <v>34538</v>
      </c>
      <c r="AM16000" s="249">
        <v>1470.58</v>
      </c>
      <c r="AO16000" s="228" t="s">
        <v>40712</v>
      </c>
      <c r="AP16000" s="229">
        <v>20773.150000000001</v>
      </c>
      <c r="AR16000" s="207" t="s">
        <v>29753</v>
      </c>
      <c r="AS16000" s="208">
        <v>14862</v>
      </c>
      <c r="AT16000" s="93"/>
      <c r="AU16000" s="93"/>
      <c r="AV16000" s="93"/>
    </row>
    <row r="16001" spans="35:48" x14ac:dyDescent="0.55000000000000004">
      <c r="AI16001" s="278" t="s">
        <v>28814</v>
      </c>
      <c r="AJ16001" s="279">
        <v>104658.72</v>
      </c>
      <c r="AL16001" s="248" t="s">
        <v>57994</v>
      </c>
      <c r="AM16001" s="249">
        <v>5203.0600000000004</v>
      </c>
      <c r="AO16001" s="228" t="s">
        <v>14678</v>
      </c>
      <c r="AP16001" s="229">
        <v>55094.65</v>
      </c>
      <c r="AR16001" s="207" t="s">
        <v>29754</v>
      </c>
      <c r="AS16001" s="208">
        <v>53320.38</v>
      </c>
      <c r="AT16001" s="93"/>
      <c r="AU16001" s="93"/>
      <c r="AV16001" s="93"/>
    </row>
    <row r="16002" spans="35:48" x14ac:dyDescent="0.55000000000000004">
      <c r="AI16002" s="278" t="s">
        <v>69520</v>
      </c>
      <c r="AJ16002" s="279">
        <v>364515.48</v>
      </c>
      <c r="AL16002" s="248" t="s">
        <v>57995</v>
      </c>
      <c r="AM16002" s="249">
        <v>2812.44</v>
      </c>
      <c r="AO16002" s="228" t="s">
        <v>14679</v>
      </c>
      <c r="AP16002" s="229">
        <v>172368.4</v>
      </c>
      <c r="AR16002" s="207" t="s">
        <v>29755</v>
      </c>
      <c r="AS16002" s="208">
        <v>21694.02</v>
      </c>
      <c r="AT16002" s="93"/>
      <c r="AU16002" s="93"/>
      <c r="AV16002" s="93"/>
    </row>
    <row r="16003" spans="35:48" x14ac:dyDescent="0.55000000000000004">
      <c r="AI16003" s="278" t="s">
        <v>28818</v>
      </c>
      <c r="AJ16003" s="279">
        <v>161167.31</v>
      </c>
      <c r="AL16003" s="248" t="s">
        <v>34539</v>
      </c>
      <c r="AM16003" s="249">
        <v>22107.25</v>
      </c>
      <c r="AO16003" s="228" t="s">
        <v>35938</v>
      </c>
      <c r="AP16003" s="229">
        <v>83125.279999999999</v>
      </c>
      <c r="AR16003" s="207" t="s">
        <v>29756</v>
      </c>
      <c r="AS16003" s="208">
        <v>650385</v>
      </c>
      <c r="AT16003" s="93"/>
      <c r="AU16003" s="93"/>
      <c r="AV16003" s="93"/>
    </row>
    <row r="16004" spans="35:48" x14ac:dyDescent="0.55000000000000004">
      <c r="AI16004" s="278" t="s">
        <v>28819</v>
      </c>
      <c r="AJ16004" s="279">
        <v>80227.899999999994</v>
      </c>
      <c r="AL16004" s="248" t="s">
        <v>48418</v>
      </c>
      <c r="AM16004" s="249">
        <v>7527.66</v>
      </c>
      <c r="AO16004" s="228" t="s">
        <v>12949</v>
      </c>
      <c r="AP16004" s="229">
        <v>430260.95</v>
      </c>
      <c r="AR16004" s="207" t="s">
        <v>29757</v>
      </c>
      <c r="AS16004" s="208">
        <v>3960</v>
      </c>
      <c r="AT16004" s="93"/>
      <c r="AU16004" s="93"/>
      <c r="AV16004" s="93"/>
    </row>
    <row r="16005" spans="35:48" x14ac:dyDescent="0.55000000000000004">
      <c r="AI16005" s="278" t="s">
        <v>28822</v>
      </c>
      <c r="AJ16005" s="279">
        <v>176727.24</v>
      </c>
      <c r="AL16005" s="248" t="s">
        <v>57996</v>
      </c>
      <c r="AM16005" s="249">
        <v>7362.61</v>
      </c>
      <c r="AO16005" s="228" t="s">
        <v>14696</v>
      </c>
      <c r="AP16005" s="229">
        <v>341709.55</v>
      </c>
      <c r="AR16005" s="207" t="s">
        <v>29758</v>
      </c>
      <c r="AS16005" s="208">
        <v>50932.3</v>
      </c>
      <c r="AT16005" s="93"/>
      <c r="AU16005" s="93"/>
      <c r="AV16005" s="93"/>
    </row>
    <row r="16006" spans="35:48" x14ac:dyDescent="0.55000000000000004">
      <c r="AI16006" s="278" t="s">
        <v>58111</v>
      </c>
      <c r="AJ16006" s="279">
        <v>82325.02</v>
      </c>
      <c r="AL16006" s="248" t="s">
        <v>57997</v>
      </c>
      <c r="AM16006" s="249">
        <v>2748.64</v>
      </c>
      <c r="AO16006" s="228" t="s">
        <v>34420</v>
      </c>
      <c r="AP16006" s="229">
        <v>246853.03</v>
      </c>
      <c r="AR16006" s="207" t="s">
        <v>14445</v>
      </c>
      <c r="AS16006" s="208">
        <v>96560.84</v>
      </c>
      <c r="AT16006" s="93"/>
      <c r="AU16006" s="93"/>
      <c r="AV16006" s="93"/>
    </row>
    <row r="16007" spans="35:48" x14ac:dyDescent="0.55000000000000004">
      <c r="AI16007" s="278" t="s">
        <v>69521</v>
      </c>
      <c r="AJ16007" s="279">
        <v>55691</v>
      </c>
      <c r="AL16007" s="248" t="s">
        <v>57998</v>
      </c>
      <c r="AM16007" s="249">
        <v>91764.02</v>
      </c>
      <c r="AO16007" s="228" t="s">
        <v>34421</v>
      </c>
      <c r="AP16007" s="229">
        <v>136588.21</v>
      </c>
      <c r="AR16007" s="207" t="s">
        <v>14446</v>
      </c>
      <c r="AS16007" s="208">
        <v>201374.79</v>
      </c>
      <c r="AT16007" s="93"/>
      <c r="AU16007" s="93"/>
      <c r="AV16007" s="93"/>
    </row>
    <row r="16008" spans="35:48" x14ac:dyDescent="0.55000000000000004">
      <c r="AI16008" s="278" t="s">
        <v>69522</v>
      </c>
      <c r="AJ16008" s="279">
        <v>15380.15</v>
      </c>
      <c r="AL16008" s="248" t="s">
        <v>15544</v>
      </c>
      <c r="AM16008" s="249">
        <v>182.37</v>
      </c>
      <c r="AO16008" s="228" t="s">
        <v>54193</v>
      </c>
      <c r="AP16008" s="229">
        <v>16194.57</v>
      </c>
      <c r="AR16008" s="207" t="s">
        <v>29759</v>
      </c>
      <c r="AS16008" s="208">
        <v>15505.36</v>
      </c>
      <c r="AT16008" s="93"/>
      <c r="AU16008" s="93"/>
      <c r="AV16008" s="93"/>
    </row>
    <row r="16009" spans="35:48" x14ac:dyDescent="0.55000000000000004">
      <c r="AI16009" s="278" t="s">
        <v>28825</v>
      </c>
      <c r="AJ16009" s="279">
        <v>161364.51999999999</v>
      </c>
      <c r="AL16009" s="248" t="s">
        <v>43157</v>
      </c>
      <c r="AM16009" s="249">
        <v>9660</v>
      </c>
      <c r="AO16009" s="228" t="s">
        <v>45938</v>
      </c>
      <c r="AP16009" s="229">
        <v>354323.99</v>
      </c>
      <c r="AR16009" s="207" t="s">
        <v>29760</v>
      </c>
      <c r="AS16009" s="208">
        <v>80743.11</v>
      </c>
      <c r="AT16009" s="93"/>
      <c r="AU16009" s="93"/>
      <c r="AV16009" s="93"/>
    </row>
    <row r="16010" spans="35:48" x14ac:dyDescent="0.55000000000000004">
      <c r="AI16010" s="278" t="s">
        <v>28826</v>
      </c>
      <c r="AJ16010" s="279">
        <v>95603.69</v>
      </c>
      <c r="AL16010" s="248" t="s">
        <v>38860</v>
      </c>
      <c r="AM16010" s="249">
        <v>10722.22</v>
      </c>
      <c r="AO16010" s="228" t="s">
        <v>14697</v>
      </c>
      <c r="AP16010" s="229">
        <v>76070.080000000002</v>
      </c>
      <c r="AR16010" s="207" t="s">
        <v>29761</v>
      </c>
      <c r="AS16010" s="208">
        <v>2051.25</v>
      </c>
      <c r="AT16010" s="93"/>
      <c r="AU16010" s="93"/>
      <c r="AV16010" s="93"/>
    </row>
    <row r="16011" spans="35:48" x14ac:dyDescent="0.55000000000000004">
      <c r="AI16011" s="278" t="s">
        <v>28827</v>
      </c>
      <c r="AJ16011" s="279">
        <v>54759.01</v>
      </c>
      <c r="AL16011" s="248" t="s">
        <v>15545</v>
      </c>
      <c r="AM16011" s="249">
        <v>48654.97</v>
      </c>
      <c r="AO16011" s="228" t="s">
        <v>14698</v>
      </c>
      <c r="AP16011" s="229">
        <v>11450.99</v>
      </c>
      <c r="AR16011" s="207" t="s">
        <v>29762</v>
      </c>
      <c r="AS16011" s="208">
        <v>126449.18</v>
      </c>
      <c r="AT16011" s="93"/>
      <c r="AU16011" s="93"/>
      <c r="AV16011" s="93"/>
    </row>
    <row r="16012" spans="35:48" x14ac:dyDescent="0.55000000000000004">
      <c r="AI16012" s="278" t="s">
        <v>60039</v>
      </c>
      <c r="AJ16012" s="279">
        <v>2397256</v>
      </c>
      <c r="AL16012" s="248" t="s">
        <v>15559</v>
      </c>
      <c r="AM16012" s="249">
        <v>36998</v>
      </c>
      <c r="AO16012" s="228" t="s">
        <v>14699</v>
      </c>
      <c r="AP16012" s="229">
        <v>73569.600000000006</v>
      </c>
      <c r="AR16012" s="207" t="s">
        <v>29763</v>
      </c>
      <c r="AS16012" s="208">
        <v>330313.17</v>
      </c>
      <c r="AT16012" s="93"/>
      <c r="AU16012" s="93"/>
      <c r="AV16012" s="93"/>
    </row>
    <row r="16013" spans="35:48" x14ac:dyDescent="0.55000000000000004">
      <c r="AI16013" s="278" t="s">
        <v>69523</v>
      </c>
      <c r="AJ16013" s="279">
        <v>140154.96</v>
      </c>
      <c r="AL16013" s="248" t="s">
        <v>43159</v>
      </c>
      <c r="AM16013" s="249">
        <v>11703.04</v>
      </c>
      <c r="AO16013" s="228" t="s">
        <v>14700</v>
      </c>
      <c r="AP16013" s="229">
        <v>413849.35</v>
      </c>
      <c r="AR16013" s="207" t="s">
        <v>29764</v>
      </c>
      <c r="AS16013" s="208">
        <v>363978.75</v>
      </c>
      <c r="AT16013" s="93"/>
      <c r="AU16013" s="93"/>
      <c r="AV16013" s="93"/>
    </row>
    <row r="16014" spans="35:48" x14ac:dyDescent="0.55000000000000004">
      <c r="AI16014" s="278" t="s">
        <v>35778</v>
      </c>
      <c r="AJ16014" s="279">
        <v>952918.28</v>
      </c>
      <c r="AL16014" s="248" t="s">
        <v>49319</v>
      </c>
      <c r="AM16014" s="249">
        <v>134045.23000000001</v>
      </c>
      <c r="AO16014" s="228" t="s">
        <v>35943</v>
      </c>
      <c r="AP16014" s="229">
        <v>31160</v>
      </c>
      <c r="AR16014" s="207" t="s">
        <v>29765</v>
      </c>
      <c r="AS16014" s="208">
        <v>83307.839999999997</v>
      </c>
      <c r="AT16014" s="93"/>
      <c r="AU16014" s="93"/>
      <c r="AV16014" s="93"/>
    </row>
    <row r="16015" spans="35:48" x14ac:dyDescent="0.55000000000000004">
      <c r="AI16015" s="278" t="s">
        <v>28892</v>
      </c>
      <c r="AJ16015" s="279">
        <v>7544.31</v>
      </c>
      <c r="AL16015" s="248" t="s">
        <v>59298</v>
      </c>
      <c r="AM16015" s="249">
        <v>48976.19</v>
      </c>
      <c r="AO16015" s="228" t="s">
        <v>14701</v>
      </c>
      <c r="AP16015" s="229">
        <v>12538.56</v>
      </c>
      <c r="AR16015" s="207" t="s">
        <v>29766</v>
      </c>
      <c r="AS16015" s="208">
        <v>22.35</v>
      </c>
      <c r="AT16015" s="93"/>
      <c r="AU16015" s="93"/>
      <c r="AV16015" s="93"/>
    </row>
    <row r="16016" spans="35:48" x14ac:dyDescent="0.55000000000000004">
      <c r="AI16016" s="278" t="s">
        <v>28893</v>
      </c>
      <c r="AJ16016" s="279">
        <v>13018934.1</v>
      </c>
      <c r="AL16016" s="248" t="s">
        <v>59299</v>
      </c>
      <c r="AM16016" s="249">
        <v>31766.68</v>
      </c>
      <c r="AO16016" s="228" t="s">
        <v>14702</v>
      </c>
      <c r="AP16016" s="229">
        <v>87500</v>
      </c>
      <c r="AR16016" s="207" t="s">
        <v>29767</v>
      </c>
      <c r="AS16016" s="208">
        <v>9472.34</v>
      </c>
      <c r="AT16016" s="93"/>
      <c r="AU16016" s="93"/>
      <c r="AV16016" s="93"/>
    </row>
    <row r="16017" spans="35:48" x14ac:dyDescent="0.55000000000000004">
      <c r="AI16017" s="278" t="s">
        <v>39569</v>
      </c>
      <c r="AJ16017" s="279">
        <v>906.98</v>
      </c>
      <c r="AL16017" s="248" t="s">
        <v>45958</v>
      </c>
      <c r="AM16017" s="249">
        <v>1123.6199999999999</v>
      </c>
      <c r="AO16017" s="228" t="s">
        <v>34435</v>
      </c>
      <c r="AP16017" s="229">
        <v>1318802.1299999999</v>
      </c>
      <c r="AR16017" s="207" t="s">
        <v>29768</v>
      </c>
      <c r="AS16017" s="208">
        <v>1340.31</v>
      </c>
      <c r="AT16017" s="93"/>
      <c r="AU16017" s="93"/>
      <c r="AV16017" s="93"/>
    </row>
    <row r="16018" spans="35:48" x14ac:dyDescent="0.55000000000000004">
      <c r="AI16018" s="278" t="s">
        <v>28895</v>
      </c>
      <c r="AJ16018" s="279">
        <v>379452.19</v>
      </c>
      <c r="AL16018" s="248" t="s">
        <v>57999</v>
      </c>
      <c r="AM16018" s="249">
        <v>479.72</v>
      </c>
      <c r="AO16018" s="228" t="s">
        <v>14767</v>
      </c>
      <c r="AP16018" s="229">
        <v>2702640.52</v>
      </c>
      <c r="AR16018" s="207" t="s">
        <v>29769</v>
      </c>
      <c r="AS16018" s="208">
        <v>28337.74</v>
      </c>
      <c r="AT16018" s="93"/>
      <c r="AU16018" s="93"/>
      <c r="AV16018" s="93"/>
    </row>
    <row r="16019" spans="35:48" x14ac:dyDescent="0.55000000000000004">
      <c r="AI16019" s="278" t="s">
        <v>28896</v>
      </c>
      <c r="AJ16019" s="279">
        <v>5805943.6699999999</v>
      </c>
      <c r="AL16019" s="248" t="s">
        <v>58000</v>
      </c>
      <c r="AM16019" s="249">
        <v>1568.31</v>
      </c>
      <c r="AO16019" s="228" t="s">
        <v>47427</v>
      </c>
      <c r="AP16019" s="229">
        <v>49382.79</v>
      </c>
      <c r="AR16019" s="207" t="s">
        <v>29770</v>
      </c>
      <c r="AS16019" s="208">
        <v>187979.51</v>
      </c>
      <c r="AT16019" s="93"/>
      <c r="AU16019" s="93"/>
      <c r="AV16019" s="93"/>
    </row>
    <row r="16020" spans="35:48" x14ac:dyDescent="0.55000000000000004">
      <c r="AI16020" s="278" t="s">
        <v>34259</v>
      </c>
      <c r="AJ16020" s="279">
        <v>651839.04</v>
      </c>
      <c r="AL16020" s="248" t="s">
        <v>61660</v>
      </c>
      <c r="AM16020" s="249">
        <v>4057</v>
      </c>
      <c r="AO16020" s="228" t="s">
        <v>14768</v>
      </c>
      <c r="AP16020" s="229">
        <v>366280.04</v>
      </c>
      <c r="AR16020" s="207" t="s">
        <v>29771</v>
      </c>
      <c r="AS16020" s="208">
        <v>23310.560000000001</v>
      </c>
      <c r="AT16020" s="93"/>
      <c r="AU16020" s="93"/>
      <c r="AV16020" s="93"/>
    </row>
    <row r="16021" spans="35:48" x14ac:dyDescent="0.55000000000000004">
      <c r="AI16021" s="278" t="s">
        <v>28897</v>
      </c>
      <c r="AJ16021" s="279">
        <v>135067.17000000001</v>
      </c>
      <c r="AL16021" s="248" t="s">
        <v>15561</v>
      </c>
      <c r="AM16021" s="249">
        <v>2754.86</v>
      </c>
      <c r="AO16021" s="228" t="s">
        <v>45939</v>
      </c>
      <c r="AP16021" s="229">
        <v>46759.26</v>
      </c>
      <c r="AR16021" s="207" t="s">
        <v>29772</v>
      </c>
      <c r="AS16021" s="208">
        <v>705.32</v>
      </c>
      <c r="AT16021" s="93"/>
      <c r="AU16021" s="93"/>
      <c r="AV16021" s="93"/>
    </row>
    <row r="16022" spans="35:48" x14ac:dyDescent="0.55000000000000004">
      <c r="AI16022" s="278" t="s">
        <v>28898</v>
      </c>
      <c r="AJ16022" s="279">
        <v>122608.59</v>
      </c>
      <c r="AL16022" s="248" t="s">
        <v>15562</v>
      </c>
      <c r="AM16022" s="249">
        <v>53458.02</v>
      </c>
      <c r="AO16022" s="228" t="s">
        <v>14769</v>
      </c>
      <c r="AP16022" s="229">
        <v>2346213.54</v>
      </c>
      <c r="AR16022" s="207" t="s">
        <v>29773</v>
      </c>
      <c r="AS16022" s="208">
        <v>4510</v>
      </c>
      <c r="AT16022" s="93"/>
      <c r="AU16022" s="93"/>
      <c r="AV16022" s="93"/>
    </row>
    <row r="16023" spans="35:48" x14ac:dyDescent="0.55000000000000004">
      <c r="AI16023" s="278" t="s">
        <v>69524</v>
      </c>
      <c r="AJ16023" s="279">
        <v>1522.5</v>
      </c>
      <c r="AL16023" s="248" t="s">
        <v>34553</v>
      </c>
      <c r="AM16023" s="249">
        <v>95374.8</v>
      </c>
      <c r="AO16023" s="228" t="s">
        <v>33043</v>
      </c>
      <c r="AP16023" s="229">
        <v>117453.32</v>
      </c>
      <c r="AR16023" s="207" t="s">
        <v>29774</v>
      </c>
      <c r="AS16023" s="208">
        <v>2000</v>
      </c>
      <c r="AT16023" s="93"/>
      <c r="AU16023" s="93"/>
      <c r="AV16023" s="93"/>
    </row>
    <row r="16024" spans="35:48" x14ac:dyDescent="0.55000000000000004">
      <c r="AI16024" s="278" t="s">
        <v>28900</v>
      </c>
      <c r="AJ16024" s="279">
        <v>41238.660000000003</v>
      </c>
      <c r="AL16024" s="248" t="s">
        <v>15643</v>
      </c>
      <c r="AM16024" s="249">
        <v>15794.55</v>
      </c>
      <c r="AO16024" s="228" t="s">
        <v>14770</v>
      </c>
      <c r="AP16024" s="229">
        <v>169628.04</v>
      </c>
      <c r="AR16024" s="207" t="s">
        <v>29775</v>
      </c>
      <c r="AS16024" s="208">
        <v>1125</v>
      </c>
      <c r="AT16024" s="93"/>
      <c r="AU16024" s="93"/>
      <c r="AV16024" s="93"/>
    </row>
    <row r="16025" spans="35:48" x14ac:dyDescent="0.55000000000000004">
      <c r="AI16025" s="278" t="s">
        <v>36790</v>
      </c>
      <c r="AJ16025" s="279">
        <v>4861912.0999999996</v>
      </c>
      <c r="AL16025" s="248" t="s">
        <v>15644</v>
      </c>
      <c r="AM16025" s="249">
        <v>1092367.7</v>
      </c>
      <c r="AO16025" s="228" t="s">
        <v>50587</v>
      </c>
      <c r="AP16025" s="229">
        <v>1500</v>
      </c>
      <c r="AR16025" s="207" t="s">
        <v>29776</v>
      </c>
      <c r="AS16025" s="208">
        <v>584.08000000000004</v>
      </c>
      <c r="AT16025" s="93"/>
      <c r="AU16025" s="93"/>
      <c r="AV16025" s="93"/>
    </row>
    <row r="16026" spans="35:48" x14ac:dyDescent="0.55000000000000004">
      <c r="AI16026" s="278" t="s">
        <v>34260</v>
      </c>
      <c r="AJ16026" s="279">
        <v>18764.490000000002</v>
      </c>
      <c r="AL16026" s="248" t="s">
        <v>15645</v>
      </c>
      <c r="AM16026" s="249">
        <v>284880.96000000002</v>
      </c>
      <c r="AO16026" s="228" t="s">
        <v>14771</v>
      </c>
      <c r="AP16026" s="229">
        <v>14471.82</v>
      </c>
      <c r="AR16026" s="207" t="s">
        <v>29777</v>
      </c>
      <c r="AS16026" s="208">
        <v>977.78</v>
      </c>
      <c r="AT16026" s="93"/>
      <c r="AU16026" s="93"/>
      <c r="AV16026" s="93"/>
    </row>
    <row r="16027" spans="35:48" x14ac:dyDescent="0.55000000000000004">
      <c r="AI16027" s="278" t="s">
        <v>34261</v>
      </c>
      <c r="AJ16027" s="279">
        <v>246898.07</v>
      </c>
      <c r="AL16027" s="248" t="s">
        <v>15646</v>
      </c>
      <c r="AM16027" s="249">
        <v>162656.97</v>
      </c>
      <c r="AO16027" s="228" t="s">
        <v>47428</v>
      </c>
      <c r="AP16027" s="229">
        <v>1000000</v>
      </c>
      <c r="AR16027" s="207" t="s">
        <v>29778</v>
      </c>
      <c r="AS16027" s="208">
        <v>1476.83</v>
      </c>
      <c r="AT16027" s="93"/>
      <c r="AU16027" s="93"/>
      <c r="AV16027" s="93"/>
    </row>
    <row r="16028" spans="35:48" x14ac:dyDescent="0.55000000000000004">
      <c r="AI16028" s="278" t="s">
        <v>58794</v>
      </c>
      <c r="AJ16028" s="279">
        <v>9427.5</v>
      </c>
      <c r="AL16028" s="248" t="s">
        <v>15647</v>
      </c>
      <c r="AM16028" s="249">
        <v>5080.58</v>
      </c>
      <c r="AO16028" s="228" t="s">
        <v>14773</v>
      </c>
      <c r="AP16028" s="229">
        <v>2025.01</v>
      </c>
      <c r="AR16028" s="207" t="s">
        <v>29779</v>
      </c>
      <c r="AS16028" s="208">
        <v>1455.94</v>
      </c>
      <c r="AT16028" s="93"/>
      <c r="AU16028" s="93"/>
      <c r="AV16028" s="93"/>
    </row>
    <row r="16029" spans="35:48" x14ac:dyDescent="0.55000000000000004">
      <c r="AI16029" s="278" t="s">
        <v>69525</v>
      </c>
      <c r="AJ16029" s="279">
        <v>13454.87</v>
      </c>
      <c r="AL16029" s="248" t="s">
        <v>15648</v>
      </c>
      <c r="AM16029" s="249">
        <v>115273.98</v>
      </c>
      <c r="AO16029" s="228" t="s">
        <v>34436</v>
      </c>
      <c r="AP16029" s="229">
        <v>16169060.439999999</v>
      </c>
      <c r="AR16029" s="207" t="s">
        <v>29780</v>
      </c>
      <c r="AS16029" s="208">
        <v>671.21</v>
      </c>
      <c r="AT16029" s="93"/>
      <c r="AU16029" s="93"/>
      <c r="AV16029" s="93"/>
    </row>
    <row r="16030" spans="35:48" x14ac:dyDescent="0.55000000000000004">
      <c r="AI16030" s="278" t="s">
        <v>35779</v>
      </c>
      <c r="AJ16030" s="279">
        <v>5098.45</v>
      </c>
      <c r="AL16030" s="248" t="s">
        <v>15649</v>
      </c>
      <c r="AM16030" s="249">
        <v>47549.24</v>
      </c>
      <c r="AO16030" s="228" t="s">
        <v>14774</v>
      </c>
      <c r="AP16030" s="229">
        <v>613904.66</v>
      </c>
      <c r="AR16030" s="207" t="s">
        <v>29781</v>
      </c>
      <c r="AS16030" s="208">
        <v>1500</v>
      </c>
      <c r="AT16030" s="93"/>
      <c r="AU16030" s="93"/>
      <c r="AV16030" s="93"/>
    </row>
    <row r="16031" spans="35:48" x14ac:dyDescent="0.55000000000000004">
      <c r="AI16031" s="278" t="s">
        <v>14380</v>
      </c>
      <c r="AJ16031" s="279">
        <v>165829.62</v>
      </c>
      <c r="AL16031" s="248" t="s">
        <v>15650</v>
      </c>
      <c r="AM16031" s="249">
        <v>55958.38</v>
      </c>
      <c r="AO16031" s="228" t="s">
        <v>14775</v>
      </c>
      <c r="AP16031" s="229">
        <v>716.67</v>
      </c>
      <c r="AR16031" s="207" t="s">
        <v>29782</v>
      </c>
      <c r="AS16031" s="208">
        <v>3069</v>
      </c>
      <c r="AT16031" s="93"/>
      <c r="AU16031" s="93"/>
      <c r="AV16031" s="93"/>
    </row>
    <row r="16032" spans="35:48" x14ac:dyDescent="0.55000000000000004">
      <c r="AI16032" s="278" t="s">
        <v>34262</v>
      </c>
      <c r="AJ16032" s="279">
        <v>1680.69</v>
      </c>
      <c r="AL16032" s="248" t="s">
        <v>15651</v>
      </c>
      <c r="AM16032" s="249">
        <v>2064.6799999999998</v>
      </c>
      <c r="AO16032" s="228" t="s">
        <v>12957</v>
      </c>
      <c r="AP16032" s="229">
        <v>8518.5400000000009</v>
      </c>
      <c r="AR16032" s="207" t="s">
        <v>29783</v>
      </c>
      <c r="AS16032" s="208">
        <v>4058.22</v>
      </c>
      <c r="AT16032" s="93"/>
      <c r="AU16032" s="93"/>
      <c r="AV16032" s="93"/>
    </row>
    <row r="16033" spans="35:48" x14ac:dyDescent="0.55000000000000004">
      <c r="AI16033" s="278" t="s">
        <v>28901</v>
      </c>
      <c r="AJ16033" s="279">
        <v>4286326.62</v>
      </c>
      <c r="AL16033" s="248" t="s">
        <v>15652</v>
      </c>
      <c r="AM16033" s="249">
        <v>187712.68</v>
      </c>
      <c r="AO16033" s="228" t="s">
        <v>49311</v>
      </c>
      <c r="AP16033" s="229">
        <v>4569.82</v>
      </c>
      <c r="AR16033" s="207" t="s">
        <v>29784</v>
      </c>
      <c r="AS16033" s="208">
        <v>3672.25</v>
      </c>
      <c r="AT16033" s="93"/>
      <c r="AU16033" s="93"/>
      <c r="AV16033" s="93"/>
    </row>
    <row r="16034" spans="35:48" x14ac:dyDescent="0.55000000000000004">
      <c r="AI16034" s="278" t="s">
        <v>59356</v>
      </c>
      <c r="AJ16034" s="279">
        <v>4289300</v>
      </c>
      <c r="AL16034" s="248" t="s">
        <v>33118</v>
      </c>
      <c r="AM16034" s="249">
        <v>39034.11</v>
      </c>
      <c r="AO16034" s="228" t="s">
        <v>35948</v>
      </c>
      <c r="AP16034" s="229">
        <v>128927.5</v>
      </c>
      <c r="AR16034" s="207" t="s">
        <v>29785</v>
      </c>
      <c r="AS16034" s="208">
        <v>280.92</v>
      </c>
      <c r="AT16034" s="93"/>
      <c r="AU16034" s="93"/>
      <c r="AV16034" s="93"/>
    </row>
    <row r="16035" spans="35:48" x14ac:dyDescent="0.55000000000000004">
      <c r="AI16035" s="278" t="s">
        <v>14383</v>
      </c>
      <c r="AJ16035" s="279">
        <v>29342.44</v>
      </c>
      <c r="AL16035" s="248" t="s">
        <v>15654</v>
      </c>
      <c r="AM16035" s="249">
        <v>394131.65</v>
      </c>
      <c r="AO16035" s="228" t="s">
        <v>14776</v>
      </c>
      <c r="AP16035" s="229">
        <v>26928.67</v>
      </c>
      <c r="AR16035" s="207" t="s">
        <v>29786</v>
      </c>
      <c r="AS16035" s="208">
        <v>3325</v>
      </c>
      <c r="AT16035" s="93"/>
      <c r="AU16035" s="93"/>
      <c r="AV16035" s="93"/>
    </row>
    <row r="16036" spans="35:48" x14ac:dyDescent="0.55000000000000004">
      <c r="AI16036" s="278" t="s">
        <v>62401</v>
      </c>
      <c r="AJ16036" s="279">
        <v>25967.21</v>
      </c>
      <c r="AL16036" s="248" t="s">
        <v>59953</v>
      </c>
      <c r="AM16036" s="249">
        <v>26271</v>
      </c>
      <c r="AO16036" s="228" t="s">
        <v>14777</v>
      </c>
      <c r="AP16036" s="229">
        <v>68400.53</v>
      </c>
      <c r="AR16036" s="207" t="s">
        <v>29787</v>
      </c>
      <c r="AS16036" s="208">
        <v>164.84</v>
      </c>
      <c r="AT16036" s="93"/>
      <c r="AU16036" s="93"/>
      <c r="AV16036" s="93"/>
    </row>
    <row r="16037" spans="35:48" x14ac:dyDescent="0.55000000000000004">
      <c r="AI16037" s="278" t="s">
        <v>28902</v>
      </c>
      <c r="AJ16037" s="279">
        <v>16240</v>
      </c>
      <c r="AL16037" s="248" t="s">
        <v>33119</v>
      </c>
      <c r="AM16037" s="249">
        <v>286603.5</v>
      </c>
      <c r="AO16037" s="228" t="s">
        <v>14778</v>
      </c>
      <c r="AP16037" s="229">
        <v>1566.02</v>
      </c>
      <c r="AR16037" s="207" t="s">
        <v>29788</v>
      </c>
      <c r="AS16037" s="208">
        <v>1755.48</v>
      </c>
      <c r="AT16037" s="93"/>
      <c r="AU16037" s="93"/>
      <c r="AV16037" s="93"/>
    </row>
    <row r="16038" spans="35:48" x14ac:dyDescent="0.55000000000000004">
      <c r="AI16038" s="278" t="s">
        <v>28903</v>
      </c>
      <c r="AJ16038" s="279">
        <v>1323122.79</v>
      </c>
      <c r="AL16038" s="248" t="s">
        <v>15657</v>
      </c>
      <c r="AM16038" s="249">
        <v>160630.03</v>
      </c>
      <c r="AO16038" s="228" t="s">
        <v>12958</v>
      </c>
      <c r="AP16038" s="229">
        <v>1819948.54</v>
      </c>
      <c r="AR16038" s="207" t="s">
        <v>29789</v>
      </c>
      <c r="AS16038" s="208">
        <v>837.72</v>
      </c>
      <c r="AT16038" s="93"/>
      <c r="AU16038" s="93"/>
      <c r="AV16038" s="93"/>
    </row>
    <row r="16039" spans="35:48" x14ac:dyDescent="0.55000000000000004">
      <c r="AI16039" s="278" t="s">
        <v>28904</v>
      </c>
      <c r="AJ16039" s="279">
        <v>48177.5</v>
      </c>
      <c r="AL16039" s="248" t="s">
        <v>63469</v>
      </c>
      <c r="AM16039" s="249">
        <v>1200</v>
      </c>
      <c r="AO16039" s="228" t="s">
        <v>12959</v>
      </c>
      <c r="AP16039" s="229">
        <v>1170980.22</v>
      </c>
      <c r="AR16039" s="207" t="s">
        <v>29790</v>
      </c>
      <c r="AS16039" s="208">
        <v>121.28</v>
      </c>
      <c r="AT16039" s="93"/>
      <c r="AU16039" s="93"/>
      <c r="AV16039" s="93"/>
    </row>
    <row r="16040" spans="35:48" x14ac:dyDescent="0.55000000000000004">
      <c r="AI16040" s="278" t="s">
        <v>34263</v>
      </c>
      <c r="AJ16040" s="279">
        <v>175446.05</v>
      </c>
      <c r="AL16040" s="248" t="s">
        <v>33120</v>
      </c>
      <c r="AM16040" s="249">
        <v>3057.84</v>
      </c>
      <c r="AO16040" s="228" t="s">
        <v>12960</v>
      </c>
      <c r="AP16040" s="229">
        <v>475177.97</v>
      </c>
      <c r="AR16040" s="207" t="s">
        <v>29791</v>
      </c>
      <c r="AS16040" s="208">
        <v>91</v>
      </c>
      <c r="AT16040" s="93"/>
      <c r="AU16040" s="93"/>
      <c r="AV16040" s="93"/>
    </row>
    <row r="16041" spans="35:48" x14ac:dyDescent="0.55000000000000004">
      <c r="AI16041" s="278" t="s">
        <v>14385</v>
      </c>
      <c r="AJ16041" s="279">
        <v>206147.56</v>
      </c>
      <c r="AL16041" s="248" t="s">
        <v>31644</v>
      </c>
      <c r="AM16041" s="249">
        <v>16927.669999999998</v>
      </c>
      <c r="AO16041" s="228" t="s">
        <v>14779</v>
      </c>
      <c r="AP16041" s="229">
        <v>1886700</v>
      </c>
      <c r="AR16041" s="207" t="s">
        <v>29792</v>
      </c>
      <c r="AS16041" s="208">
        <v>18521</v>
      </c>
      <c r="AT16041" s="93"/>
      <c r="AU16041" s="93"/>
      <c r="AV16041" s="93"/>
    </row>
    <row r="16042" spans="35:48" x14ac:dyDescent="0.55000000000000004">
      <c r="AI16042" s="278" t="s">
        <v>14386</v>
      </c>
      <c r="AJ16042" s="279">
        <v>2713079.7</v>
      </c>
      <c r="AL16042" s="248" t="s">
        <v>15658</v>
      </c>
      <c r="AM16042" s="249">
        <v>51770.06</v>
      </c>
      <c r="AO16042" s="228" t="s">
        <v>34437</v>
      </c>
      <c r="AP16042" s="229">
        <v>47888.75</v>
      </c>
      <c r="AR16042" s="207" t="s">
        <v>29793</v>
      </c>
      <c r="AS16042" s="208">
        <v>1133</v>
      </c>
      <c r="AT16042" s="93"/>
      <c r="AU16042" s="93"/>
      <c r="AV16042" s="93"/>
    </row>
    <row r="16043" spans="35:48" x14ac:dyDescent="0.55000000000000004">
      <c r="AI16043" s="278" t="s">
        <v>14387</v>
      </c>
      <c r="AJ16043" s="279">
        <v>8623480.5399999991</v>
      </c>
      <c r="AL16043" s="248" t="s">
        <v>33121</v>
      </c>
      <c r="AM16043" s="249">
        <v>1766.79</v>
      </c>
      <c r="AO16043" s="228" t="s">
        <v>45940</v>
      </c>
      <c r="AP16043" s="229">
        <v>54890.2</v>
      </c>
      <c r="AR16043" s="207" t="s">
        <v>29794</v>
      </c>
      <c r="AS16043" s="208">
        <v>1177</v>
      </c>
      <c r="AT16043" s="93"/>
      <c r="AU16043" s="93"/>
      <c r="AV16043" s="93"/>
    </row>
    <row r="16044" spans="35:48" x14ac:dyDescent="0.55000000000000004">
      <c r="AI16044" s="278" t="s">
        <v>14388</v>
      </c>
      <c r="AJ16044" s="279">
        <v>2850263.2</v>
      </c>
      <c r="AL16044" s="248" t="s">
        <v>13072</v>
      </c>
      <c r="AM16044" s="249">
        <v>226817.94</v>
      </c>
      <c r="AO16044" s="228" t="s">
        <v>14781</v>
      </c>
      <c r="AP16044" s="229">
        <v>726</v>
      </c>
      <c r="AR16044" s="207" t="s">
        <v>29795</v>
      </c>
      <c r="AS16044" s="208">
        <v>1899.68</v>
      </c>
      <c r="AT16044" s="93"/>
      <c r="AU16044" s="93"/>
      <c r="AV16044" s="93"/>
    </row>
    <row r="16045" spans="35:48" x14ac:dyDescent="0.55000000000000004">
      <c r="AI16045" s="278" t="s">
        <v>28906</v>
      </c>
      <c r="AJ16045" s="279">
        <v>169018.12</v>
      </c>
      <c r="AL16045" s="248" t="s">
        <v>13073</v>
      </c>
      <c r="AM16045" s="249">
        <v>556172.59</v>
      </c>
      <c r="AO16045" s="228" t="s">
        <v>14782</v>
      </c>
      <c r="AP16045" s="229">
        <v>68927.759999999995</v>
      </c>
      <c r="AR16045" s="207" t="s">
        <v>29796</v>
      </c>
      <c r="AS16045" s="208">
        <v>145.32</v>
      </c>
      <c r="AT16045" s="93"/>
      <c r="AU16045" s="93"/>
      <c r="AV16045" s="93"/>
    </row>
    <row r="16046" spans="35:48" x14ac:dyDescent="0.55000000000000004">
      <c r="AI16046" s="278" t="s">
        <v>28907</v>
      </c>
      <c r="AJ16046" s="279">
        <v>121572.97</v>
      </c>
      <c r="AL16046" s="248" t="s">
        <v>13074</v>
      </c>
      <c r="AM16046" s="249">
        <v>260320.62</v>
      </c>
      <c r="AO16046" s="228" t="s">
        <v>14783</v>
      </c>
      <c r="AP16046" s="229">
        <v>467854.78</v>
      </c>
      <c r="AR16046" s="207" t="s">
        <v>29797</v>
      </c>
      <c r="AS16046" s="208">
        <v>4510</v>
      </c>
      <c r="AT16046" s="93"/>
      <c r="AU16046" s="93"/>
      <c r="AV16046" s="93"/>
    </row>
    <row r="16047" spans="35:48" x14ac:dyDescent="0.55000000000000004">
      <c r="AI16047" s="278" t="s">
        <v>14389</v>
      </c>
      <c r="AJ16047" s="279">
        <v>3358773.89</v>
      </c>
      <c r="AL16047" s="248" t="s">
        <v>54214</v>
      </c>
      <c r="AM16047" s="249">
        <v>11175.05</v>
      </c>
      <c r="AO16047" s="228" t="s">
        <v>14784</v>
      </c>
      <c r="AP16047" s="229">
        <v>2394358.25</v>
      </c>
      <c r="AR16047" s="207" t="s">
        <v>29798</v>
      </c>
      <c r="AS16047" s="208">
        <v>2000</v>
      </c>
      <c r="AT16047" s="93"/>
      <c r="AU16047" s="93"/>
      <c r="AV16047" s="93"/>
    </row>
    <row r="16048" spans="35:48" x14ac:dyDescent="0.55000000000000004">
      <c r="AI16048" s="278" t="s">
        <v>28908</v>
      </c>
      <c r="AJ16048" s="279">
        <v>129794.59</v>
      </c>
      <c r="AL16048" s="248" t="s">
        <v>13075</v>
      </c>
      <c r="AM16048" s="249">
        <v>10343.969999999999</v>
      </c>
      <c r="AO16048" s="228" t="s">
        <v>54194</v>
      </c>
      <c r="AP16048" s="229">
        <v>3136.51</v>
      </c>
      <c r="AR16048" s="207" t="s">
        <v>29799</v>
      </c>
      <c r="AS16048" s="208">
        <v>4849.25</v>
      </c>
      <c r="AT16048" s="93"/>
      <c r="AU16048" s="93"/>
      <c r="AV16048" s="93"/>
    </row>
    <row r="16049" spans="35:48" x14ac:dyDescent="0.55000000000000004">
      <c r="AI16049" s="278" t="s">
        <v>35781</v>
      </c>
      <c r="AJ16049" s="279">
        <v>965623.36</v>
      </c>
      <c r="AL16049" s="248" t="s">
        <v>13076</v>
      </c>
      <c r="AM16049" s="249">
        <v>171.26</v>
      </c>
      <c r="AO16049" s="228" t="s">
        <v>12961</v>
      </c>
      <c r="AP16049" s="229">
        <v>789188.72</v>
      </c>
      <c r="AR16049" s="207" t="s">
        <v>29800</v>
      </c>
      <c r="AS16049" s="208">
        <v>3024.68</v>
      </c>
      <c r="AT16049" s="93"/>
      <c r="AU16049" s="93"/>
      <c r="AV16049" s="93"/>
    </row>
    <row r="16050" spans="35:48" x14ac:dyDescent="0.55000000000000004">
      <c r="AI16050" s="278" t="s">
        <v>58113</v>
      </c>
      <c r="AJ16050" s="279">
        <v>207656.82</v>
      </c>
      <c r="AL16050" s="248" t="s">
        <v>15659</v>
      </c>
      <c r="AM16050" s="249">
        <v>48068</v>
      </c>
      <c r="AO16050" s="228" t="s">
        <v>14785</v>
      </c>
      <c r="AP16050" s="229">
        <v>26355</v>
      </c>
      <c r="AR16050" s="207" t="s">
        <v>29801</v>
      </c>
      <c r="AS16050" s="208">
        <v>1010.32</v>
      </c>
      <c r="AT16050" s="93"/>
      <c r="AU16050" s="93"/>
      <c r="AV16050" s="93"/>
    </row>
    <row r="16051" spans="35:48" x14ac:dyDescent="0.55000000000000004">
      <c r="AI16051" s="278" t="s">
        <v>14391</v>
      </c>
      <c r="AJ16051" s="279">
        <v>13697.45</v>
      </c>
      <c r="AL16051" s="248" t="s">
        <v>48420</v>
      </c>
      <c r="AM16051" s="249">
        <v>23642.14</v>
      </c>
      <c r="AO16051" s="228" t="s">
        <v>47429</v>
      </c>
      <c r="AP16051" s="229">
        <v>-48525.42</v>
      </c>
      <c r="AR16051" s="207" t="s">
        <v>29802</v>
      </c>
      <c r="AS16051" s="208">
        <v>977.78</v>
      </c>
      <c r="AT16051" s="93"/>
      <c r="AU16051" s="93"/>
      <c r="AV16051" s="93"/>
    </row>
    <row r="16052" spans="35:48" x14ac:dyDescent="0.55000000000000004">
      <c r="AI16052" s="278" t="s">
        <v>56870</v>
      </c>
      <c r="AJ16052" s="279">
        <v>48850.52</v>
      </c>
      <c r="AL16052" s="248" t="s">
        <v>45959</v>
      </c>
      <c r="AM16052" s="249">
        <v>2966329.3</v>
      </c>
      <c r="AO16052" s="228" t="s">
        <v>45941</v>
      </c>
      <c r="AP16052" s="229">
        <v>154250</v>
      </c>
      <c r="AR16052" s="207" t="s">
        <v>29803</v>
      </c>
      <c r="AS16052" s="208">
        <v>5080.4799999999996</v>
      </c>
      <c r="AT16052" s="93"/>
      <c r="AU16052" s="93"/>
      <c r="AV16052" s="93"/>
    </row>
    <row r="16053" spans="35:48" x14ac:dyDescent="0.55000000000000004">
      <c r="AI16053" s="278" t="s">
        <v>46187</v>
      </c>
      <c r="AJ16053" s="279">
        <v>288946.95</v>
      </c>
      <c r="AL16053" s="248" t="s">
        <v>15662</v>
      </c>
      <c r="AM16053" s="249">
        <v>151702.6</v>
      </c>
      <c r="AO16053" s="228" t="s">
        <v>45942</v>
      </c>
      <c r="AP16053" s="229">
        <v>11559.63</v>
      </c>
      <c r="AR16053" s="207" t="s">
        <v>29804</v>
      </c>
      <c r="AS16053" s="208">
        <v>1500</v>
      </c>
      <c r="AT16053" s="93"/>
      <c r="AU16053" s="93"/>
      <c r="AV16053" s="93"/>
    </row>
    <row r="16054" spans="35:48" x14ac:dyDescent="0.55000000000000004">
      <c r="AI16054" s="278" t="s">
        <v>60957</v>
      </c>
      <c r="AJ16054" s="279">
        <v>18650</v>
      </c>
      <c r="AL16054" s="248" t="s">
        <v>34554</v>
      </c>
      <c r="AM16054" s="249">
        <v>10305.39</v>
      </c>
      <c r="AO16054" s="228" t="s">
        <v>14800</v>
      </c>
      <c r="AP16054" s="229">
        <v>322439.76</v>
      </c>
      <c r="AR16054" s="207" t="s">
        <v>29805</v>
      </c>
      <c r="AS16054" s="208">
        <v>3150.6</v>
      </c>
      <c r="AT16054" s="93"/>
      <c r="AU16054" s="93"/>
      <c r="AV16054" s="93"/>
    </row>
    <row r="16055" spans="35:48" x14ac:dyDescent="0.55000000000000004">
      <c r="AI16055" s="278" t="s">
        <v>58385</v>
      </c>
      <c r="AJ16055" s="279">
        <v>6275.25</v>
      </c>
      <c r="AL16055" s="248" t="s">
        <v>56762</v>
      </c>
      <c r="AM16055" s="249">
        <v>654</v>
      </c>
      <c r="AO16055" s="228" t="s">
        <v>14817</v>
      </c>
      <c r="AP16055" s="229">
        <v>29504.16</v>
      </c>
      <c r="AR16055" s="207" t="s">
        <v>29806</v>
      </c>
      <c r="AS16055" s="208">
        <v>2679.94</v>
      </c>
      <c r="AT16055" s="93"/>
      <c r="AU16055" s="93"/>
      <c r="AV16055" s="93"/>
    </row>
    <row r="16056" spans="35:48" x14ac:dyDescent="0.55000000000000004">
      <c r="AI16056" s="278" t="s">
        <v>28910</v>
      </c>
      <c r="AJ16056" s="279">
        <v>1868959.03</v>
      </c>
      <c r="AL16056" s="248" t="s">
        <v>62865</v>
      </c>
      <c r="AM16056" s="249">
        <v>21256.28</v>
      </c>
      <c r="AO16056" s="228" t="s">
        <v>54195</v>
      </c>
      <c r="AP16056" s="229">
        <v>21599</v>
      </c>
      <c r="AR16056" s="207" t="s">
        <v>29807</v>
      </c>
      <c r="AS16056" s="208">
        <v>121.28</v>
      </c>
      <c r="AT16056" s="93"/>
      <c r="AU16056" s="93"/>
      <c r="AV16056" s="93"/>
    </row>
    <row r="16057" spans="35:48" x14ac:dyDescent="0.55000000000000004">
      <c r="AI16057" s="278" t="s">
        <v>14392</v>
      </c>
      <c r="AJ16057" s="279">
        <v>2560694.39</v>
      </c>
      <c r="AL16057" s="248" t="s">
        <v>58363</v>
      </c>
      <c r="AM16057" s="249">
        <v>24117.200000000001</v>
      </c>
      <c r="AO16057" s="228" t="s">
        <v>47430</v>
      </c>
      <c r="AP16057" s="229">
        <v>13819.18</v>
      </c>
      <c r="AR16057" s="207" t="s">
        <v>29808</v>
      </c>
      <c r="AS16057" s="208">
        <v>25648.22</v>
      </c>
      <c r="AT16057" s="93"/>
      <c r="AU16057" s="93"/>
      <c r="AV16057" s="93"/>
    </row>
    <row r="16058" spans="35:48" x14ac:dyDescent="0.55000000000000004">
      <c r="AI16058" s="278" t="s">
        <v>50774</v>
      </c>
      <c r="AJ16058" s="279">
        <v>67043.89</v>
      </c>
      <c r="AL16058" s="248" t="s">
        <v>15665</v>
      </c>
      <c r="AM16058" s="249">
        <v>1021222.46</v>
      </c>
      <c r="AO16058" s="228" t="s">
        <v>43141</v>
      </c>
      <c r="AP16058" s="229">
        <v>94512.5</v>
      </c>
      <c r="AR16058" s="207" t="s">
        <v>29809</v>
      </c>
      <c r="AS16058" s="208">
        <v>205760.62</v>
      </c>
      <c r="AT16058" s="93"/>
      <c r="AU16058" s="93"/>
      <c r="AV16058" s="93"/>
    </row>
    <row r="16059" spans="35:48" x14ac:dyDescent="0.55000000000000004">
      <c r="AI16059" s="278" t="s">
        <v>28911</v>
      </c>
      <c r="AJ16059" s="279">
        <v>3144.11</v>
      </c>
      <c r="AL16059" s="248" t="s">
        <v>15666</v>
      </c>
      <c r="AM16059" s="249">
        <v>79685.350000000006</v>
      </c>
      <c r="AO16059" s="228" t="s">
        <v>47431</v>
      </c>
      <c r="AP16059" s="229">
        <v>8479.0400000000009</v>
      </c>
      <c r="AR16059" s="207" t="s">
        <v>29810</v>
      </c>
      <c r="AS16059" s="208">
        <v>15339.78</v>
      </c>
      <c r="AT16059" s="93"/>
      <c r="AU16059" s="93"/>
      <c r="AV16059" s="93"/>
    </row>
    <row r="16060" spans="35:48" x14ac:dyDescent="0.55000000000000004">
      <c r="AI16060" s="278" t="s">
        <v>48556</v>
      </c>
      <c r="AJ16060" s="279">
        <v>569020.19999999995</v>
      </c>
      <c r="AL16060" s="248" t="s">
        <v>15667</v>
      </c>
      <c r="AM16060" s="249">
        <v>1098539.94</v>
      </c>
      <c r="AO16060" s="228" t="s">
        <v>14818</v>
      </c>
      <c r="AP16060" s="229">
        <v>12845.18</v>
      </c>
      <c r="AR16060" s="207" t="s">
        <v>29811</v>
      </c>
      <c r="AS16060" s="208">
        <v>41296.11</v>
      </c>
      <c r="AT16060" s="93"/>
      <c r="AU16060" s="93"/>
      <c r="AV16060" s="93"/>
    </row>
    <row r="16061" spans="35:48" x14ac:dyDescent="0.55000000000000004">
      <c r="AI16061" s="278" t="s">
        <v>14394</v>
      </c>
      <c r="AJ16061" s="279">
        <v>5927.02</v>
      </c>
      <c r="AL16061" s="248" t="s">
        <v>15670</v>
      </c>
      <c r="AM16061" s="249">
        <v>186405.57</v>
      </c>
      <c r="AO16061" s="228" t="s">
        <v>14819</v>
      </c>
      <c r="AP16061" s="229">
        <v>73420.740000000005</v>
      </c>
      <c r="AR16061" s="207" t="s">
        <v>29812</v>
      </c>
      <c r="AS16061" s="208">
        <v>702883.49</v>
      </c>
      <c r="AT16061" s="93"/>
      <c r="AU16061" s="93"/>
      <c r="AV16061" s="93"/>
    </row>
    <row r="16062" spans="35:48" x14ac:dyDescent="0.55000000000000004">
      <c r="AI16062" s="278" t="s">
        <v>66793</v>
      </c>
      <c r="AJ16062" s="279">
        <v>180988.01</v>
      </c>
      <c r="AL16062" s="248" t="s">
        <v>15671</v>
      </c>
      <c r="AM16062" s="249">
        <v>399661.34</v>
      </c>
      <c r="AO16062" s="228" t="s">
        <v>38804</v>
      </c>
      <c r="AP16062" s="229">
        <v>16948.86</v>
      </c>
      <c r="AR16062" s="207" t="s">
        <v>29813</v>
      </c>
      <c r="AS16062" s="208">
        <v>118823</v>
      </c>
      <c r="AT16062" s="93"/>
      <c r="AU16062" s="93"/>
      <c r="AV16062" s="93"/>
    </row>
    <row r="16063" spans="35:48" x14ac:dyDescent="0.55000000000000004">
      <c r="AI16063" s="278" t="s">
        <v>49426</v>
      </c>
      <c r="AJ16063" s="279">
        <v>239068.37</v>
      </c>
      <c r="AL16063" s="248" t="s">
        <v>58743</v>
      </c>
      <c r="AM16063" s="249">
        <v>-67605.77</v>
      </c>
      <c r="AO16063" s="228" t="s">
        <v>49312</v>
      </c>
      <c r="AP16063" s="229">
        <v>45138.49</v>
      </c>
      <c r="AR16063" s="207" t="s">
        <v>29814</v>
      </c>
      <c r="AS16063" s="208">
        <v>35866</v>
      </c>
      <c r="AT16063" s="93"/>
      <c r="AU16063" s="93"/>
      <c r="AV16063" s="93"/>
    </row>
    <row r="16064" spans="35:48" x14ac:dyDescent="0.55000000000000004">
      <c r="AI16064" s="278" t="s">
        <v>28912</v>
      </c>
      <c r="AJ16064" s="279">
        <v>16418054.699999999</v>
      </c>
      <c r="AL16064" s="248" t="s">
        <v>15693</v>
      </c>
      <c r="AM16064" s="249">
        <v>39247.949999999997</v>
      </c>
      <c r="AO16064" s="228" t="s">
        <v>12964</v>
      </c>
      <c r="AP16064" s="229">
        <v>10995.08</v>
      </c>
      <c r="AR16064" s="207" t="s">
        <v>14453</v>
      </c>
      <c r="AS16064" s="208">
        <v>2508</v>
      </c>
      <c r="AT16064" s="93"/>
      <c r="AU16064" s="93"/>
      <c r="AV16064" s="93"/>
    </row>
    <row r="16065" spans="35:48" x14ac:dyDescent="0.55000000000000004">
      <c r="AI16065" s="278" t="s">
        <v>28913</v>
      </c>
      <c r="AJ16065" s="279">
        <v>537265.18000000005</v>
      </c>
      <c r="AL16065" s="248" t="s">
        <v>59954</v>
      </c>
      <c r="AM16065" s="249">
        <v>25100</v>
      </c>
      <c r="AO16065" s="228" t="s">
        <v>14822</v>
      </c>
      <c r="AP16065" s="229">
        <v>6921</v>
      </c>
      <c r="AR16065" s="207" t="s">
        <v>29815</v>
      </c>
      <c r="AS16065" s="208">
        <v>141893</v>
      </c>
      <c r="AT16065" s="93"/>
      <c r="AU16065" s="93"/>
      <c r="AV16065" s="93"/>
    </row>
    <row r="16066" spans="35:48" x14ac:dyDescent="0.55000000000000004">
      <c r="AI16066" s="278" t="s">
        <v>47615</v>
      </c>
      <c r="AJ16066" s="279">
        <v>48780</v>
      </c>
      <c r="AL16066" s="248" t="s">
        <v>47443</v>
      </c>
      <c r="AM16066" s="249">
        <v>5246.68</v>
      </c>
      <c r="AO16066" s="228" t="s">
        <v>38805</v>
      </c>
      <c r="AP16066" s="229">
        <v>70790</v>
      </c>
      <c r="AR16066" s="207" t="s">
        <v>29816</v>
      </c>
      <c r="AS16066" s="208">
        <v>51300</v>
      </c>
      <c r="AT16066" s="93"/>
      <c r="AU16066" s="93"/>
      <c r="AV16066" s="93"/>
    </row>
    <row r="16067" spans="35:48" x14ac:dyDescent="0.55000000000000004">
      <c r="AI16067" s="278" t="s">
        <v>40904</v>
      </c>
      <c r="AJ16067" s="279">
        <v>15182.7</v>
      </c>
      <c r="AL16067" s="248" t="s">
        <v>15694</v>
      </c>
      <c r="AM16067" s="249">
        <v>423717.71</v>
      </c>
      <c r="AO16067" s="228" t="s">
        <v>12965</v>
      </c>
      <c r="AP16067" s="229">
        <v>4664.3</v>
      </c>
      <c r="AR16067" s="207" t="s">
        <v>29817</v>
      </c>
      <c r="AS16067" s="208">
        <v>4106.6000000000004</v>
      </c>
      <c r="AT16067" s="93"/>
      <c r="AU16067" s="93"/>
      <c r="AV16067" s="93"/>
    </row>
    <row r="16068" spans="35:48" x14ac:dyDescent="0.55000000000000004">
      <c r="AI16068" s="278" t="s">
        <v>28931</v>
      </c>
      <c r="AJ16068" s="279">
        <v>4386.95</v>
      </c>
      <c r="AL16068" s="248" t="s">
        <v>15695</v>
      </c>
      <c r="AM16068" s="249">
        <v>3492.66</v>
      </c>
      <c r="AO16068" s="228" t="s">
        <v>50588</v>
      </c>
      <c r="AP16068" s="229">
        <v>59900</v>
      </c>
      <c r="AR16068" s="207" t="s">
        <v>29818</v>
      </c>
      <c r="AS16068" s="208">
        <v>314.14999999999998</v>
      </c>
      <c r="AT16068" s="93"/>
      <c r="AU16068" s="93"/>
      <c r="AV16068" s="93"/>
    </row>
    <row r="16069" spans="35:48" x14ac:dyDescent="0.55000000000000004">
      <c r="AI16069" s="278" t="s">
        <v>28932</v>
      </c>
      <c r="AJ16069" s="279">
        <v>1114</v>
      </c>
      <c r="AL16069" s="248" t="s">
        <v>15696</v>
      </c>
      <c r="AM16069" s="249">
        <v>6225.28</v>
      </c>
      <c r="AO16069" s="228" t="s">
        <v>14839</v>
      </c>
      <c r="AP16069" s="229">
        <v>22160</v>
      </c>
      <c r="AR16069" s="207" t="s">
        <v>29819</v>
      </c>
      <c r="AS16069" s="208">
        <v>891.2</v>
      </c>
      <c r="AT16069" s="93"/>
      <c r="AU16069" s="93"/>
      <c r="AV16069" s="93"/>
    </row>
    <row r="16070" spans="35:48" x14ac:dyDescent="0.55000000000000004">
      <c r="AI16070" s="278" t="s">
        <v>59357</v>
      </c>
      <c r="AJ16070" s="279">
        <v>1473</v>
      </c>
      <c r="AL16070" s="248" t="s">
        <v>15699</v>
      </c>
      <c r="AM16070" s="249">
        <v>7006</v>
      </c>
      <c r="AO16070" s="228" t="s">
        <v>45943</v>
      </c>
      <c r="AP16070" s="229">
        <v>122500</v>
      </c>
      <c r="AR16070" s="207" t="s">
        <v>29820</v>
      </c>
      <c r="AS16070" s="208">
        <v>97370.47</v>
      </c>
      <c r="AT16070" s="93"/>
      <c r="AU16070" s="93"/>
      <c r="AV16070" s="93"/>
    </row>
    <row r="16071" spans="35:48" x14ac:dyDescent="0.55000000000000004">
      <c r="AI16071" s="278" t="s">
        <v>70968</v>
      </c>
      <c r="AJ16071" s="279">
        <v>750</v>
      </c>
      <c r="AL16071" s="248" t="s">
        <v>15700</v>
      </c>
      <c r="AM16071" s="249">
        <v>5754.51</v>
      </c>
      <c r="AO16071" s="228" t="s">
        <v>14840</v>
      </c>
      <c r="AP16071" s="229">
        <v>9371.25</v>
      </c>
      <c r="AR16071" s="207" t="s">
        <v>29821</v>
      </c>
      <c r="AS16071" s="208">
        <v>12850.55</v>
      </c>
      <c r="AT16071" s="93"/>
      <c r="AU16071" s="93"/>
      <c r="AV16071" s="93"/>
    </row>
    <row r="16072" spans="35:48" x14ac:dyDescent="0.55000000000000004">
      <c r="AI16072" s="278" t="s">
        <v>28962</v>
      </c>
      <c r="AJ16072" s="279">
        <v>3992.01</v>
      </c>
      <c r="AL16072" s="248" t="s">
        <v>15722</v>
      </c>
      <c r="AM16072" s="249">
        <v>5914.08</v>
      </c>
      <c r="AO16072" s="228" t="s">
        <v>48410</v>
      </c>
      <c r="AP16072" s="229">
        <v>1850</v>
      </c>
      <c r="AR16072" s="207" t="s">
        <v>29822</v>
      </c>
      <c r="AS16072" s="208">
        <v>4362.03</v>
      </c>
      <c r="AT16072" s="93"/>
      <c r="AU16072" s="93"/>
      <c r="AV16072" s="93"/>
    </row>
    <row r="16073" spans="35:48" x14ac:dyDescent="0.55000000000000004">
      <c r="AI16073" s="278" t="s">
        <v>29007</v>
      </c>
      <c r="AJ16073" s="279">
        <v>14375</v>
      </c>
      <c r="AL16073" s="248" t="s">
        <v>59955</v>
      </c>
      <c r="AM16073" s="249">
        <v>10424.41</v>
      </c>
      <c r="AO16073" s="228" t="s">
        <v>43142</v>
      </c>
      <c r="AP16073" s="229">
        <v>19410.98</v>
      </c>
      <c r="AR16073" s="207" t="s">
        <v>29823</v>
      </c>
      <c r="AS16073" s="208">
        <v>2342893</v>
      </c>
      <c r="AT16073" s="93"/>
      <c r="AU16073" s="93"/>
      <c r="AV16073" s="93"/>
    </row>
    <row r="16074" spans="35:48" x14ac:dyDescent="0.55000000000000004">
      <c r="AI16074" s="278" t="s">
        <v>29010</v>
      </c>
      <c r="AJ16074" s="279">
        <v>51936.04</v>
      </c>
      <c r="AL16074" s="248" t="s">
        <v>34556</v>
      </c>
      <c r="AM16074" s="249">
        <v>156201.35</v>
      </c>
      <c r="AO16074" s="228" t="s">
        <v>14842</v>
      </c>
      <c r="AP16074" s="229">
        <v>49.99</v>
      </c>
      <c r="AR16074" s="207" t="s">
        <v>29824</v>
      </c>
      <c r="AS16074" s="208">
        <v>45757.07</v>
      </c>
      <c r="AT16074" s="93"/>
      <c r="AU16074" s="93"/>
      <c r="AV16074" s="93"/>
    </row>
    <row r="16075" spans="35:48" x14ac:dyDescent="0.55000000000000004">
      <c r="AI16075" s="278" t="s">
        <v>47616</v>
      </c>
      <c r="AJ16075" s="279">
        <v>10168.08</v>
      </c>
      <c r="AL16075" s="248" t="s">
        <v>15723</v>
      </c>
      <c r="AM16075" s="249">
        <v>3626.66</v>
      </c>
      <c r="AO16075" s="228" t="s">
        <v>14843</v>
      </c>
      <c r="AP16075" s="229">
        <v>1306.95</v>
      </c>
      <c r="AR16075" s="207" t="s">
        <v>29825</v>
      </c>
      <c r="AS16075" s="208">
        <v>2348.02</v>
      </c>
      <c r="AT16075" s="93"/>
      <c r="AU16075" s="93"/>
      <c r="AV16075" s="93"/>
    </row>
    <row r="16076" spans="35:48" x14ac:dyDescent="0.55000000000000004">
      <c r="AI16076" s="278" t="s">
        <v>29033</v>
      </c>
      <c r="AJ16076" s="279">
        <v>857.37</v>
      </c>
      <c r="AL16076" s="248" t="s">
        <v>15724</v>
      </c>
      <c r="AM16076" s="249">
        <v>1531.51</v>
      </c>
      <c r="AO16076" s="228" t="s">
        <v>14845</v>
      </c>
      <c r="AP16076" s="229">
        <v>853.99</v>
      </c>
      <c r="AR16076" s="207" t="s">
        <v>29826</v>
      </c>
      <c r="AS16076" s="208">
        <v>63030</v>
      </c>
      <c r="AT16076" s="93"/>
      <c r="AU16076" s="93"/>
      <c r="AV16076" s="93"/>
    </row>
    <row r="16077" spans="35:48" x14ac:dyDescent="0.55000000000000004">
      <c r="AI16077" s="278" t="s">
        <v>50775</v>
      </c>
      <c r="AJ16077" s="279">
        <v>12490.2</v>
      </c>
      <c r="AL16077" s="248" t="s">
        <v>15725</v>
      </c>
      <c r="AM16077" s="249">
        <v>73.7</v>
      </c>
      <c r="AO16077" s="228" t="s">
        <v>34443</v>
      </c>
      <c r="AP16077" s="229">
        <v>66082.899999999994</v>
      </c>
      <c r="AR16077" s="207" t="s">
        <v>29827</v>
      </c>
      <c r="AS16077" s="208">
        <v>17618.5</v>
      </c>
      <c r="AT16077" s="93"/>
      <c r="AU16077" s="93"/>
      <c r="AV16077" s="93"/>
    </row>
    <row r="16078" spans="35:48" x14ac:dyDescent="0.55000000000000004">
      <c r="AI16078" s="278" t="s">
        <v>29037</v>
      </c>
      <c r="AJ16078" s="279">
        <v>565</v>
      </c>
      <c r="AL16078" s="248" t="s">
        <v>15726</v>
      </c>
      <c r="AM16078" s="249">
        <v>18.03</v>
      </c>
      <c r="AO16078" s="228" t="s">
        <v>14865</v>
      </c>
      <c r="AP16078" s="229">
        <v>443909.74</v>
      </c>
      <c r="AR16078" s="207" t="s">
        <v>29828</v>
      </c>
      <c r="AS16078" s="208">
        <v>12253.74</v>
      </c>
      <c r="AT16078" s="93"/>
      <c r="AU16078" s="93"/>
      <c r="AV16078" s="93"/>
    </row>
    <row r="16079" spans="35:48" x14ac:dyDescent="0.55000000000000004">
      <c r="AI16079" s="278" t="s">
        <v>29040</v>
      </c>
      <c r="AJ16079" s="279">
        <v>3122.55</v>
      </c>
      <c r="AL16079" s="248" t="s">
        <v>15727</v>
      </c>
      <c r="AM16079" s="249">
        <v>3079</v>
      </c>
      <c r="AO16079" s="228" t="s">
        <v>14866</v>
      </c>
      <c r="AP16079" s="229">
        <v>24826.25</v>
      </c>
      <c r="AR16079" s="207" t="s">
        <v>29829</v>
      </c>
      <c r="AS16079" s="208">
        <v>5963.73</v>
      </c>
      <c r="AT16079" s="93"/>
      <c r="AU16079" s="93"/>
      <c r="AV16079" s="93"/>
    </row>
    <row r="16080" spans="35:48" x14ac:dyDescent="0.55000000000000004">
      <c r="AI16080" s="278" t="s">
        <v>29104</v>
      </c>
      <c r="AJ16080" s="279">
        <v>600</v>
      </c>
      <c r="AL16080" s="248" t="s">
        <v>15728</v>
      </c>
      <c r="AM16080" s="249">
        <v>1429.9</v>
      </c>
      <c r="AO16080" s="228" t="s">
        <v>14867</v>
      </c>
      <c r="AP16080" s="229">
        <v>120524.57</v>
      </c>
      <c r="AR16080" s="207" t="s">
        <v>29830</v>
      </c>
      <c r="AS16080" s="208">
        <v>42404.06</v>
      </c>
      <c r="AT16080" s="93"/>
      <c r="AU16080" s="93"/>
      <c r="AV16080" s="93"/>
    </row>
    <row r="16081" spans="35:48" x14ac:dyDescent="0.55000000000000004">
      <c r="AI16081" s="278" t="s">
        <v>50778</v>
      </c>
      <c r="AJ16081" s="279">
        <v>7714</v>
      </c>
      <c r="AL16081" s="248" t="s">
        <v>36029</v>
      </c>
      <c r="AM16081" s="249">
        <v>82839</v>
      </c>
      <c r="AO16081" s="228" t="s">
        <v>45944</v>
      </c>
      <c r="AP16081" s="229">
        <v>18906.080000000002</v>
      </c>
      <c r="AR16081" s="207" t="s">
        <v>29831</v>
      </c>
      <c r="AS16081" s="208">
        <v>16824.43</v>
      </c>
      <c r="AT16081" s="93"/>
      <c r="AU16081" s="93"/>
      <c r="AV16081" s="93"/>
    </row>
    <row r="16082" spans="35:48" x14ac:dyDescent="0.55000000000000004">
      <c r="AI16082" s="278" t="s">
        <v>46193</v>
      </c>
      <c r="AJ16082" s="279">
        <v>20413.41</v>
      </c>
      <c r="AL16082" s="248" t="s">
        <v>15841</v>
      </c>
      <c r="AM16082" s="249">
        <v>2487313.64</v>
      </c>
      <c r="AO16082" s="228" t="s">
        <v>45945</v>
      </c>
      <c r="AP16082" s="229">
        <v>90350</v>
      </c>
      <c r="AR16082" s="207" t="s">
        <v>29832</v>
      </c>
      <c r="AS16082" s="208">
        <v>8750</v>
      </c>
      <c r="AT16082" s="93"/>
      <c r="AU16082" s="93"/>
      <c r="AV16082" s="93"/>
    </row>
    <row r="16083" spans="35:48" x14ac:dyDescent="0.55000000000000004">
      <c r="AI16083" s="278" t="s">
        <v>43383</v>
      </c>
      <c r="AJ16083" s="279">
        <v>125082.9</v>
      </c>
      <c r="AL16083" s="248" t="s">
        <v>15842</v>
      </c>
      <c r="AM16083" s="249">
        <v>1757370.33</v>
      </c>
      <c r="AO16083" s="228" t="s">
        <v>14869</v>
      </c>
      <c r="AP16083" s="229">
        <v>18252.060000000001</v>
      </c>
      <c r="AR16083" s="207" t="s">
        <v>29833</v>
      </c>
      <c r="AS16083" s="208">
        <v>4202.2700000000004</v>
      </c>
      <c r="AT16083" s="93"/>
      <c r="AU16083" s="93"/>
      <c r="AV16083" s="93"/>
    </row>
    <row r="16084" spans="35:48" x14ac:dyDescent="0.55000000000000004">
      <c r="AI16084" s="278" t="s">
        <v>29105</v>
      </c>
      <c r="AJ16084" s="279">
        <v>17106.46</v>
      </c>
      <c r="AL16084" s="248" t="s">
        <v>15843</v>
      </c>
      <c r="AM16084" s="249">
        <v>608820.82999999996</v>
      </c>
      <c r="AO16084" s="228" t="s">
        <v>34444</v>
      </c>
      <c r="AP16084" s="229">
        <v>16853.88</v>
      </c>
      <c r="AR16084" s="207" t="s">
        <v>29834</v>
      </c>
      <c r="AS16084" s="208">
        <v>453.37</v>
      </c>
      <c r="AT16084" s="93"/>
      <c r="AU16084" s="93"/>
      <c r="AV16084" s="93"/>
    </row>
    <row r="16085" spans="35:48" x14ac:dyDescent="0.55000000000000004">
      <c r="AI16085" s="278" t="s">
        <v>50780</v>
      </c>
      <c r="AJ16085" s="279">
        <v>3742.52</v>
      </c>
      <c r="AL16085" s="248" t="s">
        <v>15844</v>
      </c>
      <c r="AM16085" s="249">
        <v>78101.62</v>
      </c>
      <c r="AO16085" s="228" t="s">
        <v>34445</v>
      </c>
      <c r="AP16085" s="229">
        <v>10546.65</v>
      </c>
      <c r="AR16085" s="207" t="s">
        <v>29835</v>
      </c>
      <c r="AS16085" s="208">
        <v>8302.1200000000008</v>
      </c>
      <c r="AT16085" s="93"/>
      <c r="AU16085" s="93"/>
      <c r="AV16085" s="93"/>
    </row>
    <row r="16086" spans="35:48" x14ac:dyDescent="0.55000000000000004">
      <c r="AI16086" s="278" t="s">
        <v>60959</v>
      </c>
      <c r="AJ16086" s="279">
        <v>-602.48</v>
      </c>
      <c r="AL16086" s="248" t="s">
        <v>15845</v>
      </c>
      <c r="AM16086" s="249">
        <v>61960</v>
      </c>
      <c r="AO16086" s="228" t="s">
        <v>14870</v>
      </c>
      <c r="AP16086" s="229">
        <v>781.57</v>
      </c>
      <c r="AR16086" s="207" t="s">
        <v>29836</v>
      </c>
      <c r="AS16086" s="208">
        <v>19375.52</v>
      </c>
      <c r="AT16086" s="93"/>
      <c r="AU16086" s="93"/>
      <c r="AV16086" s="93"/>
    </row>
    <row r="16087" spans="35:48" x14ac:dyDescent="0.55000000000000004">
      <c r="AI16087" s="278" t="s">
        <v>29107</v>
      </c>
      <c r="AJ16087" s="279">
        <v>461.34</v>
      </c>
      <c r="AL16087" s="248" t="s">
        <v>15846</v>
      </c>
      <c r="AM16087" s="249">
        <v>727551.89</v>
      </c>
      <c r="AO16087" s="228" t="s">
        <v>14871</v>
      </c>
      <c r="AP16087" s="229">
        <v>4779</v>
      </c>
      <c r="AR16087" s="207" t="s">
        <v>29837</v>
      </c>
      <c r="AS16087" s="208">
        <v>14914.6</v>
      </c>
      <c r="AT16087" s="93"/>
      <c r="AU16087" s="93"/>
      <c r="AV16087" s="93"/>
    </row>
    <row r="16088" spans="35:48" x14ac:dyDescent="0.55000000000000004">
      <c r="AI16088" s="278" t="s">
        <v>60960</v>
      </c>
      <c r="AJ16088" s="279">
        <v>593.5</v>
      </c>
      <c r="AL16088" s="248" t="s">
        <v>15848</v>
      </c>
      <c r="AM16088" s="249">
        <v>540407.47</v>
      </c>
      <c r="AO16088" s="228" t="s">
        <v>14872</v>
      </c>
      <c r="AP16088" s="229">
        <v>2159</v>
      </c>
      <c r="AR16088" s="207" t="s">
        <v>29838</v>
      </c>
      <c r="AS16088" s="208">
        <v>698128.54</v>
      </c>
      <c r="AT16088" s="93"/>
      <c r="AU16088" s="93"/>
      <c r="AV16088" s="93"/>
    </row>
    <row r="16089" spans="35:48" x14ac:dyDescent="0.55000000000000004">
      <c r="AI16089" s="278" t="s">
        <v>60961</v>
      </c>
      <c r="AJ16089" s="279">
        <v>-39.14</v>
      </c>
      <c r="AL16089" s="248" t="s">
        <v>38869</v>
      </c>
      <c r="AM16089" s="249">
        <v>170133.02</v>
      </c>
      <c r="AO16089" s="228" t="s">
        <v>33045</v>
      </c>
      <c r="AP16089" s="229">
        <v>8564.5400000000009</v>
      </c>
      <c r="AR16089" s="207" t="s">
        <v>29839</v>
      </c>
      <c r="AS16089" s="208">
        <v>1953.47</v>
      </c>
      <c r="AT16089" s="93"/>
      <c r="AU16089" s="93"/>
      <c r="AV16089" s="93"/>
    </row>
    <row r="16090" spans="35:48" x14ac:dyDescent="0.55000000000000004">
      <c r="AI16090" s="278" t="s">
        <v>60962</v>
      </c>
      <c r="AJ16090" s="279">
        <v>3.46</v>
      </c>
      <c r="AL16090" s="248" t="s">
        <v>15849</v>
      </c>
      <c r="AM16090" s="249">
        <v>33697.480000000003</v>
      </c>
      <c r="AO16090" s="228" t="s">
        <v>14949</v>
      </c>
      <c r="AP16090" s="229">
        <v>171455.21</v>
      </c>
      <c r="AR16090" s="207" t="s">
        <v>29840</v>
      </c>
      <c r="AS16090" s="208">
        <v>123617.05</v>
      </c>
      <c r="AT16090" s="93"/>
      <c r="AU16090" s="93"/>
      <c r="AV16090" s="93"/>
    </row>
    <row r="16091" spans="35:48" x14ac:dyDescent="0.55000000000000004">
      <c r="AI16091" s="278" t="s">
        <v>70161</v>
      </c>
      <c r="AJ16091" s="279">
        <v>49850</v>
      </c>
      <c r="AL16091" s="248" t="s">
        <v>15850</v>
      </c>
      <c r="AM16091" s="249">
        <v>201681.55</v>
      </c>
      <c r="AO16091" s="228" t="s">
        <v>14950</v>
      </c>
      <c r="AP16091" s="229">
        <v>147569.76</v>
      </c>
      <c r="AR16091" s="207" t="s">
        <v>14454</v>
      </c>
      <c r="AS16091" s="208">
        <v>1043765.07</v>
      </c>
      <c r="AT16091" s="93"/>
      <c r="AU16091" s="93"/>
      <c r="AV16091" s="93"/>
    </row>
    <row r="16092" spans="35:48" x14ac:dyDescent="0.55000000000000004">
      <c r="AI16092" s="278" t="s">
        <v>29111</v>
      </c>
      <c r="AJ16092" s="279">
        <v>3951.31</v>
      </c>
      <c r="AL16092" s="248" t="s">
        <v>15851</v>
      </c>
      <c r="AM16092" s="249">
        <v>32557.27</v>
      </c>
      <c r="AO16092" s="228" t="s">
        <v>14951</v>
      </c>
      <c r="AP16092" s="229">
        <v>96.77</v>
      </c>
      <c r="AR16092" s="207" t="s">
        <v>29841</v>
      </c>
      <c r="AS16092" s="208">
        <v>367091.82</v>
      </c>
      <c r="AT16092" s="93"/>
      <c r="AU16092" s="93"/>
      <c r="AV16092" s="93"/>
    </row>
    <row r="16093" spans="35:48" x14ac:dyDescent="0.55000000000000004">
      <c r="AI16093" s="278" t="s">
        <v>29112</v>
      </c>
      <c r="AJ16093" s="279">
        <v>95053.42</v>
      </c>
      <c r="AL16093" s="248" t="s">
        <v>15852</v>
      </c>
      <c r="AM16093" s="249">
        <v>15063.76</v>
      </c>
      <c r="AO16093" s="228" t="s">
        <v>47432</v>
      </c>
      <c r="AP16093" s="229">
        <v>6785.14</v>
      </c>
      <c r="AR16093" s="207" t="s">
        <v>29842</v>
      </c>
      <c r="AS16093" s="208">
        <v>50512.43</v>
      </c>
      <c r="AT16093" s="93"/>
      <c r="AU16093" s="93"/>
      <c r="AV16093" s="93"/>
    </row>
    <row r="16094" spans="35:48" x14ac:dyDescent="0.55000000000000004">
      <c r="AI16094" s="278" t="s">
        <v>29113</v>
      </c>
      <c r="AJ16094" s="279">
        <v>9616.84</v>
      </c>
      <c r="AL16094" s="248" t="s">
        <v>15853</v>
      </c>
      <c r="AM16094" s="249">
        <v>144883.73000000001</v>
      </c>
      <c r="AO16094" s="228" t="s">
        <v>14952</v>
      </c>
      <c r="AP16094" s="229">
        <v>208845.49</v>
      </c>
      <c r="AR16094" s="207" t="s">
        <v>29843</v>
      </c>
      <c r="AS16094" s="208">
        <v>84081.99</v>
      </c>
      <c r="AT16094" s="93"/>
      <c r="AU16094" s="93"/>
      <c r="AV16094" s="93"/>
    </row>
    <row r="16095" spans="35:48" x14ac:dyDescent="0.55000000000000004">
      <c r="AI16095" s="278" t="s">
        <v>29114</v>
      </c>
      <c r="AJ16095" s="279">
        <v>-5056.84</v>
      </c>
      <c r="AL16095" s="248" t="s">
        <v>15854</v>
      </c>
      <c r="AM16095" s="249">
        <v>74057.039999999994</v>
      </c>
      <c r="AO16095" s="228" t="s">
        <v>14953</v>
      </c>
      <c r="AP16095" s="229">
        <v>41928.75</v>
      </c>
      <c r="AR16095" s="207" t="s">
        <v>14455</v>
      </c>
      <c r="AS16095" s="208">
        <v>2451071.89</v>
      </c>
      <c r="AT16095" s="93"/>
      <c r="AU16095" s="93"/>
      <c r="AV16095" s="93"/>
    </row>
    <row r="16096" spans="35:48" x14ac:dyDescent="0.55000000000000004">
      <c r="AI16096" s="278" t="s">
        <v>29115</v>
      </c>
      <c r="AJ16096" s="279">
        <v>44768.87</v>
      </c>
      <c r="AL16096" s="248" t="s">
        <v>33129</v>
      </c>
      <c r="AM16096" s="249">
        <v>104198.18</v>
      </c>
      <c r="AO16096" s="228" t="s">
        <v>14954</v>
      </c>
      <c r="AP16096" s="229">
        <v>63370</v>
      </c>
      <c r="AR16096" s="207" t="s">
        <v>29844</v>
      </c>
      <c r="AS16096" s="208">
        <v>-4097.88</v>
      </c>
      <c r="AT16096" s="93"/>
      <c r="AU16096" s="93"/>
      <c r="AV16096" s="93"/>
    </row>
    <row r="16097" spans="35:48" x14ac:dyDescent="0.55000000000000004">
      <c r="AI16097" s="278" t="s">
        <v>47618</v>
      </c>
      <c r="AJ16097" s="279">
        <v>1427.71</v>
      </c>
      <c r="AL16097" s="248" t="s">
        <v>15855</v>
      </c>
      <c r="AM16097" s="249">
        <v>51475.18</v>
      </c>
      <c r="AO16097" s="228" t="s">
        <v>14955</v>
      </c>
      <c r="AP16097" s="229">
        <v>124139.08</v>
      </c>
      <c r="AR16097" s="207" t="s">
        <v>29845</v>
      </c>
      <c r="AS16097" s="208">
        <v>1565.6</v>
      </c>
      <c r="AT16097" s="93"/>
      <c r="AU16097" s="93"/>
      <c r="AV16097" s="93"/>
    </row>
    <row r="16098" spans="35:48" x14ac:dyDescent="0.55000000000000004">
      <c r="AI16098" s="278" t="s">
        <v>29130</v>
      </c>
      <c r="AJ16098" s="279">
        <v>5212.12</v>
      </c>
      <c r="AL16098" s="248" t="s">
        <v>36031</v>
      </c>
      <c r="AM16098" s="249">
        <v>18100.73</v>
      </c>
      <c r="AO16098" s="228" t="s">
        <v>14956</v>
      </c>
      <c r="AP16098" s="229">
        <v>306666.33</v>
      </c>
      <c r="AR16098" s="207" t="s">
        <v>29846</v>
      </c>
      <c r="AS16098" s="208">
        <v>118961.87</v>
      </c>
      <c r="AT16098" s="93"/>
      <c r="AU16098" s="93"/>
      <c r="AV16098" s="93"/>
    </row>
    <row r="16099" spans="35:48" x14ac:dyDescent="0.55000000000000004">
      <c r="AI16099" s="278" t="s">
        <v>29131</v>
      </c>
      <c r="AJ16099" s="279">
        <v>6629.28</v>
      </c>
      <c r="AL16099" s="248" t="s">
        <v>36032</v>
      </c>
      <c r="AM16099" s="249">
        <v>12120</v>
      </c>
      <c r="AO16099" s="228" t="s">
        <v>38820</v>
      </c>
      <c r="AP16099" s="229">
        <v>17323.84</v>
      </c>
      <c r="AR16099" s="207" t="s">
        <v>29847</v>
      </c>
      <c r="AS16099" s="208">
        <v>26681.41</v>
      </c>
      <c r="AT16099" s="93"/>
      <c r="AU16099" s="93"/>
      <c r="AV16099" s="93"/>
    </row>
    <row r="16100" spans="35:48" x14ac:dyDescent="0.55000000000000004">
      <c r="AI16100" s="278" t="s">
        <v>29132</v>
      </c>
      <c r="AJ16100" s="279">
        <v>12500</v>
      </c>
      <c r="AL16100" s="248" t="s">
        <v>59300</v>
      </c>
      <c r="AM16100" s="249">
        <v>2323.2199999999998</v>
      </c>
      <c r="AO16100" s="228" t="s">
        <v>14957</v>
      </c>
      <c r="AP16100" s="229">
        <v>36540</v>
      </c>
      <c r="AR16100" s="207" t="s">
        <v>29848</v>
      </c>
      <c r="AS16100" s="208">
        <v>50142.34</v>
      </c>
      <c r="AT16100" s="93"/>
      <c r="AU16100" s="93"/>
      <c r="AV16100" s="93"/>
    </row>
    <row r="16101" spans="35:48" x14ac:dyDescent="0.55000000000000004">
      <c r="AI16101" s="278" t="s">
        <v>29147</v>
      </c>
      <c r="AJ16101" s="279">
        <v>43231.08</v>
      </c>
      <c r="AL16101" s="248" t="s">
        <v>49320</v>
      </c>
      <c r="AM16101" s="249">
        <v>10325.530000000001</v>
      </c>
      <c r="AO16101" s="228" t="s">
        <v>14958</v>
      </c>
      <c r="AP16101" s="229">
        <v>239.25</v>
      </c>
      <c r="AR16101" s="207" t="s">
        <v>29849</v>
      </c>
      <c r="AS16101" s="208">
        <v>4753.54</v>
      </c>
      <c r="AT16101" s="93"/>
      <c r="AU16101" s="93"/>
      <c r="AV16101" s="93"/>
    </row>
    <row r="16102" spans="35:48" x14ac:dyDescent="0.55000000000000004">
      <c r="AI16102" s="278" t="s">
        <v>29148</v>
      </c>
      <c r="AJ16102" s="279">
        <v>3306.91</v>
      </c>
      <c r="AL16102" s="248" t="s">
        <v>15856</v>
      </c>
      <c r="AM16102" s="249">
        <v>79371.539999999994</v>
      </c>
      <c r="AO16102" s="228" t="s">
        <v>40713</v>
      </c>
      <c r="AP16102" s="229">
        <v>2440.5</v>
      </c>
      <c r="AR16102" s="207" t="s">
        <v>29850</v>
      </c>
      <c r="AS16102" s="208">
        <v>5662.52</v>
      </c>
      <c r="AT16102" s="93"/>
      <c r="AU16102" s="93"/>
      <c r="AV16102" s="93"/>
    </row>
    <row r="16103" spans="35:48" x14ac:dyDescent="0.55000000000000004">
      <c r="AI16103" s="278" t="s">
        <v>54583</v>
      </c>
      <c r="AJ16103" s="279">
        <v>2000</v>
      </c>
      <c r="AL16103" s="248" t="s">
        <v>15857</v>
      </c>
      <c r="AM16103" s="249">
        <v>203.94</v>
      </c>
      <c r="AO16103" s="228" t="s">
        <v>14959</v>
      </c>
      <c r="AP16103" s="229">
        <v>8246.5</v>
      </c>
      <c r="AR16103" s="207" t="s">
        <v>29851</v>
      </c>
      <c r="AS16103" s="208">
        <v>16941.47</v>
      </c>
      <c r="AT16103" s="93"/>
      <c r="AU16103" s="93"/>
      <c r="AV16103" s="93"/>
    </row>
    <row r="16104" spans="35:48" x14ac:dyDescent="0.55000000000000004">
      <c r="AI16104" s="278" t="s">
        <v>29152</v>
      </c>
      <c r="AJ16104" s="279">
        <v>8690</v>
      </c>
      <c r="AL16104" s="248" t="s">
        <v>15858</v>
      </c>
      <c r="AM16104" s="249">
        <v>73006.570000000007</v>
      </c>
      <c r="AO16104" s="228" t="s">
        <v>14960</v>
      </c>
      <c r="AP16104" s="229">
        <v>19977.62</v>
      </c>
      <c r="AR16104" s="207" t="s">
        <v>29852</v>
      </c>
      <c r="AS16104" s="208">
        <v>7328.24</v>
      </c>
      <c r="AT16104" s="93"/>
      <c r="AU16104" s="93"/>
      <c r="AV16104" s="93"/>
    </row>
    <row r="16105" spans="35:48" x14ac:dyDescent="0.55000000000000004">
      <c r="AI16105" s="278" t="s">
        <v>35793</v>
      </c>
      <c r="AJ16105" s="279">
        <v>10813.25</v>
      </c>
      <c r="AL16105" s="248" t="s">
        <v>15860</v>
      </c>
      <c r="AM16105" s="249">
        <v>45174.239999999998</v>
      </c>
      <c r="AO16105" s="228" t="s">
        <v>34451</v>
      </c>
      <c r="AP16105" s="229">
        <v>1423684.07</v>
      </c>
      <c r="AR16105" s="207" t="s">
        <v>29853</v>
      </c>
      <c r="AS16105" s="208">
        <v>268600</v>
      </c>
      <c r="AT16105" s="93"/>
      <c r="AU16105" s="93"/>
      <c r="AV16105" s="93"/>
    </row>
    <row r="16106" spans="35:48" x14ac:dyDescent="0.55000000000000004">
      <c r="AI16106" s="278" t="s">
        <v>39576</v>
      </c>
      <c r="AJ16106" s="279">
        <v>12997.13</v>
      </c>
      <c r="AL16106" s="248" t="s">
        <v>15861</v>
      </c>
      <c r="AM16106" s="249">
        <v>508780.23</v>
      </c>
      <c r="AO16106" s="228" t="s">
        <v>43143</v>
      </c>
      <c r="AP16106" s="229">
        <v>21250</v>
      </c>
      <c r="AR16106" s="207" t="s">
        <v>29854</v>
      </c>
      <c r="AS16106" s="208">
        <v>2878.79</v>
      </c>
      <c r="AT16106" s="93"/>
      <c r="AU16106" s="93"/>
      <c r="AV16106" s="93"/>
    </row>
    <row r="16107" spans="35:48" x14ac:dyDescent="0.55000000000000004">
      <c r="AI16107" s="278" t="s">
        <v>29187</v>
      </c>
      <c r="AJ16107" s="279">
        <v>13188</v>
      </c>
      <c r="AL16107" s="248" t="s">
        <v>40718</v>
      </c>
      <c r="AM16107" s="249">
        <v>23474</v>
      </c>
      <c r="AO16107" s="228" t="s">
        <v>43144</v>
      </c>
      <c r="AP16107" s="229">
        <v>1451110.48</v>
      </c>
      <c r="AR16107" s="207" t="s">
        <v>29855</v>
      </c>
      <c r="AS16107" s="208">
        <v>5927.04</v>
      </c>
      <c r="AT16107" s="93"/>
      <c r="AU16107" s="93"/>
      <c r="AV16107" s="93"/>
    </row>
    <row r="16108" spans="35:48" x14ac:dyDescent="0.55000000000000004">
      <c r="AI16108" s="278" t="s">
        <v>29189</v>
      </c>
      <c r="AJ16108" s="279">
        <v>19122.07</v>
      </c>
      <c r="AL16108" s="248" t="s">
        <v>15862</v>
      </c>
      <c r="AM16108" s="249">
        <v>5957.68</v>
      </c>
      <c r="AO16108" s="228" t="s">
        <v>47433</v>
      </c>
      <c r="AP16108" s="229">
        <v>54.93</v>
      </c>
      <c r="AR16108" s="207" t="s">
        <v>29856</v>
      </c>
      <c r="AS16108" s="208">
        <v>6103.94</v>
      </c>
      <c r="AT16108" s="93"/>
      <c r="AU16108" s="93"/>
      <c r="AV16108" s="93"/>
    </row>
    <row r="16109" spans="35:48" x14ac:dyDescent="0.55000000000000004">
      <c r="AI16109" s="278" t="s">
        <v>29191</v>
      </c>
      <c r="AJ16109" s="279">
        <v>2289.9</v>
      </c>
      <c r="AL16109" s="248" t="s">
        <v>63845</v>
      </c>
      <c r="AM16109" s="249">
        <v>5009.1099999999997</v>
      </c>
      <c r="AO16109" s="228" t="s">
        <v>14961</v>
      </c>
      <c r="AP16109" s="229">
        <v>6944</v>
      </c>
      <c r="AR16109" s="207" t="s">
        <v>29857</v>
      </c>
      <c r="AS16109" s="208">
        <v>49825.25</v>
      </c>
      <c r="AT16109" s="93"/>
      <c r="AU16109" s="93"/>
      <c r="AV16109" s="93"/>
    </row>
    <row r="16110" spans="35:48" x14ac:dyDescent="0.55000000000000004">
      <c r="AI16110" s="278" t="s">
        <v>47620</v>
      </c>
      <c r="AJ16110" s="279">
        <v>19942.5</v>
      </c>
      <c r="AL16110" s="248" t="s">
        <v>15864</v>
      </c>
      <c r="AM16110" s="249">
        <v>265699.40000000002</v>
      </c>
      <c r="AO16110" s="228" t="s">
        <v>14964</v>
      </c>
      <c r="AP16110" s="229">
        <v>104044.36</v>
      </c>
      <c r="AR16110" s="207" t="s">
        <v>29858</v>
      </c>
      <c r="AS16110" s="208">
        <v>101.26</v>
      </c>
      <c r="AT16110" s="93"/>
      <c r="AU16110" s="93"/>
      <c r="AV16110" s="93"/>
    </row>
    <row r="16111" spans="35:48" x14ac:dyDescent="0.55000000000000004">
      <c r="AI16111" s="278" t="s">
        <v>29206</v>
      </c>
      <c r="AJ16111" s="279">
        <v>1514.38</v>
      </c>
      <c r="AL16111" s="248" t="s">
        <v>15865</v>
      </c>
      <c r="AM16111" s="249">
        <v>34650</v>
      </c>
      <c r="AO16111" s="228" t="s">
        <v>14965</v>
      </c>
      <c r="AP16111" s="229">
        <v>2638.85</v>
      </c>
      <c r="AR16111" s="207" t="s">
        <v>29859</v>
      </c>
      <c r="AS16111" s="208">
        <v>4738.3999999999996</v>
      </c>
      <c r="AT16111" s="93"/>
      <c r="AU16111" s="93"/>
      <c r="AV16111" s="93"/>
    </row>
    <row r="16112" spans="35:48" x14ac:dyDescent="0.55000000000000004">
      <c r="AI16112" s="278" t="s">
        <v>47622</v>
      </c>
      <c r="AJ16112" s="279">
        <v>10338</v>
      </c>
      <c r="AL16112" s="248" t="s">
        <v>15866</v>
      </c>
      <c r="AM16112" s="249">
        <v>130451.12</v>
      </c>
      <c r="AO16112" s="228" t="s">
        <v>12975</v>
      </c>
      <c r="AP16112" s="229">
        <v>314222.94</v>
      </c>
      <c r="AR16112" s="207" t="s">
        <v>29860</v>
      </c>
      <c r="AS16112" s="208">
        <v>10419.09</v>
      </c>
      <c r="AT16112" s="93"/>
      <c r="AU16112" s="93"/>
      <c r="AV16112" s="93"/>
    </row>
    <row r="16113" spans="35:48" x14ac:dyDescent="0.55000000000000004">
      <c r="AI16113" s="278" t="s">
        <v>29208</v>
      </c>
      <c r="AJ16113" s="279">
        <v>40818.720000000001</v>
      </c>
      <c r="AL16113" s="248" t="s">
        <v>15867</v>
      </c>
      <c r="AM16113" s="249">
        <v>3062.83</v>
      </c>
      <c r="AO16113" s="228" t="s">
        <v>12976</v>
      </c>
      <c r="AP16113" s="229">
        <v>554082.71</v>
      </c>
      <c r="AR16113" s="207" t="s">
        <v>29861</v>
      </c>
      <c r="AS16113" s="208">
        <v>44.28</v>
      </c>
      <c r="AT16113" s="93"/>
      <c r="AU16113" s="93"/>
      <c r="AV16113" s="93"/>
    </row>
    <row r="16114" spans="35:48" x14ac:dyDescent="0.55000000000000004">
      <c r="AI16114" s="278" t="s">
        <v>29220</v>
      </c>
      <c r="AJ16114" s="279">
        <v>25000</v>
      </c>
      <c r="AL16114" s="248" t="s">
        <v>15868</v>
      </c>
      <c r="AM16114" s="249">
        <v>624612.49</v>
      </c>
      <c r="AO16114" s="228" t="s">
        <v>12977</v>
      </c>
      <c r="AP16114" s="229">
        <v>138784.79</v>
      </c>
      <c r="AR16114" s="207" t="s">
        <v>29862</v>
      </c>
      <c r="AS16114" s="208">
        <v>77500</v>
      </c>
      <c r="AT16114" s="93"/>
      <c r="AU16114" s="93"/>
      <c r="AV16114" s="93"/>
    </row>
    <row r="16115" spans="35:48" x14ac:dyDescent="0.55000000000000004">
      <c r="AI16115" s="278" t="s">
        <v>58115</v>
      </c>
      <c r="AJ16115" s="279">
        <v>25000</v>
      </c>
      <c r="AL16115" s="248" t="s">
        <v>15869</v>
      </c>
      <c r="AM16115" s="249">
        <v>1913244.32</v>
      </c>
      <c r="AO16115" s="228" t="s">
        <v>54196</v>
      </c>
      <c r="AP16115" s="229">
        <v>30013.91</v>
      </c>
      <c r="AR16115" s="207" t="s">
        <v>29863</v>
      </c>
      <c r="AS16115" s="208">
        <v>2348.36</v>
      </c>
      <c r="AT16115" s="93"/>
      <c r="AU16115" s="93"/>
      <c r="AV16115" s="93"/>
    </row>
    <row r="16116" spans="35:48" x14ac:dyDescent="0.55000000000000004">
      <c r="AI16116" s="278" t="s">
        <v>29221</v>
      </c>
      <c r="AJ16116" s="279">
        <v>3177.16</v>
      </c>
      <c r="AL16116" s="248" t="s">
        <v>15870</v>
      </c>
      <c r="AM16116" s="249">
        <v>666714.61</v>
      </c>
      <c r="AO16116" s="228" t="s">
        <v>14966</v>
      </c>
      <c r="AP16116" s="229">
        <v>121470.08</v>
      </c>
      <c r="AR16116" s="207" t="s">
        <v>29864</v>
      </c>
      <c r="AS16116" s="208">
        <v>9009.56</v>
      </c>
      <c r="AT16116" s="93"/>
      <c r="AU16116" s="93"/>
      <c r="AV16116" s="93"/>
    </row>
    <row r="16117" spans="35:48" x14ac:dyDescent="0.55000000000000004">
      <c r="AI16117" s="278" t="s">
        <v>60965</v>
      </c>
      <c r="AJ16117" s="279">
        <v>47491.91</v>
      </c>
      <c r="AL16117" s="248" t="s">
        <v>15871</v>
      </c>
      <c r="AM16117" s="249">
        <v>65330.81</v>
      </c>
      <c r="AO16117" s="228" t="s">
        <v>14967</v>
      </c>
      <c r="AP16117" s="229">
        <v>4088.65</v>
      </c>
      <c r="AR16117" s="207" t="s">
        <v>29865</v>
      </c>
      <c r="AS16117" s="208">
        <v>985806.6</v>
      </c>
      <c r="AT16117" s="93"/>
      <c r="AU16117" s="93"/>
      <c r="AV16117" s="93"/>
    </row>
    <row r="16118" spans="35:48" x14ac:dyDescent="0.55000000000000004">
      <c r="AI16118" s="278" t="s">
        <v>50782</v>
      </c>
      <c r="AJ16118" s="279">
        <v>120</v>
      </c>
      <c r="AL16118" s="248" t="s">
        <v>15872</v>
      </c>
      <c r="AM16118" s="249">
        <v>636056.13</v>
      </c>
      <c r="AO16118" s="228" t="s">
        <v>14969</v>
      </c>
      <c r="AP16118" s="229">
        <v>3647.13</v>
      </c>
      <c r="AR16118" s="207" t="s">
        <v>29866</v>
      </c>
      <c r="AS16118" s="208">
        <v>305201.25</v>
      </c>
      <c r="AT16118" s="93"/>
      <c r="AU16118" s="93"/>
      <c r="AV16118" s="93"/>
    </row>
    <row r="16119" spans="35:48" x14ac:dyDescent="0.55000000000000004">
      <c r="AI16119" s="278" t="s">
        <v>29252</v>
      </c>
      <c r="AJ16119" s="279">
        <v>24.56</v>
      </c>
      <c r="AL16119" s="248" t="s">
        <v>15873</v>
      </c>
      <c r="AM16119" s="249">
        <v>147788.99</v>
      </c>
      <c r="AO16119" s="228" t="s">
        <v>38821</v>
      </c>
      <c r="AP16119" s="229">
        <v>1481.24</v>
      </c>
      <c r="AR16119" s="207" t="s">
        <v>29867</v>
      </c>
      <c r="AS16119" s="208">
        <v>107945.5</v>
      </c>
      <c r="AT16119" s="93"/>
      <c r="AU16119" s="93"/>
      <c r="AV16119" s="93"/>
    </row>
    <row r="16120" spans="35:48" x14ac:dyDescent="0.55000000000000004">
      <c r="AI16120" s="278" t="s">
        <v>60966</v>
      </c>
      <c r="AJ16120" s="279">
        <v>37.6</v>
      </c>
      <c r="AL16120" s="248" t="s">
        <v>63582</v>
      </c>
      <c r="AM16120" s="249">
        <v>20058.75</v>
      </c>
      <c r="AO16120" s="228" t="s">
        <v>14970</v>
      </c>
      <c r="AP16120" s="229">
        <v>158107.15</v>
      </c>
      <c r="AR16120" s="207" t="s">
        <v>29868</v>
      </c>
      <c r="AS16120" s="208">
        <v>74975</v>
      </c>
      <c r="AT16120" s="93"/>
      <c r="AU16120" s="93"/>
      <c r="AV16120" s="93"/>
    </row>
    <row r="16121" spans="35:48" x14ac:dyDescent="0.55000000000000004">
      <c r="AI16121" s="278" t="s">
        <v>29255</v>
      </c>
      <c r="AJ16121" s="279">
        <v>12996</v>
      </c>
      <c r="AL16121" s="248" t="s">
        <v>49321</v>
      </c>
      <c r="AM16121" s="249">
        <v>81.319999999999993</v>
      </c>
      <c r="AO16121" s="228" t="s">
        <v>14971</v>
      </c>
      <c r="AP16121" s="229">
        <v>111746.37</v>
      </c>
      <c r="AR16121" s="207" t="s">
        <v>29869</v>
      </c>
      <c r="AS16121" s="208">
        <v>112756.25</v>
      </c>
      <c r="AT16121" s="93"/>
      <c r="AU16121" s="93"/>
      <c r="AV16121" s="93"/>
    </row>
    <row r="16122" spans="35:48" x14ac:dyDescent="0.55000000000000004">
      <c r="AI16122" s="278" t="s">
        <v>69526</v>
      </c>
      <c r="AJ16122" s="279">
        <v>3206.44</v>
      </c>
      <c r="AL16122" s="248" t="s">
        <v>15876</v>
      </c>
      <c r="AM16122" s="249">
        <v>70158.11</v>
      </c>
      <c r="AO16122" s="228" t="s">
        <v>14972</v>
      </c>
      <c r="AP16122" s="229">
        <v>123706.25</v>
      </c>
      <c r="AR16122" s="207" t="s">
        <v>29870</v>
      </c>
      <c r="AS16122" s="208">
        <v>48316.37</v>
      </c>
      <c r="AT16122" s="93"/>
      <c r="AU16122" s="93"/>
      <c r="AV16122" s="93"/>
    </row>
    <row r="16123" spans="35:48" x14ac:dyDescent="0.55000000000000004">
      <c r="AI16123" s="278" t="s">
        <v>29279</v>
      </c>
      <c r="AJ16123" s="279">
        <v>4636.2</v>
      </c>
      <c r="AL16123" s="248" t="s">
        <v>15877</v>
      </c>
      <c r="AM16123" s="249">
        <v>3111.31</v>
      </c>
      <c r="AO16123" s="228" t="s">
        <v>12981</v>
      </c>
      <c r="AP16123" s="229">
        <v>14063.38</v>
      </c>
      <c r="AR16123" s="207" t="s">
        <v>29871</v>
      </c>
      <c r="AS16123" s="208">
        <v>53679.49</v>
      </c>
      <c r="AT16123" s="93"/>
      <c r="AU16123" s="93"/>
      <c r="AV16123" s="93"/>
    </row>
    <row r="16124" spans="35:48" x14ac:dyDescent="0.55000000000000004">
      <c r="AI16124" s="278" t="s">
        <v>54588</v>
      </c>
      <c r="AJ16124" s="279">
        <v>46307.66</v>
      </c>
      <c r="AL16124" s="248" t="s">
        <v>54218</v>
      </c>
      <c r="AM16124" s="249">
        <v>22052.05</v>
      </c>
      <c r="AO16124" s="228" t="s">
        <v>15017</v>
      </c>
      <c r="AP16124" s="229">
        <v>37726.22</v>
      </c>
      <c r="AR16124" s="207" t="s">
        <v>29872</v>
      </c>
      <c r="AS16124" s="208">
        <v>96442.31</v>
      </c>
      <c r="AT16124" s="93"/>
      <c r="AU16124" s="93"/>
      <c r="AV16124" s="93"/>
    </row>
    <row r="16125" spans="35:48" x14ac:dyDescent="0.55000000000000004">
      <c r="AI16125" s="278" t="s">
        <v>29280</v>
      </c>
      <c r="AJ16125" s="279">
        <v>3897.22</v>
      </c>
      <c r="AL16125" s="248" t="s">
        <v>61130</v>
      </c>
      <c r="AM16125" s="249">
        <v>2000</v>
      </c>
      <c r="AO16125" s="228" t="s">
        <v>15018</v>
      </c>
      <c r="AP16125" s="229">
        <v>40268.39</v>
      </c>
      <c r="AR16125" s="207" t="s">
        <v>29873</v>
      </c>
      <c r="AS16125" s="208">
        <v>985806.6</v>
      </c>
      <c r="AT16125" s="93"/>
      <c r="AU16125" s="93"/>
      <c r="AV16125" s="93"/>
    </row>
    <row r="16126" spans="35:48" x14ac:dyDescent="0.55000000000000004">
      <c r="AI16126" s="278" t="s">
        <v>29281</v>
      </c>
      <c r="AJ16126" s="279">
        <v>15000</v>
      </c>
      <c r="AL16126" s="248" t="s">
        <v>15880</v>
      </c>
      <c r="AM16126" s="249">
        <v>1564532.99</v>
      </c>
      <c r="AO16126" s="228" t="s">
        <v>47434</v>
      </c>
      <c r="AP16126" s="229">
        <v>570.74</v>
      </c>
      <c r="AR16126" s="207" t="s">
        <v>29874</v>
      </c>
      <c r="AS16126" s="208">
        <v>26681.41</v>
      </c>
      <c r="AT16126" s="93"/>
      <c r="AU16126" s="93"/>
      <c r="AV16126" s="93"/>
    </row>
    <row r="16127" spans="35:48" x14ac:dyDescent="0.55000000000000004">
      <c r="AI16127" s="278" t="s">
        <v>29282</v>
      </c>
      <c r="AJ16127" s="279">
        <v>69098.399999999994</v>
      </c>
      <c r="AL16127" s="248" t="s">
        <v>54219</v>
      </c>
      <c r="AM16127" s="249">
        <v>561715.07999999996</v>
      </c>
      <c r="AO16127" s="228" t="s">
        <v>34460</v>
      </c>
      <c r="AP16127" s="229">
        <v>50325</v>
      </c>
      <c r="AR16127" s="207" t="s">
        <v>29875</v>
      </c>
      <c r="AS16127" s="208">
        <v>50142.34</v>
      </c>
      <c r="AT16127" s="93"/>
      <c r="AU16127" s="93"/>
      <c r="AV16127" s="93"/>
    </row>
    <row r="16128" spans="35:48" x14ac:dyDescent="0.55000000000000004">
      <c r="AI16128" s="278" t="s">
        <v>29283</v>
      </c>
      <c r="AJ16128" s="279">
        <v>42208.58</v>
      </c>
      <c r="AL16128" s="248" t="s">
        <v>15881</v>
      </c>
      <c r="AM16128" s="249">
        <v>1055742.45</v>
      </c>
      <c r="AO16128" s="228" t="s">
        <v>34461</v>
      </c>
      <c r="AP16128" s="229">
        <v>51188.59</v>
      </c>
      <c r="AR16128" s="207" t="s">
        <v>29876</v>
      </c>
      <c r="AS16128" s="208">
        <v>305201.25</v>
      </c>
      <c r="AT16128" s="93"/>
      <c r="AU16128" s="93"/>
      <c r="AV16128" s="93"/>
    </row>
    <row r="16129" spans="35:48" x14ac:dyDescent="0.55000000000000004">
      <c r="AI16129" s="278" t="s">
        <v>29287</v>
      </c>
      <c r="AJ16129" s="279">
        <v>50716</v>
      </c>
      <c r="AL16129" s="248" t="s">
        <v>40719</v>
      </c>
      <c r="AM16129" s="249">
        <v>1479.04</v>
      </c>
      <c r="AO16129" s="228" t="s">
        <v>54197</v>
      </c>
      <c r="AP16129" s="229">
        <v>1387.2</v>
      </c>
      <c r="AR16129" s="207" t="s">
        <v>29877</v>
      </c>
      <c r="AS16129" s="208">
        <v>23545.54</v>
      </c>
      <c r="AT16129" s="93"/>
      <c r="AU16129" s="93"/>
      <c r="AV16129" s="93"/>
    </row>
    <row r="16130" spans="35:48" x14ac:dyDescent="0.55000000000000004">
      <c r="AI16130" s="278" t="s">
        <v>29304</v>
      </c>
      <c r="AJ16130" s="279">
        <v>22297.5</v>
      </c>
      <c r="AL16130" s="248" t="s">
        <v>15882</v>
      </c>
      <c r="AM16130" s="249">
        <v>172173.11</v>
      </c>
      <c r="AO16130" s="228" t="s">
        <v>15022</v>
      </c>
      <c r="AP16130" s="229">
        <v>656.64</v>
      </c>
      <c r="AR16130" s="207" t="s">
        <v>29878</v>
      </c>
      <c r="AS16130" s="208">
        <v>126303.18</v>
      </c>
      <c r="AT16130" s="93"/>
      <c r="AU16130" s="93"/>
      <c r="AV16130" s="93"/>
    </row>
    <row r="16131" spans="35:48" x14ac:dyDescent="0.55000000000000004">
      <c r="AI16131" s="278" t="s">
        <v>29305</v>
      </c>
      <c r="AJ16131" s="279">
        <v>65743.88</v>
      </c>
      <c r="AL16131" s="248" t="s">
        <v>36033</v>
      </c>
      <c r="AM16131" s="249">
        <v>14338</v>
      </c>
      <c r="AO16131" s="228" t="s">
        <v>33050</v>
      </c>
      <c r="AP16131" s="229">
        <v>472084.17</v>
      </c>
      <c r="AR16131" s="207" t="s">
        <v>29879</v>
      </c>
      <c r="AS16131" s="208">
        <v>5963.73</v>
      </c>
      <c r="AT16131" s="93"/>
      <c r="AU16131" s="93"/>
      <c r="AV16131" s="93"/>
    </row>
    <row r="16132" spans="35:48" x14ac:dyDescent="0.55000000000000004">
      <c r="AI16132" s="278" t="s">
        <v>29307</v>
      </c>
      <c r="AJ16132" s="279">
        <v>5498.11</v>
      </c>
      <c r="AL16132" s="248" t="s">
        <v>15884</v>
      </c>
      <c r="AM16132" s="249">
        <v>5709.36</v>
      </c>
      <c r="AO16132" s="228" t="s">
        <v>34462</v>
      </c>
      <c r="AP16132" s="229">
        <v>11000</v>
      </c>
      <c r="AR16132" s="207" t="s">
        <v>14457</v>
      </c>
      <c r="AS16132" s="208">
        <v>117379.06</v>
      </c>
      <c r="AT16132" s="93"/>
      <c r="AU16132" s="93"/>
      <c r="AV16132" s="93"/>
    </row>
    <row r="16133" spans="35:48" x14ac:dyDescent="0.55000000000000004">
      <c r="AI16133" s="278" t="s">
        <v>47623</v>
      </c>
      <c r="AJ16133" s="279">
        <v>1927.63</v>
      </c>
      <c r="AL16133" s="248" t="s">
        <v>15885</v>
      </c>
      <c r="AM16133" s="249">
        <v>286185.46000000002</v>
      </c>
      <c r="AO16133" s="228" t="s">
        <v>43145</v>
      </c>
      <c r="AP16133" s="229">
        <v>484988.8</v>
      </c>
      <c r="AR16133" s="207" t="s">
        <v>14458</v>
      </c>
      <c r="AS16133" s="208">
        <v>16824.43</v>
      </c>
      <c r="AT16133" s="93"/>
      <c r="AU16133" s="93"/>
      <c r="AV16133" s="93"/>
    </row>
    <row r="16134" spans="35:48" x14ac:dyDescent="0.55000000000000004">
      <c r="AI16134" s="278" t="s">
        <v>39581</v>
      </c>
      <c r="AJ16134" s="279">
        <v>32112.5</v>
      </c>
      <c r="AL16134" s="248" t="s">
        <v>48421</v>
      </c>
      <c r="AM16134" s="249">
        <v>-113805.75999999999</v>
      </c>
      <c r="AO16134" s="228" t="s">
        <v>43146</v>
      </c>
      <c r="AP16134" s="229">
        <v>540</v>
      </c>
      <c r="AR16134" s="207" t="s">
        <v>29880</v>
      </c>
      <c r="AS16134" s="208">
        <v>4753.54</v>
      </c>
      <c r="AT16134" s="93"/>
      <c r="AU16134" s="93"/>
      <c r="AV16134" s="93"/>
    </row>
    <row r="16135" spans="35:48" x14ac:dyDescent="0.55000000000000004">
      <c r="AI16135" s="278" t="s">
        <v>69527</v>
      </c>
      <c r="AJ16135" s="279">
        <v>3086.08</v>
      </c>
      <c r="AL16135" s="248" t="s">
        <v>58364</v>
      </c>
      <c r="AM16135" s="249">
        <v>426280.93</v>
      </c>
      <c r="AO16135" s="228" t="s">
        <v>15024</v>
      </c>
      <c r="AP16135" s="229">
        <v>4556.04</v>
      </c>
      <c r="AR16135" s="207" t="s">
        <v>29881</v>
      </c>
      <c r="AS16135" s="208">
        <v>8750</v>
      </c>
      <c r="AT16135" s="93"/>
      <c r="AU16135" s="93"/>
      <c r="AV16135" s="93"/>
    </row>
    <row r="16136" spans="35:48" x14ac:dyDescent="0.55000000000000004">
      <c r="AI16136" s="278" t="s">
        <v>29308</v>
      </c>
      <c r="AJ16136" s="279">
        <v>4764.5</v>
      </c>
      <c r="AL16136" s="248" t="s">
        <v>36034</v>
      </c>
      <c r="AM16136" s="249">
        <v>5464476.5099999998</v>
      </c>
      <c r="AO16136" s="228" t="s">
        <v>50589</v>
      </c>
      <c r="AP16136" s="229">
        <v>13569.25</v>
      </c>
      <c r="AR16136" s="207" t="s">
        <v>29882</v>
      </c>
      <c r="AS16136" s="208">
        <v>49825.25</v>
      </c>
      <c r="AT16136" s="93"/>
      <c r="AU16136" s="93"/>
      <c r="AV16136" s="93"/>
    </row>
    <row r="16137" spans="35:48" x14ac:dyDescent="0.55000000000000004">
      <c r="AI16137" s="278" t="s">
        <v>29309</v>
      </c>
      <c r="AJ16137" s="279">
        <v>1146.74</v>
      </c>
      <c r="AL16137" s="248" t="s">
        <v>63583</v>
      </c>
      <c r="AM16137" s="249">
        <v>45878.39</v>
      </c>
      <c r="AO16137" s="228" t="s">
        <v>15026</v>
      </c>
      <c r="AP16137" s="229">
        <v>89141.68</v>
      </c>
      <c r="AR16137" s="207" t="s">
        <v>29883</v>
      </c>
      <c r="AS16137" s="208">
        <v>214069.49</v>
      </c>
      <c r="AT16137" s="93"/>
      <c r="AU16137" s="93"/>
      <c r="AV16137" s="93"/>
    </row>
    <row r="16138" spans="35:48" x14ac:dyDescent="0.55000000000000004">
      <c r="AI16138" s="278" t="s">
        <v>60967</v>
      </c>
      <c r="AJ16138" s="279">
        <v>198979.52</v>
      </c>
      <c r="AL16138" s="248" t="s">
        <v>34589</v>
      </c>
      <c r="AM16138" s="249">
        <v>61911.13</v>
      </c>
      <c r="AO16138" s="228" t="s">
        <v>15027</v>
      </c>
      <c r="AP16138" s="229">
        <v>129070.05</v>
      </c>
      <c r="AR16138" s="207" t="s">
        <v>29884</v>
      </c>
      <c r="AS16138" s="208">
        <v>554.63</v>
      </c>
      <c r="AT16138" s="93"/>
      <c r="AU16138" s="93"/>
      <c r="AV16138" s="93"/>
    </row>
    <row r="16139" spans="35:48" x14ac:dyDescent="0.55000000000000004">
      <c r="AI16139" s="278" t="s">
        <v>59358</v>
      </c>
      <c r="AJ16139" s="279">
        <v>62258.99</v>
      </c>
      <c r="AL16139" s="248" t="s">
        <v>34590</v>
      </c>
      <c r="AM16139" s="249">
        <v>42800</v>
      </c>
      <c r="AO16139" s="228" t="s">
        <v>34463</v>
      </c>
      <c r="AP16139" s="229">
        <v>12471.96</v>
      </c>
      <c r="AR16139" s="207" t="s">
        <v>14459</v>
      </c>
      <c r="AS16139" s="208">
        <v>147113.22</v>
      </c>
      <c r="AT16139" s="93"/>
      <c r="AU16139" s="93"/>
      <c r="AV16139" s="93"/>
    </row>
    <row r="16140" spans="35:48" x14ac:dyDescent="0.55000000000000004">
      <c r="AI16140" s="278" t="s">
        <v>62408</v>
      </c>
      <c r="AJ16140" s="279">
        <v>809073.23</v>
      </c>
      <c r="AL16140" s="248" t="s">
        <v>15931</v>
      </c>
      <c r="AM16140" s="249">
        <v>37780</v>
      </c>
      <c r="AO16140" s="228" t="s">
        <v>38827</v>
      </c>
      <c r="AP16140" s="229">
        <v>251117.4</v>
      </c>
      <c r="AR16140" s="207" t="s">
        <v>14460</v>
      </c>
      <c r="AS16140" s="208">
        <v>88923.39</v>
      </c>
      <c r="AT16140" s="93"/>
      <c r="AU16140" s="93"/>
      <c r="AV16140" s="93"/>
    </row>
    <row r="16141" spans="35:48" x14ac:dyDescent="0.55000000000000004">
      <c r="AI16141" s="278" t="s">
        <v>61715</v>
      </c>
      <c r="AJ16141" s="279">
        <v>239440</v>
      </c>
      <c r="AL16141" s="248" t="s">
        <v>34591</v>
      </c>
      <c r="AM16141" s="249">
        <v>322157.19</v>
      </c>
      <c r="AO16141" s="228" t="s">
        <v>34464</v>
      </c>
      <c r="AP16141" s="229">
        <v>37937.5</v>
      </c>
      <c r="AR16141" s="207" t="s">
        <v>14461</v>
      </c>
      <c r="AS16141" s="208">
        <v>22287.119999999999</v>
      </c>
      <c r="AT16141" s="93"/>
      <c r="AU16141" s="93"/>
      <c r="AV16141" s="93"/>
    </row>
    <row r="16142" spans="35:48" x14ac:dyDescent="0.55000000000000004">
      <c r="AI16142" s="278" t="s">
        <v>29352</v>
      </c>
      <c r="AJ16142" s="279">
        <v>175333.22</v>
      </c>
      <c r="AL16142" s="248" t="s">
        <v>13095</v>
      </c>
      <c r="AM16142" s="249">
        <v>1680</v>
      </c>
      <c r="AO16142" s="228" t="s">
        <v>12983</v>
      </c>
      <c r="AP16142" s="229">
        <v>210358.85</v>
      </c>
      <c r="AR16142" s="207" t="s">
        <v>29885</v>
      </c>
      <c r="AS16142" s="208">
        <v>1379383.88</v>
      </c>
      <c r="AT16142" s="93"/>
      <c r="AU16142" s="93"/>
      <c r="AV16142" s="93"/>
    </row>
    <row r="16143" spans="35:48" x14ac:dyDescent="0.55000000000000004">
      <c r="AI16143" s="278" t="s">
        <v>29353</v>
      </c>
      <c r="AJ16143" s="279">
        <v>419849.95</v>
      </c>
      <c r="AL16143" s="248" t="s">
        <v>13096</v>
      </c>
      <c r="AM16143" s="249">
        <v>34356.25</v>
      </c>
      <c r="AO16143" s="228" t="s">
        <v>15032</v>
      </c>
      <c r="AP16143" s="229">
        <v>7276</v>
      </c>
      <c r="AR16143" s="207" t="s">
        <v>29886</v>
      </c>
      <c r="AS16143" s="208">
        <v>14804.02</v>
      </c>
      <c r="AT16143" s="93"/>
      <c r="AU16143" s="93"/>
      <c r="AV16143" s="93"/>
    </row>
    <row r="16144" spans="35:48" x14ac:dyDescent="0.55000000000000004">
      <c r="AI16144" s="278" t="s">
        <v>29354</v>
      </c>
      <c r="AJ16144" s="279">
        <v>176916.85</v>
      </c>
      <c r="AL16144" s="248" t="s">
        <v>13097</v>
      </c>
      <c r="AM16144" s="249">
        <v>15608.21</v>
      </c>
      <c r="AO16144" s="228" t="s">
        <v>15033</v>
      </c>
      <c r="AP16144" s="229">
        <v>51553.03</v>
      </c>
      <c r="AR16144" s="207" t="s">
        <v>29887</v>
      </c>
      <c r="AS16144" s="208">
        <v>177160.57</v>
      </c>
      <c r="AT16144" s="93"/>
      <c r="AU16144" s="93"/>
      <c r="AV16144" s="93"/>
    </row>
    <row r="16145" spans="35:48" x14ac:dyDescent="0.55000000000000004">
      <c r="AI16145" s="278" t="s">
        <v>62409</v>
      </c>
      <c r="AJ16145" s="279">
        <v>27640</v>
      </c>
      <c r="AL16145" s="248" t="s">
        <v>34592</v>
      </c>
      <c r="AM16145" s="249">
        <v>155750</v>
      </c>
      <c r="AO16145" s="228" t="s">
        <v>15034</v>
      </c>
      <c r="AP16145" s="229">
        <v>1053947.93</v>
      </c>
      <c r="AR16145" s="207" t="s">
        <v>14462</v>
      </c>
      <c r="AS16145" s="208">
        <v>4143635.17</v>
      </c>
      <c r="AT16145" s="93"/>
      <c r="AU16145" s="93"/>
      <c r="AV16145" s="93"/>
    </row>
    <row r="16146" spans="35:48" x14ac:dyDescent="0.55000000000000004">
      <c r="AI16146" s="278" t="s">
        <v>29356</v>
      </c>
      <c r="AJ16146" s="279">
        <v>5383.9</v>
      </c>
      <c r="AL16146" s="248" t="s">
        <v>48424</v>
      </c>
      <c r="AM16146" s="249">
        <v>25125.14</v>
      </c>
      <c r="AO16146" s="228" t="s">
        <v>15035</v>
      </c>
      <c r="AP16146" s="229">
        <v>-552.35</v>
      </c>
      <c r="AR16146" s="207" t="s">
        <v>29888</v>
      </c>
      <c r="AS16146" s="208">
        <v>625186.80000000005</v>
      </c>
      <c r="AT16146" s="93"/>
      <c r="AU16146" s="93"/>
      <c r="AV16146" s="93"/>
    </row>
    <row r="16147" spans="35:48" x14ac:dyDescent="0.55000000000000004">
      <c r="AI16147" s="278" t="s">
        <v>69528</v>
      </c>
      <c r="AJ16147" s="279">
        <v>1540.13</v>
      </c>
      <c r="AL16147" s="248" t="s">
        <v>43161</v>
      </c>
      <c r="AM16147" s="249">
        <v>1050</v>
      </c>
      <c r="AO16147" s="228" t="s">
        <v>48411</v>
      </c>
      <c r="AP16147" s="229">
        <v>764021</v>
      </c>
      <c r="AR16147" s="207" t="s">
        <v>29889</v>
      </c>
      <c r="AS16147" s="208">
        <v>53679.49</v>
      </c>
      <c r="AT16147" s="93"/>
      <c r="AU16147" s="93"/>
      <c r="AV16147" s="93"/>
    </row>
    <row r="16148" spans="35:48" x14ac:dyDescent="0.55000000000000004">
      <c r="AI16148" s="278" t="s">
        <v>14415</v>
      </c>
      <c r="AJ16148" s="279">
        <v>27225.200000000001</v>
      </c>
      <c r="AL16148" s="248" t="s">
        <v>13098</v>
      </c>
      <c r="AM16148" s="249">
        <v>30925</v>
      </c>
      <c r="AO16148" s="228" t="s">
        <v>49313</v>
      </c>
      <c r="AP16148" s="229">
        <v>113074.48</v>
      </c>
      <c r="AR16148" s="207" t="s">
        <v>29890</v>
      </c>
      <c r="AS16148" s="208">
        <v>50512.43</v>
      </c>
      <c r="AT16148" s="93"/>
      <c r="AU16148" s="93"/>
      <c r="AV16148" s="93"/>
    </row>
    <row r="16149" spans="35:48" x14ac:dyDescent="0.55000000000000004">
      <c r="AI16149" s="278" t="s">
        <v>29357</v>
      </c>
      <c r="AJ16149" s="279">
        <v>317550</v>
      </c>
      <c r="AL16149" s="248" t="s">
        <v>13099</v>
      </c>
      <c r="AM16149" s="249">
        <v>22231.67</v>
      </c>
      <c r="AO16149" s="228" t="s">
        <v>15087</v>
      </c>
      <c r="AP16149" s="229">
        <v>99867.38</v>
      </c>
      <c r="AR16149" s="207" t="s">
        <v>29891</v>
      </c>
      <c r="AS16149" s="208">
        <v>84081.99</v>
      </c>
      <c r="AT16149" s="93"/>
      <c r="AU16149" s="93"/>
      <c r="AV16149" s="93"/>
    </row>
    <row r="16150" spans="35:48" x14ac:dyDescent="0.55000000000000004">
      <c r="AI16150" s="278" t="s">
        <v>54589</v>
      </c>
      <c r="AJ16150" s="279">
        <v>78103.199999999997</v>
      </c>
      <c r="AL16150" s="248" t="s">
        <v>15938</v>
      </c>
      <c r="AM16150" s="249">
        <v>273925.09000000003</v>
      </c>
      <c r="AO16150" s="228" t="s">
        <v>15088</v>
      </c>
      <c r="AP16150" s="229">
        <v>308638.52</v>
      </c>
      <c r="AR16150" s="207" t="s">
        <v>14463</v>
      </c>
      <c r="AS16150" s="208">
        <v>2592964.89</v>
      </c>
      <c r="AT16150" s="93"/>
      <c r="AU16150" s="93"/>
      <c r="AV16150" s="93"/>
    </row>
    <row r="16151" spans="35:48" x14ac:dyDescent="0.55000000000000004">
      <c r="AI16151" s="278" t="s">
        <v>60968</v>
      </c>
      <c r="AJ16151" s="279">
        <v>4221.67</v>
      </c>
      <c r="AL16151" s="248" t="s">
        <v>13100</v>
      </c>
      <c r="AM16151" s="249">
        <v>448.62</v>
      </c>
      <c r="AO16151" s="228" t="s">
        <v>48412</v>
      </c>
      <c r="AP16151" s="229">
        <v>26533.19</v>
      </c>
      <c r="AR16151" s="207" t="s">
        <v>29892</v>
      </c>
      <c r="AS16151" s="208">
        <v>-4097.88</v>
      </c>
      <c r="AT16151" s="93"/>
      <c r="AU16151" s="93"/>
      <c r="AV16151" s="93"/>
    </row>
    <row r="16152" spans="35:48" x14ac:dyDescent="0.55000000000000004">
      <c r="AI16152" s="278" t="s">
        <v>14416</v>
      </c>
      <c r="AJ16152" s="279">
        <v>3942.8</v>
      </c>
      <c r="AL16152" s="248" t="s">
        <v>13101</v>
      </c>
      <c r="AM16152" s="249">
        <v>77886.100000000006</v>
      </c>
      <c r="AO16152" s="228" t="s">
        <v>15089</v>
      </c>
      <c r="AP16152" s="229">
        <v>363594.98</v>
      </c>
      <c r="AR16152" s="207" t="s">
        <v>29893</v>
      </c>
      <c r="AS16152" s="208">
        <v>18000</v>
      </c>
      <c r="AT16152" s="93"/>
      <c r="AU16152" s="93"/>
      <c r="AV16152" s="93"/>
    </row>
    <row r="16153" spans="35:48" x14ac:dyDescent="0.55000000000000004">
      <c r="AI16153" s="278" t="s">
        <v>70969</v>
      </c>
      <c r="AJ16153" s="279">
        <v>913.9</v>
      </c>
      <c r="AL16153" s="248" t="s">
        <v>13102</v>
      </c>
      <c r="AM16153" s="249">
        <v>157570.1</v>
      </c>
      <c r="AO16153" s="228" t="s">
        <v>47435</v>
      </c>
      <c r="AP16153" s="229">
        <v>462</v>
      </c>
      <c r="AR16153" s="207" t="s">
        <v>29894</v>
      </c>
      <c r="AS16153" s="208">
        <v>7540</v>
      </c>
      <c r="AT16153" s="93"/>
      <c r="AU16153" s="93"/>
      <c r="AV16153" s="93"/>
    </row>
    <row r="16154" spans="35:48" x14ac:dyDescent="0.55000000000000004">
      <c r="AI16154" s="278" t="s">
        <v>29358</v>
      </c>
      <c r="AJ16154" s="279">
        <v>2400</v>
      </c>
      <c r="AL16154" s="248" t="s">
        <v>13103</v>
      </c>
      <c r="AM16154" s="249">
        <v>43211.6</v>
      </c>
      <c r="AO16154" s="228" t="s">
        <v>47436</v>
      </c>
      <c r="AP16154" s="229">
        <v>2365.7800000000002</v>
      </c>
      <c r="AR16154" s="207" t="s">
        <v>29895</v>
      </c>
      <c r="AS16154" s="208">
        <v>333.33</v>
      </c>
      <c r="AT16154" s="93"/>
      <c r="AU16154" s="93"/>
      <c r="AV16154" s="93"/>
    </row>
    <row r="16155" spans="35:48" x14ac:dyDescent="0.55000000000000004">
      <c r="AI16155" s="278" t="s">
        <v>29360</v>
      </c>
      <c r="AJ16155" s="279">
        <v>8638</v>
      </c>
      <c r="AL16155" s="248" t="s">
        <v>15939</v>
      </c>
      <c r="AM16155" s="249">
        <v>31493.52</v>
      </c>
      <c r="AO16155" s="228" t="s">
        <v>15090</v>
      </c>
      <c r="AP16155" s="229">
        <v>161764.49</v>
      </c>
      <c r="AR16155" s="207" t="s">
        <v>29896</v>
      </c>
      <c r="AS16155" s="208">
        <v>2480</v>
      </c>
      <c r="AT16155" s="93"/>
      <c r="AU16155" s="93"/>
      <c r="AV16155" s="93"/>
    </row>
    <row r="16156" spans="35:48" x14ac:dyDescent="0.55000000000000004">
      <c r="AI16156" s="278" t="s">
        <v>29361</v>
      </c>
      <c r="AJ16156" s="279">
        <v>179856.28</v>
      </c>
      <c r="AL16156" s="248" t="s">
        <v>15940</v>
      </c>
      <c r="AM16156" s="249">
        <v>993.5</v>
      </c>
      <c r="AO16156" s="228" t="s">
        <v>15091</v>
      </c>
      <c r="AP16156" s="229">
        <v>41603.22</v>
      </c>
      <c r="AR16156" s="207" t="s">
        <v>29897</v>
      </c>
      <c r="AS16156" s="208">
        <v>705</v>
      </c>
      <c r="AT16156" s="93"/>
      <c r="AU16156" s="93"/>
      <c r="AV16156" s="93"/>
    </row>
    <row r="16157" spans="35:48" x14ac:dyDescent="0.55000000000000004">
      <c r="AI16157" s="278" t="s">
        <v>29362</v>
      </c>
      <c r="AJ16157" s="279">
        <v>455343.11</v>
      </c>
      <c r="AL16157" s="248" t="s">
        <v>15941</v>
      </c>
      <c r="AM16157" s="249">
        <v>1166.44</v>
      </c>
      <c r="AO16157" s="228" t="s">
        <v>15092</v>
      </c>
      <c r="AP16157" s="229">
        <v>80304.53</v>
      </c>
      <c r="AR16157" s="207" t="s">
        <v>29898</v>
      </c>
      <c r="AS16157" s="208">
        <v>3025</v>
      </c>
      <c r="AT16157" s="93"/>
      <c r="AU16157" s="93"/>
      <c r="AV16157" s="93"/>
    </row>
    <row r="16158" spans="35:48" x14ac:dyDescent="0.55000000000000004">
      <c r="AI16158" s="278" t="s">
        <v>58795</v>
      </c>
      <c r="AJ16158" s="279">
        <v>205849.12</v>
      </c>
      <c r="AL16158" s="248" t="s">
        <v>15942</v>
      </c>
      <c r="AM16158" s="249">
        <v>383.92</v>
      </c>
      <c r="AO16158" s="228" t="s">
        <v>15093</v>
      </c>
      <c r="AP16158" s="229">
        <v>44372.01</v>
      </c>
      <c r="AR16158" s="207" t="s">
        <v>29899</v>
      </c>
      <c r="AS16158" s="208">
        <v>850</v>
      </c>
      <c r="AT16158" s="93"/>
      <c r="AU16158" s="93"/>
      <c r="AV16158" s="93"/>
    </row>
    <row r="16159" spans="35:48" x14ac:dyDescent="0.55000000000000004">
      <c r="AI16159" s="278" t="s">
        <v>29363</v>
      </c>
      <c r="AJ16159" s="279">
        <v>1152.83</v>
      </c>
      <c r="AL16159" s="248" t="s">
        <v>56763</v>
      </c>
      <c r="AM16159" s="249">
        <v>645</v>
      </c>
      <c r="AO16159" s="228" t="s">
        <v>35965</v>
      </c>
      <c r="AP16159" s="229">
        <v>11257</v>
      </c>
      <c r="AR16159" s="207" t="s">
        <v>29900</v>
      </c>
      <c r="AS16159" s="208">
        <v>990.33</v>
      </c>
      <c r="AT16159" s="93"/>
      <c r="AU16159" s="93"/>
      <c r="AV16159" s="93"/>
    </row>
    <row r="16160" spans="35:48" x14ac:dyDescent="0.55000000000000004">
      <c r="AI16160" s="278" t="s">
        <v>29364</v>
      </c>
      <c r="AJ16160" s="279">
        <v>1549.77</v>
      </c>
      <c r="AL16160" s="248" t="s">
        <v>55562</v>
      </c>
      <c r="AM16160" s="249">
        <v>8290</v>
      </c>
      <c r="AO16160" s="228" t="s">
        <v>49314</v>
      </c>
      <c r="AP16160" s="229">
        <v>294</v>
      </c>
      <c r="AR16160" s="207" t="s">
        <v>29901</v>
      </c>
      <c r="AS16160" s="208">
        <v>1138.3399999999999</v>
      </c>
      <c r="AT16160" s="93"/>
      <c r="AU16160" s="93"/>
      <c r="AV16160" s="93"/>
    </row>
    <row r="16161" spans="35:48" x14ac:dyDescent="0.55000000000000004">
      <c r="AI16161" s="278" t="s">
        <v>29365</v>
      </c>
      <c r="AJ16161" s="279">
        <v>48650</v>
      </c>
      <c r="AL16161" s="248" t="s">
        <v>13104</v>
      </c>
      <c r="AM16161" s="249">
        <v>329732.8</v>
      </c>
      <c r="AO16161" s="228" t="s">
        <v>47437</v>
      </c>
      <c r="AP16161" s="229">
        <v>247.4</v>
      </c>
      <c r="AR16161" s="207" t="s">
        <v>29902</v>
      </c>
      <c r="AS16161" s="208">
        <v>741</v>
      </c>
      <c r="AT16161" s="93"/>
      <c r="AU16161" s="93"/>
      <c r="AV16161" s="93"/>
    </row>
    <row r="16162" spans="35:48" x14ac:dyDescent="0.55000000000000004">
      <c r="AI16162" s="278" t="s">
        <v>69529</v>
      </c>
      <c r="AJ16162" s="279">
        <v>4008</v>
      </c>
      <c r="AL16162" s="248" t="s">
        <v>13105</v>
      </c>
      <c r="AM16162" s="249">
        <v>186212.58</v>
      </c>
      <c r="AO16162" s="228" t="s">
        <v>34470</v>
      </c>
      <c r="AP16162" s="229">
        <v>86315.37</v>
      </c>
      <c r="AR16162" s="207" t="s">
        <v>29903</v>
      </c>
      <c r="AS16162" s="208">
        <v>572</v>
      </c>
      <c r="AT16162" s="93"/>
      <c r="AU16162" s="93"/>
      <c r="AV16162" s="93"/>
    </row>
    <row r="16163" spans="35:48" x14ac:dyDescent="0.55000000000000004">
      <c r="AI16163" s="278" t="s">
        <v>62410</v>
      </c>
      <c r="AJ16163" s="279">
        <v>3220.03</v>
      </c>
      <c r="AL16163" s="248" t="s">
        <v>36041</v>
      </c>
      <c r="AM16163" s="249">
        <v>7940.07</v>
      </c>
      <c r="AO16163" s="228" t="s">
        <v>33054</v>
      </c>
      <c r="AP16163" s="229">
        <v>1961308.95</v>
      </c>
      <c r="AR16163" s="207" t="s">
        <v>29904</v>
      </c>
      <c r="AS16163" s="208">
        <v>35098.43</v>
      </c>
      <c r="AT16163" s="93"/>
      <c r="AU16163" s="93"/>
      <c r="AV16163" s="93"/>
    </row>
    <row r="16164" spans="35:48" x14ac:dyDescent="0.55000000000000004">
      <c r="AI16164" s="278" t="s">
        <v>63531</v>
      </c>
      <c r="AJ16164" s="279">
        <v>1386.81</v>
      </c>
      <c r="AL16164" s="248" t="s">
        <v>33131</v>
      </c>
      <c r="AM16164" s="249">
        <v>3923.82</v>
      </c>
      <c r="AO16164" s="228" t="s">
        <v>15095</v>
      </c>
      <c r="AP16164" s="229">
        <v>9815.67</v>
      </c>
      <c r="AR16164" s="207" t="s">
        <v>29905</v>
      </c>
      <c r="AS16164" s="208">
        <v>601.71</v>
      </c>
      <c r="AT16164" s="93"/>
      <c r="AU16164" s="93"/>
      <c r="AV16164" s="93"/>
    </row>
    <row r="16165" spans="35:48" x14ac:dyDescent="0.55000000000000004">
      <c r="AI16165" s="278" t="s">
        <v>63532</v>
      </c>
      <c r="AJ16165" s="279">
        <v>714193.52</v>
      </c>
      <c r="AL16165" s="248" t="s">
        <v>31671</v>
      </c>
      <c r="AM16165" s="249">
        <v>563705.5</v>
      </c>
      <c r="AO16165" s="228" t="s">
        <v>15096</v>
      </c>
      <c r="AP16165" s="229">
        <v>1000</v>
      </c>
      <c r="AR16165" s="207" t="s">
        <v>29906</v>
      </c>
      <c r="AS16165" s="208">
        <v>953</v>
      </c>
      <c r="AT16165" s="93"/>
      <c r="AU16165" s="93"/>
      <c r="AV16165" s="93"/>
    </row>
    <row r="16166" spans="35:48" x14ac:dyDescent="0.55000000000000004">
      <c r="AI16166" s="278" t="s">
        <v>69530</v>
      </c>
      <c r="AJ16166" s="279">
        <v>42000</v>
      </c>
      <c r="AL16166" s="248" t="s">
        <v>45964</v>
      </c>
      <c r="AM16166" s="249">
        <v>-5618.25</v>
      </c>
      <c r="AO16166" s="228" t="s">
        <v>33055</v>
      </c>
      <c r="AP16166" s="229">
        <v>197200</v>
      </c>
      <c r="AR16166" s="207" t="s">
        <v>29907</v>
      </c>
      <c r="AS16166" s="208">
        <v>804</v>
      </c>
      <c r="AT16166" s="93"/>
      <c r="AU16166" s="93"/>
      <c r="AV16166" s="93"/>
    </row>
    <row r="16167" spans="35:48" x14ac:dyDescent="0.55000000000000004">
      <c r="AI16167" s="278" t="s">
        <v>69531</v>
      </c>
      <c r="AJ16167" s="279">
        <v>-4063.41</v>
      </c>
      <c r="AL16167" s="248" t="s">
        <v>15976</v>
      </c>
      <c r="AM16167" s="249">
        <v>4920</v>
      </c>
      <c r="AO16167" s="228" t="s">
        <v>54198</v>
      </c>
      <c r="AP16167" s="229">
        <v>81280.52</v>
      </c>
      <c r="AR16167" s="207" t="s">
        <v>29908</v>
      </c>
      <c r="AS16167" s="208">
        <v>495</v>
      </c>
      <c r="AT16167" s="93"/>
      <c r="AU16167" s="93"/>
      <c r="AV16167" s="93"/>
    </row>
    <row r="16168" spans="35:48" x14ac:dyDescent="0.55000000000000004">
      <c r="AI16168" s="278" t="s">
        <v>14418</v>
      </c>
      <c r="AJ16168" s="279">
        <v>450744.14</v>
      </c>
      <c r="AL16168" s="248" t="s">
        <v>33141</v>
      </c>
      <c r="AM16168" s="249">
        <v>14733.02</v>
      </c>
      <c r="AO16168" s="228" t="s">
        <v>15097</v>
      </c>
      <c r="AP16168" s="229">
        <v>261001.95</v>
      </c>
      <c r="AR16168" s="207" t="s">
        <v>29909</v>
      </c>
      <c r="AS16168" s="208">
        <v>13375.15</v>
      </c>
      <c r="AT16168" s="93"/>
      <c r="AU16168" s="93"/>
      <c r="AV16168" s="93"/>
    </row>
    <row r="16169" spans="35:48" x14ac:dyDescent="0.55000000000000004">
      <c r="AI16169" s="278" t="s">
        <v>29370</v>
      </c>
      <c r="AJ16169" s="279">
        <v>103729.93</v>
      </c>
      <c r="AL16169" s="248" t="s">
        <v>36045</v>
      </c>
      <c r="AM16169" s="249">
        <v>11780.72</v>
      </c>
      <c r="AO16169" s="228" t="s">
        <v>15098</v>
      </c>
      <c r="AP16169" s="229">
        <v>149473.13</v>
      </c>
      <c r="AR16169" s="207" t="s">
        <v>29910</v>
      </c>
      <c r="AS16169" s="208">
        <v>4621.6099999999997</v>
      </c>
      <c r="AT16169" s="93"/>
      <c r="AU16169" s="93"/>
      <c r="AV16169" s="93"/>
    </row>
    <row r="16170" spans="35:48" x14ac:dyDescent="0.55000000000000004">
      <c r="AI16170" s="278" t="s">
        <v>29371</v>
      </c>
      <c r="AJ16170" s="279">
        <v>215387.23</v>
      </c>
      <c r="AL16170" s="248" t="s">
        <v>15981</v>
      </c>
      <c r="AM16170" s="249">
        <v>1394.07</v>
      </c>
      <c r="AO16170" s="228" t="s">
        <v>15099</v>
      </c>
      <c r="AP16170" s="229">
        <v>43851.32</v>
      </c>
      <c r="AR16170" s="207" t="s">
        <v>29911</v>
      </c>
      <c r="AS16170" s="208">
        <v>2000</v>
      </c>
      <c r="AT16170" s="93"/>
      <c r="AU16170" s="93"/>
      <c r="AV16170" s="93"/>
    </row>
    <row r="16171" spans="35:48" x14ac:dyDescent="0.55000000000000004">
      <c r="AI16171" s="278" t="s">
        <v>70216</v>
      </c>
      <c r="AJ16171" s="279">
        <v>13664</v>
      </c>
      <c r="AL16171" s="248" t="s">
        <v>33143</v>
      </c>
      <c r="AM16171" s="249">
        <v>2955.52</v>
      </c>
      <c r="AO16171" s="228" t="s">
        <v>15101</v>
      </c>
      <c r="AP16171" s="229">
        <v>44572.25</v>
      </c>
      <c r="AR16171" s="207" t="s">
        <v>29912</v>
      </c>
      <c r="AS16171" s="208">
        <v>4117</v>
      </c>
      <c r="AT16171" s="93"/>
      <c r="AU16171" s="93"/>
      <c r="AV16171" s="93"/>
    </row>
    <row r="16172" spans="35:48" x14ac:dyDescent="0.55000000000000004">
      <c r="AI16172" s="278" t="s">
        <v>69532</v>
      </c>
      <c r="AJ16172" s="279">
        <v>60000.01</v>
      </c>
      <c r="AL16172" s="248" t="s">
        <v>33144</v>
      </c>
      <c r="AM16172" s="249">
        <v>1831.71</v>
      </c>
      <c r="AO16172" s="228" t="s">
        <v>15102</v>
      </c>
      <c r="AP16172" s="229">
        <v>380</v>
      </c>
      <c r="AR16172" s="207" t="s">
        <v>29913</v>
      </c>
      <c r="AS16172" s="208">
        <v>600</v>
      </c>
      <c r="AT16172" s="93"/>
      <c r="AU16172" s="93"/>
      <c r="AV16172" s="93"/>
    </row>
    <row r="16173" spans="35:48" x14ac:dyDescent="0.55000000000000004">
      <c r="AI16173" s="278" t="s">
        <v>29394</v>
      </c>
      <c r="AJ16173" s="279">
        <v>15056.86</v>
      </c>
      <c r="AL16173" s="248" t="s">
        <v>15982</v>
      </c>
      <c r="AM16173" s="249">
        <v>6.2</v>
      </c>
      <c r="AO16173" s="228" t="s">
        <v>54199</v>
      </c>
      <c r="AP16173" s="229">
        <v>7140</v>
      </c>
      <c r="AR16173" s="207" t="s">
        <v>29914</v>
      </c>
      <c r="AS16173" s="208">
        <v>4400.3599999999997</v>
      </c>
      <c r="AT16173" s="93"/>
      <c r="AU16173" s="93"/>
      <c r="AV16173" s="93"/>
    </row>
    <row r="16174" spans="35:48" x14ac:dyDescent="0.55000000000000004">
      <c r="AI16174" s="278" t="s">
        <v>54590</v>
      </c>
      <c r="AJ16174" s="279">
        <v>7500</v>
      </c>
      <c r="AL16174" s="248" t="s">
        <v>15983</v>
      </c>
      <c r="AM16174" s="249">
        <v>6845</v>
      </c>
      <c r="AO16174" s="228" t="s">
        <v>15104</v>
      </c>
      <c r="AP16174" s="229">
        <v>185141.81</v>
      </c>
      <c r="AR16174" s="207" t="s">
        <v>29915</v>
      </c>
      <c r="AS16174" s="208">
        <v>267.94</v>
      </c>
      <c r="AT16174" s="93"/>
      <c r="AU16174" s="93"/>
      <c r="AV16174" s="93"/>
    </row>
    <row r="16175" spans="35:48" x14ac:dyDescent="0.55000000000000004">
      <c r="AI16175" s="278" t="s">
        <v>62920</v>
      </c>
      <c r="AJ16175" s="279">
        <v>10030</v>
      </c>
      <c r="AL16175" s="248" t="s">
        <v>59956</v>
      </c>
      <c r="AM16175" s="249">
        <v>1915</v>
      </c>
      <c r="AO16175" s="228" t="s">
        <v>15105</v>
      </c>
      <c r="AP16175" s="229">
        <v>148062.92000000001</v>
      </c>
      <c r="AR16175" s="207" t="s">
        <v>29916</v>
      </c>
      <c r="AS16175" s="208">
        <v>18000</v>
      </c>
      <c r="AT16175" s="93"/>
      <c r="AU16175" s="93"/>
      <c r="AV16175" s="93"/>
    </row>
    <row r="16176" spans="35:48" x14ac:dyDescent="0.55000000000000004">
      <c r="AI16176" s="278" t="s">
        <v>69843</v>
      </c>
      <c r="AJ16176" s="279">
        <v>20720</v>
      </c>
      <c r="AL16176" s="248" t="s">
        <v>15986</v>
      </c>
      <c r="AM16176" s="249">
        <v>27.96</v>
      </c>
      <c r="AO16176" s="228" t="s">
        <v>15106</v>
      </c>
      <c r="AP16176" s="229">
        <v>26276</v>
      </c>
      <c r="AR16176" s="207" t="s">
        <v>29917</v>
      </c>
      <c r="AS16176" s="208">
        <v>11940.36</v>
      </c>
      <c r="AT16176" s="93"/>
      <c r="AU16176" s="93"/>
      <c r="AV16176" s="93"/>
    </row>
    <row r="16177" spans="35:48" x14ac:dyDescent="0.55000000000000004">
      <c r="AI16177" s="278" t="s">
        <v>46199</v>
      </c>
      <c r="AJ16177" s="279">
        <v>1000</v>
      </c>
      <c r="AL16177" s="248" t="s">
        <v>15987</v>
      </c>
      <c r="AM16177" s="249">
        <v>2493.1</v>
      </c>
      <c r="AO16177" s="228" t="s">
        <v>15107</v>
      </c>
      <c r="AP16177" s="229">
        <v>14753.26</v>
      </c>
      <c r="AR16177" s="207" t="s">
        <v>29918</v>
      </c>
      <c r="AS16177" s="208">
        <v>333.33</v>
      </c>
      <c r="AT16177" s="93"/>
      <c r="AU16177" s="93"/>
      <c r="AV16177" s="93"/>
    </row>
    <row r="16178" spans="35:48" x14ac:dyDescent="0.55000000000000004">
      <c r="AI16178" s="278" t="s">
        <v>65208</v>
      </c>
      <c r="AJ16178" s="279">
        <v>12661</v>
      </c>
      <c r="AL16178" s="248" t="s">
        <v>59301</v>
      </c>
      <c r="AM16178" s="249">
        <v>187.05</v>
      </c>
      <c r="AO16178" s="228" t="s">
        <v>15108</v>
      </c>
      <c r="AP16178" s="229">
        <v>79661.09</v>
      </c>
      <c r="AR16178" s="207" t="s">
        <v>29919</v>
      </c>
      <c r="AS16178" s="208">
        <v>2480</v>
      </c>
      <c r="AT16178" s="93"/>
      <c r="AU16178" s="93"/>
      <c r="AV16178" s="93"/>
    </row>
    <row r="16179" spans="35:48" x14ac:dyDescent="0.55000000000000004">
      <c r="AI16179" s="278" t="s">
        <v>29396</v>
      </c>
      <c r="AJ16179" s="279">
        <v>9675.67</v>
      </c>
      <c r="AL16179" s="248" t="s">
        <v>16024</v>
      </c>
      <c r="AM16179" s="249">
        <v>36807.46</v>
      </c>
      <c r="AO16179" s="228" t="s">
        <v>15109</v>
      </c>
      <c r="AP16179" s="229">
        <v>243.17</v>
      </c>
      <c r="AR16179" s="207" t="s">
        <v>29920</v>
      </c>
      <c r="AS16179" s="208">
        <v>705</v>
      </c>
      <c r="AT16179" s="93"/>
      <c r="AU16179" s="93"/>
      <c r="AV16179" s="93"/>
    </row>
    <row r="16180" spans="35:48" x14ac:dyDescent="0.55000000000000004">
      <c r="AI16180" s="278" t="s">
        <v>29397</v>
      </c>
      <c r="AJ16180" s="279">
        <v>22004.95</v>
      </c>
      <c r="AL16180" s="248" t="s">
        <v>50599</v>
      </c>
      <c r="AM16180" s="249">
        <v>42429.71</v>
      </c>
      <c r="AO16180" s="228" t="s">
        <v>35966</v>
      </c>
      <c r="AP16180" s="229">
        <v>1188.22</v>
      </c>
      <c r="AR16180" s="207" t="s">
        <v>29921</v>
      </c>
      <c r="AS16180" s="208">
        <v>3025</v>
      </c>
      <c r="AT16180" s="93"/>
      <c r="AU16180" s="93"/>
      <c r="AV16180" s="93"/>
    </row>
    <row r="16181" spans="35:48" x14ac:dyDescent="0.55000000000000004">
      <c r="AI16181" s="278" t="s">
        <v>29398</v>
      </c>
      <c r="AJ16181" s="279">
        <v>6792.61</v>
      </c>
      <c r="AL16181" s="248" t="s">
        <v>16026</v>
      </c>
      <c r="AM16181" s="249">
        <v>17788.48</v>
      </c>
      <c r="AO16181" s="228" t="s">
        <v>15111</v>
      </c>
      <c r="AP16181" s="229">
        <v>253705.62</v>
      </c>
      <c r="AR16181" s="207" t="s">
        <v>29922</v>
      </c>
      <c r="AS16181" s="208">
        <v>850</v>
      </c>
      <c r="AT16181" s="93"/>
      <c r="AU16181" s="93"/>
      <c r="AV16181" s="93"/>
    </row>
    <row r="16182" spans="35:48" x14ac:dyDescent="0.55000000000000004">
      <c r="AI16182" s="278" t="s">
        <v>58116</v>
      </c>
      <c r="AJ16182" s="279">
        <v>95177</v>
      </c>
      <c r="AL16182" s="248" t="s">
        <v>59957</v>
      </c>
      <c r="AM16182" s="249">
        <v>1732</v>
      </c>
      <c r="AO16182" s="228" t="s">
        <v>35967</v>
      </c>
      <c r="AP16182" s="229">
        <v>-11124.21</v>
      </c>
      <c r="AR16182" s="207" t="s">
        <v>29923</v>
      </c>
      <c r="AS16182" s="208">
        <v>1258.27</v>
      </c>
      <c r="AT16182" s="93"/>
      <c r="AU16182" s="93"/>
      <c r="AV16182" s="93"/>
    </row>
    <row r="16183" spans="35:48" x14ac:dyDescent="0.55000000000000004">
      <c r="AI16183" s="278" t="s">
        <v>69844</v>
      </c>
      <c r="AJ16183" s="279">
        <v>33902.980000000003</v>
      </c>
      <c r="AL16183" s="248" t="s">
        <v>16027</v>
      </c>
      <c r="AM16183" s="249">
        <v>7302.4</v>
      </c>
      <c r="AO16183" s="228" t="s">
        <v>15155</v>
      </c>
      <c r="AP16183" s="229">
        <v>334776.28000000003</v>
      </c>
      <c r="AR16183" s="207" t="s">
        <v>29924</v>
      </c>
      <c r="AS16183" s="208">
        <v>495</v>
      </c>
      <c r="AT16183" s="93"/>
      <c r="AU16183" s="93"/>
      <c r="AV16183" s="93"/>
    </row>
    <row r="16184" spans="35:48" x14ac:dyDescent="0.55000000000000004">
      <c r="AI16184" s="278" t="s">
        <v>14421</v>
      </c>
      <c r="AJ16184" s="279">
        <v>1020.99</v>
      </c>
      <c r="AL16184" s="248" t="s">
        <v>16028</v>
      </c>
      <c r="AM16184" s="249">
        <v>1092</v>
      </c>
      <c r="AO16184" s="228" t="s">
        <v>15156</v>
      </c>
      <c r="AP16184" s="229">
        <v>17246.97</v>
      </c>
      <c r="AR16184" s="207" t="s">
        <v>29925</v>
      </c>
      <c r="AS16184" s="208">
        <v>600</v>
      </c>
      <c r="AT16184" s="93"/>
      <c r="AU16184" s="93"/>
      <c r="AV16184" s="93"/>
    </row>
    <row r="16185" spans="35:48" x14ac:dyDescent="0.55000000000000004">
      <c r="AI16185" s="278" t="s">
        <v>29400</v>
      </c>
      <c r="AJ16185" s="279">
        <v>21836.44</v>
      </c>
      <c r="AL16185" s="248" t="s">
        <v>16029</v>
      </c>
      <c r="AM16185" s="249">
        <v>15150.45</v>
      </c>
      <c r="AO16185" s="228" t="s">
        <v>45946</v>
      </c>
      <c r="AP16185" s="229">
        <v>2217.56</v>
      </c>
      <c r="AR16185" s="207" t="s">
        <v>29926</v>
      </c>
      <c r="AS16185" s="208">
        <v>741</v>
      </c>
      <c r="AT16185" s="93"/>
      <c r="AU16185" s="93"/>
      <c r="AV16185" s="93"/>
    </row>
    <row r="16186" spans="35:48" x14ac:dyDescent="0.55000000000000004">
      <c r="AI16186" s="278" t="s">
        <v>14422</v>
      </c>
      <c r="AJ16186" s="279">
        <v>49910</v>
      </c>
      <c r="AL16186" s="248" t="s">
        <v>16030</v>
      </c>
      <c r="AM16186" s="249">
        <v>36.049999999999997</v>
      </c>
      <c r="AO16186" s="228" t="s">
        <v>34480</v>
      </c>
      <c r="AP16186" s="229">
        <v>90645.07</v>
      </c>
      <c r="AR16186" s="207" t="s">
        <v>29927</v>
      </c>
      <c r="AS16186" s="208">
        <v>19202.490000000002</v>
      </c>
      <c r="AT16186" s="93"/>
      <c r="AU16186" s="93"/>
      <c r="AV16186" s="93"/>
    </row>
    <row r="16187" spans="35:48" x14ac:dyDescent="0.55000000000000004">
      <c r="AI16187" s="278" t="s">
        <v>29401</v>
      </c>
      <c r="AJ16187" s="279">
        <v>7414</v>
      </c>
      <c r="AL16187" s="248" t="s">
        <v>38876</v>
      </c>
      <c r="AM16187" s="249">
        <v>25349</v>
      </c>
      <c r="AO16187" s="228" t="s">
        <v>34481</v>
      </c>
      <c r="AP16187" s="229">
        <v>75308.3</v>
      </c>
      <c r="AR16187" s="207" t="s">
        <v>29928</v>
      </c>
      <c r="AS16187" s="208">
        <v>6621.61</v>
      </c>
      <c r="AT16187" s="93"/>
      <c r="AU16187" s="93"/>
      <c r="AV16187" s="93"/>
    </row>
    <row r="16188" spans="35:48" x14ac:dyDescent="0.55000000000000004">
      <c r="AI16188" s="278" t="s">
        <v>69533</v>
      </c>
      <c r="AJ16188" s="279">
        <v>67640.63</v>
      </c>
      <c r="AL16188" s="248" t="s">
        <v>16032</v>
      </c>
      <c r="AM16188" s="249">
        <v>14799.84</v>
      </c>
      <c r="AO16188" s="228" t="s">
        <v>15157</v>
      </c>
      <c r="AP16188" s="229">
        <v>96200.45</v>
      </c>
      <c r="AR16188" s="207" t="s">
        <v>29929</v>
      </c>
      <c r="AS16188" s="208">
        <v>601.71</v>
      </c>
      <c r="AT16188" s="93"/>
      <c r="AU16188" s="93"/>
      <c r="AV16188" s="93"/>
    </row>
    <row r="16189" spans="35:48" x14ac:dyDescent="0.55000000000000004">
      <c r="AI16189" s="278" t="s">
        <v>69534</v>
      </c>
      <c r="AJ16189" s="279">
        <v>131684</v>
      </c>
      <c r="AL16189" s="248" t="s">
        <v>16033</v>
      </c>
      <c r="AM16189" s="249">
        <v>3316.88</v>
      </c>
      <c r="AO16189" s="228" t="s">
        <v>15158</v>
      </c>
      <c r="AP16189" s="229">
        <v>38314.42</v>
      </c>
      <c r="AR16189" s="207" t="s">
        <v>29930</v>
      </c>
      <c r="AS16189" s="208">
        <v>36855.43</v>
      </c>
      <c r="AT16189" s="93"/>
      <c r="AU16189" s="93"/>
      <c r="AV16189" s="93"/>
    </row>
    <row r="16190" spans="35:48" x14ac:dyDescent="0.55000000000000004">
      <c r="AI16190" s="278" t="s">
        <v>29416</v>
      </c>
      <c r="AJ16190" s="279">
        <v>171898.56</v>
      </c>
      <c r="AL16190" s="248" t="s">
        <v>16034</v>
      </c>
      <c r="AM16190" s="249">
        <v>6500</v>
      </c>
      <c r="AO16190" s="228" t="s">
        <v>54200</v>
      </c>
      <c r="AP16190" s="229">
        <v>5184</v>
      </c>
      <c r="AR16190" s="207" t="s">
        <v>29931</v>
      </c>
      <c r="AS16190" s="208">
        <v>3762.16</v>
      </c>
      <c r="AT16190" s="93"/>
      <c r="AU16190" s="93"/>
      <c r="AV16190" s="93"/>
    </row>
    <row r="16191" spans="35:48" x14ac:dyDescent="0.55000000000000004">
      <c r="AI16191" s="278" t="s">
        <v>48561</v>
      </c>
      <c r="AJ16191" s="279">
        <v>32698.799999999999</v>
      </c>
      <c r="AL16191" s="248" t="s">
        <v>59302</v>
      </c>
      <c r="AM16191" s="249">
        <v>288.13</v>
      </c>
      <c r="AO16191" s="228" t="s">
        <v>33059</v>
      </c>
      <c r="AP16191" s="229">
        <v>3837.15</v>
      </c>
      <c r="AR16191" s="207" t="s">
        <v>29932</v>
      </c>
      <c r="AS16191" s="208">
        <v>22060.799999999999</v>
      </c>
      <c r="AT16191" s="93"/>
      <c r="AU16191" s="93"/>
      <c r="AV16191" s="93"/>
    </row>
    <row r="16192" spans="35:48" x14ac:dyDescent="0.55000000000000004">
      <c r="AI16192" s="278" t="s">
        <v>49432</v>
      </c>
      <c r="AJ16192" s="279">
        <v>9750.24</v>
      </c>
      <c r="AL16192" s="248" t="s">
        <v>16056</v>
      </c>
      <c r="AM16192" s="249">
        <v>78744</v>
      </c>
      <c r="AO16192" s="228" t="s">
        <v>38834</v>
      </c>
      <c r="AP16192" s="229">
        <v>6921.58</v>
      </c>
      <c r="AR16192" s="207" t="s">
        <v>29933</v>
      </c>
      <c r="AS16192" s="208">
        <v>1124.32</v>
      </c>
      <c r="AT16192" s="93"/>
      <c r="AU16192" s="93"/>
      <c r="AV16192" s="93"/>
    </row>
    <row r="16193" spans="35:48" x14ac:dyDescent="0.55000000000000004">
      <c r="AI16193" s="278" t="s">
        <v>29419</v>
      </c>
      <c r="AJ16193" s="279">
        <v>16947.740000000002</v>
      </c>
      <c r="AL16193" s="248" t="s">
        <v>62340</v>
      </c>
      <c r="AM16193" s="249">
        <v>46500.03</v>
      </c>
      <c r="AO16193" s="228" t="s">
        <v>12992</v>
      </c>
      <c r="AP16193" s="229">
        <v>3010.8</v>
      </c>
      <c r="AR16193" s="207" t="s">
        <v>29934</v>
      </c>
      <c r="AS16193" s="208">
        <v>1686.48</v>
      </c>
      <c r="AT16193" s="93"/>
      <c r="AU16193" s="93"/>
      <c r="AV16193" s="93"/>
    </row>
    <row r="16194" spans="35:48" x14ac:dyDescent="0.55000000000000004">
      <c r="AI16194" s="278" t="s">
        <v>50786</v>
      </c>
      <c r="AJ16194" s="279">
        <v>404</v>
      </c>
      <c r="AL16194" s="248" t="s">
        <v>63470</v>
      </c>
      <c r="AM16194" s="249">
        <v>11073.34</v>
      </c>
      <c r="AO16194" s="228" t="s">
        <v>34482</v>
      </c>
      <c r="AP16194" s="229">
        <v>1121136.6100000001</v>
      </c>
      <c r="AR16194" s="207" t="s">
        <v>29935</v>
      </c>
      <c r="AS16194" s="208">
        <v>1300</v>
      </c>
      <c r="AT16194" s="93"/>
      <c r="AU16194" s="93"/>
      <c r="AV16194" s="93"/>
    </row>
    <row r="16195" spans="35:48" x14ac:dyDescent="0.55000000000000004">
      <c r="AI16195" s="278" t="s">
        <v>29422</v>
      </c>
      <c r="AJ16195" s="279">
        <v>43892.42</v>
      </c>
      <c r="AL16195" s="248" t="s">
        <v>31681</v>
      </c>
      <c r="AM16195" s="249">
        <v>52200</v>
      </c>
      <c r="AO16195" s="228" t="s">
        <v>50590</v>
      </c>
      <c r="AP16195" s="229">
        <v>15900</v>
      </c>
      <c r="AR16195" s="207" t="s">
        <v>29936</v>
      </c>
      <c r="AS16195" s="208">
        <v>2289.9299999999998</v>
      </c>
      <c r="AT16195" s="93"/>
      <c r="AU16195" s="93"/>
      <c r="AV16195" s="93"/>
    </row>
    <row r="16196" spans="35:48" x14ac:dyDescent="0.55000000000000004">
      <c r="AI16196" s="278" t="s">
        <v>50787</v>
      </c>
      <c r="AJ16196" s="279">
        <v>15000</v>
      </c>
      <c r="AL16196" s="248" t="s">
        <v>16060</v>
      </c>
      <c r="AM16196" s="249">
        <v>14295.64</v>
      </c>
      <c r="AO16196" s="228" t="s">
        <v>40714</v>
      </c>
      <c r="AP16196" s="229">
        <v>26338.48</v>
      </c>
      <c r="AR16196" s="207" t="s">
        <v>29937</v>
      </c>
      <c r="AS16196" s="208">
        <v>14899.81</v>
      </c>
      <c r="AT16196" s="93"/>
      <c r="AU16196" s="93"/>
      <c r="AV16196" s="93"/>
    </row>
    <row r="16197" spans="35:48" x14ac:dyDescent="0.55000000000000004">
      <c r="AI16197" s="278" t="s">
        <v>59359</v>
      </c>
      <c r="AJ16197" s="279">
        <v>18808.47</v>
      </c>
      <c r="AL16197" s="248" t="s">
        <v>16061</v>
      </c>
      <c r="AM16197" s="249">
        <v>16511.84</v>
      </c>
      <c r="AO16197" s="228" t="s">
        <v>15160</v>
      </c>
      <c r="AP16197" s="229">
        <v>23108.25</v>
      </c>
      <c r="AR16197" s="207" t="s">
        <v>29938</v>
      </c>
      <c r="AS16197" s="208">
        <v>8490.56</v>
      </c>
      <c r="AT16197" s="93"/>
      <c r="AU16197" s="93"/>
      <c r="AV16197" s="93"/>
    </row>
    <row r="16198" spans="35:48" x14ac:dyDescent="0.55000000000000004">
      <c r="AI16198" s="278" t="s">
        <v>59360</v>
      </c>
      <c r="AJ16198" s="279">
        <v>35900.83</v>
      </c>
      <c r="AL16198" s="248" t="s">
        <v>62341</v>
      </c>
      <c r="AM16198" s="249">
        <v>5579.14</v>
      </c>
      <c r="AO16198" s="228" t="s">
        <v>12996</v>
      </c>
      <c r="AP16198" s="229">
        <v>140597.94</v>
      </c>
      <c r="AR16198" s="207" t="s">
        <v>29939</v>
      </c>
      <c r="AS16198" s="208">
        <v>7820.4</v>
      </c>
      <c r="AT16198" s="93"/>
      <c r="AU16198" s="93"/>
      <c r="AV16198" s="93"/>
    </row>
    <row r="16199" spans="35:48" x14ac:dyDescent="0.55000000000000004">
      <c r="AI16199" s="278" t="s">
        <v>39585</v>
      </c>
      <c r="AJ16199" s="279">
        <v>71059.37</v>
      </c>
      <c r="AL16199" s="248" t="s">
        <v>59303</v>
      </c>
      <c r="AM16199" s="249">
        <v>13698</v>
      </c>
      <c r="AO16199" s="228" t="s">
        <v>12997</v>
      </c>
      <c r="AP16199" s="229">
        <v>129264.34</v>
      </c>
      <c r="AR16199" s="207" t="s">
        <v>29940</v>
      </c>
      <c r="AS16199" s="208">
        <v>391.48</v>
      </c>
      <c r="AT16199" s="93"/>
      <c r="AU16199" s="93"/>
      <c r="AV16199" s="93"/>
    </row>
    <row r="16200" spans="35:48" x14ac:dyDescent="0.55000000000000004">
      <c r="AI16200" s="278" t="s">
        <v>39586</v>
      </c>
      <c r="AJ16200" s="279">
        <v>12207.16</v>
      </c>
      <c r="AL16200" s="248" t="s">
        <v>40721</v>
      </c>
      <c r="AM16200" s="249">
        <v>919.99</v>
      </c>
      <c r="AO16200" s="228" t="s">
        <v>12998</v>
      </c>
      <c r="AP16200" s="229">
        <v>32679.08</v>
      </c>
      <c r="AR16200" s="207" t="s">
        <v>29941</v>
      </c>
      <c r="AS16200" s="208">
        <v>1492.58</v>
      </c>
      <c r="AT16200" s="93"/>
      <c r="AU16200" s="93"/>
      <c r="AV16200" s="93"/>
    </row>
    <row r="16201" spans="35:48" x14ac:dyDescent="0.55000000000000004">
      <c r="AI16201" s="278" t="s">
        <v>63533</v>
      </c>
      <c r="AJ16201" s="279">
        <v>24528.17</v>
      </c>
      <c r="AL16201" s="248" t="s">
        <v>59304</v>
      </c>
      <c r="AM16201" s="249">
        <v>620</v>
      </c>
      <c r="AO16201" s="228" t="s">
        <v>15161</v>
      </c>
      <c r="AP16201" s="229">
        <v>183701.11</v>
      </c>
      <c r="AR16201" s="207" t="s">
        <v>29942</v>
      </c>
      <c r="AS16201" s="208">
        <v>16714</v>
      </c>
      <c r="AT16201" s="93"/>
      <c r="AU16201" s="93"/>
      <c r="AV16201" s="93"/>
    </row>
    <row r="16202" spans="35:48" x14ac:dyDescent="0.55000000000000004">
      <c r="AI16202" s="278" t="s">
        <v>46201</v>
      </c>
      <c r="AJ16202" s="279">
        <v>32272.74</v>
      </c>
      <c r="AL16202" s="248" t="s">
        <v>16062</v>
      </c>
      <c r="AM16202" s="249">
        <v>7086.45</v>
      </c>
      <c r="AO16202" s="228" t="s">
        <v>34483</v>
      </c>
      <c r="AP16202" s="229">
        <v>94906.37</v>
      </c>
      <c r="AR16202" s="207" t="s">
        <v>29943</v>
      </c>
      <c r="AS16202" s="208">
        <v>108868.96</v>
      </c>
      <c r="AT16202" s="93"/>
      <c r="AU16202" s="93"/>
      <c r="AV16202" s="93"/>
    </row>
    <row r="16203" spans="35:48" x14ac:dyDescent="0.55000000000000004">
      <c r="AI16203" s="278" t="s">
        <v>29448</v>
      </c>
      <c r="AJ16203" s="279">
        <v>34317.72</v>
      </c>
      <c r="AL16203" s="248" t="s">
        <v>16065</v>
      </c>
      <c r="AM16203" s="249">
        <v>15755.35</v>
      </c>
      <c r="AO16203" s="228" t="s">
        <v>48413</v>
      </c>
      <c r="AP16203" s="229">
        <v>1500</v>
      </c>
      <c r="AR16203" s="207" t="s">
        <v>29944</v>
      </c>
      <c r="AS16203" s="208">
        <v>3065</v>
      </c>
      <c r="AT16203" s="93"/>
      <c r="AU16203" s="93"/>
      <c r="AV16203" s="93"/>
    </row>
    <row r="16204" spans="35:48" x14ac:dyDescent="0.55000000000000004">
      <c r="AI16204" s="278" t="s">
        <v>69535</v>
      </c>
      <c r="AJ16204" s="279">
        <v>440</v>
      </c>
      <c r="AL16204" s="248" t="s">
        <v>16095</v>
      </c>
      <c r="AM16204" s="249">
        <v>25349.32</v>
      </c>
      <c r="AO16204" s="228" t="s">
        <v>15164</v>
      </c>
      <c r="AP16204" s="229">
        <v>51921.05</v>
      </c>
      <c r="AR16204" s="207" t="s">
        <v>29945</v>
      </c>
      <c r="AS16204" s="208">
        <v>18639.560000000001</v>
      </c>
      <c r="AT16204" s="93"/>
      <c r="AU16204" s="93"/>
      <c r="AV16204" s="93"/>
    </row>
    <row r="16205" spans="35:48" x14ac:dyDescent="0.55000000000000004">
      <c r="AI16205" s="278" t="s">
        <v>50789</v>
      </c>
      <c r="AJ16205" s="279">
        <v>17230.919999999998</v>
      </c>
      <c r="AL16205" s="248" t="s">
        <v>56764</v>
      </c>
      <c r="AM16205" s="249">
        <v>63000</v>
      </c>
      <c r="AO16205" s="228" t="s">
        <v>12999</v>
      </c>
      <c r="AP16205" s="229">
        <v>60471.12</v>
      </c>
      <c r="AR16205" s="207" t="s">
        <v>29946</v>
      </c>
      <c r="AS16205" s="208">
        <v>700.44</v>
      </c>
      <c r="AT16205" s="93"/>
      <c r="AU16205" s="93"/>
      <c r="AV16205" s="93"/>
    </row>
    <row r="16206" spans="35:48" x14ac:dyDescent="0.55000000000000004">
      <c r="AI16206" s="278" t="s">
        <v>29450</v>
      </c>
      <c r="AJ16206" s="279">
        <v>4623.2700000000004</v>
      </c>
      <c r="AL16206" s="248" t="s">
        <v>55563</v>
      </c>
      <c r="AM16206" s="249">
        <v>2157.59</v>
      </c>
      <c r="AO16206" s="228" t="s">
        <v>15165</v>
      </c>
      <c r="AP16206" s="229">
        <v>212601.15</v>
      </c>
      <c r="AR16206" s="207" t="s">
        <v>29947</v>
      </c>
      <c r="AS16206" s="208">
        <v>23446</v>
      </c>
      <c r="AT16206" s="93"/>
      <c r="AU16206" s="93"/>
      <c r="AV16206" s="93"/>
    </row>
    <row r="16207" spans="35:48" x14ac:dyDescent="0.55000000000000004">
      <c r="AI16207" s="278" t="s">
        <v>50790</v>
      </c>
      <c r="AJ16207" s="279">
        <v>672.18</v>
      </c>
      <c r="AL16207" s="248" t="s">
        <v>16097</v>
      </c>
      <c r="AM16207" s="249">
        <v>24433.32</v>
      </c>
      <c r="AO16207" s="228" t="s">
        <v>45947</v>
      </c>
      <c r="AP16207" s="229">
        <v>16292.48</v>
      </c>
      <c r="AR16207" s="207" t="s">
        <v>29948</v>
      </c>
      <c r="AS16207" s="208">
        <v>2608.33</v>
      </c>
      <c r="AT16207" s="93"/>
      <c r="AU16207" s="93"/>
      <c r="AV16207" s="93"/>
    </row>
    <row r="16208" spans="35:48" x14ac:dyDescent="0.55000000000000004">
      <c r="AI16208" s="278" t="s">
        <v>29451</v>
      </c>
      <c r="AJ16208" s="279">
        <v>365</v>
      </c>
      <c r="AL16208" s="248" t="s">
        <v>58001</v>
      </c>
      <c r="AM16208" s="249">
        <v>8438.33</v>
      </c>
      <c r="AO16208" s="228" t="s">
        <v>15167</v>
      </c>
      <c r="AP16208" s="229">
        <v>274901.18</v>
      </c>
      <c r="AR16208" s="207" t="s">
        <v>29949</v>
      </c>
      <c r="AS16208" s="208">
        <v>550</v>
      </c>
      <c r="AT16208" s="93"/>
      <c r="AU16208" s="93"/>
      <c r="AV16208" s="93"/>
    </row>
    <row r="16209" spans="35:48" x14ac:dyDescent="0.55000000000000004">
      <c r="AI16209" s="278" t="s">
        <v>29452</v>
      </c>
      <c r="AJ16209" s="279">
        <v>9820.06</v>
      </c>
      <c r="AL16209" s="248" t="s">
        <v>16098</v>
      </c>
      <c r="AM16209" s="249">
        <v>9150.92</v>
      </c>
      <c r="AO16209" s="228" t="s">
        <v>47438</v>
      </c>
      <c r="AP16209" s="229">
        <v>-12952.91</v>
      </c>
      <c r="AR16209" s="207" t="s">
        <v>29950</v>
      </c>
      <c r="AS16209" s="208">
        <v>99.2</v>
      </c>
      <c r="AT16209" s="93"/>
      <c r="AU16209" s="93"/>
      <c r="AV16209" s="93"/>
    </row>
    <row r="16210" spans="35:48" x14ac:dyDescent="0.55000000000000004">
      <c r="AI16210" s="278" t="s">
        <v>29453</v>
      </c>
      <c r="AJ16210" s="279">
        <v>110.98</v>
      </c>
      <c r="AL16210" s="248" t="s">
        <v>16099</v>
      </c>
      <c r="AM16210" s="249">
        <v>2982.97</v>
      </c>
      <c r="AO16210" s="228" t="s">
        <v>49315</v>
      </c>
      <c r="AP16210" s="229">
        <v>157050</v>
      </c>
      <c r="AR16210" s="207" t="s">
        <v>29951</v>
      </c>
      <c r="AS16210" s="208">
        <v>317.10000000000002</v>
      </c>
      <c r="AT16210" s="93"/>
      <c r="AU16210" s="93"/>
      <c r="AV16210" s="93"/>
    </row>
    <row r="16211" spans="35:48" x14ac:dyDescent="0.55000000000000004">
      <c r="AI16211" s="278" t="s">
        <v>50791</v>
      </c>
      <c r="AJ16211" s="279">
        <v>91.37</v>
      </c>
      <c r="AL16211" s="248" t="s">
        <v>16100</v>
      </c>
      <c r="AM16211" s="249">
        <v>13576.76</v>
      </c>
      <c r="AO16211" s="228" t="s">
        <v>15224</v>
      </c>
      <c r="AP16211" s="229">
        <v>71448.800000000003</v>
      </c>
      <c r="AR16211" s="207" t="s">
        <v>29952</v>
      </c>
      <c r="AS16211" s="208">
        <v>3762.16</v>
      </c>
      <c r="AT16211" s="93"/>
      <c r="AU16211" s="93"/>
      <c r="AV16211" s="93"/>
    </row>
    <row r="16212" spans="35:48" x14ac:dyDescent="0.55000000000000004">
      <c r="AI16212" s="278" t="s">
        <v>29454</v>
      </c>
      <c r="AJ16212" s="279">
        <v>607.54</v>
      </c>
      <c r="AL16212" s="248" t="s">
        <v>16101</v>
      </c>
      <c r="AM16212" s="249">
        <v>4910.3999999999996</v>
      </c>
      <c r="AO16212" s="228" t="s">
        <v>15225</v>
      </c>
      <c r="AP16212" s="229">
        <v>565304.96</v>
      </c>
      <c r="AR16212" s="207" t="s">
        <v>29953</v>
      </c>
      <c r="AS16212" s="208">
        <v>22060.799999999999</v>
      </c>
      <c r="AT16212" s="93"/>
      <c r="AU16212" s="93"/>
      <c r="AV16212" s="93"/>
    </row>
    <row r="16213" spans="35:48" x14ac:dyDescent="0.55000000000000004">
      <c r="AI16213" s="278" t="s">
        <v>29455</v>
      </c>
      <c r="AJ16213" s="279">
        <v>9.09</v>
      </c>
      <c r="AL16213" s="248" t="s">
        <v>16104</v>
      </c>
      <c r="AM16213" s="249">
        <v>2155</v>
      </c>
      <c r="AO16213" s="228" t="s">
        <v>15226</v>
      </c>
      <c r="AP16213" s="229">
        <v>150548.72</v>
      </c>
      <c r="AR16213" s="207" t="s">
        <v>29954</v>
      </c>
      <c r="AS16213" s="208">
        <v>1124.32</v>
      </c>
      <c r="AT16213" s="93"/>
      <c r="AU16213" s="93"/>
      <c r="AV16213" s="93"/>
    </row>
    <row r="16214" spans="35:48" x14ac:dyDescent="0.55000000000000004">
      <c r="AI16214" s="278" t="s">
        <v>29456</v>
      </c>
      <c r="AJ16214" s="279">
        <v>-6877.85</v>
      </c>
      <c r="AL16214" s="248" t="s">
        <v>48427</v>
      </c>
      <c r="AM16214" s="249">
        <v>40735.370000000003</v>
      </c>
      <c r="AO16214" s="228" t="s">
        <v>47439</v>
      </c>
      <c r="AP16214" s="229">
        <v>12471.55</v>
      </c>
      <c r="AR16214" s="207" t="s">
        <v>29955</v>
      </c>
      <c r="AS16214" s="208">
        <v>1686.48</v>
      </c>
      <c r="AT16214" s="93"/>
      <c r="AU16214" s="93"/>
      <c r="AV16214" s="93"/>
    </row>
    <row r="16215" spans="35:48" x14ac:dyDescent="0.55000000000000004">
      <c r="AI16215" s="278" t="s">
        <v>29457</v>
      </c>
      <c r="AJ16215" s="279">
        <v>2627.64</v>
      </c>
      <c r="AL16215" s="248" t="s">
        <v>59958</v>
      </c>
      <c r="AM16215" s="249">
        <v>44691.3</v>
      </c>
      <c r="AO16215" s="228" t="s">
        <v>15227</v>
      </c>
      <c r="AP16215" s="229">
        <v>56225.02</v>
      </c>
      <c r="AR16215" s="207" t="s">
        <v>29956</v>
      </c>
      <c r="AS16215" s="208">
        <v>1850</v>
      </c>
      <c r="AT16215" s="93"/>
      <c r="AU16215" s="93"/>
      <c r="AV16215" s="93"/>
    </row>
    <row r="16216" spans="35:48" x14ac:dyDescent="0.55000000000000004">
      <c r="AI16216" s="278" t="s">
        <v>50792</v>
      </c>
      <c r="AJ16216" s="279">
        <v>8246.64</v>
      </c>
      <c r="AL16216" s="248" t="s">
        <v>63471</v>
      </c>
      <c r="AM16216" s="249">
        <v>122575.01</v>
      </c>
      <c r="AO16216" s="228" t="s">
        <v>15228</v>
      </c>
      <c r="AP16216" s="229">
        <v>34818.82</v>
      </c>
      <c r="AR16216" s="207" t="s">
        <v>29957</v>
      </c>
      <c r="AS16216" s="208">
        <v>2389.13</v>
      </c>
      <c r="AT16216" s="93"/>
      <c r="AU16216" s="93"/>
      <c r="AV16216" s="93"/>
    </row>
    <row r="16217" spans="35:48" x14ac:dyDescent="0.55000000000000004">
      <c r="AI16217" s="278" t="s">
        <v>29458</v>
      </c>
      <c r="AJ16217" s="279">
        <v>30039.64</v>
      </c>
      <c r="AL16217" s="248" t="s">
        <v>62866</v>
      </c>
      <c r="AM16217" s="249">
        <v>35859.25</v>
      </c>
      <c r="AO16217" s="228" t="s">
        <v>15229</v>
      </c>
      <c r="AP16217" s="229">
        <v>55352.36</v>
      </c>
      <c r="AR16217" s="207" t="s">
        <v>29958</v>
      </c>
      <c r="AS16217" s="208">
        <v>2608.33</v>
      </c>
      <c r="AT16217" s="93"/>
      <c r="AU16217" s="93"/>
      <c r="AV16217" s="93"/>
    </row>
    <row r="16218" spans="35:48" x14ac:dyDescent="0.55000000000000004">
      <c r="AI16218" s="278" t="s">
        <v>70162</v>
      </c>
      <c r="AJ16218" s="279">
        <v>5130.99</v>
      </c>
      <c r="AL16218" s="248" t="s">
        <v>45969</v>
      </c>
      <c r="AM16218" s="249">
        <v>18932.03</v>
      </c>
      <c r="AO16218" s="228" t="s">
        <v>15232</v>
      </c>
      <c r="AP16218" s="229">
        <v>1671.18</v>
      </c>
      <c r="AR16218" s="207" t="s">
        <v>29959</v>
      </c>
      <c r="AS16218" s="208">
        <v>61542.95</v>
      </c>
      <c r="AT16218" s="93"/>
      <c r="AU16218" s="93"/>
      <c r="AV16218" s="93"/>
    </row>
    <row r="16219" spans="35:48" x14ac:dyDescent="0.55000000000000004">
      <c r="AI16219" s="278" t="s">
        <v>69536</v>
      </c>
      <c r="AJ16219" s="279">
        <v>5954.16</v>
      </c>
      <c r="AL16219" s="248" t="s">
        <v>62867</v>
      </c>
      <c r="AM16219" s="249">
        <v>25939.53</v>
      </c>
      <c r="AO16219" s="228" t="s">
        <v>15233</v>
      </c>
      <c r="AP16219" s="229">
        <v>2113.4299999999998</v>
      </c>
      <c r="AR16219" s="207" t="s">
        <v>29960</v>
      </c>
      <c r="AS16219" s="208">
        <v>8490.56</v>
      </c>
      <c r="AT16219" s="93"/>
      <c r="AU16219" s="93"/>
      <c r="AV16219" s="93"/>
    </row>
    <row r="16220" spans="35:48" x14ac:dyDescent="0.55000000000000004">
      <c r="AI16220" s="278" t="s">
        <v>29483</v>
      </c>
      <c r="AJ16220" s="279">
        <v>33800</v>
      </c>
      <c r="AL16220" s="248" t="s">
        <v>55564</v>
      </c>
      <c r="AM16220" s="249">
        <v>837</v>
      </c>
      <c r="AO16220" s="228" t="s">
        <v>15234</v>
      </c>
      <c r="AP16220" s="229">
        <v>10342.719999999999</v>
      </c>
      <c r="AR16220" s="207" t="s">
        <v>29961</v>
      </c>
      <c r="AS16220" s="208">
        <v>8137.5</v>
      </c>
      <c r="AT16220" s="93"/>
      <c r="AU16220" s="93"/>
      <c r="AV16220" s="93"/>
    </row>
    <row r="16221" spans="35:48" x14ac:dyDescent="0.55000000000000004">
      <c r="AI16221" s="278" t="s">
        <v>29505</v>
      </c>
      <c r="AJ16221" s="279">
        <v>9720</v>
      </c>
      <c r="AL16221" s="248" t="s">
        <v>55565</v>
      </c>
      <c r="AM16221" s="249">
        <v>55916.84</v>
      </c>
      <c r="AO16221" s="228" t="s">
        <v>49316</v>
      </c>
      <c r="AP16221" s="229">
        <v>2350</v>
      </c>
      <c r="AR16221" s="207" t="s">
        <v>29962</v>
      </c>
      <c r="AS16221" s="208">
        <v>391.48</v>
      </c>
      <c r="AT16221" s="93"/>
      <c r="AU16221" s="93"/>
      <c r="AV16221" s="93"/>
    </row>
    <row r="16222" spans="35:48" x14ac:dyDescent="0.55000000000000004">
      <c r="AI16222" s="278" t="s">
        <v>50793</v>
      </c>
      <c r="AJ16222" s="279">
        <v>29311.32</v>
      </c>
      <c r="AL16222" s="248" t="s">
        <v>56765</v>
      </c>
      <c r="AM16222" s="249">
        <v>27796.400000000001</v>
      </c>
      <c r="AO16222" s="228" t="s">
        <v>15235</v>
      </c>
      <c r="AP16222" s="229">
        <v>17863.47</v>
      </c>
      <c r="AR16222" s="207" t="s">
        <v>29963</v>
      </c>
      <c r="AS16222" s="208">
        <v>700.44</v>
      </c>
      <c r="AT16222" s="93"/>
      <c r="AU16222" s="93"/>
      <c r="AV16222" s="93"/>
    </row>
    <row r="16223" spans="35:48" x14ac:dyDescent="0.55000000000000004">
      <c r="AI16223" s="278" t="s">
        <v>29507</v>
      </c>
      <c r="AJ16223" s="279">
        <v>6917.4</v>
      </c>
      <c r="AL16223" s="248" t="s">
        <v>16123</v>
      </c>
      <c r="AM16223" s="249">
        <v>40944.43</v>
      </c>
      <c r="AO16223" s="228" t="s">
        <v>15237</v>
      </c>
      <c r="AP16223" s="229">
        <v>7903.09</v>
      </c>
      <c r="AR16223" s="207" t="s">
        <v>29964</v>
      </c>
      <c r="AS16223" s="208">
        <v>125582.96</v>
      </c>
      <c r="AT16223" s="93"/>
      <c r="AU16223" s="93"/>
      <c r="AV16223" s="93"/>
    </row>
    <row r="16224" spans="35:48" x14ac:dyDescent="0.55000000000000004">
      <c r="AI16224" s="278" t="s">
        <v>50794</v>
      </c>
      <c r="AJ16224" s="279">
        <v>456.22</v>
      </c>
      <c r="AL16224" s="248" t="s">
        <v>62342</v>
      </c>
      <c r="AM16224" s="249">
        <v>1526.24</v>
      </c>
      <c r="AO16224" s="228" t="s">
        <v>15238</v>
      </c>
      <c r="AP16224" s="229">
        <v>4609.58</v>
      </c>
      <c r="AR16224" s="207" t="s">
        <v>29965</v>
      </c>
      <c r="AS16224" s="208">
        <v>94110.11</v>
      </c>
      <c r="AT16224" s="93"/>
      <c r="AU16224" s="93"/>
      <c r="AV16224" s="93"/>
    </row>
    <row r="16225" spans="35:48" x14ac:dyDescent="0.55000000000000004">
      <c r="AI16225" s="278" t="s">
        <v>50795</v>
      </c>
      <c r="AJ16225" s="279">
        <v>2051.7199999999998</v>
      </c>
      <c r="AL16225" s="248" t="s">
        <v>58002</v>
      </c>
      <c r="AM16225" s="249">
        <v>485.83</v>
      </c>
      <c r="AO16225" s="228" t="s">
        <v>54201</v>
      </c>
      <c r="AP16225" s="229">
        <v>2728.5</v>
      </c>
      <c r="AR16225" s="207" t="s">
        <v>29966</v>
      </c>
      <c r="AS16225" s="208">
        <v>16558.57</v>
      </c>
      <c r="AT16225" s="93"/>
      <c r="AU16225" s="93"/>
      <c r="AV16225" s="93"/>
    </row>
    <row r="16226" spans="35:48" x14ac:dyDescent="0.55000000000000004">
      <c r="AI16226" s="278" t="s">
        <v>29509</v>
      </c>
      <c r="AJ16226" s="279">
        <v>849.43</v>
      </c>
      <c r="AL16226" s="248" t="s">
        <v>16126</v>
      </c>
      <c r="AM16226" s="249">
        <v>3274.71</v>
      </c>
      <c r="AO16226" s="228" t="s">
        <v>33064</v>
      </c>
      <c r="AP16226" s="229">
        <v>831129.44</v>
      </c>
      <c r="AR16226" s="207" t="s">
        <v>29967</v>
      </c>
      <c r="AS16226" s="208">
        <v>2128.6</v>
      </c>
      <c r="AT16226" s="93"/>
      <c r="AU16226" s="93"/>
      <c r="AV16226" s="93"/>
    </row>
    <row r="16227" spans="35:48" x14ac:dyDescent="0.55000000000000004">
      <c r="AI16227" s="278" t="s">
        <v>50796</v>
      </c>
      <c r="AJ16227" s="279">
        <v>87.6</v>
      </c>
      <c r="AL16227" s="248" t="s">
        <v>16127</v>
      </c>
      <c r="AM16227" s="249">
        <v>1116</v>
      </c>
      <c r="AO16227" s="228" t="s">
        <v>43147</v>
      </c>
      <c r="AP16227" s="229">
        <v>10217</v>
      </c>
      <c r="AR16227" s="207" t="s">
        <v>29968</v>
      </c>
      <c r="AS16227" s="208">
        <v>4925.33</v>
      </c>
      <c r="AT16227" s="93"/>
      <c r="AU16227" s="93"/>
      <c r="AV16227" s="93"/>
    </row>
    <row r="16228" spans="35:48" x14ac:dyDescent="0.55000000000000004">
      <c r="AI16228" s="278" t="s">
        <v>50797</v>
      </c>
      <c r="AJ16228" s="279">
        <v>122.76</v>
      </c>
      <c r="AL16228" s="248" t="s">
        <v>49323</v>
      </c>
      <c r="AM16228" s="249">
        <v>41796</v>
      </c>
      <c r="AO16228" s="228" t="s">
        <v>15239</v>
      </c>
      <c r="AP16228" s="229">
        <v>3472.83</v>
      </c>
      <c r="AR16228" s="207" t="s">
        <v>29969</v>
      </c>
      <c r="AS16228" s="208">
        <v>11450</v>
      </c>
      <c r="AT16228" s="93"/>
      <c r="AU16228" s="93"/>
      <c r="AV16228" s="93"/>
    </row>
    <row r="16229" spans="35:48" x14ac:dyDescent="0.55000000000000004">
      <c r="AI16229" s="278" t="s">
        <v>50798</v>
      </c>
      <c r="AJ16229" s="279">
        <v>7.07</v>
      </c>
      <c r="AL16229" s="248" t="s">
        <v>63472</v>
      </c>
      <c r="AM16229" s="249">
        <v>28244.84</v>
      </c>
      <c r="AO16229" s="228" t="s">
        <v>15240</v>
      </c>
      <c r="AP16229" s="229">
        <v>50190.47</v>
      </c>
      <c r="AR16229" s="207" t="s">
        <v>29970</v>
      </c>
      <c r="AS16229" s="208">
        <v>9680</v>
      </c>
      <c r="AT16229" s="93"/>
      <c r="AU16229" s="93"/>
      <c r="AV16229" s="93"/>
    </row>
    <row r="16230" spans="35:48" x14ac:dyDescent="0.55000000000000004">
      <c r="AI16230" s="278" t="s">
        <v>29510</v>
      </c>
      <c r="AJ16230" s="279">
        <v>4708</v>
      </c>
      <c r="AL16230" s="248" t="s">
        <v>16205</v>
      </c>
      <c r="AM16230" s="249">
        <v>45000</v>
      </c>
      <c r="AO16230" s="228" t="s">
        <v>15241</v>
      </c>
      <c r="AP16230" s="229">
        <v>8666.7000000000007</v>
      </c>
      <c r="AR16230" s="207" t="s">
        <v>29971</v>
      </c>
      <c r="AS16230" s="208">
        <v>10622.22</v>
      </c>
      <c r="AT16230" s="93"/>
      <c r="AU16230" s="93"/>
      <c r="AV16230" s="93"/>
    </row>
    <row r="16231" spans="35:48" x14ac:dyDescent="0.55000000000000004">
      <c r="AI16231" s="278" t="s">
        <v>29511</v>
      </c>
      <c r="AJ16231" s="279">
        <v>4563.0200000000004</v>
      </c>
      <c r="AL16231" s="248" t="s">
        <v>16206</v>
      </c>
      <c r="AM16231" s="249">
        <v>99305.42</v>
      </c>
      <c r="AO16231" s="228" t="s">
        <v>15242</v>
      </c>
      <c r="AP16231" s="229">
        <v>33.99</v>
      </c>
      <c r="AR16231" s="207" t="s">
        <v>29972</v>
      </c>
      <c r="AS16231" s="208">
        <v>29447</v>
      </c>
      <c r="AT16231" s="93"/>
      <c r="AU16231" s="93"/>
      <c r="AV16231" s="93"/>
    </row>
    <row r="16232" spans="35:48" x14ac:dyDescent="0.55000000000000004">
      <c r="AI16232" s="278" t="s">
        <v>29512</v>
      </c>
      <c r="AJ16232" s="279">
        <v>4666.3500000000004</v>
      </c>
      <c r="AL16232" s="248" t="s">
        <v>16207</v>
      </c>
      <c r="AM16232" s="249">
        <v>652995.23</v>
      </c>
      <c r="AO16232" s="228" t="s">
        <v>15243</v>
      </c>
      <c r="AP16232" s="229">
        <v>142293.38</v>
      </c>
      <c r="AR16232" s="207" t="s">
        <v>29973</v>
      </c>
      <c r="AS16232" s="208">
        <v>9971.2000000000007</v>
      </c>
      <c r="AT16232" s="93"/>
      <c r="AU16232" s="93"/>
      <c r="AV16232" s="93"/>
    </row>
    <row r="16233" spans="35:48" x14ac:dyDescent="0.55000000000000004">
      <c r="AI16233" s="278" t="s">
        <v>29531</v>
      </c>
      <c r="AJ16233" s="279">
        <v>43827.57</v>
      </c>
      <c r="AL16233" s="248" t="s">
        <v>55566</v>
      </c>
      <c r="AM16233" s="249">
        <v>4279.26</v>
      </c>
      <c r="AO16233" s="228" t="s">
        <v>15244</v>
      </c>
      <c r="AP16233" s="229">
        <v>212525.43</v>
      </c>
      <c r="AR16233" s="207" t="s">
        <v>29974</v>
      </c>
      <c r="AS16233" s="208">
        <v>1950.66</v>
      </c>
      <c r="AT16233" s="93"/>
      <c r="AU16233" s="93"/>
      <c r="AV16233" s="93"/>
    </row>
    <row r="16234" spans="35:48" x14ac:dyDescent="0.55000000000000004">
      <c r="AI16234" s="278" t="s">
        <v>29532</v>
      </c>
      <c r="AJ16234" s="279">
        <v>37597.160000000003</v>
      </c>
      <c r="AL16234" s="248" t="s">
        <v>16209</v>
      </c>
      <c r="AM16234" s="249">
        <v>368666.71</v>
      </c>
      <c r="AO16234" s="228" t="s">
        <v>15245</v>
      </c>
      <c r="AP16234" s="229">
        <v>116298.43</v>
      </c>
      <c r="AR16234" s="207" t="s">
        <v>29975</v>
      </c>
      <c r="AS16234" s="208">
        <v>59624.97</v>
      </c>
      <c r="AT16234" s="93"/>
      <c r="AU16234" s="93"/>
      <c r="AV16234" s="93"/>
    </row>
    <row r="16235" spans="35:48" x14ac:dyDescent="0.55000000000000004">
      <c r="AI16235" s="278" t="s">
        <v>29534</v>
      </c>
      <c r="AJ16235" s="279">
        <v>6228.97</v>
      </c>
      <c r="AL16235" s="248" t="s">
        <v>55567</v>
      </c>
      <c r="AM16235" s="249">
        <v>27501.33</v>
      </c>
      <c r="AO16235" s="228" t="s">
        <v>15246</v>
      </c>
      <c r="AP16235" s="229">
        <v>9127.24</v>
      </c>
      <c r="AR16235" s="207" t="s">
        <v>29976</v>
      </c>
      <c r="AS16235" s="208">
        <v>7023.55</v>
      </c>
      <c r="AT16235" s="93"/>
      <c r="AU16235" s="93"/>
      <c r="AV16235" s="93"/>
    </row>
    <row r="16236" spans="35:48" x14ac:dyDescent="0.55000000000000004">
      <c r="AI16236" s="278" t="s">
        <v>29535</v>
      </c>
      <c r="AJ16236" s="279">
        <v>2212.5</v>
      </c>
      <c r="AL16236" s="248" t="s">
        <v>16210</v>
      </c>
      <c r="AM16236" s="249">
        <v>818.61</v>
      </c>
      <c r="AO16236" s="228" t="s">
        <v>15247</v>
      </c>
      <c r="AP16236" s="229">
        <v>40552</v>
      </c>
      <c r="AR16236" s="207" t="s">
        <v>29977</v>
      </c>
      <c r="AS16236" s="208">
        <v>1266.03</v>
      </c>
      <c r="AT16236" s="93"/>
      <c r="AU16236" s="93"/>
      <c r="AV16236" s="93"/>
    </row>
    <row r="16237" spans="35:48" x14ac:dyDescent="0.55000000000000004">
      <c r="AI16237" s="278" t="s">
        <v>29537</v>
      </c>
      <c r="AJ16237" s="279">
        <v>1496.48</v>
      </c>
      <c r="AL16237" s="248" t="s">
        <v>48429</v>
      </c>
      <c r="AM16237" s="249">
        <v>114689.02</v>
      </c>
      <c r="AO16237" s="228" t="s">
        <v>15248</v>
      </c>
      <c r="AP16237" s="229">
        <v>19176.61</v>
      </c>
      <c r="AR16237" s="207" t="s">
        <v>29978</v>
      </c>
      <c r="AS16237" s="208">
        <v>190835.85</v>
      </c>
      <c r="AT16237" s="93"/>
      <c r="AU16237" s="93"/>
      <c r="AV16237" s="93"/>
    </row>
    <row r="16238" spans="35:48" x14ac:dyDescent="0.55000000000000004">
      <c r="AI16238" s="278" t="s">
        <v>29538</v>
      </c>
      <c r="AJ16238" s="279">
        <v>12696.96</v>
      </c>
      <c r="AL16238" s="248" t="s">
        <v>54223</v>
      </c>
      <c r="AM16238" s="249">
        <v>89572</v>
      </c>
      <c r="AO16238" s="228" t="s">
        <v>33065</v>
      </c>
      <c r="AP16238" s="229">
        <v>4426.3100000000004</v>
      </c>
      <c r="AR16238" s="207" t="s">
        <v>29979</v>
      </c>
      <c r="AS16238" s="208">
        <v>13652.52</v>
      </c>
      <c r="AT16238" s="93"/>
      <c r="AU16238" s="93"/>
      <c r="AV16238" s="93"/>
    </row>
    <row r="16239" spans="35:48" x14ac:dyDescent="0.55000000000000004">
      <c r="AI16239" s="278" t="s">
        <v>50801</v>
      </c>
      <c r="AJ16239" s="279">
        <v>6979.29</v>
      </c>
      <c r="AL16239" s="248" t="s">
        <v>50602</v>
      </c>
      <c r="AM16239" s="249">
        <v>14325.13</v>
      </c>
      <c r="AO16239" s="228" t="s">
        <v>15249</v>
      </c>
      <c r="AP16239" s="229">
        <v>4532.3999999999996</v>
      </c>
      <c r="AR16239" s="207" t="s">
        <v>29980</v>
      </c>
      <c r="AS16239" s="208">
        <v>498.09</v>
      </c>
      <c r="AT16239" s="93"/>
      <c r="AU16239" s="93"/>
      <c r="AV16239" s="93"/>
    </row>
    <row r="16240" spans="35:48" x14ac:dyDescent="0.55000000000000004">
      <c r="AI16240" s="278" t="s">
        <v>46207</v>
      </c>
      <c r="AJ16240" s="279">
        <v>674.39</v>
      </c>
      <c r="AL16240" s="248" t="s">
        <v>33171</v>
      </c>
      <c r="AM16240" s="249">
        <v>113</v>
      </c>
      <c r="AO16240" s="228" t="s">
        <v>54202</v>
      </c>
      <c r="AP16240" s="229">
        <v>268663.46000000002</v>
      </c>
      <c r="AR16240" s="207" t="s">
        <v>14465</v>
      </c>
      <c r="AS16240" s="208">
        <v>1145.77</v>
      </c>
      <c r="AT16240" s="93"/>
      <c r="AU16240" s="93"/>
      <c r="AV16240" s="93"/>
    </row>
    <row r="16241" spans="35:48" x14ac:dyDescent="0.55000000000000004">
      <c r="AI16241" s="278" t="s">
        <v>69537</v>
      </c>
      <c r="AJ16241" s="279">
        <v>172.32</v>
      </c>
      <c r="AL16241" s="248" t="s">
        <v>16212</v>
      </c>
      <c r="AM16241" s="249">
        <v>9598.84</v>
      </c>
      <c r="AO16241" s="228" t="s">
        <v>15250</v>
      </c>
      <c r="AP16241" s="229">
        <v>154113.5</v>
      </c>
      <c r="AR16241" s="207" t="s">
        <v>14466</v>
      </c>
      <c r="AS16241" s="208">
        <v>1476.18</v>
      </c>
      <c r="AT16241" s="93"/>
      <c r="AU16241" s="93"/>
      <c r="AV16241" s="93"/>
    </row>
    <row r="16242" spans="35:48" x14ac:dyDescent="0.55000000000000004">
      <c r="AI16242" s="278" t="s">
        <v>62414</v>
      </c>
      <c r="AJ16242" s="279">
        <v>44425.09</v>
      </c>
      <c r="AL16242" s="248" t="s">
        <v>63846</v>
      </c>
      <c r="AM16242" s="249">
        <v>50242.1</v>
      </c>
      <c r="AO16242" s="228" t="s">
        <v>54203</v>
      </c>
      <c r="AP16242" s="229">
        <v>564.44000000000005</v>
      </c>
      <c r="AR16242" s="207" t="s">
        <v>29981</v>
      </c>
      <c r="AS16242" s="208">
        <v>150.94999999999999</v>
      </c>
      <c r="AT16242" s="93"/>
      <c r="AU16242" s="93"/>
      <c r="AV16242" s="93"/>
    </row>
    <row r="16243" spans="35:48" x14ac:dyDescent="0.55000000000000004">
      <c r="AI16243" s="278" t="s">
        <v>29556</v>
      </c>
      <c r="AJ16243" s="279">
        <v>49615.48</v>
      </c>
      <c r="AL16243" s="248" t="s">
        <v>33172</v>
      </c>
      <c r="AM16243" s="249">
        <v>21810</v>
      </c>
      <c r="AO16243" s="228" t="s">
        <v>15253</v>
      </c>
      <c r="AP16243" s="229">
        <v>198.99</v>
      </c>
      <c r="AR16243" s="207" t="s">
        <v>29982</v>
      </c>
      <c r="AS16243" s="208">
        <v>371.82</v>
      </c>
      <c r="AT16243" s="93"/>
      <c r="AU16243" s="93"/>
      <c r="AV16243" s="93"/>
    </row>
    <row r="16244" spans="35:48" x14ac:dyDescent="0.55000000000000004">
      <c r="AI16244" s="278" t="s">
        <v>29557</v>
      </c>
      <c r="AJ16244" s="279">
        <v>7194.08</v>
      </c>
      <c r="AL16244" s="248" t="s">
        <v>59305</v>
      </c>
      <c r="AM16244" s="249">
        <v>30790.36</v>
      </c>
      <c r="AO16244" s="228" t="s">
        <v>54204</v>
      </c>
      <c r="AP16244" s="229">
        <v>-2.95</v>
      </c>
      <c r="AR16244" s="207" t="s">
        <v>29983</v>
      </c>
      <c r="AS16244" s="208">
        <v>1422.66</v>
      </c>
      <c r="AT16244" s="93"/>
      <c r="AU16244" s="93"/>
      <c r="AV16244" s="93"/>
    </row>
    <row r="16245" spans="35:48" x14ac:dyDescent="0.55000000000000004">
      <c r="AI16245" s="278" t="s">
        <v>69538</v>
      </c>
      <c r="AJ16245" s="279">
        <v>7478.2</v>
      </c>
      <c r="AL16245" s="248" t="s">
        <v>59306</v>
      </c>
      <c r="AM16245" s="249">
        <v>1880.82</v>
      </c>
      <c r="AO16245" s="228" t="s">
        <v>33066</v>
      </c>
      <c r="AP16245" s="229">
        <v>1118482.5</v>
      </c>
      <c r="AR16245" s="207" t="s">
        <v>29984</v>
      </c>
      <c r="AS16245" s="208">
        <v>6516.91</v>
      </c>
      <c r="AT16245" s="93"/>
      <c r="AU16245" s="93"/>
      <c r="AV16245" s="93"/>
    </row>
    <row r="16246" spans="35:48" x14ac:dyDescent="0.55000000000000004">
      <c r="AI16246" s="278" t="s">
        <v>43398</v>
      </c>
      <c r="AJ16246" s="279">
        <v>262.5</v>
      </c>
      <c r="AL16246" s="248" t="s">
        <v>59307</v>
      </c>
      <c r="AM16246" s="249">
        <v>500760</v>
      </c>
      <c r="AO16246" s="228" t="s">
        <v>13006</v>
      </c>
      <c r="AP16246" s="229">
        <v>112631.65</v>
      </c>
      <c r="AR16246" s="207" t="s">
        <v>29985</v>
      </c>
      <c r="AS16246" s="208">
        <v>308.02999999999997</v>
      </c>
      <c r="AT16246" s="93"/>
      <c r="AU16246" s="93"/>
      <c r="AV16246" s="93"/>
    </row>
    <row r="16247" spans="35:48" x14ac:dyDescent="0.55000000000000004">
      <c r="AI16247" s="278" t="s">
        <v>29558</v>
      </c>
      <c r="AJ16247" s="279">
        <v>17412.72</v>
      </c>
      <c r="AL16247" s="248" t="s">
        <v>16216</v>
      </c>
      <c r="AM16247" s="249">
        <v>513011.55</v>
      </c>
      <c r="AO16247" s="228" t="s">
        <v>50591</v>
      </c>
      <c r="AP16247" s="229">
        <v>84375</v>
      </c>
      <c r="AR16247" s="207" t="s">
        <v>29986</v>
      </c>
      <c r="AS16247" s="208">
        <v>7.73</v>
      </c>
      <c r="AT16247" s="93"/>
      <c r="AU16247" s="93"/>
      <c r="AV16247" s="93"/>
    </row>
    <row r="16248" spans="35:48" x14ac:dyDescent="0.55000000000000004">
      <c r="AI16248" s="278" t="s">
        <v>54599</v>
      </c>
      <c r="AJ16248" s="279">
        <v>20209.32</v>
      </c>
      <c r="AL16248" s="248" t="s">
        <v>16218</v>
      </c>
      <c r="AM16248" s="249">
        <v>194907.72</v>
      </c>
      <c r="AO16248" s="228" t="s">
        <v>38839</v>
      </c>
      <c r="AP16248" s="229">
        <v>900</v>
      </c>
      <c r="AR16248" s="207" t="s">
        <v>29987</v>
      </c>
      <c r="AS16248" s="208">
        <v>56.16</v>
      </c>
      <c r="AT16248" s="93"/>
      <c r="AU16248" s="93"/>
      <c r="AV16248" s="93"/>
    </row>
    <row r="16249" spans="35:48" x14ac:dyDescent="0.55000000000000004">
      <c r="AI16249" s="278" t="s">
        <v>62415</v>
      </c>
      <c r="AJ16249" s="279">
        <v>44000</v>
      </c>
      <c r="AL16249" s="248" t="s">
        <v>16219</v>
      </c>
      <c r="AM16249" s="249">
        <v>525628.16000000003</v>
      </c>
      <c r="AO16249" s="228" t="s">
        <v>33079</v>
      </c>
      <c r="AP16249" s="229">
        <v>3166.67</v>
      </c>
      <c r="AR16249" s="207" t="s">
        <v>29988</v>
      </c>
      <c r="AS16249" s="208">
        <v>525645.86</v>
      </c>
      <c r="AT16249" s="93"/>
      <c r="AU16249" s="93"/>
      <c r="AV16249" s="93"/>
    </row>
    <row r="16250" spans="35:48" x14ac:dyDescent="0.55000000000000004">
      <c r="AI16250" s="278" t="s">
        <v>60971</v>
      </c>
      <c r="AJ16250" s="279">
        <v>62780.24</v>
      </c>
      <c r="AL16250" s="248" t="s">
        <v>16220</v>
      </c>
      <c r="AM16250" s="249">
        <v>200053.06</v>
      </c>
      <c r="AO16250" s="228" t="s">
        <v>33080</v>
      </c>
      <c r="AP16250" s="229">
        <v>3166.67</v>
      </c>
      <c r="AR16250" s="207" t="s">
        <v>14467</v>
      </c>
      <c r="AS16250" s="208">
        <v>13949.25</v>
      </c>
      <c r="AT16250" s="93"/>
      <c r="AU16250" s="93"/>
      <c r="AV16250" s="93"/>
    </row>
    <row r="16251" spans="35:48" x14ac:dyDescent="0.55000000000000004">
      <c r="AI16251" s="278" t="s">
        <v>29614</v>
      </c>
      <c r="AJ16251" s="279">
        <v>37159.230000000003</v>
      </c>
      <c r="AL16251" s="248" t="s">
        <v>16221</v>
      </c>
      <c r="AM16251" s="249">
        <v>16036.75</v>
      </c>
      <c r="AO16251" s="228" t="s">
        <v>34498</v>
      </c>
      <c r="AP16251" s="229">
        <v>67611.600000000006</v>
      </c>
      <c r="AR16251" s="207" t="s">
        <v>29989</v>
      </c>
      <c r="AS16251" s="208">
        <v>25430.48</v>
      </c>
      <c r="AT16251" s="93"/>
      <c r="AU16251" s="93"/>
      <c r="AV16251" s="93"/>
    </row>
    <row r="16252" spans="35:48" x14ac:dyDescent="0.55000000000000004">
      <c r="AI16252" s="278" t="s">
        <v>29615</v>
      </c>
      <c r="AJ16252" s="279">
        <v>22677.759999999998</v>
      </c>
      <c r="AL16252" s="248" t="s">
        <v>13110</v>
      </c>
      <c r="AM16252" s="249">
        <v>201972.25</v>
      </c>
      <c r="AO16252" s="228" t="s">
        <v>15275</v>
      </c>
      <c r="AP16252" s="229">
        <v>26283.7</v>
      </c>
      <c r="AR16252" s="207" t="s">
        <v>29990</v>
      </c>
      <c r="AS16252" s="208">
        <v>3740.59</v>
      </c>
      <c r="AT16252" s="93"/>
      <c r="AU16252" s="93"/>
      <c r="AV16252" s="93"/>
    </row>
    <row r="16253" spans="35:48" x14ac:dyDescent="0.55000000000000004">
      <c r="AI16253" s="278" t="s">
        <v>34282</v>
      </c>
      <c r="AJ16253" s="279">
        <v>6390</v>
      </c>
      <c r="AL16253" s="248" t="s">
        <v>61661</v>
      </c>
      <c r="AM16253" s="249">
        <v>2155.02</v>
      </c>
      <c r="AO16253" s="228" t="s">
        <v>34499</v>
      </c>
      <c r="AP16253" s="229">
        <v>31458.1</v>
      </c>
      <c r="AR16253" s="207" t="s">
        <v>29991</v>
      </c>
      <c r="AS16253" s="208">
        <v>34487.9</v>
      </c>
      <c r="AT16253" s="93"/>
      <c r="AU16253" s="93"/>
      <c r="AV16253" s="93"/>
    </row>
    <row r="16254" spans="35:48" x14ac:dyDescent="0.55000000000000004">
      <c r="AI16254" s="278" t="s">
        <v>29616</v>
      </c>
      <c r="AJ16254" s="279">
        <v>54626.8</v>
      </c>
      <c r="AL16254" s="248" t="s">
        <v>38889</v>
      </c>
      <c r="AM16254" s="249">
        <v>182505.67</v>
      </c>
      <c r="AO16254" s="228" t="s">
        <v>34500</v>
      </c>
      <c r="AP16254" s="229">
        <v>58322.05</v>
      </c>
      <c r="AR16254" s="207" t="s">
        <v>29992</v>
      </c>
      <c r="AS16254" s="208">
        <v>7350</v>
      </c>
      <c r="AT16254" s="93"/>
      <c r="AU16254" s="93"/>
      <c r="AV16254" s="93"/>
    </row>
    <row r="16255" spans="35:48" x14ac:dyDescent="0.55000000000000004">
      <c r="AI16255" s="278" t="s">
        <v>34283</v>
      </c>
      <c r="AJ16255" s="279">
        <v>13258.26</v>
      </c>
      <c r="AL16255" s="248" t="s">
        <v>48430</v>
      </c>
      <c r="AM16255" s="249">
        <v>17747.48</v>
      </c>
      <c r="AO16255" s="228" t="s">
        <v>13007</v>
      </c>
      <c r="AP16255" s="229">
        <v>4195.8999999999996</v>
      </c>
      <c r="AR16255" s="207" t="s">
        <v>29993</v>
      </c>
      <c r="AS16255" s="208">
        <v>31093.45</v>
      </c>
      <c r="AT16255" s="93"/>
      <c r="AU16255" s="93"/>
      <c r="AV16255" s="93"/>
    </row>
    <row r="16256" spans="35:48" x14ac:dyDescent="0.55000000000000004">
      <c r="AI16256" s="278" t="s">
        <v>70970</v>
      </c>
      <c r="AJ16256" s="279">
        <v>2137.5</v>
      </c>
      <c r="AL16256" s="248" t="s">
        <v>55568</v>
      </c>
      <c r="AM16256" s="249">
        <v>57.1</v>
      </c>
      <c r="AO16256" s="228" t="s">
        <v>45948</v>
      </c>
      <c r="AP16256" s="229">
        <v>440</v>
      </c>
      <c r="AR16256" s="207" t="s">
        <v>29994</v>
      </c>
      <c r="AS16256" s="208">
        <v>2921.35</v>
      </c>
      <c r="AT16256" s="93"/>
      <c r="AU16256" s="93"/>
      <c r="AV16256" s="93"/>
    </row>
    <row r="16257" spans="35:48" x14ac:dyDescent="0.55000000000000004">
      <c r="AI16257" s="278" t="s">
        <v>29617</v>
      </c>
      <c r="AJ16257" s="279">
        <v>70.040000000000006</v>
      </c>
      <c r="AL16257" s="248" t="s">
        <v>54224</v>
      </c>
      <c r="AM16257" s="249">
        <v>3448.01</v>
      </c>
      <c r="AO16257" s="228" t="s">
        <v>45949</v>
      </c>
      <c r="AP16257" s="229">
        <v>39437.5</v>
      </c>
      <c r="AR16257" s="207" t="s">
        <v>29995</v>
      </c>
      <c r="AS16257" s="208">
        <v>7921.22</v>
      </c>
      <c r="AT16257" s="93"/>
      <c r="AU16257" s="93"/>
      <c r="AV16257" s="93"/>
    </row>
    <row r="16258" spans="35:48" x14ac:dyDescent="0.55000000000000004">
      <c r="AI16258" s="278" t="s">
        <v>29618</v>
      </c>
      <c r="AJ16258" s="279">
        <v>24678.47</v>
      </c>
      <c r="AL16258" s="248" t="s">
        <v>16222</v>
      </c>
      <c r="AM16258" s="249">
        <v>1828731.36</v>
      </c>
      <c r="AO16258" s="228" t="s">
        <v>15276</v>
      </c>
      <c r="AP16258" s="229">
        <v>36300</v>
      </c>
      <c r="AR16258" s="207" t="s">
        <v>29996</v>
      </c>
      <c r="AS16258" s="208">
        <v>795.43</v>
      </c>
      <c r="AT16258" s="93"/>
      <c r="AU16258" s="93"/>
      <c r="AV16258" s="93"/>
    </row>
    <row r="16259" spans="35:48" x14ac:dyDescent="0.55000000000000004">
      <c r="AI16259" s="278" t="s">
        <v>46211</v>
      </c>
      <c r="AJ16259" s="279">
        <v>36823.199999999997</v>
      </c>
      <c r="AL16259" s="248" t="s">
        <v>13111</v>
      </c>
      <c r="AM16259" s="249">
        <v>173395.3</v>
      </c>
      <c r="AO16259" s="228" t="s">
        <v>34501</v>
      </c>
      <c r="AP16259" s="229">
        <v>187450</v>
      </c>
      <c r="AR16259" s="207" t="s">
        <v>29997</v>
      </c>
      <c r="AS16259" s="208">
        <v>47.07</v>
      </c>
      <c r="AT16259" s="93"/>
      <c r="AU16259" s="93"/>
      <c r="AV16259" s="93"/>
    </row>
    <row r="16260" spans="35:48" x14ac:dyDescent="0.55000000000000004">
      <c r="AI16260" s="278" t="s">
        <v>39597</v>
      </c>
      <c r="AJ16260" s="279">
        <v>20731.34</v>
      </c>
      <c r="AL16260" s="248" t="s">
        <v>61131</v>
      </c>
      <c r="AM16260" s="249">
        <v>43773.03</v>
      </c>
      <c r="AO16260" s="228" t="s">
        <v>38840</v>
      </c>
      <c r="AP16260" s="229">
        <v>1250.01</v>
      </c>
      <c r="AR16260" s="207" t="s">
        <v>29998</v>
      </c>
      <c r="AS16260" s="208">
        <v>33910.11</v>
      </c>
      <c r="AT16260" s="93"/>
      <c r="AU16260" s="93"/>
      <c r="AV16260" s="93"/>
    </row>
    <row r="16261" spans="35:48" x14ac:dyDescent="0.55000000000000004">
      <c r="AI16261" s="278" t="s">
        <v>49437</v>
      </c>
      <c r="AJ16261" s="279">
        <v>40928.519999999997</v>
      </c>
      <c r="AL16261" s="248" t="s">
        <v>38890</v>
      </c>
      <c r="AM16261" s="249">
        <v>48611.12</v>
      </c>
      <c r="AO16261" s="228" t="s">
        <v>13008</v>
      </c>
      <c r="AP16261" s="229">
        <v>47193.65</v>
      </c>
      <c r="AR16261" s="207" t="s">
        <v>29999</v>
      </c>
      <c r="AS16261" s="208">
        <v>7500</v>
      </c>
      <c r="AT16261" s="93"/>
      <c r="AU16261" s="93"/>
      <c r="AV16261" s="93"/>
    </row>
    <row r="16262" spans="35:48" x14ac:dyDescent="0.55000000000000004">
      <c r="AI16262" s="278" t="s">
        <v>49438</v>
      </c>
      <c r="AJ16262" s="279">
        <v>4916.96</v>
      </c>
      <c r="AL16262" s="248" t="s">
        <v>56766</v>
      </c>
      <c r="AM16262" s="249">
        <v>546008.94999999995</v>
      </c>
      <c r="AO16262" s="228" t="s">
        <v>15278</v>
      </c>
      <c r="AP16262" s="229">
        <v>11150.43</v>
      </c>
      <c r="AR16262" s="207" t="s">
        <v>30000</v>
      </c>
      <c r="AS16262" s="208">
        <v>11145.9</v>
      </c>
      <c r="AT16262" s="93"/>
      <c r="AU16262" s="93"/>
      <c r="AV16262" s="93"/>
    </row>
    <row r="16263" spans="35:48" x14ac:dyDescent="0.55000000000000004">
      <c r="AI16263" s="278" t="s">
        <v>43400</v>
      </c>
      <c r="AJ16263" s="279">
        <v>12485.21</v>
      </c>
      <c r="AL16263" s="248" t="s">
        <v>16223</v>
      </c>
      <c r="AM16263" s="249">
        <v>393560.71</v>
      </c>
      <c r="AO16263" s="228" t="s">
        <v>33081</v>
      </c>
      <c r="AP16263" s="229">
        <v>4474</v>
      </c>
      <c r="AR16263" s="207" t="s">
        <v>30001</v>
      </c>
      <c r="AS16263" s="208">
        <v>4965.8599999999997</v>
      </c>
      <c r="AT16263" s="93"/>
      <c r="AU16263" s="93"/>
      <c r="AV16263" s="93"/>
    </row>
    <row r="16264" spans="35:48" x14ac:dyDescent="0.55000000000000004">
      <c r="AI16264" s="278" t="s">
        <v>69539</v>
      </c>
      <c r="AJ16264" s="279">
        <v>475.3</v>
      </c>
      <c r="AL16264" s="248" t="s">
        <v>58003</v>
      </c>
      <c r="AM16264" s="249">
        <v>45031.96</v>
      </c>
      <c r="AO16264" s="228" t="s">
        <v>15279</v>
      </c>
      <c r="AP16264" s="229">
        <v>37010.29</v>
      </c>
      <c r="AR16264" s="207" t="s">
        <v>30002</v>
      </c>
      <c r="AS16264" s="208">
        <v>4399.96</v>
      </c>
      <c r="AT16264" s="93"/>
      <c r="AU16264" s="93"/>
      <c r="AV16264" s="93"/>
    </row>
    <row r="16265" spans="35:48" x14ac:dyDescent="0.55000000000000004">
      <c r="AI16265" s="278" t="s">
        <v>29620</v>
      </c>
      <c r="AJ16265" s="279">
        <v>25634.41</v>
      </c>
      <c r="AL16265" s="248" t="s">
        <v>33173</v>
      </c>
      <c r="AM16265" s="249">
        <v>1003.97</v>
      </c>
      <c r="AO16265" s="228" t="s">
        <v>35981</v>
      </c>
      <c r="AP16265" s="229">
        <v>10973.83</v>
      </c>
      <c r="AR16265" s="207" t="s">
        <v>30003</v>
      </c>
      <c r="AS16265" s="208">
        <v>4351.84</v>
      </c>
      <c r="AT16265" s="93"/>
      <c r="AU16265" s="93"/>
      <c r="AV16265" s="93"/>
    </row>
    <row r="16266" spans="35:48" x14ac:dyDescent="0.55000000000000004">
      <c r="AI16266" s="278" t="s">
        <v>60972</v>
      </c>
      <c r="AJ16266" s="279">
        <v>50.2</v>
      </c>
      <c r="AL16266" s="248" t="s">
        <v>16226</v>
      </c>
      <c r="AM16266" s="249">
        <v>6306345.9000000004</v>
      </c>
      <c r="AO16266" s="228" t="s">
        <v>35982</v>
      </c>
      <c r="AP16266" s="229">
        <v>7981</v>
      </c>
      <c r="AR16266" s="207" t="s">
        <v>30004</v>
      </c>
      <c r="AS16266" s="208">
        <v>114.08</v>
      </c>
      <c r="AT16266" s="93"/>
      <c r="AU16266" s="93"/>
      <c r="AV16266" s="93"/>
    </row>
    <row r="16267" spans="35:48" x14ac:dyDescent="0.55000000000000004">
      <c r="AI16267" s="278" t="s">
        <v>43401</v>
      </c>
      <c r="AJ16267" s="279">
        <v>4132</v>
      </c>
      <c r="AL16267" s="248" t="s">
        <v>16227</v>
      </c>
      <c r="AM16267" s="249">
        <v>578909.85</v>
      </c>
      <c r="AO16267" s="228" t="s">
        <v>15280</v>
      </c>
      <c r="AP16267" s="229">
        <v>13882.62</v>
      </c>
      <c r="AR16267" s="207" t="s">
        <v>30005</v>
      </c>
      <c r="AS16267" s="208">
        <v>28325.9</v>
      </c>
      <c r="AT16267" s="93"/>
      <c r="AU16267" s="93"/>
      <c r="AV16267" s="93"/>
    </row>
    <row r="16268" spans="35:48" x14ac:dyDescent="0.55000000000000004">
      <c r="AI16268" s="278" t="s">
        <v>34284</v>
      </c>
      <c r="AJ16268" s="279">
        <v>12775.27</v>
      </c>
      <c r="AL16268" s="248" t="s">
        <v>54226</v>
      </c>
      <c r="AM16268" s="249">
        <v>-48456.24</v>
      </c>
      <c r="AO16268" s="228" t="s">
        <v>38841</v>
      </c>
      <c r="AP16268" s="229">
        <v>1974.13</v>
      </c>
      <c r="AR16268" s="207" t="s">
        <v>30006</v>
      </c>
      <c r="AS16268" s="208">
        <v>3225.05</v>
      </c>
      <c r="AT16268" s="93"/>
      <c r="AU16268" s="93"/>
      <c r="AV16268" s="93"/>
    </row>
    <row r="16269" spans="35:48" x14ac:dyDescent="0.55000000000000004">
      <c r="AI16269" s="278" t="s">
        <v>56873</v>
      </c>
      <c r="AJ16269" s="279">
        <v>3032.64</v>
      </c>
      <c r="AL16269" s="248" t="s">
        <v>55569</v>
      </c>
      <c r="AM16269" s="249">
        <v>80917.22</v>
      </c>
      <c r="AO16269" s="228" t="s">
        <v>15283</v>
      </c>
      <c r="AP16269" s="229">
        <v>186274.77</v>
      </c>
      <c r="AR16269" s="207" t="s">
        <v>30007</v>
      </c>
      <c r="AS16269" s="208">
        <v>563.6</v>
      </c>
      <c r="AT16269" s="93"/>
      <c r="AU16269" s="93"/>
      <c r="AV16269" s="93"/>
    </row>
    <row r="16270" spans="35:48" x14ac:dyDescent="0.55000000000000004">
      <c r="AI16270" s="278" t="s">
        <v>54602</v>
      </c>
      <c r="AJ16270" s="279">
        <v>12250.11</v>
      </c>
      <c r="AL16270" s="248" t="s">
        <v>49324</v>
      </c>
      <c r="AM16270" s="249">
        <v>102027.5</v>
      </c>
      <c r="AO16270" s="228" t="s">
        <v>33082</v>
      </c>
      <c r="AP16270" s="229">
        <v>75000</v>
      </c>
      <c r="AR16270" s="207" t="s">
        <v>30008</v>
      </c>
      <c r="AS16270" s="208">
        <v>74857.210000000006</v>
      </c>
      <c r="AT16270" s="93"/>
      <c r="AU16270" s="93"/>
      <c r="AV16270" s="93"/>
    </row>
    <row r="16271" spans="35:48" x14ac:dyDescent="0.55000000000000004">
      <c r="AI16271" s="278" t="s">
        <v>40908</v>
      </c>
      <c r="AJ16271" s="279">
        <v>5606.11</v>
      </c>
      <c r="AL16271" s="248" t="s">
        <v>16228</v>
      </c>
      <c r="AM16271" s="249">
        <v>2559.86</v>
      </c>
      <c r="AO16271" s="228" t="s">
        <v>38842</v>
      </c>
      <c r="AP16271" s="229">
        <v>795.27</v>
      </c>
      <c r="AR16271" s="207" t="s">
        <v>30009</v>
      </c>
      <c r="AS16271" s="208">
        <v>264892.84999999998</v>
      </c>
      <c r="AT16271" s="93"/>
      <c r="AU16271" s="93"/>
      <c r="AV16271" s="93"/>
    </row>
    <row r="16272" spans="35:48" x14ac:dyDescent="0.55000000000000004">
      <c r="AI16272" s="278" t="s">
        <v>49439</v>
      </c>
      <c r="AJ16272" s="279">
        <v>42359.07</v>
      </c>
      <c r="AL16272" s="248" t="s">
        <v>16246</v>
      </c>
      <c r="AM16272" s="249">
        <v>11143.44</v>
      </c>
      <c r="AO16272" s="228" t="s">
        <v>33083</v>
      </c>
      <c r="AP16272" s="229">
        <v>969.29</v>
      </c>
      <c r="AR16272" s="207" t="s">
        <v>30010</v>
      </c>
      <c r="AS16272" s="208">
        <v>4100.1499999999996</v>
      </c>
      <c r="AT16272" s="93"/>
      <c r="AU16272" s="93"/>
      <c r="AV16272" s="93"/>
    </row>
    <row r="16273" spans="35:48" x14ac:dyDescent="0.55000000000000004">
      <c r="AI16273" s="278" t="s">
        <v>14435</v>
      </c>
      <c r="AJ16273" s="279">
        <v>31853.75</v>
      </c>
      <c r="AL16273" s="248" t="s">
        <v>36057</v>
      </c>
      <c r="AM16273" s="249">
        <v>49258.91</v>
      </c>
      <c r="AO16273" s="228" t="s">
        <v>33084</v>
      </c>
      <c r="AP16273" s="229">
        <v>15349.73</v>
      </c>
      <c r="AR16273" s="207" t="s">
        <v>30011</v>
      </c>
      <c r="AS16273" s="208">
        <v>17034.55</v>
      </c>
      <c r="AT16273" s="93"/>
      <c r="AU16273" s="93"/>
      <c r="AV16273" s="93"/>
    </row>
    <row r="16274" spans="35:48" x14ac:dyDescent="0.55000000000000004">
      <c r="AI16274" s="278" t="s">
        <v>14436</v>
      </c>
      <c r="AJ16274" s="279">
        <v>85007.5</v>
      </c>
      <c r="AL16274" s="248" t="s">
        <v>16247</v>
      </c>
      <c r="AM16274" s="249">
        <v>888.08</v>
      </c>
      <c r="AO16274" s="228" t="s">
        <v>13009</v>
      </c>
      <c r="AP16274" s="229">
        <v>49079.519999999997</v>
      </c>
      <c r="AR16274" s="207" t="s">
        <v>30012</v>
      </c>
      <c r="AS16274" s="208">
        <v>436208.36</v>
      </c>
      <c r="AT16274" s="93"/>
      <c r="AU16274" s="93"/>
      <c r="AV16274" s="93"/>
    </row>
    <row r="16275" spans="35:48" x14ac:dyDescent="0.55000000000000004">
      <c r="AI16275" s="278" t="s">
        <v>14437</v>
      </c>
      <c r="AJ16275" s="279">
        <v>34655.01</v>
      </c>
      <c r="AL16275" s="248" t="s">
        <v>61662</v>
      </c>
      <c r="AM16275" s="249">
        <v>749.63</v>
      </c>
      <c r="AO16275" s="228" t="s">
        <v>45950</v>
      </c>
      <c r="AP16275" s="229">
        <v>10416.19</v>
      </c>
      <c r="AR16275" s="207" t="s">
        <v>30013</v>
      </c>
      <c r="AS16275" s="208">
        <v>11222.09</v>
      </c>
      <c r="AT16275" s="93"/>
      <c r="AU16275" s="93"/>
      <c r="AV16275" s="93"/>
    </row>
    <row r="16276" spans="35:48" x14ac:dyDescent="0.55000000000000004">
      <c r="AI16276" s="278" t="s">
        <v>55665</v>
      </c>
      <c r="AJ16276" s="279">
        <v>6557.28</v>
      </c>
      <c r="AL16276" s="248" t="s">
        <v>16248</v>
      </c>
      <c r="AM16276" s="249">
        <v>4766</v>
      </c>
      <c r="AO16276" s="228" t="s">
        <v>13010</v>
      </c>
      <c r="AP16276" s="229">
        <v>66591.19</v>
      </c>
      <c r="AR16276" s="207" t="s">
        <v>30014</v>
      </c>
      <c r="AS16276" s="208">
        <v>11672.97</v>
      </c>
      <c r="AT16276" s="93"/>
      <c r="AU16276" s="93"/>
      <c r="AV16276" s="93"/>
    </row>
    <row r="16277" spans="35:48" x14ac:dyDescent="0.55000000000000004">
      <c r="AI16277" s="278" t="s">
        <v>29624</v>
      </c>
      <c r="AJ16277" s="279">
        <v>91266.32</v>
      </c>
      <c r="AL16277" s="248" t="s">
        <v>16249</v>
      </c>
      <c r="AM16277" s="249">
        <v>4838</v>
      </c>
      <c r="AO16277" s="228" t="s">
        <v>34502</v>
      </c>
      <c r="AP16277" s="229">
        <v>23985.439999999999</v>
      </c>
      <c r="AR16277" s="207" t="s">
        <v>30015</v>
      </c>
      <c r="AS16277" s="208">
        <v>40116.46</v>
      </c>
      <c r="AT16277" s="93"/>
      <c r="AU16277" s="93"/>
      <c r="AV16277" s="93"/>
    </row>
    <row r="16278" spans="35:48" x14ac:dyDescent="0.55000000000000004">
      <c r="AI16278" s="278" t="s">
        <v>14438</v>
      </c>
      <c r="AJ16278" s="279">
        <v>51786.73</v>
      </c>
      <c r="AL16278" s="248" t="s">
        <v>16251</v>
      </c>
      <c r="AM16278" s="249">
        <v>4451</v>
      </c>
      <c r="AO16278" s="228" t="s">
        <v>15332</v>
      </c>
      <c r="AP16278" s="229">
        <v>123138.32</v>
      </c>
      <c r="AR16278" s="207" t="s">
        <v>30016</v>
      </c>
      <c r="AS16278" s="208">
        <v>66930.45</v>
      </c>
      <c r="AT16278" s="93"/>
      <c r="AU16278" s="93"/>
      <c r="AV16278" s="93"/>
    </row>
    <row r="16279" spans="35:48" x14ac:dyDescent="0.55000000000000004">
      <c r="AI16279" s="278" t="s">
        <v>35804</v>
      </c>
      <c r="AJ16279" s="279">
        <v>20517.64</v>
      </c>
      <c r="AL16279" s="248" t="s">
        <v>13114</v>
      </c>
      <c r="AM16279" s="249">
        <v>1643</v>
      </c>
      <c r="AO16279" s="228" t="s">
        <v>15333</v>
      </c>
      <c r="AP16279" s="229">
        <v>106343</v>
      </c>
      <c r="AR16279" s="207" t="s">
        <v>30017</v>
      </c>
      <c r="AS16279" s="208">
        <v>343.58</v>
      </c>
      <c r="AT16279" s="93"/>
      <c r="AU16279" s="93"/>
      <c r="AV16279" s="93"/>
    </row>
    <row r="16280" spans="35:48" x14ac:dyDescent="0.55000000000000004">
      <c r="AI16280" s="278" t="s">
        <v>54603</v>
      </c>
      <c r="AJ16280" s="279">
        <v>95966.5</v>
      </c>
      <c r="AL16280" s="248" t="s">
        <v>16336</v>
      </c>
      <c r="AM16280" s="249">
        <v>5119726.78</v>
      </c>
      <c r="AO16280" s="228" t="s">
        <v>15334</v>
      </c>
      <c r="AP16280" s="229">
        <v>1271436.75</v>
      </c>
      <c r="AR16280" s="207" t="s">
        <v>30018</v>
      </c>
      <c r="AS16280" s="208">
        <v>1437.57</v>
      </c>
      <c r="AT16280" s="93"/>
      <c r="AU16280" s="93"/>
      <c r="AV16280" s="93"/>
    </row>
    <row r="16281" spans="35:48" x14ac:dyDescent="0.55000000000000004">
      <c r="AI16281" s="278" t="s">
        <v>55666</v>
      </c>
      <c r="AJ16281" s="279">
        <v>936</v>
      </c>
      <c r="AL16281" s="248" t="s">
        <v>45972</v>
      </c>
      <c r="AM16281" s="249">
        <v>-1696.8</v>
      </c>
      <c r="AO16281" s="228" t="s">
        <v>15335</v>
      </c>
      <c r="AP16281" s="229">
        <v>468145.59</v>
      </c>
      <c r="AR16281" s="207" t="s">
        <v>30019</v>
      </c>
      <c r="AS16281" s="208">
        <v>114372.63</v>
      </c>
      <c r="AT16281" s="93"/>
      <c r="AU16281" s="93"/>
      <c r="AV16281" s="93"/>
    </row>
    <row r="16282" spans="35:48" x14ac:dyDescent="0.55000000000000004">
      <c r="AI16282" s="278" t="s">
        <v>43402</v>
      </c>
      <c r="AJ16282" s="279">
        <v>250</v>
      </c>
      <c r="AL16282" s="248" t="s">
        <v>16338</v>
      </c>
      <c r="AM16282" s="249">
        <v>488005.7</v>
      </c>
      <c r="AO16282" s="228" t="s">
        <v>34512</v>
      </c>
      <c r="AP16282" s="229">
        <v>61120.78</v>
      </c>
      <c r="AR16282" s="207" t="s">
        <v>30020</v>
      </c>
      <c r="AS16282" s="208">
        <v>17941.53</v>
      </c>
      <c r="AT16282" s="93"/>
      <c r="AU16282" s="93"/>
      <c r="AV16282" s="93"/>
    </row>
    <row r="16283" spans="35:48" x14ac:dyDescent="0.55000000000000004">
      <c r="AI16283" s="278" t="s">
        <v>14439</v>
      </c>
      <c r="AJ16283" s="279">
        <v>73372.460000000006</v>
      </c>
      <c r="AL16283" s="248" t="s">
        <v>16340</v>
      </c>
      <c r="AM16283" s="249">
        <v>52060</v>
      </c>
      <c r="AO16283" s="228" t="s">
        <v>34393</v>
      </c>
      <c r="AP16283" s="229">
        <v>1905</v>
      </c>
      <c r="AR16283" s="207" t="s">
        <v>30021</v>
      </c>
      <c r="AS16283" s="208">
        <v>4520.47</v>
      </c>
      <c r="AT16283" s="93"/>
      <c r="AU16283" s="93"/>
      <c r="AV16283" s="93"/>
    </row>
    <row r="16284" spans="35:48" x14ac:dyDescent="0.55000000000000004">
      <c r="AI16284" s="278" t="s">
        <v>14440</v>
      </c>
      <c r="AJ16284" s="279">
        <v>88108.43</v>
      </c>
      <c r="AL16284" s="248" t="s">
        <v>16343</v>
      </c>
      <c r="AM16284" s="249">
        <v>21584.18</v>
      </c>
      <c r="AO16284" s="228" t="s">
        <v>38847</v>
      </c>
      <c r="AP16284" s="229">
        <v>24391.17</v>
      </c>
      <c r="AR16284" s="207" t="s">
        <v>30022</v>
      </c>
      <c r="AS16284" s="208">
        <v>2236</v>
      </c>
      <c r="AT16284" s="93"/>
      <c r="AU16284" s="93"/>
      <c r="AV16284" s="93"/>
    </row>
    <row r="16285" spans="35:48" x14ac:dyDescent="0.55000000000000004">
      <c r="AI16285" s="278" t="s">
        <v>29633</v>
      </c>
      <c r="AJ16285" s="279">
        <v>103555.19</v>
      </c>
      <c r="AL16285" s="248" t="s">
        <v>16346</v>
      </c>
      <c r="AM16285" s="249">
        <v>52152</v>
      </c>
      <c r="AO16285" s="228" t="s">
        <v>15336</v>
      </c>
      <c r="AP16285" s="229">
        <v>539779.31000000006</v>
      </c>
      <c r="AR16285" s="207" t="s">
        <v>30023</v>
      </c>
      <c r="AS16285" s="208">
        <v>2820.77</v>
      </c>
      <c r="AT16285" s="93"/>
      <c r="AU16285" s="93"/>
      <c r="AV16285" s="93"/>
    </row>
    <row r="16286" spans="35:48" x14ac:dyDescent="0.55000000000000004">
      <c r="AI16286" s="278" t="s">
        <v>29635</v>
      </c>
      <c r="AJ16286" s="279">
        <v>13655.17</v>
      </c>
      <c r="AL16286" s="248" t="s">
        <v>61663</v>
      </c>
      <c r="AM16286" s="249">
        <v>56055.09</v>
      </c>
      <c r="AO16286" s="228" t="s">
        <v>13025</v>
      </c>
      <c r="AP16286" s="229">
        <v>69090</v>
      </c>
      <c r="AR16286" s="207" t="s">
        <v>30024</v>
      </c>
      <c r="AS16286" s="208">
        <v>4434.5</v>
      </c>
      <c r="AT16286" s="93"/>
      <c r="AU16286" s="93"/>
      <c r="AV16286" s="93"/>
    </row>
    <row r="16287" spans="35:48" x14ac:dyDescent="0.55000000000000004">
      <c r="AI16287" s="278" t="s">
        <v>29640</v>
      </c>
      <c r="AJ16287" s="279">
        <v>99927.2</v>
      </c>
      <c r="AL16287" s="248" t="s">
        <v>16348</v>
      </c>
      <c r="AM16287" s="249">
        <v>67008.28</v>
      </c>
      <c r="AO16287" s="228" t="s">
        <v>15337</v>
      </c>
      <c r="AP16287" s="229">
        <v>471296.71</v>
      </c>
      <c r="AR16287" s="207" t="s">
        <v>30025</v>
      </c>
      <c r="AS16287" s="208">
        <v>18368.79</v>
      </c>
      <c r="AT16287" s="93"/>
      <c r="AU16287" s="93"/>
      <c r="AV16287" s="93"/>
    </row>
    <row r="16288" spans="35:48" x14ac:dyDescent="0.55000000000000004">
      <c r="AI16288" s="278" t="s">
        <v>29641</v>
      </c>
      <c r="AJ16288" s="279">
        <v>197282.93</v>
      </c>
      <c r="AL16288" s="248" t="s">
        <v>16349</v>
      </c>
      <c r="AM16288" s="249">
        <v>212994.96</v>
      </c>
      <c r="AO16288" s="228" t="s">
        <v>33095</v>
      </c>
      <c r="AP16288" s="229">
        <v>6687.09</v>
      </c>
      <c r="AR16288" s="207" t="s">
        <v>14468</v>
      </c>
      <c r="AS16288" s="208">
        <v>267549.18</v>
      </c>
      <c r="AT16288" s="93"/>
      <c r="AU16288" s="93"/>
      <c r="AV16288" s="93"/>
    </row>
    <row r="16289" spans="35:48" x14ac:dyDescent="0.55000000000000004">
      <c r="AI16289" s="278" t="s">
        <v>29642</v>
      </c>
      <c r="AJ16289" s="279">
        <v>-2934.93</v>
      </c>
      <c r="AL16289" s="248" t="s">
        <v>16351</v>
      </c>
      <c r="AM16289" s="249">
        <v>310170.09999999998</v>
      </c>
      <c r="AO16289" s="228" t="s">
        <v>35992</v>
      </c>
      <c r="AP16289" s="229">
        <v>18751.32</v>
      </c>
      <c r="AR16289" s="207" t="s">
        <v>30026</v>
      </c>
      <c r="AS16289" s="208">
        <v>190628.71</v>
      </c>
      <c r="AT16289" s="93"/>
      <c r="AU16289" s="93"/>
      <c r="AV16289" s="93"/>
    </row>
    <row r="16290" spans="35:48" x14ac:dyDescent="0.55000000000000004">
      <c r="AI16290" s="278" t="s">
        <v>58118</v>
      </c>
      <c r="AJ16290" s="279">
        <v>108170.95</v>
      </c>
      <c r="AL16290" s="248" t="s">
        <v>16352</v>
      </c>
      <c r="AM16290" s="249">
        <v>708162.83</v>
      </c>
      <c r="AO16290" s="228" t="s">
        <v>38848</v>
      </c>
      <c r="AP16290" s="229">
        <v>22201.55</v>
      </c>
      <c r="AR16290" s="207" t="s">
        <v>14469</v>
      </c>
      <c r="AS16290" s="208">
        <v>8956.48</v>
      </c>
      <c r="AT16290" s="93"/>
      <c r="AU16290" s="93"/>
      <c r="AV16290" s="93"/>
    </row>
    <row r="16291" spans="35:48" x14ac:dyDescent="0.55000000000000004">
      <c r="AI16291" s="278" t="s">
        <v>34292</v>
      </c>
      <c r="AJ16291" s="279">
        <v>19034.68</v>
      </c>
      <c r="AL16291" s="248" t="s">
        <v>40722</v>
      </c>
      <c r="AM16291" s="249">
        <v>2766.36</v>
      </c>
      <c r="AO16291" s="228" t="s">
        <v>43148</v>
      </c>
      <c r="AP16291" s="229">
        <v>19903.53</v>
      </c>
      <c r="AR16291" s="207" t="s">
        <v>30027</v>
      </c>
      <c r="AS16291" s="208">
        <v>-505.17</v>
      </c>
      <c r="AT16291" s="93"/>
      <c r="AU16291" s="93"/>
      <c r="AV16291" s="93"/>
    </row>
    <row r="16292" spans="35:48" x14ac:dyDescent="0.55000000000000004">
      <c r="AI16292" s="278" t="s">
        <v>34294</v>
      </c>
      <c r="AJ16292" s="279">
        <v>1326.71</v>
      </c>
      <c r="AL16292" s="248" t="s">
        <v>60875</v>
      </c>
      <c r="AM16292" s="249">
        <v>721.2</v>
      </c>
      <c r="AO16292" s="228" t="s">
        <v>40715</v>
      </c>
      <c r="AP16292" s="229">
        <v>37059.089999999997</v>
      </c>
      <c r="AR16292" s="207" t="s">
        <v>30028</v>
      </c>
      <c r="AS16292" s="208">
        <v>30125</v>
      </c>
      <c r="AT16292" s="93"/>
      <c r="AU16292" s="93"/>
      <c r="AV16292" s="93"/>
    </row>
    <row r="16293" spans="35:48" x14ac:dyDescent="0.55000000000000004">
      <c r="AI16293" s="278" t="s">
        <v>34296</v>
      </c>
      <c r="AJ16293" s="279">
        <v>2047.36</v>
      </c>
      <c r="AL16293" s="248" t="s">
        <v>34612</v>
      </c>
      <c r="AM16293" s="249">
        <v>8376.02</v>
      </c>
      <c r="AO16293" s="228" t="s">
        <v>33096</v>
      </c>
      <c r="AP16293" s="229">
        <v>333926.03999999998</v>
      </c>
      <c r="AR16293" s="207" t="s">
        <v>30029</v>
      </c>
      <c r="AS16293" s="208">
        <v>1369.35</v>
      </c>
      <c r="AT16293" s="93"/>
      <c r="AU16293" s="93"/>
      <c r="AV16293" s="93"/>
    </row>
    <row r="16294" spans="35:48" x14ac:dyDescent="0.55000000000000004">
      <c r="AI16294" s="278" t="s">
        <v>55668</v>
      </c>
      <c r="AJ16294" s="279">
        <v>2.74</v>
      </c>
      <c r="AL16294" s="248" t="s">
        <v>60876</v>
      </c>
      <c r="AM16294" s="249">
        <v>4327.2</v>
      </c>
      <c r="AO16294" s="228" t="s">
        <v>43149</v>
      </c>
      <c r="AP16294" s="229">
        <v>42080</v>
      </c>
      <c r="AR16294" s="207" t="s">
        <v>30030</v>
      </c>
      <c r="AS16294" s="208">
        <v>104.74</v>
      </c>
      <c r="AT16294" s="93"/>
      <c r="AU16294" s="93"/>
      <c r="AV16294" s="93"/>
    </row>
    <row r="16295" spans="35:48" x14ac:dyDescent="0.55000000000000004">
      <c r="AI16295" s="278" t="s">
        <v>36833</v>
      </c>
      <c r="AJ16295" s="279">
        <v>16878.41</v>
      </c>
      <c r="AL16295" s="248" t="s">
        <v>59308</v>
      </c>
      <c r="AM16295" s="249">
        <v>25144.61</v>
      </c>
      <c r="AO16295" s="228" t="s">
        <v>48414</v>
      </c>
      <c r="AP16295" s="229">
        <v>967.91</v>
      </c>
      <c r="AR16295" s="207" t="s">
        <v>30031</v>
      </c>
      <c r="AS16295" s="208">
        <v>261.76</v>
      </c>
      <c r="AT16295" s="93"/>
      <c r="AU16295" s="93"/>
      <c r="AV16295" s="93"/>
    </row>
    <row r="16296" spans="35:48" x14ac:dyDescent="0.55000000000000004">
      <c r="AI16296" s="278" t="s">
        <v>69540</v>
      </c>
      <c r="AJ16296" s="279">
        <v>891</v>
      </c>
      <c r="AL16296" s="248" t="s">
        <v>16355</v>
      </c>
      <c r="AM16296" s="249">
        <v>495577.13</v>
      </c>
      <c r="AO16296" s="228" t="s">
        <v>33097</v>
      </c>
      <c r="AP16296" s="229">
        <v>215628.32</v>
      </c>
      <c r="AR16296" s="207" t="s">
        <v>30032</v>
      </c>
      <c r="AS16296" s="208">
        <v>25497.06</v>
      </c>
      <c r="AT16296" s="93"/>
      <c r="AU16296" s="93"/>
      <c r="AV16296" s="93"/>
    </row>
    <row r="16297" spans="35:48" x14ac:dyDescent="0.55000000000000004">
      <c r="AI16297" s="278" t="s">
        <v>29673</v>
      </c>
      <c r="AJ16297" s="279">
        <v>1359.36</v>
      </c>
      <c r="AL16297" s="248" t="s">
        <v>16356</v>
      </c>
      <c r="AM16297" s="249">
        <v>26302.17</v>
      </c>
      <c r="AO16297" s="228" t="s">
        <v>33098</v>
      </c>
      <c r="AP16297" s="229">
        <v>3369.46</v>
      </c>
      <c r="AR16297" s="207" t="s">
        <v>30033</v>
      </c>
      <c r="AS16297" s="208">
        <v>1923.14</v>
      </c>
      <c r="AT16297" s="93"/>
      <c r="AU16297" s="93"/>
      <c r="AV16297" s="93"/>
    </row>
    <row r="16298" spans="35:48" x14ac:dyDescent="0.55000000000000004">
      <c r="AI16298" s="278" t="s">
        <v>36834</v>
      </c>
      <c r="AJ16298" s="279">
        <v>4445.91</v>
      </c>
      <c r="AL16298" s="248" t="s">
        <v>13131</v>
      </c>
      <c r="AM16298" s="249">
        <v>563128.05000000005</v>
      </c>
      <c r="AO16298" s="228" t="s">
        <v>34513</v>
      </c>
      <c r="AP16298" s="229">
        <v>2211555.5099999998</v>
      </c>
      <c r="AR16298" s="207" t="s">
        <v>30034</v>
      </c>
      <c r="AS16298" s="208">
        <v>5527.75</v>
      </c>
      <c r="AT16298" s="93"/>
      <c r="AU16298" s="93"/>
      <c r="AV16298" s="93"/>
    </row>
    <row r="16299" spans="35:48" x14ac:dyDescent="0.55000000000000004">
      <c r="AI16299" s="278" t="s">
        <v>39599</v>
      </c>
      <c r="AJ16299" s="279">
        <v>1662.54</v>
      </c>
      <c r="AL16299" s="248" t="s">
        <v>13132</v>
      </c>
      <c r="AM16299" s="249">
        <v>1715160.91</v>
      </c>
      <c r="AO16299" s="228" t="s">
        <v>15338</v>
      </c>
      <c r="AP16299" s="229">
        <v>216</v>
      </c>
      <c r="AR16299" s="207" t="s">
        <v>30035</v>
      </c>
      <c r="AS16299" s="208">
        <v>521.96</v>
      </c>
      <c r="AT16299" s="93"/>
      <c r="AU16299" s="93"/>
      <c r="AV16299" s="93"/>
    </row>
    <row r="16300" spans="35:48" x14ac:dyDescent="0.55000000000000004">
      <c r="AI16300" s="278" t="s">
        <v>66794</v>
      </c>
      <c r="AJ16300" s="279">
        <v>3450</v>
      </c>
      <c r="AL16300" s="248" t="s">
        <v>13133</v>
      </c>
      <c r="AM16300" s="249">
        <v>1033791.9</v>
      </c>
      <c r="AO16300" s="228" t="s">
        <v>54205</v>
      </c>
      <c r="AP16300" s="229">
        <v>13750</v>
      </c>
      <c r="AR16300" s="207" t="s">
        <v>30036</v>
      </c>
      <c r="AS16300" s="208">
        <v>2333.5</v>
      </c>
      <c r="AT16300" s="93"/>
      <c r="AU16300" s="93"/>
      <c r="AV16300" s="93"/>
    </row>
    <row r="16301" spans="35:48" x14ac:dyDescent="0.55000000000000004">
      <c r="AI16301" s="278" t="s">
        <v>65214</v>
      </c>
      <c r="AJ16301" s="279">
        <v>7085.56</v>
      </c>
      <c r="AL16301" s="248" t="s">
        <v>16357</v>
      </c>
      <c r="AM16301" s="249">
        <v>1045208.33</v>
      </c>
      <c r="AO16301" s="228" t="s">
        <v>43150</v>
      </c>
      <c r="AP16301" s="229">
        <v>1154.8800000000001</v>
      </c>
      <c r="AR16301" s="207" t="s">
        <v>30037</v>
      </c>
      <c r="AS16301" s="208">
        <v>178.51</v>
      </c>
      <c r="AT16301" s="93"/>
      <c r="AU16301" s="93"/>
      <c r="AV16301" s="93"/>
    </row>
    <row r="16302" spans="35:48" x14ac:dyDescent="0.55000000000000004">
      <c r="AI16302" s="278" t="s">
        <v>29745</v>
      </c>
      <c r="AJ16302" s="279">
        <v>235616.34</v>
      </c>
      <c r="AL16302" s="248" t="s">
        <v>16358</v>
      </c>
      <c r="AM16302" s="249">
        <v>69462.61</v>
      </c>
      <c r="AO16302" s="228" t="s">
        <v>45951</v>
      </c>
      <c r="AP16302" s="229">
        <v>836.27</v>
      </c>
      <c r="AR16302" s="207" t="s">
        <v>30038</v>
      </c>
      <c r="AS16302" s="208">
        <v>5305.18</v>
      </c>
      <c r="AT16302" s="93"/>
      <c r="AU16302" s="93"/>
      <c r="AV16302" s="93"/>
    </row>
    <row r="16303" spans="35:48" x14ac:dyDescent="0.55000000000000004">
      <c r="AI16303" s="278" t="s">
        <v>29747</v>
      </c>
      <c r="AJ16303" s="279">
        <v>136020</v>
      </c>
      <c r="AL16303" s="248" t="s">
        <v>16360</v>
      </c>
      <c r="AM16303" s="249">
        <v>22000</v>
      </c>
      <c r="AO16303" s="228" t="s">
        <v>34514</v>
      </c>
      <c r="AP16303" s="229">
        <v>292487.3</v>
      </c>
      <c r="AR16303" s="207" t="s">
        <v>30039</v>
      </c>
      <c r="AS16303" s="208">
        <v>175029.41</v>
      </c>
      <c r="AT16303" s="93"/>
      <c r="AU16303" s="93"/>
      <c r="AV16303" s="93"/>
    </row>
    <row r="16304" spans="35:48" x14ac:dyDescent="0.55000000000000004">
      <c r="AI16304" s="278" t="s">
        <v>29748</v>
      </c>
      <c r="AJ16304" s="279">
        <v>79509</v>
      </c>
      <c r="AL16304" s="248" t="s">
        <v>33182</v>
      </c>
      <c r="AM16304" s="249">
        <v>460.15</v>
      </c>
      <c r="AO16304" s="228" t="s">
        <v>15339</v>
      </c>
      <c r="AP16304" s="229">
        <v>74914.27</v>
      </c>
      <c r="AR16304" s="207" t="s">
        <v>30040</v>
      </c>
      <c r="AS16304" s="208">
        <v>13795.7</v>
      </c>
      <c r="AT16304" s="93"/>
      <c r="AU16304" s="93"/>
      <c r="AV16304" s="93"/>
    </row>
    <row r="16305" spans="35:48" x14ac:dyDescent="0.55000000000000004">
      <c r="AI16305" s="278" t="s">
        <v>29750</v>
      </c>
      <c r="AJ16305" s="279">
        <v>191569.13</v>
      </c>
      <c r="AL16305" s="248" t="s">
        <v>58004</v>
      </c>
      <c r="AM16305" s="249">
        <v>1842.87</v>
      </c>
      <c r="AO16305" s="228" t="s">
        <v>33099</v>
      </c>
      <c r="AP16305" s="229">
        <v>38786.480000000003</v>
      </c>
      <c r="AR16305" s="207" t="s">
        <v>30041</v>
      </c>
      <c r="AS16305" s="208">
        <v>10350</v>
      </c>
      <c r="AT16305" s="93"/>
      <c r="AU16305" s="93"/>
      <c r="AV16305" s="93"/>
    </row>
    <row r="16306" spans="35:48" x14ac:dyDescent="0.55000000000000004">
      <c r="AI16306" s="278" t="s">
        <v>70971</v>
      </c>
      <c r="AJ16306" s="279">
        <v>18864.63</v>
      </c>
      <c r="AL16306" s="248" t="s">
        <v>59959</v>
      </c>
      <c r="AM16306" s="249">
        <v>28262.5</v>
      </c>
      <c r="AO16306" s="228" t="s">
        <v>13028</v>
      </c>
      <c r="AP16306" s="229">
        <v>483280.82</v>
      </c>
      <c r="AR16306" s="207" t="s">
        <v>30042</v>
      </c>
      <c r="AS16306" s="208">
        <v>50000.03</v>
      </c>
      <c r="AT16306" s="93"/>
      <c r="AU16306" s="93"/>
      <c r="AV16306" s="93"/>
    </row>
    <row r="16307" spans="35:48" x14ac:dyDescent="0.55000000000000004">
      <c r="AI16307" s="278" t="s">
        <v>29754</v>
      </c>
      <c r="AJ16307" s="279">
        <v>1260</v>
      </c>
      <c r="AL16307" s="248" t="s">
        <v>59309</v>
      </c>
      <c r="AM16307" s="249">
        <v>3439</v>
      </c>
      <c r="AO16307" s="228" t="s">
        <v>13029</v>
      </c>
      <c r="AP16307" s="229">
        <v>685930.68</v>
      </c>
      <c r="AR16307" s="207" t="s">
        <v>30043</v>
      </c>
      <c r="AS16307" s="208">
        <v>115560</v>
      </c>
      <c r="AT16307" s="93"/>
      <c r="AU16307" s="93"/>
      <c r="AV16307" s="93"/>
    </row>
    <row r="16308" spans="35:48" x14ac:dyDescent="0.55000000000000004">
      <c r="AI16308" s="278" t="s">
        <v>29756</v>
      </c>
      <c r="AJ16308" s="279">
        <v>700</v>
      </c>
      <c r="AL16308" s="248" t="s">
        <v>13134</v>
      </c>
      <c r="AM16308" s="249">
        <v>851364.03</v>
      </c>
      <c r="AO16308" s="228" t="s">
        <v>13030</v>
      </c>
      <c r="AP16308" s="229">
        <v>311962.98</v>
      </c>
      <c r="AR16308" s="207" t="s">
        <v>30044</v>
      </c>
      <c r="AS16308" s="208">
        <v>118098.94</v>
      </c>
      <c r="AT16308" s="93"/>
      <c r="AU16308" s="93"/>
      <c r="AV16308" s="93"/>
    </row>
    <row r="16309" spans="35:48" x14ac:dyDescent="0.55000000000000004">
      <c r="AI16309" s="278" t="s">
        <v>36839</v>
      </c>
      <c r="AJ16309" s="279">
        <v>749.25</v>
      </c>
      <c r="AL16309" s="248" t="s">
        <v>13135</v>
      </c>
      <c r="AM16309" s="249">
        <v>547728.97</v>
      </c>
      <c r="AO16309" s="228" t="s">
        <v>47440</v>
      </c>
      <c r="AP16309" s="229">
        <v>10144.81</v>
      </c>
      <c r="AR16309" s="207" t="s">
        <v>30045</v>
      </c>
      <c r="AS16309" s="208">
        <v>42055.63</v>
      </c>
      <c r="AT16309" s="93"/>
      <c r="AU16309" s="93"/>
      <c r="AV16309" s="93"/>
    </row>
    <row r="16310" spans="35:48" x14ac:dyDescent="0.55000000000000004">
      <c r="AI16310" s="278" t="s">
        <v>14445</v>
      </c>
      <c r="AJ16310" s="279">
        <v>48184.35</v>
      </c>
      <c r="AL16310" s="248" t="s">
        <v>16362</v>
      </c>
      <c r="AM16310" s="249">
        <v>240598.78</v>
      </c>
      <c r="AO16310" s="228" t="s">
        <v>15340</v>
      </c>
      <c r="AP16310" s="229">
        <v>121213.33</v>
      </c>
      <c r="AR16310" s="207" t="s">
        <v>30046</v>
      </c>
      <c r="AS16310" s="208">
        <v>44516.42</v>
      </c>
      <c r="AT16310" s="93"/>
      <c r="AU16310" s="93"/>
      <c r="AV16310" s="93"/>
    </row>
    <row r="16311" spans="35:48" x14ac:dyDescent="0.55000000000000004">
      <c r="AI16311" s="278" t="s">
        <v>14446</v>
      </c>
      <c r="AJ16311" s="279">
        <v>182102.57</v>
      </c>
      <c r="AL16311" s="248" t="s">
        <v>58005</v>
      </c>
      <c r="AM16311" s="249">
        <v>3919.35</v>
      </c>
      <c r="AO16311" s="228" t="s">
        <v>15341</v>
      </c>
      <c r="AP16311" s="229">
        <v>6590.84</v>
      </c>
      <c r="AR16311" s="207" t="s">
        <v>30047</v>
      </c>
      <c r="AS16311" s="208">
        <v>73615.789999999994</v>
      </c>
      <c r="AT16311" s="93"/>
      <c r="AU16311" s="93"/>
      <c r="AV16311" s="93"/>
    </row>
    <row r="16312" spans="35:48" x14ac:dyDescent="0.55000000000000004">
      <c r="AI16312" s="278" t="s">
        <v>29759</v>
      </c>
      <c r="AJ16312" s="279">
        <v>105081.36</v>
      </c>
      <c r="AL16312" s="248" t="s">
        <v>13139</v>
      </c>
      <c r="AM16312" s="249">
        <v>111834.49</v>
      </c>
      <c r="AO16312" s="228" t="s">
        <v>48415</v>
      </c>
      <c r="AP16312" s="229">
        <v>18956.16</v>
      </c>
      <c r="AR16312" s="207" t="s">
        <v>30048</v>
      </c>
      <c r="AS16312" s="208">
        <v>2586.2600000000002</v>
      </c>
      <c r="AT16312" s="93"/>
      <c r="AU16312" s="93"/>
      <c r="AV16312" s="93"/>
    </row>
    <row r="16313" spans="35:48" x14ac:dyDescent="0.55000000000000004">
      <c r="AI16313" s="278" t="s">
        <v>29760</v>
      </c>
      <c r="AJ16313" s="279">
        <v>32284.7</v>
      </c>
      <c r="AL16313" s="248" t="s">
        <v>13140</v>
      </c>
      <c r="AM16313" s="249">
        <v>2391.0100000000002</v>
      </c>
      <c r="AO16313" s="228" t="s">
        <v>50592</v>
      </c>
      <c r="AP16313" s="229">
        <v>4000</v>
      </c>
      <c r="AR16313" s="207" t="s">
        <v>30049</v>
      </c>
      <c r="AS16313" s="208">
        <v>1437.57</v>
      </c>
      <c r="AT16313" s="93"/>
      <c r="AU16313" s="93"/>
      <c r="AV16313" s="93"/>
    </row>
    <row r="16314" spans="35:48" x14ac:dyDescent="0.55000000000000004">
      <c r="AI16314" s="278" t="s">
        <v>40911</v>
      </c>
      <c r="AJ16314" s="279">
        <v>45600</v>
      </c>
      <c r="AL16314" s="248" t="s">
        <v>50603</v>
      </c>
      <c r="AM16314" s="249">
        <v>-2480.23</v>
      </c>
      <c r="AO16314" s="228" t="s">
        <v>34515</v>
      </c>
      <c r="AP16314" s="229">
        <v>27336.46</v>
      </c>
      <c r="AR16314" s="207" t="s">
        <v>30050</v>
      </c>
      <c r="AS16314" s="208">
        <v>142698.53</v>
      </c>
      <c r="AT16314" s="93"/>
      <c r="AU16314" s="93"/>
      <c r="AV16314" s="93"/>
    </row>
    <row r="16315" spans="35:48" x14ac:dyDescent="0.55000000000000004">
      <c r="AI16315" s="278" t="s">
        <v>69541</v>
      </c>
      <c r="AJ16315" s="279">
        <v>2500</v>
      </c>
      <c r="AL16315" s="248" t="s">
        <v>61132</v>
      </c>
      <c r="AM16315" s="249">
        <v>212197.38</v>
      </c>
      <c r="AO16315" s="228" t="s">
        <v>15344</v>
      </c>
      <c r="AP16315" s="229">
        <v>2825.93</v>
      </c>
      <c r="AR16315" s="207" t="s">
        <v>30051</v>
      </c>
      <c r="AS16315" s="208">
        <v>18577.849999999999</v>
      </c>
      <c r="AT16315" s="93"/>
      <c r="AU16315" s="93"/>
      <c r="AV16315" s="93"/>
    </row>
    <row r="16316" spans="35:48" x14ac:dyDescent="0.55000000000000004">
      <c r="AI16316" s="278" t="s">
        <v>39607</v>
      </c>
      <c r="AJ16316" s="279">
        <v>9430.56</v>
      </c>
      <c r="AL16316" s="248" t="s">
        <v>16437</v>
      </c>
      <c r="AM16316" s="249">
        <v>35000</v>
      </c>
      <c r="AO16316" s="228" t="s">
        <v>13031</v>
      </c>
      <c r="AP16316" s="229">
        <v>565.33000000000004</v>
      </c>
      <c r="AR16316" s="207" t="s">
        <v>30052</v>
      </c>
      <c r="AS16316" s="208">
        <v>5305.18</v>
      </c>
      <c r="AT16316" s="93"/>
      <c r="AU16316" s="93"/>
      <c r="AV16316" s="93"/>
    </row>
    <row r="16317" spans="35:48" x14ac:dyDescent="0.55000000000000004">
      <c r="AI16317" s="278" t="s">
        <v>55670</v>
      </c>
      <c r="AJ16317" s="279">
        <v>16999.919999999998</v>
      </c>
      <c r="AL16317" s="248" t="s">
        <v>16438</v>
      </c>
      <c r="AM16317" s="249">
        <v>173080.07</v>
      </c>
      <c r="AO16317" s="228" t="s">
        <v>54206</v>
      </c>
      <c r="AP16317" s="229">
        <v>1378756.33</v>
      </c>
      <c r="AR16317" s="207" t="s">
        <v>30053</v>
      </c>
      <c r="AS16317" s="208">
        <v>498.09</v>
      </c>
      <c r="AT16317" s="93"/>
      <c r="AU16317" s="93"/>
      <c r="AV16317" s="93"/>
    </row>
    <row r="16318" spans="35:48" x14ac:dyDescent="0.55000000000000004">
      <c r="AI16318" s="278" t="s">
        <v>29799</v>
      </c>
      <c r="AJ16318" s="279">
        <v>29114.400000000001</v>
      </c>
      <c r="AL16318" s="248" t="s">
        <v>34616</v>
      </c>
      <c r="AM16318" s="249">
        <v>149474.68</v>
      </c>
      <c r="AO16318" s="228" t="s">
        <v>15345</v>
      </c>
      <c r="AP16318" s="229">
        <v>704952.5</v>
      </c>
      <c r="AR16318" s="207" t="s">
        <v>30054</v>
      </c>
      <c r="AS16318" s="208">
        <v>175029.41</v>
      </c>
      <c r="AT16318" s="93"/>
      <c r="AU16318" s="93"/>
      <c r="AV16318" s="93"/>
    </row>
    <row r="16319" spans="35:48" x14ac:dyDescent="0.55000000000000004">
      <c r="AI16319" s="278" t="s">
        <v>69542</v>
      </c>
      <c r="AJ16319" s="279">
        <v>3157.87</v>
      </c>
      <c r="AL16319" s="248" t="s">
        <v>16439</v>
      </c>
      <c r="AM16319" s="249">
        <v>6658.66</v>
      </c>
      <c r="AO16319" s="228" t="s">
        <v>15346</v>
      </c>
      <c r="AP16319" s="229">
        <v>232961.09</v>
      </c>
      <c r="AR16319" s="207" t="s">
        <v>30055</v>
      </c>
      <c r="AS16319" s="208">
        <v>32462.799999999999</v>
      </c>
      <c r="AT16319" s="93"/>
      <c r="AU16319" s="93"/>
      <c r="AV16319" s="93"/>
    </row>
    <row r="16320" spans="35:48" x14ac:dyDescent="0.55000000000000004">
      <c r="AI16320" s="278" t="s">
        <v>46213</v>
      </c>
      <c r="AJ16320" s="279">
        <v>2478.17</v>
      </c>
      <c r="AL16320" s="248" t="s">
        <v>16440</v>
      </c>
      <c r="AM16320" s="249">
        <v>71827.56</v>
      </c>
      <c r="AO16320" s="228" t="s">
        <v>50593</v>
      </c>
      <c r="AP16320" s="229">
        <v>135780.15</v>
      </c>
      <c r="AR16320" s="207" t="s">
        <v>30056</v>
      </c>
      <c r="AS16320" s="208">
        <v>11450</v>
      </c>
      <c r="AT16320" s="93"/>
      <c r="AU16320" s="93"/>
      <c r="AV16320" s="93"/>
    </row>
    <row r="16321" spans="35:48" x14ac:dyDescent="0.55000000000000004">
      <c r="AI16321" s="278" t="s">
        <v>29801</v>
      </c>
      <c r="AJ16321" s="279">
        <v>4575.5600000000004</v>
      </c>
      <c r="AL16321" s="248" t="s">
        <v>16441</v>
      </c>
      <c r="AM16321" s="249">
        <v>6580.96</v>
      </c>
      <c r="AO16321" s="228" t="s">
        <v>50594</v>
      </c>
      <c r="AP16321" s="229">
        <v>187733.24</v>
      </c>
      <c r="AR16321" s="207" t="s">
        <v>30057</v>
      </c>
      <c r="AS16321" s="208">
        <v>9680</v>
      </c>
      <c r="AT16321" s="93"/>
      <c r="AU16321" s="93"/>
      <c r="AV16321" s="93"/>
    </row>
    <row r="16322" spans="35:48" x14ac:dyDescent="0.55000000000000004">
      <c r="AI16322" s="278" t="s">
        <v>29802</v>
      </c>
      <c r="AJ16322" s="279">
        <v>573.5</v>
      </c>
      <c r="AL16322" s="248" t="s">
        <v>16442</v>
      </c>
      <c r="AM16322" s="249">
        <v>124470.82</v>
      </c>
      <c r="AO16322" s="228" t="s">
        <v>50595</v>
      </c>
      <c r="AP16322" s="229">
        <v>7208.98</v>
      </c>
      <c r="AR16322" s="207" t="s">
        <v>14471</v>
      </c>
      <c r="AS16322" s="208">
        <v>51858.01</v>
      </c>
      <c r="AT16322" s="93"/>
      <c r="AU16322" s="93"/>
      <c r="AV16322" s="93"/>
    </row>
    <row r="16323" spans="35:48" x14ac:dyDescent="0.55000000000000004">
      <c r="AI16323" s="278" t="s">
        <v>29803</v>
      </c>
      <c r="AJ16323" s="279">
        <v>6720.05</v>
      </c>
      <c r="AL16323" s="248" t="s">
        <v>16443</v>
      </c>
      <c r="AM16323" s="249">
        <v>36996.86</v>
      </c>
      <c r="AO16323" s="228" t="s">
        <v>50596</v>
      </c>
      <c r="AP16323" s="229">
        <v>14318.03</v>
      </c>
      <c r="AR16323" s="207" t="s">
        <v>14472</v>
      </c>
      <c r="AS16323" s="208">
        <v>49717.98</v>
      </c>
      <c r="AT16323" s="93"/>
      <c r="AU16323" s="93"/>
      <c r="AV16323" s="93"/>
    </row>
    <row r="16324" spans="35:48" x14ac:dyDescent="0.55000000000000004">
      <c r="AI16324" s="278" t="s">
        <v>29805</v>
      </c>
      <c r="AJ16324" s="279">
        <v>3971.76</v>
      </c>
      <c r="AL16324" s="248" t="s">
        <v>16444</v>
      </c>
      <c r="AM16324" s="249">
        <v>449.68</v>
      </c>
      <c r="AO16324" s="228" t="s">
        <v>33100</v>
      </c>
      <c r="AP16324" s="229">
        <v>491301.59</v>
      </c>
      <c r="AR16324" s="207" t="s">
        <v>30058</v>
      </c>
      <c r="AS16324" s="208">
        <v>1468.34</v>
      </c>
      <c r="AT16324" s="93"/>
      <c r="AU16324" s="93"/>
      <c r="AV16324" s="93"/>
    </row>
    <row r="16325" spans="35:48" x14ac:dyDescent="0.55000000000000004">
      <c r="AI16325" s="278" t="s">
        <v>29806</v>
      </c>
      <c r="AJ16325" s="279">
        <v>787.63</v>
      </c>
      <c r="AL16325" s="248" t="s">
        <v>16445</v>
      </c>
      <c r="AM16325" s="249">
        <v>1712.35</v>
      </c>
      <c r="AO16325" s="228" t="s">
        <v>13033</v>
      </c>
      <c r="AP16325" s="229">
        <v>863219.63</v>
      </c>
      <c r="AR16325" s="207" t="s">
        <v>30059</v>
      </c>
      <c r="AS16325" s="208">
        <v>16686.150000000001</v>
      </c>
      <c r="AT16325" s="93"/>
      <c r="AU16325" s="93"/>
      <c r="AV16325" s="93"/>
    </row>
    <row r="16326" spans="35:48" x14ac:dyDescent="0.55000000000000004">
      <c r="AI16326" s="278" t="s">
        <v>29873</v>
      </c>
      <c r="AJ16326" s="279">
        <v>38891.83</v>
      </c>
      <c r="AL16326" s="248" t="s">
        <v>55570</v>
      </c>
      <c r="AM16326" s="249">
        <v>2280.7600000000002</v>
      </c>
      <c r="AO16326" s="228" t="s">
        <v>15348</v>
      </c>
      <c r="AP16326" s="229">
        <v>-3267.36</v>
      </c>
      <c r="AR16326" s="207" t="s">
        <v>30060</v>
      </c>
      <c r="AS16326" s="208">
        <v>3192.59</v>
      </c>
      <c r="AT16326" s="93"/>
      <c r="AU16326" s="93"/>
      <c r="AV16326" s="93"/>
    </row>
    <row r="16327" spans="35:48" x14ac:dyDescent="0.55000000000000004">
      <c r="AI16327" s="278" t="s">
        <v>29874</v>
      </c>
      <c r="AJ16327" s="279">
        <v>12851.6</v>
      </c>
      <c r="AL16327" s="248" t="s">
        <v>16447</v>
      </c>
      <c r="AM16327" s="249">
        <v>5374.55</v>
      </c>
      <c r="AO16327" s="228" t="s">
        <v>54207</v>
      </c>
      <c r="AP16327" s="229">
        <v>95</v>
      </c>
      <c r="AR16327" s="207" t="s">
        <v>30061</v>
      </c>
      <c r="AS16327" s="208">
        <v>9971.2000000000007</v>
      </c>
      <c r="AT16327" s="93"/>
      <c r="AU16327" s="93"/>
      <c r="AV16327" s="93"/>
    </row>
    <row r="16328" spans="35:48" x14ac:dyDescent="0.55000000000000004">
      <c r="AI16328" s="278" t="s">
        <v>29875</v>
      </c>
      <c r="AJ16328" s="279">
        <v>55050</v>
      </c>
      <c r="AL16328" s="248" t="s">
        <v>16448</v>
      </c>
      <c r="AM16328" s="249">
        <v>680</v>
      </c>
      <c r="AO16328" s="228" t="s">
        <v>15364</v>
      </c>
      <c r="AP16328" s="229">
        <v>15765</v>
      </c>
      <c r="AR16328" s="207" t="s">
        <v>30062</v>
      </c>
      <c r="AS16328" s="208">
        <v>47.07</v>
      </c>
      <c r="AT16328" s="93"/>
      <c r="AU16328" s="93"/>
      <c r="AV16328" s="93"/>
    </row>
    <row r="16329" spans="35:48" x14ac:dyDescent="0.55000000000000004">
      <c r="AI16329" s="278" t="s">
        <v>29877</v>
      </c>
      <c r="AJ16329" s="279">
        <v>7415.94</v>
      </c>
      <c r="AL16329" s="248" t="s">
        <v>16450</v>
      </c>
      <c r="AM16329" s="249">
        <v>24993.83</v>
      </c>
      <c r="AO16329" s="228" t="s">
        <v>15365</v>
      </c>
      <c r="AP16329" s="229">
        <v>42477.99</v>
      </c>
      <c r="AR16329" s="207" t="s">
        <v>30063</v>
      </c>
      <c r="AS16329" s="208">
        <v>11458.05</v>
      </c>
      <c r="AT16329" s="93"/>
      <c r="AU16329" s="93"/>
      <c r="AV16329" s="93"/>
    </row>
    <row r="16330" spans="35:48" x14ac:dyDescent="0.55000000000000004">
      <c r="AI16330" s="278" t="s">
        <v>14456</v>
      </c>
      <c r="AJ16330" s="279">
        <v>34505.85</v>
      </c>
      <c r="AL16330" s="248" t="s">
        <v>31712</v>
      </c>
      <c r="AM16330" s="249">
        <v>29718</v>
      </c>
      <c r="AO16330" s="228" t="s">
        <v>43151</v>
      </c>
      <c r="AP16330" s="229">
        <v>114766.11</v>
      </c>
      <c r="AR16330" s="207" t="s">
        <v>30064</v>
      </c>
      <c r="AS16330" s="208">
        <v>18368.79</v>
      </c>
      <c r="AT16330" s="93"/>
      <c r="AU16330" s="93"/>
      <c r="AV16330" s="93"/>
    </row>
    <row r="16331" spans="35:48" x14ac:dyDescent="0.55000000000000004">
      <c r="AI16331" s="278" t="s">
        <v>29878</v>
      </c>
      <c r="AJ16331" s="279">
        <v>95082.4</v>
      </c>
      <c r="AL16331" s="248" t="s">
        <v>16451</v>
      </c>
      <c r="AM16331" s="249">
        <v>-148.5</v>
      </c>
      <c r="AO16331" s="228" t="s">
        <v>15368</v>
      </c>
      <c r="AP16331" s="229">
        <v>8581.3799999999992</v>
      </c>
      <c r="AR16331" s="207" t="s">
        <v>14473</v>
      </c>
      <c r="AS16331" s="208">
        <v>867164.24</v>
      </c>
      <c r="AT16331" s="93"/>
      <c r="AU16331" s="93"/>
      <c r="AV16331" s="93"/>
    </row>
    <row r="16332" spans="35:48" x14ac:dyDescent="0.55000000000000004">
      <c r="AI16332" s="278" t="s">
        <v>40913</v>
      </c>
      <c r="AJ16332" s="279">
        <v>876.35</v>
      </c>
      <c r="AL16332" s="248" t="s">
        <v>16453</v>
      </c>
      <c r="AM16332" s="249">
        <v>77600</v>
      </c>
      <c r="AO16332" s="228" t="s">
        <v>15369</v>
      </c>
      <c r="AP16332" s="229">
        <v>720</v>
      </c>
      <c r="AR16332" s="207" t="s">
        <v>30065</v>
      </c>
      <c r="AS16332" s="208">
        <v>115560</v>
      </c>
      <c r="AT16332" s="93"/>
      <c r="AU16332" s="93"/>
      <c r="AV16332" s="93"/>
    </row>
    <row r="16333" spans="35:48" x14ac:dyDescent="0.55000000000000004">
      <c r="AI16333" s="278" t="s">
        <v>14457</v>
      </c>
      <c r="AJ16333" s="279">
        <v>26224.63</v>
      </c>
      <c r="AL16333" s="248" t="s">
        <v>16454</v>
      </c>
      <c r="AM16333" s="249">
        <v>2020462.31</v>
      </c>
      <c r="AO16333" s="228" t="s">
        <v>15370</v>
      </c>
      <c r="AP16333" s="229">
        <v>1445.02</v>
      </c>
      <c r="AR16333" s="207" t="s">
        <v>30066</v>
      </c>
      <c r="AS16333" s="208">
        <v>319552.40000000002</v>
      </c>
      <c r="AT16333" s="93"/>
      <c r="AU16333" s="93"/>
      <c r="AV16333" s="93"/>
    </row>
    <row r="16334" spans="35:48" x14ac:dyDescent="0.55000000000000004">
      <c r="AI16334" s="278" t="s">
        <v>14458</v>
      </c>
      <c r="AJ16334" s="279">
        <v>43306.73</v>
      </c>
      <c r="AL16334" s="248" t="s">
        <v>54227</v>
      </c>
      <c r="AM16334" s="249">
        <v>19675</v>
      </c>
      <c r="AO16334" s="228" t="s">
        <v>43152</v>
      </c>
      <c r="AP16334" s="229">
        <v>8136.6</v>
      </c>
      <c r="AR16334" s="207" t="s">
        <v>30067</v>
      </c>
      <c r="AS16334" s="208">
        <v>6516.91</v>
      </c>
      <c r="AT16334" s="93"/>
      <c r="AU16334" s="93"/>
      <c r="AV16334" s="93"/>
    </row>
    <row r="16335" spans="35:48" x14ac:dyDescent="0.55000000000000004">
      <c r="AI16335" s="278" t="s">
        <v>35825</v>
      </c>
      <c r="AJ16335" s="279">
        <v>19350</v>
      </c>
      <c r="AL16335" s="248" t="s">
        <v>16456</v>
      </c>
      <c r="AM16335" s="249">
        <v>11250</v>
      </c>
      <c r="AO16335" s="228" t="s">
        <v>45952</v>
      </c>
      <c r="AP16335" s="229">
        <v>3209</v>
      </c>
      <c r="AR16335" s="207" t="s">
        <v>30068</v>
      </c>
      <c r="AS16335" s="208">
        <v>308.02999999999997</v>
      </c>
      <c r="AT16335" s="93"/>
      <c r="AU16335" s="93"/>
      <c r="AV16335" s="93"/>
    </row>
    <row r="16336" spans="35:48" x14ac:dyDescent="0.55000000000000004">
      <c r="AI16336" s="278" t="s">
        <v>29880</v>
      </c>
      <c r="AJ16336" s="279">
        <v>30673.4</v>
      </c>
      <c r="AL16336" s="248" t="s">
        <v>16457</v>
      </c>
      <c r="AM16336" s="249">
        <v>20848.810000000001</v>
      </c>
      <c r="AO16336" s="228" t="s">
        <v>34522</v>
      </c>
      <c r="AP16336" s="229">
        <v>52340</v>
      </c>
      <c r="AR16336" s="207" t="s">
        <v>30069</v>
      </c>
      <c r="AS16336" s="208">
        <v>7.73</v>
      </c>
      <c r="AT16336" s="93"/>
      <c r="AU16336" s="93"/>
      <c r="AV16336" s="93"/>
    </row>
    <row r="16337" spans="35:48" x14ac:dyDescent="0.55000000000000004">
      <c r="AI16337" s="278" t="s">
        <v>58119</v>
      </c>
      <c r="AJ16337" s="279">
        <v>3283.77</v>
      </c>
      <c r="AL16337" s="248" t="s">
        <v>63473</v>
      </c>
      <c r="AM16337" s="249">
        <v>2000</v>
      </c>
      <c r="AO16337" s="228" t="s">
        <v>34523</v>
      </c>
      <c r="AP16337" s="229">
        <v>321677.96000000002</v>
      </c>
      <c r="AR16337" s="207" t="s">
        <v>30070</v>
      </c>
      <c r="AS16337" s="208">
        <v>56.16</v>
      </c>
      <c r="AT16337" s="93"/>
      <c r="AU16337" s="93"/>
      <c r="AV16337" s="93"/>
    </row>
    <row r="16338" spans="35:48" x14ac:dyDescent="0.55000000000000004">
      <c r="AI16338" s="278" t="s">
        <v>29881</v>
      </c>
      <c r="AJ16338" s="279">
        <v>681864.75</v>
      </c>
      <c r="AL16338" s="248" t="s">
        <v>16458</v>
      </c>
      <c r="AM16338" s="249">
        <v>1300</v>
      </c>
      <c r="AO16338" s="228" t="s">
        <v>35994</v>
      </c>
      <c r="AP16338" s="229">
        <v>39259</v>
      </c>
      <c r="AR16338" s="207" t="s">
        <v>30071</v>
      </c>
      <c r="AS16338" s="208">
        <v>525645.86</v>
      </c>
      <c r="AT16338" s="93"/>
      <c r="AU16338" s="93"/>
      <c r="AV16338" s="93"/>
    </row>
    <row r="16339" spans="35:48" x14ac:dyDescent="0.55000000000000004">
      <c r="AI16339" s="278" t="s">
        <v>36847</v>
      </c>
      <c r="AJ16339" s="279">
        <v>3700</v>
      </c>
      <c r="AL16339" s="248" t="s">
        <v>60877</v>
      </c>
      <c r="AM16339" s="249">
        <v>1000</v>
      </c>
      <c r="AO16339" s="228" t="s">
        <v>15409</v>
      </c>
      <c r="AP16339" s="229">
        <v>12637.37</v>
      </c>
      <c r="AR16339" s="207" t="s">
        <v>14474</v>
      </c>
      <c r="AS16339" s="208">
        <v>215800.05</v>
      </c>
      <c r="AT16339" s="93"/>
      <c r="AU16339" s="93"/>
      <c r="AV16339" s="93"/>
    </row>
    <row r="16340" spans="35:48" x14ac:dyDescent="0.55000000000000004">
      <c r="AI16340" s="278" t="s">
        <v>29883</v>
      </c>
      <c r="AJ16340" s="279">
        <v>1070523.95</v>
      </c>
      <c r="AL16340" s="248" t="s">
        <v>16459</v>
      </c>
      <c r="AM16340" s="249">
        <v>43222.5</v>
      </c>
      <c r="AO16340" s="228" t="s">
        <v>45953</v>
      </c>
      <c r="AP16340" s="229">
        <v>612764.43000000005</v>
      </c>
      <c r="AR16340" s="207" t="s">
        <v>14475</v>
      </c>
      <c r="AS16340" s="208">
        <v>334222.17</v>
      </c>
      <c r="AT16340" s="93"/>
      <c r="AU16340" s="93"/>
      <c r="AV16340" s="93"/>
    </row>
    <row r="16341" spans="35:48" x14ac:dyDescent="0.55000000000000004">
      <c r="AI16341" s="278" t="s">
        <v>14459</v>
      </c>
      <c r="AJ16341" s="279">
        <v>159857.18</v>
      </c>
      <c r="AL16341" s="248" t="s">
        <v>16460</v>
      </c>
      <c r="AM16341" s="249">
        <v>596.87</v>
      </c>
      <c r="AO16341" s="228" t="s">
        <v>15410</v>
      </c>
      <c r="AP16341" s="229">
        <v>44312.5</v>
      </c>
      <c r="AR16341" s="207" t="s">
        <v>30072</v>
      </c>
      <c r="AS16341" s="208">
        <v>-505.17</v>
      </c>
      <c r="AT16341" s="93"/>
      <c r="AU16341" s="93"/>
      <c r="AV16341" s="93"/>
    </row>
    <row r="16342" spans="35:48" x14ac:dyDescent="0.55000000000000004">
      <c r="AI16342" s="278" t="s">
        <v>14460</v>
      </c>
      <c r="AJ16342" s="279">
        <v>483711.86</v>
      </c>
      <c r="AL16342" s="248" t="s">
        <v>16461</v>
      </c>
      <c r="AM16342" s="249">
        <v>215233.01</v>
      </c>
      <c r="AO16342" s="228" t="s">
        <v>40716</v>
      </c>
      <c r="AP16342" s="229">
        <v>10571.27</v>
      </c>
      <c r="AR16342" s="207" t="s">
        <v>30073</v>
      </c>
      <c r="AS16342" s="208">
        <v>20622</v>
      </c>
      <c r="AT16342" s="93"/>
      <c r="AU16342" s="93"/>
      <c r="AV16342" s="93"/>
    </row>
    <row r="16343" spans="35:48" x14ac:dyDescent="0.55000000000000004">
      <c r="AI16343" s="278" t="s">
        <v>14461</v>
      </c>
      <c r="AJ16343" s="279">
        <v>18417.18</v>
      </c>
      <c r="AL16343" s="248" t="s">
        <v>16462</v>
      </c>
      <c r="AM16343" s="249">
        <v>651054.85</v>
      </c>
      <c r="AO16343" s="228" t="s">
        <v>38851</v>
      </c>
      <c r="AP16343" s="229">
        <v>922.06</v>
      </c>
      <c r="AR16343" s="207" t="s">
        <v>30074</v>
      </c>
      <c r="AS16343" s="208">
        <v>1103</v>
      </c>
      <c r="AT16343" s="93"/>
      <c r="AU16343" s="93"/>
      <c r="AV16343" s="93"/>
    </row>
    <row r="16344" spans="35:48" x14ac:dyDescent="0.55000000000000004">
      <c r="AI16344" s="278" t="s">
        <v>69543</v>
      </c>
      <c r="AJ16344" s="279">
        <v>23446.74</v>
      </c>
      <c r="AL16344" s="248" t="s">
        <v>16463</v>
      </c>
      <c r="AM16344" s="249">
        <v>62902.559999999998</v>
      </c>
      <c r="AO16344" s="228" t="s">
        <v>15412</v>
      </c>
      <c r="AP16344" s="229">
        <v>144735.87</v>
      </c>
      <c r="AR16344" s="207" t="s">
        <v>30075</v>
      </c>
      <c r="AS16344" s="208">
        <v>332</v>
      </c>
      <c r="AT16344" s="93"/>
      <c r="AU16344" s="93"/>
      <c r="AV16344" s="93"/>
    </row>
    <row r="16345" spans="35:48" x14ac:dyDescent="0.55000000000000004">
      <c r="AI16345" s="278" t="s">
        <v>29885</v>
      </c>
      <c r="AJ16345" s="279">
        <v>4349318.49</v>
      </c>
      <c r="AL16345" s="248" t="s">
        <v>16464</v>
      </c>
      <c r="AM16345" s="249">
        <v>84379.17</v>
      </c>
      <c r="AO16345" s="228" t="s">
        <v>54208</v>
      </c>
      <c r="AP16345" s="229">
        <v>11606.97</v>
      </c>
      <c r="AR16345" s="207" t="s">
        <v>14479</v>
      </c>
      <c r="AS16345" s="208">
        <v>633</v>
      </c>
      <c r="AT16345" s="93"/>
      <c r="AU16345" s="93"/>
      <c r="AV16345" s="93"/>
    </row>
    <row r="16346" spans="35:48" x14ac:dyDescent="0.55000000000000004">
      <c r="AI16346" s="278" t="s">
        <v>43404</v>
      </c>
      <c r="AJ16346" s="279">
        <v>5486.57</v>
      </c>
      <c r="AL16346" s="248" t="s">
        <v>16465</v>
      </c>
      <c r="AM16346" s="249">
        <v>12590.52</v>
      </c>
      <c r="AO16346" s="228" t="s">
        <v>15413</v>
      </c>
      <c r="AP16346" s="229">
        <v>92574.17</v>
      </c>
      <c r="AR16346" s="207" t="s">
        <v>30076</v>
      </c>
      <c r="AS16346" s="208">
        <v>11458</v>
      </c>
      <c r="AT16346" s="93"/>
      <c r="AU16346" s="93"/>
      <c r="AV16346" s="93"/>
    </row>
    <row r="16347" spans="35:48" x14ac:dyDescent="0.55000000000000004">
      <c r="AI16347" s="278" t="s">
        <v>29886</v>
      </c>
      <c r="AJ16347" s="279">
        <v>102.45</v>
      </c>
      <c r="AL16347" s="248" t="s">
        <v>48431</v>
      </c>
      <c r="AM16347" s="249">
        <v>2324.16</v>
      </c>
      <c r="AO16347" s="228" t="s">
        <v>15414</v>
      </c>
      <c r="AP16347" s="229">
        <v>131000.18</v>
      </c>
      <c r="AR16347" s="207" t="s">
        <v>30077</v>
      </c>
      <c r="AS16347" s="208">
        <v>5441</v>
      </c>
      <c r="AT16347" s="93"/>
      <c r="AU16347" s="93"/>
      <c r="AV16347" s="93"/>
    </row>
    <row r="16348" spans="35:48" x14ac:dyDescent="0.55000000000000004">
      <c r="AI16348" s="278" t="s">
        <v>66795</v>
      </c>
      <c r="AJ16348" s="279">
        <v>4551.3999999999996</v>
      </c>
      <c r="AL16348" s="248" t="s">
        <v>36071</v>
      </c>
      <c r="AM16348" s="249">
        <v>936</v>
      </c>
      <c r="AO16348" s="228" t="s">
        <v>34524</v>
      </c>
      <c r="AP16348" s="229">
        <v>44698.42</v>
      </c>
      <c r="AR16348" s="207" t="s">
        <v>30078</v>
      </c>
      <c r="AS16348" s="208">
        <v>2000</v>
      </c>
      <c r="AT16348" s="93"/>
      <c r="AU16348" s="93"/>
      <c r="AV16348" s="93"/>
    </row>
    <row r="16349" spans="35:48" x14ac:dyDescent="0.55000000000000004">
      <c r="AI16349" s="278" t="s">
        <v>48566</v>
      </c>
      <c r="AJ16349" s="279">
        <v>10650</v>
      </c>
      <c r="AL16349" s="248" t="s">
        <v>58006</v>
      </c>
      <c r="AM16349" s="249">
        <v>1141859.8500000001</v>
      </c>
      <c r="AO16349" s="228" t="s">
        <v>13038</v>
      </c>
      <c r="AP16349" s="229">
        <v>115782</v>
      </c>
      <c r="AR16349" s="207" t="s">
        <v>30079</v>
      </c>
      <c r="AS16349" s="208">
        <v>1568</v>
      </c>
      <c r="AT16349" s="93"/>
      <c r="AU16349" s="93"/>
      <c r="AV16349" s="93"/>
    </row>
    <row r="16350" spans="35:48" x14ac:dyDescent="0.55000000000000004">
      <c r="AI16350" s="278" t="s">
        <v>70972</v>
      </c>
      <c r="AJ16350" s="279">
        <v>3325</v>
      </c>
      <c r="AL16350" s="248" t="s">
        <v>16466</v>
      </c>
      <c r="AM16350" s="249">
        <v>215497.76</v>
      </c>
      <c r="AO16350" s="228" t="s">
        <v>15415</v>
      </c>
      <c r="AP16350" s="229">
        <v>1755.72</v>
      </c>
      <c r="AR16350" s="207" t="s">
        <v>30080</v>
      </c>
      <c r="AS16350" s="208">
        <v>453</v>
      </c>
      <c r="AT16350" s="93"/>
      <c r="AU16350" s="93"/>
      <c r="AV16350" s="93"/>
    </row>
    <row r="16351" spans="35:48" x14ac:dyDescent="0.55000000000000004">
      <c r="AI16351" s="278" t="s">
        <v>29887</v>
      </c>
      <c r="AJ16351" s="279">
        <v>499472.54</v>
      </c>
      <c r="AL16351" s="248" t="s">
        <v>16467</v>
      </c>
      <c r="AM16351" s="249">
        <v>132988.72</v>
      </c>
      <c r="AO16351" s="228" t="s">
        <v>15416</v>
      </c>
      <c r="AP16351" s="229">
        <v>165.88</v>
      </c>
      <c r="AR16351" s="207" t="s">
        <v>30081</v>
      </c>
      <c r="AS16351" s="208">
        <v>3103</v>
      </c>
      <c r="AT16351" s="93"/>
      <c r="AU16351" s="93"/>
      <c r="AV16351" s="93"/>
    </row>
    <row r="16352" spans="35:48" x14ac:dyDescent="0.55000000000000004">
      <c r="AI16352" s="278" t="s">
        <v>69544</v>
      </c>
      <c r="AJ16352" s="279">
        <v>18000</v>
      </c>
      <c r="AL16352" s="248" t="s">
        <v>16468</v>
      </c>
      <c r="AM16352" s="249">
        <v>8614.2900000000009</v>
      </c>
      <c r="AO16352" s="228" t="s">
        <v>54209</v>
      </c>
      <c r="AP16352" s="229">
        <v>115872.83</v>
      </c>
      <c r="AR16352" s="207" t="s">
        <v>14488</v>
      </c>
      <c r="AS16352" s="208">
        <v>39421</v>
      </c>
      <c r="AT16352" s="93"/>
      <c r="AU16352" s="93"/>
      <c r="AV16352" s="93"/>
    </row>
    <row r="16353" spans="35:48" x14ac:dyDescent="0.55000000000000004">
      <c r="AI16353" s="278" t="s">
        <v>14462</v>
      </c>
      <c r="AJ16353" s="279">
        <v>1254485.25</v>
      </c>
      <c r="AL16353" s="248" t="s">
        <v>16469</v>
      </c>
      <c r="AM16353" s="249">
        <v>276261.38</v>
      </c>
      <c r="AO16353" s="228" t="s">
        <v>13039</v>
      </c>
      <c r="AP16353" s="229">
        <v>130932.32</v>
      </c>
      <c r="AR16353" s="207" t="s">
        <v>14489</v>
      </c>
      <c r="AS16353" s="208">
        <v>1086</v>
      </c>
      <c r="AT16353" s="93"/>
      <c r="AU16353" s="93"/>
      <c r="AV16353" s="93"/>
    </row>
    <row r="16354" spans="35:48" x14ac:dyDescent="0.55000000000000004">
      <c r="AI16354" s="278" t="s">
        <v>69545</v>
      </c>
      <c r="AJ16354" s="279">
        <v>640504.93999999994</v>
      </c>
      <c r="AL16354" s="248" t="s">
        <v>50605</v>
      </c>
      <c r="AM16354" s="249">
        <v>-15522.24</v>
      </c>
      <c r="AO16354" s="228" t="s">
        <v>15418</v>
      </c>
      <c r="AP16354" s="229">
        <v>84428.63</v>
      </c>
      <c r="AR16354" s="207" t="s">
        <v>30082</v>
      </c>
      <c r="AS16354" s="208">
        <v>76860.5</v>
      </c>
      <c r="AT16354" s="93"/>
      <c r="AU16354" s="93"/>
      <c r="AV16354" s="93"/>
    </row>
    <row r="16355" spans="35:48" x14ac:dyDescent="0.55000000000000004">
      <c r="AI16355" s="278" t="s">
        <v>43405</v>
      </c>
      <c r="AJ16355" s="279">
        <v>127143.43</v>
      </c>
      <c r="AL16355" s="248" t="s">
        <v>61664</v>
      </c>
      <c r="AM16355" s="249">
        <v>12316.63</v>
      </c>
      <c r="AO16355" s="228" t="s">
        <v>15419</v>
      </c>
      <c r="AP16355" s="229">
        <v>3281.88</v>
      </c>
      <c r="AR16355" s="207" t="s">
        <v>30083</v>
      </c>
      <c r="AS16355" s="208">
        <v>5879.81</v>
      </c>
      <c r="AT16355" s="93"/>
      <c r="AU16355" s="93"/>
      <c r="AV16355" s="93"/>
    </row>
    <row r="16356" spans="35:48" x14ac:dyDescent="0.55000000000000004">
      <c r="AI16356" s="278" t="s">
        <v>29888</v>
      </c>
      <c r="AJ16356" s="279">
        <v>903965.98</v>
      </c>
      <c r="AL16356" s="248" t="s">
        <v>16491</v>
      </c>
      <c r="AM16356" s="249">
        <v>72561.78</v>
      </c>
      <c r="AO16356" s="228" t="s">
        <v>13040</v>
      </c>
      <c r="AP16356" s="229">
        <v>153151.79</v>
      </c>
      <c r="AR16356" s="207" t="s">
        <v>30084</v>
      </c>
      <c r="AS16356" s="208">
        <v>16663.37</v>
      </c>
      <c r="AT16356" s="93"/>
      <c r="AU16356" s="93"/>
      <c r="AV16356" s="93"/>
    </row>
    <row r="16357" spans="35:48" x14ac:dyDescent="0.55000000000000004">
      <c r="AI16357" s="278" t="s">
        <v>29889</v>
      </c>
      <c r="AJ16357" s="279">
        <v>6865.98</v>
      </c>
      <c r="AL16357" s="248" t="s">
        <v>60878</v>
      </c>
      <c r="AM16357" s="249">
        <v>12835</v>
      </c>
      <c r="AO16357" s="228" t="s">
        <v>48416</v>
      </c>
      <c r="AP16357" s="229">
        <v>549674.38</v>
      </c>
      <c r="AR16357" s="207" t="s">
        <v>30085</v>
      </c>
      <c r="AS16357" s="208">
        <v>182013.95</v>
      </c>
      <c r="AT16357" s="93"/>
      <c r="AU16357" s="93"/>
      <c r="AV16357" s="93"/>
    </row>
    <row r="16358" spans="35:48" x14ac:dyDescent="0.55000000000000004">
      <c r="AI16358" s="278" t="s">
        <v>29891</v>
      </c>
      <c r="AJ16358" s="279">
        <v>71334.27</v>
      </c>
      <c r="AL16358" s="248" t="s">
        <v>55571</v>
      </c>
      <c r="AM16358" s="249">
        <v>2520</v>
      </c>
      <c r="AO16358" s="228" t="s">
        <v>45954</v>
      </c>
      <c r="AP16358" s="229">
        <v>10138.450000000001</v>
      </c>
      <c r="AR16358" s="207" t="s">
        <v>30086</v>
      </c>
      <c r="AS16358" s="208">
        <v>109565.99</v>
      </c>
      <c r="AT16358" s="93"/>
      <c r="AU16358" s="93"/>
      <c r="AV16358" s="93"/>
    </row>
    <row r="16359" spans="35:48" x14ac:dyDescent="0.55000000000000004">
      <c r="AI16359" s="278" t="s">
        <v>14463</v>
      </c>
      <c r="AJ16359" s="279">
        <v>150814.66</v>
      </c>
      <c r="AL16359" s="248" t="s">
        <v>45974</v>
      </c>
      <c r="AM16359" s="249">
        <v>6000</v>
      </c>
      <c r="AO16359" s="228" t="s">
        <v>45955</v>
      </c>
      <c r="AP16359" s="229">
        <v>626.54999999999995</v>
      </c>
      <c r="AR16359" s="207" t="s">
        <v>30087</v>
      </c>
      <c r="AS16359" s="208">
        <v>17878.79</v>
      </c>
      <c r="AT16359" s="93"/>
      <c r="AU16359" s="93"/>
      <c r="AV16359" s="93"/>
    </row>
    <row r="16360" spans="35:48" x14ac:dyDescent="0.55000000000000004">
      <c r="AI16360" s="278" t="s">
        <v>46215</v>
      </c>
      <c r="AJ16360" s="279">
        <v>429524.87</v>
      </c>
      <c r="AL16360" s="248" t="s">
        <v>38896</v>
      </c>
      <c r="AM16360" s="249">
        <v>16802.5</v>
      </c>
      <c r="AO16360" s="228" t="s">
        <v>15445</v>
      </c>
      <c r="AP16360" s="229">
        <v>71667.16</v>
      </c>
      <c r="AR16360" s="207" t="s">
        <v>30088</v>
      </c>
      <c r="AS16360" s="208">
        <v>264452</v>
      </c>
      <c r="AT16360" s="93"/>
      <c r="AU16360" s="93"/>
      <c r="AV16360" s="93"/>
    </row>
    <row r="16361" spans="35:48" x14ac:dyDescent="0.55000000000000004">
      <c r="AI16361" s="278" t="s">
        <v>36848</v>
      </c>
      <c r="AJ16361" s="279">
        <v>1266622.67</v>
      </c>
      <c r="AL16361" s="248" t="s">
        <v>16492</v>
      </c>
      <c r="AM16361" s="249">
        <v>8396.0499999999993</v>
      </c>
      <c r="AO16361" s="228" t="s">
        <v>15513</v>
      </c>
      <c r="AP16361" s="229">
        <v>113447.6</v>
      </c>
      <c r="AR16361" s="207" t="s">
        <v>30089</v>
      </c>
      <c r="AS16361" s="208">
        <v>783558.82</v>
      </c>
      <c r="AT16361" s="93"/>
      <c r="AU16361" s="93"/>
      <c r="AV16361" s="93"/>
    </row>
    <row r="16362" spans="35:48" x14ac:dyDescent="0.55000000000000004">
      <c r="AI16362" s="278" t="s">
        <v>39610</v>
      </c>
      <c r="AJ16362" s="279">
        <v>2494166.11</v>
      </c>
      <c r="AL16362" s="248" t="s">
        <v>16493</v>
      </c>
      <c r="AM16362" s="249">
        <v>20253.84</v>
      </c>
      <c r="AO16362" s="228" t="s">
        <v>15514</v>
      </c>
      <c r="AP16362" s="229">
        <v>765490.06</v>
      </c>
      <c r="AR16362" s="207" t="s">
        <v>30090</v>
      </c>
      <c r="AS16362" s="208">
        <v>11458.79</v>
      </c>
      <c r="AT16362" s="93"/>
      <c r="AU16362" s="93"/>
      <c r="AV16362" s="93"/>
    </row>
    <row r="16363" spans="35:48" x14ac:dyDescent="0.55000000000000004">
      <c r="AI16363" s="278" t="s">
        <v>54608</v>
      </c>
      <c r="AJ16363" s="279">
        <v>12240</v>
      </c>
      <c r="AL16363" s="248" t="s">
        <v>16494</v>
      </c>
      <c r="AM16363" s="249">
        <v>2534.16</v>
      </c>
      <c r="AO16363" s="228" t="s">
        <v>45956</v>
      </c>
      <c r="AP16363" s="229">
        <v>1429.86</v>
      </c>
      <c r="AR16363" s="207" t="s">
        <v>30091</v>
      </c>
      <c r="AS16363" s="208">
        <v>28961.31</v>
      </c>
      <c r="AT16363" s="93"/>
      <c r="AU16363" s="93"/>
      <c r="AV16363" s="93"/>
    </row>
    <row r="16364" spans="35:48" x14ac:dyDescent="0.55000000000000004">
      <c r="AI16364" s="278" t="s">
        <v>59363</v>
      </c>
      <c r="AJ16364" s="279">
        <v>40689.68</v>
      </c>
      <c r="AL16364" s="248" t="s">
        <v>16495</v>
      </c>
      <c r="AM16364" s="249">
        <v>181.04</v>
      </c>
      <c r="AO16364" s="228" t="s">
        <v>15515</v>
      </c>
      <c r="AP16364" s="229">
        <v>22800</v>
      </c>
      <c r="AR16364" s="207" t="s">
        <v>30092</v>
      </c>
      <c r="AS16364" s="208">
        <v>37797.56</v>
      </c>
      <c r="AT16364" s="93"/>
      <c r="AU16364" s="93"/>
      <c r="AV16364" s="93"/>
    </row>
    <row r="16365" spans="35:48" x14ac:dyDescent="0.55000000000000004">
      <c r="AI16365" s="278" t="s">
        <v>29916</v>
      </c>
      <c r="AJ16365" s="279">
        <v>36235.65</v>
      </c>
      <c r="AL16365" s="248" t="s">
        <v>16496</v>
      </c>
      <c r="AM16365" s="249">
        <v>53542.23</v>
      </c>
      <c r="AO16365" s="228" t="s">
        <v>15516</v>
      </c>
      <c r="AP16365" s="229">
        <v>5029</v>
      </c>
      <c r="AR16365" s="207" t="s">
        <v>30093</v>
      </c>
      <c r="AS16365" s="208">
        <v>327.42</v>
      </c>
      <c r="AT16365" s="93"/>
      <c r="AU16365" s="93"/>
      <c r="AV16365" s="93"/>
    </row>
    <row r="16366" spans="35:48" x14ac:dyDescent="0.55000000000000004">
      <c r="AI16366" s="278" t="s">
        <v>54609</v>
      </c>
      <c r="AJ16366" s="279">
        <v>125406.36</v>
      </c>
      <c r="AL16366" s="248" t="s">
        <v>50608</v>
      </c>
      <c r="AM16366" s="249">
        <v>14997.9</v>
      </c>
      <c r="AO16366" s="228" t="s">
        <v>15517</v>
      </c>
      <c r="AP16366" s="229">
        <v>181068.97</v>
      </c>
      <c r="AR16366" s="207" t="s">
        <v>14490</v>
      </c>
      <c r="AS16366" s="208">
        <v>85400</v>
      </c>
      <c r="AT16366" s="93"/>
      <c r="AU16366" s="93"/>
      <c r="AV16366" s="93"/>
    </row>
    <row r="16367" spans="35:48" x14ac:dyDescent="0.55000000000000004">
      <c r="AI16367" s="278" t="s">
        <v>29917</v>
      </c>
      <c r="AJ16367" s="279">
        <v>36572.620000000003</v>
      </c>
      <c r="AL16367" s="248" t="s">
        <v>60879</v>
      </c>
      <c r="AM16367" s="249">
        <v>5596</v>
      </c>
      <c r="AO16367" s="228" t="s">
        <v>15518</v>
      </c>
      <c r="AP16367" s="229">
        <v>218068.44</v>
      </c>
      <c r="AR16367" s="207" t="s">
        <v>30094</v>
      </c>
      <c r="AS16367" s="208">
        <v>39550.26</v>
      </c>
      <c r="AT16367" s="93"/>
      <c r="AU16367" s="93"/>
      <c r="AV16367" s="93"/>
    </row>
    <row r="16368" spans="35:48" x14ac:dyDescent="0.55000000000000004">
      <c r="AI16368" s="278" t="s">
        <v>48568</v>
      </c>
      <c r="AJ16368" s="279">
        <v>945</v>
      </c>
      <c r="AL16368" s="248" t="s">
        <v>13143</v>
      </c>
      <c r="AM16368" s="249">
        <v>17345.23</v>
      </c>
      <c r="AO16368" s="228" t="s">
        <v>54210</v>
      </c>
      <c r="AP16368" s="229">
        <v>17200</v>
      </c>
      <c r="AR16368" s="207" t="s">
        <v>30095</v>
      </c>
      <c r="AS16368" s="208">
        <v>1772.67</v>
      </c>
      <c r="AT16368" s="93"/>
      <c r="AU16368" s="93"/>
      <c r="AV16368" s="93"/>
    </row>
    <row r="16369" spans="35:48" x14ac:dyDescent="0.55000000000000004">
      <c r="AI16369" s="278" t="s">
        <v>54610</v>
      </c>
      <c r="AJ16369" s="279">
        <v>10074.5</v>
      </c>
      <c r="AL16369" s="248" t="s">
        <v>16499</v>
      </c>
      <c r="AM16369" s="249">
        <v>71368.009999999995</v>
      </c>
      <c r="AO16369" s="228" t="s">
        <v>15519</v>
      </c>
      <c r="AP16369" s="229">
        <v>12938.79</v>
      </c>
      <c r="AR16369" s="207" t="s">
        <v>14491</v>
      </c>
      <c r="AS16369" s="208">
        <v>-85400</v>
      </c>
      <c r="AT16369" s="93"/>
      <c r="AU16369" s="93"/>
      <c r="AV16369" s="93"/>
    </row>
    <row r="16370" spans="35:48" x14ac:dyDescent="0.55000000000000004">
      <c r="AI16370" s="278" t="s">
        <v>29918</v>
      </c>
      <c r="AJ16370" s="279">
        <v>21600.99</v>
      </c>
      <c r="AL16370" s="248" t="s">
        <v>16500</v>
      </c>
      <c r="AM16370" s="249">
        <v>22775.86</v>
      </c>
      <c r="AO16370" s="228" t="s">
        <v>15520</v>
      </c>
      <c r="AP16370" s="229">
        <v>547919.88</v>
      </c>
      <c r="AR16370" s="207" t="s">
        <v>30096</v>
      </c>
      <c r="AS16370" s="208">
        <v>35656.639999999999</v>
      </c>
      <c r="AT16370" s="93"/>
      <c r="AU16370" s="93"/>
      <c r="AV16370" s="93"/>
    </row>
    <row r="16371" spans="35:48" x14ac:dyDescent="0.55000000000000004">
      <c r="AI16371" s="278" t="s">
        <v>60046</v>
      </c>
      <c r="AJ16371" s="279">
        <v>1199.8499999999999</v>
      </c>
      <c r="AL16371" s="248" t="s">
        <v>13144</v>
      </c>
      <c r="AM16371" s="249">
        <v>55931.74</v>
      </c>
      <c r="AO16371" s="228" t="s">
        <v>43153</v>
      </c>
      <c r="AP16371" s="229">
        <v>397.5</v>
      </c>
      <c r="AR16371" s="207" t="s">
        <v>30097</v>
      </c>
      <c r="AS16371" s="208">
        <v>150901.88</v>
      </c>
      <c r="AT16371" s="93"/>
      <c r="AU16371" s="93"/>
      <c r="AV16371" s="93"/>
    </row>
    <row r="16372" spans="35:48" x14ac:dyDescent="0.55000000000000004">
      <c r="AI16372" s="278" t="s">
        <v>48569</v>
      </c>
      <c r="AJ16372" s="279">
        <v>2167</v>
      </c>
      <c r="AL16372" s="248" t="s">
        <v>43163</v>
      </c>
      <c r="AM16372" s="249">
        <v>23242.7</v>
      </c>
      <c r="AO16372" s="228" t="s">
        <v>43154</v>
      </c>
      <c r="AP16372" s="229">
        <v>3344.5</v>
      </c>
      <c r="AR16372" s="207" t="s">
        <v>30098</v>
      </c>
      <c r="AS16372" s="208">
        <v>2608.92</v>
      </c>
      <c r="AT16372" s="93"/>
      <c r="AU16372" s="93"/>
      <c r="AV16372" s="93"/>
    </row>
    <row r="16373" spans="35:48" x14ac:dyDescent="0.55000000000000004">
      <c r="AI16373" s="278" t="s">
        <v>48570</v>
      </c>
      <c r="AJ16373" s="279">
        <v>23983.200000000001</v>
      </c>
      <c r="AL16373" s="248" t="s">
        <v>45975</v>
      </c>
      <c r="AM16373" s="249">
        <v>18903.849999999999</v>
      </c>
      <c r="AO16373" s="228" t="s">
        <v>15521</v>
      </c>
      <c r="AP16373" s="229">
        <v>241095.47</v>
      </c>
      <c r="AR16373" s="207" t="s">
        <v>30099</v>
      </c>
      <c r="AS16373" s="208">
        <v>199.59</v>
      </c>
      <c r="AT16373" s="93"/>
      <c r="AU16373" s="93"/>
      <c r="AV16373" s="93"/>
    </row>
    <row r="16374" spans="35:48" x14ac:dyDescent="0.55000000000000004">
      <c r="AI16374" s="278" t="s">
        <v>29919</v>
      </c>
      <c r="AJ16374" s="279">
        <v>1815.75</v>
      </c>
      <c r="AL16374" s="248" t="s">
        <v>59960</v>
      </c>
      <c r="AM16374" s="249">
        <v>110229.35</v>
      </c>
      <c r="AO16374" s="228" t="s">
        <v>15522</v>
      </c>
      <c r="AP16374" s="229">
        <v>101697.72</v>
      </c>
      <c r="AR16374" s="207" t="s">
        <v>30100</v>
      </c>
      <c r="AS16374" s="208">
        <v>565.6</v>
      </c>
      <c r="AT16374" s="93"/>
      <c r="AU16374" s="93"/>
      <c r="AV16374" s="93"/>
    </row>
    <row r="16375" spans="35:48" x14ac:dyDescent="0.55000000000000004">
      <c r="AI16375" s="278" t="s">
        <v>29920</v>
      </c>
      <c r="AJ16375" s="279">
        <v>12385.71</v>
      </c>
      <c r="AL16375" s="248" t="s">
        <v>49327</v>
      </c>
      <c r="AM16375" s="249">
        <v>2080</v>
      </c>
      <c r="AO16375" s="228" t="s">
        <v>15523</v>
      </c>
      <c r="AP16375" s="229">
        <v>32906.82</v>
      </c>
      <c r="AR16375" s="207" t="s">
        <v>30101</v>
      </c>
      <c r="AS16375" s="208">
        <v>6161.26</v>
      </c>
      <c r="AT16375" s="93"/>
      <c r="AU16375" s="93"/>
      <c r="AV16375" s="93"/>
    </row>
    <row r="16376" spans="35:48" x14ac:dyDescent="0.55000000000000004">
      <c r="AI16376" s="278" t="s">
        <v>29923</v>
      </c>
      <c r="AJ16376" s="279">
        <v>24512.98</v>
      </c>
      <c r="AL16376" s="248" t="s">
        <v>16519</v>
      </c>
      <c r="AM16376" s="249">
        <v>25077.05</v>
      </c>
      <c r="AO16376" s="228" t="s">
        <v>15524</v>
      </c>
      <c r="AP16376" s="229">
        <v>1391.14</v>
      </c>
      <c r="AR16376" s="207" t="s">
        <v>30102</v>
      </c>
      <c r="AS16376" s="208">
        <v>184816.63</v>
      </c>
      <c r="AT16376" s="93"/>
      <c r="AU16376" s="93"/>
      <c r="AV16376" s="93"/>
    </row>
    <row r="16377" spans="35:48" x14ac:dyDescent="0.55000000000000004">
      <c r="AI16377" s="278" t="s">
        <v>29927</v>
      </c>
      <c r="AJ16377" s="279">
        <v>40070.5</v>
      </c>
      <c r="AL16377" s="248" t="s">
        <v>16520</v>
      </c>
      <c r="AM16377" s="249">
        <v>15338.28</v>
      </c>
      <c r="AO16377" s="228" t="s">
        <v>33106</v>
      </c>
      <c r="AP16377" s="229">
        <v>2327053.56</v>
      </c>
      <c r="AR16377" s="207" t="s">
        <v>30103</v>
      </c>
      <c r="AS16377" s="208">
        <v>108088.04</v>
      </c>
      <c r="AT16377" s="93"/>
      <c r="AU16377" s="93"/>
      <c r="AV16377" s="93"/>
    </row>
    <row r="16378" spans="35:48" x14ac:dyDescent="0.55000000000000004">
      <c r="AI16378" s="278" t="s">
        <v>69546</v>
      </c>
      <c r="AJ16378" s="279">
        <v>21513.63</v>
      </c>
      <c r="AL16378" s="248" t="s">
        <v>50609</v>
      </c>
      <c r="AM16378" s="249">
        <v>645.71</v>
      </c>
      <c r="AO16378" s="228" t="s">
        <v>15525</v>
      </c>
      <c r="AP16378" s="229">
        <v>20479.16</v>
      </c>
      <c r="AR16378" s="207" t="s">
        <v>30104</v>
      </c>
      <c r="AS16378" s="208">
        <v>104640.5</v>
      </c>
      <c r="AT16378" s="93"/>
      <c r="AU16378" s="93"/>
      <c r="AV16378" s="93"/>
    </row>
    <row r="16379" spans="35:48" x14ac:dyDescent="0.55000000000000004">
      <c r="AI16379" s="278" t="s">
        <v>29928</v>
      </c>
      <c r="AJ16379" s="279">
        <v>45815.74</v>
      </c>
      <c r="AL16379" s="248" t="s">
        <v>65098</v>
      </c>
      <c r="AM16379" s="249">
        <v>-23740.23</v>
      </c>
      <c r="AO16379" s="228" t="s">
        <v>15526</v>
      </c>
      <c r="AP16379" s="229">
        <v>80919.460000000006</v>
      </c>
      <c r="AR16379" s="207" t="s">
        <v>30105</v>
      </c>
      <c r="AS16379" s="208">
        <v>28795.81</v>
      </c>
      <c r="AT16379" s="93"/>
      <c r="AU16379" s="93"/>
      <c r="AV16379" s="93"/>
    </row>
    <row r="16380" spans="35:48" x14ac:dyDescent="0.55000000000000004">
      <c r="AI16380" s="278" t="s">
        <v>29953</v>
      </c>
      <c r="AJ16380" s="279">
        <v>205096.26</v>
      </c>
      <c r="AL16380" s="248" t="s">
        <v>16521</v>
      </c>
      <c r="AM16380" s="249">
        <v>30394.639999999999</v>
      </c>
      <c r="AO16380" s="228" t="s">
        <v>15527</v>
      </c>
      <c r="AP16380" s="229">
        <v>40459.300000000003</v>
      </c>
      <c r="AR16380" s="207" t="s">
        <v>30106</v>
      </c>
      <c r="AS16380" s="208">
        <v>28813</v>
      </c>
      <c r="AT16380" s="93"/>
      <c r="AU16380" s="93"/>
      <c r="AV16380" s="93"/>
    </row>
    <row r="16381" spans="35:48" x14ac:dyDescent="0.55000000000000004">
      <c r="AI16381" s="278" t="s">
        <v>29957</v>
      </c>
      <c r="AJ16381" s="279">
        <v>15145.32</v>
      </c>
      <c r="AL16381" s="248" t="s">
        <v>16522</v>
      </c>
      <c r="AM16381" s="249">
        <v>35431.65</v>
      </c>
      <c r="AO16381" s="228" t="s">
        <v>15528</v>
      </c>
      <c r="AP16381" s="229">
        <v>25136.560000000001</v>
      </c>
      <c r="AR16381" s="207" t="s">
        <v>30107</v>
      </c>
      <c r="AS16381" s="208">
        <v>114559.43</v>
      </c>
      <c r="AT16381" s="93"/>
      <c r="AU16381" s="93"/>
      <c r="AV16381" s="93"/>
    </row>
    <row r="16382" spans="35:48" x14ac:dyDescent="0.55000000000000004">
      <c r="AI16382" s="278" t="s">
        <v>29958</v>
      </c>
      <c r="AJ16382" s="279">
        <v>9883</v>
      </c>
      <c r="AL16382" s="248" t="s">
        <v>16523</v>
      </c>
      <c r="AM16382" s="249">
        <v>99620.41</v>
      </c>
      <c r="AO16382" s="228" t="s">
        <v>15529</v>
      </c>
      <c r="AP16382" s="229">
        <v>5879.73</v>
      </c>
      <c r="AR16382" s="207" t="s">
        <v>30108</v>
      </c>
      <c r="AS16382" s="208">
        <v>65563.72</v>
      </c>
      <c r="AT16382" s="93"/>
      <c r="AU16382" s="93"/>
      <c r="AV16382" s="93"/>
    </row>
    <row r="16383" spans="35:48" x14ac:dyDescent="0.55000000000000004">
      <c r="AI16383" s="278" t="s">
        <v>29961</v>
      </c>
      <c r="AJ16383" s="279">
        <v>169182.58</v>
      </c>
      <c r="AL16383" s="248" t="s">
        <v>16557</v>
      </c>
      <c r="AM16383" s="249">
        <v>42653.56</v>
      </c>
      <c r="AO16383" s="228" t="s">
        <v>13056</v>
      </c>
      <c r="AP16383" s="229">
        <v>312344.52</v>
      </c>
      <c r="AR16383" s="207" t="s">
        <v>30109</v>
      </c>
      <c r="AS16383" s="208">
        <v>41814.089999999997</v>
      </c>
      <c r="AT16383" s="93"/>
      <c r="AU16383" s="93"/>
      <c r="AV16383" s="93"/>
    </row>
    <row r="16384" spans="35:48" x14ac:dyDescent="0.55000000000000004">
      <c r="AI16384" s="278" t="s">
        <v>29963</v>
      </c>
      <c r="AJ16384" s="279">
        <v>4282.4799999999996</v>
      </c>
      <c r="AL16384" s="248" t="s">
        <v>56767</v>
      </c>
      <c r="AM16384" s="249">
        <v>31800.9</v>
      </c>
      <c r="AO16384" s="228" t="s">
        <v>13057</v>
      </c>
      <c r="AP16384" s="229">
        <v>342105.74</v>
      </c>
      <c r="AR16384" s="207" t="s">
        <v>30110</v>
      </c>
      <c r="AS16384" s="208">
        <v>23160.69</v>
      </c>
      <c r="AT16384" s="93"/>
      <c r="AU16384" s="93"/>
      <c r="AV16384" s="93"/>
    </row>
    <row r="16385" spans="35:48" x14ac:dyDescent="0.55000000000000004">
      <c r="AI16385" s="278" t="s">
        <v>36867</v>
      </c>
      <c r="AJ16385" s="279">
        <v>78196.289999999994</v>
      </c>
      <c r="AL16385" s="248" t="s">
        <v>54230</v>
      </c>
      <c r="AM16385" s="249">
        <v>59353.73</v>
      </c>
      <c r="AO16385" s="228" t="s">
        <v>15530</v>
      </c>
      <c r="AP16385" s="229">
        <v>64540.88</v>
      </c>
      <c r="AR16385" s="207" t="s">
        <v>30111</v>
      </c>
      <c r="AS16385" s="208">
        <v>153805.29999999999</v>
      </c>
      <c r="AT16385" s="93"/>
      <c r="AU16385" s="93"/>
      <c r="AV16385" s="93"/>
    </row>
    <row r="16386" spans="35:48" x14ac:dyDescent="0.55000000000000004">
      <c r="AI16386" s="278" t="s">
        <v>34323</v>
      </c>
      <c r="AJ16386" s="279">
        <v>11417.72</v>
      </c>
      <c r="AL16386" s="248" t="s">
        <v>56768</v>
      </c>
      <c r="AM16386" s="249">
        <v>77160.95</v>
      </c>
      <c r="AO16386" s="228" t="s">
        <v>15531</v>
      </c>
      <c r="AP16386" s="229">
        <v>155861.6</v>
      </c>
      <c r="AR16386" s="207" t="s">
        <v>30112</v>
      </c>
      <c r="AS16386" s="208">
        <v>32283.200000000001</v>
      </c>
      <c r="AT16386" s="93"/>
      <c r="AU16386" s="93"/>
      <c r="AV16386" s="93"/>
    </row>
    <row r="16387" spans="35:48" x14ac:dyDescent="0.55000000000000004">
      <c r="AI16387" s="278" t="s">
        <v>30045</v>
      </c>
      <c r="AJ16387" s="279">
        <v>180274.72</v>
      </c>
      <c r="AL16387" s="248" t="s">
        <v>16559</v>
      </c>
      <c r="AM16387" s="249">
        <v>60347.9</v>
      </c>
      <c r="AO16387" s="228" t="s">
        <v>15532</v>
      </c>
      <c r="AP16387" s="229">
        <v>62511.54</v>
      </c>
      <c r="AR16387" s="207" t="s">
        <v>30113</v>
      </c>
      <c r="AS16387" s="208">
        <v>13159.74</v>
      </c>
      <c r="AT16387" s="93"/>
      <c r="AU16387" s="93"/>
      <c r="AV16387" s="93"/>
    </row>
    <row r="16388" spans="35:48" x14ac:dyDescent="0.55000000000000004">
      <c r="AI16388" s="278" t="s">
        <v>30046</v>
      </c>
      <c r="AJ16388" s="279">
        <v>21595.200000000001</v>
      </c>
      <c r="AL16388" s="248" t="s">
        <v>38900</v>
      </c>
      <c r="AM16388" s="249">
        <v>49612.800000000003</v>
      </c>
      <c r="AO16388" s="228" t="s">
        <v>54211</v>
      </c>
      <c r="AP16388" s="229">
        <v>1784.01</v>
      </c>
      <c r="AR16388" s="207" t="s">
        <v>30114</v>
      </c>
      <c r="AS16388" s="208">
        <v>296323.23</v>
      </c>
      <c r="AT16388" s="93"/>
      <c r="AU16388" s="93"/>
      <c r="AV16388" s="93"/>
    </row>
    <row r="16389" spans="35:48" x14ac:dyDescent="0.55000000000000004">
      <c r="AI16389" s="278" t="s">
        <v>58121</v>
      </c>
      <c r="AJ16389" s="279">
        <v>54104.5</v>
      </c>
      <c r="AL16389" s="248" t="s">
        <v>16561</v>
      </c>
      <c r="AM16389" s="249">
        <v>20550.77</v>
      </c>
      <c r="AO16389" s="228" t="s">
        <v>15534</v>
      </c>
      <c r="AP16389" s="229">
        <v>6420</v>
      </c>
      <c r="AR16389" s="207" t="s">
        <v>30115</v>
      </c>
      <c r="AS16389" s="208">
        <v>2636.27</v>
      </c>
      <c r="AT16389" s="93"/>
      <c r="AU16389" s="93"/>
      <c r="AV16389" s="93"/>
    </row>
    <row r="16390" spans="35:48" x14ac:dyDescent="0.55000000000000004">
      <c r="AI16390" s="278" t="s">
        <v>61719</v>
      </c>
      <c r="AJ16390" s="279">
        <v>99.89</v>
      </c>
      <c r="AL16390" s="248" t="s">
        <v>16562</v>
      </c>
      <c r="AM16390" s="249">
        <v>1637.58</v>
      </c>
      <c r="AO16390" s="228" t="s">
        <v>38858</v>
      </c>
      <c r="AP16390" s="229">
        <v>25024.52</v>
      </c>
      <c r="AR16390" s="207" t="s">
        <v>30116</v>
      </c>
      <c r="AS16390" s="208">
        <v>41301.19</v>
      </c>
      <c r="AT16390" s="93"/>
      <c r="AU16390" s="93"/>
      <c r="AV16390" s="93"/>
    </row>
    <row r="16391" spans="35:48" x14ac:dyDescent="0.55000000000000004">
      <c r="AI16391" s="278" t="s">
        <v>30049</v>
      </c>
      <c r="AJ16391" s="279">
        <v>6403</v>
      </c>
      <c r="AL16391" s="248" t="s">
        <v>16563</v>
      </c>
      <c r="AM16391" s="249">
        <v>10611</v>
      </c>
      <c r="AO16391" s="228" t="s">
        <v>49317</v>
      </c>
      <c r="AP16391" s="229">
        <v>1573.87</v>
      </c>
      <c r="AR16391" s="207" t="s">
        <v>30117</v>
      </c>
      <c r="AS16391" s="208">
        <v>763.91</v>
      </c>
      <c r="AT16391" s="93"/>
      <c r="AU16391" s="93"/>
      <c r="AV16391" s="93"/>
    </row>
    <row r="16392" spans="35:48" x14ac:dyDescent="0.55000000000000004">
      <c r="AI16392" s="278" t="s">
        <v>36868</v>
      </c>
      <c r="AJ16392" s="279">
        <v>14388.7</v>
      </c>
      <c r="AL16392" s="248" t="s">
        <v>65099</v>
      </c>
      <c r="AM16392" s="249">
        <v>959.6</v>
      </c>
      <c r="AO16392" s="228" t="s">
        <v>15535</v>
      </c>
      <c r="AP16392" s="229">
        <v>345.42</v>
      </c>
      <c r="AR16392" s="207" t="s">
        <v>30118</v>
      </c>
      <c r="AS16392" s="208">
        <v>23547.43</v>
      </c>
      <c r="AT16392" s="93"/>
      <c r="AU16392" s="93"/>
      <c r="AV16392" s="93"/>
    </row>
    <row r="16393" spans="35:48" x14ac:dyDescent="0.55000000000000004">
      <c r="AI16393" s="278" t="s">
        <v>30051</v>
      </c>
      <c r="AJ16393" s="279">
        <v>3067.1</v>
      </c>
      <c r="AL16393" s="248" t="s">
        <v>16565</v>
      </c>
      <c r="AM16393" s="249">
        <v>25603.93</v>
      </c>
      <c r="AO16393" s="228" t="s">
        <v>43155</v>
      </c>
      <c r="AP16393" s="229">
        <v>5510.5</v>
      </c>
      <c r="AR16393" s="207" t="s">
        <v>30119</v>
      </c>
      <c r="AS16393" s="208">
        <v>14356.54</v>
      </c>
      <c r="AT16393" s="93"/>
      <c r="AU16393" s="93"/>
      <c r="AV16393" s="93"/>
    </row>
    <row r="16394" spans="35:48" x14ac:dyDescent="0.55000000000000004">
      <c r="AI16394" s="278" t="s">
        <v>36869</v>
      </c>
      <c r="AJ16394" s="279">
        <v>52268.74</v>
      </c>
      <c r="AL16394" s="248" t="s">
        <v>16583</v>
      </c>
      <c r="AM16394" s="249">
        <v>11242.7</v>
      </c>
      <c r="AO16394" s="228" t="s">
        <v>40717</v>
      </c>
      <c r="AP16394" s="229">
        <v>8962.0499999999993</v>
      </c>
      <c r="AR16394" s="207" t="s">
        <v>30120</v>
      </c>
      <c r="AS16394" s="208">
        <v>2087.84</v>
      </c>
      <c r="AT16394" s="93"/>
      <c r="AU16394" s="93"/>
      <c r="AV16394" s="93"/>
    </row>
    <row r="16395" spans="35:48" x14ac:dyDescent="0.55000000000000004">
      <c r="AI16395" s="278" t="s">
        <v>36870</v>
      </c>
      <c r="AJ16395" s="279">
        <v>4073.82</v>
      </c>
      <c r="AL16395" s="248" t="s">
        <v>54236</v>
      </c>
      <c r="AM16395" s="249">
        <v>76916.78</v>
      </c>
      <c r="AO16395" s="228" t="s">
        <v>13060</v>
      </c>
      <c r="AP16395" s="229">
        <v>680609.21</v>
      </c>
      <c r="AR16395" s="207" t="s">
        <v>30121</v>
      </c>
      <c r="AS16395" s="208">
        <v>142176.59</v>
      </c>
      <c r="AT16395" s="93"/>
      <c r="AU16395" s="93"/>
      <c r="AV16395" s="93"/>
    </row>
    <row r="16396" spans="35:48" x14ac:dyDescent="0.55000000000000004">
      <c r="AI16396" s="278" t="s">
        <v>30055</v>
      </c>
      <c r="AJ16396" s="279">
        <v>75553.13</v>
      </c>
      <c r="AL16396" s="248" t="s">
        <v>65100</v>
      </c>
      <c r="AM16396" s="249">
        <v>636.36</v>
      </c>
      <c r="AO16396" s="228" t="s">
        <v>13061</v>
      </c>
      <c r="AP16396" s="229">
        <v>682700.43</v>
      </c>
      <c r="AR16396" s="207" t="s">
        <v>14492</v>
      </c>
      <c r="AS16396" s="208">
        <v>34150.980000000003</v>
      </c>
      <c r="AT16396" s="93"/>
      <c r="AU16396" s="93"/>
      <c r="AV16396" s="93"/>
    </row>
    <row r="16397" spans="35:48" x14ac:dyDescent="0.55000000000000004">
      <c r="AI16397" s="278" t="s">
        <v>30057</v>
      </c>
      <c r="AJ16397" s="279">
        <v>85481.26</v>
      </c>
      <c r="AL16397" s="248" t="s">
        <v>62343</v>
      </c>
      <c r="AM16397" s="249">
        <v>22976.2</v>
      </c>
      <c r="AO16397" s="228" t="s">
        <v>49318</v>
      </c>
      <c r="AP16397" s="229">
        <v>23985.56</v>
      </c>
      <c r="AR16397" s="207" t="s">
        <v>30122</v>
      </c>
      <c r="AS16397" s="208">
        <v>2046.1</v>
      </c>
      <c r="AT16397" s="93"/>
      <c r="AU16397" s="93"/>
      <c r="AV16397" s="93"/>
    </row>
    <row r="16398" spans="35:48" x14ac:dyDescent="0.55000000000000004">
      <c r="AI16398" s="278" t="s">
        <v>36871</v>
      </c>
      <c r="AJ16398" s="279">
        <v>12.43</v>
      </c>
      <c r="AL16398" s="248" t="s">
        <v>16585</v>
      </c>
      <c r="AM16398" s="249">
        <v>2080.7199999999998</v>
      </c>
      <c r="AO16398" s="228" t="s">
        <v>13062</v>
      </c>
      <c r="AP16398" s="229">
        <v>80229.22</v>
      </c>
      <c r="AR16398" s="207" t="s">
        <v>30123</v>
      </c>
      <c r="AS16398" s="208">
        <v>68596.23</v>
      </c>
      <c r="AT16398" s="93"/>
      <c r="AU16398" s="93"/>
      <c r="AV16398" s="93"/>
    </row>
    <row r="16399" spans="35:48" x14ac:dyDescent="0.55000000000000004">
      <c r="AI16399" s="278" t="s">
        <v>14471</v>
      </c>
      <c r="AJ16399" s="279">
        <v>43389.78</v>
      </c>
      <c r="AL16399" s="248" t="s">
        <v>65101</v>
      </c>
      <c r="AM16399" s="249">
        <v>-17917.259999999998</v>
      </c>
      <c r="AO16399" s="228" t="s">
        <v>33107</v>
      </c>
      <c r="AP16399" s="229">
        <v>10354.85</v>
      </c>
      <c r="AR16399" s="207" t="s">
        <v>14493</v>
      </c>
      <c r="AS16399" s="208">
        <v>129276.94</v>
      </c>
      <c r="AT16399" s="93"/>
      <c r="AU16399" s="93"/>
      <c r="AV16399" s="93"/>
    </row>
    <row r="16400" spans="35:48" x14ac:dyDescent="0.55000000000000004">
      <c r="AI16400" s="278" t="s">
        <v>14472</v>
      </c>
      <c r="AJ16400" s="279">
        <v>122249.83</v>
      </c>
      <c r="AL16400" s="248" t="s">
        <v>16587</v>
      </c>
      <c r="AM16400" s="249">
        <v>35574.92</v>
      </c>
      <c r="AO16400" s="228" t="s">
        <v>48417</v>
      </c>
      <c r="AP16400" s="229">
        <v>90141.93</v>
      </c>
      <c r="AR16400" s="207" t="s">
        <v>30124</v>
      </c>
      <c r="AS16400" s="208">
        <v>61660</v>
      </c>
      <c r="AT16400" s="93"/>
      <c r="AU16400" s="93"/>
      <c r="AV16400" s="93"/>
    </row>
    <row r="16401" spans="35:48" x14ac:dyDescent="0.55000000000000004">
      <c r="AI16401" s="278" t="s">
        <v>30058</v>
      </c>
      <c r="AJ16401" s="279">
        <v>43441.3</v>
      </c>
      <c r="AL16401" s="248" t="s">
        <v>16588</v>
      </c>
      <c r="AM16401" s="249">
        <v>12656.2</v>
      </c>
      <c r="AO16401" s="228" t="s">
        <v>33108</v>
      </c>
      <c r="AP16401" s="229">
        <v>6405.8</v>
      </c>
      <c r="AR16401" s="207" t="s">
        <v>30125</v>
      </c>
      <c r="AS16401" s="208">
        <v>1474455.06</v>
      </c>
      <c r="AT16401" s="93"/>
      <c r="AU16401" s="93"/>
      <c r="AV16401" s="93"/>
    </row>
    <row r="16402" spans="35:48" x14ac:dyDescent="0.55000000000000004">
      <c r="AI16402" s="278" t="s">
        <v>49445</v>
      </c>
      <c r="AJ16402" s="279">
        <v>2520.48</v>
      </c>
      <c r="AL16402" s="248" t="s">
        <v>16590</v>
      </c>
      <c r="AM16402" s="249">
        <v>58538.38</v>
      </c>
      <c r="AO16402" s="228" t="s">
        <v>15538</v>
      </c>
      <c r="AP16402" s="229">
        <v>13855.61</v>
      </c>
      <c r="AR16402" s="207" t="s">
        <v>30126</v>
      </c>
      <c r="AS16402" s="208">
        <v>-53.76</v>
      </c>
      <c r="AT16402" s="93"/>
      <c r="AU16402" s="93"/>
      <c r="AV16402" s="93"/>
    </row>
    <row r="16403" spans="35:48" x14ac:dyDescent="0.55000000000000004">
      <c r="AI16403" s="278" t="s">
        <v>30059</v>
      </c>
      <c r="AJ16403" s="279">
        <v>1443908.39</v>
      </c>
      <c r="AL16403" s="248" t="s">
        <v>16654</v>
      </c>
      <c r="AM16403" s="249">
        <v>767570.72</v>
      </c>
      <c r="AO16403" s="228" t="s">
        <v>13063</v>
      </c>
      <c r="AP16403" s="229">
        <v>81664.81</v>
      </c>
      <c r="AR16403" s="207" t="s">
        <v>30127</v>
      </c>
      <c r="AS16403" s="208">
        <v>22319.14</v>
      </c>
      <c r="AT16403" s="93"/>
      <c r="AU16403" s="93"/>
      <c r="AV16403" s="93"/>
    </row>
    <row r="16404" spans="35:48" x14ac:dyDescent="0.55000000000000004">
      <c r="AI16404" s="278" t="s">
        <v>40915</v>
      </c>
      <c r="AJ16404" s="279">
        <v>78830.73</v>
      </c>
      <c r="AL16404" s="248" t="s">
        <v>16656</v>
      </c>
      <c r="AM16404" s="249">
        <v>5386.69</v>
      </c>
      <c r="AO16404" s="228" t="s">
        <v>36000</v>
      </c>
      <c r="AP16404" s="229">
        <v>424053.1</v>
      </c>
      <c r="AR16404" s="207" t="s">
        <v>30128</v>
      </c>
      <c r="AS16404" s="208">
        <v>1707.39</v>
      </c>
      <c r="AT16404" s="93"/>
      <c r="AU16404" s="93"/>
      <c r="AV16404" s="93"/>
    </row>
    <row r="16405" spans="35:48" x14ac:dyDescent="0.55000000000000004">
      <c r="AI16405" s="278" t="s">
        <v>30061</v>
      </c>
      <c r="AJ16405" s="279">
        <v>265.14</v>
      </c>
      <c r="AL16405" s="248" t="s">
        <v>34629</v>
      </c>
      <c r="AM16405" s="249">
        <v>7900</v>
      </c>
      <c r="AO16405" s="228" t="s">
        <v>36001</v>
      </c>
      <c r="AP16405" s="229">
        <v>297748.78999999998</v>
      </c>
      <c r="AR16405" s="207" t="s">
        <v>30129</v>
      </c>
      <c r="AS16405" s="208">
        <v>9655.84</v>
      </c>
      <c r="AT16405" s="93"/>
      <c r="AU16405" s="93"/>
      <c r="AV16405" s="93"/>
    </row>
    <row r="16406" spans="35:48" x14ac:dyDescent="0.55000000000000004">
      <c r="AI16406" s="278" t="s">
        <v>54611</v>
      </c>
      <c r="AJ16406" s="279">
        <v>37114.86</v>
      </c>
      <c r="AL16406" s="248" t="s">
        <v>16657</v>
      </c>
      <c r="AM16406" s="249">
        <v>34176</v>
      </c>
      <c r="AO16406" s="228" t="s">
        <v>34537</v>
      </c>
      <c r="AP16406" s="229">
        <v>98866.68</v>
      </c>
      <c r="AR16406" s="207" t="s">
        <v>30130</v>
      </c>
      <c r="AS16406" s="208">
        <v>59973.88</v>
      </c>
      <c r="AT16406" s="93"/>
      <c r="AU16406" s="93"/>
      <c r="AV16406" s="93"/>
    </row>
    <row r="16407" spans="35:48" x14ac:dyDescent="0.55000000000000004">
      <c r="AI16407" s="278" t="s">
        <v>60973</v>
      </c>
      <c r="AJ16407" s="279">
        <v>16045.71</v>
      </c>
      <c r="AL16407" s="248" t="s">
        <v>16658</v>
      </c>
      <c r="AM16407" s="249">
        <v>369341.92</v>
      </c>
      <c r="AO16407" s="228" t="s">
        <v>15543</v>
      </c>
      <c r="AP16407" s="229">
        <v>25211.13</v>
      </c>
      <c r="AR16407" s="207" t="s">
        <v>30131</v>
      </c>
      <c r="AS16407" s="208">
        <v>4587.96</v>
      </c>
      <c r="AT16407" s="93"/>
      <c r="AU16407" s="93"/>
      <c r="AV16407" s="93"/>
    </row>
    <row r="16408" spans="35:48" x14ac:dyDescent="0.55000000000000004">
      <c r="AI16408" s="278" t="s">
        <v>30064</v>
      </c>
      <c r="AJ16408" s="279">
        <v>100723.83</v>
      </c>
      <c r="AL16408" s="248" t="s">
        <v>16659</v>
      </c>
      <c r="AM16408" s="249">
        <v>57152.09</v>
      </c>
      <c r="AO16408" s="228" t="s">
        <v>34538</v>
      </c>
      <c r="AP16408" s="229">
        <v>6600</v>
      </c>
      <c r="AR16408" s="207" t="s">
        <v>30132</v>
      </c>
      <c r="AS16408" s="208">
        <v>15866.56</v>
      </c>
      <c r="AT16408" s="93"/>
      <c r="AU16408" s="93"/>
      <c r="AV16408" s="93"/>
    </row>
    <row r="16409" spans="35:48" x14ac:dyDescent="0.55000000000000004">
      <c r="AI16409" s="278" t="s">
        <v>14473</v>
      </c>
      <c r="AJ16409" s="279">
        <v>459327.49</v>
      </c>
      <c r="AL16409" s="248" t="s">
        <v>58007</v>
      </c>
      <c r="AM16409" s="249">
        <v>20791.27</v>
      </c>
      <c r="AO16409" s="228" t="s">
        <v>34539</v>
      </c>
      <c r="AP16409" s="229">
        <v>10020</v>
      </c>
      <c r="AR16409" s="207" t="s">
        <v>30133</v>
      </c>
      <c r="AS16409" s="208">
        <v>2928</v>
      </c>
      <c r="AT16409" s="93"/>
      <c r="AU16409" s="93"/>
      <c r="AV16409" s="93"/>
    </row>
    <row r="16410" spans="35:48" x14ac:dyDescent="0.55000000000000004">
      <c r="AI16410" s="278" t="s">
        <v>30065</v>
      </c>
      <c r="AJ16410" s="279">
        <v>24896.07</v>
      </c>
      <c r="AL16410" s="248" t="s">
        <v>16660</v>
      </c>
      <c r="AM16410" s="249">
        <v>946.51</v>
      </c>
      <c r="AO16410" s="228" t="s">
        <v>48418</v>
      </c>
      <c r="AP16410" s="229">
        <v>30633.57</v>
      </c>
      <c r="AR16410" s="207" t="s">
        <v>30134</v>
      </c>
      <c r="AS16410" s="208">
        <v>347687.22</v>
      </c>
      <c r="AT16410" s="93"/>
      <c r="AU16410" s="93"/>
      <c r="AV16410" s="93"/>
    </row>
    <row r="16411" spans="35:48" x14ac:dyDescent="0.55000000000000004">
      <c r="AI16411" s="278" t="s">
        <v>30066</v>
      </c>
      <c r="AJ16411" s="279">
        <v>184252.6</v>
      </c>
      <c r="AL16411" s="248" t="s">
        <v>13152</v>
      </c>
      <c r="AM16411" s="249">
        <v>11704.5</v>
      </c>
      <c r="AO16411" s="228" t="s">
        <v>43156</v>
      </c>
      <c r="AP16411" s="229">
        <v>46795.95</v>
      </c>
      <c r="AR16411" s="207" t="s">
        <v>30135</v>
      </c>
      <c r="AS16411" s="208">
        <v>38075.519999999997</v>
      </c>
      <c r="AT16411" s="93"/>
      <c r="AU16411" s="93"/>
      <c r="AV16411" s="93"/>
    </row>
    <row r="16412" spans="35:48" x14ac:dyDescent="0.55000000000000004">
      <c r="AI16412" s="278" t="s">
        <v>30068</v>
      </c>
      <c r="AJ16412" s="279">
        <v>10347</v>
      </c>
      <c r="AL16412" s="248" t="s">
        <v>33204</v>
      </c>
      <c r="AM16412" s="249">
        <v>10000</v>
      </c>
      <c r="AO16412" s="228" t="s">
        <v>15544</v>
      </c>
      <c r="AP16412" s="229">
        <v>16933.78</v>
      </c>
      <c r="AR16412" s="207" t="s">
        <v>30136</v>
      </c>
      <c r="AS16412" s="208">
        <v>68095.259999999995</v>
      </c>
      <c r="AT16412" s="93"/>
      <c r="AU16412" s="93"/>
      <c r="AV16412" s="93"/>
    </row>
    <row r="16413" spans="35:48" x14ac:dyDescent="0.55000000000000004">
      <c r="AI16413" s="278" t="s">
        <v>43407</v>
      </c>
      <c r="AJ16413" s="279">
        <v>10614.33</v>
      </c>
      <c r="AL16413" s="248" t="s">
        <v>36078</v>
      </c>
      <c r="AM16413" s="249">
        <v>15976.56</v>
      </c>
      <c r="AO16413" s="228" t="s">
        <v>43157</v>
      </c>
      <c r="AP16413" s="229">
        <v>1600</v>
      </c>
      <c r="AR16413" s="207" t="s">
        <v>30137</v>
      </c>
      <c r="AS16413" s="208">
        <v>10838.19</v>
      </c>
      <c r="AT16413" s="93"/>
      <c r="AU16413" s="93"/>
      <c r="AV16413" s="93"/>
    </row>
    <row r="16414" spans="35:48" x14ac:dyDescent="0.55000000000000004">
      <c r="AI16414" s="278" t="s">
        <v>14474</v>
      </c>
      <c r="AJ16414" s="279">
        <v>104030.58</v>
      </c>
      <c r="AL16414" s="248" t="s">
        <v>43165</v>
      </c>
      <c r="AM16414" s="249">
        <v>1435229.99</v>
      </c>
      <c r="AO16414" s="228" t="s">
        <v>36006</v>
      </c>
      <c r="AP16414" s="229">
        <v>836.91</v>
      </c>
      <c r="AR16414" s="207" t="s">
        <v>30138</v>
      </c>
      <c r="AS16414" s="208">
        <v>19522.61</v>
      </c>
      <c r="AT16414" s="93"/>
      <c r="AU16414" s="93"/>
      <c r="AV16414" s="93"/>
    </row>
    <row r="16415" spans="35:48" x14ac:dyDescent="0.55000000000000004">
      <c r="AI16415" s="278" t="s">
        <v>30072</v>
      </c>
      <c r="AJ16415" s="279">
        <v>-80251.33</v>
      </c>
      <c r="AL16415" s="248" t="s">
        <v>16663</v>
      </c>
      <c r="AM16415" s="249">
        <v>1669.95</v>
      </c>
      <c r="AO16415" s="228" t="s">
        <v>43158</v>
      </c>
      <c r="AP16415" s="229">
        <v>790</v>
      </c>
      <c r="AR16415" s="207" t="s">
        <v>30139</v>
      </c>
      <c r="AS16415" s="208">
        <v>37266.620000000003</v>
      </c>
      <c r="AT16415" s="93"/>
      <c r="AU16415" s="93"/>
      <c r="AV16415" s="93"/>
    </row>
    <row r="16416" spans="35:48" x14ac:dyDescent="0.55000000000000004">
      <c r="AI16416" s="278" t="s">
        <v>69547</v>
      </c>
      <c r="AJ16416" s="279">
        <v>1015.7</v>
      </c>
      <c r="AL16416" s="248" t="s">
        <v>16665</v>
      </c>
      <c r="AM16416" s="249">
        <v>30759.72</v>
      </c>
      <c r="AO16416" s="228" t="s">
        <v>38860</v>
      </c>
      <c r="AP16416" s="229">
        <v>24966.400000000001</v>
      </c>
      <c r="AR16416" s="207" t="s">
        <v>30140</v>
      </c>
      <c r="AS16416" s="208">
        <v>125255.35</v>
      </c>
      <c r="AT16416" s="93"/>
      <c r="AU16416" s="93"/>
      <c r="AV16416" s="93"/>
    </row>
    <row r="16417" spans="35:48" x14ac:dyDescent="0.55000000000000004">
      <c r="AI16417" s="278" t="s">
        <v>55671</v>
      </c>
      <c r="AJ16417" s="279">
        <v>10988343.640000001</v>
      </c>
      <c r="AL16417" s="248" t="s">
        <v>49329</v>
      </c>
      <c r="AM16417" s="249">
        <v>43063.98</v>
      </c>
      <c r="AO16417" s="228" t="s">
        <v>15545</v>
      </c>
      <c r="AP16417" s="229">
        <v>10831.13</v>
      </c>
      <c r="AR16417" s="207" t="s">
        <v>30141</v>
      </c>
      <c r="AS16417" s="208">
        <v>11617.69</v>
      </c>
      <c r="AT16417" s="93"/>
      <c r="AU16417" s="93"/>
      <c r="AV16417" s="93"/>
    </row>
    <row r="16418" spans="35:48" x14ac:dyDescent="0.55000000000000004">
      <c r="AI16418" s="278" t="s">
        <v>58387</v>
      </c>
      <c r="AJ16418" s="279">
        <v>728636.36</v>
      </c>
      <c r="AL16418" s="248" t="s">
        <v>16666</v>
      </c>
      <c r="AM16418" s="249">
        <v>69245.8</v>
      </c>
      <c r="AO16418" s="228" t="s">
        <v>54212</v>
      </c>
      <c r="AP16418" s="229">
        <v>325.94</v>
      </c>
      <c r="AR16418" s="207" t="s">
        <v>30142</v>
      </c>
      <c r="AS16418" s="208">
        <v>966607.37</v>
      </c>
      <c r="AT16418" s="93"/>
      <c r="AU16418" s="93"/>
      <c r="AV16418" s="93"/>
    </row>
    <row r="16419" spans="35:48" x14ac:dyDescent="0.55000000000000004">
      <c r="AI16419" s="278" t="s">
        <v>30144</v>
      </c>
      <c r="AJ16419" s="279">
        <v>199630.49</v>
      </c>
      <c r="AL16419" s="248" t="s">
        <v>13153</v>
      </c>
      <c r="AM16419" s="249">
        <v>213821.98</v>
      </c>
      <c r="AO16419" s="228" t="s">
        <v>36007</v>
      </c>
      <c r="AP16419" s="229">
        <v>5610.87</v>
      </c>
      <c r="AR16419" s="207" t="s">
        <v>30143</v>
      </c>
      <c r="AS16419" s="208">
        <v>5670</v>
      </c>
      <c r="AT16419" s="93"/>
      <c r="AU16419" s="93"/>
      <c r="AV16419" s="93"/>
    </row>
    <row r="16420" spans="35:48" x14ac:dyDescent="0.55000000000000004">
      <c r="AI16420" s="278" t="s">
        <v>39617</v>
      </c>
      <c r="AJ16420" s="279">
        <v>18461.22</v>
      </c>
      <c r="AL16420" s="248" t="s">
        <v>13154</v>
      </c>
      <c r="AM16420" s="249">
        <v>667759.57999999996</v>
      </c>
      <c r="AO16420" s="228" t="s">
        <v>36008</v>
      </c>
      <c r="AP16420" s="229">
        <v>5407.51</v>
      </c>
      <c r="AR16420" s="207" t="s">
        <v>30144</v>
      </c>
      <c r="AS16420" s="208">
        <v>41814.089999999997</v>
      </c>
      <c r="AT16420" s="93"/>
      <c r="AU16420" s="93"/>
      <c r="AV16420" s="93"/>
    </row>
    <row r="16421" spans="35:48" x14ac:dyDescent="0.55000000000000004">
      <c r="AI16421" s="278" t="s">
        <v>30147</v>
      </c>
      <c r="AJ16421" s="279">
        <v>59748.44</v>
      </c>
      <c r="AL16421" s="248" t="s">
        <v>16667</v>
      </c>
      <c r="AM16421" s="249">
        <v>172202.65</v>
      </c>
      <c r="AO16421" s="228" t="s">
        <v>50597</v>
      </c>
      <c r="AP16421" s="229">
        <v>2672.46</v>
      </c>
      <c r="AR16421" s="207" t="s">
        <v>30145</v>
      </c>
      <c r="AS16421" s="208">
        <v>2928</v>
      </c>
      <c r="AT16421" s="93"/>
      <c r="AU16421" s="93"/>
      <c r="AV16421" s="93"/>
    </row>
    <row r="16422" spans="35:48" x14ac:dyDescent="0.55000000000000004">
      <c r="AI16422" s="278" t="s">
        <v>34329</v>
      </c>
      <c r="AJ16422" s="279">
        <v>62981</v>
      </c>
      <c r="AL16422" s="248" t="s">
        <v>16668</v>
      </c>
      <c r="AM16422" s="249">
        <v>14319.37</v>
      </c>
      <c r="AO16422" s="228" t="s">
        <v>15546</v>
      </c>
      <c r="AP16422" s="229">
        <v>24317.200000000001</v>
      </c>
      <c r="AR16422" s="207" t="s">
        <v>30146</v>
      </c>
      <c r="AS16422" s="208">
        <v>407661.1</v>
      </c>
      <c r="AT16422" s="93"/>
      <c r="AU16422" s="93"/>
      <c r="AV16422" s="93"/>
    </row>
    <row r="16423" spans="35:48" x14ac:dyDescent="0.55000000000000004">
      <c r="AI16423" s="278" t="s">
        <v>30148</v>
      </c>
      <c r="AJ16423" s="279">
        <v>2549.63</v>
      </c>
      <c r="AL16423" s="248" t="s">
        <v>16669</v>
      </c>
      <c r="AM16423" s="249">
        <v>299791.96999999997</v>
      </c>
      <c r="AO16423" s="228" t="s">
        <v>47441</v>
      </c>
      <c r="AP16423" s="229">
        <v>15810</v>
      </c>
      <c r="AR16423" s="207" t="s">
        <v>30147</v>
      </c>
      <c r="AS16423" s="208">
        <v>61236.21</v>
      </c>
      <c r="AT16423" s="93"/>
      <c r="AU16423" s="93"/>
      <c r="AV16423" s="93"/>
    </row>
    <row r="16424" spans="35:48" x14ac:dyDescent="0.55000000000000004">
      <c r="AI16424" s="278" t="s">
        <v>30149</v>
      </c>
      <c r="AJ16424" s="279">
        <v>548004.75</v>
      </c>
      <c r="AL16424" s="248" t="s">
        <v>34630</v>
      </c>
      <c r="AM16424" s="249">
        <v>175354.11</v>
      </c>
      <c r="AO16424" s="228" t="s">
        <v>45957</v>
      </c>
      <c r="AP16424" s="229">
        <v>53996.97</v>
      </c>
      <c r="AR16424" s="207" t="s">
        <v>30148</v>
      </c>
      <c r="AS16424" s="208">
        <v>68095.259999999995</v>
      </c>
      <c r="AT16424" s="93"/>
      <c r="AU16424" s="93"/>
      <c r="AV16424" s="93"/>
    </row>
    <row r="16425" spans="35:48" x14ac:dyDescent="0.55000000000000004">
      <c r="AI16425" s="278" t="s">
        <v>30151</v>
      </c>
      <c r="AJ16425" s="279">
        <v>6458.88</v>
      </c>
      <c r="AL16425" s="248" t="s">
        <v>55572</v>
      </c>
      <c r="AM16425" s="249">
        <v>16178.46</v>
      </c>
      <c r="AO16425" s="228" t="s">
        <v>15559</v>
      </c>
      <c r="AP16425" s="229">
        <v>30714.25</v>
      </c>
      <c r="AR16425" s="207" t="s">
        <v>30149</v>
      </c>
      <c r="AS16425" s="208">
        <v>153805.29999999999</v>
      </c>
      <c r="AT16425" s="93"/>
      <c r="AU16425" s="93"/>
      <c r="AV16425" s="93"/>
    </row>
    <row r="16426" spans="35:48" x14ac:dyDescent="0.55000000000000004">
      <c r="AI16426" s="278" t="s">
        <v>36880</v>
      </c>
      <c r="AJ16426" s="279">
        <v>33243.78</v>
      </c>
      <c r="AL16426" s="248" t="s">
        <v>54240</v>
      </c>
      <c r="AM16426" s="249">
        <v>33774.39</v>
      </c>
      <c r="AO16426" s="228" t="s">
        <v>43159</v>
      </c>
      <c r="AP16426" s="229">
        <v>3496</v>
      </c>
      <c r="AR16426" s="207" t="s">
        <v>30150</v>
      </c>
      <c r="AS16426" s="208">
        <v>10838.19</v>
      </c>
      <c r="AT16426" s="93"/>
      <c r="AU16426" s="93"/>
      <c r="AV16426" s="93"/>
    </row>
    <row r="16427" spans="35:48" x14ac:dyDescent="0.55000000000000004">
      <c r="AI16427" s="278" t="s">
        <v>30152</v>
      </c>
      <c r="AJ16427" s="279">
        <v>26845.02</v>
      </c>
      <c r="AL16427" s="248" t="s">
        <v>31729</v>
      </c>
      <c r="AM16427" s="249">
        <v>31527.26</v>
      </c>
      <c r="AO16427" s="228" t="s">
        <v>49319</v>
      </c>
      <c r="AP16427" s="229">
        <v>11779.4</v>
      </c>
      <c r="AR16427" s="207" t="s">
        <v>30151</v>
      </c>
      <c r="AS16427" s="208">
        <v>32283.200000000001</v>
      </c>
      <c r="AT16427" s="93"/>
      <c r="AU16427" s="93"/>
      <c r="AV16427" s="93"/>
    </row>
    <row r="16428" spans="35:48" x14ac:dyDescent="0.55000000000000004">
      <c r="AI16428" s="278" t="s">
        <v>34330</v>
      </c>
      <c r="AJ16428" s="279">
        <v>140</v>
      </c>
      <c r="AL16428" s="248" t="s">
        <v>59310</v>
      </c>
      <c r="AM16428" s="249">
        <v>28200</v>
      </c>
      <c r="AO16428" s="228" t="s">
        <v>43160</v>
      </c>
      <c r="AP16428" s="229">
        <v>157833</v>
      </c>
      <c r="AR16428" s="207" t="s">
        <v>30152</v>
      </c>
      <c r="AS16428" s="208">
        <v>13159.74</v>
      </c>
      <c r="AT16428" s="93"/>
      <c r="AU16428" s="93"/>
      <c r="AV16428" s="93"/>
    </row>
    <row r="16429" spans="35:48" x14ac:dyDescent="0.55000000000000004">
      <c r="AI16429" s="278" t="s">
        <v>58799</v>
      </c>
      <c r="AJ16429" s="279">
        <v>2836.24</v>
      </c>
      <c r="AL16429" s="248" t="s">
        <v>13155</v>
      </c>
      <c r="AM16429" s="249">
        <v>8038.53</v>
      </c>
      <c r="AO16429" s="228" t="s">
        <v>54213</v>
      </c>
      <c r="AP16429" s="229">
        <v>53568</v>
      </c>
      <c r="AR16429" s="207" t="s">
        <v>30153</v>
      </c>
      <c r="AS16429" s="208">
        <v>19522.61</v>
      </c>
      <c r="AT16429" s="93"/>
      <c r="AU16429" s="93"/>
      <c r="AV16429" s="93"/>
    </row>
    <row r="16430" spans="35:48" x14ac:dyDescent="0.55000000000000004">
      <c r="AI16430" s="278" t="s">
        <v>61720</v>
      </c>
      <c r="AJ16430" s="279">
        <v>1269.8</v>
      </c>
      <c r="AL16430" s="248" t="s">
        <v>54241</v>
      </c>
      <c r="AM16430" s="249">
        <v>597433.51</v>
      </c>
      <c r="AO16430" s="228" t="s">
        <v>45958</v>
      </c>
      <c r="AP16430" s="229">
        <v>9162.73</v>
      </c>
      <c r="AR16430" s="207" t="s">
        <v>30154</v>
      </c>
      <c r="AS16430" s="208">
        <v>1079882.05</v>
      </c>
      <c r="AT16430" s="93"/>
      <c r="AU16430" s="93"/>
      <c r="AV16430" s="93"/>
    </row>
    <row r="16431" spans="35:48" x14ac:dyDescent="0.55000000000000004">
      <c r="AI16431" s="278" t="s">
        <v>30153</v>
      </c>
      <c r="AJ16431" s="279">
        <v>47336.58</v>
      </c>
      <c r="AL16431" s="248" t="s">
        <v>13156</v>
      </c>
      <c r="AM16431" s="249">
        <v>1676322.27</v>
      </c>
      <c r="AO16431" s="228" t="s">
        <v>48419</v>
      </c>
      <c r="AP16431" s="229">
        <v>314.25</v>
      </c>
      <c r="AR16431" s="207" t="s">
        <v>30155</v>
      </c>
      <c r="AS16431" s="208">
        <v>2636.27</v>
      </c>
      <c r="AT16431" s="93"/>
      <c r="AU16431" s="93"/>
      <c r="AV16431" s="93"/>
    </row>
    <row r="16432" spans="35:48" x14ac:dyDescent="0.55000000000000004">
      <c r="AI16432" s="278" t="s">
        <v>55672</v>
      </c>
      <c r="AJ16432" s="279">
        <v>2257.7199999999998</v>
      </c>
      <c r="AL16432" s="248" t="s">
        <v>16671</v>
      </c>
      <c r="AM16432" s="249">
        <v>66423.820000000007</v>
      </c>
      <c r="AO16432" s="228" t="s">
        <v>15561</v>
      </c>
      <c r="AP16432" s="229">
        <v>6196.22</v>
      </c>
      <c r="AR16432" s="207" t="s">
        <v>30156</v>
      </c>
      <c r="AS16432" s="208">
        <v>43910.11</v>
      </c>
      <c r="AT16432" s="93"/>
      <c r="AU16432" s="93"/>
      <c r="AV16432" s="93"/>
    </row>
    <row r="16433" spans="35:48" x14ac:dyDescent="0.55000000000000004">
      <c r="AI16433" s="278" t="s">
        <v>50805</v>
      </c>
      <c r="AJ16433" s="279">
        <v>6498.45</v>
      </c>
      <c r="AL16433" s="248" t="s">
        <v>61237</v>
      </c>
      <c r="AM16433" s="249">
        <v>3414.46</v>
      </c>
      <c r="AO16433" s="228" t="s">
        <v>15562</v>
      </c>
      <c r="AP16433" s="229">
        <v>38213</v>
      </c>
      <c r="AR16433" s="207" t="s">
        <v>30157</v>
      </c>
      <c r="AS16433" s="208">
        <v>99179.64</v>
      </c>
      <c r="AT16433" s="93"/>
      <c r="AU16433" s="93"/>
      <c r="AV16433" s="93"/>
    </row>
    <row r="16434" spans="35:48" x14ac:dyDescent="0.55000000000000004">
      <c r="AI16434" s="278" t="s">
        <v>30155</v>
      </c>
      <c r="AJ16434" s="279">
        <v>15269.68</v>
      </c>
      <c r="AL16434" s="248" t="s">
        <v>16672</v>
      </c>
      <c r="AM16434" s="249">
        <v>47714.46</v>
      </c>
      <c r="AO16434" s="228" t="s">
        <v>36012</v>
      </c>
      <c r="AP16434" s="229">
        <v>233345.37</v>
      </c>
      <c r="AR16434" s="207" t="s">
        <v>30158</v>
      </c>
      <c r="AS16434" s="208">
        <v>763.91</v>
      </c>
      <c r="AT16434" s="93"/>
      <c r="AU16434" s="93"/>
      <c r="AV16434" s="93"/>
    </row>
    <row r="16435" spans="35:48" x14ac:dyDescent="0.55000000000000004">
      <c r="AI16435" s="278" t="s">
        <v>47630</v>
      </c>
      <c r="AJ16435" s="279">
        <v>777.76</v>
      </c>
      <c r="AL16435" s="248" t="s">
        <v>16673</v>
      </c>
      <c r="AM16435" s="249">
        <v>83454.53</v>
      </c>
      <c r="AO16435" s="228" t="s">
        <v>34553</v>
      </c>
      <c r="AP16435" s="229">
        <v>83223.67</v>
      </c>
      <c r="AR16435" s="207" t="s">
        <v>30159</v>
      </c>
      <c r="AS16435" s="208">
        <v>84647.59</v>
      </c>
      <c r="AT16435" s="93"/>
      <c r="AU16435" s="93"/>
      <c r="AV16435" s="93"/>
    </row>
    <row r="16436" spans="35:48" x14ac:dyDescent="0.55000000000000004">
      <c r="AI16436" s="278" t="s">
        <v>58122</v>
      </c>
      <c r="AJ16436" s="279">
        <v>6066.61</v>
      </c>
      <c r="AL16436" s="248" t="s">
        <v>16674</v>
      </c>
      <c r="AM16436" s="249">
        <v>-35073.870000000003</v>
      </c>
      <c r="AO16436" s="228" t="s">
        <v>15643</v>
      </c>
      <c r="AP16436" s="229">
        <v>40137.71</v>
      </c>
      <c r="AR16436" s="207" t="s">
        <v>30160</v>
      </c>
      <c r="AS16436" s="208">
        <v>60546.82</v>
      </c>
      <c r="AT16436" s="93"/>
      <c r="AU16436" s="93"/>
      <c r="AV16436" s="93"/>
    </row>
    <row r="16437" spans="35:48" x14ac:dyDescent="0.55000000000000004">
      <c r="AI16437" s="278" t="s">
        <v>30156</v>
      </c>
      <c r="AJ16437" s="279">
        <v>367855.49</v>
      </c>
      <c r="AL16437" s="248" t="s">
        <v>62868</v>
      </c>
      <c r="AM16437" s="249">
        <v>19247</v>
      </c>
      <c r="AO16437" s="228" t="s">
        <v>15644</v>
      </c>
      <c r="AP16437" s="229">
        <v>1315946.53</v>
      </c>
      <c r="AR16437" s="207" t="s">
        <v>30161</v>
      </c>
      <c r="AS16437" s="208">
        <v>39885.4</v>
      </c>
      <c r="AT16437" s="93"/>
      <c r="AU16437" s="93"/>
      <c r="AV16437" s="93"/>
    </row>
    <row r="16438" spans="35:48" x14ac:dyDescent="0.55000000000000004">
      <c r="AI16438" s="278" t="s">
        <v>30157</v>
      </c>
      <c r="AJ16438" s="279">
        <v>552335.49</v>
      </c>
      <c r="AL16438" s="248" t="s">
        <v>38904</v>
      </c>
      <c r="AM16438" s="249">
        <v>1544955.38</v>
      </c>
      <c r="AO16438" s="228" t="s">
        <v>15645</v>
      </c>
      <c r="AP16438" s="229">
        <v>543812.47</v>
      </c>
      <c r="AR16438" s="207" t="s">
        <v>30162</v>
      </c>
      <c r="AS16438" s="208">
        <v>180645.43</v>
      </c>
      <c r="AT16438" s="93"/>
      <c r="AU16438" s="93"/>
      <c r="AV16438" s="93"/>
    </row>
    <row r="16439" spans="35:48" x14ac:dyDescent="0.55000000000000004">
      <c r="AI16439" s="278" t="s">
        <v>30158</v>
      </c>
      <c r="AJ16439" s="279">
        <v>2173.1999999999998</v>
      </c>
      <c r="AL16439" s="248" t="s">
        <v>55573</v>
      </c>
      <c r="AM16439" s="249">
        <v>105260.4</v>
      </c>
      <c r="AO16439" s="228" t="s">
        <v>47442</v>
      </c>
      <c r="AP16439" s="229">
        <v>22820.15</v>
      </c>
      <c r="AR16439" s="207" t="s">
        <v>14494</v>
      </c>
      <c r="AS16439" s="208">
        <v>34150.980000000003</v>
      </c>
      <c r="AT16439" s="93"/>
      <c r="AU16439" s="93"/>
      <c r="AV16439" s="93"/>
    </row>
    <row r="16440" spans="35:48" x14ac:dyDescent="0.55000000000000004">
      <c r="AI16440" s="278" t="s">
        <v>30159</v>
      </c>
      <c r="AJ16440" s="279">
        <v>147938.26</v>
      </c>
      <c r="AL16440" s="248" t="s">
        <v>34644</v>
      </c>
      <c r="AM16440" s="249">
        <v>9726</v>
      </c>
      <c r="AO16440" s="228" t="s">
        <v>15646</v>
      </c>
      <c r="AP16440" s="229">
        <v>292322.74</v>
      </c>
      <c r="AR16440" s="207" t="s">
        <v>30163</v>
      </c>
      <c r="AS16440" s="208">
        <v>6161.26</v>
      </c>
      <c r="AT16440" s="93"/>
      <c r="AU16440" s="93"/>
      <c r="AV16440" s="93"/>
    </row>
    <row r="16441" spans="35:48" x14ac:dyDescent="0.55000000000000004">
      <c r="AI16441" s="278" t="s">
        <v>30160</v>
      </c>
      <c r="AJ16441" s="279">
        <v>335681.34</v>
      </c>
      <c r="AL16441" s="248" t="s">
        <v>16712</v>
      </c>
      <c r="AM16441" s="249">
        <v>6196</v>
      </c>
      <c r="AO16441" s="228" t="s">
        <v>15647</v>
      </c>
      <c r="AP16441" s="229">
        <v>11621.32</v>
      </c>
      <c r="AR16441" s="207" t="s">
        <v>30164</v>
      </c>
      <c r="AS16441" s="208">
        <v>2373.52</v>
      </c>
      <c r="AT16441" s="93"/>
      <c r="AU16441" s="93"/>
      <c r="AV16441" s="93"/>
    </row>
    <row r="16442" spans="35:48" x14ac:dyDescent="0.55000000000000004">
      <c r="AI16442" s="278" t="s">
        <v>30161</v>
      </c>
      <c r="AJ16442" s="279">
        <v>62832.06</v>
      </c>
      <c r="AL16442" s="248" t="s">
        <v>34650</v>
      </c>
      <c r="AM16442" s="249">
        <v>1879.22</v>
      </c>
      <c r="AO16442" s="228" t="s">
        <v>15648</v>
      </c>
      <c r="AP16442" s="229">
        <v>103251.64</v>
      </c>
      <c r="AR16442" s="207" t="s">
        <v>30165</v>
      </c>
      <c r="AS16442" s="208">
        <v>68596.23</v>
      </c>
      <c r="AT16442" s="93"/>
      <c r="AU16442" s="93"/>
      <c r="AV16442" s="93"/>
    </row>
    <row r="16443" spans="35:48" x14ac:dyDescent="0.55000000000000004">
      <c r="AI16443" s="278" t="s">
        <v>30162</v>
      </c>
      <c r="AJ16443" s="279">
        <v>12453588.57</v>
      </c>
      <c r="AL16443" s="248" t="s">
        <v>43166</v>
      </c>
      <c r="AM16443" s="249">
        <v>3994.5</v>
      </c>
      <c r="AO16443" s="228" t="s">
        <v>15649</v>
      </c>
      <c r="AP16443" s="229">
        <v>16543.259999999998</v>
      </c>
      <c r="AR16443" s="207" t="s">
        <v>14495</v>
      </c>
      <c r="AS16443" s="208">
        <v>963155.69</v>
      </c>
      <c r="AT16443" s="93"/>
      <c r="AU16443" s="93"/>
      <c r="AV16443" s="93"/>
    </row>
    <row r="16444" spans="35:48" x14ac:dyDescent="0.55000000000000004">
      <c r="AI16444" s="278" t="s">
        <v>14494</v>
      </c>
      <c r="AJ16444" s="279">
        <v>236288.32</v>
      </c>
      <c r="AL16444" s="248" t="s">
        <v>43167</v>
      </c>
      <c r="AM16444" s="249">
        <v>1100</v>
      </c>
      <c r="AO16444" s="228" t="s">
        <v>15650</v>
      </c>
      <c r="AP16444" s="229">
        <v>134761.13</v>
      </c>
      <c r="AR16444" s="207" t="s">
        <v>30166</v>
      </c>
      <c r="AS16444" s="208">
        <v>281536.49</v>
      </c>
      <c r="AT16444" s="93"/>
      <c r="AU16444" s="93"/>
      <c r="AV16444" s="93"/>
    </row>
    <row r="16445" spans="35:48" x14ac:dyDescent="0.55000000000000004">
      <c r="AI16445" s="278" t="s">
        <v>49447</v>
      </c>
      <c r="AJ16445" s="279">
        <v>37480.83</v>
      </c>
      <c r="AL16445" s="248" t="s">
        <v>16716</v>
      </c>
      <c r="AM16445" s="249">
        <v>2175</v>
      </c>
      <c r="AO16445" s="228" t="s">
        <v>15651</v>
      </c>
      <c r="AP16445" s="229">
        <v>8068.45</v>
      </c>
      <c r="AR16445" s="207" t="s">
        <v>30167</v>
      </c>
      <c r="AS16445" s="208">
        <v>11617.69</v>
      </c>
      <c r="AT16445" s="93"/>
      <c r="AU16445" s="93"/>
      <c r="AV16445" s="93"/>
    </row>
    <row r="16446" spans="35:48" x14ac:dyDescent="0.55000000000000004">
      <c r="AI16446" s="278" t="s">
        <v>30164</v>
      </c>
      <c r="AJ16446" s="279">
        <v>2244.48</v>
      </c>
      <c r="AL16446" s="248" t="s">
        <v>16717</v>
      </c>
      <c r="AM16446" s="249">
        <v>9743.6299999999992</v>
      </c>
      <c r="AO16446" s="228" t="s">
        <v>15652</v>
      </c>
      <c r="AP16446" s="229">
        <v>344674.45</v>
      </c>
      <c r="AR16446" s="207" t="s">
        <v>30168</v>
      </c>
      <c r="AS16446" s="208">
        <v>39550.26</v>
      </c>
      <c r="AT16446" s="93"/>
      <c r="AU16446" s="93"/>
      <c r="AV16446" s="93"/>
    </row>
    <row r="16447" spans="35:48" x14ac:dyDescent="0.55000000000000004">
      <c r="AI16447" s="278" t="s">
        <v>62417</v>
      </c>
      <c r="AJ16447" s="279">
        <v>2377.98</v>
      </c>
      <c r="AL16447" s="248" t="s">
        <v>16718</v>
      </c>
      <c r="AM16447" s="249">
        <v>16643.080000000002</v>
      </c>
      <c r="AO16447" s="228" t="s">
        <v>15653</v>
      </c>
      <c r="AP16447" s="229">
        <v>10637.19</v>
      </c>
      <c r="AR16447" s="207" t="s">
        <v>30169</v>
      </c>
      <c r="AS16447" s="208">
        <v>1772.67</v>
      </c>
      <c r="AT16447" s="93"/>
      <c r="AU16447" s="93"/>
      <c r="AV16447" s="93"/>
    </row>
    <row r="16448" spans="35:48" x14ac:dyDescent="0.55000000000000004">
      <c r="AI16448" s="278" t="s">
        <v>70973</v>
      </c>
      <c r="AJ16448" s="279">
        <v>41142.6</v>
      </c>
      <c r="AL16448" s="248" t="s">
        <v>16719</v>
      </c>
      <c r="AM16448" s="249">
        <v>6738.33</v>
      </c>
      <c r="AO16448" s="228" t="s">
        <v>33118</v>
      </c>
      <c r="AP16448" s="229">
        <v>32819.72</v>
      </c>
      <c r="AR16448" s="207" t="s">
        <v>14496</v>
      </c>
      <c r="AS16448" s="208">
        <v>8959.5300000000007</v>
      </c>
      <c r="AT16448" s="93"/>
      <c r="AU16448" s="93"/>
      <c r="AV16448" s="93"/>
    </row>
    <row r="16449" spans="35:48" x14ac:dyDescent="0.55000000000000004">
      <c r="AI16449" s="278" t="s">
        <v>60047</v>
      </c>
      <c r="AJ16449" s="279">
        <v>8550</v>
      </c>
      <c r="AL16449" s="248" t="s">
        <v>16720</v>
      </c>
      <c r="AM16449" s="249">
        <v>299032.90000000002</v>
      </c>
      <c r="AO16449" s="228" t="s">
        <v>15654</v>
      </c>
      <c r="AP16449" s="229">
        <v>324276.34000000003</v>
      </c>
      <c r="AR16449" s="207" t="s">
        <v>30170</v>
      </c>
      <c r="AS16449" s="208">
        <v>2892072.95</v>
      </c>
      <c r="AT16449" s="93"/>
      <c r="AU16449" s="93"/>
      <c r="AV16449" s="93"/>
    </row>
    <row r="16450" spans="35:48" x14ac:dyDescent="0.55000000000000004">
      <c r="AI16450" s="278" t="s">
        <v>58908</v>
      </c>
      <c r="AJ16450" s="279">
        <v>7993.44</v>
      </c>
      <c r="AL16450" s="248" t="s">
        <v>54243</v>
      </c>
      <c r="AM16450" s="249">
        <v>29.08</v>
      </c>
      <c r="AO16450" s="228" t="s">
        <v>13071</v>
      </c>
      <c r="AP16450" s="229">
        <v>149816.37</v>
      </c>
      <c r="AR16450" s="207" t="s">
        <v>30171</v>
      </c>
      <c r="AS16450" s="208">
        <v>-53.76</v>
      </c>
      <c r="AT16450" s="93"/>
      <c r="AU16450" s="93"/>
      <c r="AV16450" s="93"/>
    </row>
    <row r="16451" spans="35:48" x14ac:dyDescent="0.55000000000000004">
      <c r="AI16451" s="278" t="s">
        <v>30165</v>
      </c>
      <c r="AJ16451" s="279">
        <v>117949.15</v>
      </c>
      <c r="AL16451" s="248" t="s">
        <v>16721</v>
      </c>
      <c r="AM16451" s="249">
        <v>3720.7</v>
      </c>
      <c r="AO16451" s="228" t="s">
        <v>15655</v>
      </c>
      <c r="AP16451" s="229">
        <v>776546.15</v>
      </c>
      <c r="AR16451" s="207" t="s">
        <v>30172</v>
      </c>
      <c r="AS16451" s="208">
        <v>4500</v>
      </c>
      <c r="AT16451" s="93"/>
      <c r="AU16451" s="93"/>
      <c r="AV16451" s="93"/>
    </row>
    <row r="16452" spans="35:48" x14ac:dyDescent="0.55000000000000004">
      <c r="AI16452" s="278" t="s">
        <v>14495</v>
      </c>
      <c r="AJ16452" s="279">
        <v>569140.80000000005</v>
      </c>
      <c r="AL16452" s="248" t="s">
        <v>16722</v>
      </c>
      <c r="AM16452" s="249">
        <v>15564.39</v>
      </c>
      <c r="AO16452" s="228" t="s">
        <v>33119</v>
      </c>
      <c r="AP16452" s="229">
        <v>6529284.0599999996</v>
      </c>
      <c r="AR16452" s="207" t="s">
        <v>30173</v>
      </c>
      <c r="AS16452" s="208">
        <v>21704.37</v>
      </c>
      <c r="AT16452" s="93"/>
      <c r="AU16452" s="93"/>
      <c r="AV16452" s="93"/>
    </row>
    <row r="16453" spans="35:48" x14ac:dyDescent="0.55000000000000004">
      <c r="AI16453" s="278" t="s">
        <v>66796</v>
      </c>
      <c r="AJ16453" s="279">
        <v>564860.54</v>
      </c>
      <c r="AL16453" s="248" t="s">
        <v>16723</v>
      </c>
      <c r="AM16453" s="249">
        <v>53363.47</v>
      </c>
      <c r="AO16453" s="228" t="s">
        <v>15657</v>
      </c>
      <c r="AP16453" s="229">
        <v>154421.51</v>
      </c>
      <c r="AR16453" s="207" t="s">
        <v>30174</v>
      </c>
      <c r="AS16453" s="208">
        <v>52963.63</v>
      </c>
      <c r="AT16453" s="93"/>
      <c r="AU16453" s="93"/>
      <c r="AV16453" s="93"/>
    </row>
    <row r="16454" spans="35:48" x14ac:dyDescent="0.55000000000000004">
      <c r="AI16454" s="278" t="s">
        <v>30166</v>
      </c>
      <c r="AJ16454" s="279">
        <v>209166.74</v>
      </c>
      <c r="AL16454" s="248" t="s">
        <v>16725</v>
      </c>
      <c r="AM16454" s="249">
        <v>1624.93</v>
      </c>
      <c r="AO16454" s="228" t="s">
        <v>33120</v>
      </c>
      <c r="AP16454" s="229">
        <v>17296.93</v>
      </c>
      <c r="AR16454" s="207" t="s">
        <v>30175</v>
      </c>
      <c r="AS16454" s="208">
        <v>3966</v>
      </c>
      <c r="AT16454" s="93"/>
      <c r="AU16454" s="93"/>
      <c r="AV16454" s="93"/>
    </row>
    <row r="16455" spans="35:48" x14ac:dyDescent="0.55000000000000004">
      <c r="AI16455" s="278" t="s">
        <v>14496</v>
      </c>
      <c r="AJ16455" s="279">
        <v>4904236.9400000004</v>
      </c>
      <c r="AL16455" s="248" t="s">
        <v>38908</v>
      </c>
      <c r="AM16455" s="249">
        <v>-3374.68</v>
      </c>
      <c r="AO16455" s="228" t="s">
        <v>31644</v>
      </c>
      <c r="AP16455" s="229">
        <v>15624.12</v>
      </c>
      <c r="AR16455" s="207" t="s">
        <v>30176</v>
      </c>
      <c r="AS16455" s="208">
        <v>2072.98</v>
      </c>
      <c r="AT16455" s="93"/>
      <c r="AU16455" s="93"/>
      <c r="AV16455" s="93"/>
    </row>
    <row r="16456" spans="35:48" x14ac:dyDescent="0.55000000000000004">
      <c r="AI16456" s="278" t="s">
        <v>30170</v>
      </c>
      <c r="AJ16456" s="279">
        <v>2005815.43</v>
      </c>
      <c r="AL16456" s="248" t="s">
        <v>16779</v>
      </c>
      <c r="AM16456" s="249">
        <v>11309.68</v>
      </c>
      <c r="AO16456" s="228" t="s">
        <v>15658</v>
      </c>
      <c r="AP16456" s="229">
        <v>9042.65</v>
      </c>
      <c r="AR16456" s="207" t="s">
        <v>30177</v>
      </c>
      <c r="AS16456" s="208">
        <v>20270</v>
      </c>
      <c r="AT16456" s="93"/>
      <c r="AU16456" s="93"/>
      <c r="AV16456" s="93"/>
    </row>
    <row r="16457" spans="35:48" x14ac:dyDescent="0.55000000000000004">
      <c r="AI16457" s="278" t="s">
        <v>30171</v>
      </c>
      <c r="AJ16457" s="279">
        <v>-2650.24</v>
      </c>
      <c r="AL16457" s="248" t="s">
        <v>16780</v>
      </c>
      <c r="AM16457" s="249">
        <v>322604.59000000003</v>
      </c>
      <c r="AO16457" s="228" t="s">
        <v>33121</v>
      </c>
      <c r="AP16457" s="229">
        <v>4006.34</v>
      </c>
      <c r="AR16457" s="207" t="s">
        <v>30178</v>
      </c>
      <c r="AS16457" s="208">
        <v>51809.3</v>
      </c>
      <c r="AT16457" s="93"/>
      <c r="AU16457" s="93"/>
      <c r="AV16457" s="93"/>
    </row>
    <row r="16458" spans="35:48" x14ac:dyDescent="0.55000000000000004">
      <c r="AI16458" s="278" t="s">
        <v>49448</v>
      </c>
      <c r="AJ16458" s="279">
        <v>256558.37</v>
      </c>
      <c r="AL16458" s="248" t="s">
        <v>16782</v>
      </c>
      <c r="AM16458" s="249">
        <v>130998.8</v>
      </c>
      <c r="AO16458" s="228" t="s">
        <v>13072</v>
      </c>
      <c r="AP16458" s="229">
        <v>825469.99</v>
      </c>
      <c r="AR16458" s="207" t="s">
        <v>30179</v>
      </c>
      <c r="AS16458" s="208">
        <v>800</v>
      </c>
      <c r="AT16458" s="93"/>
      <c r="AU16458" s="93"/>
      <c r="AV16458" s="93"/>
    </row>
    <row r="16459" spans="35:48" x14ac:dyDescent="0.55000000000000004">
      <c r="AI16459" s="278" t="s">
        <v>47631</v>
      </c>
      <c r="AJ16459" s="279">
        <v>475000.32000000001</v>
      </c>
      <c r="AL16459" s="248" t="s">
        <v>16783</v>
      </c>
      <c r="AM16459" s="249">
        <v>406560</v>
      </c>
      <c r="AO16459" s="228" t="s">
        <v>13073</v>
      </c>
      <c r="AP16459" s="229">
        <v>693574.59</v>
      </c>
      <c r="AR16459" s="207" t="s">
        <v>30180</v>
      </c>
      <c r="AS16459" s="208">
        <v>14987.22</v>
      </c>
      <c r="AT16459" s="93"/>
      <c r="AU16459" s="93"/>
      <c r="AV16459" s="93"/>
    </row>
    <row r="16460" spans="35:48" x14ac:dyDescent="0.55000000000000004">
      <c r="AI16460" s="278" t="s">
        <v>54613</v>
      </c>
      <c r="AJ16460" s="279">
        <v>8448</v>
      </c>
      <c r="AL16460" s="248" t="s">
        <v>16784</v>
      </c>
      <c r="AM16460" s="249">
        <v>808168.99</v>
      </c>
      <c r="AO16460" s="228" t="s">
        <v>13074</v>
      </c>
      <c r="AP16460" s="229">
        <v>384903.99</v>
      </c>
      <c r="AR16460" s="207" t="s">
        <v>30181</v>
      </c>
      <c r="AS16460" s="208">
        <v>4909.17</v>
      </c>
      <c r="AT16460" s="93"/>
      <c r="AU16460" s="93"/>
      <c r="AV16460" s="93"/>
    </row>
    <row r="16461" spans="35:48" x14ac:dyDescent="0.55000000000000004">
      <c r="AI16461" s="278" t="s">
        <v>40916</v>
      </c>
      <c r="AJ16461" s="279">
        <v>45000</v>
      </c>
      <c r="AL16461" s="248" t="s">
        <v>38911</v>
      </c>
      <c r="AM16461" s="249">
        <v>1402</v>
      </c>
      <c r="AO16461" s="228" t="s">
        <v>54214</v>
      </c>
      <c r="AP16461" s="229">
        <v>63066.1</v>
      </c>
      <c r="AR16461" s="207" t="s">
        <v>30182</v>
      </c>
      <c r="AS16461" s="208">
        <v>17600.86</v>
      </c>
      <c r="AT16461" s="93"/>
      <c r="AU16461" s="93"/>
      <c r="AV16461" s="93"/>
    </row>
    <row r="16462" spans="35:48" x14ac:dyDescent="0.55000000000000004">
      <c r="AI16462" s="278" t="s">
        <v>30198</v>
      </c>
      <c r="AJ16462" s="279">
        <v>40425.86</v>
      </c>
      <c r="AL16462" s="248" t="s">
        <v>33210</v>
      </c>
      <c r="AM16462" s="249">
        <v>11108.78</v>
      </c>
      <c r="AO16462" s="228" t="s">
        <v>13075</v>
      </c>
      <c r="AP16462" s="229">
        <v>20427.240000000002</v>
      </c>
      <c r="AR16462" s="207" t="s">
        <v>30183</v>
      </c>
      <c r="AS16462" s="208">
        <v>6095</v>
      </c>
      <c r="AT16462" s="93"/>
      <c r="AU16462" s="93"/>
      <c r="AV16462" s="93"/>
    </row>
    <row r="16463" spans="35:48" x14ac:dyDescent="0.55000000000000004">
      <c r="AI16463" s="278" t="s">
        <v>30199</v>
      </c>
      <c r="AJ16463" s="279">
        <v>44253.760000000002</v>
      </c>
      <c r="AL16463" s="248" t="s">
        <v>54245</v>
      </c>
      <c r="AM16463" s="249">
        <v>34348.25</v>
      </c>
      <c r="AO16463" s="228" t="s">
        <v>13076</v>
      </c>
      <c r="AP16463" s="229">
        <v>243.89</v>
      </c>
      <c r="AR16463" s="207" t="s">
        <v>30184</v>
      </c>
      <c r="AS16463" s="208">
        <v>12239</v>
      </c>
      <c r="AT16463" s="93"/>
      <c r="AU16463" s="93"/>
      <c r="AV16463" s="93"/>
    </row>
    <row r="16464" spans="35:48" x14ac:dyDescent="0.55000000000000004">
      <c r="AI16464" s="278" t="s">
        <v>47632</v>
      </c>
      <c r="AJ16464" s="279">
        <v>42347.97</v>
      </c>
      <c r="AL16464" s="248" t="s">
        <v>16785</v>
      </c>
      <c r="AM16464" s="249">
        <v>1901.25</v>
      </c>
      <c r="AO16464" s="228" t="s">
        <v>15659</v>
      </c>
      <c r="AP16464" s="229">
        <v>354028</v>
      </c>
      <c r="AR16464" s="207" t="s">
        <v>30185</v>
      </c>
      <c r="AS16464" s="208">
        <v>11830</v>
      </c>
      <c r="AT16464" s="93"/>
      <c r="AU16464" s="93"/>
      <c r="AV16464" s="93"/>
    </row>
    <row r="16465" spans="35:48" x14ac:dyDescent="0.55000000000000004">
      <c r="AI16465" s="278" t="s">
        <v>30204</v>
      </c>
      <c r="AJ16465" s="279">
        <v>79657.75</v>
      </c>
      <c r="AL16465" s="248" t="s">
        <v>59311</v>
      </c>
      <c r="AM16465" s="249">
        <v>780</v>
      </c>
      <c r="AO16465" s="228" t="s">
        <v>48420</v>
      </c>
      <c r="AP16465" s="229">
        <v>384.19</v>
      </c>
      <c r="AR16465" s="207" t="s">
        <v>30186</v>
      </c>
      <c r="AS16465" s="208">
        <v>42269</v>
      </c>
      <c r="AT16465" s="93"/>
      <c r="AU16465" s="93"/>
      <c r="AV16465" s="93"/>
    </row>
    <row r="16466" spans="35:48" x14ac:dyDescent="0.55000000000000004">
      <c r="AI16466" s="278" t="s">
        <v>48572</v>
      </c>
      <c r="AJ16466" s="279">
        <v>402000</v>
      </c>
      <c r="AL16466" s="248" t="s">
        <v>16786</v>
      </c>
      <c r="AM16466" s="249">
        <v>2658.75</v>
      </c>
      <c r="AO16466" s="228" t="s">
        <v>45959</v>
      </c>
      <c r="AP16466" s="229">
        <v>1634253.3</v>
      </c>
      <c r="AR16466" s="207" t="s">
        <v>30187</v>
      </c>
      <c r="AS16466" s="208">
        <v>17619.5</v>
      </c>
      <c r="AT16466" s="93"/>
      <c r="AU16466" s="93"/>
      <c r="AV16466" s="93"/>
    </row>
    <row r="16467" spans="35:48" x14ac:dyDescent="0.55000000000000004">
      <c r="AI16467" s="278" t="s">
        <v>32992</v>
      </c>
      <c r="AJ16467" s="279">
        <v>6825</v>
      </c>
      <c r="AL16467" s="248" t="s">
        <v>45979</v>
      </c>
      <c r="AM16467" s="249">
        <v>15800</v>
      </c>
      <c r="AO16467" s="228" t="s">
        <v>15662</v>
      </c>
      <c r="AP16467" s="229">
        <v>6328.18</v>
      </c>
      <c r="AR16467" s="207" t="s">
        <v>30188</v>
      </c>
      <c r="AS16467" s="208">
        <v>3737.31</v>
      </c>
      <c r="AT16467" s="93"/>
      <c r="AU16467" s="93"/>
      <c r="AV16467" s="93"/>
    </row>
    <row r="16468" spans="35:48" x14ac:dyDescent="0.55000000000000004">
      <c r="AI16468" s="278" t="s">
        <v>60974</v>
      </c>
      <c r="AJ16468" s="279">
        <v>5229.09</v>
      </c>
      <c r="AL16468" s="248" t="s">
        <v>16787</v>
      </c>
      <c r="AM16468" s="249">
        <v>113777.26</v>
      </c>
      <c r="AO16468" s="228" t="s">
        <v>34554</v>
      </c>
      <c r="AP16468" s="229">
        <v>2504.84</v>
      </c>
      <c r="AR16468" s="207" t="s">
        <v>30189</v>
      </c>
      <c r="AS16468" s="208">
        <v>5730</v>
      </c>
      <c r="AT16468" s="93"/>
      <c r="AU16468" s="93"/>
      <c r="AV16468" s="93"/>
    </row>
    <row r="16469" spans="35:48" x14ac:dyDescent="0.55000000000000004">
      <c r="AI16469" s="278" t="s">
        <v>62418</v>
      </c>
      <c r="AJ16469" s="279">
        <v>81564</v>
      </c>
      <c r="AL16469" s="248" t="s">
        <v>45980</v>
      </c>
      <c r="AM16469" s="249">
        <v>3042.22</v>
      </c>
      <c r="AO16469" s="228" t="s">
        <v>15663</v>
      </c>
      <c r="AP16469" s="229">
        <v>1980.74</v>
      </c>
      <c r="AR16469" s="207" t="s">
        <v>30190</v>
      </c>
      <c r="AS16469" s="208">
        <v>5849</v>
      </c>
      <c r="AT16469" s="93"/>
      <c r="AU16469" s="93"/>
      <c r="AV16469" s="93"/>
    </row>
    <row r="16470" spans="35:48" x14ac:dyDescent="0.55000000000000004">
      <c r="AI16470" s="278" t="s">
        <v>30322</v>
      </c>
      <c r="AJ16470" s="279">
        <v>14533.8</v>
      </c>
      <c r="AL16470" s="248" t="s">
        <v>63847</v>
      </c>
      <c r="AM16470" s="249">
        <v>10065.34</v>
      </c>
      <c r="AO16470" s="228" t="s">
        <v>15665</v>
      </c>
      <c r="AP16470" s="229">
        <v>36747.67</v>
      </c>
      <c r="AR16470" s="207" t="s">
        <v>30191</v>
      </c>
      <c r="AS16470" s="208">
        <v>38000</v>
      </c>
      <c r="AT16470" s="93"/>
      <c r="AU16470" s="93"/>
      <c r="AV16470" s="93"/>
    </row>
    <row r="16471" spans="35:48" x14ac:dyDescent="0.55000000000000004">
      <c r="AI16471" s="278" t="s">
        <v>30323</v>
      </c>
      <c r="AJ16471" s="279">
        <v>181773.55</v>
      </c>
      <c r="AL16471" s="248" t="s">
        <v>13170</v>
      </c>
      <c r="AM16471" s="249">
        <v>35250</v>
      </c>
      <c r="AO16471" s="228" t="s">
        <v>54215</v>
      </c>
      <c r="AP16471" s="229">
        <v>1794963.6</v>
      </c>
      <c r="AR16471" s="207" t="s">
        <v>30192</v>
      </c>
      <c r="AS16471" s="208">
        <v>49303.5</v>
      </c>
      <c r="AT16471" s="93"/>
      <c r="AU16471" s="93"/>
      <c r="AV16471" s="93"/>
    </row>
    <row r="16472" spans="35:48" x14ac:dyDescent="0.55000000000000004">
      <c r="AI16472" s="278" t="s">
        <v>56878</v>
      </c>
      <c r="AJ16472" s="279">
        <v>53270</v>
      </c>
      <c r="AL16472" s="248" t="s">
        <v>62869</v>
      </c>
      <c r="AM16472" s="249">
        <v>5000</v>
      </c>
      <c r="AO16472" s="228" t="s">
        <v>15666</v>
      </c>
      <c r="AP16472" s="229">
        <v>290356.07</v>
      </c>
      <c r="AR16472" s="207" t="s">
        <v>30193</v>
      </c>
      <c r="AS16472" s="208">
        <v>51350.76</v>
      </c>
      <c r="AT16472" s="93"/>
      <c r="AU16472" s="93"/>
      <c r="AV16472" s="93"/>
    </row>
    <row r="16473" spans="35:48" x14ac:dyDescent="0.55000000000000004">
      <c r="AI16473" s="278" t="s">
        <v>30325</v>
      </c>
      <c r="AJ16473" s="279">
        <v>81382.509999999995</v>
      </c>
      <c r="AL16473" s="248" t="s">
        <v>16788</v>
      </c>
      <c r="AM16473" s="249">
        <v>20393.71</v>
      </c>
      <c r="AO16473" s="228" t="s">
        <v>15667</v>
      </c>
      <c r="AP16473" s="229">
        <v>1704361.76</v>
      </c>
      <c r="AR16473" s="207" t="s">
        <v>30194</v>
      </c>
      <c r="AS16473" s="208">
        <v>257845.74</v>
      </c>
      <c r="AT16473" s="93"/>
      <c r="AU16473" s="93"/>
      <c r="AV16473" s="93"/>
    </row>
    <row r="16474" spans="35:48" x14ac:dyDescent="0.55000000000000004">
      <c r="AI16474" s="278" t="s">
        <v>14507</v>
      </c>
      <c r="AJ16474" s="279">
        <v>63665.33</v>
      </c>
      <c r="AL16474" s="248" t="s">
        <v>13171</v>
      </c>
      <c r="AM16474" s="249">
        <v>141015.64000000001</v>
      </c>
      <c r="AO16474" s="228" t="s">
        <v>15671</v>
      </c>
      <c r="AP16474" s="229">
        <v>2243793.79</v>
      </c>
      <c r="AR16474" s="207" t="s">
        <v>30195</v>
      </c>
      <c r="AS16474" s="208">
        <v>51809.3</v>
      </c>
      <c r="AT16474" s="93"/>
      <c r="AU16474" s="93"/>
      <c r="AV16474" s="93"/>
    </row>
    <row r="16475" spans="35:48" x14ac:dyDescent="0.55000000000000004">
      <c r="AI16475" s="278" t="s">
        <v>30326</v>
      </c>
      <c r="AJ16475" s="279">
        <v>239034.12</v>
      </c>
      <c r="AL16475" s="248" t="s">
        <v>13172</v>
      </c>
      <c r="AM16475" s="249">
        <v>436088.84</v>
      </c>
      <c r="AO16475" s="228" t="s">
        <v>47443</v>
      </c>
      <c r="AP16475" s="229">
        <v>78420.990000000005</v>
      </c>
      <c r="AR16475" s="207" t="s">
        <v>30196</v>
      </c>
      <c r="AS16475" s="208">
        <v>800</v>
      </c>
      <c r="AT16475" s="93"/>
      <c r="AU16475" s="93"/>
      <c r="AV16475" s="93"/>
    </row>
    <row r="16476" spans="35:48" x14ac:dyDescent="0.55000000000000004">
      <c r="AI16476" s="278" t="s">
        <v>54616</v>
      </c>
      <c r="AJ16476" s="279">
        <v>6210</v>
      </c>
      <c r="AL16476" s="248" t="s">
        <v>16789</v>
      </c>
      <c r="AM16476" s="249">
        <v>212478.39</v>
      </c>
      <c r="AO16476" s="228" t="s">
        <v>15694</v>
      </c>
      <c r="AP16476" s="229">
        <v>319382.68</v>
      </c>
      <c r="AR16476" s="207" t="s">
        <v>30197</v>
      </c>
      <c r="AS16476" s="208">
        <v>14987.22</v>
      </c>
      <c r="AT16476" s="93"/>
      <c r="AU16476" s="93"/>
      <c r="AV16476" s="93"/>
    </row>
    <row r="16477" spans="35:48" x14ac:dyDescent="0.55000000000000004">
      <c r="AI16477" s="278" t="s">
        <v>36888</v>
      </c>
      <c r="AJ16477" s="279">
        <v>17110.400000000001</v>
      </c>
      <c r="AL16477" s="248" t="s">
        <v>59961</v>
      </c>
      <c r="AM16477" s="249">
        <v>2517.04</v>
      </c>
      <c r="AO16477" s="228" t="s">
        <v>45960</v>
      </c>
      <c r="AP16477" s="229">
        <v>177662.5</v>
      </c>
      <c r="AR16477" s="207" t="s">
        <v>30198</v>
      </c>
      <c r="AS16477" s="208">
        <v>4909.17</v>
      </c>
      <c r="AT16477" s="93"/>
      <c r="AU16477" s="93"/>
      <c r="AV16477" s="93"/>
    </row>
    <row r="16478" spans="35:48" x14ac:dyDescent="0.55000000000000004">
      <c r="AI16478" s="278" t="s">
        <v>14508</v>
      </c>
      <c r="AJ16478" s="279">
        <v>19351.39</v>
      </c>
      <c r="AL16478" s="248" t="s">
        <v>16790</v>
      </c>
      <c r="AM16478" s="249">
        <v>1247050.3999999999</v>
      </c>
      <c r="AO16478" s="228" t="s">
        <v>15695</v>
      </c>
      <c r="AP16478" s="229">
        <v>8400</v>
      </c>
      <c r="AR16478" s="207" t="s">
        <v>30199</v>
      </c>
      <c r="AS16478" s="208">
        <v>59585.5</v>
      </c>
      <c r="AT16478" s="93"/>
      <c r="AU16478" s="93"/>
      <c r="AV16478" s="93"/>
    </row>
    <row r="16479" spans="35:48" x14ac:dyDescent="0.55000000000000004">
      <c r="AI16479" s="278" t="s">
        <v>30331</v>
      </c>
      <c r="AJ16479" s="279">
        <v>150</v>
      </c>
      <c r="AL16479" s="248" t="s">
        <v>16791</v>
      </c>
      <c r="AM16479" s="249">
        <v>92766.07</v>
      </c>
      <c r="AO16479" s="228" t="s">
        <v>15696</v>
      </c>
      <c r="AP16479" s="229">
        <v>12534.59</v>
      </c>
      <c r="AR16479" s="207" t="s">
        <v>30200</v>
      </c>
      <c r="AS16479" s="208">
        <v>4500</v>
      </c>
      <c r="AT16479" s="93"/>
      <c r="AU16479" s="93"/>
      <c r="AV16479" s="93"/>
    </row>
    <row r="16480" spans="35:48" x14ac:dyDescent="0.55000000000000004">
      <c r="AI16480" s="278" t="s">
        <v>30332</v>
      </c>
      <c r="AJ16480" s="279">
        <v>78048.509999999995</v>
      </c>
      <c r="AL16480" s="248" t="s">
        <v>16792</v>
      </c>
      <c r="AM16480" s="249">
        <v>9856</v>
      </c>
      <c r="AO16480" s="228" t="s">
        <v>15697</v>
      </c>
      <c r="AP16480" s="229">
        <v>130.05000000000001</v>
      </c>
      <c r="AR16480" s="207" t="s">
        <v>30201</v>
      </c>
      <c r="AS16480" s="208">
        <v>2072.98</v>
      </c>
      <c r="AT16480" s="93"/>
      <c r="AU16480" s="93"/>
      <c r="AV16480" s="93"/>
    </row>
    <row r="16481" spans="35:48" x14ac:dyDescent="0.55000000000000004">
      <c r="AI16481" s="278" t="s">
        <v>30333</v>
      </c>
      <c r="AJ16481" s="279">
        <v>3238.31</v>
      </c>
      <c r="AL16481" s="248" t="s">
        <v>60094</v>
      </c>
      <c r="AM16481" s="249">
        <v>3692.68</v>
      </c>
      <c r="AO16481" s="228" t="s">
        <v>15699</v>
      </c>
      <c r="AP16481" s="229">
        <v>4875</v>
      </c>
      <c r="AR16481" s="207" t="s">
        <v>30202</v>
      </c>
      <c r="AS16481" s="208">
        <v>3737.31</v>
      </c>
      <c r="AT16481" s="93"/>
      <c r="AU16481" s="93"/>
      <c r="AV16481" s="93"/>
    </row>
    <row r="16482" spans="35:48" x14ac:dyDescent="0.55000000000000004">
      <c r="AI16482" s="278" t="s">
        <v>65219</v>
      </c>
      <c r="AJ16482" s="279">
        <v>7546.65</v>
      </c>
      <c r="AL16482" s="248" t="s">
        <v>55574</v>
      </c>
      <c r="AM16482" s="249">
        <v>4784.8</v>
      </c>
      <c r="AO16482" s="228" t="s">
        <v>15700</v>
      </c>
      <c r="AP16482" s="229">
        <v>26808.97</v>
      </c>
      <c r="AR16482" s="207" t="s">
        <v>30203</v>
      </c>
      <c r="AS16482" s="208">
        <v>94338.73</v>
      </c>
      <c r="AT16482" s="93"/>
      <c r="AU16482" s="93"/>
      <c r="AV16482" s="93"/>
    </row>
    <row r="16483" spans="35:48" x14ac:dyDescent="0.55000000000000004">
      <c r="AI16483" s="278" t="s">
        <v>62921</v>
      </c>
      <c r="AJ16483" s="279">
        <v>699.19</v>
      </c>
      <c r="AL16483" s="248" t="s">
        <v>13173</v>
      </c>
      <c r="AM16483" s="249">
        <v>93436.92</v>
      </c>
      <c r="AO16483" s="228" t="s">
        <v>36017</v>
      </c>
      <c r="AP16483" s="229">
        <v>76183.240000000005</v>
      </c>
      <c r="AR16483" s="207" t="s">
        <v>30204</v>
      </c>
      <c r="AS16483" s="208">
        <v>121993.39</v>
      </c>
      <c r="AT16483" s="93"/>
      <c r="AU16483" s="93"/>
      <c r="AV16483" s="93"/>
    </row>
    <row r="16484" spans="35:48" x14ac:dyDescent="0.55000000000000004">
      <c r="AI16484" s="278" t="s">
        <v>30335</v>
      </c>
      <c r="AJ16484" s="279">
        <v>33177.24</v>
      </c>
      <c r="AL16484" s="248" t="s">
        <v>16794</v>
      </c>
      <c r="AM16484" s="249">
        <v>164337.35999999999</v>
      </c>
      <c r="AO16484" s="228" t="s">
        <v>15703</v>
      </c>
      <c r="AP16484" s="229">
        <v>86467.5</v>
      </c>
      <c r="AR16484" s="207" t="s">
        <v>30205</v>
      </c>
      <c r="AS16484" s="208">
        <v>338718.74</v>
      </c>
      <c r="AT16484" s="93"/>
      <c r="AU16484" s="93"/>
      <c r="AV16484" s="93"/>
    </row>
    <row r="16485" spans="35:48" x14ac:dyDescent="0.55000000000000004">
      <c r="AI16485" s="278" t="s">
        <v>30336</v>
      </c>
      <c r="AJ16485" s="279">
        <v>73897.47</v>
      </c>
      <c r="AL16485" s="248" t="s">
        <v>16795</v>
      </c>
      <c r="AM16485" s="249">
        <v>146355.54</v>
      </c>
      <c r="AO16485" s="228" t="s">
        <v>38864</v>
      </c>
      <c r="AP16485" s="229">
        <v>17729</v>
      </c>
      <c r="AR16485" s="207" t="s">
        <v>30206</v>
      </c>
      <c r="AS16485" s="208">
        <v>4000</v>
      </c>
      <c r="AT16485" s="93"/>
      <c r="AU16485" s="93"/>
      <c r="AV16485" s="93"/>
    </row>
    <row r="16486" spans="35:48" x14ac:dyDescent="0.55000000000000004">
      <c r="AI16486" s="278" t="s">
        <v>14510</v>
      </c>
      <c r="AJ16486" s="279">
        <v>69398.84</v>
      </c>
      <c r="AL16486" s="248" t="s">
        <v>58008</v>
      </c>
      <c r="AM16486" s="249">
        <v>4229.68</v>
      </c>
      <c r="AO16486" s="228" t="s">
        <v>15722</v>
      </c>
      <c r="AP16486" s="229">
        <v>12889.65</v>
      </c>
      <c r="AR16486" s="207" t="s">
        <v>30207</v>
      </c>
      <c r="AS16486" s="208">
        <v>6537</v>
      </c>
      <c r="AT16486" s="93"/>
      <c r="AU16486" s="93"/>
      <c r="AV16486" s="93"/>
    </row>
    <row r="16487" spans="35:48" x14ac:dyDescent="0.55000000000000004">
      <c r="AI16487" s="278" t="s">
        <v>14511</v>
      </c>
      <c r="AJ16487" s="279">
        <v>202776.22</v>
      </c>
      <c r="AL16487" s="248" t="s">
        <v>16796</v>
      </c>
      <c r="AM16487" s="249">
        <v>26066.58</v>
      </c>
      <c r="AO16487" s="228" t="s">
        <v>54216</v>
      </c>
      <c r="AP16487" s="229">
        <v>7800</v>
      </c>
      <c r="AR16487" s="207" t="s">
        <v>30208</v>
      </c>
      <c r="AS16487" s="208">
        <v>375.71</v>
      </c>
      <c r="AT16487" s="93"/>
      <c r="AU16487" s="93"/>
      <c r="AV16487" s="93"/>
    </row>
    <row r="16488" spans="35:48" x14ac:dyDescent="0.55000000000000004">
      <c r="AI16488" s="278" t="s">
        <v>30338</v>
      </c>
      <c r="AJ16488" s="279">
        <v>105377.57</v>
      </c>
      <c r="AL16488" s="248" t="s">
        <v>16797</v>
      </c>
      <c r="AM16488" s="249">
        <v>38592</v>
      </c>
      <c r="AO16488" s="228" t="s">
        <v>34556</v>
      </c>
      <c r="AP16488" s="229">
        <v>61523.17</v>
      </c>
      <c r="AR16488" s="207" t="s">
        <v>30209</v>
      </c>
      <c r="AS16488" s="208">
        <v>1367.29</v>
      </c>
      <c r="AT16488" s="93"/>
      <c r="AU16488" s="93"/>
      <c r="AV16488" s="93"/>
    </row>
    <row r="16489" spans="35:48" x14ac:dyDescent="0.55000000000000004">
      <c r="AI16489" s="278" t="s">
        <v>30339</v>
      </c>
      <c r="AJ16489" s="279">
        <v>10619.84</v>
      </c>
      <c r="AL16489" s="248" t="s">
        <v>48434</v>
      </c>
      <c r="AM16489" s="249">
        <v>-62422.73</v>
      </c>
      <c r="AO16489" s="228" t="s">
        <v>45961</v>
      </c>
      <c r="AP16489" s="229">
        <v>95345</v>
      </c>
      <c r="AR16489" s="207" t="s">
        <v>30210</v>
      </c>
      <c r="AS16489" s="208">
        <v>52280.91</v>
      </c>
      <c r="AT16489" s="93"/>
      <c r="AU16489" s="93"/>
      <c r="AV16489" s="93"/>
    </row>
    <row r="16490" spans="35:48" x14ac:dyDescent="0.55000000000000004">
      <c r="AI16490" s="278" t="s">
        <v>30340</v>
      </c>
      <c r="AJ16490" s="279">
        <v>60234.05</v>
      </c>
      <c r="AL16490" s="248" t="s">
        <v>63474</v>
      </c>
      <c r="AM16490" s="249">
        <v>1427948</v>
      </c>
      <c r="AO16490" s="228" t="s">
        <v>15723</v>
      </c>
      <c r="AP16490" s="229">
        <v>1124</v>
      </c>
      <c r="AR16490" s="207" t="s">
        <v>30211</v>
      </c>
      <c r="AS16490" s="208">
        <v>2904</v>
      </c>
      <c r="AT16490" s="93"/>
      <c r="AU16490" s="93"/>
      <c r="AV16490" s="93"/>
    </row>
    <row r="16491" spans="35:48" x14ac:dyDescent="0.55000000000000004">
      <c r="AI16491" s="278" t="s">
        <v>69548</v>
      </c>
      <c r="AJ16491" s="279">
        <v>774</v>
      </c>
      <c r="AL16491" s="248" t="s">
        <v>16813</v>
      </c>
      <c r="AM16491" s="249">
        <v>43284.12</v>
      </c>
      <c r="AO16491" s="228" t="s">
        <v>15724</v>
      </c>
      <c r="AP16491" s="229">
        <v>6433.24</v>
      </c>
      <c r="AR16491" s="207" t="s">
        <v>30212</v>
      </c>
      <c r="AS16491" s="208">
        <v>1824</v>
      </c>
      <c r="AT16491" s="93"/>
      <c r="AU16491" s="93"/>
      <c r="AV16491" s="93"/>
    </row>
    <row r="16492" spans="35:48" x14ac:dyDescent="0.55000000000000004">
      <c r="AI16492" s="278" t="s">
        <v>35865</v>
      </c>
      <c r="AJ16492" s="279">
        <v>5400</v>
      </c>
      <c r="AL16492" s="248" t="s">
        <v>36096</v>
      </c>
      <c r="AM16492" s="249">
        <v>15072</v>
      </c>
      <c r="AO16492" s="228" t="s">
        <v>15727</v>
      </c>
      <c r="AP16492" s="229">
        <v>637.5</v>
      </c>
      <c r="AR16492" s="207" t="s">
        <v>30213</v>
      </c>
      <c r="AS16492" s="208">
        <v>3318</v>
      </c>
      <c r="AT16492" s="93"/>
      <c r="AU16492" s="93"/>
      <c r="AV16492" s="93"/>
    </row>
    <row r="16493" spans="35:48" x14ac:dyDescent="0.55000000000000004">
      <c r="AI16493" s="278" t="s">
        <v>34337</v>
      </c>
      <c r="AJ16493" s="279">
        <v>3161.92</v>
      </c>
      <c r="AL16493" s="248" t="s">
        <v>62344</v>
      </c>
      <c r="AM16493" s="249">
        <v>1749.96</v>
      </c>
      <c r="AO16493" s="228" t="s">
        <v>15728</v>
      </c>
      <c r="AP16493" s="229">
        <v>18488.87</v>
      </c>
      <c r="AR16493" s="207" t="s">
        <v>30214</v>
      </c>
      <c r="AS16493" s="208">
        <v>10004</v>
      </c>
      <c r="AT16493" s="93"/>
      <c r="AU16493" s="93"/>
      <c r="AV16493" s="93"/>
    </row>
    <row r="16494" spans="35:48" x14ac:dyDescent="0.55000000000000004">
      <c r="AI16494" s="278" t="s">
        <v>54617</v>
      </c>
      <c r="AJ16494" s="279">
        <v>8600</v>
      </c>
      <c r="AL16494" s="248" t="s">
        <v>59962</v>
      </c>
      <c r="AM16494" s="249">
        <v>2962.44</v>
      </c>
      <c r="AO16494" s="228" t="s">
        <v>15731</v>
      </c>
      <c r="AP16494" s="229">
        <v>17495.099999999999</v>
      </c>
      <c r="AR16494" s="207" t="s">
        <v>30215</v>
      </c>
      <c r="AS16494" s="208">
        <v>28654</v>
      </c>
      <c r="AT16494" s="93"/>
      <c r="AU16494" s="93"/>
      <c r="AV16494" s="93"/>
    </row>
    <row r="16495" spans="35:48" x14ac:dyDescent="0.55000000000000004">
      <c r="AI16495" s="278" t="s">
        <v>46218</v>
      </c>
      <c r="AJ16495" s="279">
        <v>8300</v>
      </c>
      <c r="AL16495" s="248" t="s">
        <v>16814</v>
      </c>
      <c r="AM16495" s="249">
        <v>4726.38</v>
      </c>
      <c r="AO16495" s="228" t="s">
        <v>36029</v>
      </c>
      <c r="AP16495" s="229">
        <v>60114.47</v>
      </c>
      <c r="AR16495" s="207" t="s">
        <v>30216</v>
      </c>
      <c r="AS16495" s="208">
        <v>6164.8</v>
      </c>
      <c r="AT16495" s="93"/>
      <c r="AU16495" s="93"/>
      <c r="AV16495" s="93"/>
    </row>
    <row r="16496" spans="35:48" x14ac:dyDescent="0.55000000000000004">
      <c r="AI16496" s="278" t="s">
        <v>70974</v>
      </c>
      <c r="AJ16496" s="279">
        <v>2850</v>
      </c>
      <c r="AL16496" s="248" t="s">
        <v>16815</v>
      </c>
      <c r="AM16496" s="249">
        <v>37422.559999999998</v>
      </c>
      <c r="AO16496" s="228" t="s">
        <v>15840</v>
      </c>
      <c r="AP16496" s="229">
        <v>20739.849999999999</v>
      </c>
      <c r="AR16496" s="207" t="s">
        <v>30217</v>
      </c>
      <c r="AS16496" s="208">
        <v>9661.67</v>
      </c>
      <c r="AT16496" s="93"/>
      <c r="AU16496" s="93"/>
      <c r="AV16496" s="93"/>
    </row>
    <row r="16497" spans="35:48" x14ac:dyDescent="0.55000000000000004">
      <c r="AI16497" s="278" t="s">
        <v>14512</v>
      </c>
      <c r="AJ16497" s="279">
        <v>205045.61</v>
      </c>
      <c r="AL16497" s="248" t="s">
        <v>16817</v>
      </c>
      <c r="AM16497" s="249">
        <v>2130.4699999999998</v>
      </c>
      <c r="AO16497" s="228" t="s">
        <v>54217</v>
      </c>
      <c r="AP16497" s="229">
        <v>2735.1</v>
      </c>
      <c r="AR16497" s="207" t="s">
        <v>30218</v>
      </c>
      <c r="AS16497" s="208">
        <v>10289</v>
      </c>
      <c r="AT16497" s="93"/>
      <c r="AU16497" s="93"/>
      <c r="AV16497" s="93"/>
    </row>
    <row r="16498" spans="35:48" x14ac:dyDescent="0.55000000000000004">
      <c r="AI16498" s="278" t="s">
        <v>14513</v>
      </c>
      <c r="AJ16498" s="279">
        <v>307356.69</v>
      </c>
      <c r="AL16498" s="248" t="s">
        <v>16818</v>
      </c>
      <c r="AM16498" s="249">
        <v>685</v>
      </c>
      <c r="AO16498" s="228" t="s">
        <v>15841</v>
      </c>
      <c r="AP16498" s="229">
        <v>3508769.12</v>
      </c>
      <c r="AR16498" s="207" t="s">
        <v>30219</v>
      </c>
      <c r="AS16498" s="208">
        <v>8654.7800000000007</v>
      </c>
      <c r="AT16498" s="93"/>
      <c r="AU16498" s="93"/>
      <c r="AV16498" s="93"/>
    </row>
    <row r="16499" spans="35:48" x14ac:dyDescent="0.55000000000000004">
      <c r="AI16499" s="278" t="s">
        <v>30345</v>
      </c>
      <c r="AJ16499" s="279">
        <v>27842.83</v>
      </c>
      <c r="AL16499" s="248" t="s">
        <v>16875</v>
      </c>
      <c r="AM16499" s="249">
        <v>303392.46000000002</v>
      </c>
      <c r="AO16499" s="228" t="s">
        <v>36030</v>
      </c>
      <c r="AP16499" s="229">
        <v>756.99</v>
      </c>
      <c r="AR16499" s="207" t="s">
        <v>30220</v>
      </c>
      <c r="AS16499" s="208">
        <v>85130</v>
      </c>
      <c r="AT16499" s="93"/>
      <c r="AU16499" s="93"/>
      <c r="AV16499" s="93"/>
    </row>
    <row r="16500" spans="35:48" x14ac:dyDescent="0.55000000000000004">
      <c r="AI16500" s="278" t="s">
        <v>30346</v>
      </c>
      <c r="AJ16500" s="279">
        <v>153164.63</v>
      </c>
      <c r="AL16500" s="248" t="s">
        <v>16877</v>
      </c>
      <c r="AM16500" s="249">
        <v>77064.87</v>
      </c>
      <c r="AO16500" s="228" t="s">
        <v>15842</v>
      </c>
      <c r="AP16500" s="229">
        <v>1539743.34</v>
      </c>
      <c r="AR16500" s="207" t="s">
        <v>30221</v>
      </c>
      <c r="AS16500" s="208">
        <v>6471.2</v>
      </c>
      <c r="AT16500" s="93"/>
      <c r="AU16500" s="93"/>
      <c r="AV16500" s="93"/>
    </row>
    <row r="16501" spans="35:48" x14ac:dyDescent="0.55000000000000004">
      <c r="AI16501" s="278" t="s">
        <v>30348</v>
      </c>
      <c r="AJ16501" s="279">
        <v>847.8</v>
      </c>
      <c r="AL16501" s="248" t="s">
        <v>16878</v>
      </c>
      <c r="AM16501" s="249">
        <v>65123.48</v>
      </c>
      <c r="AO16501" s="228" t="s">
        <v>47444</v>
      </c>
      <c r="AP16501" s="229">
        <v>59199.8</v>
      </c>
      <c r="AR16501" s="207" t="s">
        <v>30222</v>
      </c>
      <c r="AS16501" s="208">
        <v>85130</v>
      </c>
      <c r="AT16501" s="93"/>
      <c r="AU16501" s="93"/>
      <c r="AV16501" s="93"/>
    </row>
    <row r="16502" spans="35:48" x14ac:dyDescent="0.55000000000000004">
      <c r="AI16502" s="278" t="s">
        <v>30353</v>
      </c>
      <c r="AJ16502" s="279">
        <v>675.65</v>
      </c>
      <c r="AL16502" s="248" t="s">
        <v>16879</v>
      </c>
      <c r="AM16502" s="249">
        <v>21200</v>
      </c>
      <c r="AO16502" s="228" t="s">
        <v>15843</v>
      </c>
      <c r="AP16502" s="229">
        <v>401415.47</v>
      </c>
      <c r="AR16502" s="207" t="s">
        <v>30223</v>
      </c>
      <c r="AS16502" s="208">
        <v>6471.2</v>
      </c>
      <c r="AT16502" s="93"/>
      <c r="AU16502" s="93"/>
      <c r="AV16502" s="93"/>
    </row>
    <row r="16503" spans="35:48" x14ac:dyDescent="0.55000000000000004">
      <c r="AI16503" s="278" t="s">
        <v>30355</v>
      </c>
      <c r="AJ16503" s="279">
        <v>-12233.88</v>
      </c>
      <c r="AL16503" s="248" t="s">
        <v>16880</v>
      </c>
      <c r="AM16503" s="249">
        <v>36827.68</v>
      </c>
      <c r="AO16503" s="228" t="s">
        <v>15844</v>
      </c>
      <c r="AP16503" s="229">
        <v>87050.46</v>
      </c>
      <c r="AR16503" s="207" t="s">
        <v>30224</v>
      </c>
      <c r="AS16503" s="208">
        <v>4000</v>
      </c>
      <c r="AT16503" s="93"/>
      <c r="AU16503" s="93"/>
      <c r="AV16503" s="93"/>
    </row>
    <row r="16504" spans="35:48" x14ac:dyDescent="0.55000000000000004">
      <c r="AI16504" s="278" t="s">
        <v>66797</v>
      </c>
      <c r="AJ16504" s="279">
        <v>1646519.36</v>
      </c>
      <c r="AL16504" s="248" t="s">
        <v>16882</v>
      </c>
      <c r="AM16504" s="249">
        <v>16959.060000000001</v>
      </c>
      <c r="AO16504" s="228" t="s">
        <v>15845</v>
      </c>
      <c r="AP16504" s="229">
        <v>13837.41</v>
      </c>
      <c r="AR16504" s="207" t="s">
        <v>30225</v>
      </c>
      <c r="AS16504" s="208">
        <v>375.71</v>
      </c>
      <c r="AT16504" s="93"/>
      <c r="AU16504" s="93"/>
      <c r="AV16504" s="93"/>
    </row>
    <row r="16505" spans="35:48" x14ac:dyDescent="0.55000000000000004">
      <c r="AI16505" s="278" t="s">
        <v>34343</v>
      </c>
      <c r="AJ16505" s="279">
        <v>3510</v>
      </c>
      <c r="AL16505" s="248" t="s">
        <v>55575</v>
      </c>
      <c r="AM16505" s="249">
        <v>12674.25</v>
      </c>
      <c r="AO16505" s="228" t="s">
        <v>15846</v>
      </c>
      <c r="AP16505" s="229">
        <v>626559.53</v>
      </c>
      <c r="AR16505" s="207" t="s">
        <v>30226</v>
      </c>
      <c r="AS16505" s="208">
        <v>19504.87</v>
      </c>
      <c r="AT16505" s="93"/>
      <c r="AU16505" s="93"/>
      <c r="AV16505" s="93"/>
    </row>
    <row r="16506" spans="35:48" x14ac:dyDescent="0.55000000000000004">
      <c r="AI16506" s="278" t="s">
        <v>30401</v>
      </c>
      <c r="AJ16506" s="279">
        <v>157156.59</v>
      </c>
      <c r="AL16506" s="248" t="s">
        <v>16883</v>
      </c>
      <c r="AM16506" s="249">
        <v>45778.78</v>
      </c>
      <c r="AO16506" s="228" t="s">
        <v>15848</v>
      </c>
      <c r="AP16506" s="229">
        <v>430841.99</v>
      </c>
      <c r="AR16506" s="207" t="s">
        <v>30227</v>
      </c>
      <c r="AS16506" s="208">
        <v>26202.67</v>
      </c>
      <c r="AT16506" s="93"/>
      <c r="AU16506" s="93"/>
      <c r="AV16506" s="93"/>
    </row>
    <row r="16507" spans="35:48" x14ac:dyDescent="0.55000000000000004">
      <c r="AI16507" s="278" t="s">
        <v>34345</v>
      </c>
      <c r="AJ16507" s="279">
        <v>836</v>
      </c>
      <c r="AL16507" s="248" t="s">
        <v>16884</v>
      </c>
      <c r="AM16507" s="249">
        <v>1214.9100000000001</v>
      </c>
      <c r="AO16507" s="228" t="s">
        <v>38869</v>
      </c>
      <c r="AP16507" s="229">
        <v>120636.41</v>
      </c>
      <c r="AR16507" s="207" t="s">
        <v>30228</v>
      </c>
      <c r="AS16507" s="208">
        <v>28654</v>
      </c>
      <c r="AT16507" s="93"/>
      <c r="AU16507" s="93"/>
      <c r="AV16507" s="93"/>
    </row>
    <row r="16508" spans="35:48" x14ac:dyDescent="0.55000000000000004">
      <c r="AI16508" s="278" t="s">
        <v>30402</v>
      </c>
      <c r="AJ16508" s="279">
        <v>2634.5</v>
      </c>
      <c r="AL16508" s="248" t="s">
        <v>16885</v>
      </c>
      <c r="AM16508" s="249">
        <v>30464.84</v>
      </c>
      <c r="AO16508" s="228" t="s">
        <v>15849</v>
      </c>
      <c r="AP16508" s="229">
        <v>22376.19</v>
      </c>
      <c r="AR16508" s="207" t="s">
        <v>30229</v>
      </c>
      <c r="AS16508" s="208">
        <v>67297.91</v>
      </c>
      <c r="AT16508" s="93"/>
      <c r="AU16508" s="93"/>
      <c r="AV16508" s="93"/>
    </row>
    <row r="16509" spans="35:48" x14ac:dyDescent="0.55000000000000004">
      <c r="AI16509" s="278" t="s">
        <v>35871</v>
      </c>
      <c r="AJ16509" s="279">
        <v>460600</v>
      </c>
      <c r="AL16509" s="248" t="s">
        <v>16887</v>
      </c>
      <c r="AM16509" s="249">
        <v>224748.75</v>
      </c>
      <c r="AO16509" s="228" t="s">
        <v>15850</v>
      </c>
      <c r="AP16509" s="229">
        <v>207972.21</v>
      </c>
      <c r="AR16509" s="207" t="s">
        <v>30230</v>
      </c>
      <c r="AS16509" s="208">
        <v>3108.63</v>
      </c>
      <c r="AT16509" s="93"/>
      <c r="AU16509" s="93"/>
      <c r="AV16509" s="93"/>
    </row>
    <row r="16510" spans="35:48" x14ac:dyDescent="0.55000000000000004">
      <c r="AI16510" s="278" t="s">
        <v>36896</v>
      </c>
      <c r="AJ16510" s="279">
        <v>35222</v>
      </c>
      <c r="AL16510" s="248" t="s">
        <v>43169</v>
      </c>
      <c r="AM16510" s="249">
        <v>1003225.97</v>
      </c>
      <c r="AO16510" s="228" t="s">
        <v>15851</v>
      </c>
      <c r="AP16510" s="229">
        <v>15209.08</v>
      </c>
      <c r="AR16510" s="207" t="s">
        <v>30231</v>
      </c>
      <c r="AS16510" s="208">
        <v>20491.34</v>
      </c>
      <c r="AT16510" s="93"/>
      <c r="AU16510" s="93"/>
      <c r="AV16510" s="93"/>
    </row>
    <row r="16511" spans="35:48" x14ac:dyDescent="0.55000000000000004">
      <c r="AI16511" s="278" t="s">
        <v>14525</v>
      </c>
      <c r="AJ16511" s="279">
        <v>49246.94</v>
      </c>
      <c r="AL16511" s="248" t="s">
        <v>58744</v>
      </c>
      <c r="AM16511" s="249">
        <v>890.1</v>
      </c>
      <c r="AO16511" s="228" t="s">
        <v>15852</v>
      </c>
      <c r="AP16511" s="229">
        <v>12835.04</v>
      </c>
      <c r="AR16511" s="207" t="s">
        <v>30232</v>
      </c>
      <c r="AS16511" s="208">
        <v>3167.74</v>
      </c>
      <c r="AT16511" s="93"/>
      <c r="AU16511" s="93"/>
      <c r="AV16511" s="93"/>
    </row>
    <row r="16512" spans="35:48" x14ac:dyDescent="0.55000000000000004">
      <c r="AI16512" s="278" t="s">
        <v>14526</v>
      </c>
      <c r="AJ16512" s="279">
        <v>9080.31</v>
      </c>
      <c r="AL16512" s="248" t="s">
        <v>16888</v>
      </c>
      <c r="AM16512" s="249">
        <v>2055.11</v>
      </c>
      <c r="AO16512" s="228" t="s">
        <v>15853</v>
      </c>
      <c r="AP16512" s="229">
        <v>56149.21</v>
      </c>
      <c r="AR16512" s="207" t="s">
        <v>30233</v>
      </c>
      <c r="AS16512" s="208">
        <v>19610.28</v>
      </c>
      <c r="AT16512" s="93"/>
      <c r="AU16512" s="93"/>
      <c r="AV16512" s="93"/>
    </row>
    <row r="16513" spans="35:48" x14ac:dyDescent="0.55000000000000004">
      <c r="AI16513" s="278" t="s">
        <v>30405</v>
      </c>
      <c r="AJ16513" s="279">
        <v>7050.93</v>
      </c>
      <c r="AL16513" s="248" t="s">
        <v>16889</v>
      </c>
      <c r="AM16513" s="249">
        <v>62920.79</v>
      </c>
      <c r="AO16513" s="228" t="s">
        <v>15854</v>
      </c>
      <c r="AP16513" s="229">
        <v>776418.23</v>
      </c>
      <c r="AR16513" s="207" t="s">
        <v>30234</v>
      </c>
      <c r="AS16513" s="208">
        <v>350</v>
      </c>
      <c r="AT16513" s="93"/>
      <c r="AU16513" s="93"/>
      <c r="AV16513" s="93"/>
    </row>
    <row r="16514" spans="35:48" x14ac:dyDescent="0.55000000000000004">
      <c r="AI16514" s="278" t="s">
        <v>30406</v>
      </c>
      <c r="AJ16514" s="279">
        <v>149417.69</v>
      </c>
      <c r="AL16514" s="248" t="s">
        <v>16890</v>
      </c>
      <c r="AM16514" s="249">
        <v>20826.02</v>
      </c>
      <c r="AO16514" s="228" t="s">
        <v>33129</v>
      </c>
      <c r="AP16514" s="229">
        <v>91825.4</v>
      </c>
      <c r="AR16514" s="207" t="s">
        <v>30235</v>
      </c>
      <c r="AS16514" s="208">
        <v>985.93</v>
      </c>
      <c r="AT16514" s="93"/>
      <c r="AU16514" s="93"/>
      <c r="AV16514" s="93"/>
    </row>
    <row r="16515" spans="35:48" x14ac:dyDescent="0.55000000000000004">
      <c r="AI16515" s="278" t="s">
        <v>30407</v>
      </c>
      <c r="AJ16515" s="279">
        <v>13509.58</v>
      </c>
      <c r="AL16515" s="248" t="s">
        <v>13180</v>
      </c>
      <c r="AM16515" s="249">
        <v>144200.32999999999</v>
      </c>
      <c r="AO16515" s="228" t="s">
        <v>15855</v>
      </c>
      <c r="AP16515" s="229">
        <v>466649.05</v>
      </c>
      <c r="AR16515" s="207" t="s">
        <v>30236</v>
      </c>
      <c r="AS16515" s="208">
        <v>2400</v>
      </c>
      <c r="AT16515" s="93"/>
      <c r="AU16515" s="93"/>
      <c r="AV16515" s="93"/>
    </row>
    <row r="16516" spans="35:48" x14ac:dyDescent="0.55000000000000004">
      <c r="AI16516" s="278" t="s">
        <v>49449</v>
      </c>
      <c r="AJ16516" s="279">
        <v>28045.37</v>
      </c>
      <c r="AL16516" s="248" t="s">
        <v>13181</v>
      </c>
      <c r="AM16516" s="249">
        <v>381650.88</v>
      </c>
      <c r="AO16516" s="228" t="s">
        <v>36031</v>
      </c>
      <c r="AP16516" s="229">
        <v>47000.82</v>
      </c>
      <c r="AR16516" s="207" t="s">
        <v>30237</v>
      </c>
      <c r="AS16516" s="208">
        <v>2016</v>
      </c>
      <c r="AT16516" s="93"/>
      <c r="AU16516" s="93"/>
      <c r="AV16516" s="93"/>
    </row>
    <row r="16517" spans="35:48" x14ac:dyDescent="0.55000000000000004">
      <c r="AI16517" s="278" t="s">
        <v>35872</v>
      </c>
      <c r="AJ16517" s="279">
        <v>9336.39</v>
      </c>
      <c r="AL16517" s="248" t="s">
        <v>16891</v>
      </c>
      <c r="AM16517" s="249">
        <v>66435.09</v>
      </c>
      <c r="AO16517" s="228" t="s">
        <v>36032</v>
      </c>
      <c r="AP16517" s="229">
        <v>5550.17</v>
      </c>
      <c r="AR16517" s="207" t="s">
        <v>30238</v>
      </c>
      <c r="AS16517" s="208">
        <v>3987.9</v>
      </c>
      <c r="AT16517" s="93"/>
      <c r="AU16517" s="93"/>
      <c r="AV16517" s="93"/>
    </row>
    <row r="16518" spans="35:48" x14ac:dyDescent="0.55000000000000004">
      <c r="AI16518" s="278" t="s">
        <v>69549</v>
      </c>
      <c r="AJ16518" s="279">
        <v>18.34</v>
      </c>
      <c r="AL16518" s="248" t="s">
        <v>62870</v>
      </c>
      <c r="AM16518" s="249">
        <v>13433</v>
      </c>
      <c r="AO16518" s="228" t="s">
        <v>49320</v>
      </c>
      <c r="AP16518" s="229">
        <v>8906.32</v>
      </c>
      <c r="AR16518" s="207" t="s">
        <v>30239</v>
      </c>
      <c r="AS16518" s="208">
        <v>11205.3</v>
      </c>
      <c r="AT16518" s="93"/>
      <c r="AU16518" s="93"/>
      <c r="AV16518" s="93"/>
    </row>
    <row r="16519" spans="35:48" x14ac:dyDescent="0.55000000000000004">
      <c r="AI16519" s="278" t="s">
        <v>35873</v>
      </c>
      <c r="AJ16519" s="279">
        <v>3301.2</v>
      </c>
      <c r="AL16519" s="248" t="s">
        <v>16892</v>
      </c>
      <c r="AM16519" s="249">
        <v>245332.71</v>
      </c>
      <c r="AO16519" s="228" t="s">
        <v>15856</v>
      </c>
      <c r="AP16519" s="229">
        <v>74715.89</v>
      </c>
      <c r="AR16519" s="207" t="s">
        <v>30240</v>
      </c>
      <c r="AS16519" s="208">
        <v>2850</v>
      </c>
      <c r="AT16519" s="93"/>
      <c r="AU16519" s="93"/>
      <c r="AV16519" s="93"/>
    </row>
    <row r="16520" spans="35:48" x14ac:dyDescent="0.55000000000000004">
      <c r="AI16520" s="278" t="s">
        <v>69550</v>
      </c>
      <c r="AJ16520" s="279">
        <v>4385.55</v>
      </c>
      <c r="AL16520" s="248" t="s">
        <v>58745</v>
      </c>
      <c r="AM16520" s="249">
        <v>771.85</v>
      </c>
      <c r="AO16520" s="228" t="s">
        <v>15857</v>
      </c>
      <c r="AP16520" s="229">
        <v>126.72</v>
      </c>
      <c r="AR16520" s="207" t="s">
        <v>30241</v>
      </c>
      <c r="AS16520" s="208">
        <v>120.4</v>
      </c>
      <c r="AT16520" s="93"/>
      <c r="AU16520" s="93"/>
      <c r="AV16520" s="93"/>
    </row>
    <row r="16521" spans="35:48" x14ac:dyDescent="0.55000000000000004">
      <c r="AI16521" s="278" t="s">
        <v>63858</v>
      </c>
      <c r="AJ16521" s="279">
        <v>1056</v>
      </c>
      <c r="AL16521" s="248" t="s">
        <v>65102</v>
      </c>
      <c r="AM16521" s="249">
        <v>1000</v>
      </c>
      <c r="AO16521" s="228" t="s">
        <v>15858</v>
      </c>
      <c r="AP16521" s="229">
        <v>105708.11</v>
      </c>
      <c r="AR16521" s="207" t="s">
        <v>30242</v>
      </c>
      <c r="AS16521" s="208">
        <v>38671.57</v>
      </c>
      <c r="AT16521" s="93"/>
      <c r="AU16521" s="93"/>
      <c r="AV16521" s="93"/>
    </row>
    <row r="16522" spans="35:48" x14ac:dyDescent="0.55000000000000004">
      <c r="AI16522" s="278" t="s">
        <v>70975</v>
      </c>
      <c r="AJ16522" s="279">
        <v>6175</v>
      </c>
      <c r="AL16522" s="248" t="s">
        <v>62345</v>
      </c>
      <c r="AM16522" s="249">
        <v>5000</v>
      </c>
      <c r="AO16522" s="228" t="s">
        <v>15860</v>
      </c>
      <c r="AP16522" s="229">
        <v>215418.29</v>
      </c>
      <c r="AR16522" s="207" t="s">
        <v>30243</v>
      </c>
      <c r="AS16522" s="208">
        <v>64.94</v>
      </c>
      <c r="AT16522" s="93"/>
      <c r="AU16522" s="93"/>
      <c r="AV16522" s="93"/>
    </row>
    <row r="16523" spans="35:48" x14ac:dyDescent="0.55000000000000004">
      <c r="AI16523" s="278" t="s">
        <v>30408</v>
      </c>
      <c r="AJ16523" s="279">
        <v>70917.95</v>
      </c>
      <c r="AL16523" s="248" t="s">
        <v>54247</v>
      </c>
      <c r="AM16523" s="249">
        <v>41805.269999999997</v>
      </c>
      <c r="AO16523" s="228" t="s">
        <v>34574</v>
      </c>
      <c r="AP16523" s="229">
        <v>7178261.9900000002</v>
      </c>
      <c r="AR16523" s="207" t="s">
        <v>30244</v>
      </c>
      <c r="AS16523" s="208">
        <v>320.69</v>
      </c>
      <c r="AT16523" s="93"/>
      <c r="AU16523" s="93"/>
      <c r="AV16523" s="93"/>
    </row>
    <row r="16524" spans="35:48" x14ac:dyDescent="0.55000000000000004">
      <c r="AI16524" s="278" t="s">
        <v>30409</v>
      </c>
      <c r="AJ16524" s="279">
        <v>301516.65999999997</v>
      </c>
      <c r="AL16524" s="248" t="s">
        <v>16893</v>
      </c>
      <c r="AM16524" s="249">
        <v>23795.88</v>
      </c>
      <c r="AO16524" s="228" t="s">
        <v>15861</v>
      </c>
      <c r="AP16524" s="229">
        <v>564769.49</v>
      </c>
      <c r="AR16524" s="207" t="s">
        <v>30245</v>
      </c>
      <c r="AS16524" s="208">
        <v>15.21</v>
      </c>
      <c r="AT16524" s="93"/>
      <c r="AU16524" s="93"/>
      <c r="AV16524" s="93"/>
    </row>
    <row r="16525" spans="35:48" x14ac:dyDescent="0.55000000000000004">
      <c r="AI16525" s="278" t="s">
        <v>30410</v>
      </c>
      <c r="AJ16525" s="279">
        <v>32510.76</v>
      </c>
      <c r="AL16525" s="248" t="s">
        <v>58746</v>
      </c>
      <c r="AM16525" s="249">
        <v>55</v>
      </c>
      <c r="AO16525" s="228" t="s">
        <v>40718</v>
      </c>
      <c r="AP16525" s="229">
        <v>4549300</v>
      </c>
      <c r="AR16525" s="207" t="s">
        <v>30246</v>
      </c>
      <c r="AS16525" s="208">
        <v>43.26</v>
      </c>
      <c r="AT16525" s="93"/>
      <c r="AU16525" s="93"/>
      <c r="AV16525" s="93"/>
    </row>
    <row r="16526" spans="35:48" x14ac:dyDescent="0.55000000000000004">
      <c r="AI16526" s="278" t="s">
        <v>63859</v>
      </c>
      <c r="AJ16526" s="279">
        <v>248624.88</v>
      </c>
      <c r="AL16526" s="248" t="s">
        <v>16894</v>
      </c>
      <c r="AM16526" s="249">
        <v>128485.94</v>
      </c>
      <c r="AO16526" s="228" t="s">
        <v>15862</v>
      </c>
      <c r="AP16526" s="229">
        <v>11681.69</v>
      </c>
      <c r="AR16526" s="207" t="s">
        <v>30247</v>
      </c>
      <c r="AS16526" s="208">
        <v>17.5</v>
      </c>
      <c r="AT16526" s="93"/>
      <c r="AU16526" s="93"/>
      <c r="AV16526" s="93"/>
    </row>
    <row r="16527" spans="35:48" x14ac:dyDescent="0.55000000000000004">
      <c r="AI16527" s="278" t="s">
        <v>14528</v>
      </c>
      <c r="AJ16527" s="279">
        <v>78662.559999999998</v>
      </c>
      <c r="AL16527" s="248" t="s">
        <v>13182</v>
      </c>
      <c r="AM16527" s="249">
        <v>14185.25</v>
      </c>
      <c r="AO16527" s="228" t="s">
        <v>15864</v>
      </c>
      <c r="AP16527" s="229">
        <v>275484.82</v>
      </c>
      <c r="AR16527" s="207" t="s">
        <v>30248</v>
      </c>
      <c r="AS16527" s="208">
        <v>955.41</v>
      </c>
      <c r="AT16527" s="93"/>
      <c r="AU16527" s="93"/>
      <c r="AV16527" s="93"/>
    </row>
    <row r="16528" spans="35:48" x14ac:dyDescent="0.55000000000000004">
      <c r="AI16528" s="278" t="s">
        <v>46219</v>
      </c>
      <c r="AJ16528" s="279">
        <v>-22336.66</v>
      </c>
      <c r="AL16528" s="248" t="s">
        <v>16897</v>
      </c>
      <c r="AM16528" s="249">
        <v>242114.34</v>
      </c>
      <c r="AO16528" s="228" t="s">
        <v>15865</v>
      </c>
      <c r="AP16528" s="229">
        <v>47383.03</v>
      </c>
      <c r="AR16528" s="207" t="s">
        <v>30249</v>
      </c>
      <c r="AS16528" s="208">
        <v>9095</v>
      </c>
      <c r="AT16528" s="93"/>
      <c r="AU16528" s="93"/>
      <c r="AV16528" s="93"/>
    </row>
    <row r="16529" spans="35:48" x14ac:dyDescent="0.55000000000000004">
      <c r="AI16529" s="278" t="s">
        <v>58801</v>
      </c>
      <c r="AJ16529" s="279">
        <v>162151.87</v>
      </c>
      <c r="AL16529" s="248" t="s">
        <v>58747</v>
      </c>
      <c r="AM16529" s="249">
        <v>-7777.49</v>
      </c>
      <c r="AO16529" s="228" t="s">
        <v>15866</v>
      </c>
      <c r="AP16529" s="229">
        <v>153335.13</v>
      </c>
      <c r="AR16529" s="207" t="s">
        <v>30250</v>
      </c>
      <c r="AS16529" s="208">
        <v>936.73</v>
      </c>
      <c r="AT16529" s="93"/>
      <c r="AU16529" s="93"/>
      <c r="AV16529" s="93"/>
    </row>
    <row r="16530" spans="35:48" x14ac:dyDescent="0.55000000000000004">
      <c r="AI16530" s="278" t="s">
        <v>30423</v>
      </c>
      <c r="AJ16530" s="279">
        <v>6188.9</v>
      </c>
      <c r="AL16530" s="248" t="s">
        <v>38922</v>
      </c>
      <c r="AM16530" s="249">
        <v>72567</v>
      </c>
      <c r="AO16530" s="228" t="s">
        <v>15867</v>
      </c>
      <c r="AP16530" s="229">
        <v>10282.01</v>
      </c>
      <c r="AR16530" s="207" t="s">
        <v>30251</v>
      </c>
      <c r="AS16530" s="208">
        <v>1610.22</v>
      </c>
      <c r="AT16530" s="93"/>
      <c r="AU16530" s="93"/>
      <c r="AV16530" s="93"/>
    </row>
    <row r="16531" spans="35:48" x14ac:dyDescent="0.55000000000000004">
      <c r="AI16531" s="278" t="s">
        <v>30424</v>
      </c>
      <c r="AJ16531" s="279">
        <v>1721.57</v>
      </c>
      <c r="AL16531" s="248" t="s">
        <v>16971</v>
      </c>
      <c r="AM16531" s="249">
        <v>121380</v>
      </c>
      <c r="AO16531" s="228" t="s">
        <v>15868</v>
      </c>
      <c r="AP16531" s="229">
        <v>1644418.16</v>
      </c>
      <c r="AR16531" s="207" t="s">
        <v>30252</v>
      </c>
      <c r="AS16531" s="208">
        <v>100188</v>
      </c>
      <c r="AT16531" s="93"/>
      <c r="AU16531" s="93"/>
      <c r="AV16531" s="93"/>
    </row>
    <row r="16532" spans="35:48" x14ac:dyDescent="0.55000000000000004">
      <c r="AI16532" s="278" t="s">
        <v>30425</v>
      </c>
      <c r="AJ16532" s="279">
        <v>94549.74</v>
      </c>
      <c r="AL16532" s="248" t="s">
        <v>16973</v>
      </c>
      <c r="AM16532" s="249">
        <v>1646615.53</v>
      </c>
      <c r="AO16532" s="228" t="s">
        <v>15869</v>
      </c>
      <c r="AP16532" s="229">
        <v>2589080.1</v>
      </c>
      <c r="AR16532" s="207" t="s">
        <v>14497</v>
      </c>
      <c r="AS16532" s="208">
        <v>18030.22</v>
      </c>
      <c r="AT16532" s="93"/>
      <c r="AU16532" s="93"/>
      <c r="AV16532" s="93"/>
    </row>
    <row r="16533" spans="35:48" x14ac:dyDescent="0.55000000000000004">
      <c r="AI16533" s="278" t="s">
        <v>30426</v>
      </c>
      <c r="AJ16533" s="279">
        <v>7573.44</v>
      </c>
      <c r="AL16533" s="248" t="s">
        <v>58009</v>
      </c>
      <c r="AM16533" s="249">
        <v>516.27</v>
      </c>
      <c r="AO16533" s="228" t="s">
        <v>15870</v>
      </c>
      <c r="AP16533" s="229">
        <v>870725.91</v>
      </c>
      <c r="AR16533" s="207" t="s">
        <v>30253</v>
      </c>
      <c r="AS16533" s="208">
        <v>22442.03</v>
      </c>
      <c r="AT16533" s="93"/>
      <c r="AU16533" s="93"/>
      <c r="AV16533" s="93"/>
    </row>
    <row r="16534" spans="35:48" x14ac:dyDescent="0.55000000000000004">
      <c r="AI16534" s="278" t="s">
        <v>30427</v>
      </c>
      <c r="AJ16534" s="279">
        <v>1679.94</v>
      </c>
      <c r="AL16534" s="248" t="s">
        <v>16974</v>
      </c>
      <c r="AM16534" s="249">
        <v>1441330.73</v>
      </c>
      <c r="AO16534" s="228" t="s">
        <v>15871</v>
      </c>
      <c r="AP16534" s="229">
        <v>144301.89000000001</v>
      </c>
      <c r="AR16534" s="207" t="s">
        <v>14498</v>
      </c>
      <c r="AS16534" s="208">
        <v>100</v>
      </c>
      <c r="AT16534" s="93"/>
      <c r="AU16534" s="93"/>
      <c r="AV16534" s="93"/>
    </row>
    <row r="16535" spans="35:48" x14ac:dyDescent="0.55000000000000004">
      <c r="AI16535" s="278" t="s">
        <v>30428</v>
      </c>
      <c r="AJ16535" s="279">
        <v>5757.54</v>
      </c>
      <c r="AL16535" s="248" t="s">
        <v>16975</v>
      </c>
      <c r="AM16535" s="249">
        <v>170600</v>
      </c>
      <c r="AO16535" s="228" t="s">
        <v>15872</v>
      </c>
      <c r="AP16535" s="229">
        <v>456330.95</v>
      </c>
      <c r="AR16535" s="207" t="s">
        <v>30254</v>
      </c>
      <c r="AS16535" s="208">
        <v>4.01</v>
      </c>
      <c r="AT16535" s="93"/>
      <c r="AU16535" s="93"/>
      <c r="AV16535" s="93"/>
    </row>
    <row r="16536" spans="35:48" x14ac:dyDescent="0.55000000000000004">
      <c r="AI16536" s="278" t="s">
        <v>30429</v>
      </c>
      <c r="AJ16536" s="279">
        <v>2216.87</v>
      </c>
      <c r="AL16536" s="248" t="s">
        <v>34397</v>
      </c>
      <c r="AM16536" s="249">
        <v>6120</v>
      </c>
      <c r="AO16536" s="228" t="s">
        <v>15873</v>
      </c>
      <c r="AP16536" s="229">
        <v>285085.84999999998</v>
      </c>
      <c r="AR16536" s="207" t="s">
        <v>14499</v>
      </c>
      <c r="AS16536" s="208">
        <v>3097.73</v>
      </c>
      <c r="AT16536" s="93"/>
      <c r="AU16536" s="93"/>
      <c r="AV16536" s="93"/>
    </row>
    <row r="16537" spans="35:48" x14ac:dyDescent="0.55000000000000004">
      <c r="AI16537" s="278" t="s">
        <v>30430</v>
      </c>
      <c r="AJ16537" s="279">
        <v>51.51</v>
      </c>
      <c r="AL16537" s="248" t="s">
        <v>16976</v>
      </c>
      <c r="AM16537" s="249">
        <v>344700.36</v>
      </c>
      <c r="AO16537" s="228" t="s">
        <v>45962</v>
      </c>
      <c r="AP16537" s="229">
        <v>199.99</v>
      </c>
      <c r="AR16537" s="207" t="s">
        <v>14500</v>
      </c>
      <c r="AS16537" s="208">
        <v>5172.0600000000004</v>
      </c>
      <c r="AT16537" s="93"/>
      <c r="AU16537" s="93"/>
      <c r="AV16537" s="93"/>
    </row>
    <row r="16538" spans="35:48" x14ac:dyDescent="0.55000000000000004">
      <c r="AI16538" s="278" t="s">
        <v>30431</v>
      </c>
      <c r="AJ16538" s="279">
        <v>376.51</v>
      </c>
      <c r="AL16538" s="248" t="s">
        <v>54248</v>
      </c>
      <c r="AM16538" s="249">
        <v>6684.82</v>
      </c>
      <c r="AO16538" s="228" t="s">
        <v>49321</v>
      </c>
      <c r="AP16538" s="229">
        <v>20570.79</v>
      </c>
      <c r="AR16538" s="207" t="s">
        <v>30255</v>
      </c>
      <c r="AS16538" s="208">
        <v>523.77</v>
      </c>
      <c r="AT16538" s="93"/>
      <c r="AU16538" s="93"/>
      <c r="AV16538" s="93"/>
    </row>
    <row r="16539" spans="35:48" x14ac:dyDescent="0.55000000000000004">
      <c r="AI16539" s="278" t="s">
        <v>69551</v>
      </c>
      <c r="AJ16539" s="279">
        <v>960</v>
      </c>
      <c r="AL16539" s="248" t="s">
        <v>16977</v>
      </c>
      <c r="AM16539" s="249">
        <v>174453.48</v>
      </c>
      <c r="AO16539" s="228" t="s">
        <v>15876</v>
      </c>
      <c r="AP16539" s="229">
        <v>128343.28</v>
      </c>
      <c r="AR16539" s="207" t="s">
        <v>30256</v>
      </c>
      <c r="AS16539" s="208">
        <v>6741.49</v>
      </c>
      <c r="AT16539" s="93"/>
      <c r="AU16539" s="93"/>
      <c r="AV16539" s="93"/>
    </row>
    <row r="16540" spans="35:48" x14ac:dyDescent="0.55000000000000004">
      <c r="AI16540" s="278" t="s">
        <v>60976</v>
      </c>
      <c r="AJ16540" s="279">
        <v>706.31</v>
      </c>
      <c r="AL16540" s="248" t="s">
        <v>16978</v>
      </c>
      <c r="AM16540" s="249">
        <v>213601.06</v>
      </c>
      <c r="AO16540" s="228" t="s">
        <v>15877</v>
      </c>
      <c r="AP16540" s="229">
        <v>2702.99</v>
      </c>
      <c r="AR16540" s="207" t="s">
        <v>30257</v>
      </c>
      <c r="AS16540" s="208">
        <v>2699.91</v>
      </c>
      <c r="AT16540" s="93"/>
      <c r="AU16540" s="93"/>
      <c r="AV16540" s="93"/>
    </row>
    <row r="16541" spans="35:48" x14ac:dyDescent="0.55000000000000004">
      <c r="AI16541" s="278" t="s">
        <v>58802</v>
      </c>
      <c r="AJ16541" s="279">
        <v>1555.74</v>
      </c>
      <c r="AL16541" s="248" t="s">
        <v>33225</v>
      </c>
      <c r="AM16541" s="249">
        <v>658768.93000000005</v>
      </c>
      <c r="AO16541" s="228" t="s">
        <v>54218</v>
      </c>
      <c r="AP16541" s="229">
        <v>13934.96</v>
      </c>
      <c r="AR16541" s="207" t="s">
        <v>30258</v>
      </c>
      <c r="AS16541" s="208">
        <v>4144.1899999999996</v>
      </c>
      <c r="AT16541" s="93"/>
      <c r="AU16541" s="93"/>
      <c r="AV16541" s="93"/>
    </row>
    <row r="16542" spans="35:48" x14ac:dyDescent="0.55000000000000004">
      <c r="AI16542" s="278" t="s">
        <v>58803</v>
      </c>
      <c r="AJ16542" s="279">
        <v>1036.1600000000001</v>
      </c>
      <c r="AL16542" s="248" t="s">
        <v>38923</v>
      </c>
      <c r="AM16542" s="249">
        <v>11714.25</v>
      </c>
      <c r="AO16542" s="228" t="s">
        <v>15879</v>
      </c>
      <c r="AP16542" s="229">
        <v>107212.63</v>
      </c>
      <c r="AR16542" s="207" t="s">
        <v>30259</v>
      </c>
      <c r="AS16542" s="208">
        <v>181.47</v>
      </c>
      <c r="AT16542" s="93"/>
      <c r="AU16542" s="93"/>
      <c r="AV16542" s="93"/>
    </row>
    <row r="16543" spans="35:48" x14ac:dyDescent="0.55000000000000004">
      <c r="AI16543" s="278" t="s">
        <v>58123</v>
      </c>
      <c r="AJ16543" s="279">
        <v>4793.6000000000004</v>
      </c>
      <c r="AL16543" s="248" t="s">
        <v>59312</v>
      </c>
      <c r="AM16543" s="249">
        <v>12836.86</v>
      </c>
      <c r="AO16543" s="228" t="s">
        <v>15880</v>
      </c>
      <c r="AP16543" s="229">
        <v>49715.37</v>
      </c>
      <c r="AR16543" s="207" t="s">
        <v>30260</v>
      </c>
      <c r="AS16543" s="208">
        <v>54997.95</v>
      </c>
      <c r="AT16543" s="93"/>
      <c r="AU16543" s="93"/>
      <c r="AV16543" s="93"/>
    </row>
    <row r="16544" spans="35:48" x14ac:dyDescent="0.55000000000000004">
      <c r="AI16544" s="278" t="s">
        <v>50808</v>
      </c>
      <c r="AJ16544" s="279">
        <v>33204.980000000003</v>
      </c>
      <c r="AL16544" s="248" t="s">
        <v>16979</v>
      </c>
      <c r="AM16544" s="249">
        <v>1830</v>
      </c>
      <c r="AO16544" s="228" t="s">
        <v>54219</v>
      </c>
      <c r="AP16544" s="229">
        <v>2697736.46</v>
      </c>
      <c r="AR16544" s="207" t="s">
        <v>30261</v>
      </c>
      <c r="AS16544" s="208">
        <v>5082.74</v>
      </c>
      <c r="AT16544" s="93"/>
      <c r="AU16544" s="93"/>
      <c r="AV16544" s="93"/>
    </row>
    <row r="16545" spans="35:48" x14ac:dyDescent="0.55000000000000004">
      <c r="AI16545" s="278" t="s">
        <v>50809</v>
      </c>
      <c r="AJ16545" s="279">
        <v>17139.96</v>
      </c>
      <c r="AL16545" s="248" t="s">
        <v>16980</v>
      </c>
      <c r="AM16545" s="249">
        <v>611909.61</v>
      </c>
      <c r="AO16545" s="228" t="s">
        <v>15881</v>
      </c>
      <c r="AP16545" s="229">
        <v>3461272.37</v>
      </c>
      <c r="AR16545" s="207" t="s">
        <v>30262</v>
      </c>
      <c r="AS16545" s="208">
        <v>6662.27</v>
      </c>
      <c r="AT16545" s="93"/>
      <c r="AU16545" s="93"/>
      <c r="AV16545" s="93"/>
    </row>
    <row r="16546" spans="35:48" x14ac:dyDescent="0.55000000000000004">
      <c r="AI16546" s="278" t="s">
        <v>56879</v>
      </c>
      <c r="AJ16546" s="279">
        <v>58924</v>
      </c>
      <c r="AL16546" s="248" t="s">
        <v>43171</v>
      </c>
      <c r="AM16546" s="249">
        <v>17253.740000000002</v>
      </c>
      <c r="AO16546" s="228" t="s">
        <v>40719</v>
      </c>
      <c r="AP16546" s="229">
        <v>83206.7</v>
      </c>
      <c r="AR16546" s="207" t="s">
        <v>30263</v>
      </c>
      <c r="AS16546" s="208">
        <v>4098.13</v>
      </c>
      <c r="AT16546" s="93"/>
      <c r="AU16546" s="93"/>
      <c r="AV16546" s="93"/>
    </row>
    <row r="16547" spans="35:48" x14ac:dyDescent="0.55000000000000004">
      <c r="AI16547" s="278" t="s">
        <v>54618</v>
      </c>
      <c r="AJ16547" s="279">
        <v>201500.7</v>
      </c>
      <c r="AL16547" s="248" t="s">
        <v>40724</v>
      </c>
      <c r="AM16547" s="249">
        <v>64426.74</v>
      </c>
      <c r="AO16547" s="228" t="s">
        <v>15882</v>
      </c>
      <c r="AP16547" s="229">
        <v>807847.55</v>
      </c>
      <c r="AR16547" s="207" t="s">
        <v>30264</v>
      </c>
      <c r="AS16547" s="208">
        <v>16685</v>
      </c>
      <c r="AT16547" s="93"/>
      <c r="AU16547" s="93"/>
      <c r="AV16547" s="93"/>
    </row>
    <row r="16548" spans="35:48" x14ac:dyDescent="0.55000000000000004">
      <c r="AI16548" s="278" t="s">
        <v>30459</v>
      </c>
      <c r="AJ16548" s="279">
        <v>7648.09</v>
      </c>
      <c r="AL16548" s="248" t="s">
        <v>40725</v>
      </c>
      <c r="AM16548" s="249">
        <v>8453.36</v>
      </c>
      <c r="AO16548" s="228" t="s">
        <v>36033</v>
      </c>
      <c r="AP16548" s="229">
        <v>35071</v>
      </c>
      <c r="AR16548" s="207" t="s">
        <v>14501</v>
      </c>
      <c r="AS16548" s="208">
        <v>504.31</v>
      </c>
      <c r="AT16548" s="93"/>
      <c r="AU16548" s="93"/>
      <c r="AV16548" s="93"/>
    </row>
    <row r="16549" spans="35:48" x14ac:dyDescent="0.55000000000000004">
      <c r="AI16549" s="278" t="s">
        <v>46220</v>
      </c>
      <c r="AJ16549" s="279">
        <v>2633.94</v>
      </c>
      <c r="AL16549" s="248" t="s">
        <v>13189</v>
      </c>
      <c r="AM16549" s="249">
        <v>47389.86</v>
      </c>
      <c r="AO16549" s="228" t="s">
        <v>15884</v>
      </c>
      <c r="AP16549" s="229">
        <v>6883.75</v>
      </c>
      <c r="AR16549" s="207" t="s">
        <v>30265</v>
      </c>
      <c r="AS16549" s="208">
        <v>939.51</v>
      </c>
      <c r="AT16549" s="93"/>
      <c r="AU16549" s="93"/>
      <c r="AV16549" s="93"/>
    </row>
    <row r="16550" spans="35:48" x14ac:dyDescent="0.55000000000000004">
      <c r="AI16550" s="278" t="s">
        <v>30460</v>
      </c>
      <c r="AJ16550" s="279">
        <v>101984.64</v>
      </c>
      <c r="AL16550" s="248" t="s">
        <v>33226</v>
      </c>
      <c r="AM16550" s="249">
        <v>504194.89</v>
      </c>
      <c r="AO16550" s="228" t="s">
        <v>15885</v>
      </c>
      <c r="AP16550" s="229">
        <v>1530655.25</v>
      </c>
      <c r="AR16550" s="207" t="s">
        <v>30266</v>
      </c>
      <c r="AS16550" s="208">
        <v>71.86</v>
      </c>
      <c r="AT16550" s="93"/>
      <c r="AU16550" s="93"/>
      <c r="AV16550" s="93"/>
    </row>
    <row r="16551" spans="35:48" x14ac:dyDescent="0.55000000000000004">
      <c r="AI16551" s="278" t="s">
        <v>46221</v>
      </c>
      <c r="AJ16551" s="279">
        <v>3553.51</v>
      </c>
      <c r="AL16551" s="248" t="s">
        <v>43172</v>
      </c>
      <c r="AM16551" s="249">
        <v>47460</v>
      </c>
      <c r="AO16551" s="228" t="s">
        <v>48421</v>
      </c>
      <c r="AP16551" s="229">
        <v>-16097.05</v>
      </c>
      <c r="AR16551" s="207" t="s">
        <v>30267</v>
      </c>
      <c r="AS16551" s="208">
        <v>203.69</v>
      </c>
      <c r="AT16551" s="93"/>
      <c r="AU16551" s="93"/>
      <c r="AV16551" s="93"/>
    </row>
    <row r="16552" spans="35:48" x14ac:dyDescent="0.55000000000000004">
      <c r="AI16552" s="278" t="s">
        <v>30462</v>
      </c>
      <c r="AJ16552" s="279">
        <v>4940.4799999999996</v>
      </c>
      <c r="AL16552" s="248" t="s">
        <v>16984</v>
      </c>
      <c r="AM16552" s="249">
        <v>7500</v>
      </c>
      <c r="AO16552" s="228" t="s">
        <v>36034</v>
      </c>
      <c r="AP16552" s="229">
        <v>3653181.12</v>
      </c>
      <c r="AR16552" s="207" t="s">
        <v>30268</v>
      </c>
      <c r="AS16552" s="208">
        <v>76173</v>
      </c>
      <c r="AT16552" s="93"/>
      <c r="AU16552" s="93"/>
      <c r="AV16552" s="93"/>
    </row>
    <row r="16553" spans="35:48" x14ac:dyDescent="0.55000000000000004">
      <c r="AI16553" s="278" t="s">
        <v>30463</v>
      </c>
      <c r="AJ16553" s="279">
        <v>5303.53</v>
      </c>
      <c r="AL16553" s="248" t="s">
        <v>16985</v>
      </c>
      <c r="AM16553" s="249">
        <v>313156.90999999997</v>
      </c>
      <c r="AO16553" s="228" t="s">
        <v>15886</v>
      </c>
      <c r="AP16553" s="229">
        <v>6000</v>
      </c>
      <c r="AR16553" s="207" t="s">
        <v>30269</v>
      </c>
      <c r="AS16553" s="208">
        <v>49325</v>
      </c>
      <c r="AT16553" s="93"/>
      <c r="AU16553" s="93"/>
      <c r="AV16553" s="93"/>
    </row>
    <row r="16554" spans="35:48" x14ac:dyDescent="0.55000000000000004">
      <c r="AI16554" s="278" t="s">
        <v>30464</v>
      </c>
      <c r="AJ16554" s="279">
        <v>226.04</v>
      </c>
      <c r="AL16554" s="248" t="s">
        <v>40726</v>
      </c>
      <c r="AM16554" s="249">
        <v>2035506.01</v>
      </c>
      <c r="AO16554" s="228" t="s">
        <v>34589</v>
      </c>
      <c r="AP16554" s="229">
        <v>58583.199999999997</v>
      </c>
      <c r="AR16554" s="207" t="s">
        <v>30270</v>
      </c>
      <c r="AS16554" s="208">
        <v>101.78</v>
      </c>
      <c r="AT16554" s="93"/>
      <c r="AU16554" s="93"/>
      <c r="AV16554" s="93"/>
    </row>
    <row r="16555" spans="35:48" x14ac:dyDescent="0.55000000000000004">
      <c r="AI16555" s="278" t="s">
        <v>30465</v>
      </c>
      <c r="AJ16555" s="279">
        <v>542.49</v>
      </c>
      <c r="AL16555" s="248" t="s">
        <v>16986</v>
      </c>
      <c r="AM16555" s="249">
        <v>15020.81</v>
      </c>
      <c r="AO16555" s="228" t="s">
        <v>48422</v>
      </c>
      <c r="AP16555" s="229">
        <v>92004.21</v>
      </c>
      <c r="AR16555" s="207" t="s">
        <v>30271</v>
      </c>
      <c r="AS16555" s="208">
        <v>1934.33</v>
      </c>
      <c r="AT16555" s="93"/>
      <c r="AU16555" s="93"/>
      <c r="AV16555" s="93"/>
    </row>
    <row r="16556" spans="35:48" x14ac:dyDescent="0.55000000000000004">
      <c r="AI16556" s="278" t="s">
        <v>30466</v>
      </c>
      <c r="AJ16556" s="279">
        <v>383.88</v>
      </c>
      <c r="AL16556" s="248" t="s">
        <v>55576</v>
      </c>
      <c r="AM16556" s="249">
        <v>1123.9000000000001</v>
      </c>
      <c r="AO16556" s="228" t="s">
        <v>15930</v>
      </c>
      <c r="AP16556" s="229">
        <v>341481.06</v>
      </c>
      <c r="AR16556" s="207" t="s">
        <v>30272</v>
      </c>
      <c r="AS16556" s="208">
        <v>6240</v>
      </c>
      <c r="AT16556" s="93"/>
      <c r="AU16556" s="93"/>
      <c r="AV16556" s="93"/>
    </row>
    <row r="16557" spans="35:48" x14ac:dyDescent="0.55000000000000004">
      <c r="AI16557" s="278" t="s">
        <v>46222</v>
      </c>
      <c r="AJ16557" s="279">
        <v>95.93</v>
      </c>
      <c r="AL16557" s="248" t="s">
        <v>16987</v>
      </c>
      <c r="AM16557" s="249">
        <v>111800</v>
      </c>
      <c r="AO16557" s="228" t="s">
        <v>45963</v>
      </c>
      <c r="AP16557" s="229">
        <v>4933.54</v>
      </c>
      <c r="AR16557" s="207" t="s">
        <v>30273</v>
      </c>
      <c r="AS16557" s="208">
        <v>12479.15</v>
      </c>
      <c r="AT16557" s="93"/>
      <c r="AU16557" s="93"/>
      <c r="AV16557" s="93"/>
    </row>
    <row r="16558" spans="35:48" x14ac:dyDescent="0.55000000000000004">
      <c r="AI16558" s="278" t="s">
        <v>30467</v>
      </c>
      <c r="AJ16558" s="279">
        <v>158.32</v>
      </c>
      <c r="AL16558" s="248" t="s">
        <v>60880</v>
      </c>
      <c r="AM16558" s="249">
        <v>5000</v>
      </c>
      <c r="AO16558" s="228" t="s">
        <v>34590</v>
      </c>
      <c r="AP16558" s="229">
        <v>113315.23</v>
      </c>
      <c r="AR16558" s="207" t="s">
        <v>30274</v>
      </c>
      <c r="AS16558" s="208">
        <v>25333.81</v>
      </c>
      <c r="AT16558" s="93"/>
      <c r="AU16558" s="93"/>
      <c r="AV16558" s="93"/>
    </row>
    <row r="16559" spans="35:48" x14ac:dyDescent="0.55000000000000004">
      <c r="AI16559" s="278" t="s">
        <v>30468</v>
      </c>
      <c r="AJ16559" s="279">
        <v>28.7</v>
      </c>
      <c r="AL16559" s="248" t="s">
        <v>16989</v>
      </c>
      <c r="AM16559" s="249">
        <v>258741.86</v>
      </c>
      <c r="AO16559" s="228" t="s">
        <v>48423</v>
      </c>
      <c r="AP16559" s="229">
        <v>4784.92</v>
      </c>
      <c r="AR16559" s="207" t="s">
        <v>30275</v>
      </c>
      <c r="AS16559" s="208">
        <v>95.63</v>
      </c>
      <c r="AT16559" s="93"/>
      <c r="AU16559" s="93"/>
      <c r="AV16559" s="93"/>
    </row>
    <row r="16560" spans="35:48" x14ac:dyDescent="0.55000000000000004">
      <c r="AI16560" s="278" t="s">
        <v>30470</v>
      </c>
      <c r="AJ16560" s="279">
        <v>7281.03</v>
      </c>
      <c r="AL16560" s="248" t="s">
        <v>16990</v>
      </c>
      <c r="AM16560" s="249">
        <v>16108.12</v>
      </c>
      <c r="AO16560" s="228" t="s">
        <v>15931</v>
      </c>
      <c r="AP16560" s="229">
        <v>111480.85</v>
      </c>
      <c r="AR16560" s="207" t="s">
        <v>30276</v>
      </c>
      <c r="AS16560" s="208">
        <v>3333.17</v>
      </c>
      <c r="AT16560" s="93"/>
      <c r="AU16560" s="93"/>
      <c r="AV16560" s="93"/>
    </row>
    <row r="16561" spans="35:48" x14ac:dyDescent="0.55000000000000004">
      <c r="AI16561" s="278" t="s">
        <v>31136</v>
      </c>
      <c r="AJ16561" s="279">
        <v>16131.34</v>
      </c>
      <c r="AL16561" s="248" t="s">
        <v>13191</v>
      </c>
      <c r="AM16561" s="249">
        <v>660448.43000000005</v>
      </c>
      <c r="AO16561" s="228" t="s">
        <v>15932</v>
      </c>
      <c r="AP16561" s="229">
        <v>39407.019999999997</v>
      </c>
      <c r="AR16561" s="207" t="s">
        <v>30277</v>
      </c>
      <c r="AS16561" s="208">
        <v>6015.51</v>
      </c>
      <c r="AT16561" s="93"/>
      <c r="AU16561" s="93"/>
      <c r="AV16561" s="93"/>
    </row>
    <row r="16562" spans="35:48" x14ac:dyDescent="0.55000000000000004">
      <c r="AI16562" s="278" t="s">
        <v>46224</v>
      </c>
      <c r="AJ16562" s="279">
        <v>8592</v>
      </c>
      <c r="AL16562" s="248" t="s">
        <v>16991</v>
      </c>
      <c r="AM16562" s="249">
        <v>1873383.79</v>
      </c>
      <c r="AO16562" s="228" t="s">
        <v>15933</v>
      </c>
      <c r="AP16562" s="229">
        <v>8081.25</v>
      </c>
      <c r="AR16562" s="207" t="s">
        <v>30278</v>
      </c>
      <c r="AS16562" s="208">
        <v>2518.39</v>
      </c>
      <c r="AT16562" s="93"/>
      <c r="AU16562" s="93"/>
      <c r="AV16562" s="93"/>
    </row>
    <row r="16563" spans="35:48" x14ac:dyDescent="0.55000000000000004">
      <c r="AI16563" s="278" t="s">
        <v>46225</v>
      </c>
      <c r="AJ16563" s="279">
        <v>15612.51</v>
      </c>
      <c r="AL16563" s="248" t="s">
        <v>16992</v>
      </c>
      <c r="AM16563" s="249">
        <v>447131.58</v>
      </c>
      <c r="AO16563" s="228" t="s">
        <v>34591</v>
      </c>
      <c r="AP16563" s="229">
        <v>359029.07</v>
      </c>
      <c r="AR16563" s="207" t="s">
        <v>30279</v>
      </c>
      <c r="AS16563" s="208">
        <v>12421.67</v>
      </c>
      <c r="AT16563" s="93"/>
      <c r="AU16563" s="93"/>
      <c r="AV16563" s="93"/>
    </row>
    <row r="16564" spans="35:48" x14ac:dyDescent="0.55000000000000004">
      <c r="AI16564" s="278" t="s">
        <v>31137</v>
      </c>
      <c r="AJ16564" s="279">
        <v>6861.38</v>
      </c>
      <c r="AL16564" s="248" t="s">
        <v>58748</v>
      </c>
      <c r="AM16564" s="249">
        <v>124241</v>
      </c>
      <c r="AO16564" s="228" t="s">
        <v>15935</v>
      </c>
      <c r="AP16564" s="229">
        <v>11527.75</v>
      </c>
      <c r="AR16564" s="207" t="s">
        <v>30280</v>
      </c>
      <c r="AS16564" s="208">
        <v>4000</v>
      </c>
      <c r="AT16564" s="93"/>
      <c r="AU16564" s="93"/>
      <c r="AV16564" s="93"/>
    </row>
    <row r="16565" spans="35:48" x14ac:dyDescent="0.55000000000000004">
      <c r="AI16565" s="278" t="s">
        <v>31139</v>
      </c>
      <c r="AJ16565" s="279">
        <v>7192.2</v>
      </c>
      <c r="AL16565" s="248" t="s">
        <v>59963</v>
      </c>
      <c r="AM16565" s="249">
        <v>8729.44</v>
      </c>
      <c r="AO16565" s="228" t="s">
        <v>13094</v>
      </c>
      <c r="AP16565" s="229">
        <v>18504.66</v>
      </c>
      <c r="AR16565" s="207" t="s">
        <v>30281</v>
      </c>
      <c r="AS16565" s="208">
        <v>14620.85</v>
      </c>
      <c r="AT16565" s="93"/>
      <c r="AU16565" s="93"/>
      <c r="AV16565" s="93"/>
    </row>
    <row r="16566" spans="35:48" x14ac:dyDescent="0.55000000000000004">
      <c r="AI16566" s="278" t="s">
        <v>46226</v>
      </c>
      <c r="AJ16566" s="279">
        <v>6500</v>
      </c>
      <c r="AL16566" s="248" t="s">
        <v>13192</v>
      </c>
      <c r="AM16566" s="249">
        <v>75762.600000000006</v>
      </c>
      <c r="AO16566" s="228" t="s">
        <v>13095</v>
      </c>
      <c r="AP16566" s="229">
        <v>27800</v>
      </c>
      <c r="AR16566" s="207" t="s">
        <v>30282</v>
      </c>
      <c r="AS16566" s="208">
        <v>27419.16</v>
      </c>
      <c r="AT16566" s="93"/>
      <c r="AU16566" s="93"/>
      <c r="AV16566" s="93"/>
    </row>
    <row r="16567" spans="35:48" x14ac:dyDescent="0.55000000000000004">
      <c r="AI16567" s="278" t="s">
        <v>69552</v>
      </c>
      <c r="AJ16567" s="279">
        <v>2662.78</v>
      </c>
      <c r="AL16567" s="248" t="s">
        <v>16993</v>
      </c>
      <c r="AM16567" s="249">
        <v>51889.87</v>
      </c>
      <c r="AO16567" s="228" t="s">
        <v>15937</v>
      </c>
      <c r="AP16567" s="229">
        <v>144.5</v>
      </c>
      <c r="AR16567" s="207" t="s">
        <v>30283</v>
      </c>
      <c r="AS16567" s="208">
        <v>333475.65999999997</v>
      </c>
      <c r="AT16567" s="93"/>
      <c r="AU16567" s="93"/>
      <c r="AV16567" s="93"/>
    </row>
    <row r="16568" spans="35:48" x14ac:dyDescent="0.55000000000000004">
      <c r="AI16568" s="278" t="s">
        <v>46227</v>
      </c>
      <c r="AJ16568" s="279">
        <v>4761.8999999999996</v>
      </c>
      <c r="AL16568" s="248" t="s">
        <v>34671</v>
      </c>
      <c r="AM16568" s="249">
        <v>158129.51</v>
      </c>
      <c r="AO16568" s="228" t="s">
        <v>13096</v>
      </c>
      <c r="AP16568" s="229">
        <v>35270</v>
      </c>
      <c r="AR16568" s="207" t="s">
        <v>30284</v>
      </c>
      <c r="AS16568" s="208">
        <v>7757.41</v>
      </c>
      <c r="AT16568" s="93"/>
      <c r="AU16568" s="93"/>
      <c r="AV16568" s="93"/>
    </row>
    <row r="16569" spans="35:48" x14ac:dyDescent="0.55000000000000004">
      <c r="AI16569" s="278" t="s">
        <v>31141</v>
      </c>
      <c r="AJ16569" s="279">
        <v>5220.3999999999996</v>
      </c>
      <c r="AL16569" s="248" t="s">
        <v>33227</v>
      </c>
      <c r="AM16569" s="249">
        <v>102</v>
      </c>
      <c r="AO16569" s="228" t="s">
        <v>13097</v>
      </c>
      <c r="AP16569" s="229">
        <v>39337.5</v>
      </c>
      <c r="AR16569" s="207" t="s">
        <v>30285</v>
      </c>
      <c r="AS16569" s="208">
        <v>24924.68</v>
      </c>
      <c r="AT16569" s="93"/>
      <c r="AU16569" s="93"/>
      <c r="AV16569" s="93"/>
    </row>
    <row r="16570" spans="35:48" x14ac:dyDescent="0.55000000000000004">
      <c r="AI16570" s="278" t="s">
        <v>31143</v>
      </c>
      <c r="AJ16570" s="279">
        <v>9965.7999999999993</v>
      </c>
      <c r="AL16570" s="248" t="s">
        <v>56769</v>
      </c>
      <c r="AM16570" s="249">
        <v>23259.83</v>
      </c>
      <c r="AO16570" s="228" t="s">
        <v>34592</v>
      </c>
      <c r="AP16570" s="229">
        <v>1414753.65</v>
      </c>
      <c r="AR16570" s="207" t="s">
        <v>30286</v>
      </c>
      <c r="AS16570" s="208">
        <v>824.32</v>
      </c>
      <c r="AT16570" s="93"/>
      <c r="AU16570" s="93"/>
      <c r="AV16570" s="93"/>
    </row>
    <row r="16571" spans="35:48" x14ac:dyDescent="0.55000000000000004">
      <c r="AI16571" s="278" t="s">
        <v>31145</v>
      </c>
      <c r="AJ16571" s="279">
        <v>31.38</v>
      </c>
      <c r="AL16571" s="248" t="s">
        <v>58749</v>
      </c>
      <c r="AM16571" s="249">
        <v>7000</v>
      </c>
      <c r="AO16571" s="228" t="s">
        <v>48424</v>
      </c>
      <c r="AP16571" s="229">
        <v>41393.769999999997</v>
      </c>
      <c r="AR16571" s="207" t="s">
        <v>30287</v>
      </c>
      <c r="AS16571" s="208">
        <v>73090.429999999993</v>
      </c>
      <c r="AT16571" s="93"/>
      <c r="AU16571" s="93"/>
      <c r="AV16571" s="93"/>
    </row>
    <row r="16572" spans="35:48" x14ac:dyDescent="0.55000000000000004">
      <c r="AI16572" s="278" t="s">
        <v>31146</v>
      </c>
      <c r="AJ16572" s="279">
        <v>22451.1</v>
      </c>
      <c r="AL16572" s="248" t="s">
        <v>16996</v>
      </c>
      <c r="AM16572" s="249">
        <v>1807264.87</v>
      </c>
      <c r="AO16572" s="228" t="s">
        <v>43161</v>
      </c>
      <c r="AP16572" s="229">
        <v>2061028.04</v>
      </c>
      <c r="AR16572" s="207" t="s">
        <v>30288</v>
      </c>
      <c r="AS16572" s="208">
        <v>201155.8</v>
      </c>
      <c r="AT16572" s="93"/>
      <c r="AU16572" s="93"/>
      <c r="AV16572" s="93"/>
    </row>
    <row r="16573" spans="35:48" x14ac:dyDescent="0.55000000000000004">
      <c r="AI16573" s="278" t="s">
        <v>56880</v>
      </c>
      <c r="AJ16573" s="279">
        <v>2095</v>
      </c>
      <c r="AL16573" s="248" t="s">
        <v>13193</v>
      </c>
      <c r="AM16573" s="249">
        <v>324035.31</v>
      </c>
      <c r="AO16573" s="228" t="s">
        <v>13098</v>
      </c>
      <c r="AP16573" s="229">
        <v>20887.5</v>
      </c>
      <c r="AR16573" s="207" t="s">
        <v>30289</v>
      </c>
      <c r="AS16573" s="208">
        <v>39480</v>
      </c>
      <c r="AT16573" s="93"/>
      <c r="AU16573" s="93"/>
      <c r="AV16573" s="93"/>
    </row>
    <row r="16574" spans="35:48" x14ac:dyDescent="0.55000000000000004">
      <c r="AI16574" s="278" t="s">
        <v>31148</v>
      </c>
      <c r="AJ16574" s="279">
        <v>8902.98</v>
      </c>
      <c r="AL16574" s="248" t="s">
        <v>16997</v>
      </c>
      <c r="AM16574" s="249">
        <v>282297.96999999997</v>
      </c>
      <c r="AO16574" s="228" t="s">
        <v>13099</v>
      </c>
      <c r="AP16574" s="229">
        <v>8562.5</v>
      </c>
      <c r="AR16574" s="207" t="s">
        <v>14502</v>
      </c>
      <c r="AS16574" s="208">
        <v>6336.04</v>
      </c>
      <c r="AT16574" s="93"/>
      <c r="AU16574" s="93"/>
      <c r="AV16574" s="93"/>
    </row>
    <row r="16575" spans="35:48" x14ac:dyDescent="0.55000000000000004">
      <c r="AI16575" s="278" t="s">
        <v>69553</v>
      </c>
      <c r="AJ16575" s="279">
        <v>1088.08</v>
      </c>
      <c r="AL16575" s="248" t="s">
        <v>17000</v>
      </c>
      <c r="AM16575" s="249">
        <v>1212.1500000000001</v>
      </c>
      <c r="AO16575" s="228" t="s">
        <v>34593</v>
      </c>
      <c r="AP16575" s="229">
        <v>9150</v>
      </c>
      <c r="AR16575" s="207" t="s">
        <v>30290</v>
      </c>
      <c r="AS16575" s="208">
        <v>23562.46</v>
      </c>
      <c r="AT16575" s="93"/>
      <c r="AU16575" s="93"/>
      <c r="AV16575" s="93"/>
    </row>
    <row r="16576" spans="35:48" x14ac:dyDescent="0.55000000000000004">
      <c r="AI16576" s="278" t="s">
        <v>63860</v>
      </c>
      <c r="AJ16576" s="279">
        <v>3784.23</v>
      </c>
      <c r="AL16576" s="248" t="s">
        <v>17001</v>
      </c>
      <c r="AM16576" s="249">
        <v>3558676.56</v>
      </c>
      <c r="AO16576" s="228" t="s">
        <v>34594</v>
      </c>
      <c r="AP16576" s="229">
        <v>150</v>
      </c>
      <c r="AR16576" s="207" t="s">
        <v>30291</v>
      </c>
      <c r="AS16576" s="208">
        <v>12317.49</v>
      </c>
      <c r="AT16576" s="93"/>
      <c r="AU16576" s="93"/>
      <c r="AV16576" s="93"/>
    </row>
    <row r="16577" spans="35:48" x14ac:dyDescent="0.55000000000000004">
      <c r="AI16577" s="278" t="s">
        <v>31205</v>
      </c>
      <c r="AJ16577" s="279">
        <v>94328.03</v>
      </c>
      <c r="AL16577" s="248" t="s">
        <v>54249</v>
      </c>
      <c r="AM16577" s="249">
        <v>-64485.21</v>
      </c>
      <c r="AO16577" s="228" t="s">
        <v>15938</v>
      </c>
      <c r="AP16577" s="229">
        <v>3500</v>
      </c>
      <c r="AR16577" s="207" t="s">
        <v>30292</v>
      </c>
      <c r="AS16577" s="208">
        <v>6980.06</v>
      </c>
      <c r="AT16577" s="93"/>
      <c r="AU16577" s="93"/>
      <c r="AV16577" s="93"/>
    </row>
    <row r="16578" spans="35:48" x14ac:dyDescent="0.55000000000000004">
      <c r="AI16578" s="278" t="s">
        <v>31207</v>
      </c>
      <c r="AJ16578" s="279">
        <v>16549</v>
      </c>
      <c r="AL16578" s="248" t="s">
        <v>17060</v>
      </c>
      <c r="AM16578" s="249">
        <v>245663.39</v>
      </c>
      <c r="AO16578" s="228" t="s">
        <v>13100</v>
      </c>
      <c r="AP16578" s="229">
        <v>2828.08</v>
      </c>
      <c r="AR16578" s="207" t="s">
        <v>30293</v>
      </c>
      <c r="AS16578" s="208">
        <v>4525.3100000000004</v>
      </c>
      <c r="AT16578" s="93"/>
      <c r="AU16578" s="93"/>
      <c r="AV16578" s="93"/>
    </row>
    <row r="16579" spans="35:48" x14ac:dyDescent="0.55000000000000004">
      <c r="AI16579" s="278" t="s">
        <v>62922</v>
      </c>
      <c r="AJ16579" s="279">
        <v>12047.36</v>
      </c>
      <c r="AL16579" s="248" t="s">
        <v>56770</v>
      </c>
      <c r="AM16579" s="249">
        <v>1032.54</v>
      </c>
      <c r="AO16579" s="228" t="s">
        <v>13101</v>
      </c>
      <c r="AP16579" s="229">
        <v>365974.82</v>
      </c>
      <c r="AR16579" s="207" t="s">
        <v>30294</v>
      </c>
      <c r="AS16579" s="208">
        <v>21022.57</v>
      </c>
      <c r="AT16579" s="93"/>
      <c r="AU16579" s="93"/>
      <c r="AV16579" s="93"/>
    </row>
    <row r="16580" spans="35:48" x14ac:dyDescent="0.55000000000000004">
      <c r="AI16580" s="278" t="s">
        <v>49450</v>
      </c>
      <c r="AJ16580" s="279">
        <v>12367.68</v>
      </c>
      <c r="AL16580" s="248" t="s">
        <v>17061</v>
      </c>
      <c r="AM16580" s="249">
        <v>4926.25</v>
      </c>
      <c r="AO16580" s="228" t="s">
        <v>13102</v>
      </c>
      <c r="AP16580" s="229">
        <v>646547.75</v>
      </c>
      <c r="AR16580" s="207" t="s">
        <v>30295</v>
      </c>
      <c r="AS16580" s="208">
        <v>452.67</v>
      </c>
      <c r="AT16580" s="93"/>
      <c r="AU16580" s="93"/>
      <c r="AV16580" s="93"/>
    </row>
    <row r="16581" spans="35:48" x14ac:dyDescent="0.55000000000000004">
      <c r="AI16581" s="278" t="s">
        <v>49451</v>
      </c>
      <c r="AJ16581" s="279">
        <v>47625.06</v>
      </c>
      <c r="AL16581" s="248" t="s">
        <v>17062</v>
      </c>
      <c r="AM16581" s="249">
        <v>228145</v>
      </c>
      <c r="AO16581" s="228" t="s">
        <v>13103</v>
      </c>
      <c r="AP16581" s="229">
        <v>107975.87</v>
      </c>
      <c r="AR16581" s="207" t="s">
        <v>30296</v>
      </c>
      <c r="AS16581" s="208">
        <v>3663</v>
      </c>
      <c r="AT16581" s="93"/>
      <c r="AU16581" s="93"/>
      <c r="AV16581" s="93"/>
    </row>
    <row r="16582" spans="35:48" x14ac:dyDescent="0.55000000000000004">
      <c r="AI16582" s="278" t="s">
        <v>31211</v>
      </c>
      <c r="AJ16582" s="279">
        <v>57753.84</v>
      </c>
      <c r="AL16582" s="248" t="s">
        <v>38928</v>
      </c>
      <c r="AM16582" s="249">
        <v>71084.070000000007</v>
      </c>
      <c r="AO16582" s="228" t="s">
        <v>15939</v>
      </c>
      <c r="AP16582" s="229">
        <v>79185.990000000005</v>
      </c>
      <c r="AR16582" s="207" t="s">
        <v>30297</v>
      </c>
      <c r="AS16582" s="208">
        <v>0.27</v>
      </c>
      <c r="AT16582" s="93"/>
      <c r="AU16582" s="93"/>
      <c r="AV16582" s="93"/>
    </row>
    <row r="16583" spans="35:48" x14ac:dyDescent="0.55000000000000004">
      <c r="AI16583" s="278" t="s">
        <v>62923</v>
      </c>
      <c r="AJ16583" s="279">
        <v>14364.32</v>
      </c>
      <c r="AL16583" s="248" t="s">
        <v>17065</v>
      </c>
      <c r="AM16583" s="249">
        <v>76098.16</v>
      </c>
      <c r="AO16583" s="228" t="s">
        <v>15940</v>
      </c>
      <c r="AP16583" s="229">
        <v>1926.32</v>
      </c>
      <c r="AR16583" s="207" t="s">
        <v>14503</v>
      </c>
      <c r="AS16583" s="208">
        <v>28885.77</v>
      </c>
      <c r="AT16583" s="93"/>
      <c r="AU16583" s="93"/>
      <c r="AV16583" s="93"/>
    </row>
    <row r="16584" spans="35:48" x14ac:dyDescent="0.55000000000000004">
      <c r="AI16584" s="278" t="s">
        <v>55673</v>
      </c>
      <c r="AJ16584" s="279">
        <v>2598.83</v>
      </c>
      <c r="AL16584" s="248" t="s">
        <v>45982</v>
      </c>
      <c r="AM16584" s="249">
        <v>62807.8</v>
      </c>
      <c r="AO16584" s="228" t="s">
        <v>49322</v>
      </c>
      <c r="AP16584" s="229">
        <v>15471</v>
      </c>
      <c r="AR16584" s="207" t="s">
        <v>14504</v>
      </c>
      <c r="AS16584" s="208">
        <v>82322.850000000006</v>
      </c>
      <c r="AT16584" s="93"/>
      <c r="AU16584" s="93"/>
      <c r="AV16584" s="93"/>
    </row>
    <row r="16585" spans="35:48" x14ac:dyDescent="0.55000000000000004">
      <c r="AI16585" s="278" t="s">
        <v>69554</v>
      </c>
      <c r="AJ16585" s="279">
        <v>2698.27</v>
      </c>
      <c r="AL16585" s="248" t="s">
        <v>17066</v>
      </c>
      <c r="AM16585" s="249">
        <v>31.5</v>
      </c>
      <c r="AO16585" s="228" t="s">
        <v>15941</v>
      </c>
      <c r="AP16585" s="229">
        <v>12012.84</v>
      </c>
      <c r="AR16585" s="207" t="s">
        <v>30298</v>
      </c>
      <c r="AS16585" s="208">
        <v>45341.26</v>
      </c>
      <c r="AT16585" s="93"/>
      <c r="AU16585" s="93"/>
      <c r="AV16585" s="93"/>
    </row>
    <row r="16586" spans="35:48" x14ac:dyDescent="0.55000000000000004">
      <c r="AI16586" s="278" t="s">
        <v>31212</v>
      </c>
      <c r="AJ16586" s="279">
        <v>19645.03</v>
      </c>
      <c r="AL16586" s="248" t="s">
        <v>59313</v>
      </c>
      <c r="AM16586" s="249">
        <v>2400</v>
      </c>
      <c r="AO16586" s="228" t="s">
        <v>15942</v>
      </c>
      <c r="AP16586" s="229">
        <v>111.85</v>
      </c>
      <c r="AR16586" s="207" t="s">
        <v>30299</v>
      </c>
      <c r="AS16586" s="208">
        <v>33888.949999999997</v>
      </c>
      <c r="AT16586" s="93"/>
      <c r="AU16586" s="93"/>
      <c r="AV16586" s="93"/>
    </row>
    <row r="16587" spans="35:48" x14ac:dyDescent="0.55000000000000004">
      <c r="AI16587" s="278" t="s">
        <v>49452</v>
      </c>
      <c r="AJ16587" s="279">
        <v>8859.7800000000007</v>
      </c>
      <c r="AL16587" s="248" t="s">
        <v>17067</v>
      </c>
      <c r="AM16587" s="249">
        <v>122116.5</v>
      </c>
      <c r="AO16587" s="228" t="s">
        <v>34595</v>
      </c>
      <c r="AP16587" s="229">
        <v>29532.91</v>
      </c>
      <c r="AR16587" s="207" t="s">
        <v>30300</v>
      </c>
      <c r="AS16587" s="208">
        <v>8800</v>
      </c>
      <c r="AT16587" s="93"/>
      <c r="AU16587" s="93"/>
      <c r="AV16587" s="93"/>
    </row>
    <row r="16588" spans="35:48" x14ac:dyDescent="0.55000000000000004">
      <c r="AI16588" s="278" t="s">
        <v>49453</v>
      </c>
      <c r="AJ16588" s="279">
        <v>18497.73</v>
      </c>
      <c r="AL16588" s="248" t="s">
        <v>13201</v>
      </c>
      <c r="AM16588" s="249">
        <v>2214.7399999999998</v>
      </c>
      <c r="AO16588" s="228" t="s">
        <v>13104</v>
      </c>
      <c r="AP16588" s="229">
        <v>13388.19</v>
      </c>
      <c r="AR16588" s="207" t="s">
        <v>30301</v>
      </c>
      <c r="AS16588" s="208">
        <v>212.5</v>
      </c>
      <c r="AT16588" s="93"/>
      <c r="AU16588" s="93"/>
      <c r="AV16588" s="93"/>
    </row>
    <row r="16589" spans="35:48" x14ac:dyDescent="0.55000000000000004">
      <c r="AI16589" s="278" t="s">
        <v>31217</v>
      </c>
      <c r="AJ16589" s="279">
        <v>2537.3000000000002</v>
      </c>
      <c r="AL16589" s="248" t="s">
        <v>34679</v>
      </c>
      <c r="AM16589" s="249">
        <v>900</v>
      </c>
      <c r="AO16589" s="228" t="s">
        <v>54220</v>
      </c>
      <c r="AP16589" s="229">
        <v>679433.07</v>
      </c>
      <c r="AR16589" s="207" t="s">
        <v>14505</v>
      </c>
      <c r="AS16589" s="208">
        <v>23597.279999999999</v>
      </c>
      <c r="AT16589" s="93"/>
      <c r="AU16589" s="93"/>
      <c r="AV16589" s="93"/>
    </row>
    <row r="16590" spans="35:48" x14ac:dyDescent="0.55000000000000004">
      <c r="AI16590" s="278" t="s">
        <v>31218</v>
      </c>
      <c r="AJ16590" s="279">
        <v>1524.3</v>
      </c>
      <c r="AL16590" s="248" t="s">
        <v>40727</v>
      </c>
      <c r="AM16590" s="249">
        <v>37914.81</v>
      </c>
      <c r="AO16590" s="228" t="s">
        <v>13105</v>
      </c>
      <c r="AP16590" s="229">
        <v>384704.86</v>
      </c>
      <c r="AR16590" s="207" t="s">
        <v>14506</v>
      </c>
      <c r="AS16590" s="208">
        <v>56099.23</v>
      </c>
      <c r="AT16590" s="93"/>
      <c r="AU16590" s="93"/>
      <c r="AV16590" s="93"/>
    </row>
    <row r="16591" spans="35:48" x14ac:dyDescent="0.55000000000000004">
      <c r="AI16591" s="278" t="s">
        <v>49454</v>
      </c>
      <c r="AJ16591" s="279">
        <v>10417.219999999999</v>
      </c>
      <c r="AL16591" s="248" t="s">
        <v>38929</v>
      </c>
      <c r="AM16591" s="249">
        <v>423700</v>
      </c>
      <c r="AO16591" s="228" t="s">
        <v>36041</v>
      </c>
      <c r="AP16591" s="229">
        <v>48744.11</v>
      </c>
      <c r="AR16591" s="207" t="s">
        <v>30302</v>
      </c>
      <c r="AS16591" s="208">
        <v>123350.5</v>
      </c>
      <c r="AT16591" s="93"/>
      <c r="AU16591" s="93"/>
      <c r="AV16591" s="93"/>
    </row>
    <row r="16592" spans="35:48" x14ac:dyDescent="0.55000000000000004">
      <c r="AI16592" s="278" t="s">
        <v>49455</v>
      </c>
      <c r="AJ16592" s="279">
        <v>45356.56</v>
      </c>
      <c r="AL16592" s="248" t="s">
        <v>62346</v>
      </c>
      <c r="AM16592" s="249">
        <v>640.04</v>
      </c>
      <c r="AO16592" s="228" t="s">
        <v>50598</v>
      </c>
      <c r="AP16592" s="229">
        <v>13037</v>
      </c>
      <c r="AR16592" s="207" t="s">
        <v>30303</v>
      </c>
      <c r="AS16592" s="208">
        <v>94395.16</v>
      </c>
      <c r="AT16592" s="93"/>
      <c r="AU16592" s="93"/>
      <c r="AV16592" s="93"/>
    </row>
    <row r="16593" spans="35:48" x14ac:dyDescent="0.55000000000000004">
      <c r="AI16593" s="278" t="s">
        <v>50810</v>
      </c>
      <c r="AJ16593" s="279">
        <v>4851</v>
      </c>
      <c r="AL16593" s="248" t="s">
        <v>17071</v>
      </c>
      <c r="AM16593" s="249">
        <v>13889.62</v>
      </c>
      <c r="AO16593" s="228" t="s">
        <v>33131</v>
      </c>
      <c r="AP16593" s="229">
        <v>8075</v>
      </c>
      <c r="AR16593" s="207" t="s">
        <v>30304</v>
      </c>
      <c r="AS16593" s="208">
        <v>18453.53</v>
      </c>
      <c r="AT16593" s="93"/>
      <c r="AU16593" s="93"/>
      <c r="AV16593" s="93"/>
    </row>
    <row r="16594" spans="35:48" x14ac:dyDescent="0.55000000000000004">
      <c r="AI16594" s="278" t="s">
        <v>69555</v>
      </c>
      <c r="AJ16594" s="279">
        <v>6403.9</v>
      </c>
      <c r="AL16594" s="248" t="s">
        <v>56771</v>
      </c>
      <c r="AM16594" s="249">
        <v>267.14</v>
      </c>
      <c r="AO16594" s="228" t="s">
        <v>31671</v>
      </c>
      <c r="AP16594" s="229">
        <v>74955.520000000004</v>
      </c>
      <c r="AR16594" s="207" t="s">
        <v>30305</v>
      </c>
      <c r="AS16594" s="208">
        <v>7938.96</v>
      </c>
      <c r="AT16594" s="93"/>
      <c r="AU16594" s="93"/>
      <c r="AV16594" s="93"/>
    </row>
    <row r="16595" spans="35:48" x14ac:dyDescent="0.55000000000000004">
      <c r="AI16595" s="278" t="s">
        <v>49456</v>
      </c>
      <c r="AJ16595" s="279">
        <v>5077.0600000000004</v>
      </c>
      <c r="AL16595" s="248" t="s">
        <v>13203</v>
      </c>
      <c r="AM16595" s="249">
        <v>97451.12</v>
      </c>
      <c r="AO16595" s="228" t="s">
        <v>45964</v>
      </c>
      <c r="AP16595" s="229">
        <v>-11622.77</v>
      </c>
      <c r="AR16595" s="207" t="s">
        <v>30306</v>
      </c>
      <c r="AS16595" s="208">
        <v>-1722.94</v>
      </c>
      <c r="AT16595" s="93"/>
      <c r="AU16595" s="93"/>
      <c r="AV16595" s="93"/>
    </row>
    <row r="16596" spans="35:48" x14ac:dyDescent="0.55000000000000004">
      <c r="AI16596" s="278" t="s">
        <v>56882</v>
      </c>
      <c r="AJ16596" s="279">
        <v>4162.32</v>
      </c>
      <c r="AL16596" s="248" t="s">
        <v>13204</v>
      </c>
      <c r="AM16596" s="249">
        <v>255614.46</v>
      </c>
      <c r="AO16596" s="228" t="s">
        <v>15976</v>
      </c>
      <c r="AP16596" s="229">
        <v>19613</v>
      </c>
      <c r="AR16596" s="207" t="s">
        <v>30307</v>
      </c>
      <c r="AS16596" s="208">
        <v>7425</v>
      </c>
      <c r="AT16596" s="93"/>
      <c r="AU16596" s="93"/>
      <c r="AV16596" s="93"/>
    </row>
    <row r="16597" spans="35:48" x14ac:dyDescent="0.55000000000000004">
      <c r="AI16597" s="278" t="s">
        <v>69556</v>
      </c>
      <c r="AJ16597" s="279">
        <v>396.6</v>
      </c>
      <c r="AL16597" s="248" t="s">
        <v>13205</v>
      </c>
      <c r="AM16597" s="249">
        <v>82702</v>
      </c>
      <c r="AO16597" s="228" t="s">
        <v>33141</v>
      </c>
      <c r="AP16597" s="229">
        <v>13791.25</v>
      </c>
      <c r="AR16597" s="207" t="s">
        <v>30308</v>
      </c>
      <c r="AS16597" s="208">
        <v>568.01</v>
      </c>
      <c r="AT16597" s="93"/>
      <c r="AU16597" s="93"/>
      <c r="AV16597" s="93"/>
    </row>
    <row r="16598" spans="35:48" x14ac:dyDescent="0.55000000000000004">
      <c r="AI16598" s="278" t="s">
        <v>49457</v>
      </c>
      <c r="AJ16598" s="279">
        <v>23.58</v>
      </c>
      <c r="AL16598" s="248" t="s">
        <v>17072</v>
      </c>
      <c r="AM16598" s="249">
        <v>187406.58</v>
      </c>
      <c r="AO16598" s="228" t="s">
        <v>15977</v>
      </c>
      <c r="AP16598" s="229">
        <v>27617.18</v>
      </c>
      <c r="AR16598" s="207" t="s">
        <v>30309</v>
      </c>
      <c r="AS16598" s="208">
        <v>8224.93</v>
      </c>
      <c r="AT16598" s="93"/>
      <c r="AU16598" s="93"/>
      <c r="AV16598" s="93"/>
    </row>
    <row r="16599" spans="35:48" x14ac:dyDescent="0.55000000000000004">
      <c r="AI16599" s="278" t="s">
        <v>60977</v>
      </c>
      <c r="AJ16599" s="279">
        <v>1961.52</v>
      </c>
      <c r="AL16599" s="248" t="s">
        <v>47451</v>
      </c>
      <c r="AM16599" s="249">
        <v>29320.5</v>
      </c>
      <c r="AO16599" s="228" t="s">
        <v>15978</v>
      </c>
      <c r="AP16599" s="229">
        <v>13823.19</v>
      </c>
      <c r="AR16599" s="207" t="s">
        <v>30310</v>
      </c>
      <c r="AS16599" s="208">
        <v>219.81</v>
      </c>
      <c r="AT16599" s="93"/>
      <c r="AU16599" s="93"/>
      <c r="AV16599" s="93"/>
    </row>
    <row r="16600" spans="35:48" x14ac:dyDescent="0.55000000000000004">
      <c r="AI16600" s="278" t="s">
        <v>49458</v>
      </c>
      <c r="AJ16600" s="279">
        <v>117090</v>
      </c>
      <c r="AL16600" s="248" t="s">
        <v>58010</v>
      </c>
      <c r="AM16600" s="249">
        <v>187</v>
      </c>
      <c r="AO16600" s="228" t="s">
        <v>36045</v>
      </c>
      <c r="AP16600" s="229">
        <v>12580</v>
      </c>
      <c r="AR16600" s="207" t="s">
        <v>30311</v>
      </c>
      <c r="AS16600" s="208">
        <v>24250</v>
      </c>
      <c r="AT16600" s="93"/>
      <c r="AU16600" s="93"/>
      <c r="AV16600" s="93"/>
    </row>
    <row r="16601" spans="35:48" x14ac:dyDescent="0.55000000000000004">
      <c r="AI16601" s="278" t="s">
        <v>58124</v>
      </c>
      <c r="AJ16601" s="279">
        <v>1256.51</v>
      </c>
      <c r="AL16601" s="248" t="s">
        <v>17074</v>
      </c>
      <c r="AM16601" s="249">
        <v>360126.24</v>
      </c>
      <c r="AO16601" s="228" t="s">
        <v>33142</v>
      </c>
      <c r="AP16601" s="229">
        <v>30735.61</v>
      </c>
      <c r="AR16601" s="207" t="s">
        <v>30312</v>
      </c>
      <c r="AS16601" s="208">
        <v>15540</v>
      </c>
      <c r="AT16601" s="93"/>
      <c r="AU16601" s="93"/>
      <c r="AV16601" s="93"/>
    </row>
    <row r="16602" spans="35:48" x14ac:dyDescent="0.55000000000000004">
      <c r="AI16602" s="278" t="s">
        <v>56883</v>
      </c>
      <c r="AJ16602" s="279">
        <v>534.44000000000005</v>
      </c>
      <c r="AL16602" s="248" t="s">
        <v>58011</v>
      </c>
      <c r="AM16602" s="249">
        <v>311471.90999999997</v>
      </c>
      <c r="AO16602" s="228" t="s">
        <v>45965</v>
      </c>
      <c r="AP16602" s="229">
        <v>126362</v>
      </c>
      <c r="AR16602" s="207" t="s">
        <v>30313</v>
      </c>
      <c r="AS16602" s="208">
        <v>3043.92</v>
      </c>
      <c r="AT16602" s="93"/>
      <c r="AU16602" s="93"/>
      <c r="AV16602" s="93"/>
    </row>
    <row r="16603" spans="35:48" x14ac:dyDescent="0.55000000000000004">
      <c r="AI16603" s="278" t="s">
        <v>59366</v>
      </c>
      <c r="AJ16603" s="279">
        <v>645.07000000000005</v>
      </c>
      <c r="AL16603" s="248" t="s">
        <v>13206</v>
      </c>
      <c r="AM16603" s="249">
        <v>343048.89</v>
      </c>
      <c r="AO16603" s="228" t="s">
        <v>15981</v>
      </c>
      <c r="AP16603" s="229">
        <v>10330.1</v>
      </c>
      <c r="AR16603" s="207" t="s">
        <v>30314</v>
      </c>
      <c r="AS16603" s="208">
        <v>1177.93</v>
      </c>
      <c r="AT16603" s="93"/>
      <c r="AU16603" s="93"/>
      <c r="AV16603" s="93"/>
    </row>
    <row r="16604" spans="35:48" x14ac:dyDescent="0.55000000000000004">
      <c r="AI16604" s="278" t="s">
        <v>49459</v>
      </c>
      <c r="AJ16604" s="279">
        <v>16425</v>
      </c>
      <c r="AL16604" s="248" t="s">
        <v>17075</v>
      </c>
      <c r="AM16604" s="249">
        <v>258820.57</v>
      </c>
      <c r="AO16604" s="228" t="s">
        <v>33143</v>
      </c>
      <c r="AP16604" s="229">
        <v>16352.71</v>
      </c>
      <c r="AR16604" s="207" t="s">
        <v>30315</v>
      </c>
      <c r="AS16604" s="208">
        <v>214477.5</v>
      </c>
      <c r="AT16604" s="93"/>
      <c r="AU16604" s="93"/>
      <c r="AV16604" s="93"/>
    </row>
    <row r="16605" spans="35:48" x14ac:dyDescent="0.55000000000000004">
      <c r="AI16605" s="278" t="s">
        <v>49460</v>
      </c>
      <c r="AJ16605" s="279">
        <v>1006.1</v>
      </c>
      <c r="AL16605" s="248" t="s">
        <v>17077</v>
      </c>
      <c r="AM16605" s="249">
        <v>1581819.36</v>
      </c>
      <c r="AO16605" s="228" t="s">
        <v>33144</v>
      </c>
      <c r="AP16605" s="229">
        <v>13358.2</v>
      </c>
      <c r="AR16605" s="207" t="s">
        <v>30316</v>
      </c>
      <c r="AS16605" s="208">
        <v>22050</v>
      </c>
      <c r="AT16605" s="93"/>
      <c r="AU16605" s="93"/>
      <c r="AV16605" s="93"/>
    </row>
    <row r="16606" spans="35:48" x14ac:dyDescent="0.55000000000000004">
      <c r="AI16606" s="278" t="s">
        <v>56884</v>
      </c>
      <c r="AJ16606" s="279">
        <v>1204.1300000000001</v>
      </c>
      <c r="AL16606" s="248" t="s">
        <v>48438</v>
      </c>
      <c r="AM16606" s="249">
        <v>-97.92</v>
      </c>
      <c r="AO16606" s="228" t="s">
        <v>15982</v>
      </c>
      <c r="AP16606" s="229">
        <v>21.5</v>
      </c>
      <c r="AR16606" s="207" t="s">
        <v>30317</v>
      </c>
      <c r="AS16606" s="208">
        <v>68310</v>
      </c>
      <c r="AT16606" s="93"/>
      <c r="AU16606" s="93"/>
      <c r="AV16606" s="93"/>
    </row>
    <row r="16607" spans="35:48" x14ac:dyDescent="0.55000000000000004">
      <c r="AI16607" s="278" t="s">
        <v>54619</v>
      </c>
      <c r="AJ16607" s="279">
        <v>644.99</v>
      </c>
      <c r="AL16607" s="248" t="s">
        <v>60095</v>
      </c>
      <c r="AM16607" s="249">
        <v>32000</v>
      </c>
      <c r="AO16607" s="228" t="s">
        <v>15983</v>
      </c>
      <c r="AP16607" s="229">
        <v>9276</v>
      </c>
      <c r="AR16607" s="207" t="s">
        <v>30318</v>
      </c>
      <c r="AS16607" s="208">
        <v>23320.15</v>
      </c>
      <c r="AT16607" s="93"/>
      <c r="AU16607" s="93"/>
      <c r="AV16607" s="93"/>
    </row>
    <row r="16608" spans="35:48" x14ac:dyDescent="0.55000000000000004">
      <c r="AI16608" s="278" t="s">
        <v>49462</v>
      </c>
      <c r="AJ16608" s="279">
        <v>8105.7</v>
      </c>
      <c r="AL16608" s="248" t="s">
        <v>61665</v>
      </c>
      <c r="AM16608" s="249">
        <v>68068</v>
      </c>
      <c r="AO16608" s="228" t="s">
        <v>15984</v>
      </c>
      <c r="AP16608" s="229">
        <v>2894</v>
      </c>
      <c r="AR16608" s="207" t="s">
        <v>30319</v>
      </c>
      <c r="AS16608" s="208">
        <v>18244.93</v>
      </c>
      <c r="AT16608" s="93"/>
      <c r="AU16608" s="93"/>
      <c r="AV16608" s="93"/>
    </row>
    <row r="16609" spans="35:48" x14ac:dyDescent="0.55000000000000004">
      <c r="AI16609" s="278" t="s">
        <v>49463</v>
      </c>
      <c r="AJ16609" s="279">
        <v>28348.98</v>
      </c>
      <c r="AL16609" s="248" t="s">
        <v>17150</v>
      </c>
      <c r="AM16609" s="249">
        <v>134721.9</v>
      </c>
      <c r="AO16609" s="228" t="s">
        <v>15986</v>
      </c>
      <c r="AP16609" s="229">
        <v>1431.18</v>
      </c>
      <c r="AR16609" s="207" t="s">
        <v>30320</v>
      </c>
      <c r="AS16609" s="208">
        <v>262486.59999999998</v>
      </c>
      <c r="AT16609" s="93"/>
      <c r="AU16609" s="93"/>
      <c r="AV16609" s="93"/>
    </row>
    <row r="16610" spans="35:48" x14ac:dyDescent="0.55000000000000004">
      <c r="AI16610" s="278" t="s">
        <v>49464</v>
      </c>
      <c r="AJ16610" s="279">
        <v>13802.83</v>
      </c>
      <c r="AL16610" s="248" t="s">
        <v>17152</v>
      </c>
      <c r="AM16610" s="249">
        <v>117288.08</v>
      </c>
      <c r="AO16610" s="228" t="s">
        <v>15987</v>
      </c>
      <c r="AP16610" s="229">
        <v>3582.9</v>
      </c>
      <c r="AR16610" s="207" t="s">
        <v>30321</v>
      </c>
      <c r="AS16610" s="208">
        <v>72807.62</v>
      </c>
      <c r="AT16610" s="93"/>
      <c r="AU16610" s="93"/>
      <c r="AV16610" s="93"/>
    </row>
    <row r="16611" spans="35:48" x14ac:dyDescent="0.55000000000000004">
      <c r="AI16611" s="278" t="s">
        <v>49465</v>
      </c>
      <c r="AJ16611" s="279">
        <v>3575.54</v>
      </c>
      <c r="AL16611" s="248" t="s">
        <v>17153</v>
      </c>
      <c r="AM16611" s="249">
        <v>15060</v>
      </c>
      <c r="AO16611" s="228" t="s">
        <v>15988</v>
      </c>
      <c r="AP16611" s="229">
        <v>261.83999999999997</v>
      </c>
      <c r="AR16611" s="207" t="s">
        <v>30322</v>
      </c>
      <c r="AS16611" s="208">
        <v>76199.06</v>
      </c>
      <c r="AT16611" s="93"/>
      <c r="AU16611" s="93"/>
      <c r="AV16611" s="93"/>
    </row>
    <row r="16612" spans="35:48" x14ac:dyDescent="0.55000000000000004">
      <c r="AI16612" s="278" t="s">
        <v>49466</v>
      </c>
      <c r="AJ16612" s="279">
        <v>6366.77</v>
      </c>
      <c r="AL16612" s="248" t="s">
        <v>17154</v>
      </c>
      <c r="AM16612" s="249">
        <v>44251.23</v>
      </c>
      <c r="AO16612" s="228" t="s">
        <v>15990</v>
      </c>
      <c r="AP16612" s="229">
        <v>15902.72</v>
      </c>
      <c r="AR16612" s="207" t="s">
        <v>30323</v>
      </c>
      <c r="AS16612" s="208">
        <v>228826.65</v>
      </c>
      <c r="AT16612" s="93"/>
      <c r="AU16612" s="93"/>
      <c r="AV16612" s="93"/>
    </row>
    <row r="16613" spans="35:48" x14ac:dyDescent="0.55000000000000004">
      <c r="AI16613" s="278" t="s">
        <v>69557</v>
      </c>
      <c r="AJ16613" s="279">
        <v>629.87</v>
      </c>
      <c r="AL16613" s="248" t="s">
        <v>33240</v>
      </c>
      <c r="AM16613" s="249">
        <v>102611.03</v>
      </c>
      <c r="AO16613" s="228" t="s">
        <v>16024</v>
      </c>
      <c r="AP16613" s="229">
        <v>45912.61</v>
      </c>
      <c r="AR16613" s="207" t="s">
        <v>30324</v>
      </c>
      <c r="AS16613" s="208">
        <v>246152.5</v>
      </c>
      <c r="AT16613" s="93"/>
      <c r="AU16613" s="93"/>
      <c r="AV16613" s="93"/>
    </row>
    <row r="16614" spans="35:48" x14ac:dyDescent="0.55000000000000004">
      <c r="AI16614" s="278" t="s">
        <v>54620</v>
      </c>
      <c r="AJ16614" s="279">
        <v>23065.46</v>
      </c>
      <c r="AL16614" s="248" t="s">
        <v>61666</v>
      </c>
      <c r="AM16614" s="249">
        <v>329</v>
      </c>
      <c r="AO16614" s="228" t="s">
        <v>50599</v>
      </c>
      <c r="AP16614" s="229">
        <v>38628.449999999997</v>
      </c>
      <c r="AR16614" s="207" t="s">
        <v>30325</v>
      </c>
      <c r="AS16614" s="208">
        <v>42647.74</v>
      </c>
      <c r="AT16614" s="93"/>
      <c r="AU16614" s="93"/>
      <c r="AV16614" s="93"/>
    </row>
    <row r="16615" spans="35:48" x14ac:dyDescent="0.55000000000000004">
      <c r="AI16615" s="278" t="s">
        <v>54621</v>
      </c>
      <c r="AJ16615" s="279">
        <v>346.94</v>
      </c>
      <c r="AL16615" s="248" t="s">
        <v>40728</v>
      </c>
      <c r="AM16615" s="249">
        <v>430.23</v>
      </c>
      <c r="AO16615" s="228" t="s">
        <v>50600</v>
      </c>
      <c r="AP16615" s="229">
        <v>4758.01</v>
      </c>
      <c r="AR16615" s="207" t="s">
        <v>14507</v>
      </c>
      <c r="AS16615" s="208">
        <v>25946.32</v>
      </c>
      <c r="AT16615" s="93"/>
      <c r="AU16615" s="93"/>
      <c r="AV16615" s="93"/>
    </row>
    <row r="16616" spans="35:48" x14ac:dyDescent="0.55000000000000004">
      <c r="AI16616" s="278" t="s">
        <v>31259</v>
      </c>
      <c r="AJ16616" s="279">
        <v>17182.52</v>
      </c>
      <c r="AL16616" s="248" t="s">
        <v>17157</v>
      </c>
      <c r="AM16616" s="249">
        <v>2520.12</v>
      </c>
      <c r="AO16616" s="228" t="s">
        <v>16026</v>
      </c>
      <c r="AP16616" s="229">
        <v>119781.89</v>
      </c>
      <c r="AR16616" s="207" t="s">
        <v>30326</v>
      </c>
      <c r="AS16616" s="208">
        <v>73631.61</v>
      </c>
      <c r="AT16616" s="93"/>
      <c r="AU16616" s="93"/>
      <c r="AV16616" s="93"/>
    </row>
    <row r="16617" spans="35:48" x14ac:dyDescent="0.55000000000000004">
      <c r="AI16617" s="278" t="s">
        <v>31261</v>
      </c>
      <c r="AJ16617" s="279">
        <v>1463.89</v>
      </c>
      <c r="AL16617" s="248" t="s">
        <v>17158</v>
      </c>
      <c r="AM16617" s="249">
        <v>62579.98</v>
      </c>
      <c r="AO16617" s="228" t="s">
        <v>33150</v>
      </c>
      <c r="AP16617" s="229">
        <v>12325</v>
      </c>
      <c r="AR16617" s="207" t="s">
        <v>30327</v>
      </c>
      <c r="AS16617" s="208">
        <v>25333.81</v>
      </c>
      <c r="AT16617" s="93"/>
      <c r="AU16617" s="93"/>
      <c r="AV16617" s="93"/>
    </row>
    <row r="16618" spans="35:48" x14ac:dyDescent="0.55000000000000004">
      <c r="AI16618" s="278" t="s">
        <v>31283</v>
      </c>
      <c r="AJ16618" s="279">
        <v>17112.060000000001</v>
      </c>
      <c r="AL16618" s="248" t="s">
        <v>47453</v>
      </c>
      <c r="AM16618" s="249">
        <v>42622.92</v>
      </c>
      <c r="AO16618" s="228" t="s">
        <v>16027</v>
      </c>
      <c r="AP16618" s="229">
        <v>16785.099999999999</v>
      </c>
      <c r="AR16618" s="207" t="s">
        <v>30328</v>
      </c>
      <c r="AS16618" s="208">
        <v>12667.49</v>
      </c>
      <c r="AT16618" s="93"/>
      <c r="AU16618" s="93"/>
      <c r="AV16618" s="93"/>
    </row>
    <row r="16619" spans="35:48" x14ac:dyDescent="0.55000000000000004">
      <c r="AI16619" s="278" t="s">
        <v>31285</v>
      </c>
      <c r="AJ16619" s="279">
        <v>51103.86</v>
      </c>
      <c r="AL16619" s="248" t="s">
        <v>33241</v>
      </c>
      <c r="AM16619" s="249">
        <v>573998.4</v>
      </c>
      <c r="AO16619" s="228" t="s">
        <v>16028</v>
      </c>
      <c r="AP16619" s="229">
        <v>972.18</v>
      </c>
      <c r="AR16619" s="207" t="s">
        <v>14508</v>
      </c>
      <c r="AS16619" s="208">
        <v>19016.150000000001</v>
      </c>
      <c r="AT16619" s="93"/>
      <c r="AU16619" s="93"/>
      <c r="AV16619" s="93"/>
    </row>
    <row r="16620" spans="35:48" x14ac:dyDescent="0.55000000000000004">
      <c r="AI16620" s="278" t="s">
        <v>31286</v>
      </c>
      <c r="AJ16620" s="279">
        <v>3882.77</v>
      </c>
      <c r="AL16620" s="248" t="s">
        <v>17159</v>
      </c>
      <c r="AM16620" s="249">
        <v>29735.759999999998</v>
      </c>
      <c r="AO16620" s="228" t="s">
        <v>16029</v>
      </c>
      <c r="AP16620" s="229">
        <v>15519.22</v>
      </c>
      <c r="AR16620" s="207" t="s">
        <v>30329</v>
      </c>
      <c r="AS16620" s="208">
        <v>29422.09</v>
      </c>
      <c r="AT16620" s="93"/>
      <c r="AU16620" s="93"/>
      <c r="AV16620" s="93"/>
    </row>
    <row r="16621" spans="35:48" x14ac:dyDescent="0.55000000000000004">
      <c r="AI16621" s="278" t="s">
        <v>31289</v>
      </c>
      <c r="AJ16621" s="279">
        <v>5632.66</v>
      </c>
      <c r="AL16621" s="248" t="s">
        <v>50610</v>
      </c>
      <c r="AM16621" s="249">
        <v>1884.28</v>
      </c>
      <c r="AO16621" s="228" t="s">
        <v>16030</v>
      </c>
      <c r="AP16621" s="229">
        <v>47.68</v>
      </c>
      <c r="AR16621" s="207" t="s">
        <v>30330</v>
      </c>
      <c r="AS16621" s="208">
        <v>4525.3100000000004</v>
      </c>
      <c r="AT16621" s="93"/>
      <c r="AU16621" s="93"/>
      <c r="AV16621" s="93"/>
    </row>
    <row r="16622" spans="35:48" x14ac:dyDescent="0.55000000000000004">
      <c r="AI16622" s="278" t="s">
        <v>31290</v>
      </c>
      <c r="AJ16622" s="279">
        <v>471.83</v>
      </c>
      <c r="AL16622" s="248" t="s">
        <v>17160</v>
      </c>
      <c r="AM16622" s="249">
        <v>15400</v>
      </c>
      <c r="AO16622" s="228" t="s">
        <v>38876</v>
      </c>
      <c r="AP16622" s="229">
        <v>22416.66</v>
      </c>
      <c r="AR16622" s="207" t="s">
        <v>30331</v>
      </c>
      <c r="AS16622" s="208">
        <v>68310</v>
      </c>
      <c r="AT16622" s="93"/>
      <c r="AU16622" s="93"/>
      <c r="AV16622" s="93"/>
    </row>
    <row r="16623" spans="35:48" x14ac:dyDescent="0.55000000000000004">
      <c r="AI16623" s="278" t="s">
        <v>31291</v>
      </c>
      <c r="AJ16623" s="279">
        <v>3677.85</v>
      </c>
      <c r="AL16623" s="248" t="s">
        <v>17161</v>
      </c>
      <c r="AM16623" s="249">
        <v>70720</v>
      </c>
      <c r="AO16623" s="228" t="s">
        <v>40720</v>
      </c>
      <c r="AP16623" s="229">
        <v>7600</v>
      </c>
      <c r="AR16623" s="207" t="s">
        <v>30332</v>
      </c>
      <c r="AS16623" s="208">
        <v>21022.57</v>
      </c>
      <c r="AT16623" s="93"/>
      <c r="AU16623" s="93"/>
      <c r="AV16623" s="93"/>
    </row>
    <row r="16624" spans="35:48" x14ac:dyDescent="0.55000000000000004">
      <c r="AI16624" s="278" t="s">
        <v>31296</v>
      </c>
      <c r="AJ16624" s="279">
        <v>105797.86</v>
      </c>
      <c r="AL16624" s="248" t="s">
        <v>36111</v>
      </c>
      <c r="AM16624" s="249">
        <v>33.1</v>
      </c>
      <c r="AO16624" s="228" t="s">
        <v>16031</v>
      </c>
      <c r="AP16624" s="229">
        <v>2651</v>
      </c>
      <c r="AR16624" s="207" t="s">
        <v>30333</v>
      </c>
      <c r="AS16624" s="208">
        <v>452.67</v>
      </c>
      <c r="AT16624" s="93"/>
      <c r="AU16624" s="93"/>
      <c r="AV16624" s="93"/>
    </row>
    <row r="16625" spans="35:48" x14ac:dyDescent="0.55000000000000004">
      <c r="AI16625" s="278" t="s">
        <v>49467</v>
      </c>
      <c r="AJ16625" s="279">
        <v>1274.58</v>
      </c>
      <c r="AL16625" s="248" t="s">
        <v>13213</v>
      </c>
      <c r="AM16625" s="249">
        <v>96187.7</v>
      </c>
      <c r="AO16625" s="228" t="s">
        <v>33151</v>
      </c>
      <c r="AP16625" s="229">
        <v>4670.6099999999997</v>
      </c>
      <c r="AR16625" s="207" t="s">
        <v>14509</v>
      </c>
      <c r="AS16625" s="208">
        <v>100</v>
      </c>
      <c r="AT16625" s="93"/>
      <c r="AU16625" s="93"/>
      <c r="AV16625" s="93"/>
    </row>
    <row r="16626" spans="35:48" x14ac:dyDescent="0.55000000000000004">
      <c r="AI16626" s="278" t="s">
        <v>56885</v>
      </c>
      <c r="AJ16626" s="279">
        <v>6760.48</v>
      </c>
      <c r="AL16626" s="248" t="s">
        <v>17162</v>
      </c>
      <c r="AM16626" s="249">
        <v>160881</v>
      </c>
      <c r="AO16626" s="228" t="s">
        <v>16032</v>
      </c>
      <c r="AP16626" s="229">
        <v>17459.79</v>
      </c>
      <c r="AR16626" s="207" t="s">
        <v>30334</v>
      </c>
      <c r="AS16626" s="208">
        <v>2400</v>
      </c>
      <c r="AT16626" s="93"/>
      <c r="AU16626" s="93"/>
      <c r="AV16626" s="93"/>
    </row>
    <row r="16627" spans="35:48" x14ac:dyDescent="0.55000000000000004">
      <c r="AI16627" s="278" t="s">
        <v>31298</v>
      </c>
      <c r="AJ16627" s="279">
        <v>3978.92</v>
      </c>
      <c r="AL16627" s="248" t="s">
        <v>17163</v>
      </c>
      <c r="AM16627" s="249">
        <v>78164.3</v>
      </c>
      <c r="AO16627" s="228" t="s">
        <v>16033</v>
      </c>
      <c r="AP16627" s="229">
        <v>9987.2999999999993</v>
      </c>
      <c r="AR16627" s="207" t="s">
        <v>30335</v>
      </c>
      <c r="AS16627" s="208">
        <v>3663</v>
      </c>
      <c r="AT16627" s="93"/>
      <c r="AU16627" s="93"/>
      <c r="AV16627" s="93"/>
    </row>
    <row r="16628" spans="35:48" x14ac:dyDescent="0.55000000000000004">
      <c r="AI16628" s="278" t="s">
        <v>31299</v>
      </c>
      <c r="AJ16628" s="279">
        <v>611.28</v>
      </c>
      <c r="AL16628" s="248" t="s">
        <v>17164</v>
      </c>
      <c r="AM16628" s="249">
        <v>62224.53</v>
      </c>
      <c r="AO16628" s="228" t="s">
        <v>16035</v>
      </c>
      <c r="AP16628" s="229">
        <v>299</v>
      </c>
      <c r="AR16628" s="207" t="s">
        <v>30336</v>
      </c>
      <c r="AS16628" s="208">
        <v>2016</v>
      </c>
      <c r="AT16628" s="93"/>
      <c r="AU16628" s="93"/>
      <c r="AV16628" s="93"/>
    </row>
    <row r="16629" spans="35:48" x14ac:dyDescent="0.55000000000000004">
      <c r="AI16629" s="278" t="s">
        <v>47636</v>
      </c>
      <c r="AJ16629" s="279">
        <v>49890.43</v>
      </c>
      <c r="AL16629" s="248" t="s">
        <v>17165</v>
      </c>
      <c r="AM16629" s="249">
        <v>40484</v>
      </c>
      <c r="AO16629" s="228" t="s">
        <v>33152</v>
      </c>
      <c r="AP16629" s="229">
        <v>4322.0600000000004</v>
      </c>
      <c r="AR16629" s="207" t="s">
        <v>30337</v>
      </c>
      <c r="AS16629" s="208">
        <v>99.91</v>
      </c>
      <c r="AT16629" s="93"/>
      <c r="AU16629" s="93"/>
      <c r="AV16629" s="93"/>
    </row>
    <row r="16630" spans="35:48" x14ac:dyDescent="0.55000000000000004">
      <c r="AI16630" s="278" t="s">
        <v>47637</v>
      </c>
      <c r="AJ16630" s="279">
        <v>3850</v>
      </c>
      <c r="AL16630" s="248" t="s">
        <v>17167</v>
      </c>
      <c r="AM16630" s="249">
        <v>9902.5499999999993</v>
      </c>
      <c r="AO16630" s="228" t="s">
        <v>16037</v>
      </c>
      <c r="AP16630" s="229">
        <v>11274.5</v>
      </c>
      <c r="AR16630" s="207" t="s">
        <v>14510</v>
      </c>
      <c r="AS16630" s="208">
        <v>66308.509999999995</v>
      </c>
      <c r="AT16630" s="93"/>
      <c r="AU16630" s="93"/>
      <c r="AV16630" s="93"/>
    </row>
    <row r="16631" spans="35:48" x14ac:dyDescent="0.55000000000000004">
      <c r="AI16631" s="278" t="s">
        <v>47638</v>
      </c>
      <c r="AJ16631" s="279">
        <v>48186.18</v>
      </c>
      <c r="AL16631" s="248" t="s">
        <v>38934</v>
      </c>
      <c r="AM16631" s="249">
        <v>13703</v>
      </c>
      <c r="AO16631" s="228" t="s">
        <v>16056</v>
      </c>
      <c r="AP16631" s="229">
        <v>209415.6</v>
      </c>
      <c r="AR16631" s="207" t="s">
        <v>14511</v>
      </c>
      <c r="AS16631" s="208">
        <v>104919.41</v>
      </c>
      <c r="AT16631" s="93"/>
      <c r="AU16631" s="93"/>
      <c r="AV16631" s="93"/>
    </row>
    <row r="16632" spans="35:48" x14ac:dyDescent="0.55000000000000004">
      <c r="AI16632" s="278" t="s">
        <v>47639</v>
      </c>
      <c r="AJ16632" s="279">
        <v>45454.239999999998</v>
      </c>
      <c r="AL16632" s="248" t="s">
        <v>33242</v>
      </c>
      <c r="AM16632" s="249">
        <v>3321.25</v>
      </c>
      <c r="AO16632" s="228" t="s">
        <v>16057</v>
      </c>
      <c r="AP16632" s="229">
        <v>15451</v>
      </c>
      <c r="AR16632" s="207" t="s">
        <v>30338</v>
      </c>
      <c r="AS16632" s="208">
        <v>48383.42</v>
      </c>
      <c r="AT16632" s="93"/>
      <c r="AU16632" s="93"/>
      <c r="AV16632" s="93"/>
    </row>
    <row r="16633" spans="35:48" x14ac:dyDescent="0.55000000000000004">
      <c r="AI16633" s="278" t="s">
        <v>47640</v>
      </c>
      <c r="AJ16633" s="279">
        <v>13331.6</v>
      </c>
      <c r="AL16633" s="248" t="s">
        <v>17168</v>
      </c>
      <c r="AM16633" s="249">
        <v>10000</v>
      </c>
      <c r="AO16633" s="228" t="s">
        <v>48425</v>
      </c>
      <c r="AP16633" s="229">
        <v>4957.88</v>
      </c>
      <c r="AR16633" s="207" t="s">
        <v>30339</v>
      </c>
      <c r="AS16633" s="208">
        <v>147560.95999999999</v>
      </c>
      <c r="AT16633" s="93"/>
      <c r="AU16633" s="93"/>
      <c r="AV16633" s="93"/>
    </row>
    <row r="16634" spans="35:48" x14ac:dyDescent="0.55000000000000004">
      <c r="AI16634" s="278" t="s">
        <v>47641</v>
      </c>
      <c r="AJ16634" s="279">
        <v>851.19</v>
      </c>
      <c r="AL16634" s="248" t="s">
        <v>17169</v>
      </c>
      <c r="AM16634" s="249">
        <v>115740.2</v>
      </c>
      <c r="AO16634" s="228" t="s">
        <v>45966</v>
      </c>
      <c r="AP16634" s="229">
        <v>301000</v>
      </c>
      <c r="AR16634" s="207" t="s">
        <v>30340</v>
      </c>
      <c r="AS16634" s="208">
        <v>15650</v>
      </c>
      <c r="AT16634" s="93"/>
      <c r="AU16634" s="93"/>
      <c r="AV16634" s="93"/>
    </row>
    <row r="16635" spans="35:48" x14ac:dyDescent="0.55000000000000004">
      <c r="AI16635" s="278" t="s">
        <v>47642</v>
      </c>
      <c r="AJ16635" s="279">
        <v>12109.52</v>
      </c>
      <c r="AL16635" s="248" t="s">
        <v>13214</v>
      </c>
      <c r="AM16635" s="249">
        <v>511907.94</v>
      </c>
      <c r="AO16635" s="228" t="s">
        <v>31681</v>
      </c>
      <c r="AP16635" s="229">
        <v>81921.039999999994</v>
      </c>
      <c r="AR16635" s="207" t="s">
        <v>30341</v>
      </c>
      <c r="AS16635" s="208">
        <v>936.73</v>
      </c>
      <c r="AT16635" s="93"/>
      <c r="AU16635" s="93"/>
      <c r="AV16635" s="93"/>
    </row>
    <row r="16636" spans="35:48" x14ac:dyDescent="0.55000000000000004">
      <c r="AI16636" s="278" t="s">
        <v>47643</v>
      </c>
      <c r="AJ16636" s="279">
        <v>1392.57</v>
      </c>
      <c r="AL16636" s="248" t="s">
        <v>17170</v>
      </c>
      <c r="AM16636" s="249">
        <v>303107.83</v>
      </c>
      <c r="AO16636" s="228" t="s">
        <v>16060</v>
      </c>
      <c r="AP16636" s="229">
        <v>45142.879999999997</v>
      </c>
      <c r="AR16636" s="207" t="s">
        <v>30342</v>
      </c>
      <c r="AS16636" s="208">
        <v>49325</v>
      </c>
      <c r="AT16636" s="93"/>
      <c r="AU16636" s="93"/>
      <c r="AV16636" s="93"/>
    </row>
    <row r="16637" spans="35:48" x14ac:dyDescent="0.55000000000000004">
      <c r="AI16637" s="278" t="s">
        <v>47644</v>
      </c>
      <c r="AJ16637" s="279">
        <v>17488.509999999998</v>
      </c>
      <c r="AL16637" s="248" t="s">
        <v>33243</v>
      </c>
      <c r="AM16637" s="249">
        <v>1746.1</v>
      </c>
      <c r="AO16637" s="228" t="s">
        <v>16061</v>
      </c>
      <c r="AP16637" s="229">
        <v>8239.3799999999992</v>
      </c>
      <c r="AR16637" s="207" t="s">
        <v>30343</v>
      </c>
      <c r="AS16637" s="208">
        <v>101.78</v>
      </c>
      <c r="AT16637" s="93"/>
      <c r="AU16637" s="93"/>
      <c r="AV16637" s="93"/>
    </row>
    <row r="16638" spans="35:48" x14ac:dyDescent="0.55000000000000004">
      <c r="AI16638" s="278" t="s">
        <v>47645</v>
      </c>
      <c r="AJ16638" s="279">
        <v>20307.21</v>
      </c>
      <c r="AL16638" s="248" t="s">
        <v>17173</v>
      </c>
      <c r="AM16638" s="249">
        <v>39937.1</v>
      </c>
      <c r="AO16638" s="228" t="s">
        <v>40721</v>
      </c>
      <c r="AP16638" s="229">
        <v>45200</v>
      </c>
      <c r="AR16638" s="207" t="s">
        <v>30344</v>
      </c>
      <c r="AS16638" s="208">
        <v>332.9</v>
      </c>
      <c r="AT16638" s="93"/>
      <c r="AU16638" s="93"/>
      <c r="AV16638" s="93"/>
    </row>
    <row r="16639" spans="35:48" x14ac:dyDescent="0.55000000000000004">
      <c r="AI16639" s="278" t="s">
        <v>47646</v>
      </c>
      <c r="AJ16639" s="279">
        <v>1475.67</v>
      </c>
      <c r="AL16639" s="248" t="s">
        <v>45984</v>
      </c>
      <c r="AM16639" s="249">
        <v>-7159.39</v>
      </c>
      <c r="AO16639" s="228" t="s">
        <v>48426</v>
      </c>
      <c r="AP16639" s="229">
        <v>6300</v>
      </c>
      <c r="AR16639" s="207" t="s">
        <v>14512</v>
      </c>
      <c r="AS16639" s="208">
        <v>43239.95</v>
      </c>
      <c r="AT16639" s="93"/>
      <c r="AU16639" s="93"/>
      <c r="AV16639" s="93"/>
    </row>
    <row r="16640" spans="35:48" x14ac:dyDescent="0.55000000000000004">
      <c r="AI16640" s="278" t="s">
        <v>47648</v>
      </c>
      <c r="AJ16640" s="279">
        <v>10775.95</v>
      </c>
      <c r="AL16640" s="248" t="s">
        <v>62497</v>
      </c>
      <c r="AM16640" s="249">
        <v>7241.76</v>
      </c>
      <c r="AO16640" s="228" t="s">
        <v>16062</v>
      </c>
      <c r="AP16640" s="229">
        <v>111244.99</v>
      </c>
      <c r="AR16640" s="207" t="s">
        <v>14513</v>
      </c>
      <c r="AS16640" s="208">
        <v>407088.97</v>
      </c>
      <c r="AT16640" s="93"/>
      <c r="AU16640" s="93"/>
      <c r="AV16640" s="93"/>
    </row>
    <row r="16641" spans="35:48" x14ac:dyDescent="0.55000000000000004">
      <c r="AI16641" s="278" t="s">
        <v>50813</v>
      </c>
      <c r="AJ16641" s="279">
        <v>3820.7</v>
      </c>
      <c r="AL16641" s="248" t="s">
        <v>17223</v>
      </c>
      <c r="AM16641" s="249">
        <v>97440</v>
      </c>
      <c r="AO16641" s="228" t="s">
        <v>50601</v>
      </c>
      <c r="AP16641" s="229">
        <v>10008.74</v>
      </c>
      <c r="AR16641" s="207" t="s">
        <v>30345</v>
      </c>
      <c r="AS16641" s="208">
        <v>27419.16</v>
      </c>
      <c r="AT16641" s="93"/>
      <c r="AU16641" s="93"/>
      <c r="AV16641" s="93"/>
    </row>
    <row r="16642" spans="35:48" x14ac:dyDescent="0.55000000000000004">
      <c r="AI16642" s="278" t="s">
        <v>47649</v>
      </c>
      <c r="AJ16642" s="279">
        <v>313.81</v>
      </c>
      <c r="AL16642" s="248" t="s">
        <v>17224</v>
      </c>
      <c r="AM16642" s="249">
        <v>489070</v>
      </c>
      <c r="AO16642" s="228" t="s">
        <v>16064</v>
      </c>
      <c r="AP16642" s="229">
        <v>4</v>
      </c>
      <c r="AR16642" s="207" t="s">
        <v>30346</v>
      </c>
      <c r="AS16642" s="208">
        <v>196158.12</v>
      </c>
      <c r="AT16642" s="93"/>
      <c r="AU16642" s="93"/>
      <c r="AV16642" s="93"/>
    </row>
    <row r="16643" spans="35:48" x14ac:dyDescent="0.55000000000000004">
      <c r="AI16643" s="278" t="s">
        <v>56886</v>
      </c>
      <c r="AJ16643" s="279">
        <v>2127.46</v>
      </c>
      <c r="AL16643" s="248" t="s">
        <v>17226</v>
      </c>
      <c r="AM16643" s="249">
        <v>580364.68000000005</v>
      </c>
      <c r="AO16643" s="228" t="s">
        <v>16065</v>
      </c>
      <c r="AP16643" s="229">
        <v>110686.41</v>
      </c>
      <c r="AR16643" s="207" t="s">
        <v>30347</v>
      </c>
      <c r="AS16643" s="208">
        <v>97160.01</v>
      </c>
      <c r="AT16643" s="93"/>
      <c r="AU16643" s="93"/>
      <c r="AV16643" s="93"/>
    </row>
    <row r="16644" spans="35:48" x14ac:dyDescent="0.55000000000000004">
      <c r="AI16644" s="278" t="s">
        <v>31309</v>
      </c>
      <c r="AJ16644" s="279">
        <v>1000</v>
      </c>
      <c r="AL16644" s="248" t="s">
        <v>17227</v>
      </c>
      <c r="AM16644" s="249">
        <v>95200</v>
      </c>
      <c r="AO16644" s="228" t="s">
        <v>16095</v>
      </c>
      <c r="AP16644" s="229">
        <v>12610</v>
      </c>
      <c r="AR16644" s="207" t="s">
        <v>30348</v>
      </c>
      <c r="AS16644" s="208">
        <v>4464.88</v>
      </c>
      <c r="AT16644" s="93"/>
      <c r="AU16644" s="93"/>
      <c r="AV16644" s="93"/>
    </row>
    <row r="16645" spans="35:48" x14ac:dyDescent="0.55000000000000004">
      <c r="AI16645" s="278" t="s">
        <v>62925</v>
      </c>
      <c r="AJ16645" s="279">
        <v>4356.6000000000004</v>
      </c>
      <c r="AL16645" s="248" t="s">
        <v>17228</v>
      </c>
      <c r="AM16645" s="249">
        <v>901184.25</v>
      </c>
      <c r="AO16645" s="228" t="s">
        <v>16096</v>
      </c>
      <c r="AP16645" s="229">
        <v>7770.48</v>
      </c>
      <c r="AR16645" s="207" t="s">
        <v>30349</v>
      </c>
      <c r="AS16645" s="208">
        <v>196.68</v>
      </c>
      <c r="AT16645" s="93"/>
      <c r="AU16645" s="93"/>
      <c r="AV16645" s="93"/>
    </row>
    <row r="16646" spans="35:48" x14ac:dyDescent="0.55000000000000004">
      <c r="AI16646" s="278" t="s">
        <v>31310</v>
      </c>
      <c r="AJ16646" s="279">
        <v>4680</v>
      </c>
      <c r="AL16646" s="248" t="s">
        <v>33258</v>
      </c>
      <c r="AM16646" s="249">
        <v>70070.48</v>
      </c>
      <c r="AO16646" s="228" t="s">
        <v>16097</v>
      </c>
      <c r="AP16646" s="229">
        <v>46129.26</v>
      </c>
      <c r="AR16646" s="207" t="s">
        <v>30350</v>
      </c>
      <c r="AS16646" s="208">
        <v>43.26</v>
      </c>
      <c r="AT16646" s="93"/>
      <c r="AU16646" s="93"/>
      <c r="AV16646" s="93"/>
    </row>
    <row r="16647" spans="35:48" x14ac:dyDescent="0.55000000000000004">
      <c r="AI16647" s="278" t="s">
        <v>54622</v>
      </c>
      <c r="AJ16647" s="279">
        <v>6119.41</v>
      </c>
      <c r="AL16647" s="248" t="s">
        <v>34697</v>
      </c>
      <c r="AM16647" s="249">
        <v>4585.59</v>
      </c>
      <c r="AO16647" s="228" t="s">
        <v>33161</v>
      </c>
      <c r="AP16647" s="229">
        <v>1971.5</v>
      </c>
      <c r="AR16647" s="207" t="s">
        <v>30351</v>
      </c>
      <c r="AS16647" s="208">
        <v>54997.95</v>
      </c>
      <c r="AT16647" s="93"/>
      <c r="AU16647" s="93"/>
      <c r="AV16647" s="93"/>
    </row>
    <row r="16648" spans="35:48" x14ac:dyDescent="0.55000000000000004">
      <c r="AI16648" s="278" t="s">
        <v>31311</v>
      </c>
      <c r="AJ16648" s="279">
        <v>55960</v>
      </c>
      <c r="AL16648" s="248" t="s">
        <v>55577</v>
      </c>
      <c r="AM16648" s="249">
        <v>1085.27</v>
      </c>
      <c r="AO16648" s="228" t="s">
        <v>45967</v>
      </c>
      <c r="AP16648" s="229">
        <v>190856.76</v>
      </c>
      <c r="AR16648" s="207" t="s">
        <v>30352</v>
      </c>
      <c r="AS16648" s="208">
        <v>5082.74</v>
      </c>
      <c r="AT16648" s="93"/>
      <c r="AU16648" s="93"/>
      <c r="AV16648" s="93"/>
    </row>
    <row r="16649" spans="35:48" x14ac:dyDescent="0.55000000000000004">
      <c r="AI16649" s="278" t="s">
        <v>31312</v>
      </c>
      <c r="AJ16649" s="279">
        <v>5512.26</v>
      </c>
      <c r="AL16649" s="248" t="s">
        <v>31780</v>
      </c>
      <c r="AM16649" s="249">
        <v>42278.29</v>
      </c>
      <c r="AO16649" s="228" t="s">
        <v>16098</v>
      </c>
      <c r="AP16649" s="229">
        <v>19713.28</v>
      </c>
      <c r="AR16649" s="207" t="s">
        <v>30353</v>
      </c>
      <c r="AS16649" s="208">
        <v>17.5</v>
      </c>
      <c r="AT16649" s="93"/>
      <c r="AU16649" s="93"/>
      <c r="AV16649" s="93"/>
    </row>
    <row r="16650" spans="35:48" x14ac:dyDescent="0.55000000000000004">
      <c r="AI16650" s="278" t="s">
        <v>31313</v>
      </c>
      <c r="AJ16650" s="279">
        <v>13841.43</v>
      </c>
      <c r="AL16650" s="248" t="s">
        <v>33259</v>
      </c>
      <c r="AM16650" s="249">
        <v>6362.2</v>
      </c>
      <c r="AO16650" s="228" t="s">
        <v>16099</v>
      </c>
      <c r="AP16650" s="229">
        <v>980</v>
      </c>
      <c r="AR16650" s="207" t="s">
        <v>30354</v>
      </c>
      <c r="AS16650" s="208">
        <v>25940.12</v>
      </c>
      <c r="AT16650" s="93"/>
      <c r="AU16650" s="93"/>
      <c r="AV16650" s="93"/>
    </row>
    <row r="16651" spans="35:48" x14ac:dyDescent="0.55000000000000004">
      <c r="AI16651" s="278" t="s">
        <v>62926</v>
      </c>
      <c r="AJ16651" s="279">
        <v>317.74</v>
      </c>
      <c r="AL16651" s="248" t="s">
        <v>55578</v>
      </c>
      <c r="AM16651" s="249">
        <v>2944.12</v>
      </c>
      <c r="AO16651" s="228" t="s">
        <v>16100</v>
      </c>
      <c r="AP16651" s="229">
        <v>7594.48</v>
      </c>
      <c r="AR16651" s="207" t="s">
        <v>14514</v>
      </c>
      <c r="AS16651" s="208">
        <v>463845.47</v>
      </c>
      <c r="AT16651" s="93"/>
      <c r="AU16651" s="93"/>
      <c r="AV16651" s="93"/>
    </row>
    <row r="16652" spans="35:48" x14ac:dyDescent="0.55000000000000004">
      <c r="AI16652" s="278" t="s">
        <v>56887</v>
      </c>
      <c r="AJ16652" s="279">
        <v>8897.43</v>
      </c>
      <c r="AL16652" s="248" t="s">
        <v>31781</v>
      </c>
      <c r="AM16652" s="249">
        <v>21140.54</v>
      </c>
      <c r="AO16652" s="228" t="s">
        <v>16104</v>
      </c>
      <c r="AP16652" s="229">
        <v>4735.8999999999996</v>
      </c>
      <c r="AR16652" s="207" t="s">
        <v>30355</v>
      </c>
      <c r="AS16652" s="208">
        <v>-1722.94</v>
      </c>
      <c r="AT16652" s="93"/>
      <c r="AU16652" s="93"/>
      <c r="AV16652" s="93"/>
    </row>
    <row r="16653" spans="35:48" x14ac:dyDescent="0.55000000000000004">
      <c r="AI16653" s="278" t="s">
        <v>31315</v>
      </c>
      <c r="AJ16653" s="279">
        <v>22166.91</v>
      </c>
      <c r="AL16653" s="248" t="s">
        <v>33260</v>
      </c>
      <c r="AM16653" s="249">
        <v>16908.599999999999</v>
      </c>
      <c r="AO16653" s="228" t="s">
        <v>54221</v>
      </c>
      <c r="AP16653" s="229">
        <v>12</v>
      </c>
      <c r="AR16653" s="207" t="s">
        <v>30356</v>
      </c>
      <c r="AS16653" s="208">
        <v>6281.75</v>
      </c>
      <c r="AT16653" s="93"/>
      <c r="AU16653" s="93"/>
      <c r="AV16653" s="93"/>
    </row>
    <row r="16654" spans="35:48" x14ac:dyDescent="0.55000000000000004">
      <c r="AI16654" s="278" t="s">
        <v>49468</v>
      </c>
      <c r="AJ16654" s="279">
        <v>1374.43</v>
      </c>
      <c r="AL16654" s="248" t="s">
        <v>33261</v>
      </c>
      <c r="AM16654" s="249">
        <v>3769492.63</v>
      </c>
      <c r="AO16654" s="228" t="s">
        <v>48427</v>
      </c>
      <c r="AP16654" s="229">
        <v>26282.27</v>
      </c>
      <c r="AR16654" s="207" t="s">
        <v>30357</v>
      </c>
      <c r="AS16654" s="208">
        <v>480.59</v>
      </c>
      <c r="AT16654" s="93"/>
      <c r="AU16654" s="93"/>
      <c r="AV16654" s="93"/>
    </row>
    <row r="16655" spans="35:48" x14ac:dyDescent="0.55000000000000004">
      <c r="AI16655" s="278" t="s">
        <v>31347</v>
      </c>
      <c r="AJ16655" s="279">
        <v>10667.97</v>
      </c>
      <c r="AL16655" s="248" t="s">
        <v>60881</v>
      </c>
      <c r="AM16655" s="249">
        <v>1707.85</v>
      </c>
      <c r="AO16655" s="228" t="s">
        <v>45968</v>
      </c>
      <c r="AP16655" s="229">
        <v>27875</v>
      </c>
      <c r="AR16655" s="207" t="s">
        <v>30358</v>
      </c>
      <c r="AS16655" s="208">
        <v>1361.89</v>
      </c>
      <c r="AT16655" s="93"/>
      <c r="AU16655" s="93"/>
      <c r="AV16655" s="93"/>
    </row>
    <row r="16656" spans="35:48" x14ac:dyDescent="0.55000000000000004">
      <c r="AI16656" s="278" t="s">
        <v>31349</v>
      </c>
      <c r="AJ16656" s="279">
        <v>776.17</v>
      </c>
      <c r="AL16656" s="248" t="s">
        <v>40729</v>
      </c>
      <c r="AM16656" s="249">
        <v>4384.8</v>
      </c>
      <c r="AO16656" s="228" t="s">
        <v>45969</v>
      </c>
      <c r="AP16656" s="229">
        <v>4202.28</v>
      </c>
      <c r="AR16656" s="207" t="s">
        <v>30359</v>
      </c>
      <c r="AS16656" s="208">
        <v>150</v>
      </c>
      <c r="AT16656" s="93"/>
      <c r="AU16656" s="93"/>
      <c r="AV16656" s="93"/>
    </row>
    <row r="16657" spans="35:48" x14ac:dyDescent="0.55000000000000004">
      <c r="AI16657" s="278" t="s">
        <v>31350</v>
      </c>
      <c r="AJ16657" s="279">
        <v>481.71</v>
      </c>
      <c r="AL16657" s="248" t="s">
        <v>17233</v>
      </c>
      <c r="AM16657" s="249">
        <v>5152.5</v>
      </c>
      <c r="AO16657" s="228" t="s">
        <v>16123</v>
      </c>
      <c r="AP16657" s="229">
        <v>85026.59</v>
      </c>
      <c r="AR16657" s="207" t="s">
        <v>30360</v>
      </c>
      <c r="AS16657" s="208">
        <v>80802.77</v>
      </c>
      <c r="AT16657" s="93"/>
      <c r="AU16657" s="93"/>
      <c r="AV16657" s="93"/>
    </row>
    <row r="16658" spans="35:48" x14ac:dyDescent="0.55000000000000004">
      <c r="AI16658" s="278" t="s">
        <v>31352</v>
      </c>
      <c r="AJ16658" s="279">
        <v>2367.75</v>
      </c>
      <c r="AL16658" s="248" t="s">
        <v>17234</v>
      </c>
      <c r="AM16658" s="249">
        <v>3430</v>
      </c>
      <c r="AO16658" s="228" t="s">
        <v>16124</v>
      </c>
      <c r="AP16658" s="229">
        <v>45937.59</v>
      </c>
      <c r="AR16658" s="207" t="s">
        <v>30361</v>
      </c>
      <c r="AS16658" s="208">
        <v>13503</v>
      </c>
      <c r="AT16658" s="93"/>
      <c r="AU16658" s="93"/>
      <c r="AV16658" s="93"/>
    </row>
    <row r="16659" spans="35:48" x14ac:dyDescent="0.55000000000000004">
      <c r="AI16659" s="278" t="s">
        <v>49469</v>
      </c>
      <c r="AJ16659" s="279">
        <v>84.54</v>
      </c>
      <c r="AL16659" s="248" t="s">
        <v>13218</v>
      </c>
      <c r="AM16659" s="249">
        <v>450989.58</v>
      </c>
      <c r="AO16659" s="228" t="s">
        <v>47445</v>
      </c>
      <c r="AP16659" s="229">
        <v>18853.23</v>
      </c>
      <c r="AR16659" s="207" t="s">
        <v>30362</v>
      </c>
      <c r="AS16659" s="208">
        <v>4106</v>
      </c>
      <c r="AT16659" s="93"/>
      <c r="AU16659" s="93"/>
      <c r="AV16659" s="93"/>
    </row>
    <row r="16660" spans="35:48" x14ac:dyDescent="0.55000000000000004">
      <c r="AI16660" s="278" t="s">
        <v>50814</v>
      </c>
      <c r="AJ16660" s="279">
        <v>205.15</v>
      </c>
      <c r="AL16660" s="248" t="s">
        <v>17235</v>
      </c>
      <c r="AM16660" s="249">
        <v>555267.69999999995</v>
      </c>
      <c r="AO16660" s="228" t="s">
        <v>45970</v>
      </c>
      <c r="AP16660" s="229">
        <v>55442.63</v>
      </c>
      <c r="AR16660" s="207" t="s">
        <v>30363</v>
      </c>
      <c r="AS16660" s="208">
        <v>45294</v>
      </c>
      <c r="AT16660" s="93"/>
      <c r="AU16660" s="93"/>
      <c r="AV16660" s="93"/>
    </row>
    <row r="16661" spans="35:48" x14ac:dyDescent="0.55000000000000004">
      <c r="AI16661" s="278" t="s">
        <v>49470</v>
      </c>
      <c r="AJ16661" s="279">
        <v>357.51</v>
      </c>
      <c r="AL16661" s="248" t="s">
        <v>17236</v>
      </c>
      <c r="AM16661" s="249">
        <v>182427.58</v>
      </c>
      <c r="AO16661" s="228" t="s">
        <v>16126</v>
      </c>
      <c r="AP16661" s="229">
        <v>15683.5</v>
      </c>
      <c r="AR16661" s="207" t="s">
        <v>30364</v>
      </c>
      <c r="AS16661" s="208">
        <v>18862</v>
      </c>
      <c r="AT16661" s="93"/>
      <c r="AU16661" s="93"/>
      <c r="AV16661" s="93"/>
    </row>
    <row r="16662" spans="35:48" x14ac:dyDescent="0.55000000000000004">
      <c r="AI16662" s="278" t="s">
        <v>49471</v>
      </c>
      <c r="AJ16662" s="279">
        <v>626.85</v>
      </c>
      <c r="AL16662" s="248" t="s">
        <v>17237</v>
      </c>
      <c r="AM16662" s="249">
        <v>24779</v>
      </c>
      <c r="AO16662" s="228" t="s">
        <v>16127</v>
      </c>
      <c r="AP16662" s="229">
        <v>3565</v>
      </c>
      <c r="AR16662" s="207" t="s">
        <v>14515</v>
      </c>
      <c r="AS16662" s="208">
        <v>8420.9699999999993</v>
      </c>
      <c r="AT16662" s="93"/>
      <c r="AU16662" s="93"/>
      <c r="AV16662" s="93"/>
    </row>
    <row r="16663" spans="35:48" x14ac:dyDescent="0.55000000000000004">
      <c r="AI16663" s="278" t="s">
        <v>31353</v>
      </c>
      <c r="AJ16663" s="279">
        <v>1647.34</v>
      </c>
      <c r="AL16663" s="248" t="s">
        <v>17238</v>
      </c>
      <c r="AM16663" s="249">
        <v>498501.36</v>
      </c>
      <c r="AO16663" s="228" t="s">
        <v>38884</v>
      </c>
      <c r="AP16663" s="229">
        <v>1283</v>
      </c>
      <c r="AR16663" s="207" t="s">
        <v>14516</v>
      </c>
      <c r="AS16663" s="208">
        <v>98.55</v>
      </c>
      <c r="AT16663" s="93"/>
      <c r="AU16663" s="93"/>
      <c r="AV16663" s="93"/>
    </row>
    <row r="16664" spans="35:48" x14ac:dyDescent="0.55000000000000004">
      <c r="AI16664" s="278" t="s">
        <v>31371</v>
      </c>
      <c r="AJ16664" s="279">
        <v>970.76</v>
      </c>
      <c r="AL16664" s="248" t="s">
        <v>17239</v>
      </c>
      <c r="AM16664" s="249">
        <v>5015.47</v>
      </c>
      <c r="AO16664" s="228" t="s">
        <v>49323</v>
      </c>
      <c r="AP16664" s="229">
        <v>10127</v>
      </c>
      <c r="AR16664" s="207" t="s">
        <v>14518</v>
      </c>
      <c r="AS16664" s="208">
        <v>2018.78</v>
      </c>
      <c r="AT16664" s="93"/>
      <c r="AU16664" s="93"/>
      <c r="AV16664" s="93"/>
    </row>
    <row r="16665" spans="35:48" x14ac:dyDescent="0.55000000000000004">
      <c r="AI16665" s="278" t="s">
        <v>31373</v>
      </c>
      <c r="AJ16665" s="279">
        <v>8222.27</v>
      </c>
      <c r="AL16665" s="248" t="s">
        <v>54253</v>
      </c>
      <c r="AM16665" s="249">
        <v>25820.29</v>
      </c>
      <c r="AO16665" s="228" t="s">
        <v>16205</v>
      </c>
      <c r="AP16665" s="229">
        <v>19063.34</v>
      </c>
      <c r="AR16665" s="207" t="s">
        <v>14519</v>
      </c>
      <c r="AS16665" s="208">
        <v>1969.36</v>
      </c>
      <c r="AT16665" s="93"/>
      <c r="AU16665" s="93"/>
      <c r="AV16665" s="93"/>
    </row>
    <row r="16666" spans="35:48" x14ac:dyDescent="0.55000000000000004">
      <c r="AI16666" s="278" t="s">
        <v>31374</v>
      </c>
      <c r="AJ16666" s="279">
        <v>7395.27</v>
      </c>
      <c r="AL16666" s="248" t="s">
        <v>17240</v>
      </c>
      <c r="AM16666" s="249">
        <v>918.65</v>
      </c>
      <c r="AO16666" s="228" t="s">
        <v>16206</v>
      </c>
      <c r="AP16666" s="229">
        <v>298725</v>
      </c>
      <c r="AR16666" s="207" t="s">
        <v>30365</v>
      </c>
      <c r="AS16666" s="208">
        <v>1782.34</v>
      </c>
      <c r="AT16666" s="93"/>
      <c r="AU16666" s="93"/>
      <c r="AV16666" s="93"/>
    </row>
    <row r="16667" spans="35:48" x14ac:dyDescent="0.55000000000000004">
      <c r="AI16667" s="278" t="s">
        <v>31376</v>
      </c>
      <c r="AJ16667" s="279">
        <v>791.16</v>
      </c>
      <c r="AL16667" s="248" t="s">
        <v>40730</v>
      </c>
      <c r="AM16667" s="249">
        <v>63762.87</v>
      </c>
      <c r="AO16667" s="228" t="s">
        <v>48428</v>
      </c>
      <c r="AP16667" s="229">
        <v>5193.51</v>
      </c>
      <c r="AR16667" s="207" t="s">
        <v>30366</v>
      </c>
      <c r="AS16667" s="208">
        <v>20424</v>
      </c>
      <c r="AT16667" s="93"/>
      <c r="AU16667" s="93"/>
      <c r="AV16667" s="93"/>
    </row>
    <row r="16668" spans="35:48" x14ac:dyDescent="0.55000000000000004">
      <c r="AI16668" s="278" t="s">
        <v>31377</v>
      </c>
      <c r="AJ16668" s="279">
        <v>395.85</v>
      </c>
      <c r="AL16668" s="248" t="s">
        <v>59964</v>
      </c>
      <c r="AM16668" s="249">
        <v>10275</v>
      </c>
      <c r="AO16668" s="228" t="s">
        <v>16207</v>
      </c>
      <c r="AP16668" s="229">
        <v>470378.86</v>
      </c>
      <c r="AR16668" s="207" t="s">
        <v>30367</v>
      </c>
      <c r="AS16668" s="208">
        <v>24400</v>
      </c>
      <c r="AT16668" s="93"/>
      <c r="AU16668" s="93"/>
      <c r="AV16668" s="93"/>
    </row>
    <row r="16669" spans="35:48" x14ac:dyDescent="0.55000000000000004">
      <c r="AI16669" s="278" t="s">
        <v>31378</v>
      </c>
      <c r="AJ16669" s="279">
        <v>66936</v>
      </c>
      <c r="AL16669" s="248" t="s">
        <v>59449</v>
      </c>
      <c r="AM16669" s="249">
        <v>1320</v>
      </c>
      <c r="AO16669" s="228" t="s">
        <v>54222</v>
      </c>
      <c r="AP16669" s="229">
        <v>17500</v>
      </c>
      <c r="AR16669" s="207" t="s">
        <v>30368</v>
      </c>
      <c r="AS16669" s="208">
        <v>1848.24</v>
      </c>
      <c r="AT16669" s="93"/>
      <c r="AU16669" s="93"/>
      <c r="AV16669" s="93"/>
    </row>
    <row r="16670" spans="35:48" x14ac:dyDescent="0.55000000000000004">
      <c r="AI16670" s="278" t="s">
        <v>31379</v>
      </c>
      <c r="AJ16670" s="279">
        <v>1400</v>
      </c>
      <c r="AL16670" s="248" t="s">
        <v>17241</v>
      </c>
      <c r="AM16670" s="249">
        <v>817327.2</v>
      </c>
      <c r="AO16670" s="228" t="s">
        <v>16208</v>
      </c>
      <c r="AP16670" s="229">
        <v>17402.25</v>
      </c>
      <c r="AR16670" s="207" t="s">
        <v>30369</v>
      </c>
      <c r="AS16670" s="208">
        <v>4305.41</v>
      </c>
      <c r="AT16670" s="93"/>
      <c r="AU16670" s="93"/>
      <c r="AV16670" s="93"/>
    </row>
    <row r="16671" spans="35:48" x14ac:dyDescent="0.55000000000000004">
      <c r="AI16671" s="278" t="s">
        <v>49472</v>
      </c>
      <c r="AJ16671" s="279">
        <v>15226.29</v>
      </c>
      <c r="AL16671" s="248" t="s">
        <v>13219</v>
      </c>
      <c r="AM16671" s="249">
        <v>99588.57</v>
      </c>
      <c r="AO16671" s="228" t="s">
        <v>16209</v>
      </c>
      <c r="AP16671" s="229">
        <v>34620.25</v>
      </c>
      <c r="AR16671" s="207" t="s">
        <v>30370</v>
      </c>
      <c r="AS16671" s="208">
        <v>1597.08</v>
      </c>
      <c r="AT16671" s="93"/>
      <c r="AU16671" s="93"/>
      <c r="AV16671" s="93"/>
    </row>
    <row r="16672" spans="35:48" x14ac:dyDescent="0.55000000000000004">
      <c r="AI16672" s="278" t="s">
        <v>31383</v>
      </c>
      <c r="AJ16672" s="279">
        <v>96331.23</v>
      </c>
      <c r="AL16672" s="248" t="s">
        <v>50611</v>
      </c>
      <c r="AM16672" s="249">
        <v>41216.129999999997</v>
      </c>
      <c r="AO16672" s="228" t="s">
        <v>48429</v>
      </c>
      <c r="AP16672" s="229">
        <v>116688.75</v>
      </c>
      <c r="AR16672" s="207" t="s">
        <v>30371</v>
      </c>
      <c r="AS16672" s="208">
        <v>29987.27</v>
      </c>
      <c r="AT16672" s="93"/>
      <c r="AU16672" s="93"/>
      <c r="AV16672" s="93"/>
    </row>
    <row r="16673" spans="35:48" x14ac:dyDescent="0.55000000000000004">
      <c r="AI16673" s="278" t="s">
        <v>31459</v>
      </c>
      <c r="AJ16673" s="279">
        <v>3928.47</v>
      </c>
      <c r="AL16673" s="248" t="s">
        <v>17242</v>
      </c>
      <c r="AM16673" s="249">
        <v>417299.48</v>
      </c>
      <c r="AO16673" s="228" t="s">
        <v>16211</v>
      </c>
      <c r="AP16673" s="229">
        <v>4372.67</v>
      </c>
      <c r="AR16673" s="207" t="s">
        <v>30372</v>
      </c>
      <c r="AS16673" s="208">
        <v>5036</v>
      </c>
      <c r="AT16673" s="93"/>
      <c r="AU16673" s="93"/>
      <c r="AV16673" s="93"/>
    </row>
    <row r="16674" spans="35:48" x14ac:dyDescent="0.55000000000000004">
      <c r="AI16674" s="278" t="s">
        <v>31460</v>
      </c>
      <c r="AJ16674" s="279">
        <v>120944.43</v>
      </c>
      <c r="AL16674" s="248" t="s">
        <v>17254</v>
      </c>
      <c r="AM16674" s="249">
        <v>54597.36</v>
      </c>
      <c r="AO16674" s="228" t="s">
        <v>54223</v>
      </c>
      <c r="AP16674" s="229">
        <v>2732</v>
      </c>
      <c r="AR16674" s="207" t="s">
        <v>30373</v>
      </c>
      <c r="AS16674" s="208">
        <v>64032</v>
      </c>
      <c r="AT16674" s="93"/>
      <c r="AU16674" s="93"/>
      <c r="AV16674" s="93"/>
    </row>
    <row r="16675" spans="35:48" x14ac:dyDescent="0.55000000000000004">
      <c r="AI16675" s="278" t="s">
        <v>54624</v>
      </c>
      <c r="AJ16675" s="279">
        <v>2056.06</v>
      </c>
      <c r="AL16675" s="248" t="s">
        <v>40731</v>
      </c>
      <c r="AM16675" s="249">
        <v>14374.98</v>
      </c>
      <c r="AO16675" s="228" t="s">
        <v>50602</v>
      </c>
      <c r="AP16675" s="229">
        <v>2051.67</v>
      </c>
      <c r="AR16675" s="207" t="s">
        <v>30374</v>
      </c>
      <c r="AS16675" s="208">
        <v>57400</v>
      </c>
      <c r="AT16675" s="93"/>
      <c r="AU16675" s="93"/>
      <c r="AV16675" s="93"/>
    </row>
    <row r="16676" spans="35:48" x14ac:dyDescent="0.55000000000000004">
      <c r="AI16676" s="278" t="s">
        <v>31461</v>
      </c>
      <c r="AJ16676" s="279">
        <v>9710.0499999999993</v>
      </c>
      <c r="AL16676" s="248" t="s">
        <v>58012</v>
      </c>
      <c r="AM16676" s="249">
        <v>6847.2</v>
      </c>
      <c r="AO16676" s="228" t="s">
        <v>33171</v>
      </c>
      <c r="AP16676" s="229">
        <v>57370.29</v>
      </c>
      <c r="AR16676" s="207" t="s">
        <v>30375</v>
      </c>
      <c r="AS16676" s="208">
        <v>49689.120000000003</v>
      </c>
      <c r="AT16676" s="93"/>
      <c r="AU16676" s="93"/>
      <c r="AV16676" s="93"/>
    </row>
    <row r="16677" spans="35:48" x14ac:dyDescent="0.55000000000000004">
      <c r="AI16677" s="278" t="s">
        <v>31462</v>
      </c>
      <c r="AJ16677" s="279">
        <v>14337.03</v>
      </c>
      <c r="AL16677" s="248" t="s">
        <v>17255</v>
      </c>
      <c r="AM16677" s="249">
        <v>5744.57</v>
      </c>
      <c r="AO16677" s="228" t="s">
        <v>16212</v>
      </c>
      <c r="AP16677" s="229">
        <v>42920.53</v>
      </c>
      <c r="AR16677" s="207" t="s">
        <v>30376</v>
      </c>
      <c r="AS16677" s="208">
        <v>8192.32</v>
      </c>
      <c r="AT16677" s="93"/>
      <c r="AU16677" s="93"/>
      <c r="AV16677" s="93"/>
    </row>
    <row r="16678" spans="35:48" x14ac:dyDescent="0.55000000000000004">
      <c r="AI16678" s="278" t="s">
        <v>31464</v>
      </c>
      <c r="AJ16678" s="279">
        <v>291.07</v>
      </c>
      <c r="AL16678" s="248" t="s">
        <v>31789</v>
      </c>
      <c r="AM16678" s="249">
        <v>6124</v>
      </c>
      <c r="AO16678" s="228" t="s">
        <v>33172</v>
      </c>
      <c r="AP16678" s="229">
        <v>4446372.5</v>
      </c>
      <c r="AR16678" s="207" t="s">
        <v>30377</v>
      </c>
      <c r="AS16678" s="208">
        <v>10772.6</v>
      </c>
      <c r="AT16678" s="93"/>
      <c r="AU16678" s="93"/>
      <c r="AV16678" s="93"/>
    </row>
    <row r="16679" spans="35:48" x14ac:dyDescent="0.55000000000000004">
      <c r="AI16679" s="278" t="s">
        <v>31465</v>
      </c>
      <c r="AJ16679" s="279">
        <v>1121.51</v>
      </c>
      <c r="AL16679" s="248" t="s">
        <v>17257</v>
      </c>
      <c r="AM16679" s="249">
        <v>7038.45</v>
      </c>
      <c r="AO16679" s="228" t="s">
        <v>36048</v>
      </c>
      <c r="AP16679" s="229">
        <v>3158347</v>
      </c>
      <c r="AR16679" s="207" t="s">
        <v>30378</v>
      </c>
      <c r="AS16679" s="208">
        <v>6326.19</v>
      </c>
      <c r="AT16679" s="93"/>
      <c r="AU16679" s="93"/>
      <c r="AV16679" s="93"/>
    </row>
    <row r="16680" spans="35:48" x14ac:dyDescent="0.55000000000000004">
      <c r="AI16680" s="278" t="s">
        <v>31466</v>
      </c>
      <c r="AJ16680" s="279">
        <v>518.54999999999995</v>
      </c>
      <c r="AL16680" s="248" t="s">
        <v>17279</v>
      </c>
      <c r="AM16680" s="249">
        <v>82081.31</v>
      </c>
      <c r="AO16680" s="228" t="s">
        <v>16215</v>
      </c>
      <c r="AP16680" s="229">
        <v>120</v>
      </c>
      <c r="AR16680" s="207" t="s">
        <v>30379</v>
      </c>
      <c r="AS16680" s="208">
        <v>502.22</v>
      </c>
      <c r="AT16680" s="93"/>
      <c r="AU16680" s="93"/>
      <c r="AV16680" s="93"/>
    </row>
    <row r="16681" spans="35:48" x14ac:dyDescent="0.55000000000000004">
      <c r="AI16681" s="278" t="s">
        <v>31493</v>
      </c>
      <c r="AJ16681" s="279">
        <v>7083.33</v>
      </c>
      <c r="AL16681" s="248" t="s">
        <v>47458</v>
      </c>
      <c r="AM16681" s="249">
        <v>30809.040000000001</v>
      </c>
      <c r="AO16681" s="228" t="s">
        <v>16216</v>
      </c>
      <c r="AP16681" s="229">
        <v>158130.31</v>
      </c>
      <c r="AR16681" s="207" t="s">
        <v>30380</v>
      </c>
      <c r="AS16681" s="208">
        <v>1820.76</v>
      </c>
      <c r="AT16681" s="93"/>
      <c r="AU16681" s="93"/>
      <c r="AV16681" s="93"/>
    </row>
    <row r="16682" spans="35:48" x14ac:dyDescent="0.55000000000000004">
      <c r="AI16682" s="278" t="s">
        <v>31494</v>
      </c>
      <c r="AJ16682" s="279">
        <v>2000</v>
      </c>
      <c r="AL16682" s="248" t="s">
        <v>58013</v>
      </c>
      <c r="AM16682" s="249">
        <v>1115</v>
      </c>
      <c r="AO16682" s="228" t="s">
        <v>16218</v>
      </c>
      <c r="AP16682" s="229">
        <v>674394.14</v>
      </c>
      <c r="AR16682" s="207" t="s">
        <v>30381</v>
      </c>
      <c r="AS16682" s="208">
        <v>99711.83</v>
      </c>
      <c r="AT16682" s="93"/>
      <c r="AU16682" s="93"/>
      <c r="AV16682" s="93"/>
    </row>
    <row r="16683" spans="35:48" x14ac:dyDescent="0.55000000000000004">
      <c r="AI16683" s="278" t="s">
        <v>47650</v>
      </c>
      <c r="AJ16683" s="279">
        <v>40080</v>
      </c>
      <c r="AL16683" s="248" t="s">
        <v>17280</v>
      </c>
      <c r="AM16683" s="249">
        <v>8687.93</v>
      </c>
      <c r="AO16683" s="228" t="s">
        <v>16219</v>
      </c>
      <c r="AP16683" s="229">
        <v>787457.87</v>
      </c>
      <c r="AR16683" s="207" t="s">
        <v>30382</v>
      </c>
      <c r="AS16683" s="208">
        <v>5555.24</v>
      </c>
      <c r="AT16683" s="93"/>
      <c r="AU16683" s="93"/>
      <c r="AV16683" s="93"/>
    </row>
    <row r="16684" spans="35:48" x14ac:dyDescent="0.55000000000000004">
      <c r="AI16684" s="278" t="s">
        <v>47651</v>
      </c>
      <c r="AJ16684" s="279">
        <v>6500</v>
      </c>
      <c r="AL16684" s="248" t="s">
        <v>17300</v>
      </c>
      <c r="AM16684" s="249">
        <v>10090.08</v>
      </c>
      <c r="AO16684" s="228" t="s">
        <v>16220</v>
      </c>
      <c r="AP16684" s="229">
        <v>89492.46</v>
      </c>
      <c r="AR16684" s="207" t="s">
        <v>30383</v>
      </c>
      <c r="AS16684" s="208">
        <v>311477.71999999997</v>
      </c>
      <c r="AT16684" s="93"/>
      <c r="AU16684" s="93"/>
      <c r="AV16684" s="93"/>
    </row>
    <row r="16685" spans="35:48" x14ac:dyDescent="0.55000000000000004">
      <c r="AI16685" s="278" t="s">
        <v>49473</v>
      </c>
      <c r="AJ16685" s="279">
        <v>3680</v>
      </c>
      <c r="AL16685" s="248" t="s">
        <v>59965</v>
      </c>
      <c r="AM16685" s="249">
        <v>28289.56</v>
      </c>
      <c r="AO16685" s="228" t="s">
        <v>16221</v>
      </c>
      <c r="AP16685" s="229">
        <v>30523.15</v>
      </c>
      <c r="AR16685" s="207" t="s">
        <v>30384</v>
      </c>
      <c r="AS16685" s="208">
        <v>418.45</v>
      </c>
      <c r="AT16685" s="93"/>
      <c r="AU16685" s="93"/>
      <c r="AV16685" s="93"/>
    </row>
    <row r="16686" spans="35:48" x14ac:dyDescent="0.55000000000000004">
      <c r="AI16686" s="278" t="s">
        <v>31496</v>
      </c>
      <c r="AJ16686" s="279">
        <v>4486.3500000000004</v>
      </c>
      <c r="AL16686" s="248" t="s">
        <v>17301</v>
      </c>
      <c r="AM16686" s="249">
        <v>2678.11</v>
      </c>
      <c r="AO16686" s="228" t="s">
        <v>13110</v>
      </c>
      <c r="AP16686" s="229">
        <v>397292.54</v>
      </c>
      <c r="AR16686" s="207" t="s">
        <v>30385</v>
      </c>
      <c r="AS16686" s="208">
        <v>14744.55</v>
      </c>
      <c r="AT16686" s="93"/>
      <c r="AU16686" s="93"/>
      <c r="AV16686" s="93"/>
    </row>
    <row r="16687" spans="35:48" x14ac:dyDescent="0.55000000000000004">
      <c r="AI16687" s="278" t="s">
        <v>31501</v>
      </c>
      <c r="AJ16687" s="279">
        <v>9000</v>
      </c>
      <c r="AL16687" s="248" t="s">
        <v>17302</v>
      </c>
      <c r="AM16687" s="249">
        <v>2</v>
      </c>
      <c r="AO16687" s="228" t="s">
        <v>38889</v>
      </c>
      <c r="AP16687" s="229">
        <v>120883.55</v>
      </c>
      <c r="AR16687" s="207" t="s">
        <v>30386</v>
      </c>
      <c r="AS16687" s="208">
        <v>15375</v>
      </c>
      <c r="AT16687" s="93"/>
      <c r="AU16687" s="93"/>
      <c r="AV16687" s="93"/>
    </row>
    <row r="16688" spans="35:48" x14ac:dyDescent="0.55000000000000004">
      <c r="AI16688" s="278" t="s">
        <v>31502</v>
      </c>
      <c r="AJ16688" s="279">
        <v>295.83</v>
      </c>
      <c r="AL16688" s="248" t="s">
        <v>17305</v>
      </c>
      <c r="AM16688" s="249">
        <v>1533</v>
      </c>
      <c r="AO16688" s="228" t="s">
        <v>48430</v>
      </c>
      <c r="AP16688" s="229">
        <v>11905</v>
      </c>
      <c r="AR16688" s="207" t="s">
        <v>30387</v>
      </c>
      <c r="AS16688" s="208">
        <v>22570</v>
      </c>
      <c r="AT16688" s="93"/>
      <c r="AU16688" s="93"/>
      <c r="AV16688" s="93"/>
    </row>
    <row r="16689" spans="35:48" x14ac:dyDescent="0.55000000000000004">
      <c r="AI16689" s="278" t="s">
        <v>56891</v>
      </c>
      <c r="AJ16689" s="279">
        <v>3153.33</v>
      </c>
      <c r="AL16689" s="248" t="s">
        <v>62871</v>
      </c>
      <c r="AM16689" s="249">
        <v>49860</v>
      </c>
      <c r="AO16689" s="228" t="s">
        <v>54224</v>
      </c>
      <c r="AP16689" s="229">
        <v>1398.78</v>
      </c>
      <c r="AR16689" s="207" t="s">
        <v>30388</v>
      </c>
      <c r="AS16689" s="208">
        <v>1726.65</v>
      </c>
      <c r="AT16689" s="93"/>
      <c r="AU16689" s="93"/>
      <c r="AV16689" s="93"/>
    </row>
    <row r="16690" spans="35:48" x14ac:dyDescent="0.55000000000000004">
      <c r="AI16690" s="278" t="s">
        <v>31506</v>
      </c>
      <c r="AJ16690" s="279">
        <v>16815.2</v>
      </c>
      <c r="AL16690" s="248" t="s">
        <v>54255</v>
      </c>
      <c r="AM16690" s="249">
        <v>15077.2</v>
      </c>
      <c r="AO16690" s="228" t="s">
        <v>16222</v>
      </c>
      <c r="AP16690" s="229">
        <v>863.61</v>
      </c>
      <c r="AR16690" s="207" t="s">
        <v>30389</v>
      </c>
      <c r="AS16690" s="208">
        <v>91.31</v>
      </c>
      <c r="AT16690" s="93"/>
      <c r="AU16690" s="93"/>
      <c r="AV16690" s="93"/>
    </row>
    <row r="16691" spans="35:48" x14ac:dyDescent="0.55000000000000004">
      <c r="AI16691" s="278" t="s">
        <v>31508</v>
      </c>
      <c r="AJ16691" s="279">
        <v>20809.59</v>
      </c>
      <c r="AL16691" s="248" t="s">
        <v>17374</v>
      </c>
      <c r="AM16691" s="249">
        <v>444669.33</v>
      </c>
      <c r="AO16691" s="228" t="s">
        <v>54225</v>
      </c>
      <c r="AP16691" s="229">
        <v>1739054.24</v>
      </c>
      <c r="AR16691" s="207" t="s">
        <v>30390</v>
      </c>
      <c r="AS16691" s="208">
        <v>778.02</v>
      </c>
      <c r="AT16691" s="93"/>
      <c r="AU16691" s="93"/>
      <c r="AV16691" s="93"/>
    </row>
    <row r="16692" spans="35:48" x14ac:dyDescent="0.55000000000000004">
      <c r="AI16692" s="278" t="s">
        <v>48575</v>
      </c>
      <c r="AJ16692" s="279">
        <v>46970.75</v>
      </c>
      <c r="AL16692" s="248" t="s">
        <v>34399</v>
      </c>
      <c r="AM16692" s="249">
        <v>4383</v>
      </c>
      <c r="AO16692" s="228" t="s">
        <v>13111</v>
      </c>
      <c r="AP16692" s="229">
        <v>288804.98</v>
      </c>
      <c r="AR16692" s="207" t="s">
        <v>30391</v>
      </c>
      <c r="AS16692" s="208">
        <v>3026.5</v>
      </c>
      <c r="AT16692" s="93"/>
      <c r="AU16692" s="93"/>
      <c r="AV16692" s="93"/>
    </row>
    <row r="16693" spans="35:48" x14ac:dyDescent="0.55000000000000004">
      <c r="AI16693" s="278" t="s">
        <v>48576</v>
      </c>
      <c r="AJ16693" s="279">
        <v>4000</v>
      </c>
      <c r="AL16693" s="248" t="s">
        <v>17375</v>
      </c>
      <c r="AM16693" s="249">
        <v>33025.15</v>
      </c>
      <c r="AO16693" s="228" t="s">
        <v>38890</v>
      </c>
      <c r="AP16693" s="229">
        <v>15367.08</v>
      </c>
      <c r="AR16693" s="207" t="s">
        <v>30392</v>
      </c>
      <c r="AS16693" s="208">
        <v>8100</v>
      </c>
      <c r="AT16693" s="93"/>
      <c r="AU16693" s="93"/>
      <c r="AV16693" s="93"/>
    </row>
    <row r="16694" spans="35:48" x14ac:dyDescent="0.55000000000000004">
      <c r="AI16694" s="278" t="s">
        <v>48577</v>
      </c>
      <c r="AJ16694" s="279">
        <v>40.5</v>
      </c>
      <c r="AL16694" s="248" t="s">
        <v>17376</v>
      </c>
      <c r="AM16694" s="249">
        <v>59400</v>
      </c>
      <c r="AO16694" s="228" t="s">
        <v>16223</v>
      </c>
      <c r="AP16694" s="229">
        <v>945790.21</v>
      </c>
      <c r="AR16694" s="207" t="s">
        <v>30393</v>
      </c>
      <c r="AS16694" s="208">
        <v>619.65</v>
      </c>
      <c r="AT16694" s="93"/>
      <c r="AU16694" s="93"/>
      <c r="AV16694" s="93"/>
    </row>
    <row r="16695" spans="35:48" x14ac:dyDescent="0.55000000000000004">
      <c r="AI16695" s="278" t="s">
        <v>48578</v>
      </c>
      <c r="AJ16695" s="279">
        <v>12103.5</v>
      </c>
      <c r="AL16695" s="248" t="s">
        <v>17378</v>
      </c>
      <c r="AM16695" s="249">
        <v>24916.75</v>
      </c>
      <c r="AO16695" s="228" t="s">
        <v>33173</v>
      </c>
      <c r="AP16695" s="229">
        <v>20549.62</v>
      </c>
      <c r="AR16695" s="207" t="s">
        <v>30394</v>
      </c>
      <c r="AS16695" s="208">
        <v>45.66</v>
      </c>
      <c r="AT16695" s="93"/>
      <c r="AU16695" s="93"/>
      <c r="AV16695" s="93"/>
    </row>
    <row r="16696" spans="35:48" x14ac:dyDescent="0.55000000000000004">
      <c r="AI16696" s="278" t="s">
        <v>48580</v>
      </c>
      <c r="AJ16696" s="279">
        <v>37176.25</v>
      </c>
      <c r="AL16696" s="248" t="s">
        <v>17379</v>
      </c>
      <c r="AM16696" s="249">
        <v>51629.97</v>
      </c>
      <c r="AO16696" s="228" t="s">
        <v>16226</v>
      </c>
      <c r="AP16696" s="229">
        <v>3027305.24</v>
      </c>
      <c r="AR16696" s="207" t="s">
        <v>30395</v>
      </c>
      <c r="AS16696" s="208">
        <v>1055</v>
      </c>
      <c r="AT16696" s="93"/>
      <c r="AU16696" s="93"/>
      <c r="AV16696" s="93"/>
    </row>
    <row r="16697" spans="35:48" x14ac:dyDescent="0.55000000000000004">
      <c r="AI16697" s="278" t="s">
        <v>48581</v>
      </c>
      <c r="AJ16697" s="279">
        <v>10500.5</v>
      </c>
      <c r="AL16697" s="248" t="s">
        <v>17382</v>
      </c>
      <c r="AM16697" s="249">
        <v>33057.58</v>
      </c>
      <c r="AO16697" s="228" t="s">
        <v>16227</v>
      </c>
      <c r="AP16697" s="229">
        <v>987909.69</v>
      </c>
      <c r="AR16697" s="207" t="s">
        <v>30396</v>
      </c>
      <c r="AS16697" s="208">
        <v>6436.59</v>
      </c>
      <c r="AT16697" s="93"/>
      <c r="AU16697" s="93"/>
      <c r="AV16697" s="93"/>
    </row>
    <row r="16698" spans="35:48" x14ac:dyDescent="0.55000000000000004">
      <c r="AI16698" s="278" t="s">
        <v>62927</v>
      </c>
      <c r="AJ16698" s="279">
        <v>14628.84</v>
      </c>
      <c r="AL16698" s="248" t="s">
        <v>61667</v>
      </c>
      <c r="AM16698" s="249">
        <v>172.09</v>
      </c>
      <c r="AO16698" s="228" t="s">
        <v>54226</v>
      </c>
      <c r="AP16698" s="229">
        <v>-16.73</v>
      </c>
      <c r="AR16698" s="207" t="s">
        <v>30397</v>
      </c>
      <c r="AS16698" s="208">
        <v>12872.97</v>
      </c>
      <c r="AT16698" s="93"/>
      <c r="AU16698" s="93"/>
      <c r="AV16698" s="93"/>
    </row>
    <row r="16699" spans="35:48" x14ac:dyDescent="0.55000000000000004">
      <c r="AI16699" s="278" t="s">
        <v>54626</v>
      </c>
      <c r="AJ16699" s="279">
        <v>2957.7</v>
      </c>
      <c r="AL16699" s="248" t="s">
        <v>13225</v>
      </c>
      <c r="AM16699" s="249">
        <v>17382.29</v>
      </c>
      <c r="AO16699" s="228" t="s">
        <v>49324</v>
      </c>
      <c r="AP16699" s="229">
        <v>10059.75</v>
      </c>
      <c r="AR16699" s="207" t="s">
        <v>30398</v>
      </c>
      <c r="AS16699" s="208">
        <v>204106.73</v>
      </c>
      <c r="AT16699" s="93"/>
      <c r="AU16699" s="93"/>
      <c r="AV16699" s="93"/>
    </row>
    <row r="16700" spans="35:48" x14ac:dyDescent="0.55000000000000004">
      <c r="AI16700" s="278" t="s">
        <v>48583</v>
      </c>
      <c r="AJ16700" s="279">
        <v>1788.49</v>
      </c>
      <c r="AL16700" s="248" t="s">
        <v>17384</v>
      </c>
      <c r="AM16700" s="249">
        <v>1893.13</v>
      </c>
      <c r="AO16700" s="228" t="s">
        <v>16246</v>
      </c>
      <c r="AP16700" s="229">
        <v>81750.070000000007</v>
      </c>
      <c r="AR16700" s="207" t="s">
        <v>30399</v>
      </c>
      <c r="AS16700" s="208">
        <v>24400</v>
      </c>
      <c r="AT16700" s="93"/>
      <c r="AU16700" s="93"/>
      <c r="AV16700" s="93"/>
    </row>
    <row r="16701" spans="35:48" x14ac:dyDescent="0.55000000000000004">
      <c r="AI16701" s="278" t="s">
        <v>48584</v>
      </c>
      <c r="AJ16701" s="279">
        <v>3852</v>
      </c>
      <c r="AL16701" s="248" t="s">
        <v>34702</v>
      </c>
      <c r="AM16701" s="249">
        <v>699533</v>
      </c>
      <c r="AO16701" s="228" t="s">
        <v>36057</v>
      </c>
      <c r="AP16701" s="229">
        <v>95008.37</v>
      </c>
      <c r="AR16701" s="207" t="s">
        <v>30400</v>
      </c>
      <c r="AS16701" s="208">
        <v>8100</v>
      </c>
      <c r="AT16701" s="93"/>
      <c r="AU16701" s="93"/>
      <c r="AV16701" s="93"/>
    </row>
    <row r="16702" spans="35:48" x14ac:dyDescent="0.55000000000000004">
      <c r="AI16702" s="278" t="s">
        <v>48585</v>
      </c>
      <c r="AJ16702" s="279">
        <v>8478.83</v>
      </c>
      <c r="AL16702" s="248" t="s">
        <v>60882</v>
      </c>
      <c r="AM16702" s="249">
        <v>4361.75</v>
      </c>
      <c r="AO16702" s="228" t="s">
        <v>16247</v>
      </c>
      <c r="AP16702" s="229">
        <v>80423.070000000007</v>
      </c>
      <c r="AR16702" s="207" t="s">
        <v>30401</v>
      </c>
      <c r="AS16702" s="208">
        <v>22570</v>
      </c>
      <c r="AT16702" s="93"/>
      <c r="AU16702" s="93"/>
      <c r="AV16702" s="93"/>
    </row>
    <row r="16703" spans="35:48" x14ac:dyDescent="0.55000000000000004">
      <c r="AI16703" s="278" t="s">
        <v>63538</v>
      </c>
      <c r="AJ16703" s="279">
        <v>449.8</v>
      </c>
      <c r="AL16703" s="248" t="s">
        <v>17388</v>
      </c>
      <c r="AM16703" s="249">
        <v>89250.76</v>
      </c>
      <c r="AO16703" s="228" t="s">
        <v>45971</v>
      </c>
      <c r="AP16703" s="229">
        <v>124012.54</v>
      </c>
      <c r="AR16703" s="207" t="s">
        <v>30402</v>
      </c>
      <c r="AS16703" s="208">
        <v>18862</v>
      </c>
      <c r="AT16703" s="93"/>
      <c r="AU16703" s="93"/>
      <c r="AV16703" s="93"/>
    </row>
    <row r="16704" spans="35:48" x14ac:dyDescent="0.55000000000000004">
      <c r="AI16704" s="278" t="s">
        <v>61723</v>
      </c>
      <c r="AJ16704" s="279">
        <v>3917.01</v>
      </c>
      <c r="AL16704" s="248" t="s">
        <v>17389</v>
      </c>
      <c r="AM16704" s="249">
        <v>9279.25</v>
      </c>
      <c r="AO16704" s="228" t="s">
        <v>16248</v>
      </c>
      <c r="AP16704" s="229">
        <v>29031.97</v>
      </c>
      <c r="AR16704" s="207" t="s">
        <v>14522</v>
      </c>
      <c r="AS16704" s="208">
        <v>65820.97</v>
      </c>
      <c r="AT16704" s="93"/>
      <c r="AU16704" s="93"/>
      <c r="AV16704" s="93"/>
    </row>
    <row r="16705" spans="35:48" x14ac:dyDescent="0.55000000000000004">
      <c r="AI16705" s="278" t="s">
        <v>48586</v>
      </c>
      <c r="AJ16705" s="279">
        <v>1903.45</v>
      </c>
      <c r="AL16705" s="248" t="s">
        <v>55579</v>
      </c>
      <c r="AM16705" s="249">
        <v>11981.7</v>
      </c>
      <c r="AO16705" s="228" t="s">
        <v>16249</v>
      </c>
      <c r="AP16705" s="229">
        <v>2453</v>
      </c>
      <c r="AR16705" s="207" t="s">
        <v>14523</v>
      </c>
      <c r="AS16705" s="208">
        <v>49787.67</v>
      </c>
      <c r="AT16705" s="93"/>
      <c r="AU16705" s="93"/>
      <c r="AV16705" s="93"/>
    </row>
    <row r="16706" spans="35:48" x14ac:dyDescent="0.55000000000000004">
      <c r="AI16706" s="278" t="s">
        <v>54627</v>
      </c>
      <c r="AJ16706" s="279">
        <v>2437.5</v>
      </c>
      <c r="AL16706" s="248" t="s">
        <v>13226</v>
      </c>
      <c r="AM16706" s="249">
        <v>113532.19</v>
      </c>
      <c r="AO16706" s="228" t="s">
        <v>47446</v>
      </c>
      <c r="AP16706" s="229">
        <v>15783.02</v>
      </c>
      <c r="AR16706" s="207" t="s">
        <v>30403</v>
      </c>
      <c r="AS16706" s="208">
        <v>6281.75</v>
      </c>
      <c r="AT16706" s="93"/>
      <c r="AU16706" s="93"/>
      <c r="AV16706" s="93"/>
    </row>
    <row r="16707" spans="35:48" x14ac:dyDescent="0.55000000000000004">
      <c r="AI16707" s="278" t="s">
        <v>54628</v>
      </c>
      <c r="AJ16707" s="279">
        <v>18750.009999999998</v>
      </c>
      <c r="AL16707" s="248" t="s">
        <v>13227</v>
      </c>
      <c r="AM16707" s="249">
        <v>170088.25</v>
      </c>
      <c r="AO16707" s="228" t="s">
        <v>16336</v>
      </c>
      <c r="AP16707" s="229">
        <v>6967424.3700000001</v>
      </c>
      <c r="AR16707" s="207" t="s">
        <v>14525</v>
      </c>
      <c r="AS16707" s="208">
        <v>14886.23</v>
      </c>
      <c r="AT16707" s="93"/>
      <c r="AU16707" s="93"/>
      <c r="AV16707" s="93"/>
    </row>
    <row r="16708" spans="35:48" x14ac:dyDescent="0.55000000000000004">
      <c r="AI16708" s="278" t="s">
        <v>54629</v>
      </c>
      <c r="AJ16708" s="279">
        <v>40</v>
      </c>
      <c r="AL16708" s="248" t="s">
        <v>17390</v>
      </c>
      <c r="AM16708" s="249">
        <v>13269</v>
      </c>
      <c r="AO16708" s="228" t="s">
        <v>16337</v>
      </c>
      <c r="AP16708" s="229">
        <v>1567248.47</v>
      </c>
      <c r="AR16708" s="207" t="s">
        <v>14526</v>
      </c>
      <c r="AS16708" s="208">
        <v>18409.259999999998</v>
      </c>
      <c r="AT16708" s="93"/>
      <c r="AU16708" s="93"/>
      <c r="AV16708" s="93"/>
    </row>
    <row r="16709" spans="35:48" x14ac:dyDescent="0.55000000000000004">
      <c r="AI16709" s="278" t="s">
        <v>54630</v>
      </c>
      <c r="AJ16709" s="279">
        <v>870</v>
      </c>
      <c r="AL16709" s="248" t="s">
        <v>17391</v>
      </c>
      <c r="AM16709" s="249">
        <v>13160.38</v>
      </c>
      <c r="AO16709" s="228" t="s">
        <v>45972</v>
      </c>
      <c r="AP16709" s="229">
        <v>117268.22</v>
      </c>
      <c r="AR16709" s="207" t="s">
        <v>30404</v>
      </c>
      <c r="AS16709" s="208">
        <v>9705.61</v>
      </c>
      <c r="AT16709" s="93"/>
      <c r="AU16709" s="93"/>
      <c r="AV16709" s="93"/>
    </row>
    <row r="16710" spans="35:48" x14ac:dyDescent="0.55000000000000004">
      <c r="AI16710" s="278" t="s">
        <v>54631</v>
      </c>
      <c r="AJ16710" s="279">
        <v>1379.5</v>
      </c>
      <c r="AL16710" s="248" t="s">
        <v>17392</v>
      </c>
      <c r="AM16710" s="249">
        <v>149511.9</v>
      </c>
      <c r="AO16710" s="228" t="s">
        <v>16338</v>
      </c>
      <c r="AP16710" s="229">
        <v>551310.78</v>
      </c>
      <c r="AR16710" s="207" t="s">
        <v>30405</v>
      </c>
      <c r="AS16710" s="208">
        <v>639.19000000000005</v>
      </c>
      <c r="AT16710" s="93"/>
      <c r="AU16710" s="93"/>
      <c r="AV16710" s="93"/>
    </row>
    <row r="16711" spans="35:48" x14ac:dyDescent="0.55000000000000004">
      <c r="AI16711" s="278" t="s">
        <v>69558</v>
      </c>
      <c r="AJ16711" s="279">
        <v>160.58000000000001</v>
      </c>
      <c r="AL16711" s="248" t="s">
        <v>33269</v>
      </c>
      <c r="AM16711" s="249">
        <v>104725.59</v>
      </c>
      <c r="AO16711" s="228" t="s">
        <v>16340</v>
      </c>
      <c r="AP16711" s="229">
        <v>92373.98</v>
      </c>
      <c r="AR16711" s="207" t="s">
        <v>30406</v>
      </c>
      <c r="AS16711" s="208">
        <v>29933</v>
      </c>
      <c r="AT16711" s="93"/>
      <c r="AU16711" s="93"/>
      <c r="AV16711" s="93"/>
    </row>
    <row r="16712" spans="35:48" x14ac:dyDescent="0.55000000000000004">
      <c r="AI16712" s="278" t="s">
        <v>55675</v>
      </c>
      <c r="AJ16712" s="279">
        <v>160.87</v>
      </c>
      <c r="AL16712" s="248" t="s">
        <v>17394</v>
      </c>
      <c r="AM16712" s="249">
        <v>25932.79</v>
      </c>
      <c r="AO16712" s="228" t="s">
        <v>16341</v>
      </c>
      <c r="AP16712" s="229">
        <v>63596.65</v>
      </c>
      <c r="AR16712" s="207" t="s">
        <v>30407</v>
      </c>
      <c r="AS16712" s="208">
        <v>150</v>
      </c>
      <c r="AT16712" s="93"/>
      <c r="AU16712" s="93"/>
      <c r="AV16712" s="93"/>
    </row>
    <row r="16713" spans="35:48" x14ac:dyDescent="0.55000000000000004">
      <c r="AI16713" s="278" t="s">
        <v>54633</v>
      </c>
      <c r="AJ16713" s="279">
        <v>8.5299999999999994</v>
      </c>
      <c r="AL16713" s="248" t="s">
        <v>17395</v>
      </c>
      <c r="AM16713" s="249">
        <v>480178.69</v>
      </c>
      <c r="AO16713" s="228" t="s">
        <v>16342</v>
      </c>
      <c r="AP16713" s="229">
        <v>133872.54999999999</v>
      </c>
      <c r="AR16713" s="207" t="s">
        <v>30408</v>
      </c>
      <c r="AS16713" s="208">
        <v>9453.82</v>
      </c>
      <c r="AT16713" s="93"/>
      <c r="AU16713" s="93"/>
      <c r="AV16713" s="93"/>
    </row>
    <row r="16714" spans="35:48" x14ac:dyDescent="0.55000000000000004">
      <c r="AI16714" s="278" t="s">
        <v>65221</v>
      </c>
      <c r="AJ16714" s="279">
        <v>568.75</v>
      </c>
      <c r="AL16714" s="248" t="s">
        <v>17396</v>
      </c>
      <c r="AM16714" s="249">
        <v>95234.07</v>
      </c>
      <c r="AO16714" s="228" t="s">
        <v>16343</v>
      </c>
      <c r="AP16714" s="229">
        <v>181648.69</v>
      </c>
      <c r="AR16714" s="207" t="s">
        <v>30409</v>
      </c>
      <c r="AS16714" s="208">
        <v>291512.84000000003</v>
      </c>
      <c r="AT16714" s="93"/>
      <c r="AU16714" s="93"/>
      <c r="AV16714" s="93"/>
    </row>
    <row r="16715" spans="35:48" x14ac:dyDescent="0.55000000000000004">
      <c r="AI16715" s="278" t="s">
        <v>54636</v>
      </c>
      <c r="AJ16715" s="279">
        <v>52.6</v>
      </c>
      <c r="AL16715" s="248" t="s">
        <v>65103</v>
      </c>
      <c r="AM16715" s="249">
        <v>99367.54</v>
      </c>
      <c r="AO16715" s="228" t="s">
        <v>16344</v>
      </c>
      <c r="AP16715" s="229">
        <v>18324.8</v>
      </c>
      <c r="AR16715" s="207" t="s">
        <v>30410</v>
      </c>
      <c r="AS16715" s="208">
        <v>22807.05</v>
      </c>
      <c r="AT16715" s="93"/>
      <c r="AU16715" s="93"/>
      <c r="AV16715" s="93"/>
    </row>
    <row r="16716" spans="35:48" x14ac:dyDescent="0.55000000000000004">
      <c r="AI16716" s="278" t="s">
        <v>65222</v>
      </c>
      <c r="AJ16716" s="279">
        <v>391.6</v>
      </c>
      <c r="AL16716" s="248" t="s">
        <v>17397</v>
      </c>
      <c r="AM16716" s="249">
        <v>353907.21</v>
      </c>
      <c r="AO16716" s="228" t="s">
        <v>16345</v>
      </c>
      <c r="AP16716" s="229">
        <v>22777.62</v>
      </c>
      <c r="AR16716" s="207" t="s">
        <v>14527</v>
      </c>
      <c r="AS16716" s="208">
        <v>5555.24</v>
      </c>
      <c r="AT16716" s="93"/>
      <c r="AU16716" s="93"/>
      <c r="AV16716" s="93"/>
    </row>
    <row r="16717" spans="35:48" x14ac:dyDescent="0.55000000000000004">
      <c r="AI16717" s="278" t="s">
        <v>54637</v>
      </c>
      <c r="AJ16717" s="279">
        <v>565.08000000000004</v>
      </c>
      <c r="AL16717" s="248" t="s">
        <v>13228</v>
      </c>
      <c r="AM16717" s="249">
        <v>46131.88</v>
      </c>
      <c r="AO16717" s="228" t="s">
        <v>49325</v>
      </c>
      <c r="AP16717" s="229">
        <v>8360.43</v>
      </c>
      <c r="AR16717" s="207" t="s">
        <v>14528</v>
      </c>
      <c r="AS16717" s="208">
        <v>581302.44999999995</v>
      </c>
      <c r="AT16717" s="93"/>
      <c r="AU16717" s="93"/>
      <c r="AV16717" s="93"/>
    </row>
    <row r="16718" spans="35:48" x14ac:dyDescent="0.55000000000000004">
      <c r="AI16718" s="278" t="s">
        <v>69559</v>
      </c>
      <c r="AJ16718" s="279">
        <v>1984.78</v>
      </c>
      <c r="AL16718" s="248" t="s">
        <v>17398</v>
      </c>
      <c r="AM16718" s="249">
        <v>9336.11</v>
      </c>
      <c r="AO16718" s="228" t="s">
        <v>16346</v>
      </c>
      <c r="AP16718" s="229">
        <v>74651.81</v>
      </c>
      <c r="AR16718" s="207" t="s">
        <v>30411</v>
      </c>
      <c r="AS16718" s="208">
        <v>7959</v>
      </c>
      <c r="AT16718" s="93"/>
      <c r="AU16718" s="93"/>
      <c r="AV16718" s="93"/>
    </row>
    <row r="16719" spans="35:48" x14ac:dyDescent="0.55000000000000004">
      <c r="AI16719" s="278" t="s">
        <v>65223</v>
      </c>
      <c r="AJ16719" s="279">
        <v>614.86</v>
      </c>
      <c r="AL16719" s="248" t="s">
        <v>40732</v>
      </c>
      <c r="AM16719" s="249">
        <v>43340.34</v>
      </c>
      <c r="AO16719" s="228" t="s">
        <v>16348</v>
      </c>
      <c r="AP16719" s="229">
        <v>85725.29</v>
      </c>
      <c r="AR16719" s="207" t="s">
        <v>30412</v>
      </c>
      <c r="AS16719" s="208">
        <v>2488.44</v>
      </c>
      <c r="AT16719" s="93"/>
      <c r="AU16719" s="93"/>
      <c r="AV16719" s="93"/>
    </row>
    <row r="16720" spans="35:48" x14ac:dyDescent="0.55000000000000004">
      <c r="AI16720" s="278" t="s">
        <v>46229</v>
      </c>
      <c r="AJ16720" s="279">
        <v>33040</v>
      </c>
      <c r="AL16720" s="248" t="s">
        <v>17399</v>
      </c>
      <c r="AM16720" s="249">
        <v>5820.18</v>
      </c>
      <c r="AO16720" s="228" t="s">
        <v>36061</v>
      </c>
      <c r="AP16720" s="229">
        <v>813.95</v>
      </c>
      <c r="AR16720" s="207" t="s">
        <v>30413</v>
      </c>
      <c r="AS16720" s="208">
        <v>61374.06</v>
      </c>
      <c r="AT16720" s="93"/>
      <c r="AU16720" s="93"/>
      <c r="AV16720" s="93"/>
    </row>
    <row r="16721" spans="35:48" x14ac:dyDescent="0.55000000000000004">
      <c r="AI16721" s="278" t="s">
        <v>62928</v>
      </c>
      <c r="AJ16721" s="279">
        <v>900</v>
      </c>
      <c r="AL16721" s="248" t="s">
        <v>47461</v>
      </c>
      <c r="AM16721" s="249">
        <v>-24918.05</v>
      </c>
      <c r="AO16721" s="228" t="s">
        <v>16349</v>
      </c>
      <c r="AP16721" s="229">
        <v>215862.71</v>
      </c>
      <c r="AR16721" s="207" t="s">
        <v>30414</v>
      </c>
      <c r="AS16721" s="208">
        <v>5177.17</v>
      </c>
      <c r="AT16721" s="93"/>
      <c r="AU16721" s="93"/>
      <c r="AV16721" s="93"/>
    </row>
    <row r="16722" spans="35:48" x14ac:dyDescent="0.55000000000000004">
      <c r="AI16722" s="278" t="s">
        <v>58126</v>
      </c>
      <c r="AJ16722" s="279">
        <v>4260</v>
      </c>
      <c r="AL16722" s="248" t="s">
        <v>40733</v>
      </c>
      <c r="AM16722" s="249">
        <v>26525.3</v>
      </c>
      <c r="AO16722" s="228" t="s">
        <v>16351</v>
      </c>
      <c r="AP16722" s="229">
        <v>11020245.34</v>
      </c>
      <c r="AR16722" s="207" t="s">
        <v>30415</v>
      </c>
      <c r="AS16722" s="208">
        <v>1778.31</v>
      </c>
      <c r="AT16722" s="93"/>
      <c r="AU16722" s="93"/>
      <c r="AV16722" s="93"/>
    </row>
    <row r="16723" spans="35:48" x14ac:dyDescent="0.55000000000000004">
      <c r="AI16723" s="278" t="s">
        <v>61724</v>
      </c>
      <c r="AJ16723" s="279">
        <v>12635.19</v>
      </c>
      <c r="AL16723" s="248" t="s">
        <v>58014</v>
      </c>
      <c r="AM16723" s="249">
        <v>29563.91</v>
      </c>
      <c r="AO16723" s="228" t="s">
        <v>16352</v>
      </c>
      <c r="AP16723" s="229">
        <v>770117.78</v>
      </c>
      <c r="AR16723" s="207" t="s">
        <v>30416</v>
      </c>
      <c r="AS16723" s="208">
        <v>5385.87</v>
      </c>
      <c r="AT16723" s="93"/>
      <c r="AU16723" s="93"/>
      <c r="AV16723" s="93"/>
    </row>
    <row r="16724" spans="35:48" x14ac:dyDescent="0.55000000000000004">
      <c r="AI16724" s="278" t="s">
        <v>47652</v>
      </c>
      <c r="AJ16724" s="279">
        <v>20660.849999999999</v>
      </c>
      <c r="AL16724" s="248" t="s">
        <v>17501</v>
      </c>
      <c r="AM16724" s="249">
        <v>7189.82</v>
      </c>
      <c r="AO16724" s="228" t="s">
        <v>40722</v>
      </c>
      <c r="AP16724" s="229">
        <v>793.73</v>
      </c>
      <c r="AR16724" s="207" t="s">
        <v>30417</v>
      </c>
      <c r="AS16724" s="208">
        <v>756</v>
      </c>
      <c r="AT16724" s="93"/>
      <c r="AU16724" s="93"/>
      <c r="AV16724" s="93"/>
    </row>
    <row r="16725" spans="35:48" x14ac:dyDescent="0.55000000000000004">
      <c r="AI16725" s="278" t="s">
        <v>47655</v>
      </c>
      <c r="AJ16725" s="279">
        <v>25564.5</v>
      </c>
      <c r="AL16725" s="248" t="s">
        <v>17502</v>
      </c>
      <c r="AM16725" s="249">
        <v>230580.44</v>
      </c>
      <c r="AO16725" s="228" t="s">
        <v>34612</v>
      </c>
      <c r="AP16725" s="229">
        <v>7905.36</v>
      </c>
      <c r="AR16725" s="207" t="s">
        <v>30418</v>
      </c>
      <c r="AS16725" s="208">
        <v>20.77</v>
      </c>
      <c r="AT16725" s="93"/>
      <c r="AU16725" s="93"/>
      <c r="AV16725" s="93"/>
    </row>
    <row r="16726" spans="35:48" x14ac:dyDescent="0.55000000000000004">
      <c r="AI16726" s="278" t="s">
        <v>46230</v>
      </c>
      <c r="AJ16726" s="279">
        <v>6017.74</v>
      </c>
      <c r="AL16726" s="248" t="s">
        <v>56772</v>
      </c>
      <c r="AM16726" s="249">
        <v>15000</v>
      </c>
      <c r="AO16726" s="228" t="s">
        <v>16355</v>
      </c>
      <c r="AP16726" s="229">
        <v>32037.51</v>
      </c>
      <c r="AR16726" s="207" t="s">
        <v>30419</v>
      </c>
      <c r="AS16726" s="208">
        <v>135.94</v>
      </c>
      <c r="AT16726" s="93"/>
      <c r="AU16726" s="93"/>
      <c r="AV16726" s="93"/>
    </row>
    <row r="16727" spans="35:48" x14ac:dyDescent="0.55000000000000004">
      <c r="AI16727" s="278" t="s">
        <v>69560</v>
      </c>
      <c r="AJ16727" s="279">
        <v>3627.03</v>
      </c>
      <c r="AL16727" s="248" t="s">
        <v>17504</v>
      </c>
      <c r="AM16727" s="249">
        <v>81702.92</v>
      </c>
      <c r="AO16727" s="228" t="s">
        <v>16356</v>
      </c>
      <c r="AP16727" s="229">
        <v>33197.96</v>
      </c>
      <c r="AR16727" s="207" t="s">
        <v>30420</v>
      </c>
      <c r="AS16727" s="208">
        <v>15310.97</v>
      </c>
      <c r="AT16727" s="93"/>
      <c r="AU16727" s="93"/>
      <c r="AV16727" s="93"/>
    </row>
    <row r="16728" spans="35:48" x14ac:dyDescent="0.55000000000000004">
      <c r="AI16728" s="278" t="s">
        <v>46232</v>
      </c>
      <c r="AJ16728" s="279">
        <v>19707.080000000002</v>
      </c>
      <c r="AL16728" s="248" t="s">
        <v>34719</v>
      </c>
      <c r="AM16728" s="249">
        <v>45623.27</v>
      </c>
      <c r="AO16728" s="228" t="s">
        <v>13131</v>
      </c>
      <c r="AP16728" s="229">
        <v>1604721.64</v>
      </c>
      <c r="AR16728" s="207" t="s">
        <v>30421</v>
      </c>
      <c r="AS16728" s="208">
        <v>1110</v>
      </c>
      <c r="AT16728" s="93"/>
      <c r="AU16728" s="93"/>
      <c r="AV16728" s="93"/>
    </row>
    <row r="16729" spans="35:48" x14ac:dyDescent="0.55000000000000004">
      <c r="AI16729" s="278" t="s">
        <v>50815</v>
      </c>
      <c r="AJ16729" s="279">
        <v>174.94</v>
      </c>
      <c r="AL16729" s="248" t="s">
        <v>17510</v>
      </c>
      <c r="AM16729" s="249">
        <v>65563.22</v>
      </c>
      <c r="AO16729" s="228" t="s">
        <v>13132</v>
      </c>
      <c r="AP16729" s="229">
        <v>2065225.55</v>
      </c>
      <c r="AR16729" s="207" t="s">
        <v>30422</v>
      </c>
      <c r="AS16729" s="208">
        <v>6844</v>
      </c>
      <c r="AT16729" s="93"/>
      <c r="AU16729" s="93"/>
      <c r="AV16729" s="93"/>
    </row>
    <row r="16730" spans="35:48" x14ac:dyDescent="0.55000000000000004">
      <c r="AI16730" s="278" t="s">
        <v>61725</v>
      </c>
      <c r="AJ16730" s="279">
        <v>6940.34</v>
      </c>
      <c r="AL16730" s="248" t="s">
        <v>49333</v>
      </c>
      <c r="AM16730" s="249">
        <v>1006</v>
      </c>
      <c r="AO16730" s="228" t="s">
        <v>13133</v>
      </c>
      <c r="AP16730" s="229">
        <v>1041439.78</v>
      </c>
      <c r="AR16730" s="207" t="s">
        <v>30423</v>
      </c>
      <c r="AS16730" s="208">
        <v>7959</v>
      </c>
      <c r="AT16730" s="93"/>
      <c r="AU16730" s="93"/>
      <c r="AV16730" s="93"/>
    </row>
    <row r="16731" spans="35:48" x14ac:dyDescent="0.55000000000000004">
      <c r="AI16731" s="278" t="s">
        <v>47657</v>
      </c>
      <c r="AJ16731" s="279">
        <v>2507.84</v>
      </c>
      <c r="AL16731" s="248" t="s">
        <v>17512</v>
      </c>
      <c r="AM16731" s="249">
        <v>344.18</v>
      </c>
      <c r="AO16731" s="228" t="s">
        <v>16357</v>
      </c>
      <c r="AP16731" s="229">
        <v>1121151.96</v>
      </c>
      <c r="AR16731" s="207" t="s">
        <v>30424</v>
      </c>
      <c r="AS16731" s="208">
        <v>2488.44</v>
      </c>
      <c r="AT16731" s="93"/>
      <c r="AU16731" s="93"/>
      <c r="AV16731" s="93"/>
    </row>
    <row r="16732" spans="35:48" x14ac:dyDescent="0.55000000000000004">
      <c r="AI16732" s="278" t="s">
        <v>46233</v>
      </c>
      <c r="AJ16732" s="279">
        <v>1069.3599999999999</v>
      </c>
      <c r="AL16732" s="248" t="s">
        <v>17513</v>
      </c>
      <c r="AM16732" s="249">
        <v>348.5</v>
      </c>
      <c r="AO16732" s="228" t="s">
        <v>16360</v>
      </c>
      <c r="AP16732" s="229">
        <v>375157.55</v>
      </c>
      <c r="AR16732" s="207" t="s">
        <v>30425</v>
      </c>
      <c r="AS16732" s="208">
        <v>61374.06</v>
      </c>
      <c r="AT16732" s="93"/>
      <c r="AU16732" s="93"/>
      <c r="AV16732" s="93"/>
    </row>
    <row r="16733" spans="35:48" x14ac:dyDescent="0.55000000000000004">
      <c r="AI16733" s="278" t="s">
        <v>46234</v>
      </c>
      <c r="AJ16733" s="279">
        <v>2486.12</v>
      </c>
      <c r="AL16733" s="248" t="s">
        <v>58750</v>
      </c>
      <c r="AM16733" s="249">
        <v>3851.82</v>
      </c>
      <c r="AO16733" s="228" t="s">
        <v>33182</v>
      </c>
      <c r="AP16733" s="229">
        <v>612.58000000000004</v>
      </c>
      <c r="AR16733" s="207" t="s">
        <v>30426</v>
      </c>
      <c r="AS16733" s="208">
        <v>5177.17</v>
      </c>
      <c r="AT16733" s="93"/>
      <c r="AU16733" s="93"/>
      <c r="AV16733" s="93"/>
    </row>
    <row r="16734" spans="35:48" x14ac:dyDescent="0.55000000000000004">
      <c r="AI16734" s="278" t="s">
        <v>55678</v>
      </c>
      <c r="AJ16734" s="279">
        <v>134.61000000000001</v>
      </c>
      <c r="AL16734" s="248" t="s">
        <v>34720</v>
      </c>
      <c r="AM16734" s="249">
        <v>2000</v>
      </c>
      <c r="AO16734" s="228" t="s">
        <v>13134</v>
      </c>
      <c r="AP16734" s="229">
        <v>881071.59</v>
      </c>
      <c r="AR16734" s="207" t="s">
        <v>30427</v>
      </c>
      <c r="AS16734" s="208">
        <v>1778.31</v>
      </c>
      <c r="AT16734" s="93"/>
      <c r="AU16734" s="93"/>
      <c r="AV16734" s="93"/>
    </row>
    <row r="16735" spans="35:48" x14ac:dyDescent="0.55000000000000004">
      <c r="AI16735" s="278" t="s">
        <v>69561</v>
      </c>
      <c r="AJ16735" s="279">
        <v>9298.93</v>
      </c>
      <c r="AL16735" s="248" t="s">
        <v>17517</v>
      </c>
      <c r="AM16735" s="249">
        <v>78064.399999999994</v>
      </c>
      <c r="AO16735" s="228" t="s">
        <v>13135</v>
      </c>
      <c r="AP16735" s="229">
        <v>109072.86</v>
      </c>
      <c r="AR16735" s="207" t="s">
        <v>30428</v>
      </c>
      <c r="AS16735" s="208">
        <v>5385.87</v>
      </c>
      <c r="AT16735" s="93"/>
      <c r="AU16735" s="93"/>
      <c r="AV16735" s="93"/>
    </row>
    <row r="16736" spans="35:48" x14ac:dyDescent="0.55000000000000004">
      <c r="AI16736" s="278" t="s">
        <v>50817</v>
      </c>
      <c r="AJ16736" s="279">
        <v>673.74</v>
      </c>
      <c r="AL16736" s="248" t="s">
        <v>17518</v>
      </c>
      <c r="AM16736" s="249">
        <v>26816.77</v>
      </c>
      <c r="AO16736" s="228" t="s">
        <v>16362</v>
      </c>
      <c r="AP16736" s="229">
        <v>626019.88</v>
      </c>
      <c r="AR16736" s="207" t="s">
        <v>30429</v>
      </c>
      <c r="AS16736" s="208">
        <v>756</v>
      </c>
      <c r="AT16736" s="93"/>
      <c r="AU16736" s="93"/>
      <c r="AV16736" s="93"/>
    </row>
    <row r="16737" spans="35:48" x14ac:dyDescent="0.55000000000000004">
      <c r="AI16737" s="278" t="s">
        <v>69562</v>
      </c>
      <c r="AJ16737" s="279">
        <v>1138.3599999999999</v>
      </c>
      <c r="AL16737" s="248" t="s">
        <v>17519</v>
      </c>
      <c r="AM16737" s="249">
        <v>42458.37</v>
      </c>
      <c r="AO16737" s="228" t="s">
        <v>13139</v>
      </c>
      <c r="AP16737" s="229">
        <v>11008.35</v>
      </c>
      <c r="AR16737" s="207" t="s">
        <v>30430</v>
      </c>
      <c r="AS16737" s="208">
        <v>20.77</v>
      </c>
      <c r="AT16737" s="93"/>
      <c r="AU16737" s="93"/>
      <c r="AV16737" s="93"/>
    </row>
    <row r="16738" spans="35:48" x14ac:dyDescent="0.55000000000000004">
      <c r="AI16738" s="278" t="s">
        <v>14606</v>
      </c>
      <c r="AJ16738" s="279">
        <v>7817432.3399999999</v>
      </c>
      <c r="AL16738" s="248" t="s">
        <v>17520</v>
      </c>
      <c r="AM16738" s="249">
        <v>126892.72</v>
      </c>
      <c r="AO16738" s="228" t="s">
        <v>50603</v>
      </c>
      <c r="AP16738" s="229">
        <v>-6171.08</v>
      </c>
      <c r="AR16738" s="207" t="s">
        <v>30431</v>
      </c>
      <c r="AS16738" s="208">
        <v>135.94</v>
      </c>
      <c r="AT16738" s="93"/>
      <c r="AU16738" s="93"/>
      <c r="AV16738" s="93"/>
    </row>
    <row r="16739" spans="35:48" x14ac:dyDescent="0.55000000000000004">
      <c r="AI16739" s="278" t="s">
        <v>14607</v>
      </c>
      <c r="AJ16739" s="279">
        <v>347291.88</v>
      </c>
      <c r="AL16739" s="248" t="s">
        <v>34721</v>
      </c>
      <c r="AM16739" s="249">
        <v>50506.98</v>
      </c>
      <c r="AO16739" s="228" t="s">
        <v>16437</v>
      </c>
      <c r="AP16739" s="229">
        <v>293822.51</v>
      </c>
      <c r="AR16739" s="207" t="s">
        <v>30432</v>
      </c>
      <c r="AS16739" s="208">
        <v>15310.97</v>
      </c>
      <c r="AT16739" s="93"/>
      <c r="AU16739" s="93"/>
      <c r="AV16739" s="93"/>
    </row>
    <row r="16740" spans="35:48" x14ac:dyDescent="0.55000000000000004">
      <c r="AI16740" s="278" t="s">
        <v>31045</v>
      </c>
      <c r="AJ16740" s="279">
        <v>24668.27</v>
      </c>
      <c r="AL16740" s="248" t="s">
        <v>17521</v>
      </c>
      <c r="AM16740" s="249">
        <v>114438.75</v>
      </c>
      <c r="AO16740" s="228" t="s">
        <v>16438</v>
      </c>
      <c r="AP16740" s="229">
        <v>404433.85</v>
      </c>
      <c r="AR16740" s="207" t="s">
        <v>30433</v>
      </c>
      <c r="AS16740" s="208">
        <v>1110</v>
      </c>
      <c r="AT16740" s="93"/>
      <c r="AU16740" s="93"/>
      <c r="AV16740" s="93"/>
    </row>
    <row r="16741" spans="35:48" x14ac:dyDescent="0.55000000000000004">
      <c r="AI16741" s="278" t="s">
        <v>31046</v>
      </c>
      <c r="AJ16741" s="279">
        <v>4618627.4800000004</v>
      </c>
      <c r="AL16741" s="248" t="s">
        <v>17522</v>
      </c>
      <c r="AM16741" s="249">
        <v>20071.88</v>
      </c>
      <c r="AO16741" s="228" t="s">
        <v>45973</v>
      </c>
      <c r="AP16741" s="229">
        <v>8949.98</v>
      </c>
      <c r="AR16741" s="207" t="s">
        <v>30434</v>
      </c>
      <c r="AS16741" s="208">
        <v>6844</v>
      </c>
      <c r="AT16741" s="93"/>
      <c r="AU16741" s="93"/>
      <c r="AV16741" s="93"/>
    </row>
    <row r="16742" spans="35:48" x14ac:dyDescent="0.55000000000000004">
      <c r="AI16742" s="278" t="s">
        <v>31047</v>
      </c>
      <c r="AJ16742" s="279">
        <v>498070.38</v>
      </c>
      <c r="AL16742" s="248" t="s">
        <v>33278</v>
      </c>
      <c r="AM16742" s="249">
        <v>1906.65</v>
      </c>
      <c r="AO16742" s="228" t="s">
        <v>34616</v>
      </c>
      <c r="AP16742" s="229">
        <v>124279.93</v>
      </c>
      <c r="AR16742" s="207" t="s">
        <v>30435</v>
      </c>
      <c r="AS16742" s="208">
        <v>62734.98</v>
      </c>
      <c r="AT16742" s="93"/>
      <c r="AU16742" s="93"/>
      <c r="AV16742" s="93"/>
    </row>
    <row r="16743" spans="35:48" x14ac:dyDescent="0.55000000000000004">
      <c r="AI16743" s="278" t="s">
        <v>69563</v>
      </c>
      <c r="AJ16743" s="279">
        <v>67946.69</v>
      </c>
      <c r="AL16743" s="248" t="s">
        <v>58751</v>
      </c>
      <c r="AM16743" s="249">
        <v>3451.21</v>
      </c>
      <c r="AO16743" s="228" t="s">
        <v>16440</v>
      </c>
      <c r="AP16743" s="229">
        <v>74461.350000000006</v>
      </c>
      <c r="AR16743" s="207" t="s">
        <v>30436</v>
      </c>
      <c r="AS16743" s="208">
        <v>11624.04</v>
      </c>
      <c r="AT16743" s="93"/>
      <c r="AU16743" s="93"/>
      <c r="AV16743" s="93"/>
    </row>
    <row r="16744" spans="35:48" x14ac:dyDescent="0.55000000000000004">
      <c r="AI16744" s="278" t="s">
        <v>14608</v>
      </c>
      <c r="AJ16744" s="279">
        <v>73216841.340000004</v>
      </c>
      <c r="AL16744" s="248" t="s">
        <v>17524</v>
      </c>
      <c r="AM16744" s="249">
        <v>42569.06</v>
      </c>
      <c r="AO16744" s="228" t="s">
        <v>16441</v>
      </c>
      <c r="AP16744" s="229">
        <v>35694.78</v>
      </c>
      <c r="AR16744" s="207" t="s">
        <v>30437</v>
      </c>
      <c r="AS16744" s="208">
        <v>91058.53</v>
      </c>
      <c r="AT16744" s="93"/>
      <c r="AU16744" s="93"/>
      <c r="AV16744" s="93"/>
    </row>
    <row r="16745" spans="35:48" x14ac:dyDescent="0.55000000000000004">
      <c r="AI16745" s="278" t="s">
        <v>31048</v>
      </c>
      <c r="AJ16745" s="279">
        <v>26656.720000000001</v>
      </c>
      <c r="AL16745" s="248" t="s">
        <v>17525</v>
      </c>
      <c r="AM16745" s="249">
        <v>15341.35</v>
      </c>
      <c r="AO16745" s="228" t="s">
        <v>16442</v>
      </c>
      <c r="AP16745" s="229">
        <v>123423.2</v>
      </c>
      <c r="AR16745" s="207" t="s">
        <v>30438</v>
      </c>
      <c r="AS16745" s="208">
        <v>12654.44</v>
      </c>
      <c r="AT16745" s="93"/>
      <c r="AU16745" s="93"/>
      <c r="AV16745" s="93"/>
    </row>
    <row r="16746" spans="35:48" x14ac:dyDescent="0.55000000000000004">
      <c r="AI16746" s="278" t="s">
        <v>31049</v>
      </c>
      <c r="AJ16746" s="279">
        <v>1436987.53</v>
      </c>
      <c r="AL16746" s="248" t="s">
        <v>17526</v>
      </c>
      <c r="AM16746" s="249">
        <v>24573.94</v>
      </c>
      <c r="AO16746" s="228" t="s">
        <v>16443</v>
      </c>
      <c r="AP16746" s="229">
        <v>23016</v>
      </c>
      <c r="AR16746" s="207" t="s">
        <v>30439</v>
      </c>
      <c r="AS16746" s="208">
        <v>17450.669999999998</v>
      </c>
      <c r="AT16746" s="93"/>
      <c r="AU16746" s="93"/>
      <c r="AV16746" s="93"/>
    </row>
    <row r="16747" spans="35:48" x14ac:dyDescent="0.55000000000000004">
      <c r="AI16747" s="278" t="s">
        <v>31050</v>
      </c>
      <c r="AJ16747" s="279">
        <v>12634.66</v>
      </c>
      <c r="AL16747" s="248" t="s">
        <v>54260</v>
      </c>
      <c r="AM16747" s="249">
        <v>6073.09</v>
      </c>
      <c r="AO16747" s="228" t="s">
        <v>16444</v>
      </c>
      <c r="AP16747" s="229">
        <v>2063.4</v>
      </c>
      <c r="AR16747" s="207" t="s">
        <v>30440</v>
      </c>
      <c r="AS16747" s="208">
        <v>6977.34</v>
      </c>
      <c r="AT16747" s="93"/>
      <c r="AU16747" s="93"/>
      <c r="AV16747" s="93"/>
    </row>
    <row r="16748" spans="35:48" x14ac:dyDescent="0.55000000000000004">
      <c r="AI16748" s="278" t="s">
        <v>31051</v>
      </c>
      <c r="AJ16748" s="279">
        <v>8060377.7400000002</v>
      </c>
      <c r="AL16748" s="248" t="s">
        <v>58365</v>
      </c>
      <c r="AM16748" s="249">
        <v>77668.740000000005</v>
      </c>
      <c r="AO16748" s="228" t="s">
        <v>16445</v>
      </c>
      <c r="AP16748" s="229">
        <v>53.91</v>
      </c>
      <c r="AR16748" s="207" t="s">
        <v>30441</v>
      </c>
      <c r="AS16748" s="208">
        <v>62734.98</v>
      </c>
      <c r="AT16748" s="93"/>
      <c r="AU16748" s="93"/>
      <c r="AV16748" s="93"/>
    </row>
    <row r="16749" spans="35:48" x14ac:dyDescent="0.55000000000000004">
      <c r="AI16749" s="278" t="s">
        <v>31052</v>
      </c>
      <c r="AJ16749" s="279">
        <v>4830797.9400000004</v>
      </c>
      <c r="AL16749" s="248" t="s">
        <v>17531</v>
      </c>
      <c r="AM16749" s="249">
        <v>152379.18</v>
      </c>
      <c r="AO16749" s="228" t="s">
        <v>16446</v>
      </c>
      <c r="AP16749" s="229">
        <v>30.94</v>
      </c>
      <c r="AR16749" s="207" t="s">
        <v>30442</v>
      </c>
      <c r="AS16749" s="208">
        <v>11624.04</v>
      </c>
      <c r="AT16749" s="93"/>
      <c r="AU16749" s="93"/>
      <c r="AV16749" s="93"/>
    </row>
    <row r="16750" spans="35:48" x14ac:dyDescent="0.55000000000000004">
      <c r="AI16750" s="278" t="s">
        <v>34395</v>
      </c>
      <c r="AJ16750" s="279">
        <v>6945.21</v>
      </c>
      <c r="AL16750" s="248" t="s">
        <v>50617</v>
      </c>
      <c r="AM16750" s="249">
        <v>-7657.08</v>
      </c>
      <c r="AO16750" s="228" t="s">
        <v>16447</v>
      </c>
      <c r="AP16750" s="229">
        <v>24314.400000000001</v>
      </c>
      <c r="AR16750" s="207" t="s">
        <v>30443</v>
      </c>
      <c r="AS16750" s="208">
        <v>91058.53</v>
      </c>
      <c r="AT16750" s="93"/>
      <c r="AU16750" s="93"/>
      <c r="AV16750" s="93"/>
    </row>
    <row r="16751" spans="35:48" x14ac:dyDescent="0.55000000000000004">
      <c r="AI16751" s="278" t="s">
        <v>34408</v>
      </c>
      <c r="AJ16751" s="279">
        <v>55796.99</v>
      </c>
      <c r="AL16751" s="248" t="s">
        <v>58015</v>
      </c>
      <c r="AM16751" s="249">
        <v>1171897.1200000001</v>
      </c>
      <c r="AO16751" s="228" t="s">
        <v>16448</v>
      </c>
      <c r="AP16751" s="229">
        <v>2672.5</v>
      </c>
      <c r="AR16751" s="207" t="s">
        <v>30444</v>
      </c>
      <c r="AS16751" s="208">
        <v>12654.44</v>
      </c>
      <c r="AT16751" s="93"/>
      <c r="AU16751" s="93"/>
      <c r="AV16751" s="93"/>
    </row>
    <row r="16752" spans="35:48" x14ac:dyDescent="0.55000000000000004">
      <c r="AI16752" s="278" t="s">
        <v>14609</v>
      </c>
      <c r="AJ16752" s="279">
        <v>39598726.329999998</v>
      </c>
      <c r="AL16752" s="248" t="s">
        <v>60883</v>
      </c>
      <c r="AM16752" s="249">
        <v>75775.05</v>
      </c>
      <c r="AO16752" s="228" t="s">
        <v>16449</v>
      </c>
      <c r="AP16752" s="229">
        <v>1208.73</v>
      </c>
      <c r="AR16752" s="207" t="s">
        <v>30445</v>
      </c>
      <c r="AS16752" s="208">
        <v>17450.669999999998</v>
      </c>
      <c r="AT16752" s="93"/>
      <c r="AU16752" s="93"/>
      <c r="AV16752" s="93"/>
    </row>
    <row r="16753" spans="35:48" x14ac:dyDescent="0.55000000000000004">
      <c r="AI16753" s="278" t="s">
        <v>31054</v>
      </c>
      <c r="AJ16753" s="279">
        <v>448068.07</v>
      </c>
      <c r="AL16753" s="248" t="s">
        <v>65104</v>
      </c>
      <c r="AM16753" s="249">
        <v>3077.35</v>
      </c>
      <c r="AO16753" s="228" t="s">
        <v>16450</v>
      </c>
      <c r="AP16753" s="229">
        <v>25067.13</v>
      </c>
      <c r="AR16753" s="207" t="s">
        <v>30446</v>
      </c>
      <c r="AS16753" s="208">
        <v>6977.34</v>
      </c>
      <c r="AT16753" s="93"/>
      <c r="AU16753" s="93"/>
      <c r="AV16753" s="93"/>
    </row>
    <row r="16754" spans="35:48" x14ac:dyDescent="0.55000000000000004">
      <c r="AI16754" s="278" t="s">
        <v>31055</v>
      </c>
      <c r="AJ16754" s="279">
        <v>1543536.55</v>
      </c>
      <c r="AL16754" s="248" t="s">
        <v>60884</v>
      </c>
      <c r="AM16754" s="249">
        <v>11523.66</v>
      </c>
      <c r="AO16754" s="228" t="s">
        <v>31712</v>
      </c>
      <c r="AP16754" s="229">
        <v>20897.11</v>
      </c>
      <c r="AR16754" s="207" t="s">
        <v>30447</v>
      </c>
      <c r="AS16754" s="208">
        <v>34239.519999999997</v>
      </c>
      <c r="AT16754" s="93"/>
      <c r="AU16754" s="93"/>
      <c r="AV16754" s="93"/>
    </row>
    <row r="16755" spans="35:48" x14ac:dyDescent="0.55000000000000004">
      <c r="AI16755" s="278" t="s">
        <v>31056</v>
      </c>
      <c r="AJ16755" s="279">
        <v>45982.27</v>
      </c>
      <c r="AL16755" s="248" t="s">
        <v>50618</v>
      </c>
      <c r="AM16755" s="249">
        <v>8071.3</v>
      </c>
      <c r="AO16755" s="228" t="s">
        <v>16451</v>
      </c>
      <c r="AP16755" s="229">
        <v>92548.26</v>
      </c>
      <c r="AR16755" s="207" t="s">
        <v>30448</v>
      </c>
      <c r="AS16755" s="208">
        <v>65096.56</v>
      </c>
      <c r="AT16755" s="93"/>
      <c r="AU16755" s="93"/>
      <c r="AV16755" s="93"/>
    </row>
    <row r="16756" spans="35:48" x14ac:dyDescent="0.55000000000000004">
      <c r="AI16756" s="278" t="s">
        <v>14610</v>
      </c>
      <c r="AJ16756" s="279">
        <v>19291796.210000001</v>
      </c>
      <c r="AL16756" s="248" t="s">
        <v>56773</v>
      </c>
      <c r="AM16756" s="249">
        <v>99256.66</v>
      </c>
      <c r="AO16756" s="228" t="s">
        <v>16452</v>
      </c>
      <c r="AP16756" s="229">
        <v>32098.19</v>
      </c>
      <c r="AR16756" s="207" t="s">
        <v>30449</v>
      </c>
      <c r="AS16756" s="208">
        <v>32943</v>
      </c>
      <c r="AT16756" s="93"/>
      <c r="AU16756" s="93"/>
      <c r="AV16756" s="93"/>
    </row>
    <row r="16757" spans="35:48" x14ac:dyDescent="0.55000000000000004">
      <c r="AI16757" s="278" t="s">
        <v>14611</v>
      </c>
      <c r="AJ16757" s="279">
        <v>1052862.6499999999</v>
      </c>
      <c r="AL16757" s="248" t="s">
        <v>17576</v>
      </c>
      <c r="AM16757" s="249">
        <v>118500</v>
      </c>
      <c r="AO16757" s="228" t="s">
        <v>16453</v>
      </c>
      <c r="AP16757" s="229">
        <v>2453802.61</v>
      </c>
      <c r="AR16757" s="207" t="s">
        <v>30450</v>
      </c>
      <c r="AS16757" s="208">
        <v>10119.35</v>
      </c>
      <c r="AT16757" s="93"/>
      <c r="AU16757" s="93"/>
      <c r="AV16757" s="93"/>
    </row>
    <row r="16758" spans="35:48" x14ac:dyDescent="0.55000000000000004">
      <c r="AI16758" s="278" t="s">
        <v>14612</v>
      </c>
      <c r="AJ16758" s="279">
        <v>19673851.52</v>
      </c>
      <c r="AL16758" s="248" t="s">
        <v>34731</v>
      </c>
      <c r="AM16758" s="249">
        <v>135388</v>
      </c>
      <c r="AO16758" s="228" t="s">
        <v>16454</v>
      </c>
      <c r="AP16758" s="229">
        <v>1491845.54</v>
      </c>
      <c r="AR16758" s="207" t="s">
        <v>30451</v>
      </c>
      <c r="AS16758" s="208">
        <v>1543.02</v>
      </c>
      <c r="AT16758" s="93"/>
      <c r="AU16758" s="93"/>
      <c r="AV16758" s="93"/>
    </row>
    <row r="16759" spans="35:48" x14ac:dyDescent="0.55000000000000004">
      <c r="AI16759" s="278" t="s">
        <v>14613</v>
      </c>
      <c r="AJ16759" s="279">
        <v>21908934.199999999</v>
      </c>
      <c r="AL16759" s="248" t="s">
        <v>17577</v>
      </c>
      <c r="AM16759" s="249">
        <v>25727.65</v>
      </c>
      <c r="AO16759" s="228" t="s">
        <v>54227</v>
      </c>
      <c r="AP16759" s="229">
        <v>29232</v>
      </c>
      <c r="AR16759" s="207" t="s">
        <v>30452</v>
      </c>
      <c r="AS16759" s="208">
        <v>476.21</v>
      </c>
      <c r="AT16759" s="93"/>
      <c r="AU16759" s="93"/>
      <c r="AV16759" s="93"/>
    </row>
    <row r="16760" spans="35:48" x14ac:dyDescent="0.55000000000000004">
      <c r="AI16760" s="278" t="s">
        <v>31057</v>
      </c>
      <c r="AJ16760" s="279">
        <v>160079.67000000001</v>
      </c>
      <c r="AL16760" s="248" t="s">
        <v>33285</v>
      </c>
      <c r="AM16760" s="249">
        <v>36600.83</v>
      </c>
      <c r="AO16760" s="228" t="s">
        <v>16455</v>
      </c>
      <c r="AP16760" s="229">
        <v>1344.96</v>
      </c>
      <c r="AR16760" s="207" t="s">
        <v>30453</v>
      </c>
      <c r="AS16760" s="208">
        <v>357.15</v>
      </c>
      <c r="AT16760" s="93"/>
      <c r="AU16760" s="93"/>
      <c r="AV16760" s="93"/>
    </row>
    <row r="16761" spans="35:48" x14ac:dyDescent="0.55000000000000004">
      <c r="AI16761" s="278" t="s">
        <v>31058</v>
      </c>
      <c r="AJ16761" s="279">
        <v>673332.08</v>
      </c>
      <c r="AL16761" s="248" t="s">
        <v>59966</v>
      </c>
      <c r="AM16761" s="249">
        <v>181</v>
      </c>
      <c r="AO16761" s="228" t="s">
        <v>16456</v>
      </c>
      <c r="AP16761" s="229">
        <v>2612.39</v>
      </c>
      <c r="AR16761" s="207" t="s">
        <v>30454</v>
      </c>
      <c r="AS16761" s="208">
        <v>12879.73</v>
      </c>
      <c r="AT16761" s="93"/>
      <c r="AU16761" s="93"/>
      <c r="AV16761" s="93"/>
    </row>
    <row r="16762" spans="35:48" x14ac:dyDescent="0.55000000000000004">
      <c r="AI16762" s="278" t="s">
        <v>14614</v>
      </c>
      <c r="AJ16762" s="279">
        <v>12268360.539999999</v>
      </c>
      <c r="AL16762" s="248" t="s">
        <v>13243</v>
      </c>
      <c r="AM16762" s="249">
        <v>376.66</v>
      </c>
      <c r="AO16762" s="228" t="s">
        <v>16457</v>
      </c>
      <c r="AP16762" s="229">
        <v>5809.24</v>
      </c>
      <c r="AR16762" s="207" t="s">
        <v>30455</v>
      </c>
      <c r="AS16762" s="208">
        <v>2332.2199999999998</v>
      </c>
      <c r="AT16762" s="93"/>
      <c r="AU16762" s="93"/>
      <c r="AV16762" s="93"/>
    </row>
    <row r="16763" spans="35:48" x14ac:dyDescent="0.55000000000000004">
      <c r="AI16763" s="278" t="s">
        <v>31059</v>
      </c>
      <c r="AJ16763" s="279">
        <v>932713.14</v>
      </c>
      <c r="AL16763" s="248" t="s">
        <v>34732</v>
      </c>
      <c r="AM16763" s="249">
        <v>105150</v>
      </c>
      <c r="AO16763" s="228" t="s">
        <v>16459</v>
      </c>
      <c r="AP16763" s="229">
        <v>839.58</v>
      </c>
      <c r="AR16763" s="207" t="s">
        <v>30456</v>
      </c>
      <c r="AS16763" s="208">
        <v>184.34</v>
      </c>
      <c r="AT16763" s="93"/>
      <c r="AU16763" s="93"/>
      <c r="AV16763" s="93"/>
    </row>
    <row r="16764" spans="35:48" x14ac:dyDescent="0.55000000000000004">
      <c r="AI16764" s="278" t="s">
        <v>31060</v>
      </c>
      <c r="AJ16764" s="279">
        <v>21842826.91</v>
      </c>
      <c r="AL16764" s="248" t="s">
        <v>60885</v>
      </c>
      <c r="AM16764" s="249">
        <v>3812.52</v>
      </c>
      <c r="AO16764" s="228" t="s">
        <v>16460</v>
      </c>
      <c r="AP16764" s="229">
        <v>60.7</v>
      </c>
      <c r="AR16764" s="207" t="s">
        <v>30457</v>
      </c>
      <c r="AS16764" s="208">
        <v>1328.86</v>
      </c>
      <c r="AT16764" s="93"/>
      <c r="AU16764" s="93"/>
      <c r="AV16764" s="93"/>
    </row>
    <row r="16765" spans="35:48" x14ac:dyDescent="0.55000000000000004">
      <c r="AI16765" s="278" t="s">
        <v>14615</v>
      </c>
      <c r="AJ16765" s="279">
        <v>4210.33</v>
      </c>
      <c r="AL16765" s="248" t="s">
        <v>43176</v>
      </c>
      <c r="AM16765" s="249">
        <v>2332.7199999999998</v>
      </c>
      <c r="AO16765" s="228" t="s">
        <v>16461</v>
      </c>
      <c r="AP16765" s="229">
        <v>400097.41</v>
      </c>
      <c r="AR16765" s="207" t="s">
        <v>30458</v>
      </c>
      <c r="AS16765" s="208">
        <v>11366.02</v>
      </c>
      <c r="AT16765" s="93"/>
      <c r="AU16765" s="93"/>
      <c r="AV16765" s="93"/>
    </row>
    <row r="16766" spans="35:48" x14ac:dyDescent="0.55000000000000004">
      <c r="AI16766" s="278" t="s">
        <v>14616</v>
      </c>
      <c r="AJ16766" s="279">
        <v>6152177.3300000001</v>
      </c>
      <c r="AL16766" s="248" t="s">
        <v>17579</v>
      </c>
      <c r="AM16766" s="249">
        <v>29793.77</v>
      </c>
      <c r="AO16766" s="228" t="s">
        <v>16462</v>
      </c>
      <c r="AP16766" s="229">
        <v>510921.28</v>
      </c>
      <c r="AR16766" s="207" t="s">
        <v>30459</v>
      </c>
      <c r="AS16766" s="208">
        <v>34239.519999999997</v>
      </c>
      <c r="AT16766" s="93"/>
      <c r="AU16766" s="93"/>
      <c r="AV16766" s="93"/>
    </row>
    <row r="16767" spans="35:48" x14ac:dyDescent="0.55000000000000004">
      <c r="AI16767" s="278" t="s">
        <v>14617</v>
      </c>
      <c r="AJ16767" s="279">
        <v>4224956.29</v>
      </c>
      <c r="AL16767" s="248" t="s">
        <v>17580</v>
      </c>
      <c r="AM16767" s="249">
        <v>2622.34</v>
      </c>
      <c r="AO16767" s="228" t="s">
        <v>16463</v>
      </c>
      <c r="AP16767" s="229">
        <v>129159.16</v>
      </c>
      <c r="AR16767" s="207" t="s">
        <v>30460</v>
      </c>
      <c r="AS16767" s="208">
        <v>65096.56</v>
      </c>
      <c r="AT16767" s="93"/>
      <c r="AU16767" s="93"/>
      <c r="AV16767" s="93"/>
    </row>
    <row r="16768" spans="35:48" x14ac:dyDescent="0.55000000000000004">
      <c r="AI16768" s="278" t="s">
        <v>14618</v>
      </c>
      <c r="AJ16768" s="279">
        <v>3205507.3</v>
      </c>
      <c r="AL16768" s="248" t="s">
        <v>13246</v>
      </c>
      <c r="AM16768" s="249">
        <v>41802.28</v>
      </c>
      <c r="AO16768" s="228" t="s">
        <v>16464</v>
      </c>
      <c r="AP16768" s="229">
        <v>80524.100000000006</v>
      </c>
      <c r="AR16768" s="207" t="s">
        <v>30461</v>
      </c>
      <c r="AS16768" s="208">
        <v>32943</v>
      </c>
      <c r="AT16768" s="93"/>
      <c r="AU16768" s="93"/>
      <c r="AV16768" s="93"/>
    </row>
    <row r="16769" spans="35:48" x14ac:dyDescent="0.55000000000000004">
      <c r="AI16769" s="278" t="s">
        <v>31061</v>
      </c>
      <c r="AJ16769" s="279">
        <v>7106501.25</v>
      </c>
      <c r="AL16769" s="248" t="s">
        <v>13247</v>
      </c>
      <c r="AM16769" s="249">
        <v>112771.88</v>
      </c>
      <c r="AO16769" s="228" t="s">
        <v>16465</v>
      </c>
      <c r="AP16769" s="229">
        <v>18364.3</v>
      </c>
      <c r="AR16769" s="207" t="s">
        <v>30462</v>
      </c>
      <c r="AS16769" s="208">
        <v>10119.35</v>
      </c>
      <c r="AT16769" s="93"/>
      <c r="AU16769" s="93"/>
      <c r="AV16769" s="93"/>
    </row>
    <row r="16770" spans="35:48" x14ac:dyDescent="0.55000000000000004">
      <c r="AI16770" s="278" t="s">
        <v>31062</v>
      </c>
      <c r="AJ16770" s="279">
        <v>543238.64</v>
      </c>
      <c r="AL16770" s="248" t="s">
        <v>17581</v>
      </c>
      <c r="AM16770" s="249">
        <v>52135.55</v>
      </c>
      <c r="AO16770" s="228" t="s">
        <v>50604</v>
      </c>
      <c r="AP16770" s="229">
        <v>23014.33</v>
      </c>
      <c r="AR16770" s="207" t="s">
        <v>30463</v>
      </c>
      <c r="AS16770" s="208">
        <v>1543.02</v>
      </c>
      <c r="AT16770" s="93"/>
      <c r="AU16770" s="93"/>
      <c r="AV16770" s="93"/>
    </row>
    <row r="16771" spans="35:48" x14ac:dyDescent="0.55000000000000004">
      <c r="AI16771" s="278" t="s">
        <v>31063</v>
      </c>
      <c r="AJ16771" s="279">
        <v>2970244.9</v>
      </c>
      <c r="AL16771" s="248" t="s">
        <v>40734</v>
      </c>
      <c r="AM16771" s="249">
        <v>10376.42</v>
      </c>
      <c r="AO16771" s="228" t="s">
        <v>48431</v>
      </c>
      <c r="AP16771" s="229">
        <v>756.42</v>
      </c>
      <c r="AR16771" s="207" t="s">
        <v>30464</v>
      </c>
      <c r="AS16771" s="208">
        <v>476.21</v>
      </c>
      <c r="AT16771" s="93"/>
      <c r="AU16771" s="93"/>
      <c r="AV16771" s="93"/>
    </row>
    <row r="16772" spans="35:48" x14ac:dyDescent="0.55000000000000004">
      <c r="AI16772" s="278" t="s">
        <v>14619</v>
      </c>
      <c r="AJ16772" s="279">
        <v>163695.6</v>
      </c>
      <c r="AL16772" s="248" t="s">
        <v>61668</v>
      </c>
      <c r="AM16772" s="249">
        <v>36150</v>
      </c>
      <c r="AO16772" s="228" t="s">
        <v>36071</v>
      </c>
      <c r="AP16772" s="229">
        <v>900</v>
      </c>
      <c r="AR16772" s="207" t="s">
        <v>30465</v>
      </c>
      <c r="AS16772" s="208">
        <v>357.15</v>
      </c>
      <c r="AT16772" s="93"/>
      <c r="AU16772" s="93"/>
      <c r="AV16772" s="93"/>
    </row>
    <row r="16773" spans="35:48" x14ac:dyDescent="0.55000000000000004">
      <c r="AI16773" s="278" t="s">
        <v>40919</v>
      </c>
      <c r="AJ16773" s="279">
        <v>29041.78</v>
      </c>
      <c r="AL16773" s="248" t="s">
        <v>54261</v>
      </c>
      <c r="AM16773" s="249">
        <v>2172.9</v>
      </c>
      <c r="AO16773" s="228" t="s">
        <v>16466</v>
      </c>
      <c r="AP16773" s="229">
        <v>40497.53</v>
      </c>
      <c r="AR16773" s="207" t="s">
        <v>30466</v>
      </c>
      <c r="AS16773" s="208">
        <v>12879.73</v>
      </c>
      <c r="AT16773" s="93"/>
      <c r="AU16773" s="93"/>
      <c r="AV16773" s="93"/>
    </row>
    <row r="16774" spans="35:48" x14ac:dyDescent="0.55000000000000004">
      <c r="AI16774" s="278" t="s">
        <v>31064</v>
      </c>
      <c r="AJ16774" s="279">
        <v>230142.1</v>
      </c>
      <c r="AL16774" s="248" t="s">
        <v>34733</v>
      </c>
      <c r="AM16774" s="249">
        <v>3490</v>
      </c>
      <c r="AO16774" s="228" t="s">
        <v>16467</v>
      </c>
      <c r="AP16774" s="229">
        <v>159973.57</v>
      </c>
      <c r="AR16774" s="207" t="s">
        <v>30467</v>
      </c>
      <c r="AS16774" s="208">
        <v>2332.2199999999998</v>
      </c>
      <c r="AT16774" s="93"/>
      <c r="AU16774" s="93"/>
      <c r="AV16774" s="93"/>
    </row>
    <row r="16775" spans="35:48" x14ac:dyDescent="0.55000000000000004">
      <c r="AI16775" s="278" t="s">
        <v>14620</v>
      </c>
      <c r="AJ16775" s="279">
        <v>2593090.33</v>
      </c>
      <c r="AL16775" s="248" t="s">
        <v>13248</v>
      </c>
      <c r="AM16775" s="249">
        <v>128163.17</v>
      </c>
      <c r="AO16775" s="228" t="s">
        <v>31713</v>
      </c>
      <c r="AP16775" s="229">
        <v>40.619999999999997</v>
      </c>
      <c r="AR16775" s="207" t="s">
        <v>30468</v>
      </c>
      <c r="AS16775" s="208">
        <v>184.34</v>
      </c>
      <c r="AT16775" s="93"/>
      <c r="AU16775" s="93"/>
      <c r="AV16775" s="93"/>
    </row>
    <row r="16776" spans="35:48" x14ac:dyDescent="0.55000000000000004">
      <c r="AI16776" s="278" t="s">
        <v>14621</v>
      </c>
      <c r="AJ16776" s="279">
        <v>175505.66</v>
      </c>
      <c r="AL16776" s="248" t="s">
        <v>55580</v>
      </c>
      <c r="AM16776" s="249">
        <v>-340.74</v>
      </c>
      <c r="AO16776" s="228" t="s">
        <v>36072</v>
      </c>
      <c r="AP16776" s="229">
        <v>21.86</v>
      </c>
      <c r="AR16776" s="207" t="s">
        <v>30469</v>
      </c>
      <c r="AS16776" s="208">
        <v>1328.86</v>
      </c>
      <c r="AT16776" s="93"/>
      <c r="AU16776" s="93"/>
      <c r="AV16776" s="93"/>
    </row>
    <row r="16777" spans="35:48" x14ac:dyDescent="0.55000000000000004">
      <c r="AI16777" s="278" t="s">
        <v>14622</v>
      </c>
      <c r="AJ16777" s="279">
        <v>6848281.3899999997</v>
      </c>
      <c r="AL16777" s="248" t="s">
        <v>13249</v>
      </c>
      <c r="AM16777" s="249">
        <v>36702.129999999997</v>
      </c>
      <c r="AO16777" s="228" t="s">
        <v>16468</v>
      </c>
      <c r="AP16777" s="229">
        <v>1280.7</v>
      </c>
      <c r="AR16777" s="207" t="s">
        <v>30470</v>
      </c>
      <c r="AS16777" s="208">
        <v>11366.02</v>
      </c>
      <c r="AT16777" s="93"/>
      <c r="AU16777" s="93"/>
      <c r="AV16777" s="93"/>
    </row>
    <row r="16778" spans="35:48" x14ac:dyDescent="0.55000000000000004">
      <c r="AI16778" s="278" t="s">
        <v>14623</v>
      </c>
      <c r="AJ16778" s="279">
        <v>542561.6</v>
      </c>
      <c r="AL16778" s="248" t="s">
        <v>17584</v>
      </c>
      <c r="AM16778" s="249">
        <v>20663.39</v>
      </c>
      <c r="AO16778" s="228" t="s">
        <v>16469</v>
      </c>
      <c r="AP16778" s="229">
        <v>174722.16</v>
      </c>
      <c r="AR16778" s="207" t="s">
        <v>30471</v>
      </c>
      <c r="AS16778" s="208">
        <v>24950</v>
      </c>
      <c r="AT16778" s="93"/>
      <c r="AU16778" s="93"/>
      <c r="AV16778" s="93"/>
    </row>
    <row r="16779" spans="35:48" x14ac:dyDescent="0.55000000000000004">
      <c r="AI16779" s="278" t="s">
        <v>14624</v>
      </c>
      <c r="AJ16779" s="279">
        <v>1174708.42</v>
      </c>
      <c r="AL16779" s="248" t="s">
        <v>13251</v>
      </c>
      <c r="AM16779" s="249">
        <v>1106.05</v>
      </c>
      <c r="AO16779" s="228" t="s">
        <v>50605</v>
      </c>
      <c r="AP16779" s="229">
        <v>-3382.96</v>
      </c>
      <c r="AR16779" s="207" t="s">
        <v>30472</v>
      </c>
      <c r="AS16779" s="208">
        <v>6000</v>
      </c>
      <c r="AT16779" s="93"/>
      <c r="AU16779" s="93"/>
      <c r="AV16779" s="93"/>
    </row>
    <row r="16780" spans="35:48" x14ac:dyDescent="0.55000000000000004">
      <c r="AI16780" s="278" t="s">
        <v>14625</v>
      </c>
      <c r="AJ16780" s="279">
        <v>128632.09</v>
      </c>
      <c r="AL16780" s="248" t="s">
        <v>36125</v>
      </c>
      <c r="AM16780" s="249">
        <v>125766.39</v>
      </c>
      <c r="AO16780" s="228" t="s">
        <v>33189</v>
      </c>
      <c r="AP16780" s="229">
        <v>601500</v>
      </c>
      <c r="AR16780" s="207" t="s">
        <v>30473</v>
      </c>
      <c r="AS16780" s="208">
        <v>17400</v>
      </c>
      <c r="AT16780" s="93"/>
      <c r="AU16780" s="93"/>
      <c r="AV16780" s="93"/>
    </row>
    <row r="16781" spans="35:48" x14ac:dyDescent="0.55000000000000004">
      <c r="AI16781" s="278" t="s">
        <v>46238</v>
      </c>
      <c r="AJ16781" s="279">
        <v>960</v>
      </c>
      <c r="AL16781" s="248" t="s">
        <v>54263</v>
      </c>
      <c r="AM16781" s="249">
        <v>121644.23</v>
      </c>
      <c r="AO16781" s="228" t="s">
        <v>16491</v>
      </c>
      <c r="AP16781" s="229">
        <v>34918.75</v>
      </c>
      <c r="AR16781" s="207" t="s">
        <v>30474</v>
      </c>
      <c r="AS16781" s="208">
        <v>23633</v>
      </c>
      <c r="AT16781" s="93"/>
      <c r="AU16781" s="93"/>
      <c r="AV16781" s="93"/>
    </row>
    <row r="16782" spans="35:48" x14ac:dyDescent="0.55000000000000004">
      <c r="AI16782" s="278" t="s">
        <v>31065</v>
      </c>
      <c r="AJ16782" s="279">
        <v>66692.37</v>
      </c>
      <c r="AL16782" s="248" t="s">
        <v>17669</v>
      </c>
      <c r="AM16782" s="249">
        <v>104313.82</v>
      </c>
      <c r="AO16782" s="228" t="s">
        <v>50606</v>
      </c>
      <c r="AP16782" s="229">
        <v>11286</v>
      </c>
      <c r="AR16782" s="207" t="s">
        <v>30475</v>
      </c>
      <c r="AS16782" s="208">
        <v>115800</v>
      </c>
      <c r="AT16782" s="93"/>
      <c r="AU16782" s="93"/>
      <c r="AV16782" s="93"/>
    </row>
    <row r="16783" spans="35:48" x14ac:dyDescent="0.55000000000000004">
      <c r="AI16783" s="278" t="s">
        <v>31066</v>
      </c>
      <c r="AJ16783" s="279">
        <v>54166270.740000002</v>
      </c>
      <c r="AL16783" s="248" t="s">
        <v>17670</v>
      </c>
      <c r="AM16783" s="249">
        <v>214638.64</v>
      </c>
      <c r="AO16783" s="228" t="s">
        <v>54228</v>
      </c>
      <c r="AP16783" s="229">
        <v>2520</v>
      </c>
      <c r="AR16783" s="207" t="s">
        <v>30476</v>
      </c>
      <c r="AS16783" s="208">
        <v>1243</v>
      </c>
      <c r="AT16783" s="93"/>
      <c r="AU16783" s="93"/>
      <c r="AV16783" s="93"/>
    </row>
    <row r="16784" spans="35:48" x14ac:dyDescent="0.55000000000000004">
      <c r="AI16784" s="278" t="s">
        <v>14626</v>
      </c>
      <c r="AJ16784" s="279">
        <v>25485338.399999999</v>
      </c>
      <c r="AL16784" s="248" t="s">
        <v>54264</v>
      </c>
      <c r="AM16784" s="249">
        <v>324.83999999999997</v>
      </c>
      <c r="AO16784" s="228" t="s">
        <v>50607</v>
      </c>
      <c r="AP16784" s="229">
        <v>22552</v>
      </c>
      <c r="AR16784" s="207" t="s">
        <v>30477</v>
      </c>
      <c r="AS16784" s="208">
        <v>6000</v>
      </c>
      <c r="AT16784" s="93"/>
      <c r="AU16784" s="93"/>
      <c r="AV16784" s="93"/>
    </row>
    <row r="16785" spans="35:48" x14ac:dyDescent="0.55000000000000004">
      <c r="AI16785" s="278" t="s">
        <v>31067</v>
      </c>
      <c r="AJ16785" s="279">
        <v>39983130.899999999</v>
      </c>
      <c r="AL16785" s="248" t="s">
        <v>17671</v>
      </c>
      <c r="AM16785" s="249">
        <v>319500.38</v>
      </c>
      <c r="AO16785" s="228" t="s">
        <v>54229</v>
      </c>
      <c r="AP16785" s="229">
        <v>34715</v>
      </c>
      <c r="AR16785" s="207" t="s">
        <v>30478</v>
      </c>
      <c r="AS16785" s="208">
        <v>35391.68</v>
      </c>
      <c r="AT16785" s="93"/>
      <c r="AU16785" s="93"/>
      <c r="AV16785" s="93"/>
    </row>
    <row r="16786" spans="35:48" x14ac:dyDescent="0.55000000000000004">
      <c r="AI16786" s="278" t="s">
        <v>14627</v>
      </c>
      <c r="AJ16786" s="279">
        <v>375184.78</v>
      </c>
      <c r="AL16786" s="248" t="s">
        <v>17675</v>
      </c>
      <c r="AM16786" s="249">
        <v>79805.55</v>
      </c>
      <c r="AO16786" s="228" t="s">
        <v>45974</v>
      </c>
      <c r="AP16786" s="229">
        <v>201110</v>
      </c>
      <c r="AR16786" s="207" t="s">
        <v>30479</v>
      </c>
      <c r="AS16786" s="208">
        <v>35148.230000000003</v>
      </c>
      <c r="AT16786" s="93"/>
      <c r="AU16786" s="93"/>
      <c r="AV16786" s="93"/>
    </row>
    <row r="16787" spans="35:48" x14ac:dyDescent="0.55000000000000004">
      <c r="AI16787" s="278" t="s">
        <v>58127</v>
      </c>
      <c r="AJ16787" s="279">
        <v>2725.42</v>
      </c>
      <c r="AL16787" s="248" t="s">
        <v>17676</v>
      </c>
      <c r="AM16787" s="249">
        <v>119707.74</v>
      </c>
      <c r="AO16787" s="228" t="s">
        <v>43162</v>
      </c>
      <c r="AP16787" s="229">
        <v>3000</v>
      </c>
      <c r="AR16787" s="207" t="s">
        <v>30480</v>
      </c>
      <c r="AS16787" s="208">
        <v>24950</v>
      </c>
      <c r="AT16787" s="93"/>
      <c r="AU16787" s="93"/>
      <c r="AV16787" s="93"/>
    </row>
    <row r="16788" spans="35:48" x14ac:dyDescent="0.55000000000000004">
      <c r="AI16788" s="278" t="s">
        <v>14628</v>
      </c>
      <c r="AJ16788" s="279">
        <v>159688.03</v>
      </c>
      <c r="AL16788" s="248" t="s">
        <v>17679</v>
      </c>
      <c r="AM16788" s="249">
        <v>713755.17</v>
      </c>
      <c r="AO16788" s="228" t="s">
        <v>38896</v>
      </c>
      <c r="AP16788" s="229">
        <v>8660</v>
      </c>
      <c r="AR16788" s="207" t="s">
        <v>30481</v>
      </c>
      <c r="AS16788" s="208">
        <v>6000</v>
      </c>
      <c r="AT16788" s="93"/>
      <c r="AU16788" s="93"/>
      <c r="AV16788" s="93"/>
    </row>
    <row r="16789" spans="35:48" x14ac:dyDescent="0.55000000000000004">
      <c r="AI16789" s="278" t="s">
        <v>31068</v>
      </c>
      <c r="AJ16789" s="279">
        <v>232633.43</v>
      </c>
      <c r="AL16789" s="248" t="s">
        <v>54265</v>
      </c>
      <c r="AM16789" s="249">
        <v>2780</v>
      </c>
      <c r="AO16789" s="228" t="s">
        <v>16492</v>
      </c>
      <c r="AP16789" s="229">
        <v>14518.52</v>
      </c>
      <c r="AR16789" s="207" t="s">
        <v>30482</v>
      </c>
      <c r="AS16789" s="208">
        <v>17400</v>
      </c>
      <c r="AT16789" s="93"/>
      <c r="AU16789" s="93"/>
      <c r="AV16789" s="93"/>
    </row>
    <row r="16790" spans="35:48" x14ac:dyDescent="0.55000000000000004">
      <c r="AI16790" s="278" t="s">
        <v>48589</v>
      </c>
      <c r="AJ16790" s="279">
        <v>74313.56</v>
      </c>
      <c r="AL16790" s="248" t="s">
        <v>13262</v>
      </c>
      <c r="AM16790" s="249">
        <v>268.07</v>
      </c>
      <c r="AO16790" s="228" t="s">
        <v>16493</v>
      </c>
      <c r="AP16790" s="229">
        <v>9658.7099999999991</v>
      </c>
      <c r="AR16790" s="207" t="s">
        <v>30483</v>
      </c>
      <c r="AS16790" s="208">
        <v>23633</v>
      </c>
      <c r="AT16790" s="93"/>
      <c r="AU16790" s="93"/>
      <c r="AV16790" s="93"/>
    </row>
    <row r="16791" spans="35:48" x14ac:dyDescent="0.55000000000000004">
      <c r="AI16791" s="278" t="s">
        <v>14629</v>
      </c>
      <c r="AJ16791" s="279">
        <v>749811.87</v>
      </c>
      <c r="AL16791" s="248" t="s">
        <v>58016</v>
      </c>
      <c r="AM16791" s="249">
        <v>387.5</v>
      </c>
      <c r="AO16791" s="228" t="s">
        <v>16494</v>
      </c>
      <c r="AP16791" s="229">
        <v>2482.2199999999998</v>
      </c>
      <c r="AR16791" s="207" t="s">
        <v>30484</v>
      </c>
      <c r="AS16791" s="208">
        <v>115800</v>
      </c>
      <c r="AT16791" s="93"/>
      <c r="AU16791" s="93"/>
      <c r="AV16791" s="93"/>
    </row>
    <row r="16792" spans="35:48" x14ac:dyDescent="0.55000000000000004">
      <c r="AI16792" s="278" t="s">
        <v>14630</v>
      </c>
      <c r="AJ16792" s="279">
        <v>31234852.32</v>
      </c>
      <c r="AL16792" s="248" t="s">
        <v>59314</v>
      </c>
      <c r="AM16792" s="249">
        <v>5812.5</v>
      </c>
      <c r="AO16792" s="228" t="s">
        <v>16495</v>
      </c>
      <c r="AP16792" s="229">
        <v>46.32</v>
      </c>
      <c r="AR16792" s="207" t="s">
        <v>30485</v>
      </c>
      <c r="AS16792" s="208">
        <v>1243</v>
      </c>
      <c r="AT16792" s="93"/>
      <c r="AU16792" s="93"/>
      <c r="AV16792" s="93"/>
    </row>
    <row r="16793" spans="35:48" x14ac:dyDescent="0.55000000000000004">
      <c r="AI16793" s="278" t="s">
        <v>35902</v>
      </c>
      <c r="AJ16793" s="279">
        <v>166984</v>
      </c>
      <c r="AL16793" s="248" t="s">
        <v>58752</v>
      </c>
      <c r="AM16793" s="249">
        <v>1063.04</v>
      </c>
      <c r="AO16793" s="228" t="s">
        <v>16496</v>
      </c>
      <c r="AP16793" s="229">
        <v>53528.5</v>
      </c>
      <c r="AR16793" s="207" t="s">
        <v>30486</v>
      </c>
      <c r="AS16793" s="208">
        <v>6000</v>
      </c>
      <c r="AT16793" s="93"/>
      <c r="AU16793" s="93"/>
      <c r="AV16793" s="93"/>
    </row>
    <row r="16794" spans="35:48" x14ac:dyDescent="0.55000000000000004">
      <c r="AI16794" s="278" t="s">
        <v>31070</v>
      </c>
      <c r="AJ16794" s="279">
        <v>5824284.29</v>
      </c>
      <c r="AL16794" s="248" t="s">
        <v>60886</v>
      </c>
      <c r="AM16794" s="249">
        <v>321.8</v>
      </c>
      <c r="AO16794" s="228" t="s">
        <v>50608</v>
      </c>
      <c r="AP16794" s="229">
        <v>4832.3599999999997</v>
      </c>
      <c r="AR16794" s="207" t="s">
        <v>30487</v>
      </c>
      <c r="AS16794" s="208">
        <v>35391.68</v>
      </c>
      <c r="AT16794" s="93"/>
      <c r="AU16794" s="93"/>
      <c r="AV16794" s="93"/>
    </row>
    <row r="16795" spans="35:48" x14ac:dyDescent="0.55000000000000004">
      <c r="AI16795" s="278" t="s">
        <v>31071</v>
      </c>
      <c r="AJ16795" s="279">
        <v>150964.71</v>
      </c>
      <c r="AL16795" s="248" t="s">
        <v>17680</v>
      </c>
      <c r="AM16795" s="249">
        <v>2572.75</v>
      </c>
      <c r="AO16795" s="228" t="s">
        <v>48432</v>
      </c>
      <c r="AP16795" s="229">
        <v>326.56</v>
      </c>
      <c r="AR16795" s="207" t="s">
        <v>30488</v>
      </c>
      <c r="AS16795" s="208">
        <v>35148.230000000003</v>
      </c>
      <c r="AT16795" s="93"/>
      <c r="AU16795" s="93"/>
      <c r="AV16795" s="93"/>
    </row>
    <row r="16796" spans="35:48" x14ac:dyDescent="0.55000000000000004">
      <c r="AI16796" s="278" t="s">
        <v>14631</v>
      </c>
      <c r="AJ16796" s="279">
        <v>20766789.57</v>
      </c>
      <c r="AL16796" s="248" t="s">
        <v>17681</v>
      </c>
      <c r="AM16796" s="249">
        <v>6847.52</v>
      </c>
      <c r="AO16796" s="228" t="s">
        <v>13143</v>
      </c>
      <c r="AP16796" s="229">
        <v>14478.73</v>
      </c>
      <c r="AR16796" s="207" t="s">
        <v>30489</v>
      </c>
      <c r="AS16796" s="208">
        <v>448039.17</v>
      </c>
      <c r="AT16796" s="93"/>
      <c r="AU16796" s="93"/>
      <c r="AV16796" s="93"/>
    </row>
    <row r="16797" spans="35:48" x14ac:dyDescent="0.55000000000000004">
      <c r="AI16797" s="278" t="s">
        <v>14632</v>
      </c>
      <c r="AJ16797" s="279">
        <v>463261.46</v>
      </c>
      <c r="AL16797" s="248" t="s">
        <v>33291</v>
      </c>
      <c r="AM16797" s="249">
        <v>62628</v>
      </c>
      <c r="AO16797" s="228" t="s">
        <v>16499</v>
      </c>
      <c r="AP16797" s="229">
        <v>92962.99</v>
      </c>
      <c r="AR16797" s="207" t="s">
        <v>30490</v>
      </c>
      <c r="AS16797" s="208">
        <v>13979.07</v>
      </c>
      <c r="AT16797" s="93"/>
      <c r="AU16797" s="93"/>
      <c r="AV16797" s="93"/>
    </row>
    <row r="16798" spans="35:48" x14ac:dyDescent="0.55000000000000004">
      <c r="AI16798" s="278" t="s">
        <v>14633</v>
      </c>
      <c r="AJ16798" s="279">
        <v>33599704.170000002</v>
      </c>
      <c r="AL16798" s="248" t="s">
        <v>33292</v>
      </c>
      <c r="AM16798" s="249">
        <v>39750</v>
      </c>
      <c r="AO16798" s="228" t="s">
        <v>16500</v>
      </c>
      <c r="AP16798" s="229">
        <v>1499.75</v>
      </c>
      <c r="AR16798" s="207" t="s">
        <v>30491</v>
      </c>
      <c r="AS16798" s="208">
        <v>7514991.3099999996</v>
      </c>
      <c r="AT16798" s="93"/>
      <c r="AU16798" s="93"/>
      <c r="AV16798" s="93"/>
    </row>
    <row r="16799" spans="35:48" x14ac:dyDescent="0.55000000000000004">
      <c r="AI16799" s="278" t="s">
        <v>14634</v>
      </c>
      <c r="AJ16799" s="279">
        <v>80117353.049999997</v>
      </c>
      <c r="AL16799" s="248" t="s">
        <v>17683</v>
      </c>
      <c r="AM16799" s="249">
        <v>46425.15</v>
      </c>
      <c r="AO16799" s="228" t="s">
        <v>13144</v>
      </c>
      <c r="AP16799" s="229">
        <v>3306.22</v>
      </c>
      <c r="AR16799" s="207" t="s">
        <v>30492</v>
      </c>
      <c r="AS16799" s="208">
        <v>206653.52</v>
      </c>
      <c r="AT16799" s="93"/>
      <c r="AU16799" s="93"/>
      <c r="AV16799" s="93"/>
    </row>
    <row r="16800" spans="35:48" x14ac:dyDescent="0.55000000000000004">
      <c r="AI16800" s="278" t="s">
        <v>31072</v>
      </c>
      <c r="AJ16800" s="279">
        <v>111929.26</v>
      </c>
      <c r="AL16800" s="248" t="s">
        <v>45989</v>
      </c>
      <c r="AM16800" s="249">
        <v>253050</v>
      </c>
      <c r="AO16800" s="228" t="s">
        <v>43163</v>
      </c>
      <c r="AP16800" s="229">
        <v>17779.46</v>
      </c>
      <c r="AR16800" s="207" t="s">
        <v>34406</v>
      </c>
      <c r="AS16800" s="208">
        <v>193.05</v>
      </c>
      <c r="AT16800" s="93"/>
      <c r="AU16800" s="93"/>
      <c r="AV16800" s="93"/>
    </row>
    <row r="16801" spans="35:48" x14ac:dyDescent="0.55000000000000004">
      <c r="AI16801" s="278" t="s">
        <v>14635</v>
      </c>
      <c r="AJ16801" s="279">
        <v>27588099</v>
      </c>
      <c r="AL16801" s="248" t="s">
        <v>56774</v>
      </c>
      <c r="AM16801" s="249">
        <v>9131.01</v>
      </c>
      <c r="AO16801" s="228" t="s">
        <v>16518</v>
      </c>
      <c r="AP16801" s="229">
        <v>59804.92</v>
      </c>
      <c r="AR16801" s="207" t="s">
        <v>34407</v>
      </c>
      <c r="AS16801" s="208">
        <v>934.28</v>
      </c>
      <c r="AT16801" s="93"/>
      <c r="AU16801" s="93"/>
      <c r="AV16801" s="93"/>
    </row>
    <row r="16802" spans="35:48" x14ac:dyDescent="0.55000000000000004">
      <c r="AI16802" s="278" t="s">
        <v>31073</v>
      </c>
      <c r="AJ16802" s="279">
        <v>1358675.9</v>
      </c>
      <c r="AL16802" s="248" t="s">
        <v>17685</v>
      </c>
      <c r="AM16802" s="249">
        <v>9600</v>
      </c>
      <c r="AO16802" s="228" t="s">
        <v>49326</v>
      </c>
      <c r="AP16802" s="229">
        <v>76000</v>
      </c>
      <c r="AR16802" s="207" t="s">
        <v>30493</v>
      </c>
      <c r="AS16802" s="208">
        <v>324804.27</v>
      </c>
      <c r="AT16802" s="93"/>
      <c r="AU16802" s="93"/>
      <c r="AV16802" s="93"/>
    </row>
    <row r="16803" spans="35:48" x14ac:dyDescent="0.55000000000000004">
      <c r="AI16803" s="278" t="s">
        <v>31074</v>
      </c>
      <c r="AJ16803" s="279">
        <v>49807.22</v>
      </c>
      <c r="AL16803" s="248" t="s">
        <v>17686</v>
      </c>
      <c r="AM16803" s="249">
        <v>3491.76</v>
      </c>
      <c r="AO16803" s="228" t="s">
        <v>45975</v>
      </c>
      <c r="AP16803" s="229">
        <v>21557.25</v>
      </c>
      <c r="AR16803" s="207" t="s">
        <v>30494</v>
      </c>
      <c r="AS16803" s="208">
        <v>559258.81000000006</v>
      </c>
      <c r="AT16803" s="93"/>
      <c r="AU16803" s="93"/>
      <c r="AV16803" s="93"/>
    </row>
    <row r="16804" spans="35:48" x14ac:dyDescent="0.55000000000000004">
      <c r="AI16804" s="278" t="s">
        <v>14636</v>
      </c>
      <c r="AJ16804" s="279">
        <v>151669.87</v>
      </c>
      <c r="AL16804" s="248" t="s">
        <v>17687</v>
      </c>
      <c r="AM16804" s="249">
        <v>265.58</v>
      </c>
      <c r="AO16804" s="228" t="s">
        <v>45976</v>
      </c>
      <c r="AP16804" s="229">
        <v>167078.12</v>
      </c>
      <c r="AR16804" s="207" t="s">
        <v>30495</v>
      </c>
      <c r="AS16804" s="208">
        <v>20460.810000000001</v>
      </c>
      <c r="AT16804" s="93"/>
      <c r="AU16804" s="93"/>
      <c r="AV16804" s="93"/>
    </row>
    <row r="16805" spans="35:48" x14ac:dyDescent="0.55000000000000004">
      <c r="AI16805" s="278" t="s">
        <v>14637</v>
      </c>
      <c r="AJ16805" s="279">
        <v>6249.15</v>
      </c>
      <c r="AL16805" s="248" t="s">
        <v>13267</v>
      </c>
      <c r="AM16805" s="249">
        <v>158360.76999999999</v>
      </c>
      <c r="AO16805" s="228" t="s">
        <v>49327</v>
      </c>
      <c r="AP16805" s="229">
        <v>291.85000000000002</v>
      </c>
      <c r="AR16805" s="207" t="s">
        <v>30496</v>
      </c>
      <c r="AS16805" s="208">
        <v>126132.35</v>
      </c>
      <c r="AT16805" s="93"/>
      <c r="AU16805" s="93"/>
      <c r="AV16805" s="93"/>
    </row>
    <row r="16806" spans="35:48" x14ac:dyDescent="0.55000000000000004">
      <c r="AI16806" s="278" t="s">
        <v>31075</v>
      </c>
      <c r="AJ16806" s="279">
        <v>2088.69</v>
      </c>
      <c r="AL16806" s="248" t="s">
        <v>13268</v>
      </c>
      <c r="AM16806" s="249">
        <v>456819.94</v>
      </c>
      <c r="AO16806" s="228" t="s">
        <v>16519</v>
      </c>
      <c r="AP16806" s="229">
        <v>20037.36</v>
      </c>
      <c r="AR16806" s="207" t="s">
        <v>30497</v>
      </c>
      <c r="AS16806" s="208">
        <v>43381.89</v>
      </c>
      <c r="AT16806" s="93"/>
      <c r="AU16806" s="93"/>
      <c r="AV16806" s="93"/>
    </row>
    <row r="16807" spans="35:48" x14ac:dyDescent="0.55000000000000004">
      <c r="AI16807" s="278" t="s">
        <v>14638</v>
      </c>
      <c r="AJ16807" s="279">
        <v>132893854.26000001</v>
      </c>
      <c r="AL16807" s="248" t="s">
        <v>17688</v>
      </c>
      <c r="AM16807" s="249">
        <v>205344.1</v>
      </c>
      <c r="AO16807" s="228" t="s">
        <v>16520</v>
      </c>
      <c r="AP16807" s="229">
        <v>19987.5</v>
      </c>
      <c r="AR16807" s="207" t="s">
        <v>30498</v>
      </c>
      <c r="AS16807" s="208">
        <v>86836.19</v>
      </c>
      <c r="AT16807" s="93"/>
      <c r="AU16807" s="93"/>
      <c r="AV16807" s="93"/>
    </row>
    <row r="16808" spans="35:48" x14ac:dyDescent="0.55000000000000004">
      <c r="AI16808" s="278" t="s">
        <v>14639</v>
      </c>
      <c r="AJ16808" s="279">
        <v>18019086.16</v>
      </c>
      <c r="AL16808" s="248" t="s">
        <v>17689</v>
      </c>
      <c r="AM16808" s="249">
        <v>13968.66</v>
      </c>
      <c r="AO16808" s="228" t="s">
        <v>50609</v>
      </c>
      <c r="AP16808" s="229">
        <v>9770.32</v>
      </c>
      <c r="AR16808" s="207" t="s">
        <v>30499</v>
      </c>
      <c r="AS16808" s="208">
        <v>623</v>
      </c>
      <c r="AT16808" s="93"/>
      <c r="AU16808" s="93"/>
      <c r="AV16808" s="93"/>
    </row>
    <row r="16809" spans="35:48" x14ac:dyDescent="0.55000000000000004">
      <c r="AI16809" s="278" t="s">
        <v>31076</v>
      </c>
      <c r="AJ16809" s="279">
        <v>12249827.300000001</v>
      </c>
      <c r="AL16809" s="248" t="s">
        <v>17690</v>
      </c>
      <c r="AM16809" s="249">
        <v>1136531.8899999999</v>
      </c>
      <c r="AO16809" s="228" t="s">
        <v>16521</v>
      </c>
      <c r="AP16809" s="229">
        <v>39145.96</v>
      </c>
      <c r="AR16809" s="207" t="s">
        <v>30500</v>
      </c>
      <c r="AS16809" s="208">
        <v>104585.60000000001</v>
      </c>
      <c r="AT16809" s="93"/>
      <c r="AU16809" s="93"/>
      <c r="AV16809" s="93"/>
    </row>
    <row r="16810" spans="35:48" x14ac:dyDescent="0.55000000000000004">
      <c r="AI16810" s="278" t="s">
        <v>14640</v>
      </c>
      <c r="AJ16810" s="279">
        <v>610864.71</v>
      </c>
      <c r="AL16810" s="248" t="s">
        <v>40736</v>
      </c>
      <c r="AM16810" s="249">
        <v>167865.52</v>
      </c>
      <c r="AO16810" s="228" t="s">
        <v>16522</v>
      </c>
      <c r="AP16810" s="229">
        <v>18241.150000000001</v>
      </c>
      <c r="AR16810" s="207" t="s">
        <v>30501</v>
      </c>
      <c r="AS16810" s="208">
        <v>258.08999999999997</v>
      </c>
      <c r="AT16810" s="93"/>
      <c r="AU16810" s="93"/>
      <c r="AV16810" s="93"/>
    </row>
    <row r="16811" spans="35:48" x14ac:dyDescent="0.55000000000000004">
      <c r="AI16811" s="278" t="s">
        <v>14641</v>
      </c>
      <c r="AJ16811" s="279">
        <v>7152.83</v>
      </c>
      <c r="AL16811" s="248" t="s">
        <v>17691</v>
      </c>
      <c r="AM16811" s="249">
        <v>51450</v>
      </c>
      <c r="AO16811" s="228" t="s">
        <v>16523</v>
      </c>
      <c r="AP16811" s="229">
        <v>78383.02</v>
      </c>
      <c r="AR16811" s="207" t="s">
        <v>30502</v>
      </c>
      <c r="AS16811" s="208">
        <v>19483.43</v>
      </c>
      <c r="AT16811" s="93"/>
      <c r="AU16811" s="93"/>
      <c r="AV16811" s="93"/>
    </row>
    <row r="16812" spans="35:48" x14ac:dyDescent="0.55000000000000004">
      <c r="AI16812" s="278" t="s">
        <v>31077</v>
      </c>
      <c r="AJ16812" s="279">
        <v>955275.87</v>
      </c>
      <c r="AL16812" s="248" t="s">
        <v>17693</v>
      </c>
      <c r="AM16812" s="249">
        <v>60964.959999999999</v>
      </c>
      <c r="AO16812" s="228" t="s">
        <v>16557</v>
      </c>
      <c r="AP16812" s="229">
        <v>30000</v>
      </c>
      <c r="AR16812" s="207" t="s">
        <v>30503</v>
      </c>
      <c r="AS16812" s="208">
        <v>3318.78</v>
      </c>
      <c r="AT16812" s="93"/>
      <c r="AU16812" s="93"/>
      <c r="AV16812" s="93"/>
    </row>
    <row r="16813" spans="35:48" x14ac:dyDescent="0.55000000000000004">
      <c r="AI16813" s="278" t="s">
        <v>14642</v>
      </c>
      <c r="AJ16813" s="279">
        <v>555583.75</v>
      </c>
      <c r="AL16813" s="248" t="s">
        <v>17694</v>
      </c>
      <c r="AM16813" s="249">
        <v>66256.759999999995</v>
      </c>
      <c r="AO16813" s="228" t="s">
        <v>54230</v>
      </c>
      <c r="AP16813" s="229">
        <v>32184.799999999999</v>
      </c>
      <c r="AR16813" s="207" t="s">
        <v>30504</v>
      </c>
      <c r="AS16813" s="208">
        <v>6425</v>
      </c>
      <c r="AT16813" s="93"/>
      <c r="AU16813" s="93"/>
      <c r="AV16813" s="93"/>
    </row>
    <row r="16814" spans="35:48" x14ac:dyDescent="0.55000000000000004">
      <c r="AI16814" s="278" t="s">
        <v>14643</v>
      </c>
      <c r="AJ16814" s="279">
        <v>3069957.06</v>
      </c>
      <c r="AL16814" s="248" t="s">
        <v>54266</v>
      </c>
      <c r="AM16814" s="249">
        <v>1628.08</v>
      </c>
      <c r="AO16814" s="228" t="s">
        <v>16558</v>
      </c>
      <c r="AP16814" s="229">
        <v>5328</v>
      </c>
      <c r="AR16814" s="207" t="s">
        <v>30505</v>
      </c>
      <c r="AS16814" s="208">
        <v>3168.21</v>
      </c>
      <c r="AT16814" s="93"/>
      <c r="AU16814" s="93"/>
      <c r="AV16814" s="93"/>
    </row>
    <row r="16815" spans="35:48" x14ac:dyDescent="0.55000000000000004">
      <c r="AI16815" s="278" t="s">
        <v>31078</v>
      </c>
      <c r="AJ16815" s="279">
        <v>22922.83</v>
      </c>
      <c r="AL16815" s="248" t="s">
        <v>60096</v>
      </c>
      <c r="AM16815" s="249">
        <v>4990</v>
      </c>
      <c r="AO16815" s="228" t="s">
        <v>49328</v>
      </c>
      <c r="AP16815" s="229">
        <v>18049.25</v>
      </c>
      <c r="AR16815" s="207" t="s">
        <v>30506</v>
      </c>
      <c r="AS16815" s="208">
        <v>746718.86</v>
      </c>
      <c r="AT16815" s="93"/>
      <c r="AU16815" s="93"/>
      <c r="AV16815" s="93"/>
    </row>
    <row r="16816" spans="35:48" x14ac:dyDescent="0.55000000000000004">
      <c r="AI16816" s="278" t="s">
        <v>31079</v>
      </c>
      <c r="AJ16816" s="279">
        <v>28.7</v>
      </c>
      <c r="AL16816" s="248" t="s">
        <v>59315</v>
      </c>
      <c r="AM16816" s="249">
        <v>25050</v>
      </c>
      <c r="AO16816" s="228" t="s">
        <v>16559</v>
      </c>
      <c r="AP16816" s="229">
        <v>103258.92</v>
      </c>
      <c r="AR16816" s="207" t="s">
        <v>30507</v>
      </c>
      <c r="AS16816" s="208">
        <v>558585.79</v>
      </c>
      <c r="AT16816" s="93"/>
      <c r="AU16816" s="93"/>
      <c r="AV16816" s="93"/>
    </row>
    <row r="16817" spans="35:48" x14ac:dyDescent="0.55000000000000004">
      <c r="AI16817" s="278" t="s">
        <v>47658</v>
      </c>
      <c r="AJ16817" s="279">
        <v>212.88</v>
      </c>
      <c r="AL16817" s="248" t="s">
        <v>58753</v>
      </c>
      <c r="AM16817" s="249">
        <v>680</v>
      </c>
      <c r="AO16817" s="228" t="s">
        <v>54231</v>
      </c>
      <c r="AP16817" s="229">
        <v>10266.32</v>
      </c>
      <c r="AR16817" s="207" t="s">
        <v>30508</v>
      </c>
      <c r="AS16817" s="208">
        <v>39898.75</v>
      </c>
      <c r="AT16817" s="93"/>
      <c r="AU16817" s="93"/>
      <c r="AV16817" s="93"/>
    </row>
    <row r="16818" spans="35:48" x14ac:dyDescent="0.55000000000000004">
      <c r="AI16818" s="278" t="s">
        <v>43414</v>
      </c>
      <c r="AJ16818" s="279">
        <v>3284</v>
      </c>
      <c r="AL16818" s="248" t="s">
        <v>17695</v>
      </c>
      <c r="AM16818" s="249">
        <v>848857.63</v>
      </c>
      <c r="AO16818" s="228" t="s">
        <v>38900</v>
      </c>
      <c r="AP16818" s="229">
        <v>17821.78</v>
      </c>
      <c r="AR16818" s="207" t="s">
        <v>30509</v>
      </c>
      <c r="AS16818" s="208">
        <v>5457172.8799999999</v>
      </c>
      <c r="AT16818" s="93"/>
      <c r="AU16818" s="93"/>
      <c r="AV16818" s="93"/>
    </row>
    <row r="16819" spans="35:48" x14ac:dyDescent="0.55000000000000004">
      <c r="AI16819" s="278" t="s">
        <v>14644</v>
      </c>
      <c r="AJ16819" s="279">
        <v>13964845.5</v>
      </c>
      <c r="AL16819" s="248" t="s">
        <v>13269</v>
      </c>
      <c r="AM16819" s="249">
        <v>1909888.56</v>
      </c>
      <c r="AO16819" s="228" t="s">
        <v>43164</v>
      </c>
      <c r="AP16819" s="229">
        <v>108747.33</v>
      </c>
      <c r="AR16819" s="207" t="s">
        <v>30510</v>
      </c>
      <c r="AS16819" s="208">
        <v>2.65</v>
      </c>
      <c r="AT16819" s="93"/>
      <c r="AU16819" s="93"/>
      <c r="AV16819" s="93"/>
    </row>
    <row r="16820" spans="35:48" x14ac:dyDescent="0.55000000000000004">
      <c r="AI16820" s="278" t="s">
        <v>31080</v>
      </c>
      <c r="AJ16820" s="279">
        <v>22208570.300000001</v>
      </c>
      <c r="AL16820" s="248" t="s">
        <v>40737</v>
      </c>
      <c r="AM16820" s="249">
        <v>3156.89</v>
      </c>
      <c r="AO16820" s="228" t="s">
        <v>16561</v>
      </c>
      <c r="AP16820" s="229">
        <v>21887.57</v>
      </c>
      <c r="AR16820" s="207" t="s">
        <v>30511</v>
      </c>
      <c r="AS16820" s="208">
        <v>1219534.97</v>
      </c>
      <c r="AT16820" s="93"/>
      <c r="AU16820" s="93"/>
      <c r="AV16820" s="93"/>
    </row>
    <row r="16821" spans="35:48" x14ac:dyDescent="0.55000000000000004">
      <c r="AI16821" s="278" t="s">
        <v>14645</v>
      </c>
      <c r="AJ16821" s="279">
        <v>813983.4</v>
      </c>
      <c r="AL16821" s="248" t="s">
        <v>17696</v>
      </c>
      <c r="AM16821" s="249">
        <v>103418.22</v>
      </c>
      <c r="AO16821" s="228" t="s">
        <v>16563</v>
      </c>
      <c r="AP16821" s="229">
        <v>13418.78</v>
      </c>
      <c r="AR16821" s="207" t="s">
        <v>30512</v>
      </c>
      <c r="AS16821" s="208">
        <v>2942426.05</v>
      </c>
      <c r="AT16821" s="93"/>
      <c r="AU16821" s="93"/>
      <c r="AV16821" s="93"/>
    </row>
    <row r="16822" spans="35:48" x14ac:dyDescent="0.55000000000000004">
      <c r="AI16822" s="278" t="s">
        <v>31082</v>
      </c>
      <c r="AJ16822" s="279">
        <v>6653061.6900000004</v>
      </c>
      <c r="AL16822" s="248" t="s">
        <v>54267</v>
      </c>
      <c r="AM16822" s="249">
        <v>1921.84</v>
      </c>
      <c r="AO16822" s="228" t="s">
        <v>16564</v>
      </c>
      <c r="AP16822" s="229">
        <v>2500</v>
      </c>
      <c r="AR16822" s="207" t="s">
        <v>30513</v>
      </c>
      <c r="AS16822" s="208">
        <v>8222.18</v>
      </c>
      <c r="AT16822" s="93"/>
      <c r="AU16822" s="93"/>
      <c r="AV16822" s="93"/>
    </row>
    <row r="16823" spans="35:48" x14ac:dyDescent="0.55000000000000004">
      <c r="AI16823" s="278" t="s">
        <v>14646</v>
      </c>
      <c r="AJ16823" s="279">
        <v>573775.17000000004</v>
      </c>
      <c r="AL16823" s="248" t="s">
        <v>13270</v>
      </c>
      <c r="AM16823" s="249">
        <v>2806.3</v>
      </c>
      <c r="AO16823" s="228" t="s">
        <v>54232</v>
      </c>
      <c r="AP16823" s="229">
        <v>6513.96</v>
      </c>
      <c r="AR16823" s="207" t="s">
        <v>30514</v>
      </c>
      <c r="AS16823" s="208">
        <v>26577.47</v>
      </c>
      <c r="AT16823" s="93"/>
      <c r="AU16823" s="93"/>
      <c r="AV16823" s="93"/>
    </row>
    <row r="16824" spans="35:48" x14ac:dyDescent="0.55000000000000004">
      <c r="AI16824" s="278" t="s">
        <v>31083</v>
      </c>
      <c r="AJ16824" s="279">
        <v>1282458.1000000001</v>
      </c>
      <c r="AL16824" s="248" t="s">
        <v>13271</v>
      </c>
      <c r="AM16824" s="249">
        <v>2505820.15</v>
      </c>
      <c r="AO16824" s="228" t="s">
        <v>16565</v>
      </c>
      <c r="AP16824" s="229">
        <v>62874.93</v>
      </c>
      <c r="AR16824" s="207" t="s">
        <v>30515</v>
      </c>
      <c r="AS16824" s="208">
        <v>1835456.35</v>
      </c>
      <c r="AT16824" s="93"/>
      <c r="AU16824" s="93"/>
      <c r="AV16824" s="93"/>
    </row>
    <row r="16825" spans="35:48" x14ac:dyDescent="0.55000000000000004">
      <c r="AI16825" s="278" t="s">
        <v>31084</v>
      </c>
      <c r="AJ16825" s="279">
        <v>58109.84</v>
      </c>
      <c r="AL16825" s="248" t="s">
        <v>48441</v>
      </c>
      <c r="AM16825" s="249">
        <v>-41364.080000000002</v>
      </c>
      <c r="AO16825" s="228" t="s">
        <v>16566</v>
      </c>
      <c r="AP16825" s="229">
        <v>20</v>
      </c>
      <c r="AR16825" s="207" t="s">
        <v>30516</v>
      </c>
      <c r="AS16825" s="208">
        <v>2145186.06</v>
      </c>
      <c r="AT16825" s="93"/>
      <c r="AU16825" s="93"/>
      <c r="AV16825" s="93"/>
    </row>
    <row r="16826" spans="35:48" x14ac:dyDescent="0.55000000000000004">
      <c r="AI16826" s="278" t="s">
        <v>14647</v>
      </c>
      <c r="AJ16826" s="279">
        <v>10150.42</v>
      </c>
      <c r="AL16826" s="248" t="s">
        <v>17697</v>
      </c>
      <c r="AM16826" s="249">
        <v>11986751.74</v>
      </c>
      <c r="AO16826" s="228" t="s">
        <v>54233</v>
      </c>
      <c r="AP16826" s="229">
        <v>4000</v>
      </c>
      <c r="AR16826" s="207" t="s">
        <v>30517</v>
      </c>
      <c r="AS16826" s="208">
        <v>62421.29</v>
      </c>
      <c r="AT16826" s="93"/>
      <c r="AU16826" s="93"/>
      <c r="AV16826" s="93"/>
    </row>
    <row r="16827" spans="35:48" x14ac:dyDescent="0.55000000000000004">
      <c r="AI16827" s="278" t="s">
        <v>14648</v>
      </c>
      <c r="AJ16827" s="279">
        <v>870686.84</v>
      </c>
      <c r="AL16827" s="248" t="s">
        <v>58366</v>
      </c>
      <c r="AM16827" s="249">
        <v>299866.15000000002</v>
      </c>
      <c r="AO16827" s="228" t="s">
        <v>54234</v>
      </c>
      <c r="AP16827" s="229">
        <v>1400</v>
      </c>
      <c r="AR16827" s="207" t="s">
        <v>30518</v>
      </c>
      <c r="AS16827" s="208">
        <v>143345.43</v>
      </c>
      <c r="AT16827" s="93"/>
      <c r="AU16827" s="93"/>
      <c r="AV16827" s="93"/>
    </row>
    <row r="16828" spans="35:48" x14ac:dyDescent="0.55000000000000004">
      <c r="AI16828" s="278" t="s">
        <v>14649</v>
      </c>
      <c r="AJ16828" s="279">
        <v>825072.85</v>
      </c>
      <c r="AL16828" s="248" t="s">
        <v>34749</v>
      </c>
      <c r="AM16828" s="249">
        <v>65978.98</v>
      </c>
      <c r="AO16828" s="228" t="s">
        <v>16568</v>
      </c>
      <c r="AP16828" s="229">
        <v>45536.37</v>
      </c>
      <c r="AR16828" s="207" t="s">
        <v>30519</v>
      </c>
      <c r="AS16828" s="208">
        <v>1238.03</v>
      </c>
      <c r="AT16828" s="93"/>
      <c r="AU16828" s="93"/>
      <c r="AV16828" s="93"/>
    </row>
    <row r="16829" spans="35:48" x14ac:dyDescent="0.55000000000000004">
      <c r="AI16829" s="278" t="s">
        <v>31085</v>
      </c>
      <c r="AJ16829" s="279">
        <v>41442.910000000003</v>
      </c>
      <c r="AL16829" s="248" t="s">
        <v>17734</v>
      </c>
      <c r="AM16829" s="249">
        <v>33662.29</v>
      </c>
      <c r="AO16829" s="228" t="s">
        <v>54235</v>
      </c>
      <c r="AP16829" s="229">
        <v>27873.200000000001</v>
      </c>
      <c r="AR16829" s="207" t="s">
        <v>30520</v>
      </c>
      <c r="AS16829" s="208">
        <v>14535.81</v>
      </c>
      <c r="AT16829" s="93"/>
      <c r="AU16829" s="93"/>
      <c r="AV16829" s="93"/>
    </row>
    <row r="16830" spans="35:48" x14ac:dyDescent="0.55000000000000004">
      <c r="AI16830" s="278" t="s">
        <v>31086</v>
      </c>
      <c r="AJ16830" s="279">
        <v>1244652.21</v>
      </c>
      <c r="AL16830" s="248" t="s">
        <v>47464</v>
      </c>
      <c r="AM16830" s="249">
        <v>675</v>
      </c>
      <c r="AO16830" s="228" t="s">
        <v>54236</v>
      </c>
      <c r="AP16830" s="229">
        <v>7020</v>
      </c>
      <c r="AR16830" s="207" t="s">
        <v>30521</v>
      </c>
      <c r="AS16830" s="208">
        <v>21699697.34</v>
      </c>
      <c r="AT16830" s="93"/>
      <c r="AU16830" s="93"/>
      <c r="AV16830" s="93"/>
    </row>
    <row r="16831" spans="35:48" x14ac:dyDescent="0.55000000000000004">
      <c r="AI16831" s="278" t="s">
        <v>34387</v>
      </c>
      <c r="AJ16831" s="279">
        <v>107967.28</v>
      </c>
      <c r="AL16831" s="248" t="s">
        <v>34763</v>
      </c>
      <c r="AM16831" s="249">
        <v>28006.71</v>
      </c>
      <c r="AO16831" s="228" t="s">
        <v>54237</v>
      </c>
      <c r="AP16831" s="229">
        <v>3184.25</v>
      </c>
      <c r="AR16831" s="207" t="s">
        <v>30522</v>
      </c>
      <c r="AS16831" s="208">
        <v>1405809.95</v>
      </c>
      <c r="AT16831" s="93"/>
      <c r="AU16831" s="93"/>
      <c r="AV16831" s="93"/>
    </row>
    <row r="16832" spans="35:48" x14ac:dyDescent="0.55000000000000004">
      <c r="AI16832" s="278" t="s">
        <v>54641</v>
      </c>
      <c r="AJ16832" s="279">
        <v>1013986.69</v>
      </c>
      <c r="AL16832" s="248" t="s">
        <v>17736</v>
      </c>
      <c r="AM16832" s="249">
        <v>26400</v>
      </c>
      <c r="AO16832" s="228" t="s">
        <v>54238</v>
      </c>
      <c r="AP16832" s="229">
        <v>8085.5</v>
      </c>
      <c r="AR16832" s="207" t="s">
        <v>30523</v>
      </c>
      <c r="AS16832" s="208">
        <v>5232029.53</v>
      </c>
      <c r="AT16832" s="93"/>
      <c r="AU16832" s="93"/>
      <c r="AV16832" s="93"/>
    </row>
    <row r="16833" spans="35:48" x14ac:dyDescent="0.55000000000000004">
      <c r="AI16833" s="278" t="s">
        <v>31087</v>
      </c>
      <c r="AJ16833" s="279">
        <v>184787.88</v>
      </c>
      <c r="AL16833" s="248" t="s">
        <v>17737</v>
      </c>
      <c r="AM16833" s="249">
        <v>6686.2</v>
      </c>
      <c r="AO16833" s="228" t="s">
        <v>54239</v>
      </c>
      <c r="AP16833" s="229">
        <v>3401.31</v>
      </c>
      <c r="AR16833" s="207" t="s">
        <v>30524</v>
      </c>
      <c r="AS16833" s="208">
        <v>9238.66</v>
      </c>
      <c r="AT16833" s="93"/>
      <c r="AU16833" s="93"/>
      <c r="AV16833" s="93"/>
    </row>
    <row r="16834" spans="35:48" x14ac:dyDescent="0.55000000000000004">
      <c r="AI16834" s="278" t="s">
        <v>14651</v>
      </c>
      <c r="AJ16834" s="279">
        <v>72833346.590000004</v>
      </c>
      <c r="AL16834" s="248" t="s">
        <v>17738</v>
      </c>
      <c r="AM16834" s="249">
        <v>15093.4</v>
      </c>
      <c r="AO16834" s="228" t="s">
        <v>45977</v>
      </c>
      <c r="AP16834" s="229">
        <v>118829</v>
      </c>
      <c r="AR16834" s="207" t="s">
        <v>30525</v>
      </c>
      <c r="AS16834" s="208">
        <v>19189.509999999998</v>
      </c>
      <c r="AT16834" s="93"/>
      <c r="AU16834" s="93"/>
      <c r="AV16834" s="93"/>
    </row>
    <row r="16835" spans="35:48" x14ac:dyDescent="0.55000000000000004">
      <c r="AI16835" s="278" t="s">
        <v>50820</v>
      </c>
      <c r="AJ16835" s="279">
        <v>14561033.109999999</v>
      </c>
      <c r="AL16835" s="248" t="s">
        <v>34764</v>
      </c>
      <c r="AM16835" s="249">
        <v>8629.74</v>
      </c>
      <c r="AO16835" s="228" t="s">
        <v>16585</v>
      </c>
      <c r="AP16835" s="229">
        <v>18772.43</v>
      </c>
      <c r="AR16835" s="207" t="s">
        <v>30526</v>
      </c>
      <c r="AS16835" s="208">
        <v>15.21</v>
      </c>
      <c r="AT16835" s="93"/>
      <c r="AU16835" s="93"/>
      <c r="AV16835" s="93"/>
    </row>
    <row r="16836" spans="35:48" x14ac:dyDescent="0.55000000000000004">
      <c r="AI16836" s="278" t="s">
        <v>69564</v>
      </c>
      <c r="AJ16836" s="279">
        <v>1256364.04</v>
      </c>
      <c r="AL16836" s="248" t="s">
        <v>17739</v>
      </c>
      <c r="AM16836" s="249">
        <v>15227</v>
      </c>
      <c r="AO16836" s="228" t="s">
        <v>16586</v>
      </c>
      <c r="AP16836" s="229">
        <v>1622.48</v>
      </c>
      <c r="AR16836" s="207" t="s">
        <v>30527</v>
      </c>
      <c r="AS16836" s="208">
        <v>43.26</v>
      </c>
      <c r="AT16836" s="93"/>
      <c r="AU16836" s="93"/>
      <c r="AV16836" s="93"/>
    </row>
    <row r="16837" spans="35:48" x14ac:dyDescent="0.55000000000000004">
      <c r="AI16837" s="278" t="s">
        <v>34388</v>
      </c>
      <c r="AJ16837" s="279">
        <v>21252.21</v>
      </c>
      <c r="AL16837" s="248" t="s">
        <v>38957</v>
      </c>
      <c r="AM16837" s="249">
        <v>1358.34</v>
      </c>
      <c r="AO16837" s="228" t="s">
        <v>16587</v>
      </c>
      <c r="AP16837" s="229">
        <v>62644.62</v>
      </c>
      <c r="AR16837" s="207" t="s">
        <v>30528</v>
      </c>
      <c r="AS16837" s="208">
        <v>17756.72</v>
      </c>
      <c r="AT16837" s="93"/>
      <c r="AU16837" s="93"/>
      <c r="AV16837" s="93"/>
    </row>
    <row r="16838" spans="35:48" x14ac:dyDescent="0.55000000000000004">
      <c r="AI16838" s="278" t="s">
        <v>14652</v>
      </c>
      <c r="AJ16838" s="279">
        <v>78958289.370000005</v>
      </c>
      <c r="AL16838" s="248" t="s">
        <v>17742</v>
      </c>
      <c r="AM16838" s="249">
        <v>3245.82</v>
      </c>
      <c r="AO16838" s="228" t="s">
        <v>16588</v>
      </c>
      <c r="AP16838" s="229">
        <v>2278.4499999999998</v>
      </c>
      <c r="AR16838" s="207" t="s">
        <v>30529</v>
      </c>
      <c r="AS16838" s="208">
        <v>5532454.3300000001</v>
      </c>
      <c r="AT16838" s="93"/>
      <c r="AU16838" s="93"/>
      <c r="AV16838" s="93"/>
    </row>
    <row r="16839" spans="35:48" x14ac:dyDescent="0.55000000000000004">
      <c r="AI16839" s="278" t="s">
        <v>14653</v>
      </c>
      <c r="AJ16839" s="279">
        <v>11417240.77</v>
      </c>
      <c r="AL16839" s="248" t="s">
        <v>17743</v>
      </c>
      <c r="AM16839" s="249">
        <v>38921.5</v>
      </c>
      <c r="AO16839" s="228" t="s">
        <v>16590</v>
      </c>
      <c r="AP16839" s="229">
        <v>15887.04</v>
      </c>
      <c r="AR16839" s="207" t="s">
        <v>30530</v>
      </c>
      <c r="AS16839" s="208">
        <v>20.86</v>
      </c>
      <c r="AT16839" s="93"/>
      <c r="AU16839" s="93"/>
      <c r="AV16839" s="93"/>
    </row>
    <row r="16840" spans="35:48" x14ac:dyDescent="0.55000000000000004">
      <c r="AI16840" s="278" t="s">
        <v>31089</v>
      </c>
      <c r="AJ16840" s="279">
        <v>4837296.42</v>
      </c>
      <c r="AL16840" s="248" t="s">
        <v>43177</v>
      </c>
      <c r="AM16840" s="249">
        <v>45236.800000000003</v>
      </c>
      <c r="AO16840" s="228" t="s">
        <v>16653</v>
      </c>
      <c r="AP16840" s="229">
        <v>8304.4599999999991</v>
      </c>
      <c r="AR16840" s="207" t="s">
        <v>30531</v>
      </c>
      <c r="AS16840" s="208">
        <v>47241.59</v>
      </c>
      <c r="AT16840" s="93"/>
      <c r="AU16840" s="93"/>
      <c r="AV16840" s="93"/>
    </row>
    <row r="16841" spans="35:48" x14ac:dyDescent="0.55000000000000004">
      <c r="AI16841" s="278" t="s">
        <v>39656</v>
      </c>
      <c r="AJ16841" s="279">
        <v>325411.90999999997</v>
      </c>
      <c r="AL16841" s="248" t="s">
        <v>56775</v>
      </c>
      <c r="AM16841" s="249">
        <v>52738.18</v>
      </c>
      <c r="AO16841" s="228" t="s">
        <v>16654</v>
      </c>
      <c r="AP16841" s="229">
        <v>360102.87</v>
      </c>
      <c r="AR16841" s="207" t="s">
        <v>30532</v>
      </c>
      <c r="AS16841" s="208">
        <v>6835.71</v>
      </c>
      <c r="AT16841" s="93"/>
      <c r="AU16841" s="93"/>
      <c r="AV16841" s="93"/>
    </row>
    <row r="16842" spans="35:48" x14ac:dyDescent="0.55000000000000004">
      <c r="AI16842" s="278" t="s">
        <v>14654</v>
      </c>
      <c r="AJ16842" s="279">
        <v>40538879.130000003</v>
      </c>
      <c r="AL16842" s="248" t="s">
        <v>56776</v>
      </c>
      <c r="AM16842" s="249">
        <v>130710.33</v>
      </c>
      <c r="AO16842" s="228" t="s">
        <v>16655</v>
      </c>
      <c r="AP16842" s="229">
        <v>125870.39</v>
      </c>
      <c r="AR16842" s="207" t="s">
        <v>30533</v>
      </c>
      <c r="AS16842" s="208">
        <v>47580.83</v>
      </c>
      <c r="AT16842" s="93"/>
      <c r="AU16842" s="93"/>
      <c r="AV16842" s="93"/>
    </row>
    <row r="16843" spans="35:48" x14ac:dyDescent="0.55000000000000004">
      <c r="AI16843" s="278" t="s">
        <v>14655</v>
      </c>
      <c r="AJ16843" s="279">
        <v>5585797.04</v>
      </c>
      <c r="AL16843" s="248" t="s">
        <v>17796</v>
      </c>
      <c r="AM16843" s="249">
        <v>249576.9</v>
      </c>
      <c r="AO16843" s="228" t="s">
        <v>45978</v>
      </c>
      <c r="AP16843" s="229">
        <v>6131.56</v>
      </c>
      <c r="AR16843" s="207" t="s">
        <v>30534</v>
      </c>
      <c r="AS16843" s="208">
        <v>7629.98</v>
      </c>
      <c r="AT16843" s="93"/>
      <c r="AU16843" s="93"/>
      <c r="AV16843" s="93"/>
    </row>
    <row r="16844" spans="35:48" x14ac:dyDescent="0.55000000000000004">
      <c r="AI16844" s="278" t="s">
        <v>14656</v>
      </c>
      <c r="AJ16844" s="279">
        <v>991884.21</v>
      </c>
      <c r="AL16844" s="248" t="s">
        <v>17798</v>
      </c>
      <c r="AM16844" s="249">
        <v>258658.23</v>
      </c>
      <c r="AO16844" s="228" t="s">
        <v>34628</v>
      </c>
      <c r="AP16844" s="229">
        <v>47980.61</v>
      </c>
      <c r="AR16844" s="207" t="s">
        <v>30535</v>
      </c>
      <c r="AS16844" s="208">
        <v>20414.55</v>
      </c>
      <c r="AT16844" s="93"/>
      <c r="AU16844" s="93"/>
      <c r="AV16844" s="93"/>
    </row>
    <row r="16845" spans="35:48" x14ac:dyDescent="0.55000000000000004">
      <c r="AI16845" s="278" t="s">
        <v>14657</v>
      </c>
      <c r="AJ16845" s="279">
        <v>356.75</v>
      </c>
      <c r="AL16845" s="248" t="s">
        <v>43178</v>
      </c>
      <c r="AM16845" s="249">
        <v>32177.89</v>
      </c>
      <c r="AO16845" s="228" t="s">
        <v>34629</v>
      </c>
      <c r="AP16845" s="229">
        <v>8957.77</v>
      </c>
      <c r="AR16845" s="207" t="s">
        <v>30536</v>
      </c>
      <c r="AS16845" s="208">
        <v>6303.92</v>
      </c>
      <c r="AT16845" s="93"/>
      <c r="AU16845" s="93"/>
      <c r="AV16845" s="93"/>
    </row>
    <row r="16846" spans="35:48" x14ac:dyDescent="0.55000000000000004">
      <c r="AI16846" s="278" t="s">
        <v>31091</v>
      </c>
      <c r="AJ16846" s="279">
        <v>1044.3800000000001</v>
      </c>
      <c r="AL16846" s="248" t="s">
        <v>17800</v>
      </c>
      <c r="AM16846" s="249">
        <v>9358.0499999999993</v>
      </c>
      <c r="AO16846" s="228" t="s">
        <v>16657</v>
      </c>
      <c r="AP16846" s="229">
        <v>67630.75</v>
      </c>
      <c r="AR16846" s="207" t="s">
        <v>30537</v>
      </c>
      <c r="AS16846" s="208">
        <v>4179346.29</v>
      </c>
      <c r="AT16846" s="93"/>
      <c r="AU16846" s="93"/>
      <c r="AV16846" s="93"/>
    </row>
    <row r="16847" spans="35:48" x14ac:dyDescent="0.55000000000000004">
      <c r="AI16847" s="278" t="s">
        <v>14658</v>
      </c>
      <c r="AJ16847" s="279">
        <v>171109.27</v>
      </c>
      <c r="AL16847" s="248" t="s">
        <v>36136</v>
      </c>
      <c r="AM16847" s="249">
        <v>16888.599999999999</v>
      </c>
      <c r="AO16847" s="228" t="s">
        <v>16658</v>
      </c>
      <c r="AP16847" s="229">
        <v>324470.23</v>
      </c>
      <c r="AR16847" s="207" t="s">
        <v>30538</v>
      </c>
      <c r="AS16847" s="208">
        <v>573135.69999999995</v>
      </c>
      <c r="AT16847" s="93"/>
      <c r="AU16847" s="93"/>
      <c r="AV16847" s="93"/>
    </row>
    <row r="16848" spans="35:48" x14ac:dyDescent="0.55000000000000004">
      <c r="AI16848" s="278" t="s">
        <v>31093</v>
      </c>
      <c r="AJ16848" s="279">
        <v>700657.77</v>
      </c>
      <c r="AL16848" s="248" t="s">
        <v>36137</v>
      </c>
      <c r="AM16848" s="249">
        <v>48239.64</v>
      </c>
      <c r="AO16848" s="228" t="s">
        <v>16659</v>
      </c>
      <c r="AP16848" s="229">
        <v>254753.32</v>
      </c>
      <c r="AR16848" s="207" t="s">
        <v>30539</v>
      </c>
      <c r="AS16848" s="208">
        <v>128171</v>
      </c>
      <c r="AT16848" s="93"/>
      <c r="AU16848" s="93"/>
      <c r="AV16848" s="93"/>
    </row>
    <row r="16849" spans="35:48" x14ac:dyDescent="0.55000000000000004">
      <c r="AI16849" s="278" t="s">
        <v>14660</v>
      </c>
      <c r="AJ16849" s="279">
        <v>33412974.079999998</v>
      </c>
      <c r="AL16849" s="248" t="s">
        <v>13281</v>
      </c>
      <c r="AM16849" s="249">
        <v>145470.47</v>
      </c>
      <c r="AO16849" s="228" t="s">
        <v>16660</v>
      </c>
      <c r="AP16849" s="229">
        <v>202.8</v>
      </c>
      <c r="AR16849" s="207" t="s">
        <v>30540</v>
      </c>
      <c r="AS16849" s="208">
        <v>268114.63</v>
      </c>
      <c r="AT16849" s="93"/>
      <c r="AU16849" s="93"/>
      <c r="AV16849" s="93"/>
    </row>
    <row r="16850" spans="35:48" x14ac:dyDescent="0.55000000000000004">
      <c r="AI16850" s="278" t="s">
        <v>14661</v>
      </c>
      <c r="AJ16850" s="279">
        <v>93171071.469999999</v>
      </c>
      <c r="AL16850" s="248" t="s">
        <v>45993</v>
      </c>
      <c r="AM16850" s="249">
        <v>234</v>
      </c>
      <c r="AO16850" s="228" t="s">
        <v>13152</v>
      </c>
      <c r="AP16850" s="229">
        <v>19513.59</v>
      </c>
      <c r="AR16850" s="207" t="s">
        <v>30541</v>
      </c>
      <c r="AS16850" s="208">
        <v>222850.57</v>
      </c>
      <c r="AT16850" s="93"/>
      <c r="AU16850" s="93"/>
      <c r="AV16850" s="93"/>
    </row>
    <row r="16851" spans="35:48" x14ac:dyDescent="0.55000000000000004">
      <c r="AI16851" s="278" t="s">
        <v>31095</v>
      </c>
      <c r="AJ16851" s="279">
        <v>-2866261.16</v>
      </c>
      <c r="AL16851" s="248" t="s">
        <v>45994</v>
      </c>
      <c r="AM16851" s="249">
        <v>-569.72</v>
      </c>
      <c r="AO16851" s="228" t="s">
        <v>16661</v>
      </c>
      <c r="AP16851" s="229">
        <v>982.98</v>
      </c>
      <c r="AR16851" s="207" t="s">
        <v>30542</v>
      </c>
      <c r="AS16851" s="208">
        <v>2523554.31</v>
      </c>
      <c r="AT16851" s="93"/>
      <c r="AU16851" s="93"/>
      <c r="AV16851" s="93"/>
    </row>
    <row r="16852" spans="35:48" x14ac:dyDescent="0.55000000000000004">
      <c r="AI16852" s="278" t="s">
        <v>34389</v>
      </c>
      <c r="AJ16852" s="279">
        <v>64673002.299999997</v>
      </c>
      <c r="AL16852" s="248" t="s">
        <v>65105</v>
      </c>
      <c r="AM16852" s="249">
        <v>2054.9699999999998</v>
      </c>
      <c r="AO16852" s="228" t="s">
        <v>33204</v>
      </c>
      <c r="AP16852" s="229">
        <v>3775489.44</v>
      </c>
      <c r="AR16852" s="207" t="s">
        <v>30543</v>
      </c>
      <c r="AS16852" s="208">
        <v>127894.85</v>
      </c>
      <c r="AT16852" s="93"/>
      <c r="AU16852" s="93"/>
      <c r="AV16852" s="93"/>
    </row>
    <row r="16853" spans="35:48" x14ac:dyDescent="0.55000000000000004">
      <c r="AI16853" s="278" t="s">
        <v>31096</v>
      </c>
      <c r="AJ16853" s="279">
        <v>176898319.12</v>
      </c>
      <c r="AL16853" s="248" t="s">
        <v>17802</v>
      </c>
      <c r="AM16853" s="249">
        <v>13353.3</v>
      </c>
      <c r="AO16853" s="228" t="s">
        <v>36078</v>
      </c>
      <c r="AP16853" s="229">
        <v>17130.150000000001</v>
      </c>
      <c r="AR16853" s="207" t="s">
        <v>14529</v>
      </c>
      <c r="AS16853" s="208">
        <v>1869746.24</v>
      </c>
      <c r="AT16853" s="93"/>
      <c r="AU16853" s="93"/>
      <c r="AV16853" s="93"/>
    </row>
    <row r="16854" spans="35:48" x14ac:dyDescent="0.55000000000000004">
      <c r="AI16854" s="278" t="s">
        <v>54643</v>
      </c>
      <c r="AJ16854" s="279">
        <v>1231145.42</v>
      </c>
      <c r="AL16854" s="248" t="s">
        <v>62347</v>
      </c>
      <c r="AM16854" s="249">
        <v>508.58</v>
      </c>
      <c r="AO16854" s="228" t="s">
        <v>43165</v>
      </c>
      <c r="AP16854" s="229">
        <v>2815140.13</v>
      </c>
      <c r="AR16854" s="207" t="s">
        <v>30544</v>
      </c>
      <c r="AS16854" s="208">
        <v>113109.52</v>
      </c>
      <c r="AT16854" s="93"/>
      <c r="AU16854" s="93"/>
      <c r="AV16854" s="93"/>
    </row>
    <row r="16855" spans="35:48" x14ac:dyDescent="0.55000000000000004">
      <c r="AI16855" s="278" t="s">
        <v>50821</v>
      </c>
      <c r="AJ16855" s="279">
        <v>1582527.72</v>
      </c>
      <c r="AL16855" s="248" t="s">
        <v>31839</v>
      </c>
      <c r="AM16855" s="249">
        <v>11776</v>
      </c>
      <c r="AO16855" s="228" t="s">
        <v>16663</v>
      </c>
      <c r="AP16855" s="229">
        <v>3582.81</v>
      </c>
      <c r="AR16855" s="207" t="s">
        <v>14530</v>
      </c>
      <c r="AS16855" s="208">
        <v>40586322.729999997</v>
      </c>
      <c r="AT16855" s="93"/>
      <c r="AU16855" s="93"/>
      <c r="AV16855" s="93"/>
    </row>
    <row r="16856" spans="35:48" x14ac:dyDescent="0.55000000000000004">
      <c r="AI16856" s="278" t="s">
        <v>50822</v>
      </c>
      <c r="AJ16856" s="279">
        <v>8074932.8200000003</v>
      </c>
      <c r="AL16856" s="248" t="s">
        <v>33294</v>
      </c>
      <c r="AM16856" s="249">
        <v>2400</v>
      </c>
      <c r="AO16856" s="228" t="s">
        <v>16665</v>
      </c>
      <c r="AP16856" s="229">
        <v>34090.74</v>
      </c>
      <c r="AR16856" s="207" t="s">
        <v>30545</v>
      </c>
      <c r="AS16856" s="208">
        <v>6766.16</v>
      </c>
      <c r="AT16856" s="93"/>
      <c r="AU16856" s="93"/>
      <c r="AV16856" s="93"/>
    </row>
    <row r="16857" spans="35:48" x14ac:dyDescent="0.55000000000000004">
      <c r="AI16857" s="278" t="s">
        <v>54644</v>
      </c>
      <c r="AJ16857" s="279">
        <v>413310.97</v>
      </c>
      <c r="AL16857" s="248" t="s">
        <v>17803</v>
      </c>
      <c r="AM16857" s="249">
        <v>825724.33</v>
      </c>
      <c r="AO16857" s="228" t="s">
        <v>49329</v>
      </c>
      <c r="AP16857" s="229">
        <v>195</v>
      </c>
      <c r="AR16857" s="207" t="s">
        <v>30546</v>
      </c>
      <c r="AS16857" s="208">
        <v>248945.25</v>
      </c>
      <c r="AT16857" s="93"/>
      <c r="AU16857" s="93"/>
      <c r="AV16857" s="93"/>
    </row>
    <row r="16858" spans="35:48" x14ac:dyDescent="0.55000000000000004">
      <c r="AI16858" s="278" t="s">
        <v>35903</v>
      </c>
      <c r="AJ16858" s="279">
        <v>22101717.91</v>
      </c>
      <c r="AL16858" s="248" t="s">
        <v>43179</v>
      </c>
      <c r="AM16858" s="249">
        <v>1045.4000000000001</v>
      </c>
      <c r="AO16858" s="228" t="s">
        <v>16666</v>
      </c>
      <c r="AP16858" s="229">
        <v>41350</v>
      </c>
      <c r="AR16858" s="207" t="s">
        <v>14531</v>
      </c>
      <c r="AS16858" s="208">
        <v>66767.7</v>
      </c>
      <c r="AT16858" s="93"/>
      <c r="AU16858" s="93"/>
      <c r="AV16858" s="93"/>
    </row>
    <row r="16859" spans="35:48" x14ac:dyDescent="0.55000000000000004">
      <c r="AI16859" s="278" t="s">
        <v>14662</v>
      </c>
      <c r="AJ16859" s="279">
        <v>25330079.859999999</v>
      </c>
      <c r="AL16859" s="248" t="s">
        <v>59967</v>
      </c>
      <c r="AM16859" s="249">
        <v>4237.8900000000003</v>
      </c>
      <c r="AO16859" s="228" t="s">
        <v>13153</v>
      </c>
      <c r="AP16859" s="229">
        <v>602039.02</v>
      </c>
      <c r="AR16859" s="207" t="s">
        <v>14532</v>
      </c>
      <c r="AS16859" s="208">
        <v>32327.11</v>
      </c>
      <c r="AT16859" s="93"/>
      <c r="AU16859" s="93"/>
      <c r="AV16859" s="93"/>
    </row>
    <row r="16860" spans="35:48" x14ac:dyDescent="0.55000000000000004">
      <c r="AI16860" s="278" t="s">
        <v>14663</v>
      </c>
      <c r="AJ16860" s="279">
        <v>2712019.44</v>
      </c>
      <c r="AL16860" s="248" t="s">
        <v>65106</v>
      </c>
      <c r="AM16860" s="249">
        <v>13087.5</v>
      </c>
      <c r="AO16860" s="228" t="s">
        <v>13154</v>
      </c>
      <c r="AP16860" s="229">
        <v>830414.83</v>
      </c>
      <c r="AR16860" s="207" t="s">
        <v>14533</v>
      </c>
      <c r="AS16860" s="208">
        <v>149294.67000000001</v>
      </c>
      <c r="AT16860" s="93"/>
      <c r="AU16860" s="93"/>
      <c r="AV16860" s="93"/>
    </row>
    <row r="16861" spans="35:48" x14ac:dyDescent="0.55000000000000004">
      <c r="AI16861" s="278" t="s">
        <v>31097</v>
      </c>
      <c r="AJ16861" s="279">
        <v>2589112.15</v>
      </c>
      <c r="AL16861" s="248" t="s">
        <v>17805</v>
      </c>
      <c r="AM16861" s="249">
        <v>233577.16</v>
      </c>
      <c r="AO16861" s="228" t="s">
        <v>16667</v>
      </c>
      <c r="AP16861" s="229">
        <v>130764.28</v>
      </c>
      <c r="AR16861" s="207" t="s">
        <v>14534</v>
      </c>
      <c r="AS16861" s="208">
        <v>2933.7</v>
      </c>
      <c r="AT16861" s="93"/>
      <c r="AU16861" s="93"/>
      <c r="AV16861" s="93"/>
    </row>
    <row r="16862" spans="35:48" x14ac:dyDescent="0.55000000000000004">
      <c r="AI16862" s="278" t="s">
        <v>54649</v>
      </c>
      <c r="AJ16862" s="279">
        <v>4383848.99</v>
      </c>
      <c r="AL16862" s="248" t="s">
        <v>62872</v>
      </c>
      <c r="AM16862" s="249">
        <v>63001.58</v>
      </c>
      <c r="AO16862" s="228" t="s">
        <v>16668</v>
      </c>
      <c r="AP16862" s="229">
        <v>27152.46</v>
      </c>
      <c r="AR16862" s="207" t="s">
        <v>14535</v>
      </c>
      <c r="AS16862" s="208">
        <v>6167.45</v>
      </c>
      <c r="AT16862" s="93"/>
      <c r="AU16862" s="93"/>
      <c r="AV16862" s="93"/>
    </row>
    <row r="16863" spans="35:48" x14ac:dyDescent="0.55000000000000004">
      <c r="AI16863" s="278" t="s">
        <v>50823</v>
      </c>
      <c r="AJ16863" s="279">
        <v>1435485.41</v>
      </c>
      <c r="AL16863" s="248" t="s">
        <v>45995</v>
      </c>
      <c r="AM16863" s="249">
        <v>1456.4</v>
      </c>
      <c r="AO16863" s="228" t="s">
        <v>16669</v>
      </c>
      <c r="AP16863" s="229">
        <v>254822.53</v>
      </c>
      <c r="AR16863" s="207" t="s">
        <v>14536</v>
      </c>
      <c r="AS16863" s="208">
        <v>10045.450000000001</v>
      </c>
      <c r="AT16863" s="93"/>
      <c r="AU16863" s="93"/>
      <c r="AV16863" s="93"/>
    </row>
    <row r="16864" spans="35:48" x14ac:dyDescent="0.55000000000000004">
      <c r="AI16864" s="278" t="s">
        <v>54650</v>
      </c>
      <c r="AJ16864" s="279">
        <v>1025249.63</v>
      </c>
      <c r="AL16864" s="248" t="s">
        <v>13286</v>
      </c>
      <c r="AM16864" s="249">
        <v>157093.88</v>
      </c>
      <c r="AO16864" s="228" t="s">
        <v>34630</v>
      </c>
      <c r="AP16864" s="229">
        <v>230676.16</v>
      </c>
      <c r="AR16864" s="207" t="s">
        <v>14537</v>
      </c>
      <c r="AS16864" s="208">
        <v>1514337.59</v>
      </c>
      <c r="AT16864" s="93"/>
      <c r="AU16864" s="93"/>
      <c r="AV16864" s="93"/>
    </row>
    <row r="16865" spans="35:48" x14ac:dyDescent="0.55000000000000004">
      <c r="AI16865" s="278" t="s">
        <v>58388</v>
      </c>
      <c r="AJ16865" s="279">
        <v>145648.15</v>
      </c>
      <c r="AL16865" s="248" t="s">
        <v>13287</v>
      </c>
      <c r="AM16865" s="249">
        <v>490783.59</v>
      </c>
      <c r="AO16865" s="228" t="s">
        <v>54240</v>
      </c>
      <c r="AP16865" s="229">
        <v>6743</v>
      </c>
      <c r="AR16865" s="207" t="s">
        <v>14538</v>
      </c>
      <c r="AS16865" s="208">
        <v>3412.17</v>
      </c>
      <c r="AT16865" s="93"/>
      <c r="AU16865" s="93"/>
      <c r="AV16865" s="93"/>
    </row>
    <row r="16866" spans="35:48" x14ac:dyDescent="0.55000000000000004">
      <c r="AI16866" s="278" t="s">
        <v>55679</v>
      </c>
      <c r="AJ16866" s="279">
        <v>14722.8</v>
      </c>
      <c r="AL16866" s="248" t="s">
        <v>13288</v>
      </c>
      <c r="AM16866" s="249">
        <v>116708.91</v>
      </c>
      <c r="AO16866" s="228" t="s">
        <v>31729</v>
      </c>
      <c r="AP16866" s="229">
        <v>52088.5</v>
      </c>
      <c r="AR16866" s="207" t="s">
        <v>14539</v>
      </c>
      <c r="AS16866" s="208">
        <v>116258.47</v>
      </c>
      <c r="AT16866" s="93"/>
      <c r="AU16866" s="93"/>
      <c r="AV16866" s="93"/>
    </row>
    <row r="16867" spans="35:48" x14ac:dyDescent="0.55000000000000004">
      <c r="AI16867" s="278" t="s">
        <v>55680</v>
      </c>
      <c r="AJ16867" s="279">
        <v>209.62</v>
      </c>
      <c r="AL16867" s="248" t="s">
        <v>59968</v>
      </c>
      <c r="AM16867" s="249">
        <v>16382.02</v>
      </c>
      <c r="AO16867" s="228" t="s">
        <v>13155</v>
      </c>
      <c r="AP16867" s="229">
        <v>272.01</v>
      </c>
      <c r="AR16867" s="207" t="s">
        <v>14540</v>
      </c>
      <c r="AS16867" s="208">
        <v>8028248.8399999999</v>
      </c>
      <c r="AT16867" s="93"/>
      <c r="AU16867" s="93"/>
      <c r="AV16867" s="93"/>
    </row>
    <row r="16868" spans="35:48" x14ac:dyDescent="0.55000000000000004">
      <c r="AI16868" s="278" t="s">
        <v>55682</v>
      </c>
      <c r="AJ16868" s="279">
        <v>39487.96</v>
      </c>
      <c r="AL16868" s="248" t="s">
        <v>17806</v>
      </c>
      <c r="AM16868" s="249">
        <v>157809.73000000001</v>
      </c>
      <c r="AO16868" s="228" t="s">
        <v>54241</v>
      </c>
      <c r="AP16868" s="229">
        <v>947822.75</v>
      </c>
      <c r="AR16868" s="207" t="s">
        <v>14541</v>
      </c>
      <c r="AS16868" s="208">
        <v>133740.79</v>
      </c>
      <c r="AT16868" s="93"/>
      <c r="AU16868" s="93"/>
      <c r="AV16868" s="93"/>
    </row>
    <row r="16869" spans="35:48" x14ac:dyDescent="0.55000000000000004">
      <c r="AI16869" s="278" t="s">
        <v>30863</v>
      </c>
      <c r="AJ16869" s="279">
        <v>-82.71</v>
      </c>
      <c r="AL16869" s="248" t="s">
        <v>17807</v>
      </c>
      <c r="AM16869" s="249">
        <v>79627.02</v>
      </c>
      <c r="AO16869" s="228" t="s">
        <v>13156</v>
      </c>
      <c r="AP16869" s="229">
        <v>2017341.7</v>
      </c>
      <c r="AR16869" s="207" t="s">
        <v>14542</v>
      </c>
      <c r="AS16869" s="208">
        <v>3929096.34</v>
      </c>
      <c r="AT16869" s="93"/>
      <c r="AU16869" s="93"/>
      <c r="AV16869" s="93"/>
    </row>
    <row r="16870" spans="35:48" x14ac:dyDescent="0.55000000000000004">
      <c r="AI16870" s="278" t="s">
        <v>30866</v>
      </c>
      <c r="AJ16870" s="279">
        <v>1200</v>
      </c>
      <c r="AL16870" s="248" t="s">
        <v>61669</v>
      </c>
      <c r="AM16870" s="249">
        <v>7500</v>
      </c>
      <c r="AO16870" s="228" t="s">
        <v>16671</v>
      </c>
      <c r="AP16870" s="229">
        <v>101860</v>
      </c>
      <c r="AR16870" s="207" t="s">
        <v>14543</v>
      </c>
      <c r="AS16870" s="208">
        <v>67072.429999999993</v>
      </c>
      <c r="AT16870" s="93"/>
      <c r="AU16870" s="93"/>
      <c r="AV16870" s="93"/>
    </row>
    <row r="16871" spans="35:48" x14ac:dyDescent="0.55000000000000004">
      <c r="AI16871" s="278" t="s">
        <v>30868</v>
      </c>
      <c r="AJ16871" s="279">
        <v>85.47</v>
      </c>
      <c r="AL16871" s="248" t="s">
        <v>58754</v>
      </c>
      <c r="AM16871" s="249">
        <v>16000</v>
      </c>
      <c r="AO16871" s="228" t="s">
        <v>16672</v>
      </c>
      <c r="AP16871" s="229">
        <v>96002.87</v>
      </c>
      <c r="AR16871" s="207" t="s">
        <v>14544</v>
      </c>
      <c r="AS16871" s="208">
        <v>1433286.44</v>
      </c>
      <c r="AT16871" s="93"/>
      <c r="AU16871" s="93"/>
      <c r="AV16871" s="93"/>
    </row>
    <row r="16872" spans="35:48" x14ac:dyDescent="0.55000000000000004">
      <c r="AI16872" s="278" t="s">
        <v>30869</v>
      </c>
      <c r="AJ16872" s="279">
        <v>340.67</v>
      </c>
      <c r="AL16872" s="248" t="s">
        <v>63475</v>
      </c>
      <c r="AM16872" s="249">
        <v>729877.4</v>
      </c>
      <c r="AO16872" s="228" t="s">
        <v>16673</v>
      </c>
      <c r="AP16872" s="229">
        <v>556519.27</v>
      </c>
      <c r="AR16872" s="207" t="s">
        <v>14545</v>
      </c>
      <c r="AS16872" s="208">
        <v>36689.65</v>
      </c>
      <c r="AT16872" s="93"/>
      <c r="AU16872" s="93"/>
      <c r="AV16872" s="93"/>
    </row>
    <row r="16873" spans="35:48" x14ac:dyDescent="0.55000000000000004">
      <c r="AI16873" s="278" t="s">
        <v>69565</v>
      </c>
      <c r="AJ16873" s="279">
        <v>781051.14</v>
      </c>
      <c r="AL16873" s="248" t="s">
        <v>13289</v>
      </c>
      <c r="AM16873" s="249">
        <v>3920100.73</v>
      </c>
      <c r="AO16873" s="228" t="s">
        <v>16674</v>
      </c>
      <c r="AP16873" s="229">
        <v>-6454.46</v>
      </c>
      <c r="AR16873" s="207" t="s">
        <v>14546</v>
      </c>
      <c r="AS16873" s="208">
        <v>1003890.43</v>
      </c>
      <c r="AT16873" s="93"/>
      <c r="AU16873" s="93"/>
      <c r="AV16873" s="93"/>
    </row>
    <row r="16874" spans="35:48" x14ac:dyDescent="0.55000000000000004">
      <c r="AI16874" s="278" t="s">
        <v>30891</v>
      </c>
      <c r="AJ16874" s="279">
        <v>-576.51</v>
      </c>
      <c r="AL16874" s="248" t="s">
        <v>17810</v>
      </c>
      <c r="AM16874" s="249">
        <v>148958.54</v>
      </c>
      <c r="AO16874" s="228" t="s">
        <v>38904</v>
      </c>
      <c r="AP16874" s="229">
        <v>66927.600000000006</v>
      </c>
      <c r="AR16874" s="207" t="s">
        <v>14547</v>
      </c>
      <c r="AS16874" s="208">
        <v>2213128.4900000002</v>
      </c>
      <c r="AT16874" s="93"/>
      <c r="AU16874" s="93"/>
      <c r="AV16874" s="93"/>
    </row>
    <row r="16875" spans="35:48" x14ac:dyDescent="0.55000000000000004">
      <c r="AI16875" s="278" t="s">
        <v>30893</v>
      </c>
      <c r="AJ16875" s="279">
        <v>8189.44</v>
      </c>
      <c r="AL16875" s="248" t="s">
        <v>17811</v>
      </c>
      <c r="AM16875" s="249">
        <v>275260.19</v>
      </c>
      <c r="AO16875" s="228" t="s">
        <v>54242</v>
      </c>
      <c r="AP16875" s="229">
        <v>62093.760000000002</v>
      </c>
      <c r="AR16875" s="207" t="s">
        <v>14548</v>
      </c>
      <c r="AS16875" s="208">
        <v>1924669.6</v>
      </c>
      <c r="AT16875" s="93"/>
      <c r="AU16875" s="93"/>
      <c r="AV16875" s="93"/>
    </row>
    <row r="16876" spans="35:48" x14ac:dyDescent="0.55000000000000004">
      <c r="AI16876" s="278" t="s">
        <v>69566</v>
      </c>
      <c r="AJ16876" s="279">
        <v>475312.9</v>
      </c>
      <c r="AL16876" s="248" t="s">
        <v>65107</v>
      </c>
      <c r="AM16876" s="249">
        <v>93923.49</v>
      </c>
      <c r="AO16876" s="228" t="s">
        <v>16711</v>
      </c>
      <c r="AP16876" s="229">
        <v>7998.66</v>
      </c>
      <c r="AR16876" s="207" t="s">
        <v>30547</v>
      </c>
      <c r="AS16876" s="208">
        <v>180896.8</v>
      </c>
      <c r="AT16876" s="93"/>
      <c r="AU16876" s="93"/>
      <c r="AV16876" s="93"/>
    </row>
    <row r="16877" spans="35:48" x14ac:dyDescent="0.55000000000000004">
      <c r="AI16877" s="278" t="s">
        <v>55685</v>
      </c>
      <c r="AJ16877" s="279">
        <v>0.45</v>
      </c>
      <c r="AL16877" s="248" t="s">
        <v>40740</v>
      </c>
      <c r="AM16877" s="249">
        <v>6853.96</v>
      </c>
      <c r="AO16877" s="228" t="s">
        <v>34644</v>
      </c>
      <c r="AP16877" s="229">
        <v>109907.42</v>
      </c>
      <c r="AR16877" s="207" t="s">
        <v>30548</v>
      </c>
      <c r="AS16877" s="208">
        <v>28.11</v>
      </c>
      <c r="AT16877" s="93"/>
      <c r="AU16877" s="93"/>
      <c r="AV16877" s="93"/>
    </row>
    <row r="16878" spans="35:48" x14ac:dyDescent="0.55000000000000004">
      <c r="AI16878" s="278" t="s">
        <v>36903</v>
      </c>
      <c r="AJ16878" s="279">
        <v>-51.5</v>
      </c>
      <c r="AL16878" s="248" t="s">
        <v>17812</v>
      </c>
      <c r="AM16878" s="249">
        <v>1734575.19</v>
      </c>
      <c r="AO16878" s="228" t="s">
        <v>34645</v>
      </c>
      <c r="AP16878" s="229">
        <v>6366.84</v>
      </c>
      <c r="AR16878" s="207" t="s">
        <v>14550</v>
      </c>
      <c r="AS16878" s="208">
        <v>558.59</v>
      </c>
      <c r="AT16878" s="93"/>
      <c r="AU16878" s="93"/>
      <c r="AV16878" s="93"/>
    </row>
    <row r="16879" spans="35:48" x14ac:dyDescent="0.55000000000000004">
      <c r="AI16879" s="278" t="s">
        <v>30904</v>
      </c>
      <c r="AJ16879" s="279">
        <v>135082.07999999999</v>
      </c>
      <c r="AL16879" s="248" t="s">
        <v>58755</v>
      </c>
      <c r="AM16879" s="249">
        <v>22300.84</v>
      </c>
      <c r="AO16879" s="228" t="s">
        <v>34646</v>
      </c>
      <c r="AP16879" s="229">
        <v>13151.78</v>
      </c>
      <c r="AR16879" s="207" t="s">
        <v>14551</v>
      </c>
      <c r="AS16879" s="208">
        <v>501642.81</v>
      </c>
      <c r="AT16879" s="93"/>
      <c r="AU16879" s="93"/>
      <c r="AV16879" s="93"/>
    </row>
    <row r="16880" spans="35:48" x14ac:dyDescent="0.55000000000000004">
      <c r="AI16880" s="278" t="s">
        <v>30907</v>
      </c>
      <c r="AJ16880" s="279">
        <v>631236.88</v>
      </c>
      <c r="AL16880" s="248" t="s">
        <v>56777</v>
      </c>
      <c r="AM16880" s="249">
        <v>1566393.75</v>
      </c>
      <c r="AO16880" s="228" t="s">
        <v>34647</v>
      </c>
      <c r="AP16880" s="229">
        <v>11539.57</v>
      </c>
      <c r="AR16880" s="207" t="s">
        <v>30549</v>
      </c>
      <c r="AS16880" s="208">
        <v>37.26</v>
      </c>
      <c r="AT16880" s="93"/>
      <c r="AU16880" s="93"/>
      <c r="AV16880" s="93"/>
    </row>
    <row r="16881" spans="35:48" x14ac:dyDescent="0.55000000000000004">
      <c r="AI16881" s="278" t="s">
        <v>30908</v>
      </c>
      <c r="AJ16881" s="279">
        <v>2848.8</v>
      </c>
      <c r="AL16881" s="248" t="s">
        <v>17900</v>
      </c>
      <c r="AM16881" s="249">
        <v>17428.68</v>
      </c>
      <c r="AO16881" s="228" t="s">
        <v>34648</v>
      </c>
      <c r="AP16881" s="229">
        <v>1546.64</v>
      </c>
      <c r="AR16881" s="207" t="s">
        <v>14552</v>
      </c>
      <c r="AS16881" s="208">
        <v>4535.46</v>
      </c>
      <c r="AT16881" s="93"/>
      <c r="AU16881" s="93"/>
      <c r="AV16881" s="93"/>
    </row>
    <row r="16882" spans="35:48" x14ac:dyDescent="0.55000000000000004">
      <c r="AI16882" s="278" t="s">
        <v>30909</v>
      </c>
      <c r="AJ16882" s="279">
        <v>10462.18</v>
      </c>
      <c r="AL16882" s="248" t="s">
        <v>17902</v>
      </c>
      <c r="AM16882" s="249">
        <v>543867.48</v>
      </c>
      <c r="AO16882" s="228" t="s">
        <v>34649</v>
      </c>
      <c r="AP16882" s="229">
        <v>660</v>
      </c>
      <c r="AR16882" s="207" t="s">
        <v>30550</v>
      </c>
      <c r="AS16882" s="208">
        <v>0.02</v>
      </c>
      <c r="AT16882" s="93"/>
      <c r="AU16882" s="93"/>
      <c r="AV16882" s="93"/>
    </row>
    <row r="16883" spans="35:48" x14ac:dyDescent="0.55000000000000004">
      <c r="AI16883" s="278" t="s">
        <v>30910</v>
      </c>
      <c r="AJ16883" s="279">
        <v>699176.3</v>
      </c>
      <c r="AL16883" s="248" t="s">
        <v>17904</v>
      </c>
      <c r="AM16883" s="249">
        <v>84329.85</v>
      </c>
      <c r="AO16883" s="228" t="s">
        <v>34650</v>
      </c>
      <c r="AP16883" s="229">
        <v>4632.38</v>
      </c>
      <c r="AR16883" s="207" t="s">
        <v>14553</v>
      </c>
      <c r="AS16883" s="208">
        <v>10195.200000000001</v>
      </c>
      <c r="AT16883" s="93"/>
      <c r="AU16883" s="93"/>
      <c r="AV16883" s="93"/>
    </row>
    <row r="16884" spans="35:48" x14ac:dyDescent="0.55000000000000004">
      <c r="AI16884" s="278" t="s">
        <v>30913</v>
      </c>
      <c r="AJ16884" s="279">
        <v>729510.38</v>
      </c>
      <c r="AL16884" s="248" t="s">
        <v>17905</v>
      </c>
      <c r="AM16884" s="249">
        <v>131760</v>
      </c>
      <c r="AO16884" s="228" t="s">
        <v>16714</v>
      </c>
      <c r="AP16884" s="229">
        <v>4381.84</v>
      </c>
      <c r="AR16884" s="207" t="s">
        <v>30551</v>
      </c>
      <c r="AS16884" s="208">
        <v>3558.08</v>
      </c>
      <c r="AT16884" s="93"/>
      <c r="AU16884" s="93"/>
      <c r="AV16884" s="93"/>
    </row>
    <row r="16885" spans="35:48" x14ac:dyDescent="0.55000000000000004">
      <c r="AI16885" s="278" t="s">
        <v>30915</v>
      </c>
      <c r="AJ16885" s="279">
        <v>10843</v>
      </c>
      <c r="AL16885" s="248" t="s">
        <v>17906</v>
      </c>
      <c r="AM16885" s="249">
        <v>7236.23</v>
      </c>
      <c r="AO16885" s="228" t="s">
        <v>16715</v>
      </c>
      <c r="AP16885" s="229">
        <v>4969.1499999999996</v>
      </c>
      <c r="AR16885" s="207" t="s">
        <v>14554</v>
      </c>
      <c r="AS16885" s="208">
        <v>19967.73</v>
      </c>
      <c r="AT16885" s="93"/>
      <c r="AU16885" s="93"/>
      <c r="AV16885" s="93"/>
    </row>
    <row r="16886" spans="35:48" x14ac:dyDescent="0.55000000000000004">
      <c r="AI16886" s="278" t="s">
        <v>30916</v>
      </c>
      <c r="AJ16886" s="279">
        <v>257780.93</v>
      </c>
      <c r="AL16886" s="248" t="s">
        <v>17907</v>
      </c>
      <c r="AM16886" s="249">
        <v>137914.96</v>
      </c>
      <c r="AO16886" s="228" t="s">
        <v>34651</v>
      </c>
      <c r="AP16886" s="229">
        <v>567533.97</v>
      </c>
      <c r="AR16886" s="207" t="s">
        <v>30552</v>
      </c>
      <c r="AS16886" s="208">
        <v>8412.01</v>
      </c>
      <c r="AT16886" s="93"/>
      <c r="AU16886" s="93"/>
      <c r="AV16886" s="93"/>
    </row>
    <row r="16887" spans="35:48" x14ac:dyDescent="0.55000000000000004">
      <c r="AI16887" s="278" t="s">
        <v>30917</v>
      </c>
      <c r="AJ16887" s="279">
        <v>33607.93</v>
      </c>
      <c r="AL16887" s="248" t="s">
        <v>17908</v>
      </c>
      <c r="AM16887" s="249">
        <v>21823.200000000001</v>
      </c>
      <c r="AO16887" s="228" t="s">
        <v>43166</v>
      </c>
      <c r="AP16887" s="229">
        <v>120200</v>
      </c>
      <c r="AR16887" s="207" t="s">
        <v>14555</v>
      </c>
      <c r="AS16887" s="208">
        <v>25000.880000000001</v>
      </c>
      <c r="AT16887" s="93"/>
      <c r="AU16887" s="93"/>
      <c r="AV16887" s="93"/>
    </row>
    <row r="16888" spans="35:48" x14ac:dyDescent="0.55000000000000004">
      <c r="AI16888" s="278" t="s">
        <v>30918</v>
      </c>
      <c r="AJ16888" s="279">
        <v>232326.37</v>
      </c>
      <c r="AL16888" s="248" t="s">
        <v>34786</v>
      </c>
      <c r="AM16888" s="249">
        <v>61055.25</v>
      </c>
      <c r="AO16888" s="228" t="s">
        <v>43167</v>
      </c>
      <c r="AP16888" s="229">
        <v>10000</v>
      </c>
      <c r="AR16888" s="207" t="s">
        <v>30553</v>
      </c>
      <c r="AS16888" s="208">
        <v>213.03</v>
      </c>
      <c r="AT16888" s="93"/>
      <c r="AU16888" s="93"/>
      <c r="AV16888" s="93"/>
    </row>
    <row r="16889" spans="35:48" x14ac:dyDescent="0.55000000000000004">
      <c r="AI16889" s="278" t="s">
        <v>30919</v>
      </c>
      <c r="AJ16889" s="279">
        <v>198850.49</v>
      </c>
      <c r="AL16889" s="248" t="s">
        <v>33299</v>
      </c>
      <c r="AM16889" s="249">
        <v>38216.79</v>
      </c>
      <c r="AO16889" s="228" t="s">
        <v>16717</v>
      </c>
      <c r="AP16889" s="229">
        <v>70734.48</v>
      </c>
      <c r="AR16889" s="207" t="s">
        <v>30554</v>
      </c>
      <c r="AS16889" s="208">
        <v>1350.41</v>
      </c>
      <c r="AT16889" s="93"/>
      <c r="AU16889" s="93"/>
      <c r="AV16889" s="93"/>
    </row>
    <row r="16890" spans="35:48" x14ac:dyDescent="0.55000000000000004">
      <c r="AI16890" s="278" t="s">
        <v>30920</v>
      </c>
      <c r="AJ16890" s="279">
        <v>892.66</v>
      </c>
      <c r="AL16890" s="248" t="s">
        <v>17911</v>
      </c>
      <c r="AM16890" s="249">
        <v>9095.25</v>
      </c>
      <c r="AO16890" s="228" t="s">
        <v>16718</v>
      </c>
      <c r="AP16890" s="229">
        <v>40090.949999999997</v>
      </c>
      <c r="AR16890" s="207" t="s">
        <v>30555</v>
      </c>
      <c r="AS16890" s="208">
        <v>15392.78</v>
      </c>
      <c r="AT16890" s="93"/>
      <c r="AU16890" s="93"/>
      <c r="AV16890" s="93"/>
    </row>
    <row r="16891" spans="35:48" x14ac:dyDescent="0.55000000000000004">
      <c r="AI16891" s="278" t="s">
        <v>30922</v>
      </c>
      <c r="AJ16891" s="279">
        <v>160966.37</v>
      </c>
      <c r="AL16891" s="248" t="s">
        <v>59969</v>
      </c>
      <c r="AM16891" s="249">
        <v>48.76</v>
      </c>
      <c r="AO16891" s="228" t="s">
        <v>16719</v>
      </c>
      <c r="AP16891" s="229">
        <v>4751.79</v>
      </c>
      <c r="AR16891" s="207" t="s">
        <v>30556</v>
      </c>
      <c r="AS16891" s="208">
        <v>266</v>
      </c>
      <c r="AT16891" s="93"/>
      <c r="AU16891" s="93"/>
      <c r="AV16891" s="93"/>
    </row>
    <row r="16892" spans="35:48" x14ac:dyDescent="0.55000000000000004">
      <c r="AI16892" s="278" t="s">
        <v>30923</v>
      </c>
      <c r="AJ16892" s="279">
        <v>17275.91</v>
      </c>
      <c r="AL16892" s="248" t="s">
        <v>17914</v>
      </c>
      <c r="AM16892" s="249">
        <v>1796.03</v>
      </c>
      <c r="AO16892" s="228" t="s">
        <v>16720</v>
      </c>
      <c r="AP16892" s="229">
        <v>347266.13</v>
      </c>
      <c r="AR16892" s="207" t="s">
        <v>30557</v>
      </c>
      <c r="AS16892" s="208">
        <v>5372.99</v>
      </c>
      <c r="AT16892" s="93"/>
      <c r="AU16892" s="93"/>
      <c r="AV16892" s="93"/>
    </row>
    <row r="16893" spans="35:48" x14ac:dyDescent="0.55000000000000004">
      <c r="AI16893" s="278" t="s">
        <v>30924</v>
      </c>
      <c r="AJ16893" s="279">
        <v>61557.01</v>
      </c>
      <c r="AL16893" s="248" t="s">
        <v>17916</v>
      </c>
      <c r="AM16893" s="249">
        <v>4867.5</v>
      </c>
      <c r="AO16893" s="228" t="s">
        <v>48433</v>
      </c>
      <c r="AP16893" s="229">
        <v>1400</v>
      </c>
      <c r="AR16893" s="207" t="s">
        <v>14556</v>
      </c>
      <c r="AS16893" s="208">
        <v>66426.87</v>
      </c>
      <c r="AT16893" s="93"/>
      <c r="AU16893" s="93"/>
      <c r="AV16893" s="93"/>
    </row>
    <row r="16894" spans="35:48" x14ac:dyDescent="0.55000000000000004">
      <c r="AI16894" s="278" t="s">
        <v>30926</v>
      </c>
      <c r="AJ16894" s="279">
        <v>79311.360000000001</v>
      </c>
      <c r="AL16894" s="248" t="s">
        <v>17917</v>
      </c>
      <c r="AM16894" s="249">
        <v>6744.99</v>
      </c>
      <c r="AO16894" s="228" t="s">
        <v>54243</v>
      </c>
      <c r="AP16894" s="229">
        <v>81.260000000000005</v>
      </c>
      <c r="AR16894" s="207" t="s">
        <v>14557</v>
      </c>
      <c r="AS16894" s="208">
        <v>2880862.6</v>
      </c>
      <c r="AT16894" s="93"/>
      <c r="AU16894" s="93"/>
      <c r="AV16894" s="93"/>
    </row>
    <row r="16895" spans="35:48" x14ac:dyDescent="0.55000000000000004">
      <c r="AI16895" s="278" t="s">
        <v>30927</v>
      </c>
      <c r="AJ16895" s="279">
        <v>49227.76</v>
      </c>
      <c r="AL16895" s="248" t="s">
        <v>17918</v>
      </c>
      <c r="AM16895" s="249">
        <v>25361</v>
      </c>
      <c r="AO16895" s="228" t="s">
        <v>16721</v>
      </c>
      <c r="AP16895" s="229">
        <v>13985.39</v>
      </c>
      <c r="AR16895" s="207" t="s">
        <v>14558</v>
      </c>
      <c r="AS16895" s="208">
        <v>-25839.73</v>
      </c>
      <c r="AT16895" s="93"/>
      <c r="AU16895" s="93"/>
      <c r="AV16895" s="93"/>
    </row>
    <row r="16896" spans="35:48" x14ac:dyDescent="0.55000000000000004">
      <c r="AI16896" s="278" t="s">
        <v>30928</v>
      </c>
      <c r="AJ16896" s="279">
        <v>16688.12</v>
      </c>
      <c r="AL16896" s="248" t="s">
        <v>40742</v>
      </c>
      <c r="AM16896" s="249">
        <v>702442.06</v>
      </c>
      <c r="AO16896" s="228" t="s">
        <v>16722</v>
      </c>
      <c r="AP16896" s="229">
        <v>112136.07</v>
      </c>
      <c r="AR16896" s="207" t="s">
        <v>30558</v>
      </c>
      <c r="AS16896" s="208">
        <v>335.27</v>
      </c>
      <c r="AT16896" s="93"/>
      <c r="AU16896" s="93"/>
      <c r="AV16896" s="93"/>
    </row>
    <row r="16897" spans="35:48" x14ac:dyDescent="0.55000000000000004">
      <c r="AI16897" s="278" t="s">
        <v>36904</v>
      </c>
      <c r="AJ16897" s="279">
        <v>3975.19</v>
      </c>
      <c r="AL16897" s="248" t="s">
        <v>58017</v>
      </c>
      <c r="AM16897" s="249">
        <v>600</v>
      </c>
      <c r="AO16897" s="228" t="s">
        <v>16723</v>
      </c>
      <c r="AP16897" s="229">
        <v>138959.46</v>
      </c>
      <c r="AR16897" s="207" t="s">
        <v>14559</v>
      </c>
      <c r="AS16897" s="208">
        <v>190816.63</v>
      </c>
      <c r="AT16897" s="93"/>
      <c r="AU16897" s="93"/>
      <c r="AV16897" s="93"/>
    </row>
    <row r="16898" spans="35:48" x14ac:dyDescent="0.55000000000000004">
      <c r="AI16898" s="278" t="s">
        <v>40924</v>
      </c>
      <c r="AJ16898" s="279">
        <v>27178.52</v>
      </c>
      <c r="AL16898" s="248" t="s">
        <v>40743</v>
      </c>
      <c r="AM16898" s="249">
        <v>1147.0999999999999</v>
      </c>
      <c r="AO16898" s="228" t="s">
        <v>54244</v>
      </c>
      <c r="AP16898" s="229">
        <v>77</v>
      </c>
      <c r="AR16898" s="207" t="s">
        <v>14560</v>
      </c>
      <c r="AS16898" s="208">
        <v>285524.27</v>
      </c>
      <c r="AT16898" s="93"/>
      <c r="AU16898" s="93"/>
      <c r="AV16898" s="93"/>
    </row>
    <row r="16899" spans="35:48" x14ac:dyDescent="0.55000000000000004">
      <c r="AI16899" s="278" t="s">
        <v>30929</v>
      </c>
      <c r="AJ16899" s="279">
        <v>260.7</v>
      </c>
      <c r="AL16899" s="248" t="s">
        <v>17919</v>
      </c>
      <c r="AM16899" s="249">
        <v>144316.81</v>
      </c>
      <c r="AO16899" s="228" t="s">
        <v>47447</v>
      </c>
      <c r="AP16899" s="229">
        <v>21034.02</v>
      </c>
      <c r="AR16899" s="207" t="s">
        <v>14561</v>
      </c>
      <c r="AS16899" s="208">
        <v>1207.58</v>
      </c>
      <c r="AT16899" s="93"/>
      <c r="AU16899" s="93"/>
      <c r="AV16899" s="93"/>
    </row>
    <row r="16900" spans="35:48" x14ac:dyDescent="0.55000000000000004">
      <c r="AI16900" s="278" t="s">
        <v>35880</v>
      </c>
      <c r="AJ16900" s="279">
        <v>3660.01</v>
      </c>
      <c r="AL16900" s="248" t="s">
        <v>17924</v>
      </c>
      <c r="AM16900" s="249">
        <v>142065.46</v>
      </c>
      <c r="AO16900" s="228" t="s">
        <v>38908</v>
      </c>
      <c r="AP16900" s="229">
        <v>-576.80999999999995</v>
      </c>
      <c r="AR16900" s="207" t="s">
        <v>30559</v>
      </c>
      <c r="AS16900" s="208">
        <v>2308.39</v>
      </c>
      <c r="AT16900" s="93"/>
      <c r="AU16900" s="93"/>
      <c r="AV16900" s="93"/>
    </row>
    <row r="16901" spans="35:48" x14ac:dyDescent="0.55000000000000004">
      <c r="AI16901" s="278" t="s">
        <v>30930</v>
      </c>
      <c r="AJ16901" s="279">
        <v>185040.8</v>
      </c>
      <c r="AL16901" s="248" t="s">
        <v>17925</v>
      </c>
      <c r="AM16901" s="249">
        <v>450637.33</v>
      </c>
      <c r="AO16901" s="228" t="s">
        <v>16778</v>
      </c>
      <c r="AP16901" s="229">
        <v>-1187.52</v>
      </c>
      <c r="AR16901" s="207" t="s">
        <v>14562</v>
      </c>
      <c r="AS16901" s="208">
        <v>3721890.99</v>
      </c>
      <c r="AT16901" s="93"/>
      <c r="AU16901" s="93"/>
      <c r="AV16901" s="93"/>
    </row>
    <row r="16902" spans="35:48" x14ac:dyDescent="0.55000000000000004">
      <c r="AI16902" s="278" t="s">
        <v>30931</v>
      </c>
      <c r="AJ16902" s="279">
        <v>16594.830000000002</v>
      </c>
      <c r="AL16902" s="248" t="s">
        <v>17926</v>
      </c>
      <c r="AM16902" s="249">
        <v>165564.42000000001</v>
      </c>
      <c r="AO16902" s="228" t="s">
        <v>16779</v>
      </c>
      <c r="AP16902" s="229">
        <v>38923.06</v>
      </c>
      <c r="AR16902" s="207" t="s">
        <v>30560</v>
      </c>
      <c r="AS16902" s="208">
        <v>5419.06</v>
      </c>
      <c r="AT16902" s="93"/>
      <c r="AU16902" s="93"/>
      <c r="AV16902" s="93"/>
    </row>
    <row r="16903" spans="35:48" x14ac:dyDescent="0.55000000000000004">
      <c r="AI16903" s="278" t="s">
        <v>30932</v>
      </c>
      <c r="AJ16903" s="279">
        <v>94722.6</v>
      </c>
      <c r="AL16903" s="248" t="s">
        <v>54271</v>
      </c>
      <c r="AM16903" s="249">
        <v>9634.94</v>
      </c>
      <c r="AO16903" s="228" t="s">
        <v>16780</v>
      </c>
      <c r="AP16903" s="229">
        <v>218603.75</v>
      </c>
      <c r="AR16903" s="207" t="s">
        <v>14563</v>
      </c>
      <c r="AS16903" s="208">
        <v>654140.96</v>
      </c>
      <c r="AT16903" s="93"/>
      <c r="AU16903" s="93"/>
      <c r="AV16903" s="93"/>
    </row>
    <row r="16904" spans="35:48" x14ac:dyDescent="0.55000000000000004">
      <c r="AI16904" s="278" t="s">
        <v>30933</v>
      </c>
      <c r="AJ16904" s="279">
        <v>77461.69</v>
      </c>
      <c r="AL16904" s="248" t="s">
        <v>17927</v>
      </c>
      <c r="AM16904" s="249">
        <v>68777.81</v>
      </c>
      <c r="AO16904" s="228" t="s">
        <v>16781</v>
      </c>
      <c r="AP16904" s="229">
        <v>318776.49</v>
      </c>
      <c r="AR16904" s="207" t="s">
        <v>30561</v>
      </c>
      <c r="AS16904" s="208">
        <v>2640.17</v>
      </c>
      <c r="AT16904" s="93"/>
      <c r="AU16904" s="93"/>
      <c r="AV16904" s="93"/>
    </row>
    <row r="16905" spans="35:48" x14ac:dyDescent="0.55000000000000004">
      <c r="AI16905" s="278" t="s">
        <v>30934</v>
      </c>
      <c r="AJ16905" s="279">
        <v>16806.5</v>
      </c>
      <c r="AL16905" s="248" t="s">
        <v>17928</v>
      </c>
      <c r="AM16905" s="249">
        <v>1092.08</v>
      </c>
      <c r="AO16905" s="228" t="s">
        <v>47448</v>
      </c>
      <c r="AP16905" s="229">
        <v>3169.59</v>
      </c>
      <c r="AR16905" s="207" t="s">
        <v>14564</v>
      </c>
      <c r="AS16905" s="208">
        <v>1374886.45</v>
      </c>
      <c r="AT16905" s="93"/>
      <c r="AU16905" s="93"/>
      <c r="AV16905" s="93"/>
    </row>
    <row r="16906" spans="35:48" x14ac:dyDescent="0.55000000000000004">
      <c r="AI16906" s="278" t="s">
        <v>30935</v>
      </c>
      <c r="AJ16906" s="279">
        <v>1385.6</v>
      </c>
      <c r="AL16906" s="248" t="s">
        <v>17930</v>
      </c>
      <c r="AM16906" s="249">
        <v>14655.55</v>
      </c>
      <c r="AO16906" s="228" t="s">
        <v>16782</v>
      </c>
      <c r="AP16906" s="229">
        <v>67555.97</v>
      </c>
      <c r="AR16906" s="207" t="s">
        <v>14565</v>
      </c>
      <c r="AS16906" s="208">
        <v>424067.84000000003</v>
      </c>
      <c r="AT16906" s="93"/>
      <c r="AU16906" s="93"/>
      <c r="AV16906" s="93"/>
    </row>
    <row r="16907" spans="35:48" x14ac:dyDescent="0.55000000000000004">
      <c r="AI16907" s="278" t="s">
        <v>30937</v>
      </c>
      <c r="AJ16907" s="279">
        <v>7722613.04</v>
      </c>
      <c r="AL16907" s="248" t="s">
        <v>58756</v>
      </c>
      <c r="AM16907" s="249">
        <v>122</v>
      </c>
      <c r="AO16907" s="228" t="s">
        <v>16783</v>
      </c>
      <c r="AP16907" s="229">
        <v>15457.58</v>
      </c>
      <c r="AR16907" s="207" t="s">
        <v>14566</v>
      </c>
      <c r="AS16907" s="208">
        <v>1598672.28</v>
      </c>
      <c r="AT16907" s="93"/>
      <c r="AU16907" s="93"/>
      <c r="AV16907" s="93"/>
    </row>
    <row r="16908" spans="35:48" x14ac:dyDescent="0.55000000000000004">
      <c r="AI16908" s="278" t="s">
        <v>30938</v>
      </c>
      <c r="AJ16908" s="279">
        <v>141879.07999999999</v>
      </c>
      <c r="AL16908" s="248" t="s">
        <v>62873</v>
      </c>
      <c r="AM16908" s="249">
        <v>475</v>
      </c>
      <c r="AO16908" s="228" t="s">
        <v>16784</v>
      </c>
      <c r="AP16908" s="229">
        <v>650075.71</v>
      </c>
      <c r="AR16908" s="207" t="s">
        <v>30562</v>
      </c>
      <c r="AS16908" s="208">
        <v>486142.31</v>
      </c>
      <c r="AT16908" s="93"/>
      <c r="AU16908" s="93"/>
      <c r="AV16908" s="93"/>
    </row>
    <row r="16909" spans="35:48" x14ac:dyDescent="0.55000000000000004">
      <c r="AI16909" s="278" t="s">
        <v>30939</v>
      </c>
      <c r="AJ16909" s="279">
        <v>3954157.06</v>
      </c>
      <c r="AL16909" s="248" t="s">
        <v>17935</v>
      </c>
      <c r="AM16909" s="249">
        <v>2071.0500000000002</v>
      </c>
      <c r="AO16909" s="228" t="s">
        <v>38911</v>
      </c>
      <c r="AP16909" s="229">
        <v>61282.82</v>
      </c>
      <c r="AR16909" s="207" t="s">
        <v>30563</v>
      </c>
      <c r="AS16909" s="208">
        <v>10116.94</v>
      </c>
      <c r="AT16909" s="93"/>
      <c r="AU16909" s="93"/>
      <c r="AV16909" s="93"/>
    </row>
    <row r="16910" spans="35:48" x14ac:dyDescent="0.55000000000000004">
      <c r="AI16910" s="278" t="s">
        <v>34351</v>
      </c>
      <c r="AJ16910" s="279">
        <v>10604.83</v>
      </c>
      <c r="AL16910" s="248" t="s">
        <v>65108</v>
      </c>
      <c r="AM16910" s="249">
        <v>332916.90000000002</v>
      </c>
      <c r="AO16910" s="228" t="s">
        <v>40723</v>
      </c>
      <c r="AP16910" s="229">
        <v>25132.7</v>
      </c>
      <c r="AR16910" s="207" t="s">
        <v>14567</v>
      </c>
      <c r="AS16910" s="208">
        <v>538552.46</v>
      </c>
      <c r="AT16910" s="93"/>
      <c r="AU16910" s="93"/>
      <c r="AV16910" s="93"/>
    </row>
    <row r="16911" spans="35:48" x14ac:dyDescent="0.55000000000000004">
      <c r="AI16911" s="278" t="s">
        <v>39633</v>
      </c>
      <c r="AJ16911" s="279">
        <v>2790.89</v>
      </c>
      <c r="AL16911" s="248" t="s">
        <v>17936</v>
      </c>
      <c r="AM16911" s="249">
        <v>44678.84</v>
      </c>
      <c r="AO16911" s="228" t="s">
        <v>33210</v>
      </c>
      <c r="AP16911" s="229">
        <v>3057.6</v>
      </c>
      <c r="AR16911" s="207" t="s">
        <v>14568</v>
      </c>
      <c r="AS16911" s="208">
        <v>8355757.8899999997</v>
      </c>
      <c r="AT16911" s="93"/>
      <c r="AU16911" s="93"/>
      <c r="AV16911" s="93"/>
    </row>
    <row r="16912" spans="35:48" x14ac:dyDescent="0.55000000000000004">
      <c r="AI16912" s="278" t="s">
        <v>30941</v>
      </c>
      <c r="AJ16912" s="279">
        <v>141430.19</v>
      </c>
      <c r="AL16912" s="248" t="s">
        <v>55581</v>
      </c>
      <c r="AM16912" s="249">
        <v>218251.68</v>
      </c>
      <c r="AO16912" s="228" t="s">
        <v>54245</v>
      </c>
      <c r="AP16912" s="229">
        <v>1839.59</v>
      </c>
      <c r="AR16912" s="207" t="s">
        <v>30564</v>
      </c>
      <c r="AS16912" s="208">
        <v>12016.67</v>
      </c>
      <c r="AT16912" s="93"/>
      <c r="AU16912" s="93"/>
      <c r="AV16912" s="93"/>
    </row>
    <row r="16913" spans="35:48" x14ac:dyDescent="0.55000000000000004">
      <c r="AI16913" s="278" t="s">
        <v>30942</v>
      </c>
      <c r="AJ16913" s="279">
        <v>372366.59</v>
      </c>
      <c r="AL16913" s="248" t="s">
        <v>17937</v>
      </c>
      <c r="AM16913" s="249">
        <v>170190.77</v>
      </c>
      <c r="AO16913" s="228" t="s">
        <v>16785</v>
      </c>
      <c r="AP16913" s="229">
        <v>1262.5</v>
      </c>
      <c r="AR16913" s="207" t="s">
        <v>30565</v>
      </c>
      <c r="AS16913" s="208">
        <v>84684.51</v>
      </c>
      <c r="AT16913" s="93"/>
      <c r="AU16913" s="93"/>
      <c r="AV16913" s="93"/>
    </row>
    <row r="16914" spans="35:48" x14ac:dyDescent="0.55000000000000004">
      <c r="AI16914" s="278" t="s">
        <v>30943</v>
      </c>
      <c r="AJ16914" s="279">
        <v>428924.59</v>
      </c>
      <c r="AL16914" s="248" t="s">
        <v>17943</v>
      </c>
      <c r="AM16914" s="249">
        <v>3039.93</v>
      </c>
      <c r="AO16914" s="228" t="s">
        <v>16786</v>
      </c>
      <c r="AP16914" s="229">
        <v>22326.35</v>
      </c>
      <c r="AR16914" s="207" t="s">
        <v>30566</v>
      </c>
      <c r="AS16914" s="208">
        <v>431559.19</v>
      </c>
      <c r="AT16914" s="93"/>
      <c r="AU16914" s="93"/>
      <c r="AV16914" s="93"/>
    </row>
    <row r="16915" spans="35:48" x14ac:dyDescent="0.55000000000000004">
      <c r="AI16915" s="278" t="s">
        <v>30944</v>
      </c>
      <c r="AJ16915" s="279">
        <v>934290.44</v>
      </c>
      <c r="AL16915" s="248" t="s">
        <v>50619</v>
      </c>
      <c r="AM16915" s="249">
        <v>-8437.8799999999992</v>
      </c>
      <c r="AO16915" s="228" t="s">
        <v>13168</v>
      </c>
      <c r="AP16915" s="229">
        <v>99.08</v>
      </c>
      <c r="AR16915" s="207" t="s">
        <v>30567</v>
      </c>
      <c r="AS16915" s="208">
        <v>761</v>
      </c>
      <c r="AT16915" s="93"/>
      <c r="AU16915" s="93"/>
      <c r="AV16915" s="93"/>
    </row>
    <row r="16916" spans="35:48" x14ac:dyDescent="0.55000000000000004">
      <c r="AI16916" s="278" t="s">
        <v>30945</v>
      </c>
      <c r="AJ16916" s="279">
        <v>2492.36</v>
      </c>
      <c r="AL16916" s="248" t="s">
        <v>50620</v>
      </c>
      <c r="AM16916" s="249">
        <v>55841.86</v>
      </c>
      <c r="AO16916" s="228" t="s">
        <v>45979</v>
      </c>
      <c r="AP16916" s="229">
        <v>2221742.0800000001</v>
      </c>
      <c r="AR16916" s="207" t="s">
        <v>30568</v>
      </c>
      <c r="AS16916" s="208">
        <v>889.49</v>
      </c>
      <c r="AT16916" s="93"/>
      <c r="AU16916" s="93"/>
      <c r="AV16916" s="93"/>
    </row>
    <row r="16917" spans="35:48" x14ac:dyDescent="0.55000000000000004">
      <c r="AI16917" s="278" t="s">
        <v>30946</v>
      </c>
      <c r="AJ16917" s="279">
        <v>1254386.1399999999</v>
      </c>
      <c r="AL16917" s="248" t="s">
        <v>62874</v>
      </c>
      <c r="AM16917" s="249">
        <v>1807.56</v>
      </c>
      <c r="AO16917" s="228" t="s">
        <v>16787</v>
      </c>
      <c r="AP16917" s="229">
        <v>718663.68000000005</v>
      </c>
      <c r="AR16917" s="207" t="s">
        <v>14569</v>
      </c>
      <c r="AS16917" s="208">
        <v>1197727.73</v>
      </c>
      <c r="AT16917" s="93"/>
      <c r="AU16917" s="93"/>
      <c r="AV16917" s="93"/>
    </row>
    <row r="16918" spans="35:48" x14ac:dyDescent="0.55000000000000004">
      <c r="AI16918" s="278" t="s">
        <v>30947</v>
      </c>
      <c r="AJ16918" s="279">
        <v>1611608.89</v>
      </c>
      <c r="AL16918" s="248" t="s">
        <v>17970</v>
      </c>
      <c r="AM16918" s="249">
        <v>4340.1000000000004</v>
      </c>
      <c r="AO16918" s="228" t="s">
        <v>43168</v>
      </c>
      <c r="AP16918" s="229">
        <v>108262.1</v>
      </c>
      <c r="AR16918" s="207" t="s">
        <v>14570</v>
      </c>
      <c r="AS16918" s="208">
        <v>7846899.6200000001</v>
      </c>
      <c r="AT16918" s="93"/>
      <c r="AU16918" s="93"/>
      <c r="AV16918" s="93"/>
    </row>
    <row r="16919" spans="35:48" x14ac:dyDescent="0.55000000000000004">
      <c r="AI16919" s="278" t="s">
        <v>34353</v>
      </c>
      <c r="AJ16919" s="279">
        <v>8378.25</v>
      </c>
      <c r="AL16919" s="248" t="s">
        <v>17971</v>
      </c>
      <c r="AM16919" s="249">
        <v>3692.25</v>
      </c>
      <c r="AO16919" s="228" t="s">
        <v>45980</v>
      </c>
      <c r="AP16919" s="229">
        <v>1781.53</v>
      </c>
      <c r="AR16919" s="207" t="s">
        <v>30569</v>
      </c>
      <c r="AS16919" s="208">
        <v>568.03</v>
      </c>
      <c r="AT16919" s="93"/>
      <c r="AU16919" s="93"/>
      <c r="AV16919" s="93"/>
    </row>
    <row r="16920" spans="35:48" x14ac:dyDescent="0.55000000000000004">
      <c r="AI16920" s="278" t="s">
        <v>30948</v>
      </c>
      <c r="AJ16920" s="279">
        <v>475336.82</v>
      </c>
      <c r="AL16920" s="248" t="s">
        <v>62348</v>
      </c>
      <c r="AM16920" s="249">
        <v>23652.62</v>
      </c>
      <c r="AO16920" s="228" t="s">
        <v>13170</v>
      </c>
      <c r="AP16920" s="229">
        <v>1116831.55</v>
      </c>
      <c r="AR16920" s="207" t="s">
        <v>30570</v>
      </c>
      <c r="AS16920" s="208">
        <v>1271122.5900000001</v>
      </c>
      <c r="AT16920" s="93"/>
      <c r="AU16920" s="93"/>
      <c r="AV16920" s="93"/>
    </row>
    <row r="16921" spans="35:48" x14ac:dyDescent="0.55000000000000004">
      <c r="AI16921" s="278" t="s">
        <v>30949</v>
      </c>
      <c r="AJ16921" s="279">
        <v>7722.9</v>
      </c>
      <c r="AL16921" s="248" t="s">
        <v>47467</v>
      </c>
      <c r="AM16921" s="249">
        <v>11135.83</v>
      </c>
      <c r="AO16921" s="228" t="s">
        <v>36089</v>
      </c>
      <c r="AP16921" s="229">
        <v>32789.54</v>
      </c>
      <c r="AR16921" s="207" t="s">
        <v>30571</v>
      </c>
      <c r="AS16921" s="208">
        <v>1255195.99</v>
      </c>
      <c r="AT16921" s="93"/>
      <c r="AU16921" s="93"/>
      <c r="AV16921" s="93"/>
    </row>
    <row r="16922" spans="35:48" x14ac:dyDescent="0.55000000000000004">
      <c r="AI16922" s="278" t="s">
        <v>30950</v>
      </c>
      <c r="AJ16922" s="279">
        <v>1298.53</v>
      </c>
      <c r="AL16922" s="248" t="s">
        <v>49336</v>
      </c>
      <c r="AM16922" s="249">
        <v>326.49</v>
      </c>
      <c r="AO16922" s="228" t="s">
        <v>16788</v>
      </c>
      <c r="AP16922" s="229">
        <v>12238.63</v>
      </c>
      <c r="AR16922" s="207" t="s">
        <v>30572</v>
      </c>
      <c r="AS16922" s="208">
        <v>121038.26</v>
      </c>
      <c r="AT16922" s="93"/>
      <c r="AU16922" s="93"/>
      <c r="AV16922" s="93"/>
    </row>
    <row r="16923" spans="35:48" x14ac:dyDescent="0.55000000000000004">
      <c r="AI16923" s="278" t="s">
        <v>34354</v>
      </c>
      <c r="AJ16923" s="279">
        <v>995.75</v>
      </c>
      <c r="AL16923" s="248" t="s">
        <v>17972</v>
      </c>
      <c r="AM16923" s="249">
        <v>75</v>
      </c>
      <c r="AO16923" s="228" t="s">
        <v>13171</v>
      </c>
      <c r="AP16923" s="229">
        <v>377262.49</v>
      </c>
      <c r="AR16923" s="207" t="s">
        <v>30573</v>
      </c>
      <c r="AS16923" s="208">
        <v>141781.06</v>
      </c>
      <c r="AT16923" s="93"/>
      <c r="AU16923" s="93"/>
      <c r="AV16923" s="93"/>
    </row>
    <row r="16924" spans="35:48" x14ac:dyDescent="0.55000000000000004">
      <c r="AI16924" s="278" t="s">
        <v>34355</v>
      </c>
      <c r="AJ16924" s="279">
        <v>69.77</v>
      </c>
      <c r="AL16924" s="248" t="s">
        <v>17973</v>
      </c>
      <c r="AM16924" s="249">
        <v>3620.57</v>
      </c>
      <c r="AO16924" s="228" t="s">
        <v>13172</v>
      </c>
      <c r="AP16924" s="229">
        <v>418153.68</v>
      </c>
      <c r="AR16924" s="207" t="s">
        <v>30574</v>
      </c>
      <c r="AS16924" s="208">
        <v>272099.68</v>
      </c>
      <c r="AT16924" s="93"/>
      <c r="AU16924" s="93"/>
      <c r="AV16924" s="93"/>
    </row>
    <row r="16925" spans="35:48" x14ac:dyDescent="0.55000000000000004">
      <c r="AI16925" s="278" t="s">
        <v>34356</v>
      </c>
      <c r="AJ16925" s="279">
        <v>27.92</v>
      </c>
      <c r="AL16925" s="248" t="s">
        <v>17974</v>
      </c>
      <c r="AM16925" s="249">
        <v>821.96</v>
      </c>
      <c r="AO16925" s="228" t="s">
        <v>16789</v>
      </c>
      <c r="AP16925" s="229">
        <v>113140.79</v>
      </c>
      <c r="AR16925" s="207" t="s">
        <v>30575</v>
      </c>
      <c r="AS16925" s="208">
        <v>352763.24</v>
      </c>
      <c r="AT16925" s="93"/>
      <c r="AU16925" s="93"/>
      <c r="AV16925" s="93"/>
    </row>
    <row r="16926" spans="35:48" x14ac:dyDescent="0.55000000000000004">
      <c r="AI16926" s="278" t="s">
        <v>30951</v>
      </c>
      <c r="AJ16926" s="279">
        <v>5278665.4400000004</v>
      </c>
      <c r="AL16926" s="248" t="s">
        <v>49337</v>
      </c>
      <c r="AM16926" s="249">
        <v>3033.95</v>
      </c>
      <c r="AO16926" s="228" t="s">
        <v>16790</v>
      </c>
      <c r="AP16926" s="229">
        <v>639965.22</v>
      </c>
      <c r="AR16926" s="207" t="s">
        <v>30576</v>
      </c>
      <c r="AS16926" s="208">
        <v>41616</v>
      </c>
      <c r="AT16926" s="93"/>
      <c r="AU16926" s="93"/>
      <c r="AV16926" s="93"/>
    </row>
    <row r="16927" spans="35:48" x14ac:dyDescent="0.55000000000000004">
      <c r="AI16927" s="278" t="s">
        <v>30952</v>
      </c>
      <c r="AJ16927" s="279">
        <v>539338.23</v>
      </c>
      <c r="AL16927" s="248" t="s">
        <v>59316</v>
      </c>
      <c r="AM16927" s="249">
        <v>3500.02</v>
      </c>
      <c r="AO16927" s="228" t="s">
        <v>16791</v>
      </c>
      <c r="AP16927" s="229">
        <v>112571.98</v>
      </c>
      <c r="AR16927" s="207" t="s">
        <v>30577</v>
      </c>
      <c r="AS16927" s="208">
        <v>5802.16</v>
      </c>
      <c r="AT16927" s="93"/>
      <c r="AU16927" s="93"/>
      <c r="AV16927" s="93"/>
    </row>
    <row r="16928" spans="35:48" x14ac:dyDescent="0.55000000000000004">
      <c r="AI16928" s="278" t="s">
        <v>30953</v>
      </c>
      <c r="AJ16928" s="279">
        <v>2000</v>
      </c>
      <c r="AL16928" s="248" t="s">
        <v>59970</v>
      </c>
      <c r="AM16928" s="249">
        <v>19834.75</v>
      </c>
      <c r="AO16928" s="228" t="s">
        <v>16792</v>
      </c>
      <c r="AP16928" s="229">
        <v>17550.25</v>
      </c>
      <c r="AR16928" s="207" t="s">
        <v>30578</v>
      </c>
      <c r="AS16928" s="208">
        <v>561541.74</v>
      </c>
      <c r="AT16928" s="93"/>
      <c r="AU16928" s="93"/>
      <c r="AV16928" s="93"/>
    </row>
    <row r="16929" spans="35:48" x14ac:dyDescent="0.55000000000000004">
      <c r="AI16929" s="278" t="s">
        <v>30954</v>
      </c>
      <c r="AJ16929" s="279">
        <v>10798.57</v>
      </c>
      <c r="AL16929" s="248" t="s">
        <v>36143</v>
      </c>
      <c r="AM16929" s="249">
        <v>26619.4</v>
      </c>
      <c r="AO16929" s="228" t="s">
        <v>31742</v>
      </c>
      <c r="AP16929" s="229">
        <v>70.28</v>
      </c>
      <c r="AR16929" s="207" t="s">
        <v>30579</v>
      </c>
      <c r="AS16929" s="208">
        <v>109783.12</v>
      </c>
      <c r="AT16929" s="93"/>
      <c r="AU16929" s="93"/>
      <c r="AV16929" s="93"/>
    </row>
    <row r="16930" spans="35:48" x14ac:dyDescent="0.55000000000000004">
      <c r="AI16930" s="278" t="s">
        <v>30956</v>
      </c>
      <c r="AJ16930" s="279">
        <v>175766</v>
      </c>
      <c r="AL16930" s="248" t="s">
        <v>62349</v>
      </c>
      <c r="AM16930" s="249">
        <v>38322.57</v>
      </c>
      <c r="AO16930" s="228" t="s">
        <v>16793</v>
      </c>
      <c r="AP16930" s="229">
        <v>2046.49</v>
      </c>
      <c r="AR16930" s="207" t="s">
        <v>30580</v>
      </c>
      <c r="AS16930" s="208">
        <v>4046.5</v>
      </c>
      <c r="AT16930" s="93"/>
      <c r="AU16930" s="93"/>
      <c r="AV16930" s="93"/>
    </row>
    <row r="16931" spans="35:48" x14ac:dyDescent="0.55000000000000004">
      <c r="AI16931" s="278" t="s">
        <v>63539</v>
      </c>
      <c r="AJ16931" s="279">
        <v>24452</v>
      </c>
      <c r="AL16931" s="248" t="s">
        <v>17999</v>
      </c>
      <c r="AM16931" s="249">
        <v>627582.98</v>
      </c>
      <c r="AO16931" s="228" t="s">
        <v>54246</v>
      </c>
      <c r="AP16931" s="229">
        <v>3490</v>
      </c>
      <c r="AR16931" s="207" t="s">
        <v>30581</v>
      </c>
      <c r="AS16931" s="208">
        <v>147505.70000000001</v>
      </c>
      <c r="AT16931" s="93"/>
      <c r="AU16931" s="93"/>
      <c r="AV16931" s="93"/>
    </row>
    <row r="16932" spans="35:48" x14ac:dyDescent="0.55000000000000004">
      <c r="AI16932" s="278" t="s">
        <v>30957</v>
      </c>
      <c r="AJ16932" s="279">
        <v>267625.96999999997</v>
      </c>
      <c r="AL16932" s="248" t="s">
        <v>61670</v>
      </c>
      <c r="AM16932" s="249">
        <v>610720</v>
      </c>
      <c r="AO16932" s="228" t="s">
        <v>13173</v>
      </c>
      <c r="AP16932" s="229">
        <v>95412.09</v>
      </c>
      <c r="AR16932" s="207" t="s">
        <v>30582</v>
      </c>
      <c r="AS16932" s="208">
        <v>14979.47</v>
      </c>
      <c r="AT16932" s="93"/>
      <c r="AU16932" s="93"/>
      <c r="AV16932" s="93"/>
    </row>
    <row r="16933" spans="35:48" x14ac:dyDescent="0.55000000000000004">
      <c r="AI16933" s="278" t="s">
        <v>39634</v>
      </c>
      <c r="AJ16933" s="279">
        <v>1330.99</v>
      </c>
      <c r="AL16933" s="248" t="s">
        <v>18001</v>
      </c>
      <c r="AM16933" s="249">
        <v>1189.44</v>
      </c>
      <c r="AO16933" s="228" t="s">
        <v>16794</v>
      </c>
      <c r="AP16933" s="229">
        <v>208452.92</v>
      </c>
      <c r="AR16933" s="207" t="s">
        <v>30583</v>
      </c>
      <c r="AS16933" s="208">
        <v>21986.22</v>
      </c>
      <c r="AT16933" s="93"/>
      <c r="AU16933" s="93"/>
      <c r="AV16933" s="93"/>
    </row>
    <row r="16934" spans="35:48" x14ac:dyDescent="0.55000000000000004">
      <c r="AI16934" s="278" t="s">
        <v>47663</v>
      </c>
      <c r="AJ16934" s="279">
        <v>212.88</v>
      </c>
      <c r="AL16934" s="248" t="s">
        <v>18002</v>
      </c>
      <c r="AM16934" s="249">
        <v>4465.41</v>
      </c>
      <c r="AO16934" s="228" t="s">
        <v>16795</v>
      </c>
      <c r="AP16934" s="229">
        <v>598706.16</v>
      </c>
      <c r="AR16934" s="207" t="s">
        <v>30584</v>
      </c>
      <c r="AS16934" s="208">
        <v>8281.5300000000007</v>
      </c>
      <c r="AT16934" s="93"/>
      <c r="AU16934" s="93"/>
      <c r="AV16934" s="93"/>
    </row>
    <row r="16935" spans="35:48" x14ac:dyDescent="0.55000000000000004">
      <c r="AI16935" s="278" t="s">
        <v>43418</v>
      </c>
      <c r="AJ16935" s="279">
        <v>255</v>
      </c>
      <c r="AL16935" s="248" t="s">
        <v>18005</v>
      </c>
      <c r="AM16935" s="249">
        <v>2250</v>
      </c>
      <c r="AO16935" s="228" t="s">
        <v>16796</v>
      </c>
      <c r="AP16935" s="229">
        <v>4513.28</v>
      </c>
      <c r="AR16935" s="207" t="s">
        <v>30585</v>
      </c>
      <c r="AS16935" s="208">
        <v>5519.37</v>
      </c>
      <c r="AT16935" s="93"/>
      <c r="AU16935" s="93"/>
      <c r="AV16935" s="93"/>
    </row>
    <row r="16936" spans="35:48" x14ac:dyDescent="0.55000000000000004">
      <c r="AI16936" s="278" t="s">
        <v>30958</v>
      </c>
      <c r="AJ16936" s="279">
        <v>1181951.02</v>
      </c>
      <c r="AL16936" s="248" t="s">
        <v>18006</v>
      </c>
      <c r="AM16936" s="249">
        <v>7613.53</v>
      </c>
      <c r="AO16936" s="228" t="s">
        <v>16797</v>
      </c>
      <c r="AP16936" s="229">
        <v>3007466.37</v>
      </c>
      <c r="AR16936" s="207" t="s">
        <v>30586</v>
      </c>
      <c r="AS16936" s="208">
        <v>2562.3200000000002</v>
      </c>
      <c r="AT16936" s="93"/>
      <c r="AU16936" s="93"/>
      <c r="AV16936" s="93"/>
    </row>
    <row r="16937" spans="35:48" x14ac:dyDescent="0.55000000000000004">
      <c r="AI16937" s="278" t="s">
        <v>30959</v>
      </c>
      <c r="AJ16937" s="279">
        <v>4928201.7699999996</v>
      </c>
      <c r="AL16937" s="248" t="s">
        <v>34788</v>
      </c>
      <c r="AM16937" s="249">
        <v>355015.99</v>
      </c>
      <c r="AO16937" s="228" t="s">
        <v>48434</v>
      </c>
      <c r="AP16937" s="229">
        <v>-16666.66</v>
      </c>
      <c r="AR16937" s="207" t="s">
        <v>30587</v>
      </c>
      <c r="AS16937" s="208">
        <v>2265157.2799999998</v>
      </c>
      <c r="AT16937" s="93"/>
      <c r="AU16937" s="93"/>
      <c r="AV16937" s="93"/>
    </row>
    <row r="16938" spans="35:48" x14ac:dyDescent="0.55000000000000004">
      <c r="AI16938" s="278" t="s">
        <v>30960</v>
      </c>
      <c r="AJ16938" s="279">
        <v>184410.92</v>
      </c>
      <c r="AL16938" s="248" t="s">
        <v>62875</v>
      </c>
      <c r="AM16938" s="249">
        <v>17000</v>
      </c>
      <c r="AO16938" s="228" t="s">
        <v>16813</v>
      </c>
      <c r="AP16938" s="229">
        <v>66536.33</v>
      </c>
      <c r="AR16938" s="207" t="s">
        <v>30588</v>
      </c>
      <c r="AS16938" s="208">
        <v>126687.8</v>
      </c>
      <c r="AT16938" s="93"/>
      <c r="AU16938" s="93"/>
      <c r="AV16938" s="93"/>
    </row>
    <row r="16939" spans="35:48" x14ac:dyDescent="0.55000000000000004">
      <c r="AI16939" s="278" t="s">
        <v>30961</v>
      </c>
      <c r="AJ16939" s="279">
        <v>169828.69</v>
      </c>
      <c r="AL16939" s="248" t="s">
        <v>13303</v>
      </c>
      <c r="AM16939" s="249">
        <v>292360.68</v>
      </c>
      <c r="AO16939" s="228" t="s">
        <v>47449</v>
      </c>
      <c r="AP16939" s="229">
        <v>8979.1200000000008</v>
      </c>
      <c r="AR16939" s="207" t="s">
        <v>30589</v>
      </c>
      <c r="AS16939" s="208">
        <v>968.96</v>
      </c>
      <c r="AT16939" s="93"/>
      <c r="AU16939" s="93"/>
      <c r="AV16939" s="93"/>
    </row>
    <row r="16940" spans="35:48" x14ac:dyDescent="0.55000000000000004">
      <c r="AI16940" s="278" t="s">
        <v>30963</v>
      </c>
      <c r="AJ16940" s="279">
        <v>64053.22</v>
      </c>
      <c r="AL16940" s="248" t="s">
        <v>18113</v>
      </c>
      <c r="AM16940" s="249">
        <v>32776.230000000003</v>
      </c>
      <c r="AO16940" s="228" t="s">
        <v>36096</v>
      </c>
      <c r="AP16940" s="229">
        <v>20424.36</v>
      </c>
      <c r="AR16940" s="207" t="s">
        <v>30590</v>
      </c>
      <c r="AS16940" s="208">
        <v>406016.29</v>
      </c>
      <c r="AT16940" s="93"/>
      <c r="AU16940" s="93"/>
      <c r="AV16940" s="93"/>
    </row>
    <row r="16941" spans="35:48" x14ac:dyDescent="0.55000000000000004">
      <c r="AI16941" s="278" t="s">
        <v>30964</v>
      </c>
      <c r="AJ16941" s="279">
        <v>156.07</v>
      </c>
      <c r="AL16941" s="248" t="s">
        <v>18115</v>
      </c>
      <c r="AM16941" s="249">
        <v>367141.59</v>
      </c>
      <c r="AO16941" s="228" t="s">
        <v>49330</v>
      </c>
      <c r="AP16941" s="229">
        <v>14722.68</v>
      </c>
      <c r="AR16941" s="207" t="s">
        <v>30591</v>
      </c>
      <c r="AS16941" s="208">
        <v>1063583.74</v>
      </c>
      <c r="AT16941" s="93"/>
      <c r="AU16941" s="93"/>
      <c r="AV16941" s="93"/>
    </row>
    <row r="16942" spans="35:48" x14ac:dyDescent="0.55000000000000004">
      <c r="AI16942" s="278" t="s">
        <v>30965</v>
      </c>
      <c r="AJ16942" s="279">
        <v>8438.93</v>
      </c>
      <c r="AL16942" s="248" t="s">
        <v>62876</v>
      </c>
      <c r="AM16942" s="249">
        <v>688.37</v>
      </c>
      <c r="AO16942" s="228" t="s">
        <v>45981</v>
      </c>
      <c r="AP16942" s="229">
        <v>61944.54</v>
      </c>
      <c r="AR16942" s="207" t="s">
        <v>30592</v>
      </c>
      <c r="AS16942" s="208">
        <v>1085.48</v>
      </c>
      <c r="AT16942" s="93"/>
      <c r="AU16942" s="93"/>
      <c r="AV16942" s="93"/>
    </row>
    <row r="16943" spans="35:48" x14ac:dyDescent="0.55000000000000004">
      <c r="AI16943" s="278" t="s">
        <v>30966</v>
      </c>
      <c r="AJ16943" s="279">
        <v>7986</v>
      </c>
      <c r="AL16943" s="248" t="s">
        <v>18116</v>
      </c>
      <c r="AM16943" s="249">
        <v>214701.5</v>
      </c>
      <c r="AO16943" s="228" t="s">
        <v>16814</v>
      </c>
      <c r="AP16943" s="229">
        <v>12974.59</v>
      </c>
      <c r="AR16943" s="207" t="s">
        <v>30593</v>
      </c>
      <c r="AS16943" s="208">
        <v>198311.23</v>
      </c>
      <c r="AT16943" s="93"/>
      <c r="AU16943" s="93"/>
      <c r="AV16943" s="93"/>
    </row>
    <row r="16944" spans="35:48" x14ac:dyDescent="0.55000000000000004">
      <c r="AI16944" s="278" t="s">
        <v>34357</v>
      </c>
      <c r="AJ16944" s="279">
        <v>2935.78</v>
      </c>
      <c r="AL16944" s="248" t="s">
        <v>18117</v>
      </c>
      <c r="AM16944" s="249">
        <v>330362.94</v>
      </c>
      <c r="AO16944" s="228" t="s">
        <v>36097</v>
      </c>
      <c r="AP16944" s="229">
        <v>7774.32</v>
      </c>
      <c r="AR16944" s="207" t="s">
        <v>30594</v>
      </c>
      <c r="AS16944" s="208">
        <v>1.8</v>
      </c>
      <c r="AT16944" s="93"/>
      <c r="AU16944" s="93"/>
      <c r="AV16944" s="93"/>
    </row>
    <row r="16945" spans="35:48" x14ac:dyDescent="0.55000000000000004">
      <c r="AI16945" s="278" t="s">
        <v>36906</v>
      </c>
      <c r="AJ16945" s="279">
        <v>6400</v>
      </c>
      <c r="AL16945" s="248" t="s">
        <v>18119</v>
      </c>
      <c r="AM16945" s="249">
        <v>60860</v>
      </c>
      <c r="AO16945" s="228" t="s">
        <v>16815</v>
      </c>
      <c r="AP16945" s="229">
        <v>51188.34</v>
      </c>
      <c r="AR16945" s="207" t="s">
        <v>30595</v>
      </c>
      <c r="AS16945" s="208">
        <v>4864567.33</v>
      </c>
      <c r="AT16945" s="93"/>
      <c r="AU16945" s="93"/>
      <c r="AV16945" s="93"/>
    </row>
    <row r="16946" spans="35:48" x14ac:dyDescent="0.55000000000000004">
      <c r="AI16946" s="278" t="s">
        <v>30967</v>
      </c>
      <c r="AJ16946" s="279">
        <v>4671199.55</v>
      </c>
      <c r="AL16946" s="248" t="s">
        <v>43180</v>
      </c>
      <c r="AM16946" s="249">
        <v>274790.7</v>
      </c>
      <c r="AO16946" s="228" t="s">
        <v>48435</v>
      </c>
      <c r="AP16946" s="229">
        <v>1533</v>
      </c>
      <c r="AR16946" s="207" t="s">
        <v>30596</v>
      </c>
      <c r="AS16946" s="208">
        <v>42.65</v>
      </c>
      <c r="AT16946" s="93"/>
      <c r="AU16946" s="93"/>
      <c r="AV16946" s="93"/>
    </row>
    <row r="16947" spans="35:48" x14ac:dyDescent="0.55000000000000004">
      <c r="AI16947" s="278" t="s">
        <v>50830</v>
      </c>
      <c r="AJ16947" s="279">
        <v>1284119.3899999999</v>
      </c>
      <c r="AL16947" s="248" t="s">
        <v>18120</v>
      </c>
      <c r="AM16947" s="249">
        <v>500045.15</v>
      </c>
      <c r="AO16947" s="228" t="s">
        <v>36098</v>
      </c>
      <c r="AP16947" s="229">
        <v>30000</v>
      </c>
      <c r="AR16947" s="207" t="s">
        <v>30597</v>
      </c>
      <c r="AS16947" s="208">
        <v>409623.02</v>
      </c>
      <c r="AT16947" s="93"/>
      <c r="AU16947" s="93"/>
      <c r="AV16947" s="93"/>
    </row>
    <row r="16948" spans="35:48" x14ac:dyDescent="0.55000000000000004">
      <c r="AI16948" s="278" t="s">
        <v>55686</v>
      </c>
      <c r="AJ16948" s="279">
        <v>-72.41</v>
      </c>
      <c r="AL16948" s="248" t="s">
        <v>18121</v>
      </c>
      <c r="AM16948" s="249">
        <v>255357.56</v>
      </c>
      <c r="AO16948" s="228" t="s">
        <v>16817</v>
      </c>
      <c r="AP16948" s="229">
        <v>16104.3</v>
      </c>
      <c r="AR16948" s="207" t="s">
        <v>30598</v>
      </c>
      <c r="AS16948" s="208">
        <v>404161.86</v>
      </c>
      <c r="AT16948" s="93"/>
      <c r="AU16948" s="93"/>
      <c r="AV16948" s="93"/>
    </row>
    <row r="16949" spans="35:48" x14ac:dyDescent="0.55000000000000004">
      <c r="AI16949" s="278" t="s">
        <v>30968</v>
      </c>
      <c r="AJ16949" s="279">
        <v>6919739.0700000003</v>
      </c>
      <c r="AL16949" s="248" t="s">
        <v>18122</v>
      </c>
      <c r="AM16949" s="249">
        <v>2860</v>
      </c>
      <c r="AO16949" s="228" t="s">
        <v>16818</v>
      </c>
      <c r="AP16949" s="229">
        <v>11469</v>
      </c>
      <c r="AR16949" s="207" t="s">
        <v>30599</v>
      </c>
      <c r="AS16949" s="208">
        <v>303736.46999999997</v>
      </c>
      <c r="AT16949" s="93"/>
      <c r="AU16949" s="93"/>
      <c r="AV16949" s="93"/>
    </row>
    <row r="16950" spans="35:48" x14ac:dyDescent="0.55000000000000004">
      <c r="AI16950" s="278" t="s">
        <v>30969</v>
      </c>
      <c r="AJ16950" s="279">
        <v>488384.56</v>
      </c>
      <c r="AL16950" s="248" t="s">
        <v>18124</v>
      </c>
      <c r="AM16950" s="249">
        <v>2828.75</v>
      </c>
      <c r="AO16950" s="228" t="s">
        <v>16820</v>
      </c>
      <c r="AP16950" s="229">
        <v>919.98</v>
      </c>
      <c r="AR16950" s="207" t="s">
        <v>30600</v>
      </c>
      <c r="AS16950" s="208">
        <v>59668.3</v>
      </c>
      <c r="AT16950" s="93"/>
      <c r="AU16950" s="93"/>
      <c r="AV16950" s="93"/>
    </row>
    <row r="16951" spans="35:48" x14ac:dyDescent="0.55000000000000004">
      <c r="AI16951" s="278" t="s">
        <v>30970</v>
      </c>
      <c r="AJ16951" s="279">
        <v>1873612.82</v>
      </c>
      <c r="AL16951" s="248" t="s">
        <v>13304</v>
      </c>
      <c r="AM16951" s="249">
        <v>19448.75</v>
      </c>
      <c r="AO16951" s="228" t="s">
        <v>34660</v>
      </c>
      <c r="AP16951" s="229">
        <v>9310.84</v>
      </c>
      <c r="AR16951" s="207" t="s">
        <v>30601</v>
      </c>
      <c r="AS16951" s="208">
        <v>1483.48</v>
      </c>
      <c r="AT16951" s="93"/>
      <c r="AU16951" s="93"/>
      <c r="AV16951" s="93"/>
    </row>
    <row r="16952" spans="35:48" x14ac:dyDescent="0.55000000000000004">
      <c r="AI16952" s="278" t="s">
        <v>46244</v>
      </c>
      <c r="AJ16952" s="279">
        <v>5626.03</v>
      </c>
      <c r="AL16952" s="248" t="s">
        <v>18126</v>
      </c>
      <c r="AM16952" s="249">
        <v>3910.75</v>
      </c>
      <c r="AO16952" s="228" t="s">
        <v>16875</v>
      </c>
      <c r="AP16952" s="229">
        <v>247431.98</v>
      </c>
      <c r="AR16952" s="207" t="s">
        <v>30602</v>
      </c>
      <c r="AS16952" s="208">
        <v>2003.26</v>
      </c>
      <c r="AT16952" s="93"/>
      <c r="AU16952" s="93"/>
      <c r="AV16952" s="93"/>
    </row>
    <row r="16953" spans="35:48" x14ac:dyDescent="0.55000000000000004">
      <c r="AI16953" s="278" t="s">
        <v>30971</v>
      </c>
      <c r="AJ16953" s="279">
        <v>4417695.41</v>
      </c>
      <c r="AL16953" s="248" t="s">
        <v>43181</v>
      </c>
      <c r="AM16953" s="249">
        <v>7261.75</v>
      </c>
      <c r="AO16953" s="228" t="s">
        <v>16876</v>
      </c>
      <c r="AP16953" s="229">
        <v>27850.82</v>
      </c>
      <c r="AR16953" s="207" t="s">
        <v>30603</v>
      </c>
      <c r="AS16953" s="208">
        <v>14105504.25</v>
      </c>
      <c r="AT16953" s="93"/>
      <c r="AU16953" s="93"/>
      <c r="AV16953" s="93"/>
    </row>
    <row r="16954" spans="35:48" x14ac:dyDescent="0.55000000000000004">
      <c r="AI16954" s="278" t="s">
        <v>30972</v>
      </c>
      <c r="AJ16954" s="279">
        <v>2360691.0299999998</v>
      </c>
      <c r="AL16954" s="248" t="s">
        <v>45999</v>
      </c>
      <c r="AM16954" s="249">
        <v>44528</v>
      </c>
      <c r="AO16954" s="228" t="s">
        <v>48436</v>
      </c>
      <c r="AP16954" s="229">
        <v>2700</v>
      </c>
      <c r="AR16954" s="207" t="s">
        <v>30604</v>
      </c>
      <c r="AS16954" s="208">
        <v>237303.9</v>
      </c>
      <c r="AT16954" s="93"/>
      <c r="AU16954" s="93"/>
      <c r="AV16954" s="93"/>
    </row>
    <row r="16955" spans="35:48" x14ac:dyDescent="0.55000000000000004">
      <c r="AI16955" s="278" t="s">
        <v>30973</v>
      </c>
      <c r="AJ16955" s="279">
        <v>54630.21</v>
      </c>
      <c r="AL16955" s="248" t="s">
        <v>38990</v>
      </c>
      <c r="AM16955" s="249">
        <v>8407.25</v>
      </c>
      <c r="AO16955" s="228" t="s">
        <v>16877</v>
      </c>
      <c r="AP16955" s="229">
        <v>16395.099999999999</v>
      </c>
      <c r="AR16955" s="207" t="s">
        <v>30605</v>
      </c>
      <c r="AS16955" s="208">
        <v>969727.87</v>
      </c>
      <c r="AT16955" s="93"/>
      <c r="AU16955" s="93"/>
      <c r="AV16955" s="93"/>
    </row>
    <row r="16956" spans="35:48" x14ac:dyDescent="0.55000000000000004">
      <c r="AI16956" s="278" t="s">
        <v>30976</v>
      </c>
      <c r="AJ16956" s="279">
        <v>15435.14</v>
      </c>
      <c r="AL16956" s="248" t="s">
        <v>49338</v>
      </c>
      <c r="AM16956" s="249">
        <v>10368.43</v>
      </c>
      <c r="AO16956" s="228" t="s">
        <v>36101</v>
      </c>
      <c r="AP16956" s="229">
        <v>22807.56</v>
      </c>
      <c r="AR16956" s="207" t="s">
        <v>30606</v>
      </c>
      <c r="AS16956" s="208">
        <v>211879.09</v>
      </c>
      <c r="AT16956" s="93"/>
      <c r="AU16956" s="93"/>
      <c r="AV16956" s="93"/>
    </row>
    <row r="16957" spans="35:48" x14ac:dyDescent="0.55000000000000004">
      <c r="AI16957" s="278" t="s">
        <v>30977</v>
      </c>
      <c r="AJ16957" s="279">
        <v>122.94</v>
      </c>
      <c r="AL16957" s="248" t="s">
        <v>18127</v>
      </c>
      <c r="AM16957" s="249">
        <v>64981.75</v>
      </c>
      <c r="AO16957" s="228" t="s">
        <v>16878</v>
      </c>
      <c r="AP16957" s="229">
        <v>32508.34</v>
      </c>
      <c r="AR16957" s="207" t="s">
        <v>30607</v>
      </c>
      <c r="AS16957" s="208">
        <v>532033.38</v>
      </c>
      <c r="AT16957" s="93"/>
      <c r="AU16957" s="93"/>
      <c r="AV16957" s="93"/>
    </row>
    <row r="16958" spans="35:48" x14ac:dyDescent="0.55000000000000004">
      <c r="AI16958" s="278" t="s">
        <v>30978</v>
      </c>
      <c r="AJ16958" s="279">
        <v>8593183.1600000001</v>
      </c>
      <c r="AL16958" s="248" t="s">
        <v>18128</v>
      </c>
      <c r="AM16958" s="249">
        <v>1565.31</v>
      </c>
      <c r="AO16958" s="228" t="s">
        <v>16879</v>
      </c>
      <c r="AP16958" s="229">
        <v>102665</v>
      </c>
      <c r="AR16958" s="207" t="s">
        <v>30608</v>
      </c>
      <c r="AS16958" s="208">
        <v>32601.23</v>
      </c>
      <c r="AT16958" s="93"/>
      <c r="AU16958" s="93"/>
      <c r="AV16958" s="93"/>
    </row>
    <row r="16959" spans="35:48" x14ac:dyDescent="0.55000000000000004">
      <c r="AI16959" s="278" t="s">
        <v>30979</v>
      </c>
      <c r="AJ16959" s="279">
        <v>10855443.25</v>
      </c>
      <c r="AL16959" s="248" t="s">
        <v>13305</v>
      </c>
      <c r="AM16959" s="249">
        <v>2730</v>
      </c>
      <c r="AO16959" s="228" t="s">
        <v>16880</v>
      </c>
      <c r="AP16959" s="229">
        <v>2824.52</v>
      </c>
      <c r="AR16959" s="207" t="s">
        <v>30609</v>
      </c>
      <c r="AS16959" s="208">
        <v>312224.90000000002</v>
      </c>
      <c r="AT16959" s="93"/>
      <c r="AU16959" s="93"/>
      <c r="AV16959" s="93"/>
    </row>
    <row r="16960" spans="35:48" x14ac:dyDescent="0.55000000000000004">
      <c r="AI16960" s="278" t="s">
        <v>30980</v>
      </c>
      <c r="AJ16960" s="279">
        <v>-240469.29</v>
      </c>
      <c r="AL16960" s="248" t="s">
        <v>13307</v>
      </c>
      <c r="AM16960" s="249">
        <v>13112.5</v>
      </c>
      <c r="AO16960" s="228" t="s">
        <v>16881</v>
      </c>
      <c r="AP16960" s="229">
        <v>5854.38</v>
      </c>
      <c r="AR16960" s="207" t="s">
        <v>30610</v>
      </c>
      <c r="AS16960" s="208">
        <v>284570.59000000003</v>
      </c>
      <c r="AT16960" s="93"/>
      <c r="AU16960" s="93"/>
      <c r="AV16960" s="93"/>
    </row>
    <row r="16961" spans="35:48" x14ac:dyDescent="0.55000000000000004">
      <c r="AI16961" s="278" t="s">
        <v>34358</v>
      </c>
      <c r="AJ16961" s="279">
        <v>8223065.0199999996</v>
      </c>
      <c r="AL16961" s="248" t="s">
        <v>18129</v>
      </c>
      <c r="AM16961" s="249">
        <v>461646.28</v>
      </c>
      <c r="AO16961" s="228" t="s">
        <v>16882</v>
      </c>
      <c r="AP16961" s="229">
        <v>17440.580000000002</v>
      </c>
      <c r="AR16961" s="207" t="s">
        <v>30611</v>
      </c>
      <c r="AS16961" s="208">
        <v>122833.42</v>
      </c>
      <c r="AT16961" s="93"/>
      <c r="AU16961" s="93"/>
      <c r="AV16961" s="93"/>
    </row>
    <row r="16962" spans="35:48" x14ac:dyDescent="0.55000000000000004">
      <c r="AI16962" s="278" t="s">
        <v>30981</v>
      </c>
      <c r="AJ16962" s="279">
        <v>25185843.280000001</v>
      </c>
      <c r="AL16962" s="248" t="s">
        <v>18130</v>
      </c>
      <c r="AM16962" s="249">
        <v>91465.5</v>
      </c>
      <c r="AO16962" s="228" t="s">
        <v>16883</v>
      </c>
      <c r="AP16962" s="229">
        <v>31489.439999999999</v>
      </c>
      <c r="AR16962" s="207" t="s">
        <v>30612</v>
      </c>
      <c r="AS16962" s="208">
        <v>195682.17</v>
      </c>
      <c r="AT16962" s="93"/>
      <c r="AU16962" s="93"/>
      <c r="AV16962" s="93"/>
    </row>
    <row r="16963" spans="35:48" x14ac:dyDescent="0.55000000000000004">
      <c r="AI16963" s="278" t="s">
        <v>54666</v>
      </c>
      <c r="AJ16963" s="279">
        <v>2370.11</v>
      </c>
      <c r="AL16963" s="248" t="s">
        <v>36151</v>
      </c>
      <c r="AM16963" s="249">
        <v>2746.94</v>
      </c>
      <c r="AO16963" s="228" t="s">
        <v>16884</v>
      </c>
      <c r="AP16963" s="229">
        <v>2890.47</v>
      </c>
      <c r="AR16963" s="207" t="s">
        <v>30613</v>
      </c>
      <c r="AS16963" s="208">
        <v>40141.449999999997</v>
      </c>
      <c r="AT16963" s="93"/>
      <c r="AU16963" s="93"/>
      <c r="AV16963" s="93"/>
    </row>
    <row r="16964" spans="35:48" x14ac:dyDescent="0.55000000000000004">
      <c r="AI16964" s="278" t="s">
        <v>50831</v>
      </c>
      <c r="AJ16964" s="279">
        <v>216717.05</v>
      </c>
      <c r="AL16964" s="248" t="s">
        <v>18131</v>
      </c>
      <c r="AM16964" s="249">
        <v>107400</v>
      </c>
      <c r="AO16964" s="228" t="s">
        <v>16887</v>
      </c>
      <c r="AP16964" s="229">
        <v>1397841.44</v>
      </c>
      <c r="AR16964" s="207" t="s">
        <v>30614</v>
      </c>
      <c r="AS16964" s="208">
        <v>138229.97</v>
      </c>
      <c r="AT16964" s="93"/>
      <c r="AU16964" s="93"/>
      <c r="AV16964" s="93"/>
    </row>
    <row r="16965" spans="35:48" x14ac:dyDescent="0.55000000000000004">
      <c r="AI16965" s="278" t="s">
        <v>50832</v>
      </c>
      <c r="AJ16965" s="279">
        <v>162574.20000000001</v>
      </c>
      <c r="AL16965" s="248" t="s">
        <v>55582</v>
      </c>
      <c r="AM16965" s="249">
        <v>6200</v>
      </c>
      <c r="AO16965" s="228" t="s">
        <v>43169</v>
      </c>
      <c r="AP16965" s="229">
        <v>873854.4</v>
      </c>
      <c r="AR16965" s="207" t="s">
        <v>30615</v>
      </c>
      <c r="AS16965" s="208">
        <v>84102.11</v>
      </c>
      <c r="AT16965" s="93"/>
      <c r="AU16965" s="93"/>
      <c r="AV16965" s="93"/>
    </row>
    <row r="16966" spans="35:48" x14ac:dyDescent="0.55000000000000004">
      <c r="AI16966" s="278" t="s">
        <v>54667</v>
      </c>
      <c r="AJ16966" s="279">
        <v>130556.32</v>
      </c>
      <c r="AL16966" s="248" t="s">
        <v>18132</v>
      </c>
      <c r="AM16966" s="249">
        <v>135220.72</v>
      </c>
      <c r="AO16966" s="228" t="s">
        <v>16889</v>
      </c>
      <c r="AP16966" s="229">
        <v>892.92</v>
      </c>
      <c r="AR16966" s="207" t="s">
        <v>30616</v>
      </c>
      <c r="AS16966" s="208">
        <v>4850</v>
      </c>
      <c r="AT16966" s="93"/>
      <c r="AU16966" s="93"/>
      <c r="AV16966" s="93"/>
    </row>
    <row r="16967" spans="35:48" x14ac:dyDescent="0.55000000000000004">
      <c r="AI16967" s="278" t="s">
        <v>35883</v>
      </c>
      <c r="AJ16967" s="279">
        <v>4838009.68</v>
      </c>
      <c r="AL16967" s="248" t="s">
        <v>18133</v>
      </c>
      <c r="AM16967" s="249">
        <v>23676.91</v>
      </c>
      <c r="AO16967" s="228" t="s">
        <v>16890</v>
      </c>
      <c r="AP16967" s="229">
        <v>571.29</v>
      </c>
      <c r="AR16967" s="207" t="s">
        <v>30617</v>
      </c>
      <c r="AS16967" s="208">
        <v>1260</v>
      </c>
      <c r="AT16967" s="93"/>
      <c r="AU16967" s="93"/>
      <c r="AV16967" s="93"/>
    </row>
    <row r="16968" spans="35:48" x14ac:dyDescent="0.55000000000000004">
      <c r="AI16968" s="278" t="s">
        <v>30982</v>
      </c>
      <c r="AJ16968" s="279">
        <v>3698771.28</v>
      </c>
      <c r="AL16968" s="248" t="s">
        <v>13308</v>
      </c>
      <c r="AM16968" s="249">
        <v>250257.13</v>
      </c>
      <c r="AO16968" s="228" t="s">
        <v>13180</v>
      </c>
      <c r="AP16968" s="229">
        <v>212812.52</v>
      </c>
      <c r="AR16968" s="207" t="s">
        <v>30618</v>
      </c>
      <c r="AS16968" s="208">
        <v>26887.1</v>
      </c>
      <c r="AT16968" s="93"/>
      <c r="AU16968" s="93"/>
      <c r="AV16968" s="93"/>
    </row>
    <row r="16969" spans="35:48" x14ac:dyDescent="0.55000000000000004">
      <c r="AI16969" s="278" t="s">
        <v>34359</v>
      </c>
      <c r="AJ16969" s="279">
        <v>1180416.02</v>
      </c>
      <c r="AL16969" s="248" t="s">
        <v>13309</v>
      </c>
      <c r="AM16969" s="249">
        <v>623798.25</v>
      </c>
      <c r="AO16969" s="228" t="s">
        <v>13181</v>
      </c>
      <c r="AP16969" s="229">
        <v>229418.49</v>
      </c>
      <c r="AR16969" s="207" t="s">
        <v>30619</v>
      </c>
      <c r="AS16969" s="208">
        <v>24142.41</v>
      </c>
      <c r="AT16969" s="93"/>
      <c r="AU16969" s="93"/>
      <c r="AV16969" s="93"/>
    </row>
    <row r="16970" spans="35:48" x14ac:dyDescent="0.55000000000000004">
      <c r="AI16970" s="278" t="s">
        <v>30983</v>
      </c>
      <c r="AJ16970" s="279">
        <v>8340.3700000000008</v>
      </c>
      <c r="AL16970" s="248" t="s">
        <v>13310</v>
      </c>
      <c r="AM16970" s="249">
        <v>213495.9</v>
      </c>
      <c r="AO16970" s="228" t="s">
        <v>16891</v>
      </c>
      <c r="AP16970" s="229">
        <v>16251.58</v>
      </c>
      <c r="AR16970" s="207" t="s">
        <v>30620</v>
      </c>
      <c r="AS16970" s="208">
        <v>7673.11</v>
      </c>
      <c r="AT16970" s="93"/>
      <c r="AU16970" s="93"/>
      <c r="AV16970" s="93"/>
    </row>
    <row r="16971" spans="35:48" x14ac:dyDescent="0.55000000000000004">
      <c r="AI16971" s="278" t="s">
        <v>30984</v>
      </c>
      <c r="AJ16971" s="279">
        <v>7280</v>
      </c>
      <c r="AL16971" s="248" t="s">
        <v>18134</v>
      </c>
      <c r="AM16971" s="249">
        <v>25209.62</v>
      </c>
      <c r="AO16971" s="228" t="s">
        <v>16892</v>
      </c>
      <c r="AP16971" s="229">
        <v>190582.62</v>
      </c>
      <c r="AR16971" s="207" t="s">
        <v>30621</v>
      </c>
      <c r="AS16971" s="208">
        <v>10441.52</v>
      </c>
      <c r="AT16971" s="93"/>
      <c r="AU16971" s="93"/>
      <c r="AV16971" s="93"/>
    </row>
    <row r="16972" spans="35:48" x14ac:dyDescent="0.55000000000000004">
      <c r="AI16972" s="278" t="s">
        <v>35886</v>
      </c>
      <c r="AJ16972" s="279">
        <v>23918.39</v>
      </c>
      <c r="AL16972" s="248" t="s">
        <v>13311</v>
      </c>
      <c r="AM16972" s="249">
        <v>906700.93</v>
      </c>
      <c r="AO16972" s="228" t="s">
        <v>54247</v>
      </c>
      <c r="AP16972" s="229">
        <v>35</v>
      </c>
      <c r="AR16972" s="207" t="s">
        <v>30622</v>
      </c>
      <c r="AS16972" s="208">
        <v>234823.27</v>
      </c>
      <c r="AT16972" s="93"/>
      <c r="AU16972" s="93"/>
      <c r="AV16972" s="93"/>
    </row>
    <row r="16973" spans="35:48" x14ac:dyDescent="0.55000000000000004">
      <c r="AI16973" s="278" t="s">
        <v>39636</v>
      </c>
      <c r="AJ16973" s="279">
        <v>4440.21</v>
      </c>
      <c r="AL16973" s="248" t="s">
        <v>38991</v>
      </c>
      <c r="AM16973" s="249">
        <v>140695.23000000001</v>
      </c>
      <c r="AO16973" s="228" t="s">
        <v>16893</v>
      </c>
      <c r="AP16973" s="229">
        <v>21462.28</v>
      </c>
      <c r="AR16973" s="207" t="s">
        <v>30623</v>
      </c>
      <c r="AS16973" s="208">
        <v>94807.77</v>
      </c>
      <c r="AT16973" s="93"/>
      <c r="AU16973" s="93"/>
      <c r="AV16973" s="93"/>
    </row>
    <row r="16974" spans="35:48" x14ac:dyDescent="0.55000000000000004">
      <c r="AI16974" s="278" t="s">
        <v>50834</v>
      </c>
      <c r="AJ16974" s="279">
        <v>61262.25</v>
      </c>
      <c r="AL16974" s="248" t="s">
        <v>38992</v>
      </c>
      <c r="AM16974" s="249">
        <v>4989.2700000000004</v>
      </c>
      <c r="AO16974" s="228" t="s">
        <v>16894</v>
      </c>
      <c r="AP16974" s="229">
        <v>180516.8</v>
      </c>
      <c r="AR16974" s="207" t="s">
        <v>30624</v>
      </c>
      <c r="AS16974" s="208">
        <v>22228.23</v>
      </c>
      <c r="AT16974" s="93"/>
      <c r="AU16974" s="93"/>
      <c r="AV16974" s="93"/>
    </row>
    <row r="16975" spans="35:48" x14ac:dyDescent="0.55000000000000004">
      <c r="AI16975" s="278" t="s">
        <v>56895</v>
      </c>
      <c r="AJ16975" s="279">
        <v>15680</v>
      </c>
      <c r="AL16975" s="248" t="s">
        <v>47469</v>
      </c>
      <c r="AM16975" s="249">
        <v>1315.12</v>
      </c>
      <c r="AO16975" s="228" t="s">
        <v>13182</v>
      </c>
      <c r="AP16975" s="229">
        <v>70060.44</v>
      </c>
      <c r="AR16975" s="207" t="s">
        <v>30625</v>
      </c>
      <c r="AS16975" s="208">
        <v>576.69000000000005</v>
      </c>
      <c r="AT16975" s="93"/>
      <c r="AU16975" s="93"/>
      <c r="AV16975" s="93"/>
    </row>
    <row r="16976" spans="35:48" x14ac:dyDescent="0.55000000000000004">
      <c r="AI16976" s="278" t="s">
        <v>40927</v>
      </c>
      <c r="AJ16976" s="279">
        <v>317.47000000000003</v>
      </c>
      <c r="AL16976" s="248" t="s">
        <v>43182</v>
      </c>
      <c r="AM16976" s="249">
        <v>510</v>
      </c>
      <c r="AO16976" s="228" t="s">
        <v>16895</v>
      </c>
      <c r="AP16976" s="229">
        <v>28656.59</v>
      </c>
      <c r="AR16976" s="207" t="s">
        <v>30626</v>
      </c>
      <c r="AS16976" s="208">
        <v>89624.5</v>
      </c>
      <c r="AT16976" s="93"/>
      <c r="AU16976" s="93"/>
      <c r="AV16976" s="93"/>
    </row>
    <row r="16977" spans="35:48" x14ac:dyDescent="0.55000000000000004">
      <c r="AI16977" s="278" t="s">
        <v>30991</v>
      </c>
      <c r="AJ16977" s="279">
        <v>4467.8</v>
      </c>
      <c r="AL16977" s="248" t="s">
        <v>40744</v>
      </c>
      <c r="AM16977" s="249">
        <v>75272.399999999994</v>
      </c>
      <c r="AO16977" s="228" t="s">
        <v>16897</v>
      </c>
      <c r="AP16977" s="229">
        <v>630917.80000000005</v>
      </c>
      <c r="AR16977" s="207" t="s">
        <v>30627</v>
      </c>
      <c r="AS16977" s="208">
        <v>7202.64</v>
      </c>
      <c r="AT16977" s="93"/>
      <c r="AU16977" s="93"/>
      <c r="AV16977" s="93"/>
    </row>
    <row r="16978" spans="35:48" x14ac:dyDescent="0.55000000000000004">
      <c r="AI16978" s="278" t="s">
        <v>30992</v>
      </c>
      <c r="AJ16978" s="279">
        <v>8722.34</v>
      </c>
      <c r="AL16978" s="248" t="s">
        <v>13312</v>
      </c>
      <c r="AM16978" s="249">
        <v>7267.12</v>
      </c>
      <c r="AO16978" s="228" t="s">
        <v>43170</v>
      </c>
      <c r="AP16978" s="229">
        <v>315750</v>
      </c>
      <c r="AR16978" s="207" t="s">
        <v>30628</v>
      </c>
      <c r="AS16978" s="208">
        <v>5947.72</v>
      </c>
      <c r="AT16978" s="93"/>
      <c r="AU16978" s="93"/>
      <c r="AV16978" s="93"/>
    </row>
    <row r="16979" spans="35:48" x14ac:dyDescent="0.55000000000000004">
      <c r="AI16979" s="278" t="s">
        <v>30993</v>
      </c>
      <c r="AJ16979" s="279">
        <v>893.97</v>
      </c>
      <c r="AL16979" s="248" t="s">
        <v>38993</v>
      </c>
      <c r="AM16979" s="249">
        <v>1024.1099999999999</v>
      </c>
      <c r="AO16979" s="228" t="s">
        <v>38922</v>
      </c>
      <c r="AP16979" s="229">
        <v>76116</v>
      </c>
      <c r="AR16979" s="207" t="s">
        <v>30629</v>
      </c>
      <c r="AS16979" s="208">
        <v>1142.5899999999999</v>
      </c>
      <c r="AT16979" s="93"/>
      <c r="AU16979" s="93"/>
      <c r="AV16979" s="93"/>
    </row>
    <row r="16980" spans="35:48" x14ac:dyDescent="0.55000000000000004">
      <c r="AI16980" s="278" t="s">
        <v>34363</v>
      </c>
      <c r="AJ16980" s="279">
        <v>2269.13</v>
      </c>
      <c r="AL16980" s="248" t="s">
        <v>38994</v>
      </c>
      <c r="AM16980" s="249">
        <v>2504.9</v>
      </c>
      <c r="AO16980" s="228" t="s">
        <v>16971</v>
      </c>
      <c r="AP16980" s="229">
        <v>17223.439999999999</v>
      </c>
      <c r="AR16980" s="207" t="s">
        <v>30630</v>
      </c>
      <c r="AS16980" s="208">
        <v>456.29</v>
      </c>
      <c r="AT16980" s="93"/>
      <c r="AU16980" s="93"/>
      <c r="AV16980" s="93"/>
    </row>
    <row r="16981" spans="35:48" x14ac:dyDescent="0.55000000000000004">
      <c r="AI16981" s="278" t="s">
        <v>43419</v>
      </c>
      <c r="AJ16981" s="279">
        <v>58.76</v>
      </c>
      <c r="AL16981" s="248" t="s">
        <v>54278</v>
      </c>
      <c r="AM16981" s="249">
        <v>20062.5</v>
      </c>
      <c r="AO16981" s="228" t="s">
        <v>16973</v>
      </c>
      <c r="AP16981" s="229">
        <v>1132820.3799999999</v>
      </c>
      <c r="AR16981" s="207" t="s">
        <v>30631</v>
      </c>
      <c r="AS16981" s="208">
        <v>839.71</v>
      </c>
      <c r="AT16981" s="93"/>
      <c r="AU16981" s="93"/>
      <c r="AV16981" s="93"/>
    </row>
    <row r="16982" spans="35:48" x14ac:dyDescent="0.55000000000000004">
      <c r="AI16982" s="278" t="s">
        <v>34364</v>
      </c>
      <c r="AJ16982" s="279">
        <v>32.11</v>
      </c>
      <c r="AL16982" s="248" t="s">
        <v>61671</v>
      </c>
      <c r="AM16982" s="249">
        <v>1900</v>
      </c>
      <c r="AO16982" s="228" t="s">
        <v>16974</v>
      </c>
      <c r="AP16982" s="229">
        <v>1802561.81</v>
      </c>
      <c r="AR16982" s="207" t="s">
        <v>30632</v>
      </c>
      <c r="AS16982" s="208">
        <v>551919.86</v>
      </c>
      <c r="AT16982" s="93"/>
      <c r="AU16982" s="93"/>
      <c r="AV16982" s="93"/>
    </row>
    <row r="16983" spans="35:48" x14ac:dyDescent="0.55000000000000004">
      <c r="AI16983" s="278" t="s">
        <v>39637</v>
      </c>
      <c r="AJ16983" s="279">
        <v>62.64</v>
      </c>
      <c r="AL16983" s="248" t="s">
        <v>55583</v>
      </c>
      <c r="AM16983" s="249">
        <v>39906.21</v>
      </c>
      <c r="AO16983" s="228" t="s">
        <v>16975</v>
      </c>
      <c r="AP16983" s="229">
        <v>102072</v>
      </c>
      <c r="AR16983" s="207" t="s">
        <v>30633</v>
      </c>
      <c r="AS16983" s="208">
        <v>23833.8</v>
      </c>
      <c r="AT16983" s="93"/>
      <c r="AU16983" s="93"/>
      <c r="AV16983" s="93"/>
    </row>
    <row r="16984" spans="35:48" x14ac:dyDescent="0.55000000000000004">
      <c r="AI16984" s="278" t="s">
        <v>30994</v>
      </c>
      <c r="AJ16984" s="279">
        <v>34359</v>
      </c>
      <c r="AL16984" s="248" t="s">
        <v>18137</v>
      </c>
      <c r="AM16984" s="249">
        <v>333891.77</v>
      </c>
      <c r="AO16984" s="228" t="s">
        <v>33224</v>
      </c>
      <c r="AP16984" s="229">
        <v>29691.65</v>
      </c>
      <c r="AR16984" s="207" t="s">
        <v>30634</v>
      </c>
      <c r="AS16984" s="208">
        <v>131.84</v>
      </c>
      <c r="AT16984" s="93"/>
      <c r="AU16984" s="93"/>
      <c r="AV16984" s="93"/>
    </row>
    <row r="16985" spans="35:48" x14ac:dyDescent="0.55000000000000004">
      <c r="AI16985" s="278" t="s">
        <v>54668</v>
      </c>
      <c r="AJ16985" s="279">
        <v>7349.72</v>
      </c>
      <c r="AL16985" s="248" t="s">
        <v>18138</v>
      </c>
      <c r="AM16985" s="249">
        <v>783887.55</v>
      </c>
      <c r="AO16985" s="228" t="s">
        <v>34397</v>
      </c>
      <c r="AP16985" s="229">
        <v>18535.439999999999</v>
      </c>
      <c r="AR16985" s="207" t="s">
        <v>30635</v>
      </c>
      <c r="AS16985" s="208">
        <v>20950.71</v>
      </c>
      <c r="AT16985" s="93"/>
      <c r="AU16985" s="93"/>
      <c r="AV16985" s="93"/>
    </row>
    <row r="16986" spans="35:48" x14ac:dyDescent="0.55000000000000004">
      <c r="AI16986" s="278" t="s">
        <v>43421</v>
      </c>
      <c r="AJ16986" s="279">
        <v>9355.5</v>
      </c>
      <c r="AL16986" s="248" t="s">
        <v>47470</v>
      </c>
      <c r="AM16986" s="249">
        <v>2036840.47</v>
      </c>
      <c r="AO16986" s="228" t="s">
        <v>16976</v>
      </c>
      <c r="AP16986" s="229">
        <v>296303.78000000003</v>
      </c>
      <c r="AR16986" s="207" t="s">
        <v>30636</v>
      </c>
      <c r="AS16986" s="208">
        <v>7516.34</v>
      </c>
      <c r="AT16986" s="93"/>
      <c r="AU16986" s="93"/>
      <c r="AV16986" s="93"/>
    </row>
    <row r="16987" spans="35:48" x14ac:dyDescent="0.55000000000000004">
      <c r="AI16987" s="278" t="s">
        <v>35887</v>
      </c>
      <c r="AJ16987" s="279">
        <v>9391.19</v>
      </c>
      <c r="AL16987" s="248" t="s">
        <v>13313</v>
      </c>
      <c r="AM16987" s="249">
        <v>677924.03</v>
      </c>
      <c r="AO16987" s="228" t="s">
        <v>54248</v>
      </c>
      <c r="AP16987" s="229">
        <v>727.6</v>
      </c>
      <c r="AR16987" s="207" t="s">
        <v>30637</v>
      </c>
      <c r="AS16987" s="208">
        <v>58758.16</v>
      </c>
      <c r="AT16987" s="93"/>
      <c r="AU16987" s="93"/>
      <c r="AV16987" s="93"/>
    </row>
    <row r="16988" spans="35:48" x14ac:dyDescent="0.55000000000000004">
      <c r="AI16988" s="278" t="s">
        <v>43423</v>
      </c>
      <c r="AJ16988" s="279">
        <v>55.23</v>
      </c>
      <c r="AL16988" s="248" t="s">
        <v>18139</v>
      </c>
      <c r="AM16988" s="249">
        <v>625715.57999999996</v>
      </c>
      <c r="AO16988" s="228" t="s">
        <v>16977</v>
      </c>
      <c r="AP16988" s="229">
        <v>85412</v>
      </c>
      <c r="AR16988" s="207" t="s">
        <v>30638</v>
      </c>
      <c r="AS16988" s="208">
        <v>8937.23</v>
      </c>
      <c r="AT16988" s="93"/>
      <c r="AU16988" s="93"/>
      <c r="AV16988" s="93"/>
    </row>
    <row r="16989" spans="35:48" x14ac:dyDescent="0.55000000000000004">
      <c r="AI16989" s="278" t="s">
        <v>30996</v>
      </c>
      <c r="AJ16989" s="279">
        <v>65601.42</v>
      </c>
      <c r="AL16989" s="248" t="s">
        <v>18142</v>
      </c>
      <c r="AM16989" s="249">
        <v>11846.45</v>
      </c>
      <c r="AO16989" s="228" t="s">
        <v>16978</v>
      </c>
      <c r="AP16989" s="229">
        <v>172538.89</v>
      </c>
      <c r="AR16989" s="207" t="s">
        <v>30639</v>
      </c>
      <c r="AS16989" s="208">
        <v>102.21</v>
      </c>
      <c r="AT16989" s="93"/>
      <c r="AU16989" s="93"/>
      <c r="AV16989" s="93"/>
    </row>
    <row r="16990" spans="35:48" x14ac:dyDescent="0.55000000000000004">
      <c r="AI16990" s="278" t="s">
        <v>59370</v>
      </c>
      <c r="AJ16990" s="279">
        <v>12862.93</v>
      </c>
      <c r="AL16990" s="248" t="s">
        <v>18143</v>
      </c>
      <c r="AM16990" s="249">
        <v>46754.36</v>
      </c>
      <c r="AO16990" s="228" t="s">
        <v>33225</v>
      </c>
      <c r="AP16990" s="229">
        <v>692848.87</v>
      </c>
      <c r="AR16990" s="207" t="s">
        <v>30640</v>
      </c>
      <c r="AS16990" s="208">
        <v>296.89999999999998</v>
      </c>
      <c r="AT16990" s="93"/>
      <c r="AU16990" s="93"/>
      <c r="AV16990" s="93"/>
    </row>
    <row r="16991" spans="35:48" x14ac:dyDescent="0.55000000000000004">
      <c r="AI16991" s="278" t="s">
        <v>30997</v>
      </c>
      <c r="AJ16991" s="279">
        <v>63166.559999999998</v>
      </c>
      <c r="AL16991" s="248" t="s">
        <v>43183</v>
      </c>
      <c r="AM16991" s="249">
        <v>-92071.16</v>
      </c>
      <c r="AO16991" s="228" t="s">
        <v>34670</v>
      </c>
      <c r="AP16991" s="229">
        <v>888.06</v>
      </c>
      <c r="AR16991" s="207" t="s">
        <v>30641</v>
      </c>
      <c r="AS16991" s="208">
        <v>21055.74</v>
      </c>
      <c r="AT16991" s="93"/>
      <c r="AU16991" s="93"/>
      <c r="AV16991" s="93"/>
    </row>
    <row r="16992" spans="35:48" x14ac:dyDescent="0.55000000000000004">
      <c r="AI16992" s="278" t="s">
        <v>35888</v>
      </c>
      <c r="AJ16992" s="279">
        <v>11433.54</v>
      </c>
      <c r="AL16992" s="248" t="s">
        <v>36152</v>
      </c>
      <c r="AM16992" s="249">
        <v>11864553.52</v>
      </c>
      <c r="AO16992" s="228" t="s">
        <v>38923</v>
      </c>
      <c r="AP16992" s="229">
        <v>77657.11</v>
      </c>
      <c r="AR16992" s="207" t="s">
        <v>30642</v>
      </c>
      <c r="AS16992" s="208">
        <v>1200</v>
      </c>
      <c r="AT16992" s="93"/>
      <c r="AU16992" s="93"/>
      <c r="AV16992" s="93"/>
    </row>
    <row r="16993" spans="35:48" x14ac:dyDescent="0.55000000000000004">
      <c r="AI16993" s="278" t="s">
        <v>30998</v>
      </c>
      <c r="AJ16993" s="279">
        <v>57964.07</v>
      </c>
      <c r="AL16993" s="248" t="s">
        <v>13315</v>
      </c>
      <c r="AM16993" s="249">
        <v>67466</v>
      </c>
      <c r="AO16993" s="228" t="s">
        <v>16980</v>
      </c>
      <c r="AP16993" s="229">
        <v>664109.88</v>
      </c>
      <c r="AR16993" s="207" t="s">
        <v>30643</v>
      </c>
      <c r="AS16993" s="208">
        <v>605958.09</v>
      </c>
      <c r="AT16993" s="93"/>
      <c r="AU16993" s="93"/>
      <c r="AV16993" s="93"/>
    </row>
    <row r="16994" spans="35:48" x14ac:dyDescent="0.55000000000000004">
      <c r="AI16994" s="278" t="s">
        <v>35889</v>
      </c>
      <c r="AJ16994" s="279">
        <v>1325749.49</v>
      </c>
      <c r="AL16994" s="248" t="s">
        <v>55584</v>
      </c>
      <c r="AM16994" s="249">
        <v>375928.4</v>
      </c>
      <c r="AO16994" s="228" t="s">
        <v>43171</v>
      </c>
      <c r="AP16994" s="229">
        <v>1020</v>
      </c>
      <c r="AR16994" s="207" t="s">
        <v>30644</v>
      </c>
      <c r="AS16994" s="208">
        <v>17424.080000000002</v>
      </c>
      <c r="AT16994" s="93"/>
      <c r="AU16994" s="93"/>
      <c r="AV16994" s="93"/>
    </row>
    <row r="16995" spans="35:48" x14ac:dyDescent="0.55000000000000004">
      <c r="AI16995" s="278" t="s">
        <v>36911</v>
      </c>
      <c r="AJ16995" s="279">
        <v>191558.89</v>
      </c>
      <c r="AL16995" s="248" t="s">
        <v>18225</v>
      </c>
      <c r="AM16995" s="249">
        <v>64247.66</v>
      </c>
      <c r="AO16995" s="228" t="s">
        <v>40724</v>
      </c>
      <c r="AP16995" s="229">
        <v>49206.38</v>
      </c>
      <c r="AR16995" s="207" t="s">
        <v>30645</v>
      </c>
      <c r="AS16995" s="208">
        <v>107572.25</v>
      </c>
      <c r="AT16995" s="93"/>
      <c r="AU16995" s="93"/>
      <c r="AV16995" s="93"/>
    </row>
    <row r="16996" spans="35:48" x14ac:dyDescent="0.55000000000000004">
      <c r="AI16996" s="278" t="s">
        <v>55687</v>
      </c>
      <c r="AJ16996" s="279">
        <v>-14</v>
      </c>
      <c r="AL16996" s="248" t="s">
        <v>18226</v>
      </c>
      <c r="AM16996" s="249">
        <v>2307573.86</v>
      </c>
      <c r="AO16996" s="228" t="s">
        <v>40725</v>
      </c>
      <c r="AP16996" s="229">
        <v>1036.8599999999999</v>
      </c>
      <c r="AR16996" s="207" t="s">
        <v>30646</v>
      </c>
      <c r="AS16996" s="208">
        <v>1286.42</v>
      </c>
      <c r="AT16996" s="93"/>
      <c r="AU16996" s="93"/>
      <c r="AV16996" s="93"/>
    </row>
    <row r="16997" spans="35:48" x14ac:dyDescent="0.55000000000000004">
      <c r="AI16997" s="278" t="s">
        <v>40928</v>
      </c>
      <c r="AJ16997" s="279">
        <v>70352.23</v>
      </c>
      <c r="AL16997" s="248" t="s">
        <v>36162</v>
      </c>
      <c r="AM16997" s="249">
        <v>4859</v>
      </c>
      <c r="AO16997" s="228" t="s">
        <v>13189</v>
      </c>
      <c r="AP16997" s="229">
        <v>61519.3</v>
      </c>
      <c r="AR16997" s="207" t="s">
        <v>30647</v>
      </c>
      <c r="AS16997" s="208">
        <v>90467.98</v>
      </c>
      <c r="AT16997" s="93"/>
      <c r="AU16997" s="93"/>
      <c r="AV16997" s="93"/>
    </row>
    <row r="16998" spans="35:48" x14ac:dyDescent="0.55000000000000004">
      <c r="AI16998" s="278" t="s">
        <v>36912</v>
      </c>
      <c r="AJ16998" s="279">
        <v>116360.93</v>
      </c>
      <c r="AL16998" s="248" t="s">
        <v>18227</v>
      </c>
      <c r="AM16998" s="249">
        <v>191683.18</v>
      </c>
      <c r="AO16998" s="228" t="s">
        <v>33226</v>
      </c>
      <c r="AP16998" s="229">
        <v>413146.21</v>
      </c>
      <c r="AR16998" s="207" t="s">
        <v>30648</v>
      </c>
      <c r="AS16998" s="208">
        <v>207510.95</v>
      </c>
      <c r="AT16998" s="93"/>
      <c r="AU16998" s="93"/>
      <c r="AV16998" s="93"/>
    </row>
    <row r="16999" spans="35:48" x14ac:dyDescent="0.55000000000000004">
      <c r="AI16999" s="278" t="s">
        <v>36913</v>
      </c>
      <c r="AJ16999" s="279">
        <v>15075.25</v>
      </c>
      <c r="AL16999" s="248" t="s">
        <v>18229</v>
      </c>
      <c r="AM16999" s="249">
        <v>2701747.51</v>
      </c>
      <c r="AO16999" s="228" t="s">
        <v>16982</v>
      </c>
      <c r="AP16999" s="229">
        <v>714.67</v>
      </c>
      <c r="AR16999" s="207" t="s">
        <v>30649</v>
      </c>
      <c r="AS16999" s="208">
        <v>512208.32</v>
      </c>
      <c r="AT16999" s="93"/>
      <c r="AU16999" s="93"/>
      <c r="AV16999" s="93"/>
    </row>
    <row r="17000" spans="35:48" x14ac:dyDescent="0.55000000000000004">
      <c r="AI17000" s="278" t="s">
        <v>40929</v>
      </c>
      <c r="AJ17000" s="279">
        <v>18650.39</v>
      </c>
      <c r="AL17000" s="248" t="s">
        <v>55585</v>
      </c>
      <c r="AM17000" s="249">
        <v>15700.11</v>
      </c>
      <c r="AO17000" s="228" t="s">
        <v>43172</v>
      </c>
      <c r="AP17000" s="229">
        <v>28449</v>
      </c>
      <c r="AR17000" s="207" t="s">
        <v>30650</v>
      </c>
      <c r="AS17000" s="208">
        <v>203836.97</v>
      </c>
      <c r="AT17000" s="93"/>
      <c r="AU17000" s="93"/>
      <c r="AV17000" s="93"/>
    </row>
    <row r="17001" spans="35:48" x14ac:dyDescent="0.55000000000000004">
      <c r="AI17001" s="278" t="s">
        <v>46246</v>
      </c>
      <c r="AJ17001" s="279">
        <v>251</v>
      </c>
      <c r="AL17001" s="248" t="s">
        <v>34825</v>
      </c>
      <c r="AM17001" s="249">
        <v>80259.88</v>
      </c>
      <c r="AO17001" s="228" t="s">
        <v>16984</v>
      </c>
      <c r="AP17001" s="229">
        <v>4912707.2699999996</v>
      </c>
      <c r="AR17001" s="207" t="s">
        <v>30651</v>
      </c>
      <c r="AS17001" s="208">
        <v>2063.2800000000002</v>
      </c>
      <c r="AT17001" s="93"/>
      <c r="AU17001" s="93"/>
      <c r="AV17001" s="93"/>
    </row>
    <row r="17002" spans="35:48" x14ac:dyDescent="0.55000000000000004">
      <c r="AI17002" s="278" t="s">
        <v>43425</v>
      </c>
      <c r="AJ17002" s="279">
        <v>9903.73</v>
      </c>
      <c r="AL17002" s="248" t="s">
        <v>18230</v>
      </c>
      <c r="AM17002" s="249">
        <v>1590463.43</v>
      </c>
      <c r="AO17002" s="228" t="s">
        <v>16985</v>
      </c>
      <c r="AP17002" s="229">
        <v>196922.42</v>
      </c>
      <c r="AR17002" s="207" t="s">
        <v>30652</v>
      </c>
      <c r="AS17002" s="208">
        <v>1125317.48</v>
      </c>
      <c r="AT17002" s="93"/>
      <c r="AU17002" s="93"/>
      <c r="AV17002" s="93"/>
    </row>
    <row r="17003" spans="35:48" x14ac:dyDescent="0.55000000000000004">
      <c r="AI17003" s="278" t="s">
        <v>54671</v>
      </c>
      <c r="AJ17003" s="279">
        <v>31609.66</v>
      </c>
      <c r="AL17003" s="248" t="s">
        <v>39012</v>
      </c>
      <c r="AM17003" s="249">
        <v>268027.59000000003</v>
      </c>
      <c r="AO17003" s="228" t="s">
        <v>40726</v>
      </c>
      <c r="AP17003" s="229">
        <v>4047329.25</v>
      </c>
      <c r="AR17003" s="207" t="s">
        <v>30653</v>
      </c>
      <c r="AS17003" s="208">
        <v>82016.179999999993</v>
      </c>
      <c r="AT17003" s="93"/>
      <c r="AU17003" s="93"/>
      <c r="AV17003" s="93"/>
    </row>
    <row r="17004" spans="35:48" x14ac:dyDescent="0.55000000000000004">
      <c r="AI17004" s="278" t="s">
        <v>55688</v>
      </c>
      <c r="AJ17004" s="279">
        <v>-0.51</v>
      </c>
      <c r="AL17004" s="248" t="s">
        <v>33325</v>
      </c>
      <c r="AM17004" s="249">
        <v>683172.03</v>
      </c>
      <c r="AO17004" s="228" t="s">
        <v>16986</v>
      </c>
      <c r="AP17004" s="229">
        <v>22333.74</v>
      </c>
      <c r="AR17004" s="207" t="s">
        <v>30654</v>
      </c>
      <c r="AS17004" s="208">
        <v>16672.64</v>
      </c>
      <c r="AT17004" s="93"/>
      <c r="AU17004" s="93"/>
      <c r="AV17004" s="93"/>
    </row>
    <row r="17005" spans="35:48" x14ac:dyDescent="0.55000000000000004">
      <c r="AI17005" s="278" t="s">
        <v>46247</v>
      </c>
      <c r="AJ17005" s="279">
        <v>302344.15000000002</v>
      </c>
      <c r="AL17005" s="248" t="s">
        <v>18231</v>
      </c>
      <c r="AM17005" s="249">
        <v>501271.88</v>
      </c>
      <c r="AO17005" s="228" t="s">
        <v>16989</v>
      </c>
      <c r="AP17005" s="229">
        <v>34098.83</v>
      </c>
      <c r="AR17005" s="207" t="s">
        <v>30655</v>
      </c>
      <c r="AS17005" s="208">
        <v>696256.14</v>
      </c>
      <c r="AT17005" s="93"/>
      <c r="AU17005" s="93"/>
      <c r="AV17005" s="93"/>
    </row>
    <row r="17006" spans="35:48" x14ac:dyDescent="0.55000000000000004">
      <c r="AI17006" s="278" t="s">
        <v>46248</v>
      </c>
      <c r="AJ17006" s="279">
        <v>24668.27</v>
      </c>
      <c r="AL17006" s="248" t="s">
        <v>18232</v>
      </c>
      <c r="AM17006" s="249">
        <v>-37600.81</v>
      </c>
      <c r="AO17006" s="228" t="s">
        <v>16990</v>
      </c>
      <c r="AP17006" s="229">
        <v>18852.91</v>
      </c>
      <c r="AR17006" s="207" t="s">
        <v>30656</v>
      </c>
      <c r="AS17006" s="208">
        <v>304497.86</v>
      </c>
      <c r="AT17006" s="93"/>
      <c r="AU17006" s="93"/>
      <c r="AV17006" s="93"/>
    </row>
    <row r="17007" spans="35:48" x14ac:dyDescent="0.55000000000000004">
      <c r="AI17007" s="278" t="s">
        <v>46249</v>
      </c>
      <c r="AJ17007" s="279">
        <v>137083.67000000001</v>
      </c>
      <c r="AL17007" s="248" t="s">
        <v>56778</v>
      </c>
      <c r="AM17007" s="249">
        <v>59422</v>
      </c>
      <c r="AO17007" s="228" t="s">
        <v>13191</v>
      </c>
      <c r="AP17007" s="229">
        <v>1127218.2</v>
      </c>
      <c r="AR17007" s="207" t="s">
        <v>30657</v>
      </c>
      <c r="AS17007" s="208">
        <v>229567.07</v>
      </c>
      <c r="AT17007" s="93"/>
      <c r="AU17007" s="93"/>
      <c r="AV17007" s="93"/>
    </row>
    <row r="17008" spans="35:48" x14ac:dyDescent="0.55000000000000004">
      <c r="AI17008" s="278" t="s">
        <v>46250</v>
      </c>
      <c r="AJ17008" s="279">
        <v>261728.44</v>
      </c>
      <c r="AL17008" s="248" t="s">
        <v>18233</v>
      </c>
      <c r="AM17008" s="249">
        <v>59366.11</v>
      </c>
      <c r="AO17008" s="228" t="s">
        <v>16991</v>
      </c>
      <c r="AP17008" s="229">
        <v>1536950.24</v>
      </c>
      <c r="AR17008" s="207" t="s">
        <v>30658</v>
      </c>
      <c r="AS17008" s="208">
        <v>11212.35</v>
      </c>
      <c r="AT17008" s="93"/>
      <c r="AU17008" s="93"/>
      <c r="AV17008" s="93"/>
    </row>
    <row r="17009" spans="35:48" x14ac:dyDescent="0.55000000000000004">
      <c r="AI17009" s="278" t="s">
        <v>49481</v>
      </c>
      <c r="AJ17009" s="279">
        <v>94563</v>
      </c>
      <c r="AL17009" s="248" t="s">
        <v>49339</v>
      </c>
      <c r="AM17009" s="249">
        <v>2219.5</v>
      </c>
      <c r="AO17009" s="228" t="s">
        <v>16992</v>
      </c>
      <c r="AP17009" s="229">
        <v>316962.82</v>
      </c>
      <c r="AR17009" s="207" t="s">
        <v>30659</v>
      </c>
      <c r="AS17009" s="208">
        <v>485578.74</v>
      </c>
      <c r="AT17009" s="93"/>
      <c r="AU17009" s="93"/>
      <c r="AV17009" s="93"/>
    </row>
    <row r="17010" spans="35:48" x14ac:dyDescent="0.55000000000000004">
      <c r="AI17010" s="278" t="s">
        <v>47664</v>
      </c>
      <c r="AJ17010" s="279">
        <v>271102.27</v>
      </c>
      <c r="AL17010" s="248" t="s">
        <v>34826</v>
      </c>
      <c r="AM17010" s="249">
        <v>1860288.87</v>
      </c>
      <c r="AO17010" s="228" t="s">
        <v>13192</v>
      </c>
      <c r="AP17010" s="229">
        <v>172706.67</v>
      </c>
      <c r="AR17010" s="207" t="s">
        <v>30660</v>
      </c>
      <c r="AS17010" s="208">
        <v>51.5</v>
      </c>
      <c r="AT17010" s="93"/>
      <c r="AU17010" s="93"/>
      <c r="AV17010" s="93"/>
    </row>
    <row r="17011" spans="35:48" x14ac:dyDescent="0.55000000000000004">
      <c r="AI17011" s="278" t="s">
        <v>62929</v>
      </c>
      <c r="AJ17011" s="279">
        <v>4356.6000000000004</v>
      </c>
      <c r="AL17011" s="248" t="s">
        <v>39013</v>
      </c>
      <c r="AM17011" s="249">
        <v>39705.06</v>
      </c>
      <c r="AO17011" s="228" t="s">
        <v>16993</v>
      </c>
      <c r="AP17011" s="229">
        <v>61294.41</v>
      </c>
      <c r="AR17011" s="207" t="s">
        <v>30661</v>
      </c>
      <c r="AS17011" s="208">
        <v>15624.91</v>
      </c>
      <c r="AT17011" s="93"/>
      <c r="AU17011" s="93"/>
      <c r="AV17011" s="93"/>
    </row>
    <row r="17012" spans="35:48" x14ac:dyDescent="0.55000000000000004">
      <c r="AI17012" s="278" t="s">
        <v>47665</v>
      </c>
      <c r="AJ17012" s="279">
        <v>16727.36</v>
      </c>
      <c r="AL17012" s="248" t="s">
        <v>13323</v>
      </c>
      <c r="AM17012" s="249">
        <v>78293.84</v>
      </c>
      <c r="AO17012" s="228" t="s">
        <v>34671</v>
      </c>
      <c r="AP17012" s="229">
        <v>161581.37</v>
      </c>
      <c r="AR17012" s="207" t="s">
        <v>30662</v>
      </c>
      <c r="AS17012" s="208">
        <v>1776.29</v>
      </c>
      <c r="AT17012" s="93"/>
      <c r="AU17012" s="93"/>
      <c r="AV17012" s="93"/>
    </row>
    <row r="17013" spans="35:48" x14ac:dyDescent="0.55000000000000004">
      <c r="AI17013" s="278" t="s">
        <v>46251</v>
      </c>
      <c r="AJ17013" s="279">
        <v>51157.08</v>
      </c>
      <c r="AL17013" s="248" t="s">
        <v>13324</v>
      </c>
      <c r="AM17013" s="249">
        <v>218954.34</v>
      </c>
      <c r="AO17013" s="228" t="s">
        <v>33227</v>
      </c>
      <c r="AP17013" s="229">
        <v>227.23</v>
      </c>
      <c r="AR17013" s="207" t="s">
        <v>30663</v>
      </c>
      <c r="AS17013" s="208">
        <v>8493.8799999999992</v>
      </c>
      <c r="AT17013" s="93"/>
      <c r="AU17013" s="93"/>
      <c r="AV17013" s="93"/>
    </row>
    <row r="17014" spans="35:48" x14ac:dyDescent="0.55000000000000004">
      <c r="AI17014" s="278" t="s">
        <v>46252</v>
      </c>
      <c r="AJ17014" s="279">
        <v>17327.41</v>
      </c>
      <c r="AL17014" s="248" t="s">
        <v>43184</v>
      </c>
      <c r="AM17014" s="249">
        <v>121272</v>
      </c>
      <c r="AO17014" s="228" t="s">
        <v>16996</v>
      </c>
      <c r="AP17014" s="229">
        <v>456034.5</v>
      </c>
      <c r="AR17014" s="207" t="s">
        <v>30664</v>
      </c>
      <c r="AS17014" s="208">
        <v>648.91</v>
      </c>
      <c r="AT17014" s="93"/>
      <c r="AU17014" s="93"/>
      <c r="AV17014" s="93"/>
    </row>
    <row r="17015" spans="35:48" x14ac:dyDescent="0.55000000000000004">
      <c r="AI17015" s="278" t="s">
        <v>47666</v>
      </c>
      <c r="AJ17015" s="279">
        <v>13313.38</v>
      </c>
      <c r="AL17015" s="248" t="s">
        <v>39014</v>
      </c>
      <c r="AM17015" s="249">
        <v>1316211.03</v>
      </c>
      <c r="AO17015" s="228" t="s">
        <v>13193</v>
      </c>
      <c r="AP17015" s="229">
        <v>100380.11</v>
      </c>
      <c r="AR17015" s="207" t="s">
        <v>30665</v>
      </c>
      <c r="AS17015" s="208">
        <v>70.180000000000007</v>
      </c>
      <c r="AT17015" s="93"/>
      <c r="AU17015" s="93"/>
      <c r="AV17015" s="93"/>
    </row>
    <row r="17016" spans="35:48" x14ac:dyDescent="0.55000000000000004">
      <c r="AI17016" s="278" t="s">
        <v>48594</v>
      </c>
      <c r="AJ17016" s="279">
        <v>12103.5</v>
      </c>
      <c r="AL17016" s="248" t="s">
        <v>18236</v>
      </c>
      <c r="AM17016" s="249">
        <v>418996.16</v>
      </c>
      <c r="AO17016" s="228" t="s">
        <v>48437</v>
      </c>
      <c r="AP17016" s="229">
        <v>4998.2</v>
      </c>
      <c r="AR17016" s="207" t="s">
        <v>30666</v>
      </c>
      <c r="AS17016" s="208">
        <v>40070.85</v>
      </c>
      <c r="AT17016" s="93"/>
      <c r="AU17016" s="93"/>
      <c r="AV17016" s="93"/>
    </row>
    <row r="17017" spans="35:48" x14ac:dyDescent="0.55000000000000004">
      <c r="AI17017" s="278" t="s">
        <v>47667</v>
      </c>
      <c r="AJ17017" s="279">
        <v>47625.06</v>
      </c>
      <c r="AL17017" s="248" t="s">
        <v>39015</v>
      </c>
      <c r="AM17017" s="249">
        <v>6582782</v>
      </c>
      <c r="AO17017" s="228" t="s">
        <v>16997</v>
      </c>
      <c r="AP17017" s="229">
        <v>1771527.77</v>
      </c>
      <c r="AR17017" s="207" t="s">
        <v>30667</v>
      </c>
      <c r="AS17017" s="208">
        <v>161191.71</v>
      </c>
      <c r="AT17017" s="93"/>
      <c r="AU17017" s="93"/>
      <c r="AV17017" s="93"/>
    </row>
    <row r="17018" spans="35:48" x14ac:dyDescent="0.55000000000000004">
      <c r="AI17018" s="278" t="s">
        <v>46253</v>
      </c>
      <c r="AJ17018" s="279">
        <v>195019.32</v>
      </c>
      <c r="AL17018" s="248" t="s">
        <v>54279</v>
      </c>
      <c r="AM17018" s="249">
        <v>7739.02</v>
      </c>
      <c r="AO17018" s="228" t="s">
        <v>17001</v>
      </c>
      <c r="AP17018" s="229">
        <v>2620593.27</v>
      </c>
      <c r="AR17018" s="207" t="s">
        <v>30668</v>
      </c>
      <c r="AS17018" s="208">
        <v>1696879.08</v>
      </c>
      <c r="AT17018" s="93"/>
      <c r="AU17018" s="93"/>
      <c r="AV17018" s="93"/>
    </row>
    <row r="17019" spans="35:48" x14ac:dyDescent="0.55000000000000004">
      <c r="AI17019" s="278" t="s">
        <v>46254</v>
      </c>
      <c r="AJ17019" s="279">
        <v>83976.57</v>
      </c>
      <c r="AL17019" s="248" t="s">
        <v>58018</v>
      </c>
      <c r="AM17019" s="249">
        <v>16969.259999999998</v>
      </c>
      <c r="AO17019" s="228" t="s">
        <v>54249</v>
      </c>
      <c r="AP17019" s="229">
        <v>-2735.02</v>
      </c>
      <c r="AR17019" s="207" t="s">
        <v>30669</v>
      </c>
      <c r="AS17019" s="208">
        <v>48445.16</v>
      </c>
      <c r="AT17019" s="93"/>
      <c r="AU17019" s="93"/>
      <c r="AV17019" s="93"/>
    </row>
    <row r="17020" spans="35:48" x14ac:dyDescent="0.55000000000000004">
      <c r="AI17020" s="278" t="s">
        <v>46255</v>
      </c>
      <c r="AJ17020" s="279">
        <v>18169.7</v>
      </c>
      <c r="AL17020" s="248" t="s">
        <v>55586</v>
      </c>
      <c r="AM17020" s="249">
        <v>26810.2</v>
      </c>
      <c r="AO17020" s="228" t="s">
        <v>17059</v>
      </c>
      <c r="AP17020" s="229">
        <v>29656.29</v>
      </c>
      <c r="AR17020" s="207" t="s">
        <v>30670</v>
      </c>
      <c r="AS17020" s="208">
        <v>1000</v>
      </c>
      <c r="AT17020" s="93"/>
      <c r="AU17020" s="93"/>
      <c r="AV17020" s="93"/>
    </row>
    <row r="17021" spans="35:48" x14ac:dyDescent="0.55000000000000004">
      <c r="AI17021" s="278" t="s">
        <v>46257</v>
      </c>
      <c r="AJ17021" s="279">
        <v>60679.27</v>
      </c>
      <c r="AL17021" s="248" t="s">
        <v>48442</v>
      </c>
      <c r="AM17021" s="249">
        <v>5656.42</v>
      </c>
      <c r="AO17021" s="228" t="s">
        <v>17060</v>
      </c>
      <c r="AP17021" s="229">
        <v>336908.54</v>
      </c>
      <c r="AR17021" s="207" t="s">
        <v>30671</v>
      </c>
      <c r="AS17021" s="208">
        <v>253811.16</v>
      </c>
      <c r="AT17021" s="93"/>
      <c r="AU17021" s="93"/>
      <c r="AV17021" s="93"/>
    </row>
    <row r="17022" spans="35:48" x14ac:dyDescent="0.55000000000000004">
      <c r="AI17022" s="278" t="s">
        <v>46258</v>
      </c>
      <c r="AJ17022" s="279">
        <v>2839.51</v>
      </c>
      <c r="AL17022" s="248" t="s">
        <v>18237</v>
      </c>
      <c r="AM17022" s="249">
        <v>45898.42</v>
      </c>
      <c r="AO17022" s="228" t="s">
        <v>17061</v>
      </c>
      <c r="AP17022" s="229">
        <v>255958.01</v>
      </c>
      <c r="AR17022" s="207" t="s">
        <v>30672</v>
      </c>
      <c r="AS17022" s="208">
        <v>32703.35</v>
      </c>
      <c r="AT17022" s="93"/>
      <c r="AU17022" s="93"/>
      <c r="AV17022" s="93"/>
    </row>
    <row r="17023" spans="35:48" x14ac:dyDescent="0.55000000000000004">
      <c r="AI17023" s="278" t="s">
        <v>46259</v>
      </c>
      <c r="AJ17023" s="279">
        <v>8925.86</v>
      </c>
      <c r="AL17023" s="248" t="s">
        <v>18238</v>
      </c>
      <c r="AM17023" s="249">
        <v>9172.02</v>
      </c>
      <c r="AO17023" s="228" t="s">
        <v>47450</v>
      </c>
      <c r="AP17023" s="229">
        <v>5039.9799999999996</v>
      </c>
      <c r="AR17023" s="207" t="s">
        <v>30673</v>
      </c>
      <c r="AS17023" s="208">
        <v>426943.53</v>
      </c>
      <c r="AT17023" s="93"/>
      <c r="AU17023" s="93"/>
      <c r="AV17023" s="93"/>
    </row>
    <row r="17024" spans="35:48" x14ac:dyDescent="0.55000000000000004">
      <c r="AI17024" s="278" t="s">
        <v>49482</v>
      </c>
      <c r="AJ17024" s="279">
        <v>1206.05</v>
      </c>
      <c r="AL17024" s="248" t="s">
        <v>59971</v>
      </c>
      <c r="AM17024" s="249">
        <v>20000</v>
      </c>
      <c r="AO17024" s="228" t="s">
        <v>17062</v>
      </c>
      <c r="AP17024" s="229">
        <v>102649.8</v>
      </c>
      <c r="AR17024" s="207" t="s">
        <v>30674</v>
      </c>
      <c r="AS17024" s="208">
        <v>1039625.79</v>
      </c>
      <c r="AT17024" s="93"/>
      <c r="AU17024" s="93"/>
      <c r="AV17024" s="93"/>
    </row>
    <row r="17025" spans="35:48" x14ac:dyDescent="0.55000000000000004">
      <c r="AI17025" s="278" t="s">
        <v>47668</v>
      </c>
      <c r="AJ17025" s="279">
        <v>895.06</v>
      </c>
      <c r="AL17025" s="248" t="s">
        <v>36163</v>
      </c>
      <c r="AM17025" s="249">
        <v>246706.96</v>
      </c>
      <c r="AO17025" s="228" t="s">
        <v>17064</v>
      </c>
      <c r="AP17025" s="229">
        <v>52222.65</v>
      </c>
      <c r="AR17025" s="207" t="s">
        <v>30675</v>
      </c>
      <c r="AS17025" s="208">
        <v>251198.75</v>
      </c>
      <c r="AT17025" s="93"/>
      <c r="AU17025" s="93"/>
      <c r="AV17025" s="93"/>
    </row>
    <row r="17026" spans="35:48" x14ac:dyDescent="0.55000000000000004">
      <c r="AI17026" s="278" t="s">
        <v>46260</v>
      </c>
      <c r="AJ17026" s="279">
        <v>1961.52</v>
      </c>
      <c r="AL17026" s="248" t="s">
        <v>65109</v>
      </c>
      <c r="AM17026" s="249">
        <v>1022.92</v>
      </c>
      <c r="AO17026" s="228" t="s">
        <v>38928</v>
      </c>
      <c r="AP17026" s="229">
        <v>60159.51</v>
      </c>
      <c r="AR17026" s="207" t="s">
        <v>30676</v>
      </c>
      <c r="AS17026" s="208">
        <v>2635478.0499999998</v>
      </c>
      <c r="AT17026" s="93"/>
      <c r="AU17026" s="93"/>
      <c r="AV17026" s="93"/>
    </row>
    <row r="17027" spans="35:48" x14ac:dyDescent="0.55000000000000004">
      <c r="AI17027" s="278" t="s">
        <v>46261</v>
      </c>
      <c r="AJ17027" s="279">
        <v>456652.04</v>
      </c>
      <c r="AL17027" s="248" t="s">
        <v>18239</v>
      </c>
      <c r="AM17027" s="249">
        <v>1556812.8</v>
      </c>
      <c r="AO17027" s="228" t="s">
        <v>17065</v>
      </c>
      <c r="AP17027" s="229">
        <v>60462.89</v>
      </c>
      <c r="AR17027" s="207" t="s">
        <v>30677</v>
      </c>
      <c r="AS17027" s="208">
        <v>49394.65</v>
      </c>
      <c r="AT17027" s="93"/>
      <c r="AU17027" s="93"/>
      <c r="AV17027" s="93"/>
    </row>
    <row r="17028" spans="35:48" x14ac:dyDescent="0.55000000000000004">
      <c r="AI17028" s="278" t="s">
        <v>46262</v>
      </c>
      <c r="AJ17028" s="279">
        <v>16700.36</v>
      </c>
      <c r="AL17028" s="248" t="s">
        <v>18240</v>
      </c>
      <c r="AM17028" s="249">
        <v>6523.14</v>
      </c>
      <c r="AO17028" s="228" t="s">
        <v>45982</v>
      </c>
      <c r="AP17028" s="229">
        <v>33879.49</v>
      </c>
      <c r="AR17028" s="207" t="s">
        <v>30678</v>
      </c>
      <c r="AS17028" s="208">
        <v>28017.89</v>
      </c>
      <c r="AT17028" s="93"/>
      <c r="AU17028" s="93"/>
      <c r="AV17028" s="93"/>
    </row>
    <row r="17029" spans="35:48" x14ac:dyDescent="0.55000000000000004">
      <c r="AI17029" s="278" t="s">
        <v>48596</v>
      </c>
      <c r="AJ17029" s="279">
        <v>3232.71</v>
      </c>
      <c r="AL17029" s="248" t="s">
        <v>13325</v>
      </c>
      <c r="AM17029" s="249">
        <v>1583212.69</v>
      </c>
      <c r="AO17029" s="228" t="s">
        <v>17066</v>
      </c>
      <c r="AP17029" s="229">
        <v>18325.919999999998</v>
      </c>
      <c r="AR17029" s="207" t="s">
        <v>30679</v>
      </c>
      <c r="AS17029" s="208">
        <v>2912.23</v>
      </c>
      <c r="AT17029" s="93"/>
      <c r="AU17029" s="93"/>
      <c r="AV17029" s="93"/>
    </row>
    <row r="17030" spans="35:48" x14ac:dyDescent="0.55000000000000004">
      <c r="AI17030" s="278" t="s">
        <v>46263</v>
      </c>
      <c r="AJ17030" s="279">
        <v>21591.84</v>
      </c>
      <c r="AL17030" s="248" t="s">
        <v>13326</v>
      </c>
      <c r="AM17030" s="249">
        <v>4291697.78</v>
      </c>
      <c r="AO17030" s="228" t="s">
        <v>17067</v>
      </c>
      <c r="AP17030" s="229">
        <v>74569</v>
      </c>
      <c r="AR17030" s="207" t="s">
        <v>30680</v>
      </c>
      <c r="AS17030" s="208">
        <v>7773460.3099999996</v>
      </c>
      <c r="AT17030" s="93"/>
      <c r="AU17030" s="93"/>
      <c r="AV17030" s="93"/>
    </row>
    <row r="17031" spans="35:48" x14ac:dyDescent="0.55000000000000004">
      <c r="AI17031" s="278" t="s">
        <v>46264</v>
      </c>
      <c r="AJ17031" s="279">
        <v>28.7</v>
      </c>
      <c r="AL17031" s="248" t="s">
        <v>18241</v>
      </c>
      <c r="AM17031" s="249">
        <v>904530.58</v>
      </c>
      <c r="AO17031" s="228" t="s">
        <v>45983</v>
      </c>
      <c r="AP17031" s="229">
        <v>824.65</v>
      </c>
      <c r="AR17031" s="207" t="s">
        <v>30681</v>
      </c>
      <c r="AS17031" s="208">
        <v>1690816.44</v>
      </c>
      <c r="AT17031" s="93"/>
      <c r="AU17031" s="93"/>
      <c r="AV17031" s="93"/>
    </row>
    <row r="17032" spans="35:48" x14ac:dyDescent="0.55000000000000004">
      <c r="AI17032" s="278" t="s">
        <v>47669</v>
      </c>
      <c r="AJ17032" s="279">
        <v>226228.66</v>
      </c>
      <c r="AL17032" s="248" t="s">
        <v>18242</v>
      </c>
      <c r="AM17032" s="249">
        <v>3294601.62</v>
      </c>
      <c r="AO17032" s="228" t="s">
        <v>13201</v>
      </c>
      <c r="AP17032" s="229">
        <v>21081.57</v>
      </c>
      <c r="AR17032" s="207" t="s">
        <v>30682</v>
      </c>
      <c r="AS17032" s="208">
        <v>218919.5</v>
      </c>
      <c r="AT17032" s="93"/>
      <c r="AU17032" s="93"/>
      <c r="AV17032" s="93"/>
    </row>
    <row r="17033" spans="35:48" x14ac:dyDescent="0.55000000000000004">
      <c r="AI17033" s="278" t="s">
        <v>47670</v>
      </c>
      <c r="AJ17033" s="279">
        <v>25754.62</v>
      </c>
      <c r="AL17033" s="248" t="s">
        <v>13327</v>
      </c>
      <c r="AM17033" s="249">
        <v>910000.1</v>
      </c>
      <c r="AO17033" s="228" t="s">
        <v>17068</v>
      </c>
      <c r="AP17033" s="229">
        <v>790.26</v>
      </c>
      <c r="AR17033" s="207" t="s">
        <v>30683</v>
      </c>
      <c r="AS17033" s="208">
        <v>6571446.79</v>
      </c>
      <c r="AT17033" s="93"/>
      <c r="AU17033" s="93"/>
      <c r="AV17033" s="93"/>
    </row>
    <row r="17034" spans="35:48" x14ac:dyDescent="0.55000000000000004">
      <c r="AI17034" s="278" t="s">
        <v>47671</v>
      </c>
      <c r="AJ17034" s="279">
        <v>1813.49</v>
      </c>
      <c r="AL17034" s="248" t="s">
        <v>61133</v>
      </c>
      <c r="AM17034" s="249">
        <v>33127.78</v>
      </c>
      <c r="AO17034" s="228" t="s">
        <v>17069</v>
      </c>
      <c r="AP17034" s="229">
        <v>9674.84</v>
      </c>
      <c r="AR17034" s="207" t="s">
        <v>30684</v>
      </c>
      <c r="AS17034" s="208">
        <v>771620.66</v>
      </c>
      <c r="AT17034" s="93"/>
      <c r="AU17034" s="93"/>
      <c r="AV17034" s="93"/>
    </row>
    <row r="17035" spans="35:48" x14ac:dyDescent="0.55000000000000004">
      <c r="AI17035" s="278" t="s">
        <v>47672</v>
      </c>
      <c r="AJ17035" s="279">
        <v>26883.77</v>
      </c>
      <c r="AL17035" s="248" t="s">
        <v>31880</v>
      </c>
      <c r="AM17035" s="249">
        <v>13436.01</v>
      </c>
      <c r="AO17035" s="228" t="s">
        <v>34679</v>
      </c>
      <c r="AP17035" s="229">
        <v>1108020.4099999999</v>
      </c>
      <c r="AR17035" s="207" t="s">
        <v>30685</v>
      </c>
      <c r="AS17035" s="208">
        <v>8055062.5999999996</v>
      </c>
      <c r="AT17035" s="93"/>
      <c r="AU17035" s="93"/>
      <c r="AV17035" s="93"/>
    </row>
    <row r="17036" spans="35:48" x14ac:dyDescent="0.55000000000000004">
      <c r="AI17036" s="278" t="s">
        <v>46265</v>
      </c>
      <c r="AJ17036" s="279">
        <v>2164.23</v>
      </c>
      <c r="AL17036" s="248" t="s">
        <v>34827</v>
      </c>
      <c r="AM17036" s="249">
        <v>76265</v>
      </c>
      <c r="AO17036" s="228" t="s">
        <v>40727</v>
      </c>
      <c r="AP17036" s="229">
        <v>24773.59</v>
      </c>
      <c r="AR17036" s="207" t="s">
        <v>30686</v>
      </c>
      <c r="AS17036" s="208">
        <v>629.91999999999996</v>
      </c>
      <c r="AT17036" s="93"/>
      <c r="AU17036" s="93"/>
      <c r="AV17036" s="93"/>
    </row>
    <row r="17037" spans="35:48" x14ac:dyDescent="0.55000000000000004">
      <c r="AI17037" s="278" t="s">
        <v>49483</v>
      </c>
      <c r="AJ17037" s="279">
        <v>357.51</v>
      </c>
      <c r="AL17037" s="248" t="s">
        <v>34828</v>
      </c>
      <c r="AM17037" s="249">
        <v>695.5</v>
      </c>
      <c r="AO17037" s="228" t="s">
        <v>38929</v>
      </c>
      <c r="AP17037" s="229">
        <v>1009369.25</v>
      </c>
      <c r="AR17037" s="207" t="s">
        <v>30687</v>
      </c>
      <c r="AS17037" s="208">
        <v>23785.34</v>
      </c>
      <c r="AT17037" s="93"/>
      <c r="AU17037" s="93"/>
      <c r="AV17037" s="93"/>
    </row>
    <row r="17038" spans="35:48" x14ac:dyDescent="0.55000000000000004">
      <c r="AI17038" s="278" t="s">
        <v>49484</v>
      </c>
      <c r="AJ17038" s="279">
        <v>43991.79</v>
      </c>
      <c r="AL17038" s="248" t="s">
        <v>18244</v>
      </c>
      <c r="AM17038" s="249">
        <v>425161.75</v>
      </c>
      <c r="AO17038" s="228" t="s">
        <v>13202</v>
      </c>
      <c r="AP17038" s="229">
        <v>1793.2</v>
      </c>
      <c r="AR17038" s="207" t="s">
        <v>30688</v>
      </c>
      <c r="AS17038" s="208">
        <v>841557.01</v>
      </c>
      <c r="AT17038" s="93"/>
      <c r="AU17038" s="93"/>
      <c r="AV17038" s="93"/>
    </row>
    <row r="17039" spans="35:48" x14ac:dyDescent="0.55000000000000004">
      <c r="AI17039" s="278" t="s">
        <v>55689</v>
      </c>
      <c r="AJ17039" s="279">
        <v>391.6</v>
      </c>
      <c r="AL17039" s="248" t="s">
        <v>18245</v>
      </c>
      <c r="AM17039" s="249">
        <v>1738.75</v>
      </c>
      <c r="AO17039" s="228" t="s">
        <v>17071</v>
      </c>
      <c r="AP17039" s="229">
        <v>87751.15</v>
      </c>
      <c r="AR17039" s="207" t="s">
        <v>30689</v>
      </c>
      <c r="AS17039" s="208">
        <v>864845.47</v>
      </c>
      <c r="AT17039" s="93"/>
      <c r="AU17039" s="93"/>
      <c r="AV17039" s="93"/>
    </row>
    <row r="17040" spans="35:48" x14ac:dyDescent="0.55000000000000004">
      <c r="AI17040" s="278" t="s">
        <v>46266</v>
      </c>
      <c r="AJ17040" s="279">
        <v>200926.96</v>
      </c>
      <c r="AL17040" s="248" t="s">
        <v>33326</v>
      </c>
      <c r="AM17040" s="249">
        <v>522510.79</v>
      </c>
      <c r="AO17040" s="228" t="s">
        <v>13203</v>
      </c>
      <c r="AP17040" s="229">
        <v>242387.77</v>
      </c>
      <c r="AR17040" s="207" t="s">
        <v>30690</v>
      </c>
      <c r="AS17040" s="208">
        <v>3917.29</v>
      </c>
      <c r="AT17040" s="93"/>
      <c r="AU17040" s="93"/>
      <c r="AV17040" s="93"/>
    </row>
    <row r="17041" spans="35:48" x14ac:dyDescent="0.55000000000000004">
      <c r="AI17041" s="278" t="s">
        <v>46267</v>
      </c>
      <c r="AJ17041" s="279">
        <v>7620.89</v>
      </c>
      <c r="AL17041" s="248" t="s">
        <v>18246</v>
      </c>
      <c r="AM17041" s="249">
        <v>1278.4000000000001</v>
      </c>
      <c r="AO17041" s="228" t="s">
        <v>13204</v>
      </c>
      <c r="AP17041" s="229">
        <v>369527.79</v>
      </c>
      <c r="AR17041" s="207" t="s">
        <v>30691</v>
      </c>
      <c r="AS17041" s="208">
        <v>2008544.8</v>
      </c>
      <c r="AT17041" s="93"/>
      <c r="AU17041" s="93"/>
      <c r="AV17041" s="93"/>
    </row>
    <row r="17042" spans="35:48" x14ac:dyDescent="0.55000000000000004">
      <c r="AI17042" s="278" t="s">
        <v>47673</v>
      </c>
      <c r="AJ17042" s="279">
        <v>4022.6</v>
      </c>
      <c r="AL17042" s="248" t="s">
        <v>18247</v>
      </c>
      <c r="AM17042" s="249">
        <v>137022.21</v>
      </c>
      <c r="AO17042" s="228" t="s">
        <v>13205</v>
      </c>
      <c r="AP17042" s="229">
        <v>61769.43</v>
      </c>
      <c r="AR17042" s="207" t="s">
        <v>30692</v>
      </c>
      <c r="AS17042" s="208">
        <v>48188.04</v>
      </c>
      <c r="AT17042" s="93"/>
      <c r="AU17042" s="93"/>
      <c r="AV17042" s="93"/>
    </row>
    <row r="17043" spans="35:48" x14ac:dyDescent="0.55000000000000004">
      <c r="AI17043" s="278" t="s">
        <v>46268</v>
      </c>
      <c r="AJ17043" s="279">
        <v>3784.23</v>
      </c>
      <c r="AL17043" s="248" t="s">
        <v>18249</v>
      </c>
      <c r="AM17043" s="249">
        <v>12921.27</v>
      </c>
      <c r="AO17043" s="228" t="s">
        <v>17072</v>
      </c>
      <c r="AP17043" s="229">
        <v>138161.75</v>
      </c>
      <c r="AR17043" s="207" t="s">
        <v>30693</v>
      </c>
      <c r="AS17043" s="208">
        <v>221071.15</v>
      </c>
      <c r="AT17043" s="93"/>
      <c r="AU17043" s="93"/>
      <c r="AV17043" s="93"/>
    </row>
    <row r="17044" spans="35:48" x14ac:dyDescent="0.55000000000000004">
      <c r="AI17044" s="278" t="s">
        <v>46269</v>
      </c>
      <c r="AJ17044" s="279">
        <v>23582.04</v>
      </c>
      <c r="AL17044" s="248" t="s">
        <v>50621</v>
      </c>
      <c r="AM17044" s="249">
        <v>51410.37</v>
      </c>
      <c r="AO17044" s="228" t="s">
        <v>47451</v>
      </c>
      <c r="AP17044" s="229">
        <v>1093.19</v>
      </c>
      <c r="AR17044" s="207" t="s">
        <v>30694</v>
      </c>
      <c r="AS17044" s="208">
        <v>570969.96</v>
      </c>
      <c r="AT17044" s="93"/>
      <c r="AU17044" s="93"/>
      <c r="AV17044" s="93"/>
    </row>
    <row r="17045" spans="35:48" x14ac:dyDescent="0.55000000000000004">
      <c r="AI17045" s="278" t="s">
        <v>49485</v>
      </c>
      <c r="AJ17045" s="279">
        <v>97599.97</v>
      </c>
      <c r="AL17045" s="248" t="s">
        <v>63476</v>
      </c>
      <c r="AM17045" s="249">
        <v>6650</v>
      </c>
      <c r="AO17045" s="228" t="s">
        <v>38930</v>
      </c>
      <c r="AP17045" s="229">
        <v>125.78</v>
      </c>
      <c r="AR17045" s="207" t="s">
        <v>30695</v>
      </c>
      <c r="AS17045" s="208">
        <v>738595.18</v>
      </c>
      <c r="AT17045" s="93"/>
      <c r="AU17045" s="93"/>
      <c r="AV17045" s="93"/>
    </row>
    <row r="17046" spans="35:48" x14ac:dyDescent="0.55000000000000004">
      <c r="AI17046" s="278" t="s">
        <v>49486</v>
      </c>
      <c r="AJ17046" s="279">
        <v>785866.84</v>
      </c>
      <c r="AL17046" s="248" t="s">
        <v>13328</v>
      </c>
      <c r="AM17046" s="249">
        <v>2887912.44</v>
      </c>
      <c r="AO17046" s="228" t="s">
        <v>17074</v>
      </c>
      <c r="AP17046" s="229">
        <v>111782.88</v>
      </c>
      <c r="AR17046" s="207" t="s">
        <v>30696</v>
      </c>
      <c r="AS17046" s="208">
        <v>1027.19</v>
      </c>
      <c r="AT17046" s="93"/>
      <c r="AU17046" s="93"/>
      <c r="AV17046" s="93"/>
    </row>
    <row r="17047" spans="35:48" x14ac:dyDescent="0.55000000000000004">
      <c r="AI17047" s="278" t="s">
        <v>54672</v>
      </c>
      <c r="AJ17047" s="279">
        <v>4724.47</v>
      </c>
      <c r="AL17047" s="248" t="s">
        <v>58019</v>
      </c>
      <c r="AM17047" s="249">
        <v>8390088.6899999995</v>
      </c>
      <c r="AO17047" s="228" t="s">
        <v>13206</v>
      </c>
      <c r="AP17047" s="229">
        <v>75260.149999999994</v>
      </c>
      <c r="AR17047" s="207" t="s">
        <v>30697</v>
      </c>
      <c r="AS17047" s="208">
        <v>15699.62</v>
      </c>
      <c r="AT17047" s="93"/>
      <c r="AU17047" s="93"/>
      <c r="AV17047" s="93"/>
    </row>
    <row r="17048" spans="35:48" x14ac:dyDescent="0.55000000000000004">
      <c r="AI17048" s="278" t="s">
        <v>54673</v>
      </c>
      <c r="AJ17048" s="279">
        <v>931325.48</v>
      </c>
      <c r="AL17048" s="248" t="s">
        <v>55587</v>
      </c>
      <c r="AM17048" s="249">
        <v>-9354.66</v>
      </c>
      <c r="AO17048" s="228" t="s">
        <v>17075</v>
      </c>
      <c r="AP17048" s="229">
        <v>208378.3</v>
      </c>
      <c r="AR17048" s="207" t="s">
        <v>30698</v>
      </c>
      <c r="AS17048" s="208">
        <v>-35062.5</v>
      </c>
      <c r="AT17048" s="93"/>
      <c r="AU17048" s="93"/>
      <c r="AV17048" s="93"/>
    </row>
    <row r="17049" spans="35:48" x14ac:dyDescent="0.55000000000000004">
      <c r="AI17049" s="278" t="s">
        <v>54675</v>
      </c>
      <c r="AJ17049" s="279">
        <v>110711.8</v>
      </c>
      <c r="AL17049" s="248" t="s">
        <v>18251</v>
      </c>
      <c r="AM17049" s="249">
        <v>1818075.73</v>
      </c>
      <c r="AO17049" s="228" t="s">
        <v>38931</v>
      </c>
      <c r="AP17049" s="229">
        <v>11874.6</v>
      </c>
      <c r="AR17049" s="207" t="s">
        <v>30699</v>
      </c>
      <c r="AS17049" s="208">
        <v>63885.04</v>
      </c>
      <c r="AT17049" s="93"/>
      <c r="AU17049" s="93"/>
      <c r="AV17049" s="93"/>
    </row>
    <row r="17050" spans="35:48" x14ac:dyDescent="0.55000000000000004">
      <c r="AI17050" s="278" t="s">
        <v>54676</v>
      </c>
      <c r="AJ17050" s="279">
        <v>60116.04</v>
      </c>
      <c r="AL17050" s="248" t="s">
        <v>18252</v>
      </c>
      <c r="AM17050" s="249">
        <v>10151.629999999999</v>
      </c>
      <c r="AO17050" s="228" t="s">
        <v>17077</v>
      </c>
      <c r="AP17050" s="229">
        <v>3473.88</v>
      </c>
      <c r="AR17050" s="207" t="s">
        <v>30700</v>
      </c>
      <c r="AS17050" s="208">
        <v>-27197.81</v>
      </c>
      <c r="AT17050" s="93"/>
      <c r="AU17050" s="93"/>
      <c r="AV17050" s="93"/>
    </row>
    <row r="17051" spans="35:48" x14ac:dyDescent="0.55000000000000004">
      <c r="AI17051" s="278" t="s">
        <v>54677</v>
      </c>
      <c r="AJ17051" s="279">
        <v>227982.13</v>
      </c>
      <c r="AL17051" s="248" t="s">
        <v>18253</v>
      </c>
      <c r="AM17051" s="249">
        <v>2091143.11</v>
      </c>
      <c r="AO17051" s="228" t="s">
        <v>17078</v>
      </c>
      <c r="AP17051" s="229">
        <v>141561</v>
      </c>
      <c r="AR17051" s="207" t="s">
        <v>30701</v>
      </c>
      <c r="AS17051" s="208">
        <v>13320.61</v>
      </c>
      <c r="AT17051" s="93"/>
      <c r="AU17051" s="93"/>
      <c r="AV17051" s="93"/>
    </row>
    <row r="17052" spans="35:48" x14ac:dyDescent="0.55000000000000004">
      <c r="AI17052" s="278" t="s">
        <v>54678</v>
      </c>
      <c r="AJ17052" s="279">
        <v>105191.34</v>
      </c>
      <c r="AL17052" s="248" t="s">
        <v>18254</v>
      </c>
      <c r="AM17052" s="249">
        <v>117575.88</v>
      </c>
      <c r="AO17052" s="228" t="s">
        <v>48438</v>
      </c>
      <c r="AP17052" s="229">
        <v>-4068.19</v>
      </c>
      <c r="AR17052" s="207" t="s">
        <v>30702</v>
      </c>
      <c r="AS17052" s="208">
        <v>93654.42</v>
      </c>
      <c r="AT17052" s="93"/>
      <c r="AU17052" s="93"/>
      <c r="AV17052" s="93"/>
    </row>
    <row r="17053" spans="35:48" x14ac:dyDescent="0.55000000000000004">
      <c r="AI17053" s="278" t="s">
        <v>54679</v>
      </c>
      <c r="AJ17053" s="279">
        <v>5404.28</v>
      </c>
      <c r="AL17053" s="248" t="s">
        <v>60097</v>
      </c>
      <c r="AM17053" s="249">
        <v>4209.8</v>
      </c>
      <c r="AO17053" s="228" t="s">
        <v>17146</v>
      </c>
      <c r="AP17053" s="229">
        <v>165947.85999999999</v>
      </c>
      <c r="AR17053" s="207" t="s">
        <v>30703</v>
      </c>
      <c r="AS17053" s="208">
        <v>254553.69</v>
      </c>
      <c r="AT17053" s="93"/>
      <c r="AU17053" s="93"/>
      <c r="AV17053" s="93"/>
    </row>
    <row r="17054" spans="35:48" x14ac:dyDescent="0.55000000000000004">
      <c r="AI17054" s="278" t="s">
        <v>54680</v>
      </c>
      <c r="AJ17054" s="279">
        <v>104615.59</v>
      </c>
      <c r="AL17054" s="248" t="s">
        <v>39016</v>
      </c>
      <c r="AM17054" s="249">
        <v>39227.31</v>
      </c>
      <c r="AO17054" s="228" t="s">
        <v>17148</v>
      </c>
      <c r="AP17054" s="229">
        <v>488.37</v>
      </c>
      <c r="AR17054" s="207" t="s">
        <v>30704</v>
      </c>
      <c r="AS17054" s="208">
        <v>96976.29</v>
      </c>
      <c r="AT17054" s="93"/>
      <c r="AU17054" s="93"/>
      <c r="AV17054" s="93"/>
    </row>
    <row r="17055" spans="35:48" x14ac:dyDescent="0.55000000000000004">
      <c r="AI17055" s="278" t="s">
        <v>54681</v>
      </c>
      <c r="AJ17055" s="279">
        <v>1400</v>
      </c>
      <c r="AL17055" s="248" t="s">
        <v>18255</v>
      </c>
      <c r="AM17055" s="249">
        <v>61414.62</v>
      </c>
      <c r="AO17055" s="228" t="s">
        <v>17149</v>
      </c>
      <c r="AP17055" s="229">
        <v>90171.03</v>
      </c>
      <c r="AR17055" s="207" t="s">
        <v>30705</v>
      </c>
      <c r="AS17055" s="208">
        <v>2961</v>
      </c>
      <c r="AT17055" s="93"/>
      <c r="AU17055" s="93"/>
      <c r="AV17055" s="93"/>
    </row>
    <row r="17056" spans="35:48" x14ac:dyDescent="0.55000000000000004">
      <c r="AI17056" s="278" t="s">
        <v>54682</v>
      </c>
      <c r="AJ17056" s="279">
        <v>205005.56</v>
      </c>
      <c r="AL17056" s="248" t="s">
        <v>18256</v>
      </c>
      <c r="AM17056" s="249">
        <v>917470.55</v>
      </c>
      <c r="AO17056" s="228" t="s">
        <v>47452</v>
      </c>
      <c r="AP17056" s="229">
        <v>4891.37</v>
      </c>
      <c r="AR17056" s="207" t="s">
        <v>30706</v>
      </c>
      <c r="AS17056" s="208">
        <v>2119.5500000000002</v>
      </c>
      <c r="AT17056" s="93"/>
      <c r="AU17056" s="93"/>
      <c r="AV17056" s="93"/>
    </row>
    <row r="17057" spans="35:48" x14ac:dyDescent="0.55000000000000004">
      <c r="AI17057" s="278" t="s">
        <v>69567</v>
      </c>
      <c r="AJ17057" s="279">
        <v>1728.41</v>
      </c>
      <c r="AL17057" s="248" t="s">
        <v>39017</v>
      </c>
      <c r="AM17057" s="249">
        <v>13037294.66</v>
      </c>
      <c r="AO17057" s="228" t="s">
        <v>17150</v>
      </c>
      <c r="AP17057" s="229">
        <v>115232.16</v>
      </c>
      <c r="AR17057" s="207" t="s">
        <v>30707</v>
      </c>
      <c r="AS17057" s="208">
        <v>2000</v>
      </c>
      <c r="AT17057" s="93"/>
      <c r="AU17057" s="93"/>
      <c r="AV17057" s="93"/>
    </row>
    <row r="17058" spans="35:48" x14ac:dyDescent="0.55000000000000004">
      <c r="AI17058" s="278" t="s">
        <v>54683</v>
      </c>
      <c r="AJ17058" s="279">
        <v>4171.88</v>
      </c>
      <c r="AL17058" s="248" t="s">
        <v>63477</v>
      </c>
      <c r="AM17058" s="249">
        <v>667479.5</v>
      </c>
      <c r="AO17058" s="228" t="s">
        <v>17152</v>
      </c>
      <c r="AP17058" s="229">
        <v>144151.59</v>
      </c>
      <c r="AR17058" s="207" t="s">
        <v>30708</v>
      </c>
      <c r="AS17058" s="208">
        <v>51174.44</v>
      </c>
      <c r="AT17058" s="93"/>
      <c r="AU17058" s="93"/>
      <c r="AV17058" s="93"/>
    </row>
    <row r="17059" spans="35:48" x14ac:dyDescent="0.55000000000000004">
      <c r="AI17059" s="278" t="s">
        <v>54684</v>
      </c>
      <c r="AJ17059" s="279">
        <v>4347.5200000000004</v>
      </c>
      <c r="AL17059" s="248" t="s">
        <v>18257</v>
      </c>
      <c r="AM17059" s="249">
        <v>1863207.92</v>
      </c>
      <c r="AO17059" s="228" t="s">
        <v>17153</v>
      </c>
      <c r="AP17059" s="229">
        <v>39989.870000000003</v>
      </c>
      <c r="AR17059" s="207" t="s">
        <v>30709</v>
      </c>
      <c r="AS17059" s="208">
        <v>763351.13</v>
      </c>
      <c r="AT17059" s="93"/>
      <c r="AU17059" s="93"/>
      <c r="AV17059" s="93"/>
    </row>
    <row r="17060" spans="35:48" x14ac:dyDescent="0.55000000000000004">
      <c r="AI17060" s="278" t="s">
        <v>69568</v>
      </c>
      <c r="AJ17060" s="279">
        <v>3741.78</v>
      </c>
      <c r="AL17060" s="248" t="s">
        <v>18258</v>
      </c>
      <c r="AM17060" s="249">
        <v>10526453.77</v>
      </c>
      <c r="AO17060" s="228" t="s">
        <v>17154</v>
      </c>
      <c r="AP17060" s="229">
        <v>43543.97</v>
      </c>
      <c r="AR17060" s="207" t="s">
        <v>30710</v>
      </c>
      <c r="AS17060" s="208">
        <v>262295.03000000003</v>
      </c>
      <c r="AT17060" s="93"/>
      <c r="AU17060" s="93"/>
      <c r="AV17060" s="93"/>
    </row>
    <row r="17061" spans="35:48" x14ac:dyDescent="0.55000000000000004">
      <c r="AI17061" s="278" t="s">
        <v>69569</v>
      </c>
      <c r="AJ17061" s="279">
        <v>57255.13</v>
      </c>
      <c r="AL17061" s="248" t="s">
        <v>62498</v>
      </c>
      <c r="AM17061" s="249">
        <v>156427</v>
      </c>
      <c r="AO17061" s="228" t="s">
        <v>54250</v>
      </c>
      <c r="AP17061" s="229">
        <v>561.5</v>
      </c>
      <c r="AR17061" s="207" t="s">
        <v>30711</v>
      </c>
      <c r="AS17061" s="208">
        <v>10106.36</v>
      </c>
      <c r="AT17061" s="93"/>
      <c r="AU17061" s="93"/>
      <c r="AV17061" s="93"/>
    </row>
    <row r="17062" spans="35:48" x14ac:dyDescent="0.55000000000000004">
      <c r="AI17062" s="278" t="s">
        <v>65229</v>
      </c>
      <c r="AJ17062" s="279">
        <v>251800</v>
      </c>
      <c r="AL17062" s="248" t="s">
        <v>48443</v>
      </c>
      <c r="AM17062" s="249">
        <v>197053</v>
      </c>
      <c r="AO17062" s="228" t="s">
        <v>33240</v>
      </c>
      <c r="AP17062" s="229">
        <v>85262.38</v>
      </c>
      <c r="AR17062" s="207" t="s">
        <v>30712</v>
      </c>
      <c r="AS17062" s="208">
        <v>398481.76</v>
      </c>
      <c r="AT17062" s="93"/>
      <c r="AU17062" s="93"/>
      <c r="AV17062" s="93"/>
    </row>
    <row r="17063" spans="35:48" x14ac:dyDescent="0.55000000000000004">
      <c r="AI17063" s="278" t="s">
        <v>69570</v>
      </c>
      <c r="AJ17063" s="279">
        <v>16240</v>
      </c>
      <c r="AL17063" s="248" t="s">
        <v>63848</v>
      </c>
      <c r="AM17063" s="249">
        <v>37303</v>
      </c>
      <c r="AO17063" s="228" t="s">
        <v>40728</v>
      </c>
      <c r="AP17063" s="229">
        <v>162.79</v>
      </c>
      <c r="AR17063" s="207" t="s">
        <v>30713</v>
      </c>
      <c r="AS17063" s="208">
        <v>529959.38</v>
      </c>
      <c r="AT17063" s="93"/>
      <c r="AU17063" s="93"/>
      <c r="AV17063" s="93"/>
    </row>
    <row r="17064" spans="35:48" x14ac:dyDescent="0.55000000000000004">
      <c r="AI17064" s="278" t="s">
        <v>49487</v>
      </c>
      <c r="AJ17064" s="279">
        <v>1441912.71</v>
      </c>
      <c r="AL17064" s="248" t="s">
        <v>18276</v>
      </c>
      <c r="AM17064" s="249">
        <v>17536.54</v>
      </c>
      <c r="AO17064" s="228" t="s">
        <v>17157</v>
      </c>
      <c r="AP17064" s="229">
        <v>7260</v>
      </c>
      <c r="AR17064" s="207" t="s">
        <v>30714</v>
      </c>
      <c r="AS17064" s="208">
        <v>26210739.670000002</v>
      </c>
      <c r="AT17064" s="93"/>
      <c r="AU17064" s="93"/>
      <c r="AV17064" s="93"/>
    </row>
    <row r="17065" spans="35:48" x14ac:dyDescent="0.55000000000000004">
      <c r="AI17065" s="278" t="s">
        <v>43426</v>
      </c>
      <c r="AJ17065" s="279">
        <v>1259822.1499999999</v>
      </c>
      <c r="AL17065" s="248" t="s">
        <v>58367</v>
      </c>
      <c r="AM17065" s="249">
        <v>23796</v>
      </c>
      <c r="AO17065" s="228" t="s">
        <v>17158</v>
      </c>
      <c r="AP17065" s="229">
        <v>29702.25</v>
      </c>
      <c r="AR17065" s="207" t="s">
        <v>30715</v>
      </c>
      <c r="AS17065" s="208">
        <v>2601914.44</v>
      </c>
      <c r="AT17065" s="93"/>
      <c r="AU17065" s="93"/>
      <c r="AV17065" s="93"/>
    </row>
    <row r="17066" spans="35:48" x14ac:dyDescent="0.55000000000000004">
      <c r="AI17066" s="278" t="s">
        <v>55691</v>
      </c>
      <c r="AJ17066" s="279">
        <v>71.27</v>
      </c>
      <c r="AL17066" s="248" t="s">
        <v>58020</v>
      </c>
      <c r="AM17066" s="249">
        <v>250</v>
      </c>
      <c r="AO17066" s="228" t="s">
        <v>47453</v>
      </c>
      <c r="AP17066" s="229">
        <v>14998.93</v>
      </c>
      <c r="AR17066" s="207" t="s">
        <v>30716</v>
      </c>
      <c r="AS17066" s="208">
        <v>609447.56999999995</v>
      </c>
      <c r="AT17066" s="93"/>
      <c r="AU17066" s="93"/>
      <c r="AV17066" s="93"/>
    </row>
    <row r="17067" spans="35:48" x14ac:dyDescent="0.55000000000000004">
      <c r="AI17067" s="278" t="s">
        <v>43427</v>
      </c>
      <c r="AJ17067" s="279">
        <v>427646.62</v>
      </c>
      <c r="AL17067" s="248" t="s">
        <v>18277</v>
      </c>
      <c r="AM17067" s="249">
        <v>28664.94</v>
      </c>
      <c r="AO17067" s="228" t="s">
        <v>33241</v>
      </c>
      <c r="AP17067" s="229">
        <v>1381339.65</v>
      </c>
      <c r="AR17067" s="207" t="s">
        <v>30717</v>
      </c>
      <c r="AS17067" s="208">
        <v>246747</v>
      </c>
      <c r="AT17067" s="93"/>
      <c r="AU17067" s="93"/>
      <c r="AV17067" s="93"/>
    </row>
    <row r="17068" spans="35:48" x14ac:dyDescent="0.55000000000000004">
      <c r="AI17068" s="278" t="s">
        <v>43428</v>
      </c>
      <c r="AJ17068" s="279">
        <v>1131890.1100000001</v>
      </c>
      <c r="AL17068" s="248" t="s">
        <v>18279</v>
      </c>
      <c r="AM17068" s="249">
        <v>248234.52</v>
      </c>
      <c r="AO17068" s="228" t="s">
        <v>17159</v>
      </c>
      <c r="AP17068" s="229">
        <v>42860.54</v>
      </c>
      <c r="AR17068" s="207" t="s">
        <v>30718</v>
      </c>
      <c r="AS17068" s="208">
        <v>635889.28</v>
      </c>
      <c r="AT17068" s="93"/>
      <c r="AU17068" s="93"/>
      <c r="AV17068" s="93"/>
    </row>
    <row r="17069" spans="35:48" x14ac:dyDescent="0.55000000000000004">
      <c r="AI17069" s="278" t="s">
        <v>54687</v>
      </c>
      <c r="AJ17069" s="279">
        <v>957.6</v>
      </c>
      <c r="AL17069" s="248" t="s">
        <v>62350</v>
      </c>
      <c r="AM17069" s="249">
        <v>360646.17</v>
      </c>
      <c r="AO17069" s="228" t="s">
        <v>50610</v>
      </c>
      <c r="AP17069" s="229">
        <v>216.54</v>
      </c>
      <c r="AR17069" s="207" t="s">
        <v>30719</v>
      </c>
      <c r="AS17069" s="208">
        <v>321214.81</v>
      </c>
      <c r="AT17069" s="93"/>
      <c r="AU17069" s="93"/>
      <c r="AV17069" s="93"/>
    </row>
    <row r="17070" spans="35:48" x14ac:dyDescent="0.55000000000000004">
      <c r="AI17070" s="278" t="s">
        <v>50838</v>
      </c>
      <c r="AJ17070" s="279">
        <v>9866.23</v>
      </c>
      <c r="AL17070" s="248" t="s">
        <v>18298</v>
      </c>
      <c r="AM17070" s="249">
        <v>199263.28</v>
      </c>
      <c r="AO17070" s="228" t="s">
        <v>47454</v>
      </c>
      <c r="AP17070" s="229">
        <v>7322.12</v>
      </c>
      <c r="AR17070" s="207" t="s">
        <v>14571</v>
      </c>
      <c r="AS17070" s="208">
        <v>118600.82</v>
      </c>
      <c r="AT17070" s="93"/>
      <c r="AU17070" s="93"/>
      <c r="AV17070" s="93"/>
    </row>
    <row r="17071" spans="35:48" x14ac:dyDescent="0.55000000000000004">
      <c r="AI17071" s="278" t="s">
        <v>49488</v>
      </c>
      <c r="AJ17071" s="279">
        <v>501093.38</v>
      </c>
      <c r="AL17071" s="248" t="s">
        <v>54280</v>
      </c>
      <c r="AM17071" s="249">
        <v>5000</v>
      </c>
      <c r="AO17071" s="228" t="s">
        <v>17160</v>
      </c>
      <c r="AP17071" s="229">
        <v>15400</v>
      </c>
      <c r="AR17071" s="207" t="s">
        <v>30720</v>
      </c>
      <c r="AS17071" s="208">
        <v>686339.16</v>
      </c>
      <c r="AT17071" s="93"/>
      <c r="AU17071" s="93"/>
      <c r="AV17071" s="93"/>
    </row>
    <row r="17072" spans="35:48" x14ac:dyDescent="0.55000000000000004">
      <c r="AI17072" s="278" t="s">
        <v>50839</v>
      </c>
      <c r="AJ17072" s="279">
        <v>353.65</v>
      </c>
      <c r="AL17072" s="248" t="s">
        <v>13335</v>
      </c>
      <c r="AM17072" s="249">
        <v>13907.32</v>
      </c>
      <c r="AO17072" s="228" t="s">
        <v>17161</v>
      </c>
      <c r="AP17072" s="229">
        <v>57508.39</v>
      </c>
      <c r="AR17072" s="207" t="s">
        <v>30721</v>
      </c>
      <c r="AS17072" s="208">
        <v>10234</v>
      </c>
      <c r="AT17072" s="93"/>
      <c r="AU17072" s="93"/>
      <c r="AV17072" s="93"/>
    </row>
    <row r="17073" spans="35:48" x14ac:dyDescent="0.55000000000000004">
      <c r="AI17073" s="278" t="s">
        <v>54689</v>
      </c>
      <c r="AJ17073" s="279">
        <v>378752.04</v>
      </c>
      <c r="AL17073" s="248" t="s">
        <v>18301</v>
      </c>
      <c r="AM17073" s="249">
        <v>5229.46</v>
      </c>
      <c r="AO17073" s="228" t="s">
        <v>36111</v>
      </c>
      <c r="AP17073" s="229">
        <v>2810.49</v>
      </c>
      <c r="AR17073" s="207" t="s">
        <v>14572</v>
      </c>
      <c r="AS17073" s="208">
        <v>8052204.0800000001</v>
      </c>
      <c r="AT17073" s="93"/>
      <c r="AU17073" s="93"/>
      <c r="AV17073" s="93"/>
    </row>
    <row r="17074" spans="35:48" x14ac:dyDescent="0.55000000000000004">
      <c r="AI17074" s="278" t="s">
        <v>55692</v>
      </c>
      <c r="AJ17074" s="279">
        <v>395735.34</v>
      </c>
      <c r="AL17074" s="248" t="s">
        <v>34832</v>
      </c>
      <c r="AM17074" s="249">
        <v>117.35</v>
      </c>
      <c r="AO17074" s="228" t="s">
        <v>13213</v>
      </c>
      <c r="AP17074" s="229">
        <v>169111.15</v>
      </c>
      <c r="AR17074" s="207" t="s">
        <v>30722</v>
      </c>
      <c r="AS17074" s="208">
        <v>9235.7900000000009</v>
      </c>
      <c r="AT17074" s="93"/>
      <c r="AU17074" s="93"/>
      <c r="AV17074" s="93"/>
    </row>
    <row r="17075" spans="35:48" x14ac:dyDescent="0.55000000000000004">
      <c r="AI17075" s="278" t="s">
        <v>49489</v>
      </c>
      <c r="AJ17075" s="279">
        <v>52890.57</v>
      </c>
      <c r="AL17075" s="248" t="s">
        <v>18304</v>
      </c>
      <c r="AM17075" s="249">
        <v>207716.7</v>
      </c>
      <c r="AO17075" s="228" t="s">
        <v>17162</v>
      </c>
      <c r="AP17075" s="229">
        <v>164804.75</v>
      </c>
      <c r="AR17075" s="207" t="s">
        <v>30723</v>
      </c>
      <c r="AS17075" s="208">
        <v>976.18</v>
      </c>
      <c r="AT17075" s="93"/>
      <c r="AU17075" s="93"/>
      <c r="AV17075" s="93"/>
    </row>
    <row r="17076" spans="35:48" x14ac:dyDescent="0.55000000000000004">
      <c r="AI17076" s="278" t="s">
        <v>49490</v>
      </c>
      <c r="AJ17076" s="279">
        <v>677093.6</v>
      </c>
      <c r="AL17076" s="248" t="s">
        <v>58021</v>
      </c>
      <c r="AM17076" s="249">
        <v>117219</v>
      </c>
      <c r="AO17076" s="228" t="s">
        <v>17163</v>
      </c>
      <c r="AP17076" s="229">
        <v>76538.81</v>
      </c>
      <c r="AR17076" s="207" t="s">
        <v>30724</v>
      </c>
      <c r="AS17076" s="208">
        <v>6565537.46</v>
      </c>
      <c r="AT17076" s="93"/>
      <c r="AU17076" s="93"/>
      <c r="AV17076" s="93"/>
    </row>
    <row r="17077" spans="35:48" x14ac:dyDescent="0.55000000000000004">
      <c r="AI17077" s="278" t="s">
        <v>54690</v>
      </c>
      <c r="AJ17077" s="279">
        <v>47839.68</v>
      </c>
      <c r="AL17077" s="248" t="s">
        <v>56779</v>
      </c>
      <c r="AM17077" s="249">
        <v>68068</v>
      </c>
      <c r="AO17077" s="228" t="s">
        <v>17164</v>
      </c>
      <c r="AP17077" s="229">
        <v>35028</v>
      </c>
      <c r="AR17077" s="207" t="s">
        <v>30725</v>
      </c>
      <c r="AS17077" s="208">
        <v>146114.07999999999</v>
      </c>
      <c r="AT17077" s="93"/>
      <c r="AU17077" s="93"/>
      <c r="AV17077" s="93"/>
    </row>
    <row r="17078" spans="35:48" x14ac:dyDescent="0.55000000000000004">
      <c r="AI17078" s="278" t="s">
        <v>55693</v>
      </c>
      <c r="AJ17078" s="279">
        <v>-3250.84</v>
      </c>
      <c r="AL17078" s="248" t="s">
        <v>33348</v>
      </c>
      <c r="AM17078" s="249">
        <v>65553.91</v>
      </c>
      <c r="AO17078" s="228" t="s">
        <v>17165</v>
      </c>
      <c r="AP17078" s="229">
        <v>61625.02</v>
      </c>
      <c r="AR17078" s="207" t="s">
        <v>34394</v>
      </c>
      <c r="AS17078" s="208">
        <v>3148.98</v>
      </c>
      <c r="AT17078" s="93"/>
      <c r="AU17078" s="93"/>
      <c r="AV17078" s="93"/>
    </row>
    <row r="17079" spans="35:48" x14ac:dyDescent="0.55000000000000004">
      <c r="AI17079" s="278" t="s">
        <v>43429</v>
      </c>
      <c r="AJ17079" s="279">
        <v>1083515.26</v>
      </c>
      <c r="AL17079" s="248" t="s">
        <v>33349</v>
      </c>
      <c r="AM17079" s="249">
        <v>2598.6999999999998</v>
      </c>
      <c r="AO17079" s="228" t="s">
        <v>17167</v>
      </c>
      <c r="AP17079" s="229">
        <v>39600</v>
      </c>
      <c r="AR17079" s="207" t="s">
        <v>14573</v>
      </c>
      <c r="AS17079" s="208">
        <v>1739916.87</v>
      </c>
      <c r="AT17079" s="93"/>
      <c r="AU17079" s="93"/>
      <c r="AV17079" s="93"/>
    </row>
    <row r="17080" spans="35:48" x14ac:dyDescent="0.55000000000000004">
      <c r="AI17080" s="278" t="s">
        <v>49491</v>
      </c>
      <c r="AJ17080" s="279">
        <v>29878.51</v>
      </c>
      <c r="AL17080" s="248" t="s">
        <v>39022</v>
      </c>
      <c r="AM17080" s="249">
        <v>241268.83</v>
      </c>
      <c r="AO17080" s="228" t="s">
        <v>38934</v>
      </c>
      <c r="AP17080" s="229">
        <v>15332.74</v>
      </c>
      <c r="AR17080" s="207" t="s">
        <v>30726</v>
      </c>
      <c r="AS17080" s="208">
        <v>4488.2</v>
      </c>
      <c r="AT17080" s="93"/>
      <c r="AU17080" s="93"/>
      <c r="AV17080" s="93"/>
    </row>
    <row r="17081" spans="35:48" x14ac:dyDescent="0.55000000000000004">
      <c r="AI17081" s="278" t="s">
        <v>54691</v>
      </c>
      <c r="AJ17081" s="279">
        <v>34430.1</v>
      </c>
      <c r="AL17081" s="248" t="s">
        <v>33350</v>
      </c>
      <c r="AM17081" s="249">
        <v>219469.67</v>
      </c>
      <c r="AO17081" s="228" t="s">
        <v>33242</v>
      </c>
      <c r="AP17081" s="229">
        <v>380</v>
      </c>
      <c r="AR17081" s="207" t="s">
        <v>30727</v>
      </c>
      <c r="AS17081" s="208">
        <v>64748.78</v>
      </c>
      <c r="AT17081" s="93"/>
      <c r="AU17081" s="93"/>
      <c r="AV17081" s="93"/>
    </row>
    <row r="17082" spans="35:48" x14ac:dyDescent="0.55000000000000004">
      <c r="AI17082" s="278" t="s">
        <v>54692</v>
      </c>
      <c r="AJ17082" s="279">
        <v>118.48</v>
      </c>
      <c r="AL17082" s="248" t="s">
        <v>55588</v>
      </c>
      <c r="AM17082" s="249">
        <v>2380.9499999999998</v>
      </c>
      <c r="AO17082" s="228" t="s">
        <v>17168</v>
      </c>
      <c r="AP17082" s="229">
        <v>20000</v>
      </c>
      <c r="AR17082" s="207" t="s">
        <v>30728</v>
      </c>
      <c r="AS17082" s="208">
        <v>110</v>
      </c>
      <c r="AT17082" s="93"/>
      <c r="AU17082" s="93"/>
      <c r="AV17082" s="93"/>
    </row>
    <row r="17083" spans="35:48" x14ac:dyDescent="0.55000000000000004">
      <c r="AI17083" s="278" t="s">
        <v>54693</v>
      </c>
      <c r="AJ17083" s="279">
        <v>9987.89</v>
      </c>
      <c r="AL17083" s="248" t="s">
        <v>18343</v>
      </c>
      <c r="AM17083" s="249">
        <v>558</v>
      </c>
      <c r="AO17083" s="228" t="s">
        <v>17169</v>
      </c>
      <c r="AP17083" s="229">
        <v>87321.37</v>
      </c>
      <c r="AR17083" s="207" t="s">
        <v>14574</v>
      </c>
      <c r="AS17083" s="208">
        <v>1229867.25</v>
      </c>
      <c r="AT17083" s="93"/>
      <c r="AU17083" s="93"/>
      <c r="AV17083" s="93"/>
    </row>
    <row r="17084" spans="35:48" x14ac:dyDescent="0.55000000000000004">
      <c r="AI17084" s="278" t="s">
        <v>63584</v>
      </c>
      <c r="AJ17084" s="279">
        <v>67149.09</v>
      </c>
      <c r="AL17084" s="248" t="s">
        <v>33351</v>
      </c>
      <c r="AM17084" s="249">
        <v>7300.01</v>
      </c>
      <c r="AO17084" s="228" t="s">
        <v>54251</v>
      </c>
      <c r="AP17084" s="229">
        <v>9531.09</v>
      </c>
      <c r="AR17084" s="207" t="s">
        <v>14575</v>
      </c>
      <c r="AS17084" s="208">
        <v>793570.15</v>
      </c>
      <c r="AT17084" s="93"/>
      <c r="AU17084" s="93"/>
      <c r="AV17084" s="93"/>
    </row>
    <row r="17085" spans="35:48" x14ac:dyDescent="0.55000000000000004">
      <c r="AI17085" s="278" t="s">
        <v>50840</v>
      </c>
      <c r="AJ17085" s="279">
        <v>33331.33</v>
      </c>
      <c r="AL17085" s="248" t="s">
        <v>33352</v>
      </c>
      <c r="AM17085" s="249">
        <v>10203.129999999999</v>
      </c>
      <c r="AO17085" s="228" t="s">
        <v>13214</v>
      </c>
      <c r="AP17085" s="229">
        <v>416144.94</v>
      </c>
      <c r="AR17085" s="207" t="s">
        <v>14576</v>
      </c>
      <c r="AS17085" s="208">
        <v>1623089.96</v>
      </c>
      <c r="AT17085" s="93"/>
      <c r="AU17085" s="93"/>
      <c r="AV17085" s="93"/>
    </row>
    <row r="17086" spans="35:48" x14ac:dyDescent="0.55000000000000004">
      <c r="AI17086" s="278" t="s">
        <v>55694</v>
      </c>
      <c r="AJ17086" s="279">
        <v>-5683.51</v>
      </c>
      <c r="AL17086" s="248" t="s">
        <v>18346</v>
      </c>
      <c r="AM17086" s="249">
        <v>6200</v>
      </c>
      <c r="AO17086" s="228" t="s">
        <v>17170</v>
      </c>
      <c r="AP17086" s="229">
        <v>207382.56</v>
      </c>
      <c r="AR17086" s="207" t="s">
        <v>14577</v>
      </c>
      <c r="AS17086" s="208">
        <v>1503195.93</v>
      </c>
      <c r="AT17086" s="93"/>
      <c r="AU17086" s="93"/>
      <c r="AV17086" s="93"/>
    </row>
    <row r="17087" spans="35:48" x14ac:dyDescent="0.55000000000000004">
      <c r="AI17087" s="278" t="s">
        <v>69571</v>
      </c>
      <c r="AJ17087" s="279">
        <v>17318.04</v>
      </c>
      <c r="AL17087" s="248" t="s">
        <v>62351</v>
      </c>
      <c r="AM17087" s="249">
        <v>1625.01</v>
      </c>
      <c r="AO17087" s="228" t="s">
        <v>33243</v>
      </c>
      <c r="AP17087" s="229">
        <v>7718.85</v>
      </c>
      <c r="AR17087" s="207" t="s">
        <v>30729</v>
      </c>
      <c r="AS17087" s="208">
        <v>131458.22</v>
      </c>
      <c r="AT17087" s="93"/>
      <c r="AU17087" s="93"/>
      <c r="AV17087" s="93"/>
    </row>
    <row r="17088" spans="35:48" x14ac:dyDescent="0.55000000000000004">
      <c r="AI17088" s="278" t="s">
        <v>55695</v>
      </c>
      <c r="AJ17088" s="279">
        <v>10700</v>
      </c>
      <c r="AL17088" s="248" t="s">
        <v>18347</v>
      </c>
      <c r="AM17088" s="249">
        <v>69822.53</v>
      </c>
      <c r="AO17088" s="228" t="s">
        <v>17173</v>
      </c>
      <c r="AP17088" s="229">
        <v>68501</v>
      </c>
      <c r="AR17088" s="207" t="s">
        <v>30730</v>
      </c>
      <c r="AS17088" s="208">
        <v>155128.32999999999</v>
      </c>
      <c r="AT17088" s="93"/>
      <c r="AU17088" s="93"/>
      <c r="AV17088" s="93"/>
    </row>
    <row r="17089" spans="35:48" x14ac:dyDescent="0.55000000000000004">
      <c r="AI17089" s="278" t="s">
        <v>54694</v>
      </c>
      <c r="AJ17089" s="279">
        <v>15342.25</v>
      </c>
      <c r="AL17089" s="248" t="s">
        <v>13347</v>
      </c>
      <c r="AM17089" s="249">
        <v>50243.65</v>
      </c>
      <c r="AO17089" s="228" t="s">
        <v>45984</v>
      </c>
      <c r="AP17089" s="229">
        <v>-3930.88</v>
      </c>
      <c r="AR17089" s="207" t="s">
        <v>14578</v>
      </c>
      <c r="AS17089" s="208">
        <v>2043684.14</v>
      </c>
      <c r="AT17089" s="93"/>
      <c r="AU17089" s="93"/>
      <c r="AV17089" s="93"/>
    </row>
    <row r="17090" spans="35:48" x14ac:dyDescent="0.55000000000000004">
      <c r="AI17090" s="278" t="s">
        <v>54695</v>
      </c>
      <c r="AJ17090" s="279">
        <v>627204.03</v>
      </c>
      <c r="AL17090" s="248" t="s">
        <v>18348</v>
      </c>
      <c r="AM17090" s="249">
        <v>168125.12</v>
      </c>
      <c r="AO17090" s="228" t="s">
        <v>17223</v>
      </c>
      <c r="AP17090" s="229">
        <v>102551.58</v>
      </c>
      <c r="AR17090" s="207" t="s">
        <v>30731</v>
      </c>
      <c r="AS17090" s="208">
        <v>783907.77</v>
      </c>
      <c r="AT17090" s="93"/>
      <c r="AU17090" s="93"/>
      <c r="AV17090" s="93"/>
    </row>
    <row r="17091" spans="35:48" x14ac:dyDescent="0.55000000000000004">
      <c r="AI17091" s="278" t="s">
        <v>54696</v>
      </c>
      <c r="AJ17091" s="279">
        <v>200001.05</v>
      </c>
      <c r="AL17091" s="248" t="s">
        <v>18349</v>
      </c>
      <c r="AM17091" s="249">
        <v>68585.460000000006</v>
      </c>
      <c r="AO17091" s="228" t="s">
        <v>17224</v>
      </c>
      <c r="AP17091" s="229">
        <v>577464.72</v>
      </c>
      <c r="AR17091" s="207" t="s">
        <v>30732</v>
      </c>
      <c r="AS17091" s="208">
        <v>164735.47</v>
      </c>
      <c r="AT17091" s="93"/>
      <c r="AU17091" s="93"/>
      <c r="AV17091" s="93"/>
    </row>
    <row r="17092" spans="35:48" x14ac:dyDescent="0.55000000000000004">
      <c r="AI17092" s="278" t="s">
        <v>54698</v>
      </c>
      <c r="AJ17092" s="279">
        <v>79315.14</v>
      </c>
      <c r="AL17092" s="248" t="s">
        <v>18350</v>
      </c>
      <c r="AM17092" s="249">
        <v>69942.820000000007</v>
      </c>
      <c r="AO17092" s="228" t="s">
        <v>17225</v>
      </c>
      <c r="AP17092" s="229">
        <v>3617.77</v>
      </c>
      <c r="AR17092" s="207" t="s">
        <v>30733</v>
      </c>
      <c r="AS17092" s="208">
        <v>7485.55</v>
      </c>
      <c r="AT17092" s="93"/>
      <c r="AU17092" s="93"/>
      <c r="AV17092" s="93"/>
    </row>
    <row r="17093" spans="35:48" x14ac:dyDescent="0.55000000000000004">
      <c r="AI17093" s="278" t="s">
        <v>69572</v>
      </c>
      <c r="AJ17093" s="279">
        <v>5141.3</v>
      </c>
      <c r="AL17093" s="248" t="s">
        <v>18351</v>
      </c>
      <c r="AM17093" s="249">
        <v>368.3</v>
      </c>
      <c r="AO17093" s="228" t="s">
        <v>17226</v>
      </c>
      <c r="AP17093" s="229">
        <v>654061.35</v>
      </c>
      <c r="AR17093" s="207" t="s">
        <v>30734</v>
      </c>
      <c r="AS17093" s="208">
        <v>462582.04</v>
      </c>
      <c r="AT17093" s="93"/>
      <c r="AU17093" s="93"/>
      <c r="AV17093" s="93"/>
    </row>
    <row r="17094" spans="35:48" x14ac:dyDescent="0.55000000000000004">
      <c r="AI17094" s="278" t="s">
        <v>54699</v>
      </c>
      <c r="AJ17094" s="279">
        <v>91722.18</v>
      </c>
      <c r="AL17094" s="248" t="s">
        <v>18352</v>
      </c>
      <c r="AM17094" s="249">
        <v>1249.28</v>
      </c>
      <c r="AO17094" s="228" t="s">
        <v>47455</v>
      </c>
      <c r="AP17094" s="229">
        <v>20380.54</v>
      </c>
      <c r="AR17094" s="207" t="s">
        <v>30735</v>
      </c>
      <c r="AS17094" s="208">
        <v>1850359.47</v>
      </c>
      <c r="AT17094" s="93"/>
      <c r="AU17094" s="93"/>
      <c r="AV17094" s="93"/>
    </row>
    <row r="17095" spans="35:48" x14ac:dyDescent="0.55000000000000004">
      <c r="AI17095" s="278" t="s">
        <v>63861</v>
      </c>
      <c r="AJ17095" s="279">
        <v>2544.59</v>
      </c>
      <c r="AL17095" s="248" t="s">
        <v>13348</v>
      </c>
      <c r="AM17095" s="249">
        <v>63894.91</v>
      </c>
      <c r="AO17095" s="228" t="s">
        <v>17227</v>
      </c>
      <c r="AP17095" s="229">
        <v>248585.16</v>
      </c>
      <c r="AR17095" s="207" t="s">
        <v>30736</v>
      </c>
      <c r="AS17095" s="208">
        <v>287808.57</v>
      </c>
      <c r="AT17095" s="93"/>
      <c r="AU17095" s="93"/>
      <c r="AV17095" s="93"/>
    </row>
    <row r="17096" spans="35:48" x14ac:dyDescent="0.55000000000000004">
      <c r="AI17096" s="278" t="s">
        <v>54700</v>
      </c>
      <c r="AJ17096" s="279">
        <v>22528.82</v>
      </c>
      <c r="AL17096" s="248" t="s">
        <v>13349</v>
      </c>
      <c r="AM17096" s="249">
        <v>57471.86</v>
      </c>
      <c r="AO17096" s="228" t="s">
        <v>33257</v>
      </c>
      <c r="AP17096" s="229">
        <v>1308.04</v>
      </c>
      <c r="AR17096" s="207" t="s">
        <v>30737</v>
      </c>
      <c r="AS17096" s="208">
        <v>1525669.16</v>
      </c>
      <c r="AT17096" s="93"/>
      <c r="AU17096" s="93"/>
      <c r="AV17096" s="93"/>
    </row>
    <row r="17097" spans="35:48" x14ac:dyDescent="0.55000000000000004">
      <c r="AI17097" s="278" t="s">
        <v>54702</v>
      </c>
      <c r="AJ17097" s="279">
        <v>10244.76</v>
      </c>
      <c r="AL17097" s="248" t="s">
        <v>18355</v>
      </c>
      <c r="AM17097" s="249">
        <v>101216.83</v>
      </c>
      <c r="AO17097" s="228" t="s">
        <v>17228</v>
      </c>
      <c r="AP17097" s="229">
        <v>841007.18</v>
      </c>
      <c r="AR17097" s="207" t="s">
        <v>30738</v>
      </c>
      <c r="AS17097" s="208">
        <v>3931.7</v>
      </c>
      <c r="AT17097" s="93"/>
      <c r="AU17097" s="93"/>
      <c r="AV17097" s="93"/>
    </row>
    <row r="17098" spans="35:48" x14ac:dyDescent="0.55000000000000004">
      <c r="AI17098" s="278" t="s">
        <v>54703</v>
      </c>
      <c r="AJ17098" s="279">
        <v>33957.46</v>
      </c>
      <c r="AL17098" s="248" t="s">
        <v>13352</v>
      </c>
      <c r="AM17098" s="249">
        <v>52186.68</v>
      </c>
      <c r="AO17098" s="228" t="s">
        <v>33258</v>
      </c>
      <c r="AP17098" s="229">
        <v>303330.3</v>
      </c>
      <c r="AR17098" s="207" t="s">
        <v>30739</v>
      </c>
      <c r="AS17098" s="208">
        <v>72014</v>
      </c>
      <c r="AT17098" s="93"/>
      <c r="AU17098" s="93"/>
      <c r="AV17098" s="93"/>
    </row>
    <row r="17099" spans="35:48" x14ac:dyDescent="0.55000000000000004">
      <c r="AI17099" s="278" t="s">
        <v>54704</v>
      </c>
      <c r="AJ17099" s="279">
        <v>31803.74</v>
      </c>
      <c r="AL17099" s="248" t="s">
        <v>46003</v>
      </c>
      <c r="AM17099" s="249">
        <v>-15713.96</v>
      </c>
      <c r="AO17099" s="228" t="s">
        <v>34697</v>
      </c>
      <c r="AP17099" s="229">
        <v>572.33000000000004</v>
      </c>
      <c r="AR17099" s="207" t="s">
        <v>30740</v>
      </c>
      <c r="AS17099" s="208">
        <v>11379.99</v>
      </c>
      <c r="AT17099" s="93"/>
      <c r="AU17099" s="93"/>
      <c r="AV17099" s="93"/>
    </row>
    <row r="17100" spans="35:48" x14ac:dyDescent="0.55000000000000004">
      <c r="AI17100" s="278" t="s">
        <v>56897</v>
      </c>
      <c r="AJ17100" s="279">
        <v>17625.25</v>
      </c>
      <c r="AL17100" s="248" t="s">
        <v>40745</v>
      </c>
      <c r="AM17100" s="249">
        <v>8619.5</v>
      </c>
      <c r="AO17100" s="228" t="s">
        <v>17229</v>
      </c>
      <c r="AP17100" s="229">
        <v>93274.19</v>
      </c>
      <c r="AR17100" s="207" t="s">
        <v>30741</v>
      </c>
      <c r="AS17100" s="208">
        <v>122061.51</v>
      </c>
      <c r="AT17100" s="93"/>
      <c r="AU17100" s="93"/>
      <c r="AV17100" s="93"/>
    </row>
    <row r="17101" spans="35:48" x14ac:dyDescent="0.55000000000000004">
      <c r="AI17101" s="278" t="s">
        <v>54707</v>
      </c>
      <c r="AJ17101" s="279">
        <v>20472.41</v>
      </c>
      <c r="AL17101" s="248" t="s">
        <v>18370</v>
      </c>
      <c r="AM17101" s="249">
        <v>845.2</v>
      </c>
      <c r="AO17101" s="228" t="s">
        <v>33259</v>
      </c>
      <c r="AP17101" s="229">
        <v>7029.7</v>
      </c>
      <c r="AR17101" s="207" t="s">
        <v>14579</v>
      </c>
      <c r="AS17101" s="208">
        <v>3575281.49</v>
      </c>
      <c r="AT17101" s="93"/>
      <c r="AU17101" s="93"/>
      <c r="AV17101" s="93"/>
    </row>
    <row r="17102" spans="35:48" x14ac:dyDescent="0.55000000000000004">
      <c r="AI17102" s="278" t="s">
        <v>54708</v>
      </c>
      <c r="AJ17102" s="279">
        <v>696479.42</v>
      </c>
      <c r="AL17102" s="248" t="s">
        <v>18371</v>
      </c>
      <c r="AM17102" s="249">
        <v>95.84</v>
      </c>
      <c r="AO17102" s="228" t="s">
        <v>54252</v>
      </c>
      <c r="AP17102" s="229">
        <v>25000</v>
      </c>
      <c r="AR17102" s="207" t="s">
        <v>30742</v>
      </c>
      <c r="AS17102" s="208">
        <v>48404.06</v>
      </c>
      <c r="AT17102" s="93"/>
      <c r="AU17102" s="93"/>
      <c r="AV17102" s="93"/>
    </row>
    <row r="17103" spans="35:48" x14ac:dyDescent="0.55000000000000004">
      <c r="AI17103" s="278" t="s">
        <v>54709</v>
      </c>
      <c r="AJ17103" s="279">
        <v>38403.360000000001</v>
      </c>
      <c r="AL17103" s="248" t="s">
        <v>18372</v>
      </c>
      <c r="AM17103" s="249">
        <v>300</v>
      </c>
      <c r="AO17103" s="228" t="s">
        <v>31781</v>
      </c>
      <c r="AP17103" s="229">
        <v>29974.07</v>
      </c>
      <c r="AR17103" s="207" t="s">
        <v>14580</v>
      </c>
      <c r="AS17103" s="208">
        <v>2943313.02</v>
      </c>
      <c r="AT17103" s="93"/>
      <c r="AU17103" s="93"/>
      <c r="AV17103" s="93"/>
    </row>
    <row r="17104" spans="35:48" x14ac:dyDescent="0.55000000000000004">
      <c r="AI17104" s="278" t="s">
        <v>49492</v>
      </c>
      <c r="AJ17104" s="279">
        <v>181217.1</v>
      </c>
      <c r="AL17104" s="248" t="s">
        <v>39033</v>
      </c>
      <c r="AM17104" s="249">
        <v>72516.28</v>
      </c>
      <c r="AO17104" s="228" t="s">
        <v>33260</v>
      </c>
      <c r="AP17104" s="229">
        <v>22231.38</v>
      </c>
      <c r="AR17104" s="207" t="s">
        <v>30743</v>
      </c>
      <c r="AS17104" s="208">
        <v>1903223.27</v>
      </c>
      <c r="AT17104" s="93"/>
      <c r="AU17104" s="93"/>
      <c r="AV17104" s="93"/>
    </row>
    <row r="17105" spans="35:48" x14ac:dyDescent="0.55000000000000004">
      <c r="AI17105" s="278" t="s">
        <v>55699</v>
      </c>
      <c r="AJ17105" s="279">
        <v>612.11</v>
      </c>
      <c r="AL17105" s="248" t="s">
        <v>62877</v>
      </c>
      <c r="AM17105" s="249">
        <v>1754.67</v>
      </c>
      <c r="AO17105" s="228" t="s">
        <v>17231</v>
      </c>
      <c r="AP17105" s="229">
        <v>15</v>
      </c>
      <c r="AR17105" s="207" t="s">
        <v>30744</v>
      </c>
      <c r="AS17105" s="208">
        <v>976755.27</v>
      </c>
      <c r="AT17105" s="93"/>
      <c r="AU17105" s="93"/>
      <c r="AV17105" s="93"/>
    </row>
    <row r="17106" spans="35:48" x14ac:dyDescent="0.55000000000000004">
      <c r="AI17106" s="278" t="s">
        <v>49493</v>
      </c>
      <c r="AJ17106" s="279">
        <v>155641.85</v>
      </c>
      <c r="AL17106" s="248" t="s">
        <v>34856</v>
      </c>
      <c r="AM17106" s="249">
        <v>740585.1</v>
      </c>
      <c r="AO17106" s="228" t="s">
        <v>33261</v>
      </c>
      <c r="AP17106" s="229">
        <v>4933521.82</v>
      </c>
      <c r="AR17106" s="207" t="s">
        <v>30745</v>
      </c>
      <c r="AS17106" s="208">
        <v>618997.15</v>
      </c>
      <c r="AT17106" s="93"/>
      <c r="AU17106" s="93"/>
      <c r="AV17106" s="93"/>
    </row>
    <row r="17107" spans="35:48" x14ac:dyDescent="0.55000000000000004">
      <c r="AI17107" s="278" t="s">
        <v>49494</v>
      </c>
      <c r="AJ17107" s="279">
        <v>354683.57</v>
      </c>
      <c r="AL17107" s="248" t="s">
        <v>33358</v>
      </c>
      <c r="AM17107" s="249">
        <v>103661.92</v>
      </c>
      <c r="AO17107" s="228" t="s">
        <v>40729</v>
      </c>
      <c r="AP17107" s="229">
        <v>5041.1400000000003</v>
      </c>
      <c r="AR17107" s="207" t="s">
        <v>30746</v>
      </c>
      <c r="AS17107" s="208">
        <v>744228.74</v>
      </c>
      <c r="AT17107" s="93"/>
      <c r="AU17107" s="93"/>
      <c r="AV17107" s="93"/>
    </row>
    <row r="17108" spans="35:48" x14ac:dyDescent="0.55000000000000004">
      <c r="AI17108" s="278" t="s">
        <v>54710</v>
      </c>
      <c r="AJ17108" s="279">
        <v>370.74</v>
      </c>
      <c r="AL17108" s="248" t="s">
        <v>34857</v>
      </c>
      <c r="AM17108" s="249">
        <v>245878.19</v>
      </c>
      <c r="AO17108" s="228" t="s">
        <v>17233</v>
      </c>
      <c r="AP17108" s="229">
        <v>64294.5</v>
      </c>
      <c r="AR17108" s="207" t="s">
        <v>30747</v>
      </c>
      <c r="AS17108" s="208">
        <v>2400</v>
      </c>
      <c r="AT17108" s="93"/>
      <c r="AU17108" s="93"/>
      <c r="AV17108" s="93"/>
    </row>
    <row r="17109" spans="35:48" x14ac:dyDescent="0.55000000000000004">
      <c r="AI17109" s="278" t="s">
        <v>54711</v>
      </c>
      <c r="AJ17109" s="279">
        <v>165.71</v>
      </c>
      <c r="AL17109" s="248" t="s">
        <v>48444</v>
      </c>
      <c r="AM17109" s="249">
        <v>51079.839999999997</v>
      </c>
      <c r="AO17109" s="228" t="s">
        <v>13218</v>
      </c>
      <c r="AP17109" s="229">
        <v>596168.82999999996</v>
      </c>
      <c r="AR17109" s="207" t="s">
        <v>14581</v>
      </c>
      <c r="AS17109" s="208">
        <v>1459428.83</v>
      </c>
      <c r="AT17109" s="93"/>
      <c r="AU17109" s="93"/>
      <c r="AV17109" s="93"/>
    </row>
    <row r="17110" spans="35:48" x14ac:dyDescent="0.55000000000000004">
      <c r="AI17110" s="278" t="s">
        <v>50841</v>
      </c>
      <c r="AJ17110" s="279">
        <v>5590.03</v>
      </c>
      <c r="AL17110" s="248" t="s">
        <v>18415</v>
      </c>
      <c r="AM17110" s="249">
        <v>57537.87</v>
      </c>
      <c r="AO17110" s="228" t="s">
        <v>17235</v>
      </c>
      <c r="AP17110" s="229">
        <v>457949.49</v>
      </c>
      <c r="AR17110" s="207" t="s">
        <v>30748</v>
      </c>
      <c r="AS17110" s="208">
        <v>834300</v>
      </c>
      <c r="AT17110" s="93"/>
      <c r="AU17110" s="93"/>
      <c r="AV17110" s="93"/>
    </row>
    <row r="17111" spans="35:48" x14ac:dyDescent="0.55000000000000004">
      <c r="AI17111" s="278" t="s">
        <v>49495</v>
      </c>
      <c r="AJ17111" s="279">
        <v>1248523.24</v>
      </c>
      <c r="AL17111" s="248" t="s">
        <v>33360</v>
      </c>
      <c r="AM17111" s="249">
        <v>22808</v>
      </c>
      <c r="AO17111" s="228" t="s">
        <v>17236</v>
      </c>
      <c r="AP17111" s="229">
        <v>207420.97</v>
      </c>
      <c r="AR17111" s="207" t="s">
        <v>30749</v>
      </c>
      <c r="AS17111" s="208">
        <v>42230.8</v>
      </c>
      <c r="AT17111" s="93"/>
      <c r="AU17111" s="93"/>
      <c r="AV17111" s="93"/>
    </row>
    <row r="17112" spans="35:48" x14ac:dyDescent="0.55000000000000004">
      <c r="AI17112" s="278" t="s">
        <v>50842</v>
      </c>
      <c r="AJ17112" s="279">
        <v>93866.8</v>
      </c>
      <c r="AL17112" s="248" t="s">
        <v>34860</v>
      </c>
      <c r="AM17112" s="249">
        <v>22561.34</v>
      </c>
      <c r="AO17112" s="228" t="s">
        <v>17237</v>
      </c>
      <c r="AP17112" s="229">
        <v>31652.67</v>
      </c>
      <c r="AR17112" s="207" t="s">
        <v>30750</v>
      </c>
      <c r="AS17112" s="208">
        <v>30379.88</v>
      </c>
      <c r="AT17112" s="93"/>
      <c r="AU17112" s="93"/>
      <c r="AV17112" s="93"/>
    </row>
    <row r="17113" spans="35:48" x14ac:dyDescent="0.55000000000000004">
      <c r="AI17113" s="278" t="s">
        <v>54712</v>
      </c>
      <c r="AJ17113" s="279">
        <v>134004.74</v>
      </c>
      <c r="AL17113" s="248" t="s">
        <v>43187</v>
      </c>
      <c r="AM17113" s="249">
        <v>801</v>
      </c>
      <c r="AO17113" s="228" t="s">
        <v>17238</v>
      </c>
      <c r="AP17113" s="229">
        <v>691283.1</v>
      </c>
      <c r="AR17113" s="207" t="s">
        <v>30751</v>
      </c>
      <c r="AS17113" s="208">
        <v>5021.0200000000004</v>
      </c>
      <c r="AT17113" s="93"/>
      <c r="AU17113" s="93"/>
      <c r="AV17113" s="93"/>
    </row>
    <row r="17114" spans="35:48" x14ac:dyDescent="0.55000000000000004">
      <c r="AI17114" s="278" t="s">
        <v>54713</v>
      </c>
      <c r="AJ17114" s="279">
        <v>1470.39</v>
      </c>
      <c r="AL17114" s="248" t="s">
        <v>58757</v>
      </c>
      <c r="AM17114" s="249">
        <v>344.18</v>
      </c>
      <c r="AO17114" s="228" t="s">
        <v>17239</v>
      </c>
      <c r="AP17114" s="229">
        <v>30658.45</v>
      </c>
      <c r="AR17114" s="207" t="s">
        <v>14582</v>
      </c>
      <c r="AS17114" s="208">
        <v>1068614.23</v>
      </c>
      <c r="AT17114" s="93"/>
      <c r="AU17114" s="93"/>
      <c r="AV17114" s="93"/>
    </row>
    <row r="17115" spans="35:48" x14ac:dyDescent="0.55000000000000004">
      <c r="AI17115" s="278" t="s">
        <v>50843</v>
      </c>
      <c r="AJ17115" s="279">
        <v>164743.72</v>
      </c>
      <c r="AL17115" s="248" t="s">
        <v>13360</v>
      </c>
      <c r="AM17115" s="249">
        <v>7889.29</v>
      </c>
      <c r="AO17115" s="228" t="s">
        <v>49331</v>
      </c>
      <c r="AP17115" s="229">
        <v>4428.72</v>
      </c>
      <c r="AR17115" s="207" t="s">
        <v>14583</v>
      </c>
      <c r="AS17115" s="208">
        <v>7293556.0700000003</v>
      </c>
      <c r="AT17115" s="93"/>
      <c r="AU17115" s="93"/>
      <c r="AV17115" s="93"/>
    </row>
    <row r="17116" spans="35:48" x14ac:dyDescent="0.55000000000000004">
      <c r="AI17116" s="278" t="s">
        <v>49497</v>
      </c>
      <c r="AJ17116" s="279">
        <v>182933.03</v>
      </c>
      <c r="AL17116" s="248" t="s">
        <v>33361</v>
      </c>
      <c r="AM17116" s="249">
        <v>15000</v>
      </c>
      <c r="AO17116" s="228" t="s">
        <v>54253</v>
      </c>
      <c r="AP17116" s="229">
        <v>49047.71</v>
      </c>
      <c r="AR17116" s="207" t="s">
        <v>30752</v>
      </c>
      <c r="AS17116" s="208">
        <v>189300</v>
      </c>
      <c r="AT17116" s="93"/>
      <c r="AU17116" s="93"/>
      <c r="AV17116" s="93"/>
    </row>
    <row r="17117" spans="35:48" x14ac:dyDescent="0.55000000000000004">
      <c r="AI17117" s="278" t="s">
        <v>49498</v>
      </c>
      <c r="AJ17117" s="279">
        <v>285137.12</v>
      </c>
      <c r="AL17117" s="248" t="s">
        <v>40746</v>
      </c>
      <c r="AM17117" s="249">
        <v>7988.46</v>
      </c>
      <c r="AO17117" s="228" t="s">
        <v>17240</v>
      </c>
      <c r="AP17117" s="229">
        <v>1058.7</v>
      </c>
      <c r="AR17117" s="207" t="s">
        <v>30753</v>
      </c>
      <c r="AS17117" s="208">
        <v>7617.48</v>
      </c>
      <c r="AT17117" s="93"/>
      <c r="AU17117" s="93"/>
      <c r="AV17117" s="93"/>
    </row>
    <row r="17118" spans="35:48" x14ac:dyDescent="0.55000000000000004">
      <c r="AI17118" s="278" t="s">
        <v>54714</v>
      </c>
      <c r="AJ17118" s="279">
        <v>48458.1</v>
      </c>
      <c r="AL17118" s="248" t="s">
        <v>18417</v>
      </c>
      <c r="AM17118" s="249">
        <v>7200</v>
      </c>
      <c r="AO17118" s="228" t="s">
        <v>40730</v>
      </c>
      <c r="AP17118" s="229">
        <v>27512.09</v>
      </c>
      <c r="AR17118" s="207" t="s">
        <v>14584</v>
      </c>
      <c r="AS17118" s="208">
        <v>1243824.6000000001</v>
      </c>
      <c r="AT17118" s="93"/>
      <c r="AU17118" s="93"/>
      <c r="AV17118" s="93"/>
    </row>
    <row r="17119" spans="35:48" x14ac:dyDescent="0.55000000000000004">
      <c r="AI17119" s="278" t="s">
        <v>69573</v>
      </c>
      <c r="AJ17119" s="279">
        <v>-16994.32</v>
      </c>
      <c r="AL17119" s="248" t="s">
        <v>18418</v>
      </c>
      <c r="AM17119" s="249">
        <v>97834.45</v>
      </c>
      <c r="AO17119" s="228" t="s">
        <v>17241</v>
      </c>
      <c r="AP17119" s="229">
        <v>798148.05</v>
      </c>
      <c r="AR17119" s="207" t="s">
        <v>30754</v>
      </c>
      <c r="AS17119" s="208">
        <v>125953.87</v>
      </c>
      <c r="AT17119" s="93"/>
      <c r="AU17119" s="93"/>
      <c r="AV17119" s="93"/>
    </row>
    <row r="17120" spans="35:48" x14ac:dyDescent="0.55000000000000004">
      <c r="AI17120" s="278" t="s">
        <v>47674</v>
      </c>
      <c r="AJ17120" s="279">
        <v>1396155.12</v>
      </c>
      <c r="AL17120" s="248" t="s">
        <v>18419</v>
      </c>
      <c r="AM17120" s="249">
        <v>2122.5700000000002</v>
      </c>
      <c r="AO17120" s="228" t="s">
        <v>13219</v>
      </c>
      <c r="AP17120" s="229">
        <v>380387.01</v>
      </c>
      <c r="AR17120" s="207" t="s">
        <v>14585</v>
      </c>
      <c r="AS17120" s="208">
        <v>3932553.36</v>
      </c>
      <c r="AT17120" s="93"/>
      <c r="AU17120" s="93"/>
      <c r="AV17120" s="93"/>
    </row>
    <row r="17121" spans="35:48" x14ac:dyDescent="0.55000000000000004">
      <c r="AI17121" s="278" t="s">
        <v>49499</v>
      </c>
      <c r="AJ17121" s="279">
        <v>62399.83</v>
      </c>
      <c r="AL17121" s="248" t="s">
        <v>13362</v>
      </c>
      <c r="AM17121" s="249">
        <v>104892.38</v>
      </c>
      <c r="AO17121" s="228" t="s">
        <v>50611</v>
      </c>
      <c r="AP17121" s="229">
        <v>4259.4399999999996</v>
      </c>
      <c r="AR17121" s="207" t="s">
        <v>14586</v>
      </c>
      <c r="AS17121" s="208">
        <v>7619443.1699999999</v>
      </c>
      <c r="AT17121" s="93"/>
      <c r="AU17121" s="93"/>
      <c r="AV17121" s="93"/>
    </row>
    <row r="17122" spans="35:48" x14ac:dyDescent="0.55000000000000004">
      <c r="AI17122" s="278" t="s">
        <v>50845</v>
      </c>
      <c r="AJ17122" s="279">
        <v>16723.97</v>
      </c>
      <c r="AL17122" s="248" t="s">
        <v>13363</v>
      </c>
      <c r="AM17122" s="249">
        <v>333103.21000000002</v>
      </c>
      <c r="AO17122" s="228" t="s">
        <v>17242</v>
      </c>
      <c r="AP17122" s="229">
        <v>656988.66</v>
      </c>
      <c r="AR17122" s="207" t="s">
        <v>30755</v>
      </c>
      <c r="AS17122" s="208">
        <v>3221.86</v>
      </c>
      <c r="AT17122" s="93"/>
      <c r="AU17122" s="93"/>
      <c r="AV17122" s="93"/>
    </row>
    <row r="17123" spans="35:48" x14ac:dyDescent="0.55000000000000004">
      <c r="AI17123" s="278" t="s">
        <v>56898</v>
      </c>
      <c r="AJ17123" s="279">
        <v>6031.56</v>
      </c>
      <c r="AL17123" s="248" t="s">
        <v>33362</v>
      </c>
      <c r="AM17123" s="249">
        <v>142209.24</v>
      </c>
      <c r="AO17123" s="228" t="s">
        <v>17243</v>
      </c>
      <c r="AP17123" s="229">
        <v>37920.32</v>
      </c>
      <c r="AR17123" s="207" t="s">
        <v>14587</v>
      </c>
      <c r="AS17123" s="208">
        <v>3091586.41</v>
      </c>
      <c r="AT17123" s="93"/>
      <c r="AU17123" s="93"/>
      <c r="AV17123" s="93"/>
    </row>
    <row r="17124" spans="35:48" x14ac:dyDescent="0.55000000000000004">
      <c r="AI17124" s="278" t="s">
        <v>54716</v>
      </c>
      <c r="AJ17124" s="279">
        <v>20486.189999999999</v>
      </c>
      <c r="AL17124" s="248" t="s">
        <v>18420</v>
      </c>
      <c r="AM17124" s="249">
        <v>36959.56</v>
      </c>
      <c r="AO17124" s="228" t="s">
        <v>13220</v>
      </c>
      <c r="AP17124" s="229">
        <v>43895.4</v>
      </c>
      <c r="AR17124" s="207" t="s">
        <v>30756</v>
      </c>
      <c r="AS17124" s="208">
        <v>126982.72</v>
      </c>
      <c r="AT17124" s="93"/>
      <c r="AU17124" s="93"/>
      <c r="AV17124" s="93"/>
    </row>
    <row r="17125" spans="35:48" x14ac:dyDescent="0.55000000000000004">
      <c r="AI17125" s="278" t="s">
        <v>50846</v>
      </c>
      <c r="AJ17125" s="279">
        <v>156007.67000000001</v>
      </c>
      <c r="AL17125" s="248" t="s">
        <v>18421</v>
      </c>
      <c r="AM17125" s="249">
        <v>5478.71</v>
      </c>
      <c r="AO17125" s="228" t="s">
        <v>47456</v>
      </c>
      <c r="AP17125" s="229">
        <v>13354.94</v>
      </c>
      <c r="AR17125" s="207" t="s">
        <v>30757</v>
      </c>
      <c r="AS17125" s="208">
        <v>77.010000000000005</v>
      </c>
      <c r="AT17125" s="93"/>
      <c r="AU17125" s="93"/>
      <c r="AV17125" s="93"/>
    </row>
    <row r="17126" spans="35:48" x14ac:dyDescent="0.55000000000000004">
      <c r="AI17126" s="278" t="s">
        <v>49500</v>
      </c>
      <c r="AJ17126" s="279">
        <v>239446.98</v>
      </c>
      <c r="AL17126" s="248" t="s">
        <v>62352</v>
      </c>
      <c r="AM17126" s="249">
        <v>90</v>
      </c>
      <c r="AO17126" s="228" t="s">
        <v>17254</v>
      </c>
      <c r="AP17126" s="229">
        <v>56939.82</v>
      </c>
      <c r="AR17126" s="207" t="s">
        <v>30758</v>
      </c>
      <c r="AS17126" s="208">
        <v>28.28</v>
      </c>
      <c r="AT17126" s="93"/>
      <c r="AU17126" s="93"/>
      <c r="AV17126" s="93"/>
    </row>
    <row r="17127" spans="35:48" x14ac:dyDescent="0.55000000000000004">
      <c r="AI17127" s="278" t="s">
        <v>54717</v>
      </c>
      <c r="AJ17127" s="279">
        <v>-12964.73</v>
      </c>
      <c r="AL17127" s="248" t="s">
        <v>36178</v>
      </c>
      <c r="AM17127" s="249">
        <v>5040.66</v>
      </c>
      <c r="AO17127" s="228" t="s">
        <v>47457</v>
      </c>
      <c r="AP17127" s="229">
        <v>13680</v>
      </c>
      <c r="AR17127" s="207" t="s">
        <v>14588</v>
      </c>
      <c r="AS17127" s="208">
        <v>16810764.34</v>
      </c>
      <c r="AT17127" s="93"/>
      <c r="AU17127" s="93"/>
      <c r="AV17127" s="93"/>
    </row>
    <row r="17128" spans="35:48" x14ac:dyDescent="0.55000000000000004">
      <c r="AI17128" s="278" t="s">
        <v>61141</v>
      </c>
      <c r="AJ17128" s="279">
        <v>42251.3</v>
      </c>
      <c r="AL17128" s="248" t="s">
        <v>63478</v>
      </c>
      <c r="AM17128" s="249">
        <v>311.19</v>
      </c>
      <c r="AO17128" s="228" t="s">
        <v>40731</v>
      </c>
      <c r="AP17128" s="229">
        <v>11111.1</v>
      </c>
      <c r="AR17128" s="207" t="s">
        <v>14589</v>
      </c>
      <c r="AS17128" s="208">
        <v>604136.54</v>
      </c>
      <c r="AT17128" s="93"/>
      <c r="AU17128" s="93"/>
      <c r="AV17128" s="93"/>
    </row>
    <row r="17129" spans="35:48" x14ac:dyDescent="0.55000000000000004">
      <c r="AI17129" s="278" t="s">
        <v>50847</v>
      </c>
      <c r="AJ17129" s="279">
        <v>7820.12</v>
      </c>
      <c r="AL17129" s="248" t="s">
        <v>18423</v>
      </c>
      <c r="AM17129" s="249">
        <v>111391.81</v>
      </c>
      <c r="AO17129" s="228" t="s">
        <v>43173</v>
      </c>
      <c r="AP17129" s="229">
        <v>151563.35999999999</v>
      </c>
      <c r="AR17129" s="207" t="s">
        <v>30759</v>
      </c>
      <c r="AS17129" s="208">
        <v>59015.45</v>
      </c>
      <c r="AT17129" s="93"/>
      <c r="AU17129" s="93"/>
      <c r="AV17129" s="93"/>
    </row>
    <row r="17130" spans="35:48" x14ac:dyDescent="0.55000000000000004">
      <c r="AI17130" s="278" t="s">
        <v>55700</v>
      </c>
      <c r="AJ17130" s="279">
        <v>-6909.98</v>
      </c>
      <c r="AL17130" s="248" t="s">
        <v>55589</v>
      </c>
      <c r="AM17130" s="249">
        <v>-0.01</v>
      </c>
      <c r="AO17130" s="228" t="s">
        <v>17255</v>
      </c>
      <c r="AP17130" s="229">
        <v>17600.79</v>
      </c>
      <c r="AR17130" s="207" t="s">
        <v>30760</v>
      </c>
      <c r="AS17130" s="208">
        <v>615930.57999999996</v>
      </c>
      <c r="AT17130" s="93"/>
      <c r="AU17130" s="93"/>
      <c r="AV17130" s="93"/>
    </row>
    <row r="17131" spans="35:48" x14ac:dyDescent="0.55000000000000004">
      <c r="AI17131" s="278" t="s">
        <v>31000</v>
      </c>
      <c r="AJ17131" s="279">
        <v>411359.42</v>
      </c>
      <c r="AL17131" s="248" t="s">
        <v>13364</v>
      </c>
      <c r="AM17131" s="249">
        <v>71.33</v>
      </c>
      <c r="AO17131" s="228" t="s">
        <v>31789</v>
      </c>
      <c r="AP17131" s="229">
        <v>1000</v>
      </c>
      <c r="AR17131" s="207" t="s">
        <v>14590</v>
      </c>
      <c r="AS17131" s="208">
        <v>399289.63</v>
      </c>
      <c r="AT17131" s="93"/>
      <c r="AU17131" s="93"/>
      <c r="AV17131" s="93"/>
    </row>
    <row r="17132" spans="35:48" x14ac:dyDescent="0.55000000000000004">
      <c r="AI17132" s="278" t="s">
        <v>34366</v>
      </c>
      <c r="AJ17132" s="279">
        <v>7292774.3899999997</v>
      </c>
      <c r="AL17132" s="248" t="s">
        <v>65110</v>
      </c>
      <c r="AM17132" s="249">
        <v>300013.05</v>
      </c>
      <c r="AO17132" s="228" t="s">
        <v>17257</v>
      </c>
      <c r="AP17132" s="229">
        <v>9934.5499999999993</v>
      </c>
      <c r="AR17132" s="207" t="s">
        <v>30761</v>
      </c>
      <c r="AS17132" s="208">
        <v>140758.75</v>
      </c>
      <c r="AT17132" s="93"/>
      <c r="AU17132" s="93"/>
      <c r="AV17132" s="93"/>
    </row>
    <row r="17133" spans="35:48" x14ac:dyDescent="0.55000000000000004">
      <c r="AI17133" s="278" t="s">
        <v>34367</v>
      </c>
      <c r="AJ17133" s="279">
        <v>347291.88</v>
      </c>
      <c r="AL17133" s="248" t="s">
        <v>18424</v>
      </c>
      <c r="AM17133" s="249">
        <v>53476.81</v>
      </c>
      <c r="AO17133" s="228" t="s">
        <v>17279</v>
      </c>
      <c r="AP17133" s="229">
        <v>36817</v>
      </c>
      <c r="AR17133" s="207" t="s">
        <v>14591</v>
      </c>
      <c r="AS17133" s="208">
        <v>18986.25</v>
      </c>
      <c r="AT17133" s="93"/>
      <c r="AU17133" s="93"/>
      <c r="AV17133" s="93"/>
    </row>
    <row r="17134" spans="35:48" x14ac:dyDescent="0.55000000000000004">
      <c r="AI17134" s="278" t="s">
        <v>31001</v>
      </c>
      <c r="AJ17134" s="279">
        <v>4493423.2300000004</v>
      </c>
      <c r="AL17134" s="248" t="s">
        <v>18426</v>
      </c>
      <c r="AM17134" s="249">
        <v>425988.45</v>
      </c>
      <c r="AO17134" s="228" t="s">
        <v>47458</v>
      </c>
      <c r="AP17134" s="229">
        <v>47951.96</v>
      </c>
      <c r="AR17134" s="207" t="s">
        <v>30762</v>
      </c>
      <c r="AS17134" s="208">
        <v>1473545.67</v>
      </c>
      <c r="AT17134" s="93"/>
      <c r="AU17134" s="93"/>
      <c r="AV17134" s="93"/>
    </row>
    <row r="17135" spans="35:48" x14ac:dyDescent="0.55000000000000004">
      <c r="AI17135" s="278" t="s">
        <v>35890</v>
      </c>
      <c r="AJ17135" s="279">
        <v>498070.38</v>
      </c>
      <c r="AL17135" s="248" t="s">
        <v>65111</v>
      </c>
      <c r="AM17135" s="249">
        <v>-425.77</v>
      </c>
      <c r="AO17135" s="228" t="s">
        <v>50612</v>
      </c>
      <c r="AP17135" s="229">
        <v>6125.04</v>
      </c>
      <c r="AR17135" s="207" t="s">
        <v>14592</v>
      </c>
      <c r="AS17135" s="208">
        <v>343882.84</v>
      </c>
      <c r="AT17135" s="93"/>
      <c r="AU17135" s="93"/>
      <c r="AV17135" s="93"/>
    </row>
    <row r="17136" spans="35:48" x14ac:dyDescent="0.55000000000000004">
      <c r="AI17136" s="278" t="s">
        <v>69574</v>
      </c>
      <c r="AJ17136" s="279">
        <v>67946.69</v>
      </c>
      <c r="AL17136" s="248" t="s">
        <v>18481</v>
      </c>
      <c r="AM17136" s="249">
        <v>7322.58</v>
      </c>
      <c r="AO17136" s="228" t="s">
        <v>45985</v>
      </c>
      <c r="AP17136" s="229">
        <v>143671.85999999999</v>
      </c>
      <c r="AR17136" s="207" t="s">
        <v>30763</v>
      </c>
      <c r="AS17136" s="208">
        <v>957282.71</v>
      </c>
      <c r="AT17136" s="93"/>
      <c r="AU17136" s="93"/>
      <c r="AV17136" s="93"/>
    </row>
    <row r="17137" spans="35:48" x14ac:dyDescent="0.55000000000000004">
      <c r="AI17137" s="278" t="s">
        <v>31002</v>
      </c>
      <c r="AJ17137" s="279">
        <v>67952283.430000007</v>
      </c>
      <c r="AL17137" s="248" t="s">
        <v>18482</v>
      </c>
      <c r="AM17137" s="249">
        <v>90704.35</v>
      </c>
      <c r="AO17137" s="228" t="s">
        <v>17280</v>
      </c>
      <c r="AP17137" s="229">
        <v>17926.900000000001</v>
      </c>
      <c r="AR17137" s="207" t="s">
        <v>30764</v>
      </c>
      <c r="AS17137" s="208">
        <v>431897.04</v>
      </c>
      <c r="AT17137" s="93"/>
      <c r="AU17137" s="93"/>
      <c r="AV17137" s="93"/>
    </row>
    <row r="17138" spans="35:48" x14ac:dyDescent="0.55000000000000004">
      <c r="AI17138" s="278" t="s">
        <v>36914</v>
      </c>
      <c r="AJ17138" s="279">
        <v>23807.919999999998</v>
      </c>
      <c r="AL17138" s="248" t="s">
        <v>33382</v>
      </c>
      <c r="AM17138" s="249">
        <v>597334.81000000006</v>
      </c>
      <c r="AO17138" s="228" t="s">
        <v>17281</v>
      </c>
      <c r="AP17138" s="229">
        <v>807</v>
      </c>
      <c r="AR17138" s="207" t="s">
        <v>30765</v>
      </c>
      <c r="AS17138" s="208">
        <v>90760.69</v>
      </c>
      <c r="AT17138" s="93"/>
      <c r="AU17138" s="93"/>
      <c r="AV17138" s="93"/>
    </row>
    <row r="17139" spans="35:48" x14ac:dyDescent="0.55000000000000004">
      <c r="AI17139" s="278" t="s">
        <v>35891</v>
      </c>
      <c r="AJ17139" s="279">
        <v>1421800.88</v>
      </c>
      <c r="AL17139" s="248" t="s">
        <v>34875</v>
      </c>
      <c r="AM17139" s="249">
        <v>391320.01</v>
      </c>
      <c r="AO17139" s="228" t="s">
        <v>50613</v>
      </c>
      <c r="AP17139" s="229">
        <v>20940.009999999998</v>
      </c>
      <c r="AR17139" s="207" t="s">
        <v>30766</v>
      </c>
      <c r="AS17139" s="208">
        <v>109519.69</v>
      </c>
      <c r="AT17139" s="93"/>
      <c r="AU17139" s="93"/>
      <c r="AV17139" s="93"/>
    </row>
    <row r="17140" spans="35:48" x14ac:dyDescent="0.55000000000000004">
      <c r="AI17140" s="278" t="s">
        <v>36915</v>
      </c>
      <c r="AJ17140" s="279">
        <v>12634.66</v>
      </c>
      <c r="AL17140" s="248" t="s">
        <v>33383</v>
      </c>
      <c r="AM17140" s="249">
        <v>75980.14</v>
      </c>
      <c r="AO17140" s="228" t="s">
        <v>50614</v>
      </c>
      <c r="AP17140" s="229">
        <v>3284</v>
      </c>
      <c r="AR17140" s="207" t="s">
        <v>30767</v>
      </c>
      <c r="AS17140" s="208">
        <v>50968.03</v>
      </c>
      <c r="AT17140" s="93"/>
      <c r="AU17140" s="93"/>
      <c r="AV17140" s="93"/>
    </row>
    <row r="17141" spans="35:48" x14ac:dyDescent="0.55000000000000004">
      <c r="AI17141" s="278" t="s">
        <v>31003</v>
      </c>
      <c r="AJ17141" s="279">
        <v>5125599.2699999996</v>
      </c>
      <c r="AL17141" s="248" t="s">
        <v>18484</v>
      </c>
      <c r="AM17141" s="249">
        <v>56629.14</v>
      </c>
      <c r="AO17141" s="228" t="s">
        <v>17285</v>
      </c>
      <c r="AP17141" s="229">
        <v>803.94</v>
      </c>
      <c r="AR17141" s="207" t="s">
        <v>30768</v>
      </c>
      <c r="AS17141" s="208">
        <v>1619073.54</v>
      </c>
      <c r="AT17141" s="93"/>
      <c r="AU17141" s="93"/>
      <c r="AV17141" s="93"/>
    </row>
    <row r="17142" spans="35:48" x14ac:dyDescent="0.55000000000000004">
      <c r="AI17142" s="278" t="s">
        <v>34368</v>
      </c>
      <c r="AJ17142" s="279">
        <v>4830797.9400000004</v>
      </c>
      <c r="AL17142" s="248" t="s">
        <v>18487</v>
      </c>
      <c r="AM17142" s="249">
        <v>16546.78</v>
      </c>
      <c r="AO17142" s="228" t="s">
        <v>43174</v>
      </c>
      <c r="AP17142" s="229">
        <v>69054.789999999994</v>
      </c>
      <c r="AR17142" s="207" t="s">
        <v>14593</v>
      </c>
      <c r="AS17142" s="208">
        <v>190388.13</v>
      </c>
      <c r="AT17142" s="93"/>
      <c r="AU17142" s="93"/>
      <c r="AV17142" s="93"/>
    </row>
    <row r="17143" spans="35:48" x14ac:dyDescent="0.55000000000000004">
      <c r="AI17143" s="278" t="s">
        <v>34412</v>
      </c>
      <c r="AJ17143" s="279">
        <v>6945.21</v>
      </c>
      <c r="AL17143" s="248" t="s">
        <v>59972</v>
      </c>
      <c r="AM17143" s="249">
        <v>526</v>
      </c>
      <c r="AO17143" s="228" t="s">
        <v>17301</v>
      </c>
      <c r="AP17143" s="229">
        <v>5614.21</v>
      </c>
      <c r="AR17143" s="207" t="s">
        <v>14594</v>
      </c>
      <c r="AS17143" s="208">
        <v>2111429.48</v>
      </c>
      <c r="AT17143" s="93"/>
      <c r="AU17143" s="93"/>
      <c r="AV17143" s="93"/>
    </row>
    <row r="17144" spans="35:48" x14ac:dyDescent="0.55000000000000004">
      <c r="AI17144" s="278" t="s">
        <v>46270</v>
      </c>
      <c r="AJ17144" s="279">
        <v>55796.99</v>
      </c>
      <c r="AL17144" s="248" t="s">
        <v>13370</v>
      </c>
      <c r="AM17144" s="249">
        <v>72707.960000000006</v>
      </c>
      <c r="AO17144" s="228" t="s">
        <v>17302</v>
      </c>
      <c r="AP17144" s="229">
        <v>1768</v>
      </c>
      <c r="AR17144" s="207" t="s">
        <v>14595</v>
      </c>
      <c r="AS17144" s="208">
        <v>2653107.81</v>
      </c>
      <c r="AT17144" s="93"/>
      <c r="AU17144" s="93"/>
      <c r="AV17144" s="93"/>
    </row>
    <row r="17145" spans="35:48" x14ac:dyDescent="0.55000000000000004">
      <c r="AI17145" s="278" t="s">
        <v>31004</v>
      </c>
      <c r="AJ17145" s="279">
        <v>37005156.600000001</v>
      </c>
      <c r="AL17145" s="248" t="s">
        <v>61672</v>
      </c>
      <c r="AM17145" s="249">
        <v>413.26</v>
      </c>
      <c r="AO17145" s="228" t="s">
        <v>54254</v>
      </c>
      <c r="AP17145" s="229">
        <v>6411</v>
      </c>
      <c r="AR17145" s="207" t="s">
        <v>30769</v>
      </c>
      <c r="AS17145" s="208">
        <v>1688.11</v>
      </c>
      <c r="AT17145" s="93"/>
      <c r="AU17145" s="93"/>
      <c r="AV17145" s="93"/>
    </row>
    <row r="17146" spans="35:48" x14ac:dyDescent="0.55000000000000004">
      <c r="AI17146" s="278" t="s">
        <v>35892</v>
      </c>
      <c r="AJ17146" s="279">
        <v>322445.03999999998</v>
      </c>
      <c r="AL17146" s="248" t="s">
        <v>13371</v>
      </c>
      <c r="AM17146" s="249">
        <v>35162.82</v>
      </c>
      <c r="AO17146" s="228" t="s">
        <v>17306</v>
      </c>
      <c r="AP17146" s="229">
        <v>9684</v>
      </c>
      <c r="AR17146" s="207" t="s">
        <v>30770</v>
      </c>
      <c r="AS17146" s="208">
        <v>101075.44</v>
      </c>
      <c r="AT17146" s="93"/>
      <c r="AU17146" s="93"/>
      <c r="AV17146" s="93"/>
    </row>
    <row r="17147" spans="35:48" x14ac:dyDescent="0.55000000000000004">
      <c r="AI17147" s="278" t="s">
        <v>34370</v>
      </c>
      <c r="AJ17147" s="279">
        <v>1411998.13</v>
      </c>
      <c r="AL17147" s="248" t="s">
        <v>18490</v>
      </c>
      <c r="AM17147" s="249">
        <v>44349.59</v>
      </c>
      <c r="AO17147" s="228" t="s">
        <v>47459</v>
      </c>
      <c r="AP17147" s="229">
        <v>7944.24</v>
      </c>
      <c r="AR17147" s="207" t="s">
        <v>30771</v>
      </c>
      <c r="AS17147" s="208">
        <v>2873</v>
      </c>
      <c r="AT17147" s="93"/>
      <c r="AU17147" s="93"/>
      <c r="AV17147" s="93"/>
    </row>
    <row r="17148" spans="35:48" x14ac:dyDescent="0.55000000000000004">
      <c r="AI17148" s="278" t="s">
        <v>40930</v>
      </c>
      <c r="AJ17148" s="279">
        <v>45982.27</v>
      </c>
      <c r="AL17148" s="248" t="s">
        <v>33384</v>
      </c>
      <c r="AM17148" s="249">
        <v>5477657.9900000002</v>
      </c>
      <c r="AO17148" s="228" t="s">
        <v>54255</v>
      </c>
      <c r="AP17148" s="229">
        <v>899.2</v>
      </c>
      <c r="AR17148" s="207" t="s">
        <v>14597</v>
      </c>
      <c r="AS17148" s="208">
        <v>4487393.3499999996</v>
      </c>
      <c r="AT17148" s="93"/>
      <c r="AU17148" s="93"/>
      <c r="AV17148" s="93"/>
    </row>
    <row r="17149" spans="35:48" x14ac:dyDescent="0.55000000000000004">
      <c r="AI17149" s="278" t="s">
        <v>31005</v>
      </c>
      <c r="AJ17149" s="279">
        <v>18302769.879999999</v>
      </c>
      <c r="AL17149" s="248" t="s">
        <v>40747</v>
      </c>
      <c r="AM17149" s="249">
        <v>189397.78</v>
      </c>
      <c r="AO17149" s="228" t="s">
        <v>48439</v>
      </c>
      <c r="AP17149" s="229">
        <v>101147.14</v>
      </c>
      <c r="AR17149" s="207" t="s">
        <v>14598</v>
      </c>
      <c r="AS17149" s="208">
        <v>34404282.789999999</v>
      </c>
      <c r="AT17149" s="93"/>
      <c r="AU17149" s="93"/>
      <c r="AV17149" s="93"/>
    </row>
    <row r="17150" spans="35:48" x14ac:dyDescent="0.55000000000000004">
      <c r="AI17150" s="278" t="s">
        <v>31006</v>
      </c>
      <c r="AJ17150" s="279">
        <v>694698.84</v>
      </c>
      <c r="AL17150" s="248" t="s">
        <v>43190</v>
      </c>
      <c r="AM17150" s="249">
        <v>233174.15</v>
      </c>
      <c r="AO17150" s="228" t="s">
        <v>17374</v>
      </c>
      <c r="AP17150" s="229">
        <v>864322.91</v>
      </c>
      <c r="AR17150" s="207" t="s">
        <v>14599</v>
      </c>
      <c r="AS17150" s="208">
        <v>3039503.3</v>
      </c>
      <c r="AT17150" s="93"/>
      <c r="AU17150" s="93"/>
      <c r="AV17150" s="93"/>
    </row>
    <row r="17151" spans="35:48" x14ac:dyDescent="0.55000000000000004">
      <c r="AI17151" s="278" t="s">
        <v>31007</v>
      </c>
      <c r="AJ17151" s="279">
        <v>16656793.25</v>
      </c>
      <c r="AL17151" s="248" t="s">
        <v>54285</v>
      </c>
      <c r="AM17151" s="249">
        <v>26989.97</v>
      </c>
      <c r="AO17151" s="228" t="s">
        <v>36120</v>
      </c>
      <c r="AP17151" s="229">
        <v>50325</v>
      </c>
      <c r="AR17151" s="207" t="s">
        <v>30772</v>
      </c>
      <c r="AS17151" s="208">
        <v>73906.570000000007</v>
      </c>
      <c r="AT17151" s="93"/>
      <c r="AU17151" s="93"/>
      <c r="AV17151" s="93"/>
    </row>
    <row r="17152" spans="35:48" x14ac:dyDescent="0.55000000000000004">
      <c r="AI17152" s="278" t="s">
        <v>31008</v>
      </c>
      <c r="AJ17152" s="279">
        <v>21285584.23</v>
      </c>
      <c r="AL17152" s="248" t="s">
        <v>13372</v>
      </c>
      <c r="AM17152" s="249">
        <v>553765.02</v>
      </c>
      <c r="AO17152" s="228" t="s">
        <v>34399</v>
      </c>
      <c r="AP17152" s="229">
        <v>6297.96</v>
      </c>
      <c r="AR17152" s="207" t="s">
        <v>14600</v>
      </c>
      <c r="AS17152" s="208">
        <v>11512686.380000001</v>
      </c>
      <c r="AT17152" s="93"/>
      <c r="AU17152" s="93"/>
      <c r="AV17152" s="93"/>
    </row>
    <row r="17153" spans="35:48" x14ac:dyDescent="0.55000000000000004">
      <c r="AI17153" s="278" t="s">
        <v>31009</v>
      </c>
      <c r="AJ17153" s="279">
        <v>148688.03</v>
      </c>
      <c r="AL17153" s="248" t="s">
        <v>18492</v>
      </c>
      <c r="AM17153" s="249">
        <v>427249.44</v>
      </c>
      <c r="AO17153" s="228" t="s">
        <v>47460</v>
      </c>
      <c r="AP17153" s="229">
        <v>1625</v>
      </c>
      <c r="AR17153" s="207" t="s">
        <v>14601</v>
      </c>
      <c r="AS17153" s="208">
        <v>895033.78</v>
      </c>
      <c r="AT17153" s="93"/>
      <c r="AU17153" s="93"/>
      <c r="AV17153" s="93"/>
    </row>
    <row r="17154" spans="35:48" x14ac:dyDescent="0.55000000000000004">
      <c r="AI17154" s="278" t="s">
        <v>34371</v>
      </c>
      <c r="AJ17154" s="279">
        <v>593188.74</v>
      </c>
      <c r="AL17154" s="248" t="s">
        <v>18493</v>
      </c>
      <c r="AM17154" s="249">
        <v>87049.95</v>
      </c>
      <c r="AO17154" s="228" t="s">
        <v>17375</v>
      </c>
      <c r="AP17154" s="229">
        <v>59760.02</v>
      </c>
      <c r="AR17154" s="207" t="s">
        <v>14602</v>
      </c>
      <c r="AS17154" s="208">
        <v>8920.3700000000008</v>
      </c>
      <c r="AT17154" s="93"/>
      <c r="AU17154" s="93"/>
      <c r="AV17154" s="93"/>
    </row>
    <row r="17155" spans="35:48" x14ac:dyDescent="0.55000000000000004">
      <c r="AI17155" s="278" t="s">
        <v>31010</v>
      </c>
      <c r="AJ17155" s="279">
        <v>11034401.76</v>
      </c>
      <c r="AL17155" s="248" t="s">
        <v>59973</v>
      </c>
      <c r="AM17155" s="249">
        <v>246997</v>
      </c>
      <c r="AO17155" s="228" t="s">
        <v>17376</v>
      </c>
      <c r="AP17155" s="229">
        <v>69090</v>
      </c>
      <c r="AR17155" s="207" t="s">
        <v>30773</v>
      </c>
      <c r="AS17155" s="208">
        <v>50747.72</v>
      </c>
      <c r="AT17155" s="93"/>
      <c r="AU17155" s="93"/>
      <c r="AV17155" s="93"/>
    </row>
    <row r="17156" spans="35:48" x14ac:dyDescent="0.55000000000000004">
      <c r="AI17156" s="278" t="s">
        <v>31011</v>
      </c>
      <c r="AJ17156" s="279">
        <v>901176.93</v>
      </c>
      <c r="AL17156" s="248" t="s">
        <v>18494</v>
      </c>
      <c r="AM17156" s="249">
        <v>533665.80000000005</v>
      </c>
      <c r="AO17156" s="228" t="s">
        <v>17378</v>
      </c>
      <c r="AP17156" s="229">
        <v>73279.12</v>
      </c>
      <c r="AR17156" s="207" t="s">
        <v>30774</v>
      </c>
      <c r="AS17156" s="208">
        <v>63140.17</v>
      </c>
      <c r="AT17156" s="93"/>
      <c r="AU17156" s="93"/>
      <c r="AV17156" s="93"/>
    </row>
    <row r="17157" spans="35:48" x14ac:dyDescent="0.55000000000000004">
      <c r="AI17157" s="278" t="s">
        <v>34372</v>
      </c>
      <c r="AJ17157" s="279">
        <v>21609737.199999999</v>
      </c>
      <c r="AL17157" s="248" t="s">
        <v>54286</v>
      </c>
      <c r="AM17157" s="249">
        <v>23005.57</v>
      </c>
      <c r="AO17157" s="228" t="s">
        <v>17379</v>
      </c>
      <c r="AP17157" s="229">
        <v>145719.79999999999</v>
      </c>
      <c r="AR17157" s="207" t="s">
        <v>14603</v>
      </c>
      <c r="AS17157" s="208">
        <v>9754773.4800000004</v>
      </c>
      <c r="AT17157" s="93"/>
      <c r="AU17157" s="93"/>
      <c r="AV17157" s="93"/>
    </row>
    <row r="17158" spans="35:48" x14ac:dyDescent="0.55000000000000004">
      <c r="AI17158" s="278" t="s">
        <v>54719</v>
      </c>
      <c r="AJ17158" s="279">
        <v>4210.33</v>
      </c>
      <c r="AL17158" s="248" t="s">
        <v>18496</v>
      </c>
      <c r="AM17158" s="249">
        <v>47589.98</v>
      </c>
      <c r="AO17158" s="228" t="s">
        <v>17383</v>
      </c>
      <c r="AP17158" s="229">
        <v>47811.72</v>
      </c>
      <c r="AR17158" s="207" t="s">
        <v>14604</v>
      </c>
      <c r="AS17158" s="208">
        <v>68102024.420000002</v>
      </c>
      <c r="AT17158" s="93"/>
      <c r="AU17158" s="93"/>
      <c r="AV17158" s="93"/>
    </row>
    <row r="17159" spans="35:48" x14ac:dyDescent="0.55000000000000004">
      <c r="AI17159" s="278" t="s">
        <v>31012</v>
      </c>
      <c r="AJ17159" s="279">
        <v>5576580.1799999997</v>
      </c>
      <c r="AL17159" s="248" t="s">
        <v>55590</v>
      </c>
      <c r="AM17159" s="249">
        <v>113.2</v>
      </c>
      <c r="AO17159" s="228" t="s">
        <v>13225</v>
      </c>
      <c r="AP17159" s="229">
        <v>36907.11</v>
      </c>
      <c r="AR17159" s="207" t="s">
        <v>30775</v>
      </c>
      <c r="AS17159" s="208">
        <v>-11879.73</v>
      </c>
      <c r="AT17159" s="93"/>
      <c r="AU17159" s="93"/>
      <c r="AV17159" s="93"/>
    </row>
    <row r="17160" spans="35:48" x14ac:dyDescent="0.55000000000000004">
      <c r="AI17160" s="278" t="s">
        <v>31013</v>
      </c>
      <c r="AJ17160" s="279">
        <v>4175728.53</v>
      </c>
      <c r="AL17160" s="248" t="s">
        <v>54288</v>
      </c>
      <c r="AM17160" s="249">
        <v>1051</v>
      </c>
      <c r="AO17160" s="228" t="s">
        <v>17384</v>
      </c>
      <c r="AP17160" s="229">
        <v>81439.13</v>
      </c>
      <c r="AR17160" s="207" t="s">
        <v>30776</v>
      </c>
      <c r="AS17160" s="208">
        <v>38736.25</v>
      </c>
      <c r="AT17160" s="93"/>
      <c r="AU17160" s="93"/>
      <c r="AV17160" s="93"/>
    </row>
    <row r="17161" spans="35:48" x14ac:dyDescent="0.55000000000000004">
      <c r="AI17161" s="278" t="s">
        <v>34373</v>
      </c>
      <c r="AJ17161" s="279">
        <v>3148090.73</v>
      </c>
      <c r="AL17161" s="248" t="s">
        <v>18499</v>
      </c>
      <c r="AM17161" s="249">
        <v>1539249</v>
      </c>
      <c r="AO17161" s="228" t="s">
        <v>34702</v>
      </c>
      <c r="AP17161" s="229">
        <v>2840923.46</v>
      </c>
      <c r="AR17161" s="207" t="s">
        <v>30777</v>
      </c>
      <c r="AS17161" s="208">
        <v>1268908.56</v>
      </c>
      <c r="AT17161" s="93"/>
      <c r="AU17161" s="93"/>
      <c r="AV17161" s="93"/>
    </row>
    <row r="17162" spans="35:48" x14ac:dyDescent="0.55000000000000004">
      <c r="AI17162" s="278" t="s">
        <v>31014</v>
      </c>
      <c r="AJ17162" s="279">
        <v>7086428.5800000001</v>
      </c>
      <c r="AL17162" s="248" t="s">
        <v>18500</v>
      </c>
      <c r="AM17162" s="249">
        <v>668425.23</v>
      </c>
      <c r="AO17162" s="228" t="s">
        <v>17388</v>
      </c>
      <c r="AP17162" s="229">
        <v>162228.71</v>
      </c>
      <c r="AR17162" s="207" t="s">
        <v>14605</v>
      </c>
      <c r="AS17162" s="208">
        <v>2596880.64</v>
      </c>
      <c r="AT17162" s="93"/>
      <c r="AU17162" s="93"/>
      <c r="AV17162" s="93"/>
    </row>
    <row r="17163" spans="35:48" x14ac:dyDescent="0.55000000000000004">
      <c r="AI17163" s="278" t="s">
        <v>36916</v>
      </c>
      <c r="AJ17163" s="279">
        <v>502828.14</v>
      </c>
      <c r="AL17163" s="248" t="s">
        <v>18502</v>
      </c>
      <c r="AM17163" s="249">
        <v>1323456.31</v>
      </c>
      <c r="AO17163" s="228" t="s">
        <v>17389</v>
      </c>
      <c r="AP17163" s="229">
        <v>36708.050000000003</v>
      </c>
      <c r="AR17163" s="207" t="s">
        <v>30778</v>
      </c>
      <c r="AS17163" s="208">
        <v>77303</v>
      </c>
      <c r="AT17163" s="93"/>
      <c r="AU17163" s="93"/>
      <c r="AV17163" s="93"/>
    </row>
    <row r="17164" spans="35:48" x14ac:dyDescent="0.55000000000000004">
      <c r="AI17164" s="278" t="s">
        <v>35893</v>
      </c>
      <c r="AJ17164" s="279">
        <v>2936526.89</v>
      </c>
      <c r="AL17164" s="248" t="s">
        <v>18503</v>
      </c>
      <c r="AM17164" s="249">
        <v>5224.38</v>
      </c>
      <c r="AO17164" s="228" t="s">
        <v>13226</v>
      </c>
      <c r="AP17164" s="229">
        <v>348065.34</v>
      </c>
      <c r="AR17164" s="207" t="s">
        <v>30779</v>
      </c>
      <c r="AS17164" s="208">
        <v>42500.77</v>
      </c>
      <c r="AT17164" s="93"/>
      <c r="AU17164" s="93"/>
      <c r="AV17164" s="93"/>
    </row>
    <row r="17165" spans="35:48" x14ac:dyDescent="0.55000000000000004">
      <c r="AI17165" s="278" t="s">
        <v>34374</v>
      </c>
      <c r="AJ17165" s="279">
        <v>163156.9</v>
      </c>
      <c r="AL17165" s="248" t="s">
        <v>18504</v>
      </c>
      <c r="AM17165" s="249">
        <v>18759.43</v>
      </c>
      <c r="AO17165" s="228" t="s">
        <v>13227</v>
      </c>
      <c r="AP17165" s="229">
        <v>135846.65</v>
      </c>
      <c r="AR17165" s="207" t="s">
        <v>30780</v>
      </c>
      <c r="AS17165" s="208">
        <v>8815.5</v>
      </c>
      <c r="AT17165" s="93"/>
      <c r="AU17165" s="93"/>
      <c r="AV17165" s="93"/>
    </row>
    <row r="17166" spans="35:48" x14ac:dyDescent="0.55000000000000004">
      <c r="AI17166" s="278" t="s">
        <v>40931</v>
      </c>
      <c r="AJ17166" s="279">
        <v>28294.57</v>
      </c>
      <c r="AL17166" s="248" t="s">
        <v>18505</v>
      </c>
      <c r="AM17166" s="249">
        <v>244.8</v>
      </c>
      <c r="AO17166" s="228" t="s">
        <v>17390</v>
      </c>
      <c r="AP17166" s="229">
        <v>57849.36</v>
      </c>
      <c r="AR17166" s="207" t="s">
        <v>30781</v>
      </c>
      <c r="AS17166" s="208">
        <v>3500</v>
      </c>
      <c r="AT17166" s="93"/>
      <c r="AU17166" s="93"/>
      <c r="AV17166" s="93"/>
    </row>
    <row r="17167" spans="35:48" x14ac:dyDescent="0.55000000000000004">
      <c r="AI17167" s="278" t="s">
        <v>36917</v>
      </c>
      <c r="AJ17167" s="279">
        <v>226385.91</v>
      </c>
      <c r="AL17167" s="248" t="s">
        <v>34877</v>
      </c>
      <c r="AM17167" s="249">
        <v>1540.05</v>
      </c>
      <c r="AO17167" s="228" t="s">
        <v>17391</v>
      </c>
      <c r="AP17167" s="229">
        <v>44779.49</v>
      </c>
      <c r="AR17167" s="207" t="s">
        <v>30782</v>
      </c>
      <c r="AS17167" s="208">
        <v>17903</v>
      </c>
      <c r="AT17167" s="93"/>
      <c r="AU17167" s="93"/>
      <c r="AV17167" s="93"/>
    </row>
    <row r="17168" spans="35:48" x14ac:dyDescent="0.55000000000000004">
      <c r="AI17168" s="278" t="s">
        <v>31015</v>
      </c>
      <c r="AJ17168" s="279">
        <v>1901804.41</v>
      </c>
      <c r="AL17168" s="248" t="s">
        <v>61673</v>
      </c>
      <c r="AM17168" s="249">
        <v>606.88</v>
      </c>
      <c r="AO17168" s="228" t="s">
        <v>17392</v>
      </c>
      <c r="AP17168" s="229">
        <v>68321</v>
      </c>
      <c r="AR17168" s="207" t="s">
        <v>30783</v>
      </c>
      <c r="AS17168" s="208">
        <v>22703.279999999999</v>
      </c>
      <c r="AT17168" s="93"/>
      <c r="AU17168" s="93"/>
      <c r="AV17168" s="93"/>
    </row>
    <row r="17169" spans="35:48" x14ac:dyDescent="0.55000000000000004">
      <c r="AI17169" s="278" t="s">
        <v>34375</v>
      </c>
      <c r="AJ17169" s="279">
        <v>152846.96</v>
      </c>
      <c r="AL17169" s="248" t="s">
        <v>18508</v>
      </c>
      <c r="AM17169" s="249">
        <v>3933560.3</v>
      </c>
      <c r="AO17169" s="228" t="s">
        <v>33269</v>
      </c>
      <c r="AP17169" s="229">
        <v>135213.03</v>
      </c>
      <c r="AR17169" s="207" t="s">
        <v>30784</v>
      </c>
      <c r="AS17169" s="208">
        <v>38828.769999999997</v>
      </c>
      <c r="AT17169" s="93"/>
      <c r="AU17169" s="93"/>
      <c r="AV17169" s="93"/>
    </row>
    <row r="17170" spans="35:48" x14ac:dyDescent="0.55000000000000004">
      <c r="AI17170" s="278" t="s">
        <v>31016</v>
      </c>
      <c r="AJ17170" s="279">
        <v>6673142.6500000004</v>
      </c>
      <c r="AL17170" s="248" t="s">
        <v>18509</v>
      </c>
      <c r="AM17170" s="249">
        <v>-48548.71</v>
      </c>
      <c r="AO17170" s="228" t="s">
        <v>17394</v>
      </c>
      <c r="AP17170" s="229">
        <v>11171.95</v>
      </c>
      <c r="AR17170" s="207" t="s">
        <v>30785</v>
      </c>
      <c r="AS17170" s="208">
        <v>49212.4</v>
      </c>
      <c r="AT17170" s="93"/>
      <c r="AU17170" s="93"/>
      <c r="AV17170" s="93"/>
    </row>
    <row r="17171" spans="35:48" x14ac:dyDescent="0.55000000000000004">
      <c r="AI17171" s="278" t="s">
        <v>31017</v>
      </c>
      <c r="AJ17171" s="279">
        <v>460305.22</v>
      </c>
      <c r="AL17171" s="248" t="s">
        <v>43191</v>
      </c>
      <c r="AM17171" s="249">
        <v>132264.79999999999</v>
      </c>
      <c r="AO17171" s="228" t="s">
        <v>17395</v>
      </c>
      <c r="AP17171" s="229">
        <v>12840.94</v>
      </c>
      <c r="AR17171" s="207" t="s">
        <v>30786</v>
      </c>
      <c r="AS17171" s="208">
        <v>10385.969999999999</v>
      </c>
      <c r="AT17171" s="93"/>
      <c r="AU17171" s="93"/>
      <c r="AV17171" s="93"/>
    </row>
    <row r="17172" spans="35:48" x14ac:dyDescent="0.55000000000000004">
      <c r="AI17172" s="278" t="s">
        <v>34376</v>
      </c>
      <c r="AJ17172" s="279">
        <v>1112866</v>
      </c>
      <c r="AL17172" s="248" t="s">
        <v>65112</v>
      </c>
      <c r="AM17172" s="249">
        <v>28814.85</v>
      </c>
      <c r="AO17172" s="228" t="s">
        <v>54256</v>
      </c>
      <c r="AP17172" s="229">
        <v>874657.53</v>
      </c>
      <c r="AR17172" s="207" t="s">
        <v>30787</v>
      </c>
      <c r="AS17172" s="208">
        <v>10644.89</v>
      </c>
      <c r="AT17172" s="93"/>
      <c r="AU17172" s="93"/>
      <c r="AV17172" s="93"/>
    </row>
    <row r="17173" spans="35:48" x14ac:dyDescent="0.55000000000000004">
      <c r="AI17173" s="278" t="s">
        <v>31018</v>
      </c>
      <c r="AJ17173" s="279">
        <v>126559.14</v>
      </c>
      <c r="AL17173" s="248" t="s">
        <v>34881</v>
      </c>
      <c r="AM17173" s="249">
        <v>20000</v>
      </c>
      <c r="AO17173" s="228" t="s">
        <v>17396</v>
      </c>
      <c r="AP17173" s="229">
        <v>97090.4</v>
      </c>
      <c r="AR17173" s="207" t="s">
        <v>30788</v>
      </c>
      <c r="AS17173" s="208">
        <v>47.49</v>
      </c>
      <c r="AT17173" s="93"/>
      <c r="AU17173" s="93"/>
      <c r="AV17173" s="93"/>
    </row>
    <row r="17174" spans="35:48" x14ac:dyDescent="0.55000000000000004">
      <c r="AI17174" s="278" t="s">
        <v>54720</v>
      </c>
      <c r="AJ17174" s="279">
        <v>960</v>
      </c>
      <c r="AL17174" s="248" t="s">
        <v>46007</v>
      </c>
      <c r="AM17174" s="249">
        <v>7839.2</v>
      </c>
      <c r="AO17174" s="228" t="s">
        <v>34703</v>
      </c>
      <c r="AP17174" s="229">
        <v>110310.54</v>
      </c>
      <c r="AR17174" s="207" t="s">
        <v>30789</v>
      </c>
      <c r="AS17174" s="208">
        <v>1096.3800000000001</v>
      </c>
      <c r="AT17174" s="93"/>
      <c r="AU17174" s="93"/>
      <c r="AV17174" s="93"/>
    </row>
    <row r="17175" spans="35:48" x14ac:dyDescent="0.55000000000000004">
      <c r="AI17175" s="278" t="s">
        <v>34377</v>
      </c>
      <c r="AJ17175" s="279">
        <v>66692.37</v>
      </c>
      <c r="AL17175" s="248" t="s">
        <v>18575</v>
      </c>
      <c r="AM17175" s="249">
        <v>126508.72</v>
      </c>
      <c r="AO17175" s="228" t="s">
        <v>17397</v>
      </c>
      <c r="AP17175" s="229">
        <v>249936.63</v>
      </c>
      <c r="AR17175" s="207" t="s">
        <v>30790</v>
      </c>
      <c r="AS17175" s="208">
        <v>8.19</v>
      </c>
      <c r="AT17175" s="93"/>
      <c r="AU17175" s="93"/>
      <c r="AV17175" s="93"/>
    </row>
    <row r="17176" spans="35:48" x14ac:dyDescent="0.55000000000000004">
      <c r="AI17176" s="278" t="s">
        <v>31019</v>
      </c>
      <c r="AJ17176" s="279">
        <v>45878091</v>
      </c>
      <c r="AL17176" s="248" t="s">
        <v>34882</v>
      </c>
      <c r="AM17176" s="249">
        <v>248497.59</v>
      </c>
      <c r="AO17176" s="228" t="s">
        <v>17398</v>
      </c>
      <c r="AP17176" s="229">
        <v>9467.01</v>
      </c>
      <c r="AR17176" s="207" t="s">
        <v>30791</v>
      </c>
      <c r="AS17176" s="208">
        <v>5.43</v>
      </c>
      <c r="AT17176" s="93"/>
      <c r="AU17176" s="93"/>
      <c r="AV17176" s="93"/>
    </row>
    <row r="17177" spans="35:48" x14ac:dyDescent="0.55000000000000004">
      <c r="AI17177" s="278" t="s">
        <v>31020</v>
      </c>
      <c r="AJ17177" s="279">
        <v>23880648.98</v>
      </c>
      <c r="AL17177" s="248" t="s">
        <v>34883</v>
      </c>
      <c r="AM17177" s="249">
        <v>15479.07</v>
      </c>
      <c r="AO17177" s="228" t="s">
        <v>40732</v>
      </c>
      <c r="AP17177" s="229">
        <v>2966.47</v>
      </c>
      <c r="AR17177" s="207" t="s">
        <v>30792</v>
      </c>
      <c r="AS17177" s="208">
        <v>0.24</v>
      </c>
      <c r="AT17177" s="93"/>
      <c r="AU17177" s="93"/>
      <c r="AV17177" s="93"/>
    </row>
    <row r="17178" spans="35:48" x14ac:dyDescent="0.55000000000000004">
      <c r="AI17178" s="278" t="s">
        <v>35894</v>
      </c>
      <c r="AJ17178" s="279">
        <v>35000759</v>
      </c>
      <c r="AL17178" s="248" t="s">
        <v>18576</v>
      </c>
      <c r="AM17178" s="249">
        <v>3250</v>
      </c>
      <c r="AO17178" s="228" t="s">
        <v>17399</v>
      </c>
      <c r="AP17178" s="229">
        <v>741656.93</v>
      </c>
      <c r="AR17178" s="207" t="s">
        <v>30793</v>
      </c>
      <c r="AS17178" s="208">
        <v>229089.18</v>
      </c>
      <c r="AT17178" s="93"/>
      <c r="AU17178" s="93"/>
      <c r="AV17178" s="93"/>
    </row>
    <row r="17179" spans="35:48" x14ac:dyDescent="0.55000000000000004">
      <c r="AI17179" s="278" t="s">
        <v>34378</v>
      </c>
      <c r="AJ17179" s="279">
        <v>355691.07</v>
      </c>
      <c r="AL17179" s="248" t="s">
        <v>46008</v>
      </c>
      <c r="AM17179" s="249">
        <v>25373.47</v>
      </c>
      <c r="AO17179" s="228" t="s">
        <v>47461</v>
      </c>
      <c r="AP17179" s="229">
        <v>-9593.2999999999993</v>
      </c>
      <c r="AR17179" s="207" t="s">
        <v>30794</v>
      </c>
      <c r="AS17179" s="208">
        <v>6225.29</v>
      </c>
      <c r="AT17179" s="93"/>
      <c r="AU17179" s="93"/>
      <c r="AV17179" s="93"/>
    </row>
    <row r="17180" spans="35:48" x14ac:dyDescent="0.55000000000000004">
      <c r="AI17180" s="278" t="s">
        <v>58131</v>
      </c>
      <c r="AJ17180" s="279">
        <v>2725.42</v>
      </c>
      <c r="AL17180" s="248" t="s">
        <v>61674</v>
      </c>
      <c r="AM17180" s="249">
        <v>744.4</v>
      </c>
      <c r="AO17180" s="228" t="s">
        <v>40733</v>
      </c>
      <c r="AP17180" s="229">
        <v>249747.07</v>
      </c>
      <c r="AR17180" s="207" t="s">
        <v>30795</v>
      </c>
      <c r="AS17180" s="208">
        <v>6381.53</v>
      </c>
      <c r="AT17180" s="93"/>
      <c r="AU17180" s="93"/>
      <c r="AV17180" s="93"/>
    </row>
    <row r="17181" spans="35:48" x14ac:dyDescent="0.55000000000000004">
      <c r="AI17181" s="278" t="s">
        <v>35895</v>
      </c>
      <c r="AJ17181" s="279">
        <v>159188.03</v>
      </c>
      <c r="AL17181" s="248" t="s">
        <v>13377</v>
      </c>
      <c r="AM17181" s="249">
        <v>22961.15</v>
      </c>
      <c r="AO17181" s="228" t="s">
        <v>17426</v>
      </c>
      <c r="AP17181" s="229">
        <v>122312.54</v>
      </c>
      <c r="AR17181" s="207" t="s">
        <v>30796</v>
      </c>
      <c r="AS17181" s="208">
        <v>694</v>
      </c>
      <c r="AT17181" s="93"/>
      <c r="AU17181" s="93"/>
      <c r="AV17181" s="93"/>
    </row>
    <row r="17182" spans="35:48" x14ac:dyDescent="0.55000000000000004">
      <c r="AI17182" s="278" t="s">
        <v>48597</v>
      </c>
      <c r="AJ17182" s="279">
        <v>225209.51</v>
      </c>
      <c r="AL17182" s="248" t="s">
        <v>43193</v>
      </c>
      <c r="AM17182" s="249">
        <v>469213.72</v>
      </c>
      <c r="AO17182" s="228" t="s">
        <v>17427</v>
      </c>
      <c r="AP17182" s="229">
        <v>5059.87</v>
      </c>
      <c r="AR17182" s="207" t="s">
        <v>30797</v>
      </c>
      <c r="AS17182" s="208">
        <v>142747.12</v>
      </c>
      <c r="AT17182" s="93"/>
      <c r="AU17182" s="93"/>
      <c r="AV17182" s="93"/>
    </row>
    <row r="17183" spans="35:48" x14ac:dyDescent="0.55000000000000004">
      <c r="AI17183" s="278" t="s">
        <v>48598</v>
      </c>
      <c r="AJ17183" s="279">
        <v>73246.509999999995</v>
      </c>
      <c r="AL17183" s="248" t="s">
        <v>40748</v>
      </c>
      <c r="AM17183" s="249">
        <v>21009.439999999999</v>
      </c>
      <c r="AO17183" s="228" t="s">
        <v>36122</v>
      </c>
      <c r="AP17183" s="229">
        <v>69000.06</v>
      </c>
      <c r="AR17183" s="207" t="s">
        <v>30798</v>
      </c>
      <c r="AS17183" s="208">
        <v>10901</v>
      </c>
      <c r="AT17183" s="93"/>
      <c r="AU17183" s="93"/>
      <c r="AV17183" s="93"/>
    </row>
    <row r="17184" spans="35:48" x14ac:dyDescent="0.55000000000000004">
      <c r="AI17184" s="278" t="s">
        <v>31021</v>
      </c>
      <c r="AJ17184" s="279">
        <v>513354.22</v>
      </c>
      <c r="AL17184" s="248" t="s">
        <v>36183</v>
      </c>
      <c r="AM17184" s="249">
        <v>7660</v>
      </c>
      <c r="AO17184" s="228" t="s">
        <v>54257</v>
      </c>
      <c r="AP17184" s="229">
        <v>55000</v>
      </c>
      <c r="AR17184" s="207" t="s">
        <v>30799</v>
      </c>
      <c r="AS17184" s="208">
        <v>120885.15</v>
      </c>
      <c r="AT17184" s="93"/>
      <c r="AU17184" s="93"/>
      <c r="AV17184" s="93"/>
    </row>
    <row r="17185" spans="35:48" x14ac:dyDescent="0.55000000000000004">
      <c r="AI17185" s="278" t="s">
        <v>31022</v>
      </c>
      <c r="AJ17185" s="279">
        <v>26049831.969999999</v>
      </c>
      <c r="AL17185" s="248" t="s">
        <v>34884</v>
      </c>
      <c r="AM17185" s="249">
        <v>10250</v>
      </c>
      <c r="AO17185" s="228" t="s">
        <v>45986</v>
      </c>
      <c r="AP17185" s="229">
        <v>71850</v>
      </c>
      <c r="AR17185" s="207" t="s">
        <v>30800</v>
      </c>
      <c r="AS17185" s="208">
        <v>11078.39</v>
      </c>
      <c r="AT17185" s="93"/>
      <c r="AU17185" s="93"/>
      <c r="AV17185" s="93"/>
    </row>
    <row r="17186" spans="35:48" x14ac:dyDescent="0.55000000000000004">
      <c r="AI17186" s="278" t="s">
        <v>35896</v>
      </c>
      <c r="AJ17186" s="279">
        <v>83850</v>
      </c>
      <c r="AL17186" s="248" t="s">
        <v>18577</v>
      </c>
      <c r="AM17186" s="249">
        <v>11185.49</v>
      </c>
      <c r="AO17186" s="228" t="s">
        <v>33272</v>
      </c>
      <c r="AP17186" s="229">
        <v>10000</v>
      </c>
      <c r="AR17186" s="207" t="s">
        <v>30801</v>
      </c>
      <c r="AS17186" s="208">
        <v>702.82</v>
      </c>
      <c r="AT17186" s="93"/>
      <c r="AU17186" s="93"/>
      <c r="AV17186" s="93"/>
    </row>
    <row r="17187" spans="35:48" x14ac:dyDescent="0.55000000000000004">
      <c r="AI17187" s="278" t="s">
        <v>31023</v>
      </c>
      <c r="AJ17187" s="279">
        <v>4424335.38</v>
      </c>
      <c r="AL17187" s="248" t="s">
        <v>18578</v>
      </c>
      <c r="AM17187" s="249">
        <v>422770.44</v>
      </c>
      <c r="AO17187" s="228" t="s">
        <v>17430</v>
      </c>
      <c r="AP17187" s="229">
        <v>22167.95</v>
      </c>
      <c r="AR17187" s="207" t="s">
        <v>30802</v>
      </c>
      <c r="AS17187" s="208">
        <v>57618.3</v>
      </c>
      <c r="AT17187" s="93"/>
      <c r="AU17187" s="93"/>
      <c r="AV17187" s="93"/>
    </row>
    <row r="17188" spans="35:48" x14ac:dyDescent="0.55000000000000004">
      <c r="AI17188" s="278" t="s">
        <v>36918</v>
      </c>
      <c r="AJ17188" s="279">
        <v>87799.65</v>
      </c>
      <c r="AL17188" s="248" t="s">
        <v>18580</v>
      </c>
      <c r="AM17188" s="249">
        <v>79661.13</v>
      </c>
      <c r="AO17188" s="228" t="s">
        <v>38946</v>
      </c>
      <c r="AP17188" s="229">
        <v>20666.63</v>
      </c>
      <c r="AR17188" s="207" t="s">
        <v>30803</v>
      </c>
      <c r="AS17188" s="208">
        <v>428708.95</v>
      </c>
      <c r="AT17188" s="93"/>
      <c r="AU17188" s="93"/>
      <c r="AV17188" s="93"/>
    </row>
    <row r="17189" spans="35:48" x14ac:dyDescent="0.55000000000000004">
      <c r="AI17189" s="278" t="s">
        <v>35897</v>
      </c>
      <c r="AJ17189" s="279">
        <v>12622394.199999999</v>
      </c>
      <c r="AL17189" s="248" t="s">
        <v>13380</v>
      </c>
      <c r="AM17189" s="249">
        <v>109179.11</v>
      </c>
      <c r="AO17189" s="228" t="s">
        <v>17431</v>
      </c>
      <c r="AP17189" s="229">
        <v>15414.44</v>
      </c>
      <c r="AR17189" s="207" t="s">
        <v>30804</v>
      </c>
      <c r="AS17189" s="208">
        <v>1621.2</v>
      </c>
      <c r="AT17189" s="93"/>
      <c r="AU17189" s="93"/>
      <c r="AV17189" s="93"/>
    </row>
    <row r="17190" spans="35:48" x14ac:dyDescent="0.55000000000000004">
      <c r="AI17190" s="278" t="s">
        <v>31024</v>
      </c>
      <c r="AJ17190" s="279">
        <v>450505.19</v>
      </c>
      <c r="AL17190" s="248" t="s">
        <v>18581</v>
      </c>
      <c r="AM17190" s="249">
        <v>236456.14</v>
      </c>
      <c r="AO17190" s="228" t="s">
        <v>17432</v>
      </c>
      <c r="AP17190" s="229">
        <v>9666</v>
      </c>
      <c r="AR17190" s="207" t="s">
        <v>30805</v>
      </c>
      <c r="AS17190" s="208">
        <v>57549.2</v>
      </c>
      <c r="AT17190" s="93"/>
      <c r="AU17190" s="93"/>
      <c r="AV17190" s="93"/>
    </row>
    <row r="17191" spans="35:48" x14ac:dyDescent="0.55000000000000004">
      <c r="AI17191" s="278" t="s">
        <v>31025</v>
      </c>
      <c r="AJ17191" s="279">
        <v>29936533.91</v>
      </c>
      <c r="AL17191" s="248" t="s">
        <v>18582</v>
      </c>
      <c r="AM17191" s="249">
        <v>75256.3</v>
      </c>
      <c r="AO17191" s="228" t="s">
        <v>17433</v>
      </c>
      <c r="AP17191" s="229">
        <v>6050.35</v>
      </c>
      <c r="AR17191" s="207" t="s">
        <v>30806</v>
      </c>
      <c r="AS17191" s="208">
        <v>76221.5</v>
      </c>
      <c r="AT17191" s="93"/>
      <c r="AU17191" s="93"/>
      <c r="AV17191" s="93"/>
    </row>
    <row r="17192" spans="35:48" x14ac:dyDescent="0.55000000000000004">
      <c r="AI17192" s="278" t="s">
        <v>31026</v>
      </c>
      <c r="AJ17192" s="279">
        <v>72457367.140000001</v>
      </c>
      <c r="AL17192" s="248" t="s">
        <v>18583</v>
      </c>
      <c r="AM17192" s="249">
        <v>2288097.4300000002</v>
      </c>
      <c r="AO17192" s="228" t="s">
        <v>17434</v>
      </c>
      <c r="AP17192" s="229">
        <v>354</v>
      </c>
      <c r="AR17192" s="207" t="s">
        <v>30807</v>
      </c>
      <c r="AS17192" s="208">
        <v>60952.79</v>
      </c>
      <c r="AT17192" s="93"/>
      <c r="AU17192" s="93"/>
      <c r="AV17192" s="93"/>
    </row>
    <row r="17193" spans="35:48" x14ac:dyDescent="0.55000000000000004">
      <c r="AI17193" s="278" t="s">
        <v>34379</v>
      </c>
      <c r="AJ17193" s="279">
        <v>92134.07</v>
      </c>
      <c r="AL17193" s="248" t="s">
        <v>18584</v>
      </c>
      <c r="AM17193" s="249">
        <v>49481.79</v>
      </c>
      <c r="AO17193" s="228" t="s">
        <v>17435</v>
      </c>
      <c r="AP17193" s="229">
        <v>32109.71</v>
      </c>
      <c r="AR17193" s="207" t="s">
        <v>30808</v>
      </c>
      <c r="AS17193" s="208">
        <v>1617283.61</v>
      </c>
      <c r="AT17193" s="93"/>
      <c r="AU17193" s="93"/>
      <c r="AV17193" s="93"/>
    </row>
    <row r="17194" spans="35:48" x14ac:dyDescent="0.55000000000000004">
      <c r="AI17194" s="278" t="s">
        <v>31027</v>
      </c>
      <c r="AJ17194" s="279">
        <v>26240623.91</v>
      </c>
      <c r="AL17194" s="248" t="s">
        <v>50622</v>
      </c>
      <c r="AM17194" s="249">
        <v>185.4</v>
      </c>
      <c r="AO17194" s="228" t="s">
        <v>49332</v>
      </c>
      <c r="AP17194" s="229">
        <v>140551.29</v>
      </c>
      <c r="AR17194" s="207" t="s">
        <v>30809</v>
      </c>
      <c r="AS17194" s="208">
        <v>1653794.09</v>
      </c>
      <c r="AT17194" s="93"/>
      <c r="AU17194" s="93"/>
      <c r="AV17194" s="93"/>
    </row>
    <row r="17195" spans="35:48" x14ac:dyDescent="0.55000000000000004">
      <c r="AI17195" s="278" t="s">
        <v>31028</v>
      </c>
      <c r="AJ17195" s="279">
        <v>1295846.04</v>
      </c>
      <c r="AL17195" s="248" t="s">
        <v>56780</v>
      </c>
      <c r="AM17195" s="249">
        <v>4754.93</v>
      </c>
      <c r="AO17195" s="228" t="s">
        <v>34707</v>
      </c>
      <c r="AP17195" s="229">
        <v>25713.08</v>
      </c>
      <c r="AR17195" s="207" t="s">
        <v>30810</v>
      </c>
      <c r="AS17195" s="208">
        <v>1976.98</v>
      </c>
      <c r="AT17195" s="93"/>
      <c r="AU17195" s="93"/>
      <c r="AV17195" s="93"/>
    </row>
    <row r="17196" spans="35:48" x14ac:dyDescent="0.55000000000000004">
      <c r="AI17196" s="278" t="s">
        <v>31029</v>
      </c>
      <c r="AJ17196" s="279">
        <v>39364.050000000003</v>
      </c>
      <c r="AL17196" s="248" t="s">
        <v>56781</v>
      </c>
      <c r="AM17196" s="249">
        <v>173.75</v>
      </c>
      <c r="AO17196" s="228" t="s">
        <v>17501</v>
      </c>
      <c r="AP17196" s="229">
        <v>4204.1899999999996</v>
      </c>
      <c r="AR17196" s="207" t="s">
        <v>30811</v>
      </c>
      <c r="AS17196" s="208">
        <v>658203.12</v>
      </c>
      <c r="AT17196" s="93"/>
      <c r="AU17196" s="93"/>
      <c r="AV17196" s="93"/>
    </row>
    <row r="17197" spans="35:48" x14ac:dyDescent="0.55000000000000004">
      <c r="AI17197" s="278" t="s">
        <v>34380</v>
      </c>
      <c r="AJ17197" s="279">
        <v>146188.69</v>
      </c>
      <c r="AL17197" s="248" t="s">
        <v>54290</v>
      </c>
      <c r="AM17197" s="249">
        <v>6902.23</v>
      </c>
      <c r="AO17197" s="228" t="s">
        <v>17502</v>
      </c>
      <c r="AP17197" s="229">
        <v>316428.84000000003</v>
      </c>
      <c r="AR17197" s="207" t="s">
        <v>30812</v>
      </c>
      <c r="AS17197" s="208">
        <v>86652.85</v>
      </c>
      <c r="AT17197" s="93"/>
      <c r="AU17197" s="93"/>
      <c r="AV17197" s="93"/>
    </row>
    <row r="17198" spans="35:48" x14ac:dyDescent="0.55000000000000004">
      <c r="AI17198" s="278" t="s">
        <v>36919</v>
      </c>
      <c r="AJ17198" s="279">
        <v>5125.3100000000004</v>
      </c>
      <c r="AL17198" s="248" t="s">
        <v>18585</v>
      </c>
      <c r="AM17198" s="249">
        <v>27127.8</v>
      </c>
      <c r="AO17198" s="228" t="s">
        <v>17503</v>
      </c>
      <c r="AP17198" s="229">
        <v>150134.21</v>
      </c>
      <c r="AR17198" s="207" t="s">
        <v>30813</v>
      </c>
      <c r="AS17198" s="208">
        <v>235059.62</v>
      </c>
      <c r="AT17198" s="93"/>
      <c r="AU17198" s="93"/>
      <c r="AV17198" s="93"/>
    </row>
    <row r="17199" spans="35:48" x14ac:dyDescent="0.55000000000000004">
      <c r="AI17199" s="278" t="s">
        <v>36920</v>
      </c>
      <c r="AJ17199" s="279">
        <v>99.25</v>
      </c>
      <c r="AL17199" s="248" t="s">
        <v>63479</v>
      </c>
      <c r="AM17199" s="249">
        <v>752.5</v>
      </c>
      <c r="AO17199" s="228" t="s">
        <v>45987</v>
      </c>
      <c r="AP17199" s="229">
        <v>7641.47</v>
      </c>
      <c r="AR17199" s="207" t="s">
        <v>30814</v>
      </c>
      <c r="AS17199" s="208">
        <v>94799.51</v>
      </c>
      <c r="AT17199" s="93"/>
      <c r="AU17199" s="93"/>
      <c r="AV17199" s="93"/>
    </row>
    <row r="17200" spans="35:48" x14ac:dyDescent="0.55000000000000004">
      <c r="AI17200" s="278" t="s">
        <v>31030</v>
      </c>
      <c r="AJ17200" s="279">
        <v>102648045.86</v>
      </c>
      <c r="AL17200" s="248" t="s">
        <v>18586</v>
      </c>
      <c r="AM17200" s="249">
        <v>135488.17000000001</v>
      </c>
      <c r="AO17200" s="228" t="s">
        <v>17504</v>
      </c>
      <c r="AP17200" s="229">
        <v>119461.25</v>
      </c>
      <c r="AR17200" s="207" t="s">
        <v>30815</v>
      </c>
      <c r="AS17200" s="208">
        <v>44479.22</v>
      </c>
      <c r="AT17200" s="93"/>
      <c r="AU17200" s="93"/>
      <c r="AV17200" s="93"/>
    </row>
    <row r="17201" spans="35:48" x14ac:dyDescent="0.55000000000000004">
      <c r="AI17201" s="278" t="s">
        <v>31031</v>
      </c>
      <c r="AJ17201" s="279">
        <v>15354469.439999999</v>
      </c>
      <c r="AL17201" s="248" t="s">
        <v>18587</v>
      </c>
      <c r="AM17201" s="249">
        <v>335523.31</v>
      </c>
      <c r="AO17201" s="228" t="s">
        <v>34719</v>
      </c>
      <c r="AP17201" s="229">
        <v>108112.36</v>
      </c>
      <c r="AR17201" s="207" t="s">
        <v>30816</v>
      </c>
      <c r="AS17201" s="208">
        <v>36892.239999999998</v>
      </c>
      <c r="AT17201" s="93"/>
      <c r="AU17201" s="93"/>
      <c r="AV17201" s="93"/>
    </row>
    <row r="17202" spans="35:48" x14ac:dyDescent="0.55000000000000004">
      <c r="AI17202" s="278" t="s">
        <v>46271</v>
      </c>
      <c r="AJ17202" s="279">
        <v>12225525.119999999</v>
      </c>
      <c r="AL17202" s="248" t="s">
        <v>18588</v>
      </c>
      <c r="AM17202" s="249">
        <v>87246.41</v>
      </c>
      <c r="AO17202" s="228" t="s">
        <v>17506</v>
      </c>
      <c r="AP17202" s="229">
        <v>23168.91</v>
      </c>
      <c r="AR17202" s="207" t="s">
        <v>30817</v>
      </c>
      <c r="AS17202" s="208">
        <v>1362.5</v>
      </c>
      <c r="AT17202" s="93"/>
      <c r="AU17202" s="93"/>
      <c r="AV17202" s="93"/>
    </row>
    <row r="17203" spans="35:48" x14ac:dyDescent="0.55000000000000004">
      <c r="AI17203" s="278" t="s">
        <v>39644</v>
      </c>
      <c r="AJ17203" s="279">
        <v>555432.85</v>
      </c>
      <c r="AL17203" s="248" t="s">
        <v>18589</v>
      </c>
      <c r="AM17203" s="249">
        <v>132045.32</v>
      </c>
      <c r="AO17203" s="228" t="s">
        <v>17507</v>
      </c>
      <c r="AP17203" s="229">
        <v>12079.21</v>
      </c>
      <c r="AR17203" s="207" t="s">
        <v>30818</v>
      </c>
      <c r="AS17203" s="208">
        <v>43992.5</v>
      </c>
      <c r="AT17203" s="93"/>
      <c r="AU17203" s="93"/>
      <c r="AV17203" s="93"/>
    </row>
    <row r="17204" spans="35:48" x14ac:dyDescent="0.55000000000000004">
      <c r="AI17204" s="278" t="s">
        <v>69575</v>
      </c>
      <c r="AJ17204" s="279">
        <v>6552.83</v>
      </c>
      <c r="AL17204" s="248" t="s">
        <v>18590</v>
      </c>
      <c r="AM17204" s="249">
        <v>414368.4</v>
      </c>
      <c r="AO17204" s="228" t="s">
        <v>50615</v>
      </c>
      <c r="AP17204" s="229">
        <v>25021.48</v>
      </c>
      <c r="AR17204" s="207" t="s">
        <v>30819</v>
      </c>
      <c r="AS17204" s="208">
        <v>15583.1</v>
      </c>
      <c r="AT17204" s="93"/>
      <c r="AU17204" s="93"/>
      <c r="AV17204" s="93"/>
    </row>
    <row r="17205" spans="35:48" x14ac:dyDescent="0.55000000000000004">
      <c r="AI17205" s="278" t="s">
        <v>40932</v>
      </c>
      <c r="AJ17205" s="279">
        <v>482982.89</v>
      </c>
      <c r="AL17205" s="248" t="s">
        <v>18642</v>
      </c>
      <c r="AM17205" s="249">
        <v>23205</v>
      </c>
      <c r="AO17205" s="228" t="s">
        <v>17509</v>
      </c>
      <c r="AP17205" s="229">
        <v>12395.89</v>
      </c>
      <c r="AR17205" s="207" t="s">
        <v>30820</v>
      </c>
      <c r="AS17205" s="208">
        <v>7526.68</v>
      </c>
      <c r="AT17205" s="93"/>
      <c r="AU17205" s="93"/>
      <c r="AV17205" s="93"/>
    </row>
    <row r="17206" spans="35:48" x14ac:dyDescent="0.55000000000000004">
      <c r="AI17206" s="278" t="s">
        <v>35898</v>
      </c>
      <c r="AJ17206" s="279">
        <v>450000</v>
      </c>
      <c r="AL17206" s="248" t="s">
        <v>13396</v>
      </c>
      <c r="AM17206" s="249">
        <v>61396.69</v>
      </c>
      <c r="AO17206" s="228" t="s">
        <v>17510</v>
      </c>
      <c r="AP17206" s="229">
        <v>1478.75</v>
      </c>
      <c r="AR17206" s="207" t="s">
        <v>30821</v>
      </c>
      <c r="AS17206" s="208">
        <v>29303.79</v>
      </c>
      <c r="AT17206" s="93"/>
      <c r="AU17206" s="93"/>
      <c r="AV17206" s="93"/>
    </row>
    <row r="17207" spans="35:48" x14ac:dyDescent="0.55000000000000004">
      <c r="AI17207" s="278" t="s">
        <v>48599</v>
      </c>
      <c r="AJ17207" s="279">
        <v>2769238.57</v>
      </c>
      <c r="AL17207" s="248" t="s">
        <v>33391</v>
      </c>
      <c r="AM17207" s="249">
        <v>180078.28</v>
      </c>
      <c r="AO17207" s="228" t="s">
        <v>49333</v>
      </c>
      <c r="AP17207" s="229">
        <v>914.86</v>
      </c>
      <c r="AR17207" s="207" t="s">
        <v>30822</v>
      </c>
      <c r="AS17207" s="208">
        <v>1780.64</v>
      </c>
      <c r="AT17207" s="93"/>
      <c r="AU17207" s="93"/>
      <c r="AV17207" s="93"/>
    </row>
    <row r="17208" spans="35:48" x14ac:dyDescent="0.55000000000000004">
      <c r="AI17208" s="278" t="s">
        <v>66798</v>
      </c>
      <c r="AJ17208" s="279">
        <v>3029</v>
      </c>
      <c r="AL17208" s="248" t="s">
        <v>13397</v>
      </c>
      <c r="AM17208" s="249">
        <v>219.05</v>
      </c>
      <c r="AO17208" s="228" t="s">
        <v>17512</v>
      </c>
      <c r="AP17208" s="229">
        <v>577.27</v>
      </c>
      <c r="AR17208" s="207" t="s">
        <v>30823</v>
      </c>
      <c r="AS17208" s="208">
        <v>9870</v>
      </c>
      <c r="AT17208" s="93"/>
      <c r="AU17208" s="93"/>
      <c r="AV17208" s="93"/>
    </row>
    <row r="17209" spans="35:48" x14ac:dyDescent="0.55000000000000004">
      <c r="AI17209" s="278" t="s">
        <v>34381</v>
      </c>
      <c r="AJ17209" s="279">
        <v>12764170.68</v>
      </c>
      <c r="AL17209" s="248" t="s">
        <v>13399</v>
      </c>
      <c r="AM17209" s="249">
        <v>97836.13</v>
      </c>
      <c r="AO17209" s="228" t="s">
        <v>17513</v>
      </c>
      <c r="AP17209" s="229">
        <v>1350</v>
      </c>
      <c r="AR17209" s="207" t="s">
        <v>30824</v>
      </c>
      <c r="AS17209" s="208">
        <v>7507.41</v>
      </c>
      <c r="AT17209" s="93"/>
      <c r="AU17209" s="93"/>
      <c r="AV17209" s="93"/>
    </row>
    <row r="17210" spans="35:48" x14ac:dyDescent="0.55000000000000004">
      <c r="AI17210" s="278" t="s">
        <v>34382</v>
      </c>
      <c r="AJ17210" s="279">
        <v>17264786.039999999</v>
      </c>
      <c r="AL17210" s="248" t="s">
        <v>48445</v>
      </c>
      <c r="AM17210" s="249">
        <v>23205.040000000001</v>
      </c>
      <c r="AO17210" s="228" t="s">
        <v>17514</v>
      </c>
      <c r="AP17210" s="229">
        <v>1675</v>
      </c>
      <c r="AR17210" s="207" t="s">
        <v>30825</v>
      </c>
      <c r="AS17210" s="208">
        <v>187700.87</v>
      </c>
      <c r="AT17210" s="93"/>
      <c r="AU17210" s="93"/>
      <c r="AV17210" s="93"/>
    </row>
    <row r="17211" spans="35:48" x14ac:dyDescent="0.55000000000000004">
      <c r="AI17211" s="278" t="s">
        <v>40933</v>
      </c>
      <c r="AJ17211" s="279">
        <v>395092.68</v>
      </c>
      <c r="AL17211" s="248" t="s">
        <v>18645</v>
      </c>
      <c r="AM17211" s="249">
        <v>10400</v>
      </c>
      <c r="AO17211" s="228" t="s">
        <v>17515</v>
      </c>
      <c r="AP17211" s="229">
        <v>1600</v>
      </c>
      <c r="AR17211" s="207" t="s">
        <v>30826</v>
      </c>
      <c r="AS17211" s="208">
        <v>2400</v>
      </c>
      <c r="AT17211" s="93"/>
      <c r="AU17211" s="93"/>
      <c r="AV17211" s="93"/>
    </row>
    <row r="17212" spans="35:48" x14ac:dyDescent="0.55000000000000004">
      <c r="AI17212" s="278" t="s">
        <v>31032</v>
      </c>
      <c r="AJ17212" s="279">
        <v>3907405.61</v>
      </c>
      <c r="AL17212" s="248" t="s">
        <v>18647</v>
      </c>
      <c r="AM17212" s="249">
        <v>11022.73</v>
      </c>
      <c r="AO17212" s="228" t="s">
        <v>33277</v>
      </c>
      <c r="AP17212" s="229">
        <v>577275.24</v>
      </c>
      <c r="AR17212" s="207" t="s">
        <v>30827</v>
      </c>
      <c r="AS17212" s="208">
        <v>49008.04</v>
      </c>
      <c r="AT17212" s="93"/>
      <c r="AU17212" s="93"/>
      <c r="AV17212" s="93"/>
    </row>
    <row r="17213" spans="35:48" x14ac:dyDescent="0.55000000000000004">
      <c r="AI17213" s="278" t="s">
        <v>34383</v>
      </c>
      <c r="AJ17213" s="279">
        <v>106366.67</v>
      </c>
      <c r="AL17213" s="248" t="s">
        <v>33392</v>
      </c>
      <c r="AM17213" s="249">
        <v>8324.68</v>
      </c>
      <c r="AO17213" s="228" t="s">
        <v>17516</v>
      </c>
      <c r="AP17213" s="229">
        <v>283173.46999999997</v>
      </c>
      <c r="AR17213" s="207" t="s">
        <v>30828</v>
      </c>
      <c r="AS17213" s="208">
        <v>77.03</v>
      </c>
      <c r="AT17213" s="93"/>
      <c r="AU17213" s="93"/>
      <c r="AV17213" s="93"/>
    </row>
    <row r="17214" spans="35:48" x14ac:dyDescent="0.55000000000000004">
      <c r="AI17214" s="278" t="s">
        <v>34384</v>
      </c>
      <c r="AJ17214" s="279">
        <v>433853.24</v>
      </c>
      <c r="AL17214" s="248" t="s">
        <v>39055</v>
      </c>
      <c r="AM17214" s="249">
        <v>638891.43000000005</v>
      </c>
      <c r="AO17214" s="228" t="s">
        <v>50616</v>
      </c>
      <c r="AP17214" s="229">
        <v>10025</v>
      </c>
      <c r="AR17214" s="207" t="s">
        <v>30829</v>
      </c>
      <c r="AS17214" s="208">
        <v>63686.67</v>
      </c>
      <c r="AT17214" s="93"/>
      <c r="AU17214" s="93"/>
      <c r="AV17214" s="93"/>
    </row>
    <row r="17215" spans="35:48" x14ac:dyDescent="0.55000000000000004">
      <c r="AI17215" s="278" t="s">
        <v>36921</v>
      </c>
      <c r="AJ17215" s="279">
        <v>57953.77</v>
      </c>
      <c r="AL17215" s="248" t="s">
        <v>18651</v>
      </c>
      <c r="AM17215" s="249">
        <v>81426.31</v>
      </c>
      <c r="AO17215" s="228" t="s">
        <v>34720</v>
      </c>
      <c r="AP17215" s="229">
        <v>2200</v>
      </c>
      <c r="AR17215" s="207" t="s">
        <v>30830</v>
      </c>
      <c r="AS17215" s="208">
        <v>83238.63</v>
      </c>
      <c r="AT17215" s="93"/>
      <c r="AU17215" s="93"/>
      <c r="AV17215" s="93"/>
    </row>
    <row r="17216" spans="35:48" x14ac:dyDescent="0.55000000000000004">
      <c r="AI17216" s="278" t="s">
        <v>35899</v>
      </c>
      <c r="AJ17216" s="279">
        <v>7337.18</v>
      </c>
      <c r="AL17216" s="248" t="s">
        <v>55591</v>
      </c>
      <c r="AM17216" s="249">
        <v>102435</v>
      </c>
      <c r="AO17216" s="228" t="s">
        <v>54258</v>
      </c>
      <c r="AP17216" s="229">
        <v>386.73</v>
      </c>
      <c r="AR17216" s="207" t="s">
        <v>30831</v>
      </c>
      <c r="AS17216" s="208">
        <v>1398.06</v>
      </c>
      <c r="AT17216" s="93"/>
      <c r="AU17216" s="93"/>
      <c r="AV17216" s="93"/>
    </row>
    <row r="17217" spans="35:48" x14ac:dyDescent="0.55000000000000004">
      <c r="AI17217" s="278" t="s">
        <v>31033</v>
      </c>
      <c r="AJ17217" s="279">
        <v>851481.41</v>
      </c>
      <c r="AL17217" s="248" t="s">
        <v>13401</v>
      </c>
      <c r="AM17217" s="249">
        <v>101939.9</v>
      </c>
      <c r="AO17217" s="228" t="s">
        <v>17517</v>
      </c>
      <c r="AP17217" s="229">
        <v>10625</v>
      </c>
      <c r="AR17217" s="207" t="s">
        <v>30832</v>
      </c>
      <c r="AS17217" s="208">
        <v>621.32000000000005</v>
      </c>
      <c r="AT17217" s="93"/>
      <c r="AU17217" s="93"/>
      <c r="AV17217" s="93"/>
    </row>
    <row r="17218" spans="35:48" x14ac:dyDescent="0.55000000000000004">
      <c r="AI17218" s="278" t="s">
        <v>47675</v>
      </c>
      <c r="AJ17218" s="279">
        <v>814352.74</v>
      </c>
      <c r="AL17218" s="248" t="s">
        <v>13402</v>
      </c>
      <c r="AM17218" s="249">
        <v>307769.63</v>
      </c>
      <c r="AO17218" s="228" t="s">
        <v>54259</v>
      </c>
      <c r="AP17218" s="229">
        <v>659.72</v>
      </c>
      <c r="AR17218" s="207" t="s">
        <v>30833</v>
      </c>
      <c r="AS17218" s="208">
        <v>243328.3</v>
      </c>
      <c r="AT17218" s="93"/>
      <c r="AU17218" s="93"/>
      <c r="AV17218" s="93"/>
    </row>
    <row r="17219" spans="35:48" x14ac:dyDescent="0.55000000000000004">
      <c r="AI17219" s="278" t="s">
        <v>56899</v>
      </c>
      <c r="AJ17219" s="279">
        <v>41442.910000000003</v>
      </c>
      <c r="AL17219" s="248" t="s">
        <v>13403</v>
      </c>
      <c r="AM17219" s="249">
        <v>15386.28</v>
      </c>
      <c r="AO17219" s="228" t="s">
        <v>17518</v>
      </c>
      <c r="AP17219" s="229">
        <v>23621.16</v>
      </c>
      <c r="AR17219" s="207" t="s">
        <v>30834</v>
      </c>
      <c r="AS17219" s="208">
        <v>4012</v>
      </c>
      <c r="AT17219" s="93"/>
      <c r="AU17219" s="93"/>
      <c r="AV17219" s="93"/>
    </row>
    <row r="17220" spans="35:48" x14ac:dyDescent="0.55000000000000004">
      <c r="AI17220" s="278" t="s">
        <v>46272</v>
      </c>
      <c r="AJ17220" s="279">
        <v>275824.2</v>
      </c>
      <c r="AL17220" s="248" t="s">
        <v>18652</v>
      </c>
      <c r="AM17220" s="249">
        <v>198743.7</v>
      </c>
      <c r="AO17220" s="228" t="s">
        <v>17519</v>
      </c>
      <c r="AP17220" s="229">
        <v>125768.6</v>
      </c>
      <c r="AR17220" s="207" t="s">
        <v>30835</v>
      </c>
      <c r="AS17220" s="208">
        <v>550.37</v>
      </c>
      <c r="AT17220" s="93"/>
      <c r="AU17220" s="93"/>
      <c r="AV17220" s="93"/>
    </row>
    <row r="17221" spans="35:48" x14ac:dyDescent="0.55000000000000004">
      <c r="AI17221" s="278" t="s">
        <v>43430</v>
      </c>
      <c r="AJ17221" s="279">
        <v>105031.5</v>
      </c>
      <c r="AL17221" s="248" t="s">
        <v>13404</v>
      </c>
      <c r="AM17221" s="249">
        <v>165675.84</v>
      </c>
      <c r="AO17221" s="228" t="s">
        <v>17520</v>
      </c>
      <c r="AP17221" s="229">
        <v>205565.43</v>
      </c>
      <c r="AR17221" s="207" t="s">
        <v>30836</v>
      </c>
      <c r="AS17221" s="208">
        <v>725.42</v>
      </c>
      <c r="AT17221" s="93"/>
      <c r="AU17221" s="93"/>
      <c r="AV17221" s="93"/>
    </row>
    <row r="17222" spans="35:48" x14ac:dyDescent="0.55000000000000004">
      <c r="AI17222" s="278" t="s">
        <v>40934</v>
      </c>
      <c r="AJ17222" s="279">
        <v>19787.759999999998</v>
      </c>
      <c r="AL17222" s="248" t="s">
        <v>18653</v>
      </c>
      <c r="AM17222" s="249">
        <v>171470.7</v>
      </c>
      <c r="AO17222" s="228" t="s">
        <v>34721</v>
      </c>
      <c r="AP17222" s="229">
        <v>65841.97</v>
      </c>
      <c r="AR17222" s="207" t="s">
        <v>30837</v>
      </c>
      <c r="AS17222" s="208">
        <v>600</v>
      </c>
      <c r="AT17222" s="93"/>
      <c r="AU17222" s="93"/>
      <c r="AV17222" s="93"/>
    </row>
    <row r="17223" spans="35:48" x14ac:dyDescent="0.55000000000000004">
      <c r="AI17223" s="278" t="s">
        <v>31034</v>
      </c>
      <c r="AJ17223" s="279">
        <v>64722314.899999999</v>
      </c>
      <c r="AL17223" s="248" t="s">
        <v>18654</v>
      </c>
      <c r="AM17223" s="249">
        <v>4429</v>
      </c>
      <c r="AO17223" s="228" t="s">
        <v>17521</v>
      </c>
      <c r="AP17223" s="229">
        <v>172331.5</v>
      </c>
      <c r="AR17223" s="207" t="s">
        <v>30838</v>
      </c>
      <c r="AS17223" s="208">
        <v>15315.58</v>
      </c>
      <c r="AT17223" s="93"/>
      <c r="AU17223" s="93"/>
      <c r="AV17223" s="93"/>
    </row>
    <row r="17224" spans="35:48" x14ac:dyDescent="0.55000000000000004">
      <c r="AI17224" s="278" t="s">
        <v>50848</v>
      </c>
      <c r="AJ17224" s="279">
        <v>12750602.289999999</v>
      </c>
      <c r="AL17224" s="248" t="s">
        <v>55592</v>
      </c>
      <c r="AM17224" s="249">
        <v>6131.48</v>
      </c>
      <c r="AO17224" s="228" t="s">
        <v>17522</v>
      </c>
      <c r="AP17224" s="229">
        <v>29568.86</v>
      </c>
      <c r="AR17224" s="207" t="s">
        <v>30839</v>
      </c>
      <c r="AS17224" s="208">
        <v>128127.81</v>
      </c>
      <c r="AT17224" s="93"/>
      <c r="AU17224" s="93"/>
      <c r="AV17224" s="93"/>
    </row>
    <row r="17225" spans="35:48" x14ac:dyDescent="0.55000000000000004">
      <c r="AI17225" s="278" t="s">
        <v>31035</v>
      </c>
      <c r="AJ17225" s="279">
        <v>58971235.310000002</v>
      </c>
      <c r="AL17225" s="248" t="s">
        <v>39056</v>
      </c>
      <c r="AM17225" s="249">
        <v>25116.44</v>
      </c>
      <c r="AO17225" s="228" t="s">
        <v>43175</v>
      </c>
      <c r="AP17225" s="229">
        <v>16134.96</v>
      </c>
      <c r="AR17225" s="207" t="s">
        <v>30840</v>
      </c>
      <c r="AS17225" s="208">
        <v>11637.2</v>
      </c>
      <c r="AT17225" s="93"/>
      <c r="AU17225" s="93"/>
      <c r="AV17225" s="93"/>
    </row>
    <row r="17226" spans="35:48" x14ac:dyDescent="0.55000000000000004">
      <c r="AI17226" s="278" t="s">
        <v>31036</v>
      </c>
      <c r="AJ17226" s="279">
        <v>10915153.35</v>
      </c>
      <c r="AL17226" s="248" t="s">
        <v>55593</v>
      </c>
      <c r="AM17226" s="249">
        <v>2551.2399999999998</v>
      </c>
      <c r="AO17226" s="228" t="s">
        <v>33278</v>
      </c>
      <c r="AP17226" s="229">
        <v>3344</v>
      </c>
      <c r="AR17226" s="207" t="s">
        <v>30841</v>
      </c>
      <c r="AS17226" s="208">
        <v>25226.61</v>
      </c>
      <c r="AT17226" s="93"/>
      <c r="AU17226" s="93"/>
      <c r="AV17226" s="93"/>
    </row>
    <row r="17227" spans="35:48" x14ac:dyDescent="0.55000000000000004">
      <c r="AI17227" s="278" t="s">
        <v>35900</v>
      </c>
      <c r="AJ17227" s="279">
        <v>2961911.86</v>
      </c>
      <c r="AL17227" s="248" t="s">
        <v>13408</v>
      </c>
      <c r="AM17227" s="249">
        <v>407461.24</v>
      </c>
      <c r="AO17227" s="228" t="s">
        <v>17524</v>
      </c>
      <c r="AP17227" s="229">
        <v>26936.49</v>
      </c>
      <c r="AR17227" s="207" t="s">
        <v>30842</v>
      </c>
      <c r="AS17227" s="208">
        <v>9750.9</v>
      </c>
      <c r="AT17227" s="93"/>
      <c r="AU17227" s="93"/>
      <c r="AV17227" s="93"/>
    </row>
    <row r="17228" spans="35:48" x14ac:dyDescent="0.55000000000000004">
      <c r="AI17228" s="278" t="s">
        <v>56900</v>
      </c>
      <c r="AJ17228" s="279">
        <v>319785.88</v>
      </c>
      <c r="AL17228" s="248" t="s">
        <v>13409</v>
      </c>
      <c r="AM17228" s="249">
        <v>314282.38</v>
      </c>
      <c r="AO17228" s="228" t="s">
        <v>17525</v>
      </c>
      <c r="AP17228" s="229">
        <v>128398.41</v>
      </c>
      <c r="AR17228" s="207" t="s">
        <v>30843</v>
      </c>
      <c r="AS17228" s="208">
        <v>6216</v>
      </c>
      <c r="AT17228" s="93"/>
      <c r="AU17228" s="93"/>
      <c r="AV17228" s="93"/>
    </row>
    <row r="17229" spans="35:48" x14ac:dyDescent="0.55000000000000004">
      <c r="AI17229" s="278" t="s">
        <v>31037</v>
      </c>
      <c r="AJ17229" s="279">
        <v>30810566.48</v>
      </c>
      <c r="AL17229" s="248" t="s">
        <v>13410</v>
      </c>
      <c r="AM17229" s="249">
        <v>1248.3</v>
      </c>
      <c r="AO17229" s="228" t="s">
        <v>45988</v>
      </c>
      <c r="AP17229" s="229">
        <v>29935.49</v>
      </c>
      <c r="AR17229" s="207" t="s">
        <v>30844</v>
      </c>
      <c r="AS17229" s="208">
        <v>125219.15</v>
      </c>
      <c r="AT17229" s="93"/>
      <c r="AU17229" s="93"/>
      <c r="AV17229" s="93"/>
    </row>
    <row r="17230" spans="35:48" x14ac:dyDescent="0.55000000000000004">
      <c r="AI17230" s="278" t="s">
        <v>31038</v>
      </c>
      <c r="AJ17230" s="279">
        <v>3210884.31</v>
      </c>
      <c r="AL17230" s="248" t="s">
        <v>34888</v>
      </c>
      <c r="AM17230" s="249">
        <v>435.05</v>
      </c>
      <c r="AO17230" s="228" t="s">
        <v>17526</v>
      </c>
      <c r="AP17230" s="229">
        <v>47346.38</v>
      </c>
      <c r="AR17230" s="207" t="s">
        <v>30845</v>
      </c>
      <c r="AS17230" s="208">
        <v>24500.45</v>
      </c>
      <c r="AT17230" s="93"/>
      <c r="AU17230" s="93"/>
      <c r="AV17230" s="93"/>
    </row>
    <row r="17231" spans="35:48" x14ac:dyDescent="0.55000000000000004">
      <c r="AI17231" s="278" t="s">
        <v>31039</v>
      </c>
      <c r="AJ17231" s="279">
        <v>739740.95</v>
      </c>
      <c r="AL17231" s="248" t="s">
        <v>18657</v>
      </c>
      <c r="AM17231" s="249">
        <v>467824.33</v>
      </c>
      <c r="AO17231" s="228" t="s">
        <v>54260</v>
      </c>
      <c r="AP17231" s="229">
        <v>9216</v>
      </c>
      <c r="AR17231" s="207" t="s">
        <v>30846</v>
      </c>
      <c r="AS17231" s="208">
        <v>102204.3</v>
      </c>
      <c r="AT17231" s="93"/>
      <c r="AU17231" s="93"/>
      <c r="AV17231" s="93"/>
    </row>
    <row r="17232" spans="35:48" x14ac:dyDescent="0.55000000000000004">
      <c r="AI17232" s="278" t="s">
        <v>39645</v>
      </c>
      <c r="AJ17232" s="279">
        <v>161.47999999999999</v>
      </c>
      <c r="AL17232" s="248" t="s">
        <v>34889</v>
      </c>
      <c r="AM17232" s="249">
        <v>198970.48</v>
      </c>
      <c r="AO17232" s="228" t="s">
        <v>17531</v>
      </c>
      <c r="AP17232" s="229">
        <v>92335.77</v>
      </c>
      <c r="AR17232" s="207" t="s">
        <v>30847</v>
      </c>
      <c r="AS17232" s="208">
        <v>74369.039999999994</v>
      </c>
      <c r="AT17232" s="93"/>
      <c r="AU17232" s="93"/>
      <c r="AV17232" s="93"/>
    </row>
    <row r="17233" spans="35:48" x14ac:dyDescent="0.55000000000000004">
      <c r="AI17233" s="278" t="s">
        <v>39646</v>
      </c>
      <c r="AJ17233" s="279">
        <v>778.87</v>
      </c>
      <c r="AL17233" s="248" t="s">
        <v>58368</v>
      </c>
      <c r="AM17233" s="249">
        <v>13000</v>
      </c>
      <c r="AO17233" s="228" t="s">
        <v>50617</v>
      </c>
      <c r="AP17233" s="229">
        <v>-12188.51</v>
      </c>
      <c r="AR17233" s="207" t="s">
        <v>30848</v>
      </c>
      <c r="AS17233" s="208">
        <v>7000</v>
      </c>
      <c r="AT17233" s="93"/>
      <c r="AU17233" s="93"/>
      <c r="AV17233" s="93"/>
    </row>
    <row r="17234" spans="35:48" x14ac:dyDescent="0.55000000000000004">
      <c r="AI17234" s="278" t="s">
        <v>40935</v>
      </c>
      <c r="AJ17234" s="279">
        <v>135341.45000000001</v>
      </c>
      <c r="AL17234" s="248" t="s">
        <v>54291</v>
      </c>
      <c r="AM17234" s="249">
        <v>6294.45</v>
      </c>
      <c r="AO17234" s="228" t="s">
        <v>34722</v>
      </c>
      <c r="AP17234" s="229">
        <v>167710.22</v>
      </c>
      <c r="AR17234" s="207" t="s">
        <v>30849</v>
      </c>
      <c r="AS17234" s="208">
        <v>24325.42</v>
      </c>
      <c r="AT17234" s="93"/>
      <c r="AU17234" s="93"/>
      <c r="AV17234" s="93"/>
    </row>
    <row r="17235" spans="35:48" x14ac:dyDescent="0.55000000000000004">
      <c r="AI17235" s="278" t="s">
        <v>34385</v>
      </c>
      <c r="AJ17235" s="279">
        <v>562236.74</v>
      </c>
      <c r="AL17235" s="248" t="s">
        <v>62353</v>
      </c>
      <c r="AM17235" s="249">
        <v>10698.8</v>
      </c>
      <c r="AO17235" s="228" t="s">
        <v>50618</v>
      </c>
      <c r="AP17235" s="229">
        <v>12054</v>
      </c>
      <c r="AR17235" s="207" t="s">
        <v>30850</v>
      </c>
      <c r="AS17235" s="208">
        <v>23945.98</v>
      </c>
      <c r="AT17235" s="93"/>
      <c r="AU17235" s="93"/>
      <c r="AV17235" s="93"/>
    </row>
    <row r="17236" spans="35:48" x14ac:dyDescent="0.55000000000000004">
      <c r="AI17236" s="278" t="s">
        <v>31040</v>
      </c>
      <c r="AJ17236" s="279">
        <v>22799952.579999998</v>
      </c>
      <c r="AL17236" s="248" t="s">
        <v>54297</v>
      </c>
      <c r="AM17236" s="249">
        <v>140671.37</v>
      </c>
      <c r="AO17236" s="228" t="s">
        <v>17575</v>
      </c>
      <c r="AP17236" s="229">
        <v>128436</v>
      </c>
      <c r="AR17236" s="207" t="s">
        <v>30851</v>
      </c>
      <c r="AS17236" s="208">
        <v>153958.14000000001</v>
      </c>
      <c r="AT17236" s="93"/>
      <c r="AU17236" s="93"/>
      <c r="AV17236" s="93"/>
    </row>
    <row r="17237" spans="35:48" x14ac:dyDescent="0.55000000000000004">
      <c r="AI17237" s="278" t="s">
        <v>31041</v>
      </c>
      <c r="AJ17237" s="279">
        <v>79627734.670000002</v>
      </c>
      <c r="AL17237" s="248" t="s">
        <v>18708</v>
      </c>
      <c r="AM17237" s="249">
        <v>234.57</v>
      </c>
      <c r="AO17237" s="228" t="s">
        <v>47462</v>
      </c>
      <c r="AP17237" s="229">
        <v>6187</v>
      </c>
      <c r="AR17237" s="207" t="s">
        <v>30852</v>
      </c>
      <c r="AS17237" s="208">
        <v>6441.82</v>
      </c>
      <c r="AT17237" s="93"/>
      <c r="AU17237" s="93"/>
      <c r="AV17237" s="93"/>
    </row>
    <row r="17238" spans="35:48" x14ac:dyDescent="0.55000000000000004">
      <c r="AI17238" s="278" t="s">
        <v>39647</v>
      </c>
      <c r="AJ17238" s="279">
        <v>-2514126.23</v>
      </c>
      <c r="AL17238" s="248" t="s">
        <v>18709</v>
      </c>
      <c r="AM17238" s="249">
        <v>10947.08</v>
      </c>
      <c r="AO17238" s="228" t="s">
        <v>17576</v>
      </c>
      <c r="AP17238" s="229">
        <v>112233.78</v>
      </c>
      <c r="AR17238" s="207" t="s">
        <v>30853</v>
      </c>
      <c r="AS17238" s="208">
        <v>33526.949999999997</v>
      </c>
      <c r="AT17238" s="93"/>
      <c r="AU17238" s="93"/>
      <c r="AV17238" s="93"/>
    </row>
    <row r="17239" spans="35:48" x14ac:dyDescent="0.55000000000000004">
      <c r="AI17239" s="278" t="s">
        <v>34386</v>
      </c>
      <c r="AJ17239" s="279">
        <v>56449937.280000001</v>
      </c>
      <c r="AL17239" s="248" t="s">
        <v>18710</v>
      </c>
      <c r="AM17239" s="249">
        <v>2795.02</v>
      </c>
      <c r="AO17239" s="228" t="s">
        <v>34731</v>
      </c>
      <c r="AP17239" s="229">
        <v>132393.99</v>
      </c>
      <c r="AR17239" s="207" t="s">
        <v>30854</v>
      </c>
      <c r="AS17239" s="208">
        <v>47770.16</v>
      </c>
      <c r="AT17239" s="93"/>
      <c r="AU17239" s="93"/>
      <c r="AV17239" s="93"/>
    </row>
    <row r="17240" spans="35:48" x14ac:dyDescent="0.55000000000000004">
      <c r="AI17240" s="278" t="s">
        <v>31042</v>
      </c>
      <c r="AJ17240" s="279">
        <v>151712475.84</v>
      </c>
      <c r="AL17240" s="248" t="s">
        <v>18711</v>
      </c>
      <c r="AM17240" s="249">
        <v>23199.45</v>
      </c>
      <c r="AO17240" s="228" t="s">
        <v>17577</v>
      </c>
      <c r="AP17240" s="229">
        <v>49208.19</v>
      </c>
      <c r="AR17240" s="207" t="s">
        <v>30855</v>
      </c>
      <c r="AS17240" s="208">
        <v>9609.4699999999993</v>
      </c>
      <c r="AT17240" s="93"/>
      <c r="AU17240" s="93"/>
      <c r="AV17240" s="93"/>
    </row>
    <row r="17241" spans="35:48" x14ac:dyDescent="0.55000000000000004">
      <c r="AI17241" s="278" t="s">
        <v>56901</v>
      </c>
      <c r="AJ17241" s="279">
        <v>1228775.31</v>
      </c>
      <c r="AL17241" s="248" t="s">
        <v>18712</v>
      </c>
      <c r="AM17241" s="249">
        <v>137.16999999999999</v>
      </c>
      <c r="AO17241" s="228" t="s">
        <v>33285</v>
      </c>
      <c r="AP17241" s="229">
        <v>34791.72</v>
      </c>
      <c r="AR17241" s="207" t="s">
        <v>30856</v>
      </c>
      <c r="AS17241" s="208">
        <v>748627.01</v>
      </c>
      <c r="AT17241" s="93"/>
      <c r="AU17241" s="93"/>
      <c r="AV17241" s="93"/>
    </row>
    <row r="17242" spans="35:48" x14ac:dyDescent="0.55000000000000004">
      <c r="AI17242" s="278" t="s">
        <v>58132</v>
      </c>
      <c r="AJ17242" s="279">
        <v>1365810.67</v>
      </c>
      <c r="AL17242" s="248" t="s">
        <v>54298</v>
      </c>
      <c r="AM17242" s="249">
        <v>789.11</v>
      </c>
      <c r="AO17242" s="228" t="s">
        <v>13243</v>
      </c>
      <c r="AP17242" s="229">
        <v>2718.8</v>
      </c>
      <c r="AR17242" s="207" t="s">
        <v>30857</v>
      </c>
      <c r="AS17242" s="208">
        <v>8696.6200000000008</v>
      </c>
      <c r="AT17242" s="93"/>
      <c r="AU17242" s="93"/>
      <c r="AV17242" s="93"/>
    </row>
    <row r="17243" spans="35:48" x14ac:dyDescent="0.55000000000000004">
      <c r="AI17243" s="278" t="s">
        <v>58390</v>
      </c>
      <c r="AJ17243" s="279">
        <v>7912358.6200000001</v>
      </c>
      <c r="AL17243" s="248" t="s">
        <v>18713</v>
      </c>
      <c r="AM17243" s="249">
        <v>5820</v>
      </c>
      <c r="AO17243" s="228" t="s">
        <v>13244</v>
      </c>
      <c r="AP17243" s="229">
        <v>17215</v>
      </c>
      <c r="AR17243" s="207" t="s">
        <v>30858</v>
      </c>
      <c r="AS17243" s="208">
        <v>8364.19</v>
      </c>
      <c r="AT17243" s="93"/>
      <c r="AU17243" s="93"/>
      <c r="AV17243" s="93"/>
    </row>
    <row r="17244" spans="35:48" x14ac:dyDescent="0.55000000000000004">
      <c r="AI17244" s="278" t="s">
        <v>54722</v>
      </c>
      <c r="AJ17244" s="279">
        <v>282754.65000000002</v>
      </c>
      <c r="AL17244" s="248" t="s">
        <v>18715</v>
      </c>
      <c r="AM17244" s="249">
        <v>27269.8</v>
      </c>
      <c r="AO17244" s="228" t="s">
        <v>34732</v>
      </c>
      <c r="AP17244" s="229">
        <v>605018.18000000005</v>
      </c>
      <c r="AR17244" s="207" t="s">
        <v>30859</v>
      </c>
      <c r="AS17244" s="208">
        <v>113723.92</v>
      </c>
      <c r="AT17244" s="93"/>
      <c r="AU17244" s="93"/>
      <c r="AV17244" s="93"/>
    </row>
    <row r="17245" spans="35:48" x14ac:dyDescent="0.55000000000000004">
      <c r="AI17245" s="278" t="s">
        <v>35901</v>
      </c>
      <c r="AJ17245" s="279">
        <v>17263708.23</v>
      </c>
      <c r="AL17245" s="248" t="s">
        <v>18781</v>
      </c>
      <c r="AM17245" s="249">
        <v>27556.1</v>
      </c>
      <c r="AO17245" s="228" t="s">
        <v>43176</v>
      </c>
      <c r="AP17245" s="229">
        <v>5023.29</v>
      </c>
      <c r="AR17245" s="207" t="s">
        <v>30860</v>
      </c>
      <c r="AS17245" s="208">
        <v>6767.53</v>
      </c>
      <c r="AT17245" s="93"/>
      <c r="AU17245" s="93"/>
      <c r="AV17245" s="93"/>
    </row>
    <row r="17246" spans="35:48" x14ac:dyDescent="0.55000000000000004">
      <c r="AI17246" s="278" t="s">
        <v>31043</v>
      </c>
      <c r="AJ17246" s="279">
        <v>20557537.41</v>
      </c>
      <c r="AL17246" s="248" t="s">
        <v>34906</v>
      </c>
      <c r="AM17246" s="249">
        <v>179361.72</v>
      </c>
      <c r="AO17246" s="228" t="s">
        <v>17579</v>
      </c>
      <c r="AP17246" s="229">
        <v>35290</v>
      </c>
      <c r="AR17246" s="207" t="s">
        <v>30861</v>
      </c>
      <c r="AS17246" s="208">
        <v>14671.87</v>
      </c>
      <c r="AT17246" s="93"/>
      <c r="AU17246" s="93"/>
      <c r="AV17246" s="93"/>
    </row>
    <row r="17247" spans="35:48" x14ac:dyDescent="0.55000000000000004">
      <c r="AI17247" s="278" t="s">
        <v>31044</v>
      </c>
      <c r="AJ17247" s="279">
        <v>899689.71</v>
      </c>
      <c r="AL17247" s="248" t="s">
        <v>18784</v>
      </c>
      <c r="AM17247" s="249">
        <v>40618.6</v>
      </c>
      <c r="AO17247" s="228" t="s">
        <v>13245</v>
      </c>
      <c r="AP17247" s="229">
        <v>2013.52</v>
      </c>
      <c r="AR17247" s="207" t="s">
        <v>30862</v>
      </c>
      <c r="AS17247" s="208">
        <v>1185</v>
      </c>
      <c r="AT17247" s="93"/>
      <c r="AU17247" s="93"/>
      <c r="AV17247" s="93"/>
    </row>
    <row r="17248" spans="35:48" x14ac:dyDescent="0.55000000000000004">
      <c r="AI17248" s="278" t="s">
        <v>39648</v>
      </c>
      <c r="AJ17248" s="279">
        <v>2649112.15</v>
      </c>
      <c r="AL17248" s="248" t="s">
        <v>34907</v>
      </c>
      <c r="AM17248" s="249">
        <v>111513.87</v>
      </c>
      <c r="AO17248" s="228" t="s">
        <v>13246</v>
      </c>
      <c r="AP17248" s="229">
        <v>88692.88</v>
      </c>
      <c r="AR17248" s="207" t="s">
        <v>30863</v>
      </c>
      <c r="AS17248" s="208">
        <v>3479637.77</v>
      </c>
      <c r="AT17248" s="93"/>
      <c r="AU17248" s="93"/>
      <c r="AV17248" s="93"/>
    </row>
    <row r="17249" spans="35:48" x14ac:dyDescent="0.55000000000000004">
      <c r="AI17249" s="278" t="s">
        <v>35909</v>
      </c>
      <c r="AJ17249" s="279">
        <v>733265.18</v>
      </c>
      <c r="AL17249" s="248" t="s">
        <v>18785</v>
      </c>
      <c r="AM17249" s="249">
        <v>268007</v>
      </c>
      <c r="AO17249" s="228" t="s">
        <v>13247</v>
      </c>
      <c r="AP17249" s="229">
        <v>84063.23</v>
      </c>
      <c r="AR17249" s="207" t="s">
        <v>30864</v>
      </c>
      <c r="AS17249" s="208">
        <v>205194.49</v>
      </c>
      <c r="AT17249" s="93"/>
      <c r="AU17249" s="93"/>
      <c r="AV17249" s="93"/>
    </row>
    <row r="17250" spans="35:48" x14ac:dyDescent="0.55000000000000004">
      <c r="AI17250" s="278" t="s">
        <v>36923</v>
      </c>
      <c r="AJ17250" s="279">
        <v>470132.36</v>
      </c>
      <c r="AL17250" s="248" t="s">
        <v>59974</v>
      </c>
      <c r="AM17250" s="249">
        <v>6947.7</v>
      </c>
      <c r="AO17250" s="228" t="s">
        <v>17581</v>
      </c>
      <c r="AP17250" s="229">
        <v>40498.519999999997</v>
      </c>
      <c r="AR17250" s="207" t="s">
        <v>30865</v>
      </c>
      <c r="AS17250" s="208">
        <v>349332.17</v>
      </c>
      <c r="AT17250" s="93"/>
      <c r="AU17250" s="93"/>
      <c r="AV17250" s="93"/>
    </row>
    <row r="17251" spans="35:48" x14ac:dyDescent="0.55000000000000004">
      <c r="AI17251" s="278" t="s">
        <v>56902</v>
      </c>
      <c r="AJ17251" s="279">
        <v>71282.23</v>
      </c>
      <c r="AL17251" s="248" t="s">
        <v>18786</v>
      </c>
      <c r="AM17251" s="249">
        <v>85380.13</v>
      </c>
      <c r="AO17251" s="228" t="s">
        <v>40734</v>
      </c>
      <c r="AP17251" s="229">
        <v>4095.58</v>
      </c>
      <c r="AR17251" s="207" t="s">
        <v>30866</v>
      </c>
      <c r="AS17251" s="208">
        <v>370426.67</v>
      </c>
      <c r="AT17251" s="93"/>
      <c r="AU17251" s="93"/>
      <c r="AV17251" s="93"/>
    </row>
    <row r="17252" spans="35:48" x14ac:dyDescent="0.55000000000000004">
      <c r="AI17252" s="278" t="s">
        <v>40936</v>
      </c>
      <c r="AJ17252" s="279">
        <v>127541.32</v>
      </c>
      <c r="AL17252" s="248" t="s">
        <v>46012</v>
      </c>
      <c r="AM17252" s="249">
        <v>8359.85</v>
      </c>
      <c r="AO17252" s="228" t="s">
        <v>54261</v>
      </c>
      <c r="AP17252" s="229">
        <v>994.14</v>
      </c>
      <c r="AR17252" s="207" t="s">
        <v>30867</v>
      </c>
      <c r="AS17252" s="208">
        <v>135721.17000000001</v>
      </c>
      <c r="AT17252" s="93"/>
      <c r="AU17252" s="93"/>
      <c r="AV17252" s="93"/>
    </row>
    <row r="17253" spans="35:48" x14ac:dyDescent="0.55000000000000004">
      <c r="AI17253" s="278" t="s">
        <v>46273</v>
      </c>
      <c r="AJ17253" s="279">
        <v>30759.759999999998</v>
      </c>
      <c r="AL17253" s="248" t="s">
        <v>40750</v>
      </c>
      <c r="AM17253" s="249">
        <v>3363.41</v>
      </c>
      <c r="AO17253" s="228" t="s">
        <v>34733</v>
      </c>
      <c r="AP17253" s="229">
        <v>25477</v>
      </c>
      <c r="AR17253" s="207" t="s">
        <v>30868</v>
      </c>
      <c r="AS17253" s="208">
        <v>321569.02</v>
      </c>
      <c r="AT17253" s="93"/>
      <c r="AU17253" s="93"/>
      <c r="AV17253" s="93"/>
    </row>
    <row r="17254" spans="35:48" x14ac:dyDescent="0.55000000000000004">
      <c r="AI17254" s="278" t="s">
        <v>36924</v>
      </c>
      <c r="AJ17254" s="279">
        <v>274739.03999999998</v>
      </c>
      <c r="AL17254" s="248" t="s">
        <v>62354</v>
      </c>
      <c r="AM17254" s="249">
        <v>75</v>
      </c>
      <c r="AO17254" s="228" t="s">
        <v>13248</v>
      </c>
      <c r="AP17254" s="229">
        <v>161.24</v>
      </c>
      <c r="AR17254" s="207" t="s">
        <v>30869</v>
      </c>
      <c r="AS17254" s="208">
        <v>821514.03</v>
      </c>
      <c r="AT17254" s="93"/>
      <c r="AU17254" s="93"/>
      <c r="AV17254" s="93"/>
    </row>
    <row r="17255" spans="35:48" x14ac:dyDescent="0.55000000000000004">
      <c r="AI17255" s="278" t="s">
        <v>54724</v>
      </c>
      <c r="AJ17255" s="279">
        <v>132265.87</v>
      </c>
      <c r="AL17255" s="248" t="s">
        <v>18793</v>
      </c>
      <c r="AM17255" s="249">
        <v>346300</v>
      </c>
      <c r="AO17255" s="228" t="s">
        <v>54262</v>
      </c>
      <c r="AP17255" s="229">
        <v>187474.12</v>
      </c>
      <c r="AR17255" s="207" t="s">
        <v>30870</v>
      </c>
      <c r="AS17255" s="208">
        <v>333536.5</v>
      </c>
      <c r="AT17255" s="93"/>
      <c r="AU17255" s="93"/>
      <c r="AV17255" s="93"/>
    </row>
    <row r="17256" spans="35:48" x14ac:dyDescent="0.55000000000000004">
      <c r="AI17256" s="278" t="s">
        <v>69576</v>
      </c>
      <c r="AJ17256" s="279">
        <v>4791.82</v>
      </c>
      <c r="AL17256" s="248" t="s">
        <v>40751</v>
      </c>
      <c r="AM17256" s="249">
        <v>60430.38</v>
      </c>
      <c r="AO17256" s="228" t="s">
        <v>13249</v>
      </c>
      <c r="AP17256" s="229">
        <v>280788.31</v>
      </c>
      <c r="AR17256" s="207" t="s">
        <v>30871</v>
      </c>
      <c r="AS17256" s="208">
        <v>7938.46</v>
      </c>
      <c r="AT17256" s="93"/>
      <c r="AU17256" s="93"/>
      <c r="AV17256" s="93"/>
    </row>
    <row r="17257" spans="35:48" x14ac:dyDescent="0.55000000000000004">
      <c r="AI17257" s="278" t="s">
        <v>40937</v>
      </c>
      <c r="AJ17257" s="279">
        <v>192268.09</v>
      </c>
      <c r="AL17257" s="248" t="s">
        <v>18795</v>
      </c>
      <c r="AM17257" s="249">
        <v>91368.73</v>
      </c>
      <c r="AO17257" s="228" t="s">
        <v>17584</v>
      </c>
      <c r="AP17257" s="229">
        <v>108126.76</v>
      </c>
      <c r="AR17257" s="207" t="s">
        <v>30872</v>
      </c>
      <c r="AS17257" s="208">
        <v>5951.69</v>
      </c>
      <c r="AT17257" s="93"/>
      <c r="AU17257" s="93"/>
      <c r="AV17257" s="93"/>
    </row>
    <row r="17258" spans="35:48" x14ac:dyDescent="0.55000000000000004">
      <c r="AI17258" s="278" t="s">
        <v>40938</v>
      </c>
      <c r="AJ17258" s="279">
        <v>151384.66</v>
      </c>
      <c r="AL17258" s="248" t="s">
        <v>59317</v>
      </c>
      <c r="AM17258" s="249">
        <v>2000</v>
      </c>
      <c r="AO17258" s="228" t="s">
        <v>13251</v>
      </c>
      <c r="AP17258" s="229">
        <v>1714.86</v>
      </c>
      <c r="AR17258" s="207" t="s">
        <v>30873</v>
      </c>
      <c r="AS17258" s="208">
        <v>34.799999999999997</v>
      </c>
      <c r="AT17258" s="93"/>
      <c r="AU17258" s="93"/>
      <c r="AV17258" s="93"/>
    </row>
    <row r="17259" spans="35:48" x14ac:dyDescent="0.55000000000000004">
      <c r="AI17259" s="278" t="s">
        <v>49502</v>
      </c>
      <c r="AJ17259" s="279">
        <v>11080</v>
      </c>
      <c r="AL17259" s="248" t="s">
        <v>18796</v>
      </c>
      <c r="AM17259" s="249">
        <v>16146.25</v>
      </c>
      <c r="AO17259" s="228" t="s">
        <v>17586</v>
      </c>
      <c r="AP17259" s="229">
        <v>122975.87</v>
      </c>
      <c r="AR17259" s="207" t="s">
        <v>30874</v>
      </c>
      <c r="AS17259" s="208">
        <v>2379006.48</v>
      </c>
      <c r="AT17259" s="93"/>
      <c r="AU17259" s="93"/>
      <c r="AV17259" s="93"/>
    </row>
    <row r="17260" spans="35:48" x14ac:dyDescent="0.55000000000000004">
      <c r="AI17260" s="278" t="s">
        <v>59372</v>
      </c>
      <c r="AJ17260" s="279">
        <v>15358.76</v>
      </c>
      <c r="AL17260" s="248" t="s">
        <v>50623</v>
      </c>
      <c r="AM17260" s="249">
        <v>263.58</v>
      </c>
      <c r="AO17260" s="228" t="s">
        <v>40735</v>
      </c>
      <c r="AP17260" s="229">
        <v>36248</v>
      </c>
      <c r="AR17260" s="207" t="s">
        <v>30875</v>
      </c>
      <c r="AS17260" s="208">
        <v>119760.65</v>
      </c>
      <c r="AT17260" s="93"/>
      <c r="AU17260" s="93"/>
      <c r="AV17260" s="93"/>
    </row>
    <row r="17261" spans="35:48" x14ac:dyDescent="0.55000000000000004">
      <c r="AI17261" s="278" t="s">
        <v>69577</v>
      </c>
      <c r="AJ17261" s="279">
        <v>15364</v>
      </c>
      <c r="AL17261" s="248" t="s">
        <v>18797</v>
      </c>
      <c r="AM17261" s="249">
        <v>92886.41</v>
      </c>
      <c r="AO17261" s="228" t="s">
        <v>36125</v>
      </c>
      <c r="AP17261" s="229">
        <v>175923.41</v>
      </c>
      <c r="AR17261" s="207" t="s">
        <v>30876</v>
      </c>
      <c r="AS17261" s="208">
        <v>131370.49</v>
      </c>
      <c r="AT17261" s="93"/>
      <c r="AU17261" s="93"/>
      <c r="AV17261" s="93"/>
    </row>
    <row r="17262" spans="35:48" x14ac:dyDescent="0.55000000000000004">
      <c r="AI17262" s="278" t="s">
        <v>40939</v>
      </c>
      <c r="AJ17262" s="279">
        <v>234220.5</v>
      </c>
      <c r="AL17262" s="248" t="s">
        <v>18798</v>
      </c>
      <c r="AM17262" s="249">
        <v>198260.8</v>
      </c>
      <c r="AO17262" s="228" t="s">
        <v>48440</v>
      </c>
      <c r="AP17262" s="229">
        <v>66464.58</v>
      </c>
      <c r="AR17262" s="207" t="s">
        <v>30877</v>
      </c>
      <c r="AS17262" s="208">
        <v>387418.76</v>
      </c>
      <c r="AT17262" s="93"/>
      <c r="AU17262" s="93"/>
      <c r="AV17262" s="93"/>
    </row>
    <row r="17263" spans="35:48" x14ac:dyDescent="0.55000000000000004">
      <c r="AI17263" s="278" t="s">
        <v>43433</v>
      </c>
      <c r="AJ17263" s="279">
        <v>169372.99</v>
      </c>
      <c r="AL17263" s="248" t="s">
        <v>18799</v>
      </c>
      <c r="AM17263" s="249">
        <v>74686.899999999994</v>
      </c>
      <c r="AO17263" s="228" t="s">
        <v>54263</v>
      </c>
      <c r="AP17263" s="229">
        <v>60615.86</v>
      </c>
      <c r="AR17263" s="207" t="s">
        <v>30878</v>
      </c>
      <c r="AS17263" s="208">
        <v>300213.34999999998</v>
      </c>
      <c r="AT17263" s="93"/>
      <c r="AU17263" s="93"/>
      <c r="AV17263" s="93"/>
    </row>
    <row r="17264" spans="35:48" x14ac:dyDescent="0.55000000000000004">
      <c r="AI17264" s="278" t="s">
        <v>40940</v>
      </c>
      <c r="AJ17264" s="279">
        <v>71656.490000000005</v>
      </c>
      <c r="AL17264" s="248" t="s">
        <v>18800</v>
      </c>
      <c r="AM17264" s="249">
        <v>2475390.65</v>
      </c>
      <c r="AO17264" s="228" t="s">
        <v>17669</v>
      </c>
      <c r="AP17264" s="229">
        <v>191043.64</v>
      </c>
      <c r="AR17264" s="207" t="s">
        <v>30879</v>
      </c>
      <c r="AS17264" s="208">
        <v>152345.15</v>
      </c>
      <c r="AT17264" s="93"/>
      <c r="AU17264" s="93"/>
      <c r="AV17264" s="93"/>
    </row>
    <row r="17265" spans="35:48" x14ac:dyDescent="0.55000000000000004">
      <c r="AI17265" s="278" t="s">
        <v>35910</v>
      </c>
      <c r="AJ17265" s="279">
        <v>174347.43</v>
      </c>
      <c r="AL17265" s="248" t="s">
        <v>18801</v>
      </c>
      <c r="AM17265" s="249">
        <v>137203.41</v>
      </c>
      <c r="AO17265" s="228" t="s">
        <v>17670</v>
      </c>
      <c r="AP17265" s="229">
        <v>317739.27</v>
      </c>
      <c r="AR17265" s="207" t="s">
        <v>30880</v>
      </c>
      <c r="AS17265" s="208">
        <v>500573.94</v>
      </c>
      <c r="AT17265" s="93"/>
      <c r="AU17265" s="93"/>
      <c r="AV17265" s="93"/>
    </row>
    <row r="17266" spans="35:48" x14ac:dyDescent="0.55000000000000004">
      <c r="AI17266" s="278" t="s">
        <v>40941</v>
      </c>
      <c r="AJ17266" s="279">
        <v>152448.98000000001</v>
      </c>
      <c r="AL17266" s="248" t="s">
        <v>34908</v>
      </c>
      <c r="AM17266" s="249">
        <v>11368.79</v>
      </c>
      <c r="AO17266" s="228" t="s">
        <v>54264</v>
      </c>
      <c r="AP17266" s="229">
        <v>258.16000000000003</v>
      </c>
      <c r="AR17266" s="207" t="s">
        <v>30881</v>
      </c>
      <c r="AS17266" s="208">
        <v>152124.66</v>
      </c>
      <c r="AT17266" s="93"/>
      <c r="AU17266" s="93"/>
      <c r="AV17266" s="93"/>
    </row>
    <row r="17267" spans="35:48" x14ac:dyDescent="0.55000000000000004">
      <c r="AI17267" s="278" t="s">
        <v>35911</v>
      </c>
      <c r="AJ17267" s="279">
        <v>3804.36</v>
      </c>
      <c r="AL17267" s="248" t="s">
        <v>54299</v>
      </c>
      <c r="AM17267" s="249">
        <v>1073</v>
      </c>
      <c r="AO17267" s="228" t="s">
        <v>47463</v>
      </c>
      <c r="AP17267" s="229">
        <v>4368.59</v>
      </c>
      <c r="AR17267" s="207" t="s">
        <v>30882</v>
      </c>
      <c r="AS17267" s="208">
        <v>31890.62</v>
      </c>
      <c r="AT17267" s="93"/>
      <c r="AU17267" s="93"/>
      <c r="AV17267" s="93"/>
    </row>
    <row r="17268" spans="35:48" x14ac:dyDescent="0.55000000000000004">
      <c r="AI17268" s="278" t="s">
        <v>35912</v>
      </c>
      <c r="AJ17268" s="279">
        <v>94799.14</v>
      </c>
      <c r="AL17268" s="248" t="s">
        <v>56782</v>
      </c>
      <c r="AM17268" s="249">
        <v>20150</v>
      </c>
      <c r="AO17268" s="228" t="s">
        <v>17671</v>
      </c>
      <c r="AP17268" s="229">
        <v>284491.7</v>
      </c>
      <c r="AR17268" s="207" t="s">
        <v>30883</v>
      </c>
      <c r="AS17268" s="208">
        <v>36844.22</v>
      </c>
      <c r="AT17268" s="93"/>
      <c r="AU17268" s="93"/>
      <c r="AV17268" s="93"/>
    </row>
    <row r="17269" spans="35:48" x14ac:dyDescent="0.55000000000000004">
      <c r="AI17269" s="278" t="s">
        <v>43434</v>
      </c>
      <c r="AJ17269" s="279">
        <v>1427.67</v>
      </c>
      <c r="AL17269" s="248" t="s">
        <v>18803</v>
      </c>
      <c r="AM17269" s="249">
        <v>14819.77</v>
      </c>
      <c r="AO17269" s="228" t="s">
        <v>17672</v>
      </c>
      <c r="AP17269" s="229">
        <v>3833.48</v>
      </c>
      <c r="AR17269" s="207" t="s">
        <v>30884</v>
      </c>
      <c r="AS17269" s="208">
        <v>673</v>
      </c>
      <c r="AT17269" s="93"/>
      <c r="AU17269" s="93"/>
      <c r="AV17269" s="93"/>
    </row>
    <row r="17270" spans="35:48" x14ac:dyDescent="0.55000000000000004">
      <c r="AI17270" s="278" t="s">
        <v>46275</v>
      </c>
      <c r="AJ17270" s="279">
        <v>178.97</v>
      </c>
      <c r="AL17270" s="248" t="s">
        <v>18804</v>
      </c>
      <c r="AM17270" s="249">
        <v>171467.53</v>
      </c>
      <c r="AO17270" s="228" t="s">
        <v>17673</v>
      </c>
      <c r="AP17270" s="229">
        <v>35560.57</v>
      </c>
      <c r="AR17270" s="207" t="s">
        <v>30885</v>
      </c>
      <c r="AS17270" s="208">
        <v>14535.41</v>
      </c>
      <c r="AT17270" s="93"/>
      <c r="AU17270" s="93"/>
      <c r="AV17270" s="93"/>
    </row>
    <row r="17271" spans="35:48" x14ac:dyDescent="0.55000000000000004">
      <c r="AI17271" s="278" t="s">
        <v>47677</v>
      </c>
      <c r="AJ17271" s="279">
        <v>1567.57</v>
      </c>
      <c r="AL17271" s="248" t="s">
        <v>34909</v>
      </c>
      <c r="AM17271" s="249">
        <v>4435.12</v>
      </c>
      <c r="AO17271" s="228" t="s">
        <v>17675</v>
      </c>
      <c r="AP17271" s="229">
        <v>99335.69</v>
      </c>
      <c r="AR17271" s="207" t="s">
        <v>30886</v>
      </c>
      <c r="AS17271" s="208">
        <v>230.24</v>
      </c>
      <c r="AT17271" s="93"/>
      <c r="AU17271" s="93"/>
      <c r="AV17271" s="93"/>
    </row>
    <row r="17272" spans="35:48" x14ac:dyDescent="0.55000000000000004">
      <c r="AI17272" s="278" t="s">
        <v>49503</v>
      </c>
      <c r="AJ17272" s="279">
        <v>24.46</v>
      </c>
      <c r="AL17272" s="248" t="s">
        <v>34910</v>
      </c>
      <c r="AM17272" s="249">
        <v>47.03</v>
      </c>
      <c r="AO17272" s="228" t="s">
        <v>17676</v>
      </c>
      <c r="AP17272" s="229">
        <v>82896.740000000005</v>
      </c>
      <c r="AR17272" s="207" t="s">
        <v>30887</v>
      </c>
      <c r="AS17272" s="208">
        <v>119400</v>
      </c>
      <c r="AT17272" s="93"/>
      <c r="AU17272" s="93"/>
      <c r="AV17272" s="93"/>
    </row>
    <row r="17273" spans="35:48" x14ac:dyDescent="0.55000000000000004">
      <c r="AI17273" s="278" t="s">
        <v>43435</v>
      </c>
      <c r="AJ17273" s="279">
        <v>359723.34</v>
      </c>
      <c r="AL17273" s="248" t="s">
        <v>40752</v>
      </c>
      <c r="AM17273" s="249">
        <v>776.8</v>
      </c>
      <c r="AO17273" s="228" t="s">
        <v>17677</v>
      </c>
      <c r="AP17273" s="229">
        <v>494.12</v>
      </c>
      <c r="AR17273" s="207" t="s">
        <v>30888</v>
      </c>
      <c r="AS17273" s="208">
        <v>135905.46</v>
      </c>
      <c r="AT17273" s="93"/>
      <c r="AU17273" s="93"/>
      <c r="AV17273" s="93"/>
    </row>
    <row r="17274" spans="35:48" x14ac:dyDescent="0.55000000000000004">
      <c r="AI17274" s="278" t="s">
        <v>35913</v>
      </c>
      <c r="AJ17274" s="279">
        <v>53230</v>
      </c>
      <c r="AL17274" s="248" t="s">
        <v>18807</v>
      </c>
      <c r="AM17274" s="249">
        <v>16980.22</v>
      </c>
      <c r="AO17274" s="228" t="s">
        <v>17678</v>
      </c>
      <c r="AP17274" s="229">
        <v>3138.54</v>
      </c>
      <c r="AR17274" s="207" t="s">
        <v>30889</v>
      </c>
      <c r="AS17274" s="208">
        <v>548237.57999999996</v>
      </c>
      <c r="AT17274" s="93"/>
      <c r="AU17274" s="93"/>
      <c r="AV17274" s="93"/>
    </row>
    <row r="17275" spans="35:48" x14ac:dyDescent="0.55000000000000004">
      <c r="AI17275" s="278" t="s">
        <v>40942</v>
      </c>
      <c r="AJ17275" s="279">
        <v>18723.8</v>
      </c>
      <c r="AL17275" s="248" t="s">
        <v>62878</v>
      </c>
      <c r="AM17275" s="249">
        <v>-27402.66</v>
      </c>
      <c r="AO17275" s="228" t="s">
        <v>17679</v>
      </c>
      <c r="AP17275" s="229">
        <v>818809.47</v>
      </c>
      <c r="AR17275" s="207" t="s">
        <v>30890</v>
      </c>
      <c r="AS17275" s="208">
        <v>107.54</v>
      </c>
      <c r="AT17275" s="93"/>
      <c r="AU17275" s="93"/>
      <c r="AV17275" s="93"/>
    </row>
    <row r="17276" spans="35:48" x14ac:dyDescent="0.55000000000000004">
      <c r="AI17276" s="278" t="s">
        <v>47678</v>
      </c>
      <c r="AJ17276" s="279">
        <v>10338</v>
      </c>
      <c r="AL17276" s="248" t="s">
        <v>54301</v>
      </c>
      <c r="AM17276" s="249">
        <v>1400152.66</v>
      </c>
      <c r="AO17276" s="228" t="s">
        <v>54265</v>
      </c>
      <c r="AP17276" s="229">
        <v>300</v>
      </c>
      <c r="AR17276" s="207" t="s">
        <v>30891</v>
      </c>
      <c r="AS17276" s="208">
        <v>177810.1</v>
      </c>
      <c r="AT17276" s="93"/>
      <c r="AU17276" s="93"/>
      <c r="AV17276" s="93"/>
    </row>
    <row r="17277" spans="35:48" x14ac:dyDescent="0.55000000000000004">
      <c r="AI17277" s="278" t="s">
        <v>36926</v>
      </c>
      <c r="AJ17277" s="279">
        <v>387437.31</v>
      </c>
      <c r="AL17277" s="248" t="s">
        <v>18893</v>
      </c>
      <c r="AM17277" s="249">
        <v>10748.72</v>
      </c>
      <c r="AO17277" s="228" t="s">
        <v>17681</v>
      </c>
      <c r="AP17277" s="229">
        <v>32254.94</v>
      </c>
      <c r="AR17277" s="207" t="s">
        <v>30892</v>
      </c>
      <c r="AS17277" s="208">
        <v>233189.62</v>
      </c>
      <c r="AT17277" s="93"/>
      <c r="AU17277" s="93"/>
      <c r="AV17277" s="93"/>
    </row>
    <row r="17278" spans="35:48" x14ac:dyDescent="0.55000000000000004">
      <c r="AI17278" s="278" t="s">
        <v>36927</v>
      </c>
      <c r="AJ17278" s="279">
        <v>464186.65</v>
      </c>
      <c r="AL17278" s="248" t="s">
        <v>65113</v>
      </c>
      <c r="AM17278" s="249">
        <v>2867.06</v>
      </c>
      <c r="AO17278" s="228" t="s">
        <v>17682</v>
      </c>
      <c r="AP17278" s="229">
        <v>176.94</v>
      </c>
      <c r="AR17278" s="207" t="s">
        <v>30893</v>
      </c>
      <c r="AS17278" s="208">
        <v>40066.699999999997</v>
      </c>
      <c r="AT17278" s="93"/>
      <c r="AU17278" s="93"/>
      <c r="AV17278" s="93"/>
    </row>
    <row r="17279" spans="35:48" x14ac:dyDescent="0.55000000000000004">
      <c r="AI17279" s="278" t="s">
        <v>40943</v>
      </c>
      <c r="AJ17279" s="279">
        <v>11397.12</v>
      </c>
      <c r="AL17279" s="248" t="s">
        <v>18894</v>
      </c>
      <c r="AM17279" s="249">
        <v>346789.6</v>
      </c>
      <c r="AO17279" s="228" t="s">
        <v>33291</v>
      </c>
      <c r="AP17279" s="229">
        <v>58700.57</v>
      </c>
      <c r="AR17279" s="207" t="s">
        <v>30894</v>
      </c>
      <c r="AS17279" s="208">
        <v>2068.58</v>
      </c>
      <c r="AT17279" s="93"/>
      <c r="AU17279" s="93"/>
      <c r="AV17279" s="93"/>
    </row>
    <row r="17280" spans="35:48" x14ac:dyDescent="0.55000000000000004">
      <c r="AI17280" s="278" t="s">
        <v>49504</v>
      </c>
      <c r="AJ17280" s="279">
        <v>3852.71</v>
      </c>
      <c r="AL17280" s="248" t="s">
        <v>18895</v>
      </c>
      <c r="AM17280" s="249">
        <v>13487.14</v>
      </c>
      <c r="AO17280" s="228" t="s">
        <v>33292</v>
      </c>
      <c r="AP17280" s="229">
        <v>5338121.33</v>
      </c>
      <c r="AR17280" s="207" t="s">
        <v>30895</v>
      </c>
      <c r="AS17280" s="208">
        <v>11.31</v>
      </c>
      <c r="AT17280" s="93"/>
      <c r="AU17280" s="93"/>
      <c r="AV17280" s="93"/>
    </row>
    <row r="17281" spans="35:48" x14ac:dyDescent="0.55000000000000004">
      <c r="AI17281" s="278" t="s">
        <v>40944</v>
      </c>
      <c r="AJ17281" s="279">
        <v>3000</v>
      </c>
      <c r="AL17281" s="248" t="s">
        <v>65114</v>
      </c>
      <c r="AM17281" s="249">
        <v>193.34</v>
      </c>
      <c r="AO17281" s="228" t="s">
        <v>17683</v>
      </c>
      <c r="AP17281" s="229">
        <v>36590.660000000003</v>
      </c>
      <c r="AR17281" s="207" t="s">
        <v>30896</v>
      </c>
      <c r="AS17281" s="208">
        <v>57.66</v>
      </c>
      <c r="AT17281" s="93"/>
      <c r="AU17281" s="93"/>
      <c r="AV17281" s="93"/>
    </row>
    <row r="17282" spans="35:48" x14ac:dyDescent="0.55000000000000004">
      <c r="AI17282" s="278" t="s">
        <v>40945</v>
      </c>
      <c r="AJ17282" s="279">
        <v>428961.67</v>
      </c>
      <c r="AL17282" s="248" t="s">
        <v>48446</v>
      </c>
      <c r="AM17282" s="249">
        <v>17014.34</v>
      </c>
      <c r="AO17282" s="228" t="s">
        <v>45989</v>
      </c>
      <c r="AP17282" s="229">
        <v>74400</v>
      </c>
      <c r="AR17282" s="207" t="s">
        <v>30897</v>
      </c>
      <c r="AS17282" s="208">
        <v>1.2</v>
      </c>
      <c r="AT17282" s="93"/>
      <c r="AU17282" s="93"/>
      <c r="AV17282" s="93"/>
    </row>
    <row r="17283" spans="35:48" x14ac:dyDescent="0.55000000000000004">
      <c r="AI17283" s="278" t="s">
        <v>40947</v>
      </c>
      <c r="AJ17283" s="279">
        <v>51936.04</v>
      </c>
      <c r="AL17283" s="248" t="s">
        <v>18896</v>
      </c>
      <c r="AM17283" s="249">
        <v>458927.55</v>
      </c>
      <c r="AO17283" s="228" t="s">
        <v>13265</v>
      </c>
      <c r="AP17283" s="229">
        <v>232.2</v>
      </c>
      <c r="AR17283" s="207" t="s">
        <v>30898</v>
      </c>
      <c r="AS17283" s="208">
        <v>625593.56999999995</v>
      </c>
      <c r="AT17283" s="93"/>
      <c r="AU17283" s="93"/>
      <c r="AV17283" s="93"/>
    </row>
    <row r="17284" spans="35:48" x14ac:dyDescent="0.55000000000000004">
      <c r="AI17284" s="278" t="s">
        <v>39649</v>
      </c>
      <c r="AJ17284" s="279">
        <v>431396.27</v>
      </c>
      <c r="AL17284" s="248" t="s">
        <v>18897</v>
      </c>
      <c r="AM17284" s="249">
        <v>281500</v>
      </c>
      <c r="AO17284" s="228" t="s">
        <v>17684</v>
      </c>
      <c r="AP17284" s="229">
        <v>1500</v>
      </c>
      <c r="AR17284" s="207" t="s">
        <v>30899</v>
      </c>
      <c r="AS17284" s="208">
        <v>1938.51</v>
      </c>
      <c r="AT17284" s="93"/>
      <c r="AU17284" s="93"/>
      <c r="AV17284" s="93"/>
    </row>
    <row r="17285" spans="35:48" x14ac:dyDescent="0.55000000000000004">
      <c r="AI17285" s="278" t="s">
        <v>55701</v>
      </c>
      <c r="AJ17285" s="279">
        <v>3000</v>
      </c>
      <c r="AL17285" s="248" t="s">
        <v>18898</v>
      </c>
      <c r="AM17285" s="249">
        <v>200396.5</v>
      </c>
      <c r="AO17285" s="228" t="s">
        <v>17685</v>
      </c>
      <c r="AP17285" s="229">
        <v>22600</v>
      </c>
      <c r="AR17285" s="207" t="s">
        <v>30900</v>
      </c>
      <c r="AS17285" s="208">
        <v>66589.820000000007</v>
      </c>
      <c r="AT17285" s="93"/>
      <c r="AU17285" s="93"/>
      <c r="AV17285" s="93"/>
    </row>
    <row r="17286" spans="35:48" x14ac:dyDescent="0.55000000000000004">
      <c r="AI17286" s="278" t="s">
        <v>47679</v>
      </c>
      <c r="AJ17286" s="279">
        <v>59771.35</v>
      </c>
      <c r="AL17286" s="248" t="s">
        <v>18899</v>
      </c>
      <c r="AM17286" s="249">
        <v>215504.76</v>
      </c>
      <c r="AO17286" s="228" t="s">
        <v>17686</v>
      </c>
      <c r="AP17286" s="229">
        <v>10172.65</v>
      </c>
      <c r="AR17286" s="207" t="s">
        <v>30901</v>
      </c>
      <c r="AS17286" s="208">
        <v>113311.84</v>
      </c>
      <c r="AT17286" s="93"/>
      <c r="AU17286" s="93"/>
      <c r="AV17286" s="93"/>
    </row>
    <row r="17287" spans="35:48" x14ac:dyDescent="0.55000000000000004">
      <c r="AI17287" s="278" t="s">
        <v>46276</v>
      </c>
      <c r="AJ17287" s="279">
        <v>21720.03</v>
      </c>
      <c r="AL17287" s="248" t="s">
        <v>18901</v>
      </c>
      <c r="AM17287" s="249">
        <v>97671.06</v>
      </c>
      <c r="AO17287" s="228" t="s">
        <v>17687</v>
      </c>
      <c r="AP17287" s="229">
        <v>819.74</v>
      </c>
      <c r="AR17287" s="207" t="s">
        <v>30902</v>
      </c>
      <c r="AS17287" s="208">
        <v>35539.629999999997</v>
      </c>
      <c r="AT17287" s="93"/>
      <c r="AU17287" s="93"/>
      <c r="AV17287" s="93"/>
    </row>
    <row r="17288" spans="35:48" x14ac:dyDescent="0.55000000000000004">
      <c r="AI17288" s="278" t="s">
        <v>43438</v>
      </c>
      <c r="AJ17288" s="279">
        <v>68577.64</v>
      </c>
      <c r="AL17288" s="248" t="s">
        <v>54302</v>
      </c>
      <c r="AM17288" s="249">
        <v>532.42999999999995</v>
      </c>
      <c r="AO17288" s="228" t="s">
        <v>13267</v>
      </c>
      <c r="AP17288" s="229">
        <v>566203.31999999995</v>
      </c>
      <c r="AR17288" s="207" t="s">
        <v>30903</v>
      </c>
      <c r="AS17288" s="208">
        <v>16145.03</v>
      </c>
      <c r="AT17288" s="93"/>
      <c r="AU17288" s="93"/>
      <c r="AV17288" s="93"/>
    </row>
    <row r="17289" spans="35:48" x14ac:dyDescent="0.55000000000000004">
      <c r="AI17289" s="278" t="s">
        <v>47681</v>
      </c>
      <c r="AJ17289" s="279">
        <v>69619.95</v>
      </c>
      <c r="AL17289" s="248" t="s">
        <v>65115</v>
      </c>
      <c r="AM17289" s="249">
        <v>1890</v>
      </c>
      <c r="AO17289" s="228" t="s">
        <v>13268</v>
      </c>
      <c r="AP17289" s="229">
        <v>385001.55</v>
      </c>
      <c r="AR17289" s="207" t="s">
        <v>30904</v>
      </c>
      <c r="AS17289" s="208">
        <v>367496.75</v>
      </c>
      <c r="AT17289" s="93"/>
      <c r="AU17289" s="93"/>
      <c r="AV17289" s="93"/>
    </row>
    <row r="17290" spans="35:48" x14ac:dyDescent="0.55000000000000004">
      <c r="AI17290" s="278" t="s">
        <v>47682</v>
      </c>
      <c r="AJ17290" s="279">
        <v>1051.8599999999999</v>
      </c>
      <c r="AL17290" s="248" t="s">
        <v>18902</v>
      </c>
      <c r="AM17290" s="249">
        <v>116978.14</v>
      </c>
      <c r="AO17290" s="228" t="s">
        <v>17688</v>
      </c>
      <c r="AP17290" s="229">
        <v>189831.7</v>
      </c>
      <c r="AR17290" s="207" t="s">
        <v>30905</v>
      </c>
      <c r="AS17290" s="208">
        <v>5729.28</v>
      </c>
      <c r="AT17290" s="93"/>
      <c r="AU17290" s="93"/>
      <c r="AV17290" s="93"/>
    </row>
    <row r="17291" spans="35:48" x14ac:dyDescent="0.55000000000000004">
      <c r="AI17291" s="278" t="s">
        <v>47683</v>
      </c>
      <c r="AJ17291" s="279">
        <v>1527.17</v>
      </c>
      <c r="AL17291" s="248" t="s">
        <v>18903</v>
      </c>
      <c r="AM17291" s="249">
        <v>65098.720000000001</v>
      </c>
      <c r="AO17291" s="228" t="s">
        <v>17689</v>
      </c>
      <c r="AP17291" s="229">
        <v>23165.01</v>
      </c>
      <c r="AR17291" s="207" t="s">
        <v>30906</v>
      </c>
      <c r="AS17291" s="208">
        <v>665521.59</v>
      </c>
      <c r="AT17291" s="93"/>
      <c r="AU17291" s="93"/>
      <c r="AV17291" s="93"/>
    </row>
    <row r="17292" spans="35:48" x14ac:dyDescent="0.55000000000000004">
      <c r="AI17292" s="278" t="s">
        <v>69578</v>
      </c>
      <c r="AJ17292" s="279">
        <v>501.56</v>
      </c>
      <c r="AL17292" s="248" t="s">
        <v>18904</v>
      </c>
      <c r="AM17292" s="249">
        <v>118794.4</v>
      </c>
      <c r="AO17292" s="228" t="s">
        <v>17690</v>
      </c>
      <c r="AP17292" s="229">
        <v>270816.52</v>
      </c>
      <c r="AR17292" s="207" t="s">
        <v>30907</v>
      </c>
      <c r="AS17292" s="208">
        <v>760717.68</v>
      </c>
      <c r="AT17292" s="93"/>
      <c r="AU17292" s="93"/>
      <c r="AV17292" s="93"/>
    </row>
    <row r="17293" spans="35:48" x14ac:dyDescent="0.55000000000000004">
      <c r="AI17293" s="278" t="s">
        <v>48605</v>
      </c>
      <c r="AJ17293" s="279">
        <v>20913.46</v>
      </c>
      <c r="AL17293" s="248" t="s">
        <v>36205</v>
      </c>
      <c r="AM17293" s="249">
        <v>209070.37</v>
      </c>
      <c r="AO17293" s="228" t="s">
        <v>40736</v>
      </c>
      <c r="AP17293" s="229">
        <v>30811.73</v>
      </c>
      <c r="AR17293" s="207" t="s">
        <v>30908</v>
      </c>
      <c r="AS17293" s="208">
        <v>839904.4</v>
      </c>
      <c r="AT17293" s="93"/>
      <c r="AU17293" s="93"/>
      <c r="AV17293" s="93"/>
    </row>
    <row r="17294" spans="35:48" x14ac:dyDescent="0.55000000000000004">
      <c r="AI17294" s="278" t="s">
        <v>56903</v>
      </c>
      <c r="AJ17294" s="279">
        <v>16029.62</v>
      </c>
      <c r="AL17294" s="248" t="s">
        <v>48447</v>
      </c>
      <c r="AM17294" s="249">
        <v>4809.3900000000003</v>
      </c>
      <c r="AO17294" s="228" t="s">
        <v>17694</v>
      </c>
      <c r="AP17294" s="229">
        <v>145473.73000000001</v>
      </c>
      <c r="AR17294" s="207" t="s">
        <v>30909</v>
      </c>
      <c r="AS17294" s="208">
        <v>8800.11</v>
      </c>
      <c r="AT17294" s="93"/>
      <c r="AU17294" s="93"/>
      <c r="AV17294" s="93"/>
    </row>
    <row r="17295" spans="35:48" x14ac:dyDescent="0.55000000000000004">
      <c r="AI17295" s="278" t="s">
        <v>43439</v>
      </c>
      <c r="AJ17295" s="279">
        <v>11264.8</v>
      </c>
      <c r="AL17295" s="248" t="s">
        <v>54303</v>
      </c>
      <c r="AM17295" s="249">
        <v>3645.96</v>
      </c>
      <c r="AO17295" s="228" t="s">
        <v>54266</v>
      </c>
      <c r="AP17295" s="229">
        <v>140.91</v>
      </c>
      <c r="AR17295" s="207" t="s">
        <v>30910</v>
      </c>
      <c r="AS17295" s="208">
        <v>30817352.23</v>
      </c>
      <c r="AT17295" s="93"/>
      <c r="AU17295" s="93"/>
      <c r="AV17295" s="93"/>
    </row>
    <row r="17296" spans="35:48" x14ac:dyDescent="0.55000000000000004">
      <c r="AI17296" s="278" t="s">
        <v>65235</v>
      </c>
      <c r="AJ17296" s="279">
        <v>77.099999999999994</v>
      </c>
      <c r="AL17296" s="248" t="s">
        <v>33403</v>
      </c>
      <c r="AM17296" s="249">
        <v>7583.13</v>
      </c>
      <c r="AO17296" s="228" t="s">
        <v>17695</v>
      </c>
      <c r="AP17296" s="229">
        <v>406426.12</v>
      </c>
      <c r="AR17296" s="207" t="s">
        <v>30911</v>
      </c>
      <c r="AS17296" s="208">
        <v>424139.83</v>
      </c>
      <c r="AT17296" s="93"/>
      <c r="AU17296" s="93"/>
      <c r="AV17296" s="93"/>
    </row>
    <row r="17297" spans="35:48" x14ac:dyDescent="0.55000000000000004">
      <c r="AI17297" s="278" t="s">
        <v>43440</v>
      </c>
      <c r="AJ17297" s="279">
        <v>20279.25</v>
      </c>
      <c r="AL17297" s="248" t="s">
        <v>55594</v>
      </c>
      <c r="AM17297" s="249">
        <v>2.8</v>
      </c>
      <c r="AO17297" s="228" t="s">
        <v>13269</v>
      </c>
      <c r="AP17297" s="229">
        <v>678833.47</v>
      </c>
      <c r="AR17297" s="207" t="s">
        <v>30912</v>
      </c>
      <c r="AS17297" s="208">
        <v>15295.96</v>
      </c>
      <c r="AT17297" s="93"/>
      <c r="AU17297" s="93"/>
      <c r="AV17297" s="93"/>
    </row>
    <row r="17298" spans="35:48" x14ac:dyDescent="0.55000000000000004">
      <c r="AI17298" s="278" t="s">
        <v>43441</v>
      </c>
      <c r="AJ17298" s="279">
        <v>48390.26</v>
      </c>
      <c r="AL17298" s="248" t="s">
        <v>18905</v>
      </c>
      <c r="AM17298" s="249">
        <v>203320.17</v>
      </c>
      <c r="AO17298" s="228" t="s">
        <v>40737</v>
      </c>
      <c r="AP17298" s="229">
        <v>232223.8</v>
      </c>
      <c r="AR17298" s="207" t="s">
        <v>30913</v>
      </c>
      <c r="AS17298" s="208">
        <v>1680450.67</v>
      </c>
      <c r="AT17298" s="93"/>
      <c r="AU17298" s="93"/>
      <c r="AV17298" s="93"/>
    </row>
    <row r="17299" spans="35:48" x14ac:dyDescent="0.55000000000000004">
      <c r="AI17299" s="278" t="s">
        <v>47684</v>
      </c>
      <c r="AJ17299" s="279">
        <v>26720.66</v>
      </c>
      <c r="AL17299" s="248" t="s">
        <v>33404</v>
      </c>
      <c r="AM17299" s="249">
        <v>2761.2</v>
      </c>
      <c r="AO17299" s="228" t="s">
        <v>17696</v>
      </c>
      <c r="AP17299" s="229">
        <v>70939.25</v>
      </c>
      <c r="AR17299" s="207" t="s">
        <v>30914</v>
      </c>
      <c r="AS17299" s="208">
        <v>90114.96</v>
      </c>
      <c r="AT17299" s="93"/>
      <c r="AU17299" s="93"/>
      <c r="AV17299" s="93"/>
    </row>
    <row r="17300" spans="35:48" x14ac:dyDescent="0.55000000000000004">
      <c r="AI17300" s="278" t="s">
        <v>50849</v>
      </c>
      <c r="AJ17300" s="279">
        <v>350.65</v>
      </c>
      <c r="AL17300" s="248" t="s">
        <v>18908</v>
      </c>
      <c r="AM17300" s="249">
        <v>26200</v>
      </c>
      <c r="AO17300" s="228" t="s">
        <v>54267</v>
      </c>
      <c r="AP17300" s="229">
        <v>165.68</v>
      </c>
      <c r="AR17300" s="207" t="s">
        <v>30915</v>
      </c>
      <c r="AS17300" s="208">
        <v>115035.73</v>
      </c>
      <c r="AT17300" s="93"/>
      <c r="AU17300" s="93"/>
      <c r="AV17300" s="93"/>
    </row>
    <row r="17301" spans="35:48" x14ac:dyDescent="0.55000000000000004">
      <c r="AI17301" s="278" t="s">
        <v>46277</v>
      </c>
      <c r="AJ17301" s="279">
        <v>371155.13</v>
      </c>
      <c r="AL17301" s="248" t="s">
        <v>18909</v>
      </c>
      <c r="AM17301" s="249">
        <v>1998822.45</v>
      </c>
      <c r="AO17301" s="228" t="s">
        <v>13270</v>
      </c>
      <c r="AP17301" s="229">
        <v>38680.76</v>
      </c>
      <c r="AR17301" s="207" t="s">
        <v>30916</v>
      </c>
      <c r="AS17301" s="208">
        <v>697057.74</v>
      </c>
      <c r="AT17301" s="93"/>
      <c r="AU17301" s="93"/>
      <c r="AV17301" s="93"/>
    </row>
    <row r="17302" spans="35:48" x14ac:dyDescent="0.55000000000000004">
      <c r="AI17302" s="278" t="s">
        <v>47685</v>
      </c>
      <c r="AJ17302" s="279">
        <v>408021.71</v>
      </c>
      <c r="AL17302" s="248" t="s">
        <v>36206</v>
      </c>
      <c r="AM17302" s="249">
        <v>3282.9</v>
      </c>
      <c r="AO17302" s="228" t="s">
        <v>13271</v>
      </c>
      <c r="AP17302" s="229">
        <v>1259921.7</v>
      </c>
      <c r="AR17302" s="207" t="s">
        <v>30917</v>
      </c>
      <c r="AS17302" s="208">
        <v>13794.82</v>
      </c>
      <c r="AT17302" s="93"/>
      <c r="AU17302" s="93"/>
      <c r="AV17302" s="93"/>
    </row>
    <row r="17303" spans="35:48" x14ac:dyDescent="0.55000000000000004">
      <c r="AI17303" s="278" t="s">
        <v>69579</v>
      </c>
      <c r="AJ17303" s="279">
        <v>2125</v>
      </c>
      <c r="AL17303" s="248" t="s">
        <v>61675</v>
      </c>
      <c r="AM17303" s="249">
        <v>75.66</v>
      </c>
      <c r="AO17303" s="228" t="s">
        <v>48441</v>
      </c>
      <c r="AP17303" s="229">
        <v>-24023.67</v>
      </c>
      <c r="AR17303" s="207" t="s">
        <v>30918</v>
      </c>
      <c r="AS17303" s="208">
        <v>4010382.81</v>
      </c>
      <c r="AT17303" s="93"/>
      <c r="AU17303" s="93"/>
      <c r="AV17303" s="93"/>
    </row>
    <row r="17304" spans="35:48" x14ac:dyDescent="0.55000000000000004">
      <c r="AI17304" s="278" t="s">
        <v>70163</v>
      </c>
      <c r="AJ17304" s="279">
        <v>465</v>
      </c>
      <c r="AL17304" s="248" t="s">
        <v>40753</v>
      </c>
      <c r="AM17304" s="249">
        <v>68660</v>
      </c>
      <c r="AO17304" s="228" t="s">
        <v>17697</v>
      </c>
      <c r="AP17304" s="229">
        <v>1319975.82</v>
      </c>
      <c r="AR17304" s="207" t="s">
        <v>30919</v>
      </c>
      <c r="AS17304" s="208">
        <v>96500.19</v>
      </c>
      <c r="AT17304" s="93"/>
      <c r="AU17304" s="93"/>
      <c r="AV17304" s="93"/>
    </row>
    <row r="17305" spans="35:48" x14ac:dyDescent="0.55000000000000004">
      <c r="AI17305" s="278" t="s">
        <v>48606</v>
      </c>
      <c r="AJ17305" s="279">
        <v>737.19</v>
      </c>
      <c r="AL17305" s="248" t="s">
        <v>39078</v>
      </c>
      <c r="AM17305" s="249">
        <v>1000</v>
      </c>
      <c r="AO17305" s="228" t="s">
        <v>34749</v>
      </c>
      <c r="AP17305" s="229">
        <v>365868.7</v>
      </c>
      <c r="AR17305" s="207" t="s">
        <v>30920</v>
      </c>
      <c r="AS17305" s="208">
        <v>9653.31</v>
      </c>
      <c r="AT17305" s="93"/>
      <c r="AU17305" s="93"/>
      <c r="AV17305" s="93"/>
    </row>
    <row r="17306" spans="35:48" x14ac:dyDescent="0.55000000000000004">
      <c r="AI17306" s="278" t="s">
        <v>46278</v>
      </c>
      <c r="AJ17306" s="279">
        <v>214304.09</v>
      </c>
      <c r="AL17306" s="248" t="s">
        <v>56783</v>
      </c>
      <c r="AM17306" s="249">
        <v>1525.74</v>
      </c>
      <c r="AO17306" s="228" t="s">
        <v>34762</v>
      </c>
      <c r="AP17306" s="229">
        <v>14624.11</v>
      </c>
      <c r="AR17306" s="207" t="s">
        <v>30921</v>
      </c>
      <c r="AS17306" s="208">
        <v>33660</v>
      </c>
      <c r="AT17306" s="93"/>
      <c r="AU17306" s="93"/>
      <c r="AV17306" s="93"/>
    </row>
    <row r="17307" spans="35:48" x14ac:dyDescent="0.55000000000000004">
      <c r="AI17307" s="278" t="s">
        <v>47686</v>
      </c>
      <c r="AJ17307" s="279">
        <v>11868.04</v>
      </c>
      <c r="AL17307" s="248" t="s">
        <v>60887</v>
      </c>
      <c r="AM17307" s="249">
        <v>58937.06</v>
      </c>
      <c r="AO17307" s="228" t="s">
        <v>17734</v>
      </c>
      <c r="AP17307" s="229">
        <v>45625.3</v>
      </c>
      <c r="AR17307" s="207" t="s">
        <v>30922</v>
      </c>
      <c r="AS17307" s="208">
        <v>410547.94</v>
      </c>
      <c r="AT17307" s="93"/>
      <c r="AU17307" s="93"/>
      <c r="AV17307" s="93"/>
    </row>
    <row r="17308" spans="35:48" x14ac:dyDescent="0.55000000000000004">
      <c r="AI17308" s="278" t="s">
        <v>48607</v>
      </c>
      <c r="AJ17308" s="279">
        <v>37223.5</v>
      </c>
      <c r="AL17308" s="248" t="s">
        <v>49342</v>
      </c>
      <c r="AM17308" s="249">
        <v>3726.34</v>
      </c>
      <c r="AO17308" s="228" t="s">
        <v>17735</v>
      </c>
      <c r="AP17308" s="229">
        <v>5470</v>
      </c>
      <c r="AR17308" s="207" t="s">
        <v>30923</v>
      </c>
      <c r="AS17308" s="208">
        <v>49254.45</v>
      </c>
      <c r="AT17308" s="93"/>
      <c r="AU17308" s="93"/>
      <c r="AV17308" s="93"/>
    </row>
    <row r="17309" spans="35:48" x14ac:dyDescent="0.55000000000000004">
      <c r="AI17309" s="278" t="s">
        <v>69580</v>
      </c>
      <c r="AJ17309" s="279">
        <v>51.01</v>
      </c>
      <c r="AL17309" s="248" t="s">
        <v>18910</v>
      </c>
      <c r="AM17309" s="249">
        <v>356541.57</v>
      </c>
      <c r="AO17309" s="228" t="s">
        <v>47464</v>
      </c>
      <c r="AP17309" s="229">
        <v>400</v>
      </c>
      <c r="AR17309" s="207" t="s">
        <v>30924</v>
      </c>
      <c r="AS17309" s="208">
        <v>46261.24</v>
      </c>
      <c r="AT17309" s="93"/>
      <c r="AU17309" s="93"/>
      <c r="AV17309" s="93"/>
    </row>
    <row r="17310" spans="35:48" x14ac:dyDescent="0.55000000000000004">
      <c r="AI17310" s="278" t="s">
        <v>48608</v>
      </c>
      <c r="AJ17310" s="279">
        <v>1779.92</v>
      </c>
      <c r="AL17310" s="248" t="s">
        <v>18911</v>
      </c>
      <c r="AM17310" s="249">
        <v>896321.12</v>
      </c>
      <c r="AO17310" s="228" t="s">
        <v>34763</v>
      </c>
      <c r="AP17310" s="229">
        <v>21462.5</v>
      </c>
      <c r="AR17310" s="207" t="s">
        <v>30925</v>
      </c>
      <c r="AS17310" s="208">
        <v>42154.5</v>
      </c>
      <c r="AT17310" s="93"/>
      <c r="AU17310" s="93"/>
      <c r="AV17310" s="93"/>
    </row>
    <row r="17311" spans="35:48" x14ac:dyDescent="0.55000000000000004">
      <c r="AI17311" s="278" t="s">
        <v>54725</v>
      </c>
      <c r="AJ17311" s="279">
        <v>10757</v>
      </c>
      <c r="AL17311" s="248" t="s">
        <v>18912</v>
      </c>
      <c r="AM17311" s="249">
        <v>96338.59</v>
      </c>
      <c r="AO17311" s="228" t="s">
        <v>45990</v>
      </c>
      <c r="AP17311" s="229">
        <v>192578.14</v>
      </c>
      <c r="AR17311" s="207" t="s">
        <v>30926</v>
      </c>
      <c r="AS17311" s="208">
        <v>335919.94</v>
      </c>
      <c r="AT17311" s="93"/>
      <c r="AU17311" s="93"/>
      <c r="AV17311" s="93"/>
    </row>
    <row r="17312" spans="35:48" x14ac:dyDescent="0.55000000000000004">
      <c r="AI17312" s="278" t="s">
        <v>47687</v>
      </c>
      <c r="AJ17312" s="279">
        <v>67086.960000000006</v>
      </c>
      <c r="AL17312" s="248" t="s">
        <v>33405</v>
      </c>
      <c r="AM17312" s="249">
        <v>435880.94</v>
      </c>
      <c r="AO17312" s="228" t="s">
        <v>40738</v>
      </c>
      <c r="AP17312" s="229">
        <v>3000</v>
      </c>
      <c r="AR17312" s="207" t="s">
        <v>30927</v>
      </c>
      <c r="AS17312" s="208">
        <v>5289.58</v>
      </c>
      <c r="AT17312" s="93"/>
      <c r="AU17312" s="93"/>
      <c r="AV17312" s="93"/>
    </row>
    <row r="17313" spans="35:48" x14ac:dyDescent="0.55000000000000004">
      <c r="AI17313" s="278" t="s">
        <v>54726</v>
      </c>
      <c r="AJ17313" s="279">
        <v>20260.68</v>
      </c>
      <c r="AL17313" s="248" t="s">
        <v>18913</v>
      </c>
      <c r="AM17313" s="249">
        <v>14215.96</v>
      </c>
      <c r="AO17313" s="228" t="s">
        <v>17736</v>
      </c>
      <c r="AP17313" s="229">
        <v>31700</v>
      </c>
      <c r="AR17313" s="207" t="s">
        <v>30928</v>
      </c>
      <c r="AS17313" s="208">
        <v>173336.88</v>
      </c>
      <c r="AT17313" s="93"/>
      <c r="AU17313" s="93"/>
      <c r="AV17313" s="93"/>
    </row>
    <row r="17314" spans="35:48" x14ac:dyDescent="0.55000000000000004">
      <c r="AI17314" s="278" t="s">
        <v>69581</v>
      </c>
      <c r="AJ17314" s="279">
        <v>-0.01</v>
      </c>
      <c r="AL17314" s="248" t="s">
        <v>55595</v>
      </c>
      <c r="AM17314" s="249">
        <v>8020</v>
      </c>
      <c r="AO17314" s="228" t="s">
        <v>40739</v>
      </c>
      <c r="AP17314" s="229">
        <v>1000</v>
      </c>
      <c r="AR17314" s="207" t="s">
        <v>30929</v>
      </c>
      <c r="AS17314" s="208">
        <v>30334.41</v>
      </c>
      <c r="AT17314" s="93"/>
      <c r="AU17314" s="93"/>
      <c r="AV17314" s="93"/>
    </row>
    <row r="17315" spans="35:48" x14ac:dyDescent="0.55000000000000004">
      <c r="AI17315" s="278" t="s">
        <v>43442</v>
      </c>
      <c r="AJ17315" s="279">
        <v>217329.27</v>
      </c>
      <c r="AL17315" s="248" t="s">
        <v>50624</v>
      </c>
      <c r="AM17315" s="249">
        <v>495000</v>
      </c>
      <c r="AO17315" s="228" t="s">
        <v>17737</v>
      </c>
      <c r="AP17315" s="229">
        <v>23939.03</v>
      </c>
      <c r="AR17315" s="207" t="s">
        <v>30930</v>
      </c>
      <c r="AS17315" s="208">
        <v>1426737.62</v>
      </c>
      <c r="AT17315" s="93"/>
      <c r="AU17315" s="93"/>
      <c r="AV17315" s="93"/>
    </row>
    <row r="17316" spans="35:48" x14ac:dyDescent="0.55000000000000004">
      <c r="AI17316" s="278" t="s">
        <v>48609</v>
      </c>
      <c r="AJ17316" s="279">
        <v>649.97</v>
      </c>
      <c r="AL17316" s="248" t="s">
        <v>50625</v>
      </c>
      <c r="AM17316" s="249">
        <v>14999.99</v>
      </c>
      <c r="AO17316" s="228" t="s">
        <v>17738</v>
      </c>
      <c r="AP17316" s="229">
        <v>18441.22</v>
      </c>
      <c r="AR17316" s="207" t="s">
        <v>30931</v>
      </c>
      <c r="AS17316" s="208">
        <v>2831.65</v>
      </c>
      <c r="AT17316" s="93"/>
      <c r="AU17316" s="93"/>
      <c r="AV17316" s="93"/>
    </row>
    <row r="17317" spans="35:48" x14ac:dyDescent="0.55000000000000004">
      <c r="AI17317" s="278" t="s">
        <v>60102</v>
      </c>
      <c r="AJ17317" s="279">
        <v>6023.66</v>
      </c>
      <c r="AL17317" s="248" t="s">
        <v>65116</v>
      </c>
      <c r="AM17317" s="249">
        <v>8389.9</v>
      </c>
      <c r="AO17317" s="228" t="s">
        <v>34764</v>
      </c>
      <c r="AP17317" s="229">
        <v>9811.25</v>
      </c>
      <c r="AR17317" s="207" t="s">
        <v>30932</v>
      </c>
      <c r="AS17317" s="208">
        <v>107335.37</v>
      </c>
      <c r="AT17317" s="93"/>
      <c r="AU17317" s="93"/>
      <c r="AV17317" s="93"/>
    </row>
    <row r="17318" spans="35:48" x14ac:dyDescent="0.55000000000000004">
      <c r="AI17318" s="278" t="s">
        <v>50850</v>
      </c>
      <c r="AJ17318" s="279">
        <v>20113.849999999999</v>
      </c>
      <c r="AL17318" s="248" t="s">
        <v>18915</v>
      </c>
      <c r="AM17318" s="249">
        <v>3693.63</v>
      </c>
      <c r="AO17318" s="228" t="s">
        <v>17739</v>
      </c>
      <c r="AP17318" s="229">
        <v>51842.64</v>
      </c>
      <c r="AR17318" s="207" t="s">
        <v>30933</v>
      </c>
      <c r="AS17318" s="208">
        <v>1172650.96</v>
      </c>
      <c r="AT17318" s="93"/>
      <c r="AU17318" s="93"/>
      <c r="AV17318" s="93"/>
    </row>
    <row r="17319" spans="35:48" x14ac:dyDescent="0.55000000000000004">
      <c r="AI17319" s="278" t="s">
        <v>48610</v>
      </c>
      <c r="AJ17319" s="279">
        <v>3364.73</v>
      </c>
      <c r="AL17319" s="248" t="s">
        <v>54304</v>
      </c>
      <c r="AM17319" s="249">
        <v>704.11</v>
      </c>
      <c r="AO17319" s="228" t="s">
        <v>38957</v>
      </c>
      <c r="AP17319" s="229">
        <v>29800</v>
      </c>
      <c r="AR17319" s="207" t="s">
        <v>30934</v>
      </c>
      <c r="AS17319" s="208">
        <v>18472.09</v>
      </c>
      <c r="AT17319" s="93"/>
      <c r="AU17319" s="93"/>
      <c r="AV17319" s="93"/>
    </row>
    <row r="17320" spans="35:48" x14ac:dyDescent="0.55000000000000004">
      <c r="AI17320" s="278" t="s">
        <v>58133</v>
      </c>
      <c r="AJ17320" s="279">
        <v>-1039.56</v>
      </c>
      <c r="AL17320" s="248" t="s">
        <v>49343</v>
      </c>
      <c r="AM17320" s="249">
        <v>5793</v>
      </c>
      <c r="AO17320" s="228" t="s">
        <v>45991</v>
      </c>
      <c r="AP17320" s="229">
        <v>1300</v>
      </c>
      <c r="AR17320" s="207" t="s">
        <v>30935</v>
      </c>
      <c r="AS17320" s="208">
        <v>229429.39</v>
      </c>
      <c r="AT17320" s="93"/>
      <c r="AU17320" s="93"/>
      <c r="AV17320" s="93"/>
    </row>
    <row r="17321" spans="35:48" x14ac:dyDescent="0.55000000000000004">
      <c r="AI17321" s="278" t="s">
        <v>54729</v>
      </c>
      <c r="AJ17321" s="279">
        <v>15573.29</v>
      </c>
      <c r="AL17321" s="248" t="s">
        <v>48449</v>
      </c>
      <c r="AM17321" s="249">
        <v>319.93</v>
      </c>
      <c r="AO17321" s="228" t="s">
        <v>17742</v>
      </c>
      <c r="AP17321" s="229">
        <v>9436.4</v>
      </c>
      <c r="AR17321" s="207" t="s">
        <v>30936</v>
      </c>
      <c r="AS17321" s="208">
        <v>1246899.1000000001</v>
      </c>
      <c r="AT17321" s="93"/>
      <c r="AU17321" s="93"/>
      <c r="AV17321" s="93"/>
    </row>
    <row r="17322" spans="35:48" x14ac:dyDescent="0.55000000000000004">
      <c r="AI17322" s="278" t="s">
        <v>50851</v>
      </c>
      <c r="AJ17322" s="279">
        <v>387928.66</v>
      </c>
      <c r="AL17322" s="248" t="s">
        <v>18916</v>
      </c>
      <c r="AM17322" s="249">
        <v>1603923.32</v>
      </c>
      <c r="AO17322" s="228" t="s">
        <v>17743</v>
      </c>
      <c r="AP17322" s="229">
        <v>7790</v>
      </c>
      <c r="AR17322" s="207" t="s">
        <v>30937</v>
      </c>
      <c r="AS17322" s="208">
        <v>9938285.9000000004</v>
      </c>
      <c r="AT17322" s="93"/>
      <c r="AU17322" s="93"/>
      <c r="AV17322" s="93"/>
    </row>
    <row r="17323" spans="35:48" x14ac:dyDescent="0.55000000000000004">
      <c r="AI17323" s="278" t="s">
        <v>43443</v>
      </c>
      <c r="AJ17323" s="279">
        <v>25998.09</v>
      </c>
      <c r="AL17323" s="248" t="s">
        <v>58022</v>
      </c>
      <c r="AM17323" s="249">
        <v>745561.11</v>
      </c>
      <c r="AO17323" s="228" t="s">
        <v>43177</v>
      </c>
      <c r="AP17323" s="229">
        <v>12480</v>
      </c>
      <c r="AR17323" s="207" t="s">
        <v>30938</v>
      </c>
      <c r="AS17323" s="208">
        <v>5815987.1100000003</v>
      </c>
      <c r="AT17323" s="93"/>
      <c r="AU17323" s="93"/>
      <c r="AV17323" s="93"/>
    </row>
    <row r="17324" spans="35:48" x14ac:dyDescent="0.55000000000000004">
      <c r="AI17324" s="278" t="s">
        <v>50852</v>
      </c>
      <c r="AJ17324" s="279">
        <v>456545.01</v>
      </c>
      <c r="AL17324" s="248" t="s">
        <v>18917</v>
      </c>
      <c r="AM17324" s="249">
        <v>329163.56</v>
      </c>
      <c r="AO17324" s="228" t="s">
        <v>17744</v>
      </c>
      <c r="AP17324" s="229">
        <v>125926.15</v>
      </c>
      <c r="AR17324" s="207" t="s">
        <v>30939</v>
      </c>
      <c r="AS17324" s="208">
        <v>164937.5</v>
      </c>
      <c r="AT17324" s="93"/>
      <c r="AU17324" s="93"/>
      <c r="AV17324" s="93"/>
    </row>
    <row r="17325" spans="35:48" x14ac:dyDescent="0.55000000000000004">
      <c r="AI17325" s="278" t="s">
        <v>47688</v>
      </c>
      <c r="AJ17325" s="279">
        <v>232434.7</v>
      </c>
      <c r="AL17325" s="248" t="s">
        <v>58369</v>
      </c>
      <c r="AM17325" s="249">
        <v>65516.33</v>
      </c>
      <c r="AO17325" s="228" t="s">
        <v>17796</v>
      </c>
      <c r="AP17325" s="229">
        <v>164411.89000000001</v>
      </c>
      <c r="AR17325" s="207" t="s">
        <v>30940</v>
      </c>
      <c r="AS17325" s="208">
        <v>2163.16</v>
      </c>
      <c r="AT17325" s="93"/>
      <c r="AU17325" s="93"/>
      <c r="AV17325" s="93"/>
    </row>
    <row r="17326" spans="35:48" x14ac:dyDescent="0.55000000000000004">
      <c r="AI17326" s="278" t="s">
        <v>65236</v>
      </c>
      <c r="AJ17326" s="279">
        <v>4462.79</v>
      </c>
      <c r="AL17326" s="248" t="s">
        <v>40754</v>
      </c>
      <c r="AM17326" s="249">
        <v>35076.29</v>
      </c>
      <c r="AO17326" s="228" t="s">
        <v>17797</v>
      </c>
      <c r="AP17326" s="229">
        <v>862063.93</v>
      </c>
      <c r="AR17326" s="207" t="s">
        <v>30941</v>
      </c>
      <c r="AS17326" s="208">
        <v>46191.97</v>
      </c>
      <c r="AT17326" s="93"/>
      <c r="AU17326" s="93"/>
      <c r="AV17326" s="93"/>
    </row>
    <row r="17327" spans="35:48" x14ac:dyDescent="0.55000000000000004">
      <c r="AI17327" s="278" t="s">
        <v>47689</v>
      </c>
      <c r="AJ17327" s="279">
        <v>59027.23</v>
      </c>
      <c r="AL17327" s="248" t="s">
        <v>18918</v>
      </c>
      <c r="AM17327" s="249">
        <v>253019.49</v>
      </c>
      <c r="AO17327" s="228" t="s">
        <v>45992</v>
      </c>
      <c r="AP17327" s="229">
        <v>3878.66</v>
      </c>
      <c r="AR17327" s="207" t="s">
        <v>30942</v>
      </c>
      <c r="AS17327" s="208">
        <v>8231447.6900000004</v>
      </c>
      <c r="AT17327" s="93"/>
      <c r="AU17327" s="93"/>
      <c r="AV17327" s="93"/>
    </row>
    <row r="17328" spans="35:48" x14ac:dyDescent="0.55000000000000004">
      <c r="AI17328" s="278" t="s">
        <v>69582</v>
      </c>
      <c r="AJ17328" s="279">
        <v>420.66</v>
      </c>
      <c r="AL17328" s="248" t="s">
        <v>18919</v>
      </c>
      <c r="AM17328" s="249">
        <v>75279.899999999994</v>
      </c>
      <c r="AO17328" s="228" t="s">
        <v>17798</v>
      </c>
      <c r="AP17328" s="229">
        <v>270361.75</v>
      </c>
      <c r="AR17328" s="207" t="s">
        <v>30943</v>
      </c>
      <c r="AS17328" s="208">
        <v>2757662.02</v>
      </c>
      <c r="AT17328" s="93"/>
      <c r="AU17328" s="93"/>
      <c r="AV17328" s="93"/>
    </row>
    <row r="17329" spans="35:48" x14ac:dyDescent="0.55000000000000004">
      <c r="AI17329" s="278" t="s">
        <v>62424</v>
      </c>
      <c r="AJ17329" s="279">
        <v>41294.14</v>
      </c>
      <c r="AL17329" s="248" t="s">
        <v>34922</v>
      </c>
      <c r="AM17329" s="249">
        <v>99612.79</v>
      </c>
      <c r="AO17329" s="228" t="s">
        <v>43178</v>
      </c>
      <c r="AP17329" s="229">
        <v>40965.25</v>
      </c>
      <c r="AR17329" s="207" t="s">
        <v>30944</v>
      </c>
      <c r="AS17329" s="208">
        <v>44835.76</v>
      </c>
      <c r="AT17329" s="93"/>
      <c r="AU17329" s="93"/>
      <c r="AV17329" s="93"/>
    </row>
    <row r="17330" spans="35:48" x14ac:dyDescent="0.55000000000000004">
      <c r="AI17330" s="278" t="s">
        <v>46279</v>
      </c>
      <c r="AJ17330" s="279">
        <v>4500</v>
      </c>
      <c r="AL17330" s="248" t="s">
        <v>61676</v>
      </c>
      <c r="AM17330" s="249">
        <v>193.52</v>
      </c>
      <c r="AO17330" s="228" t="s">
        <v>17800</v>
      </c>
      <c r="AP17330" s="229">
        <v>58032.73</v>
      </c>
      <c r="AR17330" s="207" t="s">
        <v>30945</v>
      </c>
      <c r="AS17330" s="208">
        <v>10232.49</v>
      </c>
      <c r="AT17330" s="93"/>
      <c r="AU17330" s="93"/>
      <c r="AV17330" s="93"/>
    </row>
    <row r="17331" spans="35:48" x14ac:dyDescent="0.55000000000000004">
      <c r="AI17331" s="278" t="s">
        <v>48611</v>
      </c>
      <c r="AJ17331" s="279">
        <v>54032.94</v>
      </c>
      <c r="AL17331" s="248" t="s">
        <v>18922</v>
      </c>
      <c r="AM17331" s="249">
        <v>372155.11</v>
      </c>
      <c r="AO17331" s="228" t="s">
        <v>36136</v>
      </c>
      <c r="AP17331" s="229">
        <v>27442.57</v>
      </c>
      <c r="AR17331" s="207" t="s">
        <v>30946</v>
      </c>
      <c r="AS17331" s="208">
        <v>5600948.4199999999</v>
      </c>
      <c r="AT17331" s="93"/>
      <c r="AU17331" s="93"/>
      <c r="AV17331" s="93"/>
    </row>
    <row r="17332" spans="35:48" x14ac:dyDescent="0.55000000000000004">
      <c r="AI17332" s="278" t="s">
        <v>54730</v>
      </c>
      <c r="AJ17332" s="279">
        <v>3248.69</v>
      </c>
      <c r="AL17332" s="248" t="s">
        <v>18923</v>
      </c>
      <c r="AM17332" s="249">
        <v>168279.49</v>
      </c>
      <c r="AO17332" s="228" t="s">
        <v>36137</v>
      </c>
      <c r="AP17332" s="229">
        <v>38122.29</v>
      </c>
      <c r="AR17332" s="207" t="s">
        <v>30947</v>
      </c>
      <c r="AS17332" s="208">
        <v>3927498.89</v>
      </c>
      <c r="AT17332" s="93"/>
      <c r="AU17332" s="93"/>
      <c r="AV17332" s="93"/>
    </row>
    <row r="17333" spans="35:48" x14ac:dyDescent="0.55000000000000004">
      <c r="AI17333" s="278" t="s">
        <v>50853</v>
      </c>
      <c r="AJ17333" s="279">
        <v>315455.73</v>
      </c>
      <c r="AL17333" s="248" t="s">
        <v>62879</v>
      </c>
      <c r="AM17333" s="249">
        <v>-58043.53</v>
      </c>
      <c r="AO17333" s="228" t="s">
        <v>54268</v>
      </c>
      <c r="AP17333" s="229">
        <v>825.54</v>
      </c>
      <c r="AR17333" s="207" t="s">
        <v>30948</v>
      </c>
      <c r="AS17333" s="208">
        <v>332002.36</v>
      </c>
      <c r="AT17333" s="93"/>
      <c r="AU17333" s="93"/>
      <c r="AV17333" s="93"/>
    </row>
    <row r="17334" spans="35:48" x14ac:dyDescent="0.55000000000000004">
      <c r="AI17334" s="278" t="s">
        <v>55702</v>
      </c>
      <c r="AJ17334" s="279">
        <v>17731.04</v>
      </c>
      <c r="AL17334" s="248" t="s">
        <v>40755</v>
      </c>
      <c r="AM17334" s="249">
        <v>1106099.75</v>
      </c>
      <c r="AO17334" s="228" t="s">
        <v>17801</v>
      </c>
      <c r="AP17334" s="229">
        <v>37.25</v>
      </c>
      <c r="AR17334" s="207" t="s">
        <v>30949</v>
      </c>
      <c r="AS17334" s="208">
        <v>91119.35</v>
      </c>
      <c r="AT17334" s="93"/>
      <c r="AU17334" s="93"/>
      <c r="AV17334" s="93"/>
    </row>
    <row r="17335" spans="35:48" x14ac:dyDescent="0.55000000000000004">
      <c r="AI17335" s="278" t="s">
        <v>49505</v>
      </c>
      <c r="AJ17335" s="279">
        <v>65748.460000000006</v>
      </c>
      <c r="AL17335" s="248" t="s">
        <v>18924</v>
      </c>
      <c r="AM17335" s="249">
        <v>4349950.5</v>
      </c>
      <c r="AO17335" s="228" t="s">
        <v>45993</v>
      </c>
      <c r="AP17335" s="229">
        <v>417.28</v>
      </c>
      <c r="AR17335" s="207" t="s">
        <v>30950</v>
      </c>
      <c r="AS17335" s="208">
        <v>122.89</v>
      </c>
      <c r="AT17335" s="93"/>
      <c r="AU17335" s="93"/>
      <c r="AV17335" s="93"/>
    </row>
    <row r="17336" spans="35:48" x14ac:dyDescent="0.55000000000000004">
      <c r="AI17336" s="278" t="s">
        <v>54731</v>
      </c>
      <c r="AJ17336" s="279">
        <v>13.02</v>
      </c>
      <c r="AL17336" s="248" t="s">
        <v>34923</v>
      </c>
      <c r="AM17336" s="249">
        <v>209608.8</v>
      </c>
      <c r="AO17336" s="228" t="s">
        <v>45994</v>
      </c>
      <c r="AP17336" s="229">
        <v>1125</v>
      </c>
      <c r="AR17336" s="207" t="s">
        <v>30951</v>
      </c>
      <c r="AS17336" s="208">
        <v>764349.21</v>
      </c>
      <c r="AT17336" s="93"/>
      <c r="AU17336" s="93"/>
      <c r="AV17336" s="93"/>
    </row>
    <row r="17337" spans="35:48" x14ac:dyDescent="0.55000000000000004">
      <c r="AI17337" s="278" t="s">
        <v>43444</v>
      </c>
      <c r="AJ17337" s="279">
        <v>124355.27</v>
      </c>
      <c r="AL17337" s="248" t="s">
        <v>36208</v>
      </c>
      <c r="AM17337" s="249">
        <v>261642.95</v>
      </c>
      <c r="AO17337" s="228" t="s">
        <v>17802</v>
      </c>
      <c r="AP17337" s="229">
        <v>76474.86</v>
      </c>
      <c r="AR17337" s="207" t="s">
        <v>30952</v>
      </c>
      <c r="AS17337" s="208">
        <v>191958.71</v>
      </c>
      <c r="AT17337" s="93"/>
      <c r="AU17337" s="93"/>
      <c r="AV17337" s="93"/>
    </row>
    <row r="17338" spans="35:48" x14ac:dyDescent="0.55000000000000004">
      <c r="AI17338" s="278" t="s">
        <v>47690</v>
      </c>
      <c r="AJ17338" s="279">
        <v>347025.6</v>
      </c>
      <c r="AL17338" s="248" t="s">
        <v>61677</v>
      </c>
      <c r="AM17338" s="249">
        <v>70253.2</v>
      </c>
      <c r="AO17338" s="228" t="s">
        <v>31839</v>
      </c>
      <c r="AP17338" s="229">
        <v>11036.26</v>
      </c>
      <c r="AR17338" s="207" t="s">
        <v>30953</v>
      </c>
      <c r="AS17338" s="208">
        <v>10579.91</v>
      </c>
      <c r="AT17338" s="93"/>
      <c r="AU17338" s="93"/>
      <c r="AV17338" s="93"/>
    </row>
    <row r="17339" spans="35:48" x14ac:dyDescent="0.55000000000000004">
      <c r="AI17339" s="278" t="s">
        <v>50854</v>
      </c>
      <c r="AJ17339" s="279">
        <v>133257.20000000001</v>
      </c>
      <c r="AL17339" s="248" t="s">
        <v>58023</v>
      </c>
      <c r="AM17339" s="249">
        <v>56740.32</v>
      </c>
      <c r="AO17339" s="228" t="s">
        <v>13283</v>
      </c>
      <c r="AP17339" s="229">
        <v>21958.7</v>
      </c>
      <c r="AR17339" s="207" t="s">
        <v>30954</v>
      </c>
      <c r="AS17339" s="208">
        <v>50424.39</v>
      </c>
      <c r="AT17339" s="93"/>
      <c r="AU17339" s="93"/>
      <c r="AV17339" s="93"/>
    </row>
    <row r="17340" spans="35:48" x14ac:dyDescent="0.55000000000000004">
      <c r="AI17340" s="278" t="s">
        <v>50855</v>
      </c>
      <c r="AJ17340" s="279">
        <v>4898.74</v>
      </c>
      <c r="AL17340" s="248" t="s">
        <v>18975</v>
      </c>
      <c r="AM17340" s="249">
        <v>1772864.65</v>
      </c>
      <c r="AO17340" s="228" t="s">
        <v>33294</v>
      </c>
      <c r="AP17340" s="229">
        <v>1784423.24</v>
      </c>
      <c r="AR17340" s="207" t="s">
        <v>30955</v>
      </c>
      <c r="AS17340" s="208">
        <v>51.16</v>
      </c>
      <c r="AT17340" s="93"/>
      <c r="AU17340" s="93"/>
      <c r="AV17340" s="93"/>
    </row>
    <row r="17341" spans="35:48" x14ac:dyDescent="0.55000000000000004">
      <c r="AI17341" s="278" t="s">
        <v>63862</v>
      </c>
      <c r="AJ17341" s="279">
        <v>1133.55</v>
      </c>
      <c r="AL17341" s="248" t="s">
        <v>18976</v>
      </c>
      <c r="AM17341" s="249">
        <v>217074.42</v>
      </c>
      <c r="AO17341" s="228" t="s">
        <v>17803</v>
      </c>
      <c r="AP17341" s="229">
        <v>838759.4</v>
      </c>
      <c r="AR17341" s="207" t="s">
        <v>30956</v>
      </c>
      <c r="AS17341" s="208">
        <v>12833</v>
      </c>
      <c r="AT17341" s="93"/>
      <c r="AU17341" s="93"/>
      <c r="AV17341" s="93"/>
    </row>
    <row r="17342" spans="35:48" x14ac:dyDescent="0.55000000000000004">
      <c r="AI17342" s="278" t="s">
        <v>62425</v>
      </c>
      <c r="AJ17342" s="279">
        <v>111.16</v>
      </c>
      <c r="AL17342" s="248" t="s">
        <v>18977</v>
      </c>
      <c r="AM17342" s="249">
        <v>1598240.18</v>
      </c>
      <c r="AO17342" s="228" t="s">
        <v>43179</v>
      </c>
      <c r="AP17342" s="229">
        <v>29920</v>
      </c>
      <c r="AR17342" s="207" t="s">
        <v>30957</v>
      </c>
      <c r="AS17342" s="208">
        <v>47000</v>
      </c>
      <c r="AT17342" s="93"/>
      <c r="AU17342" s="93"/>
      <c r="AV17342" s="93"/>
    </row>
    <row r="17343" spans="35:48" x14ac:dyDescent="0.55000000000000004">
      <c r="AI17343" s="278" t="s">
        <v>47691</v>
      </c>
      <c r="AJ17343" s="279">
        <v>1481485.93</v>
      </c>
      <c r="AL17343" s="248" t="s">
        <v>34928</v>
      </c>
      <c r="AM17343" s="249">
        <v>400017.66</v>
      </c>
      <c r="AO17343" s="228" t="s">
        <v>17805</v>
      </c>
      <c r="AP17343" s="229">
        <v>314000</v>
      </c>
      <c r="AR17343" s="207" t="s">
        <v>30958</v>
      </c>
      <c r="AS17343" s="208">
        <v>129276.66</v>
      </c>
      <c r="AT17343" s="93"/>
      <c r="AU17343" s="93"/>
      <c r="AV17343" s="93"/>
    </row>
    <row r="17344" spans="35:48" x14ac:dyDescent="0.55000000000000004">
      <c r="AI17344" s="278" t="s">
        <v>47692</v>
      </c>
      <c r="AJ17344" s="279">
        <v>470666.12</v>
      </c>
      <c r="AL17344" s="248" t="s">
        <v>33413</v>
      </c>
      <c r="AM17344" s="249">
        <v>1257742.1499999999</v>
      </c>
      <c r="AO17344" s="228" t="s">
        <v>45995</v>
      </c>
      <c r="AP17344" s="229">
        <v>20.38</v>
      </c>
      <c r="AR17344" s="207" t="s">
        <v>30959</v>
      </c>
      <c r="AS17344" s="208">
        <v>31320.48</v>
      </c>
      <c r="AT17344" s="93"/>
      <c r="AU17344" s="93"/>
      <c r="AV17344" s="93"/>
    </row>
    <row r="17345" spans="35:48" x14ac:dyDescent="0.55000000000000004">
      <c r="AI17345" s="278" t="s">
        <v>58909</v>
      </c>
      <c r="AJ17345" s="279">
        <v>4244</v>
      </c>
      <c r="AL17345" s="248" t="s">
        <v>33414</v>
      </c>
      <c r="AM17345" s="249">
        <v>295683.09000000003</v>
      </c>
      <c r="AO17345" s="228" t="s">
        <v>13286</v>
      </c>
      <c r="AP17345" s="229">
        <v>345726.03</v>
      </c>
      <c r="AR17345" s="207" t="s">
        <v>30960</v>
      </c>
      <c r="AS17345" s="208">
        <v>8325.2000000000007</v>
      </c>
      <c r="AT17345" s="93"/>
      <c r="AU17345" s="93"/>
      <c r="AV17345" s="93"/>
    </row>
    <row r="17346" spans="35:48" x14ac:dyDescent="0.55000000000000004">
      <c r="AI17346" s="278" t="s">
        <v>48612</v>
      </c>
      <c r="AJ17346" s="279">
        <v>23272.02</v>
      </c>
      <c r="AL17346" s="248" t="s">
        <v>39088</v>
      </c>
      <c r="AM17346" s="249">
        <v>18243.669999999998</v>
      </c>
      <c r="AO17346" s="228" t="s">
        <v>13287</v>
      </c>
      <c r="AP17346" s="229">
        <v>393091.08</v>
      </c>
      <c r="AR17346" s="207" t="s">
        <v>30961</v>
      </c>
      <c r="AS17346" s="208">
        <v>90331.89</v>
      </c>
      <c r="AT17346" s="93"/>
      <c r="AU17346" s="93"/>
      <c r="AV17346" s="93"/>
    </row>
    <row r="17347" spans="35:48" x14ac:dyDescent="0.55000000000000004">
      <c r="AI17347" s="278" t="s">
        <v>48613</v>
      </c>
      <c r="AJ17347" s="279">
        <v>7513.95</v>
      </c>
      <c r="AL17347" s="248" t="s">
        <v>18978</v>
      </c>
      <c r="AM17347" s="249">
        <v>843997.14</v>
      </c>
      <c r="AO17347" s="228" t="s">
        <v>13288</v>
      </c>
      <c r="AP17347" s="229">
        <v>66999.64</v>
      </c>
      <c r="AR17347" s="207" t="s">
        <v>30962</v>
      </c>
      <c r="AS17347" s="208">
        <v>439.71</v>
      </c>
      <c r="AT17347" s="93"/>
      <c r="AU17347" s="93"/>
      <c r="AV17347" s="93"/>
    </row>
    <row r="17348" spans="35:48" x14ac:dyDescent="0.55000000000000004">
      <c r="AI17348" s="278" t="s">
        <v>47693</v>
      </c>
      <c r="AJ17348" s="279">
        <v>1114440.7</v>
      </c>
      <c r="AL17348" s="248" t="s">
        <v>39089</v>
      </c>
      <c r="AM17348" s="249">
        <v>251692.93</v>
      </c>
      <c r="AO17348" s="228" t="s">
        <v>17806</v>
      </c>
      <c r="AP17348" s="229">
        <v>363718.3</v>
      </c>
      <c r="AR17348" s="207" t="s">
        <v>30963</v>
      </c>
      <c r="AS17348" s="208">
        <v>54611.82</v>
      </c>
      <c r="AT17348" s="93"/>
      <c r="AU17348" s="93"/>
      <c r="AV17348" s="93"/>
    </row>
    <row r="17349" spans="35:48" x14ac:dyDescent="0.55000000000000004">
      <c r="AI17349" s="278" t="s">
        <v>48614</v>
      </c>
      <c r="AJ17349" s="279">
        <v>23141.759999999998</v>
      </c>
      <c r="AL17349" s="248" t="s">
        <v>18979</v>
      </c>
      <c r="AM17349" s="249">
        <v>842850.91</v>
      </c>
      <c r="AO17349" s="228" t="s">
        <v>17807</v>
      </c>
      <c r="AP17349" s="229">
        <v>37912.54</v>
      </c>
      <c r="AR17349" s="207" t="s">
        <v>30964</v>
      </c>
      <c r="AS17349" s="208">
        <v>160950.64000000001</v>
      </c>
      <c r="AT17349" s="93"/>
      <c r="AU17349" s="93"/>
      <c r="AV17349" s="93"/>
    </row>
    <row r="17350" spans="35:48" x14ac:dyDescent="0.55000000000000004">
      <c r="AI17350" s="278" t="s">
        <v>54732</v>
      </c>
      <c r="AJ17350" s="279">
        <v>16723.330000000002</v>
      </c>
      <c r="AL17350" s="248" t="s">
        <v>55596</v>
      </c>
      <c r="AM17350" s="249">
        <v>8900.0499999999993</v>
      </c>
      <c r="AO17350" s="228" t="s">
        <v>47465</v>
      </c>
      <c r="AP17350" s="229">
        <v>82894.429999999993</v>
      </c>
      <c r="AR17350" s="207" t="s">
        <v>30965</v>
      </c>
      <c r="AS17350" s="208">
        <v>6193.64</v>
      </c>
      <c r="AT17350" s="93"/>
      <c r="AU17350" s="93"/>
      <c r="AV17350" s="93"/>
    </row>
    <row r="17351" spans="35:48" x14ac:dyDescent="0.55000000000000004">
      <c r="AI17351" s="278" t="s">
        <v>60983</v>
      </c>
      <c r="AJ17351" s="279">
        <v>8551.26</v>
      </c>
      <c r="AL17351" s="248" t="s">
        <v>18980</v>
      </c>
      <c r="AM17351" s="249">
        <v>19145.68</v>
      </c>
      <c r="AO17351" s="228" t="s">
        <v>54269</v>
      </c>
      <c r="AP17351" s="229">
        <v>-239.96</v>
      </c>
      <c r="AR17351" s="207" t="s">
        <v>30966</v>
      </c>
      <c r="AS17351" s="208">
        <v>48315.199999999997</v>
      </c>
      <c r="AT17351" s="93"/>
      <c r="AU17351" s="93"/>
      <c r="AV17351" s="93"/>
    </row>
    <row r="17352" spans="35:48" x14ac:dyDescent="0.55000000000000004">
      <c r="AI17352" s="278" t="s">
        <v>54733</v>
      </c>
      <c r="AJ17352" s="279">
        <v>596.67999999999995</v>
      </c>
      <c r="AL17352" s="248" t="s">
        <v>46014</v>
      </c>
      <c r="AM17352" s="249">
        <v>291672.68</v>
      </c>
      <c r="AO17352" s="228" t="s">
        <v>17809</v>
      </c>
      <c r="AP17352" s="229">
        <v>42384.36</v>
      </c>
      <c r="AR17352" s="207" t="s">
        <v>30967</v>
      </c>
      <c r="AS17352" s="208">
        <v>2397374.9500000002</v>
      </c>
      <c r="AT17352" s="93"/>
      <c r="AU17352" s="93"/>
      <c r="AV17352" s="93"/>
    </row>
    <row r="17353" spans="35:48" x14ac:dyDescent="0.55000000000000004">
      <c r="AI17353" s="278" t="s">
        <v>48615</v>
      </c>
      <c r="AJ17353" s="279">
        <v>207614.1</v>
      </c>
      <c r="AL17353" s="248" t="s">
        <v>61678</v>
      </c>
      <c r="AM17353" s="249">
        <v>28579.200000000001</v>
      </c>
      <c r="AO17353" s="228" t="s">
        <v>13289</v>
      </c>
      <c r="AP17353" s="229">
        <v>818196.71</v>
      </c>
      <c r="AR17353" s="207" t="s">
        <v>30968</v>
      </c>
      <c r="AS17353" s="208">
        <v>4182565.23</v>
      </c>
      <c r="AT17353" s="93"/>
      <c r="AU17353" s="93"/>
      <c r="AV17353" s="93"/>
    </row>
    <row r="17354" spans="35:48" x14ac:dyDescent="0.55000000000000004">
      <c r="AI17354" s="278" t="s">
        <v>46280</v>
      </c>
      <c r="AJ17354" s="279">
        <v>261376.21</v>
      </c>
      <c r="AL17354" s="248" t="s">
        <v>50628</v>
      </c>
      <c r="AM17354" s="249">
        <v>38750</v>
      </c>
      <c r="AO17354" s="228" t="s">
        <v>17810</v>
      </c>
      <c r="AP17354" s="229">
        <v>892133.81</v>
      </c>
      <c r="AR17354" s="207" t="s">
        <v>30969</v>
      </c>
      <c r="AS17354" s="208">
        <v>499904.58</v>
      </c>
      <c r="AT17354" s="93"/>
      <c r="AU17354" s="93"/>
      <c r="AV17354" s="93"/>
    </row>
    <row r="17355" spans="35:48" x14ac:dyDescent="0.55000000000000004">
      <c r="AI17355" s="278" t="s">
        <v>54734</v>
      </c>
      <c r="AJ17355" s="279">
        <v>34216.61</v>
      </c>
      <c r="AL17355" s="248" t="s">
        <v>63480</v>
      </c>
      <c r="AM17355" s="249">
        <v>168</v>
      </c>
      <c r="AO17355" s="228" t="s">
        <v>17811</v>
      </c>
      <c r="AP17355" s="229">
        <v>292492.34999999998</v>
      </c>
      <c r="AR17355" s="207" t="s">
        <v>30970</v>
      </c>
      <c r="AS17355" s="208">
        <v>6745.82</v>
      </c>
      <c r="AT17355" s="93"/>
      <c r="AU17355" s="93"/>
      <c r="AV17355" s="93"/>
    </row>
    <row r="17356" spans="35:48" x14ac:dyDescent="0.55000000000000004">
      <c r="AI17356" s="278" t="s">
        <v>43445</v>
      </c>
      <c r="AJ17356" s="279">
        <v>532603.5</v>
      </c>
      <c r="AL17356" s="248" t="s">
        <v>13424</v>
      </c>
      <c r="AM17356" s="249">
        <v>35728.050000000003</v>
      </c>
      <c r="AO17356" s="228" t="s">
        <v>54270</v>
      </c>
      <c r="AP17356" s="229">
        <v>128806.63</v>
      </c>
      <c r="AR17356" s="207" t="s">
        <v>30971</v>
      </c>
      <c r="AS17356" s="208">
        <v>2438452.65</v>
      </c>
      <c r="AT17356" s="93"/>
      <c r="AU17356" s="93"/>
      <c r="AV17356" s="93"/>
    </row>
    <row r="17357" spans="35:48" x14ac:dyDescent="0.55000000000000004">
      <c r="AI17357" s="278" t="s">
        <v>48616</v>
      </c>
      <c r="AJ17357" s="279">
        <v>14169.09</v>
      </c>
      <c r="AL17357" s="248" t="s">
        <v>48450</v>
      </c>
      <c r="AM17357" s="249">
        <v>481475.57</v>
      </c>
      <c r="AO17357" s="228" t="s">
        <v>40740</v>
      </c>
      <c r="AP17357" s="229">
        <v>168214.63</v>
      </c>
      <c r="AR17357" s="207" t="s">
        <v>30972</v>
      </c>
      <c r="AS17357" s="208">
        <v>215793.03</v>
      </c>
      <c r="AT17357" s="93"/>
      <c r="AU17357" s="93"/>
      <c r="AV17357" s="93"/>
    </row>
    <row r="17358" spans="35:48" x14ac:dyDescent="0.55000000000000004">
      <c r="AI17358" s="278" t="s">
        <v>46281</v>
      </c>
      <c r="AJ17358" s="279">
        <v>9504.93</v>
      </c>
      <c r="AL17358" s="248" t="s">
        <v>13425</v>
      </c>
      <c r="AM17358" s="249">
        <v>31783.85</v>
      </c>
      <c r="AO17358" s="228" t="s">
        <v>17812</v>
      </c>
      <c r="AP17358" s="229">
        <v>11313.82</v>
      </c>
      <c r="AR17358" s="207" t="s">
        <v>30973</v>
      </c>
      <c r="AS17358" s="208">
        <v>136970.4</v>
      </c>
      <c r="AT17358" s="93"/>
      <c r="AU17358" s="93"/>
      <c r="AV17358" s="93"/>
    </row>
    <row r="17359" spans="35:48" x14ac:dyDescent="0.55000000000000004">
      <c r="AI17359" s="278" t="s">
        <v>54735</v>
      </c>
      <c r="AJ17359" s="279">
        <v>1693.81</v>
      </c>
      <c r="AL17359" s="248" t="s">
        <v>34929</v>
      </c>
      <c r="AM17359" s="249">
        <v>8243786.5499999998</v>
      </c>
      <c r="AO17359" s="228" t="s">
        <v>40741</v>
      </c>
      <c r="AP17359" s="229">
        <v>95806</v>
      </c>
      <c r="AR17359" s="207" t="s">
        <v>30974</v>
      </c>
      <c r="AS17359" s="208">
        <v>2614.2600000000002</v>
      </c>
      <c r="AT17359" s="93"/>
      <c r="AU17359" s="93"/>
      <c r="AV17359" s="93"/>
    </row>
    <row r="17360" spans="35:48" x14ac:dyDescent="0.55000000000000004">
      <c r="AI17360" s="278" t="s">
        <v>48617</v>
      </c>
      <c r="AJ17360" s="279">
        <v>17283.939999999999</v>
      </c>
      <c r="AL17360" s="248" t="s">
        <v>33415</v>
      </c>
      <c r="AM17360" s="249">
        <v>717802.48</v>
      </c>
      <c r="AO17360" s="228" t="s">
        <v>17900</v>
      </c>
      <c r="AP17360" s="229">
        <v>5145</v>
      </c>
      <c r="AR17360" s="207" t="s">
        <v>30975</v>
      </c>
      <c r="AS17360" s="208">
        <v>5524.77</v>
      </c>
      <c r="AT17360" s="93"/>
      <c r="AU17360" s="93"/>
      <c r="AV17360" s="93"/>
    </row>
    <row r="17361" spans="35:48" x14ac:dyDescent="0.55000000000000004">
      <c r="AI17361" s="278" t="s">
        <v>58812</v>
      </c>
      <c r="AJ17361" s="279">
        <v>-3840.83</v>
      </c>
      <c r="AL17361" s="248" t="s">
        <v>47478</v>
      </c>
      <c r="AM17361" s="249">
        <v>5840.22</v>
      </c>
      <c r="AO17361" s="228" t="s">
        <v>17901</v>
      </c>
      <c r="AP17361" s="229">
        <v>9000</v>
      </c>
      <c r="AR17361" s="207" t="s">
        <v>30976</v>
      </c>
      <c r="AS17361" s="208">
        <v>9435.93</v>
      </c>
      <c r="AT17361" s="93"/>
      <c r="AU17361" s="93"/>
      <c r="AV17361" s="93"/>
    </row>
    <row r="17362" spans="35:48" x14ac:dyDescent="0.55000000000000004">
      <c r="AI17362" s="278" t="s">
        <v>48618</v>
      </c>
      <c r="AJ17362" s="279">
        <v>-60000</v>
      </c>
      <c r="AL17362" s="248" t="s">
        <v>33416</v>
      </c>
      <c r="AM17362" s="249">
        <v>45806.35</v>
      </c>
      <c r="AO17362" s="228" t="s">
        <v>17902</v>
      </c>
      <c r="AP17362" s="229">
        <v>447167.85</v>
      </c>
      <c r="AR17362" s="207" t="s">
        <v>30977</v>
      </c>
      <c r="AS17362" s="208">
        <v>4389.8100000000004</v>
      </c>
      <c r="AT17362" s="93"/>
      <c r="AU17362" s="93"/>
      <c r="AV17362" s="93"/>
    </row>
    <row r="17363" spans="35:48" x14ac:dyDescent="0.55000000000000004">
      <c r="AI17363" s="278" t="s">
        <v>63543</v>
      </c>
      <c r="AJ17363" s="279">
        <v>5957.34</v>
      </c>
      <c r="AL17363" s="248" t="s">
        <v>47480</v>
      </c>
      <c r="AM17363" s="249">
        <v>14212.5</v>
      </c>
      <c r="AO17363" s="228" t="s">
        <v>17903</v>
      </c>
      <c r="AP17363" s="229">
        <v>236674.26</v>
      </c>
      <c r="AR17363" s="207" t="s">
        <v>30978</v>
      </c>
      <c r="AS17363" s="208">
        <v>627551.55000000005</v>
      </c>
      <c r="AT17363" s="93"/>
      <c r="AU17363" s="93"/>
      <c r="AV17363" s="93"/>
    </row>
    <row r="17364" spans="35:48" x14ac:dyDescent="0.55000000000000004">
      <c r="AI17364" s="278" t="s">
        <v>40948</v>
      </c>
      <c r="AJ17364" s="279">
        <v>1117864.1000000001</v>
      </c>
      <c r="AL17364" s="248" t="s">
        <v>18981</v>
      </c>
      <c r="AM17364" s="249">
        <v>670708.06000000006</v>
      </c>
      <c r="AO17364" s="228" t="s">
        <v>47466</v>
      </c>
      <c r="AP17364" s="229">
        <v>8611.5300000000007</v>
      </c>
      <c r="AR17364" s="207" t="s">
        <v>30979</v>
      </c>
      <c r="AS17364" s="208">
        <v>16624008.99</v>
      </c>
      <c r="AT17364" s="93"/>
      <c r="AU17364" s="93"/>
      <c r="AV17364" s="93"/>
    </row>
    <row r="17365" spans="35:48" x14ac:dyDescent="0.55000000000000004">
      <c r="AI17365" s="278" t="s">
        <v>47694</v>
      </c>
      <c r="AJ17365" s="279">
        <v>358944.32</v>
      </c>
      <c r="AL17365" s="248" t="s">
        <v>55597</v>
      </c>
      <c r="AM17365" s="249">
        <v>38490.400000000001</v>
      </c>
      <c r="AO17365" s="228" t="s">
        <v>17904</v>
      </c>
      <c r="AP17365" s="229">
        <v>131153.72</v>
      </c>
      <c r="AR17365" s="207" t="s">
        <v>30980</v>
      </c>
      <c r="AS17365" s="208">
        <v>-243.44</v>
      </c>
      <c r="AT17365" s="93"/>
      <c r="AU17365" s="93"/>
      <c r="AV17365" s="93"/>
    </row>
    <row r="17366" spans="35:48" x14ac:dyDescent="0.55000000000000004">
      <c r="AI17366" s="278" t="s">
        <v>46282</v>
      </c>
      <c r="AJ17366" s="279">
        <v>221279.61</v>
      </c>
      <c r="AL17366" s="248" t="s">
        <v>18982</v>
      </c>
      <c r="AM17366" s="249">
        <v>962964.22</v>
      </c>
      <c r="AO17366" s="228" t="s">
        <v>17905</v>
      </c>
      <c r="AP17366" s="229">
        <v>113525</v>
      </c>
      <c r="AR17366" s="207" t="s">
        <v>30981</v>
      </c>
      <c r="AS17366" s="208">
        <v>1535088.1</v>
      </c>
      <c r="AT17366" s="93"/>
      <c r="AU17366" s="93"/>
      <c r="AV17366" s="93"/>
    </row>
    <row r="17367" spans="35:48" x14ac:dyDescent="0.55000000000000004">
      <c r="AI17367" s="278" t="s">
        <v>48620</v>
      </c>
      <c r="AJ17367" s="279">
        <v>36242.42</v>
      </c>
      <c r="AL17367" s="248" t="s">
        <v>39090</v>
      </c>
      <c r="AM17367" s="249">
        <v>4114.13</v>
      </c>
      <c r="AO17367" s="228" t="s">
        <v>17906</v>
      </c>
      <c r="AP17367" s="229">
        <v>19365.349999999999</v>
      </c>
      <c r="AR17367" s="207" t="s">
        <v>30982</v>
      </c>
      <c r="AS17367" s="208">
        <v>516827.8</v>
      </c>
      <c r="AT17367" s="93"/>
      <c r="AU17367" s="93"/>
      <c r="AV17367" s="93"/>
    </row>
    <row r="17368" spans="35:48" x14ac:dyDescent="0.55000000000000004">
      <c r="AI17368" s="278" t="s">
        <v>46283</v>
      </c>
      <c r="AJ17368" s="279">
        <v>20258.310000000001</v>
      </c>
      <c r="AL17368" s="248" t="s">
        <v>13427</v>
      </c>
      <c r="AM17368" s="249">
        <v>1413676.9</v>
      </c>
      <c r="AO17368" s="228" t="s">
        <v>17907</v>
      </c>
      <c r="AP17368" s="229">
        <v>149638.15</v>
      </c>
      <c r="AR17368" s="207" t="s">
        <v>30983</v>
      </c>
      <c r="AS17368" s="208">
        <v>124049.59</v>
      </c>
      <c r="AT17368" s="93"/>
      <c r="AU17368" s="93"/>
      <c r="AV17368" s="93"/>
    </row>
    <row r="17369" spans="35:48" x14ac:dyDescent="0.55000000000000004">
      <c r="AI17369" s="278" t="s">
        <v>49506</v>
      </c>
      <c r="AJ17369" s="279">
        <v>289211.53999999998</v>
      </c>
      <c r="AL17369" s="248" t="s">
        <v>13428</v>
      </c>
      <c r="AM17369" s="249">
        <v>2319348.7000000002</v>
      </c>
      <c r="AO17369" s="228" t="s">
        <v>17908</v>
      </c>
      <c r="AP17369" s="229">
        <v>5116.95</v>
      </c>
      <c r="AR17369" s="207" t="s">
        <v>30984</v>
      </c>
      <c r="AS17369" s="208">
        <v>885</v>
      </c>
      <c r="AT17369" s="93"/>
      <c r="AU17369" s="93"/>
      <c r="AV17369" s="93"/>
    </row>
    <row r="17370" spans="35:48" x14ac:dyDescent="0.55000000000000004">
      <c r="AI17370" s="278" t="s">
        <v>46284</v>
      </c>
      <c r="AJ17370" s="279">
        <v>22013.85</v>
      </c>
      <c r="AL17370" s="248" t="s">
        <v>13429</v>
      </c>
      <c r="AM17370" s="249">
        <v>732489.35</v>
      </c>
      <c r="AO17370" s="228" t="s">
        <v>17909</v>
      </c>
      <c r="AP17370" s="229">
        <v>3571</v>
      </c>
      <c r="AR17370" s="207" t="s">
        <v>30985</v>
      </c>
      <c r="AS17370" s="208">
        <v>280</v>
      </c>
      <c r="AT17370" s="93"/>
      <c r="AU17370" s="93"/>
      <c r="AV17370" s="93"/>
    </row>
    <row r="17371" spans="35:48" x14ac:dyDescent="0.55000000000000004">
      <c r="AI17371" s="278" t="s">
        <v>40949</v>
      </c>
      <c r="AJ17371" s="279">
        <v>2188845.09</v>
      </c>
      <c r="AL17371" s="248" t="s">
        <v>18983</v>
      </c>
      <c r="AM17371" s="249">
        <v>2226065.5499999998</v>
      </c>
      <c r="AO17371" s="228" t="s">
        <v>34786</v>
      </c>
      <c r="AP17371" s="229">
        <v>80088.31</v>
      </c>
      <c r="AR17371" s="207" t="s">
        <v>30986</v>
      </c>
      <c r="AS17371" s="208">
        <v>4594.43</v>
      </c>
      <c r="AT17371" s="93"/>
      <c r="AU17371" s="93"/>
      <c r="AV17371" s="93"/>
    </row>
    <row r="17372" spans="35:48" x14ac:dyDescent="0.55000000000000004">
      <c r="AI17372" s="278" t="s">
        <v>43446</v>
      </c>
      <c r="AJ17372" s="279">
        <v>22617.96</v>
      </c>
      <c r="AL17372" s="248" t="s">
        <v>18984</v>
      </c>
      <c r="AM17372" s="249">
        <v>38676.550000000003</v>
      </c>
      <c r="AO17372" s="228" t="s">
        <v>17910</v>
      </c>
      <c r="AP17372" s="229">
        <v>1000</v>
      </c>
      <c r="AR17372" s="207" t="s">
        <v>30987</v>
      </c>
      <c r="AS17372" s="208">
        <v>2700</v>
      </c>
      <c r="AT17372" s="93"/>
      <c r="AU17372" s="93"/>
      <c r="AV17372" s="93"/>
    </row>
    <row r="17373" spans="35:48" x14ac:dyDescent="0.55000000000000004">
      <c r="AI17373" s="278" t="s">
        <v>48621</v>
      </c>
      <c r="AJ17373" s="279">
        <v>5212.8100000000004</v>
      </c>
      <c r="AL17373" s="248" t="s">
        <v>58901</v>
      </c>
      <c r="AM17373" s="249">
        <v>19122.03</v>
      </c>
      <c r="AO17373" s="228" t="s">
        <v>33299</v>
      </c>
      <c r="AP17373" s="229">
        <v>48995.88</v>
      </c>
      <c r="AR17373" s="207" t="s">
        <v>30988</v>
      </c>
      <c r="AS17373" s="208">
        <v>500</v>
      </c>
      <c r="AT17373" s="93"/>
      <c r="AU17373" s="93"/>
      <c r="AV17373" s="93"/>
    </row>
    <row r="17374" spans="35:48" x14ac:dyDescent="0.55000000000000004">
      <c r="AI17374" s="278" t="s">
        <v>48622</v>
      </c>
      <c r="AJ17374" s="279">
        <v>62128.53</v>
      </c>
      <c r="AL17374" s="248" t="s">
        <v>39091</v>
      </c>
      <c r="AM17374" s="249">
        <v>96299.66</v>
      </c>
      <c r="AO17374" s="228" t="s">
        <v>17911</v>
      </c>
      <c r="AP17374" s="229">
        <v>12728.54</v>
      </c>
      <c r="AR17374" s="207" t="s">
        <v>30989</v>
      </c>
      <c r="AS17374" s="208">
        <v>10871.98</v>
      </c>
      <c r="AT17374" s="93"/>
      <c r="AU17374" s="93"/>
      <c r="AV17374" s="93"/>
    </row>
    <row r="17375" spans="35:48" x14ac:dyDescent="0.55000000000000004">
      <c r="AI17375" s="278" t="s">
        <v>46285</v>
      </c>
      <c r="AJ17375" s="279">
        <v>5196.5</v>
      </c>
      <c r="AL17375" s="248" t="s">
        <v>54305</v>
      </c>
      <c r="AM17375" s="249">
        <v>65200</v>
      </c>
      <c r="AO17375" s="228" t="s">
        <v>17913</v>
      </c>
      <c r="AP17375" s="229">
        <v>410.19</v>
      </c>
      <c r="AR17375" s="207" t="s">
        <v>30990</v>
      </c>
      <c r="AS17375" s="208">
        <v>4680</v>
      </c>
      <c r="AT17375" s="93"/>
      <c r="AU17375" s="93"/>
      <c r="AV17375" s="93"/>
    </row>
    <row r="17376" spans="35:48" x14ac:dyDescent="0.55000000000000004">
      <c r="AI17376" s="278" t="s">
        <v>47696</v>
      </c>
      <c r="AJ17376" s="279">
        <v>7020.61</v>
      </c>
      <c r="AL17376" s="248" t="s">
        <v>43196</v>
      </c>
      <c r="AM17376" s="249">
        <v>1727.04</v>
      </c>
      <c r="AO17376" s="228" t="s">
        <v>17914</v>
      </c>
      <c r="AP17376" s="229">
        <v>23799.15</v>
      </c>
      <c r="AR17376" s="207" t="s">
        <v>30991</v>
      </c>
      <c r="AS17376" s="208">
        <v>6396.59</v>
      </c>
      <c r="AT17376" s="93"/>
      <c r="AU17376" s="93"/>
      <c r="AV17376" s="93"/>
    </row>
    <row r="17377" spans="35:48" x14ac:dyDescent="0.55000000000000004">
      <c r="AI17377" s="278" t="s">
        <v>47697</v>
      </c>
      <c r="AJ17377" s="279">
        <v>9192.4</v>
      </c>
      <c r="AL17377" s="248" t="s">
        <v>61238</v>
      </c>
      <c r="AM17377" s="249">
        <v>2561.1799999999998</v>
      </c>
      <c r="AO17377" s="228" t="s">
        <v>17915</v>
      </c>
      <c r="AP17377" s="229">
        <v>12137.31</v>
      </c>
      <c r="AR17377" s="207" t="s">
        <v>30992</v>
      </c>
      <c r="AS17377" s="208">
        <v>4876.1000000000004</v>
      </c>
      <c r="AT17377" s="93"/>
      <c r="AU17377" s="93"/>
      <c r="AV17377" s="93"/>
    </row>
    <row r="17378" spans="35:48" x14ac:dyDescent="0.55000000000000004">
      <c r="AI17378" s="278" t="s">
        <v>61726</v>
      </c>
      <c r="AJ17378" s="279">
        <v>24730.400000000001</v>
      </c>
      <c r="AL17378" s="248" t="s">
        <v>18985</v>
      </c>
      <c r="AM17378" s="249">
        <v>260556.38</v>
      </c>
      <c r="AO17378" s="228" t="s">
        <v>17916</v>
      </c>
      <c r="AP17378" s="229">
        <v>2199.75</v>
      </c>
      <c r="AR17378" s="207" t="s">
        <v>30993</v>
      </c>
      <c r="AS17378" s="208">
        <v>442.33</v>
      </c>
      <c r="AT17378" s="93"/>
      <c r="AU17378" s="93"/>
      <c r="AV17378" s="93"/>
    </row>
    <row r="17379" spans="35:48" x14ac:dyDescent="0.55000000000000004">
      <c r="AI17379" s="278" t="s">
        <v>40950</v>
      </c>
      <c r="AJ17379" s="279">
        <v>1120</v>
      </c>
      <c r="AL17379" s="248" t="s">
        <v>46015</v>
      </c>
      <c r="AM17379" s="249">
        <v>57983.61</v>
      </c>
      <c r="AO17379" s="228" t="s">
        <v>17917</v>
      </c>
      <c r="AP17379" s="229">
        <v>4301.5200000000004</v>
      </c>
      <c r="AR17379" s="207" t="s">
        <v>30994</v>
      </c>
      <c r="AS17379" s="208">
        <v>40496</v>
      </c>
      <c r="AT17379" s="93"/>
      <c r="AU17379" s="93"/>
      <c r="AV17379" s="93"/>
    </row>
    <row r="17380" spans="35:48" x14ac:dyDescent="0.55000000000000004">
      <c r="AI17380" s="278" t="s">
        <v>43447</v>
      </c>
      <c r="AJ17380" s="279">
        <v>2276.96</v>
      </c>
      <c r="AL17380" s="248" t="s">
        <v>48451</v>
      </c>
      <c r="AM17380" s="249">
        <v>52.12</v>
      </c>
      <c r="AO17380" s="228" t="s">
        <v>17918</v>
      </c>
      <c r="AP17380" s="229">
        <v>758701.2</v>
      </c>
      <c r="AR17380" s="207" t="s">
        <v>30995</v>
      </c>
      <c r="AS17380" s="208">
        <v>5700</v>
      </c>
      <c r="AT17380" s="93"/>
      <c r="AU17380" s="93"/>
      <c r="AV17380" s="93"/>
    </row>
    <row r="17381" spans="35:48" x14ac:dyDescent="0.55000000000000004">
      <c r="AI17381" s="278" t="s">
        <v>69583</v>
      </c>
      <c r="AJ17381" s="279">
        <v>6539.49</v>
      </c>
      <c r="AL17381" s="248" t="s">
        <v>18986</v>
      </c>
      <c r="AM17381" s="249">
        <v>1114448.8999999999</v>
      </c>
      <c r="AO17381" s="228" t="s">
        <v>40742</v>
      </c>
      <c r="AP17381" s="229">
        <v>680008.5</v>
      </c>
      <c r="AR17381" s="207" t="s">
        <v>30996</v>
      </c>
      <c r="AS17381" s="208">
        <v>63917.49</v>
      </c>
      <c r="AT17381" s="93"/>
      <c r="AU17381" s="93"/>
      <c r="AV17381" s="93"/>
    </row>
    <row r="17382" spans="35:48" x14ac:dyDescent="0.55000000000000004">
      <c r="AI17382" s="278" t="s">
        <v>49507</v>
      </c>
      <c r="AJ17382" s="279">
        <v>218</v>
      </c>
      <c r="AL17382" s="248" t="s">
        <v>18987</v>
      </c>
      <c r="AM17382" s="249">
        <v>2671593.36</v>
      </c>
      <c r="AO17382" s="228" t="s">
        <v>40743</v>
      </c>
      <c r="AP17382" s="229">
        <v>472.89</v>
      </c>
      <c r="AR17382" s="207" t="s">
        <v>30997</v>
      </c>
      <c r="AS17382" s="208">
        <v>65830.25</v>
      </c>
      <c r="AT17382" s="93"/>
      <c r="AU17382" s="93"/>
      <c r="AV17382" s="93"/>
    </row>
    <row r="17383" spans="35:48" x14ac:dyDescent="0.55000000000000004">
      <c r="AI17383" s="278" t="s">
        <v>49508</v>
      </c>
      <c r="AJ17383" s="279">
        <v>96.18</v>
      </c>
      <c r="AL17383" s="248" t="s">
        <v>18988</v>
      </c>
      <c r="AM17383" s="249">
        <v>217479.66</v>
      </c>
      <c r="AO17383" s="228" t="s">
        <v>17919</v>
      </c>
      <c r="AP17383" s="229">
        <v>293175</v>
      </c>
      <c r="AR17383" s="207" t="s">
        <v>30998</v>
      </c>
      <c r="AS17383" s="208">
        <v>123131.95</v>
      </c>
      <c r="AT17383" s="93"/>
      <c r="AU17383" s="93"/>
      <c r="AV17383" s="93"/>
    </row>
    <row r="17384" spans="35:48" x14ac:dyDescent="0.55000000000000004">
      <c r="AI17384" s="278" t="s">
        <v>54737</v>
      </c>
      <c r="AJ17384" s="279">
        <v>11220.18</v>
      </c>
      <c r="AL17384" s="248" t="s">
        <v>61239</v>
      </c>
      <c r="AM17384" s="249">
        <v>228486.81</v>
      </c>
      <c r="AO17384" s="228" t="s">
        <v>17920</v>
      </c>
      <c r="AP17384" s="229">
        <v>129500</v>
      </c>
      <c r="AR17384" s="207" t="s">
        <v>30999</v>
      </c>
      <c r="AS17384" s="208">
        <v>166610.72</v>
      </c>
      <c r="AT17384" s="93"/>
      <c r="AU17384" s="93"/>
      <c r="AV17384" s="93"/>
    </row>
    <row r="17385" spans="35:48" x14ac:dyDescent="0.55000000000000004">
      <c r="AI17385" s="278" t="s">
        <v>47698</v>
      </c>
      <c r="AJ17385" s="279">
        <v>75.319999999999993</v>
      </c>
      <c r="AL17385" s="248" t="s">
        <v>18989</v>
      </c>
      <c r="AM17385" s="249">
        <v>1072173.8500000001</v>
      </c>
      <c r="AO17385" s="228" t="s">
        <v>17922</v>
      </c>
      <c r="AP17385" s="229">
        <v>55305</v>
      </c>
      <c r="AR17385" s="207" t="s">
        <v>31000</v>
      </c>
      <c r="AS17385" s="208">
        <v>765889.34</v>
      </c>
      <c r="AT17385" s="93"/>
      <c r="AU17385" s="93"/>
      <c r="AV17385" s="93"/>
    </row>
    <row r="17386" spans="35:48" x14ac:dyDescent="0.55000000000000004">
      <c r="AI17386" s="278" t="s">
        <v>46286</v>
      </c>
      <c r="AJ17386" s="279">
        <v>20883.77</v>
      </c>
      <c r="AL17386" s="248" t="s">
        <v>62499</v>
      </c>
      <c r="AM17386" s="249">
        <v>365720</v>
      </c>
      <c r="AO17386" s="228" t="s">
        <v>17924</v>
      </c>
      <c r="AP17386" s="229">
        <v>241312.09</v>
      </c>
      <c r="AR17386" s="207" t="s">
        <v>31001</v>
      </c>
      <c r="AS17386" s="208">
        <v>98371.53</v>
      </c>
      <c r="AT17386" s="93"/>
      <c r="AU17386" s="93"/>
      <c r="AV17386" s="93"/>
    </row>
    <row r="17387" spans="35:48" x14ac:dyDescent="0.55000000000000004">
      <c r="AI17387" s="278" t="s">
        <v>40951</v>
      </c>
      <c r="AJ17387" s="279">
        <v>83657.83</v>
      </c>
      <c r="AL17387" s="248" t="s">
        <v>18990</v>
      </c>
      <c r="AM17387" s="249">
        <v>1710534.35</v>
      </c>
      <c r="AO17387" s="228" t="s">
        <v>17925</v>
      </c>
      <c r="AP17387" s="229">
        <v>482913.58</v>
      </c>
      <c r="AR17387" s="207" t="s">
        <v>31002</v>
      </c>
      <c r="AS17387" s="208">
        <v>124619.52</v>
      </c>
      <c r="AT17387" s="93"/>
      <c r="AU17387" s="93"/>
      <c r="AV17387" s="93"/>
    </row>
    <row r="17388" spans="35:48" x14ac:dyDescent="0.55000000000000004">
      <c r="AI17388" s="278" t="s">
        <v>49509</v>
      </c>
      <c r="AJ17388" s="279">
        <v>364085.5</v>
      </c>
      <c r="AL17388" s="248" t="s">
        <v>18991</v>
      </c>
      <c r="AM17388" s="249">
        <v>3216165.24</v>
      </c>
      <c r="AO17388" s="228" t="s">
        <v>17926</v>
      </c>
      <c r="AP17388" s="229">
        <v>128362.81</v>
      </c>
      <c r="AR17388" s="207" t="s">
        <v>31003</v>
      </c>
      <c r="AS17388" s="208">
        <v>4903414.03</v>
      </c>
      <c r="AT17388" s="93"/>
      <c r="AU17388" s="93"/>
      <c r="AV17388" s="93"/>
    </row>
    <row r="17389" spans="35:48" x14ac:dyDescent="0.55000000000000004">
      <c r="AI17389" s="278" t="s">
        <v>43448</v>
      </c>
      <c r="AJ17389" s="279">
        <v>4102.82</v>
      </c>
      <c r="AL17389" s="248" t="s">
        <v>48452</v>
      </c>
      <c r="AM17389" s="249">
        <v>-108972.45</v>
      </c>
      <c r="AO17389" s="228" t="s">
        <v>54271</v>
      </c>
      <c r="AP17389" s="229">
        <v>4998.6899999999996</v>
      </c>
      <c r="AR17389" s="207" t="s">
        <v>31004</v>
      </c>
      <c r="AS17389" s="208">
        <v>178461.09</v>
      </c>
      <c r="AT17389" s="93"/>
      <c r="AU17389" s="93"/>
      <c r="AV17389" s="93"/>
    </row>
    <row r="17390" spans="35:48" x14ac:dyDescent="0.55000000000000004">
      <c r="AI17390" s="278" t="s">
        <v>49510</v>
      </c>
      <c r="AJ17390" s="279">
        <v>500</v>
      </c>
      <c r="AL17390" s="248" t="s">
        <v>36215</v>
      </c>
      <c r="AM17390" s="249">
        <v>2690556.86</v>
      </c>
      <c r="AO17390" s="228" t="s">
        <v>17927</v>
      </c>
      <c r="AP17390" s="229">
        <v>13440</v>
      </c>
      <c r="AR17390" s="207" t="s">
        <v>31005</v>
      </c>
      <c r="AS17390" s="208">
        <v>66448.11</v>
      </c>
      <c r="AT17390" s="93"/>
      <c r="AU17390" s="93"/>
      <c r="AV17390" s="93"/>
    </row>
    <row r="17391" spans="35:48" x14ac:dyDescent="0.55000000000000004">
      <c r="AI17391" s="278" t="s">
        <v>65237</v>
      </c>
      <c r="AJ17391" s="279">
        <v>284.87</v>
      </c>
      <c r="AL17391" s="248" t="s">
        <v>59450</v>
      </c>
      <c r="AM17391" s="249">
        <v>192020.63</v>
      </c>
      <c r="AO17391" s="228" t="s">
        <v>17928</v>
      </c>
      <c r="AP17391" s="229">
        <v>3360</v>
      </c>
      <c r="AR17391" s="207" t="s">
        <v>31006</v>
      </c>
      <c r="AS17391" s="208">
        <v>1494.12</v>
      </c>
      <c r="AT17391" s="93"/>
      <c r="AU17391" s="93"/>
      <c r="AV17391" s="93"/>
    </row>
    <row r="17392" spans="35:48" x14ac:dyDescent="0.55000000000000004">
      <c r="AI17392" s="278" t="s">
        <v>62930</v>
      </c>
      <c r="AJ17392" s="279">
        <v>699.19</v>
      </c>
      <c r="AL17392" s="248" t="s">
        <v>58370</v>
      </c>
      <c r="AM17392" s="249">
        <v>402944</v>
      </c>
      <c r="AO17392" s="228" t="s">
        <v>17930</v>
      </c>
      <c r="AP17392" s="229">
        <v>3857.46</v>
      </c>
      <c r="AR17392" s="207" t="s">
        <v>31007</v>
      </c>
      <c r="AS17392" s="208">
        <v>537062.77</v>
      </c>
      <c r="AT17392" s="93"/>
      <c r="AU17392" s="93"/>
      <c r="AV17392" s="93"/>
    </row>
    <row r="17393" spans="35:48" x14ac:dyDescent="0.55000000000000004">
      <c r="AI17393" s="278" t="s">
        <v>58135</v>
      </c>
      <c r="AJ17393" s="279">
        <v>29283.43</v>
      </c>
      <c r="AL17393" s="248" t="s">
        <v>50631</v>
      </c>
      <c r="AM17393" s="249">
        <v>1436216.34</v>
      </c>
      <c r="AO17393" s="228" t="s">
        <v>17932</v>
      </c>
      <c r="AP17393" s="229">
        <v>32070.99</v>
      </c>
      <c r="AR17393" s="207" t="s">
        <v>31008</v>
      </c>
      <c r="AS17393" s="208">
        <v>38684.04</v>
      </c>
      <c r="AT17393" s="93"/>
      <c r="AU17393" s="93"/>
      <c r="AV17393" s="93"/>
    </row>
    <row r="17394" spans="35:48" x14ac:dyDescent="0.55000000000000004">
      <c r="AI17394" s="278" t="s">
        <v>40952</v>
      </c>
      <c r="AJ17394" s="279">
        <v>527933.06000000006</v>
      </c>
      <c r="AL17394" s="248" t="s">
        <v>54306</v>
      </c>
      <c r="AM17394" s="249">
        <v>757950</v>
      </c>
      <c r="AO17394" s="228" t="s">
        <v>17935</v>
      </c>
      <c r="AP17394" s="229">
        <v>112942.23</v>
      </c>
      <c r="AR17394" s="207" t="s">
        <v>31009</v>
      </c>
      <c r="AS17394" s="208">
        <v>6191.13</v>
      </c>
      <c r="AT17394" s="93"/>
      <c r="AU17394" s="93"/>
      <c r="AV17394" s="93"/>
    </row>
    <row r="17395" spans="35:48" x14ac:dyDescent="0.55000000000000004">
      <c r="AI17395" s="278" t="s">
        <v>49511</v>
      </c>
      <c r="AJ17395" s="279">
        <v>680424.61</v>
      </c>
      <c r="AL17395" s="248" t="s">
        <v>39092</v>
      </c>
      <c r="AM17395" s="249">
        <v>57053.9</v>
      </c>
      <c r="AO17395" s="228" t="s">
        <v>17936</v>
      </c>
      <c r="AP17395" s="229">
        <v>61826.3</v>
      </c>
      <c r="AR17395" s="207" t="s">
        <v>31010</v>
      </c>
      <c r="AS17395" s="208">
        <v>70928.070000000007</v>
      </c>
      <c r="AT17395" s="93"/>
      <c r="AU17395" s="93"/>
      <c r="AV17395" s="93"/>
    </row>
    <row r="17396" spans="35:48" x14ac:dyDescent="0.55000000000000004">
      <c r="AI17396" s="278" t="s">
        <v>49512</v>
      </c>
      <c r="AJ17396" s="279">
        <v>15540</v>
      </c>
      <c r="AL17396" s="248" t="s">
        <v>18992</v>
      </c>
      <c r="AM17396" s="249">
        <v>86155.62</v>
      </c>
      <c r="AO17396" s="228" t="s">
        <v>17937</v>
      </c>
      <c r="AP17396" s="229">
        <v>21792.76</v>
      </c>
      <c r="AR17396" s="207" t="s">
        <v>31011</v>
      </c>
      <c r="AS17396" s="208">
        <v>1319.81</v>
      </c>
      <c r="AT17396" s="93"/>
      <c r="AU17396" s="93"/>
      <c r="AV17396" s="93"/>
    </row>
    <row r="17397" spans="35:48" x14ac:dyDescent="0.55000000000000004">
      <c r="AI17397" s="278" t="s">
        <v>48624</v>
      </c>
      <c r="AJ17397" s="279">
        <v>290745.56</v>
      </c>
      <c r="AL17397" s="248" t="s">
        <v>54307</v>
      </c>
      <c r="AM17397" s="249">
        <v>311253.68</v>
      </c>
      <c r="AO17397" s="228" t="s">
        <v>38976</v>
      </c>
      <c r="AP17397" s="229">
        <v>8939.4500000000007</v>
      </c>
      <c r="AR17397" s="207" t="s">
        <v>31012</v>
      </c>
      <c r="AS17397" s="208">
        <v>15847.38</v>
      </c>
      <c r="AT17397" s="93"/>
      <c r="AU17397" s="93"/>
      <c r="AV17397" s="93"/>
    </row>
    <row r="17398" spans="35:48" x14ac:dyDescent="0.55000000000000004">
      <c r="AI17398" s="278" t="s">
        <v>47699</v>
      </c>
      <c r="AJ17398" s="279">
        <v>4931.22</v>
      </c>
      <c r="AL17398" s="248" t="s">
        <v>58024</v>
      </c>
      <c r="AM17398" s="249">
        <v>2000</v>
      </c>
      <c r="AO17398" s="228" t="s">
        <v>17943</v>
      </c>
      <c r="AP17398" s="229">
        <v>55155.9</v>
      </c>
      <c r="AR17398" s="207" t="s">
        <v>31013</v>
      </c>
      <c r="AS17398" s="208">
        <v>873.6</v>
      </c>
      <c r="AT17398" s="93"/>
      <c r="AU17398" s="93"/>
      <c r="AV17398" s="93"/>
    </row>
    <row r="17399" spans="35:48" x14ac:dyDescent="0.55000000000000004">
      <c r="AI17399" s="278" t="s">
        <v>40953</v>
      </c>
      <c r="AJ17399" s="279">
        <v>482384.33</v>
      </c>
      <c r="AL17399" s="248" t="s">
        <v>19012</v>
      </c>
      <c r="AM17399" s="249">
        <v>209700.54</v>
      </c>
      <c r="AO17399" s="228" t="s">
        <v>17944</v>
      </c>
      <c r="AP17399" s="229">
        <v>241981.94</v>
      </c>
      <c r="AR17399" s="207" t="s">
        <v>31014</v>
      </c>
      <c r="AS17399" s="208">
        <v>1406.16</v>
      </c>
      <c r="AT17399" s="93"/>
      <c r="AU17399" s="93"/>
      <c r="AV17399" s="93"/>
    </row>
    <row r="17400" spans="35:48" x14ac:dyDescent="0.55000000000000004">
      <c r="AI17400" s="278" t="s">
        <v>40954</v>
      </c>
      <c r="AJ17400" s="279">
        <v>1367820.67</v>
      </c>
      <c r="AL17400" s="248" t="s">
        <v>19014</v>
      </c>
      <c r="AM17400" s="249">
        <v>2000</v>
      </c>
      <c r="AO17400" s="228" t="s">
        <v>50619</v>
      </c>
      <c r="AP17400" s="229">
        <v>-7394.24</v>
      </c>
      <c r="AR17400" s="207" t="s">
        <v>31015</v>
      </c>
      <c r="AS17400" s="208">
        <v>117082.42</v>
      </c>
      <c r="AT17400" s="93"/>
      <c r="AU17400" s="93"/>
      <c r="AV17400" s="93"/>
    </row>
    <row r="17401" spans="35:48" x14ac:dyDescent="0.55000000000000004">
      <c r="AI17401" s="278" t="s">
        <v>40955</v>
      </c>
      <c r="AJ17401" s="279">
        <v>2687.98</v>
      </c>
      <c r="AL17401" s="248" t="s">
        <v>19015</v>
      </c>
      <c r="AM17401" s="249">
        <v>430987.83</v>
      </c>
      <c r="AO17401" s="228" t="s">
        <v>45996</v>
      </c>
      <c r="AP17401" s="229">
        <v>202798</v>
      </c>
      <c r="AR17401" s="207" t="s">
        <v>31016</v>
      </c>
      <c r="AS17401" s="208">
        <v>42457.98</v>
      </c>
      <c r="AT17401" s="93"/>
      <c r="AU17401" s="93"/>
      <c r="AV17401" s="93"/>
    </row>
    <row r="17402" spans="35:48" x14ac:dyDescent="0.55000000000000004">
      <c r="AI17402" s="278" t="s">
        <v>40956</v>
      </c>
      <c r="AJ17402" s="279">
        <v>423194.27</v>
      </c>
      <c r="AL17402" s="248" t="s">
        <v>58025</v>
      </c>
      <c r="AM17402" s="249">
        <v>135239.81</v>
      </c>
      <c r="AO17402" s="228" t="s">
        <v>17945</v>
      </c>
      <c r="AP17402" s="229">
        <v>93050</v>
      </c>
      <c r="AR17402" s="207" t="s">
        <v>31017</v>
      </c>
      <c r="AS17402" s="208">
        <v>85216.51</v>
      </c>
      <c r="AT17402" s="93"/>
      <c r="AU17402" s="93"/>
      <c r="AV17402" s="93"/>
    </row>
    <row r="17403" spans="35:48" x14ac:dyDescent="0.55000000000000004">
      <c r="AI17403" s="278" t="s">
        <v>46287</v>
      </c>
      <c r="AJ17403" s="279">
        <v>9004.83</v>
      </c>
      <c r="AL17403" s="248" t="s">
        <v>58026</v>
      </c>
      <c r="AM17403" s="249">
        <v>36992.720000000001</v>
      </c>
      <c r="AO17403" s="228" t="s">
        <v>49334</v>
      </c>
      <c r="AP17403" s="229">
        <v>60000</v>
      </c>
      <c r="AR17403" s="207" t="s">
        <v>31018</v>
      </c>
      <c r="AS17403" s="208">
        <v>36115.440000000002</v>
      </c>
      <c r="AT17403" s="93"/>
      <c r="AU17403" s="93"/>
      <c r="AV17403" s="93"/>
    </row>
    <row r="17404" spans="35:48" x14ac:dyDescent="0.55000000000000004">
      <c r="AI17404" s="278" t="s">
        <v>46288</v>
      </c>
      <c r="AJ17404" s="279">
        <v>383.51</v>
      </c>
      <c r="AL17404" s="248" t="s">
        <v>47482</v>
      </c>
      <c r="AM17404" s="249">
        <v>51209.13</v>
      </c>
      <c r="AO17404" s="228" t="s">
        <v>50620</v>
      </c>
      <c r="AP17404" s="229">
        <v>28663.22</v>
      </c>
      <c r="AR17404" s="207" t="s">
        <v>31019</v>
      </c>
      <c r="AS17404" s="208">
        <v>848850</v>
      </c>
      <c r="AT17404" s="93"/>
      <c r="AU17404" s="93"/>
      <c r="AV17404" s="93"/>
    </row>
    <row r="17405" spans="35:48" x14ac:dyDescent="0.55000000000000004">
      <c r="AI17405" s="278" t="s">
        <v>46289</v>
      </c>
      <c r="AJ17405" s="279">
        <v>21.59</v>
      </c>
      <c r="AL17405" s="248" t="s">
        <v>43198</v>
      </c>
      <c r="AM17405" s="249">
        <v>459</v>
      </c>
      <c r="AO17405" s="228" t="s">
        <v>54272</v>
      </c>
      <c r="AP17405" s="229">
        <v>36500.04</v>
      </c>
      <c r="AR17405" s="207" t="s">
        <v>31020</v>
      </c>
      <c r="AS17405" s="208">
        <v>3389865.33</v>
      </c>
      <c r="AT17405" s="93"/>
      <c r="AU17405" s="93"/>
      <c r="AV17405" s="93"/>
    </row>
    <row r="17406" spans="35:48" x14ac:dyDescent="0.55000000000000004">
      <c r="AI17406" s="278" t="s">
        <v>40958</v>
      </c>
      <c r="AJ17406" s="279">
        <v>1321987.32</v>
      </c>
      <c r="AL17406" s="248" t="s">
        <v>65117</v>
      </c>
      <c r="AM17406" s="249">
        <v>15800</v>
      </c>
      <c r="AO17406" s="228" t="s">
        <v>17967</v>
      </c>
      <c r="AP17406" s="229">
        <v>24733.360000000001</v>
      </c>
      <c r="AR17406" s="207" t="s">
        <v>31021</v>
      </c>
      <c r="AS17406" s="208">
        <v>26000</v>
      </c>
      <c r="AT17406" s="93"/>
      <c r="AU17406" s="93"/>
      <c r="AV17406" s="93"/>
    </row>
    <row r="17407" spans="35:48" x14ac:dyDescent="0.55000000000000004">
      <c r="AI17407" s="278" t="s">
        <v>40959</v>
      </c>
      <c r="AJ17407" s="279">
        <v>193551.53</v>
      </c>
      <c r="AL17407" s="248" t="s">
        <v>19016</v>
      </c>
      <c r="AM17407" s="249">
        <v>52514.97</v>
      </c>
      <c r="AO17407" s="228" t="s">
        <v>54273</v>
      </c>
      <c r="AP17407" s="229">
        <v>21810</v>
      </c>
      <c r="AR17407" s="207" t="s">
        <v>31022</v>
      </c>
      <c r="AS17407" s="208">
        <v>77068.66</v>
      </c>
      <c r="AT17407" s="93"/>
      <c r="AU17407" s="93"/>
      <c r="AV17407" s="93"/>
    </row>
    <row r="17408" spans="35:48" x14ac:dyDescent="0.55000000000000004">
      <c r="AI17408" s="278" t="s">
        <v>58136</v>
      </c>
      <c r="AJ17408" s="279">
        <v>5222.21</v>
      </c>
      <c r="AL17408" s="248" t="s">
        <v>55598</v>
      </c>
      <c r="AM17408" s="249">
        <v>47033.52</v>
      </c>
      <c r="AO17408" s="228" t="s">
        <v>49335</v>
      </c>
      <c r="AP17408" s="229">
        <v>6704.33</v>
      </c>
      <c r="AR17408" s="207" t="s">
        <v>31023</v>
      </c>
      <c r="AS17408" s="208">
        <v>142950</v>
      </c>
      <c r="AT17408" s="93"/>
      <c r="AU17408" s="93"/>
      <c r="AV17408" s="93"/>
    </row>
    <row r="17409" spans="35:48" x14ac:dyDescent="0.55000000000000004">
      <c r="AI17409" s="278" t="s">
        <v>43449</v>
      </c>
      <c r="AJ17409" s="279">
        <v>77285.37</v>
      </c>
      <c r="AL17409" s="248" t="s">
        <v>19017</v>
      </c>
      <c r="AM17409" s="249">
        <v>6668</v>
      </c>
      <c r="AO17409" s="228" t="s">
        <v>54274</v>
      </c>
      <c r="AP17409" s="229">
        <v>21050.880000000001</v>
      </c>
      <c r="AR17409" s="207" t="s">
        <v>31024</v>
      </c>
      <c r="AS17409" s="208">
        <v>25.06</v>
      </c>
      <c r="AT17409" s="93"/>
      <c r="AU17409" s="93"/>
      <c r="AV17409" s="93"/>
    </row>
    <row r="17410" spans="35:48" x14ac:dyDescent="0.55000000000000004">
      <c r="AI17410" s="278" t="s">
        <v>46290</v>
      </c>
      <c r="AJ17410" s="279">
        <v>81131.75</v>
      </c>
      <c r="AL17410" s="248" t="s">
        <v>19039</v>
      </c>
      <c r="AM17410" s="249">
        <v>482710.12</v>
      </c>
      <c r="AO17410" s="228" t="s">
        <v>17969</v>
      </c>
      <c r="AP17410" s="229">
        <v>4716.96</v>
      </c>
      <c r="AR17410" s="207" t="s">
        <v>31025</v>
      </c>
      <c r="AS17410" s="208">
        <v>825023.44</v>
      </c>
      <c r="AT17410" s="93"/>
      <c r="AU17410" s="93"/>
      <c r="AV17410" s="93"/>
    </row>
    <row r="17411" spans="35:48" x14ac:dyDescent="0.55000000000000004">
      <c r="AI17411" s="278" t="s">
        <v>49513</v>
      </c>
      <c r="AJ17411" s="279">
        <v>6191.3</v>
      </c>
      <c r="AL17411" s="248" t="s">
        <v>47483</v>
      </c>
      <c r="AM17411" s="249">
        <v>284423.40000000002</v>
      </c>
      <c r="AO17411" s="228" t="s">
        <v>54275</v>
      </c>
      <c r="AP17411" s="229">
        <v>2584.1999999999998</v>
      </c>
      <c r="AR17411" s="207" t="s">
        <v>31026</v>
      </c>
      <c r="AS17411" s="208">
        <v>742292.2</v>
      </c>
      <c r="AT17411" s="93"/>
      <c r="AU17411" s="93"/>
      <c r="AV17411" s="93"/>
    </row>
    <row r="17412" spans="35:48" x14ac:dyDescent="0.55000000000000004">
      <c r="AI17412" s="278" t="s">
        <v>49514</v>
      </c>
      <c r="AJ17412" s="279">
        <v>265.14</v>
      </c>
      <c r="AL17412" s="248" t="s">
        <v>19040</v>
      </c>
      <c r="AM17412" s="249">
        <v>58812.57</v>
      </c>
      <c r="AO17412" s="228" t="s">
        <v>45997</v>
      </c>
      <c r="AP17412" s="229">
        <v>34750</v>
      </c>
      <c r="AR17412" s="207" t="s">
        <v>31027</v>
      </c>
      <c r="AS17412" s="208">
        <v>2087.84</v>
      </c>
      <c r="AT17412" s="93"/>
      <c r="AU17412" s="93"/>
      <c r="AV17412" s="93"/>
    </row>
    <row r="17413" spans="35:48" x14ac:dyDescent="0.55000000000000004">
      <c r="AI17413" s="278" t="s">
        <v>40960</v>
      </c>
      <c r="AJ17413" s="279">
        <v>22754.9</v>
      </c>
      <c r="AL17413" s="248" t="s">
        <v>19042</v>
      </c>
      <c r="AM17413" s="249">
        <v>100000</v>
      </c>
      <c r="AO17413" s="228" t="s">
        <v>17970</v>
      </c>
      <c r="AP17413" s="229">
        <v>12591.9</v>
      </c>
      <c r="AR17413" s="207" t="s">
        <v>31028</v>
      </c>
      <c r="AS17413" s="208">
        <v>9917.98</v>
      </c>
      <c r="AT17413" s="93"/>
      <c r="AU17413" s="93"/>
      <c r="AV17413" s="93"/>
    </row>
    <row r="17414" spans="35:48" x14ac:dyDescent="0.55000000000000004">
      <c r="AI17414" s="278" t="s">
        <v>54738</v>
      </c>
      <c r="AJ17414" s="279">
        <v>23</v>
      </c>
      <c r="AL17414" s="248" t="s">
        <v>19043</v>
      </c>
      <c r="AM17414" s="249">
        <v>21244.240000000002</v>
      </c>
      <c r="AO17414" s="228" t="s">
        <v>17971</v>
      </c>
      <c r="AP17414" s="229">
        <v>5500</v>
      </c>
      <c r="AR17414" s="207" t="s">
        <v>31029</v>
      </c>
      <c r="AS17414" s="208">
        <v>445.37</v>
      </c>
      <c r="AT17414" s="93"/>
      <c r="AU17414" s="93"/>
      <c r="AV17414" s="93"/>
    </row>
    <row r="17415" spans="35:48" x14ac:dyDescent="0.55000000000000004">
      <c r="AI17415" s="278" t="s">
        <v>48626</v>
      </c>
      <c r="AJ17415" s="279">
        <v>14157</v>
      </c>
      <c r="AL17415" s="248" t="s">
        <v>19044</v>
      </c>
      <c r="AM17415" s="249">
        <v>98878.14</v>
      </c>
      <c r="AO17415" s="228" t="s">
        <v>47467</v>
      </c>
      <c r="AP17415" s="229">
        <v>9325.5</v>
      </c>
      <c r="AR17415" s="207" t="s">
        <v>31030</v>
      </c>
      <c r="AS17415" s="208">
        <v>319179.3</v>
      </c>
      <c r="AT17415" s="93"/>
      <c r="AU17415" s="93"/>
      <c r="AV17415" s="93"/>
    </row>
    <row r="17416" spans="35:48" x14ac:dyDescent="0.55000000000000004">
      <c r="AI17416" s="278" t="s">
        <v>46291</v>
      </c>
      <c r="AJ17416" s="279">
        <v>390816.86</v>
      </c>
      <c r="AL17416" s="248" t="s">
        <v>47486</v>
      </c>
      <c r="AM17416" s="249">
        <v>79217.070000000007</v>
      </c>
      <c r="AO17416" s="228" t="s">
        <v>49336</v>
      </c>
      <c r="AP17416" s="229">
        <v>791.21</v>
      </c>
      <c r="AR17416" s="207" t="s">
        <v>31031</v>
      </c>
      <c r="AS17416" s="208">
        <v>150950.51</v>
      </c>
      <c r="AT17416" s="93"/>
      <c r="AU17416" s="93"/>
      <c r="AV17416" s="93"/>
    </row>
    <row r="17417" spans="35:48" x14ac:dyDescent="0.55000000000000004">
      <c r="AI17417" s="278" t="s">
        <v>70976</v>
      </c>
      <c r="AJ17417" s="279">
        <v>53.77</v>
      </c>
      <c r="AL17417" s="248" t="s">
        <v>19075</v>
      </c>
      <c r="AM17417" s="249">
        <v>86338.08</v>
      </c>
      <c r="AO17417" s="228" t="s">
        <v>17972</v>
      </c>
      <c r="AP17417" s="229">
        <v>25</v>
      </c>
      <c r="AR17417" s="207" t="s">
        <v>31032</v>
      </c>
      <c r="AS17417" s="208">
        <v>360287.28</v>
      </c>
      <c r="AT17417" s="93"/>
      <c r="AU17417" s="93"/>
      <c r="AV17417" s="93"/>
    </row>
    <row r="17418" spans="35:48" x14ac:dyDescent="0.55000000000000004">
      <c r="AI17418" s="278" t="s">
        <v>55703</v>
      </c>
      <c r="AJ17418" s="279">
        <v>-4896.49</v>
      </c>
      <c r="AL17418" s="248" t="s">
        <v>19078</v>
      </c>
      <c r="AM17418" s="249">
        <v>42400</v>
      </c>
      <c r="AO17418" s="228" t="s">
        <v>17973</v>
      </c>
      <c r="AP17418" s="229">
        <v>4653.96</v>
      </c>
      <c r="AR17418" s="207" t="s">
        <v>31033</v>
      </c>
      <c r="AS17418" s="208">
        <v>746272.23</v>
      </c>
      <c r="AT17418" s="93"/>
      <c r="AU17418" s="93"/>
      <c r="AV17418" s="93"/>
    </row>
    <row r="17419" spans="35:48" x14ac:dyDescent="0.55000000000000004">
      <c r="AI17419" s="278" t="s">
        <v>40961</v>
      </c>
      <c r="AJ17419" s="279">
        <v>2225461.46</v>
      </c>
      <c r="AL17419" s="248" t="s">
        <v>19079</v>
      </c>
      <c r="AM17419" s="249">
        <v>9848.16</v>
      </c>
      <c r="AO17419" s="228" t="s">
        <v>17974</v>
      </c>
      <c r="AP17419" s="229">
        <v>1643.7</v>
      </c>
      <c r="AR17419" s="207" t="s">
        <v>31034</v>
      </c>
      <c r="AS17419" s="208">
        <v>583976.28</v>
      </c>
      <c r="AT17419" s="93"/>
      <c r="AU17419" s="93"/>
      <c r="AV17419" s="93"/>
    </row>
    <row r="17420" spans="35:48" x14ac:dyDescent="0.55000000000000004">
      <c r="AI17420" s="278" t="s">
        <v>43451</v>
      </c>
      <c r="AJ17420" s="279">
        <v>802555.55</v>
      </c>
      <c r="AL17420" s="248" t="s">
        <v>19080</v>
      </c>
      <c r="AM17420" s="249">
        <v>1550</v>
      </c>
      <c r="AO17420" s="228" t="s">
        <v>49337</v>
      </c>
      <c r="AP17420" s="229">
        <v>1588.01</v>
      </c>
      <c r="AR17420" s="207" t="s">
        <v>31035</v>
      </c>
      <c r="AS17420" s="208">
        <v>2095744.92</v>
      </c>
      <c r="AT17420" s="93"/>
      <c r="AU17420" s="93"/>
      <c r="AV17420" s="93"/>
    </row>
    <row r="17421" spans="35:48" x14ac:dyDescent="0.55000000000000004">
      <c r="AI17421" s="278" t="s">
        <v>46292</v>
      </c>
      <c r="AJ17421" s="279">
        <v>877.56</v>
      </c>
      <c r="AL17421" s="248" t="s">
        <v>19084</v>
      </c>
      <c r="AM17421" s="249">
        <v>11804.14</v>
      </c>
      <c r="AO17421" s="228" t="s">
        <v>17975</v>
      </c>
      <c r="AP17421" s="229">
        <v>2035.76</v>
      </c>
      <c r="AR17421" s="207" t="s">
        <v>31036</v>
      </c>
      <c r="AS17421" s="208">
        <v>49121.61</v>
      </c>
      <c r="AT17421" s="93"/>
      <c r="AU17421" s="93"/>
      <c r="AV17421" s="93"/>
    </row>
    <row r="17422" spans="35:48" x14ac:dyDescent="0.55000000000000004">
      <c r="AI17422" s="278" t="s">
        <v>48627</v>
      </c>
      <c r="AJ17422" s="279">
        <v>16340.74</v>
      </c>
      <c r="AL17422" s="248" t="s">
        <v>19086</v>
      </c>
      <c r="AM17422" s="249">
        <v>11810.29</v>
      </c>
      <c r="AO17422" s="228" t="s">
        <v>36143</v>
      </c>
      <c r="AP17422" s="229">
        <v>27616.22</v>
      </c>
      <c r="AR17422" s="207" t="s">
        <v>31037</v>
      </c>
      <c r="AS17422" s="208">
        <v>5151470.9000000004</v>
      </c>
      <c r="AT17422" s="93"/>
      <c r="AU17422" s="93"/>
      <c r="AV17422" s="93"/>
    </row>
    <row r="17423" spans="35:48" x14ac:dyDescent="0.55000000000000004">
      <c r="AI17423" s="278" t="s">
        <v>43452</v>
      </c>
      <c r="AJ17423" s="279">
        <v>386268.58</v>
      </c>
      <c r="AL17423" s="248" t="s">
        <v>58027</v>
      </c>
      <c r="AM17423" s="249">
        <v>959</v>
      </c>
      <c r="AO17423" s="228" t="s">
        <v>17999</v>
      </c>
      <c r="AP17423" s="229">
        <v>392263.88</v>
      </c>
      <c r="AR17423" s="207" t="s">
        <v>31038</v>
      </c>
      <c r="AS17423" s="208">
        <v>10000</v>
      </c>
      <c r="AT17423" s="93"/>
      <c r="AU17423" s="93"/>
      <c r="AV17423" s="93"/>
    </row>
    <row r="17424" spans="35:48" x14ac:dyDescent="0.55000000000000004">
      <c r="AI17424" s="278" t="s">
        <v>43453</v>
      </c>
      <c r="AJ17424" s="279">
        <v>192679.04000000001</v>
      </c>
      <c r="AL17424" s="248" t="s">
        <v>19087</v>
      </c>
      <c r="AM17424" s="249">
        <v>61000</v>
      </c>
      <c r="AO17424" s="228" t="s">
        <v>45998</v>
      </c>
      <c r="AP17424" s="229">
        <v>166978.5</v>
      </c>
      <c r="AR17424" s="207" t="s">
        <v>31039</v>
      </c>
      <c r="AS17424" s="208">
        <v>29059.47</v>
      </c>
      <c r="AT17424" s="93"/>
      <c r="AU17424" s="93"/>
      <c r="AV17424" s="93"/>
    </row>
    <row r="17425" spans="35:48" x14ac:dyDescent="0.55000000000000004">
      <c r="AI17425" s="278" t="s">
        <v>55704</v>
      </c>
      <c r="AJ17425" s="279">
        <v>-9059.6</v>
      </c>
      <c r="AL17425" s="248" t="s">
        <v>36226</v>
      </c>
      <c r="AM17425" s="249">
        <v>19150</v>
      </c>
      <c r="AO17425" s="228" t="s">
        <v>18001</v>
      </c>
      <c r="AP17425" s="229">
        <v>7875</v>
      </c>
      <c r="AR17425" s="207" t="s">
        <v>31040</v>
      </c>
      <c r="AS17425" s="208">
        <v>66501.3</v>
      </c>
      <c r="AT17425" s="93"/>
      <c r="AU17425" s="93"/>
      <c r="AV17425" s="93"/>
    </row>
    <row r="17426" spans="35:48" x14ac:dyDescent="0.55000000000000004">
      <c r="AI17426" s="278" t="s">
        <v>47700</v>
      </c>
      <c r="AJ17426" s="279">
        <v>27561.8</v>
      </c>
      <c r="AL17426" s="248" t="s">
        <v>19103</v>
      </c>
      <c r="AM17426" s="249">
        <v>16813.330000000002</v>
      </c>
      <c r="AO17426" s="228" t="s">
        <v>18002</v>
      </c>
      <c r="AP17426" s="229">
        <v>11930.79</v>
      </c>
      <c r="AR17426" s="207" t="s">
        <v>31041</v>
      </c>
      <c r="AS17426" s="208">
        <v>674468.73</v>
      </c>
      <c r="AT17426" s="93"/>
      <c r="AU17426" s="93"/>
      <c r="AV17426" s="93"/>
    </row>
    <row r="17427" spans="35:48" x14ac:dyDescent="0.55000000000000004">
      <c r="AI17427" s="278" t="s">
        <v>69584</v>
      </c>
      <c r="AJ17427" s="279">
        <v>33199.25</v>
      </c>
      <c r="AL17427" s="248" t="s">
        <v>65118</v>
      </c>
      <c r="AM17427" s="249">
        <v>3375</v>
      </c>
      <c r="AO17427" s="228" t="s">
        <v>18003</v>
      </c>
      <c r="AP17427" s="229">
        <v>285.13</v>
      </c>
      <c r="AR17427" s="207" t="s">
        <v>31042</v>
      </c>
      <c r="AS17427" s="208">
        <v>10520.24</v>
      </c>
      <c r="AT17427" s="93"/>
      <c r="AU17427" s="93"/>
      <c r="AV17427" s="93"/>
    </row>
    <row r="17428" spans="35:48" x14ac:dyDescent="0.55000000000000004">
      <c r="AI17428" s="278" t="s">
        <v>39650</v>
      </c>
      <c r="AJ17428" s="279">
        <v>49432.639999999999</v>
      </c>
      <c r="AL17428" s="248" t="s">
        <v>34942</v>
      </c>
      <c r="AM17428" s="249">
        <v>31697.89</v>
      </c>
      <c r="AO17428" s="228" t="s">
        <v>18004</v>
      </c>
      <c r="AP17428" s="229">
        <v>2164.02</v>
      </c>
      <c r="AR17428" s="207" t="s">
        <v>31043</v>
      </c>
      <c r="AS17428" s="208">
        <v>100181.51</v>
      </c>
      <c r="AT17428" s="93"/>
      <c r="AU17428" s="93"/>
      <c r="AV17428" s="93"/>
    </row>
    <row r="17429" spans="35:48" x14ac:dyDescent="0.55000000000000004">
      <c r="AI17429" s="278" t="s">
        <v>54739</v>
      </c>
      <c r="AJ17429" s="279">
        <v>23363.439999999999</v>
      </c>
      <c r="AL17429" s="248" t="s">
        <v>40756</v>
      </c>
      <c r="AM17429" s="249">
        <v>21591</v>
      </c>
      <c r="AO17429" s="228" t="s">
        <v>18005</v>
      </c>
      <c r="AP17429" s="229">
        <v>1500</v>
      </c>
      <c r="AR17429" s="207" t="s">
        <v>31044</v>
      </c>
      <c r="AS17429" s="208">
        <v>81599.7</v>
      </c>
      <c r="AT17429" s="93"/>
      <c r="AU17429" s="93"/>
      <c r="AV17429" s="93"/>
    </row>
    <row r="17430" spans="35:48" x14ac:dyDescent="0.55000000000000004">
      <c r="AI17430" s="278" t="s">
        <v>54740</v>
      </c>
      <c r="AJ17430" s="279">
        <v>5426</v>
      </c>
      <c r="AL17430" s="248" t="s">
        <v>49345</v>
      </c>
      <c r="AM17430" s="249">
        <v>51750</v>
      </c>
      <c r="AO17430" s="228" t="s">
        <v>18006</v>
      </c>
      <c r="AP17430" s="229">
        <v>29453.27</v>
      </c>
      <c r="AR17430" s="207" t="s">
        <v>14606</v>
      </c>
      <c r="AS17430" s="208">
        <v>1297263.54</v>
      </c>
      <c r="AT17430" s="93"/>
      <c r="AU17430" s="93"/>
      <c r="AV17430" s="93"/>
    </row>
    <row r="17431" spans="35:48" x14ac:dyDescent="0.55000000000000004">
      <c r="AI17431" s="278" t="s">
        <v>49515</v>
      </c>
      <c r="AJ17431" s="279">
        <v>89380.61</v>
      </c>
      <c r="AL17431" s="248" t="s">
        <v>62355</v>
      </c>
      <c r="AM17431" s="249">
        <v>14000</v>
      </c>
      <c r="AO17431" s="228" t="s">
        <v>34788</v>
      </c>
      <c r="AP17431" s="229">
        <v>326727.13</v>
      </c>
      <c r="AR17431" s="207" t="s">
        <v>14607</v>
      </c>
      <c r="AS17431" s="208">
        <v>124330.1</v>
      </c>
      <c r="AT17431" s="93"/>
      <c r="AU17431" s="93"/>
      <c r="AV17431" s="93"/>
    </row>
    <row r="17432" spans="35:48" x14ac:dyDescent="0.55000000000000004">
      <c r="AI17432" s="278" t="s">
        <v>48629</v>
      </c>
      <c r="AJ17432" s="279">
        <v>24013.58</v>
      </c>
      <c r="AL17432" s="248" t="s">
        <v>19104</v>
      </c>
      <c r="AM17432" s="249">
        <v>7519.2</v>
      </c>
      <c r="AO17432" s="228" t="s">
        <v>18010</v>
      </c>
      <c r="AP17432" s="229">
        <v>86467.5</v>
      </c>
      <c r="AR17432" s="207" t="s">
        <v>31045</v>
      </c>
      <c r="AS17432" s="208">
        <v>38817.230000000003</v>
      </c>
      <c r="AT17432" s="93"/>
      <c r="AU17432" s="93"/>
      <c r="AV17432" s="93"/>
    </row>
    <row r="17433" spans="35:48" x14ac:dyDescent="0.55000000000000004">
      <c r="AI17433" s="278" t="s">
        <v>46293</v>
      </c>
      <c r="AJ17433" s="279">
        <v>9144.41</v>
      </c>
      <c r="AL17433" s="248" t="s">
        <v>19106</v>
      </c>
      <c r="AM17433" s="249">
        <v>8167.34</v>
      </c>
      <c r="AO17433" s="228" t="s">
        <v>13303</v>
      </c>
      <c r="AP17433" s="229">
        <v>533876.56999999995</v>
      </c>
      <c r="AR17433" s="207" t="s">
        <v>31046</v>
      </c>
      <c r="AS17433" s="208">
        <v>1898271.45</v>
      </c>
      <c r="AT17433" s="93"/>
      <c r="AU17433" s="93"/>
      <c r="AV17433" s="93"/>
    </row>
    <row r="17434" spans="35:48" x14ac:dyDescent="0.55000000000000004">
      <c r="AI17434" s="278" t="s">
        <v>63544</v>
      </c>
      <c r="AJ17434" s="279">
        <v>14588.61</v>
      </c>
      <c r="AL17434" s="248" t="s">
        <v>33425</v>
      </c>
      <c r="AM17434" s="249">
        <v>16445</v>
      </c>
      <c r="AO17434" s="228" t="s">
        <v>18113</v>
      </c>
      <c r="AP17434" s="229">
        <v>34062.5</v>
      </c>
      <c r="AR17434" s="207" t="s">
        <v>31047</v>
      </c>
      <c r="AS17434" s="208">
        <v>24213.07</v>
      </c>
      <c r="AT17434" s="93"/>
      <c r="AU17434" s="93"/>
      <c r="AV17434" s="93"/>
    </row>
    <row r="17435" spans="35:48" x14ac:dyDescent="0.55000000000000004">
      <c r="AI17435" s="278" t="s">
        <v>69585</v>
      </c>
      <c r="AJ17435" s="279">
        <v>494.35</v>
      </c>
      <c r="AL17435" s="248" t="s">
        <v>49346</v>
      </c>
      <c r="AM17435" s="249">
        <v>66212</v>
      </c>
      <c r="AO17435" s="228" t="s">
        <v>18115</v>
      </c>
      <c r="AP17435" s="229">
        <v>546800.62</v>
      </c>
      <c r="AR17435" s="207" t="s">
        <v>14608</v>
      </c>
      <c r="AS17435" s="208">
        <v>19332805.149999999</v>
      </c>
      <c r="AT17435" s="93"/>
      <c r="AU17435" s="93"/>
      <c r="AV17435" s="93"/>
    </row>
    <row r="17436" spans="35:48" x14ac:dyDescent="0.55000000000000004">
      <c r="AI17436" s="278" t="s">
        <v>63863</v>
      </c>
      <c r="AJ17436" s="279">
        <v>18014.810000000001</v>
      </c>
      <c r="AL17436" s="248" t="s">
        <v>19108</v>
      </c>
      <c r="AM17436" s="249">
        <v>7488.4</v>
      </c>
      <c r="AO17436" s="228" t="s">
        <v>18116</v>
      </c>
      <c r="AP17436" s="229">
        <v>1015917.5</v>
      </c>
      <c r="AR17436" s="207" t="s">
        <v>31048</v>
      </c>
      <c r="AS17436" s="208">
        <v>839904.4</v>
      </c>
      <c r="AT17436" s="93"/>
      <c r="AU17436" s="93"/>
      <c r="AV17436" s="93"/>
    </row>
    <row r="17437" spans="35:48" x14ac:dyDescent="0.55000000000000004">
      <c r="AI17437" s="278" t="s">
        <v>40962</v>
      </c>
      <c r="AJ17437" s="279">
        <v>555.4</v>
      </c>
      <c r="AL17437" s="248" t="s">
        <v>19109</v>
      </c>
      <c r="AM17437" s="249">
        <v>8806</v>
      </c>
      <c r="AO17437" s="228" t="s">
        <v>47468</v>
      </c>
      <c r="AP17437" s="229">
        <v>13920.44</v>
      </c>
      <c r="AR17437" s="207" t="s">
        <v>31049</v>
      </c>
      <c r="AS17437" s="208">
        <v>224689.42</v>
      </c>
      <c r="AT17437" s="93"/>
      <c r="AU17437" s="93"/>
      <c r="AV17437" s="93"/>
    </row>
    <row r="17438" spans="35:48" x14ac:dyDescent="0.55000000000000004">
      <c r="AI17438" s="278" t="s">
        <v>40963</v>
      </c>
      <c r="AJ17438" s="279">
        <v>1530.5</v>
      </c>
      <c r="AL17438" s="248" t="s">
        <v>19110</v>
      </c>
      <c r="AM17438" s="249">
        <v>7299.9</v>
      </c>
      <c r="AO17438" s="228" t="s">
        <v>18117</v>
      </c>
      <c r="AP17438" s="229">
        <v>128612.42</v>
      </c>
      <c r="AR17438" s="207" t="s">
        <v>31050</v>
      </c>
      <c r="AS17438" s="208">
        <v>976.18</v>
      </c>
      <c r="AT17438" s="93"/>
      <c r="AU17438" s="93"/>
      <c r="AV17438" s="93"/>
    </row>
    <row r="17439" spans="35:48" x14ac:dyDescent="0.55000000000000004">
      <c r="AI17439" s="278" t="s">
        <v>58814</v>
      </c>
      <c r="AJ17439" s="279">
        <v>367.86</v>
      </c>
      <c r="AL17439" s="248" t="s">
        <v>19128</v>
      </c>
      <c r="AM17439" s="249">
        <v>33009.03</v>
      </c>
      <c r="AO17439" s="228" t="s">
        <v>18119</v>
      </c>
      <c r="AP17439" s="229">
        <v>172340</v>
      </c>
      <c r="AR17439" s="207" t="s">
        <v>31051</v>
      </c>
      <c r="AS17439" s="208">
        <v>42943499.950000003</v>
      </c>
      <c r="AT17439" s="93"/>
      <c r="AU17439" s="93"/>
      <c r="AV17439" s="93"/>
    </row>
    <row r="17440" spans="35:48" x14ac:dyDescent="0.55000000000000004">
      <c r="AI17440" s="278" t="s">
        <v>59373</v>
      </c>
      <c r="AJ17440" s="279">
        <v>4150</v>
      </c>
      <c r="AL17440" s="248" t="s">
        <v>50633</v>
      </c>
      <c r="AM17440" s="249">
        <v>385</v>
      </c>
      <c r="AO17440" s="228" t="s">
        <v>43180</v>
      </c>
      <c r="AP17440" s="229">
        <v>97514.38</v>
      </c>
      <c r="AR17440" s="207" t="s">
        <v>31052</v>
      </c>
      <c r="AS17440" s="208">
        <v>570253.91</v>
      </c>
      <c r="AT17440" s="93"/>
      <c r="AU17440" s="93"/>
      <c r="AV17440" s="93"/>
    </row>
    <row r="17441" spans="35:48" x14ac:dyDescent="0.55000000000000004">
      <c r="AI17441" s="278" t="s">
        <v>39651</v>
      </c>
      <c r="AJ17441" s="279">
        <v>17831.78</v>
      </c>
      <c r="AL17441" s="248" t="s">
        <v>50634</v>
      </c>
      <c r="AM17441" s="249">
        <v>45304.5</v>
      </c>
      <c r="AO17441" s="228" t="s">
        <v>18120</v>
      </c>
      <c r="AP17441" s="229">
        <v>397386.16</v>
      </c>
      <c r="AR17441" s="207" t="s">
        <v>31053</v>
      </c>
      <c r="AS17441" s="208">
        <v>15295.96</v>
      </c>
      <c r="AT17441" s="93"/>
      <c r="AU17441" s="93"/>
      <c r="AV17441" s="93"/>
    </row>
    <row r="17442" spans="35:48" x14ac:dyDescent="0.55000000000000004">
      <c r="AI17442" s="278" t="s">
        <v>39652</v>
      </c>
      <c r="AJ17442" s="279">
        <v>54601.94</v>
      </c>
      <c r="AL17442" s="248" t="s">
        <v>46017</v>
      </c>
      <c r="AM17442" s="249">
        <v>90504.28</v>
      </c>
      <c r="AO17442" s="228" t="s">
        <v>18121</v>
      </c>
      <c r="AP17442" s="229">
        <v>4706</v>
      </c>
      <c r="AR17442" s="207" t="s">
        <v>34395</v>
      </c>
      <c r="AS17442" s="208">
        <v>3342.03</v>
      </c>
      <c r="AT17442" s="93"/>
      <c r="AU17442" s="93"/>
      <c r="AV17442" s="93"/>
    </row>
    <row r="17443" spans="35:48" x14ac:dyDescent="0.55000000000000004">
      <c r="AI17443" s="278" t="s">
        <v>39653</v>
      </c>
      <c r="AJ17443" s="279">
        <v>14347.41</v>
      </c>
      <c r="AL17443" s="248" t="s">
        <v>50636</v>
      </c>
      <c r="AM17443" s="249">
        <v>102036.96</v>
      </c>
      <c r="AO17443" s="228" t="s">
        <v>18122</v>
      </c>
      <c r="AP17443" s="229">
        <v>3072.88</v>
      </c>
      <c r="AR17443" s="207" t="s">
        <v>34408</v>
      </c>
      <c r="AS17443" s="208">
        <v>934.28</v>
      </c>
      <c r="AT17443" s="93"/>
      <c r="AU17443" s="93"/>
      <c r="AV17443" s="93"/>
    </row>
    <row r="17444" spans="35:48" x14ac:dyDescent="0.55000000000000004">
      <c r="AI17444" s="278" t="s">
        <v>49517</v>
      </c>
      <c r="AJ17444" s="279">
        <v>693.84</v>
      </c>
      <c r="AL17444" s="248" t="s">
        <v>19129</v>
      </c>
      <c r="AM17444" s="249">
        <v>20340.86</v>
      </c>
      <c r="AO17444" s="228" t="s">
        <v>18123</v>
      </c>
      <c r="AP17444" s="229">
        <v>22611.45</v>
      </c>
      <c r="AR17444" s="207" t="s">
        <v>14609</v>
      </c>
      <c r="AS17444" s="208">
        <v>8981096.7899999991</v>
      </c>
      <c r="AT17444" s="93"/>
      <c r="AU17444" s="93"/>
      <c r="AV17444" s="93"/>
    </row>
    <row r="17445" spans="35:48" x14ac:dyDescent="0.55000000000000004">
      <c r="AI17445" s="278" t="s">
        <v>58815</v>
      </c>
      <c r="AJ17445" s="279">
        <v>1.8</v>
      </c>
      <c r="AL17445" s="248" t="s">
        <v>50637</v>
      </c>
      <c r="AM17445" s="249">
        <v>1640.32</v>
      </c>
      <c r="AO17445" s="228" t="s">
        <v>18124</v>
      </c>
      <c r="AP17445" s="229">
        <v>3850</v>
      </c>
      <c r="AR17445" s="207" t="s">
        <v>31054</v>
      </c>
      <c r="AS17445" s="208">
        <v>411182.06</v>
      </c>
      <c r="AT17445" s="93"/>
      <c r="AU17445" s="93"/>
      <c r="AV17445" s="93"/>
    </row>
    <row r="17446" spans="35:48" x14ac:dyDescent="0.55000000000000004">
      <c r="AI17446" s="278" t="s">
        <v>39654</v>
      </c>
      <c r="AJ17446" s="279">
        <v>38912.050000000003</v>
      </c>
      <c r="AL17446" s="248" t="s">
        <v>19131</v>
      </c>
      <c r="AM17446" s="249">
        <v>3007.24</v>
      </c>
      <c r="AO17446" s="228" t="s">
        <v>13304</v>
      </c>
      <c r="AP17446" s="229">
        <v>50446.7</v>
      </c>
      <c r="AR17446" s="207" t="s">
        <v>31055</v>
      </c>
      <c r="AS17446" s="208">
        <v>781470.19</v>
      </c>
      <c r="AT17446" s="93"/>
      <c r="AU17446" s="93"/>
      <c r="AV17446" s="93"/>
    </row>
    <row r="17447" spans="35:48" x14ac:dyDescent="0.55000000000000004">
      <c r="AI17447" s="278" t="s">
        <v>43454</v>
      </c>
      <c r="AJ17447" s="279">
        <v>49580.91</v>
      </c>
      <c r="AL17447" s="248" t="s">
        <v>43202</v>
      </c>
      <c r="AM17447" s="249">
        <v>223.88</v>
      </c>
      <c r="AO17447" s="228" t="s">
        <v>18126</v>
      </c>
      <c r="AP17447" s="229">
        <v>23069.29</v>
      </c>
      <c r="AR17447" s="207" t="s">
        <v>31056</v>
      </c>
      <c r="AS17447" s="208">
        <v>110</v>
      </c>
      <c r="AT17447" s="93"/>
      <c r="AU17447" s="93"/>
      <c r="AV17447" s="93"/>
    </row>
    <row r="17448" spans="35:48" x14ac:dyDescent="0.55000000000000004">
      <c r="AI17448" s="278" t="s">
        <v>40964</v>
      </c>
      <c r="AJ17448" s="279">
        <v>13964</v>
      </c>
      <c r="AL17448" s="248" t="s">
        <v>43203</v>
      </c>
      <c r="AM17448" s="249">
        <v>898.65</v>
      </c>
      <c r="AO17448" s="228" t="s">
        <v>43181</v>
      </c>
      <c r="AP17448" s="229">
        <v>827.8</v>
      </c>
      <c r="AR17448" s="207" t="s">
        <v>14610</v>
      </c>
      <c r="AS17448" s="208">
        <v>2719144.61</v>
      </c>
      <c r="AT17448" s="93"/>
      <c r="AU17448" s="93"/>
      <c r="AV17448" s="93"/>
    </row>
    <row r="17449" spans="35:48" x14ac:dyDescent="0.55000000000000004">
      <c r="AI17449" s="278" t="s">
        <v>47704</v>
      </c>
      <c r="AJ17449" s="279">
        <v>1905.18</v>
      </c>
      <c r="AL17449" s="248" t="s">
        <v>60888</v>
      </c>
      <c r="AM17449" s="249">
        <v>245.6</v>
      </c>
      <c r="AO17449" s="228" t="s">
        <v>45999</v>
      </c>
      <c r="AP17449" s="229">
        <v>165635</v>
      </c>
      <c r="AR17449" s="207" t="s">
        <v>14611</v>
      </c>
      <c r="AS17449" s="208">
        <v>1123005.72</v>
      </c>
      <c r="AT17449" s="93"/>
      <c r="AU17449" s="93"/>
      <c r="AV17449" s="93"/>
    </row>
    <row r="17450" spans="35:48" x14ac:dyDescent="0.55000000000000004">
      <c r="AI17450" s="278" t="s">
        <v>48631</v>
      </c>
      <c r="AJ17450" s="279">
        <v>111.55</v>
      </c>
      <c r="AL17450" s="248" t="s">
        <v>60889</v>
      </c>
      <c r="AM17450" s="249">
        <v>12.19</v>
      </c>
      <c r="AO17450" s="228" t="s">
        <v>38990</v>
      </c>
      <c r="AP17450" s="229">
        <v>3760</v>
      </c>
      <c r="AR17450" s="207" t="s">
        <v>14612</v>
      </c>
      <c r="AS17450" s="208">
        <v>8058326.8399999999</v>
      </c>
      <c r="AT17450" s="93"/>
      <c r="AU17450" s="93"/>
      <c r="AV17450" s="93"/>
    </row>
    <row r="17451" spans="35:48" x14ac:dyDescent="0.55000000000000004">
      <c r="AI17451" s="278" t="s">
        <v>47705</v>
      </c>
      <c r="AJ17451" s="279">
        <v>43717</v>
      </c>
      <c r="AL17451" s="248" t="s">
        <v>31957</v>
      </c>
      <c r="AM17451" s="249">
        <v>33020.550000000003</v>
      </c>
      <c r="AO17451" s="228" t="s">
        <v>49338</v>
      </c>
      <c r="AP17451" s="229">
        <v>302.29000000000002</v>
      </c>
      <c r="AR17451" s="207" t="s">
        <v>14613</v>
      </c>
      <c r="AS17451" s="208">
        <v>2464346.9900000002</v>
      </c>
      <c r="AT17451" s="93"/>
      <c r="AU17451" s="93"/>
      <c r="AV17451" s="93"/>
    </row>
    <row r="17452" spans="35:48" x14ac:dyDescent="0.55000000000000004">
      <c r="AI17452" s="278" t="s">
        <v>55705</v>
      </c>
      <c r="AJ17452" s="279">
        <v>-390.43</v>
      </c>
      <c r="AL17452" s="248" t="s">
        <v>54311</v>
      </c>
      <c r="AM17452" s="249">
        <v>581.16</v>
      </c>
      <c r="AO17452" s="228" t="s">
        <v>18127</v>
      </c>
      <c r="AP17452" s="229">
        <v>90348</v>
      </c>
      <c r="AR17452" s="207" t="s">
        <v>31057</v>
      </c>
      <c r="AS17452" s="208">
        <v>196009.29</v>
      </c>
      <c r="AT17452" s="93"/>
      <c r="AU17452" s="93"/>
      <c r="AV17452" s="93"/>
    </row>
    <row r="17453" spans="35:48" x14ac:dyDescent="0.55000000000000004">
      <c r="AI17453" s="278" t="s">
        <v>39655</v>
      </c>
      <c r="AJ17453" s="279">
        <v>501116.17</v>
      </c>
      <c r="AL17453" s="248" t="s">
        <v>60890</v>
      </c>
      <c r="AM17453" s="249">
        <v>1728</v>
      </c>
      <c r="AO17453" s="228" t="s">
        <v>18128</v>
      </c>
      <c r="AP17453" s="229">
        <v>3952</v>
      </c>
      <c r="AR17453" s="207" t="s">
        <v>31058</v>
      </c>
      <c r="AS17453" s="208">
        <v>365597.82</v>
      </c>
      <c r="AT17453" s="93"/>
      <c r="AU17453" s="93"/>
      <c r="AV17453" s="93"/>
    </row>
    <row r="17454" spans="35:48" x14ac:dyDescent="0.55000000000000004">
      <c r="AI17454" s="278" t="s">
        <v>50857</v>
      </c>
      <c r="AJ17454" s="279">
        <v>3295.47</v>
      </c>
      <c r="AL17454" s="248" t="s">
        <v>43204</v>
      </c>
      <c r="AM17454" s="249">
        <v>2240.06</v>
      </c>
      <c r="AO17454" s="228" t="s">
        <v>13305</v>
      </c>
      <c r="AP17454" s="229">
        <v>81660</v>
      </c>
      <c r="AR17454" s="207" t="s">
        <v>14614</v>
      </c>
      <c r="AS17454" s="208">
        <v>4069479.38</v>
      </c>
      <c r="AT17454" s="93"/>
      <c r="AU17454" s="93"/>
      <c r="AV17454" s="93"/>
    </row>
    <row r="17455" spans="35:48" x14ac:dyDescent="0.55000000000000004">
      <c r="AI17455" s="278" t="s">
        <v>46297</v>
      </c>
      <c r="AJ17455" s="279">
        <v>1095.0899999999999</v>
      </c>
      <c r="AL17455" s="248" t="s">
        <v>65119</v>
      </c>
      <c r="AM17455" s="249">
        <v>-20503.73</v>
      </c>
      <c r="AO17455" s="228" t="s">
        <v>13307</v>
      </c>
      <c r="AP17455" s="229">
        <v>34150</v>
      </c>
      <c r="AR17455" s="207" t="s">
        <v>31059</v>
      </c>
      <c r="AS17455" s="208">
        <v>877863.92</v>
      </c>
      <c r="AT17455" s="93"/>
      <c r="AU17455" s="93"/>
      <c r="AV17455" s="93"/>
    </row>
    <row r="17456" spans="35:48" x14ac:dyDescent="0.55000000000000004">
      <c r="AI17456" s="278" t="s">
        <v>46298</v>
      </c>
      <c r="AJ17456" s="279">
        <v>138118.66</v>
      </c>
      <c r="AL17456" s="248" t="s">
        <v>19132</v>
      </c>
      <c r="AM17456" s="249">
        <v>20389.47</v>
      </c>
      <c r="AO17456" s="228" t="s">
        <v>18129</v>
      </c>
      <c r="AP17456" s="229">
        <v>4675072.83</v>
      </c>
      <c r="AR17456" s="207" t="s">
        <v>31060</v>
      </c>
      <c r="AS17456" s="208">
        <v>235682.93</v>
      </c>
      <c r="AT17456" s="93"/>
      <c r="AU17456" s="93"/>
      <c r="AV17456" s="93"/>
    </row>
    <row r="17457" spans="35:48" x14ac:dyDescent="0.55000000000000004">
      <c r="AI17457" s="278" t="s">
        <v>50858</v>
      </c>
      <c r="AJ17457" s="279">
        <v>11175.55</v>
      </c>
      <c r="AL17457" s="248" t="s">
        <v>19133</v>
      </c>
      <c r="AM17457" s="249">
        <v>3482.46</v>
      </c>
      <c r="AO17457" s="228" t="s">
        <v>18130</v>
      </c>
      <c r="AP17457" s="229">
        <v>138993.70000000001</v>
      </c>
      <c r="AR17457" s="207" t="s">
        <v>14615</v>
      </c>
      <c r="AS17457" s="208">
        <v>81967.16</v>
      </c>
      <c r="AT17457" s="93"/>
      <c r="AU17457" s="93"/>
      <c r="AV17457" s="93"/>
    </row>
    <row r="17458" spans="35:48" x14ac:dyDescent="0.55000000000000004">
      <c r="AI17458" s="278" t="s">
        <v>58137</v>
      </c>
      <c r="AJ17458" s="279">
        <v>-1985.68</v>
      </c>
      <c r="AL17458" s="248" t="s">
        <v>50638</v>
      </c>
      <c r="AM17458" s="249">
        <v>4907.0600000000004</v>
      </c>
      <c r="AO17458" s="228" t="s">
        <v>36151</v>
      </c>
      <c r="AP17458" s="229">
        <v>3381.2</v>
      </c>
      <c r="AR17458" s="207" t="s">
        <v>14616</v>
      </c>
      <c r="AS17458" s="208">
        <v>1477970.81</v>
      </c>
      <c r="AT17458" s="93"/>
      <c r="AU17458" s="93"/>
      <c r="AV17458" s="93"/>
    </row>
    <row r="17459" spans="35:48" x14ac:dyDescent="0.55000000000000004">
      <c r="AI17459" s="278" t="s">
        <v>50859</v>
      </c>
      <c r="AJ17459" s="279">
        <v>187021</v>
      </c>
      <c r="AL17459" s="248" t="s">
        <v>19134</v>
      </c>
      <c r="AM17459" s="249">
        <v>28210.86</v>
      </c>
      <c r="AO17459" s="228" t="s">
        <v>18131</v>
      </c>
      <c r="AP17459" s="229">
        <v>23600</v>
      </c>
      <c r="AR17459" s="207" t="s">
        <v>14617</v>
      </c>
      <c r="AS17459" s="208">
        <v>2125867.64</v>
      </c>
      <c r="AT17459" s="93"/>
      <c r="AU17459" s="93"/>
      <c r="AV17459" s="93"/>
    </row>
    <row r="17460" spans="35:48" x14ac:dyDescent="0.55000000000000004">
      <c r="AI17460" s="278" t="s">
        <v>62932</v>
      </c>
      <c r="AJ17460" s="279">
        <v>22339.27</v>
      </c>
      <c r="AL17460" s="248" t="s">
        <v>43205</v>
      </c>
      <c r="AM17460" s="249">
        <v>47408.37</v>
      </c>
      <c r="AO17460" s="228" t="s">
        <v>18133</v>
      </c>
      <c r="AP17460" s="229">
        <v>21897.02</v>
      </c>
      <c r="AR17460" s="207" t="s">
        <v>14618</v>
      </c>
      <c r="AS17460" s="208">
        <v>310038.37</v>
      </c>
      <c r="AT17460" s="93"/>
      <c r="AU17460" s="93"/>
      <c r="AV17460" s="93"/>
    </row>
    <row r="17461" spans="35:48" x14ac:dyDescent="0.55000000000000004">
      <c r="AI17461" s="278" t="s">
        <v>69586</v>
      </c>
      <c r="AJ17461" s="279">
        <v>132</v>
      </c>
      <c r="AL17461" s="248" t="s">
        <v>19158</v>
      </c>
      <c r="AM17461" s="249">
        <v>116250.38</v>
      </c>
      <c r="AO17461" s="228" t="s">
        <v>13308</v>
      </c>
      <c r="AP17461" s="229">
        <v>627063.31000000006</v>
      </c>
      <c r="AR17461" s="207" t="s">
        <v>31061</v>
      </c>
      <c r="AS17461" s="208">
        <v>2218908.75</v>
      </c>
      <c r="AT17461" s="93"/>
      <c r="AU17461" s="93"/>
      <c r="AV17461" s="93"/>
    </row>
    <row r="17462" spans="35:48" x14ac:dyDescent="0.55000000000000004">
      <c r="AI17462" s="278" t="s">
        <v>69587</v>
      </c>
      <c r="AJ17462" s="279">
        <v>60</v>
      </c>
      <c r="AL17462" s="248" t="s">
        <v>63481</v>
      </c>
      <c r="AM17462" s="249">
        <v>6650</v>
      </c>
      <c r="AO17462" s="228" t="s">
        <v>13309</v>
      </c>
      <c r="AP17462" s="229">
        <v>599809.27</v>
      </c>
      <c r="AR17462" s="207" t="s">
        <v>31062</v>
      </c>
      <c r="AS17462" s="208">
        <v>4606.2</v>
      </c>
      <c r="AT17462" s="93"/>
      <c r="AU17462" s="93"/>
      <c r="AV17462" s="93"/>
    </row>
    <row r="17463" spans="35:48" x14ac:dyDescent="0.55000000000000004">
      <c r="AI17463" s="278" t="s">
        <v>69588</v>
      </c>
      <c r="AJ17463" s="279">
        <v>14022.5</v>
      </c>
      <c r="AL17463" s="248" t="s">
        <v>19159</v>
      </c>
      <c r="AM17463" s="249">
        <v>24174.720000000001</v>
      </c>
      <c r="AO17463" s="228" t="s">
        <v>13310</v>
      </c>
      <c r="AP17463" s="229">
        <v>154711.59</v>
      </c>
      <c r="AR17463" s="207" t="s">
        <v>31063</v>
      </c>
      <c r="AS17463" s="208">
        <v>93158.28</v>
      </c>
      <c r="AT17463" s="93"/>
      <c r="AU17463" s="93"/>
      <c r="AV17463" s="93"/>
    </row>
    <row r="17464" spans="35:48" x14ac:dyDescent="0.55000000000000004">
      <c r="AI17464" s="278" t="s">
        <v>69589</v>
      </c>
      <c r="AJ17464" s="279">
        <v>99491.33</v>
      </c>
      <c r="AL17464" s="248" t="s">
        <v>55599</v>
      </c>
      <c r="AM17464" s="249">
        <v>6297</v>
      </c>
      <c r="AO17464" s="228" t="s">
        <v>18134</v>
      </c>
      <c r="AP17464" s="229">
        <v>37500.629999999997</v>
      </c>
      <c r="AR17464" s="207" t="s">
        <v>14619</v>
      </c>
      <c r="AS17464" s="208">
        <v>54563.33</v>
      </c>
      <c r="AT17464" s="93"/>
      <c r="AU17464" s="93"/>
      <c r="AV17464" s="93"/>
    </row>
    <row r="17465" spans="35:48" x14ac:dyDescent="0.55000000000000004">
      <c r="AI17465" s="278" t="s">
        <v>50861</v>
      </c>
      <c r="AJ17465" s="279">
        <v>23931.61</v>
      </c>
      <c r="AL17465" s="248" t="s">
        <v>59318</v>
      </c>
      <c r="AM17465" s="249">
        <v>5949.96</v>
      </c>
      <c r="AO17465" s="228" t="s">
        <v>13311</v>
      </c>
      <c r="AP17465" s="229">
        <v>625136.86</v>
      </c>
      <c r="AR17465" s="207" t="s">
        <v>31064</v>
      </c>
      <c r="AS17465" s="208">
        <v>133117.71</v>
      </c>
      <c r="AT17465" s="93"/>
      <c r="AU17465" s="93"/>
      <c r="AV17465" s="93"/>
    </row>
    <row r="17466" spans="35:48" x14ac:dyDescent="0.55000000000000004">
      <c r="AI17466" s="278" t="s">
        <v>50862</v>
      </c>
      <c r="AJ17466" s="279">
        <v>69468.740000000005</v>
      </c>
      <c r="AL17466" s="248" t="s">
        <v>19164</v>
      </c>
      <c r="AM17466" s="249">
        <v>11378.54</v>
      </c>
      <c r="AO17466" s="228" t="s">
        <v>38991</v>
      </c>
      <c r="AP17466" s="229">
        <v>68433.78</v>
      </c>
      <c r="AR17466" s="207" t="s">
        <v>14620</v>
      </c>
      <c r="AS17466" s="208">
        <v>6820621.1799999997</v>
      </c>
      <c r="AT17466" s="93"/>
      <c r="AU17466" s="93"/>
      <c r="AV17466" s="93"/>
    </row>
    <row r="17467" spans="35:48" x14ac:dyDescent="0.55000000000000004">
      <c r="AI17467" s="278" t="s">
        <v>50863</v>
      </c>
      <c r="AJ17467" s="279">
        <v>19303.68</v>
      </c>
      <c r="AL17467" s="248" t="s">
        <v>19165</v>
      </c>
      <c r="AM17467" s="249">
        <v>25307.32</v>
      </c>
      <c r="AO17467" s="228" t="s">
        <v>54276</v>
      </c>
      <c r="AP17467" s="229">
        <v>7719</v>
      </c>
      <c r="AR17467" s="207" t="s">
        <v>14621</v>
      </c>
      <c r="AS17467" s="208">
        <v>55206.39</v>
      </c>
      <c r="AT17467" s="93"/>
      <c r="AU17467" s="93"/>
      <c r="AV17467" s="93"/>
    </row>
    <row r="17468" spans="35:48" x14ac:dyDescent="0.55000000000000004">
      <c r="AI17468" s="278" t="s">
        <v>62933</v>
      </c>
      <c r="AJ17468" s="279">
        <v>13842</v>
      </c>
      <c r="AL17468" s="248" t="s">
        <v>54313</v>
      </c>
      <c r="AM17468" s="249">
        <v>10208.99</v>
      </c>
      <c r="AO17468" s="228" t="s">
        <v>38992</v>
      </c>
      <c r="AP17468" s="229">
        <v>4338.3500000000004</v>
      </c>
      <c r="AR17468" s="207" t="s">
        <v>14622</v>
      </c>
      <c r="AS17468" s="208">
        <v>3355836.28</v>
      </c>
      <c r="AT17468" s="93"/>
      <c r="AU17468" s="93"/>
      <c r="AV17468" s="93"/>
    </row>
    <row r="17469" spans="35:48" x14ac:dyDescent="0.55000000000000004">
      <c r="AI17469" s="278" t="s">
        <v>54742</v>
      </c>
      <c r="AJ17469" s="279">
        <v>11046.8</v>
      </c>
      <c r="AL17469" s="248" t="s">
        <v>19166</v>
      </c>
      <c r="AM17469" s="249">
        <v>23438.6</v>
      </c>
      <c r="AO17469" s="228" t="s">
        <v>47469</v>
      </c>
      <c r="AP17469" s="229">
        <v>741.57</v>
      </c>
      <c r="AR17469" s="207" t="s">
        <v>14623</v>
      </c>
      <c r="AS17469" s="208">
        <v>11192658.359999999</v>
      </c>
      <c r="AT17469" s="93"/>
      <c r="AU17469" s="93"/>
      <c r="AV17469" s="93"/>
    </row>
    <row r="17470" spans="35:48" x14ac:dyDescent="0.55000000000000004">
      <c r="AI17470" s="278" t="s">
        <v>59455</v>
      </c>
      <c r="AJ17470" s="279">
        <v>84768.24</v>
      </c>
      <c r="AL17470" s="248" t="s">
        <v>19169</v>
      </c>
      <c r="AM17470" s="249">
        <v>3212.78</v>
      </c>
      <c r="AO17470" s="228" t="s">
        <v>43182</v>
      </c>
      <c r="AP17470" s="229">
        <v>765</v>
      </c>
      <c r="AR17470" s="207" t="s">
        <v>14624</v>
      </c>
      <c r="AS17470" s="208">
        <v>1135393.1499999999</v>
      </c>
      <c r="AT17470" s="93"/>
      <c r="AU17470" s="93"/>
      <c r="AV17470" s="93"/>
    </row>
    <row r="17471" spans="35:48" x14ac:dyDescent="0.55000000000000004">
      <c r="AI17471" s="278" t="s">
        <v>69590</v>
      </c>
      <c r="AJ17471" s="279">
        <v>87837.96</v>
      </c>
      <c r="AL17471" s="248" t="s">
        <v>19204</v>
      </c>
      <c r="AM17471" s="249">
        <v>32242.12</v>
      </c>
      <c r="AO17471" s="228" t="s">
        <v>40744</v>
      </c>
      <c r="AP17471" s="229">
        <v>75830.320000000007</v>
      </c>
      <c r="AR17471" s="207" t="s">
        <v>14625</v>
      </c>
      <c r="AS17471" s="208">
        <v>4824479.6399999997</v>
      </c>
      <c r="AT17471" s="93"/>
      <c r="AU17471" s="93"/>
      <c r="AV17471" s="93"/>
    </row>
    <row r="17472" spans="35:48" x14ac:dyDescent="0.55000000000000004">
      <c r="AI17472" s="278" t="s">
        <v>58138</v>
      </c>
      <c r="AJ17472" s="279">
        <v>6020.84</v>
      </c>
      <c r="AL17472" s="248" t="s">
        <v>19207</v>
      </c>
      <c r="AM17472" s="249">
        <v>20.16</v>
      </c>
      <c r="AO17472" s="228" t="s">
        <v>13312</v>
      </c>
      <c r="AP17472" s="229">
        <v>4529.01</v>
      </c>
      <c r="AR17472" s="207" t="s">
        <v>31065</v>
      </c>
      <c r="AS17472" s="208">
        <v>1956065.34</v>
      </c>
      <c r="AT17472" s="93"/>
      <c r="AU17472" s="93"/>
      <c r="AV17472" s="93"/>
    </row>
    <row r="17473" spans="35:48" x14ac:dyDescent="0.55000000000000004">
      <c r="AI17473" s="278" t="s">
        <v>65240</v>
      </c>
      <c r="AJ17473" s="279">
        <v>2852.22</v>
      </c>
      <c r="AL17473" s="248" t="s">
        <v>19209</v>
      </c>
      <c r="AM17473" s="249">
        <v>2591.44</v>
      </c>
      <c r="AO17473" s="228" t="s">
        <v>54277</v>
      </c>
      <c r="AP17473" s="229">
        <v>2615</v>
      </c>
      <c r="AR17473" s="207" t="s">
        <v>31066</v>
      </c>
      <c r="AS17473" s="208">
        <v>10799405.9</v>
      </c>
      <c r="AT17473" s="93"/>
      <c r="AU17473" s="93"/>
      <c r="AV17473" s="93"/>
    </row>
    <row r="17474" spans="35:48" x14ac:dyDescent="0.55000000000000004">
      <c r="AI17474" s="278" t="s">
        <v>55706</v>
      </c>
      <c r="AJ17474" s="279">
        <v>600434.38</v>
      </c>
      <c r="AL17474" s="248" t="s">
        <v>19210</v>
      </c>
      <c r="AM17474" s="249">
        <v>6913.65</v>
      </c>
      <c r="AO17474" s="228" t="s">
        <v>38993</v>
      </c>
      <c r="AP17474" s="229">
        <v>145.26</v>
      </c>
      <c r="AR17474" s="207" t="s">
        <v>14626</v>
      </c>
      <c r="AS17474" s="208">
        <v>11207771.630000001</v>
      </c>
      <c r="AT17474" s="93"/>
      <c r="AU17474" s="93"/>
      <c r="AV17474" s="93"/>
    </row>
    <row r="17475" spans="35:48" x14ac:dyDescent="0.55000000000000004">
      <c r="AI17475" s="278" t="s">
        <v>63864</v>
      </c>
      <c r="AJ17475" s="279">
        <v>675718.81</v>
      </c>
      <c r="AL17475" s="248" t="s">
        <v>40757</v>
      </c>
      <c r="AM17475" s="249">
        <v>13284.13</v>
      </c>
      <c r="AO17475" s="228" t="s">
        <v>38994</v>
      </c>
      <c r="AP17475" s="229">
        <v>1961.81</v>
      </c>
      <c r="AR17475" s="207" t="s">
        <v>31067</v>
      </c>
      <c r="AS17475" s="208">
        <v>999237.5</v>
      </c>
      <c r="AT17475" s="93"/>
      <c r="AU17475" s="93"/>
      <c r="AV17475" s="93"/>
    </row>
    <row r="17476" spans="35:48" x14ac:dyDescent="0.55000000000000004">
      <c r="AI17476" s="278" t="s">
        <v>58139</v>
      </c>
      <c r="AJ17476" s="279">
        <v>41960.72</v>
      </c>
      <c r="AL17476" s="248" t="s">
        <v>19212</v>
      </c>
      <c r="AM17476" s="249">
        <v>63148.37</v>
      </c>
      <c r="AO17476" s="228" t="s">
        <v>54278</v>
      </c>
      <c r="AP17476" s="229">
        <v>7020</v>
      </c>
      <c r="AR17476" s="207" t="s">
        <v>14627</v>
      </c>
      <c r="AS17476" s="208">
        <v>109303.23</v>
      </c>
      <c r="AT17476" s="93"/>
      <c r="AU17476" s="93"/>
      <c r="AV17476" s="93"/>
    </row>
    <row r="17477" spans="35:48" x14ac:dyDescent="0.55000000000000004">
      <c r="AI17477" s="278" t="s">
        <v>70977</v>
      </c>
      <c r="AJ17477" s="279">
        <v>32725.3</v>
      </c>
      <c r="AL17477" s="248" t="s">
        <v>19213</v>
      </c>
      <c r="AM17477" s="249">
        <v>51332.160000000003</v>
      </c>
      <c r="AO17477" s="228" t="s">
        <v>18137</v>
      </c>
      <c r="AP17477" s="229">
        <v>307024.7</v>
      </c>
      <c r="AR17477" s="207" t="s">
        <v>14628</v>
      </c>
      <c r="AS17477" s="208">
        <v>1465829.48</v>
      </c>
      <c r="AT17477" s="93"/>
      <c r="AU17477" s="93"/>
      <c r="AV17477" s="93"/>
    </row>
    <row r="17478" spans="35:48" x14ac:dyDescent="0.55000000000000004">
      <c r="AI17478" s="278" t="s">
        <v>70978</v>
      </c>
      <c r="AJ17478" s="279">
        <v>14109.69</v>
      </c>
      <c r="AL17478" s="248" t="s">
        <v>19214</v>
      </c>
      <c r="AM17478" s="249">
        <v>178807.21</v>
      </c>
      <c r="AO17478" s="228" t="s">
        <v>18138</v>
      </c>
      <c r="AP17478" s="229">
        <v>3737544.92</v>
      </c>
      <c r="AR17478" s="207" t="s">
        <v>31068</v>
      </c>
      <c r="AS17478" s="208">
        <v>12528.43</v>
      </c>
      <c r="AT17478" s="93"/>
      <c r="AU17478" s="93"/>
      <c r="AV17478" s="93"/>
    </row>
    <row r="17479" spans="35:48" x14ac:dyDescent="0.55000000000000004">
      <c r="AI17479" s="278" t="s">
        <v>65241</v>
      </c>
      <c r="AJ17479" s="279">
        <v>4365</v>
      </c>
      <c r="AL17479" s="248" t="s">
        <v>19247</v>
      </c>
      <c r="AM17479" s="249">
        <v>59330.04</v>
      </c>
      <c r="AO17479" s="228" t="s">
        <v>47470</v>
      </c>
      <c r="AP17479" s="229">
        <v>462450.91</v>
      </c>
      <c r="AR17479" s="207" t="s">
        <v>14629</v>
      </c>
      <c r="AS17479" s="208">
        <v>3703804.14</v>
      </c>
      <c r="AT17479" s="93"/>
      <c r="AU17479" s="93"/>
      <c r="AV17479" s="93"/>
    </row>
    <row r="17480" spans="35:48" x14ac:dyDescent="0.55000000000000004">
      <c r="AI17480" s="278" t="s">
        <v>63865</v>
      </c>
      <c r="AJ17480" s="279">
        <v>458.37</v>
      </c>
      <c r="AL17480" s="248" t="s">
        <v>19248</v>
      </c>
      <c r="AM17480" s="249">
        <v>112833.4</v>
      </c>
      <c r="AO17480" s="228" t="s">
        <v>13313</v>
      </c>
      <c r="AP17480" s="229">
        <v>487699.36</v>
      </c>
      <c r="AR17480" s="207" t="s">
        <v>14630</v>
      </c>
      <c r="AS17480" s="208">
        <v>18239864.140000001</v>
      </c>
      <c r="AT17480" s="93"/>
      <c r="AU17480" s="93"/>
      <c r="AV17480" s="93"/>
    </row>
    <row r="17481" spans="35:48" x14ac:dyDescent="0.55000000000000004">
      <c r="AI17481" s="278" t="s">
        <v>69591</v>
      </c>
      <c r="AJ17481" s="279">
        <v>6764.62</v>
      </c>
      <c r="AL17481" s="248" t="s">
        <v>19252</v>
      </c>
      <c r="AM17481" s="249">
        <v>12992.93</v>
      </c>
      <c r="AO17481" s="228" t="s">
        <v>18139</v>
      </c>
      <c r="AP17481" s="229">
        <v>318597.73</v>
      </c>
      <c r="AR17481" s="207" t="s">
        <v>31069</v>
      </c>
      <c r="AS17481" s="208">
        <v>135905.46</v>
      </c>
      <c r="AT17481" s="93"/>
      <c r="AU17481" s="93"/>
      <c r="AV17481" s="93"/>
    </row>
    <row r="17482" spans="35:48" x14ac:dyDescent="0.55000000000000004">
      <c r="AI17482" s="278" t="s">
        <v>60984</v>
      </c>
      <c r="AJ17482" s="279">
        <v>109196.08</v>
      </c>
      <c r="AL17482" s="248" t="s">
        <v>56784</v>
      </c>
      <c r="AM17482" s="249">
        <v>3322.88</v>
      </c>
      <c r="AO17482" s="228" t="s">
        <v>18140</v>
      </c>
      <c r="AP17482" s="229">
        <v>6595.35</v>
      </c>
      <c r="AR17482" s="207" t="s">
        <v>31070</v>
      </c>
      <c r="AS17482" s="208">
        <v>3699342.97</v>
      </c>
      <c r="AT17482" s="93"/>
      <c r="AU17482" s="93"/>
      <c r="AV17482" s="93"/>
    </row>
    <row r="17483" spans="35:48" x14ac:dyDescent="0.55000000000000004">
      <c r="AI17483" s="278" t="s">
        <v>69592</v>
      </c>
      <c r="AJ17483" s="279">
        <v>233.38</v>
      </c>
      <c r="AL17483" s="248" t="s">
        <v>19254</v>
      </c>
      <c r="AM17483" s="249">
        <v>11708.76</v>
      </c>
      <c r="AO17483" s="228" t="s">
        <v>18143</v>
      </c>
      <c r="AP17483" s="229">
        <v>181697.32</v>
      </c>
      <c r="AR17483" s="207" t="s">
        <v>31071</v>
      </c>
      <c r="AS17483" s="208">
        <v>58957.75</v>
      </c>
      <c r="AT17483" s="93"/>
      <c r="AU17483" s="93"/>
      <c r="AV17483" s="93"/>
    </row>
    <row r="17484" spans="35:48" x14ac:dyDescent="0.55000000000000004">
      <c r="AI17484" s="278" t="s">
        <v>63866</v>
      </c>
      <c r="AJ17484" s="279">
        <v>28087.63</v>
      </c>
      <c r="AL17484" s="248" t="s">
        <v>55600</v>
      </c>
      <c r="AM17484" s="249">
        <v>828.26</v>
      </c>
      <c r="AO17484" s="228" t="s">
        <v>43183</v>
      </c>
      <c r="AP17484" s="229">
        <v>-16808.03</v>
      </c>
      <c r="AR17484" s="207" t="s">
        <v>14631</v>
      </c>
      <c r="AS17484" s="208">
        <v>8117039.2300000004</v>
      </c>
      <c r="AT17484" s="93"/>
      <c r="AU17484" s="93"/>
      <c r="AV17484" s="93"/>
    </row>
    <row r="17485" spans="35:48" x14ac:dyDescent="0.55000000000000004">
      <c r="AI17485" s="278" t="s">
        <v>69593</v>
      </c>
      <c r="AJ17485" s="279">
        <v>24079.35</v>
      </c>
      <c r="AL17485" s="248" t="s">
        <v>19255</v>
      </c>
      <c r="AM17485" s="249">
        <v>192.2</v>
      </c>
      <c r="AO17485" s="228" t="s">
        <v>36152</v>
      </c>
      <c r="AP17485" s="229">
        <v>948069.68</v>
      </c>
      <c r="AR17485" s="207" t="s">
        <v>14632</v>
      </c>
      <c r="AS17485" s="208">
        <v>213202.42</v>
      </c>
      <c r="AT17485" s="93"/>
      <c r="AU17485" s="93"/>
      <c r="AV17485" s="93"/>
    </row>
    <row r="17486" spans="35:48" x14ac:dyDescent="0.55000000000000004">
      <c r="AI17486" s="278" t="s">
        <v>65243</v>
      </c>
      <c r="AJ17486" s="279">
        <v>9751.6200000000008</v>
      </c>
      <c r="AL17486" s="248" t="s">
        <v>19256</v>
      </c>
      <c r="AM17486" s="249">
        <v>149376.21</v>
      </c>
      <c r="AO17486" s="228" t="s">
        <v>13315</v>
      </c>
      <c r="AP17486" s="229">
        <v>44508.88</v>
      </c>
      <c r="AR17486" s="207" t="s">
        <v>14633</v>
      </c>
      <c r="AS17486" s="208">
        <v>14194608.529999999</v>
      </c>
      <c r="AT17486" s="93"/>
      <c r="AU17486" s="93"/>
      <c r="AV17486" s="93"/>
    </row>
    <row r="17487" spans="35:48" x14ac:dyDescent="0.55000000000000004">
      <c r="AI17487" s="278" t="s">
        <v>63867</v>
      </c>
      <c r="AJ17487" s="279">
        <v>1094448.22</v>
      </c>
      <c r="AL17487" s="248" t="s">
        <v>19257</v>
      </c>
      <c r="AM17487" s="249">
        <v>6850</v>
      </c>
      <c r="AO17487" s="228" t="s">
        <v>18225</v>
      </c>
      <c r="AP17487" s="229">
        <v>372471.75</v>
      </c>
      <c r="AR17487" s="207" t="s">
        <v>14634</v>
      </c>
      <c r="AS17487" s="208">
        <v>20764676.73</v>
      </c>
      <c r="AT17487" s="93"/>
      <c r="AU17487" s="93"/>
      <c r="AV17487" s="93"/>
    </row>
    <row r="17488" spans="35:48" x14ac:dyDescent="0.55000000000000004">
      <c r="AI17488" s="278" t="s">
        <v>69594</v>
      </c>
      <c r="AJ17488" s="279">
        <v>66834.36</v>
      </c>
      <c r="AL17488" s="248" t="s">
        <v>65120</v>
      </c>
      <c r="AM17488" s="249">
        <v>1324.24</v>
      </c>
      <c r="AO17488" s="228" t="s">
        <v>18226</v>
      </c>
      <c r="AP17488" s="229">
        <v>1564444.1</v>
      </c>
      <c r="AR17488" s="207" t="s">
        <v>31072</v>
      </c>
      <c r="AS17488" s="208">
        <v>26916.639999999999</v>
      </c>
      <c r="AT17488" s="93"/>
      <c r="AU17488" s="93"/>
      <c r="AV17488" s="93"/>
    </row>
    <row r="17489" spans="35:48" x14ac:dyDescent="0.55000000000000004">
      <c r="AI17489" s="278" t="s">
        <v>63546</v>
      </c>
      <c r="AJ17489" s="279">
        <v>762869.18</v>
      </c>
      <c r="AL17489" s="248" t="s">
        <v>19259</v>
      </c>
      <c r="AM17489" s="249">
        <v>37878.65</v>
      </c>
      <c r="AO17489" s="228" t="s">
        <v>36162</v>
      </c>
      <c r="AP17489" s="229">
        <v>11821</v>
      </c>
      <c r="AR17489" s="207" t="s">
        <v>14635</v>
      </c>
      <c r="AS17489" s="208">
        <v>6401723.6100000003</v>
      </c>
      <c r="AT17489" s="93"/>
      <c r="AU17489" s="93"/>
      <c r="AV17489" s="93"/>
    </row>
    <row r="17490" spans="35:48" x14ac:dyDescent="0.55000000000000004">
      <c r="AI17490" s="278" t="s">
        <v>55707</v>
      </c>
      <c r="AJ17490" s="279">
        <v>264046.15999999997</v>
      </c>
      <c r="AL17490" s="248" t="s">
        <v>19260</v>
      </c>
      <c r="AM17490" s="249">
        <v>1755</v>
      </c>
      <c r="AO17490" s="228" t="s">
        <v>18227</v>
      </c>
      <c r="AP17490" s="229">
        <v>298749.78000000003</v>
      </c>
      <c r="AR17490" s="207" t="s">
        <v>31073</v>
      </c>
      <c r="AS17490" s="208">
        <v>426757.84</v>
      </c>
      <c r="AT17490" s="93"/>
      <c r="AU17490" s="93"/>
      <c r="AV17490" s="93"/>
    </row>
    <row r="17491" spans="35:48" x14ac:dyDescent="0.55000000000000004">
      <c r="AI17491" s="278" t="s">
        <v>60985</v>
      </c>
      <c r="AJ17491" s="279">
        <v>796815.45</v>
      </c>
      <c r="AL17491" s="248" t="s">
        <v>13433</v>
      </c>
      <c r="AM17491" s="249">
        <v>56819.58</v>
      </c>
      <c r="AO17491" s="228" t="s">
        <v>18228</v>
      </c>
      <c r="AP17491" s="229">
        <v>3379035.86</v>
      </c>
      <c r="AR17491" s="207" t="s">
        <v>31074</v>
      </c>
      <c r="AS17491" s="208">
        <v>6555.4</v>
      </c>
      <c r="AT17491" s="93"/>
      <c r="AU17491" s="93"/>
      <c r="AV17491" s="93"/>
    </row>
    <row r="17492" spans="35:48" x14ac:dyDescent="0.55000000000000004">
      <c r="AI17492" s="278" t="s">
        <v>63868</v>
      </c>
      <c r="AJ17492" s="279">
        <v>1185.49</v>
      </c>
      <c r="AL17492" s="248" t="s">
        <v>49348</v>
      </c>
      <c r="AM17492" s="249">
        <v>18956.580000000002</v>
      </c>
      <c r="AO17492" s="228" t="s">
        <v>47471</v>
      </c>
      <c r="AP17492" s="229">
        <v>46052.18</v>
      </c>
      <c r="AR17492" s="207" t="s">
        <v>14636</v>
      </c>
      <c r="AS17492" s="208">
        <v>7234.38</v>
      </c>
      <c r="AT17492" s="93"/>
      <c r="AU17492" s="93"/>
      <c r="AV17492" s="93"/>
    </row>
    <row r="17493" spans="35:48" x14ac:dyDescent="0.55000000000000004">
      <c r="AI17493" s="278" t="s">
        <v>63869</v>
      </c>
      <c r="AJ17493" s="279">
        <v>1181.24</v>
      </c>
      <c r="AL17493" s="248" t="s">
        <v>19271</v>
      </c>
      <c r="AM17493" s="249">
        <v>88663.44</v>
      </c>
      <c r="AO17493" s="228" t="s">
        <v>18229</v>
      </c>
      <c r="AP17493" s="229">
        <v>1740902.71</v>
      </c>
      <c r="AR17493" s="207" t="s">
        <v>14637</v>
      </c>
      <c r="AS17493" s="208">
        <v>1079.4000000000001</v>
      </c>
      <c r="AT17493" s="93"/>
      <c r="AU17493" s="93"/>
      <c r="AV17493" s="93"/>
    </row>
    <row r="17494" spans="35:48" x14ac:dyDescent="0.55000000000000004">
      <c r="AI17494" s="278" t="s">
        <v>69595</v>
      </c>
      <c r="AJ17494" s="279">
        <v>5979.03</v>
      </c>
      <c r="AL17494" s="248" t="s">
        <v>49349</v>
      </c>
      <c r="AM17494" s="249">
        <v>6767.4</v>
      </c>
      <c r="AO17494" s="228" t="s">
        <v>34825</v>
      </c>
      <c r="AP17494" s="229">
        <v>40592.410000000003</v>
      </c>
      <c r="AR17494" s="207" t="s">
        <v>31075</v>
      </c>
      <c r="AS17494" s="208">
        <v>839.71</v>
      </c>
      <c r="AT17494" s="93"/>
      <c r="AU17494" s="93"/>
      <c r="AV17494" s="93"/>
    </row>
    <row r="17495" spans="35:48" x14ac:dyDescent="0.55000000000000004">
      <c r="AI17495" s="278" t="s">
        <v>58910</v>
      </c>
      <c r="AJ17495" s="279">
        <v>1803188.79</v>
      </c>
      <c r="AL17495" s="248" t="s">
        <v>19290</v>
      </c>
      <c r="AM17495" s="249">
        <v>16199.96</v>
      </c>
      <c r="AO17495" s="228" t="s">
        <v>18230</v>
      </c>
      <c r="AP17495" s="229">
        <v>663497.54</v>
      </c>
      <c r="AR17495" s="207" t="s">
        <v>14638</v>
      </c>
      <c r="AS17495" s="208">
        <v>38624949.619999997</v>
      </c>
      <c r="AT17495" s="93"/>
      <c r="AU17495" s="93"/>
      <c r="AV17495" s="93"/>
    </row>
    <row r="17496" spans="35:48" x14ac:dyDescent="0.55000000000000004">
      <c r="AI17496" s="278" t="s">
        <v>63547</v>
      </c>
      <c r="AJ17496" s="279">
        <v>151981.57999999999</v>
      </c>
      <c r="AL17496" s="248" t="s">
        <v>62880</v>
      </c>
      <c r="AM17496" s="249">
        <v>3900</v>
      </c>
      <c r="AO17496" s="228" t="s">
        <v>39012</v>
      </c>
      <c r="AP17496" s="229">
        <v>412630.11</v>
      </c>
      <c r="AR17496" s="207" t="s">
        <v>14639</v>
      </c>
      <c r="AS17496" s="208">
        <v>3177422.82</v>
      </c>
      <c r="AT17496" s="93"/>
      <c r="AU17496" s="93"/>
      <c r="AV17496" s="93"/>
    </row>
    <row r="17497" spans="35:48" x14ac:dyDescent="0.55000000000000004">
      <c r="AI17497" s="278" t="s">
        <v>66799</v>
      </c>
      <c r="AJ17497" s="279">
        <v>673</v>
      </c>
      <c r="AL17497" s="248" t="s">
        <v>65121</v>
      </c>
      <c r="AM17497" s="249">
        <v>9560.15</v>
      </c>
      <c r="AO17497" s="228" t="s">
        <v>33325</v>
      </c>
      <c r="AP17497" s="229">
        <v>553353.1</v>
      </c>
      <c r="AR17497" s="207" t="s">
        <v>31076</v>
      </c>
      <c r="AS17497" s="208">
        <v>69595.360000000001</v>
      </c>
      <c r="AT17497" s="93"/>
      <c r="AU17497" s="93"/>
      <c r="AV17497" s="93"/>
    </row>
    <row r="17498" spans="35:48" x14ac:dyDescent="0.55000000000000004">
      <c r="AI17498" s="278" t="s">
        <v>63870</v>
      </c>
      <c r="AJ17498" s="279">
        <v>139443.98000000001</v>
      </c>
      <c r="AL17498" s="248" t="s">
        <v>19291</v>
      </c>
      <c r="AM17498" s="249">
        <v>12285.82</v>
      </c>
      <c r="AO17498" s="228" t="s">
        <v>18231</v>
      </c>
      <c r="AP17498" s="229">
        <v>286013.19</v>
      </c>
      <c r="AR17498" s="207" t="s">
        <v>14640</v>
      </c>
      <c r="AS17498" s="208">
        <v>958633.5</v>
      </c>
      <c r="AT17498" s="93"/>
      <c r="AU17498" s="93"/>
      <c r="AV17498" s="93"/>
    </row>
    <row r="17499" spans="35:48" x14ac:dyDescent="0.55000000000000004">
      <c r="AI17499" s="278" t="s">
        <v>69596</v>
      </c>
      <c r="AJ17499" s="279">
        <v>2798.29</v>
      </c>
      <c r="AL17499" s="248" t="s">
        <v>19292</v>
      </c>
      <c r="AM17499" s="249">
        <v>5939.85</v>
      </c>
      <c r="AO17499" s="228" t="s">
        <v>18232</v>
      </c>
      <c r="AP17499" s="229">
        <v>639463.54</v>
      </c>
      <c r="AR17499" s="207" t="s">
        <v>14641</v>
      </c>
      <c r="AS17499" s="208">
        <v>704815.86</v>
      </c>
      <c r="AT17499" s="93"/>
      <c r="AU17499" s="93"/>
      <c r="AV17499" s="93"/>
    </row>
    <row r="17500" spans="35:48" x14ac:dyDescent="0.55000000000000004">
      <c r="AI17500" s="278" t="s">
        <v>58816</v>
      </c>
      <c r="AJ17500" s="279">
        <v>357857.52</v>
      </c>
      <c r="AL17500" s="248" t="s">
        <v>19311</v>
      </c>
      <c r="AM17500" s="249">
        <v>83804.210000000006</v>
      </c>
      <c r="AO17500" s="228" t="s">
        <v>18233</v>
      </c>
      <c r="AP17500" s="229">
        <v>106506.9</v>
      </c>
      <c r="AR17500" s="207" t="s">
        <v>31077</v>
      </c>
      <c r="AS17500" s="208">
        <v>1260123.1200000001</v>
      </c>
      <c r="AT17500" s="93"/>
      <c r="AU17500" s="93"/>
      <c r="AV17500" s="93"/>
    </row>
    <row r="17501" spans="35:48" x14ac:dyDescent="0.55000000000000004">
      <c r="AI17501" s="278" t="s">
        <v>70217</v>
      </c>
      <c r="AJ17501" s="279">
        <v>2813.24</v>
      </c>
      <c r="AL17501" s="248" t="s">
        <v>19314</v>
      </c>
      <c r="AM17501" s="249">
        <v>6819.03</v>
      </c>
      <c r="AO17501" s="228" t="s">
        <v>49339</v>
      </c>
      <c r="AP17501" s="229">
        <v>1174</v>
      </c>
      <c r="AR17501" s="207" t="s">
        <v>14642</v>
      </c>
      <c r="AS17501" s="208">
        <v>423148.11</v>
      </c>
      <c r="AT17501" s="93"/>
      <c r="AU17501" s="93"/>
      <c r="AV17501" s="93"/>
    </row>
    <row r="17502" spans="35:48" x14ac:dyDescent="0.55000000000000004">
      <c r="AI17502" s="278" t="s">
        <v>63871</v>
      </c>
      <c r="AJ17502" s="279">
        <v>563500.78</v>
      </c>
      <c r="AL17502" s="248" t="s">
        <v>59975</v>
      </c>
      <c r="AM17502" s="249">
        <v>8122.04</v>
      </c>
      <c r="AO17502" s="228" t="s">
        <v>34826</v>
      </c>
      <c r="AP17502" s="229">
        <v>882123.13</v>
      </c>
      <c r="AR17502" s="207" t="s">
        <v>14643</v>
      </c>
      <c r="AS17502" s="208">
        <v>1530740.87</v>
      </c>
      <c r="AT17502" s="93"/>
      <c r="AU17502" s="93"/>
      <c r="AV17502" s="93"/>
    </row>
    <row r="17503" spans="35:48" x14ac:dyDescent="0.55000000000000004">
      <c r="AI17503" s="278" t="s">
        <v>60986</v>
      </c>
      <c r="AJ17503" s="279">
        <v>774515.99</v>
      </c>
      <c r="AL17503" s="248" t="s">
        <v>19315</v>
      </c>
      <c r="AM17503" s="249">
        <v>53866.13</v>
      </c>
      <c r="AO17503" s="228" t="s">
        <v>39013</v>
      </c>
      <c r="AP17503" s="229">
        <v>55207.3</v>
      </c>
      <c r="AR17503" s="207" t="s">
        <v>31078</v>
      </c>
      <c r="AS17503" s="208">
        <v>20950.71</v>
      </c>
      <c r="AT17503" s="93"/>
      <c r="AU17503" s="93"/>
      <c r="AV17503" s="93"/>
    </row>
    <row r="17504" spans="35:48" x14ac:dyDescent="0.55000000000000004">
      <c r="AI17504" s="278" t="s">
        <v>65244</v>
      </c>
      <c r="AJ17504" s="279">
        <v>156555.22</v>
      </c>
      <c r="AL17504" s="248" t="s">
        <v>19343</v>
      </c>
      <c r="AM17504" s="249">
        <v>168299.51</v>
      </c>
      <c r="AO17504" s="228" t="s">
        <v>13323</v>
      </c>
      <c r="AP17504" s="229">
        <v>524483.05000000005</v>
      </c>
      <c r="AR17504" s="207" t="s">
        <v>31079</v>
      </c>
      <c r="AS17504" s="208">
        <v>7516.34</v>
      </c>
      <c r="AT17504" s="93"/>
      <c r="AU17504" s="93"/>
      <c r="AV17504" s="93"/>
    </row>
    <row r="17505" spans="35:48" x14ac:dyDescent="0.55000000000000004">
      <c r="AI17505" s="278" t="s">
        <v>58140</v>
      </c>
      <c r="AJ17505" s="279">
        <v>3508399.25</v>
      </c>
      <c r="AL17505" s="248" t="s">
        <v>56785</v>
      </c>
      <c r="AM17505" s="249">
        <v>70916.69</v>
      </c>
      <c r="AO17505" s="228" t="s">
        <v>13324</v>
      </c>
      <c r="AP17505" s="229">
        <v>166108.26</v>
      </c>
      <c r="AR17505" s="207" t="s">
        <v>14644</v>
      </c>
      <c r="AS17505" s="208">
        <v>473159.5</v>
      </c>
      <c r="AT17505" s="93"/>
      <c r="AU17505" s="93"/>
      <c r="AV17505" s="93"/>
    </row>
    <row r="17506" spans="35:48" x14ac:dyDescent="0.55000000000000004">
      <c r="AI17506" s="278" t="s">
        <v>60987</v>
      </c>
      <c r="AJ17506" s="279">
        <v>542170.26</v>
      </c>
      <c r="AL17506" s="248" t="s">
        <v>56786</v>
      </c>
      <c r="AM17506" s="249">
        <v>51498.37</v>
      </c>
      <c r="AO17506" s="228" t="s">
        <v>18235</v>
      </c>
      <c r="AP17506" s="229">
        <v>606.24</v>
      </c>
      <c r="AR17506" s="207" t="s">
        <v>31080</v>
      </c>
      <c r="AS17506" s="208">
        <v>1123973.4099999999</v>
      </c>
      <c r="AT17506" s="93"/>
      <c r="AU17506" s="93"/>
      <c r="AV17506" s="93"/>
    </row>
    <row r="17507" spans="35:48" x14ac:dyDescent="0.55000000000000004">
      <c r="AI17507" s="278" t="s">
        <v>65245</v>
      </c>
      <c r="AJ17507" s="279">
        <v>505.44</v>
      </c>
      <c r="AL17507" s="248" t="s">
        <v>19345</v>
      </c>
      <c r="AM17507" s="249">
        <v>7700</v>
      </c>
      <c r="AO17507" s="228" t="s">
        <v>43184</v>
      </c>
      <c r="AP17507" s="229">
        <v>62115.47</v>
      </c>
      <c r="AR17507" s="207" t="s">
        <v>14645</v>
      </c>
      <c r="AS17507" s="208">
        <v>518948.13</v>
      </c>
      <c r="AT17507" s="93"/>
      <c r="AU17507" s="93"/>
      <c r="AV17507" s="93"/>
    </row>
    <row r="17508" spans="35:48" x14ac:dyDescent="0.55000000000000004">
      <c r="AI17508" s="278" t="s">
        <v>65246</v>
      </c>
      <c r="AJ17508" s="279">
        <v>27257.78</v>
      </c>
      <c r="AL17508" s="248" t="s">
        <v>19346</v>
      </c>
      <c r="AM17508" s="249">
        <v>19209.97</v>
      </c>
      <c r="AO17508" s="228" t="s">
        <v>39014</v>
      </c>
      <c r="AP17508" s="229">
        <v>14106228.199999999</v>
      </c>
      <c r="AR17508" s="207" t="s">
        <v>31081</v>
      </c>
      <c r="AS17508" s="208">
        <v>8412.01</v>
      </c>
      <c r="AT17508" s="93"/>
      <c r="AU17508" s="93"/>
      <c r="AV17508" s="93"/>
    </row>
    <row r="17509" spans="35:48" x14ac:dyDescent="0.55000000000000004">
      <c r="AI17509" s="278" t="s">
        <v>69597</v>
      </c>
      <c r="AJ17509" s="279">
        <v>50.17</v>
      </c>
      <c r="AL17509" s="248" t="s">
        <v>19347</v>
      </c>
      <c r="AM17509" s="249">
        <v>5536.56</v>
      </c>
      <c r="AO17509" s="228" t="s">
        <v>18236</v>
      </c>
      <c r="AP17509" s="229">
        <v>213568.14</v>
      </c>
      <c r="AR17509" s="207" t="s">
        <v>31082</v>
      </c>
      <c r="AS17509" s="208">
        <v>1006645.98</v>
      </c>
      <c r="AT17509" s="93"/>
      <c r="AU17509" s="93"/>
      <c r="AV17509" s="93"/>
    </row>
    <row r="17510" spans="35:48" x14ac:dyDescent="0.55000000000000004">
      <c r="AI17510" s="278" t="s">
        <v>65247</v>
      </c>
      <c r="AJ17510" s="279">
        <v>206.94</v>
      </c>
      <c r="AL17510" s="248" t="s">
        <v>19348</v>
      </c>
      <c r="AM17510" s="249">
        <v>23066.43</v>
      </c>
      <c r="AO17510" s="228" t="s">
        <v>39015</v>
      </c>
      <c r="AP17510" s="229">
        <v>21337975</v>
      </c>
      <c r="AR17510" s="207" t="s">
        <v>14646</v>
      </c>
      <c r="AS17510" s="208">
        <v>201544.98</v>
      </c>
      <c r="AT17510" s="93"/>
      <c r="AU17510" s="93"/>
      <c r="AV17510" s="93"/>
    </row>
    <row r="17511" spans="35:48" x14ac:dyDescent="0.55000000000000004">
      <c r="AI17511" s="278" t="s">
        <v>70218</v>
      </c>
      <c r="AJ17511" s="279">
        <v>4254.8599999999997</v>
      </c>
      <c r="AL17511" s="248" t="s">
        <v>31979</v>
      </c>
      <c r="AM17511" s="249">
        <v>6249</v>
      </c>
      <c r="AO17511" s="228" t="s">
        <v>54279</v>
      </c>
      <c r="AP17511" s="229">
        <v>1818.7</v>
      </c>
      <c r="AR17511" s="207" t="s">
        <v>31083</v>
      </c>
      <c r="AS17511" s="208">
        <v>106179.85</v>
      </c>
      <c r="AT17511" s="93"/>
      <c r="AU17511" s="93"/>
      <c r="AV17511" s="93"/>
    </row>
    <row r="17512" spans="35:48" x14ac:dyDescent="0.55000000000000004">
      <c r="AI17512" s="278" t="s">
        <v>63585</v>
      </c>
      <c r="AJ17512" s="279">
        <v>40833.29</v>
      </c>
      <c r="AL17512" s="248" t="s">
        <v>50642</v>
      </c>
      <c r="AM17512" s="249">
        <v>205</v>
      </c>
      <c r="AO17512" s="228" t="s">
        <v>48442</v>
      </c>
      <c r="AP17512" s="229">
        <v>11312.84</v>
      </c>
      <c r="AR17512" s="207" t="s">
        <v>31084</v>
      </c>
      <c r="AS17512" s="208">
        <v>1780237.21</v>
      </c>
      <c r="AT17512" s="93"/>
      <c r="AU17512" s="93"/>
      <c r="AV17512" s="93"/>
    </row>
    <row r="17513" spans="35:48" x14ac:dyDescent="0.55000000000000004">
      <c r="AI17513" s="278" t="s">
        <v>61245</v>
      </c>
      <c r="AJ17513" s="279">
        <v>707688.72</v>
      </c>
      <c r="AL17513" s="248" t="s">
        <v>19352</v>
      </c>
      <c r="AM17513" s="249">
        <v>1668</v>
      </c>
      <c r="AO17513" s="228" t="s">
        <v>18237</v>
      </c>
      <c r="AP17513" s="229">
        <v>30181.53</v>
      </c>
      <c r="AR17513" s="207" t="s">
        <v>14647</v>
      </c>
      <c r="AS17513" s="208">
        <v>431541.37</v>
      </c>
      <c r="AT17513" s="93"/>
      <c r="AU17513" s="93"/>
      <c r="AV17513" s="93"/>
    </row>
    <row r="17514" spans="35:48" x14ac:dyDescent="0.55000000000000004">
      <c r="AI17514" s="278" t="s">
        <v>61246</v>
      </c>
      <c r="AJ17514" s="279">
        <v>566758.85</v>
      </c>
      <c r="AL17514" s="248" t="s">
        <v>19354</v>
      </c>
      <c r="AM17514" s="249">
        <v>146.69</v>
      </c>
      <c r="AO17514" s="228" t="s">
        <v>18238</v>
      </c>
      <c r="AP17514" s="229">
        <v>723795.1</v>
      </c>
      <c r="AR17514" s="207" t="s">
        <v>14648</v>
      </c>
      <c r="AS17514" s="208">
        <v>2889324.06</v>
      </c>
      <c r="AT17514" s="93"/>
      <c r="AU17514" s="93"/>
      <c r="AV17514" s="93"/>
    </row>
    <row r="17515" spans="35:48" x14ac:dyDescent="0.55000000000000004">
      <c r="AI17515" s="278" t="s">
        <v>69598</v>
      </c>
      <c r="AJ17515" s="279">
        <v>-25353.16</v>
      </c>
      <c r="AL17515" s="248" t="s">
        <v>19355</v>
      </c>
      <c r="AM17515" s="249">
        <v>67785.36</v>
      </c>
      <c r="AO17515" s="228" t="s">
        <v>36163</v>
      </c>
      <c r="AP17515" s="229">
        <v>73600</v>
      </c>
      <c r="AR17515" s="207" t="s">
        <v>14649</v>
      </c>
      <c r="AS17515" s="208">
        <v>2771193.49</v>
      </c>
      <c r="AT17515" s="93"/>
      <c r="AU17515" s="93"/>
      <c r="AV17515" s="93"/>
    </row>
    <row r="17516" spans="35:48" x14ac:dyDescent="0.55000000000000004">
      <c r="AI17516" s="278" t="s">
        <v>65248</v>
      </c>
      <c r="AJ17516" s="279">
        <v>952022.03</v>
      </c>
      <c r="AL17516" s="248" t="s">
        <v>54314</v>
      </c>
      <c r="AM17516" s="249">
        <v>130337.77</v>
      </c>
      <c r="AO17516" s="228" t="s">
        <v>18239</v>
      </c>
      <c r="AP17516" s="229">
        <v>281058.09999999998</v>
      </c>
      <c r="AR17516" s="207" t="s">
        <v>31085</v>
      </c>
      <c r="AS17516" s="208">
        <v>1688.11</v>
      </c>
      <c r="AT17516" s="93"/>
      <c r="AU17516" s="93"/>
      <c r="AV17516" s="93"/>
    </row>
    <row r="17517" spans="35:48" x14ac:dyDescent="0.55000000000000004">
      <c r="AI17517" s="278" t="s">
        <v>60988</v>
      </c>
      <c r="AJ17517" s="279">
        <v>33681.14</v>
      </c>
      <c r="AL17517" s="248" t="s">
        <v>54315</v>
      </c>
      <c r="AM17517" s="249">
        <v>143071.14000000001</v>
      </c>
      <c r="AO17517" s="228" t="s">
        <v>18240</v>
      </c>
      <c r="AP17517" s="229">
        <v>10300.02</v>
      </c>
      <c r="AR17517" s="207" t="s">
        <v>31086</v>
      </c>
      <c r="AS17517" s="208">
        <v>694</v>
      </c>
      <c r="AT17517" s="93"/>
      <c r="AU17517" s="93"/>
      <c r="AV17517" s="93"/>
    </row>
    <row r="17518" spans="35:48" x14ac:dyDescent="0.55000000000000004">
      <c r="AI17518" s="278" t="s">
        <v>63872</v>
      </c>
      <c r="AJ17518" s="279">
        <v>9409.81</v>
      </c>
      <c r="AL17518" s="248" t="s">
        <v>54316</v>
      </c>
      <c r="AM17518" s="249">
        <v>4167.3500000000004</v>
      </c>
      <c r="AO17518" s="228" t="s">
        <v>13325</v>
      </c>
      <c r="AP17518" s="229">
        <v>3631765.76</v>
      </c>
      <c r="AR17518" s="207" t="s">
        <v>31087</v>
      </c>
      <c r="AS17518" s="208">
        <v>101341.44</v>
      </c>
      <c r="AT17518" s="93"/>
      <c r="AU17518" s="93"/>
      <c r="AV17518" s="93"/>
    </row>
    <row r="17519" spans="35:48" x14ac:dyDescent="0.55000000000000004">
      <c r="AI17519" s="278" t="s">
        <v>58141</v>
      </c>
      <c r="AJ17519" s="279">
        <v>179507.43</v>
      </c>
      <c r="AL17519" s="248" t="s">
        <v>56787</v>
      </c>
      <c r="AM17519" s="249">
        <v>54304.37</v>
      </c>
      <c r="AO17519" s="228" t="s">
        <v>13326</v>
      </c>
      <c r="AP17519" s="229">
        <v>5233937.42</v>
      </c>
      <c r="AR17519" s="207" t="s">
        <v>31088</v>
      </c>
      <c r="AS17519" s="208">
        <v>2873</v>
      </c>
      <c r="AT17519" s="93"/>
      <c r="AU17519" s="93"/>
      <c r="AV17519" s="93"/>
    </row>
    <row r="17520" spans="35:48" x14ac:dyDescent="0.55000000000000004">
      <c r="AI17520" s="278" t="s">
        <v>60055</v>
      </c>
      <c r="AJ17520" s="279">
        <v>38969.07</v>
      </c>
      <c r="AL17520" s="248" t="s">
        <v>56788</v>
      </c>
      <c r="AM17520" s="249">
        <v>18702.669999999998</v>
      </c>
      <c r="AO17520" s="228" t="s">
        <v>18241</v>
      </c>
      <c r="AP17520" s="229">
        <v>455783.73</v>
      </c>
      <c r="AR17520" s="207" t="s">
        <v>14650</v>
      </c>
      <c r="AS17520" s="208">
        <v>5372.99</v>
      </c>
      <c r="AT17520" s="93"/>
      <c r="AU17520" s="93"/>
      <c r="AV17520" s="93"/>
    </row>
    <row r="17521" spans="35:48" x14ac:dyDescent="0.55000000000000004">
      <c r="AI17521" s="278" t="s">
        <v>60989</v>
      </c>
      <c r="AJ17521" s="279">
        <v>125358.23</v>
      </c>
      <c r="AL17521" s="248" t="s">
        <v>46023</v>
      </c>
      <c r="AM17521" s="249">
        <v>26063.99</v>
      </c>
      <c r="AO17521" s="228" t="s">
        <v>18242</v>
      </c>
      <c r="AP17521" s="229">
        <v>721502.49</v>
      </c>
      <c r="AR17521" s="207" t="s">
        <v>14651</v>
      </c>
      <c r="AS17521" s="208">
        <v>7819741.2999999998</v>
      </c>
      <c r="AT17521" s="93"/>
      <c r="AU17521" s="93"/>
      <c r="AV17521" s="93"/>
    </row>
    <row r="17522" spans="35:48" x14ac:dyDescent="0.55000000000000004">
      <c r="AI17522" s="278" t="s">
        <v>58142</v>
      </c>
      <c r="AJ17522" s="279">
        <v>3312.84</v>
      </c>
      <c r="AL17522" s="248" t="s">
        <v>54318</v>
      </c>
      <c r="AM17522" s="249">
        <v>30141.74</v>
      </c>
      <c r="AO17522" s="228" t="s">
        <v>13327</v>
      </c>
      <c r="AP17522" s="229">
        <v>250963.25</v>
      </c>
      <c r="AR17522" s="207" t="s">
        <v>14652</v>
      </c>
      <c r="AS17522" s="208">
        <v>119424832.43000001</v>
      </c>
      <c r="AT17522" s="93"/>
      <c r="AU17522" s="93"/>
      <c r="AV17522" s="93"/>
    </row>
    <row r="17523" spans="35:48" x14ac:dyDescent="0.55000000000000004">
      <c r="AI17523" s="278" t="s">
        <v>61727</v>
      </c>
      <c r="AJ17523" s="279">
        <v>680</v>
      </c>
      <c r="AL17523" s="248" t="s">
        <v>55601</v>
      </c>
      <c r="AM17523" s="249">
        <v>1688.26</v>
      </c>
      <c r="AO17523" s="228" t="s">
        <v>34827</v>
      </c>
      <c r="AP17523" s="229">
        <v>80300</v>
      </c>
      <c r="AR17523" s="207" t="s">
        <v>14653</v>
      </c>
      <c r="AS17523" s="208">
        <v>6696056.8799999999</v>
      </c>
      <c r="AT17523" s="93"/>
      <c r="AU17523" s="93"/>
      <c r="AV17523" s="93"/>
    </row>
    <row r="17524" spans="35:48" x14ac:dyDescent="0.55000000000000004">
      <c r="AI17524" s="278" t="s">
        <v>69599</v>
      </c>
      <c r="AJ17524" s="279">
        <v>4287.71</v>
      </c>
      <c r="AL17524" s="248" t="s">
        <v>62881</v>
      </c>
      <c r="AM17524" s="249">
        <v>330.77</v>
      </c>
      <c r="AO17524" s="228" t="s">
        <v>34828</v>
      </c>
      <c r="AP17524" s="229">
        <v>3295002.94</v>
      </c>
      <c r="AR17524" s="207" t="s">
        <v>31089</v>
      </c>
      <c r="AS17524" s="208">
        <v>316995.96999999997</v>
      </c>
      <c r="AT17524" s="93"/>
      <c r="AU17524" s="93"/>
      <c r="AV17524" s="93"/>
    </row>
    <row r="17525" spans="35:48" x14ac:dyDescent="0.55000000000000004">
      <c r="AI17525" s="278" t="s">
        <v>58817</v>
      </c>
      <c r="AJ17525" s="279">
        <v>91374.22</v>
      </c>
      <c r="AL17525" s="248" t="s">
        <v>62882</v>
      </c>
      <c r="AM17525" s="249">
        <v>21.98</v>
      </c>
      <c r="AO17525" s="228" t="s">
        <v>18244</v>
      </c>
      <c r="AP17525" s="229">
        <v>3007580.39</v>
      </c>
      <c r="AR17525" s="207" t="s">
        <v>14654</v>
      </c>
      <c r="AS17525" s="208">
        <v>42327547.109999999</v>
      </c>
      <c r="AT17525" s="93"/>
      <c r="AU17525" s="93"/>
      <c r="AV17525" s="93"/>
    </row>
    <row r="17526" spans="35:48" x14ac:dyDescent="0.55000000000000004">
      <c r="AI17526" s="278" t="s">
        <v>63548</v>
      </c>
      <c r="AJ17526" s="279">
        <v>1377.04</v>
      </c>
      <c r="AL17526" s="248" t="s">
        <v>19367</v>
      </c>
      <c r="AM17526" s="249">
        <v>426753.64</v>
      </c>
      <c r="AO17526" s="228" t="s">
        <v>18245</v>
      </c>
      <c r="AP17526" s="229">
        <v>129255.31</v>
      </c>
      <c r="AR17526" s="207" t="s">
        <v>31090</v>
      </c>
      <c r="AS17526" s="208">
        <v>335.27</v>
      </c>
      <c r="AT17526" s="93"/>
      <c r="AU17526" s="93"/>
      <c r="AV17526" s="93"/>
    </row>
    <row r="17527" spans="35:48" x14ac:dyDescent="0.55000000000000004">
      <c r="AI17527" s="278" t="s">
        <v>60990</v>
      </c>
      <c r="AJ17527" s="279">
        <v>1176.69</v>
      </c>
      <c r="AL17527" s="248" t="s">
        <v>56789</v>
      </c>
      <c r="AM17527" s="249">
        <v>59470.63</v>
      </c>
      <c r="AO17527" s="228" t="s">
        <v>33326</v>
      </c>
      <c r="AP17527" s="229">
        <v>12672.5</v>
      </c>
      <c r="AR17527" s="207" t="s">
        <v>14655</v>
      </c>
      <c r="AS17527" s="208">
        <v>1493258.05</v>
      </c>
      <c r="AT17527" s="93"/>
      <c r="AU17527" s="93"/>
      <c r="AV17527" s="93"/>
    </row>
    <row r="17528" spans="35:48" x14ac:dyDescent="0.55000000000000004">
      <c r="AI17528" s="278" t="s">
        <v>58818</v>
      </c>
      <c r="AJ17528" s="279">
        <v>4546.3999999999996</v>
      </c>
      <c r="AL17528" s="248" t="s">
        <v>54319</v>
      </c>
      <c r="AM17528" s="249">
        <v>1150</v>
      </c>
      <c r="AO17528" s="228" t="s">
        <v>18246</v>
      </c>
      <c r="AP17528" s="229">
        <v>3493.05</v>
      </c>
      <c r="AR17528" s="207" t="s">
        <v>14656</v>
      </c>
      <c r="AS17528" s="208">
        <v>479664.02</v>
      </c>
      <c r="AT17528" s="93"/>
      <c r="AU17528" s="93"/>
      <c r="AV17528" s="93"/>
    </row>
    <row r="17529" spans="35:48" x14ac:dyDescent="0.55000000000000004">
      <c r="AI17529" s="278" t="s">
        <v>69600</v>
      </c>
      <c r="AJ17529" s="279">
        <v>181.4</v>
      </c>
      <c r="AL17529" s="248" t="s">
        <v>19374</v>
      </c>
      <c r="AM17529" s="249">
        <v>6153.45</v>
      </c>
      <c r="AO17529" s="228" t="s">
        <v>18247</v>
      </c>
      <c r="AP17529" s="229">
        <v>93329.55</v>
      </c>
      <c r="AR17529" s="207" t="s">
        <v>14657</v>
      </c>
      <c r="AS17529" s="208">
        <v>3837.05</v>
      </c>
      <c r="AT17529" s="93"/>
      <c r="AU17529" s="93"/>
      <c r="AV17529" s="93"/>
    </row>
    <row r="17530" spans="35:48" x14ac:dyDescent="0.55000000000000004">
      <c r="AI17530" s="278" t="s">
        <v>59374</v>
      </c>
      <c r="AJ17530" s="279">
        <v>73047.17</v>
      </c>
      <c r="AL17530" s="248" t="s">
        <v>65122</v>
      </c>
      <c r="AM17530" s="249">
        <v>3000</v>
      </c>
      <c r="AO17530" s="228" t="s">
        <v>18249</v>
      </c>
      <c r="AP17530" s="229">
        <v>505.76</v>
      </c>
      <c r="AR17530" s="207" t="s">
        <v>31091</v>
      </c>
      <c r="AS17530" s="208">
        <v>7876.42</v>
      </c>
      <c r="AT17530" s="93"/>
      <c r="AU17530" s="93"/>
      <c r="AV17530" s="93"/>
    </row>
    <row r="17531" spans="35:48" x14ac:dyDescent="0.55000000000000004">
      <c r="AI17531" s="278" t="s">
        <v>61728</v>
      </c>
      <c r="AJ17531" s="279">
        <v>3606.1</v>
      </c>
      <c r="AL17531" s="248" t="s">
        <v>34959</v>
      </c>
      <c r="AM17531" s="249">
        <v>109040</v>
      </c>
      <c r="AO17531" s="228" t="s">
        <v>50621</v>
      </c>
      <c r="AP17531" s="229">
        <v>10700</v>
      </c>
      <c r="AR17531" s="207" t="s">
        <v>14658</v>
      </c>
      <c r="AS17531" s="208">
        <v>3747285.21</v>
      </c>
      <c r="AT17531" s="93"/>
      <c r="AU17531" s="93"/>
      <c r="AV17531" s="93"/>
    </row>
    <row r="17532" spans="35:48" x14ac:dyDescent="0.55000000000000004">
      <c r="AI17532" s="278" t="s">
        <v>69601</v>
      </c>
      <c r="AJ17532" s="279">
        <v>4249.3900000000003</v>
      </c>
      <c r="AL17532" s="248" t="s">
        <v>48453</v>
      </c>
      <c r="AM17532" s="249">
        <v>21856.65</v>
      </c>
      <c r="AO17532" s="228" t="s">
        <v>18250</v>
      </c>
      <c r="AP17532" s="229">
        <v>8000</v>
      </c>
      <c r="AR17532" s="207" t="s">
        <v>31092</v>
      </c>
      <c r="AS17532" s="208">
        <v>5419.06</v>
      </c>
      <c r="AT17532" s="93"/>
      <c r="AU17532" s="93"/>
      <c r="AV17532" s="93"/>
    </row>
    <row r="17533" spans="35:48" x14ac:dyDescent="0.55000000000000004">
      <c r="AI17533" s="278" t="s">
        <v>62427</v>
      </c>
      <c r="AJ17533" s="279">
        <v>447.17</v>
      </c>
      <c r="AL17533" s="248" t="s">
        <v>19393</v>
      </c>
      <c r="AM17533" s="249">
        <v>10116.93</v>
      </c>
      <c r="AO17533" s="228" t="s">
        <v>13328</v>
      </c>
      <c r="AP17533" s="229">
        <v>1356625.12</v>
      </c>
      <c r="AR17533" s="207" t="s">
        <v>14659</v>
      </c>
      <c r="AS17533" s="208">
        <v>704888.68</v>
      </c>
      <c r="AT17533" s="93"/>
      <c r="AU17533" s="93"/>
      <c r="AV17533" s="93"/>
    </row>
    <row r="17534" spans="35:48" x14ac:dyDescent="0.55000000000000004">
      <c r="AI17534" s="278" t="s">
        <v>62428</v>
      </c>
      <c r="AJ17534" s="279">
        <v>687.35</v>
      </c>
      <c r="AL17534" s="248" t="s">
        <v>19394</v>
      </c>
      <c r="AM17534" s="249">
        <v>24811.8</v>
      </c>
      <c r="AO17534" s="228" t="s">
        <v>18251</v>
      </c>
      <c r="AP17534" s="229">
        <v>2809418.84</v>
      </c>
      <c r="AR17534" s="207" t="s">
        <v>31093</v>
      </c>
      <c r="AS17534" s="208">
        <v>98736.05</v>
      </c>
      <c r="AT17534" s="93"/>
      <c r="AU17534" s="93"/>
      <c r="AV17534" s="93"/>
    </row>
    <row r="17535" spans="35:48" x14ac:dyDescent="0.55000000000000004">
      <c r="AI17535" s="278" t="s">
        <v>58819</v>
      </c>
      <c r="AJ17535" s="279">
        <v>7788.7</v>
      </c>
      <c r="AL17535" s="248" t="s">
        <v>19395</v>
      </c>
      <c r="AM17535" s="249">
        <v>17777.8</v>
      </c>
      <c r="AO17535" s="228" t="s">
        <v>18253</v>
      </c>
      <c r="AP17535" s="229">
        <v>2328142.8199999998</v>
      </c>
      <c r="AR17535" s="207" t="s">
        <v>14660</v>
      </c>
      <c r="AS17535" s="208">
        <v>15345334.16</v>
      </c>
      <c r="AT17535" s="93"/>
      <c r="AU17535" s="93"/>
      <c r="AV17535" s="93"/>
    </row>
    <row r="17536" spans="35:48" x14ac:dyDescent="0.55000000000000004">
      <c r="AI17536" s="278" t="s">
        <v>62429</v>
      </c>
      <c r="AJ17536" s="279">
        <v>65333.17</v>
      </c>
      <c r="AL17536" s="248" t="s">
        <v>19396</v>
      </c>
      <c r="AM17536" s="249">
        <v>917.44</v>
      </c>
      <c r="AO17536" s="228" t="s">
        <v>18254</v>
      </c>
      <c r="AP17536" s="229">
        <v>183205.35</v>
      </c>
      <c r="AR17536" s="207" t="s">
        <v>14661</v>
      </c>
      <c r="AS17536" s="208">
        <v>159023815.61000001</v>
      </c>
      <c r="AT17536" s="93"/>
      <c r="AU17536" s="93"/>
      <c r="AV17536" s="93"/>
    </row>
    <row r="17537" spans="35:48" x14ac:dyDescent="0.55000000000000004">
      <c r="AI17537" s="278" t="s">
        <v>63550</v>
      </c>
      <c r="AJ17537" s="279">
        <v>3600</v>
      </c>
      <c r="AL17537" s="248" t="s">
        <v>56790</v>
      </c>
      <c r="AM17537" s="249">
        <v>4264</v>
      </c>
      <c r="AO17537" s="228" t="s">
        <v>39016</v>
      </c>
      <c r="AP17537" s="229">
        <v>23648.38</v>
      </c>
      <c r="AR17537" s="207" t="s">
        <v>31094</v>
      </c>
      <c r="AS17537" s="208">
        <v>22383.84</v>
      </c>
      <c r="AT17537" s="93"/>
      <c r="AU17537" s="93"/>
      <c r="AV17537" s="93"/>
    </row>
    <row r="17538" spans="35:48" x14ac:dyDescent="0.55000000000000004">
      <c r="AI17538" s="278" t="s">
        <v>59375</v>
      </c>
      <c r="AJ17538" s="279">
        <v>445352.01</v>
      </c>
      <c r="AL17538" s="248" t="s">
        <v>13441</v>
      </c>
      <c r="AM17538" s="249">
        <v>3100</v>
      </c>
      <c r="AO17538" s="228" t="s">
        <v>18255</v>
      </c>
      <c r="AP17538" s="229">
        <v>554372.47</v>
      </c>
      <c r="AR17538" s="207" t="s">
        <v>31095</v>
      </c>
      <c r="AS17538" s="208">
        <v>-12123.17</v>
      </c>
      <c r="AT17538" s="93"/>
      <c r="AU17538" s="93"/>
      <c r="AV17538" s="93"/>
    </row>
    <row r="17539" spans="35:48" x14ac:dyDescent="0.55000000000000004">
      <c r="AI17539" s="278" t="s">
        <v>63873</v>
      </c>
      <c r="AJ17539" s="279">
        <v>9300</v>
      </c>
      <c r="AL17539" s="248" t="s">
        <v>19463</v>
      </c>
      <c r="AM17539" s="249">
        <v>16422</v>
      </c>
      <c r="AO17539" s="228" t="s">
        <v>18256</v>
      </c>
      <c r="AP17539" s="229">
        <v>1185006.02</v>
      </c>
      <c r="AR17539" s="207" t="s">
        <v>31096</v>
      </c>
      <c r="AS17539" s="208">
        <v>1584344.59</v>
      </c>
      <c r="AT17539" s="93"/>
      <c r="AU17539" s="93"/>
      <c r="AV17539" s="93"/>
    </row>
    <row r="17540" spans="35:48" x14ac:dyDescent="0.55000000000000004">
      <c r="AI17540" s="278" t="s">
        <v>58143</v>
      </c>
      <c r="AJ17540" s="279">
        <v>4422529.8600000003</v>
      </c>
      <c r="AL17540" s="248" t="s">
        <v>19464</v>
      </c>
      <c r="AM17540" s="249">
        <v>483932.68</v>
      </c>
      <c r="AO17540" s="228" t="s">
        <v>39017</v>
      </c>
      <c r="AP17540" s="229">
        <v>670036.92000000004</v>
      </c>
      <c r="AR17540" s="207" t="s">
        <v>14662</v>
      </c>
      <c r="AS17540" s="208">
        <v>4553862.07</v>
      </c>
      <c r="AT17540" s="93"/>
      <c r="AU17540" s="93"/>
      <c r="AV17540" s="93"/>
    </row>
    <row r="17541" spans="35:48" x14ac:dyDescent="0.55000000000000004">
      <c r="AI17541" s="278" t="s">
        <v>59376</v>
      </c>
      <c r="AJ17541" s="279">
        <v>4559.1899999999996</v>
      </c>
      <c r="AL17541" s="248" t="s">
        <v>19465</v>
      </c>
      <c r="AM17541" s="249">
        <v>58943.91</v>
      </c>
      <c r="AO17541" s="228" t="s">
        <v>18257</v>
      </c>
      <c r="AP17541" s="229">
        <v>1353954.09</v>
      </c>
      <c r="AR17541" s="207" t="s">
        <v>14663</v>
      </c>
      <c r="AS17541" s="208">
        <v>4500858.57</v>
      </c>
      <c r="AT17541" s="93"/>
      <c r="AU17541" s="93"/>
      <c r="AV17541" s="93"/>
    </row>
    <row r="17542" spans="35:48" x14ac:dyDescent="0.55000000000000004">
      <c r="AI17542" s="278" t="s">
        <v>58144</v>
      </c>
      <c r="AJ17542" s="279">
        <v>426041.86</v>
      </c>
      <c r="AL17542" s="248" t="s">
        <v>34965</v>
      </c>
      <c r="AM17542" s="249">
        <v>130907.78</v>
      </c>
      <c r="AO17542" s="228" t="s">
        <v>18258</v>
      </c>
      <c r="AP17542" s="229">
        <v>652911.68999999994</v>
      </c>
      <c r="AR17542" s="207" t="s">
        <v>31097</v>
      </c>
      <c r="AS17542" s="208">
        <v>486142.31</v>
      </c>
      <c r="AT17542" s="93"/>
      <c r="AU17542" s="93"/>
      <c r="AV17542" s="93"/>
    </row>
    <row r="17543" spans="35:48" x14ac:dyDescent="0.55000000000000004">
      <c r="AI17543" s="278" t="s">
        <v>58145</v>
      </c>
      <c r="AJ17543" s="279">
        <v>1184490.5</v>
      </c>
      <c r="AL17543" s="248" t="s">
        <v>19466</v>
      </c>
      <c r="AM17543" s="249">
        <v>23558.15</v>
      </c>
      <c r="AO17543" s="228" t="s">
        <v>48443</v>
      </c>
      <c r="AP17543" s="229">
        <v>148856.64000000001</v>
      </c>
      <c r="AR17543" s="207" t="s">
        <v>31098</v>
      </c>
      <c r="AS17543" s="208">
        <v>10116.94</v>
      </c>
      <c r="AT17543" s="93"/>
      <c r="AU17543" s="93"/>
      <c r="AV17543" s="93"/>
    </row>
    <row r="17544" spans="35:48" x14ac:dyDescent="0.55000000000000004">
      <c r="AI17544" s="278" t="s">
        <v>58146</v>
      </c>
      <c r="AJ17544" s="279">
        <v>1516.8</v>
      </c>
      <c r="AL17544" s="248" t="s">
        <v>19467</v>
      </c>
      <c r="AM17544" s="249">
        <v>9945.9</v>
      </c>
      <c r="AO17544" s="228" t="s">
        <v>46000</v>
      </c>
      <c r="AP17544" s="229">
        <v>207050</v>
      </c>
      <c r="AR17544" s="207" t="s">
        <v>31099</v>
      </c>
      <c r="AS17544" s="208">
        <v>6250</v>
      </c>
      <c r="AT17544" s="93"/>
      <c r="AU17544" s="93"/>
      <c r="AV17544" s="93"/>
    </row>
    <row r="17545" spans="35:48" x14ac:dyDescent="0.55000000000000004">
      <c r="AI17545" s="278" t="s">
        <v>58147</v>
      </c>
      <c r="AJ17545" s="279">
        <v>18340.12</v>
      </c>
      <c r="AL17545" s="248" t="s">
        <v>19468</v>
      </c>
      <c r="AM17545" s="249">
        <v>5339.92</v>
      </c>
      <c r="AO17545" s="228" t="s">
        <v>18276</v>
      </c>
      <c r="AP17545" s="229">
        <v>27226.94</v>
      </c>
      <c r="AR17545" s="207" t="s">
        <v>31100</v>
      </c>
      <c r="AS17545" s="208">
        <v>12200</v>
      </c>
      <c r="AT17545" s="93"/>
      <c r="AU17545" s="93"/>
      <c r="AV17545" s="93"/>
    </row>
    <row r="17546" spans="35:48" x14ac:dyDescent="0.55000000000000004">
      <c r="AI17546" s="278" t="s">
        <v>60991</v>
      </c>
      <c r="AJ17546" s="279">
        <v>12248.65</v>
      </c>
      <c r="AL17546" s="248" t="s">
        <v>54320</v>
      </c>
      <c r="AM17546" s="249">
        <v>3613.32</v>
      </c>
      <c r="AO17546" s="228" t="s">
        <v>43185</v>
      </c>
      <c r="AP17546" s="229">
        <v>5844</v>
      </c>
      <c r="AR17546" s="207" t="s">
        <v>31101</v>
      </c>
      <c r="AS17546" s="208">
        <v>33979.5</v>
      </c>
      <c r="AT17546" s="93"/>
      <c r="AU17546" s="93"/>
      <c r="AV17546" s="93"/>
    </row>
    <row r="17547" spans="35:48" x14ac:dyDescent="0.55000000000000004">
      <c r="AI17547" s="278" t="s">
        <v>60056</v>
      </c>
      <c r="AJ17547" s="279">
        <v>7.7</v>
      </c>
      <c r="AL17547" s="248" t="s">
        <v>19469</v>
      </c>
      <c r="AM17547" s="249">
        <v>61171.78</v>
      </c>
      <c r="AO17547" s="228" t="s">
        <v>18277</v>
      </c>
      <c r="AP17547" s="229">
        <v>11350.87</v>
      </c>
      <c r="AR17547" s="207" t="s">
        <v>31102</v>
      </c>
      <c r="AS17547" s="208">
        <v>13850</v>
      </c>
      <c r="AT17547" s="93"/>
      <c r="AU17547" s="93"/>
      <c r="AV17547" s="93"/>
    </row>
    <row r="17548" spans="35:48" x14ac:dyDescent="0.55000000000000004">
      <c r="AI17548" s="278" t="s">
        <v>58148</v>
      </c>
      <c r="AJ17548" s="279">
        <v>4032711.75</v>
      </c>
      <c r="AL17548" s="248" t="s">
        <v>36241</v>
      </c>
      <c r="AM17548" s="249">
        <v>124878.5</v>
      </c>
      <c r="AO17548" s="228" t="s">
        <v>18278</v>
      </c>
      <c r="AP17548" s="229">
        <v>9527</v>
      </c>
      <c r="AR17548" s="207" t="s">
        <v>31103</v>
      </c>
      <c r="AS17548" s="208">
        <v>4850</v>
      </c>
      <c r="AT17548" s="93"/>
      <c r="AU17548" s="93"/>
      <c r="AV17548" s="93"/>
    </row>
    <row r="17549" spans="35:48" x14ac:dyDescent="0.55000000000000004">
      <c r="AI17549" s="278" t="s">
        <v>58149</v>
      </c>
      <c r="AJ17549" s="279">
        <v>61750</v>
      </c>
      <c r="AL17549" s="248" t="s">
        <v>40759</v>
      </c>
      <c r="AM17549" s="249">
        <v>30961.54</v>
      </c>
      <c r="AO17549" s="228" t="s">
        <v>18298</v>
      </c>
      <c r="AP17549" s="229">
        <v>172168.76</v>
      </c>
      <c r="AR17549" s="207" t="s">
        <v>31104</v>
      </c>
      <c r="AS17549" s="208">
        <v>300</v>
      </c>
      <c r="AT17549" s="93"/>
      <c r="AU17549" s="93"/>
      <c r="AV17549" s="93"/>
    </row>
    <row r="17550" spans="35:48" x14ac:dyDescent="0.55000000000000004">
      <c r="AI17550" s="278" t="s">
        <v>69602</v>
      </c>
      <c r="AJ17550" s="279">
        <v>18871.810000000001</v>
      </c>
      <c r="AL17550" s="248" t="s">
        <v>19471</v>
      </c>
      <c r="AM17550" s="249">
        <v>660.67</v>
      </c>
      <c r="AO17550" s="228" t="s">
        <v>54280</v>
      </c>
      <c r="AP17550" s="229">
        <v>10304</v>
      </c>
      <c r="AR17550" s="207" t="s">
        <v>31105</v>
      </c>
      <c r="AS17550" s="208">
        <v>2370</v>
      </c>
      <c r="AT17550" s="93"/>
      <c r="AU17550" s="93"/>
      <c r="AV17550" s="93"/>
    </row>
    <row r="17551" spans="35:48" x14ac:dyDescent="0.55000000000000004">
      <c r="AI17551" s="278" t="s">
        <v>66800</v>
      </c>
      <c r="AJ17551" s="279">
        <v>30325.37</v>
      </c>
      <c r="AL17551" s="248" t="s">
        <v>39107</v>
      </c>
      <c r="AM17551" s="249">
        <v>88156.25</v>
      </c>
      <c r="AO17551" s="228" t="s">
        <v>18299</v>
      </c>
      <c r="AP17551" s="229">
        <v>56171.81</v>
      </c>
      <c r="AR17551" s="207" t="s">
        <v>31106</v>
      </c>
      <c r="AS17551" s="208">
        <v>3487.5</v>
      </c>
      <c r="AT17551" s="93"/>
      <c r="AU17551" s="93"/>
      <c r="AV17551" s="93"/>
    </row>
    <row r="17552" spans="35:48" x14ac:dyDescent="0.55000000000000004">
      <c r="AI17552" s="278" t="s">
        <v>59377</v>
      </c>
      <c r="AJ17552" s="279">
        <v>553792.57999999996</v>
      </c>
      <c r="AL17552" s="248" t="s">
        <v>19472</v>
      </c>
      <c r="AM17552" s="249">
        <v>14738.68</v>
      </c>
      <c r="AO17552" s="228" t="s">
        <v>46001</v>
      </c>
      <c r="AP17552" s="229">
        <v>116183</v>
      </c>
      <c r="AR17552" s="207" t="s">
        <v>31107</v>
      </c>
      <c r="AS17552" s="208">
        <v>900</v>
      </c>
      <c r="AT17552" s="93"/>
      <c r="AU17552" s="93"/>
      <c r="AV17552" s="93"/>
    </row>
    <row r="17553" spans="35:48" x14ac:dyDescent="0.55000000000000004">
      <c r="AI17553" s="278" t="s">
        <v>62430</v>
      </c>
      <c r="AJ17553" s="279">
        <v>79.739999999999995</v>
      </c>
      <c r="AL17553" s="248" t="s">
        <v>58758</v>
      </c>
      <c r="AM17553" s="249">
        <v>745</v>
      </c>
      <c r="AO17553" s="228" t="s">
        <v>36166</v>
      </c>
      <c r="AP17553" s="229">
        <v>3600</v>
      </c>
      <c r="AR17553" s="207" t="s">
        <v>31108</v>
      </c>
      <c r="AS17553" s="208">
        <v>8563</v>
      </c>
      <c r="AT17553" s="93"/>
      <c r="AU17553" s="93"/>
      <c r="AV17553" s="93"/>
    </row>
    <row r="17554" spans="35:48" x14ac:dyDescent="0.55000000000000004">
      <c r="AI17554" s="278" t="s">
        <v>65250</v>
      </c>
      <c r="AJ17554" s="279">
        <v>1196.22</v>
      </c>
      <c r="AL17554" s="248" t="s">
        <v>19474</v>
      </c>
      <c r="AM17554" s="249">
        <v>5162.7299999999996</v>
      </c>
      <c r="AO17554" s="228" t="s">
        <v>13335</v>
      </c>
      <c r="AP17554" s="229">
        <v>23996.79</v>
      </c>
      <c r="AR17554" s="207" t="s">
        <v>31109</v>
      </c>
      <c r="AS17554" s="208">
        <v>25250</v>
      </c>
      <c r="AT17554" s="93"/>
      <c r="AU17554" s="93"/>
      <c r="AV17554" s="93"/>
    </row>
    <row r="17555" spans="35:48" x14ac:dyDescent="0.55000000000000004">
      <c r="AI17555" s="278" t="s">
        <v>69603</v>
      </c>
      <c r="AJ17555" s="279">
        <v>556.59</v>
      </c>
      <c r="AL17555" s="248" t="s">
        <v>13453</v>
      </c>
      <c r="AM17555" s="249">
        <v>44005.85</v>
      </c>
      <c r="AO17555" s="228" t="s">
        <v>18301</v>
      </c>
      <c r="AP17555" s="229">
        <v>7926.12</v>
      </c>
      <c r="AR17555" s="207" t="s">
        <v>31110</v>
      </c>
      <c r="AS17555" s="208">
        <v>6250</v>
      </c>
      <c r="AT17555" s="93"/>
      <c r="AU17555" s="93"/>
      <c r="AV17555" s="93"/>
    </row>
    <row r="17556" spans="35:48" x14ac:dyDescent="0.55000000000000004">
      <c r="AI17556" s="278" t="s">
        <v>58820</v>
      </c>
      <c r="AJ17556" s="279">
        <v>670936.69999999995</v>
      </c>
      <c r="AL17556" s="248" t="s">
        <v>19476</v>
      </c>
      <c r="AM17556" s="249">
        <v>11376.93</v>
      </c>
      <c r="AO17556" s="228" t="s">
        <v>34832</v>
      </c>
      <c r="AP17556" s="229">
        <v>626.54</v>
      </c>
      <c r="AR17556" s="207" t="s">
        <v>31111</v>
      </c>
      <c r="AS17556" s="208">
        <v>12200</v>
      </c>
      <c r="AT17556" s="93"/>
      <c r="AU17556" s="93"/>
      <c r="AV17556" s="93"/>
    </row>
    <row r="17557" spans="35:48" x14ac:dyDescent="0.55000000000000004">
      <c r="AI17557" s="278" t="s">
        <v>60057</v>
      </c>
      <c r="AJ17557" s="279">
        <v>157280.26</v>
      </c>
      <c r="AL17557" s="248" t="s">
        <v>54321</v>
      </c>
      <c r="AM17557" s="249">
        <v>5209.6099999999997</v>
      </c>
      <c r="AO17557" s="228" t="s">
        <v>18302</v>
      </c>
      <c r="AP17557" s="229">
        <v>25000</v>
      </c>
      <c r="AR17557" s="207" t="s">
        <v>31112</v>
      </c>
      <c r="AS17557" s="208">
        <v>33979.5</v>
      </c>
      <c r="AT17557" s="93"/>
      <c r="AU17557" s="93"/>
      <c r="AV17557" s="93"/>
    </row>
    <row r="17558" spans="35:48" x14ac:dyDescent="0.55000000000000004">
      <c r="AI17558" s="278" t="s">
        <v>69604</v>
      </c>
      <c r="AJ17558" s="279">
        <v>-1031.19</v>
      </c>
      <c r="AL17558" s="248" t="s">
        <v>33444</v>
      </c>
      <c r="AM17558" s="249">
        <v>229805</v>
      </c>
      <c r="AO17558" s="228" t="s">
        <v>18303</v>
      </c>
      <c r="AP17558" s="229">
        <v>3265</v>
      </c>
      <c r="AR17558" s="207" t="s">
        <v>31113</v>
      </c>
      <c r="AS17558" s="208">
        <v>13850</v>
      </c>
      <c r="AT17558" s="93"/>
      <c r="AU17558" s="93"/>
      <c r="AV17558" s="93"/>
    </row>
    <row r="17559" spans="35:48" x14ac:dyDescent="0.55000000000000004">
      <c r="AI17559" s="278" t="s">
        <v>56906</v>
      </c>
      <c r="AJ17559" s="279">
        <v>2267485.56</v>
      </c>
      <c r="AL17559" s="248" t="s">
        <v>39108</v>
      </c>
      <c r="AM17559" s="249">
        <v>182848.75</v>
      </c>
      <c r="AO17559" s="228" t="s">
        <v>18304</v>
      </c>
      <c r="AP17559" s="229">
        <v>7720.42</v>
      </c>
      <c r="AR17559" s="207" t="s">
        <v>31114</v>
      </c>
      <c r="AS17559" s="208">
        <v>4850</v>
      </c>
      <c r="AT17559" s="93"/>
      <c r="AU17559" s="93"/>
      <c r="AV17559" s="93"/>
    </row>
    <row r="17560" spans="35:48" x14ac:dyDescent="0.55000000000000004">
      <c r="AI17560" s="278" t="s">
        <v>56907</v>
      </c>
      <c r="AJ17560" s="279">
        <v>819677.04</v>
      </c>
      <c r="AL17560" s="248" t="s">
        <v>46026</v>
      </c>
      <c r="AM17560" s="249">
        <v>1500</v>
      </c>
      <c r="AO17560" s="228" t="s">
        <v>18306</v>
      </c>
      <c r="AP17560" s="229">
        <v>100069.84</v>
      </c>
      <c r="AR17560" s="207" t="s">
        <v>31115</v>
      </c>
      <c r="AS17560" s="208">
        <v>300</v>
      </c>
      <c r="AT17560" s="93"/>
      <c r="AU17560" s="93"/>
      <c r="AV17560" s="93"/>
    </row>
    <row r="17561" spans="35:48" x14ac:dyDescent="0.55000000000000004">
      <c r="AI17561" s="278" t="s">
        <v>63551</v>
      </c>
      <c r="AJ17561" s="279">
        <v>1441.58</v>
      </c>
      <c r="AL17561" s="248" t="s">
        <v>13455</v>
      </c>
      <c r="AM17561" s="249">
        <v>46894.9</v>
      </c>
      <c r="AO17561" s="228" t="s">
        <v>18307</v>
      </c>
      <c r="AP17561" s="229">
        <v>51229.11</v>
      </c>
      <c r="AR17561" s="207" t="s">
        <v>31116</v>
      </c>
      <c r="AS17561" s="208">
        <v>2370</v>
      </c>
      <c r="AT17561" s="93"/>
      <c r="AU17561" s="93"/>
      <c r="AV17561" s="93"/>
    </row>
    <row r="17562" spans="35:48" x14ac:dyDescent="0.55000000000000004">
      <c r="AI17562" s="278" t="s">
        <v>60993</v>
      </c>
      <c r="AJ17562" s="279">
        <v>93255.53</v>
      </c>
      <c r="AL17562" s="248" t="s">
        <v>36243</v>
      </c>
      <c r="AM17562" s="249">
        <v>14396.5</v>
      </c>
      <c r="AO17562" s="228" t="s">
        <v>18308</v>
      </c>
      <c r="AP17562" s="229">
        <v>151532.04999999999</v>
      </c>
      <c r="AR17562" s="207" t="s">
        <v>31117</v>
      </c>
      <c r="AS17562" s="208">
        <v>3487.5</v>
      </c>
      <c r="AT17562" s="93"/>
      <c r="AU17562" s="93"/>
      <c r="AV17562" s="93"/>
    </row>
    <row r="17563" spans="35:48" x14ac:dyDescent="0.55000000000000004">
      <c r="AI17563" s="278" t="s">
        <v>63552</v>
      </c>
      <c r="AJ17563" s="279">
        <v>26.62</v>
      </c>
      <c r="AL17563" s="248" t="s">
        <v>19477</v>
      </c>
      <c r="AM17563" s="249">
        <v>63544.67</v>
      </c>
      <c r="AO17563" s="228" t="s">
        <v>33346</v>
      </c>
      <c r="AP17563" s="229">
        <v>50847.33</v>
      </c>
      <c r="AR17563" s="207" t="s">
        <v>31118</v>
      </c>
      <c r="AS17563" s="208">
        <v>900</v>
      </c>
      <c r="AT17563" s="93"/>
      <c r="AU17563" s="93"/>
      <c r="AV17563" s="93"/>
    </row>
    <row r="17564" spans="35:48" x14ac:dyDescent="0.55000000000000004">
      <c r="AI17564" s="278" t="s">
        <v>63553</v>
      </c>
      <c r="AJ17564" s="279">
        <v>58.57</v>
      </c>
      <c r="AL17564" s="248" t="s">
        <v>56791</v>
      </c>
      <c r="AM17564" s="249">
        <v>1105.1199999999999</v>
      </c>
      <c r="AO17564" s="228" t="s">
        <v>18339</v>
      </c>
      <c r="AP17564" s="229">
        <v>144110</v>
      </c>
      <c r="AR17564" s="207" t="s">
        <v>31119</v>
      </c>
      <c r="AS17564" s="208">
        <v>8563</v>
      </c>
      <c r="AT17564" s="93"/>
      <c r="AU17564" s="93"/>
      <c r="AV17564" s="93"/>
    </row>
    <row r="17565" spans="35:48" x14ac:dyDescent="0.55000000000000004">
      <c r="AI17565" s="278" t="s">
        <v>58821</v>
      </c>
      <c r="AJ17565" s="279">
        <v>62042.92</v>
      </c>
      <c r="AL17565" s="248" t="s">
        <v>58028</v>
      </c>
      <c r="AM17565" s="249">
        <v>4700</v>
      </c>
      <c r="AO17565" s="228" t="s">
        <v>33347</v>
      </c>
      <c r="AP17565" s="229">
        <v>240035.45</v>
      </c>
      <c r="AR17565" s="207" t="s">
        <v>31120</v>
      </c>
      <c r="AS17565" s="208">
        <v>25250</v>
      </c>
      <c r="AT17565" s="93"/>
      <c r="AU17565" s="93"/>
      <c r="AV17565" s="93"/>
    </row>
    <row r="17566" spans="35:48" x14ac:dyDescent="0.55000000000000004">
      <c r="AI17566" s="278" t="s">
        <v>60103</v>
      </c>
      <c r="AJ17566" s="279">
        <v>283869.87</v>
      </c>
      <c r="AL17566" s="248" t="s">
        <v>19478</v>
      </c>
      <c r="AM17566" s="249">
        <v>361427.38</v>
      </c>
      <c r="AO17566" s="228" t="s">
        <v>33348</v>
      </c>
      <c r="AP17566" s="229">
        <v>62647.67</v>
      </c>
      <c r="AR17566" s="207" t="s">
        <v>31121</v>
      </c>
      <c r="AS17566" s="208">
        <v>15420</v>
      </c>
      <c r="AT17566" s="93"/>
      <c r="AU17566" s="93"/>
      <c r="AV17566" s="93"/>
    </row>
    <row r="17567" spans="35:48" x14ac:dyDescent="0.55000000000000004">
      <c r="AI17567" s="278" t="s">
        <v>58391</v>
      </c>
      <c r="AJ17567" s="279">
        <v>38436.54</v>
      </c>
      <c r="AL17567" s="248" t="s">
        <v>19479</v>
      </c>
      <c r="AM17567" s="249">
        <v>49.22</v>
      </c>
      <c r="AO17567" s="228" t="s">
        <v>46002</v>
      </c>
      <c r="AP17567" s="229">
        <v>5075.63</v>
      </c>
      <c r="AR17567" s="207" t="s">
        <v>31122</v>
      </c>
      <c r="AS17567" s="208">
        <v>3632.67</v>
      </c>
      <c r="AT17567" s="93"/>
      <c r="AU17567" s="93"/>
      <c r="AV17567" s="93"/>
    </row>
    <row r="17568" spans="35:48" x14ac:dyDescent="0.55000000000000004">
      <c r="AI17568" s="278" t="s">
        <v>69605</v>
      </c>
      <c r="AJ17568" s="279">
        <v>-19199.12</v>
      </c>
      <c r="AL17568" s="248" t="s">
        <v>13456</v>
      </c>
      <c r="AM17568" s="249">
        <v>152342.38</v>
      </c>
      <c r="AO17568" s="228" t="s">
        <v>33349</v>
      </c>
      <c r="AP17568" s="229">
        <v>73860</v>
      </c>
      <c r="AR17568" s="207" t="s">
        <v>31123</v>
      </c>
      <c r="AS17568" s="208">
        <v>23068.52</v>
      </c>
      <c r="AT17568" s="93"/>
      <c r="AU17568" s="93"/>
      <c r="AV17568" s="93"/>
    </row>
    <row r="17569" spans="35:48" x14ac:dyDescent="0.55000000000000004">
      <c r="AI17569" s="278" t="s">
        <v>61729</v>
      </c>
      <c r="AJ17569" s="279">
        <v>4352</v>
      </c>
      <c r="AL17569" s="248" t="s">
        <v>13457</v>
      </c>
      <c r="AM17569" s="249">
        <v>382941.9</v>
      </c>
      <c r="AO17569" s="228" t="s">
        <v>39022</v>
      </c>
      <c r="AP17569" s="229">
        <v>211516.04</v>
      </c>
      <c r="AR17569" s="207" t="s">
        <v>31124</v>
      </c>
      <c r="AS17569" s="208">
        <v>12045.5</v>
      </c>
      <c r="AT17569" s="93"/>
      <c r="AU17569" s="93"/>
      <c r="AV17569" s="93"/>
    </row>
    <row r="17570" spans="35:48" x14ac:dyDescent="0.55000000000000004">
      <c r="AI17570" s="278" t="s">
        <v>62431</v>
      </c>
      <c r="AJ17570" s="279">
        <v>3975</v>
      </c>
      <c r="AL17570" s="248" t="s">
        <v>31996</v>
      </c>
      <c r="AM17570" s="249">
        <v>131779.01999999999</v>
      </c>
      <c r="AO17570" s="228" t="s">
        <v>33350</v>
      </c>
      <c r="AP17570" s="229">
        <v>25023.439999999999</v>
      </c>
      <c r="AR17570" s="207" t="s">
        <v>31125</v>
      </c>
      <c r="AS17570" s="208">
        <v>2056.1999999999998</v>
      </c>
      <c r="AT17570" s="93"/>
      <c r="AU17570" s="93"/>
      <c r="AV17570" s="93"/>
    </row>
    <row r="17571" spans="35:48" x14ac:dyDescent="0.55000000000000004">
      <c r="AI17571" s="278" t="s">
        <v>69606</v>
      </c>
      <c r="AJ17571" s="279">
        <v>565.80999999999995</v>
      </c>
      <c r="AL17571" s="248" t="s">
        <v>19480</v>
      </c>
      <c r="AM17571" s="249">
        <v>451213.15</v>
      </c>
      <c r="AO17571" s="228" t="s">
        <v>54281</v>
      </c>
      <c r="AP17571" s="229">
        <v>1320</v>
      </c>
      <c r="AR17571" s="207" t="s">
        <v>31126</v>
      </c>
      <c r="AS17571" s="208">
        <v>4293.84</v>
      </c>
      <c r="AT17571" s="93"/>
      <c r="AU17571" s="93"/>
      <c r="AV17571" s="93"/>
    </row>
    <row r="17572" spans="35:48" x14ac:dyDescent="0.55000000000000004">
      <c r="AI17572" s="278" t="s">
        <v>69607</v>
      </c>
      <c r="AJ17572" s="279">
        <v>2610</v>
      </c>
      <c r="AL17572" s="248" t="s">
        <v>19481</v>
      </c>
      <c r="AM17572" s="249">
        <v>118483.73</v>
      </c>
      <c r="AO17572" s="228" t="s">
        <v>18341</v>
      </c>
      <c r="AP17572" s="229">
        <v>314.93</v>
      </c>
      <c r="AR17572" s="207" t="s">
        <v>31127</v>
      </c>
      <c r="AS17572" s="208">
        <v>1776.04</v>
      </c>
      <c r="AT17572" s="93"/>
      <c r="AU17572" s="93"/>
      <c r="AV17572" s="93"/>
    </row>
    <row r="17573" spans="35:48" x14ac:dyDescent="0.55000000000000004">
      <c r="AI17573" s="278" t="s">
        <v>59379</v>
      </c>
      <c r="AJ17573" s="279">
        <v>547.04</v>
      </c>
      <c r="AL17573" s="248" t="s">
        <v>60891</v>
      </c>
      <c r="AM17573" s="249">
        <v>45.5</v>
      </c>
      <c r="AO17573" s="228" t="s">
        <v>18343</v>
      </c>
      <c r="AP17573" s="229">
        <v>56917.4</v>
      </c>
      <c r="AR17573" s="207" t="s">
        <v>31128</v>
      </c>
      <c r="AS17573" s="208">
        <v>1928</v>
      </c>
      <c r="AT17573" s="93"/>
      <c r="AU17573" s="93"/>
      <c r="AV17573" s="93"/>
    </row>
    <row r="17574" spans="35:48" x14ac:dyDescent="0.55000000000000004">
      <c r="AI17574" s="278" t="s">
        <v>59380</v>
      </c>
      <c r="AJ17574" s="279">
        <v>740.27</v>
      </c>
      <c r="AL17574" s="248" t="s">
        <v>62356</v>
      </c>
      <c r="AM17574" s="249">
        <v>4738.4799999999996</v>
      </c>
      <c r="AO17574" s="228" t="s">
        <v>18344</v>
      </c>
      <c r="AP17574" s="229">
        <v>31453.8</v>
      </c>
      <c r="AR17574" s="207" t="s">
        <v>31129</v>
      </c>
      <c r="AS17574" s="208">
        <v>1026.68</v>
      </c>
      <c r="AT17574" s="93"/>
      <c r="AU17574" s="93"/>
      <c r="AV17574" s="93"/>
    </row>
    <row r="17575" spans="35:48" x14ac:dyDescent="0.55000000000000004">
      <c r="AI17575" s="278" t="s">
        <v>63586</v>
      </c>
      <c r="AJ17575" s="279">
        <v>48593.23</v>
      </c>
      <c r="AL17575" s="248" t="s">
        <v>58371</v>
      </c>
      <c r="AM17575" s="249">
        <v>10425</v>
      </c>
      <c r="AO17575" s="228" t="s">
        <v>33351</v>
      </c>
      <c r="AP17575" s="229">
        <v>1247779.45</v>
      </c>
      <c r="AR17575" s="207" t="s">
        <v>31130</v>
      </c>
      <c r="AS17575" s="208">
        <v>2668.98</v>
      </c>
      <c r="AT17575" s="93"/>
      <c r="AU17575" s="93"/>
      <c r="AV17575" s="93"/>
    </row>
    <row r="17576" spans="35:48" x14ac:dyDescent="0.55000000000000004">
      <c r="AI17576" s="278" t="s">
        <v>59381</v>
      </c>
      <c r="AJ17576" s="279">
        <v>9623.01</v>
      </c>
      <c r="AL17576" s="248" t="s">
        <v>13458</v>
      </c>
      <c r="AM17576" s="249">
        <v>771604.61</v>
      </c>
      <c r="AO17576" s="228" t="s">
        <v>43186</v>
      </c>
      <c r="AP17576" s="229">
        <v>25508.49</v>
      </c>
      <c r="AR17576" s="207" t="s">
        <v>31131</v>
      </c>
      <c r="AS17576" s="208">
        <v>4621.8</v>
      </c>
      <c r="AT17576" s="93"/>
      <c r="AU17576" s="93"/>
      <c r="AV17576" s="93"/>
    </row>
    <row r="17577" spans="35:48" x14ac:dyDescent="0.55000000000000004">
      <c r="AI17577" s="278" t="s">
        <v>60058</v>
      </c>
      <c r="AJ17577" s="279">
        <v>2356.3200000000002</v>
      </c>
      <c r="AL17577" s="248" t="s">
        <v>54322</v>
      </c>
      <c r="AM17577" s="249">
        <v>174333.94</v>
      </c>
      <c r="AO17577" s="228" t="s">
        <v>36173</v>
      </c>
      <c r="AP17577" s="229">
        <v>1039.24</v>
      </c>
      <c r="AR17577" s="207" t="s">
        <v>31132</v>
      </c>
      <c r="AS17577" s="208">
        <v>10000</v>
      </c>
      <c r="AT17577" s="93"/>
      <c r="AU17577" s="93"/>
      <c r="AV17577" s="93"/>
    </row>
    <row r="17578" spans="35:48" x14ac:dyDescent="0.55000000000000004">
      <c r="AI17578" s="278" t="s">
        <v>70979</v>
      </c>
      <c r="AJ17578" s="279">
        <v>7784.47</v>
      </c>
      <c r="AL17578" s="248" t="s">
        <v>13459</v>
      </c>
      <c r="AM17578" s="249">
        <v>583965.75</v>
      </c>
      <c r="AO17578" s="228" t="s">
        <v>33352</v>
      </c>
      <c r="AP17578" s="229">
        <v>4950</v>
      </c>
      <c r="AR17578" s="207" t="s">
        <v>31133</v>
      </c>
      <c r="AS17578" s="208">
        <v>20435.82</v>
      </c>
      <c r="AT17578" s="93"/>
      <c r="AU17578" s="93"/>
      <c r="AV17578" s="93"/>
    </row>
    <row r="17579" spans="35:48" x14ac:dyDescent="0.55000000000000004">
      <c r="AI17579" s="278" t="s">
        <v>66801</v>
      </c>
      <c r="AJ17579" s="279">
        <v>54964.59</v>
      </c>
      <c r="AL17579" s="248" t="s">
        <v>19482</v>
      </c>
      <c r="AM17579" s="249">
        <v>260842.22</v>
      </c>
      <c r="AO17579" s="228" t="s">
        <v>18347</v>
      </c>
      <c r="AP17579" s="229">
        <v>33012.5</v>
      </c>
      <c r="AR17579" s="207" t="s">
        <v>31134</v>
      </c>
      <c r="AS17579" s="208">
        <v>823.74</v>
      </c>
      <c r="AT17579" s="93"/>
      <c r="AU17579" s="93"/>
      <c r="AV17579" s="93"/>
    </row>
    <row r="17580" spans="35:48" x14ac:dyDescent="0.55000000000000004">
      <c r="AI17580" s="278" t="s">
        <v>70980</v>
      </c>
      <c r="AJ17580" s="279">
        <v>-80.97</v>
      </c>
      <c r="AL17580" s="248" t="s">
        <v>19483</v>
      </c>
      <c r="AM17580" s="249">
        <v>1033.32</v>
      </c>
      <c r="AO17580" s="228" t="s">
        <v>13347</v>
      </c>
      <c r="AP17580" s="229">
        <v>166261.15</v>
      </c>
      <c r="AR17580" s="207" t="s">
        <v>31135</v>
      </c>
      <c r="AS17580" s="208">
        <v>6600.64</v>
      </c>
      <c r="AT17580" s="93"/>
      <c r="AU17580" s="93"/>
      <c r="AV17580" s="93"/>
    </row>
    <row r="17581" spans="35:48" x14ac:dyDescent="0.55000000000000004">
      <c r="AI17581" s="278" t="s">
        <v>50864</v>
      </c>
      <c r="AJ17581" s="279">
        <v>1722621.78</v>
      </c>
      <c r="AL17581" s="248" t="s">
        <v>19484</v>
      </c>
      <c r="AM17581" s="249">
        <v>438518.89</v>
      </c>
      <c r="AO17581" s="228" t="s">
        <v>18348</v>
      </c>
      <c r="AP17581" s="229">
        <v>137270.9</v>
      </c>
      <c r="AR17581" s="207" t="s">
        <v>31136</v>
      </c>
      <c r="AS17581" s="208">
        <v>15420</v>
      </c>
      <c r="AT17581" s="93"/>
      <c r="AU17581" s="93"/>
      <c r="AV17581" s="93"/>
    </row>
    <row r="17582" spans="35:48" x14ac:dyDescent="0.55000000000000004">
      <c r="AI17582" s="278" t="s">
        <v>58150</v>
      </c>
      <c r="AJ17582" s="279">
        <v>12923.54</v>
      </c>
      <c r="AL17582" s="248" t="s">
        <v>19485</v>
      </c>
      <c r="AM17582" s="249">
        <v>-21611.85</v>
      </c>
      <c r="AO17582" s="228" t="s">
        <v>18349</v>
      </c>
      <c r="AP17582" s="229">
        <v>52797.54</v>
      </c>
      <c r="AR17582" s="207" t="s">
        <v>31137</v>
      </c>
      <c r="AS17582" s="208">
        <v>3632.67</v>
      </c>
      <c r="AT17582" s="93"/>
      <c r="AU17582" s="93"/>
      <c r="AV17582" s="93"/>
    </row>
    <row r="17583" spans="35:48" x14ac:dyDescent="0.55000000000000004">
      <c r="AI17583" s="278" t="s">
        <v>56908</v>
      </c>
      <c r="AJ17583" s="279">
        <v>294966.88</v>
      </c>
      <c r="AL17583" s="248" t="s">
        <v>33445</v>
      </c>
      <c r="AM17583" s="249">
        <v>508182.46</v>
      </c>
      <c r="AO17583" s="228" t="s">
        <v>18350</v>
      </c>
      <c r="AP17583" s="229">
        <v>101827.44</v>
      </c>
      <c r="AR17583" s="207" t="s">
        <v>31138</v>
      </c>
      <c r="AS17583" s="208">
        <v>23068.52</v>
      </c>
      <c r="AT17583" s="93"/>
      <c r="AU17583" s="93"/>
      <c r="AV17583" s="93"/>
    </row>
    <row r="17584" spans="35:48" x14ac:dyDescent="0.55000000000000004">
      <c r="AI17584" s="278" t="s">
        <v>47706</v>
      </c>
      <c r="AJ17584" s="279">
        <v>5279671.7300000004</v>
      </c>
      <c r="AL17584" s="248" t="s">
        <v>36244</v>
      </c>
      <c r="AM17584" s="249">
        <v>4343119.3</v>
      </c>
      <c r="AO17584" s="228" t="s">
        <v>18352</v>
      </c>
      <c r="AP17584" s="229">
        <v>41938.769999999997</v>
      </c>
      <c r="AR17584" s="207" t="s">
        <v>31139</v>
      </c>
      <c r="AS17584" s="208">
        <v>12045.5</v>
      </c>
      <c r="AT17584" s="93"/>
      <c r="AU17584" s="93"/>
      <c r="AV17584" s="93"/>
    </row>
    <row r="17585" spans="35:48" x14ac:dyDescent="0.55000000000000004">
      <c r="AI17585" s="278" t="s">
        <v>62935</v>
      </c>
      <c r="AJ17585" s="279">
        <v>-22662.74</v>
      </c>
      <c r="AL17585" s="248" t="s">
        <v>19509</v>
      </c>
      <c r="AM17585" s="249">
        <v>175281.04</v>
      </c>
      <c r="AO17585" s="228" t="s">
        <v>39023</v>
      </c>
      <c r="AP17585" s="229">
        <v>16913.14</v>
      </c>
      <c r="AR17585" s="207" t="s">
        <v>31140</v>
      </c>
      <c r="AS17585" s="208">
        <v>2056.1999999999998</v>
      </c>
      <c r="AT17585" s="93"/>
      <c r="AU17585" s="93"/>
      <c r="AV17585" s="93"/>
    </row>
    <row r="17586" spans="35:48" x14ac:dyDescent="0.55000000000000004">
      <c r="AI17586" s="278" t="s">
        <v>47707</v>
      </c>
      <c r="AJ17586" s="279">
        <v>39550</v>
      </c>
      <c r="AL17586" s="248" t="s">
        <v>19510</v>
      </c>
      <c r="AM17586" s="249">
        <v>39520.9</v>
      </c>
      <c r="AO17586" s="228" t="s">
        <v>18354</v>
      </c>
      <c r="AP17586" s="229">
        <v>238.48</v>
      </c>
      <c r="AR17586" s="207" t="s">
        <v>31141</v>
      </c>
      <c r="AS17586" s="208">
        <v>4293.84</v>
      </c>
      <c r="AT17586" s="93"/>
      <c r="AU17586" s="93"/>
      <c r="AV17586" s="93"/>
    </row>
    <row r="17587" spans="35:48" x14ac:dyDescent="0.55000000000000004">
      <c r="AI17587" s="278" t="s">
        <v>50865</v>
      </c>
      <c r="AJ17587" s="279">
        <v>1071.17</v>
      </c>
      <c r="AL17587" s="248" t="s">
        <v>19511</v>
      </c>
      <c r="AM17587" s="249">
        <v>16295.66</v>
      </c>
      <c r="AO17587" s="228" t="s">
        <v>54282</v>
      </c>
      <c r="AP17587" s="229">
        <v>114</v>
      </c>
      <c r="AR17587" s="207" t="s">
        <v>31142</v>
      </c>
      <c r="AS17587" s="208">
        <v>1776.04</v>
      </c>
      <c r="AT17587" s="93"/>
      <c r="AU17587" s="93"/>
      <c r="AV17587" s="93"/>
    </row>
    <row r="17588" spans="35:48" x14ac:dyDescent="0.55000000000000004">
      <c r="AI17588" s="278" t="s">
        <v>48632</v>
      </c>
      <c r="AJ17588" s="279">
        <v>51969.42</v>
      </c>
      <c r="AL17588" s="248" t="s">
        <v>47490</v>
      </c>
      <c r="AM17588" s="249">
        <v>11194.6</v>
      </c>
      <c r="AO17588" s="228" t="s">
        <v>13348</v>
      </c>
      <c r="AP17588" s="229">
        <v>110543.33</v>
      </c>
      <c r="AR17588" s="207" t="s">
        <v>31143</v>
      </c>
      <c r="AS17588" s="208">
        <v>1928</v>
      </c>
      <c r="AT17588" s="93"/>
      <c r="AU17588" s="93"/>
      <c r="AV17588" s="93"/>
    </row>
    <row r="17589" spans="35:48" x14ac:dyDescent="0.55000000000000004">
      <c r="AI17589" s="278" t="s">
        <v>69608</v>
      </c>
      <c r="AJ17589" s="279">
        <v>240</v>
      </c>
      <c r="AL17589" s="248" t="s">
        <v>58029</v>
      </c>
      <c r="AM17589" s="249">
        <v>5846</v>
      </c>
      <c r="AO17589" s="228" t="s">
        <v>13349</v>
      </c>
      <c r="AP17589" s="229">
        <v>125391.33</v>
      </c>
      <c r="AR17589" s="207" t="s">
        <v>31144</v>
      </c>
      <c r="AS17589" s="208">
        <v>1026.68</v>
      </c>
      <c r="AT17589" s="93"/>
      <c r="AU17589" s="93"/>
      <c r="AV17589" s="93"/>
    </row>
    <row r="17590" spans="35:48" x14ac:dyDescent="0.55000000000000004">
      <c r="AI17590" s="278" t="s">
        <v>65252</v>
      </c>
      <c r="AJ17590" s="279">
        <v>1425</v>
      </c>
      <c r="AL17590" s="248" t="s">
        <v>19514</v>
      </c>
      <c r="AM17590" s="249">
        <v>23192.18</v>
      </c>
      <c r="AO17590" s="228" t="s">
        <v>18355</v>
      </c>
      <c r="AP17590" s="229">
        <v>656268.47</v>
      </c>
      <c r="AR17590" s="207" t="s">
        <v>31145</v>
      </c>
      <c r="AS17590" s="208">
        <v>2668.98</v>
      </c>
      <c r="AT17590" s="93"/>
      <c r="AU17590" s="93"/>
      <c r="AV17590" s="93"/>
    </row>
    <row r="17591" spans="35:48" x14ac:dyDescent="0.55000000000000004">
      <c r="AI17591" s="278" t="s">
        <v>69609</v>
      </c>
      <c r="AJ17591" s="279">
        <v>6600</v>
      </c>
      <c r="AL17591" s="248" t="s">
        <v>19516</v>
      </c>
      <c r="AM17591" s="249">
        <v>53603</v>
      </c>
      <c r="AO17591" s="228" t="s">
        <v>13351</v>
      </c>
      <c r="AP17591" s="229">
        <v>35941.230000000003</v>
      </c>
      <c r="AR17591" s="207" t="s">
        <v>31146</v>
      </c>
      <c r="AS17591" s="208">
        <v>4621.8</v>
      </c>
      <c r="AT17591" s="93"/>
      <c r="AU17591" s="93"/>
      <c r="AV17591" s="93"/>
    </row>
    <row r="17592" spans="35:48" x14ac:dyDescent="0.55000000000000004">
      <c r="AI17592" s="278" t="s">
        <v>59382</v>
      </c>
      <c r="AJ17592" s="279">
        <v>632.29</v>
      </c>
      <c r="AL17592" s="248" t="s">
        <v>63482</v>
      </c>
      <c r="AM17592" s="249">
        <v>5000</v>
      </c>
      <c r="AO17592" s="228" t="s">
        <v>13352</v>
      </c>
      <c r="AP17592" s="229">
        <v>824391.34</v>
      </c>
      <c r="AR17592" s="207" t="s">
        <v>31147</v>
      </c>
      <c r="AS17592" s="208">
        <v>10000</v>
      </c>
      <c r="AT17592" s="93"/>
      <c r="AU17592" s="93"/>
      <c r="AV17592" s="93"/>
    </row>
    <row r="17593" spans="35:48" x14ac:dyDescent="0.55000000000000004">
      <c r="AI17593" s="278" t="s">
        <v>60994</v>
      </c>
      <c r="AJ17593" s="279">
        <v>1196.82</v>
      </c>
      <c r="AL17593" s="248" t="s">
        <v>19519</v>
      </c>
      <c r="AM17593" s="249">
        <v>44425.53</v>
      </c>
      <c r="AO17593" s="228" t="s">
        <v>46003</v>
      </c>
      <c r="AP17593" s="229">
        <v>-8522.93</v>
      </c>
      <c r="AR17593" s="207" t="s">
        <v>31148</v>
      </c>
      <c r="AS17593" s="208">
        <v>20435.82</v>
      </c>
      <c r="AT17593" s="93"/>
      <c r="AU17593" s="93"/>
      <c r="AV17593" s="93"/>
    </row>
    <row r="17594" spans="35:48" x14ac:dyDescent="0.55000000000000004">
      <c r="AI17594" s="278" t="s">
        <v>65253</v>
      </c>
      <c r="AJ17594" s="279">
        <v>1.25</v>
      </c>
      <c r="AL17594" s="248" t="s">
        <v>39112</v>
      </c>
      <c r="AM17594" s="249">
        <v>38614.69</v>
      </c>
      <c r="AO17594" s="228" t="s">
        <v>18367</v>
      </c>
      <c r="AP17594" s="229">
        <v>1590</v>
      </c>
      <c r="AR17594" s="207" t="s">
        <v>31149</v>
      </c>
      <c r="AS17594" s="208">
        <v>823.74</v>
      </c>
      <c r="AT17594" s="93"/>
      <c r="AU17594" s="93"/>
      <c r="AV17594" s="93"/>
    </row>
    <row r="17595" spans="35:48" x14ac:dyDescent="0.55000000000000004">
      <c r="AI17595" s="278" t="s">
        <v>56909</v>
      </c>
      <c r="AJ17595" s="279">
        <v>2357.8200000000002</v>
      </c>
      <c r="AL17595" s="248" t="s">
        <v>19593</v>
      </c>
      <c r="AM17595" s="249">
        <v>5329289.0999999996</v>
      </c>
      <c r="AO17595" s="228" t="s">
        <v>46004</v>
      </c>
      <c r="AP17595" s="229">
        <v>15500</v>
      </c>
      <c r="AR17595" s="207" t="s">
        <v>31150</v>
      </c>
      <c r="AS17595" s="208">
        <v>6600.64</v>
      </c>
      <c r="AT17595" s="93"/>
      <c r="AU17595" s="93"/>
      <c r="AV17595" s="93"/>
    </row>
    <row r="17596" spans="35:48" x14ac:dyDescent="0.55000000000000004">
      <c r="AI17596" s="278" t="s">
        <v>62937</v>
      </c>
      <c r="AJ17596" s="279">
        <v>128.25</v>
      </c>
      <c r="AL17596" s="248" t="s">
        <v>19594</v>
      </c>
      <c r="AM17596" s="249">
        <v>945016.93</v>
      </c>
      <c r="AO17596" s="228" t="s">
        <v>18369</v>
      </c>
      <c r="AP17596" s="229">
        <v>1185.75</v>
      </c>
      <c r="AR17596" s="207" t="s">
        <v>31151</v>
      </c>
      <c r="AS17596" s="208">
        <v>15493.33</v>
      </c>
      <c r="AT17596" s="93"/>
      <c r="AU17596" s="93"/>
      <c r="AV17596" s="93"/>
    </row>
    <row r="17597" spans="35:48" x14ac:dyDescent="0.55000000000000004">
      <c r="AI17597" s="278" t="s">
        <v>58822</v>
      </c>
      <c r="AJ17597" s="279">
        <v>15567.94</v>
      </c>
      <c r="AL17597" s="248" t="s">
        <v>48454</v>
      </c>
      <c r="AM17597" s="249">
        <v>82</v>
      </c>
      <c r="AO17597" s="228" t="s">
        <v>40745</v>
      </c>
      <c r="AP17597" s="229">
        <v>10883.75</v>
      </c>
      <c r="AR17597" s="207" t="s">
        <v>31152</v>
      </c>
      <c r="AS17597" s="208">
        <v>16348.58</v>
      </c>
      <c r="AT17597" s="93"/>
      <c r="AU17597" s="93"/>
      <c r="AV17597" s="93"/>
    </row>
    <row r="17598" spans="35:48" x14ac:dyDescent="0.55000000000000004">
      <c r="AI17598" s="278" t="s">
        <v>58392</v>
      </c>
      <c r="AJ17598" s="279">
        <v>4023.1</v>
      </c>
      <c r="AL17598" s="248" t="s">
        <v>34974</v>
      </c>
      <c r="AM17598" s="249">
        <v>2496614.64</v>
      </c>
      <c r="AO17598" s="228" t="s">
        <v>18370</v>
      </c>
      <c r="AP17598" s="229">
        <v>1023</v>
      </c>
      <c r="AR17598" s="207" t="s">
        <v>31153</v>
      </c>
      <c r="AS17598" s="208">
        <v>6918.66</v>
      </c>
      <c r="AT17598" s="93"/>
      <c r="AU17598" s="93"/>
      <c r="AV17598" s="93"/>
    </row>
    <row r="17599" spans="35:48" x14ac:dyDescent="0.55000000000000004">
      <c r="AI17599" s="278" t="s">
        <v>54745</v>
      </c>
      <c r="AJ17599" s="279">
        <v>6658.52</v>
      </c>
      <c r="AL17599" s="248" t="s">
        <v>34975</v>
      </c>
      <c r="AM17599" s="249">
        <v>2220244.58</v>
      </c>
      <c r="AO17599" s="228" t="s">
        <v>18371</v>
      </c>
      <c r="AP17599" s="229">
        <v>3494.43</v>
      </c>
      <c r="AR17599" s="207" t="s">
        <v>31154</v>
      </c>
      <c r="AS17599" s="208">
        <v>2858.75</v>
      </c>
      <c r="AT17599" s="93"/>
      <c r="AU17599" s="93"/>
      <c r="AV17599" s="93"/>
    </row>
    <row r="17600" spans="35:48" x14ac:dyDescent="0.55000000000000004">
      <c r="AI17600" s="278" t="s">
        <v>65254</v>
      </c>
      <c r="AJ17600" s="279">
        <v>160.05000000000001</v>
      </c>
      <c r="AL17600" s="248" t="s">
        <v>19595</v>
      </c>
      <c r="AM17600" s="249">
        <v>431861.13</v>
      </c>
      <c r="AO17600" s="228" t="s">
        <v>18372</v>
      </c>
      <c r="AP17600" s="229">
        <v>3977.87</v>
      </c>
      <c r="AR17600" s="207" t="s">
        <v>31155</v>
      </c>
      <c r="AS17600" s="208">
        <v>4138.75</v>
      </c>
      <c r="AT17600" s="93"/>
      <c r="AU17600" s="93"/>
      <c r="AV17600" s="93"/>
    </row>
    <row r="17601" spans="35:48" x14ac:dyDescent="0.55000000000000004">
      <c r="AI17601" s="278" t="s">
        <v>56910</v>
      </c>
      <c r="AJ17601" s="279">
        <v>13561.56</v>
      </c>
      <c r="AL17601" s="248" t="s">
        <v>19596</v>
      </c>
      <c r="AM17601" s="249">
        <v>586039.38</v>
      </c>
      <c r="AO17601" s="228" t="s">
        <v>39033</v>
      </c>
      <c r="AP17601" s="229">
        <v>50275</v>
      </c>
      <c r="AR17601" s="207" t="s">
        <v>31156</v>
      </c>
      <c r="AS17601" s="208">
        <v>21390</v>
      </c>
      <c r="AT17601" s="93"/>
      <c r="AU17601" s="93"/>
      <c r="AV17601" s="93"/>
    </row>
    <row r="17602" spans="35:48" x14ac:dyDescent="0.55000000000000004">
      <c r="AI17602" s="278" t="s">
        <v>69610</v>
      </c>
      <c r="AJ17602" s="279">
        <v>-92.63</v>
      </c>
      <c r="AL17602" s="248" t="s">
        <v>55602</v>
      </c>
      <c r="AM17602" s="249">
        <v>4600</v>
      </c>
      <c r="AO17602" s="228" t="s">
        <v>18414</v>
      </c>
      <c r="AP17602" s="229">
        <v>283175</v>
      </c>
      <c r="AR17602" s="207" t="s">
        <v>31157</v>
      </c>
      <c r="AS17602" s="208">
        <v>2475</v>
      </c>
      <c r="AT17602" s="93"/>
      <c r="AU17602" s="93"/>
      <c r="AV17602" s="93"/>
    </row>
    <row r="17603" spans="35:48" x14ac:dyDescent="0.55000000000000004">
      <c r="AI17603" s="278" t="s">
        <v>58823</v>
      </c>
      <c r="AJ17603" s="279">
        <v>15299.11</v>
      </c>
      <c r="AL17603" s="248" t="s">
        <v>19597</v>
      </c>
      <c r="AM17603" s="249">
        <v>721430</v>
      </c>
      <c r="AO17603" s="228" t="s">
        <v>34856</v>
      </c>
      <c r="AP17603" s="229">
        <v>645928.31999999995</v>
      </c>
      <c r="AR17603" s="207" t="s">
        <v>31158</v>
      </c>
      <c r="AS17603" s="208">
        <v>5326.19</v>
      </c>
      <c r="AT17603" s="93"/>
      <c r="AU17603" s="93"/>
      <c r="AV17603" s="93"/>
    </row>
    <row r="17604" spans="35:48" x14ac:dyDescent="0.55000000000000004">
      <c r="AI17604" s="278" t="s">
        <v>55708</v>
      </c>
      <c r="AJ17604" s="279">
        <v>83105.05</v>
      </c>
      <c r="AL17604" s="248" t="s">
        <v>19599</v>
      </c>
      <c r="AM17604" s="249">
        <v>147447</v>
      </c>
      <c r="AO17604" s="228" t="s">
        <v>46005</v>
      </c>
      <c r="AP17604" s="229">
        <v>12429.5</v>
      </c>
      <c r="AR17604" s="207" t="s">
        <v>31159</v>
      </c>
      <c r="AS17604" s="208">
        <v>2818.74</v>
      </c>
      <c r="AT17604" s="93"/>
      <c r="AU17604" s="93"/>
      <c r="AV17604" s="93"/>
    </row>
    <row r="17605" spans="35:48" x14ac:dyDescent="0.55000000000000004">
      <c r="AI17605" s="278" t="s">
        <v>58825</v>
      </c>
      <c r="AJ17605" s="279">
        <v>85707.77</v>
      </c>
      <c r="AL17605" s="248" t="s">
        <v>47491</v>
      </c>
      <c r="AM17605" s="249">
        <v>208131.6</v>
      </c>
      <c r="AO17605" s="228" t="s">
        <v>33358</v>
      </c>
      <c r="AP17605" s="229">
        <v>148121.82</v>
      </c>
      <c r="AR17605" s="207" t="s">
        <v>31160</v>
      </c>
      <c r="AS17605" s="208">
        <v>5968.43</v>
      </c>
      <c r="AT17605" s="93"/>
      <c r="AU17605" s="93"/>
      <c r="AV17605" s="93"/>
    </row>
    <row r="17606" spans="35:48" x14ac:dyDescent="0.55000000000000004">
      <c r="AI17606" s="278" t="s">
        <v>56911</v>
      </c>
      <c r="AJ17606" s="279">
        <v>32053.18</v>
      </c>
      <c r="AL17606" s="248" t="s">
        <v>19600</v>
      </c>
      <c r="AM17606" s="249">
        <v>323122.61</v>
      </c>
      <c r="AO17606" s="228" t="s">
        <v>54283</v>
      </c>
      <c r="AP17606" s="229">
        <v>2711.05</v>
      </c>
      <c r="AR17606" s="207" t="s">
        <v>31161</v>
      </c>
      <c r="AS17606" s="208">
        <v>843.41</v>
      </c>
      <c r="AT17606" s="93"/>
      <c r="AU17606" s="93"/>
      <c r="AV17606" s="93"/>
    </row>
    <row r="17607" spans="35:48" x14ac:dyDescent="0.55000000000000004">
      <c r="AI17607" s="278" t="s">
        <v>56912</v>
      </c>
      <c r="AJ17607" s="279">
        <v>40739.97</v>
      </c>
      <c r="AL17607" s="248" t="s">
        <v>19604</v>
      </c>
      <c r="AM17607" s="249">
        <v>238537</v>
      </c>
      <c r="AO17607" s="228" t="s">
        <v>34857</v>
      </c>
      <c r="AP17607" s="229">
        <v>219416.47</v>
      </c>
      <c r="AR17607" s="207" t="s">
        <v>31162</v>
      </c>
      <c r="AS17607" s="208">
        <v>174.77</v>
      </c>
      <c r="AT17607" s="93"/>
      <c r="AU17607" s="93"/>
      <c r="AV17607" s="93"/>
    </row>
    <row r="17608" spans="35:48" x14ac:dyDescent="0.55000000000000004">
      <c r="AI17608" s="278" t="s">
        <v>58151</v>
      </c>
      <c r="AJ17608" s="279">
        <v>87659.71</v>
      </c>
      <c r="AL17608" s="248" t="s">
        <v>32003</v>
      </c>
      <c r="AM17608" s="249">
        <v>26572.5</v>
      </c>
      <c r="AO17608" s="228" t="s">
        <v>48444</v>
      </c>
      <c r="AP17608" s="229">
        <v>56400.29</v>
      </c>
      <c r="AR17608" s="207" t="s">
        <v>31163</v>
      </c>
      <c r="AS17608" s="208">
        <v>1178.05</v>
      </c>
      <c r="AT17608" s="93"/>
      <c r="AU17608" s="93"/>
      <c r="AV17608" s="93"/>
    </row>
    <row r="17609" spans="35:48" x14ac:dyDescent="0.55000000000000004">
      <c r="AI17609" s="278" t="s">
        <v>56913</v>
      </c>
      <c r="AJ17609" s="279">
        <v>196597.04</v>
      </c>
      <c r="AL17609" s="248" t="s">
        <v>13468</v>
      </c>
      <c r="AM17609" s="249">
        <v>198461.9</v>
      </c>
      <c r="AO17609" s="228" t="s">
        <v>18415</v>
      </c>
      <c r="AP17609" s="229">
        <v>70584.59</v>
      </c>
      <c r="AR17609" s="207" t="s">
        <v>31164</v>
      </c>
      <c r="AS17609" s="208">
        <v>131.84</v>
      </c>
      <c r="AT17609" s="93"/>
      <c r="AU17609" s="93"/>
      <c r="AV17609" s="93"/>
    </row>
    <row r="17610" spans="35:48" x14ac:dyDescent="0.55000000000000004">
      <c r="AI17610" s="278" t="s">
        <v>69611</v>
      </c>
      <c r="AJ17610" s="279">
        <v>624.54999999999995</v>
      </c>
      <c r="AL17610" s="248" t="s">
        <v>55603</v>
      </c>
      <c r="AM17610" s="249">
        <v>121381.15</v>
      </c>
      <c r="AO17610" s="228" t="s">
        <v>33359</v>
      </c>
      <c r="AP17610" s="229">
        <v>15525</v>
      </c>
      <c r="AR17610" s="207" t="s">
        <v>31165</v>
      </c>
      <c r="AS17610" s="208">
        <v>46.9</v>
      </c>
      <c r="AT17610" s="93"/>
      <c r="AU17610" s="93"/>
      <c r="AV17610" s="93"/>
    </row>
    <row r="17611" spans="35:48" x14ac:dyDescent="0.55000000000000004">
      <c r="AI17611" s="278" t="s">
        <v>58152</v>
      </c>
      <c r="AJ17611" s="279">
        <v>5404.8</v>
      </c>
      <c r="AL17611" s="248" t="s">
        <v>34976</v>
      </c>
      <c r="AM17611" s="249">
        <v>19644917.850000001</v>
      </c>
      <c r="AO17611" s="228" t="s">
        <v>33360</v>
      </c>
      <c r="AP17611" s="229">
        <v>52724.13</v>
      </c>
      <c r="AR17611" s="207" t="s">
        <v>31166</v>
      </c>
      <c r="AS17611" s="208">
        <v>2035.28</v>
      </c>
      <c r="AT17611" s="93"/>
      <c r="AU17611" s="93"/>
      <c r="AV17611" s="93"/>
    </row>
    <row r="17612" spans="35:48" x14ac:dyDescent="0.55000000000000004">
      <c r="AI17612" s="278" t="s">
        <v>56914</v>
      </c>
      <c r="AJ17612" s="279">
        <v>97910</v>
      </c>
      <c r="AL17612" s="248" t="s">
        <v>19605</v>
      </c>
      <c r="AM17612" s="249">
        <v>1641261.55</v>
      </c>
      <c r="AO17612" s="228" t="s">
        <v>34858</v>
      </c>
      <c r="AP17612" s="229">
        <v>767.61</v>
      </c>
      <c r="AR17612" s="207" t="s">
        <v>31167</v>
      </c>
      <c r="AS17612" s="208">
        <v>17467.62</v>
      </c>
      <c r="AT17612" s="93"/>
      <c r="AU17612" s="93"/>
      <c r="AV17612" s="93"/>
    </row>
    <row r="17613" spans="35:48" x14ac:dyDescent="0.55000000000000004">
      <c r="AI17613" s="278" t="s">
        <v>55709</v>
      </c>
      <c r="AJ17613" s="279">
        <v>26922.04</v>
      </c>
      <c r="AL17613" s="248" t="s">
        <v>56792</v>
      </c>
      <c r="AM17613" s="249">
        <v>14441.74</v>
      </c>
      <c r="AO17613" s="228" t="s">
        <v>34859</v>
      </c>
      <c r="AP17613" s="229">
        <v>840</v>
      </c>
      <c r="AR17613" s="207" t="s">
        <v>31168</v>
      </c>
      <c r="AS17613" s="208">
        <v>2541.1999999999998</v>
      </c>
      <c r="AT17613" s="93"/>
      <c r="AU17613" s="93"/>
      <c r="AV17613" s="93"/>
    </row>
    <row r="17614" spans="35:48" x14ac:dyDescent="0.55000000000000004">
      <c r="AI17614" s="278" t="s">
        <v>60062</v>
      </c>
      <c r="AJ17614" s="279">
        <v>1537.37</v>
      </c>
      <c r="AL17614" s="248" t="s">
        <v>19606</v>
      </c>
      <c r="AM17614" s="249">
        <v>67892</v>
      </c>
      <c r="AO17614" s="228" t="s">
        <v>34860</v>
      </c>
      <c r="AP17614" s="229">
        <v>2559.5</v>
      </c>
      <c r="AR17614" s="207" t="s">
        <v>31169</v>
      </c>
      <c r="AS17614" s="208">
        <v>5298.44</v>
      </c>
      <c r="AT17614" s="93"/>
      <c r="AU17614" s="93"/>
      <c r="AV17614" s="93"/>
    </row>
    <row r="17615" spans="35:48" x14ac:dyDescent="0.55000000000000004">
      <c r="AI17615" s="278" t="s">
        <v>56915</v>
      </c>
      <c r="AJ17615" s="279">
        <v>37991.230000000003</v>
      </c>
      <c r="AL17615" s="248" t="s">
        <v>19607</v>
      </c>
      <c r="AM17615" s="249">
        <v>2253043.7799999998</v>
      </c>
      <c r="AO17615" s="228" t="s">
        <v>43187</v>
      </c>
      <c r="AP17615" s="229">
        <v>1248</v>
      </c>
      <c r="AR17615" s="207" t="s">
        <v>31170</v>
      </c>
      <c r="AS17615" s="208">
        <v>71364.08</v>
      </c>
      <c r="AT17615" s="93"/>
      <c r="AU17615" s="93"/>
      <c r="AV17615" s="93"/>
    </row>
    <row r="17616" spans="35:48" x14ac:dyDescent="0.55000000000000004">
      <c r="AI17616" s="278" t="s">
        <v>58153</v>
      </c>
      <c r="AJ17616" s="279">
        <v>8050</v>
      </c>
      <c r="AL17616" s="248" t="s">
        <v>36256</v>
      </c>
      <c r="AM17616" s="249">
        <v>1747164.52</v>
      </c>
      <c r="AO17616" s="228" t="s">
        <v>43188</v>
      </c>
      <c r="AP17616" s="229">
        <v>2892.64</v>
      </c>
      <c r="AR17616" s="207" t="s">
        <v>31171</v>
      </c>
      <c r="AS17616" s="208">
        <v>15493.33</v>
      </c>
      <c r="AT17616" s="93"/>
      <c r="AU17616" s="93"/>
      <c r="AV17616" s="93"/>
    </row>
    <row r="17617" spans="35:48" x14ac:dyDescent="0.55000000000000004">
      <c r="AI17617" s="278" t="s">
        <v>60063</v>
      </c>
      <c r="AJ17617" s="279">
        <v>14288.5</v>
      </c>
      <c r="AL17617" s="248" t="s">
        <v>58759</v>
      </c>
      <c r="AM17617" s="249">
        <v>3600</v>
      </c>
      <c r="AO17617" s="228" t="s">
        <v>13360</v>
      </c>
      <c r="AP17617" s="229">
        <v>32625.86</v>
      </c>
      <c r="AR17617" s="207" t="s">
        <v>31172</v>
      </c>
      <c r="AS17617" s="208">
        <v>16348.58</v>
      </c>
      <c r="AT17617" s="93"/>
      <c r="AU17617" s="93"/>
      <c r="AV17617" s="93"/>
    </row>
    <row r="17618" spans="35:48" x14ac:dyDescent="0.55000000000000004">
      <c r="AI17618" s="278" t="s">
        <v>54748</v>
      </c>
      <c r="AJ17618" s="279">
        <v>52395.72</v>
      </c>
      <c r="AL17618" s="248" t="s">
        <v>19608</v>
      </c>
      <c r="AM17618" s="249">
        <v>1618236.75</v>
      </c>
      <c r="AO17618" s="228" t="s">
        <v>34861</v>
      </c>
      <c r="AP17618" s="229">
        <v>231.96</v>
      </c>
      <c r="AR17618" s="207" t="s">
        <v>31173</v>
      </c>
      <c r="AS17618" s="208">
        <v>6918.66</v>
      </c>
      <c r="AT17618" s="93"/>
      <c r="AU17618" s="93"/>
      <c r="AV17618" s="93"/>
    </row>
    <row r="17619" spans="35:48" x14ac:dyDescent="0.55000000000000004">
      <c r="AI17619" s="278" t="s">
        <v>54749</v>
      </c>
      <c r="AJ17619" s="279">
        <v>113373.83</v>
      </c>
      <c r="AL17619" s="248" t="s">
        <v>13470</v>
      </c>
      <c r="AM17619" s="249">
        <v>3088504.13</v>
      </c>
      <c r="AO17619" s="228" t="s">
        <v>33361</v>
      </c>
      <c r="AP17619" s="229">
        <v>1650295.74</v>
      </c>
      <c r="AR17619" s="207" t="s">
        <v>31174</v>
      </c>
      <c r="AS17619" s="208">
        <v>2858.75</v>
      </c>
      <c r="AT17619" s="93"/>
      <c r="AU17619" s="93"/>
      <c r="AV17619" s="93"/>
    </row>
    <row r="17620" spans="35:48" x14ac:dyDescent="0.55000000000000004">
      <c r="AI17620" s="278" t="s">
        <v>55710</v>
      </c>
      <c r="AJ17620" s="279">
        <v>56904.82</v>
      </c>
      <c r="AL17620" s="248" t="s">
        <v>13471</v>
      </c>
      <c r="AM17620" s="249">
        <v>3974940.39</v>
      </c>
      <c r="AO17620" s="228" t="s">
        <v>40746</v>
      </c>
      <c r="AP17620" s="229">
        <v>1875</v>
      </c>
      <c r="AR17620" s="207" t="s">
        <v>31175</v>
      </c>
      <c r="AS17620" s="208">
        <v>4138.75</v>
      </c>
      <c r="AT17620" s="93"/>
      <c r="AU17620" s="93"/>
      <c r="AV17620" s="93"/>
    </row>
    <row r="17621" spans="35:48" x14ac:dyDescent="0.55000000000000004">
      <c r="AI17621" s="278" t="s">
        <v>55711</v>
      </c>
      <c r="AJ17621" s="279">
        <v>1883.38</v>
      </c>
      <c r="AL17621" s="248" t="s">
        <v>19609</v>
      </c>
      <c r="AM17621" s="249">
        <v>1442077.72</v>
      </c>
      <c r="AO17621" s="228" t="s">
        <v>43189</v>
      </c>
      <c r="AP17621" s="229">
        <v>28119</v>
      </c>
      <c r="AR17621" s="207" t="s">
        <v>31176</v>
      </c>
      <c r="AS17621" s="208">
        <v>21390</v>
      </c>
      <c r="AT17621" s="93"/>
      <c r="AU17621" s="93"/>
      <c r="AV17621" s="93"/>
    </row>
    <row r="17622" spans="35:48" x14ac:dyDescent="0.55000000000000004">
      <c r="AI17622" s="278" t="s">
        <v>55712</v>
      </c>
      <c r="AJ17622" s="279">
        <v>132.11000000000001</v>
      </c>
      <c r="AL17622" s="248" t="s">
        <v>19610</v>
      </c>
      <c r="AM17622" s="249">
        <v>131441.45000000001</v>
      </c>
      <c r="AO17622" s="228" t="s">
        <v>18417</v>
      </c>
      <c r="AP17622" s="229">
        <v>141938.78</v>
      </c>
      <c r="AR17622" s="207" t="s">
        <v>31177</v>
      </c>
      <c r="AS17622" s="208">
        <v>2475</v>
      </c>
      <c r="AT17622" s="93"/>
      <c r="AU17622" s="93"/>
      <c r="AV17622" s="93"/>
    </row>
    <row r="17623" spans="35:48" x14ac:dyDescent="0.55000000000000004">
      <c r="AI17623" s="278" t="s">
        <v>58393</v>
      </c>
      <c r="AJ17623" s="279">
        <v>234770.68</v>
      </c>
      <c r="AL17623" s="248" t="s">
        <v>54325</v>
      </c>
      <c r="AM17623" s="249">
        <v>223554.86</v>
      </c>
      <c r="AO17623" s="228" t="s">
        <v>39034</v>
      </c>
      <c r="AP17623" s="229">
        <v>4136.1000000000004</v>
      </c>
      <c r="AR17623" s="207" t="s">
        <v>31178</v>
      </c>
      <c r="AS17623" s="208">
        <v>5326.19</v>
      </c>
      <c r="AT17623" s="93"/>
      <c r="AU17623" s="93"/>
      <c r="AV17623" s="93"/>
    </row>
    <row r="17624" spans="35:48" x14ac:dyDescent="0.55000000000000004">
      <c r="AI17624" s="278" t="s">
        <v>56916</v>
      </c>
      <c r="AJ17624" s="279">
        <v>420407.59</v>
      </c>
      <c r="AL17624" s="248" t="s">
        <v>54326</v>
      </c>
      <c r="AM17624" s="249">
        <v>13770.1</v>
      </c>
      <c r="AO17624" s="228" t="s">
        <v>18418</v>
      </c>
      <c r="AP17624" s="229">
        <v>91300</v>
      </c>
      <c r="AR17624" s="207" t="s">
        <v>31179</v>
      </c>
      <c r="AS17624" s="208">
        <v>2818.74</v>
      </c>
      <c r="AT17624" s="93"/>
      <c r="AU17624" s="93"/>
      <c r="AV17624" s="93"/>
    </row>
    <row r="17625" spans="35:48" x14ac:dyDescent="0.55000000000000004">
      <c r="AI17625" s="278" t="s">
        <v>61247</v>
      </c>
      <c r="AJ17625" s="279">
        <v>30234.959999999999</v>
      </c>
      <c r="AL17625" s="248" t="s">
        <v>19611</v>
      </c>
      <c r="AM17625" s="249">
        <v>15985473.619999999</v>
      </c>
      <c r="AO17625" s="228" t="s">
        <v>18419</v>
      </c>
      <c r="AP17625" s="229">
        <v>113.13</v>
      </c>
      <c r="AR17625" s="207" t="s">
        <v>31180</v>
      </c>
      <c r="AS17625" s="208">
        <v>5968.43</v>
      </c>
      <c r="AT17625" s="93"/>
      <c r="AU17625" s="93"/>
      <c r="AV17625" s="93"/>
    </row>
    <row r="17626" spans="35:48" x14ac:dyDescent="0.55000000000000004">
      <c r="AI17626" s="278" t="s">
        <v>54750</v>
      </c>
      <c r="AJ17626" s="279">
        <v>54243.14</v>
      </c>
      <c r="AL17626" s="248" t="s">
        <v>33454</v>
      </c>
      <c r="AM17626" s="249">
        <v>183813.83</v>
      </c>
      <c r="AO17626" s="228" t="s">
        <v>13362</v>
      </c>
      <c r="AP17626" s="229">
        <v>261703.57</v>
      </c>
      <c r="AR17626" s="207" t="s">
        <v>31181</v>
      </c>
      <c r="AS17626" s="208">
        <v>843.41</v>
      </c>
      <c r="AT17626" s="93"/>
      <c r="AU17626" s="93"/>
      <c r="AV17626" s="93"/>
    </row>
    <row r="17627" spans="35:48" x14ac:dyDescent="0.55000000000000004">
      <c r="AI17627" s="278" t="s">
        <v>56917</v>
      </c>
      <c r="AJ17627" s="279">
        <v>5710.57</v>
      </c>
      <c r="AL17627" s="248" t="s">
        <v>56793</v>
      </c>
      <c r="AM17627" s="249">
        <v>898.28</v>
      </c>
      <c r="AO17627" s="228" t="s">
        <v>13363</v>
      </c>
      <c r="AP17627" s="229">
        <v>336856.08</v>
      </c>
      <c r="AR17627" s="207" t="s">
        <v>31182</v>
      </c>
      <c r="AS17627" s="208">
        <v>174.77</v>
      </c>
      <c r="AT17627" s="93"/>
      <c r="AU17627" s="93"/>
      <c r="AV17627" s="93"/>
    </row>
    <row r="17628" spans="35:48" x14ac:dyDescent="0.55000000000000004">
      <c r="AI17628" s="278" t="s">
        <v>56918</v>
      </c>
      <c r="AJ17628" s="279">
        <v>279298.99</v>
      </c>
      <c r="AL17628" s="248" t="s">
        <v>19613</v>
      </c>
      <c r="AM17628" s="249">
        <v>8182.64</v>
      </c>
      <c r="AO17628" s="228" t="s">
        <v>33362</v>
      </c>
      <c r="AP17628" s="229">
        <v>112773.75999999999</v>
      </c>
      <c r="AR17628" s="207" t="s">
        <v>31183</v>
      </c>
      <c r="AS17628" s="208">
        <v>1178.05</v>
      </c>
      <c r="AT17628" s="93"/>
      <c r="AU17628" s="93"/>
      <c r="AV17628" s="93"/>
    </row>
    <row r="17629" spans="35:48" x14ac:dyDescent="0.55000000000000004">
      <c r="AI17629" s="278" t="s">
        <v>70981</v>
      </c>
      <c r="AJ17629" s="279">
        <v>1771.74</v>
      </c>
      <c r="AL17629" s="248" t="s">
        <v>47492</v>
      </c>
      <c r="AM17629" s="249">
        <v>263953.01</v>
      </c>
      <c r="AO17629" s="228" t="s">
        <v>18420</v>
      </c>
      <c r="AP17629" s="229">
        <v>33659.53</v>
      </c>
      <c r="AR17629" s="207" t="s">
        <v>31184</v>
      </c>
      <c r="AS17629" s="208">
        <v>131.84</v>
      </c>
      <c r="AT17629" s="93"/>
      <c r="AU17629" s="93"/>
      <c r="AV17629" s="93"/>
    </row>
    <row r="17630" spans="35:48" x14ac:dyDescent="0.55000000000000004">
      <c r="AI17630" s="278" t="s">
        <v>66802</v>
      </c>
      <c r="AJ17630" s="279">
        <v>17674.71</v>
      </c>
      <c r="AL17630" s="248" t="s">
        <v>54327</v>
      </c>
      <c r="AM17630" s="249">
        <v>520</v>
      </c>
      <c r="AO17630" s="228" t="s">
        <v>18421</v>
      </c>
      <c r="AP17630" s="229">
        <v>18632.599999999999</v>
      </c>
      <c r="AR17630" s="207" t="s">
        <v>31185</v>
      </c>
      <c r="AS17630" s="208">
        <v>46.9</v>
      </c>
      <c r="AT17630" s="93"/>
      <c r="AU17630" s="93"/>
      <c r="AV17630" s="93"/>
    </row>
    <row r="17631" spans="35:48" x14ac:dyDescent="0.55000000000000004">
      <c r="AI17631" s="278" t="s">
        <v>66803</v>
      </c>
      <c r="AJ17631" s="279">
        <v>77166</v>
      </c>
      <c r="AL17631" s="248" t="s">
        <v>63849</v>
      </c>
      <c r="AM17631" s="249">
        <v>23750</v>
      </c>
      <c r="AO17631" s="228" t="s">
        <v>36178</v>
      </c>
      <c r="AP17631" s="229">
        <v>5788.76</v>
      </c>
      <c r="AR17631" s="207" t="s">
        <v>31186</v>
      </c>
      <c r="AS17631" s="208">
        <v>2035.28</v>
      </c>
      <c r="AT17631" s="93"/>
      <c r="AU17631" s="93"/>
      <c r="AV17631" s="93"/>
    </row>
    <row r="17632" spans="35:48" x14ac:dyDescent="0.55000000000000004">
      <c r="AI17632" s="278" t="s">
        <v>60104</v>
      </c>
      <c r="AJ17632" s="279">
        <v>32885.26</v>
      </c>
      <c r="AL17632" s="248" t="s">
        <v>19614</v>
      </c>
      <c r="AM17632" s="249">
        <v>16187.21</v>
      </c>
      <c r="AO17632" s="228" t="s">
        <v>18423</v>
      </c>
      <c r="AP17632" s="229">
        <v>75227.759999999995</v>
      </c>
      <c r="AR17632" s="207" t="s">
        <v>31187</v>
      </c>
      <c r="AS17632" s="208">
        <v>17467.62</v>
      </c>
      <c r="AT17632" s="93"/>
      <c r="AU17632" s="93"/>
      <c r="AV17632" s="93"/>
    </row>
    <row r="17633" spans="35:48" x14ac:dyDescent="0.55000000000000004">
      <c r="AI17633" s="278" t="s">
        <v>69612</v>
      </c>
      <c r="AJ17633" s="279">
        <v>-809.48</v>
      </c>
      <c r="AL17633" s="248" t="s">
        <v>54328</v>
      </c>
      <c r="AM17633" s="249">
        <v>6644194.6100000003</v>
      </c>
      <c r="AO17633" s="228" t="s">
        <v>13364</v>
      </c>
      <c r="AP17633" s="229">
        <v>96182.18</v>
      </c>
      <c r="AR17633" s="207" t="s">
        <v>31188</v>
      </c>
      <c r="AS17633" s="208">
        <v>2541.1999999999998</v>
      </c>
      <c r="AT17633" s="93"/>
      <c r="AU17633" s="93"/>
      <c r="AV17633" s="93"/>
    </row>
    <row r="17634" spans="35:48" x14ac:dyDescent="0.55000000000000004">
      <c r="AI17634" s="278" t="s">
        <v>60065</v>
      </c>
      <c r="AJ17634" s="279">
        <v>4.1100000000000003</v>
      </c>
      <c r="AL17634" s="248" t="s">
        <v>19615</v>
      </c>
      <c r="AM17634" s="249">
        <v>9420506.3800000008</v>
      </c>
      <c r="AO17634" s="228" t="s">
        <v>18424</v>
      </c>
      <c r="AP17634" s="229">
        <v>109194.81</v>
      </c>
      <c r="AR17634" s="207" t="s">
        <v>31189</v>
      </c>
      <c r="AS17634" s="208">
        <v>5298.44</v>
      </c>
      <c r="AT17634" s="93"/>
      <c r="AU17634" s="93"/>
      <c r="AV17634" s="93"/>
    </row>
    <row r="17635" spans="35:48" x14ac:dyDescent="0.55000000000000004">
      <c r="AI17635" s="278" t="s">
        <v>69613</v>
      </c>
      <c r="AJ17635" s="279">
        <v>38.32</v>
      </c>
      <c r="AL17635" s="248" t="s">
        <v>59451</v>
      </c>
      <c r="AM17635" s="249">
        <v>797934.07999999996</v>
      </c>
      <c r="AO17635" s="228" t="s">
        <v>18426</v>
      </c>
      <c r="AP17635" s="229">
        <v>370190.22</v>
      </c>
      <c r="AR17635" s="207" t="s">
        <v>31190</v>
      </c>
      <c r="AS17635" s="208">
        <v>71364.08</v>
      </c>
      <c r="AT17635" s="93"/>
      <c r="AU17635" s="93"/>
      <c r="AV17635" s="93"/>
    </row>
    <row r="17636" spans="35:48" x14ac:dyDescent="0.55000000000000004">
      <c r="AI17636" s="278" t="s">
        <v>56926</v>
      </c>
      <c r="AJ17636" s="279">
        <v>2000</v>
      </c>
      <c r="AL17636" s="248" t="s">
        <v>19616</v>
      </c>
      <c r="AM17636" s="249">
        <v>439899.61</v>
      </c>
      <c r="AO17636" s="228" t="s">
        <v>18481</v>
      </c>
      <c r="AP17636" s="229">
        <v>172829.66</v>
      </c>
      <c r="AR17636" s="207" t="s">
        <v>31191</v>
      </c>
      <c r="AS17636" s="208">
        <v>113074.75</v>
      </c>
      <c r="AT17636" s="93"/>
      <c r="AU17636" s="93"/>
      <c r="AV17636" s="93"/>
    </row>
    <row r="17637" spans="35:48" x14ac:dyDescent="0.55000000000000004">
      <c r="AI17637" s="278" t="s">
        <v>50866</v>
      </c>
      <c r="AJ17637" s="279">
        <v>211500</v>
      </c>
      <c r="AL17637" s="248" t="s">
        <v>50644</v>
      </c>
      <c r="AM17637" s="249">
        <v>11557922.67</v>
      </c>
      <c r="AO17637" s="228" t="s">
        <v>18482</v>
      </c>
      <c r="AP17637" s="229">
        <v>84779.47</v>
      </c>
      <c r="AR17637" s="207" t="s">
        <v>31192</v>
      </c>
      <c r="AS17637" s="208">
        <v>25549</v>
      </c>
      <c r="AT17637" s="93"/>
      <c r="AU17637" s="93"/>
      <c r="AV17637" s="93"/>
    </row>
    <row r="17638" spans="35:48" x14ac:dyDescent="0.55000000000000004">
      <c r="AI17638" s="278" t="s">
        <v>54751</v>
      </c>
      <c r="AJ17638" s="279">
        <v>9631.32</v>
      </c>
      <c r="AL17638" s="248" t="s">
        <v>19617</v>
      </c>
      <c r="AM17638" s="249">
        <v>130</v>
      </c>
      <c r="AO17638" s="228" t="s">
        <v>33382</v>
      </c>
      <c r="AP17638" s="229">
        <v>1091890.29</v>
      </c>
      <c r="AR17638" s="207" t="s">
        <v>31193</v>
      </c>
      <c r="AS17638" s="208">
        <v>3920</v>
      </c>
      <c r="AT17638" s="93"/>
      <c r="AU17638" s="93"/>
      <c r="AV17638" s="93"/>
    </row>
    <row r="17639" spans="35:48" x14ac:dyDescent="0.55000000000000004">
      <c r="AI17639" s="278" t="s">
        <v>61142</v>
      </c>
      <c r="AJ17639" s="279">
        <v>10000</v>
      </c>
      <c r="AL17639" s="248" t="s">
        <v>19618</v>
      </c>
      <c r="AM17639" s="249">
        <v>2628.75</v>
      </c>
      <c r="AO17639" s="228" t="s">
        <v>46006</v>
      </c>
      <c r="AP17639" s="229">
        <v>5082.33</v>
      </c>
      <c r="AR17639" s="207" t="s">
        <v>31194</v>
      </c>
      <c r="AS17639" s="208">
        <v>10215</v>
      </c>
      <c r="AT17639" s="93"/>
      <c r="AU17639" s="93"/>
      <c r="AV17639" s="93"/>
    </row>
    <row r="17640" spans="35:48" x14ac:dyDescent="0.55000000000000004">
      <c r="AI17640" s="278" t="s">
        <v>50867</v>
      </c>
      <c r="AJ17640" s="279">
        <v>140662.23000000001</v>
      </c>
      <c r="AL17640" s="248" t="s">
        <v>19619</v>
      </c>
      <c r="AM17640" s="249">
        <v>-721.74</v>
      </c>
      <c r="AO17640" s="228" t="s">
        <v>34875</v>
      </c>
      <c r="AP17640" s="229">
        <v>330352.90999999997</v>
      </c>
      <c r="AR17640" s="207" t="s">
        <v>31195</v>
      </c>
      <c r="AS17640" s="208">
        <v>11900</v>
      </c>
      <c r="AT17640" s="93"/>
      <c r="AU17640" s="93"/>
      <c r="AV17640" s="93"/>
    </row>
    <row r="17641" spans="35:48" x14ac:dyDescent="0.55000000000000004">
      <c r="AI17641" s="278" t="s">
        <v>61730</v>
      </c>
      <c r="AJ17641" s="279">
        <v>-5268.96</v>
      </c>
      <c r="AL17641" s="248" t="s">
        <v>19620</v>
      </c>
      <c r="AM17641" s="249">
        <v>839863.87</v>
      </c>
      <c r="AO17641" s="228" t="s">
        <v>33383</v>
      </c>
      <c r="AP17641" s="229">
        <v>85010.76</v>
      </c>
      <c r="AR17641" s="207" t="s">
        <v>31196</v>
      </c>
      <c r="AS17641" s="208">
        <v>5951.25</v>
      </c>
      <c r="AT17641" s="93"/>
      <c r="AU17641" s="93"/>
      <c r="AV17641" s="93"/>
    </row>
    <row r="17642" spans="35:48" x14ac:dyDescent="0.55000000000000004">
      <c r="AI17642" s="278" t="s">
        <v>58154</v>
      </c>
      <c r="AJ17642" s="279">
        <v>1013963.69</v>
      </c>
      <c r="AL17642" s="248" t="s">
        <v>54329</v>
      </c>
      <c r="AM17642" s="249">
        <v>-409601.66</v>
      </c>
      <c r="AO17642" s="228" t="s">
        <v>18484</v>
      </c>
      <c r="AP17642" s="229">
        <v>5928.51</v>
      </c>
      <c r="AR17642" s="207" t="s">
        <v>31197</v>
      </c>
      <c r="AS17642" s="208">
        <v>18000</v>
      </c>
      <c r="AT17642" s="93"/>
      <c r="AU17642" s="93"/>
      <c r="AV17642" s="93"/>
    </row>
    <row r="17643" spans="35:48" x14ac:dyDescent="0.55000000000000004">
      <c r="AI17643" s="278" t="s">
        <v>59385</v>
      </c>
      <c r="AJ17643" s="279">
        <v>35592.36</v>
      </c>
      <c r="AL17643" s="248" t="s">
        <v>19638</v>
      </c>
      <c r="AM17643" s="249">
        <v>32820</v>
      </c>
      <c r="AO17643" s="228" t="s">
        <v>54284</v>
      </c>
      <c r="AP17643" s="229">
        <v>48577.9</v>
      </c>
      <c r="AR17643" s="207" t="s">
        <v>31198</v>
      </c>
      <c r="AS17643" s="208">
        <v>7930</v>
      </c>
      <c r="AT17643" s="93"/>
      <c r="AU17643" s="93"/>
      <c r="AV17643" s="93"/>
    </row>
    <row r="17644" spans="35:48" x14ac:dyDescent="0.55000000000000004">
      <c r="AI17644" s="278" t="s">
        <v>62938</v>
      </c>
      <c r="AJ17644" s="279">
        <v>4353.46</v>
      </c>
      <c r="AL17644" s="248" t="s">
        <v>40762</v>
      </c>
      <c r="AM17644" s="249">
        <v>38697.68</v>
      </c>
      <c r="AO17644" s="228" t="s">
        <v>18487</v>
      </c>
      <c r="AP17644" s="229">
        <v>64361.18</v>
      </c>
      <c r="AR17644" s="207" t="s">
        <v>31199</v>
      </c>
      <c r="AS17644" s="208">
        <v>7332</v>
      </c>
      <c r="AT17644" s="93"/>
      <c r="AU17644" s="93"/>
      <c r="AV17644" s="93"/>
    </row>
    <row r="17645" spans="35:48" x14ac:dyDescent="0.55000000000000004">
      <c r="AI17645" s="278" t="s">
        <v>58828</v>
      </c>
      <c r="AJ17645" s="279">
        <v>273.36</v>
      </c>
      <c r="AL17645" s="248" t="s">
        <v>40763</v>
      </c>
      <c r="AM17645" s="249">
        <v>10700</v>
      </c>
      <c r="AO17645" s="228" t="s">
        <v>13370</v>
      </c>
      <c r="AP17645" s="229">
        <v>87344.74</v>
      </c>
      <c r="AR17645" s="207" t="s">
        <v>31200</v>
      </c>
      <c r="AS17645" s="208">
        <v>14608</v>
      </c>
      <c r="AT17645" s="93"/>
      <c r="AU17645" s="93"/>
      <c r="AV17645" s="93"/>
    </row>
    <row r="17646" spans="35:48" x14ac:dyDescent="0.55000000000000004">
      <c r="AI17646" s="278" t="s">
        <v>58155</v>
      </c>
      <c r="AJ17646" s="279">
        <v>59088.49</v>
      </c>
      <c r="AL17646" s="248" t="s">
        <v>40764</v>
      </c>
      <c r="AM17646" s="249">
        <v>250100</v>
      </c>
      <c r="AO17646" s="228" t="s">
        <v>13371</v>
      </c>
      <c r="AP17646" s="229">
        <v>29008.35</v>
      </c>
      <c r="AR17646" s="207" t="s">
        <v>31201</v>
      </c>
      <c r="AS17646" s="208">
        <v>250</v>
      </c>
      <c r="AT17646" s="93"/>
      <c r="AU17646" s="93"/>
      <c r="AV17646" s="93"/>
    </row>
    <row r="17647" spans="35:48" x14ac:dyDescent="0.55000000000000004">
      <c r="AI17647" s="278" t="s">
        <v>59386</v>
      </c>
      <c r="AJ17647" s="279">
        <v>151333.45000000001</v>
      </c>
      <c r="AL17647" s="248" t="s">
        <v>19641</v>
      </c>
      <c r="AM17647" s="249">
        <v>25199.63</v>
      </c>
      <c r="AO17647" s="228" t="s">
        <v>18490</v>
      </c>
      <c r="AP17647" s="229">
        <v>44276.03</v>
      </c>
      <c r="AR17647" s="207" t="s">
        <v>31202</v>
      </c>
      <c r="AS17647" s="208">
        <v>2050</v>
      </c>
      <c r="AT17647" s="93"/>
      <c r="AU17647" s="93"/>
      <c r="AV17647" s="93"/>
    </row>
    <row r="17648" spans="35:48" x14ac:dyDescent="0.55000000000000004">
      <c r="AI17648" s="278" t="s">
        <v>69845</v>
      </c>
      <c r="AJ17648" s="279">
        <v>28000</v>
      </c>
      <c r="AL17648" s="248" t="s">
        <v>58030</v>
      </c>
      <c r="AM17648" s="249">
        <v>71510</v>
      </c>
      <c r="AO17648" s="228" t="s">
        <v>33384</v>
      </c>
      <c r="AP17648" s="229">
        <v>15724264.390000001</v>
      </c>
      <c r="AR17648" s="207" t="s">
        <v>31203</v>
      </c>
      <c r="AS17648" s="208">
        <v>3806</v>
      </c>
      <c r="AT17648" s="93"/>
      <c r="AU17648" s="93"/>
      <c r="AV17648" s="93"/>
    </row>
    <row r="17649" spans="35:48" x14ac:dyDescent="0.55000000000000004">
      <c r="AI17649" s="278" t="s">
        <v>58156</v>
      </c>
      <c r="AJ17649" s="279">
        <v>18146.080000000002</v>
      </c>
      <c r="AL17649" s="248" t="s">
        <v>56794</v>
      </c>
      <c r="AM17649" s="249">
        <v>25669.55</v>
      </c>
      <c r="AO17649" s="228" t="s">
        <v>40747</v>
      </c>
      <c r="AP17649" s="229">
        <v>79926.559999999998</v>
      </c>
      <c r="AR17649" s="207" t="s">
        <v>31204</v>
      </c>
      <c r="AS17649" s="208">
        <v>250</v>
      </c>
      <c r="AT17649" s="93"/>
      <c r="AU17649" s="93"/>
      <c r="AV17649" s="93"/>
    </row>
    <row r="17650" spans="35:48" x14ac:dyDescent="0.55000000000000004">
      <c r="AI17650" s="278" t="s">
        <v>58157</v>
      </c>
      <c r="AJ17650" s="279">
        <v>58086.94</v>
      </c>
      <c r="AL17650" s="248" t="s">
        <v>19642</v>
      </c>
      <c r="AM17650" s="249">
        <v>32460</v>
      </c>
      <c r="AO17650" s="228" t="s">
        <v>43190</v>
      </c>
      <c r="AP17650" s="229">
        <v>91700</v>
      </c>
      <c r="AR17650" s="207" t="s">
        <v>31205</v>
      </c>
      <c r="AS17650" s="208">
        <v>113074.75</v>
      </c>
      <c r="AT17650" s="93"/>
      <c r="AU17650" s="93"/>
      <c r="AV17650" s="93"/>
    </row>
    <row r="17651" spans="35:48" x14ac:dyDescent="0.55000000000000004">
      <c r="AI17651" s="278" t="s">
        <v>58829</v>
      </c>
      <c r="AJ17651" s="279">
        <v>264.39</v>
      </c>
      <c r="AL17651" s="248" t="s">
        <v>59976</v>
      </c>
      <c r="AM17651" s="249">
        <v>40500</v>
      </c>
      <c r="AO17651" s="228" t="s">
        <v>54285</v>
      </c>
      <c r="AP17651" s="229">
        <v>47287.95</v>
      </c>
      <c r="AR17651" s="207" t="s">
        <v>31206</v>
      </c>
      <c r="AS17651" s="208">
        <v>25549</v>
      </c>
      <c r="AT17651" s="93"/>
      <c r="AU17651" s="93"/>
      <c r="AV17651" s="93"/>
    </row>
    <row r="17652" spans="35:48" x14ac:dyDescent="0.55000000000000004">
      <c r="AI17652" s="278" t="s">
        <v>69614</v>
      </c>
      <c r="AJ17652" s="279">
        <v>5071.6000000000004</v>
      </c>
      <c r="AL17652" s="248" t="s">
        <v>13473</v>
      </c>
      <c r="AM17652" s="249">
        <v>140275.01</v>
      </c>
      <c r="AO17652" s="228" t="s">
        <v>34876</v>
      </c>
      <c r="AP17652" s="229">
        <v>69.849999999999994</v>
      </c>
      <c r="AR17652" s="207" t="s">
        <v>31207</v>
      </c>
      <c r="AS17652" s="208">
        <v>3920</v>
      </c>
      <c r="AT17652" s="93"/>
      <c r="AU17652" s="93"/>
      <c r="AV17652" s="93"/>
    </row>
    <row r="17653" spans="35:48" x14ac:dyDescent="0.55000000000000004">
      <c r="AI17653" s="278" t="s">
        <v>58158</v>
      </c>
      <c r="AJ17653" s="279">
        <v>36366.25</v>
      </c>
      <c r="AL17653" s="248" t="s">
        <v>19644</v>
      </c>
      <c r="AM17653" s="249">
        <v>23903.8</v>
      </c>
      <c r="AO17653" s="228" t="s">
        <v>13372</v>
      </c>
      <c r="AP17653" s="229">
        <v>1369563.58</v>
      </c>
      <c r="AR17653" s="207" t="s">
        <v>31208</v>
      </c>
      <c r="AS17653" s="208">
        <v>10215</v>
      </c>
      <c r="AT17653" s="93"/>
      <c r="AU17653" s="93"/>
      <c r="AV17653" s="93"/>
    </row>
    <row r="17654" spans="35:48" x14ac:dyDescent="0.55000000000000004">
      <c r="AI17654" s="278" t="s">
        <v>69846</v>
      </c>
      <c r="AJ17654" s="279">
        <v>3430.37</v>
      </c>
      <c r="AL17654" s="248" t="s">
        <v>19660</v>
      </c>
      <c r="AM17654" s="249">
        <v>53344</v>
      </c>
      <c r="AO17654" s="228" t="s">
        <v>18492</v>
      </c>
      <c r="AP17654" s="229">
        <v>176888.99</v>
      </c>
      <c r="AR17654" s="207" t="s">
        <v>31209</v>
      </c>
      <c r="AS17654" s="208">
        <v>11900</v>
      </c>
      <c r="AT17654" s="93"/>
      <c r="AU17654" s="93"/>
      <c r="AV17654" s="93"/>
    </row>
    <row r="17655" spans="35:48" x14ac:dyDescent="0.55000000000000004">
      <c r="AI17655" s="278" t="s">
        <v>61731</v>
      </c>
      <c r="AJ17655" s="279">
        <v>4826.3500000000004</v>
      </c>
      <c r="AL17655" s="248" t="s">
        <v>49350</v>
      </c>
      <c r="AM17655" s="249">
        <v>72331.649999999994</v>
      </c>
      <c r="AO17655" s="228" t="s">
        <v>18493</v>
      </c>
      <c r="AP17655" s="229">
        <v>66894.820000000007</v>
      </c>
      <c r="AR17655" s="207" t="s">
        <v>31210</v>
      </c>
      <c r="AS17655" s="208">
        <v>5951.25</v>
      </c>
      <c r="AT17655" s="93"/>
      <c r="AU17655" s="93"/>
      <c r="AV17655" s="93"/>
    </row>
    <row r="17656" spans="35:48" x14ac:dyDescent="0.55000000000000004">
      <c r="AI17656" s="278" t="s">
        <v>61732</v>
      </c>
      <c r="AJ17656" s="279">
        <v>13036.07</v>
      </c>
      <c r="AL17656" s="248" t="s">
        <v>61679</v>
      </c>
      <c r="AM17656" s="249">
        <v>9100.6200000000008</v>
      </c>
      <c r="AO17656" s="228" t="s">
        <v>18494</v>
      </c>
      <c r="AP17656" s="229">
        <v>564494.57999999996</v>
      </c>
      <c r="AR17656" s="207" t="s">
        <v>31211</v>
      </c>
      <c r="AS17656" s="208">
        <v>18000</v>
      </c>
      <c r="AT17656" s="93"/>
      <c r="AU17656" s="93"/>
      <c r="AV17656" s="93"/>
    </row>
    <row r="17657" spans="35:48" x14ac:dyDescent="0.55000000000000004">
      <c r="AI17657" s="278" t="s">
        <v>59387</v>
      </c>
      <c r="AJ17657" s="279">
        <v>3506.33</v>
      </c>
      <c r="AL17657" s="248" t="s">
        <v>33472</v>
      </c>
      <c r="AM17657" s="249">
        <v>6982.36</v>
      </c>
      <c r="AO17657" s="228" t="s">
        <v>54286</v>
      </c>
      <c r="AP17657" s="229">
        <v>12624.47</v>
      </c>
      <c r="AR17657" s="207" t="s">
        <v>31212</v>
      </c>
      <c r="AS17657" s="208">
        <v>7930</v>
      </c>
      <c r="AT17657" s="93"/>
      <c r="AU17657" s="93"/>
      <c r="AV17657" s="93"/>
    </row>
    <row r="17658" spans="35:48" x14ac:dyDescent="0.55000000000000004">
      <c r="AI17658" s="278" t="s">
        <v>58394</v>
      </c>
      <c r="AJ17658" s="279">
        <v>81230.11</v>
      </c>
      <c r="AL17658" s="248" t="s">
        <v>46027</v>
      </c>
      <c r="AM17658" s="249">
        <v>1335.6</v>
      </c>
      <c r="AO17658" s="228" t="s">
        <v>49340</v>
      </c>
      <c r="AP17658" s="229">
        <v>72262.5</v>
      </c>
      <c r="AR17658" s="207" t="s">
        <v>31213</v>
      </c>
      <c r="AS17658" s="208">
        <v>7332</v>
      </c>
      <c r="AT17658" s="93"/>
      <c r="AU17658" s="93"/>
      <c r="AV17658" s="93"/>
    </row>
    <row r="17659" spans="35:48" x14ac:dyDescent="0.55000000000000004">
      <c r="AI17659" s="278" t="s">
        <v>58159</v>
      </c>
      <c r="AJ17659" s="279">
        <v>101636.51</v>
      </c>
      <c r="AL17659" s="248" t="s">
        <v>43214</v>
      </c>
      <c r="AM17659" s="249">
        <v>28914.68</v>
      </c>
      <c r="AO17659" s="228" t="s">
        <v>18495</v>
      </c>
      <c r="AP17659" s="229">
        <v>69313.25</v>
      </c>
      <c r="AR17659" s="207" t="s">
        <v>31214</v>
      </c>
      <c r="AS17659" s="208">
        <v>14608</v>
      </c>
      <c r="AT17659" s="93"/>
      <c r="AU17659" s="93"/>
      <c r="AV17659" s="93"/>
    </row>
    <row r="17660" spans="35:48" x14ac:dyDescent="0.55000000000000004">
      <c r="AI17660" s="278" t="s">
        <v>58830</v>
      </c>
      <c r="AJ17660" s="279">
        <v>39768.730000000003</v>
      </c>
      <c r="AL17660" s="248" t="s">
        <v>19662</v>
      </c>
      <c r="AM17660" s="249">
        <v>20060</v>
      </c>
      <c r="AO17660" s="228" t="s">
        <v>54287</v>
      </c>
      <c r="AP17660" s="229">
        <v>541.41</v>
      </c>
      <c r="AR17660" s="207" t="s">
        <v>31215</v>
      </c>
      <c r="AS17660" s="208">
        <v>250</v>
      </c>
      <c r="AT17660" s="93"/>
      <c r="AU17660" s="93"/>
      <c r="AV17660" s="93"/>
    </row>
    <row r="17661" spans="35:48" x14ac:dyDescent="0.55000000000000004">
      <c r="AI17661" s="278" t="s">
        <v>60066</v>
      </c>
      <c r="AJ17661" s="279">
        <v>3359.07</v>
      </c>
      <c r="AL17661" s="248" t="s">
        <v>13480</v>
      </c>
      <c r="AM17661" s="249">
        <v>14359.17</v>
      </c>
      <c r="AO17661" s="228" t="s">
        <v>18496</v>
      </c>
      <c r="AP17661" s="229">
        <v>257168.24</v>
      </c>
      <c r="AR17661" s="207" t="s">
        <v>31216</v>
      </c>
      <c r="AS17661" s="208">
        <v>2050</v>
      </c>
      <c r="AT17661" s="93"/>
      <c r="AU17661" s="93"/>
      <c r="AV17661" s="93"/>
    </row>
    <row r="17662" spans="35:48" x14ac:dyDescent="0.55000000000000004">
      <c r="AI17662" s="278" t="s">
        <v>58160</v>
      </c>
      <c r="AJ17662" s="279">
        <v>226877.63</v>
      </c>
      <c r="AL17662" s="248" t="s">
        <v>33474</v>
      </c>
      <c r="AM17662" s="249">
        <v>10609.41</v>
      </c>
      <c r="AO17662" s="228" t="s">
        <v>18497</v>
      </c>
      <c r="AP17662" s="229">
        <v>39184.54</v>
      </c>
      <c r="AR17662" s="207" t="s">
        <v>31217</v>
      </c>
      <c r="AS17662" s="208">
        <v>3806</v>
      </c>
      <c r="AT17662" s="93"/>
      <c r="AU17662" s="93"/>
      <c r="AV17662" s="93"/>
    </row>
    <row r="17663" spans="35:48" x14ac:dyDescent="0.55000000000000004">
      <c r="AI17663" s="278" t="s">
        <v>58161</v>
      </c>
      <c r="AJ17663" s="279">
        <v>117423.11</v>
      </c>
      <c r="AL17663" s="248" t="s">
        <v>55604</v>
      </c>
      <c r="AM17663" s="249">
        <v>559.04999999999995</v>
      </c>
      <c r="AO17663" s="228" t="s">
        <v>54288</v>
      </c>
      <c r="AP17663" s="229">
        <v>200</v>
      </c>
      <c r="AR17663" s="207" t="s">
        <v>31218</v>
      </c>
      <c r="AS17663" s="208">
        <v>250</v>
      </c>
      <c r="AT17663" s="93"/>
      <c r="AU17663" s="93"/>
      <c r="AV17663" s="93"/>
    </row>
    <row r="17664" spans="35:48" x14ac:dyDescent="0.55000000000000004">
      <c r="AI17664" s="278" t="s">
        <v>58395</v>
      </c>
      <c r="AJ17664" s="279">
        <v>12773.92</v>
      </c>
      <c r="AL17664" s="248" t="s">
        <v>19663</v>
      </c>
      <c r="AM17664" s="249">
        <v>124189.37</v>
      </c>
      <c r="AO17664" s="228" t="s">
        <v>18499</v>
      </c>
      <c r="AP17664" s="229">
        <v>854266.23</v>
      </c>
      <c r="AR17664" s="207" t="s">
        <v>31219</v>
      </c>
      <c r="AS17664" s="208">
        <v>10800</v>
      </c>
      <c r="AT17664" s="93"/>
      <c r="AU17664" s="93"/>
      <c r="AV17664" s="93"/>
    </row>
    <row r="17665" spans="35:48" x14ac:dyDescent="0.55000000000000004">
      <c r="AI17665" s="278" t="s">
        <v>69615</v>
      </c>
      <c r="AJ17665" s="279">
        <v>-3447.44</v>
      </c>
      <c r="AL17665" s="248" t="s">
        <v>13481</v>
      </c>
      <c r="AM17665" s="249">
        <v>27894.53</v>
      </c>
      <c r="AO17665" s="228" t="s">
        <v>54289</v>
      </c>
      <c r="AP17665" s="229">
        <v>763004.98</v>
      </c>
      <c r="AR17665" s="207" t="s">
        <v>31220</v>
      </c>
      <c r="AS17665" s="208">
        <v>83737.22</v>
      </c>
      <c r="AT17665" s="93"/>
      <c r="AU17665" s="93"/>
      <c r="AV17665" s="93"/>
    </row>
    <row r="17666" spans="35:48" x14ac:dyDescent="0.55000000000000004">
      <c r="AI17666" s="278" t="s">
        <v>48633</v>
      </c>
      <c r="AJ17666" s="279">
        <v>121196.34</v>
      </c>
      <c r="AL17666" s="248" t="s">
        <v>19664</v>
      </c>
      <c r="AM17666" s="249">
        <v>18064.099999999999</v>
      </c>
      <c r="AO17666" s="228" t="s">
        <v>18500</v>
      </c>
      <c r="AP17666" s="229">
        <v>939347.14</v>
      </c>
      <c r="AR17666" s="207" t="s">
        <v>31221</v>
      </c>
      <c r="AS17666" s="208">
        <v>4610</v>
      </c>
      <c r="AT17666" s="93"/>
      <c r="AU17666" s="93"/>
      <c r="AV17666" s="93"/>
    </row>
    <row r="17667" spans="35:48" x14ac:dyDescent="0.55000000000000004">
      <c r="AI17667" s="278" t="s">
        <v>56919</v>
      </c>
      <c r="AJ17667" s="279">
        <v>14821.98</v>
      </c>
      <c r="AL17667" s="248" t="s">
        <v>19666</v>
      </c>
      <c r="AM17667" s="249">
        <v>115514.89</v>
      </c>
      <c r="AO17667" s="228" t="s">
        <v>18502</v>
      </c>
      <c r="AP17667" s="229">
        <v>544430.66</v>
      </c>
      <c r="AR17667" s="207" t="s">
        <v>31222</v>
      </c>
      <c r="AS17667" s="208">
        <v>2992.5</v>
      </c>
      <c r="AT17667" s="93"/>
      <c r="AU17667" s="93"/>
      <c r="AV17667" s="93"/>
    </row>
    <row r="17668" spans="35:48" x14ac:dyDescent="0.55000000000000004">
      <c r="AI17668" s="278" t="s">
        <v>69616</v>
      </c>
      <c r="AJ17668" s="279">
        <v>426.2</v>
      </c>
      <c r="AL17668" s="248" t="s">
        <v>65123</v>
      </c>
      <c r="AM17668" s="249">
        <v>7030</v>
      </c>
      <c r="AO17668" s="228" t="s">
        <v>18503</v>
      </c>
      <c r="AP17668" s="229">
        <v>16240.23</v>
      </c>
      <c r="AR17668" s="207" t="s">
        <v>31223</v>
      </c>
      <c r="AS17668" s="208">
        <v>1260</v>
      </c>
      <c r="AT17668" s="93"/>
      <c r="AU17668" s="93"/>
      <c r="AV17668" s="93"/>
    </row>
    <row r="17669" spans="35:48" x14ac:dyDescent="0.55000000000000004">
      <c r="AI17669" s="278" t="s">
        <v>69617</v>
      </c>
      <c r="AJ17669" s="279">
        <v>3684.56</v>
      </c>
      <c r="AL17669" s="248" t="s">
        <v>49351</v>
      </c>
      <c r="AM17669" s="249">
        <v>385697</v>
      </c>
      <c r="AO17669" s="228" t="s">
        <v>18504</v>
      </c>
      <c r="AP17669" s="229">
        <v>24379.599999999999</v>
      </c>
      <c r="AR17669" s="207" t="s">
        <v>31224</v>
      </c>
      <c r="AS17669" s="208">
        <v>2703.75</v>
      </c>
      <c r="AT17669" s="93"/>
      <c r="AU17669" s="93"/>
      <c r="AV17669" s="93"/>
    </row>
    <row r="17670" spans="35:48" x14ac:dyDescent="0.55000000000000004">
      <c r="AI17670" s="278" t="s">
        <v>48634</v>
      </c>
      <c r="AJ17670" s="279">
        <v>10525.37</v>
      </c>
      <c r="AL17670" s="248" t="s">
        <v>49352</v>
      </c>
      <c r="AM17670" s="249">
        <v>9447.89</v>
      </c>
      <c r="AO17670" s="228" t="s">
        <v>18505</v>
      </c>
      <c r="AP17670" s="229">
        <v>760.96</v>
      </c>
      <c r="AR17670" s="207" t="s">
        <v>31225</v>
      </c>
      <c r="AS17670" s="208">
        <v>6687</v>
      </c>
      <c r="AT17670" s="93"/>
      <c r="AU17670" s="93"/>
      <c r="AV17670" s="93"/>
    </row>
    <row r="17671" spans="35:48" x14ac:dyDescent="0.55000000000000004">
      <c r="AI17671" s="278" t="s">
        <v>48635</v>
      </c>
      <c r="AJ17671" s="279">
        <v>16959.13</v>
      </c>
      <c r="AL17671" s="248" t="s">
        <v>49353</v>
      </c>
      <c r="AM17671" s="249">
        <v>1059.75</v>
      </c>
      <c r="AO17671" s="228" t="s">
        <v>34877</v>
      </c>
      <c r="AP17671" s="229">
        <v>4787.3</v>
      </c>
      <c r="AR17671" s="207" t="s">
        <v>31226</v>
      </c>
      <c r="AS17671" s="208">
        <v>10149.73</v>
      </c>
      <c r="AT17671" s="93"/>
      <c r="AU17671" s="93"/>
      <c r="AV17671" s="93"/>
    </row>
    <row r="17672" spans="35:48" x14ac:dyDescent="0.55000000000000004">
      <c r="AI17672" s="278" t="s">
        <v>56921</v>
      </c>
      <c r="AJ17672" s="279">
        <v>9180.75</v>
      </c>
      <c r="AL17672" s="248" t="s">
        <v>60892</v>
      </c>
      <c r="AM17672" s="249">
        <v>5486.96</v>
      </c>
      <c r="AO17672" s="228" t="s">
        <v>18507</v>
      </c>
      <c r="AP17672" s="229">
        <v>1492.65</v>
      </c>
      <c r="AR17672" s="207" t="s">
        <v>31227</v>
      </c>
      <c r="AS17672" s="208">
        <v>250</v>
      </c>
      <c r="AT17672" s="93"/>
      <c r="AU17672" s="93"/>
      <c r="AV17672" s="93"/>
    </row>
    <row r="17673" spans="35:48" x14ac:dyDescent="0.55000000000000004">
      <c r="AI17673" s="278" t="s">
        <v>56922</v>
      </c>
      <c r="AJ17673" s="279">
        <v>17611.04</v>
      </c>
      <c r="AL17673" s="248" t="s">
        <v>50645</v>
      </c>
      <c r="AM17673" s="249">
        <v>7972</v>
      </c>
      <c r="AO17673" s="228" t="s">
        <v>18508</v>
      </c>
      <c r="AP17673" s="229">
        <v>1468632.36</v>
      </c>
      <c r="AR17673" s="207" t="s">
        <v>31228</v>
      </c>
      <c r="AS17673" s="208">
        <v>10688.49</v>
      </c>
      <c r="AT17673" s="93"/>
      <c r="AU17673" s="93"/>
      <c r="AV17673" s="93"/>
    </row>
    <row r="17674" spans="35:48" x14ac:dyDescent="0.55000000000000004">
      <c r="AI17674" s="278" t="s">
        <v>69618</v>
      </c>
      <c r="AJ17674" s="279">
        <v>600</v>
      </c>
      <c r="AL17674" s="248" t="s">
        <v>46028</v>
      </c>
      <c r="AM17674" s="249">
        <v>315713.58</v>
      </c>
      <c r="AO17674" s="228" t="s">
        <v>18509</v>
      </c>
      <c r="AP17674" s="229">
        <v>-83660.03</v>
      </c>
      <c r="AR17674" s="207" t="s">
        <v>31229</v>
      </c>
      <c r="AS17674" s="208">
        <v>5899.98</v>
      </c>
      <c r="AT17674" s="93"/>
      <c r="AU17674" s="93"/>
      <c r="AV17674" s="93"/>
    </row>
    <row r="17675" spans="35:48" x14ac:dyDescent="0.55000000000000004">
      <c r="AI17675" s="278" t="s">
        <v>70982</v>
      </c>
      <c r="AJ17675" s="279">
        <v>2697.45</v>
      </c>
      <c r="AL17675" s="248" t="s">
        <v>50646</v>
      </c>
      <c r="AM17675" s="249">
        <v>52755.19</v>
      </c>
      <c r="AO17675" s="228" t="s">
        <v>43191</v>
      </c>
      <c r="AP17675" s="229">
        <v>520505.77</v>
      </c>
      <c r="AR17675" s="207" t="s">
        <v>31230</v>
      </c>
      <c r="AS17675" s="208">
        <v>8686.86</v>
      </c>
      <c r="AT17675" s="93"/>
      <c r="AU17675" s="93"/>
      <c r="AV17675" s="93"/>
    </row>
    <row r="17676" spans="35:48" x14ac:dyDescent="0.55000000000000004">
      <c r="AI17676" s="278" t="s">
        <v>50868</v>
      </c>
      <c r="AJ17676" s="279">
        <v>11774.38</v>
      </c>
      <c r="AL17676" s="248" t="s">
        <v>19685</v>
      </c>
      <c r="AM17676" s="249">
        <v>191659.72</v>
      </c>
      <c r="AO17676" s="228" t="s">
        <v>34881</v>
      </c>
      <c r="AP17676" s="229">
        <v>5795</v>
      </c>
      <c r="AR17676" s="207" t="s">
        <v>31231</v>
      </c>
      <c r="AS17676" s="208">
        <v>5141.33</v>
      </c>
      <c r="AT17676" s="93"/>
      <c r="AU17676" s="93"/>
      <c r="AV17676" s="93"/>
    </row>
    <row r="17677" spans="35:48" x14ac:dyDescent="0.55000000000000004">
      <c r="AI17677" s="278" t="s">
        <v>60067</v>
      </c>
      <c r="AJ17677" s="279">
        <v>839.93</v>
      </c>
      <c r="AL17677" s="248" t="s">
        <v>49355</v>
      </c>
      <c r="AM17677" s="249">
        <v>237.11</v>
      </c>
      <c r="AO17677" s="228" t="s">
        <v>46007</v>
      </c>
      <c r="AP17677" s="229">
        <v>15858.72</v>
      </c>
      <c r="AR17677" s="207" t="s">
        <v>31232</v>
      </c>
      <c r="AS17677" s="208">
        <v>10800</v>
      </c>
      <c r="AT17677" s="93"/>
      <c r="AU17677" s="93"/>
      <c r="AV17677" s="93"/>
    </row>
    <row r="17678" spans="35:48" x14ac:dyDescent="0.55000000000000004">
      <c r="AI17678" s="278" t="s">
        <v>50869</v>
      </c>
      <c r="AJ17678" s="279">
        <v>58891.39</v>
      </c>
      <c r="AL17678" s="248" t="s">
        <v>19686</v>
      </c>
      <c r="AM17678" s="249">
        <v>218.62</v>
      </c>
      <c r="AO17678" s="228" t="s">
        <v>18575</v>
      </c>
      <c r="AP17678" s="229">
        <v>46402.37</v>
      </c>
      <c r="AR17678" s="207" t="s">
        <v>31233</v>
      </c>
      <c r="AS17678" s="208">
        <v>83737.22</v>
      </c>
      <c r="AT17678" s="93"/>
      <c r="AU17678" s="93"/>
      <c r="AV17678" s="93"/>
    </row>
    <row r="17679" spans="35:48" x14ac:dyDescent="0.55000000000000004">
      <c r="AI17679" s="278" t="s">
        <v>56923</v>
      </c>
      <c r="AJ17679" s="279">
        <v>46121.21</v>
      </c>
      <c r="AL17679" s="248" t="s">
        <v>50647</v>
      </c>
      <c r="AM17679" s="249">
        <v>1237.31</v>
      </c>
      <c r="AO17679" s="228" t="s">
        <v>34882</v>
      </c>
      <c r="AP17679" s="229">
        <v>432670.84</v>
      </c>
      <c r="AR17679" s="207" t="s">
        <v>31234</v>
      </c>
      <c r="AS17679" s="208">
        <v>4610</v>
      </c>
      <c r="AT17679" s="93"/>
      <c r="AU17679" s="93"/>
      <c r="AV17679" s="93"/>
    </row>
    <row r="17680" spans="35:48" x14ac:dyDescent="0.55000000000000004">
      <c r="AI17680" s="278" t="s">
        <v>62432</v>
      </c>
      <c r="AJ17680" s="279">
        <v>4000</v>
      </c>
      <c r="AL17680" s="248" t="s">
        <v>43217</v>
      </c>
      <c r="AM17680" s="249">
        <v>519.48</v>
      </c>
      <c r="AO17680" s="228" t="s">
        <v>34883</v>
      </c>
      <c r="AP17680" s="229">
        <v>25844.720000000001</v>
      </c>
      <c r="AR17680" s="207" t="s">
        <v>31235</v>
      </c>
      <c r="AS17680" s="208">
        <v>2992.5</v>
      </c>
      <c r="AT17680" s="93"/>
      <c r="AU17680" s="93"/>
      <c r="AV17680" s="93"/>
    </row>
    <row r="17681" spans="35:48" x14ac:dyDescent="0.55000000000000004">
      <c r="AI17681" s="278" t="s">
        <v>58162</v>
      </c>
      <c r="AJ17681" s="279">
        <v>137700.20000000001</v>
      </c>
      <c r="AL17681" s="248" t="s">
        <v>60893</v>
      </c>
      <c r="AM17681" s="249">
        <v>756.62</v>
      </c>
      <c r="AO17681" s="228" t="s">
        <v>18576</v>
      </c>
      <c r="AP17681" s="229">
        <v>191413.75</v>
      </c>
      <c r="AR17681" s="207" t="s">
        <v>31236</v>
      </c>
      <c r="AS17681" s="208">
        <v>1260</v>
      </c>
      <c r="AT17681" s="93"/>
      <c r="AU17681" s="93"/>
      <c r="AV17681" s="93"/>
    </row>
    <row r="17682" spans="35:48" x14ac:dyDescent="0.55000000000000004">
      <c r="AI17682" s="278" t="s">
        <v>59389</v>
      </c>
      <c r="AJ17682" s="279">
        <v>6350</v>
      </c>
      <c r="AL17682" s="248" t="s">
        <v>50648</v>
      </c>
      <c r="AM17682" s="249">
        <v>206.42</v>
      </c>
      <c r="AO17682" s="228" t="s">
        <v>43192</v>
      </c>
      <c r="AP17682" s="229">
        <v>3384.22</v>
      </c>
      <c r="AR17682" s="207" t="s">
        <v>31237</v>
      </c>
      <c r="AS17682" s="208">
        <v>2703.75</v>
      </c>
      <c r="AT17682" s="93"/>
      <c r="AU17682" s="93"/>
      <c r="AV17682" s="93"/>
    </row>
    <row r="17683" spans="35:48" x14ac:dyDescent="0.55000000000000004">
      <c r="AI17683" s="278" t="s">
        <v>59390</v>
      </c>
      <c r="AJ17683" s="279">
        <v>83134</v>
      </c>
      <c r="AL17683" s="248" t="s">
        <v>50649</v>
      </c>
      <c r="AM17683" s="249">
        <v>9.9600000000000009</v>
      </c>
      <c r="AO17683" s="228" t="s">
        <v>46008</v>
      </c>
      <c r="AP17683" s="229">
        <v>26330.48</v>
      </c>
      <c r="AR17683" s="207" t="s">
        <v>31238</v>
      </c>
      <c r="AS17683" s="208">
        <v>6687</v>
      </c>
      <c r="AT17683" s="93"/>
      <c r="AU17683" s="93"/>
      <c r="AV17683" s="93"/>
    </row>
    <row r="17684" spans="35:48" x14ac:dyDescent="0.55000000000000004">
      <c r="AI17684" s="278" t="s">
        <v>58163</v>
      </c>
      <c r="AJ17684" s="279">
        <v>20402.37</v>
      </c>
      <c r="AL17684" s="248" t="s">
        <v>32012</v>
      </c>
      <c r="AM17684" s="249">
        <v>34978.42</v>
      </c>
      <c r="AO17684" s="228" t="s">
        <v>13377</v>
      </c>
      <c r="AP17684" s="229">
        <v>27051.63</v>
      </c>
      <c r="AR17684" s="207" t="s">
        <v>31239</v>
      </c>
      <c r="AS17684" s="208">
        <v>10149.73</v>
      </c>
      <c r="AT17684" s="93"/>
      <c r="AU17684" s="93"/>
      <c r="AV17684" s="93"/>
    </row>
    <row r="17685" spans="35:48" x14ac:dyDescent="0.55000000000000004">
      <c r="AI17685" s="278" t="s">
        <v>58831</v>
      </c>
      <c r="AJ17685" s="279">
        <v>21850.080000000002</v>
      </c>
      <c r="AL17685" s="248" t="s">
        <v>60894</v>
      </c>
      <c r="AM17685" s="249">
        <v>6250</v>
      </c>
      <c r="AO17685" s="228" t="s">
        <v>43193</v>
      </c>
      <c r="AP17685" s="229">
        <v>826191.2</v>
      </c>
      <c r="AR17685" s="207" t="s">
        <v>31240</v>
      </c>
      <c r="AS17685" s="208">
        <v>250</v>
      </c>
      <c r="AT17685" s="93"/>
      <c r="AU17685" s="93"/>
      <c r="AV17685" s="93"/>
    </row>
    <row r="17686" spans="35:48" x14ac:dyDescent="0.55000000000000004">
      <c r="AI17686" s="278" t="s">
        <v>58396</v>
      </c>
      <c r="AJ17686" s="279">
        <v>143332.81</v>
      </c>
      <c r="AL17686" s="248" t="s">
        <v>19687</v>
      </c>
      <c r="AM17686" s="249">
        <v>1935.85</v>
      </c>
      <c r="AO17686" s="228" t="s">
        <v>40748</v>
      </c>
      <c r="AP17686" s="229">
        <v>12371.33</v>
      </c>
      <c r="AR17686" s="207" t="s">
        <v>31241</v>
      </c>
      <c r="AS17686" s="208">
        <v>10688.49</v>
      </c>
      <c r="AT17686" s="93"/>
      <c r="AU17686" s="93"/>
      <c r="AV17686" s="93"/>
    </row>
    <row r="17687" spans="35:48" x14ac:dyDescent="0.55000000000000004">
      <c r="AI17687" s="278" t="s">
        <v>59391</v>
      </c>
      <c r="AJ17687" s="279">
        <v>4128.67</v>
      </c>
      <c r="AL17687" s="248" t="s">
        <v>60895</v>
      </c>
      <c r="AM17687" s="249">
        <v>3071.28</v>
      </c>
      <c r="AO17687" s="228" t="s">
        <v>36183</v>
      </c>
      <c r="AP17687" s="229">
        <v>384700</v>
      </c>
      <c r="AR17687" s="207" t="s">
        <v>31242</v>
      </c>
      <c r="AS17687" s="208">
        <v>5899.98</v>
      </c>
      <c r="AT17687" s="93"/>
      <c r="AU17687" s="93"/>
      <c r="AV17687" s="93"/>
    </row>
    <row r="17688" spans="35:48" x14ac:dyDescent="0.55000000000000004">
      <c r="AI17688" s="278" t="s">
        <v>58164</v>
      </c>
      <c r="AJ17688" s="279">
        <v>31912.02</v>
      </c>
      <c r="AL17688" s="248" t="s">
        <v>19689</v>
      </c>
      <c r="AM17688" s="249">
        <v>3385.79</v>
      </c>
      <c r="AO17688" s="228" t="s">
        <v>34884</v>
      </c>
      <c r="AP17688" s="229">
        <v>8250</v>
      </c>
      <c r="AR17688" s="207" t="s">
        <v>31243</v>
      </c>
      <c r="AS17688" s="208">
        <v>8686.86</v>
      </c>
      <c r="AT17688" s="93"/>
      <c r="AU17688" s="93"/>
      <c r="AV17688" s="93"/>
    </row>
    <row r="17689" spans="35:48" x14ac:dyDescent="0.55000000000000004">
      <c r="AI17689" s="278" t="s">
        <v>59392</v>
      </c>
      <c r="AJ17689" s="279">
        <v>30062.29</v>
      </c>
      <c r="AL17689" s="248" t="s">
        <v>65124</v>
      </c>
      <c r="AM17689" s="249">
        <v>-198684.02</v>
      </c>
      <c r="AO17689" s="228" t="s">
        <v>18577</v>
      </c>
      <c r="AP17689" s="229">
        <v>7350</v>
      </c>
      <c r="AR17689" s="207" t="s">
        <v>31244</v>
      </c>
      <c r="AS17689" s="208">
        <v>5141.33</v>
      </c>
      <c r="AT17689" s="93"/>
      <c r="AU17689" s="93"/>
      <c r="AV17689" s="93"/>
    </row>
    <row r="17690" spans="35:48" x14ac:dyDescent="0.55000000000000004">
      <c r="AI17690" s="278" t="s">
        <v>58832</v>
      </c>
      <c r="AJ17690" s="279">
        <v>8669.83</v>
      </c>
      <c r="AL17690" s="248" t="s">
        <v>19690</v>
      </c>
      <c r="AM17690" s="249">
        <v>9474.2900000000009</v>
      </c>
      <c r="AO17690" s="228" t="s">
        <v>18578</v>
      </c>
      <c r="AP17690" s="229">
        <v>282357.8</v>
      </c>
      <c r="AR17690" s="207" t="s">
        <v>31245</v>
      </c>
      <c r="AS17690" s="208">
        <v>31266.5</v>
      </c>
      <c r="AT17690" s="93"/>
      <c r="AU17690" s="93"/>
      <c r="AV17690" s="93"/>
    </row>
    <row r="17691" spans="35:48" x14ac:dyDescent="0.55000000000000004">
      <c r="AI17691" s="278" t="s">
        <v>69619</v>
      </c>
      <c r="AJ17691" s="279">
        <v>-125.73</v>
      </c>
      <c r="AL17691" s="248" t="s">
        <v>19691</v>
      </c>
      <c r="AM17691" s="249">
        <v>7491.86</v>
      </c>
      <c r="AO17691" s="228" t="s">
        <v>36184</v>
      </c>
      <c r="AP17691" s="229">
        <v>2425</v>
      </c>
      <c r="AR17691" s="207" t="s">
        <v>31246</v>
      </c>
      <c r="AS17691" s="208">
        <v>107465.34</v>
      </c>
      <c r="AT17691" s="93"/>
      <c r="AU17691" s="93"/>
      <c r="AV17691" s="93"/>
    </row>
    <row r="17692" spans="35:48" x14ac:dyDescent="0.55000000000000004">
      <c r="AI17692" s="278" t="s">
        <v>49521</v>
      </c>
      <c r="AJ17692" s="279">
        <v>20148.04</v>
      </c>
      <c r="AL17692" s="248" t="s">
        <v>43218</v>
      </c>
      <c r="AM17692" s="249">
        <v>-13569.91</v>
      </c>
      <c r="AO17692" s="228" t="s">
        <v>18580</v>
      </c>
      <c r="AP17692" s="229">
        <v>27155</v>
      </c>
      <c r="AR17692" s="207" t="s">
        <v>31247</v>
      </c>
      <c r="AS17692" s="208">
        <v>45</v>
      </c>
      <c r="AT17692" s="93"/>
      <c r="AU17692" s="93"/>
      <c r="AV17692" s="93"/>
    </row>
    <row r="17693" spans="35:48" x14ac:dyDescent="0.55000000000000004">
      <c r="AI17693" s="278" t="s">
        <v>54756</v>
      </c>
      <c r="AJ17693" s="279">
        <v>1085.51</v>
      </c>
      <c r="AL17693" s="248" t="s">
        <v>19692</v>
      </c>
      <c r="AM17693" s="249">
        <v>152849.65</v>
      </c>
      <c r="AO17693" s="228" t="s">
        <v>13380</v>
      </c>
      <c r="AP17693" s="229">
        <v>175390.67</v>
      </c>
      <c r="AR17693" s="207" t="s">
        <v>31248</v>
      </c>
      <c r="AS17693" s="208">
        <v>810</v>
      </c>
      <c r="AT17693" s="93"/>
      <c r="AU17693" s="93"/>
      <c r="AV17693" s="93"/>
    </row>
    <row r="17694" spans="35:48" x14ac:dyDescent="0.55000000000000004">
      <c r="AI17694" s="278" t="s">
        <v>49522</v>
      </c>
      <c r="AJ17694" s="279">
        <v>1569.92</v>
      </c>
      <c r="AL17694" s="248" t="s">
        <v>19709</v>
      </c>
      <c r="AM17694" s="249">
        <v>103685.1</v>
      </c>
      <c r="AO17694" s="228" t="s">
        <v>18581</v>
      </c>
      <c r="AP17694" s="229">
        <v>214151.51</v>
      </c>
      <c r="AR17694" s="207" t="s">
        <v>31249</v>
      </c>
      <c r="AS17694" s="208">
        <v>49576</v>
      </c>
      <c r="AT17694" s="93"/>
      <c r="AU17694" s="93"/>
      <c r="AV17694" s="93"/>
    </row>
    <row r="17695" spans="35:48" x14ac:dyDescent="0.55000000000000004">
      <c r="AI17695" s="278" t="s">
        <v>50872</v>
      </c>
      <c r="AJ17695" s="279">
        <v>4653.03</v>
      </c>
      <c r="AL17695" s="248" t="s">
        <v>65125</v>
      </c>
      <c r="AM17695" s="249">
        <v>11109</v>
      </c>
      <c r="AO17695" s="228" t="s">
        <v>18582</v>
      </c>
      <c r="AP17695" s="229">
        <v>72494.36</v>
      </c>
      <c r="AR17695" s="207" t="s">
        <v>31250</v>
      </c>
      <c r="AS17695" s="208">
        <v>12627.92</v>
      </c>
      <c r="AT17695" s="93"/>
      <c r="AU17695" s="93"/>
      <c r="AV17695" s="93"/>
    </row>
    <row r="17696" spans="35:48" x14ac:dyDescent="0.55000000000000004">
      <c r="AI17696" s="278" t="s">
        <v>50873</v>
      </c>
      <c r="AJ17696" s="279">
        <v>48111.45</v>
      </c>
      <c r="AL17696" s="248" t="s">
        <v>19710</v>
      </c>
      <c r="AM17696" s="249">
        <v>8781.6299999999992</v>
      </c>
      <c r="AO17696" s="228" t="s">
        <v>18583</v>
      </c>
      <c r="AP17696" s="229">
        <v>1241037.43</v>
      </c>
      <c r="AR17696" s="207" t="s">
        <v>31251</v>
      </c>
      <c r="AS17696" s="208">
        <v>39813.910000000003</v>
      </c>
      <c r="AT17696" s="93"/>
      <c r="AU17696" s="93"/>
      <c r="AV17696" s="93"/>
    </row>
    <row r="17697" spans="35:48" x14ac:dyDescent="0.55000000000000004">
      <c r="AI17697" s="278" t="s">
        <v>54757</v>
      </c>
      <c r="AJ17697" s="279">
        <v>1325.08</v>
      </c>
      <c r="AL17697" s="248" t="s">
        <v>19711</v>
      </c>
      <c r="AM17697" s="249">
        <v>15257.6</v>
      </c>
      <c r="AO17697" s="228" t="s">
        <v>18584</v>
      </c>
      <c r="AP17697" s="229">
        <v>156794.5</v>
      </c>
      <c r="AR17697" s="207" t="s">
        <v>31252</v>
      </c>
      <c r="AS17697" s="208">
        <v>13955.44</v>
      </c>
      <c r="AT17697" s="93"/>
      <c r="AU17697" s="93"/>
      <c r="AV17697" s="93"/>
    </row>
    <row r="17698" spans="35:48" x14ac:dyDescent="0.55000000000000004">
      <c r="AI17698" s="278" t="s">
        <v>69620</v>
      </c>
      <c r="AJ17698" s="279">
        <v>-0.04</v>
      </c>
      <c r="AL17698" s="248" t="s">
        <v>48455</v>
      </c>
      <c r="AM17698" s="249">
        <v>6227</v>
      </c>
      <c r="AO17698" s="228" t="s">
        <v>47472</v>
      </c>
      <c r="AP17698" s="229">
        <v>1130</v>
      </c>
      <c r="AR17698" s="207" t="s">
        <v>31253</v>
      </c>
      <c r="AS17698" s="208">
        <v>14184.68</v>
      </c>
      <c r="AT17698" s="93"/>
      <c r="AU17698" s="93"/>
      <c r="AV17698" s="93"/>
    </row>
    <row r="17699" spans="35:48" x14ac:dyDescent="0.55000000000000004">
      <c r="AI17699" s="278" t="s">
        <v>60996</v>
      </c>
      <c r="AJ17699" s="279">
        <v>1110395.8799999999</v>
      </c>
      <c r="AL17699" s="248" t="s">
        <v>19712</v>
      </c>
      <c r="AM17699" s="249">
        <v>21200.33</v>
      </c>
      <c r="AO17699" s="228" t="s">
        <v>50622</v>
      </c>
      <c r="AP17699" s="229">
        <v>2217.54</v>
      </c>
      <c r="AR17699" s="207" t="s">
        <v>31254</v>
      </c>
      <c r="AS17699" s="208">
        <v>25255.21</v>
      </c>
      <c r="AT17699" s="93"/>
      <c r="AU17699" s="93"/>
      <c r="AV17699" s="93"/>
    </row>
    <row r="17700" spans="35:48" x14ac:dyDescent="0.55000000000000004">
      <c r="AI17700" s="278" t="s">
        <v>63874</v>
      </c>
      <c r="AJ17700" s="279">
        <v>3846.6</v>
      </c>
      <c r="AL17700" s="248" t="s">
        <v>19714</v>
      </c>
      <c r="AM17700" s="249">
        <v>791</v>
      </c>
      <c r="AO17700" s="228" t="s">
        <v>54290</v>
      </c>
      <c r="AP17700" s="229">
        <v>900.73</v>
      </c>
      <c r="AR17700" s="207" t="s">
        <v>31255</v>
      </c>
      <c r="AS17700" s="208">
        <v>31266.5</v>
      </c>
      <c r="AT17700" s="93"/>
      <c r="AU17700" s="93"/>
      <c r="AV17700" s="93"/>
    </row>
    <row r="17701" spans="35:48" x14ac:dyDescent="0.55000000000000004">
      <c r="AI17701" s="278" t="s">
        <v>60997</v>
      </c>
      <c r="AJ17701" s="279">
        <v>85030.59</v>
      </c>
      <c r="AL17701" s="248" t="s">
        <v>19715</v>
      </c>
      <c r="AM17701" s="249">
        <v>3500</v>
      </c>
      <c r="AO17701" s="228" t="s">
        <v>18585</v>
      </c>
      <c r="AP17701" s="229">
        <v>28459.95</v>
      </c>
      <c r="AR17701" s="207" t="s">
        <v>31256</v>
      </c>
      <c r="AS17701" s="208">
        <v>107465.34</v>
      </c>
      <c r="AT17701" s="93"/>
      <c r="AU17701" s="93"/>
      <c r="AV17701" s="93"/>
    </row>
    <row r="17702" spans="35:48" x14ac:dyDescent="0.55000000000000004">
      <c r="AI17702" s="278" t="s">
        <v>60998</v>
      </c>
      <c r="AJ17702" s="279">
        <v>277998</v>
      </c>
      <c r="AL17702" s="248" t="s">
        <v>19716</v>
      </c>
      <c r="AM17702" s="249">
        <v>3419.94</v>
      </c>
      <c r="AO17702" s="228" t="s">
        <v>18586</v>
      </c>
      <c r="AP17702" s="229">
        <v>166819.82</v>
      </c>
      <c r="AR17702" s="207" t="s">
        <v>31257</v>
      </c>
      <c r="AS17702" s="208">
        <v>45</v>
      </c>
      <c r="AT17702" s="93"/>
      <c r="AU17702" s="93"/>
      <c r="AV17702" s="93"/>
    </row>
    <row r="17703" spans="35:48" x14ac:dyDescent="0.55000000000000004">
      <c r="AI17703" s="278" t="s">
        <v>60999</v>
      </c>
      <c r="AJ17703" s="279">
        <v>3605.43</v>
      </c>
      <c r="AL17703" s="248" t="s">
        <v>19742</v>
      </c>
      <c r="AM17703" s="249">
        <v>22061.07</v>
      </c>
      <c r="AO17703" s="228" t="s">
        <v>18587</v>
      </c>
      <c r="AP17703" s="229">
        <v>501333.75</v>
      </c>
      <c r="AR17703" s="207" t="s">
        <v>31258</v>
      </c>
      <c r="AS17703" s="208">
        <v>810</v>
      </c>
      <c r="AT17703" s="93"/>
      <c r="AU17703" s="93"/>
      <c r="AV17703" s="93"/>
    </row>
    <row r="17704" spans="35:48" x14ac:dyDescent="0.55000000000000004">
      <c r="AL17704" s="248" t="s">
        <v>19743</v>
      </c>
      <c r="AM17704" s="249">
        <v>32083.49</v>
      </c>
      <c r="AO17704" s="228" t="s">
        <v>39049</v>
      </c>
      <c r="AP17704" s="229">
        <v>3703.22</v>
      </c>
      <c r="AR17704" s="207" t="s">
        <v>31259</v>
      </c>
      <c r="AS17704" s="208">
        <v>49576</v>
      </c>
      <c r="AT17704" s="93"/>
      <c r="AU17704" s="93"/>
      <c r="AV17704" s="93"/>
    </row>
    <row r="17705" spans="35:48" x14ac:dyDescent="0.55000000000000004">
      <c r="AL17705" s="248" t="s">
        <v>49357</v>
      </c>
      <c r="AM17705" s="249">
        <v>5325</v>
      </c>
      <c r="AO17705" s="228" t="s">
        <v>18588</v>
      </c>
      <c r="AP17705" s="229">
        <v>41940.85</v>
      </c>
      <c r="AR17705" s="207" t="s">
        <v>31260</v>
      </c>
      <c r="AS17705" s="208">
        <v>12627.92</v>
      </c>
      <c r="AT17705" s="93"/>
      <c r="AU17705" s="93"/>
      <c r="AV17705" s="93"/>
    </row>
    <row r="17706" spans="35:48" x14ac:dyDescent="0.55000000000000004">
      <c r="AL17706" s="248" t="s">
        <v>40765</v>
      </c>
      <c r="AM17706" s="249">
        <v>45313.93</v>
      </c>
      <c r="AO17706" s="228" t="s">
        <v>18589</v>
      </c>
      <c r="AP17706" s="229">
        <v>134903</v>
      </c>
      <c r="AR17706" s="207" t="s">
        <v>31261</v>
      </c>
      <c r="AS17706" s="208">
        <v>39813.910000000003</v>
      </c>
      <c r="AT17706" s="93"/>
      <c r="AU17706" s="93"/>
      <c r="AV17706" s="93"/>
    </row>
    <row r="17707" spans="35:48" x14ac:dyDescent="0.55000000000000004">
      <c r="AL17707" s="248" t="s">
        <v>49358</v>
      </c>
      <c r="AM17707" s="249">
        <v>4955.17</v>
      </c>
      <c r="AO17707" s="228" t="s">
        <v>47473</v>
      </c>
      <c r="AP17707" s="229">
        <v>21478.01</v>
      </c>
      <c r="AR17707" s="207" t="s">
        <v>31262</v>
      </c>
      <c r="AS17707" s="208">
        <v>13955.44</v>
      </c>
      <c r="AT17707" s="93"/>
      <c r="AU17707" s="93"/>
      <c r="AV17707" s="93"/>
    </row>
    <row r="17708" spans="35:48" x14ac:dyDescent="0.55000000000000004">
      <c r="AL17708" s="248" t="s">
        <v>19745</v>
      </c>
      <c r="AM17708" s="249">
        <v>8327.98</v>
      </c>
      <c r="AO17708" s="228" t="s">
        <v>18590</v>
      </c>
      <c r="AP17708" s="229">
        <v>1861790.74</v>
      </c>
      <c r="AR17708" s="207" t="s">
        <v>31263</v>
      </c>
      <c r="AS17708" s="208">
        <v>14184.68</v>
      </c>
      <c r="AT17708" s="93"/>
      <c r="AU17708" s="93"/>
      <c r="AV17708" s="93"/>
    </row>
    <row r="17709" spans="35:48" x14ac:dyDescent="0.55000000000000004">
      <c r="AL17709" s="248" t="s">
        <v>19748</v>
      </c>
      <c r="AM17709" s="249">
        <v>1857.91</v>
      </c>
      <c r="AO17709" s="228" t="s">
        <v>47474</v>
      </c>
      <c r="AP17709" s="229">
        <v>-11092.59</v>
      </c>
      <c r="AR17709" s="207" t="s">
        <v>31264</v>
      </c>
      <c r="AS17709" s="208">
        <v>25255.21</v>
      </c>
      <c r="AT17709" s="93"/>
      <c r="AU17709" s="93"/>
      <c r="AV17709" s="93"/>
    </row>
    <row r="17710" spans="35:48" x14ac:dyDescent="0.55000000000000004">
      <c r="AL17710" s="248" t="s">
        <v>19749</v>
      </c>
      <c r="AM17710" s="249">
        <v>36963.699999999997</v>
      </c>
      <c r="AO17710" s="228" t="s">
        <v>33391</v>
      </c>
      <c r="AP17710" s="229">
        <v>381423.21</v>
      </c>
      <c r="AR17710" s="207" t="s">
        <v>31265</v>
      </c>
      <c r="AS17710" s="208">
        <v>34457.18</v>
      </c>
      <c r="AT17710" s="93"/>
      <c r="AU17710" s="93"/>
      <c r="AV17710" s="93"/>
    </row>
    <row r="17711" spans="35:48" x14ac:dyDescent="0.55000000000000004">
      <c r="AL17711" s="248" t="s">
        <v>19750</v>
      </c>
      <c r="AM17711" s="249">
        <v>35144.1</v>
      </c>
      <c r="AO17711" s="228" t="s">
        <v>13399</v>
      </c>
      <c r="AP17711" s="229">
        <v>42198.400000000001</v>
      </c>
      <c r="AR17711" s="207" t="s">
        <v>31266</v>
      </c>
      <c r="AS17711" s="208">
        <v>7750.02</v>
      </c>
      <c r="AT17711" s="93"/>
      <c r="AU17711" s="93"/>
      <c r="AV17711" s="93"/>
    </row>
    <row r="17712" spans="35:48" x14ac:dyDescent="0.55000000000000004">
      <c r="AL17712" s="248" t="s">
        <v>49359</v>
      </c>
      <c r="AM17712" s="249">
        <v>3826.21</v>
      </c>
      <c r="AO17712" s="228" t="s">
        <v>48445</v>
      </c>
      <c r="AP17712" s="229">
        <v>9454.42</v>
      </c>
      <c r="AR17712" s="207" t="s">
        <v>31267</v>
      </c>
      <c r="AS17712" s="208">
        <v>40061.160000000003</v>
      </c>
      <c r="AT17712" s="93"/>
      <c r="AU17712" s="93"/>
      <c r="AV17712" s="93"/>
    </row>
    <row r="17713" spans="38:48" x14ac:dyDescent="0.55000000000000004">
      <c r="AL17713" s="248" t="s">
        <v>59977</v>
      </c>
      <c r="AM17713" s="249">
        <v>55000</v>
      </c>
      <c r="AO17713" s="228" t="s">
        <v>18647</v>
      </c>
      <c r="AP17713" s="229">
        <v>170000</v>
      </c>
      <c r="AR17713" s="207" t="s">
        <v>31268</v>
      </c>
      <c r="AS17713" s="208">
        <v>19107.45</v>
      </c>
      <c r="AT17713" s="93"/>
      <c r="AU17713" s="93"/>
      <c r="AV17713" s="93"/>
    </row>
    <row r="17714" spans="38:48" x14ac:dyDescent="0.55000000000000004">
      <c r="AL17714" s="248" t="s">
        <v>63483</v>
      </c>
      <c r="AM17714" s="249">
        <v>50282.52</v>
      </c>
      <c r="AO17714" s="228" t="s">
        <v>33392</v>
      </c>
      <c r="AP17714" s="229">
        <v>9062.42</v>
      </c>
      <c r="AR17714" s="207" t="s">
        <v>31269</v>
      </c>
      <c r="AS17714" s="208">
        <v>9447.9599999999991</v>
      </c>
      <c r="AT17714" s="93"/>
      <c r="AU17714" s="93"/>
      <c r="AV17714" s="93"/>
    </row>
    <row r="17715" spans="38:48" x14ac:dyDescent="0.55000000000000004">
      <c r="AL17715" s="248" t="s">
        <v>19770</v>
      </c>
      <c r="AM17715" s="249">
        <v>12561.86</v>
      </c>
      <c r="AO17715" s="228" t="s">
        <v>43194</v>
      </c>
      <c r="AP17715" s="229">
        <v>553804.75</v>
      </c>
      <c r="AR17715" s="207" t="s">
        <v>31270</v>
      </c>
      <c r="AS17715" s="208">
        <v>7673.11</v>
      </c>
      <c r="AT17715" s="93"/>
      <c r="AU17715" s="93"/>
      <c r="AV17715" s="93"/>
    </row>
    <row r="17716" spans="38:48" x14ac:dyDescent="0.55000000000000004">
      <c r="AL17716" s="248" t="s">
        <v>33482</v>
      </c>
      <c r="AM17716" s="249">
        <v>114493.22</v>
      </c>
      <c r="AO17716" s="228" t="s">
        <v>39055</v>
      </c>
      <c r="AP17716" s="229">
        <v>1111853.72</v>
      </c>
      <c r="AR17716" s="207" t="s">
        <v>31271</v>
      </c>
      <c r="AS17716" s="208">
        <v>9160.5400000000009</v>
      </c>
      <c r="AT17716" s="93"/>
      <c r="AU17716" s="93"/>
      <c r="AV17716" s="93"/>
    </row>
    <row r="17717" spans="38:48" x14ac:dyDescent="0.55000000000000004">
      <c r="AL17717" s="248" t="s">
        <v>58031</v>
      </c>
      <c r="AM17717" s="249">
        <v>56117.27</v>
      </c>
      <c r="AO17717" s="228" t="s">
        <v>18651</v>
      </c>
      <c r="AP17717" s="229">
        <v>60348.74</v>
      </c>
      <c r="AR17717" s="207" t="s">
        <v>31272</v>
      </c>
      <c r="AS17717" s="208">
        <v>1432.31</v>
      </c>
      <c r="AT17717" s="93"/>
      <c r="AU17717" s="93"/>
      <c r="AV17717" s="93"/>
    </row>
    <row r="17718" spans="38:48" x14ac:dyDescent="0.55000000000000004">
      <c r="AL17718" s="248" t="s">
        <v>54330</v>
      </c>
      <c r="AM17718" s="249">
        <v>37890.639999999999</v>
      </c>
      <c r="AO17718" s="228" t="s">
        <v>13401</v>
      </c>
      <c r="AP17718" s="229">
        <v>180991.31</v>
      </c>
      <c r="AR17718" s="207" t="s">
        <v>31273</v>
      </c>
      <c r="AS17718" s="208">
        <v>12714.05</v>
      </c>
      <c r="AT17718" s="93"/>
      <c r="AU17718" s="93"/>
      <c r="AV17718" s="93"/>
    </row>
    <row r="17719" spans="38:48" x14ac:dyDescent="0.55000000000000004">
      <c r="AL17719" s="248" t="s">
        <v>59319</v>
      </c>
      <c r="AM17719" s="249">
        <v>10530</v>
      </c>
      <c r="AO17719" s="228" t="s">
        <v>13402</v>
      </c>
      <c r="AP17719" s="229">
        <v>214821.09</v>
      </c>
      <c r="AR17719" s="207" t="s">
        <v>31274</v>
      </c>
      <c r="AS17719" s="208">
        <v>1516.75</v>
      </c>
      <c r="AT17719" s="93"/>
      <c r="AU17719" s="93"/>
      <c r="AV17719" s="93"/>
    </row>
    <row r="17720" spans="38:48" x14ac:dyDescent="0.55000000000000004">
      <c r="AL17720" s="248" t="s">
        <v>19772</v>
      </c>
      <c r="AM17720" s="249">
        <v>2000</v>
      </c>
      <c r="AO17720" s="228" t="s">
        <v>18652</v>
      </c>
      <c r="AP17720" s="229">
        <v>165743.5</v>
      </c>
      <c r="AR17720" s="207" t="s">
        <v>31275</v>
      </c>
      <c r="AS17720" s="208">
        <v>701.25</v>
      </c>
      <c r="AT17720" s="93"/>
      <c r="AU17720" s="93"/>
      <c r="AV17720" s="93"/>
    </row>
    <row r="17721" spans="38:48" x14ac:dyDescent="0.55000000000000004">
      <c r="AL17721" s="248" t="s">
        <v>40767</v>
      </c>
      <c r="AM17721" s="249">
        <v>212.89</v>
      </c>
      <c r="AO17721" s="228" t="s">
        <v>13404</v>
      </c>
      <c r="AP17721" s="229">
        <v>7800</v>
      </c>
      <c r="AR17721" s="207" t="s">
        <v>31276</v>
      </c>
      <c r="AS17721" s="208">
        <v>114.46</v>
      </c>
      <c r="AT17721" s="93"/>
      <c r="AU17721" s="93"/>
      <c r="AV17721" s="93"/>
    </row>
    <row r="17722" spans="38:48" x14ac:dyDescent="0.55000000000000004">
      <c r="AL17722" s="248" t="s">
        <v>19773</v>
      </c>
      <c r="AM17722" s="249">
        <v>17119.23</v>
      </c>
      <c r="AO17722" s="228" t="s">
        <v>18653</v>
      </c>
      <c r="AP17722" s="229">
        <v>1500</v>
      </c>
      <c r="AR17722" s="207" t="s">
        <v>31277</v>
      </c>
      <c r="AS17722" s="208">
        <v>542.83000000000004</v>
      </c>
      <c r="AT17722" s="93"/>
      <c r="AU17722" s="93"/>
      <c r="AV17722" s="93"/>
    </row>
    <row r="17723" spans="38:48" x14ac:dyDescent="0.55000000000000004">
      <c r="AL17723" s="248" t="s">
        <v>19774</v>
      </c>
      <c r="AM17723" s="249">
        <v>49342.74</v>
      </c>
      <c r="AO17723" s="228" t="s">
        <v>18654</v>
      </c>
      <c r="AP17723" s="229">
        <v>3980</v>
      </c>
      <c r="AR17723" s="207" t="s">
        <v>31278</v>
      </c>
      <c r="AS17723" s="208">
        <v>59303.89</v>
      </c>
      <c r="AT17723" s="93"/>
      <c r="AU17723" s="93"/>
      <c r="AV17723" s="93"/>
    </row>
    <row r="17724" spans="38:48" x14ac:dyDescent="0.55000000000000004">
      <c r="AL17724" s="248" t="s">
        <v>19775</v>
      </c>
      <c r="AM17724" s="249">
        <v>482.73</v>
      </c>
      <c r="AO17724" s="228" t="s">
        <v>39056</v>
      </c>
      <c r="AP17724" s="229">
        <v>25518.79</v>
      </c>
      <c r="AR17724" s="207" t="s">
        <v>31279</v>
      </c>
      <c r="AS17724" s="208">
        <v>1752.25</v>
      </c>
      <c r="AT17724" s="93"/>
      <c r="AU17724" s="93"/>
      <c r="AV17724" s="93"/>
    </row>
    <row r="17725" spans="38:48" x14ac:dyDescent="0.55000000000000004">
      <c r="AL17725" s="248" t="s">
        <v>39123</v>
      </c>
      <c r="AM17725" s="249">
        <v>24510.1</v>
      </c>
      <c r="AO17725" s="228" t="s">
        <v>13408</v>
      </c>
      <c r="AP17725" s="229">
        <v>266132.14</v>
      </c>
      <c r="AR17725" s="207" t="s">
        <v>31280</v>
      </c>
      <c r="AS17725" s="208">
        <v>20244.09</v>
      </c>
      <c r="AT17725" s="93"/>
      <c r="AU17725" s="93"/>
      <c r="AV17725" s="93"/>
    </row>
    <row r="17726" spans="38:48" x14ac:dyDescent="0.55000000000000004">
      <c r="AL17726" s="248" t="s">
        <v>65126</v>
      </c>
      <c r="AM17726" s="249">
        <v>654.59</v>
      </c>
      <c r="AO17726" s="228" t="s">
        <v>13409</v>
      </c>
      <c r="AP17726" s="229">
        <v>85919.73</v>
      </c>
      <c r="AR17726" s="207" t="s">
        <v>31281</v>
      </c>
      <c r="AS17726" s="208">
        <v>350</v>
      </c>
      <c r="AT17726" s="93"/>
      <c r="AU17726" s="93"/>
      <c r="AV17726" s="93"/>
    </row>
    <row r="17727" spans="38:48" x14ac:dyDescent="0.55000000000000004">
      <c r="AL17727" s="248" t="s">
        <v>61680</v>
      </c>
      <c r="AM17727" s="249">
        <v>151.6</v>
      </c>
      <c r="AO17727" s="228" t="s">
        <v>18655</v>
      </c>
      <c r="AP17727" s="229">
        <v>53031</v>
      </c>
      <c r="AR17727" s="207" t="s">
        <v>31282</v>
      </c>
      <c r="AS17727" s="208">
        <v>2747</v>
      </c>
      <c r="AT17727" s="93"/>
      <c r="AU17727" s="93"/>
      <c r="AV17727" s="93"/>
    </row>
    <row r="17728" spans="38:48" x14ac:dyDescent="0.55000000000000004">
      <c r="AL17728" s="248" t="s">
        <v>19776</v>
      </c>
      <c r="AM17728" s="249">
        <v>49438.34</v>
      </c>
      <c r="AO17728" s="228" t="s">
        <v>34888</v>
      </c>
      <c r="AP17728" s="229">
        <v>2080.2399999999998</v>
      </c>
      <c r="AR17728" s="207" t="s">
        <v>31283</v>
      </c>
      <c r="AS17728" s="208">
        <v>34457.18</v>
      </c>
      <c r="AT17728" s="93"/>
      <c r="AU17728" s="93"/>
      <c r="AV17728" s="93"/>
    </row>
    <row r="17729" spans="38:48" x14ac:dyDescent="0.55000000000000004">
      <c r="AL17729" s="248" t="s">
        <v>19777</v>
      </c>
      <c r="AM17729" s="249">
        <v>19279.02</v>
      </c>
      <c r="AO17729" s="228" t="s">
        <v>18657</v>
      </c>
      <c r="AP17729" s="229">
        <v>686269.17</v>
      </c>
      <c r="AR17729" s="207" t="s">
        <v>31284</v>
      </c>
      <c r="AS17729" s="208">
        <v>7750.02</v>
      </c>
      <c r="AT17729" s="93"/>
      <c r="AU17729" s="93"/>
      <c r="AV17729" s="93"/>
    </row>
    <row r="17730" spans="38:48" x14ac:dyDescent="0.55000000000000004">
      <c r="AL17730" s="248" t="s">
        <v>54331</v>
      </c>
      <c r="AM17730" s="249">
        <v>213.84</v>
      </c>
      <c r="AO17730" s="228" t="s">
        <v>34889</v>
      </c>
      <c r="AP17730" s="229">
        <v>349295.82</v>
      </c>
      <c r="AR17730" s="207" t="s">
        <v>31285</v>
      </c>
      <c r="AS17730" s="208">
        <v>40061.160000000003</v>
      </c>
      <c r="AT17730" s="93"/>
      <c r="AU17730" s="93"/>
      <c r="AV17730" s="93"/>
    </row>
    <row r="17731" spans="38:48" x14ac:dyDescent="0.55000000000000004">
      <c r="AL17731" s="248" t="s">
        <v>19779</v>
      </c>
      <c r="AM17731" s="249">
        <v>5201.93</v>
      </c>
      <c r="AO17731" s="228" t="s">
        <v>36190</v>
      </c>
      <c r="AP17731" s="229">
        <v>351148.94</v>
      </c>
      <c r="AR17731" s="207" t="s">
        <v>31286</v>
      </c>
      <c r="AS17731" s="208">
        <v>19107.45</v>
      </c>
      <c r="AT17731" s="93"/>
      <c r="AU17731" s="93"/>
      <c r="AV17731" s="93"/>
    </row>
    <row r="17732" spans="38:48" x14ac:dyDescent="0.55000000000000004">
      <c r="AL17732" s="248" t="s">
        <v>49361</v>
      </c>
      <c r="AM17732" s="249">
        <v>862.89</v>
      </c>
      <c r="AO17732" s="228" t="s">
        <v>54291</v>
      </c>
      <c r="AP17732" s="229">
        <v>215799.75</v>
      </c>
      <c r="AR17732" s="207" t="s">
        <v>31287</v>
      </c>
      <c r="AS17732" s="208">
        <v>9447.9599999999991</v>
      </c>
      <c r="AT17732" s="93"/>
      <c r="AU17732" s="93"/>
      <c r="AV17732" s="93"/>
    </row>
    <row r="17733" spans="38:48" x14ac:dyDescent="0.55000000000000004">
      <c r="AL17733" s="248" t="s">
        <v>19782</v>
      </c>
      <c r="AM17733" s="249">
        <v>62261.54</v>
      </c>
      <c r="AO17733" s="228" t="s">
        <v>18677</v>
      </c>
      <c r="AP17733" s="229">
        <v>53434.48</v>
      </c>
      <c r="AR17733" s="207" t="s">
        <v>31288</v>
      </c>
      <c r="AS17733" s="208">
        <v>7673.11</v>
      </c>
      <c r="AT17733" s="93"/>
      <c r="AU17733" s="93"/>
      <c r="AV17733" s="93"/>
    </row>
    <row r="17734" spans="38:48" x14ac:dyDescent="0.55000000000000004">
      <c r="AL17734" s="248" t="s">
        <v>39125</v>
      </c>
      <c r="AM17734" s="249">
        <v>5575.2</v>
      </c>
      <c r="AO17734" s="228" t="s">
        <v>46009</v>
      </c>
      <c r="AP17734" s="229">
        <v>485.89</v>
      </c>
      <c r="AR17734" s="207" t="s">
        <v>31289</v>
      </c>
      <c r="AS17734" s="208">
        <v>9160.5400000000009</v>
      </c>
      <c r="AT17734" s="93"/>
      <c r="AU17734" s="93"/>
      <c r="AV17734" s="93"/>
    </row>
    <row r="17735" spans="38:48" x14ac:dyDescent="0.55000000000000004">
      <c r="AL17735" s="248" t="s">
        <v>48456</v>
      </c>
      <c r="AM17735" s="249">
        <v>193.4</v>
      </c>
      <c r="AO17735" s="228" t="s">
        <v>39064</v>
      </c>
      <c r="AP17735" s="229">
        <v>48291.64</v>
      </c>
      <c r="AR17735" s="207" t="s">
        <v>31290</v>
      </c>
      <c r="AS17735" s="208">
        <v>1432.31</v>
      </c>
      <c r="AT17735" s="93"/>
      <c r="AU17735" s="93"/>
      <c r="AV17735" s="93"/>
    </row>
    <row r="17736" spans="38:48" x14ac:dyDescent="0.55000000000000004">
      <c r="AL17736" s="248" t="s">
        <v>40768</v>
      </c>
      <c r="AM17736" s="249">
        <v>41023.339999999997</v>
      </c>
      <c r="AO17736" s="228" t="s">
        <v>54292</v>
      </c>
      <c r="AP17736" s="229">
        <v>12240</v>
      </c>
      <c r="AR17736" s="207" t="s">
        <v>31291</v>
      </c>
      <c r="AS17736" s="208">
        <v>12714.05</v>
      </c>
      <c r="AT17736" s="93"/>
      <c r="AU17736" s="93"/>
      <c r="AV17736" s="93"/>
    </row>
    <row r="17737" spans="38:48" x14ac:dyDescent="0.55000000000000004">
      <c r="AL17737" s="248" t="s">
        <v>19783</v>
      </c>
      <c r="AM17737" s="249">
        <v>4373</v>
      </c>
      <c r="AO17737" s="228" t="s">
        <v>39065</v>
      </c>
      <c r="AP17737" s="229">
        <v>10702.05</v>
      </c>
      <c r="AR17737" s="207" t="s">
        <v>31292</v>
      </c>
      <c r="AS17737" s="208">
        <v>1516.75</v>
      </c>
      <c r="AT17737" s="93"/>
      <c r="AU17737" s="93"/>
      <c r="AV17737" s="93"/>
    </row>
    <row r="17738" spans="38:48" x14ac:dyDescent="0.55000000000000004">
      <c r="AL17738" s="248" t="s">
        <v>34997</v>
      </c>
      <c r="AM17738" s="249">
        <v>465512.5</v>
      </c>
      <c r="AO17738" s="228" t="s">
        <v>39066</v>
      </c>
      <c r="AP17738" s="229">
        <v>4338.1099999999997</v>
      </c>
      <c r="AR17738" s="207" t="s">
        <v>31293</v>
      </c>
      <c r="AS17738" s="208">
        <v>701.25</v>
      </c>
      <c r="AT17738" s="93"/>
      <c r="AU17738" s="93"/>
      <c r="AV17738" s="93"/>
    </row>
    <row r="17739" spans="38:48" x14ac:dyDescent="0.55000000000000004">
      <c r="AL17739" s="248" t="s">
        <v>19854</v>
      </c>
      <c r="AM17739" s="249">
        <v>186333.05</v>
      </c>
      <c r="AO17739" s="228" t="s">
        <v>36194</v>
      </c>
      <c r="AP17739" s="229">
        <v>101900</v>
      </c>
      <c r="AR17739" s="207" t="s">
        <v>31294</v>
      </c>
      <c r="AS17739" s="208">
        <v>114.46</v>
      </c>
      <c r="AT17739" s="93"/>
      <c r="AU17739" s="93"/>
      <c r="AV17739" s="93"/>
    </row>
    <row r="17740" spans="38:48" x14ac:dyDescent="0.55000000000000004">
      <c r="AL17740" s="248" t="s">
        <v>19855</v>
      </c>
      <c r="AM17740" s="249">
        <v>176266.18</v>
      </c>
      <c r="AO17740" s="228" t="s">
        <v>18678</v>
      </c>
      <c r="AP17740" s="229">
        <v>17316.259999999998</v>
      </c>
      <c r="AR17740" s="207" t="s">
        <v>31295</v>
      </c>
      <c r="AS17740" s="208">
        <v>542.83000000000004</v>
      </c>
      <c r="AT17740" s="93"/>
      <c r="AU17740" s="93"/>
      <c r="AV17740" s="93"/>
    </row>
    <row r="17741" spans="38:48" x14ac:dyDescent="0.55000000000000004">
      <c r="AL17741" s="248" t="s">
        <v>65127</v>
      </c>
      <c r="AM17741" s="249">
        <v>932.94</v>
      </c>
      <c r="AO17741" s="228" t="s">
        <v>39067</v>
      </c>
      <c r="AP17741" s="229">
        <v>35521.410000000003</v>
      </c>
      <c r="AR17741" s="207" t="s">
        <v>31296</v>
      </c>
      <c r="AS17741" s="208">
        <v>59303.89</v>
      </c>
      <c r="AT17741" s="93"/>
      <c r="AU17741" s="93"/>
      <c r="AV17741" s="93"/>
    </row>
    <row r="17742" spans="38:48" x14ac:dyDescent="0.55000000000000004">
      <c r="AL17742" s="248" t="s">
        <v>19857</v>
      </c>
      <c r="AM17742" s="249">
        <v>216158.5</v>
      </c>
      <c r="AO17742" s="228" t="s">
        <v>43195</v>
      </c>
      <c r="AP17742" s="229">
        <v>10134.76</v>
      </c>
      <c r="AR17742" s="207" t="s">
        <v>31297</v>
      </c>
      <c r="AS17742" s="208">
        <v>1752.25</v>
      </c>
      <c r="AT17742" s="93"/>
      <c r="AU17742" s="93"/>
      <c r="AV17742" s="93"/>
    </row>
    <row r="17743" spans="38:48" x14ac:dyDescent="0.55000000000000004">
      <c r="AL17743" s="248" t="s">
        <v>40769</v>
      </c>
      <c r="AM17743" s="249">
        <v>161605.82999999999</v>
      </c>
      <c r="AO17743" s="228" t="s">
        <v>18679</v>
      </c>
      <c r="AP17743" s="229">
        <v>104593.95</v>
      </c>
      <c r="AR17743" s="207" t="s">
        <v>31298</v>
      </c>
      <c r="AS17743" s="208">
        <v>20244.09</v>
      </c>
      <c r="AT17743" s="93"/>
      <c r="AU17743" s="93"/>
      <c r="AV17743" s="93"/>
    </row>
    <row r="17744" spans="38:48" x14ac:dyDescent="0.55000000000000004">
      <c r="AL17744" s="248" t="s">
        <v>19858</v>
      </c>
      <c r="AM17744" s="249">
        <v>80936.83</v>
      </c>
      <c r="AO17744" s="228" t="s">
        <v>18680</v>
      </c>
      <c r="AP17744" s="229">
        <v>10000</v>
      </c>
      <c r="AR17744" s="207" t="s">
        <v>31299</v>
      </c>
      <c r="AS17744" s="208">
        <v>350</v>
      </c>
      <c r="AT17744" s="93"/>
      <c r="AU17744" s="93"/>
      <c r="AV17744" s="93"/>
    </row>
    <row r="17745" spans="38:48" x14ac:dyDescent="0.55000000000000004">
      <c r="AL17745" s="248" t="s">
        <v>19859</v>
      </c>
      <c r="AM17745" s="249">
        <v>14763.35</v>
      </c>
      <c r="AO17745" s="228" t="s">
        <v>47475</v>
      </c>
      <c r="AP17745" s="229">
        <v>6449.41</v>
      </c>
      <c r="AR17745" s="207" t="s">
        <v>31300</v>
      </c>
      <c r="AS17745" s="208">
        <v>2747</v>
      </c>
      <c r="AT17745" s="93"/>
      <c r="AU17745" s="93"/>
      <c r="AV17745" s="93"/>
    </row>
    <row r="17746" spans="38:48" x14ac:dyDescent="0.55000000000000004">
      <c r="AL17746" s="248" t="s">
        <v>36267</v>
      </c>
      <c r="AM17746" s="249">
        <v>14376.51</v>
      </c>
      <c r="AO17746" s="228" t="s">
        <v>54293</v>
      </c>
      <c r="AP17746" s="229">
        <v>60141.87</v>
      </c>
      <c r="AR17746" s="207" t="s">
        <v>31301</v>
      </c>
      <c r="AS17746" s="208">
        <v>6000</v>
      </c>
      <c r="AT17746" s="93"/>
      <c r="AU17746" s="93"/>
      <c r="AV17746" s="93"/>
    </row>
    <row r="17747" spans="38:48" x14ac:dyDescent="0.55000000000000004">
      <c r="AL17747" s="248" t="s">
        <v>13488</v>
      </c>
      <c r="AM17747" s="249">
        <v>10793.53</v>
      </c>
      <c r="AO17747" s="228" t="s">
        <v>18681</v>
      </c>
      <c r="AP17747" s="229">
        <v>101566.27</v>
      </c>
      <c r="AR17747" s="207" t="s">
        <v>31302</v>
      </c>
      <c r="AS17747" s="208">
        <v>6678</v>
      </c>
      <c r="AT17747" s="93"/>
      <c r="AU17747" s="93"/>
      <c r="AV17747" s="93"/>
    </row>
    <row r="17748" spans="38:48" x14ac:dyDescent="0.55000000000000004">
      <c r="AL17748" s="248" t="s">
        <v>19860</v>
      </c>
      <c r="AM17748" s="249">
        <v>31283.66</v>
      </c>
      <c r="AO17748" s="228" t="s">
        <v>54294</v>
      </c>
      <c r="AP17748" s="229">
        <v>12816.71</v>
      </c>
      <c r="AR17748" s="207" t="s">
        <v>31303</v>
      </c>
      <c r="AS17748" s="208">
        <v>55311</v>
      </c>
      <c r="AT17748" s="93"/>
      <c r="AU17748" s="93"/>
      <c r="AV17748" s="93"/>
    </row>
    <row r="17749" spans="38:48" x14ac:dyDescent="0.55000000000000004">
      <c r="AL17749" s="248" t="s">
        <v>58760</v>
      </c>
      <c r="AM17749" s="249">
        <v>724.25</v>
      </c>
      <c r="AO17749" s="228" t="s">
        <v>18683</v>
      </c>
      <c r="AP17749" s="229">
        <v>70752.84</v>
      </c>
      <c r="AR17749" s="207" t="s">
        <v>31304</v>
      </c>
      <c r="AS17749" s="208">
        <v>4231.47</v>
      </c>
      <c r="AT17749" s="93"/>
      <c r="AU17749" s="93"/>
      <c r="AV17749" s="93"/>
    </row>
    <row r="17750" spans="38:48" x14ac:dyDescent="0.55000000000000004">
      <c r="AL17750" s="248" t="s">
        <v>19862</v>
      </c>
      <c r="AM17750" s="249">
        <v>26019.57</v>
      </c>
      <c r="AO17750" s="228" t="s">
        <v>18684</v>
      </c>
      <c r="AP17750" s="229">
        <v>195237.87</v>
      </c>
      <c r="AR17750" s="207" t="s">
        <v>31305</v>
      </c>
      <c r="AS17750" s="208">
        <v>11991.45</v>
      </c>
      <c r="AT17750" s="93"/>
      <c r="AU17750" s="93"/>
      <c r="AV17750" s="93"/>
    </row>
    <row r="17751" spans="38:48" x14ac:dyDescent="0.55000000000000004">
      <c r="AL17751" s="248" t="s">
        <v>54332</v>
      </c>
      <c r="AM17751" s="249">
        <v>7625.65</v>
      </c>
      <c r="AO17751" s="228" t="s">
        <v>54295</v>
      </c>
      <c r="AP17751" s="229">
        <v>183928.85</v>
      </c>
      <c r="AR17751" s="207" t="s">
        <v>31306</v>
      </c>
      <c r="AS17751" s="208">
        <v>34980</v>
      </c>
      <c r="AT17751" s="93"/>
      <c r="AU17751" s="93"/>
      <c r="AV17751" s="93"/>
    </row>
    <row r="17752" spans="38:48" x14ac:dyDescent="0.55000000000000004">
      <c r="AL17752" s="248" t="s">
        <v>13489</v>
      </c>
      <c r="AM17752" s="249">
        <v>20959.02</v>
      </c>
      <c r="AO17752" s="228" t="s">
        <v>54296</v>
      </c>
      <c r="AP17752" s="229">
        <v>121787.01</v>
      </c>
      <c r="AR17752" s="207" t="s">
        <v>31307</v>
      </c>
      <c r="AS17752" s="208">
        <v>59289.7</v>
      </c>
      <c r="AT17752" s="93"/>
      <c r="AU17752" s="93"/>
      <c r="AV17752" s="93"/>
    </row>
    <row r="17753" spans="38:48" x14ac:dyDescent="0.55000000000000004">
      <c r="AL17753" s="248" t="s">
        <v>19863</v>
      </c>
      <c r="AM17753" s="249">
        <v>2585415.7799999998</v>
      </c>
      <c r="AO17753" s="228" t="s">
        <v>54297</v>
      </c>
      <c r="AP17753" s="229">
        <v>125829.55</v>
      </c>
      <c r="AR17753" s="207" t="s">
        <v>31308</v>
      </c>
      <c r="AS17753" s="208">
        <v>14031.09</v>
      </c>
      <c r="AT17753" s="93"/>
      <c r="AU17753" s="93"/>
      <c r="AV17753" s="93"/>
    </row>
    <row r="17754" spans="38:48" x14ac:dyDescent="0.55000000000000004">
      <c r="AL17754" s="248" t="s">
        <v>19864</v>
      </c>
      <c r="AM17754" s="249">
        <v>242884.52</v>
      </c>
      <c r="AO17754" s="228" t="s">
        <v>18708</v>
      </c>
      <c r="AP17754" s="229">
        <v>67072.52</v>
      </c>
      <c r="AR17754" s="207" t="s">
        <v>31309</v>
      </c>
      <c r="AS17754" s="208">
        <v>6000</v>
      </c>
      <c r="AT17754" s="93"/>
      <c r="AU17754" s="93"/>
      <c r="AV17754" s="93"/>
    </row>
    <row r="17755" spans="38:48" x14ac:dyDescent="0.55000000000000004">
      <c r="AL17755" s="248" t="s">
        <v>39133</v>
      </c>
      <c r="AM17755" s="249">
        <v>650.52</v>
      </c>
      <c r="AO17755" s="228" t="s">
        <v>46010</v>
      </c>
      <c r="AP17755" s="229">
        <v>100687.5</v>
      </c>
      <c r="AR17755" s="207" t="s">
        <v>31310</v>
      </c>
      <c r="AS17755" s="208">
        <v>6678</v>
      </c>
      <c r="AT17755" s="93"/>
      <c r="AU17755" s="93"/>
      <c r="AV17755" s="93"/>
    </row>
    <row r="17756" spans="38:48" x14ac:dyDescent="0.55000000000000004">
      <c r="AL17756" s="248" t="s">
        <v>47495</v>
      </c>
      <c r="AM17756" s="249">
        <v>465.43</v>
      </c>
      <c r="AO17756" s="228" t="s">
        <v>18709</v>
      </c>
      <c r="AP17756" s="229">
        <v>21889.23</v>
      </c>
      <c r="AR17756" s="207" t="s">
        <v>31311</v>
      </c>
      <c r="AS17756" s="208">
        <v>55311</v>
      </c>
      <c r="AT17756" s="93"/>
      <c r="AU17756" s="93"/>
      <c r="AV17756" s="93"/>
    </row>
    <row r="17757" spans="38:48" x14ac:dyDescent="0.55000000000000004">
      <c r="AL17757" s="248" t="s">
        <v>58032</v>
      </c>
      <c r="AM17757" s="249">
        <v>4708.8</v>
      </c>
      <c r="AO17757" s="228" t="s">
        <v>18710</v>
      </c>
      <c r="AP17757" s="229">
        <v>3585.93</v>
      </c>
      <c r="AR17757" s="207" t="s">
        <v>31312</v>
      </c>
      <c r="AS17757" s="208">
        <v>4231.47</v>
      </c>
      <c r="AT17757" s="93"/>
      <c r="AU17757" s="93"/>
      <c r="AV17757" s="93"/>
    </row>
    <row r="17758" spans="38:48" x14ac:dyDescent="0.55000000000000004">
      <c r="AL17758" s="248" t="s">
        <v>19866</v>
      </c>
      <c r="AM17758" s="249">
        <v>321667.93</v>
      </c>
      <c r="AO17758" s="228" t="s">
        <v>18711</v>
      </c>
      <c r="AP17758" s="229">
        <v>25335.9</v>
      </c>
      <c r="AR17758" s="207" t="s">
        <v>31313</v>
      </c>
      <c r="AS17758" s="208">
        <v>11991.45</v>
      </c>
      <c r="AT17758" s="93"/>
      <c r="AU17758" s="93"/>
      <c r="AV17758" s="93"/>
    </row>
    <row r="17759" spans="38:48" x14ac:dyDescent="0.55000000000000004">
      <c r="AL17759" s="248" t="s">
        <v>55605</v>
      </c>
      <c r="AM17759" s="249">
        <v>192084.27</v>
      </c>
      <c r="AO17759" s="228" t="s">
        <v>18712</v>
      </c>
      <c r="AP17759" s="229">
        <v>129.66</v>
      </c>
      <c r="AR17759" s="207" t="s">
        <v>31314</v>
      </c>
      <c r="AS17759" s="208">
        <v>34980</v>
      </c>
      <c r="AT17759" s="93"/>
      <c r="AU17759" s="93"/>
      <c r="AV17759" s="93"/>
    </row>
    <row r="17760" spans="38:48" x14ac:dyDescent="0.55000000000000004">
      <c r="AL17760" s="248" t="s">
        <v>19867</v>
      </c>
      <c r="AM17760" s="249">
        <v>58844.86</v>
      </c>
      <c r="AO17760" s="228" t="s">
        <v>54298</v>
      </c>
      <c r="AP17760" s="229">
        <v>550.04</v>
      </c>
      <c r="AR17760" s="207" t="s">
        <v>31315</v>
      </c>
      <c r="AS17760" s="208">
        <v>59289.7</v>
      </c>
      <c r="AT17760" s="93"/>
      <c r="AU17760" s="93"/>
      <c r="AV17760" s="93"/>
    </row>
    <row r="17761" spans="38:48" x14ac:dyDescent="0.55000000000000004">
      <c r="AL17761" s="248" t="s">
        <v>39134</v>
      </c>
      <c r="AM17761" s="249">
        <v>841.99</v>
      </c>
      <c r="AO17761" s="228" t="s">
        <v>18713</v>
      </c>
      <c r="AP17761" s="229">
        <v>24129</v>
      </c>
      <c r="AR17761" s="207" t="s">
        <v>31316</v>
      </c>
      <c r="AS17761" s="208">
        <v>14031.09</v>
      </c>
      <c r="AT17761" s="93"/>
      <c r="AU17761" s="93"/>
      <c r="AV17761" s="93"/>
    </row>
    <row r="17762" spans="38:48" x14ac:dyDescent="0.55000000000000004">
      <c r="AL17762" s="248" t="s">
        <v>13491</v>
      </c>
      <c r="AM17762" s="249">
        <v>364939.35</v>
      </c>
      <c r="AO17762" s="228" t="s">
        <v>49341</v>
      </c>
      <c r="AP17762" s="229">
        <v>3399</v>
      </c>
      <c r="AR17762" s="207" t="s">
        <v>31317</v>
      </c>
      <c r="AS17762" s="208">
        <v>16512.62</v>
      </c>
      <c r="AT17762" s="93"/>
      <c r="AU17762" s="93"/>
      <c r="AV17762" s="93"/>
    </row>
    <row r="17763" spans="38:48" x14ac:dyDescent="0.55000000000000004">
      <c r="AL17763" s="248" t="s">
        <v>13492</v>
      </c>
      <c r="AM17763" s="249">
        <v>493580.66</v>
      </c>
      <c r="AO17763" s="228" t="s">
        <v>46011</v>
      </c>
      <c r="AP17763" s="229">
        <v>85845.06</v>
      </c>
      <c r="AR17763" s="207" t="s">
        <v>31318</v>
      </c>
      <c r="AS17763" s="208">
        <v>85001.87</v>
      </c>
      <c r="AT17763" s="93"/>
      <c r="AU17763" s="93"/>
      <c r="AV17763" s="93"/>
    </row>
    <row r="17764" spans="38:48" x14ac:dyDescent="0.55000000000000004">
      <c r="AL17764" s="248" t="s">
        <v>13493</v>
      </c>
      <c r="AM17764" s="249">
        <v>145571.41</v>
      </c>
      <c r="AO17764" s="228" t="s">
        <v>18715</v>
      </c>
      <c r="AP17764" s="229">
        <v>7800</v>
      </c>
      <c r="AR17764" s="207" t="s">
        <v>31319</v>
      </c>
      <c r="AS17764" s="208">
        <v>8940.52</v>
      </c>
      <c r="AT17764" s="93"/>
      <c r="AU17764" s="93"/>
      <c r="AV17764" s="93"/>
    </row>
    <row r="17765" spans="38:48" x14ac:dyDescent="0.55000000000000004">
      <c r="AL17765" s="248" t="s">
        <v>19868</v>
      </c>
      <c r="AM17765" s="249">
        <v>301483.5</v>
      </c>
      <c r="AO17765" s="228" t="s">
        <v>18781</v>
      </c>
      <c r="AP17765" s="229">
        <v>46634.16</v>
      </c>
      <c r="AR17765" s="207" t="s">
        <v>31320</v>
      </c>
      <c r="AS17765" s="208">
        <v>8449.82</v>
      </c>
      <c r="AT17765" s="93"/>
      <c r="AU17765" s="93"/>
      <c r="AV17765" s="93"/>
    </row>
    <row r="17766" spans="38:48" x14ac:dyDescent="0.55000000000000004">
      <c r="AL17766" s="248" t="s">
        <v>54333</v>
      </c>
      <c r="AM17766" s="249">
        <v>38547.51</v>
      </c>
      <c r="AO17766" s="228" t="s">
        <v>34906</v>
      </c>
      <c r="AP17766" s="229">
        <v>45800</v>
      </c>
      <c r="AR17766" s="207" t="s">
        <v>31321</v>
      </c>
      <c r="AS17766" s="208">
        <v>191</v>
      </c>
      <c r="AT17766" s="93"/>
      <c r="AU17766" s="93"/>
      <c r="AV17766" s="93"/>
    </row>
    <row r="17767" spans="38:48" x14ac:dyDescent="0.55000000000000004">
      <c r="AL17767" s="248" t="s">
        <v>19871</v>
      </c>
      <c r="AM17767" s="249">
        <v>17925</v>
      </c>
      <c r="AO17767" s="228" t="s">
        <v>18783</v>
      </c>
      <c r="AP17767" s="229">
        <v>197696.33</v>
      </c>
      <c r="AR17767" s="207" t="s">
        <v>31322</v>
      </c>
      <c r="AS17767" s="208">
        <v>296.88</v>
      </c>
      <c r="AT17767" s="93"/>
      <c r="AU17767" s="93"/>
      <c r="AV17767" s="93"/>
    </row>
    <row r="17768" spans="38:48" x14ac:dyDescent="0.55000000000000004">
      <c r="AL17768" s="248" t="s">
        <v>19872</v>
      </c>
      <c r="AM17768" s="249">
        <v>27076.34</v>
      </c>
      <c r="AO17768" s="228" t="s">
        <v>47476</v>
      </c>
      <c r="AP17768" s="229">
        <v>6199.12</v>
      </c>
      <c r="AR17768" s="207" t="s">
        <v>31323</v>
      </c>
      <c r="AS17768" s="208">
        <v>3240.99</v>
      </c>
      <c r="AT17768" s="93"/>
      <c r="AU17768" s="93"/>
      <c r="AV17768" s="93"/>
    </row>
    <row r="17769" spans="38:48" x14ac:dyDescent="0.55000000000000004">
      <c r="AL17769" s="248" t="s">
        <v>49362</v>
      </c>
      <c r="AM17769" s="249">
        <v>1680</v>
      </c>
      <c r="AO17769" s="228" t="s">
        <v>18784</v>
      </c>
      <c r="AP17769" s="229">
        <v>77037.72</v>
      </c>
      <c r="AR17769" s="207" t="s">
        <v>31324</v>
      </c>
      <c r="AS17769" s="208">
        <v>1361.25</v>
      </c>
      <c r="AT17769" s="93"/>
      <c r="AU17769" s="93"/>
      <c r="AV17769" s="93"/>
    </row>
    <row r="17770" spans="38:48" x14ac:dyDescent="0.55000000000000004">
      <c r="AL17770" s="248" t="s">
        <v>19873</v>
      </c>
      <c r="AM17770" s="249">
        <v>18458.82</v>
      </c>
      <c r="AO17770" s="228" t="s">
        <v>34907</v>
      </c>
      <c r="AP17770" s="229">
        <v>57488.56</v>
      </c>
      <c r="AR17770" s="207" t="s">
        <v>31325</v>
      </c>
      <c r="AS17770" s="208">
        <v>24922.09</v>
      </c>
      <c r="AT17770" s="93"/>
      <c r="AU17770" s="93"/>
      <c r="AV17770" s="93"/>
    </row>
    <row r="17771" spans="38:48" x14ac:dyDescent="0.55000000000000004">
      <c r="AL17771" s="248" t="s">
        <v>19874</v>
      </c>
      <c r="AM17771" s="249">
        <v>279.14</v>
      </c>
      <c r="AO17771" s="228" t="s">
        <v>18785</v>
      </c>
      <c r="AP17771" s="229">
        <v>257039.64</v>
      </c>
      <c r="AR17771" s="207" t="s">
        <v>31326</v>
      </c>
      <c r="AS17771" s="208">
        <v>1560.4</v>
      </c>
      <c r="AT17771" s="93"/>
      <c r="AU17771" s="93"/>
      <c r="AV17771" s="93"/>
    </row>
    <row r="17772" spans="38:48" x14ac:dyDescent="0.55000000000000004">
      <c r="AL17772" s="248" t="s">
        <v>19875</v>
      </c>
      <c r="AM17772" s="249">
        <v>25695.84</v>
      </c>
      <c r="AO17772" s="228" t="s">
        <v>18786</v>
      </c>
      <c r="AP17772" s="229">
        <v>58090.74</v>
      </c>
      <c r="AR17772" s="207" t="s">
        <v>31327</v>
      </c>
      <c r="AS17772" s="208">
        <v>1034.42</v>
      </c>
      <c r="AT17772" s="93"/>
      <c r="AU17772" s="93"/>
      <c r="AV17772" s="93"/>
    </row>
    <row r="17773" spans="38:48" x14ac:dyDescent="0.55000000000000004">
      <c r="AL17773" s="248" t="s">
        <v>60896</v>
      </c>
      <c r="AM17773" s="249">
        <v>6700</v>
      </c>
      <c r="AO17773" s="228" t="s">
        <v>40749</v>
      </c>
      <c r="AP17773" s="229">
        <v>26219.25</v>
      </c>
      <c r="AR17773" s="207" t="s">
        <v>31328</v>
      </c>
      <c r="AS17773" s="208">
        <v>16512.62</v>
      </c>
      <c r="AT17773" s="93"/>
      <c r="AU17773" s="93"/>
      <c r="AV17773" s="93"/>
    </row>
    <row r="17774" spans="38:48" x14ac:dyDescent="0.55000000000000004">
      <c r="AL17774" s="248" t="s">
        <v>54334</v>
      </c>
      <c r="AM17774" s="249">
        <v>359272.62</v>
      </c>
      <c r="AO17774" s="228" t="s">
        <v>18787</v>
      </c>
      <c r="AP17774" s="229">
        <v>20440.96</v>
      </c>
      <c r="AR17774" s="207" t="s">
        <v>31329</v>
      </c>
      <c r="AS17774" s="208">
        <v>85001.87</v>
      </c>
      <c r="AT17774" s="93"/>
      <c r="AU17774" s="93"/>
      <c r="AV17774" s="93"/>
    </row>
    <row r="17775" spans="38:48" x14ac:dyDescent="0.55000000000000004">
      <c r="AL17775" s="248" t="s">
        <v>19876</v>
      </c>
      <c r="AM17775" s="249">
        <v>783511.47</v>
      </c>
      <c r="AO17775" s="228" t="s">
        <v>18788</v>
      </c>
      <c r="AP17775" s="229">
        <v>3746.06</v>
      </c>
      <c r="AR17775" s="207" t="s">
        <v>31330</v>
      </c>
      <c r="AS17775" s="208">
        <v>8940.52</v>
      </c>
      <c r="AT17775" s="93"/>
      <c r="AU17775" s="93"/>
      <c r="AV17775" s="93"/>
    </row>
    <row r="17776" spans="38:48" x14ac:dyDescent="0.55000000000000004">
      <c r="AL17776" s="248" t="s">
        <v>19877</v>
      </c>
      <c r="AM17776" s="249">
        <v>79678.2</v>
      </c>
      <c r="AO17776" s="228" t="s">
        <v>46012</v>
      </c>
      <c r="AP17776" s="229">
        <v>6613.83</v>
      </c>
      <c r="AR17776" s="207" t="s">
        <v>31331</v>
      </c>
      <c r="AS17776" s="208">
        <v>8449.82</v>
      </c>
      <c r="AT17776" s="93"/>
      <c r="AU17776" s="93"/>
      <c r="AV17776" s="93"/>
    </row>
    <row r="17777" spans="38:48" x14ac:dyDescent="0.55000000000000004">
      <c r="AL17777" s="248" t="s">
        <v>49363</v>
      </c>
      <c r="AM17777" s="249">
        <v>-15.74</v>
      </c>
      <c r="AO17777" s="228" t="s">
        <v>40750</v>
      </c>
      <c r="AP17777" s="229">
        <v>2263.17</v>
      </c>
      <c r="AR17777" s="207" t="s">
        <v>31332</v>
      </c>
      <c r="AS17777" s="208">
        <v>191</v>
      </c>
      <c r="AT17777" s="93"/>
      <c r="AU17777" s="93"/>
      <c r="AV17777" s="93"/>
    </row>
    <row r="17778" spans="38:48" x14ac:dyDescent="0.55000000000000004">
      <c r="AL17778" s="248" t="s">
        <v>19878</v>
      </c>
      <c r="AM17778" s="249">
        <v>519013.92</v>
      </c>
      <c r="AO17778" s="228" t="s">
        <v>18789</v>
      </c>
      <c r="AP17778" s="229">
        <v>8631.77</v>
      </c>
      <c r="AR17778" s="207" t="s">
        <v>31333</v>
      </c>
      <c r="AS17778" s="208">
        <v>296.88</v>
      </c>
      <c r="AT17778" s="93"/>
      <c r="AU17778" s="93"/>
      <c r="AV17778" s="93"/>
    </row>
    <row r="17779" spans="38:48" x14ac:dyDescent="0.55000000000000004">
      <c r="AL17779" s="248" t="s">
        <v>58761</v>
      </c>
      <c r="AM17779" s="249">
        <v>118918.57</v>
      </c>
      <c r="AO17779" s="228" t="s">
        <v>18790</v>
      </c>
      <c r="AP17779" s="229">
        <v>4252.5</v>
      </c>
      <c r="AR17779" s="207" t="s">
        <v>31334</v>
      </c>
      <c r="AS17779" s="208">
        <v>3240.99</v>
      </c>
      <c r="AT17779" s="93"/>
      <c r="AU17779" s="93"/>
      <c r="AV17779" s="93"/>
    </row>
    <row r="17780" spans="38:48" x14ac:dyDescent="0.55000000000000004">
      <c r="AL17780" s="248" t="s">
        <v>19880</v>
      </c>
      <c r="AM17780" s="249">
        <v>20037.21</v>
      </c>
      <c r="AO17780" s="228" t="s">
        <v>18793</v>
      </c>
      <c r="AP17780" s="229">
        <v>2706059.26</v>
      </c>
      <c r="AR17780" s="207" t="s">
        <v>31335</v>
      </c>
      <c r="AS17780" s="208">
        <v>1361.25</v>
      </c>
      <c r="AT17780" s="93"/>
      <c r="AU17780" s="93"/>
      <c r="AV17780" s="93"/>
    </row>
    <row r="17781" spans="38:48" x14ac:dyDescent="0.55000000000000004">
      <c r="AL17781" s="248" t="s">
        <v>19881</v>
      </c>
      <c r="AM17781" s="249">
        <v>785244.77</v>
      </c>
      <c r="AO17781" s="228" t="s">
        <v>40751</v>
      </c>
      <c r="AP17781" s="229">
        <v>25594.2</v>
      </c>
      <c r="AR17781" s="207" t="s">
        <v>31336</v>
      </c>
      <c r="AS17781" s="208">
        <v>24922.09</v>
      </c>
      <c r="AT17781" s="93"/>
      <c r="AU17781" s="93"/>
      <c r="AV17781" s="93"/>
    </row>
    <row r="17782" spans="38:48" x14ac:dyDescent="0.55000000000000004">
      <c r="AL17782" s="248" t="s">
        <v>33495</v>
      </c>
      <c r="AM17782" s="249">
        <v>2287124.27</v>
      </c>
      <c r="AO17782" s="228" t="s">
        <v>18794</v>
      </c>
      <c r="AP17782" s="229">
        <v>6000</v>
      </c>
      <c r="AR17782" s="207" t="s">
        <v>31337</v>
      </c>
      <c r="AS17782" s="208">
        <v>1560.4</v>
      </c>
      <c r="AT17782" s="93"/>
      <c r="AU17782" s="93"/>
      <c r="AV17782" s="93"/>
    </row>
    <row r="17783" spans="38:48" x14ac:dyDescent="0.55000000000000004">
      <c r="AL17783" s="248" t="s">
        <v>47496</v>
      </c>
      <c r="AM17783" s="249">
        <v>18091.060000000001</v>
      </c>
      <c r="AO17783" s="228" t="s">
        <v>18795</v>
      </c>
      <c r="AP17783" s="229">
        <v>52214.879999999997</v>
      </c>
      <c r="AR17783" s="207" t="s">
        <v>31338</v>
      </c>
      <c r="AS17783" s="208">
        <v>1034.42</v>
      </c>
      <c r="AT17783" s="93"/>
      <c r="AU17783" s="93"/>
      <c r="AV17783" s="93"/>
    </row>
    <row r="17784" spans="38:48" x14ac:dyDescent="0.55000000000000004">
      <c r="AL17784" s="248" t="s">
        <v>19896</v>
      </c>
      <c r="AM17784" s="249">
        <v>12981.52</v>
      </c>
      <c r="AO17784" s="228" t="s">
        <v>50623</v>
      </c>
      <c r="AP17784" s="229">
        <v>11.21</v>
      </c>
      <c r="AR17784" s="207" t="s">
        <v>31339</v>
      </c>
      <c r="AS17784" s="208">
        <v>738595.18</v>
      </c>
      <c r="AT17784" s="93"/>
      <c r="AU17784" s="93"/>
      <c r="AV17784" s="93"/>
    </row>
    <row r="17785" spans="38:48" x14ac:dyDescent="0.55000000000000004">
      <c r="AL17785" s="248" t="s">
        <v>47498</v>
      </c>
      <c r="AM17785" s="249">
        <v>117702.52</v>
      </c>
      <c r="AO17785" s="228" t="s">
        <v>18797</v>
      </c>
      <c r="AP17785" s="229">
        <v>274262.32</v>
      </c>
      <c r="AR17785" s="207" t="s">
        <v>31340</v>
      </c>
      <c r="AS17785" s="208">
        <v>-35062.5</v>
      </c>
      <c r="AT17785" s="93"/>
      <c r="AU17785" s="93"/>
      <c r="AV17785" s="93"/>
    </row>
    <row r="17786" spans="38:48" x14ac:dyDescent="0.55000000000000004">
      <c r="AL17786" s="248" t="s">
        <v>62357</v>
      </c>
      <c r="AM17786" s="249">
        <v>7195.25</v>
      </c>
      <c r="AO17786" s="228" t="s">
        <v>18798</v>
      </c>
      <c r="AP17786" s="229">
        <v>131969.76</v>
      </c>
      <c r="AR17786" s="207" t="s">
        <v>31341</v>
      </c>
      <c r="AS17786" s="208">
        <v>62603.040000000001</v>
      </c>
      <c r="AT17786" s="93"/>
      <c r="AU17786" s="93"/>
      <c r="AV17786" s="93"/>
    </row>
    <row r="17787" spans="38:48" x14ac:dyDescent="0.55000000000000004">
      <c r="AL17787" s="248" t="s">
        <v>63484</v>
      </c>
      <c r="AM17787" s="249">
        <v>7220</v>
      </c>
      <c r="AO17787" s="228" t="s">
        <v>18799</v>
      </c>
      <c r="AP17787" s="229">
        <v>40526.97</v>
      </c>
      <c r="AR17787" s="207" t="s">
        <v>31342</v>
      </c>
      <c r="AS17787" s="208">
        <v>-29104.17</v>
      </c>
      <c r="AT17787" s="93"/>
      <c r="AU17787" s="93"/>
      <c r="AV17787" s="93"/>
    </row>
    <row r="17788" spans="38:48" x14ac:dyDescent="0.55000000000000004">
      <c r="AL17788" s="248" t="s">
        <v>19898</v>
      </c>
      <c r="AM17788" s="249">
        <v>10711</v>
      </c>
      <c r="AO17788" s="228" t="s">
        <v>18800</v>
      </c>
      <c r="AP17788" s="229">
        <v>372105.24</v>
      </c>
      <c r="AR17788" s="207" t="s">
        <v>31343</v>
      </c>
      <c r="AS17788" s="208">
        <v>13320.61</v>
      </c>
      <c r="AT17788" s="93"/>
      <c r="AU17788" s="93"/>
      <c r="AV17788" s="93"/>
    </row>
    <row r="17789" spans="38:48" x14ac:dyDescent="0.55000000000000004">
      <c r="AL17789" s="248" t="s">
        <v>19899</v>
      </c>
      <c r="AM17789" s="249">
        <v>33187.97</v>
      </c>
      <c r="AO17789" s="228" t="s">
        <v>18801</v>
      </c>
      <c r="AP17789" s="229">
        <v>93581.72</v>
      </c>
      <c r="AR17789" s="207" t="s">
        <v>31344</v>
      </c>
      <c r="AS17789" s="208">
        <v>93654.42</v>
      </c>
      <c r="AT17789" s="93"/>
      <c r="AU17789" s="93"/>
      <c r="AV17789" s="93"/>
    </row>
    <row r="17790" spans="38:48" x14ac:dyDescent="0.55000000000000004">
      <c r="AL17790" s="248" t="s">
        <v>47500</v>
      </c>
      <c r="AM17790" s="249">
        <v>20751.400000000001</v>
      </c>
      <c r="AO17790" s="228" t="s">
        <v>47477</v>
      </c>
      <c r="AP17790" s="229">
        <v>519.38</v>
      </c>
      <c r="AR17790" s="207" t="s">
        <v>31345</v>
      </c>
      <c r="AS17790" s="208">
        <v>245887.06</v>
      </c>
      <c r="AT17790" s="93"/>
      <c r="AU17790" s="93"/>
      <c r="AV17790" s="93"/>
    </row>
    <row r="17791" spans="38:48" x14ac:dyDescent="0.55000000000000004">
      <c r="AL17791" s="248" t="s">
        <v>47501</v>
      </c>
      <c r="AM17791" s="249">
        <v>14079.23</v>
      </c>
      <c r="AO17791" s="228" t="s">
        <v>18802</v>
      </c>
      <c r="AP17791" s="229">
        <v>44625</v>
      </c>
      <c r="AR17791" s="207" t="s">
        <v>31346</v>
      </c>
      <c r="AS17791" s="208">
        <v>10106.36</v>
      </c>
      <c r="AT17791" s="93"/>
      <c r="AU17791" s="93"/>
      <c r="AV17791" s="93"/>
    </row>
    <row r="17792" spans="38:48" x14ac:dyDescent="0.55000000000000004">
      <c r="AL17792" s="248" t="s">
        <v>19900</v>
      </c>
      <c r="AM17792" s="249">
        <v>5624.23</v>
      </c>
      <c r="AO17792" s="228" t="s">
        <v>34908</v>
      </c>
      <c r="AP17792" s="229">
        <v>12060.52</v>
      </c>
      <c r="AR17792" s="207" t="s">
        <v>31347</v>
      </c>
      <c r="AS17792" s="208">
        <v>738595.18</v>
      </c>
      <c r="AT17792" s="93"/>
      <c r="AU17792" s="93"/>
      <c r="AV17792" s="93"/>
    </row>
    <row r="17793" spans="38:48" x14ac:dyDescent="0.55000000000000004">
      <c r="AL17793" s="248" t="s">
        <v>40770</v>
      </c>
      <c r="AM17793" s="249">
        <v>48330.48</v>
      </c>
      <c r="AO17793" s="228" t="s">
        <v>13416</v>
      </c>
      <c r="AP17793" s="229">
        <v>188.33</v>
      </c>
      <c r="AR17793" s="207" t="s">
        <v>31348</v>
      </c>
      <c r="AS17793" s="208">
        <v>-35062.5</v>
      </c>
      <c r="AT17793" s="93"/>
      <c r="AU17793" s="93"/>
      <c r="AV17793" s="93"/>
    </row>
    <row r="17794" spans="38:48" x14ac:dyDescent="0.55000000000000004">
      <c r="AL17794" s="248" t="s">
        <v>40771</v>
      </c>
      <c r="AM17794" s="249">
        <v>50953.120000000003</v>
      </c>
      <c r="AO17794" s="228" t="s">
        <v>54299</v>
      </c>
      <c r="AP17794" s="229">
        <v>50</v>
      </c>
      <c r="AR17794" s="207" t="s">
        <v>31349</v>
      </c>
      <c r="AS17794" s="208">
        <v>62603.040000000001</v>
      </c>
      <c r="AT17794" s="93"/>
      <c r="AU17794" s="93"/>
      <c r="AV17794" s="93"/>
    </row>
    <row r="17795" spans="38:48" x14ac:dyDescent="0.55000000000000004">
      <c r="AL17795" s="248" t="s">
        <v>40772</v>
      </c>
      <c r="AM17795" s="249">
        <v>7254.37</v>
      </c>
      <c r="AO17795" s="228" t="s">
        <v>54300</v>
      </c>
      <c r="AP17795" s="229">
        <v>264.57</v>
      </c>
      <c r="AR17795" s="207" t="s">
        <v>31350</v>
      </c>
      <c r="AS17795" s="208">
        <v>-29104.17</v>
      </c>
      <c r="AT17795" s="93"/>
      <c r="AU17795" s="93"/>
      <c r="AV17795" s="93"/>
    </row>
    <row r="17796" spans="38:48" x14ac:dyDescent="0.55000000000000004">
      <c r="AL17796" s="248" t="s">
        <v>48458</v>
      </c>
      <c r="AM17796" s="249">
        <v>13055.16</v>
      </c>
      <c r="AO17796" s="228" t="s">
        <v>18803</v>
      </c>
      <c r="AP17796" s="229">
        <v>117884.59</v>
      </c>
      <c r="AR17796" s="207" t="s">
        <v>31351</v>
      </c>
      <c r="AS17796" s="208">
        <v>13320.61</v>
      </c>
      <c r="AT17796" s="93"/>
      <c r="AU17796" s="93"/>
      <c r="AV17796" s="93"/>
    </row>
    <row r="17797" spans="38:48" x14ac:dyDescent="0.55000000000000004">
      <c r="AL17797" s="248" t="s">
        <v>32031</v>
      </c>
      <c r="AM17797" s="249">
        <v>2780</v>
      </c>
      <c r="AO17797" s="228" t="s">
        <v>18804</v>
      </c>
      <c r="AP17797" s="229">
        <v>526425.38</v>
      </c>
      <c r="AR17797" s="207" t="s">
        <v>31352</v>
      </c>
      <c r="AS17797" s="208">
        <v>93654.42</v>
      </c>
      <c r="AT17797" s="93"/>
      <c r="AU17797" s="93"/>
      <c r="AV17797" s="93"/>
    </row>
    <row r="17798" spans="38:48" x14ac:dyDescent="0.55000000000000004">
      <c r="AL17798" s="248" t="s">
        <v>20025</v>
      </c>
      <c r="AM17798" s="249">
        <v>295111.63</v>
      </c>
      <c r="AO17798" s="228" t="s">
        <v>18805</v>
      </c>
      <c r="AP17798" s="229">
        <v>1706.63</v>
      </c>
      <c r="AR17798" s="207" t="s">
        <v>31353</v>
      </c>
      <c r="AS17798" s="208">
        <v>245887.06</v>
      </c>
      <c r="AT17798" s="93"/>
      <c r="AU17798" s="93"/>
      <c r="AV17798" s="93"/>
    </row>
    <row r="17799" spans="38:48" x14ac:dyDescent="0.55000000000000004">
      <c r="AL17799" s="248" t="s">
        <v>20028</v>
      </c>
      <c r="AM17799" s="249">
        <v>990299.22</v>
      </c>
      <c r="AO17799" s="228" t="s">
        <v>34909</v>
      </c>
      <c r="AP17799" s="229">
        <v>9309.7199999999993</v>
      </c>
      <c r="AR17799" s="207" t="s">
        <v>31354</v>
      </c>
      <c r="AS17799" s="208">
        <v>10106.36</v>
      </c>
      <c r="AT17799" s="93"/>
      <c r="AU17799" s="93"/>
      <c r="AV17799" s="93"/>
    </row>
    <row r="17800" spans="38:48" x14ac:dyDescent="0.55000000000000004">
      <c r="AL17800" s="248" t="s">
        <v>33504</v>
      </c>
      <c r="AM17800" s="249">
        <v>44016.93</v>
      </c>
      <c r="AO17800" s="228" t="s">
        <v>34910</v>
      </c>
      <c r="AP17800" s="229">
        <v>127.57</v>
      </c>
      <c r="AR17800" s="207" t="s">
        <v>31355</v>
      </c>
      <c r="AS17800" s="208">
        <v>8864.44</v>
      </c>
      <c r="AT17800" s="93"/>
      <c r="AU17800" s="93"/>
      <c r="AV17800" s="93"/>
    </row>
    <row r="17801" spans="38:48" x14ac:dyDescent="0.55000000000000004">
      <c r="AL17801" s="248" t="s">
        <v>20029</v>
      </c>
      <c r="AM17801" s="249">
        <v>203957.53</v>
      </c>
      <c r="AO17801" s="228" t="s">
        <v>34911</v>
      </c>
      <c r="AP17801" s="229">
        <v>874.58</v>
      </c>
      <c r="AR17801" s="207" t="s">
        <v>31356</v>
      </c>
      <c r="AS17801" s="208">
        <v>2052.6</v>
      </c>
      <c r="AT17801" s="93"/>
      <c r="AU17801" s="93"/>
      <c r="AV17801" s="93"/>
    </row>
    <row r="17802" spans="38:48" x14ac:dyDescent="0.55000000000000004">
      <c r="AL17802" s="248" t="s">
        <v>59320</v>
      </c>
      <c r="AM17802" s="249">
        <v>87165.59</v>
      </c>
      <c r="AO17802" s="228" t="s">
        <v>40752</v>
      </c>
      <c r="AP17802" s="229">
        <v>436.71</v>
      </c>
      <c r="AR17802" s="207" t="s">
        <v>31357</v>
      </c>
      <c r="AS17802" s="208">
        <v>3190.2</v>
      </c>
      <c r="AT17802" s="93"/>
      <c r="AU17802" s="93"/>
      <c r="AV17802" s="93"/>
    </row>
    <row r="17803" spans="38:48" x14ac:dyDescent="0.55000000000000004">
      <c r="AL17803" s="248" t="s">
        <v>20030</v>
      </c>
      <c r="AM17803" s="249">
        <v>181107.97</v>
      </c>
      <c r="AO17803" s="228" t="s">
        <v>18807</v>
      </c>
      <c r="AP17803" s="229">
        <v>296770.14</v>
      </c>
      <c r="AR17803" s="207" t="s">
        <v>31358</v>
      </c>
      <c r="AS17803" s="208">
        <v>17546.099999999999</v>
      </c>
      <c r="AT17803" s="93"/>
      <c r="AU17803" s="93"/>
      <c r="AV17803" s="93"/>
    </row>
    <row r="17804" spans="38:48" x14ac:dyDescent="0.55000000000000004">
      <c r="AL17804" s="248" t="s">
        <v>20031</v>
      </c>
      <c r="AM17804" s="249">
        <v>31735.52</v>
      </c>
      <c r="AO17804" s="228" t="s">
        <v>13417</v>
      </c>
      <c r="AP17804" s="229">
        <v>50657.15</v>
      </c>
      <c r="AR17804" s="207" t="s">
        <v>31359</v>
      </c>
      <c r="AS17804" s="208">
        <v>9406.66</v>
      </c>
      <c r="AT17804" s="93"/>
      <c r="AU17804" s="93"/>
      <c r="AV17804" s="93"/>
    </row>
    <row r="17805" spans="38:48" x14ac:dyDescent="0.55000000000000004">
      <c r="AL17805" s="248" t="s">
        <v>65128</v>
      </c>
      <c r="AM17805" s="249">
        <v>8680</v>
      </c>
      <c r="AO17805" s="228" t="s">
        <v>18808</v>
      </c>
      <c r="AP17805" s="229">
        <v>197178</v>
      </c>
      <c r="AR17805" s="207" t="s">
        <v>31360</v>
      </c>
      <c r="AS17805" s="208">
        <v>1201</v>
      </c>
      <c r="AT17805" s="93"/>
      <c r="AU17805" s="93"/>
      <c r="AV17805" s="93"/>
    </row>
    <row r="17806" spans="38:48" x14ac:dyDescent="0.55000000000000004">
      <c r="AL17806" s="248" t="s">
        <v>20033</v>
      </c>
      <c r="AM17806" s="249">
        <v>3433627.33</v>
      </c>
      <c r="AO17806" s="228" t="s">
        <v>54301</v>
      </c>
      <c r="AP17806" s="229">
        <v>22381.65</v>
      </c>
      <c r="AR17806" s="207" t="s">
        <v>31361</v>
      </c>
      <c r="AS17806" s="208">
        <v>3144.59</v>
      </c>
      <c r="AT17806" s="93"/>
      <c r="AU17806" s="93"/>
      <c r="AV17806" s="93"/>
    </row>
    <row r="17807" spans="38:48" x14ac:dyDescent="0.55000000000000004">
      <c r="AL17807" s="248" t="s">
        <v>60897</v>
      </c>
      <c r="AM17807" s="249">
        <v>108575.41</v>
      </c>
      <c r="AO17807" s="228" t="s">
        <v>18893</v>
      </c>
      <c r="AP17807" s="229">
        <v>22842.12</v>
      </c>
      <c r="AR17807" s="207" t="s">
        <v>31362</v>
      </c>
      <c r="AS17807" s="208">
        <v>1192.3800000000001</v>
      </c>
      <c r="AT17807" s="93"/>
      <c r="AU17807" s="93"/>
      <c r="AV17807" s="93"/>
    </row>
    <row r="17808" spans="38:48" x14ac:dyDescent="0.55000000000000004">
      <c r="AL17808" s="248" t="s">
        <v>40773</v>
      </c>
      <c r="AM17808" s="249">
        <v>1.42</v>
      </c>
      <c r="AO17808" s="228" t="s">
        <v>18894</v>
      </c>
      <c r="AP17808" s="229">
        <v>367344.18</v>
      </c>
      <c r="AR17808" s="207" t="s">
        <v>31363</v>
      </c>
      <c r="AS17808" s="208">
        <v>54841</v>
      </c>
      <c r="AT17808" s="93"/>
      <c r="AU17808" s="93"/>
      <c r="AV17808" s="93"/>
    </row>
    <row r="17809" spans="38:48" x14ac:dyDescent="0.55000000000000004">
      <c r="AL17809" s="248" t="s">
        <v>20034</v>
      </c>
      <c r="AM17809" s="249">
        <v>13768.99</v>
      </c>
      <c r="AO17809" s="228" t="s">
        <v>18895</v>
      </c>
      <c r="AP17809" s="229">
        <v>219290.02</v>
      </c>
      <c r="AR17809" s="207" t="s">
        <v>31364</v>
      </c>
      <c r="AS17809" s="208">
        <v>5603.26</v>
      </c>
      <c r="AT17809" s="93"/>
      <c r="AU17809" s="93"/>
      <c r="AV17809" s="93"/>
    </row>
    <row r="17810" spans="38:48" x14ac:dyDescent="0.55000000000000004">
      <c r="AL17810" s="248" t="s">
        <v>65129</v>
      </c>
      <c r="AM17810" s="249">
        <v>176.22</v>
      </c>
      <c r="AO17810" s="228" t="s">
        <v>48446</v>
      </c>
      <c r="AP17810" s="229">
        <v>13046.09</v>
      </c>
      <c r="AR17810" s="207" t="s">
        <v>31365</v>
      </c>
      <c r="AS17810" s="208">
        <v>4128.6099999999997</v>
      </c>
      <c r="AT17810" s="93"/>
      <c r="AU17810" s="93"/>
      <c r="AV17810" s="93"/>
    </row>
    <row r="17811" spans="38:48" x14ac:dyDescent="0.55000000000000004">
      <c r="AL17811" s="248" t="s">
        <v>20035</v>
      </c>
      <c r="AM17811" s="249">
        <v>4467648.67</v>
      </c>
      <c r="AO17811" s="228" t="s">
        <v>18896</v>
      </c>
      <c r="AP17811" s="229">
        <v>392776.32</v>
      </c>
      <c r="AR17811" s="207" t="s">
        <v>31366</v>
      </c>
      <c r="AS17811" s="208">
        <v>102.21</v>
      </c>
      <c r="AT17811" s="93"/>
      <c r="AU17811" s="93"/>
      <c r="AV17811" s="93"/>
    </row>
    <row r="17812" spans="38:48" x14ac:dyDescent="0.55000000000000004">
      <c r="AL17812" s="248" t="s">
        <v>20036</v>
      </c>
      <c r="AM17812" s="249">
        <v>34875</v>
      </c>
      <c r="AO17812" s="228" t="s">
        <v>18897</v>
      </c>
      <c r="AP17812" s="229">
        <v>121683</v>
      </c>
      <c r="AR17812" s="207" t="s">
        <v>31367</v>
      </c>
      <c r="AS17812" s="208">
        <v>493.92</v>
      </c>
      <c r="AT17812" s="93"/>
      <c r="AU17812" s="93"/>
      <c r="AV17812" s="93"/>
    </row>
    <row r="17813" spans="38:48" x14ac:dyDescent="0.55000000000000004">
      <c r="AL17813" s="248" t="s">
        <v>46034</v>
      </c>
      <c r="AM17813" s="249">
        <v>10818190.199999999</v>
      </c>
      <c r="AO17813" s="228" t="s">
        <v>18898</v>
      </c>
      <c r="AP17813" s="229">
        <v>69705.53</v>
      </c>
      <c r="AR17813" s="207" t="s">
        <v>31368</v>
      </c>
      <c r="AS17813" s="208">
        <v>67169.03</v>
      </c>
      <c r="AT17813" s="93"/>
      <c r="AU17813" s="93"/>
      <c r="AV17813" s="93"/>
    </row>
    <row r="17814" spans="38:48" x14ac:dyDescent="0.55000000000000004">
      <c r="AL17814" s="248" t="s">
        <v>20038</v>
      </c>
      <c r="AM17814" s="249">
        <v>150220.5</v>
      </c>
      <c r="AO17814" s="228" t="s">
        <v>18899</v>
      </c>
      <c r="AP17814" s="229">
        <v>75657.42</v>
      </c>
      <c r="AR17814" s="207" t="s">
        <v>31369</v>
      </c>
      <c r="AS17814" s="208">
        <v>105</v>
      </c>
      <c r="AT17814" s="93"/>
      <c r="AU17814" s="93"/>
      <c r="AV17814" s="93"/>
    </row>
    <row r="17815" spans="38:48" x14ac:dyDescent="0.55000000000000004">
      <c r="AL17815" s="248" t="s">
        <v>20039</v>
      </c>
      <c r="AM17815" s="249">
        <v>664340</v>
      </c>
      <c r="AO17815" s="228" t="s">
        <v>18901</v>
      </c>
      <c r="AP17815" s="229">
        <v>92828.32</v>
      </c>
      <c r="AR17815" s="207" t="s">
        <v>31370</v>
      </c>
      <c r="AS17815" s="208">
        <v>8864.44</v>
      </c>
      <c r="AT17815" s="93"/>
      <c r="AU17815" s="93"/>
      <c r="AV17815" s="93"/>
    </row>
    <row r="17816" spans="38:48" x14ac:dyDescent="0.55000000000000004">
      <c r="AL17816" s="248" t="s">
        <v>20040</v>
      </c>
      <c r="AM17816" s="249">
        <v>1098.3800000000001</v>
      </c>
      <c r="AO17816" s="228" t="s">
        <v>54302</v>
      </c>
      <c r="AP17816" s="229">
        <v>455</v>
      </c>
      <c r="AR17816" s="207" t="s">
        <v>31371</v>
      </c>
      <c r="AS17816" s="208">
        <v>2052.6</v>
      </c>
      <c r="AT17816" s="93"/>
      <c r="AU17816" s="93"/>
      <c r="AV17816" s="93"/>
    </row>
    <row r="17817" spans="38:48" x14ac:dyDescent="0.55000000000000004">
      <c r="AL17817" s="248" t="s">
        <v>20042</v>
      </c>
      <c r="AM17817" s="249">
        <v>2445868.1800000002</v>
      </c>
      <c r="AO17817" s="228" t="s">
        <v>18902</v>
      </c>
      <c r="AP17817" s="229">
        <v>79998.39</v>
      </c>
      <c r="AR17817" s="207" t="s">
        <v>31372</v>
      </c>
      <c r="AS17817" s="208">
        <v>3190.2</v>
      </c>
      <c r="AT17817" s="93"/>
      <c r="AU17817" s="93"/>
      <c r="AV17817" s="93"/>
    </row>
    <row r="17818" spans="38:48" x14ac:dyDescent="0.55000000000000004">
      <c r="AL17818" s="248" t="s">
        <v>61681</v>
      </c>
      <c r="AM17818" s="249">
        <v>1000</v>
      </c>
      <c r="AO17818" s="228" t="s">
        <v>18903</v>
      </c>
      <c r="AP17818" s="229">
        <v>66381.45</v>
      </c>
      <c r="AR17818" s="207" t="s">
        <v>31373</v>
      </c>
      <c r="AS17818" s="208">
        <v>17546.099999999999</v>
      </c>
      <c r="AT17818" s="93"/>
      <c r="AU17818" s="93"/>
      <c r="AV17818" s="93"/>
    </row>
    <row r="17819" spans="38:48" x14ac:dyDescent="0.55000000000000004">
      <c r="AL17819" s="248" t="s">
        <v>20043</v>
      </c>
      <c r="AM17819" s="249">
        <v>1249915.2</v>
      </c>
      <c r="AO17819" s="228" t="s">
        <v>18904</v>
      </c>
      <c r="AP17819" s="229">
        <v>71445.759999999995</v>
      </c>
      <c r="AR17819" s="207" t="s">
        <v>31374</v>
      </c>
      <c r="AS17819" s="208">
        <v>9406.66</v>
      </c>
      <c r="AT17819" s="93"/>
      <c r="AU17819" s="93"/>
      <c r="AV17819" s="93"/>
    </row>
    <row r="17820" spans="38:48" x14ac:dyDescent="0.55000000000000004">
      <c r="AL17820" s="248" t="s">
        <v>20044</v>
      </c>
      <c r="AM17820" s="249">
        <v>464971.87</v>
      </c>
      <c r="AO17820" s="228" t="s">
        <v>36205</v>
      </c>
      <c r="AP17820" s="229">
        <v>240314.82</v>
      </c>
      <c r="AR17820" s="207" t="s">
        <v>31375</v>
      </c>
      <c r="AS17820" s="208">
        <v>1201</v>
      </c>
      <c r="AT17820" s="93"/>
      <c r="AU17820" s="93"/>
      <c r="AV17820" s="93"/>
    </row>
    <row r="17821" spans="38:48" x14ac:dyDescent="0.55000000000000004">
      <c r="AL17821" s="248" t="s">
        <v>33506</v>
      </c>
      <c r="AM17821" s="249">
        <v>25097.29</v>
      </c>
      <c r="AO17821" s="228" t="s">
        <v>48447</v>
      </c>
      <c r="AP17821" s="229">
        <v>195</v>
      </c>
      <c r="AR17821" s="207" t="s">
        <v>31376</v>
      </c>
      <c r="AS17821" s="208">
        <v>3144.59</v>
      </c>
      <c r="AT17821" s="93"/>
      <c r="AU17821" s="93"/>
      <c r="AV17821" s="93"/>
    </row>
    <row r="17822" spans="38:48" x14ac:dyDescent="0.55000000000000004">
      <c r="AL17822" s="248" t="s">
        <v>20045</v>
      </c>
      <c r="AM17822" s="249">
        <v>1922372.1</v>
      </c>
      <c r="AO17822" s="228" t="s">
        <v>54303</v>
      </c>
      <c r="AP17822" s="229">
        <v>21.14</v>
      </c>
      <c r="AR17822" s="207" t="s">
        <v>31377</v>
      </c>
      <c r="AS17822" s="208">
        <v>1192.3800000000001</v>
      </c>
      <c r="AT17822" s="93"/>
      <c r="AU17822" s="93"/>
      <c r="AV17822" s="93"/>
    </row>
    <row r="17823" spans="38:48" x14ac:dyDescent="0.55000000000000004">
      <c r="AL17823" s="248" t="s">
        <v>20046</v>
      </c>
      <c r="AM17823" s="249">
        <v>2582744.54</v>
      </c>
      <c r="AO17823" s="228" t="s">
        <v>33403</v>
      </c>
      <c r="AP17823" s="229">
        <v>52852.67</v>
      </c>
      <c r="AR17823" s="207" t="s">
        <v>31378</v>
      </c>
      <c r="AS17823" s="208">
        <v>54841</v>
      </c>
      <c r="AT17823" s="93"/>
      <c r="AU17823" s="93"/>
      <c r="AV17823" s="93"/>
    </row>
    <row r="17824" spans="38:48" x14ac:dyDescent="0.55000000000000004">
      <c r="AL17824" s="248" t="s">
        <v>20047</v>
      </c>
      <c r="AM17824" s="249">
        <v>1104811.06</v>
      </c>
      <c r="AO17824" s="228" t="s">
        <v>18905</v>
      </c>
      <c r="AP17824" s="229">
        <v>252682</v>
      </c>
      <c r="AR17824" s="207" t="s">
        <v>31379</v>
      </c>
      <c r="AS17824" s="208">
        <v>5603.26</v>
      </c>
      <c r="AT17824" s="93"/>
      <c r="AU17824" s="93"/>
      <c r="AV17824" s="93"/>
    </row>
    <row r="17825" spans="38:48" x14ac:dyDescent="0.55000000000000004">
      <c r="AL17825" s="248" t="s">
        <v>20048</v>
      </c>
      <c r="AM17825" s="249">
        <v>54137.71</v>
      </c>
      <c r="AO17825" s="228" t="s">
        <v>18906</v>
      </c>
      <c r="AP17825" s="229">
        <v>26940.45</v>
      </c>
      <c r="AR17825" s="207" t="s">
        <v>31380</v>
      </c>
      <c r="AS17825" s="208">
        <v>4128.6099999999997</v>
      </c>
      <c r="AT17825" s="93"/>
      <c r="AU17825" s="93"/>
      <c r="AV17825" s="93"/>
    </row>
    <row r="17826" spans="38:48" x14ac:dyDescent="0.55000000000000004">
      <c r="AL17826" s="248" t="s">
        <v>60898</v>
      </c>
      <c r="AM17826" s="249">
        <v>443.03</v>
      </c>
      <c r="AO17826" s="228" t="s">
        <v>33404</v>
      </c>
      <c r="AP17826" s="229">
        <v>2655</v>
      </c>
      <c r="AR17826" s="207" t="s">
        <v>31381</v>
      </c>
      <c r="AS17826" s="208">
        <v>102.21</v>
      </c>
      <c r="AT17826" s="93"/>
      <c r="AU17826" s="93"/>
      <c r="AV17826" s="93"/>
    </row>
    <row r="17827" spans="38:48" x14ac:dyDescent="0.55000000000000004">
      <c r="AL17827" s="248" t="s">
        <v>20049</v>
      </c>
      <c r="AM17827" s="249">
        <v>5604335.5899999999</v>
      </c>
      <c r="AO17827" s="228" t="s">
        <v>18907</v>
      </c>
      <c r="AP17827" s="229">
        <v>8090.55</v>
      </c>
      <c r="AR17827" s="207" t="s">
        <v>31382</v>
      </c>
      <c r="AS17827" s="208">
        <v>493.92</v>
      </c>
      <c r="AT17827" s="93"/>
      <c r="AU17827" s="93"/>
      <c r="AV17827" s="93"/>
    </row>
    <row r="17828" spans="38:48" x14ac:dyDescent="0.55000000000000004">
      <c r="AL17828" s="248" t="s">
        <v>39139</v>
      </c>
      <c r="AM17828" s="249">
        <v>163570.51</v>
      </c>
      <c r="AO17828" s="228" t="s">
        <v>18908</v>
      </c>
      <c r="AP17828" s="229">
        <v>2504169.7000000002</v>
      </c>
      <c r="AR17828" s="207" t="s">
        <v>31383</v>
      </c>
      <c r="AS17828" s="208">
        <v>67169.03</v>
      </c>
      <c r="AT17828" s="93"/>
      <c r="AU17828" s="93"/>
      <c r="AV17828" s="93"/>
    </row>
    <row r="17829" spans="38:48" x14ac:dyDescent="0.55000000000000004">
      <c r="AL17829" s="248" t="s">
        <v>20050</v>
      </c>
      <c r="AM17829" s="249">
        <v>5640</v>
      </c>
      <c r="AO17829" s="228" t="s">
        <v>18909</v>
      </c>
      <c r="AP17829" s="229">
        <v>291892.94</v>
      </c>
      <c r="AR17829" s="207" t="s">
        <v>31384</v>
      </c>
      <c r="AS17829" s="208">
        <v>105</v>
      </c>
      <c r="AT17829" s="93"/>
      <c r="AU17829" s="93"/>
      <c r="AV17829" s="93"/>
    </row>
    <row r="17830" spans="38:48" x14ac:dyDescent="0.55000000000000004">
      <c r="AL17830" s="248" t="s">
        <v>20051</v>
      </c>
      <c r="AM17830" s="249">
        <v>400.05</v>
      </c>
      <c r="AO17830" s="228" t="s">
        <v>48448</v>
      </c>
      <c r="AP17830" s="229">
        <v>45900</v>
      </c>
      <c r="AR17830" s="207" t="s">
        <v>31385</v>
      </c>
      <c r="AS17830" s="208">
        <v>19505.5</v>
      </c>
      <c r="AT17830" s="93"/>
      <c r="AU17830" s="93"/>
      <c r="AV17830" s="93"/>
    </row>
    <row r="17831" spans="38:48" x14ac:dyDescent="0.55000000000000004">
      <c r="AL17831" s="248" t="s">
        <v>65130</v>
      </c>
      <c r="AM17831" s="249">
        <v>-0.01</v>
      </c>
      <c r="AO17831" s="228" t="s">
        <v>36206</v>
      </c>
      <c r="AP17831" s="229">
        <v>742.68</v>
      </c>
      <c r="AR17831" s="207" t="s">
        <v>31386</v>
      </c>
      <c r="AS17831" s="208">
        <v>1574.23</v>
      </c>
      <c r="AT17831" s="93"/>
      <c r="AU17831" s="93"/>
      <c r="AV17831" s="93"/>
    </row>
    <row r="17832" spans="38:48" x14ac:dyDescent="0.55000000000000004">
      <c r="AL17832" s="248" t="s">
        <v>20054</v>
      </c>
      <c r="AM17832" s="249">
        <v>1264810.69</v>
      </c>
      <c r="AO17832" s="228" t="s">
        <v>40753</v>
      </c>
      <c r="AP17832" s="229">
        <v>42104.53</v>
      </c>
      <c r="AR17832" s="207" t="s">
        <v>31387</v>
      </c>
      <c r="AS17832" s="208">
        <v>21926.44</v>
      </c>
      <c r="AT17832" s="93"/>
      <c r="AU17832" s="93"/>
      <c r="AV17832" s="93"/>
    </row>
    <row r="17833" spans="38:48" x14ac:dyDescent="0.55000000000000004">
      <c r="AL17833" s="248" t="s">
        <v>20057</v>
      </c>
      <c r="AM17833" s="249">
        <v>98550.87</v>
      </c>
      <c r="AO17833" s="228" t="s">
        <v>39078</v>
      </c>
      <c r="AP17833" s="229">
        <v>4000</v>
      </c>
      <c r="AR17833" s="207" t="s">
        <v>31388</v>
      </c>
      <c r="AS17833" s="208">
        <v>30837.27</v>
      </c>
      <c r="AT17833" s="93"/>
      <c r="AU17833" s="93"/>
      <c r="AV17833" s="93"/>
    </row>
    <row r="17834" spans="38:48" x14ac:dyDescent="0.55000000000000004">
      <c r="AL17834" s="248" t="s">
        <v>55606</v>
      </c>
      <c r="AM17834" s="249">
        <v>3897.22</v>
      </c>
      <c r="AO17834" s="228" t="s">
        <v>49342</v>
      </c>
      <c r="AP17834" s="229">
        <v>229.22</v>
      </c>
      <c r="AR17834" s="207" t="s">
        <v>31389</v>
      </c>
      <c r="AS17834" s="208">
        <v>20712</v>
      </c>
      <c r="AT17834" s="93"/>
      <c r="AU17834" s="93"/>
      <c r="AV17834" s="93"/>
    </row>
    <row r="17835" spans="38:48" x14ac:dyDescent="0.55000000000000004">
      <c r="AL17835" s="248" t="s">
        <v>36272</v>
      </c>
      <c r="AM17835" s="249">
        <v>48079.3</v>
      </c>
      <c r="AO17835" s="228" t="s">
        <v>18910</v>
      </c>
      <c r="AP17835" s="229">
        <v>383412.21</v>
      </c>
      <c r="AR17835" s="207" t="s">
        <v>31390</v>
      </c>
      <c r="AS17835" s="208">
        <v>69170.16</v>
      </c>
      <c r="AT17835" s="93"/>
      <c r="AU17835" s="93"/>
      <c r="AV17835" s="93"/>
    </row>
    <row r="17836" spans="38:48" x14ac:dyDescent="0.55000000000000004">
      <c r="AL17836" s="248" t="s">
        <v>20061</v>
      </c>
      <c r="AM17836" s="249">
        <v>37870</v>
      </c>
      <c r="AO17836" s="228" t="s">
        <v>18911</v>
      </c>
      <c r="AP17836" s="229">
        <v>322983.69</v>
      </c>
      <c r="AR17836" s="207" t="s">
        <v>31391</v>
      </c>
      <c r="AS17836" s="208">
        <v>1494.5</v>
      </c>
      <c r="AT17836" s="93"/>
      <c r="AU17836" s="93"/>
      <c r="AV17836" s="93"/>
    </row>
    <row r="17837" spans="38:48" x14ac:dyDescent="0.55000000000000004">
      <c r="AL17837" s="248" t="s">
        <v>20062</v>
      </c>
      <c r="AM17837" s="249">
        <v>4358334.5199999996</v>
      </c>
      <c r="AO17837" s="228" t="s">
        <v>18912</v>
      </c>
      <c r="AP17837" s="229">
        <v>129639.41</v>
      </c>
      <c r="AR17837" s="207" t="s">
        <v>31392</v>
      </c>
      <c r="AS17837" s="208">
        <v>5738.33</v>
      </c>
      <c r="AT17837" s="93"/>
      <c r="AU17837" s="93"/>
      <c r="AV17837" s="93"/>
    </row>
    <row r="17838" spans="38:48" x14ac:dyDescent="0.55000000000000004">
      <c r="AL17838" s="248" t="s">
        <v>55607</v>
      </c>
      <c r="AM17838" s="249">
        <v>-0.02</v>
      </c>
      <c r="AO17838" s="228" t="s">
        <v>33405</v>
      </c>
      <c r="AP17838" s="229">
        <v>350596.69</v>
      </c>
      <c r="AR17838" s="207" t="s">
        <v>31393</v>
      </c>
      <c r="AS17838" s="208">
        <v>57739.57</v>
      </c>
      <c r="AT17838" s="93"/>
      <c r="AU17838" s="93"/>
      <c r="AV17838" s="93"/>
    </row>
    <row r="17839" spans="38:48" x14ac:dyDescent="0.55000000000000004">
      <c r="AL17839" s="248" t="s">
        <v>20063</v>
      </c>
      <c r="AM17839" s="249">
        <v>4979030.21</v>
      </c>
      <c r="AO17839" s="228" t="s">
        <v>18913</v>
      </c>
      <c r="AP17839" s="229">
        <v>22992.93</v>
      </c>
      <c r="AR17839" s="207" t="s">
        <v>31394</v>
      </c>
      <c r="AS17839" s="208">
        <v>19505.5</v>
      </c>
      <c r="AT17839" s="93"/>
      <c r="AU17839" s="93"/>
      <c r="AV17839" s="93"/>
    </row>
    <row r="17840" spans="38:48" x14ac:dyDescent="0.55000000000000004">
      <c r="AL17840" s="248" t="s">
        <v>20064</v>
      </c>
      <c r="AM17840" s="249">
        <v>234813.45</v>
      </c>
      <c r="AO17840" s="228" t="s">
        <v>36207</v>
      </c>
      <c r="AP17840" s="229">
        <v>1617.51</v>
      </c>
      <c r="AR17840" s="207" t="s">
        <v>31395</v>
      </c>
      <c r="AS17840" s="208">
        <v>1574.23</v>
      </c>
      <c r="AT17840" s="93"/>
      <c r="AU17840" s="93"/>
      <c r="AV17840" s="93"/>
    </row>
    <row r="17841" spans="38:48" x14ac:dyDescent="0.55000000000000004">
      <c r="AL17841" s="248" t="s">
        <v>20065</v>
      </c>
      <c r="AM17841" s="249">
        <v>993.49</v>
      </c>
      <c r="AO17841" s="228" t="s">
        <v>18914</v>
      </c>
      <c r="AP17841" s="229">
        <v>73953.22</v>
      </c>
      <c r="AR17841" s="207" t="s">
        <v>31396</v>
      </c>
      <c r="AS17841" s="208">
        <v>21926.44</v>
      </c>
      <c r="AT17841" s="93"/>
      <c r="AU17841" s="93"/>
      <c r="AV17841" s="93"/>
    </row>
    <row r="17842" spans="38:48" x14ac:dyDescent="0.55000000000000004">
      <c r="AL17842" s="248" t="s">
        <v>43220</v>
      </c>
      <c r="AM17842" s="249">
        <v>24294.34</v>
      </c>
      <c r="AO17842" s="228" t="s">
        <v>50624</v>
      </c>
      <c r="AP17842" s="229">
        <v>495000</v>
      </c>
      <c r="AR17842" s="207" t="s">
        <v>31397</v>
      </c>
      <c r="AS17842" s="208">
        <v>30837.27</v>
      </c>
      <c r="AT17842" s="93"/>
      <c r="AU17842" s="93"/>
      <c r="AV17842" s="93"/>
    </row>
    <row r="17843" spans="38:48" x14ac:dyDescent="0.55000000000000004">
      <c r="AL17843" s="248" t="s">
        <v>20070</v>
      </c>
      <c r="AM17843" s="249">
        <v>359863.44</v>
      </c>
      <c r="AO17843" s="228" t="s">
        <v>50625</v>
      </c>
      <c r="AP17843" s="229">
        <v>15000</v>
      </c>
      <c r="AR17843" s="207" t="s">
        <v>31398</v>
      </c>
      <c r="AS17843" s="208">
        <v>20712</v>
      </c>
      <c r="AT17843" s="93"/>
      <c r="AU17843" s="93"/>
      <c r="AV17843" s="93"/>
    </row>
    <row r="17844" spans="38:48" x14ac:dyDescent="0.55000000000000004">
      <c r="AL17844" s="248" t="s">
        <v>20071</v>
      </c>
      <c r="AM17844" s="249">
        <v>3949330.87</v>
      </c>
      <c r="AO17844" s="228" t="s">
        <v>18915</v>
      </c>
      <c r="AP17844" s="229">
        <v>994.13</v>
      </c>
      <c r="AR17844" s="207" t="s">
        <v>31399</v>
      </c>
      <c r="AS17844" s="208">
        <v>69170.16</v>
      </c>
      <c r="AT17844" s="93"/>
      <c r="AU17844" s="93"/>
      <c r="AV17844" s="93"/>
    </row>
    <row r="17845" spans="38:48" x14ac:dyDescent="0.55000000000000004">
      <c r="AL17845" s="248" t="s">
        <v>33513</v>
      </c>
      <c r="AM17845" s="249">
        <v>275426.5</v>
      </c>
      <c r="AO17845" s="228" t="s">
        <v>54304</v>
      </c>
      <c r="AP17845" s="229">
        <v>390.55</v>
      </c>
      <c r="AR17845" s="207" t="s">
        <v>31400</v>
      </c>
      <c r="AS17845" s="208">
        <v>1494.5</v>
      </c>
      <c r="AT17845" s="93"/>
      <c r="AU17845" s="93"/>
      <c r="AV17845" s="93"/>
    </row>
    <row r="17846" spans="38:48" x14ac:dyDescent="0.55000000000000004">
      <c r="AL17846" s="248" t="s">
        <v>59978</v>
      </c>
      <c r="AM17846" s="249">
        <v>32853.26</v>
      </c>
      <c r="AO17846" s="228" t="s">
        <v>50626</v>
      </c>
      <c r="AP17846" s="229">
        <v>60000</v>
      </c>
      <c r="AR17846" s="207" t="s">
        <v>31401</v>
      </c>
      <c r="AS17846" s="208">
        <v>5738.33</v>
      </c>
      <c r="AT17846" s="93"/>
      <c r="AU17846" s="93"/>
      <c r="AV17846" s="93"/>
    </row>
    <row r="17847" spans="38:48" x14ac:dyDescent="0.55000000000000004">
      <c r="AL17847" s="248" t="s">
        <v>59979</v>
      </c>
      <c r="AM17847" s="249">
        <v>94988.41</v>
      </c>
      <c r="AO17847" s="228" t="s">
        <v>50627</v>
      </c>
      <c r="AP17847" s="229">
        <v>30000</v>
      </c>
      <c r="AR17847" s="207" t="s">
        <v>31402</v>
      </c>
      <c r="AS17847" s="208">
        <v>57739.57</v>
      </c>
      <c r="AT17847" s="93"/>
      <c r="AU17847" s="93"/>
      <c r="AV17847" s="93"/>
    </row>
    <row r="17848" spans="38:48" x14ac:dyDescent="0.55000000000000004">
      <c r="AL17848" s="248" t="s">
        <v>20095</v>
      </c>
      <c r="AM17848" s="249">
        <v>29964.720000000001</v>
      </c>
      <c r="AO17848" s="228" t="s">
        <v>49343</v>
      </c>
      <c r="AP17848" s="229">
        <v>4971.92</v>
      </c>
      <c r="AR17848" s="207" t="s">
        <v>31403</v>
      </c>
      <c r="AS17848" s="208">
        <v>8912.5</v>
      </c>
      <c r="AT17848" s="93"/>
      <c r="AU17848" s="93"/>
      <c r="AV17848" s="93"/>
    </row>
    <row r="17849" spans="38:48" x14ac:dyDescent="0.55000000000000004">
      <c r="AL17849" s="248" t="s">
        <v>20096</v>
      </c>
      <c r="AM17849" s="249">
        <v>7715.99</v>
      </c>
      <c r="AO17849" s="228" t="s">
        <v>48449</v>
      </c>
      <c r="AP17849" s="229">
        <v>4063.86</v>
      </c>
      <c r="AR17849" s="207" t="s">
        <v>31404</v>
      </c>
      <c r="AS17849" s="208">
        <v>9460.7999999999993</v>
      </c>
      <c r="AT17849" s="93"/>
      <c r="AU17849" s="93"/>
      <c r="AV17849" s="93"/>
    </row>
    <row r="17850" spans="38:48" x14ac:dyDescent="0.55000000000000004">
      <c r="AL17850" s="248" t="s">
        <v>33514</v>
      </c>
      <c r="AM17850" s="249">
        <v>6155.7</v>
      </c>
      <c r="AO17850" s="228" t="s">
        <v>18916</v>
      </c>
      <c r="AP17850" s="229">
        <v>295185.09000000003</v>
      </c>
      <c r="AR17850" s="207" t="s">
        <v>31405</v>
      </c>
      <c r="AS17850" s="208">
        <v>8430.75</v>
      </c>
      <c r="AT17850" s="93"/>
      <c r="AU17850" s="93"/>
      <c r="AV17850" s="93"/>
    </row>
    <row r="17851" spans="38:48" x14ac:dyDescent="0.55000000000000004">
      <c r="AL17851" s="248" t="s">
        <v>33515</v>
      </c>
      <c r="AM17851" s="249">
        <v>53097.760000000002</v>
      </c>
      <c r="AO17851" s="228" t="s">
        <v>18917</v>
      </c>
      <c r="AP17851" s="229">
        <v>689671.17</v>
      </c>
      <c r="AR17851" s="207" t="s">
        <v>31406</v>
      </c>
      <c r="AS17851" s="208">
        <v>4502</v>
      </c>
      <c r="AT17851" s="93"/>
      <c r="AU17851" s="93"/>
      <c r="AV17851" s="93"/>
    </row>
    <row r="17852" spans="38:48" x14ac:dyDescent="0.55000000000000004">
      <c r="AL17852" s="248" t="s">
        <v>59980</v>
      </c>
      <c r="AM17852" s="249">
        <v>136.80000000000001</v>
      </c>
      <c r="AO17852" s="228" t="s">
        <v>40754</v>
      </c>
      <c r="AP17852" s="229">
        <v>12929.93</v>
      </c>
      <c r="AR17852" s="207" t="s">
        <v>31407</v>
      </c>
      <c r="AS17852" s="208">
        <v>577</v>
      </c>
      <c r="AT17852" s="93"/>
      <c r="AU17852" s="93"/>
      <c r="AV17852" s="93"/>
    </row>
    <row r="17853" spans="38:48" x14ac:dyDescent="0.55000000000000004">
      <c r="AL17853" s="248" t="s">
        <v>20097</v>
      </c>
      <c r="AM17853" s="249">
        <v>7657.29</v>
      </c>
      <c r="AO17853" s="228" t="s">
        <v>18918</v>
      </c>
      <c r="AP17853" s="229">
        <v>425728.11</v>
      </c>
      <c r="AR17853" s="207" t="s">
        <v>31408</v>
      </c>
      <c r="AS17853" s="208">
        <v>953.84</v>
      </c>
      <c r="AT17853" s="93"/>
      <c r="AU17853" s="93"/>
      <c r="AV17853" s="93"/>
    </row>
    <row r="17854" spans="38:48" x14ac:dyDescent="0.55000000000000004">
      <c r="AL17854" s="248" t="s">
        <v>20099</v>
      </c>
      <c r="AM17854" s="249">
        <v>36236.58</v>
      </c>
      <c r="AO17854" s="228" t="s">
        <v>18919</v>
      </c>
      <c r="AP17854" s="229">
        <v>52034.04</v>
      </c>
      <c r="AR17854" s="207" t="s">
        <v>31409</v>
      </c>
      <c r="AS17854" s="208">
        <v>4000</v>
      </c>
      <c r="AT17854" s="93"/>
      <c r="AU17854" s="93"/>
      <c r="AV17854" s="93"/>
    </row>
    <row r="17855" spans="38:48" x14ac:dyDescent="0.55000000000000004">
      <c r="AL17855" s="248" t="s">
        <v>20101</v>
      </c>
      <c r="AM17855" s="249">
        <v>12845.36</v>
      </c>
      <c r="AO17855" s="228" t="s">
        <v>34922</v>
      </c>
      <c r="AP17855" s="229">
        <v>170628.54</v>
      </c>
      <c r="AR17855" s="207" t="s">
        <v>31410</v>
      </c>
      <c r="AS17855" s="208">
        <v>4000</v>
      </c>
      <c r="AT17855" s="93"/>
      <c r="AU17855" s="93"/>
      <c r="AV17855" s="93"/>
    </row>
    <row r="17856" spans="38:48" x14ac:dyDescent="0.55000000000000004">
      <c r="AL17856" s="248" t="s">
        <v>20103</v>
      </c>
      <c r="AM17856" s="249">
        <v>57544.74</v>
      </c>
      <c r="AO17856" s="228" t="s">
        <v>18920</v>
      </c>
      <c r="AP17856" s="229">
        <v>2453.16</v>
      </c>
      <c r="AR17856" s="207" t="s">
        <v>31411</v>
      </c>
      <c r="AS17856" s="208">
        <v>1285</v>
      </c>
      <c r="AT17856" s="93"/>
      <c r="AU17856" s="93"/>
      <c r="AV17856" s="93"/>
    </row>
    <row r="17857" spans="38:48" x14ac:dyDescent="0.55000000000000004">
      <c r="AL17857" s="248" t="s">
        <v>36278</v>
      </c>
      <c r="AM17857" s="249">
        <v>15423.4</v>
      </c>
      <c r="AO17857" s="228" t="s">
        <v>18922</v>
      </c>
      <c r="AP17857" s="229">
        <v>270894.69</v>
      </c>
      <c r="AR17857" s="207" t="s">
        <v>31412</v>
      </c>
      <c r="AS17857" s="208">
        <v>3127.81</v>
      </c>
      <c r="AT17857" s="93"/>
      <c r="AU17857" s="93"/>
      <c r="AV17857" s="93"/>
    </row>
    <row r="17858" spans="38:48" x14ac:dyDescent="0.55000000000000004">
      <c r="AL17858" s="248" t="s">
        <v>56795</v>
      </c>
      <c r="AM17858" s="249">
        <v>6608</v>
      </c>
      <c r="AO17858" s="228" t="s">
        <v>18923</v>
      </c>
      <c r="AP17858" s="229">
        <v>474690.49</v>
      </c>
      <c r="AR17858" s="207" t="s">
        <v>31413</v>
      </c>
      <c r="AS17858" s="208">
        <v>187.83</v>
      </c>
      <c r="AT17858" s="93"/>
      <c r="AU17858" s="93"/>
      <c r="AV17858" s="93"/>
    </row>
    <row r="17859" spans="38:48" x14ac:dyDescent="0.55000000000000004">
      <c r="AL17859" s="248" t="s">
        <v>20121</v>
      </c>
      <c r="AM17859" s="249">
        <v>110208.87</v>
      </c>
      <c r="AO17859" s="228" t="s">
        <v>40755</v>
      </c>
      <c r="AP17859" s="229">
        <v>250067.04</v>
      </c>
      <c r="AR17859" s="207" t="s">
        <v>31414</v>
      </c>
      <c r="AS17859" s="208">
        <v>5625.02</v>
      </c>
      <c r="AT17859" s="93"/>
      <c r="AU17859" s="93"/>
      <c r="AV17859" s="93"/>
    </row>
    <row r="17860" spans="38:48" x14ac:dyDescent="0.55000000000000004">
      <c r="AL17860" s="248" t="s">
        <v>20122</v>
      </c>
      <c r="AM17860" s="249">
        <v>43279.38</v>
      </c>
      <c r="AO17860" s="228" t="s">
        <v>18924</v>
      </c>
      <c r="AP17860" s="229">
        <v>851569.96</v>
      </c>
      <c r="AR17860" s="207" t="s">
        <v>31415</v>
      </c>
      <c r="AS17860" s="208">
        <v>8912.5</v>
      </c>
      <c r="AT17860" s="93"/>
      <c r="AU17860" s="93"/>
      <c r="AV17860" s="93"/>
    </row>
    <row r="17861" spans="38:48" x14ac:dyDescent="0.55000000000000004">
      <c r="AL17861" s="248" t="s">
        <v>46036</v>
      </c>
      <c r="AM17861" s="249">
        <v>31942.13</v>
      </c>
      <c r="AO17861" s="228" t="s">
        <v>34923</v>
      </c>
      <c r="AP17861" s="229">
        <v>35884.449999999997</v>
      </c>
      <c r="AR17861" s="207" t="s">
        <v>31416</v>
      </c>
      <c r="AS17861" s="208">
        <v>9460.7999999999993</v>
      </c>
      <c r="AT17861" s="93"/>
      <c r="AU17861" s="93"/>
      <c r="AV17861" s="93"/>
    </row>
    <row r="17862" spans="38:48" x14ac:dyDescent="0.55000000000000004">
      <c r="AL17862" s="248" t="s">
        <v>56796</v>
      </c>
      <c r="AM17862" s="249">
        <v>6002.7</v>
      </c>
      <c r="AO17862" s="228" t="s">
        <v>36208</v>
      </c>
      <c r="AP17862" s="229">
        <v>612347.5</v>
      </c>
      <c r="AR17862" s="207" t="s">
        <v>31417</v>
      </c>
      <c r="AS17862" s="208">
        <v>8430.75</v>
      </c>
      <c r="AT17862" s="93"/>
      <c r="AU17862" s="93"/>
      <c r="AV17862" s="93"/>
    </row>
    <row r="17863" spans="38:48" x14ac:dyDescent="0.55000000000000004">
      <c r="AL17863" s="248" t="s">
        <v>56797</v>
      </c>
      <c r="AM17863" s="249">
        <v>16930.310000000001</v>
      </c>
      <c r="AO17863" s="228" t="s">
        <v>18975</v>
      </c>
      <c r="AP17863" s="229">
        <v>1635830.34</v>
      </c>
      <c r="AR17863" s="207" t="s">
        <v>31418</v>
      </c>
      <c r="AS17863" s="208">
        <v>4502</v>
      </c>
      <c r="AT17863" s="93"/>
      <c r="AU17863" s="93"/>
      <c r="AV17863" s="93"/>
    </row>
    <row r="17864" spans="38:48" x14ac:dyDescent="0.55000000000000004">
      <c r="AL17864" s="248" t="s">
        <v>56798</v>
      </c>
      <c r="AM17864" s="249">
        <v>4401.5200000000004</v>
      </c>
      <c r="AO17864" s="228" t="s">
        <v>18976</v>
      </c>
      <c r="AP17864" s="229">
        <v>115669.6</v>
      </c>
      <c r="AR17864" s="207" t="s">
        <v>31419</v>
      </c>
      <c r="AS17864" s="208">
        <v>577</v>
      </c>
      <c r="AT17864" s="93"/>
      <c r="AU17864" s="93"/>
      <c r="AV17864" s="93"/>
    </row>
    <row r="17865" spans="38:48" x14ac:dyDescent="0.55000000000000004">
      <c r="AL17865" s="248" t="s">
        <v>33527</v>
      </c>
      <c r="AM17865" s="249">
        <v>1474.72</v>
      </c>
      <c r="AO17865" s="228" t="s">
        <v>18977</v>
      </c>
      <c r="AP17865" s="229">
        <v>3637922.62</v>
      </c>
      <c r="AR17865" s="207" t="s">
        <v>31420</v>
      </c>
      <c r="AS17865" s="208">
        <v>953.84</v>
      </c>
      <c r="AT17865" s="93"/>
      <c r="AU17865" s="93"/>
      <c r="AV17865" s="93"/>
    </row>
    <row r="17866" spans="38:48" x14ac:dyDescent="0.55000000000000004">
      <c r="AL17866" s="248" t="s">
        <v>43221</v>
      </c>
      <c r="AM17866" s="249">
        <v>5925</v>
      </c>
      <c r="AO17866" s="228" t="s">
        <v>34928</v>
      </c>
      <c r="AP17866" s="229">
        <v>264186.43</v>
      </c>
      <c r="AR17866" s="207" t="s">
        <v>31421</v>
      </c>
      <c r="AS17866" s="208">
        <v>4000</v>
      </c>
      <c r="AT17866" s="93"/>
      <c r="AU17866" s="93"/>
      <c r="AV17866" s="93"/>
    </row>
    <row r="17867" spans="38:48" x14ac:dyDescent="0.55000000000000004">
      <c r="AL17867" s="248" t="s">
        <v>65131</v>
      </c>
      <c r="AM17867" s="249">
        <v>1500</v>
      </c>
      <c r="AO17867" s="228" t="s">
        <v>46013</v>
      </c>
      <c r="AP17867" s="229">
        <v>45944.94</v>
      </c>
      <c r="AR17867" s="207" t="s">
        <v>31422</v>
      </c>
      <c r="AS17867" s="208">
        <v>4000</v>
      </c>
      <c r="AT17867" s="93"/>
      <c r="AU17867" s="93"/>
      <c r="AV17867" s="93"/>
    </row>
    <row r="17868" spans="38:48" x14ac:dyDescent="0.55000000000000004">
      <c r="AL17868" s="248" t="s">
        <v>20123</v>
      </c>
      <c r="AM17868" s="249">
        <v>16683.419999999998</v>
      </c>
      <c r="AO17868" s="228" t="s">
        <v>33413</v>
      </c>
      <c r="AP17868" s="229">
        <v>935299.88</v>
      </c>
      <c r="AR17868" s="207" t="s">
        <v>31423</v>
      </c>
      <c r="AS17868" s="208">
        <v>1285</v>
      </c>
      <c r="AT17868" s="93"/>
      <c r="AU17868" s="93"/>
      <c r="AV17868" s="93"/>
    </row>
    <row r="17869" spans="38:48" x14ac:dyDescent="0.55000000000000004">
      <c r="AL17869" s="248" t="s">
        <v>20124</v>
      </c>
      <c r="AM17869" s="249">
        <v>4757.42</v>
      </c>
      <c r="AO17869" s="228" t="s">
        <v>33414</v>
      </c>
      <c r="AP17869" s="229">
        <v>249756</v>
      </c>
      <c r="AR17869" s="207" t="s">
        <v>31424</v>
      </c>
      <c r="AS17869" s="208">
        <v>3127.81</v>
      </c>
      <c r="AT17869" s="93"/>
      <c r="AU17869" s="93"/>
      <c r="AV17869" s="93"/>
    </row>
    <row r="17870" spans="38:48" x14ac:dyDescent="0.55000000000000004">
      <c r="AL17870" s="248" t="s">
        <v>20125</v>
      </c>
      <c r="AM17870" s="249">
        <v>25268.89</v>
      </c>
      <c r="AO17870" s="228" t="s">
        <v>39088</v>
      </c>
      <c r="AP17870" s="229">
        <v>51750.43</v>
      </c>
      <c r="AR17870" s="207" t="s">
        <v>31425</v>
      </c>
      <c r="AS17870" s="208">
        <v>187.83</v>
      </c>
      <c r="AT17870" s="93"/>
      <c r="AU17870" s="93"/>
      <c r="AV17870" s="93"/>
    </row>
    <row r="17871" spans="38:48" x14ac:dyDescent="0.55000000000000004">
      <c r="AL17871" s="248" t="s">
        <v>33528</v>
      </c>
      <c r="AM17871" s="249">
        <v>303.27999999999997</v>
      </c>
      <c r="AO17871" s="228" t="s">
        <v>18978</v>
      </c>
      <c r="AP17871" s="229">
        <v>773905.08</v>
      </c>
      <c r="AR17871" s="207" t="s">
        <v>31426</v>
      </c>
      <c r="AS17871" s="208">
        <v>5625.02</v>
      </c>
      <c r="AT17871" s="93"/>
      <c r="AU17871" s="93"/>
      <c r="AV17871" s="93"/>
    </row>
    <row r="17872" spans="38:48" x14ac:dyDescent="0.55000000000000004">
      <c r="AL17872" s="248" t="s">
        <v>20126</v>
      </c>
      <c r="AM17872" s="249">
        <v>37617.64</v>
      </c>
      <c r="AO17872" s="228" t="s">
        <v>39089</v>
      </c>
      <c r="AP17872" s="229">
        <v>145020.51</v>
      </c>
      <c r="AR17872" s="207" t="s">
        <v>31427</v>
      </c>
      <c r="AS17872" s="208">
        <v>19001.25</v>
      </c>
      <c r="AT17872" s="93"/>
      <c r="AU17872" s="93"/>
      <c r="AV17872" s="93"/>
    </row>
    <row r="17873" spans="38:48" x14ac:dyDescent="0.55000000000000004">
      <c r="AL17873" s="248" t="s">
        <v>20128</v>
      </c>
      <c r="AM17873" s="249">
        <v>11963.09</v>
      </c>
      <c r="AO17873" s="228" t="s">
        <v>18979</v>
      </c>
      <c r="AP17873" s="229">
        <v>703576.85</v>
      </c>
      <c r="AR17873" s="207" t="s">
        <v>31428</v>
      </c>
      <c r="AS17873" s="208">
        <v>5694.5</v>
      </c>
      <c r="AT17873" s="93"/>
      <c r="AU17873" s="93"/>
      <c r="AV17873" s="93"/>
    </row>
    <row r="17874" spans="38:48" x14ac:dyDescent="0.55000000000000004">
      <c r="AL17874" s="248" t="s">
        <v>20129</v>
      </c>
      <c r="AM17874" s="249">
        <v>50278.5</v>
      </c>
      <c r="AO17874" s="228" t="s">
        <v>18980</v>
      </c>
      <c r="AP17874" s="229">
        <v>36228.6</v>
      </c>
      <c r="AR17874" s="207" t="s">
        <v>31429</v>
      </c>
      <c r="AS17874" s="208">
        <v>5180</v>
      </c>
      <c r="AT17874" s="93"/>
      <c r="AU17874" s="93"/>
      <c r="AV17874" s="93"/>
    </row>
    <row r="17875" spans="38:48" x14ac:dyDescent="0.55000000000000004">
      <c r="AL17875" s="248" t="s">
        <v>46038</v>
      </c>
      <c r="AM17875" s="249">
        <v>165595.24</v>
      </c>
      <c r="AO17875" s="228" t="s">
        <v>46014</v>
      </c>
      <c r="AP17875" s="229">
        <v>59708.32</v>
      </c>
      <c r="AR17875" s="207" t="s">
        <v>31430</v>
      </c>
      <c r="AS17875" s="208">
        <v>2023.2</v>
      </c>
      <c r="AT17875" s="93"/>
      <c r="AU17875" s="93"/>
      <c r="AV17875" s="93"/>
    </row>
    <row r="17876" spans="38:48" x14ac:dyDescent="0.55000000000000004">
      <c r="AL17876" s="248" t="s">
        <v>20143</v>
      </c>
      <c r="AM17876" s="249">
        <v>135779.81</v>
      </c>
      <c r="AO17876" s="228" t="s">
        <v>50628</v>
      </c>
      <c r="AP17876" s="229">
        <v>21096.18</v>
      </c>
      <c r="AR17876" s="207" t="s">
        <v>31431</v>
      </c>
      <c r="AS17876" s="208">
        <v>550.35</v>
      </c>
      <c r="AT17876" s="93"/>
      <c r="AU17876" s="93"/>
      <c r="AV17876" s="93"/>
    </row>
    <row r="17877" spans="38:48" x14ac:dyDescent="0.55000000000000004">
      <c r="AL17877" s="248" t="s">
        <v>54337</v>
      </c>
      <c r="AM17877" s="249">
        <v>2220</v>
      </c>
      <c r="AO17877" s="228" t="s">
        <v>50629</v>
      </c>
      <c r="AP17877" s="229">
        <v>1450</v>
      </c>
      <c r="AR17877" s="207" t="s">
        <v>31432</v>
      </c>
      <c r="AS17877" s="208">
        <v>2505.4699999999998</v>
      </c>
      <c r="AT17877" s="93"/>
      <c r="AU17877" s="93"/>
      <c r="AV17877" s="93"/>
    </row>
    <row r="17878" spans="38:48" x14ac:dyDescent="0.55000000000000004">
      <c r="AL17878" s="248" t="s">
        <v>48459</v>
      </c>
      <c r="AM17878" s="249">
        <v>13144.92</v>
      </c>
      <c r="AO17878" s="228" t="s">
        <v>50630</v>
      </c>
      <c r="AP17878" s="229">
        <v>2176.73</v>
      </c>
      <c r="AR17878" s="207" t="s">
        <v>31433</v>
      </c>
      <c r="AS17878" s="208">
        <v>3487.5</v>
      </c>
      <c r="AT17878" s="93"/>
      <c r="AU17878" s="93"/>
      <c r="AV17878" s="93"/>
    </row>
    <row r="17879" spans="38:48" x14ac:dyDescent="0.55000000000000004">
      <c r="AL17879" s="248" t="s">
        <v>20144</v>
      </c>
      <c r="AM17879" s="249">
        <v>8879.01</v>
      </c>
      <c r="AO17879" s="228" t="s">
        <v>13424</v>
      </c>
      <c r="AP17879" s="229">
        <v>87390.7</v>
      </c>
      <c r="AR17879" s="207" t="s">
        <v>31434</v>
      </c>
      <c r="AS17879" s="208">
        <v>25035</v>
      </c>
      <c r="AT17879" s="93"/>
      <c r="AU17879" s="93"/>
      <c r="AV17879" s="93"/>
    </row>
    <row r="17880" spans="38:48" x14ac:dyDescent="0.55000000000000004">
      <c r="AL17880" s="248" t="s">
        <v>40776</v>
      </c>
      <c r="AM17880" s="249">
        <v>367.17</v>
      </c>
      <c r="AO17880" s="228" t="s">
        <v>48450</v>
      </c>
      <c r="AP17880" s="229">
        <v>1074130.51</v>
      </c>
      <c r="AR17880" s="207" t="s">
        <v>31435</v>
      </c>
      <c r="AS17880" s="208">
        <v>20158.169999999998</v>
      </c>
      <c r="AT17880" s="93"/>
      <c r="AU17880" s="93"/>
      <c r="AV17880" s="93"/>
    </row>
    <row r="17881" spans="38:48" x14ac:dyDescent="0.55000000000000004">
      <c r="AL17881" s="248" t="s">
        <v>40777</v>
      </c>
      <c r="AM17881" s="249">
        <v>8198.02</v>
      </c>
      <c r="AO17881" s="228" t="s">
        <v>34929</v>
      </c>
      <c r="AP17881" s="229">
        <v>26494457.899999999</v>
      </c>
      <c r="AR17881" s="207" t="s">
        <v>31436</v>
      </c>
      <c r="AS17881" s="208">
        <v>3468.64</v>
      </c>
      <c r="AT17881" s="93"/>
      <c r="AU17881" s="93"/>
      <c r="AV17881" s="93"/>
    </row>
    <row r="17882" spans="38:48" x14ac:dyDescent="0.55000000000000004">
      <c r="AL17882" s="248" t="s">
        <v>20145</v>
      </c>
      <c r="AM17882" s="249">
        <v>293389.13</v>
      </c>
      <c r="AO17882" s="228" t="s">
        <v>33415</v>
      </c>
      <c r="AP17882" s="229">
        <v>518939.1</v>
      </c>
      <c r="AR17882" s="207" t="s">
        <v>31437</v>
      </c>
      <c r="AS17882" s="208">
        <v>4933.03</v>
      </c>
      <c r="AT17882" s="93"/>
      <c r="AU17882" s="93"/>
      <c r="AV17882" s="93"/>
    </row>
    <row r="17883" spans="38:48" x14ac:dyDescent="0.55000000000000004">
      <c r="AL17883" s="248" t="s">
        <v>40778</v>
      </c>
      <c r="AM17883" s="249">
        <v>39867.11</v>
      </c>
      <c r="AO17883" s="228" t="s">
        <v>47478</v>
      </c>
      <c r="AP17883" s="229">
        <v>1400.16</v>
      </c>
      <c r="AR17883" s="207" t="s">
        <v>31438</v>
      </c>
      <c r="AS17883" s="208">
        <v>19001.25</v>
      </c>
      <c r="AT17883" s="93"/>
      <c r="AU17883" s="93"/>
      <c r="AV17883" s="93"/>
    </row>
    <row r="17884" spans="38:48" x14ac:dyDescent="0.55000000000000004">
      <c r="AL17884" s="248" t="s">
        <v>20146</v>
      </c>
      <c r="AM17884" s="249">
        <v>59788.39</v>
      </c>
      <c r="AO17884" s="228" t="s">
        <v>33416</v>
      </c>
      <c r="AP17884" s="229">
        <v>21267.29</v>
      </c>
      <c r="AR17884" s="207" t="s">
        <v>31439</v>
      </c>
      <c r="AS17884" s="208">
        <v>5694.5</v>
      </c>
      <c r="AT17884" s="93"/>
      <c r="AU17884" s="93"/>
      <c r="AV17884" s="93"/>
    </row>
    <row r="17885" spans="38:48" x14ac:dyDescent="0.55000000000000004">
      <c r="AL17885" s="248" t="s">
        <v>20164</v>
      </c>
      <c r="AM17885" s="249">
        <v>32899.97</v>
      </c>
      <c r="AO17885" s="228" t="s">
        <v>47479</v>
      </c>
      <c r="AP17885" s="229">
        <v>1368.67</v>
      </c>
      <c r="AR17885" s="207" t="s">
        <v>31440</v>
      </c>
      <c r="AS17885" s="208">
        <v>5180</v>
      </c>
      <c r="AT17885" s="93"/>
      <c r="AU17885" s="93"/>
      <c r="AV17885" s="93"/>
    </row>
    <row r="17886" spans="38:48" x14ac:dyDescent="0.55000000000000004">
      <c r="AL17886" s="248" t="s">
        <v>46040</v>
      </c>
      <c r="AM17886" s="249">
        <v>38126.160000000003</v>
      </c>
      <c r="AO17886" s="228" t="s">
        <v>47480</v>
      </c>
      <c r="AP17886" s="229">
        <v>11063.85</v>
      </c>
      <c r="AR17886" s="207" t="s">
        <v>31441</v>
      </c>
      <c r="AS17886" s="208">
        <v>2023.2</v>
      </c>
      <c r="AT17886" s="93"/>
      <c r="AU17886" s="93"/>
      <c r="AV17886" s="93"/>
    </row>
    <row r="17887" spans="38:48" x14ac:dyDescent="0.55000000000000004">
      <c r="AL17887" s="248" t="s">
        <v>59321</v>
      </c>
      <c r="AM17887" s="249">
        <v>52500.03</v>
      </c>
      <c r="AO17887" s="228" t="s">
        <v>18981</v>
      </c>
      <c r="AP17887" s="229">
        <v>157972.32</v>
      </c>
      <c r="AR17887" s="207" t="s">
        <v>31442</v>
      </c>
      <c r="AS17887" s="208">
        <v>550.35</v>
      </c>
      <c r="AT17887" s="93"/>
      <c r="AU17887" s="93"/>
      <c r="AV17887" s="93"/>
    </row>
    <row r="17888" spans="38:48" x14ac:dyDescent="0.55000000000000004">
      <c r="AL17888" s="248" t="s">
        <v>65132</v>
      </c>
      <c r="AM17888" s="249">
        <v>4400</v>
      </c>
      <c r="AO17888" s="228" t="s">
        <v>18982</v>
      </c>
      <c r="AP17888" s="229">
        <v>264954.56</v>
      </c>
      <c r="AR17888" s="207" t="s">
        <v>31443</v>
      </c>
      <c r="AS17888" s="208">
        <v>2505.4699999999998</v>
      </c>
      <c r="AT17888" s="93"/>
      <c r="AU17888" s="93"/>
      <c r="AV17888" s="93"/>
    </row>
    <row r="17889" spans="38:48" x14ac:dyDescent="0.55000000000000004">
      <c r="AL17889" s="248" t="s">
        <v>20166</v>
      </c>
      <c r="AM17889" s="249">
        <v>15637.58</v>
      </c>
      <c r="AO17889" s="228" t="s">
        <v>39090</v>
      </c>
      <c r="AP17889" s="229">
        <v>20354.400000000001</v>
      </c>
      <c r="AR17889" s="207" t="s">
        <v>31444</v>
      </c>
      <c r="AS17889" s="208">
        <v>3487.5</v>
      </c>
      <c r="AT17889" s="93"/>
      <c r="AU17889" s="93"/>
      <c r="AV17889" s="93"/>
    </row>
    <row r="17890" spans="38:48" x14ac:dyDescent="0.55000000000000004">
      <c r="AL17890" s="248" t="s">
        <v>20225</v>
      </c>
      <c r="AM17890" s="249">
        <v>174282.89</v>
      </c>
      <c r="AO17890" s="228" t="s">
        <v>13427</v>
      </c>
      <c r="AP17890" s="229">
        <v>2806015.65</v>
      </c>
      <c r="AR17890" s="207" t="s">
        <v>31445</v>
      </c>
      <c r="AS17890" s="208">
        <v>25035</v>
      </c>
      <c r="AT17890" s="93"/>
      <c r="AU17890" s="93"/>
      <c r="AV17890" s="93"/>
    </row>
    <row r="17891" spans="38:48" x14ac:dyDescent="0.55000000000000004">
      <c r="AL17891" s="248" t="s">
        <v>33552</v>
      </c>
      <c r="AM17891" s="249">
        <v>56832.29</v>
      </c>
      <c r="AO17891" s="228" t="s">
        <v>13428</v>
      </c>
      <c r="AP17891" s="229">
        <v>1420758.44</v>
      </c>
      <c r="AR17891" s="207" t="s">
        <v>31446</v>
      </c>
      <c r="AS17891" s="208">
        <v>20158.169999999998</v>
      </c>
      <c r="AT17891" s="93"/>
      <c r="AU17891" s="93"/>
      <c r="AV17891" s="93"/>
    </row>
    <row r="17892" spans="38:48" x14ac:dyDescent="0.55000000000000004">
      <c r="AL17892" s="248" t="s">
        <v>20226</v>
      </c>
      <c r="AM17892" s="249">
        <v>86290.1</v>
      </c>
      <c r="AO17892" s="228" t="s">
        <v>13429</v>
      </c>
      <c r="AP17892" s="229">
        <v>524902.84</v>
      </c>
      <c r="AR17892" s="207" t="s">
        <v>31447</v>
      </c>
      <c r="AS17892" s="208">
        <v>3468.64</v>
      </c>
      <c r="AT17892" s="93"/>
      <c r="AU17892" s="93"/>
      <c r="AV17892" s="93"/>
    </row>
    <row r="17893" spans="38:48" x14ac:dyDescent="0.55000000000000004">
      <c r="AL17893" s="248" t="s">
        <v>46041</v>
      </c>
      <c r="AM17893" s="249">
        <v>32084.2</v>
      </c>
      <c r="AO17893" s="228" t="s">
        <v>18983</v>
      </c>
      <c r="AP17893" s="229">
        <v>1495575.45</v>
      </c>
      <c r="AR17893" s="207" t="s">
        <v>31448</v>
      </c>
      <c r="AS17893" s="208">
        <v>4933.03</v>
      </c>
      <c r="AT17893" s="93"/>
      <c r="AU17893" s="93"/>
      <c r="AV17893" s="93"/>
    </row>
    <row r="17894" spans="38:48" x14ac:dyDescent="0.55000000000000004">
      <c r="AL17894" s="248" t="s">
        <v>33553</v>
      </c>
      <c r="AM17894" s="249">
        <v>41846.86</v>
      </c>
      <c r="AO17894" s="228" t="s">
        <v>18984</v>
      </c>
      <c r="AP17894" s="229">
        <v>1271.6099999999999</v>
      </c>
      <c r="AR17894" s="207" t="s">
        <v>31449</v>
      </c>
      <c r="AS17894" s="208">
        <v>24817.759999999998</v>
      </c>
      <c r="AT17894" s="93"/>
      <c r="AU17894" s="93"/>
      <c r="AV17894" s="93"/>
    </row>
    <row r="17895" spans="38:48" x14ac:dyDescent="0.55000000000000004">
      <c r="AL17895" s="248" t="s">
        <v>20227</v>
      </c>
      <c r="AM17895" s="249">
        <v>18872.48</v>
      </c>
      <c r="AO17895" s="228" t="s">
        <v>39091</v>
      </c>
      <c r="AP17895" s="229">
        <v>92988.72</v>
      </c>
      <c r="AR17895" s="207" t="s">
        <v>31450</v>
      </c>
      <c r="AS17895" s="208">
        <v>41327.980000000003</v>
      </c>
      <c r="AT17895" s="93"/>
      <c r="AU17895" s="93"/>
      <c r="AV17895" s="93"/>
    </row>
    <row r="17896" spans="38:48" x14ac:dyDescent="0.55000000000000004">
      <c r="AL17896" s="248" t="s">
        <v>33554</v>
      </c>
      <c r="AM17896" s="249">
        <v>371.25</v>
      </c>
      <c r="AO17896" s="228" t="s">
        <v>54305</v>
      </c>
      <c r="AP17896" s="229">
        <v>9600</v>
      </c>
      <c r="AR17896" s="207" t="s">
        <v>31451</v>
      </c>
      <c r="AS17896" s="208">
        <v>5060.16</v>
      </c>
      <c r="AT17896" s="93"/>
      <c r="AU17896" s="93"/>
      <c r="AV17896" s="93"/>
    </row>
    <row r="17897" spans="38:48" x14ac:dyDescent="0.55000000000000004">
      <c r="AL17897" s="248" t="s">
        <v>20228</v>
      </c>
      <c r="AM17897" s="249">
        <v>3500</v>
      </c>
      <c r="AO17897" s="228" t="s">
        <v>43196</v>
      </c>
      <c r="AP17897" s="229">
        <v>3909.09</v>
      </c>
      <c r="AR17897" s="207" t="s">
        <v>31452</v>
      </c>
      <c r="AS17897" s="208">
        <v>4712.12</v>
      </c>
      <c r="AT17897" s="93"/>
      <c r="AU17897" s="93"/>
      <c r="AV17897" s="93"/>
    </row>
    <row r="17898" spans="38:48" x14ac:dyDescent="0.55000000000000004">
      <c r="AL17898" s="248" t="s">
        <v>33555</v>
      </c>
      <c r="AM17898" s="249">
        <v>2080.38</v>
      </c>
      <c r="AO17898" s="228" t="s">
        <v>18985</v>
      </c>
      <c r="AP17898" s="229">
        <v>650876.79</v>
      </c>
      <c r="AR17898" s="207" t="s">
        <v>31453</v>
      </c>
      <c r="AS17898" s="208">
        <v>846.67</v>
      </c>
      <c r="AT17898" s="93"/>
      <c r="AU17898" s="93"/>
      <c r="AV17898" s="93"/>
    </row>
    <row r="17899" spans="38:48" x14ac:dyDescent="0.55000000000000004">
      <c r="AL17899" s="248" t="s">
        <v>33556</v>
      </c>
      <c r="AM17899" s="249">
        <v>18050</v>
      </c>
      <c r="AO17899" s="228" t="s">
        <v>46015</v>
      </c>
      <c r="AP17899" s="229">
        <v>147269.29</v>
      </c>
      <c r="AR17899" s="207" t="s">
        <v>31454</v>
      </c>
      <c r="AS17899" s="208">
        <v>80.430000000000007</v>
      </c>
      <c r="AT17899" s="93"/>
      <c r="AU17899" s="93"/>
      <c r="AV17899" s="93"/>
    </row>
    <row r="17900" spans="38:48" x14ac:dyDescent="0.55000000000000004">
      <c r="AL17900" s="248" t="s">
        <v>13501</v>
      </c>
      <c r="AM17900" s="249">
        <v>15853.29</v>
      </c>
      <c r="AO17900" s="228" t="s">
        <v>48451</v>
      </c>
      <c r="AP17900" s="229">
        <v>271.95</v>
      </c>
      <c r="AR17900" s="207" t="s">
        <v>31455</v>
      </c>
      <c r="AS17900" s="208">
        <v>441.34</v>
      </c>
      <c r="AT17900" s="93"/>
      <c r="AU17900" s="93"/>
      <c r="AV17900" s="93"/>
    </row>
    <row r="17901" spans="38:48" x14ac:dyDescent="0.55000000000000004">
      <c r="AL17901" s="248" t="s">
        <v>33557</v>
      </c>
      <c r="AM17901" s="249">
        <v>750</v>
      </c>
      <c r="AO17901" s="228" t="s">
        <v>18986</v>
      </c>
      <c r="AP17901" s="229">
        <v>959799.52</v>
      </c>
      <c r="AR17901" s="207" t="s">
        <v>31456</v>
      </c>
      <c r="AS17901" s="208">
        <v>205.89</v>
      </c>
      <c r="AT17901" s="93"/>
      <c r="AU17901" s="93"/>
      <c r="AV17901" s="93"/>
    </row>
    <row r="17902" spans="38:48" x14ac:dyDescent="0.55000000000000004">
      <c r="AL17902" s="248" t="s">
        <v>20230</v>
      </c>
      <c r="AM17902" s="249">
        <v>41394.379999999997</v>
      </c>
      <c r="AO17902" s="228" t="s">
        <v>18987</v>
      </c>
      <c r="AP17902" s="229">
        <v>1553967.02</v>
      </c>
      <c r="AR17902" s="207" t="s">
        <v>31457</v>
      </c>
      <c r="AS17902" s="208">
        <v>1655.53</v>
      </c>
      <c r="AT17902" s="93"/>
      <c r="AU17902" s="93"/>
      <c r="AV17902" s="93"/>
    </row>
    <row r="17903" spans="38:48" x14ac:dyDescent="0.55000000000000004">
      <c r="AL17903" s="248" t="s">
        <v>35015</v>
      </c>
      <c r="AM17903" s="249">
        <v>1200</v>
      </c>
      <c r="AO17903" s="228" t="s">
        <v>18988</v>
      </c>
      <c r="AP17903" s="229">
        <v>569963.24</v>
      </c>
      <c r="AR17903" s="207" t="s">
        <v>31458</v>
      </c>
      <c r="AS17903" s="208">
        <v>878</v>
      </c>
      <c r="AT17903" s="93"/>
      <c r="AU17903" s="93"/>
      <c r="AV17903" s="93"/>
    </row>
    <row r="17904" spans="38:48" x14ac:dyDescent="0.55000000000000004">
      <c r="AL17904" s="248" t="s">
        <v>62883</v>
      </c>
      <c r="AM17904" s="249">
        <v>489.32</v>
      </c>
      <c r="AO17904" s="228" t="s">
        <v>18989</v>
      </c>
      <c r="AP17904" s="229">
        <v>1830715.13</v>
      </c>
      <c r="AR17904" s="207" t="s">
        <v>31459</v>
      </c>
      <c r="AS17904" s="208">
        <v>24817.759999999998</v>
      </c>
      <c r="AT17904" s="93"/>
      <c r="AU17904" s="93"/>
      <c r="AV17904" s="93"/>
    </row>
    <row r="17905" spans="38:48" x14ac:dyDescent="0.55000000000000004">
      <c r="AL17905" s="248" t="s">
        <v>20231</v>
      </c>
      <c r="AM17905" s="249">
        <v>35200</v>
      </c>
      <c r="AO17905" s="228" t="s">
        <v>49344</v>
      </c>
      <c r="AP17905" s="229">
        <v>1379.58</v>
      </c>
      <c r="AR17905" s="207" t="s">
        <v>31460</v>
      </c>
      <c r="AS17905" s="208">
        <v>41327.980000000003</v>
      </c>
      <c r="AT17905" s="93"/>
      <c r="AU17905" s="93"/>
      <c r="AV17905" s="93"/>
    </row>
    <row r="17906" spans="38:48" x14ac:dyDescent="0.55000000000000004">
      <c r="AL17906" s="248" t="s">
        <v>20234</v>
      </c>
      <c r="AM17906" s="249">
        <v>7235.47</v>
      </c>
      <c r="AO17906" s="228" t="s">
        <v>18990</v>
      </c>
      <c r="AP17906" s="229">
        <v>393066.92</v>
      </c>
      <c r="AR17906" s="207" t="s">
        <v>31461</v>
      </c>
      <c r="AS17906" s="208">
        <v>5060.16</v>
      </c>
      <c r="AT17906" s="93"/>
      <c r="AU17906" s="93"/>
      <c r="AV17906" s="93"/>
    </row>
    <row r="17907" spans="38:48" x14ac:dyDescent="0.55000000000000004">
      <c r="AL17907" s="248" t="s">
        <v>13502</v>
      </c>
      <c r="AM17907" s="249">
        <v>39247.360000000001</v>
      </c>
      <c r="AO17907" s="228" t="s">
        <v>18991</v>
      </c>
      <c r="AP17907" s="229">
        <v>1961095.27</v>
      </c>
      <c r="AR17907" s="207" t="s">
        <v>31462</v>
      </c>
      <c r="AS17907" s="208">
        <v>4712.12</v>
      </c>
      <c r="AT17907" s="93"/>
      <c r="AU17907" s="93"/>
      <c r="AV17907" s="93"/>
    </row>
    <row r="17908" spans="38:48" x14ac:dyDescent="0.55000000000000004">
      <c r="AL17908" s="248" t="s">
        <v>20235</v>
      </c>
      <c r="AM17908" s="249">
        <v>105931.15</v>
      </c>
      <c r="AO17908" s="228" t="s">
        <v>48452</v>
      </c>
      <c r="AP17908" s="229">
        <v>-220155.59</v>
      </c>
      <c r="AR17908" s="207" t="s">
        <v>31463</v>
      </c>
      <c r="AS17908" s="208">
        <v>846.67</v>
      </c>
      <c r="AT17908" s="93"/>
      <c r="AU17908" s="93"/>
      <c r="AV17908" s="93"/>
    </row>
    <row r="17909" spans="38:48" x14ac:dyDescent="0.55000000000000004">
      <c r="AL17909" s="248" t="s">
        <v>20236</v>
      </c>
      <c r="AM17909" s="249">
        <v>47934.2</v>
      </c>
      <c r="AO17909" s="228" t="s">
        <v>36215</v>
      </c>
      <c r="AP17909" s="229">
        <v>3436099.89</v>
      </c>
      <c r="AR17909" s="207" t="s">
        <v>31464</v>
      </c>
      <c r="AS17909" s="208">
        <v>80.430000000000007</v>
      </c>
      <c r="AT17909" s="93"/>
      <c r="AU17909" s="93"/>
      <c r="AV17909" s="93"/>
    </row>
    <row r="17910" spans="38:48" x14ac:dyDescent="0.55000000000000004">
      <c r="AL17910" s="248" t="s">
        <v>20237</v>
      </c>
      <c r="AM17910" s="249">
        <v>17332.68</v>
      </c>
      <c r="AO17910" s="228" t="s">
        <v>50631</v>
      </c>
      <c r="AP17910" s="229">
        <v>175125.66</v>
      </c>
      <c r="AR17910" s="207" t="s">
        <v>31465</v>
      </c>
      <c r="AS17910" s="208">
        <v>441.34</v>
      </c>
      <c r="AT17910" s="93"/>
      <c r="AU17910" s="93"/>
      <c r="AV17910" s="93"/>
    </row>
    <row r="17911" spans="38:48" x14ac:dyDescent="0.55000000000000004">
      <c r="AL17911" s="248" t="s">
        <v>20238</v>
      </c>
      <c r="AM17911" s="249">
        <v>7218.83</v>
      </c>
      <c r="AO17911" s="228" t="s">
        <v>54306</v>
      </c>
      <c r="AP17911" s="229">
        <v>23932.97</v>
      </c>
      <c r="AR17911" s="207" t="s">
        <v>31466</v>
      </c>
      <c r="AS17911" s="208">
        <v>205.89</v>
      </c>
      <c r="AT17911" s="93"/>
      <c r="AU17911" s="93"/>
      <c r="AV17911" s="93"/>
    </row>
    <row r="17912" spans="38:48" x14ac:dyDescent="0.55000000000000004">
      <c r="AL17912" s="248" t="s">
        <v>20239</v>
      </c>
      <c r="AM17912" s="249">
        <v>8665</v>
      </c>
      <c r="AO17912" s="228" t="s">
        <v>39092</v>
      </c>
      <c r="AP17912" s="229">
        <v>428464.99</v>
      </c>
      <c r="AR17912" s="207" t="s">
        <v>31467</v>
      </c>
      <c r="AS17912" s="208">
        <v>1655.53</v>
      </c>
      <c r="AT17912" s="93"/>
      <c r="AU17912" s="93"/>
      <c r="AV17912" s="93"/>
    </row>
    <row r="17913" spans="38:48" x14ac:dyDescent="0.55000000000000004">
      <c r="AL17913" s="248" t="s">
        <v>35017</v>
      </c>
      <c r="AM17913" s="249">
        <v>1983.17</v>
      </c>
      <c r="AO17913" s="228" t="s">
        <v>18992</v>
      </c>
      <c r="AP17913" s="229">
        <v>18733.78</v>
      </c>
      <c r="AR17913" s="207" t="s">
        <v>31468</v>
      </c>
      <c r="AS17913" s="208">
        <v>878</v>
      </c>
      <c r="AT17913" s="93"/>
      <c r="AU17913" s="93"/>
      <c r="AV17913" s="93"/>
    </row>
    <row r="17914" spans="38:48" x14ac:dyDescent="0.55000000000000004">
      <c r="AL17914" s="248" t="s">
        <v>35018</v>
      </c>
      <c r="AM17914" s="249">
        <v>14077.25</v>
      </c>
      <c r="AO17914" s="228" t="s">
        <v>54307</v>
      </c>
      <c r="AP17914" s="229">
        <v>177180.08</v>
      </c>
      <c r="AR17914" s="207" t="s">
        <v>31469</v>
      </c>
      <c r="AS17914" s="208">
        <v>38939.339999999997</v>
      </c>
      <c r="AT17914" s="93"/>
      <c r="AU17914" s="93"/>
      <c r="AV17914" s="93"/>
    </row>
    <row r="17915" spans="38:48" x14ac:dyDescent="0.55000000000000004">
      <c r="AL17915" s="248" t="s">
        <v>62884</v>
      </c>
      <c r="AM17915" s="249">
        <v>199</v>
      </c>
      <c r="AO17915" s="228" t="s">
        <v>19012</v>
      </c>
      <c r="AP17915" s="229">
        <v>99967.33</v>
      </c>
      <c r="AR17915" s="207" t="s">
        <v>31470</v>
      </c>
      <c r="AS17915" s="208">
        <v>646.36</v>
      </c>
      <c r="AT17915" s="93"/>
      <c r="AU17915" s="93"/>
      <c r="AV17915" s="93"/>
    </row>
    <row r="17916" spans="38:48" x14ac:dyDescent="0.55000000000000004">
      <c r="AL17916" s="248" t="s">
        <v>58033</v>
      </c>
      <c r="AM17916" s="249">
        <v>5632.8</v>
      </c>
      <c r="AO17916" s="228" t="s">
        <v>19014</v>
      </c>
      <c r="AP17916" s="229">
        <v>104060.73</v>
      </c>
      <c r="AR17916" s="207" t="s">
        <v>31471</v>
      </c>
      <c r="AS17916" s="208">
        <v>7000</v>
      </c>
      <c r="AT17916" s="93"/>
      <c r="AU17916" s="93"/>
      <c r="AV17916" s="93"/>
    </row>
    <row r="17917" spans="38:48" x14ac:dyDescent="0.55000000000000004">
      <c r="AL17917" s="248" t="s">
        <v>20240</v>
      </c>
      <c r="AM17917" s="249">
        <v>44327.76</v>
      </c>
      <c r="AO17917" s="228" t="s">
        <v>19015</v>
      </c>
      <c r="AP17917" s="229">
        <v>515749.91</v>
      </c>
      <c r="AR17917" s="207" t="s">
        <v>31472</v>
      </c>
      <c r="AS17917" s="208">
        <v>2246.89</v>
      </c>
      <c r="AT17917" s="93"/>
      <c r="AU17917" s="93"/>
      <c r="AV17917" s="93"/>
    </row>
    <row r="17918" spans="38:48" x14ac:dyDescent="0.55000000000000004">
      <c r="AL17918" s="248" t="s">
        <v>20241</v>
      </c>
      <c r="AM17918" s="249">
        <v>108199.28</v>
      </c>
      <c r="AO17918" s="228" t="s">
        <v>47481</v>
      </c>
      <c r="AP17918" s="229">
        <v>60918.51</v>
      </c>
      <c r="AR17918" s="207" t="s">
        <v>31473</v>
      </c>
      <c r="AS17918" s="208">
        <v>38939.339999999997</v>
      </c>
      <c r="AT17918" s="93"/>
      <c r="AU17918" s="93"/>
      <c r="AV17918" s="93"/>
    </row>
    <row r="17919" spans="38:48" x14ac:dyDescent="0.55000000000000004">
      <c r="AL17919" s="248" t="s">
        <v>59322</v>
      </c>
      <c r="AM17919" s="249">
        <v>204.08</v>
      </c>
      <c r="AO17919" s="228" t="s">
        <v>47482</v>
      </c>
      <c r="AP17919" s="229">
        <v>23776.94</v>
      </c>
      <c r="AR17919" s="207" t="s">
        <v>31474</v>
      </c>
      <c r="AS17919" s="208">
        <v>646.36</v>
      </c>
      <c r="AT17919" s="93"/>
      <c r="AU17919" s="93"/>
      <c r="AV17919" s="93"/>
    </row>
    <row r="17920" spans="38:48" x14ac:dyDescent="0.55000000000000004">
      <c r="AL17920" s="248" t="s">
        <v>20242</v>
      </c>
      <c r="AM17920" s="249">
        <v>11633.23</v>
      </c>
      <c r="AO17920" s="228" t="s">
        <v>43197</v>
      </c>
      <c r="AP17920" s="229">
        <v>213638.02</v>
      </c>
      <c r="AR17920" s="207" t="s">
        <v>31475</v>
      </c>
      <c r="AS17920" s="208">
        <v>7000</v>
      </c>
      <c r="AT17920" s="93"/>
      <c r="AU17920" s="93"/>
      <c r="AV17920" s="93"/>
    </row>
    <row r="17921" spans="38:48" x14ac:dyDescent="0.55000000000000004">
      <c r="AL17921" s="248" t="s">
        <v>35019</v>
      </c>
      <c r="AM17921" s="249">
        <v>11603.57</v>
      </c>
      <c r="AO17921" s="228" t="s">
        <v>43198</v>
      </c>
      <c r="AP17921" s="229">
        <v>3750</v>
      </c>
      <c r="AR17921" s="207" t="s">
        <v>31476</v>
      </c>
      <c r="AS17921" s="208">
        <v>2246.89</v>
      </c>
      <c r="AT17921" s="93"/>
      <c r="AU17921" s="93"/>
      <c r="AV17921" s="93"/>
    </row>
    <row r="17922" spans="38:48" x14ac:dyDescent="0.55000000000000004">
      <c r="AL17922" s="248" t="s">
        <v>13503</v>
      </c>
      <c r="AM17922" s="249">
        <v>241.26</v>
      </c>
      <c r="AO17922" s="228" t="s">
        <v>19016</v>
      </c>
      <c r="AP17922" s="229">
        <v>78171.360000000001</v>
      </c>
      <c r="AR17922" s="207" t="s">
        <v>31477</v>
      </c>
      <c r="AS17922" s="208">
        <v>17962.099999999999</v>
      </c>
      <c r="AT17922" s="93"/>
      <c r="AU17922" s="93"/>
      <c r="AV17922" s="93"/>
    </row>
    <row r="17923" spans="38:48" x14ac:dyDescent="0.55000000000000004">
      <c r="AL17923" s="248" t="s">
        <v>20243</v>
      </c>
      <c r="AM17923" s="249">
        <v>61724.26</v>
      </c>
      <c r="AO17923" s="228" t="s">
        <v>19017</v>
      </c>
      <c r="AP17923" s="229">
        <v>4127</v>
      </c>
      <c r="AR17923" s="207" t="s">
        <v>31478</v>
      </c>
      <c r="AS17923" s="208">
        <v>7041.44</v>
      </c>
      <c r="AT17923" s="93"/>
      <c r="AU17923" s="93"/>
      <c r="AV17923" s="93"/>
    </row>
    <row r="17924" spans="38:48" x14ac:dyDescent="0.55000000000000004">
      <c r="AL17924" s="248" t="s">
        <v>39160</v>
      </c>
      <c r="AM17924" s="249">
        <v>-1292.06</v>
      </c>
      <c r="AO17924" s="228" t="s">
        <v>39095</v>
      </c>
      <c r="AP17924" s="229">
        <v>3314</v>
      </c>
      <c r="AR17924" s="207" t="s">
        <v>31479</v>
      </c>
      <c r="AS17924" s="208">
        <v>46550.1</v>
      </c>
      <c r="AT17924" s="93"/>
      <c r="AU17924" s="93"/>
      <c r="AV17924" s="93"/>
    </row>
    <row r="17925" spans="38:48" x14ac:dyDescent="0.55000000000000004">
      <c r="AL17925" s="248" t="s">
        <v>33565</v>
      </c>
      <c r="AM17925" s="249">
        <v>68640</v>
      </c>
      <c r="AO17925" s="228" t="s">
        <v>43199</v>
      </c>
      <c r="AP17925" s="229">
        <v>19611.740000000002</v>
      </c>
      <c r="AR17925" s="207" t="s">
        <v>31480</v>
      </c>
      <c r="AS17925" s="208">
        <v>4979.28</v>
      </c>
      <c r="AT17925" s="93"/>
      <c r="AU17925" s="93"/>
      <c r="AV17925" s="93"/>
    </row>
    <row r="17926" spans="38:48" x14ac:dyDescent="0.55000000000000004">
      <c r="AL17926" s="248" t="s">
        <v>35036</v>
      </c>
      <c r="AM17926" s="249">
        <v>117880</v>
      </c>
      <c r="AO17926" s="228" t="s">
        <v>19019</v>
      </c>
      <c r="AP17926" s="229">
        <v>130184.9</v>
      </c>
      <c r="AR17926" s="207" t="s">
        <v>31481</v>
      </c>
      <c r="AS17926" s="208">
        <v>1239</v>
      </c>
      <c r="AT17926" s="93"/>
      <c r="AU17926" s="93"/>
      <c r="AV17926" s="93"/>
    </row>
    <row r="17927" spans="38:48" x14ac:dyDescent="0.55000000000000004">
      <c r="AL17927" s="248" t="s">
        <v>20291</v>
      </c>
      <c r="AM17927" s="249">
        <v>108700.6</v>
      </c>
      <c r="AO17927" s="228" t="s">
        <v>19039</v>
      </c>
      <c r="AP17927" s="229">
        <v>742157.7</v>
      </c>
      <c r="AR17927" s="207" t="s">
        <v>31482</v>
      </c>
      <c r="AS17927" s="208">
        <v>5140</v>
      </c>
      <c r="AT17927" s="93"/>
      <c r="AU17927" s="93"/>
      <c r="AV17927" s="93"/>
    </row>
    <row r="17928" spans="38:48" x14ac:dyDescent="0.55000000000000004">
      <c r="AL17928" s="248" t="s">
        <v>20292</v>
      </c>
      <c r="AM17928" s="249">
        <v>38604.03</v>
      </c>
      <c r="AO17928" s="228" t="s">
        <v>47483</v>
      </c>
      <c r="AP17928" s="229">
        <v>78978.210000000006</v>
      </c>
      <c r="AR17928" s="207" t="s">
        <v>31483</v>
      </c>
      <c r="AS17928" s="208">
        <v>716</v>
      </c>
      <c r="AT17928" s="93"/>
      <c r="AU17928" s="93"/>
      <c r="AV17928" s="93"/>
    </row>
    <row r="17929" spans="38:48" x14ac:dyDescent="0.55000000000000004">
      <c r="AL17929" s="248" t="s">
        <v>20293</v>
      </c>
      <c r="AM17929" s="249">
        <v>59696.04</v>
      </c>
      <c r="AO17929" s="228" t="s">
        <v>47484</v>
      </c>
      <c r="AP17929" s="229">
        <v>44328</v>
      </c>
      <c r="AR17929" s="207" t="s">
        <v>31484</v>
      </c>
      <c r="AS17929" s="208">
        <v>940</v>
      </c>
      <c r="AT17929" s="93"/>
      <c r="AU17929" s="93"/>
      <c r="AV17929" s="93"/>
    </row>
    <row r="17930" spans="38:48" x14ac:dyDescent="0.55000000000000004">
      <c r="AL17930" s="248" t="s">
        <v>33566</v>
      </c>
      <c r="AM17930" s="249">
        <v>37810.480000000003</v>
      </c>
      <c r="AO17930" s="228" t="s">
        <v>47485</v>
      </c>
      <c r="AP17930" s="229">
        <v>65818.37</v>
      </c>
      <c r="AR17930" s="207" t="s">
        <v>31485</v>
      </c>
      <c r="AS17930" s="208">
        <v>3902.73</v>
      </c>
      <c r="AT17930" s="93"/>
      <c r="AU17930" s="93"/>
      <c r="AV17930" s="93"/>
    </row>
    <row r="17931" spans="38:48" x14ac:dyDescent="0.55000000000000004">
      <c r="AL17931" s="248" t="s">
        <v>36283</v>
      </c>
      <c r="AM17931" s="249">
        <v>26925</v>
      </c>
      <c r="AO17931" s="228" t="s">
        <v>43200</v>
      </c>
      <c r="AP17931" s="229">
        <v>120448.83</v>
      </c>
      <c r="AR17931" s="207" t="s">
        <v>31486</v>
      </c>
      <c r="AS17931" s="208">
        <v>17980.54</v>
      </c>
      <c r="AT17931" s="93"/>
      <c r="AU17931" s="93"/>
      <c r="AV17931" s="93"/>
    </row>
    <row r="17932" spans="38:48" x14ac:dyDescent="0.55000000000000004">
      <c r="AL17932" s="248" t="s">
        <v>40782</v>
      </c>
      <c r="AM17932" s="249">
        <v>2812.5</v>
      </c>
      <c r="AO17932" s="228" t="s">
        <v>54308</v>
      </c>
      <c r="AP17932" s="229">
        <v>112650</v>
      </c>
      <c r="AR17932" s="207" t="s">
        <v>31487</v>
      </c>
      <c r="AS17932" s="208">
        <v>4500</v>
      </c>
      <c r="AT17932" s="93"/>
      <c r="AU17932" s="93"/>
      <c r="AV17932" s="93"/>
    </row>
    <row r="17933" spans="38:48" x14ac:dyDescent="0.55000000000000004">
      <c r="AL17933" s="248" t="s">
        <v>60899</v>
      </c>
      <c r="AM17933" s="249">
        <v>3993.96</v>
      </c>
      <c r="AO17933" s="228" t="s">
        <v>19040</v>
      </c>
      <c r="AP17933" s="229">
        <v>86785.05</v>
      </c>
      <c r="AR17933" s="207" t="s">
        <v>31488</v>
      </c>
      <c r="AS17933" s="208">
        <v>1619.76</v>
      </c>
      <c r="AT17933" s="93"/>
      <c r="AU17933" s="93"/>
      <c r="AV17933" s="93"/>
    </row>
    <row r="17934" spans="38:48" x14ac:dyDescent="0.55000000000000004">
      <c r="AL17934" s="248" t="s">
        <v>59981</v>
      </c>
      <c r="AM17934" s="249">
        <v>1092.55</v>
      </c>
      <c r="AO17934" s="228" t="s">
        <v>19042</v>
      </c>
      <c r="AP17934" s="229">
        <v>53318.05</v>
      </c>
      <c r="AR17934" s="207" t="s">
        <v>31489</v>
      </c>
      <c r="AS17934" s="208">
        <v>1200</v>
      </c>
      <c r="AT17934" s="93"/>
      <c r="AU17934" s="93"/>
      <c r="AV17934" s="93"/>
    </row>
    <row r="17935" spans="38:48" x14ac:dyDescent="0.55000000000000004">
      <c r="AL17935" s="248" t="s">
        <v>20296</v>
      </c>
      <c r="AM17935" s="249">
        <v>22693</v>
      </c>
      <c r="AO17935" s="228" t="s">
        <v>19044</v>
      </c>
      <c r="AP17935" s="229">
        <v>3329</v>
      </c>
      <c r="AR17935" s="207" t="s">
        <v>31490</v>
      </c>
      <c r="AS17935" s="208">
        <v>19951.97</v>
      </c>
      <c r="AT17935" s="93"/>
      <c r="AU17935" s="93"/>
      <c r="AV17935" s="93"/>
    </row>
    <row r="17936" spans="38:48" x14ac:dyDescent="0.55000000000000004">
      <c r="AL17936" s="248" t="s">
        <v>20297</v>
      </c>
      <c r="AM17936" s="249">
        <v>6754.2</v>
      </c>
      <c r="AO17936" s="228" t="s">
        <v>19047</v>
      </c>
      <c r="AP17936" s="229">
        <v>83506.3</v>
      </c>
      <c r="AR17936" s="207" t="s">
        <v>31491</v>
      </c>
      <c r="AS17936" s="208">
        <v>57231.21</v>
      </c>
      <c r="AT17936" s="93"/>
      <c r="AU17936" s="93"/>
      <c r="AV17936" s="93"/>
    </row>
    <row r="17937" spans="38:48" x14ac:dyDescent="0.55000000000000004">
      <c r="AL17937" s="248" t="s">
        <v>13513</v>
      </c>
      <c r="AM17937" s="249">
        <v>35738.71</v>
      </c>
      <c r="AO17937" s="228" t="s">
        <v>47486</v>
      </c>
      <c r="AP17937" s="229">
        <v>32900</v>
      </c>
      <c r="AR17937" s="207" t="s">
        <v>31492</v>
      </c>
      <c r="AS17937" s="208">
        <v>9090</v>
      </c>
      <c r="AT17937" s="93"/>
      <c r="AU17937" s="93"/>
      <c r="AV17937" s="93"/>
    </row>
    <row r="17938" spans="38:48" x14ac:dyDescent="0.55000000000000004">
      <c r="AL17938" s="248" t="s">
        <v>13514</v>
      </c>
      <c r="AM17938" s="249">
        <v>112470.77</v>
      </c>
      <c r="AO17938" s="228" t="s">
        <v>19075</v>
      </c>
      <c r="AP17938" s="229">
        <v>206120.08</v>
      </c>
      <c r="AR17938" s="207" t="s">
        <v>31493</v>
      </c>
      <c r="AS17938" s="208">
        <v>17962.099999999999</v>
      </c>
      <c r="AT17938" s="93"/>
      <c r="AU17938" s="93"/>
      <c r="AV17938" s="93"/>
    </row>
    <row r="17939" spans="38:48" x14ac:dyDescent="0.55000000000000004">
      <c r="AL17939" s="248" t="s">
        <v>13515</v>
      </c>
      <c r="AM17939" s="249">
        <v>62473.4</v>
      </c>
      <c r="AO17939" s="228" t="s">
        <v>54309</v>
      </c>
      <c r="AP17939" s="229">
        <v>99129.86</v>
      </c>
      <c r="AR17939" s="207" t="s">
        <v>31494</v>
      </c>
      <c r="AS17939" s="208">
        <v>7041.44</v>
      </c>
      <c r="AT17939" s="93"/>
      <c r="AU17939" s="93"/>
      <c r="AV17939" s="93"/>
    </row>
    <row r="17940" spans="38:48" x14ac:dyDescent="0.55000000000000004">
      <c r="AL17940" s="248" t="s">
        <v>35038</v>
      </c>
      <c r="AM17940" s="249">
        <v>22209.42</v>
      </c>
      <c r="AO17940" s="228" t="s">
        <v>36224</v>
      </c>
      <c r="AP17940" s="229">
        <v>41750.080000000002</v>
      </c>
      <c r="AR17940" s="207" t="s">
        <v>31495</v>
      </c>
      <c r="AS17940" s="208">
        <v>46550.1</v>
      </c>
      <c r="AT17940" s="93"/>
      <c r="AU17940" s="93"/>
      <c r="AV17940" s="93"/>
    </row>
    <row r="17941" spans="38:48" x14ac:dyDescent="0.55000000000000004">
      <c r="AL17941" s="248" t="s">
        <v>20298</v>
      </c>
      <c r="AM17941" s="249">
        <v>20135.84</v>
      </c>
      <c r="AO17941" s="228" t="s">
        <v>43201</v>
      </c>
      <c r="AP17941" s="229">
        <v>61623.46</v>
      </c>
      <c r="AR17941" s="207" t="s">
        <v>31496</v>
      </c>
      <c r="AS17941" s="208">
        <v>4979.28</v>
      </c>
      <c r="AT17941" s="93"/>
      <c r="AU17941" s="93"/>
      <c r="AV17941" s="93"/>
    </row>
    <row r="17942" spans="38:48" x14ac:dyDescent="0.55000000000000004">
      <c r="AL17942" s="248" t="s">
        <v>20299</v>
      </c>
      <c r="AM17942" s="249">
        <v>99</v>
      </c>
      <c r="AO17942" s="228" t="s">
        <v>19079</v>
      </c>
      <c r="AP17942" s="229">
        <v>31030.23</v>
      </c>
      <c r="AR17942" s="207" t="s">
        <v>31497</v>
      </c>
      <c r="AS17942" s="208">
        <v>1239</v>
      </c>
      <c r="AT17942" s="93"/>
      <c r="AU17942" s="93"/>
      <c r="AV17942" s="93"/>
    </row>
    <row r="17943" spans="38:48" x14ac:dyDescent="0.55000000000000004">
      <c r="AL17943" s="248" t="s">
        <v>48460</v>
      </c>
      <c r="AM17943" s="249">
        <v>15387.47</v>
      </c>
      <c r="AO17943" s="228" t="s">
        <v>19080</v>
      </c>
      <c r="AP17943" s="229">
        <v>61929.1</v>
      </c>
      <c r="AR17943" s="207" t="s">
        <v>31498</v>
      </c>
      <c r="AS17943" s="208">
        <v>5140</v>
      </c>
      <c r="AT17943" s="93"/>
      <c r="AU17943" s="93"/>
      <c r="AV17943" s="93"/>
    </row>
    <row r="17944" spans="38:48" x14ac:dyDescent="0.55000000000000004">
      <c r="AL17944" s="248" t="s">
        <v>54340</v>
      </c>
      <c r="AM17944" s="249">
        <v>134622</v>
      </c>
      <c r="AO17944" s="228" t="s">
        <v>34932</v>
      </c>
      <c r="AP17944" s="229">
        <v>43261.57</v>
      </c>
      <c r="AR17944" s="207" t="s">
        <v>31499</v>
      </c>
      <c r="AS17944" s="208">
        <v>716</v>
      </c>
      <c r="AT17944" s="93"/>
      <c r="AU17944" s="93"/>
      <c r="AV17944" s="93"/>
    </row>
    <row r="17945" spans="38:48" x14ac:dyDescent="0.55000000000000004">
      <c r="AL17945" s="248" t="s">
        <v>13516</v>
      </c>
      <c r="AM17945" s="249">
        <v>45252.36</v>
      </c>
      <c r="AO17945" s="228" t="s">
        <v>34933</v>
      </c>
      <c r="AP17945" s="229">
        <v>15000</v>
      </c>
      <c r="AR17945" s="207" t="s">
        <v>31500</v>
      </c>
      <c r="AS17945" s="208">
        <v>940</v>
      </c>
      <c r="AT17945" s="93"/>
      <c r="AU17945" s="93"/>
      <c r="AV17945" s="93"/>
    </row>
    <row r="17946" spans="38:48" x14ac:dyDescent="0.55000000000000004">
      <c r="AL17946" s="248" t="s">
        <v>20300</v>
      </c>
      <c r="AM17946" s="249">
        <v>57103.03</v>
      </c>
      <c r="AO17946" s="228" t="s">
        <v>19084</v>
      </c>
      <c r="AP17946" s="229">
        <v>17969.939999999999</v>
      </c>
      <c r="AR17946" s="207" t="s">
        <v>31501</v>
      </c>
      <c r="AS17946" s="208">
        <v>3902.73</v>
      </c>
      <c r="AT17946" s="93"/>
      <c r="AU17946" s="93"/>
      <c r="AV17946" s="93"/>
    </row>
    <row r="17947" spans="38:48" x14ac:dyDescent="0.55000000000000004">
      <c r="AL17947" s="248" t="s">
        <v>56799</v>
      </c>
      <c r="AM17947" s="249">
        <v>1323.4</v>
      </c>
      <c r="AO17947" s="228" t="s">
        <v>19086</v>
      </c>
      <c r="AP17947" s="229">
        <v>103173.7</v>
      </c>
      <c r="AR17947" s="207" t="s">
        <v>31502</v>
      </c>
      <c r="AS17947" s="208">
        <v>17980.54</v>
      </c>
      <c r="AT17947" s="93"/>
      <c r="AU17947" s="93"/>
      <c r="AV17947" s="93"/>
    </row>
    <row r="17948" spans="38:48" x14ac:dyDescent="0.55000000000000004">
      <c r="AL17948" s="248" t="s">
        <v>13517</v>
      </c>
      <c r="AM17948" s="249">
        <v>5893.07</v>
      </c>
      <c r="AO17948" s="228" t="s">
        <v>36225</v>
      </c>
      <c r="AP17948" s="229">
        <v>91752</v>
      </c>
      <c r="AR17948" s="207" t="s">
        <v>31503</v>
      </c>
      <c r="AS17948" s="208">
        <v>4500</v>
      </c>
      <c r="AT17948" s="93"/>
      <c r="AU17948" s="93"/>
      <c r="AV17948" s="93"/>
    </row>
    <row r="17949" spans="38:48" x14ac:dyDescent="0.55000000000000004">
      <c r="AL17949" s="248" t="s">
        <v>20301</v>
      </c>
      <c r="AM17949" s="249">
        <v>3106.73</v>
      </c>
      <c r="AO17949" s="228" t="s">
        <v>36226</v>
      </c>
      <c r="AP17949" s="229">
        <v>63000</v>
      </c>
      <c r="AR17949" s="207" t="s">
        <v>31504</v>
      </c>
      <c r="AS17949" s="208">
        <v>1619.76</v>
      </c>
      <c r="AT17949" s="93"/>
      <c r="AU17949" s="93"/>
      <c r="AV17949" s="93"/>
    </row>
    <row r="17950" spans="38:48" x14ac:dyDescent="0.55000000000000004">
      <c r="AL17950" s="248" t="s">
        <v>33575</v>
      </c>
      <c r="AM17950" s="249">
        <v>181301.6</v>
      </c>
      <c r="AO17950" s="228" t="s">
        <v>19103</v>
      </c>
      <c r="AP17950" s="229">
        <v>119504.98</v>
      </c>
      <c r="AR17950" s="207" t="s">
        <v>31505</v>
      </c>
      <c r="AS17950" s="208">
        <v>1200</v>
      </c>
      <c r="AT17950" s="93"/>
      <c r="AU17950" s="93"/>
      <c r="AV17950" s="93"/>
    </row>
    <row r="17951" spans="38:48" x14ac:dyDescent="0.55000000000000004">
      <c r="AL17951" s="248" t="s">
        <v>20396</v>
      </c>
      <c r="AM17951" s="249">
        <v>127004.54</v>
      </c>
      <c r="AO17951" s="228" t="s">
        <v>34942</v>
      </c>
      <c r="AP17951" s="229">
        <v>59162.720000000001</v>
      </c>
      <c r="AR17951" s="207" t="s">
        <v>31506</v>
      </c>
      <c r="AS17951" s="208">
        <v>19951.97</v>
      </c>
      <c r="AT17951" s="93"/>
      <c r="AU17951" s="93"/>
      <c r="AV17951" s="93"/>
    </row>
    <row r="17952" spans="38:48" x14ac:dyDescent="0.55000000000000004">
      <c r="AL17952" s="248" t="s">
        <v>20397</v>
      </c>
      <c r="AM17952" s="249">
        <v>240291.16</v>
      </c>
      <c r="AO17952" s="228" t="s">
        <v>50632</v>
      </c>
      <c r="AP17952" s="229">
        <v>6000</v>
      </c>
      <c r="AR17952" s="207" t="s">
        <v>31507</v>
      </c>
      <c r="AS17952" s="208">
        <v>57231.21</v>
      </c>
      <c r="AT17952" s="93"/>
      <c r="AU17952" s="93"/>
      <c r="AV17952" s="93"/>
    </row>
    <row r="17953" spans="38:48" x14ac:dyDescent="0.55000000000000004">
      <c r="AL17953" s="248" t="s">
        <v>20398</v>
      </c>
      <c r="AM17953" s="249">
        <v>61072.53</v>
      </c>
      <c r="AO17953" s="228" t="s">
        <v>40756</v>
      </c>
      <c r="AP17953" s="229">
        <v>21978.16</v>
      </c>
      <c r="AR17953" s="207" t="s">
        <v>31508</v>
      </c>
      <c r="AS17953" s="208">
        <v>9090</v>
      </c>
      <c r="AT17953" s="93"/>
      <c r="AU17953" s="93"/>
      <c r="AV17953" s="93"/>
    </row>
    <row r="17954" spans="38:48" x14ac:dyDescent="0.55000000000000004">
      <c r="AL17954" s="248" t="s">
        <v>20399</v>
      </c>
      <c r="AM17954" s="249">
        <v>191741.61</v>
      </c>
      <c r="AO17954" s="228" t="s">
        <v>49345</v>
      </c>
      <c r="AP17954" s="229">
        <v>50000</v>
      </c>
      <c r="AR17954" s="207" t="s">
        <v>31509</v>
      </c>
      <c r="AS17954" s="208">
        <v>15749.94</v>
      </c>
      <c r="AT17954" s="93"/>
      <c r="AU17954" s="93"/>
      <c r="AV17954" s="93"/>
    </row>
    <row r="17955" spans="38:48" x14ac:dyDescent="0.55000000000000004">
      <c r="AL17955" s="248" t="s">
        <v>33576</v>
      </c>
      <c r="AM17955" s="249">
        <v>233218.17</v>
      </c>
      <c r="AO17955" s="228" t="s">
        <v>46016</v>
      </c>
      <c r="AP17955" s="229">
        <v>102400</v>
      </c>
      <c r="AR17955" s="207" t="s">
        <v>31510</v>
      </c>
      <c r="AS17955" s="208">
        <v>119024.4</v>
      </c>
      <c r="AT17955" s="93"/>
      <c r="AU17955" s="93"/>
      <c r="AV17955" s="93"/>
    </row>
    <row r="17956" spans="38:48" x14ac:dyDescent="0.55000000000000004">
      <c r="AL17956" s="248" t="s">
        <v>20401</v>
      </c>
      <c r="AM17956" s="249">
        <v>52568.98</v>
      </c>
      <c r="AO17956" s="228" t="s">
        <v>33424</v>
      </c>
      <c r="AP17956" s="229">
        <v>20400</v>
      </c>
      <c r="AR17956" s="207" t="s">
        <v>31511</v>
      </c>
      <c r="AS17956" s="208">
        <v>47671.9</v>
      </c>
      <c r="AT17956" s="93"/>
      <c r="AU17956" s="93"/>
      <c r="AV17956" s="93"/>
    </row>
    <row r="17957" spans="38:48" x14ac:dyDescent="0.55000000000000004">
      <c r="AL17957" s="248" t="s">
        <v>20402</v>
      </c>
      <c r="AM17957" s="249">
        <v>1649.58</v>
      </c>
      <c r="AO17957" s="228" t="s">
        <v>19104</v>
      </c>
      <c r="AP17957" s="229">
        <v>24161.45</v>
      </c>
      <c r="AR17957" s="207" t="s">
        <v>31512</v>
      </c>
      <c r="AS17957" s="208">
        <v>4543.26</v>
      </c>
      <c r="AT17957" s="93"/>
      <c r="AU17957" s="93"/>
      <c r="AV17957" s="93"/>
    </row>
    <row r="17958" spans="38:48" x14ac:dyDescent="0.55000000000000004">
      <c r="AL17958" s="248" t="s">
        <v>20403</v>
      </c>
      <c r="AM17958" s="249">
        <v>18553.330000000002</v>
      </c>
      <c r="AO17958" s="228" t="s">
        <v>19105</v>
      </c>
      <c r="AP17958" s="229">
        <v>995.54</v>
      </c>
      <c r="AR17958" s="207" t="s">
        <v>31513</v>
      </c>
      <c r="AS17958" s="208">
        <v>15749.94</v>
      </c>
      <c r="AT17958" s="93"/>
      <c r="AU17958" s="93"/>
      <c r="AV17958" s="93"/>
    </row>
    <row r="17959" spans="38:48" x14ac:dyDescent="0.55000000000000004">
      <c r="AL17959" s="248" t="s">
        <v>20404</v>
      </c>
      <c r="AM17959" s="249">
        <v>155051.9</v>
      </c>
      <c r="AO17959" s="228" t="s">
        <v>19106</v>
      </c>
      <c r="AP17959" s="229">
        <v>24299.599999999999</v>
      </c>
      <c r="AR17959" s="207" t="s">
        <v>31514</v>
      </c>
      <c r="AS17959" s="208">
        <v>119024.4</v>
      </c>
      <c r="AT17959" s="93"/>
      <c r="AU17959" s="93"/>
      <c r="AV17959" s="93"/>
    </row>
    <row r="17960" spans="38:48" x14ac:dyDescent="0.55000000000000004">
      <c r="AL17960" s="248" t="s">
        <v>20405</v>
      </c>
      <c r="AM17960" s="249">
        <v>45196.800000000003</v>
      </c>
      <c r="AO17960" s="228" t="s">
        <v>33425</v>
      </c>
      <c r="AP17960" s="229">
        <v>15875</v>
      </c>
      <c r="AR17960" s="207" t="s">
        <v>31515</v>
      </c>
      <c r="AS17960" s="208">
        <v>47671.9</v>
      </c>
      <c r="AT17960" s="93"/>
      <c r="AU17960" s="93"/>
      <c r="AV17960" s="93"/>
    </row>
    <row r="17961" spans="38:48" x14ac:dyDescent="0.55000000000000004">
      <c r="AL17961" s="248" t="s">
        <v>47507</v>
      </c>
      <c r="AM17961" s="249">
        <v>110</v>
      </c>
      <c r="AO17961" s="228" t="s">
        <v>54310</v>
      </c>
      <c r="AP17961" s="229">
        <v>778.12</v>
      </c>
      <c r="AR17961" s="207" t="s">
        <v>31516</v>
      </c>
      <c r="AS17961" s="208">
        <v>4543.26</v>
      </c>
      <c r="AT17961" s="93"/>
      <c r="AU17961" s="93"/>
      <c r="AV17961" s="93"/>
    </row>
    <row r="17962" spans="38:48" x14ac:dyDescent="0.55000000000000004">
      <c r="AL17962" s="248" t="s">
        <v>56800</v>
      </c>
      <c r="AM17962" s="249">
        <v>312912.2</v>
      </c>
      <c r="AO17962" s="228" t="s">
        <v>49346</v>
      </c>
      <c r="AP17962" s="229">
        <v>2440</v>
      </c>
      <c r="AR17962" s="207" t="s">
        <v>31517</v>
      </c>
      <c r="AS17962" s="208">
        <v>15116.17</v>
      </c>
      <c r="AT17962" s="93"/>
      <c r="AU17962" s="93"/>
      <c r="AV17962" s="93"/>
    </row>
    <row r="17963" spans="38:48" x14ac:dyDescent="0.55000000000000004">
      <c r="AL17963" s="248" t="s">
        <v>20408</v>
      </c>
      <c r="AM17963" s="249">
        <v>25933.33</v>
      </c>
      <c r="AO17963" s="228" t="s">
        <v>34943</v>
      </c>
      <c r="AP17963" s="229">
        <v>4735</v>
      </c>
      <c r="AR17963" s="207" t="s">
        <v>31518</v>
      </c>
      <c r="AS17963" s="208">
        <v>10458.98</v>
      </c>
      <c r="AT17963" s="93"/>
      <c r="AU17963" s="93"/>
      <c r="AV17963" s="93"/>
    </row>
    <row r="17964" spans="38:48" x14ac:dyDescent="0.55000000000000004">
      <c r="AL17964" s="248" t="s">
        <v>39171</v>
      </c>
      <c r="AM17964" s="249">
        <v>21364.48</v>
      </c>
      <c r="AO17964" s="228" t="s">
        <v>19108</v>
      </c>
      <c r="AP17964" s="229">
        <v>39572.17</v>
      </c>
      <c r="AR17964" s="207" t="s">
        <v>31519</v>
      </c>
      <c r="AS17964" s="208">
        <v>12400</v>
      </c>
      <c r="AT17964" s="93"/>
      <c r="AU17964" s="93"/>
      <c r="AV17964" s="93"/>
    </row>
    <row r="17965" spans="38:48" x14ac:dyDescent="0.55000000000000004">
      <c r="AL17965" s="248" t="s">
        <v>33577</v>
      </c>
      <c r="AM17965" s="249">
        <v>2793653.01</v>
      </c>
      <c r="AO17965" s="228" t="s">
        <v>19110</v>
      </c>
      <c r="AP17965" s="229">
        <v>739.57</v>
      </c>
      <c r="AR17965" s="207" t="s">
        <v>31520</v>
      </c>
      <c r="AS17965" s="208">
        <v>2905.11</v>
      </c>
      <c r="AT17965" s="93"/>
      <c r="AU17965" s="93"/>
      <c r="AV17965" s="93"/>
    </row>
    <row r="17966" spans="38:48" x14ac:dyDescent="0.55000000000000004">
      <c r="AL17966" s="248" t="s">
        <v>20411</v>
      </c>
      <c r="AM17966" s="249">
        <v>346793.17</v>
      </c>
      <c r="AO17966" s="228" t="s">
        <v>19128</v>
      </c>
      <c r="AP17966" s="229">
        <v>13920.35</v>
      </c>
      <c r="AR17966" s="207" t="s">
        <v>31521</v>
      </c>
      <c r="AS17966" s="208">
        <v>252.92</v>
      </c>
      <c r="AT17966" s="93"/>
      <c r="AU17966" s="93"/>
      <c r="AV17966" s="93"/>
    </row>
    <row r="17967" spans="38:48" x14ac:dyDescent="0.55000000000000004">
      <c r="AL17967" s="248" t="s">
        <v>35046</v>
      </c>
      <c r="AM17967" s="249">
        <v>7822.33</v>
      </c>
      <c r="AO17967" s="228" t="s">
        <v>50633</v>
      </c>
      <c r="AP17967" s="229">
        <v>21440</v>
      </c>
      <c r="AR17967" s="207" t="s">
        <v>31522</v>
      </c>
      <c r="AS17967" s="208">
        <v>733.54</v>
      </c>
      <c r="AT17967" s="93"/>
      <c r="AU17967" s="93"/>
      <c r="AV17967" s="93"/>
    </row>
    <row r="17968" spans="38:48" x14ac:dyDescent="0.55000000000000004">
      <c r="AL17968" s="248" t="s">
        <v>47509</v>
      </c>
      <c r="AM17968" s="249">
        <v>328.66</v>
      </c>
      <c r="AO17968" s="228" t="s">
        <v>50634</v>
      </c>
      <c r="AP17968" s="229">
        <v>68767.240000000005</v>
      </c>
      <c r="AR17968" s="207" t="s">
        <v>31523</v>
      </c>
      <c r="AS17968" s="208">
        <v>4059.26</v>
      </c>
      <c r="AT17968" s="93"/>
      <c r="AU17968" s="93"/>
      <c r="AV17968" s="93"/>
    </row>
    <row r="17969" spans="38:48" x14ac:dyDescent="0.55000000000000004">
      <c r="AL17969" s="248" t="s">
        <v>20413</v>
      </c>
      <c r="AM17969" s="249">
        <v>378148.84</v>
      </c>
      <c r="AO17969" s="228" t="s">
        <v>50635</v>
      </c>
      <c r="AP17969" s="229">
        <v>7500</v>
      </c>
      <c r="AR17969" s="207" t="s">
        <v>31524</v>
      </c>
      <c r="AS17969" s="208">
        <v>10672.8</v>
      </c>
      <c r="AT17969" s="93"/>
      <c r="AU17969" s="93"/>
      <c r="AV17969" s="93"/>
    </row>
    <row r="17970" spans="38:48" x14ac:dyDescent="0.55000000000000004">
      <c r="AL17970" s="248" t="s">
        <v>20415</v>
      </c>
      <c r="AM17970" s="249">
        <v>261862.29</v>
      </c>
      <c r="AO17970" s="228" t="s">
        <v>46017</v>
      </c>
      <c r="AP17970" s="229">
        <v>84250</v>
      </c>
      <c r="AR17970" s="207" t="s">
        <v>31525</v>
      </c>
      <c r="AS17970" s="208">
        <v>18081.22</v>
      </c>
      <c r="AT17970" s="93"/>
      <c r="AU17970" s="93"/>
      <c r="AV17970" s="93"/>
    </row>
    <row r="17971" spans="38:48" x14ac:dyDescent="0.55000000000000004">
      <c r="AL17971" s="248" t="s">
        <v>20416</v>
      </c>
      <c r="AM17971" s="249">
        <v>18634.32</v>
      </c>
      <c r="AO17971" s="228" t="s">
        <v>50636</v>
      </c>
      <c r="AP17971" s="229">
        <v>204312.58</v>
      </c>
      <c r="AR17971" s="207" t="s">
        <v>31526</v>
      </c>
      <c r="AS17971" s="208">
        <v>4820</v>
      </c>
      <c r="AT17971" s="93"/>
      <c r="AU17971" s="93"/>
      <c r="AV17971" s="93"/>
    </row>
    <row r="17972" spans="38:48" x14ac:dyDescent="0.55000000000000004">
      <c r="AL17972" s="248" t="s">
        <v>13522</v>
      </c>
      <c r="AM17972" s="249">
        <v>410067.33</v>
      </c>
      <c r="AO17972" s="228" t="s">
        <v>19129</v>
      </c>
      <c r="AP17972" s="229">
        <v>23158.43</v>
      </c>
      <c r="AR17972" s="207" t="s">
        <v>31527</v>
      </c>
      <c r="AS17972" s="208">
        <v>15116.17</v>
      </c>
      <c r="AT17972" s="93"/>
      <c r="AU17972" s="93"/>
      <c r="AV17972" s="93"/>
    </row>
    <row r="17973" spans="38:48" x14ac:dyDescent="0.55000000000000004">
      <c r="AL17973" s="248" t="s">
        <v>13523</v>
      </c>
      <c r="AM17973" s="249">
        <v>593520.16</v>
      </c>
      <c r="AO17973" s="228" t="s">
        <v>50637</v>
      </c>
      <c r="AP17973" s="229">
        <v>3894.5</v>
      </c>
      <c r="AR17973" s="207" t="s">
        <v>31528</v>
      </c>
      <c r="AS17973" s="208">
        <v>10458.98</v>
      </c>
      <c r="AT17973" s="93"/>
      <c r="AU17973" s="93"/>
      <c r="AV17973" s="93"/>
    </row>
    <row r="17974" spans="38:48" x14ac:dyDescent="0.55000000000000004">
      <c r="AL17974" s="248" t="s">
        <v>20417</v>
      </c>
      <c r="AM17974" s="249">
        <v>184010.49</v>
      </c>
      <c r="AO17974" s="228" t="s">
        <v>19130</v>
      </c>
      <c r="AP17974" s="229">
        <v>54.6</v>
      </c>
      <c r="AR17974" s="207" t="s">
        <v>31529</v>
      </c>
      <c r="AS17974" s="208">
        <v>12400</v>
      </c>
      <c r="AT17974" s="93"/>
      <c r="AU17974" s="93"/>
      <c r="AV17974" s="93"/>
    </row>
    <row r="17975" spans="38:48" x14ac:dyDescent="0.55000000000000004">
      <c r="AL17975" s="248" t="s">
        <v>20418</v>
      </c>
      <c r="AM17975" s="249">
        <v>159192.32000000001</v>
      </c>
      <c r="AO17975" s="228" t="s">
        <v>43202</v>
      </c>
      <c r="AP17975" s="229">
        <v>769.13</v>
      </c>
      <c r="AR17975" s="207" t="s">
        <v>31530</v>
      </c>
      <c r="AS17975" s="208">
        <v>2905.11</v>
      </c>
      <c r="AT17975" s="93"/>
      <c r="AU17975" s="93"/>
      <c r="AV17975" s="93"/>
    </row>
    <row r="17976" spans="38:48" x14ac:dyDescent="0.55000000000000004">
      <c r="AL17976" s="248" t="s">
        <v>20419</v>
      </c>
      <c r="AM17976" s="249">
        <v>5831.42</v>
      </c>
      <c r="AO17976" s="228" t="s">
        <v>43203</v>
      </c>
      <c r="AP17976" s="229">
        <v>7.26</v>
      </c>
      <c r="AR17976" s="207" t="s">
        <v>31531</v>
      </c>
      <c r="AS17976" s="208">
        <v>252.92</v>
      </c>
      <c r="AT17976" s="93"/>
      <c r="AU17976" s="93"/>
      <c r="AV17976" s="93"/>
    </row>
    <row r="17977" spans="38:48" x14ac:dyDescent="0.55000000000000004">
      <c r="AL17977" s="248" t="s">
        <v>35047</v>
      </c>
      <c r="AM17977" s="249">
        <v>647.61</v>
      </c>
      <c r="AO17977" s="228" t="s">
        <v>31957</v>
      </c>
      <c r="AP17977" s="229">
        <v>19393.310000000001</v>
      </c>
      <c r="AR17977" s="207" t="s">
        <v>31532</v>
      </c>
      <c r="AS17977" s="208">
        <v>733.54</v>
      </c>
      <c r="AT17977" s="93"/>
      <c r="AU17977" s="93"/>
      <c r="AV17977" s="93"/>
    </row>
    <row r="17978" spans="38:48" x14ac:dyDescent="0.55000000000000004">
      <c r="AL17978" s="248" t="s">
        <v>20420</v>
      </c>
      <c r="AM17978" s="249">
        <v>47043</v>
      </c>
      <c r="AO17978" s="228" t="s">
        <v>54311</v>
      </c>
      <c r="AP17978" s="229">
        <v>1743.48</v>
      </c>
      <c r="AR17978" s="207" t="s">
        <v>31533</v>
      </c>
      <c r="AS17978" s="208">
        <v>4059.26</v>
      </c>
      <c r="AT17978" s="93"/>
      <c r="AU17978" s="93"/>
      <c r="AV17978" s="93"/>
    </row>
    <row r="17979" spans="38:48" x14ac:dyDescent="0.55000000000000004">
      <c r="AL17979" s="248" t="s">
        <v>49367</v>
      </c>
      <c r="AM17979" s="249">
        <v>103173.12</v>
      </c>
      <c r="AO17979" s="228" t="s">
        <v>43204</v>
      </c>
      <c r="AP17979" s="229">
        <v>3888.21</v>
      </c>
      <c r="AR17979" s="207" t="s">
        <v>31534</v>
      </c>
      <c r="AS17979" s="208">
        <v>10672.8</v>
      </c>
      <c r="AT17979" s="93"/>
      <c r="AU17979" s="93"/>
      <c r="AV17979" s="93"/>
    </row>
    <row r="17980" spans="38:48" x14ac:dyDescent="0.55000000000000004">
      <c r="AL17980" s="248" t="s">
        <v>60900</v>
      </c>
      <c r="AM17980" s="249">
        <v>1732.53</v>
      </c>
      <c r="AO17980" s="228" t="s">
        <v>19132</v>
      </c>
      <c r="AP17980" s="229">
        <v>22099.54</v>
      </c>
      <c r="AR17980" s="207" t="s">
        <v>31535</v>
      </c>
      <c r="AS17980" s="208">
        <v>18081.22</v>
      </c>
      <c r="AT17980" s="93"/>
      <c r="AU17980" s="93"/>
      <c r="AV17980" s="93"/>
    </row>
    <row r="17981" spans="38:48" x14ac:dyDescent="0.55000000000000004">
      <c r="AL17981" s="248" t="s">
        <v>40783</v>
      </c>
      <c r="AM17981" s="249">
        <v>1350</v>
      </c>
      <c r="AO17981" s="228" t="s">
        <v>19133</v>
      </c>
      <c r="AP17981" s="229">
        <v>117473.72</v>
      </c>
      <c r="AR17981" s="207" t="s">
        <v>31536</v>
      </c>
      <c r="AS17981" s="208">
        <v>4820</v>
      </c>
      <c r="AT17981" s="93"/>
      <c r="AU17981" s="93"/>
      <c r="AV17981" s="93"/>
    </row>
    <row r="17982" spans="38:48" x14ac:dyDescent="0.55000000000000004">
      <c r="AL17982" s="248" t="s">
        <v>54341</v>
      </c>
      <c r="AM17982" s="249">
        <v>456.12</v>
      </c>
      <c r="AO17982" s="228" t="s">
        <v>50638</v>
      </c>
      <c r="AP17982" s="229">
        <v>6699.4</v>
      </c>
      <c r="AR17982" s="207" t="s">
        <v>31537</v>
      </c>
      <c r="AS17982" s="208">
        <v>4500</v>
      </c>
      <c r="AT17982" s="93"/>
      <c r="AU17982" s="93"/>
      <c r="AV17982" s="93"/>
    </row>
    <row r="17983" spans="38:48" x14ac:dyDescent="0.55000000000000004">
      <c r="AL17983" s="248" t="s">
        <v>54342</v>
      </c>
      <c r="AM17983" s="249">
        <v>3115.7</v>
      </c>
      <c r="AO17983" s="228" t="s">
        <v>19134</v>
      </c>
      <c r="AP17983" s="229">
        <v>38480.46</v>
      </c>
      <c r="AR17983" s="207" t="s">
        <v>31538</v>
      </c>
      <c r="AS17983" s="208">
        <v>160500</v>
      </c>
      <c r="AT17983" s="93"/>
      <c r="AU17983" s="93"/>
      <c r="AV17983" s="93"/>
    </row>
    <row r="17984" spans="38:48" x14ac:dyDescent="0.55000000000000004">
      <c r="AL17984" s="248" t="s">
        <v>61682</v>
      </c>
      <c r="AM17984" s="249">
        <v>3350</v>
      </c>
      <c r="AO17984" s="228" t="s">
        <v>43205</v>
      </c>
      <c r="AP17984" s="229">
        <v>48592.36</v>
      </c>
      <c r="AR17984" s="207" t="s">
        <v>31539</v>
      </c>
      <c r="AS17984" s="208">
        <v>105000</v>
      </c>
      <c r="AT17984" s="93"/>
      <c r="AU17984" s="93"/>
      <c r="AV17984" s="93"/>
    </row>
    <row r="17985" spans="38:48" x14ac:dyDescent="0.55000000000000004">
      <c r="AL17985" s="248" t="s">
        <v>20423</v>
      </c>
      <c r="AM17985" s="249">
        <v>282429.65000000002</v>
      </c>
      <c r="AO17985" s="228" t="s">
        <v>19158</v>
      </c>
      <c r="AP17985" s="229">
        <v>124819.98</v>
      </c>
      <c r="AR17985" s="207" t="s">
        <v>31540</v>
      </c>
      <c r="AS17985" s="208">
        <v>4500</v>
      </c>
      <c r="AT17985" s="93"/>
      <c r="AU17985" s="93"/>
      <c r="AV17985" s="93"/>
    </row>
    <row r="17986" spans="38:48" x14ac:dyDescent="0.55000000000000004">
      <c r="AL17986" s="248" t="s">
        <v>58034</v>
      </c>
      <c r="AM17986" s="249">
        <v>5417.9</v>
      </c>
      <c r="AO17986" s="228" t="s">
        <v>19159</v>
      </c>
      <c r="AP17986" s="229">
        <v>27106.75</v>
      </c>
      <c r="AR17986" s="207" t="s">
        <v>31541</v>
      </c>
      <c r="AS17986" s="208">
        <v>160500</v>
      </c>
      <c r="AT17986" s="93"/>
      <c r="AU17986" s="93"/>
      <c r="AV17986" s="93"/>
    </row>
    <row r="17987" spans="38:48" x14ac:dyDescent="0.55000000000000004">
      <c r="AL17987" s="248" t="s">
        <v>20424</v>
      </c>
      <c r="AM17987" s="249">
        <v>104119.27</v>
      </c>
      <c r="AO17987" s="228" t="s">
        <v>54312</v>
      </c>
      <c r="AP17987" s="229">
        <v>1050</v>
      </c>
      <c r="AR17987" s="207" t="s">
        <v>31542</v>
      </c>
      <c r="AS17987" s="208">
        <v>105000</v>
      </c>
      <c r="AT17987" s="93"/>
      <c r="AU17987" s="93"/>
      <c r="AV17987" s="93"/>
    </row>
    <row r="17988" spans="38:48" x14ac:dyDescent="0.55000000000000004">
      <c r="AL17988" s="248" t="s">
        <v>48461</v>
      </c>
      <c r="AM17988" s="249">
        <v>205613.81</v>
      </c>
      <c r="AO17988" s="228" t="s">
        <v>19160</v>
      </c>
      <c r="AP17988" s="229">
        <v>10631.24</v>
      </c>
      <c r="AR17988" s="207" t="s">
        <v>31543</v>
      </c>
      <c r="AS17988" s="208">
        <v>20551.84</v>
      </c>
      <c r="AT17988" s="93"/>
      <c r="AU17988" s="93"/>
      <c r="AV17988" s="93"/>
    </row>
    <row r="17989" spans="38:48" x14ac:dyDescent="0.55000000000000004">
      <c r="AL17989" s="248" t="s">
        <v>20425</v>
      </c>
      <c r="AM17989" s="249">
        <v>352094.67</v>
      </c>
      <c r="AO17989" s="228" t="s">
        <v>43206</v>
      </c>
      <c r="AP17989" s="229">
        <v>180902.12</v>
      </c>
      <c r="AR17989" s="207" t="s">
        <v>31544</v>
      </c>
      <c r="AS17989" s="208">
        <v>905.61</v>
      </c>
      <c r="AT17989" s="93"/>
      <c r="AU17989" s="93"/>
      <c r="AV17989" s="93"/>
    </row>
    <row r="17990" spans="38:48" x14ac:dyDescent="0.55000000000000004">
      <c r="AL17990" s="248" t="s">
        <v>65133</v>
      </c>
      <c r="AM17990" s="249">
        <v>580.03</v>
      </c>
      <c r="AO17990" s="228" t="s">
        <v>43207</v>
      </c>
      <c r="AP17990" s="229">
        <v>17760.72</v>
      </c>
      <c r="AR17990" s="207" t="s">
        <v>31545</v>
      </c>
      <c r="AS17990" s="208">
        <v>576.69000000000005</v>
      </c>
      <c r="AT17990" s="93"/>
      <c r="AU17990" s="93"/>
      <c r="AV17990" s="93"/>
    </row>
    <row r="17991" spans="38:48" x14ac:dyDescent="0.55000000000000004">
      <c r="AL17991" s="248" t="s">
        <v>20429</v>
      </c>
      <c r="AM17991" s="249">
        <v>64715.66</v>
      </c>
      <c r="AO17991" s="228" t="s">
        <v>19164</v>
      </c>
      <c r="AP17991" s="229">
        <v>21402</v>
      </c>
      <c r="AR17991" s="207" t="s">
        <v>31546</v>
      </c>
      <c r="AS17991" s="208">
        <v>1073.6099999999999</v>
      </c>
      <c r="AT17991" s="93"/>
      <c r="AU17991" s="93"/>
      <c r="AV17991" s="93"/>
    </row>
    <row r="17992" spans="38:48" x14ac:dyDescent="0.55000000000000004">
      <c r="AL17992" s="248" t="s">
        <v>20430</v>
      </c>
      <c r="AM17992" s="249">
        <v>26246.7</v>
      </c>
      <c r="AO17992" s="228" t="s">
        <v>19165</v>
      </c>
      <c r="AP17992" s="229">
        <v>26444.639999999999</v>
      </c>
      <c r="AR17992" s="207" t="s">
        <v>31547</v>
      </c>
      <c r="AS17992" s="208">
        <v>18.239999999999998</v>
      </c>
      <c r="AT17992" s="93"/>
      <c r="AU17992" s="93"/>
      <c r="AV17992" s="93"/>
    </row>
    <row r="17993" spans="38:48" x14ac:dyDescent="0.55000000000000004">
      <c r="AL17993" s="248" t="s">
        <v>54343</v>
      </c>
      <c r="AM17993" s="249">
        <v>-5121.41</v>
      </c>
      <c r="AO17993" s="228" t="s">
        <v>54313</v>
      </c>
      <c r="AP17993" s="229">
        <v>13392.31</v>
      </c>
      <c r="AR17993" s="207" t="s">
        <v>31548</v>
      </c>
      <c r="AS17993" s="208">
        <v>70801.149999999994</v>
      </c>
      <c r="AT17993" s="93"/>
      <c r="AU17993" s="93"/>
      <c r="AV17993" s="93"/>
    </row>
    <row r="17994" spans="38:48" x14ac:dyDescent="0.55000000000000004">
      <c r="AL17994" s="248" t="s">
        <v>20456</v>
      </c>
      <c r="AM17994" s="249">
        <v>168282.45</v>
      </c>
      <c r="AO17994" s="228" t="s">
        <v>19169</v>
      </c>
      <c r="AP17994" s="229">
        <v>8493.65</v>
      </c>
      <c r="AR17994" s="207" t="s">
        <v>31549</v>
      </c>
      <c r="AS17994" s="208">
        <v>1036.42</v>
      </c>
      <c r="AT17994" s="93"/>
      <c r="AU17994" s="93"/>
      <c r="AV17994" s="93"/>
    </row>
    <row r="17995" spans="38:48" x14ac:dyDescent="0.55000000000000004">
      <c r="AL17995" s="248" t="s">
        <v>54344</v>
      </c>
      <c r="AM17995" s="249">
        <v>3125</v>
      </c>
      <c r="AO17995" s="228" t="s">
        <v>19170</v>
      </c>
      <c r="AP17995" s="229">
        <v>14546.5</v>
      </c>
      <c r="AR17995" s="207" t="s">
        <v>31550</v>
      </c>
      <c r="AS17995" s="208">
        <v>20551.84</v>
      </c>
      <c r="AT17995" s="93"/>
      <c r="AU17995" s="93"/>
      <c r="AV17995" s="93"/>
    </row>
    <row r="17996" spans="38:48" x14ac:dyDescent="0.55000000000000004">
      <c r="AL17996" s="248" t="s">
        <v>65134</v>
      </c>
      <c r="AM17996" s="249">
        <v>3000</v>
      </c>
      <c r="AO17996" s="228" t="s">
        <v>19204</v>
      </c>
      <c r="AP17996" s="229">
        <v>53920.08</v>
      </c>
      <c r="AR17996" s="207" t="s">
        <v>31551</v>
      </c>
      <c r="AS17996" s="208">
        <v>905.61</v>
      </c>
      <c r="AT17996" s="93"/>
      <c r="AU17996" s="93"/>
      <c r="AV17996" s="93"/>
    </row>
    <row r="17997" spans="38:48" x14ac:dyDescent="0.55000000000000004">
      <c r="AL17997" s="248" t="s">
        <v>65135</v>
      </c>
      <c r="AM17997" s="249">
        <v>1340</v>
      </c>
      <c r="AO17997" s="228" t="s">
        <v>19206</v>
      </c>
      <c r="AP17997" s="229">
        <v>16640.64</v>
      </c>
      <c r="AR17997" s="207" t="s">
        <v>31552</v>
      </c>
      <c r="AS17997" s="208">
        <v>576.69000000000005</v>
      </c>
      <c r="AT17997" s="93"/>
      <c r="AU17997" s="93"/>
      <c r="AV17997" s="93"/>
    </row>
    <row r="17998" spans="38:48" x14ac:dyDescent="0.55000000000000004">
      <c r="AL17998" s="248" t="s">
        <v>65136</v>
      </c>
      <c r="AM17998" s="249">
        <v>6126.07</v>
      </c>
      <c r="AO17998" s="228" t="s">
        <v>33432</v>
      </c>
      <c r="AP17998" s="229">
        <v>5880</v>
      </c>
      <c r="AR17998" s="207" t="s">
        <v>31553</v>
      </c>
      <c r="AS17998" s="208">
        <v>1073.6099999999999</v>
      </c>
      <c r="AT17998" s="93"/>
      <c r="AU17998" s="93"/>
      <c r="AV17998" s="93"/>
    </row>
    <row r="17999" spans="38:48" x14ac:dyDescent="0.55000000000000004">
      <c r="AL17999" s="248" t="s">
        <v>58035</v>
      </c>
      <c r="AM17999" s="249">
        <v>11181.34</v>
      </c>
      <c r="AO17999" s="228" t="s">
        <v>34945</v>
      </c>
      <c r="AP17999" s="229">
        <v>6260.1</v>
      </c>
      <c r="AR17999" s="207" t="s">
        <v>31554</v>
      </c>
      <c r="AS17999" s="208">
        <v>18.239999999999998</v>
      </c>
      <c r="AT17999" s="93"/>
      <c r="AU17999" s="93"/>
      <c r="AV17999" s="93"/>
    </row>
    <row r="18000" spans="38:48" x14ac:dyDescent="0.55000000000000004">
      <c r="AL18000" s="248" t="s">
        <v>20457</v>
      </c>
      <c r="AM18000" s="249">
        <v>11874.12</v>
      </c>
      <c r="AO18000" s="228" t="s">
        <v>50639</v>
      </c>
      <c r="AP18000" s="229">
        <v>4400</v>
      </c>
      <c r="AR18000" s="207" t="s">
        <v>31555</v>
      </c>
      <c r="AS18000" s="208">
        <v>70801.149999999994</v>
      </c>
      <c r="AT18000" s="93"/>
      <c r="AU18000" s="93"/>
      <c r="AV18000" s="93"/>
    </row>
    <row r="18001" spans="38:48" x14ac:dyDescent="0.55000000000000004">
      <c r="AL18001" s="248" t="s">
        <v>20458</v>
      </c>
      <c r="AM18001" s="249">
        <v>8374.84</v>
      </c>
      <c r="AO18001" s="228" t="s">
        <v>46018</v>
      </c>
      <c r="AP18001" s="229">
        <v>320043.75</v>
      </c>
      <c r="AR18001" s="207" t="s">
        <v>31556</v>
      </c>
      <c r="AS18001" s="208">
        <v>1036.42</v>
      </c>
      <c r="AT18001" s="93"/>
      <c r="AU18001" s="93"/>
      <c r="AV18001" s="93"/>
    </row>
    <row r="18002" spans="38:48" x14ac:dyDescent="0.55000000000000004">
      <c r="AL18002" s="248" t="s">
        <v>20460</v>
      </c>
      <c r="AM18002" s="249">
        <v>8986.9500000000007</v>
      </c>
      <c r="AO18002" s="228" t="s">
        <v>49347</v>
      </c>
      <c r="AP18002" s="229">
        <v>11700</v>
      </c>
      <c r="AR18002" s="207" t="s">
        <v>31557</v>
      </c>
      <c r="AS18002" s="208">
        <v>2394</v>
      </c>
      <c r="AT18002" s="93"/>
      <c r="AU18002" s="93"/>
      <c r="AV18002" s="93"/>
    </row>
    <row r="18003" spans="38:48" x14ac:dyDescent="0.55000000000000004">
      <c r="AL18003" s="248" t="s">
        <v>40784</v>
      </c>
      <c r="AM18003" s="249">
        <v>123.28</v>
      </c>
      <c r="AO18003" s="228" t="s">
        <v>19207</v>
      </c>
      <c r="AP18003" s="229">
        <v>16292.53</v>
      </c>
      <c r="AR18003" s="207" t="s">
        <v>31558</v>
      </c>
      <c r="AS18003" s="208">
        <v>7800</v>
      </c>
      <c r="AT18003" s="93"/>
      <c r="AU18003" s="93"/>
      <c r="AV18003" s="93"/>
    </row>
    <row r="18004" spans="38:48" x14ac:dyDescent="0.55000000000000004">
      <c r="AL18004" s="248" t="s">
        <v>20462</v>
      </c>
      <c r="AM18004" s="249">
        <v>277.20999999999998</v>
      </c>
      <c r="AO18004" s="228" t="s">
        <v>19208</v>
      </c>
      <c r="AP18004" s="229">
        <v>1213.3800000000001</v>
      </c>
      <c r="AR18004" s="207" t="s">
        <v>31559</v>
      </c>
      <c r="AS18004" s="208">
        <v>6000</v>
      </c>
      <c r="AT18004" s="93"/>
      <c r="AU18004" s="93"/>
      <c r="AV18004" s="93"/>
    </row>
    <row r="18005" spans="38:48" x14ac:dyDescent="0.55000000000000004">
      <c r="AL18005" s="248" t="s">
        <v>20481</v>
      </c>
      <c r="AM18005" s="249">
        <v>165160.32000000001</v>
      </c>
      <c r="AO18005" s="228" t="s">
        <v>19209</v>
      </c>
      <c r="AP18005" s="229">
        <v>963.39</v>
      </c>
      <c r="AR18005" s="207" t="s">
        <v>31560</v>
      </c>
      <c r="AS18005" s="208">
        <v>4249.41</v>
      </c>
      <c r="AT18005" s="93"/>
      <c r="AU18005" s="93"/>
      <c r="AV18005" s="93"/>
    </row>
    <row r="18006" spans="38:48" x14ac:dyDescent="0.55000000000000004">
      <c r="AL18006" s="248" t="s">
        <v>20482</v>
      </c>
      <c r="AM18006" s="249">
        <v>2544</v>
      </c>
      <c r="AO18006" s="228" t="s">
        <v>19210</v>
      </c>
      <c r="AP18006" s="229">
        <v>7567.9</v>
      </c>
      <c r="AR18006" s="207" t="s">
        <v>31561</v>
      </c>
      <c r="AS18006" s="208">
        <v>2394</v>
      </c>
      <c r="AT18006" s="93"/>
      <c r="AU18006" s="93"/>
      <c r="AV18006" s="93"/>
    </row>
    <row r="18007" spans="38:48" x14ac:dyDescent="0.55000000000000004">
      <c r="AL18007" s="248" t="s">
        <v>20484</v>
      </c>
      <c r="AM18007" s="249">
        <v>12734.92</v>
      </c>
      <c r="AO18007" s="228" t="s">
        <v>40757</v>
      </c>
      <c r="AP18007" s="229">
        <v>2273.08</v>
      </c>
      <c r="AR18007" s="207" t="s">
        <v>31562</v>
      </c>
      <c r="AS18007" s="208">
        <v>7800</v>
      </c>
      <c r="AT18007" s="93"/>
      <c r="AU18007" s="93"/>
      <c r="AV18007" s="93"/>
    </row>
    <row r="18008" spans="38:48" x14ac:dyDescent="0.55000000000000004">
      <c r="AL18008" s="248" t="s">
        <v>20485</v>
      </c>
      <c r="AM18008" s="249">
        <v>4218.75</v>
      </c>
      <c r="AO18008" s="228" t="s">
        <v>19211</v>
      </c>
      <c r="AP18008" s="229">
        <v>31206</v>
      </c>
      <c r="AR18008" s="207" t="s">
        <v>31563</v>
      </c>
      <c r="AS18008" s="208">
        <v>6000</v>
      </c>
      <c r="AT18008" s="93"/>
      <c r="AU18008" s="93"/>
      <c r="AV18008" s="93"/>
    </row>
    <row r="18009" spans="38:48" x14ac:dyDescent="0.55000000000000004">
      <c r="AL18009" s="248" t="s">
        <v>65137</v>
      </c>
      <c r="AM18009" s="249">
        <v>4702</v>
      </c>
      <c r="AO18009" s="228" t="s">
        <v>19212</v>
      </c>
      <c r="AP18009" s="229">
        <v>33305.96</v>
      </c>
      <c r="AR18009" s="207" t="s">
        <v>31564</v>
      </c>
      <c r="AS18009" s="208">
        <v>4249.41</v>
      </c>
      <c r="AT18009" s="93"/>
      <c r="AU18009" s="93"/>
      <c r="AV18009" s="93"/>
    </row>
    <row r="18010" spans="38:48" x14ac:dyDescent="0.55000000000000004">
      <c r="AL18010" s="248" t="s">
        <v>20487</v>
      </c>
      <c r="AM18010" s="249">
        <v>2756</v>
      </c>
      <c r="AO18010" s="228" t="s">
        <v>19213</v>
      </c>
      <c r="AP18010" s="229">
        <v>12153.84</v>
      </c>
      <c r="AR18010" s="207" t="s">
        <v>31565</v>
      </c>
      <c r="AS18010" s="208">
        <v>29375</v>
      </c>
      <c r="AT18010" s="93"/>
      <c r="AU18010" s="93"/>
      <c r="AV18010" s="93"/>
    </row>
    <row r="18011" spans="38:48" x14ac:dyDescent="0.55000000000000004">
      <c r="AL18011" s="248" t="s">
        <v>20489</v>
      </c>
      <c r="AM18011" s="249">
        <v>2291.3000000000002</v>
      </c>
      <c r="AO18011" s="228" t="s">
        <v>19214</v>
      </c>
      <c r="AP18011" s="229">
        <v>37890.36</v>
      </c>
      <c r="AR18011" s="207" t="s">
        <v>31566</v>
      </c>
      <c r="AS18011" s="208">
        <v>14000</v>
      </c>
      <c r="AT18011" s="93"/>
      <c r="AU18011" s="93"/>
      <c r="AV18011" s="93"/>
    </row>
    <row r="18012" spans="38:48" x14ac:dyDescent="0.55000000000000004">
      <c r="AL18012" s="248" t="s">
        <v>58762</v>
      </c>
      <c r="AM18012" s="249">
        <v>72000</v>
      </c>
      <c r="AO18012" s="228" t="s">
        <v>19247</v>
      </c>
      <c r="AP18012" s="229">
        <v>16250.01</v>
      </c>
      <c r="AR18012" s="207" t="s">
        <v>31567</v>
      </c>
      <c r="AS18012" s="208">
        <v>22200</v>
      </c>
      <c r="AT18012" s="93"/>
      <c r="AU18012" s="93"/>
      <c r="AV18012" s="93"/>
    </row>
    <row r="18013" spans="38:48" x14ac:dyDescent="0.55000000000000004">
      <c r="AL18013" s="248" t="s">
        <v>20565</v>
      </c>
      <c r="AM18013" s="249">
        <v>762470.64</v>
      </c>
      <c r="AO18013" s="228" t="s">
        <v>19248</v>
      </c>
      <c r="AP18013" s="229">
        <v>104496.12</v>
      </c>
      <c r="AR18013" s="207" t="s">
        <v>31568</v>
      </c>
      <c r="AS18013" s="208">
        <v>29375</v>
      </c>
      <c r="AT18013" s="93"/>
      <c r="AU18013" s="93"/>
      <c r="AV18013" s="93"/>
    </row>
    <row r="18014" spans="38:48" x14ac:dyDescent="0.55000000000000004">
      <c r="AL18014" s="248" t="s">
        <v>20566</v>
      </c>
      <c r="AM18014" s="249">
        <v>65423.74</v>
      </c>
      <c r="AO18014" s="228" t="s">
        <v>34949</v>
      </c>
      <c r="AP18014" s="229">
        <v>22394.46</v>
      </c>
      <c r="AR18014" s="207" t="s">
        <v>31569</v>
      </c>
      <c r="AS18014" s="208">
        <v>14000</v>
      </c>
      <c r="AT18014" s="93"/>
      <c r="AU18014" s="93"/>
      <c r="AV18014" s="93"/>
    </row>
    <row r="18015" spans="38:48" x14ac:dyDescent="0.55000000000000004">
      <c r="AL18015" s="248" t="s">
        <v>20567</v>
      </c>
      <c r="AM18015" s="249">
        <v>39035</v>
      </c>
      <c r="AO18015" s="228" t="s">
        <v>19249</v>
      </c>
      <c r="AP18015" s="229">
        <v>17.64</v>
      </c>
      <c r="AR18015" s="207" t="s">
        <v>31570</v>
      </c>
      <c r="AS18015" s="208">
        <v>22200</v>
      </c>
      <c r="AT18015" s="93"/>
      <c r="AU18015" s="93"/>
      <c r="AV18015" s="93"/>
    </row>
    <row r="18016" spans="38:48" x14ac:dyDescent="0.55000000000000004">
      <c r="AL18016" s="248" t="s">
        <v>20568</v>
      </c>
      <c r="AM18016" s="249">
        <v>165460.32</v>
      </c>
      <c r="AO18016" s="228" t="s">
        <v>43208</v>
      </c>
      <c r="AP18016" s="229">
        <v>87054.19</v>
      </c>
      <c r="AR18016" s="205"/>
      <c r="AS18016" s="206"/>
      <c r="AT18016" s="93"/>
      <c r="AU18016" s="93"/>
      <c r="AV18016" s="93"/>
    </row>
    <row r="18017" spans="38:48" x14ac:dyDescent="0.55000000000000004">
      <c r="AL18017" s="248" t="s">
        <v>20569</v>
      </c>
      <c r="AM18017" s="249">
        <v>5913.86</v>
      </c>
      <c r="AO18017" s="228" t="s">
        <v>19252</v>
      </c>
      <c r="AP18017" s="229">
        <v>17434.45</v>
      </c>
      <c r="AR18017" s="205"/>
      <c r="AS18017" s="206"/>
      <c r="AT18017" s="93"/>
      <c r="AU18017" s="93"/>
      <c r="AV18017" s="93"/>
    </row>
    <row r="18018" spans="38:48" x14ac:dyDescent="0.55000000000000004">
      <c r="AL18018" s="248" t="s">
        <v>20570</v>
      </c>
      <c r="AM18018" s="249">
        <v>31159.05</v>
      </c>
      <c r="AO18018" s="228" t="s">
        <v>19253</v>
      </c>
      <c r="AP18018" s="229">
        <v>2245.02</v>
      </c>
      <c r="AR18018" s="205"/>
      <c r="AS18018" s="206"/>
      <c r="AT18018" s="93"/>
      <c r="AU18018" s="93"/>
      <c r="AV18018" s="93"/>
    </row>
    <row r="18019" spans="38:48" x14ac:dyDescent="0.55000000000000004">
      <c r="AL18019" s="248" t="s">
        <v>56801</v>
      </c>
      <c r="AM18019" s="249">
        <v>68068</v>
      </c>
      <c r="AO18019" s="228" t="s">
        <v>19254</v>
      </c>
      <c r="AP18019" s="229">
        <v>6356</v>
      </c>
      <c r="AR18019" s="205"/>
      <c r="AS18019" s="206"/>
      <c r="AT18019" s="93"/>
      <c r="AU18019" s="93"/>
      <c r="AV18019" s="93"/>
    </row>
    <row r="18020" spans="38:48" x14ac:dyDescent="0.55000000000000004">
      <c r="AL18020" s="248" t="s">
        <v>20573</v>
      </c>
      <c r="AM18020" s="249">
        <v>125</v>
      </c>
      <c r="AO18020" s="228" t="s">
        <v>39101</v>
      </c>
      <c r="AP18020" s="229">
        <v>263.77</v>
      </c>
      <c r="AR18020" s="205"/>
      <c r="AS18020" s="206"/>
      <c r="AT18020" s="93"/>
      <c r="AU18020" s="93"/>
      <c r="AV18020" s="93"/>
    </row>
    <row r="18021" spans="38:48" x14ac:dyDescent="0.55000000000000004">
      <c r="AL18021" s="248" t="s">
        <v>59982</v>
      </c>
      <c r="AM18021" s="249">
        <v>2062.5</v>
      </c>
      <c r="AO18021" s="228" t="s">
        <v>19256</v>
      </c>
      <c r="AP18021" s="229">
        <v>156449.01</v>
      </c>
      <c r="AR18021" s="205"/>
      <c r="AS18021" s="206"/>
      <c r="AT18021" s="93"/>
      <c r="AU18021" s="93"/>
      <c r="AV18021" s="93"/>
    </row>
    <row r="18022" spans="38:48" x14ac:dyDescent="0.55000000000000004">
      <c r="AL18022" s="248" t="s">
        <v>13539</v>
      </c>
      <c r="AM18022" s="249">
        <v>31949.98</v>
      </c>
      <c r="AO18022" s="228" t="s">
        <v>19257</v>
      </c>
      <c r="AP18022" s="229">
        <v>41925</v>
      </c>
      <c r="AR18022" s="205"/>
      <c r="AS18022" s="206"/>
      <c r="AT18022" s="93"/>
      <c r="AU18022" s="93"/>
      <c r="AV18022" s="93"/>
    </row>
    <row r="18023" spans="38:48" x14ac:dyDescent="0.55000000000000004">
      <c r="AL18023" s="248" t="s">
        <v>33589</v>
      </c>
      <c r="AM18023" s="249">
        <v>750</v>
      </c>
      <c r="AO18023" s="228" t="s">
        <v>19259</v>
      </c>
      <c r="AP18023" s="229">
        <v>56355.59</v>
      </c>
      <c r="AR18023" s="205"/>
      <c r="AS18023" s="206"/>
      <c r="AT18023" s="93"/>
      <c r="AU18023" s="93"/>
      <c r="AV18023" s="93"/>
    </row>
    <row r="18024" spans="38:48" x14ac:dyDescent="0.55000000000000004">
      <c r="AL18024" s="248" t="s">
        <v>20575</v>
      </c>
      <c r="AM18024" s="249">
        <v>56157.68</v>
      </c>
      <c r="AO18024" s="228" t="s">
        <v>19260</v>
      </c>
      <c r="AP18024" s="229">
        <v>9567.92</v>
      </c>
      <c r="AR18024" s="205"/>
      <c r="AS18024" s="206"/>
      <c r="AT18024" s="93"/>
      <c r="AU18024" s="93"/>
      <c r="AV18024" s="93"/>
    </row>
    <row r="18025" spans="38:48" x14ac:dyDescent="0.55000000000000004">
      <c r="AL18025" s="248" t="s">
        <v>40787</v>
      </c>
      <c r="AM18025" s="249">
        <v>991000</v>
      </c>
      <c r="AO18025" s="228" t="s">
        <v>13433</v>
      </c>
      <c r="AP18025" s="229">
        <v>27233.69</v>
      </c>
      <c r="AR18025" s="205"/>
      <c r="AS18025" s="206"/>
      <c r="AT18025" s="93"/>
      <c r="AU18025" s="93"/>
      <c r="AV18025" s="93"/>
    </row>
    <row r="18026" spans="38:48" x14ac:dyDescent="0.55000000000000004">
      <c r="AL18026" s="248" t="s">
        <v>61683</v>
      </c>
      <c r="AM18026" s="249">
        <v>629.59</v>
      </c>
      <c r="AO18026" s="228" t="s">
        <v>49348</v>
      </c>
      <c r="AP18026" s="229">
        <v>31874.99</v>
      </c>
      <c r="AR18026" s="205"/>
      <c r="AS18026" s="206"/>
      <c r="AT18026" s="93"/>
      <c r="AU18026" s="93"/>
      <c r="AV18026" s="93"/>
    </row>
    <row r="18027" spans="38:48" x14ac:dyDescent="0.55000000000000004">
      <c r="AL18027" s="248" t="s">
        <v>49368</v>
      </c>
      <c r="AM18027" s="249">
        <v>8880</v>
      </c>
      <c r="AO18027" s="228" t="s">
        <v>19271</v>
      </c>
      <c r="AP18027" s="229">
        <v>75050.59</v>
      </c>
      <c r="AR18027" s="205"/>
      <c r="AS18027" s="206"/>
      <c r="AT18027" s="93"/>
      <c r="AU18027" s="93"/>
      <c r="AV18027" s="93"/>
    </row>
    <row r="18028" spans="38:48" x14ac:dyDescent="0.55000000000000004">
      <c r="AL18028" s="248" t="s">
        <v>20577</v>
      </c>
      <c r="AM18028" s="249">
        <v>4930</v>
      </c>
      <c r="AO18028" s="228" t="s">
        <v>47487</v>
      </c>
      <c r="AP18028" s="229">
        <v>59399.4</v>
      </c>
      <c r="AR18028" s="205"/>
      <c r="AS18028" s="206"/>
      <c r="AT18028" s="93"/>
      <c r="AU18028" s="93"/>
      <c r="AV18028" s="93"/>
    </row>
    <row r="18029" spans="38:48" x14ac:dyDescent="0.55000000000000004">
      <c r="AL18029" s="248" t="s">
        <v>63485</v>
      </c>
      <c r="AM18029" s="249">
        <v>88800</v>
      </c>
      <c r="AO18029" s="228" t="s">
        <v>47488</v>
      </c>
      <c r="AP18029" s="229">
        <v>85532.7</v>
      </c>
      <c r="AR18029" s="205"/>
      <c r="AS18029" s="206"/>
      <c r="AT18029" s="93"/>
      <c r="AU18029" s="93"/>
      <c r="AV18029" s="93"/>
    </row>
    <row r="18030" spans="38:48" x14ac:dyDescent="0.55000000000000004">
      <c r="AL18030" s="248" t="s">
        <v>40788</v>
      </c>
      <c r="AM18030" s="249">
        <v>129330.17</v>
      </c>
      <c r="AO18030" s="228" t="s">
        <v>43209</v>
      </c>
      <c r="AP18030" s="229">
        <v>135250</v>
      </c>
      <c r="AR18030" s="205"/>
      <c r="AS18030" s="206"/>
      <c r="AT18030" s="93"/>
      <c r="AU18030" s="93"/>
      <c r="AV18030" s="93"/>
    </row>
    <row r="18031" spans="38:48" x14ac:dyDescent="0.55000000000000004">
      <c r="AL18031" s="248" t="s">
        <v>20579</v>
      </c>
      <c r="AM18031" s="249">
        <v>746.94</v>
      </c>
      <c r="AO18031" s="228" t="s">
        <v>43210</v>
      </c>
      <c r="AP18031" s="229">
        <v>16659.52</v>
      </c>
      <c r="AR18031" s="205"/>
      <c r="AS18031" s="206"/>
      <c r="AT18031" s="93"/>
      <c r="AU18031" s="93"/>
      <c r="AV18031" s="93"/>
    </row>
    <row r="18032" spans="38:48" x14ac:dyDescent="0.55000000000000004">
      <c r="AL18032" s="248" t="s">
        <v>13542</v>
      </c>
      <c r="AM18032" s="249">
        <v>189312.26</v>
      </c>
      <c r="AO18032" s="228" t="s">
        <v>49349</v>
      </c>
      <c r="AP18032" s="229">
        <v>11508.6</v>
      </c>
      <c r="AR18032" s="205"/>
      <c r="AS18032" s="206"/>
      <c r="AT18032" s="93"/>
      <c r="AU18032" s="93"/>
      <c r="AV18032" s="93"/>
    </row>
    <row r="18033" spans="38:45" x14ac:dyDescent="0.55000000000000004">
      <c r="AL18033" s="248" t="s">
        <v>13543</v>
      </c>
      <c r="AM18033" s="249">
        <v>555572.52</v>
      </c>
      <c r="AO18033" s="228" t="s">
        <v>13439</v>
      </c>
      <c r="AP18033" s="229">
        <v>708.23</v>
      </c>
      <c r="AR18033" s="205"/>
      <c r="AS18033" s="206"/>
    </row>
    <row r="18034" spans="38:45" x14ac:dyDescent="0.55000000000000004">
      <c r="AL18034" s="248" t="s">
        <v>13544</v>
      </c>
      <c r="AM18034" s="249">
        <v>123420.28</v>
      </c>
      <c r="AO18034" s="228" t="s">
        <v>19287</v>
      </c>
      <c r="AP18034" s="229">
        <v>35208.339999999997</v>
      </c>
      <c r="AR18034" s="205"/>
      <c r="AS18034" s="206"/>
    </row>
    <row r="18035" spans="38:45" x14ac:dyDescent="0.55000000000000004">
      <c r="AL18035" s="248" t="s">
        <v>13545</v>
      </c>
      <c r="AM18035" s="249">
        <v>380703.4</v>
      </c>
      <c r="AO18035" s="228" t="s">
        <v>36230</v>
      </c>
      <c r="AP18035" s="229">
        <v>30677.08</v>
      </c>
      <c r="AR18035" s="205"/>
      <c r="AS18035" s="206"/>
    </row>
    <row r="18036" spans="38:45" x14ac:dyDescent="0.55000000000000004">
      <c r="AL18036" s="248" t="s">
        <v>50652</v>
      </c>
      <c r="AM18036" s="249">
        <v>11865.24</v>
      </c>
      <c r="AO18036" s="228" t="s">
        <v>46019</v>
      </c>
      <c r="AP18036" s="229">
        <v>63764.26</v>
      </c>
      <c r="AR18036" s="205"/>
      <c r="AS18036" s="206"/>
    </row>
    <row r="18037" spans="38:45" x14ac:dyDescent="0.55000000000000004">
      <c r="AL18037" s="248" t="s">
        <v>20580</v>
      </c>
      <c r="AM18037" s="249">
        <v>6055</v>
      </c>
      <c r="AO18037" s="228" t="s">
        <v>43211</v>
      </c>
      <c r="AP18037" s="229">
        <v>30000</v>
      </c>
      <c r="AR18037" s="205"/>
      <c r="AS18037" s="206"/>
    </row>
    <row r="18038" spans="38:45" x14ac:dyDescent="0.55000000000000004">
      <c r="AL18038" s="248" t="s">
        <v>63486</v>
      </c>
      <c r="AM18038" s="249">
        <v>1500</v>
      </c>
      <c r="AO18038" s="228" t="s">
        <v>19288</v>
      </c>
      <c r="AP18038" s="229">
        <v>11155</v>
      </c>
      <c r="AR18038" s="205"/>
      <c r="AS18038" s="206"/>
    </row>
    <row r="18039" spans="38:45" x14ac:dyDescent="0.55000000000000004">
      <c r="AL18039" s="248" t="s">
        <v>20582</v>
      </c>
      <c r="AM18039" s="249">
        <v>47840.22</v>
      </c>
      <c r="AO18039" s="228" t="s">
        <v>40758</v>
      </c>
      <c r="AP18039" s="229">
        <v>3847.5</v>
      </c>
      <c r="AR18039" s="205"/>
      <c r="AS18039" s="206"/>
    </row>
    <row r="18040" spans="38:45" x14ac:dyDescent="0.55000000000000004">
      <c r="AL18040" s="248" t="s">
        <v>49369</v>
      </c>
      <c r="AM18040" s="249">
        <v>40956.61</v>
      </c>
      <c r="AO18040" s="228" t="s">
        <v>19291</v>
      </c>
      <c r="AP18040" s="229">
        <v>2800.07</v>
      </c>
      <c r="AR18040" s="205"/>
      <c r="AS18040" s="206"/>
    </row>
    <row r="18041" spans="38:45" x14ac:dyDescent="0.55000000000000004">
      <c r="AL18041" s="248" t="s">
        <v>20585</v>
      </c>
      <c r="AM18041" s="249">
        <v>344490.05</v>
      </c>
      <c r="AO18041" s="228" t="s">
        <v>19292</v>
      </c>
      <c r="AP18041" s="229">
        <v>13388.9</v>
      </c>
      <c r="AR18041" s="205"/>
      <c r="AS18041" s="206"/>
    </row>
    <row r="18042" spans="38:45" x14ac:dyDescent="0.55000000000000004">
      <c r="AL18042" s="248" t="s">
        <v>13546</v>
      </c>
      <c r="AM18042" s="249">
        <v>474434.78</v>
      </c>
      <c r="AO18042" s="228" t="s">
        <v>46020</v>
      </c>
      <c r="AP18042" s="229">
        <v>91436</v>
      </c>
      <c r="AR18042" s="205"/>
      <c r="AS18042" s="206"/>
    </row>
    <row r="18043" spans="38:45" x14ac:dyDescent="0.55000000000000004">
      <c r="AL18043" s="248" t="s">
        <v>20586</v>
      </c>
      <c r="AM18043" s="249">
        <v>23165.73</v>
      </c>
      <c r="AO18043" s="228" t="s">
        <v>19314</v>
      </c>
      <c r="AP18043" s="229">
        <v>7077</v>
      </c>
      <c r="AR18043" s="205"/>
      <c r="AS18043" s="206"/>
    </row>
    <row r="18044" spans="38:45" x14ac:dyDescent="0.55000000000000004">
      <c r="AL18044" s="248" t="s">
        <v>20587</v>
      </c>
      <c r="AM18044" s="249">
        <v>170853.38</v>
      </c>
      <c r="AO18044" s="228" t="s">
        <v>19315</v>
      </c>
      <c r="AP18044" s="229">
        <v>15380</v>
      </c>
      <c r="AR18044" s="205"/>
      <c r="AS18044" s="206"/>
    </row>
    <row r="18045" spans="38:45" x14ac:dyDescent="0.55000000000000004">
      <c r="AL18045" s="248" t="s">
        <v>20589</v>
      </c>
      <c r="AM18045" s="249">
        <v>19238.599999999999</v>
      </c>
      <c r="AO18045" s="228" t="s">
        <v>19316</v>
      </c>
      <c r="AP18045" s="229">
        <v>1750</v>
      </c>
      <c r="AR18045" s="205"/>
      <c r="AS18045" s="206"/>
    </row>
    <row r="18046" spans="38:45" x14ac:dyDescent="0.55000000000000004">
      <c r="AL18046" s="248" t="s">
        <v>33590</v>
      </c>
      <c r="AM18046" s="249">
        <v>-21504.54</v>
      </c>
      <c r="AO18046" s="228" t="s">
        <v>19343</v>
      </c>
      <c r="AP18046" s="229">
        <v>17649.72</v>
      </c>
      <c r="AR18046" s="205"/>
      <c r="AS18046" s="206"/>
    </row>
    <row r="18047" spans="38:45" x14ac:dyDescent="0.55000000000000004">
      <c r="AL18047" s="248" t="s">
        <v>43226</v>
      </c>
      <c r="AM18047" s="249">
        <v>228218.16</v>
      </c>
      <c r="AO18047" s="228" t="s">
        <v>50640</v>
      </c>
      <c r="AP18047" s="229">
        <v>950</v>
      </c>
      <c r="AR18047" s="205"/>
      <c r="AS18047" s="206"/>
    </row>
    <row r="18048" spans="38:45" x14ac:dyDescent="0.55000000000000004">
      <c r="AL18048" s="248" t="s">
        <v>40789</v>
      </c>
      <c r="AM18048" s="249">
        <v>469828.17</v>
      </c>
      <c r="AO18048" s="228" t="s">
        <v>50641</v>
      </c>
      <c r="AP18048" s="229">
        <v>16788.66</v>
      </c>
      <c r="AR18048" s="205"/>
      <c r="AS18048" s="206"/>
    </row>
    <row r="18049" spans="38:45" x14ac:dyDescent="0.55000000000000004">
      <c r="AL18049" s="248" t="s">
        <v>20658</v>
      </c>
      <c r="AM18049" s="249">
        <v>180610.44</v>
      </c>
      <c r="AO18049" s="228" t="s">
        <v>46021</v>
      </c>
      <c r="AP18049" s="229">
        <v>202861.27</v>
      </c>
      <c r="AR18049" s="205"/>
      <c r="AS18049" s="206"/>
    </row>
    <row r="18050" spans="38:45" x14ac:dyDescent="0.55000000000000004">
      <c r="AL18050" s="248" t="s">
        <v>35065</v>
      </c>
      <c r="AM18050" s="249">
        <v>916977.39</v>
      </c>
      <c r="AO18050" s="228" t="s">
        <v>19345</v>
      </c>
      <c r="AP18050" s="229">
        <v>7278.03</v>
      </c>
      <c r="AR18050" s="205"/>
      <c r="AS18050" s="206"/>
    </row>
    <row r="18051" spans="38:45" x14ac:dyDescent="0.55000000000000004">
      <c r="AL18051" s="248" t="s">
        <v>50655</v>
      </c>
      <c r="AM18051" s="249">
        <v>89882.65</v>
      </c>
      <c r="AO18051" s="228" t="s">
        <v>19346</v>
      </c>
      <c r="AP18051" s="229">
        <v>18911.52</v>
      </c>
      <c r="AR18051" s="205"/>
      <c r="AS18051" s="206"/>
    </row>
    <row r="18052" spans="38:45" x14ac:dyDescent="0.55000000000000004">
      <c r="AL18052" s="248" t="s">
        <v>36295</v>
      </c>
      <c r="AM18052" s="249">
        <v>46862.31</v>
      </c>
      <c r="AO18052" s="228" t="s">
        <v>31979</v>
      </c>
      <c r="AP18052" s="229">
        <v>3846</v>
      </c>
      <c r="AR18052" s="205"/>
      <c r="AS18052" s="206"/>
    </row>
    <row r="18053" spans="38:45" x14ac:dyDescent="0.55000000000000004">
      <c r="AL18053" s="248" t="s">
        <v>50656</v>
      </c>
      <c r="AM18053" s="249">
        <v>111888.06</v>
      </c>
      <c r="AO18053" s="228" t="s">
        <v>50642</v>
      </c>
      <c r="AP18053" s="229">
        <v>1795</v>
      </c>
      <c r="AR18053" s="205"/>
      <c r="AS18053" s="206"/>
    </row>
    <row r="18054" spans="38:45" x14ac:dyDescent="0.55000000000000004">
      <c r="AL18054" s="248" t="s">
        <v>47511</v>
      </c>
      <c r="AM18054" s="249">
        <v>-147</v>
      </c>
      <c r="AO18054" s="228" t="s">
        <v>19352</v>
      </c>
      <c r="AP18054" s="229">
        <v>7788.1</v>
      </c>
      <c r="AR18054" s="205"/>
      <c r="AS18054" s="206"/>
    </row>
    <row r="18055" spans="38:45" x14ac:dyDescent="0.55000000000000004">
      <c r="AL18055" s="248" t="s">
        <v>33603</v>
      </c>
      <c r="AM18055" s="249">
        <v>179708.68</v>
      </c>
      <c r="AO18055" s="228" t="s">
        <v>19354</v>
      </c>
      <c r="AP18055" s="229">
        <v>20595.810000000001</v>
      </c>
      <c r="AR18055" s="205"/>
      <c r="AS18055" s="206"/>
    </row>
    <row r="18056" spans="38:45" x14ac:dyDescent="0.55000000000000004">
      <c r="AL18056" s="248" t="s">
        <v>20660</v>
      </c>
      <c r="AM18056" s="249">
        <v>36488.910000000003</v>
      </c>
      <c r="AO18056" s="228" t="s">
        <v>54314</v>
      </c>
      <c r="AP18056" s="229">
        <v>187316.22</v>
      </c>
      <c r="AR18056" s="205"/>
      <c r="AS18056" s="206"/>
    </row>
    <row r="18057" spans="38:45" x14ac:dyDescent="0.55000000000000004">
      <c r="AL18057" s="248" t="s">
        <v>20661</v>
      </c>
      <c r="AM18057" s="249">
        <v>12410.79</v>
      </c>
      <c r="AO18057" s="228" t="s">
        <v>54315</v>
      </c>
      <c r="AP18057" s="229">
        <v>95855.93</v>
      </c>
      <c r="AR18057" s="205"/>
      <c r="AS18057" s="206"/>
    </row>
    <row r="18058" spans="38:45" x14ac:dyDescent="0.55000000000000004">
      <c r="AL18058" s="248" t="s">
        <v>20662</v>
      </c>
      <c r="AM18058" s="249">
        <v>70174.080000000002</v>
      </c>
      <c r="AO18058" s="228" t="s">
        <v>54316</v>
      </c>
      <c r="AP18058" s="229">
        <v>3598.48</v>
      </c>
      <c r="AR18058" s="205"/>
      <c r="AS18058" s="206"/>
    </row>
    <row r="18059" spans="38:45" x14ac:dyDescent="0.55000000000000004">
      <c r="AL18059" s="248" t="s">
        <v>20663</v>
      </c>
      <c r="AM18059" s="249">
        <v>71759.38</v>
      </c>
      <c r="AO18059" s="228" t="s">
        <v>46022</v>
      </c>
      <c r="AP18059" s="229">
        <v>82230.12</v>
      </c>
      <c r="AR18059" s="205"/>
      <c r="AS18059" s="206"/>
    </row>
    <row r="18060" spans="38:45" x14ac:dyDescent="0.55000000000000004">
      <c r="AL18060" s="248" t="s">
        <v>20664</v>
      </c>
      <c r="AM18060" s="249">
        <v>5764062.9000000004</v>
      </c>
      <c r="AO18060" s="228" t="s">
        <v>46023</v>
      </c>
      <c r="AP18060" s="229">
        <v>28517.46</v>
      </c>
      <c r="AR18060" s="205"/>
      <c r="AS18060" s="206"/>
    </row>
    <row r="18061" spans="38:45" x14ac:dyDescent="0.55000000000000004">
      <c r="AL18061" s="248" t="s">
        <v>33604</v>
      </c>
      <c r="AM18061" s="249">
        <v>3185.5</v>
      </c>
      <c r="AO18061" s="228" t="s">
        <v>54317</v>
      </c>
      <c r="AP18061" s="229">
        <v>1136.1099999999999</v>
      </c>
      <c r="AR18061" s="205"/>
      <c r="AS18061" s="206"/>
    </row>
    <row r="18062" spans="38:45" x14ac:dyDescent="0.55000000000000004">
      <c r="AL18062" s="248" t="s">
        <v>20666</v>
      </c>
      <c r="AM18062" s="249">
        <v>53625.68</v>
      </c>
      <c r="AO18062" s="228" t="s">
        <v>54318</v>
      </c>
      <c r="AP18062" s="229">
        <v>28009.39</v>
      </c>
      <c r="AR18062" s="205"/>
      <c r="AS18062" s="206"/>
    </row>
    <row r="18063" spans="38:45" x14ac:dyDescent="0.55000000000000004">
      <c r="AL18063" s="248" t="s">
        <v>33605</v>
      </c>
      <c r="AM18063" s="249">
        <v>155726.75</v>
      </c>
      <c r="AO18063" s="228" t="s">
        <v>19367</v>
      </c>
      <c r="AP18063" s="229">
        <v>86323.18</v>
      </c>
      <c r="AR18063" s="205"/>
      <c r="AS18063" s="206"/>
    </row>
    <row r="18064" spans="38:45" x14ac:dyDescent="0.55000000000000004">
      <c r="AL18064" s="248" t="s">
        <v>33606</v>
      </c>
      <c r="AM18064" s="249">
        <v>2573.0500000000002</v>
      </c>
      <c r="AO18064" s="228" t="s">
        <v>54319</v>
      </c>
      <c r="AP18064" s="229">
        <v>600</v>
      </c>
      <c r="AR18064" s="205"/>
      <c r="AS18064" s="206"/>
    </row>
    <row r="18065" spans="38:45" x14ac:dyDescent="0.55000000000000004">
      <c r="AL18065" s="248" t="s">
        <v>58763</v>
      </c>
      <c r="AM18065" s="249">
        <v>6298.75</v>
      </c>
      <c r="AO18065" s="228" t="s">
        <v>19368</v>
      </c>
      <c r="AP18065" s="229">
        <v>10392.11</v>
      </c>
      <c r="AR18065" s="205"/>
      <c r="AS18065" s="206"/>
    </row>
    <row r="18066" spans="38:45" x14ac:dyDescent="0.55000000000000004">
      <c r="AL18066" s="248" t="s">
        <v>13561</v>
      </c>
      <c r="AM18066" s="249">
        <v>463.38</v>
      </c>
      <c r="AO18066" s="228" t="s">
        <v>19369</v>
      </c>
      <c r="AP18066" s="229">
        <v>3800.22</v>
      </c>
      <c r="AR18066" s="205"/>
      <c r="AS18066" s="206"/>
    </row>
    <row r="18067" spans="38:45" x14ac:dyDescent="0.55000000000000004">
      <c r="AL18067" s="248" t="s">
        <v>20667</v>
      </c>
      <c r="AM18067" s="249">
        <v>73852.039999999994</v>
      </c>
      <c r="AO18067" s="228" t="s">
        <v>19371</v>
      </c>
      <c r="AP18067" s="229">
        <v>2214.4</v>
      </c>
      <c r="AR18067" s="205"/>
      <c r="AS18067" s="206"/>
    </row>
    <row r="18068" spans="38:45" x14ac:dyDescent="0.55000000000000004">
      <c r="AL18068" s="248" t="s">
        <v>35067</v>
      </c>
      <c r="AM18068" s="249">
        <v>6041702.3200000003</v>
      </c>
      <c r="AO18068" s="228" t="s">
        <v>19374</v>
      </c>
      <c r="AP18068" s="229">
        <v>15343.1</v>
      </c>
      <c r="AR18068" s="205"/>
      <c r="AS18068" s="206"/>
    </row>
    <row r="18069" spans="38:45" x14ac:dyDescent="0.55000000000000004">
      <c r="AL18069" s="248" t="s">
        <v>20668</v>
      </c>
      <c r="AM18069" s="249">
        <v>321746.93</v>
      </c>
      <c r="AO18069" s="228" t="s">
        <v>34959</v>
      </c>
      <c r="AP18069" s="229">
        <v>80465.75</v>
      </c>
      <c r="AR18069" s="205"/>
      <c r="AS18069" s="206"/>
    </row>
    <row r="18070" spans="38:45" x14ac:dyDescent="0.55000000000000004">
      <c r="AL18070" s="248" t="s">
        <v>20669</v>
      </c>
      <c r="AM18070" s="249">
        <v>6312398.2800000003</v>
      </c>
      <c r="AO18070" s="228" t="s">
        <v>48453</v>
      </c>
      <c r="AP18070" s="229">
        <v>46893</v>
      </c>
      <c r="AR18070" s="205"/>
      <c r="AS18070" s="206"/>
    </row>
    <row r="18071" spans="38:45" x14ac:dyDescent="0.55000000000000004">
      <c r="AL18071" s="248" t="s">
        <v>36296</v>
      </c>
      <c r="AM18071" s="249">
        <v>4483.33</v>
      </c>
      <c r="AO18071" s="228" t="s">
        <v>46024</v>
      </c>
      <c r="AP18071" s="229">
        <v>57375</v>
      </c>
      <c r="AR18071" s="205"/>
      <c r="AS18071" s="206"/>
    </row>
    <row r="18072" spans="38:45" x14ac:dyDescent="0.55000000000000004">
      <c r="AL18072" s="248" t="s">
        <v>13565</v>
      </c>
      <c r="AM18072" s="249">
        <v>1230</v>
      </c>
      <c r="AO18072" s="228" t="s">
        <v>19393</v>
      </c>
      <c r="AP18072" s="229">
        <v>11325.44</v>
      </c>
      <c r="AR18072" s="205"/>
      <c r="AS18072" s="206"/>
    </row>
    <row r="18073" spans="38:45" x14ac:dyDescent="0.55000000000000004">
      <c r="AL18073" s="248" t="s">
        <v>20671</v>
      </c>
      <c r="AM18073" s="249">
        <v>4323714.1500000004</v>
      </c>
      <c r="AO18073" s="228" t="s">
        <v>19394</v>
      </c>
      <c r="AP18073" s="229">
        <v>22358.97</v>
      </c>
      <c r="AR18073" s="205"/>
      <c r="AS18073" s="206"/>
    </row>
    <row r="18074" spans="38:45" x14ac:dyDescent="0.55000000000000004">
      <c r="AL18074" s="248" t="s">
        <v>65138</v>
      </c>
      <c r="AM18074" s="249">
        <v>25000</v>
      </c>
      <c r="AO18074" s="228" t="s">
        <v>19395</v>
      </c>
      <c r="AP18074" s="229">
        <v>7774.32</v>
      </c>
      <c r="AR18074" s="205"/>
      <c r="AS18074" s="206"/>
    </row>
    <row r="18075" spans="38:45" x14ac:dyDescent="0.55000000000000004">
      <c r="AL18075" s="248" t="s">
        <v>35068</v>
      </c>
      <c r="AM18075" s="249">
        <v>420997.5</v>
      </c>
      <c r="AO18075" s="228" t="s">
        <v>19396</v>
      </c>
      <c r="AP18075" s="229">
        <v>961.36</v>
      </c>
      <c r="AR18075" s="205"/>
      <c r="AS18075" s="206"/>
    </row>
    <row r="18076" spans="38:45" x14ac:dyDescent="0.55000000000000004">
      <c r="AL18076" s="248" t="s">
        <v>20672</v>
      </c>
      <c r="AM18076" s="249">
        <v>1263897.22</v>
      </c>
      <c r="AO18076" s="228" t="s">
        <v>19398</v>
      </c>
      <c r="AP18076" s="229">
        <v>5686.95</v>
      </c>
      <c r="AR18076" s="205"/>
      <c r="AS18076" s="206"/>
    </row>
    <row r="18077" spans="38:45" x14ac:dyDescent="0.55000000000000004">
      <c r="AL18077" s="248" t="s">
        <v>13566</v>
      </c>
      <c r="AM18077" s="249">
        <v>1986939.59</v>
      </c>
      <c r="AO18077" s="228" t="s">
        <v>31984</v>
      </c>
      <c r="AP18077" s="229">
        <v>8969.68</v>
      </c>
      <c r="AR18077" s="205"/>
      <c r="AS18077" s="206"/>
    </row>
    <row r="18078" spans="38:45" x14ac:dyDescent="0.55000000000000004">
      <c r="AL18078" s="248" t="s">
        <v>13567</v>
      </c>
      <c r="AM18078" s="249">
        <v>3255943.37</v>
      </c>
      <c r="AO18078" s="228" t="s">
        <v>13441</v>
      </c>
      <c r="AP18078" s="229">
        <v>18113.5</v>
      </c>
      <c r="AR18078" s="205"/>
      <c r="AS18078" s="206"/>
    </row>
    <row r="18079" spans="38:45" x14ac:dyDescent="0.55000000000000004">
      <c r="AL18079" s="248" t="s">
        <v>13568</v>
      </c>
      <c r="AM18079" s="249">
        <v>258717.96</v>
      </c>
      <c r="AO18079" s="228" t="s">
        <v>19463</v>
      </c>
      <c r="AP18079" s="229">
        <v>28227.85</v>
      </c>
      <c r="AR18079" s="205"/>
      <c r="AS18079" s="206"/>
    </row>
    <row r="18080" spans="38:45" x14ac:dyDescent="0.55000000000000004">
      <c r="AL18080" s="248" t="s">
        <v>59983</v>
      </c>
      <c r="AM18080" s="249">
        <v>24737.759999999998</v>
      </c>
      <c r="AO18080" s="228" t="s">
        <v>19464</v>
      </c>
      <c r="AP18080" s="229">
        <v>532838.26</v>
      </c>
      <c r="AR18080" s="205"/>
      <c r="AS18080" s="206"/>
    </row>
    <row r="18081" spans="38:45" x14ac:dyDescent="0.55000000000000004">
      <c r="AL18081" s="248" t="s">
        <v>20674</v>
      </c>
      <c r="AM18081" s="249">
        <v>5040700.66</v>
      </c>
      <c r="AO18081" s="228" t="s">
        <v>19465</v>
      </c>
      <c r="AP18081" s="229">
        <v>32559.67</v>
      </c>
      <c r="AR18081" s="205"/>
      <c r="AS18081" s="206"/>
    </row>
    <row r="18082" spans="38:45" x14ac:dyDescent="0.55000000000000004">
      <c r="AL18082" s="248" t="s">
        <v>33607</v>
      </c>
      <c r="AM18082" s="249">
        <v>6053221.9100000001</v>
      </c>
      <c r="AO18082" s="228" t="s">
        <v>34965</v>
      </c>
      <c r="AP18082" s="229">
        <v>152745</v>
      </c>
      <c r="AR18082" s="205"/>
      <c r="AS18082" s="206"/>
    </row>
    <row r="18083" spans="38:45" x14ac:dyDescent="0.55000000000000004">
      <c r="AL18083" s="248" t="s">
        <v>40792</v>
      </c>
      <c r="AM18083" s="249">
        <v>125681.21</v>
      </c>
      <c r="AO18083" s="228" t="s">
        <v>46025</v>
      </c>
      <c r="AP18083" s="229">
        <v>10109.450000000001</v>
      </c>
      <c r="AR18083" s="205"/>
      <c r="AS18083" s="206"/>
    </row>
    <row r="18084" spans="38:45" x14ac:dyDescent="0.55000000000000004">
      <c r="AL18084" s="248" t="s">
        <v>20675</v>
      </c>
      <c r="AM18084" s="249">
        <v>6352.23</v>
      </c>
      <c r="AO18084" s="228" t="s">
        <v>19466</v>
      </c>
      <c r="AP18084" s="229">
        <v>153391.19</v>
      </c>
      <c r="AR18084" s="205"/>
      <c r="AS18084" s="206"/>
    </row>
    <row r="18085" spans="38:45" x14ac:dyDescent="0.55000000000000004">
      <c r="AL18085" s="248" t="s">
        <v>20676</v>
      </c>
      <c r="AM18085" s="249">
        <v>4772.7700000000004</v>
      </c>
      <c r="AO18085" s="228" t="s">
        <v>19467</v>
      </c>
      <c r="AP18085" s="229">
        <v>3581.76</v>
      </c>
      <c r="AR18085" s="205"/>
      <c r="AS18085" s="206"/>
    </row>
    <row r="18086" spans="38:45" x14ac:dyDescent="0.55000000000000004">
      <c r="AL18086" s="248" t="s">
        <v>47512</v>
      </c>
      <c r="AM18086" s="249">
        <v>382954.38</v>
      </c>
      <c r="AO18086" s="228" t="s">
        <v>54320</v>
      </c>
      <c r="AP18086" s="229">
        <v>5990</v>
      </c>
      <c r="AR18086" s="205"/>
      <c r="AS18086" s="206"/>
    </row>
    <row r="18087" spans="38:45" x14ac:dyDescent="0.55000000000000004">
      <c r="AL18087" s="248" t="s">
        <v>62358</v>
      </c>
      <c r="AM18087" s="249">
        <v>35209.11</v>
      </c>
      <c r="AO18087" s="228" t="s">
        <v>19469</v>
      </c>
      <c r="AP18087" s="229">
        <v>71006.850000000006</v>
      </c>
      <c r="AR18087" s="205"/>
      <c r="AS18087" s="206"/>
    </row>
    <row r="18088" spans="38:45" x14ac:dyDescent="0.55000000000000004">
      <c r="AL18088" s="248" t="s">
        <v>39177</v>
      </c>
      <c r="AM18088" s="249">
        <v>18045</v>
      </c>
      <c r="AO18088" s="228" t="s">
        <v>36241</v>
      </c>
      <c r="AP18088" s="229">
        <v>124432.11</v>
      </c>
      <c r="AR18088" s="205"/>
      <c r="AS18088" s="206"/>
    </row>
    <row r="18089" spans="38:45" x14ac:dyDescent="0.55000000000000004">
      <c r="AL18089" s="248" t="s">
        <v>33608</v>
      </c>
      <c r="AM18089" s="249">
        <v>35242.74</v>
      </c>
      <c r="AO18089" s="228" t="s">
        <v>19470</v>
      </c>
      <c r="AP18089" s="229">
        <v>1143</v>
      </c>
      <c r="AR18089" s="205"/>
      <c r="AS18089" s="206"/>
    </row>
    <row r="18090" spans="38:45" x14ac:dyDescent="0.55000000000000004">
      <c r="AL18090" s="248" t="s">
        <v>54349</v>
      </c>
      <c r="AM18090" s="249">
        <v>40123.65</v>
      </c>
      <c r="AO18090" s="228" t="s">
        <v>40759</v>
      </c>
      <c r="AP18090" s="229">
        <v>20743.2</v>
      </c>
      <c r="AR18090" s="205"/>
      <c r="AS18090" s="206"/>
    </row>
    <row r="18091" spans="38:45" x14ac:dyDescent="0.55000000000000004">
      <c r="AL18091" s="248" t="s">
        <v>46046</v>
      </c>
      <c r="AM18091" s="249">
        <v>7825.33</v>
      </c>
      <c r="AO18091" s="228" t="s">
        <v>19471</v>
      </c>
      <c r="AP18091" s="229">
        <v>4506.6899999999996</v>
      </c>
      <c r="AR18091" s="205"/>
      <c r="AS18091" s="206"/>
    </row>
    <row r="18092" spans="38:45" x14ac:dyDescent="0.55000000000000004">
      <c r="AL18092" s="248" t="s">
        <v>59323</v>
      </c>
      <c r="AM18092" s="249">
        <v>13989.89</v>
      </c>
      <c r="AO18092" s="228" t="s">
        <v>39107</v>
      </c>
      <c r="AP18092" s="229">
        <v>63000</v>
      </c>
      <c r="AR18092" s="205"/>
      <c r="AS18092" s="206"/>
    </row>
    <row r="18093" spans="38:45" x14ac:dyDescent="0.55000000000000004">
      <c r="AL18093" s="248" t="s">
        <v>60901</v>
      </c>
      <c r="AM18093" s="249">
        <v>54555.02</v>
      </c>
      <c r="AO18093" s="228" t="s">
        <v>19472</v>
      </c>
      <c r="AP18093" s="229">
        <v>23781.22</v>
      </c>
      <c r="AR18093" s="205"/>
      <c r="AS18093" s="206"/>
    </row>
    <row r="18094" spans="38:45" x14ac:dyDescent="0.55000000000000004">
      <c r="AL18094" s="248" t="s">
        <v>49370</v>
      </c>
      <c r="AM18094" s="249">
        <v>897.19</v>
      </c>
      <c r="AO18094" s="228" t="s">
        <v>19474</v>
      </c>
      <c r="AP18094" s="229">
        <v>7529.03</v>
      </c>
      <c r="AR18094" s="205"/>
      <c r="AS18094" s="206"/>
    </row>
    <row r="18095" spans="38:45" x14ac:dyDescent="0.55000000000000004">
      <c r="AL18095" s="248" t="s">
        <v>20678</v>
      </c>
      <c r="AM18095" s="249">
        <v>6050562.5199999996</v>
      </c>
      <c r="AO18095" s="228" t="s">
        <v>13453</v>
      </c>
      <c r="AP18095" s="229">
        <v>38929.15</v>
      </c>
      <c r="AR18095" s="205"/>
      <c r="AS18095" s="206"/>
    </row>
    <row r="18096" spans="38:45" x14ac:dyDescent="0.55000000000000004">
      <c r="AL18096" s="248" t="s">
        <v>54350</v>
      </c>
      <c r="AM18096" s="249">
        <v>1763822.88</v>
      </c>
      <c r="AO18096" s="228" t="s">
        <v>19475</v>
      </c>
      <c r="AP18096" s="229">
        <v>67.14</v>
      </c>
      <c r="AR18096" s="205"/>
      <c r="AS18096" s="206"/>
    </row>
    <row r="18097" spans="38:45" x14ac:dyDescent="0.55000000000000004">
      <c r="AL18097" s="248" t="s">
        <v>13569</v>
      </c>
      <c r="AM18097" s="249">
        <v>4783417.17</v>
      </c>
      <c r="AO18097" s="228" t="s">
        <v>36242</v>
      </c>
      <c r="AP18097" s="229">
        <v>15950.56</v>
      </c>
      <c r="AR18097" s="205"/>
      <c r="AS18097" s="206"/>
    </row>
    <row r="18098" spans="38:45" x14ac:dyDescent="0.55000000000000004">
      <c r="AL18098" s="248" t="s">
        <v>36297</v>
      </c>
      <c r="AM18098" s="249">
        <v>1519315.09</v>
      </c>
      <c r="AO18098" s="228" t="s">
        <v>19476</v>
      </c>
      <c r="AP18098" s="229">
        <v>10890.2</v>
      </c>
      <c r="AR18098" s="205"/>
      <c r="AS18098" s="206"/>
    </row>
    <row r="18099" spans="38:45" x14ac:dyDescent="0.55000000000000004">
      <c r="AL18099" s="248" t="s">
        <v>61240</v>
      </c>
      <c r="AM18099" s="249">
        <v>173723.36</v>
      </c>
      <c r="AO18099" s="228" t="s">
        <v>54321</v>
      </c>
      <c r="AP18099" s="229">
        <v>3590.72</v>
      </c>
      <c r="AR18099" s="205"/>
      <c r="AS18099" s="206"/>
    </row>
    <row r="18100" spans="38:45" x14ac:dyDescent="0.55000000000000004">
      <c r="AL18100" s="248" t="s">
        <v>20679</v>
      </c>
      <c r="AM18100" s="249">
        <v>6390423.6500000004</v>
      </c>
      <c r="AO18100" s="228" t="s">
        <v>33444</v>
      </c>
      <c r="AP18100" s="229">
        <v>1915249.79</v>
      </c>
      <c r="AR18100" s="205"/>
      <c r="AS18100" s="206"/>
    </row>
    <row r="18101" spans="38:45" x14ac:dyDescent="0.55000000000000004">
      <c r="AL18101" s="248" t="s">
        <v>20680</v>
      </c>
      <c r="AM18101" s="249">
        <v>591518.44999999995</v>
      </c>
      <c r="AO18101" s="228" t="s">
        <v>39108</v>
      </c>
      <c r="AP18101" s="229">
        <v>866934.26</v>
      </c>
      <c r="AR18101" s="205"/>
      <c r="AS18101" s="206"/>
    </row>
    <row r="18102" spans="38:45" x14ac:dyDescent="0.55000000000000004">
      <c r="AL18102" s="248" t="s">
        <v>13571</v>
      </c>
      <c r="AM18102" s="249">
        <v>330685.84999999998</v>
      </c>
      <c r="AO18102" s="228" t="s">
        <v>46026</v>
      </c>
      <c r="AP18102" s="229">
        <v>30030</v>
      </c>
      <c r="AR18102" s="205"/>
      <c r="AS18102" s="206"/>
    </row>
    <row r="18103" spans="38:45" x14ac:dyDescent="0.55000000000000004">
      <c r="AL18103" s="248" t="s">
        <v>20681</v>
      </c>
      <c r="AM18103" s="249">
        <v>1665400.31</v>
      </c>
      <c r="AO18103" s="228" t="s">
        <v>13455</v>
      </c>
      <c r="AP18103" s="229">
        <v>39000</v>
      </c>
      <c r="AR18103" s="205"/>
      <c r="AS18103" s="206"/>
    </row>
    <row r="18104" spans="38:45" x14ac:dyDescent="0.55000000000000004">
      <c r="AL18104" s="248" t="s">
        <v>43227</v>
      </c>
      <c r="AM18104" s="249">
        <v>-370025.61</v>
      </c>
      <c r="AO18104" s="228" t="s">
        <v>36243</v>
      </c>
      <c r="AP18104" s="229">
        <v>22181.06</v>
      </c>
      <c r="AR18104" s="205"/>
      <c r="AS18104" s="206"/>
    </row>
    <row r="18105" spans="38:45" x14ac:dyDescent="0.55000000000000004">
      <c r="AL18105" s="248" t="s">
        <v>35069</v>
      </c>
      <c r="AM18105" s="249">
        <v>4220838.3899999997</v>
      </c>
      <c r="AO18105" s="228" t="s">
        <v>19477</v>
      </c>
      <c r="AP18105" s="229">
        <v>15213.14</v>
      </c>
      <c r="AR18105" s="205"/>
      <c r="AS18105" s="206"/>
    </row>
    <row r="18106" spans="38:45" x14ac:dyDescent="0.55000000000000004">
      <c r="AL18106" s="248" t="s">
        <v>39178</v>
      </c>
      <c r="AM18106" s="249">
        <v>371864.08</v>
      </c>
      <c r="AO18106" s="228" t="s">
        <v>39109</v>
      </c>
      <c r="AP18106" s="229">
        <v>10500</v>
      </c>
      <c r="AR18106" s="205"/>
      <c r="AS18106" s="206"/>
    </row>
    <row r="18107" spans="38:45" x14ac:dyDescent="0.55000000000000004">
      <c r="AL18107" s="248" t="s">
        <v>50657</v>
      </c>
      <c r="AM18107" s="249">
        <v>551186.93999999994</v>
      </c>
      <c r="AO18107" s="228" t="s">
        <v>19478</v>
      </c>
      <c r="AP18107" s="229">
        <v>335642.83</v>
      </c>
      <c r="AR18107" s="205"/>
      <c r="AS18107" s="206"/>
    </row>
    <row r="18108" spans="38:45" x14ac:dyDescent="0.55000000000000004">
      <c r="AL18108" s="248" t="s">
        <v>54351</v>
      </c>
      <c r="AM18108" s="249">
        <v>3850</v>
      </c>
      <c r="AO18108" s="228" t="s">
        <v>19479</v>
      </c>
      <c r="AP18108" s="229">
        <v>142.87</v>
      </c>
      <c r="AR18108" s="205"/>
      <c r="AS18108" s="206"/>
    </row>
    <row r="18109" spans="38:45" x14ac:dyDescent="0.55000000000000004">
      <c r="AL18109" s="248" t="s">
        <v>49371</v>
      </c>
      <c r="AM18109" s="249">
        <v>135358.26</v>
      </c>
      <c r="AO18109" s="228" t="s">
        <v>13456</v>
      </c>
      <c r="AP18109" s="229">
        <v>343223.03</v>
      </c>
      <c r="AR18109" s="205"/>
      <c r="AS18109" s="206"/>
    </row>
    <row r="18110" spans="38:45" x14ac:dyDescent="0.55000000000000004">
      <c r="AL18110" s="248" t="s">
        <v>43228</v>
      </c>
      <c r="AM18110" s="249">
        <v>21195.919999999998</v>
      </c>
      <c r="AO18110" s="228" t="s">
        <v>13457</v>
      </c>
      <c r="AP18110" s="229">
        <v>526442.56000000006</v>
      </c>
      <c r="AR18110" s="205"/>
      <c r="AS18110" s="206"/>
    </row>
    <row r="18111" spans="38:45" x14ac:dyDescent="0.55000000000000004">
      <c r="AL18111" s="248" t="s">
        <v>60902</v>
      </c>
      <c r="AM18111" s="249">
        <v>6288.18</v>
      </c>
      <c r="AO18111" s="228" t="s">
        <v>31996</v>
      </c>
      <c r="AP18111" s="229">
        <v>118832.19</v>
      </c>
      <c r="AR18111" s="205"/>
      <c r="AS18111" s="206"/>
    </row>
    <row r="18112" spans="38:45" x14ac:dyDescent="0.55000000000000004">
      <c r="AL18112" s="248" t="s">
        <v>60903</v>
      </c>
      <c r="AM18112" s="249">
        <v>45537.919999999998</v>
      </c>
      <c r="AO18112" s="228" t="s">
        <v>19480</v>
      </c>
      <c r="AP18112" s="229">
        <v>400361.9</v>
      </c>
      <c r="AR18112" s="205"/>
      <c r="AS18112" s="206"/>
    </row>
    <row r="18113" spans="38:45" x14ac:dyDescent="0.55000000000000004">
      <c r="AL18113" s="248" t="s">
        <v>20700</v>
      </c>
      <c r="AM18113" s="249">
        <v>1913.23</v>
      </c>
      <c r="AO18113" s="228" t="s">
        <v>19481</v>
      </c>
      <c r="AP18113" s="229">
        <v>151100</v>
      </c>
      <c r="AR18113" s="205"/>
      <c r="AS18113" s="206"/>
    </row>
    <row r="18114" spans="38:45" x14ac:dyDescent="0.55000000000000004">
      <c r="AL18114" s="248" t="s">
        <v>50658</v>
      </c>
      <c r="AM18114" s="249">
        <v>113.83</v>
      </c>
      <c r="AO18114" s="228" t="s">
        <v>43212</v>
      </c>
      <c r="AP18114" s="229">
        <v>30467.83</v>
      </c>
      <c r="AR18114" s="205"/>
      <c r="AS18114" s="206"/>
    </row>
    <row r="18115" spans="38:45" x14ac:dyDescent="0.55000000000000004">
      <c r="AL18115" s="248" t="s">
        <v>20701</v>
      </c>
      <c r="AM18115" s="249">
        <v>498.82</v>
      </c>
      <c r="AO18115" s="228" t="s">
        <v>40760</v>
      </c>
      <c r="AP18115" s="229">
        <v>42111.76</v>
      </c>
      <c r="AR18115" s="205"/>
      <c r="AS18115" s="206"/>
    </row>
    <row r="18116" spans="38:45" x14ac:dyDescent="0.55000000000000004">
      <c r="AL18116" s="248" t="s">
        <v>65139</v>
      </c>
      <c r="AM18116" s="249">
        <v>6436.26</v>
      </c>
      <c r="AO18116" s="228" t="s">
        <v>13458</v>
      </c>
      <c r="AP18116" s="229">
        <v>111132.76</v>
      </c>
      <c r="AR18116" s="205"/>
      <c r="AS18116" s="206"/>
    </row>
    <row r="18117" spans="38:45" x14ac:dyDescent="0.55000000000000004">
      <c r="AL18117" s="248" t="s">
        <v>20702</v>
      </c>
      <c r="AM18117" s="249">
        <v>79.55</v>
      </c>
      <c r="AO18117" s="228" t="s">
        <v>54322</v>
      </c>
      <c r="AP18117" s="229">
        <v>237186.8</v>
      </c>
      <c r="AR18117" s="205"/>
      <c r="AS18117" s="206"/>
    </row>
    <row r="18118" spans="38:45" x14ac:dyDescent="0.55000000000000004">
      <c r="AL18118" s="248" t="s">
        <v>43230</v>
      </c>
      <c r="AM18118" s="249">
        <v>71.67</v>
      </c>
      <c r="AO18118" s="228" t="s">
        <v>13459</v>
      </c>
      <c r="AP18118" s="229">
        <v>982338.96</v>
      </c>
      <c r="AR18118" s="205"/>
      <c r="AS18118" s="206"/>
    </row>
    <row r="18119" spans="38:45" x14ac:dyDescent="0.55000000000000004">
      <c r="AL18119" s="248" t="s">
        <v>65140</v>
      </c>
      <c r="AM18119" s="249">
        <v>352.64</v>
      </c>
      <c r="AO18119" s="228" t="s">
        <v>19482</v>
      </c>
      <c r="AP18119" s="229">
        <v>430147.9</v>
      </c>
      <c r="AR18119" s="205"/>
      <c r="AS18119" s="206"/>
    </row>
    <row r="18120" spans="38:45" x14ac:dyDescent="0.55000000000000004">
      <c r="AL18120" s="248" t="s">
        <v>43231</v>
      </c>
      <c r="AM18120" s="249">
        <v>255.35</v>
      </c>
      <c r="AO18120" s="228" t="s">
        <v>13460</v>
      </c>
      <c r="AP18120" s="229">
        <v>13212.23</v>
      </c>
      <c r="AR18120" s="205"/>
      <c r="AS18120" s="206"/>
    </row>
    <row r="18121" spans="38:45" x14ac:dyDescent="0.55000000000000004">
      <c r="AL18121" s="248" t="s">
        <v>43232</v>
      </c>
      <c r="AM18121" s="249">
        <v>63.86</v>
      </c>
      <c r="AO18121" s="228" t="s">
        <v>39110</v>
      </c>
      <c r="AP18121" s="229">
        <v>3014.4</v>
      </c>
      <c r="AR18121" s="205"/>
      <c r="AS18121" s="206"/>
    </row>
    <row r="18122" spans="38:45" x14ac:dyDescent="0.55000000000000004">
      <c r="AL18122" s="248" t="s">
        <v>65141</v>
      </c>
      <c r="AM18122" s="249">
        <v>-30039.52</v>
      </c>
      <c r="AO18122" s="228" t="s">
        <v>19483</v>
      </c>
      <c r="AP18122" s="229">
        <v>4000.57</v>
      </c>
      <c r="AR18122" s="205"/>
      <c r="AS18122" s="206"/>
    </row>
    <row r="18123" spans="38:45" x14ac:dyDescent="0.55000000000000004">
      <c r="AL18123" s="248" t="s">
        <v>20703</v>
      </c>
      <c r="AM18123" s="249">
        <v>238.98</v>
      </c>
      <c r="AO18123" s="228" t="s">
        <v>19484</v>
      </c>
      <c r="AP18123" s="229">
        <v>120727.13</v>
      </c>
      <c r="AR18123" s="205"/>
      <c r="AS18123" s="206"/>
    </row>
    <row r="18124" spans="38:45" x14ac:dyDescent="0.55000000000000004">
      <c r="AL18124" s="248" t="s">
        <v>20704</v>
      </c>
      <c r="AM18124" s="249">
        <v>1406.88</v>
      </c>
      <c r="AO18124" s="228" t="s">
        <v>19485</v>
      </c>
      <c r="AP18124" s="229">
        <v>-26678.18</v>
      </c>
      <c r="AR18124" s="205"/>
      <c r="AS18124" s="206"/>
    </row>
    <row r="18125" spans="38:45" x14ac:dyDescent="0.55000000000000004">
      <c r="AL18125" s="248" t="s">
        <v>20705</v>
      </c>
      <c r="AM18125" s="249">
        <v>21889.94</v>
      </c>
      <c r="AO18125" s="228" t="s">
        <v>33445</v>
      </c>
      <c r="AP18125" s="229">
        <v>618597.21</v>
      </c>
      <c r="AR18125" s="205"/>
      <c r="AS18125" s="206"/>
    </row>
    <row r="18126" spans="38:45" x14ac:dyDescent="0.55000000000000004">
      <c r="AL18126" s="248" t="s">
        <v>20717</v>
      </c>
      <c r="AM18126" s="249">
        <v>151494.6</v>
      </c>
      <c r="AO18126" s="228" t="s">
        <v>36244</v>
      </c>
      <c r="AP18126" s="229">
        <v>1294017.03</v>
      </c>
      <c r="AR18126" s="205"/>
      <c r="AS18126" s="206"/>
    </row>
    <row r="18127" spans="38:45" x14ac:dyDescent="0.55000000000000004">
      <c r="AL18127" s="248" t="s">
        <v>20718</v>
      </c>
      <c r="AM18127" s="249">
        <v>74890.080000000002</v>
      </c>
      <c r="AO18127" s="228" t="s">
        <v>19509</v>
      </c>
      <c r="AP18127" s="229">
        <v>54294.080000000002</v>
      </c>
      <c r="AR18127" s="205"/>
      <c r="AS18127" s="206"/>
    </row>
    <row r="18128" spans="38:45" x14ac:dyDescent="0.55000000000000004">
      <c r="AL18128" s="248" t="s">
        <v>56802</v>
      </c>
      <c r="AM18128" s="249">
        <v>159788.4</v>
      </c>
      <c r="AO18128" s="228" t="s">
        <v>19510</v>
      </c>
      <c r="AP18128" s="229">
        <v>117576.52</v>
      </c>
      <c r="AR18128" s="205"/>
      <c r="AS18128" s="206"/>
    </row>
    <row r="18129" spans="38:45" x14ac:dyDescent="0.55000000000000004">
      <c r="AL18129" s="248" t="s">
        <v>59984</v>
      </c>
      <c r="AM18129" s="249">
        <v>66229</v>
      </c>
      <c r="AO18129" s="228" t="s">
        <v>40761</v>
      </c>
      <c r="AP18129" s="229">
        <v>45726.14</v>
      </c>
      <c r="AR18129" s="205"/>
      <c r="AS18129" s="206"/>
    </row>
    <row r="18130" spans="38:45" x14ac:dyDescent="0.55000000000000004">
      <c r="AL18130" s="248" t="s">
        <v>63487</v>
      </c>
      <c r="AM18130" s="249">
        <v>12145</v>
      </c>
      <c r="AO18130" s="228" t="s">
        <v>47489</v>
      </c>
      <c r="AP18130" s="229">
        <v>11499.12</v>
      </c>
      <c r="AR18130" s="205"/>
      <c r="AS18130" s="206"/>
    </row>
    <row r="18131" spans="38:45" x14ac:dyDescent="0.55000000000000004">
      <c r="AL18131" s="248" t="s">
        <v>20719</v>
      </c>
      <c r="AM18131" s="249">
        <v>34904.339999999997</v>
      </c>
      <c r="AO18131" s="228" t="s">
        <v>54323</v>
      </c>
      <c r="AP18131" s="229">
        <v>2400</v>
      </c>
      <c r="AR18131" s="205"/>
      <c r="AS18131" s="206"/>
    </row>
    <row r="18132" spans="38:45" x14ac:dyDescent="0.55000000000000004">
      <c r="AL18132" s="248" t="s">
        <v>32107</v>
      </c>
      <c r="AM18132" s="249">
        <v>121455.61</v>
      </c>
      <c r="AO18132" s="228" t="s">
        <v>43213</v>
      </c>
      <c r="AP18132" s="229">
        <v>249921.88</v>
      </c>
      <c r="AR18132" s="205"/>
      <c r="AS18132" s="206"/>
    </row>
    <row r="18133" spans="38:45" x14ac:dyDescent="0.55000000000000004">
      <c r="AL18133" s="248" t="s">
        <v>54356</v>
      </c>
      <c r="AM18133" s="249">
        <v>915</v>
      </c>
      <c r="AO18133" s="228" t="s">
        <v>50643</v>
      </c>
      <c r="AP18133" s="229">
        <v>90008.68</v>
      </c>
      <c r="AR18133" s="205"/>
      <c r="AS18133" s="206"/>
    </row>
    <row r="18134" spans="38:45" x14ac:dyDescent="0.55000000000000004">
      <c r="AL18134" s="248" t="s">
        <v>20721</v>
      </c>
      <c r="AM18134" s="249">
        <v>5704.91</v>
      </c>
      <c r="AO18134" s="228" t="s">
        <v>19511</v>
      </c>
      <c r="AP18134" s="229">
        <v>43690.05</v>
      </c>
      <c r="AR18134" s="205"/>
      <c r="AS18134" s="206"/>
    </row>
    <row r="18135" spans="38:45" x14ac:dyDescent="0.55000000000000004">
      <c r="AL18135" s="248" t="s">
        <v>60904</v>
      </c>
      <c r="AM18135" s="249">
        <v>23203.9</v>
      </c>
      <c r="AO18135" s="228" t="s">
        <v>47490</v>
      </c>
      <c r="AP18135" s="229">
        <v>5300</v>
      </c>
      <c r="AR18135" s="205"/>
      <c r="AS18135" s="206"/>
    </row>
    <row r="18136" spans="38:45" x14ac:dyDescent="0.55000000000000004">
      <c r="AL18136" s="248" t="s">
        <v>20722</v>
      </c>
      <c r="AM18136" s="249">
        <v>30467.74</v>
      </c>
      <c r="AO18136" s="228" t="s">
        <v>54324</v>
      </c>
      <c r="AP18136" s="229">
        <v>3198.4</v>
      </c>
      <c r="AR18136" s="205"/>
      <c r="AS18136" s="206"/>
    </row>
    <row r="18137" spans="38:45" x14ac:dyDescent="0.55000000000000004">
      <c r="AL18137" s="248" t="s">
        <v>54357</v>
      </c>
      <c r="AM18137" s="249">
        <v>13000</v>
      </c>
      <c r="AO18137" s="228" t="s">
        <v>19513</v>
      </c>
      <c r="AP18137" s="229">
        <v>1975.02</v>
      </c>
      <c r="AR18137" s="205"/>
      <c r="AS18137" s="206"/>
    </row>
    <row r="18138" spans="38:45" x14ac:dyDescent="0.55000000000000004">
      <c r="AL18138" s="248" t="s">
        <v>20736</v>
      </c>
      <c r="AM18138" s="249">
        <v>3448.52</v>
      </c>
      <c r="AO18138" s="228" t="s">
        <v>19514</v>
      </c>
      <c r="AP18138" s="229">
        <v>34800</v>
      </c>
      <c r="AR18138" s="205"/>
      <c r="AS18138" s="206"/>
    </row>
    <row r="18139" spans="38:45" x14ac:dyDescent="0.55000000000000004">
      <c r="AL18139" s="248" t="s">
        <v>20737</v>
      </c>
      <c r="AM18139" s="249">
        <v>32177.42</v>
      </c>
      <c r="AO18139" s="228" t="s">
        <v>19516</v>
      </c>
      <c r="AP18139" s="229">
        <v>16000</v>
      </c>
      <c r="AR18139" s="205"/>
      <c r="AS18139" s="206"/>
    </row>
    <row r="18140" spans="38:45" x14ac:dyDescent="0.55000000000000004">
      <c r="AL18140" s="248" t="s">
        <v>33616</v>
      </c>
      <c r="AM18140" s="249">
        <v>70401.289999999994</v>
      </c>
      <c r="AO18140" s="228" t="s">
        <v>19517</v>
      </c>
      <c r="AP18140" s="229">
        <v>20013.46</v>
      </c>
      <c r="AR18140" s="205"/>
      <c r="AS18140" s="206"/>
    </row>
    <row r="18141" spans="38:45" x14ac:dyDescent="0.55000000000000004">
      <c r="AL18141" s="248" t="s">
        <v>59324</v>
      </c>
      <c r="AM18141" s="249">
        <v>91728.95</v>
      </c>
      <c r="AO18141" s="228" t="s">
        <v>19519</v>
      </c>
      <c r="AP18141" s="229">
        <v>71061.08</v>
      </c>
      <c r="AR18141" s="205"/>
      <c r="AS18141" s="206"/>
    </row>
    <row r="18142" spans="38:45" x14ac:dyDescent="0.55000000000000004">
      <c r="AL18142" s="248" t="s">
        <v>56803</v>
      </c>
      <c r="AM18142" s="249">
        <v>104452.7</v>
      </c>
      <c r="AO18142" s="228" t="s">
        <v>39112</v>
      </c>
      <c r="AP18142" s="229">
        <v>1053902</v>
      </c>
      <c r="AR18142" s="205"/>
      <c r="AS18142" s="206"/>
    </row>
    <row r="18143" spans="38:45" x14ac:dyDescent="0.55000000000000004">
      <c r="AL18143" s="248" t="s">
        <v>33617</v>
      </c>
      <c r="AM18143" s="249">
        <v>162847.71</v>
      </c>
      <c r="AO18143" s="228" t="s">
        <v>19593</v>
      </c>
      <c r="AP18143" s="229">
        <v>4074747.42</v>
      </c>
      <c r="AR18143" s="205"/>
      <c r="AS18143" s="206"/>
    </row>
    <row r="18144" spans="38:45" x14ac:dyDescent="0.55000000000000004">
      <c r="AL18144" s="248" t="s">
        <v>39180</v>
      </c>
      <c r="AM18144" s="249">
        <v>35182.699999999997</v>
      </c>
      <c r="AO18144" s="228" t="s">
        <v>19594</v>
      </c>
      <c r="AP18144" s="229">
        <v>2398515.34</v>
      </c>
      <c r="AR18144" s="205"/>
      <c r="AS18144" s="206"/>
    </row>
    <row r="18145" spans="38:45" x14ac:dyDescent="0.55000000000000004">
      <c r="AL18145" s="248" t="s">
        <v>20758</v>
      </c>
      <c r="AM18145" s="249">
        <v>36076.51</v>
      </c>
      <c r="AO18145" s="228" t="s">
        <v>48454</v>
      </c>
      <c r="AP18145" s="229">
        <v>46470.89</v>
      </c>
      <c r="AR18145" s="205"/>
      <c r="AS18145" s="206"/>
    </row>
    <row r="18146" spans="38:45" x14ac:dyDescent="0.55000000000000004">
      <c r="AL18146" s="248" t="s">
        <v>58036</v>
      </c>
      <c r="AM18146" s="249">
        <v>4381.4399999999996</v>
      </c>
      <c r="AO18146" s="228" t="s">
        <v>34974</v>
      </c>
      <c r="AP18146" s="229">
        <v>1224822.24</v>
      </c>
      <c r="AR18146" s="205"/>
      <c r="AS18146" s="206"/>
    </row>
    <row r="18147" spans="38:45" x14ac:dyDescent="0.55000000000000004">
      <c r="AL18147" s="248" t="s">
        <v>20759</v>
      </c>
      <c r="AM18147" s="249">
        <v>70823.73</v>
      </c>
      <c r="AO18147" s="228" t="s">
        <v>34975</v>
      </c>
      <c r="AP18147" s="229">
        <v>915234.35</v>
      </c>
      <c r="AR18147" s="205"/>
      <c r="AS18147" s="206"/>
    </row>
    <row r="18148" spans="38:45" x14ac:dyDescent="0.55000000000000004">
      <c r="AL18148" s="248" t="s">
        <v>20760</v>
      </c>
      <c r="AM18148" s="249">
        <v>13181</v>
      </c>
      <c r="AO18148" s="228" t="s">
        <v>19595</v>
      </c>
      <c r="AP18148" s="229">
        <v>527925.65</v>
      </c>
      <c r="AR18148" s="205"/>
      <c r="AS18148" s="206"/>
    </row>
    <row r="18149" spans="38:45" x14ac:dyDescent="0.55000000000000004">
      <c r="AL18149" s="248" t="s">
        <v>33619</v>
      </c>
      <c r="AM18149" s="249">
        <v>69419.81</v>
      </c>
      <c r="AO18149" s="228" t="s">
        <v>19596</v>
      </c>
      <c r="AP18149" s="229">
        <v>526903.76</v>
      </c>
      <c r="AR18149" s="205"/>
      <c r="AS18149" s="206"/>
    </row>
    <row r="18150" spans="38:45" x14ac:dyDescent="0.55000000000000004">
      <c r="AL18150" s="248" t="s">
        <v>62359</v>
      </c>
      <c r="AM18150" s="249">
        <v>8139</v>
      </c>
      <c r="AO18150" s="228" t="s">
        <v>19597</v>
      </c>
      <c r="AP18150" s="229">
        <v>601414.54</v>
      </c>
      <c r="AR18150" s="205"/>
      <c r="AS18150" s="206"/>
    </row>
    <row r="18151" spans="38:45" x14ac:dyDescent="0.55000000000000004">
      <c r="AL18151" s="248" t="s">
        <v>61684</v>
      </c>
      <c r="AM18151" s="249">
        <v>763.95</v>
      </c>
      <c r="AO18151" s="228" t="s">
        <v>19599</v>
      </c>
      <c r="AP18151" s="229">
        <v>227116.39</v>
      </c>
      <c r="AR18151" s="205"/>
      <c r="AS18151" s="206"/>
    </row>
    <row r="18152" spans="38:45" x14ac:dyDescent="0.55000000000000004">
      <c r="AL18152" s="248" t="s">
        <v>20761</v>
      </c>
      <c r="AM18152" s="249">
        <v>25795.599999999999</v>
      </c>
      <c r="AO18152" s="228" t="s">
        <v>47491</v>
      </c>
      <c r="AP18152" s="229">
        <v>165157.1</v>
      </c>
      <c r="AR18152" s="205"/>
      <c r="AS18152" s="206"/>
    </row>
    <row r="18153" spans="38:45" x14ac:dyDescent="0.55000000000000004">
      <c r="AL18153" s="248" t="s">
        <v>33621</v>
      </c>
      <c r="AM18153" s="249">
        <v>43469.59</v>
      </c>
      <c r="AO18153" s="228" t="s">
        <v>19600</v>
      </c>
      <c r="AP18153" s="229">
        <v>25398.240000000002</v>
      </c>
      <c r="AR18153" s="205"/>
      <c r="AS18153" s="206"/>
    </row>
    <row r="18154" spans="38:45" x14ac:dyDescent="0.55000000000000004">
      <c r="AL18154" s="248" t="s">
        <v>20762</v>
      </c>
      <c r="AM18154" s="249">
        <v>96571.99</v>
      </c>
      <c r="AO18154" s="228" t="s">
        <v>36255</v>
      </c>
      <c r="AP18154" s="229">
        <v>57.38</v>
      </c>
      <c r="AR18154" s="205"/>
      <c r="AS18154" s="206"/>
    </row>
    <row r="18155" spans="38:45" x14ac:dyDescent="0.55000000000000004">
      <c r="AL18155" s="248" t="s">
        <v>20765</v>
      </c>
      <c r="AM18155" s="249">
        <v>304865.46999999997</v>
      </c>
      <c r="AO18155" s="228" t="s">
        <v>19604</v>
      </c>
      <c r="AP18155" s="229">
        <v>251351.32</v>
      </c>
      <c r="AR18155" s="205"/>
      <c r="AS18155" s="206"/>
    </row>
    <row r="18156" spans="38:45" x14ac:dyDescent="0.55000000000000004">
      <c r="AL18156" s="248" t="s">
        <v>20788</v>
      </c>
      <c r="AM18156" s="249">
        <v>5497.86</v>
      </c>
      <c r="AO18156" s="228" t="s">
        <v>32003</v>
      </c>
      <c r="AP18156" s="229">
        <v>3402.11</v>
      </c>
      <c r="AR18156" s="205"/>
      <c r="AS18156" s="206"/>
    </row>
    <row r="18157" spans="38:45" x14ac:dyDescent="0.55000000000000004">
      <c r="AL18157" s="248" t="s">
        <v>54359</v>
      </c>
      <c r="AM18157" s="249">
        <v>27219.02</v>
      </c>
      <c r="AO18157" s="228" t="s">
        <v>13468</v>
      </c>
      <c r="AP18157" s="229">
        <v>64688.59</v>
      </c>
      <c r="AR18157" s="205"/>
      <c r="AS18157" s="206"/>
    </row>
    <row r="18158" spans="38:45" x14ac:dyDescent="0.55000000000000004">
      <c r="AL18158" s="248" t="s">
        <v>36301</v>
      </c>
      <c r="AM18158" s="249">
        <v>4970.62</v>
      </c>
      <c r="AO18158" s="228" t="s">
        <v>34976</v>
      </c>
      <c r="AP18158" s="229">
        <v>42251469.109999999</v>
      </c>
      <c r="AR18158" s="205"/>
      <c r="AS18158" s="206"/>
    </row>
    <row r="18159" spans="38:45" x14ac:dyDescent="0.55000000000000004">
      <c r="AL18159" s="248" t="s">
        <v>54360</v>
      </c>
      <c r="AM18159" s="249">
        <v>21560.07</v>
      </c>
      <c r="AO18159" s="228" t="s">
        <v>19605</v>
      </c>
      <c r="AP18159" s="229">
        <v>1029154.45</v>
      </c>
      <c r="AR18159" s="205"/>
      <c r="AS18159" s="206"/>
    </row>
    <row r="18160" spans="38:45" x14ac:dyDescent="0.55000000000000004">
      <c r="AL18160" s="248" t="s">
        <v>20790</v>
      </c>
      <c r="AM18160" s="249">
        <v>4469.66</v>
      </c>
      <c r="AO18160" s="228" t="s">
        <v>19606</v>
      </c>
      <c r="AP18160" s="229">
        <v>98950</v>
      </c>
      <c r="AR18160" s="205"/>
      <c r="AS18160" s="206"/>
    </row>
    <row r="18161" spans="38:45" x14ac:dyDescent="0.55000000000000004">
      <c r="AL18161" s="248" t="s">
        <v>20791</v>
      </c>
      <c r="AM18161" s="249">
        <v>5625.94</v>
      </c>
      <c r="AO18161" s="228" t="s">
        <v>19607</v>
      </c>
      <c r="AP18161" s="229">
        <v>2313794.73</v>
      </c>
      <c r="AR18161" s="205"/>
      <c r="AS18161" s="206"/>
    </row>
    <row r="18162" spans="38:45" x14ac:dyDescent="0.55000000000000004">
      <c r="AL18162" s="248" t="s">
        <v>49372</v>
      </c>
      <c r="AM18162" s="249">
        <v>755.4</v>
      </c>
      <c r="AO18162" s="228" t="s">
        <v>36256</v>
      </c>
      <c r="AP18162" s="229">
        <v>1334335.5</v>
      </c>
      <c r="AR18162" s="205"/>
      <c r="AS18162" s="206"/>
    </row>
    <row r="18163" spans="38:45" x14ac:dyDescent="0.55000000000000004">
      <c r="AL18163" s="248" t="s">
        <v>20792</v>
      </c>
      <c r="AM18163" s="249">
        <v>29539.64</v>
      </c>
      <c r="AO18163" s="228" t="s">
        <v>19608</v>
      </c>
      <c r="AP18163" s="229">
        <v>380609.81</v>
      </c>
      <c r="AR18163" s="205"/>
      <c r="AS18163" s="206"/>
    </row>
    <row r="18164" spans="38:45" x14ac:dyDescent="0.55000000000000004">
      <c r="AL18164" s="248" t="s">
        <v>20793</v>
      </c>
      <c r="AM18164" s="249">
        <v>30525</v>
      </c>
      <c r="AO18164" s="228" t="s">
        <v>13470</v>
      </c>
      <c r="AP18164" s="229">
        <v>4441162.83</v>
      </c>
      <c r="AR18164" s="205"/>
      <c r="AS18164" s="206"/>
    </row>
    <row r="18165" spans="38:45" x14ac:dyDescent="0.55000000000000004">
      <c r="AL18165" s="248" t="s">
        <v>50660</v>
      </c>
      <c r="AM18165" s="249">
        <v>16462.2</v>
      </c>
      <c r="AO18165" s="228" t="s">
        <v>13471</v>
      </c>
      <c r="AP18165" s="229">
        <v>3017487.51</v>
      </c>
      <c r="AR18165" s="205"/>
      <c r="AS18165" s="206"/>
    </row>
    <row r="18166" spans="38:45" x14ac:dyDescent="0.55000000000000004">
      <c r="AL18166" s="248" t="s">
        <v>20795</v>
      </c>
      <c r="AM18166" s="249">
        <v>12398.71</v>
      </c>
      <c r="AO18166" s="228" t="s">
        <v>19609</v>
      </c>
      <c r="AP18166" s="229">
        <v>924356.12</v>
      </c>
      <c r="AR18166" s="205"/>
      <c r="AS18166" s="206"/>
    </row>
    <row r="18167" spans="38:45" x14ac:dyDescent="0.55000000000000004">
      <c r="AL18167" s="248" t="s">
        <v>20796</v>
      </c>
      <c r="AM18167" s="249">
        <v>7680</v>
      </c>
      <c r="AO18167" s="228" t="s">
        <v>19610</v>
      </c>
      <c r="AP18167" s="229">
        <v>108612.39</v>
      </c>
      <c r="AR18167" s="205"/>
      <c r="AS18167" s="206"/>
    </row>
    <row r="18168" spans="38:45" x14ac:dyDescent="0.55000000000000004">
      <c r="AL18168" s="248" t="s">
        <v>20798</v>
      </c>
      <c r="AM18168" s="249">
        <v>81706.990000000005</v>
      </c>
      <c r="AO18168" s="228" t="s">
        <v>54325</v>
      </c>
      <c r="AP18168" s="229">
        <v>91382.2</v>
      </c>
      <c r="AR18168" s="205"/>
      <c r="AS18168" s="206"/>
    </row>
    <row r="18169" spans="38:45" x14ac:dyDescent="0.55000000000000004">
      <c r="AL18169" s="248" t="s">
        <v>33637</v>
      </c>
      <c r="AM18169" s="249">
        <v>36875.86</v>
      </c>
      <c r="AO18169" s="228" t="s">
        <v>54326</v>
      </c>
      <c r="AP18169" s="229">
        <v>6126.9</v>
      </c>
      <c r="AR18169" s="205"/>
      <c r="AS18169" s="206"/>
    </row>
    <row r="18170" spans="38:45" x14ac:dyDescent="0.55000000000000004">
      <c r="AL18170" s="248" t="s">
        <v>58037</v>
      </c>
      <c r="AM18170" s="249">
        <v>246339.08</v>
      </c>
      <c r="AO18170" s="228" t="s">
        <v>19611</v>
      </c>
      <c r="AP18170" s="229">
        <v>4348409.09</v>
      </c>
      <c r="AR18170" s="205"/>
      <c r="AS18170" s="206"/>
    </row>
    <row r="18171" spans="38:45" x14ac:dyDescent="0.55000000000000004">
      <c r="AL18171" s="248" t="s">
        <v>20817</v>
      </c>
      <c r="AM18171" s="249">
        <v>7431.49</v>
      </c>
      <c r="AO18171" s="228" t="s">
        <v>33454</v>
      </c>
      <c r="AP18171" s="229">
        <v>159702.29</v>
      </c>
      <c r="AR18171" s="205"/>
      <c r="AS18171" s="206"/>
    </row>
    <row r="18172" spans="38:45" x14ac:dyDescent="0.55000000000000004">
      <c r="AL18172" s="248" t="s">
        <v>33638</v>
      </c>
      <c r="AM18172" s="249">
        <v>1465129.65</v>
      </c>
      <c r="AO18172" s="228" t="s">
        <v>19612</v>
      </c>
      <c r="AP18172" s="229">
        <v>15624.48</v>
      </c>
      <c r="AR18172" s="205"/>
      <c r="AS18172" s="206"/>
    </row>
    <row r="18173" spans="38:45" x14ac:dyDescent="0.55000000000000004">
      <c r="AL18173" s="248" t="s">
        <v>61685</v>
      </c>
      <c r="AM18173" s="249">
        <v>27445.06</v>
      </c>
      <c r="AO18173" s="228" t="s">
        <v>19613</v>
      </c>
      <c r="AP18173" s="229">
        <v>3453.19</v>
      </c>
      <c r="AR18173" s="205"/>
      <c r="AS18173" s="206"/>
    </row>
    <row r="18174" spans="38:45" x14ac:dyDescent="0.55000000000000004">
      <c r="AL18174" s="248" t="s">
        <v>20819</v>
      </c>
      <c r="AM18174" s="249">
        <v>132465.26999999999</v>
      </c>
      <c r="AO18174" s="228" t="s">
        <v>47492</v>
      </c>
      <c r="AP18174" s="229">
        <v>92225.93</v>
      </c>
      <c r="AR18174" s="205"/>
      <c r="AS18174" s="206"/>
    </row>
    <row r="18175" spans="38:45" x14ac:dyDescent="0.55000000000000004">
      <c r="AL18175" s="248" t="s">
        <v>33640</v>
      </c>
      <c r="AM18175" s="249">
        <v>139847.20000000001</v>
      </c>
      <c r="AO18175" s="228" t="s">
        <v>54327</v>
      </c>
      <c r="AP18175" s="229">
        <v>21230</v>
      </c>
      <c r="AR18175" s="205"/>
      <c r="AS18175" s="206"/>
    </row>
    <row r="18176" spans="38:45" x14ac:dyDescent="0.55000000000000004">
      <c r="AL18176" s="248" t="s">
        <v>65142</v>
      </c>
      <c r="AM18176" s="249">
        <v>5302</v>
      </c>
      <c r="AO18176" s="228" t="s">
        <v>19614</v>
      </c>
      <c r="AP18176" s="229">
        <v>3585.47</v>
      </c>
      <c r="AR18176" s="205"/>
      <c r="AS18176" s="206"/>
    </row>
    <row r="18177" spans="38:45" x14ac:dyDescent="0.55000000000000004">
      <c r="AL18177" s="248" t="s">
        <v>60905</v>
      </c>
      <c r="AM18177" s="249">
        <v>132468.23000000001</v>
      </c>
      <c r="AO18177" s="228" t="s">
        <v>54328</v>
      </c>
      <c r="AP18177" s="229">
        <v>5181301.24</v>
      </c>
      <c r="AR18177" s="205"/>
      <c r="AS18177" s="206"/>
    </row>
    <row r="18178" spans="38:45" x14ac:dyDescent="0.55000000000000004">
      <c r="AL18178" s="248" t="s">
        <v>20822</v>
      </c>
      <c r="AM18178" s="249">
        <v>5503</v>
      </c>
      <c r="AO18178" s="228" t="s">
        <v>19615</v>
      </c>
      <c r="AP18178" s="229">
        <v>13450804.33</v>
      </c>
      <c r="AR18178" s="205"/>
      <c r="AS18178" s="206"/>
    </row>
    <row r="18179" spans="38:45" x14ac:dyDescent="0.55000000000000004">
      <c r="AL18179" s="248" t="s">
        <v>20841</v>
      </c>
      <c r="AM18179" s="249">
        <v>5827.5</v>
      </c>
      <c r="AO18179" s="228" t="s">
        <v>19616</v>
      </c>
      <c r="AP18179" s="229">
        <v>515097.89</v>
      </c>
      <c r="AR18179" s="205"/>
      <c r="AS18179" s="206"/>
    </row>
    <row r="18180" spans="38:45" x14ac:dyDescent="0.55000000000000004">
      <c r="AL18180" s="248" t="s">
        <v>50662</v>
      </c>
      <c r="AM18180" s="249">
        <v>6863.81</v>
      </c>
      <c r="AO18180" s="228" t="s">
        <v>50644</v>
      </c>
      <c r="AP18180" s="229">
        <v>361650.1</v>
      </c>
      <c r="AR18180" s="205"/>
      <c r="AS18180" s="206"/>
    </row>
    <row r="18181" spans="38:45" x14ac:dyDescent="0.55000000000000004">
      <c r="AL18181" s="248" t="s">
        <v>46049</v>
      </c>
      <c r="AM18181" s="249">
        <v>-6698.63</v>
      </c>
      <c r="AO18181" s="228" t="s">
        <v>19617</v>
      </c>
      <c r="AP18181" s="229">
        <v>4610</v>
      </c>
      <c r="AR18181" s="205"/>
      <c r="AS18181" s="206"/>
    </row>
    <row r="18182" spans="38:45" x14ac:dyDescent="0.55000000000000004">
      <c r="AL18182" s="248" t="s">
        <v>60906</v>
      </c>
      <c r="AM18182" s="249">
        <v>98552.95</v>
      </c>
      <c r="AO18182" s="228" t="s">
        <v>19618</v>
      </c>
      <c r="AP18182" s="229">
        <v>3043.2</v>
      </c>
      <c r="AR18182" s="205"/>
      <c r="AS18182" s="206"/>
    </row>
    <row r="18183" spans="38:45" x14ac:dyDescent="0.55000000000000004">
      <c r="AL18183" s="248" t="s">
        <v>20842</v>
      </c>
      <c r="AM18183" s="249">
        <v>4951.4399999999996</v>
      </c>
      <c r="AO18183" s="228" t="s">
        <v>19619</v>
      </c>
      <c r="AP18183" s="229">
        <v>2122575.16</v>
      </c>
      <c r="AR18183" s="205"/>
      <c r="AS18183" s="206"/>
    </row>
    <row r="18184" spans="38:45" x14ac:dyDescent="0.55000000000000004">
      <c r="AL18184" s="248" t="s">
        <v>50664</v>
      </c>
      <c r="AM18184" s="249">
        <v>191.07</v>
      </c>
      <c r="AO18184" s="228" t="s">
        <v>19620</v>
      </c>
      <c r="AP18184" s="229">
        <v>6557554.8099999996</v>
      </c>
      <c r="AR18184" s="205"/>
      <c r="AS18184" s="206"/>
    </row>
    <row r="18185" spans="38:45" x14ac:dyDescent="0.55000000000000004">
      <c r="AL18185" s="248" t="s">
        <v>60907</v>
      </c>
      <c r="AM18185" s="249">
        <v>847.45</v>
      </c>
      <c r="AO18185" s="228" t="s">
        <v>54329</v>
      </c>
      <c r="AP18185" s="229">
        <v>-40270.47</v>
      </c>
      <c r="AR18185" s="205"/>
      <c r="AS18185" s="206"/>
    </row>
    <row r="18186" spans="38:45" x14ac:dyDescent="0.55000000000000004">
      <c r="AL18186" s="248" t="s">
        <v>43239</v>
      </c>
      <c r="AM18186" s="249">
        <v>36.450000000000003</v>
      </c>
      <c r="AO18186" s="228" t="s">
        <v>33462</v>
      </c>
      <c r="AP18186" s="229">
        <v>5500</v>
      </c>
      <c r="AR18186" s="205"/>
      <c r="AS18186" s="206"/>
    </row>
    <row r="18187" spans="38:45" x14ac:dyDescent="0.55000000000000004">
      <c r="AL18187" s="248" t="s">
        <v>60908</v>
      </c>
      <c r="AM18187" s="249">
        <v>13.67</v>
      </c>
      <c r="AO18187" s="228" t="s">
        <v>33463</v>
      </c>
      <c r="AP18187" s="229">
        <v>128475</v>
      </c>
      <c r="AR18187" s="205"/>
      <c r="AS18187" s="206"/>
    </row>
    <row r="18188" spans="38:45" x14ac:dyDescent="0.55000000000000004">
      <c r="AL18188" s="248" t="s">
        <v>60909</v>
      </c>
      <c r="AM18188" s="249">
        <v>47.78</v>
      </c>
      <c r="AO18188" s="228" t="s">
        <v>19639</v>
      </c>
      <c r="AP18188" s="229">
        <v>16000</v>
      </c>
      <c r="AR18188" s="205"/>
      <c r="AS18188" s="206"/>
    </row>
    <row r="18189" spans="38:45" x14ac:dyDescent="0.55000000000000004">
      <c r="AL18189" s="248" t="s">
        <v>60910</v>
      </c>
      <c r="AM18189" s="249">
        <v>5.9</v>
      </c>
      <c r="AO18189" s="228" t="s">
        <v>40762</v>
      </c>
      <c r="AP18189" s="229">
        <v>27749.97</v>
      </c>
      <c r="AR18189" s="205"/>
      <c r="AS18189" s="206"/>
    </row>
    <row r="18190" spans="38:45" x14ac:dyDescent="0.55000000000000004">
      <c r="AL18190" s="248" t="s">
        <v>32128</v>
      </c>
      <c r="AM18190" s="249">
        <v>34039</v>
      </c>
      <c r="AO18190" s="228" t="s">
        <v>33464</v>
      </c>
      <c r="AP18190" s="229">
        <v>40000</v>
      </c>
      <c r="AR18190" s="205"/>
      <c r="AS18190" s="206"/>
    </row>
    <row r="18191" spans="38:45" x14ac:dyDescent="0.55000000000000004">
      <c r="AL18191" s="248" t="s">
        <v>20845</v>
      </c>
      <c r="AM18191" s="249">
        <v>80.92</v>
      </c>
      <c r="AO18191" s="228" t="s">
        <v>33465</v>
      </c>
      <c r="AP18191" s="229">
        <v>19500</v>
      </c>
      <c r="AR18191" s="205"/>
      <c r="AS18191" s="206"/>
    </row>
    <row r="18192" spans="38:45" x14ac:dyDescent="0.55000000000000004">
      <c r="AL18192" s="248" t="s">
        <v>65143</v>
      </c>
      <c r="AM18192" s="249">
        <v>-11196.74</v>
      </c>
      <c r="AO18192" s="228" t="s">
        <v>32008</v>
      </c>
      <c r="AP18192" s="229">
        <v>6100</v>
      </c>
      <c r="AR18192" s="205"/>
      <c r="AS18192" s="206"/>
    </row>
    <row r="18193" spans="38:45" x14ac:dyDescent="0.55000000000000004">
      <c r="AL18193" s="248" t="s">
        <v>20847</v>
      </c>
      <c r="AM18193" s="249">
        <v>481.06</v>
      </c>
      <c r="AO18193" s="228" t="s">
        <v>40763</v>
      </c>
      <c r="AP18193" s="229">
        <v>260000</v>
      </c>
      <c r="AR18193" s="205"/>
      <c r="AS18193" s="206"/>
    </row>
    <row r="18194" spans="38:45" x14ac:dyDescent="0.55000000000000004">
      <c r="AL18194" s="248" t="s">
        <v>20848</v>
      </c>
      <c r="AM18194" s="249">
        <v>6862.93</v>
      </c>
      <c r="AO18194" s="228" t="s">
        <v>40764</v>
      </c>
      <c r="AP18194" s="229">
        <v>489492.5</v>
      </c>
      <c r="AR18194" s="205"/>
      <c r="AS18194" s="206"/>
    </row>
    <row r="18195" spans="38:45" x14ac:dyDescent="0.55000000000000004">
      <c r="AL18195" s="248" t="s">
        <v>39184</v>
      </c>
      <c r="AM18195" s="249">
        <v>73999.92</v>
      </c>
      <c r="AO18195" s="228" t="s">
        <v>19641</v>
      </c>
      <c r="AP18195" s="229">
        <v>60504.79</v>
      </c>
      <c r="AR18195" s="205"/>
      <c r="AS18195" s="206"/>
    </row>
    <row r="18196" spans="38:45" x14ac:dyDescent="0.55000000000000004">
      <c r="AL18196" s="248" t="s">
        <v>33643</v>
      </c>
      <c r="AM18196" s="249">
        <v>19351.18</v>
      </c>
      <c r="AO18196" s="228" t="s">
        <v>13473</v>
      </c>
      <c r="AP18196" s="229">
        <v>48231.32</v>
      </c>
      <c r="AR18196" s="205"/>
      <c r="AS18196" s="206"/>
    </row>
    <row r="18197" spans="38:45" x14ac:dyDescent="0.55000000000000004">
      <c r="AL18197" s="248" t="s">
        <v>40793</v>
      </c>
      <c r="AM18197" s="249">
        <v>48999.96</v>
      </c>
      <c r="AO18197" s="228" t="s">
        <v>19644</v>
      </c>
      <c r="AP18197" s="229">
        <v>322154.73</v>
      </c>
      <c r="AR18197" s="205"/>
      <c r="AS18197" s="206"/>
    </row>
    <row r="18198" spans="38:45" x14ac:dyDescent="0.55000000000000004">
      <c r="AL18198" s="248" t="s">
        <v>40794</v>
      </c>
      <c r="AM18198" s="249">
        <v>20280</v>
      </c>
      <c r="AO18198" s="228" t="s">
        <v>19660</v>
      </c>
      <c r="AP18198" s="229">
        <v>39829.18</v>
      </c>
      <c r="AR18198" s="205"/>
      <c r="AS18198" s="206"/>
    </row>
    <row r="18199" spans="38:45" x14ac:dyDescent="0.55000000000000004">
      <c r="AL18199" s="248" t="s">
        <v>46050</v>
      </c>
      <c r="AM18199" s="249">
        <v>24500</v>
      </c>
      <c r="AO18199" s="228" t="s">
        <v>49350</v>
      </c>
      <c r="AP18199" s="229">
        <v>40592.03</v>
      </c>
      <c r="AR18199" s="205"/>
      <c r="AS18199" s="206"/>
    </row>
    <row r="18200" spans="38:45" x14ac:dyDescent="0.55000000000000004">
      <c r="AL18200" s="248" t="s">
        <v>20866</v>
      </c>
      <c r="AM18200" s="249">
        <v>13983.46</v>
      </c>
      <c r="AO18200" s="228" t="s">
        <v>13478</v>
      </c>
      <c r="AP18200" s="229">
        <v>2025</v>
      </c>
      <c r="AR18200" s="205"/>
      <c r="AS18200" s="206"/>
    </row>
    <row r="18201" spans="38:45" x14ac:dyDescent="0.55000000000000004">
      <c r="AL18201" s="248" t="s">
        <v>20867</v>
      </c>
      <c r="AM18201" s="249">
        <v>4305</v>
      </c>
      <c r="AO18201" s="228" t="s">
        <v>33472</v>
      </c>
      <c r="AP18201" s="229">
        <v>11500.32</v>
      </c>
      <c r="AR18201" s="205"/>
      <c r="AS18201" s="206"/>
    </row>
    <row r="18202" spans="38:45" x14ac:dyDescent="0.55000000000000004">
      <c r="AL18202" s="248" t="s">
        <v>20870</v>
      </c>
      <c r="AM18202" s="249">
        <v>8000</v>
      </c>
      <c r="AO18202" s="228" t="s">
        <v>33473</v>
      </c>
      <c r="AP18202" s="229">
        <v>1500</v>
      </c>
      <c r="AR18202" s="205"/>
      <c r="AS18202" s="206"/>
    </row>
    <row r="18203" spans="38:45" x14ac:dyDescent="0.55000000000000004">
      <c r="AL18203" s="248" t="s">
        <v>20872</v>
      </c>
      <c r="AM18203" s="249">
        <v>599.98</v>
      </c>
      <c r="AO18203" s="228" t="s">
        <v>46027</v>
      </c>
      <c r="AP18203" s="229">
        <v>91460.800000000003</v>
      </c>
      <c r="AR18203" s="205"/>
      <c r="AS18203" s="206"/>
    </row>
    <row r="18204" spans="38:45" x14ac:dyDescent="0.55000000000000004">
      <c r="AL18204" s="248" t="s">
        <v>20894</v>
      </c>
      <c r="AM18204" s="249">
        <v>34521.64</v>
      </c>
      <c r="AO18204" s="228" t="s">
        <v>43214</v>
      </c>
      <c r="AP18204" s="229">
        <v>11520</v>
      </c>
      <c r="AR18204" s="205"/>
      <c r="AS18204" s="206"/>
    </row>
    <row r="18205" spans="38:45" x14ac:dyDescent="0.55000000000000004">
      <c r="AL18205" s="248" t="s">
        <v>20895</v>
      </c>
      <c r="AM18205" s="249">
        <v>26411.1</v>
      </c>
      <c r="AO18205" s="228" t="s">
        <v>19662</v>
      </c>
      <c r="AP18205" s="229">
        <v>13132</v>
      </c>
      <c r="AR18205" s="205"/>
      <c r="AS18205" s="206"/>
    </row>
    <row r="18206" spans="38:45" x14ac:dyDescent="0.55000000000000004">
      <c r="AL18206" s="248" t="s">
        <v>50666</v>
      </c>
      <c r="AM18206" s="249">
        <v>22873</v>
      </c>
      <c r="AO18206" s="228" t="s">
        <v>13480</v>
      </c>
      <c r="AP18206" s="229">
        <v>15397.28</v>
      </c>
      <c r="AR18206" s="205"/>
      <c r="AS18206" s="206"/>
    </row>
    <row r="18207" spans="38:45" x14ac:dyDescent="0.55000000000000004">
      <c r="AL18207" s="248" t="s">
        <v>46051</v>
      </c>
      <c r="AM18207" s="249">
        <v>228907.5</v>
      </c>
      <c r="AO18207" s="228" t="s">
        <v>33474</v>
      </c>
      <c r="AP18207" s="229">
        <v>5858.63</v>
      </c>
      <c r="AR18207" s="205"/>
      <c r="AS18207" s="206"/>
    </row>
    <row r="18208" spans="38:45" x14ac:dyDescent="0.55000000000000004">
      <c r="AL18208" s="248" t="s">
        <v>50668</v>
      </c>
      <c r="AM18208" s="249">
        <v>39631.47</v>
      </c>
      <c r="AO18208" s="228" t="s">
        <v>19663</v>
      </c>
      <c r="AP18208" s="229">
        <v>144819</v>
      </c>
      <c r="AR18208" s="205"/>
      <c r="AS18208" s="206"/>
    </row>
    <row r="18209" spans="38:45" x14ac:dyDescent="0.55000000000000004">
      <c r="AL18209" s="248" t="s">
        <v>20896</v>
      </c>
      <c r="AM18209" s="249">
        <v>23928.35</v>
      </c>
      <c r="AO18209" s="228" t="s">
        <v>13481</v>
      </c>
      <c r="AP18209" s="229">
        <v>16454</v>
      </c>
      <c r="AR18209" s="205"/>
      <c r="AS18209" s="206"/>
    </row>
    <row r="18210" spans="38:45" x14ac:dyDescent="0.55000000000000004">
      <c r="AL18210" s="248" t="s">
        <v>50670</v>
      </c>
      <c r="AM18210" s="249">
        <v>561.53</v>
      </c>
      <c r="AO18210" s="228" t="s">
        <v>43215</v>
      </c>
      <c r="AP18210" s="229">
        <v>36382.550000000003</v>
      </c>
      <c r="AR18210" s="205"/>
      <c r="AS18210" s="206"/>
    </row>
    <row r="18211" spans="38:45" x14ac:dyDescent="0.55000000000000004">
      <c r="AL18211" s="248" t="s">
        <v>20897</v>
      </c>
      <c r="AM18211" s="249">
        <v>529.32000000000005</v>
      </c>
      <c r="AO18211" s="228" t="s">
        <v>19664</v>
      </c>
      <c r="AP18211" s="229">
        <v>20939.48</v>
      </c>
      <c r="AR18211" s="205"/>
      <c r="AS18211" s="206"/>
    </row>
    <row r="18212" spans="38:45" x14ac:dyDescent="0.55000000000000004">
      <c r="AL18212" s="248" t="s">
        <v>20898</v>
      </c>
      <c r="AM18212" s="249">
        <v>8827.2900000000009</v>
      </c>
      <c r="AO18212" s="228" t="s">
        <v>19666</v>
      </c>
      <c r="AP18212" s="229">
        <v>88862.21</v>
      </c>
      <c r="AR18212" s="205"/>
      <c r="AS18212" s="206"/>
    </row>
    <row r="18213" spans="38:45" x14ac:dyDescent="0.55000000000000004">
      <c r="AL18213" s="248" t="s">
        <v>20899</v>
      </c>
      <c r="AM18213" s="249">
        <v>239.86</v>
      </c>
      <c r="AO18213" s="228" t="s">
        <v>36260</v>
      </c>
      <c r="AP18213" s="229">
        <v>11066.66</v>
      </c>
      <c r="AR18213" s="205"/>
      <c r="AS18213" s="206"/>
    </row>
    <row r="18214" spans="38:45" x14ac:dyDescent="0.55000000000000004">
      <c r="AL18214" s="248" t="s">
        <v>43240</v>
      </c>
      <c r="AM18214" s="249">
        <v>975.09</v>
      </c>
      <c r="AO18214" s="228" t="s">
        <v>49351</v>
      </c>
      <c r="AP18214" s="229">
        <v>483069.44</v>
      </c>
      <c r="AR18214" s="205"/>
      <c r="AS18214" s="206"/>
    </row>
    <row r="18215" spans="38:45" x14ac:dyDescent="0.55000000000000004">
      <c r="AL18215" s="248" t="s">
        <v>50671</v>
      </c>
      <c r="AM18215" s="249">
        <v>553.53</v>
      </c>
      <c r="AO18215" s="228" t="s">
        <v>43216</v>
      </c>
      <c r="AP18215" s="229">
        <v>98566</v>
      </c>
      <c r="AR18215" s="205"/>
      <c r="AS18215" s="206"/>
    </row>
    <row r="18216" spans="38:45" x14ac:dyDescent="0.55000000000000004">
      <c r="AL18216" s="248" t="s">
        <v>20900</v>
      </c>
      <c r="AM18216" s="249">
        <v>47.07</v>
      </c>
      <c r="AO18216" s="228" t="s">
        <v>19684</v>
      </c>
      <c r="AP18216" s="229">
        <v>74150</v>
      </c>
      <c r="AR18216" s="205"/>
      <c r="AS18216" s="206"/>
    </row>
    <row r="18217" spans="38:45" x14ac:dyDescent="0.55000000000000004">
      <c r="AL18217" s="248" t="s">
        <v>32135</v>
      </c>
      <c r="AM18217" s="249">
        <v>26730</v>
      </c>
      <c r="AO18217" s="228" t="s">
        <v>49352</v>
      </c>
      <c r="AP18217" s="229">
        <v>12240</v>
      </c>
      <c r="AR18217" s="205"/>
      <c r="AS18217" s="206"/>
    </row>
    <row r="18218" spans="38:45" x14ac:dyDescent="0.55000000000000004">
      <c r="AL18218" s="248" t="s">
        <v>20901</v>
      </c>
      <c r="AM18218" s="249">
        <v>2203.12</v>
      </c>
      <c r="AO18218" s="228" t="s">
        <v>49353</v>
      </c>
      <c r="AP18218" s="229">
        <v>50620</v>
      </c>
      <c r="AR18218" s="205"/>
      <c r="AS18218" s="206"/>
    </row>
    <row r="18219" spans="38:45" x14ac:dyDescent="0.55000000000000004">
      <c r="AL18219" s="248" t="s">
        <v>43241</v>
      </c>
      <c r="AM18219" s="249">
        <v>948.8</v>
      </c>
      <c r="AO18219" s="228" t="s">
        <v>50645</v>
      </c>
      <c r="AP18219" s="229">
        <v>5010</v>
      </c>
      <c r="AR18219" s="205"/>
      <c r="AS18219" s="206"/>
    </row>
    <row r="18220" spans="38:45" x14ac:dyDescent="0.55000000000000004">
      <c r="AL18220" s="248" t="s">
        <v>65144</v>
      </c>
      <c r="AM18220" s="249">
        <v>-55582.78</v>
      </c>
      <c r="AO18220" s="228" t="s">
        <v>46028</v>
      </c>
      <c r="AP18220" s="229">
        <v>117500</v>
      </c>
      <c r="AR18220" s="205"/>
      <c r="AS18220" s="206"/>
    </row>
    <row r="18221" spans="38:45" x14ac:dyDescent="0.55000000000000004">
      <c r="AL18221" s="248" t="s">
        <v>20903</v>
      </c>
      <c r="AM18221" s="249">
        <v>2000</v>
      </c>
      <c r="AO18221" s="228" t="s">
        <v>50646</v>
      </c>
      <c r="AP18221" s="229">
        <v>148750</v>
      </c>
      <c r="AR18221" s="205"/>
      <c r="AS18221" s="206"/>
    </row>
    <row r="18222" spans="38:45" x14ac:dyDescent="0.55000000000000004">
      <c r="AL18222" s="248" t="s">
        <v>20904</v>
      </c>
      <c r="AM18222" s="249">
        <v>58326.86</v>
      </c>
      <c r="AO18222" s="228" t="s">
        <v>49354</v>
      </c>
      <c r="AP18222" s="229">
        <v>123071.96</v>
      </c>
      <c r="AR18222" s="205"/>
      <c r="AS18222" s="206"/>
    </row>
    <row r="18223" spans="38:45" x14ac:dyDescent="0.55000000000000004">
      <c r="AL18223" s="248" t="s">
        <v>20905</v>
      </c>
      <c r="AM18223" s="249">
        <v>17641.099999999999</v>
      </c>
      <c r="AO18223" s="228" t="s">
        <v>19685</v>
      </c>
      <c r="AP18223" s="229">
        <v>28871.69</v>
      </c>
      <c r="AR18223" s="205"/>
      <c r="AS18223" s="206"/>
    </row>
    <row r="18224" spans="38:45" x14ac:dyDescent="0.55000000000000004">
      <c r="AL18224" s="248" t="s">
        <v>40795</v>
      </c>
      <c r="AM18224" s="249">
        <v>71999.98</v>
      </c>
      <c r="AO18224" s="228" t="s">
        <v>49355</v>
      </c>
      <c r="AP18224" s="229">
        <v>4920.46</v>
      </c>
      <c r="AR18224" s="205"/>
      <c r="AS18224" s="206"/>
    </row>
    <row r="18225" spans="38:45" x14ac:dyDescent="0.55000000000000004">
      <c r="AL18225" s="248" t="s">
        <v>20941</v>
      </c>
      <c r="AM18225" s="249">
        <v>11499.99</v>
      </c>
      <c r="AO18225" s="228" t="s">
        <v>19686</v>
      </c>
      <c r="AP18225" s="229">
        <v>90.7</v>
      </c>
      <c r="AR18225" s="205"/>
      <c r="AS18225" s="206"/>
    </row>
    <row r="18226" spans="38:45" x14ac:dyDescent="0.55000000000000004">
      <c r="AL18226" s="248" t="s">
        <v>54365</v>
      </c>
      <c r="AM18226" s="249">
        <v>3178.38</v>
      </c>
      <c r="AO18226" s="228" t="s">
        <v>50647</v>
      </c>
      <c r="AP18226" s="229">
        <v>577.66999999999996</v>
      </c>
      <c r="AR18226" s="205"/>
      <c r="AS18226" s="206"/>
    </row>
    <row r="18227" spans="38:45" x14ac:dyDescent="0.55000000000000004">
      <c r="AL18227" s="248" t="s">
        <v>40796</v>
      </c>
      <c r="AM18227" s="249">
        <v>1125</v>
      </c>
      <c r="AO18227" s="228" t="s">
        <v>43217</v>
      </c>
      <c r="AP18227" s="229">
        <v>908.13</v>
      </c>
      <c r="AR18227" s="205"/>
      <c r="AS18227" s="206"/>
    </row>
    <row r="18228" spans="38:45" x14ac:dyDescent="0.55000000000000004">
      <c r="AL18228" s="248" t="s">
        <v>33646</v>
      </c>
      <c r="AM18228" s="249">
        <v>77266.69</v>
      </c>
      <c r="AO18228" s="228" t="s">
        <v>50648</v>
      </c>
      <c r="AP18228" s="229">
        <v>36.44</v>
      </c>
      <c r="AR18228" s="205"/>
      <c r="AS18228" s="206"/>
    </row>
    <row r="18229" spans="38:45" x14ac:dyDescent="0.55000000000000004">
      <c r="AL18229" s="248" t="s">
        <v>46053</v>
      </c>
      <c r="AM18229" s="249">
        <v>3020.5</v>
      </c>
      <c r="AO18229" s="228" t="s">
        <v>50649</v>
      </c>
      <c r="AP18229" s="229">
        <v>2.62</v>
      </c>
      <c r="AR18229" s="205"/>
      <c r="AS18229" s="206"/>
    </row>
    <row r="18230" spans="38:45" x14ac:dyDescent="0.55000000000000004">
      <c r="AL18230" s="248" t="s">
        <v>20943</v>
      </c>
      <c r="AM18230" s="249">
        <v>12713.03</v>
      </c>
      <c r="AO18230" s="228" t="s">
        <v>32012</v>
      </c>
      <c r="AP18230" s="229">
        <v>10386.08</v>
      </c>
      <c r="AR18230" s="205"/>
      <c r="AS18230" s="206"/>
    </row>
    <row r="18231" spans="38:45" x14ac:dyDescent="0.55000000000000004">
      <c r="AL18231" s="248" t="s">
        <v>40797</v>
      </c>
      <c r="AM18231" s="249">
        <v>3478.92</v>
      </c>
      <c r="AO18231" s="228" t="s">
        <v>49356</v>
      </c>
      <c r="AP18231" s="229">
        <v>8683.24</v>
      </c>
      <c r="AR18231" s="205"/>
      <c r="AS18231" s="206"/>
    </row>
    <row r="18232" spans="38:45" x14ac:dyDescent="0.55000000000000004">
      <c r="AL18232" s="248" t="s">
        <v>20944</v>
      </c>
      <c r="AM18232" s="249">
        <v>66478</v>
      </c>
      <c r="AO18232" s="228" t="s">
        <v>19687</v>
      </c>
      <c r="AP18232" s="229">
        <v>276.55</v>
      </c>
      <c r="AR18232" s="205"/>
      <c r="AS18232" s="206"/>
    </row>
    <row r="18233" spans="38:45" x14ac:dyDescent="0.55000000000000004">
      <c r="AL18233" s="248" t="s">
        <v>20947</v>
      </c>
      <c r="AM18233" s="249">
        <v>837.41</v>
      </c>
      <c r="AO18233" s="228" t="s">
        <v>19689</v>
      </c>
      <c r="AP18233" s="229">
        <v>5464.21</v>
      </c>
      <c r="AR18233" s="205"/>
      <c r="AS18233" s="206"/>
    </row>
    <row r="18234" spans="38:45" x14ac:dyDescent="0.55000000000000004">
      <c r="AL18234" s="248" t="s">
        <v>20950</v>
      </c>
      <c r="AM18234" s="249">
        <v>31131.86</v>
      </c>
      <c r="AO18234" s="228" t="s">
        <v>19690</v>
      </c>
      <c r="AP18234" s="229">
        <v>84699.63</v>
      </c>
      <c r="AR18234" s="205"/>
      <c r="AS18234" s="206"/>
    </row>
    <row r="18235" spans="38:45" x14ac:dyDescent="0.55000000000000004">
      <c r="AL18235" s="248" t="s">
        <v>20951</v>
      </c>
      <c r="AM18235" s="249">
        <v>1480</v>
      </c>
      <c r="AO18235" s="228" t="s">
        <v>19691</v>
      </c>
      <c r="AP18235" s="229">
        <v>103767.9</v>
      </c>
      <c r="AR18235" s="205"/>
      <c r="AS18235" s="206"/>
    </row>
    <row r="18236" spans="38:45" x14ac:dyDescent="0.55000000000000004">
      <c r="AL18236" s="248" t="s">
        <v>20952</v>
      </c>
      <c r="AM18236" s="249">
        <v>9320.25</v>
      </c>
      <c r="AO18236" s="228" t="s">
        <v>43218</v>
      </c>
      <c r="AP18236" s="229">
        <v>22800.68</v>
      </c>
      <c r="AR18236" s="205"/>
      <c r="AS18236" s="206"/>
    </row>
    <row r="18237" spans="38:45" x14ac:dyDescent="0.55000000000000004">
      <c r="AL18237" s="248" t="s">
        <v>20953</v>
      </c>
      <c r="AM18237" s="249">
        <v>9770.2099999999991</v>
      </c>
      <c r="AO18237" s="228" t="s">
        <v>19692</v>
      </c>
      <c r="AP18237" s="229">
        <v>74741.23</v>
      </c>
      <c r="AR18237" s="205"/>
      <c r="AS18237" s="206"/>
    </row>
    <row r="18238" spans="38:45" x14ac:dyDescent="0.55000000000000004">
      <c r="AL18238" s="248" t="s">
        <v>20969</v>
      </c>
      <c r="AM18238" s="249">
        <v>14811</v>
      </c>
      <c r="AO18238" s="228" t="s">
        <v>19709</v>
      </c>
      <c r="AP18238" s="229">
        <v>68010.42</v>
      </c>
      <c r="AR18238" s="205"/>
      <c r="AS18238" s="206"/>
    </row>
    <row r="18239" spans="38:45" x14ac:dyDescent="0.55000000000000004">
      <c r="AL18239" s="248" t="s">
        <v>48465</v>
      </c>
      <c r="AM18239" s="249">
        <v>2932.5</v>
      </c>
      <c r="AO18239" s="228" t="s">
        <v>46029</v>
      </c>
      <c r="AP18239" s="229">
        <v>114662.28</v>
      </c>
      <c r="AR18239" s="205"/>
      <c r="AS18239" s="206"/>
    </row>
    <row r="18240" spans="38:45" x14ac:dyDescent="0.55000000000000004">
      <c r="AL18240" s="248" t="s">
        <v>20970</v>
      </c>
      <c r="AM18240" s="249">
        <v>1357.33</v>
      </c>
      <c r="AO18240" s="228" t="s">
        <v>47493</v>
      </c>
      <c r="AP18240" s="229">
        <v>56000</v>
      </c>
      <c r="AR18240" s="205"/>
      <c r="AS18240" s="206"/>
    </row>
    <row r="18241" spans="38:45" x14ac:dyDescent="0.55000000000000004">
      <c r="AL18241" s="248" t="s">
        <v>20972</v>
      </c>
      <c r="AM18241" s="249">
        <v>259.25</v>
      </c>
      <c r="AO18241" s="228" t="s">
        <v>19710</v>
      </c>
      <c r="AP18241" s="229">
        <v>18256.509999999998</v>
      </c>
      <c r="AR18241" s="205"/>
      <c r="AS18241" s="206"/>
    </row>
    <row r="18242" spans="38:45" x14ac:dyDescent="0.55000000000000004">
      <c r="AL18242" s="248" t="s">
        <v>48466</v>
      </c>
      <c r="AM18242" s="249">
        <v>3573.48</v>
      </c>
      <c r="AO18242" s="228" t="s">
        <v>19711</v>
      </c>
      <c r="AP18242" s="229">
        <v>11924</v>
      </c>
      <c r="AR18242" s="205"/>
      <c r="AS18242" s="206"/>
    </row>
    <row r="18243" spans="38:45" x14ac:dyDescent="0.55000000000000004">
      <c r="AL18243" s="248" t="s">
        <v>56804</v>
      </c>
      <c r="AM18243" s="249">
        <v>18578.88</v>
      </c>
      <c r="AO18243" s="228" t="s">
        <v>48455</v>
      </c>
      <c r="AP18243" s="229">
        <v>6263.52</v>
      </c>
      <c r="AR18243" s="205"/>
      <c r="AS18243" s="206"/>
    </row>
    <row r="18244" spans="38:45" x14ac:dyDescent="0.55000000000000004">
      <c r="AL18244" s="248" t="s">
        <v>59985</v>
      </c>
      <c r="AM18244" s="249">
        <v>40800</v>
      </c>
      <c r="AO18244" s="228" t="s">
        <v>19712</v>
      </c>
      <c r="AP18244" s="229">
        <v>16160.4</v>
      </c>
      <c r="AR18244" s="205"/>
      <c r="AS18244" s="206"/>
    </row>
    <row r="18245" spans="38:45" x14ac:dyDescent="0.55000000000000004">
      <c r="AL18245" s="248" t="s">
        <v>46055</v>
      </c>
      <c r="AM18245" s="249">
        <v>1421.12</v>
      </c>
      <c r="AO18245" s="228" t="s">
        <v>19714</v>
      </c>
      <c r="AP18245" s="229">
        <v>84</v>
      </c>
      <c r="AR18245" s="205"/>
      <c r="AS18245" s="206"/>
    </row>
    <row r="18246" spans="38:45" x14ac:dyDescent="0.55000000000000004">
      <c r="AL18246" s="248" t="s">
        <v>20986</v>
      </c>
      <c r="AM18246" s="249">
        <v>31383</v>
      </c>
      <c r="AO18246" s="228" t="s">
        <v>19715</v>
      </c>
      <c r="AP18246" s="229">
        <v>3714</v>
      </c>
      <c r="AR18246" s="205"/>
      <c r="AS18246" s="206"/>
    </row>
    <row r="18247" spans="38:45" x14ac:dyDescent="0.55000000000000004">
      <c r="AL18247" s="248" t="s">
        <v>61686</v>
      </c>
      <c r="AM18247" s="249">
        <v>11216</v>
      </c>
      <c r="AO18247" s="228" t="s">
        <v>19718</v>
      </c>
      <c r="AP18247" s="229">
        <v>27442.85</v>
      </c>
      <c r="AR18247" s="205"/>
      <c r="AS18247" s="206"/>
    </row>
    <row r="18248" spans="38:45" x14ac:dyDescent="0.55000000000000004">
      <c r="AL18248" s="248" t="s">
        <v>20988</v>
      </c>
      <c r="AM18248" s="249">
        <v>88990.09</v>
      </c>
      <c r="AO18248" s="228" t="s">
        <v>19743</v>
      </c>
      <c r="AP18248" s="229">
        <v>22050</v>
      </c>
      <c r="AR18248" s="205"/>
      <c r="AS18248" s="206"/>
    </row>
    <row r="18249" spans="38:45" x14ac:dyDescent="0.55000000000000004">
      <c r="AL18249" s="248" t="s">
        <v>59325</v>
      </c>
      <c r="AM18249" s="249">
        <v>47297.07</v>
      </c>
      <c r="AO18249" s="228" t="s">
        <v>46030</v>
      </c>
      <c r="AP18249" s="229">
        <v>7500</v>
      </c>
      <c r="AR18249" s="205"/>
      <c r="AS18249" s="206"/>
    </row>
    <row r="18250" spans="38:45" x14ac:dyDescent="0.55000000000000004">
      <c r="AL18250" s="248" t="s">
        <v>59986</v>
      </c>
      <c r="AM18250" s="249">
        <v>3608.61</v>
      </c>
      <c r="AO18250" s="228" t="s">
        <v>49357</v>
      </c>
      <c r="AP18250" s="229">
        <v>4000</v>
      </c>
      <c r="AR18250" s="205"/>
      <c r="AS18250" s="206"/>
    </row>
    <row r="18251" spans="38:45" x14ac:dyDescent="0.55000000000000004">
      <c r="AL18251" s="248" t="s">
        <v>20989</v>
      </c>
      <c r="AM18251" s="249">
        <v>56485.7</v>
      </c>
      <c r="AO18251" s="228" t="s">
        <v>46031</v>
      </c>
      <c r="AP18251" s="229">
        <v>155493.51</v>
      </c>
      <c r="AR18251" s="205"/>
      <c r="AS18251" s="206"/>
    </row>
    <row r="18252" spans="38:45" x14ac:dyDescent="0.55000000000000004">
      <c r="AL18252" s="248" t="s">
        <v>60911</v>
      </c>
      <c r="AM18252" s="249">
        <v>24151.79</v>
      </c>
      <c r="AO18252" s="228" t="s">
        <v>40765</v>
      </c>
      <c r="AP18252" s="229">
        <v>19900</v>
      </c>
      <c r="AR18252" s="205"/>
      <c r="AS18252" s="206"/>
    </row>
    <row r="18253" spans="38:45" x14ac:dyDescent="0.55000000000000004">
      <c r="AL18253" s="248" t="s">
        <v>60912</v>
      </c>
      <c r="AM18253" s="249">
        <v>12456.16</v>
      </c>
      <c r="AO18253" s="228" t="s">
        <v>49358</v>
      </c>
      <c r="AP18253" s="229">
        <v>2750</v>
      </c>
      <c r="AR18253" s="205"/>
      <c r="AS18253" s="206"/>
    </row>
    <row r="18254" spans="38:45" x14ac:dyDescent="0.55000000000000004">
      <c r="AL18254" s="248" t="s">
        <v>60913</v>
      </c>
      <c r="AM18254" s="249">
        <v>222991.86</v>
      </c>
      <c r="AO18254" s="228" t="s">
        <v>19745</v>
      </c>
      <c r="AP18254" s="229">
        <v>18715.11</v>
      </c>
      <c r="AR18254" s="205"/>
      <c r="AS18254" s="206"/>
    </row>
    <row r="18255" spans="38:45" x14ac:dyDescent="0.55000000000000004">
      <c r="AL18255" s="248" t="s">
        <v>46057</v>
      </c>
      <c r="AM18255" s="249">
        <v>9202.09</v>
      </c>
      <c r="AO18255" s="228" t="s">
        <v>19747</v>
      </c>
      <c r="AP18255" s="229">
        <v>7204.4</v>
      </c>
      <c r="AR18255" s="205"/>
      <c r="AS18255" s="206"/>
    </row>
    <row r="18256" spans="38:45" x14ac:dyDescent="0.55000000000000004">
      <c r="AL18256" s="248" t="s">
        <v>60914</v>
      </c>
      <c r="AM18256" s="249">
        <v>551.78</v>
      </c>
      <c r="AO18256" s="228" t="s">
        <v>19748</v>
      </c>
      <c r="AP18256" s="229">
        <v>11501.54</v>
      </c>
      <c r="AR18256" s="205"/>
      <c r="AS18256" s="206"/>
    </row>
    <row r="18257" spans="38:45" x14ac:dyDescent="0.55000000000000004">
      <c r="AL18257" s="248" t="s">
        <v>60915</v>
      </c>
      <c r="AM18257" s="249">
        <v>1306.58</v>
      </c>
      <c r="AO18257" s="228" t="s">
        <v>19749</v>
      </c>
      <c r="AP18257" s="229">
        <v>90724.21</v>
      </c>
      <c r="AR18257" s="205"/>
      <c r="AS18257" s="206"/>
    </row>
    <row r="18258" spans="38:45" x14ac:dyDescent="0.55000000000000004">
      <c r="AL18258" s="248" t="s">
        <v>60916</v>
      </c>
      <c r="AM18258" s="249">
        <v>137.13</v>
      </c>
      <c r="AO18258" s="228" t="s">
        <v>19750</v>
      </c>
      <c r="AP18258" s="229">
        <v>54675.19</v>
      </c>
      <c r="AR18258" s="205"/>
      <c r="AS18258" s="206"/>
    </row>
    <row r="18259" spans="38:45" x14ac:dyDescent="0.55000000000000004">
      <c r="AL18259" s="248" t="s">
        <v>60917</v>
      </c>
      <c r="AM18259" s="249">
        <v>711.06</v>
      </c>
      <c r="AO18259" s="228" t="s">
        <v>49359</v>
      </c>
      <c r="AP18259" s="229">
        <v>2085.94</v>
      </c>
      <c r="AR18259" s="205"/>
      <c r="AS18259" s="206"/>
    </row>
    <row r="18260" spans="38:45" x14ac:dyDescent="0.55000000000000004">
      <c r="AL18260" s="248" t="s">
        <v>60918</v>
      </c>
      <c r="AM18260" s="249">
        <v>62.88</v>
      </c>
      <c r="AO18260" s="228" t="s">
        <v>19752</v>
      </c>
      <c r="AP18260" s="229">
        <v>26796</v>
      </c>
      <c r="AR18260" s="205"/>
      <c r="AS18260" s="206"/>
    </row>
    <row r="18261" spans="38:45" x14ac:dyDescent="0.55000000000000004">
      <c r="AL18261" s="248" t="s">
        <v>60919</v>
      </c>
      <c r="AM18261" s="249">
        <v>22.67</v>
      </c>
      <c r="AO18261" s="228" t="s">
        <v>19770</v>
      </c>
      <c r="AP18261" s="229">
        <v>39890.54</v>
      </c>
      <c r="AR18261" s="205"/>
      <c r="AS18261" s="206"/>
    </row>
    <row r="18262" spans="38:45" x14ac:dyDescent="0.55000000000000004">
      <c r="AL18262" s="248" t="s">
        <v>60920</v>
      </c>
      <c r="AM18262" s="249">
        <v>20182</v>
      </c>
      <c r="AO18262" s="228" t="s">
        <v>33482</v>
      </c>
      <c r="AP18262" s="229">
        <v>107681.13</v>
      </c>
      <c r="AR18262" s="205"/>
      <c r="AS18262" s="206"/>
    </row>
    <row r="18263" spans="38:45" x14ac:dyDescent="0.55000000000000004">
      <c r="AL18263" s="248" t="s">
        <v>65145</v>
      </c>
      <c r="AM18263" s="249">
        <v>19600</v>
      </c>
      <c r="AO18263" s="228" t="s">
        <v>54330</v>
      </c>
      <c r="AP18263" s="229">
        <v>48914.400000000001</v>
      </c>
      <c r="AR18263" s="205"/>
      <c r="AS18263" s="206"/>
    </row>
    <row r="18264" spans="38:45" x14ac:dyDescent="0.55000000000000004">
      <c r="AL18264" s="248" t="s">
        <v>60921</v>
      </c>
      <c r="AM18264" s="249">
        <v>27641.759999999998</v>
      </c>
      <c r="AO18264" s="228" t="s">
        <v>39122</v>
      </c>
      <c r="AP18264" s="229">
        <v>590</v>
      </c>
      <c r="AR18264" s="205"/>
      <c r="AS18264" s="206"/>
    </row>
    <row r="18265" spans="38:45" x14ac:dyDescent="0.55000000000000004">
      <c r="AL18265" s="248" t="s">
        <v>60922</v>
      </c>
      <c r="AM18265" s="249">
        <v>5937.44</v>
      </c>
      <c r="AO18265" s="228" t="s">
        <v>43219</v>
      </c>
      <c r="AP18265" s="229">
        <v>9191.2199999999993</v>
      </c>
      <c r="AR18265" s="205"/>
      <c r="AS18265" s="206"/>
    </row>
    <row r="18266" spans="38:45" x14ac:dyDescent="0.55000000000000004">
      <c r="AL18266" s="248" t="s">
        <v>21036</v>
      </c>
      <c r="AM18266" s="249">
        <v>29282.6</v>
      </c>
      <c r="AO18266" s="228" t="s">
        <v>40766</v>
      </c>
      <c r="AP18266" s="229">
        <v>122800</v>
      </c>
      <c r="AR18266" s="205"/>
      <c r="AS18266" s="206"/>
    </row>
    <row r="18267" spans="38:45" x14ac:dyDescent="0.55000000000000004">
      <c r="AL18267" s="248" t="s">
        <v>60923</v>
      </c>
      <c r="AM18267" s="249">
        <v>184081.73</v>
      </c>
      <c r="AO18267" s="228" t="s">
        <v>19772</v>
      </c>
      <c r="AP18267" s="229">
        <v>54031.9</v>
      </c>
      <c r="AR18267" s="205"/>
      <c r="AS18267" s="206"/>
    </row>
    <row r="18268" spans="38:45" x14ac:dyDescent="0.55000000000000004">
      <c r="AL18268" s="248" t="s">
        <v>21037</v>
      </c>
      <c r="AM18268" s="249">
        <v>1560.72</v>
      </c>
      <c r="AO18268" s="228" t="s">
        <v>49360</v>
      </c>
      <c r="AP18268" s="229">
        <v>1500</v>
      </c>
      <c r="AR18268" s="205"/>
      <c r="AS18268" s="206"/>
    </row>
    <row r="18269" spans="38:45" x14ac:dyDescent="0.55000000000000004">
      <c r="AL18269" s="248" t="s">
        <v>33651</v>
      </c>
      <c r="AM18269" s="249">
        <v>19830.099999999999</v>
      </c>
      <c r="AO18269" s="228" t="s">
        <v>40767</v>
      </c>
      <c r="AP18269" s="229">
        <v>60</v>
      </c>
      <c r="AR18269" s="205"/>
      <c r="AS18269" s="206"/>
    </row>
    <row r="18270" spans="38:45" x14ac:dyDescent="0.55000000000000004">
      <c r="AL18270" s="248" t="s">
        <v>62360</v>
      </c>
      <c r="AM18270" s="249">
        <v>7802.4</v>
      </c>
      <c r="AO18270" s="228" t="s">
        <v>19773</v>
      </c>
      <c r="AP18270" s="229">
        <v>28040.639999999999</v>
      </c>
      <c r="AR18270" s="205"/>
      <c r="AS18270" s="206"/>
    </row>
    <row r="18271" spans="38:45" x14ac:dyDescent="0.55000000000000004">
      <c r="AL18271" s="248" t="s">
        <v>21040</v>
      </c>
      <c r="AM18271" s="249">
        <v>31692.9</v>
      </c>
      <c r="AO18271" s="228" t="s">
        <v>19774</v>
      </c>
      <c r="AP18271" s="229">
        <v>45556.52</v>
      </c>
      <c r="AR18271" s="205"/>
      <c r="AS18271" s="206"/>
    </row>
    <row r="18272" spans="38:45" x14ac:dyDescent="0.55000000000000004">
      <c r="AL18272" s="248" t="s">
        <v>21044</v>
      </c>
      <c r="AM18272" s="249">
        <v>829164.06</v>
      </c>
      <c r="AO18272" s="228" t="s">
        <v>19775</v>
      </c>
      <c r="AP18272" s="229">
        <v>260.66000000000003</v>
      </c>
      <c r="AR18272" s="205"/>
      <c r="AS18272" s="206"/>
    </row>
    <row r="18273" spans="38:45" x14ac:dyDescent="0.55000000000000004">
      <c r="AL18273" s="248" t="s">
        <v>21045</v>
      </c>
      <c r="AM18273" s="249">
        <v>7071.69</v>
      </c>
      <c r="AO18273" s="228" t="s">
        <v>39123</v>
      </c>
      <c r="AP18273" s="229">
        <v>8107.43</v>
      </c>
      <c r="AR18273" s="205"/>
      <c r="AS18273" s="206"/>
    </row>
    <row r="18274" spans="38:45" x14ac:dyDescent="0.55000000000000004">
      <c r="AL18274" s="248" t="s">
        <v>63488</v>
      </c>
      <c r="AM18274" s="249">
        <v>1200</v>
      </c>
      <c r="AO18274" s="228" t="s">
        <v>19776</v>
      </c>
      <c r="AP18274" s="229">
        <v>38664.17</v>
      </c>
      <c r="AR18274" s="205"/>
      <c r="AS18274" s="206"/>
    </row>
    <row r="18275" spans="38:45" x14ac:dyDescent="0.55000000000000004">
      <c r="AL18275" s="248" t="s">
        <v>63489</v>
      </c>
      <c r="AM18275" s="249">
        <v>800</v>
      </c>
      <c r="AO18275" s="228" t="s">
        <v>19777</v>
      </c>
      <c r="AP18275" s="229">
        <v>11250</v>
      </c>
      <c r="AR18275" s="205"/>
      <c r="AS18275" s="206"/>
    </row>
    <row r="18276" spans="38:45" x14ac:dyDescent="0.55000000000000004">
      <c r="AL18276" s="248" t="s">
        <v>21046</v>
      </c>
      <c r="AM18276" s="249">
        <v>210689.98</v>
      </c>
      <c r="AO18276" s="228" t="s">
        <v>47494</v>
      </c>
      <c r="AP18276" s="229">
        <v>50</v>
      </c>
      <c r="AR18276" s="205"/>
      <c r="AS18276" s="206"/>
    </row>
    <row r="18277" spans="38:45" x14ac:dyDescent="0.55000000000000004">
      <c r="AL18277" s="248" t="s">
        <v>21047</v>
      </c>
      <c r="AM18277" s="249">
        <v>79483.360000000001</v>
      </c>
      <c r="AO18277" s="228" t="s">
        <v>54331</v>
      </c>
      <c r="AP18277" s="229">
        <v>400</v>
      </c>
      <c r="AR18277" s="205"/>
      <c r="AS18277" s="206"/>
    </row>
    <row r="18278" spans="38:45" x14ac:dyDescent="0.55000000000000004">
      <c r="AL18278" s="248" t="s">
        <v>21048</v>
      </c>
      <c r="AM18278" s="249">
        <v>206967.17</v>
      </c>
      <c r="AO18278" s="228" t="s">
        <v>19778</v>
      </c>
      <c r="AP18278" s="229">
        <v>615.95000000000005</v>
      </c>
      <c r="AR18278" s="205"/>
      <c r="AS18278" s="206"/>
    </row>
    <row r="18279" spans="38:45" x14ac:dyDescent="0.55000000000000004">
      <c r="AL18279" s="248" t="s">
        <v>21049</v>
      </c>
      <c r="AM18279" s="249">
        <v>7654.18</v>
      </c>
      <c r="AO18279" s="228" t="s">
        <v>19779</v>
      </c>
      <c r="AP18279" s="229">
        <v>25</v>
      </c>
      <c r="AR18279" s="205"/>
      <c r="AS18279" s="206"/>
    </row>
    <row r="18280" spans="38:45" x14ac:dyDescent="0.55000000000000004">
      <c r="AL18280" s="248" t="s">
        <v>21050</v>
      </c>
      <c r="AM18280" s="249">
        <v>183866.85</v>
      </c>
      <c r="AO18280" s="228" t="s">
        <v>49361</v>
      </c>
      <c r="AP18280" s="229">
        <v>763</v>
      </c>
      <c r="AR18280" s="205"/>
      <c r="AS18280" s="206"/>
    </row>
    <row r="18281" spans="38:45" x14ac:dyDescent="0.55000000000000004">
      <c r="AL18281" s="248" t="s">
        <v>54370</v>
      </c>
      <c r="AM18281" s="249">
        <v>4107.5</v>
      </c>
      <c r="AO18281" s="228" t="s">
        <v>19780</v>
      </c>
      <c r="AP18281" s="229">
        <v>161.04</v>
      </c>
      <c r="AR18281" s="205"/>
      <c r="AS18281" s="206"/>
    </row>
    <row r="18282" spans="38:45" x14ac:dyDescent="0.55000000000000004">
      <c r="AL18282" s="248" t="s">
        <v>21054</v>
      </c>
      <c r="AM18282" s="249">
        <v>102183.21</v>
      </c>
      <c r="AO18282" s="228" t="s">
        <v>36264</v>
      </c>
      <c r="AP18282" s="229">
        <v>570</v>
      </c>
      <c r="AR18282" s="205"/>
      <c r="AS18282" s="206"/>
    </row>
    <row r="18283" spans="38:45" x14ac:dyDescent="0.55000000000000004">
      <c r="AL18283" s="248" t="s">
        <v>13578</v>
      </c>
      <c r="AM18283" s="249">
        <v>43976.98</v>
      </c>
      <c r="AO18283" s="228" t="s">
        <v>39124</v>
      </c>
      <c r="AP18283" s="229">
        <v>270</v>
      </c>
      <c r="AR18283" s="205"/>
      <c r="AS18283" s="206"/>
    </row>
    <row r="18284" spans="38:45" x14ac:dyDescent="0.55000000000000004">
      <c r="AL18284" s="248" t="s">
        <v>21056</v>
      </c>
      <c r="AM18284" s="249">
        <v>110967.18</v>
      </c>
      <c r="AO18284" s="228" t="s">
        <v>19782</v>
      </c>
      <c r="AP18284" s="229">
        <v>32326.03</v>
      </c>
      <c r="AR18284" s="205"/>
      <c r="AS18284" s="206"/>
    </row>
    <row r="18285" spans="38:45" x14ac:dyDescent="0.55000000000000004">
      <c r="AL18285" s="248" t="s">
        <v>65146</v>
      </c>
      <c r="AM18285" s="249">
        <v>-24329.57</v>
      </c>
      <c r="AO18285" s="228" t="s">
        <v>39125</v>
      </c>
      <c r="AP18285" s="229">
        <v>7127.2</v>
      </c>
      <c r="AR18285" s="205"/>
      <c r="AS18285" s="206"/>
    </row>
    <row r="18286" spans="38:45" x14ac:dyDescent="0.55000000000000004">
      <c r="AL18286" s="248" t="s">
        <v>35079</v>
      </c>
      <c r="AM18286" s="249">
        <v>1364297.14</v>
      </c>
      <c r="AO18286" s="228" t="s">
        <v>48456</v>
      </c>
      <c r="AP18286" s="229">
        <v>367.12</v>
      </c>
      <c r="AR18286" s="205"/>
      <c r="AS18286" s="206"/>
    </row>
    <row r="18287" spans="38:45" x14ac:dyDescent="0.55000000000000004">
      <c r="AL18287" s="248" t="s">
        <v>36309</v>
      </c>
      <c r="AM18287" s="249">
        <v>1071157.3</v>
      </c>
      <c r="AO18287" s="228" t="s">
        <v>40768</v>
      </c>
      <c r="AP18287" s="229">
        <v>45886.77</v>
      </c>
      <c r="AR18287" s="205"/>
      <c r="AS18287" s="206"/>
    </row>
    <row r="18288" spans="38:45" x14ac:dyDescent="0.55000000000000004">
      <c r="AL18288" s="248" t="s">
        <v>35086</v>
      </c>
      <c r="AM18288" s="249">
        <v>179518.74</v>
      </c>
      <c r="AO18288" s="228" t="s">
        <v>19783</v>
      </c>
      <c r="AP18288" s="229">
        <v>60615.519999999997</v>
      </c>
      <c r="AR18288" s="205"/>
      <c r="AS18288" s="206"/>
    </row>
    <row r="18289" spans="38:45" x14ac:dyDescent="0.55000000000000004">
      <c r="AL18289" s="248" t="s">
        <v>61687</v>
      </c>
      <c r="AM18289" s="249">
        <v>8990.75</v>
      </c>
      <c r="AO18289" s="228" t="s">
        <v>19853</v>
      </c>
      <c r="AP18289" s="229">
        <v>60158.85</v>
      </c>
      <c r="AR18289" s="205"/>
      <c r="AS18289" s="206"/>
    </row>
    <row r="18290" spans="38:45" x14ac:dyDescent="0.55000000000000004">
      <c r="AL18290" s="248" t="s">
        <v>21102</v>
      </c>
      <c r="AM18290" s="249">
        <v>45089</v>
      </c>
      <c r="AO18290" s="228" t="s">
        <v>34997</v>
      </c>
      <c r="AP18290" s="229">
        <v>187192.72</v>
      </c>
      <c r="AR18290" s="205"/>
      <c r="AS18290" s="206"/>
    </row>
    <row r="18291" spans="38:45" x14ac:dyDescent="0.55000000000000004">
      <c r="AL18291" s="248" t="s">
        <v>21103</v>
      </c>
      <c r="AM18291" s="249">
        <v>843.09</v>
      </c>
      <c r="AO18291" s="228" t="s">
        <v>19854</v>
      </c>
      <c r="AP18291" s="229">
        <v>441726.9</v>
      </c>
      <c r="AR18291" s="205"/>
      <c r="AS18291" s="206"/>
    </row>
    <row r="18292" spans="38:45" x14ac:dyDescent="0.55000000000000004">
      <c r="AL18292" s="248" t="s">
        <v>21104</v>
      </c>
      <c r="AM18292" s="249">
        <v>25368.75</v>
      </c>
      <c r="AO18292" s="228" t="s">
        <v>48457</v>
      </c>
      <c r="AP18292" s="229">
        <v>5129.01</v>
      </c>
      <c r="AR18292" s="205"/>
      <c r="AS18292" s="206"/>
    </row>
    <row r="18293" spans="38:45" x14ac:dyDescent="0.55000000000000004">
      <c r="AL18293" s="248" t="s">
        <v>21105</v>
      </c>
      <c r="AM18293" s="249">
        <v>700</v>
      </c>
      <c r="AO18293" s="228" t="s">
        <v>19855</v>
      </c>
      <c r="AP18293" s="229">
        <v>136645.57999999999</v>
      </c>
      <c r="AR18293" s="205"/>
      <c r="AS18293" s="206"/>
    </row>
    <row r="18294" spans="38:45" x14ac:dyDescent="0.55000000000000004">
      <c r="AL18294" s="248" t="s">
        <v>21109</v>
      </c>
      <c r="AM18294" s="249">
        <v>3600</v>
      </c>
      <c r="AO18294" s="228" t="s">
        <v>19857</v>
      </c>
      <c r="AP18294" s="229">
        <v>232212.59</v>
      </c>
      <c r="AR18294" s="205"/>
      <c r="AS18294" s="206"/>
    </row>
    <row r="18295" spans="38:45" x14ac:dyDescent="0.55000000000000004">
      <c r="AL18295" s="248" t="s">
        <v>33656</v>
      </c>
      <c r="AM18295" s="249">
        <v>9249.11</v>
      </c>
      <c r="AO18295" s="228" t="s">
        <v>40769</v>
      </c>
      <c r="AP18295" s="229">
        <v>51318.16</v>
      </c>
      <c r="AR18295" s="205"/>
      <c r="AS18295" s="206"/>
    </row>
    <row r="18296" spans="38:45" x14ac:dyDescent="0.55000000000000004">
      <c r="AL18296" s="248" t="s">
        <v>62361</v>
      </c>
      <c r="AM18296" s="249">
        <v>583.24</v>
      </c>
      <c r="AO18296" s="228" t="s">
        <v>19858</v>
      </c>
      <c r="AP18296" s="229">
        <v>162773.5</v>
      </c>
      <c r="AR18296" s="205"/>
      <c r="AS18296" s="206"/>
    </row>
    <row r="18297" spans="38:45" x14ac:dyDescent="0.55000000000000004">
      <c r="AL18297" s="248" t="s">
        <v>63490</v>
      </c>
      <c r="AM18297" s="249">
        <v>2600</v>
      </c>
      <c r="AO18297" s="228" t="s">
        <v>36267</v>
      </c>
      <c r="AP18297" s="229">
        <v>57663.41</v>
      </c>
      <c r="AR18297" s="205"/>
      <c r="AS18297" s="206"/>
    </row>
    <row r="18298" spans="38:45" x14ac:dyDescent="0.55000000000000004">
      <c r="AL18298" s="248" t="s">
        <v>59326</v>
      </c>
      <c r="AM18298" s="249">
        <v>784.17</v>
      </c>
      <c r="AO18298" s="228" t="s">
        <v>13488</v>
      </c>
      <c r="AP18298" s="229">
        <v>23379.43</v>
      </c>
      <c r="AR18298" s="205"/>
      <c r="AS18298" s="206"/>
    </row>
    <row r="18299" spans="38:45" x14ac:dyDescent="0.55000000000000004">
      <c r="AL18299" s="248" t="s">
        <v>21110</v>
      </c>
      <c r="AM18299" s="249">
        <v>27829.39</v>
      </c>
      <c r="AO18299" s="228" t="s">
        <v>19860</v>
      </c>
      <c r="AP18299" s="229">
        <v>16375.75</v>
      </c>
      <c r="AR18299" s="205"/>
      <c r="AS18299" s="206"/>
    </row>
    <row r="18300" spans="38:45" x14ac:dyDescent="0.55000000000000004">
      <c r="AL18300" s="248" t="s">
        <v>13588</v>
      </c>
      <c r="AM18300" s="249">
        <v>22019.47</v>
      </c>
      <c r="AO18300" s="228" t="s">
        <v>39132</v>
      </c>
      <c r="AP18300" s="229">
        <v>103</v>
      </c>
      <c r="AR18300" s="205"/>
      <c r="AS18300" s="206"/>
    </row>
    <row r="18301" spans="38:45" x14ac:dyDescent="0.55000000000000004">
      <c r="AL18301" s="248" t="s">
        <v>13589</v>
      </c>
      <c r="AM18301" s="249">
        <v>66781.23</v>
      </c>
      <c r="AO18301" s="228" t="s">
        <v>19862</v>
      </c>
      <c r="AP18301" s="229">
        <v>54334.48</v>
      </c>
      <c r="AR18301" s="205"/>
      <c r="AS18301" s="206"/>
    </row>
    <row r="18302" spans="38:45" x14ac:dyDescent="0.55000000000000004">
      <c r="AL18302" s="248" t="s">
        <v>21111</v>
      </c>
      <c r="AM18302" s="249">
        <v>27007.13</v>
      </c>
      <c r="AO18302" s="228" t="s">
        <v>54332</v>
      </c>
      <c r="AP18302" s="229">
        <v>5426.96</v>
      </c>
      <c r="AR18302" s="205"/>
      <c r="AS18302" s="206"/>
    </row>
    <row r="18303" spans="38:45" x14ac:dyDescent="0.55000000000000004">
      <c r="AL18303" s="248" t="s">
        <v>59987</v>
      </c>
      <c r="AM18303" s="249">
        <v>1395.28</v>
      </c>
      <c r="AO18303" s="228" t="s">
        <v>13489</v>
      </c>
      <c r="AP18303" s="229">
        <v>51433.55</v>
      </c>
      <c r="AR18303" s="205"/>
      <c r="AS18303" s="206"/>
    </row>
    <row r="18304" spans="38:45" x14ac:dyDescent="0.55000000000000004">
      <c r="AL18304" s="248" t="s">
        <v>21112</v>
      </c>
      <c r="AM18304" s="249">
        <v>70221.86</v>
      </c>
      <c r="AO18304" s="228" t="s">
        <v>19863</v>
      </c>
      <c r="AP18304" s="229">
        <v>4704845.54</v>
      </c>
      <c r="AR18304" s="205"/>
      <c r="AS18304" s="206"/>
    </row>
    <row r="18305" spans="38:45" x14ac:dyDescent="0.55000000000000004">
      <c r="AL18305" s="248" t="s">
        <v>56805</v>
      </c>
      <c r="AM18305" s="249">
        <v>13210.63</v>
      </c>
      <c r="AO18305" s="228" t="s">
        <v>19864</v>
      </c>
      <c r="AP18305" s="229">
        <v>248695.23</v>
      </c>
      <c r="AR18305" s="205"/>
      <c r="AS18305" s="206"/>
    </row>
    <row r="18306" spans="38:45" x14ac:dyDescent="0.55000000000000004">
      <c r="AL18306" s="248" t="s">
        <v>21114</v>
      </c>
      <c r="AM18306" s="249">
        <v>2148.8000000000002</v>
      </c>
      <c r="AO18306" s="228" t="s">
        <v>39133</v>
      </c>
      <c r="AP18306" s="229">
        <v>1571.54</v>
      </c>
      <c r="AR18306" s="205"/>
      <c r="AS18306" s="206"/>
    </row>
    <row r="18307" spans="38:45" x14ac:dyDescent="0.55000000000000004">
      <c r="AL18307" s="248" t="s">
        <v>50676</v>
      </c>
      <c r="AM18307" s="249">
        <v>214</v>
      </c>
      <c r="AO18307" s="228" t="s">
        <v>47495</v>
      </c>
      <c r="AP18307" s="229">
        <v>114.58</v>
      </c>
      <c r="AR18307" s="205"/>
      <c r="AS18307" s="206"/>
    </row>
    <row r="18308" spans="38:45" x14ac:dyDescent="0.55000000000000004">
      <c r="AL18308" s="248" t="s">
        <v>21115</v>
      </c>
      <c r="AM18308" s="249">
        <v>10821.6</v>
      </c>
      <c r="AO18308" s="228" t="s">
        <v>19865</v>
      </c>
      <c r="AP18308" s="229">
        <v>200</v>
      </c>
      <c r="AR18308" s="205"/>
      <c r="AS18308" s="206"/>
    </row>
    <row r="18309" spans="38:45" x14ac:dyDescent="0.55000000000000004">
      <c r="AL18309" s="248" t="s">
        <v>39188</v>
      </c>
      <c r="AM18309" s="249">
        <v>12343</v>
      </c>
      <c r="AO18309" s="228" t="s">
        <v>19866</v>
      </c>
      <c r="AP18309" s="229">
        <v>413719.92</v>
      </c>
      <c r="AR18309" s="205"/>
      <c r="AS18309" s="206"/>
    </row>
    <row r="18310" spans="38:45" x14ac:dyDescent="0.55000000000000004">
      <c r="AL18310" s="248" t="s">
        <v>21116</v>
      </c>
      <c r="AM18310" s="249">
        <v>107058.49</v>
      </c>
      <c r="AO18310" s="228" t="s">
        <v>19867</v>
      </c>
      <c r="AP18310" s="229">
        <v>114465.63</v>
      </c>
      <c r="AR18310" s="205"/>
      <c r="AS18310" s="206"/>
    </row>
    <row r="18311" spans="38:45" x14ac:dyDescent="0.55000000000000004">
      <c r="AL18311" s="248" t="s">
        <v>54372</v>
      </c>
      <c r="AM18311" s="249">
        <v>2320.71</v>
      </c>
      <c r="AO18311" s="228" t="s">
        <v>39134</v>
      </c>
      <c r="AP18311" s="229">
        <v>802.69</v>
      </c>
      <c r="AR18311" s="205"/>
      <c r="AS18311" s="206"/>
    </row>
    <row r="18312" spans="38:45" x14ac:dyDescent="0.55000000000000004">
      <c r="AL18312" s="248" t="s">
        <v>13590</v>
      </c>
      <c r="AM18312" s="249">
        <v>211062.43</v>
      </c>
      <c r="AO18312" s="228" t="s">
        <v>13491</v>
      </c>
      <c r="AP18312" s="229">
        <v>526965.31000000006</v>
      </c>
      <c r="AR18312" s="205"/>
      <c r="AS18312" s="206"/>
    </row>
    <row r="18313" spans="38:45" x14ac:dyDescent="0.55000000000000004">
      <c r="AL18313" s="248" t="s">
        <v>13591</v>
      </c>
      <c r="AM18313" s="249">
        <v>35832.86</v>
      </c>
      <c r="AO18313" s="228" t="s">
        <v>13492</v>
      </c>
      <c r="AP18313" s="229">
        <v>333804.78999999998</v>
      </c>
      <c r="AR18313" s="205"/>
      <c r="AS18313" s="206"/>
    </row>
    <row r="18314" spans="38:45" x14ac:dyDescent="0.55000000000000004">
      <c r="AL18314" s="248" t="s">
        <v>56806</v>
      </c>
      <c r="AM18314" s="249">
        <v>1101.25</v>
      </c>
      <c r="AO18314" s="228" t="s">
        <v>13493</v>
      </c>
      <c r="AP18314" s="229">
        <v>72691.08</v>
      </c>
      <c r="AR18314" s="205"/>
      <c r="AS18314" s="206"/>
    </row>
    <row r="18315" spans="38:45" x14ac:dyDescent="0.55000000000000004">
      <c r="AL18315" s="248" t="s">
        <v>21117</v>
      </c>
      <c r="AM18315" s="249">
        <v>-9772</v>
      </c>
      <c r="AO18315" s="228" t="s">
        <v>19868</v>
      </c>
      <c r="AP18315" s="229">
        <v>554222.72</v>
      </c>
      <c r="AR18315" s="205"/>
      <c r="AS18315" s="206"/>
    </row>
    <row r="18316" spans="38:45" x14ac:dyDescent="0.55000000000000004">
      <c r="AL18316" s="248" t="s">
        <v>56807</v>
      </c>
      <c r="AM18316" s="249">
        <v>3302575.1</v>
      </c>
      <c r="AO18316" s="228" t="s">
        <v>54333</v>
      </c>
      <c r="AP18316" s="229">
        <v>929.9</v>
      </c>
      <c r="AR18316" s="205"/>
      <c r="AS18316" s="206"/>
    </row>
    <row r="18317" spans="38:45" x14ac:dyDescent="0.55000000000000004">
      <c r="AL18317" s="248" t="s">
        <v>35089</v>
      </c>
      <c r="AM18317" s="249">
        <v>78095.3</v>
      </c>
      <c r="AO18317" s="228" t="s">
        <v>19869</v>
      </c>
      <c r="AP18317" s="229">
        <v>2895.1</v>
      </c>
      <c r="AR18317" s="205"/>
      <c r="AS18317" s="206"/>
    </row>
    <row r="18318" spans="38:45" x14ac:dyDescent="0.55000000000000004">
      <c r="AL18318" s="248" t="s">
        <v>43244</v>
      </c>
      <c r="AM18318" s="249">
        <v>20800</v>
      </c>
      <c r="AO18318" s="228" t="s">
        <v>19871</v>
      </c>
      <c r="AP18318" s="229">
        <v>92692.65</v>
      </c>
      <c r="AR18318" s="205"/>
      <c r="AS18318" s="206"/>
    </row>
    <row r="18319" spans="38:45" x14ac:dyDescent="0.55000000000000004">
      <c r="AL18319" s="248" t="s">
        <v>21175</v>
      </c>
      <c r="AM18319" s="249">
        <v>32600.93</v>
      </c>
      <c r="AO18319" s="228" t="s">
        <v>19872</v>
      </c>
      <c r="AP18319" s="229">
        <v>7180.59</v>
      </c>
      <c r="AR18319" s="205"/>
      <c r="AS18319" s="206"/>
    </row>
    <row r="18320" spans="38:45" x14ac:dyDescent="0.55000000000000004">
      <c r="AL18320" s="248" t="s">
        <v>58038</v>
      </c>
      <c r="AM18320" s="249">
        <v>111147.44</v>
      </c>
      <c r="AO18320" s="228" t="s">
        <v>49362</v>
      </c>
      <c r="AP18320" s="229">
        <v>740.1</v>
      </c>
      <c r="AR18320" s="205"/>
      <c r="AS18320" s="206"/>
    </row>
    <row r="18321" spans="38:45" x14ac:dyDescent="0.55000000000000004">
      <c r="AL18321" s="248" t="s">
        <v>33659</v>
      </c>
      <c r="AM18321" s="249">
        <v>8580</v>
      </c>
      <c r="AO18321" s="228" t="s">
        <v>19873</v>
      </c>
      <c r="AP18321" s="229">
        <v>11622.88</v>
      </c>
      <c r="AR18321" s="205"/>
      <c r="AS18321" s="206"/>
    </row>
    <row r="18322" spans="38:45" x14ac:dyDescent="0.55000000000000004">
      <c r="AL18322" s="248" t="s">
        <v>43245</v>
      </c>
      <c r="AM18322" s="249">
        <v>3165.22</v>
      </c>
      <c r="AO18322" s="228" t="s">
        <v>19874</v>
      </c>
      <c r="AP18322" s="229">
        <v>822.11</v>
      </c>
      <c r="AR18322" s="205"/>
      <c r="AS18322" s="206"/>
    </row>
    <row r="18323" spans="38:45" x14ac:dyDescent="0.55000000000000004">
      <c r="AL18323" s="248" t="s">
        <v>47516</v>
      </c>
      <c r="AM18323" s="249">
        <v>108.75</v>
      </c>
      <c r="AO18323" s="228" t="s">
        <v>54334</v>
      </c>
      <c r="AP18323" s="229">
        <v>310807.92</v>
      </c>
      <c r="AR18323" s="205"/>
      <c r="AS18323" s="206"/>
    </row>
    <row r="18324" spans="38:45" x14ac:dyDescent="0.55000000000000004">
      <c r="AL18324" s="248" t="s">
        <v>21178</v>
      </c>
      <c r="AM18324" s="249">
        <v>55243</v>
      </c>
      <c r="AO18324" s="228" t="s">
        <v>19876</v>
      </c>
      <c r="AP18324" s="229">
        <v>318495.05</v>
      </c>
      <c r="AR18324" s="205"/>
      <c r="AS18324" s="206"/>
    </row>
    <row r="18325" spans="38:45" x14ac:dyDescent="0.55000000000000004">
      <c r="AL18325" s="248" t="s">
        <v>13597</v>
      </c>
      <c r="AM18325" s="249">
        <v>4074.85</v>
      </c>
      <c r="AO18325" s="228" t="s">
        <v>49363</v>
      </c>
      <c r="AP18325" s="229">
        <v>39521.699999999997</v>
      </c>
      <c r="AR18325" s="205"/>
      <c r="AS18325" s="206"/>
    </row>
    <row r="18326" spans="38:45" x14ac:dyDescent="0.55000000000000004">
      <c r="AL18326" s="248" t="s">
        <v>39192</v>
      </c>
      <c r="AM18326" s="249">
        <v>29214.26</v>
      </c>
      <c r="AO18326" s="228" t="s">
        <v>19878</v>
      </c>
      <c r="AP18326" s="229">
        <v>762663.91</v>
      </c>
      <c r="AR18326" s="205"/>
      <c r="AS18326" s="206"/>
    </row>
    <row r="18327" spans="38:45" x14ac:dyDescent="0.55000000000000004">
      <c r="AL18327" s="248" t="s">
        <v>43246</v>
      </c>
      <c r="AM18327" s="249">
        <v>504783.32</v>
      </c>
      <c r="AO18327" s="228" t="s">
        <v>19879</v>
      </c>
      <c r="AP18327" s="229">
        <v>38936.980000000003</v>
      </c>
      <c r="AR18327" s="205"/>
      <c r="AS18327" s="206"/>
    </row>
    <row r="18328" spans="38:45" x14ac:dyDescent="0.55000000000000004">
      <c r="AL18328" s="248" t="s">
        <v>21183</v>
      </c>
      <c r="AM18328" s="249">
        <v>352002.5</v>
      </c>
      <c r="AO18328" s="228" t="s">
        <v>33494</v>
      </c>
      <c r="AP18328" s="229">
        <v>84.75</v>
      </c>
      <c r="AR18328" s="205"/>
      <c r="AS18328" s="206"/>
    </row>
    <row r="18329" spans="38:45" x14ac:dyDescent="0.55000000000000004">
      <c r="AL18329" s="248" t="s">
        <v>13598</v>
      </c>
      <c r="AM18329" s="249">
        <v>90526.53</v>
      </c>
      <c r="AO18329" s="228" t="s">
        <v>19880</v>
      </c>
      <c r="AP18329" s="229">
        <v>175429.52</v>
      </c>
      <c r="AR18329" s="205"/>
      <c r="AS18329" s="206"/>
    </row>
    <row r="18330" spans="38:45" x14ac:dyDescent="0.55000000000000004">
      <c r="AL18330" s="248" t="s">
        <v>13599</v>
      </c>
      <c r="AM18330" s="249">
        <v>137357.82999999999</v>
      </c>
      <c r="AO18330" s="228" t="s">
        <v>19881</v>
      </c>
      <c r="AP18330" s="229">
        <v>1494546.46</v>
      </c>
      <c r="AR18330" s="205"/>
      <c r="AS18330" s="206"/>
    </row>
    <row r="18331" spans="38:45" x14ac:dyDescent="0.55000000000000004">
      <c r="AL18331" s="248" t="s">
        <v>43247</v>
      </c>
      <c r="AM18331" s="249">
        <v>30109.74</v>
      </c>
      <c r="AO18331" s="228" t="s">
        <v>33495</v>
      </c>
      <c r="AP18331" s="229">
        <v>612160.41</v>
      </c>
      <c r="AR18331" s="205"/>
      <c r="AS18331" s="206"/>
    </row>
    <row r="18332" spans="38:45" x14ac:dyDescent="0.55000000000000004">
      <c r="AL18332" s="248" t="s">
        <v>21184</v>
      </c>
      <c r="AM18332" s="249">
        <v>170061.73</v>
      </c>
      <c r="AO18332" s="228" t="s">
        <v>47496</v>
      </c>
      <c r="AP18332" s="229">
        <v>122010.15</v>
      </c>
      <c r="AR18332" s="205"/>
      <c r="AS18332" s="206"/>
    </row>
    <row r="18333" spans="38:45" x14ac:dyDescent="0.55000000000000004">
      <c r="AL18333" s="248" t="s">
        <v>21185</v>
      </c>
      <c r="AM18333" s="249">
        <v>24526.44</v>
      </c>
      <c r="AO18333" s="228" t="s">
        <v>39135</v>
      </c>
      <c r="AP18333" s="229">
        <v>229469.8</v>
      </c>
      <c r="AR18333" s="205"/>
      <c r="AS18333" s="206"/>
    </row>
    <row r="18334" spans="38:45" x14ac:dyDescent="0.55000000000000004">
      <c r="AL18334" s="248" t="s">
        <v>21188</v>
      </c>
      <c r="AM18334" s="249">
        <v>25026.05</v>
      </c>
      <c r="AO18334" s="228" t="s">
        <v>47497</v>
      </c>
      <c r="AP18334" s="229">
        <v>10000</v>
      </c>
      <c r="AR18334" s="205"/>
      <c r="AS18334" s="206"/>
    </row>
    <row r="18335" spans="38:45" x14ac:dyDescent="0.55000000000000004">
      <c r="AL18335" s="248" t="s">
        <v>61134</v>
      </c>
      <c r="AM18335" s="249">
        <v>9952.92</v>
      </c>
      <c r="AO18335" s="228" t="s">
        <v>19896</v>
      </c>
      <c r="AP18335" s="229">
        <v>54000</v>
      </c>
      <c r="AR18335" s="205"/>
      <c r="AS18335" s="206"/>
    </row>
    <row r="18336" spans="38:45" x14ac:dyDescent="0.55000000000000004">
      <c r="AL18336" s="248" t="s">
        <v>63491</v>
      </c>
      <c r="AM18336" s="249">
        <v>4048</v>
      </c>
      <c r="AO18336" s="228" t="s">
        <v>47498</v>
      </c>
      <c r="AP18336" s="229">
        <v>5160</v>
      </c>
      <c r="AR18336" s="205"/>
      <c r="AS18336" s="206"/>
    </row>
    <row r="18337" spans="38:45" x14ac:dyDescent="0.55000000000000004">
      <c r="AL18337" s="248" t="s">
        <v>21189</v>
      </c>
      <c r="AM18337" s="249">
        <v>80442.19</v>
      </c>
      <c r="AO18337" s="228" t="s">
        <v>19897</v>
      </c>
      <c r="AP18337" s="229">
        <v>20458.28</v>
      </c>
      <c r="AR18337" s="205"/>
      <c r="AS18337" s="206"/>
    </row>
    <row r="18338" spans="38:45" x14ac:dyDescent="0.55000000000000004">
      <c r="AL18338" s="248" t="s">
        <v>13600</v>
      </c>
      <c r="AM18338" s="249">
        <v>52915.68</v>
      </c>
      <c r="AO18338" s="228" t="s">
        <v>47499</v>
      </c>
      <c r="AP18338" s="229">
        <v>11340</v>
      </c>
      <c r="AR18338" s="205"/>
      <c r="AS18338" s="206"/>
    </row>
    <row r="18339" spans="38:45" x14ac:dyDescent="0.55000000000000004">
      <c r="AL18339" s="248" t="s">
        <v>21190</v>
      </c>
      <c r="AM18339" s="249">
        <v>87940.97</v>
      </c>
      <c r="AO18339" s="228" t="s">
        <v>46032</v>
      </c>
      <c r="AP18339" s="229">
        <v>64187.5</v>
      </c>
      <c r="AR18339" s="205"/>
      <c r="AS18339" s="206"/>
    </row>
    <row r="18340" spans="38:45" x14ac:dyDescent="0.55000000000000004">
      <c r="AL18340" s="248" t="s">
        <v>63492</v>
      </c>
      <c r="AM18340" s="249">
        <v>1534.51</v>
      </c>
      <c r="AO18340" s="228" t="s">
        <v>19898</v>
      </c>
      <c r="AP18340" s="229">
        <v>13421.05</v>
      </c>
      <c r="AR18340" s="205"/>
      <c r="AS18340" s="206"/>
    </row>
    <row r="18341" spans="38:45" x14ac:dyDescent="0.55000000000000004">
      <c r="AL18341" s="248" t="s">
        <v>36317</v>
      </c>
      <c r="AM18341" s="249">
        <v>2782</v>
      </c>
      <c r="AO18341" s="228" t="s">
        <v>19899</v>
      </c>
      <c r="AP18341" s="229">
        <v>21171.279999999999</v>
      </c>
      <c r="AR18341" s="205"/>
      <c r="AS18341" s="206"/>
    </row>
    <row r="18342" spans="38:45" x14ac:dyDescent="0.55000000000000004">
      <c r="AL18342" s="248" t="s">
        <v>21191</v>
      </c>
      <c r="AM18342" s="249">
        <v>3894.62</v>
      </c>
      <c r="AO18342" s="228" t="s">
        <v>47500</v>
      </c>
      <c r="AP18342" s="229">
        <v>4268.9799999999996</v>
      </c>
      <c r="AR18342" s="205"/>
      <c r="AS18342" s="206"/>
    </row>
    <row r="18343" spans="38:45" x14ac:dyDescent="0.55000000000000004">
      <c r="AL18343" s="248" t="s">
        <v>21192</v>
      </c>
      <c r="AM18343" s="249">
        <v>58785.34</v>
      </c>
      <c r="AO18343" s="228" t="s">
        <v>47501</v>
      </c>
      <c r="AP18343" s="229">
        <v>15053.52</v>
      </c>
      <c r="AR18343" s="205"/>
      <c r="AS18343" s="206"/>
    </row>
    <row r="18344" spans="38:45" x14ac:dyDescent="0.55000000000000004">
      <c r="AL18344" s="248" t="s">
        <v>58372</v>
      </c>
      <c r="AM18344" s="249">
        <v>123672.34</v>
      </c>
      <c r="AO18344" s="228" t="s">
        <v>13495</v>
      </c>
      <c r="AP18344" s="229">
        <v>5483.77</v>
      </c>
      <c r="AR18344" s="205"/>
      <c r="AS18344" s="206"/>
    </row>
    <row r="18345" spans="38:45" x14ac:dyDescent="0.55000000000000004">
      <c r="AL18345" s="248" t="s">
        <v>56808</v>
      </c>
      <c r="AM18345" s="249">
        <v>1748264.47</v>
      </c>
      <c r="AO18345" s="228" t="s">
        <v>19900</v>
      </c>
      <c r="AP18345" s="229">
        <v>46675</v>
      </c>
      <c r="AR18345" s="205"/>
      <c r="AS18345" s="206"/>
    </row>
    <row r="18346" spans="38:45" x14ac:dyDescent="0.55000000000000004">
      <c r="AL18346" s="248" t="s">
        <v>36318</v>
      </c>
      <c r="AM18346" s="249">
        <v>58047.79</v>
      </c>
      <c r="AO18346" s="228" t="s">
        <v>47502</v>
      </c>
      <c r="AP18346" s="229">
        <v>673.9</v>
      </c>
      <c r="AR18346" s="205"/>
      <c r="AS18346" s="206"/>
    </row>
    <row r="18347" spans="38:45" x14ac:dyDescent="0.55000000000000004">
      <c r="AL18347" s="248" t="s">
        <v>54374</v>
      </c>
      <c r="AM18347" s="249">
        <v>133135.28</v>
      </c>
      <c r="AO18347" s="228" t="s">
        <v>19901</v>
      </c>
      <c r="AP18347" s="229">
        <v>38043.410000000003</v>
      </c>
      <c r="AR18347" s="205"/>
      <c r="AS18347" s="206"/>
    </row>
    <row r="18348" spans="38:45" x14ac:dyDescent="0.55000000000000004">
      <c r="AL18348" s="248" t="s">
        <v>54375</v>
      </c>
      <c r="AM18348" s="249">
        <v>234854.05</v>
      </c>
      <c r="AO18348" s="228" t="s">
        <v>40770</v>
      </c>
      <c r="AP18348" s="229">
        <v>23556.5</v>
      </c>
      <c r="AR18348" s="205"/>
      <c r="AS18348" s="206"/>
    </row>
    <row r="18349" spans="38:45" x14ac:dyDescent="0.55000000000000004">
      <c r="AL18349" s="248" t="s">
        <v>56809</v>
      </c>
      <c r="AM18349" s="249">
        <v>58743.45</v>
      </c>
      <c r="AO18349" s="228" t="s">
        <v>40771</v>
      </c>
      <c r="AP18349" s="229">
        <v>51722.54</v>
      </c>
      <c r="AR18349" s="205"/>
      <c r="AS18349" s="206"/>
    </row>
    <row r="18350" spans="38:45" x14ac:dyDescent="0.55000000000000004">
      <c r="AL18350" s="248" t="s">
        <v>56810</v>
      </c>
      <c r="AM18350" s="249">
        <v>32690.91</v>
      </c>
      <c r="AO18350" s="228" t="s">
        <v>46033</v>
      </c>
      <c r="AP18350" s="229">
        <v>90985</v>
      </c>
      <c r="AR18350" s="205"/>
      <c r="AS18350" s="206"/>
    </row>
    <row r="18351" spans="38:45" x14ac:dyDescent="0.55000000000000004">
      <c r="AL18351" s="248" t="s">
        <v>56811</v>
      </c>
      <c r="AM18351" s="249">
        <v>11000</v>
      </c>
      <c r="AO18351" s="228" t="s">
        <v>40772</v>
      </c>
      <c r="AP18351" s="229">
        <v>12610.45</v>
      </c>
      <c r="AR18351" s="205"/>
      <c r="AS18351" s="206"/>
    </row>
    <row r="18352" spans="38:45" x14ac:dyDescent="0.55000000000000004">
      <c r="AL18352" s="248" t="s">
        <v>46062</v>
      </c>
      <c r="AM18352" s="249">
        <v>35633.57</v>
      </c>
      <c r="AO18352" s="228" t="s">
        <v>48458</v>
      </c>
      <c r="AP18352" s="229">
        <v>8771.94</v>
      </c>
      <c r="AR18352" s="205"/>
      <c r="AS18352" s="206"/>
    </row>
    <row r="18353" spans="38:45" x14ac:dyDescent="0.55000000000000004">
      <c r="AL18353" s="248" t="s">
        <v>54378</v>
      </c>
      <c r="AM18353" s="249">
        <v>2128.39</v>
      </c>
      <c r="AO18353" s="228" t="s">
        <v>49364</v>
      </c>
      <c r="AP18353" s="229">
        <v>23324.880000000001</v>
      </c>
      <c r="AR18353" s="205"/>
      <c r="AS18353" s="206"/>
    </row>
    <row r="18354" spans="38:45" x14ac:dyDescent="0.55000000000000004">
      <c r="AL18354" s="248" t="s">
        <v>13606</v>
      </c>
      <c r="AM18354" s="249">
        <v>34671.94</v>
      </c>
      <c r="AO18354" s="228" t="s">
        <v>20024</v>
      </c>
      <c r="AP18354" s="229">
        <v>5950</v>
      </c>
      <c r="AR18354" s="205"/>
      <c r="AS18354" s="206"/>
    </row>
    <row r="18355" spans="38:45" x14ac:dyDescent="0.55000000000000004">
      <c r="AL18355" s="248" t="s">
        <v>55608</v>
      </c>
      <c r="AM18355" s="249">
        <v>1471.86</v>
      </c>
      <c r="AO18355" s="228" t="s">
        <v>20025</v>
      </c>
      <c r="AP18355" s="229">
        <v>731338.1</v>
      </c>
      <c r="AR18355" s="205"/>
      <c r="AS18355" s="206"/>
    </row>
    <row r="18356" spans="38:45" x14ac:dyDescent="0.55000000000000004">
      <c r="AL18356" s="248" t="s">
        <v>62885</v>
      </c>
      <c r="AM18356" s="249">
        <v>333.68</v>
      </c>
      <c r="AO18356" s="228" t="s">
        <v>20026</v>
      </c>
      <c r="AP18356" s="229">
        <v>1406921.66</v>
      </c>
      <c r="AR18356" s="205"/>
      <c r="AS18356" s="206"/>
    </row>
    <row r="18357" spans="38:45" x14ac:dyDescent="0.55000000000000004">
      <c r="AL18357" s="248" t="s">
        <v>62886</v>
      </c>
      <c r="AM18357" s="249">
        <v>19.48</v>
      </c>
      <c r="AO18357" s="228" t="s">
        <v>20027</v>
      </c>
      <c r="AP18357" s="229">
        <v>8139.31</v>
      </c>
      <c r="AR18357" s="205"/>
      <c r="AS18357" s="206"/>
    </row>
    <row r="18358" spans="38:45" x14ac:dyDescent="0.55000000000000004">
      <c r="AL18358" s="248" t="s">
        <v>21202</v>
      </c>
      <c r="AM18358" s="249">
        <v>377684.45</v>
      </c>
      <c r="AO18358" s="228" t="s">
        <v>49365</v>
      </c>
      <c r="AP18358" s="229">
        <v>-1369.66</v>
      </c>
      <c r="AR18358" s="205"/>
      <c r="AS18358" s="206"/>
    </row>
    <row r="18359" spans="38:45" x14ac:dyDescent="0.55000000000000004">
      <c r="AL18359" s="248" t="s">
        <v>21203</v>
      </c>
      <c r="AM18359" s="249">
        <v>83919.66</v>
      </c>
      <c r="AO18359" s="228" t="s">
        <v>20028</v>
      </c>
      <c r="AP18359" s="229">
        <v>1067755.01</v>
      </c>
      <c r="AR18359" s="205"/>
      <c r="AS18359" s="206"/>
    </row>
    <row r="18360" spans="38:45" x14ac:dyDescent="0.55000000000000004">
      <c r="AL18360" s="248" t="s">
        <v>54380</v>
      </c>
      <c r="AM18360" s="249">
        <v>28406.25</v>
      </c>
      <c r="AO18360" s="228" t="s">
        <v>33504</v>
      </c>
      <c r="AP18360" s="229">
        <v>78580.259999999995</v>
      </c>
      <c r="AR18360" s="205"/>
      <c r="AS18360" s="206"/>
    </row>
    <row r="18361" spans="38:45" x14ac:dyDescent="0.55000000000000004">
      <c r="AL18361" s="248" t="s">
        <v>13607</v>
      </c>
      <c r="AM18361" s="249">
        <v>2232.4699999999998</v>
      </c>
      <c r="AO18361" s="228" t="s">
        <v>20029</v>
      </c>
      <c r="AP18361" s="229">
        <v>96694.23</v>
      </c>
      <c r="AR18361" s="205"/>
      <c r="AS18361" s="206"/>
    </row>
    <row r="18362" spans="38:45" x14ac:dyDescent="0.55000000000000004">
      <c r="AL18362" s="248" t="s">
        <v>21229</v>
      </c>
      <c r="AM18362" s="249">
        <v>43724.92</v>
      </c>
      <c r="AO18362" s="228" t="s">
        <v>33505</v>
      </c>
      <c r="AP18362" s="229">
        <v>10378.89</v>
      </c>
      <c r="AR18362" s="205"/>
      <c r="AS18362" s="206"/>
    </row>
    <row r="18363" spans="38:45" x14ac:dyDescent="0.55000000000000004">
      <c r="AL18363" s="248" t="s">
        <v>58039</v>
      </c>
      <c r="AM18363" s="249">
        <v>45370.44</v>
      </c>
      <c r="AO18363" s="228" t="s">
        <v>20030</v>
      </c>
      <c r="AP18363" s="229">
        <v>136333.21</v>
      </c>
      <c r="AR18363" s="205"/>
      <c r="AS18363" s="206"/>
    </row>
    <row r="18364" spans="38:45" x14ac:dyDescent="0.55000000000000004">
      <c r="AL18364" s="248" t="s">
        <v>21231</v>
      </c>
      <c r="AM18364" s="249">
        <v>6756.24</v>
      </c>
      <c r="AO18364" s="228" t="s">
        <v>20031</v>
      </c>
      <c r="AP18364" s="229">
        <v>19040</v>
      </c>
      <c r="AR18364" s="205"/>
      <c r="AS18364" s="206"/>
    </row>
    <row r="18365" spans="38:45" x14ac:dyDescent="0.55000000000000004">
      <c r="AL18365" s="248" t="s">
        <v>39199</v>
      </c>
      <c r="AM18365" s="249">
        <v>2707.51</v>
      </c>
      <c r="AO18365" s="228" t="s">
        <v>20033</v>
      </c>
      <c r="AP18365" s="229">
        <v>157006.54999999999</v>
      </c>
      <c r="AR18365" s="205"/>
      <c r="AS18365" s="206"/>
    </row>
    <row r="18366" spans="38:45" x14ac:dyDescent="0.55000000000000004">
      <c r="AL18366" s="248" t="s">
        <v>21232</v>
      </c>
      <c r="AM18366" s="249">
        <v>10606.31</v>
      </c>
      <c r="AO18366" s="228" t="s">
        <v>47503</v>
      </c>
      <c r="AP18366" s="229">
        <v>3708.74</v>
      </c>
      <c r="AR18366" s="205"/>
      <c r="AS18366" s="206"/>
    </row>
    <row r="18367" spans="38:45" x14ac:dyDescent="0.55000000000000004">
      <c r="AL18367" s="248" t="s">
        <v>21235</v>
      </c>
      <c r="AM18367" s="249">
        <v>14042.81</v>
      </c>
      <c r="AO18367" s="228" t="s">
        <v>40773</v>
      </c>
      <c r="AP18367" s="229">
        <v>569.77</v>
      </c>
      <c r="AR18367" s="205"/>
      <c r="AS18367" s="206"/>
    </row>
    <row r="18368" spans="38:45" x14ac:dyDescent="0.55000000000000004">
      <c r="AL18368" s="248" t="s">
        <v>21236</v>
      </c>
      <c r="AM18368" s="249">
        <v>7804.59</v>
      </c>
      <c r="AO18368" s="228" t="s">
        <v>20034</v>
      </c>
      <c r="AP18368" s="229">
        <v>79242.899999999994</v>
      </c>
      <c r="AR18368" s="205"/>
      <c r="AS18368" s="206"/>
    </row>
    <row r="18369" spans="38:45" x14ac:dyDescent="0.55000000000000004">
      <c r="AL18369" s="248" t="s">
        <v>21300</v>
      </c>
      <c r="AM18369" s="249">
        <v>18878.53</v>
      </c>
      <c r="AO18369" s="228" t="s">
        <v>20035</v>
      </c>
      <c r="AP18369" s="229">
        <v>3511544.9</v>
      </c>
      <c r="AR18369" s="205"/>
      <c r="AS18369" s="206"/>
    </row>
    <row r="18370" spans="38:45" x14ac:dyDescent="0.55000000000000004">
      <c r="AL18370" s="248" t="s">
        <v>21302</v>
      </c>
      <c r="AM18370" s="249">
        <v>200198.77</v>
      </c>
      <c r="AO18370" s="228" t="s">
        <v>20036</v>
      </c>
      <c r="AP18370" s="229">
        <v>437.46</v>
      </c>
      <c r="AR18370" s="205"/>
      <c r="AS18370" s="206"/>
    </row>
    <row r="18371" spans="38:45" x14ac:dyDescent="0.55000000000000004">
      <c r="AL18371" s="248" t="s">
        <v>21304</v>
      </c>
      <c r="AM18371" s="249">
        <v>24823.99</v>
      </c>
      <c r="AO18371" s="228" t="s">
        <v>46034</v>
      </c>
      <c r="AP18371" s="229">
        <v>11263424.6</v>
      </c>
      <c r="AR18371" s="205"/>
      <c r="AS18371" s="206"/>
    </row>
    <row r="18372" spans="38:45" x14ac:dyDescent="0.55000000000000004">
      <c r="AL18372" s="248" t="s">
        <v>35103</v>
      </c>
      <c r="AM18372" s="249">
        <v>10669.83</v>
      </c>
      <c r="AO18372" s="228" t="s">
        <v>20038</v>
      </c>
      <c r="AP18372" s="229">
        <v>181572.19</v>
      </c>
      <c r="AR18372" s="205"/>
      <c r="AS18372" s="206"/>
    </row>
    <row r="18373" spans="38:45" x14ac:dyDescent="0.55000000000000004">
      <c r="AL18373" s="248" t="s">
        <v>21305</v>
      </c>
      <c r="AM18373" s="249">
        <v>7332.38</v>
      </c>
      <c r="AO18373" s="228" t="s">
        <v>20039</v>
      </c>
      <c r="AP18373" s="229">
        <v>4429680.95</v>
      </c>
      <c r="AR18373" s="205"/>
      <c r="AS18373" s="206"/>
    </row>
    <row r="18374" spans="38:45" x14ac:dyDescent="0.55000000000000004">
      <c r="AL18374" s="248" t="s">
        <v>21306</v>
      </c>
      <c r="AM18374" s="249">
        <v>66675.77</v>
      </c>
      <c r="AO18374" s="228" t="s">
        <v>20040</v>
      </c>
      <c r="AP18374" s="229">
        <v>19392.57</v>
      </c>
      <c r="AR18374" s="205"/>
      <c r="AS18374" s="206"/>
    </row>
    <row r="18375" spans="38:45" x14ac:dyDescent="0.55000000000000004">
      <c r="AL18375" s="248" t="s">
        <v>21307</v>
      </c>
      <c r="AM18375" s="249">
        <v>1478</v>
      </c>
      <c r="AO18375" s="228" t="s">
        <v>20042</v>
      </c>
      <c r="AP18375" s="229">
        <v>262430.81</v>
      </c>
      <c r="AR18375" s="205"/>
      <c r="AS18375" s="206"/>
    </row>
    <row r="18376" spans="38:45" x14ac:dyDescent="0.55000000000000004">
      <c r="AL18376" s="248" t="s">
        <v>21308</v>
      </c>
      <c r="AM18376" s="249">
        <v>98.8</v>
      </c>
      <c r="AO18376" s="228" t="s">
        <v>20043</v>
      </c>
      <c r="AP18376" s="229">
        <v>333400</v>
      </c>
      <c r="AR18376" s="205"/>
      <c r="AS18376" s="206"/>
    </row>
    <row r="18377" spans="38:45" x14ac:dyDescent="0.55000000000000004">
      <c r="AL18377" s="248" t="s">
        <v>56812</v>
      </c>
      <c r="AM18377" s="249">
        <v>613.91999999999996</v>
      </c>
      <c r="AO18377" s="228" t="s">
        <v>20044</v>
      </c>
      <c r="AP18377" s="229">
        <v>36600</v>
      </c>
      <c r="AR18377" s="205"/>
      <c r="AS18377" s="206"/>
    </row>
    <row r="18378" spans="38:45" x14ac:dyDescent="0.55000000000000004">
      <c r="AL18378" s="248" t="s">
        <v>13617</v>
      </c>
      <c r="AM18378" s="249">
        <v>13831.83</v>
      </c>
      <c r="AO18378" s="228" t="s">
        <v>33506</v>
      </c>
      <c r="AP18378" s="229">
        <v>10965.86</v>
      </c>
      <c r="AR18378" s="205"/>
      <c r="AS18378" s="206"/>
    </row>
    <row r="18379" spans="38:45" x14ac:dyDescent="0.55000000000000004">
      <c r="AL18379" s="248" t="s">
        <v>13618</v>
      </c>
      <c r="AM18379" s="249">
        <v>24079.57</v>
      </c>
      <c r="AO18379" s="228" t="s">
        <v>20045</v>
      </c>
      <c r="AP18379" s="229">
        <v>1828618.4</v>
      </c>
      <c r="AR18379" s="205"/>
      <c r="AS18379" s="206"/>
    </row>
    <row r="18380" spans="38:45" x14ac:dyDescent="0.55000000000000004">
      <c r="AL18380" s="248" t="s">
        <v>56813</v>
      </c>
      <c r="AM18380" s="249">
        <v>307.04000000000002</v>
      </c>
      <c r="AO18380" s="228" t="s">
        <v>20046</v>
      </c>
      <c r="AP18380" s="229">
        <v>1963366.99</v>
      </c>
      <c r="AR18380" s="205"/>
      <c r="AS18380" s="206"/>
    </row>
    <row r="18381" spans="38:45" x14ac:dyDescent="0.55000000000000004">
      <c r="AL18381" s="248" t="s">
        <v>63493</v>
      </c>
      <c r="AM18381" s="249">
        <v>601.96</v>
      </c>
      <c r="AO18381" s="228" t="s">
        <v>20047</v>
      </c>
      <c r="AP18381" s="229">
        <v>1034668.12</v>
      </c>
      <c r="AR18381" s="205"/>
      <c r="AS18381" s="206"/>
    </row>
    <row r="18382" spans="38:45" x14ac:dyDescent="0.55000000000000004">
      <c r="AL18382" s="248" t="s">
        <v>33662</v>
      </c>
      <c r="AM18382" s="249">
        <v>7713849.7400000002</v>
      </c>
      <c r="AO18382" s="228" t="s">
        <v>20048</v>
      </c>
      <c r="AP18382" s="229">
        <v>6967.96</v>
      </c>
      <c r="AR18382" s="205"/>
      <c r="AS18382" s="206"/>
    </row>
    <row r="18383" spans="38:45" x14ac:dyDescent="0.55000000000000004">
      <c r="AL18383" s="248" t="s">
        <v>21311</v>
      </c>
      <c r="AM18383" s="249">
        <v>20181.919999999998</v>
      </c>
      <c r="AO18383" s="228" t="s">
        <v>20049</v>
      </c>
      <c r="AP18383" s="229">
        <v>2533777.73</v>
      </c>
      <c r="AR18383" s="205"/>
      <c r="AS18383" s="206"/>
    </row>
    <row r="18384" spans="38:45" x14ac:dyDescent="0.55000000000000004">
      <c r="AL18384" s="248" t="s">
        <v>60924</v>
      </c>
      <c r="AM18384" s="249">
        <v>199100</v>
      </c>
      <c r="AO18384" s="228" t="s">
        <v>39139</v>
      </c>
      <c r="AP18384" s="229">
        <v>152144.5</v>
      </c>
      <c r="AR18384" s="205"/>
      <c r="AS18384" s="206"/>
    </row>
    <row r="18385" spans="38:45" x14ac:dyDescent="0.55000000000000004">
      <c r="AL18385" s="248" t="s">
        <v>21313</v>
      </c>
      <c r="AM18385" s="249">
        <v>3482.89</v>
      </c>
      <c r="AO18385" s="228" t="s">
        <v>20051</v>
      </c>
      <c r="AP18385" s="229">
        <v>43864.54</v>
      </c>
      <c r="AR18385" s="205"/>
      <c r="AS18385" s="206"/>
    </row>
    <row r="18386" spans="38:45" x14ac:dyDescent="0.55000000000000004">
      <c r="AL18386" s="248" t="s">
        <v>63494</v>
      </c>
      <c r="AM18386" s="249">
        <v>2500</v>
      </c>
      <c r="AO18386" s="228" t="s">
        <v>20052</v>
      </c>
      <c r="AP18386" s="229">
        <v>94082.5</v>
      </c>
      <c r="AR18386" s="205"/>
      <c r="AS18386" s="206"/>
    </row>
    <row r="18387" spans="38:45" x14ac:dyDescent="0.55000000000000004">
      <c r="AL18387" s="248" t="s">
        <v>55609</v>
      </c>
      <c r="AM18387" s="249">
        <v>10276.549999999999</v>
      </c>
      <c r="AO18387" s="228" t="s">
        <v>20053</v>
      </c>
      <c r="AP18387" s="229">
        <v>61157.83</v>
      </c>
      <c r="AR18387" s="205"/>
      <c r="AS18387" s="206"/>
    </row>
    <row r="18388" spans="38:45" x14ac:dyDescent="0.55000000000000004">
      <c r="AL18388" s="248" t="s">
        <v>40800</v>
      </c>
      <c r="AM18388" s="249">
        <v>94449.91</v>
      </c>
      <c r="AO18388" s="228" t="s">
        <v>20054</v>
      </c>
      <c r="AP18388" s="229">
        <v>495657.9</v>
      </c>
      <c r="AR18388" s="205"/>
      <c r="AS18388" s="206"/>
    </row>
    <row r="18389" spans="38:45" x14ac:dyDescent="0.55000000000000004">
      <c r="AL18389" s="248" t="s">
        <v>21314</v>
      </c>
      <c r="AM18389" s="249">
        <v>1626.25</v>
      </c>
      <c r="AO18389" s="228" t="s">
        <v>20055</v>
      </c>
      <c r="AP18389" s="229">
        <v>2950</v>
      </c>
      <c r="AR18389" s="205"/>
      <c r="AS18389" s="206"/>
    </row>
    <row r="18390" spans="38:45" x14ac:dyDescent="0.55000000000000004">
      <c r="AL18390" s="248" t="s">
        <v>13622</v>
      </c>
      <c r="AM18390" s="249">
        <v>621626.26</v>
      </c>
      <c r="AO18390" s="228" t="s">
        <v>36272</v>
      </c>
      <c r="AP18390" s="229">
        <v>17742.12</v>
      </c>
      <c r="AR18390" s="205"/>
      <c r="AS18390" s="206"/>
    </row>
    <row r="18391" spans="38:45" x14ac:dyDescent="0.55000000000000004">
      <c r="AL18391" s="248" t="s">
        <v>13623</v>
      </c>
      <c r="AM18391" s="249">
        <v>152661.95000000001</v>
      </c>
      <c r="AO18391" s="228" t="s">
        <v>20062</v>
      </c>
      <c r="AP18391" s="229">
        <v>1023150.18</v>
      </c>
      <c r="AR18391" s="205"/>
      <c r="AS18391" s="206"/>
    </row>
    <row r="18392" spans="38:45" x14ac:dyDescent="0.55000000000000004">
      <c r="AL18392" s="248" t="s">
        <v>13624</v>
      </c>
      <c r="AM18392" s="249">
        <v>395.06</v>
      </c>
      <c r="AO18392" s="228" t="s">
        <v>20063</v>
      </c>
      <c r="AP18392" s="229">
        <v>364249.41</v>
      </c>
      <c r="AR18392" s="205"/>
      <c r="AS18392" s="206"/>
    </row>
    <row r="18393" spans="38:45" x14ac:dyDescent="0.55000000000000004">
      <c r="AL18393" s="248" t="s">
        <v>21315</v>
      </c>
      <c r="AM18393" s="249">
        <v>989774.59</v>
      </c>
      <c r="AO18393" s="228" t="s">
        <v>20064</v>
      </c>
      <c r="AP18393" s="229">
        <v>221753.49</v>
      </c>
      <c r="AR18393" s="205"/>
      <c r="AS18393" s="206"/>
    </row>
    <row r="18394" spans="38:45" x14ac:dyDescent="0.55000000000000004">
      <c r="AL18394" s="248" t="s">
        <v>36333</v>
      </c>
      <c r="AM18394" s="249">
        <v>42043.44</v>
      </c>
      <c r="AO18394" s="228" t="s">
        <v>20065</v>
      </c>
      <c r="AP18394" s="229">
        <v>177330.02</v>
      </c>
      <c r="AR18394" s="205"/>
      <c r="AS18394" s="206"/>
    </row>
    <row r="18395" spans="38:45" x14ac:dyDescent="0.55000000000000004">
      <c r="AL18395" s="248" t="s">
        <v>50680</v>
      </c>
      <c r="AM18395" s="249">
        <v>32</v>
      </c>
      <c r="AO18395" s="228" t="s">
        <v>43220</v>
      </c>
      <c r="AP18395" s="229">
        <v>4319.5200000000004</v>
      </c>
      <c r="AR18395" s="205"/>
      <c r="AS18395" s="206"/>
    </row>
    <row r="18396" spans="38:45" x14ac:dyDescent="0.55000000000000004">
      <c r="AL18396" s="248" t="s">
        <v>21317</v>
      </c>
      <c r="AM18396" s="249">
        <v>467257.49</v>
      </c>
      <c r="AO18396" s="228" t="s">
        <v>20070</v>
      </c>
      <c r="AP18396" s="229">
        <v>558817.26</v>
      </c>
      <c r="AR18396" s="205"/>
      <c r="AS18396" s="206"/>
    </row>
    <row r="18397" spans="38:45" x14ac:dyDescent="0.55000000000000004">
      <c r="AL18397" s="248" t="s">
        <v>21318</v>
      </c>
      <c r="AM18397" s="249">
        <v>102948.58</v>
      </c>
      <c r="AO18397" s="228" t="s">
        <v>20071</v>
      </c>
      <c r="AP18397" s="229">
        <v>764328.5</v>
      </c>
      <c r="AR18397" s="205"/>
      <c r="AS18397" s="206"/>
    </row>
    <row r="18398" spans="38:45" x14ac:dyDescent="0.55000000000000004">
      <c r="AL18398" s="248" t="s">
        <v>21319</v>
      </c>
      <c r="AM18398" s="249">
        <v>708815.51</v>
      </c>
      <c r="AO18398" s="228" t="s">
        <v>54335</v>
      </c>
      <c r="AP18398" s="229">
        <v>-82078.490000000005</v>
      </c>
      <c r="AR18398" s="205"/>
      <c r="AS18398" s="206"/>
    </row>
    <row r="18399" spans="38:45" x14ac:dyDescent="0.55000000000000004">
      <c r="AL18399" s="248" t="s">
        <v>63495</v>
      </c>
      <c r="AM18399" s="249">
        <v>949.73</v>
      </c>
      <c r="AO18399" s="228" t="s">
        <v>20094</v>
      </c>
      <c r="AP18399" s="229">
        <v>14810.33</v>
      </c>
      <c r="AR18399" s="205"/>
      <c r="AS18399" s="206"/>
    </row>
    <row r="18400" spans="38:45" x14ac:dyDescent="0.55000000000000004">
      <c r="AL18400" s="248" t="s">
        <v>58040</v>
      </c>
      <c r="AM18400" s="249">
        <v>18155.18</v>
      </c>
      <c r="AO18400" s="228" t="s">
        <v>33513</v>
      </c>
      <c r="AP18400" s="229">
        <v>229131.43</v>
      </c>
      <c r="AR18400" s="205"/>
      <c r="AS18400" s="206"/>
    </row>
    <row r="18401" spans="38:45" x14ac:dyDescent="0.55000000000000004">
      <c r="AL18401" s="248" t="s">
        <v>63496</v>
      </c>
      <c r="AM18401" s="249">
        <v>18.329999999999998</v>
      </c>
      <c r="AO18401" s="228" t="s">
        <v>46035</v>
      </c>
      <c r="AP18401" s="229">
        <v>391976.25</v>
      </c>
      <c r="AR18401" s="205"/>
      <c r="AS18401" s="206"/>
    </row>
    <row r="18402" spans="38:45" x14ac:dyDescent="0.55000000000000004">
      <c r="AL18402" s="248" t="s">
        <v>63497</v>
      </c>
      <c r="AM18402" s="249">
        <v>54.65</v>
      </c>
      <c r="AO18402" s="228" t="s">
        <v>20095</v>
      </c>
      <c r="AP18402" s="229">
        <v>55720.89</v>
      </c>
      <c r="AR18402" s="205"/>
      <c r="AS18402" s="206"/>
    </row>
    <row r="18403" spans="38:45" x14ac:dyDescent="0.55000000000000004">
      <c r="AL18403" s="248" t="s">
        <v>21321</v>
      </c>
      <c r="AM18403" s="249">
        <v>44270.18</v>
      </c>
      <c r="AO18403" s="228" t="s">
        <v>20096</v>
      </c>
      <c r="AP18403" s="229">
        <v>10349.36</v>
      </c>
      <c r="AR18403" s="205"/>
      <c r="AS18403" s="206"/>
    </row>
    <row r="18404" spans="38:45" x14ac:dyDescent="0.55000000000000004">
      <c r="AL18404" s="248" t="s">
        <v>47518</v>
      </c>
      <c r="AM18404" s="249">
        <v>-53058.58</v>
      </c>
      <c r="AO18404" s="228" t="s">
        <v>33514</v>
      </c>
      <c r="AP18404" s="229">
        <v>3.9</v>
      </c>
      <c r="AR18404" s="205"/>
      <c r="AS18404" s="206"/>
    </row>
    <row r="18405" spans="38:45" x14ac:dyDescent="0.55000000000000004">
      <c r="AL18405" s="248" t="s">
        <v>40801</v>
      </c>
      <c r="AM18405" s="249">
        <v>12844236.76</v>
      </c>
      <c r="AO18405" s="228" t="s">
        <v>33515</v>
      </c>
      <c r="AP18405" s="229">
        <v>35811.96</v>
      </c>
      <c r="AR18405" s="205"/>
      <c r="AS18405" s="206"/>
    </row>
    <row r="18406" spans="38:45" x14ac:dyDescent="0.55000000000000004">
      <c r="AL18406" s="248" t="s">
        <v>54381</v>
      </c>
      <c r="AM18406" s="249">
        <v>232033.2</v>
      </c>
      <c r="AO18406" s="228" t="s">
        <v>20099</v>
      </c>
      <c r="AP18406" s="229">
        <v>28225</v>
      </c>
      <c r="AR18406" s="205"/>
      <c r="AS18406" s="206"/>
    </row>
    <row r="18407" spans="38:45" x14ac:dyDescent="0.55000000000000004">
      <c r="AL18407" s="248" t="s">
        <v>47519</v>
      </c>
      <c r="AM18407" s="249">
        <v>62445</v>
      </c>
      <c r="AO18407" s="228" t="s">
        <v>20101</v>
      </c>
      <c r="AP18407" s="229">
        <v>121294.47</v>
      </c>
      <c r="AR18407" s="205"/>
      <c r="AS18407" s="206"/>
    </row>
    <row r="18408" spans="38:45" x14ac:dyDescent="0.55000000000000004">
      <c r="AL18408" s="248" t="s">
        <v>65147</v>
      </c>
      <c r="AM18408" s="249">
        <v>10067.82</v>
      </c>
      <c r="AO18408" s="228" t="s">
        <v>20103</v>
      </c>
      <c r="AP18408" s="229">
        <v>44195</v>
      </c>
      <c r="AR18408" s="205"/>
      <c r="AS18408" s="206"/>
    </row>
    <row r="18409" spans="38:45" x14ac:dyDescent="0.55000000000000004">
      <c r="AL18409" s="248" t="s">
        <v>21333</v>
      </c>
      <c r="AM18409" s="249">
        <v>770.18</v>
      </c>
      <c r="AO18409" s="228" t="s">
        <v>33516</v>
      </c>
      <c r="AP18409" s="229">
        <v>3882</v>
      </c>
      <c r="AR18409" s="205"/>
      <c r="AS18409" s="206"/>
    </row>
    <row r="18410" spans="38:45" x14ac:dyDescent="0.55000000000000004">
      <c r="AL18410" s="248" t="s">
        <v>21334</v>
      </c>
      <c r="AM18410" s="249">
        <v>6125.84</v>
      </c>
      <c r="AO18410" s="228" t="s">
        <v>20104</v>
      </c>
      <c r="AP18410" s="229">
        <v>39690.86</v>
      </c>
      <c r="AR18410" s="205"/>
      <c r="AS18410" s="206"/>
    </row>
    <row r="18411" spans="38:45" x14ac:dyDescent="0.55000000000000004">
      <c r="AL18411" s="248" t="s">
        <v>43249</v>
      </c>
      <c r="AM18411" s="249">
        <v>2250</v>
      </c>
      <c r="AO18411" s="228" t="s">
        <v>36278</v>
      </c>
      <c r="AP18411" s="229">
        <v>71321.570000000007</v>
      </c>
      <c r="AR18411" s="205"/>
      <c r="AS18411" s="206"/>
    </row>
    <row r="18412" spans="38:45" x14ac:dyDescent="0.55000000000000004">
      <c r="AL18412" s="248" t="s">
        <v>36336</v>
      </c>
      <c r="AM18412" s="249">
        <v>5109.8500000000004</v>
      </c>
      <c r="AO18412" s="228" t="s">
        <v>54336</v>
      </c>
      <c r="AP18412" s="229">
        <v>95928.19</v>
      </c>
      <c r="AR18412" s="205"/>
      <c r="AS18412" s="206"/>
    </row>
    <row r="18413" spans="38:45" x14ac:dyDescent="0.55000000000000004">
      <c r="AL18413" s="248" t="s">
        <v>54382</v>
      </c>
      <c r="AM18413" s="249">
        <v>14047.37</v>
      </c>
      <c r="AO18413" s="228" t="s">
        <v>20121</v>
      </c>
      <c r="AP18413" s="229">
        <v>152928.81</v>
      </c>
      <c r="AR18413" s="205"/>
      <c r="AS18413" s="206"/>
    </row>
    <row r="18414" spans="38:45" x14ac:dyDescent="0.55000000000000004">
      <c r="AL18414" s="248" t="s">
        <v>36337</v>
      </c>
      <c r="AM18414" s="249">
        <v>1281.6500000000001</v>
      </c>
      <c r="AO18414" s="228" t="s">
        <v>20122</v>
      </c>
      <c r="AP18414" s="229">
        <v>29331.9</v>
      </c>
      <c r="AR18414" s="205"/>
      <c r="AS18414" s="206"/>
    </row>
    <row r="18415" spans="38:45" x14ac:dyDescent="0.55000000000000004">
      <c r="AL18415" s="248" t="s">
        <v>46065</v>
      </c>
      <c r="AM18415" s="249">
        <v>1075</v>
      </c>
      <c r="AO18415" s="228" t="s">
        <v>46036</v>
      </c>
      <c r="AP18415" s="229">
        <v>13404.94</v>
      </c>
      <c r="AR18415" s="205"/>
      <c r="AS18415" s="206"/>
    </row>
    <row r="18416" spans="38:45" x14ac:dyDescent="0.55000000000000004">
      <c r="AL18416" s="248" t="s">
        <v>21342</v>
      </c>
      <c r="AM18416" s="249">
        <v>4154</v>
      </c>
      <c r="AO18416" s="228" t="s">
        <v>39149</v>
      </c>
      <c r="AP18416" s="229">
        <v>17711.669999999998</v>
      </c>
      <c r="AR18416" s="205"/>
      <c r="AS18416" s="206"/>
    </row>
    <row r="18417" spans="38:45" x14ac:dyDescent="0.55000000000000004">
      <c r="AL18417" s="248" t="s">
        <v>54383</v>
      </c>
      <c r="AM18417" s="249">
        <v>22947.84</v>
      </c>
      <c r="AO18417" s="228" t="s">
        <v>40774</v>
      </c>
      <c r="AP18417" s="229">
        <v>3593.13</v>
      </c>
      <c r="AR18417" s="205"/>
      <c r="AS18417" s="206"/>
    </row>
    <row r="18418" spans="38:45" x14ac:dyDescent="0.55000000000000004">
      <c r="AL18418" s="248" t="s">
        <v>21410</v>
      </c>
      <c r="AM18418" s="249">
        <v>965160.46</v>
      </c>
      <c r="AO18418" s="228" t="s">
        <v>33527</v>
      </c>
      <c r="AP18418" s="229">
        <v>2737.94</v>
      </c>
      <c r="AR18418" s="205"/>
      <c r="AS18418" s="206"/>
    </row>
    <row r="18419" spans="38:45" x14ac:dyDescent="0.55000000000000004">
      <c r="AL18419" s="248" t="s">
        <v>21411</v>
      </c>
      <c r="AM18419" s="249">
        <v>126462.9</v>
      </c>
      <c r="AO18419" s="228" t="s">
        <v>46037</v>
      </c>
      <c r="AP18419" s="229">
        <v>340782.15</v>
      </c>
      <c r="AR18419" s="205"/>
      <c r="AS18419" s="206"/>
    </row>
    <row r="18420" spans="38:45" x14ac:dyDescent="0.55000000000000004">
      <c r="AL18420" s="248" t="s">
        <v>21412</v>
      </c>
      <c r="AM18420" s="249">
        <v>121346.61</v>
      </c>
      <c r="AO18420" s="228" t="s">
        <v>43221</v>
      </c>
      <c r="AP18420" s="229">
        <v>4360</v>
      </c>
      <c r="AR18420" s="205"/>
      <c r="AS18420" s="206"/>
    </row>
    <row r="18421" spans="38:45" x14ac:dyDescent="0.55000000000000004">
      <c r="AL18421" s="248" t="s">
        <v>21415</v>
      </c>
      <c r="AM18421" s="249">
        <v>254000</v>
      </c>
      <c r="AO18421" s="228" t="s">
        <v>20123</v>
      </c>
      <c r="AP18421" s="229">
        <v>42522.879999999997</v>
      </c>
      <c r="AR18421" s="205"/>
      <c r="AS18421" s="206"/>
    </row>
    <row r="18422" spans="38:45" x14ac:dyDescent="0.55000000000000004">
      <c r="AL18422" s="248" t="s">
        <v>21416</v>
      </c>
      <c r="AM18422" s="249">
        <v>448061.88</v>
      </c>
      <c r="AO18422" s="228" t="s">
        <v>20124</v>
      </c>
      <c r="AP18422" s="229">
        <v>3323.76</v>
      </c>
      <c r="AR18422" s="205"/>
      <c r="AS18422" s="206"/>
    </row>
    <row r="18423" spans="38:45" x14ac:dyDescent="0.55000000000000004">
      <c r="AL18423" s="248" t="s">
        <v>21417</v>
      </c>
      <c r="AM18423" s="249">
        <v>24857</v>
      </c>
      <c r="AO18423" s="228" t="s">
        <v>20125</v>
      </c>
      <c r="AP18423" s="229">
        <v>16216.35</v>
      </c>
      <c r="AR18423" s="205"/>
      <c r="AS18423" s="206"/>
    </row>
    <row r="18424" spans="38:45" x14ac:dyDescent="0.55000000000000004">
      <c r="AL18424" s="248" t="s">
        <v>63498</v>
      </c>
      <c r="AM18424" s="249">
        <v>1696.24</v>
      </c>
      <c r="AO18424" s="228" t="s">
        <v>33528</v>
      </c>
      <c r="AP18424" s="229">
        <v>274.58</v>
      </c>
      <c r="AR18424" s="205"/>
      <c r="AS18424" s="206"/>
    </row>
    <row r="18425" spans="38:45" x14ac:dyDescent="0.55000000000000004">
      <c r="AL18425" s="248" t="s">
        <v>21420</v>
      </c>
      <c r="AM18425" s="249">
        <v>85405.86</v>
      </c>
      <c r="AO18425" s="228" t="s">
        <v>20126</v>
      </c>
      <c r="AP18425" s="229">
        <v>103142.5</v>
      </c>
      <c r="AR18425" s="205"/>
      <c r="AS18425" s="206"/>
    </row>
    <row r="18426" spans="38:45" x14ac:dyDescent="0.55000000000000004">
      <c r="AL18426" s="248" t="s">
        <v>59327</v>
      </c>
      <c r="AM18426" s="249">
        <v>86.05</v>
      </c>
      <c r="AO18426" s="228" t="s">
        <v>46038</v>
      </c>
      <c r="AP18426" s="229">
        <v>186080.5</v>
      </c>
      <c r="AR18426" s="205"/>
      <c r="AS18426" s="206"/>
    </row>
    <row r="18427" spans="38:45" x14ac:dyDescent="0.55000000000000004">
      <c r="AL18427" s="248" t="s">
        <v>21421</v>
      </c>
      <c r="AM18427" s="249">
        <v>448.16</v>
      </c>
      <c r="AO18427" s="228" t="s">
        <v>20143</v>
      </c>
      <c r="AP18427" s="229">
        <v>5346.06</v>
      </c>
      <c r="AR18427" s="205"/>
      <c r="AS18427" s="206"/>
    </row>
    <row r="18428" spans="38:45" x14ac:dyDescent="0.55000000000000004">
      <c r="AL18428" s="248" t="s">
        <v>21422</v>
      </c>
      <c r="AM18428" s="249">
        <v>4199.63</v>
      </c>
      <c r="AO18428" s="228" t="s">
        <v>54337</v>
      </c>
      <c r="AP18428" s="229">
        <v>1500</v>
      </c>
      <c r="AR18428" s="205"/>
      <c r="AS18428" s="206"/>
    </row>
    <row r="18429" spans="38:45" x14ac:dyDescent="0.55000000000000004">
      <c r="AL18429" s="248" t="s">
        <v>21424</v>
      </c>
      <c r="AM18429" s="249">
        <v>6351.35</v>
      </c>
      <c r="AO18429" s="228" t="s">
        <v>48459</v>
      </c>
      <c r="AP18429" s="229">
        <v>10573.72</v>
      </c>
      <c r="AR18429" s="205"/>
      <c r="AS18429" s="206"/>
    </row>
    <row r="18430" spans="38:45" x14ac:dyDescent="0.55000000000000004">
      <c r="AL18430" s="248" t="s">
        <v>35116</v>
      </c>
      <c r="AM18430" s="249">
        <v>15500</v>
      </c>
      <c r="AO18430" s="228" t="s">
        <v>49366</v>
      </c>
      <c r="AP18430" s="229">
        <v>2007.5</v>
      </c>
      <c r="AR18430" s="205"/>
      <c r="AS18430" s="206"/>
    </row>
    <row r="18431" spans="38:45" x14ac:dyDescent="0.55000000000000004">
      <c r="AL18431" s="248" t="s">
        <v>21425</v>
      </c>
      <c r="AM18431" s="249">
        <v>4689.96</v>
      </c>
      <c r="AO18431" s="228" t="s">
        <v>40775</v>
      </c>
      <c r="AP18431" s="229">
        <v>25784.240000000002</v>
      </c>
      <c r="AR18431" s="205"/>
      <c r="AS18431" s="206"/>
    </row>
    <row r="18432" spans="38:45" x14ac:dyDescent="0.55000000000000004">
      <c r="AL18432" s="248" t="s">
        <v>54384</v>
      </c>
      <c r="AM18432" s="249">
        <v>5271.29</v>
      </c>
      <c r="AO18432" s="228" t="s">
        <v>33531</v>
      </c>
      <c r="AP18432" s="229">
        <v>816</v>
      </c>
      <c r="AR18432" s="205"/>
      <c r="AS18432" s="206"/>
    </row>
    <row r="18433" spans="38:45" x14ac:dyDescent="0.55000000000000004">
      <c r="AL18433" s="248" t="s">
        <v>59988</v>
      </c>
      <c r="AM18433" s="249">
        <v>3800</v>
      </c>
      <c r="AO18433" s="228" t="s">
        <v>46039</v>
      </c>
      <c r="AP18433" s="229">
        <v>34950</v>
      </c>
      <c r="AR18433" s="205"/>
      <c r="AS18433" s="206"/>
    </row>
    <row r="18434" spans="38:45" x14ac:dyDescent="0.55000000000000004">
      <c r="AL18434" s="248" t="s">
        <v>54385</v>
      </c>
      <c r="AM18434" s="249">
        <v>520</v>
      </c>
      <c r="AO18434" s="228" t="s">
        <v>43222</v>
      </c>
      <c r="AP18434" s="229">
        <v>1260.57</v>
      </c>
      <c r="AR18434" s="205"/>
      <c r="AS18434" s="206"/>
    </row>
    <row r="18435" spans="38:45" x14ac:dyDescent="0.55000000000000004">
      <c r="AL18435" s="248" t="s">
        <v>21426</v>
      </c>
      <c r="AM18435" s="249">
        <v>14947.2</v>
      </c>
      <c r="AO18435" s="228" t="s">
        <v>20144</v>
      </c>
      <c r="AP18435" s="229">
        <v>6170.27</v>
      </c>
      <c r="AR18435" s="205"/>
      <c r="AS18435" s="206"/>
    </row>
    <row r="18436" spans="38:45" x14ac:dyDescent="0.55000000000000004">
      <c r="AL18436" s="248" t="s">
        <v>49374</v>
      </c>
      <c r="AM18436" s="249">
        <v>37154.699999999997</v>
      </c>
      <c r="AO18436" s="228" t="s">
        <v>40776</v>
      </c>
      <c r="AP18436" s="229">
        <v>773.56</v>
      </c>
      <c r="AR18436" s="205"/>
      <c r="AS18436" s="206"/>
    </row>
    <row r="18437" spans="38:45" x14ac:dyDescent="0.55000000000000004">
      <c r="AL18437" s="248" t="s">
        <v>21427</v>
      </c>
      <c r="AM18437" s="249">
        <v>9330</v>
      </c>
      <c r="AO18437" s="228" t="s">
        <v>40777</v>
      </c>
      <c r="AP18437" s="229">
        <v>2391.71</v>
      </c>
      <c r="AR18437" s="205"/>
      <c r="AS18437" s="206"/>
    </row>
    <row r="18438" spans="38:45" x14ac:dyDescent="0.55000000000000004">
      <c r="AL18438" s="248" t="s">
        <v>63499</v>
      </c>
      <c r="AM18438" s="249">
        <v>37.81</v>
      </c>
      <c r="AO18438" s="228" t="s">
        <v>20145</v>
      </c>
      <c r="AP18438" s="229">
        <v>257918.02</v>
      </c>
      <c r="AR18438" s="205"/>
      <c r="AS18438" s="206"/>
    </row>
    <row r="18439" spans="38:45" x14ac:dyDescent="0.55000000000000004">
      <c r="AL18439" s="248" t="s">
        <v>21428</v>
      </c>
      <c r="AM18439" s="249">
        <v>158755.29999999999</v>
      </c>
      <c r="AO18439" s="228" t="s">
        <v>40778</v>
      </c>
      <c r="AP18439" s="229">
        <v>25885.91</v>
      </c>
      <c r="AR18439" s="205"/>
      <c r="AS18439" s="206"/>
    </row>
    <row r="18440" spans="38:45" x14ac:dyDescent="0.55000000000000004">
      <c r="AL18440" s="248" t="s">
        <v>21429</v>
      </c>
      <c r="AM18440" s="249">
        <v>497731.42</v>
      </c>
      <c r="AO18440" s="228" t="s">
        <v>40779</v>
      </c>
      <c r="AP18440" s="229">
        <v>1964</v>
      </c>
      <c r="AR18440" s="205"/>
      <c r="AS18440" s="206"/>
    </row>
    <row r="18441" spans="38:45" x14ac:dyDescent="0.55000000000000004">
      <c r="AL18441" s="248" t="s">
        <v>35117</v>
      </c>
      <c r="AM18441" s="249">
        <v>286228.09999999998</v>
      </c>
      <c r="AO18441" s="228" t="s">
        <v>54338</v>
      </c>
      <c r="AP18441" s="229">
        <v>2436</v>
      </c>
      <c r="AR18441" s="205"/>
      <c r="AS18441" s="206"/>
    </row>
    <row r="18442" spans="38:45" x14ac:dyDescent="0.55000000000000004">
      <c r="AL18442" s="248" t="s">
        <v>54386</v>
      </c>
      <c r="AM18442" s="249">
        <v>9016</v>
      </c>
      <c r="AO18442" s="228" t="s">
        <v>20146</v>
      </c>
      <c r="AP18442" s="229">
        <v>42253.65</v>
      </c>
      <c r="AR18442" s="205"/>
      <c r="AS18442" s="206"/>
    </row>
    <row r="18443" spans="38:45" x14ac:dyDescent="0.55000000000000004">
      <c r="AL18443" s="248" t="s">
        <v>21430</v>
      </c>
      <c r="AM18443" s="249">
        <v>278238.24</v>
      </c>
      <c r="AO18443" s="228" t="s">
        <v>40780</v>
      </c>
      <c r="AP18443" s="229">
        <v>361</v>
      </c>
      <c r="AR18443" s="205"/>
      <c r="AS18443" s="206"/>
    </row>
    <row r="18444" spans="38:45" x14ac:dyDescent="0.55000000000000004">
      <c r="AL18444" s="248" t="s">
        <v>49375</v>
      </c>
      <c r="AM18444" s="249">
        <v>18141.61</v>
      </c>
      <c r="AO18444" s="228" t="s">
        <v>20148</v>
      </c>
      <c r="AP18444" s="229">
        <v>8203.06</v>
      </c>
      <c r="AR18444" s="205"/>
      <c r="AS18444" s="206"/>
    </row>
    <row r="18445" spans="38:45" x14ac:dyDescent="0.55000000000000004">
      <c r="AL18445" s="248" t="s">
        <v>62362</v>
      </c>
      <c r="AM18445" s="249">
        <v>12128.45</v>
      </c>
      <c r="AO18445" s="228" t="s">
        <v>50650</v>
      </c>
      <c r="AP18445" s="229">
        <v>5983.36</v>
      </c>
      <c r="AR18445" s="205"/>
      <c r="AS18445" s="206"/>
    </row>
    <row r="18446" spans="38:45" x14ac:dyDescent="0.55000000000000004">
      <c r="AL18446" s="248" t="s">
        <v>21431</v>
      </c>
      <c r="AM18446" s="249">
        <v>58387.33</v>
      </c>
      <c r="AO18446" s="228" t="s">
        <v>20164</v>
      </c>
      <c r="AP18446" s="229">
        <v>10030.98</v>
      </c>
      <c r="AR18446" s="205"/>
      <c r="AS18446" s="206"/>
    </row>
    <row r="18447" spans="38:45" x14ac:dyDescent="0.55000000000000004">
      <c r="AL18447" s="248" t="s">
        <v>58373</v>
      </c>
      <c r="AM18447" s="249">
        <v>640</v>
      </c>
      <c r="AO18447" s="228" t="s">
        <v>40781</v>
      </c>
      <c r="AP18447" s="229">
        <v>33631.58</v>
      </c>
      <c r="AR18447" s="205"/>
      <c r="AS18447" s="206"/>
    </row>
    <row r="18448" spans="38:45" x14ac:dyDescent="0.55000000000000004">
      <c r="AL18448" s="248" t="s">
        <v>21433</v>
      </c>
      <c r="AM18448" s="249">
        <v>413163.86</v>
      </c>
      <c r="AO18448" s="228" t="s">
        <v>46040</v>
      </c>
      <c r="AP18448" s="229">
        <v>30515.05</v>
      </c>
      <c r="AR18448" s="205"/>
      <c r="AS18448" s="206"/>
    </row>
    <row r="18449" spans="38:45" x14ac:dyDescent="0.55000000000000004">
      <c r="AL18449" s="248" t="s">
        <v>54388</v>
      </c>
      <c r="AM18449" s="249">
        <v>12158.36</v>
      </c>
      <c r="AO18449" s="228" t="s">
        <v>43223</v>
      </c>
      <c r="AP18449" s="229">
        <v>117800</v>
      </c>
      <c r="AR18449" s="205"/>
      <c r="AS18449" s="206"/>
    </row>
    <row r="18450" spans="38:45" x14ac:dyDescent="0.55000000000000004">
      <c r="AL18450" s="248" t="s">
        <v>21434</v>
      </c>
      <c r="AM18450" s="249">
        <v>72211.55</v>
      </c>
      <c r="AO18450" s="228" t="s">
        <v>20166</v>
      </c>
      <c r="AP18450" s="229">
        <v>5332</v>
      </c>
      <c r="AR18450" s="205"/>
      <c r="AS18450" s="206"/>
    </row>
    <row r="18451" spans="38:45" x14ac:dyDescent="0.55000000000000004">
      <c r="AL18451" s="248" t="s">
        <v>21435</v>
      </c>
      <c r="AM18451" s="249">
        <v>175653.59</v>
      </c>
      <c r="AO18451" s="228" t="s">
        <v>20168</v>
      </c>
      <c r="AP18451" s="229">
        <v>9666</v>
      </c>
      <c r="AR18451" s="205"/>
      <c r="AS18451" s="206"/>
    </row>
    <row r="18452" spans="38:45" x14ac:dyDescent="0.55000000000000004">
      <c r="AL18452" s="248" t="s">
        <v>21439</v>
      </c>
      <c r="AM18452" s="249">
        <v>310031.44</v>
      </c>
      <c r="AO18452" s="228" t="s">
        <v>20170</v>
      </c>
      <c r="AP18452" s="229">
        <v>14690</v>
      </c>
      <c r="AR18452" s="205"/>
      <c r="AS18452" s="206"/>
    </row>
    <row r="18453" spans="38:45" x14ac:dyDescent="0.55000000000000004">
      <c r="AL18453" s="248" t="s">
        <v>49376</v>
      </c>
      <c r="AM18453" s="249">
        <v>-5722.97</v>
      </c>
      <c r="AO18453" s="228" t="s">
        <v>54339</v>
      </c>
      <c r="AP18453" s="229">
        <v>300</v>
      </c>
      <c r="AR18453" s="205"/>
      <c r="AS18453" s="206"/>
    </row>
    <row r="18454" spans="38:45" x14ac:dyDescent="0.55000000000000004">
      <c r="AL18454" s="248" t="s">
        <v>48470</v>
      </c>
      <c r="AM18454" s="249">
        <v>892445.88</v>
      </c>
      <c r="AO18454" s="228" t="s">
        <v>20225</v>
      </c>
      <c r="AP18454" s="229">
        <v>259014.59</v>
      </c>
      <c r="AR18454" s="205"/>
      <c r="AS18454" s="206"/>
    </row>
    <row r="18455" spans="38:45" x14ac:dyDescent="0.55000000000000004">
      <c r="AL18455" s="248" t="s">
        <v>21440</v>
      </c>
      <c r="AM18455" s="249">
        <v>30880.2</v>
      </c>
      <c r="AO18455" s="228" t="s">
        <v>33552</v>
      </c>
      <c r="AP18455" s="229">
        <v>158454.67000000001</v>
      </c>
      <c r="AR18455" s="205"/>
      <c r="AS18455" s="206"/>
    </row>
    <row r="18456" spans="38:45" x14ac:dyDescent="0.55000000000000004">
      <c r="AL18456" s="248" t="s">
        <v>50682</v>
      </c>
      <c r="AM18456" s="249">
        <v>16723.02</v>
      </c>
      <c r="AO18456" s="228" t="s">
        <v>47504</v>
      </c>
      <c r="AP18456" s="229">
        <v>4365</v>
      </c>
      <c r="AR18456" s="205"/>
      <c r="AS18456" s="206"/>
    </row>
    <row r="18457" spans="38:45" x14ac:dyDescent="0.55000000000000004">
      <c r="AL18457" s="248" t="s">
        <v>21456</v>
      </c>
      <c r="AM18457" s="249">
        <v>1054.45</v>
      </c>
      <c r="AO18457" s="228" t="s">
        <v>20226</v>
      </c>
      <c r="AP18457" s="229">
        <v>54632.05</v>
      </c>
      <c r="AR18457" s="205"/>
      <c r="AS18457" s="206"/>
    </row>
    <row r="18458" spans="38:45" x14ac:dyDescent="0.55000000000000004">
      <c r="AL18458" s="248" t="s">
        <v>55610</v>
      </c>
      <c r="AM18458" s="249">
        <v>335.44</v>
      </c>
      <c r="AO18458" s="228" t="s">
        <v>46041</v>
      </c>
      <c r="AP18458" s="229">
        <v>5554.78</v>
      </c>
      <c r="AR18458" s="205"/>
      <c r="AS18458" s="206"/>
    </row>
    <row r="18459" spans="38:45" x14ac:dyDescent="0.55000000000000004">
      <c r="AL18459" s="248" t="s">
        <v>21457</v>
      </c>
      <c r="AM18459" s="249">
        <v>1801.4</v>
      </c>
      <c r="AO18459" s="228" t="s">
        <v>33553</v>
      </c>
      <c r="AP18459" s="229">
        <v>69220.13</v>
      </c>
      <c r="AR18459" s="205"/>
      <c r="AS18459" s="206"/>
    </row>
    <row r="18460" spans="38:45" x14ac:dyDescent="0.55000000000000004">
      <c r="AL18460" s="248" t="s">
        <v>21459</v>
      </c>
      <c r="AM18460" s="249">
        <v>1847.92</v>
      </c>
      <c r="AO18460" s="228" t="s">
        <v>20227</v>
      </c>
      <c r="AP18460" s="229">
        <v>5734.74</v>
      </c>
      <c r="AR18460" s="205"/>
      <c r="AS18460" s="206"/>
    </row>
    <row r="18461" spans="38:45" x14ac:dyDescent="0.55000000000000004">
      <c r="AL18461" s="248" t="s">
        <v>21460</v>
      </c>
      <c r="AM18461" s="249">
        <v>1492</v>
      </c>
      <c r="AO18461" s="228" t="s">
        <v>33554</v>
      </c>
      <c r="AP18461" s="229">
        <v>1648.05</v>
      </c>
      <c r="AR18461" s="205"/>
      <c r="AS18461" s="206"/>
    </row>
    <row r="18462" spans="38:45" x14ac:dyDescent="0.55000000000000004">
      <c r="AL18462" s="248" t="s">
        <v>21462</v>
      </c>
      <c r="AM18462" s="249">
        <v>69982.149999999994</v>
      </c>
      <c r="AO18462" s="228" t="s">
        <v>20228</v>
      </c>
      <c r="AP18462" s="229">
        <v>8000.04</v>
      </c>
      <c r="AR18462" s="205"/>
      <c r="AS18462" s="206"/>
    </row>
    <row r="18463" spans="38:45" x14ac:dyDescent="0.55000000000000004">
      <c r="AL18463" s="248" t="s">
        <v>48471</v>
      </c>
      <c r="AM18463" s="249">
        <v>-64539.199999999997</v>
      </c>
      <c r="AO18463" s="228" t="s">
        <v>33555</v>
      </c>
      <c r="AP18463" s="229">
        <v>2438.39</v>
      </c>
      <c r="AR18463" s="205"/>
      <c r="AS18463" s="206"/>
    </row>
    <row r="18464" spans="38:45" x14ac:dyDescent="0.55000000000000004">
      <c r="AL18464" s="248" t="s">
        <v>21551</v>
      </c>
      <c r="AM18464" s="249">
        <v>98310.36</v>
      </c>
      <c r="AO18464" s="228" t="s">
        <v>43224</v>
      </c>
      <c r="AP18464" s="229">
        <v>154.5</v>
      </c>
      <c r="AR18464" s="205"/>
      <c r="AS18464" s="206"/>
    </row>
    <row r="18465" spans="38:45" x14ac:dyDescent="0.55000000000000004">
      <c r="AL18465" s="248" t="s">
        <v>21552</v>
      </c>
      <c r="AM18465" s="249">
        <v>33815.440000000002</v>
      </c>
      <c r="AO18465" s="228" t="s">
        <v>33556</v>
      </c>
      <c r="AP18465" s="229">
        <v>349.07</v>
      </c>
      <c r="AR18465" s="205"/>
      <c r="AS18465" s="206"/>
    </row>
    <row r="18466" spans="38:45" x14ac:dyDescent="0.55000000000000004">
      <c r="AL18466" s="248" t="s">
        <v>21553</v>
      </c>
      <c r="AM18466" s="249">
        <v>435306.94</v>
      </c>
      <c r="AO18466" s="228" t="s">
        <v>13501</v>
      </c>
      <c r="AP18466" s="229">
        <v>38900.370000000003</v>
      </c>
      <c r="AR18466" s="205"/>
      <c r="AS18466" s="206"/>
    </row>
    <row r="18467" spans="38:45" x14ac:dyDescent="0.55000000000000004">
      <c r="AL18467" s="248" t="s">
        <v>21554</v>
      </c>
      <c r="AM18467" s="249">
        <v>627009.41</v>
      </c>
      <c r="AO18467" s="228" t="s">
        <v>32069</v>
      </c>
      <c r="AP18467" s="229">
        <v>28216.51</v>
      </c>
      <c r="AR18467" s="205"/>
      <c r="AS18467" s="206"/>
    </row>
    <row r="18468" spans="38:45" x14ac:dyDescent="0.55000000000000004">
      <c r="AL18468" s="248" t="s">
        <v>47522</v>
      </c>
      <c r="AM18468" s="249">
        <v>627.57000000000005</v>
      </c>
      <c r="AO18468" s="228" t="s">
        <v>32070</v>
      </c>
      <c r="AP18468" s="229">
        <v>13423.1</v>
      </c>
      <c r="AR18468" s="205"/>
      <c r="AS18468" s="206"/>
    </row>
    <row r="18469" spans="38:45" x14ac:dyDescent="0.55000000000000004">
      <c r="AL18469" s="248" t="s">
        <v>21555</v>
      </c>
      <c r="AM18469" s="249">
        <v>313620.71999999997</v>
      </c>
      <c r="AO18469" s="228" t="s">
        <v>33557</v>
      </c>
      <c r="AP18469" s="229">
        <v>579972.93000000005</v>
      </c>
      <c r="AR18469" s="205"/>
      <c r="AS18469" s="206"/>
    </row>
    <row r="18470" spans="38:45" x14ac:dyDescent="0.55000000000000004">
      <c r="AL18470" s="248" t="s">
        <v>21556</v>
      </c>
      <c r="AM18470" s="249">
        <v>6516.95</v>
      </c>
      <c r="AO18470" s="228" t="s">
        <v>20230</v>
      </c>
      <c r="AP18470" s="229">
        <v>27200</v>
      </c>
      <c r="AR18470" s="205"/>
      <c r="AS18470" s="206"/>
    </row>
    <row r="18471" spans="38:45" x14ac:dyDescent="0.55000000000000004">
      <c r="AL18471" s="248" t="s">
        <v>21557</v>
      </c>
      <c r="AM18471" s="249">
        <v>62452.34</v>
      </c>
      <c r="AO18471" s="228" t="s">
        <v>35015</v>
      </c>
      <c r="AP18471" s="229">
        <v>10840</v>
      </c>
      <c r="AR18471" s="205"/>
      <c r="AS18471" s="206"/>
    </row>
    <row r="18472" spans="38:45" x14ac:dyDescent="0.55000000000000004">
      <c r="AL18472" s="248" t="s">
        <v>21558</v>
      </c>
      <c r="AM18472" s="249">
        <v>515671.1</v>
      </c>
      <c r="AO18472" s="228" t="s">
        <v>20231</v>
      </c>
      <c r="AP18472" s="229">
        <v>40700</v>
      </c>
      <c r="AR18472" s="205"/>
      <c r="AS18472" s="206"/>
    </row>
    <row r="18473" spans="38:45" x14ac:dyDescent="0.55000000000000004">
      <c r="AL18473" s="248" t="s">
        <v>21559</v>
      </c>
      <c r="AM18473" s="249">
        <v>4486.22</v>
      </c>
      <c r="AO18473" s="228" t="s">
        <v>20234</v>
      </c>
      <c r="AP18473" s="229">
        <v>1043.74</v>
      </c>
      <c r="AR18473" s="205"/>
      <c r="AS18473" s="206"/>
    </row>
    <row r="18474" spans="38:45" x14ac:dyDescent="0.55000000000000004">
      <c r="AL18474" s="248" t="s">
        <v>58041</v>
      </c>
      <c r="AM18474" s="249">
        <v>37384.75</v>
      </c>
      <c r="AO18474" s="228" t="s">
        <v>13502</v>
      </c>
      <c r="AP18474" s="229">
        <v>97568.73</v>
      </c>
      <c r="AR18474" s="205"/>
      <c r="AS18474" s="206"/>
    </row>
    <row r="18475" spans="38:45" x14ac:dyDescent="0.55000000000000004">
      <c r="AL18475" s="248" t="s">
        <v>21560</v>
      </c>
      <c r="AM18475" s="249">
        <v>59056.13</v>
      </c>
      <c r="AO18475" s="228" t="s">
        <v>20235</v>
      </c>
      <c r="AP18475" s="229">
        <v>106714.12</v>
      </c>
      <c r="AR18475" s="205"/>
      <c r="AS18475" s="206"/>
    </row>
    <row r="18476" spans="38:45" x14ac:dyDescent="0.55000000000000004">
      <c r="AL18476" s="248" t="s">
        <v>58042</v>
      </c>
      <c r="AM18476" s="249">
        <v>22241.99</v>
      </c>
      <c r="AO18476" s="228" t="s">
        <v>20236</v>
      </c>
      <c r="AP18476" s="229">
        <v>55334.53</v>
      </c>
      <c r="AR18476" s="205"/>
      <c r="AS18476" s="206"/>
    </row>
    <row r="18477" spans="38:45" x14ac:dyDescent="0.55000000000000004">
      <c r="AL18477" s="248" t="s">
        <v>21561</v>
      </c>
      <c r="AM18477" s="249">
        <v>567.48</v>
      </c>
      <c r="AO18477" s="228" t="s">
        <v>20237</v>
      </c>
      <c r="AP18477" s="229">
        <v>118462.07</v>
      </c>
      <c r="AR18477" s="205"/>
      <c r="AS18477" s="206"/>
    </row>
    <row r="18478" spans="38:45" x14ac:dyDescent="0.55000000000000004">
      <c r="AL18478" s="248" t="s">
        <v>21562</v>
      </c>
      <c r="AM18478" s="249">
        <v>67990.77</v>
      </c>
      <c r="AO18478" s="228" t="s">
        <v>20238</v>
      </c>
      <c r="AP18478" s="229">
        <v>9793.5499999999993</v>
      </c>
      <c r="AR18478" s="205"/>
      <c r="AS18478" s="206"/>
    </row>
    <row r="18479" spans="38:45" x14ac:dyDescent="0.55000000000000004">
      <c r="AL18479" s="248" t="s">
        <v>21563</v>
      </c>
      <c r="AM18479" s="249">
        <v>57891.839999999997</v>
      </c>
      <c r="AO18479" s="228" t="s">
        <v>35016</v>
      </c>
      <c r="AP18479" s="229">
        <v>384760</v>
      </c>
      <c r="AR18479" s="205"/>
      <c r="AS18479" s="206"/>
    </row>
    <row r="18480" spans="38:45" x14ac:dyDescent="0.55000000000000004">
      <c r="AL18480" s="248" t="s">
        <v>43251</v>
      </c>
      <c r="AM18480" s="249">
        <v>21028.5</v>
      </c>
      <c r="AO18480" s="228" t="s">
        <v>35017</v>
      </c>
      <c r="AP18480" s="229">
        <v>170.4</v>
      </c>
      <c r="AR18480" s="205"/>
      <c r="AS18480" s="206"/>
    </row>
    <row r="18481" spans="38:45" x14ac:dyDescent="0.55000000000000004">
      <c r="AL18481" s="248" t="s">
        <v>47523</v>
      </c>
      <c r="AM18481" s="249">
        <v>163227.96</v>
      </c>
      <c r="AO18481" s="228" t="s">
        <v>35018</v>
      </c>
      <c r="AP18481" s="229">
        <v>12902.72</v>
      </c>
      <c r="AR18481" s="205"/>
      <c r="AS18481" s="206"/>
    </row>
    <row r="18482" spans="38:45" x14ac:dyDescent="0.55000000000000004">
      <c r="AL18482" s="248" t="s">
        <v>21565</v>
      </c>
      <c r="AM18482" s="249">
        <v>29289.21</v>
      </c>
      <c r="AO18482" s="228" t="s">
        <v>20240</v>
      </c>
      <c r="AP18482" s="229">
        <v>61879.59</v>
      </c>
      <c r="AR18482" s="205"/>
      <c r="AS18482" s="206"/>
    </row>
    <row r="18483" spans="38:45" x14ac:dyDescent="0.55000000000000004">
      <c r="AL18483" s="248" t="s">
        <v>21566</v>
      </c>
      <c r="AM18483" s="249">
        <v>103077.03</v>
      </c>
      <c r="AO18483" s="228" t="s">
        <v>20241</v>
      </c>
      <c r="AP18483" s="229">
        <v>11184.98</v>
      </c>
      <c r="AR18483" s="205"/>
      <c r="AS18483" s="206"/>
    </row>
    <row r="18484" spans="38:45" x14ac:dyDescent="0.55000000000000004">
      <c r="AL18484" s="248" t="s">
        <v>21567</v>
      </c>
      <c r="AM18484" s="249">
        <v>3533.76</v>
      </c>
      <c r="AO18484" s="228" t="s">
        <v>20242</v>
      </c>
      <c r="AP18484" s="229">
        <v>20058.54</v>
      </c>
      <c r="AR18484" s="205"/>
      <c r="AS18484" s="206"/>
    </row>
    <row r="18485" spans="38:45" x14ac:dyDescent="0.55000000000000004">
      <c r="AL18485" s="248" t="s">
        <v>36343</v>
      </c>
      <c r="AM18485" s="249">
        <v>148500</v>
      </c>
      <c r="AO18485" s="228" t="s">
        <v>35019</v>
      </c>
      <c r="AP18485" s="229">
        <v>24637.8</v>
      </c>
      <c r="AR18485" s="205"/>
      <c r="AS18485" s="206"/>
    </row>
    <row r="18486" spans="38:45" x14ac:dyDescent="0.55000000000000004">
      <c r="AL18486" s="248" t="s">
        <v>21568</v>
      </c>
      <c r="AM18486" s="249">
        <v>182341.7</v>
      </c>
      <c r="AO18486" s="228" t="s">
        <v>20243</v>
      </c>
      <c r="AP18486" s="229">
        <v>46435.21</v>
      </c>
      <c r="AR18486" s="205"/>
      <c r="AS18486" s="206"/>
    </row>
    <row r="18487" spans="38:45" x14ac:dyDescent="0.55000000000000004">
      <c r="AL18487" s="248" t="s">
        <v>47524</v>
      </c>
      <c r="AM18487" s="249">
        <v>687028.55</v>
      </c>
      <c r="AO18487" s="228" t="s">
        <v>39160</v>
      </c>
      <c r="AP18487" s="229">
        <v>-3064.39</v>
      </c>
      <c r="AR18487" s="205"/>
      <c r="AS18487" s="206"/>
    </row>
    <row r="18488" spans="38:45" x14ac:dyDescent="0.55000000000000004">
      <c r="AL18488" s="248" t="s">
        <v>43252</v>
      </c>
      <c r="AM18488" s="249">
        <v>9010.2000000000007</v>
      </c>
      <c r="AO18488" s="228" t="s">
        <v>33565</v>
      </c>
      <c r="AP18488" s="229">
        <v>66432</v>
      </c>
      <c r="AR18488" s="205"/>
      <c r="AS18488" s="206"/>
    </row>
    <row r="18489" spans="38:45" x14ac:dyDescent="0.55000000000000004">
      <c r="AL18489" s="248" t="s">
        <v>13633</v>
      </c>
      <c r="AM18489" s="249">
        <v>6813.08</v>
      </c>
      <c r="AO18489" s="228" t="s">
        <v>35036</v>
      </c>
      <c r="AP18489" s="229">
        <v>112960</v>
      </c>
      <c r="AR18489" s="205"/>
      <c r="AS18489" s="206"/>
    </row>
    <row r="18490" spans="38:45" x14ac:dyDescent="0.55000000000000004">
      <c r="AL18490" s="248" t="s">
        <v>58043</v>
      </c>
      <c r="AM18490" s="249">
        <v>9236.8799999999992</v>
      </c>
      <c r="AO18490" s="228" t="s">
        <v>20289</v>
      </c>
      <c r="AP18490" s="229">
        <v>59909</v>
      </c>
      <c r="AR18490" s="205"/>
      <c r="AS18490" s="206"/>
    </row>
    <row r="18491" spans="38:45" x14ac:dyDescent="0.55000000000000004">
      <c r="AL18491" s="248" t="s">
        <v>63850</v>
      </c>
      <c r="AM18491" s="249">
        <v>8025.7</v>
      </c>
      <c r="AO18491" s="228" t="s">
        <v>46042</v>
      </c>
      <c r="AP18491" s="229">
        <v>4139</v>
      </c>
      <c r="AR18491" s="205"/>
      <c r="AS18491" s="206"/>
    </row>
    <row r="18492" spans="38:45" x14ac:dyDescent="0.55000000000000004">
      <c r="AL18492" s="248" t="s">
        <v>21569</v>
      </c>
      <c r="AM18492" s="249">
        <v>194432.22</v>
      </c>
      <c r="AO18492" s="228" t="s">
        <v>20290</v>
      </c>
      <c r="AP18492" s="229">
        <v>3000.48</v>
      </c>
      <c r="AR18492" s="205"/>
      <c r="AS18492" s="206"/>
    </row>
    <row r="18493" spans="38:45" x14ac:dyDescent="0.55000000000000004">
      <c r="AL18493" s="248" t="s">
        <v>58764</v>
      </c>
      <c r="AM18493" s="249">
        <v>866.08</v>
      </c>
      <c r="AO18493" s="228" t="s">
        <v>20291</v>
      </c>
      <c r="AP18493" s="229">
        <v>99097</v>
      </c>
      <c r="AR18493" s="205"/>
      <c r="AS18493" s="206"/>
    </row>
    <row r="18494" spans="38:45" x14ac:dyDescent="0.55000000000000004">
      <c r="AL18494" s="248" t="s">
        <v>21571</v>
      </c>
      <c r="AM18494" s="249">
        <v>18674.5</v>
      </c>
      <c r="AO18494" s="228" t="s">
        <v>20292</v>
      </c>
      <c r="AP18494" s="229">
        <v>55153.36</v>
      </c>
      <c r="AR18494" s="205"/>
      <c r="AS18494" s="206"/>
    </row>
    <row r="18495" spans="38:45" x14ac:dyDescent="0.55000000000000004">
      <c r="AL18495" s="248" t="s">
        <v>21572</v>
      </c>
      <c r="AM18495" s="249">
        <v>8388.9599999999991</v>
      </c>
      <c r="AO18495" s="228" t="s">
        <v>20293</v>
      </c>
      <c r="AP18495" s="229">
        <v>57400.08</v>
      </c>
      <c r="AR18495" s="205"/>
      <c r="AS18495" s="206"/>
    </row>
    <row r="18496" spans="38:45" x14ac:dyDescent="0.55000000000000004">
      <c r="AL18496" s="248" t="s">
        <v>13634</v>
      </c>
      <c r="AM18496" s="249">
        <v>295251.56</v>
      </c>
      <c r="AO18496" s="228" t="s">
        <v>20294</v>
      </c>
      <c r="AP18496" s="229">
        <v>1400</v>
      </c>
      <c r="AR18496" s="205"/>
      <c r="AS18496" s="206"/>
    </row>
    <row r="18497" spans="38:45" x14ac:dyDescent="0.55000000000000004">
      <c r="AL18497" s="248" t="s">
        <v>13635</v>
      </c>
      <c r="AM18497" s="249">
        <v>868071.72</v>
      </c>
      <c r="AO18497" s="228" t="s">
        <v>33566</v>
      </c>
      <c r="AP18497" s="229">
        <v>33116.06</v>
      </c>
      <c r="AR18497" s="205"/>
      <c r="AS18497" s="206"/>
    </row>
    <row r="18498" spans="38:45" x14ac:dyDescent="0.55000000000000004">
      <c r="AL18498" s="248" t="s">
        <v>21573</v>
      </c>
      <c r="AM18498" s="249">
        <v>235079.34</v>
      </c>
      <c r="AO18498" s="228" t="s">
        <v>36283</v>
      </c>
      <c r="AP18498" s="229">
        <v>13074</v>
      </c>
      <c r="AR18498" s="205"/>
      <c r="AS18498" s="206"/>
    </row>
    <row r="18499" spans="38:45" x14ac:dyDescent="0.55000000000000004">
      <c r="AL18499" s="248" t="s">
        <v>21574</v>
      </c>
      <c r="AM18499" s="249">
        <v>722645.22</v>
      </c>
      <c r="AO18499" s="228" t="s">
        <v>40782</v>
      </c>
      <c r="AP18499" s="229">
        <v>823.75</v>
      </c>
      <c r="AR18499" s="205"/>
      <c r="AS18499" s="206"/>
    </row>
    <row r="18500" spans="38:45" x14ac:dyDescent="0.55000000000000004">
      <c r="AL18500" s="248" t="s">
        <v>21575</v>
      </c>
      <c r="AM18500" s="249">
        <v>1608.43</v>
      </c>
      <c r="AO18500" s="228" t="s">
        <v>13511</v>
      </c>
      <c r="AP18500" s="229">
        <v>5464.19</v>
      </c>
      <c r="AR18500" s="205"/>
      <c r="AS18500" s="206"/>
    </row>
    <row r="18501" spans="38:45" x14ac:dyDescent="0.55000000000000004">
      <c r="AL18501" s="248" t="s">
        <v>47525</v>
      </c>
      <c r="AM18501" s="249">
        <v>29200</v>
      </c>
      <c r="AO18501" s="228" t="s">
        <v>20295</v>
      </c>
      <c r="AP18501" s="229">
        <v>4474.3100000000004</v>
      </c>
      <c r="AR18501" s="205"/>
      <c r="AS18501" s="206"/>
    </row>
    <row r="18502" spans="38:45" x14ac:dyDescent="0.55000000000000004">
      <c r="AL18502" s="248" t="s">
        <v>46068</v>
      </c>
      <c r="AM18502" s="249">
        <v>1940.41</v>
      </c>
      <c r="AO18502" s="228" t="s">
        <v>13512</v>
      </c>
      <c r="AP18502" s="229">
        <v>14450</v>
      </c>
      <c r="AR18502" s="205"/>
      <c r="AS18502" s="206"/>
    </row>
    <row r="18503" spans="38:45" x14ac:dyDescent="0.55000000000000004">
      <c r="AL18503" s="248" t="s">
        <v>21576</v>
      </c>
      <c r="AM18503" s="249">
        <v>40986.35</v>
      </c>
      <c r="AO18503" s="228" t="s">
        <v>35037</v>
      </c>
      <c r="AP18503" s="229">
        <v>780131.68</v>
      </c>
      <c r="AR18503" s="205"/>
      <c r="AS18503" s="206"/>
    </row>
    <row r="18504" spans="38:45" x14ac:dyDescent="0.55000000000000004">
      <c r="AL18504" s="248" t="s">
        <v>56814</v>
      </c>
      <c r="AM18504" s="249">
        <v>1414.78</v>
      </c>
      <c r="AO18504" s="228" t="s">
        <v>47505</v>
      </c>
      <c r="AP18504" s="229">
        <v>6131</v>
      </c>
      <c r="AR18504" s="205"/>
      <c r="AS18504" s="206"/>
    </row>
    <row r="18505" spans="38:45" x14ac:dyDescent="0.55000000000000004">
      <c r="AL18505" s="248" t="s">
        <v>47526</v>
      </c>
      <c r="AM18505" s="249">
        <v>24160.3</v>
      </c>
      <c r="AO18505" s="228" t="s">
        <v>20296</v>
      </c>
      <c r="AP18505" s="229">
        <v>41102</v>
      </c>
      <c r="AR18505" s="205"/>
      <c r="AS18505" s="206"/>
    </row>
    <row r="18506" spans="38:45" x14ac:dyDescent="0.55000000000000004">
      <c r="AL18506" s="248" t="s">
        <v>58765</v>
      </c>
      <c r="AM18506" s="249">
        <v>508.63</v>
      </c>
      <c r="AO18506" s="228" t="s">
        <v>20297</v>
      </c>
      <c r="AP18506" s="229">
        <v>2650</v>
      </c>
      <c r="AR18506" s="205"/>
      <c r="AS18506" s="206"/>
    </row>
    <row r="18507" spans="38:45" x14ac:dyDescent="0.55000000000000004">
      <c r="AL18507" s="248" t="s">
        <v>59989</v>
      </c>
      <c r="AM18507" s="249">
        <v>41000</v>
      </c>
      <c r="AO18507" s="228" t="s">
        <v>13513</v>
      </c>
      <c r="AP18507" s="229">
        <v>102435.58</v>
      </c>
      <c r="AR18507" s="205"/>
      <c r="AS18507" s="206"/>
    </row>
    <row r="18508" spans="38:45" x14ac:dyDescent="0.55000000000000004">
      <c r="AL18508" s="248" t="s">
        <v>58044</v>
      </c>
      <c r="AM18508" s="249">
        <v>10784.45</v>
      </c>
      <c r="AO18508" s="228" t="s">
        <v>13514</v>
      </c>
      <c r="AP18508" s="229">
        <v>105893.41</v>
      </c>
      <c r="AR18508" s="205"/>
      <c r="AS18508" s="206"/>
    </row>
    <row r="18509" spans="38:45" x14ac:dyDescent="0.55000000000000004">
      <c r="AL18509" s="248" t="s">
        <v>13636</v>
      </c>
      <c r="AM18509" s="249">
        <v>285744.59000000003</v>
      </c>
      <c r="AO18509" s="228" t="s">
        <v>13515</v>
      </c>
      <c r="AP18509" s="229">
        <v>54882.32</v>
      </c>
      <c r="AR18509" s="205"/>
      <c r="AS18509" s="206"/>
    </row>
    <row r="18510" spans="38:45" x14ac:dyDescent="0.55000000000000004">
      <c r="AL18510" s="248" t="s">
        <v>21578</v>
      </c>
      <c r="AM18510" s="249">
        <v>386944.21</v>
      </c>
      <c r="AO18510" s="228" t="s">
        <v>35038</v>
      </c>
      <c r="AP18510" s="229">
        <v>25163.11</v>
      </c>
      <c r="AR18510" s="205"/>
      <c r="AS18510" s="206"/>
    </row>
    <row r="18511" spans="38:45" x14ac:dyDescent="0.55000000000000004">
      <c r="AL18511" s="248" t="s">
        <v>21579</v>
      </c>
      <c r="AM18511" s="249">
        <v>407857.4</v>
      </c>
      <c r="AO18511" s="228" t="s">
        <v>20298</v>
      </c>
      <c r="AP18511" s="229">
        <v>18201.02</v>
      </c>
      <c r="AR18511" s="205"/>
      <c r="AS18511" s="206"/>
    </row>
    <row r="18512" spans="38:45" x14ac:dyDescent="0.55000000000000004">
      <c r="AL18512" s="248" t="s">
        <v>59990</v>
      </c>
      <c r="AM18512" s="249">
        <v>263.73</v>
      </c>
      <c r="AO18512" s="228" t="s">
        <v>50651</v>
      </c>
      <c r="AP18512" s="229">
        <v>1680</v>
      </c>
      <c r="AR18512" s="205"/>
      <c r="AS18512" s="206"/>
    </row>
    <row r="18513" spans="38:45" x14ac:dyDescent="0.55000000000000004">
      <c r="AL18513" s="248" t="s">
        <v>21580</v>
      </c>
      <c r="AM18513" s="249">
        <v>167667.44</v>
      </c>
      <c r="AO18513" s="228" t="s">
        <v>20299</v>
      </c>
      <c r="AP18513" s="229">
        <v>1588</v>
      </c>
      <c r="AR18513" s="205"/>
      <c r="AS18513" s="206"/>
    </row>
    <row r="18514" spans="38:45" x14ac:dyDescent="0.55000000000000004">
      <c r="AL18514" s="248" t="s">
        <v>21581</v>
      </c>
      <c r="AM18514" s="249">
        <v>1575561.73</v>
      </c>
      <c r="AO18514" s="228" t="s">
        <v>48460</v>
      </c>
      <c r="AP18514" s="229">
        <v>9115.3700000000008</v>
      </c>
      <c r="AR18514" s="205"/>
      <c r="AS18514" s="206"/>
    </row>
    <row r="18515" spans="38:45" x14ac:dyDescent="0.55000000000000004">
      <c r="AL18515" s="248" t="s">
        <v>43253</v>
      </c>
      <c r="AM18515" s="249">
        <v>-12988.79</v>
      </c>
      <c r="AO18515" s="228" t="s">
        <v>54340</v>
      </c>
      <c r="AP18515" s="229">
        <v>277557.74</v>
      </c>
      <c r="AR18515" s="205"/>
      <c r="AS18515" s="206"/>
    </row>
    <row r="18516" spans="38:45" x14ac:dyDescent="0.55000000000000004">
      <c r="AL18516" s="248" t="s">
        <v>43254</v>
      </c>
      <c r="AM18516" s="249">
        <v>22857.72</v>
      </c>
      <c r="AO18516" s="228" t="s">
        <v>13516</v>
      </c>
      <c r="AP18516" s="229">
        <v>47283.41</v>
      </c>
      <c r="AR18516" s="205"/>
      <c r="AS18516" s="206"/>
    </row>
    <row r="18517" spans="38:45" x14ac:dyDescent="0.55000000000000004">
      <c r="AL18517" s="248" t="s">
        <v>48472</v>
      </c>
      <c r="AM18517" s="249">
        <v>894.24</v>
      </c>
      <c r="AO18517" s="228" t="s">
        <v>20300</v>
      </c>
      <c r="AP18517" s="229">
        <v>41969.68</v>
      </c>
      <c r="AR18517" s="205"/>
      <c r="AS18517" s="206"/>
    </row>
    <row r="18518" spans="38:45" x14ac:dyDescent="0.55000000000000004">
      <c r="AL18518" s="248" t="s">
        <v>63500</v>
      </c>
      <c r="AM18518" s="249">
        <v>1450</v>
      </c>
      <c r="AO18518" s="228" t="s">
        <v>13517</v>
      </c>
      <c r="AP18518" s="229">
        <v>318486.23</v>
      </c>
      <c r="AR18518" s="205"/>
      <c r="AS18518" s="206"/>
    </row>
    <row r="18519" spans="38:45" x14ac:dyDescent="0.55000000000000004">
      <c r="AL18519" s="248" t="s">
        <v>39216</v>
      </c>
      <c r="AM18519" s="249">
        <v>1893.99</v>
      </c>
      <c r="AO18519" s="228" t="s">
        <v>20301</v>
      </c>
      <c r="AP18519" s="229">
        <v>6008.07</v>
      </c>
      <c r="AR18519" s="205"/>
      <c r="AS18519" s="206"/>
    </row>
    <row r="18520" spans="38:45" x14ac:dyDescent="0.55000000000000004">
      <c r="AL18520" s="248" t="s">
        <v>43256</v>
      </c>
      <c r="AM18520" s="249">
        <v>5669.69</v>
      </c>
      <c r="AO18520" s="228" t="s">
        <v>35039</v>
      </c>
      <c r="AP18520" s="229">
        <v>132795.07999999999</v>
      </c>
      <c r="AR18520" s="205"/>
      <c r="AS18520" s="206"/>
    </row>
    <row r="18521" spans="38:45" x14ac:dyDescent="0.55000000000000004">
      <c r="AL18521" s="248" t="s">
        <v>43257</v>
      </c>
      <c r="AM18521" s="249">
        <v>4860.7</v>
      </c>
      <c r="AO18521" s="228" t="s">
        <v>33575</v>
      </c>
      <c r="AP18521" s="229">
        <v>134503.85</v>
      </c>
      <c r="AR18521" s="205"/>
      <c r="AS18521" s="206"/>
    </row>
    <row r="18522" spans="38:45" x14ac:dyDescent="0.55000000000000004">
      <c r="AL18522" s="248" t="s">
        <v>21620</v>
      </c>
      <c r="AM18522" s="249">
        <v>14356.29</v>
      </c>
      <c r="AO18522" s="228" t="s">
        <v>20396</v>
      </c>
      <c r="AP18522" s="229">
        <v>173445.28</v>
      </c>
      <c r="AR18522" s="205"/>
      <c r="AS18522" s="206"/>
    </row>
    <row r="18523" spans="38:45" x14ac:dyDescent="0.55000000000000004">
      <c r="AL18523" s="248" t="s">
        <v>35132</v>
      </c>
      <c r="AM18523" s="249">
        <v>33916.629999999997</v>
      </c>
      <c r="AO18523" s="228" t="s">
        <v>20397</v>
      </c>
      <c r="AP18523" s="229">
        <v>463356.22</v>
      </c>
      <c r="AR18523" s="205"/>
      <c r="AS18523" s="206"/>
    </row>
    <row r="18524" spans="38:45" x14ac:dyDescent="0.55000000000000004">
      <c r="AL18524" s="248" t="s">
        <v>21622</v>
      </c>
      <c r="AM18524" s="249">
        <v>5231.18</v>
      </c>
      <c r="AO18524" s="228" t="s">
        <v>20398</v>
      </c>
      <c r="AP18524" s="229">
        <v>560517.72</v>
      </c>
      <c r="AR18524" s="205"/>
      <c r="AS18524" s="206"/>
    </row>
    <row r="18525" spans="38:45" x14ac:dyDescent="0.55000000000000004">
      <c r="AL18525" s="248" t="s">
        <v>21624</v>
      </c>
      <c r="AM18525" s="249">
        <v>6352.5</v>
      </c>
      <c r="AO18525" s="228" t="s">
        <v>47506</v>
      </c>
      <c r="AP18525" s="229">
        <v>1572</v>
      </c>
      <c r="AR18525" s="205"/>
      <c r="AS18525" s="206"/>
    </row>
    <row r="18526" spans="38:45" x14ac:dyDescent="0.55000000000000004">
      <c r="AL18526" s="248" t="s">
        <v>35133</v>
      </c>
      <c r="AM18526" s="249">
        <v>14379.42</v>
      </c>
      <c r="AO18526" s="228" t="s">
        <v>46043</v>
      </c>
      <c r="AP18526" s="229">
        <v>6285.2</v>
      </c>
      <c r="AR18526" s="205"/>
      <c r="AS18526" s="206"/>
    </row>
    <row r="18527" spans="38:45" x14ac:dyDescent="0.55000000000000004">
      <c r="AL18527" s="248" t="s">
        <v>36350</v>
      </c>
      <c r="AM18527" s="249">
        <v>87348</v>
      </c>
      <c r="AO18527" s="228" t="s">
        <v>20399</v>
      </c>
      <c r="AP18527" s="229">
        <v>112086.92</v>
      </c>
      <c r="AR18527" s="205"/>
      <c r="AS18527" s="206"/>
    </row>
    <row r="18528" spans="38:45" x14ac:dyDescent="0.55000000000000004">
      <c r="AL18528" s="248" t="s">
        <v>21672</v>
      </c>
      <c r="AM18528" s="249">
        <v>7949.35</v>
      </c>
      <c r="AO18528" s="228" t="s">
        <v>33576</v>
      </c>
      <c r="AP18528" s="229">
        <v>15533.03</v>
      </c>
      <c r="AR18528" s="205"/>
      <c r="AS18528" s="206"/>
    </row>
    <row r="18529" spans="38:45" x14ac:dyDescent="0.55000000000000004">
      <c r="AL18529" s="248" t="s">
        <v>21674</v>
      </c>
      <c r="AM18529" s="249">
        <v>13504.93</v>
      </c>
      <c r="AO18529" s="228" t="s">
        <v>20400</v>
      </c>
      <c r="AP18529" s="229">
        <v>44739.65</v>
      </c>
      <c r="AR18529" s="205"/>
      <c r="AS18529" s="206"/>
    </row>
    <row r="18530" spans="38:45" x14ac:dyDescent="0.55000000000000004">
      <c r="AL18530" s="248" t="s">
        <v>43259</v>
      </c>
      <c r="AM18530" s="249">
        <v>1263.5999999999999</v>
      </c>
      <c r="AO18530" s="228" t="s">
        <v>20401</v>
      </c>
      <c r="AP18530" s="229">
        <v>65393.94</v>
      </c>
      <c r="AR18530" s="205"/>
      <c r="AS18530" s="206"/>
    </row>
    <row r="18531" spans="38:45" x14ac:dyDescent="0.55000000000000004">
      <c r="AL18531" s="248" t="s">
        <v>21676</v>
      </c>
      <c r="AM18531" s="249">
        <v>41148</v>
      </c>
      <c r="AO18531" s="228" t="s">
        <v>20403</v>
      </c>
      <c r="AP18531" s="229">
        <v>53209.3</v>
      </c>
      <c r="AR18531" s="205"/>
      <c r="AS18531" s="206"/>
    </row>
    <row r="18532" spans="38:45" x14ac:dyDescent="0.55000000000000004">
      <c r="AL18532" s="248" t="s">
        <v>40802</v>
      </c>
      <c r="AM18532" s="249">
        <v>9048.65</v>
      </c>
      <c r="AO18532" s="228" t="s">
        <v>20404</v>
      </c>
      <c r="AP18532" s="229">
        <v>68095.03</v>
      </c>
      <c r="AR18532" s="205"/>
      <c r="AS18532" s="206"/>
    </row>
    <row r="18533" spans="38:45" x14ac:dyDescent="0.55000000000000004">
      <c r="AL18533" s="248" t="s">
        <v>48474</v>
      </c>
      <c r="AM18533" s="249">
        <v>1487.68</v>
      </c>
      <c r="AO18533" s="228" t="s">
        <v>20405</v>
      </c>
      <c r="AP18533" s="229">
        <v>15422.05</v>
      </c>
      <c r="AR18533" s="205"/>
      <c r="AS18533" s="206"/>
    </row>
    <row r="18534" spans="38:45" x14ac:dyDescent="0.55000000000000004">
      <c r="AL18534" s="248" t="s">
        <v>36351</v>
      </c>
      <c r="AM18534" s="249">
        <v>600</v>
      </c>
      <c r="AO18534" s="228" t="s">
        <v>20406</v>
      </c>
      <c r="AP18534" s="229">
        <v>53763.87</v>
      </c>
      <c r="AR18534" s="205"/>
      <c r="AS18534" s="206"/>
    </row>
    <row r="18535" spans="38:45" x14ac:dyDescent="0.55000000000000004">
      <c r="AL18535" s="248" t="s">
        <v>21680</v>
      </c>
      <c r="AM18535" s="249">
        <v>37320</v>
      </c>
      <c r="AO18535" s="228" t="s">
        <v>47507</v>
      </c>
      <c r="AP18535" s="229">
        <v>210</v>
      </c>
      <c r="AR18535" s="205"/>
      <c r="AS18535" s="206"/>
    </row>
    <row r="18536" spans="38:45" x14ac:dyDescent="0.55000000000000004">
      <c r="AL18536" s="248" t="s">
        <v>50684</v>
      </c>
      <c r="AM18536" s="249">
        <v>990382.29</v>
      </c>
      <c r="AO18536" s="228" t="s">
        <v>47508</v>
      </c>
      <c r="AP18536" s="229">
        <v>157.5</v>
      </c>
      <c r="AR18536" s="205"/>
      <c r="AS18536" s="206"/>
    </row>
    <row r="18537" spans="38:45" x14ac:dyDescent="0.55000000000000004">
      <c r="AL18537" s="248" t="s">
        <v>46070</v>
      </c>
      <c r="AM18537" s="249">
        <v>4856.49</v>
      </c>
      <c r="AO18537" s="228" t="s">
        <v>20407</v>
      </c>
      <c r="AP18537" s="229">
        <v>3324.41</v>
      </c>
      <c r="AR18537" s="205"/>
      <c r="AS18537" s="206"/>
    </row>
    <row r="18538" spans="38:45" x14ac:dyDescent="0.55000000000000004">
      <c r="AL18538" s="248" t="s">
        <v>49378</v>
      </c>
      <c r="AM18538" s="249">
        <v>21832.07</v>
      </c>
      <c r="AO18538" s="228" t="s">
        <v>20408</v>
      </c>
      <c r="AP18538" s="229">
        <v>12860.41</v>
      </c>
      <c r="AR18538" s="205"/>
      <c r="AS18538" s="206"/>
    </row>
    <row r="18539" spans="38:45" x14ac:dyDescent="0.55000000000000004">
      <c r="AL18539" s="248" t="s">
        <v>62887</v>
      </c>
      <c r="AM18539" s="249">
        <v>1500</v>
      </c>
      <c r="AO18539" s="228" t="s">
        <v>20409</v>
      </c>
      <c r="AP18539" s="229">
        <v>147.22</v>
      </c>
      <c r="AR18539" s="205"/>
      <c r="AS18539" s="206"/>
    </row>
    <row r="18540" spans="38:45" x14ac:dyDescent="0.55000000000000004">
      <c r="AL18540" s="248" t="s">
        <v>21682</v>
      </c>
      <c r="AM18540" s="249">
        <v>91199.31</v>
      </c>
      <c r="AO18540" s="228" t="s">
        <v>39171</v>
      </c>
      <c r="AP18540" s="229">
        <v>22444.89</v>
      </c>
      <c r="AR18540" s="205"/>
      <c r="AS18540" s="206"/>
    </row>
    <row r="18541" spans="38:45" x14ac:dyDescent="0.55000000000000004">
      <c r="AL18541" s="248" t="s">
        <v>21683</v>
      </c>
      <c r="AM18541" s="249">
        <v>266523.62</v>
      </c>
      <c r="AO18541" s="228" t="s">
        <v>33577</v>
      </c>
      <c r="AP18541" s="229">
        <v>3499798.28</v>
      </c>
      <c r="AR18541" s="205"/>
      <c r="AS18541" s="206"/>
    </row>
    <row r="18542" spans="38:45" x14ac:dyDescent="0.55000000000000004">
      <c r="AL18542" s="248" t="s">
        <v>21684</v>
      </c>
      <c r="AM18542" s="249">
        <v>21920.3</v>
      </c>
      <c r="AO18542" s="228" t="s">
        <v>20411</v>
      </c>
      <c r="AP18542" s="229">
        <v>76478.33</v>
      </c>
      <c r="AR18542" s="205"/>
      <c r="AS18542" s="206"/>
    </row>
    <row r="18543" spans="38:45" x14ac:dyDescent="0.55000000000000004">
      <c r="AL18543" s="248" t="s">
        <v>21685</v>
      </c>
      <c r="AM18543" s="249">
        <v>175764.99</v>
      </c>
      <c r="AO18543" s="228" t="s">
        <v>35045</v>
      </c>
      <c r="AP18543" s="229">
        <v>29250</v>
      </c>
      <c r="AR18543" s="205"/>
      <c r="AS18543" s="206"/>
    </row>
    <row r="18544" spans="38:45" x14ac:dyDescent="0.55000000000000004">
      <c r="AL18544" s="248" t="s">
        <v>21686</v>
      </c>
      <c r="AM18544" s="249">
        <v>13924.82</v>
      </c>
      <c r="AO18544" s="228" t="s">
        <v>35046</v>
      </c>
      <c r="AP18544" s="229">
        <v>3675.11</v>
      </c>
      <c r="AR18544" s="205"/>
      <c r="AS18544" s="206"/>
    </row>
    <row r="18545" spans="38:45" x14ac:dyDescent="0.55000000000000004">
      <c r="AL18545" s="248" t="s">
        <v>54390</v>
      </c>
      <c r="AM18545" s="249">
        <v>9167.5499999999993</v>
      </c>
      <c r="AO18545" s="228" t="s">
        <v>47509</v>
      </c>
      <c r="AP18545" s="229">
        <v>979.8</v>
      </c>
      <c r="AR18545" s="205"/>
      <c r="AS18545" s="206"/>
    </row>
    <row r="18546" spans="38:45" x14ac:dyDescent="0.55000000000000004">
      <c r="AL18546" s="248" t="s">
        <v>61241</v>
      </c>
      <c r="AM18546" s="249">
        <v>4000</v>
      </c>
      <c r="AO18546" s="228" t="s">
        <v>20413</v>
      </c>
      <c r="AP18546" s="229">
        <v>83457.14</v>
      </c>
      <c r="AR18546" s="205"/>
      <c r="AS18546" s="206"/>
    </row>
    <row r="18547" spans="38:45" x14ac:dyDescent="0.55000000000000004">
      <c r="AL18547" s="248" t="s">
        <v>59328</v>
      </c>
      <c r="AM18547" s="249">
        <v>1250</v>
      </c>
      <c r="AO18547" s="228" t="s">
        <v>20415</v>
      </c>
      <c r="AP18547" s="229">
        <v>31959.5</v>
      </c>
      <c r="AR18547" s="205"/>
      <c r="AS18547" s="206"/>
    </row>
    <row r="18548" spans="38:45" x14ac:dyDescent="0.55000000000000004">
      <c r="AL18548" s="248" t="s">
        <v>60925</v>
      </c>
      <c r="AM18548" s="249">
        <v>6109</v>
      </c>
      <c r="AO18548" s="228" t="s">
        <v>20416</v>
      </c>
      <c r="AP18548" s="229">
        <v>18643.099999999999</v>
      </c>
      <c r="AR18548" s="205"/>
      <c r="AS18548" s="206"/>
    </row>
    <row r="18549" spans="38:45" x14ac:dyDescent="0.55000000000000004">
      <c r="AL18549" s="248" t="s">
        <v>21687</v>
      </c>
      <c r="AM18549" s="249">
        <v>675223.23</v>
      </c>
      <c r="AO18549" s="228" t="s">
        <v>13522</v>
      </c>
      <c r="AP18549" s="229">
        <v>419137.9</v>
      </c>
      <c r="AR18549" s="205"/>
      <c r="AS18549" s="206"/>
    </row>
    <row r="18550" spans="38:45" x14ac:dyDescent="0.55000000000000004">
      <c r="AL18550" s="248" t="s">
        <v>21688</v>
      </c>
      <c r="AM18550" s="249">
        <v>34667.26</v>
      </c>
      <c r="AO18550" s="228" t="s">
        <v>13523</v>
      </c>
      <c r="AP18550" s="229">
        <v>279756.84999999998</v>
      </c>
      <c r="AR18550" s="205"/>
      <c r="AS18550" s="206"/>
    </row>
    <row r="18551" spans="38:45" x14ac:dyDescent="0.55000000000000004">
      <c r="AL18551" s="248" t="s">
        <v>21689</v>
      </c>
      <c r="AM18551" s="249">
        <v>233284.15</v>
      </c>
      <c r="AO18551" s="228" t="s">
        <v>20417</v>
      </c>
      <c r="AP18551" s="229">
        <v>108213.71</v>
      </c>
      <c r="AR18551" s="205"/>
      <c r="AS18551" s="206"/>
    </row>
    <row r="18552" spans="38:45" x14ac:dyDescent="0.55000000000000004">
      <c r="AL18552" s="248" t="s">
        <v>21691</v>
      </c>
      <c r="AM18552" s="249">
        <v>2037573.33</v>
      </c>
      <c r="AO18552" s="228" t="s">
        <v>20418</v>
      </c>
      <c r="AP18552" s="229">
        <v>82267.02</v>
      </c>
      <c r="AR18552" s="205"/>
      <c r="AS18552" s="206"/>
    </row>
    <row r="18553" spans="38:45" x14ac:dyDescent="0.55000000000000004">
      <c r="AL18553" s="248" t="s">
        <v>21692</v>
      </c>
      <c r="AM18553" s="249">
        <v>553762.12</v>
      </c>
      <c r="AO18553" s="228" t="s">
        <v>20419</v>
      </c>
      <c r="AP18553" s="229">
        <v>2002.1</v>
      </c>
      <c r="AR18553" s="205"/>
      <c r="AS18553" s="206"/>
    </row>
    <row r="18554" spans="38:45" x14ac:dyDescent="0.55000000000000004">
      <c r="AL18554" s="248" t="s">
        <v>21765</v>
      </c>
      <c r="AM18554" s="249">
        <v>675899.86</v>
      </c>
      <c r="AO18554" s="228" t="s">
        <v>35047</v>
      </c>
      <c r="AP18554" s="229">
        <v>2435.54</v>
      </c>
      <c r="AR18554" s="205"/>
      <c r="AS18554" s="206"/>
    </row>
    <row r="18555" spans="38:45" x14ac:dyDescent="0.55000000000000004">
      <c r="AL18555" s="248" t="s">
        <v>21767</v>
      </c>
      <c r="AM18555" s="249">
        <v>278533.12</v>
      </c>
      <c r="AO18555" s="228" t="s">
        <v>49367</v>
      </c>
      <c r="AP18555" s="229">
        <v>7956</v>
      </c>
      <c r="AR18555" s="205"/>
      <c r="AS18555" s="206"/>
    </row>
    <row r="18556" spans="38:45" x14ac:dyDescent="0.55000000000000004">
      <c r="AL18556" s="248" t="s">
        <v>65148</v>
      </c>
      <c r="AM18556" s="249">
        <v>690.77</v>
      </c>
      <c r="AO18556" s="228" t="s">
        <v>40783</v>
      </c>
      <c r="AP18556" s="229">
        <v>4662.7299999999996</v>
      </c>
      <c r="AR18556" s="205"/>
      <c r="AS18556" s="206"/>
    </row>
    <row r="18557" spans="38:45" x14ac:dyDescent="0.55000000000000004">
      <c r="AL18557" s="248" t="s">
        <v>61688</v>
      </c>
      <c r="AM18557" s="249">
        <v>46260.57</v>
      </c>
      <c r="AO18557" s="228" t="s">
        <v>54341</v>
      </c>
      <c r="AP18557" s="229">
        <v>145.46</v>
      </c>
      <c r="AR18557" s="205"/>
      <c r="AS18557" s="206"/>
    </row>
    <row r="18558" spans="38:45" x14ac:dyDescent="0.55000000000000004">
      <c r="AL18558" s="248" t="s">
        <v>21768</v>
      </c>
      <c r="AM18558" s="249">
        <v>2244.04</v>
      </c>
      <c r="AO18558" s="228" t="s">
        <v>54342</v>
      </c>
      <c r="AP18558" s="229">
        <v>120</v>
      </c>
      <c r="AR18558" s="205"/>
      <c r="AS18558" s="206"/>
    </row>
    <row r="18559" spans="38:45" x14ac:dyDescent="0.55000000000000004">
      <c r="AL18559" s="248" t="s">
        <v>54393</v>
      </c>
      <c r="AM18559" s="249">
        <v>895.79</v>
      </c>
      <c r="AO18559" s="228" t="s">
        <v>20423</v>
      </c>
      <c r="AP18559" s="229">
        <v>206768.62</v>
      </c>
      <c r="AR18559" s="205"/>
      <c r="AS18559" s="206"/>
    </row>
    <row r="18560" spans="38:45" x14ac:dyDescent="0.55000000000000004">
      <c r="AL18560" s="248" t="s">
        <v>21769</v>
      </c>
      <c r="AM18560" s="249">
        <v>141694.97</v>
      </c>
      <c r="AO18560" s="228" t="s">
        <v>20424</v>
      </c>
      <c r="AP18560" s="229">
        <v>123332.86</v>
      </c>
      <c r="AR18560" s="205"/>
      <c r="AS18560" s="206"/>
    </row>
    <row r="18561" spans="38:45" x14ac:dyDescent="0.55000000000000004">
      <c r="AL18561" s="248" t="s">
        <v>21770</v>
      </c>
      <c r="AM18561" s="249">
        <v>2598.4499999999998</v>
      </c>
      <c r="AO18561" s="228" t="s">
        <v>48461</v>
      </c>
      <c r="AP18561" s="229">
        <v>26428.79</v>
      </c>
      <c r="AR18561" s="205"/>
      <c r="AS18561" s="206"/>
    </row>
    <row r="18562" spans="38:45" x14ac:dyDescent="0.55000000000000004">
      <c r="AL18562" s="248" t="s">
        <v>21772</v>
      </c>
      <c r="AM18562" s="249">
        <v>196</v>
      </c>
      <c r="AO18562" s="228" t="s">
        <v>20425</v>
      </c>
      <c r="AP18562" s="229">
        <v>51817.04</v>
      </c>
      <c r="AR18562" s="205"/>
      <c r="AS18562" s="206"/>
    </row>
    <row r="18563" spans="38:45" x14ac:dyDescent="0.55000000000000004">
      <c r="AL18563" s="248" t="s">
        <v>13646</v>
      </c>
      <c r="AM18563" s="249">
        <v>38501.43</v>
      </c>
      <c r="AO18563" s="228" t="s">
        <v>20429</v>
      </c>
      <c r="AP18563" s="229">
        <v>100301.31</v>
      </c>
      <c r="AR18563" s="205"/>
      <c r="AS18563" s="206"/>
    </row>
    <row r="18564" spans="38:45" x14ac:dyDescent="0.55000000000000004">
      <c r="AL18564" s="248" t="s">
        <v>35141</v>
      </c>
      <c r="AM18564" s="249">
        <v>3533711.9</v>
      </c>
      <c r="AO18564" s="228" t="s">
        <v>54343</v>
      </c>
      <c r="AP18564" s="229">
        <v>-16273.46</v>
      </c>
      <c r="AR18564" s="205"/>
      <c r="AS18564" s="206"/>
    </row>
    <row r="18565" spans="38:45" x14ac:dyDescent="0.55000000000000004">
      <c r="AL18565" s="248" t="s">
        <v>21775</v>
      </c>
      <c r="AM18565" s="249">
        <v>66109.88</v>
      </c>
      <c r="AO18565" s="228" t="s">
        <v>20456</v>
      </c>
      <c r="AP18565" s="229">
        <v>196112.85</v>
      </c>
      <c r="AR18565" s="205"/>
      <c r="AS18565" s="206"/>
    </row>
    <row r="18566" spans="38:45" x14ac:dyDescent="0.55000000000000004">
      <c r="AL18566" s="248" t="s">
        <v>62888</v>
      </c>
      <c r="AM18566" s="249">
        <v>51309.58</v>
      </c>
      <c r="AO18566" s="228" t="s">
        <v>54344</v>
      </c>
      <c r="AP18566" s="229">
        <v>4466.63</v>
      </c>
      <c r="AR18566" s="205"/>
      <c r="AS18566" s="206"/>
    </row>
    <row r="18567" spans="38:45" x14ac:dyDescent="0.55000000000000004">
      <c r="AL18567" s="248" t="s">
        <v>40803</v>
      </c>
      <c r="AM18567" s="249">
        <v>3329.64</v>
      </c>
      <c r="AO18567" s="228" t="s">
        <v>46044</v>
      </c>
      <c r="AP18567" s="229">
        <v>270000</v>
      </c>
      <c r="AR18567" s="205"/>
      <c r="AS18567" s="206"/>
    </row>
    <row r="18568" spans="38:45" x14ac:dyDescent="0.55000000000000004">
      <c r="AL18568" s="248" t="s">
        <v>21776</v>
      </c>
      <c r="AM18568" s="249">
        <v>123500</v>
      </c>
      <c r="AO18568" s="228" t="s">
        <v>46045</v>
      </c>
      <c r="AP18568" s="229">
        <v>127069</v>
      </c>
      <c r="AR18568" s="205"/>
      <c r="AS18568" s="206"/>
    </row>
    <row r="18569" spans="38:45" x14ac:dyDescent="0.55000000000000004">
      <c r="AL18569" s="248" t="s">
        <v>43260</v>
      </c>
      <c r="AM18569" s="249">
        <v>47723.97</v>
      </c>
      <c r="AO18569" s="228" t="s">
        <v>20457</v>
      </c>
      <c r="AP18569" s="229">
        <v>30371.1</v>
      </c>
      <c r="AR18569" s="205"/>
      <c r="AS18569" s="206"/>
    </row>
    <row r="18570" spans="38:45" x14ac:dyDescent="0.55000000000000004">
      <c r="AL18570" s="248" t="s">
        <v>21777</v>
      </c>
      <c r="AM18570" s="249">
        <v>4350</v>
      </c>
      <c r="AO18570" s="228" t="s">
        <v>20459</v>
      </c>
      <c r="AP18570" s="229">
        <v>7576.56</v>
      </c>
      <c r="AR18570" s="205"/>
      <c r="AS18570" s="206"/>
    </row>
    <row r="18571" spans="38:45" x14ac:dyDescent="0.55000000000000004">
      <c r="AL18571" s="248" t="s">
        <v>21778</v>
      </c>
      <c r="AM18571" s="249">
        <v>294233.74</v>
      </c>
      <c r="AO18571" s="228" t="s">
        <v>20460</v>
      </c>
      <c r="AP18571" s="229">
        <v>6928.98</v>
      </c>
      <c r="AR18571" s="205"/>
      <c r="AS18571" s="206"/>
    </row>
    <row r="18572" spans="38:45" x14ac:dyDescent="0.55000000000000004">
      <c r="AL18572" s="248" t="s">
        <v>13649</v>
      </c>
      <c r="AM18572" s="249">
        <v>401050.96</v>
      </c>
      <c r="AO18572" s="228" t="s">
        <v>40784</v>
      </c>
      <c r="AP18572" s="229">
        <v>669.97</v>
      </c>
      <c r="AR18572" s="205"/>
      <c r="AS18572" s="206"/>
    </row>
    <row r="18573" spans="38:45" x14ac:dyDescent="0.55000000000000004">
      <c r="AL18573" s="248" t="s">
        <v>13650</v>
      </c>
      <c r="AM18573" s="249">
        <v>401287.37</v>
      </c>
      <c r="AO18573" s="228" t="s">
        <v>40785</v>
      </c>
      <c r="AP18573" s="229">
        <v>5361.25</v>
      </c>
      <c r="AR18573" s="205"/>
      <c r="AS18573" s="206"/>
    </row>
    <row r="18574" spans="38:45" x14ac:dyDescent="0.55000000000000004">
      <c r="AL18574" s="248" t="s">
        <v>21779</v>
      </c>
      <c r="AM18574" s="249">
        <v>118433.02</v>
      </c>
      <c r="AO18574" s="228" t="s">
        <v>20461</v>
      </c>
      <c r="AP18574" s="229">
        <v>6970</v>
      </c>
      <c r="AR18574" s="205"/>
      <c r="AS18574" s="206"/>
    </row>
    <row r="18575" spans="38:45" x14ac:dyDescent="0.55000000000000004">
      <c r="AL18575" s="248" t="s">
        <v>33679</v>
      </c>
      <c r="AM18575" s="249">
        <v>17250.68</v>
      </c>
      <c r="AO18575" s="228" t="s">
        <v>20462</v>
      </c>
      <c r="AP18575" s="229">
        <v>48661.47</v>
      </c>
      <c r="AR18575" s="205"/>
      <c r="AS18575" s="206"/>
    </row>
    <row r="18576" spans="38:45" x14ac:dyDescent="0.55000000000000004">
      <c r="AL18576" s="248" t="s">
        <v>59991</v>
      </c>
      <c r="AM18576" s="249">
        <v>165.51</v>
      </c>
      <c r="AO18576" s="228" t="s">
        <v>20463</v>
      </c>
      <c r="AP18576" s="229">
        <v>7778</v>
      </c>
      <c r="AR18576" s="205"/>
      <c r="AS18576" s="206"/>
    </row>
    <row r="18577" spans="38:45" x14ac:dyDescent="0.55000000000000004">
      <c r="AL18577" s="248" t="s">
        <v>21780</v>
      </c>
      <c r="AM18577" s="249">
        <v>18391.400000000001</v>
      </c>
      <c r="AO18577" s="228" t="s">
        <v>20464</v>
      </c>
      <c r="AP18577" s="229">
        <v>19361.580000000002</v>
      </c>
      <c r="AR18577" s="205"/>
      <c r="AS18577" s="206"/>
    </row>
    <row r="18578" spans="38:45" x14ac:dyDescent="0.55000000000000004">
      <c r="AL18578" s="248" t="s">
        <v>58766</v>
      </c>
      <c r="AM18578" s="249">
        <v>38536.300000000003</v>
      </c>
      <c r="AO18578" s="228" t="s">
        <v>20481</v>
      </c>
      <c r="AP18578" s="229">
        <v>91256.19</v>
      </c>
      <c r="AR18578" s="205"/>
      <c r="AS18578" s="206"/>
    </row>
    <row r="18579" spans="38:45" x14ac:dyDescent="0.55000000000000004">
      <c r="AL18579" s="248" t="s">
        <v>21781</v>
      </c>
      <c r="AM18579" s="249">
        <v>106201.26</v>
      </c>
      <c r="AO18579" s="228" t="s">
        <v>20482</v>
      </c>
      <c r="AP18579" s="229">
        <v>11020</v>
      </c>
      <c r="AR18579" s="205"/>
      <c r="AS18579" s="206"/>
    </row>
    <row r="18580" spans="38:45" x14ac:dyDescent="0.55000000000000004">
      <c r="AL18580" s="248" t="s">
        <v>50685</v>
      </c>
      <c r="AM18580" s="249">
        <v>23539.1</v>
      </c>
      <c r="AO18580" s="228" t="s">
        <v>54345</v>
      </c>
      <c r="AP18580" s="229">
        <v>5068</v>
      </c>
      <c r="AR18580" s="205"/>
      <c r="AS18580" s="206"/>
    </row>
    <row r="18581" spans="38:45" x14ac:dyDescent="0.55000000000000004">
      <c r="AL18581" s="248" t="s">
        <v>63501</v>
      </c>
      <c r="AM18581" s="249">
        <v>5500</v>
      </c>
      <c r="AO18581" s="228" t="s">
        <v>43225</v>
      </c>
      <c r="AP18581" s="229">
        <v>226533.7</v>
      </c>
      <c r="AR18581" s="205"/>
      <c r="AS18581" s="206"/>
    </row>
    <row r="18582" spans="38:45" x14ac:dyDescent="0.55000000000000004">
      <c r="AL18582" s="248" t="s">
        <v>13652</v>
      </c>
      <c r="AM18582" s="249">
        <v>1556546.05</v>
      </c>
      <c r="AO18582" s="228" t="s">
        <v>20484</v>
      </c>
      <c r="AP18582" s="229">
        <v>25432.52</v>
      </c>
      <c r="AR18582" s="205"/>
      <c r="AS18582" s="206"/>
    </row>
    <row r="18583" spans="38:45" x14ac:dyDescent="0.55000000000000004">
      <c r="AL18583" s="248" t="s">
        <v>54395</v>
      </c>
      <c r="AM18583" s="249">
        <v>60809.98</v>
      </c>
      <c r="AO18583" s="228" t="s">
        <v>20486</v>
      </c>
      <c r="AP18583" s="229">
        <v>9927</v>
      </c>
      <c r="AR18583" s="205"/>
      <c r="AS18583" s="206"/>
    </row>
    <row r="18584" spans="38:45" x14ac:dyDescent="0.55000000000000004">
      <c r="AL18584" s="248" t="s">
        <v>13653</v>
      </c>
      <c r="AM18584" s="249">
        <v>757167.8</v>
      </c>
      <c r="AO18584" s="228" t="s">
        <v>40786</v>
      </c>
      <c r="AP18584" s="229">
        <v>20000</v>
      </c>
      <c r="AR18584" s="205"/>
      <c r="AS18584" s="206"/>
    </row>
    <row r="18585" spans="38:45" x14ac:dyDescent="0.55000000000000004">
      <c r="AL18585" s="248" t="s">
        <v>21784</v>
      </c>
      <c r="AM18585" s="249">
        <v>1255418.54</v>
      </c>
      <c r="AO18585" s="228" t="s">
        <v>33581</v>
      </c>
      <c r="AP18585" s="229">
        <v>79140.179999999993</v>
      </c>
      <c r="AR18585" s="205"/>
      <c r="AS18585" s="206"/>
    </row>
    <row r="18586" spans="38:45" x14ac:dyDescent="0.55000000000000004">
      <c r="AL18586" s="248" t="s">
        <v>39225</v>
      </c>
      <c r="AM18586" s="249">
        <v>1757743.81</v>
      </c>
      <c r="AO18586" s="228" t="s">
        <v>20565</v>
      </c>
      <c r="AP18586" s="229">
        <v>215346.51</v>
      </c>
      <c r="AR18586" s="205"/>
      <c r="AS18586" s="206"/>
    </row>
    <row r="18587" spans="38:45" x14ac:dyDescent="0.55000000000000004">
      <c r="AL18587" s="248" t="s">
        <v>13654</v>
      </c>
      <c r="AM18587" s="249">
        <v>313652.38</v>
      </c>
      <c r="AO18587" s="228" t="s">
        <v>20566</v>
      </c>
      <c r="AP18587" s="229">
        <v>346069.36</v>
      </c>
      <c r="AR18587" s="205"/>
      <c r="AS18587" s="206"/>
    </row>
    <row r="18588" spans="38:45" x14ac:dyDescent="0.55000000000000004">
      <c r="AL18588" s="248" t="s">
        <v>21785</v>
      </c>
      <c r="AM18588" s="249">
        <v>173534.15</v>
      </c>
      <c r="AO18588" s="228" t="s">
        <v>47510</v>
      </c>
      <c r="AP18588" s="229">
        <v>3360.79</v>
      </c>
      <c r="AR18588" s="205"/>
      <c r="AS18588" s="206"/>
    </row>
    <row r="18589" spans="38:45" x14ac:dyDescent="0.55000000000000004">
      <c r="AL18589" s="248" t="s">
        <v>21786</v>
      </c>
      <c r="AM18589" s="249">
        <v>135985.62</v>
      </c>
      <c r="AO18589" s="228" t="s">
        <v>20567</v>
      </c>
      <c r="AP18589" s="229">
        <v>104883.44</v>
      </c>
      <c r="AR18589" s="205"/>
      <c r="AS18589" s="206"/>
    </row>
    <row r="18590" spans="38:45" x14ac:dyDescent="0.55000000000000004">
      <c r="AL18590" s="248" t="s">
        <v>21823</v>
      </c>
      <c r="AM18590" s="249">
        <v>3289.52</v>
      </c>
      <c r="AO18590" s="228" t="s">
        <v>33588</v>
      </c>
      <c r="AP18590" s="229">
        <v>1148</v>
      </c>
      <c r="AR18590" s="205"/>
      <c r="AS18590" s="206"/>
    </row>
    <row r="18591" spans="38:45" x14ac:dyDescent="0.55000000000000004">
      <c r="AL18591" s="248" t="s">
        <v>55611</v>
      </c>
      <c r="AM18591" s="249">
        <v>14915.9</v>
      </c>
      <c r="AO18591" s="228" t="s">
        <v>20568</v>
      </c>
      <c r="AP18591" s="229">
        <v>43591.01</v>
      </c>
      <c r="AR18591" s="205"/>
      <c r="AS18591" s="206"/>
    </row>
    <row r="18592" spans="38:45" x14ac:dyDescent="0.55000000000000004">
      <c r="AL18592" s="248" t="s">
        <v>33693</v>
      </c>
      <c r="AM18592" s="249">
        <v>36828.080000000002</v>
      </c>
      <c r="AO18592" s="228" t="s">
        <v>36290</v>
      </c>
      <c r="AP18592" s="229">
        <v>23375.1</v>
      </c>
      <c r="AR18592" s="205"/>
      <c r="AS18592" s="206"/>
    </row>
    <row r="18593" spans="38:45" x14ac:dyDescent="0.55000000000000004">
      <c r="AL18593" s="248" t="s">
        <v>21826</v>
      </c>
      <c r="AM18593" s="249">
        <v>19720</v>
      </c>
      <c r="AO18593" s="228" t="s">
        <v>20569</v>
      </c>
      <c r="AP18593" s="229">
        <v>1114.75</v>
      </c>
      <c r="AR18593" s="205"/>
      <c r="AS18593" s="206"/>
    </row>
    <row r="18594" spans="38:45" x14ac:dyDescent="0.55000000000000004">
      <c r="AL18594" s="248" t="s">
        <v>43262</v>
      </c>
      <c r="AM18594" s="249">
        <v>910.34</v>
      </c>
      <c r="AO18594" s="228" t="s">
        <v>20570</v>
      </c>
      <c r="AP18594" s="229">
        <v>14528.16</v>
      </c>
      <c r="AR18594" s="205"/>
      <c r="AS18594" s="206"/>
    </row>
    <row r="18595" spans="38:45" x14ac:dyDescent="0.55000000000000004">
      <c r="AL18595" s="248" t="s">
        <v>21827</v>
      </c>
      <c r="AM18595" s="249">
        <v>34972.620000000003</v>
      </c>
      <c r="AO18595" s="228" t="s">
        <v>20571</v>
      </c>
      <c r="AP18595" s="229">
        <v>1993.72</v>
      </c>
      <c r="AR18595" s="205"/>
      <c r="AS18595" s="206"/>
    </row>
    <row r="18596" spans="38:45" x14ac:dyDescent="0.55000000000000004">
      <c r="AL18596" s="248" t="s">
        <v>35148</v>
      </c>
      <c r="AM18596" s="249">
        <v>11940</v>
      </c>
      <c r="AO18596" s="228" t="s">
        <v>20573</v>
      </c>
      <c r="AP18596" s="229">
        <v>2250</v>
      </c>
      <c r="AR18596" s="205"/>
      <c r="AS18596" s="206"/>
    </row>
    <row r="18597" spans="38:45" x14ac:dyDescent="0.55000000000000004">
      <c r="AL18597" s="248" t="s">
        <v>61689</v>
      </c>
      <c r="AM18597" s="249">
        <v>634.30999999999995</v>
      </c>
      <c r="AO18597" s="228" t="s">
        <v>13539</v>
      </c>
      <c r="AP18597" s="229">
        <v>40586.01</v>
      </c>
      <c r="AR18597" s="205"/>
      <c r="AS18597" s="206"/>
    </row>
    <row r="18598" spans="38:45" x14ac:dyDescent="0.55000000000000004">
      <c r="AL18598" s="248" t="s">
        <v>13665</v>
      </c>
      <c r="AM18598" s="249">
        <v>9361.2800000000007</v>
      </c>
      <c r="AO18598" s="228" t="s">
        <v>33589</v>
      </c>
      <c r="AP18598" s="229">
        <v>904714.4</v>
      </c>
      <c r="AR18598" s="205"/>
      <c r="AS18598" s="206"/>
    </row>
    <row r="18599" spans="38:45" x14ac:dyDescent="0.55000000000000004">
      <c r="AL18599" s="248" t="s">
        <v>13666</v>
      </c>
      <c r="AM18599" s="249">
        <v>28961.69</v>
      </c>
      <c r="AO18599" s="228" t="s">
        <v>20575</v>
      </c>
      <c r="AP18599" s="229">
        <v>44969.25</v>
      </c>
      <c r="AR18599" s="205"/>
      <c r="AS18599" s="206"/>
    </row>
    <row r="18600" spans="38:45" x14ac:dyDescent="0.55000000000000004">
      <c r="AL18600" s="248" t="s">
        <v>13667</v>
      </c>
      <c r="AM18600" s="249">
        <v>1536.1</v>
      </c>
      <c r="AO18600" s="228" t="s">
        <v>40787</v>
      </c>
      <c r="AP18600" s="229">
        <v>949424.67</v>
      </c>
      <c r="AR18600" s="205"/>
      <c r="AS18600" s="206"/>
    </row>
    <row r="18601" spans="38:45" x14ac:dyDescent="0.55000000000000004">
      <c r="AL18601" s="248" t="s">
        <v>40804</v>
      </c>
      <c r="AM18601" s="249">
        <v>49497</v>
      </c>
      <c r="AO18601" s="228" t="s">
        <v>49368</v>
      </c>
      <c r="AP18601" s="229">
        <v>2071.81</v>
      </c>
      <c r="AR18601" s="205"/>
      <c r="AS18601" s="206"/>
    </row>
    <row r="18602" spans="38:45" x14ac:dyDescent="0.55000000000000004">
      <c r="AL18602" s="248" t="s">
        <v>33696</v>
      </c>
      <c r="AM18602" s="249">
        <v>13659.85</v>
      </c>
      <c r="AO18602" s="228" t="s">
        <v>54346</v>
      </c>
      <c r="AP18602" s="229">
        <v>176.22</v>
      </c>
      <c r="AR18602" s="205"/>
      <c r="AS18602" s="206"/>
    </row>
    <row r="18603" spans="38:45" x14ac:dyDescent="0.55000000000000004">
      <c r="AL18603" s="248" t="s">
        <v>21829</v>
      </c>
      <c r="AM18603" s="249">
        <v>2254.21</v>
      </c>
      <c r="AO18603" s="228" t="s">
        <v>20577</v>
      </c>
      <c r="AP18603" s="229">
        <v>3387.45</v>
      </c>
      <c r="AR18603" s="205"/>
      <c r="AS18603" s="206"/>
    </row>
    <row r="18604" spans="38:45" x14ac:dyDescent="0.55000000000000004">
      <c r="AL18604" s="248" t="s">
        <v>58045</v>
      </c>
      <c r="AM18604" s="249">
        <v>6750</v>
      </c>
      <c r="AO18604" s="228" t="s">
        <v>40788</v>
      </c>
      <c r="AP18604" s="229">
        <v>70980.929999999993</v>
      </c>
      <c r="AR18604" s="205"/>
      <c r="AS18604" s="206"/>
    </row>
    <row r="18605" spans="38:45" x14ac:dyDescent="0.55000000000000004">
      <c r="AL18605" s="248" t="s">
        <v>58046</v>
      </c>
      <c r="AM18605" s="249">
        <v>4233.16</v>
      </c>
      <c r="AO18605" s="228" t="s">
        <v>20579</v>
      </c>
      <c r="AP18605" s="229">
        <v>406.21</v>
      </c>
      <c r="AR18605" s="205"/>
      <c r="AS18605" s="206"/>
    </row>
    <row r="18606" spans="38:45" x14ac:dyDescent="0.55000000000000004">
      <c r="AL18606" s="248" t="s">
        <v>58047</v>
      </c>
      <c r="AM18606" s="249">
        <v>28788.71</v>
      </c>
      <c r="AO18606" s="228" t="s">
        <v>13542</v>
      </c>
      <c r="AP18606" s="229">
        <v>210916.92</v>
      </c>
      <c r="AR18606" s="205"/>
      <c r="AS18606" s="206"/>
    </row>
    <row r="18607" spans="38:45" x14ac:dyDescent="0.55000000000000004">
      <c r="AL18607" s="248" t="s">
        <v>21830</v>
      </c>
      <c r="AM18607" s="249">
        <v>66339.83</v>
      </c>
      <c r="AO18607" s="228" t="s">
        <v>13543</v>
      </c>
      <c r="AP18607" s="229">
        <v>286960.96000000002</v>
      </c>
      <c r="AR18607" s="205"/>
      <c r="AS18607" s="206"/>
    </row>
    <row r="18608" spans="38:45" x14ac:dyDescent="0.55000000000000004">
      <c r="AL18608" s="248" t="s">
        <v>21831</v>
      </c>
      <c r="AM18608" s="249">
        <v>23133.96</v>
      </c>
      <c r="AO18608" s="228" t="s">
        <v>13544</v>
      </c>
      <c r="AP18608" s="229">
        <v>25365.48</v>
      </c>
      <c r="AR18608" s="205"/>
      <c r="AS18608" s="206"/>
    </row>
    <row r="18609" spans="38:45" x14ac:dyDescent="0.55000000000000004">
      <c r="AL18609" s="248" t="s">
        <v>55612</v>
      </c>
      <c r="AM18609" s="249">
        <v>314.11</v>
      </c>
      <c r="AO18609" s="228" t="s">
        <v>13545</v>
      </c>
      <c r="AP18609" s="229">
        <v>250244.75</v>
      </c>
      <c r="AR18609" s="205"/>
      <c r="AS18609" s="206"/>
    </row>
    <row r="18610" spans="38:45" x14ac:dyDescent="0.55000000000000004">
      <c r="AL18610" s="248" t="s">
        <v>21833</v>
      </c>
      <c r="AM18610" s="249">
        <v>2023.58</v>
      </c>
      <c r="AO18610" s="228" t="s">
        <v>50652</v>
      </c>
      <c r="AP18610" s="229">
        <v>30070</v>
      </c>
      <c r="AR18610" s="205"/>
      <c r="AS18610" s="206"/>
    </row>
    <row r="18611" spans="38:45" x14ac:dyDescent="0.55000000000000004">
      <c r="AL18611" s="248" t="s">
        <v>61690</v>
      </c>
      <c r="AM18611" s="249">
        <v>-4054.99</v>
      </c>
      <c r="AO18611" s="228" t="s">
        <v>20582</v>
      </c>
      <c r="AP18611" s="229">
        <v>67966.460000000006</v>
      </c>
      <c r="AR18611" s="205"/>
      <c r="AS18611" s="206"/>
    </row>
    <row r="18612" spans="38:45" x14ac:dyDescent="0.55000000000000004">
      <c r="AL18612" s="248" t="s">
        <v>58767</v>
      </c>
      <c r="AM18612" s="249">
        <v>32016.240000000002</v>
      </c>
      <c r="AO18612" s="228" t="s">
        <v>49369</v>
      </c>
      <c r="AP18612" s="229">
        <v>40309.269999999997</v>
      </c>
      <c r="AR18612" s="205"/>
      <c r="AS18612" s="206"/>
    </row>
    <row r="18613" spans="38:45" x14ac:dyDescent="0.55000000000000004">
      <c r="AL18613" s="248" t="s">
        <v>58048</v>
      </c>
      <c r="AM18613" s="249">
        <v>122815</v>
      </c>
      <c r="AO18613" s="228" t="s">
        <v>20585</v>
      </c>
      <c r="AP18613" s="229">
        <v>8856.56</v>
      </c>
      <c r="AR18613" s="205"/>
      <c r="AS18613" s="206"/>
    </row>
    <row r="18614" spans="38:45" x14ac:dyDescent="0.55000000000000004">
      <c r="AL18614" s="248" t="s">
        <v>21835</v>
      </c>
      <c r="AM18614" s="249">
        <v>117884.6</v>
      </c>
      <c r="AO18614" s="228" t="s">
        <v>54347</v>
      </c>
      <c r="AP18614" s="229">
        <v>360246.46</v>
      </c>
      <c r="AR18614" s="205"/>
      <c r="AS18614" s="206"/>
    </row>
    <row r="18615" spans="38:45" x14ac:dyDescent="0.55000000000000004">
      <c r="AL18615" s="248" t="s">
        <v>62363</v>
      </c>
      <c r="AM18615" s="249">
        <v>29968.14</v>
      </c>
      <c r="AO18615" s="228" t="s">
        <v>13546</v>
      </c>
      <c r="AP18615" s="229">
        <v>850765.41</v>
      </c>
      <c r="AR18615" s="205"/>
      <c r="AS18615" s="206"/>
    </row>
    <row r="18616" spans="38:45" x14ac:dyDescent="0.55000000000000004">
      <c r="AL18616" s="248" t="s">
        <v>33716</v>
      </c>
      <c r="AM18616" s="249">
        <v>6837.04</v>
      </c>
      <c r="AO18616" s="228" t="s">
        <v>48462</v>
      </c>
      <c r="AP18616" s="229">
        <v>4514.99</v>
      </c>
      <c r="AR18616" s="205"/>
      <c r="AS18616" s="206"/>
    </row>
    <row r="18617" spans="38:45" x14ac:dyDescent="0.55000000000000004">
      <c r="AL18617" s="248" t="s">
        <v>21902</v>
      </c>
      <c r="AM18617" s="249">
        <v>1175869.71</v>
      </c>
      <c r="AO18617" s="228" t="s">
        <v>20586</v>
      </c>
      <c r="AP18617" s="229">
        <v>11202.77</v>
      </c>
      <c r="AR18617" s="205"/>
      <c r="AS18617" s="206"/>
    </row>
    <row r="18618" spans="38:45" x14ac:dyDescent="0.55000000000000004">
      <c r="AL18618" s="248" t="s">
        <v>21903</v>
      </c>
      <c r="AM18618" s="249">
        <v>8513.5300000000007</v>
      </c>
      <c r="AO18618" s="228" t="s">
        <v>20587</v>
      </c>
      <c r="AP18618" s="229">
        <v>169568.34</v>
      </c>
      <c r="AR18618" s="205"/>
      <c r="AS18618" s="206"/>
    </row>
    <row r="18619" spans="38:45" x14ac:dyDescent="0.55000000000000004">
      <c r="AL18619" s="248" t="s">
        <v>21905</v>
      </c>
      <c r="AM18619" s="249">
        <v>999592.88</v>
      </c>
      <c r="AO18619" s="228" t="s">
        <v>20589</v>
      </c>
      <c r="AP18619" s="229">
        <v>196512.99</v>
      </c>
      <c r="AR18619" s="205"/>
      <c r="AS18619" s="206"/>
    </row>
    <row r="18620" spans="38:45" x14ac:dyDescent="0.55000000000000004">
      <c r="AL18620" s="248" t="s">
        <v>33717</v>
      </c>
      <c r="AM18620" s="249">
        <v>349074.41</v>
      </c>
      <c r="AO18620" s="228" t="s">
        <v>33590</v>
      </c>
      <c r="AP18620" s="229">
        <v>-285702.06</v>
      </c>
      <c r="AR18620" s="205"/>
      <c r="AS18620" s="206"/>
    </row>
    <row r="18621" spans="38:45" x14ac:dyDescent="0.55000000000000004">
      <c r="AL18621" s="248" t="s">
        <v>39232</v>
      </c>
      <c r="AM18621" s="249">
        <v>37730.76</v>
      </c>
      <c r="AO18621" s="228" t="s">
        <v>43226</v>
      </c>
      <c r="AP18621" s="229">
        <v>578170.22</v>
      </c>
      <c r="AR18621" s="205"/>
      <c r="AS18621" s="206"/>
    </row>
    <row r="18622" spans="38:45" x14ac:dyDescent="0.55000000000000004">
      <c r="AL18622" s="248" t="s">
        <v>21906</v>
      </c>
      <c r="AM18622" s="249">
        <v>183057.79</v>
      </c>
      <c r="AO18622" s="228" t="s">
        <v>40789</v>
      </c>
      <c r="AP18622" s="229">
        <v>65493</v>
      </c>
      <c r="AR18622" s="205"/>
      <c r="AS18622" s="206"/>
    </row>
    <row r="18623" spans="38:45" x14ac:dyDescent="0.55000000000000004">
      <c r="AL18623" s="248" t="s">
        <v>33719</v>
      </c>
      <c r="AM18623" s="249">
        <v>24226.26</v>
      </c>
      <c r="AO18623" s="228" t="s">
        <v>20658</v>
      </c>
      <c r="AP18623" s="229">
        <v>253998.39</v>
      </c>
      <c r="AR18623" s="205"/>
      <c r="AS18623" s="206"/>
    </row>
    <row r="18624" spans="38:45" x14ac:dyDescent="0.55000000000000004">
      <c r="AL18624" s="248" t="s">
        <v>62364</v>
      </c>
      <c r="AM18624" s="249">
        <v>56888.28</v>
      </c>
      <c r="AO18624" s="228" t="s">
        <v>50653</v>
      </c>
      <c r="AP18624" s="229">
        <v>73603.320000000007</v>
      </c>
      <c r="AR18624" s="205"/>
      <c r="AS18624" s="206"/>
    </row>
    <row r="18625" spans="38:45" x14ac:dyDescent="0.55000000000000004">
      <c r="AL18625" s="248" t="s">
        <v>36365</v>
      </c>
      <c r="AM18625" s="249">
        <v>36992.33</v>
      </c>
      <c r="AO18625" s="228" t="s">
        <v>50654</v>
      </c>
      <c r="AP18625" s="229">
        <v>33056.800000000003</v>
      </c>
      <c r="AR18625" s="205"/>
      <c r="AS18625" s="206"/>
    </row>
    <row r="18626" spans="38:45" x14ac:dyDescent="0.55000000000000004">
      <c r="AL18626" s="248" t="s">
        <v>13678</v>
      </c>
      <c r="AM18626" s="249">
        <v>35.86</v>
      </c>
      <c r="AO18626" s="228" t="s">
        <v>35065</v>
      </c>
      <c r="AP18626" s="229">
        <v>3033132.07</v>
      </c>
      <c r="AR18626" s="205"/>
      <c r="AS18626" s="206"/>
    </row>
    <row r="18627" spans="38:45" x14ac:dyDescent="0.55000000000000004">
      <c r="AL18627" s="248" t="s">
        <v>21908</v>
      </c>
      <c r="AM18627" s="249">
        <v>7.42</v>
      </c>
      <c r="AO18627" s="228" t="s">
        <v>50655</v>
      </c>
      <c r="AP18627" s="229">
        <v>24141.98</v>
      </c>
      <c r="AR18627" s="205"/>
      <c r="AS18627" s="206"/>
    </row>
    <row r="18628" spans="38:45" x14ac:dyDescent="0.55000000000000004">
      <c r="AL18628" s="248" t="s">
        <v>35164</v>
      </c>
      <c r="AM18628" s="249">
        <v>33000</v>
      </c>
      <c r="AO18628" s="228" t="s">
        <v>36295</v>
      </c>
      <c r="AP18628" s="229">
        <v>112642.47</v>
      </c>
      <c r="AR18628" s="205"/>
      <c r="AS18628" s="206"/>
    </row>
    <row r="18629" spans="38:45" x14ac:dyDescent="0.55000000000000004">
      <c r="AL18629" s="248" t="s">
        <v>40805</v>
      </c>
      <c r="AM18629" s="249">
        <v>250442.16</v>
      </c>
      <c r="AO18629" s="228" t="s">
        <v>35066</v>
      </c>
      <c r="AP18629" s="229">
        <v>976.74</v>
      </c>
      <c r="AR18629" s="205"/>
      <c r="AS18629" s="206"/>
    </row>
    <row r="18630" spans="38:45" x14ac:dyDescent="0.55000000000000004">
      <c r="AL18630" s="248" t="s">
        <v>43263</v>
      </c>
      <c r="AM18630" s="249">
        <v>372664.57</v>
      </c>
      <c r="AO18630" s="228" t="s">
        <v>20659</v>
      </c>
      <c r="AP18630" s="229">
        <v>8028207.9800000004</v>
      </c>
      <c r="AR18630" s="205"/>
      <c r="AS18630" s="206"/>
    </row>
    <row r="18631" spans="38:45" x14ac:dyDescent="0.55000000000000004">
      <c r="AL18631" s="248" t="s">
        <v>62365</v>
      </c>
      <c r="AM18631" s="249">
        <v>1069.6600000000001</v>
      </c>
      <c r="AO18631" s="228" t="s">
        <v>50656</v>
      </c>
      <c r="AP18631" s="229">
        <v>73709.240000000005</v>
      </c>
      <c r="AR18631" s="205"/>
      <c r="AS18631" s="206"/>
    </row>
    <row r="18632" spans="38:45" x14ac:dyDescent="0.55000000000000004">
      <c r="AL18632" s="248" t="s">
        <v>21912</v>
      </c>
      <c r="AM18632" s="249">
        <v>104473.48</v>
      </c>
      <c r="AO18632" s="228" t="s">
        <v>54348</v>
      </c>
      <c r="AP18632" s="229">
        <v>968.94</v>
      </c>
      <c r="AR18632" s="205"/>
      <c r="AS18632" s="206"/>
    </row>
    <row r="18633" spans="38:45" x14ac:dyDescent="0.55000000000000004">
      <c r="AL18633" s="248" t="s">
        <v>21914</v>
      </c>
      <c r="AM18633" s="249">
        <v>127538.65</v>
      </c>
      <c r="AO18633" s="228" t="s">
        <v>47511</v>
      </c>
      <c r="AP18633" s="229">
        <v>40038.519999999997</v>
      </c>
      <c r="AR18633" s="205"/>
      <c r="AS18633" s="206"/>
    </row>
    <row r="18634" spans="38:45" x14ac:dyDescent="0.55000000000000004">
      <c r="AL18634" s="248" t="s">
        <v>21915</v>
      </c>
      <c r="AM18634" s="249">
        <v>364.85</v>
      </c>
      <c r="AO18634" s="228" t="s">
        <v>33603</v>
      </c>
      <c r="AP18634" s="229">
        <v>490854.16</v>
      </c>
      <c r="AR18634" s="205"/>
      <c r="AS18634" s="206"/>
    </row>
    <row r="18635" spans="38:45" x14ac:dyDescent="0.55000000000000004">
      <c r="AL18635" s="248" t="s">
        <v>13680</v>
      </c>
      <c r="AM18635" s="249">
        <v>275203.25</v>
      </c>
      <c r="AO18635" s="228" t="s">
        <v>20660</v>
      </c>
      <c r="AP18635" s="229">
        <v>24973.95</v>
      </c>
      <c r="AR18635" s="205"/>
      <c r="AS18635" s="206"/>
    </row>
    <row r="18636" spans="38:45" x14ac:dyDescent="0.55000000000000004">
      <c r="AL18636" s="248" t="s">
        <v>13681</v>
      </c>
      <c r="AM18636" s="249">
        <v>798575.89</v>
      </c>
      <c r="AO18636" s="228" t="s">
        <v>20661</v>
      </c>
      <c r="AP18636" s="229">
        <v>10512.48</v>
      </c>
      <c r="AR18636" s="205"/>
      <c r="AS18636" s="206"/>
    </row>
    <row r="18637" spans="38:45" x14ac:dyDescent="0.55000000000000004">
      <c r="AL18637" s="248" t="s">
        <v>13682</v>
      </c>
      <c r="AM18637" s="249">
        <v>339458.54</v>
      </c>
      <c r="AO18637" s="228" t="s">
        <v>20662</v>
      </c>
      <c r="AP18637" s="229">
        <v>18890.349999999999</v>
      </c>
      <c r="AR18637" s="205"/>
      <c r="AS18637" s="206"/>
    </row>
    <row r="18638" spans="38:45" x14ac:dyDescent="0.55000000000000004">
      <c r="AL18638" s="248" t="s">
        <v>21916</v>
      </c>
      <c r="AM18638" s="249">
        <v>40610.19</v>
      </c>
      <c r="AO18638" s="228" t="s">
        <v>20663</v>
      </c>
      <c r="AP18638" s="229">
        <v>2556943.09</v>
      </c>
      <c r="AR18638" s="205"/>
      <c r="AS18638" s="206"/>
    </row>
    <row r="18639" spans="38:45" x14ac:dyDescent="0.55000000000000004">
      <c r="AL18639" s="248" t="s">
        <v>59992</v>
      </c>
      <c r="AM18639" s="249">
        <v>4134.71</v>
      </c>
      <c r="AO18639" s="228" t="s">
        <v>20664</v>
      </c>
      <c r="AP18639" s="229">
        <v>1285371.6200000001</v>
      </c>
      <c r="AR18639" s="205"/>
      <c r="AS18639" s="206"/>
    </row>
    <row r="18640" spans="38:45" x14ac:dyDescent="0.55000000000000004">
      <c r="AL18640" s="248" t="s">
        <v>21917</v>
      </c>
      <c r="AM18640" s="249">
        <v>1696147.72</v>
      </c>
      <c r="AO18640" s="228" t="s">
        <v>33604</v>
      </c>
      <c r="AP18640" s="229">
        <v>99219.78</v>
      </c>
      <c r="AR18640" s="205"/>
      <c r="AS18640" s="206"/>
    </row>
    <row r="18641" spans="38:45" x14ac:dyDescent="0.55000000000000004">
      <c r="AL18641" s="248" t="s">
        <v>21918</v>
      </c>
      <c r="AM18641" s="249">
        <v>351264.46</v>
      </c>
      <c r="AO18641" s="228" t="s">
        <v>20665</v>
      </c>
      <c r="AP18641" s="229">
        <v>44100</v>
      </c>
      <c r="AR18641" s="205"/>
      <c r="AS18641" s="206"/>
    </row>
    <row r="18642" spans="38:45" x14ac:dyDescent="0.55000000000000004">
      <c r="AL18642" s="248" t="s">
        <v>54396</v>
      </c>
      <c r="AM18642" s="249">
        <v>3514.29</v>
      </c>
      <c r="AO18642" s="228" t="s">
        <v>20666</v>
      </c>
      <c r="AP18642" s="229">
        <v>89897.58</v>
      </c>
      <c r="AR18642" s="205"/>
      <c r="AS18642" s="206"/>
    </row>
    <row r="18643" spans="38:45" x14ac:dyDescent="0.55000000000000004">
      <c r="AL18643" s="248" t="s">
        <v>39233</v>
      </c>
      <c r="AM18643" s="249">
        <v>1175.6199999999999</v>
      </c>
      <c r="AO18643" s="228" t="s">
        <v>33605</v>
      </c>
      <c r="AP18643" s="229">
        <v>211749.88</v>
      </c>
      <c r="AR18643" s="205"/>
      <c r="AS18643" s="206"/>
    </row>
    <row r="18644" spans="38:45" x14ac:dyDescent="0.55000000000000004">
      <c r="AL18644" s="248" t="s">
        <v>48476</v>
      </c>
      <c r="AM18644" s="249">
        <v>5900</v>
      </c>
      <c r="AO18644" s="228" t="s">
        <v>40790</v>
      </c>
      <c r="AP18644" s="229">
        <v>46774.14</v>
      </c>
      <c r="AR18644" s="205"/>
      <c r="AS18644" s="206"/>
    </row>
    <row r="18645" spans="38:45" x14ac:dyDescent="0.55000000000000004">
      <c r="AL18645" s="248" t="s">
        <v>21923</v>
      </c>
      <c r="AM18645" s="249">
        <v>803136.29</v>
      </c>
      <c r="AO18645" s="228" t="s">
        <v>33606</v>
      </c>
      <c r="AP18645" s="229">
        <v>54127.839999999997</v>
      </c>
      <c r="AR18645" s="205"/>
      <c r="AS18645" s="206"/>
    </row>
    <row r="18646" spans="38:45" x14ac:dyDescent="0.55000000000000004">
      <c r="AL18646" s="248" t="s">
        <v>55613</v>
      </c>
      <c r="AM18646" s="249">
        <v>-0.02</v>
      </c>
      <c r="AO18646" s="228" t="s">
        <v>13561</v>
      </c>
      <c r="AP18646" s="229">
        <v>887759.84</v>
      </c>
      <c r="AR18646" s="205"/>
      <c r="AS18646" s="206"/>
    </row>
    <row r="18647" spans="38:45" x14ac:dyDescent="0.55000000000000004">
      <c r="AL18647" s="248" t="s">
        <v>21924</v>
      </c>
      <c r="AM18647" s="249">
        <v>1523301.7</v>
      </c>
      <c r="AO18647" s="228" t="s">
        <v>20667</v>
      </c>
      <c r="AP18647" s="229">
        <v>154255.88</v>
      </c>
      <c r="AR18647" s="205"/>
      <c r="AS18647" s="206"/>
    </row>
    <row r="18648" spans="38:45" x14ac:dyDescent="0.55000000000000004">
      <c r="AL18648" s="248" t="s">
        <v>36366</v>
      </c>
      <c r="AM18648" s="249">
        <v>35640.85</v>
      </c>
      <c r="AO18648" s="228" t="s">
        <v>35067</v>
      </c>
      <c r="AP18648" s="229">
        <v>38180134.950000003</v>
      </c>
      <c r="AR18648" s="205"/>
      <c r="AS18648" s="206"/>
    </row>
    <row r="18649" spans="38:45" x14ac:dyDescent="0.55000000000000004">
      <c r="AL18649" s="248" t="s">
        <v>21925</v>
      </c>
      <c r="AM18649" s="249">
        <v>242997.95</v>
      </c>
      <c r="AO18649" s="228" t="s">
        <v>20668</v>
      </c>
      <c r="AP18649" s="229">
        <v>472549.86</v>
      </c>
      <c r="AR18649" s="205"/>
      <c r="AS18649" s="206"/>
    </row>
    <row r="18650" spans="38:45" x14ac:dyDescent="0.55000000000000004">
      <c r="AL18650" s="248" t="s">
        <v>62366</v>
      </c>
      <c r="AM18650" s="249">
        <v>2440.83</v>
      </c>
      <c r="AO18650" s="228" t="s">
        <v>20669</v>
      </c>
      <c r="AP18650" s="229">
        <v>9133322.5099999998</v>
      </c>
      <c r="AR18650" s="205"/>
      <c r="AS18650" s="206"/>
    </row>
    <row r="18651" spans="38:45" x14ac:dyDescent="0.55000000000000004">
      <c r="AL18651" s="248" t="s">
        <v>21927</v>
      </c>
      <c r="AM18651" s="249">
        <v>17903.09</v>
      </c>
      <c r="AO18651" s="228" t="s">
        <v>36296</v>
      </c>
      <c r="AP18651" s="229">
        <v>4662.84</v>
      </c>
      <c r="AR18651" s="205"/>
      <c r="AS18651" s="206"/>
    </row>
    <row r="18652" spans="38:45" x14ac:dyDescent="0.55000000000000004">
      <c r="AL18652" s="248" t="s">
        <v>21928</v>
      </c>
      <c r="AM18652" s="249">
        <v>62432.74</v>
      </c>
      <c r="AO18652" s="228" t="s">
        <v>13565</v>
      </c>
      <c r="AP18652" s="229">
        <v>49286.27</v>
      </c>
      <c r="AR18652" s="205"/>
      <c r="AS18652" s="206"/>
    </row>
    <row r="18653" spans="38:45" x14ac:dyDescent="0.55000000000000004">
      <c r="AL18653" s="248" t="s">
        <v>43264</v>
      </c>
      <c r="AM18653" s="249">
        <v>-128628.93</v>
      </c>
      <c r="AO18653" s="228" t="s">
        <v>20671</v>
      </c>
      <c r="AP18653" s="229">
        <v>876486.98</v>
      </c>
      <c r="AR18653" s="205"/>
      <c r="AS18653" s="206"/>
    </row>
    <row r="18654" spans="38:45" x14ac:dyDescent="0.55000000000000004">
      <c r="AL18654" s="248" t="s">
        <v>35165</v>
      </c>
      <c r="AM18654" s="249">
        <v>6129959.2000000002</v>
      </c>
      <c r="AO18654" s="228" t="s">
        <v>35068</v>
      </c>
      <c r="AP18654" s="229">
        <v>293002.74</v>
      </c>
      <c r="AR18654" s="205"/>
      <c r="AS18654" s="206"/>
    </row>
    <row r="18655" spans="38:45" x14ac:dyDescent="0.55000000000000004">
      <c r="AL18655" s="248" t="s">
        <v>21971</v>
      </c>
      <c r="AM18655" s="249">
        <v>121843.4</v>
      </c>
      <c r="AO18655" s="228" t="s">
        <v>40791</v>
      </c>
      <c r="AP18655" s="229">
        <v>42800</v>
      </c>
      <c r="AR18655" s="205"/>
      <c r="AS18655" s="206"/>
    </row>
    <row r="18656" spans="38:45" x14ac:dyDescent="0.55000000000000004">
      <c r="AL18656" s="248" t="s">
        <v>35171</v>
      </c>
      <c r="AM18656" s="249">
        <v>297775</v>
      </c>
      <c r="AO18656" s="228" t="s">
        <v>20672</v>
      </c>
      <c r="AP18656" s="229">
        <v>299669.25</v>
      </c>
      <c r="AR18656" s="205"/>
      <c r="AS18656" s="206"/>
    </row>
    <row r="18657" spans="38:45" x14ac:dyDescent="0.55000000000000004">
      <c r="AL18657" s="248" t="s">
        <v>21972</v>
      </c>
      <c r="AM18657" s="249">
        <v>39405.72</v>
      </c>
      <c r="AO18657" s="228" t="s">
        <v>13566</v>
      </c>
      <c r="AP18657" s="229">
        <v>5058709.55</v>
      </c>
      <c r="AR18657" s="205"/>
      <c r="AS18657" s="206"/>
    </row>
    <row r="18658" spans="38:45" x14ac:dyDescent="0.55000000000000004">
      <c r="AL18658" s="248" t="s">
        <v>21973</v>
      </c>
      <c r="AM18658" s="249">
        <v>115455.22</v>
      </c>
      <c r="AO18658" s="228" t="s">
        <v>13567</v>
      </c>
      <c r="AP18658" s="229">
        <v>3617902.94</v>
      </c>
      <c r="AR18658" s="205"/>
      <c r="AS18658" s="206"/>
    </row>
    <row r="18659" spans="38:45" x14ac:dyDescent="0.55000000000000004">
      <c r="AL18659" s="248" t="s">
        <v>54399</v>
      </c>
      <c r="AM18659" s="249">
        <v>640.74</v>
      </c>
      <c r="AO18659" s="228" t="s">
        <v>13568</v>
      </c>
      <c r="AP18659" s="229">
        <v>307512.53000000003</v>
      </c>
      <c r="AR18659" s="205"/>
      <c r="AS18659" s="206"/>
    </row>
    <row r="18660" spans="38:45" x14ac:dyDescent="0.55000000000000004">
      <c r="AL18660" s="248" t="s">
        <v>50686</v>
      </c>
      <c r="AM18660" s="249">
        <v>4325.97</v>
      </c>
      <c r="AO18660" s="228" t="s">
        <v>20674</v>
      </c>
      <c r="AP18660" s="229">
        <v>4010561.1</v>
      </c>
      <c r="AR18660" s="205"/>
      <c r="AS18660" s="206"/>
    </row>
    <row r="18661" spans="38:45" x14ac:dyDescent="0.55000000000000004">
      <c r="AL18661" s="248" t="s">
        <v>33728</v>
      </c>
      <c r="AM18661" s="249">
        <v>48983.55</v>
      </c>
      <c r="AO18661" s="228" t="s">
        <v>33607</v>
      </c>
      <c r="AP18661" s="229">
        <v>4941665.18</v>
      </c>
      <c r="AR18661" s="205"/>
      <c r="AS18661" s="206"/>
    </row>
    <row r="18662" spans="38:45" x14ac:dyDescent="0.55000000000000004">
      <c r="AL18662" s="248" t="s">
        <v>54400</v>
      </c>
      <c r="AM18662" s="249">
        <v>56555.46</v>
      </c>
      <c r="AO18662" s="228" t="s">
        <v>40792</v>
      </c>
      <c r="AP18662" s="229">
        <v>6738.97</v>
      </c>
      <c r="AR18662" s="205"/>
      <c r="AS18662" s="206"/>
    </row>
    <row r="18663" spans="38:45" x14ac:dyDescent="0.55000000000000004">
      <c r="AL18663" s="248" t="s">
        <v>54401</v>
      </c>
      <c r="AM18663" s="249">
        <v>55613.31</v>
      </c>
      <c r="AO18663" s="228" t="s">
        <v>20676</v>
      </c>
      <c r="AP18663" s="229">
        <v>821.47</v>
      </c>
      <c r="AR18663" s="205"/>
      <c r="AS18663" s="206"/>
    </row>
    <row r="18664" spans="38:45" x14ac:dyDescent="0.55000000000000004">
      <c r="AL18664" s="248" t="s">
        <v>33730</v>
      </c>
      <c r="AM18664" s="249">
        <v>793.51</v>
      </c>
      <c r="AO18664" s="228" t="s">
        <v>47512</v>
      </c>
      <c r="AP18664" s="229">
        <v>191282.15</v>
      </c>
      <c r="AR18664" s="205"/>
      <c r="AS18664" s="206"/>
    </row>
    <row r="18665" spans="38:45" x14ac:dyDescent="0.55000000000000004">
      <c r="AL18665" s="248" t="s">
        <v>54402</v>
      </c>
      <c r="AM18665" s="249">
        <v>4919.8999999999996</v>
      </c>
      <c r="AO18665" s="228" t="s">
        <v>20677</v>
      </c>
      <c r="AP18665" s="229">
        <v>5793.6</v>
      </c>
      <c r="AR18665" s="205"/>
      <c r="AS18665" s="206"/>
    </row>
    <row r="18666" spans="38:45" x14ac:dyDescent="0.55000000000000004">
      <c r="AL18666" s="248" t="s">
        <v>36371</v>
      </c>
      <c r="AM18666" s="249">
        <v>1379.73</v>
      </c>
      <c r="AO18666" s="228" t="s">
        <v>39177</v>
      </c>
      <c r="AP18666" s="229">
        <v>1048912.2</v>
      </c>
      <c r="AR18666" s="205"/>
      <c r="AS18666" s="206"/>
    </row>
    <row r="18667" spans="38:45" x14ac:dyDescent="0.55000000000000004">
      <c r="AL18667" s="248" t="s">
        <v>43265</v>
      </c>
      <c r="AM18667" s="249">
        <v>303932.08</v>
      </c>
      <c r="AO18667" s="228" t="s">
        <v>33608</v>
      </c>
      <c r="AP18667" s="229">
        <v>19608.09</v>
      </c>
      <c r="AR18667" s="205"/>
      <c r="AS18667" s="206"/>
    </row>
    <row r="18668" spans="38:45" x14ac:dyDescent="0.55000000000000004">
      <c r="AL18668" s="248" t="s">
        <v>21974</v>
      </c>
      <c r="AM18668" s="249">
        <v>23507.759999999998</v>
      </c>
      <c r="AO18668" s="228" t="s">
        <v>54349</v>
      </c>
      <c r="AP18668" s="229">
        <v>1187.32</v>
      </c>
      <c r="AR18668" s="205"/>
      <c r="AS18668" s="206"/>
    </row>
    <row r="18669" spans="38:45" x14ac:dyDescent="0.55000000000000004">
      <c r="AL18669" s="248" t="s">
        <v>33731</v>
      </c>
      <c r="AM18669" s="249">
        <v>30672.82</v>
      </c>
      <c r="AO18669" s="228" t="s">
        <v>46046</v>
      </c>
      <c r="AP18669" s="229">
        <v>1770</v>
      </c>
      <c r="AR18669" s="205"/>
      <c r="AS18669" s="206"/>
    </row>
    <row r="18670" spans="38:45" x14ac:dyDescent="0.55000000000000004">
      <c r="AL18670" s="248" t="s">
        <v>21978</v>
      </c>
      <c r="AM18670" s="249">
        <v>68973.7</v>
      </c>
      <c r="AO18670" s="228" t="s">
        <v>49370</v>
      </c>
      <c r="AP18670" s="229">
        <v>2398</v>
      </c>
      <c r="AR18670" s="205"/>
      <c r="AS18670" s="206"/>
    </row>
    <row r="18671" spans="38:45" x14ac:dyDescent="0.55000000000000004">
      <c r="AL18671" s="248" t="s">
        <v>62889</v>
      </c>
      <c r="AM18671" s="249">
        <v>3415.84</v>
      </c>
      <c r="AO18671" s="228" t="s">
        <v>20678</v>
      </c>
      <c r="AP18671" s="229">
        <v>121606.09</v>
      </c>
      <c r="AR18671" s="205"/>
      <c r="AS18671" s="206"/>
    </row>
    <row r="18672" spans="38:45" x14ac:dyDescent="0.55000000000000004">
      <c r="AL18672" s="248" t="s">
        <v>13695</v>
      </c>
      <c r="AM18672" s="249">
        <v>68953.89</v>
      </c>
      <c r="AO18672" s="228" t="s">
        <v>54350</v>
      </c>
      <c r="AP18672" s="229">
        <v>10664367.32</v>
      </c>
      <c r="AR18672" s="205"/>
      <c r="AS18672" s="206"/>
    </row>
    <row r="18673" spans="38:45" x14ac:dyDescent="0.55000000000000004">
      <c r="AL18673" s="248" t="s">
        <v>13696</v>
      </c>
      <c r="AM18673" s="249">
        <v>184923.19</v>
      </c>
      <c r="AO18673" s="228" t="s">
        <v>13569</v>
      </c>
      <c r="AP18673" s="229">
        <v>19494200.510000002</v>
      </c>
      <c r="AR18673" s="205"/>
      <c r="AS18673" s="206"/>
    </row>
    <row r="18674" spans="38:45" x14ac:dyDescent="0.55000000000000004">
      <c r="AL18674" s="248" t="s">
        <v>21979</v>
      </c>
      <c r="AM18674" s="249">
        <v>55973.62</v>
      </c>
      <c r="AO18674" s="228" t="s">
        <v>36297</v>
      </c>
      <c r="AP18674" s="229">
        <v>1759955.29</v>
      </c>
      <c r="AR18674" s="205"/>
      <c r="AS18674" s="206"/>
    </row>
    <row r="18675" spans="38:45" x14ac:dyDescent="0.55000000000000004">
      <c r="AL18675" s="248" t="s">
        <v>21980</v>
      </c>
      <c r="AM18675" s="249">
        <v>299069</v>
      </c>
      <c r="AO18675" s="228" t="s">
        <v>20679</v>
      </c>
      <c r="AP18675" s="229">
        <v>2920516.46</v>
      </c>
      <c r="AR18675" s="205"/>
      <c r="AS18675" s="206"/>
    </row>
    <row r="18676" spans="38:45" x14ac:dyDescent="0.55000000000000004">
      <c r="AL18676" s="248" t="s">
        <v>21981</v>
      </c>
      <c r="AM18676" s="249">
        <v>5577</v>
      </c>
      <c r="AO18676" s="228" t="s">
        <v>20680</v>
      </c>
      <c r="AP18676" s="229">
        <v>161498.57999999999</v>
      </c>
      <c r="AR18676" s="205"/>
      <c r="AS18676" s="206"/>
    </row>
    <row r="18677" spans="38:45" x14ac:dyDescent="0.55000000000000004">
      <c r="AL18677" s="248" t="s">
        <v>21982</v>
      </c>
      <c r="AM18677" s="249">
        <v>39145</v>
      </c>
      <c r="AO18677" s="228" t="s">
        <v>13571</v>
      </c>
      <c r="AP18677" s="229">
        <v>77948.33</v>
      </c>
      <c r="AR18677" s="205"/>
      <c r="AS18677" s="206"/>
    </row>
    <row r="18678" spans="38:45" x14ac:dyDescent="0.55000000000000004">
      <c r="AL18678" s="248" t="s">
        <v>36372</v>
      </c>
      <c r="AM18678" s="249">
        <v>796.63</v>
      </c>
      <c r="AO18678" s="228" t="s">
        <v>20681</v>
      </c>
      <c r="AP18678" s="229">
        <v>4315035.46</v>
      </c>
      <c r="AR18678" s="205"/>
      <c r="AS18678" s="206"/>
    </row>
    <row r="18679" spans="38:45" x14ac:dyDescent="0.55000000000000004">
      <c r="AL18679" s="248" t="s">
        <v>50687</v>
      </c>
      <c r="AM18679" s="249">
        <v>2850</v>
      </c>
      <c r="AO18679" s="228" t="s">
        <v>43227</v>
      </c>
      <c r="AP18679" s="229">
        <v>-116439.49</v>
      </c>
      <c r="AR18679" s="205"/>
      <c r="AS18679" s="206"/>
    </row>
    <row r="18680" spans="38:45" x14ac:dyDescent="0.55000000000000004">
      <c r="AL18680" s="248" t="s">
        <v>13697</v>
      </c>
      <c r="AM18680" s="249">
        <v>139839.37</v>
      </c>
      <c r="AO18680" s="228" t="s">
        <v>35069</v>
      </c>
      <c r="AP18680" s="229">
        <v>14700</v>
      </c>
      <c r="AR18680" s="205"/>
      <c r="AS18680" s="206"/>
    </row>
    <row r="18681" spans="38:45" x14ac:dyDescent="0.55000000000000004">
      <c r="AL18681" s="248" t="s">
        <v>54403</v>
      </c>
      <c r="AM18681" s="249">
        <v>74186.67</v>
      </c>
      <c r="AO18681" s="228" t="s">
        <v>39178</v>
      </c>
      <c r="AP18681" s="229">
        <v>465570.57</v>
      </c>
      <c r="AR18681" s="205"/>
      <c r="AS18681" s="206"/>
    </row>
    <row r="18682" spans="38:45" x14ac:dyDescent="0.55000000000000004">
      <c r="AL18682" s="248" t="s">
        <v>21983</v>
      </c>
      <c r="AM18682" s="249">
        <v>145664.97</v>
      </c>
      <c r="AO18682" s="228" t="s">
        <v>50657</v>
      </c>
      <c r="AP18682" s="229">
        <v>275026.40000000002</v>
      </c>
      <c r="AR18682" s="205"/>
      <c r="AS18682" s="206"/>
    </row>
    <row r="18683" spans="38:45" x14ac:dyDescent="0.55000000000000004">
      <c r="AL18683" s="248" t="s">
        <v>21984</v>
      </c>
      <c r="AM18683" s="249">
        <v>13076.25</v>
      </c>
      <c r="AO18683" s="228" t="s">
        <v>54351</v>
      </c>
      <c r="AP18683" s="229">
        <v>43591.11</v>
      </c>
      <c r="AR18683" s="205"/>
      <c r="AS18683" s="206"/>
    </row>
    <row r="18684" spans="38:45" x14ac:dyDescent="0.55000000000000004">
      <c r="AL18684" s="248" t="s">
        <v>55614</v>
      </c>
      <c r="AM18684" s="249">
        <v>4424.04</v>
      </c>
      <c r="AO18684" s="228" t="s">
        <v>49371</v>
      </c>
      <c r="AP18684" s="229">
        <v>807981.07</v>
      </c>
      <c r="AR18684" s="205"/>
      <c r="AS18684" s="206"/>
    </row>
    <row r="18685" spans="38:45" x14ac:dyDescent="0.55000000000000004">
      <c r="AL18685" s="248" t="s">
        <v>46072</v>
      </c>
      <c r="AM18685" s="249">
        <v>-10005.129999999999</v>
      </c>
      <c r="AO18685" s="228" t="s">
        <v>20698</v>
      </c>
      <c r="AP18685" s="229">
        <v>22006.02</v>
      </c>
      <c r="AR18685" s="205"/>
      <c r="AS18685" s="206"/>
    </row>
    <row r="18686" spans="38:45" x14ac:dyDescent="0.55000000000000004">
      <c r="AL18686" s="248" t="s">
        <v>22012</v>
      </c>
      <c r="AM18686" s="249">
        <v>4262.5</v>
      </c>
      <c r="AO18686" s="228" t="s">
        <v>20699</v>
      </c>
      <c r="AP18686" s="229">
        <v>-654.4</v>
      </c>
      <c r="AR18686" s="205"/>
      <c r="AS18686" s="206"/>
    </row>
    <row r="18687" spans="38:45" x14ac:dyDescent="0.55000000000000004">
      <c r="AL18687" s="248" t="s">
        <v>55615</v>
      </c>
      <c r="AM18687" s="249">
        <v>887.5</v>
      </c>
      <c r="AO18687" s="228" t="s">
        <v>43228</v>
      </c>
      <c r="AP18687" s="229">
        <v>1280</v>
      </c>
      <c r="AR18687" s="205"/>
      <c r="AS18687" s="206"/>
    </row>
    <row r="18688" spans="38:45" x14ac:dyDescent="0.55000000000000004">
      <c r="AL18688" s="248" t="s">
        <v>13701</v>
      </c>
      <c r="AM18688" s="249">
        <v>33667.17</v>
      </c>
      <c r="AO18688" s="228" t="s">
        <v>46047</v>
      </c>
      <c r="AP18688" s="229">
        <v>108527.45</v>
      </c>
      <c r="AR18688" s="205"/>
      <c r="AS18688" s="206"/>
    </row>
    <row r="18689" spans="38:45" x14ac:dyDescent="0.55000000000000004">
      <c r="AL18689" s="248" t="s">
        <v>22013</v>
      </c>
      <c r="AM18689" s="249">
        <v>6900</v>
      </c>
      <c r="AO18689" s="228" t="s">
        <v>43229</v>
      </c>
      <c r="AP18689" s="229">
        <v>108617.17</v>
      </c>
      <c r="AR18689" s="205"/>
      <c r="AS18689" s="206"/>
    </row>
    <row r="18690" spans="38:45" x14ac:dyDescent="0.55000000000000004">
      <c r="AL18690" s="248" t="s">
        <v>13702</v>
      </c>
      <c r="AM18690" s="249">
        <v>3444.91</v>
      </c>
      <c r="AO18690" s="228" t="s">
        <v>20700</v>
      </c>
      <c r="AP18690" s="229">
        <v>16000.78</v>
      </c>
      <c r="AR18690" s="205"/>
      <c r="AS18690" s="206"/>
    </row>
    <row r="18691" spans="38:45" x14ac:dyDescent="0.55000000000000004">
      <c r="AL18691" s="248" t="s">
        <v>13703</v>
      </c>
      <c r="AM18691" s="249">
        <v>4916.84</v>
      </c>
      <c r="AO18691" s="228" t="s">
        <v>50658</v>
      </c>
      <c r="AP18691" s="229">
        <v>2541.5100000000002</v>
      </c>
      <c r="AR18691" s="205"/>
      <c r="AS18691" s="206"/>
    </row>
    <row r="18692" spans="38:45" x14ac:dyDescent="0.55000000000000004">
      <c r="AL18692" s="248" t="s">
        <v>22014</v>
      </c>
      <c r="AM18692" s="249">
        <v>647.86</v>
      </c>
      <c r="AO18692" s="228" t="s">
        <v>20701</v>
      </c>
      <c r="AP18692" s="229">
        <v>19.2</v>
      </c>
      <c r="AR18692" s="205"/>
      <c r="AS18692" s="206"/>
    </row>
    <row r="18693" spans="38:45" x14ac:dyDescent="0.55000000000000004">
      <c r="AL18693" s="248" t="s">
        <v>22015</v>
      </c>
      <c r="AM18693" s="249">
        <v>3.8</v>
      </c>
      <c r="AO18693" s="228" t="s">
        <v>20702</v>
      </c>
      <c r="AP18693" s="229">
        <v>380.35</v>
      </c>
      <c r="AR18693" s="205"/>
      <c r="AS18693" s="206"/>
    </row>
    <row r="18694" spans="38:45" x14ac:dyDescent="0.55000000000000004">
      <c r="AL18694" s="248" t="s">
        <v>22016</v>
      </c>
      <c r="AM18694" s="249">
        <v>47621.27</v>
      </c>
      <c r="AO18694" s="228" t="s">
        <v>43230</v>
      </c>
      <c r="AP18694" s="229">
        <v>1640.29</v>
      </c>
      <c r="AR18694" s="205"/>
      <c r="AS18694" s="206"/>
    </row>
    <row r="18695" spans="38:45" x14ac:dyDescent="0.55000000000000004">
      <c r="AL18695" s="248" t="s">
        <v>47530</v>
      </c>
      <c r="AM18695" s="249">
        <v>1350</v>
      </c>
      <c r="AO18695" s="228" t="s">
        <v>43231</v>
      </c>
      <c r="AP18695" s="229">
        <v>11922.39</v>
      </c>
      <c r="AR18695" s="205"/>
      <c r="AS18695" s="206"/>
    </row>
    <row r="18696" spans="38:45" x14ac:dyDescent="0.55000000000000004">
      <c r="AL18696" s="248" t="s">
        <v>22018</v>
      </c>
      <c r="AM18696" s="249">
        <v>10784.04</v>
      </c>
      <c r="AO18696" s="228" t="s">
        <v>43232</v>
      </c>
      <c r="AP18696" s="229">
        <v>2004.32</v>
      </c>
      <c r="AR18696" s="205"/>
      <c r="AS18696" s="206"/>
    </row>
    <row r="18697" spans="38:45" x14ac:dyDescent="0.55000000000000004">
      <c r="AL18697" s="248" t="s">
        <v>56815</v>
      </c>
      <c r="AM18697" s="249">
        <v>100551.79</v>
      </c>
      <c r="AO18697" s="228" t="s">
        <v>20703</v>
      </c>
      <c r="AP18697" s="229">
        <v>32289.55</v>
      </c>
      <c r="AR18697" s="205"/>
      <c r="AS18697" s="206"/>
    </row>
    <row r="18698" spans="38:45" x14ac:dyDescent="0.55000000000000004">
      <c r="AL18698" s="248" t="s">
        <v>22045</v>
      </c>
      <c r="AM18698" s="249">
        <v>23536.67</v>
      </c>
      <c r="AO18698" s="228" t="s">
        <v>20704</v>
      </c>
      <c r="AP18698" s="229">
        <v>59681.84</v>
      </c>
      <c r="AR18698" s="205"/>
      <c r="AS18698" s="206"/>
    </row>
    <row r="18699" spans="38:45" x14ac:dyDescent="0.55000000000000004">
      <c r="AL18699" s="248" t="s">
        <v>49379</v>
      </c>
      <c r="AM18699" s="249">
        <v>2500</v>
      </c>
      <c r="AO18699" s="228" t="s">
        <v>20705</v>
      </c>
      <c r="AP18699" s="229">
        <v>3848.27</v>
      </c>
      <c r="AR18699" s="205"/>
      <c r="AS18699" s="206"/>
    </row>
    <row r="18700" spans="38:45" x14ac:dyDescent="0.55000000000000004">
      <c r="AL18700" s="248" t="s">
        <v>22047</v>
      </c>
      <c r="AM18700" s="249">
        <v>11689.92</v>
      </c>
      <c r="AO18700" s="228" t="s">
        <v>20717</v>
      </c>
      <c r="AP18700" s="229">
        <v>13581</v>
      </c>
      <c r="AR18700" s="205"/>
      <c r="AS18700" s="206"/>
    </row>
    <row r="18701" spans="38:45" x14ac:dyDescent="0.55000000000000004">
      <c r="AL18701" s="248" t="s">
        <v>43266</v>
      </c>
      <c r="AM18701" s="249">
        <v>23168</v>
      </c>
      <c r="AO18701" s="228" t="s">
        <v>20718</v>
      </c>
      <c r="AP18701" s="229">
        <v>41049.93</v>
      </c>
      <c r="AR18701" s="205"/>
      <c r="AS18701" s="206"/>
    </row>
    <row r="18702" spans="38:45" x14ac:dyDescent="0.55000000000000004">
      <c r="AL18702" s="248" t="s">
        <v>13709</v>
      </c>
      <c r="AM18702" s="249">
        <v>4609.57</v>
      </c>
      <c r="AO18702" s="228" t="s">
        <v>54352</v>
      </c>
      <c r="AP18702" s="229">
        <v>64551.92</v>
      </c>
      <c r="AR18702" s="205"/>
      <c r="AS18702" s="206"/>
    </row>
    <row r="18703" spans="38:45" x14ac:dyDescent="0.55000000000000004">
      <c r="AL18703" s="248" t="s">
        <v>22050</v>
      </c>
      <c r="AM18703" s="249">
        <v>51985.53</v>
      </c>
      <c r="AO18703" s="228" t="s">
        <v>54353</v>
      </c>
      <c r="AP18703" s="229">
        <v>158904.31</v>
      </c>
      <c r="AR18703" s="205"/>
      <c r="AS18703" s="206"/>
    </row>
    <row r="18704" spans="38:45" x14ac:dyDescent="0.55000000000000004">
      <c r="AL18704" s="248" t="s">
        <v>22051</v>
      </c>
      <c r="AM18704" s="249">
        <v>7984</v>
      </c>
      <c r="AO18704" s="228" t="s">
        <v>54354</v>
      </c>
      <c r="AP18704" s="229">
        <v>4044.96</v>
      </c>
      <c r="AR18704" s="205"/>
      <c r="AS18704" s="206"/>
    </row>
    <row r="18705" spans="38:45" x14ac:dyDescent="0.55000000000000004">
      <c r="AL18705" s="248" t="s">
        <v>22079</v>
      </c>
      <c r="AM18705" s="249">
        <v>165055.38</v>
      </c>
      <c r="AO18705" s="228" t="s">
        <v>43233</v>
      </c>
      <c r="AP18705" s="229">
        <v>187767.95</v>
      </c>
      <c r="AR18705" s="205"/>
      <c r="AS18705" s="206"/>
    </row>
    <row r="18706" spans="38:45" x14ac:dyDescent="0.55000000000000004">
      <c r="AL18706" s="248" t="s">
        <v>22080</v>
      </c>
      <c r="AM18706" s="249">
        <v>56678.17</v>
      </c>
      <c r="AO18706" s="228" t="s">
        <v>54355</v>
      </c>
      <c r="AP18706" s="229">
        <v>5000</v>
      </c>
      <c r="AR18706" s="205"/>
      <c r="AS18706" s="206"/>
    </row>
    <row r="18707" spans="38:45" x14ac:dyDescent="0.55000000000000004">
      <c r="AL18707" s="248" t="s">
        <v>35183</v>
      </c>
      <c r="AM18707" s="249">
        <v>73510.009999999995</v>
      </c>
      <c r="AO18707" s="228" t="s">
        <v>20719</v>
      </c>
      <c r="AP18707" s="229">
        <v>36657.57</v>
      </c>
      <c r="AR18707" s="205"/>
      <c r="AS18707" s="206"/>
    </row>
    <row r="18708" spans="38:45" x14ac:dyDescent="0.55000000000000004">
      <c r="AL18708" s="248" t="s">
        <v>22081</v>
      </c>
      <c r="AM18708" s="249">
        <v>47476.99</v>
      </c>
      <c r="AO18708" s="228" t="s">
        <v>32107</v>
      </c>
      <c r="AP18708" s="229">
        <v>122101.93</v>
      </c>
      <c r="AR18708" s="205"/>
      <c r="AS18708" s="206"/>
    </row>
    <row r="18709" spans="38:45" x14ac:dyDescent="0.55000000000000004">
      <c r="AL18709" s="248" t="s">
        <v>22083</v>
      </c>
      <c r="AM18709" s="249">
        <v>24299.97</v>
      </c>
      <c r="AO18709" s="228" t="s">
        <v>54356</v>
      </c>
      <c r="AP18709" s="229">
        <v>3316.11</v>
      </c>
      <c r="AR18709" s="205"/>
      <c r="AS18709" s="206"/>
    </row>
    <row r="18710" spans="38:45" x14ac:dyDescent="0.55000000000000004">
      <c r="AL18710" s="248" t="s">
        <v>22084</v>
      </c>
      <c r="AM18710" s="249">
        <v>67858.14</v>
      </c>
      <c r="AO18710" s="228" t="s">
        <v>48463</v>
      </c>
      <c r="AP18710" s="229">
        <v>5093.4799999999996</v>
      </c>
      <c r="AR18710" s="205"/>
      <c r="AS18710" s="206"/>
    </row>
    <row r="18711" spans="38:45" x14ac:dyDescent="0.55000000000000004">
      <c r="AL18711" s="248" t="s">
        <v>22085</v>
      </c>
      <c r="AM18711" s="249">
        <v>16611.599999999999</v>
      </c>
      <c r="AO18711" s="228" t="s">
        <v>20722</v>
      </c>
      <c r="AP18711" s="229">
        <v>28525.96</v>
      </c>
      <c r="AR18711" s="205"/>
      <c r="AS18711" s="206"/>
    </row>
    <row r="18712" spans="38:45" x14ac:dyDescent="0.55000000000000004">
      <c r="AL18712" s="248" t="s">
        <v>22086</v>
      </c>
      <c r="AM18712" s="249">
        <v>20088</v>
      </c>
      <c r="AO18712" s="228" t="s">
        <v>54357</v>
      </c>
      <c r="AP18712" s="229">
        <v>139121.35</v>
      </c>
      <c r="AR18712" s="205"/>
      <c r="AS18712" s="206"/>
    </row>
    <row r="18713" spans="38:45" x14ac:dyDescent="0.55000000000000004">
      <c r="AL18713" s="248" t="s">
        <v>22087</v>
      </c>
      <c r="AM18713" s="249">
        <v>6504.45</v>
      </c>
      <c r="AO18713" s="228" t="s">
        <v>54358</v>
      </c>
      <c r="AP18713" s="229">
        <v>11925</v>
      </c>
      <c r="AR18713" s="205"/>
      <c r="AS18713" s="206"/>
    </row>
    <row r="18714" spans="38:45" x14ac:dyDescent="0.55000000000000004">
      <c r="AL18714" s="248" t="s">
        <v>22088</v>
      </c>
      <c r="AM18714" s="249">
        <v>40000</v>
      </c>
      <c r="AO18714" s="228" t="s">
        <v>43234</v>
      </c>
      <c r="AP18714" s="229">
        <v>189439</v>
      </c>
      <c r="AR18714" s="205"/>
      <c r="AS18714" s="206"/>
    </row>
    <row r="18715" spans="38:45" x14ac:dyDescent="0.55000000000000004">
      <c r="AL18715" s="248" t="s">
        <v>22110</v>
      </c>
      <c r="AM18715" s="249">
        <v>52578.92</v>
      </c>
      <c r="AO18715" s="228" t="s">
        <v>20734</v>
      </c>
      <c r="AP18715" s="229">
        <v>15431.97</v>
      </c>
      <c r="AR18715" s="205"/>
      <c r="AS18715" s="206"/>
    </row>
    <row r="18716" spans="38:45" x14ac:dyDescent="0.55000000000000004">
      <c r="AL18716" s="248" t="s">
        <v>65149</v>
      </c>
      <c r="AM18716" s="249">
        <v>2080.3000000000002</v>
      </c>
      <c r="AO18716" s="228" t="s">
        <v>20735</v>
      </c>
      <c r="AP18716" s="229">
        <v>23636.25</v>
      </c>
      <c r="AR18716" s="205"/>
      <c r="AS18716" s="206"/>
    </row>
    <row r="18717" spans="38:45" x14ac:dyDescent="0.55000000000000004">
      <c r="AL18717" s="248" t="s">
        <v>22112</v>
      </c>
      <c r="AM18717" s="249">
        <v>11730.15</v>
      </c>
      <c r="AO18717" s="228" t="s">
        <v>50659</v>
      </c>
      <c r="AP18717" s="229">
        <v>5319</v>
      </c>
      <c r="AR18717" s="205"/>
      <c r="AS18717" s="206"/>
    </row>
    <row r="18718" spans="38:45" x14ac:dyDescent="0.55000000000000004">
      <c r="AL18718" s="248" t="s">
        <v>22113</v>
      </c>
      <c r="AM18718" s="249">
        <v>12154.57</v>
      </c>
      <c r="AO18718" s="228" t="s">
        <v>20738</v>
      </c>
      <c r="AP18718" s="229">
        <v>45049.02</v>
      </c>
      <c r="AR18718" s="205"/>
      <c r="AS18718" s="206"/>
    </row>
    <row r="18719" spans="38:45" x14ac:dyDescent="0.55000000000000004">
      <c r="AL18719" s="248" t="s">
        <v>65150</v>
      </c>
      <c r="AM18719" s="249">
        <v>-2019.5</v>
      </c>
      <c r="AO18719" s="228" t="s">
        <v>33616</v>
      </c>
      <c r="AP18719" s="229">
        <v>373406.78</v>
      </c>
      <c r="AR18719" s="205"/>
      <c r="AS18719" s="206"/>
    </row>
    <row r="18720" spans="38:45" x14ac:dyDescent="0.55000000000000004">
      <c r="AL18720" s="248" t="s">
        <v>22116</v>
      </c>
      <c r="AM18720" s="249">
        <v>7830.71</v>
      </c>
      <c r="AO18720" s="228" t="s">
        <v>33617</v>
      </c>
      <c r="AP18720" s="229">
        <v>37227.120000000003</v>
      </c>
      <c r="AR18720" s="205"/>
      <c r="AS18720" s="206"/>
    </row>
    <row r="18721" spans="38:45" x14ac:dyDescent="0.55000000000000004">
      <c r="AL18721" s="248" t="s">
        <v>22117</v>
      </c>
      <c r="AM18721" s="249">
        <v>8310.3700000000008</v>
      </c>
      <c r="AO18721" s="228" t="s">
        <v>39180</v>
      </c>
      <c r="AP18721" s="229">
        <v>18930.25</v>
      </c>
      <c r="AR18721" s="205"/>
      <c r="AS18721" s="206"/>
    </row>
    <row r="18722" spans="38:45" x14ac:dyDescent="0.55000000000000004">
      <c r="AL18722" s="248" t="s">
        <v>22119</v>
      </c>
      <c r="AM18722" s="249">
        <v>57022.66</v>
      </c>
      <c r="AO18722" s="228" t="s">
        <v>33618</v>
      </c>
      <c r="AP18722" s="229">
        <v>4200</v>
      </c>
      <c r="AR18722" s="205"/>
      <c r="AS18722" s="206"/>
    </row>
    <row r="18723" spans="38:45" x14ac:dyDescent="0.55000000000000004">
      <c r="AL18723" s="248" t="s">
        <v>22135</v>
      </c>
      <c r="AM18723" s="249">
        <v>20596.560000000001</v>
      </c>
      <c r="AO18723" s="228" t="s">
        <v>43235</v>
      </c>
      <c r="AP18723" s="229">
        <v>272888</v>
      </c>
      <c r="AR18723" s="205"/>
      <c r="AS18723" s="206"/>
    </row>
    <row r="18724" spans="38:45" x14ac:dyDescent="0.55000000000000004">
      <c r="AL18724" s="248" t="s">
        <v>48478</v>
      </c>
      <c r="AM18724" s="249">
        <v>6269.12</v>
      </c>
      <c r="AO18724" s="228" t="s">
        <v>20758</v>
      </c>
      <c r="AP18724" s="229">
        <v>53830.47</v>
      </c>
      <c r="AR18724" s="205"/>
      <c r="AS18724" s="206"/>
    </row>
    <row r="18725" spans="38:45" x14ac:dyDescent="0.55000000000000004">
      <c r="AL18725" s="248" t="s">
        <v>63851</v>
      </c>
      <c r="AM18725" s="249">
        <v>42930.86</v>
      </c>
      <c r="AO18725" s="228" t="s">
        <v>20759</v>
      </c>
      <c r="AP18725" s="229">
        <v>18213.45</v>
      </c>
      <c r="AR18725" s="205"/>
      <c r="AS18725" s="206"/>
    </row>
    <row r="18726" spans="38:45" x14ac:dyDescent="0.55000000000000004">
      <c r="AL18726" s="248" t="s">
        <v>59993</v>
      </c>
      <c r="AM18726" s="249">
        <v>23704.3</v>
      </c>
      <c r="AO18726" s="228" t="s">
        <v>20760</v>
      </c>
      <c r="AP18726" s="229">
        <v>68272.7</v>
      </c>
      <c r="AR18726" s="205"/>
      <c r="AS18726" s="206"/>
    </row>
    <row r="18727" spans="38:45" x14ac:dyDescent="0.55000000000000004">
      <c r="AL18727" s="248" t="s">
        <v>62367</v>
      </c>
      <c r="AM18727" s="249">
        <v>15185.8</v>
      </c>
      <c r="AO18727" s="228" t="s">
        <v>33619</v>
      </c>
      <c r="AP18727" s="229">
        <v>69613.63</v>
      </c>
      <c r="AR18727" s="205"/>
      <c r="AS18727" s="206"/>
    </row>
    <row r="18728" spans="38:45" x14ac:dyDescent="0.55000000000000004">
      <c r="AL18728" s="248" t="s">
        <v>22137</v>
      </c>
      <c r="AM18728" s="249">
        <v>16572.95</v>
      </c>
      <c r="AO18728" s="228" t="s">
        <v>48464</v>
      </c>
      <c r="AP18728" s="229">
        <v>29379.5</v>
      </c>
      <c r="AR18728" s="205"/>
      <c r="AS18728" s="206"/>
    </row>
    <row r="18729" spans="38:45" x14ac:dyDescent="0.55000000000000004">
      <c r="AL18729" s="248" t="s">
        <v>65151</v>
      </c>
      <c r="AM18729" s="249">
        <v>-16719</v>
      </c>
      <c r="AO18729" s="228" t="s">
        <v>33620</v>
      </c>
      <c r="AP18729" s="229">
        <v>10560</v>
      </c>
      <c r="AR18729" s="205"/>
      <c r="AS18729" s="206"/>
    </row>
    <row r="18730" spans="38:45" x14ac:dyDescent="0.55000000000000004">
      <c r="AL18730" s="248" t="s">
        <v>22139</v>
      </c>
      <c r="AM18730" s="249">
        <v>16719</v>
      </c>
      <c r="AO18730" s="228" t="s">
        <v>20761</v>
      </c>
      <c r="AP18730" s="229">
        <v>111022.27</v>
      </c>
      <c r="AR18730" s="205"/>
      <c r="AS18730" s="206"/>
    </row>
    <row r="18731" spans="38:45" x14ac:dyDescent="0.55000000000000004">
      <c r="AL18731" s="248" t="s">
        <v>22140</v>
      </c>
      <c r="AM18731" s="249">
        <v>14516</v>
      </c>
      <c r="AO18731" s="228" t="s">
        <v>33621</v>
      </c>
      <c r="AP18731" s="229">
        <v>67986.7</v>
      </c>
      <c r="AR18731" s="205"/>
      <c r="AS18731" s="206"/>
    </row>
    <row r="18732" spans="38:45" x14ac:dyDescent="0.55000000000000004">
      <c r="AL18732" s="248" t="s">
        <v>22205</v>
      </c>
      <c r="AM18732" s="249">
        <v>263317.40999999997</v>
      </c>
      <c r="AO18732" s="228" t="s">
        <v>20762</v>
      </c>
      <c r="AP18732" s="229">
        <v>113386.28</v>
      </c>
      <c r="AR18732" s="205"/>
      <c r="AS18732" s="206"/>
    </row>
    <row r="18733" spans="38:45" x14ac:dyDescent="0.55000000000000004">
      <c r="AL18733" s="248" t="s">
        <v>22208</v>
      </c>
      <c r="AM18733" s="249">
        <v>59417.88</v>
      </c>
      <c r="AO18733" s="228" t="s">
        <v>20765</v>
      </c>
      <c r="AP18733" s="229">
        <v>409824.3</v>
      </c>
      <c r="AR18733" s="205"/>
      <c r="AS18733" s="206"/>
    </row>
    <row r="18734" spans="38:45" x14ac:dyDescent="0.55000000000000004">
      <c r="AL18734" s="248" t="s">
        <v>22211</v>
      </c>
      <c r="AM18734" s="249">
        <v>259488.52</v>
      </c>
      <c r="AO18734" s="228" t="s">
        <v>46048</v>
      </c>
      <c r="AP18734" s="229">
        <v>54873.48</v>
      </c>
      <c r="AR18734" s="205"/>
      <c r="AS18734" s="206"/>
    </row>
    <row r="18735" spans="38:45" x14ac:dyDescent="0.55000000000000004">
      <c r="AL18735" s="248" t="s">
        <v>22212</v>
      </c>
      <c r="AM18735" s="249">
        <v>29284.42</v>
      </c>
      <c r="AO18735" s="228" t="s">
        <v>20788</v>
      </c>
      <c r="AP18735" s="229">
        <v>93324.05</v>
      </c>
      <c r="AR18735" s="205"/>
      <c r="AS18735" s="206"/>
    </row>
    <row r="18736" spans="38:45" x14ac:dyDescent="0.55000000000000004">
      <c r="AL18736" s="248" t="s">
        <v>36394</v>
      </c>
      <c r="AM18736" s="249">
        <v>6968.71</v>
      </c>
      <c r="AO18736" s="228" t="s">
        <v>33625</v>
      </c>
      <c r="AP18736" s="229">
        <v>2200</v>
      </c>
      <c r="AR18736" s="205"/>
      <c r="AS18736" s="206"/>
    </row>
    <row r="18737" spans="38:45" x14ac:dyDescent="0.55000000000000004">
      <c r="AL18737" s="248" t="s">
        <v>22215</v>
      </c>
      <c r="AM18737" s="249">
        <v>85636.96</v>
      </c>
      <c r="AO18737" s="228" t="s">
        <v>54359</v>
      </c>
      <c r="AP18737" s="229">
        <v>7100</v>
      </c>
      <c r="AR18737" s="205"/>
      <c r="AS18737" s="206"/>
    </row>
    <row r="18738" spans="38:45" x14ac:dyDescent="0.55000000000000004">
      <c r="AL18738" s="248" t="s">
        <v>22216</v>
      </c>
      <c r="AM18738" s="249">
        <v>2713.23</v>
      </c>
      <c r="AO18738" s="228" t="s">
        <v>36301</v>
      </c>
      <c r="AP18738" s="229">
        <v>19759.2</v>
      </c>
      <c r="AR18738" s="205"/>
      <c r="AS18738" s="206"/>
    </row>
    <row r="18739" spans="38:45" x14ac:dyDescent="0.55000000000000004">
      <c r="AL18739" s="248" t="s">
        <v>22217</v>
      </c>
      <c r="AM18739" s="249">
        <v>4394.8</v>
      </c>
      <c r="AO18739" s="228" t="s">
        <v>20789</v>
      </c>
      <c r="AP18739" s="229">
        <v>6000</v>
      </c>
      <c r="AR18739" s="205"/>
      <c r="AS18739" s="206"/>
    </row>
    <row r="18740" spans="38:45" x14ac:dyDescent="0.55000000000000004">
      <c r="AL18740" s="248" t="s">
        <v>22218</v>
      </c>
      <c r="AM18740" s="249">
        <v>20880</v>
      </c>
      <c r="AO18740" s="228" t="s">
        <v>33626</v>
      </c>
      <c r="AP18740" s="229">
        <v>3009.34</v>
      </c>
      <c r="AR18740" s="205"/>
      <c r="AS18740" s="206"/>
    </row>
    <row r="18741" spans="38:45" x14ac:dyDescent="0.55000000000000004">
      <c r="AL18741" s="248" t="s">
        <v>22219</v>
      </c>
      <c r="AM18741" s="249">
        <v>9135.4599999999991</v>
      </c>
      <c r="AO18741" s="228" t="s">
        <v>43236</v>
      </c>
      <c r="AP18741" s="229">
        <v>214875</v>
      </c>
      <c r="AR18741" s="205"/>
      <c r="AS18741" s="206"/>
    </row>
    <row r="18742" spans="38:45" x14ac:dyDescent="0.55000000000000004">
      <c r="AL18742" s="248" t="s">
        <v>13723</v>
      </c>
      <c r="AM18742" s="249">
        <v>93438.720000000001</v>
      </c>
      <c r="AO18742" s="228" t="s">
        <v>54360</v>
      </c>
      <c r="AP18742" s="229">
        <v>4543.6000000000004</v>
      </c>
      <c r="AR18742" s="205"/>
      <c r="AS18742" s="206"/>
    </row>
    <row r="18743" spans="38:45" x14ac:dyDescent="0.55000000000000004">
      <c r="AL18743" s="248" t="s">
        <v>22220</v>
      </c>
      <c r="AM18743" s="249">
        <v>654500</v>
      </c>
      <c r="AO18743" s="228" t="s">
        <v>20790</v>
      </c>
      <c r="AP18743" s="229">
        <v>26761.14</v>
      </c>
      <c r="AR18743" s="205"/>
      <c r="AS18743" s="206"/>
    </row>
    <row r="18744" spans="38:45" x14ac:dyDescent="0.55000000000000004">
      <c r="AL18744" s="248" t="s">
        <v>43269</v>
      </c>
      <c r="AM18744" s="249">
        <v>-7849.1</v>
      </c>
      <c r="AO18744" s="228" t="s">
        <v>20791</v>
      </c>
      <c r="AP18744" s="229">
        <v>18477.48</v>
      </c>
      <c r="AR18744" s="205"/>
      <c r="AS18744" s="206"/>
    </row>
    <row r="18745" spans="38:45" x14ac:dyDescent="0.55000000000000004">
      <c r="AL18745" s="248" t="s">
        <v>35191</v>
      </c>
      <c r="AM18745" s="249">
        <v>4296.78</v>
      </c>
      <c r="AO18745" s="228" t="s">
        <v>49372</v>
      </c>
      <c r="AP18745" s="229">
        <v>6496.96</v>
      </c>
      <c r="AR18745" s="205"/>
      <c r="AS18745" s="206"/>
    </row>
    <row r="18746" spans="38:45" x14ac:dyDescent="0.55000000000000004">
      <c r="AL18746" s="248" t="s">
        <v>40806</v>
      </c>
      <c r="AM18746" s="249">
        <v>2356.6</v>
      </c>
      <c r="AO18746" s="228" t="s">
        <v>20792</v>
      </c>
      <c r="AP18746" s="229">
        <v>6199</v>
      </c>
      <c r="AR18746" s="205"/>
      <c r="AS18746" s="206"/>
    </row>
    <row r="18747" spans="38:45" x14ac:dyDescent="0.55000000000000004">
      <c r="AL18747" s="248" t="s">
        <v>35192</v>
      </c>
      <c r="AM18747" s="249">
        <v>27518.68</v>
      </c>
      <c r="AO18747" s="228" t="s">
        <v>20793</v>
      </c>
      <c r="AP18747" s="229">
        <v>31875</v>
      </c>
      <c r="AR18747" s="205"/>
      <c r="AS18747" s="206"/>
    </row>
    <row r="18748" spans="38:45" x14ac:dyDescent="0.55000000000000004">
      <c r="AL18748" s="248" t="s">
        <v>22221</v>
      </c>
      <c r="AM18748" s="249">
        <v>23738.31</v>
      </c>
      <c r="AO18748" s="228" t="s">
        <v>50660</v>
      </c>
      <c r="AP18748" s="229">
        <v>10015.5</v>
      </c>
      <c r="AR18748" s="205"/>
      <c r="AS18748" s="206"/>
    </row>
    <row r="18749" spans="38:45" x14ac:dyDescent="0.55000000000000004">
      <c r="AL18749" s="248" t="s">
        <v>22222</v>
      </c>
      <c r="AM18749" s="249">
        <v>150506.41</v>
      </c>
      <c r="AO18749" s="228" t="s">
        <v>20795</v>
      </c>
      <c r="AP18749" s="229">
        <v>6915.77</v>
      </c>
      <c r="AR18749" s="205"/>
      <c r="AS18749" s="206"/>
    </row>
    <row r="18750" spans="38:45" x14ac:dyDescent="0.55000000000000004">
      <c r="AL18750" s="248" t="s">
        <v>50688</v>
      </c>
      <c r="AM18750" s="249">
        <v>46.35</v>
      </c>
      <c r="AO18750" s="228" t="s">
        <v>20796</v>
      </c>
      <c r="AP18750" s="229">
        <v>39190</v>
      </c>
      <c r="AR18750" s="205"/>
      <c r="AS18750" s="206"/>
    </row>
    <row r="18751" spans="38:45" x14ac:dyDescent="0.55000000000000004">
      <c r="AL18751" s="248" t="s">
        <v>13725</v>
      </c>
      <c r="AM18751" s="249">
        <v>127035.32</v>
      </c>
      <c r="AO18751" s="228" t="s">
        <v>20798</v>
      </c>
      <c r="AP18751" s="229">
        <v>26543.23</v>
      </c>
      <c r="AR18751" s="205"/>
      <c r="AS18751" s="206"/>
    </row>
    <row r="18752" spans="38:45" x14ac:dyDescent="0.55000000000000004">
      <c r="AL18752" s="248" t="s">
        <v>13726</v>
      </c>
      <c r="AM18752" s="249">
        <v>194776.36</v>
      </c>
      <c r="AO18752" s="228" t="s">
        <v>54361</v>
      </c>
      <c r="AP18752" s="229">
        <v>7886</v>
      </c>
      <c r="AR18752" s="205"/>
      <c r="AS18752" s="206"/>
    </row>
    <row r="18753" spans="38:45" x14ac:dyDescent="0.55000000000000004">
      <c r="AL18753" s="248" t="s">
        <v>22223</v>
      </c>
      <c r="AM18753" s="249">
        <v>96144.92</v>
      </c>
      <c r="AO18753" s="228" t="s">
        <v>33637</v>
      </c>
      <c r="AP18753" s="229">
        <v>474942.04</v>
      </c>
      <c r="AR18753" s="205"/>
      <c r="AS18753" s="206"/>
    </row>
    <row r="18754" spans="38:45" x14ac:dyDescent="0.55000000000000004">
      <c r="AL18754" s="254" t="s">
        <v>22224</v>
      </c>
      <c r="AM18754" s="255">
        <v>10648</v>
      </c>
      <c r="AO18754" s="228" t="s">
        <v>20815</v>
      </c>
      <c r="AP18754" s="229">
        <v>47017.94</v>
      </c>
      <c r="AR18754" s="205"/>
      <c r="AS18754" s="206"/>
    </row>
    <row r="18755" spans="38:45" x14ac:dyDescent="0.55000000000000004">
      <c r="AL18755" s="254" t="s">
        <v>22225</v>
      </c>
      <c r="AM18755" s="255">
        <v>146679.69</v>
      </c>
      <c r="AO18755" s="228" t="s">
        <v>33638</v>
      </c>
      <c r="AP18755" s="229">
        <v>458175.3</v>
      </c>
      <c r="AR18755" s="205"/>
      <c r="AS18755" s="206"/>
    </row>
    <row r="18756" spans="38:45" x14ac:dyDescent="0.55000000000000004">
      <c r="AL18756" s="254" t="s">
        <v>36395</v>
      </c>
      <c r="AM18756" s="255">
        <v>12814.09</v>
      </c>
      <c r="AO18756" s="228" t="s">
        <v>54362</v>
      </c>
      <c r="AP18756" s="229">
        <v>2600</v>
      </c>
      <c r="AR18756" s="205"/>
      <c r="AS18756" s="206"/>
    </row>
    <row r="18757" spans="38:45" x14ac:dyDescent="0.55000000000000004">
      <c r="AL18757" s="254" t="s">
        <v>35194</v>
      </c>
      <c r="AM18757" s="255">
        <v>2601.2199999999998</v>
      </c>
      <c r="AO18757" s="228" t="s">
        <v>54363</v>
      </c>
      <c r="AP18757" s="229">
        <v>2750</v>
      </c>
      <c r="AR18757" s="205"/>
      <c r="AS18757" s="206"/>
    </row>
    <row r="18758" spans="38:45" x14ac:dyDescent="0.55000000000000004">
      <c r="AL18758" s="254" t="s">
        <v>60926</v>
      </c>
      <c r="AM18758" s="255">
        <v>7600</v>
      </c>
      <c r="AO18758" s="228" t="s">
        <v>43237</v>
      </c>
      <c r="AP18758" s="229">
        <v>142006.75</v>
      </c>
      <c r="AR18758" s="205"/>
      <c r="AS18758" s="206"/>
    </row>
    <row r="18759" spans="38:45" x14ac:dyDescent="0.55000000000000004">
      <c r="AL18759" s="254" t="s">
        <v>59329</v>
      </c>
      <c r="AM18759" s="255">
        <v>190</v>
      </c>
      <c r="AO18759" s="228" t="s">
        <v>33639</v>
      </c>
      <c r="AP18759" s="229">
        <v>49500</v>
      </c>
      <c r="AR18759" s="205"/>
      <c r="AS18759" s="206"/>
    </row>
    <row r="18760" spans="38:45" x14ac:dyDescent="0.55000000000000004">
      <c r="AL18760" s="254" t="s">
        <v>22227</v>
      </c>
      <c r="AM18760" s="255">
        <v>8937.3700000000008</v>
      </c>
      <c r="AO18760" s="228" t="s">
        <v>20819</v>
      </c>
      <c r="AP18760" s="229">
        <v>85280.75</v>
      </c>
      <c r="AR18760" s="205"/>
      <c r="AS18760" s="206"/>
    </row>
    <row r="18761" spans="38:45" x14ac:dyDescent="0.55000000000000004">
      <c r="AL18761" s="254" t="s">
        <v>54408</v>
      </c>
      <c r="AM18761" s="255">
        <v>424214.85</v>
      </c>
      <c r="AO18761" s="228" t="s">
        <v>33640</v>
      </c>
      <c r="AP18761" s="229">
        <v>122044.62</v>
      </c>
      <c r="AR18761" s="205"/>
      <c r="AS18761" s="206"/>
    </row>
    <row r="18762" spans="38:45" x14ac:dyDescent="0.55000000000000004">
      <c r="AL18762" s="254" t="s">
        <v>13727</v>
      </c>
      <c r="AM18762" s="255">
        <v>216414.04</v>
      </c>
      <c r="AO18762" s="228" t="s">
        <v>54364</v>
      </c>
      <c r="AP18762" s="229">
        <v>119.22</v>
      </c>
      <c r="AR18762" s="205"/>
      <c r="AS18762" s="206"/>
    </row>
    <row r="18763" spans="38:45" x14ac:dyDescent="0.55000000000000004">
      <c r="AL18763" s="254" t="s">
        <v>13728</v>
      </c>
      <c r="AM18763" s="255">
        <v>94264.34</v>
      </c>
      <c r="AO18763" s="228" t="s">
        <v>32126</v>
      </c>
      <c r="AP18763" s="229">
        <v>-4627.1099999999997</v>
      </c>
      <c r="AR18763" s="205"/>
      <c r="AS18763" s="206"/>
    </row>
    <row r="18764" spans="38:45" x14ac:dyDescent="0.55000000000000004">
      <c r="AL18764" s="254" t="s">
        <v>22228</v>
      </c>
      <c r="AM18764" s="255">
        <v>1633.66</v>
      </c>
      <c r="AO18764" s="228" t="s">
        <v>50661</v>
      </c>
      <c r="AP18764" s="229">
        <v>-801.65</v>
      </c>
      <c r="AR18764" s="205"/>
      <c r="AS18764" s="206"/>
    </row>
    <row r="18765" spans="38:45" x14ac:dyDescent="0.55000000000000004">
      <c r="AL18765" s="254" t="s">
        <v>13731</v>
      </c>
      <c r="AM18765" s="255">
        <v>6866.57</v>
      </c>
      <c r="AO18765" s="228" t="s">
        <v>50662</v>
      </c>
      <c r="AP18765" s="229">
        <v>20100</v>
      </c>
      <c r="AR18765" s="205"/>
      <c r="AS18765" s="206"/>
    </row>
    <row r="18766" spans="38:45" x14ac:dyDescent="0.55000000000000004">
      <c r="AL18766" s="254" t="s">
        <v>47532</v>
      </c>
      <c r="AM18766" s="255">
        <v>-24887.18</v>
      </c>
      <c r="AO18766" s="228" t="s">
        <v>46049</v>
      </c>
      <c r="AP18766" s="229">
        <v>100448.63</v>
      </c>
      <c r="AR18766" s="205"/>
      <c r="AS18766" s="206"/>
    </row>
    <row r="18767" spans="38:45" x14ac:dyDescent="0.55000000000000004">
      <c r="AL18767" s="254" t="s">
        <v>56816</v>
      </c>
      <c r="AM18767" s="255">
        <v>220000</v>
      </c>
      <c r="AO18767" s="228" t="s">
        <v>43238</v>
      </c>
      <c r="AP18767" s="229">
        <v>21313.61</v>
      </c>
      <c r="AR18767" s="205"/>
      <c r="AS18767" s="206"/>
    </row>
    <row r="18768" spans="38:45" x14ac:dyDescent="0.55000000000000004">
      <c r="AL18768" s="254" t="s">
        <v>63502</v>
      </c>
      <c r="AM18768" s="255">
        <v>6265</v>
      </c>
      <c r="AO18768" s="228" t="s">
        <v>50663</v>
      </c>
      <c r="AP18768" s="229">
        <v>76264.509999999995</v>
      </c>
      <c r="AR18768" s="205"/>
      <c r="AS18768" s="206"/>
    </row>
    <row r="18769" spans="38:45" x14ac:dyDescent="0.55000000000000004">
      <c r="AL18769" s="254" t="s">
        <v>22245</v>
      </c>
      <c r="AM18769" s="255">
        <v>1800</v>
      </c>
      <c r="AO18769" s="228" t="s">
        <v>20842</v>
      </c>
      <c r="AP18769" s="229">
        <v>15810.07</v>
      </c>
      <c r="AR18769" s="205"/>
      <c r="AS18769" s="206"/>
    </row>
    <row r="18770" spans="38:45" x14ac:dyDescent="0.55000000000000004">
      <c r="AL18770" s="254" t="s">
        <v>47533</v>
      </c>
      <c r="AM18770" s="255">
        <v>11717.8</v>
      </c>
      <c r="AO18770" s="228" t="s">
        <v>50664</v>
      </c>
      <c r="AP18770" s="229">
        <v>2062.5100000000002</v>
      </c>
      <c r="AR18770" s="205"/>
      <c r="AS18770" s="206"/>
    </row>
    <row r="18771" spans="38:45" x14ac:dyDescent="0.55000000000000004">
      <c r="AL18771" s="254" t="s">
        <v>46076</v>
      </c>
      <c r="AM18771" s="255">
        <v>4263.8900000000003</v>
      </c>
      <c r="AO18771" s="228" t="s">
        <v>20843</v>
      </c>
      <c r="AP18771" s="229">
        <v>279.24</v>
      </c>
      <c r="AR18771" s="205"/>
      <c r="AS18771" s="206"/>
    </row>
    <row r="18772" spans="38:45" x14ac:dyDescent="0.55000000000000004">
      <c r="AL18772" s="254" t="s">
        <v>59330</v>
      </c>
      <c r="AM18772" s="255">
        <v>13020</v>
      </c>
      <c r="AO18772" s="228" t="s">
        <v>43239</v>
      </c>
      <c r="AP18772" s="229">
        <v>406.57</v>
      </c>
      <c r="AR18772" s="205"/>
      <c r="AS18772" s="206"/>
    </row>
    <row r="18773" spans="38:45" x14ac:dyDescent="0.55000000000000004">
      <c r="AL18773" s="254" t="s">
        <v>40807</v>
      </c>
      <c r="AM18773" s="255">
        <v>2164.37</v>
      </c>
      <c r="AO18773" s="228" t="s">
        <v>20845</v>
      </c>
      <c r="AP18773" s="229">
        <v>1298.75</v>
      </c>
      <c r="AR18773" s="205"/>
      <c r="AS18773" s="206"/>
    </row>
    <row r="18774" spans="38:45" x14ac:dyDescent="0.55000000000000004">
      <c r="AL18774" s="254" t="s">
        <v>40808</v>
      </c>
      <c r="AM18774" s="255">
        <v>1511.11</v>
      </c>
      <c r="AO18774" s="228" t="s">
        <v>20846</v>
      </c>
      <c r="AP18774" s="229">
        <v>58256.49</v>
      </c>
      <c r="AR18774" s="205"/>
      <c r="AS18774" s="206"/>
    </row>
    <row r="18775" spans="38:45" x14ac:dyDescent="0.55000000000000004">
      <c r="AL18775" s="254" t="s">
        <v>40809</v>
      </c>
      <c r="AM18775" s="255">
        <v>4159.84</v>
      </c>
      <c r="AO18775" s="228" t="s">
        <v>20848</v>
      </c>
      <c r="AP18775" s="229">
        <v>64918.78</v>
      </c>
      <c r="AR18775" s="205"/>
      <c r="AS18775" s="206"/>
    </row>
    <row r="18776" spans="38:45" x14ac:dyDescent="0.55000000000000004">
      <c r="AL18776" s="254" t="s">
        <v>22258</v>
      </c>
      <c r="AM18776" s="255">
        <v>620</v>
      </c>
      <c r="AO18776" s="228" t="s">
        <v>39184</v>
      </c>
      <c r="AP18776" s="229">
        <v>110624.88</v>
      </c>
      <c r="AR18776" s="205"/>
      <c r="AS18776" s="206"/>
    </row>
    <row r="18777" spans="38:45" x14ac:dyDescent="0.55000000000000004">
      <c r="AL18777" s="254" t="s">
        <v>39243</v>
      </c>
      <c r="AM18777" s="255">
        <v>519.87</v>
      </c>
      <c r="AO18777" s="228" t="s">
        <v>33643</v>
      </c>
      <c r="AP18777" s="229">
        <v>34348.74</v>
      </c>
      <c r="AR18777" s="205"/>
      <c r="AS18777" s="206"/>
    </row>
    <row r="18778" spans="38:45" x14ac:dyDescent="0.55000000000000004">
      <c r="AL18778" s="254" t="s">
        <v>33761</v>
      </c>
      <c r="AM18778" s="255">
        <v>119685</v>
      </c>
      <c r="AO18778" s="228" t="s">
        <v>40793</v>
      </c>
      <c r="AP18778" s="229">
        <v>49884.24</v>
      </c>
      <c r="AR18778" s="205"/>
      <c r="AS18778" s="206"/>
    </row>
    <row r="18779" spans="38:45" x14ac:dyDescent="0.55000000000000004">
      <c r="AL18779" s="254" t="s">
        <v>36406</v>
      </c>
      <c r="AM18779" s="255">
        <v>901855.4</v>
      </c>
      <c r="AO18779" s="228" t="s">
        <v>40794</v>
      </c>
      <c r="AP18779" s="229">
        <v>34370.639999999999</v>
      </c>
      <c r="AR18779" s="205"/>
      <c r="AS18779" s="206"/>
    </row>
    <row r="18780" spans="38:45" x14ac:dyDescent="0.55000000000000004">
      <c r="AL18780" s="254" t="s">
        <v>22327</v>
      </c>
      <c r="AM18780" s="255">
        <v>315679.3</v>
      </c>
      <c r="AO18780" s="228" t="s">
        <v>46050</v>
      </c>
      <c r="AP18780" s="229">
        <v>99700</v>
      </c>
      <c r="AR18780" s="205"/>
      <c r="AS18780" s="206"/>
    </row>
    <row r="18781" spans="38:45" x14ac:dyDescent="0.55000000000000004">
      <c r="AL18781" s="254" t="s">
        <v>35202</v>
      </c>
      <c r="AM18781" s="255">
        <v>58427.39</v>
      </c>
      <c r="AO18781" s="228" t="s">
        <v>20865</v>
      </c>
      <c r="AP18781" s="229">
        <v>4713.38</v>
      </c>
      <c r="AR18781" s="205"/>
      <c r="AS18781" s="206"/>
    </row>
    <row r="18782" spans="38:45" x14ac:dyDescent="0.55000000000000004">
      <c r="AL18782" s="254" t="s">
        <v>35203</v>
      </c>
      <c r="AM18782" s="255">
        <v>577528.93999999994</v>
      </c>
      <c r="AO18782" s="228" t="s">
        <v>49373</v>
      </c>
      <c r="AP18782" s="229">
        <v>5177.88</v>
      </c>
      <c r="AR18782" s="205"/>
      <c r="AS18782" s="206"/>
    </row>
    <row r="18783" spans="38:45" x14ac:dyDescent="0.55000000000000004">
      <c r="AL18783" s="254" t="s">
        <v>22328</v>
      </c>
      <c r="AM18783" s="255">
        <v>69815.55</v>
      </c>
      <c r="AO18783" s="228" t="s">
        <v>20866</v>
      </c>
      <c r="AP18783" s="229">
        <v>27181.9</v>
      </c>
      <c r="AR18783" s="205"/>
      <c r="AS18783" s="206"/>
    </row>
    <row r="18784" spans="38:45" x14ac:dyDescent="0.55000000000000004">
      <c r="AL18784" s="254" t="s">
        <v>39250</v>
      </c>
      <c r="AM18784" s="255">
        <v>421161.93</v>
      </c>
      <c r="AO18784" s="228" t="s">
        <v>50665</v>
      </c>
      <c r="AP18784" s="229">
        <v>875</v>
      </c>
      <c r="AR18784" s="205"/>
      <c r="AS18784" s="206"/>
    </row>
    <row r="18785" spans="38:45" x14ac:dyDescent="0.55000000000000004">
      <c r="AL18785" s="254" t="s">
        <v>22330</v>
      </c>
      <c r="AM18785" s="255">
        <v>22010.01</v>
      </c>
      <c r="AO18785" s="228" t="s">
        <v>20869</v>
      </c>
      <c r="AP18785" s="229">
        <v>1902.35</v>
      </c>
      <c r="AR18785" s="205"/>
      <c r="AS18785" s="206"/>
    </row>
    <row r="18786" spans="38:45" x14ac:dyDescent="0.55000000000000004">
      <c r="AL18786" s="254" t="s">
        <v>22331</v>
      </c>
      <c r="AM18786" s="255">
        <v>8977.32</v>
      </c>
      <c r="AO18786" s="228" t="s">
        <v>20870</v>
      </c>
      <c r="AP18786" s="229">
        <v>56340.63</v>
      </c>
      <c r="AR18786" s="205"/>
      <c r="AS18786" s="206"/>
    </row>
    <row r="18787" spans="38:45" x14ac:dyDescent="0.55000000000000004">
      <c r="AL18787" s="254" t="s">
        <v>22333</v>
      </c>
      <c r="AM18787" s="255">
        <v>430</v>
      </c>
      <c r="AO18787" s="228" t="s">
        <v>20872</v>
      </c>
      <c r="AP18787" s="229">
        <v>4568.46</v>
      </c>
      <c r="AR18787" s="205"/>
      <c r="AS18787" s="206"/>
    </row>
    <row r="18788" spans="38:45" x14ac:dyDescent="0.55000000000000004">
      <c r="AL18788" s="254" t="s">
        <v>58049</v>
      </c>
      <c r="AM18788" s="255">
        <v>408635.01</v>
      </c>
      <c r="AO18788" s="228" t="s">
        <v>20894</v>
      </c>
      <c r="AP18788" s="229">
        <v>89775</v>
      </c>
      <c r="AR18788" s="205"/>
      <c r="AS18788" s="206"/>
    </row>
    <row r="18789" spans="38:45" x14ac:dyDescent="0.55000000000000004">
      <c r="AL18789" s="254" t="s">
        <v>33762</v>
      </c>
      <c r="AM18789" s="255">
        <v>52650</v>
      </c>
      <c r="AO18789" s="228" t="s">
        <v>50666</v>
      </c>
      <c r="AP18789" s="229">
        <v>48500</v>
      </c>
      <c r="AR18789" s="205"/>
      <c r="AS18789" s="206"/>
    </row>
    <row r="18790" spans="38:45" x14ac:dyDescent="0.55000000000000004">
      <c r="AL18790" s="254" t="s">
        <v>40810</v>
      </c>
      <c r="AM18790" s="255">
        <v>111043.35</v>
      </c>
      <c r="AO18790" s="228" t="s">
        <v>50667</v>
      </c>
      <c r="AP18790" s="229">
        <v>29760</v>
      </c>
      <c r="AR18790" s="205"/>
      <c r="AS18790" s="206"/>
    </row>
    <row r="18791" spans="38:45" x14ac:dyDescent="0.55000000000000004">
      <c r="AL18791" s="254" t="s">
        <v>58050</v>
      </c>
      <c r="AM18791" s="255">
        <v>1643.58</v>
      </c>
      <c r="AO18791" s="228" t="s">
        <v>46051</v>
      </c>
      <c r="AP18791" s="229">
        <v>147993.75</v>
      </c>
      <c r="AR18791" s="205"/>
      <c r="AS18791" s="206"/>
    </row>
    <row r="18792" spans="38:45" x14ac:dyDescent="0.55000000000000004">
      <c r="AL18792" s="254" t="s">
        <v>22339</v>
      </c>
      <c r="AM18792" s="255">
        <v>476934.96</v>
      </c>
      <c r="AO18792" s="228" t="s">
        <v>50668</v>
      </c>
      <c r="AP18792" s="229">
        <v>52750</v>
      </c>
      <c r="AR18792" s="205"/>
      <c r="AS18792" s="206"/>
    </row>
    <row r="18793" spans="38:45" x14ac:dyDescent="0.55000000000000004">
      <c r="AL18793" s="254" t="s">
        <v>55616</v>
      </c>
      <c r="AM18793" s="255">
        <v>4949.99</v>
      </c>
      <c r="AO18793" s="228" t="s">
        <v>50669</v>
      </c>
      <c r="AP18793" s="229">
        <v>111781.32</v>
      </c>
      <c r="AR18793" s="205"/>
      <c r="AS18793" s="206"/>
    </row>
    <row r="18794" spans="38:45" x14ac:dyDescent="0.55000000000000004">
      <c r="AL18794" s="254" t="s">
        <v>22340</v>
      </c>
      <c r="AM18794" s="255">
        <v>1580946.36</v>
      </c>
      <c r="AO18794" s="228" t="s">
        <v>20896</v>
      </c>
      <c r="AP18794" s="229">
        <v>28342.77</v>
      </c>
      <c r="AR18794" s="205"/>
      <c r="AS18794" s="206"/>
    </row>
    <row r="18795" spans="38:45" x14ac:dyDescent="0.55000000000000004">
      <c r="AL18795" s="254" t="s">
        <v>22341</v>
      </c>
      <c r="AM18795" s="255">
        <v>5526.58</v>
      </c>
      <c r="AO18795" s="228" t="s">
        <v>50670</v>
      </c>
      <c r="AP18795" s="229">
        <v>5013.6400000000003</v>
      </c>
      <c r="AR18795" s="205"/>
      <c r="AS18795" s="206"/>
    </row>
    <row r="18796" spans="38:45" x14ac:dyDescent="0.55000000000000004">
      <c r="AL18796" s="254" t="s">
        <v>22342</v>
      </c>
      <c r="AM18796" s="255">
        <v>373192.08</v>
      </c>
      <c r="AO18796" s="228" t="s">
        <v>20898</v>
      </c>
      <c r="AP18796" s="229">
        <v>985.73</v>
      </c>
      <c r="AR18796" s="205"/>
      <c r="AS18796" s="206"/>
    </row>
    <row r="18797" spans="38:45" x14ac:dyDescent="0.55000000000000004">
      <c r="AL18797" s="254" t="s">
        <v>22343</v>
      </c>
      <c r="AM18797" s="255">
        <v>687561.33</v>
      </c>
      <c r="AO18797" s="228" t="s">
        <v>20899</v>
      </c>
      <c r="AP18797" s="229">
        <v>954.59</v>
      </c>
      <c r="AR18797" s="205"/>
      <c r="AS18797" s="206"/>
    </row>
    <row r="18798" spans="38:45" x14ac:dyDescent="0.55000000000000004">
      <c r="AL18798" s="254" t="s">
        <v>22344</v>
      </c>
      <c r="AM18798" s="255">
        <v>200383.91</v>
      </c>
      <c r="AO18798" s="228" t="s">
        <v>43240</v>
      </c>
      <c r="AP18798" s="229">
        <v>4.95</v>
      </c>
      <c r="AR18798" s="205"/>
      <c r="AS18798" s="206"/>
    </row>
    <row r="18799" spans="38:45" x14ac:dyDescent="0.55000000000000004">
      <c r="AL18799" s="254" t="s">
        <v>22345</v>
      </c>
      <c r="AM18799" s="255">
        <v>846251.24</v>
      </c>
      <c r="AO18799" s="228" t="s">
        <v>50671</v>
      </c>
      <c r="AP18799" s="229">
        <v>54.21</v>
      </c>
      <c r="AR18799" s="205"/>
      <c r="AS18799" s="206"/>
    </row>
    <row r="18800" spans="38:45" x14ac:dyDescent="0.55000000000000004">
      <c r="AL18800" s="254" t="s">
        <v>22346</v>
      </c>
      <c r="AM18800" s="255">
        <v>52671.65</v>
      </c>
      <c r="AO18800" s="228" t="s">
        <v>20900</v>
      </c>
      <c r="AP18800" s="229">
        <v>2.94</v>
      </c>
      <c r="AR18800" s="205"/>
      <c r="AS18800" s="206"/>
    </row>
    <row r="18801" spans="38:45" x14ac:dyDescent="0.55000000000000004">
      <c r="AL18801" s="254" t="s">
        <v>43273</v>
      </c>
      <c r="AM18801" s="255">
        <v>206472.06</v>
      </c>
      <c r="AO18801" s="228" t="s">
        <v>32135</v>
      </c>
      <c r="AP18801" s="229">
        <v>3304.68</v>
      </c>
      <c r="AR18801" s="205"/>
      <c r="AS18801" s="206"/>
    </row>
    <row r="18802" spans="38:45" x14ac:dyDescent="0.55000000000000004">
      <c r="AL18802" s="254" t="s">
        <v>22347</v>
      </c>
      <c r="AM18802" s="255">
        <v>412908.28</v>
      </c>
      <c r="AO18802" s="228" t="s">
        <v>50672</v>
      </c>
      <c r="AP18802" s="229">
        <v>1056</v>
      </c>
      <c r="AR18802" s="205"/>
      <c r="AS18802" s="206"/>
    </row>
    <row r="18803" spans="38:45" x14ac:dyDescent="0.55000000000000004">
      <c r="AL18803" s="254" t="s">
        <v>35205</v>
      </c>
      <c r="AM18803" s="255">
        <v>253483.97</v>
      </c>
      <c r="AO18803" s="228" t="s">
        <v>20901</v>
      </c>
      <c r="AP18803" s="229">
        <v>275.39</v>
      </c>
      <c r="AR18803" s="205"/>
      <c r="AS18803" s="206"/>
    </row>
    <row r="18804" spans="38:45" x14ac:dyDescent="0.55000000000000004">
      <c r="AL18804" s="254" t="s">
        <v>62890</v>
      </c>
      <c r="AM18804" s="255">
        <v>6720</v>
      </c>
      <c r="AO18804" s="228" t="s">
        <v>43241</v>
      </c>
      <c r="AP18804" s="229">
        <v>1500.75</v>
      </c>
      <c r="AR18804" s="205"/>
      <c r="AS18804" s="206"/>
    </row>
    <row r="18805" spans="38:45" x14ac:dyDescent="0.55000000000000004">
      <c r="AL18805" s="254" t="s">
        <v>65152</v>
      </c>
      <c r="AM18805" s="255">
        <v>2433.9</v>
      </c>
      <c r="AO18805" s="228" t="s">
        <v>20903</v>
      </c>
      <c r="AP18805" s="229">
        <v>28601.96</v>
      </c>
      <c r="AR18805" s="205"/>
      <c r="AS18805" s="206"/>
    </row>
    <row r="18806" spans="38:45" x14ac:dyDescent="0.55000000000000004">
      <c r="AL18806" s="254" t="s">
        <v>61691</v>
      </c>
      <c r="AM18806" s="255">
        <v>10450</v>
      </c>
      <c r="AO18806" s="228" t="s">
        <v>20904</v>
      </c>
      <c r="AP18806" s="229">
        <v>174670.34</v>
      </c>
      <c r="AR18806" s="205"/>
      <c r="AS18806" s="206"/>
    </row>
    <row r="18807" spans="38:45" x14ac:dyDescent="0.55000000000000004">
      <c r="AL18807" s="254" t="s">
        <v>22351</v>
      </c>
      <c r="AM18807" s="255">
        <v>823798.83</v>
      </c>
      <c r="AO18807" s="228" t="s">
        <v>50673</v>
      </c>
      <c r="AP18807" s="229">
        <v>-4630.82</v>
      </c>
      <c r="AR18807" s="205"/>
      <c r="AS18807" s="206"/>
    </row>
    <row r="18808" spans="38:45" x14ac:dyDescent="0.55000000000000004">
      <c r="AL18808" s="254" t="s">
        <v>13739</v>
      </c>
      <c r="AM18808" s="255">
        <v>1056388.8</v>
      </c>
      <c r="AO18808" s="228" t="s">
        <v>20905</v>
      </c>
      <c r="AP18808" s="229">
        <v>69000.83</v>
      </c>
      <c r="AR18808" s="205"/>
      <c r="AS18808" s="206"/>
    </row>
    <row r="18809" spans="38:45" x14ac:dyDescent="0.55000000000000004">
      <c r="AL18809" s="254" t="s">
        <v>22352</v>
      </c>
      <c r="AM18809" s="255">
        <v>47087.09</v>
      </c>
      <c r="AO18809" s="228" t="s">
        <v>40795</v>
      </c>
      <c r="AP18809" s="229">
        <v>189300</v>
      </c>
      <c r="AR18809" s="205"/>
      <c r="AS18809" s="206"/>
    </row>
    <row r="18810" spans="38:45" x14ac:dyDescent="0.55000000000000004">
      <c r="AL18810" s="254" t="s">
        <v>22353</v>
      </c>
      <c r="AM18810" s="255">
        <v>360136.44</v>
      </c>
      <c r="AO18810" s="228" t="s">
        <v>20941</v>
      </c>
      <c r="AP18810" s="229">
        <v>296847.12</v>
      </c>
      <c r="AR18810" s="205"/>
      <c r="AS18810" s="206"/>
    </row>
    <row r="18811" spans="38:45" x14ac:dyDescent="0.55000000000000004">
      <c r="AL18811" s="254" t="s">
        <v>13740</v>
      </c>
      <c r="AM18811" s="255">
        <v>151429.43</v>
      </c>
      <c r="AO18811" s="228" t="s">
        <v>54365</v>
      </c>
      <c r="AP18811" s="229">
        <v>5200</v>
      </c>
      <c r="AR18811" s="205"/>
      <c r="AS18811" s="206"/>
    </row>
    <row r="18812" spans="38:45" x14ac:dyDescent="0.55000000000000004">
      <c r="AL18812" s="254" t="s">
        <v>13741</v>
      </c>
      <c r="AM18812" s="255">
        <v>1831368.7</v>
      </c>
      <c r="AO18812" s="228" t="s">
        <v>40796</v>
      </c>
      <c r="AP18812" s="229">
        <v>13692.75</v>
      </c>
      <c r="AR18812" s="205"/>
      <c r="AS18812" s="206"/>
    </row>
    <row r="18813" spans="38:45" x14ac:dyDescent="0.55000000000000004">
      <c r="AL18813" s="254" t="s">
        <v>36407</v>
      </c>
      <c r="AM18813" s="255">
        <v>-120123.64</v>
      </c>
      <c r="AO18813" s="228" t="s">
        <v>36305</v>
      </c>
      <c r="AP18813" s="229">
        <v>540</v>
      </c>
      <c r="AR18813" s="205"/>
      <c r="AS18813" s="206"/>
    </row>
    <row r="18814" spans="38:45" x14ac:dyDescent="0.55000000000000004">
      <c r="AL18814" s="254" t="s">
        <v>62500</v>
      </c>
      <c r="AM18814" s="255">
        <v>113689.5</v>
      </c>
      <c r="AO18814" s="228" t="s">
        <v>33646</v>
      </c>
      <c r="AP18814" s="229">
        <v>102524.18</v>
      </c>
      <c r="AR18814" s="205"/>
      <c r="AS18814" s="206"/>
    </row>
    <row r="18815" spans="38:45" x14ac:dyDescent="0.55000000000000004">
      <c r="AL18815" s="254" t="s">
        <v>58374</v>
      </c>
      <c r="AM18815" s="255">
        <v>344826.22</v>
      </c>
      <c r="AO18815" s="228" t="s">
        <v>46052</v>
      </c>
      <c r="AP18815" s="229">
        <v>161550</v>
      </c>
      <c r="AR18815" s="205"/>
      <c r="AS18815" s="206"/>
    </row>
    <row r="18816" spans="38:45" x14ac:dyDescent="0.55000000000000004">
      <c r="AL18816" s="254" t="s">
        <v>22388</v>
      </c>
      <c r="AM18816" s="255">
        <v>36995.040000000001</v>
      </c>
      <c r="AO18816" s="228" t="s">
        <v>33647</v>
      </c>
      <c r="AP18816" s="229">
        <v>2000</v>
      </c>
      <c r="AR18816" s="205"/>
      <c r="AS18816" s="206"/>
    </row>
    <row r="18817" spans="38:45" x14ac:dyDescent="0.55000000000000004">
      <c r="AL18817" s="254" t="s">
        <v>22389</v>
      </c>
      <c r="AM18817" s="255">
        <v>12479.96</v>
      </c>
      <c r="AO18817" s="228" t="s">
        <v>46053</v>
      </c>
      <c r="AP18817" s="229">
        <v>2142</v>
      </c>
      <c r="AR18817" s="205"/>
      <c r="AS18817" s="206"/>
    </row>
    <row r="18818" spans="38:45" x14ac:dyDescent="0.55000000000000004">
      <c r="AL18818" s="254" t="s">
        <v>54411</v>
      </c>
      <c r="AM18818" s="255">
        <v>848.75</v>
      </c>
      <c r="AO18818" s="228" t="s">
        <v>20943</v>
      </c>
      <c r="AP18818" s="229">
        <v>24722.27</v>
      </c>
      <c r="AR18818" s="205"/>
      <c r="AS18818" s="206"/>
    </row>
    <row r="18819" spans="38:45" x14ac:dyDescent="0.55000000000000004">
      <c r="AL18819" s="254" t="s">
        <v>58051</v>
      </c>
      <c r="AM18819" s="255">
        <v>2673.3</v>
      </c>
      <c r="AO18819" s="228" t="s">
        <v>40797</v>
      </c>
      <c r="AP18819" s="229">
        <v>7262.15</v>
      </c>
      <c r="AR18819" s="205"/>
      <c r="AS18819" s="206"/>
    </row>
    <row r="18820" spans="38:45" x14ac:dyDescent="0.55000000000000004">
      <c r="AL18820" s="254" t="s">
        <v>22391</v>
      </c>
      <c r="AM18820" s="255">
        <v>4047.66</v>
      </c>
      <c r="AO18820" s="228" t="s">
        <v>20944</v>
      </c>
      <c r="AP18820" s="229">
        <v>53069.31</v>
      </c>
      <c r="AR18820" s="205"/>
      <c r="AS18820" s="206"/>
    </row>
    <row r="18821" spans="38:45" x14ac:dyDescent="0.55000000000000004">
      <c r="AL18821" s="254" t="s">
        <v>22392</v>
      </c>
      <c r="AM18821" s="255">
        <v>623.70000000000005</v>
      </c>
      <c r="AO18821" s="228" t="s">
        <v>20947</v>
      </c>
      <c r="AP18821" s="229">
        <v>605</v>
      </c>
      <c r="AR18821" s="205"/>
      <c r="AS18821" s="206"/>
    </row>
    <row r="18822" spans="38:45" x14ac:dyDescent="0.55000000000000004">
      <c r="AL18822" s="254" t="s">
        <v>22393</v>
      </c>
      <c r="AM18822" s="255">
        <v>10018.56</v>
      </c>
      <c r="AO18822" s="228" t="s">
        <v>20950</v>
      </c>
      <c r="AP18822" s="229">
        <v>69661.350000000006</v>
      </c>
      <c r="AR18822" s="205"/>
      <c r="AS18822" s="206"/>
    </row>
    <row r="18823" spans="38:45" x14ac:dyDescent="0.55000000000000004">
      <c r="AL18823" s="254" t="s">
        <v>22396</v>
      </c>
      <c r="AM18823" s="255">
        <v>42904.14</v>
      </c>
      <c r="AO18823" s="228" t="s">
        <v>20951</v>
      </c>
      <c r="AP18823" s="229">
        <v>14597.1</v>
      </c>
      <c r="AR18823" s="205"/>
      <c r="AS18823" s="206"/>
    </row>
    <row r="18824" spans="38:45" x14ac:dyDescent="0.55000000000000004">
      <c r="AL18824" s="254" t="s">
        <v>22397</v>
      </c>
      <c r="AM18824" s="255">
        <v>57236.9</v>
      </c>
      <c r="AO18824" s="228" t="s">
        <v>20952</v>
      </c>
      <c r="AP18824" s="229">
        <v>26063.11</v>
      </c>
      <c r="AR18824" s="205"/>
      <c r="AS18824" s="206"/>
    </row>
    <row r="18825" spans="38:45" x14ac:dyDescent="0.55000000000000004">
      <c r="AL18825" s="254" t="s">
        <v>22398</v>
      </c>
      <c r="AM18825" s="255">
        <v>30000</v>
      </c>
      <c r="AO18825" s="228" t="s">
        <v>20953</v>
      </c>
      <c r="AP18825" s="229">
        <v>25292.65</v>
      </c>
      <c r="AR18825" s="205"/>
      <c r="AS18825" s="206"/>
    </row>
    <row r="18826" spans="38:45" x14ac:dyDescent="0.55000000000000004">
      <c r="AL18826" s="254" t="s">
        <v>22399</v>
      </c>
      <c r="AM18826" s="255">
        <v>28928</v>
      </c>
      <c r="AO18826" s="228" t="s">
        <v>20954</v>
      </c>
      <c r="AP18826" s="229">
        <v>2364.96</v>
      </c>
      <c r="AR18826" s="205"/>
      <c r="AS18826" s="206"/>
    </row>
    <row r="18827" spans="38:45" x14ac:dyDescent="0.55000000000000004">
      <c r="AL18827" s="254" t="s">
        <v>22427</v>
      </c>
      <c r="AM18827" s="255">
        <v>26659.15</v>
      </c>
      <c r="AO18827" s="228" t="s">
        <v>20955</v>
      </c>
      <c r="AP18827" s="229">
        <v>-1724.03</v>
      </c>
      <c r="AR18827" s="205"/>
      <c r="AS18827" s="206"/>
    </row>
    <row r="18828" spans="38:45" x14ac:dyDescent="0.55000000000000004">
      <c r="AL18828" s="254" t="s">
        <v>50690</v>
      </c>
      <c r="AM18828" s="255">
        <v>2690.72</v>
      </c>
      <c r="AO18828" s="228" t="s">
        <v>40798</v>
      </c>
      <c r="AP18828" s="229">
        <v>10704.54</v>
      </c>
      <c r="AR18828" s="205"/>
      <c r="AS18828" s="206"/>
    </row>
    <row r="18829" spans="38:45" x14ac:dyDescent="0.55000000000000004">
      <c r="AL18829" s="254" t="s">
        <v>65153</v>
      </c>
      <c r="AM18829" s="255">
        <v>110</v>
      </c>
      <c r="AO18829" s="228" t="s">
        <v>50674</v>
      </c>
      <c r="AP18829" s="229">
        <v>58320</v>
      </c>
      <c r="AR18829" s="205"/>
      <c r="AS18829" s="206"/>
    </row>
    <row r="18830" spans="38:45" x14ac:dyDescent="0.55000000000000004">
      <c r="AL18830" s="254" t="s">
        <v>46080</v>
      </c>
      <c r="AM18830" s="255">
        <v>1200.26</v>
      </c>
      <c r="AO18830" s="228" t="s">
        <v>20969</v>
      </c>
      <c r="AP18830" s="229">
        <v>38226.6</v>
      </c>
      <c r="AR18830" s="205"/>
      <c r="AS18830" s="206"/>
    </row>
    <row r="18831" spans="38:45" x14ac:dyDescent="0.55000000000000004">
      <c r="AL18831" s="254" t="s">
        <v>65154</v>
      </c>
      <c r="AM18831" s="255">
        <v>63424</v>
      </c>
      <c r="AO18831" s="228" t="s">
        <v>54366</v>
      </c>
      <c r="AP18831" s="229">
        <v>31353</v>
      </c>
      <c r="AR18831" s="205"/>
      <c r="AS18831" s="206"/>
    </row>
    <row r="18832" spans="38:45" x14ac:dyDescent="0.55000000000000004">
      <c r="AL18832" s="254" t="s">
        <v>22430</v>
      </c>
      <c r="AM18832" s="255">
        <v>2410.17</v>
      </c>
      <c r="AO18832" s="228" t="s">
        <v>43242</v>
      </c>
      <c r="AP18832" s="229">
        <v>78361.5</v>
      </c>
      <c r="AR18832" s="205"/>
      <c r="AS18832" s="206"/>
    </row>
    <row r="18833" spans="38:45" x14ac:dyDescent="0.55000000000000004">
      <c r="AL18833" s="254" t="s">
        <v>50692</v>
      </c>
      <c r="AM18833" s="255">
        <v>40.369999999999997</v>
      </c>
      <c r="AO18833" s="228" t="s">
        <v>48465</v>
      </c>
      <c r="AP18833" s="229">
        <v>24034</v>
      </c>
      <c r="AR18833" s="205"/>
      <c r="AS18833" s="206"/>
    </row>
    <row r="18834" spans="38:45" x14ac:dyDescent="0.55000000000000004">
      <c r="AL18834" s="254" t="s">
        <v>22431</v>
      </c>
      <c r="AM18834" s="255">
        <v>1913.77</v>
      </c>
      <c r="AO18834" s="228" t="s">
        <v>20970</v>
      </c>
      <c r="AP18834" s="229">
        <v>13159.29</v>
      </c>
      <c r="AR18834" s="205"/>
      <c r="AS18834" s="206"/>
    </row>
    <row r="18835" spans="38:45" x14ac:dyDescent="0.55000000000000004">
      <c r="AL18835" s="254" t="s">
        <v>22432</v>
      </c>
      <c r="AM18835" s="255">
        <v>3045.88</v>
      </c>
      <c r="AO18835" s="228" t="s">
        <v>20971</v>
      </c>
      <c r="AP18835" s="229">
        <v>17816.75</v>
      </c>
      <c r="AR18835" s="205"/>
      <c r="AS18835" s="206"/>
    </row>
    <row r="18836" spans="38:45" x14ac:dyDescent="0.55000000000000004">
      <c r="AL18836" s="254" t="s">
        <v>22433</v>
      </c>
      <c r="AM18836" s="255">
        <v>866.29</v>
      </c>
      <c r="AO18836" s="228" t="s">
        <v>20972</v>
      </c>
      <c r="AP18836" s="229">
        <v>4409.07</v>
      </c>
      <c r="AR18836" s="205"/>
      <c r="AS18836" s="206"/>
    </row>
    <row r="18837" spans="38:45" x14ac:dyDescent="0.55000000000000004">
      <c r="AL18837" s="254" t="s">
        <v>43276</v>
      </c>
      <c r="AM18837" s="255">
        <v>12.97</v>
      </c>
      <c r="AO18837" s="228" t="s">
        <v>20974</v>
      </c>
      <c r="AP18837" s="229">
        <v>1665.17</v>
      </c>
      <c r="AR18837" s="205"/>
      <c r="AS18837" s="206"/>
    </row>
    <row r="18838" spans="38:45" x14ac:dyDescent="0.55000000000000004">
      <c r="AL18838" s="254" t="s">
        <v>22434</v>
      </c>
      <c r="AM18838" s="255">
        <v>45.67</v>
      </c>
      <c r="AO18838" s="228" t="s">
        <v>20975</v>
      </c>
      <c r="AP18838" s="229">
        <v>15595.63</v>
      </c>
      <c r="AR18838" s="205"/>
      <c r="AS18838" s="206"/>
    </row>
    <row r="18839" spans="38:45" x14ac:dyDescent="0.55000000000000004">
      <c r="AL18839" s="254" t="s">
        <v>60927</v>
      </c>
      <c r="AM18839" s="255">
        <v>1560</v>
      </c>
      <c r="AO18839" s="228" t="s">
        <v>48466</v>
      </c>
      <c r="AP18839" s="229">
        <v>16526.63</v>
      </c>
      <c r="AR18839" s="205"/>
      <c r="AS18839" s="206"/>
    </row>
    <row r="18840" spans="38:45" x14ac:dyDescent="0.55000000000000004">
      <c r="AL18840" s="254" t="s">
        <v>65155</v>
      </c>
      <c r="AM18840" s="255">
        <v>-6940.71</v>
      </c>
      <c r="AO18840" s="228" t="s">
        <v>20976</v>
      </c>
      <c r="AP18840" s="229">
        <v>19900</v>
      </c>
      <c r="AR18840" s="205"/>
      <c r="AS18840" s="206"/>
    </row>
    <row r="18841" spans="38:45" x14ac:dyDescent="0.55000000000000004">
      <c r="AL18841" s="254" t="s">
        <v>22441</v>
      </c>
      <c r="AM18841" s="255">
        <v>1680.33</v>
      </c>
      <c r="AO18841" s="228" t="s">
        <v>48467</v>
      </c>
      <c r="AP18841" s="229">
        <v>9775</v>
      </c>
      <c r="AR18841" s="205"/>
      <c r="AS18841" s="206"/>
    </row>
    <row r="18842" spans="38:45" x14ac:dyDescent="0.55000000000000004">
      <c r="AL18842" s="254" t="s">
        <v>40811</v>
      </c>
      <c r="AM18842" s="255">
        <v>70686</v>
      </c>
      <c r="AO18842" s="228" t="s">
        <v>46054</v>
      </c>
      <c r="AP18842" s="229">
        <v>79500</v>
      </c>
      <c r="AR18842" s="205"/>
      <c r="AS18842" s="206"/>
    </row>
    <row r="18843" spans="38:45" x14ac:dyDescent="0.55000000000000004">
      <c r="AL18843" s="254" t="s">
        <v>65156</v>
      </c>
      <c r="AM18843" s="255">
        <v>98000</v>
      </c>
      <c r="AO18843" s="228" t="s">
        <v>46055</v>
      </c>
      <c r="AP18843" s="229">
        <v>5920.98</v>
      </c>
      <c r="AR18843" s="205"/>
      <c r="AS18843" s="206"/>
    </row>
    <row r="18844" spans="38:45" x14ac:dyDescent="0.55000000000000004">
      <c r="AL18844" s="254" t="s">
        <v>35217</v>
      </c>
      <c r="AM18844" s="255">
        <v>50851</v>
      </c>
      <c r="AO18844" s="228" t="s">
        <v>20988</v>
      </c>
      <c r="AP18844" s="229">
        <v>369.88</v>
      </c>
      <c r="AR18844" s="205"/>
      <c r="AS18844" s="206"/>
    </row>
    <row r="18845" spans="38:45" x14ac:dyDescent="0.55000000000000004">
      <c r="AL18845" s="254" t="s">
        <v>22497</v>
      </c>
      <c r="AM18845" s="255">
        <v>30945</v>
      </c>
      <c r="AO18845" s="228" t="s">
        <v>46056</v>
      </c>
      <c r="AP18845" s="229">
        <v>57437.5</v>
      </c>
      <c r="AR18845" s="205"/>
      <c r="AS18845" s="206"/>
    </row>
    <row r="18846" spans="38:45" x14ac:dyDescent="0.55000000000000004">
      <c r="AL18846" s="254" t="s">
        <v>35218</v>
      </c>
      <c r="AM18846" s="255">
        <v>233769.32</v>
      </c>
      <c r="AO18846" s="228" t="s">
        <v>46057</v>
      </c>
      <c r="AP18846" s="229">
        <v>4393.97</v>
      </c>
      <c r="AR18846" s="205"/>
      <c r="AS18846" s="206"/>
    </row>
    <row r="18847" spans="38:45" x14ac:dyDescent="0.55000000000000004">
      <c r="AL18847" s="254" t="s">
        <v>22501</v>
      </c>
      <c r="AM18847" s="255">
        <v>6682.2</v>
      </c>
      <c r="AO18847" s="228" t="s">
        <v>21036</v>
      </c>
      <c r="AP18847" s="229">
        <v>174385.12</v>
      </c>
      <c r="AR18847" s="205"/>
      <c r="AS18847" s="206"/>
    </row>
    <row r="18848" spans="38:45" x14ac:dyDescent="0.55000000000000004">
      <c r="AL18848" s="254" t="s">
        <v>59331</v>
      </c>
      <c r="AM18848" s="255">
        <v>8475</v>
      </c>
      <c r="AO18848" s="228" t="s">
        <v>54367</v>
      </c>
      <c r="AP18848" s="229">
        <v>60532.84</v>
      </c>
      <c r="AR18848" s="205"/>
      <c r="AS18848" s="206"/>
    </row>
    <row r="18849" spans="38:45" x14ac:dyDescent="0.55000000000000004">
      <c r="AL18849" s="254" t="s">
        <v>13750</v>
      </c>
      <c r="AM18849" s="255">
        <v>7352.02</v>
      </c>
      <c r="AO18849" s="228" t="s">
        <v>46058</v>
      </c>
      <c r="AP18849" s="229">
        <v>1254</v>
      </c>
      <c r="AR18849" s="205"/>
      <c r="AS18849" s="206"/>
    </row>
    <row r="18850" spans="38:45" x14ac:dyDescent="0.55000000000000004">
      <c r="AL18850" s="254" t="s">
        <v>22503</v>
      </c>
      <c r="AM18850" s="255">
        <v>27060.43</v>
      </c>
      <c r="AO18850" s="228" t="s">
        <v>33651</v>
      </c>
      <c r="AP18850" s="229">
        <v>127361.60000000001</v>
      </c>
      <c r="AR18850" s="205"/>
      <c r="AS18850" s="206"/>
    </row>
    <row r="18851" spans="38:45" x14ac:dyDescent="0.55000000000000004">
      <c r="AL18851" s="254" t="s">
        <v>13751</v>
      </c>
      <c r="AM18851" s="255">
        <v>7237.25</v>
      </c>
      <c r="AO18851" s="228" t="s">
        <v>54368</v>
      </c>
      <c r="AP18851" s="229">
        <v>16733.189999999999</v>
      </c>
      <c r="AR18851" s="205"/>
      <c r="AS18851" s="206"/>
    </row>
    <row r="18852" spans="38:45" x14ac:dyDescent="0.55000000000000004">
      <c r="AL18852" s="254" t="s">
        <v>22504</v>
      </c>
      <c r="AM18852" s="255">
        <v>33000</v>
      </c>
      <c r="AO18852" s="228" t="s">
        <v>47513</v>
      </c>
      <c r="AP18852" s="229">
        <v>750</v>
      </c>
      <c r="AR18852" s="205"/>
      <c r="AS18852" s="206"/>
    </row>
    <row r="18853" spans="38:45" x14ac:dyDescent="0.55000000000000004">
      <c r="AL18853" s="254" t="s">
        <v>40812</v>
      </c>
      <c r="AM18853" s="255">
        <v>20206</v>
      </c>
      <c r="AO18853" s="228" t="s">
        <v>21040</v>
      </c>
      <c r="AP18853" s="229">
        <v>26086.42</v>
      </c>
      <c r="AR18853" s="205"/>
      <c r="AS18853" s="206"/>
    </row>
    <row r="18854" spans="38:45" x14ac:dyDescent="0.55000000000000004">
      <c r="AL18854" s="254" t="s">
        <v>58052</v>
      </c>
      <c r="AM18854" s="255">
        <v>2323.98</v>
      </c>
      <c r="AO18854" s="228" t="s">
        <v>21043</v>
      </c>
      <c r="AP18854" s="229">
        <v>937280</v>
      </c>
      <c r="AR18854" s="205"/>
      <c r="AS18854" s="206"/>
    </row>
    <row r="18855" spans="38:45" x14ac:dyDescent="0.55000000000000004">
      <c r="AL18855" s="254" t="s">
        <v>22505</v>
      </c>
      <c r="AM18855" s="255">
        <v>4000</v>
      </c>
      <c r="AO18855" s="228" t="s">
        <v>21044</v>
      </c>
      <c r="AP18855" s="229">
        <v>8143.2</v>
      </c>
      <c r="AR18855" s="205"/>
      <c r="AS18855" s="206"/>
    </row>
    <row r="18856" spans="38:45" x14ac:dyDescent="0.55000000000000004">
      <c r="AL18856" s="254" t="s">
        <v>35220</v>
      </c>
      <c r="AM18856" s="255">
        <v>1600</v>
      </c>
      <c r="AO18856" s="228" t="s">
        <v>43243</v>
      </c>
      <c r="AP18856" s="229">
        <v>1292050</v>
      </c>
      <c r="AR18856" s="205"/>
      <c r="AS18856" s="206"/>
    </row>
    <row r="18857" spans="38:45" x14ac:dyDescent="0.55000000000000004">
      <c r="AL18857" s="254" t="s">
        <v>22507</v>
      </c>
      <c r="AM18857" s="255">
        <v>1509.3</v>
      </c>
      <c r="AO18857" s="228" t="s">
        <v>21045</v>
      </c>
      <c r="AP18857" s="229">
        <v>23073.93</v>
      </c>
      <c r="AR18857" s="205"/>
      <c r="AS18857" s="206"/>
    </row>
    <row r="18858" spans="38:45" x14ac:dyDescent="0.55000000000000004">
      <c r="AL18858" s="254" t="s">
        <v>13754</v>
      </c>
      <c r="AM18858" s="255">
        <v>43404.11</v>
      </c>
      <c r="AO18858" s="228" t="s">
        <v>21046</v>
      </c>
      <c r="AP18858" s="229">
        <v>60586.45</v>
      </c>
      <c r="AR18858" s="205"/>
      <c r="AS18858" s="206"/>
    </row>
    <row r="18859" spans="38:45" x14ac:dyDescent="0.55000000000000004">
      <c r="AL18859" s="254" t="s">
        <v>13755</v>
      </c>
      <c r="AM18859" s="255">
        <v>143741.14000000001</v>
      </c>
      <c r="AO18859" s="228" t="s">
        <v>21047</v>
      </c>
      <c r="AP18859" s="229">
        <v>203307.32</v>
      </c>
      <c r="AR18859" s="205"/>
      <c r="AS18859" s="206"/>
    </row>
    <row r="18860" spans="38:45" x14ac:dyDescent="0.55000000000000004">
      <c r="AL18860" s="254" t="s">
        <v>13756</v>
      </c>
      <c r="AM18860" s="255">
        <v>74250.820000000007</v>
      </c>
      <c r="AO18860" s="228" t="s">
        <v>21048</v>
      </c>
      <c r="AP18860" s="229">
        <v>348001.17</v>
      </c>
      <c r="AR18860" s="205"/>
      <c r="AS18860" s="206"/>
    </row>
    <row r="18861" spans="38:45" x14ac:dyDescent="0.55000000000000004">
      <c r="AL18861" s="254" t="s">
        <v>22508</v>
      </c>
      <c r="AM18861" s="255">
        <v>352616.58</v>
      </c>
      <c r="AO18861" s="228" t="s">
        <v>21049</v>
      </c>
      <c r="AP18861" s="229">
        <v>10394.52</v>
      </c>
      <c r="AR18861" s="205"/>
      <c r="AS18861" s="206"/>
    </row>
    <row r="18862" spans="38:45" x14ac:dyDescent="0.55000000000000004">
      <c r="AL18862" s="254" t="s">
        <v>22509</v>
      </c>
      <c r="AM18862" s="255">
        <v>4471.4799999999996</v>
      </c>
      <c r="AO18862" s="228" t="s">
        <v>21050</v>
      </c>
      <c r="AP18862" s="229">
        <v>236352.45</v>
      </c>
      <c r="AR18862" s="205"/>
      <c r="AS18862" s="206"/>
    </row>
    <row r="18863" spans="38:45" x14ac:dyDescent="0.55000000000000004">
      <c r="AL18863" s="254" t="s">
        <v>46081</v>
      </c>
      <c r="AM18863" s="255">
        <v>1180.3699999999999</v>
      </c>
      <c r="AO18863" s="228" t="s">
        <v>54369</v>
      </c>
      <c r="AP18863" s="229">
        <v>205.3</v>
      </c>
      <c r="AR18863" s="205"/>
      <c r="AS18863" s="206"/>
    </row>
    <row r="18864" spans="38:45" x14ac:dyDescent="0.55000000000000004">
      <c r="AL18864" s="254" t="s">
        <v>54413</v>
      </c>
      <c r="AM18864" s="255">
        <v>39.299999999999997</v>
      </c>
      <c r="AO18864" s="228" t="s">
        <v>54370</v>
      </c>
      <c r="AP18864" s="229">
        <v>135720</v>
      </c>
      <c r="AR18864" s="205"/>
      <c r="AS18864" s="206"/>
    </row>
    <row r="18865" spans="38:45" x14ac:dyDescent="0.55000000000000004">
      <c r="AL18865" s="254" t="s">
        <v>22511</v>
      </c>
      <c r="AM18865" s="255">
        <v>53480.85</v>
      </c>
      <c r="AO18865" s="228" t="s">
        <v>54371</v>
      </c>
      <c r="AP18865" s="229">
        <v>52524.959999999999</v>
      </c>
      <c r="AR18865" s="205"/>
      <c r="AS18865" s="206"/>
    </row>
    <row r="18866" spans="38:45" x14ac:dyDescent="0.55000000000000004">
      <c r="AL18866" s="254" t="s">
        <v>13757</v>
      </c>
      <c r="AM18866" s="255">
        <v>74666.759999999995</v>
      </c>
      <c r="AO18866" s="228" t="s">
        <v>21054</v>
      </c>
      <c r="AP18866" s="229">
        <v>142940.51999999999</v>
      </c>
      <c r="AR18866" s="205"/>
      <c r="AS18866" s="206"/>
    </row>
    <row r="18867" spans="38:45" x14ac:dyDescent="0.55000000000000004">
      <c r="AL18867" s="254" t="s">
        <v>22512</v>
      </c>
      <c r="AM18867" s="255">
        <v>14493.1</v>
      </c>
      <c r="AO18867" s="228" t="s">
        <v>13578</v>
      </c>
      <c r="AP18867" s="229">
        <v>123168.32000000001</v>
      </c>
      <c r="AR18867" s="205"/>
      <c r="AS18867" s="206"/>
    </row>
    <row r="18868" spans="38:45" x14ac:dyDescent="0.55000000000000004">
      <c r="AL18868" s="254" t="s">
        <v>63503</v>
      </c>
      <c r="AM18868" s="255">
        <v>25001.54</v>
      </c>
      <c r="AO18868" s="228" t="s">
        <v>21056</v>
      </c>
      <c r="AP18868" s="229">
        <v>213172.5</v>
      </c>
      <c r="AR18868" s="205"/>
      <c r="AS18868" s="206"/>
    </row>
    <row r="18869" spans="38:45" x14ac:dyDescent="0.55000000000000004">
      <c r="AL18869" s="254" t="s">
        <v>50694</v>
      </c>
      <c r="AM18869" s="255">
        <v>70808.08</v>
      </c>
      <c r="AO18869" s="228" t="s">
        <v>50675</v>
      </c>
      <c r="AP18869" s="229">
        <v>4284.28</v>
      </c>
      <c r="AR18869" s="205"/>
      <c r="AS18869" s="206"/>
    </row>
    <row r="18870" spans="38:45" x14ac:dyDescent="0.55000000000000004">
      <c r="AL18870" s="254" t="s">
        <v>65157</v>
      </c>
      <c r="AM18870" s="255">
        <v>3607.8</v>
      </c>
      <c r="AO18870" s="228" t="s">
        <v>21058</v>
      </c>
      <c r="AP18870" s="229">
        <v>406400.13</v>
      </c>
      <c r="AR18870" s="205"/>
      <c r="AS18870" s="206"/>
    </row>
    <row r="18871" spans="38:45" x14ac:dyDescent="0.55000000000000004">
      <c r="AL18871" s="254" t="s">
        <v>22513</v>
      </c>
      <c r="AM18871" s="255">
        <v>436.54</v>
      </c>
      <c r="AO18871" s="228" t="s">
        <v>35079</v>
      </c>
      <c r="AP18871" s="229">
        <v>857725.15</v>
      </c>
      <c r="AR18871" s="205"/>
      <c r="AS18871" s="206"/>
    </row>
    <row r="18872" spans="38:45" x14ac:dyDescent="0.55000000000000004">
      <c r="AL18872" s="254" t="s">
        <v>22515</v>
      </c>
      <c r="AM18872" s="255">
        <v>-2432.7800000000002</v>
      </c>
      <c r="AO18872" s="228" t="s">
        <v>36309</v>
      </c>
      <c r="AP18872" s="229">
        <v>567011.37</v>
      </c>
      <c r="AR18872" s="205"/>
      <c r="AS18872" s="206"/>
    </row>
    <row r="18873" spans="38:45" x14ac:dyDescent="0.55000000000000004">
      <c r="AL18873" s="254" t="s">
        <v>33766</v>
      </c>
      <c r="AM18873" s="255">
        <v>101710.32</v>
      </c>
      <c r="AO18873" s="228" t="s">
        <v>35086</v>
      </c>
      <c r="AP18873" s="229">
        <v>5572</v>
      </c>
      <c r="AR18873" s="205"/>
      <c r="AS18873" s="206"/>
    </row>
    <row r="18874" spans="38:45" x14ac:dyDescent="0.55000000000000004">
      <c r="AL18874" s="254" t="s">
        <v>58768</v>
      </c>
      <c r="AM18874" s="255">
        <v>71138.05</v>
      </c>
      <c r="AO18874" s="228" t="s">
        <v>21100</v>
      </c>
      <c r="AP18874" s="229">
        <v>63447</v>
      </c>
      <c r="AR18874" s="205"/>
      <c r="AS18874" s="206"/>
    </row>
    <row r="18875" spans="38:45" x14ac:dyDescent="0.55000000000000004">
      <c r="AL18875" s="254" t="s">
        <v>55617</v>
      </c>
      <c r="AM18875" s="255">
        <v>59226.3</v>
      </c>
      <c r="AO18875" s="228" t="s">
        <v>47514</v>
      </c>
      <c r="AP18875" s="229">
        <v>329.98</v>
      </c>
      <c r="AR18875" s="205"/>
      <c r="AS18875" s="206"/>
    </row>
    <row r="18876" spans="38:45" x14ac:dyDescent="0.55000000000000004">
      <c r="AL18876" s="254" t="s">
        <v>22587</v>
      </c>
      <c r="AM18876" s="255">
        <v>282313.87</v>
      </c>
      <c r="AO18876" s="228" t="s">
        <v>21101</v>
      </c>
      <c r="AP18876" s="229">
        <v>16000.08</v>
      </c>
      <c r="AR18876" s="205"/>
      <c r="AS18876" s="206"/>
    </row>
    <row r="18877" spans="38:45" x14ac:dyDescent="0.55000000000000004">
      <c r="AL18877" s="254" t="s">
        <v>22588</v>
      </c>
      <c r="AM18877" s="255">
        <v>124808.14</v>
      </c>
      <c r="AO18877" s="228" t="s">
        <v>21102</v>
      </c>
      <c r="AP18877" s="229">
        <v>44942</v>
      </c>
      <c r="AR18877" s="205"/>
      <c r="AS18877" s="206"/>
    </row>
    <row r="18878" spans="38:45" x14ac:dyDescent="0.55000000000000004">
      <c r="AL18878" s="254" t="s">
        <v>22589</v>
      </c>
      <c r="AM18878" s="255">
        <v>2144.63</v>
      </c>
      <c r="AO18878" s="228" t="s">
        <v>21103</v>
      </c>
      <c r="AP18878" s="229">
        <v>31559.95</v>
      </c>
      <c r="AR18878" s="205"/>
      <c r="AS18878" s="206"/>
    </row>
    <row r="18879" spans="38:45" x14ac:dyDescent="0.55000000000000004">
      <c r="AL18879" s="254" t="s">
        <v>33777</v>
      </c>
      <c r="AM18879" s="255">
        <v>357020.62</v>
      </c>
      <c r="AO18879" s="228" t="s">
        <v>21104</v>
      </c>
      <c r="AP18879" s="229">
        <v>63272.94</v>
      </c>
      <c r="AR18879" s="205"/>
      <c r="AS18879" s="206"/>
    </row>
    <row r="18880" spans="38:45" x14ac:dyDescent="0.55000000000000004">
      <c r="AL18880" s="254" t="s">
        <v>22592</v>
      </c>
      <c r="AM18880" s="255">
        <v>15914.45</v>
      </c>
      <c r="AO18880" s="228" t="s">
        <v>21105</v>
      </c>
      <c r="AP18880" s="229">
        <v>4770.97</v>
      </c>
      <c r="AR18880" s="205"/>
      <c r="AS18880" s="206"/>
    </row>
    <row r="18881" spans="38:45" x14ac:dyDescent="0.55000000000000004">
      <c r="AL18881" s="254" t="s">
        <v>22593</v>
      </c>
      <c r="AM18881" s="255">
        <v>201900.12</v>
      </c>
      <c r="AO18881" s="228" t="s">
        <v>21109</v>
      </c>
      <c r="AP18881" s="229">
        <v>988797.2</v>
      </c>
      <c r="AR18881" s="205"/>
      <c r="AS18881" s="206"/>
    </row>
    <row r="18882" spans="38:45" x14ac:dyDescent="0.55000000000000004">
      <c r="AL18882" s="254" t="s">
        <v>36429</v>
      </c>
      <c r="AM18882" s="255">
        <v>10203.15</v>
      </c>
      <c r="AO18882" s="228" t="s">
        <v>33656</v>
      </c>
      <c r="AP18882" s="229">
        <v>289371.94</v>
      </c>
      <c r="AR18882" s="205"/>
      <c r="AS18882" s="206"/>
    </row>
    <row r="18883" spans="38:45" x14ac:dyDescent="0.55000000000000004">
      <c r="AL18883" s="254" t="s">
        <v>22594</v>
      </c>
      <c r="AM18883" s="255">
        <v>52812.4</v>
      </c>
      <c r="AO18883" s="228" t="s">
        <v>46059</v>
      </c>
      <c r="AP18883" s="229">
        <v>15209.67</v>
      </c>
      <c r="AR18883" s="205"/>
      <c r="AS18883" s="206"/>
    </row>
    <row r="18884" spans="38:45" x14ac:dyDescent="0.55000000000000004">
      <c r="AL18884" s="254" t="s">
        <v>22596</v>
      </c>
      <c r="AM18884" s="255">
        <v>176306.92</v>
      </c>
      <c r="AO18884" s="228" t="s">
        <v>21110</v>
      </c>
      <c r="AP18884" s="229">
        <v>46354.82</v>
      </c>
      <c r="AR18884" s="205"/>
      <c r="AS18884" s="206"/>
    </row>
    <row r="18885" spans="38:45" x14ac:dyDescent="0.55000000000000004">
      <c r="AL18885" s="254" t="s">
        <v>62891</v>
      </c>
      <c r="AM18885" s="255">
        <v>1756.04</v>
      </c>
      <c r="AO18885" s="228" t="s">
        <v>13588</v>
      </c>
      <c r="AP18885" s="229">
        <v>119393.08</v>
      </c>
      <c r="AR18885" s="205"/>
      <c r="AS18885" s="206"/>
    </row>
    <row r="18886" spans="38:45" x14ac:dyDescent="0.55000000000000004">
      <c r="AL18886" s="254" t="s">
        <v>13766</v>
      </c>
      <c r="AM18886" s="255">
        <v>975</v>
      </c>
      <c r="AO18886" s="228" t="s">
        <v>13589</v>
      </c>
      <c r="AP18886" s="229">
        <v>110726.87</v>
      </c>
      <c r="AR18886" s="205"/>
      <c r="AS18886" s="206"/>
    </row>
    <row r="18887" spans="38:45" x14ac:dyDescent="0.55000000000000004">
      <c r="AL18887" s="254" t="s">
        <v>47536</v>
      </c>
      <c r="AM18887" s="255">
        <v>6868.45</v>
      </c>
      <c r="AO18887" s="228" t="s">
        <v>21111</v>
      </c>
      <c r="AP18887" s="229">
        <v>5453.04</v>
      </c>
      <c r="AR18887" s="205"/>
      <c r="AS18887" s="206"/>
    </row>
    <row r="18888" spans="38:45" x14ac:dyDescent="0.55000000000000004">
      <c r="AL18888" s="254" t="s">
        <v>60928</v>
      </c>
      <c r="AM18888" s="255">
        <v>5759.21</v>
      </c>
      <c r="AO18888" s="228" t="s">
        <v>21112</v>
      </c>
      <c r="AP18888" s="229">
        <v>2334928.21</v>
      </c>
      <c r="AR18888" s="205"/>
      <c r="AS18888" s="206"/>
    </row>
    <row r="18889" spans="38:45" x14ac:dyDescent="0.55000000000000004">
      <c r="AL18889" s="254" t="s">
        <v>58769</v>
      </c>
      <c r="AM18889" s="255">
        <v>82338.149999999994</v>
      </c>
      <c r="AO18889" s="228" t="s">
        <v>35087</v>
      </c>
      <c r="AP18889" s="229">
        <v>83267.399999999994</v>
      </c>
      <c r="AR18889" s="205"/>
      <c r="AS18889" s="206"/>
    </row>
    <row r="18890" spans="38:45" x14ac:dyDescent="0.55000000000000004">
      <c r="AL18890" s="254" t="s">
        <v>13767</v>
      </c>
      <c r="AM18890" s="255">
        <v>10504.95</v>
      </c>
      <c r="AO18890" s="228" t="s">
        <v>21114</v>
      </c>
      <c r="AP18890" s="229">
        <v>1071</v>
      </c>
      <c r="AR18890" s="205"/>
      <c r="AS18890" s="206"/>
    </row>
    <row r="18891" spans="38:45" x14ac:dyDescent="0.55000000000000004">
      <c r="AL18891" s="254" t="s">
        <v>32285</v>
      </c>
      <c r="AM18891" s="255">
        <v>5778.58</v>
      </c>
      <c r="AO18891" s="228" t="s">
        <v>50676</v>
      </c>
      <c r="AP18891" s="229">
        <v>15505.3</v>
      </c>
      <c r="AR18891" s="205"/>
      <c r="AS18891" s="206"/>
    </row>
    <row r="18892" spans="38:45" x14ac:dyDescent="0.55000000000000004">
      <c r="AL18892" s="254" t="s">
        <v>33778</v>
      </c>
      <c r="AM18892" s="255">
        <v>25300</v>
      </c>
      <c r="AO18892" s="228" t="s">
        <v>21115</v>
      </c>
      <c r="AP18892" s="229">
        <v>73560.070000000007</v>
      </c>
      <c r="AR18892" s="205"/>
      <c r="AS18892" s="206"/>
    </row>
    <row r="18893" spans="38:45" x14ac:dyDescent="0.55000000000000004">
      <c r="AL18893" s="254" t="s">
        <v>40813</v>
      </c>
      <c r="AM18893" s="255">
        <v>81244.479999999996</v>
      </c>
      <c r="AO18893" s="228" t="s">
        <v>39188</v>
      </c>
      <c r="AP18893" s="229">
        <v>43625</v>
      </c>
      <c r="AR18893" s="205"/>
      <c r="AS18893" s="206"/>
    </row>
    <row r="18894" spans="38:45" x14ac:dyDescent="0.55000000000000004">
      <c r="AL18894" s="254" t="s">
        <v>40814</v>
      </c>
      <c r="AM18894" s="255">
        <v>2429334.02</v>
      </c>
      <c r="AO18894" s="228" t="s">
        <v>21116</v>
      </c>
      <c r="AP18894" s="229">
        <v>3840.1</v>
      </c>
      <c r="AR18894" s="205"/>
      <c r="AS18894" s="206"/>
    </row>
    <row r="18895" spans="38:45" x14ac:dyDescent="0.55000000000000004">
      <c r="AL18895" s="254" t="s">
        <v>55618</v>
      </c>
      <c r="AM18895" s="255">
        <v>2625.71</v>
      </c>
      <c r="AO18895" s="228" t="s">
        <v>54372</v>
      </c>
      <c r="AP18895" s="229">
        <v>125959.95</v>
      </c>
      <c r="AR18895" s="205"/>
      <c r="AS18895" s="206"/>
    </row>
    <row r="18896" spans="38:45" x14ac:dyDescent="0.55000000000000004">
      <c r="AL18896" s="254" t="s">
        <v>22597</v>
      </c>
      <c r="AM18896" s="255">
        <v>1924.63</v>
      </c>
      <c r="AO18896" s="228" t="s">
        <v>13590</v>
      </c>
      <c r="AP18896" s="229">
        <v>141607.89000000001</v>
      </c>
      <c r="AR18896" s="205"/>
      <c r="AS18896" s="206"/>
    </row>
    <row r="18897" spans="38:45" x14ac:dyDescent="0.55000000000000004">
      <c r="AL18897" s="254" t="s">
        <v>36430</v>
      </c>
      <c r="AM18897" s="255">
        <v>411984.15</v>
      </c>
      <c r="AO18897" s="228" t="s">
        <v>13591</v>
      </c>
      <c r="AP18897" s="229">
        <v>54210.18</v>
      </c>
      <c r="AR18897" s="205"/>
      <c r="AS18897" s="206"/>
    </row>
    <row r="18898" spans="38:45" x14ac:dyDescent="0.55000000000000004">
      <c r="AL18898" s="254" t="s">
        <v>33779</v>
      </c>
      <c r="AM18898" s="255">
        <v>49136.86</v>
      </c>
      <c r="AO18898" s="228" t="s">
        <v>13592</v>
      </c>
      <c r="AP18898" s="229">
        <v>162780.44</v>
      </c>
      <c r="AR18898" s="205"/>
      <c r="AS18898" s="206"/>
    </row>
    <row r="18899" spans="38:45" x14ac:dyDescent="0.55000000000000004">
      <c r="AL18899" s="254" t="s">
        <v>35223</v>
      </c>
      <c r="AM18899" s="255">
        <v>206662.82</v>
      </c>
      <c r="AO18899" s="228" t="s">
        <v>35089</v>
      </c>
      <c r="AP18899" s="229">
        <v>18402.64</v>
      </c>
      <c r="AR18899" s="205"/>
      <c r="AS18899" s="206"/>
    </row>
    <row r="18900" spans="38:45" x14ac:dyDescent="0.55000000000000004">
      <c r="AL18900" s="254" t="s">
        <v>36431</v>
      </c>
      <c r="AM18900" s="255">
        <v>2995.89</v>
      </c>
      <c r="AO18900" s="228" t="s">
        <v>43244</v>
      </c>
      <c r="AP18900" s="229">
        <v>28580.81</v>
      </c>
      <c r="AR18900" s="205"/>
      <c r="AS18900" s="206"/>
    </row>
    <row r="18901" spans="38:45" x14ac:dyDescent="0.55000000000000004">
      <c r="AL18901" s="254" t="s">
        <v>13770</v>
      </c>
      <c r="AM18901" s="255">
        <v>341935.53</v>
      </c>
      <c r="AO18901" s="228" t="s">
        <v>21174</v>
      </c>
      <c r="AP18901" s="229">
        <v>57992.5</v>
      </c>
      <c r="AR18901" s="205"/>
      <c r="AS18901" s="206"/>
    </row>
    <row r="18902" spans="38:45" x14ac:dyDescent="0.55000000000000004">
      <c r="AL18902" s="254" t="s">
        <v>13771</v>
      </c>
      <c r="AM18902" s="255">
        <v>1035172.45</v>
      </c>
      <c r="AO18902" s="228" t="s">
        <v>47515</v>
      </c>
      <c r="AP18902" s="229">
        <v>781.84</v>
      </c>
      <c r="AR18902" s="205"/>
      <c r="AS18902" s="206"/>
    </row>
    <row r="18903" spans="38:45" x14ac:dyDescent="0.55000000000000004">
      <c r="AL18903" s="254" t="s">
        <v>13772</v>
      </c>
      <c r="AM18903" s="255">
        <v>119159.71</v>
      </c>
      <c r="AO18903" s="228" t="s">
        <v>21175</v>
      </c>
      <c r="AP18903" s="229">
        <v>28230</v>
      </c>
      <c r="AR18903" s="205"/>
      <c r="AS18903" s="206"/>
    </row>
    <row r="18904" spans="38:45" x14ac:dyDescent="0.55000000000000004">
      <c r="AL18904" s="254" t="s">
        <v>22598</v>
      </c>
      <c r="AM18904" s="255">
        <v>93061.69</v>
      </c>
      <c r="AO18904" s="228" t="s">
        <v>46060</v>
      </c>
      <c r="AP18904" s="229">
        <v>10642.47</v>
      </c>
      <c r="AR18904" s="205"/>
      <c r="AS18904" s="206"/>
    </row>
    <row r="18905" spans="38:45" x14ac:dyDescent="0.55000000000000004">
      <c r="AL18905" s="254" t="s">
        <v>22599</v>
      </c>
      <c r="AM18905" s="255">
        <v>821753.27</v>
      </c>
      <c r="AO18905" s="228" t="s">
        <v>21176</v>
      </c>
      <c r="AP18905" s="229">
        <v>7660</v>
      </c>
      <c r="AR18905" s="205"/>
      <c r="AS18905" s="206"/>
    </row>
    <row r="18906" spans="38:45" x14ac:dyDescent="0.55000000000000004">
      <c r="AL18906" s="254" t="s">
        <v>36432</v>
      </c>
      <c r="AM18906" s="255">
        <v>84177.73</v>
      </c>
      <c r="AO18906" s="228" t="s">
        <v>21177</v>
      </c>
      <c r="AP18906" s="229">
        <v>12642.5</v>
      </c>
      <c r="AR18906" s="205"/>
      <c r="AS18906" s="206"/>
    </row>
    <row r="18907" spans="38:45" x14ac:dyDescent="0.55000000000000004">
      <c r="AL18907" s="254" t="s">
        <v>22604</v>
      </c>
      <c r="AM18907" s="255">
        <v>24717</v>
      </c>
      <c r="AO18907" s="228" t="s">
        <v>33659</v>
      </c>
      <c r="AP18907" s="229">
        <v>1166</v>
      </c>
      <c r="AR18907" s="205"/>
      <c r="AS18907" s="206"/>
    </row>
    <row r="18908" spans="38:45" x14ac:dyDescent="0.55000000000000004">
      <c r="AL18908" s="254" t="s">
        <v>35224</v>
      </c>
      <c r="AM18908" s="255">
        <v>43155.7</v>
      </c>
      <c r="AO18908" s="228" t="s">
        <v>43245</v>
      </c>
      <c r="AP18908" s="229">
        <v>16756.669999999998</v>
      </c>
      <c r="AR18908" s="205"/>
      <c r="AS18908" s="206"/>
    </row>
    <row r="18909" spans="38:45" x14ac:dyDescent="0.55000000000000004">
      <c r="AL18909" s="254" t="s">
        <v>48482</v>
      </c>
      <c r="AM18909" s="255">
        <v>663.28</v>
      </c>
      <c r="AO18909" s="228" t="s">
        <v>47516</v>
      </c>
      <c r="AP18909" s="229">
        <v>381</v>
      </c>
      <c r="AR18909" s="205"/>
      <c r="AS18909" s="206"/>
    </row>
    <row r="18910" spans="38:45" x14ac:dyDescent="0.55000000000000004">
      <c r="AL18910" s="254" t="s">
        <v>65158</v>
      </c>
      <c r="AM18910" s="255">
        <v>3.06</v>
      </c>
      <c r="AO18910" s="228" t="s">
        <v>21178</v>
      </c>
      <c r="AP18910" s="229">
        <v>49733.4</v>
      </c>
      <c r="AR18910" s="205"/>
      <c r="AS18910" s="206"/>
    </row>
    <row r="18911" spans="38:45" x14ac:dyDescent="0.55000000000000004">
      <c r="AL18911" s="254" t="s">
        <v>22605</v>
      </c>
      <c r="AM18911" s="255">
        <v>27189.71</v>
      </c>
      <c r="AO18911" s="228" t="s">
        <v>21179</v>
      </c>
      <c r="AP18911" s="229">
        <v>5471.89</v>
      </c>
      <c r="AR18911" s="205"/>
      <c r="AS18911" s="206"/>
    </row>
    <row r="18912" spans="38:45" x14ac:dyDescent="0.55000000000000004">
      <c r="AL18912" s="254" t="s">
        <v>62892</v>
      </c>
      <c r="AM18912" s="255">
        <v>180</v>
      </c>
      <c r="AO18912" s="228" t="s">
        <v>13597</v>
      </c>
      <c r="AP18912" s="229">
        <v>11439.38</v>
      </c>
      <c r="AR18912" s="205"/>
      <c r="AS18912" s="206"/>
    </row>
    <row r="18913" spans="38:45" x14ac:dyDescent="0.55000000000000004">
      <c r="AL18913" s="254" t="s">
        <v>22606</v>
      </c>
      <c r="AM18913" s="255">
        <v>362539.33</v>
      </c>
      <c r="AO18913" s="228" t="s">
        <v>39192</v>
      </c>
      <c r="AP18913" s="229">
        <v>19367.23</v>
      </c>
      <c r="AR18913" s="205"/>
      <c r="AS18913" s="206"/>
    </row>
    <row r="18914" spans="38:45" x14ac:dyDescent="0.55000000000000004">
      <c r="AL18914" s="254" t="s">
        <v>58053</v>
      </c>
      <c r="AM18914" s="255">
        <v>2645672.14</v>
      </c>
      <c r="AO18914" s="228" t="s">
        <v>21180</v>
      </c>
      <c r="AP18914" s="229">
        <v>490.62</v>
      </c>
      <c r="AR18914" s="205"/>
      <c r="AS18914" s="206"/>
    </row>
    <row r="18915" spans="38:45" x14ac:dyDescent="0.55000000000000004">
      <c r="AL18915" s="254" t="s">
        <v>13773</v>
      </c>
      <c r="AM18915" s="255">
        <v>206118.14</v>
      </c>
      <c r="AO18915" s="228" t="s">
        <v>43246</v>
      </c>
      <c r="AP18915" s="229">
        <v>620500</v>
      </c>
      <c r="AR18915" s="205"/>
      <c r="AS18915" s="206"/>
    </row>
    <row r="18916" spans="38:45" x14ac:dyDescent="0.55000000000000004">
      <c r="AL18916" s="254" t="s">
        <v>22607</v>
      </c>
      <c r="AM18916" s="255">
        <v>9716.5499999999993</v>
      </c>
      <c r="AO18916" s="228" t="s">
        <v>50677</v>
      </c>
      <c r="AP18916" s="229">
        <v>4059</v>
      </c>
      <c r="AR18916" s="205"/>
      <c r="AS18916" s="206"/>
    </row>
    <row r="18917" spans="38:45" x14ac:dyDescent="0.55000000000000004">
      <c r="AL18917" s="254" t="s">
        <v>22608</v>
      </c>
      <c r="AM18917" s="255">
        <v>360598.97</v>
      </c>
      <c r="AO18917" s="228" t="s">
        <v>21183</v>
      </c>
      <c r="AP18917" s="229">
        <v>17085</v>
      </c>
      <c r="AR18917" s="205"/>
      <c r="AS18917" s="206"/>
    </row>
    <row r="18918" spans="38:45" x14ac:dyDescent="0.55000000000000004">
      <c r="AL18918" s="254" t="s">
        <v>22609</v>
      </c>
      <c r="AM18918" s="255">
        <v>40569.449999999997</v>
      </c>
      <c r="AO18918" s="228" t="s">
        <v>13598</v>
      </c>
      <c r="AP18918" s="229">
        <v>69235.47</v>
      </c>
      <c r="AR18918" s="205"/>
      <c r="AS18918" s="206"/>
    </row>
    <row r="18919" spans="38:45" x14ac:dyDescent="0.55000000000000004">
      <c r="AL18919" s="254" t="s">
        <v>61242</v>
      </c>
      <c r="AM18919" s="255">
        <v>90788.31</v>
      </c>
      <c r="AO18919" s="228" t="s">
        <v>13599</v>
      </c>
      <c r="AP18919" s="229">
        <v>28397.56</v>
      </c>
      <c r="AR18919" s="205"/>
      <c r="AS18919" s="206"/>
    </row>
    <row r="18920" spans="38:45" x14ac:dyDescent="0.55000000000000004">
      <c r="AL18920" s="254" t="s">
        <v>22610</v>
      </c>
      <c r="AM18920" s="255">
        <v>494005.33</v>
      </c>
      <c r="AO18920" s="228" t="s">
        <v>43247</v>
      </c>
      <c r="AP18920" s="229">
        <v>10596.76</v>
      </c>
      <c r="AR18920" s="205"/>
      <c r="AS18920" s="206"/>
    </row>
    <row r="18921" spans="38:45" x14ac:dyDescent="0.55000000000000004">
      <c r="AL18921" s="254" t="s">
        <v>22611</v>
      </c>
      <c r="AM18921" s="255">
        <v>725154.17</v>
      </c>
      <c r="AO18921" s="228" t="s">
        <v>21184</v>
      </c>
      <c r="AP18921" s="229">
        <v>67175.88</v>
      </c>
      <c r="AR18921" s="205"/>
      <c r="AS18921" s="206"/>
    </row>
    <row r="18922" spans="38:45" x14ac:dyDescent="0.55000000000000004">
      <c r="AL18922" s="254" t="s">
        <v>58375</v>
      </c>
      <c r="AM18922" s="255">
        <v>524852.51</v>
      </c>
      <c r="AO18922" s="228" t="s">
        <v>21185</v>
      </c>
      <c r="AP18922" s="229">
        <v>1570.9</v>
      </c>
      <c r="AR18922" s="205"/>
      <c r="AS18922" s="206"/>
    </row>
    <row r="18923" spans="38:45" x14ac:dyDescent="0.55000000000000004">
      <c r="AL18923" s="254" t="s">
        <v>22612</v>
      </c>
      <c r="AM18923" s="255">
        <v>255927.37</v>
      </c>
      <c r="AO18923" s="228" t="s">
        <v>50678</v>
      </c>
      <c r="AP18923" s="229">
        <v>849</v>
      </c>
      <c r="AR18923" s="205"/>
      <c r="AS18923" s="206"/>
    </row>
    <row r="18924" spans="38:45" x14ac:dyDescent="0.55000000000000004">
      <c r="AL18924" s="254" t="s">
        <v>35231</v>
      </c>
      <c r="AM18924" s="255">
        <v>36124.230000000003</v>
      </c>
      <c r="AO18924" s="228" t="s">
        <v>21189</v>
      </c>
      <c r="AP18924" s="229">
        <v>59510.47</v>
      </c>
      <c r="AR18924" s="205"/>
      <c r="AS18924" s="206"/>
    </row>
    <row r="18925" spans="38:45" x14ac:dyDescent="0.55000000000000004">
      <c r="AL18925" s="254" t="s">
        <v>33782</v>
      </c>
      <c r="AM18925" s="255">
        <v>1186.5899999999999</v>
      </c>
      <c r="AO18925" s="228" t="s">
        <v>13600</v>
      </c>
      <c r="AP18925" s="229">
        <v>174277.52</v>
      </c>
      <c r="AR18925" s="205"/>
      <c r="AS18925" s="206"/>
    </row>
    <row r="18926" spans="38:45" x14ac:dyDescent="0.55000000000000004">
      <c r="AL18926" s="254" t="s">
        <v>33783</v>
      </c>
      <c r="AM18926" s="255">
        <v>290</v>
      </c>
      <c r="AO18926" s="228" t="s">
        <v>21190</v>
      </c>
      <c r="AP18926" s="229">
        <v>136818.89000000001</v>
      </c>
      <c r="AR18926" s="205"/>
      <c r="AS18926" s="206"/>
    </row>
    <row r="18927" spans="38:45" x14ac:dyDescent="0.55000000000000004">
      <c r="AL18927" s="254" t="s">
        <v>33784</v>
      </c>
      <c r="AM18927" s="255">
        <v>367.96</v>
      </c>
      <c r="AO18927" s="228" t="s">
        <v>36317</v>
      </c>
      <c r="AP18927" s="229">
        <v>20728.64</v>
      </c>
      <c r="AR18927" s="205"/>
      <c r="AS18927" s="206"/>
    </row>
    <row r="18928" spans="38:45" x14ac:dyDescent="0.55000000000000004">
      <c r="AL18928" s="254" t="s">
        <v>22635</v>
      </c>
      <c r="AM18928" s="255">
        <v>14013</v>
      </c>
      <c r="AO18928" s="228" t="s">
        <v>21191</v>
      </c>
      <c r="AP18928" s="229">
        <v>72128.47</v>
      </c>
      <c r="AR18928" s="205"/>
      <c r="AS18928" s="206"/>
    </row>
    <row r="18929" spans="38:45" x14ac:dyDescent="0.55000000000000004">
      <c r="AL18929" s="254" t="s">
        <v>40815</v>
      </c>
      <c r="AM18929" s="255">
        <v>327428.03999999998</v>
      </c>
      <c r="AO18929" s="228" t="s">
        <v>21192</v>
      </c>
      <c r="AP18929" s="229">
        <v>3963.57</v>
      </c>
      <c r="AR18929" s="205"/>
      <c r="AS18929" s="206"/>
    </row>
    <row r="18930" spans="38:45" x14ac:dyDescent="0.55000000000000004">
      <c r="AL18930" s="254" t="s">
        <v>22652</v>
      </c>
      <c r="AM18930" s="255">
        <v>30301.08</v>
      </c>
      <c r="AO18930" s="228" t="s">
        <v>36318</v>
      </c>
      <c r="AP18930" s="229">
        <v>113583.85</v>
      </c>
      <c r="AR18930" s="205"/>
      <c r="AS18930" s="206"/>
    </row>
    <row r="18931" spans="38:45" x14ac:dyDescent="0.55000000000000004">
      <c r="AL18931" s="254" t="s">
        <v>22654</v>
      </c>
      <c r="AM18931" s="255">
        <v>27366.21</v>
      </c>
      <c r="AO18931" s="228" t="s">
        <v>54373</v>
      </c>
      <c r="AP18931" s="229">
        <v>41126</v>
      </c>
      <c r="AR18931" s="205"/>
      <c r="AS18931" s="206"/>
    </row>
    <row r="18932" spans="38:45" x14ac:dyDescent="0.55000000000000004">
      <c r="AL18932" s="254" t="s">
        <v>47537</v>
      </c>
      <c r="AM18932" s="255">
        <v>39016.26</v>
      </c>
      <c r="AO18932" s="228" t="s">
        <v>54374</v>
      </c>
      <c r="AP18932" s="229">
        <v>239857.32</v>
      </c>
      <c r="AR18932" s="205"/>
      <c r="AS18932" s="206"/>
    </row>
    <row r="18933" spans="38:45" x14ac:dyDescent="0.55000000000000004">
      <c r="AL18933" s="254" t="s">
        <v>46084</v>
      </c>
      <c r="AM18933" s="255">
        <v>829</v>
      </c>
      <c r="AO18933" s="228" t="s">
        <v>54375</v>
      </c>
      <c r="AP18933" s="229">
        <v>44720.15</v>
      </c>
      <c r="AR18933" s="205"/>
      <c r="AS18933" s="206"/>
    </row>
    <row r="18934" spans="38:45" x14ac:dyDescent="0.55000000000000004">
      <c r="AL18934" s="254" t="s">
        <v>36436</v>
      </c>
      <c r="AM18934" s="255">
        <v>267888.96999999997</v>
      </c>
      <c r="AO18934" s="228" t="s">
        <v>54376</v>
      </c>
      <c r="AP18934" s="229">
        <v>5395.86</v>
      </c>
      <c r="AR18934" s="205"/>
      <c r="AS18934" s="206"/>
    </row>
    <row r="18935" spans="38:45" x14ac:dyDescent="0.55000000000000004">
      <c r="AL18935" s="254" t="s">
        <v>22708</v>
      </c>
      <c r="AM18935" s="255">
        <v>7350</v>
      </c>
      <c r="AO18935" s="228" t="s">
        <v>54377</v>
      </c>
      <c r="AP18935" s="229">
        <v>53132.56</v>
      </c>
      <c r="AR18935" s="205"/>
      <c r="AS18935" s="206"/>
    </row>
    <row r="18936" spans="38:45" x14ac:dyDescent="0.55000000000000004">
      <c r="AL18936" s="254" t="s">
        <v>60929</v>
      </c>
      <c r="AM18936" s="255">
        <v>26976.74</v>
      </c>
      <c r="AO18936" s="228" t="s">
        <v>46061</v>
      </c>
      <c r="AP18936" s="229">
        <v>160261.45000000001</v>
      </c>
      <c r="AR18936" s="205"/>
      <c r="AS18936" s="206"/>
    </row>
    <row r="18937" spans="38:45" x14ac:dyDescent="0.55000000000000004">
      <c r="AL18937" s="254" t="s">
        <v>22709</v>
      </c>
      <c r="AM18937" s="255">
        <v>615238.69999999995</v>
      </c>
      <c r="AO18937" s="228" t="s">
        <v>46062</v>
      </c>
      <c r="AP18937" s="229">
        <v>37579.949999999997</v>
      </c>
      <c r="AR18937" s="205"/>
      <c r="AS18937" s="206"/>
    </row>
    <row r="18938" spans="38:45" x14ac:dyDescent="0.55000000000000004">
      <c r="AL18938" s="254" t="s">
        <v>22711</v>
      </c>
      <c r="AM18938" s="255">
        <v>83997</v>
      </c>
      <c r="AO18938" s="228" t="s">
        <v>54378</v>
      </c>
      <c r="AP18938" s="229">
        <v>1145.95</v>
      </c>
      <c r="AR18938" s="205"/>
      <c r="AS18938" s="206"/>
    </row>
    <row r="18939" spans="38:45" x14ac:dyDescent="0.55000000000000004">
      <c r="AL18939" s="254" t="s">
        <v>39260</v>
      </c>
      <c r="AM18939" s="255">
        <v>1952822</v>
      </c>
      <c r="AO18939" s="228" t="s">
        <v>13606</v>
      </c>
      <c r="AP18939" s="229">
        <v>27391.1</v>
      </c>
      <c r="AR18939" s="205"/>
      <c r="AS18939" s="206"/>
    </row>
    <row r="18940" spans="38:45" x14ac:dyDescent="0.55000000000000004">
      <c r="AL18940" s="254" t="s">
        <v>22713</v>
      </c>
      <c r="AM18940" s="255">
        <v>87240</v>
      </c>
      <c r="AO18940" s="228" t="s">
        <v>21202</v>
      </c>
      <c r="AP18940" s="229">
        <v>216672.7</v>
      </c>
      <c r="AR18940" s="205"/>
      <c r="AS18940" s="206"/>
    </row>
    <row r="18941" spans="38:45" x14ac:dyDescent="0.55000000000000004">
      <c r="AL18941" s="254" t="s">
        <v>63504</v>
      </c>
      <c r="AM18941" s="255">
        <v>350.84</v>
      </c>
      <c r="AO18941" s="228" t="s">
        <v>54379</v>
      </c>
      <c r="AP18941" s="229">
        <v>4152</v>
      </c>
      <c r="AR18941" s="205"/>
      <c r="AS18941" s="206"/>
    </row>
    <row r="18942" spans="38:45" x14ac:dyDescent="0.55000000000000004">
      <c r="AL18942" s="254" t="s">
        <v>32302</v>
      </c>
      <c r="AM18942" s="255">
        <v>10872</v>
      </c>
      <c r="AO18942" s="228" t="s">
        <v>54380</v>
      </c>
      <c r="AP18942" s="229">
        <v>10280.530000000001</v>
      </c>
      <c r="AR18942" s="205"/>
      <c r="AS18942" s="206"/>
    </row>
    <row r="18943" spans="38:45" x14ac:dyDescent="0.55000000000000004">
      <c r="AL18943" s="254" t="s">
        <v>22714</v>
      </c>
      <c r="AM18943" s="255">
        <v>3050</v>
      </c>
      <c r="AO18943" s="228" t="s">
        <v>21204</v>
      </c>
      <c r="AP18943" s="229">
        <v>15827.71</v>
      </c>
      <c r="AR18943" s="205"/>
      <c r="AS18943" s="206"/>
    </row>
    <row r="18944" spans="38:45" x14ac:dyDescent="0.55000000000000004">
      <c r="AL18944" s="254" t="s">
        <v>22715</v>
      </c>
      <c r="AM18944" s="255">
        <v>52425.760000000002</v>
      </c>
      <c r="AO18944" s="228" t="s">
        <v>13607</v>
      </c>
      <c r="AP18944" s="229">
        <v>33619.75</v>
      </c>
      <c r="AR18944" s="205"/>
      <c r="AS18944" s="206"/>
    </row>
    <row r="18945" spans="38:45" x14ac:dyDescent="0.55000000000000004">
      <c r="AL18945" s="254" t="s">
        <v>63505</v>
      </c>
      <c r="AM18945" s="255">
        <v>112.82</v>
      </c>
      <c r="AO18945" s="228" t="s">
        <v>21229</v>
      </c>
      <c r="AP18945" s="229">
        <v>88083.44</v>
      </c>
      <c r="AR18945" s="205"/>
      <c r="AS18945" s="206"/>
    </row>
    <row r="18946" spans="38:45" x14ac:dyDescent="0.55000000000000004">
      <c r="AL18946" s="254" t="s">
        <v>22716</v>
      </c>
      <c r="AM18946" s="255">
        <v>8649</v>
      </c>
      <c r="AO18946" s="228" t="s">
        <v>46063</v>
      </c>
      <c r="AP18946" s="229">
        <v>96500</v>
      </c>
      <c r="AR18946" s="205"/>
      <c r="AS18946" s="206"/>
    </row>
    <row r="18947" spans="38:45" x14ac:dyDescent="0.55000000000000004">
      <c r="AL18947" s="254" t="s">
        <v>22717</v>
      </c>
      <c r="AM18947" s="255">
        <v>496500</v>
      </c>
      <c r="AO18947" s="228" t="s">
        <v>21231</v>
      </c>
      <c r="AP18947" s="229">
        <v>13165.83</v>
      </c>
      <c r="AR18947" s="205"/>
      <c r="AS18947" s="206"/>
    </row>
    <row r="18948" spans="38:45" x14ac:dyDescent="0.55000000000000004">
      <c r="AL18948" s="254" t="s">
        <v>48485</v>
      </c>
      <c r="AM18948" s="255">
        <v>19551.27</v>
      </c>
      <c r="AO18948" s="228" t="s">
        <v>39199</v>
      </c>
      <c r="AP18948" s="229">
        <v>3133.28</v>
      </c>
      <c r="AR18948" s="205"/>
      <c r="AS18948" s="206"/>
    </row>
    <row r="18949" spans="38:45" x14ac:dyDescent="0.55000000000000004">
      <c r="AL18949" s="254" t="s">
        <v>43277</v>
      </c>
      <c r="AM18949" s="255">
        <v>3091090.94</v>
      </c>
      <c r="AO18949" s="228" t="s">
        <v>21232</v>
      </c>
      <c r="AP18949" s="229">
        <v>11084.54</v>
      </c>
      <c r="AR18949" s="205"/>
      <c r="AS18949" s="206"/>
    </row>
    <row r="18950" spans="38:45" x14ac:dyDescent="0.55000000000000004">
      <c r="AL18950" s="254" t="s">
        <v>13784</v>
      </c>
      <c r="AM18950" s="255">
        <v>13904</v>
      </c>
      <c r="AO18950" s="228" t="s">
        <v>50679</v>
      </c>
      <c r="AP18950" s="229">
        <v>1397.19</v>
      </c>
      <c r="AR18950" s="205"/>
      <c r="AS18950" s="206"/>
    </row>
    <row r="18951" spans="38:45" x14ac:dyDescent="0.55000000000000004">
      <c r="AL18951" s="254" t="s">
        <v>43278</v>
      </c>
      <c r="AM18951" s="255">
        <v>159183.48000000001</v>
      </c>
      <c r="AO18951" s="228" t="s">
        <v>21235</v>
      </c>
      <c r="AP18951" s="229">
        <v>8340</v>
      </c>
      <c r="AR18951" s="205"/>
      <c r="AS18951" s="206"/>
    </row>
    <row r="18952" spans="38:45" x14ac:dyDescent="0.55000000000000004">
      <c r="AL18952" s="254" t="s">
        <v>56817</v>
      </c>
      <c r="AM18952" s="255">
        <v>8955</v>
      </c>
      <c r="AO18952" s="228" t="s">
        <v>21302</v>
      </c>
      <c r="AP18952" s="229">
        <v>215870.23</v>
      </c>
      <c r="AR18952" s="205"/>
      <c r="AS18952" s="206"/>
    </row>
    <row r="18953" spans="38:45" x14ac:dyDescent="0.55000000000000004">
      <c r="AL18953" s="254" t="s">
        <v>22718</v>
      </c>
      <c r="AM18953" s="255">
        <v>65144.1</v>
      </c>
      <c r="AO18953" s="228" t="s">
        <v>21303</v>
      </c>
      <c r="AP18953" s="229">
        <v>132864.54</v>
      </c>
      <c r="AR18953" s="205"/>
      <c r="AS18953" s="206"/>
    </row>
    <row r="18954" spans="38:45" x14ac:dyDescent="0.55000000000000004">
      <c r="AL18954" s="254" t="s">
        <v>13785</v>
      </c>
      <c r="AM18954" s="255">
        <v>512618.65</v>
      </c>
      <c r="AO18954" s="228" t="s">
        <v>40799</v>
      </c>
      <c r="AP18954" s="229">
        <v>2279.56</v>
      </c>
      <c r="AR18954" s="205"/>
      <c r="AS18954" s="206"/>
    </row>
    <row r="18955" spans="38:45" x14ac:dyDescent="0.55000000000000004">
      <c r="AL18955" s="254" t="s">
        <v>13786</v>
      </c>
      <c r="AM18955" s="255">
        <v>990795.98</v>
      </c>
      <c r="AO18955" s="228" t="s">
        <v>21304</v>
      </c>
      <c r="AP18955" s="229">
        <v>644023.27</v>
      </c>
      <c r="AR18955" s="205"/>
      <c r="AS18955" s="206"/>
    </row>
    <row r="18956" spans="38:45" x14ac:dyDescent="0.55000000000000004">
      <c r="AL18956" s="254" t="s">
        <v>13787</v>
      </c>
      <c r="AM18956" s="255">
        <v>3012.52</v>
      </c>
      <c r="AO18956" s="228" t="s">
        <v>47517</v>
      </c>
      <c r="AP18956" s="229">
        <v>8322.1</v>
      </c>
      <c r="AR18956" s="205"/>
      <c r="AS18956" s="206"/>
    </row>
    <row r="18957" spans="38:45" x14ac:dyDescent="0.55000000000000004">
      <c r="AL18957" s="254" t="s">
        <v>65159</v>
      </c>
      <c r="AM18957" s="255">
        <v>19966.419999999998</v>
      </c>
      <c r="AO18957" s="228" t="s">
        <v>35103</v>
      </c>
      <c r="AP18957" s="229">
        <v>148774.46</v>
      </c>
      <c r="AR18957" s="205"/>
      <c r="AS18957" s="206"/>
    </row>
    <row r="18958" spans="38:45" x14ac:dyDescent="0.55000000000000004">
      <c r="AL18958" s="254" t="s">
        <v>22719</v>
      </c>
      <c r="AM18958" s="255">
        <v>260524.58</v>
      </c>
      <c r="AO18958" s="228" t="s">
        <v>21306</v>
      </c>
      <c r="AP18958" s="229">
        <v>69249.14</v>
      </c>
      <c r="AR18958" s="205"/>
      <c r="AS18958" s="206"/>
    </row>
    <row r="18959" spans="38:45" x14ac:dyDescent="0.55000000000000004">
      <c r="AL18959" s="254" t="s">
        <v>22720</v>
      </c>
      <c r="AM18959" s="255">
        <v>73141.14</v>
      </c>
      <c r="AO18959" s="228" t="s">
        <v>21307</v>
      </c>
      <c r="AP18959" s="229">
        <v>5536.25</v>
      </c>
      <c r="AR18959" s="205"/>
      <c r="AS18959" s="206"/>
    </row>
    <row r="18960" spans="38:45" x14ac:dyDescent="0.55000000000000004">
      <c r="AL18960" s="254" t="s">
        <v>22721</v>
      </c>
      <c r="AM18960" s="255">
        <v>35644.07</v>
      </c>
      <c r="AO18960" s="228" t="s">
        <v>21308</v>
      </c>
      <c r="AP18960" s="229">
        <v>74840.5</v>
      </c>
      <c r="AR18960" s="205"/>
      <c r="AS18960" s="206"/>
    </row>
    <row r="18961" spans="38:45" x14ac:dyDescent="0.55000000000000004">
      <c r="AL18961" s="254" t="s">
        <v>39261</v>
      </c>
      <c r="AM18961" s="255">
        <v>143020.57999999999</v>
      </c>
      <c r="AO18961" s="228" t="s">
        <v>36332</v>
      </c>
      <c r="AP18961" s="229">
        <v>955</v>
      </c>
      <c r="AR18961" s="205"/>
      <c r="AS18961" s="206"/>
    </row>
    <row r="18962" spans="38:45" x14ac:dyDescent="0.55000000000000004">
      <c r="AL18962" s="254" t="s">
        <v>22724</v>
      </c>
      <c r="AM18962" s="255">
        <v>5051.09</v>
      </c>
      <c r="AO18962" s="228" t="s">
        <v>33662</v>
      </c>
      <c r="AP18962" s="229">
        <v>12315169.02</v>
      </c>
      <c r="AR18962" s="205"/>
      <c r="AS18962" s="206"/>
    </row>
    <row r="18963" spans="38:45" x14ac:dyDescent="0.55000000000000004">
      <c r="AL18963" s="254" t="s">
        <v>54417</v>
      </c>
      <c r="AM18963" s="255">
        <v>150429.64000000001</v>
      </c>
      <c r="AO18963" s="228" t="s">
        <v>21311</v>
      </c>
      <c r="AP18963" s="229">
        <v>27965</v>
      </c>
      <c r="AR18963" s="205"/>
      <c r="AS18963" s="206"/>
    </row>
    <row r="18964" spans="38:45" x14ac:dyDescent="0.55000000000000004">
      <c r="AL18964" s="254" t="s">
        <v>22725</v>
      </c>
      <c r="AM18964" s="255">
        <v>368770.35</v>
      </c>
      <c r="AO18964" s="228" t="s">
        <v>40800</v>
      </c>
      <c r="AP18964" s="229">
        <v>79354.61</v>
      </c>
      <c r="AR18964" s="205"/>
      <c r="AS18964" s="206"/>
    </row>
    <row r="18965" spans="38:45" x14ac:dyDescent="0.55000000000000004">
      <c r="AL18965" s="254" t="s">
        <v>22726</v>
      </c>
      <c r="AM18965" s="255">
        <v>187418.06</v>
      </c>
      <c r="AO18965" s="228" t="s">
        <v>13622</v>
      </c>
      <c r="AP18965" s="229">
        <v>1018382.09</v>
      </c>
      <c r="AR18965" s="205"/>
      <c r="AS18965" s="206"/>
    </row>
    <row r="18966" spans="38:45" x14ac:dyDescent="0.55000000000000004">
      <c r="AL18966" s="254" t="s">
        <v>22729</v>
      </c>
      <c r="AM18966" s="255">
        <v>116907.26</v>
      </c>
      <c r="AO18966" s="228" t="s">
        <v>13623</v>
      </c>
      <c r="AP18966" s="229">
        <v>135170.73000000001</v>
      </c>
      <c r="AR18966" s="205"/>
      <c r="AS18966" s="206"/>
    </row>
    <row r="18967" spans="38:45" x14ac:dyDescent="0.55000000000000004">
      <c r="AL18967" s="254" t="s">
        <v>48486</v>
      </c>
      <c r="AM18967" s="255">
        <v>58281</v>
      </c>
      <c r="AO18967" s="228" t="s">
        <v>13624</v>
      </c>
      <c r="AP18967" s="229">
        <v>72260.100000000006</v>
      </c>
      <c r="AR18967" s="205"/>
      <c r="AS18967" s="206"/>
    </row>
    <row r="18968" spans="38:45" x14ac:dyDescent="0.55000000000000004">
      <c r="AL18968" s="254" t="s">
        <v>50696</v>
      </c>
      <c r="AM18968" s="255">
        <v>831511.98</v>
      </c>
      <c r="AO18968" s="228" t="s">
        <v>21315</v>
      </c>
      <c r="AP18968" s="229">
        <v>962089.45</v>
      </c>
      <c r="AR18968" s="205"/>
      <c r="AS18968" s="206"/>
    </row>
    <row r="18969" spans="38:45" x14ac:dyDescent="0.55000000000000004">
      <c r="AL18969" s="254" t="s">
        <v>22784</v>
      </c>
      <c r="AM18969" s="255">
        <v>5122.8500000000004</v>
      </c>
      <c r="AO18969" s="228" t="s">
        <v>36333</v>
      </c>
      <c r="AP18969" s="229">
        <v>155590.26</v>
      </c>
      <c r="AR18969" s="205"/>
      <c r="AS18969" s="206"/>
    </row>
    <row r="18970" spans="38:45" x14ac:dyDescent="0.55000000000000004">
      <c r="AL18970" s="254" t="s">
        <v>22785</v>
      </c>
      <c r="AM18970" s="255">
        <v>2000</v>
      </c>
      <c r="AO18970" s="228" t="s">
        <v>50680</v>
      </c>
      <c r="AP18970" s="229">
        <v>106.7</v>
      </c>
      <c r="AR18970" s="205"/>
      <c r="AS18970" s="206"/>
    </row>
    <row r="18971" spans="38:45" x14ac:dyDescent="0.55000000000000004">
      <c r="AL18971" s="254" t="s">
        <v>22787</v>
      </c>
      <c r="AM18971" s="255">
        <v>440.35</v>
      </c>
      <c r="AO18971" s="228" t="s">
        <v>50681</v>
      </c>
      <c r="AP18971" s="229">
        <v>110000</v>
      </c>
      <c r="AR18971" s="205"/>
      <c r="AS18971" s="206"/>
    </row>
    <row r="18972" spans="38:45" x14ac:dyDescent="0.55000000000000004">
      <c r="AL18972" s="254" t="s">
        <v>13798</v>
      </c>
      <c r="AM18972" s="255">
        <v>459</v>
      </c>
      <c r="AO18972" s="228" t="s">
        <v>35104</v>
      </c>
      <c r="AP18972" s="229">
        <v>8887</v>
      </c>
      <c r="AR18972" s="205"/>
      <c r="AS18972" s="206"/>
    </row>
    <row r="18973" spans="38:45" x14ac:dyDescent="0.55000000000000004">
      <c r="AL18973" s="254" t="s">
        <v>22793</v>
      </c>
      <c r="AM18973" s="255">
        <v>2090</v>
      </c>
      <c r="AO18973" s="228" t="s">
        <v>21317</v>
      </c>
      <c r="AP18973" s="229">
        <v>489232.93</v>
      </c>
      <c r="AR18973" s="205"/>
      <c r="AS18973" s="206"/>
    </row>
    <row r="18974" spans="38:45" x14ac:dyDescent="0.55000000000000004">
      <c r="AL18974" s="254" t="s">
        <v>13801</v>
      </c>
      <c r="AM18974" s="255">
        <v>2098.6</v>
      </c>
      <c r="AO18974" s="228" t="s">
        <v>21318</v>
      </c>
      <c r="AP18974" s="229">
        <v>201520.17</v>
      </c>
      <c r="AR18974" s="205"/>
      <c r="AS18974" s="206"/>
    </row>
    <row r="18975" spans="38:45" x14ac:dyDescent="0.55000000000000004">
      <c r="AL18975" s="254" t="s">
        <v>22878</v>
      </c>
      <c r="AM18975" s="255">
        <v>369033.45</v>
      </c>
      <c r="AO18975" s="228" t="s">
        <v>21319</v>
      </c>
      <c r="AP18975" s="229">
        <v>901244.64</v>
      </c>
      <c r="AR18975" s="205"/>
      <c r="AS18975" s="206"/>
    </row>
    <row r="18976" spans="38:45" x14ac:dyDescent="0.55000000000000004">
      <c r="AL18976" s="254" t="s">
        <v>22879</v>
      </c>
      <c r="AM18976" s="255">
        <v>715203.34</v>
      </c>
      <c r="AO18976" s="228" t="s">
        <v>21320</v>
      </c>
      <c r="AP18976" s="229">
        <v>351286.95</v>
      </c>
      <c r="AR18976" s="205"/>
      <c r="AS18976" s="206"/>
    </row>
    <row r="18977" spans="38:45" x14ac:dyDescent="0.55000000000000004">
      <c r="AL18977" s="254" t="s">
        <v>22880</v>
      </c>
      <c r="AM18977" s="255">
        <v>242264.06</v>
      </c>
      <c r="AO18977" s="228" t="s">
        <v>21321</v>
      </c>
      <c r="AP18977" s="229">
        <v>1396286.14</v>
      </c>
      <c r="AR18977" s="205"/>
      <c r="AS18977" s="206"/>
    </row>
    <row r="18978" spans="38:45" x14ac:dyDescent="0.55000000000000004">
      <c r="AL18978" s="254" t="s">
        <v>22881</v>
      </c>
      <c r="AM18978" s="255">
        <v>110888.15</v>
      </c>
      <c r="AO18978" s="228" t="s">
        <v>47518</v>
      </c>
      <c r="AP18978" s="229">
        <v>-56588.51</v>
      </c>
      <c r="AR18978" s="205"/>
      <c r="AS18978" s="206"/>
    </row>
    <row r="18979" spans="38:45" x14ac:dyDescent="0.55000000000000004">
      <c r="AL18979" s="254" t="s">
        <v>54419</v>
      </c>
      <c r="AM18979" s="255">
        <v>175287.69</v>
      </c>
      <c r="AO18979" s="228" t="s">
        <v>40801</v>
      </c>
      <c r="AP18979" s="229">
        <v>2027981.03</v>
      </c>
      <c r="AR18979" s="205"/>
      <c r="AS18979" s="206"/>
    </row>
    <row r="18980" spans="38:45" x14ac:dyDescent="0.55000000000000004">
      <c r="AL18980" s="254" t="s">
        <v>22883</v>
      </c>
      <c r="AM18980" s="255">
        <v>72739.34</v>
      </c>
      <c r="AO18980" s="228" t="s">
        <v>54381</v>
      </c>
      <c r="AP18980" s="229">
        <v>32385</v>
      </c>
      <c r="AR18980" s="205"/>
      <c r="AS18980" s="206"/>
    </row>
    <row r="18981" spans="38:45" x14ac:dyDescent="0.55000000000000004">
      <c r="AL18981" s="254" t="s">
        <v>22884</v>
      </c>
      <c r="AM18981" s="255">
        <v>4000</v>
      </c>
      <c r="AO18981" s="228" t="s">
        <v>47519</v>
      </c>
      <c r="AP18981" s="229">
        <v>104936.85</v>
      </c>
      <c r="AR18981" s="205"/>
      <c r="AS18981" s="206"/>
    </row>
    <row r="18982" spans="38:45" x14ac:dyDescent="0.55000000000000004">
      <c r="AL18982" s="254" t="s">
        <v>55619</v>
      </c>
      <c r="AM18982" s="255">
        <v>1209.5</v>
      </c>
      <c r="AO18982" s="228" t="s">
        <v>21322</v>
      </c>
      <c r="AP18982" s="229">
        <v>228714.64</v>
      </c>
      <c r="AR18982" s="205"/>
      <c r="AS18982" s="206"/>
    </row>
    <row r="18983" spans="38:45" x14ac:dyDescent="0.55000000000000004">
      <c r="AL18983" s="254" t="s">
        <v>22887</v>
      </c>
      <c r="AM18983" s="255">
        <v>8105.51</v>
      </c>
      <c r="AO18983" s="228" t="s">
        <v>46064</v>
      </c>
      <c r="AP18983" s="229">
        <v>60500</v>
      </c>
      <c r="AR18983" s="205"/>
      <c r="AS18983" s="206"/>
    </row>
    <row r="18984" spans="38:45" x14ac:dyDescent="0.55000000000000004">
      <c r="AL18984" s="254" t="s">
        <v>22888</v>
      </c>
      <c r="AM18984" s="255">
        <v>1115.21</v>
      </c>
      <c r="AO18984" s="228" t="s">
        <v>21333</v>
      </c>
      <c r="AP18984" s="229">
        <v>4628.26</v>
      </c>
      <c r="AR18984" s="205"/>
      <c r="AS18984" s="206"/>
    </row>
    <row r="18985" spans="38:45" x14ac:dyDescent="0.55000000000000004">
      <c r="AL18985" s="254" t="s">
        <v>48487</v>
      </c>
      <c r="AM18985" s="255">
        <v>32252.78</v>
      </c>
      <c r="AO18985" s="228" t="s">
        <v>43248</v>
      </c>
      <c r="AP18985" s="229">
        <v>2000</v>
      </c>
      <c r="AR18985" s="205"/>
      <c r="AS18985" s="206"/>
    </row>
    <row r="18986" spans="38:45" x14ac:dyDescent="0.55000000000000004">
      <c r="AL18986" s="254" t="s">
        <v>13812</v>
      </c>
      <c r="AM18986" s="255">
        <v>26349.33</v>
      </c>
      <c r="AO18986" s="228" t="s">
        <v>21334</v>
      </c>
      <c r="AP18986" s="229">
        <v>24490.78</v>
      </c>
      <c r="AR18986" s="205"/>
      <c r="AS18986" s="206"/>
    </row>
    <row r="18987" spans="38:45" x14ac:dyDescent="0.55000000000000004">
      <c r="AL18987" s="254" t="s">
        <v>33795</v>
      </c>
      <c r="AM18987" s="255">
        <v>89.41</v>
      </c>
      <c r="AO18987" s="228" t="s">
        <v>43249</v>
      </c>
      <c r="AP18987" s="229">
        <v>3029.99</v>
      </c>
      <c r="AR18987" s="205"/>
      <c r="AS18987" s="206"/>
    </row>
    <row r="18988" spans="38:45" x14ac:dyDescent="0.55000000000000004">
      <c r="AL18988" s="254" t="s">
        <v>13813</v>
      </c>
      <c r="AM18988" s="255">
        <v>9809.2199999999993</v>
      </c>
      <c r="AO18988" s="228" t="s">
        <v>47520</v>
      </c>
      <c r="AP18988" s="229">
        <v>6896</v>
      </c>
      <c r="AR18988" s="205"/>
      <c r="AS18988" s="206"/>
    </row>
    <row r="18989" spans="38:45" x14ac:dyDescent="0.55000000000000004">
      <c r="AL18989" s="254" t="s">
        <v>33796</v>
      </c>
      <c r="AM18989" s="255">
        <v>140576.79999999999</v>
      </c>
      <c r="AO18989" s="228" t="s">
        <v>39205</v>
      </c>
      <c r="AP18989" s="229">
        <v>54296.99</v>
      </c>
      <c r="AR18989" s="205"/>
      <c r="AS18989" s="206"/>
    </row>
    <row r="18990" spans="38:45" x14ac:dyDescent="0.55000000000000004">
      <c r="AL18990" s="254" t="s">
        <v>40817</v>
      </c>
      <c r="AM18990" s="255">
        <v>106826.62</v>
      </c>
      <c r="AO18990" s="228" t="s">
        <v>36336</v>
      </c>
      <c r="AP18990" s="229">
        <v>29726.04</v>
      </c>
      <c r="AR18990" s="205"/>
      <c r="AS18990" s="206"/>
    </row>
    <row r="18991" spans="38:45" x14ac:dyDescent="0.55000000000000004">
      <c r="AL18991" s="254" t="s">
        <v>46086</v>
      </c>
      <c r="AM18991" s="255">
        <v>501013.42</v>
      </c>
      <c r="AO18991" s="228" t="s">
        <v>54382</v>
      </c>
      <c r="AP18991" s="229">
        <v>3165</v>
      </c>
      <c r="AR18991" s="205"/>
      <c r="AS18991" s="206"/>
    </row>
    <row r="18992" spans="38:45" x14ac:dyDescent="0.55000000000000004">
      <c r="AL18992" s="254" t="s">
        <v>58054</v>
      </c>
      <c r="AM18992" s="255">
        <v>1175.03</v>
      </c>
      <c r="AO18992" s="228" t="s">
        <v>43250</v>
      </c>
      <c r="AP18992" s="229">
        <v>51000</v>
      </c>
      <c r="AR18992" s="205"/>
      <c r="AS18992" s="206"/>
    </row>
    <row r="18993" spans="38:45" x14ac:dyDescent="0.55000000000000004">
      <c r="AL18993" s="254" t="s">
        <v>54420</v>
      </c>
      <c r="AM18993" s="255">
        <v>3543.14</v>
      </c>
      <c r="AO18993" s="228" t="s">
        <v>48468</v>
      </c>
      <c r="AP18993" s="229">
        <v>1944.4</v>
      </c>
      <c r="AR18993" s="205"/>
      <c r="AS18993" s="206"/>
    </row>
    <row r="18994" spans="38:45" x14ac:dyDescent="0.55000000000000004">
      <c r="AL18994" s="254" t="s">
        <v>61692</v>
      </c>
      <c r="AM18994" s="255">
        <v>1600</v>
      </c>
      <c r="AO18994" s="228" t="s">
        <v>36337</v>
      </c>
      <c r="AP18994" s="229">
        <v>6940.37</v>
      </c>
      <c r="AR18994" s="205"/>
      <c r="AS18994" s="206"/>
    </row>
    <row r="18995" spans="38:45" x14ac:dyDescent="0.55000000000000004">
      <c r="AL18995" s="254" t="s">
        <v>22892</v>
      </c>
      <c r="AM18995" s="255">
        <v>152235.09</v>
      </c>
      <c r="AO18995" s="228" t="s">
        <v>46065</v>
      </c>
      <c r="AP18995" s="229">
        <v>175</v>
      </c>
      <c r="AR18995" s="205"/>
      <c r="AS18995" s="206"/>
    </row>
    <row r="18996" spans="38:45" x14ac:dyDescent="0.55000000000000004">
      <c r="AL18996" s="254" t="s">
        <v>58055</v>
      </c>
      <c r="AM18996" s="255">
        <v>43450</v>
      </c>
      <c r="AO18996" s="228" t="s">
        <v>21342</v>
      </c>
      <c r="AP18996" s="229">
        <v>9199.4500000000007</v>
      </c>
      <c r="AR18996" s="205"/>
      <c r="AS18996" s="206"/>
    </row>
    <row r="18997" spans="38:45" x14ac:dyDescent="0.55000000000000004">
      <c r="AL18997" s="254" t="s">
        <v>22893</v>
      </c>
      <c r="AM18997" s="255">
        <v>2008</v>
      </c>
      <c r="AO18997" s="228" t="s">
        <v>21343</v>
      </c>
      <c r="AP18997" s="229">
        <v>9960</v>
      </c>
      <c r="AR18997" s="205"/>
      <c r="AS18997" s="206"/>
    </row>
    <row r="18998" spans="38:45" x14ac:dyDescent="0.55000000000000004">
      <c r="AL18998" s="254" t="s">
        <v>22894</v>
      </c>
      <c r="AM18998" s="255">
        <v>453.18</v>
      </c>
      <c r="AO18998" s="228" t="s">
        <v>54383</v>
      </c>
      <c r="AP18998" s="229">
        <v>22065.24</v>
      </c>
      <c r="AR18998" s="205"/>
      <c r="AS18998" s="206"/>
    </row>
    <row r="18999" spans="38:45" x14ac:dyDescent="0.55000000000000004">
      <c r="AL18999" s="254" t="s">
        <v>13816</v>
      </c>
      <c r="AM18999" s="255">
        <v>203030.5</v>
      </c>
      <c r="AO18999" s="228" t="s">
        <v>21410</v>
      </c>
      <c r="AP18999" s="229">
        <v>570722.13</v>
      </c>
      <c r="AR18999" s="205"/>
      <c r="AS18999" s="206"/>
    </row>
    <row r="19000" spans="38:45" x14ac:dyDescent="0.55000000000000004">
      <c r="AL19000" s="254" t="s">
        <v>13817</v>
      </c>
      <c r="AM19000" s="255">
        <v>614164.19999999995</v>
      </c>
      <c r="AO19000" s="228" t="s">
        <v>35115</v>
      </c>
      <c r="AP19000" s="229">
        <v>445.31</v>
      </c>
      <c r="AR19000" s="205"/>
      <c r="AS19000" s="206"/>
    </row>
    <row r="19001" spans="38:45" x14ac:dyDescent="0.55000000000000004">
      <c r="AL19001" s="254" t="s">
        <v>22895</v>
      </c>
      <c r="AM19001" s="255">
        <v>153442.07999999999</v>
      </c>
      <c r="AO19001" s="228" t="s">
        <v>21411</v>
      </c>
      <c r="AP19001" s="229">
        <v>380864.6</v>
      </c>
      <c r="AR19001" s="205"/>
      <c r="AS19001" s="206"/>
    </row>
    <row r="19002" spans="38:45" x14ac:dyDescent="0.55000000000000004">
      <c r="AL19002" s="254" t="s">
        <v>22896</v>
      </c>
      <c r="AM19002" s="255">
        <v>83189.17</v>
      </c>
      <c r="AO19002" s="228" t="s">
        <v>47521</v>
      </c>
      <c r="AP19002" s="229">
        <v>10251.879999999999</v>
      </c>
      <c r="AR19002" s="205"/>
      <c r="AS19002" s="206"/>
    </row>
    <row r="19003" spans="38:45" x14ac:dyDescent="0.55000000000000004">
      <c r="AL19003" s="254" t="s">
        <v>35240</v>
      </c>
      <c r="AM19003" s="255">
        <v>225102.72</v>
      </c>
      <c r="AO19003" s="228" t="s">
        <v>21412</v>
      </c>
      <c r="AP19003" s="229">
        <v>126459.89</v>
      </c>
      <c r="AR19003" s="205"/>
      <c r="AS19003" s="206"/>
    </row>
    <row r="19004" spans="38:45" x14ac:dyDescent="0.55000000000000004">
      <c r="AL19004" s="254" t="s">
        <v>22897</v>
      </c>
      <c r="AM19004" s="255">
        <v>110869.35</v>
      </c>
      <c r="AO19004" s="228" t="s">
        <v>21413</v>
      </c>
      <c r="AP19004" s="229">
        <v>9860</v>
      </c>
      <c r="AR19004" s="205"/>
      <c r="AS19004" s="206"/>
    </row>
    <row r="19005" spans="38:45" x14ac:dyDescent="0.55000000000000004">
      <c r="AL19005" s="254" t="s">
        <v>49382</v>
      </c>
      <c r="AM19005" s="255">
        <v>26351.59</v>
      </c>
      <c r="AO19005" s="228" t="s">
        <v>21414</v>
      </c>
      <c r="AP19005" s="229">
        <v>3620</v>
      </c>
      <c r="AR19005" s="205"/>
      <c r="AS19005" s="206"/>
    </row>
    <row r="19006" spans="38:45" x14ac:dyDescent="0.55000000000000004">
      <c r="AL19006" s="254" t="s">
        <v>22901</v>
      </c>
      <c r="AM19006" s="255">
        <v>599.76</v>
      </c>
      <c r="AO19006" s="228" t="s">
        <v>21415</v>
      </c>
      <c r="AP19006" s="229">
        <v>83422.5</v>
      </c>
      <c r="AR19006" s="205"/>
      <c r="AS19006" s="206"/>
    </row>
    <row r="19007" spans="38:45" x14ac:dyDescent="0.55000000000000004">
      <c r="AL19007" s="254" t="s">
        <v>13818</v>
      </c>
      <c r="AM19007" s="255">
        <v>224265.45</v>
      </c>
      <c r="AO19007" s="228" t="s">
        <v>21416</v>
      </c>
      <c r="AP19007" s="229">
        <v>45302.8</v>
      </c>
      <c r="AR19007" s="205"/>
      <c r="AS19007" s="206"/>
    </row>
    <row r="19008" spans="38:45" x14ac:dyDescent="0.55000000000000004">
      <c r="AL19008" s="254" t="s">
        <v>22903</v>
      </c>
      <c r="AM19008" s="255">
        <v>1805297.88</v>
      </c>
      <c r="AO19008" s="228" t="s">
        <v>21417</v>
      </c>
      <c r="AP19008" s="229">
        <v>23724</v>
      </c>
      <c r="AR19008" s="205"/>
      <c r="AS19008" s="206"/>
    </row>
    <row r="19009" spans="38:45" x14ac:dyDescent="0.55000000000000004">
      <c r="AL19009" s="254" t="s">
        <v>22904</v>
      </c>
      <c r="AM19009" s="255">
        <v>503289.99</v>
      </c>
      <c r="AO19009" s="228" t="s">
        <v>21418</v>
      </c>
      <c r="AP19009" s="229">
        <v>130</v>
      </c>
      <c r="AR19009" s="205"/>
      <c r="AS19009" s="206"/>
    </row>
    <row r="19010" spans="38:45" x14ac:dyDescent="0.55000000000000004">
      <c r="AL19010" s="254" t="s">
        <v>22906</v>
      </c>
      <c r="AM19010" s="255">
        <v>76411.67</v>
      </c>
      <c r="AO19010" s="228" t="s">
        <v>21419</v>
      </c>
      <c r="AP19010" s="229">
        <v>6117.2</v>
      </c>
      <c r="AR19010" s="205"/>
      <c r="AS19010" s="206"/>
    </row>
    <row r="19011" spans="38:45" x14ac:dyDescent="0.55000000000000004">
      <c r="AL19011" s="254" t="s">
        <v>58056</v>
      </c>
      <c r="AM19011" s="255">
        <v>2110.21</v>
      </c>
      <c r="AO19011" s="228" t="s">
        <v>21420</v>
      </c>
      <c r="AP19011" s="229">
        <v>62810.58</v>
      </c>
      <c r="AR19011" s="205"/>
      <c r="AS19011" s="206"/>
    </row>
    <row r="19012" spans="38:45" x14ac:dyDescent="0.55000000000000004">
      <c r="AL19012" s="254" t="s">
        <v>22909</v>
      </c>
      <c r="AM19012" s="255">
        <v>11340.51</v>
      </c>
      <c r="AO19012" s="228" t="s">
        <v>21421</v>
      </c>
      <c r="AP19012" s="229">
        <v>26885.13</v>
      </c>
      <c r="AR19012" s="205"/>
      <c r="AS19012" s="206"/>
    </row>
    <row r="19013" spans="38:45" x14ac:dyDescent="0.55000000000000004">
      <c r="AL19013" s="254" t="s">
        <v>13819</v>
      </c>
      <c r="AM19013" s="255">
        <v>542777.07999999996</v>
      </c>
      <c r="AO19013" s="228" t="s">
        <v>21422</v>
      </c>
      <c r="AP19013" s="229">
        <v>22561.69</v>
      </c>
      <c r="AR19013" s="205"/>
      <c r="AS19013" s="206"/>
    </row>
    <row r="19014" spans="38:45" x14ac:dyDescent="0.55000000000000004">
      <c r="AL19014" s="254" t="s">
        <v>43279</v>
      </c>
      <c r="AM19014" s="255">
        <v>628949.42000000004</v>
      </c>
      <c r="AO19014" s="228" t="s">
        <v>21424</v>
      </c>
      <c r="AP19014" s="229">
        <v>10909.84</v>
      </c>
      <c r="AR19014" s="205"/>
      <c r="AS19014" s="206"/>
    </row>
    <row r="19015" spans="38:45" x14ac:dyDescent="0.55000000000000004">
      <c r="AL19015" s="254" t="s">
        <v>22935</v>
      </c>
      <c r="AM19015" s="255">
        <v>107475.68</v>
      </c>
      <c r="AO19015" s="228" t="s">
        <v>35116</v>
      </c>
      <c r="AP19015" s="229">
        <v>4964071</v>
      </c>
      <c r="AR19015" s="205"/>
      <c r="AS19015" s="206"/>
    </row>
    <row r="19016" spans="38:45" x14ac:dyDescent="0.55000000000000004">
      <c r="AL19016" s="254" t="s">
        <v>39276</v>
      </c>
      <c r="AM19016" s="255">
        <v>129999.84</v>
      </c>
      <c r="AO19016" s="228" t="s">
        <v>54384</v>
      </c>
      <c r="AP19016" s="229">
        <v>205.96</v>
      </c>
      <c r="AR19016" s="205"/>
      <c r="AS19016" s="206"/>
    </row>
    <row r="19017" spans="38:45" x14ac:dyDescent="0.55000000000000004">
      <c r="AL19017" s="254" t="s">
        <v>49383</v>
      </c>
      <c r="AM19017" s="255">
        <v>41528.339999999997</v>
      </c>
      <c r="AO19017" s="228" t="s">
        <v>54385</v>
      </c>
      <c r="AP19017" s="229">
        <v>2040</v>
      </c>
      <c r="AR19017" s="205"/>
      <c r="AS19017" s="206"/>
    </row>
    <row r="19018" spans="38:45" x14ac:dyDescent="0.55000000000000004">
      <c r="AL19018" s="254" t="s">
        <v>59332</v>
      </c>
      <c r="AM19018" s="255">
        <v>62879.47</v>
      </c>
      <c r="AO19018" s="228" t="s">
        <v>21426</v>
      </c>
      <c r="AP19018" s="229">
        <v>9868.7999999999993</v>
      </c>
      <c r="AR19018" s="205"/>
      <c r="AS19018" s="206"/>
    </row>
    <row r="19019" spans="38:45" x14ac:dyDescent="0.55000000000000004">
      <c r="AL19019" s="254" t="s">
        <v>40818</v>
      </c>
      <c r="AM19019" s="255">
        <v>4975.32</v>
      </c>
      <c r="AO19019" s="228" t="s">
        <v>49374</v>
      </c>
      <c r="AP19019" s="229">
        <v>28615.8</v>
      </c>
      <c r="AR19019" s="205"/>
      <c r="AS19019" s="206"/>
    </row>
    <row r="19020" spans="38:45" x14ac:dyDescent="0.55000000000000004">
      <c r="AL19020" s="254" t="s">
        <v>62368</v>
      </c>
      <c r="AM19020" s="255">
        <v>31521.360000000001</v>
      </c>
      <c r="AO19020" s="228" t="s">
        <v>21428</v>
      </c>
      <c r="AP19020" s="229">
        <v>487575.11</v>
      </c>
      <c r="AR19020" s="205"/>
      <c r="AS19020" s="206"/>
    </row>
    <row r="19021" spans="38:45" x14ac:dyDescent="0.55000000000000004">
      <c r="AL19021" s="254" t="s">
        <v>54422</v>
      </c>
      <c r="AM19021" s="255">
        <v>47716.87</v>
      </c>
      <c r="AO19021" s="228" t="s">
        <v>21429</v>
      </c>
      <c r="AP19021" s="229">
        <v>197097.53</v>
      </c>
      <c r="AR19021" s="205"/>
      <c r="AS19021" s="206"/>
    </row>
    <row r="19022" spans="38:45" x14ac:dyDescent="0.55000000000000004">
      <c r="AL19022" s="254" t="s">
        <v>39277</v>
      </c>
      <c r="AM19022" s="255">
        <v>26358.400000000001</v>
      </c>
      <c r="AO19022" s="228" t="s">
        <v>35117</v>
      </c>
      <c r="AP19022" s="229">
        <v>102085.38</v>
      </c>
      <c r="AR19022" s="205"/>
      <c r="AS19022" s="206"/>
    </row>
    <row r="19023" spans="38:45" x14ac:dyDescent="0.55000000000000004">
      <c r="AL19023" s="254" t="s">
        <v>22937</v>
      </c>
      <c r="AM19023" s="255">
        <v>34982.49</v>
      </c>
      <c r="AO19023" s="228" t="s">
        <v>54386</v>
      </c>
      <c r="AP19023" s="229">
        <v>9229.76</v>
      </c>
      <c r="AR19023" s="205"/>
      <c r="AS19023" s="206"/>
    </row>
    <row r="19024" spans="38:45" x14ac:dyDescent="0.55000000000000004">
      <c r="AL19024" s="254" t="s">
        <v>22938</v>
      </c>
      <c r="AM19024" s="255">
        <v>35853.089999999997</v>
      </c>
      <c r="AO19024" s="228" t="s">
        <v>21430</v>
      </c>
      <c r="AP19024" s="229">
        <v>18360.28</v>
      </c>
      <c r="AR19024" s="205"/>
      <c r="AS19024" s="206"/>
    </row>
    <row r="19025" spans="38:45" x14ac:dyDescent="0.55000000000000004">
      <c r="AL19025" s="254" t="s">
        <v>22941</v>
      </c>
      <c r="AM19025" s="255">
        <v>50114.47</v>
      </c>
      <c r="AO19025" s="228" t="s">
        <v>49375</v>
      </c>
      <c r="AP19025" s="229">
        <v>2086.8200000000002</v>
      </c>
      <c r="AR19025" s="205"/>
      <c r="AS19025" s="206"/>
    </row>
    <row r="19026" spans="38:45" x14ac:dyDescent="0.55000000000000004">
      <c r="AL19026" s="254" t="s">
        <v>39278</v>
      </c>
      <c r="AM19026" s="255">
        <v>12144</v>
      </c>
      <c r="AO19026" s="228" t="s">
        <v>21431</v>
      </c>
      <c r="AP19026" s="229">
        <v>3871.03</v>
      </c>
      <c r="AR19026" s="205"/>
      <c r="AS19026" s="206"/>
    </row>
    <row r="19027" spans="38:45" x14ac:dyDescent="0.55000000000000004">
      <c r="AL19027" s="254" t="s">
        <v>22942</v>
      </c>
      <c r="AM19027" s="255">
        <v>40960.730000000003</v>
      </c>
      <c r="AO19027" s="228" t="s">
        <v>21432</v>
      </c>
      <c r="AP19027" s="229">
        <v>800</v>
      </c>
      <c r="AR19027" s="205"/>
      <c r="AS19027" s="206"/>
    </row>
    <row r="19028" spans="38:45" x14ac:dyDescent="0.55000000000000004">
      <c r="AL19028" s="254" t="s">
        <v>22943</v>
      </c>
      <c r="AM19028" s="255">
        <v>94104.52</v>
      </c>
      <c r="AO19028" s="228" t="s">
        <v>54387</v>
      </c>
      <c r="AP19028" s="229">
        <v>2770</v>
      </c>
      <c r="AR19028" s="205"/>
      <c r="AS19028" s="206"/>
    </row>
    <row r="19029" spans="38:45" x14ac:dyDescent="0.55000000000000004">
      <c r="AL19029" s="254" t="s">
        <v>22961</v>
      </c>
      <c r="AM19029" s="255">
        <v>4900.79</v>
      </c>
      <c r="AO19029" s="228" t="s">
        <v>21433</v>
      </c>
      <c r="AP19029" s="229">
        <v>610.47</v>
      </c>
      <c r="AR19029" s="205"/>
      <c r="AS19029" s="206"/>
    </row>
    <row r="19030" spans="38:45" x14ac:dyDescent="0.55000000000000004">
      <c r="AL19030" s="254" t="s">
        <v>54424</v>
      </c>
      <c r="AM19030" s="255">
        <v>33679.360000000001</v>
      </c>
      <c r="AO19030" s="228" t="s">
        <v>54388</v>
      </c>
      <c r="AP19030" s="229">
        <v>746582.35</v>
      </c>
      <c r="AR19030" s="205"/>
      <c r="AS19030" s="206"/>
    </row>
    <row r="19031" spans="38:45" x14ac:dyDescent="0.55000000000000004">
      <c r="AL19031" s="254" t="s">
        <v>59994</v>
      </c>
      <c r="AM19031" s="255">
        <v>38940.559999999998</v>
      </c>
      <c r="AO19031" s="228" t="s">
        <v>21434</v>
      </c>
      <c r="AP19031" s="229">
        <v>339238.3</v>
      </c>
      <c r="AR19031" s="205"/>
      <c r="AS19031" s="206"/>
    </row>
    <row r="19032" spans="38:45" x14ac:dyDescent="0.55000000000000004">
      <c r="AL19032" s="254" t="s">
        <v>22964</v>
      </c>
      <c r="AM19032" s="255">
        <v>17132.689999999999</v>
      </c>
      <c r="AO19032" s="228" t="s">
        <v>48469</v>
      </c>
      <c r="AP19032" s="229">
        <v>44750.28</v>
      </c>
      <c r="AR19032" s="205"/>
      <c r="AS19032" s="206"/>
    </row>
    <row r="19033" spans="38:45" x14ac:dyDescent="0.55000000000000004">
      <c r="AL19033" s="254" t="s">
        <v>65160</v>
      </c>
      <c r="AM19033" s="255">
        <v>-4900.79</v>
      </c>
      <c r="AO19033" s="228" t="s">
        <v>21435</v>
      </c>
      <c r="AP19033" s="229">
        <v>81424.59</v>
      </c>
      <c r="AR19033" s="205"/>
      <c r="AS19033" s="206"/>
    </row>
    <row r="19034" spans="38:45" x14ac:dyDescent="0.55000000000000004">
      <c r="AL19034" s="254" t="s">
        <v>22965</v>
      </c>
      <c r="AM19034" s="255">
        <v>5293</v>
      </c>
      <c r="AO19034" s="228" t="s">
        <v>21437</v>
      </c>
      <c r="AP19034" s="229">
        <v>3643</v>
      </c>
      <c r="AR19034" s="205"/>
      <c r="AS19034" s="206"/>
    </row>
    <row r="19035" spans="38:45" x14ac:dyDescent="0.55000000000000004">
      <c r="AL19035" s="254" t="s">
        <v>56818</v>
      </c>
      <c r="AM19035" s="255">
        <v>36310.559999999998</v>
      </c>
      <c r="AO19035" s="228" t="s">
        <v>21438</v>
      </c>
      <c r="AP19035" s="229">
        <v>124762.45</v>
      </c>
      <c r="AR19035" s="205"/>
      <c r="AS19035" s="206"/>
    </row>
    <row r="19036" spans="38:45" x14ac:dyDescent="0.55000000000000004">
      <c r="AL19036" s="254" t="s">
        <v>35252</v>
      </c>
      <c r="AM19036" s="255">
        <v>36310.559999999998</v>
      </c>
      <c r="AO19036" s="228" t="s">
        <v>21439</v>
      </c>
      <c r="AP19036" s="229">
        <v>509028.12</v>
      </c>
      <c r="AR19036" s="205"/>
      <c r="AS19036" s="206"/>
    </row>
    <row r="19037" spans="38:45" x14ac:dyDescent="0.55000000000000004">
      <c r="AL19037" s="254" t="s">
        <v>23057</v>
      </c>
      <c r="AM19037" s="255">
        <v>216200</v>
      </c>
      <c r="AO19037" s="228" t="s">
        <v>49376</v>
      </c>
      <c r="AP19037" s="229">
        <v>-2898.21</v>
      </c>
      <c r="AR19037" s="205"/>
      <c r="AS19037" s="206"/>
    </row>
    <row r="19038" spans="38:45" x14ac:dyDescent="0.55000000000000004">
      <c r="AL19038" s="254" t="s">
        <v>23058</v>
      </c>
      <c r="AM19038" s="255">
        <v>163666.97</v>
      </c>
      <c r="AO19038" s="228" t="s">
        <v>48470</v>
      </c>
      <c r="AP19038" s="229">
        <v>22300</v>
      </c>
      <c r="AR19038" s="205"/>
      <c r="AS19038" s="206"/>
    </row>
    <row r="19039" spans="38:45" x14ac:dyDescent="0.55000000000000004">
      <c r="AL19039" s="254" t="s">
        <v>54428</v>
      </c>
      <c r="AM19039" s="255">
        <v>5600</v>
      </c>
      <c r="AO19039" s="228" t="s">
        <v>21440</v>
      </c>
      <c r="AP19039" s="229">
        <v>5879.65</v>
      </c>
      <c r="AR19039" s="205"/>
      <c r="AS19039" s="206"/>
    </row>
    <row r="19040" spans="38:45" x14ac:dyDescent="0.55000000000000004">
      <c r="AL19040" s="254" t="s">
        <v>23062</v>
      </c>
      <c r="AM19040" s="255">
        <v>840</v>
      </c>
      <c r="AO19040" s="228" t="s">
        <v>50682</v>
      </c>
      <c r="AP19040" s="229">
        <v>8286.25</v>
      </c>
      <c r="AR19040" s="205"/>
      <c r="AS19040" s="206"/>
    </row>
    <row r="19041" spans="38:45" x14ac:dyDescent="0.55000000000000004">
      <c r="AL19041" s="254" t="s">
        <v>23063</v>
      </c>
      <c r="AM19041" s="255">
        <v>45882.83</v>
      </c>
      <c r="AO19041" s="228" t="s">
        <v>36340</v>
      </c>
      <c r="AP19041" s="229">
        <v>1369.96</v>
      </c>
      <c r="AR19041" s="205"/>
      <c r="AS19041" s="206"/>
    </row>
    <row r="19042" spans="38:45" x14ac:dyDescent="0.55000000000000004">
      <c r="AL19042" s="254" t="s">
        <v>23067</v>
      </c>
      <c r="AM19042" s="255">
        <v>396659.67</v>
      </c>
      <c r="AO19042" s="228" t="s">
        <v>46066</v>
      </c>
      <c r="AP19042" s="229">
        <v>123937.5</v>
      </c>
      <c r="AR19042" s="205"/>
      <c r="AS19042" s="206"/>
    </row>
    <row r="19043" spans="38:45" x14ac:dyDescent="0.55000000000000004">
      <c r="AL19043" s="254" t="s">
        <v>23068</v>
      </c>
      <c r="AM19043" s="255">
        <v>5034.5600000000004</v>
      </c>
      <c r="AO19043" s="228" t="s">
        <v>54389</v>
      </c>
      <c r="AP19043" s="229">
        <v>4042</v>
      </c>
      <c r="AR19043" s="205"/>
      <c r="AS19043" s="206"/>
    </row>
    <row r="19044" spans="38:45" x14ac:dyDescent="0.55000000000000004">
      <c r="AL19044" s="254" t="s">
        <v>23069</v>
      </c>
      <c r="AM19044" s="255">
        <v>3570</v>
      </c>
      <c r="AO19044" s="228" t="s">
        <v>21456</v>
      </c>
      <c r="AP19044" s="229">
        <v>10034.41</v>
      </c>
      <c r="AR19044" s="205"/>
      <c r="AS19044" s="206"/>
    </row>
    <row r="19045" spans="38:45" x14ac:dyDescent="0.55000000000000004">
      <c r="AL19045" s="254" t="s">
        <v>13826</v>
      </c>
      <c r="AM19045" s="255">
        <v>3266.26</v>
      </c>
      <c r="AO19045" s="228" t="s">
        <v>21457</v>
      </c>
      <c r="AP19045" s="229">
        <v>1295.72</v>
      </c>
      <c r="AR19045" s="205"/>
      <c r="AS19045" s="206"/>
    </row>
    <row r="19046" spans="38:45" x14ac:dyDescent="0.55000000000000004">
      <c r="AL19046" s="254" t="s">
        <v>23070</v>
      </c>
      <c r="AM19046" s="255">
        <v>5713.76</v>
      </c>
      <c r="AO19046" s="228" t="s">
        <v>21459</v>
      </c>
      <c r="AP19046" s="229">
        <v>62744.02</v>
      </c>
      <c r="AR19046" s="205"/>
      <c r="AS19046" s="206"/>
    </row>
    <row r="19047" spans="38:45" x14ac:dyDescent="0.55000000000000004">
      <c r="AL19047" s="254" t="s">
        <v>33809</v>
      </c>
      <c r="AM19047" s="255">
        <v>949.03</v>
      </c>
      <c r="AO19047" s="228" t="s">
        <v>21460</v>
      </c>
      <c r="AP19047" s="229">
        <v>21350.1</v>
      </c>
      <c r="AR19047" s="205"/>
      <c r="AS19047" s="206"/>
    </row>
    <row r="19048" spans="38:45" x14ac:dyDescent="0.55000000000000004">
      <c r="AL19048" s="254" t="s">
        <v>23073</v>
      </c>
      <c r="AM19048" s="255">
        <v>27489.25</v>
      </c>
      <c r="AO19048" s="228" t="s">
        <v>21462</v>
      </c>
      <c r="AP19048" s="229">
        <v>117890</v>
      </c>
      <c r="AR19048" s="205"/>
      <c r="AS19048" s="206"/>
    </row>
    <row r="19049" spans="38:45" x14ac:dyDescent="0.55000000000000004">
      <c r="AL19049" s="254" t="s">
        <v>23074</v>
      </c>
      <c r="AM19049" s="255">
        <v>1021625</v>
      </c>
      <c r="AO19049" s="228" t="s">
        <v>48471</v>
      </c>
      <c r="AP19049" s="229">
        <v>65729.600000000006</v>
      </c>
      <c r="AR19049" s="205"/>
      <c r="AS19049" s="206"/>
    </row>
    <row r="19050" spans="38:45" x14ac:dyDescent="0.55000000000000004">
      <c r="AL19050" s="254" t="s">
        <v>63506</v>
      </c>
      <c r="AM19050" s="255">
        <v>1242.74</v>
      </c>
      <c r="AO19050" s="228" t="s">
        <v>46067</v>
      </c>
      <c r="AP19050" s="229">
        <v>144670.79999999999</v>
      </c>
      <c r="AR19050" s="205"/>
      <c r="AS19050" s="206"/>
    </row>
    <row r="19051" spans="38:45" x14ac:dyDescent="0.55000000000000004">
      <c r="AL19051" s="254" t="s">
        <v>43283</v>
      </c>
      <c r="AM19051" s="255">
        <v>20004.509999999998</v>
      </c>
      <c r="AO19051" s="228" t="s">
        <v>21551</v>
      </c>
      <c r="AP19051" s="229">
        <v>122308.78</v>
      </c>
      <c r="AR19051" s="205"/>
      <c r="AS19051" s="206"/>
    </row>
    <row r="19052" spans="38:45" x14ac:dyDescent="0.55000000000000004">
      <c r="AL19052" s="254" t="s">
        <v>32336</v>
      </c>
      <c r="AM19052" s="255">
        <v>111.79</v>
      </c>
      <c r="AO19052" s="228" t="s">
        <v>21552</v>
      </c>
      <c r="AP19052" s="229">
        <v>93396.73</v>
      </c>
      <c r="AR19052" s="205"/>
      <c r="AS19052" s="206"/>
    </row>
    <row r="19053" spans="38:45" x14ac:dyDescent="0.55000000000000004">
      <c r="AL19053" s="254" t="s">
        <v>13828</v>
      </c>
      <c r="AM19053" s="255">
        <v>148671.10999999999</v>
      </c>
      <c r="AO19053" s="228" t="s">
        <v>21553</v>
      </c>
      <c r="AP19053" s="229">
        <v>476466.13</v>
      </c>
      <c r="AR19053" s="205"/>
      <c r="AS19053" s="206"/>
    </row>
    <row r="19054" spans="38:45" x14ac:dyDescent="0.55000000000000004">
      <c r="AL19054" s="254" t="s">
        <v>13829</v>
      </c>
      <c r="AM19054" s="255">
        <v>441782.84</v>
      </c>
      <c r="AO19054" s="228" t="s">
        <v>21554</v>
      </c>
      <c r="AP19054" s="229">
        <v>1353776.57</v>
      </c>
      <c r="AR19054" s="205"/>
      <c r="AS19054" s="206"/>
    </row>
    <row r="19055" spans="38:45" x14ac:dyDescent="0.55000000000000004">
      <c r="AL19055" s="254" t="s">
        <v>23076</v>
      </c>
      <c r="AM19055" s="255">
        <v>103536.83</v>
      </c>
      <c r="AO19055" s="228" t="s">
        <v>47522</v>
      </c>
      <c r="AP19055" s="229">
        <v>6935.97</v>
      </c>
      <c r="AR19055" s="205"/>
      <c r="AS19055" s="206"/>
    </row>
    <row r="19056" spans="38:45" x14ac:dyDescent="0.55000000000000004">
      <c r="AL19056" s="254" t="s">
        <v>23077</v>
      </c>
      <c r="AM19056" s="255">
        <v>100194.45</v>
      </c>
      <c r="AO19056" s="228" t="s">
        <v>21555</v>
      </c>
      <c r="AP19056" s="229">
        <v>232457.81</v>
      </c>
      <c r="AR19056" s="205"/>
      <c r="AS19056" s="206"/>
    </row>
    <row r="19057" spans="38:45" x14ac:dyDescent="0.55000000000000004">
      <c r="AL19057" s="254" t="s">
        <v>23078</v>
      </c>
      <c r="AM19057" s="255">
        <v>8375.48</v>
      </c>
      <c r="AO19057" s="228" t="s">
        <v>21556</v>
      </c>
      <c r="AP19057" s="229">
        <v>13517.95</v>
      </c>
      <c r="AR19057" s="205"/>
      <c r="AS19057" s="206"/>
    </row>
    <row r="19058" spans="38:45" x14ac:dyDescent="0.55000000000000004">
      <c r="AL19058" s="254" t="s">
        <v>23080</v>
      </c>
      <c r="AM19058" s="255">
        <v>1138.48</v>
      </c>
      <c r="AO19058" s="228" t="s">
        <v>21558</v>
      </c>
      <c r="AP19058" s="229">
        <v>539601.69999999995</v>
      </c>
      <c r="AR19058" s="205"/>
      <c r="AS19058" s="206"/>
    </row>
    <row r="19059" spans="38:45" x14ac:dyDescent="0.55000000000000004">
      <c r="AL19059" s="254" t="s">
        <v>54429</v>
      </c>
      <c r="AM19059" s="255">
        <v>2102.1</v>
      </c>
      <c r="AO19059" s="228" t="s">
        <v>21559</v>
      </c>
      <c r="AP19059" s="229">
        <v>30614.57</v>
      </c>
      <c r="AR19059" s="205"/>
      <c r="AS19059" s="206"/>
    </row>
    <row r="19060" spans="38:45" x14ac:dyDescent="0.55000000000000004">
      <c r="AL19060" s="254" t="s">
        <v>58902</v>
      </c>
      <c r="AM19060" s="255">
        <v>115.1</v>
      </c>
      <c r="AO19060" s="228" t="s">
        <v>21560</v>
      </c>
      <c r="AP19060" s="229">
        <v>2437</v>
      </c>
      <c r="AR19060" s="205"/>
      <c r="AS19060" s="206"/>
    </row>
    <row r="19061" spans="38:45" x14ac:dyDescent="0.55000000000000004">
      <c r="AL19061" s="254" t="s">
        <v>23081</v>
      </c>
      <c r="AM19061" s="255">
        <v>4422.3599999999997</v>
      </c>
      <c r="AO19061" s="228" t="s">
        <v>21561</v>
      </c>
      <c r="AP19061" s="229">
        <v>6674.64</v>
      </c>
      <c r="AR19061" s="205"/>
      <c r="AS19061" s="206"/>
    </row>
    <row r="19062" spans="38:45" x14ac:dyDescent="0.55000000000000004">
      <c r="AL19062" s="254" t="s">
        <v>59995</v>
      </c>
      <c r="AM19062" s="255">
        <v>2500</v>
      </c>
      <c r="AO19062" s="228" t="s">
        <v>21562</v>
      </c>
      <c r="AP19062" s="229">
        <v>92561.81</v>
      </c>
      <c r="AR19062" s="205"/>
      <c r="AS19062" s="206"/>
    </row>
    <row r="19063" spans="38:45" x14ac:dyDescent="0.55000000000000004">
      <c r="AL19063" s="254" t="s">
        <v>13830</v>
      </c>
      <c r="AM19063" s="255">
        <v>146140.46</v>
      </c>
      <c r="AO19063" s="228" t="s">
        <v>21563</v>
      </c>
      <c r="AP19063" s="229">
        <v>31991.54</v>
      </c>
      <c r="AR19063" s="205"/>
      <c r="AS19063" s="206"/>
    </row>
    <row r="19064" spans="38:45" x14ac:dyDescent="0.55000000000000004">
      <c r="AL19064" s="254" t="s">
        <v>13831</v>
      </c>
      <c r="AM19064" s="255">
        <v>176130.18</v>
      </c>
      <c r="AO19064" s="228" t="s">
        <v>21564</v>
      </c>
      <c r="AP19064" s="229">
        <v>1659</v>
      </c>
      <c r="AR19064" s="205"/>
      <c r="AS19064" s="206"/>
    </row>
    <row r="19065" spans="38:45" x14ac:dyDescent="0.55000000000000004">
      <c r="AL19065" s="254" t="s">
        <v>23084</v>
      </c>
      <c r="AM19065" s="255">
        <v>253546.54</v>
      </c>
      <c r="AO19065" s="228" t="s">
        <v>43251</v>
      </c>
      <c r="AP19065" s="229">
        <v>9642.7800000000007</v>
      </c>
      <c r="AR19065" s="205"/>
      <c r="AS19065" s="206"/>
    </row>
    <row r="19066" spans="38:45" x14ac:dyDescent="0.55000000000000004">
      <c r="AL19066" s="254" t="s">
        <v>23087</v>
      </c>
      <c r="AM19066" s="255">
        <v>72186.34</v>
      </c>
      <c r="AO19066" s="228" t="s">
        <v>47523</v>
      </c>
      <c r="AP19066" s="229">
        <v>50938.92</v>
      </c>
      <c r="AR19066" s="205"/>
      <c r="AS19066" s="206"/>
    </row>
    <row r="19067" spans="38:45" x14ac:dyDescent="0.55000000000000004">
      <c r="AL19067" s="254" t="s">
        <v>23089</v>
      </c>
      <c r="AM19067" s="255">
        <v>-46902.78</v>
      </c>
      <c r="AO19067" s="228" t="s">
        <v>21565</v>
      </c>
      <c r="AP19067" s="229">
        <v>69980.62</v>
      </c>
      <c r="AR19067" s="205"/>
      <c r="AS19067" s="206"/>
    </row>
    <row r="19068" spans="38:45" x14ac:dyDescent="0.55000000000000004">
      <c r="AL19068" s="254" t="s">
        <v>56819</v>
      </c>
      <c r="AM19068" s="255">
        <v>160121.95000000001</v>
      </c>
      <c r="AO19068" s="228" t="s">
        <v>21566</v>
      </c>
      <c r="AP19068" s="229">
        <v>124146.82</v>
      </c>
      <c r="AR19068" s="205"/>
      <c r="AS19068" s="206"/>
    </row>
    <row r="19069" spans="38:45" x14ac:dyDescent="0.55000000000000004">
      <c r="AL19069" s="254" t="s">
        <v>62369</v>
      </c>
      <c r="AM19069" s="255">
        <v>241065</v>
      </c>
      <c r="AO19069" s="228" t="s">
        <v>21567</v>
      </c>
      <c r="AP19069" s="229">
        <v>37407.68</v>
      </c>
      <c r="AR19069" s="205"/>
      <c r="AS19069" s="206"/>
    </row>
    <row r="19070" spans="38:45" x14ac:dyDescent="0.55000000000000004">
      <c r="AL19070" s="254" t="s">
        <v>55620</v>
      </c>
      <c r="AM19070" s="255">
        <v>11779.72</v>
      </c>
      <c r="AO19070" s="228" t="s">
        <v>13631</v>
      </c>
      <c r="AP19070" s="229">
        <v>28440</v>
      </c>
      <c r="AR19070" s="205"/>
      <c r="AS19070" s="206"/>
    </row>
    <row r="19071" spans="38:45" x14ac:dyDescent="0.55000000000000004">
      <c r="AL19071" s="254" t="s">
        <v>58376</v>
      </c>
      <c r="AM19071" s="255">
        <v>151270.84</v>
      </c>
      <c r="AO19071" s="228" t="s">
        <v>13632</v>
      </c>
      <c r="AP19071" s="229">
        <v>16860</v>
      </c>
      <c r="AR19071" s="205"/>
      <c r="AS19071" s="206"/>
    </row>
    <row r="19072" spans="38:45" x14ac:dyDescent="0.55000000000000004">
      <c r="AL19072" s="254" t="s">
        <v>56820</v>
      </c>
      <c r="AM19072" s="255">
        <v>9861.1</v>
      </c>
      <c r="AO19072" s="228" t="s">
        <v>36343</v>
      </c>
      <c r="AP19072" s="229">
        <v>3617164.06</v>
      </c>
      <c r="AR19072" s="205"/>
      <c r="AS19072" s="206"/>
    </row>
    <row r="19073" spans="38:45" x14ac:dyDescent="0.55000000000000004">
      <c r="AL19073" s="254" t="s">
        <v>23141</v>
      </c>
      <c r="AM19073" s="255">
        <v>719091.1</v>
      </c>
      <c r="AO19073" s="228" t="s">
        <v>21568</v>
      </c>
      <c r="AP19073" s="229">
        <v>97006.77</v>
      </c>
      <c r="AR19073" s="205"/>
      <c r="AS19073" s="206"/>
    </row>
    <row r="19074" spans="38:45" x14ac:dyDescent="0.55000000000000004">
      <c r="AL19074" s="254" t="s">
        <v>23142</v>
      </c>
      <c r="AM19074" s="255">
        <v>8871.14</v>
      </c>
      <c r="AO19074" s="228" t="s">
        <v>47524</v>
      </c>
      <c r="AP19074" s="229">
        <v>3233566.52</v>
      </c>
      <c r="AR19074" s="205"/>
      <c r="AS19074" s="206"/>
    </row>
    <row r="19075" spans="38:45" x14ac:dyDescent="0.55000000000000004">
      <c r="AL19075" s="254" t="s">
        <v>54430</v>
      </c>
      <c r="AM19075" s="255">
        <v>101690</v>
      </c>
      <c r="AO19075" s="228" t="s">
        <v>43252</v>
      </c>
      <c r="AP19075" s="229">
        <v>2572.12</v>
      </c>
      <c r="AR19075" s="205"/>
      <c r="AS19075" s="206"/>
    </row>
    <row r="19076" spans="38:45" x14ac:dyDescent="0.55000000000000004">
      <c r="AL19076" s="254" t="s">
        <v>49385</v>
      </c>
      <c r="AM19076" s="255">
        <v>78312</v>
      </c>
      <c r="AO19076" s="228" t="s">
        <v>21569</v>
      </c>
      <c r="AP19076" s="229">
        <v>144657.85999999999</v>
      </c>
      <c r="AR19076" s="205"/>
      <c r="AS19076" s="206"/>
    </row>
    <row r="19077" spans="38:45" x14ac:dyDescent="0.55000000000000004">
      <c r="AL19077" s="254" t="s">
        <v>33815</v>
      </c>
      <c r="AM19077" s="255">
        <v>376070.42</v>
      </c>
      <c r="AO19077" s="228" t="s">
        <v>21571</v>
      </c>
      <c r="AP19077" s="229">
        <v>33617.550000000003</v>
      </c>
      <c r="AR19077" s="205"/>
      <c r="AS19077" s="206"/>
    </row>
    <row r="19078" spans="38:45" x14ac:dyDescent="0.55000000000000004">
      <c r="AL19078" s="254" t="s">
        <v>23143</v>
      </c>
      <c r="AM19078" s="255">
        <v>163638.07999999999</v>
      </c>
      <c r="AO19078" s="228" t="s">
        <v>21572</v>
      </c>
      <c r="AP19078" s="229">
        <v>12100.74</v>
      </c>
      <c r="AR19078" s="205"/>
      <c r="AS19078" s="206"/>
    </row>
    <row r="19079" spans="38:45" x14ac:dyDescent="0.55000000000000004">
      <c r="AL19079" s="254" t="s">
        <v>13839</v>
      </c>
      <c r="AM19079" s="255">
        <v>337.43</v>
      </c>
      <c r="AO19079" s="228" t="s">
        <v>13634</v>
      </c>
      <c r="AP19079" s="229">
        <v>797054.18</v>
      </c>
      <c r="AR19079" s="205"/>
      <c r="AS19079" s="206"/>
    </row>
    <row r="19080" spans="38:45" x14ac:dyDescent="0.55000000000000004">
      <c r="AL19080" s="254" t="s">
        <v>32347</v>
      </c>
      <c r="AM19080" s="255">
        <v>89382.65</v>
      </c>
      <c r="AO19080" s="228" t="s">
        <v>13635</v>
      </c>
      <c r="AP19080" s="229">
        <v>1109415.8500000001</v>
      </c>
      <c r="AR19080" s="205"/>
      <c r="AS19080" s="206"/>
    </row>
    <row r="19081" spans="38:45" x14ac:dyDescent="0.55000000000000004">
      <c r="AL19081" s="254" t="s">
        <v>35259</v>
      </c>
      <c r="AM19081" s="255">
        <v>52350.82</v>
      </c>
      <c r="AO19081" s="228" t="s">
        <v>21573</v>
      </c>
      <c r="AP19081" s="229">
        <v>169236.16</v>
      </c>
      <c r="AR19081" s="205"/>
      <c r="AS19081" s="206"/>
    </row>
    <row r="19082" spans="38:45" x14ac:dyDescent="0.55000000000000004">
      <c r="AL19082" s="254" t="s">
        <v>54431</v>
      </c>
      <c r="AM19082" s="255">
        <v>4746.74</v>
      </c>
      <c r="AO19082" s="228" t="s">
        <v>21574</v>
      </c>
      <c r="AP19082" s="229">
        <v>458503.07</v>
      </c>
      <c r="AR19082" s="205"/>
      <c r="AS19082" s="206"/>
    </row>
    <row r="19083" spans="38:45" x14ac:dyDescent="0.55000000000000004">
      <c r="AL19083" s="254" t="s">
        <v>23146</v>
      </c>
      <c r="AM19083" s="255">
        <v>355462.52</v>
      </c>
      <c r="AO19083" s="228" t="s">
        <v>47525</v>
      </c>
      <c r="AP19083" s="229">
        <v>1099.96</v>
      </c>
      <c r="AR19083" s="205"/>
      <c r="AS19083" s="206"/>
    </row>
    <row r="19084" spans="38:45" x14ac:dyDescent="0.55000000000000004">
      <c r="AL19084" s="254" t="s">
        <v>65161</v>
      </c>
      <c r="AM19084" s="255">
        <v>9196.6299999999992</v>
      </c>
      <c r="AO19084" s="228" t="s">
        <v>46068</v>
      </c>
      <c r="AP19084" s="229">
        <v>2661.73</v>
      </c>
      <c r="AR19084" s="205"/>
      <c r="AS19084" s="206"/>
    </row>
    <row r="19085" spans="38:45" x14ac:dyDescent="0.55000000000000004">
      <c r="AL19085" s="254" t="s">
        <v>54432</v>
      </c>
      <c r="AM19085" s="255">
        <v>900</v>
      </c>
      <c r="AO19085" s="228" t="s">
        <v>47526</v>
      </c>
      <c r="AP19085" s="229">
        <v>456.9</v>
      </c>
      <c r="AR19085" s="205"/>
      <c r="AS19085" s="206"/>
    </row>
    <row r="19086" spans="38:45" x14ac:dyDescent="0.55000000000000004">
      <c r="AL19086" s="254" t="s">
        <v>23148</v>
      </c>
      <c r="AM19086" s="255">
        <v>10255.030000000001</v>
      </c>
      <c r="AO19086" s="228" t="s">
        <v>13636</v>
      </c>
      <c r="AP19086" s="229">
        <v>294688.45</v>
      </c>
      <c r="AR19086" s="205"/>
      <c r="AS19086" s="206"/>
    </row>
    <row r="19087" spans="38:45" x14ac:dyDescent="0.55000000000000004">
      <c r="AL19087" s="254" t="s">
        <v>13841</v>
      </c>
      <c r="AM19087" s="255">
        <v>143924.59</v>
      </c>
      <c r="AO19087" s="228" t="s">
        <v>21578</v>
      </c>
      <c r="AP19087" s="229">
        <v>429878.36</v>
      </c>
      <c r="AR19087" s="205"/>
      <c r="AS19087" s="206"/>
    </row>
    <row r="19088" spans="38:45" x14ac:dyDescent="0.55000000000000004">
      <c r="AL19088" s="254" t="s">
        <v>13842</v>
      </c>
      <c r="AM19088" s="255">
        <v>392697.06</v>
      </c>
      <c r="AO19088" s="228" t="s">
        <v>21579</v>
      </c>
      <c r="AP19088" s="229">
        <v>415266.24</v>
      </c>
      <c r="AR19088" s="205"/>
      <c r="AS19088" s="206"/>
    </row>
    <row r="19089" spans="38:45" x14ac:dyDescent="0.55000000000000004">
      <c r="AL19089" s="254" t="s">
        <v>13843</v>
      </c>
      <c r="AM19089" s="255">
        <v>199750.81</v>
      </c>
      <c r="AO19089" s="228" t="s">
        <v>21580</v>
      </c>
      <c r="AP19089" s="229">
        <v>60057.13</v>
      </c>
      <c r="AR19089" s="205"/>
      <c r="AS19089" s="206"/>
    </row>
    <row r="19090" spans="38:45" x14ac:dyDescent="0.55000000000000004">
      <c r="AL19090" s="254" t="s">
        <v>23150</v>
      </c>
      <c r="AM19090" s="255">
        <v>120160.47</v>
      </c>
      <c r="AO19090" s="228" t="s">
        <v>21581</v>
      </c>
      <c r="AP19090" s="229">
        <v>19442.54</v>
      </c>
      <c r="AR19090" s="205"/>
      <c r="AS19090" s="206"/>
    </row>
    <row r="19091" spans="38:45" x14ac:dyDescent="0.55000000000000004">
      <c r="AL19091" s="254" t="s">
        <v>23151</v>
      </c>
      <c r="AM19091" s="255">
        <v>3512.7</v>
      </c>
      <c r="AO19091" s="228" t="s">
        <v>43253</v>
      </c>
      <c r="AP19091" s="229">
        <v>-26212.81</v>
      </c>
      <c r="AR19091" s="205"/>
      <c r="AS19091" s="206"/>
    </row>
    <row r="19092" spans="38:45" x14ac:dyDescent="0.55000000000000004">
      <c r="AL19092" s="254" t="s">
        <v>23152</v>
      </c>
      <c r="AM19092" s="255">
        <v>12687.94</v>
      </c>
      <c r="AO19092" s="228" t="s">
        <v>49377</v>
      </c>
      <c r="AP19092" s="229">
        <v>8107.66</v>
      </c>
      <c r="AR19092" s="205"/>
      <c r="AS19092" s="206"/>
    </row>
    <row r="19093" spans="38:45" x14ac:dyDescent="0.55000000000000004">
      <c r="AL19093" s="254" t="s">
        <v>54433</v>
      </c>
      <c r="AM19093" s="255">
        <v>410484.97</v>
      </c>
      <c r="AO19093" s="228" t="s">
        <v>50683</v>
      </c>
      <c r="AP19093" s="229">
        <v>8186</v>
      </c>
      <c r="AR19093" s="205"/>
      <c r="AS19093" s="206"/>
    </row>
    <row r="19094" spans="38:45" x14ac:dyDescent="0.55000000000000004">
      <c r="AL19094" s="254" t="s">
        <v>55621</v>
      </c>
      <c r="AM19094" s="255">
        <v>-67</v>
      </c>
      <c r="AO19094" s="228" t="s">
        <v>43254</v>
      </c>
      <c r="AP19094" s="229">
        <v>6288.51</v>
      </c>
      <c r="AR19094" s="205"/>
      <c r="AS19094" s="206"/>
    </row>
    <row r="19095" spans="38:45" x14ac:dyDescent="0.55000000000000004">
      <c r="AL19095" s="254" t="s">
        <v>13844</v>
      </c>
      <c r="AM19095" s="255">
        <v>69671.839999999997</v>
      </c>
      <c r="AO19095" s="228" t="s">
        <v>33668</v>
      </c>
      <c r="AP19095" s="229">
        <v>2149.56</v>
      </c>
      <c r="AR19095" s="205"/>
      <c r="AS19095" s="206"/>
    </row>
    <row r="19096" spans="38:45" x14ac:dyDescent="0.55000000000000004">
      <c r="AL19096" s="254" t="s">
        <v>23154</v>
      </c>
      <c r="AM19096" s="255">
        <v>16133.07</v>
      </c>
      <c r="AO19096" s="228" t="s">
        <v>48472</v>
      </c>
      <c r="AP19096" s="229">
        <v>8384.68</v>
      </c>
      <c r="AR19096" s="205"/>
      <c r="AS19096" s="206"/>
    </row>
    <row r="19097" spans="38:45" x14ac:dyDescent="0.55000000000000004">
      <c r="AL19097" s="254" t="s">
        <v>23155</v>
      </c>
      <c r="AM19097" s="255">
        <v>15940.2</v>
      </c>
      <c r="AO19097" s="228" t="s">
        <v>43255</v>
      </c>
      <c r="AP19097" s="229">
        <v>43254.87</v>
      </c>
      <c r="AR19097" s="205"/>
      <c r="AS19097" s="206"/>
    </row>
    <row r="19098" spans="38:45" x14ac:dyDescent="0.55000000000000004">
      <c r="AL19098" s="254" t="s">
        <v>23156</v>
      </c>
      <c r="AM19098" s="255">
        <v>22336.79</v>
      </c>
      <c r="AO19098" s="228" t="s">
        <v>39216</v>
      </c>
      <c r="AP19098" s="229">
        <v>4760.8599999999997</v>
      </c>
      <c r="AR19098" s="205"/>
      <c r="AS19098" s="206"/>
    </row>
    <row r="19099" spans="38:45" x14ac:dyDescent="0.55000000000000004">
      <c r="AL19099" s="254" t="s">
        <v>23157</v>
      </c>
      <c r="AM19099" s="255">
        <v>-12493</v>
      </c>
      <c r="AO19099" s="228" t="s">
        <v>43256</v>
      </c>
      <c r="AP19099" s="229">
        <v>3384.07</v>
      </c>
      <c r="AR19099" s="205"/>
      <c r="AS19099" s="206"/>
    </row>
    <row r="19100" spans="38:45" x14ac:dyDescent="0.55000000000000004">
      <c r="AL19100" s="254" t="s">
        <v>36449</v>
      </c>
      <c r="AM19100" s="255">
        <v>46281.85</v>
      </c>
      <c r="AO19100" s="228" t="s">
        <v>43257</v>
      </c>
      <c r="AP19100" s="229">
        <v>4283.22</v>
      </c>
      <c r="AR19100" s="205"/>
      <c r="AS19100" s="206"/>
    </row>
    <row r="19101" spans="38:45" x14ac:dyDescent="0.55000000000000004">
      <c r="AL19101" s="254" t="s">
        <v>35260</v>
      </c>
      <c r="AM19101" s="255">
        <v>15710</v>
      </c>
      <c r="AO19101" s="228" t="s">
        <v>21596</v>
      </c>
      <c r="AP19101" s="229">
        <v>7782</v>
      </c>
      <c r="AR19101" s="205"/>
      <c r="AS19101" s="206"/>
    </row>
    <row r="19102" spans="38:45" x14ac:dyDescent="0.55000000000000004">
      <c r="AL19102" s="254" t="s">
        <v>58770</v>
      </c>
      <c r="AM19102" s="255">
        <v>25752.7</v>
      </c>
      <c r="AO19102" s="228" t="s">
        <v>21597</v>
      </c>
      <c r="AP19102" s="229">
        <v>524.66999999999996</v>
      </c>
      <c r="AR19102" s="205"/>
      <c r="AS19102" s="206"/>
    </row>
    <row r="19103" spans="38:45" x14ac:dyDescent="0.55000000000000004">
      <c r="AL19103" s="254" t="s">
        <v>23224</v>
      </c>
      <c r="AM19103" s="255">
        <v>103348.84</v>
      </c>
      <c r="AO19103" s="228" t="s">
        <v>21598</v>
      </c>
      <c r="AP19103" s="229">
        <v>1816.28</v>
      </c>
      <c r="AR19103" s="205"/>
      <c r="AS19103" s="206"/>
    </row>
    <row r="19104" spans="38:45" x14ac:dyDescent="0.55000000000000004">
      <c r="AL19104" s="254" t="s">
        <v>23225</v>
      </c>
      <c r="AM19104" s="255">
        <v>3062.8</v>
      </c>
      <c r="AO19104" s="228" t="s">
        <v>21599</v>
      </c>
      <c r="AP19104" s="229">
        <v>3426</v>
      </c>
      <c r="AR19104" s="205"/>
      <c r="AS19104" s="206"/>
    </row>
    <row r="19105" spans="38:45" x14ac:dyDescent="0.55000000000000004">
      <c r="AL19105" s="254" t="s">
        <v>23226</v>
      </c>
      <c r="AM19105" s="255">
        <v>135253.96</v>
      </c>
      <c r="AO19105" s="228" t="s">
        <v>21600</v>
      </c>
      <c r="AP19105" s="229">
        <v>3983.84</v>
      </c>
      <c r="AR19105" s="205"/>
      <c r="AS19105" s="206"/>
    </row>
    <row r="19106" spans="38:45" x14ac:dyDescent="0.55000000000000004">
      <c r="AL19106" s="254" t="s">
        <v>56821</v>
      </c>
      <c r="AM19106" s="255">
        <v>3444.62</v>
      </c>
      <c r="AO19106" s="228" t="s">
        <v>43258</v>
      </c>
      <c r="AP19106" s="229">
        <v>12400</v>
      </c>
      <c r="AR19106" s="205"/>
      <c r="AS19106" s="206"/>
    </row>
    <row r="19107" spans="38:45" x14ac:dyDescent="0.55000000000000004">
      <c r="AL19107" s="254" t="s">
        <v>23228</v>
      </c>
      <c r="AM19107" s="255">
        <v>10181.84</v>
      </c>
      <c r="AO19107" s="228" t="s">
        <v>21620</v>
      </c>
      <c r="AP19107" s="229">
        <v>55596.86</v>
      </c>
      <c r="AR19107" s="205"/>
      <c r="AS19107" s="206"/>
    </row>
    <row r="19108" spans="38:45" x14ac:dyDescent="0.55000000000000004">
      <c r="AL19108" s="254" t="s">
        <v>23230</v>
      </c>
      <c r="AM19108" s="255">
        <v>65682.06</v>
      </c>
      <c r="AO19108" s="228" t="s">
        <v>21621</v>
      </c>
      <c r="AP19108" s="229">
        <v>36074.5</v>
      </c>
      <c r="AR19108" s="205"/>
      <c r="AS19108" s="206"/>
    </row>
    <row r="19109" spans="38:45" x14ac:dyDescent="0.55000000000000004">
      <c r="AL19109" s="254" t="s">
        <v>23232</v>
      </c>
      <c r="AM19109" s="255">
        <v>5179.3500000000004</v>
      </c>
      <c r="AO19109" s="228" t="s">
        <v>35132</v>
      </c>
      <c r="AP19109" s="229">
        <v>18364.73</v>
      </c>
      <c r="AR19109" s="205"/>
      <c r="AS19109" s="206"/>
    </row>
    <row r="19110" spans="38:45" x14ac:dyDescent="0.55000000000000004">
      <c r="AL19110" s="254" t="s">
        <v>23234</v>
      </c>
      <c r="AM19110" s="255">
        <v>235941.4</v>
      </c>
      <c r="AO19110" s="228" t="s">
        <v>46069</v>
      </c>
      <c r="AP19110" s="229">
        <v>125295.25</v>
      </c>
      <c r="AR19110" s="205"/>
      <c r="AS19110" s="206"/>
    </row>
    <row r="19111" spans="38:45" x14ac:dyDescent="0.55000000000000004">
      <c r="AL19111" s="254" t="s">
        <v>23238</v>
      </c>
      <c r="AM19111" s="255">
        <v>684055.04000000004</v>
      </c>
      <c r="AO19111" s="228" t="s">
        <v>21622</v>
      </c>
      <c r="AP19111" s="229">
        <v>6678.25</v>
      </c>
      <c r="AR19111" s="205"/>
      <c r="AS19111" s="206"/>
    </row>
    <row r="19112" spans="38:45" x14ac:dyDescent="0.55000000000000004">
      <c r="AL19112" s="254" t="s">
        <v>50699</v>
      </c>
      <c r="AM19112" s="255">
        <v>70343.199999999997</v>
      </c>
      <c r="AO19112" s="228" t="s">
        <v>21624</v>
      </c>
      <c r="AP19112" s="229">
        <v>8327.8700000000008</v>
      </c>
      <c r="AR19112" s="205"/>
      <c r="AS19112" s="206"/>
    </row>
    <row r="19113" spans="38:45" x14ac:dyDescent="0.55000000000000004">
      <c r="AL19113" s="254" t="s">
        <v>23239</v>
      </c>
      <c r="AM19113" s="255">
        <v>468</v>
      </c>
      <c r="AO19113" s="228" t="s">
        <v>35133</v>
      </c>
      <c r="AP19113" s="229">
        <v>15279.48</v>
      </c>
      <c r="AR19113" s="205"/>
      <c r="AS19113" s="206"/>
    </row>
    <row r="19114" spans="38:45" x14ac:dyDescent="0.55000000000000004">
      <c r="AL19114" s="254" t="s">
        <v>58771</v>
      </c>
      <c r="AM19114" s="255">
        <v>4000</v>
      </c>
      <c r="AO19114" s="228" t="s">
        <v>48473</v>
      </c>
      <c r="AP19114" s="229">
        <v>3356</v>
      </c>
      <c r="AR19114" s="205"/>
      <c r="AS19114" s="206"/>
    </row>
    <row r="19115" spans="38:45" x14ac:dyDescent="0.55000000000000004">
      <c r="AL19115" s="254" t="s">
        <v>62370</v>
      </c>
      <c r="AM19115" s="255">
        <v>23257.86</v>
      </c>
      <c r="AO19115" s="228" t="s">
        <v>21626</v>
      </c>
      <c r="AP19115" s="229">
        <v>32994.31</v>
      </c>
      <c r="AR19115" s="205"/>
      <c r="AS19115" s="206"/>
    </row>
    <row r="19116" spans="38:45" x14ac:dyDescent="0.55000000000000004">
      <c r="AL19116" s="254" t="s">
        <v>23241</v>
      </c>
      <c r="AM19116" s="255">
        <v>2520.0100000000002</v>
      </c>
      <c r="AO19116" s="228" t="s">
        <v>36350</v>
      </c>
      <c r="AP19116" s="229">
        <v>83988</v>
      </c>
      <c r="AR19116" s="205"/>
      <c r="AS19116" s="206"/>
    </row>
    <row r="19117" spans="38:45" x14ac:dyDescent="0.55000000000000004">
      <c r="AL19117" s="254" t="s">
        <v>13848</v>
      </c>
      <c r="AM19117" s="255">
        <v>100405.88</v>
      </c>
      <c r="AO19117" s="228" t="s">
        <v>21672</v>
      </c>
      <c r="AP19117" s="229">
        <v>16378.78</v>
      </c>
      <c r="AR19117" s="205"/>
      <c r="AS19117" s="206"/>
    </row>
    <row r="19118" spans="38:45" x14ac:dyDescent="0.55000000000000004">
      <c r="AL19118" s="254" t="s">
        <v>23242</v>
      </c>
      <c r="AM19118" s="255">
        <v>316115.28000000003</v>
      </c>
      <c r="AO19118" s="228" t="s">
        <v>21673</v>
      </c>
      <c r="AP19118" s="229">
        <v>206467.5</v>
      </c>
      <c r="AR19118" s="205"/>
      <c r="AS19118" s="206"/>
    </row>
    <row r="19119" spans="38:45" x14ac:dyDescent="0.55000000000000004">
      <c r="AL19119" s="254" t="s">
        <v>23243</v>
      </c>
      <c r="AM19119" s="255">
        <v>78019.88</v>
      </c>
      <c r="AO19119" s="228" t="s">
        <v>21674</v>
      </c>
      <c r="AP19119" s="229">
        <v>33497</v>
      </c>
      <c r="AR19119" s="205"/>
      <c r="AS19119" s="206"/>
    </row>
    <row r="19120" spans="38:45" x14ac:dyDescent="0.55000000000000004">
      <c r="AL19120" s="254" t="s">
        <v>23244</v>
      </c>
      <c r="AM19120" s="255">
        <v>46664.5</v>
      </c>
      <c r="AO19120" s="228" t="s">
        <v>39221</v>
      </c>
      <c r="AP19120" s="229">
        <v>2722.5</v>
      </c>
      <c r="AR19120" s="205"/>
      <c r="AS19120" s="206"/>
    </row>
    <row r="19121" spans="38:45" x14ac:dyDescent="0.55000000000000004">
      <c r="AL19121" s="254" t="s">
        <v>23245</v>
      </c>
      <c r="AM19121" s="255">
        <v>68306.75</v>
      </c>
      <c r="AO19121" s="228" t="s">
        <v>21675</v>
      </c>
      <c r="AP19121" s="229">
        <v>57272.5</v>
      </c>
      <c r="AR19121" s="205"/>
      <c r="AS19121" s="206"/>
    </row>
    <row r="19122" spans="38:45" x14ac:dyDescent="0.55000000000000004">
      <c r="AL19122" s="254" t="s">
        <v>60930</v>
      </c>
      <c r="AM19122" s="255">
        <v>3547.38</v>
      </c>
      <c r="AO19122" s="228" t="s">
        <v>43259</v>
      </c>
      <c r="AP19122" s="229">
        <v>35025</v>
      </c>
      <c r="AR19122" s="205"/>
      <c r="AS19122" s="206"/>
    </row>
    <row r="19123" spans="38:45" x14ac:dyDescent="0.55000000000000004">
      <c r="AL19123" s="254" t="s">
        <v>58057</v>
      </c>
      <c r="AM19123" s="255">
        <v>2970.64</v>
      </c>
      <c r="AO19123" s="228" t="s">
        <v>21676</v>
      </c>
      <c r="AP19123" s="229">
        <v>28574</v>
      </c>
      <c r="AR19123" s="205"/>
      <c r="AS19123" s="206"/>
    </row>
    <row r="19124" spans="38:45" x14ac:dyDescent="0.55000000000000004">
      <c r="AL19124" s="254" t="s">
        <v>65162</v>
      </c>
      <c r="AM19124" s="255">
        <v>635.27</v>
      </c>
      <c r="AO19124" s="228" t="s">
        <v>40802</v>
      </c>
      <c r="AP19124" s="229">
        <v>20292.349999999999</v>
      </c>
      <c r="AR19124" s="205"/>
      <c r="AS19124" s="206"/>
    </row>
    <row r="19125" spans="38:45" x14ac:dyDescent="0.55000000000000004">
      <c r="AL19125" s="254" t="s">
        <v>23248</v>
      </c>
      <c r="AM19125" s="255">
        <v>367866.99</v>
      </c>
      <c r="AO19125" s="228" t="s">
        <v>48474</v>
      </c>
      <c r="AP19125" s="229">
        <v>8278.18</v>
      </c>
      <c r="AR19125" s="205"/>
      <c r="AS19125" s="206"/>
    </row>
    <row r="19126" spans="38:45" x14ac:dyDescent="0.55000000000000004">
      <c r="AL19126" s="254" t="s">
        <v>23249</v>
      </c>
      <c r="AM19126" s="255">
        <v>168294.21</v>
      </c>
      <c r="AO19126" s="228" t="s">
        <v>48475</v>
      </c>
      <c r="AP19126" s="229">
        <v>989.58</v>
      </c>
      <c r="AR19126" s="205"/>
      <c r="AS19126" s="206"/>
    </row>
    <row r="19127" spans="38:45" x14ac:dyDescent="0.55000000000000004">
      <c r="AL19127" s="254" t="s">
        <v>23250</v>
      </c>
      <c r="AM19127" s="255">
        <v>289317.21000000002</v>
      </c>
      <c r="AO19127" s="228" t="s">
        <v>21677</v>
      </c>
      <c r="AP19127" s="229">
        <v>12442.83</v>
      </c>
      <c r="AR19127" s="205"/>
      <c r="AS19127" s="206"/>
    </row>
    <row r="19128" spans="38:45" x14ac:dyDescent="0.55000000000000004">
      <c r="AL19128" s="254" t="s">
        <v>23251</v>
      </c>
      <c r="AM19128" s="255">
        <v>2142.3000000000002</v>
      </c>
      <c r="AO19128" s="228" t="s">
        <v>36351</v>
      </c>
      <c r="AP19128" s="229">
        <v>776231.89</v>
      </c>
      <c r="AR19128" s="205"/>
      <c r="AS19128" s="206"/>
    </row>
    <row r="19129" spans="38:45" x14ac:dyDescent="0.55000000000000004">
      <c r="AL19129" s="254" t="s">
        <v>23252</v>
      </c>
      <c r="AM19129" s="255">
        <v>397486.93</v>
      </c>
      <c r="AO19129" s="228" t="s">
        <v>21680</v>
      </c>
      <c r="AP19129" s="229">
        <v>479824.27</v>
      </c>
      <c r="AR19129" s="205"/>
      <c r="AS19129" s="206"/>
    </row>
    <row r="19130" spans="38:45" x14ac:dyDescent="0.55000000000000004">
      <c r="AL19130" s="254" t="s">
        <v>50700</v>
      </c>
      <c r="AM19130" s="255">
        <v>-6927.65</v>
      </c>
      <c r="AO19130" s="228" t="s">
        <v>50684</v>
      </c>
      <c r="AP19130" s="229">
        <v>5702.32</v>
      </c>
      <c r="AR19130" s="205"/>
      <c r="AS19130" s="206"/>
    </row>
    <row r="19131" spans="38:45" x14ac:dyDescent="0.55000000000000004">
      <c r="AL19131" s="254" t="s">
        <v>60098</v>
      </c>
      <c r="AM19131" s="255">
        <v>20703.64</v>
      </c>
      <c r="AO19131" s="228" t="s">
        <v>46070</v>
      </c>
      <c r="AP19131" s="229">
        <v>197.78</v>
      </c>
      <c r="AR19131" s="205"/>
      <c r="AS19131" s="206"/>
    </row>
    <row r="19132" spans="38:45" x14ac:dyDescent="0.55000000000000004">
      <c r="AL19132" s="254" t="s">
        <v>23253</v>
      </c>
      <c r="AM19132" s="255">
        <v>528978.04</v>
      </c>
      <c r="AO19132" s="228" t="s">
        <v>49378</v>
      </c>
      <c r="AP19132" s="229">
        <v>6000</v>
      </c>
      <c r="AR19132" s="205"/>
      <c r="AS19132" s="206"/>
    </row>
    <row r="19133" spans="38:45" x14ac:dyDescent="0.55000000000000004">
      <c r="AL19133" s="254" t="s">
        <v>23280</v>
      </c>
      <c r="AM19133" s="255">
        <v>23039.75</v>
      </c>
      <c r="AO19133" s="228" t="s">
        <v>21681</v>
      </c>
      <c r="AP19133" s="229">
        <v>107737.5</v>
      </c>
      <c r="AR19133" s="205"/>
      <c r="AS19133" s="206"/>
    </row>
    <row r="19134" spans="38:45" x14ac:dyDescent="0.55000000000000004">
      <c r="AL19134" s="254" t="s">
        <v>23284</v>
      </c>
      <c r="AM19134" s="255">
        <v>30933.34</v>
      </c>
      <c r="AO19134" s="228" t="s">
        <v>21682</v>
      </c>
      <c r="AP19134" s="229">
        <v>140093.38</v>
      </c>
      <c r="AR19134" s="205"/>
      <c r="AS19134" s="206"/>
    </row>
    <row r="19135" spans="38:45" x14ac:dyDescent="0.55000000000000004">
      <c r="AL19135" s="254" t="s">
        <v>23286</v>
      </c>
      <c r="AM19135" s="255">
        <v>13200</v>
      </c>
      <c r="AO19135" s="228" t="s">
        <v>21683</v>
      </c>
      <c r="AP19135" s="229">
        <v>172404.62</v>
      </c>
      <c r="AR19135" s="205"/>
      <c r="AS19135" s="206"/>
    </row>
    <row r="19136" spans="38:45" x14ac:dyDescent="0.55000000000000004">
      <c r="AL19136" s="254" t="s">
        <v>54435</v>
      </c>
      <c r="AM19136" s="255">
        <v>1664.23</v>
      </c>
      <c r="AO19136" s="228" t="s">
        <v>21684</v>
      </c>
      <c r="AP19136" s="229">
        <v>20372.18</v>
      </c>
      <c r="AR19136" s="205"/>
      <c r="AS19136" s="206"/>
    </row>
    <row r="19137" spans="38:45" x14ac:dyDescent="0.55000000000000004">
      <c r="AL19137" s="254" t="s">
        <v>23352</v>
      </c>
      <c r="AM19137" s="255">
        <v>326796.27</v>
      </c>
      <c r="AO19137" s="228" t="s">
        <v>21685</v>
      </c>
      <c r="AP19137" s="229">
        <v>46501.94</v>
      </c>
      <c r="AR19137" s="205"/>
      <c r="AS19137" s="206"/>
    </row>
    <row r="19138" spans="38:45" x14ac:dyDescent="0.55000000000000004">
      <c r="AL19138" s="254" t="s">
        <v>33831</v>
      </c>
      <c r="AM19138" s="255">
        <v>173077.03</v>
      </c>
      <c r="AO19138" s="228" t="s">
        <v>21686</v>
      </c>
      <c r="AP19138" s="229">
        <v>2700</v>
      </c>
      <c r="AR19138" s="205"/>
      <c r="AS19138" s="206"/>
    </row>
    <row r="19139" spans="38:45" x14ac:dyDescent="0.55000000000000004">
      <c r="AL19139" s="254" t="s">
        <v>23353</v>
      </c>
      <c r="AM19139" s="255">
        <v>43900</v>
      </c>
      <c r="AO19139" s="228" t="s">
        <v>54390</v>
      </c>
      <c r="AP19139" s="229">
        <v>531.96</v>
      </c>
      <c r="AR19139" s="205"/>
      <c r="AS19139" s="206"/>
    </row>
    <row r="19140" spans="38:45" x14ac:dyDescent="0.55000000000000004">
      <c r="AL19140" s="254" t="s">
        <v>23356</v>
      </c>
      <c r="AM19140" s="255">
        <v>116555.58</v>
      </c>
      <c r="AO19140" s="228" t="s">
        <v>21687</v>
      </c>
      <c r="AP19140" s="229">
        <v>12656.92</v>
      </c>
      <c r="AR19140" s="205"/>
      <c r="AS19140" s="206"/>
    </row>
    <row r="19141" spans="38:45" x14ac:dyDescent="0.55000000000000004">
      <c r="AL19141" s="254" t="s">
        <v>59996</v>
      </c>
      <c r="AM19141" s="255">
        <v>170989.75</v>
      </c>
      <c r="AO19141" s="228" t="s">
        <v>54391</v>
      </c>
      <c r="AP19141" s="229">
        <v>220372.73</v>
      </c>
      <c r="AR19141" s="205"/>
      <c r="AS19141" s="206"/>
    </row>
    <row r="19142" spans="38:45" x14ac:dyDescent="0.55000000000000004">
      <c r="AL19142" s="254" t="s">
        <v>58058</v>
      </c>
      <c r="AM19142" s="255">
        <v>18744</v>
      </c>
      <c r="AO19142" s="228" t="s">
        <v>21688</v>
      </c>
      <c r="AP19142" s="229">
        <v>13015.98</v>
      </c>
      <c r="AR19142" s="205"/>
      <c r="AS19142" s="206"/>
    </row>
    <row r="19143" spans="38:45" x14ac:dyDescent="0.55000000000000004">
      <c r="AL19143" s="254" t="s">
        <v>23357</v>
      </c>
      <c r="AM19143" s="255">
        <v>160628.32</v>
      </c>
      <c r="AO19143" s="228" t="s">
        <v>21689</v>
      </c>
      <c r="AP19143" s="229">
        <v>79520.83</v>
      </c>
      <c r="AR19143" s="205"/>
      <c r="AS19143" s="206"/>
    </row>
    <row r="19144" spans="38:45" x14ac:dyDescent="0.55000000000000004">
      <c r="AL19144" s="254" t="s">
        <v>39288</v>
      </c>
      <c r="AM19144" s="255">
        <v>91741.68</v>
      </c>
      <c r="AO19144" s="228" t="s">
        <v>54392</v>
      </c>
      <c r="AP19144" s="229">
        <v>12990.63</v>
      </c>
      <c r="AR19144" s="205"/>
      <c r="AS19144" s="206"/>
    </row>
    <row r="19145" spans="38:45" x14ac:dyDescent="0.55000000000000004">
      <c r="AL19145" s="254" t="s">
        <v>13862</v>
      </c>
      <c r="AM19145" s="255">
        <v>50930.23</v>
      </c>
      <c r="AO19145" s="228" t="s">
        <v>21691</v>
      </c>
      <c r="AP19145" s="229">
        <v>37939.71</v>
      </c>
      <c r="AR19145" s="205"/>
      <c r="AS19145" s="206"/>
    </row>
    <row r="19146" spans="38:45" x14ac:dyDescent="0.55000000000000004">
      <c r="AL19146" s="254" t="s">
        <v>40822</v>
      </c>
      <c r="AM19146" s="255">
        <v>9163</v>
      </c>
      <c r="AO19146" s="228" t="s">
        <v>36352</v>
      </c>
      <c r="AP19146" s="229">
        <v>-13498.49</v>
      </c>
      <c r="AR19146" s="205"/>
      <c r="AS19146" s="206"/>
    </row>
    <row r="19147" spans="38:45" x14ac:dyDescent="0.55000000000000004">
      <c r="AL19147" s="254" t="s">
        <v>23358</v>
      </c>
      <c r="AM19147" s="255">
        <v>24679.68</v>
      </c>
      <c r="AO19147" s="228" t="s">
        <v>21692</v>
      </c>
      <c r="AP19147" s="229">
        <v>97567.51</v>
      </c>
      <c r="AR19147" s="205"/>
      <c r="AS19147" s="206"/>
    </row>
    <row r="19148" spans="38:45" x14ac:dyDescent="0.55000000000000004">
      <c r="AL19148" s="254" t="s">
        <v>59333</v>
      </c>
      <c r="AM19148" s="255">
        <v>2411.9699999999998</v>
      </c>
      <c r="AO19148" s="228" t="s">
        <v>21764</v>
      </c>
      <c r="AP19148" s="229">
        <v>52192.81</v>
      </c>
      <c r="AR19148" s="205"/>
      <c r="AS19148" s="206"/>
    </row>
    <row r="19149" spans="38:45" x14ac:dyDescent="0.55000000000000004">
      <c r="AL19149" s="254" t="s">
        <v>60931</v>
      </c>
      <c r="AM19149" s="255">
        <v>2151.13</v>
      </c>
      <c r="AO19149" s="228" t="s">
        <v>21765</v>
      </c>
      <c r="AP19149" s="229">
        <v>602304.81000000006</v>
      </c>
      <c r="AR19149" s="205"/>
      <c r="AS19149" s="206"/>
    </row>
    <row r="19150" spans="38:45" x14ac:dyDescent="0.55000000000000004">
      <c r="AL19150" s="254" t="s">
        <v>13863</v>
      </c>
      <c r="AM19150" s="255">
        <v>9510</v>
      </c>
      <c r="AO19150" s="228" t="s">
        <v>21766</v>
      </c>
      <c r="AP19150" s="229">
        <v>552158.25</v>
      </c>
      <c r="AR19150" s="205"/>
      <c r="AS19150" s="206"/>
    </row>
    <row r="19151" spans="38:45" x14ac:dyDescent="0.55000000000000004">
      <c r="AL19151" s="254" t="s">
        <v>35268</v>
      </c>
      <c r="AM19151" s="255">
        <v>1045885.9</v>
      </c>
      <c r="AO19151" s="228" t="s">
        <v>47527</v>
      </c>
      <c r="AP19151" s="229">
        <v>7031.83</v>
      </c>
      <c r="AR19151" s="205"/>
      <c r="AS19151" s="206"/>
    </row>
    <row r="19152" spans="38:45" x14ac:dyDescent="0.55000000000000004">
      <c r="AL19152" s="254" t="s">
        <v>50702</v>
      </c>
      <c r="AM19152" s="255">
        <v>46541.7</v>
      </c>
      <c r="AO19152" s="228" t="s">
        <v>21767</v>
      </c>
      <c r="AP19152" s="229">
        <v>226068.87</v>
      </c>
      <c r="AR19152" s="205"/>
      <c r="AS19152" s="206"/>
    </row>
    <row r="19153" spans="38:45" x14ac:dyDescent="0.55000000000000004">
      <c r="AL19153" s="254" t="s">
        <v>50703</v>
      </c>
      <c r="AM19153" s="255">
        <v>2848.47</v>
      </c>
      <c r="AO19153" s="228" t="s">
        <v>21768</v>
      </c>
      <c r="AP19153" s="229">
        <v>64645.94</v>
      </c>
      <c r="AR19153" s="205"/>
      <c r="AS19153" s="206"/>
    </row>
    <row r="19154" spans="38:45" x14ac:dyDescent="0.55000000000000004">
      <c r="AL19154" s="254" t="s">
        <v>23359</v>
      </c>
      <c r="AM19154" s="255">
        <v>19885.2</v>
      </c>
      <c r="AO19154" s="228" t="s">
        <v>54393</v>
      </c>
      <c r="AP19154" s="229">
        <v>716.56</v>
      </c>
      <c r="AR19154" s="205"/>
      <c r="AS19154" s="206"/>
    </row>
    <row r="19155" spans="38:45" x14ac:dyDescent="0.55000000000000004">
      <c r="AL19155" s="254" t="s">
        <v>54436</v>
      </c>
      <c r="AM19155" s="255">
        <v>2147.7199999999998</v>
      </c>
      <c r="AO19155" s="228" t="s">
        <v>21769</v>
      </c>
      <c r="AP19155" s="229">
        <v>160900.42000000001</v>
      </c>
      <c r="AR19155" s="205"/>
      <c r="AS19155" s="206"/>
    </row>
    <row r="19156" spans="38:45" x14ac:dyDescent="0.55000000000000004">
      <c r="AL19156" s="254" t="s">
        <v>23360</v>
      </c>
      <c r="AM19156" s="255">
        <v>82476.36</v>
      </c>
      <c r="AO19156" s="228" t="s">
        <v>21770</v>
      </c>
      <c r="AP19156" s="229">
        <v>5429.06</v>
      </c>
      <c r="AR19156" s="205"/>
      <c r="AS19156" s="206"/>
    </row>
    <row r="19157" spans="38:45" x14ac:dyDescent="0.55000000000000004">
      <c r="AL19157" s="254" t="s">
        <v>33834</v>
      </c>
      <c r="AM19157" s="255">
        <v>4611.16</v>
      </c>
      <c r="AO19157" s="228" t="s">
        <v>21771</v>
      </c>
      <c r="AP19157" s="229">
        <v>12087.2</v>
      </c>
      <c r="AR19157" s="205"/>
      <c r="AS19157" s="206"/>
    </row>
    <row r="19158" spans="38:45" x14ac:dyDescent="0.55000000000000004">
      <c r="AL19158" s="254" t="s">
        <v>13867</v>
      </c>
      <c r="AM19158" s="255">
        <v>181570.72</v>
      </c>
      <c r="AO19158" s="228" t="s">
        <v>54394</v>
      </c>
      <c r="AP19158" s="229">
        <v>6455.86</v>
      </c>
      <c r="AR19158" s="205"/>
      <c r="AS19158" s="206"/>
    </row>
    <row r="19159" spans="38:45" x14ac:dyDescent="0.55000000000000004">
      <c r="AL19159" s="254" t="s">
        <v>13868</v>
      </c>
      <c r="AM19159" s="255">
        <v>265302.37</v>
      </c>
      <c r="AO19159" s="228" t="s">
        <v>21772</v>
      </c>
      <c r="AP19159" s="229">
        <v>24126.33</v>
      </c>
      <c r="AR19159" s="205"/>
      <c r="AS19159" s="206"/>
    </row>
    <row r="19160" spans="38:45" x14ac:dyDescent="0.55000000000000004">
      <c r="AL19160" s="254" t="s">
        <v>23361</v>
      </c>
      <c r="AM19160" s="255">
        <v>101266.8</v>
      </c>
      <c r="AO19160" s="228" t="s">
        <v>13646</v>
      </c>
      <c r="AP19160" s="229">
        <v>67309.19</v>
      </c>
      <c r="AR19160" s="205"/>
      <c r="AS19160" s="206"/>
    </row>
    <row r="19161" spans="38:45" x14ac:dyDescent="0.55000000000000004">
      <c r="AL19161" s="254" t="s">
        <v>23362</v>
      </c>
      <c r="AM19161" s="255">
        <v>317246.46999999997</v>
      </c>
      <c r="AO19161" s="228" t="s">
        <v>21773</v>
      </c>
      <c r="AP19161" s="229">
        <v>19454.95</v>
      </c>
      <c r="AR19161" s="205"/>
      <c r="AS19161" s="206"/>
    </row>
    <row r="19162" spans="38:45" x14ac:dyDescent="0.55000000000000004">
      <c r="AL19162" s="254" t="s">
        <v>23363</v>
      </c>
      <c r="AM19162" s="255">
        <v>133334.31</v>
      </c>
      <c r="AO19162" s="228" t="s">
        <v>13647</v>
      </c>
      <c r="AP19162" s="229">
        <v>6564.9</v>
      </c>
      <c r="AR19162" s="205"/>
      <c r="AS19162" s="206"/>
    </row>
    <row r="19163" spans="38:45" x14ac:dyDescent="0.55000000000000004">
      <c r="AL19163" s="254" t="s">
        <v>23364</v>
      </c>
      <c r="AM19163" s="255">
        <v>37634</v>
      </c>
      <c r="AO19163" s="228" t="s">
        <v>21774</v>
      </c>
      <c r="AP19163" s="229">
        <v>4518.8</v>
      </c>
      <c r="AR19163" s="205"/>
      <c r="AS19163" s="206"/>
    </row>
    <row r="19164" spans="38:45" x14ac:dyDescent="0.55000000000000004">
      <c r="AL19164" s="254" t="s">
        <v>23365</v>
      </c>
      <c r="AM19164" s="255">
        <v>15430.74</v>
      </c>
      <c r="AO19164" s="228" t="s">
        <v>35141</v>
      </c>
      <c r="AP19164" s="229">
        <v>2343500</v>
      </c>
      <c r="AR19164" s="205"/>
      <c r="AS19164" s="206"/>
    </row>
    <row r="19165" spans="38:45" x14ac:dyDescent="0.55000000000000004">
      <c r="AL19165" s="254" t="s">
        <v>35269</v>
      </c>
      <c r="AM19165" s="255">
        <v>1060.6099999999999</v>
      </c>
      <c r="AO19165" s="228" t="s">
        <v>21775</v>
      </c>
      <c r="AP19165" s="229">
        <v>44436.69</v>
      </c>
      <c r="AR19165" s="205"/>
      <c r="AS19165" s="206"/>
    </row>
    <row r="19166" spans="38:45" x14ac:dyDescent="0.55000000000000004">
      <c r="AL19166" s="254" t="s">
        <v>36457</v>
      </c>
      <c r="AM19166" s="255">
        <v>282</v>
      </c>
      <c r="AO19166" s="228" t="s">
        <v>40803</v>
      </c>
      <c r="AP19166" s="229">
        <v>2341.9299999999998</v>
      </c>
      <c r="AR19166" s="205"/>
      <c r="AS19166" s="206"/>
    </row>
    <row r="19167" spans="38:45" x14ac:dyDescent="0.55000000000000004">
      <c r="AL19167" s="254" t="s">
        <v>59997</v>
      </c>
      <c r="AM19167" s="255">
        <v>15200</v>
      </c>
      <c r="AO19167" s="228" t="s">
        <v>21776</v>
      </c>
      <c r="AP19167" s="229">
        <v>8101.05</v>
      </c>
      <c r="AR19167" s="205"/>
      <c r="AS19167" s="206"/>
    </row>
    <row r="19168" spans="38:45" x14ac:dyDescent="0.55000000000000004">
      <c r="AL19168" s="254" t="s">
        <v>58772</v>
      </c>
      <c r="AM19168" s="255">
        <v>1236</v>
      </c>
      <c r="AO19168" s="228" t="s">
        <v>43260</v>
      </c>
      <c r="AP19168" s="229">
        <v>1989212.29</v>
      </c>
      <c r="AR19168" s="205"/>
      <c r="AS19168" s="206"/>
    </row>
    <row r="19169" spans="38:45" x14ac:dyDescent="0.55000000000000004">
      <c r="AL19169" s="254" t="s">
        <v>13869</v>
      </c>
      <c r="AM19169" s="255">
        <v>448097.33</v>
      </c>
      <c r="AO19169" s="228" t="s">
        <v>21777</v>
      </c>
      <c r="AP19169" s="229">
        <v>137700</v>
      </c>
      <c r="AR19169" s="205"/>
      <c r="AS19169" s="206"/>
    </row>
    <row r="19170" spans="38:45" x14ac:dyDescent="0.55000000000000004">
      <c r="AL19170" s="254" t="s">
        <v>54437</v>
      </c>
      <c r="AM19170" s="255">
        <v>69148.86</v>
      </c>
      <c r="AO19170" s="228" t="s">
        <v>21778</v>
      </c>
      <c r="AP19170" s="229">
        <v>68672.78</v>
      </c>
      <c r="AR19170" s="205"/>
      <c r="AS19170" s="206"/>
    </row>
    <row r="19171" spans="38:45" x14ac:dyDescent="0.55000000000000004">
      <c r="AL19171" s="254" t="s">
        <v>13870</v>
      </c>
      <c r="AM19171" s="255">
        <v>169066.88</v>
      </c>
      <c r="AO19171" s="228" t="s">
        <v>33678</v>
      </c>
      <c r="AP19171" s="229">
        <v>81.87</v>
      </c>
      <c r="AR19171" s="205"/>
      <c r="AS19171" s="206"/>
    </row>
    <row r="19172" spans="38:45" x14ac:dyDescent="0.55000000000000004">
      <c r="AL19172" s="254" t="s">
        <v>65163</v>
      </c>
      <c r="AM19172" s="255">
        <v>438691.42</v>
      </c>
      <c r="AO19172" s="228" t="s">
        <v>13649</v>
      </c>
      <c r="AP19172" s="229">
        <v>484205.6</v>
      </c>
      <c r="AR19172" s="205"/>
      <c r="AS19172" s="206"/>
    </row>
    <row r="19173" spans="38:45" x14ac:dyDescent="0.55000000000000004">
      <c r="AL19173" s="254" t="s">
        <v>23367</v>
      </c>
      <c r="AM19173" s="255">
        <v>221801.15</v>
      </c>
      <c r="AO19173" s="228" t="s">
        <v>13650</v>
      </c>
      <c r="AP19173" s="229">
        <v>700138.18</v>
      </c>
      <c r="AR19173" s="205"/>
      <c r="AS19173" s="206"/>
    </row>
    <row r="19174" spans="38:45" x14ac:dyDescent="0.55000000000000004">
      <c r="AL19174" s="254" t="s">
        <v>50705</v>
      </c>
      <c r="AM19174" s="255">
        <v>1070.04</v>
      </c>
      <c r="AO19174" s="228" t="s">
        <v>21779</v>
      </c>
      <c r="AP19174" s="229">
        <v>74557.45</v>
      </c>
      <c r="AR19174" s="205"/>
      <c r="AS19174" s="206"/>
    </row>
    <row r="19175" spans="38:45" x14ac:dyDescent="0.55000000000000004">
      <c r="AL19175" s="254" t="s">
        <v>36459</v>
      </c>
      <c r="AM19175" s="255">
        <v>230.08</v>
      </c>
      <c r="AO19175" s="228" t="s">
        <v>33679</v>
      </c>
      <c r="AP19175" s="229">
        <v>21311.46</v>
      </c>
      <c r="AR19175" s="205"/>
      <c r="AS19175" s="206"/>
    </row>
    <row r="19176" spans="38:45" x14ac:dyDescent="0.55000000000000004">
      <c r="AL19176" s="254" t="s">
        <v>23368</v>
      </c>
      <c r="AM19176" s="255">
        <v>65455.55</v>
      </c>
      <c r="AO19176" s="228" t="s">
        <v>21780</v>
      </c>
      <c r="AP19176" s="229">
        <v>128925.2</v>
      </c>
      <c r="AR19176" s="205"/>
      <c r="AS19176" s="206"/>
    </row>
    <row r="19177" spans="38:45" x14ac:dyDescent="0.55000000000000004">
      <c r="AL19177" s="254" t="s">
        <v>23369</v>
      </c>
      <c r="AM19177" s="255">
        <v>627601.54</v>
      </c>
      <c r="AO19177" s="228" t="s">
        <v>21781</v>
      </c>
      <c r="AP19177" s="229">
        <v>113460.62</v>
      </c>
      <c r="AR19177" s="205"/>
      <c r="AS19177" s="206"/>
    </row>
    <row r="19178" spans="38:45" x14ac:dyDescent="0.55000000000000004">
      <c r="AL19178" s="254" t="s">
        <v>23370</v>
      </c>
      <c r="AM19178" s="255">
        <v>-8961.76</v>
      </c>
      <c r="AO19178" s="228" t="s">
        <v>50685</v>
      </c>
      <c r="AP19178" s="229">
        <v>2850</v>
      </c>
      <c r="AR19178" s="205"/>
      <c r="AS19178" s="206"/>
    </row>
    <row r="19179" spans="38:45" x14ac:dyDescent="0.55000000000000004">
      <c r="AL19179" s="254" t="s">
        <v>36460</v>
      </c>
      <c r="AM19179" s="255">
        <v>626932.57999999996</v>
      </c>
      <c r="AO19179" s="228" t="s">
        <v>21782</v>
      </c>
      <c r="AP19179" s="229">
        <v>2016.96</v>
      </c>
      <c r="AR19179" s="205"/>
      <c r="AS19179" s="206"/>
    </row>
    <row r="19180" spans="38:45" x14ac:dyDescent="0.55000000000000004">
      <c r="AL19180" s="254" t="s">
        <v>47544</v>
      </c>
      <c r="AM19180" s="255">
        <v>368293.45</v>
      </c>
      <c r="AO19180" s="228" t="s">
        <v>21783</v>
      </c>
      <c r="AP19180" s="229">
        <v>14177.92</v>
      </c>
      <c r="AR19180" s="205"/>
      <c r="AS19180" s="206"/>
    </row>
    <row r="19181" spans="38:45" x14ac:dyDescent="0.55000000000000004">
      <c r="AL19181" s="254" t="s">
        <v>58903</v>
      </c>
      <c r="AM19181" s="255">
        <v>88295.9</v>
      </c>
      <c r="AO19181" s="228" t="s">
        <v>54395</v>
      </c>
      <c r="AP19181" s="229">
        <v>1364149.87</v>
      </c>
      <c r="AR19181" s="205"/>
      <c r="AS19181" s="206"/>
    </row>
    <row r="19182" spans="38:45" x14ac:dyDescent="0.55000000000000004">
      <c r="AL19182" s="254" t="s">
        <v>58773</v>
      </c>
      <c r="AM19182" s="255">
        <v>98522.39</v>
      </c>
      <c r="AO19182" s="228" t="s">
        <v>13653</v>
      </c>
      <c r="AP19182" s="229">
        <v>379868.89</v>
      </c>
      <c r="AR19182" s="205"/>
      <c r="AS19182" s="206"/>
    </row>
    <row r="19183" spans="38:45" x14ac:dyDescent="0.55000000000000004">
      <c r="AL19183" s="254" t="s">
        <v>40823</v>
      </c>
      <c r="AM19183" s="255">
        <v>153198.96</v>
      </c>
      <c r="AO19183" s="228" t="s">
        <v>21784</v>
      </c>
      <c r="AP19183" s="229">
        <v>2187569.9900000002</v>
      </c>
      <c r="AR19183" s="205"/>
      <c r="AS19183" s="206"/>
    </row>
    <row r="19184" spans="38:45" x14ac:dyDescent="0.55000000000000004">
      <c r="AL19184" s="254" t="s">
        <v>35274</v>
      </c>
      <c r="AM19184" s="255">
        <v>5658081.04</v>
      </c>
      <c r="AO19184" s="228" t="s">
        <v>39225</v>
      </c>
      <c r="AP19184" s="229">
        <v>379213.17</v>
      </c>
      <c r="AR19184" s="205"/>
      <c r="AS19184" s="206"/>
    </row>
    <row r="19185" spans="38:45" x14ac:dyDescent="0.55000000000000004">
      <c r="AL19185" s="254" t="s">
        <v>23483</v>
      </c>
      <c r="AM19185" s="255">
        <v>265.19</v>
      </c>
      <c r="AO19185" s="228" t="s">
        <v>13654</v>
      </c>
      <c r="AP19185" s="229">
        <v>894408.43</v>
      </c>
      <c r="AR19185" s="205"/>
      <c r="AS19185" s="206"/>
    </row>
    <row r="19186" spans="38:45" x14ac:dyDescent="0.55000000000000004">
      <c r="AL19186" s="254" t="s">
        <v>46091</v>
      </c>
      <c r="AM19186" s="255">
        <v>43202.19</v>
      </c>
      <c r="AO19186" s="228" t="s">
        <v>21785</v>
      </c>
      <c r="AP19186" s="229">
        <v>120705.77</v>
      </c>
      <c r="AR19186" s="205"/>
      <c r="AS19186" s="206"/>
    </row>
    <row r="19187" spans="38:45" x14ac:dyDescent="0.55000000000000004">
      <c r="AL19187" s="254" t="s">
        <v>23484</v>
      </c>
      <c r="AM19187" s="255">
        <v>3091164.28</v>
      </c>
      <c r="AO19187" s="228" t="s">
        <v>21786</v>
      </c>
      <c r="AP19187" s="229">
        <v>1187458.79</v>
      </c>
      <c r="AR19187" s="205"/>
      <c r="AS19187" s="206"/>
    </row>
    <row r="19188" spans="38:45" x14ac:dyDescent="0.55000000000000004">
      <c r="AL19188" s="254" t="s">
        <v>58059</v>
      </c>
      <c r="AM19188" s="255">
        <v>147751.29</v>
      </c>
      <c r="AO19188" s="228" t="s">
        <v>39226</v>
      </c>
      <c r="AP19188" s="229">
        <v>185612</v>
      </c>
      <c r="AR19188" s="205"/>
      <c r="AS19188" s="206"/>
    </row>
    <row r="19189" spans="38:45" x14ac:dyDescent="0.55000000000000004">
      <c r="AL19189" s="254" t="s">
        <v>23485</v>
      </c>
      <c r="AM19189" s="255">
        <v>328413</v>
      </c>
      <c r="AO19189" s="228" t="s">
        <v>21822</v>
      </c>
      <c r="AP19189" s="229">
        <v>79527.53</v>
      </c>
      <c r="AR19189" s="205"/>
      <c r="AS19189" s="206"/>
    </row>
    <row r="19190" spans="38:45" x14ac:dyDescent="0.55000000000000004">
      <c r="AL19190" s="254" t="s">
        <v>23486</v>
      </c>
      <c r="AM19190" s="255">
        <v>2026271.53</v>
      </c>
      <c r="AO19190" s="228" t="s">
        <v>46071</v>
      </c>
      <c r="AP19190" s="229">
        <v>395</v>
      </c>
      <c r="AR19190" s="205"/>
      <c r="AS19190" s="206"/>
    </row>
    <row r="19191" spans="38:45" x14ac:dyDescent="0.55000000000000004">
      <c r="AL19191" s="254" t="s">
        <v>23488</v>
      </c>
      <c r="AM19191" s="255">
        <v>302785.43</v>
      </c>
      <c r="AO19191" s="228" t="s">
        <v>21823</v>
      </c>
      <c r="AP19191" s="229">
        <v>45295</v>
      </c>
      <c r="AR19191" s="205"/>
      <c r="AS19191" s="206"/>
    </row>
    <row r="19192" spans="38:45" x14ac:dyDescent="0.55000000000000004">
      <c r="AL19192" s="254" t="s">
        <v>23489</v>
      </c>
      <c r="AM19192" s="255">
        <v>81698.039999999994</v>
      </c>
      <c r="AO19192" s="228" t="s">
        <v>35147</v>
      </c>
      <c r="AP19192" s="229">
        <v>3580.22</v>
      </c>
      <c r="AR19192" s="205"/>
      <c r="AS19192" s="206"/>
    </row>
    <row r="19193" spans="38:45" x14ac:dyDescent="0.55000000000000004">
      <c r="AL19193" s="254" t="s">
        <v>23490</v>
      </c>
      <c r="AM19193" s="255">
        <v>56824.1</v>
      </c>
      <c r="AO19193" s="228" t="s">
        <v>33692</v>
      </c>
      <c r="AP19193" s="229">
        <v>4966.37</v>
      </c>
      <c r="AR19193" s="205"/>
      <c r="AS19193" s="206"/>
    </row>
    <row r="19194" spans="38:45" x14ac:dyDescent="0.55000000000000004">
      <c r="AL19194" s="254" t="s">
        <v>50706</v>
      </c>
      <c r="AM19194" s="255">
        <v>72189.350000000006</v>
      </c>
      <c r="AO19194" s="228" t="s">
        <v>33693</v>
      </c>
      <c r="AP19194" s="229">
        <v>30926.91</v>
      </c>
      <c r="AR19194" s="205"/>
      <c r="AS19194" s="206"/>
    </row>
    <row r="19195" spans="38:45" x14ac:dyDescent="0.55000000000000004">
      <c r="AL19195" s="254" t="s">
        <v>23491</v>
      </c>
      <c r="AM19195" s="255">
        <v>1733548.1</v>
      </c>
      <c r="AO19195" s="228" t="s">
        <v>21824</v>
      </c>
      <c r="AP19195" s="229">
        <v>2191.9899999999998</v>
      </c>
      <c r="AR19195" s="205"/>
      <c r="AS19195" s="206"/>
    </row>
    <row r="19196" spans="38:45" x14ac:dyDescent="0.55000000000000004">
      <c r="AL19196" s="254" t="s">
        <v>23492</v>
      </c>
      <c r="AM19196" s="255">
        <v>31885.66</v>
      </c>
      <c r="AO19196" s="228" t="s">
        <v>21825</v>
      </c>
      <c r="AP19196" s="229">
        <v>5454.62</v>
      </c>
      <c r="AR19196" s="205"/>
      <c r="AS19196" s="206"/>
    </row>
    <row r="19197" spans="38:45" x14ac:dyDescent="0.55000000000000004">
      <c r="AL19197" s="254" t="s">
        <v>40824</v>
      </c>
      <c r="AM19197" s="255">
        <v>12607185.789999999</v>
      </c>
      <c r="AO19197" s="228" t="s">
        <v>33694</v>
      </c>
      <c r="AP19197" s="229">
        <v>239770.48</v>
      </c>
      <c r="AR19197" s="205"/>
      <c r="AS19197" s="206"/>
    </row>
    <row r="19198" spans="38:45" x14ac:dyDescent="0.55000000000000004">
      <c r="AL19198" s="254" t="s">
        <v>23493</v>
      </c>
      <c r="AM19198" s="255">
        <v>304703.57</v>
      </c>
      <c r="AO19198" s="228" t="s">
        <v>21826</v>
      </c>
      <c r="AP19198" s="229">
        <v>163479.49</v>
      </c>
      <c r="AR19198" s="205"/>
      <c r="AS19198" s="206"/>
    </row>
    <row r="19199" spans="38:45" x14ac:dyDescent="0.55000000000000004">
      <c r="AL19199" s="254" t="s">
        <v>23495</v>
      </c>
      <c r="AM19199" s="255">
        <v>1502846.13</v>
      </c>
      <c r="AO19199" s="228" t="s">
        <v>43261</v>
      </c>
      <c r="AP19199" s="229">
        <v>2883.42</v>
      </c>
      <c r="AR19199" s="205"/>
      <c r="AS19199" s="206"/>
    </row>
    <row r="19200" spans="38:45" x14ac:dyDescent="0.55000000000000004">
      <c r="AL19200" s="254" t="s">
        <v>36465</v>
      </c>
      <c r="AM19200" s="255">
        <v>7448</v>
      </c>
      <c r="AO19200" s="228" t="s">
        <v>43262</v>
      </c>
      <c r="AP19200" s="229">
        <v>854.8</v>
      </c>
      <c r="AR19200" s="205"/>
      <c r="AS19200" s="206"/>
    </row>
    <row r="19201" spans="38:45" x14ac:dyDescent="0.55000000000000004">
      <c r="AL19201" s="254" t="s">
        <v>40825</v>
      </c>
      <c r="AM19201" s="255">
        <v>30380</v>
      </c>
      <c r="AO19201" s="228" t="s">
        <v>33695</v>
      </c>
      <c r="AP19201" s="229">
        <v>8800</v>
      </c>
      <c r="AR19201" s="205"/>
      <c r="AS19201" s="206"/>
    </row>
    <row r="19202" spans="38:45" x14ac:dyDescent="0.55000000000000004">
      <c r="AL19202" s="254" t="s">
        <v>40826</v>
      </c>
      <c r="AM19202" s="255">
        <v>6969.62</v>
      </c>
      <c r="AO19202" s="228" t="s">
        <v>21827</v>
      </c>
      <c r="AP19202" s="229">
        <v>30255.64</v>
      </c>
      <c r="AR19202" s="205"/>
      <c r="AS19202" s="206"/>
    </row>
    <row r="19203" spans="38:45" x14ac:dyDescent="0.55000000000000004">
      <c r="AL19203" s="254" t="s">
        <v>40827</v>
      </c>
      <c r="AM19203" s="255">
        <v>344.18</v>
      </c>
      <c r="AO19203" s="228" t="s">
        <v>35148</v>
      </c>
      <c r="AP19203" s="229">
        <v>1550.5</v>
      </c>
      <c r="AR19203" s="205"/>
      <c r="AS19203" s="206"/>
    </row>
    <row r="19204" spans="38:45" x14ac:dyDescent="0.55000000000000004">
      <c r="AL19204" s="254" t="s">
        <v>23496</v>
      </c>
      <c r="AM19204" s="255">
        <v>183236.11</v>
      </c>
      <c r="AO19204" s="228" t="s">
        <v>13665</v>
      </c>
      <c r="AP19204" s="229">
        <v>47414.84</v>
      </c>
      <c r="AR19204" s="205"/>
      <c r="AS19204" s="206"/>
    </row>
    <row r="19205" spans="38:45" x14ac:dyDescent="0.55000000000000004">
      <c r="AL19205" s="254" t="s">
        <v>55622</v>
      </c>
      <c r="AM19205" s="255">
        <v>2832.8</v>
      </c>
      <c r="AO19205" s="228" t="s">
        <v>13666</v>
      </c>
      <c r="AP19205" s="229">
        <v>59982.31</v>
      </c>
      <c r="AR19205" s="205"/>
      <c r="AS19205" s="206"/>
    </row>
    <row r="19206" spans="38:45" x14ac:dyDescent="0.55000000000000004">
      <c r="AL19206" s="254" t="s">
        <v>23498</v>
      </c>
      <c r="AM19206" s="255">
        <v>241475.13</v>
      </c>
      <c r="AO19206" s="228" t="s">
        <v>13667</v>
      </c>
      <c r="AP19206" s="229">
        <v>521.96</v>
      </c>
      <c r="AR19206" s="205"/>
      <c r="AS19206" s="206"/>
    </row>
    <row r="19207" spans="38:45" x14ac:dyDescent="0.55000000000000004">
      <c r="AL19207" s="254" t="s">
        <v>33838</v>
      </c>
      <c r="AM19207" s="255">
        <v>47607709.380000003</v>
      </c>
      <c r="AO19207" s="228" t="s">
        <v>40804</v>
      </c>
      <c r="AP19207" s="229">
        <v>12290</v>
      </c>
      <c r="AR19207" s="205"/>
      <c r="AS19207" s="206"/>
    </row>
    <row r="19208" spans="38:45" x14ac:dyDescent="0.55000000000000004">
      <c r="AL19208" s="254" t="s">
        <v>23500</v>
      </c>
      <c r="AM19208" s="255">
        <v>1707105.32</v>
      </c>
      <c r="AO19208" s="228" t="s">
        <v>33696</v>
      </c>
      <c r="AP19208" s="229">
        <v>39892.04</v>
      </c>
      <c r="AR19208" s="205"/>
      <c r="AS19208" s="206"/>
    </row>
    <row r="19209" spans="38:45" x14ac:dyDescent="0.55000000000000004">
      <c r="AL19209" s="254" t="s">
        <v>58060</v>
      </c>
      <c r="AM19209" s="255">
        <v>3985758</v>
      </c>
      <c r="AO19209" s="228" t="s">
        <v>21830</v>
      </c>
      <c r="AP19209" s="229">
        <v>80690.45</v>
      </c>
      <c r="AR19209" s="205"/>
      <c r="AS19209" s="206"/>
    </row>
    <row r="19210" spans="38:45" x14ac:dyDescent="0.55000000000000004">
      <c r="AL19210" s="254" t="s">
        <v>23501</v>
      </c>
      <c r="AM19210" s="255">
        <v>35417.440000000002</v>
      </c>
      <c r="AO19210" s="228" t="s">
        <v>21831</v>
      </c>
      <c r="AP19210" s="229">
        <v>6494</v>
      </c>
      <c r="AR19210" s="205"/>
      <c r="AS19210" s="206"/>
    </row>
    <row r="19211" spans="38:45" x14ac:dyDescent="0.55000000000000004">
      <c r="AL19211" s="254" t="s">
        <v>23502</v>
      </c>
      <c r="AM19211" s="255">
        <v>24648.3</v>
      </c>
      <c r="AO19211" s="228" t="s">
        <v>13668</v>
      </c>
      <c r="AP19211" s="229">
        <v>2889.75</v>
      </c>
      <c r="AR19211" s="205"/>
      <c r="AS19211" s="206"/>
    </row>
    <row r="19212" spans="38:45" x14ac:dyDescent="0.55000000000000004">
      <c r="AL19212" s="254" t="s">
        <v>23503</v>
      </c>
      <c r="AM19212" s="255">
        <v>127577.71</v>
      </c>
      <c r="AO19212" s="228" t="s">
        <v>21833</v>
      </c>
      <c r="AP19212" s="229">
        <v>178455.67</v>
      </c>
      <c r="AR19212" s="205"/>
      <c r="AS19212" s="206"/>
    </row>
    <row r="19213" spans="38:45" x14ac:dyDescent="0.55000000000000004">
      <c r="AL19213" s="254" t="s">
        <v>23504</v>
      </c>
      <c r="AM19213" s="255">
        <v>4054040.79</v>
      </c>
      <c r="AO19213" s="228" t="s">
        <v>21834</v>
      </c>
      <c r="AP19213" s="229">
        <v>26201.040000000001</v>
      </c>
      <c r="AR19213" s="205"/>
      <c r="AS19213" s="206"/>
    </row>
    <row r="19214" spans="38:45" x14ac:dyDescent="0.55000000000000004">
      <c r="AL19214" s="254" t="s">
        <v>43288</v>
      </c>
      <c r="AM19214" s="255">
        <v>611760</v>
      </c>
      <c r="AO19214" s="228" t="s">
        <v>21835</v>
      </c>
      <c r="AP19214" s="229">
        <v>149950</v>
      </c>
      <c r="AR19214" s="205"/>
      <c r="AS19214" s="206"/>
    </row>
    <row r="19215" spans="38:45" x14ac:dyDescent="0.55000000000000004">
      <c r="AL19215" s="254" t="s">
        <v>47545</v>
      </c>
      <c r="AM19215" s="255">
        <v>1033647.23</v>
      </c>
      <c r="AO19215" s="228" t="s">
        <v>33716</v>
      </c>
      <c r="AP19215" s="229">
        <v>41276.01</v>
      </c>
      <c r="AR19215" s="205"/>
      <c r="AS19215" s="206"/>
    </row>
    <row r="19216" spans="38:45" x14ac:dyDescent="0.55000000000000004">
      <c r="AL19216" s="254" t="s">
        <v>23505</v>
      </c>
      <c r="AM19216" s="255">
        <v>3043.09</v>
      </c>
      <c r="AO19216" s="228" t="s">
        <v>21902</v>
      </c>
      <c r="AP19216" s="229">
        <v>911382.54</v>
      </c>
      <c r="AR19216" s="205"/>
      <c r="AS19216" s="206"/>
    </row>
    <row r="19217" spans="38:45" x14ac:dyDescent="0.55000000000000004">
      <c r="AL19217" s="254" t="s">
        <v>13881</v>
      </c>
      <c r="AM19217" s="255">
        <v>6522347.7199999997</v>
      </c>
      <c r="AO19217" s="228" t="s">
        <v>36364</v>
      </c>
      <c r="AP19217" s="229">
        <v>816.09</v>
      </c>
      <c r="AR19217" s="205"/>
      <c r="AS19217" s="206"/>
    </row>
    <row r="19218" spans="38:45" x14ac:dyDescent="0.55000000000000004">
      <c r="AL19218" s="254" t="s">
        <v>13882</v>
      </c>
      <c r="AM19218" s="255">
        <v>9609595.3499999996</v>
      </c>
      <c r="AO19218" s="228" t="s">
        <v>21904</v>
      </c>
      <c r="AP19218" s="229">
        <v>677314.52</v>
      </c>
      <c r="AR19218" s="205"/>
      <c r="AS19218" s="206"/>
    </row>
    <row r="19219" spans="38:45" x14ac:dyDescent="0.55000000000000004">
      <c r="AL19219" s="254" t="s">
        <v>23506</v>
      </c>
      <c r="AM19219" s="255">
        <v>2873214.92</v>
      </c>
      <c r="AO19219" s="228" t="s">
        <v>47528</v>
      </c>
      <c r="AP19219" s="229">
        <v>21959.71</v>
      </c>
      <c r="AR19219" s="205"/>
      <c r="AS19219" s="206"/>
    </row>
    <row r="19220" spans="38:45" x14ac:dyDescent="0.55000000000000004">
      <c r="AL19220" s="254" t="s">
        <v>23507</v>
      </c>
      <c r="AM19220" s="255">
        <v>48152.49</v>
      </c>
      <c r="AO19220" s="228" t="s">
        <v>21905</v>
      </c>
      <c r="AP19220" s="229">
        <v>941186.1</v>
      </c>
      <c r="AR19220" s="205"/>
      <c r="AS19220" s="206"/>
    </row>
    <row r="19221" spans="38:45" x14ac:dyDescent="0.55000000000000004">
      <c r="AL19221" s="254" t="s">
        <v>23508</v>
      </c>
      <c r="AM19221" s="255">
        <v>4031.25</v>
      </c>
      <c r="AO19221" s="228" t="s">
        <v>33717</v>
      </c>
      <c r="AP19221" s="229">
        <v>235325.36</v>
      </c>
      <c r="AR19221" s="205"/>
      <c r="AS19221" s="206"/>
    </row>
    <row r="19222" spans="38:45" x14ac:dyDescent="0.55000000000000004">
      <c r="AL19222" s="254" t="s">
        <v>23509</v>
      </c>
      <c r="AM19222" s="255">
        <v>21014633.030000001</v>
      </c>
      <c r="AO19222" s="228" t="s">
        <v>39232</v>
      </c>
      <c r="AP19222" s="229">
        <v>6388.56</v>
      </c>
      <c r="AR19222" s="205"/>
      <c r="AS19222" s="206"/>
    </row>
    <row r="19223" spans="38:45" x14ac:dyDescent="0.55000000000000004">
      <c r="AL19223" s="254" t="s">
        <v>23510</v>
      </c>
      <c r="AM19223" s="255">
        <v>1873292.38</v>
      </c>
      <c r="AO19223" s="228" t="s">
        <v>21906</v>
      </c>
      <c r="AP19223" s="229">
        <v>263518.40000000002</v>
      </c>
      <c r="AR19223" s="205"/>
      <c r="AS19223" s="206"/>
    </row>
    <row r="19224" spans="38:45" x14ac:dyDescent="0.55000000000000004">
      <c r="AL19224" s="254" t="s">
        <v>23512</v>
      </c>
      <c r="AM19224" s="255">
        <v>20871.97</v>
      </c>
      <c r="AO19224" s="228" t="s">
        <v>33718</v>
      </c>
      <c r="AP19224" s="229">
        <v>4974.09</v>
      </c>
      <c r="AR19224" s="205"/>
      <c r="AS19224" s="206"/>
    </row>
    <row r="19225" spans="38:45" x14ac:dyDescent="0.55000000000000004">
      <c r="AL19225" s="254" t="s">
        <v>23513</v>
      </c>
      <c r="AM19225" s="255">
        <v>5166245.38</v>
      </c>
      <c r="AO19225" s="228" t="s">
        <v>21907</v>
      </c>
      <c r="AP19225" s="229">
        <v>6118.63</v>
      </c>
      <c r="AR19225" s="205"/>
      <c r="AS19225" s="206"/>
    </row>
    <row r="19226" spans="38:45" x14ac:dyDescent="0.55000000000000004">
      <c r="AL19226" s="254" t="s">
        <v>23514</v>
      </c>
      <c r="AM19226" s="255">
        <v>308685.92</v>
      </c>
      <c r="AO19226" s="228" t="s">
        <v>33719</v>
      </c>
      <c r="AP19226" s="229">
        <v>19059</v>
      </c>
      <c r="AR19226" s="205"/>
      <c r="AS19226" s="206"/>
    </row>
    <row r="19227" spans="38:45" x14ac:dyDescent="0.55000000000000004">
      <c r="AL19227" s="254" t="s">
        <v>63507</v>
      </c>
      <c r="AM19227" s="255">
        <v>4980.8599999999997</v>
      </c>
      <c r="AO19227" s="228" t="s">
        <v>36365</v>
      </c>
      <c r="AP19227" s="229">
        <v>23522.12</v>
      </c>
      <c r="AR19227" s="205"/>
      <c r="AS19227" s="206"/>
    </row>
    <row r="19228" spans="38:45" x14ac:dyDescent="0.55000000000000004">
      <c r="AL19228" s="254" t="s">
        <v>47546</v>
      </c>
      <c r="AM19228" s="255">
        <v>3494.54</v>
      </c>
      <c r="AO19228" s="228" t="s">
        <v>13678</v>
      </c>
      <c r="AP19228" s="229">
        <v>16261.68</v>
      </c>
      <c r="AR19228" s="205"/>
      <c r="AS19228" s="206"/>
    </row>
    <row r="19229" spans="38:45" x14ac:dyDescent="0.55000000000000004">
      <c r="AL19229" s="254" t="s">
        <v>60932</v>
      </c>
      <c r="AM19229" s="255">
        <v>15360.17</v>
      </c>
      <c r="AO19229" s="228" t="s">
        <v>21908</v>
      </c>
      <c r="AP19229" s="229">
        <v>273.26</v>
      </c>
      <c r="AR19229" s="205"/>
      <c r="AS19229" s="206"/>
    </row>
    <row r="19230" spans="38:45" x14ac:dyDescent="0.55000000000000004">
      <c r="AL19230" s="254" t="s">
        <v>23516</v>
      </c>
      <c r="AM19230" s="255">
        <v>14929408.57</v>
      </c>
      <c r="AO19230" s="228" t="s">
        <v>35164</v>
      </c>
      <c r="AP19230" s="229">
        <v>10529438.1</v>
      </c>
      <c r="AR19230" s="205"/>
      <c r="AS19230" s="206"/>
    </row>
    <row r="19231" spans="38:45" x14ac:dyDescent="0.55000000000000004">
      <c r="AL19231" s="254" t="s">
        <v>65164</v>
      </c>
      <c r="AM19231" s="255">
        <v>10863674.529999999</v>
      </c>
      <c r="AO19231" s="228" t="s">
        <v>40805</v>
      </c>
      <c r="AP19231" s="229">
        <v>115941.6</v>
      </c>
      <c r="AR19231" s="205"/>
      <c r="AS19231" s="206"/>
    </row>
    <row r="19232" spans="38:45" x14ac:dyDescent="0.55000000000000004">
      <c r="AL19232" s="254" t="s">
        <v>23517</v>
      </c>
      <c r="AM19232" s="255">
        <v>5839159.6799999997</v>
      </c>
      <c r="AO19232" s="228" t="s">
        <v>43263</v>
      </c>
      <c r="AP19232" s="229">
        <v>109808.03</v>
      </c>
      <c r="AR19232" s="205"/>
      <c r="AS19232" s="206"/>
    </row>
    <row r="19233" spans="38:45" x14ac:dyDescent="0.55000000000000004">
      <c r="AL19233" s="254" t="s">
        <v>62983</v>
      </c>
      <c r="AM19233" s="255">
        <v>14607.53</v>
      </c>
      <c r="AO19233" s="228" t="s">
        <v>21912</v>
      </c>
      <c r="AP19233" s="229">
        <v>368875.19</v>
      </c>
      <c r="AR19233" s="205"/>
      <c r="AS19233" s="206"/>
    </row>
    <row r="19234" spans="38:45" x14ac:dyDescent="0.55000000000000004">
      <c r="AL19234" s="254" t="s">
        <v>23519</v>
      </c>
      <c r="AM19234" s="255">
        <v>247661.45</v>
      </c>
      <c r="AO19234" s="228" t="s">
        <v>21913</v>
      </c>
      <c r="AP19234" s="229">
        <v>22100</v>
      </c>
      <c r="AR19234" s="205"/>
      <c r="AS19234" s="206"/>
    </row>
    <row r="19235" spans="38:45" x14ac:dyDescent="0.55000000000000004">
      <c r="AL19235" s="254" t="s">
        <v>49388</v>
      </c>
      <c r="AM19235" s="255">
        <v>468830.56</v>
      </c>
      <c r="AO19235" s="228" t="s">
        <v>21914</v>
      </c>
      <c r="AP19235" s="229">
        <v>36425.53</v>
      </c>
      <c r="AR19235" s="205"/>
      <c r="AS19235" s="206"/>
    </row>
    <row r="19236" spans="38:45" x14ac:dyDescent="0.55000000000000004">
      <c r="AL19236" s="254" t="s">
        <v>50707</v>
      </c>
      <c r="AM19236" s="255">
        <v>34035.03</v>
      </c>
      <c r="AO19236" s="228" t="s">
        <v>21915</v>
      </c>
      <c r="AP19236" s="229">
        <v>877.99</v>
      </c>
      <c r="AR19236" s="205"/>
      <c r="AS19236" s="206"/>
    </row>
    <row r="19237" spans="38:45" x14ac:dyDescent="0.55000000000000004">
      <c r="AL19237" s="254" t="s">
        <v>50708</v>
      </c>
      <c r="AM19237" s="255">
        <v>353.99</v>
      </c>
      <c r="AO19237" s="228" t="s">
        <v>13680</v>
      </c>
      <c r="AP19237" s="229">
        <v>1089367.75</v>
      </c>
      <c r="AR19237" s="205"/>
      <c r="AS19237" s="206"/>
    </row>
    <row r="19238" spans="38:45" x14ac:dyDescent="0.55000000000000004">
      <c r="AL19238" s="254" t="s">
        <v>50709</v>
      </c>
      <c r="AM19238" s="255">
        <v>5049.5600000000004</v>
      </c>
      <c r="AO19238" s="228" t="s">
        <v>13681</v>
      </c>
      <c r="AP19238" s="229">
        <v>606348.67000000004</v>
      </c>
      <c r="AR19238" s="205"/>
      <c r="AS19238" s="206"/>
    </row>
    <row r="19239" spans="38:45" x14ac:dyDescent="0.55000000000000004">
      <c r="AL19239" s="254" t="s">
        <v>58774</v>
      </c>
      <c r="AM19239" s="255">
        <v>26576.54</v>
      </c>
      <c r="AO19239" s="228" t="s">
        <v>13682</v>
      </c>
      <c r="AP19239" s="229">
        <v>241000.06</v>
      </c>
      <c r="AR19239" s="205"/>
      <c r="AS19239" s="206"/>
    </row>
    <row r="19240" spans="38:45" x14ac:dyDescent="0.55000000000000004">
      <c r="AL19240" s="254" t="s">
        <v>23520</v>
      </c>
      <c r="AM19240" s="255">
        <v>2529581.84</v>
      </c>
      <c r="AO19240" s="228" t="s">
        <v>21916</v>
      </c>
      <c r="AP19240" s="229">
        <v>4425.68</v>
      </c>
      <c r="AR19240" s="205"/>
      <c r="AS19240" s="206"/>
    </row>
    <row r="19241" spans="38:45" x14ac:dyDescent="0.55000000000000004">
      <c r="AL19241" s="254" t="s">
        <v>23521</v>
      </c>
      <c r="AM19241" s="255">
        <v>349165.29</v>
      </c>
      <c r="AO19241" s="228" t="s">
        <v>21917</v>
      </c>
      <c r="AP19241" s="229">
        <v>1632587.64</v>
      </c>
      <c r="AR19241" s="205"/>
      <c r="AS19241" s="206"/>
    </row>
    <row r="19242" spans="38:45" x14ac:dyDescent="0.55000000000000004">
      <c r="AL19242" s="254" t="s">
        <v>61135</v>
      </c>
      <c r="AM19242" s="255">
        <v>60000</v>
      </c>
      <c r="AO19242" s="228" t="s">
        <v>21918</v>
      </c>
      <c r="AP19242" s="229">
        <v>602763.38</v>
      </c>
      <c r="AR19242" s="205"/>
      <c r="AS19242" s="206"/>
    </row>
    <row r="19243" spans="38:45" x14ac:dyDescent="0.55000000000000004">
      <c r="AL19243" s="254" t="s">
        <v>23548</v>
      </c>
      <c r="AM19243" s="255">
        <v>399364.49</v>
      </c>
      <c r="AO19243" s="228" t="s">
        <v>21919</v>
      </c>
      <c r="AP19243" s="229">
        <v>2500</v>
      </c>
      <c r="AR19243" s="205"/>
      <c r="AS19243" s="206"/>
    </row>
    <row r="19244" spans="38:45" x14ac:dyDescent="0.55000000000000004">
      <c r="AL19244" s="254" t="s">
        <v>61693</v>
      </c>
      <c r="AM19244" s="255">
        <v>3990</v>
      </c>
      <c r="AO19244" s="228" t="s">
        <v>54396</v>
      </c>
      <c r="AP19244" s="229">
        <v>112226.45</v>
      </c>
      <c r="AR19244" s="205"/>
      <c r="AS19244" s="206"/>
    </row>
    <row r="19245" spans="38:45" x14ac:dyDescent="0.55000000000000004">
      <c r="AL19245" s="254" t="s">
        <v>23549</v>
      </c>
      <c r="AM19245" s="255">
        <v>950102.87</v>
      </c>
      <c r="AO19245" s="228" t="s">
        <v>13683</v>
      </c>
      <c r="AP19245" s="229">
        <v>900.36</v>
      </c>
      <c r="AR19245" s="205"/>
      <c r="AS19245" s="206"/>
    </row>
    <row r="19246" spans="38:45" x14ac:dyDescent="0.55000000000000004">
      <c r="AL19246" s="254" t="s">
        <v>23550</v>
      </c>
      <c r="AM19246" s="255">
        <v>24655.119999999999</v>
      </c>
      <c r="AO19246" s="228" t="s">
        <v>39233</v>
      </c>
      <c r="AP19246" s="229">
        <v>6793.22</v>
      </c>
      <c r="AR19246" s="205"/>
      <c r="AS19246" s="206"/>
    </row>
    <row r="19247" spans="38:45" x14ac:dyDescent="0.55000000000000004">
      <c r="AL19247" s="254" t="s">
        <v>40829</v>
      </c>
      <c r="AM19247" s="255">
        <v>81594.28</v>
      </c>
      <c r="AO19247" s="228" t="s">
        <v>48476</v>
      </c>
      <c r="AP19247" s="229">
        <v>1250</v>
      </c>
      <c r="AR19247" s="205"/>
      <c r="AS19247" s="206"/>
    </row>
    <row r="19248" spans="38:45" x14ac:dyDescent="0.55000000000000004">
      <c r="AL19248" s="254" t="s">
        <v>33843</v>
      </c>
      <c r="AM19248" s="255">
        <v>66633.37</v>
      </c>
      <c r="AO19248" s="228" t="s">
        <v>21923</v>
      </c>
      <c r="AP19248" s="229">
        <v>399357.36</v>
      </c>
      <c r="AR19248" s="205"/>
      <c r="AS19248" s="206"/>
    </row>
    <row r="19249" spans="38:45" x14ac:dyDescent="0.55000000000000004">
      <c r="AL19249" s="254" t="s">
        <v>62893</v>
      </c>
      <c r="AM19249" s="255">
        <v>55375.31</v>
      </c>
      <c r="AO19249" s="228" t="s">
        <v>21924</v>
      </c>
      <c r="AP19249" s="229">
        <v>2111138.65</v>
      </c>
      <c r="AR19249" s="205"/>
      <c r="AS19249" s="206"/>
    </row>
    <row r="19250" spans="38:45" x14ac:dyDescent="0.55000000000000004">
      <c r="AL19250" s="254" t="s">
        <v>23553</v>
      </c>
      <c r="AM19250" s="255">
        <v>98447.82</v>
      </c>
      <c r="AO19250" s="228" t="s">
        <v>36366</v>
      </c>
      <c r="AP19250" s="229">
        <v>129753.31</v>
      </c>
      <c r="AR19250" s="205"/>
      <c r="AS19250" s="206"/>
    </row>
    <row r="19251" spans="38:45" x14ac:dyDescent="0.55000000000000004">
      <c r="AL19251" s="254" t="s">
        <v>13884</v>
      </c>
      <c r="AM19251" s="255">
        <v>775063.2</v>
      </c>
      <c r="AO19251" s="228" t="s">
        <v>21925</v>
      </c>
      <c r="AP19251" s="229">
        <v>164244.17000000001</v>
      </c>
      <c r="AR19251" s="205"/>
      <c r="AS19251" s="206"/>
    </row>
    <row r="19252" spans="38:45" x14ac:dyDescent="0.55000000000000004">
      <c r="AL19252" s="254" t="s">
        <v>23554</v>
      </c>
      <c r="AM19252" s="255">
        <v>1200</v>
      </c>
      <c r="AO19252" s="228" t="s">
        <v>13685</v>
      </c>
      <c r="AP19252" s="229">
        <v>32549.05</v>
      </c>
      <c r="AR19252" s="205"/>
      <c r="AS19252" s="206"/>
    </row>
    <row r="19253" spans="38:45" x14ac:dyDescent="0.55000000000000004">
      <c r="AL19253" s="254" t="s">
        <v>62894</v>
      </c>
      <c r="AM19253" s="255">
        <v>2004.44</v>
      </c>
      <c r="AO19253" s="228" t="s">
        <v>21927</v>
      </c>
      <c r="AP19253" s="229">
        <v>19314.88</v>
      </c>
      <c r="AR19253" s="205"/>
      <c r="AS19253" s="206"/>
    </row>
    <row r="19254" spans="38:45" x14ac:dyDescent="0.55000000000000004">
      <c r="AL19254" s="254" t="s">
        <v>62371</v>
      </c>
      <c r="AM19254" s="255">
        <v>72020</v>
      </c>
      <c r="AO19254" s="228" t="s">
        <v>21928</v>
      </c>
      <c r="AP19254" s="229">
        <v>98376.54</v>
      </c>
      <c r="AR19254" s="205"/>
      <c r="AS19254" s="206"/>
    </row>
    <row r="19255" spans="38:45" x14ac:dyDescent="0.55000000000000004">
      <c r="AL19255" s="254" t="s">
        <v>54441</v>
      </c>
      <c r="AM19255" s="255">
        <v>8479.42</v>
      </c>
      <c r="AO19255" s="228" t="s">
        <v>43264</v>
      </c>
      <c r="AP19255" s="229">
        <v>-11745.69</v>
      </c>
      <c r="AR19255" s="205"/>
      <c r="AS19255" s="206"/>
    </row>
    <row r="19256" spans="38:45" x14ac:dyDescent="0.55000000000000004">
      <c r="AL19256" s="254" t="s">
        <v>23555</v>
      </c>
      <c r="AM19256" s="255">
        <v>61998.75</v>
      </c>
      <c r="AO19256" s="228" t="s">
        <v>21929</v>
      </c>
      <c r="AP19256" s="229">
        <v>1114462.69</v>
      </c>
      <c r="AR19256" s="205"/>
      <c r="AS19256" s="206"/>
    </row>
    <row r="19257" spans="38:45" x14ac:dyDescent="0.55000000000000004">
      <c r="AL19257" s="254" t="s">
        <v>23556</v>
      </c>
      <c r="AM19257" s="255">
        <v>45013.58</v>
      </c>
      <c r="AO19257" s="228" t="s">
        <v>54397</v>
      </c>
      <c r="AP19257" s="229">
        <v>18278.8</v>
      </c>
      <c r="AR19257" s="205"/>
      <c r="AS19257" s="206"/>
    </row>
    <row r="19258" spans="38:45" x14ac:dyDescent="0.55000000000000004">
      <c r="AL19258" s="254" t="s">
        <v>60933</v>
      </c>
      <c r="AM19258" s="255">
        <v>388.55</v>
      </c>
      <c r="AO19258" s="228" t="s">
        <v>35165</v>
      </c>
      <c r="AP19258" s="229">
        <v>6858389.3700000001</v>
      </c>
      <c r="AR19258" s="205"/>
      <c r="AS19258" s="206"/>
    </row>
    <row r="19259" spans="38:45" x14ac:dyDescent="0.55000000000000004">
      <c r="AL19259" s="254" t="s">
        <v>62372</v>
      </c>
      <c r="AM19259" s="255">
        <v>671.97</v>
      </c>
      <c r="AO19259" s="228" t="s">
        <v>54398</v>
      </c>
      <c r="AP19259" s="229">
        <v>610884</v>
      </c>
      <c r="AR19259" s="205"/>
      <c r="AS19259" s="206"/>
    </row>
    <row r="19260" spans="38:45" x14ac:dyDescent="0.55000000000000004">
      <c r="AL19260" s="254" t="s">
        <v>23557</v>
      </c>
      <c r="AM19260" s="255">
        <v>19954.28</v>
      </c>
      <c r="AO19260" s="228" t="s">
        <v>21971</v>
      </c>
      <c r="AP19260" s="229">
        <v>101401.17</v>
      </c>
      <c r="AR19260" s="205"/>
      <c r="AS19260" s="206"/>
    </row>
    <row r="19261" spans="38:45" x14ac:dyDescent="0.55000000000000004">
      <c r="AL19261" s="254" t="s">
        <v>23592</v>
      </c>
      <c r="AM19261" s="255">
        <v>28396.41</v>
      </c>
      <c r="AO19261" s="228" t="s">
        <v>35171</v>
      </c>
      <c r="AP19261" s="229">
        <v>267330.90999999997</v>
      </c>
      <c r="AR19261" s="205"/>
      <c r="AS19261" s="206"/>
    </row>
    <row r="19262" spans="38:45" x14ac:dyDescent="0.55000000000000004">
      <c r="AL19262" s="254" t="s">
        <v>56822</v>
      </c>
      <c r="AM19262" s="255">
        <v>881.47</v>
      </c>
      <c r="AO19262" s="228" t="s">
        <v>21972</v>
      </c>
      <c r="AP19262" s="229">
        <v>302103.63</v>
      </c>
      <c r="AR19262" s="205"/>
      <c r="AS19262" s="206"/>
    </row>
    <row r="19263" spans="38:45" x14ac:dyDescent="0.55000000000000004">
      <c r="AL19263" s="254" t="s">
        <v>56823</v>
      </c>
      <c r="AM19263" s="255">
        <v>59830.03</v>
      </c>
      <c r="AO19263" s="228" t="s">
        <v>47529</v>
      </c>
      <c r="AP19263" s="229">
        <v>3373.74</v>
      </c>
      <c r="AR19263" s="205"/>
      <c r="AS19263" s="206"/>
    </row>
    <row r="19264" spans="38:45" x14ac:dyDescent="0.55000000000000004">
      <c r="AL19264" s="254" t="s">
        <v>56824</v>
      </c>
      <c r="AM19264" s="255">
        <v>19300</v>
      </c>
      <c r="AO19264" s="228" t="s">
        <v>21973</v>
      </c>
      <c r="AP19264" s="229">
        <v>105592.64</v>
      </c>
      <c r="AR19264" s="205"/>
      <c r="AS19264" s="206"/>
    </row>
    <row r="19265" spans="38:45" x14ac:dyDescent="0.55000000000000004">
      <c r="AL19265" s="254" t="s">
        <v>39303</v>
      </c>
      <c r="AM19265" s="255">
        <v>34957.839999999997</v>
      </c>
      <c r="AO19265" s="228" t="s">
        <v>54399</v>
      </c>
      <c r="AP19265" s="229">
        <v>1125.2</v>
      </c>
      <c r="AR19265" s="205"/>
      <c r="AS19265" s="206"/>
    </row>
    <row r="19266" spans="38:45" x14ac:dyDescent="0.55000000000000004">
      <c r="AL19266" s="254" t="s">
        <v>63508</v>
      </c>
      <c r="AM19266" s="255">
        <v>6720</v>
      </c>
      <c r="AO19266" s="228" t="s">
        <v>50686</v>
      </c>
      <c r="AP19266" s="229">
        <v>24986.25</v>
      </c>
      <c r="AR19266" s="205"/>
      <c r="AS19266" s="206"/>
    </row>
    <row r="19267" spans="38:45" x14ac:dyDescent="0.55000000000000004">
      <c r="AL19267" s="254" t="s">
        <v>56825</v>
      </c>
      <c r="AM19267" s="255">
        <v>8340</v>
      </c>
      <c r="AO19267" s="228" t="s">
        <v>33728</v>
      </c>
      <c r="AP19267" s="229">
        <v>69860.399999999994</v>
      </c>
      <c r="AR19267" s="205"/>
      <c r="AS19267" s="206"/>
    </row>
    <row r="19268" spans="38:45" x14ac:dyDescent="0.55000000000000004">
      <c r="AL19268" s="254" t="s">
        <v>23594</v>
      </c>
      <c r="AM19268" s="255">
        <v>33758.25</v>
      </c>
      <c r="AO19268" s="228" t="s">
        <v>33729</v>
      </c>
      <c r="AP19268" s="229">
        <v>1530.02</v>
      </c>
      <c r="AR19268" s="205"/>
      <c r="AS19268" s="206"/>
    </row>
    <row r="19269" spans="38:45" x14ac:dyDescent="0.55000000000000004">
      <c r="AL19269" s="254" t="s">
        <v>23595</v>
      </c>
      <c r="AM19269" s="255">
        <v>13988.99</v>
      </c>
      <c r="AO19269" s="228" t="s">
        <v>54400</v>
      </c>
      <c r="AP19269" s="229">
        <v>15334.38</v>
      </c>
      <c r="AR19269" s="205"/>
      <c r="AS19269" s="206"/>
    </row>
    <row r="19270" spans="38:45" x14ac:dyDescent="0.55000000000000004">
      <c r="AL19270" s="254" t="s">
        <v>23596</v>
      </c>
      <c r="AM19270" s="255">
        <v>45862.71</v>
      </c>
      <c r="AO19270" s="228" t="s">
        <v>54401</v>
      </c>
      <c r="AP19270" s="229">
        <v>1948.64</v>
      </c>
      <c r="AR19270" s="205"/>
      <c r="AS19270" s="206"/>
    </row>
    <row r="19271" spans="38:45" x14ac:dyDescent="0.55000000000000004">
      <c r="AL19271" s="254" t="s">
        <v>56826</v>
      </c>
      <c r="AM19271" s="255">
        <v>9349.93</v>
      </c>
      <c r="AO19271" s="228" t="s">
        <v>33730</v>
      </c>
      <c r="AP19271" s="229">
        <v>1034</v>
      </c>
      <c r="AR19271" s="205"/>
      <c r="AS19271" s="206"/>
    </row>
    <row r="19272" spans="38:45" x14ac:dyDescent="0.55000000000000004">
      <c r="AL19272" s="254" t="s">
        <v>39304</v>
      </c>
      <c r="AM19272" s="255">
        <v>1461.6</v>
      </c>
      <c r="AO19272" s="228" t="s">
        <v>54402</v>
      </c>
      <c r="AP19272" s="229">
        <v>3780.82</v>
      </c>
      <c r="AR19272" s="205"/>
      <c r="AS19272" s="206"/>
    </row>
    <row r="19273" spans="38:45" x14ac:dyDescent="0.55000000000000004">
      <c r="AL19273" s="254" t="s">
        <v>23597</v>
      </c>
      <c r="AM19273" s="255">
        <v>49232.98</v>
      </c>
      <c r="AO19273" s="228" t="s">
        <v>36371</v>
      </c>
      <c r="AP19273" s="229">
        <v>3941.92</v>
      </c>
      <c r="AR19273" s="205"/>
      <c r="AS19273" s="206"/>
    </row>
    <row r="19274" spans="38:45" x14ac:dyDescent="0.55000000000000004">
      <c r="AL19274" s="254" t="s">
        <v>39305</v>
      </c>
      <c r="AM19274" s="255">
        <v>18436.599999999999</v>
      </c>
      <c r="AO19274" s="228" t="s">
        <v>43265</v>
      </c>
      <c r="AP19274" s="229">
        <v>70407</v>
      </c>
      <c r="AR19274" s="205"/>
      <c r="AS19274" s="206"/>
    </row>
    <row r="19275" spans="38:45" x14ac:dyDescent="0.55000000000000004">
      <c r="AL19275" s="254" t="s">
        <v>62895</v>
      </c>
      <c r="AM19275" s="255">
        <v>28000</v>
      </c>
      <c r="AO19275" s="228" t="s">
        <v>21974</v>
      </c>
      <c r="AP19275" s="229">
        <v>32001.7</v>
      </c>
      <c r="AR19275" s="205"/>
      <c r="AS19275" s="206"/>
    </row>
    <row r="19276" spans="38:45" x14ac:dyDescent="0.55000000000000004">
      <c r="AL19276" s="254" t="s">
        <v>23598</v>
      </c>
      <c r="AM19276" s="255">
        <v>27372.42</v>
      </c>
      <c r="AO19276" s="228" t="s">
        <v>33731</v>
      </c>
      <c r="AP19276" s="229">
        <v>4041771.22</v>
      </c>
      <c r="AR19276" s="205"/>
      <c r="AS19276" s="206"/>
    </row>
    <row r="19277" spans="38:45" x14ac:dyDescent="0.55000000000000004">
      <c r="AL19277" s="254" t="s">
        <v>23599</v>
      </c>
      <c r="AM19277" s="255">
        <v>52179.65</v>
      </c>
      <c r="AO19277" s="228" t="s">
        <v>21978</v>
      </c>
      <c r="AP19277" s="229">
        <v>23923</v>
      </c>
      <c r="AR19277" s="205"/>
      <c r="AS19277" s="206"/>
    </row>
    <row r="19278" spans="38:45" x14ac:dyDescent="0.55000000000000004">
      <c r="AL19278" s="254" t="s">
        <v>43291</v>
      </c>
      <c r="AM19278" s="255">
        <v>1481.88</v>
      </c>
      <c r="AO19278" s="228" t="s">
        <v>13694</v>
      </c>
      <c r="AP19278" s="229">
        <v>200</v>
      </c>
      <c r="AR19278" s="205"/>
      <c r="AS19278" s="206"/>
    </row>
    <row r="19279" spans="38:45" x14ac:dyDescent="0.55000000000000004">
      <c r="AL19279" s="254" t="s">
        <v>58061</v>
      </c>
      <c r="AM19279" s="255">
        <v>48999.92</v>
      </c>
      <c r="AO19279" s="228" t="s">
        <v>13695</v>
      </c>
      <c r="AP19279" s="229">
        <v>362814.9</v>
      </c>
      <c r="AR19279" s="205"/>
      <c r="AS19279" s="206"/>
    </row>
    <row r="19280" spans="38:45" x14ac:dyDescent="0.55000000000000004">
      <c r="AL19280" s="254" t="s">
        <v>23613</v>
      </c>
      <c r="AM19280" s="255">
        <v>13146.29</v>
      </c>
      <c r="AO19280" s="228" t="s">
        <v>13696</v>
      </c>
      <c r="AP19280" s="229">
        <v>77652.67</v>
      </c>
      <c r="AR19280" s="205"/>
      <c r="AS19280" s="206"/>
    </row>
    <row r="19281" spans="38:45" x14ac:dyDescent="0.55000000000000004">
      <c r="AL19281" s="254" t="s">
        <v>48488</v>
      </c>
      <c r="AM19281" s="255">
        <v>3360.31</v>
      </c>
      <c r="AO19281" s="228" t="s">
        <v>21979</v>
      </c>
      <c r="AP19281" s="229">
        <v>18824.66</v>
      </c>
      <c r="AR19281" s="205"/>
      <c r="AS19281" s="206"/>
    </row>
    <row r="19282" spans="38:45" x14ac:dyDescent="0.55000000000000004">
      <c r="AL19282" s="254" t="s">
        <v>23614</v>
      </c>
      <c r="AM19282" s="255">
        <v>6838.07</v>
      </c>
      <c r="AO19282" s="228" t="s">
        <v>21980</v>
      </c>
      <c r="AP19282" s="229">
        <v>176600</v>
      </c>
      <c r="AR19282" s="205"/>
      <c r="AS19282" s="206"/>
    </row>
    <row r="19283" spans="38:45" x14ac:dyDescent="0.55000000000000004">
      <c r="AL19283" s="254" t="s">
        <v>23615</v>
      </c>
      <c r="AM19283" s="255">
        <v>99</v>
      </c>
      <c r="AO19283" s="228" t="s">
        <v>21982</v>
      </c>
      <c r="AP19283" s="229">
        <v>27578.28</v>
      </c>
      <c r="AR19283" s="205"/>
      <c r="AS19283" s="206"/>
    </row>
    <row r="19284" spans="38:45" x14ac:dyDescent="0.55000000000000004">
      <c r="AL19284" s="254" t="s">
        <v>23649</v>
      </c>
      <c r="AM19284" s="255">
        <v>1000</v>
      </c>
      <c r="AO19284" s="228" t="s">
        <v>36372</v>
      </c>
      <c r="AP19284" s="229">
        <v>31221.05</v>
      </c>
      <c r="AR19284" s="205"/>
      <c r="AS19284" s="206"/>
    </row>
    <row r="19285" spans="38:45" x14ac:dyDescent="0.55000000000000004">
      <c r="AL19285" s="254" t="s">
        <v>60934</v>
      </c>
      <c r="AM19285" s="255">
        <v>21007.49</v>
      </c>
      <c r="AO19285" s="228" t="s">
        <v>50687</v>
      </c>
      <c r="AP19285" s="229">
        <v>794.7</v>
      </c>
      <c r="AR19285" s="205"/>
      <c r="AS19285" s="206"/>
    </row>
    <row r="19286" spans="38:45" x14ac:dyDescent="0.55000000000000004">
      <c r="AL19286" s="254" t="s">
        <v>65165</v>
      </c>
      <c r="AM19286" s="255">
        <v>53.12</v>
      </c>
      <c r="AO19286" s="228" t="s">
        <v>13697</v>
      </c>
      <c r="AP19286" s="229">
        <v>4096.22</v>
      </c>
      <c r="AR19286" s="205"/>
      <c r="AS19286" s="206"/>
    </row>
    <row r="19287" spans="38:45" x14ac:dyDescent="0.55000000000000004">
      <c r="AL19287" s="254" t="s">
        <v>43293</v>
      </c>
      <c r="AM19287" s="255">
        <v>40238.449999999997</v>
      </c>
      <c r="AO19287" s="228" t="s">
        <v>54403</v>
      </c>
      <c r="AP19287" s="229">
        <v>677333.57</v>
      </c>
      <c r="AR19287" s="205"/>
      <c r="AS19287" s="206"/>
    </row>
    <row r="19288" spans="38:45" x14ac:dyDescent="0.55000000000000004">
      <c r="AL19288" s="254" t="s">
        <v>23650</v>
      </c>
      <c r="AM19288" s="255">
        <v>1243.1300000000001</v>
      </c>
      <c r="AO19288" s="228" t="s">
        <v>21983</v>
      </c>
      <c r="AP19288" s="229">
        <v>59159.45</v>
      </c>
      <c r="AR19288" s="205"/>
      <c r="AS19288" s="206"/>
    </row>
    <row r="19289" spans="38:45" x14ac:dyDescent="0.55000000000000004">
      <c r="AL19289" s="254" t="s">
        <v>50712</v>
      </c>
      <c r="AM19289" s="255">
        <v>63.09</v>
      </c>
      <c r="AO19289" s="228" t="s">
        <v>21984</v>
      </c>
      <c r="AP19289" s="229">
        <v>65781.539999999994</v>
      </c>
      <c r="AR19289" s="205"/>
      <c r="AS19289" s="206"/>
    </row>
    <row r="19290" spans="38:45" x14ac:dyDescent="0.55000000000000004">
      <c r="AL19290" s="254" t="s">
        <v>23651</v>
      </c>
      <c r="AM19290" s="255">
        <v>390.24</v>
      </c>
      <c r="AO19290" s="228" t="s">
        <v>46072</v>
      </c>
      <c r="AP19290" s="229">
        <v>-2169.46</v>
      </c>
      <c r="AR19290" s="205"/>
      <c r="AS19290" s="206"/>
    </row>
    <row r="19291" spans="38:45" x14ac:dyDescent="0.55000000000000004">
      <c r="AL19291" s="254" t="s">
        <v>50713</v>
      </c>
      <c r="AM19291" s="255">
        <v>13639.64</v>
      </c>
      <c r="AO19291" s="228" t="s">
        <v>33732</v>
      </c>
      <c r="AP19291" s="229">
        <v>361008.19</v>
      </c>
      <c r="AR19291" s="205"/>
      <c r="AS19291" s="206"/>
    </row>
    <row r="19292" spans="38:45" x14ac:dyDescent="0.55000000000000004">
      <c r="AL19292" s="254" t="s">
        <v>23652</v>
      </c>
      <c r="AM19292" s="255">
        <v>468.75</v>
      </c>
      <c r="AO19292" s="228" t="s">
        <v>22012</v>
      </c>
      <c r="AP19292" s="229">
        <v>3789.77</v>
      </c>
      <c r="AR19292" s="205"/>
      <c r="AS19292" s="206"/>
    </row>
    <row r="19293" spans="38:45" x14ac:dyDescent="0.55000000000000004">
      <c r="AL19293" s="254" t="s">
        <v>43294</v>
      </c>
      <c r="AM19293" s="255">
        <v>12.36</v>
      </c>
      <c r="AO19293" s="228" t="s">
        <v>13701</v>
      </c>
      <c r="AP19293" s="229">
        <v>72170.75</v>
      </c>
      <c r="AR19293" s="205"/>
      <c r="AS19293" s="206"/>
    </row>
    <row r="19294" spans="38:45" x14ac:dyDescent="0.55000000000000004">
      <c r="AL19294" s="254" t="s">
        <v>50714</v>
      </c>
      <c r="AM19294" s="255">
        <v>893.26</v>
      </c>
      <c r="AO19294" s="228" t="s">
        <v>46073</v>
      </c>
      <c r="AP19294" s="229">
        <v>160750</v>
      </c>
      <c r="AR19294" s="205"/>
      <c r="AS19294" s="206"/>
    </row>
    <row r="19295" spans="38:45" x14ac:dyDescent="0.55000000000000004">
      <c r="AL19295" s="254" t="s">
        <v>23655</v>
      </c>
      <c r="AM19295" s="255">
        <v>581.04</v>
      </c>
      <c r="AO19295" s="228" t="s">
        <v>22013</v>
      </c>
      <c r="AP19295" s="229">
        <v>25125</v>
      </c>
      <c r="AR19295" s="205"/>
      <c r="AS19295" s="206"/>
    </row>
    <row r="19296" spans="38:45" x14ac:dyDescent="0.55000000000000004">
      <c r="AL19296" s="254" t="s">
        <v>23657</v>
      </c>
      <c r="AM19296" s="255">
        <v>264.51</v>
      </c>
      <c r="AO19296" s="228" t="s">
        <v>13702</v>
      </c>
      <c r="AP19296" s="229">
        <v>19774.419999999998</v>
      </c>
      <c r="AR19296" s="205"/>
      <c r="AS19296" s="206"/>
    </row>
    <row r="19297" spans="38:45" x14ac:dyDescent="0.55000000000000004">
      <c r="AL19297" s="254" t="s">
        <v>65166</v>
      </c>
      <c r="AM19297" s="255">
        <v>-5912.63</v>
      </c>
      <c r="AO19297" s="228" t="s">
        <v>13703</v>
      </c>
      <c r="AP19297" s="229">
        <v>8933.2800000000007</v>
      </c>
      <c r="AR19297" s="205"/>
      <c r="AS19297" s="206"/>
    </row>
    <row r="19298" spans="38:45" x14ac:dyDescent="0.55000000000000004">
      <c r="AL19298" s="254" t="s">
        <v>23658</v>
      </c>
      <c r="AM19298" s="255">
        <v>4684.68</v>
      </c>
      <c r="AO19298" s="228" t="s">
        <v>22014</v>
      </c>
      <c r="AP19298" s="229">
        <v>6100.9</v>
      </c>
      <c r="AR19298" s="205"/>
      <c r="AS19298" s="206"/>
    </row>
    <row r="19299" spans="38:45" x14ac:dyDescent="0.55000000000000004">
      <c r="AL19299" s="254" t="s">
        <v>23659</v>
      </c>
      <c r="AM19299" s="255">
        <v>10201.85</v>
      </c>
      <c r="AO19299" s="228" t="s">
        <v>22015</v>
      </c>
      <c r="AP19299" s="229">
        <v>19</v>
      </c>
      <c r="AR19299" s="205"/>
      <c r="AS19299" s="206"/>
    </row>
    <row r="19300" spans="38:45" x14ac:dyDescent="0.55000000000000004">
      <c r="AL19300" s="254" t="s">
        <v>50716</v>
      </c>
      <c r="AM19300" s="255">
        <v>239.17</v>
      </c>
      <c r="AO19300" s="228" t="s">
        <v>22016</v>
      </c>
      <c r="AP19300" s="229">
        <v>35850</v>
      </c>
      <c r="AR19300" s="205"/>
      <c r="AS19300" s="206"/>
    </row>
    <row r="19301" spans="38:45" x14ac:dyDescent="0.55000000000000004">
      <c r="AL19301" s="254" t="s">
        <v>23660</v>
      </c>
      <c r="AM19301" s="255">
        <v>9315.09</v>
      </c>
      <c r="AO19301" s="228" t="s">
        <v>47530</v>
      </c>
      <c r="AP19301" s="229">
        <v>6512</v>
      </c>
      <c r="AR19301" s="205"/>
      <c r="AS19301" s="206"/>
    </row>
    <row r="19302" spans="38:45" x14ac:dyDescent="0.55000000000000004">
      <c r="AL19302" s="254" t="s">
        <v>23697</v>
      </c>
      <c r="AM19302" s="255">
        <v>42197.05</v>
      </c>
      <c r="AO19302" s="228" t="s">
        <v>22018</v>
      </c>
      <c r="AP19302" s="229">
        <v>13654.04</v>
      </c>
      <c r="AR19302" s="205"/>
      <c r="AS19302" s="206"/>
    </row>
    <row r="19303" spans="38:45" x14ac:dyDescent="0.55000000000000004">
      <c r="AL19303" s="254" t="s">
        <v>23698</v>
      </c>
      <c r="AM19303" s="255">
        <v>42448.3</v>
      </c>
      <c r="AO19303" s="228" t="s">
        <v>22019</v>
      </c>
      <c r="AP19303" s="229">
        <v>48187.79</v>
      </c>
      <c r="AR19303" s="205"/>
      <c r="AS19303" s="206"/>
    </row>
    <row r="19304" spans="38:45" x14ac:dyDescent="0.55000000000000004">
      <c r="AL19304" s="254" t="s">
        <v>23699</v>
      </c>
      <c r="AM19304" s="255">
        <v>37862.99</v>
      </c>
      <c r="AO19304" s="228" t="s">
        <v>22021</v>
      </c>
      <c r="AP19304" s="229">
        <v>2025.92</v>
      </c>
      <c r="AR19304" s="205"/>
      <c r="AS19304" s="206"/>
    </row>
    <row r="19305" spans="38:45" x14ac:dyDescent="0.55000000000000004">
      <c r="AL19305" s="254" t="s">
        <v>40830</v>
      </c>
      <c r="AM19305" s="255">
        <v>48485</v>
      </c>
      <c r="AO19305" s="228" t="s">
        <v>22045</v>
      </c>
      <c r="AP19305" s="229">
        <v>9024.4699999999993</v>
      </c>
      <c r="AR19305" s="205"/>
      <c r="AS19305" s="206"/>
    </row>
    <row r="19306" spans="38:45" x14ac:dyDescent="0.55000000000000004">
      <c r="AL19306" s="254" t="s">
        <v>40831</v>
      </c>
      <c r="AM19306" s="255">
        <v>30317.57</v>
      </c>
      <c r="AO19306" s="228" t="s">
        <v>49379</v>
      </c>
      <c r="AP19306" s="229">
        <v>27280</v>
      </c>
      <c r="AR19306" s="205"/>
      <c r="AS19306" s="206"/>
    </row>
    <row r="19307" spans="38:45" x14ac:dyDescent="0.55000000000000004">
      <c r="AL19307" s="254" t="s">
        <v>63509</v>
      </c>
      <c r="AM19307" s="255">
        <v>954.48</v>
      </c>
      <c r="AO19307" s="228" t="s">
        <v>22047</v>
      </c>
      <c r="AP19307" s="229">
        <v>47539.24</v>
      </c>
      <c r="AR19307" s="205"/>
      <c r="AS19307" s="206"/>
    </row>
    <row r="19308" spans="38:45" x14ac:dyDescent="0.55000000000000004">
      <c r="AL19308" s="254" t="s">
        <v>58062</v>
      </c>
      <c r="AM19308" s="255">
        <v>5998.16</v>
      </c>
      <c r="AO19308" s="228" t="s">
        <v>39237</v>
      </c>
      <c r="AP19308" s="229">
        <v>76533.38</v>
      </c>
      <c r="AR19308" s="205"/>
      <c r="AS19308" s="206"/>
    </row>
    <row r="19309" spans="38:45" x14ac:dyDescent="0.55000000000000004">
      <c r="AL19309" s="254" t="s">
        <v>23703</v>
      </c>
      <c r="AM19309" s="255">
        <v>15132.84</v>
      </c>
      <c r="AO19309" s="228" t="s">
        <v>43266</v>
      </c>
      <c r="AP19309" s="229">
        <v>39985.629999999997</v>
      </c>
      <c r="AR19309" s="205"/>
      <c r="AS19309" s="206"/>
    </row>
    <row r="19310" spans="38:45" x14ac:dyDescent="0.55000000000000004">
      <c r="AL19310" s="254" t="s">
        <v>23704</v>
      </c>
      <c r="AM19310" s="255">
        <v>33379.519999999997</v>
      </c>
      <c r="AO19310" s="228" t="s">
        <v>13709</v>
      </c>
      <c r="AP19310" s="229">
        <v>16438.919999999998</v>
      </c>
      <c r="AR19310" s="205"/>
      <c r="AS19310" s="206"/>
    </row>
    <row r="19311" spans="38:45" x14ac:dyDescent="0.55000000000000004">
      <c r="AL19311" s="254" t="s">
        <v>23705</v>
      </c>
      <c r="AM19311" s="255">
        <v>15253</v>
      </c>
      <c r="AO19311" s="228" t="s">
        <v>22050</v>
      </c>
      <c r="AP19311" s="229">
        <v>105215</v>
      </c>
      <c r="AR19311" s="205"/>
      <c r="AS19311" s="206"/>
    </row>
    <row r="19312" spans="38:45" x14ac:dyDescent="0.55000000000000004">
      <c r="AL19312" s="254" t="s">
        <v>23706</v>
      </c>
      <c r="AM19312" s="255">
        <v>8195</v>
      </c>
      <c r="AO19312" s="228" t="s">
        <v>48477</v>
      </c>
      <c r="AP19312" s="229">
        <v>97385</v>
      </c>
      <c r="AR19312" s="205"/>
      <c r="AS19312" s="206"/>
    </row>
    <row r="19313" spans="38:45" x14ac:dyDescent="0.55000000000000004">
      <c r="AL19313" s="254" t="s">
        <v>23707</v>
      </c>
      <c r="AM19313" s="255">
        <v>316</v>
      </c>
      <c r="AO19313" s="228" t="s">
        <v>22054</v>
      </c>
      <c r="AP19313" s="229">
        <v>7559</v>
      </c>
      <c r="AR19313" s="205"/>
      <c r="AS19313" s="206"/>
    </row>
    <row r="19314" spans="38:45" x14ac:dyDescent="0.55000000000000004">
      <c r="AL19314" s="254" t="s">
        <v>23708</v>
      </c>
      <c r="AM19314" s="255">
        <v>13217.5</v>
      </c>
      <c r="AO19314" s="228" t="s">
        <v>22079</v>
      </c>
      <c r="AP19314" s="229">
        <v>158239.17000000001</v>
      </c>
      <c r="AR19314" s="205"/>
      <c r="AS19314" s="206"/>
    </row>
    <row r="19315" spans="38:45" x14ac:dyDescent="0.55000000000000004">
      <c r="AL19315" s="254" t="s">
        <v>23733</v>
      </c>
      <c r="AM19315" s="255">
        <v>82970.149999999994</v>
      </c>
      <c r="AO19315" s="228" t="s">
        <v>22080</v>
      </c>
      <c r="AP19315" s="229">
        <v>7700</v>
      </c>
      <c r="AR19315" s="205"/>
      <c r="AS19315" s="206"/>
    </row>
    <row r="19316" spans="38:45" x14ac:dyDescent="0.55000000000000004">
      <c r="AL19316" s="254" t="s">
        <v>48490</v>
      </c>
      <c r="AM19316" s="255">
        <v>3621.2</v>
      </c>
      <c r="AO19316" s="228" t="s">
        <v>35183</v>
      </c>
      <c r="AP19316" s="229">
        <v>70769.990000000005</v>
      </c>
      <c r="AR19316" s="205"/>
      <c r="AS19316" s="206"/>
    </row>
    <row r="19317" spans="38:45" x14ac:dyDescent="0.55000000000000004">
      <c r="AL19317" s="254" t="s">
        <v>23735</v>
      </c>
      <c r="AM19317" s="255">
        <v>6172.7</v>
      </c>
      <c r="AO19317" s="228" t="s">
        <v>22081</v>
      </c>
      <c r="AP19317" s="229">
        <v>40975.33</v>
      </c>
      <c r="AR19317" s="205"/>
      <c r="AS19317" s="206"/>
    </row>
    <row r="19318" spans="38:45" x14ac:dyDescent="0.55000000000000004">
      <c r="AL19318" s="254" t="s">
        <v>23736</v>
      </c>
      <c r="AM19318" s="255">
        <v>20330.810000000001</v>
      </c>
      <c r="AO19318" s="228" t="s">
        <v>36382</v>
      </c>
      <c r="AP19318" s="229">
        <v>556725.87</v>
      </c>
      <c r="AR19318" s="205"/>
      <c r="AS19318" s="206"/>
    </row>
    <row r="19319" spans="38:45" x14ac:dyDescent="0.55000000000000004">
      <c r="AL19319" s="254" t="s">
        <v>40833</v>
      </c>
      <c r="AM19319" s="255">
        <v>6101.2</v>
      </c>
      <c r="AO19319" s="228" t="s">
        <v>22082</v>
      </c>
      <c r="AP19319" s="229">
        <v>7989.71</v>
      </c>
      <c r="AR19319" s="205"/>
      <c r="AS19319" s="206"/>
    </row>
    <row r="19320" spans="38:45" x14ac:dyDescent="0.55000000000000004">
      <c r="AL19320" s="254" t="s">
        <v>23738</v>
      </c>
      <c r="AM19320" s="255">
        <v>54.99</v>
      </c>
      <c r="AO19320" s="228" t="s">
        <v>22083</v>
      </c>
      <c r="AP19320" s="229">
        <v>62664.57</v>
      </c>
      <c r="AR19320" s="205"/>
      <c r="AS19320" s="206"/>
    </row>
    <row r="19321" spans="38:45" x14ac:dyDescent="0.55000000000000004">
      <c r="AL19321" s="254" t="s">
        <v>23739</v>
      </c>
      <c r="AM19321" s="255">
        <v>13314.76</v>
      </c>
      <c r="AO19321" s="228" t="s">
        <v>22084</v>
      </c>
      <c r="AP19321" s="229">
        <v>56642.66</v>
      </c>
      <c r="AR19321" s="205"/>
      <c r="AS19321" s="206"/>
    </row>
    <row r="19322" spans="38:45" x14ac:dyDescent="0.55000000000000004">
      <c r="AL19322" s="254" t="s">
        <v>23741</v>
      </c>
      <c r="AM19322" s="255">
        <v>2784.72</v>
      </c>
      <c r="AO19322" s="228" t="s">
        <v>22085</v>
      </c>
      <c r="AP19322" s="229">
        <v>12861.1</v>
      </c>
      <c r="AR19322" s="205"/>
      <c r="AS19322" s="206"/>
    </row>
    <row r="19323" spans="38:45" x14ac:dyDescent="0.55000000000000004">
      <c r="AL19323" s="254" t="s">
        <v>23757</v>
      </c>
      <c r="AM19323" s="255">
        <v>98736.97</v>
      </c>
      <c r="AO19323" s="228" t="s">
        <v>22086</v>
      </c>
      <c r="AP19323" s="229">
        <v>30441.599999999999</v>
      </c>
      <c r="AR19323" s="205"/>
      <c r="AS19323" s="206"/>
    </row>
    <row r="19324" spans="38:45" x14ac:dyDescent="0.55000000000000004">
      <c r="AL19324" s="254" t="s">
        <v>23759</v>
      </c>
      <c r="AM19324" s="255">
        <v>7492.29</v>
      </c>
      <c r="AO19324" s="228" t="s">
        <v>22087</v>
      </c>
      <c r="AP19324" s="229">
        <v>27853.22</v>
      </c>
      <c r="AR19324" s="205"/>
      <c r="AS19324" s="206"/>
    </row>
    <row r="19325" spans="38:45" x14ac:dyDescent="0.55000000000000004">
      <c r="AL19325" s="254" t="s">
        <v>40834</v>
      </c>
      <c r="AM19325" s="255">
        <v>23804.83</v>
      </c>
      <c r="AO19325" s="228" t="s">
        <v>22088</v>
      </c>
      <c r="AP19325" s="229">
        <v>46919</v>
      </c>
      <c r="AR19325" s="205"/>
      <c r="AS19325" s="206"/>
    </row>
    <row r="19326" spans="38:45" x14ac:dyDescent="0.55000000000000004">
      <c r="AL19326" s="254" t="s">
        <v>40835</v>
      </c>
      <c r="AM19326" s="255">
        <v>17426.150000000001</v>
      </c>
      <c r="AO19326" s="228" t="s">
        <v>22110</v>
      </c>
      <c r="AP19326" s="229">
        <v>33</v>
      </c>
      <c r="AR19326" s="205"/>
      <c r="AS19326" s="206"/>
    </row>
    <row r="19327" spans="38:45" x14ac:dyDescent="0.55000000000000004">
      <c r="AL19327" s="254" t="s">
        <v>50718</v>
      </c>
      <c r="AM19327" s="255">
        <v>265171.39</v>
      </c>
      <c r="AO19327" s="228" t="s">
        <v>54404</v>
      </c>
      <c r="AP19327" s="229">
        <v>7296</v>
      </c>
      <c r="AR19327" s="205"/>
      <c r="AS19327" s="206"/>
    </row>
    <row r="19328" spans="38:45" x14ac:dyDescent="0.55000000000000004">
      <c r="AL19328" s="254" t="s">
        <v>54445</v>
      </c>
      <c r="AM19328" s="255">
        <v>268517.17</v>
      </c>
      <c r="AO19328" s="228" t="s">
        <v>22111</v>
      </c>
      <c r="AP19328" s="229">
        <v>19495</v>
      </c>
      <c r="AR19328" s="205"/>
      <c r="AS19328" s="206"/>
    </row>
    <row r="19329" spans="38:45" x14ac:dyDescent="0.55000000000000004">
      <c r="AL19329" s="254" t="s">
        <v>56827</v>
      </c>
      <c r="AM19329" s="255">
        <v>167964.28</v>
      </c>
      <c r="AO19329" s="228" t="s">
        <v>54405</v>
      </c>
      <c r="AP19329" s="229">
        <v>11250</v>
      </c>
      <c r="AR19329" s="205"/>
      <c r="AS19329" s="206"/>
    </row>
    <row r="19330" spans="38:45" x14ac:dyDescent="0.55000000000000004">
      <c r="AL19330" s="254" t="s">
        <v>56828</v>
      </c>
      <c r="AM19330" s="255">
        <v>69473.63</v>
      </c>
      <c r="AO19330" s="228" t="s">
        <v>46074</v>
      </c>
      <c r="AP19330" s="229">
        <v>270957.93</v>
      </c>
      <c r="AR19330" s="205"/>
      <c r="AS19330" s="206"/>
    </row>
    <row r="19331" spans="38:45" x14ac:dyDescent="0.55000000000000004">
      <c r="AL19331" s="254" t="s">
        <v>56829</v>
      </c>
      <c r="AM19331" s="255">
        <v>17805.86</v>
      </c>
      <c r="AO19331" s="228" t="s">
        <v>22112</v>
      </c>
      <c r="AP19331" s="229">
        <v>16770.09</v>
      </c>
      <c r="AR19331" s="205"/>
      <c r="AS19331" s="206"/>
    </row>
    <row r="19332" spans="38:45" x14ac:dyDescent="0.55000000000000004">
      <c r="AL19332" s="254" t="s">
        <v>46098</v>
      </c>
      <c r="AM19332" s="255">
        <v>58319.93</v>
      </c>
      <c r="AO19332" s="228" t="s">
        <v>22113</v>
      </c>
      <c r="AP19332" s="229">
        <v>25795.82</v>
      </c>
      <c r="AR19332" s="205"/>
      <c r="AS19332" s="206"/>
    </row>
    <row r="19333" spans="38:45" x14ac:dyDescent="0.55000000000000004">
      <c r="AL19333" s="254" t="s">
        <v>55623</v>
      </c>
      <c r="AM19333" s="255">
        <v>8720.3700000000008</v>
      </c>
      <c r="AO19333" s="228" t="s">
        <v>22114</v>
      </c>
      <c r="AP19333" s="229">
        <v>5401.97</v>
      </c>
      <c r="AR19333" s="205"/>
      <c r="AS19333" s="206"/>
    </row>
    <row r="19334" spans="38:45" x14ac:dyDescent="0.55000000000000004">
      <c r="AL19334" s="254" t="s">
        <v>56830</v>
      </c>
      <c r="AM19334" s="255">
        <v>103435.43</v>
      </c>
      <c r="AO19334" s="228" t="s">
        <v>22115</v>
      </c>
      <c r="AP19334" s="229">
        <v>1275</v>
      </c>
      <c r="AR19334" s="205"/>
      <c r="AS19334" s="206"/>
    </row>
    <row r="19335" spans="38:45" x14ac:dyDescent="0.55000000000000004">
      <c r="AL19335" s="254" t="s">
        <v>55624</v>
      </c>
      <c r="AM19335" s="255">
        <v>4053.66</v>
      </c>
      <c r="AO19335" s="228" t="s">
        <v>43267</v>
      </c>
      <c r="AP19335" s="229">
        <v>17587</v>
      </c>
      <c r="AR19335" s="205"/>
      <c r="AS19335" s="206"/>
    </row>
    <row r="19336" spans="38:45" x14ac:dyDescent="0.55000000000000004">
      <c r="AL19336" s="254" t="s">
        <v>62896</v>
      </c>
      <c r="AM19336" s="255">
        <v>985.81</v>
      </c>
      <c r="AO19336" s="228" t="s">
        <v>22116</v>
      </c>
      <c r="AP19336" s="229">
        <v>9425.51</v>
      </c>
      <c r="AR19336" s="205"/>
      <c r="AS19336" s="206"/>
    </row>
    <row r="19337" spans="38:45" x14ac:dyDescent="0.55000000000000004">
      <c r="AL19337" s="254" t="s">
        <v>62897</v>
      </c>
      <c r="AM19337" s="255">
        <v>64.2</v>
      </c>
      <c r="AO19337" s="228" t="s">
        <v>22117</v>
      </c>
      <c r="AP19337" s="229">
        <v>32274.5</v>
      </c>
      <c r="AR19337" s="205"/>
      <c r="AS19337" s="206"/>
    </row>
    <row r="19338" spans="38:45" x14ac:dyDescent="0.55000000000000004">
      <c r="AL19338" s="254" t="s">
        <v>36475</v>
      </c>
      <c r="AM19338" s="255">
        <v>645218.92000000004</v>
      </c>
      <c r="AO19338" s="228" t="s">
        <v>22119</v>
      </c>
      <c r="AP19338" s="229">
        <v>79535.66</v>
      </c>
      <c r="AR19338" s="205"/>
      <c r="AS19338" s="206"/>
    </row>
    <row r="19339" spans="38:45" x14ac:dyDescent="0.55000000000000004">
      <c r="AL19339" s="254" t="s">
        <v>23778</v>
      </c>
      <c r="AM19339" s="255">
        <v>128853.05</v>
      </c>
      <c r="AO19339" s="228" t="s">
        <v>54406</v>
      </c>
      <c r="AP19339" s="229">
        <v>37703.85</v>
      </c>
      <c r="AR19339" s="205"/>
      <c r="AS19339" s="206"/>
    </row>
    <row r="19340" spans="38:45" x14ac:dyDescent="0.55000000000000004">
      <c r="AL19340" s="254" t="s">
        <v>23781</v>
      </c>
      <c r="AM19340" s="255">
        <v>36474.410000000003</v>
      </c>
      <c r="AO19340" s="228" t="s">
        <v>48478</v>
      </c>
      <c r="AP19340" s="229">
        <v>15644</v>
      </c>
      <c r="AR19340" s="205"/>
      <c r="AS19340" s="206"/>
    </row>
    <row r="19341" spans="38:45" x14ac:dyDescent="0.55000000000000004">
      <c r="AL19341" s="254" t="s">
        <v>23803</v>
      </c>
      <c r="AM19341" s="255">
        <v>3392.5</v>
      </c>
      <c r="AO19341" s="228" t="s">
        <v>46075</v>
      </c>
      <c r="AP19341" s="229">
        <v>132439.25</v>
      </c>
      <c r="AR19341" s="205"/>
      <c r="AS19341" s="206"/>
    </row>
    <row r="19342" spans="38:45" x14ac:dyDescent="0.55000000000000004">
      <c r="AL19342" s="254" t="s">
        <v>23805</v>
      </c>
      <c r="AM19342" s="255">
        <v>245.68</v>
      </c>
      <c r="AO19342" s="228" t="s">
        <v>22137</v>
      </c>
      <c r="AP19342" s="229">
        <v>13857.59</v>
      </c>
      <c r="AR19342" s="205"/>
      <c r="AS19342" s="206"/>
    </row>
    <row r="19343" spans="38:45" x14ac:dyDescent="0.55000000000000004">
      <c r="AL19343" s="254" t="s">
        <v>23808</v>
      </c>
      <c r="AM19343" s="255">
        <v>56700.1</v>
      </c>
      <c r="AO19343" s="228" t="s">
        <v>43268</v>
      </c>
      <c r="AP19343" s="229">
        <v>6620.5</v>
      </c>
      <c r="AR19343" s="205"/>
      <c r="AS19343" s="206"/>
    </row>
    <row r="19344" spans="38:45" x14ac:dyDescent="0.55000000000000004">
      <c r="AL19344" s="254" t="s">
        <v>46100</v>
      </c>
      <c r="AM19344" s="255">
        <v>1893</v>
      </c>
      <c r="AO19344" s="228" t="s">
        <v>22138</v>
      </c>
      <c r="AP19344" s="229">
        <v>9622.5</v>
      </c>
      <c r="AR19344" s="205"/>
      <c r="AS19344" s="206"/>
    </row>
    <row r="19345" spans="38:45" x14ac:dyDescent="0.55000000000000004">
      <c r="AL19345" s="254" t="s">
        <v>23809</v>
      </c>
      <c r="AM19345" s="255">
        <v>55565.83</v>
      </c>
      <c r="AO19345" s="228" t="s">
        <v>22139</v>
      </c>
      <c r="AP19345" s="229">
        <v>22037.23</v>
      </c>
      <c r="AR19345" s="205"/>
      <c r="AS19345" s="206"/>
    </row>
    <row r="19346" spans="38:45" x14ac:dyDescent="0.55000000000000004">
      <c r="AL19346" s="254" t="s">
        <v>23833</v>
      </c>
      <c r="AM19346" s="255">
        <v>4555.2</v>
      </c>
      <c r="AO19346" s="228" t="s">
        <v>22140</v>
      </c>
      <c r="AP19346" s="229">
        <v>79602.38</v>
      </c>
      <c r="AR19346" s="205"/>
      <c r="AS19346" s="206"/>
    </row>
    <row r="19347" spans="38:45" x14ac:dyDescent="0.55000000000000004">
      <c r="AL19347" s="254" t="s">
        <v>47547</v>
      </c>
      <c r="AM19347" s="255">
        <v>101032.14</v>
      </c>
      <c r="AO19347" s="228" t="s">
        <v>54407</v>
      </c>
      <c r="AP19347" s="229">
        <v>95688.99</v>
      </c>
      <c r="AR19347" s="205"/>
      <c r="AS19347" s="206"/>
    </row>
    <row r="19348" spans="38:45" x14ac:dyDescent="0.55000000000000004">
      <c r="AL19348" s="254" t="s">
        <v>58063</v>
      </c>
      <c r="AM19348" s="255">
        <v>49302.16</v>
      </c>
      <c r="AO19348" s="228" t="s">
        <v>22204</v>
      </c>
      <c r="AP19348" s="229">
        <v>7682.39</v>
      </c>
      <c r="AR19348" s="205"/>
      <c r="AS19348" s="206"/>
    </row>
    <row r="19349" spans="38:45" x14ac:dyDescent="0.55000000000000004">
      <c r="AL19349" s="254" t="s">
        <v>62373</v>
      </c>
      <c r="AM19349" s="255">
        <v>4285.5</v>
      </c>
      <c r="AO19349" s="228" t="s">
        <v>22205</v>
      </c>
      <c r="AP19349" s="229">
        <v>382198.66</v>
      </c>
      <c r="AR19349" s="205"/>
      <c r="AS19349" s="206"/>
    </row>
    <row r="19350" spans="38:45" x14ac:dyDescent="0.55000000000000004">
      <c r="AL19350" s="254" t="s">
        <v>23837</v>
      </c>
      <c r="AM19350" s="255">
        <v>542.23</v>
      </c>
      <c r="AO19350" s="228" t="s">
        <v>22206</v>
      </c>
      <c r="AP19350" s="229">
        <v>65883.460000000006</v>
      </c>
      <c r="AR19350" s="205"/>
      <c r="AS19350" s="206"/>
    </row>
    <row r="19351" spans="38:45" x14ac:dyDescent="0.55000000000000004">
      <c r="AL19351" s="254" t="s">
        <v>13890</v>
      </c>
      <c r="AM19351" s="255">
        <v>30147.43</v>
      </c>
      <c r="AO19351" s="228" t="s">
        <v>22207</v>
      </c>
      <c r="AP19351" s="229">
        <v>2625</v>
      </c>
      <c r="AR19351" s="205"/>
      <c r="AS19351" s="206"/>
    </row>
    <row r="19352" spans="38:45" x14ac:dyDescent="0.55000000000000004">
      <c r="AL19352" s="254" t="s">
        <v>13893</v>
      </c>
      <c r="AM19352" s="255">
        <v>12549.2</v>
      </c>
      <c r="AO19352" s="228" t="s">
        <v>47531</v>
      </c>
      <c r="AP19352" s="229">
        <v>6910.01</v>
      </c>
      <c r="AR19352" s="205"/>
      <c r="AS19352" s="206"/>
    </row>
    <row r="19353" spans="38:45" x14ac:dyDescent="0.55000000000000004">
      <c r="AL19353" s="254" t="s">
        <v>23841</v>
      </c>
      <c r="AM19353" s="255">
        <v>11929.24</v>
      </c>
      <c r="AO19353" s="228" t="s">
        <v>22208</v>
      </c>
      <c r="AP19353" s="229">
        <v>168386.27</v>
      </c>
      <c r="AR19353" s="205"/>
      <c r="AS19353" s="206"/>
    </row>
    <row r="19354" spans="38:45" x14ac:dyDescent="0.55000000000000004">
      <c r="AL19354" s="254" t="s">
        <v>43297</v>
      </c>
      <c r="AM19354" s="255">
        <v>781.3</v>
      </c>
      <c r="AO19354" s="228" t="s">
        <v>22209</v>
      </c>
      <c r="AP19354" s="229">
        <v>5285</v>
      </c>
      <c r="AR19354" s="205"/>
      <c r="AS19354" s="206"/>
    </row>
    <row r="19355" spans="38:45" x14ac:dyDescent="0.55000000000000004">
      <c r="AL19355" s="254" t="s">
        <v>23864</v>
      </c>
      <c r="AM19355" s="255">
        <v>137.69999999999999</v>
      </c>
      <c r="AO19355" s="228" t="s">
        <v>22211</v>
      </c>
      <c r="AP19355" s="229">
        <v>228747.17</v>
      </c>
      <c r="AR19355" s="205"/>
      <c r="AS19355" s="206"/>
    </row>
    <row r="19356" spans="38:45" x14ac:dyDescent="0.55000000000000004">
      <c r="AL19356" s="254" t="s">
        <v>23865</v>
      </c>
      <c r="AM19356" s="255">
        <v>125530.7</v>
      </c>
      <c r="AO19356" s="228" t="s">
        <v>22212</v>
      </c>
      <c r="AP19356" s="229">
        <v>93898.21</v>
      </c>
      <c r="AR19356" s="205"/>
      <c r="AS19356" s="206"/>
    </row>
    <row r="19357" spans="38:45" x14ac:dyDescent="0.55000000000000004">
      <c r="AL19357" s="254" t="s">
        <v>59998</v>
      </c>
      <c r="AM19357" s="255">
        <v>49135</v>
      </c>
      <c r="AO19357" s="228" t="s">
        <v>33753</v>
      </c>
      <c r="AP19357" s="229">
        <v>221.66</v>
      </c>
      <c r="AR19357" s="205"/>
      <c r="AS19357" s="206"/>
    </row>
    <row r="19358" spans="38:45" x14ac:dyDescent="0.55000000000000004">
      <c r="AL19358" s="254" t="s">
        <v>23866</v>
      </c>
      <c r="AM19358" s="255">
        <v>93634.81</v>
      </c>
      <c r="AO19358" s="228" t="s">
        <v>36394</v>
      </c>
      <c r="AP19358" s="229">
        <v>8610</v>
      </c>
      <c r="AR19358" s="205"/>
      <c r="AS19358" s="206"/>
    </row>
    <row r="19359" spans="38:45" x14ac:dyDescent="0.55000000000000004">
      <c r="AL19359" s="254" t="s">
        <v>35281</v>
      </c>
      <c r="AM19359" s="255">
        <v>4052</v>
      </c>
      <c r="AO19359" s="228" t="s">
        <v>22214</v>
      </c>
      <c r="AP19359" s="229">
        <v>7412.5</v>
      </c>
      <c r="AR19359" s="205"/>
      <c r="AS19359" s="206"/>
    </row>
    <row r="19360" spans="38:45" x14ac:dyDescent="0.55000000000000004">
      <c r="AL19360" s="254" t="s">
        <v>13895</v>
      </c>
      <c r="AM19360" s="255">
        <v>16142.68</v>
      </c>
      <c r="AO19360" s="228" t="s">
        <v>22215</v>
      </c>
      <c r="AP19360" s="229">
        <v>120744.36</v>
      </c>
      <c r="AR19360" s="205"/>
      <c r="AS19360" s="206"/>
    </row>
    <row r="19361" spans="38:45" x14ac:dyDescent="0.55000000000000004">
      <c r="AL19361" s="254" t="s">
        <v>23895</v>
      </c>
      <c r="AM19361" s="255">
        <v>207949.87</v>
      </c>
      <c r="AO19361" s="228" t="s">
        <v>22216</v>
      </c>
      <c r="AP19361" s="229">
        <v>31306.560000000001</v>
      </c>
      <c r="AR19361" s="205"/>
      <c r="AS19361" s="206"/>
    </row>
    <row r="19362" spans="38:45" x14ac:dyDescent="0.55000000000000004">
      <c r="AL19362" s="254" t="s">
        <v>23896</v>
      </c>
      <c r="AM19362" s="255">
        <v>109318.93</v>
      </c>
      <c r="AO19362" s="228" t="s">
        <v>22217</v>
      </c>
      <c r="AP19362" s="229">
        <v>14819.81</v>
      </c>
      <c r="AR19362" s="205"/>
      <c r="AS19362" s="206"/>
    </row>
    <row r="19363" spans="38:45" x14ac:dyDescent="0.55000000000000004">
      <c r="AL19363" s="254" t="s">
        <v>33847</v>
      </c>
      <c r="AM19363" s="255">
        <v>5152.5600000000004</v>
      </c>
      <c r="AO19363" s="228" t="s">
        <v>22218</v>
      </c>
      <c r="AP19363" s="229">
        <v>69662.95</v>
      </c>
      <c r="AR19363" s="205"/>
      <c r="AS19363" s="206"/>
    </row>
    <row r="19364" spans="38:45" x14ac:dyDescent="0.55000000000000004">
      <c r="AL19364" s="254" t="s">
        <v>58064</v>
      </c>
      <c r="AM19364" s="255">
        <v>119937.82</v>
      </c>
      <c r="AO19364" s="228" t="s">
        <v>22219</v>
      </c>
      <c r="AP19364" s="229">
        <v>5500.73</v>
      </c>
      <c r="AR19364" s="205"/>
      <c r="AS19364" s="206"/>
    </row>
    <row r="19365" spans="38:45" x14ac:dyDescent="0.55000000000000004">
      <c r="AL19365" s="254" t="s">
        <v>54451</v>
      </c>
      <c r="AM19365" s="255">
        <v>102649.92</v>
      </c>
      <c r="AO19365" s="228" t="s">
        <v>13723</v>
      </c>
      <c r="AP19365" s="229">
        <v>83847.72</v>
      </c>
      <c r="AR19365" s="205"/>
      <c r="AS19365" s="206"/>
    </row>
    <row r="19366" spans="38:45" x14ac:dyDescent="0.55000000000000004">
      <c r="AL19366" s="254" t="s">
        <v>49390</v>
      </c>
      <c r="AM19366" s="255">
        <v>1525</v>
      </c>
      <c r="AO19366" s="228" t="s">
        <v>22220</v>
      </c>
      <c r="AP19366" s="229">
        <v>1218683.6499999999</v>
      </c>
      <c r="AR19366" s="205"/>
      <c r="AS19366" s="206"/>
    </row>
    <row r="19367" spans="38:45" x14ac:dyDescent="0.55000000000000004">
      <c r="AL19367" s="254" t="s">
        <v>23898</v>
      </c>
      <c r="AM19367" s="255">
        <v>41326.769999999997</v>
      </c>
      <c r="AO19367" s="228" t="s">
        <v>43269</v>
      </c>
      <c r="AP19367" s="229">
        <v>1135492.81</v>
      </c>
      <c r="AR19367" s="205"/>
      <c r="AS19367" s="206"/>
    </row>
    <row r="19368" spans="38:45" x14ac:dyDescent="0.55000000000000004">
      <c r="AL19368" s="254" t="s">
        <v>23899</v>
      </c>
      <c r="AM19368" s="255">
        <v>123322.39</v>
      </c>
      <c r="AO19368" s="228" t="s">
        <v>35191</v>
      </c>
      <c r="AP19368" s="229">
        <v>3289.08</v>
      </c>
      <c r="AR19368" s="205"/>
      <c r="AS19368" s="206"/>
    </row>
    <row r="19369" spans="38:45" x14ac:dyDescent="0.55000000000000004">
      <c r="AL19369" s="254" t="s">
        <v>48493</v>
      </c>
      <c r="AM19369" s="255">
        <v>48813.31</v>
      </c>
      <c r="AO19369" s="228" t="s">
        <v>40806</v>
      </c>
      <c r="AP19369" s="229">
        <v>1670.45</v>
      </c>
      <c r="AR19369" s="205"/>
      <c r="AS19369" s="206"/>
    </row>
    <row r="19370" spans="38:45" x14ac:dyDescent="0.55000000000000004">
      <c r="AL19370" s="254" t="s">
        <v>23900</v>
      </c>
      <c r="AM19370" s="255">
        <v>173805.38</v>
      </c>
      <c r="AO19370" s="228" t="s">
        <v>35192</v>
      </c>
      <c r="AP19370" s="229">
        <v>23600</v>
      </c>
      <c r="AR19370" s="205"/>
      <c r="AS19370" s="206"/>
    </row>
    <row r="19371" spans="38:45" x14ac:dyDescent="0.55000000000000004">
      <c r="AL19371" s="254" t="s">
        <v>36481</v>
      </c>
      <c r="AM19371" s="255">
        <v>12403</v>
      </c>
      <c r="AO19371" s="228" t="s">
        <v>22221</v>
      </c>
      <c r="AP19371" s="229">
        <v>60097.72</v>
      </c>
      <c r="AR19371" s="205"/>
      <c r="AS19371" s="206"/>
    </row>
    <row r="19372" spans="38:45" x14ac:dyDescent="0.55000000000000004">
      <c r="AL19372" s="254" t="s">
        <v>23903</v>
      </c>
      <c r="AM19372" s="255">
        <v>95184.5</v>
      </c>
      <c r="AO19372" s="228" t="s">
        <v>35193</v>
      </c>
      <c r="AP19372" s="229">
        <v>10625</v>
      </c>
      <c r="AR19372" s="205"/>
      <c r="AS19372" s="206"/>
    </row>
    <row r="19373" spans="38:45" x14ac:dyDescent="0.55000000000000004">
      <c r="AL19373" s="254" t="s">
        <v>23904</v>
      </c>
      <c r="AM19373" s="255">
        <v>51221.760000000002</v>
      </c>
      <c r="AO19373" s="228" t="s">
        <v>22222</v>
      </c>
      <c r="AP19373" s="229">
        <v>216106.53</v>
      </c>
      <c r="AR19373" s="205"/>
      <c r="AS19373" s="206"/>
    </row>
    <row r="19374" spans="38:45" x14ac:dyDescent="0.55000000000000004">
      <c r="AL19374" s="254" t="s">
        <v>23905</v>
      </c>
      <c r="AM19374" s="255">
        <v>76839.38</v>
      </c>
      <c r="AO19374" s="228" t="s">
        <v>50688</v>
      </c>
      <c r="AP19374" s="229">
        <v>721.61</v>
      </c>
      <c r="AR19374" s="205"/>
      <c r="AS19374" s="206"/>
    </row>
    <row r="19375" spans="38:45" x14ac:dyDescent="0.55000000000000004">
      <c r="AL19375" s="254" t="s">
        <v>61694</v>
      </c>
      <c r="AM19375" s="255">
        <v>7137</v>
      </c>
      <c r="AO19375" s="228" t="s">
        <v>13725</v>
      </c>
      <c r="AP19375" s="229">
        <v>301597.05</v>
      </c>
      <c r="AR19375" s="205"/>
      <c r="AS19375" s="206"/>
    </row>
    <row r="19376" spans="38:45" x14ac:dyDescent="0.55000000000000004">
      <c r="AL19376" s="254" t="s">
        <v>23938</v>
      </c>
      <c r="AM19376" s="255">
        <v>150668.38</v>
      </c>
      <c r="AO19376" s="228" t="s">
        <v>13726</v>
      </c>
      <c r="AP19376" s="229">
        <v>513808.97</v>
      </c>
      <c r="AR19376" s="205"/>
      <c r="AS19376" s="206"/>
    </row>
    <row r="19377" spans="38:45" x14ac:dyDescent="0.55000000000000004">
      <c r="AL19377" s="254" t="s">
        <v>59999</v>
      </c>
      <c r="AM19377" s="255">
        <v>30373.17</v>
      </c>
      <c r="AO19377" s="228" t="s">
        <v>22223</v>
      </c>
      <c r="AP19377" s="229">
        <v>107328.8</v>
      </c>
      <c r="AR19377" s="205"/>
      <c r="AS19377" s="206"/>
    </row>
    <row r="19378" spans="38:45" x14ac:dyDescent="0.55000000000000004">
      <c r="AL19378" s="254" t="s">
        <v>23942</v>
      </c>
      <c r="AM19378" s="255">
        <v>55180.28</v>
      </c>
      <c r="AO19378" s="228" t="s">
        <v>22224</v>
      </c>
      <c r="AP19378" s="229">
        <v>42459</v>
      </c>
      <c r="AR19378" s="205"/>
      <c r="AS19378" s="206"/>
    </row>
    <row r="19379" spans="38:45" x14ac:dyDescent="0.55000000000000004">
      <c r="AL19379" s="254" t="s">
        <v>63510</v>
      </c>
      <c r="AM19379" s="255">
        <v>25</v>
      </c>
      <c r="AO19379" s="228" t="s">
        <v>22225</v>
      </c>
      <c r="AP19379" s="229">
        <v>247700.64</v>
      </c>
      <c r="AR19379" s="205"/>
      <c r="AS19379" s="206"/>
    </row>
    <row r="19380" spans="38:45" x14ac:dyDescent="0.55000000000000004">
      <c r="AL19380" s="254" t="s">
        <v>23943</v>
      </c>
      <c r="AM19380" s="255">
        <v>21062.52</v>
      </c>
      <c r="AO19380" s="228" t="s">
        <v>36395</v>
      </c>
      <c r="AP19380" s="229">
        <v>41526.910000000003</v>
      </c>
      <c r="AR19380" s="205"/>
      <c r="AS19380" s="206"/>
    </row>
    <row r="19381" spans="38:45" x14ac:dyDescent="0.55000000000000004">
      <c r="AL19381" s="254" t="s">
        <v>62374</v>
      </c>
      <c r="AM19381" s="255">
        <v>10320</v>
      </c>
      <c r="AO19381" s="228" t="s">
        <v>36396</v>
      </c>
      <c r="AP19381" s="229">
        <v>16302</v>
      </c>
      <c r="AR19381" s="205"/>
      <c r="AS19381" s="206"/>
    </row>
    <row r="19382" spans="38:45" x14ac:dyDescent="0.55000000000000004">
      <c r="AL19382" s="254" t="s">
        <v>46103</v>
      </c>
      <c r="AM19382" s="255">
        <v>24000</v>
      </c>
      <c r="AO19382" s="228" t="s">
        <v>35194</v>
      </c>
      <c r="AP19382" s="229">
        <v>15184.13</v>
      </c>
      <c r="AR19382" s="205"/>
      <c r="AS19382" s="206"/>
    </row>
    <row r="19383" spans="38:45" x14ac:dyDescent="0.55000000000000004">
      <c r="AL19383" s="254" t="s">
        <v>60000</v>
      </c>
      <c r="AM19383" s="255">
        <v>68739.62</v>
      </c>
      <c r="AO19383" s="228" t="s">
        <v>39240</v>
      </c>
      <c r="AP19383" s="229">
        <v>3188.67</v>
      </c>
      <c r="AR19383" s="205"/>
      <c r="AS19383" s="206"/>
    </row>
    <row r="19384" spans="38:45" x14ac:dyDescent="0.55000000000000004">
      <c r="AL19384" s="254" t="s">
        <v>23944</v>
      </c>
      <c r="AM19384" s="255">
        <v>3652.88</v>
      </c>
      <c r="AO19384" s="228" t="s">
        <v>22227</v>
      </c>
      <c r="AP19384" s="229">
        <v>635051.52000000002</v>
      </c>
      <c r="AR19384" s="205"/>
      <c r="AS19384" s="206"/>
    </row>
    <row r="19385" spans="38:45" x14ac:dyDescent="0.55000000000000004">
      <c r="AL19385" s="254" t="s">
        <v>23945</v>
      </c>
      <c r="AM19385" s="255">
        <v>8738</v>
      </c>
      <c r="AO19385" s="228" t="s">
        <v>54408</v>
      </c>
      <c r="AP19385" s="229">
        <v>154517.37</v>
      </c>
      <c r="AR19385" s="205"/>
      <c r="AS19385" s="206"/>
    </row>
    <row r="19386" spans="38:45" x14ac:dyDescent="0.55000000000000004">
      <c r="AL19386" s="254" t="s">
        <v>60935</v>
      </c>
      <c r="AM19386" s="255">
        <v>18543.04</v>
      </c>
      <c r="AO19386" s="228" t="s">
        <v>13727</v>
      </c>
      <c r="AP19386" s="229">
        <v>945284.52</v>
      </c>
      <c r="AR19386" s="205"/>
      <c r="AS19386" s="206"/>
    </row>
    <row r="19387" spans="38:45" x14ac:dyDescent="0.55000000000000004">
      <c r="AL19387" s="254" t="s">
        <v>55625</v>
      </c>
      <c r="AM19387" s="255">
        <v>1814.9</v>
      </c>
      <c r="AO19387" s="228" t="s">
        <v>33754</v>
      </c>
      <c r="AP19387" s="229">
        <v>16181.75</v>
      </c>
      <c r="AR19387" s="205"/>
      <c r="AS19387" s="206"/>
    </row>
    <row r="19388" spans="38:45" x14ac:dyDescent="0.55000000000000004">
      <c r="AL19388" s="254" t="s">
        <v>40837</v>
      </c>
      <c r="AM19388" s="255">
        <v>165971.28</v>
      </c>
      <c r="AO19388" s="228" t="s">
        <v>13728</v>
      </c>
      <c r="AP19388" s="229">
        <v>112603</v>
      </c>
      <c r="AR19388" s="205"/>
      <c r="AS19388" s="206"/>
    </row>
    <row r="19389" spans="38:45" x14ac:dyDescent="0.55000000000000004">
      <c r="AL19389" s="254" t="s">
        <v>46104</v>
      </c>
      <c r="AM19389" s="255">
        <v>21971.16</v>
      </c>
      <c r="AO19389" s="228" t="s">
        <v>13730</v>
      </c>
      <c r="AP19389" s="229">
        <v>16587.03</v>
      </c>
      <c r="AR19389" s="205"/>
      <c r="AS19389" s="206"/>
    </row>
    <row r="19390" spans="38:45" x14ac:dyDescent="0.55000000000000004">
      <c r="AL19390" s="254" t="s">
        <v>40838</v>
      </c>
      <c r="AM19390" s="255">
        <v>49732.26</v>
      </c>
      <c r="AO19390" s="228" t="s">
        <v>22228</v>
      </c>
      <c r="AP19390" s="229">
        <v>717.43</v>
      </c>
      <c r="AR19390" s="205"/>
      <c r="AS19390" s="206"/>
    </row>
    <row r="19391" spans="38:45" x14ac:dyDescent="0.55000000000000004">
      <c r="AL19391" s="254" t="s">
        <v>23953</v>
      </c>
      <c r="AM19391" s="255">
        <v>39971</v>
      </c>
      <c r="AO19391" s="228" t="s">
        <v>13732</v>
      </c>
      <c r="AP19391" s="229">
        <v>122973.85</v>
      </c>
      <c r="AR19391" s="205"/>
      <c r="AS19391" s="206"/>
    </row>
    <row r="19392" spans="38:45" x14ac:dyDescent="0.55000000000000004">
      <c r="AL19392" s="254" t="s">
        <v>56831</v>
      </c>
      <c r="AM19392" s="255">
        <v>450</v>
      </c>
      <c r="AO19392" s="228" t="s">
        <v>47532</v>
      </c>
      <c r="AP19392" s="229">
        <v>-2725.36</v>
      </c>
      <c r="AR19392" s="205"/>
      <c r="AS19392" s="206"/>
    </row>
    <row r="19393" spans="38:45" x14ac:dyDescent="0.55000000000000004">
      <c r="AL19393" s="254" t="s">
        <v>23954</v>
      </c>
      <c r="AM19393" s="255">
        <v>85103.98</v>
      </c>
      <c r="AO19393" s="228" t="s">
        <v>13733</v>
      </c>
      <c r="AP19393" s="229">
        <v>114014.61</v>
      </c>
      <c r="AR19393" s="205"/>
      <c r="AS19393" s="206"/>
    </row>
    <row r="19394" spans="38:45" x14ac:dyDescent="0.55000000000000004">
      <c r="AL19394" s="254" t="s">
        <v>63511</v>
      </c>
      <c r="AM19394" s="255">
        <v>4500</v>
      </c>
      <c r="AO19394" s="228" t="s">
        <v>22245</v>
      </c>
      <c r="AP19394" s="229">
        <v>90941.87</v>
      </c>
      <c r="AR19394" s="205"/>
      <c r="AS19394" s="206"/>
    </row>
    <row r="19395" spans="38:45" x14ac:dyDescent="0.55000000000000004">
      <c r="AL19395" s="254" t="s">
        <v>54452</v>
      </c>
      <c r="AM19395" s="255">
        <v>1525.63</v>
      </c>
      <c r="AO19395" s="228" t="s">
        <v>47533</v>
      </c>
      <c r="AP19395" s="229">
        <v>59358.23</v>
      </c>
      <c r="AR19395" s="205"/>
      <c r="AS19395" s="206"/>
    </row>
    <row r="19396" spans="38:45" x14ac:dyDescent="0.55000000000000004">
      <c r="AL19396" s="254" t="s">
        <v>23984</v>
      </c>
      <c r="AM19396" s="255">
        <v>9000</v>
      </c>
      <c r="AO19396" s="228" t="s">
        <v>43270</v>
      </c>
      <c r="AP19396" s="229">
        <v>74965.16</v>
      </c>
      <c r="AR19396" s="205"/>
      <c r="AS19396" s="206"/>
    </row>
    <row r="19397" spans="38:45" x14ac:dyDescent="0.55000000000000004">
      <c r="AL19397" s="254" t="s">
        <v>23989</v>
      </c>
      <c r="AM19397" s="255">
        <v>164</v>
      </c>
      <c r="AO19397" s="228" t="s">
        <v>22248</v>
      </c>
      <c r="AP19397" s="229">
        <v>9156.94</v>
      </c>
      <c r="AR19397" s="205"/>
      <c r="AS19397" s="206"/>
    </row>
    <row r="19398" spans="38:45" x14ac:dyDescent="0.55000000000000004">
      <c r="AL19398" s="254" t="s">
        <v>23992</v>
      </c>
      <c r="AM19398" s="255">
        <v>5985.08</v>
      </c>
      <c r="AO19398" s="228" t="s">
        <v>22249</v>
      </c>
      <c r="AP19398" s="229">
        <v>2605</v>
      </c>
      <c r="AR19398" s="205"/>
      <c r="AS19398" s="206"/>
    </row>
    <row r="19399" spans="38:45" x14ac:dyDescent="0.55000000000000004">
      <c r="AL19399" s="254" t="s">
        <v>23996</v>
      </c>
      <c r="AM19399" s="255">
        <v>2413.0300000000002</v>
      </c>
      <c r="AO19399" s="228" t="s">
        <v>43271</v>
      </c>
      <c r="AP19399" s="229">
        <v>1514</v>
      </c>
      <c r="AR19399" s="205"/>
      <c r="AS19399" s="206"/>
    </row>
    <row r="19400" spans="38:45" x14ac:dyDescent="0.55000000000000004">
      <c r="AL19400" s="254" t="s">
        <v>65167</v>
      </c>
      <c r="AM19400" s="255">
        <v>172.26</v>
      </c>
      <c r="AO19400" s="228" t="s">
        <v>54409</v>
      </c>
      <c r="AP19400" s="229">
        <v>26</v>
      </c>
      <c r="AR19400" s="205"/>
      <c r="AS19400" s="206"/>
    </row>
    <row r="19401" spans="38:45" x14ac:dyDescent="0.55000000000000004">
      <c r="AL19401" s="254" t="s">
        <v>33854</v>
      </c>
      <c r="AM19401" s="255">
        <v>13349.23</v>
      </c>
      <c r="AO19401" s="228" t="s">
        <v>46076</v>
      </c>
      <c r="AP19401" s="229">
        <v>3229.5</v>
      </c>
      <c r="AR19401" s="205"/>
      <c r="AS19401" s="206"/>
    </row>
    <row r="19402" spans="38:45" x14ac:dyDescent="0.55000000000000004">
      <c r="AL19402" s="254" t="s">
        <v>55626</v>
      </c>
      <c r="AM19402" s="255">
        <v>4054.17</v>
      </c>
      <c r="AO19402" s="228" t="s">
        <v>46077</v>
      </c>
      <c r="AP19402" s="229">
        <v>6000</v>
      </c>
      <c r="AR19402" s="205"/>
      <c r="AS19402" s="206"/>
    </row>
    <row r="19403" spans="38:45" x14ac:dyDescent="0.55000000000000004">
      <c r="AL19403" s="254" t="s">
        <v>35284</v>
      </c>
      <c r="AM19403" s="255">
        <v>115029.79</v>
      </c>
      <c r="AO19403" s="228" t="s">
        <v>40807</v>
      </c>
      <c r="AP19403" s="229">
        <v>3360</v>
      </c>
      <c r="AR19403" s="205"/>
      <c r="AS19403" s="206"/>
    </row>
    <row r="19404" spans="38:45" x14ac:dyDescent="0.55000000000000004">
      <c r="AL19404" s="254" t="s">
        <v>55627</v>
      </c>
      <c r="AM19404" s="255">
        <v>15282.5</v>
      </c>
      <c r="AO19404" s="228" t="s">
        <v>40808</v>
      </c>
      <c r="AP19404" s="229">
        <v>683.42</v>
      </c>
      <c r="AR19404" s="205"/>
      <c r="AS19404" s="206"/>
    </row>
    <row r="19405" spans="38:45" x14ac:dyDescent="0.55000000000000004">
      <c r="AL19405" s="254" t="s">
        <v>46106</v>
      </c>
      <c r="AM19405" s="255">
        <v>34500</v>
      </c>
      <c r="AO19405" s="228" t="s">
        <v>40809</v>
      </c>
      <c r="AP19405" s="229">
        <v>786.5</v>
      </c>
      <c r="AR19405" s="205"/>
      <c r="AS19405" s="206"/>
    </row>
    <row r="19406" spans="38:45" x14ac:dyDescent="0.55000000000000004">
      <c r="AL19406" s="254" t="s">
        <v>65168</v>
      </c>
      <c r="AM19406" s="255">
        <v>533.33000000000004</v>
      </c>
      <c r="AO19406" s="228" t="s">
        <v>39243</v>
      </c>
      <c r="AP19406" s="229">
        <v>776</v>
      </c>
      <c r="AR19406" s="205"/>
      <c r="AS19406" s="206"/>
    </row>
    <row r="19407" spans="38:45" x14ac:dyDescent="0.55000000000000004">
      <c r="AL19407" s="254" t="s">
        <v>33856</v>
      </c>
      <c r="AM19407" s="255">
        <v>13334.43</v>
      </c>
      <c r="AO19407" s="228" t="s">
        <v>33761</v>
      </c>
      <c r="AP19407" s="229">
        <v>138504</v>
      </c>
      <c r="AR19407" s="205"/>
      <c r="AS19407" s="206"/>
    </row>
    <row r="19408" spans="38:45" x14ac:dyDescent="0.55000000000000004">
      <c r="AL19408" s="254" t="s">
        <v>33857</v>
      </c>
      <c r="AM19408" s="255">
        <v>30862.98</v>
      </c>
      <c r="AO19408" s="228" t="s">
        <v>22325</v>
      </c>
      <c r="AP19408" s="229">
        <v>206679.74</v>
      </c>
      <c r="AR19408" s="205"/>
      <c r="AS19408" s="206"/>
    </row>
    <row r="19409" spans="38:45" x14ac:dyDescent="0.55000000000000004">
      <c r="AL19409" s="254" t="s">
        <v>46107</v>
      </c>
      <c r="AM19409" s="255">
        <v>2279.69</v>
      </c>
      <c r="AO19409" s="228" t="s">
        <v>36406</v>
      </c>
      <c r="AP19409" s="229">
        <v>44976.2</v>
      </c>
      <c r="AR19409" s="205"/>
      <c r="AS19409" s="206"/>
    </row>
    <row r="19410" spans="38:45" x14ac:dyDescent="0.55000000000000004">
      <c r="AL19410" s="254" t="s">
        <v>33858</v>
      </c>
      <c r="AM19410" s="255">
        <v>16915.48</v>
      </c>
      <c r="AO19410" s="228" t="s">
        <v>22326</v>
      </c>
      <c r="AP19410" s="229">
        <v>1662344.28</v>
      </c>
      <c r="AR19410" s="205"/>
      <c r="AS19410" s="206"/>
    </row>
    <row r="19411" spans="38:45" x14ac:dyDescent="0.55000000000000004">
      <c r="AL19411" s="254" t="s">
        <v>55628</v>
      </c>
      <c r="AM19411" s="255">
        <v>2030</v>
      </c>
      <c r="AO19411" s="228" t="s">
        <v>48479</v>
      </c>
      <c r="AP19411" s="229">
        <v>385</v>
      </c>
      <c r="AR19411" s="205"/>
      <c r="AS19411" s="206"/>
    </row>
    <row r="19412" spans="38:45" x14ac:dyDescent="0.55000000000000004">
      <c r="AL19412" s="254" t="s">
        <v>50720</v>
      </c>
      <c r="AM19412" s="255">
        <v>100</v>
      </c>
      <c r="AO19412" s="228" t="s">
        <v>48480</v>
      </c>
      <c r="AP19412" s="229">
        <v>6524.34</v>
      </c>
      <c r="AR19412" s="205"/>
      <c r="AS19412" s="206"/>
    </row>
    <row r="19413" spans="38:45" x14ac:dyDescent="0.55000000000000004">
      <c r="AL19413" s="254" t="s">
        <v>61695</v>
      </c>
      <c r="AM19413" s="255">
        <v>176</v>
      </c>
      <c r="AO19413" s="228" t="s">
        <v>22327</v>
      </c>
      <c r="AP19413" s="229">
        <v>390240.75</v>
      </c>
      <c r="AR19413" s="205"/>
      <c r="AS19413" s="206"/>
    </row>
    <row r="19414" spans="38:45" x14ac:dyDescent="0.55000000000000004">
      <c r="AL19414" s="254" t="s">
        <v>24000</v>
      </c>
      <c r="AM19414" s="255">
        <v>2318.1999999999998</v>
      </c>
      <c r="AO19414" s="228" t="s">
        <v>35202</v>
      </c>
      <c r="AP19414" s="229">
        <v>47295</v>
      </c>
      <c r="AR19414" s="205"/>
      <c r="AS19414" s="206"/>
    </row>
    <row r="19415" spans="38:45" x14ac:dyDescent="0.55000000000000004">
      <c r="AL19415" s="254" t="s">
        <v>50721</v>
      </c>
      <c r="AM19415" s="255">
        <v>4108.41</v>
      </c>
      <c r="AO19415" s="228" t="s">
        <v>35203</v>
      </c>
      <c r="AP19415" s="229">
        <v>191391.87</v>
      </c>
      <c r="AR19415" s="205"/>
      <c r="AS19415" s="206"/>
    </row>
    <row r="19416" spans="38:45" x14ac:dyDescent="0.55000000000000004">
      <c r="AL19416" s="254" t="s">
        <v>35292</v>
      </c>
      <c r="AM19416" s="255">
        <v>13582.77</v>
      </c>
      <c r="AO19416" s="228" t="s">
        <v>22328</v>
      </c>
      <c r="AP19416" s="229">
        <v>597324.56999999995</v>
      </c>
      <c r="AR19416" s="205"/>
      <c r="AS19416" s="206"/>
    </row>
    <row r="19417" spans="38:45" x14ac:dyDescent="0.55000000000000004">
      <c r="AL19417" s="254" t="s">
        <v>24063</v>
      </c>
      <c r="AM19417" s="255">
        <v>21480</v>
      </c>
      <c r="AO19417" s="228" t="s">
        <v>39250</v>
      </c>
      <c r="AP19417" s="229">
        <v>16254.92</v>
      </c>
      <c r="AR19417" s="205"/>
      <c r="AS19417" s="206"/>
    </row>
    <row r="19418" spans="38:45" x14ac:dyDescent="0.55000000000000004">
      <c r="AL19418" s="254" t="s">
        <v>24064</v>
      </c>
      <c r="AM19418" s="255">
        <v>10480</v>
      </c>
      <c r="AO19418" s="228" t="s">
        <v>22329</v>
      </c>
      <c r="AP19418" s="229">
        <v>17790.650000000001</v>
      </c>
      <c r="AR19418" s="205"/>
      <c r="AS19418" s="206"/>
    </row>
    <row r="19419" spans="38:45" x14ac:dyDescent="0.55000000000000004">
      <c r="AL19419" s="254" t="s">
        <v>24065</v>
      </c>
      <c r="AM19419" s="255">
        <v>35930</v>
      </c>
      <c r="AO19419" s="228" t="s">
        <v>22330</v>
      </c>
      <c r="AP19419" s="229">
        <v>150123.64000000001</v>
      </c>
      <c r="AR19419" s="205"/>
      <c r="AS19419" s="206"/>
    </row>
    <row r="19420" spans="38:45" x14ac:dyDescent="0.55000000000000004">
      <c r="AL19420" s="254" t="s">
        <v>40842</v>
      </c>
      <c r="AM19420" s="255">
        <v>280</v>
      </c>
      <c r="AO19420" s="228" t="s">
        <v>22331</v>
      </c>
      <c r="AP19420" s="229">
        <v>125928.88</v>
      </c>
      <c r="AR19420" s="205"/>
      <c r="AS19420" s="206"/>
    </row>
    <row r="19421" spans="38:45" x14ac:dyDescent="0.55000000000000004">
      <c r="AL19421" s="254" t="s">
        <v>39314</v>
      </c>
      <c r="AM19421" s="255">
        <v>4702.8999999999996</v>
      </c>
      <c r="AO19421" s="228" t="s">
        <v>35204</v>
      </c>
      <c r="AP19421" s="229">
        <v>1027.33</v>
      </c>
      <c r="AR19421" s="205"/>
      <c r="AS19421" s="206"/>
    </row>
    <row r="19422" spans="38:45" x14ac:dyDescent="0.55000000000000004">
      <c r="AL19422" s="254" t="s">
        <v>13901</v>
      </c>
      <c r="AM19422" s="255">
        <v>4258.4399999999996</v>
      </c>
      <c r="AO19422" s="228" t="s">
        <v>22335</v>
      </c>
      <c r="AP19422" s="229">
        <v>9909.17</v>
      </c>
      <c r="AR19422" s="205"/>
      <c r="AS19422" s="206"/>
    </row>
    <row r="19423" spans="38:45" x14ac:dyDescent="0.55000000000000004">
      <c r="AL19423" s="254" t="s">
        <v>24070</v>
      </c>
      <c r="AM19423" s="255">
        <v>1296</v>
      </c>
      <c r="AO19423" s="228" t="s">
        <v>33762</v>
      </c>
      <c r="AP19423" s="229">
        <v>8824122.75</v>
      </c>
      <c r="AR19423" s="205"/>
      <c r="AS19423" s="206"/>
    </row>
    <row r="19424" spans="38:45" x14ac:dyDescent="0.55000000000000004">
      <c r="AL19424" s="254" t="s">
        <v>60936</v>
      </c>
      <c r="AM19424" s="255">
        <v>7625.04</v>
      </c>
      <c r="AO19424" s="228" t="s">
        <v>40810</v>
      </c>
      <c r="AP19424" s="229">
        <v>66875.08</v>
      </c>
      <c r="AR19424" s="205"/>
      <c r="AS19424" s="206"/>
    </row>
    <row r="19425" spans="38:45" x14ac:dyDescent="0.55000000000000004">
      <c r="AL19425" s="254" t="s">
        <v>65169</v>
      </c>
      <c r="AM19425" s="255">
        <v>2900</v>
      </c>
      <c r="AO19425" s="228" t="s">
        <v>43272</v>
      </c>
      <c r="AP19425" s="229">
        <v>4505313.03</v>
      </c>
      <c r="AR19425" s="205"/>
      <c r="AS19425" s="206"/>
    </row>
    <row r="19426" spans="38:45" x14ac:dyDescent="0.55000000000000004">
      <c r="AL19426" s="254" t="s">
        <v>40843</v>
      </c>
      <c r="AM19426" s="255">
        <v>9397.6200000000008</v>
      </c>
      <c r="AO19426" s="228" t="s">
        <v>54410</v>
      </c>
      <c r="AP19426" s="229">
        <v>1540.89</v>
      </c>
      <c r="AR19426" s="205"/>
      <c r="AS19426" s="206"/>
    </row>
    <row r="19427" spans="38:45" x14ac:dyDescent="0.55000000000000004">
      <c r="AL19427" s="254" t="s">
        <v>13902</v>
      </c>
      <c r="AM19427" s="255">
        <v>8355.66</v>
      </c>
      <c r="AO19427" s="228" t="s">
        <v>22339</v>
      </c>
      <c r="AP19427" s="229">
        <v>237765.77</v>
      </c>
      <c r="AR19427" s="205"/>
      <c r="AS19427" s="206"/>
    </row>
    <row r="19428" spans="38:45" x14ac:dyDescent="0.55000000000000004">
      <c r="AL19428" s="254" t="s">
        <v>24074</v>
      </c>
      <c r="AM19428" s="255">
        <v>17604.7</v>
      </c>
      <c r="AO19428" s="228" t="s">
        <v>22340</v>
      </c>
      <c r="AP19428" s="229">
        <v>2099183.33</v>
      </c>
      <c r="AR19428" s="205"/>
      <c r="AS19428" s="206"/>
    </row>
    <row r="19429" spans="38:45" x14ac:dyDescent="0.55000000000000004">
      <c r="AL19429" s="254" t="s">
        <v>24075</v>
      </c>
      <c r="AM19429" s="255">
        <v>12454</v>
      </c>
      <c r="AO19429" s="228" t="s">
        <v>22341</v>
      </c>
      <c r="AP19429" s="229">
        <v>5299.38</v>
      </c>
      <c r="AR19429" s="205"/>
      <c r="AS19429" s="206"/>
    </row>
    <row r="19430" spans="38:45" x14ac:dyDescent="0.55000000000000004">
      <c r="AL19430" s="254" t="s">
        <v>13903</v>
      </c>
      <c r="AM19430" s="255">
        <v>2700</v>
      </c>
      <c r="AO19430" s="228" t="s">
        <v>22342</v>
      </c>
      <c r="AP19430" s="229">
        <v>1464696.06</v>
      </c>
      <c r="AR19430" s="205"/>
      <c r="AS19430" s="206"/>
    </row>
    <row r="19431" spans="38:45" x14ac:dyDescent="0.55000000000000004">
      <c r="AL19431" s="254" t="s">
        <v>58065</v>
      </c>
      <c r="AM19431" s="255">
        <v>9404.2000000000007</v>
      </c>
      <c r="AO19431" s="228" t="s">
        <v>22343</v>
      </c>
      <c r="AP19431" s="229">
        <v>1302764</v>
      </c>
      <c r="AR19431" s="205"/>
      <c r="AS19431" s="206"/>
    </row>
    <row r="19432" spans="38:45" x14ac:dyDescent="0.55000000000000004">
      <c r="AL19432" s="254" t="s">
        <v>55629</v>
      </c>
      <c r="AM19432" s="255">
        <v>1367.8</v>
      </c>
      <c r="AO19432" s="228" t="s">
        <v>22344</v>
      </c>
      <c r="AP19432" s="229">
        <v>93169.5</v>
      </c>
      <c r="AR19432" s="205"/>
      <c r="AS19432" s="206"/>
    </row>
    <row r="19433" spans="38:45" x14ac:dyDescent="0.55000000000000004">
      <c r="AL19433" s="254" t="s">
        <v>55630</v>
      </c>
      <c r="AM19433" s="255">
        <v>2000</v>
      </c>
      <c r="AO19433" s="228" t="s">
        <v>22345</v>
      </c>
      <c r="AP19433" s="229">
        <v>3840944.5</v>
      </c>
      <c r="AR19433" s="205"/>
      <c r="AS19433" s="206"/>
    </row>
    <row r="19434" spans="38:45" x14ac:dyDescent="0.55000000000000004">
      <c r="AL19434" s="254" t="s">
        <v>58775</v>
      </c>
      <c r="AM19434" s="255">
        <v>3075</v>
      </c>
      <c r="AO19434" s="228" t="s">
        <v>43273</v>
      </c>
      <c r="AP19434" s="229">
        <v>78485.64</v>
      </c>
      <c r="AR19434" s="205"/>
      <c r="AS19434" s="206"/>
    </row>
    <row r="19435" spans="38:45" x14ac:dyDescent="0.55000000000000004">
      <c r="AL19435" s="254" t="s">
        <v>24082</v>
      </c>
      <c r="AM19435" s="255">
        <v>410.91</v>
      </c>
      <c r="AO19435" s="228" t="s">
        <v>22347</v>
      </c>
      <c r="AP19435" s="229">
        <v>425175.01</v>
      </c>
      <c r="AR19435" s="205"/>
      <c r="AS19435" s="206"/>
    </row>
    <row r="19436" spans="38:45" x14ac:dyDescent="0.55000000000000004">
      <c r="AL19436" s="254" t="s">
        <v>54453</v>
      </c>
      <c r="AM19436" s="255">
        <v>92023.14</v>
      </c>
      <c r="AO19436" s="228" t="s">
        <v>35205</v>
      </c>
      <c r="AP19436" s="229">
        <v>809949.15</v>
      </c>
      <c r="AR19436" s="205"/>
      <c r="AS19436" s="206"/>
    </row>
    <row r="19437" spans="38:45" x14ac:dyDescent="0.55000000000000004">
      <c r="AL19437" s="254" t="s">
        <v>24083</v>
      </c>
      <c r="AM19437" s="255">
        <v>41851.339999999997</v>
      </c>
      <c r="AO19437" s="228" t="s">
        <v>22348</v>
      </c>
      <c r="AP19437" s="229">
        <v>655.1</v>
      </c>
      <c r="AR19437" s="205"/>
      <c r="AS19437" s="206"/>
    </row>
    <row r="19438" spans="38:45" x14ac:dyDescent="0.55000000000000004">
      <c r="AL19438" s="254" t="s">
        <v>24085</v>
      </c>
      <c r="AM19438" s="255">
        <v>65842.28</v>
      </c>
      <c r="AO19438" s="228" t="s">
        <v>22350</v>
      </c>
      <c r="AP19438" s="229">
        <v>40936.15</v>
      </c>
      <c r="AR19438" s="205"/>
      <c r="AS19438" s="206"/>
    </row>
    <row r="19439" spans="38:45" x14ac:dyDescent="0.55000000000000004">
      <c r="AL19439" s="254" t="s">
        <v>24086</v>
      </c>
      <c r="AM19439" s="255">
        <v>3130.21</v>
      </c>
      <c r="AO19439" s="228" t="s">
        <v>22351</v>
      </c>
      <c r="AP19439" s="229">
        <v>202778.09</v>
      </c>
      <c r="AR19439" s="205"/>
      <c r="AS19439" s="206"/>
    </row>
    <row r="19440" spans="38:45" x14ac:dyDescent="0.55000000000000004">
      <c r="AL19440" s="254" t="s">
        <v>24087</v>
      </c>
      <c r="AM19440" s="255">
        <v>3414.68</v>
      </c>
      <c r="AO19440" s="228" t="s">
        <v>13739</v>
      </c>
      <c r="AP19440" s="229">
        <v>1586419.69</v>
      </c>
      <c r="AR19440" s="205"/>
      <c r="AS19440" s="206"/>
    </row>
    <row r="19441" spans="38:45" x14ac:dyDescent="0.55000000000000004">
      <c r="AL19441" s="254" t="s">
        <v>24088</v>
      </c>
      <c r="AM19441" s="255">
        <v>55.14</v>
      </c>
      <c r="AO19441" s="228" t="s">
        <v>22353</v>
      </c>
      <c r="AP19441" s="229">
        <v>782383.07</v>
      </c>
      <c r="AR19441" s="205"/>
      <c r="AS19441" s="206"/>
    </row>
    <row r="19442" spans="38:45" x14ac:dyDescent="0.55000000000000004">
      <c r="AL19442" s="254" t="s">
        <v>24089</v>
      </c>
      <c r="AM19442" s="255">
        <v>258.8</v>
      </c>
      <c r="AO19442" s="228" t="s">
        <v>46078</v>
      </c>
      <c r="AP19442" s="229">
        <v>12163.17</v>
      </c>
      <c r="AR19442" s="205"/>
      <c r="AS19442" s="206"/>
    </row>
    <row r="19443" spans="38:45" x14ac:dyDescent="0.55000000000000004">
      <c r="AL19443" s="254" t="s">
        <v>54454</v>
      </c>
      <c r="AM19443" s="255">
        <v>649.22</v>
      </c>
      <c r="AO19443" s="228" t="s">
        <v>46079</v>
      </c>
      <c r="AP19443" s="229">
        <v>53758.73</v>
      </c>
      <c r="AR19443" s="205"/>
      <c r="AS19443" s="206"/>
    </row>
    <row r="19444" spans="38:45" x14ac:dyDescent="0.55000000000000004">
      <c r="AL19444" s="254" t="s">
        <v>24090</v>
      </c>
      <c r="AM19444" s="255">
        <v>14675.58</v>
      </c>
      <c r="AO19444" s="228" t="s">
        <v>13740</v>
      </c>
      <c r="AP19444" s="229">
        <v>51260.41</v>
      </c>
      <c r="AR19444" s="205"/>
      <c r="AS19444" s="206"/>
    </row>
    <row r="19445" spans="38:45" x14ac:dyDescent="0.55000000000000004">
      <c r="AL19445" s="254" t="s">
        <v>24091</v>
      </c>
      <c r="AM19445" s="255">
        <v>163251.4</v>
      </c>
      <c r="AO19445" s="228" t="s">
        <v>13741</v>
      </c>
      <c r="AP19445" s="229">
        <v>8160966.6200000001</v>
      </c>
      <c r="AR19445" s="205"/>
      <c r="AS19445" s="206"/>
    </row>
    <row r="19446" spans="38:45" x14ac:dyDescent="0.55000000000000004">
      <c r="AL19446" s="254" t="s">
        <v>54455</v>
      </c>
      <c r="AM19446" s="255">
        <v>-4620.6499999999996</v>
      </c>
      <c r="AO19446" s="228" t="s">
        <v>36407</v>
      </c>
      <c r="AP19446" s="229">
        <v>-51867.25</v>
      </c>
      <c r="AR19446" s="205"/>
      <c r="AS19446" s="206"/>
    </row>
    <row r="19447" spans="38:45" x14ac:dyDescent="0.55000000000000004">
      <c r="AL19447" s="254" t="s">
        <v>60937</v>
      </c>
      <c r="AM19447" s="255">
        <v>156728</v>
      </c>
      <c r="AO19447" s="228" t="s">
        <v>22388</v>
      </c>
      <c r="AP19447" s="229">
        <v>8482.5</v>
      </c>
      <c r="AR19447" s="205"/>
      <c r="AS19447" s="206"/>
    </row>
    <row r="19448" spans="38:45" x14ac:dyDescent="0.55000000000000004">
      <c r="AL19448" s="254" t="s">
        <v>35294</v>
      </c>
      <c r="AM19448" s="255">
        <v>192810</v>
      </c>
      <c r="AO19448" s="228" t="s">
        <v>22389</v>
      </c>
      <c r="AP19448" s="229">
        <v>10048</v>
      </c>
      <c r="AR19448" s="205"/>
      <c r="AS19448" s="206"/>
    </row>
    <row r="19449" spans="38:45" x14ac:dyDescent="0.55000000000000004">
      <c r="AL19449" s="254" t="s">
        <v>24110</v>
      </c>
      <c r="AM19449" s="255">
        <v>6000</v>
      </c>
      <c r="AO19449" s="228" t="s">
        <v>54411</v>
      </c>
      <c r="AP19449" s="229">
        <v>146</v>
      </c>
      <c r="AR19449" s="205"/>
      <c r="AS19449" s="206"/>
    </row>
    <row r="19450" spans="38:45" x14ac:dyDescent="0.55000000000000004">
      <c r="AL19450" s="254" t="s">
        <v>43298</v>
      </c>
      <c r="AM19450" s="255">
        <v>1877</v>
      </c>
      <c r="AO19450" s="228" t="s">
        <v>43274</v>
      </c>
      <c r="AP19450" s="229">
        <v>175383.82</v>
      </c>
      <c r="AR19450" s="205"/>
      <c r="AS19450" s="206"/>
    </row>
    <row r="19451" spans="38:45" x14ac:dyDescent="0.55000000000000004">
      <c r="AL19451" s="254" t="s">
        <v>56832</v>
      </c>
      <c r="AM19451" s="255">
        <v>3000</v>
      </c>
      <c r="AO19451" s="228" t="s">
        <v>22391</v>
      </c>
      <c r="AP19451" s="229">
        <v>14843.5</v>
      </c>
      <c r="AR19451" s="205"/>
      <c r="AS19451" s="206"/>
    </row>
    <row r="19452" spans="38:45" x14ac:dyDescent="0.55000000000000004">
      <c r="AL19452" s="254" t="s">
        <v>63852</v>
      </c>
      <c r="AM19452" s="255">
        <v>5000</v>
      </c>
      <c r="AO19452" s="228" t="s">
        <v>22393</v>
      </c>
      <c r="AP19452" s="229">
        <v>5145.4399999999996</v>
      </c>
      <c r="AR19452" s="205"/>
      <c r="AS19452" s="206"/>
    </row>
    <row r="19453" spans="38:45" x14ac:dyDescent="0.55000000000000004">
      <c r="AL19453" s="254" t="s">
        <v>24111</v>
      </c>
      <c r="AM19453" s="255">
        <v>1202.6400000000001</v>
      </c>
      <c r="AO19453" s="228" t="s">
        <v>22396</v>
      </c>
      <c r="AP19453" s="229">
        <v>26018.06</v>
      </c>
      <c r="AR19453" s="205"/>
      <c r="AS19453" s="206"/>
    </row>
    <row r="19454" spans="38:45" x14ac:dyDescent="0.55000000000000004">
      <c r="AL19454" s="254" t="s">
        <v>24113</v>
      </c>
      <c r="AM19454" s="255">
        <v>3009.25</v>
      </c>
      <c r="AO19454" s="228" t="s">
        <v>22397</v>
      </c>
      <c r="AP19454" s="229">
        <v>56348.959999999999</v>
      </c>
      <c r="AR19454" s="205"/>
      <c r="AS19454" s="206"/>
    </row>
    <row r="19455" spans="38:45" x14ac:dyDescent="0.55000000000000004">
      <c r="AL19455" s="254" t="s">
        <v>24115</v>
      </c>
      <c r="AM19455" s="255">
        <v>3620</v>
      </c>
      <c r="AO19455" s="228" t="s">
        <v>22398</v>
      </c>
      <c r="AP19455" s="229">
        <v>36660.239999999998</v>
      </c>
      <c r="AR19455" s="205"/>
      <c r="AS19455" s="206"/>
    </row>
    <row r="19456" spans="38:45" x14ac:dyDescent="0.55000000000000004">
      <c r="AL19456" s="254" t="s">
        <v>35300</v>
      </c>
      <c r="AM19456" s="255">
        <v>500</v>
      </c>
      <c r="AO19456" s="228" t="s">
        <v>22399</v>
      </c>
      <c r="AP19456" s="229">
        <v>82344</v>
      </c>
      <c r="AR19456" s="205"/>
      <c r="AS19456" s="206"/>
    </row>
    <row r="19457" spans="38:45" x14ac:dyDescent="0.55000000000000004">
      <c r="AL19457" s="254" t="s">
        <v>24116</v>
      </c>
      <c r="AM19457" s="255">
        <v>8059.79</v>
      </c>
      <c r="AO19457" s="228" t="s">
        <v>22400</v>
      </c>
      <c r="AP19457" s="229">
        <v>32850</v>
      </c>
      <c r="AR19457" s="205"/>
      <c r="AS19457" s="206"/>
    </row>
    <row r="19458" spans="38:45" x14ac:dyDescent="0.55000000000000004">
      <c r="AL19458" s="254" t="s">
        <v>24117</v>
      </c>
      <c r="AM19458" s="255">
        <v>14670.19</v>
      </c>
      <c r="AO19458" s="228" t="s">
        <v>22428</v>
      </c>
      <c r="AP19458" s="229">
        <v>-1005.08</v>
      </c>
      <c r="AR19458" s="205"/>
      <c r="AS19458" s="206"/>
    </row>
    <row r="19459" spans="38:45" x14ac:dyDescent="0.55000000000000004">
      <c r="AL19459" s="254" t="s">
        <v>35301</v>
      </c>
      <c r="AM19459" s="255">
        <v>1509.49</v>
      </c>
      <c r="AO19459" s="228" t="s">
        <v>50689</v>
      </c>
      <c r="AP19459" s="229">
        <v>2380</v>
      </c>
      <c r="AR19459" s="205"/>
      <c r="AS19459" s="206"/>
    </row>
    <row r="19460" spans="38:45" x14ac:dyDescent="0.55000000000000004">
      <c r="AL19460" s="254" t="s">
        <v>24137</v>
      </c>
      <c r="AM19460" s="255">
        <v>22044.5</v>
      </c>
      <c r="AO19460" s="228" t="s">
        <v>43275</v>
      </c>
      <c r="AP19460" s="229">
        <v>660</v>
      </c>
      <c r="AR19460" s="205"/>
      <c r="AS19460" s="206"/>
    </row>
    <row r="19461" spans="38:45" x14ac:dyDescent="0.55000000000000004">
      <c r="AL19461" s="254" t="s">
        <v>61696</v>
      </c>
      <c r="AM19461" s="255">
        <v>31577.68</v>
      </c>
      <c r="AO19461" s="228" t="s">
        <v>50690</v>
      </c>
      <c r="AP19461" s="229">
        <v>19005</v>
      </c>
      <c r="AR19461" s="205"/>
      <c r="AS19461" s="206"/>
    </row>
    <row r="19462" spans="38:45" x14ac:dyDescent="0.55000000000000004">
      <c r="AL19462" s="254" t="s">
        <v>48494</v>
      </c>
      <c r="AM19462" s="255">
        <v>38357.360000000001</v>
      </c>
      <c r="AO19462" s="228" t="s">
        <v>46080</v>
      </c>
      <c r="AP19462" s="229">
        <v>115956.23</v>
      </c>
      <c r="AR19462" s="205"/>
      <c r="AS19462" s="206"/>
    </row>
    <row r="19463" spans="38:45" x14ac:dyDescent="0.55000000000000004">
      <c r="AL19463" s="254" t="s">
        <v>24139</v>
      </c>
      <c r="AM19463" s="255">
        <v>7480</v>
      </c>
      <c r="AO19463" s="228" t="s">
        <v>22429</v>
      </c>
      <c r="AP19463" s="229">
        <v>1818.75</v>
      </c>
      <c r="AR19463" s="205"/>
      <c r="AS19463" s="206"/>
    </row>
    <row r="19464" spans="38:45" x14ac:dyDescent="0.55000000000000004">
      <c r="AL19464" s="254" t="s">
        <v>24140</v>
      </c>
      <c r="AM19464" s="255">
        <v>7566.86</v>
      </c>
      <c r="AO19464" s="228" t="s">
        <v>50691</v>
      </c>
      <c r="AP19464" s="229">
        <v>43770.96</v>
      </c>
      <c r="AR19464" s="205"/>
      <c r="AS19464" s="206"/>
    </row>
    <row r="19465" spans="38:45" x14ac:dyDescent="0.55000000000000004">
      <c r="AL19465" s="254" t="s">
        <v>48495</v>
      </c>
      <c r="AM19465" s="255">
        <v>1099.1199999999999</v>
      </c>
      <c r="AO19465" s="228" t="s">
        <v>22430</v>
      </c>
      <c r="AP19465" s="229">
        <v>12736.72</v>
      </c>
      <c r="AR19465" s="205"/>
      <c r="AS19465" s="206"/>
    </row>
    <row r="19466" spans="38:45" x14ac:dyDescent="0.55000000000000004">
      <c r="AL19466" s="254" t="s">
        <v>50723</v>
      </c>
      <c r="AM19466" s="255">
        <v>5062.46</v>
      </c>
      <c r="AO19466" s="228" t="s">
        <v>50692</v>
      </c>
      <c r="AP19466" s="229">
        <v>1275.67</v>
      </c>
      <c r="AR19466" s="205"/>
      <c r="AS19466" s="206"/>
    </row>
    <row r="19467" spans="38:45" x14ac:dyDescent="0.55000000000000004">
      <c r="AL19467" s="254" t="s">
        <v>33871</v>
      </c>
      <c r="AM19467" s="255">
        <v>155.6</v>
      </c>
      <c r="AO19467" s="228" t="s">
        <v>22431</v>
      </c>
      <c r="AP19467" s="229">
        <v>27.3</v>
      </c>
      <c r="AR19467" s="205"/>
      <c r="AS19467" s="206"/>
    </row>
    <row r="19468" spans="38:45" x14ac:dyDescent="0.55000000000000004">
      <c r="AL19468" s="254" t="s">
        <v>50724</v>
      </c>
      <c r="AM19468" s="255">
        <v>1610</v>
      </c>
      <c r="AO19468" s="228" t="s">
        <v>22432</v>
      </c>
      <c r="AP19468" s="229">
        <v>40.56</v>
      </c>
      <c r="AR19468" s="205"/>
      <c r="AS19468" s="206"/>
    </row>
    <row r="19469" spans="38:45" x14ac:dyDescent="0.55000000000000004">
      <c r="AL19469" s="254" t="s">
        <v>24143</v>
      </c>
      <c r="AM19469" s="255">
        <v>10959.21</v>
      </c>
      <c r="AO19469" s="228" t="s">
        <v>22433</v>
      </c>
      <c r="AP19469" s="229">
        <v>220.85</v>
      </c>
      <c r="AR19469" s="205"/>
      <c r="AS19469" s="206"/>
    </row>
    <row r="19470" spans="38:45" x14ac:dyDescent="0.55000000000000004">
      <c r="AL19470" s="254" t="s">
        <v>55631</v>
      </c>
      <c r="AM19470" s="255">
        <v>2040</v>
      </c>
      <c r="AO19470" s="228" t="s">
        <v>43276</v>
      </c>
      <c r="AP19470" s="229">
        <v>1.3</v>
      </c>
      <c r="AR19470" s="205"/>
      <c r="AS19470" s="206"/>
    </row>
    <row r="19471" spans="38:45" x14ac:dyDescent="0.55000000000000004">
      <c r="AL19471" s="254" t="s">
        <v>40844</v>
      </c>
      <c r="AM19471" s="255">
        <v>101215.76</v>
      </c>
      <c r="AO19471" s="228" t="s">
        <v>22434</v>
      </c>
      <c r="AP19471" s="229">
        <v>1.19</v>
      </c>
      <c r="AR19471" s="205"/>
      <c r="AS19471" s="206"/>
    </row>
    <row r="19472" spans="38:45" x14ac:dyDescent="0.55000000000000004">
      <c r="AL19472" s="254" t="s">
        <v>46109</v>
      </c>
      <c r="AM19472" s="255">
        <v>18000</v>
      </c>
      <c r="AO19472" s="228" t="s">
        <v>22435</v>
      </c>
      <c r="AP19472" s="229">
        <v>0.14000000000000001</v>
      </c>
      <c r="AR19472" s="205"/>
      <c r="AS19472" s="206"/>
    </row>
    <row r="19473" spans="38:45" x14ac:dyDescent="0.55000000000000004">
      <c r="AL19473" s="254" t="s">
        <v>40845</v>
      </c>
      <c r="AM19473" s="255">
        <v>18373.900000000001</v>
      </c>
      <c r="AO19473" s="228" t="s">
        <v>22438</v>
      </c>
      <c r="AP19473" s="229">
        <v>885.22</v>
      </c>
      <c r="AR19473" s="205"/>
      <c r="AS19473" s="206"/>
    </row>
    <row r="19474" spans="38:45" x14ac:dyDescent="0.55000000000000004">
      <c r="AL19474" s="254" t="s">
        <v>46110</v>
      </c>
      <c r="AM19474" s="255">
        <v>17813.84</v>
      </c>
      <c r="AO19474" s="228" t="s">
        <v>22439</v>
      </c>
      <c r="AP19474" s="229">
        <v>75232.570000000007</v>
      </c>
      <c r="AR19474" s="205"/>
      <c r="AS19474" s="206"/>
    </row>
    <row r="19475" spans="38:45" x14ac:dyDescent="0.55000000000000004">
      <c r="AL19475" s="254" t="s">
        <v>59334</v>
      </c>
      <c r="AM19475" s="255">
        <v>24000</v>
      </c>
      <c r="AO19475" s="228" t="s">
        <v>22441</v>
      </c>
      <c r="AP19475" s="229">
        <v>21672.7</v>
      </c>
      <c r="AR19475" s="205"/>
      <c r="AS19475" s="206"/>
    </row>
    <row r="19476" spans="38:45" x14ac:dyDescent="0.55000000000000004">
      <c r="AL19476" s="254" t="s">
        <v>56833</v>
      </c>
      <c r="AM19476" s="255">
        <v>450</v>
      </c>
      <c r="AO19476" s="228" t="s">
        <v>40811</v>
      </c>
      <c r="AP19476" s="229">
        <v>57898.09</v>
      </c>
      <c r="AR19476" s="205"/>
      <c r="AS19476" s="206"/>
    </row>
    <row r="19477" spans="38:45" x14ac:dyDescent="0.55000000000000004">
      <c r="AL19477" s="254" t="s">
        <v>24148</v>
      </c>
      <c r="AM19477" s="255">
        <v>23382.54</v>
      </c>
      <c r="AO19477" s="228" t="s">
        <v>35217</v>
      </c>
      <c r="AP19477" s="229">
        <v>104585</v>
      </c>
      <c r="AR19477" s="205"/>
      <c r="AS19477" s="206"/>
    </row>
    <row r="19478" spans="38:45" x14ac:dyDescent="0.55000000000000004">
      <c r="AL19478" s="254" t="s">
        <v>24170</v>
      </c>
      <c r="AM19478" s="255">
        <v>29613.5</v>
      </c>
      <c r="AO19478" s="228" t="s">
        <v>22497</v>
      </c>
      <c r="AP19478" s="229">
        <v>90344.75</v>
      </c>
      <c r="AR19478" s="205"/>
      <c r="AS19478" s="206"/>
    </row>
    <row r="19479" spans="38:45" x14ac:dyDescent="0.55000000000000004">
      <c r="AL19479" s="254" t="s">
        <v>24171</v>
      </c>
      <c r="AM19479" s="255">
        <v>133972.9</v>
      </c>
      <c r="AO19479" s="228" t="s">
        <v>48481</v>
      </c>
      <c r="AP19479" s="229">
        <v>876.23</v>
      </c>
      <c r="AR19479" s="205"/>
      <c r="AS19479" s="206"/>
    </row>
    <row r="19480" spans="38:45" x14ac:dyDescent="0.55000000000000004">
      <c r="AL19480" s="254" t="s">
        <v>24172</v>
      </c>
      <c r="AM19480" s="255">
        <v>12224.63</v>
      </c>
      <c r="AO19480" s="228" t="s">
        <v>47534</v>
      </c>
      <c r="AP19480" s="229">
        <v>5677.76</v>
      </c>
      <c r="AR19480" s="205"/>
      <c r="AS19480" s="206"/>
    </row>
    <row r="19481" spans="38:45" x14ac:dyDescent="0.55000000000000004">
      <c r="AL19481" s="254" t="s">
        <v>48498</v>
      </c>
      <c r="AM19481" s="255">
        <v>12631.18</v>
      </c>
      <c r="AO19481" s="228" t="s">
        <v>22498</v>
      </c>
      <c r="AP19481" s="229">
        <v>33049.019999999997</v>
      </c>
      <c r="AR19481" s="205"/>
      <c r="AS19481" s="206"/>
    </row>
    <row r="19482" spans="38:45" x14ac:dyDescent="0.55000000000000004">
      <c r="AL19482" s="254" t="s">
        <v>24173</v>
      </c>
      <c r="AM19482" s="255">
        <v>3674</v>
      </c>
      <c r="AO19482" s="228" t="s">
        <v>35218</v>
      </c>
      <c r="AP19482" s="229">
        <v>196310.23</v>
      </c>
      <c r="AR19482" s="205"/>
      <c r="AS19482" s="206"/>
    </row>
    <row r="19483" spans="38:45" x14ac:dyDescent="0.55000000000000004">
      <c r="AL19483" s="254" t="s">
        <v>62898</v>
      </c>
      <c r="AM19483" s="255">
        <v>500</v>
      </c>
      <c r="AO19483" s="228" t="s">
        <v>36413</v>
      </c>
      <c r="AP19483" s="229">
        <v>3895.42</v>
      </c>
      <c r="AR19483" s="205"/>
      <c r="AS19483" s="206"/>
    </row>
    <row r="19484" spans="38:45" x14ac:dyDescent="0.55000000000000004">
      <c r="AL19484" s="254" t="s">
        <v>24175</v>
      </c>
      <c r="AM19484" s="255">
        <v>1893.57</v>
      </c>
      <c r="AO19484" s="228" t="s">
        <v>22499</v>
      </c>
      <c r="AP19484" s="229">
        <v>6092.92</v>
      </c>
      <c r="AR19484" s="205"/>
      <c r="AS19484" s="206"/>
    </row>
    <row r="19485" spans="38:45" x14ac:dyDescent="0.55000000000000004">
      <c r="AL19485" s="254" t="s">
        <v>24176</v>
      </c>
      <c r="AM19485" s="255">
        <v>9687.7199999999993</v>
      </c>
      <c r="AO19485" s="228" t="s">
        <v>22501</v>
      </c>
      <c r="AP19485" s="229">
        <v>12507</v>
      </c>
      <c r="AR19485" s="205"/>
      <c r="AS19485" s="206"/>
    </row>
    <row r="19486" spans="38:45" x14ac:dyDescent="0.55000000000000004">
      <c r="AL19486" s="254" t="s">
        <v>39321</v>
      </c>
      <c r="AM19486" s="255">
        <v>3675.04</v>
      </c>
      <c r="AO19486" s="228" t="s">
        <v>22502</v>
      </c>
      <c r="AP19486" s="229">
        <v>2078.6799999999998</v>
      </c>
      <c r="AR19486" s="205"/>
      <c r="AS19486" s="206"/>
    </row>
    <row r="19487" spans="38:45" x14ac:dyDescent="0.55000000000000004">
      <c r="AL19487" s="254" t="s">
        <v>60001</v>
      </c>
      <c r="AM19487" s="255">
        <v>30222.48</v>
      </c>
      <c r="AO19487" s="228" t="s">
        <v>49380</v>
      </c>
      <c r="AP19487" s="229">
        <v>7000.81</v>
      </c>
      <c r="AR19487" s="205"/>
      <c r="AS19487" s="206"/>
    </row>
    <row r="19488" spans="38:45" x14ac:dyDescent="0.55000000000000004">
      <c r="AL19488" s="254" t="s">
        <v>24189</v>
      </c>
      <c r="AM19488" s="255">
        <v>3237.53</v>
      </c>
      <c r="AO19488" s="228" t="s">
        <v>50693</v>
      </c>
      <c r="AP19488" s="229">
        <v>4854.51</v>
      </c>
      <c r="AR19488" s="205"/>
      <c r="AS19488" s="206"/>
    </row>
    <row r="19489" spans="38:45" x14ac:dyDescent="0.55000000000000004">
      <c r="AL19489" s="254" t="s">
        <v>39322</v>
      </c>
      <c r="AM19489" s="255">
        <v>3878.27</v>
      </c>
      <c r="AO19489" s="228" t="s">
        <v>13750</v>
      </c>
      <c r="AP19489" s="229">
        <v>43183.15</v>
      </c>
      <c r="AR19489" s="205"/>
      <c r="AS19489" s="206"/>
    </row>
    <row r="19490" spans="38:45" x14ac:dyDescent="0.55000000000000004">
      <c r="AL19490" s="254" t="s">
        <v>24190</v>
      </c>
      <c r="AM19490" s="255">
        <v>8239</v>
      </c>
      <c r="AO19490" s="228" t="s">
        <v>54412</v>
      </c>
      <c r="AP19490" s="229">
        <v>1139.56</v>
      </c>
      <c r="AR19490" s="205"/>
      <c r="AS19490" s="206"/>
    </row>
    <row r="19491" spans="38:45" x14ac:dyDescent="0.55000000000000004">
      <c r="AL19491" s="254" t="s">
        <v>33879</v>
      </c>
      <c r="AM19491" s="255">
        <v>23554.1</v>
      </c>
      <c r="AO19491" s="228" t="s">
        <v>22503</v>
      </c>
      <c r="AP19491" s="229">
        <v>27557.85</v>
      </c>
      <c r="AR19491" s="205"/>
      <c r="AS19491" s="206"/>
    </row>
    <row r="19492" spans="38:45" x14ac:dyDescent="0.55000000000000004">
      <c r="AL19492" s="254" t="s">
        <v>62375</v>
      </c>
      <c r="AM19492" s="255">
        <v>5092</v>
      </c>
      <c r="AO19492" s="228" t="s">
        <v>13751</v>
      </c>
      <c r="AP19492" s="229">
        <v>24265.17</v>
      </c>
      <c r="AR19492" s="205"/>
      <c r="AS19492" s="206"/>
    </row>
    <row r="19493" spans="38:45" x14ac:dyDescent="0.55000000000000004">
      <c r="AL19493" s="254" t="s">
        <v>24191</v>
      </c>
      <c r="AM19493" s="255">
        <v>5713.19</v>
      </c>
      <c r="AO19493" s="228" t="s">
        <v>22504</v>
      </c>
      <c r="AP19493" s="229">
        <v>636305.03</v>
      </c>
      <c r="AR19493" s="205"/>
      <c r="AS19493" s="206"/>
    </row>
    <row r="19494" spans="38:45" x14ac:dyDescent="0.55000000000000004">
      <c r="AL19494" s="254" t="s">
        <v>24192</v>
      </c>
      <c r="AM19494" s="255">
        <v>81281.52</v>
      </c>
      <c r="AO19494" s="228" t="s">
        <v>40812</v>
      </c>
      <c r="AP19494" s="229">
        <v>6000</v>
      </c>
      <c r="AR19494" s="205"/>
      <c r="AS19494" s="206"/>
    </row>
    <row r="19495" spans="38:45" x14ac:dyDescent="0.55000000000000004">
      <c r="AL19495" s="254" t="s">
        <v>24212</v>
      </c>
      <c r="AM19495" s="255">
        <v>5883.14</v>
      </c>
      <c r="AO19495" s="228" t="s">
        <v>35219</v>
      </c>
      <c r="AP19495" s="229">
        <v>1740.72</v>
      </c>
      <c r="AR19495" s="205"/>
      <c r="AS19495" s="206"/>
    </row>
    <row r="19496" spans="38:45" x14ac:dyDescent="0.55000000000000004">
      <c r="AL19496" s="254" t="s">
        <v>36502</v>
      </c>
      <c r="AM19496" s="255">
        <v>80100.72</v>
      </c>
      <c r="AO19496" s="228" t="s">
        <v>22505</v>
      </c>
      <c r="AP19496" s="229">
        <v>5900</v>
      </c>
      <c r="AR19496" s="205"/>
      <c r="AS19496" s="206"/>
    </row>
    <row r="19497" spans="38:45" x14ac:dyDescent="0.55000000000000004">
      <c r="AL19497" s="254" t="s">
        <v>24216</v>
      </c>
      <c r="AM19497" s="255">
        <v>6333.04</v>
      </c>
      <c r="AO19497" s="228" t="s">
        <v>35220</v>
      </c>
      <c r="AP19497" s="229">
        <v>2000</v>
      </c>
      <c r="AR19497" s="205"/>
      <c r="AS19497" s="206"/>
    </row>
    <row r="19498" spans="38:45" x14ac:dyDescent="0.55000000000000004">
      <c r="AL19498" s="254" t="s">
        <v>58066</v>
      </c>
      <c r="AM19498" s="255">
        <v>6038.3</v>
      </c>
      <c r="AO19498" s="228" t="s">
        <v>22507</v>
      </c>
      <c r="AP19498" s="229">
        <v>2576.79</v>
      </c>
      <c r="AR19498" s="205"/>
      <c r="AS19498" s="206"/>
    </row>
    <row r="19499" spans="38:45" x14ac:dyDescent="0.55000000000000004">
      <c r="AL19499" s="254" t="s">
        <v>58067</v>
      </c>
      <c r="AM19499" s="255">
        <v>67.459999999999994</v>
      </c>
      <c r="AO19499" s="228" t="s">
        <v>13754</v>
      </c>
      <c r="AP19499" s="229">
        <v>96078.1</v>
      </c>
      <c r="AR19499" s="205"/>
      <c r="AS19499" s="206"/>
    </row>
    <row r="19500" spans="38:45" x14ac:dyDescent="0.55000000000000004">
      <c r="AL19500" s="254" t="s">
        <v>24217</v>
      </c>
      <c r="AM19500" s="255">
        <v>63352.44</v>
      </c>
      <c r="AO19500" s="228" t="s">
        <v>13755</v>
      </c>
      <c r="AP19500" s="229">
        <v>128475.67</v>
      </c>
      <c r="AR19500" s="205"/>
      <c r="AS19500" s="206"/>
    </row>
    <row r="19501" spans="38:45" x14ac:dyDescent="0.55000000000000004">
      <c r="AL19501" s="254" t="s">
        <v>24235</v>
      </c>
      <c r="AM19501" s="255">
        <v>235595.93</v>
      </c>
      <c r="AO19501" s="228" t="s">
        <v>13756</v>
      </c>
      <c r="AP19501" s="229">
        <v>44288.47</v>
      </c>
      <c r="AR19501" s="205"/>
      <c r="AS19501" s="206"/>
    </row>
    <row r="19502" spans="38:45" x14ac:dyDescent="0.55000000000000004">
      <c r="AL19502" s="254" t="s">
        <v>54459</v>
      </c>
      <c r="AM19502" s="255">
        <v>5520</v>
      </c>
      <c r="AO19502" s="228" t="s">
        <v>22508</v>
      </c>
      <c r="AP19502" s="229">
        <v>216813.87</v>
      </c>
      <c r="AR19502" s="205"/>
      <c r="AS19502" s="206"/>
    </row>
    <row r="19503" spans="38:45" x14ac:dyDescent="0.55000000000000004">
      <c r="AL19503" s="254" t="s">
        <v>54461</v>
      </c>
      <c r="AM19503" s="255">
        <v>2340</v>
      </c>
      <c r="AO19503" s="228" t="s">
        <v>46081</v>
      </c>
      <c r="AP19503" s="229">
        <v>13050.9</v>
      </c>
      <c r="AR19503" s="205"/>
      <c r="AS19503" s="206"/>
    </row>
    <row r="19504" spans="38:45" x14ac:dyDescent="0.55000000000000004">
      <c r="AL19504" s="254" t="s">
        <v>24237</v>
      </c>
      <c r="AM19504" s="255">
        <v>13624</v>
      </c>
      <c r="AO19504" s="228" t="s">
        <v>54413</v>
      </c>
      <c r="AP19504" s="229">
        <v>1281.56</v>
      </c>
      <c r="AR19504" s="205"/>
      <c r="AS19504" s="206"/>
    </row>
    <row r="19505" spans="38:45" x14ac:dyDescent="0.55000000000000004">
      <c r="AL19505" s="254" t="s">
        <v>55632</v>
      </c>
      <c r="AM19505" s="255">
        <v>3380.58</v>
      </c>
      <c r="AO19505" s="228" t="s">
        <v>54414</v>
      </c>
      <c r="AP19505" s="229">
        <v>1159</v>
      </c>
      <c r="AR19505" s="205"/>
      <c r="AS19505" s="206"/>
    </row>
    <row r="19506" spans="38:45" x14ac:dyDescent="0.55000000000000004">
      <c r="AL19506" s="254" t="s">
        <v>24238</v>
      </c>
      <c r="AM19506" s="255">
        <v>338.48</v>
      </c>
      <c r="AO19506" s="228" t="s">
        <v>22511</v>
      </c>
      <c r="AP19506" s="229">
        <v>106618.08</v>
      </c>
      <c r="AR19506" s="205"/>
      <c r="AS19506" s="206"/>
    </row>
    <row r="19507" spans="38:45" x14ac:dyDescent="0.55000000000000004">
      <c r="AL19507" s="254" t="s">
        <v>24239</v>
      </c>
      <c r="AM19507" s="255">
        <v>15948.63</v>
      </c>
      <c r="AO19507" s="228" t="s">
        <v>13757</v>
      </c>
      <c r="AP19507" s="229">
        <v>37439.14</v>
      </c>
      <c r="AR19507" s="205"/>
      <c r="AS19507" s="206"/>
    </row>
    <row r="19508" spans="38:45" x14ac:dyDescent="0.55000000000000004">
      <c r="AL19508" s="254" t="s">
        <v>24240</v>
      </c>
      <c r="AM19508" s="255">
        <v>11135.79</v>
      </c>
      <c r="AO19508" s="228" t="s">
        <v>22512</v>
      </c>
      <c r="AP19508" s="229">
        <v>22189.5</v>
      </c>
      <c r="AR19508" s="205"/>
      <c r="AS19508" s="206"/>
    </row>
    <row r="19509" spans="38:45" x14ac:dyDescent="0.55000000000000004">
      <c r="AL19509" s="254" t="s">
        <v>24266</v>
      </c>
      <c r="AM19509" s="255">
        <v>27384.54</v>
      </c>
      <c r="AO19509" s="228" t="s">
        <v>50694</v>
      </c>
      <c r="AP19509" s="229">
        <v>21356.15</v>
      </c>
      <c r="AR19509" s="205"/>
      <c r="AS19509" s="206"/>
    </row>
    <row r="19510" spans="38:45" x14ac:dyDescent="0.55000000000000004">
      <c r="AL19510" s="254" t="s">
        <v>50726</v>
      </c>
      <c r="AM19510" s="255">
        <v>5769.24</v>
      </c>
      <c r="AO19510" s="228" t="s">
        <v>22514</v>
      </c>
      <c r="AP19510" s="229">
        <v>137719.70000000001</v>
      </c>
      <c r="AR19510" s="205"/>
      <c r="AS19510" s="206"/>
    </row>
    <row r="19511" spans="38:45" x14ac:dyDescent="0.55000000000000004">
      <c r="AL19511" s="254" t="s">
        <v>60938</v>
      </c>
      <c r="AM19511" s="255">
        <v>4573.5</v>
      </c>
      <c r="AO19511" s="228" t="s">
        <v>22515</v>
      </c>
      <c r="AP19511" s="229">
        <v>-7223.78</v>
      </c>
      <c r="AR19511" s="205"/>
      <c r="AS19511" s="206"/>
    </row>
    <row r="19512" spans="38:45" x14ac:dyDescent="0.55000000000000004">
      <c r="AL19512" s="254" t="s">
        <v>24267</v>
      </c>
      <c r="AM19512" s="255">
        <v>5200</v>
      </c>
      <c r="AO19512" s="228" t="s">
        <v>33766</v>
      </c>
      <c r="AP19512" s="229">
        <v>195158.54</v>
      </c>
      <c r="AR19512" s="205"/>
      <c r="AS19512" s="206"/>
    </row>
    <row r="19513" spans="38:45" x14ac:dyDescent="0.55000000000000004">
      <c r="AL19513" s="254" t="s">
        <v>46112</v>
      </c>
      <c r="AM19513" s="255">
        <v>45097.93</v>
      </c>
      <c r="AO19513" s="228" t="s">
        <v>22587</v>
      </c>
      <c r="AP19513" s="229">
        <v>2734.22</v>
      </c>
      <c r="AR19513" s="205"/>
      <c r="AS19513" s="206"/>
    </row>
    <row r="19514" spans="38:45" x14ac:dyDescent="0.55000000000000004">
      <c r="AL19514" s="254" t="s">
        <v>50729</v>
      </c>
      <c r="AM19514" s="255">
        <v>-382.11</v>
      </c>
      <c r="AO19514" s="228" t="s">
        <v>22588</v>
      </c>
      <c r="AP19514" s="229">
        <v>70339.039999999994</v>
      </c>
      <c r="AR19514" s="205"/>
      <c r="AS19514" s="206"/>
    </row>
    <row r="19515" spans="38:45" x14ac:dyDescent="0.55000000000000004">
      <c r="AL19515" s="254" t="s">
        <v>24268</v>
      </c>
      <c r="AM19515" s="255">
        <v>5861.32</v>
      </c>
      <c r="AO19515" s="228" t="s">
        <v>22589</v>
      </c>
      <c r="AP19515" s="229">
        <v>562749.62</v>
      </c>
      <c r="AR19515" s="205"/>
      <c r="AS19515" s="206"/>
    </row>
    <row r="19516" spans="38:45" x14ac:dyDescent="0.55000000000000004">
      <c r="AL19516" s="254" t="s">
        <v>50730</v>
      </c>
      <c r="AM19516" s="255">
        <v>97.66</v>
      </c>
      <c r="AO19516" s="228" t="s">
        <v>47535</v>
      </c>
      <c r="AP19516" s="229">
        <v>4450.07</v>
      </c>
      <c r="AR19516" s="205"/>
      <c r="AS19516" s="206"/>
    </row>
    <row r="19517" spans="38:45" x14ac:dyDescent="0.55000000000000004">
      <c r="AL19517" s="254" t="s">
        <v>24269</v>
      </c>
      <c r="AM19517" s="255">
        <v>373.63</v>
      </c>
      <c r="AO19517" s="228" t="s">
        <v>33777</v>
      </c>
      <c r="AP19517" s="229">
        <v>270583.14</v>
      </c>
      <c r="AR19517" s="205"/>
      <c r="AS19517" s="206"/>
    </row>
    <row r="19518" spans="38:45" x14ac:dyDescent="0.55000000000000004">
      <c r="AL19518" s="254" t="s">
        <v>54463</v>
      </c>
      <c r="AM19518" s="255">
        <v>7930.8</v>
      </c>
      <c r="AO19518" s="228" t="s">
        <v>22590</v>
      </c>
      <c r="AP19518" s="229">
        <v>1217.67</v>
      </c>
      <c r="AR19518" s="205"/>
      <c r="AS19518" s="206"/>
    </row>
    <row r="19519" spans="38:45" x14ac:dyDescent="0.55000000000000004">
      <c r="AL19519" s="254" t="s">
        <v>24270</v>
      </c>
      <c r="AM19519" s="255">
        <v>450.52</v>
      </c>
      <c r="AO19519" s="228" t="s">
        <v>22591</v>
      </c>
      <c r="AP19519" s="229">
        <v>2929.71</v>
      </c>
      <c r="AR19519" s="205"/>
      <c r="AS19519" s="206"/>
    </row>
    <row r="19520" spans="38:45" x14ac:dyDescent="0.55000000000000004">
      <c r="AL19520" s="254" t="s">
        <v>54464</v>
      </c>
      <c r="AM19520" s="255">
        <v>102.4</v>
      </c>
      <c r="AO19520" s="228" t="s">
        <v>22593</v>
      </c>
      <c r="AP19520" s="229">
        <v>36510.1</v>
      </c>
      <c r="AR19520" s="205"/>
      <c r="AS19520" s="206"/>
    </row>
    <row r="19521" spans="38:45" x14ac:dyDescent="0.55000000000000004">
      <c r="AL19521" s="254" t="s">
        <v>54465</v>
      </c>
      <c r="AM19521" s="255">
        <v>572.03</v>
      </c>
      <c r="AO19521" s="228" t="s">
        <v>36429</v>
      </c>
      <c r="AP19521" s="229">
        <v>5417.01</v>
      </c>
      <c r="AR19521" s="205"/>
      <c r="AS19521" s="206"/>
    </row>
    <row r="19522" spans="38:45" x14ac:dyDescent="0.55000000000000004">
      <c r="AL19522" s="254" t="s">
        <v>54466</v>
      </c>
      <c r="AM19522" s="255">
        <v>4.22</v>
      </c>
      <c r="AO19522" s="228" t="s">
        <v>22596</v>
      </c>
      <c r="AP19522" s="229">
        <v>121466.33</v>
      </c>
      <c r="AR19522" s="205"/>
      <c r="AS19522" s="206"/>
    </row>
    <row r="19523" spans="38:45" x14ac:dyDescent="0.55000000000000004">
      <c r="AL19523" s="254" t="s">
        <v>60939</v>
      </c>
      <c r="AM19523" s="255">
        <v>2145</v>
      </c>
      <c r="AO19523" s="228" t="s">
        <v>47536</v>
      </c>
      <c r="AP19523" s="229">
        <v>5778.79</v>
      </c>
      <c r="AR19523" s="205"/>
      <c r="AS19523" s="206"/>
    </row>
    <row r="19524" spans="38:45" x14ac:dyDescent="0.55000000000000004">
      <c r="AL19524" s="254" t="s">
        <v>24272</v>
      </c>
      <c r="AM19524" s="255">
        <v>2328.88</v>
      </c>
      <c r="AO19524" s="228" t="s">
        <v>54415</v>
      </c>
      <c r="AP19524" s="229">
        <v>515</v>
      </c>
      <c r="AR19524" s="205"/>
      <c r="AS19524" s="206"/>
    </row>
    <row r="19525" spans="38:45" x14ac:dyDescent="0.55000000000000004">
      <c r="AL19525" s="254" t="s">
        <v>24274</v>
      </c>
      <c r="AM19525" s="255">
        <v>275.24</v>
      </c>
      <c r="AO19525" s="228" t="s">
        <v>33778</v>
      </c>
      <c r="AP19525" s="229">
        <v>3178545.68</v>
      </c>
      <c r="AR19525" s="205"/>
      <c r="AS19525" s="206"/>
    </row>
    <row r="19526" spans="38:45" x14ac:dyDescent="0.55000000000000004">
      <c r="AL19526" s="254" t="s">
        <v>65170</v>
      </c>
      <c r="AM19526" s="255">
        <v>-15088.42</v>
      </c>
      <c r="AO19526" s="228" t="s">
        <v>40813</v>
      </c>
      <c r="AP19526" s="229">
        <v>483253.91</v>
      </c>
      <c r="AR19526" s="205"/>
      <c r="AS19526" s="206"/>
    </row>
    <row r="19527" spans="38:45" x14ac:dyDescent="0.55000000000000004">
      <c r="AL19527" s="254" t="s">
        <v>24275</v>
      </c>
      <c r="AM19527" s="255">
        <v>5572.4</v>
      </c>
      <c r="AO19527" s="228" t="s">
        <v>40814</v>
      </c>
      <c r="AP19527" s="229">
        <v>5237125</v>
      </c>
      <c r="AR19527" s="205"/>
      <c r="AS19527" s="206"/>
    </row>
    <row r="19528" spans="38:45" x14ac:dyDescent="0.55000000000000004">
      <c r="AL19528" s="254" t="s">
        <v>24276</v>
      </c>
      <c r="AM19528" s="255">
        <v>3175.24</v>
      </c>
      <c r="AO19528" s="228" t="s">
        <v>22597</v>
      </c>
      <c r="AP19528" s="229">
        <v>2200</v>
      </c>
      <c r="AR19528" s="205"/>
      <c r="AS19528" s="206"/>
    </row>
    <row r="19529" spans="38:45" x14ac:dyDescent="0.55000000000000004">
      <c r="AL19529" s="254" t="s">
        <v>50731</v>
      </c>
      <c r="AM19529" s="255">
        <v>1418.45</v>
      </c>
      <c r="AO19529" s="228" t="s">
        <v>36430</v>
      </c>
      <c r="AP19529" s="229">
        <v>260299.66</v>
      </c>
      <c r="AR19529" s="205"/>
      <c r="AS19529" s="206"/>
    </row>
    <row r="19530" spans="38:45" x14ac:dyDescent="0.55000000000000004">
      <c r="AL19530" s="254" t="s">
        <v>24277</v>
      </c>
      <c r="AM19530" s="255">
        <v>18557.939999999999</v>
      </c>
      <c r="AO19530" s="228" t="s">
        <v>33779</v>
      </c>
      <c r="AP19530" s="229">
        <v>31950</v>
      </c>
      <c r="AR19530" s="205"/>
      <c r="AS19530" s="206"/>
    </row>
    <row r="19531" spans="38:45" x14ac:dyDescent="0.55000000000000004">
      <c r="AL19531" s="254" t="s">
        <v>24296</v>
      </c>
      <c r="AM19531" s="255">
        <v>10905.72</v>
      </c>
      <c r="AO19531" s="228" t="s">
        <v>35223</v>
      </c>
      <c r="AP19531" s="229">
        <v>9750</v>
      </c>
      <c r="AR19531" s="205"/>
      <c r="AS19531" s="206"/>
    </row>
    <row r="19532" spans="38:45" x14ac:dyDescent="0.55000000000000004">
      <c r="AL19532" s="254" t="s">
        <v>24297</v>
      </c>
      <c r="AM19532" s="255">
        <v>21900</v>
      </c>
      <c r="AO19532" s="228" t="s">
        <v>36431</v>
      </c>
      <c r="AP19532" s="229">
        <v>4240.34</v>
      </c>
      <c r="AR19532" s="205"/>
      <c r="AS19532" s="206"/>
    </row>
    <row r="19533" spans="38:45" x14ac:dyDescent="0.55000000000000004">
      <c r="AL19533" s="254" t="s">
        <v>46114</v>
      </c>
      <c r="AM19533" s="255">
        <v>2299.3200000000002</v>
      </c>
      <c r="AO19533" s="228" t="s">
        <v>13770</v>
      </c>
      <c r="AP19533" s="229">
        <v>785930.63</v>
      </c>
      <c r="AR19533" s="205"/>
      <c r="AS19533" s="206"/>
    </row>
    <row r="19534" spans="38:45" x14ac:dyDescent="0.55000000000000004">
      <c r="AL19534" s="254" t="s">
        <v>24299</v>
      </c>
      <c r="AM19534" s="255">
        <v>3711</v>
      </c>
      <c r="AO19534" s="228" t="s">
        <v>13771</v>
      </c>
      <c r="AP19534" s="229">
        <v>1367841.71</v>
      </c>
      <c r="AR19534" s="205"/>
      <c r="AS19534" s="206"/>
    </row>
    <row r="19535" spans="38:45" x14ac:dyDescent="0.55000000000000004">
      <c r="AL19535" s="254" t="s">
        <v>24300</v>
      </c>
      <c r="AM19535" s="255">
        <v>190</v>
      </c>
      <c r="AO19535" s="228" t="s">
        <v>13772</v>
      </c>
      <c r="AP19535" s="229">
        <v>25741.23</v>
      </c>
      <c r="AR19535" s="205"/>
      <c r="AS19535" s="206"/>
    </row>
    <row r="19536" spans="38:45" x14ac:dyDescent="0.55000000000000004">
      <c r="AL19536" s="254" t="s">
        <v>24301</v>
      </c>
      <c r="AM19536" s="255">
        <v>16646.810000000001</v>
      </c>
      <c r="AO19536" s="228" t="s">
        <v>22598</v>
      </c>
      <c r="AP19536" s="229">
        <v>8308.7199999999993</v>
      </c>
      <c r="AR19536" s="205"/>
      <c r="AS19536" s="206"/>
    </row>
    <row r="19537" spans="38:45" x14ac:dyDescent="0.55000000000000004">
      <c r="AL19537" s="254" t="s">
        <v>24302</v>
      </c>
      <c r="AM19537" s="255">
        <v>89.99</v>
      </c>
      <c r="AO19537" s="228" t="s">
        <v>22599</v>
      </c>
      <c r="AP19537" s="229">
        <v>106417.66</v>
      </c>
      <c r="AR19537" s="205"/>
      <c r="AS19537" s="206"/>
    </row>
    <row r="19538" spans="38:45" x14ac:dyDescent="0.55000000000000004">
      <c r="AL19538" s="254" t="s">
        <v>24303</v>
      </c>
      <c r="AM19538" s="255">
        <v>306.29000000000002</v>
      </c>
      <c r="AO19538" s="228" t="s">
        <v>36432</v>
      </c>
      <c r="AP19538" s="229">
        <v>51393.13</v>
      </c>
      <c r="AR19538" s="205"/>
      <c r="AS19538" s="206"/>
    </row>
    <row r="19539" spans="38:45" x14ac:dyDescent="0.55000000000000004">
      <c r="AL19539" s="254" t="s">
        <v>24304</v>
      </c>
      <c r="AM19539" s="255">
        <v>6767.43</v>
      </c>
      <c r="AO19539" s="228" t="s">
        <v>22604</v>
      </c>
      <c r="AP19539" s="229">
        <v>8132</v>
      </c>
      <c r="AR19539" s="205"/>
      <c r="AS19539" s="206"/>
    </row>
    <row r="19540" spans="38:45" x14ac:dyDescent="0.55000000000000004">
      <c r="AL19540" s="254" t="s">
        <v>24322</v>
      </c>
      <c r="AM19540" s="255">
        <v>89764.800000000003</v>
      </c>
      <c r="AO19540" s="228" t="s">
        <v>35224</v>
      </c>
      <c r="AP19540" s="229">
        <v>32660.23</v>
      </c>
      <c r="AR19540" s="205"/>
      <c r="AS19540" s="206"/>
    </row>
    <row r="19541" spans="38:45" x14ac:dyDescent="0.55000000000000004">
      <c r="AL19541" s="254" t="s">
        <v>60940</v>
      </c>
      <c r="AM19541" s="255">
        <v>77843.94</v>
      </c>
      <c r="AO19541" s="228" t="s">
        <v>48482</v>
      </c>
      <c r="AP19541" s="229">
        <v>25.04</v>
      </c>
      <c r="AR19541" s="205"/>
      <c r="AS19541" s="206"/>
    </row>
    <row r="19542" spans="38:45" x14ac:dyDescent="0.55000000000000004">
      <c r="AL19542" s="254" t="s">
        <v>36505</v>
      </c>
      <c r="AM19542" s="255">
        <v>42093.279999999999</v>
      </c>
      <c r="AO19542" s="228" t="s">
        <v>22605</v>
      </c>
      <c r="AP19542" s="229">
        <v>30660.18</v>
      </c>
      <c r="AR19542" s="205"/>
      <c r="AS19542" s="206"/>
    </row>
    <row r="19543" spans="38:45" x14ac:dyDescent="0.55000000000000004">
      <c r="AL19543" s="254" t="s">
        <v>60941</v>
      </c>
      <c r="AM19543" s="255">
        <v>128660.78</v>
      </c>
      <c r="AO19543" s="228" t="s">
        <v>13773</v>
      </c>
      <c r="AP19543" s="229">
        <v>977450.85</v>
      </c>
      <c r="AR19543" s="205"/>
      <c r="AS19543" s="206"/>
    </row>
    <row r="19544" spans="38:45" x14ac:dyDescent="0.55000000000000004">
      <c r="AL19544" s="254" t="s">
        <v>24325</v>
      </c>
      <c r="AM19544" s="255">
        <v>21955.49</v>
      </c>
      <c r="AO19544" s="228" t="s">
        <v>22607</v>
      </c>
      <c r="AP19544" s="229">
        <v>326302.7</v>
      </c>
      <c r="AR19544" s="205"/>
      <c r="AS19544" s="206"/>
    </row>
    <row r="19545" spans="38:45" x14ac:dyDescent="0.55000000000000004">
      <c r="AL19545" s="254" t="s">
        <v>24326</v>
      </c>
      <c r="AM19545" s="255">
        <v>9022</v>
      </c>
      <c r="AO19545" s="228" t="s">
        <v>22608</v>
      </c>
      <c r="AP19545" s="229">
        <v>301288.43</v>
      </c>
      <c r="AR19545" s="205"/>
      <c r="AS19545" s="206"/>
    </row>
    <row r="19546" spans="38:45" x14ac:dyDescent="0.55000000000000004">
      <c r="AL19546" s="254" t="s">
        <v>62899</v>
      </c>
      <c r="AM19546" s="255">
        <v>3426</v>
      </c>
      <c r="AO19546" s="228" t="s">
        <v>54416</v>
      </c>
      <c r="AP19546" s="229">
        <v>1097.8499999999999</v>
      </c>
      <c r="AR19546" s="205"/>
      <c r="AS19546" s="206"/>
    </row>
    <row r="19547" spans="38:45" x14ac:dyDescent="0.55000000000000004">
      <c r="AL19547" s="254" t="s">
        <v>43307</v>
      </c>
      <c r="AM19547" s="255">
        <v>49137.43</v>
      </c>
      <c r="AO19547" s="228" t="s">
        <v>22610</v>
      </c>
      <c r="AP19547" s="229">
        <v>112794.67</v>
      </c>
      <c r="AR19547" s="205"/>
      <c r="AS19547" s="206"/>
    </row>
    <row r="19548" spans="38:45" x14ac:dyDescent="0.55000000000000004">
      <c r="AL19548" s="254" t="s">
        <v>24327</v>
      </c>
      <c r="AM19548" s="255">
        <v>134302.32</v>
      </c>
      <c r="AO19548" s="228" t="s">
        <v>22611</v>
      </c>
      <c r="AP19548" s="229">
        <v>295971.15000000002</v>
      </c>
      <c r="AR19548" s="205"/>
      <c r="AS19548" s="206"/>
    </row>
    <row r="19549" spans="38:45" x14ac:dyDescent="0.55000000000000004">
      <c r="AL19549" s="254" t="s">
        <v>63512</v>
      </c>
      <c r="AM19549" s="255">
        <v>78000</v>
      </c>
      <c r="AO19549" s="228" t="s">
        <v>22612</v>
      </c>
      <c r="AP19549" s="229">
        <v>75708.45</v>
      </c>
      <c r="AR19549" s="205"/>
      <c r="AS19549" s="206"/>
    </row>
    <row r="19550" spans="38:45" x14ac:dyDescent="0.55000000000000004">
      <c r="AL19550" s="254" t="s">
        <v>48502</v>
      </c>
      <c r="AM19550" s="255">
        <v>44458.33</v>
      </c>
      <c r="AO19550" s="228" t="s">
        <v>35231</v>
      </c>
      <c r="AP19550" s="229">
        <v>119976.63</v>
      </c>
      <c r="AR19550" s="205"/>
      <c r="AS19550" s="206"/>
    </row>
    <row r="19551" spans="38:45" x14ac:dyDescent="0.55000000000000004">
      <c r="AL19551" s="254" t="s">
        <v>24368</v>
      </c>
      <c r="AM19551" s="255">
        <v>12177.6</v>
      </c>
      <c r="AO19551" s="228" t="s">
        <v>33781</v>
      </c>
      <c r="AP19551" s="229">
        <v>8500</v>
      </c>
      <c r="AR19551" s="205"/>
      <c r="AS19551" s="206"/>
    </row>
    <row r="19552" spans="38:45" x14ac:dyDescent="0.55000000000000004">
      <c r="AL19552" s="254" t="s">
        <v>39326</v>
      </c>
      <c r="AM19552" s="255">
        <v>67031.13</v>
      </c>
      <c r="AO19552" s="228" t="s">
        <v>50695</v>
      </c>
      <c r="AP19552" s="229">
        <v>22677</v>
      </c>
      <c r="AR19552" s="205"/>
      <c r="AS19552" s="206"/>
    </row>
    <row r="19553" spans="38:45" x14ac:dyDescent="0.55000000000000004">
      <c r="AL19553" s="254" t="s">
        <v>48503</v>
      </c>
      <c r="AM19553" s="255">
        <v>14913.4</v>
      </c>
      <c r="AO19553" s="228" t="s">
        <v>46082</v>
      </c>
      <c r="AP19553" s="229">
        <v>99537.5</v>
      </c>
      <c r="AR19553" s="205"/>
      <c r="AS19553" s="206"/>
    </row>
    <row r="19554" spans="38:45" x14ac:dyDescent="0.55000000000000004">
      <c r="AL19554" s="254" t="s">
        <v>58068</v>
      </c>
      <c r="AM19554" s="255">
        <v>1600</v>
      </c>
      <c r="AO19554" s="228" t="s">
        <v>35232</v>
      </c>
      <c r="AP19554" s="229">
        <v>15300</v>
      </c>
      <c r="AR19554" s="205"/>
      <c r="AS19554" s="206"/>
    </row>
    <row r="19555" spans="38:45" x14ac:dyDescent="0.55000000000000004">
      <c r="AL19555" s="254" t="s">
        <v>24370</v>
      </c>
      <c r="AM19555" s="255">
        <v>135894.34</v>
      </c>
      <c r="AO19555" s="228" t="s">
        <v>33782</v>
      </c>
      <c r="AP19555" s="229">
        <v>14464.69</v>
      </c>
      <c r="AR19555" s="205"/>
      <c r="AS19555" s="206"/>
    </row>
    <row r="19556" spans="38:45" x14ac:dyDescent="0.55000000000000004">
      <c r="AL19556" s="254" t="s">
        <v>56834</v>
      </c>
      <c r="AM19556" s="255">
        <v>3200</v>
      </c>
      <c r="AO19556" s="228" t="s">
        <v>33783</v>
      </c>
      <c r="AP19556" s="229">
        <v>4427.5</v>
      </c>
      <c r="AR19556" s="205"/>
      <c r="AS19556" s="206"/>
    </row>
    <row r="19557" spans="38:45" x14ac:dyDescent="0.55000000000000004">
      <c r="AL19557" s="254" t="s">
        <v>24374</v>
      </c>
      <c r="AM19557" s="255">
        <v>28839.5</v>
      </c>
      <c r="AO19557" s="228" t="s">
        <v>33784</v>
      </c>
      <c r="AP19557" s="229">
        <v>6947.23</v>
      </c>
      <c r="AR19557" s="205"/>
      <c r="AS19557" s="206"/>
    </row>
    <row r="19558" spans="38:45" x14ac:dyDescent="0.55000000000000004">
      <c r="AL19558" s="254" t="s">
        <v>60002</v>
      </c>
      <c r="AM19558" s="255">
        <v>9438.4599999999991</v>
      </c>
      <c r="AO19558" s="228" t="s">
        <v>33785</v>
      </c>
      <c r="AP19558" s="229">
        <v>291.29000000000002</v>
      </c>
      <c r="AR19558" s="205"/>
      <c r="AS19558" s="206"/>
    </row>
    <row r="19559" spans="38:45" x14ac:dyDescent="0.55000000000000004">
      <c r="AL19559" s="254" t="s">
        <v>58069</v>
      </c>
      <c r="AM19559" s="255">
        <v>7220.63</v>
      </c>
      <c r="AO19559" s="228" t="s">
        <v>32289</v>
      </c>
      <c r="AP19559" s="229">
        <v>6482.5</v>
      </c>
      <c r="AR19559" s="205"/>
      <c r="AS19559" s="206"/>
    </row>
    <row r="19560" spans="38:45" x14ac:dyDescent="0.55000000000000004">
      <c r="AL19560" s="254" t="s">
        <v>62900</v>
      </c>
      <c r="AM19560" s="255">
        <v>2719.92</v>
      </c>
      <c r="AO19560" s="228" t="s">
        <v>22633</v>
      </c>
      <c r="AP19560" s="229">
        <v>2543</v>
      </c>
      <c r="AR19560" s="205"/>
      <c r="AS19560" s="206"/>
    </row>
    <row r="19561" spans="38:45" x14ac:dyDescent="0.55000000000000004">
      <c r="AL19561" s="254" t="s">
        <v>43310</v>
      </c>
      <c r="AM19561" s="255">
        <v>266.08</v>
      </c>
      <c r="AO19561" s="228" t="s">
        <v>22635</v>
      </c>
      <c r="AP19561" s="229">
        <v>5852</v>
      </c>
      <c r="AR19561" s="205"/>
      <c r="AS19561" s="206"/>
    </row>
    <row r="19562" spans="38:45" x14ac:dyDescent="0.55000000000000004">
      <c r="AL19562" s="254" t="s">
        <v>46117</v>
      </c>
      <c r="AM19562" s="255">
        <v>1050</v>
      </c>
      <c r="AO19562" s="228" t="s">
        <v>22636</v>
      </c>
      <c r="AP19562" s="229">
        <v>24380</v>
      </c>
      <c r="AR19562" s="205"/>
      <c r="AS19562" s="206"/>
    </row>
    <row r="19563" spans="38:45" x14ac:dyDescent="0.55000000000000004">
      <c r="AL19563" s="254" t="s">
        <v>24395</v>
      </c>
      <c r="AM19563" s="255">
        <v>4091.25</v>
      </c>
      <c r="AO19563" s="228" t="s">
        <v>40815</v>
      </c>
      <c r="AP19563" s="229">
        <v>32212.89</v>
      </c>
      <c r="AR19563" s="205"/>
      <c r="AS19563" s="206"/>
    </row>
    <row r="19564" spans="38:45" x14ac:dyDescent="0.55000000000000004">
      <c r="AL19564" s="254" t="s">
        <v>60942</v>
      </c>
      <c r="AM19564" s="255">
        <v>1000</v>
      </c>
      <c r="AO19564" s="228" t="s">
        <v>22652</v>
      </c>
      <c r="AP19564" s="229">
        <v>30199.34</v>
      </c>
      <c r="AR19564" s="205"/>
      <c r="AS19564" s="206"/>
    </row>
    <row r="19565" spans="38:45" x14ac:dyDescent="0.55000000000000004">
      <c r="AL19565" s="254" t="s">
        <v>35334</v>
      </c>
      <c r="AM19565" s="255">
        <v>30169</v>
      </c>
      <c r="AO19565" s="228" t="s">
        <v>46083</v>
      </c>
      <c r="AP19565" s="229">
        <v>93151.72</v>
      </c>
      <c r="AR19565" s="205"/>
      <c r="AS19565" s="206"/>
    </row>
    <row r="19566" spans="38:45" x14ac:dyDescent="0.55000000000000004">
      <c r="AL19566" s="254" t="s">
        <v>43312</v>
      </c>
      <c r="AM19566" s="255">
        <v>60859.56</v>
      </c>
      <c r="AO19566" s="228" t="s">
        <v>48483</v>
      </c>
      <c r="AP19566" s="229">
        <v>3053.4</v>
      </c>
      <c r="AR19566" s="205"/>
      <c r="AS19566" s="206"/>
    </row>
    <row r="19567" spans="38:45" x14ac:dyDescent="0.55000000000000004">
      <c r="AL19567" s="254" t="s">
        <v>62376</v>
      </c>
      <c r="AM19567" s="255">
        <v>12197</v>
      </c>
      <c r="AO19567" s="228" t="s">
        <v>22654</v>
      </c>
      <c r="AP19567" s="229">
        <v>12045.8</v>
      </c>
      <c r="AR19567" s="205"/>
      <c r="AS19567" s="206"/>
    </row>
    <row r="19568" spans="38:45" x14ac:dyDescent="0.55000000000000004">
      <c r="AL19568" s="254" t="s">
        <v>35335</v>
      </c>
      <c r="AM19568" s="255">
        <v>2000</v>
      </c>
      <c r="AO19568" s="228" t="s">
        <v>47537</v>
      </c>
      <c r="AP19568" s="229">
        <v>38501</v>
      </c>
      <c r="AR19568" s="205"/>
      <c r="AS19568" s="206"/>
    </row>
    <row r="19569" spans="38:45" x14ac:dyDescent="0.55000000000000004">
      <c r="AL19569" s="254" t="s">
        <v>35336</v>
      </c>
      <c r="AM19569" s="255">
        <v>109.03</v>
      </c>
      <c r="AO19569" s="228" t="s">
        <v>46084</v>
      </c>
      <c r="AP19569" s="229">
        <v>730</v>
      </c>
      <c r="AR19569" s="205"/>
      <c r="AS19569" s="206"/>
    </row>
    <row r="19570" spans="38:45" x14ac:dyDescent="0.55000000000000004">
      <c r="AL19570" s="254" t="s">
        <v>65171</v>
      </c>
      <c r="AM19570" s="255">
        <v>631.98</v>
      </c>
      <c r="AO19570" s="228" t="s">
        <v>22656</v>
      </c>
      <c r="AP19570" s="229">
        <v>112792</v>
      </c>
      <c r="AR19570" s="205"/>
      <c r="AS19570" s="206"/>
    </row>
    <row r="19571" spans="38:45" x14ac:dyDescent="0.55000000000000004">
      <c r="AL19571" s="254" t="s">
        <v>43315</v>
      </c>
      <c r="AM19571" s="255">
        <v>518.64</v>
      </c>
      <c r="AO19571" s="228" t="s">
        <v>22657</v>
      </c>
      <c r="AP19571" s="229">
        <v>18561.36</v>
      </c>
      <c r="AR19571" s="205"/>
      <c r="AS19571" s="206"/>
    </row>
    <row r="19572" spans="38:45" x14ac:dyDescent="0.55000000000000004">
      <c r="AL19572" s="254" t="s">
        <v>24409</v>
      </c>
      <c r="AM19572" s="255">
        <v>6907.5</v>
      </c>
      <c r="AO19572" s="228" t="s">
        <v>36436</v>
      </c>
      <c r="AP19572" s="229">
        <v>213003.44</v>
      </c>
      <c r="AR19572" s="205"/>
      <c r="AS19572" s="206"/>
    </row>
    <row r="19573" spans="38:45" x14ac:dyDescent="0.55000000000000004">
      <c r="AL19573" s="254" t="s">
        <v>24410</v>
      </c>
      <c r="AM19573" s="255">
        <v>11377.13</v>
      </c>
      <c r="AO19573" s="228" t="s">
        <v>36437</v>
      </c>
      <c r="AP19573" s="229">
        <v>11181.5</v>
      </c>
      <c r="AR19573" s="205"/>
      <c r="AS19573" s="206"/>
    </row>
    <row r="19574" spans="38:45" x14ac:dyDescent="0.55000000000000004">
      <c r="AL19574" s="254" t="s">
        <v>24413</v>
      </c>
      <c r="AM19574" s="255">
        <v>12402</v>
      </c>
      <c r="AO19574" s="228" t="s">
        <v>22708</v>
      </c>
      <c r="AP19574" s="229">
        <v>19159.28</v>
      </c>
      <c r="AR19574" s="205"/>
      <c r="AS19574" s="206"/>
    </row>
    <row r="19575" spans="38:45" x14ac:dyDescent="0.55000000000000004">
      <c r="AL19575" s="254" t="s">
        <v>54469</v>
      </c>
      <c r="AM19575" s="255">
        <v>36559.18</v>
      </c>
      <c r="AO19575" s="228" t="s">
        <v>22709</v>
      </c>
      <c r="AP19575" s="229">
        <v>518608.4</v>
      </c>
      <c r="AR19575" s="205"/>
      <c r="AS19575" s="206"/>
    </row>
    <row r="19576" spans="38:45" x14ac:dyDescent="0.55000000000000004">
      <c r="AL19576" s="254" t="s">
        <v>60003</v>
      </c>
      <c r="AM19576" s="255">
        <v>19245.240000000002</v>
      </c>
      <c r="AO19576" s="228" t="s">
        <v>47538</v>
      </c>
      <c r="AP19576" s="229">
        <v>27.91</v>
      </c>
      <c r="AR19576" s="205"/>
      <c r="AS19576" s="206"/>
    </row>
    <row r="19577" spans="38:45" x14ac:dyDescent="0.55000000000000004">
      <c r="AL19577" s="254" t="s">
        <v>24431</v>
      </c>
      <c r="AM19577" s="255">
        <v>5926.29</v>
      </c>
      <c r="AO19577" s="228" t="s">
        <v>22710</v>
      </c>
      <c r="AP19577" s="229">
        <v>43719.12</v>
      </c>
      <c r="AR19577" s="205"/>
      <c r="AS19577" s="206"/>
    </row>
    <row r="19578" spans="38:45" x14ac:dyDescent="0.55000000000000004">
      <c r="AL19578" s="254" t="s">
        <v>54471</v>
      </c>
      <c r="AM19578" s="255">
        <v>63839</v>
      </c>
      <c r="AO19578" s="228" t="s">
        <v>48484</v>
      </c>
      <c r="AP19578" s="229">
        <v>9360</v>
      </c>
      <c r="AR19578" s="205"/>
      <c r="AS19578" s="206"/>
    </row>
    <row r="19579" spans="38:45" x14ac:dyDescent="0.55000000000000004">
      <c r="AL19579" s="254" t="s">
        <v>61697</v>
      </c>
      <c r="AM19579" s="255">
        <v>2050</v>
      </c>
      <c r="AO19579" s="228" t="s">
        <v>22711</v>
      </c>
      <c r="AP19579" s="229">
        <v>67689.279999999999</v>
      </c>
      <c r="AR19579" s="205"/>
      <c r="AS19579" s="206"/>
    </row>
    <row r="19580" spans="38:45" x14ac:dyDescent="0.55000000000000004">
      <c r="AL19580" s="254" t="s">
        <v>54472</v>
      </c>
      <c r="AM19580" s="255">
        <v>65216.62</v>
      </c>
      <c r="AO19580" s="228" t="s">
        <v>39260</v>
      </c>
      <c r="AP19580" s="229">
        <v>791920.35</v>
      </c>
      <c r="AR19580" s="205"/>
      <c r="AS19580" s="206"/>
    </row>
    <row r="19581" spans="38:45" x14ac:dyDescent="0.55000000000000004">
      <c r="AL19581" s="254" t="s">
        <v>65172</v>
      </c>
      <c r="AM19581" s="255">
        <v>-10182.08</v>
      </c>
      <c r="AO19581" s="228" t="s">
        <v>22712</v>
      </c>
      <c r="AP19581" s="229">
        <v>5342.65</v>
      </c>
      <c r="AR19581" s="205"/>
      <c r="AS19581" s="206"/>
    </row>
    <row r="19582" spans="38:45" x14ac:dyDescent="0.55000000000000004">
      <c r="AL19582" s="254" t="s">
        <v>24432</v>
      </c>
      <c r="AM19582" s="255">
        <v>31923.439999999999</v>
      </c>
      <c r="AO19582" s="228" t="s">
        <v>22713</v>
      </c>
      <c r="AP19582" s="229">
        <v>16290.77</v>
      </c>
      <c r="AR19582" s="205"/>
      <c r="AS19582" s="206"/>
    </row>
    <row r="19583" spans="38:45" x14ac:dyDescent="0.55000000000000004">
      <c r="AL19583" s="254" t="s">
        <v>24433</v>
      </c>
      <c r="AM19583" s="255">
        <v>29466.79</v>
      </c>
      <c r="AO19583" s="228" t="s">
        <v>22714</v>
      </c>
      <c r="AP19583" s="229">
        <v>15928.17</v>
      </c>
      <c r="AR19583" s="205"/>
      <c r="AS19583" s="206"/>
    </row>
    <row r="19584" spans="38:45" x14ac:dyDescent="0.55000000000000004">
      <c r="AL19584" s="254" t="s">
        <v>24434</v>
      </c>
      <c r="AM19584" s="255">
        <v>114939.24</v>
      </c>
      <c r="AO19584" s="228" t="s">
        <v>22715</v>
      </c>
      <c r="AP19584" s="229">
        <v>42603.06</v>
      </c>
      <c r="AR19584" s="205"/>
      <c r="AS19584" s="206"/>
    </row>
    <row r="19585" spans="38:45" x14ac:dyDescent="0.55000000000000004">
      <c r="AL19585" s="254" t="s">
        <v>24510</v>
      </c>
      <c r="AM19585" s="255">
        <v>148765.75</v>
      </c>
      <c r="AO19585" s="228" t="s">
        <v>13783</v>
      </c>
      <c r="AP19585" s="229">
        <v>6224.74</v>
      </c>
      <c r="AR19585" s="205"/>
      <c r="AS19585" s="206"/>
    </row>
    <row r="19586" spans="38:45" x14ac:dyDescent="0.55000000000000004">
      <c r="AL19586" s="254" t="s">
        <v>24512</v>
      </c>
      <c r="AM19586" s="255">
        <v>19460</v>
      </c>
      <c r="AO19586" s="228" t="s">
        <v>22717</v>
      </c>
      <c r="AP19586" s="229">
        <v>2756362.19</v>
      </c>
      <c r="AR19586" s="205"/>
      <c r="AS19586" s="206"/>
    </row>
    <row r="19587" spans="38:45" x14ac:dyDescent="0.55000000000000004">
      <c r="AL19587" s="254" t="s">
        <v>49394</v>
      </c>
      <c r="AM19587" s="255">
        <v>116600</v>
      </c>
      <c r="AO19587" s="228" t="s">
        <v>48485</v>
      </c>
      <c r="AP19587" s="229">
        <v>28500</v>
      </c>
      <c r="AR19587" s="205"/>
      <c r="AS19587" s="206"/>
    </row>
    <row r="19588" spans="38:45" x14ac:dyDescent="0.55000000000000004">
      <c r="AL19588" s="254" t="s">
        <v>24514</v>
      </c>
      <c r="AM19588" s="255">
        <v>2606.75</v>
      </c>
      <c r="AO19588" s="228" t="s">
        <v>43277</v>
      </c>
      <c r="AP19588" s="229">
        <v>2825610.54</v>
      </c>
      <c r="AR19588" s="205"/>
      <c r="AS19588" s="206"/>
    </row>
    <row r="19589" spans="38:45" x14ac:dyDescent="0.55000000000000004">
      <c r="AL19589" s="254" t="s">
        <v>24516</v>
      </c>
      <c r="AM19589" s="255">
        <v>83093.59</v>
      </c>
      <c r="AO19589" s="228" t="s">
        <v>43278</v>
      </c>
      <c r="AP19589" s="229">
        <v>76600</v>
      </c>
      <c r="AR19589" s="205"/>
      <c r="AS19589" s="206"/>
    </row>
    <row r="19590" spans="38:45" x14ac:dyDescent="0.55000000000000004">
      <c r="AL19590" s="254" t="s">
        <v>24519</v>
      </c>
      <c r="AM19590" s="255">
        <v>129305.22</v>
      </c>
      <c r="AO19590" s="228" t="s">
        <v>22718</v>
      </c>
      <c r="AP19590" s="229">
        <v>32061</v>
      </c>
      <c r="AR19590" s="205"/>
      <c r="AS19590" s="206"/>
    </row>
    <row r="19591" spans="38:45" x14ac:dyDescent="0.55000000000000004">
      <c r="AL19591" s="254" t="s">
        <v>13932</v>
      </c>
      <c r="AM19591" s="255">
        <v>24047.38</v>
      </c>
      <c r="AO19591" s="228" t="s">
        <v>13785</v>
      </c>
      <c r="AP19591" s="229">
        <v>554622.47</v>
      </c>
      <c r="AR19591" s="205"/>
      <c r="AS19591" s="206"/>
    </row>
    <row r="19592" spans="38:45" x14ac:dyDescent="0.55000000000000004">
      <c r="AL19592" s="254" t="s">
        <v>33897</v>
      </c>
      <c r="AM19592" s="255">
        <v>708541.21</v>
      </c>
      <c r="AO19592" s="228" t="s">
        <v>13786</v>
      </c>
      <c r="AP19592" s="229">
        <v>676538.9</v>
      </c>
      <c r="AR19592" s="205"/>
      <c r="AS19592" s="206"/>
    </row>
    <row r="19593" spans="38:45" x14ac:dyDescent="0.55000000000000004">
      <c r="AL19593" s="254" t="s">
        <v>33898</v>
      </c>
      <c r="AM19593" s="255">
        <v>2944.82</v>
      </c>
      <c r="AO19593" s="228" t="s">
        <v>22719</v>
      </c>
      <c r="AP19593" s="229">
        <v>97419.04</v>
      </c>
      <c r="AR19593" s="205"/>
      <c r="AS19593" s="206"/>
    </row>
    <row r="19594" spans="38:45" x14ac:dyDescent="0.55000000000000004">
      <c r="AL19594" s="254" t="s">
        <v>24525</v>
      </c>
      <c r="AM19594" s="255">
        <v>223511.96</v>
      </c>
      <c r="AO19594" s="228" t="s">
        <v>22720</v>
      </c>
      <c r="AP19594" s="229">
        <v>15000</v>
      </c>
      <c r="AR19594" s="205"/>
      <c r="AS19594" s="206"/>
    </row>
    <row r="19595" spans="38:45" x14ac:dyDescent="0.55000000000000004">
      <c r="AL19595" s="254" t="s">
        <v>13935</v>
      </c>
      <c r="AM19595" s="255">
        <v>110471.99</v>
      </c>
      <c r="AO19595" s="228" t="s">
        <v>39261</v>
      </c>
      <c r="AP19595" s="229">
        <v>219449</v>
      </c>
      <c r="AR19595" s="205"/>
      <c r="AS19595" s="206"/>
    </row>
    <row r="19596" spans="38:45" x14ac:dyDescent="0.55000000000000004">
      <c r="AL19596" s="254" t="s">
        <v>13936</v>
      </c>
      <c r="AM19596" s="255">
        <v>133843.09</v>
      </c>
      <c r="AO19596" s="228" t="s">
        <v>49381</v>
      </c>
      <c r="AP19596" s="229">
        <v>498.8</v>
      </c>
      <c r="AR19596" s="205"/>
      <c r="AS19596" s="206"/>
    </row>
    <row r="19597" spans="38:45" x14ac:dyDescent="0.55000000000000004">
      <c r="AL19597" s="254" t="s">
        <v>13937</v>
      </c>
      <c r="AM19597" s="255">
        <v>35563.08</v>
      </c>
      <c r="AO19597" s="228" t="s">
        <v>40816</v>
      </c>
      <c r="AP19597" s="229">
        <v>1073.92</v>
      </c>
      <c r="AR19597" s="205"/>
      <c r="AS19597" s="206"/>
    </row>
    <row r="19598" spans="38:45" x14ac:dyDescent="0.55000000000000004">
      <c r="AL19598" s="254" t="s">
        <v>24526</v>
      </c>
      <c r="AM19598" s="255">
        <v>644038.23</v>
      </c>
      <c r="AO19598" s="228" t="s">
        <v>54417</v>
      </c>
      <c r="AP19598" s="229">
        <v>181701.4</v>
      </c>
      <c r="AR19598" s="205"/>
      <c r="AS19598" s="206"/>
    </row>
    <row r="19599" spans="38:45" x14ac:dyDescent="0.55000000000000004">
      <c r="AL19599" s="254" t="s">
        <v>24527</v>
      </c>
      <c r="AM19599" s="255">
        <v>2335.52</v>
      </c>
      <c r="AO19599" s="228" t="s">
        <v>22725</v>
      </c>
      <c r="AP19599" s="229">
        <v>529528.34</v>
      </c>
      <c r="AR19599" s="205"/>
      <c r="AS19599" s="206"/>
    </row>
    <row r="19600" spans="38:45" x14ac:dyDescent="0.55000000000000004">
      <c r="AL19600" s="254" t="s">
        <v>36512</v>
      </c>
      <c r="AM19600" s="255">
        <v>139826.72</v>
      </c>
      <c r="AO19600" s="228" t="s">
        <v>22726</v>
      </c>
      <c r="AP19600" s="229">
        <v>148811.88</v>
      </c>
      <c r="AR19600" s="205"/>
      <c r="AS19600" s="206"/>
    </row>
    <row r="19601" spans="38:45" x14ac:dyDescent="0.55000000000000004">
      <c r="AL19601" s="254" t="s">
        <v>62901</v>
      </c>
      <c r="AM19601" s="255">
        <v>400000</v>
      </c>
      <c r="AO19601" s="228" t="s">
        <v>47539</v>
      </c>
      <c r="AP19601" s="229">
        <v>1718312.13</v>
      </c>
      <c r="AR19601" s="205"/>
      <c r="AS19601" s="206"/>
    </row>
    <row r="19602" spans="38:45" x14ac:dyDescent="0.55000000000000004">
      <c r="AL19602" s="254" t="s">
        <v>56835</v>
      </c>
      <c r="AM19602" s="255">
        <v>3675</v>
      </c>
      <c r="AO19602" s="228" t="s">
        <v>22729</v>
      </c>
      <c r="AP19602" s="229">
        <v>944866.18</v>
      </c>
      <c r="AR19602" s="205"/>
      <c r="AS19602" s="206"/>
    </row>
    <row r="19603" spans="38:45" x14ac:dyDescent="0.55000000000000004">
      <c r="AL19603" s="254" t="s">
        <v>58070</v>
      </c>
      <c r="AM19603" s="255">
        <v>1906.32</v>
      </c>
      <c r="AO19603" s="228" t="s">
        <v>48486</v>
      </c>
      <c r="AP19603" s="229">
        <v>73300</v>
      </c>
      <c r="AR19603" s="205"/>
      <c r="AS19603" s="206"/>
    </row>
    <row r="19604" spans="38:45" x14ac:dyDescent="0.55000000000000004">
      <c r="AL19604" s="254" t="s">
        <v>24529</v>
      </c>
      <c r="AM19604" s="255">
        <v>6000</v>
      </c>
      <c r="AO19604" s="228" t="s">
        <v>50696</v>
      </c>
      <c r="AP19604" s="229">
        <v>44361.599999999999</v>
      </c>
      <c r="AR19604" s="205"/>
      <c r="AS19604" s="206"/>
    </row>
    <row r="19605" spans="38:45" x14ac:dyDescent="0.55000000000000004">
      <c r="AL19605" s="254" t="s">
        <v>61698</v>
      </c>
      <c r="AM19605" s="255">
        <v>13300</v>
      </c>
      <c r="AO19605" s="228" t="s">
        <v>22784</v>
      </c>
      <c r="AP19605" s="229">
        <v>318148.11</v>
      </c>
      <c r="AR19605" s="205"/>
      <c r="AS19605" s="206"/>
    </row>
    <row r="19606" spans="38:45" x14ac:dyDescent="0.55000000000000004">
      <c r="AL19606" s="254" t="s">
        <v>58071</v>
      </c>
      <c r="AM19606" s="255">
        <v>457829.87</v>
      </c>
      <c r="AO19606" s="228" t="s">
        <v>22785</v>
      </c>
      <c r="AP19606" s="229">
        <v>18000</v>
      </c>
      <c r="AR19606" s="205"/>
      <c r="AS19606" s="206"/>
    </row>
    <row r="19607" spans="38:45" x14ac:dyDescent="0.55000000000000004">
      <c r="AL19607" s="254" t="s">
        <v>24531</v>
      </c>
      <c r="AM19607" s="255">
        <v>343814.14</v>
      </c>
      <c r="AO19607" s="228" t="s">
        <v>22786</v>
      </c>
      <c r="AP19607" s="229">
        <v>56282.080000000002</v>
      </c>
      <c r="AR19607" s="205"/>
      <c r="AS19607" s="206"/>
    </row>
    <row r="19608" spans="38:45" x14ac:dyDescent="0.55000000000000004">
      <c r="AL19608" s="254" t="s">
        <v>13938</v>
      </c>
      <c r="AM19608" s="255">
        <v>266127.13</v>
      </c>
      <c r="AO19608" s="228" t="s">
        <v>22787</v>
      </c>
      <c r="AP19608" s="229">
        <v>1101.24</v>
      </c>
      <c r="AR19608" s="205"/>
      <c r="AS19608" s="206"/>
    </row>
    <row r="19609" spans="38:45" x14ac:dyDescent="0.55000000000000004">
      <c r="AL19609" s="254" t="s">
        <v>24533</v>
      </c>
      <c r="AM19609" s="255">
        <v>56622.91</v>
      </c>
      <c r="AO19609" s="228" t="s">
        <v>13795</v>
      </c>
      <c r="AP19609" s="229">
        <v>9641.8799999999992</v>
      </c>
      <c r="AR19609" s="205"/>
      <c r="AS19609" s="206"/>
    </row>
    <row r="19610" spans="38:45" x14ac:dyDescent="0.55000000000000004">
      <c r="AL19610" s="254" t="s">
        <v>13939</v>
      </c>
      <c r="AM19610" s="255">
        <v>652228.47</v>
      </c>
      <c r="AO19610" s="228" t="s">
        <v>22789</v>
      </c>
      <c r="AP19610" s="229">
        <v>38847.72</v>
      </c>
      <c r="AR19610" s="205"/>
      <c r="AS19610" s="206"/>
    </row>
    <row r="19611" spans="38:45" x14ac:dyDescent="0.55000000000000004">
      <c r="AL19611" s="254" t="s">
        <v>54474</v>
      </c>
      <c r="AM19611" s="255">
        <v>-36682.82</v>
      </c>
      <c r="AO19611" s="228" t="s">
        <v>22790</v>
      </c>
      <c r="AP19611" s="229">
        <v>72680</v>
      </c>
      <c r="AR19611" s="205"/>
      <c r="AS19611" s="206"/>
    </row>
    <row r="19612" spans="38:45" x14ac:dyDescent="0.55000000000000004">
      <c r="AL19612" s="254" t="s">
        <v>60004</v>
      </c>
      <c r="AM19612" s="255">
        <v>8400</v>
      </c>
      <c r="AO19612" s="228" t="s">
        <v>46085</v>
      </c>
      <c r="AP19612" s="229">
        <v>23249.97</v>
      </c>
      <c r="AR19612" s="205"/>
      <c r="AS19612" s="206"/>
    </row>
    <row r="19613" spans="38:45" x14ac:dyDescent="0.55000000000000004">
      <c r="AL19613" s="254" t="s">
        <v>24555</v>
      </c>
      <c r="AM19613" s="255">
        <v>44643.11</v>
      </c>
      <c r="AO19613" s="228" t="s">
        <v>22792</v>
      </c>
      <c r="AP19613" s="229">
        <v>38716.589999999997</v>
      </c>
      <c r="AR19613" s="205"/>
      <c r="AS19613" s="206"/>
    </row>
    <row r="19614" spans="38:45" x14ac:dyDescent="0.55000000000000004">
      <c r="AL19614" s="254" t="s">
        <v>39331</v>
      </c>
      <c r="AM19614" s="255">
        <v>47256.32</v>
      </c>
      <c r="AO19614" s="228" t="s">
        <v>13798</v>
      </c>
      <c r="AP19614" s="229">
        <v>42875.02</v>
      </c>
      <c r="AR19614" s="205"/>
      <c r="AS19614" s="206"/>
    </row>
    <row r="19615" spans="38:45" x14ac:dyDescent="0.55000000000000004">
      <c r="AL19615" s="254" t="s">
        <v>54475</v>
      </c>
      <c r="AM19615" s="255">
        <v>858.5</v>
      </c>
      <c r="AO19615" s="228" t="s">
        <v>13799</v>
      </c>
      <c r="AP19615" s="229">
        <v>27876.400000000001</v>
      </c>
      <c r="AR19615" s="205"/>
      <c r="AS19615" s="206"/>
    </row>
    <row r="19616" spans="38:45" x14ac:dyDescent="0.55000000000000004">
      <c r="AL19616" s="254" t="s">
        <v>24557</v>
      </c>
      <c r="AM19616" s="255">
        <v>6744.37</v>
      </c>
      <c r="AO19616" s="228" t="s">
        <v>13800</v>
      </c>
      <c r="AP19616" s="229">
        <v>31696.79</v>
      </c>
      <c r="AR19616" s="205"/>
      <c r="AS19616" s="206"/>
    </row>
    <row r="19617" spans="38:45" x14ac:dyDescent="0.55000000000000004">
      <c r="AL19617" s="254" t="s">
        <v>47556</v>
      </c>
      <c r="AM19617" s="255">
        <v>2105.0700000000002</v>
      </c>
      <c r="AO19617" s="228" t="s">
        <v>22793</v>
      </c>
      <c r="AP19617" s="229">
        <v>76523</v>
      </c>
      <c r="AR19617" s="205"/>
      <c r="AS19617" s="206"/>
    </row>
    <row r="19618" spans="38:45" x14ac:dyDescent="0.55000000000000004">
      <c r="AL19618" s="254" t="s">
        <v>58072</v>
      </c>
      <c r="AM19618" s="255">
        <v>12082.74</v>
      </c>
      <c r="AO19618" s="228" t="s">
        <v>54418</v>
      </c>
      <c r="AP19618" s="229">
        <v>627.09</v>
      </c>
      <c r="AR19618" s="205"/>
      <c r="AS19618" s="206"/>
    </row>
    <row r="19619" spans="38:45" x14ac:dyDescent="0.55000000000000004">
      <c r="AL19619" s="254" t="s">
        <v>24558</v>
      </c>
      <c r="AM19619" s="255">
        <v>43400</v>
      </c>
      <c r="AO19619" s="228" t="s">
        <v>13801</v>
      </c>
      <c r="AP19619" s="229">
        <v>126722.5</v>
      </c>
      <c r="AR19619" s="205"/>
      <c r="AS19619" s="206"/>
    </row>
    <row r="19620" spans="38:45" x14ac:dyDescent="0.55000000000000004">
      <c r="AL19620" s="254" t="s">
        <v>59335</v>
      </c>
      <c r="AM19620" s="255">
        <v>4443.07</v>
      </c>
      <c r="AO19620" s="228" t="s">
        <v>22795</v>
      </c>
      <c r="AP19620" s="229">
        <v>16292.49</v>
      </c>
      <c r="AR19620" s="205"/>
      <c r="AS19620" s="206"/>
    </row>
    <row r="19621" spans="38:45" x14ac:dyDescent="0.55000000000000004">
      <c r="AL19621" s="254" t="s">
        <v>24561</v>
      </c>
      <c r="AM19621" s="255">
        <v>3404.67</v>
      </c>
      <c r="AO19621" s="228" t="s">
        <v>22796</v>
      </c>
      <c r="AP19621" s="229">
        <v>7548.2</v>
      </c>
      <c r="AR19621" s="205"/>
      <c r="AS19621" s="206"/>
    </row>
    <row r="19622" spans="38:45" x14ac:dyDescent="0.55000000000000004">
      <c r="AL19622" s="254" t="s">
        <v>24562</v>
      </c>
      <c r="AM19622" s="255">
        <v>641.28</v>
      </c>
      <c r="AO19622" s="228" t="s">
        <v>22797</v>
      </c>
      <c r="AP19622" s="229">
        <v>39436.370000000003</v>
      </c>
      <c r="AR19622" s="205"/>
      <c r="AS19622" s="206"/>
    </row>
    <row r="19623" spans="38:45" x14ac:dyDescent="0.55000000000000004">
      <c r="AL19623" s="254" t="s">
        <v>24573</v>
      </c>
      <c r="AM19623" s="255">
        <v>124452.17</v>
      </c>
      <c r="AO19623" s="228" t="s">
        <v>22878</v>
      </c>
      <c r="AP19623" s="229">
        <v>255361.44</v>
      </c>
      <c r="AR19623" s="205"/>
      <c r="AS19623" s="206"/>
    </row>
    <row r="19624" spans="38:45" x14ac:dyDescent="0.55000000000000004">
      <c r="AL19624" s="254" t="s">
        <v>24574</v>
      </c>
      <c r="AM19624" s="255">
        <v>34556.19</v>
      </c>
      <c r="AO19624" s="228" t="s">
        <v>22879</v>
      </c>
      <c r="AP19624" s="229">
        <v>1393055.76</v>
      </c>
      <c r="AR19624" s="205"/>
      <c r="AS19624" s="206"/>
    </row>
    <row r="19625" spans="38:45" x14ac:dyDescent="0.55000000000000004">
      <c r="AL19625" s="254" t="s">
        <v>33904</v>
      </c>
      <c r="AM19625" s="255">
        <v>3410.87</v>
      </c>
      <c r="AO19625" s="228" t="s">
        <v>22880</v>
      </c>
      <c r="AP19625" s="229">
        <v>710726.8</v>
      </c>
      <c r="AR19625" s="205"/>
      <c r="AS19625" s="206"/>
    </row>
    <row r="19626" spans="38:45" x14ac:dyDescent="0.55000000000000004">
      <c r="AL19626" s="254" t="s">
        <v>58073</v>
      </c>
      <c r="AM19626" s="255">
        <v>5501</v>
      </c>
      <c r="AO19626" s="228" t="s">
        <v>50697</v>
      </c>
      <c r="AP19626" s="229">
        <v>2154.25</v>
      </c>
      <c r="AR19626" s="205"/>
      <c r="AS19626" s="206"/>
    </row>
    <row r="19627" spans="38:45" x14ac:dyDescent="0.55000000000000004">
      <c r="AL19627" s="254" t="s">
        <v>33905</v>
      </c>
      <c r="AM19627" s="255">
        <v>6687.36</v>
      </c>
      <c r="AO19627" s="228" t="s">
        <v>47540</v>
      </c>
      <c r="AP19627" s="229">
        <v>5380.83</v>
      </c>
      <c r="AR19627" s="205"/>
      <c r="AS19627" s="206"/>
    </row>
    <row r="19628" spans="38:45" x14ac:dyDescent="0.55000000000000004">
      <c r="AL19628" s="254" t="s">
        <v>55633</v>
      </c>
      <c r="AM19628" s="255">
        <v>959.51</v>
      </c>
      <c r="AO19628" s="228" t="s">
        <v>22881</v>
      </c>
      <c r="AP19628" s="229">
        <v>137249.06</v>
      </c>
      <c r="AR19628" s="205"/>
      <c r="AS19628" s="206"/>
    </row>
    <row r="19629" spans="38:45" x14ac:dyDescent="0.55000000000000004">
      <c r="AL19629" s="254" t="s">
        <v>33906</v>
      </c>
      <c r="AM19629" s="255">
        <v>93.6</v>
      </c>
      <c r="AO19629" s="228" t="s">
        <v>54419</v>
      </c>
      <c r="AP19629" s="229">
        <v>3981.76</v>
      </c>
      <c r="AR19629" s="205"/>
      <c r="AS19629" s="206"/>
    </row>
    <row r="19630" spans="38:45" x14ac:dyDescent="0.55000000000000004">
      <c r="AL19630" s="254" t="s">
        <v>33907</v>
      </c>
      <c r="AM19630" s="255">
        <v>8705.11</v>
      </c>
      <c r="AO19630" s="228" t="s">
        <v>22883</v>
      </c>
      <c r="AP19630" s="229">
        <v>237489.75</v>
      </c>
      <c r="AR19630" s="205"/>
      <c r="AS19630" s="206"/>
    </row>
    <row r="19631" spans="38:45" x14ac:dyDescent="0.55000000000000004">
      <c r="AL19631" s="254" t="s">
        <v>24575</v>
      </c>
      <c r="AM19631" s="255">
        <v>34431.81</v>
      </c>
      <c r="AO19631" s="228" t="s">
        <v>22887</v>
      </c>
      <c r="AP19631" s="229">
        <v>13655.02</v>
      </c>
      <c r="AR19631" s="205"/>
      <c r="AS19631" s="206"/>
    </row>
    <row r="19632" spans="38:45" x14ac:dyDescent="0.55000000000000004">
      <c r="AL19632" s="254" t="s">
        <v>24608</v>
      </c>
      <c r="AM19632" s="255">
        <v>144177.62</v>
      </c>
      <c r="AO19632" s="228" t="s">
        <v>22888</v>
      </c>
      <c r="AP19632" s="229">
        <v>1026</v>
      </c>
      <c r="AR19632" s="205"/>
      <c r="AS19632" s="206"/>
    </row>
    <row r="19633" spans="38:45" x14ac:dyDescent="0.55000000000000004">
      <c r="AL19633" s="254" t="s">
        <v>24610</v>
      </c>
      <c r="AM19633" s="255">
        <v>921</v>
      </c>
      <c r="AO19633" s="228" t="s">
        <v>48487</v>
      </c>
      <c r="AP19633" s="229">
        <v>2867</v>
      </c>
      <c r="AR19633" s="205"/>
      <c r="AS19633" s="206"/>
    </row>
    <row r="19634" spans="38:45" x14ac:dyDescent="0.55000000000000004">
      <c r="AL19634" s="254" t="s">
        <v>24673</v>
      </c>
      <c r="AM19634" s="255">
        <v>51322.85</v>
      </c>
      <c r="AO19634" s="228" t="s">
        <v>13812</v>
      </c>
      <c r="AP19634" s="229">
        <v>44325.43</v>
      </c>
      <c r="AR19634" s="205"/>
      <c r="AS19634" s="206"/>
    </row>
    <row r="19635" spans="38:45" x14ac:dyDescent="0.55000000000000004">
      <c r="AL19635" s="254" t="s">
        <v>24674</v>
      </c>
      <c r="AM19635" s="255">
        <v>18305.52</v>
      </c>
      <c r="AO19635" s="228" t="s">
        <v>33795</v>
      </c>
      <c r="AP19635" s="229">
        <v>61.64</v>
      </c>
      <c r="AR19635" s="205"/>
      <c r="AS19635" s="206"/>
    </row>
    <row r="19636" spans="38:45" x14ac:dyDescent="0.55000000000000004">
      <c r="AL19636" s="254" t="s">
        <v>24675</v>
      </c>
      <c r="AM19636" s="255">
        <v>64020</v>
      </c>
      <c r="AO19636" s="228" t="s">
        <v>13813</v>
      </c>
      <c r="AP19636" s="229">
        <v>10057.14</v>
      </c>
      <c r="AR19636" s="205"/>
      <c r="AS19636" s="206"/>
    </row>
    <row r="19637" spans="38:45" x14ac:dyDescent="0.55000000000000004">
      <c r="AL19637" s="254" t="s">
        <v>63853</v>
      </c>
      <c r="AM19637" s="255">
        <v>109.51</v>
      </c>
      <c r="AO19637" s="228" t="s">
        <v>33796</v>
      </c>
      <c r="AP19637" s="229">
        <v>3582084.4</v>
      </c>
      <c r="AR19637" s="205"/>
      <c r="AS19637" s="206"/>
    </row>
    <row r="19638" spans="38:45" x14ac:dyDescent="0.55000000000000004">
      <c r="AL19638" s="254" t="s">
        <v>24677</v>
      </c>
      <c r="AM19638" s="255">
        <v>868067.31</v>
      </c>
      <c r="AO19638" s="228" t="s">
        <v>40817</v>
      </c>
      <c r="AP19638" s="229">
        <v>53064.44</v>
      </c>
      <c r="AR19638" s="205"/>
      <c r="AS19638" s="206"/>
    </row>
    <row r="19639" spans="38:45" x14ac:dyDescent="0.55000000000000004">
      <c r="AL19639" s="254" t="s">
        <v>39348</v>
      </c>
      <c r="AM19639" s="255">
        <v>1480.41</v>
      </c>
      <c r="AO19639" s="228" t="s">
        <v>46086</v>
      </c>
      <c r="AP19639" s="229">
        <v>1382275.52</v>
      </c>
      <c r="AR19639" s="205"/>
      <c r="AS19639" s="206"/>
    </row>
    <row r="19640" spans="38:45" x14ac:dyDescent="0.55000000000000004">
      <c r="AL19640" s="254" t="s">
        <v>24678</v>
      </c>
      <c r="AM19640" s="255">
        <v>3868.16</v>
      </c>
      <c r="AO19640" s="228" t="s">
        <v>54420</v>
      </c>
      <c r="AP19640" s="229">
        <v>9391.43</v>
      </c>
      <c r="AR19640" s="205"/>
      <c r="AS19640" s="206"/>
    </row>
    <row r="19641" spans="38:45" x14ac:dyDescent="0.55000000000000004">
      <c r="AL19641" s="254" t="s">
        <v>39349</v>
      </c>
      <c r="AM19641" s="255">
        <v>6375.27</v>
      </c>
      <c r="AO19641" s="228" t="s">
        <v>22892</v>
      </c>
      <c r="AP19641" s="229">
        <v>82872.649999999994</v>
      </c>
      <c r="AR19641" s="205"/>
      <c r="AS19641" s="206"/>
    </row>
    <row r="19642" spans="38:45" x14ac:dyDescent="0.55000000000000004">
      <c r="AL19642" s="254" t="s">
        <v>56836</v>
      </c>
      <c r="AM19642" s="255">
        <v>27487.67</v>
      </c>
      <c r="AO19642" s="228" t="s">
        <v>22894</v>
      </c>
      <c r="AP19642" s="229">
        <v>139.22999999999999</v>
      </c>
      <c r="AR19642" s="205"/>
      <c r="AS19642" s="206"/>
    </row>
    <row r="19643" spans="38:45" x14ac:dyDescent="0.55000000000000004">
      <c r="AL19643" s="254" t="s">
        <v>24679</v>
      </c>
      <c r="AM19643" s="255">
        <v>192</v>
      </c>
      <c r="AO19643" s="228" t="s">
        <v>13816</v>
      </c>
      <c r="AP19643" s="229">
        <v>598245.27</v>
      </c>
      <c r="AR19643" s="205"/>
      <c r="AS19643" s="206"/>
    </row>
    <row r="19644" spans="38:45" x14ac:dyDescent="0.55000000000000004">
      <c r="AL19644" s="254" t="s">
        <v>39350</v>
      </c>
      <c r="AM19644" s="255">
        <v>65943.600000000006</v>
      </c>
      <c r="AO19644" s="228" t="s">
        <v>13817</v>
      </c>
      <c r="AP19644" s="229">
        <v>845823.34</v>
      </c>
      <c r="AR19644" s="205"/>
      <c r="AS19644" s="206"/>
    </row>
    <row r="19645" spans="38:45" x14ac:dyDescent="0.55000000000000004">
      <c r="AL19645" s="254" t="s">
        <v>36523</v>
      </c>
      <c r="AM19645" s="255">
        <v>22674.18</v>
      </c>
      <c r="AO19645" s="228" t="s">
        <v>22895</v>
      </c>
      <c r="AP19645" s="229">
        <v>212151.41</v>
      </c>
      <c r="AR19645" s="205"/>
      <c r="AS19645" s="206"/>
    </row>
    <row r="19646" spans="38:45" x14ac:dyDescent="0.55000000000000004">
      <c r="AL19646" s="254" t="s">
        <v>24680</v>
      </c>
      <c r="AM19646" s="255">
        <v>92161.33</v>
      </c>
      <c r="AO19646" s="228" t="s">
        <v>22896</v>
      </c>
      <c r="AP19646" s="229">
        <v>391534.4</v>
      </c>
      <c r="AR19646" s="205"/>
      <c r="AS19646" s="206"/>
    </row>
    <row r="19647" spans="38:45" x14ac:dyDescent="0.55000000000000004">
      <c r="AL19647" s="254" t="s">
        <v>55634</v>
      </c>
      <c r="AM19647" s="255">
        <v>431.2</v>
      </c>
      <c r="AO19647" s="228" t="s">
        <v>35240</v>
      </c>
      <c r="AP19647" s="229">
        <v>111185.24</v>
      </c>
      <c r="AR19647" s="205"/>
      <c r="AS19647" s="206"/>
    </row>
    <row r="19648" spans="38:45" x14ac:dyDescent="0.55000000000000004">
      <c r="AL19648" s="254" t="s">
        <v>24681</v>
      </c>
      <c r="AM19648" s="255">
        <v>8730.7099999999991</v>
      </c>
      <c r="AO19648" s="228" t="s">
        <v>49382</v>
      </c>
      <c r="AP19648" s="229">
        <v>4686.8599999999997</v>
      </c>
      <c r="AR19648" s="205"/>
      <c r="AS19648" s="206"/>
    </row>
    <row r="19649" spans="38:45" x14ac:dyDescent="0.55000000000000004">
      <c r="AL19649" s="254" t="s">
        <v>35357</v>
      </c>
      <c r="AM19649" s="255">
        <v>17550</v>
      </c>
      <c r="AO19649" s="228" t="s">
        <v>13818</v>
      </c>
      <c r="AP19649" s="229">
        <v>274572</v>
      </c>
      <c r="AR19649" s="205"/>
      <c r="AS19649" s="206"/>
    </row>
    <row r="19650" spans="38:45" x14ac:dyDescent="0.55000000000000004">
      <c r="AL19650" s="254" t="s">
        <v>59336</v>
      </c>
      <c r="AM19650" s="255">
        <v>27138.84</v>
      </c>
      <c r="AO19650" s="228" t="s">
        <v>22903</v>
      </c>
      <c r="AP19650" s="229">
        <v>386115.96</v>
      </c>
      <c r="AR19650" s="205"/>
      <c r="AS19650" s="206"/>
    </row>
    <row r="19651" spans="38:45" x14ac:dyDescent="0.55000000000000004">
      <c r="AL19651" s="254" t="s">
        <v>35358</v>
      </c>
      <c r="AM19651" s="255">
        <v>5186.7700000000004</v>
      </c>
      <c r="AO19651" s="228" t="s">
        <v>54421</v>
      </c>
      <c r="AP19651" s="229">
        <v>8178.91</v>
      </c>
      <c r="AR19651" s="205"/>
      <c r="AS19651" s="206"/>
    </row>
    <row r="19652" spans="38:45" x14ac:dyDescent="0.55000000000000004">
      <c r="AL19652" s="254" t="s">
        <v>24682</v>
      </c>
      <c r="AM19652" s="255">
        <v>3012.78</v>
      </c>
      <c r="AO19652" s="228" t="s">
        <v>22904</v>
      </c>
      <c r="AP19652" s="229">
        <v>1118180.05</v>
      </c>
      <c r="AR19652" s="205"/>
      <c r="AS19652" s="206"/>
    </row>
    <row r="19653" spans="38:45" x14ac:dyDescent="0.55000000000000004">
      <c r="AL19653" s="254" t="s">
        <v>24683</v>
      </c>
      <c r="AM19653" s="255">
        <v>44868.35</v>
      </c>
      <c r="AO19653" s="228" t="s">
        <v>22905</v>
      </c>
      <c r="AP19653" s="229">
        <v>31506.81</v>
      </c>
      <c r="AR19653" s="205"/>
      <c r="AS19653" s="206"/>
    </row>
    <row r="19654" spans="38:45" x14ac:dyDescent="0.55000000000000004">
      <c r="AL19654" s="254" t="s">
        <v>61699</v>
      </c>
      <c r="AM19654" s="255">
        <v>335125</v>
      </c>
      <c r="AO19654" s="228" t="s">
        <v>22906</v>
      </c>
      <c r="AP19654" s="229">
        <v>106724.75</v>
      </c>
      <c r="AR19654" s="205"/>
      <c r="AS19654" s="206"/>
    </row>
    <row r="19655" spans="38:45" x14ac:dyDescent="0.55000000000000004">
      <c r="AL19655" s="254" t="s">
        <v>24684</v>
      </c>
      <c r="AM19655" s="255">
        <v>519704.66</v>
      </c>
      <c r="AO19655" s="228" t="s">
        <v>22909</v>
      </c>
      <c r="AP19655" s="229">
        <v>24129.51</v>
      </c>
      <c r="AR19655" s="205"/>
      <c r="AS19655" s="206"/>
    </row>
    <row r="19656" spans="38:45" x14ac:dyDescent="0.55000000000000004">
      <c r="AL19656" s="254" t="s">
        <v>33911</v>
      </c>
      <c r="AM19656" s="255">
        <v>21101.98</v>
      </c>
      <c r="AO19656" s="228" t="s">
        <v>13819</v>
      </c>
      <c r="AP19656" s="229">
        <v>231458.82</v>
      </c>
      <c r="AR19656" s="205"/>
      <c r="AS19656" s="206"/>
    </row>
    <row r="19657" spans="38:45" x14ac:dyDescent="0.55000000000000004">
      <c r="AL19657" s="254" t="s">
        <v>13949</v>
      </c>
      <c r="AM19657" s="255">
        <v>165230.95000000001</v>
      </c>
      <c r="AO19657" s="228" t="s">
        <v>43279</v>
      </c>
      <c r="AP19657" s="229">
        <v>1200564.1499999999</v>
      </c>
      <c r="AR19657" s="205"/>
      <c r="AS19657" s="206"/>
    </row>
    <row r="19658" spans="38:45" x14ac:dyDescent="0.55000000000000004">
      <c r="AL19658" s="254" t="s">
        <v>13950</v>
      </c>
      <c r="AM19658" s="255">
        <v>490283.48</v>
      </c>
      <c r="AO19658" s="228" t="s">
        <v>22910</v>
      </c>
      <c r="AP19658" s="229">
        <v>8250</v>
      </c>
      <c r="AR19658" s="205"/>
      <c r="AS19658" s="206"/>
    </row>
    <row r="19659" spans="38:45" x14ac:dyDescent="0.55000000000000004">
      <c r="AL19659" s="254" t="s">
        <v>13951</v>
      </c>
      <c r="AM19659" s="255">
        <v>180356.43</v>
      </c>
      <c r="AO19659" s="228" t="s">
        <v>22935</v>
      </c>
      <c r="AP19659" s="229">
        <v>87239.99</v>
      </c>
      <c r="AR19659" s="205"/>
      <c r="AS19659" s="206"/>
    </row>
    <row r="19660" spans="38:45" x14ac:dyDescent="0.55000000000000004">
      <c r="AL19660" s="254" t="s">
        <v>65173</v>
      </c>
      <c r="AM19660" s="255">
        <v>8108.29</v>
      </c>
      <c r="AO19660" s="228" t="s">
        <v>39276</v>
      </c>
      <c r="AP19660" s="229">
        <v>85377.84</v>
      </c>
      <c r="AR19660" s="205"/>
      <c r="AS19660" s="206"/>
    </row>
    <row r="19661" spans="38:45" x14ac:dyDescent="0.55000000000000004">
      <c r="AL19661" s="254" t="s">
        <v>24685</v>
      </c>
      <c r="AM19661" s="255">
        <v>264907.23</v>
      </c>
      <c r="AO19661" s="228" t="s">
        <v>49383</v>
      </c>
      <c r="AP19661" s="229">
        <v>1882.76</v>
      </c>
      <c r="AR19661" s="205"/>
      <c r="AS19661" s="206"/>
    </row>
    <row r="19662" spans="38:45" x14ac:dyDescent="0.55000000000000004">
      <c r="AL19662" s="254" t="s">
        <v>24686</v>
      </c>
      <c r="AM19662" s="255">
        <v>5619.57</v>
      </c>
      <c r="AO19662" s="228" t="s">
        <v>40818</v>
      </c>
      <c r="AP19662" s="229">
        <v>3750.12</v>
      </c>
      <c r="AR19662" s="205"/>
      <c r="AS19662" s="206"/>
    </row>
    <row r="19663" spans="38:45" x14ac:dyDescent="0.55000000000000004">
      <c r="AL19663" s="254" t="s">
        <v>24688</v>
      </c>
      <c r="AM19663" s="255">
        <v>147425</v>
      </c>
      <c r="AO19663" s="228" t="s">
        <v>54422</v>
      </c>
      <c r="AP19663" s="229">
        <v>43518.79</v>
      </c>
      <c r="AR19663" s="205"/>
      <c r="AS19663" s="206"/>
    </row>
    <row r="19664" spans="38:45" x14ac:dyDescent="0.55000000000000004">
      <c r="AL19664" s="254" t="s">
        <v>33912</v>
      </c>
      <c r="AM19664" s="255">
        <v>12454.98</v>
      </c>
      <c r="AO19664" s="228" t="s">
        <v>39277</v>
      </c>
      <c r="AP19664" s="229">
        <v>21717.599999999999</v>
      </c>
      <c r="AR19664" s="205"/>
      <c r="AS19664" s="206"/>
    </row>
    <row r="19665" spans="38:45" x14ac:dyDescent="0.55000000000000004">
      <c r="AL19665" s="254" t="s">
        <v>55635</v>
      </c>
      <c r="AM19665" s="255">
        <v>77754.31</v>
      </c>
      <c r="AO19665" s="228" t="s">
        <v>43280</v>
      </c>
      <c r="AP19665" s="229">
        <v>487861.43</v>
      </c>
      <c r="AR19665" s="205"/>
      <c r="AS19665" s="206"/>
    </row>
    <row r="19666" spans="38:45" x14ac:dyDescent="0.55000000000000004">
      <c r="AL19666" s="254" t="s">
        <v>47560</v>
      </c>
      <c r="AM19666" s="255">
        <v>1593.18</v>
      </c>
      <c r="AO19666" s="228" t="s">
        <v>22937</v>
      </c>
      <c r="AP19666" s="229">
        <v>34932.86</v>
      </c>
      <c r="AR19666" s="205"/>
      <c r="AS19666" s="206"/>
    </row>
    <row r="19667" spans="38:45" x14ac:dyDescent="0.55000000000000004">
      <c r="AL19667" s="254" t="s">
        <v>39351</v>
      </c>
      <c r="AM19667" s="255">
        <v>3075.57</v>
      </c>
      <c r="AO19667" s="228" t="s">
        <v>22938</v>
      </c>
      <c r="AP19667" s="229">
        <v>41699.160000000003</v>
      </c>
      <c r="AR19667" s="205"/>
      <c r="AS19667" s="206"/>
    </row>
    <row r="19668" spans="38:45" x14ac:dyDescent="0.55000000000000004">
      <c r="AL19668" s="254" t="s">
        <v>50737</v>
      </c>
      <c r="AM19668" s="255">
        <v>7262.67</v>
      </c>
      <c r="AO19668" s="228" t="s">
        <v>22939</v>
      </c>
      <c r="AP19668" s="229">
        <v>4036.45</v>
      </c>
      <c r="AR19668" s="205"/>
      <c r="AS19668" s="206"/>
    </row>
    <row r="19669" spans="38:45" x14ac:dyDescent="0.55000000000000004">
      <c r="AL19669" s="254" t="s">
        <v>32500</v>
      </c>
      <c r="AM19669" s="255">
        <v>92537.08</v>
      </c>
      <c r="AO19669" s="228" t="s">
        <v>22940</v>
      </c>
      <c r="AP19669" s="229">
        <v>20459.830000000002</v>
      </c>
      <c r="AR19669" s="205"/>
      <c r="AS19669" s="206"/>
    </row>
    <row r="19670" spans="38:45" x14ac:dyDescent="0.55000000000000004">
      <c r="AL19670" s="254" t="s">
        <v>24689</v>
      </c>
      <c r="AM19670" s="255">
        <v>652102.30000000005</v>
      </c>
      <c r="AO19670" s="228" t="s">
        <v>22941</v>
      </c>
      <c r="AP19670" s="229">
        <v>9623.93</v>
      </c>
      <c r="AR19670" s="205"/>
      <c r="AS19670" s="206"/>
    </row>
    <row r="19671" spans="38:45" x14ac:dyDescent="0.55000000000000004">
      <c r="AL19671" s="254" t="s">
        <v>24690</v>
      </c>
      <c r="AM19671" s="255">
        <v>270440.93</v>
      </c>
      <c r="AO19671" s="228" t="s">
        <v>39278</v>
      </c>
      <c r="AP19671" s="229">
        <v>4482.24</v>
      </c>
      <c r="AR19671" s="205"/>
      <c r="AS19671" s="206"/>
    </row>
    <row r="19672" spans="38:45" x14ac:dyDescent="0.55000000000000004">
      <c r="AL19672" s="254" t="s">
        <v>24691</v>
      </c>
      <c r="AM19672" s="255">
        <v>50479.46</v>
      </c>
      <c r="AO19672" s="228" t="s">
        <v>22942</v>
      </c>
      <c r="AP19672" s="229">
        <v>21073.98</v>
      </c>
      <c r="AR19672" s="205"/>
      <c r="AS19672" s="206"/>
    </row>
    <row r="19673" spans="38:45" x14ac:dyDescent="0.55000000000000004">
      <c r="AL19673" s="254" t="s">
        <v>59337</v>
      </c>
      <c r="AM19673" s="255">
        <v>336.17</v>
      </c>
      <c r="AO19673" s="228" t="s">
        <v>22943</v>
      </c>
      <c r="AP19673" s="229">
        <v>28179</v>
      </c>
      <c r="AR19673" s="205"/>
      <c r="AS19673" s="206"/>
    </row>
    <row r="19674" spans="38:45" x14ac:dyDescent="0.55000000000000004">
      <c r="AL19674" s="254" t="s">
        <v>55636</v>
      </c>
      <c r="AM19674" s="255">
        <v>3107.93</v>
      </c>
      <c r="AO19674" s="228" t="s">
        <v>54423</v>
      </c>
      <c r="AP19674" s="229">
        <v>6856.9</v>
      </c>
      <c r="AR19674" s="205"/>
      <c r="AS19674" s="206"/>
    </row>
    <row r="19675" spans="38:45" x14ac:dyDescent="0.55000000000000004">
      <c r="AL19675" s="254" t="s">
        <v>24692</v>
      </c>
      <c r="AM19675" s="255">
        <v>525687.03</v>
      </c>
      <c r="AO19675" s="228" t="s">
        <v>54424</v>
      </c>
      <c r="AP19675" s="229">
        <v>4129.16</v>
      </c>
      <c r="AR19675" s="205"/>
      <c r="AS19675" s="206"/>
    </row>
    <row r="19676" spans="38:45" x14ac:dyDescent="0.55000000000000004">
      <c r="AL19676" s="254" t="s">
        <v>24693</v>
      </c>
      <c r="AM19676" s="255">
        <v>423132.58</v>
      </c>
      <c r="AO19676" s="228" t="s">
        <v>54425</v>
      </c>
      <c r="AP19676" s="229">
        <v>93319</v>
      </c>
      <c r="AR19676" s="205"/>
      <c r="AS19676" s="206"/>
    </row>
    <row r="19677" spans="38:45" x14ac:dyDescent="0.55000000000000004">
      <c r="AL19677" s="254" t="s">
        <v>49396</v>
      </c>
      <c r="AM19677" s="255">
        <v>-38687.120000000003</v>
      </c>
      <c r="AO19677" s="228" t="s">
        <v>22964</v>
      </c>
      <c r="AP19677" s="229">
        <v>2522.7199999999998</v>
      </c>
      <c r="AR19677" s="205"/>
      <c r="AS19677" s="206"/>
    </row>
    <row r="19678" spans="38:45" x14ac:dyDescent="0.55000000000000004">
      <c r="AL19678" s="254" t="s">
        <v>36525</v>
      </c>
      <c r="AM19678" s="255">
        <v>364011.53</v>
      </c>
      <c r="AO19678" s="228" t="s">
        <v>43281</v>
      </c>
      <c r="AP19678" s="229">
        <v>891.51</v>
      </c>
      <c r="AR19678" s="205"/>
      <c r="AS19678" s="206"/>
    </row>
    <row r="19679" spans="38:45" x14ac:dyDescent="0.55000000000000004">
      <c r="AL19679" s="254" t="s">
        <v>50739</v>
      </c>
      <c r="AM19679" s="255">
        <v>3157347.65</v>
      </c>
      <c r="AO19679" s="228" t="s">
        <v>54426</v>
      </c>
      <c r="AP19679" s="229">
        <v>7642.48</v>
      </c>
      <c r="AR19679" s="205"/>
      <c r="AS19679" s="206"/>
    </row>
    <row r="19680" spans="38:45" x14ac:dyDescent="0.55000000000000004">
      <c r="AL19680" s="254" t="s">
        <v>46122</v>
      </c>
      <c r="AM19680" s="255">
        <v>268741.78999999998</v>
      </c>
      <c r="AO19680" s="228" t="s">
        <v>43282</v>
      </c>
      <c r="AP19680" s="229">
        <v>1893</v>
      </c>
      <c r="AR19680" s="205"/>
      <c r="AS19680" s="206"/>
    </row>
    <row r="19681" spans="38:45" x14ac:dyDescent="0.55000000000000004">
      <c r="AL19681" s="254" t="s">
        <v>48505</v>
      </c>
      <c r="AM19681" s="255">
        <v>63764</v>
      </c>
      <c r="AO19681" s="228" t="s">
        <v>22965</v>
      </c>
      <c r="AP19681" s="229">
        <v>8000</v>
      </c>
      <c r="AR19681" s="205"/>
      <c r="AS19681" s="206"/>
    </row>
    <row r="19682" spans="38:45" x14ac:dyDescent="0.55000000000000004">
      <c r="AL19682" s="254" t="s">
        <v>24714</v>
      </c>
      <c r="AM19682" s="255">
        <v>26100</v>
      </c>
      <c r="AO19682" s="228" t="s">
        <v>22966</v>
      </c>
      <c r="AP19682" s="229">
        <v>43283.07</v>
      </c>
      <c r="AR19682" s="205"/>
      <c r="AS19682" s="206"/>
    </row>
    <row r="19683" spans="38:45" x14ac:dyDescent="0.55000000000000004">
      <c r="AL19683" s="254" t="s">
        <v>46123</v>
      </c>
      <c r="AM19683" s="255">
        <v>4374.3599999999997</v>
      </c>
      <c r="AO19683" s="228" t="s">
        <v>35252</v>
      </c>
      <c r="AP19683" s="229">
        <v>33001.379999999997</v>
      </c>
      <c r="AR19683" s="205"/>
      <c r="AS19683" s="206"/>
    </row>
    <row r="19684" spans="38:45" x14ac:dyDescent="0.55000000000000004">
      <c r="AL19684" s="254" t="s">
        <v>24718</v>
      </c>
      <c r="AM19684" s="255">
        <v>2331.2800000000002</v>
      </c>
      <c r="AO19684" s="228" t="s">
        <v>23057</v>
      </c>
      <c r="AP19684" s="229">
        <v>317568.36</v>
      </c>
      <c r="AR19684" s="205"/>
      <c r="AS19684" s="206"/>
    </row>
    <row r="19685" spans="38:45" x14ac:dyDescent="0.55000000000000004">
      <c r="AL19685" s="254" t="s">
        <v>54477</v>
      </c>
      <c r="AM19685" s="255">
        <v>2788.6</v>
      </c>
      <c r="AO19685" s="228" t="s">
        <v>54427</v>
      </c>
      <c r="AP19685" s="229">
        <v>329.86</v>
      </c>
      <c r="AR19685" s="205"/>
      <c r="AS19685" s="206"/>
    </row>
    <row r="19686" spans="38:45" x14ac:dyDescent="0.55000000000000004">
      <c r="AL19686" s="254" t="s">
        <v>24742</v>
      </c>
      <c r="AM19686" s="255">
        <v>56675.32</v>
      </c>
      <c r="AO19686" s="228" t="s">
        <v>23058</v>
      </c>
      <c r="AP19686" s="229">
        <v>110818.22</v>
      </c>
      <c r="AR19686" s="205"/>
      <c r="AS19686" s="206"/>
    </row>
    <row r="19687" spans="38:45" x14ac:dyDescent="0.55000000000000004">
      <c r="AL19687" s="254" t="s">
        <v>24745</v>
      </c>
      <c r="AM19687" s="255">
        <v>4210.41</v>
      </c>
      <c r="AO19687" s="228" t="s">
        <v>49384</v>
      </c>
      <c r="AP19687" s="229">
        <v>388.62</v>
      </c>
      <c r="AR19687" s="205"/>
      <c r="AS19687" s="206"/>
    </row>
    <row r="19688" spans="38:45" x14ac:dyDescent="0.55000000000000004">
      <c r="AL19688" s="254" t="s">
        <v>36531</v>
      </c>
      <c r="AM19688" s="255">
        <v>94818.34</v>
      </c>
      <c r="AO19688" s="228" t="s">
        <v>47541</v>
      </c>
      <c r="AP19688" s="229">
        <v>6286.07</v>
      </c>
      <c r="AR19688" s="205"/>
      <c r="AS19688" s="206"/>
    </row>
    <row r="19689" spans="38:45" x14ac:dyDescent="0.55000000000000004">
      <c r="AL19689" s="254" t="s">
        <v>65174</v>
      </c>
      <c r="AM19689" s="255">
        <v>163314.76999999999</v>
      </c>
      <c r="AO19689" s="228" t="s">
        <v>54428</v>
      </c>
      <c r="AP19689" s="229">
        <v>53159.66</v>
      </c>
      <c r="AR19689" s="205"/>
      <c r="AS19689" s="206"/>
    </row>
    <row r="19690" spans="38:45" x14ac:dyDescent="0.55000000000000004">
      <c r="AL19690" s="254" t="s">
        <v>48507</v>
      </c>
      <c r="AM19690" s="255">
        <v>528.62</v>
      </c>
      <c r="AO19690" s="228" t="s">
        <v>23059</v>
      </c>
      <c r="AP19690" s="229">
        <v>1063.01</v>
      </c>
      <c r="AR19690" s="205"/>
      <c r="AS19690" s="206"/>
    </row>
    <row r="19691" spans="38:45" x14ac:dyDescent="0.55000000000000004">
      <c r="AL19691" s="254" t="s">
        <v>46127</v>
      </c>
      <c r="AM19691" s="255">
        <v>8500</v>
      </c>
      <c r="AO19691" s="228" t="s">
        <v>23060</v>
      </c>
      <c r="AP19691" s="229">
        <v>2825.94</v>
      </c>
      <c r="AR19691" s="205"/>
      <c r="AS19691" s="206"/>
    </row>
    <row r="19692" spans="38:45" x14ac:dyDescent="0.55000000000000004">
      <c r="AL19692" s="254" t="s">
        <v>46128</v>
      </c>
      <c r="AM19692" s="255">
        <v>10331.24</v>
      </c>
      <c r="AO19692" s="228" t="s">
        <v>23062</v>
      </c>
      <c r="AP19692" s="229">
        <v>104.48</v>
      </c>
      <c r="AR19692" s="205"/>
      <c r="AS19692" s="206"/>
    </row>
    <row r="19693" spans="38:45" x14ac:dyDescent="0.55000000000000004">
      <c r="AL19693" s="254" t="s">
        <v>24764</v>
      </c>
      <c r="AM19693" s="255">
        <v>613.74</v>
      </c>
      <c r="AO19693" s="228" t="s">
        <v>23063</v>
      </c>
      <c r="AP19693" s="229">
        <v>56630.42</v>
      </c>
      <c r="AR19693" s="205"/>
      <c r="AS19693" s="206"/>
    </row>
    <row r="19694" spans="38:45" x14ac:dyDescent="0.55000000000000004">
      <c r="AL19694" s="254" t="s">
        <v>24765</v>
      </c>
      <c r="AM19694" s="255">
        <v>2308</v>
      </c>
      <c r="AO19694" s="228" t="s">
        <v>23064</v>
      </c>
      <c r="AP19694" s="229">
        <v>18619.939999999999</v>
      </c>
      <c r="AR19694" s="205"/>
      <c r="AS19694" s="206"/>
    </row>
    <row r="19695" spans="38:45" x14ac:dyDescent="0.55000000000000004">
      <c r="AL19695" s="254" t="s">
        <v>47563</v>
      </c>
      <c r="AM19695" s="255">
        <v>1019</v>
      </c>
      <c r="AO19695" s="228" t="s">
        <v>23066</v>
      </c>
      <c r="AP19695" s="229">
        <v>742.52</v>
      </c>
      <c r="AR19695" s="205"/>
      <c r="AS19695" s="206"/>
    </row>
    <row r="19696" spans="38:45" x14ac:dyDescent="0.55000000000000004">
      <c r="AL19696" s="254" t="s">
        <v>33928</v>
      </c>
      <c r="AM19696" s="255">
        <v>1750</v>
      </c>
      <c r="AO19696" s="228" t="s">
        <v>23067</v>
      </c>
      <c r="AP19696" s="229">
        <v>299794.73</v>
      </c>
      <c r="AR19696" s="205"/>
      <c r="AS19696" s="206"/>
    </row>
    <row r="19697" spans="38:45" x14ac:dyDescent="0.55000000000000004">
      <c r="AL19697" s="254" t="s">
        <v>24850</v>
      </c>
      <c r="AM19697" s="255">
        <v>4000</v>
      </c>
      <c r="AO19697" s="228" t="s">
        <v>33808</v>
      </c>
      <c r="AP19697" s="229">
        <v>735.57</v>
      </c>
      <c r="AR19697" s="205"/>
      <c r="AS19697" s="206"/>
    </row>
    <row r="19698" spans="38:45" x14ac:dyDescent="0.55000000000000004">
      <c r="AL19698" s="254" t="s">
        <v>24851</v>
      </c>
      <c r="AM19698" s="255">
        <v>289283.46999999997</v>
      </c>
      <c r="AO19698" s="228" t="s">
        <v>23068</v>
      </c>
      <c r="AP19698" s="229">
        <v>1052.8</v>
      </c>
      <c r="AR19698" s="205"/>
      <c r="AS19698" s="206"/>
    </row>
    <row r="19699" spans="38:45" x14ac:dyDescent="0.55000000000000004">
      <c r="AL19699" s="254" t="s">
        <v>24855</v>
      </c>
      <c r="AM19699" s="255">
        <v>380025.74</v>
      </c>
      <c r="AO19699" s="228" t="s">
        <v>23069</v>
      </c>
      <c r="AP19699" s="229">
        <v>69811.5</v>
      </c>
      <c r="AR19699" s="205"/>
      <c r="AS19699" s="206"/>
    </row>
    <row r="19700" spans="38:45" x14ac:dyDescent="0.55000000000000004">
      <c r="AL19700" s="254" t="s">
        <v>24856</v>
      </c>
      <c r="AM19700" s="255">
        <v>319600</v>
      </c>
      <c r="AO19700" s="228" t="s">
        <v>50698</v>
      </c>
      <c r="AP19700" s="229">
        <v>50</v>
      </c>
      <c r="AR19700" s="205"/>
      <c r="AS19700" s="206"/>
    </row>
    <row r="19701" spans="38:45" x14ac:dyDescent="0.55000000000000004">
      <c r="AL19701" s="254" t="s">
        <v>24857</v>
      </c>
      <c r="AM19701" s="255">
        <v>93847.16</v>
      </c>
      <c r="AO19701" s="228" t="s">
        <v>13826</v>
      </c>
      <c r="AP19701" s="229">
        <v>25652.400000000001</v>
      </c>
      <c r="AR19701" s="205"/>
      <c r="AS19701" s="206"/>
    </row>
    <row r="19702" spans="38:45" x14ac:dyDescent="0.55000000000000004">
      <c r="AL19702" s="254" t="s">
        <v>24858</v>
      </c>
      <c r="AM19702" s="255">
        <v>33002.5</v>
      </c>
      <c r="AO19702" s="228" t="s">
        <v>23070</v>
      </c>
      <c r="AP19702" s="229">
        <v>3042.93</v>
      </c>
      <c r="AR19702" s="205"/>
      <c r="AS19702" s="206"/>
    </row>
    <row r="19703" spans="38:45" x14ac:dyDescent="0.55000000000000004">
      <c r="AL19703" s="254" t="s">
        <v>33929</v>
      </c>
      <c r="AM19703" s="255">
        <v>156814.31</v>
      </c>
      <c r="AO19703" s="228" t="s">
        <v>23071</v>
      </c>
      <c r="AP19703" s="229">
        <v>13803.9</v>
      </c>
      <c r="AR19703" s="205"/>
      <c r="AS19703" s="206"/>
    </row>
    <row r="19704" spans="38:45" x14ac:dyDescent="0.55000000000000004">
      <c r="AL19704" s="254" t="s">
        <v>33931</v>
      </c>
      <c r="AM19704" s="255">
        <v>145868.89000000001</v>
      </c>
      <c r="AO19704" s="228" t="s">
        <v>23072</v>
      </c>
      <c r="AP19704" s="229">
        <v>11496.83</v>
      </c>
      <c r="AR19704" s="205"/>
      <c r="AS19704" s="206"/>
    </row>
    <row r="19705" spans="38:45" x14ac:dyDescent="0.55000000000000004">
      <c r="AL19705" s="254" t="s">
        <v>13962</v>
      </c>
      <c r="AM19705" s="255">
        <v>109885.74</v>
      </c>
      <c r="AO19705" s="228" t="s">
        <v>33809</v>
      </c>
      <c r="AP19705" s="229">
        <v>1815076.82</v>
      </c>
      <c r="AR19705" s="205"/>
      <c r="AS19705" s="206"/>
    </row>
    <row r="19706" spans="38:45" x14ac:dyDescent="0.55000000000000004">
      <c r="AL19706" s="254" t="s">
        <v>24860</v>
      </c>
      <c r="AM19706" s="255">
        <v>761710.35</v>
      </c>
      <c r="AO19706" s="228" t="s">
        <v>23073</v>
      </c>
      <c r="AP19706" s="229">
        <v>69322</v>
      </c>
      <c r="AR19706" s="205"/>
      <c r="AS19706" s="206"/>
    </row>
    <row r="19707" spans="38:45" x14ac:dyDescent="0.55000000000000004">
      <c r="AL19707" s="254" t="s">
        <v>32518</v>
      </c>
      <c r="AM19707" s="255">
        <v>92742</v>
      </c>
      <c r="AO19707" s="228" t="s">
        <v>23074</v>
      </c>
      <c r="AP19707" s="229">
        <v>1134399.02</v>
      </c>
      <c r="AR19707" s="205"/>
      <c r="AS19707" s="206"/>
    </row>
    <row r="19708" spans="38:45" x14ac:dyDescent="0.55000000000000004">
      <c r="AL19708" s="254" t="s">
        <v>13965</v>
      </c>
      <c r="AM19708" s="255">
        <v>60266.63</v>
      </c>
      <c r="AO19708" s="228" t="s">
        <v>43283</v>
      </c>
      <c r="AP19708" s="229">
        <v>806</v>
      </c>
      <c r="AR19708" s="205"/>
      <c r="AS19708" s="206"/>
    </row>
    <row r="19709" spans="38:45" x14ac:dyDescent="0.55000000000000004">
      <c r="AL19709" s="254" t="s">
        <v>33932</v>
      </c>
      <c r="AM19709" s="255">
        <v>11700</v>
      </c>
      <c r="AO19709" s="228" t="s">
        <v>35253</v>
      </c>
      <c r="AP19709" s="229">
        <v>1556.93</v>
      </c>
      <c r="AR19709" s="205"/>
      <c r="AS19709" s="206"/>
    </row>
    <row r="19710" spans="38:45" x14ac:dyDescent="0.55000000000000004">
      <c r="AL19710" s="254" t="s">
        <v>24864</v>
      </c>
      <c r="AM19710" s="255">
        <v>142991.74</v>
      </c>
      <c r="AO19710" s="228" t="s">
        <v>32336</v>
      </c>
      <c r="AP19710" s="229">
        <v>233.31</v>
      </c>
      <c r="AR19710" s="205"/>
      <c r="AS19710" s="206"/>
    </row>
    <row r="19711" spans="38:45" x14ac:dyDescent="0.55000000000000004">
      <c r="AL19711" s="254" t="s">
        <v>43320</v>
      </c>
      <c r="AM19711" s="255">
        <v>35190.870000000003</v>
      </c>
      <c r="AO19711" s="228" t="s">
        <v>13828</v>
      </c>
      <c r="AP19711" s="229">
        <v>306145.89</v>
      </c>
      <c r="AR19711" s="205"/>
      <c r="AS19711" s="206"/>
    </row>
    <row r="19712" spans="38:45" x14ac:dyDescent="0.55000000000000004">
      <c r="AL19712" s="254" t="s">
        <v>36545</v>
      </c>
      <c r="AM19712" s="255">
        <v>12383.27</v>
      </c>
      <c r="AO19712" s="228" t="s">
        <v>13829</v>
      </c>
      <c r="AP19712" s="229">
        <v>432355.57</v>
      </c>
      <c r="AR19712" s="205"/>
      <c r="AS19712" s="206"/>
    </row>
    <row r="19713" spans="38:45" x14ac:dyDescent="0.55000000000000004">
      <c r="AL19713" s="254" t="s">
        <v>63854</v>
      </c>
      <c r="AM19713" s="255">
        <v>2969.65</v>
      </c>
      <c r="AO19713" s="228" t="s">
        <v>23076</v>
      </c>
      <c r="AP19713" s="229">
        <v>109077.98</v>
      </c>
      <c r="AR19713" s="205"/>
      <c r="AS19713" s="206"/>
    </row>
    <row r="19714" spans="38:45" x14ac:dyDescent="0.55000000000000004">
      <c r="AL19714" s="254" t="s">
        <v>24865</v>
      </c>
      <c r="AM19714" s="255">
        <v>3310.97</v>
      </c>
      <c r="AO19714" s="228" t="s">
        <v>23077</v>
      </c>
      <c r="AP19714" s="229">
        <v>11004</v>
      </c>
      <c r="AR19714" s="205"/>
      <c r="AS19714" s="206"/>
    </row>
    <row r="19715" spans="38:45" x14ac:dyDescent="0.55000000000000004">
      <c r="AL19715" s="254" t="s">
        <v>24866</v>
      </c>
      <c r="AM19715" s="255">
        <v>786616.25</v>
      </c>
      <c r="AO19715" s="228" t="s">
        <v>23078</v>
      </c>
      <c r="AP19715" s="229">
        <v>3902.4</v>
      </c>
      <c r="AR19715" s="205"/>
      <c r="AS19715" s="206"/>
    </row>
    <row r="19716" spans="38:45" x14ac:dyDescent="0.55000000000000004">
      <c r="AL19716" s="254" t="s">
        <v>62902</v>
      </c>
      <c r="AM19716" s="255">
        <v>4000</v>
      </c>
      <c r="AO19716" s="228" t="s">
        <v>46087</v>
      </c>
      <c r="AP19716" s="229">
        <v>295.38</v>
      </c>
      <c r="AR19716" s="205"/>
      <c r="AS19716" s="206"/>
    </row>
    <row r="19717" spans="38:45" x14ac:dyDescent="0.55000000000000004">
      <c r="AL19717" s="254" t="s">
        <v>24867</v>
      </c>
      <c r="AM19717" s="255">
        <v>210359.54</v>
      </c>
      <c r="AO19717" s="228" t="s">
        <v>40819</v>
      </c>
      <c r="AP19717" s="229">
        <v>16060</v>
      </c>
      <c r="AR19717" s="205"/>
      <c r="AS19717" s="206"/>
    </row>
    <row r="19718" spans="38:45" x14ac:dyDescent="0.55000000000000004">
      <c r="AL19718" s="254" t="s">
        <v>13967</v>
      </c>
      <c r="AM19718" s="255">
        <v>271089.01</v>
      </c>
      <c r="AO19718" s="228" t="s">
        <v>40820</v>
      </c>
      <c r="AP19718" s="229">
        <v>1805.94</v>
      </c>
      <c r="AR19718" s="205"/>
      <c r="AS19718" s="206"/>
    </row>
    <row r="19719" spans="38:45" x14ac:dyDescent="0.55000000000000004">
      <c r="AL19719" s="254" t="s">
        <v>13968</v>
      </c>
      <c r="AM19719" s="255">
        <v>819113.9</v>
      </c>
      <c r="AO19719" s="228" t="s">
        <v>23080</v>
      </c>
      <c r="AP19719" s="229">
        <v>284.48</v>
      </c>
      <c r="AR19719" s="205"/>
      <c r="AS19719" s="206"/>
    </row>
    <row r="19720" spans="38:45" x14ac:dyDescent="0.55000000000000004">
      <c r="AL19720" s="254" t="s">
        <v>13969</v>
      </c>
      <c r="AM19720" s="255">
        <v>296524.65999999997</v>
      </c>
      <c r="AO19720" s="228" t="s">
        <v>54429</v>
      </c>
      <c r="AP19720" s="229">
        <v>117.7</v>
      </c>
      <c r="AR19720" s="205"/>
      <c r="AS19720" s="206"/>
    </row>
    <row r="19721" spans="38:45" x14ac:dyDescent="0.55000000000000004">
      <c r="AL19721" s="254" t="s">
        <v>24868</v>
      </c>
      <c r="AM19721" s="255">
        <v>1930258.91</v>
      </c>
      <c r="AO19721" s="228" t="s">
        <v>23081</v>
      </c>
      <c r="AP19721" s="229">
        <v>4423</v>
      </c>
      <c r="AR19721" s="205"/>
      <c r="AS19721" s="206"/>
    </row>
    <row r="19722" spans="38:45" x14ac:dyDescent="0.55000000000000004">
      <c r="AL19722" s="254" t="s">
        <v>24869</v>
      </c>
      <c r="AM19722" s="255">
        <v>121214.83</v>
      </c>
      <c r="AO19722" s="228" t="s">
        <v>23082</v>
      </c>
      <c r="AP19722" s="229">
        <v>50</v>
      </c>
      <c r="AR19722" s="205"/>
      <c r="AS19722" s="206"/>
    </row>
    <row r="19723" spans="38:45" x14ac:dyDescent="0.55000000000000004">
      <c r="AL19723" s="254" t="s">
        <v>24871</v>
      </c>
      <c r="AM19723" s="255">
        <v>69690</v>
      </c>
      <c r="AO19723" s="228" t="s">
        <v>13830</v>
      </c>
      <c r="AP19723" s="229">
        <v>228138.51</v>
      </c>
      <c r="AR19723" s="205"/>
      <c r="AS19723" s="206"/>
    </row>
    <row r="19724" spans="38:45" x14ac:dyDescent="0.55000000000000004">
      <c r="AL19724" s="254" t="s">
        <v>24872</v>
      </c>
      <c r="AM19724" s="255">
        <v>172423.46</v>
      </c>
      <c r="AO19724" s="228" t="s">
        <v>13831</v>
      </c>
      <c r="AP19724" s="229">
        <v>407009.58</v>
      </c>
      <c r="AR19724" s="205"/>
      <c r="AS19724" s="206"/>
    </row>
    <row r="19725" spans="38:45" x14ac:dyDescent="0.55000000000000004">
      <c r="AL19725" s="254" t="s">
        <v>54479</v>
      </c>
      <c r="AM19725" s="255">
        <v>2420.13</v>
      </c>
      <c r="AO19725" s="228" t="s">
        <v>23084</v>
      </c>
      <c r="AP19725" s="229">
        <v>449097.03</v>
      </c>
      <c r="AR19725" s="205"/>
      <c r="AS19725" s="206"/>
    </row>
    <row r="19726" spans="38:45" x14ac:dyDescent="0.55000000000000004">
      <c r="AL19726" s="254" t="s">
        <v>65175</v>
      </c>
      <c r="AM19726" s="255">
        <v>15355</v>
      </c>
      <c r="AO19726" s="228" t="s">
        <v>23087</v>
      </c>
      <c r="AP19726" s="229">
        <v>32851.61</v>
      </c>
      <c r="AR19726" s="205"/>
      <c r="AS19726" s="206"/>
    </row>
    <row r="19727" spans="38:45" x14ac:dyDescent="0.55000000000000004">
      <c r="AL19727" s="254" t="s">
        <v>62377</v>
      </c>
      <c r="AM19727" s="255">
        <v>640</v>
      </c>
      <c r="AO19727" s="228" t="s">
        <v>23088</v>
      </c>
      <c r="AP19727" s="229">
        <v>2131736.7000000002</v>
      </c>
      <c r="AR19727" s="205"/>
      <c r="AS19727" s="206"/>
    </row>
    <row r="19728" spans="38:45" x14ac:dyDescent="0.55000000000000004">
      <c r="AL19728" s="254" t="s">
        <v>24875</v>
      </c>
      <c r="AM19728" s="255">
        <v>4869.46</v>
      </c>
      <c r="AO19728" s="228" t="s">
        <v>23089</v>
      </c>
      <c r="AP19728" s="229">
        <v>-8578.2099999999991</v>
      </c>
      <c r="AR19728" s="205"/>
      <c r="AS19728" s="206"/>
    </row>
    <row r="19729" spans="38:45" x14ac:dyDescent="0.55000000000000004">
      <c r="AL19729" s="254" t="s">
        <v>60005</v>
      </c>
      <c r="AM19729" s="255">
        <v>1781984.55</v>
      </c>
      <c r="AO19729" s="228" t="s">
        <v>23141</v>
      </c>
      <c r="AP19729" s="229">
        <v>72070.89</v>
      </c>
      <c r="AR19729" s="205"/>
      <c r="AS19729" s="206"/>
    </row>
    <row r="19730" spans="38:45" x14ac:dyDescent="0.55000000000000004">
      <c r="AL19730" s="254" t="s">
        <v>24876</v>
      </c>
      <c r="AM19730" s="255">
        <v>1195612.78</v>
      </c>
      <c r="AO19730" s="228" t="s">
        <v>23142</v>
      </c>
      <c r="AP19730" s="229">
        <v>139586.46</v>
      </c>
      <c r="AR19730" s="205"/>
      <c r="AS19730" s="206"/>
    </row>
    <row r="19731" spans="38:45" x14ac:dyDescent="0.55000000000000004">
      <c r="AL19731" s="254" t="s">
        <v>36547</v>
      </c>
      <c r="AM19731" s="255">
        <v>87463.4</v>
      </c>
      <c r="AO19731" s="228" t="s">
        <v>47542</v>
      </c>
      <c r="AP19731" s="229">
        <v>5548</v>
      </c>
      <c r="AR19731" s="205"/>
      <c r="AS19731" s="206"/>
    </row>
    <row r="19732" spans="38:45" x14ac:dyDescent="0.55000000000000004">
      <c r="AL19732" s="254" t="s">
        <v>24877</v>
      </c>
      <c r="AM19732" s="255">
        <v>878275.32</v>
      </c>
      <c r="AO19732" s="228" t="s">
        <v>54430</v>
      </c>
      <c r="AP19732" s="229">
        <v>156243.09</v>
      </c>
      <c r="AR19732" s="205"/>
      <c r="AS19732" s="206"/>
    </row>
    <row r="19733" spans="38:45" x14ac:dyDescent="0.55000000000000004">
      <c r="AL19733" s="254" t="s">
        <v>24878</v>
      </c>
      <c r="AM19733" s="255">
        <v>5378974.46</v>
      </c>
      <c r="AO19733" s="228" t="s">
        <v>49385</v>
      </c>
      <c r="AP19733" s="229">
        <v>47705</v>
      </c>
      <c r="AR19733" s="205"/>
      <c r="AS19733" s="206"/>
    </row>
    <row r="19734" spans="38:45" x14ac:dyDescent="0.55000000000000004">
      <c r="AL19734" s="254" t="s">
        <v>24880</v>
      </c>
      <c r="AM19734" s="255">
        <v>2950908.65</v>
      </c>
      <c r="AO19734" s="228" t="s">
        <v>33815</v>
      </c>
      <c r="AP19734" s="229">
        <v>439114</v>
      </c>
      <c r="AR19734" s="205"/>
      <c r="AS19734" s="206"/>
    </row>
    <row r="19735" spans="38:45" x14ac:dyDescent="0.55000000000000004">
      <c r="AL19735" s="254" t="s">
        <v>24881</v>
      </c>
      <c r="AM19735" s="255">
        <v>-518632.78</v>
      </c>
      <c r="AO19735" s="228" t="s">
        <v>23143</v>
      </c>
      <c r="AP19735" s="229">
        <v>117195.96</v>
      </c>
      <c r="AR19735" s="205"/>
      <c r="AS19735" s="206"/>
    </row>
    <row r="19736" spans="38:45" x14ac:dyDescent="0.55000000000000004">
      <c r="AL19736" s="254" t="s">
        <v>46130</v>
      </c>
      <c r="AM19736" s="255">
        <v>-69812.86</v>
      </c>
      <c r="AO19736" s="228" t="s">
        <v>23144</v>
      </c>
      <c r="AP19736" s="229">
        <v>1650.13</v>
      </c>
      <c r="AR19736" s="205"/>
      <c r="AS19736" s="206"/>
    </row>
    <row r="19737" spans="38:45" x14ac:dyDescent="0.55000000000000004">
      <c r="AL19737" s="254" t="s">
        <v>39361</v>
      </c>
      <c r="AM19737" s="255">
        <v>217921.26</v>
      </c>
      <c r="AO19737" s="228" t="s">
        <v>49386</v>
      </c>
      <c r="AP19737" s="229">
        <v>41168.300000000003</v>
      </c>
      <c r="AR19737" s="205"/>
      <c r="AS19737" s="206"/>
    </row>
    <row r="19738" spans="38:45" x14ac:dyDescent="0.55000000000000004">
      <c r="AL19738" s="254" t="s">
        <v>60006</v>
      </c>
      <c r="AM19738" s="255">
        <v>25583.34</v>
      </c>
      <c r="AO19738" s="228" t="s">
        <v>13839</v>
      </c>
      <c r="AP19738" s="229">
        <v>18347.12</v>
      </c>
      <c r="AR19738" s="205"/>
      <c r="AS19738" s="206"/>
    </row>
    <row r="19739" spans="38:45" x14ac:dyDescent="0.55000000000000004">
      <c r="AL19739" s="254" t="s">
        <v>24903</v>
      </c>
      <c r="AM19739" s="255">
        <v>135882.88</v>
      </c>
      <c r="AO19739" s="228" t="s">
        <v>13840</v>
      </c>
      <c r="AP19739" s="229">
        <v>6311.59</v>
      </c>
      <c r="AR19739" s="205"/>
      <c r="AS19739" s="206"/>
    </row>
    <row r="19740" spans="38:45" x14ac:dyDescent="0.55000000000000004">
      <c r="AL19740" s="254" t="s">
        <v>65176</v>
      </c>
      <c r="AM19740" s="255">
        <v>55369.17</v>
      </c>
      <c r="AO19740" s="228" t="s">
        <v>35259</v>
      </c>
      <c r="AP19740" s="229">
        <v>39168.36</v>
      </c>
      <c r="AR19740" s="205"/>
      <c r="AS19740" s="206"/>
    </row>
    <row r="19741" spans="38:45" x14ac:dyDescent="0.55000000000000004">
      <c r="AL19741" s="254" t="s">
        <v>47565</v>
      </c>
      <c r="AM19741" s="255">
        <v>132799.75</v>
      </c>
      <c r="AO19741" s="228" t="s">
        <v>54431</v>
      </c>
      <c r="AP19741" s="229">
        <v>1552.13</v>
      </c>
      <c r="AR19741" s="205"/>
      <c r="AS19741" s="206"/>
    </row>
    <row r="19742" spans="38:45" x14ac:dyDescent="0.55000000000000004">
      <c r="AL19742" s="254" t="s">
        <v>47566</v>
      </c>
      <c r="AM19742" s="255">
        <v>3156.4</v>
      </c>
      <c r="AO19742" s="228" t="s">
        <v>33816</v>
      </c>
      <c r="AP19742" s="229">
        <v>795658.22</v>
      </c>
      <c r="AR19742" s="205"/>
      <c r="AS19742" s="206"/>
    </row>
    <row r="19743" spans="38:45" x14ac:dyDescent="0.55000000000000004">
      <c r="AL19743" s="254" t="s">
        <v>49397</v>
      </c>
      <c r="AM19743" s="255">
        <v>206807.25</v>
      </c>
      <c r="AO19743" s="228" t="s">
        <v>23146</v>
      </c>
      <c r="AP19743" s="229">
        <v>295500</v>
      </c>
      <c r="AR19743" s="205"/>
      <c r="AS19743" s="206"/>
    </row>
    <row r="19744" spans="38:45" x14ac:dyDescent="0.55000000000000004">
      <c r="AL19744" s="254" t="s">
        <v>59338</v>
      </c>
      <c r="AM19744" s="255">
        <v>157500</v>
      </c>
      <c r="AO19744" s="228" t="s">
        <v>54432</v>
      </c>
      <c r="AP19744" s="229">
        <v>900</v>
      </c>
      <c r="AR19744" s="205"/>
      <c r="AS19744" s="206"/>
    </row>
    <row r="19745" spans="38:45" x14ac:dyDescent="0.55000000000000004">
      <c r="AL19745" s="254" t="s">
        <v>24906</v>
      </c>
      <c r="AM19745" s="255">
        <v>17978.07</v>
      </c>
      <c r="AO19745" s="228" t="s">
        <v>23148</v>
      </c>
      <c r="AP19745" s="229">
        <v>2778.74</v>
      </c>
      <c r="AR19745" s="205"/>
      <c r="AS19745" s="206"/>
    </row>
    <row r="19746" spans="38:45" x14ac:dyDescent="0.55000000000000004">
      <c r="AL19746" s="254" t="s">
        <v>13976</v>
      </c>
      <c r="AM19746" s="255">
        <v>39556.25</v>
      </c>
      <c r="AO19746" s="228" t="s">
        <v>23149</v>
      </c>
      <c r="AP19746" s="229">
        <v>1777.21</v>
      </c>
      <c r="AR19746" s="205"/>
      <c r="AS19746" s="206"/>
    </row>
    <row r="19747" spans="38:45" x14ac:dyDescent="0.55000000000000004">
      <c r="AL19747" s="254" t="s">
        <v>35370</v>
      </c>
      <c r="AM19747" s="255">
        <v>787.5</v>
      </c>
      <c r="AO19747" s="228" t="s">
        <v>13841</v>
      </c>
      <c r="AP19747" s="229">
        <v>164778.45000000001</v>
      </c>
      <c r="AR19747" s="205"/>
      <c r="AS19747" s="206"/>
    </row>
    <row r="19748" spans="38:45" x14ac:dyDescent="0.55000000000000004">
      <c r="AL19748" s="254" t="s">
        <v>13977</v>
      </c>
      <c r="AM19748" s="255">
        <v>9081.32</v>
      </c>
      <c r="AO19748" s="228" t="s">
        <v>13842</v>
      </c>
      <c r="AP19748" s="229">
        <v>208859.87</v>
      </c>
      <c r="AR19748" s="205"/>
      <c r="AS19748" s="206"/>
    </row>
    <row r="19749" spans="38:45" x14ac:dyDescent="0.55000000000000004">
      <c r="AL19749" s="254" t="s">
        <v>24909</v>
      </c>
      <c r="AM19749" s="255">
        <v>47500</v>
      </c>
      <c r="AO19749" s="228" t="s">
        <v>13843</v>
      </c>
      <c r="AP19749" s="229">
        <v>102374.59</v>
      </c>
      <c r="AR19749" s="205"/>
      <c r="AS19749" s="206"/>
    </row>
    <row r="19750" spans="38:45" x14ac:dyDescent="0.55000000000000004">
      <c r="AL19750" s="254" t="s">
        <v>60007</v>
      </c>
      <c r="AM19750" s="255">
        <v>162065</v>
      </c>
      <c r="AO19750" s="228" t="s">
        <v>23150</v>
      </c>
      <c r="AP19750" s="229">
        <v>101250.92</v>
      </c>
      <c r="AR19750" s="205"/>
      <c r="AS19750" s="206"/>
    </row>
    <row r="19751" spans="38:45" x14ac:dyDescent="0.55000000000000004">
      <c r="AL19751" s="254" t="s">
        <v>13978</v>
      </c>
      <c r="AM19751" s="255">
        <v>1035.8599999999999</v>
      </c>
      <c r="AO19751" s="228" t="s">
        <v>23152</v>
      </c>
      <c r="AP19751" s="229">
        <v>8010.08</v>
      </c>
      <c r="AR19751" s="205"/>
      <c r="AS19751" s="206"/>
    </row>
    <row r="19752" spans="38:45" x14ac:dyDescent="0.55000000000000004">
      <c r="AL19752" s="254" t="s">
        <v>60008</v>
      </c>
      <c r="AM19752" s="255">
        <v>28337.57</v>
      </c>
      <c r="AO19752" s="228" t="s">
        <v>23153</v>
      </c>
      <c r="AP19752" s="229">
        <v>1291.93</v>
      </c>
      <c r="AR19752" s="205"/>
      <c r="AS19752" s="206"/>
    </row>
    <row r="19753" spans="38:45" x14ac:dyDescent="0.55000000000000004">
      <c r="AL19753" s="254" t="s">
        <v>24910</v>
      </c>
      <c r="AM19753" s="255">
        <v>21176.5</v>
      </c>
      <c r="AO19753" s="228" t="s">
        <v>54433</v>
      </c>
      <c r="AP19753" s="229">
        <v>402036.59</v>
      </c>
      <c r="AR19753" s="205"/>
      <c r="AS19753" s="206"/>
    </row>
    <row r="19754" spans="38:45" x14ac:dyDescent="0.55000000000000004">
      <c r="AL19754" s="254" t="s">
        <v>24911</v>
      </c>
      <c r="AM19754" s="255">
        <v>87576.57</v>
      </c>
      <c r="AO19754" s="228" t="s">
        <v>13844</v>
      </c>
      <c r="AP19754" s="229">
        <v>143390.76</v>
      </c>
      <c r="AR19754" s="205"/>
      <c r="AS19754" s="206"/>
    </row>
    <row r="19755" spans="38:45" x14ac:dyDescent="0.55000000000000004">
      <c r="AL19755" s="254" t="s">
        <v>24981</v>
      </c>
      <c r="AM19755" s="255">
        <v>82035.39</v>
      </c>
      <c r="AO19755" s="228" t="s">
        <v>23154</v>
      </c>
      <c r="AP19755" s="229">
        <v>34045</v>
      </c>
      <c r="AR19755" s="205"/>
      <c r="AS19755" s="206"/>
    </row>
    <row r="19756" spans="38:45" x14ac:dyDescent="0.55000000000000004">
      <c r="AL19756" s="254" t="s">
        <v>24982</v>
      </c>
      <c r="AM19756" s="255">
        <v>293963.57</v>
      </c>
      <c r="AO19756" s="228" t="s">
        <v>23156</v>
      </c>
      <c r="AP19756" s="229">
        <v>111191.81</v>
      </c>
      <c r="AR19756" s="205"/>
      <c r="AS19756" s="206"/>
    </row>
    <row r="19757" spans="38:45" x14ac:dyDescent="0.55000000000000004">
      <c r="AL19757" s="254" t="s">
        <v>33944</v>
      </c>
      <c r="AM19757" s="255">
        <v>489579.03</v>
      </c>
      <c r="AO19757" s="228" t="s">
        <v>23157</v>
      </c>
      <c r="AP19757" s="229">
        <v>-17073.39</v>
      </c>
      <c r="AR19757" s="205"/>
      <c r="AS19757" s="206"/>
    </row>
    <row r="19758" spans="38:45" x14ac:dyDescent="0.55000000000000004">
      <c r="AL19758" s="254" t="s">
        <v>34403</v>
      </c>
      <c r="AM19758" s="255">
        <v>4030</v>
      </c>
      <c r="AO19758" s="228" t="s">
        <v>36449</v>
      </c>
      <c r="AP19758" s="229">
        <v>236402.87</v>
      </c>
      <c r="AR19758" s="205"/>
      <c r="AS19758" s="206"/>
    </row>
    <row r="19759" spans="38:45" x14ac:dyDescent="0.55000000000000004">
      <c r="AL19759" s="254" t="s">
        <v>24984</v>
      </c>
      <c r="AM19759" s="255">
        <v>3554054.66</v>
      </c>
      <c r="AO19759" s="228" t="s">
        <v>35260</v>
      </c>
      <c r="AP19759" s="229">
        <v>510370</v>
      </c>
      <c r="AR19759" s="205"/>
      <c r="AS19759" s="206"/>
    </row>
    <row r="19760" spans="38:45" x14ac:dyDescent="0.55000000000000004">
      <c r="AL19760" s="254" t="s">
        <v>35387</v>
      </c>
      <c r="AM19760" s="255">
        <v>39760</v>
      </c>
      <c r="AO19760" s="228" t="s">
        <v>54434</v>
      </c>
      <c r="AP19760" s="229">
        <v>150000</v>
      </c>
      <c r="AR19760" s="205"/>
      <c r="AS19760" s="206"/>
    </row>
    <row r="19761" spans="38:45" x14ac:dyDescent="0.55000000000000004">
      <c r="AL19761" s="254" t="s">
        <v>58776</v>
      </c>
      <c r="AM19761" s="255">
        <v>56814</v>
      </c>
      <c r="AO19761" s="228" t="s">
        <v>33818</v>
      </c>
      <c r="AP19761" s="229">
        <v>20833</v>
      </c>
      <c r="AR19761" s="205"/>
      <c r="AS19761" s="206"/>
    </row>
    <row r="19762" spans="38:45" x14ac:dyDescent="0.55000000000000004">
      <c r="AL19762" s="254" t="s">
        <v>24985</v>
      </c>
      <c r="AM19762" s="255">
        <v>2500222.0699999998</v>
      </c>
      <c r="AO19762" s="228" t="s">
        <v>23225</v>
      </c>
      <c r="AP19762" s="229">
        <v>350292.58</v>
      </c>
      <c r="AR19762" s="205"/>
      <c r="AS19762" s="206"/>
    </row>
    <row r="19763" spans="38:45" x14ac:dyDescent="0.55000000000000004">
      <c r="AL19763" s="254" t="s">
        <v>33945</v>
      </c>
      <c r="AM19763" s="255">
        <v>418186.25</v>
      </c>
      <c r="AO19763" s="228" t="s">
        <v>46088</v>
      </c>
      <c r="AP19763" s="229">
        <v>81</v>
      </c>
      <c r="AR19763" s="205"/>
      <c r="AS19763" s="206"/>
    </row>
    <row r="19764" spans="38:45" x14ac:dyDescent="0.55000000000000004">
      <c r="AL19764" s="254" t="s">
        <v>24987</v>
      </c>
      <c r="AM19764" s="255">
        <v>92439.72</v>
      </c>
      <c r="AO19764" s="228" t="s">
        <v>46089</v>
      </c>
      <c r="AP19764" s="229">
        <v>654</v>
      </c>
      <c r="AR19764" s="205"/>
      <c r="AS19764" s="206"/>
    </row>
    <row r="19765" spans="38:45" x14ac:dyDescent="0.55000000000000004">
      <c r="AL19765" s="254" t="s">
        <v>24989</v>
      </c>
      <c r="AM19765" s="255">
        <v>131655.99</v>
      </c>
      <c r="AO19765" s="228" t="s">
        <v>23226</v>
      </c>
      <c r="AP19765" s="229">
        <v>145864.04</v>
      </c>
      <c r="AR19765" s="205"/>
      <c r="AS19765" s="206"/>
    </row>
    <row r="19766" spans="38:45" x14ac:dyDescent="0.55000000000000004">
      <c r="AL19766" s="254" t="s">
        <v>39367</v>
      </c>
      <c r="AM19766" s="255">
        <v>187321.15</v>
      </c>
      <c r="AO19766" s="228" t="s">
        <v>23228</v>
      </c>
      <c r="AP19766" s="229">
        <v>66980.19</v>
      </c>
      <c r="AR19766" s="205"/>
      <c r="AS19766" s="206"/>
    </row>
    <row r="19767" spans="38:45" x14ac:dyDescent="0.55000000000000004">
      <c r="AL19767" s="254" t="s">
        <v>33946</v>
      </c>
      <c r="AM19767" s="255">
        <v>1927.5</v>
      </c>
      <c r="AO19767" s="228" t="s">
        <v>40821</v>
      </c>
      <c r="AP19767" s="229">
        <v>6539.66</v>
      </c>
      <c r="AR19767" s="205"/>
      <c r="AS19767" s="206"/>
    </row>
    <row r="19768" spans="38:45" x14ac:dyDescent="0.55000000000000004">
      <c r="AL19768" s="254" t="s">
        <v>61700</v>
      </c>
      <c r="AM19768" s="255">
        <v>6752.5</v>
      </c>
      <c r="AO19768" s="228" t="s">
        <v>23230</v>
      </c>
      <c r="AP19768" s="229">
        <v>66432.490000000005</v>
      </c>
      <c r="AR19768" s="205"/>
      <c r="AS19768" s="206"/>
    </row>
    <row r="19769" spans="38:45" x14ac:dyDescent="0.55000000000000004">
      <c r="AL19769" s="254" t="s">
        <v>62378</v>
      </c>
      <c r="AM19769" s="255">
        <v>7855.87</v>
      </c>
      <c r="AO19769" s="228" t="s">
        <v>23231</v>
      </c>
      <c r="AP19769" s="229">
        <v>176.85</v>
      </c>
      <c r="AR19769" s="205"/>
      <c r="AS19769" s="206"/>
    </row>
    <row r="19770" spans="38:45" x14ac:dyDescent="0.55000000000000004">
      <c r="AL19770" s="254" t="s">
        <v>13988</v>
      </c>
      <c r="AM19770" s="255">
        <v>90580.1</v>
      </c>
      <c r="AO19770" s="228" t="s">
        <v>43284</v>
      </c>
      <c r="AP19770" s="229">
        <v>2388.5</v>
      </c>
      <c r="AR19770" s="205"/>
      <c r="AS19770" s="206"/>
    </row>
    <row r="19771" spans="38:45" x14ac:dyDescent="0.55000000000000004">
      <c r="AL19771" s="254" t="s">
        <v>35388</v>
      </c>
      <c r="AM19771" s="255">
        <v>2009512.25</v>
      </c>
      <c r="AO19771" s="228" t="s">
        <v>49387</v>
      </c>
      <c r="AP19771" s="229">
        <v>494.79</v>
      </c>
      <c r="AR19771" s="205"/>
      <c r="AS19771" s="206"/>
    </row>
    <row r="19772" spans="38:45" x14ac:dyDescent="0.55000000000000004">
      <c r="AL19772" s="254" t="s">
        <v>24993</v>
      </c>
      <c r="AM19772" s="255">
        <v>886259.03</v>
      </c>
      <c r="AO19772" s="228" t="s">
        <v>23232</v>
      </c>
      <c r="AP19772" s="229">
        <v>133.44999999999999</v>
      </c>
      <c r="AR19772" s="205"/>
      <c r="AS19772" s="206"/>
    </row>
    <row r="19773" spans="38:45" x14ac:dyDescent="0.55000000000000004">
      <c r="AL19773" s="254" t="s">
        <v>65177</v>
      </c>
      <c r="AM19773" s="255">
        <v>45000</v>
      </c>
      <c r="AO19773" s="228" t="s">
        <v>23233</v>
      </c>
      <c r="AP19773" s="229">
        <v>0.83</v>
      </c>
      <c r="AR19773" s="205"/>
      <c r="AS19773" s="206"/>
    </row>
    <row r="19774" spans="38:45" x14ac:dyDescent="0.55000000000000004">
      <c r="AL19774" s="254" t="s">
        <v>35389</v>
      </c>
      <c r="AM19774" s="255">
        <v>4229.7700000000004</v>
      </c>
      <c r="AO19774" s="228" t="s">
        <v>23234</v>
      </c>
      <c r="AP19774" s="229">
        <v>124560.45</v>
      </c>
      <c r="AR19774" s="205"/>
      <c r="AS19774" s="206"/>
    </row>
    <row r="19775" spans="38:45" x14ac:dyDescent="0.55000000000000004">
      <c r="AL19775" s="254" t="s">
        <v>58074</v>
      </c>
      <c r="AM19775" s="255">
        <v>8521.84</v>
      </c>
      <c r="AO19775" s="228" t="s">
        <v>23237</v>
      </c>
      <c r="AP19775" s="229">
        <v>917667.22</v>
      </c>
      <c r="AR19775" s="205"/>
      <c r="AS19775" s="206"/>
    </row>
    <row r="19776" spans="38:45" x14ac:dyDescent="0.55000000000000004">
      <c r="AL19776" s="254" t="s">
        <v>55637</v>
      </c>
      <c r="AM19776" s="255">
        <v>10105.709999999999</v>
      </c>
      <c r="AO19776" s="228" t="s">
        <v>23238</v>
      </c>
      <c r="AP19776" s="229">
        <v>622580.68999999994</v>
      </c>
      <c r="AR19776" s="205"/>
      <c r="AS19776" s="206"/>
    </row>
    <row r="19777" spans="38:45" x14ac:dyDescent="0.55000000000000004">
      <c r="AL19777" s="254" t="s">
        <v>24994</v>
      </c>
      <c r="AM19777" s="255">
        <v>4905.58</v>
      </c>
      <c r="AO19777" s="228" t="s">
        <v>50699</v>
      </c>
      <c r="AP19777" s="229">
        <v>86070</v>
      </c>
      <c r="AR19777" s="205"/>
      <c r="AS19777" s="206"/>
    </row>
    <row r="19778" spans="38:45" x14ac:dyDescent="0.55000000000000004">
      <c r="AL19778" s="254" t="s">
        <v>60943</v>
      </c>
      <c r="AM19778" s="255">
        <v>15000</v>
      </c>
      <c r="AO19778" s="228" t="s">
        <v>23239</v>
      </c>
      <c r="AP19778" s="229">
        <v>481.73</v>
      </c>
      <c r="AR19778" s="205"/>
      <c r="AS19778" s="206"/>
    </row>
    <row r="19779" spans="38:45" x14ac:dyDescent="0.55000000000000004">
      <c r="AL19779" s="254" t="s">
        <v>24995</v>
      </c>
      <c r="AM19779" s="255">
        <v>73.87</v>
      </c>
      <c r="AO19779" s="228" t="s">
        <v>43285</v>
      </c>
      <c r="AP19779" s="229">
        <v>2838.65</v>
      </c>
      <c r="AR19779" s="205"/>
      <c r="AS19779" s="206"/>
    </row>
    <row r="19780" spans="38:45" x14ac:dyDescent="0.55000000000000004">
      <c r="AL19780" s="254" t="s">
        <v>13991</v>
      </c>
      <c r="AM19780" s="255">
        <v>803188.2</v>
      </c>
      <c r="AO19780" s="228" t="s">
        <v>23241</v>
      </c>
      <c r="AP19780" s="229">
        <v>2190.42</v>
      </c>
      <c r="AR19780" s="205"/>
      <c r="AS19780" s="206"/>
    </row>
    <row r="19781" spans="38:45" x14ac:dyDescent="0.55000000000000004">
      <c r="AL19781" s="254" t="s">
        <v>13992</v>
      </c>
      <c r="AM19781" s="255">
        <v>2292914.59</v>
      </c>
      <c r="AO19781" s="228" t="s">
        <v>13848</v>
      </c>
      <c r="AP19781" s="229">
        <v>182693.23</v>
      </c>
      <c r="AR19781" s="205"/>
      <c r="AS19781" s="206"/>
    </row>
    <row r="19782" spans="38:45" x14ac:dyDescent="0.55000000000000004">
      <c r="AL19782" s="254" t="s">
        <v>24996</v>
      </c>
      <c r="AM19782" s="255">
        <v>880107.41</v>
      </c>
      <c r="AO19782" s="228" t="s">
        <v>23242</v>
      </c>
      <c r="AP19782" s="229">
        <v>228188.52</v>
      </c>
      <c r="AR19782" s="205"/>
      <c r="AS19782" s="206"/>
    </row>
    <row r="19783" spans="38:45" x14ac:dyDescent="0.55000000000000004">
      <c r="AL19783" s="254" t="s">
        <v>24998</v>
      </c>
      <c r="AM19783" s="255">
        <v>1637640.58</v>
      </c>
      <c r="AO19783" s="228" t="s">
        <v>23243</v>
      </c>
      <c r="AP19783" s="229">
        <v>52293.74</v>
      </c>
      <c r="AR19783" s="205"/>
      <c r="AS19783" s="206"/>
    </row>
    <row r="19784" spans="38:45" x14ac:dyDescent="0.55000000000000004">
      <c r="AL19784" s="254" t="s">
        <v>24999</v>
      </c>
      <c r="AM19784" s="255">
        <v>471969.19</v>
      </c>
      <c r="AO19784" s="228" t="s">
        <v>23244</v>
      </c>
      <c r="AP19784" s="229">
        <v>38849.730000000003</v>
      </c>
      <c r="AR19784" s="205"/>
      <c r="AS19784" s="206"/>
    </row>
    <row r="19785" spans="38:45" x14ac:dyDescent="0.55000000000000004">
      <c r="AL19785" s="254" t="s">
        <v>48510</v>
      </c>
      <c r="AM19785" s="255">
        <v>192788.26</v>
      </c>
      <c r="AO19785" s="228" t="s">
        <v>23245</v>
      </c>
      <c r="AP19785" s="229">
        <v>70653.3</v>
      </c>
      <c r="AR19785" s="205"/>
      <c r="AS19785" s="206"/>
    </row>
    <row r="19786" spans="38:45" x14ac:dyDescent="0.55000000000000004">
      <c r="AL19786" s="254" t="s">
        <v>58075</v>
      </c>
      <c r="AM19786" s="255">
        <v>26138.68</v>
      </c>
      <c r="AO19786" s="228" t="s">
        <v>46090</v>
      </c>
      <c r="AP19786" s="229">
        <v>1228.3900000000001</v>
      </c>
      <c r="AR19786" s="205"/>
      <c r="AS19786" s="206"/>
    </row>
    <row r="19787" spans="38:45" x14ac:dyDescent="0.55000000000000004">
      <c r="AL19787" s="254" t="s">
        <v>56837</v>
      </c>
      <c r="AM19787" s="255">
        <v>90</v>
      </c>
      <c r="AO19787" s="228" t="s">
        <v>43286</v>
      </c>
      <c r="AP19787" s="229">
        <v>13391.76</v>
      </c>
      <c r="AR19787" s="205"/>
      <c r="AS19787" s="206"/>
    </row>
    <row r="19788" spans="38:45" x14ac:dyDescent="0.55000000000000004">
      <c r="AL19788" s="254" t="s">
        <v>60009</v>
      </c>
      <c r="AM19788" s="255">
        <v>20975</v>
      </c>
      <c r="AO19788" s="228" t="s">
        <v>23248</v>
      </c>
      <c r="AP19788" s="229">
        <v>85745.14</v>
      </c>
      <c r="AR19788" s="205"/>
      <c r="AS19788" s="206"/>
    </row>
    <row r="19789" spans="38:45" x14ac:dyDescent="0.55000000000000004">
      <c r="AL19789" s="254" t="s">
        <v>61701</v>
      </c>
      <c r="AM19789" s="255">
        <v>755</v>
      </c>
      <c r="AO19789" s="228" t="s">
        <v>23249</v>
      </c>
      <c r="AP19789" s="229">
        <v>66615.520000000004</v>
      </c>
      <c r="AR19789" s="205"/>
      <c r="AS19789" s="206"/>
    </row>
    <row r="19790" spans="38:45" x14ac:dyDescent="0.55000000000000004">
      <c r="AL19790" s="254" t="s">
        <v>25003</v>
      </c>
      <c r="AM19790" s="255">
        <v>3846917.04</v>
      </c>
      <c r="AO19790" s="228" t="s">
        <v>23250</v>
      </c>
      <c r="AP19790" s="229">
        <v>162669.46</v>
      </c>
      <c r="AR19790" s="205"/>
      <c r="AS19790" s="206"/>
    </row>
    <row r="19791" spans="38:45" x14ac:dyDescent="0.55000000000000004">
      <c r="AL19791" s="254" t="s">
        <v>54480</v>
      </c>
      <c r="AM19791" s="255">
        <v>70934.5</v>
      </c>
      <c r="AO19791" s="228" t="s">
        <v>23251</v>
      </c>
      <c r="AP19791" s="229">
        <v>100588.37</v>
      </c>
      <c r="AR19791" s="205"/>
      <c r="AS19791" s="206"/>
    </row>
    <row r="19792" spans="38:45" x14ac:dyDescent="0.55000000000000004">
      <c r="AL19792" s="254" t="s">
        <v>25004</v>
      </c>
      <c r="AM19792" s="255">
        <v>1171048.92</v>
      </c>
      <c r="AO19792" s="228" t="s">
        <v>23252</v>
      </c>
      <c r="AP19792" s="229">
        <v>152574.28</v>
      </c>
      <c r="AR19792" s="205"/>
      <c r="AS19792" s="206"/>
    </row>
    <row r="19793" spans="38:45" x14ac:dyDescent="0.55000000000000004">
      <c r="AL19793" s="254" t="s">
        <v>25005</v>
      </c>
      <c r="AM19793" s="255">
        <v>87280.29</v>
      </c>
      <c r="AO19793" s="228" t="s">
        <v>50700</v>
      </c>
      <c r="AP19793" s="229">
        <v>-5684.87</v>
      </c>
      <c r="AR19793" s="205"/>
      <c r="AS19793" s="206"/>
    </row>
    <row r="19794" spans="38:45" x14ac:dyDescent="0.55000000000000004">
      <c r="AL19794" s="254" t="s">
        <v>58377</v>
      </c>
      <c r="AM19794" s="255">
        <v>36308.720000000001</v>
      </c>
      <c r="AO19794" s="228" t="s">
        <v>50701</v>
      </c>
      <c r="AP19794" s="229">
        <v>34175.71</v>
      </c>
      <c r="AR19794" s="205"/>
      <c r="AS19794" s="206"/>
    </row>
    <row r="19795" spans="38:45" x14ac:dyDescent="0.55000000000000004">
      <c r="AL19795" s="254" t="s">
        <v>25006</v>
      </c>
      <c r="AM19795" s="255">
        <v>191501.98</v>
      </c>
      <c r="AO19795" s="228" t="s">
        <v>23253</v>
      </c>
      <c r="AP19795" s="229">
        <v>102036.82</v>
      </c>
      <c r="AR19795" s="205"/>
      <c r="AS19795" s="206"/>
    </row>
    <row r="19796" spans="38:45" x14ac:dyDescent="0.55000000000000004">
      <c r="AL19796" s="254" t="s">
        <v>13993</v>
      </c>
      <c r="AM19796" s="255">
        <v>345.92</v>
      </c>
      <c r="AO19796" s="228" t="s">
        <v>23277</v>
      </c>
      <c r="AP19796" s="229">
        <v>15016.26</v>
      </c>
      <c r="AR19796" s="205"/>
      <c r="AS19796" s="206"/>
    </row>
    <row r="19797" spans="38:45" x14ac:dyDescent="0.55000000000000004">
      <c r="AL19797" s="254" t="s">
        <v>55638</v>
      </c>
      <c r="AM19797" s="255">
        <v>220.54</v>
      </c>
      <c r="AO19797" s="228" t="s">
        <v>43287</v>
      </c>
      <c r="AP19797" s="229">
        <v>90723.1</v>
      </c>
      <c r="AR19797" s="205"/>
      <c r="AS19797" s="206"/>
    </row>
    <row r="19798" spans="38:45" x14ac:dyDescent="0.55000000000000004">
      <c r="AL19798" s="254" t="s">
        <v>25008</v>
      </c>
      <c r="AM19798" s="255">
        <v>6879663.6100000003</v>
      </c>
      <c r="AO19798" s="228" t="s">
        <v>23278</v>
      </c>
      <c r="AP19798" s="229">
        <v>8213</v>
      </c>
      <c r="AR19798" s="205"/>
      <c r="AS19798" s="206"/>
    </row>
    <row r="19799" spans="38:45" x14ac:dyDescent="0.55000000000000004">
      <c r="AL19799" s="254" t="s">
        <v>62379</v>
      </c>
      <c r="AM19799" s="255">
        <v>-111359.2</v>
      </c>
      <c r="AO19799" s="228" t="s">
        <v>23280</v>
      </c>
      <c r="AP19799" s="229">
        <v>13925.5</v>
      </c>
      <c r="AR19799" s="205"/>
      <c r="AS19799" s="206"/>
    </row>
    <row r="19800" spans="38:45" x14ac:dyDescent="0.55000000000000004">
      <c r="AL19800" s="254" t="s">
        <v>58378</v>
      </c>
      <c r="AM19800" s="255">
        <v>123840.6</v>
      </c>
      <c r="AO19800" s="228" t="s">
        <v>23282</v>
      </c>
      <c r="AP19800" s="229">
        <v>5690.69</v>
      </c>
      <c r="AR19800" s="205"/>
      <c r="AS19800" s="206"/>
    </row>
    <row r="19801" spans="38:45" x14ac:dyDescent="0.55000000000000004">
      <c r="AL19801" s="254" t="s">
        <v>25009</v>
      </c>
      <c r="AM19801" s="255">
        <v>180759.67</v>
      </c>
      <c r="AO19801" s="228" t="s">
        <v>23284</v>
      </c>
      <c r="AP19801" s="229">
        <v>23307.01</v>
      </c>
      <c r="AR19801" s="205"/>
      <c r="AS19801" s="206"/>
    </row>
    <row r="19802" spans="38:45" x14ac:dyDescent="0.55000000000000004">
      <c r="AL19802" s="254" t="s">
        <v>25033</v>
      </c>
      <c r="AM19802" s="255">
        <v>62988.57</v>
      </c>
      <c r="AO19802" s="228" t="s">
        <v>23286</v>
      </c>
      <c r="AP19802" s="229">
        <v>40465.15</v>
      </c>
      <c r="AR19802" s="205"/>
      <c r="AS19802" s="206"/>
    </row>
    <row r="19803" spans="38:45" x14ac:dyDescent="0.55000000000000004">
      <c r="AL19803" s="254" t="s">
        <v>25036</v>
      </c>
      <c r="AM19803" s="255">
        <v>20493.32</v>
      </c>
      <c r="AO19803" s="228" t="s">
        <v>13861</v>
      </c>
      <c r="AP19803" s="229">
        <v>28581.72</v>
      </c>
      <c r="AR19803" s="205"/>
      <c r="AS19803" s="206"/>
    </row>
    <row r="19804" spans="38:45" x14ac:dyDescent="0.55000000000000004">
      <c r="AL19804" s="254" t="s">
        <v>25037</v>
      </c>
      <c r="AM19804" s="255">
        <v>6233.97</v>
      </c>
      <c r="AO19804" s="228" t="s">
        <v>54435</v>
      </c>
      <c r="AP19804" s="229">
        <v>18968.490000000002</v>
      </c>
      <c r="AR19804" s="205"/>
      <c r="AS19804" s="206"/>
    </row>
    <row r="19805" spans="38:45" x14ac:dyDescent="0.55000000000000004">
      <c r="AL19805" s="254" t="s">
        <v>25039</v>
      </c>
      <c r="AM19805" s="255">
        <v>5536</v>
      </c>
      <c r="AO19805" s="228" t="s">
        <v>23352</v>
      </c>
      <c r="AP19805" s="229">
        <v>410244.23</v>
      </c>
      <c r="AR19805" s="205"/>
      <c r="AS19805" s="206"/>
    </row>
    <row r="19806" spans="38:45" x14ac:dyDescent="0.55000000000000004">
      <c r="AL19806" s="254" t="s">
        <v>54481</v>
      </c>
      <c r="AM19806" s="255">
        <v>9314.93</v>
      </c>
      <c r="AO19806" s="228" t="s">
        <v>33831</v>
      </c>
      <c r="AP19806" s="229">
        <v>832493.5</v>
      </c>
      <c r="AR19806" s="205"/>
      <c r="AS19806" s="206"/>
    </row>
    <row r="19807" spans="38:45" x14ac:dyDescent="0.55000000000000004">
      <c r="AL19807" s="254" t="s">
        <v>40854</v>
      </c>
      <c r="AM19807" s="255">
        <v>1009.15</v>
      </c>
      <c r="AO19807" s="228" t="s">
        <v>47543</v>
      </c>
      <c r="AP19807" s="229">
        <v>4786.5200000000004</v>
      </c>
      <c r="AR19807" s="205"/>
      <c r="AS19807" s="206"/>
    </row>
    <row r="19808" spans="38:45" x14ac:dyDescent="0.55000000000000004">
      <c r="AL19808" s="254" t="s">
        <v>25040</v>
      </c>
      <c r="AM19808" s="255">
        <v>34771.26</v>
      </c>
      <c r="AO19808" s="228" t="s">
        <v>23353</v>
      </c>
      <c r="AP19808" s="229">
        <v>73145.5</v>
      </c>
      <c r="AR19808" s="205"/>
      <c r="AS19808" s="206"/>
    </row>
    <row r="19809" spans="38:45" x14ac:dyDescent="0.55000000000000004">
      <c r="AL19809" s="254" t="s">
        <v>25041</v>
      </c>
      <c r="AM19809" s="255">
        <v>66775.649999999994</v>
      </c>
      <c r="AO19809" s="228" t="s">
        <v>23354</v>
      </c>
      <c r="AP19809" s="229">
        <v>4800</v>
      </c>
      <c r="AR19809" s="205"/>
      <c r="AS19809" s="206"/>
    </row>
    <row r="19810" spans="38:45" x14ac:dyDescent="0.55000000000000004">
      <c r="AL19810" s="254" t="s">
        <v>25042</v>
      </c>
      <c r="AM19810" s="255">
        <v>320</v>
      </c>
      <c r="AO19810" s="228" t="s">
        <v>23355</v>
      </c>
      <c r="AP19810" s="229">
        <v>505.77</v>
      </c>
      <c r="AR19810" s="205"/>
      <c r="AS19810" s="206"/>
    </row>
    <row r="19811" spans="38:45" x14ac:dyDescent="0.55000000000000004">
      <c r="AL19811" s="254" t="s">
        <v>25043</v>
      </c>
      <c r="AM19811" s="255">
        <v>26892.61</v>
      </c>
      <c r="AO19811" s="228" t="s">
        <v>23356</v>
      </c>
      <c r="AP19811" s="229">
        <v>244434.95</v>
      </c>
      <c r="AR19811" s="205"/>
      <c r="AS19811" s="206"/>
    </row>
    <row r="19812" spans="38:45" x14ac:dyDescent="0.55000000000000004">
      <c r="AL19812" s="254" t="s">
        <v>62903</v>
      </c>
      <c r="AM19812" s="255">
        <v>1740.84</v>
      </c>
      <c r="AO19812" s="228" t="s">
        <v>23357</v>
      </c>
      <c r="AP19812" s="229">
        <v>118448.21</v>
      </c>
      <c r="AR19812" s="205"/>
      <c r="AS19812" s="206"/>
    </row>
    <row r="19813" spans="38:45" x14ac:dyDescent="0.55000000000000004">
      <c r="AL19813" s="254" t="s">
        <v>47567</v>
      </c>
      <c r="AM19813" s="255">
        <v>25139.64</v>
      </c>
      <c r="AO19813" s="228" t="s">
        <v>33832</v>
      </c>
      <c r="AP19813" s="229">
        <v>3696.58</v>
      </c>
      <c r="AR19813" s="205"/>
      <c r="AS19813" s="206"/>
    </row>
    <row r="19814" spans="38:45" x14ac:dyDescent="0.55000000000000004">
      <c r="AL19814" s="254" t="s">
        <v>60010</v>
      </c>
      <c r="AM19814" s="255">
        <v>9000</v>
      </c>
      <c r="AO19814" s="228" t="s">
        <v>39288</v>
      </c>
      <c r="AP19814" s="229">
        <v>13639.08</v>
      </c>
      <c r="AR19814" s="205"/>
      <c r="AS19814" s="206"/>
    </row>
    <row r="19815" spans="38:45" x14ac:dyDescent="0.55000000000000004">
      <c r="AL19815" s="254" t="s">
        <v>25076</v>
      </c>
      <c r="AM19815" s="255">
        <v>180972.86</v>
      </c>
      <c r="AO19815" s="228" t="s">
        <v>13862</v>
      </c>
      <c r="AP19815" s="229">
        <v>15048.06</v>
      </c>
      <c r="AR19815" s="205"/>
      <c r="AS19815" s="206"/>
    </row>
    <row r="19816" spans="38:45" x14ac:dyDescent="0.55000000000000004">
      <c r="AL19816" s="254" t="s">
        <v>61702</v>
      </c>
      <c r="AM19816" s="255">
        <v>121000</v>
      </c>
      <c r="AO19816" s="228" t="s">
        <v>40822</v>
      </c>
      <c r="AP19816" s="229">
        <v>1811.5</v>
      </c>
      <c r="AR19816" s="205"/>
      <c r="AS19816" s="206"/>
    </row>
    <row r="19817" spans="38:45" x14ac:dyDescent="0.55000000000000004">
      <c r="AL19817" s="254" t="s">
        <v>25077</v>
      </c>
      <c r="AM19817" s="255">
        <v>534</v>
      </c>
      <c r="AO19817" s="228" t="s">
        <v>23358</v>
      </c>
      <c r="AP19817" s="229">
        <v>4505</v>
      </c>
      <c r="AR19817" s="205"/>
      <c r="AS19817" s="206"/>
    </row>
    <row r="19818" spans="38:45" x14ac:dyDescent="0.55000000000000004">
      <c r="AL19818" s="254" t="s">
        <v>25078</v>
      </c>
      <c r="AM19818" s="255">
        <v>879.64</v>
      </c>
      <c r="AO19818" s="228" t="s">
        <v>13863</v>
      </c>
      <c r="AP19818" s="229">
        <v>19622.68</v>
      </c>
      <c r="AR19818" s="205"/>
      <c r="AS19818" s="206"/>
    </row>
    <row r="19819" spans="38:45" x14ac:dyDescent="0.55000000000000004">
      <c r="AL19819" s="254" t="s">
        <v>25079</v>
      </c>
      <c r="AM19819" s="255">
        <v>165.28</v>
      </c>
      <c r="AO19819" s="228" t="s">
        <v>33833</v>
      </c>
      <c r="AP19819" s="229">
        <v>730.5</v>
      </c>
      <c r="AR19819" s="205"/>
      <c r="AS19819" s="206"/>
    </row>
    <row r="19820" spans="38:45" x14ac:dyDescent="0.55000000000000004">
      <c r="AL19820" s="254" t="s">
        <v>25080</v>
      </c>
      <c r="AM19820" s="255">
        <v>581.64</v>
      </c>
      <c r="AO19820" s="228" t="s">
        <v>35268</v>
      </c>
      <c r="AP19820" s="229">
        <v>3018449.17</v>
      </c>
      <c r="AR19820" s="205"/>
      <c r="AS19820" s="206"/>
    </row>
    <row r="19821" spans="38:45" x14ac:dyDescent="0.55000000000000004">
      <c r="AL19821" s="254" t="s">
        <v>25081</v>
      </c>
      <c r="AM19821" s="255">
        <v>637</v>
      </c>
      <c r="AO19821" s="228" t="s">
        <v>50702</v>
      </c>
      <c r="AP19821" s="229">
        <v>26740.54</v>
      </c>
      <c r="AR19821" s="205"/>
      <c r="AS19821" s="206"/>
    </row>
    <row r="19822" spans="38:45" x14ac:dyDescent="0.55000000000000004">
      <c r="AL19822" s="254" t="s">
        <v>56838</v>
      </c>
      <c r="AM19822" s="255">
        <v>4743</v>
      </c>
      <c r="AO19822" s="228" t="s">
        <v>50703</v>
      </c>
      <c r="AP19822" s="229">
        <v>2049.8000000000002</v>
      </c>
      <c r="AR19822" s="205"/>
      <c r="AS19822" s="206"/>
    </row>
    <row r="19823" spans="38:45" x14ac:dyDescent="0.55000000000000004">
      <c r="AL19823" s="254" t="s">
        <v>60944</v>
      </c>
      <c r="AM19823" s="255">
        <v>72527.789999999994</v>
      </c>
      <c r="AO19823" s="228" t="s">
        <v>23359</v>
      </c>
      <c r="AP19823" s="229">
        <v>26768</v>
      </c>
      <c r="AR19823" s="205"/>
      <c r="AS19823" s="206"/>
    </row>
    <row r="19824" spans="38:45" x14ac:dyDescent="0.55000000000000004">
      <c r="AL19824" s="254" t="s">
        <v>39370</v>
      </c>
      <c r="AM19824" s="255">
        <v>13000</v>
      </c>
      <c r="AO19824" s="228" t="s">
        <v>54436</v>
      </c>
      <c r="AP19824" s="229">
        <v>3630</v>
      </c>
      <c r="AR19824" s="205"/>
      <c r="AS19824" s="206"/>
    </row>
    <row r="19825" spans="38:45" x14ac:dyDescent="0.55000000000000004">
      <c r="AL19825" s="254" t="s">
        <v>25099</v>
      </c>
      <c r="AM19825" s="255">
        <v>1000</v>
      </c>
      <c r="AO19825" s="228" t="s">
        <v>23360</v>
      </c>
      <c r="AP19825" s="229">
        <v>19335</v>
      </c>
      <c r="AR19825" s="205"/>
      <c r="AS19825" s="206"/>
    </row>
    <row r="19826" spans="38:45" x14ac:dyDescent="0.55000000000000004">
      <c r="AL19826" s="254" t="s">
        <v>25100</v>
      </c>
      <c r="AM19826" s="255">
        <v>7000</v>
      </c>
      <c r="AO19826" s="228" t="s">
        <v>33834</v>
      </c>
      <c r="AP19826" s="229">
        <v>6883.18</v>
      </c>
      <c r="AR19826" s="205"/>
      <c r="AS19826" s="206"/>
    </row>
    <row r="19827" spans="38:45" x14ac:dyDescent="0.55000000000000004">
      <c r="AL19827" s="254" t="s">
        <v>25101</v>
      </c>
      <c r="AM19827" s="255">
        <v>3749.37</v>
      </c>
      <c r="AO19827" s="228" t="s">
        <v>13867</v>
      </c>
      <c r="AP19827" s="229">
        <v>372587.84</v>
      </c>
      <c r="AR19827" s="205"/>
      <c r="AS19827" s="206"/>
    </row>
    <row r="19828" spans="38:45" x14ac:dyDescent="0.55000000000000004">
      <c r="AL19828" s="254" t="s">
        <v>25103</v>
      </c>
      <c r="AM19828" s="255">
        <v>3998.5</v>
      </c>
      <c r="AO19828" s="228" t="s">
        <v>13868</v>
      </c>
      <c r="AP19828" s="229">
        <v>156780.22</v>
      </c>
      <c r="AR19828" s="205"/>
      <c r="AS19828" s="206"/>
    </row>
    <row r="19829" spans="38:45" x14ac:dyDescent="0.55000000000000004">
      <c r="AL19829" s="254" t="s">
        <v>14000</v>
      </c>
      <c r="AM19829" s="255">
        <v>9833.2199999999993</v>
      </c>
      <c r="AO19829" s="228" t="s">
        <v>23361</v>
      </c>
      <c r="AP19829" s="229">
        <v>73746.98</v>
      </c>
      <c r="AR19829" s="205"/>
      <c r="AS19829" s="206"/>
    </row>
    <row r="19830" spans="38:45" x14ac:dyDescent="0.55000000000000004">
      <c r="AL19830" s="254" t="s">
        <v>39374</v>
      </c>
      <c r="AM19830" s="255">
        <v>38187.5</v>
      </c>
      <c r="AO19830" s="228" t="s">
        <v>23362</v>
      </c>
      <c r="AP19830" s="229">
        <v>35018.76</v>
      </c>
      <c r="AR19830" s="205"/>
      <c r="AS19830" s="206"/>
    </row>
    <row r="19831" spans="38:45" x14ac:dyDescent="0.55000000000000004">
      <c r="AL19831" s="254" t="s">
        <v>25111</v>
      </c>
      <c r="AM19831" s="255">
        <v>4200</v>
      </c>
      <c r="AO19831" s="228" t="s">
        <v>23363</v>
      </c>
      <c r="AP19831" s="229">
        <v>36007.550000000003</v>
      </c>
      <c r="AR19831" s="205"/>
      <c r="AS19831" s="206"/>
    </row>
    <row r="19832" spans="38:45" x14ac:dyDescent="0.55000000000000004">
      <c r="AL19832" s="254" t="s">
        <v>39375</v>
      </c>
      <c r="AM19832" s="255">
        <v>95291.88</v>
      </c>
      <c r="AO19832" s="228" t="s">
        <v>23365</v>
      </c>
      <c r="AP19832" s="229">
        <v>4859.72</v>
      </c>
      <c r="AR19832" s="205"/>
      <c r="AS19832" s="206"/>
    </row>
    <row r="19833" spans="38:45" x14ac:dyDescent="0.55000000000000004">
      <c r="AL19833" s="254" t="s">
        <v>35393</v>
      </c>
      <c r="AM19833" s="255">
        <v>43261.03</v>
      </c>
      <c r="AO19833" s="228" t="s">
        <v>50704</v>
      </c>
      <c r="AP19833" s="229">
        <v>461.52</v>
      </c>
      <c r="AR19833" s="205"/>
      <c r="AS19833" s="206"/>
    </row>
    <row r="19834" spans="38:45" x14ac:dyDescent="0.55000000000000004">
      <c r="AL19834" s="254" t="s">
        <v>25112</v>
      </c>
      <c r="AM19834" s="255">
        <v>715.4</v>
      </c>
      <c r="AO19834" s="228" t="s">
        <v>35269</v>
      </c>
      <c r="AP19834" s="229">
        <v>1981</v>
      </c>
      <c r="AR19834" s="205"/>
      <c r="AS19834" s="206"/>
    </row>
    <row r="19835" spans="38:45" x14ac:dyDescent="0.55000000000000004">
      <c r="AL19835" s="254" t="s">
        <v>25113</v>
      </c>
      <c r="AM19835" s="255">
        <v>32221.75</v>
      </c>
      <c r="AO19835" s="228" t="s">
        <v>36457</v>
      </c>
      <c r="AP19835" s="229">
        <v>22325</v>
      </c>
      <c r="AR19835" s="205"/>
      <c r="AS19835" s="206"/>
    </row>
    <row r="19836" spans="38:45" x14ac:dyDescent="0.55000000000000004">
      <c r="AL19836" s="254" t="s">
        <v>59339</v>
      </c>
      <c r="AM19836" s="255">
        <v>5053.08</v>
      </c>
      <c r="AO19836" s="228" t="s">
        <v>13869</v>
      </c>
      <c r="AP19836" s="229">
        <v>14.84</v>
      </c>
      <c r="AR19836" s="205"/>
      <c r="AS19836" s="206"/>
    </row>
    <row r="19837" spans="38:45" x14ac:dyDescent="0.55000000000000004">
      <c r="AL19837" s="254" t="s">
        <v>25137</v>
      </c>
      <c r="AM19837" s="255">
        <v>159334.26999999999</v>
      </c>
      <c r="AO19837" s="228" t="s">
        <v>54437</v>
      </c>
      <c r="AP19837" s="229">
        <v>712621.52</v>
      </c>
      <c r="AR19837" s="205"/>
      <c r="AS19837" s="206"/>
    </row>
    <row r="19838" spans="38:45" x14ac:dyDescent="0.55000000000000004">
      <c r="AL19838" s="254" t="s">
        <v>25139</v>
      </c>
      <c r="AM19838" s="255">
        <v>476.85</v>
      </c>
      <c r="AO19838" s="228" t="s">
        <v>13870</v>
      </c>
      <c r="AP19838" s="229">
        <v>45155.18</v>
      </c>
      <c r="AR19838" s="205"/>
      <c r="AS19838" s="206"/>
    </row>
    <row r="19839" spans="38:45" x14ac:dyDescent="0.55000000000000004">
      <c r="AL19839" s="254" t="s">
        <v>62904</v>
      </c>
      <c r="AM19839" s="255">
        <v>6999.96</v>
      </c>
      <c r="AO19839" s="228" t="s">
        <v>36458</v>
      </c>
      <c r="AP19839" s="229">
        <v>3314.75</v>
      </c>
      <c r="AR19839" s="205"/>
      <c r="AS19839" s="206"/>
    </row>
    <row r="19840" spans="38:45" x14ac:dyDescent="0.55000000000000004">
      <c r="AL19840" s="254" t="s">
        <v>62905</v>
      </c>
      <c r="AM19840" s="255">
        <v>42716.639999999999</v>
      </c>
      <c r="AO19840" s="228" t="s">
        <v>23367</v>
      </c>
      <c r="AP19840" s="229">
        <v>519207.17</v>
      </c>
      <c r="AR19840" s="205"/>
      <c r="AS19840" s="206"/>
    </row>
    <row r="19841" spans="38:45" x14ac:dyDescent="0.55000000000000004">
      <c r="AL19841" s="254" t="s">
        <v>25142</v>
      </c>
      <c r="AM19841" s="255">
        <v>5974.38</v>
      </c>
      <c r="AO19841" s="228" t="s">
        <v>50705</v>
      </c>
      <c r="AP19841" s="229">
        <v>1080.4000000000001</v>
      </c>
      <c r="AR19841" s="205"/>
      <c r="AS19841" s="206"/>
    </row>
    <row r="19842" spans="38:45" x14ac:dyDescent="0.55000000000000004">
      <c r="AL19842" s="254" t="s">
        <v>25144</v>
      </c>
      <c r="AM19842" s="255">
        <v>8504.85</v>
      </c>
      <c r="AO19842" s="228" t="s">
        <v>36459</v>
      </c>
      <c r="AP19842" s="229">
        <v>741.65</v>
      </c>
      <c r="AR19842" s="205"/>
      <c r="AS19842" s="206"/>
    </row>
    <row r="19843" spans="38:45" x14ac:dyDescent="0.55000000000000004">
      <c r="AL19843" s="254" t="s">
        <v>25146</v>
      </c>
      <c r="AM19843" s="255">
        <v>36121.74</v>
      </c>
      <c r="AO19843" s="228" t="s">
        <v>23368</v>
      </c>
      <c r="AP19843" s="229">
        <v>346121.12</v>
      </c>
      <c r="AR19843" s="205"/>
      <c r="AS19843" s="206"/>
    </row>
    <row r="19844" spans="38:45" x14ac:dyDescent="0.55000000000000004">
      <c r="AL19844" s="254" t="s">
        <v>48513</v>
      </c>
      <c r="AM19844" s="255">
        <v>1161.25</v>
      </c>
      <c r="AO19844" s="228" t="s">
        <v>23369</v>
      </c>
      <c r="AP19844" s="229">
        <v>1407699.78</v>
      </c>
      <c r="AR19844" s="205"/>
      <c r="AS19844" s="206"/>
    </row>
    <row r="19845" spans="38:45" x14ac:dyDescent="0.55000000000000004">
      <c r="AL19845" s="254" t="s">
        <v>25148</v>
      </c>
      <c r="AM19845" s="255">
        <v>26689.439999999999</v>
      </c>
      <c r="AO19845" s="228" t="s">
        <v>23370</v>
      </c>
      <c r="AP19845" s="229">
        <v>-15496.92</v>
      </c>
      <c r="AR19845" s="205"/>
      <c r="AS19845" s="206"/>
    </row>
    <row r="19846" spans="38:45" x14ac:dyDescent="0.55000000000000004">
      <c r="AL19846" s="254" t="s">
        <v>40856</v>
      </c>
      <c r="AM19846" s="255">
        <v>10385.200000000001</v>
      </c>
      <c r="AO19846" s="228" t="s">
        <v>36460</v>
      </c>
      <c r="AP19846" s="229">
        <v>15916.43</v>
      </c>
      <c r="AR19846" s="205"/>
      <c r="AS19846" s="206"/>
    </row>
    <row r="19847" spans="38:45" x14ac:dyDescent="0.55000000000000004">
      <c r="AL19847" s="254" t="s">
        <v>25149</v>
      </c>
      <c r="AM19847" s="255">
        <v>11960.43</v>
      </c>
      <c r="AO19847" s="228" t="s">
        <v>47544</v>
      </c>
      <c r="AP19847" s="229">
        <v>6031.38</v>
      </c>
      <c r="AR19847" s="205"/>
      <c r="AS19847" s="206"/>
    </row>
    <row r="19848" spans="38:45" x14ac:dyDescent="0.55000000000000004">
      <c r="AL19848" s="254" t="s">
        <v>25151</v>
      </c>
      <c r="AM19848" s="255">
        <v>12315.55</v>
      </c>
      <c r="AO19848" s="228" t="s">
        <v>40823</v>
      </c>
      <c r="AP19848" s="229">
        <v>102132.64</v>
      </c>
      <c r="AR19848" s="205"/>
      <c r="AS19848" s="206"/>
    </row>
    <row r="19849" spans="38:45" x14ac:dyDescent="0.55000000000000004">
      <c r="AL19849" s="254" t="s">
        <v>25152</v>
      </c>
      <c r="AM19849" s="255">
        <v>35400</v>
      </c>
      <c r="AO19849" s="228" t="s">
        <v>33837</v>
      </c>
      <c r="AP19849" s="229">
        <v>151273.53</v>
      </c>
      <c r="AR19849" s="205"/>
      <c r="AS19849" s="206"/>
    </row>
    <row r="19850" spans="38:45" x14ac:dyDescent="0.55000000000000004">
      <c r="AL19850" s="254" t="s">
        <v>40858</v>
      </c>
      <c r="AM19850" s="255">
        <v>5839.45</v>
      </c>
      <c r="AO19850" s="228" t="s">
        <v>35274</v>
      </c>
      <c r="AP19850" s="229">
        <v>2251932.21</v>
      </c>
      <c r="AR19850" s="205"/>
      <c r="AS19850" s="206"/>
    </row>
    <row r="19851" spans="38:45" x14ac:dyDescent="0.55000000000000004">
      <c r="AL19851" s="254" t="s">
        <v>40859</v>
      </c>
      <c r="AM19851" s="255">
        <v>10616.72</v>
      </c>
      <c r="AO19851" s="228" t="s">
        <v>23483</v>
      </c>
      <c r="AP19851" s="229">
        <v>5658991.8700000001</v>
      </c>
      <c r="AR19851" s="205"/>
      <c r="AS19851" s="206"/>
    </row>
    <row r="19852" spans="38:45" x14ac:dyDescent="0.55000000000000004">
      <c r="AL19852" s="254" t="s">
        <v>40860</v>
      </c>
      <c r="AM19852" s="255">
        <v>7393</v>
      </c>
      <c r="AO19852" s="228" t="s">
        <v>46091</v>
      </c>
      <c r="AP19852" s="229">
        <v>93476.15</v>
      </c>
      <c r="AR19852" s="205"/>
      <c r="AS19852" s="206"/>
    </row>
    <row r="19853" spans="38:45" x14ac:dyDescent="0.55000000000000004">
      <c r="AL19853" s="254" t="s">
        <v>25167</v>
      </c>
      <c r="AM19853" s="255">
        <v>58540.61</v>
      </c>
      <c r="AO19853" s="228" t="s">
        <v>23484</v>
      </c>
      <c r="AP19853" s="229">
        <v>2058735.72</v>
      </c>
      <c r="AR19853" s="205"/>
      <c r="AS19853" s="206"/>
    </row>
    <row r="19854" spans="38:45" x14ac:dyDescent="0.55000000000000004">
      <c r="AL19854" s="254" t="s">
        <v>50740</v>
      </c>
      <c r="AM19854" s="255">
        <v>28204.080000000002</v>
      </c>
      <c r="AO19854" s="228" t="s">
        <v>23485</v>
      </c>
      <c r="AP19854" s="229">
        <v>265734.48</v>
      </c>
      <c r="AR19854" s="205"/>
      <c r="AS19854" s="206"/>
    </row>
    <row r="19855" spans="38:45" x14ac:dyDescent="0.55000000000000004">
      <c r="AL19855" s="254" t="s">
        <v>25168</v>
      </c>
      <c r="AM19855" s="255">
        <v>5566.44</v>
      </c>
      <c r="AO19855" s="228" t="s">
        <v>23486</v>
      </c>
      <c r="AP19855" s="229">
        <v>450539.23</v>
      </c>
      <c r="AR19855" s="205"/>
      <c r="AS19855" s="206"/>
    </row>
    <row r="19856" spans="38:45" x14ac:dyDescent="0.55000000000000004">
      <c r="AL19856" s="254" t="s">
        <v>65178</v>
      </c>
      <c r="AM19856" s="255">
        <v>1202.26</v>
      </c>
      <c r="AO19856" s="228" t="s">
        <v>23488</v>
      </c>
      <c r="AP19856" s="229">
        <v>966077.27</v>
      </c>
      <c r="AR19856" s="205"/>
      <c r="AS19856" s="206"/>
    </row>
    <row r="19857" spans="38:45" x14ac:dyDescent="0.55000000000000004">
      <c r="AL19857" s="254" t="s">
        <v>40862</v>
      </c>
      <c r="AM19857" s="255">
        <v>8684.5</v>
      </c>
      <c r="AO19857" s="228" t="s">
        <v>23489</v>
      </c>
      <c r="AP19857" s="229">
        <v>213626.41</v>
      </c>
      <c r="AR19857" s="205"/>
      <c r="AS19857" s="206"/>
    </row>
    <row r="19858" spans="38:45" x14ac:dyDescent="0.55000000000000004">
      <c r="AL19858" s="254" t="s">
        <v>25171</v>
      </c>
      <c r="AM19858" s="255">
        <v>4000.59</v>
      </c>
      <c r="AO19858" s="228" t="s">
        <v>23490</v>
      </c>
      <c r="AP19858" s="229">
        <v>25674.82</v>
      </c>
      <c r="AR19858" s="205"/>
      <c r="AS19858" s="206"/>
    </row>
    <row r="19859" spans="38:45" x14ac:dyDescent="0.55000000000000004">
      <c r="AL19859" s="254" t="s">
        <v>56839</v>
      </c>
      <c r="AM19859" s="255">
        <v>48323.94</v>
      </c>
      <c r="AO19859" s="228" t="s">
        <v>50706</v>
      </c>
      <c r="AP19859" s="229">
        <v>9530.7900000000009</v>
      </c>
      <c r="AR19859" s="205"/>
      <c r="AS19859" s="206"/>
    </row>
    <row r="19860" spans="38:45" x14ac:dyDescent="0.55000000000000004">
      <c r="AL19860" s="254" t="s">
        <v>48514</v>
      </c>
      <c r="AM19860" s="255">
        <v>113850.17</v>
      </c>
      <c r="AO19860" s="228" t="s">
        <v>23491</v>
      </c>
      <c r="AP19860" s="229">
        <v>698376.33</v>
      </c>
      <c r="AR19860" s="205"/>
      <c r="AS19860" s="206"/>
    </row>
    <row r="19861" spans="38:45" x14ac:dyDescent="0.55000000000000004">
      <c r="AL19861" s="254" t="s">
        <v>25186</v>
      </c>
      <c r="AM19861" s="255">
        <v>66360</v>
      </c>
      <c r="AO19861" s="228" t="s">
        <v>23492</v>
      </c>
      <c r="AP19861" s="229">
        <v>57442.16</v>
      </c>
      <c r="AR19861" s="205"/>
      <c r="AS19861" s="206"/>
    </row>
    <row r="19862" spans="38:45" x14ac:dyDescent="0.55000000000000004">
      <c r="AL19862" s="254" t="s">
        <v>40863</v>
      </c>
      <c r="AM19862" s="255">
        <v>29500</v>
      </c>
      <c r="AO19862" s="228" t="s">
        <v>40824</v>
      </c>
      <c r="AP19862" s="229">
        <v>5620166.3200000003</v>
      </c>
      <c r="AR19862" s="205"/>
      <c r="AS19862" s="206"/>
    </row>
    <row r="19863" spans="38:45" x14ac:dyDescent="0.55000000000000004">
      <c r="AL19863" s="254" t="s">
        <v>36556</v>
      </c>
      <c r="AM19863" s="255">
        <v>19759.82</v>
      </c>
      <c r="AO19863" s="228" t="s">
        <v>13877</v>
      </c>
      <c r="AP19863" s="229">
        <v>24403.87</v>
      </c>
      <c r="AR19863" s="205"/>
      <c r="AS19863" s="206"/>
    </row>
    <row r="19864" spans="38:45" x14ac:dyDescent="0.55000000000000004">
      <c r="AL19864" s="254" t="s">
        <v>40864</v>
      </c>
      <c r="AM19864" s="255">
        <v>43264.72</v>
      </c>
      <c r="AO19864" s="228" t="s">
        <v>23493</v>
      </c>
      <c r="AP19864" s="229">
        <v>264957.48</v>
      </c>
      <c r="AR19864" s="205"/>
      <c r="AS19864" s="206"/>
    </row>
    <row r="19865" spans="38:45" x14ac:dyDescent="0.55000000000000004">
      <c r="AL19865" s="254" t="s">
        <v>40865</v>
      </c>
      <c r="AM19865" s="255">
        <v>9277.6</v>
      </c>
      <c r="AO19865" s="228" t="s">
        <v>23495</v>
      </c>
      <c r="AP19865" s="229">
        <v>387868.15</v>
      </c>
      <c r="AR19865" s="205"/>
      <c r="AS19865" s="206"/>
    </row>
    <row r="19866" spans="38:45" x14ac:dyDescent="0.55000000000000004">
      <c r="AL19866" s="254" t="s">
        <v>25187</v>
      </c>
      <c r="AM19866" s="255">
        <v>49814.94</v>
      </c>
      <c r="AO19866" s="228" t="s">
        <v>36465</v>
      </c>
      <c r="AP19866" s="229">
        <v>518</v>
      </c>
      <c r="AR19866" s="205"/>
      <c r="AS19866" s="206"/>
    </row>
    <row r="19867" spans="38:45" x14ac:dyDescent="0.55000000000000004">
      <c r="AL19867" s="254" t="s">
        <v>55639</v>
      </c>
      <c r="AM19867" s="255">
        <v>1500</v>
      </c>
      <c r="AO19867" s="228" t="s">
        <v>40825</v>
      </c>
      <c r="AP19867" s="229">
        <v>41697.5</v>
      </c>
      <c r="AR19867" s="205"/>
      <c r="AS19867" s="206"/>
    </row>
    <row r="19868" spans="38:45" x14ac:dyDescent="0.55000000000000004">
      <c r="AL19868" s="254" t="s">
        <v>25188</v>
      </c>
      <c r="AM19868" s="255">
        <v>600.6</v>
      </c>
      <c r="AO19868" s="228" t="s">
        <v>40826</v>
      </c>
      <c r="AP19868" s="229">
        <v>23569.43</v>
      </c>
      <c r="AR19868" s="205"/>
      <c r="AS19868" s="206"/>
    </row>
    <row r="19869" spans="38:45" x14ac:dyDescent="0.55000000000000004">
      <c r="AL19869" s="254" t="s">
        <v>25189</v>
      </c>
      <c r="AM19869" s="255">
        <v>3653.32</v>
      </c>
      <c r="AO19869" s="228" t="s">
        <v>40827</v>
      </c>
      <c r="AP19869" s="229">
        <v>2721.33</v>
      </c>
      <c r="AR19869" s="205"/>
      <c r="AS19869" s="206"/>
    </row>
    <row r="19870" spans="38:45" x14ac:dyDescent="0.55000000000000004">
      <c r="AL19870" s="254" t="s">
        <v>25190</v>
      </c>
      <c r="AM19870" s="255">
        <v>5824.68</v>
      </c>
      <c r="AO19870" s="228" t="s">
        <v>23496</v>
      </c>
      <c r="AP19870" s="229">
        <v>924189.49</v>
      </c>
      <c r="AR19870" s="205"/>
      <c r="AS19870" s="206"/>
    </row>
    <row r="19871" spans="38:45" x14ac:dyDescent="0.55000000000000004">
      <c r="AL19871" s="254" t="s">
        <v>25219</v>
      </c>
      <c r="AM19871" s="255">
        <v>-11506.5</v>
      </c>
      <c r="AO19871" s="228" t="s">
        <v>23498</v>
      </c>
      <c r="AP19871" s="229">
        <v>70586.960000000006</v>
      </c>
      <c r="AR19871" s="205"/>
      <c r="AS19871" s="206"/>
    </row>
    <row r="19872" spans="38:45" x14ac:dyDescent="0.55000000000000004">
      <c r="AL19872" s="254" t="s">
        <v>33958</v>
      </c>
      <c r="AM19872" s="255">
        <v>361723.56</v>
      </c>
      <c r="AO19872" s="228" t="s">
        <v>33838</v>
      </c>
      <c r="AP19872" s="229">
        <v>91780001.900000006</v>
      </c>
      <c r="AR19872" s="205"/>
      <c r="AS19872" s="206"/>
    </row>
    <row r="19873" spans="38:45" x14ac:dyDescent="0.55000000000000004">
      <c r="AL19873" s="254" t="s">
        <v>33959</v>
      </c>
      <c r="AM19873" s="255">
        <v>45779</v>
      </c>
      <c r="AO19873" s="228" t="s">
        <v>23500</v>
      </c>
      <c r="AP19873" s="229">
        <v>696255.96</v>
      </c>
      <c r="AR19873" s="205"/>
      <c r="AS19873" s="206"/>
    </row>
    <row r="19874" spans="38:45" x14ac:dyDescent="0.55000000000000004">
      <c r="AL19874" s="254" t="s">
        <v>54488</v>
      </c>
      <c r="AM19874" s="255">
        <v>593.66999999999996</v>
      </c>
      <c r="AO19874" s="228" t="s">
        <v>23501</v>
      </c>
      <c r="AP19874" s="229">
        <v>9114.66</v>
      </c>
      <c r="AR19874" s="205"/>
      <c r="AS19874" s="206"/>
    </row>
    <row r="19875" spans="38:45" x14ac:dyDescent="0.55000000000000004">
      <c r="AL19875" s="254" t="s">
        <v>54489</v>
      </c>
      <c r="AM19875" s="255">
        <v>43093.07</v>
      </c>
      <c r="AO19875" s="228" t="s">
        <v>23502</v>
      </c>
      <c r="AP19875" s="229">
        <v>29577.96</v>
      </c>
      <c r="AR19875" s="205"/>
      <c r="AS19875" s="206"/>
    </row>
    <row r="19876" spans="38:45" x14ac:dyDescent="0.55000000000000004">
      <c r="AL19876" s="254" t="s">
        <v>33960</v>
      </c>
      <c r="AM19876" s="255">
        <v>60215.32</v>
      </c>
      <c r="AO19876" s="228" t="s">
        <v>23503</v>
      </c>
      <c r="AP19876" s="229">
        <v>184049.45</v>
      </c>
      <c r="AR19876" s="205"/>
      <c r="AS19876" s="206"/>
    </row>
    <row r="19877" spans="38:45" x14ac:dyDescent="0.55000000000000004">
      <c r="AL19877" s="254" t="s">
        <v>54491</v>
      </c>
      <c r="AM19877" s="255">
        <v>390</v>
      </c>
      <c r="AO19877" s="228" t="s">
        <v>23504</v>
      </c>
      <c r="AP19877" s="229">
        <v>2847375.23</v>
      </c>
      <c r="AR19877" s="205"/>
      <c r="AS19877" s="206"/>
    </row>
    <row r="19878" spans="38:45" x14ac:dyDescent="0.55000000000000004">
      <c r="AL19878" s="254" t="s">
        <v>33962</v>
      </c>
      <c r="AM19878" s="255">
        <v>31866.03</v>
      </c>
      <c r="AO19878" s="228" t="s">
        <v>43288</v>
      </c>
      <c r="AP19878" s="229">
        <v>199900</v>
      </c>
      <c r="AR19878" s="205"/>
      <c r="AS19878" s="206"/>
    </row>
    <row r="19879" spans="38:45" x14ac:dyDescent="0.55000000000000004">
      <c r="AL19879" s="254" t="s">
        <v>32554</v>
      </c>
      <c r="AM19879" s="255">
        <v>13801.2</v>
      </c>
      <c r="AO19879" s="228" t="s">
        <v>47545</v>
      </c>
      <c r="AP19879" s="229">
        <v>41613.03</v>
      </c>
      <c r="AR19879" s="205"/>
      <c r="AS19879" s="206"/>
    </row>
    <row r="19880" spans="38:45" x14ac:dyDescent="0.55000000000000004">
      <c r="AL19880" s="254" t="s">
        <v>14009</v>
      </c>
      <c r="AM19880" s="255">
        <v>18247.54</v>
      </c>
      <c r="AO19880" s="228" t="s">
        <v>23505</v>
      </c>
      <c r="AP19880" s="229">
        <v>4296.9399999999996</v>
      </c>
      <c r="AR19880" s="205"/>
      <c r="AS19880" s="206"/>
    </row>
    <row r="19881" spans="38:45" x14ac:dyDescent="0.55000000000000004">
      <c r="AL19881" s="254" t="s">
        <v>33963</v>
      </c>
      <c r="AM19881" s="255">
        <v>8607.92</v>
      </c>
      <c r="AO19881" s="228" t="s">
        <v>13881</v>
      </c>
      <c r="AP19881" s="229">
        <v>8788989.1999999993</v>
      </c>
      <c r="AR19881" s="205"/>
      <c r="AS19881" s="206"/>
    </row>
    <row r="19882" spans="38:45" x14ac:dyDescent="0.55000000000000004">
      <c r="AL19882" s="254" t="s">
        <v>43325</v>
      </c>
      <c r="AM19882" s="255">
        <v>22350</v>
      </c>
      <c r="AO19882" s="228" t="s">
        <v>13882</v>
      </c>
      <c r="AP19882" s="229">
        <v>3572451.14</v>
      </c>
      <c r="AR19882" s="205"/>
      <c r="AS19882" s="206"/>
    </row>
    <row r="19883" spans="38:45" x14ac:dyDescent="0.55000000000000004">
      <c r="AL19883" s="254" t="s">
        <v>36565</v>
      </c>
      <c r="AM19883" s="255">
        <v>6600</v>
      </c>
      <c r="AO19883" s="228" t="s">
        <v>23506</v>
      </c>
      <c r="AP19883" s="229">
        <v>1018273.94</v>
      </c>
      <c r="AR19883" s="205"/>
      <c r="AS19883" s="206"/>
    </row>
    <row r="19884" spans="38:45" x14ac:dyDescent="0.55000000000000004">
      <c r="AL19884" s="254" t="s">
        <v>58777</v>
      </c>
      <c r="AM19884" s="255">
        <v>27007.94</v>
      </c>
      <c r="AO19884" s="228" t="s">
        <v>23507</v>
      </c>
      <c r="AP19884" s="229">
        <v>131598.67000000001</v>
      </c>
      <c r="AR19884" s="205"/>
      <c r="AS19884" s="206"/>
    </row>
    <row r="19885" spans="38:45" x14ac:dyDescent="0.55000000000000004">
      <c r="AL19885" s="254" t="s">
        <v>58778</v>
      </c>
      <c r="AM19885" s="255">
        <v>2760</v>
      </c>
      <c r="AO19885" s="228" t="s">
        <v>23508</v>
      </c>
      <c r="AP19885" s="229">
        <v>1437.8</v>
      </c>
      <c r="AR19885" s="205"/>
      <c r="AS19885" s="206"/>
    </row>
    <row r="19886" spans="38:45" x14ac:dyDescent="0.55000000000000004">
      <c r="AL19886" s="254" t="s">
        <v>58076</v>
      </c>
      <c r="AM19886" s="255">
        <v>3300</v>
      </c>
      <c r="AO19886" s="228" t="s">
        <v>23509</v>
      </c>
      <c r="AP19886" s="229">
        <v>8219268.3899999997</v>
      </c>
      <c r="AR19886" s="205"/>
      <c r="AS19886" s="206"/>
    </row>
    <row r="19887" spans="38:45" x14ac:dyDescent="0.55000000000000004">
      <c r="AL19887" s="254" t="s">
        <v>35398</v>
      </c>
      <c r="AM19887" s="255">
        <v>1620.17</v>
      </c>
      <c r="AO19887" s="228" t="s">
        <v>23510</v>
      </c>
      <c r="AP19887" s="229">
        <v>440395.35</v>
      </c>
      <c r="AR19887" s="205"/>
      <c r="AS19887" s="206"/>
    </row>
    <row r="19888" spans="38:45" x14ac:dyDescent="0.55000000000000004">
      <c r="AL19888" s="254" t="s">
        <v>59340</v>
      </c>
      <c r="AM19888" s="255">
        <v>87000</v>
      </c>
      <c r="AO19888" s="228" t="s">
        <v>23513</v>
      </c>
      <c r="AP19888" s="229">
        <v>1263650.19</v>
      </c>
      <c r="AR19888" s="205"/>
      <c r="AS19888" s="206"/>
    </row>
    <row r="19889" spans="38:45" x14ac:dyDescent="0.55000000000000004">
      <c r="AL19889" s="254" t="s">
        <v>25220</v>
      </c>
      <c r="AM19889" s="255">
        <v>4593.18</v>
      </c>
      <c r="AO19889" s="228" t="s">
        <v>23515</v>
      </c>
      <c r="AP19889" s="229">
        <v>3.03</v>
      </c>
      <c r="AR19889" s="205"/>
      <c r="AS19889" s="206"/>
    </row>
    <row r="19890" spans="38:45" x14ac:dyDescent="0.55000000000000004">
      <c r="AL19890" s="254" t="s">
        <v>14010</v>
      </c>
      <c r="AM19890" s="255">
        <v>50030.69</v>
      </c>
      <c r="AO19890" s="228" t="s">
        <v>47546</v>
      </c>
      <c r="AP19890" s="229">
        <v>2384.9699999999998</v>
      </c>
      <c r="AR19890" s="205"/>
      <c r="AS19890" s="206"/>
    </row>
    <row r="19891" spans="38:45" x14ac:dyDescent="0.55000000000000004">
      <c r="AL19891" s="254" t="s">
        <v>25221</v>
      </c>
      <c r="AM19891" s="255">
        <v>61286.87</v>
      </c>
      <c r="AO19891" s="228" t="s">
        <v>23516</v>
      </c>
      <c r="AP19891" s="229">
        <v>3349532.49</v>
      </c>
      <c r="AR19891" s="205"/>
      <c r="AS19891" s="206"/>
    </row>
    <row r="19892" spans="38:45" x14ac:dyDescent="0.55000000000000004">
      <c r="AL19892" s="254" t="s">
        <v>32555</v>
      </c>
      <c r="AM19892" s="255">
        <v>5203.32</v>
      </c>
      <c r="AO19892" s="228" t="s">
        <v>23517</v>
      </c>
      <c r="AP19892" s="229">
        <v>3969192.24</v>
      </c>
      <c r="AR19892" s="205"/>
      <c r="AS19892" s="206"/>
    </row>
    <row r="19893" spans="38:45" x14ac:dyDescent="0.55000000000000004">
      <c r="AL19893" s="254" t="s">
        <v>14011</v>
      </c>
      <c r="AM19893" s="255">
        <v>393715.81</v>
      </c>
      <c r="AO19893" s="228" t="s">
        <v>23518</v>
      </c>
      <c r="AP19893" s="229">
        <v>242024.49</v>
      </c>
      <c r="AR19893" s="205"/>
      <c r="AS19893" s="206"/>
    </row>
    <row r="19894" spans="38:45" x14ac:dyDescent="0.55000000000000004">
      <c r="AL19894" s="254" t="s">
        <v>35399</v>
      </c>
      <c r="AM19894" s="255">
        <v>51698.89</v>
      </c>
      <c r="AO19894" s="228" t="s">
        <v>23519</v>
      </c>
      <c r="AP19894" s="229">
        <v>1351773.6</v>
      </c>
      <c r="AR19894" s="205"/>
      <c r="AS19894" s="206"/>
    </row>
    <row r="19895" spans="38:45" x14ac:dyDescent="0.55000000000000004">
      <c r="AL19895" s="254" t="s">
        <v>48515</v>
      </c>
      <c r="AM19895" s="255">
        <v>16501.169999999998</v>
      </c>
      <c r="AO19895" s="228" t="s">
        <v>49388</v>
      </c>
      <c r="AP19895" s="229">
        <v>285426.84000000003</v>
      </c>
      <c r="AR19895" s="205"/>
      <c r="AS19895" s="206"/>
    </row>
    <row r="19896" spans="38:45" x14ac:dyDescent="0.55000000000000004">
      <c r="AL19896" s="254" t="s">
        <v>58779</v>
      </c>
      <c r="AM19896" s="255">
        <v>19.47</v>
      </c>
      <c r="AO19896" s="228" t="s">
        <v>50707</v>
      </c>
      <c r="AP19896" s="229">
        <v>327734.58</v>
      </c>
      <c r="AR19896" s="205"/>
      <c r="AS19896" s="206"/>
    </row>
    <row r="19897" spans="38:45" x14ac:dyDescent="0.55000000000000004">
      <c r="AL19897" s="254" t="s">
        <v>49398</v>
      </c>
      <c r="AM19897" s="255">
        <v>29272.01</v>
      </c>
      <c r="AO19897" s="228" t="s">
        <v>50708</v>
      </c>
      <c r="AP19897" s="229">
        <v>3408.68</v>
      </c>
      <c r="AR19897" s="205"/>
      <c r="AS19897" s="206"/>
    </row>
    <row r="19898" spans="38:45" x14ac:dyDescent="0.55000000000000004">
      <c r="AL19898" s="254" t="s">
        <v>60099</v>
      </c>
      <c r="AM19898" s="255">
        <v>2435</v>
      </c>
      <c r="AO19898" s="228" t="s">
        <v>50709</v>
      </c>
      <c r="AP19898" s="229">
        <v>48623.82</v>
      </c>
      <c r="AR19898" s="205"/>
      <c r="AS19898" s="206"/>
    </row>
    <row r="19899" spans="38:45" x14ac:dyDescent="0.55000000000000004">
      <c r="AL19899" s="254" t="s">
        <v>54493</v>
      </c>
      <c r="AM19899" s="255">
        <v>410639.29</v>
      </c>
      <c r="AO19899" s="228" t="s">
        <v>23520</v>
      </c>
      <c r="AP19899" s="229">
        <v>4739887.43</v>
      </c>
      <c r="AR19899" s="205"/>
      <c r="AS19899" s="206"/>
    </row>
    <row r="19900" spans="38:45" x14ac:dyDescent="0.55000000000000004">
      <c r="AL19900" s="254" t="s">
        <v>55640</v>
      </c>
      <c r="AM19900" s="255">
        <v>-0.28000000000000003</v>
      </c>
      <c r="AO19900" s="228" t="s">
        <v>23521</v>
      </c>
      <c r="AP19900" s="229">
        <v>426928.35</v>
      </c>
      <c r="AR19900" s="205"/>
      <c r="AS19900" s="206"/>
    </row>
    <row r="19901" spans="38:45" x14ac:dyDescent="0.55000000000000004">
      <c r="AL19901" s="254" t="s">
        <v>14012</v>
      </c>
      <c r="AM19901" s="255">
        <v>508014.22</v>
      </c>
      <c r="AO19901" s="228" t="s">
        <v>40828</v>
      </c>
      <c r="AP19901" s="229">
        <v>36768.959999999999</v>
      </c>
      <c r="AR19901" s="205"/>
      <c r="AS19901" s="206"/>
    </row>
    <row r="19902" spans="38:45" x14ac:dyDescent="0.55000000000000004">
      <c r="AL19902" s="254" t="s">
        <v>25226</v>
      </c>
      <c r="AM19902" s="255">
        <v>17678.3</v>
      </c>
      <c r="AO19902" s="228" t="s">
        <v>23548</v>
      </c>
      <c r="AP19902" s="229">
        <v>123333.63</v>
      </c>
      <c r="AR19902" s="205"/>
      <c r="AS19902" s="206"/>
    </row>
    <row r="19903" spans="38:45" x14ac:dyDescent="0.55000000000000004">
      <c r="AL19903" s="254" t="s">
        <v>54494</v>
      </c>
      <c r="AM19903" s="255">
        <v>896.13</v>
      </c>
      <c r="AO19903" s="228" t="s">
        <v>33842</v>
      </c>
      <c r="AP19903" s="229">
        <v>173750.28</v>
      </c>
      <c r="AR19903" s="205"/>
      <c r="AS19903" s="206"/>
    </row>
    <row r="19904" spans="38:45" x14ac:dyDescent="0.55000000000000004">
      <c r="AL19904" s="254" t="s">
        <v>54495</v>
      </c>
      <c r="AM19904" s="255">
        <v>64799.02</v>
      </c>
      <c r="AO19904" s="228" t="s">
        <v>23549</v>
      </c>
      <c r="AP19904" s="229">
        <v>433897.77</v>
      </c>
      <c r="AR19904" s="205"/>
      <c r="AS19904" s="206"/>
    </row>
    <row r="19905" spans="38:45" x14ac:dyDescent="0.55000000000000004">
      <c r="AL19905" s="254" t="s">
        <v>56840</v>
      </c>
      <c r="AM19905" s="255">
        <v>290.5</v>
      </c>
      <c r="AO19905" s="228" t="s">
        <v>23550</v>
      </c>
      <c r="AP19905" s="229">
        <v>38500</v>
      </c>
      <c r="AR19905" s="205"/>
      <c r="AS19905" s="206"/>
    </row>
    <row r="19906" spans="38:45" x14ac:dyDescent="0.55000000000000004">
      <c r="AL19906" s="254" t="s">
        <v>25227</v>
      </c>
      <c r="AM19906" s="255">
        <v>247026.83</v>
      </c>
      <c r="AO19906" s="228" t="s">
        <v>40829</v>
      </c>
      <c r="AP19906" s="229">
        <v>622835.38</v>
      </c>
      <c r="AR19906" s="205"/>
      <c r="AS19906" s="206"/>
    </row>
    <row r="19907" spans="38:45" x14ac:dyDescent="0.55000000000000004">
      <c r="AL19907" s="254" t="s">
        <v>25228</v>
      </c>
      <c r="AM19907" s="255">
        <v>743319.25</v>
      </c>
      <c r="AO19907" s="228" t="s">
        <v>33843</v>
      </c>
      <c r="AP19907" s="229">
        <v>251012.38</v>
      </c>
      <c r="AR19907" s="205"/>
      <c r="AS19907" s="206"/>
    </row>
    <row r="19908" spans="38:45" x14ac:dyDescent="0.55000000000000004">
      <c r="AL19908" s="254" t="s">
        <v>46137</v>
      </c>
      <c r="AM19908" s="255">
        <v>-17153.84</v>
      </c>
      <c r="AO19908" s="228" t="s">
        <v>23551</v>
      </c>
      <c r="AP19908" s="229">
        <v>7975.04</v>
      </c>
      <c r="AR19908" s="205"/>
      <c r="AS19908" s="206"/>
    </row>
    <row r="19909" spans="38:45" x14ac:dyDescent="0.55000000000000004">
      <c r="AL19909" s="254" t="s">
        <v>49399</v>
      </c>
      <c r="AM19909" s="255">
        <v>151739.73000000001</v>
      </c>
      <c r="AO19909" s="228" t="s">
        <v>54438</v>
      </c>
      <c r="AP19909" s="229">
        <v>106655.38</v>
      </c>
      <c r="AR19909" s="205"/>
      <c r="AS19909" s="206"/>
    </row>
    <row r="19910" spans="38:45" x14ac:dyDescent="0.55000000000000004">
      <c r="AL19910" s="254" t="s">
        <v>50741</v>
      </c>
      <c r="AM19910" s="255">
        <v>8402.3700000000008</v>
      </c>
      <c r="AO19910" s="228" t="s">
        <v>43289</v>
      </c>
      <c r="AP19910" s="229">
        <v>586733.17000000004</v>
      </c>
      <c r="AR19910" s="205"/>
      <c r="AS19910" s="206"/>
    </row>
    <row r="19911" spans="38:45" x14ac:dyDescent="0.55000000000000004">
      <c r="AL19911" s="254" t="s">
        <v>50742</v>
      </c>
      <c r="AM19911" s="255">
        <v>386703.9</v>
      </c>
      <c r="AO19911" s="228" t="s">
        <v>54439</v>
      </c>
      <c r="AP19911" s="229">
        <v>17079.419999999998</v>
      </c>
      <c r="AR19911" s="205"/>
      <c r="AS19911" s="206"/>
    </row>
    <row r="19912" spans="38:45" x14ac:dyDescent="0.55000000000000004">
      <c r="AL19912" s="254" t="s">
        <v>56841</v>
      </c>
      <c r="AM19912" s="255">
        <v>134872.72</v>
      </c>
      <c r="AO19912" s="228" t="s">
        <v>23553</v>
      </c>
      <c r="AP19912" s="229">
        <v>177929.01</v>
      </c>
      <c r="AR19912" s="205"/>
      <c r="AS19912" s="206"/>
    </row>
    <row r="19913" spans="38:45" x14ac:dyDescent="0.55000000000000004">
      <c r="AL19913" s="254" t="s">
        <v>56842</v>
      </c>
      <c r="AM19913" s="255">
        <v>68250.080000000002</v>
      </c>
      <c r="AO19913" s="228" t="s">
        <v>13884</v>
      </c>
      <c r="AP19913" s="229">
        <v>597622.57999999996</v>
      </c>
      <c r="AR19913" s="205"/>
      <c r="AS19913" s="206"/>
    </row>
    <row r="19914" spans="38:45" x14ac:dyDescent="0.55000000000000004">
      <c r="AL19914" s="254" t="s">
        <v>56843</v>
      </c>
      <c r="AM19914" s="255">
        <v>11000</v>
      </c>
      <c r="AO19914" s="228" t="s">
        <v>23554</v>
      </c>
      <c r="AP19914" s="229">
        <v>3523.92</v>
      </c>
      <c r="AR19914" s="205"/>
      <c r="AS19914" s="206"/>
    </row>
    <row r="19915" spans="38:45" x14ac:dyDescent="0.55000000000000004">
      <c r="AL19915" s="254" t="s">
        <v>46139</v>
      </c>
      <c r="AM19915" s="255">
        <v>46073.9</v>
      </c>
      <c r="AO19915" s="228" t="s">
        <v>54440</v>
      </c>
      <c r="AP19915" s="229">
        <v>98093</v>
      </c>
      <c r="AR19915" s="205"/>
      <c r="AS19915" s="206"/>
    </row>
    <row r="19916" spans="38:45" x14ac:dyDescent="0.55000000000000004">
      <c r="AL19916" s="254" t="s">
        <v>55641</v>
      </c>
      <c r="AM19916" s="255">
        <v>8432.32</v>
      </c>
      <c r="AO19916" s="228" t="s">
        <v>54441</v>
      </c>
      <c r="AP19916" s="229">
        <v>7998.2</v>
      </c>
      <c r="AR19916" s="205"/>
      <c r="AS19916" s="206"/>
    </row>
    <row r="19917" spans="38:45" x14ac:dyDescent="0.55000000000000004">
      <c r="AL19917" s="254" t="s">
        <v>14019</v>
      </c>
      <c r="AM19917" s="255">
        <v>36728.03</v>
      </c>
      <c r="AO19917" s="228" t="s">
        <v>23555</v>
      </c>
      <c r="AP19917" s="229">
        <v>206962.85</v>
      </c>
      <c r="AR19917" s="205"/>
      <c r="AS19917" s="206"/>
    </row>
    <row r="19918" spans="38:45" x14ac:dyDescent="0.55000000000000004">
      <c r="AL19918" s="254" t="s">
        <v>55642</v>
      </c>
      <c r="AM19918" s="255">
        <v>2549.1999999999998</v>
      </c>
      <c r="AO19918" s="228" t="s">
        <v>39297</v>
      </c>
      <c r="AP19918" s="229">
        <v>18800</v>
      </c>
      <c r="AR19918" s="205"/>
      <c r="AS19918" s="206"/>
    </row>
    <row r="19919" spans="38:45" x14ac:dyDescent="0.55000000000000004">
      <c r="AL19919" s="254" t="s">
        <v>62906</v>
      </c>
      <c r="AM19919" s="255">
        <v>702.3</v>
      </c>
      <c r="AO19919" s="228" t="s">
        <v>23556</v>
      </c>
      <c r="AP19919" s="229">
        <v>149998.24</v>
      </c>
      <c r="AR19919" s="205"/>
      <c r="AS19919" s="206"/>
    </row>
    <row r="19920" spans="38:45" x14ac:dyDescent="0.55000000000000004">
      <c r="AL19920" s="254" t="s">
        <v>62907</v>
      </c>
      <c r="AM19920" s="255">
        <v>47.33</v>
      </c>
      <c r="AO19920" s="228" t="s">
        <v>23592</v>
      </c>
      <c r="AP19920" s="229">
        <v>2680</v>
      </c>
      <c r="AR19920" s="205"/>
      <c r="AS19920" s="206"/>
    </row>
    <row r="19921" spans="38:45" x14ac:dyDescent="0.55000000000000004">
      <c r="AL19921" s="254" t="s">
        <v>25240</v>
      </c>
      <c r="AM19921" s="255">
        <v>1029983.18</v>
      </c>
      <c r="AO19921" s="228" t="s">
        <v>39303</v>
      </c>
      <c r="AP19921" s="229">
        <v>30650.9</v>
      </c>
      <c r="AR19921" s="205"/>
      <c r="AS19921" s="206"/>
    </row>
    <row r="19922" spans="38:45" x14ac:dyDescent="0.55000000000000004">
      <c r="AL19922" s="254" t="s">
        <v>25241</v>
      </c>
      <c r="AM19922" s="255">
        <v>182376.66</v>
      </c>
      <c r="AO19922" s="228" t="s">
        <v>43290</v>
      </c>
      <c r="AP19922" s="229">
        <v>8150</v>
      </c>
      <c r="AR19922" s="205"/>
      <c r="AS19922" s="206"/>
    </row>
    <row r="19923" spans="38:45" x14ac:dyDescent="0.55000000000000004">
      <c r="AL19923" s="254" t="s">
        <v>54497</v>
      </c>
      <c r="AM19923" s="255">
        <v>5883</v>
      </c>
      <c r="AO19923" s="228" t="s">
        <v>46092</v>
      </c>
      <c r="AP19923" s="229">
        <v>424343.75</v>
      </c>
      <c r="AR19923" s="205"/>
      <c r="AS19923" s="206"/>
    </row>
    <row r="19924" spans="38:45" x14ac:dyDescent="0.55000000000000004">
      <c r="AL19924" s="254" t="s">
        <v>25243</v>
      </c>
      <c r="AM19924" s="255">
        <v>20016.37</v>
      </c>
      <c r="AO19924" s="228" t="s">
        <v>23594</v>
      </c>
      <c r="AP19924" s="229">
        <v>9465</v>
      </c>
      <c r="AR19924" s="205"/>
      <c r="AS19924" s="206"/>
    </row>
    <row r="19925" spans="38:45" x14ac:dyDescent="0.55000000000000004">
      <c r="AL19925" s="254" t="s">
        <v>25332</v>
      </c>
      <c r="AM19925" s="255">
        <v>809407.03</v>
      </c>
      <c r="AO19925" s="228" t="s">
        <v>23595</v>
      </c>
      <c r="AP19925" s="229">
        <v>37946.46</v>
      </c>
      <c r="AR19925" s="205"/>
      <c r="AS19925" s="206"/>
    </row>
    <row r="19926" spans="38:45" x14ac:dyDescent="0.55000000000000004">
      <c r="AL19926" s="254" t="s">
        <v>25334</v>
      </c>
      <c r="AM19926" s="255">
        <v>530280.6</v>
      </c>
      <c r="AO19926" s="228" t="s">
        <v>23596</v>
      </c>
      <c r="AP19926" s="229">
        <v>9417.7199999999993</v>
      </c>
      <c r="AR19926" s="205"/>
      <c r="AS19926" s="206"/>
    </row>
    <row r="19927" spans="38:45" x14ac:dyDescent="0.55000000000000004">
      <c r="AL19927" s="254" t="s">
        <v>43326</v>
      </c>
      <c r="AM19927" s="255">
        <v>104854.9</v>
      </c>
      <c r="AO19927" s="228" t="s">
        <v>39304</v>
      </c>
      <c r="AP19927" s="229">
        <v>417.6</v>
      </c>
      <c r="AR19927" s="205"/>
      <c r="AS19927" s="206"/>
    </row>
    <row r="19928" spans="38:45" x14ac:dyDescent="0.55000000000000004">
      <c r="AL19928" s="254" t="s">
        <v>25340</v>
      </c>
      <c r="AM19928" s="255">
        <v>168258.5</v>
      </c>
      <c r="AO19928" s="228" t="s">
        <v>23597</v>
      </c>
      <c r="AP19928" s="229">
        <v>71721.789999999994</v>
      </c>
      <c r="AR19928" s="205"/>
      <c r="AS19928" s="206"/>
    </row>
    <row r="19929" spans="38:45" x14ac:dyDescent="0.55000000000000004">
      <c r="AL19929" s="254" t="s">
        <v>25341</v>
      </c>
      <c r="AM19929" s="255">
        <v>1432.81</v>
      </c>
      <c r="AO19929" s="228" t="s">
        <v>39305</v>
      </c>
      <c r="AP19929" s="229">
        <v>3000</v>
      </c>
      <c r="AR19929" s="205"/>
      <c r="AS19929" s="206"/>
    </row>
    <row r="19930" spans="38:45" x14ac:dyDescent="0.55000000000000004">
      <c r="AL19930" s="254" t="s">
        <v>14032</v>
      </c>
      <c r="AM19930" s="255">
        <v>52592.51</v>
      </c>
      <c r="AO19930" s="228" t="s">
        <v>23598</v>
      </c>
      <c r="AP19930" s="229">
        <v>22141.14</v>
      </c>
      <c r="AR19930" s="205"/>
      <c r="AS19930" s="206"/>
    </row>
    <row r="19931" spans="38:45" x14ac:dyDescent="0.55000000000000004">
      <c r="AL19931" s="254" t="s">
        <v>35408</v>
      </c>
      <c r="AM19931" s="255">
        <v>5449950</v>
      </c>
      <c r="AO19931" s="228" t="s">
        <v>23599</v>
      </c>
      <c r="AP19931" s="229">
        <v>69694</v>
      </c>
      <c r="AR19931" s="205"/>
      <c r="AS19931" s="206"/>
    </row>
    <row r="19932" spans="38:45" x14ac:dyDescent="0.55000000000000004">
      <c r="AL19932" s="254" t="s">
        <v>40866</v>
      </c>
      <c r="AM19932" s="255">
        <v>2206405.83</v>
      </c>
      <c r="AO19932" s="228" t="s">
        <v>43291</v>
      </c>
      <c r="AP19932" s="229">
        <v>13677.25</v>
      </c>
      <c r="AR19932" s="205"/>
      <c r="AS19932" s="206"/>
    </row>
    <row r="19933" spans="38:45" x14ac:dyDescent="0.55000000000000004">
      <c r="AL19933" s="254" t="s">
        <v>25349</v>
      </c>
      <c r="AM19933" s="255">
        <v>24784.33</v>
      </c>
      <c r="AO19933" s="228" t="s">
        <v>23602</v>
      </c>
      <c r="AP19933" s="229">
        <v>59025</v>
      </c>
      <c r="AR19933" s="205"/>
      <c r="AS19933" s="206"/>
    </row>
    <row r="19934" spans="38:45" x14ac:dyDescent="0.55000000000000004">
      <c r="AL19934" s="254" t="s">
        <v>25351</v>
      </c>
      <c r="AM19934" s="255">
        <v>762322.5</v>
      </c>
      <c r="AO19934" s="228" t="s">
        <v>35277</v>
      </c>
      <c r="AP19934" s="229">
        <v>35850.959999999999</v>
      </c>
      <c r="AR19934" s="205"/>
      <c r="AS19934" s="206"/>
    </row>
    <row r="19935" spans="38:45" x14ac:dyDescent="0.55000000000000004">
      <c r="AL19935" s="254" t="s">
        <v>25352</v>
      </c>
      <c r="AM19935" s="255">
        <v>0.08</v>
      </c>
      <c r="AO19935" s="228" t="s">
        <v>23612</v>
      </c>
      <c r="AP19935" s="229">
        <v>5797.72</v>
      </c>
      <c r="AR19935" s="205"/>
      <c r="AS19935" s="206"/>
    </row>
    <row r="19936" spans="38:45" x14ac:dyDescent="0.55000000000000004">
      <c r="AL19936" s="254" t="s">
        <v>14035</v>
      </c>
      <c r="AM19936" s="255">
        <v>761244.29</v>
      </c>
      <c r="AO19936" s="228" t="s">
        <v>46093</v>
      </c>
      <c r="AP19936" s="229">
        <v>97527.039999999994</v>
      </c>
      <c r="AR19936" s="205"/>
      <c r="AS19936" s="206"/>
    </row>
    <row r="19937" spans="38:45" x14ac:dyDescent="0.55000000000000004">
      <c r="AL19937" s="254" t="s">
        <v>14036</v>
      </c>
      <c r="AM19937" s="255">
        <v>1085361.3799999999</v>
      </c>
      <c r="AO19937" s="228" t="s">
        <v>39310</v>
      </c>
      <c r="AP19937" s="229">
        <v>7802.79</v>
      </c>
      <c r="AR19937" s="205"/>
      <c r="AS19937" s="206"/>
    </row>
    <row r="19938" spans="38:45" x14ac:dyDescent="0.55000000000000004">
      <c r="AL19938" s="254" t="s">
        <v>14037</v>
      </c>
      <c r="AM19938" s="255">
        <v>175538</v>
      </c>
      <c r="AO19938" s="228" t="s">
        <v>23613</v>
      </c>
      <c r="AP19938" s="229">
        <v>48469</v>
      </c>
      <c r="AR19938" s="205"/>
      <c r="AS19938" s="206"/>
    </row>
    <row r="19939" spans="38:45" x14ac:dyDescent="0.55000000000000004">
      <c r="AL19939" s="254" t="s">
        <v>25353</v>
      </c>
      <c r="AM19939" s="255">
        <v>388813.86</v>
      </c>
      <c r="AO19939" s="228" t="s">
        <v>48488</v>
      </c>
      <c r="AP19939" s="229">
        <v>3558.69</v>
      </c>
      <c r="AR19939" s="205"/>
      <c r="AS19939" s="206"/>
    </row>
    <row r="19940" spans="38:45" x14ac:dyDescent="0.55000000000000004">
      <c r="AL19940" s="254" t="s">
        <v>25354</v>
      </c>
      <c r="AM19940" s="255">
        <v>68939.240000000005</v>
      </c>
      <c r="AO19940" s="228" t="s">
        <v>23614</v>
      </c>
      <c r="AP19940" s="229">
        <v>349</v>
      </c>
      <c r="AR19940" s="205"/>
      <c r="AS19940" s="206"/>
    </row>
    <row r="19941" spans="38:45" x14ac:dyDescent="0.55000000000000004">
      <c r="AL19941" s="254" t="s">
        <v>25355</v>
      </c>
      <c r="AM19941" s="255">
        <v>32587.5</v>
      </c>
      <c r="AO19941" s="228" t="s">
        <v>23615</v>
      </c>
      <c r="AP19941" s="229">
        <v>15389.92</v>
      </c>
      <c r="AR19941" s="205"/>
      <c r="AS19941" s="206"/>
    </row>
    <row r="19942" spans="38:45" x14ac:dyDescent="0.55000000000000004">
      <c r="AL19942" s="254" t="s">
        <v>25357</v>
      </c>
      <c r="AM19942" s="255">
        <v>255155.42</v>
      </c>
      <c r="AO19942" s="228" t="s">
        <v>23616</v>
      </c>
      <c r="AP19942" s="229">
        <v>6858.97</v>
      </c>
      <c r="AR19942" s="205"/>
      <c r="AS19942" s="206"/>
    </row>
    <row r="19943" spans="38:45" x14ac:dyDescent="0.55000000000000004">
      <c r="AL19943" s="254" t="s">
        <v>50743</v>
      </c>
      <c r="AM19943" s="255">
        <v>1418.79</v>
      </c>
      <c r="AO19943" s="228" t="s">
        <v>23648</v>
      </c>
      <c r="AP19943" s="229">
        <v>86456.14</v>
      </c>
      <c r="AR19943" s="205"/>
      <c r="AS19943" s="206"/>
    </row>
    <row r="19944" spans="38:45" x14ac:dyDescent="0.55000000000000004">
      <c r="AL19944" s="254" t="s">
        <v>55643</v>
      </c>
      <c r="AM19944" s="255">
        <v>29151.439999999999</v>
      </c>
      <c r="AO19944" s="228" t="s">
        <v>23649</v>
      </c>
      <c r="AP19944" s="229">
        <v>11000</v>
      </c>
      <c r="AR19944" s="205"/>
      <c r="AS19944" s="206"/>
    </row>
    <row r="19945" spans="38:45" x14ac:dyDescent="0.55000000000000004">
      <c r="AL19945" s="254" t="s">
        <v>63513</v>
      </c>
      <c r="AM19945" s="255">
        <v>2060.64</v>
      </c>
      <c r="AO19945" s="228" t="s">
        <v>50710</v>
      </c>
      <c r="AP19945" s="229">
        <v>4060</v>
      </c>
      <c r="AR19945" s="205"/>
      <c r="AS19945" s="206"/>
    </row>
    <row r="19946" spans="38:45" x14ac:dyDescent="0.55000000000000004">
      <c r="AL19946" s="254" t="s">
        <v>59341</v>
      </c>
      <c r="AM19946" s="255">
        <v>5225</v>
      </c>
      <c r="AO19946" s="228" t="s">
        <v>50711</v>
      </c>
      <c r="AP19946" s="229">
        <v>13470</v>
      </c>
      <c r="AR19946" s="205"/>
      <c r="AS19946" s="206"/>
    </row>
    <row r="19947" spans="38:45" x14ac:dyDescent="0.55000000000000004">
      <c r="AL19947" s="254" t="s">
        <v>25358</v>
      </c>
      <c r="AM19947" s="255">
        <v>2161454.4900000002</v>
      </c>
      <c r="AO19947" s="228" t="s">
        <v>46094</v>
      </c>
      <c r="AP19947" s="229">
        <v>194675</v>
      </c>
      <c r="AR19947" s="205"/>
      <c r="AS19947" s="206"/>
    </row>
    <row r="19948" spans="38:45" x14ac:dyDescent="0.55000000000000004">
      <c r="AL19948" s="254" t="s">
        <v>54498</v>
      </c>
      <c r="AM19948" s="255">
        <v>1116016.27</v>
      </c>
      <c r="AO19948" s="228" t="s">
        <v>43292</v>
      </c>
      <c r="AP19948" s="229">
        <v>117568.86</v>
      </c>
      <c r="AR19948" s="205"/>
      <c r="AS19948" s="206"/>
    </row>
    <row r="19949" spans="38:45" x14ac:dyDescent="0.55000000000000004">
      <c r="AL19949" s="254" t="s">
        <v>14038</v>
      </c>
      <c r="AM19949" s="255">
        <v>1550948.56</v>
      </c>
      <c r="AO19949" s="228" t="s">
        <v>43293</v>
      </c>
      <c r="AP19949" s="229">
        <v>10650</v>
      </c>
      <c r="AR19949" s="205"/>
      <c r="AS19949" s="206"/>
    </row>
    <row r="19950" spans="38:45" x14ac:dyDescent="0.55000000000000004">
      <c r="AL19950" s="254" t="s">
        <v>25359</v>
      </c>
      <c r="AM19950" s="255">
        <v>43144.5</v>
      </c>
      <c r="AO19950" s="228" t="s">
        <v>23650</v>
      </c>
      <c r="AP19950" s="229">
        <v>31805.69</v>
      </c>
      <c r="AR19950" s="205"/>
      <c r="AS19950" s="206"/>
    </row>
    <row r="19951" spans="38:45" x14ac:dyDescent="0.55000000000000004">
      <c r="AL19951" s="254" t="s">
        <v>62501</v>
      </c>
      <c r="AM19951" s="255">
        <v>12030.63</v>
      </c>
      <c r="AO19951" s="228" t="s">
        <v>50712</v>
      </c>
      <c r="AP19951" s="229">
        <v>4507.16</v>
      </c>
      <c r="AR19951" s="205"/>
      <c r="AS19951" s="206"/>
    </row>
    <row r="19952" spans="38:45" x14ac:dyDescent="0.55000000000000004">
      <c r="AL19952" s="254" t="s">
        <v>25361</v>
      </c>
      <c r="AM19952" s="255">
        <v>78855.92</v>
      </c>
      <c r="AO19952" s="228" t="s">
        <v>50713</v>
      </c>
      <c r="AP19952" s="229">
        <v>1040.93</v>
      </c>
      <c r="AR19952" s="205"/>
      <c r="AS19952" s="206"/>
    </row>
    <row r="19953" spans="38:45" x14ac:dyDescent="0.55000000000000004">
      <c r="AL19953" s="254" t="s">
        <v>25362</v>
      </c>
      <c r="AM19953" s="255">
        <v>5013003.82</v>
      </c>
      <c r="AO19953" s="228" t="s">
        <v>23652</v>
      </c>
      <c r="AP19953" s="229">
        <v>779.64</v>
      </c>
      <c r="AR19953" s="205"/>
      <c r="AS19953" s="206"/>
    </row>
    <row r="19954" spans="38:45" x14ac:dyDescent="0.55000000000000004">
      <c r="AL19954" s="254" t="s">
        <v>65179</v>
      </c>
      <c r="AM19954" s="255">
        <v>66872.600000000006</v>
      </c>
      <c r="AO19954" s="228" t="s">
        <v>43294</v>
      </c>
      <c r="AP19954" s="229">
        <v>57.59</v>
      </c>
      <c r="AR19954" s="205"/>
      <c r="AS19954" s="206"/>
    </row>
    <row r="19955" spans="38:45" x14ac:dyDescent="0.55000000000000004">
      <c r="AL19955" s="254" t="s">
        <v>63514</v>
      </c>
      <c r="AM19955" s="255">
        <v>6600</v>
      </c>
      <c r="AO19955" s="228" t="s">
        <v>50714</v>
      </c>
      <c r="AP19955" s="229">
        <v>65.83</v>
      </c>
      <c r="AR19955" s="205"/>
      <c r="AS19955" s="206"/>
    </row>
    <row r="19956" spans="38:45" x14ac:dyDescent="0.55000000000000004">
      <c r="AL19956" s="254" t="s">
        <v>25389</v>
      </c>
      <c r="AM19956" s="255">
        <v>9900.2099999999991</v>
      </c>
      <c r="AO19956" s="228" t="s">
        <v>50715</v>
      </c>
      <c r="AP19956" s="229">
        <v>4.42</v>
      </c>
      <c r="AR19956" s="205"/>
      <c r="AS19956" s="206"/>
    </row>
    <row r="19957" spans="38:45" x14ac:dyDescent="0.55000000000000004">
      <c r="AL19957" s="254" t="s">
        <v>58077</v>
      </c>
      <c r="AM19957" s="255">
        <v>2166</v>
      </c>
      <c r="AO19957" s="228" t="s">
        <v>23653</v>
      </c>
      <c r="AP19957" s="229">
        <v>11514.68</v>
      </c>
      <c r="AR19957" s="205"/>
      <c r="AS19957" s="206"/>
    </row>
    <row r="19958" spans="38:45" x14ac:dyDescent="0.55000000000000004">
      <c r="AL19958" s="254" t="s">
        <v>25390</v>
      </c>
      <c r="AM19958" s="255">
        <v>12000</v>
      </c>
      <c r="AO19958" s="228" t="s">
        <v>23654</v>
      </c>
      <c r="AP19958" s="229">
        <v>1000</v>
      </c>
      <c r="AR19958" s="205"/>
      <c r="AS19958" s="206"/>
    </row>
    <row r="19959" spans="38:45" x14ac:dyDescent="0.55000000000000004">
      <c r="AL19959" s="254" t="s">
        <v>54499</v>
      </c>
      <c r="AM19959" s="255">
        <v>43366.68</v>
      </c>
      <c r="AO19959" s="228" t="s">
        <v>23657</v>
      </c>
      <c r="AP19959" s="229">
        <v>2367.5300000000002</v>
      </c>
      <c r="AR19959" s="205"/>
      <c r="AS19959" s="206"/>
    </row>
    <row r="19960" spans="38:45" x14ac:dyDescent="0.55000000000000004">
      <c r="AL19960" s="254" t="s">
        <v>35412</v>
      </c>
      <c r="AM19960" s="255">
        <v>60800</v>
      </c>
      <c r="AO19960" s="228" t="s">
        <v>23658</v>
      </c>
      <c r="AP19960" s="229">
        <v>37871.919999999998</v>
      </c>
      <c r="AR19960" s="205"/>
      <c r="AS19960" s="206"/>
    </row>
    <row r="19961" spans="38:45" x14ac:dyDescent="0.55000000000000004">
      <c r="AL19961" s="254" t="s">
        <v>62380</v>
      </c>
      <c r="AM19961" s="255">
        <v>6172.97</v>
      </c>
      <c r="AO19961" s="228" t="s">
        <v>23659</v>
      </c>
      <c r="AP19961" s="229">
        <v>62781.98</v>
      </c>
      <c r="AR19961" s="205"/>
      <c r="AS19961" s="206"/>
    </row>
    <row r="19962" spans="38:45" x14ac:dyDescent="0.55000000000000004">
      <c r="AL19962" s="254" t="s">
        <v>14049</v>
      </c>
      <c r="AM19962" s="255">
        <v>1836.69</v>
      </c>
      <c r="AO19962" s="228" t="s">
        <v>50716</v>
      </c>
      <c r="AP19962" s="229">
        <v>583.44000000000005</v>
      </c>
      <c r="AR19962" s="205"/>
      <c r="AS19962" s="206"/>
    </row>
    <row r="19963" spans="38:45" x14ac:dyDescent="0.55000000000000004">
      <c r="AL19963" s="254" t="s">
        <v>25393</v>
      </c>
      <c r="AM19963" s="255">
        <v>5402</v>
      </c>
      <c r="AO19963" s="228" t="s">
        <v>23660</v>
      </c>
      <c r="AP19963" s="229">
        <v>35705.379999999997</v>
      </c>
      <c r="AR19963" s="205"/>
      <c r="AS19963" s="206"/>
    </row>
    <row r="19964" spans="38:45" x14ac:dyDescent="0.55000000000000004">
      <c r="AL19964" s="254" t="s">
        <v>62381</v>
      </c>
      <c r="AM19964" s="255">
        <v>6749.06</v>
      </c>
      <c r="AO19964" s="228" t="s">
        <v>23697</v>
      </c>
      <c r="AP19964" s="229">
        <v>76902.460000000006</v>
      </c>
      <c r="AR19964" s="205"/>
      <c r="AS19964" s="206"/>
    </row>
    <row r="19965" spans="38:45" x14ac:dyDescent="0.55000000000000004">
      <c r="AL19965" s="254" t="s">
        <v>25394</v>
      </c>
      <c r="AM19965" s="255">
        <v>72805</v>
      </c>
      <c r="AO19965" s="228" t="s">
        <v>23698</v>
      </c>
      <c r="AP19965" s="229">
        <v>51401.32</v>
      </c>
      <c r="AR19965" s="205"/>
      <c r="AS19965" s="206"/>
    </row>
    <row r="19966" spans="38:45" x14ac:dyDescent="0.55000000000000004">
      <c r="AL19966" s="254" t="s">
        <v>46141</v>
      </c>
      <c r="AM19966" s="255">
        <v>8502</v>
      </c>
      <c r="AO19966" s="228" t="s">
        <v>48489</v>
      </c>
      <c r="AP19966" s="229">
        <v>36919.75</v>
      </c>
      <c r="AR19966" s="205"/>
      <c r="AS19966" s="206"/>
    </row>
    <row r="19967" spans="38:45" x14ac:dyDescent="0.55000000000000004">
      <c r="AL19967" s="254" t="s">
        <v>25395</v>
      </c>
      <c r="AM19967" s="255">
        <v>21838.07</v>
      </c>
      <c r="AO19967" s="228" t="s">
        <v>23699</v>
      </c>
      <c r="AP19967" s="229">
        <v>29735.69</v>
      </c>
      <c r="AR19967" s="205"/>
      <c r="AS19967" s="206"/>
    </row>
    <row r="19968" spans="38:45" x14ac:dyDescent="0.55000000000000004">
      <c r="AL19968" s="254" t="s">
        <v>25396</v>
      </c>
      <c r="AM19968" s="255">
        <v>1623.99</v>
      </c>
      <c r="AO19968" s="228" t="s">
        <v>23700</v>
      </c>
      <c r="AP19968" s="229">
        <v>4012.35</v>
      </c>
      <c r="AR19968" s="205"/>
      <c r="AS19968" s="206"/>
    </row>
    <row r="19969" spans="38:45" x14ac:dyDescent="0.55000000000000004">
      <c r="AL19969" s="254" t="s">
        <v>59342</v>
      </c>
      <c r="AM19969" s="255">
        <v>56230</v>
      </c>
      <c r="AO19969" s="228" t="s">
        <v>40830</v>
      </c>
      <c r="AP19969" s="229">
        <v>28840</v>
      </c>
      <c r="AR19969" s="205"/>
      <c r="AS19969" s="206"/>
    </row>
    <row r="19970" spans="38:45" x14ac:dyDescent="0.55000000000000004">
      <c r="AL19970" s="254" t="s">
        <v>25445</v>
      </c>
      <c r="AM19970" s="255">
        <v>98496</v>
      </c>
      <c r="AO19970" s="228" t="s">
        <v>40831</v>
      </c>
      <c r="AP19970" s="229">
        <v>20000</v>
      </c>
      <c r="AR19970" s="205"/>
      <c r="AS19970" s="206"/>
    </row>
    <row r="19971" spans="38:45" x14ac:dyDescent="0.55000000000000004">
      <c r="AL19971" s="254" t="s">
        <v>33972</v>
      </c>
      <c r="AM19971" s="255">
        <v>63500</v>
      </c>
      <c r="AO19971" s="228" t="s">
        <v>32392</v>
      </c>
      <c r="AP19971" s="229">
        <v>810</v>
      </c>
      <c r="AR19971" s="205"/>
      <c r="AS19971" s="206"/>
    </row>
    <row r="19972" spans="38:45" x14ac:dyDescent="0.55000000000000004">
      <c r="AL19972" s="254" t="s">
        <v>25447</v>
      </c>
      <c r="AM19972" s="255">
        <v>267804</v>
      </c>
      <c r="AO19972" s="228" t="s">
        <v>36471</v>
      </c>
      <c r="AP19972" s="229">
        <v>6500.01</v>
      </c>
      <c r="AR19972" s="205"/>
      <c r="AS19972" s="206"/>
    </row>
    <row r="19973" spans="38:45" x14ac:dyDescent="0.55000000000000004">
      <c r="AL19973" s="254" t="s">
        <v>25448</v>
      </c>
      <c r="AM19973" s="255">
        <v>330889.55</v>
      </c>
      <c r="AO19973" s="228" t="s">
        <v>43295</v>
      </c>
      <c r="AP19973" s="229">
        <v>378033.9</v>
      </c>
      <c r="AR19973" s="205"/>
      <c r="AS19973" s="206"/>
    </row>
    <row r="19974" spans="38:45" x14ac:dyDescent="0.55000000000000004">
      <c r="AL19974" s="254" t="s">
        <v>35432</v>
      </c>
      <c r="AM19974" s="255">
        <v>184932.15</v>
      </c>
      <c r="AO19974" s="228" t="s">
        <v>23703</v>
      </c>
      <c r="AP19974" s="229">
        <v>46823.32</v>
      </c>
      <c r="AR19974" s="205"/>
      <c r="AS19974" s="206"/>
    </row>
    <row r="19975" spans="38:45" x14ac:dyDescent="0.55000000000000004">
      <c r="AL19975" s="254" t="s">
        <v>25449</v>
      </c>
      <c r="AM19975" s="255">
        <v>77721.63</v>
      </c>
      <c r="AO19975" s="228" t="s">
        <v>23704</v>
      </c>
      <c r="AP19975" s="229">
        <v>47289.05</v>
      </c>
      <c r="AR19975" s="205"/>
      <c r="AS19975" s="206"/>
    </row>
    <row r="19976" spans="38:45" x14ac:dyDescent="0.55000000000000004">
      <c r="AL19976" s="254" t="s">
        <v>39668</v>
      </c>
      <c r="AM19976" s="255">
        <v>260772.83</v>
      </c>
      <c r="AO19976" s="228" t="s">
        <v>23705</v>
      </c>
      <c r="AP19976" s="229">
        <v>21945.58</v>
      </c>
      <c r="AR19976" s="205"/>
      <c r="AS19976" s="206"/>
    </row>
    <row r="19977" spans="38:45" x14ac:dyDescent="0.55000000000000004">
      <c r="AL19977" s="254" t="s">
        <v>25452</v>
      </c>
      <c r="AM19977" s="255">
        <v>124114.59</v>
      </c>
      <c r="AO19977" s="228" t="s">
        <v>23706</v>
      </c>
      <c r="AP19977" s="229">
        <v>750</v>
      </c>
      <c r="AR19977" s="205"/>
      <c r="AS19977" s="206"/>
    </row>
    <row r="19978" spans="38:45" x14ac:dyDescent="0.55000000000000004">
      <c r="AL19978" s="254" t="s">
        <v>58078</v>
      </c>
      <c r="AM19978" s="255">
        <v>683.25</v>
      </c>
      <c r="AO19978" s="228" t="s">
        <v>23707</v>
      </c>
      <c r="AP19978" s="229">
        <v>5700</v>
      </c>
      <c r="AR19978" s="205"/>
      <c r="AS19978" s="206"/>
    </row>
    <row r="19979" spans="38:45" x14ac:dyDescent="0.55000000000000004">
      <c r="AL19979" s="254" t="s">
        <v>25453</v>
      </c>
      <c r="AM19979" s="255">
        <v>58220</v>
      </c>
      <c r="AO19979" s="228" t="s">
        <v>54442</v>
      </c>
      <c r="AP19979" s="229">
        <v>569.11</v>
      </c>
      <c r="AR19979" s="205"/>
      <c r="AS19979" s="206"/>
    </row>
    <row r="19980" spans="38:45" x14ac:dyDescent="0.55000000000000004">
      <c r="AL19980" s="254" t="s">
        <v>25454</v>
      </c>
      <c r="AM19980" s="255">
        <v>44017.2</v>
      </c>
      <c r="AO19980" s="228" t="s">
        <v>23708</v>
      </c>
      <c r="AP19980" s="229">
        <v>7324.1</v>
      </c>
      <c r="AR19980" s="205"/>
      <c r="AS19980" s="206"/>
    </row>
    <row r="19981" spans="38:45" x14ac:dyDescent="0.55000000000000004">
      <c r="AL19981" s="254" t="s">
        <v>36575</v>
      </c>
      <c r="AM19981" s="255">
        <v>276189.28000000003</v>
      </c>
      <c r="AO19981" s="228" t="s">
        <v>23711</v>
      </c>
      <c r="AP19981" s="229">
        <v>12825</v>
      </c>
      <c r="AR19981" s="205"/>
      <c r="AS19981" s="206"/>
    </row>
    <row r="19982" spans="38:45" x14ac:dyDescent="0.55000000000000004">
      <c r="AL19982" s="254" t="s">
        <v>35433</v>
      </c>
      <c r="AM19982" s="255">
        <v>42288.160000000003</v>
      </c>
      <c r="AO19982" s="228" t="s">
        <v>23733</v>
      </c>
      <c r="AP19982" s="229">
        <v>58210</v>
      </c>
      <c r="AR19982" s="205"/>
      <c r="AS19982" s="206"/>
    </row>
    <row r="19983" spans="38:45" x14ac:dyDescent="0.55000000000000004">
      <c r="AL19983" s="254" t="s">
        <v>25456</v>
      </c>
      <c r="AM19983" s="255">
        <v>202808.17</v>
      </c>
      <c r="AO19983" s="228" t="s">
        <v>40832</v>
      </c>
      <c r="AP19983" s="229">
        <v>14640.29</v>
      </c>
      <c r="AR19983" s="205"/>
      <c r="AS19983" s="206"/>
    </row>
    <row r="19984" spans="38:45" x14ac:dyDescent="0.55000000000000004">
      <c r="AL19984" s="254" t="s">
        <v>50744</v>
      </c>
      <c r="AM19984" s="255">
        <v>40271.300000000003</v>
      </c>
      <c r="AO19984" s="228" t="s">
        <v>54443</v>
      </c>
      <c r="AP19984" s="229">
        <v>25479.21</v>
      </c>
      <c r="AR19984" s="205"/>
      <c r="AS19984" s="206"/>
    </row>
    <row r="19985" spans="38:45" x14ac:dyDescent="0.55000000000000004">
      <c r="AL19985" s="254" t="s">
        <v>36576</v>
      </c>
      <c r="AM19985" s="255">
        <v>7647.13</v>
      </c>
      <c r="AO19985" s="228" t="s">
        <v>46095</v>
      </c>
      <c r="AP19985" s="229">
        <v>211356.25</v>
      </c>
      <c r="AR19985" s="205"/>
      <c r="AS19985" s="206"/>
    </row>
    <row r="19986" spans="38:45" x14ac:dyDescent="0.55000000000000004">
      <c r="AL19986" s="254" t="s">
        <v>14058</v>
      </c>
      <c r="AM19986" s="255">
        <v>154940.37</v>
      </c>
      <c r="AO19986" s="228" t="s">
        <v>48490</v>
      </c>
      <c r="AP19986" s="229">
        <v>2837.5</v>
      </c>
      <c r="AR19986" s="205"/>
      <c r="AS19986" s="206"/>
    </row>
    <row r="19987" spans="38:45" x14ac:dyDescent="0.55000000000000004">
      <c r="AL19987" s="254" t="s">
        <v>14059</v>
      </c>
      <c r="AM19987" s="255">
        <v>327001.39</v>
      </c>
      <c r="AO19987" s="228" t="s">
        <v>23735</v>
      </c>
      <c r="AP19987" s="229">
        <v>23097.49</v>
      </c>
      <c r="AR19987" s="205"/>
      <c r="AS19987" s="206"/>
    </row>
    <row r="19988" spans="38:45" x14ac:dyDescent="0.55000000000000004">
      <c r="AL19988" s="254" t="s">
        <v>25457</v>
      </c>
      <c r="AM19988" s="255">
        <v>75122.460000000006</v>
      </c>
      <c r="AO19988" s="228" t="s">
        <v>23736</v>
      </c>
      <c r="AP19988" s="229">
        <v>21813.53</v>
      </c>
      <c r="AR19988" s="205"/>
      <c r="AS19988" s="206"/>
    </row>
    <row r="19989" spans="38:45" x14ac:dyDescent="0.55000000000000004">
      <c r="AL19989" s="254" t="s">
        <v>25458</v>
      </c>
      <c r="AM19989" s="255">
        <v>1430237.54</v>
      </c>
      <c r="AO19989" s="228" t="s">
        <v>40833</v>
      </c>
      <c r="AP19989" s="229">
        <v>5859.41</v>
      </c>
      <c r="AR19989" s="205"/>
      <c r="AS19989" s="206"/>
    </row>
    <row r="19990" spans="38:45" x14ac:dyDescent="0.55000000000000004">
      <c r="AL19990" s="254" t="s">
        <v>25459</v>
      </c>
      <c r="AM19990" s="255">
        <v>21752.639999999999</v>
      </c>
      <c r="AO19990" s="228" t="s">
        <v>23738</v>
      </c>
      <c r="AP19990" s="229">
        <v>448.38</v>
      </c>
      <c r="AR19990" s="205"/>
      <c r="AS19990" s="206"/>
    </row>
    <row r="19991" spans="38:45" x14ac:dyDescent="0.55000000000000004">
      <c r="AL19991" s="254" t="s">
        <v>54500</v>
      </c>
      <c r="AM19991" s="255">
        <v>112158.68</v>
      </c>
      <c r="AO19991" s="228" t="s">
        <v>23739</v>
      </c>
      <c r="AP19991" s="229">
        <v>7835</v>
      </c>
      <c r="AR19991" s="205"/>
      <c r="AS19991" s="206"/>
    </row>
    <row r="19992" spans="38:45" x14ac:dyDescent="0.55000000000000004">
      <c r="AL19992" s="254" t="s">
        <v>35434</v>
      </c>
      <c r="AM19992" s="255">
        <v>276.26</v>
      </c>
      <c r="AO19992" s="228" t="s">
        <v>23741</v>
      </c>
      <c r="AP19992" s="229">
        <v>8762.15</v>
      </c>
      <c r="AR19992" s="205"/>
      <c r="AS19992" s="206"/>
    </row>
    <row r="19993" spans="38:45" x14ac:dyDescent="0.55000000000000004">
      <c r="AL19993" s="254" t="s">
        <v>54501</v>
      </c>
      <c r="AM19993" s="255">
        <v>444</v>
      </c>
      <c r="AO19993" s="228" t="s">
        <v>23742</v>
      </c>
      <c r="AP19993" s="229">
        <v>896</v>
      </c>
      <c r="AR19993" s="205"/>
      <c r="AS19993" s="206"/>
    </row>
    <row r="19994" spans="38:45" x14ac:dyDescent="0.55000000000000004">
      <c r="AL19994" s="254" t="s">
        <v>62382</v>
      </c>
      <c r="AM19994" s="255">
        <v>27878.22</v>
      </c>
      <c r="AO19994" s="228" t="s">
        <v>48491</v>
      </c>
      <c r="AP19994" s="229">
        <v>7618.68</v>
      </c>
      <c r="AR19994" s="205"/>
      <c r="AS19994" s="206"/>
    </row>
    <row r="19995" spans="38:45" x14ac:dyDescent="0.55000000000000004">
      <c r="AL19995" s="254" t="s">
        <v>25460</v>
      </c>
      <c r="AM19995" s="255">
        <v>191836.35</v>
      </c>
      <c r="AO19995" s="228" t="s">
        <v>23757</v>
      </c>
      <c r="AP19995" s="229">
        <v>191391.81</v>
      </c>
      <c r="AR19995" s="205"/>
      <c r="AS19995" s="206"/>
    </row>
    <row r="19996" spans="38:45" x14ac:dyDescent="0.55000000000000004">
      <c r="AL19996" s="254" t="s">
        <v>25461</v>
      </c>
      <c r="AM19996" s="255">
        <v>275881.33</v>
      </c>
      <c r="AO19996" s="228" t="s">
        <v>46096</v>
      </c>
      <c r="AP19996" s="229">
        <v>53000</v>
      </c>
      <c r="AR19996" s="205"/>
      <c r="AS19996" s="206"/>
    </row>
    <row r="19997" spans="38:45" x14ac:dyDescent="0.55000000000000004">
      <c r="AL19997" s="254" t="s">
        <v>25463</v>
      </c>
      <c r="AM19997" s="255">
        <v>34146.370000000003</v>
      </c>
      <c r="AO19997" s="228" t="s">
        <v>23759</v>
      </c>
      <c r="AP19997" s="229">
        <v>17571.759999999998</v>
      </c>
      <c r="AR19997" s="205"/>
      <c r="AS19997" s="206"/>
    </row>
    <row r="19998" spans="38:45" x14ac:dyDescent="0.55000000000000004">
      <c r="AL19998" s="254" t="s">
        <v>65180</v>
      </c>
      <c r="AM19998" s="255">
        <v>21127.49</v>
      </c>
      <c r="AO19998" s="228" t="s">
        <v>40834</v>
      </c>
      <c r="AP19998" s="229">
        <v>45526.09</v>
      </c>
      <c r="AR19998" s="205"/>
      <c r="AS19998" s="206"/>
    </row>
    <row r="19999" spans="38:45" x14ac:dyDescent="0.55000000000000004">
      <c r="AL19999" s="254" t="s">
        <v>25498</v>
      </c>
      <c r="AM19999" s="255">
        <v>374110.71</v>
      </c>
      <c r="AO19999" s="228" t="s">
        <v>40835</v>
      </c>
      <c r="AP19999" s="229">
        <v>21066.33</v>
      </c>
      <c r="AR19999" s="205"/>
      <c r="AS19999" s="206"/>
    </row>
    <row r="20000" spans="38:45" x14ac:dyDescent="0.55000000000000004">
      <c r="AL20000" s="254" t="s">
        <v>25500</v>
      </c>
      <c r="AM20000" s="255">
        <v>5598.2</v>
      </c>
      <c r="AO20000" s="228" t="s">
        <v>23763</v>
      </c>
      <c r="AP20000" s="229">
        <v>22683</v>
      </c>
      <c r="AR20000" s="205"/>
      <c r="AS20000" s="206"/>
    </row>
    <row r="20001" spans="38:45" x14ac:dyDescent="0.55000000000000004">
      <c r="AL20001" s="254" t="s">
        <v>63515</v>
      </c>
      <c r="AM20001" s="255">
        <v>65000</v>
      </c>
      <c r="AO20001" s="228" t="s">
        <v>50717</v>
      </c>
      <c r="AP20001" s="229">
        <v>65795.039999999994</v>
      </c>
      <c r="AR20001" s="205"/>
      <c r="AS20001" s="206"/>
    </row>
    <row r="20002" spans="38:45" x14ac:dyDescent="0.55000000000000004">
      <c r="AL20002" s="254" t="s">
        <v>25501</v>
      </c>
      <c r="AM20002" s="255">
        <v>10938.72</v>
      </c>
      <c r="AO20002" s="228" t="s">
        <v>50718</v>
      </c>
      <c r="AP20002" s="229">
        <v>96300.22</v>
      </c>
      <c r="AR20002" s="205"/>
      <c r="AS20002" s="206"/>
    </row>
    <row r="20003" spans="38:45" x14ac:dyDescent="0.55000000000000004">
      <c r="AL20003" s="254" t="s">
        <v>48519</v>
      </c>
      <c r="AM20003" s="255">
        <v>313659.51</v>
      </c>
      <c r="AO20003" s="228" t="s">
        <v>54444</v>
      </c>
      <c r="AP20003" s="229">
        <v>493320.55</v>
      </c>
      <c r="AR20003" s="205"/>
      <c r="AS20003" s="206"/>
    </row>
    <row r="20004" spans="38:45" x14ac:dyDescent="0.55000000000000004">
      <c r="AL20004" s="254" t="s">
        <v>40870</v>
      </c>
      <c r="AM20004" s="255">
        <v>1650</v>
      </c>
      <c r="AO20004" s="228" t="s">
        <v>54445</v>
      </c>
      <c r="AP20004" s="229">
        <v>10239.120000000001</v>
      </c>
      <c r="AR20004" s="205"/>
      <c r="AS20004" s="206"/>
    </row>
    <row r="20005" spans="38:45" x14ac:dyDescent="0.55000000000000004">
      <c r="AL20005" s="254" t="s">
        <v>25503</v>
      </c>
      <c r="AM20005" s="255">
        <v>943038.25</v>
      </c>
      <c r="AO20005" s="228" t="s">
        <v>46097</v>
      </c>
      <c r="AP20005" s="229">
        <v>191291.54</v>
      </c>
      <c r="AR20005" s="205"/>
      <c r="AS20005" s="206"/>
    </row>
    <row r="20006" spans="38:45" x14ac:dyDescent="0.55000000000000004">
      <c r="AL20006" s="254" t="s">
        <v>40871</v>
      </c>
      <c r="AM20006" s="255">
        <v>7125</v>
      </c>
      <c r="AO20006" s="228" t="s">
        <v>46098</v>
      </c>
      <c r="AP20006" s="229">
        <v>62828.05</v>
      </c>
      <c r="AR20006" s="205"/>
      <c r="AS20006" s="206"/>
    </row>
    <row r="20007" spans="38:45" x14ac:dyDescent="0.55000000000000004">
      <c r="AL20007" s="254" t="s">
        <v>32582</v>
      </c>
      <c r="AM20007" s="255">
        <v>45102.49</v>
      </c>
      <c r="AO20007" s="228" t="s">
        <v>54446</v>
      </c>
      <c r="AP20007" s="229">
        <v>4676.99</v>
      </c>
      <c r="AR20007" s="205"/>
      <c r="AS20007" s="206"/>
    </row>
    <row r="20008" spans="38:45" x14ac:dyDescent="0.55000000000000004">
      <c r="AL20008" s="254" t="s">
        <v>62383</v>
      </c>
      <c r="AM20008" s="255">
        <v>32264.92</v>
      </c>
      <c r="AO20008" s="228" t="s">
        <v>36475</v>
      </c>
      <c r="AP20008" s="229">
        <v>253636.02</v>
      </c>
      <c r="AR20008" s="205"/>
      <c r="AS20008" s="206"/>
    </row>
    <row r="20009" spans="38:45" x14ac:dyDescent="0.55000000000000004">
      <c r="AL20009" s="254" t="s">
        <v>25505</v>
      </c>
      <c r="AM20009" s="255">
        <v>141739.99</v>
      </c>
      <c r="AO20009" s="228" t="s">
        <v>54447</v>
      </c>
      <c r="AP20009" s="229">
        <v>5762</v>
      </c>
      <c r="AR20009" s="205"/>
      <c r="AS20009" s="206"/>
    </row>
    <row r="20010" spans="38:45" x14ac:dyDescent="0.55000000000000004">
      <c r="AL20010" s="254" t="s">
        <v>25506</v>
      </c>
      <c r="AM20010" s="255">
        <v>213762.05</v>
      </c>
      <c r="AO20010" s="228" t="s">
        <v>23779</v>
      </c>
      <c r="AP20010" s="229">
        <v>18210.79</v>
      </c>
      <c r="AR20010" s="205"/>
      <c r="AS20010" s="206"/>
    </row>
    <row r="20011" spans="38:45" x14ac:dyDescent="0.55000000000000004">
      <c r="AL20011" s="254" t="s">
        <v>63516</v>
      </c>
      <c r="AM20011" s="255">
        <v>27426.65</v>
      </c>
      <c r="AO20011" s="228" t="s">
        <v>23780</v>
      </c>
      <c r="AP20011" s="229">
        <v>12958.79</v>
      </c>
      <c r="AR20011" s="205"/>
      <c r="AS20011" s="206"/>
    </row>
    <row r="20012" spans="38:45" x14ac:dyDescent="0.55000000000000004">
      <c r="AL20012" s="254" t="s">
        <v>25507</v>
      </c>
      <c r="AM20012" s="255">
        <v>1309035.03</v>
      </c>
      <c r="AO20012" s="228" t="s">
        <v>36476</v>
      </c>
      <c r="AP20012" s="229">
        <v>2969.3</v>
      </c>
      <c r="AR20012" s="205"/>
      <c r="AS20012" s="206"/>
    </row>
    <row r="20013" spans="38:45" x14ac:dyDescent="0.55000000000000004">
      <c r="AL20013" s="254" t="s">
        <v>65181</v>
      </c>
      <c r="AM20013" s="255">
        <v>667.89</v>
      </c>
      <c r="AO20013" s="228" t="s">
        <v>23781</v>
      </c>
      <c r="AP20013" s="229">
        <v>37727.86</v>
      </c>
      <c r="AR20013" s="205"/>
      <c r="AS20013" s="206"/>
    </row>
    <row r="20014" spans="38:45" x14ac:dyDescent="0.55000000000000004">
      <c r="AL20014" s="254" t="s">
        <v>58079</v>
      </c>
      <c r="AM20014" s="255">
        <v>59299.53</v>
      </c>
      <c r="AO20014" s="228" t="s">
        <v>23803</v>
      </c>
      <c r="AP20014" s="229">
        <v>7245.71</v>
      </c>
      <c r="AR20014" s="205"/>
      <c r="AS20014" s="206"/>
    </row>
    <row r="20015" spans="38:45" x14ac:dyDescent="0.55000000000000004">
      <c r="AL20015" s="254" t="s">
        <v>33976</v>
      </c>
      <c r="AM20015" s="255">
        <v>1269.1400000000001</v>
      </c>
      <c r="AO20015" s="228" t="s">
        <v>46099</v>
      </c>
      <c r="AP20015" s="229">
        <v>294393.75</v>
      </c>
      <c r="AR20015" s="205"/>
      <c r="AS20015" s="206"/>
    </row>
    <row r="20016" spans="38:45" x14ac:dyDescent="0.55000000000000004">
      <c r="AL20016" s="254" t="s">
        <v>56844</v>
      </c>
      <c r="AM20016" s="255">
        <v>102372.7</v>
      </c>
      <c r="AO20016" s="228" t="s">
        <v>43296</v>
      </c>
      <c r="AP20016" s="229">
        <v>185685.75</v>
      </c>
      <c r="AR20016" s="205"/>
      <c r="AS20016" s="206"/>
    </row>
    <row r="20017" spans="38:45" x14ac:dyDescent="0.55000000000000004">
      <c r="AL20017" s="254" t="s">
        <v>25508</v>
      </c>
      <c r="AM20017" s="255">
        <v>1303.0899999999999</v>
      </c>
      <c r="AO20017" s="228" t="s">
        <v>23805</v>
      </c>
      <c r="AP20017" s="229">
        <v>36408.21</v>
      </c>
      <c r="AR20017" s="205"/>
      <c r="AS20017" s="206"/>
    </row>
    <row r="20018" spans="38:45" x14ac:dyDescent="0.55000000000000004">
      <c r="AL20018" s="254" t="s">
        <v>54503</v>
      </c>
      <c r="AM20018" s="255">
        <v>172469.11</v>
      </c>
      <c r="AO20018" s="228" t="s">
        <v>23808</v>
      </c>
      <c r="AP20018" s="229">
        <v>161348.23000000001</v>
      </c>
      <c r="AR20018" s="205"/>
      <c r="AS20018" s="206"/>
    </row>
    <row r="20019" spans="38:45" x14ac:dyDescent="0.55000000000000004">
      <c r="AL20019" s="254" t="s">
        <v>25509</v>
      </c>
      <c r="AM20019" s="255">
        <v>5814.34</v>
      </c>
      <c r="AO20019" s="228" t="s">
        <v>46100</v>
      </c>
      <c r="AP20019" s="229">
        <v>5805</v>
      </c>
      <c r="AR20019" s="205"/>
      <c r="AS20019" s="206"/>
    </row>
    <row r="20020" spans="38:45" x14ac:dyDescent="0.55000000000000004">
      <c r="AL20020" s="254" t="s">
        <v>39393</v>
      </c>
      <c r="AM20020" s="255">
        <v>3667.86</v>
      </c>
      <c r="AO20020" s="228" t="s">
        <v>23809</v>
      </c>
      <c r="AP20020" s="229">
        <v>32306.22</v>
      </c>
      <c r="AR20020" s="205"/>
      <c r="AS20020" s="206"/>
    </row>
    <row r="20021" spans="38:45" x14ac:dyDescent="0.55000000000000004">
      <c r="AL20021" s="254" t="s">
        <v>25531</v>
      </c>
      <c r="AM20021" s="255">
        <v>37104.959999999999</v>
      </c>
      <c r="AO20021" s="228" t="s">
        <v>40836</v>
      </c>
      <c r="AP20021" s="229">
        <v>78825.69</v>
      </c>
      <c r="AR20021" s="205"/>
      <c r="AS20021" s="206"/>
    </row>
    <row r="20022" spans="38:45" x14ac:dyDescent="0.55000000000000004">
      <c r="AL20022" s="254" t="s">
        <v>25532</v>
      </c>
      <c r="AM20022" s="255">
        <v>2839.04</v>
      </c>
      <c r="AO20022" s="228" t="s">
        <v>54448</v>
      </c>
      <c r="AP20022" s="229">
        <v>484.8</v>
      </c>
      <c r="AR20022" s="205"/>
      <c r="AS20022" s="206"/>
    </row>
    <row r="20023" spans="38:45" x14ac:dyDescent="0.55000000000000004">
      <c r="AL20023" s="254" t="s">
        <v>25536</v>
      </c>
      <c r="AM20023" s="255">
        <v>20373.740000000002</v>
      </c>
      <c r="AO20023" s="228" t="s">
        <v>47547</v>
      </c>
      <c r="AP20023" s="229">
        <v>47776.25</v>
      </c>
      <c r="AR20023" s="205"/>
      <c r="AS20023" s="206"/>
    </row>
    <row r="20024" spans="38:45" x14ac:dyDescent="0.55000000000000004">
      <c r="AL20024" s="254" t="s">
        <v>25537</v>
      </c>
      <c r="AM20024" s="255">
        <v>6286.8</v>
      </c>
      <c r="AO20024" s="228" t="s">
        <v>46101</v>
      </c>
      <c r="AP20024" s="229">
        <v>50232</v>
      </c>
      <c r="AR20024" s="205"/>
      <c r="AS20024" s="206"/>
    </row>
    <row r="20025" spans="38:45" x14ac:dyDescent="0.55000000000000004">
      <c r="AL20025" s="254" t="s">
        <v>25538</v>
      </c>
      <c r="AM20025" s="255">
        <v>4656.3</v>
      </c>
      <c r="AO20025" s="228" t="s">
        <v>13890</v>
      </c>
      <c r="AP20025" s="229">
        <v>5248.78</v>
      </c>
      <c r="AR20025" s="205"/>
      <c r="AS20025" s="206"/>
    </row>
    <row r="20026" spans="38:45" x14ac:dyDescent="0.55000000000000004">
      <c r="AL20026" s="254" t="s">
        <v>56845</v>
      </c>
      <c r="AM20026" s="255">
        <v>156055.9</v>
      </c>
      <c r="AO20026" s="228" t="s">
        <v>13891</v>
      </c>
      <c r="AP20026" s="229">
        <v>2617.87</v>
      </c>
      <c r="AR20026" s="205"/>
      <c r="AS20026" s="206"/>
    </row>
    <row r="20027" spans="38:45" x14ac:dyDescent="0.55000000000000004">
      <c r="AL20027" s="254" t="s">
        <v>25539</v>
      </c>
      <c r="AM20027" s="255">
        <v>47453.599999999999</v>
      </c>
      <c r="AO20027" s="228" t="s">
        <v>13892</v>
      </c>
      <c r="AP20027" s="229">
        <v>47887.17</v>
      </c>
      <c r="AR20027" s="205"/>
      <c r="AS20027" s="206"/>
    </row>
    <row r="20028" spans="38:45" x14ac:dyDescent="0.55000000000000004">
      <c r="AL20028" s="254" t="s">
        <v>25556</v>
      </c>
      <c r="AM20028" s="255">
        <v>72052.33</v>
      </c>
      <c r="AO20028" s="228" t="s">
        <v>13893</v>
      </c>
      <c r="AP20028" s="229">
        <v>18790.12</v>
      </c>
      <c r="AR20028" s="205"/>
      <c r="AS20028" s="206"/>
    </row>
    <row r="20029" spans="38:45" x14ac:dyDescent="0.55000000000000004">
      <c r="AL20029" s="254" t="s">
        <v>55644</v>
      </c>
      <c r="AM20029" s="255">
        <v>11176</v>
      </c>
      <c r="AO20029" s="228" t="s">
        <v>23841</v>
      </c>
      <c r="AP20029" s="229">
        <v>5261.45</v>
      </c>
      <c r="AR20029" s="205"/>
      <c r="AS20029" s="206"/>
    </row>
    <row r="20030" spans="38:45" x14ac:dyDescent="0.55000000000000004">
      <c r="AL20030" s="254" t="s">
        <v>58080</v>
      </c>
      <c r="AM20030" s="255">
        <v>10738.41</v>
      </c>
      <c r="AO20030" s="228" t="s">
        <v>43297</v>
      </c>
      <c r="AP20030" s="229">
        <v>64675</v>
      </c>
      <c r="AR20030" s="205"/>
      <c r="AS20030" s="206"/>
    </row>
    <row r="20031" spans="38:45" x14ac:dyDescent="0.55000000000000004">
      <c r="AL20031" s="254" t="s">
        <v>62384</v>
      </c>
      <c r="AM20031" s="255">
        <v>374</v>
      </c>
      <c r="AO20031" s="228" t="s">
        <v>54449</v>
      </c>
      <c r="AP20031" s="229">
        <v>10000</v>
      </c>
      <c r="AR20031" s="205"/>
      <c r="AS20031" s="206"/>
    </row>
    <row r="20032" spans="38:45" x14ac:dyDescent="0.55000000000000004">
      <c r="AL20032" s="254" t="s">
        <v>25559</v>
      </c>
      <c r="AM20032" s="255">
        <v>6260.88</v>
      </c>
      <c r="AO20032" s="228" t="s">
        <v>23864</v>
      </c>
      <c r="AP20032" s="229">
        <v>6786</v>
      </c>
      <c r="AR20032" s="205"/>
      <c r="AS20032" s="206"/>
    </row>
    <row r="20033" spans="38:45" x14ac:dyDescent="0.55000000000000004">
      <c r="AL20033" s="254" t="s">
        <v>35439</v>
      </c>
      <c r="AM20033" s="255">
        <v>3744.79</v>
      </c>
      <c r="AO20033" s="228" t="s">
        <v>23865</v>
      </c>
      <c r="AP20033" s="229">
        <v>15510.3</v>
      </c>
      <c r="AR20033" s="205"/>
      <c r="AS20033" s="206"/>
    </row>
    <row r="20034" spans="38:45" x14ac:dyDescent="0.55000000000000004">
      <c r="AL20034" s="254" t="s">
        <v>35440</v>
      </c>
      <c r="AM20034" s="255">
        <v>5637.47</v>
      </c>
      <c r="AO20034" s="228" t="s">
        <v>54450</v>
      </c>
      <c r="AP20034" s="229">
        <v>4800</v>
      </c>
      <c r="AR20034" s="205"/>
      <c r="AS20034" s="206"/>
    </row>
    <row r="20035" spans="38:45" x14ac:dyDescent="0.55000000000000004">
      <c r="AL20035" s="254" t="s">
        <v>25560</v>
      </c>
      <c r="AM20035" s="255">
        <v>6427.4</v>
      </c>
      <c r="AO20035" s="228" t="s">
        <v>35281</v>
      </c>
      <c r="AP20035" s="229">
        <v>78796.820000000007</v>
      </c>
      <c r="AR20035" s="205"/>
      <c r="AS20035" s="206"/>
    </row>
    <row r="20036" spans="38:45" x14ac:dyDescent="0.55000000000000004">
      <c r="AL20036" s="254" t="s">
        <v>65182</v>
      </c>
      <c r="AM20036" s="255">
        <v>175</v>
      </c>
      <c r="AO20036" s="228" t="s">
        <v>13895</v>
      </c>
      <c r="AP20036" s="229">
        <v>36777.300000000003</v>
      </c>
      <c r="AR20036" s="205"/>
      <c r="AS20036" s="206"/>
    </row>
    <row r="20037" spans="38:45" x14ac:dyDescent="0.55000000000000004">
      <c r="AL20037" s="254" t="s">
        <v>25564</v>
      </c>
      <c r="AM20037" s="255">
        <v>1116.32</v>
      </c>
      <c r="AO20037" s="228" t="s">
        <v>48492</v>
      </c>
      <c r="AP20037" s="229">
        <v>3590</v>
      </c>
      <c r="AR20037" s="205"/>
      <c r="AS20037" s="206"/>
    </row>
    <row r="20038" spans="38:45" x14ac:dyDescent="0.55000000000000004">
      <c r="AL20038" s="254" t="s">
        <v>35449</v>
      </c>
      <c r="AM20038" s="255">
        <v>241960.82</v>
      </c>
      <c r="AO20038" s="228" t="s">
        <v>23895</v>
      </c>
      <c r="AP20038" s="229">
        <v>70693.52</v>
      </c>
      <c r="AR20038" s="205"/>
      <c r="AS20038" s="206"/>
    </row>
    <row r="20039" spans="38:45" x14ac:dyDescent="0.55000000000000004">
      <c r="AL20039" s="254" t="s">
        <v>25608</v>
      </c>
      <c r="AM20039" s="255">
        <v>85386.06</v>
      </c>
      <c r="AO20039" s="228" t="s">
        <v>23896</v>
      </c>
      <c r="AP20039" s="229">
        <v>128921.47</v>
      </c>
      <c r="AR20039" s="205"/>
      <c r="AS20039" s="206"/>
    </row>
    <row r="20040" spans="38:45" x14ac:dyDescent="0.55000000000000004">
      <c r="AL20040" s="254" t="s">
        <v>25610</v>
      </c>
      <c r="AM20040" s="255">
        <v>19952.7</v>
      </c>
      <c r="AO20040" s="228" t="s">
        <v>49389</v>
      </c>
      <c r="AP20040" s="229">
        <v>18893.64</v>
      </c>
      <c r="AR20040" s="205"/>
      <c r="AS20040" s="206"/>
    </row>
    <row r="20041" spans="38:45" x14ac:dyDescent="0.55000000000000004">
      <c r="AL20041" s="254" t="s">
        <v>25611</v>
      </c>
      <c r="AM20041" s="255">
        <v>6196</v>
      </c>
      <c r="AO20041" s="228" t="s">
        <v>33847</v>
      </c>
      <c r="AP20041" s="229">
        <v>46010.17</v>
      </c>
      <c r="AR20041" s="205"/>
      <c r="AS20041" s="206"/>
    </row>
    <row r="20042" spans="38:45" x14ac:dyDescent="0.55000000000000004">
      <c r="AL20042" s="254" t="s">
        <v>25612</v>
      </c>
      <c r="AM20042" s="255">
        <v>16626.61</v>
      </c>
      <c r="AO20042" s="228" t="s">
        <v>54451</v>
      </c>
      <c r="AP20042" s="229">
        <v>13475</v>
      </c>
      <c r="AR20042" s="205"/>
      <c r="AS20042" s="206"/>
    </row>
    <row r="20043" spans="38:45" x14ac:dyDescent="0.55000000000000004">
      <c r="AL20043" s="254" t="s">
        <v>35450</v>
      </c>
      <c r="AM20043" s="255">
        <v>270261.06</v>
      </c>
      <c r="AO20043" s="228" t="s">
        <v>46102</v>
      </c>
      <c r="AP20043" s="229">
        <v>70347</v>
      </c>
      <c r="AR20043" s="205"/>
      <c r="AS20043" s="206"/>
    </row>
    <row r="20044" spans="38:45" x14ac:dyDescent="0.55000000000000004">
      <c r="AL20044" s="254" t="s">
        <v>33983</v>
      </c>
      <c r="AM20044" s="255">
        <v>48189.02</v>
      </c>
      <c r="AO20044" s="228" t="s">
        <v>49390</v>
      </c>
      <c r="AP20044" s="229">
        <v>8300</v>
      </c>
      <c r="AR20044" s="205"/>
      <c r="AS20044" s="206"/>
    </row>
    <row r="20045" spans="38:45" x14ac:dyDescent="0.55000000000000004">
      <c r="AL20045" s="254" t="s">
        <v>25613</v>
      </c>
      <c r="AM20045" s="255">
        <v>52941.47</v>
      </c>
      <c r="AO20045" s="228" t="s">
        <v>23898</v>
      </c>
      <c r="AP20045" s="229">
        <v>24067.35</v>
      </c>
      <c r="AR20045" s="205"/>
      <c r="AS20045" s="206"/>
    </row>
    <row r="20046" spans="38:45" x14ac:dyDescent="0.55000000000000004">
      <c r="AL20046" s="254" t="s">
        <v>33984</v>
      </c>
      <c r="AM20046" s="255">
        <v>10842.72</v>
      </c>
      <c r="AO20046" s="228" t="s">
        <v>23899</v>
      </c>
      <c r="AP20046" s="229">
        <v>20604.28</v>
      </c>
      <c r="AR20046" s="205"/>
      <c r="AS20046" s="206"/>
    </row>
    <row r="20047" spans="38:45" x14ac:dyDescent="0.55000000000000004">
      <c r="AL20047" s="254" t="s">
        <v>61703</v>
      </c>
      <c r="AM20047" s="255">
        <v>663.56</v>
      </c>
      <c r="AO20047" s="228" t="s">
        <v>48493</v>
      </c>
      <c r="AP20047" s="229">
        <v>10829.26</v>
      </c>
      <c r="AR20047" s="205"/>
      <c r="AS20047" s="206"/>
    </row>
    <row r="20048" spans="38:45" x14ac:dyDescent="0.55000000000000004">
      <c r="AL20048" s="254" t="s">
        <v>43329</v>
      </c>
      <c r="AM20048" s="255">
        <v>44224</v>
      </c>
      <c r="AO20048" s="228" t="s">
        <v>23900</v>
      </c>
      <c r="AP20048" s="229">
        <v>201752.89</v>
      </c>
      <c r="AR20048" s="205"/>
      <c r="AS20048" s="206"/>
    </row>
    <row r="20049" spans="38:45" x14ac:dyDescent="0.55000000000000004">
      <c r="AL20049" s="254" t="s">
        <v>25616</v>
      </c>
      <c r="AM20049" s="255">
        <v>2910</v>
      </c>
      <c r="AO20049" s="228" t="s">
        <v>36481</v>
      </c>
      <c r="AP20049" s="229">
        <v>13272.35</v>
      </c>
      <c r="AR20049" s="205"/>
      <c r="AS20049" s="206"/>
    </row>
    <row r="20050" spans="38:45" x14ac:dyDescent="0.55000000000000004">
      <c r="AL20050" s="254" t="s">
        <v>43331</v>
      </c>
      <c r="AM20050" s="255">
        <v>2556.85</v>
      </c>
      <c r="AO20050" s="228" t="s">
        <v>23901</v>
      </c>
      <c r="AP20050" s="229">
        <v>15679</v>
      </c>
      <c r="AR20050" s="205"/>
      <c r="AS20050" s="206"/>
    </row>
    <row r="20051" spans="38:45" x14ac:dyDescent="0.55000000000000004">
      <c r="AL20051" s="254" t="s">
        <v>58780</v>
      </c>
      <c r="AM20051" s="255">
        <v>407.33</v>
      </c>
      <c r="AO20051" s="228" t="s">
        <v>23902</v>
      </c>
      <c r="AP20051" s="229">
        <v>40.5</v>
      </c>
      <c r="AR20051" s="205"/>
      <c r="AS20051" s="206"/>
    </row>
    <row r="20052" spans="38:45" x14ac:dyDescent="0.55000000000000004">
      <c r="AL20052" s="254" t="s">
        <v>58081</v>
      </c>
      <c r="AM20052" s="255">
        <v>7542.13</v>
      </c>
      <c r="AO20052" s="228" t="s">
        <v>23903</v>
      </c>
      <c r="AP20052" s="229">
        <v>43841</v>
      </c>
      <c r="AR20052" s="205"/>
      <c r="AS20052" s="206"/>
    </row>
    <row r="20053" spans="38:45" x14ac:dyDescent="0.55000000000000004">
      <c r="AL20053" s="254" t="s">
        <v>36586</v>
      </c>
      <c r="AM20053" s="255">
        <v>940.21</v>
      </c>
      <c r="AO20053" s="228" t="s">
        <v>50719</v>
      </c>
      <c r="AP20053" s="229">
        <v>6851.87</v>
      </c>
      <c r="AR20053" s="205"/>
      <c r="AS20053" s="206"/>
    </row>
    <row r="20054" spans="38:45" x14ac:dyDescent="0.55000000000000004">
      <c r="AL20054" s="254" t="s">
        <v>14069</v>
      </c>
      <c r="AM20054" s="255">
        <v>58874.05</v>
      </c>
      <c r="AO20054" s="228" t="s">
        <v>23904</v>
      </c>
      <c r="AP20054" s="229">
        <v>34461.68</v>
      </c>
      <c r="AR20054" s="205"/>
      <c r="AS20054" s="206"/>
    </row>
    <row r="20055" spans="38:45" x14ac:dyDescent="0.55000000000000004">
      <c r="AL20055" s="254" t="s">
        <v>14070</v>
      </c>
      <c r="AM20055" s="255">
        <v>179159.37</v>
      </c>
      <c r="AO20055" s="228" t="s">
        <v>23905</v>
      </c>
      <c r="AP20055" s="229">
        <v>20664.240000000002</v>
      </c>
      <c r="AR20055" s="205"/>
      <c r="AS20055" s="206"/>
    </row>
    <row r="20056" spans="38:45" x14ac:dyDescent="0.55000000000000004">
      <c r="AL20056" s="254" t="s">
        <v>14071</v>
      </c>
      <c r="AM20056" s="255">
        <v>132472.35</v>
      </c>
      <c r="AO20056" s="228" t="s">
        <v>47548</v>
      </c>
      <c r="AP20056" s="229">
        <v>2200</v>
      </c>
      <c r="AR20056" s="205"/>
      <c r="AS20056" s="206"/>
    </row>
    <row r="20057" spans="38:45" x14ac:dyDescent="0.55000000000000004">
      <c r="AL20057" s="254" t="s">
        <v>25617</v>
      </c>
      <c r="AM20057" s="255">
        <v>15565</v>
      </c>
      <c r="AO20057" s="228" t="s">
        <v>36482</v>
      </c>
      <c r="AP20057" s="229">
        <v>15000</v>
      </c>
      <c r="AR20057" s="205"/>
      <c r="AS20057" s="206"/>
    </row>
    <row r="20058" spans="38:45" x14ac:dyDescent="0.55000000000000004">
      <c r="AL20058" s="254" t="s">
        <v>25619</v>
      </c>
      <c r="AM20058" s="255">
        <v>33721.550000000003</v>
      </c>
      <c r="AO20058" s="228" t="s">
        <v>23938</v>
      </c>
      <c r="AP20058" s="229">
        <v>284940</v>
      </c>
      <c r="AR20058" s="205"/>
      <c r="AS20058" s="206"/>
    </row>
    <row r="20059" spans="38:45" x14ac:dyDescent="0.55000000000000004">
      <c r="AL20059" s="254" t="s">
        <v>14072</v>
      </c>
      <c r="AM20059" s="255">
        <v>3064.28</v>
      </c>
      <c r="AO20059" s="228" t="s">
        <v>46103</v>
      </c>
      <c r="AP20059" s="229">
        <v>314540.63</v>
      </c>
      <c r="AR20059" s="205"/>
      <c r="AS20059" s="206"/>
    </row>
    <row r="20060" spans="38:45" x14ac:dyDescent="0.55000000000000004">
      <c r="AL20060" s="254" t="s">
        <v>25620</v>
      </c>
      <c r="AM20060" s="255">
        <v>76371.740000000005</v>
      </c>
      <c r="AO20060" s="228" t="s">
        <v>23944</v>
      </c>
      <c r="AP20060" s="229">
        <v>24062.51</v>
      </c>
      <c r="AR20060" s="205"/>
      <c r="AS20060" s="206"/>
    </row>
    <row r="20061" spans="38:45" x14ac:dyDescent="0.55000000000000004">
      <c r="AL20061" s="254" t="s">
        <v>62908</v>
      </c>
      <c r="AM20061" s="255">
        <v>613.03</v>
      </c>
      <c r="AO20061" s="228" t="s">
        <v>23945</v>
      </c>
      <c r="AP20061" s="229">
        <v>1552.5</v>
      </c>
      <c r="AR20061" s="205"/>
      <c r="AS20061" s="206"/>
    </row>
    <row r="20062" spans="38:45" x14ac:dyDescent="0.55000000000000004">
      <c r="AL20062" s="254" t="s">
        <v>33985</v>
      </c>
      <c r="AM20062" s="255">
        <v>20000</v>
      </c>
      <c r="AO20062" s="228" t="s">
        <v>13897</v>
      </c>
      <c r="AP20062" s="229">
        <v>3422</v>
      </c>
      <c r="AR20062" s="205"/>
      <c r="AS20062" s="206"/>
    </row>
    <row r="20063" spans="38:45" x14ac:dyDescent="0.55000000000000004">
      <c r="AL20063" s="254" t="s">
        <v>25621</v>
      </c>
      <c r="AM20063" s="255">
        <v>6623</v>
      </c>
      <c r="AO20063" s="228" t="s">
        <v>40837</v>
      </c>
      <c r="AP20063" s="229">
        <v>81353.58</v>
      </c>
      <c r="AR20063" s="205"/>
      <c r="AS20063" s="206"/>
    </row>
    <row r="20064" spans="38:45" x14ac:dyDescent="0.55000000000000004">
      <c r="AL20064" s="254" t="s">
        <v>25650</v>
      </c>
      <c r="AM20064" s="255">
        <v>212640.6</v>
      </c>
      <c r="AO20064" s="228" t="s">
        <v>46104</v>
      </c>
      <c r="AP20064" s="229">
        <v>46700</v>
      </c>
      <c r="AR20064" s="205"/>
      <c r="AS20064" s="206"/>
    </row>
    <row r="20065" spans="38:45" x14ac:dyDescent="0.55000000000000004">
      <c r="AL20065" s="254" t="s">
        <v>59343</v>
      </c>
      <c r="AM20065" s="255">
        <v>36296.230000000003</v>
      </c>
      <c r="AO20065" s="228" t="s">
        <v>40838</v>
      </c>
      <c r="AP20065" s="229">
        <v>11002.49</v>
      </c>
      <c r="AR20065" s="205"/>
      <c r="AS20065" s="206"/>
    </row>
    <row r="20066" spans="38:45" x14ac:dyDescent="0.55000000000000004">
      <c r="AL20066" s="254" t="s">
        <v>25651</v>
      </c>
      <c r="AM20066" s="255">
        <v>91658.86</v>
      </c>
      <c r="AO20066" s="228" t="s">
        <v>23953</v>
      </c>
      <c r="AP20066" s="229">
        <v>74820.38</v>
      </c>
      <c r="AR20066" s="205"/>
      <c r="AS20066" s="206"/>
    </row>
    <row r="20067" spans="38:45" x14ac:dyDescent="0.55000000000000004">
      <c r="AL20067" s="254" t="s">
        <v>25652</v>
      </c>
      <c r="AM20067" s="255">
        <v>273063.15000000002</v>
      </c>
      <c r="AO20067" s="228" t="s">
        <v>47549</v>
      </c>
      <c r="AP20067" s="229">
        <v>9002</v>
      </c>
      <c r="AR20067" s="205"/>
      <c r="AS20067" s="206"/>
    </row>
    <row r="20068" spans="38:45" x14ac:dyDescent="0.55000000000000004">
      <c r="AL20068" s="254" t="s">
        <v>54508</v>
      </c>
      <c r="AM20068" s="255">
        <v>2768.12</v>
      </c>
      <c r="AO20068" s="228" t="s">
        <v>23954</v>
      </c>
      <c r="AP20068" s="229">
        <v>2696.49</v>
      </c>
      <c r="AR20068" s="205"/>
      <c r="AS20068" s="206"/>
    </row>
    <row r="20069" spans="38:45" x14ac:dyDescent="0.55000000000000004">
      <c r="AL20069" s="254" t="s">
        <v>40872</v>
      </c>
      <c r="AM20069" s="255">
        <v>35550</v>
      </c>
      <c r="AO20069" s="228" t="s">
        <v>54452</v>
      </c>
      <c r="AP20069" s="229">
        <v>5731.96</v>
      </c>
      <c r="AR20069" s="205"/>
      <c r="AS20069" s="206"/>
    </row>
    <row r="20070" spans="38:45" x14ac:dyDescent="0.55000000000000004">
      <c r="AL20070" s="254" t="s">
        <v>63517</v>
      </c>
      <c r="AM20070" s="255">
        <v>4428.08</v>
      </c>
      <c r="AO20070" s="228" t="s">
        <v>23955</v>
      </c>
      <c r="AP20070" s="229">
        <v>256658.9</v>
      </c>
      <c r="AR20070" s="205"/>
      <c r="AS20070" s="206"/>
    </row>
    <row r="20071" spans="38:45" x14ac:dyDescent="0.55000000000000004">
      <c r="AL20071" s="254" t="s">
        <v>54509</v>
      </c>
      <c r="AM20071" s="255">
        <v>13390</v>
      </c>
      <c r="AO20071" s="228" t="s">
        <v>23984</v>
      </c>
      <c r="AP20071" s="229">
        <v>54630.7</v>
      </c>
      <c r="AR20071" s="205"/>
      <c r="AS20071" s="206"/>
    </row>
    <row r="20072" spans="38:45" x14ac:dyDescent="0.55000000000000004">
      <c r="AL20072" s="254" t="s">
        <v>14083</v>
      </c>
      <c r="AM20072" s="255">
        <v>49805.69</v>
      </c>
      <c r="AO20072" s="228" t="s">
        <v>46105</v>
      </c>
      <c r="AP20072" s="229">
        <v>157431.75</v>
      </c>
      <c r="AR20072" s="205"/>
      <c r="AS20072" s="206"/>
    </row>
    <row r="20073" spans="38:45" x14ac:dyDescent="0.55000000000000004">
      <c r="AL20073" s="254" t="s">
        <v>14084</v>
      </c>
      <c r="AM20073" s="255">
        <v>151133.31</v>
      </c>
      <c r="AO20073" s="228" t="s">
        <v>23990</v>
      </c>
      <c r="AP20073" s="229">
        <v>7048.99</v>
      </c>
      <c r="AR20073" s="205"/>
      <c r="AS20073" s="206"/>
    </row>
    <row r="20074" spans="38:45" x14ac:dyDescent="0.55000000000000004">
      <c r="AL20074" s="254" t="s">
        <v>14085</v>
      </c>
      <c r="AM20074" s="255">
        <v>99684.37</v>
      </c>
      <c r="AO20074" s="228" t="s">
        <v>23992</v>
      </c>
      <c r="AP20074" s="229">
        <v>40161</v>
      </c>
      <c r="AR20074" s="205"/>
      <c r="AS20074" s="206"/>
    </row>
    <row r="20075" spans="38:45" x14ac:dyDescent="0.55000000000000004">
      <c r="AL20075" s="254" t="s">
        <v>59344</v>
      </c>
      <c r="AM20075" s="255">
        <v>675</v>
      </c>
      <c r="AO20075" s="228" t="s">
        <v>40839</v>
      </c>
      <c r="AP20075" s="229">
        <v>2913</v>
      </c>
      <c r="AR20075" s="205"/>
      <c r="AS20075" s="206"/>
    </row>
    <row r="20076" spans="38:45" x14ac:dyDescent="0.55000000000000004">
      <c r="AL20076" s="254" t="s">
        <v>25656</v>
      </c>
      <c r="AM20076" s="255">
        <v>536.75</v>
      </c>
      <c r="AO20076" s="228" t="s">
        <v>23993</v>
      </c>
      <c r="AP20076" s="229">
        <v>2811</v>
      </c>
      <c r="AR20076" s="205"/>
      <c r="AS20076" s="206"/>
    </row>
    <row r="20077" spans="38:45" x14ac:dyDescent="0.55000000000000004">
      <c r="AL20077" s="254" t="s">
        <v>25658</v>
      </c>
      <c r="AM20077" s="255">
        <v>4267.5</v>
      </c>
      <c r="AO20077" s="228" t="s">
        <v>23994</v>
      </c>
      <c r="AP20077" s="229">
        <v>21579.02</v>
      </c>
      <c r="AR20077" s="205"/>
      <c r="AS20077" s="206"/>
    </row>
    <row r="20078" spans="38:45" x14ac:dyDescent="0.55000000000000004">
      <c r="AL20078" s="254" t="s">
        <v>36597</v>
      </c>
      <c r="AM20078" s="255">
        <v>77775.360000000001</v>
      </c>
      <c r="AO20078" s="228" t="s">
        <v>23996</v>
      </c>
      <c r="AP20078" s="229">
        <v>4262.2299999999996</v>
      </c>
      <c r="AR20078" s="205"/>
      <c r="AS20078" s="206"/>
    </row>
    <row r="20079" spans="38:45" x14ac:dyDescent="0.55000000000000004">
      <c r="AL20079" s="254" t="s">
        <v>25727</v>
      </c>
      <c r="AM20079" s="255">
        <v>3894.54</v>
      </c>
      <c r="AO20079" s="228" t="s">
        <v>23997</v>
      </c>
      <c r="AP20079" s="229">
        <v>7399.5</v>
      </c>
      <c r="AR20079" s="205"/>
      <c r="AS20079" s="206"/>
    </row>
    <row r="20080" spans="38:45" x14ac:dyDescent="0.55000000000000004">
      <c r="AL20080" s="254" t="s">
        <v>25728</v>
      </c>
      <c r="AM20080" s="255">
        <v>545531.16</v>
      </c>
      <c r="AO20080" s="228" t="s">
        <v>40840</v>
      </c>
      <c r="AP20080" s="229">
        <v>16427.23</v>
      </c>
      <c r="AR20080" s="205"/>
      <c r="AS20080" s="206"/>
    </row>
    <row r="20081" spans="38:45" x14ac:dyDescent="0.55000000000000004">
      <c r="AL20081" s="254" t="s">
        <v>25729</v>
      </c>
      <c r="AM20081" s="255">
        <v>3999.99</v>
      </c>
      <c r="AO20081" s="228" t="s">
        <v>23998</v>
      </c>
      <c r="AP20081" s="229">
        <v>5089.8</v>
      </c>
      <c r="AR20081" s="205"/>
      <c r="AS20081" s="206"/>
    </row>
    <row r="20082" spans="38:45" x14ac:dyDescent="0.55000000000000004">
      <c r="AL20082" s="254" t="s">
        <v>47577</v>
      </c>
      <c r="AM20082" s="255">
        <v>35224.620000000003</v>
      </c>
      <c r="AO20082" s="228" t="s">
        <v>40841</v>
      </c>
      <c r="AP20082" s="229">
        <v>75857.52</v>
      </c>
      <c r="AR20082" s="205"/>
      <c r="AS20082" s="206"/>
    </row>
    <row r="20083" spans="38:45" x14ac:dyDescent="0.55000000000000004">
      <c r="AL20083" s="254" t="s">
        <v>25731</v>
      </c>
      <c r="AM20083" s="255">
        <v>5344.79</v>
      </c>
      <c r="AO20083" s="228" t="s">
        <v>33854</v>
      </c>
      <c r="AP20083" s="229">
        <v>30181.4</v>
      </c>
      <c r="AR20083" s="205"/>
      <c r="AS20083" s="206"/>
    </row>
    <row r="20084" spans="38:45" x14ac:dyDescent="0.55000000000000004">
      <c r="AL20084" s="254" t="s">
        <v>36598</v>
      </c>
      <c r="AM20084" s="255">
        <v>104326.05</v>
      </c>
      <c r="AO20084" s="228" t="s">
        <v>35284</v>
      </c>
      <c r="AP20084" s="229">
        <v>89356.02</v>
      </c>
      <c r="AR20084" s="205"/>
      <c r="AS20084" s="206"/>
    </row>
    <row r="20085" spans="38:45" x14ac:dyDescent="0.55000000000000004">
      <c r="AL20085" s="254" t="s">
        <v>25732</v>
      </c>
      <c r="AM20085" s="255">
        <v>63835.17</v>
      </c>
      <c r="AO20085" s="228" t="s">
        <v>46106</v>
      </c>
      <c r="AP20085" s="229">
        <v>22000</v>
      </c>
      <c r="AR20085" s="205"/>
      <c r="AS20085" s="206"/>
    </row>
    <row r="20086" spans="38:45" x14ac:dyDescent="0.55000000000000004">
      <c r="AL20086" s="254" t="s">
        <v>36599</v>
      </c>
      <c r="AM20086" s="255">
        <v>472.5</v>
      </c>
      <c r="AO20086" s="228" t="s">
        <v>33855</v>
      </c>
      <c r="AP20086" s="229">
        <v>14668.75</v>
      </c>
      <c r="AR20086" s="205"/>
      <c r="AS20086" s="206"/>
    </row>
    <row r="20087" spans="38:45" x14ac:dyDescent="0.55000000000000004">
      <c r="AL20087" s="254" t="s">
        <v>25735</v>
      </c>
      <c r="AM20087" s="255">
        <v>28585.65</v>
      </c>
      <c r="AO20087" s="228" t="s">
        <v>33856</v>
      </c>
      <c r="AP20087" s="229">
        <v>12021.73</v>
      </c>
      <c r="AR20087" s="205"/>
      <c r="AS20087" s="206"/>
    </row>
    <row r="20088" spans="38:45" x14ac:dyDescent="0.55000000000000004">
      <c r="AL20088" s="254" t="s">
        <v>40874</v>
      </c>
      <c r="AM20088" s="255">
        <v>65137.5</v>
      </c>
      <c r="AO20088" s="228" t="s">
        <v>33857</v>
      </c>
      <c r="AP20088" s="229">
        <v>32328.97</v>
      </c>
      <c r="AR20088" s="205"/>
      <c r="AS20088" s="206"/>
    </row>
    <row r="20089" spans="38:45" x14ac:dyDescent="0.55000000000000004">
      <c r="AL20089" s="254" t="s">
        <v>62385</v>
      </c>
      <c r="AM20089" s="255">
        <v>3468</v>
      </c>
      <c r="AO20089" s="228" t="s">
        <v>46107</v>
      </c>
      <c r="AP20089" s="229">
        <v>513.20000000000005</v>
      </c>
      <c r="AR20089" s="205"/>
      <c r="AS20089" s="206"/>
    </row>
    <row r="20090" spans="38:45" x14ac:dyDescent="0.55000000000000004">
      <c r="AL20090" s="254" t="s">
        <v>59345</v>
      </c>
      <c r="AM20090" s="255">
        <v>6367.35</v>
      </c>
      <c r="AO20090" s="228" t="s">
        <v>33858</v>
      </c>
      <c r="AP20090" s="229">
        <v>18076.189999999999</v>
      </c>
      <c r="AR20090" s="205"/>
      <c r="AS20090" s="206"/>
    </row>
    <row r="20091" spans="38:45" x14ac:dyDescent="0.55000000000000004">
      <c r="AL20091" s="254" t="s">
        <v>55645</v>
      </c>
      <c r="AM20091" s="255">
        <v>2780</v>
      </c>
      <c r="AO20091" s="228" t="s">
        <v>50720</v>
      </c>
      <c r="AP20091" s="229">
        <v>311.14</v>
      </c>
      <c r="AR20091" s="205"/>
      <c r="AS20091" s="206"/>
    </row>
    <row r="20092" spans="38:45" x14ac:dyDescent="0.55000000000000004">
      <c r="AL20092" s="254" t="s">
        <v>40875</v>
      </c>
      <c r="AM20092" s="255">
        <v>320</v>
      </c>
      <c r="AO20092" s="228" t="s">
        <v>24000</v>
      </c>
      <c r="AP20092" s="229">
        <v>17629.09</v>
      </c>
      <c r="AR20092" s="205"/>
      <c r="AS20092" s="206"/>
    </row>
    <row r="20093" spans="38:45" x14ac:dyDescent="0.55000000000000004">
      <c r="AL20093" s="254" t="s">
        <v>39401</v>
      </c>
      <c r="AM20093" s="255">
        <v>9500</v>
      </c>
      <c r="AO20093" s="228" t="s">
        <v>50721</v>
      </c>
      <c r="AP20093" s="229">
        <v>1069</v>
      </c>
      <c r="AR20093" s="205"/>
      <c r="AS20093" s="206"/>
    </row>
    <row r="20094" spans="38:45" x14ac:dyDescent="0.55000000000000004">
      <c r="AL20094" s="254" t="s">
        <v>47578</v>
      </c>
      <c r="AM20094" s="255">
        <v>1749.95</v>
      </c>
      <c r="AO20094" s="228" t="s">
        <v>35292</v>
      </c>
      <c r="AP20094" s="229">
        <v>76654.95</v>
      </c>
      <c r="AR20094" s="205"/>
      <c r="AS20094" s="206"/>
    </row>
    <row r="20095" spans="38:45" x14ac:dyDescent="0.55000000000000004">
      <c r="AL20095" s="254" t="s">
        <v>36600</v>
      </c>
      <c r="AM20095" s="255">
        <v>685.94</v>
      </c>
      <c r="AO20095" s="228" t="s">
        <v>24063</v>
      </c>
      <c r="AP20095" s="229">
        <v>200586</v>
      </c>
      <c r="AR20095" s="205"/>
      <c r="AS20095" s="206"/>
    </row>
    <row r="20096" spans="38:45" x14ac:dyDescent="0.55000000000000004">
      <c r="AL20096" s="254" t="s">
        <v>58781</v>
      </c>
      <c r="AM20096" s="255">
        <v>1425.54</v>
      </c>
      <c r="AO20096" s="228" t="s">
        <v>24064</v>
      </c>
      <c r="AP20096" s="229">
        <v>108779</v>
      </c>
      <c r="AR20096" s="205"/>
      <c r="AS20096" s="206"/>
    </row>
    <row r="20097" spans="38:45" x14ac:dyDescent="0.55000000000000004">
      <c r="AL20097" s="254" t="s">
        <v>25738</v>
      </c>
      <c r="AM20097" s="255">
        <v>353867.5</v>
      </c>
      <c r="AO20097" s="228" t="s">
        <v>47550</v>
      </c>
      <c r="AP20097" s="229">
        <v>2897.5</v>
      </c>
      <c r="AR20097" s="205"/>
      <c r="AS20097" s="206"/>
    </row>
    <row r="20098" spans="38:45" x14ac:dyDescent="0.55000000000000004">
      <c r="AL20098" s="254" t="s">
        <v>25739</v>
      </c>
      <c r="AM20098" s="255">
        <v>1200</v>
      </c>
      <c r="AO20098" s="228" t="s">
        <v>24065</v>
      </c>
      <c r="AP20098" s="229">
        <v>126530</v>
      </c>
      <c r="AR20098" s="205"/>
      <c r="AS20098" s="206"/>
    </row>
    <row r="20099" spans="38:45" x14ac:dyDescent="0.55000000000000004">
      <c r="AL20099" s="254" t="s">
        <v>25740</v>
      </c>
      <c r="AM20099" s="255">
        <v>111014.46</v>
      </c>
      <c r="AO20099" s="228" t="s">
        <v>40842</v>
      </c>
      <c r="AP20099" s="229">
        <v>6416.39</v>
      </c>
      <c r="AR20099" s="205"/>
      <c r="AS20099" s="206"/>
    </row>
    <row r="20100" spans="38:45" x14ac:dyDescent="0.55000000000000004">
      <c r="AL20100" s="254" t="s">
        <v>25742</v>
      </c>
      <c r="AM20100" s="255">
        <v>104809.33</v>
      </c>
      <c r="AO20100" s="228" t="s">
        <v>24066</v>
      </c>
      <c r="AP20100" s="229">
        <v>75340.58</v>
      </c>
      <c r="AR20100" s="205"/>
      <c r="AS20100" s="206"/>
    </row>
    <row r="20101" spans="38:45" x14ac:dyDescent="0.55000000000000004">
      <c r="AL20101" s="254" t="s">
        <v>25743</v>
      </c>
      <c r="AM20101" s="255">
        <v>306539.99</v>
      </c>
      <c r="AO20101" s="228" t="s">
        <v>24067</v>
      </c>
      <c r="AP20101" s="229">
        <v>2051.7600000000002</v>
      </c>
      <c r="AR20101" s="205"/>
      <c r="AS20101" s="206"/>
    </row>
    <row r="20102" spans="38:45" x14ac:dyDescent="0.55000000000000004">
      <c r="AL20102" s="254" t="s">
        <v>25744</v>
      </c>
      <c r="AM20102" s="255">
        <v>88457.1</v>
      </c>
      <c r="AO20102" s="228" t="s">
        <v>39314</v>
      </c>
      <c r="AP20102" s="229">
        <v>32200</v>
      </c>
      <c r="AR20102" s="205"/>
      <c r="AS20102" s="206"/>
    </row>
    <row r="20103" spans="38:45" x14ac:dyDescent="0.55000000000000004">
      <c r="AL20103" s="254" t="s">
        <v>25745</v>
      </c>
      <c r="AM20103" s="255">
        <v>866793.27</v>
      </c>
      <c r="AO20103" s="228" t="s">
        <v>24068</v>
      </c>
      <c r="AP20103" s="229">
        <v>11365.9</v>
      </c>
      <c r="AR20103" s="205"/>
      <c r="AS20103" s="206"/>
    </row>
    <row r="20104" spans="38:45" x14ac:dyDescent="0.55000000000000004">
      <c r="AL20104" s="254" t="s">
        <v>25746</v>
      </c>
      <c r="AM20104" s="255">
        <v>84177.73</v>
      </c>
      <c r="AO20104" s="228" t="s">
        <v>47551</v>
      </c>
      <c r="AP20104" s="229">
        <v>797.86</v>
      </c>
      <c r="AR20104" s="205"/>
      <c r="AS20104" s="206"/>
    </row>
    <row r="20105" spans="38:45" x14ac:dyDescent="0.55000000000000004">
      <c r="AL20105" s="254" t="s">
        <v>62502</v>
      </c>
      <c r="AM20105" s="255">
        <v>602299.47</v>
      </c>
      <c r="AO20105" s="228" t="s">
        <v>49391</v>
      </c>
      <c r="AP20105" s="229">
        <v>164.94</v>
      </c>
      <c r="AR20105" s="205"/>
      <c r="AS20105" s="206"/>
    </row>
    <row r="20106" spans="38:45" x14ac:dyDescent="0.55000000000000004">
      <c r="AL20106" s="254" t="s">
        <v>61243</v>
      </c>
      <c r="AM20106" s="255">
        <v>26554.78</v>
      </c>
      <c r="AO20106" s="228" t="s">
        <v>13901</v>
      </c>
      <c r="AP20106" s="229">
        <v>32472.7</v>
      </c>
      <c r="AR20106" s="205"/>
      <c r="AS20106" s="206"/>
    </row>
    <row r="20107" spans="38:45" x14ac:dyDescent="0.55000000000000004">
      <c r="AL20107" s="254" t="s">
        <v>60945</v>
      </c>
      <c r="AM20107" s="255">
        <v>192</v>
      </c>
      <c r="AO20107" s="228" t="s">
        <v>24069</v>
      </c>
      <c r="AP20107" s="229">
        <v>2050.6</v>
      </c>
      <c r="AR20107" s="205"/>
      <c r="AS20107" s="206"/>
    </row>
    <row r="20108" spans="38:45" x14ac:dyDescent="0.55000000000000004">
      <c r="AL20108" s="254" t="s">
        <v>58082</v>
      </c>
      <c r="AM20108" s="255">
        <v>6101</v>
      </c>
      <c r="AO20108" s="228" t="s">
        <v>35293</v>
      </c>
      <c r="AP20108" s="229">
        <v>766636.5</v>
      </c>
      <c r="AR20108" s="205"/>
      <c r="AS20108" s="206"/>
    </row>
    <row r="20109" spans="38:45" x14ac:dyDescent="0.55000000000000004">
      <c r="AL20109" s="254" t="s">
        <v>58379</v>
      </c>
      <c r="AM20109" s="255">
        <v>21404</v>
      </c>
      <c r="AO20109" s="228" t="s">
        <v>40843</v>
      </c>
      <c r="AP20109" s="229">
        <v>22050.73</v>
      </c>
      <c r="AR20109" s="205"/>
      <c r="AS20109" s="206"/>
    </row>
    <row r="20110" spans="38:45" x14ac:dyDescent="0.55000000000000004">
      <c r="AL20110" s="254" t="s">
        <v>25750</v>
      </c>
      <c r="AM20110" s="255">
        <v>584321.23</v>
      </c>
      <c r="AO20110" s="228" t="s">
        <v>13902</v>
      </c>
      <c r="AP20110" s="229">
        <v>110682.67</v>
      </c>
      <c r="AR20110" s="205"/>
      <c r="AS20110" s="206"/>
    </row>
    <row r="20111" spans="38:45" x14ac:dyDescent="0.55000000000000004">
      <c r="AL20111" s="254" t="s">
        <v>54512</v>
      </c>
      <c r="AM20111" s="255">
        <v>4892.3599999999997</v>
      </c>
      <c r="AO20111" s="228" t="s">
        <v>24074</v>
      </c>
      <c r="AP20111" s="229">
        <v>107791.13</v>
      </c>
      <c r="AR20111" s="205"/>
      <c r="AS20111" s="206"/>
    </row>
    <row r="20112" spans="38:45" x14ac:dyDescent="0.55000000000000004">
      <c r="AL20112" s="254" t="s">
        <v>25751</v>
      </c>
      <c r="AM20112" s="255">
        <v>1383164.56</v>
      </c>
      <c r="AO20112" s="228" t="s">
        <v>24075</v>
      </c>
      <c r="AP20112" s="229">
        <v>40815.839999999997</v>
      </c>
      <c r="AR20112" s="205"/>
      <c r="AS20112" s="206"/>
    </row>
    <row r="20113" spans="38:45" x14ac:dyDescent="0.55000000000000004">
      <c r="AL20113" s="254" t="s">
        <v>46145</v>
      </c>
      <c r="AM20113" s="255">
        <v>162047.06</v>
      </c>
      <c r="AO20113" s="228" t="s">
        <v>13903</v>
      </c>
      <c r="AP20113" s="229">
        <v>45813.16</v>
      </c>
      <c r="AR20113" s="205"/>
      <c r="AS20113" s="206"/>
    </row>
    <row r="20114" spans="38:45" x14ac:dyDescent="0.55000000000000004">
      <c r="AL20114" s="254" t="s">
        <v>25752</v>
      </c>
      <c r="AM20114" s="255">
        <v>157694.06</v>
      </c>
      <c r="AO20114" s="228" t="s">
        <v>24080</v>
      </c>
      <c r="AP20114" s="229">
        <v>655.16999999999996</v>
      </c>
      <c r="AR20114" s="205"/>
      <c r="AS20114" s="206"/>
    </row>
    <row r="20115" spans="38:45" x14ac:dyDescent="0.55000000000000004">
      <c r="AL20115" s="254" t="s">
        <v>58380</v>
      </c>
      <c r="AM20115" s="255">
        <v>115784.7</v>
      </c>
      <c r="AO20115" s="228" t="s">
        <v>54453</v>
      </c>
      <c r="AP20115" s="229">
        <v>222764.9</v>
      </c>
      <c r="AR20115" s="205"/>
      <c r="AS20115" s="206"/>
    </row>
    <row r="20116" spans="38:45" x14ac:dyDescent="0.55000000000000004">
      <c r="AL20116" s="254" t="s">
        <v>25754</v>
      </c>
      <c r="AM20116" s="255">
        <v>191687.83</v>
      </c>
      <c r="AO20116" s="228" t="s">
        <v>24083</v>
      </c>
      <c r="AP20116" s="229">
        <v>41654.199999999997</v>
      </c>
      <c r="AR20116" s="205"/>
      <c r="AS20116" s="206"/>
    </row>
    <row r="20117" spans="38:45" x14ac:dyDescent="0.55000000000000004">
      <c r="AL20117" s="254" t="s">
        <v>46146</v>
      </c>
      <c r="AM20117" s="255">
        <v>-3653.39</v>
      </c>
      <c r="AO20117" s="228" t="s">
        <v>24084</v>
      </c>
      <c r="AP20117" s="229">
        <v>383.23</v>
      </c>
      <c r="AR20117" s="205"/>
      <c r="AS20117" s="206"/>
    </row>
    <row r="20118" spans="38:45" x14ac:dyDescent="0.55000000000000004">
      <c r="AL20118" s="254" t="s">
        <v>63855</v>
      </c>
      <c r="AM20118" s="255">
        <v>4214.3999999999996</v>
      </c>
      <c r="AO20118" s="228" t="s">
        <v>24085</v>
      </c>
      <c r="AP20118" s="229">
        <v>73358.86</v>
      </c>
      <c r="AR20118" s="205"/>
      <c r="AS20118" s="206"/>
    </row>
    <row r="20119" spans="38:45" x14ac:dyDescent="0.55000000000000004">
      <c r="AL20119" s="254" t="s">
        <v>32611</v>
      </c>
      <c r="AM20119" s="255">
        <v>643.05999999999995</v>
      </c>
      <c r="AO20119" s="228" t="s">
        <v>24086</v>
      </c>
      <c r="AP20119" s="229">
        <v>7653.6</v>
      </c>
      <c r="AR20119" s="205"/>
      <c r="AS20119" s="206"/>
    </row>
    <row r="20120" spans="38:45" x14ac:dyDescent="0.55000000000000004">
      <c r="AL20120" s="254" t="s">
        <v>25780</v>
      </c>
      <c r="AM20120" s="255">
        <v>34203.379999999997</v>
      </c>
      <c r="AO20120" s="228" t="s">
        <v>24087</v>
      </c>
      <c r="AP20120" s="229">
        <v>5633.32</v>
      </c>
      <c r="AR20120" s="205"/>
      <c r="AS20120" s="206"/>
    </row>
    <row r="20121" spans="38:45" x14ac:dyDescent="0.55000000000000004">
      <c r="AL20121" s="254" t="s">
        <v>43332</v>
      </c>
      <c r="AM20121" s="255">
        <v>5665.09</v>
      </c>
      <c r="AO20121" s="228" t="s">
        <v>24088</v>
      </c>
      <c r="AP20121" s="229">
        <v>177.69</v>
      </c>
      <c r="AR20121" s="205"/>
      <c r="AS20121" s="206"/>
    </row>
    <row r="20122" spans="38:45" x14ac:dyDescent="0.55000000000000004">
      <c r="AL20122" s="254" t="s">
        <v>25781</v>
      </c>
      <c r="AM20122" s="255">
        <v>3277.54</v>
      </c>
      <c r="AO20122" s="228" t="s">
        <v>24089</v>
      </c>
      <c r="AP20122" s="229">
        <v>723.38</v>
      </c>
      <c r="AR20122" s="205"/>
      <c r="AS20122" s="206"/>
    </row>
    <row r="20123" spans="38:45" x14ac:dyDescent="0.55000000000000004">
      <c r="AL20123" s="254" t="s">
        <v>25783</v>
      </c>
      <c r="AM20123" s="255">
        <v>11575</v>
      </c>
      <c r="AO20123" s="228" t="s">
        <v>54454</v>
      </c>
      <c r="AP20123" s="229">
        <v>495.45</v>
      </c>
      <c r="AR20123" s="205"/>
      <c r="AS20123" s="206"/>
    </row>
    <row r="20124" spans="38:45" x14ac:dyDescent="0.55000000000000004">
      <c r="AL20124" s="254" t="s">
        <v>25787</v>
      </c>
      <c r="AM20124" s="255">
        <v>186.9</v>
      </c>
      <c r="AO20124" s="228" t="s">
        <v>24090</v>
      </c>
      <c r="AP20124" s="229">
        <v>133932.54999999999</v>
      </c>
      <c r="AR20124" s="205"/>
      <c r="AS20124" s="206"/>
    </row>
    <row r="20125" spans="38:45" x14ac:dyDescent="0.55000000000000004">
      <c r="AL20125" s="254" t="s">
        <v>25788</v>
      </c>
      <c r="AM20125" s="255">
        <v>3513.45</v>
      </c>
      <c r="AO20125" s="228" t="s">
        <v>24091</v>
      </c>
      <c r="AP20125" s="229">
        <v>157051.35</v>
      </c>
      <c r="AR20125" s="205"/>
      <c r="AS20125" s="206"/>
    </row>
    <row r="20126" spans="38:45" x14ac:dyDescent="0.55000000000000004">
      <c r="AL20126" s="254" t="s">
        <v>25789</v>
      </c>
      <c r="AM20126" s="255">
        <v>434.77</v>
      </c>
      <c r="AO20126" s="228" t="s">
        <v>54455</v>
      </c>
      <c r="AP20126" s="229">
        <v>-4995.99</v>
      </c>
      <c r="AR20126" s="205"/>
      <c r="AS20126" s="206"/>
    </row>
    <row r="20127" spans="38:45" x14ac:dyDescent="0.55000000000000004">
      <c r="AL20127" s="254" t="s">
        <v>60011</v>
      </c>
      <c r="AM20127" s="255">
        <v>1260.78</v>
      </c>
      <c r="AO20127" s="228" t="s">
        <v>35294</v>
      </c>
      <c r="AP20127" s="229">
        <v>63634.239999999998</v>
      </c>
      <c r="AR20127" s="205"/>
      <c r="AS20127" s="206"/>
    </row>
    <row r="20128" spans="38:45" x14ac:dyDescent="0.55000000000000004">
      <c r="AL20128" s="254" t="s">
        <v>25790</v>
      </c>
      <c r="AM20128" s="255">
        <v>56564</v>
      </c>
      <c r="AO20128" s="228" t="s">
        <v>24110</v>
      </c>
      <c r="AP20128" s="229">
        <v>14185.44</v>
      </c>
      <c r="AR20128" s="205"/>
      <c r="AS20128" s="206"/>
    </row>
    <row r="20129" spans="38:45" x14ac:dyDescent="0.55000000000000004">
      <c r="AL20129" s="254" t="s">
        <v>56846</v>
      </c>
      <c r="AM20129" s="255">
        <v>24160.69</v>
      </c>
      <c r="AO20129" s="228" t="s">
        <v>36494</v>
      </c>
      <c r="AP20129" s="229">
        <v>9066.7199999999993</v>
      </c>
      <c r="AR20129" s="205"/>
      <c r="AS20129" s="206"/>
    </row>
    <row r="20130" spans="38:45" x14ac:dyDescent="0.55000000000000004">
      <c r="AL20130" s="254" t="s">
        <v>25842</v>
      </c>
      <c r="AM20130" s="255">
        <v>159837.35999999999</v>
      </c>
      <c r="AO20130" s="228" t="s">
        <v>43298</v>
      </c>
      <c r="AP20130" s="229">
        <v>57360.23</v>
      </c>
      <c r="AR20130" s="205"/>
      <c r="AS20130" s="206"/>
    </row>
    <row r="20131" spans="38:45" x14ac:dyDescent="0.55000000000000004">
      <c r="AL20131" s="254" t="s">
        <v>33996</v>
      </c>
      <c r="AM20131" s="255">
        <v>1291666.32</v>
      </c>
      <c r="AO20131" s="228" t="s">
        <v>47552</v>
      </c>
      <c r="AP20131" s="229">
        <v>1708</v>
      </c>
      <c r="AR20131" s="205"/>
      <c r="AS20131" s="206"/>
    </row>
    <row r="20132" spans="38:45" x14ac:dyDescent="0.55000000000000004">
      <c r="AL20132" s="254" t="s">
        <v>33997</v>
      </c>
      <c r="AM20132" s="255">
        <v>33083.54</v>
      </c>
      <c r="AO20132" s="228" t="s">
        <v>24111</v>
      </c>
      <c r="AP20132" s="229">
        <v>6120.55</v>
      </c>
      <c r="AR20132" s="205"/>
      <c r="AS20132" s="206"/>
    </row>
    <row r="20133" spans="38:45" x14ac:dyDescent="0.55000000000000004">
      <c r="AL20133" s="254" t="s">
        <v>56847</v>
      </c>
      <c r="AM20133" s="255">
        <v>103095.96</v>
      </c>
      <c r="AO20133" s="228" t="s">
        <v>24112</v>
      </c>
      <c r="AP20133" s="229">
        <v>209.74</v>
      </c>
      <c r="AR20133" s="205"/>
      <c r="AS20133" s="206"/>
    </row>
    <row r="20134" spans="38:45" x14ac:dyDescent="0.55000000000000004">
      <c r="AL20134" s="254" t="s">
        <v>35484</v>
      </c>
      <c r="AM20134" s="255">
        <v>137070</v>
      </c>
      <c r="AO20134" s="228" t="s">
        <v>49392</v>
      </c>
      <c r="AP20134" s="229">
        <v>1029.0899999999999</v>
      </c>
      <c r="AR20134" s="205"/>
      <c r="AS20134" s="206"/>
    </row>
    <row r="20135" spans="38:45" x14ac:dyDescent="0.55000000000000004">
      <c r="AL20135" s="254" t="s">
        <v>33998</v>
      </c>
      <c r="AM20135" s="255">
        <v>323275.21000000002</v>
      </c>
      <c r="AO20135" s="228" t="s">
        <v>24113</v>
      </c>
      <c r="AP20135" s="229">
        <v>3430</v>
      </c>
      <c r="AR20135" s="205"/>
      <c r="AS20135" s="206"/>
    </row>
    <row r="20136" spans="38:45" x14ac:dyDescent="0.55000000000000004">
      <c r="AL20136" s="254" t="s">
        <v>25843</v>
      </c>
      <c r="AM20136" s="255">
        <v>110706.46</v>
      </c>
      <c r="AO20136" s="228" t="s">
        <v>24115</v>
      </c>
      <c r="AP20136" s="229">
        <v>1303</v>
      </c>
      <c r="AR20136" s="205"/>
      <c r="AS20136" s="206"/>
    </row>
    <row r="20137" spans="38:45" x14ac:dyDescent="0.55000000000000004">
      <c r="AL20137" s="254" t="s">
        <v>46148</v>
      </c>
      <c r="AM20137" s="255">
        <v>27106.65</v>
      </c>
      <c r="AO20137" s="228" t="s">
        <v>35300</v>
      </c>
      <c r="AP20137" s="229">
        <v>2792</v>
      </c>
      <c r="AR20137" s="205"/>
      <c r="AS20137" s="206"/>
    </row>
    <row r="20138" spans="38:45" x14ac:dyDescent="0.55000000000000004">
      <c r="AL20138" s="254" t="s">
        <v>36614</v>
      </c>
      <c r="AM20138" s="255">
        <v>74011.62</v>
      </c>
      <c r="AO20138" s="228" t="s">
        <v>24116</v>
      </c>
      <c r="AP20138" s="229">
        <v>2432.4699999999998</v>
      </c>
      <c r="AR20138" s="205"/>
      <c r="AS20138" s="206"/>
    </row>
    <row r="20139" spans="38:45" x14ac:dyDescent="0.55000000000000004">
      <c r="AL20139" s="254" t="s">
        <v>55646</v>
      </c>
      <c r="AM20139" s="255">
        <v>15933.65</v>
      </c>
      <c r="AO20139" s="228" t="s">
        <v>24117</v>
      </c>
      <c r="AP20139" s="229">
        <v>11382.28</v>
      </c>
      <c r="AR20139" s="205"/>
      <c r="AS20139" s="206"/>
    </row>
    <row r="20140" spans="38:45" x14ac:dyDescent="0.55000000000000004">
      <c r="AL20140" s="254" t="s">
        <v>36615</v>
      </c>
      <c r="AM20140" s="255">
        <v>4271</v>
      </c>
      <c r="AO20140" s="228" t="s">
        <v>24118</v>
      </c>
      <c r="AP20140" s="229">
        <v>1618.81</v>
      </c>
      <c r="AR20140" s="205"/>
      <c r="AS20140" s="206"/>
    </row>
    <row r="20141" spans="38:45" x14ac:dyDescent="0.55000000000000004">
      <c r="AL20141" s="254" t="s">
        <v>36616</v>
      </c>
      <c r="AM20141" s="255">
        <v>54000</v>
      </c>
      <c r="AO20141" s="228" t="s">
        <v>35301</v>
      </c>
      <c r="AP20141" s="229">
        <v>12653.9</v>
      </c>
      <c r="AR20141" s="205"/>
      <c r="AS20141" s="206"/>
    </row>
    <row r="20142" spans="38:45" x14ac:dyDescent="0.55000000000000004">
      <c r="AL20142" s="254" t="s">
        <v>25844</v>
      </c>
      <c r="AM20142" s="255">
        <v>10691.02</v>
      </c>
      <c r="AO20142" s="228" t="s">
        <v>24137</v>
      </c>
      <c r="AP20142" s="229">
        <v>47585.67</v>
      </c>
      <c r="AR20142" s="205"/>
      <c r="AS20142" s="206"/>
    </row>
    <row r="20143" spans="38:45" x14ac:dyDescent="0.55000000000000004">
      <c r="AL20143" s="254" t="s">
        <v>40876</v>
      </c>
      <c r="AM20143" s="255">
        <v>9769.0499999999993</v>
      </c>
      <c r="AO20143" s="228" t="s">
        <v>33870</v>
      </c>
      <c r="AP20143" s="229">
        <v>6400</v>
      </c>
      <c r="AR20143" s="205"/>
      <c r="AS20143" s="206"/>
    </row>
    <row r="20144" spans="38:45" x14ac:dyDescent="0.55000000000000004">
      <c r="AL20144" s="254" t="s">
        <v>39404</v>
      </c>
      <c r="AM20144" s="255">
        <v>20280</v>
      </c>
      <c r="AO20144" s="228" t="s">
        <v>48494</v>
      </c>
      <c r="AP20144" s="229">
        <v>40763.14</v>
      </c>
      <c r="AR20144" s="205"/>
      <c r="AS20144" s="206"/>
    </row>
    <row r="20145" spans="38:45" x14ac:dyDescent="0.55000000000000004">
      <c r="AL20145" s="254" t="s">
        <v>14093</v>
      </c>
      <c r="AM20145" s="255">
        <v>174503.26</v>
      </c>
      <c r="AO20145" s="228" t="s">
        <v>46108</v>
      </c>
      <c r="AP20145" s="229">
        <v>57175</v>
      </c>
      <c r="AR20145" s="205"/>
      <c r="AS20145" s="206"/>
    </row>
    <row r="20146" spans="38:45" x14ac:dyDescent="0.55000000000000004">
      <c r="AL20146" s="254" t="s">
        <v>65183</v>
      </c>
      <c r="AM20146" s="255">
        <v>969.34</v>
      </c>
      <c r="AO20146" s="228" t="s">
        <v>24140</v>
      </c>
      <c r="AP20146" s="229">
        <v>9067.7900000000009</v>
      </c>
      <c r="AR20146" s="205"/>
      <c r="AS20146" s="206"/>
    </row>
    <row r="20147" spans="38:45" x14ac:dyDescent="0.55000000000000004">
      <c r="AL20147" s="254" t="s">
        <v>55647</v>
      </c>
      <c r="AM20147" s="255">
        <v>68077.33</v>
      </c>
      <c r="AO20147" s="228" t="s">
        <v>50722</v>
      </c>
      <c r="AP20147" s="229">
        <v>18</v>
      </c>
      <c r="AR20147" s="205"/>
      <c r="AS20147" s="206"/>
    </row>
    <row r="20148" spans="38:45" x14ac:dyDescent="0.55000000000000004">
      <c r="AL20148" s="254" t="s">
        <v>33999</v>
      </c>
      <c r="AM20148" s="255">
        <v>268258</v>
      </c>
      <c r="AO20148" s="228" t="s">
        <v>48495</v>
      </c>
      <c r="AP20148" s="229">
        <v>348.48</v>
      </c>
      <c r="AR20148" s="205"/>
      <c r="AS20148" s="206"/>
    </row>
    <row r="20149" spans="38:45" x14ac:dyDescent="0.55000000000000004">
      <c r="AL20149" s="254" t="s">
        <v>60946</v>
      </c>
      <c r="AM20149" s="255">
        <v>371507.99</v>
      </c>
      <c r="AO20149" s="228" t="s">
        <v>50723</v>
      </c>
      <c r="AP20149" s="229">
        <v>21.2</v>
      </c>
      <c r="AR20149" s="205"/>
      <c r="AS20149" s="206"/>
    </row>
    <row r="20150" spans="38:45" x14ac:dyDescent="0.55000000000000004">
      <c r="AL20150" s="254" t="s">
        <v>62386</v>
      </c>
      <c r="AM20150" s="255">
        <v>776.51</v>
      </c>
      <c r="AO20150" s="228" t="s">
        <v>33871</v>
      </c>
      <c r="AP20150" s="229">
        <v>191.52</v>
      </c>
      <c r="AR20150" s="205"/>
      <c r="AS20150" s="206"/>
    </row>
    <row r="20151" spans="38:45" x14ac:dyDescent="0.55000000000000004">
      <c r="AL20151" s="254" t="s">
        <v>65184</v>
      </c>
      <c r="AM20151" s="255">
        <v>1716.75</v>
      </c>
      <c r="AO20151" s="228" t="s">
        <v>33872</v>
      </c>
      <c r="AP20151" s="229">
        <v>6.95</v>
      </c>
      <c r="AR20151" s="205"/>
      <c r="AS20151" s="206"/>
    </row>
    <row r="20152" spans="38:45" x14ac:dyDescent="0.55000000000000004">
      <c r="AL20152" s="254" t="s">
        <v>25845</v>
      </c>
      <c r="AM20152" s="255">
        <v>12932.95</v>
      </c>
      <c r="AO20152" s="228" t="s">
        <v>33873</v>
      </c>
      <c r="AP20152" s="229">
        <v>33.14</v>
      </c>
      <c r="AR20152" s="205"/>
      <c r="AS20152" s="206"/>
    </row>
    <row r="20153" spans="38:45" x14ac:dyDescent="0.55000000000000004">
      <c r="AL20153" s="254" t="s">
        <v>25846</v>
      </c>
      <c r="AM20153" s="255">
        <v>180170.31</v>
      </c>
      <c r="AO20153" s="228" t="s">
        <v>50724</v>
      </c>
      <c r="AP20153" s="229">
        <v>9666</v>
      </c>
      <c r="AR20153" s="205"/>
      <c r="AS20153" s="206"/>
    </row>
    <row r="20154" spans="38:45" x14ac:dyDescent="0.55000000000000004">
      <c r="AL20154" s="254" t="s">
        <v>60012</v>
      </c>
      <c r="AM20154" s="255">
        <v>3496.51</v>
      </c>
      <c r="AO20154" s="228" t="s">
        <v>40844</v>
      </c>
      <c r="AP20154" s="229">
        <v>48519.5</v>
      </c>
      <c r="AR20154" s="205"/>
      <c r="AS20154" s="206"/>
    </row>
    <row r="20155" spans="38:45" x14ac:dyDescent="0.55000000000000004">
      <c r="AL20155" s="254" t="s">
        <v>25847</v>
      </c>
      <c r="AM20155" s="255">
        <v>37805.040000000001</v>
      </c>
      <c r="AO20155" s="228" t="s">
        <v>54456</v>
      </c>
      <c r="AP20155" s="229">
        <v>1600</v>
      </c>
      <c r="AR20155" s="205"/>
      <c r="AS20155" s="206"/>
    </row>
    <row r="20156" spans="38:45" x14ac:dyDescent="0.55000000000000004">
      <c r="AL20156" s="254" t="s">
        <v>25848</v>
      </c>
      <c r="AM20156" s="255">
        <v>14659.31</v>
      </c>
      <c r="AO20156" s="228" t="s">
        <v>46109</v>
      </c>
      <c r="AP20156" s="229">
        <v>35100</v>
      </c>
      <c r="AR20156" s="205"/>
      <c r="AS20156" s="206"/>
    </row>
    <row r="20157" spans="38:45" x14ac:dyDescent="0.55000000000000004">
      <c r="AL20157" s="254" t="s">
        <v>14095</v>
      </c>
      <c r="AM20157" s="255">
        <v>267949.63</v>
      </c>
      <c r="AO20157" s="228" t="s">
        <v>40845</v>
      </c>
      <c r="AP20157" s="229">
        <v>7871.86</v>
      </c>
      <c r="AR20157" s="205"/>
      <c r="AS20157" s="206"/>
    </row>
    <row r="20158" spans="38:45" x14ac:dyDescent="0.55000000000000004">
      <c r="AL20158" s="254" t="s">
        <v>14096</v>
      </c>
      <c r="AM20158" s="255">
        <v>726266.36</v>
      </c>
      <c r="AO20158" s="228" t="s">
        <v>46110</v>
      </c>
      <c r="AP20158" s="229">
        <v>15511.91</v>
      </c>
      <c r="AR20158" s="205"/>
      <c r="AS20158" s="206"/>
    </row>
    <row r="20159" spans="38:45" x14ac:dyDescent="0.55000000000000004">
      <c r="AL20159" s="254" t="s">
        <v>35485</v>
      </c>
      <c r="AM20159" s="255">
        <v>108772.49</v>
      </c>
      <c r="AO20159" s="228" t="s">
        <v>48496</v>
      </c>
      <c r="AP20159" s="229">
        <v>9002</v>
      </c>
      <c r="AR20159" s="205"/>
      <c r="AS20159" s="206"/>
    </row>
    <row r="20160" spans="38:45" x14ac:dyDescent="0.55000000000000004">
      <c r="AL20160" s="254" t="s">
        <v>25849</v>
      </c>
      <c r="AM20160" s="255">
        <v>245677.87</v>
      </c>
      <c r="AO20160" s="228" t="s">
        <v>24148</v>
      </c>
      <c r="AP20160" s="229">
        <v>11289.67</v>
      </c>
      <c r="AR20160" s="205"/>
      <c r="AS20160" s="206"/>
    </row>
    <row r="20161" spans="38:45" x14ac:dyDescent="0.55000000000000004">
      <c r="AL20161" s="254" t="s">
        <v>50745</v>
      </c>
      <c r="AM20161" s="255">
        <v>181537.42</v>
      </c>
      <c r="AO20161" s="228" t="s">
        <v>35303</v>
      </c>
      <c r="AP20161" s="229">
        <v>1222.69</v>
      </c>
      <c r="AR20161" s="205"/>
      <c r="AS20161" s="206"/>
    </row>
    <row r="20162" spans="38:45" x14ac:dyDescent="0.55000000000000004">
      <c r="AL20162" s="254" t="s">
        <v>62387</v>
      </c>
      <c r="AM20162" s="255">
        <v>20925</v>
      </c>
      <c r="AO20162" s="228" t="s">
        <v>24149</v>
      </c>
      <c r="AP20162" s="229">
        <v>116420.29</v>
      </c>
      <c r="AR20162" s="205"/>
      <c r="AS20162" s="206"/>
    </row>
    <row r="20163" spans="38:45" x14ac:dyDescent="0.55000000000000004">
      <c r="AL20163" s="254" t="s">
        <v>56848</v>
      </c>
      <c r="AM20163" s="255">
        <v>112122</v>
      </c>
      <c r="AO20163" s="228" t="s">
        <v>24170</v>
      </c>
      <c r="AP20163" s="229">
        <v>154019.39000000001</v>
      </c>
      <c r="AR20163" s="205"/>
      <c r="AS20163" s="206"/>
    </row>
    <row r="20164" spans="38:45" x14ac:dyDescent="0.55000000000000004">
      <c r="AL20164" s="254" t="s">
        <v>49405</v>
      </c>
      <c r="AM20164" s="255">
        <v>116459.78</v>
      </c>
      <c r="AO20164" s="228" t="s">
        <v>24171</v>
      </c>
      <c r="AP20164" s="229">
        <v>108889.43</v>
      </c>
      <c r="AR20164" s="205"/>
      <c r="AS20164" s="206"/>
    </row>
    <row r="20165" spans="38:45" x14ac:dyDescent="0.55000000000000004">
      <c r="AL20165" s="254" t="s">
        <v>25850</v>
      </c>
      <c r="AM20165" s="255">
        <v>1270.79</v>
      </c>
      <c r="AO20165" s="228" t="s">
        <v>48497</v>
      </c>
      <c r="AP20165" s="229">
        <v>21220.34</v>
      </c>
      <c r="AR20165" s="205"/>
      <c r="AS20165" s="206"/>
    </row>
    <row r="20166" spans="38:45" x14ac:dyDescent="0.55000000000000004">
      <c r="AL20166" s="254" t="s">
        <v>54513</v>
      </c>
      <c r="AM20166" s="255">
        <v>43273.75</v>
      </c>
      <c r="AO20166" s="228" t="s">
        <v>43299</v>
      </c>
      <c r="AP20166" s="229">
        <v>209529.74</v>
      </c>
      <c r="AR20166" s="205"/>
      <c r="AS20166" s="206"/>
    </row>
    <row r="20167" spans="38:45" x14ac:dyDescent="0.55000000000000004">
      <c r="AL20167" s="254" t="s">
        <v>54514</v>
      </c>
      <c r="AM20167" s="255">
        <v>23395.360000000001</v>
      </c>
      <c r="AO20167" s="228" t="s">
        <v>54457</v>
      </c>
      <c r="AP20167" s="229">
        <v>1858</v>
      </c>
      <c r="AR20167" s="205"/>
      <c r="AS20167" s="206"/>
    </row>
    <row r="20168" spans="38:45" x14ac:dyDescent="0.55000000000000004">
      <c r="AL20168" s="254" t="s">
        <v>58904</v>
      </c>
      <c r="AM20168" s="255">
        <v>28635.97</v>
      </c>
      <c r="AO20168" s="228" t="s">
        <v>24172</v>
      </c>
      <c r="AP20168" s="229">
        <v>28130.19</v>
      </c>
      <c r="AR20168" s="205"/>
      <c r="AS20168" s="206"/>
    </row>
    <row r="20169" spans="38:45" x14ac:dyDescent="0.55000000000000004">
      <c r="AL20169" s="254" t="s">
        <v>25851</v>
      </c>
      <c r="AM20169" s="255">
        <v>144068.74</v>
      </c>
      <c r="AO20169" s="228" t="s">
        <v>48498</v>
      </c>
      <c r="AP20169" s="229">
        <v>12484.67</v>
      </c>
      <c r="AR20169" s="205"/>
      <c r="AS20169" s="206"/>
    </row>
    <row r="20170" spans="38:45" x14ac:dyDescent="0.55000000000000004">
      <c r="AL20170" s="254" t="s">
        <v>25852</v>
      </c>
      <c r="AM20170" s="255">
        <v>767087.81</v>
      </c>
      <c r="AO20170" s="228" t="s">
        <v>48499</v>
      </c>
      <c r="AP20170" s="229">
        <v>15.68</v>
      </c>
      <c r="AR20170" s="205"/>
      <c r="AS20170" s="206"/>
    </row>
    <row r="20171" spans="38:45" x14ac:dyDescent="0.55000000000000004">
      <c r="AL20171" s="254" t="s">
        <v>62503</v>
      </c>
      <c r="AM20171" s="255">
        <v>1752.07</v>
      </c>
      <c r="AO20171" s="228" t="s">
        <v>48500</v>
      </c>
      <c r="AP20171" s="229">
        <v>46.33</v>
      </c>
      <c r="AR20171" s="205"/>
      <c r="AS20171" s="206"/>
    </row>
    <row r="20172" spans="38:45" x14ac:dyDescent="0.55000000000000004">
      <c r="AL20172" s="254" t="s">
        <v>25853</v>
      </c>
      <c r="AM20172" s="255">
        <v>623157.36</v>
      </c>
      <c r="AO20172" s="228" t="s">
        <v>24173</v>
      </c>
      <c r="AP20172" s="229">
        <v>7216.6</v>
      </c>
      <c r="AR20172" s="205"/>
      <c r="AS20172" s="206"/>
    </row>
    <row r="20173" spans="38:45" x14ac:dyDescent="0.55000000000000004">
      <c r="AL20173" s="254" t="s">
        <v>48521</v>
      </c>
      <c r="AM20173" s="255">
        <v>53978.15</v>
      </c>
      <c r="AO20173" s="228" t="s">
        <v>24175</v>
      </c>
      <c r="AP20173" s="229">
        <v>496.63</v>
      </c>
      <c r="AR20173" s="205"/>
      <c r="AS20173" s="206"/>
    </row>
    <row r="20174" spans="38:45" x14ac:dyDescent="0.55000000000000004">
      <c r="AL20174" s="254" t="s">
        <v>54515</v>
      </c>
      <c r="AM20174" s="255">
        <v>23698.37</v>
      </c>
      <c r="AO20174" s="228" t="s">
        <v>24176</v>
      </c>
      <c r="AP20174" s="229">
        <v>19776</v>
      </c>
      <c r="AR20174" s="205"/>
      <c r="AS20174" s="206"/>
    </row>
    <row r="20175" spans="38:45" x14ac:dyDescent="0.55000000000000004">
      <c r="AL20175" s="254" t="s">
        <v>25854</v>
      </c>
      <c r="AM20175" s="255">
        <v>2578.3000000000002</v>
      </c>
      <c r="AO20175" s="228" t="s">
        <v>33878</v>
      </c>
      <c r="AP20175" s="229">
        <v>97590.94</v>
      </c>
      <c r="AR20175" s="205"/>
      <c r="AS20175" s="206"/>
    </row>
    <row r="20176" spans="38:45" x14ac:dyDescent="0.55000000000000004">
      <c r="AL20176" s="254" t="s">
        <v>25855</v>
      </c>
      <c r="AM20176" s="255">
        <v>85050.880000000005</v>
      </c>
      <c r="AO20176" s="228" t="s">
        <v>39321</v>
      </c>
      <c r="AP20176" s="229">
        <v>44375.92</v>
      </c>
      <c r="AR20176" s="205"/>
      <c r="AS20176" s="206"/>
    </row>
    <row r="20177" spans="38:45" x14ac:dyDescent="0.55000000000000004">
      <c r="AL20177" s="254" t="s">
        <v>25856</v>
      </c>
      <c r="AM20177" s="255">
        <v>7820.77</v>
      </c>
      <c r="AO20177" s="228" t="s">
        <v>43300</v>
      </c>
      <c r="AP20177" s="229">
        <v>167685.32999999999</v>
      </c>
      <c r="AR20177" s="205"/>
      <c r="AS20177" s="206"/>
    </row>
    <row r="20178" spans="38:45" x14ac:dyDescent="0.55000000000000004">
      <c r="AL20178" s="254" t="s">
        <v>40877</v>
      </c>
      <c r="AM20178" s="255">
        <v>-40581.86</v>
      </c>
      <c r="AO20178" s="228" t="s">
        <v>24189</v>
      </c>
      <c r="AP20178" s="229">
        <v>23628.38</v>
      </c>
      <c r="AR20178" s="205"/>
      <c r="AS20178" s="206"/>
    </row>
    <row r="20179" spans="38:45" x14ac:dyDescent="0.55000000000000004">
      <c r="AL20179" s="254" t="s">
        <v>61136</v>
      </c>
      <c r="AM20179" s="255">
        <v>4949.6499999999996</v>
      </c>
      <c r="AO20179" s="228" t="s">
        <v>39322</v>
      </c>
      <c r="AP20179" s="229">
        <v>14475.18</v>
      </c>
      <c r="AR20179" s="205"/>
      <c r="AS20179" s="206"/>
    </row>
    <row r="20180" spans="38:45" x14ac:dyDescent="0.55000000000000004">
      <c r="AL20180" s="254" t="s">
        <v>50746</v>
      </c>
      <c r="AM20180" s="255">
        <v>123734.3</v>
      </c>
      <c r="AO20180" s="228" t="s">
        <v>24190</v>
      </c>
      <c r="AP20180" s="229">
        <v>20641.5</v>
      </c>
      <c r="AR20180" s="205"/>
      <c r="AS20180" s="206"/>
    </row>
    <row r="20181" spans="38:45" x14ac:dyDescent="0.55000000000000004">
      <c r="AL20181" s="254" t="s">
        <v>34020</v>
      </c>
      <c r="AM20181" s="255">
        <v>880</v>
      </c>
      <c r="AO20181" s="228" t="s">
        <v>33879</v>
      </c>
      <c r="AP20181" s="229">
        <v>64153.2</v>
      </c>
      <c r="AR20181" s="205"/>
      <c r="AS20181" s="206"/>
    </row>
    <row r="20182" spans="38:45" x14ac:dyDescent="0.55000000000000004">
      <c r="AL20182" s="254" t="s">
        <v>25948</v>
      </c>
      <c r="AM20182" s="255">
        <v>41490</v>
      </c>
      <c r="AO20182" s="228" t="s">
        <v>48501</v>
      </c>
      <c r="AP20182" s="229">
        <v>12294.5</v>
      </c>
      <c r="AR20182" s="205"/>
      <c r="AS20182" s="206"/>
    </row>
    <row r="20183" spans="38:45" x14ac:dyDescent="0.55000000000000004">
      <c r="AL20183" s="254" t="s">
        <v>56849</v>
      </c>
      <c r="AM20183" s="255">
        <v>87124.46</v>
      </c>
      <c r="AO20183" s="228" t="s">
        <v>24191</v>
      </c>
      <c r="AP20183" s="229">
        <v>52280.19</v>
      </c>
      <c r="AR20183" s="205"/>
      <c r="AS20183" s="206"/>
    </row>
    <row r="20184" spans="38:45" x14ac:dyDescent="0.55000000000000004">
      <c r="AL20184" s="254" t="s">
        <v>34022</v>
      </c>
      <c r="AM20184" s="255">
        <v>47850.7</v>
      </c>
      <c r="AO20184" s="228" t="s">
        <v>24192</v>
      </c>
      <c r="AP20184" s="229">
        <v>39942.65</v>
      </c>
      <c r="AR20184" s="205"/>
      <c r="AS20184" s="206"/>
    </row>
    <row r="20185" spans="38:45" x14ac:dyDescent="0.55000000000000004">
      <c r="AL20185" s="254" t="s">
        <v>40878</v>
      </c>
      <c r="AM20185" s="255">
        <v>92321.91</v>
      </c>
      <c r="AO20185" s="228" t="s">
        <v>24193</v>
      </c>
      <c r="AP20185" s="229">
        <v>15394.71</v>
      </c>
      <c r="AR20185" s="205"/>
      <c r="AS20185" s="206"/>
    </row>
    <row r="20186" spans="38:45" x14ac:dyDescent="0.55000000000000004">
      <c r="AL20186" s="254" t="s">
        <v>34023</v>
      </c>
      <c r="AM20186" s="255">
        <v>2665.09</v>
      </c>
      <c r="AO20186" s="228" t="s">
        <v>24212</v>
      </c>
      <c r="AP20186" s="229">
        <v>4644.68</v>
      </c>
      <c r="AR20186" s="205"/>
      <c r="AS20186" s="206"/>
    </row>
    <row r="20187" spans="38:45" x14ac:dyDescent="0.55000000000000004">
      <c r="AL20187" s="254" t="s">
        <v>36625</v>
      </c>
      <c r="AM20187" s="255">
        <v>2385</v>
      </c>
      <c r="AO20187" s="228" t="s">
        <v>36502</v>
      </c>
      <c r="AP20187" s="229">
        <v>44260.95</v>
      </c>
      <c r="AR20187" s="205"/>
      <c r="AS20187" s="206"/>
    </row>
    <row r="20188" spans="38:45" x14ac:dyDescent="0.55000000000000004">
      <c r="AL20188" s="254" t="s">
        <v>43334</v>
      </c>
      <c r="AM20188" s="255">
        <v>731.26</v>
      </c>
      <c r="AO20188" s="228" t="s">
        <v>43301</v>
      </c>
      <c r="AP20188" s="229">
        <v>40392.93</v>
      </c>
      <c r="AR20188" s="205"/>
      <c r="AS20188" s="206"/>
    </row>
    <row r="20189" spans="38:45" x14ac:dyDescent="0.55000000000000004">
      <c r="AL20189" s="254" t="s">
        <v>25952</v>
      </c>
      <c r="AM20189" s="255">
        <v>11248.7</v>
      </c>
      <c r="AO20189" s="228" t="s">
        <v>24214</v>
      </c>
      <c r="AP20189" s="229">
        <v>5000</v>
      </c>
      <c r="AR20189" s="205"/>
      <c r="AS20189" s="206"/>
    </row>
    <row r="20190" spans="38:45" x14ac:dyDescent="0.55000000000000004">
      <c r="AL20190" s="254" t="s">
        <v>25955</v>
      </c>
      <c r="AM20190" s="255">
        <v>11142.27</v>
      </c>
      <c r="AO20190" s="228" t="s">
        <v>24216</v>
      </c>
      <c r="AP20190" s="229">
        <v>7184.91</v>
      </c>
      <c r="AR20190" s="205"/>
      <c r="AS20190" s="206"/>
    </row>
    <row r="20191" spans="38:45" x14ac:dyDescent="0.55000000000000004">
      <c r="AL20191" s="254" t="s">
        <v>25956</v>
      </c>
      <c r="AM20191" s="255">
        <v>23.76</v>
      </c>
      <c r="AO20191" s="228" t="s">
        <v>24217</v>
      </c>
      <c r="AP20191" s="229">
        <v>147930.26</v>
      </c>
      <c r="AR20191" s="205"/>
      <c r="AS20191" s="206"/>
    </row>
    <row r="20192" spans="38:45" x14ac:dyDescent="0.55000000000000004">
      <c r="AL20192" s="254" t="s">
        <v>65185</v>
      </c>
      <c r="AM20192" s="255">
        <v>4157.03</v>
      </c>
      <c r="AO20192" s="228" t="s">
        <v>13906</v>
      </c>
      <c r="AP20192" s="229">
        <v>2002</v>
      </c>
      <c r="AR20192" s="205"/>
      <c r="AS20192" s="206"/>
    </row>
    <row r="20193" spans="38:45" x14ac:dyDescent="0.55000000000000004">
      <c r="AL20193" s="254" t="s">
        <v>54516</v>
      </c>
      <c r="AM20193" s="255">
        <v>77389.570000000007</v>
      </c>
      <c r="AO20193" s="228" t="s">
        <v>24218</v>
      </c>
      <c r="AP20193" s="229">
        <v>4800</v>
      </c>
      <c r="AR20193" s="205"/>
      <c r="AS20193" s="206"/>
    </row>
    <row r="20194" spans="38:45" x14ac:dyDescent="0.55000000000000004">
      <c r="AL20194" s="254" t="s">
        <v>25957</v>
      </c>
      <c r="AM20194" s="255">
        <v>26166.14</v>
      </c>
      <c r="AO20194" s="228" t="s">
        <v>35313</v>
      </c>
      <c r="AP20194" s="229">
        <v>12683.22</v>
      </c>
      <c r="AR20194" s="205"/>
      <c r="AS20194" s="206"/>
    </row>
    <row r="20195" spans="38:45" x14ac:dyDescent="0.55000000000000004">
      <c r="AL20195" s="254" t="s">
        <v>25958</v>
      </c>
      <c r="AM20195" s="255">
        <v>3492</v>
      </c>
      <c r="AO20195" s="228" t="s">
        <v>13907</v>
      </c>
      <c r="AP20195" s="229">
        <v>21821.279999999999</v>
      </c>
      <c r="AR20195" s="205"/>
      <c r="AS20195" s="206"/>
    </row>
    <row r="20196" spans="38:45" x14ac:dyDescent="0.55000000000000004">
      <c r="AL20196" s="254" t="s">
        <v>25959</v>
      </c>
      <c r="AM20196" s="255">
        <v>39841.46</v>
      </c>
      <c r="AO20196" s="228" t="s">
        <v>24235</v>
      </c>
      <c r="AP20196" s="229">
        <v>265588.74</v>
      </c>
      <c r="AR20196" s="205"/>
      <c r="AS20196" s="206"/>
    </row>
    <row r="20197" spans="38:45" x14ac:dyDescent="0.55000000000000004">
      <c r="AL20197" s="254" t="s">
        <v>25960</v>
      </c>
      <c r="AM20197" s="255">
        <v>117663.14</v>
      </c>
      <c r="AO20197" s="228" t="s">
        <v>54458</v>
      </c>
      <c r="AP20197" s="229">
        <v>720</v>
      </c>
      <c r="AR20197" s="205"/>
      <c r="AS20197" s="206"/>
    </row>
    <row r="20198" spans="38:45" x14ac:dyDescent="0.55000000000000004">
      <c r="AL20198" s="254" t="s">
        <v>25961</v>
      </c>
      <c r="AM20198" s="255">
        <v>49803.040000000001</v>
      </c>
      <c r="AO20198" s="228" t="s">
        <v>24236</v>
      </c>
      <c r="AP20198" s="229">
        <v>43776.09</v>
      </c>
      <c r="AR20198" s="205"/>
      <c r="AS20198" s="206"/>
    </row>
    <row r="20199" spans="38:45" x14ac:dyDescent="0.55000000000000004">
      <c r="AL20199" s="254" t="s">
        <v>25962</v>
      </c>
      <c r="AM20199" s="255">
        <v>112366.38</v>
      </c>
      <c r="AO20199" s="228" t="s">
        <v>54459</v>
      </c>
      <c r="AP20199" s="229">
        <v>480</v>
      </c>
      <c r="AR20199" s="205"/>
      <c r="AS20199" s="206"/>
    </row>
    <row r="20200" spans="38:45" x14ac:dyDescent="0.55000000000000004">
      <c r="AL20200" s="254" t="s">
        <v>25963</v>
      </c>
      <c r="AM20200" s="255">
        <v>1969.91</v>
      </c>
      <c r="AO20200" s="228" t="s">
        <v>54460</v>
      </c>
      <c r="AP20200" s="229">
        <v>760</v>
      </c>
      <c r="AR20200" s="205"/>
      <c r="AS20200" s="206"/>
    </row>
    <row r="20201" spans="38:45" x14ac:dyDescent="0.55000000000000004">
      <c r="AL20201" s="254" t="s">
        <v>25965</v>
      </c>
      <c r="AM20201" s="255">
        <v>23920.21</v>
      </c>
      <c r="AO20201" s="228" t="s">
        <v>54461</v>
      </c>
      <c r="AP20201" s="229">
        <v>750</v>
      </c>
      <c r="AR20201" s="205"/>
      <c r="AS20201" s="206"/>
    </row>
    <row r="20202" spans="38:45" x14ac:dyDescent="0.55000000000000004">
      <c r="AL20202" s="254" t="s">
        <v>25966</v>
      </c>
      <c r="AM20202" s="255">
        <v>6094.04</v>
      </c>
      <c r="AO20202" s="228" t="s">
        <v>33888</v>
      </c>
      <c r="AP20202" s="229">
        <v>4149.59</v>
      </c>
      <c r="AR20202" s="205"/>
      <c r="AS20202" s="206"/>
    </row>
    <row r="20203" spans="38:45" x14ac:dyDescent="0.55000000000000004">
      <c r="AL20203" s="254" t="s">
        <v>55648</v>
      </c>
      <c r="AM20203" s="255">
        <v>1674</v>
      </c>
      <c r="AO20203" s="228" t="s">
        <v>54462</v>
      </c>
      <c r="AP20203" s="229">
        <v>2033.7</v>
      </c>
      <c r="AR20203" s="205"/>
      <c r="AS20203" s="206"/>
    </row>
    <row r="20204" spans="38:45" x14ac:dyDescent="0.55000000000000004">
      <c r="AL20204" s="254" t="s">
        <v>25972</v>
      </c>
      <c r="AM20204" s="255">
        <v>150252.51</v>
      </c>
      <c r="AO20204" s="228" t="s">
        <v>46111</v>
      </c>
      <c r="AP20204" s="229">
        <v>177919.54</v>
      </c>
      <c r="AR20204" s="205"/>
      <c r="AS20204" s="206"/>
    </row>
    <row r="20205" spans="38:45" x14ac:dyDescent="0.55000000000000004">
      <c r="AL20205" s="254" t="s">
        <v>50747</v>
      </c>
      <c r="AM20205" s="255">
        <v>55377.82</v>
      </c>
      <c r="AO20205" s="228" t="s">
        <v>43302</v>
      </c>
      <c r="AP20205" s="229">
        <v>6098.47</v>
      </c>
      <c r="AR20205" s="205"/>
      <c r="AS20205" s="206"/>
    </row>
    <row r="20206" spans="38:45" x14ac:dyDescent="0.55000000000000004">
      <c r="AL20206" s="254" t="s">
        <v>25973</v>
      </c>
      <c r="AM20206" s="255">
        <v>36507.120000000003</v>
      </c>
      <c r="AO20206" s="228" t="s">
        <v>35324</v>
      </c>
      <c r="AP20206" s="229">
        <v>18755.86</v>
      </c>
      <c r="AR20206" s="205"/>
      <c r="AS20206" s="206"/>
    </row>
    <row r="20207" spans="38:45" x14ac:dyDescent="0.55000000000000004">
      <c r="AL20207" s="254" t="s">
        <v>25974</v>
      </c>
      <c r="AM20207" s="255">
        <v>30371.02</v>
      </c>
      <c r="AO20207" s="228" t="s">
        <v>24237</v>
      </c>
      <c r="AP20207" s="229">
        <v>39174.47</v>
      </c>
      <c r="AR20207" s="205"/>
      <c r="AS20207" s="206"/>
    </row>
    <row r="20208" spans="38:45" x14ac:dyDescent="0.55000000000000004">
      <c r="AL20208" s="254" t="s">
        <v>25975</v>
      </c>
      <c r="AM20208" s="255">
        <v>72110.17</v>
      </c>
      <c r="AO20208" s="228" t="s">
        <v>24238</v>
      </c>
      <c r="AP20208" s="229">
        <v>2741.35</v>
      </c>
      <c r="AR20208" s="205"/>
      <c r="AS20208" s="206"/>
    </row>
    <row r="20209" spans="38:45" x14ac:dyDescent="0.55000000000000004">
      <c r="AL20209" s="254" t="s">
        <v>43337</v>
      </c>
      <c r="AM20209" s="255">
        <v>31931.01</v>
      </c>
      <c r="AO20209" s="228" t="s">
        <v>24239</v>
      </c>
      <c r="AP20209" s="229">
        <v>29613.81</v>
      </c>
      <c r="AR20209" s="205"/>
      <c r="AS20209" s="206"/>
    </row>
    <row r="20210" spans="38:45" x14ac:dyDescent="0.55000000000000004">
      <c r="AL20210" s="254" t="s">
        <v>43338</v>
      </c>
      <c r="AM20210" s="255">
        <v>-9018.02</v>
      </c>
      <c r="AO20210" s="228" t="s">
        <v>35325</v>
      </c>
      <c r="AP20210" s="229">
        <v>1241.04</v>
      </c>
      <c r="AR20210" s="205"/>
      <c r="AS20210" s="206"/>
    </row>
    <row r="20211" spans="38:45" x14ac:dyDescent="0.55000000000000004">
      <c r="AL20211" s="254" t="s">
        <v>58083</v>
      </c>
      <c r="AM20211" s="255">
        <v>134611.42000000001</v>
      </c>
      <c r="AO20211" s="228" t="s">
        <v>24240</v>
      </c>
      <c r="AP20211" s="229">
        <v>100619.27</v>
      </c>
      <c r="AR20211" s="205"/>
      <c r="AS20211" s="206"/>
    </row>
    <row r="20212" spans="38:45" x14ac:dyDescent="0.55000000000000004">
      <c r="AL20212" s="254" t="s">
        <v>46149</v>
      </c>
      <c r="AM20212" s="255">
        <v>183637</v>
      </c>
      <c r="AO20212" s="228" t="s">
        <v>50725</v>
      </c>
      <c r="AP20212" s="229">
        <v>23286.03</v>
      </c>
      <c r="AR20212" s="205"/>
      <c r="AS20212" s="206"/>
    </row>
    <row r="20213" spans="38:45" x14ac:dyDescent="0.55000000000000004">
      <c r="AL20213" s="254" t="s">
        <v>55649</v>
      </c>
      <c r="AM20213" s="255">
        <v>7289</v>
      </c>
      <c r="AO20213" s="228" t="s">
        <v>33889</v>
      </c>
      <c r="AP20213" s="229">
        <v>437.14</v>
      </c>
      <c r="AR20213" s="205"/>
      <c r="AS20213" s="206"/>
    </row>
    <row r="20214" spans="38:45" x14ac:dyDescent="0.55000000000000004">
      <c r="AL20214" s="254" t="s">
        <v>58084</v>
      </c>
      <c r="AM20214" s="255">
        <v>63381</v>
      </c>
      <c r="AO20214" s="228" t="s">
        <v>24266</v>
      </c>
      <c r="AP20214" s="229">
        <v>35425</v>
      </c>
      <c r="AR20214" s="205"/>
      <c r="AS20214" s="206"/>
    </row>
    <row r="20215" spans="38:45" x14ac:dyDescent="0.55000000000000004">
      <c r="AL20215" s="254" t="s">
        <v>34026</v>
      </c>
      <c r="AM20215" s="255">
        <v>208776</v>
      </c>
      <c r="AO20215" s="228" t="s">
        <v>50726</v>
      </c>
      <c r="AP20215" s="229">
        <v>-867.89</v>
      </c>
      <c r="AR20215" s="205"/>
      <c r="AS20215" s="206"/>
    </row>
    <row r="20216" spans="38:45" x14ac:dyDescent="0.55000000000000004">
      <c r="AL20216" s="254" t="s">
        <v>34037</v>
      </c>
      <c r="AM20216" s="255">
        <v>594242.66</v>
      </c>
      <c r="AO20216" s="228" t="s">
        <v>50727</v>
      </c>
      <c r="AP20216" s="229">
        <v>9280</v>
      </c>
      <c r="AR20216" s="205"/>
      <c r="AS20216" s="206"/>
    </row>
    <row r="20217" spans="38:45" x14ac:dyDescent="0.55000000000000004">
      <c r="AL20217" s="254" t="s">
        <v>26032</v>
      </c>
      <c r="AM20217" s="255">
        <v>194872.78</v>
      </c>
      <c r="AO20217" s="228" t="s">
        <v>24267</v>
      </c>
      <c r="AP20217" s="229">
        <v>1000</v>
      </c>
      <c r="AR20217" s="205"/>
      <c r="AS20217" s="206"/>
    </row>
    <row r="20218" spans="38:45" x14ac:dyDescent="0.55000000000000004">
      <c r="AL20218" s="254" t="s">
        <v>26033</v>
      </c>
      <c r="AM20218" s="255">
        <v>21469.9</v>
      </c>
      <c r="AO20218" s="228" t="s">
        <v>50728</v>
      </c>
      <c r="AP20218" s="229">
        <v>10320</v>
      </c>
      <c r="AR20218" s="205"/>
      <c r="AS20218" s="206"/>
    </row>
    <row r="20219" spans="38:45" x14ac:dyDescent="0.55000000000000004">
      <c r="AL20219" s="254" t="s">
        <v>35493</v>
      </c>
      <c r="AM20219" s="255">
        <v>549875.91</v>
      </c>
      <c r="AO20219" s="228" t="s">
        <v>43303</v>
      </c>
      <c r="AP20219" s="229">
        <v>2404.91</v>
      </c>
      <c r="AR20219" s="205"/>
      <c r="AS20219" s="206"/>
    </row>
    <row r="20220" spans="38:45" x14ac:dyDescent="0.55000000000000004">
      <c r="AL20220" s="254" t="s">
        <v>61704</v>
      </c>
      <c r="AM20220" s="255">
        <v>26762.02</v>
      </c>
      <c r="AO20220" s="228" t="s">
        <v>46112</v>
      </c>
      <c r="AP20220" s="229">
        <v>137000</v>
      </c>
      <c r="AR20220" s="205"/>
      <c r="AS20220" s="206"/>
    </row>
    <row r="20221" spans="38:45" x14ac:dyDescent="0.55000000000000004">
      <c r="AL20221" s="254" t="s">
        <v>14113</v>
      </c>
      <c r="AM20221" s="255">
        <v>55284</v>
      </c>
      <c r="AO20221" s="228" t="s">
        <v>43304</v>
      </c>
      <c r="AP20221" s="229">
        <v>115499.99</v>
      </c>
      <c r="AR20221" s="205"/>
      <c r="AS20221" s="206"/>
    </row>
    <row r="20222" spans="38:45" x14ac:dyDescent="0.55000000000000004">
      <c r="AL20222" s="254" t="s">
        <v>39413</v>
      </c>
      <c r="AM20222" s="255">
        <v>2014.06</v>
      </c>
      <c r="AO20222" s="228" t="s">
        <v>50729</v>
      </c>
      <c r="AP20222" s="229">
        <v>8000</v>
      </c>
      <c r="AR20222" s="205"/>
      <c r="AS20222" s="206"/>
    </row>
    <row r="20223" spans="38:45" x14ac:dyDescent="0.55000000000000004">
      <c r="AL20223" s="254" t="s">
        <v>14114</v>
      </c>
      <c r="AM20223" s="255">
        <v>103.29</v>
      </c>
      <c r="AO20223" s="228" t="s">
        <v>24268</v>
      </c>
      <c r="AP20223" s="229">
        <v>20468.27</v>
      </c>
      <c r="AR20223" s="205"/>
      <c r="AS20223" s="206"/>
    </row>
    <row r="20224" spans="38:45" x14ac:dyDescent="0.55000000000000004">
      <c r="AL20224" s="254" t="s">
        <v>35494</v>
      </c>
      <c r="AM20224" s="255">
        <v>15000</v>
      </c>
      <c r="AO20224" s="228" t="s">
        <v>50730</v>
      </c>
      <c r="AP20224" s="229">
        <v>3116.1</v>
      </c>
      <c r="AR20224" s="205"/>
      <c r="AS20224" s="206"/>
    </row>
    <row r="20225" spans="38:45" x14ac:dyDescent="0.55000000000000004">
      <c r="AL20225" s="254" t="s">
        <v>26035</v>
      </c>
      <c r="AM20225" s="255">
        <v>140271.41</v>
      </c>
      <c r="AO20225" s="228" t="s">
        <v>54463</v>
      </c>
      <c r="AP20225" s="229">
        <v>293.04000000000002</v>
      </c>
      <c r="AR20225" s="205"/>
      <c r="AS20225" s="206"/>
    </row>
    <row r="20226" spans="38:45" x14ac:dyDescent="0.55000000000000004">
      <c r="AL20226" s="254" t="s">
        <v>54517</v>
      </c>
      <c r="AM20226" s="255">
        <v>9882</v>
      </c>
      <c r="AO20226" s="228" t="s">
        <v>24270</v>
      </c>
      <c r="AP20226" s="229">
        <v>605.08000000000004</v>
      </c>
      <c r="AR20226" s="205"/>
      <c r="AS20226" s="206"/>
    </row>
    <row r="20227" spans="38:45" x14ac:dyDescent="0.55000000000000004">
      <c r="AL20227" s="254" t="s">
        <v>58782</v>
      </c>
      <c r="AM20227" s="255">
        <v>7103.68</v>
      </c>
      <c r="AO20227" s="228" t="s">
        <v>54464</v>
      </c>
      <c r="AP20227" s="229">
        <v>4.2</v>
      </c>
      <c r="AR20227" s="205"/>
      <c r="AS20227" s="206"/>
    </row>
    <row r="20228" spans="38:45" x14ac:dyDescent="0.55000000000000004">
      <c r="AL20228" s="254" t="s">
        <v>36630</v>
      </c>
      <c r="AM20228" s="255">
        <v>4950</v>
      </c>
      <c r="AO20228" s="228" t="s">
        <v>54465</v>
      </c>
      <c r="AP20228" s="229">
        <v>17.97</v>
      </c>
      <c r="AR20228" s="205"/>
      <c r="AS20228" s="206"/>
    </row>
    <row r="20229" spans="38:45" x14ac:dyDescent="0.55000000000000004">
      <c r="AL20229" s="254" t="s">
        <v>26037</v>
      </c>
      <c r="AM20229" s="255">
        <v>133144.57</v>
      </c>
      <c r="AO20229" s="228" t="s">
        <v>54466</v>
      </c>
      <c r="AP20229" s="229">
        <v>0.5</v>
      </c>
      <c r="AR20229" s="205"/>
      <c r="AS20229" s="206"/>
    </row>
    <row r="20230" spans="38:45" x14ac:dyDescent="0.55000000000000004">
      <c r="AL20230" s="254" t="s">
        <v>34038</v>
      </c>
      <c r="AM20230" s="255">
        <v>4146.22</v>
      </c>
      <c r="AO20230" s="228" t="s">
        <v>24271</v>
      </c>
      <c r="AP20230" s="229">
        <v>2620.02</v>
      </c>
      <c r="AR20230" s="205"/>
      <c r="AS20230" s="206"/>
    </row>
    <row r="20231" spans="38:45" x14ac:dyDescent="0.55000000000000004">
      <c r="AL20231" s="254" t="s">
        <v>14116</v>
      </c>
      <c r="AM20231" s="255">
        <v>126961.75</v>
      </c>
      <c r="AO20231" s="228" t="s">
        <v>24274</v>
      </c>
      <c r="AP20231" s="229">
        <v>885.87</v>
      </c>
      <c r="AR20231" s="205"/>
      <c r="AS20231" s="206"/>
    </row>
    <row r="20232" spans="38:45" x14ac:dyDescent="0.55000000000000004">
      <c r="AL20232" s="254" t="s">
        <v>14117</v>
      </c>
      <c r="AM20232" s="255">
        <v>411071.34</v>
      </c>
      <c r="AO20232" s="228" t="s">
        <v>24275</v>
      </c>
      <c r="AP20232" s="229">
        <v>4800.0600000000004</v>
      </c>
      <c r="AR20232" s="205"/>
      <c r="AS20232" s="206"/>
    </row>
    <row r="20233" spans="38:45" x14ac:dyDescent="0.55000000000000004">
      <c r="AL20233" s="254" t="s">
        <v>14118</v>
      </c>
      <c r="AM20233" s="255">
        <v>164068.46</v>
      </c>
      <c r="AO20233" s="228" t="s">
        <v>50731</v>
      </c>
      <c r="AP20233" s="229">
        <v>929.35</v>
      </c>
      <c r="AR20233" s="205"/>
      <c r="AS20233" s="206"/>
    </row>
    <row r="20234" spans="38:45" x14ac:dyDescent="0.55000000000000004">
      <c r="AL20234" s="254" t="s">
        <v>59346</v>
      </c>
      <c r="AM20234" s="255">
        <v>21472</v>
      </c>
      <c r="AO20234" s="228" t="s">
        <v>24277</v>
      </c>
      <c r="AP20234" s="229">
        <v>-114.8</v>
      </c>
      <c r="AR20234" s="205"/>
      <c r="AS20234" s="206"/>
    </row>
    <row r="20235" spans="38:45" x14ac:dyDescent="0.55000000000000004">
      <c r="AL20235" s="254" t="s">
        <v>26038</v>
      </c>
      <c r="AM20235" s="255">
        <v>121758.62</v>
      </c>
      <c r="AO20235" s="228" t="s">
        <v>47553</v>
      </c>
      <c r="AP20235" s="229">
        <v>9172</v>
      </c>
      <c r="AR20235" s="205"/>
      <c r="AS20235" s="206"/>
    </row>
    <row r="20236" spans="38:45" x14ac:dyDescent="0.55000000000000004">
      <c r="AL20236" s="254" t="s">
        <v>26039</v>
      </c>
      <c r="AM20236" s="255">
        <v>24421.11</v>
      </c>
      <c r="AO20236" s="228" t="s">
        <v>46113</v>
      </c>
      <c r="AP20236" s="229">
        <v>77000</v>
      </c>
      <c r="AR20236" s="205"/>
      <c r="AS20236" s="206"/>
    </row>
    <row r="20237" spans="38:45" x14ac:dyDescent="0.55000000000000004">
      <c r="AL20237" s="254" t="s">
        <v>26040</v>
      </c>
      <c r="AM20237" s="255">
        <v>28226</v>
      </c>
      <c r="AO20237" s="228" t="s">
        <v>24298</v>
      </c>
      <c r="AP20237" s="229">
        <v>13400</v>
      </c>
      <c r="AR20237" s="205"/>
      <c r="AS20237" s="206"/>
    </row>
    <row r="20238" spans="38:45" x14ac:dyDescent="0.55000000000000004">
      <c r="AL20238" s="254" t="s">
        <v>54518</v>
      </c>
      <c r="AM20238" s="255">
        <v>19640.48</v>
      </c>
      <c r="AO20238" s="228" t="s">
        <v>46114</v>
      </c>
      <c r="AP20238" s="229">
        <v>6781.75</v>
      </c>
      <c r="AR20238" s="205"/>
      <c r="AS20238" s="206"/>
    </row>
    <row r="20239" spans="38:45" x14ac:dyDescent="0.55000000000000004">
      <c r="AL20239" s="254" t="s">
        <v>26042</v>
      </c>
      <c r="AM20239" s="255">
        <v>61018.28</v>
      </c>
      <c r="AO20239" s="228" t="s">
        <v>24299</v>
      </c>
      <c r="AP20239" s="229">
        <v>494</v>
      </c>
      <c r="AR20239" s="205"/>
      <c r="AS20239" s="206"/>
    </row>
    <row r="20240" spans="38:45" x14ac:dyDescent="0.55000000000000004">
      <c r="AL20240" s="254" t="s">
        <v>26043</v>
      </c>
      <c r="AM20240" s="255">
        <v>180</v>
      </c>
      <c r="AO20240" s="228" t="s">
        <v>24300</v>
      </c>
      <c r="AP20240" s="229">
        <v>1375</v>
      </c>
      <c r="AR20240" s="205"/>
      <c r="AS20240" s="206"/>
    </row>
    <row r="20241" spans="38:45" x14ac:dyDescent="0.55000000000000004">
      <c r="AL20241" s="254" t="s">
        <v>26046</v>
      </c>
      <c r="AM20241" s="255">
        <v>31531.14</v>
      </c>
      <c r="AO20241" s="228" t="s">
        <v>24302</v>
      </c>
      <c r="AP20241" s="229">
        <v>21000</v>
      </c>
      <c r="AR20241" s="205"/>
      <c r="AS20241" s="206"/>
    </row>
    <row r="20242" spans="38:45" x14ac:dyDescent="0.55000000000000004">
      <c r="AL20242" s="254" t="s">
        <v>63518</v>
      </c>
      <c r="AM20242" s="255">
        <v>-9602.4</v>
      </c>
      <c r="AO20242" s="228" t="s">
        <v>24322</v>
      </c>
      <c r="AP20242" s="229">
        <v>117236.01</v>
      </c>
      <c r="AR20242" s="205"/>
      <c r="AS20242" s="206"/>
    </row>
    <row r="20243" spans="38:45" x14ac:dyDescent="0.55000000000000004">
      <c r="AL20243" s="254" t="s">
        <v>26047</v>
      </c>
      <c r="AM20243" s="255">
        <v>1941920.16</v>
      </c>
      <c r="AO20243" s="228" t="s">
        <v>36505</v>
      </c>
      <c r="AP20243" s="229">
        <v>113334.7</v>
      </c>
      <c r="AR20243" s="205"/>
      <c r="AS20243" s="206"/>
    </row>
    <row r="20244" spans="38:45" x14ac:dyDescent="0.55000000000000004">
      <c r="AL20244" s="254" t="s">
        <v>60013</v>
      </c>
      <c r="AM20244" s="255">
        <v>15000</v>
      </c>
      <c r="AO20244" s="228" t="s">
        <v>43305</v>
      </c>
      <c r="AP20244" s="229">
        <v>43659.77</v>
      </c>
      <c r="AR20244" s="205"/>
      <c r="AS20244" s="206"/>
    </row>
    <row r="20245" spans="38:45" x14ac:dyDescent="0.55000000000000004">
      <c r="AL20245" s="254" t="s">
        <v>61705</v>
      </c>
      <c r="AM20245" s="255">
        <v>4826.5200000000004</v>
      </c>
      <c r="AO20245" s="228" t="s">
        <v>43306</v>
      </c>
      <c r="AP20245" s="229">
        <v>169200</v>
      </c>
      <c r="AR20245" s="205"/>
      <c r="AS20245" s="206"/>
    </row>
    <row r="20246" spans="38:45" x14ac:dyDescent="0.55000000000000004">
      <c r="AL20246" s="254" t="s">
        <v>26082</v>
      </c>
      <c r="AM20246" s="255">
        <v>4240</v>
      </c>
      <c r="AO20246" s="228" t="s">
        <v>54467</v>
      </c>
      <c r="AP20246" s="229">
        <v>6244</v>
      </c>
      <c r="AR20246" s="205"/>
      <c r="AS20246" s="206"/>
    </row>
    <row r="20247" spans="38:45" x14ac:dyDescent="0.55000000000000004">
      <c r="AL20247" s="254" t="s">
        <v>26083</v>
      </c>
      <c r="AM20247" s="255">
        <v>1819.97</v>
      </c>
      <c r="AO20247" s="228" t="s">
        <v>24325</v>
      </c>
      <c r="AP20247" s="229">
        <v>21967.98</v>
      </c>
      <c r="AR20247" s="205"/>
      <c r="AS20247" s="206"/>
    </row>
    <row r="20248" spans="38:45" x14ac:dyDescent="0.55000000000000004">
      <c r="AL20248" s="254" t="s">
        <v>32629</v>
      </c>
      <c r="AM20248" s="255">
        <v>1033.75</v>
      </c>
      <c r="AO20248" s="228" t="s">
        <v>24326</v>
      </c>
      <c r="AP20248" s="229">
        <v>80238.09</v>
      </c>
      <c r="AR20248" s="205"/>
      <c r="AS20248" s="206"/>
    </row>
    <row r="20249" spans="38:45" x14ac:dyDescent="0.55000000000000004">
      <c r="AL20249" s="254" t="s">
        <v>60947</v>
      </c>
      <c r="AM20249" s="255">
        <v>3000</v>
      </c>
      <c r="AO20249" s="228" t="s">
        <v>40846</v>
      </c>
      <c r="AP20249" s="229">
        <v>45000</v>
      </c>
      <c r="AR20249" s="205"/>
      <c r="AS20249" s="206"/>
    </row>
    <row r="20250" spans="38:45" x14ac:dyDescent="0.55000000000000004">
      <c r="AL20250" s="254" t="s">
        <v>26085</v>
      </c>
      <c r="AM20250" s="255">
        <v>25809.31</v>
      </c>
      <c r="AO20250" s="228" t="s">
        <v>43307</v>
      </c>
      <c r="AP20250" s="229">
        <v>50793.58</v>
      </c>
      <c r="AR20250" s="205"/>
      <c r="AS20250" s="206"/>
    </row>
    <row r="20251" spans="38:45" x14ac:dyDescent="0.55000000000000004">
      <c r="AL20251" s="254" t="s">
        <v>26089</v>
      </c>
      <c r="AM20251" s="255">
        <v>45995</v>
      </c>
      <c r="AO20251" s="228" t="s">
        <v>24327</v>
      </c>
      <c r="AP20251" s="229">
        <v>590565.55000000005</v>
      </c>
      <c r="AR20251" s="205"/>
      <c r="AS20251" s="206"/>
    </row>
    <row r="20252" spans="38:45" x14ac:dyDescent="0.55000000000000004">
      <c r="AL20252" s="254" t="s">
        <v>49406</v>
      </c>
      <c r="AM20252" s="255">
        <v>10350</v>
      </c>
      <c r="AO20252" s="228" t="s">
        <v>13915</v>
      </c>
      <c r="AP20252" s="229">
        <v>40000</v>
      </c>
      <c r="AR20252" s="205"/>
      <c r="AS20252" s="206"/>
    </row>
    <row r="20253" spans="38:45" x14ac:dyDescent="0.55000000000000004">
      <c r="AL20253" s="254" t="s">
        <v>26111</v>
      </c>
      <c r="AM20253" s="255">
        <v>10330.77</v>
      </c>
      <c r="AO20253" s="228" t="s">
        <v>24347</v>
      </c>
      <c r="AP20253" s="229">
        <v>40417.410000000003</v>
      </c>
      <c r="AR20253" s="205"/>
      <c r="AS20253" s="206"/>
    </row>
    <row r="20254" spans="38:45" x14ac:dyDescent="0.55000000000000004">
      <c r="AL20254" s="254" t="s">
        <v>40879</v>
      </c>
      <c r="AM20254" s="255">
        <v>32618.11</v>
      </c>
      <c r="AO20254" s="228" t="s">
        <v>50732</v>
      </c>
      <c r="AP20254" s="229">
        <v>5814.13</v>
      </c>
      <c r="AR20254" s="205"/>
      <c r="AS20254" s="206"/>
    </row>
    <row r="20255" spans="38:45" x14ac:dyDescent="0.55000000000000004">
      <c r="AL20255" s="254" t="s">
        <v>40880</v>
      </c>
      <c r="AM20255" s="255">
        <v>2000</v>
      </c>
      <c r="AO20255" s="228" t="s">
        <v>40847</v>
      </c>
      <c r="AP20255" s="229">
        <v>46683.74</v>
      </c>
      <c r="AR20255" s="205"/>
      <c r="AS20255" s="206"/>
    </row>
    <row r="20256" spans="38:45" x14ac:dyDescent="0.55000000000000004">
      <c r="AL20256" s="254" t="s">
        <v>26114</v>
      </c>
      <c r="AM20256" s="255">
        <v>4960.68</v>
      </c>
      <c r="AO20256" s="228" t="s">
        <v>40848</v>
      </c>
      <c r="AP20256" s="229">
        <v>8560.25</v>
      </c>
      <c r="AR20256" s="205"/>
      <c r="AS20256" s="206"/>
    </row>
    <row r="20257" spans="38:45" x14ac:dyDescent="0.55000000000000004">
      <c r="AL20257" s="254" t="s">
        <v>26115</v>
      </c>
      <c r="AM20257" s="255">
        <v>11486.5</v>
      </c>
      <c r="AO20257" s="228" t="s">
        <v>40849</v>
      </c>
      <c r="AP20257" s="229">
        <v>26721.38</v>
      </c>
      <c r="AR20257" s="205"/>
      <c r="AS20257" s="206"/>
    </row>
    <row r="20258" spans="38:45" x14ac:dyDescent="0.55000000000000004">
      <c r="AL20258" s="254" t="s">
        <v>40881</v>
      </c>
      <c r="AM20258" s="255">
        <v>10195.92</v>
      </c>
      <c r="AO20258" s="228" t="s">
        <v>13919</v>
      </c>
      <c r="AP20258" s="229">
        <v>68490.84</v>
      </c>
      <c r="AR20258" s="205"/>
      <c r="AS20258" s="206"/>
    </row>
    <row r="20259" spans="38:45" x14ac:dyDescent="0.55000000000000004">
      <c r="AL20259" s="254" t="s">
        <v>26116</v>
      </c>
      <c r="AM20259" s="255">
        <v>40424.75</v>
      </c>
      <c r="AO20259" s="228" t="s">
        <v>40850</v>
      </c>
      <c r="AP20259" s="229">
        <v>11921.96</v>
      </c>
      <c r="AR20259" s="205"/>
      <c r="AS20259" s="206"/>
    </row>
    <row r="20260" spans="38:45" x14ac:dyDescent="0.55000000000000004">
      <c r="AL20260" s="254" t="s">
        <v>54519</v>
      </c>
      <c r="AM20260" s="255">
        <v>3700</v>
      </c>
      <c r="AO20260" s="228" t="s">
        <v>13920</v>
      </c>
      <c r="AP20260" s="229">
        <v>24664.799999999999</v>
      </c>
      <c r="AR20260" s="205"/>
      <c r="AS20260" s="206"/>
    </row>
    <row r="20261" spans="38:45" x14ac:dyDescent="0.55000000000000004">
      <c r="AL20261" s="254" t="s">
        <v>26117</v>
      </c>
      <c r="AM20261" s="255">
        <v>10101.870000000001</v>
      </c>
      <c r="AO20261" s="228" t="s">
        <v>24348</v>
      </c>
      <c r="AP20261" s="229">
        <v>2029.35</v>
      </c>
      <c r="AR20261" s="205"/>
      <c r="AS20261" s="206"/>
    </row>
    <row r="20262" spans="38:45" x14ac:dyDescent="0.55000000000000004">
      <c r="AL20262" s="254" t="s">
        <v>26118</v>
      </c>
      <c r="AM20262" s="255">
        <v>7888</v>
      </c>
      <c r="AO20262" s="228" t="s">
        <v>46115</v>
      </c>
      <c r="AP20262" s="229">
        <v>41000</v>
      </c>
      <c r="AR20262" s="205"/>
      <c r="AS20262" s="206"/>
    </row>
    <row r="20263" spans="38:45" x14ac:dyDescent="0.55000000000000004">
      <c r="AL20263" s="254" t="s">
        <v>63519</v>
      </c>
      <c r="AM20263" s="255">
        <v>22975</v>
      </c>
      <c r="AO20263" s="228" t="s">
        <v>50733</v>
      </c>
      <c r="AP20263" s="229">
        <v>41690.089999999997</v>
      </c>
      <c r="AR20263" s="205"/>
      <c r="AS20263" s="206"/>
    </row>
    <row r="20264" spans="38:45" x14ac:dyDescent="0.55000000000000004">
      <c r="AL20264" s="254" t="s">
        <v>35513</v>
      </c>
      <c r="AM20264" s="255">
        <v>126854</v>
      </c>
      <c r="AO20264" s="228" t="s">
        <v>24349</v>
      </c>
      <c r="AP20264" s="229">
        <v>24246.37</v>
      </c>
      <c r="AR20264" s="205"/>
      <c r="AS20264" s="206"/>
    </row>
    <row r="20265" spans="38:45" x14ac:dyDescent="0.55000000000000004">
      <c r="AL20265" s="254" t="s">
        <v>26215</v>
      </c>
      <c r="AM20265" s="255">
        <v>243950</v>
      </c>
      <c r="AO20265" s="228" t="s">
        <v>24350</v>
      </c>
      <c r="AP20265" s="229">
        <v>5659</v>
      </c>
      <c r="AR20265" s="205"/>
      <c r="AS20265" s="206"/>
    </row>
    <row r="20266" spans="38:45" x14ac:dyDescent="0.55000000000000004">
      <c r="AL20266" s="254" t="s">
        <v>26216</v>
      </c>
      <c r="AM20266" s="255">
        <v>1545029.25</v>
      </c>
      <c r="AO20266" s="228" t="s">
        <v>24351</v>
      </c>
      <c r="AP20266" s="229">
        <v>10500.85</v>
      </c>
      <c r="AR20266" s="205"/>
      <c r="AS20266" s="206"/>
    </row>
    <row r="20267" spans="38:45" x14ac:dyDescent="0.55000000000000004">
      <c r="AL20267" s="254" t="s">
        <v>43341</v>
      </c>
      <c r="AM20267" s="255">
        <v>2065.08</v>
      </c>
      <c r="AO20267" s="228" t="s">
        <v>50734</v>
      </c>
      <c r="AP20267" s="229">
        <v>4477.2299999999996</v>
      </c>
      <c r="AR20267" s="205"/>
      <c r="AS20267" s="206"/>
    </row>
    <row r="20268" spans="38:45" x14ac:dyDescent="0.55000000000000004">
      <c r="AL20268" s="254" t="s">
        <v>26218</v>
      </c>
      <c r="AM20268" s="255">
        <v>527018.67000000004</v>
      </c>
      <c r="AO20268" s="228" t="s">
        <v>24352</v>
      </c>
      <c r="AP20268" s="229">
        <v>154963.89000000001</v>
      </c>
      <c r="AR20268" s="205"/>
      <c r="AS20268" s="206"/>
    </row>
    <row r="20269" spans="38:45" x14ac:dyDescent="0.55000000000000004">
      <c r="AL20269" s="254" t="s">
        <v>39421</v>
      </c>
      <c r="AM20269" s="255">
        <v>532435.92000000004</v>
      </c>
      <c r="AO20269" s="228" t="s">
        <v>24353</v>
      </c>
      <c r="AP20269" s="229">
        <v>33.78</v>
      </c>
      <c r="AR20269" s="205"/>
      <c r="AS20269" s="206"/>
    </row>
    <row r="20270" spans="38:45" x14ac:dyDescent="0.55000000000000004">
      <c r="AL20270" s="254" t="s">
        <v>39422</v>
      </c>
      <c r="AM20270" s="255">
        <v>299568.78000000003</v>
      </c>
      <c r="AO20270" s="228" t="s">
        <v>24354</v>
      </c>
      <c r="AP20270" s="229">
        <v>19800</v>
      </c>
      <c r="AR20270" s="205"/>
      <c r="AS20270" s="206"/>
    </row>
    <row r="20271" spans="38:45" x14ac:dyDescent="0.55000000000000004">
      <c r="AL20271" s="254" t="s">
        <v>26219</v>
      </c>
      <c r="AM20271" s="255">
        <v>224977.23</v>
      </c>
      <c r="AO20271" s="228" t="s">
        <v>48502</v>
      </c>
      <c r="AP20271" s="229">
        <v>43333.279999999999</v>
      </c>
      <c r="AR20271" s="205"/>
      <c r="AS20271" s="206"/>
    </row>
    <row r="20272" spans="38:45" x14ac:dyDescent="0.55000000000000004">
      <c r="AL20272" s="254" t="s">
        <v>26220</v>
      </c>
      <c r="AM20272" s="255">
        <v>39101.449999999997</v>
      </c>
      <c r="AO20272" s="228" t="s">
        <v>54468</v>
      </c>
      <c r="AP20272" s="229">
        <v>90.38</v>
      </c>
      <c r="AR20272" s="205"/>
      <c r="AS20272" s="206"/>
    </row>
    <row r="20273" spans="38:45" x14ac:dyDescent="0.55000000000000004">
      <c r="AL20273" s="254" t="s">
        <v>54520</v>
      </c>
      <c r="AM20273" s="255">
        <v>5856.99</v>
      </c>
      <c r="AO20273" s="228" t="s">
        <v>39326</v>
      </c>
      <c r="AP20273" s="229">
        <v>96543.15</v>
      </c>
      <c r="AR20273" s="205"/>
      <c r="AS20273" s="206"/>
    </row>
    <row r="20274" spans="38:45" x14ac:dyDescent="0.55000000000000004">
      <c r="AL20274" s="254" t="s">
        <v>34047</v>
      </c>
      <c r="AM20274" s="255">
        <v>8247.43</v>
      </c>
      <c r="AO20274" s="228" t="s">
        <v>48503</v>
      </c>
      <c r="AP20274" s="229">
        <v>25143.599999999999</v>
      </c>
      <c r="AR20274" s="205"/>
      <c r="AS20274" s="206"/>
    </row>
    <row r="20275" spans="38:45" x14ac:dyDescent="0.55000000000000004">
      <c r="AL20275" s="254" t="s">
        <v>26222</v>
      </c>
      <c r="AM20275" s="255">
        <v>212036.92</v>
      </c>
      <c r="AO20275" s="228" t="s">
        <v>46116</v>
      </c>
      <c r="AP20275" s="229">
        <v>132066</v>
      </c>
      <c r="AR20275" s="205"/>
      <c r="AS20275" s="206"/>
    </row>
    <row r="20276" spans="38:45" x14ac:dyDescent="0.55000000000000004">
      <c r="AL20276" s="254" t="s">
        <v>60948</v>
      </c>
      <c r="AM20276" s="255">
        <v>6109.35</v>
      </c>
      <c r="AO20276" s="228" t="s">
        <v>50735</v>
      </c>
      <c r="AP20276" s="229">
        <v>13500</v>
      </c>
      <c r="AR20276" s="205"/>
      <c r="AS20276" s="206"/>
    </row>
    <row r="20277" spans="38:45" x14ac:dyDescent="0.55000000000000004">
      <c r="AL20277" s="254" t="s">
        <v>26224</v>
      </c>
      <c r="AM20277" s="255">
        <v>48888.68</v>
      </c>
      <c r="AO20277" s="228" t="s">
        <v>47554</v>
      </c>
      <c r="AP20277" s="229">
        <v>152.38</v>
      </c>
      <c r="AR20277" s="205"/>
      <c r="AS20277" s="206"/>
    </row>
    <row r="20278" spans="38:45" x14ac:dyDescent="0.55000000000000004">
      <c r="AL20278" s="254" t="s">
        <v>46152</v>
      </c>
      <c r="AM20278" s="255">
        <v>258.14</v>
      </c>
      <c r="AO20278" s="228" t="s">
        <v>24373</v>
      </c>
      <c r="AP20278" s="229">
        <v>5524.36</v>
      </c>
      <c r="AR20278" s="205"/>
      <c r="AS20278" s="206"/>
    </row>
    <row r="20279" spans="38:45" x14ac:dyDescent="0.55000000000000004">
      <c r="AL20279" s="254" t="s">
        <v>34048</v>
      </c>
      <c r="AM20279" s="255">
        <v>120640.44</v>
      </c>
      <c r="AO20279" s="228" t="s">
        <v>24374</v>
      </c>
      <c r="AP20279" s="229">
        <v>4657.33</v>
      </c>
      <c r="AR20279" s="205"/>
      <c r="AS20279" s="206"/>
    </row>
    <row r="20280" spans="38:45" x14ac:dyDescent="0.55000000000000004">
      <c r="AL20280" s="254" t="s">
        <v>26225</v>
      </c>
      <c r="AM20280" s="255">
        <v>1882.5</v>
      </c>
      <c r="AO20280" s="228" t="s">
        <v>24377</v>
      </c>
      <c r="AP20280" s="229">
        <v>25539.93</v>
      </c>
      <c r="AR20280" s="205"/>
      <c r="AS20280" s="206"/>
    </row>
    <row r="20281" spans="38:45" x14ac:dyDescent="0.55000000000000004">
      <c r="AL20281" s="254" t="s">
        <v>34049</v>
      </c>
      <c r="AM20281" s="255">
        <v>1222433.26</v>
      </c>
      <c r="AO20281" s="228" t="s">
        <v>24392</v>
      </c>
      <c r="AP20281" s="229">
        <v>51630.26</v>
      </c>
      <c r="AR20281" s="205"/>
      <c r="AS20281" s="206"/>
    </row>
    <row r="20282" spans="38:45" x14ac:dyDescent="0.55000000000000004">
      <c r="AL20282" s="254" t="s">
        <v>26226</v>
      </c>
      <c r="AM20282" s="255">
        <v>1737802.55</v>
      </c>
      <c r="AO20282" s="228" t="s">
        <v>43308</v>
      </c>
      <c r="AP20282" s="229">
        <v>9308.5</v>
      </c>
      <c r="AR20282" s="205"/>
      <c r="AS20282" s="206"/>
    </row>
    <row r="20283" spans="38:45" x14ac:dyDescent="0.55000000000000004">
      <c r="AL20283" s="254" t="s">
        <v>40882</v>
      </c>
      <c r="AM20283" s="255">
        <v>21148.03</v>
      </c>
      <c r="AO20283" s="228" t="s">
        <v>49393</v>
      </c>
      <c r="AP20283" s="229">
        <v>39700.660000000003</v>
      </c>
      <c r="AR20283" s="205"/>
      <c r="AS20283" s="206"/>
    </row>
    <row r="20284" spans="38:45" x14ac:dyDescent="0.55000000000000004">
      <c r="AL20284" s="254" t="s">
        <v>46153</v>
      </c>
      <c r="AM20284" s="255">
        <v>4995.01</v>
      </c>
      <c r="AO20284" s="228" t="s">
        <v>35330</v>
      </c>
      <c r="AP20284" s="229">
        <v>5757.5</v>
      </c>
      <c r="AR20284" s="205"/>
      <c r="AS20284" s="206"/>
    </row>
    <row r="20285" spans="38:45" x14ac:dyDescent="0.55000000000000004">
      <c r="AL20285" s="254" t="s">
        <v>26228</v>
      </c>
      <c r="AM20285" s="255">
        <v>92001.04</v>
      </c>
      <c r="AO20285" s="228" t="s">
        <v>43309</v>
      </c>
      <c r="AP20285" s="229">
        <v>32300</v>
      </c>
      <c r="AR20285" s="205"/>
      <c r="AS20285" s="206"/>
    </row>
    <row r="20286" spans="38:45" x14ac:dyDescent="0.55000000000000004">
      <c r="AL20286" s="254" t="s">
        <v>65186</v>
      </c>
      <c r="AM20286" s="255">
        <v>5000</v>
      </c>
      <c r="AO20286" s="228" t="s">
        <v>43310</v>
      </c>
      <c r="AP20286" s="229">
        <v>3135.72</v>
      </c>
      <c r="AR20286" s="205"/>
      <c r="AS20286" s="206"/>
    </row>
    <row r="20287" spans="38:45" x14ac:dyDescent="0.55000000000000004">
      <c r="AL20287" s="254" t="s">
        <v>26229</v>
      </c>
      <c r="AM20287" s="255">
        <v>1363529.01</v>
      </c>
      <c r="AO20287" s="228" t="s">
        <v>24394</v>
      </c>
      <c r="AP20287" s="229">
        <v>41089.519999999997</v>
      </c>
      <c r="AR20287" s="205"/>
      <c r="AS20287" s="206"/>
    </row>
    <row r="20288" spans="38:45" x14ac:dyDescent="0.55000000000000004">
      <c r="AL20288" s="254" t="s">
        <v>14129</v>
      </c>
      <c r="AM20288" s="255">
        <v>2627.91</v>
      </c>
      <c r="AO20288" s="228" t="s">
        <v>46117</v>
      </c>
      <c r="AP20288" s="229">
        <v>65</v>
      </c>
      <c r="AR20288" s="205"/>
      <c r="AS20288" s="206"/>
    </row>
    <row r="20289" spans="38:45" x14ac:dyDescent="0.55000000000000004">
      <c r="AL20289" s="254" t="s">
        <v>14130</v>
      </c>
      <c r="AM20289" s="255">
        <v>624406.82999999996</v>
      </c>
      <c r="AO20289" s="228" t="s">
        <v>24395</v>
      </c>
      <c r="AP20289" s="229">
        <v>14419.83</v>
      </c>
      <c r="AR20289" s="205"/>
      <c r="AS20289" s="206"/>
    </row>
    <row r="20290" spans="38:45" x14ac:dyDescent="0.55000000000000004">
      <c r="AL20290" s="254" t="s">
        <v>14131</v>
      </c>
      <c r="AM20290" s="255">
        <v>1714353.92</v>
      </c>
      <c r="AO20290" s="228" t="s">
        <v>24396</v>
      </c>
      <c r="AP20290" s="229">
        <v>26731.1</v>
      </c>
      <c r="AR20290" s="205"/>
      <c r="AS20290" s="206"/>
    </row>
    <row r="20291" spans="38:45" x14ac:dyDescent="0.55000000000000004">
      <c r="AL20291" s="254" t="s">
        <v>14132</v>
      </c>
      <c r="AM20291" s="255">
        <v>529527.06999999995</v>
      </c>
      <c r="AO20291" s="228" t="s">
        <v>43311</v>
      </c>
      <c r="AP20291" s="229">
        <v>3000</v>
      </c>
      <c r="AR20291" s="205"/>
      <c r="AS20291" s="206"/>
    </row>
    <row r="20292" spans="38:45" x14ac:dyDescent="0.55000000000000004">
      <c r="AL20292" s="254" t="s">
        <v>26230</v>
      </c>
      <c r="AM20292" s="255">
        <v>1907993.31</v>
      </c>
      <c r="AO20292" s="228" t="s">
        <v>35334</v>
      </c>
      <c r="AP20292" s="229">
        <v>6907.7</v>
      </c>
      <c r="AR20292" s="205"/>
      <c r="AS20292" s="206"/>
    </row>
    <row r="20293" spans="38:45" x14ac:dyDescent="0.55000000000000004">
      <c r="AL20293" s="254" t="s">
        <v>26231</v>
      </c>
      <c r="AM20293" s="255">
        <v>238128.96</v>
      </c>
      <c r="AO20293" s="228" t="s">
        <v>43312</v>
      </c>
      <c r="AP20293" s="229">
        <v>181321.54</v>
      </c>
      <c r="AR20293" s="205"/>
      <c r="AS20293" s="206"/>
    </row>
    <row r="20294" spans="38:45" x14ac:dyDescent="0.55000000000000004">
      <c r="AL20294" s="254" t="s">
        <v>26232</v>
      </c>
      <c r="AM20294" s="255">
        <v>613.41999999999996</v>
      </c>
      <c r="AO20294" s="228" t="s">
        <v>35335</v>
      </c>
      <c r="AP20294" s="229">
        <v>5230.5200000000004</v>
      </c>
      <c r="AR20294" s="205"/>
      <c r="AS20294" s="206"/>
    </row>
    <row r="20295" spans="38:45" x14ac:dyDescent="0.55000000000000004">
      <c r="AL20295" s="254" t="s">
        <v>46154</v>
      </c>
      <c r="AM20295" s="255">
        <v>24760</v>
      </c>
      <c r="AO20295" s="228" t="s">
        <v>43313</v>
      </c>
      <c r="AP20295" s="229">
        <v>141960</v>
      </c>
      <c r="AR20295" s="205"/>
      <c r="AS20295" s="206"/>
    </row>
    <row r="20296" spans="38:45" x14ac:dyDescent="0.55000000000000004">
      <c r="AL20296" s="254" t="s">
        <v>36641</v>
      </c>
      <c r="AM20296" s="255">
        <v>913884.18</v>
      </c>
      <c r="AO20296" s="228" t="s">
        <v>35336</v>
      </c>
      <c r="AP20296" s="229">
        <v>4130.9799999999996</v>
      </c>
      <c r="AR20296" s="205"/>
      <c r="AS20296" s="206"/>
    </row>
    <row r="20297" spans="38:45" x14ac:dyDescent="0.55000000000000004">
      <c r="AL20297" s="254" t="s">
        <v>26234</v>
      </c>
      <c r="AM20297" s="255">
        <v>447027.54</v>
      </c>
      <c r="AO20297" s="228" t="s">
        <v>43314</v>
      </c>
      <c r="AP20297" s="229">
        <v>7957.94</v>
      </c>
      <c r="AR20297" s="205"/>
      <c r="AS20297" s="206"/>
    </row>
    <row r="20298" spans="38:45" x14ac:dyDescent="0.55000000000000004">
      <c r="AL20298" s="254" t="s">
        <v>40883</v>
      </c>
      <c r="AM20298" s="255">
        <v>97</v>
      </c>
      <c r="AO20298" s="228" t="s">
        <v>43315</v>
      </c>
      <c r="AP20298" s="229">
        <v>8816.8700000000008</v>
      </c>
      <c r="AR20298" s="205"/>
      <c r="AS20298" s="206"/>
    </row>
    <row r="20299" spans="38:45" x14ac:dyDescent="0.55000000000000004">
      <c r="AL20299" s="254" t="s">
        <v>34050</v>
      </c>
      <c r="AM20299" s="255">
        <v>3090</v>
      </c>
      <c r="AO20299" s="228" t="s">
        <v>24409</v>
      </c>
      <c r="AP20299" s="229">
        <v>10675.5</v>
      </c>
      <c r="AR20299" s="205"/>
      <c r="AS20299" s="206"/>
    </row>
    <row r="20300" spans="38:45" x14ac:dyDescent="0.55000000000000004">
      <c r="AL20300" s="254" t="s">
        <v>58783</v>
      </c>
      <c r="AM20300" s="255">
        <v>935</v>
      </c>
      <c r="AO20300" s="228" t="s">
        <v>24410</v>
      </c>
      <c r="AP20300" s="229">
        <v>12122.12</v>
      </c>
      <c r="AR20300" s="205"/>
      <c r="AS20300" s="206"/>
    </row>
    <row r="20301" spans="38:45" x14ac:dyDescent="0.55000000000000004">
      <c r="AL20301" s="254" t="s">
        <v>26237</v>
      </c>
      <c r="AM20301" s="255">
        <v>2454450.5499999998</v>
      </c>
      <c r="AO20301" s="228" t="s">
        <v>54469</v>
      </c>
      <c r="AP20301" s="229">
        <v>368</v>
      </c>
      <c r="AR20301" s="205"/>
      <c r="AS20301" s="206"/>
    </row>
    <row r="20302" spans="38:45" x14ac:dyDescent="0.55000000000000004">
      <c r="AL20302" s="254" t="s">
        <v>54521</v>
      </c>
      <c r="AM20302" s="255">
        <v>27066.77</v>
      </c>
      <c r="AO20302" s="228" t="s">
        <v>54470</v>
      </c>
      <c r="AP20302" s="229">
        <v>49983.96</v>
      </c>
      <c r="AR20302" s="205"/>
      <c r="AS20302" s="206"/>
    </row>
    <row r="20303" spans="38:45" x14ac:dyDescent="0.55000000000000004">
      <c r="AL20303" s="254" t="s">
        <v>14133</v>
      </c>
      <c r="AM20303" s="255">
        <v>898079.69</v>
      </c>
      <c r="AO20303" s="228" t="s">
        <v>46118</v>
      </c>
      <c r="AP20303" s="229">
        <v>66600</v>
      </c>
      <c r="AR20303" s="205"/>
      <c r="AS20303" s="206"/>
    </row>
    <row r="20304" spans="38:45" x14ac:dyDescent="0.55000000000000004">
      <c r="AL20304" s="254" t="s">
        <v>62388</v>
      </c>
      <c r="AM20304" s="255">
        <v>560445.30000000005</v>
      </c>
      <c r="AO20304" s="228" t="s">
        <v>54471</v>
      </c>
      <c r="AP20304" s="229">
        <v>1402.5</v>
      </c>
      <c r="AR20304" s="205"/>
      <c r="AS20304" s="206"/>
    </row>
    <row r="20305" spans="38:45" x14ac:dyDescent="0.55000000000000004">
      <c r="AL20305" s="254" t="s">
        <v>26238</v>
      </c>
      <c r="AM20305" s="255">
        <v>3828903.96</v>
      </c>
      <c r="AO20305" s="228" t="s">
        <v>54472</v>
      </c>
      <c r="AP20305" s="229">
        <v>27813.06</v>
      </c>
      <c r="AR20305" s="205"/>
      <c r="AS20305" s="206"/>
    </row>
    <row r="20306" spans="38:45" x14ac:dyDescent="0.55000000000000004">
      <c r="AL20306" s="254" t="s">
        <v>14134</v>
      </c>
      <c r="AM20306" s="255">
        <v>1946696.82</v>
      </c>
      <c r="AO20306" s="228" t="s">
        <v>24432</v>
      </c>
      <c r="AP20306" s="229">
        <v>9469.7000000000007</v>
      </c>
      <c r="AR20306" s="205"/>
      <c r="AS20306" s="206"/>
    </row>
    <row r="20307" spans="38:45" x14ac:dyDescent="0.55000000000000004">
      <c r="AL20307" s="254" t="s">
        <v>26240</v>
      </c>
      <c r="AM20307" s="255">
        <v>2495936.66</v>
      </c>
      <c r="AO20307" s="228" t="s">
        <v>24433</v>
      </c>
      <c r="AP20307" s="229">
        <v>5631.74</v>
      </c>
      <c r="AR20307" s="205"/>
      <c r="AS20307" s="206"/>
    </row>
    <row r="20308" spans="38:45" x14ac:dyDescent="0.55000000000000004">
      <c r="AL20308" s="254" t="s">
        <v>56850</v>
      </c>
      <c r="AM20308" s="255">
        <v>-158092.98000000001</v>
      </c>
      <c r="AO20308" s="228" t="s">
        <v>24434</v>
      </c>
      <c r="AP20308" s="229">
        <v>77145.63</v>
      </c>
      <c r="AR20308" s="205"/>
      <c r="AS20308" s="206"/>
    </row>
    <row r="20309" spans="38:45" x14ac:dyDescent="0.55000000000000004">
      <c r="AL20309" s="254" t="s">
        <v>26241</v>
      </c>
      <c r="AM20309" s="255">
        <v>1857045.32</v>
      </c>
      <c r="AO20309" s="228" t="s">
        <v>24510</v>
      </c>
      <c r="AP20309" s="229">
        <v>95669.38</v>
      </c>
      <c r="AR20309" s="205"/>
      <c r="AS20309" s="206"/>
    </row>
    <row r="20310" spans="38:45" x14ac:dyDescent="0.55000000000000004">
      <c r="AL20310" s="254" t="s">
        <v>56851</v>
      </c>
      <c r="AM20310" s="255">
        <v>1352496.02</v>
      </c>
      <c r="AO20310" s="228" t="s">
        <v>24511</v>
      </c>
      <c r="AP20310" s="229">
        <v>19810</v>
      </c>
      <c r="AR20310" s="205"/>
      <c r="AS20310" s="206"/>
    </row>
    <row r="20311" spans="38:45" x14ac:dyDescent="0.55000000000000004">
      <c r="AL20311" s="254" t="s">
        <v>26242</v>
      </c>
      <c r="AM20311" s="255">
        <v>778952.72</v>
      </c>
      <c r="AO20311" s="228" t="s">
        <v>24513</v>
      </c>
      <c r="AP20311" s="229">
        <v>104017.5</v>
      </c>
      <c r="AR20311" s="205"/>
      <c r="AS20311" s="206"/>
    </row>
    <row r="20312" spans="38:45" x14ac:dyDescent="0.55000000000000004">
      <c r="AL20312" s="254" t="s">
        <v>58381</v>
      </c>
      <c r="AM20312" s="255">
        <v>598614</v>
      </c>
      <c r="AO20312" s="228" t="s">
        <v>49394</v>
      </c>
      <c r="AP20312" s="229">
        <v>114362</v>
      </c>
      <c r="AR20312" s="205"/>
      <c r="AS20312" s="206"/>
    </row>
    <row r="20313" spans="38:45" x14ac:dyDescent="0.55000000000000004">
      <c r="AL20313" s="254" t="s">
        <v>50749</v>
      </c>
      <c r="AM20313" s="255">
        <v>16395</v>
      </c>
      <c r="AO20313" s="228" t="s">
        <v>47555</v>
      </c>
      <c r="AP20313" s="229">
        <v>812</v>
      </c>
      <c r="AR20313" s="205"/>
      <c r="AS20313" s="206"/>
    </row>
    <row r="20314" spans="38:45" x14ac:dyDescent="0.55000000000000004">
      <c r="AL20314" s="254" t="s">
        <v>46156</v>
      </c>
      <c r="AM20314" s="255">
        <v>18851.13</v>
      </c>
      <c r="AO20314" s="228" t="s">
        <v>24514</v>
      </c>
      <c r="AP20314" s="229">
        <v>95547.5</v>
      </c>
      <c r="AR20314" s="205"/>
      <c r="AS20314" s="206"/>
    </row>
    <row r="20315" spans="38:45" x14ac:dyDescent="0.55000000000000004">
      <c r="AL20315" s="254" t="s">
        <v>26264</v>
      </c>
      <c r="AM20315" s="255">
        <v>8003.89</v>
      </c>
      <c r="AO20315" s="228" t="s">
        <v>24516</v>
      </c>
      <c r="AP20315" s="229">
        <v>79038.289999999994</v>
      </c>
      <c r="AR20315" s="205"/>
      <c r="AS20315" s="206"/>
    </row>
    <row r="20316" spans="38:45" x14ac:dyDescent="0.55000000000000004">
      <c r="AL20316" s="254" t="s">
        <v>50752</v>
      </c>
      <c r="AM20316" s="255">
        <v>249.24</v>
      </c>
      <c r="AO20316" s="228" t="s">
        <v>24518</v>
      </c>
      <c r="AP20316" s="229">
        <v>1350</v>
      </c>
      <c r="AR20316" s="205"/>
      <c r="AS20316" s="206"/>
    </row>
    <row r="20317" spans="38:45" x14ac:dyDescent="0.55000000000000004">
      <c r="AL20317" s="254" t="s">
        <v>50753</v>
      </c>
      <c r="AM20317" s="255">
        <v>1023.26</v>
      </c>
      <c r="AO20317" s="228" t="s">
        <v>33896</v>
      </c>
      <c r="AP20317" s="229">
        <v>3120</v>
      </c>
      <c r="AR20317" s="205"/>
      <c r="AS20317" s="206"/>
    </row>
    <row r="20318" spans="38:45" x14ac:dyDescent="0.55000000000000004">
      <c r="AL20318" s="254" t="s">
        <v>26266</v>
      </c>
      <c r="AM20318" s="255">
        <v>33.67</v>
      </c>
      <c r="AO20318" s="228" t="s">
        <v>24519</v>
      </c>
      <c r="AP20318" s="229">
        <v>41921.699999999997</v>
      </c>
      <c r="AR20318" s="205"/>
      <c r="AS20318" s="206"/>
    </row>
    <row r="20319" spans="38:45" x14ac:dyDescent="0.55000000000000004">
      <c r="AL20319" s="254" t="s">
        <v>43344</v>
      </c>
      <c r="AM20319" s="255">
        <v>116.66</v>
      </c>
      <c r="AO20319" s="228" t="s">
        <v>24520</v>
      </c>
      <c r="AP20319" s="229">
        <v>1739.06</v>
      </c>
      <c r="AR20319" s="205"/>
      <c r="AS20319" s="206"/>
    </row>
    <row r="20320" spans="38:45" x14ac:dyDescent="0.55000000000000004">
      <c r="AL20320" s="254" t="s">
        <v>50754</v>
      </c>
      <c r="AM20320" s="255">
        <v>63.95</v>
      </c>
      <c r="AO20320" s="228" t="s">
        <v>13932</v>
      </c>
      <c r="AP20320" s="229">
        <v>32168.37</v>
      </c>
      <c r="AR20320" s="205"/>
      <c r="AS20320" s="206"/>
    </row>
    <row r="20321" spans="38:45" x14ac:dyDescent="0.55000000000000004">
      <c r="AL20321" s="254" t="s">
        <v>50755</v>
      </c>
      <c r="AM20321" s="255">
        <v>3.35</v>
      </c>
      <c r="AO20321" s="228" t="s">
        <v>24522</v>
      </c>
      <c r="AP20321" s="229">
        <v>19.23</v>
      </c>
      <c r="AR20321" s="205"/>
      <c r="AS20321" s="206"/>
    </row>
    <row r="20322" spans="38:45" x14ac:dyDescent="0.55000000000000004">
      <c r="AL20322" s="254" t="s">
        <v>26268</v>
      </c>
      <c r="AM20322" s="255">
        <v>43550</v>
      </c>
      <c r="AO20322" s="228" t="s">
        <v>33897</v>
      </c>
      <c r="AP20322" s="229">
        <v>2588822.8199999998</v>
      </c>
      <c r="AR20322" s="205"/>
      <c r="AS20322" s="206"/>
    </row>
    <row r="20323" spans="38:45" x14ac:dyDescent="0.55000000000000004">
      <c r="AL20323" s="254" t="s">
        <v>54522</v>
      </c>
      <c r="AM20323" s="255">
        <v>582.28</v>
      </c>
      <c r="AO20323" s="228" t="s">
        <v>33898</v>
      </c>
      <c r="AP20323" s="229">
        <v>1651.76</v>
      </c>
      <c r="AR20323" s="205"/>
      <c r="AS20323" s="206"/>
    </row>
    <row r="20324" spans="38:45" x14ac:dyDescent="0.55000000000000004">
      <c r="AL20324" s="254" t="s">
        <v>43345</v>
      </c>
      <c r="AM20324" s="255">
        <v>438.23</v>
      </c>
      <c r="AO20324" s="228" t="s">
        <v>24525</v>
      </c>
      <c r="AP20324" s="229">
        <v>142742.1</v>
      </c>
      <c r="AR20324" s="205"/>
      <c r="AS20324" s="206"/>
    </row>
    <row r="20325" spans="38:45" x14ac:dyDescent="0.55000000000000004">
      <c r="AL20325" s="254" t="s">
        <v>26269</v>
      </c>
      <c r="AM20325" s="255">
        <v>12721.12</v>
      </c>
      <c r="AO20325" s="228" t="s">
        <v>13935</v>
      </c>
      <c r="AP20325" s="229">
        <v>251986.47</v>
      </c>
      <c r="AR20325" s="205"/>
      <c r="AS20325" s="206"/>
    </row>
    <row r="20326" spans="38:45" x14ac:dyDescent="0.55000000000000004">
      <c r="AL20326" s="254" t="s">
        <v>26270</v>
      </c>
      <c r="AM20326" s="255">
        <v>2452.6799999999998</v>
      </c>
      <c r="AO20326" s="228" t="s">
        <v>13936</v>
      </c>
      <c r="AP20326" s="229">
        <v>101239.71</v>
      </c>
      <c r="AR20326" s="205"/>
      <c r="AS20326" s="206"/>
    </row>
    <row r="20327" spans="38:45" x14ac:dyDescent="0.55000000000000004">
      <c r="AL20327" s="254" t="s">
        <v>47580</v>
      </c>
      <c r="AM20327" s="255">
        <v>114579.08</v>
      </c>
      <c r="AO20327" s="228" t="s">
        <v>13937</v>
      </c>
      <c r="AP20327" s="229">
        <v>24786.6</v>
      </c>
      <c r="AR20327" s="205"/>
      <c r="AS20327" s="206"/>
    </row>
    <row r="20328" spans="38:45" x14ac:dyDescent="0.55000000000000004">
      <c r="AL20328" s="254" t="s">
        <v>50757</v>
      </c>
      <c r="AM20328" s="255">
        <v>4000</v>
      </c>
      <c r="AO20328" s="228" t="s">
        <v>24526</v>
      </c>
      <c r="AP20328" s="229">
        <v>285938.37</v>
      </c>
      <c r="AR20328" s="205"/>
      <c r="AS20328" s="206"/>
    </row>
    <row r="20329" spans="38:45" x14ac:dyDescent="0.55000000000000004">
      <c r="AL20329" s="254" t="s">
        <v>50758</v>
      </c>
      <c r="AM20329" s="255">
        <v>27022.04</v>
      </c>
      <c r="AO20329" s="228" t="s">
        <v>24527</v>
      </c>
      <c r="AP20329" s="229">
        <v>864.43</v>
      </c>
      <c r="AR20329" s="205"/>
      <c r="AS20329" s="206"/>
    </row>
    <row r="20330" spans="38:45" x14ac:dyDescent="0.55000000000000004">
      <c r="AL20330" s="254" t="s">
        <v>62909</v>
      </c>
      <c r="AM20330" s="255">
        <v>4800</v>
      </c>
      <c r="AO20330" s="228" t="s">
        <v>36512</v>
      </c>
      <c r="AP20330" s="229">
        <v>132000</v>
      </c>
      <c r="AR20330" s="205"/>
      <c r="AS20330" s="206"/>
    </row>
    <row r="20331" spans="38:45" x14ac:dyDescent="0.55000000000000004">
      <c r="AL20331" s="254" t="s">
        <v>56852</v>
      </c>
      <c r="AM20331" s="255">
        <v>19657.009999999998</v>
      </c>
      <c r="AO20331" s="228" t="s">
        <v>24529</v>
      </c>
      <c r="AP20331" s="229">
        <v>31051.9</v>
      </c>
      <c r="AR20331" s="205"/>
      <c r="AS20331" s="206"/>
    </row>
    <row r="20332" spans="38:45" x14ac:dyDescent="0.55000000000000004">
      <c r="AL20332" s="254" t="s">
        <v>61706</v>
      </c>
      <c r="AM20332" s="255">
        <v>1070</v>
      </c>
      <c r="AO20332" s="228" t="s">
        <v>54473</v>
      </c>
      <c r="AP20332" s="229">
        <v>590761.85</v>
      </c>
      <c r="AR20332" s="205"/>
      <c r="AS20332" s="206"/>
    </row>
    <row r="20333" spans="38:45" x14ac:dyDescent="0.55000000000000004">
      <c r="AL20333" s="254" t="s">
        <v>40884</v>
      </c>
      <c r="AM20333" s="255">
        <v>53919.93</v>
      </c>
      <c r="AO20333" s="228" t="s">
        <v>24531</v>
      </c>
      <c r="AP20333" s="229">
        <v>524578.12</v>
      </c>
      <c r="AR20333" s="205"/>
      <c r="AS20333" s="206"/>
    </row>
    <row r="20334" spans="38:45" x14ac:dyDescent="0.55000000000000004">
      <c r="AL20334" s="254" t="s">
        <v>26283</v>
      </c>
      <c r="AM20334" s="255">
        <v>16801.86</v>
      </c>
      <c r="AO20334" s="228" t="s">
        <v>13938</v>
      </c>
      <c r="AP20334" s="229">
        <v>301727.31</v>
      </c>
      <c r="AR20334" s="205"/>
      <c r="AS20334" s="206"/>
    </row>
    <row r="20335" spans="38:45" x14ac:dyDescent="0.55000000000000004">
      <c r="AL20335" s="254" t="s">
        <v>26284</v>
      </c>
      <c r="AM20335" s="255">
        <v>54874.42</v>
      </c>
      <c r="AO20335" s="228" t="s">
        <v>24533</v>
      </c>
      <c r="AP20335" s="229">
        <v>48272.38</v>
      </c>
      <c r="AR20335" s="205"/>
      <c r="AS20335" s="206"/>
    </row>
    <row r="20336" spans="38:45" x14ac:dyDescent="0.55000000000000004">
      <c r="AL20336" s="254" t="s">
        <v>65187</v>
      </c>
      <c r="AM20336" s="255">
        <v>20</v>
      </c>
      <c r="AO20336" s="228" t="s">
        <v>13939</v>
      </c>
      <c r="AP20336" s="229">
        <v>1461713.07</v>
      </c>
      <c r="AR20336" s="205"/>
      <c r="AS20336" s="206"/>
    </row>
    <row r="20337" spans="38:45" x14ac:dyDescent="0.55000000000000004">
      <c r="AL20337" s="254" t="s">
        <v>26285</v>
      </c>
      <c r="AM20337" s="255">
        <v>16962.48</v>
      </c>
      <c r="AO20337" s="228" t="s">
        <v>54474</v>
      </c>
      <c r="AP20337" s="229">
        <v>-3438.23</v>
      </c>
      <c r="AR20337" s="205"/>
      <c r="AS20337" s="206"/>
    </row>
    <row r="20338" spans="38:45" x14ac:dyDescent="0.55000000000000004">
      <c r="AL20338" s="254" t="s">
        <v>60014</v>
      </c>
      <c r="AM20338" s="255">
        <v>8100</v>
      </c>
      <c r="AO20338" s="228" t="s">
        <v>24555</v>
      </c>
      <c r="AP20338" s="229">
        <v>3000</v>
      </c>
      <c r="AR20338" s="205"/>
      <c r="AS20338" s="206"/>
    </row>
    <row r="20339" spans="38:45" x14ac:dyDescent="0.55000000000000004">
      <c r="AL20339" s="254" t="s">
        <v>26286</v>
      </c>
      <c r="AM20339" s="255">
        <v>7153.41</v>
      </c>
      <c r="AO20339" s="228" t="s">
        <v>39331</v>
      </c>
      <c r="AP20339" s="229">
        <v>34872.61</v>
      </c>
      <c r="AR20339" s="205"/>
      <c r="AS20339" s="206"/>
    </row>
    <row r="20340" spans="38:45" x14ac:dyDescent="0.55000000000000004">
      <c r="AL20340" s="254" t="s">
        <v>26287</v>
      </c>
      <c r="AM20340" s="255">
        <v>7420</v>
      </c>
      <c r="AO20340" s="228" t="s">
        <v>46119</v>
      </c>
      <c r="AP20340" s="229">
        <v>30463.1</v>
      </c>
      <c r="AR20340" s="205"/>
      <c r="AS20340" s="206"/>
    </row>
    <row r="20341" spans="38:45" x14ac:dyDescent="0.55000000000000004">
      <c r="AL20341" s="254" t="s">
        <v>26356</v>
      </c>
      <c r="AM20341" s="255">
        <v>115034.35</v>
      </c>
      <c r="AO20341" s="228" t="s">
        <v>54475</v>
      </c>
      <c r="AP20341" s="229">
        <v>783</v>
      </c>
      <c r="AR20341" s="205"/>
      <c r="AS20341" s="206"/>
    </row>
    <row r="20342" spans="38:45" x14ac:dyDescent="0.55000000000000004">
      <c r="AL20342" s="254" t="s">
        <v>26357</v>
      </c>
      <c r="AM20342" s="255">
        <v>6011.25</v>
      </c>
      <c r="AO20342" s="228" t="s">
        <v>24557</v>
      </c>
      <c r="AP20342" s="229">
        <v>5650.63</v>
      </c>
      <c r="AR20342" s="205"/>
      <c r="AS20342" s="206"/>
    </row>
    <row r="20343" spans="38:45" x14ac:dyDescent="0.55000000000000004">
      <c r="AL20343" s="254" t="s">
        <v>26358</v>
      </c>
      <c r="AM20343" s="255">
        <v>6190.24</v>
      </c>
      <c r="AO20343" s="228" t="s">
        <v>47556</v>
      </c>
      <c r="AP20343" s="229">
        <v>749.97</v>
      </c>
      <c r="AR20343" s="205"/>
      <c r="AS20343" s="206"/>
    </row>
    <row r="20344" spans="38:45" x14ac:dyDescent="0.55000000000000004">
      <c r="AL20344" s="254" t="s">
        <v>26360</v>
      </c>
      <c r="AM20344" s="255">
        <v>275133.94</v>
      </c>
      <c r="AO20344" s="228" t="s">
        <v>24558</v>
      </c>
      <c r="AP20344" s="229">
        <v>32719</v>
      </c>
      <c r="AR20344" s="205"/>
      <c r="AS20344" s="206"/>
    </row>
    <row r="20345" spans="38:45" x14ac:dyDescent="0.55000000000000004">
      <c r="AL20345" s="254" t="s">
        <v>58085</v>
      </c>
      <c r="AM20345" s="255">
        <v>2181.25</v>
      </c>
      <c r="AO20345" s="228" t="s">
        <v>24561</v>
      </c>
      <c r="AP20345" s="229">
        <v>11566.92</v>
      </c>
      <c r="AR20345" s="205"/>
      <c r="AS20345" s="206"/>
    </row>
    <row r="20346" spans="38:45" x14ac:dyDescent="0.55000000000000004">
      <c r="AL20346" s="254" t="s">
        <v>14144</v>
      </c>
      <c r="AM20346" s="255">
        <v>2200</v>
      </c>
      <c r="AO20346" s="228" t="s">
        <v>24562</v>
      </c>
      <c r="AP20346" s="229">
        <v>4220</v>
      </c>
      <c r="AR20346" s="205"/>
      <c r="AS20346" s="206"/>
    </row>
    <row r="20347" spans="38:45" x14ac:dyDescent="0.55000000000000004">
      <c r="AL20347" s="254" t="s">
        <v>26362</v>
      </c>
      <c r="AM20347" s="255">
        <v>22513.919999999998</v>
      </c>
      <c r="AO20347" s="228" t="s">
        <v>40851</v>
      </c>
      <c r="AP20347" s="229">
        <v>19.149999999999999</v>
      </c>
      <c r="AR20347" s="205"/>
      <c r="AS20347" s="206"/>
    </row>
    <row r="20348" spans="38:45" x14ac:dyDescent="0.55000000000000004">
      <c r="AL20348" s="254" t="s">
        <v>55650</v>
      </c>
      <c r="AM20348" s="255">
        <v>66249.960000000006</v>
      </c>
      <c r="AO20348" s="228" t="s">
        <v>40852</v>
      </c>
      <c r="AP20348" s="229">
        <v>13028.85</v>
      </c>
      <c r="AR20348" s="205"/>
      <c r="AS20348" s="206"/>
    </row>
    <row r="20349" spans="38:45" x14ac:dyDescent="0.55000000000000004">
      <c r="AL20349" s="254" t="s">
        <v>39427</v>
      </c>
      <c r="AM20349" s="255">
        <v>2686.19</v>
      </c>
      <c r="AO20349" s="228" t="s">
        <v>24573</v>
      </c>
      <c r="AP20349" s="229">
        <v>130318.39</v>
      </c>
      <c r="AR20349" s="205"/>
      <c r="AS20349" s="206"/>
    </row>
    <row r="20350" spans="38:45" x14ac:dyDescent="0.55000000000000004">
      <c r="AL20350" s="254" t="s">
        <v>26363</v>
      </c>
      <c r="AM20350" s="255">
        <v>1679.09</v>
      </c>
      <c r="AO20350" s="228" t="s">
        <v>24574</v>
      </c>
      <c r="AP20350" s="229">
        <v>49378.92</v>
      </c>
      <c r="AR20350" s="205"/>
      <c r="AS20350" s="206"/>
    </row>
    <row r="20351" spans="38:45" x14ac:dyDescent="0.55000000000000004">
      <c r="AL20351" s="254" t="s">
        <v>26365</v>
      </c>
      <c r="AM20351" s="255">
        <v>12668.75</v>
      </c>
      <c r="AO20351" s="228" t="s">
        <v>54476</v>
      </c>
      <c r="AP20351" s="229">
        <v>1560</v>
      </c>
      <c r="AR20351" s="205"/>
      <c r="AS20351" s="206"/>
    </row>
    <row r="20352" spans="38:45" x14ac:dyDescent="0.55000000000000004">
      <c r="AL20352" s="254" t="s">
        <v>26366</v>
      </c>
      <c r="AM20352" s="255">
        <v>35173.800000000003</v>
      </c>
      <c r="AO20352" s="228" t="s">
        <v>33904</v>
      </c>
      <c r="AP20352" s="229">
        <v>2909</v>
      </c>
      <c r="AR20352" s="205"/>
      <c r="AS20352" s="206"/>
    </row>
    <row r="20353" spans="38:45" x14ac:dyDescent="0.55000000000000004">
      <c r="AL20353" s="254" t="s">
        <v>26367</v>
      </c>
      <c r="AM20353" s="255">
        <v>2378.9299999999998</v>
      </c>
      <c r="AO20353" s="228" t="s">
        <v>46120</v>
      </c>
      <c r="AP20353" s="229">
        <v>125378.9</v>
      </c>
      <c r="AR20353" s="205"/>
      <c r="AS20353" s="206"/>
    </row>
    <row r="20354" spans="38:45" x14ac:dyDescent="0.55000000000000004">
      <c r="AL20354" s="254" t="s">
        <v>14148</v>
      </c>
      <c r="AM20354" s="255">
        <v>40390.03</v>
      </c>
      <c r="AO20354" s="228" t="s">
        <v>43316</v>
      </c>
      <c r="AP20354" s="229">
        <v>4170.92</v>
      </c>
      <c r="AR20354" s="205"/>
      <c r="AS20354" s="206"/>
    </row>
    <row r="20355" spans="38:45" x14ac:dyDescent="0.55000000000000004">
      <c r="AL20355" s="254" t="s">
        <v>14149</v>
      </c>
      <c r="AM20355" s="255">
        <v>130754.52</v>
      </c>
      <c r="AO20355" s="228" t="s">
        <v>33905</v>
      </c>
      <c r="AP20355" s="229">
        <v>23662.93</v>
      </c>
      <c r="AR20355" s="205"/>
      <c r="AS20355" s="206"/>
    </row>
    <row r="20356" spans="38:45" x14ac:dyDescent="0.55000000000000004">
      <c r="AL20356" s="254" t="s">
        <v>14150</v>
      </c>
      <c r="AM20356" s="255">
        <v>78228.649999999994</v>
      </c>
      <c r="AO20356" s="228" t="s">
        <v>33906</v>
      </c>
      <c r="AP20356" s="229">
        <v>1725.04</v>
      </c>
      <c r="AR20356" s="205"/>
      <c r="AS20356" s="206"/>
    </row>
    <row r="20357" spans="38:45" x14ac:dyDescent="0.55000000000000004">
      <c r="AL20357" s="254" t="s">
        <v>26368</v>
      </c>
      <c r="AM20357" s="255">
        <v>181763.95</v>
      </c>
      <c r="AO20357" s="228" t="s">
        <v>33907</v>
      </c>
      <c r="AP20357" s="229">
        <v>17306.78</v>
      </c>
      <c r="AR20357" s="205"/>
      <c r="AS20357" s="206"/>
    </row>
    <row r="20358" spans="38:45" x14ac:dyDescent="0.55000000000000004">
      <c r="AL20358" s="254" t="s">
        <v>26370</v>
      </c>
      <c r="AM20358" s="255">
        <v>8120</v>
      </c>
      <c r="AO20358" s="228" t="s">
        <v>35348</v>
      </c>
      <c r="AP20358" s="229">
        <v>526.79</v>
      </c>
      <c r="AR20358" s="205"/>
      <c r="AS20358" s="206"/>
    </row>
    <row r="20359" spans="38:45" x14ac:dyDescent="0.55000000000000004">
      <c r="AL20359" s="254" t="s">
        <v>65188</v>
      </c>
      <c r="AM20359" s="255">
        <v>87.75</v>
      </c>
      <c r="AO20359" s="228" t="s">
        <v>24575</v>
      </c>
      <c r="AP20359" s="229">
        <v>129236.24</v>
      </c>
      <c r="AR20359" s="205"/>
      <c r="AS20359" s="206"/>
    </row>
    <row r="20360" spans="38:45" x14ac:dyDescent="0.55000000000000004">
      <c r="AL20360" s="254" t="s">
        <v>26371</v>
      </c>
      <c r="AM20360" s="255">
        <v>12221.49</v>
      </c>
      <c r="AO20360" s="228" t="s">
        <v>47557</v>
      </c>
      <c r="AP20360" s="229">
        <v>26684.76</v>
      </c>
      <c r="AR20360" s="205"/>
      <c r="AS20360" s="206"/>
    </row>
    <row r="20361" spans="38:45" x14ac:dyDescent="0.55000000000000004">
      <c r="AL20361" s="254" t="s">
        <v>63520</v>
      </c>
      <c r="AM20361" s="255">
        <v>108.15</v>
      </c>
      <c r="AO20361" s="228" t="s">
        <v>24578</v>
      </c>
      <c r="AP20361" s="229">
        <v>22232.19</v>
      </c>
      <c r="AR20361" s="205"/>
      <c r="AS20361" s="206"/>
    </row>
    <row r="20362" spans="38:45" x14ac:dyDescent="0.55000000000000004">
      <c r="AL20362" s="254" t="s">
        <v>26372</v>
      </c>
      <c r="AM20362" s="255">
        <v>574.91</v>
      </c>
      <c r="AO20362" s="228" t="s">
        <v>50736</v>
      </c>
      <c r="AP20362" s="229">
        <v>9987</v>
      </c>
      <c r="AR20362" s="205"/>
      <c r="AS20362" s="206"/>
    </row>
    <row r="20363" spans="38:45" x14ac:dyDescent="0.55000000000000004">
      <c r="AL20363" s="254" t="s">
        <v>54523</v>
      </c>
      <c r="AM20363" s="255">
        <v>368757.36</v>
      </c>
      <c r="AO20363" s="228" t="s">
        <v>24599</v>
      </c>
      <c r="AP20363" s="229">
        <v>6473.63</v>
      </c>
      <c r="AR20363" s="205"/>
      <c r="AS20363" s="206"/>
    </row>
    <row r="20364" spans="38:45" x14ac:dyDescent="0.55000000000000004">
      <c r="AL20364" s="254" t="s">
        <v>26373</v>
      </c>
      <c r="AM20364" s="255">
        <v>87757.25</v>
      </c>
      <c r="AO20364" s="228" t="s">
        <v>24600</v>
      </c>
      <c r="AP20364" s="229">
        <v>30445.68</v>
      </c>
      <c r="AR20364" s="205"/>
      <c r="AS20364" s="206"/>
    </row>
    <row r="20365" spans="38:45" x14ac:dyDescent="0.55000000000000004">
      <c r="AL20365" s="254" t="s">
        <v>26374</v>
      </c>
      <c r="AM20365" s="255">
        <v>166613.07</v>
      </c>
      <c r="AO20365" s="228" t="s">
        <v>39339</v>
      </c>
      <c r="AP20365" s="229">
        <v>38989.440000000002</v>
      </c>
      <c r="AR20365" s="205"/>
      <c r="AS20365" s="206"/>
    </row>
    <row r="20366" spans="38:45" x14ac:dyDescent="0.55000000000000004">
      <c r="AL20366" s="254" t="s">
        <v>56853</v>
      </c>
      <c r="AM20366" s="255">
        <v>33.79</v>
      </c>
      <c r="AO20366" s="228" t="s">
        <v>46121</v>
      </c>
      <c r="AP20366" s="229">
        <v>95100</v>
      </c>
      <c r="AR20366" s="205"/>
      <c r="AS20366" s="206"/>
    </row>
    <row r="20367" spans="38:45" x14ac:dyDescent="0.55000000000000004">
      <c r="AL20367" s="254" t="s">
        <v>26375</v>
      </c>
      <c r="AM20367" s="255">
        <v>8170.09</v>
      </c>
      <c r="AO20367" s="228" t="s">
        <v>24604</v>
      </c>
      <c r="AP20367" s="229">
        <v>2329.09</v>
      </c>
      <c r="AR20367" s="205"/>
      <c r="AS20367" s="206"/>
    </row>
    <row r="20368" spans="38:45" x14ac:dyDescent="0.55000000000000004">
      <c r="AL20368" s="254" t="s">
        <v>26376</v>
      </c>
      <c r="AM20368" s="255">
        <v>2811.64</v>
      </c>
      <c r="AO20368" s="228" t="s">
        <v>24605</v>
      </c>
      <c r="AP20368" s="229">
        <v>96739.12</v>
      </c>
      <c r="AR20368" s="205"/>
      <c r="AS20368" s="206"/>
    </row>
    <row r="20369" spans="38:45" x14ac:dyDescent="0.55000000000000004">
      <c r="AL20369" s="254" t="s">
        <v>48522</v>
      </c>
      <c r="AM20369" s="255">
        <v>-11609.69</v>
      </c>
      <c r="AO20369" s="228" t="s">
        <v>39340</v>
      </c>
      <c r="AP20369" s="229">
        <v>100000</v>
      </c>
      <c r="AR20369" s="205"/>
      <c r="AS20369" s="206"/>
    </row>
    <row r="20370" spans="38:45" x14ac:dyDescent="0.55000000000000004">
      <c r="AL20370" s="254" t="s">
        <v>58086</v>
      </c>
      <c r="AM20370" s="255">
        <v>4659.6400000000003</v>
      </c>
      <c r="AO20370" s="228" t="s">
        <v>39341</v>
      </c>
      <c r="AP20370" s="229">
        <v>14190</v>
      </c>
      <c r="AR20370" s="205"/>
      <c r="AS20370" s="206"/>
    </row>
    <row r="20371" spans="38:45" x14ac:dyDescent="0.55000000000000004">
      <c r="AL20371" s="254" t="s">
        <v>26467</v>
      </c>
      <c r="AM20371" s="255">
        <v>82008.479999999996</v>
      </c>
      <c r="AO20371" s="228" t="s">
        <v>39342</v>
      </c>
      <c r="AP20371" s="229">
        <v>42437.29</v>
      </c>
      <c r="AR20371" s="205"/>
      <c r="AS20371" s="206"/>
    </row>
    <row r="20372" spans="38:45" x14ac:dyDescent="0.55000000000000004">
      <c r="AL20372" s="254" t="s">
        <v>34056</v>
      </c>
      <c r="AM20372" s="255">
        <v>72621</v>
      </c>
      <c r="AO20372" s="228" t="s">
        <v>24607</v>
      </c>
      <c r="AP20372" s="229">
        <v>840</v>
      </c>
      <c r="AR20372" s="205"/>
      <c r="AS20372" s="206"/>
    </row>
    <row r="20373" spans="38:45" x14ac:dyDescent="0.55000000000000004">
      <c r="AL20373" s="254" t="s">
        <v>26469</v>
      </c>
      <c r="AM20373" s="255">
        <v>2340587.08</v>
      </c>
      <c r="AO20373" s="228" t="s">
        <v>24608</v>
      </c>
      <c r="AP20373" s="229">
        <v>358739.65</v>
      </c>
      <c r="AR20373" s="205"/>
      <c r="AS20373" s="206"/>
    </row>
    <row r="20374" spans="38:45" x14ac:dyDescent="0.55000000000000004">
      <c r="AL20374" s="254" t="s">
        <v>26471</v>
      </c>
      <c r="AM20374" s="255">
        <v>277360.28999999998</v>
      </c>
      <c r="AO20374" s="228" t="s">
        <v>24609</v>
      </c>
      <c r="AP20374" s="229">
        <v>59301.03</v>
      </c>
      <c r="AR20374" s="205"/>
      <c r="AS20374" s="206"/>
    </row>
    <row r="20375" spans="38:45" x14ac:dyDescent="0.55000000000000004">
      <c r="AL20375" s="254" t="s">
        <v>26472</v>
      </c>
      <c r="AM20375" s="255">
        <v>31716.98</v>
      </c>
      <c r="AO20375" s="228" t="s">
        <v>24610</v>
      </c>
      <c r="AP20375" s="229">
        <v>26644.32</v>
      </c>
      <c r="AR20375" s="205"/>
      <c r="AS20375" s="206"/>
    </row>
    <row r="20376" spans="38:45" x14ac:dyDescent="0.55000000000000004">
      <c r="AL20376" s="254" t="s">
        <v>26474</v>
      </c>
      <c r="AM20376" s="255">
        <v>9000</v>
      </c>
      <c r="AO20376" s="228" t="s">
        <v>24611</v>
      </c>
      <c r="AP20376" s="229">
        <v>107680.5</v>
      </c>
      <c r="AR20376" s="205"/>
      <c r="AS20376" s="206"/>
    </row>
    <row r="20377" spans="38:45" x14ac:dyDescent="0.55000000000000004">
      <c r="AL20377" s="254" t="s">
        <v>39429</v>
      </c>
      <c r="AM20377" s="255">
        <v>40191.800000000003</v>
      </c>
      <c r="AO20377" s="228" t="s">
        <v>49395</v>
      </c>
      <c r="AP20377" s="229">
        <v>7044.12</v>
      </c>
      <c r="AR20377" s="205"/>
      <c r="AS20377" s="206"/>
    </row>
    <row r="20378" spans="38:45" x14ac:dyDescent="0.55000000000000004">
      <c r="AL20378" s="254" t="s">
        <v>26475</v>
      </c>
      <c r="AM20378" s="255">
        <v>880270.41</v>
      </c>
      <c r="AO20378" s="228" t="s">
        <v>43317</v>
      </c>
      <c r="AP20378" s="229">
        <v>52600.15</v>
      </c>
      <c r="AR20378" s="205"/>
      <c r="AS20378" s="206"/>
    </row>
    <row r="20379" spans="38:45" x14ac:dyDescent="0.55000000000000004">
      <c r="AL20379" s="254" t="s">
        <v>47582</v>
      </c>
      <c r="AM20379" s="255">
        <v>29369.01</v>
      </c>
      <c r="AO20379" s="228" t="s">
        <v>43318</v>
      </c>
      <c r="AP20379" s="229">
        <v>4562.7299999999996</v>
      </c>
      <c r="AR20379" s="205"/>
      <c r="AS20379" s="206"/>
    </row>
    <row r="20380" spans="38:45" x14ac:dyDescent="0.55000000000000004">
      <c r="AL20380" s="254" t="s">
        <v>26476</v>
      </c>
      <c r="AM20380" s="255">
        <v>130282.9</v>
      </c>
      <c r="AO20380" s="228" t="s">
        <v>48504</v>
      </c>
      <c r="AP20380" s="229">
        <v>2336</v>
      </c>
      <c r="AR20380" s="205"/>
      <c r="AS20380" s="206"/>
    </row>
    <row r="20381" spans="38:45" x14ac:dyDescent="0.55000000000000004">
      <c r="AL20381" s="254" t="s">
        <v>26478</v>
      </c>
      <c r="AM20381" s="255">
        <v>59800.63</v>
      </c>
      <c r="AO20381" s="228" t="s">
        <v>24672</v>
      </c>
      <c r="AP20381" s="229">
        <v>165058.73000000001</v>
      </c>
      <c r="AR20381" s="205"/>
      <c r="AS20381" s="206"/>
    </row>
    <row r="20382" spans="38:45" x14ac:dyDescent="0.55000000000000004">
      <c r="AL20382" s="254" t="s">
        <v>26479</v>
      </c>
      <c r="AM20382" s="255">
        <v>79905.600000000006</v>
      </c>
      <c r="AO20382" s="228" t="s">
        <v>24673</v>
      </c>
      <c r="AP20382" s="229">
        <v>340235.48</v>
      </c>
      <c r="AR20382" s="205"/>
      <c r="AS20382" s="206"/>
    </row>
    <row r="20383" spans="38:45" x14ac:dyDescent="0.55000000000000004">
      <c r="AL20383" s="254" t="s">
        <v>26480</v>
      </c>
      <c r="AM20383" s="255">
        <v>76120.5</v>
      </c>
      <c r="AO20383" s="228" t="s">
        <v>24674</v>
      </c>
      <c r="AP20383" s="229">
        <v>1038611.5</v>
      </c>
      <c r="AR20383" s="205"/>
      <c r="AS20383" s="206"/>
    </row>
    <row r="20384" spans="38:45" x14ac:dyDescent="0.55000000000000004">
      <c r="AL20384" s="254" t="s">
        <v>58087</v>
      </c>
      <c r="AM20384" s="255">
        <v>39346.6</v>
      </c>
      <c r="AO20384" s="228" t="s">
        <v>47558</v>
      </c>
      <c r="AP20384" s="229">
        <v>1870</v>
      </c>
      <c r="AR20384" s="205"/>
      <c r="AS20384" s="206"/>
    </row>
    <row r="20385" spans="38:45" x14ac:dyDescent="0.55000000000000004">
      <c r="AL20385" s="254" t="s">
        <v>58784</v>
      </c>
      <c r="AM20385" s="255">
        <v>11391.5</v>
      </c>
      <c r="AO20385" s="228" t="s">
        <v>47559</v>
      </c>
      <c r="AP20385" s="229">
        <v>7080.17</v>
      </c>
      <c r="AR20385" s="205"/>
      <c r="AS20385" s="206"/>
    </row>
    <row r="20386" spans="38:45" x14ac:dyDescent="0.55000000000000004">
      <c r="AL20386" s="254" t="s">
        <v>62910</v>
      </c>
      <c r="AM20386" s="255">
        <v>172.1</v>
      </c>
      <c r="AO20386" s="228" t="s">
        <v>24675</v>
      </c>
      <c r="AP20386" s="229">
        <v>65963.33</v>
      </c>
      <c r="AR20386" s="205"/>
      <c r="AS20386" s="206"/>
    </row>
    <row r="20387" spans="38:45" x14ac:dyDescent="0.55000000000000004">
      <c r="AL20387" s="254" t="s">
        <v>40885</v>
      </c>
      <c r="AM20387" s="255">
        <v>15919.25</v>
      </c>
      <c r="AO20387" s="228" t="s">
        <v>24677</v>
      </c>
      <c r="AP20387" s="229">
        <v>677182.89</v>
      </c>
      <c r="AR20387" s="205"/>
      <c r="AS20387" s="206"/>
    </row>
    <row r="20388" spans="38:45" x14ac:dyDescent="0.55000000000000004">
      <c r="AL20388" s="254" t="s">
        <v>26481</v>
      </c>
      <c r="AM20388" s="255">
        <v>844.8</v>
      </c>
      <c r="AO20388" s="228" t="s">
        <v>39348</v>
      </c>
      <c r="AP20388" s="229">
        <v>88027.56</v>
      </c>
      <c r="AR20388" s="205"/>
      <c r="AS20388" s="206"/>
    </row>
    <row r="20389" spans="38:45" x14ac:dyDescent="0.55000000000000004">
      <c r="AL20389" s="254" t="s">
        <v>34057</v>
      </c>
      <c r="AM20389" s="255">
        <v>2039016.69</v>
      </c>
      <c r="AO20389" s="228" t="s">
        <v>24678</v>
      </c>
      <c r="AP20389" s="229">
        <v>2699.65</v>
      </c>
      <c r="AR20389" s="205"/>
      <c r="AS20389" s="206"/>
    </row>
    <row r="20390" spans="38:45" x14ac:dyDescent="0.55000000000000004">
      <c r="AL20390" s="254" t="s">
        <v>56854</v>
      </c>
      <c r="AM20390" s="255">
        <v>49291.92</v>
      </c>
      <c r="AO20390" s="228" t="s">
        <v>39349</v>
      </c>
      <c r="AP20390" s="229">
        <v>31974.65</v>
      </c>
      <c r="AR20390" s="205"/>
      <c r="AS20390" s="206"/>
    </row>
    <row r="20391" spans="38:45" x14ac:dyDescent="0.55000000000000004">
      <c r="AL20391" s="254" t="s">
        <v>26486</v>
      </c>
      <c r="AM20391" s="255">
        <v>5325.82</v>
      </c>
      <c r="AO20391" s="228" t="s">
        <v>35356</v>
      </c>
      <c r="AP20391" s="229">
        <v>1641.88</v>
      </c>
      <c r="AR20391" s="205"/>
      <c r="AS20391" s="206"/>
    </row>
    <row r="20392" spans="38:45" x14ac:dyDescent="0.55000000000000004">
      <c r="AL20392" s="254" t="s">
        <v>26487</v>
      </c>
      <c r="AM20392" s="255">
        <v>561.63</v>
      </c>
      <c r="AO20392" s="228" t="s">
        <v>24679</v>
      </c>
      <c r="AP20392" s="229">
        <v>7617.5</v>
      </c>
      <c r="AR20392" s="205"/>
      <c r="AS20392" s="206"/>
    </row>
    <row r="20393" spans="38:45" x14ac:dyDescent="0.55000000000000004">
      <c r="AL20393" s="254" t="s">
        <v>35536</v>
      </c>
      <c r="AM20393" s="255">
        <v>9000</v>
      </c>
      <c r="AO20393" s="228" t="s">
        <v>39350</v>
      </c>
      <c r="AP20393" s="229">
        <v>29828.5</v>
      </c>
      <c r="AR20393" s="205"/>
      <c r="AS20393" s="206"/>
    </row>
    <row r="20394" spans="38:45" x14ac:dyDescent="0.55000000000000004">
      <c r="AL20394" s="254" t="s">
        <v>35537</v>
      </c>
      <c r="AM20394" s="255">
        <v>12600</v>
      </c>
      <c r="AO20394" s="228" t="s">
        <v>36523</v>
      </c>
      <c r="AP20394" s="229">
        <v>47771.199999999997</v>
      </c>
      <c r="AR20394" s="205"/>
      <c r="AS20394" s="206"/>
    </row>
    <row r="20395" spans="38:45" x14ac:dyDescent="0.55000000000000004">
      <c r="AL20395" s="254" t="s">
        <v>65189</v>
      </c>
      <c r="AM20395" s="255">
        <v>813.96</v>
      </c>
      <c r="AO20395" s="228" t="s">
        <v>24680</v>
      </c>
      <c r="AP20395" s="229">
        <v>75110.28</v>
      </c>
      <c r="AR20395" s="205"/>
      <c r="AS20395" s="206"/>
    </row>
    <row r="20396" spans="38:45" x14ac:dyDescent="0.55000000000000004">
      <c r="AL20396" s="254" t="s">
        <v>26489</v>
      </c>
      <c r="AM20396" s="255">
        <v>463436.18</v>
      </c>
      <c r="AO20396" s="228" t="s">
        <v>24681</v>
      </c>
      <c r="AP20396" s="229">
        <v>16352.08</v>
      </c>
      <c r="AR20396" s="205"/>
      <c r="AS20396" s="206"/>
    </row>
    <row r="20397" spans="38:45" x14ac:dyDescent="0.55000000000000004">
      <c r="AL20397" s="254" t="s">
        <v>26490</v>
      </c>
      <c r="AM20397" s="255">
        <v>945546.79</v>
      </c>
      <c r="AO20397" s="228" t="s">
        <v>35357</v>
      </c>
      <c r="AP20397" s="229">
        <v>5420767.8899999997</v>
      </c>
      <c r="AR20397" s="205"/>
      <c r="AS20397" s="206"/>
    </row>
    <row r="20398" spans="38:45" x14ac:dyDescent="0.55000000000000004">
      <c r="AL20398" s="254" t="s">
        <v>26491</v>
      </c>
      <c r="AM20398" s="255">
        <v>505447.28</v>
      </c>
      <c r="AO20398" s="228" t="s">
        <v>35358</v>
      </c>
      <c r="AP20398" s="229">
        <v>3092.79</v>
      </c>
      <c r="AR20398" s="205"/>
      <c r="AS20398" s="206"/>
    </row>
    <row r="20399" spans="38:45" x14ac:dyDescent="0.55000000000000004">
      <c r="AL20399" s="254" t="s">
        <v>26492</v>
      </c>
      <c r="AM20399" s="255">
        <v>2251284.66</v>
      </c>
      <c r="AO20399" s="228" t="s">
        <v>24682</v>
      </c>
      <c r="AP20399" s="229">
        <v>1453.44</v>
      </c>
      <c r="AR20399" s="205"/>
      <c r="AS20399" s="206"/>
    </row>
    <row r="20400" spans="38:45" x14ac:dyDescent="0.55000000000000004">
      <c r="AL20400" s="254" t="s">
        <v>35538</v>
      </c>
      <c r="AM20400" s="255">
        <v>384021.49</v>
      </c>
      <c r="AO20400" s="228" t="s">
        <v>24683</v>
      </c>
      <c r="AP20400" s="229">
        <v>43529.01</v>
      </c>
      <c r="AR20400" s="205"/>
      <c r="AS20400" s="206"/>
    </row>
    <row r="20401" spans="38:45" x14ac:dyDescent="0.55000000000000004">
      <c r="AL20401" s="254" t="s">
        <v>26493</v>
      </c>
      <c r="AM20401" s="255">
        <v>72247</v>
      </c>
      <c r="AO20401" s="228" t="s">
        <v>24684</v>
      </c>
      <c r="AP20401" s="229">
        <v>17048.73</v>
      </c>
      <c r="AR20401" s="205"/>
      <c r="AS20401" s="206"/>
    </row>
    <row r="20402" spans="38:45" x14ac:dyDescent="0.55000000000000004">
      <c r="AL20402" s="254" t="s">
        <v>62389</v>
      </c>
      <c r="AM20402" s="255">
        <v>788.48</v>
      </c>
      <c r="AO20402" s="228" t="s">
        <v>33911</v>
      </c>
      <c r="AP20402" s="229">
        <v>15686.26</v>
      </c>
      <c r="AR20402" s="205"/>
      <c r="AS20402" s="206"/>
    </row>
    <row r="20403" spans="38:45" x14ac:dyDescent="0.55000000000000004">
      <c r="AL20403" s="254" t="s">
        <v>35540</v>
      </c>
      <c r="AM20403" s="255">
        <v>114903.55</v>
      </c>
      <c r="AO20403" s="228" t="s">
        <v>13949</v>
      </c>
      <c r="AP20403" s="229">
        <v>615888.61</v>
      </c>
      <c r="AR20403" s="205"/>
      <c r="AS20403" s="206"/>
    </row>
    <row r="20404" spans="38:45" x14ac:dyDescent="0.55000000000000004">
      <c r="AL20404" s="254" t="s">
        <v>26494</v>
      </c>
      <c r="AM20404" s="255">
        <v>859.32</v>
      </c>
      <c r="AO20404" s="228" t="s">
        <v>13950</v>
      </c>
      <c r="AP20404" s="229">
        <v>299805.8</v>
      </c>
      <c r="AR20404" s="205"/>
      <c r="AS20404" s="206"/>
    </row>
    <row r="20405" spans="38:45" x14ac:dyDescent="0.55000000000000004">
      <c r="AL20405" s="254" t="s">
        <v>54528</v>
      </c>
      <c r="AM20405" s="255">
        <v>325.92</v>
      </c>
      <c r="AO20405" s="228" t="s">
        <v>13951</v>
      </c>
      <c r="AP20405" s="229">
        <v>183288.18</v>
      </c>
      <c r="AR20405" s="205"/>
      <c r="AS20405" s="206"/>
    </row>
    <row r="20406" spans="38:45" x14ac:dyDescent="0.55000000000000004">
      <c r="AL20406" s="254" t="s">
        <v>58785</v>
      </c>
      <c r="AM20406" s="255">
        <v>23250</v>
      </c>
      <c r="AO20406" s="228" t="s">
        <v>24685</v>
      </c>
      <c r="AP20406" s="229">
        <v>367030.87</v>
      </c>
      <c r="AR20406" s="205"/>
      <c r="AS20406" s="206"/>
    </row>
    <row r="20407" spans="38:45" x14ac:dyDescent="0.55000000000000004">
      <c r="AL20407" s="254" t="s">
        <v>26496</v>
      </c>
      <c r="AM20407" s="255">
        <v>470</v>
      </c>
      <c r="AO20407" s="228" t="s">
        <v>24686</v>
      </c>
      <c r="AP20407" s="229">
        <v>230</v>
      </c>
      <c r="AR20407" s="205"/>
      <c r="AS20407" s="206"/>
    </row>
    <row r="20408" spans="38:45" x14ac:dyDescent="0.55000000000000004">
      <c r="AL20408" s="254" t="s">
        <v>26497</v>
      </c>
      <c r="AM20408" s="255">
        <v>835.21</v>
      </c>
      <c r="AO20408" s="228" t="s">
        <v>24688</v>
      </c>
      <c r="AP20408" s="229">
        <v>151595</v>
      </c>
      <c r="AR20408" s="205"/>
      <c r="AS20408" s="206"/>
    </row>
    <row r="20409" spans="38:45" x14ac:dyDescent="0.55000000000000004">
      <c r="AL20409" s="254" t="s">
        <v>54530</v>
      </c>
      <c r="AM20409" s="255">
        <v>1353758.07</v>
      </c>
      <c r="AO20409" s="228" t="s">
        <v>33912</v>
      </c>
      <c r="AP20409" s="229">
        <v>15493.49</v>
      </c>
      <c r="AR20409" s="205"/>
      <c r="AS20409" s="206"/>
    </row>
    <row r="20410" spans="38:45" x14ac:dyDescent="0.55000000000000004">
      <c r="AL20410" s="254" t="s">
        <v>26498</v>
      </c>
      <c r="AM20410" s="255">
        <v>195088.89</v>
      </c>
      <c r="AO20410" s="228" t="s">
        <v>47560</v>
      </c>
      <c r="AP20410" s="229">
        <v>492.4</v>
      </c>
      <c r="AR20410" s="205"/>
      <c r="AS20410" s="206"/>
    </row>
    <row r="20411" spans="38:45" x14ac:dyDescent="0.55000000000000004">
      <c r="AL20411" s="254" t="s">
        <v>26499</v>
      </c>
      <c r="AM20411" s="255">
        <v>598910.88</v>
      </c>
      <c r="AO20411" s="228" t="s">
        <v>39351</v>
      </c>
      <c r="AP20411" s="229">
        <v>10543.06</v>
      </c>
      <c r="AR20411" s="205"/>
      <c r="AS20411" s="206"/>
    </row>
    <row r="20412" spans="38:45" x14ac:dyDescent="0.55000000000000004">
      <c r="AL20412" s="254" t="s">
        <v>26500</v>
      </c>
      <c r="AM20412" s="255">
        <v>85094.05</v>
      </c>
      <c r="AO20412" s="228" t="s">
        <v>50737</v>
      </c>
      <c r="AP20412" s="229">
        <v>80044.72</v>
      </c>
      <c r="AR20412" s="205"/>
      <c r="AS20412" s="206"/>
    </row>
    <row r="20413" spans="38:45" x14ac:dyDescent="0.55000000000000004">
      <c r="AL20413" s="254" t="s">
        <v>46157</v>
      </c>
      <c r="AM20413" s="255">
        <v>106722.45</v>
      </c>
      <c r="AO20413" s="228" t="s">
        <v>32500</v>
      </c>
      <c r="AP20413" s="229">
        <v>192.71</v>
      </c>
      <c r="AR20413" s="205"/>
      <c r="AS20413" s="206"/>
    </row>
    <row r="20414" spans="38:45" x14ac:dyDescent="0.55000000000000004">
      <c r="AL20414" s="254" t="s">
        <v>26504</v>
      </c>
      <c r="AM20414" s="255">
        <v>791.5</v>
      </c>
      <c r="AO20414" s="228" t="s">
        <v>50738</v>
      </c>
      <c r="AP20414" s="229">
        <v>27222</v>
      </c>
      <c r="AR20414" s="205"/>
      <c r="AS20414" s="206"/>
    </row>
    <row r="20415" spans="38:45" x14ac:dyDescent="0.55000000000000004">
      <c r="AL20415" s="254" t="s">
        <v>26505</v>
      </c>
      <c r="AM20415" s="255">
        <v>637754.55000000005</v>
      </c>
      <c r="AO20415" s="228" t="s">
        <v>40853</v>
      </c>
      <c r="AP20415" s="229">
        <v>2763</v>
      </c>
      <c r="AR20415" s="205"/>
      <c r="AS20415" s="206"/>
    </row>
    <row r="20416" spans="38:45" x14ac:dyDescent="0.55000000000000004">
      <c r="AL20416" s="254" t="s">
        <v>26506</v>
      </c>
      <c r="AM20416" s="255">
        <v>1716406.26</v>
      </c>
      <c r="AO20416" s="228" t="s">
        <v>24689</v>
      </c>
      <c r="AP20416" s="229">
        <v>33394.639999999999</v>
      </c>
      <c r="AR20416" s="205"/>
      <c r="AS20416" s="206"/>
    </row>
    <row r="20417" spans="38:45" x14ac:dyDescent="0.55000000000000004">
      <c r="AL20417" s="254" t="s">
        <v>48524</v>
      </c>
      <c r="AM20417" s="255">
        <v>-54838.86</v>
      </c>
      <c r="AO20417" s="228" t="s">
        <v>24690</v>
      </c>
      <c r="AP20417" s="229">
        <v>159283.5</v>
      </c>
      <c r="AR20417" s="205"/>
      <c r="AS20417" s="206"/>
    </row>
    <row r="20418" spans="38:45" x14ac:dyDescent="0.55000000000000004">
      <c r="AL20418" s="254" t="s">
        <v>26567</v>
      </c>
      <c r="AM20418" s="255">
        <v>5253.43</v>
      </c>
      <c r="AO20418" s="228" t="s">
        <v>24691</v>
      </c>
      <c r="AP20418" s="229">
        <v>1181637.3700000001</v>
      </c>
      <c r="AR20418" s="205"/>
      <c r="AS20418" s="206"/>
    </row>
    <row r="20419" spans="38:45" x14ac:dyDescent="0.55000000000000004">
      <c r="AL20419" s="254" t="s">
        <v>26568</v>
      </c>
      <c r="AM20419" s="255">
        <v>57524.6</v>
      </c>
      <c r="AO20419" s="228" t="s">
        <v>36524</v>
      </c>
      <c r="AP20419" s="229">
        <v>29796.5</v>
      </c>
      <c r="AR20419" s="205"/>
      <c r="AS20419" s="206"/>
    </row>
    <row r="20420" spans="38:45" x14ac:dyDescent="0.55000000000000004">
      <c r="AL20420" s="254" t="s">
        <v>26570</v>
      </c>
      <c r="AM20420" s="255">
        <v>7500</v>
      </c>
      <c r="AO20420" s="228" t="s">
        <v>24692</v>
      </c>
      <c r="AP20420" s="229">
        <v>227416.46</v>
      </c>
      <c r="AR20420" s="205"/>
      <c r="AS20420" s="206"/>
    </row>
    <row r="20421" spans="38:45" x14ac:dyDescent="0.55000000000000004">
      <c r="AL20421" s="254" t="s">
        <v>26571</v>
      </c>
      <c r="AM20421" s="255">
        <v>24261.82</v>
      </c>
      <c r="AO20421" s="228" t="s">
        <v>24693</v>
      </c>
      <c r="AP20421" s="229">
        <v>1352859.9</v>
      </c>
      <c r="AR20421" s="205"/>
      <c r="AS20421" s="206"/>
    </row>
    <row r="20422" spans="38:45" x14ac:dyDescent="0.55000000000000004">
      <c r="AL20422" s="254" t="s">
        <v>26572</v>
      </c>
      <c r="AM20422" s="255">
        <v>854.1</v>
      </c>
      <c r="AO20422" s="228" t="s">
        <v>49396</v>
      </c>
      <c r="AP20422" s="229">
        <v>-2204.08</v>
      </c>
      <c r="AR20422" s="205"/>
      <c r="AS20422" s="206"/>
    </row>
    <row r="20423" spans="38:45" x14ac:dyDescent="0.55000000000000004">
      <c r="AL20423" s="254" t="s">
        <v>35545</v>
      </c>
      <c r="AM20423" s="255">
        <v>206144.42</v>
      </c>
      <c r="AO20423" s="228" t="s">
        <v>36525</v>
      </c>
      <c r="AP20423" s="229">
        <v>438008.5</v>
      </c>
      <c r="AR20423" s="205"/>
      <c r="AS20423" s="206"/>
    </row>
    <row r="20424" spans="38:45" x14ac:dyDescent="0.55000000000000004">
      <c r="AL20424" s="254" t="s">
        <v>49407</v>
      </c>
      <c r="AM20424" s="255">
        <v>27608.82</v>
      </c>
      <c r="AO20424" s="228" t="s">
        <v>50739</v>
      </c>
      <c r="AP20424" s="229">
        <v>21500</v>
      </c>
      <c r="AR20424" s="205"/>
      <c r="AS20424" s="206"/>
    </row>
    <row r="20425" spans="38:45" x14ac:dyDescent="0.55000000000000004">
      <c r="AL20425" s="254" t="s">
        <v>26573</v>
      </c>
      <c r="AM20425" s="255">
        <v>38400</v>
      </c>
      <c r="AO20425" s="228" t="s">
        <v>46122</v>
      </c>
      <c r="AP20425" s="229">
        <v>200071.48</v>
      </c>
      <c r="AR20425" s="205"/>
      <c r="AS20425" s="206"/>
    </row>
    <row r="20426" spans="38:45" x14ac:dyDescent="0.55000000000000004">
      <c r="AL20426" s="254" t="s">
        <v>58088</v>
      </c>
      <c r="AM20426" s="255">
        <v>1720.9</v>
      </c>
      <c r="AO20426" s="228" t="s">
        <v>48505</v>
      </c>
      <c r="AP20426" s="229">
        <v>31940</v>
      </c>
      <c r="AR20426" s="205"/>
      <c r="AS20426" s="206"/>
    </row>
    <row r="20427" spans="38:45" x14ac:dyDescent="0.55000000000000004">
      <c r="AL20427" s="254" t="s">
        <v>26576</v>
      </c>
      <c r="AM20427" s="255">
        <v>4558.4799999999996</v>
      </c>
      <c r="AO20427" s="228" t="s">
        <v>32501</v>
      </c>
      <c r="AP20427" s="229">
        <v>100000</v>
      </c>
      <c r="AR20427" s="205"/>
      <c r="AS20427" s="206"/>
    </row>
    <row r="20428" spans="38:45" x14ac:dyDescent="0.55000000000000004">
      <c r="AL20428" s="254" t="s">
        <v>26578</v>
      </c>
      <c r="AM20428" s="255">
        <v>103900</v>
      </c>
      <c r="AO20428" s="228" t="s">
        <v>24713</v>
      </c>
      <c r="AP20428" s="229">
        <v>91433.58</v>
      </c>
      <c r="AR20428" s="205"/>
      <c r="AS20428" s="206"/>
    </row>
    <row r="20429" spans="38:45" x14ac:dyDescent="0.55000000000000004">
      <c r="AL20429" s="254" t="s">
        <v>40887</v>
      </c>
      <c r="AM20429" s="255">
        <v>3994.5</v>
      </c>
      <c r="AO20429" s="228" t="s">
        <v>24714</v>
      </c>
      <c r="AP20429" s="229">
        <v>31410</v>
      </c>
      <c r="AR20429" s="205"/>
      <c r="AS20429" s="206"/>
    </row>
    <row r="20430" spans="38:45" x14ac:dyDescent="0.55000000000000004">
      <c r="AL20430" s="254" t="s">
        <v>34059</v>
      </c>
      <c r="AM20430" s="255">
        <v>864</v>
      </c>
      <c r="AO20430" s="228" t="s">
        <v>46123</v>
      </c>
      <c r="AP20430" s="229">
        <v>13155.6</v>
      </c>
      <c r="AR20430" s="205"/>
      <c r="AS20430" s="206"/>
    </row>
    <row r="20431" spans="38:45" x14ac:dyDescent="0.55000000000000004">
      <c r="AL20431" s="254" t="s">
        <v>26579</v>
      </c>
      <c r="AM20431" s="255">
        <v>12230.62</v>
      </c>
      <c r="AO20431" s="228" t="s">
        <v>48506</v>
      </c>
      <c r="AP20431" s="229">
        <v>4904.76</v>
      </c>
      <c r="AR20431" s="205"/>
      <c r="AS20431" s="206"/>
    </row>
    <row r="20432" spans="38:45" x14ac:dyDescent="0.55000000000000004">
      <c r="AL20432" s="254" t="s">
        <v>26580</v>
      </c>
      <c r="AM20432" s="255">
        <v>28584.57</v>
      </c>
      <c r="AO20432" s="228" t="s">
        <v>24715</v>
      </c>
      <c r="AP20432" s="229">
        <v>21365.52</v>
      </c>
      <c r="AR20432" s="205"/>
      <c r="AS20432" s="206"/>
    </row>
    <row r="20433" spans="38:45" x14ac:dyDescent="0.55000000000000004">
      <c r="AL20433" s="254" t="s">
        <v>48525</v>
      </c>
      <c r="AM20433" s="255">
        <v>3100</v>
      </c>
      <c r="AO20433" s="228" t="s">
        <v>46124</v>
      </c>
      <c r="AP20433" s="229">
        <v>100824.76</v>
      </c>
      <c r="AR20433" s="205"/>
      <c r="AS20433" s="206"/>
    </row>
    <row r="20434" spans="38:45" x14ac:dyDescent="0.55000000000000004">
      <c r="AL20434" s="254" t="s">
        <v>26581</v>
      </c>
      <c r="AM20434" s="255">
        <v>38166.639999999999</v>
      </c>
      <c r="AO20434" s="228" t="s">
        <v>24718</v>
      </c>
      <c r="AP20434" s="229">
        <v>20074.37</v>
      </c>
      <c r="AR20434" s="205"/>
      <c r="AS20434" s="206"/>
    </row>
    <row r="20435" spans="38:45" x14ac:dyDescent="0.55000000000000004">
      <c r="AL20435" s="254" t="s">
        <v>26582</v>
      </c>
      <c r="AM20435" s="255">
        <v>70918.23</v>
      </c>
      <c r="AO20435" s="228" t="s">
        <v>54477</v>
      </c>
      <c r="AP20435" s="229">
        <v>1108</v>
      </c>
      <c r="AR20435" s="205"/>
      <c r="AS20435" s="206"/>
    </row>
    <row r="20436" spans="38:45" x14ac:dyDescent="0.55000000000000004">
      <c r="AL20436" s="254" t="s">
        <v>26583</v>
      </c>
      <c r="AM20436" s="255">
        <v>16107.83</v>
      </c>
      <c r="AO20436" s="228" t="s">
        <v>47561</v>
      </c>
      <c r="AP20436" s="229">
        <v>6930</v>
      </c>
      <c r="AR20436" s="205"/>
      <c r="AS20436" s="206"/>
    </row>
    <row r="20437" spans="38:45" x14ac:dyDescent="0.55000000000000004">
      <c r="AL20437" s="254" t="s">
        <v>43346</v>
      </c>
      <c r="AM20437" s="255">
        <v>762.7</v>
      </c>
      <c r="AO20437" s="228" t="s">
        <v>24721</v>
      </c>
      <c r="AP20437" s="229">
        <v>23882.2</v>
      </c>
      <c r="AR20437" s="205"/>
      <c r="AS20437" s="206"/>
    </row>
    <row r="20438" spans="38:45" x14ac:dyDescent="0.55000000000000004">
      <c r="AL20438" s="254" t="s">
        <v>26584</v>
      </c>
      <c r="AM20438" s="255">
        <v>263562.96000000002</v>
      </c>
      <c r="AO20438" s="228" t="s">
        <v>46125</v>
      </c>
      <c r="AP20438" s="229">
        <v>699.85</v>
      </c>
      <c r="AR20438" s="205"/>
      <c r="AS20438" s="206"/>
    </row>
    <row r="20439" spans="38:45" x14ac:dyDescent="0.55000000000000004">
      <c r="AL20439" s="254" t="s">
        <v>26585</v>
      </c>
      <c r="AM20439" s="255">
        <v>128325.45</v>
      </c>
      <c r="AO20439" s="228" t="s">
        <v>24723</v>
      </c>
      <c r="AP20439" s="229">
        <v>49739.63</v>
      </c>
      <c r="AR20439" s="205"/>
      <c r="AS20439" s="206"/>
    </row>
    <row r="20440" spans="38:45" x14ac:dyDescent="0.55000000000000004">
      <c r="AL20440" s="254" t="s">
        <v>54531</v>
      </c>
      <c r="AM20440" s="255">
        <v>12059.79</v>
      </c>
      <c r="AO20440" s="228" t="s">
        <v>24742</v>
      </c>
      <c r="AP20440" s="229">
        <v>157014.51999999999</v>
      </c>
      <c r="AR20440" s="205"/>
      <c r="AS20440" s="206"/>
    </row>
    <row r="20441" spans="38:45" x14ac:dyDescent="0.55000000000000004">
      <c r="AL20441" s="254" t="s">
        <v>26586</v>
      </c>
      <c r="AM20441" s="255">
        <v>94.01</v>
      </c>
      <c r="AO20441" s="228" t="s">
        <v>43319</v>
      </c>
      <c r="AP20441" s="229">
        <v>172518.5</v>
      </c>
      <c r="AR20441" s="205"/>
      <c r="AS20441" s="206"/>
    </row>
    <row r="20442" spans="38:45" x14ac:dyDescent="0.55000000000000004">
      <c r="AL20442" s="254" t="s">
        <v>56855</v>
      </c>
      <c r="AM20442" s="255">
        <v>107.6</v>
      </c>
      <c r="AO20442" s="228" t="s">
        <v>24745</v>
      </c>
      <c r="AP20442" s="229">
        <v>25047.26</v>
      </c>
      <c r="AR20442" s="205"/>
      <c r="AS20442" s="206"/>
    </row>
    <row r="20443" spans="38:45" x14ac:dyDescent="0.55000000000000004">
      <c r="AL20443" s="254" t="s">
        <v>54532</v>
      </c>
      <c r="AM20443" s="255">
        <v>5441.15</v>
      </c>
      <c r="AO20443" s="228" t="s">
        <v>24746</v>
      </c>
      <c r="AP20443" s="229">
        <v>31190.94</v>
      </c>
      <c r="AR20443" s="205"/>
      <c r="AS20443" s="206"/>
    </row>
    <row r="20444" spans="38:45" x14ac:dyDescent="0.55000000000000004">
      <c r="AL20444" s="254" t="s">
        <v>55651</v>
      </c>
      <c r="AM20444" s="255">
        <v>49650</v>
      </c>
      <c r="AO20444" s="228" t="s">
        <v>54478</v>
      </c>
      <c r="AP20444" s="229">
        <v>4753</v>
      </c>
      <c r="AR20444" s="205"/>
      <c r="AS20444" s="206"/>
    </row>
    <row r="20445" spans="38:45" x14ac:dyDescent="0.55000000000000004">
      <c r="AL20445" s="254" t="s">
        <v>26588</v>
      </c>
      <c r="AM20445" s="255">
        <v>3280.24</v>
      </c>
      <c r="AO20445" s="228" t="s">
        <v>36531</v>
      </c>
      <c r="AP20445" s="229">
        <v>56202.25</v>
      </c>
      <c r="AR20445" s="205"/>
      <c r="AS20445" s="206"/>
    </row>
    <row r="20446" spans="38:45" x14ac:dyDescent="0.55000000000000004">
      <c r="AL20446" s="254" t="s">
        <v>54533</v>
      </c>
      <c r="AM20446" s="255">
        <v>382863.92</v>
      </c>
      <c r="AO20446" s="228" t="s">
        <v>24763</v>
      </c>
      <c r="AP20446" s="229">
        <v>6586.87</v>
      </c>
      <c r="AR20446" s="205"/>
      <c r="AS20446" s="206"/>
    </row>
    <row r="20447" spans="38:45" x14ac:dyDescent="0.55000000000000004">
      <c r="AL20447" s="254" t="s">
        <v>26589</v>
      </c>
      <c r="AM20447" s="255">
        <v>257314.52</v>
      </c>
      <c r="AO20447" s="228" t="s">
        <v>46126</v>
      </c>
      <c r="AP20447" s="229">
        <v>31827.200000000001</v>
      </c>
      <c r="AR20447" s="205"/>
      <c r="AS20447" s="206"/>
    </row>
    <row r="20448" spans="38:45" x14ac:dyDescent="0.55000000000000004">
      <c r="AL20448" s="254" t="s">
        <v>26590</v>
      </c>
      <c r="AM20448" s="255">
        <v>23583</v>
      </c>
      <c r="AO20448" s="228" t="s">
        <v>48507</v>
      </c>
      <c r="AP20448" s="229">
        <v>920</v>
      </c>
      <c r="AR20448" s="205"/>
      <c r="AS20448" s="206"/>
    </row>
    <row r="20449" spans="38:45" x14ac:dyDescent="0.55000000000000004">
      <c r="AL20449" s="254" t="s">
        <v>49408</v>
      </c>
      <c r="AM20449" s="255">
        <v>66893.78</v>
      </c>
      <c r="AO20449" s="228" t="s">
        <v>46127</v>
      </c>
      <c r="AP20449" s="229">
        <v>12648.14</v>
      </c>
      <c r="AR20449" s="205"/>
      <c r="AS20449" s="206"/>
    </row>
    <row r="20450" spans="38:45" x14ac:dyDescent="0.55000000000000004">
      <c r="AL20450" s="254" t="s">
        <v>26591</v>
      </c>
      <c r="AM20450" s="255">
        <v>453135.94</v>
      </c>
      <c r="AO20450" s="228" t="s">
        <v>46128</v>
      </c>
      <c r="AP20450" s="229">
        <v>15441.56</v>
      </c>
      <c r="AR20450" s="205"/>
      <c r="AS20450" s="206"/>
    </row>
    <row r="20451" spans="38:45" x14ac:dyDescent="0.55000000000000004">
      <c r="AL20451" s="254" t="s">
        <v>32675</v>
      </c>
      <c r="AM20451" s="255">
        <v>17273.73</v>
      </c>
      <c r="AO20451" s="228" t="s">
        <v>46129</v>
      </c>
      <c r="AP20451" s="229">
        <v>53925</v>
      </c>
      <c r="AR20451" s="205"/>
      <c r="AS20451" s="206"/>
    </row>
    <row r="20452" spans="38:45" x14ac:dyDescent="0.55000000000000004">
      <c r="AL20452" s="254" t="s">
        <v>14154</v>
      </c>
      <c r="AM20452" s="255">
        <v>1284116.23</v>
      </c>
      <c r="AO20452" s="228" t="s">
        <v>24764</v>
      </c>
      <c r="AP20452" s="229">
        <v>5618.59</v>
      </c>
      <c r="AR20452" s="205"/>
      <c r="AS20452" s="206"/>
    </row>
    <row r="20453" spans="38:45" x14ac:dyDescent="0.55000000000000004">
      <c r="AL20453" s="254" t="s">
        <v>26592</v>
      </c>
      <c r="AM20453" s="255">
        <v>-20774.11</v>
      </c>
      <c r="AO20453" s="228" t="s">
        <v>47562</v>
      </c>
      <c r="AP20453" s="229">
        <v>3239.3</v>
      </c>
      <c r="AR20453" s="205"/>
      <c r="AS20453" s="206"/>
    </row>
    <row r="20454" spans="38:45" x14ac:dyDescent="0.55000000000000004">
      <c r="AL20454" s="254" t="s">
        <v>49409</v>
      </c>
      <c r="AM20454" s="255">
        <v>482567.5</v>
      </c>
      <c r="AO20454" s="228" t="s">
        <v>24765</v>
      </c>
      <c r="AP20454" s="229">
        <v>4833</v>
      </c>
      <c r="AR20454" s="205"/>
      <c r="AS20454" s="206"/>
    </row>
    <row r="20455" spans="38:45" x14ac:dyDescent="0.55000000000000004">
      <c r="AL20455" s="254" t="s">
        <v>58382</v>
      </c>
      <c r="AM20455" s="255">
        <v>193593</v>
      </c>
      <c r="AO20455" s="228" t="s">
        <v>47563</v>
      </c>
      <c r="AP20455" s="229">
        <v>3814</v>
      </c>
      <c r="AR20455" s="205"/>
      <c r="AS20455" s="206"/>
    </row>
    <row r="20456" spans="38:45" x14ac:dyDescent="0.55000000000000004">
      <c r="AL20456" s="254" t="s">
        <v>34065</v>
      </c>
      <c r="AM20456" s="255">
        <v>228937.92</v>
      </c>
      <c r="AO20456" s="228" t="s">
        <v>33928</v>
      </c>
      <c r="AP20456" s="229">
        <v>74842</v>
      </c>
      <c r="AR20456" s="205"/>
      <c r="AS20456" s="206"/>
    </row>
    <row r="20457" spans="38:45" x14ac:dyDescent="0.55000000000000004">
      <c r="AL20457" s="254" t="s">
        <v>26619</v>
      </c>
      <c r="AM20457" s="255">
        <v>185693.36</v>
      </c>
      <c r="AO20457" s="228" t="s">
        <v>24850</v>
      </c>
      <c r="AP20457" s="229">
        <v>67709.289999999994</v>
      </c>
      <c r="AR20457" s="205"/>
      <c r="AS20457" s="206"/>
    </row>
    <row r="20458" spans="38:45" x14ac:dyDescent="0.55000000000000004">
      <c r="AL20458" s="254" t="s">
        <v>63856</v>
      </c>
      <c r="AM20458" s="255">
        <v>8665</v>
      </c>
      <c r="AO20458" s="228" t="s">
        <v>24851</v>
      </c>
      <c r="AP20458" s="229">
        <v>278596.14</v>
      </c>
      <c r="AR20458" s="205"/>
      <c r="AS20458" s="206"/>
    </row>
    <row r="20459" spans="38:45" x14ac:dyDescent="0.55000000000000004">
      <c r="AL20459" s="254" t="s">
        <v>26621</v>
      </c>
      <c r="AM20459" s="255">
        <v>57837.08</v>
      </c>
      <c r="AO20459" s="228" t="s">
        <v>24852</v>
      </c>
      <c r="AP20459" s="229">
        <v>30383.32</v>
      </c>
      <c r="AR20459" s="205"/>
      <c r="AS20459" s="206"/>
    </row>
    <row r="20460" spans="38:45" x14ac:dyDescent="0.55000000000000004">
      <c r="AL20460" s="254" t="s">
        <v>26622</v>
      </c>
      <c r="AM20460" s="255">
        <v>15500</v>
      </c>
      <c r="AO20460" s="228" t="s">
        <v>24853</v>
      </c>
      <c r="AP20460" s="229">
        <v>978025.09</v>
      </c>
      <c r="AR20460" s="205"/>
      <c r="AS20460" s="206"/>
    </row>
    <row r="20461" spans="38:45" x14ac:dyDescent="0.55000000000000004">
      <c r="AL20461" s="254" t="s">
        <v>60015</v>
      </c>
      <c r="AM20461" s="255">
        <v>10131.200000000001</v>
      </c>
      <c r="AO20461" s="228" t="s">
        <v>24854</v>
      </c>
      <c r="AP20461" s="229">
        <v>4064</v>
      </c>
      <c r="AR20461" s="205"/>
      <c r="AS20461" s="206"/>
    </row>
    <row r="20462" spans="38:45" x14ac:dyDescent="0.55000000000000004">
      <c r="AL20462" s="254" t="s">
        <v>40888</v>
      </c>
      <c r="AM20462" s="255">
        <v>4960</v>
      </c>
      <c r="AO20462" s="228" t="s">
        <v>47564</v>
      </c>
      <c r="AP20462" s="229">
        <v>10057.719999999999</v>
      </c>
      <c r="AR20462" s="205"/>
      <c r="AS20462" s="206"/>
    </row>
    <row r="20463" spans="38:45" x14ac:dyDescent="0.55000000000000004">
      <c r="AL20463" s="254" t="s">
        <v>26624</v>
      </c>
      <c r="AM20463" s="255">
        <v>26810</v>
      </c>
      <c r="AO20463" s="228" t="s">
        <v>24855</v>
      </c>
      <c r="AP20463" s="229">
        <v>327875.57</v>
      </c>
      <c r="AR20463" s="205"/>
      <c r="AS20463" s="206"/>
    </row>
    <row r="20464" spans="38:45" x14ac:dyDescent="0.55000000000000004">
      <c r="AL20464" s="254" t="s">
        <v>26625</v>
      </c>
      <c r="AM20464" s="255">
        <v>39063.379999999997</v>
      </c>
      <c r="AO20464" s="228" t="s">
        <v>24856</v>
      </c>
      <c r="AP20464" s="229">
        <v>142412</v>
      </c>
      <c r="AR20464" s="205"/>
      <c r="AS20464" s="206"/>
    </row>
    <row r="20465" spans="38:45" x14ac:dyDescent="0.55000000000000004">
      <c r="AL20465" s="254" t="s">
        <v>26626</v>
      </c>
      <c r="AM20465" s="255">
        <v>131437.59</v>
      </c>
      <c r="AO20465" s="228" t="s">
        <v>24857</v>
      </c>
      <c r="AP20465" s="229">
        <v>20390.16</v>
      </c>
      <c r="AR20465" s="205"/>
      <c r="AS20465" s="206"/>
    </row>
    <row r="20466" spans="38:45" x14ac:dyDescent="0.55000000000000004">
      <c r="AL20466" s="254" t="s">
        <v>32685</v>
      </c>
      <c r="AM20466" s="255">
        <v>49834.86</v>
      </c>
      <c r="AO20466" s="228" t="s">
        <v>24858</v>
      </c>
      <c r="AP20466" s="229">
        <v>55057.14</v>
      </c>
      <c r="AR20466" s="205"/>
      <c r="AS20466" s="206"/>
    </row>
    <row r="20467" spans="38:45" x14ac:dyDescent="0.55000000000000004">
      <c r="AL20467" s="254" t="s">
        <v>47584</v>
      </c>
      <c r="AM20467" s="255">
        <v>14857</v>
      </c>
      <c r="AO20467" s="228" t="s">
        <v>33929</v>
      </c>
      <c r="AP20467" s="229">
        <v>69312.33</v>
      </c>
      <c r="AR20467" s="205"/>
      <c r="AS20467" s="206"/>
    </row>
    <row r="20468" spans="38:45" x14ac:dyDescent="0.55000000000000004">
      <c r="AL20468" s="254" t="s">
        <v>65190</v>
      </c>
      <c r="AM20468" s="255">
        <v>-47642.64</v>
      </c>
      <c r="AO20468" s="228" t="s">
        <v>33930</v>
      </c>
      <c r="AP20468" s="229">
        <v>600</v>
      </c>
      <c r="AR20468" s="205"/>
      <c r="AS20468" s="206"/>
    </row>
    <row r="20469" spans="38:45" x14ac:dyDescent="0.55000000000000004">
      <c r="AL20469" s="254" t="s">
        <v>26629</v>
      </c>
      <c r="AM20469" s="255">
        <v>2703.48</v>
      </c>
      <c r="AO20469" s="228" t="s">
        <v>33931</v>
      </c>
      <c r="AP20469" s="229">
        <v>152252</v>
      </c>
      <c r="AR20469" s="205"/>
      <c r="AS20469" s="206"/>
    </row>
    <row r="20470" spans="38:45" x14ac:dyDescent="0.55000000000000004">
      <c r="AL20470" s="254" t="s">
        <v>26715</v>
      </c>
      <c r="AM20470" s="255">
        <v>16312.64</v>
      </c>
      <c r="AO20470" s="228" t="s">
        <v>13962</v>
      </c>
      <c r="AP20470" s="229">
        <v>199311.83</v>
      </c>
      <c r="AR20470" s="205"/>
      <c r="AS20470" s="206"/>
    </row>
    <row r="20471" spans="38:45" x14ac:dyDescent="0.55000000000000004">
      <c r="AL20471" s="254" t="s">
        <v>26716</v>
      </c>
      <c r="AM20471" s="255">
        <v>38000</v>
      </c>
      <c r="AO20471" s="228" t="s">
        <v>24860</v>
      </c>
      <c r="AP20471" s="229">
        <v>664735.17000000004</v>
      </c>
      <c r="AR20471" s="205"/>
      <c r="AS20471" s="206"/>
    </row>
    <row r="20472" spans="38:45" x14ac:dyDescent="0.55000000000000004">
      <c r="AL20472" s="254" t="s">
        <v>26717</v>
      </c>
      <c r="AM20472" s="255">
        <v>299163.68</v>
      </c>
      <c r="AO20472" s="228" t="s">
        <v>32518</v>
      </c>
      <c r="AP20472" s="229">
        <v>71791.48</v>
      </c>
      <c r="AR20472" s="205"/>
      <c r="AS20472" s="206"/>
    </row>
    <row r="20473" spans="38:45" x14ac:dyDescent="0.55000000000000004">
      <c r="AL20473" s="254" t="s">
        <v>26718</v>
      </c>
      <c r="AM20473" s="255">
        <v>125172.53</v>
      </c>
      <c r="AO20473" s="228" t="s">
        <v>24861</v>
      </c>
      <c r="AP20473" s="229">
        <v>10105.56</v>
      </c>
      <c r="AR20473" s="205"/>
      <c r="AS20473" s="206"/>
    </row>
    <row r="20474" spans="38:45" x14ac:dyDescent="0.55000000000000004">
      <c r="AL20474" s="254" t="s">
        <v>35557</v>
      </c>
      <c r="AM20474" s="255">
        <v>26640.9</v>
      </c>
      <c r="AO20474" s="228" t="s">
        <v>13963</v>
      </c>
      <c r="AP20474" s="229">
        <v>83043.820000000007</v>
      </c>
      <c r="AR20474" s="205"/>
      <c r="AS20474" s="206"/>
    </row>
    <row r="20475" spans="38:45" x14ac:dyDescent="0.55000000000000004">
      <c r="AL20475" s="254" t="s">
        <v>26721</v>
      </c>
      <c r="AM20475" s="255">
        <v>151179.1</v>
      </c>
      <c r="AO20475" s="228" t="s">
        <v>13964</v>
      </c>
      <c r="AP20475" s="229">
        <v>48868.33</v>
      </c>
      <c r="AR20475" s="205"/>
      <c r="AS20475" s="206"/>
    </row>
    <row r="20476" spans="38:45" x14ac:dyDescent="0.55000000000000004">
      <c r="AL20476" s="254" t="s">
        <v>39436</v>
      </c>
      <c r="AM20476" s="255">
        <v>105891.8</v>
      </c>
      <c r="AO20476" s="228" t="s">
        <v>24862</v>
      </c>
      <c r="AP20476" s="229">
        <v>2361.6</v>
      </c>
      <c r="AR20476" s="205"/>
      <c r="AS20476" s="206"/>
    </row>
    <row r="20477" spans="38:45" x14ac:dyDescent="0.55000000000000004">
      <c r="AL20477" s="254" t="s">
        <v>26723</v>
      </c>
      <c r="AM20477" s="255">
        <v>1331.25</v>
      </c>
      <c r="AO20477" s="228" t="s">
        <v>13965</v>
      </c>
      <c r="AP20477" s="229">
        <v>389777.74</v>
      </c>
      <c r="AR20477" s="205"/>
      <c r="AS20477" s="206"/>
    </row>
    <row r="20478" spans="38:45" x14ac:dyDescent="0.55000000000000004">
      <c r="AL20478" s="254" t="s">
        <v>26724</v>
      </c>
      <c r="AM20478" s="255">
        <v>9641.77</v>
      </c>
      <c r="AO20478" s="228" t="s">
        <v>13966</v>
      </c>
      <c r="AP20478" s="229">
        <v>98048.91</v>
      </c>
      <c r="AR20478" s="205"/>
      <c r="AS20478" s="206"/>
    </row>
    <row r="20479" spans="38:45" x14ac:dyDescent="0.55000000000000004">
      <c r="AL20479" s="254" t="s">
        <v>50760</v>
      </c>
      <c r="AM20479" s="255">
        <v>18453.060000000001</v>
      </c>
      <c r="AO20479" s="228" t="s">
        <v>33932</v>
      </c>
      <c r="AP20479" s="229">
        <v>3993768.88</v>
      </c>
      <c r="AR20479" s="205"/>
      <c r="AS20479" s="206"/>
    </row>
    <row r="20480" spans="38:45" x14ac:dyDescent="0.55000000000000004">
      <c r="AL20480" s="254" t="s">
        <v>26725</v>
      </c>
      <c r="AM20480" s="255">
        <v>1977.12</v>
      </c>
      <c r="AO20480" s="228" t="s">
        <v>24864</v>
      </c>
      <c r="AP20480" s="229">
        <v>160475.19</v>
      </c>
      <c r="AR20480" s="205"/>
      <c r="AS20480" s="206"/>
    </row>
    <row r="20481" spans="38:45" x14ac:dyDescent="0.55000000000000004">
      <c r="AL20481" s="254" t="s">
        <v>26726</v>
      </c>
      <c r="AM20481" s="255">
        <v>33630.81</v>
      </c>
      <c r="AO20481" s="228" t="s">
        <v>43320</v>
      </c>
      <c r="AP20481" s="229">
        <v>1379285.11</v>
      </c>
      <c r="AR20481" s="205"/>
      <c r="AS20481" s="206"/>
    </row>
    <row r="20482" spans="38:45" x14ac:dyDescent="0.55000000000000004">
      <c r="AL20482" s="254" t="s">
        <v>26728</v>
      </c>
      <c r="AM20482" s="255">
        <v>600</v>
      </c>
      <c r="AO20482" s="228" t="s">
        <v>36545</v>
      </c>
      <c r="AP20482" s="229">
        <v>8866.0499999999993</v>
      </c>
      <c r="AR20482" s="205"/>
      <c r="AS20482" s="206"/>
    </row>
    <row r="20483" spans="38:45" x14ac:dyDescent="0.55000000000000004">
      <c r="AL20483" s="254" t="s">
        <v>26732</v>
      </c>
      <c r="AM20483" s="255">
        <v>33978.980000000003</v>
      </c>
      <c r="AO20483" s="228" t="s">
        <v>24865</v>
      </c>
      <c r="AP20483" s="229">
        <v>27889.49</v>
      </c>
      <c r="AR20483" s="205"/>
      <c r="AS20483" s="206"/>
    </row>
    <row r="20484" spans="38:45" x14ac:dyDescent="0.55000000000000004">
      <c r="AL20484" s="254" t="s">
        <v>58089</v>
      </c>
      <c r="AM20484" s="255">
        <v>3870.78</v>
      </c>
      <c r="AO20484" s="228" t="s">
        <v>24866</v>
      </c>
      <c r="AP20484" s="229">
        <v>450879.71</v>
      </c>
      <c r="AR20484" s="205"/>
      <c r="AS20484" s="206"/>
    </row>
    <row r="20485" spans="38:45" x14ac:dyDescent="0.55000000000000004">
      <c r="AL20485" s="254" t="s">
        <v>56856</v>
      </c>
      <c r="AM20485" s="255">
        <v>570.75</v>
      </c>
      <c r="AO20485" s="228" t="s">
        <v>24867</v>
      </c>
      <c r="AP20485" s="229">
        <v>724600.08</v>
      </c>
      <c r="AR20485" s="205"/>
      <c r="AS20485" s="206"/>
    </row>
    <row r="20486" spans="38:45" x14ac:dyDescent="0.55000000000000004">
      <c r="AL20486" s="254" t="s">
        <v>26733</v>
      </c>
      <c r="AM20486" s="255">
        <v>26325</v>
      </c>
      <c r="AO20486" s="228" t="s">
        <v>13967</v>
      </c>
      <c r="AP20486" s="229">
        <v>795939.08</v>
      </c>
      <c r="AR20486" s="205"/>
      <c r="AS20486" s="206"/>
    </row>
    <row r="20487" spans="38:45" x14ac:dyDescent="0.55000000000000004">
      <c r="AL20487" s="254" t="s">
        <v>26734</v>
      </c>
      <c r="AM20487" s="255">
        <v>37977.589999999997</v>
      </c>
      <c r="AO20487" s="228" t="s">
        <v>13968</v>
      </c>
      <c r="AP20487" s="229">
        <v>1066720.99</v>
      </c>
      <c r="AR20487" s="205"/>
      <c r="AS20487" s="206"/>
    </row>
    <row r="20488" spans="38:45" x14ac:dyDescent="0.55000000000000004">
      <c r="AL20488" s="254" t="s">
        <v>26735</v>
      </c>
      <c r="AM20488" s="255">
        <v>35640</v>
      </c>
      <c r="AO20488" s="228" t="s">
        <v>13969</v>
      </c>
      <c r="AP20488" s="229">
        <v>336745.46</v>
      </c>
      <c r="AR20488" s="205"/>
      <c r="AS20488" s="206"/>
    </row>
    <row r="20489" spans="38:45" x14ac:dyDescent="0.55000000000000004">
      <c r="AL20489" s="254" t="s">
        <v>54535</v>
      </c>
      <c r="AM20489" s="255">
        <v>17214.77</v>
      </c>
      <c r="AO20489" s="228" t="s">
        <v>24868</v>
      </c>
      <c r="AP20489" s="229">
        <v>2250246.36</v>
      </c>
      <c r="AR20489" s="205"/>
      <c r="AS20489" s="206"/>
    </row>
    <row r="20490" spans="38:45" x14ac:dyDescent="0.55000000000000004">
      <c r="AL20490" s="254" t="s">
        <v>49410</v>
      </c>
      <c r="AM20490" s="255">
        <v>1472.61</v>
      </c>
      <c r="AO20490" s="228" t="s">
        <v>24871</v>
      </c>
      <c r="AP20490" s="229">
        <v>3434.6</v>
      </c>
      <c r="AR20490" s="205"/>
      <c r="AS20490" s="206"/>
    </row>
    <row r="20491" spans="38:45" x14ac:dyDescent="0.55000000000000004">
      <c r="AL20491" s="254" t="s">
        <v>14162</v>
      </c>
      <c r="AM20491" s="255">
        <v>74242.2</v>
      </c>
      <c r="AO20491" s="228" t="s">
        <v>24872</v>
      </c>
      <c r="AP20491" s="229">
        <v>201559.13</v>
      </c>
      <c r="AR20491" s="205"/>
      <c r="AS20491" s="206"/>
    </row>
    <row r="20492" spans="38:45" x14ac:dyDescent="0.55000000000000004">
      <c r="AL20492" s="254" t="s">
        <v>14163</v>
      </c>
      <c r="AM20492" s="255">
        <v>190237.08</v>
      </c>
      <c r="AO20492" s="228" t="s">
        <v>24873</v>
      </c>
      <c r="AP20492" s="229">
        <v>27.65</v>
      </c>
      <c r="AR20492" s="205"/>
      <c r="AS20492" s="206"/>
    </row>
    <row r="20493" spans="38:45" x14ac:dyDescent="0.55000000000000004">
      <c r="AL20493" s="254" t="s">
        <v>26736</v>
      </c>
      <c r="AM20493" s="255">
        <v>62141.41</v>
      </c>
      <c r="AO20493" s="228" t="s">
        <v>54479</v>
      </c>
      <c r="AP20493" s="229">
        <v>273.33</v>
      </c>
      <c r="AR20493" s="205"/>
      <c r="AS20493" s="206"/>
    </row>
    <row r="20494" spans="38:45" x14ac:dyDescent="0.55000000000000004">
      <c r="AL20494" s="254" t="s">
        <v>54536</v>
      </c>
      <c r="AM20494" s="255">
        <v>2956.13</v>
      </c>
      <c r="AO20494" s="228" t="s">
        <v>36546</v>
      </c>
      <c r="AP20494" s="229">
        <v>82.5</v>
      </c>
      <c r="AR20494" s="205"/>
      <c r="AS20494" s="206"/>
    </row>
    <row r="20495" spans="38:45" x14ac:dyDescent="0.55000000000000004">
      <c r="AL20495" s="254" t="s">
        <v>26737</v>
      </c>
      <c r="AM20495" s="255">
        <v>388986.78</v>
      </c>
      <c r="AO20495" s="228" t="s">
        <v>24875</v>
      </c>
      <c r="AP20495" s="229">
        <v>282739.21000000002</v>
      </c>
      <c r="AR20495" s="205"/>
      <c r="AS20495" s="206"/>
    </row>
    <row r="20496" spans="38:45" x14ac:dyDescent="0.55000000000000004">
      <c r="AL20496" s="254" t="s">
        <v>56857</v>
      </c>
      <c r="AM20496" s="255">
        <v>476.26</v>
      </c>
      <c r="AO20496" s="228" t="s">
        <v>24876</v>
      </c>
      <c r="AP20496" s="229">
        <v>426346.35</v>
      </c>
      <c r="AR20496" s="205"/>
      <c r="AS20496" s="206"/>
    </row>
    <row r="20497" spans="38:45" x14ac:dyDescent="0.55000000000000004">
      <c r="AL20497" s="254" t="s">
        <v>26739</v>
      </c>
      <c r="AM20497" s="255">
        <v>176522.64</v>
      </c>
      <c r="AO20497" s="228" t="s">
        <v>36547</v>
      </c>
      <c r="AP20497" s="229">
        <v>109467.75</v>
      </c>
      <c r="AR20497" s="205"/>
      <c r="AS20497" s="206"/>
    </row>
    <row r="20498" spans="38:45" x14ac:dyDescent="0.55000000000000004">
      <c r="AL20498" s="254" t="s">
        <v>14164</v>
      </c>
      <c r="AM20498" s="255">
        <v>40696.370000000003</v>
      </c>
      <c r="AO20498" s="228" t="s">
        <v>24877</v>
      </c>
      <c r="AP20498" s="229">
        <v>514732.75</v>
      </c>
      <c r="AR20498" s="205"/>
      <c r="AS20498" s="206"/>
    </row>
    <row r="20499" spans="38:45" x14ac:dyDescent="0.55000000000000004">
      <c r="AL20499" s="254" t="s">
        <v>26740</v>
      </c>
      <c r="AM20499" s="255">
        <v>383324.24</v>
      </c>
      <c r="AO20499" s="228" t="s">
        <v>24878</v>
      </c>
      <c r="AP20499" s="229">
        <v>4604697.67</v>
      </c>
      <c r="AR20499" s="205"/>
      <c r="AS20499" s="206"/>
    </row>
    <row r="20500" spans="38:45" x14ac:dyDescent="0.55000000000000004">
      <c r="AL20500" s="254" t="s">
        <v>14165</v>
      </c>
      <c r="AM20500" s="255">
        <v>234895.5</v>
      </c>
      <c r="AO20500" s="228" t="s">
        <v>24880</v>
      </c>
      <c r="AP20500" s="229">
        <v>418284.73</v>
      </c>
      <c r="AR20500" s="205"/>
      <c r="AS20500" s="206"/>
    </row>
    <row r="20501" spans="38:45" x14ac:dyDescent="0.55000000000000004">
      <c r="AL20501" s="254" t="s">
        <v>26741</v>
      </c>
      <c r="AM20501" s="255">
        <v>773.62</v>
      </c>
      <c r="AO20501" s="228" t="s">
        <v>24881</v>
      </c>
      <c r="AP20501" s="229">
        <v>1670103.67</v>
      </c>
      <c r="AR20501" s="205"/>
      <c r="AS20501" s="206"/>
    </row>
    <row r="20502" spans="38:45" x14ac:dyDescent="0.55000000000000004">
      <c r="AL20502" s="254" t="s">
        <v>48527</v>
      </c>
      <c r="AM20502" s="255">
        <v>-2998.97</v>
      </c>
      <c r="AO20502" s="228" t="s">
        <v>46130</v>
      </c>
      <c r="AP20502" s="229">
        <v>-58092.56</v>
      </c>
      <c r="AR20502" s="205"/>
      <c r="AS20502" s="206"/>
    </row>
    <row r="20503" spans="38:45" x14ac:dyDescent="0.55000000000000004">
      <c r="AL20503" s="254" t="s">
        <v>48528</v>
      </c>
      <c r="AM20503" s="255">
        <v>1479694.47</v>
      </c>
      <c r="AO20503" s="228" t="s">
        <v>39361</v>
      </c>
      <c r="AP20503" s="229">
        <v>31228.35</v>
      </c>
      <c r="AR20503" s="205"/>
      <c r="AS20503" s="206"/>
    </row>
    <row r="20504" spans="38:45" x14ac:dyDescent="0.55000000000000004">
      <c r="AL20504" s="254" t="s">
        <v>35574</v>
      </c>
      <c r="AM20504" s="255">
        <v>846447</v>
      </c>
      <c r="AO20504" s="228" t="s">
        <v>48508</v>
      </c>
      <c r="AP20504" s="229">
        <v>1253767.8999999999</v>
      </c>
      <c r="AR20504" s="205"/>
      <c r="AS20504" s="206"/>
    </row>
    <row r="20505" spans="38:45" x14ac:dyDescent="0.55000000000000004">
      <c r="AL20505" s="254" t="s">
        <v>35575</v>
      </c>
      <c r="AM20505" s="255">
        <v>33931.230000000003</v>
      </c>
      <c r="AO20505" s="228" t="s">
        <v>24903</v>
      </c>
      <c r="AP20505" s="229">
        <v>497490.97</v>
      </c>
      <c r="AR20505" s="205"/>
      <c r="AS20505" s="206"/>
    </row>
    <row r="20506" spans="38:45" x14ac:dyDescent="0.55000000000000004">
      <c r="AL20506" s="254" t="s">
        <v>26803</v>
      </c>
      <c r="AM20506" s="255">
        <v>178627.53</v>
      </c>
      <c r="AO20506" s="228" t="s">
        <v>47565</v>
      </c>
      <c r="AP20506" s="229">
        <v>58518.97</v>
      </c>
      <c r="AR20506" s="205"/>
      <c r="AS20506" s="206"/>
    </row>
    <row r="20507" spans="38:45" x14ac:dyDescent="0.55000000000000004">
      <c r="AL20507" s="254" t="s">
        <v>35576</v>
      </c>
      <c r="AM20507" s="255">
        <v>1560</v>
      </c>
      <c r="AO20507" s="228" t="s">
        <v>48509</v>
      </c>
      <c r="AP20507" s="229">
        <v>39699.96</v>
      </c>
      <c r="AR20507" s="205"/>
      <c r="AS20507" s="206"/>
    </row>
    <row r="20508" spans="38:45" x14ac:dyDescent="0.55000000000000004">
      <c r="AL20508" s="254" t="s">
        <v>26805</v>
      </c>
      <c r="AM20508" s="255">
        <v>398701.34</v>
      </c>
      <c r="AO20508" s="228" t="s">
        <v>47566</v>
      </c>
      <c r="AP20508" s="229">
        <v>40575.550000000003</v>
      </c>
      <c r="AR20508" s="205"/>
      <c r="AS20508" s="206"/>
    </row>
    <row r="20509" spans="38:45" x14ac:dyDescent="0.55000000000000004">
      <c r="AL20509" s="254" t="s">
        <v>35577</v>
      </c>
      <c r="AM20509" s="255">
        <v>1639958.55</v>
      </c>
      <c r="AO20509" s="228" t="s">
        <v>49397</v>
      </c>
      <c r="AP20509" s="229">
        <v>12208</v>
      </c>
      <c r="AR20509" s="205"/>
      <c r="AS20509" s="206"/>
    </row>
    <row r="20510" spans="38:45" x14ac:dyDescent="0.55000000000000004">
      <c r="AL20510" s="254" t="s">
        <v>26806</v>
      </c>
      <c r="AM20510" s="255">
        <v>1425967.56</v>
      </c>
      <c r="AO20510" s="228" t="s">
        <v>46131</v>
      </c>
      <c r="AP20510" s="229">
        <v>327398.87</v>
      </c>
      <c r="AR20510" s="205"/>
      <c r="AS20510" s="206"/>
    </row>
    <row r="20511" spans="38:45" x14ac:dyDescent="0.55000000000000004">
      <c r="AL20511" s="254" t="s">
        <v>26808</v>
      </c>
      <c r="AM20511" s="255">
        <v>131482.32999999999</v>
      </c>
      <c r="AO20511" s="228" t="s">
        <v>13976</v>
      </c>
      <c r="AP20511" s="229">
        <v>73699.75</v>
      </c>
      <c r="AR20511" s="205"/>
      <c r="AS20511" s="206"/>
    </row>
    <row r="20512" spans="38:45" x14ac:dyDescent="0.55000000000000004">
      <c r="AL20512" s="254" t="s">
        <v>58786</v>
      </c>
      <c r="AM20512" s="255">
        <v>4852.1000000000004</v>
      </c>
      <c r="AO20512" s="228" t="s">
        <v>35370</v>
      </c>
      <c r="AP20512" s="229">
        <v>7967.25</v>
      </c>
      <c r="AR20512" s="205"/>
      <c r="AS20512" s="206"/>
    </row>
    <row r="20513" spans="38:45" x14ac:dyDescent="0.55000000000000004">
      <c r="AL20513" s="254" t="s">
        <v>36667</v>
      </c>
      <c r="AM20513" s="255">
        <v>7430.58</v>
      </c>
      <c r="AO20513" s="228" t="s">
        <v>13977</v>
      </c>
      <c r="AP20513" s="229">
        <v>6254.03</v>
      </c>
      <c r="AR20513" s="205"/>
      <c r="AS20513" s="206"/>
    </row>
    <row r="20514" spans="38:45" x14ac:dyDescent="0.55000000000000004">
      <c r="AL20514" s="254" t="s">
        <v>26810</v>
      </c>
      <c r="AM20514" s="255">
        <v>102447.23</v>
      </c>
      <c r="AO20514" s="228" t="s">
        <v>24908</v>
      </c>
      <c r="AP20514" s="229">
        <v>3881.81</v>
      </c>
      <c r="AR20514" s="205"/>
      <c r="AS20514" s="206"/>
    </row>
    <row r="20515" spans="38:45" x14ac:dyDescent="0.55000000000000004">
      <c r="AL20515" s="254" t="s">
        <v>26812</v>
      </c>
      <c r="AM20515" s="255">
        <v>94767.18</v>
      </c>
      <c r="AO20515" s="228" t="s">
        <v>24909</v>
      </c>
      <c r="AP20515" s="229">
        <v>66500</v>
      </c>
      <c r="AR20515" s="205"/>
      <c r="AS20515" s="206"/>
    </row>
    <row r="20516" spans="38:45" x14ac:dyDescent="0.55000000000000004">
      <c r="AL20516" s="254" t="s">
        <v>26813</v>
      </c>
      <c r="AM20516" s="255">
        <v>10574.03</v>
      </c>
      <c r="AO20516" s="228" t="s">
        <v>13978</v>
      </c>
      <c r="AP20516" s="229">
        <v>67859.72</v>
      </c>
      <c r="AR20516" s="205"/>
      <c r="AS20516" s="206"/>
    </row>
    <row r="20517" spans="38:45" x14ac:dyDescent="0.55000000000000004">
      <c r="AL20517" s="254" t="s">
        <v>40889</v>
      </c>
      <c r="AM20517" s="255">
        <v>192992.45</v>
      </c>
      <c r="AO20517" s="228" t="s">
        <v>24910</v>
      </c>
      <c r="AP20517" s="229">
        <v>77508.03</v>
      </c>
      <c r="AR20517" s="205"/>
      <c r="AS20517" s="206"/>
    </row>
    <row r="20518" spans="38:45" x14ac:dyDescent="0.55000000000000004">
      <c r="AL20518" s="254" t="s">
        <v>54538</v>
      </c>
      <c r="AM20518" s="255">
        <v>2856517.27</v>
      </c>
      <c r="AO20518" s="228" t="s">
        <v>24911</v>
      </c>
      <c r="AP20518" s="229">
        <v>19940.060000000001</v>
      </c>
      <c r="AR20518" s="205"/>
      <c r="AS20518" s="206"/>
    </row>
    <row r="20519" spans="38:45" x14ac:dyDescent="0.55000000000000004">
      <c r="AL20519" s="254" t="s">
        <v>50761</v>
      </c>
      <c r="AM20519" s="255">
        <v>25080</v>
      </c>
      <c r="AO20519" s="228" t="s">
        <v>24981</v>
      </c>
      <c r="AP20519" s="229">
        <v>81820.800000000003</v>
      </c>
      <c r="AR20519" s="205"/>
      <c r="AS20519" s="206"/>
    </row>
    <row r="20520" spans="38:45" x14ac:dyDescent="0.55000000000000004">
      <c r="AL20520" s="254" t="s">
        <v>26815</v>
      </c>
      <c r="AM20520" s="255">
        <v>808814.89</v>
      </c>
      <c r="AO20520" s="228" t="s">
        <v>33943</v>
      </c>
      <c r="AP20520" s="229">
        <v>248235.67</v>
      </c>
      <c r="AR20520" s="205"/>
      <c r="AS20520" s="206"/>
    </row>
    <row r="20521" spans="38:45" x14ac:dyDescent="0.55000000000000004">
      <c r="AL20521" s="254" t="s">
        <v>26816</v>
      </c>
      <c r="AM20521" s="255">
        <v>482950.28</v>
      </c>
      <c r="AO20521" s="228" t="s">
        <v>24982</v>
      </c>
      <c r="AP20521" s="229">
        <v>191118.63</v>
      </c>
      <c r="AR20521" s="205"/>
      <c r="AS20521" s="206"/>
    </row>
    <row r="20522" spans="38:45" x14ac:dyDescent="0.55000000000000004">
      <c r="AL20522" s="254" t="s">
        <v>40890</v>
      </c>
      <c r="AM20522" s="255">
        <v>2496.52</v>
      </c>
      <c r="AO20522" s="228" t="s">
        <v>33944</v>
      </c>
      <c r="AP20522" s="229">
        <v>2000015.73</v>
      </c>
      <c r="AR20522" s="205"/>
      <c r="AS20522" s="206"/>
    </row>
    <row r="20523" spans="38:45" x14ac:dyDescent="0.55000000000000004">
      <c r="AL20523" s="254" t="s">
        <v>26817</v>
      </c>
      <c r="AM20523" s="255">
        <v>684109.1</v>
      </c>
      <c r="AO20523" s="228" t="s">
        <v>34403</v>
      </c>
      <c r="AP20523" s="229">
        <v>52583.61</v>
      </c>
      <c r="AR20523" s="205"/>
      <c r="AS20523" s="206"/>
    </row>
    <row r="20524" spans="38:45" x14ac:dyDescent="0.55000000000000004">
      <c r="AL20524" s="254" t="s">
        <v>26818</v>
      </c>
      <c r="AM20524" s="255">
        <v>2172043.56</v>
      </c>
      <c r="AO20524" s="228" t="s">
        <v>24984</v>
      </c>
      <c r="AP20524" s="229">
        <v>1613962.83</v>
      </c>
      <c r="AR20524" s="205"/>
      <c r="AS20524" s="206"/>
    </row>
    <row r="20525" spans="38:45" x14ac:dyDescent="0.55000000000000004">
      <c r="AL20525" s="254" t="s">
        <v>26819</v>
      </c>
      <c r="AM20525" s="255">
        <v>754495.61</v>
      </c>
      <c r="AO20525" s="228" t="s">
        <v>35387</v>
      </c>
      <c r="AP20525" s="229">
        <v>16422.439999999999</v>
      </c>
      <c r="AR20525" s="205"/>
      <c r="AS20525" s="206"/>
    </row>
    <row r="20526" spans="38:45" x14ac:dyDescent="0.55000000000000004">
      <c r="AL20526" s="254" t="s">
        <v>65191</v>
      </c>
      <c r="AM20526" s="255">
        <v>170088</v>
      </c>
      <c r="AO20526" s="228" t="s">
        <v>24985</v>
      </c>
      <c r="AP20526" s="229">
        <v>2100473.65</v>
      </c>
      <c r="AR20526" s="205"/>
      <c r="AS20526" s="206"/>
    </row>
    <row r="20527" spans="38:45" x14ac:dyDescent="0.55000000000000004">
      <c r="AL20527" s="254" t="s">
        <v>26820</v>
      </c>
      <c r="AM20527" s="255">
        <v>59381.15</v>
      </c>
      <c r="AO20527" s="228" t="s">
        <v>33945</v>
      </c>
      <c r="AP20527" s="229">
        <v>573239.68000000005</v>
      </c>
      <c r="AR20527" s="205"/>
      <c r="AS20527" s="206"/>
    </row>
    <row r="20528" spans="38:45" x14ac:dyDescent="0.55000000000000004">
      <c r="AL20528" s="254" t="s">
        <v>26821</v>
      </c>
      <c r="AM20528" s="255">
        <v>81286.87</v>
      </c>
      <c r="AO20528" s="228" t="s">
        <v>24987</v>
      </c>
      <c r="AP20528" s="229">
        <v>67440</v>
      </c>
      <c r="AR20528" s="205"/>
      <c r="AS20528" s="206"/>
    </row>
    <row r="20529" spans="38:45" x14ac:dyDescent="0.55000000000000004">
      <c r="AL20529" s="254" t="s">
        <v>26823</v>
      </c>
      <c r="AM20529" s="255">
        <v>20528.12</v>
      </c>
      <c r="AO20529" s="228" t="s">
        <v>24988</v>
      </c>
      <c r="AP20529" s="229">
        <v>16451.29</v>
      </c>
      <c r="AR20529" s="205"/>
      <c r="AS20529" s="206"/>
    </row>
    <row r="20530" spans="38:45" x14ac:dyDescent="0.55000000000000004">
      <c r="AL20530" s="254" t="s">
        <v>58787</v>
      </c>
      <c r="AM20530" s="255">
        <v>546.98</v>
      </c>
      <c r="AO20530" s="228" t="s">
        <v>24989</v>
      </c>
      <c r="AP20530" s="229">
        <v>84145.24</v>
      </c>
      <c r="AR20530" s="205"/>
      <c r="AS20530" s="206"/>
    </row>
    <row r="20531" spans="38:45" x14ac:dyDescent="0.55000000000000004">
      <c r="AL20531" s="254" t="s">
        <v>26825</v>
      </c>
      <c r="AM20531" s="255">
        <v>10636.4</v>
      </c>
      <c r="AO20531" s="228" t="s">
        <v>39367</v>
      </c>
      <c r="AP20531" s="229">
        <v>258198.96</v>
      </c>
      <c r="AR20531" s="205"/>
      <c r="AS20531" s="206"/>
    </row>
    <row r="20532" spans="38:45" x14ac:dyDescent="0.55000000000000004">
      <c r="AL20532" s="254" t="s">
        <v>26826</v>
      </c>
      <c r="AM20532" s="255">
        <v>1661039.73</v>
      </c>
      <c r="AO20532" s="228" t="s">
        <v>33946</v>
      </c>
      <c r="AP20532" s="229">
        <v>52722.78</v>
      </c>
      <c r="AR20532" s="205"/>
      <c r="AS20532" s="206"/>
    </row>
    <row r="20533" spans="38:45" x14ac:dyDescent="0.55000000000000004">
      <c r="AL20533" s="254" t="s">
        <v>26827</v>
      </c>
      <c r="AM20533" s="255">
        <v>3702829.64</v>
      </c>
      <c r="AO20533" s="228" t="s">
        <v>13988</v>
      </c>
      <c r="AP20533" s="229">
        <v>256455.07</v>
      </c>
      <c r="AR20533" s="205"/>
      <c r="AS20533" s="206"/>
    </row>
    <row r="20534" spans="38:45" x14ac:dyDescent="0.55000000000000004">
      <c r="AL20534" s="254" t="s">
        <v>26828</v>
      </c>
      <c r="AM20534" s="255">
        <v>498423.32</v>
      </c>
      <c r="AO20534" s="228" t="s">
        <v>35388</v>
      </c>
      <c r="AP20534" s="229">
        <v>9681601.6999999993</v>
      </c>
      <c r="AR20534" s="205"/>
      <c r="AS20534" s="206"/>
    </row>
    <row r="20535" spans="38:45" x14ac:dyDescent="0.55000000000000004">
      <c r="AL20535" s="254" t="s">
        <v>26829</v>
      </c>
      <c r="AM20535" s="255">
        <v>646850.98</v>
      </c>
      <c r="AO20535" s="228" t="s">
        <v>24993</v>
      </c>
      <c r="AP20535" s="229">
        <v>531904.32999999996</v>
      </c>
      <c r="AR20535" s="205"/>
      <c r="AS20535" s="206"/>
    </row>
    <row r="20536" spans="38:45" x14ac:dyDescent="0.55000000000000004">
      <c r="AL20536" s="254" t="s">
        <v>62390</v>
      </c>
      <c r="AM20536" s="255">
        <v>2855474</v>
      </c>
      <c r="AO20536" s="228" t="s">
        <v>35389</v>
      </c>
      <c r="AP20536" s="229">
        <v>2097.36</v>
      </c>
      <c r="AR20536" s="205"/>
      <c r="AS20536" s="206"/>
    </row>
    <row r="20537" spans="38:45" x14ac:dyDescent="0.55000000000000004">
      <c r="AL20537" s="254" t="s">
        <v>43351</v>
      </c>
      <c r="AM20537" s="255">
        <v>4776021.97</v>
      </c>
      <c r="AO20537" s="228" t="s">
        <v>35390</v>
      </c>
      <c r="AP20537" s="229">
        <v>3700</v>
      </c>
      <c r="AR20537" s="205"/>
      <c r="AS20537" s="206"/>
    </row>
    <row r="20538" spans="38:45" x14ac:dyDescent="0.55000000000000004">
      <c r="AL20538" s="254" t="s">
        <v>26830</v>
      </c>
      <c r="AM20538" s="255">
        <v>277466.74</v>
      </c>
      <c r="AO20538" s="228" t="s">
        <v>24995</v>
      </c>
      <c r="AP20538" s="229">
        <v>123.87</v>
      </c>
      <c r="AR20538" s="205"/>
      <c r="AS20538" s="206"/>
    </row>
    <row r="20539" spans="38:45" x14ac:dyDescent="0.55000000000000004">
      <c r="AL20539" s="254" t="s">
        <v>59347</v>
      </c>
      <c r="AM20539" s="255">
        <v>612258</v>
      </c>
      <c r="AO20539" s="228" t="s">
        <v>13991</v>
      </c>
      <c r="AP20539" s="229">
        <v>1335575.17</v>
      </c>
      <c r="AR20539" s="205"/>
      <c r="AS20539" s="206"/>
    </row>
    <row r="20540" spans="38:45" x14ac:dyDescent="0.55000000000000004">
      <c r="AL20540" s="254" t="s">
        <v>35585</v>
      </c>
      <c r="AM20540" s="255">
        <v>131555.93</v>
      </c>
      <c r="AO20540" s="228" t="s">
        <v>13992</v>
      </c>
      <c r="AP20540" s="229">
        <v>1232443.1299999999</v>
      </c>
      <c r="AR20540" s="205"/>
      <c r="AS20540" s="206"/>
    </row>
    <row r="20541" spans="38:45" x14ac:dyDescent="0.55000000000000004">
      <c r="AL20541" s="254" t="s">
        <v>35586</v>
      </c>
      <c r="AM20541" s="255">
        <v>66901.53</v>
      </c>
      <c r="AO20541" s="228" t="s">
        <v>24996</v>
      </c>
      <c r="AP20541" s="229">
        <v>452064.24</v>
      </c>
      <c r="AR20541" s="205"/>
      <c r="AS20541" s="206"/>
    </row>
    <row r="20542" spans="38:45" x14ac:dyDescent="0.55000000000000004">
      <c r="AL20542" s="254" t="s">
        <v>35587</v>
      </c>
      <c r="AM20542" s="255">
        <v>15080.98</v>
      </c>
      <c r="AO20542" s="228" t="s">
        <v>24998</v>
      </c>
      <c r="AP20542" s="229">
        <v>1342597.81</v>
      </c>
      <c r="AR20542" s="205"/>
      <c r="AS20542" s="206"/>
    </row>
    <row r="20543" spans="38:45" x14ac:dyDescent="0.55000000000000004">
      <c r="AL20543" s="254" t="s">
        <v>35588</v>
      </c>
      <c r="AM20543" s="255">
        <v>2108.2800000000002</v>
      </c>
      <c r="AO20543" s="228" t="s">
        <v>24999</v>
      </c>
      <c r="AP20543" s="229">
        <v>838168.99</v>
      </c>
      <c r="AR20543" s="205"/>
      <c r="AS20543" s="206"/>
    </row>
    <row r="20544" spans="38:45" x14ac:dyDescent="0.55000000000000004">
      <c r="AL20544" s="254" t="s">
        <v>26845</v>
      </c>
      <c r="AM20544" s="255">
        <v>4454</v>
      </c>
      <c r="AO20544" s="228" t="s">
        <v>48510</v>
      </c>
      <c r="AP20544" s="229">
        <v>103679.79</v>
      </c>
      <c r="AR20544" s="205"/>
      <c r="AS20544" s="206"/>
    </row>
    <row r="20545" spans="38:45" x14ac:dyDescent="0.55000000000000004">
      <c r="AL20545" s="254" t="s">
        <v>26863</v>
      </c>
      <c r="AM20545" s="255">
        <v>4525.6000000000004</v>
      </c>
      <c r="AO20545" s="228" t="s">
        <v>25003</v>
      </c>
      <c r="AP20545" s="229">
        <v>68879.929999999993</v>
      </c>
      <c r="AR20545" s="205"/>
      <c r="AS20545" s="206"/>
    </row>
    <row r="20546" spans="38:45" x14ac:dyDescent="0.55000000000000004">
      <c r="AL20546" s="254" t="s">
        <v>39441</v>
      </c>
      <c r="AM20546" s="255">
        <v>14929.34</v>
      </c>
      <c r="AO20546" s="228" t="s">
        <v>54480</v>
      </c>
      <c r="AP20546" s="229">
        <v>3598532.86</v>
      </c>
      <c r="AR20546" s="205"/>
      <c r="AS20546" s="206"/>
    </row>
    <row r="20547" spans="38:45" x14ac:dyDescent="0.55000000000000004">
      <c r="AL20547" s="254" t="s">
        <v>26864</v>
      </c>
      <c r="AM20547" s="255">
        <v>1316.16</v>
      </c>
      <c r="AO20547" s="228" t="s">
        <v>25004</v>
      </c>
      <c r="AP20547" s="229">
        <v>831469.35</v>
      </c>
      <c r="AR20547" s="205"/>
      <c r="AS20547" s="206"/>
    </row>
    <row r="20548" spans="38:45" x14ac:dyDescent="0.55000000000000004">
      <c r="AL20548" s="254" t="s">
        <v>62911</v>
      </c>
      <c r="AM20548" s="255">
        <v>1801.98</v>
      </c>
      <c r="AO20548" s="228" t="s">
        <v>25005</v>
      </c>
      <c r="AP20548" s="229">
        <v>3420341.96</v>
      </c>
      <c r="AR20548" s="205"/>
      <c r="AS20548" s="206"/>
    </row>
    <row r="20549" spans="38:45" x14ac:dyDescent="0.55000000000000004">
      <c r="AL20549" s="254" t="s">
        <v>62912</v>
      </c>
      <c r="AM20549" s="255">
        <v>1169.92</v>
      </c>
      <c r="AO20549" s="228" t="s">
        <v>25006</v>
      </c>
      <c r="AP20549" s="229">
        <v>407550.55</v>
      </c>
      <c r="AR20549" s="205"/>
      <c r="AS20549" s="206"/>
    </row>
    <row r="20550" spans="38:45" x14ac:dyDescent="0.55000000000000004">
      <c r="AL20550" s="254" t="s">
        <v>43352</v>
      </c>
      <c r="AM20550" s="255">
        <v>500</v>
      </c>
      <c r="AO20550" s="228" t="s">
        <v>25008</v>
      </c>
      <c r="AP20550" s="229">
        <v>5949479.7300000004</v>
      </c>
      <c r="AR20550" s="205"/>
      <c r="AS20550" s="206"/>
    </row>
    <row r="20551" spans="38:45" x14ac:dyDescent="0.55000000000000004">
      <c r="AL20551" s="254" t="s">
        <v>26867</v>
      </c>
      <c r="AM20551" s="255">
        <v>12322</v>
      </c>
      <c r="AO20551" s="228" t="s">
        <v>25009</v>
      </c>
      <c r="AP20551" s="229">
        <v>138682.47</v>
      </c>
      <c r="AR20551" s="205"/>
      <c r="AS20551" s="206"/>
    </row>
    <row r="20552" spans="38:45" x14ac:dyDescent="0.55000000000000004">
      <c r="AL20552" s="254" t="s">
        <v>26869</v>
      </c>
      <c r="AM20552" s="255">
        <v>45708</v>
      </c>
      <c r="AO20552" s="228" t="s">
        <v>25034</v>
      </c>
      <c r="AP20552" s="229">
        <v>11550.12</v>
      </c>
      <c r="AR20552" s="205"/>
      <c r="AS20552" s="206"/>
    </row>
    <row r="20553" spans="38:45" x14ac:dyDescent="0.55000000000000004">
      <c r="AL20553" s="254" t="s">
        <v>54542</v>
      </c>
      <c r="AM20553" s="255">
        <v>30442.5</v>
      </c>
      <c r="AO20553" s="228" t="s">
        <v>25036</v>
      </c>
      <c r="AP20553" s="229">
        <v>28460.720000000001</v>
      </c>
      <c r="AR20553" s="205"/>
      <c r="AS20553" s="206"/>
    </row>
    <row r="20554" spans="38:45" x14ac:dyDescent="0.55000000000000004">
      <c r="AL20554" s="254" t="s">
        <v>47587</v>
      </c>
      <c r="AM20554" s="255">
        <v>53000</v>
      </c>
      <c r="AO20554" s="228" t="s">
        <v>43321</v>
      </c>
      <c r="AP20554" s="229">
        <v>24617.97</v>
      </c>
      <c r="AR20554" s="205"/>
      <c r="AS20554" s="206"/>
    </row>
    <row r="20555" spans="38:45" x14ac:dyDescent="0.55000000000000004">
      <c r="AL20555" s="254" t="s">
        <v>47588</v>
      </c>
      <c r="AM20555" s="255">
        <v>6230.2</v>
      </c>
      <c r="AO20555" s="228" t="s">
        <v>43322</v>
      </c>
      <c r="AP20555" s="229">
        <v>104363.21</v>
      </c>
      <c r="AR20555" s="205"/>
      <c r="AS20555" s="206"/>
    </row>
    <row r="20556" spans="38:45" x14ac:dyDescent="0.55000000000000004">
      <c r="AL20556" s="254" t="s">
        <v>60016</v>
      </c>
      <c r="AM20556" s="255">
        <v>6674.06</v>
      </c>
      <c r="AO20556" s="228" t="s">
        <v>25037</v>
      </c>
      <c r="AP20556" s="229">
        <v>12887.61</v>
      </c>
      <c r="AR20556" s="205"/>
      <c r="AS20556" s="206"/>
    </row>
    <row r="20557" spans="38:45" x14ac:dyDescent="0.55000000000000004">
      <c r="AL20557" s="254" t="s">
        <v>60017</v>
      </c>
      <c r="AM20557" s="255">
        <v>2690</v>
      </c>
      <c r="AO20557" s="228" t="s">
        <v>25039</v>
      </c>
      <c r="AP20557" s="229">
        <v>6754</v>
      </c>
      <c r="AR20557" s="205"/>
      <c r="AS20557" s="206"/>
    </row>
    <row r="20558" spans="38:45" x14ac:dyDescent="0.55000000000000004">
      <c r="AL20558" s="254" t="s">
        <v>60018</v>
      </c>
      <c r="AM20558" s="255">
        <v>22750.52</v>
      </c>
      <c r="AO20558" s="228" t="s">
        <v>54481</v>
      </c>
      <c r="AP20558" s="229">
        <v>2500</v>
      </c>
      <c r="AR20558" s="205"/>
      <c r="AS20558" s="206"/>
    </row>
    <row r="20559" spans="38:45" x14ac:dyDescent="0.55000000000000004">
      <c r="AL20559" s="254" t="s">
        <v>54545</v>
      </c>
      <c r="AM20559" s="255">
        <v>31976.47</v>
      </c>
      <c r="AO20559" s="228" t="s">
        <v>40854</v>
      </c>
      <c r="AP20559" s="229">
        <v>1596.85</v>
      </c>
      <c r="AR20559" s="205"/>
      <c r="AS20559" s="206"/>
    </row>
    <row r="20560" spans="38:45" x14ac:dyDescent="0.55000000000000004">
      <c r="AL20560" s="254" t="s">
        <v>60019</v>
      </c>
      <c r="AM20560" s="255">
        <v>33370.51</v>
      </c>
      <c r="AO20560" s="228" t="s">
        <v>25040</v>
      </c>
      <c r="AP20560" s="229">
        <v>96</v>
      </c>
      <c r="AR20560" s="205"/>
      <c r="AS20560" s="206"/>
    </row>
    <row r="20561" spans="38:45" x14ac:dyDescent="0.55000000000000004">
      <c r="AL20561" s="254" t="s">
        <v>35594</v>
      </c>
      <c r="AM20561" s="255">
        <v>1999.34</v>
      </c>
      <c r="AO20561" s="228" t="s">
        <v>25041</v>
      </c>
      <c r="AP20561" s="229">
        <v>18713.28</v>
      </c>
      <c r="AR20561" s="205"/>
      <c r="AS20561" s="206"/>
    </row>
    <row r="20562" spans="38:45" x14ac:dyDescent="0.55000000000000004">
      <c r="AL20562" s="254" t="s">
        <v>54546</v>
      </c>
      <c r="AM20562" s="255">
        <v>367618.09</v>
      </c>
      <c r="AO20562" s="228" t="s">
        <v>25042</v>
      </c>
      <c r="AP20562" s="229">
        <v>2560</v>
      </c>
      <c r="AR20562" s="205"/>
      <c r="AS20562" s="206"/>
    </row>
    <row r="20563" spans="38:45" x14ac:dyDescent="0.55000000000000004">
      <c r="AL20563" s="254" t="s">
        <v>26917</v>
      </c>
      <c r="AM20563" s="255">
        <v>5226.58</v>
      </c>
      <c r="AO20563" s="228" t="s">
        <v>25043</v>
      </c>
      <c r="AP20563" s="229">
        <v>14525.99</v>
      </c>
      <c r="AR20563" s="205"/>
      <c r="AS20563" s="206"/>
    </row>
    <row r="20564" spans="38:45" x14ac:dyDescent="0.55000000000000004">
      <c r="AL20564" s="254" t="s">
        <v>35595</v>
      </c>
      <c r="AM20564" s="255">
        <v>41684.959999999999</v>
      </c>
      <c r="AO20564" s="228" t="s">
        <v>25044</v>
      </c>
      <c r="AP20564" s="229">
        <v>3247.2</v>
      </c>
      <c r="AR20564" s="205"/>
      <c r="AS20564" s="206"/>
    </row>
    <row r="20565" spans="38:45" x14ac:dyDescent="0.55000000000000004">
      <c r="AL20565" s="254" t="s">
        <v>63521</v>
      </c>
      <c r="AM20565" s="255">
        <v>4076.81</v>
      </c>
      <c r="AO20565" s="228" t="s">
        <v>25052</v>
      </c>
      <c r="AP20565" s="229">
        <v>4051.67</v>
      </c>
      <c r="AR20565" s="205"/>
      <c r="AS20565" s="206"/>
    </row>
    <row r="20566" spans="38:45" x14ac:dyDescent="0.55000000000000004">
      <c r="AL20566" s="254" t="s">
        <v>26918</v>
      </c>
      <c r="AM20566" s="255">
        <v>19903.68</v>
      </c>
      <c r="AO20566" s="228" t="s">
        <v>25053</v>
      </c>
      <c r="AP20566" s="229">
        <v>10250</v>
      </c>
      <c r="AR20566" s="205"/>
      <c r="AS20566" s="206"/>
    </row>
    <row r="20567" spans="38:45" x14ac:dyDescent="0.55000000000000004">
      <c r="AL20567" s="254" t="s">
        <v>54547</v>
      </c>
      <c r="AM20567" s="255">
        <v>923.33</v>
      </c>
      <c r="AO20567" s="228" t="s">
        <v>46132</v>
      </c>
      <c r="AP20567" s="229">
        <v>30809.200000000001</v>
      </c>
      <c r="AR20567" s="205"/>
      <c r="AS20567" s="206"/>
    </row>
    <row r="20568" spans="38:45" x14ac:dyDescent="0.55000000000000004">
      <c r="AL20568" s="254" t="s">
        <v>26919</v>
      </c>
      <c r="AM20568" s="255">
        <v>148479.64000000001</v>
      </c>
      <c r="AO20568" s="228" t="s">
        <v>25055</v>
      </c>
      <c r="AP20568" s="229">
        <v>1782.57</v>
      </c>
      <c r="AR20568" s="205"/>
      <c r="AS20568" s="206"/>
    </row>
    <row r="20569" spans="38:45" x14ac:dyDescent="0.55000000000000004">
      <c r="AL20569" s="254" t="s">
        <v>26920</v>
      </c>
      <c r="AM20569" s="255">
        <v>967.23</v>
      </c>
      <c r="AO20569" s="228" t="s">
        <v>54482</v>
      </c>
      <c r="AP20569" s="229">
        <v>654</v>
      </c>
      <c r="AR20569" s="205"/>
      <c r="AS20569" s="206"/>
    </row>
    <row r="20570" spans="38:45" x14ac:dyDescent="0.55000000000000004">
      <c r="AL20570" s="254" t="s">
        <v>58788</v>
      </c>
      <c r="AM20570" s="255">
        <v>903</v>
      </c>
      <c r="AO20570" s="228" t="s">
        <v>54483</v>
      </c>
      <c r="AP20570" s="229">
        <v>647.86</v>
      </c>
      <c r="AR20570" s="205"/>
      <c r="AS20570" s="206"/>
    </row>
    <row r="20571" spans="38:45" x14ac:dyDescent="0.55000000000000004">
      <c r="AL20571" s="254" t="s">
        <v>54548</v>
      </c>
      <c r="AM20571" s="255">
        <v>520106.45</v>
      </c>
      <c r="AO20571" s="228" t="s">
        <v>25056</v>
      </c>
      <c r="AP20571" s="229">
        <v>5040</v>
      </c>
      <c r="AR20571" s="205"/>
      <c r="AS20571" s="206"/>
    </row>
    <row r="20572" spans="38:45" x14ac:dyDescent="0.55000000000000004">
      <c r="AL20572" s="254" t="s">
        <v>60020</v>
      </c>
      <c r="AM20572" s="255">
        <v>660</v>
      </c>
      <c r="AO20572" s="228" t="s">
        <v>54484</v>
      </c>
      <c r="AP20572" s="229">
        <v>600</v>
      </c>
      <c r="AR20572" s="205"/>
      <c r="AS20572" s="206"/>
    </row>
    <row r="20573" spans="38:45" x14ac:dyDescent="0.55000000000000004">
      <c r="AL20573" s="254" t="s">
        <v>26921</v>
      </c>
      <c r="AM20573" s="255">
        <v>25630.44</v>
      </c>
      <c r="AO20573" s="228" t="s">
        <v>25057</v>
      </c>
      <c r="AP20573" s="229">
        <v>746.28</v>
      </c>
      <c r="AR20573" s="205"/>
      <c r="AS20573" s="206"/>
    </row>
    <row r="20574" spans="38:45" x14ac:dyDescent="0.55000000000000004">
      <c r="AL20574" s="254" t="s">
        <v>26922</v>
      </c>
      <c r="AM20574" s="255">
        <v>17302.060000000001</v>
      </c>
      <c r="AO20574" s="228" t="s">
        <v>25075</v>
      </c>
      <c r="AP20574" s="229">
        <v>6634.8</v>
      </c>
      <c r="AR20574" s="205"/>
      <c r="AS20574" s="206"/>
    </row>
    <row r="20575" spans="38:45" x14ac:dyDescent="0.55000000000000004">
      <c r="AL20575" s="254" t="s">
        <v>36670</v>
      </c>
      <c r="AM20575" s="255">
        <v>3070651.72</v>
      </c>
      <c r="AO20575" s="228" t="s">
        <v>47567</v>
      </c>
      <c r="AP20575" s="229">
        <v>87099.77</v>
      </c>
      <c r="AR20575" s="205"/>
      <c r="AS20575" s="206"/>
    </row>
    <row r="20576" spans="38:45" x14ac:dyDescent="0.55000000000000004">
      <c r="AL20576" s="254" t="s">
        <v>43353</v>
      </c>
      <c r="AM20576" s="255">
        <v>10491.41</v>
      </c>
      <c r="AO20576" s="228" t="s">
        <v>25076</v>
      </c>
      <c r="AP20576" s="229">
        <v>24992</v>
      </c>
      <c r="AR20576" s="205"/>
      <c r="AS20576" s="206"/>
    </row>
    <row r="20577" spans="38:45" x14ac:dyDescent="0.55000000000000004">
      <c r="AL20577" s="254" t="s">
        <v>63522</v>
      </c>
      <c r="AM20577" s="255">
        <v>451.5</v>
      </c>
      <c r="AO20577" s="228" t="s">
        <v>46133</v>
      </c>
      <c r="AP20577" s="229">
        <v>32269</v>
      </c>
      <c r="AR20577" s="205"/>
      <c r="AS20577" s="206"/>
    </row>
    <row r="20578" spans="38:45" x14ac:dyDescent="0.55000000000000004">
      <c r="AL20578" s="254" t="s">
        <v>62391</v>
      </c>
      <c r="AM20578" s="255">
        <v>4328.95</v>
      </c>
      <c r="AO20578" s="228" t="s">
        <v>25077</v>
      </c>
      <c r="AP20578" s="229">
        <v>1100</v>
      </c>
      <c r="AR20578" s="205"/>
      <c r="AS20578" s="206"/>
    </row>
    <row r="20579" spans="38:45" x14ac:dyDescent="0.55000000000000004">
      <c r="AL20579" s="254" t="s">
        <v>26925</v>
      </c>
      <c r="AM20579" s="255">
        <v>85245.6</v>
      </c>
      <c r="AO20579" s="228" t="s">
        <v>25078</v>
      </c>
      <c r="AP20579" s="229">
        <v>4508.26</v>
      </c>
      <c r="AR20579" s="205"/>
      <c r="AS20579" s="206"/>
    </row>
    <row r="20580" spans="38:45" x14ac:dyDescent="0.55000000000000004">
      <c r="AL20580" s="254" t="s">
        <v>43354</v>
      </c>
      <c r="AM20580" s="255">
        <v>75068.02</v>
      </c>
      <c r="AO20580" s="228" t="s">
        <v>25079</v>
      </c>
      <c r="AP20580" s="229">
        <v>626.64</v>
      </c>
      <c r="AR20580" s="205"/>
      <c r="AS20580" s="206"/>
    </row>
    <row r="20581" spans="38:45" x14ac:dyDescent="0.55000000000000004">
      <c r="AL20581" s="254" t="s">
        <v>26926</v>
      </c>
      <c r="AM20581" s="255">
        <v>496592.6</v>
      </c>
      <c r="AO20581" s="228" t="s">
        <v>25081</v>
      </c>
      <c r="AP20581" s="229">
        <v>3104.01</v>
      </c>
      <c r="AR20581" s="205"/>
      <c r="AS20581" s="206"/>
    </row>
    <row r="20582" spans="38:45" x14ac:dyDescent="0.55000000000000004">
      <c r="AL20582" s="254" t="s">
        <v>34073</v>
      </c>
      <c r="AM20582" s="255">
        <v>2097.64</v>
      </c>
      <c r="AO20582" s="228" t="s">
        <v>25098</v>
      </c>
      <c r="AP20582" s="229">
        <v>11186.36</v>
      </c>
      <c r="AR20582" s="205"/>
      <c r="AS20582" s="206"/>
    </row>
    <row r="20583" spans="38:45" x14ac:dyDescent="0.55000000000000004">
      <c r="AL20583" s="254" t="s">
        <v>14173</v>
      </c>
      <c r="AM20583" s="255">
        <v>372305.36</v>
      </c>
      <c r="AO20583" s="228" t="s">
        <v>39370</v>
      </c>
      <c r="AP20583" s="229">
        <v>40500</v>
      </c>
      <c r="AR20583" s="205"/>
      <c r="AS20583" s="206"/>
    </row>
    <row r="20584" spans="38:45" x14ac:dyDescent="0.55000000000000004">
      <c r="AL20584" s="254" t="s">
        <v>14174</v>
      </c>
      <c r="AM20584" s="255">
        <v>429759.97</v>
      </c>
      <c r="AO20584" s="228" t="s">
        <v>46134</v>
      </c>
      <c r="AP20584" s="229">
        <v>66017.5</v>
      </c>
      <c r="AR20584" s="205"/>
      <c r="AS20584" s="206"/>
    </row>
    <row r="20585" spans="38:45" x14ac:dyDescent="0.55000000000000004">
      <c r="AL20585" s="254" t="s">
        <v>26927</v>
      </c>
      <c r="AM20585" s="255">
        <v>129948.85</v>
      </c>
      <c r="AO20585" s="228" t="s">
        <v>25099</v>
      </c>
      <c r="AP20585" s="229">
        <v>4935.6400000000003</v>
      </c>
      <c r="AR20585" s="205"/>
      <c r="AS20585" s="206"/>
    </row>
    <row r="20586" spans="38:45" x14ac:dyDescent="0.55000000000000004">
      <c r="AL20586" s="254" t="s">
        <v>43355</v>
      </c>
      <c r="AM20586" s="255">
        <v>513816.11</v>
      </c>
      <c r="AO20586" s="228" t="s">
        <v>48511</v>
      </c>
      <c r="AP20586" s="229">
        <v>9292</v>
      </c>
      <c r="AR20586" s="205"/>
      <c r="AS20586" s="206"/>
    </row>
    <row r="20587" spans="38:45" x14ac:dyDescent="0.55000000000000004">
      <c r="AL20587" s="254" t="s">
        <v>26928</v>
      </c>
      <c r="AM20587" s="255">
        <v>7833.02</v>
      </c>
      <c r="AO20587" s="228" t="s">
        <v>25103</v>
      </c>
      <c r="AP20587" s="229">
        <v>1568</v>
      </c>
      <c r="AR20587" s="205"/>
      <c r="AS20587" s="206"/>
    </row>
    <row r="20588" spans="38:45" x14ac:dyDescent="0.55000000000000004">
      <c r="AL20588" s="254" t="s">
        <v>48529</v>
      </c>
      <c r="AM20588" s="255">
        <v>10486</v>
      </c>
      <c r="AO20588" s="228" t="s">
        <v>47568</v>
      </c>
      <c r="AP20588" s="229">
        <v>40729.75</v>
      </c>
      <c r="AR20588" s="205"/>
      <c r="AS20588" s="206"/>
    </row>
    <row r="20589" spans="38:45" x14ac:dyDescent="0.55000000000000004">
      <c r="AL20589" s="254" t="s">
        <v>26929</v>
      </c>
      <c r="AM20589" s="255">
        <v>82496.56</v>
      </c>
      <c r="AO20589" s="228" t="s">
        <v>14000</v>
      </c>
      <c r="AP20589" s="229">
        <v>10522.38</v>
      </c>
      <c r="AR20589" s="205"/>
      <c r="AS20589" s="206"/>
    </row>
    <row r="20590" spans="38:45" x14ac:dyDescent="0.55000000000000004">
      <c r="AL20590" s="254" t="s">
        <v>62913</v>
      </c>
      <c r="AM20590" s="255">
        <v>10225</v>
      </c>
      <c r="AO20590" s="228" t="s">
        <v>39374</v>
      </c>
      <c r="AP20590" s="229">
        <v>35697.57</v>
      </c>
      <c r="AR20590" s="205"/>
      <c r="AS20590" s="206"/>
    </row>
    <row r="20591" spans="38:45" x14ac:dyDescent="0.55000000000000004">
      <c r="AL20591" s="254" t="s">
        <v>43356</v>
      </c>
      <c r="AM20591" s="255">
        <v>12419.61</v>
      </c>
      <c r="AO20591" s="228" t="s">
        <v>25111</v>
      </c>
      <c r="AP20591" s="229">
        <v>41124.93</v>
      </c>
      <c r="AR20591" s="205"/>
      <c r="AS20591" s="206"/>
    </row>
    <row r="20592" spans="38:45" x14ac:dyDescent="0.55000000000000004">
      <c r="AL20592" s="254" t="s">
        <v>60100</v>
      </c>
      <c r="AM20592" s="255">
        <v>6225</v>
      </c>
      <c r="AO20592" s="228" t="s">
        <v>39375</v>
      </c>
      <c r="AP20592" s="229">
        <v>33250</v>
      </c>
      <c r="AR20592" s="205"/>
      <c r="AS20592" s="206"/>
    </row>
    <row r="20593" spans="38:45" x14ac:dyDescent="0.55000000000000004">
      <c r="AL20593" s="254" t="s">
        <v>26930</v>
      </c>
      <c r="AM20593" s="255">
        <v>518908.24</v>
      </c>
      <c r="AO20593" s="228" t="s">
        <v>46135</v>
      </c>
      <c r="AP20593" s="229">
        <v>139044</v>
      </c>
      <c r="AR20593" s="205"/>
      <c r="AS20593" s="206"/>
    </row>
    <row r="20594" spans="38:45" x14ac:dyDescent="0.55000000000000004">
      <c r="AL20594" s="254" t="s">
        <v>58090</v>
      </c>
      <c r="AM20594" s="255">
        <v>9767.2099999999991</v>
      </c>
      <c r="AO20594" s="228" t="s">
        <v>35393</v>
      </c>
      <c r="AP20594" s="229">
        <v>23744.799999999999</v>
      </c>
      <c r="AR20594" s="205"/>
      <c r="AS20594" s="206"/>
    </row>
    <row r="20595" spans="38:45" x14ac:dyDescent="0.55000000000000004">
      <c r="AL20595" s="254" t="s">
        <v>14175</v>
      </c>
      <c r="AM20595" s="255">
        <v>341238.78</v>
      </c>
      <c r="AO20595" s="228" t="s">
        <v>48512</v>
      </c>
      <c r="AP20595" s="229">
        <v>80.989999999999995</v>
      </c>
      <c r="AR20595" s="205"/>
      <c r="AS20595" s="206"/>
    </row>
    <row r="20596" spans="38:45" x14ac:dyDescent="0.55000000000000004">
      <c r="AL20596" s="254" t="s">
        <v>63523</v>
      </c>
      <c r="AM20596" s="255">
        <v>257537.35</v>
      </c>
      <c r="AO20596" s="228" t="s">
        <v>25112</v>
      </c>
      <c r="AP20596" s="229">
        <v>62653.37</v>
      </c>
      <c r="AR20596" s="205"/>
      <c r="AS20596" s="206"/>
    </row>
    <row r="20597" spans="38:45" x14ac:dyDescent="0.55000000000000004">
      <c r="AL20597" s="254" t="s">
        <v>26931</v>
      </c>
      <c r="AM20597" s="255">
        <v>1229458.17</v>
      </c>
      <c r="AO20597" s="228" t="s">
        <v>25113</v>
      </c>
      <c r="AP20597" s="229">
        <v>6702.01</v>
      </c>
      <c r="AR20597" s="205"/>
      <c r="AS20597" s="206"/>
    </row>
    <row r="20598" spans="38:45" x14ac:dyDescent="0.55000000000000004">
      <c r="AL20598" s="254" t="s">
        <v>59452</v>
      </c>
      <c r="AM20598" s="255">
        <v>611.59</v>
      </c>
      <c r="AO20598" s="228" t="s">
        <v>40855</v>
      </c>
      <c r="AP20598" s="229">
        <v>63810.62</v>
      </c>
      <c r="AR20598" s="205"/>
      <c r="AS20598" s="206"/>
    </row>
    <row r="20599" spans="38:45" x14ac:dyDescent="0.55000000000000004">
      <c r="AL20599" s="254" t="s">
        <v>14176</v>
      </c>
      <c r="AM20599" s="255">
        <v>21341.41</v>
      </c>
      <c r="AO20599" s="228" t="s">
        <v>25137</v>
      </c>
      <c r="AP20599" s="229">
        <v>120574.82</v>
      </c>
      <c r="AR20599" s="205"/>
      <c r="AS20599" s="206"/>
    </row>
    <row r="20600" spans="38:45" x14ac:dyDescent="0.55000000000000004">
      <c r="AL20600" s="254" t="s">
        <v>26932</v>
      </c>
      <c r="AM20600" s="255">
        <v>718950.18</v>
      </c>
      <c r="AO20600" s="228" t="s">
        <v>25139</v>
      </c>
      <c r="AP20600" s="229">
        <v>97449.67</v>
      </c>
      <c r="AR20600" s="205"/>
      <c r="AS20600" s="206"/>
    </row>
    <row r="20601" spans="38:45" x14ac:dyDescent="0.55000000000000004">
      <c r="AL20601" s="254" t="s">
        <v>48531</v>
      </c>
      <c r="AM20601" s="255">
        <v>-76307.37</v>
      </c>
      <c r="AO20601" s="228" t="s">
        <v>54485</v>
      </c>
      <c r="AP20601" s="229">
        <v>11633.05</v>
      </c>
      <c r="AR20601" s="205"/>
      <c r="AS20601" s="206"/>
    </row>
    <row r="20602" spans="38:45" x14ac:dyDescent="0.55000000000000004">
      <c r="AL20602" s="254" t="s">
        <v>40891</v>
      </c>
      <c r="AM20602" s="255">
        <v>7660103.3600000003</v>
      </c>
      <c r="AO20602" s="228" t="s">
        <v>14004</v>
      </c>
      <c r="AP20602" s="229">
        <v>25000</v>
      </c>
      <c r="AR20602" s="205"/>
      <c r="AS20602" s="206"/>
    </row>
    <row r="20603" spans="38:45" x14ac:dyDescent="0.55000000000000004">
      <c r="AL20603" s="254" t="s">
        <v>26933</v>
      </c>
      <c r="AM20603" s="255">
        <v>9561.1299999999992</v>
      </c>
      <c r="AO20603" s="228" t="s">
        <v>43323</v>
      </c>
      <c r="AP20603" s="229">
        <v>122477.7</v>
      </c>
      <c r="AR20603" s="205"/>
      <c r="AS20603" s="206"/>
    </row>
    <row r="20604" spans="38:45" x14ac:dyDescent="0.55000000000000004">
      <c r="AL20604" s="254" t="s">
        <v>61707</v>
      </c>
      <c r="AM20604" s="255">
        <v>28600.09</v>
      </c>
      <c r="AO20604" s="228" t="s">
        <v>25142</v>
      </c>
      <c r="AP20604" s="229">
        <v>24249.51</v>
      </c>
      <c r="AR20604" s="205"/>
      <c r="AS20604" s="206"/>
    </row>
    <row r="20605" spans="38:45" x14ac:dyDescent="0.55000000000000004">
      <c r="AL20605" s="254" t="s">
        <v>60021</v>
      </c>
      <c r="AM20605" s="255">
        <v>81598.47</v>
      </c>
      <c r="AO20605" s="228" t="s">
        <v>25146</v>
      </c>
      <c r="AP20605" s="229">
        <v>32739.439999999999</v>
      </c>
      <c r="AR20605" s="205"/>
      <c r="AS20605" s="206"/>
    </row>
    <row r="20606" spans="38:45" x14ac:dyDescent="0.55000000000000004">
      <c r="AL20606" s="254" t="s">
        <v>58091</v>
      </c>
      <c r="AM20606" s="255">
        <v>1200</v>
      </c>
      <c r="AO20606" s="228" t="s">
        <v>25147</v>
      </c>
      <c r="AP20606" s="229">
        <v>12000</v>
      </c>
      <c r="AR20606" s="205"/>
      <c r="AS20606" s="206"/>
    </row>
    <row r="20607" spans="38:45" x14ac:dyDescent="0.55000000000000004">
      <c r="AL20607" s="254" t="s">
        <v>46162</v>
      </c>
      <c r="AM20607" s="255">
        <v>8499.0499999999993</v>
      </c>
      <c r="AO20607" s="228" t="s">
        <v>48513</v>
      </c>
      <c r="AP20607" s="229">
        <v>1023.75</v>
      </c>
      <c r="AR20607" s="205"/>
      <c r="AS20607" s="206"/>
    </row>
    <row r="20608" spans="38:45" x14ac:dyDescent="0.55000000000000004">
      <c r="AL20608" s="254" t="s">
        <v>26946</v>
      </c>
      <c r="AM20608" s="255">
        <v>2157.91</v>
      </c>
      <c r="AO20608" s="228" t="s">
        <v>54486</v>
      </c>
      <c r="AP20608" s="229">
        <v>19743.400000000001</v>
      </c>
      <c r="AR20608" s="205"/>
      <c r="AS20608" s="206"/>
    </row>
    <row r="20609" spans="38:45" x14ac:dyDescent="0.55000000000000004">
      <c r="AL20609" s="254" t="s">
        <v>26947</v>
      </c>
      <c r="AM20609" s="255">
        <v>4651</v>
      </c>
      <c r="AO20609" s="228" t="s">
        <v>25148</v>
      </c>
      <c r="AP20609" s="229">
        <v>22997.89</v>
      </c>
      <c r="AR20609" s="205"/>
      <c r="AS20609" s="206"/>
    </row>
    <row r="20610" spans="38:45" x14ac:dyDescent="0.55000000000000004">
      <c r="AL20610" s="254" t="s">
        <v>26948</v>
      </c>
      <c r="AM20610" s="255">
        <v>31002.93</v>
      </c>
      <c r="AO20610" s="228" t="s">
        <v>40856</v>
      </c>
      <c r="AP20610" s="229">
        <v>17131.91</v>
      </c>
      <c r="AR20610" s="205"/>
      <c r="AS20610" s="206"/>
    </row>
    <row r="20611" spans="38:45" x14ac:dyDescent="0.55000000000000004">
      <c r="AL20611" s="254" t="s">
        <v>26949</v>
      </c>
      <c r="AM20611" s="255">
        <v>44623.81</v>
      </c>
      <c r="AO20611" s="228" t="s">
        <v>25149</v>
      </c>
      <c r="AP20611" s="229">
        <v>15678.99</v>
      </c>
      <c r="AR20611" s="205"/>
      <c r="AS20611" s="206"/>
    </row>
    <row r="20612" spans="38:45" x14ac:dyDescent="0.55000000000000004">
      <c r="AL20612" s="254" t="s">
        <v>62392</v>
      </c>
      <c r="AM20612" s="255">
        <v>10000</v>
      </c>
      <c r="AO20612" s="228" t="s">
        <v>25150</v>
      </c>
      <c r="AP20612" s="229">
        <v>10488.13</v>
      </c>
      <c r="AR20612" s="205"/>
      <c r="AS20612" s="206"/>
    </row>
    <row r="20613" spans="38:45" x14ac:dyDescent="0.55000000000000004">
      <c r="AL20613" s="254" t="s">
        <v>55652</v>
      </c>
      <c r="AM20613" s="255">
        <v>13200</v>
      </c>
      <c r="AO20613" s="228" t="s">
        <v>25151</v>
      </c>
      <c r="AP20613" s="229">
        <v>18688.009999999998</v>
      </c>
      <c r="AR20613" s="205"/>
      <c r="AS20613" s="206"/>
    </row>
    <row r="20614" spans="38:45" x14ac:dyDescent="0.55000000000000004">
      <c r="AL20614" s="254" t="s">
        <v>26965</v>
      </c>
      <c r="AM20614" s="255">
        <v>394659.24</v>
      </c>
      <c r="AO20614" s="228" t="s">
        <v>25152</v>
      </c>
      <c r="AP20614" s="229">
        <v>19425</v>
      </c>
      <c r="AR20614" s="205"/>
      <c r="AS20614" s="206"/>
    </row>
    <row r="20615" spans="38:45" x14ac:dyDescent="0.55000000000000004">
      <c r="AL20615" s="254" t="s">
        <v>34084</v>
      </c>
      <c r="AM20615" s="255">
        <v>53018</v>
      </c>
      <c r="AO20615" s="228" t="s">
        <v>40857</v>
      </c>
      <c r="AP20615" s="229">
        <v>42450</v>
      </c>
      <c r="AR20615" s="205"/>
      <c r="AS20615" s="206"/>
    </row>
    <row r="20616" spans="38:45" x14ac:dyDescent="0.55000000000000004">
      <c r="AL20616" s="254" t="s">
        <v>26967</v>
      </c>
      <c r="AM20616" s="255">
        <v>41641.300000000003</v>
      </c>
      <c r="AO20616" s="228" t="s">
        <v>40858</v>
      </c>
      <c r="AP20616" s="229">
        <v>132923.04</v>
      </c>
      <c r="AR20616" s="205"/>
      <c r="AS20616" s="206"/>
    </row>
    <row r="20617" spans="38:45" x14ac:dyDescent="0.55000000000000004">
      <c r="AL20617" s="254" t="s">
        <v>46164</v>
      </c>
      <c r="AM20617" s="255">
        <v>664.26</v>
      </c>
      <c r="AO20617" s="228" t="s">
        <v>40859</v>
      </c>
      <c r="AP20617" s="229">
        <v>41670.620000000003</v>
      </c>
      <c r="AR20617" s="205"/>
      <c r="AS20617" s="206"/>
    </row>
    <row r="20618" spans="38:45" x14ac:dyDescent="0.55000000000000004">
      <c r="AL20618" s="254" t="s">
        <v>34085</v>
      </c>
      <c r="AM20618" s="255">
        <v>100486.96</v>
      </c>
      <c r="AO20618" s="228" t="s">
        <v>40860</v>
      </c>
      <c r="AP20618" s="229">
        <v>22215.41</v>
      </c>
      <c r="AR20618" s="205"/>
      <c r="AS20618" s="206"/>
    </row>
    <row r="20619" spans="38:45" x14ac:dyDescent="0.55000000000000004">
      <c r="AL20619" s="254" t="s">
        <v>26968</v>
      </c>
      <c r="AM20619" s="255">
        <v>42802.3</v>
      </c>
      <c r="AO20619" s="228" t="s">
        <v>25167</v>
      </c>
      <c r="AP20619" s="229">
        <v>40730.79</v>
      </c>
      <c r="AR20619" s="205"/>
      <c r="AS20619" s="206"/>
    </row>
    <row r="20620" spans="38:45" x14ac:dyDescent="0.55000000000000004">
      <c r="AL20620" s="254" t="s">
        <v>26969</v>
      </c>
      <c r="AM20620" s="255">
        <v>129877.39</v>
      </c>
      <c r="AO20620" s="228" t="s">
        <v>50740</v>
      </c>
      <c r="AP20620" s="229">
        <v>41998.73</v>
      </c>
      <c r="AR20620" s="205"/>
      <c r="AS20620" s="206"/>
    </row>
    <row r="20621" spans="38:45" x14ac:dyDescent="0.55000000000000004">
      <c r="AL20621" s="254" t="s">
        <v>26970</v>
      </c>
      <c r="AM20621" s="255">
        <v>5812.89</v>
      </c>
      <c r="AO20621" s="228" t="s">
        <v>43324</v>
      </c>
      <c r="AP20621" s="229">
        <v>61550</v>
      </c>
      <c r="AR20621" s="205"/>
      <c r="AS20621" s="206"/>
    </row>
    <row r="20622" spans="38:45" x14ac:dyDescent="0.55000000000000004">
      <c r="AL20622" s="254" t="s">
        <v>26971</v>
      </c>
      <c r="AM20622" s="255">
        <v>51672.41</v>
      </c>
      <c r="AO20622" s="228" t="s">
        <v>25168</v>
      </c>
      <c r="AP20622" s="229">
        <v>20534.16</v>
      </c>
      <c r="AR20622" s="205"/>
      <c r="AS20622" s="206"/>
    </row>
    <row r="20623" spans="38:45" x14ac:dyDescent="0.55000000000000004">
      <c r="AL20623" s="254" t="s">
        <v>34086</v>
      </c>
      <c r="AM20623" s="255">
        <v>50944.94</v>
      </c>
      <c r="AO20623" s="228" t="s">
        <v>40861</v>
      </c>
      <c r="AP20623" s="229">
        <v>2428.92</v>
      </c>
      <c r="AR20623" s="205"/>
      <c r="AS20623" s="206"/>
    </row>
    <row r="20624" spans="38:45" x14ac:dyDescent="0.55000000000000004">
      <c r="AL20624" s="254" t="s">
        <v>43357</v>
      </c>
      <c r="AM20624" s="255">
        <v>27501.47</v>
      </c>
      <c r="AO20624" s="228" t="s">
        <v>40862</v>
      </c>
      <c r="AP20624" s="229">
        <v>9978.24</v>
      </c>
      <c r="AR20624" s="205"/>
      <c r="AS20624" s="206"/>
    </row>
    <row r="20625" spans="38:45" x14ac:dyDescent="0.55000000000000004">
      <c r="AL20625" s="254" t="s">
        <v>26973</v>
      </c>
      <c r="AM20625" s="255">
        <v>10500</v>
      </c>
      <c r="AO20625" s="228" t="s">
        <v>25169</v>
      </c>
      <c r="AP20625" s="229">
        <v>939</v>
      </c>
      <c r="AR20625" s="205"/>
      <c r="AS20625" s="206"/>
    </row>
    <row r="20626" spans="38:45" x14ac:dyDescent="0.55000000000000004">
      <c r="AL20626" s="254" t="s">
        <v>58092</v>
      </c>
      <c r="AM20626" s="255">
        <v>1704.94</v>
      </c>
      <c r="AO20626" s="228" t="s">
        <v>25173</v>
      </c>
      <c r="AP20626" s="229">
        <v>33869.07</v>
      </c>
      <c r="AR20626" s="205"/>
      <c r="AS20626" s="206"/>
    </row>
    <row r="20627" spans="38:45" x14ac:dyDescent="0.55000000000000004">
      <c r="AL20627" s="254" t="s">
        <v>60022</v>
      </c>
      <c r="AM20627" s="255">
        <v>2898.89</v>
      </c>
      <c r="AO20627" s="228" t="s">
        <v>48514</v>
      </c>
      <c r="AP20627" s="229">
        <v>28583.34</v>
      </c>
      <c r="AR20627" s="205"/>
      <c r="AS20627" s="206"/>
    </row>
    <row r="20628" spans="38:45" x14ac:dyDescent="0.55000000000000004">
      <c r="AL20628" s="254" t="s">
        <v>14178</v>
      </c>
      <c r="AM20628" s="255">
        <v>16129.23</v>
      </c>
      <c r="AO20628" s="228" t="s">
        <v>39377</v>
      </c>
      <c r="AP20628" s="229">
        <v>48920.61</v>
      </c>
      <c r="AR20628" s="205"/>
      <c r="AS20628" s="206"/>
    </row>
    <row r="20629" spans="38:45" x14ac:dyDescent="0.55000000000000004">
      <c r="AL20629" s="254" t="s">
        <v>47591</v>
      </c>
      <c r="AM20629" s="255">
        <v>4500</v>
      </c>
      <c r="AO20629" s="228" t="s">
        <v>25186</v>
      </c>
      <c r="AP20629" s="229">
        <v>48165</v>
      </c>
      <c r="AR20629" s="205"/>
      <c r="AS20629" s="206"/>
    </row>
    <row r="20630" spans="38:45" x14ac:dyDescent="0.55000000000000004">
      <c r="AL20630" s="254" t="s">
        <v>34094</v>
      </c>
      <c r="AM20630" s="255">
        <v>381967.79</v>
      </c>
      <c r="AO20630" s="228" t="s">
        <v>46136</v>
      </c>
      <c r="AP20630" s="229">
        <v>10000</v>
      </c>
      <c r="AR20630" s="205"/>
      <c r="AS20630" s="206"/>
    </row>
    <row r="20631" spans="38:45" x14ac:dyDescent="0.55000000000000004">
      <c r="AL20631" s="254" t="s">
        <v>27060</v>
      </c>
      <c r="AM20631" s="255">
        <v>765612.8</v>
      </c>
      <c r="AO20631" s="228" t="s">
        <v>40863</v>
      </c>
      <c r="AP20631" s="229">
        <v>29843.75</v>
      </c>
      <c r="AR20631" s="205"/>
      <c r="AS20631" s="206"/>
    </row>
    <row r="20632" spans="38:45" x14ac:dyDescent="0.55000000000000004">
      <c r="AL20632" s="254" t="s">
        <v>27061</v>
      </c>
      <c r="AM20632" s="255">
        <v>358797.68</v>
      </c>
      <c r="AO20632" s="228" t="s">
        <v>36556</v>
      </c>
      <c r="AP20632" s="229">
        <v>12196.55</v>
      </c>
      <c r="AR20632" s="205"/>
      <c r="AS20632" s="206"/>
    </row>
    <row r="20633" spans="38:45" x14ac:dyDescent="0.55000000000000004">
      <c r="AL20633" s="254" t="s">
        <v>27063</v>
      </c>
      <c r="AM20633" s="255">
        <v>166830.89000000001</v>
      </c>
      <c r="AO20633" s="228" t="s">
        <v>40864</v>
      </c>
      <c r="AP20633" s="229">
        <v>19378.98</v>
      </c>
      <c r="AR20633" s="205"/>
      <c r="AS20633" s="206"/>
    </row>
    <row r="20634" spans="38:45" x14ac:dyDescent="0.55000000000000004">
      <c r="AL20634" s="254" t="s">
        <v>27065</v>
      </c>
      <c r="AM20634" s="255">
        <v>590211.72</v>
      </c>
      <c r="AO20634" s="228" t="s">
        <v>40865</v>
      </c>
      <c r="AP20634" s="229">
        <v>8170.38</v>
      </c>
      <c r="AR20634" s="205"/>
      <c r="AS20634" s="206"/>
    </row>
    <row r="20635" spans="38:45" x14ac:dyDescent="0.55000000000000004">
      <c r="AL20635" s="254" t="s">
        <v>27067</v>
      </c>
      <c r="AM20635" s="255">
        <v>29245.439999999999</v>
      </c>
      <c r="AO20635" s="228" t="s">
        <v>25187</v>
      </c>
      <c r="AP20635" s="229">
        <v>47964.65</v>
      </c>
      <c r="AR20635" s="205"/>
      <c r="AS20635" s="206"/>
    </row>
    <row r="20636" spans="38:45" x14ac:dyDescent="0.55000000000000004">
      <c r="AL20636" s="254" t="s">
        <v>39466</v>
      </c>
      <c r="AM20636" s="255">
        <v>12145</v>
      </c>
      <c r="AO20636" s="228" t="s">
        <v>25188</v>
      </c>
      <c r="AP20636" s="229">
        <v>2914.22</v>
      </c>
      <c r="AR20636" s="205"/>
      <c r="AS20636" s="206"/>
    </row>
    <row r="20637" spans="38:45" x14ac:dyDescent="0.55000000000000004">
      <c r="AL20637" s="254" t="s">
        <v>56858</v>
      </c>
      <c r="AM20637" s="255">
        <v>7520.58</v>
      </c>
      <c r="AO20637" s="228" t="s">
        <v>25189</v>
      </c>
      <c r="AP20637" s="229">
        <v>9910.27</v>
      </c>
      <c r="AR20637" s="205"/>
      <c r="AS20637" s="206"/>
    </row>
    <row r="20638" spans="38:45" x14ac:dyDescent="0.55000000000000004">
      <c r="AL20638" s="254" t="s">
        <v>27068</v>
      </c>
      <c r="AM20638" s="255">
        <v>50865.42</v>
      </c>
      <c r="AO20638" s="228" t="s">
        <v>25190</v>
      </c>
      <c r="AP20638" s="229">
        <v>5107.76</v>
      </c>
      <c r="AR20638" s="205"/>
      <c r="AS20638" s="206"/>
    </row>
    <row r="20639" spans="38:45" x14ac:dyDescent="0.55000000000000004">
      <c r="AL20639" s="254" t="s">
        <v>40892</v>
      </c>
      <c r="AM20639" s="255">
        <v>23023.53</v>
      </c>
      <c r="AO20639" s="228" t="s">
        <v>25191</v>
      </c>
      <c r="AP20639" s="229">
        <v>4228.0600000000004</v>
      </c>
      <c r="AR20639" s="205"/>
      <c r="AS20639" s="206"/>
    </row>
    <row r="20640" spans="38:45" x14ac:dyDescent="0.55000000000000004">
      <c r="AL20640" s="254" t="s">
        <v>27069</v>
      </c>
      <c r="AM20640" s="255">
        <v>84</v>
      </c>
      <c r="AO20640" s="228" t="s">
        <v>25219</v>
      </c>
      <c r="AP20640" s="229">
        <v>222825</v>
      </c>
      <c r="AR20640" s="205"/>
      <c r="AS20640" s="206"/>
    </row>
    <row r="20641" spans="38:45" x14ac:dyDescent="0.55000000000000004">
      <c r="AL20641" s="254" t="s">
        <v>27071</v>
      </c>
      <c r="AM20641" s="255">
        <v>3267.78</v>
      </c>
      <c r="AO20641" s="228" t="s">
        <v>54487</v>
      </c>
      <c r="AP20641" s="229">
        <v>38600</v>
      </c>
      <c r="AR20641" s="205"/>
      <c r="AS20641" s="206"/>
    </row>
    <row r="20642" spans="38:45" x14ac:dyDescent="0.55000000000000004">
      <c r="AL20642" s="254" t="s">
        <v>36681</v>
      </c>
      <c r="AM20642" s="255">
        <v>3835099.8</v>
      </c>
      <c r="AO20642" s="228" t="s">
        <v>33958</v>
      </c>
      <c r="AP20642" s="229">
        <v>290074.71000000002</v>
      </c>
      <c r="AR20642" s="205"/>
      <c r="AS20642" s="206"/>
    </row>
    <row r="20643" spans="38:45" x14ac:dyDescent="0.55000000000000004">
      <c r="AL20643" s="254" t="s">
        <v>27075</v>
      </c>
      <c r="AM20643" s="255">
        <v>8041.73</v>
      </c>
      <c r="AO20643" s="228" t="s">
        <v>33959</v>
      </c>
      <c r="AP20643" s="229">
        <v>68230.7</v>
      </c>
      <c r="AR20643" s="205"/>
      <c r="AS20643" s="206"/>
    </row>
    <row r="20644" spans="38:45" x14ac:dyDescent="0.55000000000000004">
      <c r="AL20644" s="254" t="s">
        <v>47592</v>
      </c>
      <c r="AM20644" s="255">
        <v>268683.33</v>
      </c>
      <c r="AO20644" s="228" t="s">
        <v>54488</v>
      </c>
      <c r="AP20644" s="229">
        <v>21083.14</v>
      </c>
      <c r="AR20644" s="205"/>
      <c r="AS20644" s="206"/>
    </row>
    <row r="20645" spans="38:45" x14ac:dyDescent="0.55000000000000004">
      <c r="AL20645" s="254" t="s">
        <v>27076</v>
      </c>
      <c r="AM20645" s="255">
        <v>8138.78</v>
      </c>
      <c r="AO20645" s="228" t="s">
        <v>54489</v>
      </c>
      <c r="AP20645" s="229">
        <v>47477.5</v>
      </c>
      <c r="AR20645" s="205"/>
      <c r="AS20645" s="206"/>
    </row>
    <row r="20646" spans="38:45" x14ac:dyDescent="0.55000000000000004">
      <c r="AL20646" s="254" t="s">
        <v>60023</v>
      </c>
      <c r="AM20646" s="255">
        <v>-2500</v>
      </c>
      <c r="AO20646" s="228" t="s">
        <v>33960</v>
      </c>
      <c r="AP20646" s="229">
        <v>85323.76</v>
      </c>
      <c r="AR20646" s="205"/>
      <c r="AS20646" s="206"/>
    </row>
    <row r="20647" spans="38:45" x14ac:dyDescent="0.55000000000000004">
      <c r="AL20647" s="254" t="s">
        <v>27077</v>
      </c>
      <c r="AM20647" s="255">
        <v>590042.80000000005</v>
      </c>
      <c r="AO20647" s="228" t="s">
        <v>33961</v>
      </c>
      <c r="AP20647" s="229">
        <v>4350</v>
      </c>
      <c r="AR20647" s="205"/>
      <c r="AS20647" s="206"/>
    </row>
    <row r="20648" spans="38:45" x14ac:dyDescent="0.55000000000000004">
      <c r="AL20648" s="254" t="s">
        <v>60949</v>
      </c>
      <c r="AM20648" s="255">
        <v>703300</v>
      </c>
      <c r="AO20648" s="228" t="s">
        <v>54490</v>
      </c>
      <c r="AP20648" s="229">
        <v>5400</v>
      </c>
      <c r="AR20648" s="205"/>
      <c r="AS20648" s="206"/>
    </row>
    <row r="20649" spans="38:45" x14ac:dyDescent="0.55000000000000004">
      <c r="AL20649" s="254" t="s">
        <v>27078</v>
      </c>
      <c r="AM20649" s="255">
        <v>1600.95</v>
      </c>
      <c r="AO20649" s="228" t="s">
        <v>54491</v>
      </c>
      <c r="AP20649" s="229">
        <v>1920</v>
      </c>
      <c r="AR20649" s="205"/>
      <c r="AS20649" s="206"/>
    </row>
    <row r="20650" spans="38:45" x14ac:dyDescent="0.55000000000000004">
      <c r="AL20650" s="254" t="s">
        <v>27079</v>
      </c>
      <c r="AM20650" s="255">
        <v>23.39</v>
      </c>
      <c r="AO20650" s="228" t="s">
        <v>33962</v>
      </c>
      <c r="AP20650" s="229">
        <v>48445.4</v>
      </c>
      <c r="AR20650" s="205"/>
      <c r="AS20650" s="206"/>
    </row>
    <row r="20651" spans="38:45" x14ac:dyDescent="0.55000000000000004">
      <c r="AL20651" s="254" t="s">
        <v>14183</v>
      </c>
      <c r="AM20651" s="255">
        <v>562005.11</v>
      </c>
      <c r="AO20651" s="228" t="s">
        <v>32554</v>
      </c>
      <c r="AP20651" s="229">
        <v>618.45000000000005</v>
      </c>
      <c r="AR20651" s="205"/>
      <c r="AS20651" s="206"/>
    </row>
    <row r="20652" spans="38:45" x14ac:dyDescent="0.55000000000000004">
      <c r="AL20652" s="254" t="s">
        <v>14184</v>
      </c>
      <c r="AM20652" s="255">
        <v>668212.94999999995</v>
      </c>
      <c r="AO20652" s="228" t="s">
        <v>14009</v>
      </c>
      <c r="AP20652" s="229">
        <v>7377.96</v>
      </c>
      <c r="AR20652" s="205"/>
      <c r="AS20652" s="206"/>
    </row>
    <row r="20653" spans="38:45" x14ac:dyDescent="0.55000000000000004">
      <c r="AL20653" s="254" t="s">
        <v>27080</v>
      </c>
      <c r="AM20653" s="255">
        <v>247780.74</v>
      </c>
      <c r="AO20653" s="228" t="s">
        <v>33963</v>
      </c>
      <c r="AP20653" s="229">
        <v>5729.74</v>
      </c>
      <c r="AR20653" s="205"/>
      <c r="AS20653" s="206"/>
    </row>
    <row r="20654" spans="38:45" x14ac:dyDescent="0.55000000000000004">
      <c r="AL20654" s="254" t="s">
        <v>27081</v>
      </c>
      <c r="AM20654" s="255">
        <v>399634.93</v>
      </c>
      <c r="AO20654" s="228" t="s">
        <v>54492</v>
      </c>
      <c r="AP20654" s="229">
        <v>4020.9</v>
      </c>
      <c r="AR20654" s="205"/>
      <c r="AS20654" s="206"/>
    </row>
    <row r="20655" spans="38:45" x14ac:dyDescent="0.55000000000000004">
      <c r="AL20655" s="254" t="s">
        <v>27082</v>
      </c>
      <c r="AM20655" s="255">
        <v>17349.419999999998</v>
      </c>
      <c r="AO20655" s="228" t="s">
        <v>43325</v>
      </c>
      <c r="AP20655" s="229">
        <v>665701.71</v>
      </c>
      <c r="AR20655" s="205"/>
      <c r="AS20655" s="206"/>
    </row>
    <row r="20656" spans="38:45" x14ac:dyDescent="0.55000000000000004">
      <c r="AL20656" s="254" t="s">
        <v>58093</v>
      </c>
      <c r="AM20656" s="255">
        <v>1842699.41</v>
      </c>
      <c r="AO20656" s="228" t="s">
        <v>36565</v>
      </c>
      <c r="AP20656" s="229">
        <v>935650</v>
      </c>
      <c r="AR20656" s="205"/>
      <c r="AS20656" s="206"/>
    </row>
    <row r="20657" spans="38:45" x14ac:dyDescent="0.55000000000000004">
      <c r="AL20657" s="254" t="s">
        <v>27085</v>
      </c>
      <c r="AM20657" s="255">
        <v>13711.9</v>
      </c>
      <c r="AO20657" s="228" t="s">
        <v>35398</v>
      </c>
      <c r="AP20657" s="229">
        <v>2889.38</v>
      </c>
      <c r="AR20657" s="205"/>
      <c r="AS20657" s="206"/>
    </row>
    <row r="20658" spans="38:45" x14ac:dyDescent="0.55000000000000004">
      <c r="AL20658" s="254" t="s">
        <v>60950</v>
      </c>
      <c r="AM20658" s="255">
        <v>90.54</v>
      </c>
      <c r="AO20658" s="228" t="s">
        <v>14010</v>
      </c>
      <c r="AP20658" s="229">
        <v>179535.37</v>
      </c>
      <c r="AR20658" s="205"/>
      <c r="AS20658" s="206"/>
    </row>
    <row r="20659" spans="38:45" x14ac:dyDescent="0.55000000000000004">
      <c r="AL20659" s="254" t="s">
        <v>62393</v>
      </c>
      <c r="AM20659" s="255">
        <v>7728.03</v>
      </c>
      <c r="AO20659" s="228" t="s">
        <v>25221</v>
      </c>
      <c r="AP20659" s="229">
        <v>164571.38</v>
      </c>
      <c r="AR20659" s="205"/>
      <c r="AS20659" s="206"/>
    </row>
    <row r="20660" spans="38:45" x14ac:dyDescent="0.55000000000000004">
      <c r="AL20660" s="254" t="s">
        <v>27087</v>
      </c>
      <c r="AM20660" s="255">
        <v>596370.69999999995</v>
      </c>
      <c r="AO20660" s="228" t="s">
        <v>32555</v>
      </c>
      <c r="AP20660" s="229">
        <v>5808.17</v>
      </c>
      <c r="AR20660" s="205"/>
      <c r="AS20660" s="206"/>
    </row>
    <row r="20661" spans="38:45" x14ac:dyDescent="0.55000000000000004">
      <c r="AL20661" s="254" t="s">
        <v>27088</v>
      </c>
      <c r="AM20661" s="255">
        <v>1479892.42</v>
      </c>
      <c r="AO20661" s="228" t="s">
        <v>14011</v>
      </c>
      <c r="AP20661" s="229">
        <v>158994.31</v>
      </c>
      <c r="AR20661" s="205"/>
      <c r="AS20661" s="206"/>
    </row>
    <row r="20662" spans="38:45" x14ac:dyDescent="0.55000000000000004">
      <c r="AL20662" s="254" t="s">
        <v>27089</v>
      </c>
      <c r="AM20662" s="255">
        <v>1439710.59</v>
      </c>
      <c r="AO20662" s="228" t="s">
        <v>35399</v>
      </c>
      <c r="AP20662" s="229">
        <v>7010.33</v>
      </c>
      <c r="AR20662" s="205"/>
      <c r="AS20662" s="206"/>
    </row>
    <row r="20663" spans="38:45" x14ac:dyDescent="0.55000000000000004">
      <c r="AL20663" s="254" t="s">
        <v>27091</v>
      </c>
      <c r="AM20663" s="255">
        <v>71322.05</v>
      </c>
      <c r="AO20663" s="228" t="s">
        <v>48515</v>
      </c>
      <c r="AP20663" s="229">
        <v>29760.1</v>
      </c>
      <c r="AR20663" s="205"/>
      <c r="AS20663" s="206"/>
    </row>
    <row r="20664" spans="38:45" x14ac:dyDescent="0.55000000000000004">
      <c r="AL20664" s="254" t="s">
        <v>63524</v>
      </c>
      <c r="AM20664" s="255">
        <v>971859.09</v>
      </c>
      <c r="AO20664" s="228" t="s">
        <v>49398</v>
      </c>
      <c r="AP20664" s="229">
        <v>7365.33</v>
      </c>
      <c r="AR20664" s="205"/>
      <c r="AS20664" s="206"/>
    </row>
    <row r="20665" spans="38:45" x14ac:dyDescent="0.55000000000000004">
      <c r="AL20665" s="254" t="s">
        <v>58094</v>
      </c>
      <c r="AM20665" s="255">
        <v>77553.69</v>
      </c>
      <c r="AO20665" s="228" t="s">
        <v>47569</v>
      </c>
      <c r="AP20665" s="229">
        <v>99465</v>
      </c>
      <c r="AR20665" s="205"/>
      <c r="AS20665" s="206"/>
    </row>
    <row r="20666" spans="38:45" x14ac:dyDescent="0.55000000000000004">
      <c r="AL20666" s="254" t="s">
        <v>65192</v>
      </c>
      <c r="AM20666" s="255">
        <v>20741.25</v>
      </c>
      <c r="AO20666" s="228" t="s">
        <v>25225</v>
      </c>
      <c r="AP20666" s="229">
        <v>1174.08</v>
      </c>
      <c r="AR20666" s="205"/>
      <c r="AS20666" s="206"/>
    </row>
    <row r="20667" spans="38:45" x14ac:dyDescent="0.55000000000000004">
      <c r="AL20667" s="254" t="s">
        <v>60951</v>
      </c>
      <c r="AM20667" s="255">
        <v>39535.199999999997</v>
      </c>
      <c r="AO20667" s="228" t="s">
        <v>54493</v>
      </c>
      <c r="AP20667" s="229">
        <v>520684.77</v>
      </c>
      <c r="AR20667" s="205"/>
      <c r="AS20667" s="206"/>
    </row>
    <row r="20668" spans="38:45" x14ac:dyDescent="0.55000000000000004">
      <c r="AL20668" s="254" t="s">
        <v>46166</v>
      </c>
      <c r="AM20668" s="255">
        <v>13598.24</v>
      </c>
      <c r="AO20668" s="228" t="s">
        <v>14012</v>
      </c>
      <c r="AP20668" s="229">
        <v>546348.67000000004</v>
      </c>
      <c r="AR20668" s="205"/>
      <c r="AS20668" s="206"/>
    </row>
    <row r="20669" spans="38:45" x14ac:dyDescent="0.55000000000000004">
      <c r="AL20669" s="254" t="s">
        <v>58095</v>
      </c>
      <c r="AM20669" s="255">
        <v>2992.56</v>
      </c>
      <c r="AO20669" s="228" t="s">
        <v>25226</v>
      </c>
      <c r="AP20669" s="229">
        <v>5390</v>
      </c>
      <c r="AR20669" s="205"/>
      <c r="AS20669" s="206"/>
    </row>
    <row r="20670" spans="38:45" x14ac:dyDescent="0.55000000000000004">
      <c r="AL20670" s="254" t="s">
        <v>58096</v>
      </c>
      <c r="AM20670" s="255">
        <v>5892.8</v>
      </c>
      <c r="AO20670" s="228" t="s">
        <v>54494</v>
      </c>
      <c r="AP20670" s="229">
        <v>34784.83</v>
      </c>
      <c r="AR20670" s="205"/>
      <c r="AS20670" s="206"/>
    </row>
    <row r="20671" spans="38:45" x14ac:dyDescent="0.55000000000000004">
      <c r="AL20671" s="254" t="s">
        <v>58097</v>
      </c>
      <c r="AM20671" s="255">
        <v>2761.28</v>
      </c>
      <c r="AO20671" s="228" t="s">
        <v>54495</v>
      </c>
      <c r="AP20671" s="229">
        <v>5088.75</v>
      </c>
      <c r="AR20671" s="205"/>
      <c r="AS20671" s="206"/>
    </row>
    <row r="20672" spans="38:45" x14ac:dyDescent="0.55000000000000004">
      <c r="AL20672" s="254" t="s">
        <v>50763</v>
      </c>
      <c r="AM20672" s="255">
        <v>52869.72</v>
      </c>
      <c r="AO20672" s="228" t="s">
        <v>25227</v>
      </c>
      <c r="AP20672" s="229">
        <v>23702.14</v>
      </c>
      <c r="AR20672" s="205"/>
      <c r="AS20672" s="206"/>
    </row>
    <row r="20673" spans="38:45" x14ac:dyDescent="0.55000000000000004">
      <c r="AL20673" s="254" t="s">
        <v>55653</v>
      </c>
      <c r="AM20673" s="255">
        <v>29580</v>
      </c>
      <c r="AO20673" s="228" t="s">
        <v>25228</v>
      </c>
      <c r="AP20673" s="229">
        <v>398717.64</v>
      </c>
      <c r="AR20673" s="205"/>
      <c r="AS20673" s="206"/>
    </row>
    <row r="20674" spans="38:45" x14ac:dyDescent="0.55000000000000004">
      <c r="AL20674" s="254" t="s">
        <v>55654</v>
      </c>
      <c r="AM20674" s="255">
        <v>57982.84</v>
      </c>
      <c r="AO20674" s="228" t="s">
        <v>46137</v>
      </c>
      <c r="AP20674" s="229">
        <v>-8897.2000000000007</v>
      </c>
      <c r="AR20674" s="205"/>
      <c r="AS20674" s="206"/>
    </row>
    <row r="20675" spans="38:45" x14ac:dyDescent="0.55000000000000004">
      <c r="AL20675" s="254" t="s">
        <v>62914</v>
      </c>
      <c r="AM20675" s="255">
        <v>32421</v>
      </c>
      <c r="AO20675" s="228" t="s">
        <v>49399</v>
      </c>
      <c r="AP20675" s="229">
        <v>71940</v>
      </c>
      <c r="AR20675" s="205"/>
      <c r="AS20675" s="206"/>
    </row>
    <row r="20676" spans="38:45" x14ac:dyDescent="0.55000000000000004">
      <c r="AL20676" s="254" t="s">
        <v>27223</v>
      </c>
      <c r="AM20676" s="255">
        <v>2483599.48</v>
      </c>
      <c r="AO20676" s="228" t="s">
        <v>49400</v>
      </c>
      <c r="AP20676" s="229">
        <v>196262.84</v>
      </c>
      <c r="AR20676" s="205"/>
      <c r="AS20676" s="206"/>
    </row>
    <row r="20677" spans="38:45" x14ac:dyDescent="0.55000000000000004">
      <c r="AL20677" s="254" t="s">
        <v>36688</v>
      </c>
      <c r="AM20677" s="255">
        <v>4716.21</v>
      </c>
      <c r="AO20677" s="228" t="s">
        <v>48516</v>
      </c>
      <c r="AP20677" s="229">
        <v>18543.54</v>
      </c>
      <c r="AR20677" s="205"/>
      <c r="AS20677" s="206"/>
    </row>
    <row r="20678" spans="38:45" x14ac:dyDescent="0.55000000000000004">
      <c r="AL20678" s="254" t="s">
        <v>27225</v>
      </c>
      <c r="AM20678" s="255">
        <v>558618.42000000004</v>
      </c>
      <c r="AO20678" s="228" t="s">
        <v>36566</v>
      </c>
      <c r="AP20678" s="229">
        <v>26650</v>
      </c>
      <c r="AR20678" s="205"/>
      <c r="AS20678" s="206"/>
    </row>
    <row r="20679" spans="38:45" x14ac:dyDescent="0.55000000000000004">
      <c r="AL20679" s="254" t="s">
        <v>27226</v>
      </c>
      <c r="AM20679" s="255">
        <v>234038.14</v>
      </c>
      <c r="AO20679" s="228" t="s">
        <v>50741</v>
      </c>
      <c r="AP20679" s="229">
        <v>139101.59</v>
      </c>
      <c r="AR20679" s="205"/>
      <c r="AS20679" s="206"/>
    </row>
    <row r="20680" spans="38:45" x14ac:dyDescent="0.55000000000000004">
      <c r="AL20680" s="254" t="s">
        <v>27228</v>
      </c>
      <c r="AM20680" s="255">
        <v>868321.56</v>
      </c>
      <c r="AO20680" s="228" t="s">
        <v>50742</v>
      </c>
      <c r="AP20680" s="229">
        <v>94108.1</v>
      </c>
      <c r="AR20680" s="205"/>
      <c r="AS20680" s="206"/>
    </row>
    <row r="20681" spans="38:45" x14ac:dyDescent="0.55000000000000004">
      <c r="AL20681" s="254" t="s">
        <v>27230</v>
      </c>
      <c r="AM20681" s="255">
        <v>11178.07</v>
      </c>
      <c r="AO20681" s="228" t="s">
        <v>54496</v>
      </c>
      <c r="AP20681" s="229">
        <v>13285.64</v>
      </c>
      <c r="AR20681" s="205"/>
      <c r="AS20681" s="206"/>
    </row>
    <row r="20682" spans="38:45" x14ac:dyDescent="0.55000000000000004">
      <c r="AL20682" s="254" t="s">
        <v>27232</v>
      </c>
      <c r="AM20682" s="255">
        <v>22378.61</v>
      </c>
      <c r="AO20682" s="228" t="s">
        <v>46138</v>
      </c>
      <c r="AP20682" s="229">
        <v>301811.19</v>
      </c>
      <c r="AR20682" s="205"/>
      <c r="AS20682" s="206"/>
    </row>
    <row r="20683" spans="38:45" x14ac:dyDescent="0.55000000000000004">
      <c r="AL20683" s="254" t="s">
        <v>27233</v>
      </c>
      <c r="AM20683" s="255">
        <v>4299.3999999999996</v>
      </c>
      <c r="AO20683" s="228" t="s">
        <v>46139</v>
      </c>
      <c r="AP20683" s="229">
        <v>38849.79</v>
      </c>
      <c r="AR20683" s="205"/>
      <c r="AS20683" s="206"/>
    </row>
    <row r="20684" spans="38:45" x14ac:dyDescent="0.55000000000000004">
      <c r="AL20684" s="254" t="s">
        <v>27235</v>
      </c>
      <c r="AM20684" s="255">
        <v>71931.070000000007</v>
      </c>
      <c r="AO20684" s="228" t="s">
        <v>14018</v>
      </c>
      <c r="AP20684" s="229">
        <v>3812.79</v>
      </c>
      <c r="AR20684" s="205"/>
      <c r="AS20684" s="206"/>
    </row>
    <row r="20685" spans="38:45" x14ac:dyDescent="0.55000000000000004">
      <c r="AL20685" s="254" t="s">
        <v>35629</v>
      </c>
      <c r="AM20685" s="255">
        <v>213586.96</v>
      </c>
      <c r="AO20685" s="228" t="s">
        <v>14019</v>
      </c>
      <c r="AP20685" s="229">
        <v>15217.09</v>
      </c>
      <c r="AR20685" s="205"/>
      <c r="AS20685" s="206"/>
    </row>
    <row r="20686" spans="38:45" x14ac:dyDescent="0.55000000000000004">
      <c r="AL20686" s="254" t="s">
        <v>34111</v>
      </c>
      <c r="AM20686" s="255">
        <v>37697.370000000003</v>
      </c>
      <c r="AO20686" s="228" t="s">
        <v>25240</v>
      </c>
      <c r="AP20686" s="229">
        <v>696472.06</v>
      </c>
      <c r="AR20686" s="205"/>
      <c r="AS20686" s="206"/>
    </row>
    <row r="20687" spans="38:45" x14ac:dyDescent="0.55000000000000004">
      <c r="AL20687" s="254" t="s">
        <v>27236</v>
      </c>
      <c r="AM20687" s="255">
        <v>55237.18</v>
      </c>
      <c r="AO20687" s="228" t="s">
        <v>54497</v>
      </c>
      <c r="AP20687" s="229">
        <v>2415</v>
      </c>
      <c r="AR20687" s="205"/>
      <c r="AS20687" s="206"/>
    </row>
    <row r="20688" spans="38:45" x14ac:dyDescent="0.55000000000000004">
      <c r="AL20688" s="254" t="s">
        <v>27237</v>
      </c>
      <c r="AM20688" s="255">
        <v>102.46</v>
      </c>
      <c r="AO20688" s="228" t="s">
        <v>25242</v>
      </c>
      <c r="AP20688" s="229">
        <v>25193.61</v>
      </c>
      <c r="AR20688" s="205"/>
      <c r="AS20688" s="206"/>
    </row>
    <row r="20689" spans="38:45" x14ac:dyDescent="0.55000000000000004">
      <c r="AL20689" s="254" t="s">
        <v>14193</v>
      </c>
      <c r="AM20689" s="255">
        <v>36898.019999999997</v>
      </c>
      <c r="AO20689" s="228" t="s">
        <v>25243</v>
      </c>
      <c r="AP20689" s="229">
        <v>5260.11</v>
      </c>
      <c r="AR20689" s="205"/>
      <c r="AS20689" s="206"/>
    </row>
    <row r="20690" spans="38:45" x14ac:dyDescent="0.55000000000000004">
      <c r="AL20690" s="254" t="s">
        <v>34112</v>
      </c>
      <c r="AM20690" s="255">
        <v>515.23</v>
      </c>
      <c r="AO20690" s="228" t="s">
        <v>25245</v>
      </c>
      <c r="AP20690" s="229">
        <v>12905.7</v>
      </c>
      <c r="AR20690" s="205"/>
      <c r="AS20690" s="206"/>
    </row>
    <row r="20691" spans="38:45" x14ac:dyDescent="0.55000000000000004">
      <c r="AL20691" s="254" t="s">
        <v>55655</v>
      </c>
      <c r="AM20691" s="255">
        <v>838.25</v>
      </c>
      <c r="AO20691" s="228" t="s">
        <v>25247</v>
      </c>
      <c r="AP20691" s="229">
        <v>20764.05</v>
      </c>
      <c r="AR20691" s="205"/>
      <c r="AS20691" s="206"/>
    </row>
    <row r="20692" spans="38:45" x14ac:dyDescent="0.55000000000000004">
      <c r="AL20692" s="254" t="s">
        <v>35630</v>
      </c>
      <c r="AM20692" s="255">
        <v>16200</v>
      </c>
      <c r="AO20692" s="228" t="s">
        <v>25333</v>
      </c>
      <c r="AP20692" s="229">
        <v>392683.28</v>
      </c>
      <c r="AR20692" s="205"/>
      <c r="AS20692" s="206"/>
    </row>
    <row r="20693" spans="38:45" x14ac:dyDescent="0.55000000000000004">
      <c r="AL20693" s="254" t="s">
        <v>27242</v>
      </c>
      <c r="AM20693" s="255">
        <v>386781.8</v>
      </c>
      <c r="AO20693" s="228" t="s">
        <v>48517</v>
      </c>
      <c r="AP20693" s="229">
        <v>10191.84</v>
      </c>
      <c r="AR20693" s="205"/>
      <c r="AS20693" s="206"/>
    </row>
    <row r="20694" spans="38:45" x14ac:dyDescent="0.55000000000000004">
      <c r="AL20694" s="254" t="s">
        <v>35631</v>
      </c>
      <c r="AM20694" s="255">
        <v>5291.38</v>
      </c>
      <c r="AO20694" s="228" t="s">
        <v>25334</v>
      </c>
      <c r="AP20694" s="229">
        <v>581767.53</v>
      </c>
      <c r="AR20694" s="205"/>
      <c r="AS20694" s="206"/>
    </row>
    <row r="20695" spans="38:45" x14ac:dyDescent="0.55000000000000004">
      <c r="AL20695" s="254" t="s">
        <v>58789</v>
      </c>
      <c r="AM20695" s="255">
        <v>22272.58</v>
      </c>
      <c r="AO20695" s="228" t="s">
        <v>33968</v>
      </c>
      <c r="AP20695" s="229">
        <v>728.28</v>
      </c>
      <c r="AR20695" s="205"/>
      <c r="AS20695" s="206"/>
    </row>
    <row r="20696" spans="38:45" x14ac:dyDescent="0.55000000000000004">
      <c r="AL20696" s="254" t="s">
        <v>62394</v>
      </c>
      <c r="AM20696" s="255">
        <v>9336.43</v>
      </c>
      <c r="AO20696" s="228" t="s">
        <v>25335</v>
      </c>
      <c r="AP20696" s="229">
        <v>15850.32</v>
      </c>
      <c r="AR20696" s="205"/>
      <c r="AS20696" s="206"/>
    </row>
    <row r="20697" spans="38:45" x14ac:dyDescent="0.55000000000000004">
      <c r="AL20697" s="254" t="s">
        <v>27244</v>
      </c>
      <c r="AM20697" s="255">
        <v>155326.29</v>
      </c>
      <c r="AO20697" s="228" t="s">
        <v>25336</v>
      </c>
      <c r="AP20697" s="229">
        <v>31131.09</v>
      </c>
      <c r="AR20697" s="205"/>
      <c r="AS20697" s="206"/>
    </row>
    <row r="20698" spans="38:45" x14ac:dyDescent="0.55000000000000004">
      <c r="AL20698" s="254" t="s">
        <v>27246</v>
      </c>
      <c r="AM20698" s="255">
        <v>615104.32999999996</v>
      </c>
      <c r="AO20698" s="228" t="s">
        <v>25337</v>
      </c>
      <c r="AP20698" s="229">
        <v>74387.87</v>
      </c>
      <c r="AR20698" s="205"/>
      <c r="AS20698" s="206"/>
    </row>
    <row r="20699" spans="38:45" x14ac:dyDescent="0.55000000000000004">
      <c r="AL20699" s="254" t="s">
        <v>27247</v>
      </c>
      <c r="AM20699" s="255">
        <v>11038.25</v>
      </c>
      <c r="AO20699" s="228" t="s">
        <v>43326</v>
      </c>
      <c r="AP20699" s="229">
        <v>53135</v>
      </c>
      <c r="AR20699" s="205"/>
      <c r="AS20699" s="206"/>
    </row>
    <row r="20700" spans="38:45" x14ac:dyDescent="0.55000000000000004">
      <c r="AL20700" s="254" t="s">
        <v>14194</v>
      </c>
      <c r="AM20700" s="255">
        <v>426973.55</v>
      </c>
      <c r="AO20700" s="228" t="s">
        <v>25338</v>
      </c>
      <c r="AP20700" s="229">
        <v>87.74</v>
      </c>
      <c r="AR20700" s="205"/>
      <c r="AS20700" s="206"/>
    </row>
    <row r="20701" spans="38:45" x14ac:dyDescent="0.55000000000000004">
      <c r="AL20701" s="254" t="s">
        <v>14195</v>
      </c>
      <c r="AM20701" s="255">
        <v>1309134.69</v>
      </c>
      <c r="AO20701" s="228" t="s">
        <v>25339</v>
      </c>
      <c r="AP20701" s="229">
        <v>9125.69</v>
      </c>
      <c r="AR20701" s="205"/>
      <c r="AS20701" s="206"/>
    </row>
    <row r="20702" spans="38:45" x14ac:dyDescent="0.55000000000000004">
      <c r="AL20702" s="254" t="s">
        <v>27248</v>
      </c>
      <c r="AM20702" s="255">
        <v>671113.96</v>
      </c>
      <c r="AO20702" s="228" t="s">
        <v>25340</v>
      </c>
      <c r="AP20702" s="229">
        <v>50437.51</v>
      </c>
      <c r="AR20702" s="205"/>
      <c r="AS20702" s="206"/>
    </row>
    <row r="20703" spans="38:45" x14ac:dyDescent="0.55000000000000004">
      <c r="AL20703" s="254" t="s">
        <v>60024</v>
      </c>
      <c r="AM20703" s="255">
        <v>12728</v>
      </c>
      <c r="AO20703" s="228" t="s">
        <v>14032</v>
      </c>
      <c r="AP20703" s="229">
        <v>158370.35999999999</v>
      </c>
      <c r="AR20703" s="205"/>
      <c r="AS20703" s="206"/>
    </row>
    <row r="20704" spans="38:45" x14ac:dyDescent="0.55000000000000004">
      <c r="AL20704" s="254" t="s">
        <v>27249</v>
      </c>
      <c r="AM20704" s="255">
        <v>80757.88</v>
      </c>
      <c r="AO20704" s="228" t="s">
        <v>25345</v>
      </c>
      <c r="AP20704" s="229">
        <v>21366.66</v>
      </c>
      <c r="AR20704" s="205"/>
      <c r="AS20704" s="206"/>
    </row>
    <row r="20705" spans="38:45" x14ac:dyDescent="0.55000000000000004">
      <c r="AL20705" s="254" t="s">
        <v>60101</v>
      </c>
      <c r="AM20705" s="255">
        <v>9130</v>
      </c>
      <c r="AO20705" s="228" t="s">
        <v>35408</v>
      </c>
      <c r="AP20705" s="229">
        <v>12632848.949999999</v>
      </c>
      <c r="AR20705" s="205"/>
      <c r="AS20705" s="206"/>
    </row>
    <row r="20706" spans="38:45" x14ac:dyDescent="0.55000000000000004">
      <c r="AL20706" s="254" t="s">
        <v>34113</v>
      </c>
      <c r="AM20706" s="255">
        <v>126320.56</v>
      </c>
      <c r="AO20706" s="228" t="s">
        <v>40866</v>
      </c>
      <c r="AP20706" s="229">
        <v>56385.4</v>
      </c>
      <c r="AR20706" s="205"/>
      <c r="AS20706" s="206"/>
    </row>
    <row r="20707" spans="38:45" x14ac:dyDescent="0.55000000000000004">
      <c r="AL20707" s="254" t="s">
        <v>54551</v>
      </c>
      <c r="AM20707" s="255">
        <v>416.2</v>
      </c>
      <c r="AO20707" s="228" t="s">
        <v>25349</v>
      </c>
      <c r="AP20707" s="229">
        <v>52166.75</v>
      </c>
      <c r="AR20707" s="205"/>
      <c r="AS20707" s="206"/>
    </row>
    <row r="20708" spans="38:45" x14ac:dyDescent="0.55000000000000004">
      <c r="AL20708" s="254" t="s">
        <v>27253</v>
      </c>
      <c r="AM20708" s="255">
        <v>2431.6999999999998</v>
      </c>
      <c r="AO20708" s="228" t="s">
        <v>25350</v>
      </c>
      <c r="AP20708" s="229">
        <v>600</v>
      </c>
      <c r="AR20708" s="205"/>
      <c r="AS20708" s="206"/>
    </row>
    <row r="20709" spans="38:45" x14ac:dyDescent="0.55000000000000004">
      <c r="AL20709" s="254" t="s">
        <v>27254</v>
      </c>
      <c r="AM20709" s="255">
        <v>1022.39</v>
      </c>
      <c r="AO20709" s="228" t="s">
        <v>25351</v>
      </c>
      <c r="AP20709" s="229">
        <v>340310.65</v>
      </c>
      <c r="AR20709" s="205"/>
      <c r="AS20709" s="206"/>
    </row>
    <row r="20710" spans="38:45" x14ac:dyDescent="0.55000000000000004">
      <c r="AL20710" s="254" t="s">
        <v>27255</v>
      </c>
      <c r="AM20710" s="255">
        <v>196.23</v>
      </c>
      <c r="AO20710" s="228" t="s">
        <v>25352</v>
      </c>
      <c r="AP20710" s="229">
        <v>400.84</v>
      </c>
      <c r="AR20710" s="205"/>
      <c r="AS20710" s="206"/>
    </row>
    <row r="20711" spans="38:45" x14ac:dyDescent="0.55000000000000004">
      <c r="AL20711" s="254" t="s">
        <v>54552</v>
      </c>
      <c r="AM20711" s="255">
        <v>1513578.47</v>
      </c>
      <c r="AO20711" s="228" t="s">
        <v>14035</v>
      </c>
      <c r="AP20711" s="229">
        <v>1101838.96</v>
      </c>
      <c r="AR20711" s="205"/>
      <c r="AS20711" s="206"/>
    </row>
    <row r="20712" spans="38:45" x14ac:dyDescent="0.55000000000000004">
      <c r="AL20712" s="254" t="s">
        <v>27256</v>
      </c>
      <c r="AM20712" s="255">
        <v>2479.94</v>
      </c>
      <c r="AO20712" s="228" t="s">
        <v>14036</v>
      </c>
      <c r="AP20712" s="229">
        <v>239230.02</v>
      </c>
      <c r="AR20712" s="205"/>
      <c r="AS20712" s="206"/>
    </row>
    <row r="20713" spans="38:45" x14ac:dyDescent="0.55000000000000004">
      <c r="AL20713" s="254" t="s">
        <v>27257</v>
      </c>
      <c r="AM20713" s="255">
        <v>19898.939999999999</v>
      </c>
      <c r="AO20713" s="228" t="s">
        <v>14037</v>
      </c>
      <c r="AP20713" s="229">
        <v>54735.56</v>
      </c>
      <c r="AR20713" s="205"/>
      <c r="AS20713" s="206"/>
    </row>
    <row r="20714" spans="38:45" x14ac:dyDescent="0.55000000000000004">
      <c r="AL20714" s="254" t="s">
        <v>27260</v>
      </c>
      <c r="AM20714" s="255">
        <v>1437.92</v>
      </c>
      <c r="AO20714" s="228" t="s">
        <v>25353</v>
      </c>
      <c r="AP20714" s="229">
        <v>289861.58</v>
      </c>
      <c r="AR20714" s="205"/>
      <c r="AS20714" s="206"/>
    </row>
    <row r="20715" spans="38:45" x14ac:dyDescent="0.55000000000000004">
      <c r="AL20715" s="254" t="s">
        <v>49413</v>
      </c>
      <c r="AM20715" s="255">
        <v>-11025</v>
      </c>
      <c r="AO20715" s="228" t="s">
        <v>25354</v>
      </c>
      <c r="AP20715" s="229">
        <v>1723.18</v>
      </c>
      <c r="AR20715" s="205"/>
      <c r="AS20715" s="206"/>
    </row>
    <row r="20716" spans="38:45" x14ac:dyDescent="0.55000000000000004">
      <c r="AL20716" s="254" t="s">
        <v>14199</v>
      </c>
      <c r="AM20716" s="255">
        <v>95491.83</v>
      </c>
      <c r="AO20716" s="228" t="s">
        <v>25356</v>
      </c>
      <c r="AP20716" s="229">
        <v>35457.800000000003</v>
      </c>
      <c r="AR20716" s="205"/>
      <c r="AS20716" s="206"/>
    </row>
    <row r="20717" spans="38:45" x14ac:dyDescent="0.55000000000000004">
      <c r="AL20717" s="254" t="s">
        <v>61708</v>
      </c>
      <c r="AM20717" s="255">
        <v>2194.12</v>
      </c>
      <c r="AO20717" s="228" t="s">
        <v>25357</v>
      </c>
      <c r="AP20717" s="229">
        <v>176662.03</v>
      </c>
      <c r="AR20717" s="205"/>
      <c r="AS20717" s="206"/>
    </row>
    <row r="20718" spans="38:45" x14ac:dyDescent="0.55000000000000004">
      <c r="AL20718" s="254" t="s">
        <v>27286</v>
      </c>
      <c r="AM20718" s="255">
        <v>877</v>
      </c>
      <c r="AO20718" s="228" t="s">
        <v>50743</v>
      </c>
      <c r="AP20718" s="229">
        <v>224.64</v>
      </c>
      <c r="AR20718" s="205"/>
      <c r="AS20718" s="206"/>
    </row>
    <row r="20719" spans="38:45" x14ac:dyDescent="0.55000000000000004">
      <c r="AL20719" s="254" t="s">
        <v>47593</v>
      </c>
      <c r="AM20719" s="255">
        <v>5005.24</v>
      </c>
      <c r="AO20719" s="228" t="s">
        <v>54498</v>
      </c>
      <c r="AP20719" s="229">
        <v>2269222.14</v>
      </c>
      <c r="AR20719" s="205"/>
      <c r="AS20719" s="206"/>
    </row>
    <row r="20720" spans="38:45" x14ac:dyDescent="0.55000000000000004">
      <c r="AL20720" s="254" t="s">
        <v>27287</v>
      </c>
      <c r="AM20720" s="255">
        <v>1894.8</v>
      </c>
      <c r="AO20720" s="228" t="s">
        <v>14038</v>
      </c>
      <c r="AP20720" s="229">
        <v>248041.15</v>
      </c>
      <c r="AR20720" s="205"/>
      <c r="AS20720" s="206"/>
    </row>
    <row r="20721" spans="38:45" x14ac:dyDescent="0.55000000000000004">
      <c r="AL20721" s="254" t="s">
        <v>47594</v>
      </c>
      <c r="AM20721" s="255">
        <v>118164.58</v>
      </c>
      <c r="AO20721" s="228" t="s">
        <v>25359</v>
      </c>
      <c r="AP20721" s="229">
        <v>3176591.55</v>
      </c>
      <c r="AR20721" s="205"/>
      <c r="AS20721" s="206"/>
    </row>
    <row r="20722" spans="38:45" x14ac:dyDescent="0.55000000000000004">
      <c r="AL20722" s="254" t="s">
        <v>27289</v>
      </c>
      <c r="AM20722" s="255">
        <v>13440.59</v>
      </c>
      <c r="AO20722" s="228" t="s">
        <v>25361</v>
      </c>
      <c r="AP20722" s="229">
        <v>20935.080000000002</v>
      </c>
      <c r="AR20722" s="205"/>
      <c r="AS20722" s="206"/>
    </row>
    <row r="20723" spans="38:45" x14ac:dyDescent="0.55000000000000004">
      <c r="AL20723" s="254" t="s">
        <v>55656</v>
      </c>
      <c r="AM20723" s="255">
        <v>14070</v>
      </c>
      <c r="AO20723" s="228" t="s">
        <v>25362</v>
      </c>
      <c r="AP20723" s="229">
        <v>8161366.54</v>
      </c>
      <c r="AR20723" s="205"/>
      <c r="AS20723" s="206"/>
    </row>
    <row r="20724" spans="38:45" x14ac:dyDescent="0.55000000000000004">
      <c r="AL20724" s="254" t="s">
        <v>58383</v>
      </c>
      <c r="AM20724" s="255">
        <v>11461</v>
      </c>
      <c r="AO20724" s="228" t="s">
        <v>40867</v>
      </c>
      <c r="AP20724" s="229">
        <v>-206655.94</v>
      </c>
      <c r="AR20724" s="205"/>
      <c r="AS20724" s="206"/>
    </row>
    <row r="20725" spans="38:45" x14ac:dyDescent="0.55000000000000004">
      <c r="AL20725" s="254" t="s">
        <v>49414</v>
      </c>
      <c r="AM20725" s="255">
        <v>10948.35</v>
      </c>
      <c r="AO20725" s="228" t="s">
        <v>40868</v>
      </c>
      <c r="AP20725" s="229">
        <v>228582.85</v>
      </c>
      <c r="AR20725" s="205"/>
      <c r="AS20725" s="206"/>
    </row>
    <row r="20726" spans="38:45" x14ac:dyDescent="0.55000000000000004">
      <c r="AL20726" s="254" t="s">
        <v>27291</v>
      </c>
      <c r="AM20726" s="255">
        <v>15887.55</v>
      </c>
      <c r="AO20726" s="228" t="s">
        <v>40869</v>
      </c>
      <c r="AP20726" s="229">
        <v>612523.6</v>
      </c>
      <c r="AR20726" s="205"/>
      <c r="AS20726" s="206"/>
    </row>
    <row r="20727" spans="38:45" x14ac:dyDescent="0.55000000000000004">
      <c r="AL20727" s="254" t="s">
        <v>27292</v>
      </c>
      <c r="AM20727" s="255">
        <v>14570</v>
      </c>
      <c r="AO20727" s="228" t="s">
        <v>25389</v>
      </c>
      <c r="AP20727" s="229">
        <v>45723.519999999997</v>
      </c>
      <c r="AR20727" s="205"/>
      <c r="AS20727" s="206"/>
    </row>
    <row r="20728" spans="38:45" x14ac:dyDescent="0.55000000000000004">
      <c r="AL20728" s="254" t="s">
        <v>62395</v>
      </c>
      <c r="AM20728" s="255">
        <v>8052.15</v>
      </c>
      <c r="AO20728" s="228" t="s">
        <v>54499</v>
      </c>
      <c r="AP20728" s="229">
        <v>47000</v>
      </c>
      <c r="AR20728" s="205"/>
      <c r="AS20728" s="206"/>
    </row>
    <row r="20729" spans="38:45" x14ac:dyDescent="0.55000000000000004">
      <c r="AL20729" s="254" t="s">
        <v>27315</v>
      </c>
      <c r="AM20729" s="255">
        <v>49500</v>
      </c>
      <c r="AO20729" s="228" t="s">
        <v>46140</v>
      </c>
      <c r="AP20729" s="229">
        <v>34708</v>
      </c>
      <c r="AR20729" s="205"/>
      <c r="AS20729" s="206"/>
    </row>
    <row r="20730" spans="38:45" x14ac:dyDescent="0.55000000000000004">
      <c r="AL20730" s="254" t="s">
        <v>27316</v>
      </c>
      <c r="AM20730" s="255">
        <v>76116.7</v>
      </c>
      <c r="AO20730" s="228" t="s">
        <v>35412</v>
      </c>
      <c r="AP20730" s="229">
        <v>87868</v>
      </c>
      <c r="AR20730" s="205"/>
      <c r="AS20730" s="206"/>
    </row>
    <row r="20731" spans="38:45" x14ac:dyDescent="0.55000000000000004">
      <c r="AL20731" s="254" t="s">
        <v>48532</v>
      </c>
      <c r="AM20731" s="255">
        <v>50000.04</v>
      </c>
      <c r="AO20731" s="228" t="s">
        <v>14049</v>
      </c>
      <c r="AP20731" s="229">
        <v>5921.42</v>
      </c>
      <c r="AR20731" s="205"/>
      <c r="AS20731" s="206"/>
    </row>
    <row r="20732" spans="38:45" x14ac:dyDescent="0.55000000000000004">
      <c r="AL20732" s="254" t="s">
        <v>60025</v>
      </c>
      <c r="AM20732" s="255">
        <v>59583.37</v>
      </c>
      <c r="AO20732" s="228" t="s">
        <v>25393</v>
      </c>
      <c r="AP20732" s="229">
        <v>8469.2999999999993</v>
      </c>
      <c r="AR20732" s="205"/>
      <c r="AS20732" s="206"/>
    </row>
    <row r="20733" spans="38:45" x14ac:dyDescent="0.55000000000000004">
      <c r="AL20733" s="254" t="s">
        <v>27318</v>
      </c>
      <c r="AM20733" s="255">
        <v>31638.45</v>
      </c>
      <c r="AO20733" s="228" t="s">
        <v>25394</v>
      </c>
      <c r="AP20733" s="229">
        <v>59480</v>
      </c>
      <c r="AR20733" s="205"/>
      <c r="AS20733" s="206"/>
    </row>
    <row r="20734" spans="38:45" x14ac:dyDescent="0.55000000000000004">
      <c r="AL20734" s="254" t="s">
        <v>60026</v>
      </c>
      <c r="AM20734" s="255">
        <v>775</v>
      </c>
      <c r="AO20734" s="228" t="s">
        <v>46141</v>
      </c>
      <c r="AP20734" s="229">
        <v>20750.09</v>
      </c>
      <c r="AR20734" s="205"/>
      <c r="AS20734" s="206"/>
    </row>
    <row r="20735" spans="38:45" x14ac:dyDescent="0.55000000000000004">
      <c r="AL20735" s="254" t="s">
        <v>27319</v>
      </c>
      <c r="AM20735" s="255">
        <v>10476.27</v>
      </c>
      <c r="AO20735" s="228" t="s">
        <v>25395</v>
      </c>
      <c r="AP20735" s="229">
        <v>81253.16</v>
      </c>
      <c r="AR20735" s="205"/>
      <c r="AS20735" s="206"/>
    </row>
    <row r="20736" spans="38:45" x14ac:dyDescent="0.55000000000000004">
      <c r="AL20736" s="254" t="s">
        <v>60027</v>
      </c>
      <c r="AM20736" s="255">
        <v>3325.88</v>
      </c>
      <c r="AO20736" s="228" t="s">
        <v>25396</v>
      </c>
      <c r="AP20736" s="229">
        <v>27267.63</v>
      </c>
      <c r="AR20736" s="205"/>
      <c r="AS20736" s="206"/>
    </row>
    <row r="20737" spans="38:45" x14ac:dyDescent="0.55000000000000004">
      <c r="AL20737" s="254" t="s">
        <v>27320</v>
      </c>
      <c r="AM20737" s="255">
        <v>1667</v>
      </c>
      <c r="AO20737" s="228" t="s">
        <v>49401</v>
      </c>
      <c r="AP20737" s="229">
        <v>94822</v>
      </c>
      <c r="AR20737" s="205"/>
      <c r="AS20737" s="206"/>
    </row>
    <row r="20738" spans="38:45" x14ac:dyDescent="0.55000000000000004">
      <c r="AL20738" s="254" t="s">
        <v>27322</v>
      </c>
      <c r="AM20738" s="255">
        <v>8103.14</v>
      </c>
      <c r="AO20738" s="228" t="s">
        <v>25445</v>
      </c>
      <c r="AP20738" s="229">
        <v>59131.3</v>
      </c>
      <c r="AR20738" s="205"/>
      <c r="AS20738" s="206"/>
    </row>
    <row r="20739" spans="38:45" x14ac:dyDescent="0.55000000000000004">
      <c r="AL20739" s="254" t="s">
        <v>27324</v>
      </c>
      <c r="AM20739" s="255">
        <v>2816.27</v>
      </c>
      <c r="AO20739" s="228" t="s">
        <v>36574</v>
      </c>
      <c r="AP20739" s="229">
        <v>58090.080000000002</v>
      </c>
      <c r="AR20739" s="205"/>
      <c r="AS20739" s="206"/>
    </row>
    <row r="20740" spans="38:45" x14ac:dyDescent="0.55000000000000004">
      <c r="AL20740" s="254" t="s">
        <v>39471</v>
      </c>
      <c r="AM20740" s="255">
        <v>3000</v>
      </c>
      <c r="AO20740" s="228" t="s">
        <v>25446</v>
      </c>
      <c r="AP20740" s="229">
        <v>10956.06</v>
      </c>
      <c r="AR20740" s="205"/>
      <c r="AS20740" s="206"/>
    </row>
    <row r="20741" spans="38:45" x14ac:dyDescent="0.55000000000000004">
      <c r="AL20741" s="254" t="s">
        <v>27400</v>
      </c>
      <c r="AM20741" s="255">
        <v>72872.289999999994</v>
      </c>
      <c r="AO20741" s="228" t="s">
        <v>33972</v>
      </c>
      <c r="AP20741" s="229">
        <v>53511.79</v>
      </c>
      <c r="AR20741" s="205"/>
      <c r="AS20741" s="206"/>
    </row>
    <row r="20742" spans="38:45" x14ac:dyDescent="0.55000000000000004">
      <c r="AL20742" s="254" t="s">
        <v>27401</v>
      </c>
      <c r="AM20742" s="255">
        <v>404292.82</v>
      </c>
      <c r="AO20742" s="228" t="s">
        <v>25447</v>
      </c>
      <c r="AP20742" s="229">
        <v>354362.23</v>
      </c>
      <c r="AR20742" s="205"/>
      <c r="AS20742" s="206"/>
    </row>
    <row r="20743" spans="38:45" x14ac:dyDescent="0.55000000000000004">
      <c r="AL20743" s="254" t="s">
        <v>27402</v>
      </c>
      <c r="AM20743" s="255">
        <v>257033.29</v>
      </c>
      <c r="AO20743" s="228" t="s">
        <v>47570</v>
      </c>
      <c r="AP20743" s="229">
        <v>142</v>
      </c>
      <c r="AR20743" s="205"/>
      <c r="AS20743" s="206"/>
    </row>
    <row r="20744" spans="38:45" x14ac:dyDescent="0.55000000000000004">
      <c r="AL20744" s="254" t="s">
        <v>59348</v>
      </c>
      <c r="AM20744" s="255">
        <v>91.28</v>
      </c>
      <c r="AO20744" s="228" t="s">
        <v>47571</v>
      </c>
      <c r="AP20744" s="229">
        <v>1078.3699999999999</v>
      </c>
      <c r="AR20744" s="205"/>
      <c r="AS20744" s="206"/>
    </row>
    <row r="20745" spans="38:45" x14ac:dyDescent="0.55000000000000004">
      <c r="AL20745" s="254" t="s">
        <v>27403</v>
      </c>
      <c r="AM20745" s="255">
        <v>10284.280000000001</v>
      </c>
      <c r="AO20745" s="228" t="s">
        <v>25448</v>
      </c>
      <c r="AP20745" s="229">
        <v>123662.82</v>
      </c>
      <c r="AR20745" s="205"/>
      <c r="AS20745" s="206"/>
    </row>
    <row r="20746" spans="38:45" x14ac:dyDescent="0.55000000000000004">
      <c r="AL20746" s="254" t="s">
        <v>35654</v>
      </c>
      <c r="AM20746" s="255">
        <v>60806.51</v>
      </c>
      <c r="AO20746" s="228" t="s">
        <v>35432</v>
      </c>
      <c r="AP20746" s="229">
        <v>91590</v>
      </c>
      <c r="AR20746" s="205"/>
      <c r="AS20746" s="206"/>
    </row>
    <row r="20747" spans="38:45" x14ac:dyDescent="0.55000000000000004">
      <c r="AL20747" s="254" t="s">
        <v>27404</v>
      </c>
      <c r="AM20747" s="255">
        <v>469914.87</v>
      </c>
      <c r="AO20747" s="228" t="s">
        <v>39385</v>
      </c>
      <c r="AP20747" s="229">
        <v>3372.51</v>
      </c>
      <c r="AR20747" s="205"/>
      <c r="AS20747" s="206"/>
    </row>
    <row r="20748" spans="38:45" x14ac:dyDescent="0.55000000000000004">
      <c r="AL20748" s="254" t="s">
        <v>27405</v>
      </c>
      <c r="AM20748" s="255">
        <v>69485.100000000006</v>
      </c>
      <c r="AO20748" s="228" t="s">
        <v>25449</v>
      </c>
      <c r="AP20748" s="229">
        <v>176103.67</v>
      </c>
      <c r="AR20748" s="205"/>
      <c r="AS20748" s="206"/>
    </row>
    <row r="20749" spans="38:45" x14ac:dyDescent="0.55000000000000004">
      <c r="AL20749" s="254" t="s">
        <v>55657</v>
      </c>
      <c r="AM20749" s="255">
        <v>67.5</v>
      </c>
      <c r="AO20749" s="228" t="s">
        <v>39668</v>
      </c>
      <c r="AP20749" s="229">
        <v>67325.86</v>
      </c>
      <c r="AR20749" s="205"/>
      <c r="AS20749" s="206"/>
    </row>
    <row r="20750" spans="38:45" x14ac:dyDescent="0.55000000000000004">
      <c r="AL20750" s="254" t="s">
        <v>27408</v>
      </c>
      <c r="AM20750" s="255">
        <v>12404.94</v>
      </c>
      <c r="AO20750" s="228" t="s">
        <v>25450</v>
      </c>
      <c r="AP20750" s="229">
        <v>8660</v>
      </c>
      <c r="AR20750" s="205"/>
      <c r="AS20750" s="206"/>
    </row>
    <row r="20751" spans="38:45" x14ac:dyDescent="0.55000000000000004">
      <c r="AL20751" s="254" t="s">
        <v>60952</v>
      </c>
      <c r="AM20751" s="255">
        <v>225</v>
      </c>
      <c r="AO20751" s="228" t="s">
        <v>25451</v>
      </c>
      <c r="AP20751" s="229">
        <v>39426.589999999997</v>
      </c>
      <c r="AR20751" s="205"/>
      <c r="AS20751" s="206"/>
    </row>
    <row r="20752" spans="38:45" x14ac:dyDescent="0.55000000000000004">
      <c r="AL20752" s="254" t="s">
        <v>27409</v>
      </c>
      <c r="AM20752" s="255">
        <v>30806.799999999999</v>
      </c>
      <c r="AO20752" s="228" t="s">
        <v>25452</v>
      </c>
      <c r="AP20752" s="229">
        <v>92544.15</v>
      </c>
      <c r="AR20752" s="205"/>
      <c r="AS20752" s="206"/>
    </row>
    <row r="20753" spans="38:45" x14ac:dyDescent="0.55000000000000004">
      <c r="AL20753" s="254" t="s">
        <v>27410</v>
      </c>
      <c r="AM20753" s="255">
        <v>11000</v>
      </c>
      <c r="AO20753" s="228" t="s">
        <v>25453</v>
      </c>
      <c r="AP20753" s="229">
        <v>44602.14</v>
      </c>
      <c r="AR20753" s="205"/>
      <c r="AS20753" s="206"/>
    </row>
    <row r="20754" spans="38:45" x14ac:dyDescent="0.55000000000000004">
      <c r="AL20754" s="254" t="s">
        <v>40894</v>
      </c>
      <c r="AM20754" s="255">
        <v>51863.48</v>
      </c>
      <c r="AO20754" s="228" t="s">
        <v>14056</v>
      </c>
      <c r="AP20754" s="229">
        <v>23844.99</v>
      </c>
      <c r="AR20754" s="205"/>
      <c r="AS20754" s="206"/>
    </row>
    <row r="20755" spans="38:45" x14ac:dyDescent="0.55000000000000004">
      <c r="AL20755" s="254" t="s">
        <v>27411</v>
      </c>
      <c r="AM20755" s="255">
        <v>875.55</v>
      </c>
      <c r="AO20755" s="228" t="s">
        <v>25454</v>
      </c>
      <c r="AP20755" s="229">
        <v>35597.33</v>
      </c>
      <c r="AR20755" s="205"/>
      <c r="AS20755" s="206"/>
    </row>
    <row r="20756" spans="38:45" x14ac:dyDescent="0.55000000000000004">
      <c r="AL20756" s="254" t="s">
        <v>49416</v>
      </c>
      <c r="AM20756" s="255">
        <v>143509.25</v>
      </c>
      <c r="AO20756" s="228" t="s">
        <v>36575</v>
      </c>
      <c r="AP20756" s="229">
        <v>2377709.91</v>
      </c>
      <c r="AR20756" s="205"/>
      <c r="AS20756" s="206"/>
    </row>
    <row r="20757" spans="38:45" x14ac:dyDescent="0.55000000000000004">
      <c r="AL20757" s="254" t="s">
        <v>27412</v>
      </c>
      <c r="AM20757" s="255">
        <v>248826.94</v>
      </c>
      <c r="AO20757" s="228" t="s">
        <v>35433</v>
      </c>
      <c r="AP20757" s="229">
        <v>41638.57</v>
      </c>
      <c r="AR20757" s="205"/>
      <c r="AS20757" s="206"/>
    </row>
    <row r="20758" spans="38:45" x14ac:dyDescent="0.55000000000000004">
      <c r="AL20758" s="254" t="s">
        <v>54554</v>
      </c>
      <c r="AM20758" s="255">
        <v>1307.02</v>
      </c>
      <c r="AO20758" s="228" t="s">
        <v>48518</v>
      </c>
      <c r="AP20758" s="229">
        <v>180</v>
      </c>
      <c r="AR20758" s="205"/>
      <c r="AS20758" s="206"/>
    </row>
    <row r="20759" spans="38:45" x14ac:dyDescent="0.55000000000000004">
      <c r="AL20759" s="254" t="s">
        <v>27413</v>
      </c>
      <c r="AM20759" s="255">
        <v>136743.87</v>
      </c>
      <c r="AO20759" s="228" t="s">
        <v>25456</v>
      </c>
      <c r="AP20759" s="229">
        <v>420990.44</v>
      </c>
      <c r="AR20759" s="205"/>
      <c r="AS20759" s="206"/>
    </row>
    <row r="20760" spans="38:45" x14ac:dyDescent="0.55000000000000004">
      <c r="AL20760" s="254" t="s">
        <v>27414</v>
      </c>
      <c r="AM20760" s="255">
        <v>412733.96</v>
      </c>
      <c r="AO20760" s="228" t="s">
        <v>50744</v>
      </c>
      <c r="AP20760" s="229">
        <v>16647.5</v>
      </c>
      <c r="AR20760" s="205"/>
      <c r="AS20760" s="206"/>
    </row>
    <row r="20761" spans="38:45" x14ac:dyDescent="0.55000000000000004">
      <c r="AL20761" s="254" t="s">
        <v>27415</v>
      </c>
      <c r="AM20761" s="255">
        <v>159560.60999999999</v>
      </c>
      <c r="AO20761" s="228" t="s">
        <v>36576</v>
      </c>
      <c r="AP20761" s="229">
        <v>221512.04</v>
      </c>
      <c r="AR20761" s="205"/>
      <c r="AS20761" s="206"/>
    </row>
    <row r="20762" spans="38:45" x14ac:dyDescent="0.55000000000000004">
      <c r="AL20762" s="254" t="s">
        <v>27416</v>
      </c>
      <c r="AM20762" s="255">
        <v>221917.47</v>
      </c>
      <c r="AO20762" s="228" t="s">
        <v>14058</v>
      </c>
      <c r="AP20762" s="229">
        <v>310087.83</v>
      </c>
      <c r="AR20762" s="205"/>
      <c r="AS20762" s="206"/>
    </row>
    <row r="20763" spans="38:45" x14ac:dyDescent="0.55000000000000004">
      <c r="AL20763" s="254" t="s">
        <v>27417</v>
      </c>
      <c r="AM20763" s="255">
        <v>126603.43</v>
      </c>
      <c r="AO20763" s="228" t="s">
        <v>14059</v>
      </c>
      <c r="AP20763" s="229">
        <v>200333.73</v>
      </c>
      <c r="AR20763" s="205"/>
      <c r="AS20763" s="206"/>
    </row>
    <row r="20764" spans="38:45" x14ac:dyDescent="0.55000000000000004">
      <c r="AL20764" s="254" t="s">
        <v>63525</v>
      </c>
      <c r="AM20764" s="255">
        <v>124160.54</v>
      </c>
      <c r="AO20764" s="228" t="s">
        <v>25457</v>
      </c>
      <c r="AP20764" s="229">
        <v>37741.550000000003</v>
      </c>
      <c r="AR20764" s="205"/>
      <c r="AS20764" s="206"/>
    </row>
    <row r="20765" spans="38:45" x14ac:dyDescent="0.55000000000000004">
      <c r="AL20765" s="254" t="s">
        <v>60953</v>
      </c>
      <c r="AM20765" s="255">
        <v>91808.09</v>
      </c>
      <c r="AO20765" s="228" t="s">
        <v>43327</v>
      </c>
      <c r="AP20765" s="229">
        <v>20557</v>
      </c>
      <c r="AR20765" s="205"/>
      <c r="AS20765" s="206"/>
    </row>
    <row r="20766" spans="38:45" x14ac:dyDescent="0.55000000000000004">
      <c r="AL20766" s="254" t="s">
        <v>27420</v>
      </c>
      <c r="AM20766" s="255">
        <v>4584.08</v>
      </c>
      <c r="AO20766" s="228" t="s">
        <v>25458</v>
      </c>
      <c r="AP20766" s="229">
        <v>1051975.83</v>
      </c>
      <c r="AR20766" s="205"/>
      <c r="AS20766" s="206"/>
    </row>
    <row r="20767" spans="38:45" x14ac:dyDescent="0.55000000000000004">
      <c r="AL20767" s="254" t="s">
        <v>55658</v>
      </c>
      <c r="AM20767" s="255">
        <v>14704.14</v>
      </c>
      <c r="AO20767" s="228" t="s">
        <v>25459</v>
      </c>
      <c r="AP20767" s="229">
        <v>263.25</v>
      </c>
      <c r="AR20767" s="205"/>
      <c r="AS20767" s="206"/>
    </row>
    <row r="20768" spans="38:45" x14ac:dyDescent="0.55000000000000004">
      <c r="AL20768" s="254" t="s">
        <v>63526</v>
      </c>
      <c r="AM20768" s="255">
        <v>800</v>
      </c>
      <c r="AO20768" s="228" t="s">
        <v>49402</v>
      </c>
      <c r="AP20768" s="229">
        <v>50</v>
      </c>
      <c r="AR20768" s="205"/>
      <c r="AS20768" s="206"/>
    </row>
    <row r="20769" spans="38:45" x14ac:dyDescent="0.55000000000000004">
      <c r="AL20769" s="254" t="s">
        <v>58098</v>
      </c>
      <c r="AM20769" s="255">
        <v>665</v>
      </c>
      <c r="AO20769" s="228" t="s">
        <v>54500</v>
      </c>
      <c r="AP20769" s="229">
        <v>3336.9</v>
      </c>
      <c r="AR20769" s="205"/>
      <c r="AS20769" s="206"/>
    </row>
    <row r="20770" spans="38:45" x14ac:dyDescent="0.55000000000000004">
      <c r="AL20770" s="254" t="s">
        <v>27421</v>
      </c>
      <c r="AM20770" s="255">
        <v>3070.87</v>
      </c>
      <c r="AO20770" s="228" t="s">
        <v>35434</v>
      </c>
      <c r="AP20770" s="229">
        <v>483.29</v>
      </c>
      <c r="AR20770" s="205"/>
      <c r="AS20770" s="206"/>
    </row>
    <row r="20771" spans="38:45" x14ac:dyDescent="0.55000000000000004">
      <c r="AL20771" s="254" t="s">
        <v>54555</v>
      </c>
      <c r="AM20771" s="255">
        <v>469827.88</v>
      </c>
      <c r="AO20771" s="228" t="s">
        <v>54501</v>
      </c>
      <c r="AP20771" s="229">
        <v>567</v>
      </c>
      <c r="AR20771" s="205"/>
      <c r="AS20771" s="206"/>
    </row>
    <row r="20772" spans="38:45" x14ac:dyDescent="0.55000000000000004">
      <c r="AL20772" s="254" t="s">
        <v>27422</v>
      </c>
      <c r="AM20772" s="255">
        <v>152491.89000000001</v>
      </c>
      <c r="AO20772" s="228" t="s">
        <v>32576</v>
      </c>
      <c r="AP20772" s="229">
        <v>544.99</v>
      </c>
      <c r="AR20772" s="205"/>
      <c r="AS20772" s="206"/>
    </row>
    <row r="20773" spans="38:45" x14ac:dyDescent="0.55000000000000004">
      <c r="AL20773" s="254" t="s">
        <v>27423</v>
      </c>
      <c r="AM20773" s="255">
        <v>380788.95</v>
      </c>
      <c r="AO20773" s="228" t="s">
        <v>32578</v>
      </c>
      <c r="AP20773" s="229">
        <v>328.86</v>
      </c>
      <c r="AR20773" s="205"/>
      <c r="AS20773" s="206"/>
    </row>
    <row r="20774" spans="38:45" x14ac:dyDescent="0.55000000000000004">
      <c r="AL20774" s="254" t="s">
        <v>27424</v>
      </c>
      <c r="AM20774" s="255">
        <v>720743.08</v>
      </c>
      <c r="AO20774" s="228" t="s">
        <v>25460</v>
      </c>
      <c r="AP20774" s="229">
        <v>67304.7</v>
      </c>
      <c r="AR20774" s="205"/>
      <c r="AS20774" s="206"/>
    </row>
    <row r="20775" spans="38:45" x14ac:dyDescent="0.55000000000000004">
      <c r="AL20775" s="254" t="s">
        <v>27426</v>
      </c>
      <c r="AM20775" s="255">
        <v>89448.25</v>
      </c>
      <c r="AO20775" s="228" t="s">
        <v>54502</v>
      </c>
      <c r="AP20775" s="229">
        <v>221744.91</v>
      </c>
      <c r="AR20775" s="205"/>
      <c r="AS20775" s="206"/>
    </row>
    <row r="20776" spans="38:45" x14ac:dyDescent="0.55000000000000004">
      <c r="AL20776" s="254" t="s">
        <v>61137</v>
      </c>
      <c r="AM20776" s="255">
        <v>691.75</v>
      </c>
      <c r="AO20776" s="228" t="s">
        <v>25461</v>
      </c>
      <c r="AP20776" s="229">
        <v>327032.38</v>
      </c>
      <c r="AR20776" s="205"/>
      <c r="AS20776" s="206"/>
    </row>
    <row r="20777" spans="38:45" x14ac:dyDescent="0.55000000000000004">
      <c r="AL20777" s="254" t="s">
        <v>27430</v>
      </c>
      <c r="AM20777" s="255">
        <v>117424.71</v>
      </c>
      <c r="AO20777" s="228" t="s">
        <v>25463</v>
      </c>
      <c r="AP20777" s="229">
        <v>231154.99</v>
      </c>
      <c r="AR20777" s="205"/>
      <c r="AS20777" s="206"/>
    </row>
    <row r="20778" spans="38:45" x14ac:dyDescent="0.55000000000000004">
      <c r="AL20778" s="254" t="s">
        <v>14202</v>
      </c>
      <c r="AM20778" s="255">
        <v>806439.26</v>
      </c>
      <c r="AO20778" s="228" t="s">
        <v>14060</v>
      </c>
      <c r="AP20778" s="229">
        <v>90756.54</v>
      </c>
      <c r="AR20778" s="205"/>
      <c r="AS20778" s="206"/>
    </row>
    <row r="20779" spans="38:45" x14ac:dyDescent="0.55000000000000004">
      <c r="AL20779" s="254" t="s">
        <v>27431</v>
      </c>
      <c r="AM20779" s="255">
        <v>-123017.48</v>
      </c>
      <c r="AO20779" s="228" t="s">
        <v>25464</v>
      </c>
      <c r="AP20779" s="229">
        <v>387.02</v>
      </c>
      <c r="AR20779" s="205"/>
      <c r="AS20779" s="206"/>
    </row>
    <row r="20780" spans="38:45" x14ac:dyDescent="0.55000000000000004">
      <c r="AL20780" s="254" t="s">
        <v>48533</v>
      </c>
      <c r="AM20780" s="255">
        <v>2399546.0299999998</v>
      </c>
      <c r="AO20780" s="228" t="s">
        <v>49403</v>
      </c>
      <c r="AP20780" s="229">
        <v>-7066.9</v>
      </c>
      <c r="AR20780" s="205"/>
      <c r="AS20780" s="206"/>
    </row>
    <row r="20781" spans="38:45" x14ac:dyDescent="0.55000000000000004">
      <c r="AL20781" s="254" t="s">
        <v>48534</v>
      </c>
      <c r="AM20781" s="255">
        <v>777595.91</v>
      </c>
      <c r="AO20781" s="228" t="s">
        <v>25498</v>
      </c>
      <c r="AP20781" s="229">
        <v>23421.23</v>
      </c>
      <c r="AR20781" s="205"/>
      <c r="AS20781" s="206"/>
    </row>
    <row r="20782" spans="38:45" x14ac:dyDescent="0.55000000000000004">
      <c r="AL20782" s="254" t="s">
        <v>56859</v>
      </c>
      <c r="AM20782" s="255">
        <v>14694.3</v>
      </c>
      <c r="AO20782" s="228" t="s">
        <v>25499</v>
      </c>
      <c r="AP20782" s="229">
        <v>651227.53</v>
      </c>
      <c r="AR20782" s="205"/>
      <c r="AS20782" s="206"/>
    </row>
    <row r="20783" spans="38:45" x14ac:dyDescent="0.55000000000000004">
      <c r="AL20783" s="254" t="s">
        <v>56860</v>
      </c>
      <c r="AM20783" s="255">
        <v>60516.76</v>
      </c>
      <c r="AO20783" s="228" t="s">
        <v>25500</v>
      </c>
      <c r="AP20783" s="229">
        <v>65418.38</v>
      </c>
      <c r="AR20783" s="205"/>
      <c r="AS20783" s="206"/>
    </row>
    <row r="20784" spans="38:45" x14ac:dyDescent="0.55000000000000004">
      <c r="AL20784" s="254" t="s">
        <v>58384</v>
      </c>
      <c r="AM20784" s="255">
        <v>49893.42</v>
      </c>
      <c r="AO20784" s="228" t="s">
        <v>25501</v>
      </c>
      <c r="AP20784" s="229">
        <v>8840.1200000000008</v>
      </c>
      <c r="AR20784" s="205"/>
      <c r="AS20784" s="206"/>
    </row>
    <row r="20785" spans="38:45" x14ac:dyDescent="0.55000000000000004">
      <c r="AL20785" s="254" t="s">
        <v>27432</v>
      </c>
      <c r="AM20785" s="255">
        <v>12200.14</v>
      </c>
      <c r="AO20785" s="228" t="s">
        <v>48519</v>
      </c>
      <c r="AP20785" s="229">
        <v>123732.38</v>
      </c>
      <c r="AR20785" s="205"/>
      <c r="AS20785" s="206"/>
    </row>
    <row r="20786" spans="38:45" x14ac:dyDescent="0.55000000000000004">
      <c r="AL20786" s="254" t="s">
        <v>35664</v>
      </c>
      <c r="AM20786" s="255">
        <v>101805.74</v>
      </c>
      <c r="AO20786" s="228" t="s">
        <v>25502</v>
      </c>
      <c r="AP20786" s="229">
        <v>319737.25</v>
      </c>
      <c r="AR20786" s="205"/>
      <c r="AS20786" s="206"/>
    </row>
    <row r="20787" spans="38:45" x14ac:dyDescent="0.55000000000000004">
      <c r="AL20787" s="254" t="s">
        <v>27494</v>
      </c>
      <c r="AM20787" s="255">
        <v>263544.86</v>
      </c>
      <c r="AO20787" s="228" t="s">
        <v>40870</v>
      </c>
      <c r="AP20787" s="229">
        <v>650663.75</v>
      </c>
      <c r="AR20787" s="205"/>
      <c r="AS20787" s="206"/>
    </row>
    <row r="20788" spans="38:45" x14ac:dyDescent="0.55000000000000004">
      <c r="AL20788" s="254" t="s">
        <v>27495</v>
      </c>
      <c r="AM20788" s="255">
        <v>44092.45</v>
      </c>
      <c r="AO20788" s="228" t="s">
        <v>14062</v>
      </c>
      <c r="AP20788" s="229">
        <v>697.47</v>
      </c>
      <c r="AR20788" s="205"/>
      <c r="AS20788" s="206"/>
    </row>
    <row r="20789" spans="38:45" x14ac:dyDescent="0.55000000000000004">
      <c r="AL20789" s="254" t="s">
        <v>40895</v>
      </c>
      <c r="AM20789" s="255">
        <v>52000</v>
      </c>
      <c r="AO20789" s="228" t="s">
        <v>33975</v>
      </c>
      <c r="AP20789" s="229">
        <v>2349.84</v>
      </c>
      <c r="AR20789" s="205"/>
      <c r="AS20789" s="206"/>
    </row>
    <row r="20790" spans="38:45" x14ac:dyDescent="0.55000000000000004">
      <c r="AL20790" s="254" t="s">
        <v>27499</v>
      </c>
      <c r="AM20790" s="255">
        <v>59970.38</v>
      </c>
      <c r="AO20790" s="228" t="s">
        <v>25503</v>
      </c>
      <c r="AP20790" s="229">
        <v>3657343.62</v>
      </c>
      <c r="AR20790" s="205"/>
      <c r="AS20790" s="206"/>
    </row>
    <row r="20791" spans="38:45" x14ac:dyDescent="0.55000000000000004">
      <c r="AL20791" s="254" t="s">
        <v>27500</v>
      </c>
      <c r="AM20791" s="255">
        <v>9151.76</v>
      </c>
      <c r="AO20791" s="228" t="s">
        <v>40871</v>
      </c>
      <c r="AP20791" s="229">
        <v>1871911.02</v>
      </c>
      <c r="AR20791" s="205"/>
      <c r="AS20791" s="206"/>
    </row>
    <row r="20792" spans="38:45" x14ac:dyDescent="0.55000000000000004">
      <c r="AL20792" s="254" t="s">
        <v>27503</v>
      </c>
      <c r="AM20792" s="255">
        <v>3120.36</v>
      </c>
      <c r="AO20792" s="228" t="s">
        <v>32582</v>
      </c>
      <c r="AP20792" s="229">
        <v>1248612.2</v>
      </c>
      <c r="AR20792" s="205"/>
      <c r="AS20792" s="206"/>
    </row>
    <row r="20793" spans="38:45" x14ac:dyDescent="0.55000000000000004">
      <c r="AL20793" s="254" t="s">
        <v>34120</v>
      </c>
      <c r="AM20793" s="255">
        <v>1650</v>
      </c>
      <c r="AO20793" s="228" t="s">
        <v>39391</v>
      </c>
      <c r="AP20793" s="229">
        <v>17958.22</v>
      </c>
      <c r="AR20793" s="205"/>
      <c r="AS20793" s="206"/>
    </row>
    <row r="20794" spans="38:45" x14ac:dyDescent="0.55000000000000004">
      <c r="AL20794" s="254" t="s">
        <v>46169</v>
      </c>
      <c r="AM20794" s="255">
        <v>38025.980000000003</v>
      </c>
      <c r="AO20794" s="228" t="s">
        <v>25505</v>
      </c>
      <c r="AP20794" s="229">
        <v>690511.12</v>
      </c>
      <c r="AR20794" s="205"/>
      <c r="AS20794" s="206"/>
    </row>
    <row r="20795" spans="38:45" x14ac:dyDescent="0.55000000000000004">
      <c r="AL20795" s="254" t="s">
        <v>43362</v>
      </c>
      <c r="AM20795" s="255">
        <v>129400</v>
      </c>
      <c r="AO20795" s="228" t="s">
        <v>25506</v>
      </c>
      <c r="AP20795" s="229">
        <v>327469.23</v>
      </c>
      <c r="AR20795" s="205"/>
      <c r="AS20795" s="206"/>
    </row>
    <row r="20796" spans="38:45" x14ac:dyDescent="0.55000000000000004">
      <c r="AL20796" s="254" t="s">
        <v>46170</v>
      </c>
      <c r="AM20796" s="255">
        <v>1887.3</v>
      </c>
      <c r="AO20796" s="228" t="s">
        <v>25507</v>
      </c>
      <c r="AP20796" s="229">
        <v>200320.36</v>
      </c>
      <c r="AR20796" s="205"/>
      <c r="AS20796" s="206"/>
    </row>
    <row r="20797" spans="38:45" x14ac:dyDescent="0.55000000000000004">
      <c r="AL20797" s="254" t="s">
        <v>62396</v>
      </c>
      <c r="AM20797" s="255">
        <v>4921.8999999999996</v>
      </c>
      <c r="AO20797" s="228" t="s">
        <v>39392</v>
      </c>
      <c r="AP20797" s="229">
        <v>18505.849999999999</v>
      </c>
      <c r="AR20797" s="205"/>
      <c r="AS20797" s="206"/>
    </row>
    <row r="20798" spans="38:45" x14ac:dyDescent="0.55000000000000004">
      <c r="AL20798" s="254" t="s">
        <v>65193</v>
      </c>
      <c r="AM20798" s="255">
        <v>7363.2</v>
      </c>
      <c r="AO20798" s="228" t="s">
        <v>33976</v>
      </c>
      <c r="AP20798" s="229">
        <v>159098.71</v>
      </c>
      <c r="AR20798" s="205"/>
      <c r="AS20798" s="206"/>
    </row>
    <row r="20799" spans="38:45" x14ac:dyDescent="0.55000000000000004">
      <c r="AL20799" s="254" t="s">
        <v>27504</v>
      </c>
      <c r="AM20799" s="255">
        <v>8494.09</v>
      </c>
      <c r="AO20799" s="228" t="s">
        <v>54503</v>
      </c>
      <c r="AP20799" s="229">
        <v>657412.74</v>
      </c>
      <c r="AR20799" s="205"/>
      <c r="AS20799" s="206"/>
    </row>
    <row r="20800" spans="38:45" x14ac:dyDescent="0.55000000000000004">
      <c r="AL20800" s="254" t="s">
        <v>27505</v>
      </c>
      <c r="AM20800" s="255">
        <v>23.1</v>
      </c>
      <c r="AO20800" s="228" t="s">
        <v>25509</v>
      </c>
      <c r="AP20800" s="229">
        <v>18433.63</v>
      </c>
      <c r="AR20800" s="205"/>
      <c r="AS20800" s="206"/>
    </row>
    <row r="20801" spans="38:45" x14ac:dyDescent="0.55000000000000004">
      <c r="AL20801" s="254" t="s">
        <v>27506</v>
      </c>
      <c r="AM20801" s="255">
        <v>54207.46</v>
      </c>
      <c r="AO20801" s="228" t="s">
        <v>25510</v>
      </c>
      <c r="AP20801" s="229">
        <v>108837</v>
      </c>
      <c r="AR20801" s="205"/>
      <c r="AS20801" s="206"/>
    </row>
    <row r="20802" spans="38:45" x14ac:dyDescent="0.55000000000000004">
      <c r="AL20802" s="254" t="s">
        <v>27507</v>
      </c>
      <c r="AM20802" s="255">
        <v>175975.4</v>
      </c>
      <c r="AO20802" s="228" t="s">
        <v>39393</v>
      </c>
      <c r="AP20802" s="229">
        <v>8445.1</v>
      </c>
      <c r="AR20802" s="205"/>
      <c r="AS20802" s="206"/>
    </row>
    <row r="20803" spans="38:45" x14ac:dyDescent="0.55000000000000004">
      <c r="AL20803" s="254" t="s">
        <v>27508</v>
      </c>
      <c r="AM20803" s="255">
        <v>59339.07</v>
      </c>
      <c r="AO20803" s="228" t="s">
        <v>25513</v>
      </c>
      <c r="AP20803" s="229">
        <v>86415.28</v>
      </c>
      <c r="AR20803" s="205"/>
      <c r="AS20803" s="206"/>
    </row>
    <row r="20804" spans="38:45" x14ac:dyDescent="0.55000000000000004">
      <c r="AL20804" s="254" t="s">
        <v>27509</v>
      </c>
      <c r="AM20804" s="255">
        <v>71797.52</v>
      </c>
      <c r="AO20804" s="228" t="s">
        <v>47572</v>
      </c>
      <c r="AP20804" s="229">
        <v>-15811.63</v>
      </c>
      <c r="AR20804" s="205"/>
      <c r="AS20804" s="206"/>
    </row>
    <row r="20805" spans="38:45" x14ac:dyDescent="0.55000000000000004">
      <c r="AL20805" s="254" t="s">
        <v>27510</v>
      </c>
      <c r="AM20805" s="255">
        <v>61394.5</v>
      </c>
      <c r="AO20805" s="228" t="s">
        <v>43328</v>
      </c>
      <c r="AP20805" s="229">
        <v>175465.79</v>
      </c>
      <c r="AR20805" s="205"/>
      <c r="AS20805" s="206"/>
    </row>
    <row r="20806" spans="38:45" x14ac:dyDescent="0.55000000000000004">
      <c r="AL20806" s="254" t="s">
        <v>59453</v>
      </c>
      <c r="AM20806" s="255">
        <v>13662.72</v>
      </c>
      <c r="AO20806" s="228" t="s">
        <v>25532</v>
      </c>
      <c r="AP20806" s="229">
        <v>13464.21</v>
      </c>
      <c r="AR20806" s="205"/>
      <c r="AS20806" s="206"/>
    </row>
    <row r="20807" spans="38:45" x14ac:dyDescent="0.55000000000000004">
      <c r="AL20807" s="254" t="s">
        <v>27513</v>
      </c>
      <c r="AM20807" s="255">
        <v>2677.32</v>
      </c>
      <c r="AO20807" s="228" t="s">
        <v>54504</v>
      </c>
      <c r="AP20807" s="229">
        <v>-7.0000000000000007E-2</v>
      </c>
      <c r="AR20807" s="205"/>
      <c r="AS20807" s="206"/>
    </row>
    <row r="20808" spans="38:45" x14ac:dyDescent="0.55000000000000004">
      <c r="AL20808" s="254" t="s">
        <v>27516</v>
      </c>
      <c r="AM20808" s="255">
        <v>247151.62</v>
      </c>
      <c r="AO20808" s="228" t="s">
        <v>25536</v>
      </c>
      <c r="AP20808" s="229">
        <v>2550</v>
      </c>
      <c r="AR20808" s="205"/>
      <c r="AS20808" s="206"/>
    </row>
    <row r="20809" spans="38:45" x14ac:dyDescent="0.55000000000000004">
      <c r="AL20809" s="254" t="s">
        <v>27517</v>
      </c>
      <c r="AM20809" s="255">
        <v>33096.78</v>
      </c>
      <c r="AO20809" s="228" t="s">
        <v>25538</v>
      </c>
      <c r="AP20809" s="229">
        <v>10199</v>
      </c>
      <c r="AR20809" s="205"/>
      <c r="AS20809" s="206"/>
    </row>
    <row r="20810" spans="38:45" x14ac:dyDescent="0.55000000000000004">
      <c r="AL20810" s="254" t="s">
        <v>27518</v>
      </c>
      <c r="AM20810" s="255">
        <v>184290.03</v>
      </c>
      <c r="AO20810" s="228" t="s">
        <v>39396</v>
      </c>
      <c r="AP20810" s="229">
        <v>8764.11</v>
      </c>
      <c r="AR20810" s="205"/>
      <c r="AS20810" s="206"/>
    </row>
    <row r="20811" spans="38:45" x14ac:dyDescent="0.55000000000000004">
      <c r="AL20811" s="254" t="s">
        <v>27519</v>
      </c>
      <c r="AM20811" s="255">
        <v>13856.5</v>
      </c>
      <c r="AO20811" s="228" t="s">
        <v>25557</v>
      </c>
      <c r="AP20811" s="229">
        <v>50113.64</v>
      </c>
      <c r="AR20811" s="205"/>
      <c r="AS20811" s="206"/>
    </row>
    <row r="20812" spans="38:45" x14ac:dyDescent="0.55000000000000004">
      <c r="AL20812" s="254" t="s">
        <v>27520</v>
      </c>
      <c r="AM20812" s="255">
        <v>84061.51</v>
      </c>
      <c r="AO20812" s="228" t="s">
        <v>46142</v>
      </c>
      <c r="AP20812" s="229">
        <v>110612.5</v>
      </c>
      <c r="AR20812" s="205"/>
      <c r="AS20812" s="206"/>
    </row>
    <row r="20813" spans="38:45" x14ac:dyDescent="0.55000000000000004">
      <c r="AL20813" s="254" t="s">
        <v>60028</v>
      </c>
      <c r="AM20813" s="255">
        <v>-6190.88</v>
      </c>
      <c r="AO20813" s="228" t="s">
        <v>25559</v>
      </c>
      <c r="AP20813" s="229">
        <v>13041.17</v>
      </c>
      <c r="AR20813" s="205"/>
      <c r="AS20813" s="206"/>
    </row>
    <row r="20814" spans="38:45" x14ac:dyDescent="0.55000000000000004">
      <c r="AL20814" s="254" t="s">
        <v>27521</v>
      </c>
      <c r="AM20814" s="255">
        <v>179401.55</v>
      </c>
      <c r="AO20814" s="228" t="s">
        <v>35439</v>
      </c>
      <c r="AP20814" s="229">
        <v>2589.0700000000002</v>
      </c>
      <c r="AR20814" s="205"/>
      <c r="AS20814" s="206"/>
    </row>
    <row r="20815" spans="38:45" x14ac:dyDescent="0.55000000000000004">
      <c r="AL20815" s="254" t="s">
        <v>65194</v>
      </c>
      <c r="AM20815" s="255">
        <v>6480.26</v>
      </c>
      <c r="AO20815" s="228" t="s">
        <v>35440</v>
      </c>
      <c r="AP20815" s="229">
        <v>1443.31</v>
      </c>
      <c r="AR20815" s="205"/>
      <c r="AS20815" s="206"/>
    </row>
    <row r="20816" spans="38:45" x14ac:dyDescent="0.55000000000000004">
      <c r="AL20816" s="254" t="s">
        <v>47597</v>
      </c>
      <c r="AM20816" s="255">
        <v>92204.11</v>
      </c>
      <c r="AO20816" s="228" t="s">
        <v>25560</v>
      </c>
      <c r="AP20816" s="229">
        <v>1290</v>
      </c>
      <c r="AR20816" s="205"/>
      <c r="AS20816" s="206"/>
    </row>
    <row r="20817" spans="38:45" x14ac:dyDescent="0.55000000000000004">
      <c r="AL20817" s="254" t="s">
        <v>54556</v>
      </c>
      <c r="AM20817" s="255">
        <v>1676</v>
      </c>
      <c r="AO20817" s="228" t="s">
        <v>25562</v>
      </c>
      <c r="AP20817" s="229">
        <v>2396</v>
      </c>
      <c r="AR20817" s="205"/>
      <c r="AS20817" s="206"/>
    </row>
    <row r="20818" spans="38:45" x14ac:dyDescent="0.55000000000000004">
      <c r="AL20818" s="254" t="s">
        <v>36703</v>
      </c>
      <c r="AM20818" s="255">
        <v>195915.12</v>
      </c>
      <c r="AO20818" s="228" t="s">
        <v>54505</v>
      </c>
      <c r="AP20818" s="229">
        <v>-0.36</v>
      </c>
      <c r="AR20818" s="205"/>
      <c r="AS20818" s="206"/>
    </row>
    <row r="20819" spans="38:45" x14ac:dyDescent="0.55000000000000004">
      <c r="AL20819" s="254" t="s">
        <v>58790</v>
      </c>
      <c r="AM20819" s="255">
        <v>47591.73</v>
      </c>
      <c r="AO20819" s="228" t="s">
        <v>35449</v>
      </c>
      <c r="AP20819" s="229">
        <v>242906.12</v>
      </c>
      <c r="AR20819" s="205"/>
      <c r="AS20819" s="206"/>
    </row>
    <row r="20820" spans="38:45" x14ac:dyDescent="0.55000000000000004">
      <c r="AL20820" s="254" t="s">
        <v>27583</v>
      </c>
      <c r="AM20820" s="255">
        <v>144039.99</v>
      </c>
      <c r="AO20820" s="228" t="s">
        <v>25607</v>
      </c>
      <c r="AP20820" s="229">
        <v>5488.96</v>
      </c>
      <c r="AR20820" s="205"/>
      <c r="AS20820" s="206"/>
    </row>
    <row r="20821" spans="38:45" x14ac:dyDescent="0.55000000000000004">
      <c r="AL20821" s="254" t="s">
        <v>27585</v>
      </c>
      <c r="AM20821" s="255">
        <v>1767.75</v>
      </c>
      <c r="AO20821" s="228" t="s">
        <v>25608</v>
      </c>
      <c r="AP20821" s="229">
        <v>82576.759999999995</v>
      </c>
      <c r="AR20821" s="205"/>
      <c r="AS20821" s="206"/>
    </row>
    <row r="20822" spans="38:45" x14ac:dyDescent="0.55000000000000004">
      <c r="AL20822" s="254" t="s">
        <v>14214</v>
      </c>
      <c r="AM20822" s="255">
        <v>15760</v>
      </c>
      <c r="AO20822" s="228" t="s">
        <v>25609</v>
      </c>
      <c r="AP20822" s="229">
        <v>107662.5</v>
      </c>
      <c r="AR20822" s="205"/>
      <c r="AS20822" s="206"/>
    </row>
    <row r="20823" spans="38:45" x14ac:dyDescent="0.55000000000000004">
      <c r="AL20823" s="254" t="s">
        <v>34122</v>
      </c>
      <c r="AM20823" s="255">
        <v>3000</v>
      </c>
      <c r="AO20823" s="228" t="s">
        <v>47573</v>
      </c>
      <c r="AP20823" s="229">
        <v>4601.51</v>
      </c>
      <c r="AR20823" s="205"/>
      <c r="AS20823" s="206"/>
    </row>
    <row r="20824" spans="38:45" x14ac:dyDescent="0.55000000000000004">
      <c r="AL20824" s="254" t="s">
        <v>27587</v>
      </c>
      <c r="AM20824" s="255">
        <v>18601.46</v>
      </c>
      <c r="AO20824" s="228" t="s">
        <v>25610</v>
      </c>
      <c r="AP20824" s="229">
        <v>159648.92000000001</v>
      </c>
      <c r="AR20824" s="205"/>
      <c r="AS20824" s="206"/>
    </row>
    <row r="20825" spans="38:45" x14ac:dyDescent="0.55000000000000004">
      <c r="AL20825" s="254" t="s">
        <v>35667</v>
      </c>
      <c r="AM20825" s="255">
        <v>2108046.86</v>
      </c>
      <c r="AO20825" s="228" t="s">
        <v>25611</v>
      </c>
      <c r="AP20825" s="229">
        <v>23897</v>
      </c>
      <c r="AR20825" s="205"/>
      <c r="AS20825" s="206"/>
    </row>
    <row r="20826" spans="38:45" x14ac:dyDescent="0.55000000000000004">
      <c r="AL20826" s="254" t="s">
        <v>55659</v>
      </c>
      <c r="AM20826" s="255">
        <v>5933.2</v>
      </c>
      <c r="AO20826" s="228" t="s">
        <v>25612</v>
      </c>
      <c r="AP20826" s="229">
        <v>14311.93</v>
      </c>
      <c r="AR20826" s="205"/>
      <c r="AS20826" s="206"/>
    </row>
    <row r="20827" spans="38:45" x14ac:dyDescent="0.55000000000000004">
      <c r="AL20827" s="254" t="s">
        <v>27588</v>
      </c>
      <c r="AM20827" s="255">
        <v>140979.96</v>
      </c>
      <c r="AO20827" s="228" t="s">
        <v>35450</v>
      </c>
      <c r="AP20827" s="229">
        <v>240859.42</v>
      </c>
      <c r="AR20827" s="205"/>
      <c r="AS20827" s="206"/>
    </row>
    <row r="20828" spans="38:45" x14ac:dyDescent="0.55000000000000004">
      <c r="AL20828" s="254" t="s">
        <v>27589</v>
      </c>
      <c r="AM20828" s="255">
        <v>55696.49</v>
      </c>
      <c r="AO20828" s="228" t="s">
        <v>33983</v>
      </c>
      <c r="AP20828" s="229">
        <v>42511.22</v>
      </c>
      <c r="AR20828" s="205"/>
      <c r="AS20828" s="206"/>
    </row>
    <row r="20829" spans="38:45" x14ac:dyDescent="0.55000000000000004">
      <c r="AL20829" s="254" t="s">
        <v>14216</v>
      </c>
      <c r="AM20829" s="255">
        <v>215567.93</v>
      </c>
      <c r="AO20829" s="228" t="s">
        <v>25613</v>
      </c>
      <c r="AP20829" s="229">
        <v>53518.87</v>
      </c>
      <c r="AR20829" s="205"/>
      <c r="AS20829" s="206"/>
    </row>
    <row r="20830" spans="38:45" x14ac:dyDescent="0.55000000000000004">
      <c r="AL20830" s="254" t="s">
        <v>14217</v>
      </c>
      <c r="AM20830" s="255">
        <v>533607.35</v>
      </c>
      <c r="AO20830" s="228" t="s">
        <v>33984</v>
      </c>
      <c r="AP20830" s="229">
        <v>54135.66</v>
      </c>
      <c r="AR20830" s="205"/>
      <c r="AS20830" s="206"/>
    </row>
    <row r="20831" spans="38:45" x14ac:dyDescent="0.55000000000000004">
      <c r="AL20831" s="254" t="s">
        <v>27590</v>
      </c>
      <c r="AM20831" s="255">
        <v>19874.14</v>
      </c>
      <c r="AO20831" s="228" t="s">
        <v>47574</v>
      </c>
      <c r="AP20831" s="229">
        <v>12477.5</v>
      </c>
      <c r="AR20831" s="205"/>
      <c r="AS20831" s="206"/>
    </row>
    <row r="20832" spans="38:45" x14ac:dyDescent="0.55000000000000004">
      <c r="AL20832" s="254" t="s">
        <v>14218</v>
      </c>
      <c r="AM20832" s="255">
        <v>998698.92</v>
      </c>
      <c r="AO20832" s="228" t="s">
        <v>14068</v>
      </c>
      <c r="AP20832" s="229">
        <v>6332.77</v>
      </c>
      <c r="AR20832" s="205"/>
      <c r="AS20832" s="206"/>
    </row>
    <row r="20833" spans="38:45" x14ac:dyDescent="0.55000000000000004">
      <c r="AL20833" s="254" t="s">
        <v>14219</v>
      </c>
      <c r="AM20833" s="255">
        <v>58890.76</v>
      </c>
      <c r="AO20833" s="228" t="s">
        <v>25614</v>
      </c>
      <c r="AP20833" s="229">
        <v>9352.77</v>
      </c>
      <c r="AR20833" s="205"/>
      <c r="AS20833" s="206"/>
    </row>
    <row r="20834" spans="38:45" x14ac:dyDescent="0.55000000000000004">
      <c r="AL20834" s="254" t="s">
        <v>50764</v>
      </c>
      <c r="AM20834" s="255">
        <v>579.02</v>
      </c>
      <c r="AO20834" s="228" t="s">
        <v>43329</v>
      </c>
      <c r="AP20834" s="229">
        <v>38592.800000000003</v>
      </c>
      <c r="AR20834" s="205"/>
      <c r="AS20834" s="206"/>
    </row>
    <row r="20835" spans="38:45" x14ac:dyDescent="0.55000000000000004">
      <c r="AL20835" s="254" t="s">
        <v>27594</v>
      </c>
      <c r="AM20835" s="255">
        <v>786.02</v>
      </c>
      <c r="AO20835" s="228" t="s">
        <v>25615</v>
      </c>
      <c r="AP20835" s="229">
        <v>5218.92</v>
      </c>
      <c r="AR20835" s="205"/>
      <c r="AS20835" s="206"/>
    </row>
    <row r="20836" spans="38:45" x14ac:dyDescent="0.55000000000000004">
      <c r="AL20836" s="254" t="s">
        <v>14220</v>
      </c>
      <c r="AM20836" s="255">
        <v>3294.56</v>
      </c>
      <c r="AO20836" s="228" t="s">
        <v>25616</v>
      </c>
      <c r="AP20836" s="229">
        <v>616993.38</v>
      </c>
      <c r="AR20836" s="205"/>
      <c r="AS20836" s="206"/>
    </row>
    <row r="20837" spans="38:45" x14ac:dyDescent="0.55000000000000004">
      <c r="AL20837" s="254" t="s">
        <v>54557</v>
      </c>
      <c r="AM20837" s="255">
        <v>456772.07</v>
      </c>
      <c r="AO20837" s="228" t="s">
        <v>43330</v>
      </c>
      <c r="AP20837" s="229">
        <v>7754.8</v>
      </c>
      <c r="AR20837" s="205"/>
      <c r="AS20837" s="206"/>
    </row>
    <row r="20838" spans="38:45" x14ac:dyDescent="0.55000000000000004">
      <c r="AL20838" s="254" t="s">
        <v>14221</v>
      </c>
      <c r="AM20838" s="255">
        <v>1150823.77</v>
      </c>
      <c r="AO20838" s="228" t="s">
        <v>43331</v>
      </c>
      <c r="AP20838" s="229">
        <v>1148.48</v>
      </c>
      <c r="AR20838" s="205"/>
      <c r="AS20838" s="206"/>
    </row>
    <row r="20839" spans="38:45" x14ac:dyDescent="0.55000000000000004">
      <c r="AL20839" s="254" t="s">
        <v>14222</v>
      </c>
      <c r="AM20839" s="255">
        <v>432800.19</v>
      </c>
      <c r="AO20839" s="228" t="s">
        <v>36586</v>
      </c>
      <c r="AP20839" s="229">
        <v>618.75</v>
      </c>
      <c r="AR20839" s="205"/>
      <c r="AS20839" s="206"/>
    </row>
    <row r="20840" spans="38:45" x14ac:dyDescent="0.55000000000000004">
      <c r="AL20840" s="254" t="s">
        <v>27596</v>
      </c>
      <c r="AM20840" s="255">
        <v>5596.22</v>
      </c>
      <c r="AO20840" s="228" t="s">
        <v>14069</v>
      </c>
      <c r="AP20840" s="229">
        <v>129554.57</v>
      </c>
      <c r="AR20840" s="205"/>
      <c r="AS20840" s="206"/>
    </row>
    <row r="20841" spans="38:45" x14ac:dyDescent="0.55000000000000004">
      <c r="AL20841" s="254" t="s">
        <v>14223</v>
      </c>
      <c r="AM20841" s="255">
        <v>6567.26</v>
      </c>
      <c r="AO20841" s="228" t="s">
        <v>14070</v>
      </c>
      <c r="AP20841" s="229">
        <v>211080.13</v>
      </c>
      <c r="AR20841" s="205"/>
      <c r="AS20841" s="206"/>
    </row>
    <row r="20842" spans="38:45" x14ac:dyDescent="0.55000000000000004">
      <c r="AL20842" s="254" t="s">
        <v>40896</v>
      </c>
      <c r="AM20842" s="255">
        <v>252290.28</v>
      </c>
      <c r="AO20842" s="228" t="s">
        <v>14071</v>
      </c>
      <c r="AP20842" s="229">
        <v>118826.71</v>
      </c>
      <c r="AR20842" s="205"/>
      <c r="AS20842" s="206"/>
    </row>
    <row r="20843" spans="38:45" x14ac:dyDescent="0.55000000000000004">
      <c r="AL20843" s="254" t="s">
        <v>34136</v>
      </c>
      <c r="AM20843" s="255">
        <v>160670.37</v>
      </c>
      <c r="AO20843" s="228" t="s">
        <v>25617</v>
      </c>
      <c r="AP20843" s="229">
        <v>38753.839999999997</v>
      </c>
      <c r="AR20843" s="205"/>
      <c r="AS20843" s="206"/>
    </row>
    <row r="20844" spans="38:45" x14ac:dyDescent="0.55000000000000004">
      <c r="AL20844" s="254" t="s">
        <v>27670</v>
      </c>
      <c r="AM20844" s="255">
        <v>205700.07</v>
      </c>
      <c r="AO20844" s="228" t="s">
        <v>35451</v>
      </c>
      <c r="AP20844" s="229">
        <v>307</v>
      </c>
      <c r="AR20844" s="205"/>
      <c r="AS20844" s="206"/>
    </row>
    <row r="20845" spans="38:45" x14ac:dyDescent="0.55000000000000004">
      <c r="AL20845" s="254" t="s">
        <v>35677</v>
      </c>
      <c r="AM20845" s="255">
        <v>55000</v>
      </c>
      <c r="AO20845" s="228" t="s">
        <v>25619</v>
      </c>
      <c r="AP20845" s="229">
        <v>89744.56</v>
      </c>
      <c r="AR20845" s="205"/>
      <c r="AS20845" s="206"/>
    </row>
    <row r="20846" spans="38:45" x14ac:dyDescent="0.55000000000000004">
      <c r="AL20846" s="254" t="s">
        <v>35678</v>
      </c>
      <c r="AM20846" s="255">
        <v>42485.36</v>
      </c>
      <c r="AO20846" s="228" t="s">
        <v>14072</v>
      </c>
      <c r="AP20846" s="229">
        <v>15171.95</v>
      </c>
      <c r="AR20846" s="205"/>
      <c r="AS20846" s="206"/>
    </row>
    <row r="20847" spans="38:45" x14ac:dyDescent="0.55000000000000004">
      <c r="AL20847" s="254" t="s">
        <v>61709</v>
      </c>
      <c r="AM20847" s="255">
        <v>18194.7</v>
      </c>
      <c r="AO20847" s="228" t="s">
        <v>25620</v>
      </c>
      <c r="AP20847" s="229">
        <v>37428.699999999997</v>
      </c>
      <c r="AR20847" s="205"/>
      <c r="AS20847" s="206"/>
    </row>
    <row r="20848" spans="38:45" x14ac:dyDescent="0.55000000000000004">
      <c r="AL20848" s="254" t="s">
        <v>27671</v>
      </c>
      <c r="AM20848" s="255">
        <v>241350.05</v>
      </c>
      <c r="AO20848" s="228" t="s">
        <v>33985</v>
      </c>
      <c r="AP20848" s="229">
        <v>21507</v>
      </c>
      <c r="AR20848" s="205"/>
      <c r="AS20848" s="206"/>
    </row>
    <row r="20849" spans="38:45" x14ac:dyDescent="0.55000000000000004">
      <c r="AL20849" s="254" t="s">
        <v>27675</v>
      </c>
      <c r="AM20849" s="255">
        <v>313831.37</v>
      </c>
      <c r="AO20849" s="228" t="s">
        <v>25621</v>
      </c>
      <c r="AP20849" s="229">
        <v>225075.52</v>
      </c>
      <c r="AR20849" s="205"/>
      <c r="AS20849" s="206"/>
    </row>
    <row r="20850" spans="38:45" x14ac:dyDescent="0.55000000000000004">
      <c r="AL20850" s="254" t="s">
        <v>47598</v>
      </c>
      <c r="AM20850" s="255">
        <v>977000</v>
      </c>
      <c r="AO20850" s="228" t="s">
        <v>25650</v>
      </c>
      <c r="AP20850" s="229">
        <v>225640.1</v>
      </c>
      <c r="AR20850" s="205"/>
      <c r="AS20850" s="206"/>
    </row>
    <row r="20851" spans="38:45" x14ac:dyDescent="0.55000000000000004">
      <c r="AL20851" s="254" t="s">
        <v>39483</v>
      </c>
      <c r="AM20851" s="255">
        <v>4648.3999999999996</v>
      </c>
      <c r="AO20851" s="228" t="s">
        <v>54506</v>
      </c>
      <c r="AP20851" s="229">
        <v>986.46</v>
      </c>
      <c r="AR20851" s="205"/>
      <c r="AS20851" s="206"/>
    </row>
    <row r="20852" spans="38:45" x14ac:dyDescent="0.55000000000000004">
      <c r="AL20852" s="254" t="s">
        <v>35679</v>
      </c>
      <c r="AM20852" s="255">
        <v>8000</v>
      </c>
      <c r="AO20852" s="228" t="s">
        <v>25651</v>
      </c>
      <c r="AP20852" s="229">
        <v>66642.100000000006</v>
      </c>
      <c r="AR20852" s="205"/>
      <c r="AS20852" s="206"/>
    </row>
    <row r="20853" spans="38:45" x14ac:dyDescent="0.55000000000000004">
      <c r="AL20853" s="254" t="s">
        <v>49417</v>
      </c>
      <c r="AM20853" s="255">
        <v>95.46</v>
      </c>
      <c r="AO20853" s="228" t="s">
        <v>25652</v>
      </c>
      <c r="AP20853" s="229">
        <v>109289.59</v>
      </c>
      <c r="AR20853" s="205"/>
      <c r="AS20853" s="206"/>
    </row>
    <row r="20854" spans="38:45" x14ac:dyDescent="0.55000000000000004">
      <c r="AL20854" s="254" t="s">
        <v>27676</v>
      </c>
      <c r="AM20854" s="255">
        <v>33278</v>
      </c>
      <c r="AO20854" s="228" t="s">
        <v>47575</v>
      </c>
      <c r="AP20854" s="229">
        <v>6144</v>
      </c>
      <c r="AR20854" s="205"/>
      <c r="AS20854" s="206"/>
    </row>
    <row r="20855" spans="38:45" x14ac:dyDescent="0.55000000000000004">
      <c r="AL20855" s="254" t="s">
        <v>27677</v>
      </c>
      <c r="AM20855" s="255">
        <v>151085.79</v>
      </c>
      <c r="AO20855" s="228" t="s">
        <v>54507</v>
      </c>
      <c r="AP20855" s="229">
        <v>491.95</v>
      </c>
      <c r="AR20855" s="205"/>
      <c r="AS20855" s="206"/>
    </row>
    <row r="20856" spans="38:45" x14ac:dyDescent="0.55000000000000004">
      <c r="AL20856" s="254" t="s">
        <v>65195</v>
      </c>
      <c r="AM20856" s="255">
        <v>3500</v>
      </c>
      <c r="AO20856" s="228" t="s">
        <v>54508</v>
      </c>
      <c r="AP20856" s="229">
        <v>4957.3999999999996</v>
      </c>
      <c r="AR20856" s="205"/>
      <c r="AS20856" s="206"/>
    </row>
    <row r="20857" spans="38:45" x14ac:dyDescent="0.55000000000000004">
      <c r="AL20857" s="254" t="s">
        <v>27678</v>
      </c>
      <c r="AM20857" s="255">
        <v>15750</v>
      </c>
      <c r="AO20857" s="228" t="s">
        <v>47576</v>
      </c>
      <c r="AP20857" s="229">
        <v>1944.41</v>
      </c>
      <c r="AR20857" s="205"/>
      <c r="AS20857" s="206"/>
    </row>
    <row r="20858" spans="38:45" x14ac:dyDescent="0.55000000000000004">
      <c r="AL20858" s="254" t="s">
        <v>14232</v>
      </c>
      <c r="AM20858" s="255">
        <v>167870.03</v>
      </c>
      <c r="AO20858" s="228" t="s">
        <v>32598</v>
      </c>
      <c r="AP20858" s="229">
        <v>3400.58</v>
      </c>
      <c r="AR20858" s="205"/>
      <c r="AS20858" s="206"/>
    </row>
    <row r="20859" spans="38:45" x14ac:dyDescent="0.55000000000000004">
      <c r="AL20859" s="254" t="s">
        <v>14233</v>
      </c>
      <c r="AM20859" s="255">
        <v>480232.09</v>
      </c>
      <c r="AO20859" s="228" t="s">
        <v>46143</v>
      </c>
      <c r="AP20859" s="229">
        <v>161875</v>
      </c>
      <c r="AR20859" s="205"/>
      <c r="AS20859" s="206"/>
    </row>
    <row r="20860" spans="38:45" x14ac:dyDescent="0.55000000000000004">
      <c r="AL20860" s="254" t="s">
        <v>27680</v>
      </c>
      <c r="AM20860" s="255">
        <v>54961.69</v>
      </c>
      <c r="AO20860" s="228" t="s">
        <v>40872</v>
      </c>
      <c r="AP20860" s="229">
        <v>17250</v>
      </c>
      <c r="AR20860" s="205"/>
      <c r="AS20860" s="206"/>
    </row>
    <row r="20861" spans="38:45" x14ac:dyDescent="0.55000000000000004">
      <c r="AL20861" s="254" t="s">
        <v>27681</v>
      </c>
      <c r="AM20861" s="255">
        <v>457880.74</v>
      </c>
      <c r="AO20861" s="228" t="s">
        <v>40873</v>
      </c>
      <c r="AP20861" s="229">
        <v>3011.95</v>
      </c>
      <c r="AR20861" s="205"/>
      <c r="AS20861" s="206"/>
    </row>
    <row r="20862" spans="38:45" x14ac:dyDescent="0.55000000000000004">
      <c r="AL20862" s="254" t="s">
        <v>14234</v>
      </c>
      <c r="AM20862" s="255">
        <v>109911.94</v>
      </c>
      <c r="AO20862" s="228" t="s">
        <v>54509</v>
      </c>
      <c r="AP20862" s="229">
        <v>3000</v>
      </c>
      <c r="AR20862" s="205"/>
      <c r="AS20862" s="206"/>
    </row>
    <row r="20863" spans="38:45" x14ac:dyDescent="0.55000000000000004">
      <c r="AL20863" s="254" t="s">
        <v>47599</v>
      </c>
      <c r="AM20863" s="255">
        <v>640968.53</v>
      </c>
      <c r="AO20863" s="228" t="s">
        <v>14083</v>
      </c>
      <c r="AP20863" s="229">
        <v>45566.92</v>
      </c>
      <c r="AR20863" s="205"/>
      <c r="AS20863" s="206"/>
    </row>
    <row r="20864" spans="38:45" x14ac:dyDescent="0.55000000000000004">
      <c r="AL20864" s="254" t="s">
        <v>39484</v>
      </c>
      <c r="AM20864" s="255">
        <v>10272.57</v>
      </c>
      <c r="AO20864" s="228" t="s">
        <v>14084</v>
      </c>
      <c r="AP20864" s="229">
        <v>94557.07</v>
      </c>
      <c r="AR20864" s="205"/>
      <c r="AS20864" s="206"/>
    </row>
    <row r="20865" spans="38:45" x14ac:dyDescent="0.55000000000000004">
      <c r="AL20865" s="254" t="s">
        <v>36708</v>
      </c>
      <c r="AM20865" s="255">
        <v>3267.57</v>
      </c>
      <c r="AO20865" s="228" t="s">
        <v>14085</v>
      </c>
      <c r="AP20865" s="229">
        <v>52151.6</v>
      </c>
      <c r="AR20865" s="205"/>
      <c r="AS20865" s="206"/>
    </row>
    <row r="20866" spans="38:45" x14ac:dyDescent="0.55000000000000004">
      <c r="AL20866" s="254" t="s">
        <v>54559</v>
      </c>
      <c r="AM20866" s="255">
        <v>4413.42</v>
      </c>
      <c r="AO20866" s="228" t="s">
        <v>46144</v>
      </c>
      <c r="AP20866" s="229">
        <v>21122.65</v>
      </c>
      <c r="AR20866" s="205"/>
      <c r="AS20866" s="206"/>
    </row>
    <row r="20867" spans="38:45" x14ac:dyDescent="0.55000000000000004">
      <c r="AL20867" s="254" t="s">
        <v>14235</v>
      </c>
      <c r="AM20867" s="255">
        <v>284303.09000000003</v>
      </c>
      <c r="AO20867" s="228" t="s">
        <v>25655</v>
      </c>
      <c r="AP20867" s="229">
        <v>5680</v>
      </c>
      <c r="AR20867" s="205"/>
      <c r="AS20867" s="206"/>
    </row>
    <row r="20868" spans="38:45" x14ac:dyDescent="0.55000000000000004">
      <c r="AL20868" s="254" t="s">
        <v>58099</v>
      </c>
      <c r="AM20868" s="255">
        <v>427074.1</v>
      </c>
      <c r="AO20868" s="228" t="s">
        <v>54510</v>
      </c>
      <c r="AP20868" s="229">
        <v>415.43</v>
      </c>
      <c r="AR20868" s="205"/>
      <c r="AS20868" s="206"/>
    </row>
    <row r="20869" spans="38:45" x14ac:dyDescent="0.55000000000000004">
      <c r="AL20869" s="254" t="s">
        <v>14236</v>
      </c>
      <c r="AM20869" s="255">
        <v>133437</v>
      </c>
      <c r="AO20869" s="228" t="s">
        <v>54511</v>
      </c>
      <c r="AP20869" s="229">
        <v>4285.67</v>
      </c>
      <c r="AR20869" s="205"/>
      <c r="AS20869" s="206"/>
    </row>
    <row r="20870" spans="38:45" x14ac:dyDescent="0.55000000000000004">
      <c r="AL20870" s="254" t="s">
        <v>27685</v>
      </c>
      <c r="AM20870" s="255">
        <v>74433.3</v>
      </c>
      <c r="AO20870" s="228" t="s">
        <v>25656</v>
      </c>
      <c r="AP20870" s="229">
        <v>3815.41</v>
      </c>
      <c r="AR20870" s="205"/>
      <c r="AS20870" s="206"/>
    </row>
    <row r="20871" spans="38:45" x14ac:dyDescent="0.55000000000000004">
      <c r="AL20871" s="254" t="s">
        <v>27687</v>
      </c>
      <c r="AM20871" s="255">
        <v>935889.61</v>
      </c>
      <c r="AO20871" s="228" t="s">
        <v>25658</v>
      </c>
      <c r="AP20871" s="229">
        <v>4053</v>
      </c>
      <c r="AR20871" s="205"/>
      <c r="AS20871" s="206"/>
    </row>
    <row r="20872" spans="38:45" x14ac:dyDescent="0.55000000000000004">
      <c r="AL20872" s="254" t="s">
        <v>54560</v>
      </c>
      <c r="AM20872" s="255">
        <v>2000</v>
      </c>
      <c r="AO20872" s="228" t="s">
        <v>36597</v>
      </c>
      <c r="AP20872" s="229">
        <v>65574</v>
      </c>
      <c r="AR20872" s="205"/>
      <c r="AS20872" s="206"/>
    </row>
    <row r="20873" spans="38:45" x14ac:dyDescent="0.55000000000000004">
      <c r="AL20873" s="254" t="s">
        <v>27712</v>
      </c>
      <c r="AM20873" s="255">
        <v>145.61000000000001</v>
      </c>
      <c r="AO20873" s="228" t="s">
        <v>25727</v>
      </c>
      <c r="AP20873" s="229">
        <v>25371.040000000001</v>
      </c>
      <c r="AR20873" s="205"/>
      <c r="AS20873" s="206"/>
    </row>
    <row r="20874" spans="38:45" x14ac:dyDescent="0.55000000000000004">
      <c r="AL20874" s="254" t="s">
        <v>27713</v>
      </c>
      <c r="AM20874" s="255">
        <v>490</v>
      </c>
      <c r="AO20874" s="228" t="s">
        <v>25728</v>
      </c>
      <c r="AP20874" s="229">
        <v>226922.15</v>
      </c>
      <c r="AR20874" s="205"/>
      <c r="AS20874" s="206"/>
    </row>
    <row r="20875" spans="38:45" x14ac:dyDescent="0.55000000000000004">
      <c r="AL20875" s="254" t="s">
        <v>27714</v>
      </c>
      <c r="AM20875" s="255">
        <v>104827.51</v>
      </c>
      <c r="AO20875" s="228" t="s">
        <v>35468</v>
      </c>
      <c r="AP20875" s="229">
        <v>23415.53</v>
      </c>
      <c r="AR20875" s="205"/>
      <c r="AS20875" s="206"/>
    </row>
    <row r="20876" spans="38:45" x14ac:dyDescent="0.55000000000000004">
      <c r="AL20876" s="254" t="s">
        <v>43364</v>
      </c>
      <c r="AM20876" s="255">
        <v>1423.4</v>
      </c>
      <c r="AO20876" s="228" t="s">
        <v>25729</v>
      </c>
      <c r="AP20876" s="229">
        <v>335474.34999999998</v>
      </c>
      <c r="AR20876" s="205"/>
      <c r="AS20876" s="206"/>
    </row>
    <row r="20877" spans="38:45" x14ac:dyDescent="0.55000000000000004">
      <c r="AL20877" s="254" t="s">
        <v>48537</v>
      </c>
      <c r="AM20877" s="255">
        <v>23203.119999999999</v>
      </c>
      <c r="AO20877" s="228" t="s">
        <v>25730</v>
      </c>
      <c r="AP20877" s="229">
        <v>3352.17</v>
      </c>
      <c r="AR20877" s="205"/>
      <c r="AS20877" s="206"/>
    </row>
    <row r="20878" spans="38:45" x14ac:dyDescent="0.55000000000000004">
      <c r="AL20878" s="254" t="s">
        <v>48539</v>
      </c>
      <c r="AM20878" s="255">
        <v>1167.1500000000001</v>
      </c>
      <c r="AO20878" s="228" t="s">
        <v>47577</v>
      </c>
      <c r="AP20878" s="229">
        <v>29786.77</v>
      </c>
      <c r="AR20878" s="205"/>
      <c r="AS20878" s="206"/>
    </row>
    <row r="20879" spans="38:45" x14ac:dyDescent="0.55000000000000004">
      <c r="AL20879" s="254" t="s">
        <v>60029</v>
      </c>
      <c r="AM20879" s="255">
        <v>24189.42</v>
      </c>
      <c r="AO20879" s="228" t="s">
        <v>25731</v>
      </c>
      <c r="AP20879" s="229">
        <v>5001.74</v>
      </c>
      <c r="AR20879" s="205"/>
      <c r="AS20879" s="206"/>
    </row>
    <row r="20880" spans="38:45" x14ac:dyDescent="0.55000000000000004">
      <c r="AL20880" s="254" t="s">
        <v>27715</v>
      </c>
      <c r="AM20880" s="255">
        <v>41065.599999999999</v>
      </c>
      <c r="AO20880" s="228" t="s">
        <v>36598</v>
      </c>
      <c r="AP20880" s="229">
        <v>64440</v>
      </c>
      <c r="AR20880" s="205"/>
      <c r="AS20880" s="206"/>
    </row>
    <row r="20881" spans="38:45" x14ac:dyDescent="0.55000000000000004">
      <c r="AL20881" s="254" t="s">
        <v>27717</v>
      </c>
      <c r="AM20881" s="255">
        <v>42139.76</v>
      </c>
      <c r="AO20881" s="228" t="s">
        <v>25732</v>
      </c>
      <c r="AP20881" s="229">
        <v>95640.639999999999</v>
      </c>
      <c r="AR20881" s="205"/>
      <c r="AS20881" s="206"/>
    </row>
    <row r="20882" spans="38:45" x14ac:dyDescent="0.55000000000000004">
      <c r="AL20882" s="254" t="s">
        <v>27718</v>
      </c>
      <c r="AM20882" s="255">
        <v>22442.27</v>
      </c>
      <c r="AO20882" s="228" t="s">
        <v>36599</v>
      </c>
      <c r="AP20882" s="229">
        <v>60</v>
      </c>
      <c r="AR20882" s="205"/>
      <c r="AS20882" s="206"/>
    </row>
    <row r="20883" spans="38:45" x14ac:dyDescent="0.55000000000000004">
      <c r="AL20883" s="254" t="s">
        <v>14239</v>
      </c>
      <c r="AM20883" s="255">
        <v>69701.27</v>
      </c>
      <c r="AO20883" s="228" t="s">
        <v>25734</v>
      </c>
      <c r="AP20883" s="229">
        <v>22637.35</v>
      </c>
      <c r="AR20883" s="205"/>
      <c r="AS20883" s="206"/>
    </row>
    <row r="20884" spans="38:45" x14ac:dyDescent="0.55000000000000004">
      <c r="AL20884" s="254" t="s">
        <v>65196</v>
      </c>
      <c r="AM20884" s="255">
        <v>-11990.84</v>
      </c>
      <c r="AO20884" s="228" t="s">
        <v>25735</v>
      </c>
      <c r="AP20884" s="229">
        <v>15574.13</v>
      </c>
      <c r="AR20884" s="205"/>
      <c r="AS20884" s="206"/>
    </row>
    <row r="20885" spans="38:45" x14ac:dyDescent="0.55000000000000004">
      <c r="AL20885" s="254" t="s">
        <v>60030</v>
      </c>
      <c r="AM20885" s="255">
        <v>37518.75</v>
      </c>
      <c r="AO20885" s="228" t="s">
        <v>40874</v>
      </c>
      <c r="AP20885" s="229">
        <v>40842.25</v>
      </c>
      <c r="AR20885" s="205"/>
      <c r="AS20885" s="206"/>
    </row>
    <row r="20886" spans="38:45" x14ac:dyDescent="0.55000000000000004">
      <c r="AL20886" s="254" t="s">
        <v>14248</v>
      </c>
      <c r="AM20886" s="255">
        <v>102454.2</v>
      </c>
      <c r="AO20886" s="228" t="s">
        <v>35469</v>
      </c>
      <c r="AP20886" s="229">
        <v>1384135.21</v>
      </c>
      <c r="AR20886" s="205"/>
      <c r="AS20886" s="206"/>
    </row>
    <row r="20887" spans="38:45" x14ac:dyDescent="0.55000000000000004">
      <c r="AL20887" s="254" t="s">
        <v>27784</v>
      </c>
      <c r="AM20887" s="255">
        <v>254.6</v>
      </c>
      <c r="AO20887" s="228" t="s">
        <v>40875</v>
      </c>
      <c r="AP20887" s="229">
        <v>8720</v>
      </c>
      <c r="AR20887" s="205"/>
      <c r="AS20887" s="206"/>
    </row>
    <row r="20888" spans="38:45" x14ac:dyDescent="0.55000000000000004">
      <c r="AL20888" s="254" t="s">
        <v>27785</v>
      </c>
      <c r="AM20888" s="255">
        <v>52000</v>
      </c>
      <c r="AO20888" s="228" t="s">
        <v>39401</v>
      </c>
      <c r="AP20888" s="229">
        <v>84749.51</v>
      </c>
      <c r="AR20888" s="205"/>
      <c r="AS20888" s="206"/>
    </row>
    <row r="20889" spans="38:45" x14ac:dyDescent="0.55000000000000004">
      <c r="AL20889" s="254" t="s">
        <v>27786</v>
      </c>
      <c r="AM20889" s="255">
        <v>151817.29999999999</v>
      </c>
      <c r="AO20889" s="228" t="s">
        <v>47578</v>
      </c>
      <c r="AP20889" s="229">
        <v>1493.64</v>
      </c>
      <c r="AR20889" s="205"/>
      <c r="AS20889" s="206"/>
    </row>
    <row r="20890" spans="38:45" x14ac:dyDescent="0.55000000000000004">
      <c r="AL20890" s="254" t="s">
        <v>34152</v>
      </c>
      <c r="AM20890" s="255">
        <v>32068.82</v>
      </c>
      <c r="AO20890" s="228" t="s">
        <v>36600</v>
      </c>
      <c r="AP20890" s="229">
        <v>10030.65</v>
      </c>
      <c r="AR20890" s="205"/>
      <c r="AS20890" s="206"/>
    </row>
    <row r="20891" spans="38:45" x14ac:dyDescent="0.55000000000000004">
      <c r="AL20891" s="254" t="s">
        <v>34153</v>
      </c>
      <c r="AM20891" s="255">
        <v>16632</v>
      </c>
      <c r="AO20891" s="228" t="s">
        <v>25738</v>
      </c>
      <c r="AP20891" s="229">
        <v>10320.200000000001</v>
      </c>
      <c r="AR20891" s="205"/>
      <c r="AS20891" s="206"/>
    </row>
    <row r="20892" spans="38:45" x14ac:dyDescent="0.55000000000000004">
      <c r="AL20892" s="254" t="s">
        <v>27789</v>
      </c>
      <c r="AM20892" s="255">
        <v>211593.09</v>
      </c>
      <c r="AO20892" s="228" t="s">
        <v>25739</v>
      </c>
      <c r="AP20892" s="229">
        <v>29400</v>
      </c>
      <c r="AR20892" s="205"/>
      <c r="AS20892" s="206"/>
    </row>
    <row r="20893" spans="38:45" x14ac:dyDescent="0.55000000000000004">
      <c r="AL20893" s="254" t="s">
        <v>27790</v>
      </c>
      <c r="AM20893" s="255">
        <v>273510.75</v>
      </c>
      <c r="AO20893" s="228" t="s">
        <v>25742</v>
      </c>
      <c r="AP20893" s="229">
        <v>186909.77</v>
      </c>
      <c r="AR20893" s="205"/>
      <c r="AS20893" s="206"/>
    </row>
    <row r="20894" spans="38:45" x14ac:dyDescent="0.55000000000000004">
      <c r="AL20894" s="254" t="s">
        <v>27791</v>
      </c>
      <c r="AM20894" s="255">
        <v>827.28</v>
      </c>
      <c r="AO20894" s="228" t="s">
        <v>25743</v>
      </c>
      <c r="AP20894" s="229">
        <v>153972.21</v>
      </c>
      <c r="AR20894" s="205"/>
      <c r="AS20894" s="206"/>
    </row>
    <row r="20895" spans="38:45" x14ac:dyDescent="0.55000000000000004">
      <c r="AL20895" s="254" t="s">
        <v>27792</v>
      </c>
      <c r="AM20895" s="255">
        <v>206657.03</v>
      </c>
      <c r="AO20895" s="228" t="s">
        <v>25744</v>
      </c>
      <c r="AP20895" s="229">
        <v>15837.16</v>
      </c>
      <c r="AR20895" s="205"/>
      <c r="AS20895" s="206"/>
    </row>
    <row r="20896" spans="38:45" x14ac:dyDescent="0.55000000000000004">
      <c r="AL20896" s="254" t="s">
        <v>14249</v>
      </c>
      <c r="AM20896" s="255">
        <v>1237.5</v>
      </c>
      <c r="AO20896" s="228" t="s">
        <v>25745</v>
      </c>
      <c r="AP20896" s="229">
        <v>594983.31000000006</v>
      </c>
      <c r="AR20896" s="205"/>
      <c r="AS20896" s="206"/>
    </row>
    <row r="20897" spans="38:45" x14ac:dyDescent="0.55000000000000004">
      <c r="AL20897" s="254" t="s">
        <v>50765</v>
      </c>
      <c r="AM20897" s="255">
        <v>115</v>
      </c>
      <c r="AO20897" s="228" t="s">
        <v>25746</v>
      </c>
      <c r="AP20897" s="229">
        <v>2060.8200000000002</v>
      </c>
      <c r="AR20897" s="205"/>
      <c r="AS20897" s="206"/>
    </row>
    <row r="20898" spans="38:45" x14ac:dyDescent="0.55000000000000004">
      <c r="AL20898" s="254" t="s">
        <v>47601</v>
      </c>
      <c r="AM20898" s="255">
        <v>115</v>
      </c>
      <c r="AO20898" s="228" t="s">
        <v>25750</v>
      </c>
      <c r="AP20898" s="229">
        <v>70113.62</v>
      </c>
      <c r="AR20898" s="205"/>
      <c r="AS20898" s="206"/>
    </row>
    <row r="20899" spans="38:45" x14ac:dyDescent="0.55000000000000004">
      <c r="AL20899" s="254" t="s">
        <v>58791</v>
      </c>
      <c r="AM20899" s="255">
        <v>6680.2</v>
      </c>
      <c r="AO20899" s="228" t="s">
        <v>54512</v>
      </c>
      <c r="AP20899" s="229">
        <v>97002.12</v>
      </c>
      <c r="AR20899" s="205"/>
      <c r="AS20899" s="206"/>
    </row>
    <row r="20900" spans="38:45" x14ac:dyDescent="0.55000000000000004">
      <c r="AL20900" s="254" t="s">
        <v>27793</v>
      </c>
      <c r="AM20900" s="255">
        <v>12527.37</v>
      </c>
      <c r="AO20900" s="228" t="s">
        <v>25751</v>
      </c>
      <c r="AP20900" s="229">
        <v>380397.6</v>
      </c>
      <c r="AR20900" s="205"/>
      <c r="AS20900" s="206"/>
    </row>
    <row r="20901" spans="38:45" x14ac:dyDescent="0.55000000000000004">
      <c r="AL20901" s="254" t="s">
        <v>27794</v>
      </c>
      <c r="AM20901" s="255">
        <v>230631.69</v>
      </c>
      <c r="AO20901" s="228" t="s">
        <v>46145</v>
      </c>
      <c r="AP20901" s="229">
        <v>46076.54</v>
      </c>
      <c r="AR20901" s="205"/>
      <c r="AS20901" s="206"/>
    </row>
    <row r="20902" spans="38:45" x14ac:dyDescent="0.55000000000000004">
      <c r="AL20902" s="254" t="s">
        <v>14250</v>
      </c>
      <c r="AM20902" s="255">
        <v>11153.82</v>
      </c>
      <c r="AO20902" s="228" t="s">
        <v>25752</v>
      </c>
      <c r="AP20902" s="229">
        <v>222570.03</v>
      </c>
      <c r="AR20902" s="205"/>
      <c r="AS20902" s="206"/>
    </row>
    <row r="20903" spans="38:45" x14ac:dyDescent="0.55000000000000004">
      <c r="AL20903" s="254" t="s">
        <v>39496</v>
      </c>
      <c r="AM20903" s="255">
        <v>56790.03</v>
      </c>
      <c r="AO20903" s="228" t="s">
        <v>25754</v>
      </c>
      <c r="AP20903" s="229">
        <v>217800</v>
      </c>
      <c r="AR20903" s="205"/>
      <c r="AS20903" s="206"/>
    </row>
    <row r="20904" spans="38:45" x14ac:dyDescent="0.55000000000000004">
      <c r="AL20904" s="254" t="s">
        <v>14251</v>
      </c>
      <c r="AM20904" s="255">
        <v>1890</v>
      </c>
      <c r="AO20904" s="228" t="s">
        <v>46146</v>
      </c>
      <c r="AP20904" s="229">
        <v>-9117.26</v>
      </c>
      <c r="AR20904" s="205"/>
      <c r="AS20904" s="206"/>
    </row>
    <row r="20905" spans="38:45" x14ac:dyDescent="0.55000000000000004">
      <c r="AL20905" s="254" t="s">
        <v>27795</v>
      </c>
      <c r="AM20905" s="255">
        <v>26340</v>
      </c>
      <c r="AO20905" s="228" t="s">
        <v>35472</v>
      </c>
      <c r="AP20905" s="229">
        <v>23931</v>
      </c>
      <c r="AR20905" s="205"/>
      <c r="AS20905" s="206"/>
    </row>
    <row r="20906" spans="38:45" x14ac:dyDescent="0.55000000000000004">
      <c r="AL20906" s="254" t="s">
        <v>62915</v>
      </c>
      <c r="AM20906" s="255">
        <v>3812.52</v>
      </c>
      <c r="AO20906" s="228" t="s">
        <v>46147</v>
      </c>
      <c r="AP20906" s="229">
        <v>132788.81</v>
      </c>
      <c r="AR20906" s="205"/>
      <c r="AS20906" s="206"/>
    </row>
    <row r="20907" spans="38:45" x14ac:dyDescent="0.55000000000000004">
      <c r="AL20907" s="254" t="s">
        <v>54561</v>
      </c>
      <c r="AM20907" s="255">
        <v>1200</v>
      </c>
      <c r="AO20907" s="228" t="s">
        <v>25780</v>
      </c>
      <c r="AP20907" s="229">
        <v>11821.3</v>
      </c>
      <c r="AR20907" s="205"/>
      <c r="AS20907" s="206"/>
    </row>
    <row r="20908" spans="38:45" x14ac:dyDescent="0.55000000000000004">
      <c r="AL20908" s="254" t="s">
        <v>27796</v>
      </c>
      <c r="AM20908" s="255">
        <v>5008.66</v>
      </c>
      <c r="AO20908" s="228" t="s">
        <v>43332</v>
      </c>
      <c r="AP20908" s="229">
        <v>8307.48</v>
      </c>
      <c r="AR20908" s="205"/>
      <c r="AS20908" s="206"/>
    </row>
    <row r="20909" spans="38:45" x14ac:dyDescent="0.55000000000000004">
      <c r="AL20909" s="254" t="s">
        <v>27797</v>
      </c>
      <c r="AM20909" s="255">
        <v>3064.19</v>
      </c>
      <c r="AO20909" s="228" t="s">
        <v>25781</v>
      </c>
      <c r="AP20909" s="229">
        <v>13123.72</v>
      </c>
      <c r="AR20909" s="205"/>
      <c r="AS20909" s="206"/>
    </row>
    <row r="20910" spans="38:45" x14ac:dyDescent="0.55000000000000004">
      <c r="AL20910" s="254" t="s">
        <v>60954</v>
      </c>
      <c r="AM20910" s="255">
        <v>5000</v>
      </c>
      <c r="AO20910" s="228" t="s">
        <v>25782</v>
      </c>
      <c r="AP20910" s="229">
        <v>5182</v>
      </c>
      <c r="AR20910" s="205"/>
      <c r="AS20910" s="206"/>
    </row>
    <row r="20911" spans="38:45" x14ac:dyDescent="0.55000000000000004">
      <c r="AL20911" s="254" t="s">
        <v>27799</v>
      </c>
      <c r="AM20911" s="255">
        <v>14729.27</v>
      </c>
      <c r="AO20911" s="228" t="s">
        <v>25787</v>
      </c>
      <c r="AP20911" s="229">
        <v>380</v>
      </c>
      <c r="AR20911" s="205"/>
      <c r="AS20911" s="206"/>
    </row>
    <row r="20912" spans="38:45" x14ac:dyDescent="0.55000000000000004">
      <c r="AL20912" s="254" t="s">
        <v>27800</v>
      </c>
      <c r="AM20912" s="255">
        <v>1445.26</v>
      </c>
      <c r="AO20912" s="228" t="s">
        <v>25788</v>
      </c>
      <c r="AP20912" s="229">
        <v>24649.02</v>
      </c>
      <c r="AR20912" s="205"/>
      <c r="AS20912" s="206"/>
    </row>
    <row r="20913" spans="38:45" x14ac:dyDescent="0.55000000000000004">
      <c r="AL20913" s="254" t="s">
        <v>14253</v>
      </c>
      <c r="AM20913" s="255">
        <v>106915.27</v>
      </c>
      <c r="AO20913" s="228" t="s">
        <v>25789</v>
      </c>
      <c r="AP20913" s="229">
        <v>52498.73</v>
      </c>
      <c r="AR20913" s="205"/>
      <c r="AS20913" s="206"/>
    </row>
    <row r="20914" spans="38:45" x14ac:dyDescent="0.55000000000000004">
      <c r="AL20914" s="254" t="s">
        <v>14254</v>
      </c>
      <c r="AM20914" s="255">
        <v>265298.53000000003</v>
      </c>
      <c r="AO20914" s="228" t="s">
        <v>25841</v>
      </c>
      <c r="AP20914" s="229">
        <v>26511.89</v>
      </c>
      <c r="AR20914" s="205"/>
      <c r="AS20914" s="206"/>
    </row>
    <row r="20915" spans="38:45" x14ac:dyDescent="0.55000000000000004">
      <c r="AL20915" s="254" t="s">
        <v>14255</v>
      </c>
      <c r="AM20915" s="255">
        <v>152270.69</v>
      </c>
      <c r="AO20915" s="228" t="s">
        <v>25842</v>
      </c>
      <c r="AP20915" s="229">
        <v>267137.34999999998</v>
      </c>
      <c r="AR20915" s="205"/>
      <c r="AS20915" s="206"/>
    </row>
    <row r="20916" spans="38:45" x14ac:dyDescent="0.55000000000000004">
      <c r="AL20916" s="254" t="s">
        <v>27801</v>
      </c>
      <c r="AM20916" s="255">
        <v>236135.14</v>
      </c>
      <c r="AO20916" s="228" t="s">
        <v>33996</v>
      </c>
      <c r="AP20916" s="229">
        <v>1117590.19</v>
      </c>
      <c r="AR20916" s="205"/>
      <c r="AS20916" s="206"/>
    </row>
    <row r="20917" spans="38:45" x14ac:dyDescent="0.55000000000000004">
      <c r="AL20917" s="254" t="s">
        <v>27802</v>
      </c>
      <c r="AM20917" s="255">
        <v>3242.54</v>
      </c>
      <c r="AO20917" s="228" t="s">
        <v>48520</v>
      </c>
      <c r="AP20917" s="229">
        <v>11492.16</v>
      </c>
      <c r="AR20917" s="205"/>
      <c r="AS20917" s="206"/>
    </row>
    <row r="20918" spans="38:45" x14ac:dyDescent="0.55000000000000004">
      <c r="AL20918" s="254" t="s">
        <v>58905</v>
      </c>
      <c r="AM20918" s="255">
        <v>630</v>
      </c>
      <c r="AO20918" s="228" t="s">
        <v>33997</v>
      </c>
      <c r="AP20918" s="229">
        <v>135153.79999999999</v>
      </c>
      <c r="AR20918" s="205"/>
      <c r="AS20918" s="206"/>
    </row>
    <row r="20919" spans="38:45" x14ac:dyDescent="0.55000000000000004">
      <c r="AL20919" s="254" t="s">
        <v>27804</v>
      </c>
      <c r="AM20919" s="255">
        <v>492878.13</v>
      </c>
      <c r="AO20919" s="228" t="s">
        <v>35484</v>
      </c>
      <c r="AP20919" s="229">
        <v>103598.75</v>
      </c>
      <c r="AR20919" s="205"/>
      <c r="AS20919" s="206"/>
    </row>
    <row r="20920" spans="38:45" x14ac:dyDescent="0.55000000000000004">
      <c r="AL20920" s="254" t="s">
        <v>58906</v>
      </c>
      <c r="AM20920" s="255">
        <v>72481.34</v>
      </c>
      <c r="AO20920" s="228" t="s">
        <v>33998</v>
      </c>
      <c r="AP20920" s="229">
        <v>183434.85</v>
      </c>
      <c r="AR20920" s="205"/>
      <c r="AS20920" s="206"/>
    </row>
    <row r="20921" spans="38:45" x14ac:dyDescent="0.55000000000000004">
      <c r="AL20921" s="254" t="s">
        <v>39498</v>
      </c>
      <c r="AM20921" s="255">
        <v>531.51</v>
      </c>
      <c r="AO20921" s="228" t="s">
        <v>25843</v>
      </c>
      <c r="AP20921" s="229">
        <v>140251.71</v>
      </c>
      <c r="AR20921" s="205"/>
      <c r="AS20921" s="206"/>
    </row>
    <row r="20922" spans="38:45" x14ac:dyDescent="0.55000000000000004">
      <c r="AL20922" s="254" t="s">
        <v>62397</v>
      </c>
      <c r="AM20922" s="255">
        <v>574.89</v>
      </c>
      <c r="AO20922" s="228" t="s">
        <v>46148</v>
      </c>
      <c r="AP20922" s="229">
        <v>6310.82</v>
      </c>
      <c r="AR20922" s="205"/>
      <c r="AS20922" s="206"/>
    </row>
    <row r="20923" spans="38:45" x14ac:dyDescent="0.55000000000000004">
      <c r="AL20923" s="254" t="s">
        <v>58100</v>
      </c>
      <c r="AM20923" s="255">
        <v>39261.879999999997</v>
      </c>
      <c r="AO20923" s="228" t="s">
        <v>36614</v>
      </c>
      <c r="AP20923" s="229">
        <v>141548.23000000001</v>
      </c>
      <c r="AR20923" s="205"/>
      <c r="AS20923" s="206"/>
    </row>
    <row r="20924" spans="38:45" x14ac:dyDescent="0.55000000000000004">
      <c r="AL20924" s="254" t="s">
        <v>27807</v>
      </c>
      <c r="AM20924" s="255">
        <v>69813.350000000006</v>
      </c>
      <c r="AO20924" s="228" t="s">
        <v>36615</v>
      </c>
      <c r="AP20924" s="229">
        <v>11826.74</v>
      </c>
      <c r="AR20924" s="205"/>
      <c r="AS20924" s="206"/>
    </row>
    <row r="20925" spans="38:45" x14ac:dyDescent="0.55000000000000004">
      <c r="AL20925" s="254" t="s">
        <v>36723</v>
      </c>
      <c r="AM20925" s="255">
        <v>-51080.62</v>
      </c>
      <c r="AO20925" s="228" t="s">
        <v>36616</v>
      </c>
      <c r="AP20925" s="229">
        <v>47561.08</v>
      </c>
      <c r="AR20925" s="205"/>
      <c r="AS20925" s="206"/>
    </row>
    <row r="20926" spans="38:45" x14ac:dyDescent="0.55000000000000004">
      <c r="AL20926" s="254" t="s">
        <v>58907</v>
      </c>
      <c r="AM20926" s="255">
        <v>10402.15</v>
      </c>
      <c r="AO20926" s="228" t="s">
        <v>25844</v>
      </c>
      <c r="AP20926" s="229">
        <v>20925.66</v>
      </c>
      <c r="AR20926" s="205"/>
      <c r="AS20926" s="206"/>
    </row>
    <row r="20927" spans="38:45" x14ac:dyDescent="0.55000000000000004">
      <c r="AL20927" s="254" t="s">
        <v>27808</v>
      </c>
      <c r="AM20927" s="255">
        <v>56977.35</v>
      </c>
      <c r="AO20927" s="228" t="s">
        <v>40876</v>
      </c>
      <c r="AP20927" s="229">
        <v>309</v>
      </c>
      <c r="AR20927" s="205"/>
      <c r="AS20927" s="206"/>
    </row>
    <row r="20928" spans="38:45" x14ac:dyDescent="0.55000000000000004">
      <c r="AL20928" s="254" t="s">
        <v>48540</v>
      </c>
      <c r="AM20928" s="255">
        <v>43795.02</v>
      </c>
      <c r="AO20928" s="228" t="s">
        <v>39404</v>
      </c>
      <c r="AP20928" s="229">
        <v>2846</v>
      </c>
      <c r="AR20928" s="205"/>
      <c r="AS20928" s="206"/>
    </row>
    <row r="20929" spans="38:45" x14ac:dyDescent="0.55000000000000004">
      <c r="AL20929" s="254" t="s">
        <v>34162</v>
      </c>
      <c r="AM20929" s="255">
        <v>157160.92000000001</v>
      </c>
      <c r="AO20929" s="228" t="s">
        <v>14093</v>
      </c>
      <c r="AP20929" s="229">
        <v>122918.76</v>
      </c>
      <c r="AR20929" s="205"/>
      <c r="AS20929" s="206"/>
    </row>
    <row r="20930" spans="38:45" x14ac:dyDescent="0.55000000000000004">
      <c r="AL20930" s="254" t="s">
        <v>27901</v>
      </c>
      <c r="AM20930" s="255">
        <v>1123565.53</v>
      </c>
      <c r="AO20930" s="228" t="s">
        <v>33999</v>
      </c>
      <c r="AP20930" s="229">
        <v>3433867.2</v>
      </c>
      <c r="AR20930" s="205"/>
      <c r="AS20930" s="206"/>
    </row>
    <row r="20931" spans="38:45" x14ac:dyDescent="0.55000000000000004">
      <c r="AL20931" s="254" t="s">
        <v>27902</v>
      </c>
      <c r="AM20931" s="255">
        <v>12332.57</v>
      </c>
      <c r="AO20931" s="228" t="s">
        <v>25845</v>
      </c>
      <c r="AP20931" s="229">
        <v>26050</v>
      </c>
      <c r="AR20931" s="205"/>
      <c r="AS20931" s="206"/>
    </row>
    <row r="20932" spans="38:45" x14ac:dyDescent="0.55000000000000004">
      <c r="AL20932" s="254" t="s">
        <v>27903</v>
      </c>
      <c r="AM20932" s="255">
        <v>360905.2</v>
      </c>
      <c r="AO20932" s="228" t="s">
        <v>25846</v>
      </c>
      <c r="AP20932" s="229">
        <v>131666.42000000001</v>
      </c>
      <c r="AR20932" s="205"/>
      <c r="AS20932" s="206"/>
    </row>
    <row r="20933" spans="38:45" x14ac:dyDescent="0.55000000000000004">
      <c r="AL20933" s="254" t="s">
        <v>34163</v>
      </c>
      <c r="AM20933" s="255">
        <v>314781.96000000002</v>
      </c>
      <c r="AO20933" s="228" t="s">
        <v>25847</v>
      </c>
      <c r="AP20933" s="229">
        <v>12578.01</v>
      </c>
      <c r="AR20933" s="205"/>
      <c r="AS20933" s="206"/>
    </row>
    <row r="20934" spans="38:45" x14ac:dyDescent="0.55000000000000004">
      <c r="AL20934" s="254" t="s">
        <v>27904</v>
      </c>
      <c r="AM20934" s="255">
        <v>380528.75</v>
      </c>
      <c r="AO20934" s="228" t="s">
        <v>14095</v>
      </c>
      <c r="AP20934" s="229">
        <v>451521.29</v>
      </c>
      <c r="AR20934" s="205"/>
      <c r="AS20934" s="206"/>
    </row>
    <row r="20935" spans="38:45" x14ac:dyDescent="0.55000000000000004">
      <c r="AL20935" s="254" t="s">
        <v>27905</v>
      </c>
      <c r="AM20935" s="255">
        <v>87529.48</v>
      </c>
      <c r="AO20935" s="228" t="s">
        <v>14096</v>
      </c>
      <c r="AP20935" s="229">
        <v>376122.33</v>
      </c>
      <c r="AR20935" s="205"/>
      <c r="AS20935" s="206"/>
    </row>
    <row r="20936" spans="38:45" x14ac:dyDescent="0.55000000000000004">
      <c r="AL20936" s="254" t="s">
        <v>27907</v>
      </c>
      <c r="AM20936" s="255">
        <v>139231.79999999999</v>
      </c>
      <c r="AO20936" s="228" t="s">
        <v>35485</v>
      </c>
      <c r="AP20936" s="229">
        <v>80115.87</v>
      </c>
      <c r="AR20936" s="205"/>
      <c r="AS20936" s="206"/>
    </row>
    <row r="20937" spans="38:45" x14ac:dyDescent="0.55000000000000004">
      <c r="AL20937" s="254" t="s">
        <v>27908</v>
      </c>
      <c r="AM20937" s="255">
        <v>34404</v>
      </c>
      <c r="AO20937" s="228" t="s">
        <v>49404</v>
      </c>
      <c r="AP20937" s="229">
        <v>1183</v>
      </c>
      <c r="AR20937" s="205"/>
      <c r="AS20937" s="206"/>
    </row>
    <row r="20938" spans="38:45" x14ac:dyDescent="0.55000000000000004">
      <c r="AL20938" s="254" t="s">
        <v>27909</v>
      </c>
      <c r="AM20938" s="255">
        <v>42713.18</v>
      </c>
      <c r="AO20938" s="228" t="s">
        <v>25849</v>
      </c>
      <c r="AP20938" s="229">
        <v>723402.59</v>
      </c>
      <c r="AR20938" s="205"/>
      <c r="AS20938" s="206"/>
    </row>
    <row r="20939" spans="38:45" x14ac:dyDescent="0.55000000000000004">
      <c r="AL20939" s="254" t="s">
        <v>34164</v>
      </c>
      <c r="AM20939" s="255">
        <v>27963.599999999999</v>
      </c>
      <c r="AO20939" s="228" t="s">
        <v>50745</v>
      </c>
      <c r="AP20939" s="229">
        <v>276407.3</v>
      </c>
      <c r="AR20939" s="205"/>
      <c r="AS20939" s="206"/>
    </row>
    <row r="20940" spans="38:45" x14ac:dyDescent="0.55000000000000004">
      <c r="AL20940" s="254" t="s">
        <v>27910</v>
      </c>
      <c r="AM20940" s="255">
        <v>7408.36</v>
      </c>
      <c r="AO20940" s="228" t="s">
        <v>49405</v>
      </c>
      <c r="AP20940" s="229">
        <v>293.14999999999998</v>
      </c>
      <c r="AR20940" s="205"/>
      <c r="AS20940" s="206"/>
    </row>
    <row r="20941" spans="38:45" x14ac:dyDescent="0.55000000000000004">
      <c r="AL20941" s="254" t="s">
        <v>27913</v>
      </c>
      <c r="AM20941" s="255">
        <v>25189.45</v>
      </c>
      <c r="AO20941" s="228" t="s">
        <v>25850</v>
      </c>
      <c r="AP20941" s="229">
        <v>471.89</v>
      </c>
      <c r="AR20941" s="205"/>
      <c r="AS20941" s="206"/>
    </row>
    <row r="20942" spans="38:45" x14ac:dyDescent="0.55000000000000004">
      <c r="AL20942" s="254" t="s">
        <v>27914</v>
      </c>
      <c r="AM20942" s="255">
        <v>82917.62</v>
      </c>
      <c r="AO20942" s="228" t="s">
        <v>54513</v>
      </c>
      <c r="AP20942" s="229">
        <v>1589.5</v>
      </c>
      <c r="AR20942" s="205"/>
      <c r="AS20942" s="206"/>
    </row>
    <row r="20943" spans="38:45" x14ac:dyDescent="0.55000000000000004">
      <c r="AL20943" s="254" t="s">
        <v>27916</v>
      </c>
      <c r="AM20943" s="255">
        <v>5666.67</v>
      </c>
      <c r="AO20943" s="228" t="s">
        <v>54514</v>
      </c>
      <c r="AP20943" s="229">
        <v>4095</v>
      </c>
      <c r="AR20943" s="205"/>
      <c r="AS20943" s="206"/>
    </row>
    <row r="20944" spans="38:45" x14ac:dyDescent="0.55000000000000004">
      <c r="AL20944" s="254" t="s">
        <v>39506</v>
      </c>
      <c r="AM20944" s="255">
        <v>7700</v>
      </c>
      <c r="AO20944" s="228" t="s">
        <v>25851</v>
      </c>
      <c r="AP20944" s="229">
        <v>102618.37</v>
      </c>
      <c r="AR20944" s="205"/>
      <c r="AS20944" s="206"/>
    </row>
    <row r="20945" spans="38:45" x14ac:dyDescent="0.55000000000000004">
      <c r="AL20945" s="254" t="s">
        <v>35694</v>
      </c>
      <c r="AM20945" s="255">
        <v>64516.32</v>
      </c>
      <c r="AO20945" s="228" t="s">
        <v>25852</v>
      </c>
      <c r="AP20945" s="229">
        <v>587111.52</v>
      </c>
      <c r="AR20945" s="205"/>
      <c r="AS20945" s="206"/>
    </row>
    <row r="20946" spans="38:45" x14ac:dyDescent="0.55000000000000004">
      <c r="AL20946" s="254" t="s">
        <v>56861</v>
      </c>
      <c r="AM20946" s="255">
        <v>1365.33</v>
      </c>
      <c r="AO20946" s="228" t="s">
        <v>43333</v>
      </c>
      <c r="AP20946" s="229">
        <v>3074.4</v>
      </c>
      <c r="AR20946" s="205"/>
      <c r="AS20946" s="206"/>
    </row>
    <row r="20947" spans="38:45" x14ac:dyDescent="0.55000000000000004">
      <c r="AL20947" s="254" t="s">
        <v>65197</v>
      </c>
      <c r="AM20947" s="255">
        <v>1625</v>
      </c>
      <c r="AO20947" s="228" t="s">
        <v>25853</v>
      </c>
      <c r="AP20947" s="229">
        <v>517782.58</v>
      </c>
      <c r="AR20947" s="205"/>
      <c r="AS20947" s="206"/>
    </row>
    <row r="20948" spans="38:45" x14ac:dyDescent="0.55000000000000004">
      <c r="AL20948" s="254" t="s">
        <v>27918</v>
      </c>
      <c r="AM20948" s="255">
        <v>10694.39</v>
      </c>
      <c r="AO20948" s="228" t="s">
        <v>48521</v>
      </c>
      <c r="AP20948" s="229">
        <v>4736</v>
      </c>
      <c r="AR20948" s="205"/>
      <c r="AS20948" s="206"/>
    </row>
    <row r="20949" spans="38:45" x14ac:dyDescent="0.55000000000000004">
      <c r="AL20949" s="254" t="s">
        <v>27919</v>
      </c>
      <c r="AM20949" s="255">
        <v>200</v>
      </c>
      <c r="AO20949" s="228" t="s">
        <v>54515</v>
      </c>
      <c r="AP20949" s="229">
        <v>79966.64</v>
      </c>
      <c r="AR20949" s="205"/>
      <c r="AS20949" s="206"/>
    </row>
    <row r="20950" spans="38:45" x14ac:dyDescent="0.55000000000000004">
      <c r="AL20950" s="254" t="s">
        <v>27921</v>
      </c>
      <c r="AM20950" s="255">
        <v>308529.02</v>
      </c>
      <c r="AO20950" s="228" t="s">
        <v>25854</v>
      </c>
      <c r="AP20950" s="229">
        <v>110</v>
      </c>
      <c r="AR20950" s="205"/>
      <c r="AS20950" s="206"/>
    </row>
    <row r="20951" spans="38:45" x14ac:dyDescent="0.55000000000000004">
      <c r="AL20951" s="254" t="s">
        <v>27923</v>
      </c>
      <c r="AM20951" s="255">
        <v>239394.76</v>
      </c>
      <c r="AO20951" s="228" t="s">
        <v>25855</v>
      </c>
      <c r="AP20951" s="229">
        <v>2485.56</v>
      </c>
      <c r="AR20951" s="205"/>
      <c r="AS20951" s="206"/>
    </row>
    <row r="20952" spans="38:45" x14ac:dyDescent="0.55000000000000004">
      <c r="AL20952" s="254" t="s">
        <v>27924</v>
      </c>
      <c r="AM20952" s="255">
        <v>738395.14</v>
      </c>
      <c r="AO20952" s="228" t="s">
        <v>25856</v>
      </c>
      <c r="AP20952" s="229">
        <v>584912.98</v>
      </c>
      <c r="AR20952" s="205"/>
      <c r="AS20952" s="206"/>
    </row>
    <row r="20953" spans="38:45" x14ac:dyDescent="0.55000000000000004">
      <c r="AL20953" s="254" t="s">
        <v>27925</v>
      </c>
      <c r="AM20953" s="255">
        <v>375544.16</v>
      </c>
      <c r="AO20953" s="228" t="s">
        <v>40877</v>
      </c>
      <c r="AP20953" s="229">
        <v>-8067.67</v>
      </c>
      <c r="AR20953" s="205"/>
      <c r="AS20953" s="206"/>
    </row>
    <row r="20954" spans="38:45" x14ac:dyDescent="0.55000000000000004">
      <c r="AL20954" s="254" t="s">
        <v>27926</v>
      </c>
      <c r="AM20954" s="255">
        <v>126106.74</v>
      </c>
      <c r="AO20954" s="228" t="s">
        <v>34019</v>
      </c>
      <c r="AP20954" s="229">
        <v>11346.52</v>
      </c>
      <c r="AR20954" s="205"/>
      <c r="AS20954" s="206"/>
    </row>
    <row r="20955" spans="38:45" x14ac:dyDescent="0.55000000000000004">
      <c r="AL20955" s="254" t="s">
        <v>27927</v>
      </c>
      <c r="AM20955" s="255">
        <v>86483.34</v>
      </c>
      <c r="AO20955" s="228" t="s">
        <v>50746</v>
      </c>
      <c r="AP20955" s="229">
        <v>21654.1</v>
      </c>
      <c r="AR20955" s="205"/>
      <c r="AS20955" s="206"/>
    </row>
    <row r="20956" spans="38:45" x14ac:dyDescent="0.55000000000000004">
      <c r="AL20956" s="254" t="s">
        <v>61244</v>
      </c>
      <c r="AM20956" s="255">
        <v>9000</v>
      </c>
      <c r="AO20956" s="228" t="s">
        <v>34020</v>
      </c>
      <c r="AP20956" s="229">
        <v>148483.38</v>
      </c>
      <c r="AR20956" s="205"/>
      <c r="AS20956" s="206"/>
    </row>
    <row r="20957" spans="38:45" x14ac:dyDescent="0.55000000000000004">
      <c r="AL20957" s="254" t="s">
        <v>34165</v>
      </c>
      <c r="AM20957" s="255">
        <v>9395.69</v>
      </c>
      <c r="AO20957" s="228" t="s">
        <v>25948</v>
      </c>
      <c r="AP20957" s="229">
        <v>37908.480000000003</v>
      </c>
      <c r="AR20957" s="205"/>
      <c r="AS20957" s="206"/>
    </row>
    <row r="20958" spans="38:45" x14ac:dyDescent="0.55000000000000004">
      <c r="AL20958" s="254" t="s">
        <v>48541</v>
      </c>
      <c r="AM20958" s="255">
        <v>320</v>
      </c>
      <c r="AO20958" s="228" t="s">
        <v>34021</v>
      </c>
      <c r="AP20958" s="229">
        <v>66340.149999999994</v>
      </c>
      <c r="AR20958" s="205"/>
      <c r="AS20958" s="206"/>
    </row>
    <row r="20959" spans="38:45" x14ac:dyDescent="0.55000000000000004">
      <c r="AL20959" s="254" t="s">
        <v>58101</v>
      </c>
      <c r="AM20959" s="255">
        <v>5733.57</v>
      </c>
      <c r="AO20959" s="228" t="s">
        <v>25949</v>
      </c>
      <c r="AP20959" s="229">
        <v>14547.06</v>
      </c>
      <c r="AR20959" s="205"/>
      <c r="AS20959" s="206"/>
    </row>
    <row r="20960" spans="38:45" x14ac:dyDescent="0.55000000000000004">
      <c r="AL20960" s="254" t="s">
        <v>27931</v>
      </c>
      <c r="AM20960" s="255">
        <v>526699.36</v>
      </c>
      <c r="AO20960" s="228" t="s">
        <v>34022</v>
      </c>
      <c r="AP20960" s="229">
        <v>1139.32</v>
      </c>
      <c r="AR20960" s="205"/>
      <c r="AS20960" s="206"/>
    </row>
    <row r="20961" spans="38:45" x14ac:dyDescent="0.55000000000000004">
      <c r="AL20961" s="254" t="s">
        <v>27932</v>
      </c>
      <c r="AM20961" s="255">
        <v>220909.54</v>
      </c>
      <c r="AO20961" s="228" t="s">
        <v>40878</v>
      </c>
      <c r="AP20961" s="229">
        <v>15043.5</v>
      </c>
      <c r="AR20961" s="205"/>
      <c r="AS20961" s="206"/>
    </row>
    <row r="20962" spans="38:45" x14ac:dyDescent="0.55000000000000004">
      <c r="AL20962" s="254" t="s">
        <v>27933</v>
      </c>
      <c r="AM20962" s="255">
        <v>274072.53000000003</v>
      </c>
      <c r="AO20962" s="228" t="s">
        <v>34023</v>
      </c>
      <c r="AP20962" s="229">
        <v>5741.98</v>
      </c>
      <c r="AR20962" s="205"/>
      <c r="AS20962" s="206"/>
    </row>
    <row r="20963" spans="38:45" x14ac:dyDescent="0.55000000000000004">
      <c r="AL20963" s="254" t="s">
        <v>27935</v>
      </c>
      <c r="AM20963" s="255">
        <v>38535.06</v>
      </c>
      <c r="AO20963" s="228" t="s">
        <v>36625</v>
      </c>
      <c r="AP20963" s="229">
        <v>3331</v>
      </c>
      <c r="AR20963" s="205"/>
      <c r="AS20963" s="206"/>
    </row>
    <row r="20964" spans="38:45" x14ac:dyDescent="0.55000000000000004">
      <c r="AL20964" s="254" t="s">
        <v>35696</v>
      </c>
      <c r="AM20964" s="255">
        <v>3742.95</v>
      </c>
      <c r="AO20964" s="228" t="s">
        <v>43334</v>
      </c>
      <c r="AP20964" s="229">
        <v>441</v>
      </c>
      <c r="AR20964" s="205"/>
      <c r="AS20964" s="206"/>
    </row>
    <row r="20965" spans="38:45" x14ac:dyDescent="0.55000000000000004">
      <c r="AL20965" s="254" t="s">
        <v>27940</v>
      </c>
      <c r="AM20965" s="255">
        <v>47139.92</v>
      </c>
      <c r="AO20965" s="228" t="s">
        <v>25951</v>
      </c>
      <c r="AP20965" s="229">
        <v>21862.87</v>
      </c>
      <c r="AR20965" s="205"/>
      <c r="AS20965" s="206"/>
    </row>
    <row r="20966" spans="38:45" x14ac:dyDescent="0.55000000000000004">
      <c r="AL20966" s="254" t="s">
        <v>61138</v>
      </c>
      <c r="AM20966" s="255">
        <v>1070</v>
      </c>
      <c r="AO20966" s="228" t="s">
        <v>25952</v>
      </c>
      <c r="AP20966" s="229">
        <v>4684.88</v>
      </c>
      <c r="AR20966" s="205"/>
      <c r="AS20966" s="206"/>
    </row>
    <row r="20967" spans="38:45" x14ac:dyDescent="0.55000000000000004">
      <c r="AL20967" s="254" t="s">
        <v>58102</v>
      </c>
      <c r="AM20967" s="255">
        <v>-50703.85</v>
      </c>
      <c r="AO20967" s="228" t="s">
        <v>34024</v>
      </c>
      <c r="AP20967" s="229">
        <v>1217.71</v>
      </c>
      <c r="AR20967" s="205"/>
      <c r="AS20967" s="206"/>
    </row>
    <row r="20968" spans="38:45" x14ac:dyDescent="0.55000000000000004">
      <c r="AL20968" s="254" t="s">
        <v>55660</v>
      </c>
      <c r="AM20968" s="255">
        <v>220692.53</v>
      </c>
      <c r="AO20968" s="228" t="s">
        <v>34025</v>
      </c>
      <c r="AP20968" s="229">
        <v>623424.86</v>
      </c>
      <c r="AR20968" s="205"/>
      <c r="AS20968" s="206"/>
    </row>
    <row r="20969" spans="38:45" x14ac:dyDescent="0.55000000000000004">
      <c r="AL20969" s="254" t="s">
        <v>47604</v>
      </c>
      <c r="AM20969" s="255">
        <v>25000</v>
      </c>
      <c r="AO20969" s="228" t="s">
        <v>25955</v>
      </c>
      <c r="AP20969" s="229">
        <v>304303.78000000003</v>
      </c>
      <c r="AR20969" s="205"/>
      <c r="AS20969" s="206"/>
    </row>
    <row r="20970" spans="38:45" x14ac:dyDescent="0.55000000000000004">
      <c r="AL20970" s="254" t="s">
        <v>27992</v>
      </c>
      <c r="AM20970" s="255">
        <v>221286.38</v>
      </c>
      <c r="AO20970" s="228" t="s">
        <v>43335</v>
      </c>
      <c r="AP20970" s="229">
        <v>8816.2199999999993</v>
      </c>
      <c r="AR20970" s="205"/>
      <c r="AS20970" s="206"/>
    </row>
    <row r="20971" spans="38:45" x14ac:dyDescent="0.55000000000000004">
      <c r="AL20971" s="254" t="s">
        <v>54565</v>
      </c>
      <c r="AM20971" s="255">
        <v>21771.59</v>
      </c>
      <c r="AO20971" s="228" t="s">
        <v>25956</v>
      </c>
      <c r="AP20971" s="229">
        <v>109.67</v>
      </c>
      <c r="AR20971" s="205"/>
      <c r="AS20971" s="206"/>
    </row>
    <row r="20972" spans="38:45" x14ac:dyDescent="0.55000000000000004">
      <c r="AL20972" s="254" t="s">
        <v>27993</v>
      </c>
      <c r="AM20972" s="255">
        <v>166796.37</v>
      </c>
      <c r="AO20972" s="228" t="s">
        <v>54516</v>
      </c>
      <c r="AP20972" s="229">
        <v>7004.26</v>
      </c>
      <c r="AR20972" s="205"/>
      <c r="AS20972" s="206"/>
    </row>
    <row r="20973" spans="38:45" x14ac:dyDescent="0.55000000000000004">
      <c r="AL20973" s="254" t="s">
        <v>35708</v>
      </c>
      <c r="AM20973" s="255">
        <v>20148</v>
      </c>
      <c r="AO20973" s="228" t="s">
        <v>36626</v>
      </c>
      <c r="AP20973" s="229">
        <v>600</v>
      </c>
      <c r="AR20973" s="205"/>
      <c r="AS20973" s="206"/>
    </row>
    <row r="20974" spans="38:45" x14ac:dyDescent="0.55000000000000004">
      <c r="AL20974" s="254" t="s">
        <v>35709</v>
      </c>
      <c r="AM20974" s="255">
        <v>64831.82</v>
      </c>
      <c r="AO20974" s="228" t="s">
        <v>25957</v>
      </c>
      <c r="AP20974" s="229">
        <v>31483.42</v>
      </c>
      <c r="AR20974" s="205"/>
      <c r="AS20974" s="206"/>
    </row>
    <row r="20975" spans="38:45" x14ac:dyDescent="0.55000000000000004">
      <c r="AL20975" s="254" t="s">
        <v>27994</v>
      </c>
      <c r="AM20975" s="255">
        <v>39820.57</v>
      </c>
      <c r="AO20975" s="228" t="s">
        <v>25958</v>
      </c>
      <c r="AP20975" s="229">
        <v>1546.17</v>
      </c>
      <c r="AR20975" s="205"/>
      <c r="AS20975" s="206"/>
    </row>
    <row r="20976" spans="38:45" x14ac:dyDescent="0.55000000000000004">
      <c r="AL20976" s="254" t="s">
        <v>27996</v>
      </c>
      <c r="AM20976" s="255">
        <v>23452.560000000001</v>
      </c>
      <c r="AO20976" s="228" t="s">
        <v>25959</v>
      </c>
      <c r="AP20976" s="229">
        <v>101152.36</v>
      </c>
      <c r="AR20976" s="205"/>
      <c r="AS20976" s="206"/>
    </row>
    <row r="20977" spans="38:45" x14ac:dyDescent="0.55000000000000004">
      <c r="AL20977" s="254" t="s">
        <v>27997</v>
      </c>
      <c r="AM20977" s="255">
        <v>6230.94</v>
      </c>
      <c r="AO20977" s="228" t="s">
        <v>25960</v>
      </c>
      <c r="AP20977" s="229">
        <v>104345.46</v>
      </c>
      <c r="AR20977" s="205"/>
      <c r="AS20977" s="206"/>
    </row>
    <row r="20978" spans="38:45" x14ac:dyDescent="0.55000000000000004">
      <c r="AL20978" s="254" t="s">
        <v>14259</v>
      </c>
      <c r="AM20978" s="255">
        <v>1215.23</v>
      </c>
      <c r="AO20978" s="228" t="s">
        <v>25961</v>
      </c>
      <c r="AP20978" s="229">
        <v>19502.259999999998</v>
      </c>
      <c r="AR20978" s="205"/>
      <c r="AS20978" s="206"/>
    </row>
    <row r="20979" spans="38:45" x14ac:dyDescent="0.55000000000000004">
      <c r="AL20979" s="254" t="s">
        <v>32795</v>
      </c>
      <c r="AM20979" s="255">
        <v>2402.0500000000002</v>
      </c>
      <c r="AO20979" s="228" t="s">
        <v>25962</v>
      </c>
      <c r="AP20979" s="229">
        <v>5508.5</v>
      </c>
      <c r="AR20979" s="205"/>
      <c r="AS20979" s="206"/>
    </row>
    <row r="20980" spans="38:45" x14ac:dyDescent="0.55000000000000004">
      <c r="AL20980" s="254" t="s">
        <v>54566</v>
      </c>
      <c r="AM20980" s="255">
        <v>5092.8900000000003</v>
      </c>
      <c r="AO20980" s="228" t="s">
        <v>25963</v>
      </c>
      <c r="AP20980" s="229">
        <v>7227.7</v>
      </c>
      <c r="AR20980" s="205"/>
      <c r="AS20980" s="206"/>
    </row>
    <row r="20981" spans="38:45" x14ac:dyDescent="0.55000000000000004">
      <c r="AL20981" s="254" t="s">
        <v>65198</v>
      </c>
      <c r="AM20981" s="255">
        <v>255.26</v>
      </c>
      <c r="AO20981" s="228" t="s">
        <v>43336</v>
      </c>
      <c r="AP20981" s="229">
        <v>45453</v>
      </c>
      <c r="AR20981" s="205"/>
      <c r="AS20981" s="206"/>
    </row>
    <row r="20982" spans="38:45" x14ac:dyDescent="0.55000000000000004">
      <c r="AL20982" s="254" t="s">
        <v>14260</v>
      </c>
      <c r="AM20982" s="255">
        <v>41212.699999999997</v>
      </c>
      <c r="AO20982" s="228" t="s">
        <v>25966</v>
      </c>
      <c r="AP20982" s="229">
        <v>8019.16</v>
      </c>
      <c r="AR20982" s="205"/>
      <c r="AS20982" s="206"/>
    </row>
    <row r="20983" spans="38:45" x14ac:dyDescent="0.55000000000000004">
      <c r="AL20983" s="254" t="s">
        <v>14261</v>
      </c>
      <c r="AM20983" s="255">
        <v>135462.92000000001</v>
      </c>
      <c r="AO20983" s="228" t="s">
        <v>25968</v>
      </c>
      <c r="AP20983" s="229">
        <v>15389.7</v>
      </c>
      <c r="AR20983" s="205"/>
      <c r="AS20983" s="206"/>
    </row>
    <row r="20984" spans="38:45" x14ac:dyDescent="0.55000000000000004">
      <c r="AL20984" s="254" t="s">
        <v>28002</v>
      </c>
      <c r="AM20984" s="255">
        <v>87706.21</v>
      </c>
      <c r="AO20984" s="228" t="s">
        <v>25972</v>
      </c>
      <c r="AP20984" s="229">
        <v>7030</v>
      </c>
      <c r="AR20984" s="205"/>
      <c r="AS20984" s="206"/>
    </row>
    <row r="20985" spans="38:45" x14ac:dyDescent="0.55000000000000004">
      <c r="AL20985" s="254" t="s">
        <v>28003</v>
      </c>
      <c r="AM20985" s="255">
        <v>21152.720000000001</v>
      </c>
      <c r="AO20985" s="228" t="s">
        <v>50747</v>
      </c>
      <c r="AP20985" s="229">
        <v>245881</v>
      </c>
      <c r="AR20985" s="205"/>
      <c r="AS20985" s="206"/>
    </row>
    <row r="20986" spans="38:45" x14ac:dyDescent="0.55000000000000004">
      <c r="AL20986" s="254" t="s">
        <v>28007</v>
      </c>
      <c r="AM20986" s="255">
        <v>11443.42</v>
      </c>
      <c r="AO20986" s="228" t="s">
        <v>25973</v>
      </c>
      <c r="AP20986" s="229">
        <v>72442.649999999994</v>
      </c>
      <c r="AR20986" s="205"/>
      <c r="AS20986" s="206"/>
    </row>
    <row r="20987" spans="38:45" x14ac:dyDescent="0.55000000000000004">
      <c r="AL20987" s="254" t="s">
        <v>28008</v>
      </c>
      <c r="AM20987" s="255">
        <v>31231.25</v>
      </c>
      <c r="AO20987" s="228" t="s">
        <v>25974</v>
      </c>
      <c r="AP20987" s="229">
        <v>1172.33</v>
      </c>
      <c r="AR20987" s="205"/>
      <c r="AS20987" s="206"/>
    </row>
    <row r="20988" spans="38:45" x14ac:dyDescent="0.55000000000000004">
      <c r="AL20988" s="254" t="s">
        <v>28009</v>
      </c>
      <c r="AM20988" s="255">
        <v>49275.4</v>
      </c>
      <c r="AO20988" s="228" t="s">
        <v>25975</v>
      </c>
      <c r="AP20988" s="229">
        <v>151219.56</v>
      </c>
      <c r="AR20988" s="205"/>
      <c r="AS20988" s="206"/>
    </row>
    <row r="20989" spans="38:45" x14ac:dyDescent="0.55000000000000004">
      <c r="AL20989" s="254" t="s">
        <v>28013</v>
      </c>
      <c r="AM20989" s="255">
        <v>249416.13</v>
      </c>
      <c r="AO20989" s="228" t="s">
        <v>43337</v>
      </c>
      <c r="AP20989" s="229">
        <v>64581.78</v>
      </c>
      <c r="AR20989" s="205"/>
      <c r="AS20989" s="206"/>
    </row>
    <row r="20990" spans="38:45" x14ac:dyDescent="0.55000000000000004">
      <c r="AL20990" s="254" t="s">
        <v>36742</v>
      </c>
      <c r="AM20990" s="255">
        <v>55859.88</v>
      </c>
      <c r="AO20990" s="228" t="s">
        <v>25980</v>
      </c>
      <c r="AP20990" s="229">
        <v>184908.88</v>
      </c>
      <c r="AR20990" s="205"/>
      <c r="AS20990" s="206"/>
    </row>
    <row r="20991" spans="38:45" x14ac:dyDescent="0.55000000000000004">
      <c r="AL20991" s="254" t="s">
        <v>56862</v>
      </c>
      <c r="AM20991" s="255">
        <v>83494.2</v>
      </c>
      <c r="AO20991" s="228" t="s">
        <v>43338</v>
      </c>
      <c r="AP20991" s="229">
        <v>-4281.8100000000004</v>
      </c>
      <c r="AR20991" s="205"/>
      <c r="AS20991" s="206"/>
    </row>
    <row r="20992" spans="38:45" x14ac:dyDescent="0.55000000000000004">
      <c r="AL20992" s="254" t="s">
        <v>47605</v>
      </c>
      <c r="AM20992" s="255">
        <v>1953.84</v>
      </c>
      <c r="AO20992" s="228" t="s">
        <v>46149</v>
      </c>
      <c r="AP20992" s="229">
        <v>19550.32</v>
      </c>
      <c r="AR20992" s="205"/>
      <c r="AS20992" s="206"/>
    </row>
    <row r="20993" spans="38:45" x14ac:dyDescent="0.55000000000000004">
      <c r="AL20993" s="254" t="s">
        <v>28082</v>
      </c>
      <c r="AM20993" s="255">
        <v>97900</v>
      </c>
      <c r="AO20993" s="228" t="s">
        <v>34026</v>
      </c>
      <c r="AP20993" s="229">
        <v>226315.06</v>
      </c>
      <c r="AR20993" s="205"/>
      <c r="AS20993" s="206"/>
    </row>
    <row r="20994" spans="38:45" x14ac:dyDescent="0.55000000000000004">
      <c r="AL20994" s="254" t="s">
        <v>49420</v>
      </c>
      <c r="AM20994" s="255">
        <v>4412.78</v>
      </c>
      <c r="AO20994" s="228" t="s">
        <v>34036</v>
      </c>
      <c r="AP20994" s="229">
        <v>68976.479999999996</v>
      </c>
      <c r="AR20994" s="205"/>
      <c r="AS20994" s="206"/>
    </row>
    <row r="20995" spans="38:45" x14ac:dyDescent="0.55000000000000004">
      <c r="AL20995" s="254" t="s">
        <v>28083</v>
      </c>
      <c r="AM20995" s="255">
        <v>35382.199999999997</v>
      </c>
      <c r="AO20995" s="228" t="s">
        <v>34037</v>
      </c>
      <c r="AP20995" s="229">
        <v>450776.7</v>
      </c>
      <c r="AR20995" s="205"/>
      <c r="AS20995" s="206"/>
    </row>
    <row r="20996" spans="38:45" x14ac:dyDescent="0.55000000000000004">
      <c r="AL20996" s="254" t="s">
        <v>28084</v>
      </c>
      <c r="AM20996" s="255">
        <v>128699.07</v>
      </c>
      <c r="AO20996" s="228" t="s">
        <v>26031</v>
      </c>
      <c r="AP20996" s="229">
        <v>786449.55</v>
      </c>
      <c r="AR20996" s="205"/>
      <c r="AS20996" s="206"/>
    </row>
    <row r="20997" spans="38:45" x14ac:dyDescent="0.55000000000000004">
      <c r="AL20997" s="254" t="s">
        <v>61710</v>
      </c>
      <c r="AM20997" s="255">
        <v>708.4</v>
      </c>
      <c r="AO20997" s="228" t="s">
        <v>47579</v>
      </c>
      <c r="AP20997" s="229">
        <v>6844.51</v>
      </c>
      <c r="AR20997" s="205"/>
      <c r="AS20997" s="206"/>
    </row>
    <row r="20998" spans="38:45" x14ac:dyDescent="0.55000000000000004">
      <c r="AL20998" s="254" t="s">
        <v>56863</v>
      </c>
      <c r="AM20998" s="255">
        <v>52241.279999999999</v>
      </c>
      <c r="AO20998" s="228" t="s">
        <v>26032</v>
      </c>
      <c r="AP20998" s="229">
        <v>110181.34</v>
      </c>
      <c r="AR20998" s="205"/>
      <c r="AS20998" s="206"/>
    </row>
    <row r="20999" spans="38:45" x14ac:dyDescent="0.55000000000000004">
      <c r="AL20999" s="254" t="s">
        <v>28087</v>
      </c>
      <c r="AM20999" s="255">
        <v>74641.95</v>
      </c>
      <c r="AO20999" s="228" t="s">
        <v>26033</v>
      </c>
      <c r="AP20999" s="229">
        <v>28130</v>
      </c>
      <c r="AR20999" s="205"/>
      <c r="AS20999" s="206"/>
    </row>
    <row r="21000" spans="38:45" x14ac:dyDescent="0.55000000000000004">
      <c r="AL21000" s="254" t="s">
        <v>60955</v>
      </c>
      <c r="AM21000" s="255">
        <v>4350</v>
      </c>
      <c r="AO21000" s="228" t="s">
        <v>35493</v>
      </c>
      <c r="AP21000" s="229">
        <v>223620</v>
      </c>
      <c r="AR21000" s="205"/>
      <c r="AS21000" s="206"/>
    </row>
    <row r="21001" spans="38:45" x14ac:dyDescent="0.55000000000000004">
      <c r="AL21001" s="254" t="s">
        <v>60956</v>
      </c>
      <c r="AM21001" s="255">
        <v>2312.5</v>
      </c>
      <c r="AO21001" s="228" t="s">
        <v>39413</v>
      </c>
      <c r="AP21001" s="229">
        <v>160</v>
      </c>
      <c r="AR21001" s="205"/>
      <c r="AS21001" s="206"/>
    </row>
    <row r="21002" spans="38:45" x14ac:dyDescent="0.55000000000000004">
      <c r="AL21002" s="254" t="s">
        <v>28088</v>
      </c>
      <c r="AM21002" s="255">
        <v>1487.5</v>
      </c>
      <c r="AO21002" s="228" t="s">
        <v>35494</v>
      </c>
      <c r="AP21002" s="229">
        <v>2492718.4700000002</v>
      </c>
      <c r="AR21002" s="205"/>
      <c r="AS21002" s="206"/>
    </row>
    <row r="21003" spans="38:45" x14ac:dyDescent="0.55000000000000004">
      <c r="AL21003" s="254" t="s">
        <v>28089</v>
      </c>
      <c r="AM21003" s="255">
        <v>26271.96</v>
      </c>
      <c r="AO21003" s="228" t="s">
        <v>26035</v>
      </c>
      <c r="AP21003" s="229">
        <v>97292.12</v>
      </c>
      <c r="AR21003" s="205"/>
      <c r="AS21003" s="206"/>
    </row>
    <row r="21004" spans="38:45" x14ac:dyDescent="0.55000000000000004">
      <c r="AL21004" s="254" t="s">
        <v>28091</v>
      </c>
      <c r="AM21004" s="255">
        <v>44681</v>
      </c>
      <c r="AO21004" s="228" t="s">
        <v>54517</v>
      </c>
      <c r="AP21004" s="229">
        <v>31.52</v>
      </c>
      <c r="AR21004" s="205"/>
      <c r="AS21004" s="206"/>
    </row>
    <row r="21005" spans="38:45" x14ac:dyDescent="0.55000000000000004">
      <c r="AL21005" s="254" t="s">
        <v>39512</v>
      </c>
      <c r="AM21005" s="255">
        <v>31563.94</v>
      </c>
      <c r="AO21005" s="228" t="s">
        <v>36630</v>
      </c>
      <c r="AP21005" s="229">
        <v>4950</v>
      </c>
      <c r="AR21005" s="205"/>
      <c r="AS21005" s="206"/>
    </row>
    <row r="21006" spans="38:45" x14ac:dyDescent="0.55000000000000004">
      <c r="AL21006" s="254" t="s">
        <v>58103</v>
      </c>
      <c r="AM21006" s="255">
        <v>2835.56</v>
      </c>
      <c r="AO21006" s="228" t="s">
        <v>26037</v>
      </c>
      <c r="AP21006" s="229">
        <v>54385.03</v>
      </c>
      <c r="AR21006" s="205"/>
      <c r="AS21006" s="206"/>
    </row>
    <row r="21007" spans="38:45" x14ac:dyDescent="0.55000000000000004">
      <c r="AL21007" s="254" t="s">
        <v>65199</v>
      </c>
      <c r="AM21007" s="255">
        <v>2400</v>
      </c>
      <c r="AO21007" s="228" t="s">
        <v>34038</v>
      </c>
      <c r="AP21007" s="229">
        <v>3916.75</v>
      </c>
      <c r="AR21007" s="205"/>
      <c r="AS21007" s="206"/>
    </row>
    <row r="21008" spans="38:45" x14ac:dyDescent="0.55000000000000004">
      <c r="AL21008" s="254" t="s">
        <v>14266</v>
      </c>
      <c r="AM21008" s="255">
        <v>140188.75</v>
      </c>
      <c r="AO21008" s="228" t="s">
        <v>14116</v>
      </c>
      <c r="AP21008" s="229">
        <v>328404.59999999998</v>
      </c>
      <c r="AR21008" s="205"/>
      <c r="AS21008" s="206"/>
    </row>
    <row r="21009" spans="38:45" x14ac:dyDescent="0.55000000000000004">
      <c r="AL21009" s="254" t="s">
        <v>14267</v>
      </c>
      <c r="AM21009" s="255">
        <v>58296.85</v>
      </c>
      <c r="AO21009" s="228" t="s">
        <v>14117</v>
      </c>
      <c r="AP21009" s="229">
        <v>240550.04</v>
      </c>
      <c r="AR21009" s="205"/>
      <c r="AS21009" s="206"/>
    </row>
    <row r="21010" spans="38:45" x14ac:dyDescent="0.55000000000000004">
      <c r="AL21010" s="254" t="s">
        <v>14268</v>
      </c>
      <c r="AM21010" s="255">
        <v>130672.75</v>
      </c>
      <c r="AO21010" s="228" t="s">
        <v>14118</v>
      </c>
      <c r="AP21010" s="229">
        <v>93955.64</v>
      </c>
      <c r="AR21010" s="205"/>
      <c r="AS21010" s="206"/>
    </row>
    <row r="21011" spans="38:45" x14ac:dyDescent="0.55000000000000004">
      <c r="AL21011" s="254" t="s">
        <v>28093</v>
      </c>
      <c r="AM21011" s="255">
        <v>60904.51</v>
      </c>
      <c r="AO21011" s="228" t="s">
        <v>26038</v>
      </c>
      <c r="AP21011" s="229">
        <v>2130</v>
      </c>
      <c r="AR21011" s="205"/>
      <c r="AS21011" s="206"/>
    </row>
    <row r="21012" spans="38:45" x14ac:dyDescent="0.55000000000000004">
      <c r="AL21012" s="254" t="s">
        <v>28094</v>
      </c>
      <c r="AM21012" s="255">
        <v>91759.12</v>
      </c>
      <c r="AO21012" s="228" t="s">
        <v>26039</v>
      </c>
      <c r="AP21012" s="229">
        <v>6052.82</v>
      </c>
      <c r="AR21012" s="205"/>
      <c r="AS21012" s="206"/>
    </row>
    <row r="21013" spans="38:45" x14ac:dyDescent="0.55000000000000004">
      <c r="AL21013" s="254" t="s">
        <v>58104</v>
      </c>
      <c r="AM21013" s="255">
        <v>15131.33</v>
      </c>
      <c r="AO21013" s="228" t="s">
        <v>54518</v>
      </c>
      <c r="AP21013" s="229">
        <v>30</v>
      </c>
      <c r="AR21013" s="205"/>
      <c r="AS21013" s="206"/>
    </row>
    <row r="21014" spans="38:45" x14ac:dyDescent="0.55000000000000004">
      <c r="AL21014" s="254" t="s">
        <v>28095</v>
      </c>
      <c r="AM21014" s="255">
        <v>8299.69</v>
      </c>
      <c r="AO21014" s="228" t="s">
        <v>26042</v>
      </c>
      <c r="AP21014" s="229">
        <v>123613.33</v>
      </c>
      <c r="AR21014" s="205"/>
      <c r="AS21014" s="206"/>
    </row>
    <row r="21015" spans="38:45" x14ac:dyDescent="0.55000000000000004">
      <c r="AL21015" s="254" t="s">
        <v>65200</v>
      </c>
      <c r="AM21015" s="255">
        <v>205.44</v>
      </c>
      <c r="AO21015" s="228" t="s">
        <v>26043</v>
      </c>
      <c r="AP21015" s="229">
        <v>65486.29</v>
      </c>
      <c r="AR21015" s="205"/>
      <c r="AS21015" s="206"/>
    </row>
    <row r="21016" spans="38:45" x14ac:dyDescent="0.55000000000000004">
      <c r="AL21016" s="254" t="s">
        <v>58105</v>
      </c>
      <c r="AM21016" s="255">
        <v>22232.81</v>
      </c>
      <c r="AO21016" s="228" t="s">
        <v>26044</v>
      </c>
      <c r="AP21016" s="229">
        <v>79406.5</v>
      </c>
      <c r="AR21016" s="205"/>
      <c r="AS21016" s="206"/>
    </row>
    <row r="21017" spans="38:45" x14ac:dyDescent="0.55000000000000004">
      <c r="AL21017" s="254" t="s">
        <v>28096</v>
      </c>
      <c r="AM21017" s="255">
        <v>52976.18</v>
      </c>
      <c r="AO21017" s="228" t="s">
        <v>26046</v>
      </c>
      <c r="AP21017" s="229">
        <v>787809.36</v>
      </c>
      <c r="AR21017" s="205"/>
      <c r="AS21017" s="206"/>
    </row>
    <row r="21018" spans="38:45" x14ac:dyDescent="0.55000000000000004">
      <c r="AL21018" s="254" t="s">
        <v>14269</v>
      </c>
      <c r="AM21018" s="255">
        <v>35974.22</v>
      </c>
      <c r="AO21018" s="228" t="s">
        <v>34039</v>
      </c>
      <c r="AP21018" s="229">
        <v>48844.04</v>
      </c>
      <c r="AR21018" s="205"/>
      <c r="AS21018" s="206"/>
    </row>
    <row r="21019" spans="38:45" x14ac:dyDescent="0.55000000000000004">
      <c r="AL21019" s="254" t="s">
        <v>48542</v>
      </c>
      <c r="AM21019" s="255">
        <v>184575</v>
      </c>
      <c r="AO21019" s="228" t="s">
        <v>43339</v>
      </c>
      <c r="AP21019" s="229">
        <v>145137.07999999999</v>
      </c>
      <c r="AR21019" s="205"/>
      <c r="AS21019" s="206"/>
    </row>
    <row r="21020" spans="38:45" x14ac:dyDescent="0.55000000000000004">
      <c r="AL21020" s="254" t="s">
        <v>28097</v>
      </c>
      <c r="AM21020" s="255">
        <v>52275.68</v>
      </c>
      <c r="AO21020" s="228" t="s">
        <v>26083</v>
      </c>
      <c r="AP21020" s="229">
        <v>11102.86</v>
      </c>
      <c r="AR21020" s="205"/>
      <c r="AS21020" s="206"/>
    </row>
    <row r="21021" spans="38:45" x14ac:dyDescent="0.55000000000000004">
      <c r="AL21021" s="254" t="s">
        <v>39514</v>
      </c>
      <c r="AM21021" s="255">
        <v>41903.9</v>
      </c>
      <c r="AO21021" s="228" t="s">
        <v>32629</v>
      </c>
      <c r="AP21021" s="229">
        <v>4454</v>
      </c>
      <c r="AR21021" s="205"/>
      <c r="AS21021" s="206"/>
    </row>
    <row r="21022" spans="38:45" x14ac:dyDescent="0.55000000000000004">
      <c r="AL21022" s="254" t="s">
        <v>28100</v>
      </c>
      <c r="AM21022" s="255">
        <v>115893.7</v>
      </c>
      <c r="AO21022" s="228" t="s">
        <v>26085</v>
      </c>
      <c r="AP21022" s="229">
        <v>1444.23</v>
      </c>
      <c r="AR21022" s="205"/>
      <c r="AS21022" s="206"/>
    </row>
    <row r="21023" spans="38:45" x14ac:dyDescent="0.55000000000000004">
      <c r="AL21023" s="254" t="s">
        <v>35717</v>
      </c>
      <c r="AM21023" s="255">
        <v>333029</v>
      </c>
      <c r="AO21023" s="228" t="s">
        <v>26086</v>
      </c>
      <c r="AP21023" s="229">
        <v>2312</v>
      </c>
      <c r="AR21023" s="205"/>
      <c r="AS21023" s="206"/>
    </row>
    <row r="21024" spans="38:45" x14ac:dyDescent="0.55000000000000004">
      <c r="AL21024" s="254" t="s">
        <v>28102</v>
      </c>
      <c r="AM21024" s="255">
        <v>44972.1</v>
      </c>
      <c r="AO21024" s="228" t="s">
        <v>26088</v>
      </c>
      <c r="AP21024" s="229">
        <v>3769.39</v>
      </c>
      <c r="AR21024" s="205"/>
      <c r="AS21024" s="206"/>
    </row>
    <row r="21025" spans="38:45" x14ac:dyDescent="0.55000000000000004">
      <c r="AL21025" s="254" t="s">
        <v>28137</v>
      </c>
      <c r="AM21025" s="255">
        <v>16905</v>
      </c>
      <c r="AO21025" s="228" t="s">
        <v>26089</v>
      </c>
      <c r="AP21025" s="229">
        <v>84867.01</v>
      </c>
      <c r="AR21025" s="205"/>
      <c r="AS21025" s="206"/>
    </row>
    <row r="21026" spans="38:45" x14ac:dyDescent="0.55000000000000004">
      <c r="AL21026" s="254" t="s">
        <v>28138</v>
      </c>
      <c r="AM21026" s="255">
        <v>16275</v>
      </c>
      <c r="AO21026" s="228" t="s">
        <v>49406</v>
      </c>
      <c r="AP21026" s="229">
        <v>60846.89</v>
      </c>
      <c r="AR21026" s="205"/>
      <c r="AS21026" s="206"/>
    </row>
    <row r="21027" spans="38:45" x14ac:dyDescent="0.55000000000000004">
      <c r="AL21027" s="254" t="s">
        <v>28139</v>
      </c>
      <c r="AM21027" s="255">
        <v>195</v>
      </c>
      <c r="AO21027" s="228" t="s">
        <v>26090</v>
      </c>
      <c r="AP21027" s="229">
        <v>48536.38</v>
      </c>
      <c r="AR21027" s="205"/>
      <c r="AS21027" s="206"/>
    </row>
    <row r="21028" spans="38:45" x14ac:dyDescent="0.55000000000000004">
      <c r="AL21028" s="254" t="s">
        <v>28141</v>
      </c>
      <c r="AM21028" s="255">
        <v>2516.25</v>
      </c>
      <c r="AO21028" s="228" t="s">
        <v>26111</v>
      </c>
      <c r="AP21028" s="229">
        <v>12615.12</v>
      </c>
      <c r="AR21028" s="205"/>
      <c r="AS21028" s="206"/>
    </row>
    <row r="21029" spans="38:45" x14ac:dyDescent="0.55000000000000004">
      <c r="AL21029" s="254" t="s">
        <v>46176</v>
      </c>
      <c r="AM21029" s="255">
        <v>8129.14</v>
      </c>
      <c r="AO21029" s="228" t="s">
        <v>40879</v>
      </c>
      <c r="AP21029" s="229">
        <v>18666.64</v>
      </c>
      <c r="AR21029" s="205"/>
      <c r="AS21029" s="206"/>
    </row>
    <row r="21030" spans="38:45" x14ac:dyDescent="0.55000000000000004">
      <c r="AL21030" s="254" t="s">
        <v>60031</v>
      </c>
      <c r="AM21030" s="255">
        <v>6235.76</v>
      </c>
      <c r="AO21030" s="228" t="s">
        <v>26112</v>
      </c>
      <c r="AP21030" s="229">
        <v>467.75</v>
      </c>
      <c r="AR21030" s="205"/>
      <c r="AS21030" s="206"/>
    </row>
    <row r="21031" spans="38:45" x14ac:dyDescent="0.55000000000000004">
      <c r="AL21031" s="254" t="s">
        <v>47608</v>
      </c>
      <c r="AM21031" s="255">
        <v>577.44000000000005</v>
      </c>
      <c r="AO21031" s="228" t="s">
        <v>40880</v>
      </c>
      <c r="AP21031" s="229">
        <v>201625.58</v>
      </c>
      <c r="AR21031" s="205"/>
      <c r="AS21031" s="206"/>
    </row>
    <row r="21032" spans="38:45" x14ac:dyDescent="0.55000000000000004">
      <c r="AL21032" s="254" t="s">
        <v>35731</v>
      </c>
      <c r="AM21032" s="255">
        <v>2957.88</v>
      </c>
      <c r="AO21032" s="228" t="s">
        <v>26114</v>
      </c>
      <c r="AP21032" s="229">
        <v>17725.98</v>
      </c>
      <c r="AR21032" s="205"/>
      <c r="AS21032" s="206"/>
    </row>
    <row r="21033" spans="38:45" x14ac:dyDescent="0.55000000000000004">
      <c r="AL21033" s="254" t="s">
        <v>34183</v>
      </c>
      <c r="AM21033" s="255">
        <v>48776.38</v>
      </c>
      <c r="AO21033" s="228" t="s">
        <v>26115</v>
      </c>
      <c r="AP21033" s="229">
        <v>4385.72</v>
      </c>
      <c r="AR21033" s="205"/>
      <c r="AS21033" s="206"/>
    </row>
    <row r="21034" spans="38:45" x14ac:dyDescent="0.55000000000000004">
      <c r="AL21034" s="254" t="s">
        <v>28211</v>
      </c>
      <c r="AM21034" s="255">
        <v>182350.68</v>
      </c>
      <c r="AO21034" s="228" t="s">
        <v>40881</v>
      </c>
      <c r="AP21034" s="229">
        <v>4825.9799999999996</v>
      </c>
      <c r="AR21034" s="205"/>
      <c r="AS21034" s="206"/>
    </row>
    <row r="21035" spans="38:45" x14ac:dyDescent="0.55000000000000004">
      <c r="AL21035" s="254" t="s">
        <v>28212</v>
      </c>
      <c r="AM21035" s="255">
        <v>1671.78</v>
      </c>
      <c r="AO21035" s="228" t="s">
        <v>26116</v>
      </c>
      <c r="AP21035" s="229">
        <v>1293.6199999999999</v>
      </c>
      <c r="AR21035" s="205"/>
      <c r="AS21035" s="206"/>
    </row>
    <row r="21036" spans="38:45" x14ac:dyDescent="0.55000000000000004">
      <c r="AL21036" s="254" t="s">
        <v>34184</v>
      </c>
      <c r="AM21036" s="255">
        <v>29131.69</v>
      </c>
      <c r="AO21036" s="228" t="s">
        <v>43340</v>
      </c>
      <c r="AP21036" s="229">
        <v>1657.3</v>
      </c>
      <c r="AR21036" s="205"/>
      <c r="AS21036" s="206"/>
    </row>
    <row r="21037" spans="38:45" x14ac:dyDescent="0.55000000000000004">
      <c r="AL21037" s="254" t="s">
        <v>28213</v>
      </c>
      <c r="AM21037" s="255">
        <v>12619.72</v>
      </c>
      <c r="AO21037" s="228" t="s">
        <v>54519</v>
      </c>
      <c r="AP21037" s="229">
        <v>5400</v>
      </c>
      <c r="AR21037" s="205"/>
      <c r="AS21037" s="206"/>
    </row>
    <row r="21038" spans="38:45" x14ac:dyDescent="0.55000000000000004">
      <c r="AL21038" s="254" t="s">
        <v>14276</v>
      </c>
      <c r="AM21038" s="255">
        <v>1591.68</v>
      </c>
      <c r="AO21038" s="228" t="s">
        <v>26117</v>
      </c>
      <c r="AP21038" s="229">
        <v>19893.509999999998</v>
      </c>
      <c r="AR21038" s="205"/>
      <c r="AS21038" s="206"/>
    </row>
    <row r="21039" spans="38:45" x14ac:dyDescent="0.55000000000000004">
      <c r="AL21039" s="254" t="s">
        <v>56864</v>
      </c>
      <c r="AM21039" s="255">
        <v>27625</v>
      </c>
      <c r="AO21039" s="228" t="s">
        <v>26120</v>
      </c>
      <c r="AP21039" s="229">
        <v>67290.539999999994</v>
      </c>
      <c r="AR21039" s="205"/>
      <c r="AS21039" s="206"/>
    </row>
    <row r="21040" spans="38:45" x14ac:dyDescent="0.55000000000000004">
      <c r="AL21040" s="254" t="s">
        <v>65201</v>
      </c>
      <c r="AM21040" s="255">
        <v>62.15</v>
      </c>
      <c r="AO21040" s="228" t="s">
        <v>35513</v>
      </c>
      <c r="AP21040" s="229">
        <v>144585</v>
      </c>
      <c r="AR21040" s="205"/>
      <c r="AS21040" s="206"/>
    </row>
    <row r="21041" spans="38:45" x14ac:dyDescent="0.55000000000000004">
      <c r="AL21041" s="254" t="s">
        <v>28215</v>
      </c>
      <c r="AM21041" s="255">
        <v>7722</v>
      </c>
      <c r="AO21041" s="228" t="s">
        <v>26215</v>
      </c>
      <c r="AP21041" s="229">
        <v>78094.5</v>
      </c>
      <c r="AR21041" s="205"/>
      <c r="AS21041" s="206"/>
    </row>
    <row r="21042" spans="38:45" x14ac:dyDescent="0.55000000000000004">
      <c r="AL21042" s="254" t="s">
        <v>28216</v>
      </c>
      <c r="AM21042" s="255">
        <v>40298.67</v>
      </c>
      <c r="AO21042" s="228" t="s">
        <v>26216</v>
      </c>
      <c r="AP21042" s="229">
        <v>1647170.05</v>
      </c>
      <c r="AR21042" s="205"/>
      <c r="AS21042" s="206"/>
    </row>
    <row r="21043" spans="38:45" x14ac:dyDescent="0.55000000000000004">
      <c r="AL21043" s="254" t="s">
        <v>28217</v>
      </c>
      <c r="AM21043" s="255">
        <v>357.94</v>
      </c>
      <c r="AO21043" s="228" t="s">
        <v>43341</v>
      </c>
      <c r="AP21043" s="229">
        <v>2930.22</v>
      </c>
      <c r="AR21043" s="205"/>
      <c r="AS21043" s="206"/>
    </row>
    <row r="21044" spans="38:45" x14ac:dyDescent="0.55000000000000004">
      <c r="AL21044" s="254" t="s">
        <v>14279</v>
      </c>
      <c r="AM21044" s="255">
        <v>26340.9</v>
      </c>
      <c r="AO21044" s="228" t="s">
        <v>26217</v>
      </c>
      <c r="AP21044" s="229">
        <v>740988.6</v>
      </c>
      <c r="AR21044" s="205"/>
      <c r="AS21044" s="206"/>
    </row>
    <row r="21045" spans="38:45" x14ac:dyDescent="0.55000000000000004">
      <c r="AL21045" s="254" t="s">
        <v>14280</v>
      </c>
      <c r="AM21045" s="255">
        <v>85365.61</v>
      </c>
      <c r="AO21045" s="228" t="s">
        <v>46150</v>
      </c>
      <c r="AP21045" s="229">
        <v>482.5</v>
      </c>
      <c r="AR21045" s="205"/>
      <c r="AS21045" s="206"/>
    </row>
    <row r="21046" spans="38:45" x14ac:dyDescent="0.55000000000000004">
      <c r="AL21046" s="254" t="s">
        <v>28218</v>
      </c>
      <c r="AM21046" s="255">
        <v>30594.57</v>
      </c>
      <c r="AO21046" s="228" t="s">
        <v>46151</v>
      </c>
      <c r="AP21046" s="229">
        <v>29135.23</v>
      </c>
      <c r="AR21046" s="205"/>
      <c r="AS21046" s="206"/>
    </row>
    <row r="21047" spans="38:45" x14ac:dyDescent="0.55000000000000004">
      <c r="AL21047" s="254" t="s">
        <v>28219</v>
      </c>
      <c r="AM21047" s="255">
        <v>73845.8</v>
      </c>
      <c r="AO21047" s="228" t="s">
        <v>26218</v>
      </c>
      <c r="AP21047" s="229">
        <v>165912.31</v>
      </c>
      <c r="AR21047" s="205"/>
      <c r="AS21047" s="206"/>
    </row>
    <row r="21048" spans="38:45" x14ac:dyDescent="0.55000000000000004">
      <c r="AL21048" s="254" t="s">
        <v>28221</v>
      </c>
      <c r="AM21048" s="255">
        <v>16368.25</v>
      </c>
      <c r="AO21048" s="228" t="s">
        <v>39421</v>
      </c>
      <c r="AP21048" s="229">
        <v>266125</v>
      </c>
      <c r="AR21048" s="205"/>
      <c r="AS21048" s="206"/>
    </row>
    <row r="21049" spans="38:45" x14ac:dyDescent="0.55000000000000004">
      <c r="AL21049" s="254" t="s">
        <v>55661</v>
      </c>
      <c r="AM21049" s="255">
        <v>8124.33</v>
      </c>
      <c r="AO21049" s="228" t="s">
        <v>39422</v>
      </c>
      <c r="AP21049" s="229">
        <v>96459.27</v>
      </c>
      <c r="AR21049" s="205"/>
      <c r="AS21049" s="206"/>
    </row>
    <row r="21050" spans="38:45" x14ac:dyDescent="0.55000000000000004">
      <c r="AL21050" s="254" t="s">
        <v>28224</v>
      </c>
      <c r="AM21050" s="255">
        <v>37388.800000000003</v>
      </c>
      <c r="AO21050" s="228" t="s">
        <v>26219</v>
      </c>
      <c r="AP21050" s="229">
        <v>172214.93</v>
      </c>
      <c r="AR21050" s="205"/>
      <c r="AS21050" s="206"/>
    </row>
    <row r="21051" spans="38:45" x14ac:dyDescent="0.55000000000000004">
      <c r="AL21051" s="254" t="s">
        <v>14281</v>
      </c>
      <c r="AM21051" s="255">
        <v>72678.53</v>
      </c>
      <c r="AO21051" s="228" t="s">
        <v>26220</v>
      </c>
      <c r="AP21051" s="229">
        <v>79123.179999999993</v>
      </c>
      <c r="AR21051" s="205"/>
      <c r="AS21051" s="206"/>
    </row>
    <row r="21052" spans="38:45" x14ac:dyDescent="0.55000000000000004">
      <c r="AL21052" s="254" t="s">
        <v>28225</v>
      </c>
      <c r="AM21052" s="255">
        <v>52606.22</v>
      </c>
      <c r="AO21052" s="228" t="s">
        <v>54520</v>
      </c>
      <c r="AP21052" s="229">
        <v>3502.65</v>
      </c>
      <c r="AR21052" s="205"/>
      <c r="AS21052" s="206"/>
    </row>
    <row r="21053" spans="38:45" x14ac:dyDescent="0.55000000000000004">
      <c r="AL21053" s="254" t="s">
        <v>28227</v>
      </c>
      <c r="AM21053" s="255">
        <v>2417.3200000000002</v>
      </c>
      <c r="AO21053" s="228" t="s">
        <v>26221</v>
      </c>
      <c r="AP21053" s="229">
        <v>83941.62</v>
      </c>
      <c r="AR21053" s="205"/>
      <c r="AS21053" s="206"/>
    </row>
    <row r="21054" spans="38:45" x14ac:dyDescent="0.55000000000000004">
      <c r="AL21054" s="254" t="s">
        <v>28228</v>
      </c>
      <c r="AM21054" s="255">
        <v>471.56</v>
      </c>
      <c r="AO21054" s="228" t="s">
        <v>34047</v>
      </c>
      <c r="AP21054" s="229">
        <v>36586.99</v>
      </c>
      <c r="AR21054" s="205"/>
      <c r="AS21054" s="206"/>
    </row>
    <row r="21055" spans="38:45" x14ac:dyDescent="0.55000000000000004">
      <c r="AL21055" s="254" t="s">
        <v>28229</v>
      </c>
      <c r="AM21055" s="255">
        <v>21725.24</v>
      </c>
      <c r="AO21055" s="228" t="s">
        <v>26222</v>
      </c>
      <c r="AP21055" s="229">
        <v>121586.99</v>
      </c>
      <c r="AR21055" s="205"/>
      <c r="AS21055" s="206"/>
    </row>
    <row r="21056" spans="38:45" x14ac:dyDescent="0.55000000000000004">
      <c r="AL21056" s="254" t="s">
        <v>28230</v>
      </c>
      <c r="AM21056" s="255">
        <v>-3400.8</v>
      </c>
      <c r="AO21056" s="228" t="s">
        <v>26224</v>
      </c>
      <c r="AP21056" s="229">
        <v>44927.99</v>
      </c>
      <c r="AR21056" s="205"/>
      <c r="AS21056" s="206"/>
    </row>
    <row r="21057" spans="38:45" x14ac:dyDescent="0.55000000000000004">
      <c r="AL21057" s="254" t="s">
        <v>48545</v>
      </c>
      <c r="AM21057" s="255">
        <v>78550</v>
      </c>
      <c r="AO21057" s="228" t="s">
        <v>46152</v>
      </c>
      <c r="AP21057" s="229">
        <v>1319.45</v>
      </c>
      <c r="AR21057" s="205"/>
      <c r="AS21057" s="206"/>
    </row>
    <row r="21058" spans="38:45" x14ac:dyDescent="0.55000000000000004">
      <c r="AL21058" s="254" t="s">
        <v>28247</v>
      </c>
      <c r="AM21058" s="255">
        <v>36190.080000000002</v>
      </c>
      <c r="AO21058" s="228" t="s">
        <v>34048</v>
      </c>
      <c r="AP21058" s="229">
        <v>153355.4</v>
      </c>
      <c r="AR21058" s="205"/>
      <c r="AS21058" s="206"/>
    </row>
    <row r="21059" spans="38:45" x14ac:dyDescent="0.55000000000000004">
      <c r="AL21059" s="254" t="s">
        <v>39525</v>
      </c>
      <c r="AM21059" s="255">
        <v>59279.1</v>
      </c>
      <c r="AO21059" s="228" t="s">
        <v>26225</v>
      </c>
      <c r="AP21059" s="229">
        <v>15198.72</v>
      </c>
      <c r="AR21059" s="205"/>
      <c r="AS21059" s="206"/>
    </row>
    <row r="21060" spans="38:45" x14ac:dyDescent="0.55000000000000004">
      <c r="AL21060" s="254" t="s">
        <v>60032</v>
      </c>
      <c r="AM21060" s="255">
        <v>28200</v>
      </c>
      <c r="AO21060" s="228" t="s">
        <v>14127</v>
      </c>
      <c r="AP21060" s="229">
        <v>33985.660000000003</v>
      </c>
      <c r="AR21060" s="205"/>
      <c r="AS21060" s="206"/>
    </row>
    <row r="21061" spans="38:45" x14ac:dyDescent="0.55000000000000004">
      <c r="AL21061" s="254" t="s">
        <v>28249</v>
      </c>
      <c r="AM21061" s="255">
        <v>8915.5499999999993</v>
      </c>
      <c r="AO21061" s="228" t="s">
        <v>14128</v>
      </c>
      <c r="AP21061" s="229">
        <v>28076.42</v>
      </c>
      <c r="AR21061" s="205"/>
      <c r="AS21061" s="206"/>
    </row>
    <row r="21062" spans="38:45" x14ac:dyDescent="0.55000000000000004">
      <c r="AL21062" s="254" t="s">
        <v>28250</v>
      </c>
      <c r="AM21062" s="255">
        <v>18133.55</v>
      </c>
      <c r="AO21062" s="228" t="s">
        <v>34049</v>
      </c>
      <c r="AP21062" s="229">
        <v>6949961.3799999999</v>
      </c>
      <c r="AR21062" s="205"/>
      <c r="AS21062" s="206"/>
    </row>
    <row r="21063" spans="38:45" x14ac:dyDescent="0.55000000000000004">
      <c r="AL21063" s="254" t="s">
        <v>28251</v>
      </c>
      <c r="AM21063" s="255">
        <v>9248.61</v>
      </c>
      <c r="AO21063" s="228" t="s">
        <v>26226</v>
      </c>
      <c r="AP21063" s="229">
        <v>6832965.9500000002</v>
      </c>
      <c r="AR21063" s="205"/>
      <c r="AS21063" s="206"/>
    </row>
    <row r="21064" spans="38:45" x14ac:dyDescent="0.55000000000000004">
      <c r="AL21064" s="254" t="s">
        <v>63527</v>
      </c>
      <c r="AM21064" s="255">
        <v>339</v>
      </c>
      <c r="AO21064" s="228" t="s">
        <v>40882</v>
      </c>
      <c r="AP21064" s="229">
        <v>136420.9</v>
      </c>
      <c r="AR21064" s="205"/>
      <c r="AS21064" s="206"/>
    </row>
    <row r="21065" spans="38:45" x14ac:dyDescent="0.55000000000000004">
      <c r="AL21065" s="254" t="s">
        <v>28256</v>
      </c>
      <c r="AM21065" s="255">
        <v>544.99</v>
      </c>
      <c r="AO21065" s="228" t="s">
        <v>46153</v>
      </c>
      <c r="AP21065" s="229">
        <v>4053.85</v>
      </c>
      <c r="AR21065" s="205"/>
      <c r="AS21065" s="206"/>
    </row>
    <row r="21066" spans="38:45" x14ac:dyDescent="0.55000000000000004">
      <c r="AL21066" s="254" t="s">
        <v>28311</v>
      </c>
      <c r="AM21066" s="255">
        <v>404227.9</v>
      </c>
      <c r="AO21066" s="228" t="s">
        <v>26228</v>
      </c>
      <c r="AP21066" s="229">
        <v>57927.19</v>
      </c>
      <c r="AR21066" s="205"/>
      <c r="AS21066" s="206"/>
    </row>
    <row r="21067" spans="38:45" x14ac:dyDescent="0.55000000000000004">
      <c r="AL21067" s="254" t="s">
        <v>28312</v>
      </c>
      <c r="AM21067" s="255">
        <v>95363.51</v>
      </c>
      <c r="AO21067" s="228" t="s">
        <v>26229</v>
      </c>
      <c r="AP21067" s="229">
        <v>478327.31</v>
      </c>
      <c r="AR21067" s="205"/>
      <c r="AS21067" s="206"/>
    </row>
    <row r="21068" spans="38:45" x14ac:dyDescent="0.55000000000000004">
      <c r="AL21068" s="254" t="s">
        <v>28313</v>
      </c>
      <c r="AM21068" s="255">
        <v>205029</v>
      </c>
      <c r="AO21068" s="228" t="s">
        <v>14129</v>
      </c>
      <c r="AP21068" s="229">
        <v>1169.98</v>
      </c>
      <c r="AR21068" s="205"/>
      <c r="AS21068" s="206"/>
    </row>
    <row r="21069" spans="38:45" x14ac:dyDescent="0.55000000000000004">
      <c r="AL21069" s="254" t="s">
        <v>35740</v>
      </c>
      <c r="AM21069" s="255">
        <v>127513.82</v>
      </c>
      <c r="AO21069" s="228" t="s">
        <v>14130</v>
      </c>
      <c r="AP21069" s="229">
        <v>1395318.77</v>
      </c>
      <c r="AR21069" s="205"/>
      <c r="AS21069" s="206"/>
    </row>
    <row r="21070" spans="38:45" x14ac:dyDescent="0.55000000000000004">
      <c r="AL21070" s="254" t="s">
        <v>39528</v>
      </c>
      <c r="AM21070" s="255">
        <v>14897.92</v>
      </c>
      <c r="AO21070" s="228" t="s">
        <v>14131</v>
      </c>
      <c r="AP21070" s="229">
        <v>2292115.62</v>
      </c>
      <c r="AR21070" s="205"/>
      <c r="AS21070" s="206"/>
    </row>
    <row r="21071" spans="38:45" x14ac:dyDescent="0.55000000000000004">
      <c r="AL21071" s="254" t="s">
        <v>35741</v>
      </c>
      <c r="AM21071" s="255">
        <v>53900</v>
      </c>
      <c r="AO21071" s="228" t="s">
        <v>14132</v>
      </c>
      <c r="AP21071" s="229">
        <v>334026.59000000003</v>
      </c>
      <c r="AR21071" s="205"/>
      <c r="AS21071" s="206"/>
    </row>
    <row r="21072" spans="38:45" x14ac:dyDescent="0.55000000000000004">
      <c r="AL21072" s="254" t="s">
        <v>28316</v>
      </c>
      <c r="AM21072" s="255">
        <v>5404.49</v>
      </c>
      <c r="AO21072" s="228" t="s">
        <v>26230</v>
      </c>
      <c r="AP21072" s="229">
        <v>1545167.25</v>
      </c>
      <c r="AR21072" s="205"/>
      <c r="AS21072" s="206"/>
    </row>
    <row r="21073" spans="38:45" x14ac:dyDescent="0.55000000000000004">
      <c r="AL21073" s="254" t="s">
        <v>14289</v>
      </c>
      <c r="AM21073" s="255">
        <v>3782.3</v>
      </c>
      <c r="AO21073" s="228" t="s">
        <v>26231</v>
      </c>
      <c r="AP21073" s="229">
        <v>9600</v>
      </c>
      <c r="AR21073" s="205"/>
      <c r="AS21073" s="206"/>
    </row>
    <row r="21074" spans="38:45" x14ac:dyDescent="0.55000000000000004">
      <c r="AL21074" s="254" t="s">
        <v>43369</v>
      </c>
      <c r="AM21074" s="255">
        <v>359404.06</v>
      </c>
      <c r="AO21074" s="228" t="s">
        <v>46154</v>
      </c>
      <c r="AP21074" s="229">
        <v>11665</v>
      </c>
      <c r="AR21074" s="205"/>
      <c r="AS21074" s="206"/>
    </row>
    <row r="21075" spans="38:45" x14ac:dyDescent="0.55000000000000004">
      <c r="AL21075" s="254" t="s">
        <v>65202</v>
      </c>
      <c r="AM21075" s="255">
        <v>1832.4</v>
      </c>
      <c r="AO21075" s="228" t="s">
        <v>36641</v>
      </c>
      <c r="AP21075" s="229">
        <v>17519.509999999998</v>
      </c>
      <c r="AR21075" s="205"/>
      <c r="AS21075" s="206"/>
    </row>
    <row r="21076" spans="38:45" x14ac:dyDescent="0.55000000000000004">
      <c r="AL21076" s="254" t="s">
        <v>55662</v>
      </c>
      <c r="AM21076" s="255">
        <v>4947</v>
      </c>
      <c r="AO21076" s="228" t="s">
        <v>26234</v>
      </c>
      <c r="AP21076" s="229">
        <v>716655.17</v>
      </c>
      <c r="AR21076" s="205"/>
      <c r="AS21076" s="206"/>
    </row>
    <row r="21077" spans="38:45" x14ac:dyDescent="0.55000000000000004">
      <c r="AL21077" s="254" t="s">
        <v>28318</v>
      </c>
      <c r="AM21077" s="255">
        <v>38580.639999999999</v>
      </c>
      <c r="AO21077" s="228" t="s">
        <v>40883</v>
      </c>
      <c r="AP21077" s="229">
        <v>903.78</v>
      </c>
      <c r="AR21077" s="205"/>
      <c r="AS21077" s="206"/>
    </row>
    <row r="21078" spans="38:45" x14ac:dyDescent="0.55000000000000004">
      <c r="AL21078" s="254" t="s">
        <v>14293</v>
      </c>
      <c r="AM21078" s="255">
        <v>98063.96</v>
      </c>
      <c r="AO21078" s="228" t="s">
        <v>34050</v>
      </c>
      <c r="AP21078" s="229">
        <v>2142.9</v>
      </c>
      <c r="AR21078" s="205"/>
      <c r="AS21078" s="206"/>
    </row>
    <row r="21079" spans="38:45" x14ac:dyDescent="0.55000000000000004">
      <c r="AL21079" s="254" t="s">
        <v>14294</v>
      </c>
      <c r="AM21079" s="255">
        <v>199137.36</v>
      </c>
      <c r="AO21079" s="228" t="s">
        <v>26237</v>
      </c>
      <c r="AP21079" s="229">
        <v>3412.75</v>
      </c>
      <c r="AR21079" s="205"/>
      <c r="AS21079" s="206"/>
    </row>
    <row r="21080" spans="38:45" x14ac:dyDescent="0.55000000000000004">
      <c r="AL21080" s="254" t="s">
        <v>14295</v>
      </c>
      <c r="AM21080" s="255">
        <v>115888.77</v>
      </c>
      <c r="AO21080" s="228" t="s">
        <v>54521</v>
      </c>
      <c r="AP21080" s="229">
        <v>2359689.1800000002</v>
      </c>
      <c r="AR21080" s="205"/>
      <c r="AS21080" s="206"/>
    </row>
    <row r="21081" spans="38:45" x14ac:dyDescent="0.55000000000000004">
      <c r="AL21081" s="254" t="s">
        <v>62398</v>
      </c>
      <c r="AM21081" s="255">
        <v>9354.4500000000007</v>
      </c>
      <c r="AO21081" s="228" t="s">
        <v>14133</v>
      </c>
      <c r="AP21081" s="229">
        <v>696717.29</v>
      </c>
      <c r="AR21081" s="205"/>
      <c r="AS21081" s="206"/>
    </row>
    <row r="21082" spans="38:45" x14ac:dyDescent="0.55000000000000004">
      <c r="AL21082" s="254" t="s">
        <v>60033</v>
      </c>
      <c r="AM21082" s="255">
        <v>2283.15</v>
      </c>
      <c r="AO21082" s="228" t="s">
        <v>26238</v>
      </c>
      <c r="AP21082" s="229">
        <v>1936645.58</v>
      </c>
      <c r="AR21082" s="205"/>
      <c r="AS21082" s="206"/>
    </row>
    <row r="21083" spans="38:45" x14ac:dyDescent="0.55000000000000004">
      <c r="AL21083" s="254" t="s">
        <v>28319</v>
      </c>
      <c r="AM21083" s="255">
        <v>37496.15</v>
      </c>
      <c r="AO21083" s="228" t="s">
        <v>46155</v>
      </c>
      <c r="AP21083" s="229">
        <v>121.23</v>
      </c>
      <c r="AR21083" s="205"/>
      <c r="AS21083" s="206"/>
    </row>
    <row r="21084" spans="38:45" x14ac:dyDescent="0.55000000000000004">
      <c r="AL21084" s="254" t="s">
        <v>50768</v>
      </c>
      <c r="AM21084" s="255">
        <v>236259.86</v>
      </c>
      <c r="AO21084" s="228" t="s">
        <v>14134</v>
      </c>
      <c r="AP21084" s="229">
        <v>2102216.79</v>
      </c>
      <c r="AR21084" s="205"/>
      <c r="AS21084" s="206"/>
    </row>
    <row r="21085" spans="38:45" x14ac:dyDescent="0.55000000000000004">
      <c r="AL21085" s="254" t="s">
        <v>28322</v>
      </c>
      <c r="AM21085" s="255">
        <v>255097.4</v>
      </c>
      <c r="AO21085" s="228" t="s">
        <v>26240</v>
      </c>
      <c r="AP21085" s="229">
        <v>119195.11</v>
      </c>
      <c r="AR21085" s="205"/>
      <c r="AS21085" s="206"/>
    </row>
    <row r="21086" spans="38:45" x14ac:dyDescent="0.55000000000000004">
      <c r="AL21086" s="254" t="s">
        <v>54569</v>
      </c>
      <c r="AM21086" s="255">
        <v>2271.5500000000002</v>
      </c>
      <c r="AO21086" s="228" t="s">
        <v>26241</v>
      </c>
      <c r="AP21086" s="229">
        <v>450219.75</v>
      </c>
      <c r="AR21086" s="205"/>
      <c r="AS21086" s="206"/>
    </row>
    <row r="21087" spans="38:45" x14ac:dyDescent="0.55000000000000004">
      <c r="AL21087" s="254" t="s">
        <v>28323</v>
      </c>
      <c r="AM21087" s="255">
        <v>25902.43</v>
      </c>
      <c r="AO21087" s="228" t="s">
        <v>26242</v>
      </c>
      <c r="AP21087" s="229">
        <v>287087.87</v>
      </c>
      <c r="AR21087" s="205"/>
      <c r="AS21087" s="206"/>
    </row>
    <row r="21088" spans="38:45" x14ac:dyDescent="0.55000000000000004">
      <c r="AL21088" s="254" t="s">
        <v>34193</v>
      </c>
      <c r="AM21088" s="255">
        <v>195401.97</v>
      </c>
      <c r="AO21088" s="228" t="s">
        <v>26243</v>
      </c>
      <c r="AP21088" s="229">
        <v>64135.8</v>
      </c>
      <c r="AR21088" s="205"/>
      <c r="AS21088" s="206"/>
    </row>
    <row r="21089" spans="38:45" x14ac:dyDescent="0.55000000000000004">
      <c r="AL21089" s="254" t="s">
        <v>28324</v>
      </c>
      <c r="AM21089" s="255">
        <v>17545</v>
      </c>
      <c r="AO21089" s="228" t="s">
        <v>26263</v>
      </c>
      <c r="AP21089" s="229">
        <v>6608.53</v>
      </c>
      <c r="AR21089" s="205"/>
      <c r="AS21089" s="206"/>
    </row>
    <row r="21090" spans="38:45" x14ac:dyDescent="0.55000000000000004">
      <c r="AL21090" s="254" t="s">
        <v>55663</v>
      </c>
      <c r="AM21090" s="255">
        <v>3990.34</v>
      </c>
      <c r="AO21090" s="228" t="s">
        <v>50748</v>
      </c>
      <c r="AP21090" s="229">
        <v>42918</v>
      </c>
      <c r="AR21090" s="205"/>
      <c r="AS21090" s="206"/>
    </row>
    <row r="21091" spans="38:45" x14ac:dyDescent="0.55000000000000004">
      <c r="AL21091" s="254" t="s">
        <v>28326</v>
      </c>
      <c r="AM21091" s="255">
        <v>2507.56</v>
      </c>
      <c r="AO21091" s="228" t="s">
        <v>50749</v>
      </c>
      <c r="AP21091" s="229">
        <v>73917.5</v>
      </c>
      <c r="AR21091" s="205"/>
      <c r="AS21091" s="206"/>
    </row>
    <row r="21092" spans="38:45" x14ac:dyDescent="0.55000000000000004">
      <c r="AL21092" s="254" t="s">
        <v>48547</v>
      </c>
      <c r="AM21092" s="255">
        <v>-16400.29</v>
      </c>
      <c r="AO21092" s="228" t="s">
        <v>43342</v>
      </c>
      <c r="AP21092" s="229">
        <v>8710</v>
      </c>
      <c r="AR21092" s="205"/>
      <c r="AS21092" s="206"/>
    </row>
    <row r="21093" spans="38:45" x14ac:dyDescent="0.55000000000000004">
      <c r="AL21093" s="254" t="s">
        <v>28355</v>
      </c>
      <c r="AM21093" s="255">
        <v>61700.28</v>
      </c>
      <c r="AO21093" s="228" t="s">
        <v>46156</v>
      </c>
      <c r="AP21093" s="229">
        <v>160500</v>
      </c>
      <c r="AR21093" s="205"/>
      <c r="AS21093" s="206"/>
    </row>
    <row r="21094" spans="38:45" x14ac:dyDescent="0.55000000000000004">
      <c r="AL21094" s="254" t="s">
        <v>28356</v>
      </c>
      <c r="AM21094" s="255">
        <v>108183.17</v>
      </c>
      <c r="AO21094" s="228" t="s">
        <v>43343</v>
      </c>
      <c r="AP21094" s="229">
        <v>1650</v>
      </c>
      <c r="AR21094" s="205"/>
      <c r="AS21094" s="206"/>
    </row>
    <row r="21095" spans="38:45" x14ac:dyDescent="0.55000000000000004">
      <c r="AL21095" s="254" t="s">
        <v>36757</v>
      </c>
      <c r="AM21095" s="255">
        <v>38833.300000000003</v>
      </c>
      <c r="AO21095" s="228" t="s">
        <v>50750</v>
      </c>
      <c r="AP21095" s="229">
        <v>9250</v>
      </c>
      <c r="AR21095" s="205"/>
      <c r="AS21095" s="206"/>
    </row>
    <row r="21096" spans="38:45" x14ac:dyDescent="0.55000000000000004">
      <c r="AL21096" s="254" t="s">
        <v>39534</v>
      </c>
      <c r="AM21096" s="255">
        <v>20030</v>
      </c>
      <c r="AO21096" s="228" t="s">
        <v>50751</v>
      </c>
      <c r="AP21096" s="229">
        <v>100687.59</v>
      </c>
      <c r="AR21096" s="205"/>
      <c r="AS21096" s="206"/>
    </row>
    <row r="21097" spans="38:45" x14ac:dyDescent="0.55000000000000004">
      <c r="AL21097" s="254" t="s">
        <v>36758</v>
      </c>
      <c r="AM21097" s="255">
        <v>25365.42</v>
      </c>
      <c r="AO21097" s="228" t="s">
        <v>26264</v>
      </c>
      <c r="AP21097" s="229">
        <v>23884.68</v>
      </c>
      <c r="AR21097" s="205"/>
      <c r="AS21097" s="206"/>
    </row>
    <row r="21098" spans="38:45" x14ac:dyDescent="0.55000000000000004">
      <c r="AL21098" s="254" t="s">
        <v>28358</v>
      </c>
      <c r="AM21098" s="255">
        <v>18312.560000000001</v>
      </c>
      <c r="AO21098" s="228" t="s">
        <v>50752</v>
      </c>
      <c r="AP21098" s="229">
        <v>3891.45</v>
      </c>
      <c r="AR21098" s="205"/>
      <c r="AS21098" s="206"/>
    </row>
    <row r="21099" spans="38:45" x14ac:dyDescent="0.55000000000000004">
      <c r="AL21099" s="254" t="s">
        <v>28359</v>
      </c>
      <c r="AM21099" s="255">
        <v>29602.21</v>
      </c>
      <c r="AO21099" s="228" t="s">
        <v>26265</v>
      </c>
      <c r="AP21099" s="229">
        <v>26.57</v>
      </c>
      <c r="AR21099" s="205"/>
      <c r="AS21099" s="206"/>
    </row>
    <row r="21100" spans="38:45" x14ac:dyDescent="0.55000000000000004">
      <c r="AL21100" s="254" t="s">
        <v>28360</v>
      </c>
      <c r="AM21100" s="255">
        <v>31710.76</v>
      </c>
      <c r="AO21100" s="228" t="s">
        <v>50753</v>
      </c>
      <c r="AP21100" s="229">
        <v>243.05</v>
      </c>
      <c r="AR21100" s="205"/>
      <c r="AS21100" s="206"/>
    </row>
    <row r="21101" spans="38:45" x14ac:dyDescent="0.55000000000000004">
      <c r="AL21101" s="254" t="s">
        <v>28361</v>
      </c>
      <c r="AM21101" s="255">
        <v>1246</v>
      </c>
      <c r="AO21101" s="228" t="s">
        <v>26266</v>
      </c>
      <c r="AP21101" s="229">
        <v>800.27</v>
      </c>
      <c r="AR21101" s="205"/>
      <c r="AS21101" s="206"/>
    </row>
    <row r="21102" spans="38:45" x14ac:dyDescent="0.55000000000000004">
      <c r="AL21102" s="254" t="s">
        <v>28363</v>
      </c>
      <c r="AM21102" s="255">
        <v>558.28</v>
      </c>
      <c r="AO21102" s="228" t="s">
        <v>43344</v>
      </c>
      <c r="AP21102" s="229">
        <v>0.1</v>
      </c>
      <c r="AR21102" s="205"/>
      <c r="AS21102" s="206"/>
    </row>
    <row r="21103" spans="38:45" x14ac:dyDescent="0.55000000000000004">
      <c r="AL21103" s="254" t="s">
        <v>32844</v>
      </c>
      <c r="AM21103" s="255">
        <v>1454</v>
      </c>
      <c r="AO21103" s="228" t="s">
        <v>50754</v>
      </c>
      <c r="AP21103" s="229">
        <v>13.17</v>
      </c>
      <c r="AR21103" s="205"/>
      <c r="AS21103" s="206"/>
    </row>
    <row r="21104" spans="38:45" x14ac:dyDescent="0.55000000000000004">
      <c r="AL21104" s="254" t="s">
        <v>34201</v>
      </c>
      <c r="AM21104" s="255">
        <v>17495.25</v>
      </c>
      <c r="AO21104" s="228" t="s">
        <v>50755</v>
      </c>
      <c r="AP21104" s="229">
        <v>1.1000000000000001</v>
      </c>
      <c r="AR21104" s="205"/>
      <c r="AS21104" s="206"/>
    </row>
    <row r="21105" spans="38:45" x14ac:dyDescent="0.55000000000000004">
      <c r="AL21105" s="254" t="s">
        <v>28413</v>
      </c>
      <c r="AM21105" s="255">
        <v>27938.720000000001</v>
      </c>
      <c r="AO21105" s="228" t="s">
        <v>26267</v>
      </c>
      <c r="AP21105" s="229">
        <v>4135.3500000000004</v>
      </c>
      <c r="AR21105" s="205"/>
      <c r="AS21105" s="206"/>
    </row>
    <row r="21106" spans="38:45" x14ac:dyDescent="0.55000000000000004">
      <c r="AL21106" s="254" t="s">
        <v>28414</v>
      </c>
      <c r="AM21106" s="255">
        <v>50268.44</v>
      </c>
      <c r="AO21106" s="228" t="s">
        <v>54522</v>
      </c>
      <c r="AP21106" s="229">
        <v>1746.82</v>
      </c>
      <c r="AR21106" s="205"/>
      <c r="AS21106" s="206"/>
    </row>
    <row r="21107" spans="38:45" x14ac:dyDescent="0.55000000000000004">
      <c r="AL21107" s="254" t="s">
        <v>35747</v>
      </c>
      <c r="AM21107" s="255">
        <v>122467.74</v>
      </c>
      <c r="AO21107" s="228" t="s">
        <v>43345</v>
      </c>
      <c r="AP21107" s="229">
        <v>2706.77</v>
      </c>
      <c r="AR21107" s="205"/>
      <c r="AS21107" s="206"/>
    </row>
    <row r="21108" spans="38:45" x14ac:dyDescent="0.55000000000000004">
      <c r="AL21108" s="254" t="s">
        <v>34203</v>
      </c>
      <c r="AM21108" s="255">
        <v>3980.5</v>
      </c>
      <c r="AO21108" s="228" t="s">
        <v>26269</v>
      </c>
      <c r="AP21108" s="229">
        <v>39948.589999999997</v>
      </c>
      <c r="AR21108" s="205"/>
      <c r="AS21108" s="206"/>
    </row>
    <row r="21109" spans="38:45" x14ac:dyDescent="0.55000000000000004">
      <c r="AL21109" s="254" t="s">
        <v>62916</v>
      </c>
      <c r="AM21109" s="255">
        <v>114</v>
      </c>
      <c r="AO21109" s="228" t="s">
        <v>26270</v>
      </c>
      <c r="AP21109" s="229">
        <v>95646.07</v>
      </c>
      <c r="AR21109" s="205"/>
      <c r="AS21109" s="206"/>
    </row>
    <row r="21110" spans="38:45" x14ac:dyDescent="0.55000000000000004">
      <c r="AL21110" s="254" t="s">
        <v>58106</v>
      </c>
      <c r="AM21110" s="255">
        <v>27577.89</v>
      </c>
      <c r="AO21110" s="228" t="s">
        <v>50756</v>
      </c>
      <c r="AP21110" s="229">
        <v>9609.0400000000009</v>
      </c>
      <c r="AR21110" s="205"/>
      <c r="AS21110" s="206"/>
    </row>
    <row r="21111" spans="38:45" x14ac:dyDescent="0.55000000000000004">
      <c r="AL21111" s="254" t="s">
        <v>14305</v>
      </c>
      <c r="AM21111" s="255">
        <v>1000</v>
      </c>
      <c r="AO21111" s="228" t="s">
        <v>26271</v>
      </c>
      <c r="AP21111" s="229">
        <v>49054.26</v>
      </c>
      <c r="AR21111" s="205"/>
      <c r="AS21111" s="206"/>
    </row>
    <row r="21112" spans="38:45" x14ac:dyDescent="0.55000000000000004">
      <c r="AL21112" s="254" t="s">
        <v>28416</v>
      </c>
      <c r="AM21112" s="255">
        <v>2571.25</v>
      </c>
      <c r="AO21112" s="228" t="s">
        <v>47580</v>
      </c>
      <c r="AP21112" s="229">
        <v>2235</v>
      </c>
      <c r="AR21112" s="205"/>
      <c r="AS21112" s="206"/>
    </row>
    <row r="21113" spans="38:45" x14ac:dyDescent="0.55000000000000004">
      <c r="AL21113" s="254" t="s">
        <v>28417</v>
      </c>
      <c r="AM21113" s="255">
        <v>21000</v>
      </c>
      <c r="AO21113" s="228" t="s">
        <v>50757</v>
      </c>
      <c r="AP21113" s="229">
        <v>6750.51</v>
      </c>
      <c r="AR21113" s="205"/>
      <c r="AS21113" s="206"/>
    </row>
    <row r="21114" spans="38:45" x14ac:dyDescent="0.55000000000000004">
      <c r="AL21114" s="254" t="s">
        <v>28418</v>
      </c>
      <c r="AM21114" s="255">
        <v>450</v>
      </c>
      <c r="AO21114" s="228" t="s">
        <v>50758</v>
      </c>
      <c r="AP21114" s="229">
        <v>27422.74</v>
      </c>
      <c r="AR21114" s="205"/>
      <c r="AS21114" s="206"/>
    </row>
    <row r="21115" spans="38:45" x14ac:dyDescent="0.55000000000000004">
      <c r="AL21115" s="254" t="s">
        <v>47612</v>
      </c>
      <c r="AM21115" s="255">
        <v>859.56</v>
      </c>
      <c r="AO21115" s="228" t="s">
        <v>40884</v>
      </c>
      <c r="AP21115" s="229">
        <v>51017.29</v>
      </c>
      <c r="AR21115" s="205"/>
      <c r="AS21115" s="206"/>
    </row>
    <row r="21116" spans="38:45" x14ac:dyDescent="0.55000000000000004">
      <c r="AL21116" s="254" t="s">
        <v>48548</v>
      </c>
      <c r="AM21116" s="255">
        <v>650.79</v>
      </c>
      <c r="AO21116" s="228" t="s">
        <v>26283</v>
      </c>
      <c r="AP21116" s="229">
        <v>6510.78</v>
      </c>
      <c r="AR21116" s="205"/>
      <c r="AS21116" s="206"/>
    </row>
    <row r="21117" spans="38:45" x14ac:dyDescent="0.55000000000000004">
      <c r="AL21117" s="254" t="s">
        <v>54570</v>
      </c>
      <c r="AM21117" s="255">
        <v>2800</v>
      </c>
      <c r="AO21117" s="228" t="s">
        <v>26284</v>
      </c>
      <c r="AP21117" s="229">
        <v>20883.98</v>
      </c>
      <c r="AR21117" s="205"/>
      <c r="AS21117" s="206"/>
    </row>
    <row r="21118" spans="38:45" x14ac:dyDescent="0.55000000000000004">
      <c r="AL21118" s="254" t="s">
        <v>28420</v>
      </c>
      <c r="AM21118" s="255">
        <v>10369.209999999999</v>
      </c>
      <c r="AO21118" s="228" t="s">
        <v>26285</v>
      </c>
      <c r="AP21118" s="229">
        <v>6446.98</v>
      </c>
      <c r="AR21118" s="205"/>
      <c r="AS21118" s="206"/>
    </row>
    <row r="21119" spans="38:45" x14ac:dyDescent="0.55000000000000004">
      <c r="AL21119" s="254" t="s">
        <v>14308</v>
      </c>
      <c r="AM21119" s="255">
        <v>19956.86</v>
      </c>
      <c r="AO21119" s="228" t="s">
        <v>26286</v>
      </c>
      <c r="AP21119" s="229">
        <v>121</v>
      </c>
      <c r="AR21119" s="205"/>
      <c r="AS21119" s="206"/>
    </row>
    <row r="21120" spans="38:45" x14ac:dyDescent="0.55000000000000004">
      <c r="AL21120" s="254" t="s">
        <v>14309</v>
      </c>
      <c r="AM21120" s="255">
        <v>57183.23</v>
      </c>
      <c r="AO21120" s="228" t="s">
        <v>26287</v>
      </c>
      <c r="AP21120" s="229">
        <v>9024</v>
      </c>
      <c r="AR21120" s="205"/>
      <c r="AS21120" s="206"/>
    </row>
    <row r="21121" spans="38:45" x14ac:dyDescent="0.55000000000000004">
      <c r="AL21121" s="254" t="s">
        <v>28421</v>
      </c>
      <c r="AM21121" s="255">
        <v>35306.519999999997</v>
      </c>
      <c r="AO21121" s="228" t="s">
        <v>26356</v>
      </c>
      <c r="AP21121" s="229">
        <v>155240.24</v>
      </c>
      <c r="AR21121" s="205"/>
      <c r="AS21121" s="206"/>
    </row>
    <row r="21122" spans="38:45" x14ac:dyDescent="0.55000000000000004">
      <c r="AL21122" s="254" t="s">
        <v>28422</v>
      </c>
      <c r="AM21122" s="255">
        <v>68674</v>
      </c>
      <c r="AO21122" s="228" t="s">
        <v>26357</v>
      </c>
      <c r="AP21122" s="229">
        <v>176875.69</v>
      </c>
      <c r="AR21122" s="205"/>
      <c r="AS21122" s="206"/>
    </row>
    <row r="21123" spans="38:45" x14ac:dyDescent="0.55000000000000004">
      <c r="AL21123" s="254" t="s">
        <v>58792</v>
      </c>
      <c r="AM21123" s="255">
        <v>9635.27</v>
      </c>
      <c r="AO21123" s="228" t="s">
        <v>47581</v>
      </c>
      <c r="AP21123" s="229">
        <v>2200.11</v>
      </c>
      <c r="AR21123" s="205"/>
      <c r="AS21123" s="206"/>
    </row>
    <row r="21124" spans="38:45" x14ac:dyDescent="0.55000000000000004">
      <c r="AL21124" s="254" t="s">
        <v>28423</v>
      </c>
      <c r="AM21124" s="255">
        <v>5164</v>
      </c>
      <c r="AO21124" s="228" t="s">
        <v>26358</v>
      </c>
      <c r="AP21124" s="229">
        <v>66123.679999999993</v>
      </c>
      <c r="AR21124" s="205"/>
      <c r="AS21124" s="206"/>
    </row>
    <row r="21125" spans="38:45" x14ac:dyDescent="0.55000000000000004">
      <c r="AL21125" s="254" t="s">
        <v>36762</v>
      </c>
      <c r="AM21125" s="255">
        <v>7739.38</v>
      </c>
      <c r="AO21125" s="228" t="s">
        <v>26360</v>
      </c>
      <c r="AP21125" s="229">
        <v>300075.71000000002</v>
      </c>
      <c r="AR21125" s="205"/>
      <c r="AS21125" s="206"/>
    </row>
    <row r="21126" spans="38:45" x14ac:dyDescent="0.55000000000000004">
      <c r="AL21126" s="254" t="s">
        <v>43371</v>
      </c>
      <c r="AM21126" s="255">
        <v>1963.88</v>
      </c>
      <c r="AO21126" s="228" t="s">
        <v>14144</v>
      </c>
      <c r="AP21126" s="229">
        <v>6380.22</v>
      </c>
      <c r="AR21126" s="205"/>
      <c r="AS21126" s="206"/>
    </row>
    <row r="21127" spans="38:45" x14ac:dyDescent="0.55000000000000004">
      <c r="AL21127" s="254" t="s">
        <v>54571</v>
      </c>
      <c r="AM21127" s="255">
        <v>12078.73</v>
      </c>
      <c r="AO21127" s="228" t="s">
        <v>26362</v>
      </c>
      <c r="AP21127" s="229">
        <v>32472</v>
      </c>
      <c r="AR21127" s="205"/>
      <c r="AS21127" s="206"/>
    </row>
    <row r="21128" spans="38:45" x14ac:dyDescent="0.55000000000000004">
      <c r="AL21128" s="254" t="s">
        <v>58107</v>
      </c>
      <c r="AM21128" s="255">
        <v>1060</v>
      </c>
      <c r="AO21128" s="228" t="s">
        <v>39427</v>
      </c>
      <c r="AP21128" s="229">
        <v>9057.65</v>
      </c>
      <c r="AR21128" s="205"/>
      <c r="AS21128" s="206"/>
    </row>
    <row r="21129" spans="38:45" x14ac:dyDescent="0.55000000000000004">
      <c r="AL21129" s="254" t="s">
        <v>28425</v>
      </c>
      <c r="AM21129" s="255">
        <v>19223.98</v>
      </c>
      <c r="AO21129" s="228" t="s">
        <v>26363</v>
      </c>
      <c r="AP21129" s="229">
        <v>5497.08</v>
      </c>
      <c r="AR21129" s="205"/>
      <c r="AS21129" s="206"/>
    </row>
    <row r="21130" spans="38:45" x14ac:dyDescent="0.55000000000000004">
      <c r="AL21130" s="254" t="s">
        <v>14310</v>
      </c>
      <c r="AM21130" s="255">
        <v>45808.89</v>
      </c>
      <c r="AO21130" s="228" t="s">
        <v>26364</v>
      </c>
      <c r="AP21130" s="229">
        <v>15894.32</v>
      </c>
      <c r="AR21130" s="205"/>
      <c r="AS21130" s="206"/>
    </row>
    <row r="21131" spans="38:45" x14ac:dyDescent="0.55000000000000004">
      <c r="AL21131" s="254" t="s">
        <v>28426</v>
      </c>
      <c r="AM21131" s="255">
        <v>108180.97</v>
      </c>
      <c r="AO21131" s="228" t="s">
        <v>36647</v>
      </c>
      <c r="AP21131" s="229">
        <v>1326403.49</v>
      </c>
      <c r="AR21131" s="205"/>
      <c r="AS21131" s="206"/>
    </row>
    <row r="21132" spans="38:45" x14ac:dyDescent="0.55000000000000004">
      <c r="AL21132" s="254" t="s">
        <v>28427</v>
      </c>
      <c r="AM21132" s="255">
        <v>15675.92</v>
      </c>
      <c r="AO21132" s="228" t="s">
        <v>50759</v>
      </c>
      <c r="AP21132" s="229">
        <v>12000</v>
      </c>
      <c r="AR21132" s="205"/>
      <c r="AS21132" s="206"/>
    </row>
    <row r="21133" spans="38:45" x14ac:dyDescent="0.55000000000000004">
      <c r="AL21133" s="254" t="s">
        <v>28428</v>
      </c>
      <c r="AM21133" s="255">
        <v>176536.17</v>
      </c>
      <c r="AO21133" s="228" t="s">
        <v>26365</v>
      </c>
      <c r="AP21133" s="229">
        <v>51846.26</v>
      </c>
      <c r="AR21133" s="205"/>
      <c r="AS21133" s="206"/>
    </row>
    <row r="21134" spans="38:45" x14ac:dyDescent="0.55000000000000004">
      <c r="AL21134" s="254" t="s">
        <v>40899</v>
      </c>
      <c r="AM21134" s="255">
        <v>-1714.67</v>
      </c>
      <c r="AO21134" s="228" t="s">
        <v>26366</v>
      </c>
      <c r="AP21134" s="229">
        <v>4252.34</v>
      </c>
      <c r="AR21134" s="205"/>
      <c r="AS21134" s="206"/>
    </row>
    <row r="21135" spans="38:45" x14ac:dyDescent="0.55000000000000004">
      <c r="AL21135" s="254" t="s">
        <v>28512</v>
      </c>
      <c r="AM21135" s="255">
        <v>34892.949999999997</v>
      </c>
      <c r="AO21135" s="228" t="s">
        <v>26367</v>
      </c>
      <c r="AP21135" s="229">
        <v>2647.48</v>
      </c>
      <c r="AR21135" s="205"/>
      <c r="AS21135" s="206"/>
    </row>
    <row r="21136" spans="38:45" x14ac:dyDescent="0.55000000000000004">
      <c r="AL21136" s="254" t="s">
        <v>61711</v>
      </c>
      <c r="AM21136" s="255">
        <v>375.51</v>
      </c>
      <c r="AO21136" s="228" t="s">
        <v>14148</v>
      </c>
      <c r="AP21136" s="229">
        <v>164627.01999999999</v>
      </c>
      <c r="AR21136" s="205"/>
      <c r="AS21136" s="206"/>
    </row>
    <row r="21137" spans="38:45" x14ac:dyDescent="0.55000000000000004">
      <c r="AL21137" s="254" t="s">
        <v>28513</v>
      </c>
      <c r="AM21137" s="255">
        <v>530232.6</v>
      </c>
      <c r="AO21137" s="228" t="s">
        <v>14149</v>
      </c>
      <c r="AP21137" s="229">
        <v>128656.11</v>
      </c>
      <c r="AR21137" s="205"/>
      <c r="AS21137" s="206"/>
    </row>
    <row r="21138" spans="38:45" x14ac:dyDescent="0.55000000000000004">
      <c r="AL21138" s="254" t="s">
        <v>28515</v>
      </c>
      <c r="AM21138" s="255">
        <v>617118.44999999995</v>
      </c>
      <c r="AO21138" s="228" t="s">
        <v>14150</v>
      </c>
      <c r="AP21138" s="229">
        <v>82236.759999999995</v>
      </c>
      <c r="AR21138" s="205"/>
      <c r="AS21138" s="206"/>
    </row>
    <row r="21139" spans="38:45" x14ac:dyDescent="0.55000000000000004">
      <c r="AL21139" s="254" t="s">
        <v>56865</v>
      </c>
      <c r="AM21139" s="255">
        <v>1301313.76</v>
      </c>
      <c r="AO21139" s="228" t="s">
        <v>26368</v>
      </c>
      <c r="AP21139" s="229">
        <v>71153.83</v>
      </c>
      <c r="AR21139" s="205"/>
      <c r="AS21139" s="206"/>
    </row>
    <row r="21140" spans="38:45" x14ac:dyDescent="0.55000000000000004">
      <c r="AL21140" s="254" t="s">
        <v>28516</v>
      </c>
      <c r="AM21140" s="255">
        <v>199957.05</v>
      </c>
      <c r="AO21140" s="228" t="s">
        <v>26369</v>
      </c>
      <c r="AP21140" s="229">
        <v>3259.24</v>
      </c>
      <c r="AR21140" s="205"/>
      <c r="AS21140" s="206"/>
    </row>
    <row r="21141" spans="38:45" x14ac:dyDescent="0.55000000000000004">
      <c r="AL21141" s="254" t="s">
        <v>28517</v>
      </c>
      <c r="AM21141" s="255">
        <v>18100.310000000001</v>
      </c>
      <c r="AO21141" s="228" t="s">
        <v>26370</v>
      </c>
      <c r="AP21141" s="229">
        <v>2165</v>
      </c>
      <c r="AR21141" s="205"/>
      <c r="AS21141" s="206"/>
    </row>
    <row r="21142" spans="38:45" x14ac:dyDescent="0.55000000000000004">
      <c r="AL21142" s="254" t="s">
        <v>28518</v>
      </c>
      <c r="AM21142" s="255">
        <v>27970.400000000001</v>
      </c>
      <c r="AO21142" s="228" t="s">
        <v>26372</v>
      </c>
      <c r="AP21142" s="229">
        <v>56871.68</v>
      </c>
      <c r="AR21142" s="205"/>
      <c r="AS21142" s="206"/>
    </row>
    <row r="21143" spans="38:45" x14ac:dyDescent="0.55000000000000004">
      <c r="AL21143" s="254" t="s">
        <v>28519</v>
      </c>
      <c r="AM21143" s="255">
        <v>80690.899999999994</v>
      </c>
      <c r="AO21143" s="228" t="s">
        <v>54523</v>
      </c>
      <c r="AP21143" s="229">
        <v>21365.05</v>
      </c>
      <c r="AR21143" s="205"/>
      <c r="AS21143" s="206"/>
    </row>
    <row r="21144" spans="38:45" x14ac:dyDescent="0.55000000000000004">
      <c r="AL21144" s="254" t="s">
        <v>28521</v>
      </c>
      <c r="AM21144" s="255">
        <v>396185.83</v>
      </c>
      <c r="AO21144" s="228" t="s">
        <v>26373</v>
      </c>
      <c r="AP21144" s="229">
        <v>72398.42</v>
      </c>
      <c r="AR21144" s="205"/>
      <c r="AS21144" s="206"/>
    </row>
    <row r="21145" spans="38:45" x14ac:dyDescent="0.55000000000000004">
      <c r="AL21145" s="254" t="s">
        <v>28522</v>
      </c>
      <c r="AM21145" s="255">
        <v>1720123.33</v>
      </c>
      <c r="AO21145" s="228" t="s">
        <v>26374</v>
      </c>
      <c r="AP21145" s="229">
        <v>216302.5</v>
      </c>
      <c r="AR21145" s="205"/>
      <c r="AS21145" s="206"/>
    </row>
    <row r="21146" spans="38:45" x14ac:dyDescent="0.55000000000000004">
      <c r="AL21146" s="254" t="s">
        <v>28523</v>
      </c>
      <c r="AM21146" s="255">
        <v>69801.91</v>
      </c>
      <c r="AO21146" s="228" t="s">
        <v>26375</v>
      </c>
      <c r="AP21146" s="229">
        <v>111781.57</v>
      </c>
      <c r="AR21146" s="205"/>
      <c r="AS21146" s="206"/>
    </row>
    <row r="21147" spans="38:45" x14ac:dyDescent="0.55000000000000004">
      <c r="AL21147" s="254" t="s">
        <v>28524</v>
      </c>
      <c r="AM21147" s="255">
        <v>25647.759999999998</v>
      </c>
      <c r="AO21147" s="228" t="s">
        <v>26376</v>
      </c>
      <c r="AP21147" s="229">
        <v>320975.7</v>
      </c>
      <c r="AR21147" s="205"/>
      <c r="AS21147" s="206"/>
    </row>
    <row r="21148" spans="38:45" x14ac:dyDescent="0.55000000000000004">
      <c r="AL21148" s="254" t="s">
        <v>28525</v>
      </c>
      <c r="AM21148" s="255">
        <v>221553.9</v>
      </c>
      <c r="AO21148" s="228" t="s">
        <v>48522</v>
      </c>
      <c r="AP21148" s="229">
        <v>-5157.13</v>
      </c>
      <c r="AR21148" s="205"/>
      <c r="AS21148" s="206"/>
    </row>
    <row r="21149" spans="38:45" x14ac:dyDescent="0.55000000000000004">
      <c r="AL21149" s="254" t="s">
        <v>28526</v>
      </c>
      <c r="AM21149" s="255">
        <v>5541.75</v>
      </c>
      <c r="AO21149" s="228" t="s">
        <v>54524</v>
      </c>
      <c r="AP21149" s="229">
        <v>15418</v>
      </c>
      <c r="AR21149" s="205"/>
      <c r="AS21149" s="206"/>
    </row>
    <row r="21150" spans="38:45" x14ac:dyDescent="0.55000000000000004">
      <c r="AL21150" s="254" t="s">
        <v>28527</v>
      </c>
      <c r="AM21150" s="255">
        <v>153262.42000000001</v>
      </c>
      <c r="AO21150" s="228" t="s">
        <v>26467</v>
      </c>
      <c r="AP21150" s="229">
        <v>6277.13</v>
      </c>
      <c r="AR21150" s="205"/>
      <c r="AS21150" s="206"/>
    </row>
    <row r="21151" spans="38:45" x14ac:dyDescent="0.55000000000000004">
      <c r="AL21151" s="254" t="s">
        <v>43372</v>
      </c>
      <c r="AM21151" s="255">
        <v>43878.400000000001</v>
      </c>
      <c r="AO21151" s="228" t="s">
        <v>34056</v>
      </c>
      <c r="AP21151" s="229">
        <v>68976.479999999996</v>
      </c>
      <c r="AR21151" s="205"/>
      <c r="AS21151" s="206"/>
    </row>
    <row r="21152" spans="38:45" x14ac:dyDescent="0.55000000000000004">
      <c r="AL21152" s="254" t="s">
        <v>49422</v>
      </c>
      <c r="AM21152" s="255">
        <v>7020</v>
      </c>
      <c r="AO21152" s="228" t="s">
        <v>26468</v>
      </c>
      <c r="AP21152" s="229">
        <v>39725.89</v>
      </c>
      <c r="AR21152" s="205"/>
      <c r="AS21152" s="206"/>
    </row>
    <row r="21153" spans="38:45" x14ac:dyDescent="0.55000000000000004">
      <c r="AL21153" s="254" t="s">
        <v>43373</v>
      </c>
      <c r="AM21153" s="255">
        <v>2169.13</v>
      </c>
      <c r="AO21153" s="228" t="s">
        <v>26469</v>
      </c>
      <c r="AP21153" s="229">
        <v>842036.4</v>
      </c>
      <c r="AR21153" s="205"/>
      <c r="AS21153" s="206"/>
    </row>
    <row r="21154" spans="38:45" x14ac:dyDescent="0.55000000000000004">
      <c r="AL21154" s="254" t="s">
        <v>61712</v>
      </c>
      <c r="AM21154" s="255">
        <v>84</v>
      </c>
      <c r="AO21154" s="228" t="s">
        <v>36657</v>
      </c>
      <c r="AP21154" s="229">
        <v>502.33</v>
      </c>
      <c r="AR21154" s="205"/>
      <c r="AS21154" s="206"/>
    </row>
    <row r="21155" spans="38:45" x14ac:dyDescent="0.55000000000000004">
      <c r="AL21155" s="254" t="s">
        <v>59349</v>
      </c>
      <c r="AM21155" s="255">
        <v>672</v>
      </c>
      <c r="AO21155" s="228" t="s">
        <v>26470</v>
      </c>
      <c r="AP21155" s="229">
        <v>320146.92</v>
      </c>
      <c r="AR21155" s="205"/>
      <c r="AS21155" s="206"/>
    </row>
    <row r="21156" spans="38:45" x14ac:dyDescent="0.55000000000000004">
      <c r="AL21156" s="254" t="s">
        <v>14322</v>
      </c>
      <c r="AM21156" s="255">
        <v>100844.41</v>
      </c>
      <c r="AO21156" s="228" t="s">
        <v>54525</v>
      </c>
      <c r="AP21156" s="229">
        <v>567.67999999999995</v>
      </c>
      <c r="AR21156" s="205"/>
      <c r="AS21156" s="206"/>
    </row>
    <row r="21157" spans="38:45" x14ac:dyDescent="0.55000000000000004">
      <c r="AL21157" s="254" t="s">
        <v>36768</v>
      </c>
      <c r="AM21157" s="255">
        <v>9799260.0999999996</v>
      </c>
      <c r="AO21157" s="228" t="s">
        <v>48523</v>
      </c>
      <c r="AP21157" s="229">
        <v>12695.84</v>
      </c>
      <c r="AR21157" s="205"/>
      <c r="AS21157" s="206"/>
    </row>
    <row r="21158" spans="38:45" x14ac:dyDescent="0.55000000000000004">
      <c r="AL21158" s="254" t="s">
        <v>28530</v>
      </c>
      <c r="AM21158" s="255">
        <v>73347.06</v>
      </c>
      <c r="AO21158" s="228" t="s">
        <v>26471</v>
      </c>
      <c r="AP21158" s="229">
        <v>135825.23000000001</v>
      </c>
      <c r="AR21158" s="205"/>
      <c r="AS21158" s="206"/>
    </row>
    <row r="21159" spans="38:45" x14ac:dyDescent="0.55000000000000004">
      <c r="AL21159" s="254" t="s">
        <v>43374</v>
      </c>
      <c r="AM21159" s="255">
        <v>29800</v>
      </c>
      <c r="AO21159" s="228" t="s">
        <v>26472</v>
      </c>
      <c r="AP21159" s="229">
        <v>35589.550000000003</v>
      </c>
      <c r="AR21159" s="205"/>
      <c r="AS21159" s="206"/>
    </row>
    <row r="21160" spans="38:45" x14ac:dyDescent="0.55000000000000004">
      <c r="AL21160" s="254" t="s">
        <v>28532</v>
      </c>
      <c r="AM21160" s="255">
        <v>100661.33</v>
      </c>
      <c r="AO21160" s="228" t="s">
        <v>26473</v>
      </c>
      <c r="AP21160" s="229">
        <v>1308.3699999999999</v>
      </c>
      <c r="AR21160" s="205"/>
      <c r="AS21160" s="206"/>
    </row>
    <row r="21161" spans="38:45" x14ac:dyDescent="0.55000000000000004">
      <c r="AL21161" s="254" t="s">
        <v>28534</v>
      </c>
      <c r="AM21161" s="255">
        <v>350839.13</v>
      </c>
      <c r="AO21161" s="228" t="s">
        <v>26474</v>
      </c>
      <c r="AP21161" s="229">
        <v>32972.44</v>
      </c>
      <c r="AR21161" s="205"/>
      <c r="AS21161" s="206"/>
    </row>
    <row r="21162" spans="38:45" x14ac:dyDescent="0.55000000000000004">
      <c r="AL21162" s="254" t="s">
        <v>62917</v>
      </c>
      <c r="AM21162" s="255">
        <v>138.99</v>
      </c>
      <c r="AO21162" s="228" t="s">
        <v>39429</v>
      </c>
      <c r="AP21162" s="229">
        <v>30244.720000000001</v>
      </c>
      <c r="AR21162" s="205"/>
      <c r="AS21162" s="206"/>
    </row>
    <row r="21163" spans="38:45" x14ac:dyDescent="0.55000000000000004">
      <c r="AL21163" s="254" t="s">
        <v>14325</v>
      </c>
      <c r="AM21163" s="255">
        <v>1195638.1200000001</v>
      </c>
      <c r="AO21163" s="228" t="s">
        <v>26475</v>
      </c>
      <c r="AP21163" s="229">
        <v>388290.44</v>
      </c>
      <c r="AR21163" s="205"/>
      <c r="AS21163" s="206"/>
    </row>
    <row r="21164" spans="38:45" x14ac:dyDescent="0.55000000000000004">
      <c r="AL21164" s="254" t="s">
        <v>14326</v>
      </c>
      <c r="AM21164" s="255">
        <v>995500.16</v>
      </c>
      <c r="AO21164" s="228" t="s">
        <v>47582</v>
      </c>
      <c r="AP21164" s="229">
        <v>14461.18</v>
      </c>
      <c r="AR21164" s="205"/>
      <c r="AS21164" s="206"/>
    </row>
    <row r="21165" spans="38:45" x14ac:dyDescent="0.55000000000000004">
      <c r="AL21165" s="254" t="s">
        <v>28535</v>
      </c>
      <c r="AM21165" s="255">
        <v>257549.76</v>
      </c>
      <c r="AO21165" s="228" t="s">
        <v>26476</v>
      </c>
      <c r="AP21165" s="229">
        <v>126786.36</v>
      </c>
      <c r="AR21165" s="205"/>
      <c r="AS21165" s="206"/>
    </row>
    <row r="21166" spans="38:45" x14ac:dyDescent="0.55000000000000004">
      <c r="AL21166" s="254" t="s">
        <v>50770</v>
      </c>
      <c r="AM21166" s="255">
        <v>1474.55</v>
      </c>
      <c r="AO21166" s="228" t="s">
        <v>26477</v>
      </c>
      <c r="AP21166" s="229">
        <v>775.39</v>
      </c>
      <c r="AR21166" s="205"/>
      <c r="AS21166" s="206"/>
    </row>
    <row r="21167" spans="38:45" x14ac:dyDescent="0.55000000000000004">
      <c r="AL21167" s="254" t="s">
        <v>14327</v>
      </c>
      <c r="AM21167" s="255">
        <v>610739.56999999995</v>
      </c>
      <c r="AO21167" s="228" t="s">
        <v>26478</v>
      </c>
      <c r="AP21167" s="229">
        <v>121715.65</v>
      </c>
      <c r="AR21167" s="205"/>
      <c r="AS21167" s="206"/>
    </row>
    <row r="21168" spans="38:45" x14ac:dyDescent="0.55000000000000004">
      <c r="AL21168" s="254" t="s">
        <v>39544</v>
      </c>
      <c r="AM21168" s="255">
        <v>216711.53</v>
      </c>
      <c r="AO21168" s="228" t="s">
        <v>26479</v>
      </c>
      <c r="AP21168" s="229">
        <v>45319.97</v>
      </c>
      <c r="AR21168" s="205"/>
      <c r="AS21168" s="206"/>
    </row>
    <row r="21169" spans="38:45" x14ac:dyDescent="0.55000000000000004">
      <c r="AL21169" s="254" t="s">
        <v>28536</v>
      </c>
      <c r="AM21169" s="255">
        <v>262020.12</v>
      </c>
      <c r="AO21169" s="228" t="s">
        <v>26480</v>
      </c>
      <c r="AP21169" s="229">
        <v>45652</v>
      </c>
      <c r="AR21169" s="205"/>
      <c r="AS21169" s="206"/>
    </row>
    <row r="21170" spans="38:45" x14ac:dyDescent="0.55000000000000004">
      <c r="AL21170" s="254" t="s">
        <v>28537</v>
      </c>
      <c r="AM21170" s="255">
        <v>500314.46</v>
      </c>
      <c r="AO21170" s="228" t="s">
        <v>40885</v>
      </c>
      <c r="AP21170" s="229">
        <v>12427.5</v>
      </c>
      <c r="AR21170" s="205"/>
      <c r="AS21170" s="206"/>
    </row>
    <row r="21171" spans="38:45" x14ac:dyDescent="0.55000000000000004">
      <c r="AL21171" s="254" t="s">
        <v>49423</v>
      </c>
      <c r="AM21171" s="255">
        <v>85663.039999999994</v>
      </c>
      <c r="AO21171" s="228" t="s">
        <v>26481</v>
      </c>
      <c r="AP21171" s="229">
        <v>33680.449999999997</v>
      </c>
      <c r="AR21171" s="205"/>
      <c r="AS21171" s="206"/>
    </row>
    <row r="21172" spans="38:45" x14ac:dyDescent="0.55000000000000004">
      <c r="AL21172" s="254" t="s">
        <v>28538</v>
      </c>
      <c r="AM21172" s="255">
        <v>200.96</v>
      </c>
      <c r="AO21172" s="228" t="s">
        <v>34057</v>
      </c>
      <c r="AP21172" s="229">
        <v>14402570.57</v>
      </c>
      <c r="AR21172" s="205"/>
      <c r="AS21172" s="206"/>
    </row>
    <row r="21173" spans="38:45" x14ac:dyDescent="0.55000000000000004">
      <c r="AL21173" s="254" t="s">
        <v>35751</v>
      </c>
      <c r="AM21173" s="255">
        <v>3034.39</v>
      </c>
      <c r="AO21173" s="228" t="s">
        <v>54526</v>
      </c>
      <c r="AP21173" s="229">
        <v>77500</v>
      </c>
      <c r="AR21173" s="205"/>
      <c r="AS21173" s="206"/>
    </row>
    <row r="21174" spans="38:45" x14ac:dyDescent="0.55000000000000004">
      <c r="AL21174" s="254" t="s">
        <v>14328</v>
      </c>
      <c r="AM21174" s="255">
        <v>878040.71</v>
      </c>
      <c r="AO21174" s="228" t="s">
        <v>26487</v>
      </c>
      <c r="AP21174" s="229">
        <v>2820.33</v>
      </c>
      <c r="AR21174" s="205"/>
      <c r="AS21174" s="206"/>
    </row>
    <row r="21175" spans="38:45" x14ac:dyDescent="0.55000000000000004">
      <c r="AL21175" s="254" t="s">
        <v>28540</v>
      </c>
      <c r="AM21175" s="255">
        <v>499388.67</v>
      </c>
      <c r="AO21175" s="228" t="s">
        <v>35536</v>
      </c>
      <c r="AP21175" s="229">
        <v>13000</v>
      </c>
      <c r="AR21175" s="205"/>
      <c r="AS21175" s="206"/>
    </row>
    <row r="21176" spans="38:45" x14ac:dyDescent="0.55000000000000004">
      <c r="AL21176" s="254" t="s">
        <v>40901</v>
      </c>
      <c r="AM21176" s="255">
        <v>3212.69</v>
      </c>
      <c r="AO21176" s="228" t="s">
        <v>26488</v>
      </c>
      <c r="AP21176" s="229">
        <v>1847.04</v>
      </c>
      <c r="AR21176" s="205"/>
      <c r="AS21176" s="206"/>
    </row>
    <row r="21177" spans="38:45" x14ac:dyDescent="0.55000000000000004">
      <c r="AL21177" s="254" t="s">
        <v>28541</v>
      </c>
      <c r="AM21177" s="255">
        <v>283620.02</v>
      </c>
      <c r="AO21177" s="228" t="s">
        <v>35537</v>
      </c>
      <c r="AP21177" s="229">
        <v>600</v>
      </c>
      <c r="AR21177" s="205"/>
      <c r="AS21177" s="206"/>
    </row>
    <row r="21178" spans="38:45" x14ac:dyDescent="0.55000000000000004">
      <c r="AL21178" s="254" t="s">
        <v>61139</v>
      </c>
      <c r="AM21178" s="255">
        <v>3666.85</v>
      </c>
      <c r="AO21178" s="228" t="s">
        <v>26489</v>
      </c>
      <c r="AP21178" s="229">
        <v>1279328.23</v>
      </c>
      <c r="AR21178" s="205"/>
      <c r="AS21178" s="206"/>
    </row>
    <row r="21179" spans="38:45" x14ac:dyDescent="0.55000000000000004">
      <c r="AL21179" s="254" t="s">
        <v>28543</v>
      </c>
      <c r="AM21179" s="255">
        <v>1262896.8500000001</v>
      </c>
      <c r="AO21179" s="228" t="s">
        <v>26490</v>
      </c>
      <c r="AP21179" s="229">
        <v>349014.15</v>
      </c>
      <c r="AR21179" s="205"/>
      <c r="AS21179" s="206"/>
    </row>
    <row r="21180" spans="38:45" x14ac:dyDescent="0.55000000000000004">
      <c r="AL21180" s="254" t="s">
        <v>28544</v>
      </c>
      <c r="AM21180" s="255">
        <v>80170.009999999995</v>
      </c>
      <c r="AO21180" s="228" t="s">
        <v>26491</v>
      </c>
      <c r="AP21180" s="229">
        <v>202559.77</v>
      </c>
      <c r="AR21180" s="205"/>
      <c r="AS21180" s="206"/>
    </row>
    <row r="21181" spans="38:45" x14ac:dyDescent="0.55000000000000004">
      <c r="AL21181" s="254" t="s">
        <v>61713</v>
      </c>
      <c r="AM21181" s="255">
        <v>9500</v>
      </c>
      <c r="AO21181" s="228" t="s">
        <v>26492</v>
      </c>
      <c r="AP21181" s="229">
        <v>80767.61</v>
      </c>
      <c r="AR21181" s="205"/>
      <c r="AS21181" s="206"/>
    </row>
    <row r="21182" spans="38:45" x14ac:dyDescent="0.55000000000000004">
      <c r="AL21182" s="254" t="s">
        <v>28569</v>
      </c>
      <c r="AM21182" s="255">
        <v>108937.01</v>
      </c>
      <c r="AO21182" s="228" t="s">
        <v>35538</v>
      </c>
      <c r="AP21182" s="229">
        <v>23070.79</v>
      </c>
      <c r="AR21182" s="205"/>
      <c r="AS21182" s="206"/>
    </row>
    <row r="21183" spans="38:45" x14ac:dyDescent="0.55000000000000004">
      <c r="AL21183" s="254" t="s">
        <v>47613</v>
      </c>
      <c r="AM21183" s="255">
        <v>92325.86</v>
      </c>
      <c r="AO21183" s="228" t="s">
        <v>35539</v>
      </c>
      <c r="AP21183" s="229">
        <v>200</v>
      </c>
      <c r="AR21183" s="205"/>
      <c r="AS21183" s="206"/>
    </row>
    <row r="21184" spans="38:45" x14ac:dyDescent="0.55000000000000004">
      <c r="AL21184" s="254" t="s">
        <v>58108</v>
      </c>
      <c r="AM21184" s="255">
        <v>328101.07</v>
      </c>
      <c r="AO21184" s="228" t="s">
        <v>54527</v>
      </c>
      <c r="AP21184" s="229">
        <v>32.5</v>
      </c>
      <c r="AR21184" s="205"/>
      <c r="AS21184" s="206"/>
    </row>
    <row r="21185" spans="38:45" x14ac:dyDescent="0.55000000000000004">
      <c r="AL21185" s="254" t="s">
        <v>28572</v>
      </c>
      <c r="AM21185" s="255">
        <v>3893.04</v>
      </c>
      <c r="AO21185" s="228" t="s">
        <v>26493</v>
      </c>
      <c r="AP21185" s="229">
        <v>79275.08</v>
      </c>
      <c r="AR21185" s="205"/>
      <c r="AS21185" s="206"/>
    </row>
    <row r="21186" spans="38:45" x14ac:dyDescent="0.55000000000000004">
      <c r="AL21186" s="254" t="s">
        <v>28573</v>
      </c>
      <c r="AM21186" s="255">
        <v>39653.19</v>
      </c>
      <c r="AO21186" s="228" t="s">
        <v>35540</v>
      </c>
      <c r="AP21186" s="229">
        <v>38453.199999999997</v>
      </c>
      <c r="AR21186" s="205"/>
      <c r="AS21186" s="206"/>
    </row>
    <row r="21187" spans="38:45" x14ac:dyDescent="0.55000000000000004">
      <c r="AL21187" s="254" t="s">
        <v>49424</v>
      </c>
      <c r="AM21187" s="255">
        <v>16514.93</v>
      </c>
      <c r="AO21187" s="228" t="s">
        <v>26494</v>
      </c>
      <c r="AP21187" s="229">
        <v>1111.77</v>
      </c>
      <c r="AR21187" s="205"/>
      <c r="AS21187" s="206"/>
    </row>
    <row r="21188" spans="38:45" x14ac:dyDescent="0.55000000000000004">
      <c r="AL21188" s="254" t="s">
        <v>48551</v>
      </c>
      <c r="AM21188" s="255">
        <v>17955.02</v>
      </c>
      <c r="AO21188" s="228" t="s">
        <v>54528</v>
      </c>
      <c r="AP21188" s="229">
        <v>9748.09</v>
      </c>
      <c r="AR21188" s="205"/>
      <c r="AS21188" s="206"/>
    </row>
    <row r="21189" spans="38:45" x14ac:dyDescent="0.55000000000000004">
      <c r="AL21189" s="254" t="s">
        <v>28574</v>
      </c>
      <c r="AM21189" s="255">
        <v>65176.26</v>
      </c>
      <c r="AO21189" s="228" t="s">
        <v>54529</v>
      </c>
      <c r="AP21189" s="229">
        <v>24000</v>
      </c>
      <c r="AR21189" s="205"/>
      <c r="AS21189" s="206"/>
    </row>
    <row r="21190" spans="38:45" x14ac:dyDescent="0.55000000000000004">
      <c r="AL21190" s="254" t="s">
        <v>48552</v>
      </c>
      <c r="AM21190" s="255">
        <v>71189</v>
      </c>
      <c r="AO21190" s="228" t="s">
        <v>26497</v>
      </c>
      <c r="AP21190" s="229">
        <v>33495.9</v>
      </c>
      <c r="AR21190" s="205"/>
      <c r="AS21190" s="206"/>
    </row>
    <row r="21191" spans="38:45" x14ac:dyDescent="0.55000000000000004">
      <c r="AL21191" s="254" t="s">
        <v>28575</v>
      </c>
      <c r="AM21191" s="255">
        <v>10591.6</v>
      </c>
      <c r="AO21191" s="228" t="s">
        <v>54530</v>
      </c>
      <c r="AP21191" s="229">
        <v>899923.84</v>
      </c>
      <c r="AR21191" s="205"/>
      <c r="AS21191" s="206"/>
    </row>
    <row r="21192" spans="38:45" x14ac:dyDescent="0.55000000000000004">
      <c r="AL21192" s="254" t="s">
        <v>28576</v>
      </c>
      <c r="AM21192" s="255">
        <v>15141.6</v>
      </c>
      <c r="AO21192" s="228" t="s">
        <v>26498</v>
      </c>
      <c r="AP21192" s="229">
        <v>756237.99</v>
      </c>
      <c r="AR21192" s="205"/>
      <c r="AS21192" s="206"/>
    </row>
    <row r="21193" spans="38:45" x14ac:dyDescent="0.55000000000000004">
      <c r="AL21193" s="254" t="s">
        <v>28602</v>
      </c>
      <c r="AM21193" s="255">
        <v>6300</v>
      </c>
      <c r="AO21193" s="228" t="s">
        <v>36658</v>
      </c>
      <c r="AP21193" s="229">
        <v>4257.2</v>
      </c>
      <c r="AR21193" s="205"/>
      <c r="AS21193" s="206"/>
    </row>
    <row r="21194" spans="38:45" x14ac:dyDescent="0.55000000000000004">
      <c r="AL21194" s="254" t="s">
        <v>35754</v>
      </c>
      <c r="AM21194" s="255">
        <v>39026.160000000003</v>
      </c>
      <c r="AO21194" s="228" t="s">
        <v>26499</v>
      </c>
      <c r="AP21194" s="229">
        <v>67089.97</v>
      </c>
      <c r="AR21194" s="205"/>
      <c r="AS21194" s="206"/>
    </row>
    <row r="21195" spans="38:45" x14ac:dyDescent="0.55000000000000004">
      <c r="AL21195" s="254" t="s">
        <v>63528</v>
      </c>
      <c r="AM21195" s="255">
        <v>3125.01</v>
      </c>
      <c r="AO21195" s="228" t="s">
        <v>26500</v>
      </c>
      <c r="AP21195" s="229">
        <v>206714.61</v>
      </c>
      <c r="AR21195" s="205"/>
      <c r="AS21195" s="206"/>
    </row>
    <row r="21196" spans="38:45" x14ac:dyDescent="0.55000000000000004">
      <c r="AL21196" s="254" t="s">
        <v>58109</v>
      </c>
      <c r="AM21196" s="255">
        <v>2165.84</v>
      </c>
      <c r="AO21196" s="228" t="s">
        <v>26501</v>
      </c>
      <c r="AP21196" s="229">
        <v>17692.37</v>
      </c>
      <c r="AR21196" s="205"/>
      <c r="AS21196" s="206"/>
    </row>
    <row r="21197" spans="38:45" x14ac:dyDescent="0.55000000000000004">
      <c r="AL21197" s="254" t="s">
        <v>28605</v>
      </c>
      <c r="AM21197" s="255">
        <v>3219.35</v>
      </c>
      <c r="AO21197" s="228" t="s">
        <v>46157</v>
      </c>
      <c r="AP21197" s="229">
        <v>550</v>
      </c>
      <c r="AR21197" s="205"/>
      <c r="AS21197" s="206"/>
    </row>
    <row r="21198" spans="38:45" x14ac:dyDescent="0.55000000000000004">
      <c r="AL21198" s="254" t="s">
        <v>28607</v>
      </c>
      <c r="AM21198" s="255">
        <v>455.76</v>
      </c>
      <c r="AO21198" s="228" t="s">
        <v>26504</v>
      </c>
      <c r="AP21198" s="229">
        <v>1057.49</v>
      </c>
      <c r="AR21198" s="205"/>
      <c r="AS21198" s="206"/>
    </row>
    <row r="21199" spans="38:45" x14ac:dyDescent="0.55000000000000004">
      <c r="AL21199" s="254" t="s">
        <v>56866</v>
      </c>
      <c r="AM21199" s="255">
        <v>382.54</v>
      </c>
      <c r="AO21199" s="228" t="s">
        <v>26505</v>
      </c>
      <c r="AP21199" s="229">
        <v>976241.21</v>
      </c>
      <c r="AR21199" s="205"/>
      <c r="AS21199" s="206"/>
    </row>
    <row r="21200" spans="38:45" x14ac:dyDescent="0.55000000000000004">
      <c r="AL21200" s="254" t="s">
        <v>28608</v>
      </c>
      <c r="AM21200" s="255">
        <v>60439</v>
      </c>
      <c r="AO21200" s="228" t="s">
        <v>26506</v>
      </c>
      <c r="AP21200" s="229">
        <v>897398.22</v>
      </c>
      <c r="AR21200" s="205"/>
      <c r="AS21200" s="206"/>
    </row>
    <row r="21201" spans="38:45" x14ac:dyDescent="0.55000000000000004">
      <c r="AL21201" s="254" t="s">
        <v>28609</v>
      </c>
      <c r="AM21201" s="255">
        <v>6240.48</v>
      </c>
      <c r="AO21201" s="228" t="s">
        <v>48524</v>
      </c>
      <c r="AP21201" s="229">
        <v>-23771.81</v>
      </c>
      <c r="AR21201" s="205"/>
      <c r="AS21201" s="206"/>
    </row>
    <row r="21202" spans="38:45" x14ac:dyDescent="0.55000000000000004">
      <c r="AL21202" s="254" t="s">
        <v>28610</v>
      </c>
      <c r="AM21202" s="255">
        <v>93905.08</v>
      </c>
      <c r="AO21202" s="228" t="s">
        <v>26507</v>
      </c>
      <c r="AP21202" s="229">
        <v>17573.25</v>
      </c>
      <c r="AR21202" s="205"/>
      <c r="AS21202" s="206"/>
    </row>
    <row r="21203" spans="38:45" x14ac:dyDescent="0.55000000000000004">
      <c r="AL21203" s="254" t="s">
        <v>28611</v>
      </c>
      <c r="AM21203" s="255">
        <v>10759.69</v>
      </c>
      <c r="AO21203" s="228" t="s">
        <v>26568</v>
      </c>
      <c r="AP21203" s="229">
        <v>5789.01</v>
      </c>
      <c r="AR21203" s="205"/>
      <c r="AS21203" s="206"/>
    </row>
    <row r="21204" spans="38:45" x14ac:dyDescent="0.55000000000000004">
      <c r="AL21204" s="254" t="s">
        <v>14331</v>
      </c>
      <c r="AM21204" s="255">
        <v>7049.74</v>
      </c>
      <c r="AO21204" s="228" t="s">
        <v>26570</v>
      </c>
      <c r="AP21204" s="229">
        <v>117617.57</v>
      </c>
      <c r="AR21204" s="205"/>
      <c r="AS21204" s="206"/>
    </row>
    <row r="21205" spans="38:45" x14ac:dyDescent="0.55000000000000004">
      <c r="AL21205" s="254" t="s">
        <v>28627</v>
      </c>
      <c r="AM21205" s="255">
        <v>52417.78</v>
      </c>
      <c r="AO21205" s="228" t="s">
        <v>47583</v>
      </c>
      <c r="AP21205" s="229">
        <v>1187.31</v>
      </c>
      <c r="AR21205" s="205"/>
      <c r="AS21205" s="206"/>
    </row>
    <row r="21206" spans="38:45" x14ac:dyDescent="0.55000000000000004">
      <c r="AL21206" s="254" t="s">
        <v>60034</v>
      </c>
      <c r="AM21206" s="255">
        <v>34474.660000000003</v>
      </c>
      <c r="AO21206" s="228" t="s">
        <v>26571</v>
      </c>
      <c r="AP21206" s="229">
        <v>4791.0200000000004</v>
      </c>
      <c r="AR21206" s="205"/>
      <c r="AS21206" s="206"/>
    </row>
    <row r="21207" spans="38:45" x14ac:dyDescent="0.55000000000000004">
      <c r="AL21207" s="254" t="s">
        <v>60035</v>
      </c>
      <c r="AM21207" s="255">
        <v>105161.01</v>
      </c>
      <c r="AO21207" s="228" t="s">
        <v>40886</v>
      </c>
      <c r="AP21207" s="229">
        <v>21876.03</v>
      </c>
      <c r="AR21207" s="205"/>
      <c r="AS21207" s="206"/>
    </row>
    <row r="21208" spans="38:45" x14ac:dyDescent="0.55000000000000004">
      <c r="AL21208" s="254" t="s">
        <v>60036</v>
      </c>
      <c r="AM21208" s="255">
        <v>4421.97</v>
      </c>
      <c r="AO21208" s="228" t="s">
        <v>26572</v>
      </c>
      <c r="AP21208" s="229">
        <v>15375</v>
      </c>
      <c r="AR21208" s="205"/>
      <c r="AS21208" s="206"/>
    </row>
    <row r="21209" spans="38:45" x14ac:dyDescent="0.55000000000000004">
      <c r="AL21209" s="254" t="s">
        <v>28629</v>
      </c>
      <c r="AM21209" s="255">
        <v>75158.38</v>
      </c>
      <c r="AO21209" s="228" t="s">
        <v>35545</v>
      </c>
      <c r="AP21209" s="229">
        <v>77082.27</v>
      </c>
      <c r="AR21209" s="205"/>
      <c r="AS21209" s="206"/>
    </row>
    <row r="21210" spans="38:45" x14ac:dyDescent="0.55000000000000004">
      <c r="AL21210" s="254" t="s">
        <v>65203</v>
      </c>
      <c r="AM21210" s="255">
        <v>-14969</v>
      </c>
      <c r="AO21210" s="228" t="s">
        <v>49407</v>
      </c>
      <c r="AP21210" s="229">
        <v>36486.28</v>
      </c>
      <c r="AR21210" s="205"/>
      <c r="AS21210" s="206"/>
    </row>
    <row r="21211" spans="38:45" x14ac:dyDescent="0.55000000000000004">
      <c r="AL21211" s="254" t="s">
        <v>28630</v>
      </c>
      <c r="AM21211" s="255">
        <v>53139.18</v>
      </c>
      <c r="AO21211" s="228" t="s">
        <v>26573</v>
      </c>
      <c r="AP21211" s="229">
        <v>36912</v>
      </c>
      <c r="AR21211" s="205"/>
      <c r="AS21211" s="206"/>
    </row>
    <row r="21212" spans="38:45" x14ac:dyDescent="0.55000000000000004">
      <c r="AL21212" s="254" t="s">
        <v>28631</v>
      </c>
      <c r="AM21212" s="255">
        <v>43192.85</v>
      </c>
      <c r="AO21212" s="228" t="s">
        <v>26576</v>
      </c>
      <c r="AP21212" s="229">
        <v>6146.07</v>
      </c>
      <c r="AR21212" s="205"/>
      <c r="AS21212" s="206"/>
    </row>
    <row r="21213" spans="38:45" x14ac:dyDescent="0.55000000000000004">
      <c r="AL21213" s="254" t="s">
        <v>28634</v>
      </c>
      <c r="AM21213" s="255">
        <v>94169.57</v>
      </c>
      <c r="AO21213" s="228" t="s">
        <v>26578</v>
      </c>
      <c r="AP21213" s="229">
        <v>4416256.25</v>
      </c>
      <c r="AR21213" s="205"/>
      <c r="AS21213" s="206"/>
    </row>
    <row r="21214" spans="38:45" x14ac:dyDescent="0.55000000000000004">
      <c r="AL21214" s="254" t="s">
        <v>59350</v>
      </c>
      <c r="AM21214" s="255">
        <v>5250</v>
      </c>
      <c r="AO21214" s="228" t="s">
        <v>40887</v>
      </c>
      <c r="AP21214" s="229">
        <v>1114.25</v>
      </c>
      <c r="AR21214" s="205"/>
      <c r="AS21214" s="206"/>
    </row>
    <row r="21215" spans="38:45" x14ac:dyDescent="0.55000000000000004">
      <c r="AL21215" s="254" t="s">
        <v>63529</v>
      </c>
      <c r="AM21215" s="255">
        <v>20666.740000000002</v>
      </c>
      <c r="AO21215" s="228" t="s">
        <v>34059</v>
      </c>
      <c r="AP21215" s="229">
        <v>507.54</v>
      </c>
      <c r="AR21215" s="205"/>
      <c r="AS21215" s="206"/>
    </row>
    <row r="21216" spans="38:45" x14ac:dyDescent="0.55000000000000004">
      <c r="AL21216" s="254" t="s">
        <v>28655</v>
      </c>
      <c r="AM21216" s="255">
        <v>1580.99</v>
      </c>
      <c r="AO21216" s="228" t="s">
        <v>26580</v>
      </c>
      <c r="AP21216" s="229">
        <v>33398.89</v>
      </c>
      <c r="AR21216" s="205"/>
      <c r="AS21216" s="206"/>
    </row>
    <row r="21217" spans="38:45" x14ac:dyDescent="0.55000000000000004">
      <c r="AL21217" s="254" t="s">
        <v>59351</v>
      </c>
      <c r="AM21217" s="255">
        <v>140</v>
      </c>
      <c r="AO21217" s="228" t="s">
        <v>48525</v>
      </c>
      <c r="AP21217" s="229">
        <v>7801.3</v>
      </c>
      <c r="AR21217" s="205"/>
      <c r="AS21217" s="206"/>
    </row>
    <row r="21218" spans="38:45" x14ac:dyDescent="0.55000000000000004">
      <c r="AL21218" s="254" t="s">
        <v>59352</v>
      </c>
      <c r="AM21218" s="255">
        <v>1086.24</v>
      </c>
      <c r="AO21218" s="228" t="s">
        <v>26581</v>
      </c>
      <c r="AP21218" s="229">
        <v>363683.6</v>
      </c>
      <c r="AR21218" s="205"/>
      <c r="AS21218" s="206"/>
    </row>
    <row r="21219" spans="38:45" x14ac:dyDescent="0.55000000000000004">
      <c r="AL21219" s="254" t="s">
        <v>28656</v>
      </c>
      <c r="AM21219" s="255">
        <v>32039.51</v>
      </c>
      <c r="AO21219" s="228" t="s">
        <v>26582</v>
      </c>
      <c r="AP21219" s="229">
        <v>34209.08</v>
      </c>
      <c r="AR21219" s="205"/>
      <c r="AS21219" s="206"/>
    </row>
    <row r="21220" spans="38:45" x14ac:dyDescent="0.55000000000000004">
      <c r="AL21220" s="254" t="s">
        <v>34210</v>
      </c>
      <c r="AM21220" s="255">
        <v>5206.47</v>
      </c>
      <c r="AO21220" s="228" t="s">
        <v>26583</v>
      </c>
      <c r="AP21220" s="229">
        <v>9187.9599999999991</v>
      </c>
      <c r="AR21220" s="205"/>
      <c r="AS21220" s="206"/>
    </row>
    <row r="21221" spans="38:45" x14ac:dyDescent="0.55000000000000004">
      <c r="AL21221" s="254" t="s">
        <v>28657</v>
      </c>
      <c r="AM21221" s="255">
        <v>8882.93</v>
      </c>
      <c r="AO21221" s="228" t="s">
        <v>43346</v>
      </c>
      <c r="AP21221" s="229">
        <v>192</v>
      </c>
      <c r="AR21221" s="205"/>
      <c r="AS21221" s="206"/>
    </row>
    <row r="21222" spans="38:45" x14ac:dyDescent="0.55000000000000004">
      <c r="AL21222" s="254" t="s">
        <v>28658</v>
      </c>
      <c r="AM21222" s="255">
        <v>3626</v>
      </c>
      <c r="AO21222" s="228" t="s">
        <v>26584</v>
      </c>
      <c r="AP21222" s="229">
        <v>338030.85</v>
      </c>
      <c r="AR21222" s="205"/>
      <c r="AS21222" s="206"/>
    </row>
    <row r="21223" spans="38:45" x14ac:dyDescent="0.55000000000000004">
      <c r="AL21223" s="254" t="s">
        <v>28659</v>
      </c>
      <c r="AM21223" s="255">
        <v>230.59</v>
      </c>
      <c r="AO21223" s="228" t="s">
        <v>54531</v>
      </c>
      <c r="AP21223" s="229">
        <v>793.5</v>
      </c>
      <c r="AR21223" s="205"/>
      <c r="AS21223" s="206"/>
    </row>
    <row r="21224" spans="38:45" x14ac:dyDescent="0.55000000000000004">
      <c r="AL21224" s="254" t="s">
        <v>28676</v>
      </c>
      <c r="AM21224" s="255">
        <v>14856.46</v>
      </c>
      <c r="AO21224" s="228" t="s">
        <v>54532</v>
      </c>
      <c r="AP21224" s="229">
        <v>964.55</v>
      </c>
      <c r="AR21224" s="205"/>
      <c r="AS21224" s="206"/>
    </row>
    <row r="21225" spans="38:45" x14ac:dyDescent="0.55000000000000004">
      <c r="AL21225" s="254" t="s">
        <v>35760</v>
      </c>
      <c r="AM21225" s="255">
        <v>7026.95</v>
      </c>
      <c r="AO21225" s="228" t="s">
        <v>26587</v>
      </c>
      <c r="AP21225" s="229">
        <v>8882.8700000000008</v>
      </c>
      <c r="AR21225" s="205"/>
      <c r="AS21225" s="206"/>
    </row>
    <row r="21226" spans="38:45" x14ac:dyDescent="0.55000000000000004">
      <c r="AL21226" s="254" t="s">
        <v>61714</v>
      </c>
      <c r="AM21226" s="255">
        <v>1296.75</v>
      </c>
      <c r="AO21226" s="228" t="s">
        <v>54533</v>
      </c>
      <c r="AP21226" s="229">
        <v>659026.91</v>
      </c>
      <c r="AR21226" s="205"/>
      <c r="AS21226" s="206"/>
    </row>
    <row r="21227" spans="38:45" x14ac:dyDescent="0.55000000000000004">
      <c r="AL21227" s="254" t="s">
        <v>36773</v>
      </c>
      <c r="AM21227" s="255">
        <v>5253.48</v>
      </c>
      <c r="AO21227" s="228" t="s">
        <v>26589</v>
      </c>
      <c r="AP21227" s="229">
        <v>254467.48</v>
      </c>
      <c r="AR21227" s="205"/>
      <c r="AS21227" s="206"/>
    </row>
    <row r="21228" spans="38:45" x14ac:dyDescent="0.55000000000000004">
      <c r="AL21228" s="254" t="s">
        <v>28679</v>
      </c>
      <c r="AM21228" s="255">
        <v>8138.59</v>
      </c>
      <c r="AO21228" s="228" t="s">
        <v>26590</v>
      </c>
      <c r="AP21228" s="229">
        <v>5157.3999999999996</v>
      </c>
      <c r="AR21228" s="205"/>
      <c r="AS21228" s="206"/>
    </row>
    <row r="21229" spans="38:45" x14ac:dyDescent="0.55000000000000004">
      <c r="AL21229" s="254" t="s">
        <v>56867</v>
      </c>
      <c r="AM21229" s="255">
        <v>27.72</v>
      </c>
      <c r="AO21229" s="228" t="s">
        <v>49408</v>
      </c>
      <c r="AP21229" s="229">
        <v>693723.87</v>
      </c>
      <c r="AR21229" s="205"/>
      <c r="AS21229" s="206"/>
    </row>
    <row r="21230" spans="38:45" x14ac:dyDescent="0.55000000000000004">
      <c r="AL21230" s="254" t="s">
        <v>28680</v>
      </c>
      <c r="AM21230" s="255">
        <v>4048.26</v>
      </c>
      <c r="AO21230" s="228" t="s">
        <v>26591</v>
      </c>
      <c r="AP21230" s="229">
        <v>47122.26</v>
      </c>
      <c r="AR21230" s="205"/>
      <c r="AS21230" s="206"/>
    </row>
    <row r="21231" spans="38:45" x14ac:dyDescent="0.55000000000000004">
      <c r="AL21231" s="254" t="s">
        <v>35761</v>
      </c>
      <c r="AM21231" s="255">
        <v>1025.21</v>
      </c>
      <c r="AO21231" s="228" t="s">
        <v>32675</v>
      </c>
      <c r="AP21231" s="229">
        <v>18087.59</v>
      </c>
      <c r="AR21231" s="205"/>
      <c r="AS21231" s="206"/>
    </row>
    <row r="21232" spans="38:45" x14ac:dyDescent="0.55000000000000004">
      <c r="AL21232" s="254" t="s">
        <v>65204</v>
      </c>
      <c r="AM21232" s="255">
        <v>1.28</v>
      </c>
      <c r="AO21232" s="228" t="s">
        <v>14154</v>
      </c>
      <c r="AP21232" s="229">
        <v>442285.31</v>
      </c>
      <c r="AR21232" s="205"/>
      <c r="AS21232" s="206"/>
    </row>
    <row r="21233" spans="38:45" x14ac:dyDescent="0.55000000000000004">
      <c r="AL21233" s="254" t="s">
        <v>28682</v>
      </c>
      <c r="AM21233" s="255">
        <v>3099.54</v>
      </c>
      <c r="AO21233" s="228" t="s">
        <v>26592</v>
      </c>
      <c r="AP21233" s="229">
        <v>-31967.55</v>
      </c>
      <c r="AR21233" s="205"/>
      <c r="AS21233" s="206"/>
    </row>
    <row r="21234" spans="38:45" x14ac:dyDescent="0.55000000000000004">
      <c r="AL21234" s="254" t="s">
        <v>34221</v>
      </c>
      <c r="AM21234" s="255">
        <v>171135.81</v>
      </c>
      <c r="AO21234" s="228" t="s">
        <v>49409</v>
      </c>
      <c r="AP21234" s="229">
        <v>5471.59</v>
      </c>
      <c r="AR21234" s="205"/>
      <c r="AS21234" s="206"/>
    </row>
    <row r="21235" spans="38:45" x14ac:dyDescent="0.55000000000000004">
      <c r="AL21235" s="254" t="s">
        <v>34222</v>
      </c>
      <c r="AM21235" s="255">
        <v>308299.34000000003</v>
      </c>
      <c r="AO21235" s="228" t="s">
        <v>34065</v>
      </c>
      <c r="AP21235" s="229">
        <v>81538.179999999993</v>
      </c>
      <c r="AR21235" s="205"/>
      <c r="AS21235" s="206"/>
    </row>
    <row r="21236" spans="38:45" x14ac:dyDescent="0.55000000000000004">
      <c r="AL21236" s="254" t="s">
        <v>48553</v>
      </c>
      <c r="AM21236" s="255">
        <v>123600</v>
      </c>
      <c r="AO21236" s="228" t="s">
        <v>26619</v>
      </c>
      <c r="AP21236" s="229">
        <v>230226.8</v>
      </c>
      <c r="AR21236" s="205"/>
      <c r="AS21236" s="206"/>
    </row>
    <row r="21237" spans="38:45" x14ac:dyDescent="0.55000000000000004">
      <c r="AL21237" s="254" t="s">
        <v>54574</v>
      </c>
      <c r="AM21237" s="255">
        <v>2669.5</v>
      </c>
      <c r="AO21237" s="228" t="s">
        <v>26621</v>
      </c>
      <c r="AP21237" s="229">
        <v>50567.88</v>
      </c>
      <c r="AR21237" s="205"/>
      <c r="AS21237" s="206"/>
    </row>
    <row r="21238" spans="38:45" x14ac:dyDescent="0.55000000000000004">
      <c r="AL21238" s="254" t="s">
        <v>54575</v>
      </c>
      <c r="AM21238" s="255">
        <v>881.17</v>
      </c>
      <c r="AO21238" s="228" t="s">
        <v>48526</v>
      </c>
      <c r="AP21238" s="229">
        <v>59500</v>
      </c>
      <c r="AR21238" s="205"/>
      <c r="AS21238" s="206"/>
    </row>
    <row r="21239" spans="38:45" x14ac:dyDescent="0.55000000000000004">
      <c r="AL21239" s="254" t="s">
        <v>47614</v>
      </c>
      <c r="AM21239" s="255">
        <v>70658.12</v>
      </c>
      <c r="AO21239" s="228" t="s">
        <v>26622</v>
      </c>
      <c r="AP21239" s="229">
        <v>39446.93</v>
      </c>
      <c r="AR21239" s="205"/>
      <c r="AS21239" s="206"/>
    </row>
    <row r="21240" spans="38:45" x14ac:dyDescent="0.55000000000000004">
      <c r="AL21240" s="254" t="s">
        <v>54576</v>
      </c>
      <c r="AM21240" s="255">
        <v>14753.69</v>
      </c>
      <c r="AO21240" s="228" t="s">
        <v>26623</v>
      </c>
      <c r="AP21240" s="229">
        <v>1761.49</v>
      </c>
      <c r="AR21240" s="205"/>
      <c r="AS21240" s="206"/>
    </row>
    <row r="21241" spans="38:45" x14ac:dyDescent="0.55000000000000004">
      <c r="AL21241" s="254" t="s">
        <v>14349</v>
      </c>
      <c r="AM21241" s="255">
        <v>58324.5</v>
      </c>
      <c r="AO21241" s="228" t="s">
        <v>43347</v>
      </c>
      <c r="AP21241" s="229">
        <v>345250</v>
      </c>
      <c r="AR21241" s="205"/>
      <c r="AS21241" s="206"/>
    </row>
    <row r="21242" spans="38:45" x14ac:dyDescent="0.55000000000000004">
      <c r="AL21242" s="254" t="s">
        <v>28735</v>
      </c>
      <c r="AM21242" s="255">
        <v>332850.78000000003</v>
      </c>
      <c r="AO21242" s="228" t="s">
        <v>40888</v>
      </c>
      <c r="AP21242" s="229">
        <v>16750.099999999999</v>
      </c>
      <c r="AR21242" s="205"/>
      <c r="AS21242" s="206"/>
    </row>
    <row r="21243" spans="38:45" x14ac:dyDescent="0.55000000000000004">
      <c r="AL21243" s="254" t="s">
        <v>36781</v>
      </c>
      <c r="AM21243" s="255">
        <v>3526283.18</v>
      </c>
      <c r="AO21243" s="228" t="s">
        <v>26625</v>
      </c>
      <c r="AP21243" s="229">
        <v>61422.48</v>
      </c>
      <c r="AR21243" s="205"/>
      <c r="AS21243" s="206"/>
    </row>
    <row r="21244" spans="38:45" x14ac:dyDescent="0.55000000000000004">
      <c r="AL21244" s="254" t="s">
        <v>60037</v>
      </c>
      <c r="AM21244" s="255">
        <v>377806.29</v>
      </c>
      <c r="AO21244" s="228" t="s">
        <v>26626</v>
      </c>
      <c r="AP21244" s="229">
        <v>109433.69</v>
      </c>
      <c r="AR21244" s="205"/>
      <c r="AS21244" s="206"/>
    </row>
    <row r="21245" spans="38:45" x14ac:dyDescent="0.55000000000000004">
      <c r="AL21245" s="254" t="s">
        <v>59353</v>
      </c>
      <c r="AM21245" s="255">
        <v>2399.41</v>
      </c>
      <c r="AO21245" s="228" t="s">
        <v>32685</v>
      </c>
      <c r="AP21245" s="229">
        <v>58426.32</v>
      </c>
      <c r="AR21245" s="205"/>
      <c r="AS21245" s="206"/>
    </row>
    <row r="21246" spans="38:45" x14ac:dyDescent="0.55000000000000004">
      <c r="AL21246" s="254" t="s">
        <v>28737</v>
      </c>
      <c r="AM21246" s="255">
        <v>168872.57</v>
      </c>
      <c r="AO21246" s="228" t="s">
        <v>47584</v>
      </c>
      <c r="AP21246" s="229">
        <v>59452</v>
      </c>
      <c r="AR21246" s="205"/>
      <c r="AS21246" s="206"/>
    </row>
    <row r="21247" spans="38:45" x14ac:dyDescent="0.55000000000000004">
      <c r="AL21247" s="254" t="s">
        <v>40903</v>
      </c>
      <c r="AM21247" s="255">
        <v>202476.07</v>
      </c>
      <c r="AO21247" s="228" t="s">
        <v>26629</v>
      </c>
      <c r="AP21247" s="229">
        <v>-15462.82</v>
      </c>
      <c r="AR21247" s="205"/>
      <c r="AS21247" s="206"/>
    </row>
    <row r="21248" spans="38:45" x14ac:dyDescent="0.55000000000000004">
      <c r="AL21248" s="254" t="s">
        <v>63857</v>
      </c>
      <c r="AM21248" s="255">
        <v>149.12</v>
      </c>
      <c r="AO21248" s="228" t="s">
        <v>26630</v>
      </c>
      <c r="AP21248" s="229">
        <v>20099</v>
      </c>
      <c r="AR21248" s="205"/>
      <c r="AS21248" s="206"/>
    </row>
    <row r="21249" spans="38:45" x14ac:dyDescent="0.55000000000000004">
      <c r="AL21249" s="254" t="s">
        <v>14352</v>
      </c>
      <c r="AM21249" s="255">
        <v>370781.65</v>
      </c>
      <c r="AO21249" s="228" t="s">
        <v>54534</v>
      </c>
      <c r="AP21249" s="229">
        <v>1891.36</v>
      </c>
      <c r="AR21249" s="205"/>
      <c r="AS21249" s="206"/>
    </row>
    <row r="21250" spans="38:45" x14ac:dyDescent="0.55000000000000004">
      <c r="AL21250" s="254" t="s">
        <v>14353</v>
      </c>
      <c r="AM21250" s="255">
        <v>284370.56</v>
      </c>
      <c r="AO21250" s="228" t="s">
        <v>26631</v>
      </c>
      <c r="AP21250" s="229">
        <v>130705.37</v>
      </c>
      <c r="AR21250" s="205"/>
      <c r="AS21250" s="206"/>
    </row>
    <row r="21251" spans="38:45" x14ac:dyDescent="0.55000000000000004">
      <c r="AL21251" s="254" t="s">
        <v>14354</v>
      </c>
      <c r="AM21251" s="255">
        <v>86957.06</v>
      </c>
      <c r="AO21251" s="228" t="s">
        <v>43348</v>
      </c>
      <c r="AP21251" s="229">
        <v>65.599999999999994</v>
      </c>
      <c r="AR21251" s="205"/>
      <c r="AS21251" s="206"/>
    </row>
    <row r="21252" spans="38:45" x14ac:dyDescent="0.55000000000000004">
      <c r="AL21252" s="254" t="s">
        <v>28739</v>
      </c>
      <c r="AM21252" s="255">
        <v>841831.68</v>
      </c>
      <c r="AO21252" s="228" t="s">
        <v>26716</v>
      </c>
      <c r="AP21252" s="229">
        <v>6057.09</v>
      </c>
      <c r="AR21252" s="205"/>
      <c r="AS21252" s="206"/>
    </row>
    <row r="21253" spans="38:45" x14ac:dyDescent="0.55000000000000004">
      <c r="AL21253" s="254" t="s">
        <v>28740</v>
      </c>
      <c r="AM21253" s="255">
        <v>160376.22</v>
      </c>
      <c r="AO21253" s="228" t="s">
        <v>26717</v>
      </c>
      <c r="AP21253" s="229">
        <v>984410.69</v>
      </c>
      <c r="AR21253" s="205"/>
      <c r="AS21253" s="206"/>
    </row>
    <row r="21254" spans="38:45" x14ac:dyDescent="0.55000000000000004">
      <c r="AL21254" s="254" t="s">
        <v>32872</v>
      </c>
      <c r="AM21254" s="255">
        <v>1812.62</v>
      </c>
      <c r="AO21254" s="228" t="s">
        <v>47585</v>
      </c>
      <c r="AP21254" s="229">
        <v>1988.25</v>
      </c>
      <c r="AR21254" s="205"/>
      <c r="AS21254" s="206"/>
    </row>
    <row r="21255" spans="38:45" x14ac:dyDescent="0.55000000000000004">
      <c r="AL21255" s="254" t="s">
        <v>56868</v>
      </c>
      <c r="AM21255" s="255">
        <v>121427.5</v>
      </c>
      <c r="AO21255" s="228" t="s">
        <v>26718</v>
      </c>
      <c r="AP21255" s="229">
        <v>130706.14</v>
      </c>
      <c r="AR21255" s="205"/>
      <c r="AS21255" s="206"/>
    </row>
    <row r="21256" spans="38:45" x14ac:dyDescent="0.55000000000000004">
      <c r="AL21256" s="254" t="s">
        <v>58110</v>
      </c>
      <c r="AM21256" s="255">
        <v>84130.62</v>
      </c>
      <c r="AO21256" s="228" t="s">
        <v>35557</v>
      </c>
      <c r="AP21256" s="229">
        <v>21364.11</v>
      </c>
      <c r="AR21256" s="205"/>
      <c r="AS21256" s="206"/>
    </row>
    <row r="21257" spans="38:45" x14ac:dyDescent="0.55000000000000004">
      <c r="AL21257" s="254" t="s">
        <v>54577</v>
      </c>
      <c r="AM21257" s="255">
        <v>166742.29</v>
      </c>
      <c r="AO21257" s="228" t="s">
        <v>26721</v>
      </c>
      <c r="AP21257" s="229">
        <v>163566.04</v>
      </c>
      <c r="AR21257" s="205"/>
      <c r="AS21257" s="206"/>
    </row>
    <row r="21258" spans="38:45" x14ac:dyDescent="0.55000000000000004">
      <c r="AL21258" s="254" t="s">
        <v>55664</v>
      </c>
      <c r="AM21258" s="255">
        <v>3104.09</v>
      </c>
      <c r="AO21258" s="228" t="s">
        <v>39436</v>
      </c>
      <c r="AP21258" s="229">
        <v>57097.5</v>
      </c>
      <c r="AR21258" s="205"/>
      <c r="AS21258" s="206"/>
    </row>
    <row r="21259" spans="38:45" x14ac:dyDescent="0.55000000000000004">
      <c r="AL21259" s="254" t="s">
        <v>62399</v>
      </c>
      <c r="AM21259" s="255">
        <v>17767.330000000002</v>
      </c>
      <c r="AO21259" s="228" t="s">
        <v>34067</v>
      </c>
      <c r="AP21259" s="229">
        <v>216.86</v>
      </c>
      <c r="AR21259" s="205"/>
      <c r="AS21259" s="206"/>
    </row>
    <row r="21260" spans="38:45" x14ac:dyDescent="0.55000000000000004">
      <c r="AL21260" s="254" t="s">
        <v>28744</v>
      </c>
      <c r="AM21260" s="255">
        <v>632607.9</v>
      </c>
      <c r="AO21260" s="228" t="s">
        <v>26724</v>
      </c>
      <c r="AP21260" s="229">
        <v>2994.8</v>
      </c>
      <c r="AR21260" s="205"/>
      <c r="AS21260" s="206"/>
    </row>
    <row r="21261" spans="38:45" x14ac:dyDescent="0.55000000000000004">
      <c r="AL21261" s="254" t="s">
        <v>14355</v>
      </c>
      <c r="AM21261" s="255">
        <v>305461.34000000003</v>
      </c>
      <c r="AO21261" s="228" t="s">
        <v>50760</v>
      </c>
      <c r="AP21261" s="229">
        <v>23946.28</v>
      </c>
      <c r="AR21261" s="205"/>
      <c r="AS21261" s="206"/>
    </row>
    <row r="21262" spans="38:45" x14ac:dyDescent="0.55000000000000004">
      <c r="AL21262" s="254" t="s">
        <v>63879</v>
      </c>
      <c r="AM21262" s="255">
        <v>547226.12</v>
      </c>
      <c r="AO21262" s="228" t="s">
        <v>26725</v>
      </c>
      <c r="AP21262" s="229">
        <v>146407.82</v>
      </c>
      <c r="AR21262" s="205"/>
      <c r="AS21262" s="206"/>
    </row>
    <row r="21263" spans="38:45" x14ac:dyDescent="0.55000000000000004">
      <c r="AL21263" s="254" t="s">
        <v>28745</v>
      </c>
      <c r="AM21263" s="255">
        <v>669173.41</v>
      </c>
      <c r="AO21263" s="228" t="s">
        <v>26726</v>
      </c>
      <c r="AP21263" s="229">
        <v>3513.85</v>
      </c>
      <c r="AR21263" s="205"/>
      <c r="AS21263" s="206"/>
    </row>
    <row r="21264" spans="38:45" x14ac:dyDescent="0.55000000000000004">
      <c r="AL21264" s="254" t="s">
        <v>14356</v>
      </c>
      <c r="AM21264" s="255">
        <v>25544.25</v>
      </c>
      <c r="AO21264" s="228" t="s">
        <v>26729</v>
      </c>
      <c r="AP21264" s="229">
        <v>43576.4</v>
      </c>
      <c r="AR21264" s="205"/>
      <c r="AS21264" s="206"/>
    </row>
    <row r="21265" spans="38:45" x14ac:dyDescent="0.55000000000000004">
      <c r="AL21265" s="254" t="s">
        <v>56869</v>
      </c>
      <c r="AM21265" s="255">
        <v>735.49</v>
      </c>
      <c r="AO21265" s="228" t="s">
        <v>26731</v>
      </c>
      <c r="AP21265" s="229">
        <v>4325354.22</v>
      </c>
      <c r="AR21265" s="205"/>
      <c r="AS21265" s="206"/>
    </row>
    <row r="21266" spans="38:45" x14ac:dyDescent="0.55000000000000004">
      <c r="AL21266" s="254" t="s">
        <v>14359</v>
      </c>
      <c r="AM21266" s="255">
        <v>108426.89</v>
      </c>
      <c r="AO21266" s="228" t="s">
        <v>26732</v>
      </c>
      <c r="AP21266" s="229">
        <v>15172.95</v>
      </c>
      <c r="AR21266" s="205"/>
      <c r="AS21266" s="206"/>
    </row>
    <row r="21267" spans="38:45" x14ac:dyDescent="0.55000000000000004">
      <c r="AL21267" s="254" t="s">
        <v>14360</v>
      </c>
      <c r="AM21267" s="255">
        <v>966098.47</v>
      </c>
      <c r="AO21267" s="228" t="s">
        <v>43349</v>
      </c>
      <c r="AP21267" s="229">
        <v>44890.65</v>
      </c>
      <c r="AR21267" s="205"/>
      <c r="AS21267" s="206"/>
    </row>
    <row r="21268" spans="38:45" x14ac:dyDescent="0.55000000000000004">
      <c r="AL21268" s="254" t="s">
        <v>36782</v>
      </c>
      <c r="AM21268" s="255">
        <v>-30923.95</v>
      </c>
      <c r="AO21268" s="228" t="s">
        <v>26733</v>
      </c>
      <c r="AP21268" s="229">
        <v>14822.24</v>
      </c>
      <c r="AR21268" s="205"/>
      <c r="AS21268" s="206"/>
    </row>
    <row r="21269" spans="38:45" x14ac:dyDescent="0.55000000000000004">
      <c r="AL21269" s="254" t="s">
        <v>35765</v>
      </c>
      <c r="AM21269" s="255">
        <v>1225251.6000000001</v>
      </c>
      <c r="AO21269" s="228" t="s">
        <v>26734</v>
      </c>
      <c r="AP21269" s="229">
        <v>140247.69</v>
      </c>
      <c r="AR21269" s="205"/>
      <c r="AS21269" s="206"/>
    </row>
    <row r="21270" spans="38:45" x14ac:dyDescent="0.55000000000000004">
      <c r="AL21270" s="254" t="s">
        <v>48554</v>
      </c>
      <c r="AM21270" s="255">
        <v>4758270.0599999996</v>
      </c>
      <c r="AO21270" s="228" t="s">
        <v>54535</v>
      </c>
      <c r="AP21270" s="229">
        <v>331.5</v>
      </c>
      <c r="AR21270" s="205"/>
      <c r="AS21270" s="206"/>
    </row>
    <row r="21271" spans="38:45" x14ac:dyDescent="0.55000000000000004">
      <c r="AL21271" s="254" t="s">
        <v>48555</v>
      </c>
      <c r="AM21271" s="255">
        <v>114413.92</v>
      </c>
      <c r="AO21271" s="228" t="s">
        <v>49410</v>
      </c>
      <c r="AP21271" s="229">
        <v>1498.44</v>
      </c>
      <c r="AR21271" s="205"/>
      <c r="AS21271" s="206"/>
    </row>
    <row r="21272" spans="38:45" x14ac:dyDescent="0.55000000000000004">
      <c r="AL21272" s="254" t="s">
        <v>14361</v>
      </c>
      <c r="AM21272" s="255">
        <v>16001.09</v>
      </c>
      <c r="AO21272" s="228" t="s">
        <v>14162</v>
      </c>
      <c r="AP21272" s="229">
        <v>468057.43</v>
      </c>
      <c r="AR21272" s="205"/>
      <c r="AS21272" s="206"/>
    </row>
    <row r="21273" spans="38:45" x14ac:dyDescent="0.55000000000000004">
      <c r="AL21273" s="254" t="s">
        <v>28765</v>
      </c>
      <c r="AM21273" s="255">
        <v>35152.080000000002</v>
      </c>
      <c r="AO21273" s="228" t="s">
        <v>14163</v>
      </c>
      <c r="AP21273" s="229">
        <v>116532.07</v>
      </c>
      <c r="AR21273" s="205"/>
      <c r="AS21273" s="206"/>
    </row>
    <row r="21274" spans="38:45" x14ac:dyDescent="0.55000000000000004">
      <c r="AL21274" s="254" t="s">
        <v>28766</v>
      </c>
      <c r="AM21274" s="255">
        <v>3300.26</v>
      </c>
      <c r="AO21274" s="228" t="s">
        <v>26736</v>
      </c>
      <c r="AP21274" s="229">
        <v>43325.78</v>
      </c>
      <c r="AR21274" s="205"/>
      <c r="AS21274" s="206"/>
    </row>
    <row r="21275" spans="38:45" x14ac:dyDescent="0.55000000000000004">
      <c r="AL21275" s="254" t="s">
        <v>36786</v>
      </c>
      <c r="AM21275" s="255">
        <v>73725.039999999994</v>
      </c>
      <c r="AO21275" s="228" t="s">
        <v>54536</v>
      </c>
      <c r="AP21275" s="229">
        <v>19085.490000000002</v>
      </c>
      <c r="AR21275" s="205"/>
      <c r="AS21275" s="206"/>
    </row>
    <row r="21276" spans="38:45" x14ac:dyDescent="0.55000000000000004">
      <c r="AL21276" s="254" t="s">
        <v>28767</v>
      </c>
      <c r="AM21276" s="255">
        <v>8581.3700000000008</v>
      </c>
      <c r="AO21276" s="228" t="s">
        <v>26737</v>
      </c>
      <c r="AP21276" s="229">
        <v>602551.25</v>
      </c>
      <c r="AR21276" s="205"/>
      <c r="AS21276" s="206"/>
    </row>
    <row r="21277" spans="38:45" x14ac:dyDescent="0.55000000000000004">
      <c r="AL21277" s="254" t="s">
        <v>28773</v>
      </c>
      <c r="AM21277" s="255">
        <v>50494.71</v>
      </c>
      <c r="AO21277" s="228" t="s">
        <v>36663</v>
      </c>
      <c r="AP21277" s="229">
        <v>3521.72</v>
      </c>
      <c r="AR21277" s="205"/>
      <c r="AS21277" s="206"/>
    </row>
    <row r="21278" spans="38:45" x14ac:dyDescent="0.55000000000000004">
      <c r="AL21278" s="254" t="s">
        <v>28811</v>
      </c>
      <c r="AM21278" s="255">
        <v>31786.55</v>
      </c>
      <c r="AO21278" s="228" t="s">
        <v>26739</v>
      </c>
      <c r="AP21278" s="229">
        <v>111132.27</v>
      </c>
      <c r="AR21278" s="205"/>
      <c r="AS21278" s="206"/>
    </row>
    <row r="21279" spans="38:45" x14ac:dyDescent="0.55000000000000004">
      <c r="AL21279" s="254" t="s">
        <v>28812</v>
      </c>
      <c r="AM21279" s="255">
        <v>111568.7</v>
      </c>
      <c r="AO21279" s="228" t="s">
        <v>54537</v>
      </c>
      <c r="AP21279" s="229">
        <v>786487.73</v>
      </c>
      <c r="AR21279" s="205"/>
      <c r="AS21279" s="206"/>
    </row>
    <row r="21280" spans="38:45" x14ac:dyDescent="0.55000000000000004">
      <c r="AL21280" s="254" t="s">
        <v>28813</v>
      </c>
      <c r="AM21280" s="255">
        <v>126028.9</v>
      </c>
      <c r="AO21280" s="228" t="s">
        <v>14164</v>
      </c>
      <c r="AP21280" s="229">
        <v>138107.82999999999</v>
      </c>
      <c r="AR21280" s="205"/>
      <c r="AS21280" s="206"/>
    </row>
    <row r="21281" spans="38:45" x14ac:dyDescent="0.55000000000000004">
      <c r="AL21281" s="254" t="s">
        <v>59354</v>
      </c>
      <c r="AM21281" s="255">
        <v>428579.69</v>
      </c>
      <c r="AO21281" s="228" t="s">
        <v>26740</v>
      </c>
      <c r="AP21281" s="229">
        <v>503725.68</v>
      </c>
      <c r="AR21281" s="205"/>
      <c r="AS21281" s="206"/>
    </row>
    <row r="21282" spans="38:45" x14ac:dyDescent="0.55000000000000004">
      <c r="AL21282" s="254" t="s">
        <v>59355</v>
      </c>
      <c r="AM21282" s="255">
        <v>34551.599999999999</v>
      </c>
      <c r="AO21282" s="228" t="s">
        <v>26741</v>
      </c>
      <c r="AP21282" s="229">
        <v>1516</v>
      </c>
      <c r="AR21282" s="205"/>
      <c r="AS21282" s="206"/>
    </row>
    <row r="21283" spans="38:45" x14ac:dyDescent="0.55000000000000004">
      <c r="AL21283" s="254" t="s">
        <v>28818</v>
      </c>
      <c r="AM21283" s="255">
        <v>97250</v>
      </c>
      <c r="AO21283" s="228" t="s">
        <v>14166</v>
      </c>
      <c r="AP21283" s="229">
        <v>171500.84</v>
      </c>
      <c r="AR21283" s="205"/>
      <c r="AS21283" s="206"/>
    </row>
    <row r="21284" spans="38:45" x14ac:dyDescent="0.55000000000000004">
      <c r="AL21284" s="254" t="s">
        <v>28819</v>
      </c>
      <c r="AM21284" s="255">
        <v>63324.2</v>
      </c>
      <c r="AO21284" s="228" t="s">
        <v>48527</v>
      </c>
      <c r="AP21284" s="229">
        <v>-17503.080000000002</v>
      </c>
      <c r="AR21284" s="205"/>
      <c r="AS21284" s="206"/>
    </row>
    <row r="21285" spans="38:45" x14ac:dyDescent="0.55000000000000004">
      <c r="AL21285" s="254" t="s">
        <v>28820</v>
      </c>
      <c r="AM21285" s="255">
        <v>71314.320000000007</v>
      </c>
      <c r="AO21285" s="228" t="s">
        <v>48528</v>
      </c>
      <c r="AP21285" s="229">
        <v>102080</v>
      </c>
      <c r="AR21285" s="205"/>
      <c r="AS21285" s="206"/>
    </row>
    <row r="21286" spans="38:45" x14ac:dyDescent="0.55000000000000004">
      <c r="AL21286" s="254" t="s">
        <v>28821</v>
      </c>
      <c r="AM21286" s="255">
        <v>40167.32</v>
      </c>
      <c r="AO21286" s="228" t="s">
        <v>26802</v>
      </c>
      <c r="AP21286" s="229">
        <v>284573.40000000002</v>
      </c>
      <c r="AR21286" s="205"/>
      <c r="AS21286" s="206"/>
    </row>
    <row r="21287" spans="38:45" x14ac:dyDescent="0.55000000000000004">
      <c r="AL21287" s="254" t="s">
        <v>28822</v>
      </c>
      <c r="AM21287" s="255">
        <v>154985.72</v>
      </c>
      <c r="AO21287" s="228" t="s">
        <v>35574</v>
      </c>
      <c r="AP21287" s="229">
        <v>734850</v>
      </c>
      <c r="AR21287" s="205"/>
      <c r="AS21287" s="206"/>
    </row>
    <row r="21288" spans="38:45" x14ac:dyDescent="0.55000000000000004">
      <c r="AL21288" s="254" t="s">
        <v>62400</v>
      </c>
      <c r="AM21288" s="255">
        <v>1300</v>
      </c>
      <c r="AO21288" s="228" t="s">
        <v>35575</v>
      </c>
      <c r="AP21288" s="229">
        <v>92677.15</v>
      </c>
      <c r="AR21288" s="205"/>
      <c r="AS21288" s="206"/>
    </row>
    <row r="21289" spans="38:45" x14ac:dyDescent="0.55000000000000004">
      <c r="AL21289" s="254" t="s">
        <v>58111</v>
      </c>
      <c r="AM21289" s="255">
        <v>29034.880000000001</v>
      </c>
      <c r="AO21289" s="228" t="s">
        <v>26804</v>
      </c>
      <c r="AP21289" s="229">
        <v>3686066.5</v>
      </c>
      <c r="AR21289" s="205"/>
      <c r="AS21289" s="206"/>
    </row>
    <row r="21290" spans="38:45" x14ac:dyDescent="0.55000000000000004">
      <c r="AL21290" s="254" t="s">
        <v>60038</v>
      </c>
      <c r="AM21290" s="255">
        <v>1264.19</v>
      </c>
      <c r="AO21290" s="228" t="s">
        <v>35576</v>
      </c>
      <c r="AP21290" s="229">
        <v>13750</v>
      </c>
      <c r="AR21290" s="205"/>
      <c r="AS21290" s="206"/>
    </row>
    <row r="21291" spans="38:45" x14ac:dyDescent="0.55000000000000004">
      <c r="AL21291" s="254" t="s">
        <v>28824</v>
      </c>
      <c r="AM21291" s="255">
        <v>4965.6000000000004</v>
      </c>
      <c r="AO21291" s="228" t="s">
        <v>47586</v>
      </c>
      <c r="AP21291" s="229">
        <v>15604.99</v>
      </c>
      <c r="AR21291" s="205"/>
      <c r="AS21291" s="206"/>
    </row>
    <row r="21292" spans="38:45" x14ac:dyDescent="0.55000000000000004">
      <c r="AL21292" s="254" t="s">
        <v>28825</v>
      </c>
      <c r="AM21292" s="255">
        <v>103761.25</v>
      </c>
      <c r="AO21292" s="228" t="s">
        <v>26805</v>
      </c>
      <c r="AP21292" s="229">
        <v>884062.87</v>
      </c>
      <c r="AR21292" s="205"/>
      <c r="AS21292" s="206"/>
    </row>
    <row r="21293" spans="38:45" x14ac:dyDescent="0.55000000000000004">
      <c r="AL21293" s="254" t="s">
        <v>28826</v>
      </c>
      <c r="AM21293" s="255">
        <v>47320.5</v>
      </c>
      <c r="AO21293" s="228" t="s">
        <v>35577</v>
      </c>
      <c r="AP21293" s="229">
        <v>1405852.94</v>
      </c>
      <c r="AR21293" s="205"/>
      <c r="AS21293" s="206"/>
    </row>
    <row r="21294" spans="38:45" x14ac:dyDescent="0.55000000000000004">
      <c r="AL21294" s="254" t="s">
        <v>28827</v>
      </c>
      <c r="AM21294" s="255">
        <v>50014.33</v>
      </c>
      <c r="AO21294" s="228" t="s">
        <v>26806</v>
      </c>
      <c r="AP21294" s="229">
        <v>1424203.35</v>
      </c>
      <c r="AR21294" s="205"/>
      <c r="AS21294" s="206"/>
    </row>
    <row r="21295" spans="38:45" x14ac:dyDescent="0.55000000000000004">
      <c r="AL21295" s="254" t="s">
        <v>60039</v>
      </c>
      <c r="AM21295" s="255">
        <v>1700</v>
      </c>
      <c r="AO21295" s="228" t="s">
        <v>43350</v>
      </c>
      <c r="AP21295" s="229">
        <v>118170.39</v>
      </c>
      <c r="AR21295" s="205"/>
      <c r="AS21295" s="206"/>
    </row>
    <row r="21296" spans="38:45" x14ac:dyDescent="0.55000000000000004">
      <c r="AL21296" s="254" t="s">
        <v>58112</v>
      </c>
      <c r="AM21296" s="255">
        <v>296208.3</v>
      </c>
      <c r="AO21296" s="228" t="s">
        <v>26808</v>
      </c>
      <c r="AP21296" s="229">
        <v>58808.66</v>
      </c>
      <c r="AR21296" s="205"/>
      <c r="AS21296" s="206"/>
    </row>
    <row r="21297" spans="38:45" x14ac:dyDescent="0.55000000000000004">
      <c r="AL21297" s="254" t="s">
        <v>49425</v>
      </c>
      <c r="AM21297" s="255">
        <v>133000</v>
      </c>
      <c r="AO21297" s="228" t="s">
        <v>36667</v>
      </c>
      <c r="AP21297" s="229">
        <v>35850.82</v>
      </c>
      <c r="AR21297" s="205"/>
      <c r="AS21297" s="206"/>
    </row>
    <row r="21298" spans="38:45" x14ac:dyDescent="0.55000000000000004">
      <c r="AL21298" s="254" t="s">
        <v>35778</v>
      </c>
      <c r="AM21298" s="255">
        <v>718683.31</v>
      </c>
      <c r="AO21298" s="228" t="s">
        <v>26810</v>
      </c>
      <c r="AP21298" s="229">
        <v>159123.5</v>
      </c>
      <c r="AR21298" s="205"/>
      <c r="AS21298" s="206"/>
    </row>
    <row r="21299" spans="38:45" x14ac:dyDescent="0.55000000000000004">
      <c r="AL21299" s="254" t="s">
        <v>28892</v>
      </c>
      <c r="AM21299" s="255">
        <v>-329.91</v>
      </c>
      <c r="AO21299" s="228" t="s">
        <v>26812</v>
      </c>
      <c r="AP21299" s="229">
        <v>226923.79</v>
      </c>
      <c r="AR21299" s="205"/>
      <c r="AS21299" s="206"/>
    </row>
    <row r="21300" spans="38:45" x14ac:dyDescent="0.55000000000000004">
      <c r="AL21300" s="254" t="s">
        <v>28893</v>
      </c>
      <c r="AM21300" s="255">
        <v>16146365.92</v>
      </c>
      <c r="AO21300" s="228" t="s">
        <v>26813</v>
      </c>
      <c r="AP21300" s="229">
        <v>77409.7</v>
      </c>
      <c r="AR21300" s="205"/>
      <c r="AS21300" s="206"/>
    </row>
    <row r="21301" spans="38:45" x14ac:dyDescent="0.55000000000000004">
      <c r="AL21301" s="254" t="s">
        <v>58793</v>
      </c>
      <c r="AM21301" s="255">
        <v>455</v>
      </c>
      <c r="AO21301" s="228" t="s">
        <v>46158</v>
      </c>
      <c r="AP21301" s="229">
        <v>5592163.6200000001</v>
      </c>
      <c r="AR21301" s="205"/>
      <c r="AS21301" s="206"/>
    </row>
    <row r="21302" spans="38:45" x14ac:dyDescent="0.55000000000000004">
      <c r="AL21302" s="254" t="s">
        <v>28896</v>
      </c>
      <c r="AM21302" s="255">
        <v>5448693.2400000002</v>
      </c>
      <c r="AO21302" s="228" t="s">
        <v>40889</v>
      </c>
      <c r="AP21302" s="229">
        <v>135650.46</v>
      </c>
      <c r="AR21302" s="205"/>
      <c r="AS21302" s="206"/>
    </row>
    <row r="21303" spans="38:45" x14ac:dyDescent="0.55000000000000004">
      <c r="AL21303" s="254" t="s">
        <v>34259</v>
      </c>
      <c r="AM21303" s="255">
        <v>576451.87</v>
      </c>
      <c r="AO21303" s="228" t="s">
        <v>54538</v>
      </c>
      <c r="AP21303" s="229">
        <v>113100</v>
      </c>
      <c r="AR21303" s="205"/>
      <c r="AS21303" s="206"/>
    </row>
    <row r="21304" spans="38:45" x14ac:dyDescent="0.55000000000000004">
      <c r="AL21304" s="254" t="s">
        <v>28897</v>
      </c>
      <c r="AM21304" s="255">
        <v>188756.3</v>
      </c>
      <c r="AO21304" s="228" t="s">
        <v>50761</v>
      </c>
      <c r="AP21304" s="229">
        <v>37400</v>
      </c>
      <c r="AR21304" s="205"/>
      <c r="AS21304" s="206"/>
    </row>
    <row r="21305" spans="38:45" x14ac:dyDescent="0.55000000000000004">
      <c r="AL21305" s="254" t="s">
        <v>28898</v>
      </c>
      <c r="AM21305" s="255">
        <v>1098300.95</v>
      </c>
      <c r="AO21305" s="228" t="s">
        <v>26815</v>
      </c>
      <c r="AP21305" s="229">
        <v>4903082.0199999996</v>
      </c>
      <c r="AR21305" s="205"/>
      <c r="AS21305" s="206"/>
    </row>
    <row r="21306" spans="38:45" x14ac:dyDescent="0.55000000000000004">
      <c r="AL21306" s="254" t="s">
        <v>63530</v>
      </c>
      <c r="AM21306" s="255">
        <v>116692.3</v>
      </c>
      <c r="AO21306" s="228" t="s">
        <v>26816</v>
      </c>
      <c r="AP21306" s="229">
        <v>2190504.5</v>
      </c>
      <c r="AR21306" s="205"/>
      <c r="AS21306" s="206"/>
    </row>
    <row r="21307" spans="38:45" x14ac:dyDescent="0.55000000000000004">
      <c r="AL21307" s="254" t="s">
        <v>28900</v>
      </c>
      <c r="AM21307" s="255">
        <v>-0.01</v>
      </c>
      <c r="AO21307" s="228" t="s">
        <v>40890</v>
      </c>
      <c r="AP21307" s="229">
        <v>1138.6500000000001</v>
      </c>
      <c r="AR21307" s="205"/>
      <c r="AS21307" s="206"/>
    </row>
    <row r="21308" spans="38:45" x14ac:dyDescent="0.55000000000000004">
      <c r="AL21308" s="254" t="s">
        <v>36790</v>
      </c>
      <c r="AM21308" s="255">
        <v>4457873.6900000004</v>
      </c>
      <c r="AO21308" s="228" t="s">
        <v>26817</v>
      </c>
      <c r="AP21308" s="229">
        <v>1679186.52</v>
      </c>
      <c r="AR21308" s="205"/>
      <c r="AS21308" s="206"/>
    </row>
    <row r="21309" spans="38:45" x14ac:dyDescent="0.55000000000000004">
      <c r="AL21309" s="254" t="s">
        <v>34260</v>
      </c>
      <c r="AM21309" s="255">
        <v>26820.12</v>
      </c>
      <c r="AO21309" s="228" t="s">
        <v>26818</v>
      </c>
      <c r="AP21309" s="229">
        <v>2545316.08</v>
      </c>
      <c r="AR21309" s="205"/>
      <c r="AS21309" s="206"/>
    </row>
    <row r="21310" spans="38:45" x14ac:dyDescent="0.55000000000000004">
      <c r="AL21310" s="254" t="s">
        <v>14379</v>
      </c>
      <c r="AM21310" s="255">
        <v>567381.94999999995</v>
      </c>
      <c r="AO21310" s="228" t="s">
        <v>26819</v>
      </c>
      <c r="AP21310" s="229">
        <v>528245.76000000001</v>
      </c>
      <c r="AR21310" s="205"/>
      <c r="AS21310" s="206"/>
    </row>
    <row r="21311" spans="38:45" x14ac:dyDescent="0.55000000000000004">
      <c r="AL21311" s="254" t="s">
        <v>34261</v>
      </c>
      <c r="AM21311" s="255">
        <v>287954.89</v>
      </c>
      <c r="AO21311" s="228" t="s">
        <v>26820</v>
      </c>
      <c r="AP21311" s="229">
        <v>373382.42</v>
      </c>
      <c r="AR21311" s="205"/>
      <c r="AS21311" s="206"/>
    </row>
    <row r="21312" spans="38:45" x14ac:dyDescent="0.55000000000000004">
      <c r="AL21312" s="254" t="s">
        <v>58794</v>
      </c>
      <c r="AM21312" s="255">
        <v>1880</v>
      </c>
      <c r="AO21312" s="228" t="s">
        <v>26821</v>
      </c>
      <c r="AP21312" s="229">
        <v>91408.62</v>
      </c>
      <c r="AR21312" s="205"/>
      <c r="AS21312" s="206"/>
    </row>
    <row r="21313" spans="38:45" x14ac:dyDescent="0.55000000000000004">
      <c r="AL21313" s="254" t="s">
        <v>39570</v>
      </c>
      <c r="AM21313" s="255">
        <v>19200</v>
      </c>
      <c r="AO21313" s="228" t="s">
        <v>26823</v>
      </c>
      <c r="AP21313" s="229">
        <v>218093</v>
      </c>
      <c r="AR21313" s="205"/>
      <c r="AS21313" s="206"/>
    </row>
    <row r="21314" spans="38:45" x14ac:dyDescent="0.55000000000000004">
      <c r="AL21314" s="254" t="s">
        <v>35779</v>
      </c>
      <c r="AM21314" s="255">
        <v>36311.11</v>
      </c>
      <c r="AO21314" s="228" t="s">
        <v>54539</v>
      </c>
      <c r="AP21314" s="229">
        <v>60000</v>
      </c>
      <c r="AR21314" s="205"/>
      <c r="AS21314" s="206"/>
    </row>
    <row r="21315" spans="38:45" x14ac:dyDescent="0.55000000000000004">
      <c r="AL21315" s="254" t="s">
        <v>35780</v>
      </c>
      <c r="AM21315" s="255">
        <v>25058126.370000001</v>
      </c>
      <c r="AO21315" s="228" t="s">
        <v>26825</v>
      </c>
      <c r="AP21315" s="229">
        <v>22071.08</v>
      </c>
      <c r="AR21315" s="205"/>
      <c r="AS21315" s="206"/>
    </row>
    <row r="21316" spans="38:45" x14ac:dyDescent="0.55000000000000004">
      <c r="AL21316" s="254" t="s">
        <v>28901</v>
      </c>
      <c r="AM21316" s="255">
        <v>4305246.8</v>
      </c>
      <c r="AO21316" s="228" t="s">
        <v>26826</v>
      </c>
      <c r="AP21316" s="229">
        <v>96673.66</v>
      </c>
      <c r="AR21316" s="205"/>
      <c r="AS21316" s="206"/>
    </row>
    <row r="21317" spans="38:45" x14ac:dyDescent="0.55000000000000004">
      <c r="AL21317" s="254" t="s">
        <v>59356</v>
      </c>
      <c r="AM21317" s="255">
        <v>4079000</v>
      </c>
      <c r="AO21317" s="228" t="s">
        <v>54540</v>
      </c>
      <c r="AP21317" s="229">
        <v>588417.22</v>
      </c>
      <c r="AR21317" s="205"/>
      <c r="AS21317" s="206"/>
    </row>
    <row r="21318" spans="38:45" x14ac:dyDescent="0.55000000000000004">
      <c r="AL21318" s="254" t="s">
        <v>14383</v>
      </c>
      <c r="AM21318" s="255">
        <v>28688.12</v>
      </c>
      <c r="AO21318" s="228" t="s">
        <v>26827</v>
      </c>
      <c r="AP21318" s="229">
        <v>421098.43</v>
      </c>
      <c r="AR21318" s="205"/>
      <c r="AS21318" s="206"/>
    </row>
    <row r="21319" spans="38:45" x14ac:dyDescent="0.55000000000000004">
      <c r="AL21319" s="254" t="s">
        <v>62401</v>
      </c>
      <c r="AM21319" s="255">
        <v>11996.07</v>
      </c>
      <c r="AO21319" s="228" t="s">
        <v>26828</v>
      </c>
      <c r="AP21319" s="229">
        <v>794325.57</v>
      </c>
      <c r="AR21319" s="205"/>
      <c r="AS21319" s="206"/>
    </row>
    <row r="21320" spans="38:45" x14ac:dyDescent="0.55000000000000004">
      <c r="AL21320" s="254" t="s">
        <v>28903</v>
      </c>
      <c r="AM21320" s="255">
        <v>54342.11</v>
      </c>
      <c r="AO21320" s="228" t="s">
        <v>54541</v>
      </c>
      <c r="AP21320" s="229">
        <v>236034.94</v>
      </c>
      <c r="AR21320" s="205"/>
      <c r="AS21320" s="206"/>
    </row>
    <row r="21321" spans="38:45" x14ac:dyDescent="0.55000000000000004">
      <c r="AL21321" s="254" t="s">
        <v>34263</v>
      </c>
      <c r="AM21321" s="255">
        <v>134941.04999999999</v>
      </c>
      <c r="AO21321" s="228" t="s">
        <v>26829</v>
      </c>
      <c r="AP21321" s="229">
        <v>16304.63</v>
      </c>
      <c r="AR21321" s="205"/>
      <c r="AS21321" s="206"/>
    </row>
    <row r="21322" spans="38:45" x14ac:dyDescent="0.55000000000000004">
      <c r="AL21322" s="254" t="s">
        <v>14386</v>
      </c>
      <c r="AM21322" s="255">
        <v>4621051.7699999996</v>
      </c>
      <c r="AO21322" s="228" t="s">
        <v>43351</v>
      </c>
      <c r="AP21322" s="229">
        <v>1077656</v>
      </c>
      <c r="AR21322" s="205"/>
      <c r="AS21322" s="206"/>
    </row>
    <row r="21323" spans="38:45" x14ac:dyDescent="0.55000000000000004">
      <c r="AL21323" s="254" t="s">
        <v>14387</v>
      </c>
      <c r="AM21323" s="255">
        <v>8828380.4600000009</v>
      </c>
      <c r="AO21323" s="228" t="s">
        <v>26830</v>
      </c>
      <c r="AP21323" s="229">
        <v>6144061</v>
      </c>
      <c r="AR21323" s="205"/>
      <c r="AS21323" s="206"/>
    </row>
    <row r="21324" spans="38:45" x14ac:dyDescent="0.55000000000000004">
      <c r="AL21324" s="254" t="s">
        <v>14388</v>
      </c>
      <c r="AM21324" s="255">
        <v>3323581.26</v>
      </c>
      <c r="AO21324" s="228" t="s">
        <v>26831</v>
      </c>
      <c r="AP21324" s="229">
        <v>3117079.08</v>
      </c>
      <c r="AR21324" s="205"/>
      <c r="AS21324" s="206"/>
    </row>
    <row r="21325" spans="38:45" x14ac:dyDescent="0.55000000000000004">
      <c r="AL21325" s="254" t="s">
        <v>28906</v>
      </c>
      <c r="AM21325" s="255">
        <v>177484</v>
      </c>
      <c r="AO21325" s="228" t="s">
        <v>35585</v>
      </c>
      <c r="AP21325" s="229">
        <v>112923.2</v>
      </c>
      <c r="AR21325" s="205"/>
      <c r="AS21325" s="206"/>
    </row>
    <row r="21326" spans="38:45" x14ac:dyDescent="0.55000000000000004">
      <c r="AL21326" s="254" t="s">
        <v>28907</v>
      </c>
      <c r="AM21326" s="255">
        <v>144284.64000000001</v>
      </c>
      <c r="AO21326" s="228" t="s">
        <v>35586</v>
      </c>
      <c r="AP21326" s="229">
        <v>13462.5</v>
      </c>
      <c r="AR21326" s="205"/>
      <c r="AS21326" s="206"/>
    </row>
    <row r="21327" spans="38:45" x14ac:dyDescent="0.55000000000000004">
      <c r="AL21327" s="254" t="s">
        <v>14389</v>
      </c>
      <c r="AM21327" s="255">
        <v>1564570.08</v>
      </c>
      <c r="AO21327" s="228" t="s">
        <v>46159</v>
      </c>
      <c r="AP21327" s="229">
        <v>35098.89</v>
      </c>
      <c r="AR21327" s="205"/>
      <c r="AS21327" s="206"/>
    </row>
    <row r="21328" spans="38:45" x14ac:dyDescent="0.55000000000000004">
      <c r="AL21328" s="254" t="s">
        <v>28908</v>
      </c>
      <c r="AM21328" s="255">
        <v>133497.45000000001</v>
      </c>
      <c r="AO21328" s="228" t="s">
        <v>35587</v>
      </c>
      <c r="AP21328" s="229">
        <v>12353.59</v>
      </c>
      <c r="AR21328" s="205"/>
      <c r="AS21328" s="206"/>
    </row>
    <row r="21329" spans="38:45" x14ac:dyDescent="0.55000000000000004">
      <c r="AL21329" s="254" t="s">
        <v>14390</v>
      </c>
      <c r="AM21329" s="255">
        <v>5500</v>
      </c>
      <c r="AO21329" s="228" t="s">
        <v>35588</v>
      </c>
      <c r="AP21329" s="229">
        <v>1656.15</v>
      </c>
      <c r="AR21329" s="205"/>
      <c r="AS21329" s="206"/>
    </row>
    <row r="21330" spans="38:45" x14ac:dyDescent="0.55000000000000004">
      <c r="AL21330" s="254" t="s">
        <v>28909</v>
      </c>
      <c r="AM21330" s="255">
        <v>7450</v>
      </c>
      <c r="AO21330" s="228" t="s">
        <v>26842</v>
      </c>
      <c r="AP21330" s="229">
        <v>2407.08</v>
      </c>
      <c r="AR21330" s="205"/>
      <c r="AS21330" s="206"/>
    </row>
    <row r="21331" spans="38:45" x14ac:dyDescent="0.55000000000000004">
      <c r="AL21331" s="254" t="s">
        <v>62402</v>
      </c>
      <c r="AM21331" s="255">
        <v>5300000</v>
      </c>
      <c r="AO21331" s="228" t="s">
        <v>39441</v>
      </c>
      <c r="AP21331" s="229">
        <v>20000</v>
      </c>
      <c r="AR21331" s="205"/>
      <c r="AS21331" s="206"/>
    </row>
    <row r="21332" spans="38:45" x14ac:dyDescent="0.55000000000000004">
      <c r="AL21332" s="254" t="s">
        <v>62403</v>
      </c>
      <c r="AM21332" s="255">
        <v>200000</v>
      </c>
      <c r="AO21332" s="228" t="s">
        <v>46160</v>
      </c>
      <c r="AP21332" s="229">
        <v>36100</v>
      </c>
      <c r="AR21332" s="205"/>
      <c r="AS21332" s="206"/>
    </row>
    <row r="21333" spans="38:45" x14ac:dyDescent="0.55000000000000004">
      <c r="AL21333" s="254" t="s">
        <v>50773</v>
      </c>
      <c r="AM21333" s="255">
        <v>225033.74</v>
      </c>
      <c r="AO21333" s="228" t="s">
        <v>26864</v>
      </c>
      <c r="AP21333" s="229">
        <v>3340</v>
      </c>
      <c r="AR21333" s="205"/>
      <c r="AS21333" s="206"/>
    </row>
    <row r="21334" spans="38:45" x14ac:dyDescent="0.55000000000000004">
      <c r="AL21334" s="254" t="s">
        <v>35781</v>
      </c>
      <c r="AM21334" s="255">
        <v>4800675.2300000004</v>
      </c>
      <c r="AO21334" s="228" t="s">
        <v>43352</v>
      </c>
      <c r="AP21334" s="229">
        <v>8446.36</v>
      </c>
      <c r="AR21334" s="205"/>
      <c r="AS21334" s="206"/>
    </row>
    <row r="21335" spans="38:45" x14ac:dyDescent="0.55000000000000004">
      <c r="AL21335" s="254" t="s">
        <v>58113</v>
      </c>
      <c r="AM21335" s="255">
        <v>144290.85</v>
      </c>
      <c r="AO21335" s="228" t="s">
        <v>26866</v>
      </c>
      <c r="AP21335" s="229">
        <v>2259</v>
      </c>
      <c r="AR21335" s="205"/>
      <c r="AS21335" s="206"/>
    </row>
    <row r="21336" spans="38:45" x14ac:dyDescent="0.55000000000000004">
      <c r="AL21336" s="254" t="s">
        <v>14391</v>
      </c>
      <c r="AM21336" s="255">
        <v>608.83000000000004</v>
      </c>
      <c r="AO21336" s="228" t="s">
        <v>54542</v>
      </c>
      <c r="AP21336" s="229">
        <v>17257.5</v>
      </c>
      <c r="AR21336" s="205"/>
      <c r="AS21336" s="206"/>
    </row>
    <row r="21337" spans="38:45" x14ac:dyDescent="0.55000000000000004">
      <c r="AL21337" s="254" t="s">
        <v>56870</v>
      </c>
      <c r="AM21337" s="255">
        <v>47087.68</v>
      </c>
      <c r="AO21337" s="228" t="s">
        <v>47587</v>
      </c>
      <c r="AP21337" s="229">
        <v>54281.25</v>
      </c>
      <c r="AR21337" s="205"/>
      <c r="AS21337" s="206"/>
    </row>
    <row r="21338" spans="38:45" x14ac:dyDescent="0.55000000000000004">
      <c r="AL21338" s="254" t="s">
        <v>46187</v>
      </c>
      <c r="AM21338" s="255">
        <v>82425.3</v>
      </c>
      <c r="AO21338" s="228" t="s">
        <v>54543</v>
      </c>
      <c r="AP21338" s="229">
        <v>10080</v>
      </c>
      <c r="AR21338" s="205"/>
      <c r="AS21338" s="206"/>
    </row>
    <row r="21339" spans="38:45" x14ac:dyDescent="0.55000000000000004">
      <c r="AL21339" s="254" t="s">
        <v>60957</v>
      </c>
      <c r="AM21339" s="255">
        <v>28275</v>
      </c>
      <c r="AO21339" s="228" t="s">
        <v>54544</v>
      </c>
      <c r="AP21339" s="229">
        <v>7500</v>
      </c>
      <c r="AR21339" s="205"/>
      <c r="AS21339" s="206"/>
    </row>
    <row r="21340" spans="38:45" x14ac:dyDescent="0.55000000000000004">
      <c r="AL21340" s="254" t="s">
        <v>58385</v>
      </c>
      <c r="AM21340" s="255">
        <v>14131.88</v>
      </c>
      <c r="AO21340" s="228" t="s">
        <v>47588</v>
      </c>
      <c r="AP21340" s="229">
        <v>6243.85</v>
      </c>
      <c r="AR21340" s="205"/>
      <c r="AS21340" s="206"/>
    </row>
    <row r="21341" spans="38:45" x14ac:dyDescent="0.55000000000000004">
      <c r="AL21341" s="254" t="s">
        <v>28910</v>
      </c>
      <c r="AM21341" s="255">
        <v>2448372.61</v>
      </c>
      <c r="AO21341" s="228" t="s">
        <v>54545</v>
      </c>
      <c r="AP21341" s="229">
        <v>564.91</v>
      </c>
      <c r="AR21341" s="205"/>
      <c r="AS21341" s="206"/>
    </row>
    <row r="21342" spans="38:45" x14ac:dyDescent="0.55000000000000004">
      <c r="AL21342" s="254" t="s">
        <v>14392</v>
      </c>
      <c r="AM21342" s="255">
        <v>2985364.9</v>
      </c>
      <c r="AO21342" s="228" t="s">
        <v>35594</v>
      </c>
      <c r="AP21342" s="229">
        <v>34229.42</v>
      </c>
      <c r="AR21342" s="205"/>
      <c r="AS21342" s="206"/>
    </row>
    <row r="21343" spans="38:45" x14ac:dyDescent="0.55000000000000004">
      <c r="AL21343" s="254" t="s">
        <v>50774</v>
      </c>
      <c r="AM21343" s="255">
        <v>17491.7</v>
      </c>
      <c r="AO21343" s="228" t="s">
        <v>54546</v>
      </c>
      <c r="AP21343" s="229">
        <v>387081.08</v>
      </c>
      <c r="AR21343" s="205"/>
      <c r="AS21343" s="206"/>
    </row>
    <row r="21344" spans="38:45" x14ac:dyDescent="0.55000000000000004">
      <c r="AL21344" s="254" t="s">
        <v>28911</v>
      </c>
      <c r="AM21344" s="255">
        <v>1051109.07</v>
      </c>
      <c r="AO21344" s="228" t="s">
        <v>26917</v>
      </c>
      <c r="AP21344" s="229">
        <v>557602.35</v>
      </c>
      <c r="AR21344" s="205"/>
      <c r="AS21344" s="206"/>
    </row>
    <row r="21345" spans="38:45" x14ac:dyDescent="0.55000000000000004">
      <c r="AL21345" s="254" t="s">
        <v>48556</v>
      </c>
      <c r="AM21345" s="255">
        <v>1000127.58</v>
      </c>
      <c r="AO21345" s="228" t="s">
        <v>47589</v>
      </c>
      <c r="AP21345" s="229">
        <v>735.35</v>
      </c>
      <c r="AR21345" s="205"/>
      <c r="AS21345" s="206"/>
    </row>
    <row r="21346" spans="38:45" x14ac:dyDescent="0.55000000000000004">
      <c r="AL21346" s="254" t="s">
        <v>14394</v>
      </c>
      <c r="AM21346" s="255">
        <v>556.29</v>
      </c>
      <c r="AO21346" s="228" t="s">
        <v>35595</v>
      </c>
      <c r="AP21346" s="229">
        <v>100831.18</v>
      </c>
      <c r="AR21346" s="205"/>
      <c r="AS21346" s="206"/>
    </row>
    <row r="21347" spans="38:45" x14ac:dyDescent="0.55000000000000004">
      <c r="AL21347" s="254" t="s">
        <v>49426</v>
      </c>
      <c r="AM21347" s="255">
        <v>39610.58</v>
      </c>
      <c r="AO21347" s="228" t="s">
        <v>26918</v>
      </c>
      <c r="AP21347" s="229">
        <v>157358.01</v>
      </c>
      <c r="AR21347" s="205"/>
      <c r="AS21347" s="206"/>
    </row>
    <row r="21348" spans="38:45" x14ac:dyDescent="0.55000000000000004">
      <c r="AL21348" s="254" t="s">
        <v>28912</v>
      </c>
      <c r="AM21348" s="255">
        <v>9755.41</v>
      </c>
      <c r="AO21348" s="228" t="s">
        <v>54547</v>
      </c>
      <c r="AP21348" s="229">
        <v>48.78</v>
      </c>
      <c r="AR21348" s="205"/>
      <c r="AS21348" s="206"/>
    </row>
    <row r="21349" spans="38:45" x14ac:dyDescent="0.55000000000000004">
      <c r="AL21349" s="254" t="s">
        <v>28930</v>
      </c>
      <c r="AM21349" s="255">
        <v>39912.67</v>
      </c>
      <c r="AO21349" s="228" t="s">
        <v>26919</v>
      </c>
      <c r="AP21349" s="229">
        <v>133756.65</v>
      </c>
      <c r="AR21349" s="205"/>
      <c r="AS21349" s="206"/>
    </row>
    <row r="21350" spans="38:45" x14ac:dyDescent="0.55000000000000004">
      <c r="AL21350" s="254" t="s">
        <v>47615</v>
      </c>
      <c r="AM21350" s="255">
        <v>58261.39</v>
      </c>
      <c r="AO21350" s="228" t="s">
        <v>26920</v>
      </c>
      <c r="AP21350" s="229">
        <v>6965.23</v>
      </c>
      <c r="AR21350" s="205"/>
      <c r="AS21350" s="206"/>
    </row>
    <row r="21351" spans="38:45" x14ac:dyDescent="0.55000000000000004">
      <c r="AL21351" s="254" t="s">
        <v>40904</v>
      </c>
      <c r="AM21351" s="255">
        <v>31041.599999999999</v>
      </c>
      <c r="AO21351" s="228" t="s">
        <v>54548</v>
      </c>
      <c r="AP21351" s="229">
        <v>18930.34</v>
      </c>
      <c r="AR21351" s="205"/>
      <c r="AS21351" s="206"/>
    </row>
    <row r="21352" spans="38:45" x14ac:dyDescent="0.55000000000000004">
      <c r="AL21352" s="254" t="s">
        <v>28931</v>
      </c>
      <c r="AM21352" s="255">
        <v>9307.9500000000007</v>
      </c>
      <c r="AO21352" s="228" t="s">
        <v>26921</v>
      </c>
      <c r="AP21352" s="229">
        <v>71453.47</v>
      </c>
      <c r="AR21352" s="205"/>
      <c r="AS21352" s="206"/>
    </row>
    <row r="21353" spans="38:45" x14ac:dyDescent="0.55000000000000004">
      <c r="AL21353" s="254" t="s">
        <v>28932</v>
      </c>
      <c r="AM21353" s="255">
        <v>3600</v>
      </c>
      <c r="AO21353" s="228" t="s">
        <v>34072</v>
      </c>
      <c r="AP21353" s="229">
        <v>1001.14</v>
      </c>
      <c r="AR21353" s="205"/>
      <c r="AS21353" s="206"/>
    </row>
    <row r="21354" spans="38:45" x14ac:dyDescent="0.55000000000000004">
      <c r="AL21354" s="254" t="s">
        <v>62404</v>
      </c>
      <c r="AM21354" s="255">
        <v>2951</v>
      </c>
      <c r="AO21354" s="228" t="s">
        <v>26922</v>
      </c>
      <c r="AP21354" s="229">
        <v>18807.080000000002</v>
      </c>
      <c r="AR21354" s="205"/>
      <c r="AS21354" s="206"/>
    </row>
    <row r="21355" spans="38:45" x14ac:dyDescent="0.55000000000000004">
      <c r="AL21355" s="254" t="s">
        <v>28933</v>
      </c>
      <c r="AM21355" s="255">
        <v>8189.71</v>
      </c>
      <c r="AO21355" s="228" t="s">
        <v>26923</v>
      </c>
      <c r="AP21355" s="229">
        <v>18482.28</v>
      </c>
      <c r="AR21355" s="205"/>
      <c r="AS21355" s="206"/>
    </row>
    <row r="21356" spans="38:45" x14ac:dyDescent="0.55000000000000004">
      <c r="AL21356" s="254" t="s">
        <v>59357</v>
      </c>
      <c r="AM21356" s="255">
        <v>7473</v>
      </c>
      <c r="AO21356" s="228" t="s">
        <v>26924</v>
      </c>
      <c r="AP21356" s="229">
        <v>16317.33</v>
      </c>
      <c r="AR21356" s="205"/>
      <c r="AS21356" s="206"/>
    </row>
    <row r="21357" spans="38:45" x14ac:dyDescent="0.55000000000000004">
      <c r="AL21357" s="254" t="s">
        <v>28954</v>
      </c>
      <c r="AM21357" s="255">
        <v>72940.009999999995</v>
      </c>
      <c r="AO21357" s="228" t="s">
        <v>36670</v>
      </c>
      <c r="AP21357" s="229">
        <v>6138385.3799999999</v>
      </c>
      <c r="AR21357" s="205"/>
      <c r="AS21357" s="206"/>
    </row>
    <row r="21358" spans="38:45" x14ac:dyDescent="0.55000000000000004">
      <c r="AL21358" s="254" t="s">
        <v>28955</v>
      </c>
      <c r="AM21358" s="255">
        <v>24206.400000000001</v>
      </c>
      <c r="AO21358" s="228" t="s">
        <v>43353</v>
      </c>
      <c r="AP21358" s="229">
        <v>3254.07</v>
      </c>
      <c r="AR21358" s="205"/>
      <c r="AS21358" s="206"/>
    </row>
    <row r="21359" spans="38:45" x14ac:dyDescent="0.55000000000000004">
      <c r="AL21359" s="254" t="s">
        <v>28958</v>
      </c>
      <c r="AM21359" s="255">
        <v>2873.35</v>
      </c>
      <c r="AO21359" s="228" t="s">
        <v>14172</v>
      </c>
      <c r="AP21359" s="229">
        <v>154305.04999999999</v>
      </c>
      <c r="AR21359" s="205"/>
      <c r="AS21359" s="206"/>
    </row>
    <row r="21360" spans="38:45" x14ac:dyDescent="0.55000000000000004">
      <c r="AL21360" s="254" t="s">
        <v>28959</v>
      </c>
      <c r="AM21360" s="255">
        <v>260.5</v>
      </c>
      <c r="AO21360" s="228" t="s">
        <v>26925</v>
      </c>
      <c r="AP21360" s="229">
        <v>3000</v>
      </c>
      <c r="AR21360" s="205"/>
      <c r="AS21360" s="206"/>
    </row>
    <row r="21361" spans="38:45" x14ac:dyDescent="0.55000000000000004">
      <c r="AL21361" s="254" t="s">
        <v>28961</v>
      </c>
      <c r="AM21361" s="255">
        <v>2306</v>
      </c>
      <c r="AO21361" s="228" t="s">
        <v>43354</v>
      </c>
      <c r="AP21361" s="229">
        <v>92904.98</v>
      </c>
      <c r="AR21361" s="205"/>
      <c r="AS21361" s="206"/>
    </row>
    <row r="21362" spans="38:45" x14ac:dyDescent="0.55000000000000004">
      <c r="AL21362" s="254" t="s">
        <v>28962</v>
      </c>
      <c r="AM21362" s="255">
        <v>7546.52</v>
      </c>
      <c r="AO21362" s="228" t="s">
        <v>26926</v>
      </c>
      <c r="AP21362" s="229">
        <v>511070.39</v>
      </c>
      <c r="AR21362" s="205"/>
      <c r="AS21362" s="206"/>
    </row>
    <row r="21363" spans="38:45" x14ac:dyDescent="0.55000000000000004">
      <c r="AL21363" s="254" t="s">
        <v>28986</v>
      </c>
      <c r="AM21363" s="255">
        <v>1600</v>
      </c>
      <c r="AO21363" s="228" t="s">
        <v>34073</v>
      </c>
      <c r="AP21363" s="229">
        <v>2235.23</v>
      </c>
      <c r="AR21363" s="205"/>
      <c r="AS21363" s="206"/>
    </row>
    <row r="21364" spans="38:45" x14ac:dyDescent="0.55000000000000004">
      <c r="AL21364" s="254" t="s">
        <v>60040</v>
      </c>
      <c r="AM21364" s="255">
        <v>26987</v>
      </c>
      <c r="AO21364" s="228" t="s">
        <v>14173</v>
      </c>
      <c r="AP21364" s="229">
        <v>640043.97</v>
      </c>
      <c r="AR21364" s="205"/>
      <c r="AS21364" s="206"/>
    </row>
    <row r="21365" spans="38:45" x14ac:dyDescent="0.55000000000000004">
      <c r="AL21365" s="254" t="s">
        <v>34267</v>
      </c>
      <c r="AM21365" s="255">
        <v>1420</v>
      </c>
      <c r="AO21365" s="228" t="s">
        <v>14174</v>
      </c>
      <c r="AP21365" s="229">
        <v>304924.55</v>
      </c>
      <c r="AR21365" s="205"/>
      <c r="AS21365" s="206"/>
    </row>
    <row r="21366" spans="38:45" x14ac:dyDescent="0.55000000000000004">
      <c r="AL21366" s="254" t="s">
        <v>28990</v>
      </c>
      <c r="AM21366" s="255">
        <v>231.04</v>
      </c>
      <c r="AO21366" s="228" t="s">
        <v>26927</v>
      </c>
      <c r="AP21366" s="229">
        <v>71536.08</v>
      </c>
      <c r="AR21366" s="205"/>
      <c r="AS21366" s="206"/>
    </row>
    <row r="21367" spans="38:45" x14ac:dyDescent="0.55000000000000004">
      <c r="AL21367" s="254" t="s">
        <v>35787</v>
      </c>
      <c r="AM21367" s="255">
        <v>1168.4100000000001</v>
      </c>
      <c r="AO21367" s="228" t="s">
        <v>43355</v>
      </c>
      <c r="AP21367" s="229">
        <v>62100</v>
      </c>
      <c r="AR21367" s="205"/>
      <c r="AS21367" s="206"/>
    </row>
    <row r="21368" spans="38:45" x14ac:dyDescent="0.55000000000000004">
      <c r="AL21368" s="254" t="s">
        <v>28991</v>
      </c>
      <c r="AM21368" s="255">
        <v>33437.83</v>
      </c>
      <c r="AO21368" s="228" t="s">
        <v>49411</v>
      </c>
      <c r="AP21368" s="229">
        <v>144</v>
      </c>
      <c r="AR21368" s="205"/>
      <c r="AS21368" s="206"/>
    </row>
    <row r="21369" spans="38:45" x14ac:dyDescent="0.55000000000000004">
      <c r="AL21369" s="254" t="s">
        <v>28992</v>
      </c>
      <c r="AM21369" s="255">
        <v>3935</v>
      </c>
      <c r="AO21369" s="228" t="s">
        <v>48529</v>
      </c>
      <c r="AP21369" s="229">
        <v>8704.4500000000007</v>
      </c>
      <c r="AR21369" s="205"/>
      <c r="AS21369" s="206"/>
    </row>
    <row r="21370" spans="38:45" x14ac:dyDescent="0.55000000000000004">
      <c r="AL21370" s="254" t="s">
        <v>28993</v>
      </c>
      <c r="AM21370" s="255">
        <v>13536.75</v>
      </c>
      <c r="AO21370" s="228" t="s">
        <v>39669</v>
      </c>
      <c r="AP21370" s="229">
        <v>9769.1</v>
      </c>
      <c r="AR21370" s="205"/>
      <c r="AS21370" s="206"/>
    </row>
    <row r="21371" spans="38:45" x14ac:dyDescent="0.55000000000000004">
      <c r="AL21371" s="254" t="s">
        <v>40905</v>
      </c>
      <c r="AM21371" s="255">
        <v>20000</v>
      </c>
      <c r="AO21371" s="228" t="s">
        <v>26929</v>
      </c>
      <c r="AP21371" s="229">
        <v>2340.42</v>
      </c>
      <c r="AR21371" s="205"/>
      <c r="AS21371" s="206"/>
    </row>
    <row r="21372" spans="38:45" x14ac:dyDescent="0.55000000000000004">
      <c r="AL21372" s="254" t="s">
        <v>28995</v>
      </c>
      <c r="AM21372" s="255">
        <v>34000</v>
      </c>
      <c r="AO21372" s="228" t="s">
        <v>43356</v>
      </c>
      <c r="AP21372" s="229">
        <v>9920.5300000000007</v>
      </c>
      <c r="AR21372" s="205"/>
      <c r="AS21372" s="206"/>
    </row>
    <row r="21373" spans="38:45" x14ac:dyDescent="0.55000000000000004">
      <c r="AL21373" s="254" t="s">
        <v>29005</v>
      </c>
      <c r="AM21373" s="255">
        <v>89205.119999999995</v>
      </c>
      <c r="AO21373" s="228" t="s">
        <v>26930</v>
      </c>
      <c r="AP21373" s="229">
        <v>328479.93</v>
      </c>
      <c r="AR21373" s="205"/>
      <c r="AS21373" s="206"/>
    </row>
    <row r="21374" spans="38:45" x14ac:dyDescent="0.55000000000000004">
      <c r="AL21374" s="254" t="s">
        <v>29006</v>
      </c>
      <c r="AM21374" s="255">
        <v>6824.56</v>
      </c>
      <c r="AO21374" s="228" t="s">
        <v>14175</v>
      </c>
      <c r="AP21374" s="229">
        <v>891352.8</v>
      </c>
      <c r="AR21374" s="205"/>
      <c r="AS21374" s="206"/>
    </row>
    <row r="21375" spans="38:45" x14ac:dyDescent="0.55000000000000004">
      <c r="AL21375" s="254" t="s">
        <v>29008</v>
      </c>
      <c r="AM21375" s="255">
        <v>6247.1</v>
      </c>
      <c r="AO21375" s="228" t="s">
        <v>26931</v>
      </c>
      <c r="AP21375" s="229">
        <v>1584310.51</v>
      </c>
      <c r="AR21375" s="205"/>
      <c r="AS21375" s="206"/>
    </row>
    <row r="21376" spans="38:45" x14ac:dyDescent="0.55000000000000004">
      <c r="AL21376" s="254" t="s">
        <v>32900</v>
      </c>
      <c r="AM21376" s="255">
        <v>5654</v>
      </c>
      <c r="AO21376" s="228" t="s">
        <v>48530</v>
      </c>
      <c r="AP21376" s="229">
        <v>41657.46</v>
      </c>
      <c r="AR21376" s="205"/>
      <c r="AS21376" s="206"/>
    </row>
    <row r="21377" spans="38:45" x14ac:dyDescent="0.55000000000000004">
      <c r="AL21377" s="254" t="s">
        <v>29010</v>
      </c>
      <c r="AM21377" s="255">
        <v>189130.8</v>
      </c>
      <c r="AO21377" s="228" t="s">
        <v>14176</v>
      </c>
      <c r="AP21377" s="229">
        <v>131508.74</v>
      </c>
      <c r="AR21377" s="205"/>
      <c r="AS21377" s="206"/>
    </row>
    <row r="21378" spans="38:45" x14ac:dyDescent="0.55000000000000004">
      <c r="AL21378" s="254" t="s">
        <v>50775</v>
      </c>
      <c r="AM21378" s="255">
        <v>24512.79</v>
      </c>
      <c r="AO21378" s="228" t="s">
        <v>26932</v>
      </c>
      <c r="AP21378" s="229">
        <v>3250325.69</v>
      </c>
      <c r="AR21378" s="205"/>
      <c r="AS21378" s="206"/>
    </row>
    <row r="21379" spans="38:45" x14ac:dyDescent="0.55000000000000004">
      <c r="AL21379" s="254" t="s">
        <v>29037</v>
      </c>
      <c r="AM21379" s="255">
        <v>25183.46</v>
      </c>
      <c r="AO21379" s="228" t="s">
        <v>48531</v>
      </c>
      <c r="AP21379" s="229">
        <v>-26915.33</v>
      </c>
      <c r="AR21379" s="205"/>
      <c r="AS21379" s="206"/>
    </row>
    <row r="21380" spans="38:45" x14ac:dyDescent="0.55000000000000004">
      <c r="AL21380" s="254" t="s">
        <v>29040</v>
      </c>
      <c r="AM21380" s="255">
        <v>73764</v>
      </c>
      <c r="AO21380" s="228" t="s">
        <v>40891</v>
      </c>
      <c r="AP21380" s="229">
        <v>810839</v>
      </c>
      <c r="AR21380" s="205"/>
      <c r="AS21380" s="206"/>
    </row>
    <row r="21381" spans="38:45" x14ac:dyDescent="0.55000000000000004">
      <c r="AL21381" s="254" t="s">
        <v>50776</v>
      </c>
      <c r="AM21381" s="255">
        <v>111232.5</v>
      </c>
      <c r="AO21381" s="228" t="s">
        <v>26933</v>
      </c>
      <c r="AP21381" s="229">
        <v>93750.46</v>
      </c>
      <c r="AR21381" s="205"/>
      <c r="AS21381" s="206"/>
    </row>
    <row r="21382" spans="38:45" x14ac:dyDescent="0.55000000000000004">
      <c r="AL21382" s="254" t="s">
        <v>29103</v>
      </c>
      <c r="AM21382" s="255">
        <v>23345.87</v>
      </c>
      <c r="AO21382" s="228" t="s">
        <v>46161</v>
      </c>
      <c r="AP21382" s="229">
        <v>93050</v>
      </c>
      <c r="AR21382" s="205"/>
      <c r="AS21382" s="206"/>
    </row>
    <row r="21383" spans="38:45" x14ac:dyDescent="0.55000000000000004">
      <c r="AL21383" s="254" t="s">
        <v>29104</v>
      </c>
      <c r="AM21383" s="255">
        <v>3200</v>
      </c>
      <c r="AO21383" s="228" t="s">
        <v>46162</v>
      </c>
      <c r="AP21383" s="229">
        <v>7118.34</v>
      </c>
      <c r="AR21383" s="205"/>
      <c r="AS21383" s="206"/>
    </row>
    <row r="21384" spans="38:45" x14ac:dyDescent="0.55000000000000004">
      <c r="AL21384" s="254" t="s">
        <v>60958</v>
      </c>
      <c r="AM21384" s="255">
        <v>5202.78</v>
      </c>
      <c r="AO21384" s="228" t="s">
        <v>47590</v>
      </c>
      <c r="AP21384" s="229">
        <v>1500</v>
      </c>
      <c r="AR21384" s="205"/>
      <c r="AS21384" s="206"/>
    </row>
    <row r="21385" spans="38:45" x14ac:dyDescent="0.55000000000000004">
      <c r="AL21385" s="254" t="s">
        <v>50778</v>
      </c>
      <c r="AM21385" s="255">
        <v>12150</v>
      </c>
      <c r="AO21385" s="228" t="s">
        <v>26946</v>
      </c>
      <c r="AP21385" s="229">
        <v>6895.85</v>
      </c>
      <c r="AR21385" s="205"/>
      <c r="AS21385" s="206"/>
    </row>
    <row r="21386" spans="38:45" x14ac:dyDescent="0.55000000000000004">
      <c r="AL21386" s="254" t="s">
        <v>46193</v>
      </c>
      <c r="AM21386" s="255">
        <v>280715.52000000002</v>
      </c>
      <c r="AO21386" s="228" t="s">
        <v>26948</v>
      </c>
      <c r="AP21386" s="229">
        <v>2003.31</v>
      </c>
      <c r="AR21386" s="205"/>
      <c r="AS21386" s="206"/>
    </row>
    <row r="21387" spans="38:45" x14ac:dyDescent="0.55000000000000004">
      <c r="AL21387" s="254" t="s">
        <v>29105</v>
      </c>
      <c r="AM21387" s="255">
        <v>15340.61</v>
      </c>
      <c r="AO21387" s="228" t="s">
        <v>26949</v>
      </c>
      <c r="AP21387" s="229">
        <v>15376.19</v>
      </c>
      <c r="AR21387" s="205"/>
      <c r="AS21387" s="206"/>
    </row>
    <row r="21388" spans="38:45" x14ac:dyDescent="0.55000000000000004">
      <c r="AL21388" s="254" t="s">
        <v>50780</v>
      </c>
      <c r="AM21388" s="255">
        <v>365.45</v>
      </c>
      <c r="AO21388" s="228" t="s">
        <v>26965</v>
      </c>
      <c r="AP21388" s="229">
        <v>121916.99</v>
      </c>
      <c r="AR21388" s="205"/>
      <c r="AS21388" s="206"/>
    </row>
    <row r="21389" spans="38:45" x14ac:dyDescent="0.55000000000000004">
      <c r="AL21389" s="254" t="s">
        <v>29106</v>
      </c>
      <c r="AM21389" s="255">
        <v>322.60000000000002</v>
      </c>
      <c r="AO21389" s="228" t="s">
        <v>34084</v>
      </c>
      <c r="AP21389" s="229">
        <v>54091.68</v>
      </c>
      <c r="AR21389" s="205"/>
      <c r="AS21389" s="206"/>
    </row>
    <row r="21390" spans="38:45" x14ac:dyDescent="0.55000000000000004">
      <c r="AL21390" s="254" t="s">
        <v>60959</v>
      </c>
      <c r="AM21390" s="255">
        <v>9864.84</v>
      </c>
      <c r="AO21390" s="228" t="s">
        <v>26967</v>
      </c>
      <c r="AP21390" s="229">
        <v>32381.33</v>
      </c>
      <c r="AR21390" s="205"/>
      <c r="AS21390" s="206"/>
    </row>
    <row r="21391" spans="38:45" x14ac:dyDescent="0.55000000000000004">
      <c r="AL21391" s="254" t="s">
        <v>29107</v>
      </c>
      <c r="AM21391" s="255">
        <v>372.18</v>
      </c>
      <c r="AO21391" s="228" t="s">
        <v>46163</v>
      </c>
      <c r="AP21391" s="229">
        <v>45000</v>
      </c>
      <c r="AR21391" s="205"/>
      <c r="AS21391" s="206"/>
    </row>
    <row r="21392" spans="38:45" x14ac:dyDescent="0.55000000000000004">
      <c r="AL21392" s="254" t="s">
        <v>60960</v>
      </c>
      <c r="AM21392" s="255">
        <v>615.35</v>
      </c>
      <c r="AO21392" s="228" t="s">
        <v>46164</v>
      </c>
      <c r="AP21392" s="229">
        <v>661.13</v>
      </c>
      <c r="AR21392" s="205"/>
      <c r="AS21392" s="206"/>
    </row>
    <row r="21393" spans="38:45" x14ac:dyDescent="0.55000000000000004">
      <c r="AL21393" s="254" t="s">
        <v>60961</v>
      </c>
      <c r="AM21393" s="255">
        <v>219.32</v>
      </c>
      <c r="AO21393" s="228" t="s">
        <v>34085</v>
      </c>
      <c r="AP21393" s="229">
        <v>69616.009999999995</v>
      </c>
      <c r="AR21393" s="205"/>
      <c r="AS21393" s="206"/>
    </row>
    <row r="21394" spans="38:45" x14ac:dyDescent="0.55000000000000004">
      <c r="AL21394" s="254" t="s">
        <v>60962</v>
      </c>
      <c r="AM21394" s="255">
        <v>5.18</v>
      </c>
      <c r="AO21394" s="228" t="s">
        <v>26968</v>
      </c>
      <c r="AP21394" s="229">
        <v>21111.78</v>
      </c>
      <c r="AR21394" s="205"/>
      <c r="AS21394" s="206"/>
    </row>
    <row r="21395" spans="38:45" x14ac:dyDescent="0.55000000000000004">
      <c r="AL21395" s="254" t="s">
        <v>29109</v>
      </c>
      <c r="AM21395" s="255">
        <v>580.5</v>
      </c>
      <c r="AO21395" s="228" t="s">
        <v>26969</v>
      </c>
      <c r="AP21395" s="229">
        <v>48252.83</v>
      </c>
    </row>
    <row r="21396" spans="38:45" x14ac:dyDescent="0.55000000000000004">
      <c r="AL21396" s="254" t="s">
        <v>60963</v>
      </c>
      <c r="AM21396" s="255">
        <v>2086.5300000000002</v>
      </c>
      <c r="AO21396" s="228" t="s">
        <v>26970</v>
      </c>
      <c r="AP21396" s="229">
        <v>2041.51</v>
      </c>
    </row>
    <row r="21397" spans="38:45" x14ac:dyDescent="0.55000000000000004">
      <c r="AL21397" s="254" t="s">
        <v>29111</v>
      </c>
      <c r="AM21397" s="255">
        <v>1625.94</v>
      </c>
      <c r="AO21397" s="228" t="s">
        <v>26971</v>
      </c>
      <c r="AP21397" s="229">
        <v>22726.12</v>
      </c>
    </row>
    <row r="21398" spans="38:45" x14ac:dyDescent="0.55000000000000004">
      <c r="AL21398" s="254" t="s">
        <v>65205</v>
      </c>
      <c r="AM21398" s="255">
        <v>-32002.240000000002</v>
      </c>
      <c r="AO21398" s="228" t="s">
        <v>26972</v>
      </c>
      <c r="AP21398" s="229">
        <v>2602.31</v>
      </c>
    </row>
    <row r="21399" spans="38:45" x14ac:dyDescent="0.55000000000000004">
      <c r="AL21399" s="254" t="s">
        <v>29112</v>
      </c>
      <c r="AM21399" s="255">
        <v>16864.22</v>
      </c>
      <c r="AO21399" s="228" t="s">
        <v>34086</v>
      </c>
      <c r="AP21399" s="229">
        <v>33955.5</v>
      </c>
    </row>
    <row r="21400" spans="38:45" x14ac:dyDescent="0.55000000000000004">
      <c r="AL21400" s="254" t="s">
        <v>29113</v>
      </c>
      <c r="AM21400" s="255">
        <v>18739.86</v>
      </c>
      <c r="AO21400" s="228" t="s">
        <v>43357</v>
      </c>
      <c r="AP21400" s="229">
        <v>5059.1099999999997</v>
      </c>
    </row>
    <row r="21401" spans="38:45" x14ac:dyDescent="0.55000000000000004">
      <c r="AL21401" s="254" t="s">
        <v>29114</v>
      </c>
      <c r="AM21401" s="255">
        <v>5056.84</v>
      </c>
      <c r="AO21401" s="228" t="s">
        <v>26973</v>
      </c>
      <c r="AP21401" s="229">
        <v>507.16</v>
      </c>
    </row>
    <row r="21402" spans="38:45" x14ac:dyDescent="0.55000000000000004">
      <c r="AL21402" s="254" t="s">
        <v>29115</v>
      </c>
      <c r="AM21402" s="255">
        <v>11356.29</v>
      </c>
      <c r="AO21402" s="228" t="s">
        <v>14178</v>
      </c>
      <c r="AP21402" s="229">
        <v>19779.52</v>
      </c>
    </row>
    <row r="21403" spans="38:45" x14ac:dyDescent="0.55000000000000004">
      <c r="AL21403" s="254" t="s">
        <v>47618</v>
      </c>
      <c r="AM21403" s="255">
        <v>5144.8599999999997</v>
      </c>
      <c r="AO21403" s="228" t="s">
        <v>47591</v>
      </c>
      <c r="AP21403" s="229">
        <v>2680</v>
      </c>
    </row>
    <row r="21404" spans="38:45" x14ac:dyDescent="0.55000000000000004">
      <c r="AL21404" s="254" t="s">
        <v>29130</v>
      </c>
      <c r="AM21404" s="255">
        <v>8316.26</v>
      </c>
      <c r="AO21404" s="228" t="s">
        <v>26976</v>
      </c>
      <c r="AP21404" s="229">
        <v>11948</v>
      </c>
    </row>
    <row r="21405" spans="38:45" x14ac:dyDescent="0.55000000000000004">
      <c r="AL21405" s="254" t="s">
        <v>29131</v>
      </c>
      <c r="AM21405" s="255">
        <v>5860</v>
      </c>
      <c r="AO21405" s="228" t="s">
        <v>36673</v>
      </c>
      <c r="AP21405" s="229">
        <v>3744.03</v>
      </c>
    </row>
    <row r="21406" spans="38:45" x14ac:dyDescent="0.55000000000000004">
      <c r="AL21406" s="254" t="s">
        <v>29147</v>
      </c>
      <c r="AM21406" s="255">
        <v>62180.19</v>
      </c>
      <c r="AO21406" s="228" t="s">
        <v>34094</v>
      </c>
      <c r="AP21406" s="229">
        <v>322120.26</v>
      </c>
    </row>
    <row r="21407" spans="38:45" x14ac:dyDescent="0.55000000000000004">
      <c r="AL21407" s="254" t="s">
        <v>49428</v>
      </c>
      <c r="AM21407" s="255">
        <v>13414.4</v>
      </c>
      <c r="AO21407" s="228" t="s">
        <v>27058</v>
      </c>
      <c r="AP21407" s="229">
        <v>27230.46</v>
      </c>
    </row>
    <row r="21408" spans="38:45" x14ac:dyDescent="0.55000000000000004">
      <c r="AL21408" s="254" t="s">
        <v>29148</v>
      </c>
      <c r="AM21408" s="255">
        <v>2707.98</v>
      </c>
      <c r="AO21408" s="228" t="s">
        <v>27060</v>
      </c>
      <c r="AP21408" s="229">
        <v>912356.31</v>
      </c>
    </row>
    <row r="21409" spans="38:42" x14ac:dyDescent="0.55000000000000004">
      <c r="AL21409" s="254" t="s">
        <v>62405</v>
      </c>
      <c r="AM21409" s="255">
        <v>10284.86</v>
      </c>
      <c r="AO21409" s="228" t="s">
        <v>27061</v>
      </c>
      <c r="AP21409" s="229">
        <v>133416.23000000001</v>
      </c>
    </row>
    <row r="21410" spans="38:42" x14ac:dyDescent="0.55000000000000004">
      <c r="AL21410" s="254" t="s">
        <v>62918</v>
      </c>
      <c r="AM21410" s="255">
        <v>3509.76</v>
      </c>
      <c r="AO21410" s="228" t="s">
        <v>27062</v>
      </c>
      <c r="AP21410" s="229">
        <v>576658.9</v>
      </c>
    </row>
    <row r="21411" spans="38:42" x14ac:dyDescent="0.55000000000000004">
      <c r="AL21411" s="254" t="s">
        <v>29149</v>
      </c>
      <c r="AM21411" s="255">
        <v>81062</v>
      </c>
      <c r="AO21411" s="228" t="s">
        <v>34095</v>
      </c>
      <c r="AP21411" s="229">
        <v>4788.84</v>
      </c>
    </row>
    <row r="21412" spans="38:42" x14ac:dyDescent="0.55000000000000004">
      <c r="AL21412" s="254" t="s">
        <v>54583</v>
      </c>
      <c r="AM21412" s="255">
        <v>22500</v>
      </c>
      <c r="AO21412" s="228" t="s">
        <v>50762</v>
      </c>
      <c r="AP21412" s="229">
        <v>27322.93</v>
      </c>
    </row>
    <row r="21413" spans="38:42" x14ac:dyDescent="0.55000000000000004">
      <c r="AL21413" s="254" t="s">
        <v>54584</v>
      </c>
      <c r="AM21413" s="255">
        <v>81851.070000000007</v>
      </c>
      <c r="AO21413" s="228" t="s">
        <v>27063</v>
      </c>
      <c r="AP21413" s="229">
        <v>81204.89</v>
      </c>
    </row>
    <row r="21414" spans="38:42" x14ac:dyDescent="0.55000000000000004">
      <c r="AL21414" s="254" t="s">
        <v>29152</v>
      </c>
      <c r="AM21414" s="255">
        <v>49205.02</v>
      </c>
      <c r="AO21414" s="228" t="s">
        <v>27065</v>
      </c>
      <c r="AP21414" s="229">
        <v>790915.07</v>
      </c>
    </row>
    <row r="21415" spans="38:42" x14ac:dyDescent="0.55000000000000004">
      <c r="AL21415" s="254" t="s">
        <v>56871</v>
      </c>
      <c r="AM21415" s="255">
        <v>3415.8</v>
      </c>
      <c r="AO21415" s="228" t="s">
        <v>27067</v>
      </c>
      <c r="AP21415" s="229">
        <v>122437.66</v>
      </c>
    </row>
    <row r="21416" spans="38:42" x14ac:dyDescent="0.55000000000000004">
      <c r="AL21416" s="254" t="s">
        <v>54585</v>
      </c>
      <c r="AM21416" s="255">
        <v>14187.25</v>
      </c>
      <c r="AO21416" s="228" t="s">
        <v>39466</v>
      </c>
      <c r="AP21416" s="229">
        <v>18380</v>
      </c>
    </row>
    <row r="21417" spans="38:42" x14ac:dyDescent="0.55000000000000004">
      <c r="AL21417" s="254" t="s">
        <v>35793</v>
      </c>
      <c r="AM21417" s="255">
        <v>95399.75</v>
      </c>
      <c r="AO21417" s="228" t="s">
        <v>27068</v>
      </c>
      <c r="AP21417" s="229">
        <v>421928.97</v>
      </c>
    </row>
    <row r="21418" spans="38:42" x14ac:dyDescent="0.55000000000000004">
      <c r="AL21418" s="254" t="s">
        <v>39576</v>
      </c>
      <c r="AM21418" s="255">
        <v>81472.72</v>
      </c>
      <c r="AO21418" s="228" t="s">
        <v>40892</v>
      </c>
      <c r="AP21418" s="229">
        <v>20835.78</v>
      </c>
    </row>
    <row r="21419" spans="38:42" x14ac:dyDescent="0.55000000000000004">
      <c r="AL21419" s="254" t="s">
        <v>43385</v>
      </c>
      <c r="AM21419" s="255">
        <v>7736.17</v>
      </c>
      <c r="AO21419" s="228" t="s">
        <v>27069</v>
      </c>
      <c r="AP21419" s="229">
        <v>108.8</v>
      </c>
    </row>
    <row r="21420" spans="38:42" x14ac:dyDescent="0.55000000000000004">
      <c r="AL21420" s="254" t="s">
        <v>35795</v>
      </c>
      <c r="AM21420" s="255">
        <v>4222.99</v>
      </c>
      <c r="AO21420" s="228" t="s">
        <v>49412</v>
      </c>
      <c r="AP21420" s="229">
        <v>412.33</v>
      </c>
    </row>
    <row r="21421" spans="38:42" x14ac:dyDescent="0.55000000000000004">
      <c r="AL21421" s="254" t="s">
        <v>58114</v>
      </c>
      <c r="AM21421" s="255">
        <v>1424.08</v>
      </c>
      <c r="AO21421" s="228" t="s">
        <v>27071</v>
      </c>
      <c r="AP21421" s="229">
        <v>53093.64</v>
      </c>
    </row>
    <row r="21422" spans="38:42" x14ac:dyDescent="0.55000000000000004">
      <c r="AL21422" s="254" t="s">
        <v>29163</v>
      </c>
      <c r="AM21422" s="255">
        <v>21568</v>
      </c>
      <c r="AO21422" s="228" t="s">
        <v>27072</v>
      </c>
      <c r="AP21422" s="229">
        <v>1444.65</v>
      </c>
    </row>
    <row r="21423" spans="38:42" x14ac:dyDescent="0.55000000000000004">
      <c r="AL21423" s="254" t="s">
        <v>48557</v>
      </c>
      <c r="AM21423" s="255">
        <v>5106</v>
      </c>
      <c r="AO21423" s="228" t="s">
        <v>27073</v>
      </c>
      <c r="AP21423" s="229">
        <v>9414.82</v>
      </c>
    </row>
    <row r="21424" spans="38:42" x14ac:dyDescent="0.55000000000000004">
      <c r="AL21424" s="254" t="s">
        <v>29187</v>
      </c>
      <c r="AM21424" s="255">
        <v>38551</v>
      </c>
      <c r="AO21424" s="228" t="s">
        <v>14182</v>
      </c>
      <c r="AP21424" s="229">
        <v>48565.64</v>
      </c>
    </row>
    <row r="21425" spans="38:42" x14ac:dyDescent="0.55000000000000004">
      <c r="AL21425" s="254" t="s">
        <v>29189</v>
      </c>
      <c r="AM21425" s="255">
        <v>30751.97</v>
      </c>
      <c r="AO21425" s="228" t="s">
        <v>36681</v>
      </c>
      <c r="AP21425" s="229">
        <v>9860960.1199999992</v>
      </c>
    </row>
    <row r="21426" spans="38:42" x14ac:dyDescent="0.55000000000000004">
      <c r="AL21426" s="254" t="s">
        <v>29191</v>
      </c>
      <c r="AM21426" s="255">
        <v>5255.73</v>
      </c>
      <c r="AO21426" s="228" t="s">
        <v>27075</v>
      </c>
      <c r="AP21426" s="229">
        <v>6250.05</v>
      </c>
    </row>
    <row r="21427" spans="38:42" x14ac:dyDescent="0.55000000000000004">
      <c r="AL21427" s="254" t="s">
        <v>47620</v>
      </c>
      <c r="AM21427" s="255">
        <v>43994.37</v>
      </c>
      <c r="AO21427" s="228" t="s">
        <v>47592</v>
      </c>
      <c r="AP21427" s="229">
        <v>101086.9</v>
      </c>
    </row>
    <row r="21428" spans="38:42" x14ac:dyDescent="0.55000000000000004">
      <c r="AL21428" s="254" t="s">
        <v>29206</v>
      </c>
      <c r="AM21428" s="255">
        <v>3249.83</v>
      </c>
      <c r="AO21428" s="228" t="s">
        <v>27076</v>
      </c>
      <c r="AP21428" s="229">
        <v>1222.71</v>
      </c>
    </row>
    <row r="21429" spans="38:42" x14ac:dyDescent="0.55000000000000004">
      <c r="AL21429" s="254" t="s">
        <v>47621</v>
      </c>
      <c r="AM21429" s="255">
        <v>8120.16</v>
      </c>
      <c r="AO21429" s="228" t="s">
        <v>27077</v>
      </c>
      <c r="AP21429" s="229">
        <v>50354.54</v>
      </c>
    </row>
    <row r="21430" spans="38:42" x14ac:dyDescent="0.55000000000000004">
      <c r="AL21430" s="254" t="s">
        <v>29207</v>
      </c>
      <c r="AM21430" s="255">
        <v>10617</v>
      </c>
      <c r="AO21430" s="228" t="s">
        <v>27078</v>
      </c>
      <c r="AP21430" s="229">
        <v>10650</v>
      </c>
    </row>
    <row r="21431" spans="38:42" x14ac:dyDescent="0.55000000000000004">
      <c r="AL21431" s="254" t="s">
        <v>34273</v>
      </c>
      <c r="AM21431" s="255">
        <v>9018.66</v>
      </c>
      <c r="AO21431" s="228" t="s">
        <v>27079</v>
      </c>
      <c r="AP21431" s="229">
        <v>4130.22</v>
      </c>
    </row>
    <row r="21432" spans="38:42" x14ac:dyDescent="0.55000000000000004">
      <c r="AL21432" s="254" t="s">
        <v>62406</v>
      </c>
      <c r="AM21432" s="255">
        <v>6069</v>
      </c>
      <c r="AO21432" s="228" t="s">
        <v>14183</v>
      </c>
      <c r="AP21432" s="229">
        <v>1021686.82</v>
      </c>
    </row>
    <row r="21433" spans="38:42" x14ac:dyDescent="0.55000000000000004">
      <c r="AL21433" s="254" t="s">
        <v>47622</v>
      </c>
      <c r="AM21433" s="255">
        <v>1000</v>
      </c>
      <c r="AO21433" s="228" t="s">
        <v>14184</v>
      </c>
      <c r="AP21433" s="229">
        <v>649394.77</v>
      </c>
    </row>
    <row r="21434" spans="38:42" x14ac:dyDescent="0.55000000000000004">
      <c r="AL21434" s="254" t="s">
        <v>29208</v>
      </c>
      <c r="AM21434" s="255">
        <v>56494.45</v>
      </c>
      <c r="AO21434" s="228" t="s">
        <v>27080</v>
      </c>
      <c r="AP21434" s="229">
        <v>271448.28999999998</v>
      </c>
    </row>
    <row r="21435" spans="38:42" x14ac:dyDescent="0.55000000000000004">
      <c r="AL21435" s="254" t="s">
        <v>29210</v>
      </c>
      <c r="AM21435" s="255">
        <v>10173.030000000001</v>
      </c>
      <c r="AO21435" s="228" t="s">
        <v>27081</v>
      </c>
      <c r="AP21435" s="229">
        <v>798615.77</v>
      </c>
    </row>
    <row r="21436" spans="38:42" x14ac:dyDescent="0.55000000000000004">
      <c r="AL21436" s="254" t="s">
        <v>49430</v>
      </c>
      <c r="AM21436" s="255">
        <v>6287</v>
      </c>
      <c r="AO21436" s="228" t="s">
        <v>27082</v>
      </c>
      <c r="AP21436" s="229">
        <v>26832.31</v>
      </c>
    </row>
    <row r="21437" spans="38:42" x14ac:dyDescent="0.55000000000000004">
      <c r="AL21437" s="254" t="s">
        <v>29220</v>
      </c>
      <c r="AM21437" s="255">
        <v>47127.56</v>
      </c>
      <c r="AO21437" s="228" t="s">
        <v>27087</v>
      </c>
      <c r="AP21437" s="229">
        <v>263634.38</v>
      </c>
    </row>
    <row r="21438" spans="38:42" x14ac:dyDescent="0.55000000000000004">
      <c r="AL21438" s="254" t="s">
        <v>58115</v>
      </c>
      <c r="AM21438" s="255">
        <v>44166.69</v>
      </c>
      <c r="AO21438" s="228" t="s">
        <v>27088</v>
      </c>
      <c r="AP21438" s="229">
        <v>886247.9</v>
      </c>
    </row>
    <row r="21439" spans="38:42" x14ac:dyDescent="0.55000000000000004">
      <c r="AL21439" s="254" t="s">
        <v>29221</v>
      </c>
      <c r="AM21439" s="255">
        <v>6263.03</v>
      </c>
      <c r="AO21439" s="228" t="s">
        <v>27089</v>
      </c>
      <c r="AP21439" s="229">
        <v>478961.5</v>
      </c>
    </row>
    <row r="21440" spans="38:42" x14ac:dyDescent="0.55000000000000004">
      <c r="AL21440" s="254" t="s">
        <v>29223</v>
      </c>
      <c r="AM21440" s="255">
        <v>3741</v>
      </c>
      <c r="AO21440" s="228" t="s">
        <v>54549</v>
      </c>
      <c r="AP21440" s="229">
        <v>16521.75</v>
      </c>
    </row>
    <row r="21441" spans="38:42" x14ac:dyDescent="0.55000000000000004">
      <c r="AL21441" s="254" t="s">
        <v>29247</v>
      </c>
      <c r="AM21441" s="255">
        <v>27407.58</v>
      </c>
      <c r="AO21441" s="228" t="s">
        <v>27092</v>
      </c>
      <c r="AP21441" s="229">
        <v>70713.09</v>
      </c>
    </row>
    <row r="21442" spans="38:42" x14ac:dyDescent="0.55000000000000004">
      <c r="AL21442" s="254" t="s">
        <v>60964</v>
      </c>
      <c r="AM21442" s="255">
        <v>3436.5</v>
      </c>
      <c r="AO21442" s="228" t="s">
        <v>54550</v>
      </c>
      <c r="AP21442" s="229">
        <v>-16337.65</v>
      </c>
    </row>
    <row r="21443" spans="38:42" x14ac:dyDescent="0.55000000000000004">
      <c r="AL21443" s="254" t="s">
        <v>60965</v>
      </c>
      <c r="AM21443" s="255">
        <v>66804.45</v>
      </c>
      <c r="AO21443" s="228" t="s">
        <v>46165</v>
      </c>
      <c r="AP21443" s="229">
        <v>114050</v>
      </c>
    </row>
    <row r="21444" spans="38:42" x14ac:dyDescent="0.55000000000000004">
      <c r="AL21444" s="254" t="s">
        <v>29249</v>
      </c>
      <c r="AM21444" s="255">
        <v>2248.98</v>
      </c>
      <c r="AO21444" s="228" t="s">
        <v>46166</v>
      </c>
      <c r="AP21444" s="229">
        <v>7616.84</v>
      </c>
    </row>
    <row r="21445" spans="38:42" x14ac:dyDescent="0.55000000000000004">
      <c r="AL21445" s="254" t="s">
        <v>50782</v>
      </c>
      <c r="AM21445" s="255">
        <v>81.45</v>
      </c>
      <c r="AO21445" s="228" t="s">
        <v>50763</v>
      </c>
      <c r="AP21445" s="229">
        <v>22665</v>
      </c>
    </row>
    <row r="21446" spans="38:42" x14ac:dyDescent="0.55000000000000004">
      <c r="AL21446" s="254" t="s">
        <v>29250</v>
      </c>
      <c r="AM21446" s="255">
        <v>331.45</v>
      </c>
      <c r="AO21446" s="228" t="s">
        <v>27222</v>
      </c>
      <c r="AP21446" s="229">
        <v>38681.51</v>
      </c>
    </row>
    <row r="21447" spans="38:42" x14ac:dyDescent="0.55000000000000004">
      <c r="AL21447" s="254" t="s">
        <v>29251</v>
      </c>
      <c r="AM21447" s="255">
        <v>4456.6400000000003</v>
      </c>
      <c r="AO21447" s="228" t="s">
        <v>27223</v>
      </c>
      <c r="AP21447" s="229">
        <v>2462404.85</v>
      </c>
    </row>
    <row r="21448" spans="38:42" x14ac:dyDescent="0.55000000000000004">
      <c r="AL21448" s="254" t="s">
        <v>29252</v>
      </c>
      <c r="AM21448" s="255">
        <v>84.09</v>
      </c>
      <c r="AO21448" s="228" t="s">
        <v>36688</v>
      </c>
      <c r="AP21448" s="229">
        <v>9895.27</v>
      </c>
    </row>
    <row r="21449" spans="38:42" x14ac:dyDescent="0.55000000000000004">
      <c r="AL21449" s="254" t="s">
        <v>60966</v>
      </c>
      <c r="AM21449" s="255">
        <v>41.32</v>
      </c>
      <c r="AO21449" s="228" t="s">
        <v>27224</v>
      </c>
      <c r="AP21449" s="229">
        <v>647858.21</v>
      </c>
    </row>
    <row r="21450" spans="38:42" x14ac:dyDescent="0.55000000000000004">
      <c r="AL21450" s="254" t="s">
        <v>29253</v>
      </c>
      <c r="AM21450" s="255">
        <v>264.39999999999998</v>
      </c>
      <c r="AO21450" s="228" t="s">
        <v>46167</v>
      </c>
      <c r="AP21450" s="229">
        <v>35963.72</v>
      </c>
    </row>
    <row r="21451" spans="38:42" x14ac:dyDescent="0.55000000000000004">
      <c r="AL21451" s="254" t="s">
        <v>29254</v>
      </c>
      <c r="AM21451" s="255">
        <v>0.46</v>
      </c>
      <c r="AO21451" s="228" t="s">
        <v>27225</v>
      </c>
      <c r="AP21451" s="229">
        <v>446898.67</v>
      </c>
    </row>
    <row r="21452" spans="38:42" x14ac:dyDescent="0.55000000000000004">
      <c r="AL21452" s="254" t="s">
        <v>29256</v>
      </c>
      <c r="AM21452" s="255">
        <v>162</v>
      </c>
      <c r="AO21452" s="228" t="s">
        <v>34110</v>
      </c>
      <c r="AP21452" s="229">
        <v>5360.5</v>
      </c>
    </row>
    <row r="21453" spans="38:42" x14ac:dyDescent="0.55000000000000004">
      <c r="AL21453" s="254" t="s">
        <v>65206</v>
      </c>
      <c r="AM21453" s="255">
        <v>-5057.7</v>
      </c>
      <c r="AO21453" s="228" t="s">
        <v>27226</v>
      </c>
      <c r="AP21453" s="229">
        <v>63529.51</v>
      </c>
    </row>
    <row r="21454" spans="38:42" x14ac:dyDescent="0.55000000000000004">
      <c r="AL21454" s="254" t="s">
        <v>29257</v>
      </c>
      <c r="AM21454" s="255">
        <v>670.31</v>
      </c>
      <c r="AO21454" s="228" t="s">
        <v>27227</v>
      </c>
      <c r="AP21454" s="229">
        <v>192298.89</v>
      </c>
    </row>
    <row r="21455" spans="38:42" x14ac:dyDescent="0.55000000000000004">
      <c r="AL21455" s="254" t="s">
        <v>29259</v>
      </c>
      <c r="AM21455" s="255">
        <v>1596.89</v>
      </c>
      <c r="AO21455" s="228" t="s">
        <v>27228</v>
      </c>
      <c r="AP21455" s="229">
        <v>1078829.3</v>
      </c>
    </row>
    <row r="21456" spans="38:42" x14ac:dyDescent="0.55000000000000004">
      <c r="AL21456" s="254" t="s">
        <v>29279</v>
      </c>
      <c r="AM21456" s="255">
        <v>58971.7</v>
      </c>
      <c r="AO21456" s="228" t="s">
        <v>27230</v>
      </c>
      <c r="AP21456" s="229">
        <v>4689.93</v>
      </c>
    </row>
    <row r="21457" spans="38:42" x14ac:dyDescent="0.55000000000000004">
      <c r="AL21457" s="254" t="s">
        <v>54588</v>
      </c>
      <c r="AM21457" s="255">
        <v>41063.14</v>
      </c>
      <c r="AO21457" s="228" t="s">
        <v>27231</v>
      </c>
      <c r="AP21457" s="229">
        <v>9130.64</v>
      </c>
    </row>
    <row r="21458" spans="38:42" x14ac:dyDescent="0.55000000000000004">
      <c r="AL21458" s="254" t="s">
        <v>60041</v>
      </c>
      <c r="AM21458" s="255">
        <v>44149.24</v>
      </c>
      <c r="AO21458" s="228" t="s">
        <v>27232</v>
      </c>
      <c r="AP21458" s="229">
        <v>20865.52</v>
      </c>
    </row>
    <row r="21459" spans="38:42" x14ac:dyDescent="0.55000000000000004">
      <c r="AL21459" s="254" t="s">
        <v>60042</v>
      </c>
      <c r="AM21459" s="255">
        <v>5108.9399999999996</v>
      </c>
      <c r="AO21459" s="228" t="s">
        <v>27233</v>
      </c>
      <c r="AP21459" s="229">
        <v>6861.45</v>
      </c>
    </row>
    <row r="21460" spans="38:42" x14ac:dyDescent="0.55000000000000004">
      <c r="AL21460" s="254" t="s">
        <v>62407</v>
      </c>
      <c r="AM21460" s="255">
        <v>3181.78</v>
      </c>
      <c r="AO21460" s="228" t="s">
        <v>27234</v>
      </c>
      <c r="AP21460" s="229">
        <v>3547.74</v>
      </c>
    </row>
    <row r="21461" spans="38:42" x14ac:dyDescent="0.55000000000000004">
      <c r="AL21461" s="254" t="s">
        <v>29280</v>
      </c>
      <c r="AM21461" s="255">
        <v>5043.21</v>
      </c>
      <c r="AO21461" s="228" t="s">
        <v>27235</v>
      </c>
      <c r="AP21461" s="229">
        <v>52691.5</v>
      </c>
    </row>
    <row r="21462" spans="38:42" x14ac:dyDescent="0.55000000000000004">
      <c r="AL21462" s="254" t="s">
        <v>65207</v>
      </c>
      <c r="AM21462" s="255">
        <v>-22560.5</v>
      </c>
      <c r="AO21462" s="228" t="s">
        <v>35629</v>
      </c>
      <c r="AP21462" s="229">
        <v>196475.53</v>
      </c>
    </row>
    <row r="21463" spans="38:42" x14ac:dyDescent="0.55000000000000004">
      <c r="AL21463" s="254" t="s">
        <v>29282</v>
      </c>
      <c r="AM21463" s="255">
        <v>26939</v>
      </c>
      <c r="AO21463" s="228" t="s">
        <v>34111</v>
      </c>
      <c r="AP21463" s="229">
        <v>36486.29</v>
      </c>
    </row>
    <row r="21464" spans="38:42" x14ac:dyDescent="0.55000000000000004">
      <c r="AL21464" s="254" t="s">
        <v>29283</v>
      </c>
      <c r="AM21464" s="255">
        <v>536.25</v>
      </c>
      <c r="AO21464" s="228" t="s">
        <v>27236</v>
      </c>
      <c r="AP21464" s="229">
        <v>42240.62</v>
      </c>
    </row>
    <row r="21465" spans="38:42" x14ac:dyDescent="0.55000000000000004">
      <c r="AL21465" s="254" t="s">
        <v>29285</v>
      </c>
      <c r="AM21465" s="255">
        <v>64026.720000000001</v>
      </c>
      <c r="AO21465" s="228" t="s">
        <v>27238</v>
      </c>
      <c r="AP21465" s="229">
        <v>98162.73</v>
      </c>
    </row>
    <row r="21466" spans="38:42" x14ac:dyDescent="0.55000000000000004">
      <c r="AL21466" s="254" t="s">
        <v>29304</v>
      </c>
      <c r="AM21466" s="255">
        <v>22909.5</v>
      </c>
      <c r="AO21466" s="228" t="s">
        <v>14193</v>
      </c>
      <c r="AP21466" s="229">
        <v>43432.66</v>
      </c>
    </row>
    <row r="21467" spans="38:42" x14ac:dyDescent="0.55000000000000004">
      <c r="AL21467" s="254" t="s">
        <v>29305</v>
      </c>
      <c r="AM21467" s="255">
        <v>71025</v>
      </c>
      <c r="AO21467" s="228" t="s">
        <v>34112</v>
      </c>
      <c r="AP21467" s="229">
        <v>342.75</v>
      </c>
    </row>
    <row r="21468" spans="38:42" x14ac:dyDescent="0.55000000000000004">
      <c r="AL21468" s="254" t="s">
        <v>50783</v>
      </c>
      <c r="AM21468" s="255">
        <v>960</v>
      </c>
      <c r="AO21468" s="228" t="s">
        <v>35630</v>
      </c>
      <c r="AP21468" s="229">
        <v>4815266.46</v>
      </c>
    </row>
    <row r="21469" spans="38:42" x14ac:dyDescent="0.55000000000000004">
      <c r="AL21469" s="254" t="s">
        <v>29307</v>
      </c>
      <c r="AM21469" s="255">
        <v>5606.04</v>
      </c>
      <c r="AO21469" s="228" t="s">
        <v>27242</v>
      </c>
      <c r="AP21469" s="229">
        <v>70069.119999999995</v>
      </c>
    </row>
    <row r="21470" spans="38:42" x14ac:dyDescent="0.55000000000000004">
      <c r="AL21470" s="254" t="s">
        <v>47623</v>
      </c>
      <c r="AM21470" s="255">
        <v>2130.7199999999998</v>
      </c>
      <c r="AO21470" s="228" t="s">
        <v>35631</v>
      </c>
      <c r="AP21470" s="229">
        <v>683.78</v>
      </c>
    </row>
    <row r="21471" spans="38:42" x14ac:dyDescent="0.55000000000000004">
      <c r="AL21471" s="254" t="s">
        <v>39581</v>
      </c>
      <c r="AM21471" s="255">
        <v>30851</v>
      </c>
      <c r="AO21471" s="228" t="s">
        <v>27244</v>
      </c>
      <c r="AP21471" s="229">
        <v>228641.39</v>
      </c>
    </row>
    <row r="21472" spans="38:42" x14ac:dyDescent="0.55000000000000004">
      <c r="AL21472" s="254" t="s">
        <v>60043</v>
      </c>
      <c r="AM21472" s="255">
        <v>2801.52</v>
      </c>
      <c r="AO21472" s="228" t="s">
        <v>27247</v>
      </c>
      <c r="AP21472" s="229">
        <v>5693.79</v>
      </c>
    </row>
    <row r="21473" spans="38:42" x14ac:dyDescent="0.55000000000000004">
      <c r="AL21473" s="254" t="s">
        <v>60044</v>
      </c>
      <c r="AM21473" s="255">
        <v>1878.83</v>
      </c>
      <c r="AO21473" s="228" t="s">
        <v>14194</v>
      </c>
      <c r="AP21473" s="229">
        <v>797629.53</v>
      </c>
    </row>
    <row r="21474" spans="38:42" x14ac:dyDescent="0.55000000000000004">
      <c r="AL21474" s="254" t="s">
        <v>29308</v>
      </c>
      <c r="AM21474" s="255">
        <v>21.4</v>
      </c>
      <c r="AO21474" s="228" t="s">
        <v>14195</v>
      </c>
      <c r="AP21474" s="229">
        <v>896286.03</v>
      </c>
    </row>
    <row r="21475" spans="38:42" x14ac:dyDescent="0.55000000000000004">
      <c r="AL21475" s="254" t="s">
        <v>29309</v>
      </c>
      <c r="AM21475" s="255">
        <v>7500</v>
      </c>
      <c r="AO21475" s="228" t="s">
        <v>27248</v>
      </c>
      <c r="AP21475" s="229">
        <v>508237.04</v>
      </c>
    </row>
    <row r="21476" spans="38:42" x14ac:dyDescent="0.55000000000000004">
      <c r="AL21476" s="254" t="s">
        <v>60967</v>
      </c>
      <c r="AM21476" s="255">
        <v>88323.72</v>
      </c>
      <c r="AO21476" s="228" t="s">
        <v>27249</v>
      </c>
      <c r="AP21476" s="229">
        <v>97434.42</v>
      </c>
    </row>
    <row r="21477" spans="38:42" x14ac:dyDescent="0.55000000000000004">
      <c r="AL21477" s="254" t="s">
        <v>59358</v>
      </c>
      <c r="AM21477" s="255">
        <v>43028.19</v>
      </c>
      <c r="AO21477" s="228" t="s">
        <v>27251</v>
      </c>
      <c r="AP21477" s="229">
        <v>10736</v>
      </c>
    </row>
    <row r="21478" spans="38:42" x14ac:dyDescent="0.55000000000000004">
      <c r="AL21478" s="254" t="s">
        <v>62408</v>
      </c>
      <c r="AM21478" s="255">
        <v>280229.78000000003</v>
      </c>
      <c r="AO21478" s="228" t="s">
        <v>34113</v>
      </c>
      <c r="AP21478" s="229">
        <v>161719.87</v>
      </c>
    </row>
    <row r="21479" spans="38:42" x14ac:dyDescent="0.55000000000000004">
      <c r="AL21479" s="254" t="s">
        <v>61715</v>
      </c>
      <c r="AM21479" s="255">
        <v>355450</v>
      </c>
      <c r="AO21479" s="228" t="s">
        <v>54551</v>
      </c>
      <c r="AP21479" s="229">
        <v>202.3</v>
      </c>
    </row>
    <row r="21480" spans="38:42" x14ac:dyDescent="0.55000000000000004">
      <c r="AL21480" s="254" t="s">
        <v>29352</v>
      </c>
      <c r="AM21480" s="255">
        <v>92891.19</v>
      </c>
      <c r="AO21480" s="228" t="s">
        <v>27253</v>
      </c>
      <c r="AP21480" s="229">
        <v>2157</v>
      </c>
    </row>
    <row r="21481" spans="38:42" x14ac:dyDescent="0.55000000000000004">
      <c r="AL21481" s="254" t="s">
        <v>29353</v>
      </c>
      <c r="AM21481" s="255">
        <v>325401.68</v>
      </c>
      <c r="AO21481" s="228" t="s">
        <v>54552</v>
      </c>
      <c r="AP21481" s="229">
        <v>1899381.89</v>
      </c>
    </row>
    <row r="21482" spans="38:42" x14ac:dyDescent="0.55000000000000004">
      <c r="AL21482" s="254" t="s">
        <v>29354</v>
      </c>
      <c r="AM21482" s="255">
        <v>103978.96</v>
      </c>
      <c r="AO21482" s="228" t="s">
        <v>27256</v>
      </c>
      <c r="AP21482" s="229">
        <v>703120.45</v>
      </c>
    </row>
    <row r="21483" spans="38:42" x14ac:dyDescent="0.55000000000000004">
      <c r="AL21483" s="254" t="s">
        <v>62409</v>
      </c>
      <c r="AM21483" s="255">
        <v>26000</v>
      </c>
      <c r="AO21483" s="228" t="s">
        <v>27257</v>
      </c>
      <c r="AP21483" s="229">
        <v>313197.08</v>
      </c>
    </row>
    <row r="21484" spans="38:42" x14ac:dyDescent="0.55000000000000004">
      <c r="AL21484" s="254" t="s">
        <v>29355</v>
      </c>
      <c r="AM21484" s="255">
        <v>4010</v>
      </c>
      <c r="AO21484" s="228" t="s">
        <v>27259</v>
      </c>
      <c r="AP21484" s="229">
        <v>360804</v>
      </c>
    </row>
    <row r="21485" spans="38:42" x14ac:dyDescent="0.55000000000000004">
      <c r="AL21485" s="254" t="s">
        <v>29356</v>
      </c>
      <c r="AM21485" s="255">
        <v>10185</v>
      </c>
      <c r="AO21485" s="228" t="s">
        <v>27260</v>
      </c>
      <c r="AP21485" s="229">
        <v>136917.74</v>
      </c>
    </row>
    <row r="21486" spans="38:42" x14ac:dyDescent="0.55000000000000004">
      <c r="AL21486" s="254" t="s">
        <v>62919</v>
      </c>
      <c r="AM21486" s="255">
        <v>84</v>
      </c>
      <c r="AO21486" s="228" t="s">
        <v>49413</v>
      </c>
      <c r="AP21486" s="229">
        <v>-3187</v>
      </c>
    </row>
    <row r="21487" spans="38:42" x14ac:dyDescent="0.55000000000000004">
      <c r="AL21487" s="254" t="s">
        <v>14415</v>
      </c>
      <c r="AM21487" s="255">
        <v>25080.6</v>
      </c>
      <c r="AO21487" s="228" t="s">
        <v>14199</v>
      </c>
      <c r="AP21487" s="229">
        <v>66986.19</v>
      </c>
    </row>
    <row r="21488" spans="38:42" x14ac:dyDescent="0.55000000000000004">
      <c r="AL21488" s="254" t="s">
        <v>29357</v>
      </c>
      <c r="AM21488" s="255">
        <v>5750</v>
      </c>
      <c r="AO21488" s="228" t="s">
        <v>27285</v>
      </c>
      <c r="AP21488" s="229">
        <v>13311.58</v>
      </c>
    </row>
    <row r="21489" spans="38:42" x14ac:dyDescent="0.55000000000000004">
      <c r="AL21489" s="254" t="s">
        <v>54589</v>
      </c>
      <c r="AM21489" s="255">
        <v>120155.32</v>
      </c>
      <c r="AO21489" s="228" t="s">
        <v>36690</v>
      </c>
      <c r="AP21489" s="229">
        <v>3105</v>
      </c>
    </row>
    <row r="21490" spans="38:42" x14ac:dyDescent="0.55000000000000004">
      <c r="AL21490" s="254" t="s">
        <v>60968</v>
      </c>
      <c r="AM21490" s="255">
        <v>2870.52</v>
      </c>
      <c r="AO21490" s="228" t="s">
        <v>54553</v>
      </c>
      <c r="AP21490" s="229">
        <v>3645.48</v>
      </c>
    </row>
    <row r="21491" spans="38:42" x14ac:dyDescent="0.55000000000000004">
      <c r="AL21491" s="254" t="s">
        <v>14416</v>
      </c>
      <c r="AM21491" s="255">
        <v>335.64</v>
      </c>
      <c r="AO21491" s="228" t="s">
        <v>27286</v>
      </c>
      <c r="AP21491" s="229">
        <v>18864.7</v>
      </c>
    </row>
    <row r="21492" spans="38:42" x14ac:dyDescent="0.55000000000000004">
      <c r="AL21492" s="254" t="s">
        <v>29358</v>
      </c>
      <c r="AM21492" s="255">
        <v>13346.2</v>
      </c>
      <c r="AO21492" s="228" t="s">
        <v>47593</v>
      </c>
      <c r="AP21492" s="229">
        <v>1541.88</v>
      </c>
    </row>
    <row r="21493" spans="38:42" x14ac:dyDescent="0.55000000000000004">
      <c r="AL21493" s="254" t="s">
        <v>29360</v>
      </c>
      <c r="AM21493" s="255">
        <v>13750</v>
      </c>
      <c r="AO21493" s="228" t="s">
        <v>35638</v>
      </c>
      <c r="AP21493" s="229">
        <v>2000</v>
      </c>
    </row>
    <row r="21494" spans="38:42" x14ac:dyDescent="0.55000000000000004">
      <c r="AL21494" s="254" t="s">
        <v>29361</v>
      </c>
      <c r="AM21494" s="255">
        <v>98772.11</v>
      </c>
      <c r="AO21494" s="228" t="s">
        <v>27287</v>
      </c>
      <c r="AP21494" s="229">
        <v>1162.3699999999999</v>
      </c>
    </row>
    <row r="21495" spans="38:42" x14ac:dyDescent="0.55000000000000004">
      <c r="AL21495" s="254" t="s">
        <v>29362</v>
      </c>
      <c r="AM21495" s="255">
        <v>248007.35</v>
      </c>
      <c r="AO21495" s="228" t="s">
        <v>43358</v>
      </c>
      <c r="AP21495" s="229">
        <v>293872.64000000001</v>
      </c>
    </row>
    <row r="21496" spans="38:42" x14ac:dyDescent="0.55000000000000004">
      <c r="AL21496" s="254" t="s">
        <v>58795</v>
      </c>
      <c r="AM21496" s="255">
        <v>88039.75</v>
      </c>
      <c r="AO21496" s="228" t="s">
        <v>47594</v>
      </c>
      <c r="AP21496" s="229">
        <v>230915.78</v>
      </c>
    </row>
    <row r="21497" spans="38:42" x14ac:dyDescent="0.55000000000000004">
      <c r="AL21497" s="254" t="s">
        <v>29363</v>
      </c>
      <c r="AM21497" s="255">
        <v>115921.78</v>
      </c>
      <c r="AO21497" s="228" t="s">
        <v>27289</v>
      </c>
      <c r="AP21497" s="229">
        <v>34030.1</v>
      </c>
    </row>
    <row r="21498" spans="38:42" x14ac:dyDescent="0.55000000000000004">
      <c r="AL21498" s="254" t="s">
        <v>29364</v>
      </c>
      <c r="AM21498" s="255">
        <v>1839.39</v>
      </c>
      <c r="AO21498" s="228" t="s">
        <v>40893</v>
      </c>
      <c r="AP21498" s="229">
        <v>8707</v>
      </c>
    </row>
    <row r="21499" spans="38:42" x14ac:dyDescent="0.55000000000000004">
      <c r="AL21499" s="254" t="s">
        <v>29365</v>
      </c>
      <c r="AM21499" s="255">
        <v>46495.18</v>
      </c>
      <c r="AO21499" s="228" t="s">
        <v>49414</v>
      </c>
      <c r="AP21499" s="229">
        <v>16719.05</v>
      </c>
    </row>
    <row r="21500" spans="38:42" x14ac:dyDescent="0.55000000000000004">
      <c r="AL21500" s="254" t="s">
        <v>58796</v>
      </c>
      <c r="AM21500" s="255">
        <v>850</v>
      </c>
      <c r="AO21500" s="228" t="s">
        <v>27290</v>
      </c>
      <c r="AP21500" s="229">
        <v>15524.35</v>
      </c>
    </row>
    <row r="21501" spans="38:42" x14ac:dyDescent="0.55000000000000004">
      <c r="AL21501" s="254" t="s">
        <v>62410</v>
      </c>
      <c r="AM21501" s="255">
        <v>6595.58</v>
      </c>
      <c r="AO21501" s="228" t="s">
        <v>27291</v>
      </c>
      <c r="AP21501" s="229">
        <v>78911.3</v>
      </c>
    </row>
    <row r="21502" spans="38:42" x14ac:dyDescent="0.55000000000000004">
      <c r="AL21502" s="254" t="s">
        <v>29368</v>
      </c>
      <c r="AM21502" s="255">
        <v>8109.53</v>
      </c>
      <c r="AO21502" s="228" t="s">
        <v>27292</v>
      </c>
      <c r="AP21502" s="229">
        <v>24494.47</v>
      </c>
    </row>
    <row r="21503" spans="38:42" x14ac:dyDescent="0.55000000000000004">
      <c r="AL21503" s="254" t="s">
        <v>59454</v>
      </c>
      <c r="AM21503" s="255">
        <v>10405</v>
      </c>
      <c r="AO21503" s="228" t="s">
        <v>35639</v>
      </c>
      <c r="AP21503" s="229">
        <v>623.30999999999995</v>
      </c>
    </row>
    <row r="21504" spans="38:42" x14ac:dyDescent="0.55000000000000004">
      <c r="AL21504" s="254" t="s">
        <v>63531</v>
      </c>
      <c r="AM21504" s="255">
        <v>4886.95</v>
      </c>
      <c r="AO21504" s="228" t="s">
        <v>27315</v>
      </c>
      <c r="AP21504" s="229">
        <v>79820.89</v>
      </c>
    </row>
    <row r="21505" spans="38:42" x14ac:dyDescent="0.55000000000000004">
      <c r="AL21505" s="254" t="s">
        <v>63532</v>
      </c>
      <c r="AM21505" s="255">
        <v>347336.35</v>
      </c>
      <c r="AO21505" s="228" t="s">
        <v>27316</v>
      </c>
      <c r="AP21505" s="229">
        <v>104064.67</v>
      </c>
    </row>
    <row r="21506" spans="38:42" x14ac:dyDescent="0.55000000000000004">
      <c r="AL21506" s="254" t="s">
        <v>14418</v>
      </c>
      <c r="AM21506" s="255">
        <v>197902.52</v>
      </c>
      <c r="AO21506" s="228" t="s">
        <v>36693</v>
      </c>
      <c r="AP21506" s="229">
        <v>6213.72</v>
      </c>
    </row>
    <row r="21507" spans="38:42" x14ac:dyDescent="0.55000000000000004">
      <c r="AL21507" s="254" t="s">
        <v>29370</v>
      </c>
      <c r="AM21507" s="255">
        <v>151016.07</v>
      </c>
      <c r="AO21507" s="228" t="s">
        <v>48532</v>
      </c>
      <c r="AP21507" s="229">
        <v>108315.42</v>
      </c>
    </row>
    <row r="21508" spans="38:42" x14ac:dyDescent="0.55000000000000004">
      <c r="AL21508" s="254" t="s">
        <v>61716</v>
      </c>
      <c r="AM21508" s="255">
        <v>36402</v>
      </c>
      <c r="AO21508" s="228" t="s">
        <v>46168</v>
      </c>
      <c r="AP21508" s="229">
        <v>22736.86</v>
      </c>
    </row>
    <row r="21509" spans="38:42" x14ac:dyDescent="0.55000000000000004">
      <c r="AL21509" s="254" t="s">
        <v>29372</v>
      </c>
      <c r="AM21509" s="255">
        <v>28655.21</v>
      </c>
      <c r="AO21509" s="228" t="s">
        <v>27318</v>
      </c>
      <c r="AP21509" s="229">
        <v>25253.81</v>
      </c>
    </row>
    <row r="21510" spans="38:42" x14ac:dyDescent="0.55000000000000004">
      <c r="AL21510" s="254" t="s">
        <v>29394</v>
      </c>
      <c r="AM21510" s="255">
        <v>21592.6</v>
      </c>
      <c r="AO21510" s="228" t="s">
        <v>43359</v>
      </c>
      <c r="AP21510" s="229">
        <v>127550</v>
      </c>
    </row>
    <row r="21511" spans="38:42" x14ac:dyDescent="0.55000000000000004">
      <c r="AL21511" s="254" t="s">
        <v>54590</v>
      </c>
      <c r="AM21511" s="255">
        <v>706.88</v>
      </c>
      <c r="AO21511" s="228" t="s">
        <v>27319</v>
      </c>
      <c r="AP21511" s="229">
        <v>34439.32</v>
      </c>
    </row>
    <row r="21512" spans="38:42" x14ac:dyDescent="0.55000000000000004">
      <c r="AL21512" s="254" t="s">
        <v>62920</v>
      </c>
      <c r="AM21512" s="255">
        <v>540</v>
      </c>
      <c r="AO21512" s="228" t="s">
        <v>27322</v>
      </c>
      <c r="AP21512" s="229">
        <v>3421.38</v>
      </c>
    </row>
    <row r="21513" spans="38:42" x14ac:dyDescent="0.55000000000000004">
      <c r="AL21513" s="254" t="s">
        <v>29395</v>
      </c>
      <c r="AM21513" s="255">
        <v>648</v>
      </c>
      <c r="AO21513" s="228" t="s">
        <v>27324</v>
      </c>
      <c r="AP21513" s="229">
        <v>2231.73</v>
      </c>
    </row>
    <row r="21514" spans="38:42" x14ac:dyDescent="0.55000000000000004">
      <c r="AL21514" s="254" t="s">
        <v>65208</v>
      </c>
      <c r="AM21514" s="255">
        <v>2000</v>
      </c>
      <c r="AO21514" s="228" t="s">
        <v>39471</v>
      </c>
      <c r="AP21514" s="229">
        <v>2156.16</v>
      </c>
    </row>
    <row r="21515" spans="38:42" x14ac:dyDescent="0.55000000000000004">
      <c r="AL21515" s="254" t="s">
        <v>29396</v>
      </c>
      <c r="AM21515" s="255">
        <v>1945.79</v>
      </c>
      <c r="AO21515" s="228" t="s">
        <v>27325</v>
      </c>
      <c r="AP21515" s="229">
        <v>21919.759999999998</v>
      </c>
    </row>
    <row r="21516" spans="38:42" x14ac:dyDescent="0.55000000000000004">
      <c r="AL21516" s="254" t="s">
        <v>29397</v>
      </c>
      <c r="AM21516" s="255">
        <v>3981.48</v>
      </c>
      <c r="AO21516" s="228" t="s">
        <v>27400</v>
      </c>
      <c r="AP21516" s="229">
        <v>8936.7800000000007</v>
      </c>
    </row>
    <row r="21517" spans="38:42" x14ac:dyDescent="0.55000000000000004">
      <c r="AL21517" s="254" t="s">
        <v>58116</v>
      </c>
      <c r="AM21517" s="255">
        <v>3271</v>
      </c>
      <c r="AO21517" s="228" t="s">
        <v>27401</v>
      </c>
      <c r="AP21517" s="229">
        <v>315674.61</v>
      </c>
    </row>
    <row r="21518" spans="38:42" x14ac:dyDescent="0.55000000000000004">
      <c r="AL21518" s="254" t="s">
        <v>14421</v>
      </c>
      <c r="AM21518" s="255">
        <v>1069</v>
      </c>
      <c r="AO21518" s="228" t="s">
        <v>27402</v>
      </c>
      <c r="AP21518" s="229">
        <v>167414.38</v>
      </c>
    </row>
    <row r="21519" spans="38:42" x14ac:dyDescent="0.55000000000000004">
      <c r="AL21519" s="254" t="s">
        <v>29400</v>
      </c>
      <c r="AM21519" s="255">
        <v>491</v>
      </c>
      <c r="AO21519" s="228" t="s">
        <v>47595</v>
      </c>
      <c r="AP21519" s="229">
        <v>7821.61</v>
      </c>
    </row>
    <row r="21520" spans="38:42" x14ac:dyDescent="0.55000000000000004">
      <c r="AL21520" s="254" t="s">
        <v>62411</v>
      </c>
      <c r="AM21520" s="255">
        <v>49855.78</v>
      </c>
      <c r="AO21520" s="228" t="s">
        <v>27403</v>
      </c>
      <c r="AP21520" s="229">
        <v>93761.45</v>
      </c>
    </row>
    <row r="21521" spans="38:42" x14ac:dyDescent="0.55000000000000004">
      <c r="AL21521" s="254" t="s">
        <v>29415</v>
      </c>
      <c r="AM21521" s="255">
        <v>9413.76</v>
      </c>
      <c r="AO21521" s="228" t="s">
        <v>35654</v>
      </c>
      <c r="AP21521" s="229">
        <v>57608</v>
      </c>
    </row>
    <row r="21522" spans="38:42" x14ac:dyDescent="0.55000000000000004">
      <c r="AL21522" s="254" t="s">
        <v>29416</v>
      </c>
      <c r="AM21522" s="255">
        <v>356550.76</v>
      </c>
      <c r="AO21522" s="228" t="s">
        <v>27404</v>
      </c>
      <c r="AP21522" s="229">
        <v>356089.21</v>
      </c>
    </row>
    <row r="21523" spans="38:42" x14ac:dyDescent="0.55000000000000004">
      <c r="AL21523" s="254" t="s">
        <v>48560</v>
      </c>
      <c r="AM21523" s="255">
        <v>55933.99</v>
      </c>
      <c r="AO21523" s="228" t="s">
        <v>27405</v>
      </c>
      <c r="AP21523" s="229">
        <v>142134.82999999999</v>
      </c>
    </row>
    <row r="21524" spans="38:42" x14ac:dyDescent="0.55000000000000004">
      <c r="AL21524" s="254" t="s">
        <v>48561</v>
      </c>
      <c r="AM21524" s="255">
        <v>45420</v>
      </c>
      <c r="AO21524" s="228" t="s">
        <v>27406</v>
      </c>
      <c r="AP21524" s="229">
        <v>35481.42</v>
      </c>
    </row>
    <row r="21525" spans="38:42" x14ac:dyDescent="0.55000000000000004">
      <c r="AL21525" s="254" t="s">
        <v>29418</v>
      </c>
      <c r="AM21525" s="255">
        <v>38250</v>
      </c>
      <c r="AO21525" s="228" t="s">
        <v>49415</v>
      </c>
      <c r="AP21525" s="229">
        <v>578.27</v>
      </c>
    </row>
    <row r="21526" spans="38:42" x14ac:dyDescent="0.55000000000000004">
      <c r="AL21526" s="254" t="s">
        <v>49432</v>
      </c>
      <c r="AM21526" s="255">
        <v>2565</v>
      </c>
      <c r="AO21526" s="228" t="s">
        <v>27407</v>
      </c>
      <c r="AP21526" s="229">
        <v>3488.92</v>
      </c>
    </row>
    <row r="21527" spans="38:42" x14ac:dyDescent="0.55000000000000004">
      <c r="AL21527" s="254" t="s">
        <v>49433</v>
      </c>
      <c r="AM21527" s="255">
        <v>49552.800000000003</v>
      </c>
      <c r="AO21527" s="228" t="s">
        <v>27408</v>
      </c>
      <c r="AP21527" s="229">
        <v>7449.92</v>
      </c>
    </row>
    <row r="21528" spans="38:42" x14ac:dyDescent="0.55000000000000004">
      <c r="AL21528" s="254" t="s">
        <v>50784</v>
      </c>
      <c r="AM21528" s="255">
        <v>71500</v>
      </c>
      <c r="AO21528" s="228" t="s">
        <v>27409</v>
      </c>
      <c r="AP21528" s="229">
        <v>28690.86</v>
      </c>
    </row>
    <row r="21529" spans="38:42" x14ac:dyDescent="0.55000000000000004">
      <c r="AL21529" s="254" t="s">
        <v>29419</v>
      </c>
      <c r="AM21529" s="255">
        <v>46501.81</v>
      </c>
      <c r="AO21529" s="228" t="s">
        <v>27410</v>
      </c>
      <c r="AP21529" s="229">
        <v>2345370.7000000002</v>
      </c>
    </row>
    <row r="21530" spans="38:42" x14ac:dyDescent="0.55000000000000004">
      <c r="AL21530" s="254" t="s">
        <v>65209</v>
      </c>
      <c r="AM21530" s="255">
        <v>92014.79</v>
      </c>
      <c r="AO21530" s="228" t="s">
        <v>40894</v>
      </c>
      <c r="AP21530" s="229">
        <v>1240976.3700000001</v>
      </c>
    </row>
    <row r="21531" spans="38:42" x14ac:dyDescent="0.55000000000000004">
      <c r="AL21531" s="254" t="s">
        <v>50785</v>
      </c>
      <c r="AM21531" s="255">
        <v>43363.8</v>
      </c>
      <c r="AO21531" s="228" t="s">
        <v>43360</v>
      </c>
      <c r="AP21531" s="229">
        <v>43018.2</v>
      </c>
    </row>
    <row r="21532" spans="38:42" x14ac:dyDescent="0.55000000000000004">
      <c r="AL21532" s="254" t="s">
        <v>50786</v>
      </c>
      <c r="AM21532" s="255">
        <v>10375</v>
      </c>
      <c r="AO21532" s="228" t="s">
        <v>27411</v>
      </c>
      <c r="AP21532" s="229">
        <v>564.01</v>
      </c>
    </row>
    <row r="21533" spans="38:42" x14ac:dyDescent="0.55000000000000004">
      <c r="AL21533" s="254" t="s">
        <v>29421</v>
      </c>
      <c r="AM21533" s="255">
        <v>9543.4500000000007</v>
      </c>
      <c r="AO21533" s="228" t="s">
        <v>49416</v>
      </c>
      <c r="AP21533" s="229">
        <v>18141.599999999999</v>
      </c>
    </row>
    <row r="21534" spans="38:42" x14ac:dyDescent="0.55000000000000004">
      <c r="AL21534" s="254" t="s">
        <v>29422</v>
      </c>
      <c r="AM21534" s="255">
        <v>51719.74</v>
      </c>
      <c r="AO21534" s="228" t="s">
        <v>27412</v>
      </c>
      <c r="AP21534" s="229">
        <v>259307.3</v>
      </c>
    </row>
    <row r="21535" spans="38:42" x14ac:dyDescent="0.55000000000000004">
      <c r="AL21535" s="254" t="s">
        <v>50787</v>
      </c>
      <c r="AM21535" s="255">
        <v>13806.25</v>
      </c>
      <c r="AO21535" s="228" t="s">
        <v>54554</v>
      </c>
      <c r="AP21535" s="229">
        <v>507.7</v>
      </c>
    </row>
    <row r="21536" spans="38:42" x14ac:dyDescent="0.55000000000000004">
      <c r="AL21536" s="254" t="s">
        <v>50788</v>
      </c>
      <c r="AM21536" s="255">
        <v>16289</v>
      </c>
      <c r="AO21536" s="228" t="s">
        <v>27413</v>
      </c>
      <c r="AP21536" s="229">
        <v>388686.43</v>
      </c>
    </row>
    <row r="21537" spans="38:42" x14ac:dyDescent="0.55000000000000004">
      <c r="AL21537" s="254" t="s">
        <v>54591</v>
      </c>
      <c r="AM21537" s="255">
        <v>5418.46</v>
      </c>
      <c r="AO21537" s="228" t="s">
        <v>27414</v>
      </c>
      <c r="AP21537" s="229">
        <v>522637.33</v>
      </c>
    </row>
    <row r="21538" spans="38:42" x14ac:dyDescent="0.55000000000000004">
      <c r="AL21538" s="254" t="s">
        <v>59359</v>
      </c>
      <c r="AM21538" s="255">
        <v>37603.85</v>
      </c>
      <c r="AO21538" s="228" t="s">
        <v>27415</v>
      </c>
      <c r="AP21538" s="229">
        <v>122701.86</v>
      </c>
    </row>
    <row r="21539" spans="38:42" x14ac:dyDescent="0.55000000000000004">
      <c r="AL21539" s="254" t="s">
        <v>59360</v>
      </c>
      <c r="AM21539" s="255">
        <v>65425.06</v>
      </c>
      <c r="AO21539" s="228" t="s">
        <v>43361</v>
      </c>
      <c r="AP21539" s="229">
        <v>352.44</v>
      </c>
    </row>
    <row r="21540" spans="38:42" x14ac:dyDescent="0.55000000000000004">
      <c r="AL21540" s="254" t="s">
        <v>39585</v>
      </c>
      <c r="AM21540" s="255">
        <v>56417.54</v>
      </c>
      <c r="AO21540" s="228" t="s">
        <v>27416</v>
      </c>
      <c r="AP21540" s="229">
        <v>238379.45</v>
      </c>
    </row>
    <row r="21541" spans="38:42" x14ac:dyDescent="0.55000000000000004">
      <c r="AL21541" s="254" t="s">
        <v>56872</v>
      </c>
      <c r="AM21541" s="255">
        <v>2323</v>
      </c>
      <c r="AO21541" s="228" t="s">
        <v>27417</v>
      </c>
      <c r="AP21541" s="229">
        <v>59337.34</v>
      </c>
    </row>
    <row r="21542" spans="38:42" x14ac:dyDescent="0.55000000000000004">
      <c r="AL21542" s="254" t="s">
        <v>39586</v>
      </c>
      <c r="AM21542" s="255">
        <v>36175.97</v>
      </c>
      <c r="AO21542" s="228" t="s">
        <v>27420</v>
      </c>
      <c r="AP21542" s="229">
        <v>82.88</v>
      </c>
    </row>
    <row r="21543" spans="38:42" x14ac:dyDescent="0.55000000000000004">
      <c r="AL21543" s="254" t="s">
        <v>63533</v>
      </c>
      <c r="AM21543" s="255">
        <v>3530.96</v>
      </c>
      <c r="AO21543" s="228" t="s">
        <v>27421</v>
      </c>
      <c r="AP21543" s="229">
        <v>1392.92</v>
      </c>
    </row>
    <row r="21544" spans="38:42" x14ac:dyDescent="0.55000000000000004">
      <c r="AL21544" s="254" t="s">
        <v>46201</v>
      </c>
      <c r="AM21544" s="255">
        <v>66147.990000000005</v>
      </c>
      <c r="AO21544" s="228" t="s">
        <v>54555</v>
      </c>
      <c r="AP21544" s="229">
        <v>1087618.49</v>
      </c>
    </row>
    <row r="21545" spans="38:42" x14ac:dyDescent="0.55000000000000004">
      <c r="AL21545" s="254" t="s">
        <v>65210</v>
      </c>
      <c r="AM21545" s="255">
        <v>989.94</v>
      </c>
      <c r="AO21545" s="228" t="s">
        <v>27422</v>
      </c>
      <c r="AP21545" s="229">
        <v>137086.37</v>
      </c>
    </row>
    <row r="21546" spans="38:42" x14ac:dyDescent="0.55000000000000004">
      <c r="AL21546" s="254" t="s">
        <v>29427</v>
      </c>
      <c r="AM21546" s="255">
        <v>679.18</v>
      </c>
      <c r="AO21546" s="228" t="s">
        <v>27423</v>
      </c>
      <c r="AP21546" s="229">
        <v>2737933.42</v>
      </c>
    </row>
    <row r="21547" spans="38:42" x14ac:dyDescent="0.55000000000000004">
      <c r="AL21547" s="254" t="s">
        <v>54592</v>
      </c>
      <c r="AM21547" s="255">
        <v>15281.09</v>
      </c>
      <c r="AO21547" s="228" t="s">
        <v>27424</v>
      </c>
      <c r="AP21547" s="229">
        <v>815647.68</v>
      </c>
    </row>
    <row r="21548" spans="38:42" x14ac:dyDescent="0.55000000000000004">
      <c r="AL21548" s="254" t="s">
        <v>29449</v>
      </c>
      <c r="AM21548" s="255">
        <v>991.69</v>
      </c>
      <c r="AO21548" s="228" t="s">
        <v>27425</v>
      </c>
      <c r="AP21548" s="229">
        <v>180267.55</v>
      </c>
    </row>
    <row r="21549" spans="38:42" x14ac:dyDescent="0.55000000000000004">
      <c r="AL21549" s="254" t="s">
        <v>60969</v>
      </c>
      <c r="AM21549" s="255">
        <v>6784.53</v>
      </c>
      <c r="AO21549" s="228" t="s">
        <v>27426</v>
      </c>
      <c r="AP21549" s="229">
        <v>18308.57</v>
      </c>
    </row>
    <row r="21550" spans="38:42" x14ac:dyDescent="0.55000000000000004">
      <c r="AL21550" s="254" t="s">
        <v>50789</v>
      </c>
      <c r="AM21550" s="255">
        <v>26087.01</v>
      </c>
      <c r="AO21550" s="228" t="s">
        <v>27430</v>
      </c>
      <c r="AP21550" s="229">
        <v>108467.03</v>
      </c>
    </row>
    <row r="21551" spans="38:42" x14ac:dyDescent="0.55000000000000004">
      <c r="AL21551" s="254" t="s">
        <v>29450</v>
      </c>
      <c r="AM21551" s="255">
        <v>537.78</v>
      </c>
      <c r="AO21551" s="228" t="s">
        <v>14202</v>
      </c>
      <c r="AP21551" s="229">
        <v>3089595.24</v>
      </c>
    </row>
    <row r="21552" spans="38:42" x14ac:dyDescent="0.55000000000000004">
      <c r="AL21552" s="254" t="s">
        <v>50790</v>
      </c>
      <c r="AM21552" s="255">
        <v>68.23</v>
      </c>
      <c r="AO21552" s="228" t="s">
        <v>27431</v>
      </c>
      <c r="AP21552" s="229">
        <v>-37713.35</v>
      </c>
    </row>
    <row r="21553" spans="38:42" x14ac:dyDescent="0.55000000000000004">
      <c r="AL21553" s="254" t="s">
        <v>29451</v>
      </c>
      <c r="AM21553" s="255">
        <v>29.72</v>
      </c>
      <c r="AO21553" s="228" t="s">
        <v>48533</v>
      </c>
      <c r="AP21553" s="229">
        <v>151337.48000000001</v>
      </c>
    </row>
    <row r="21554" spans="38:42" x14ac:dyDescent="0.55000000000000004">
      <c r="AL21554" s="254" t="s">
        <v>29453</v>
      </c>
      <c r="AM21554" s="255">
        <v>480.87</v>
      </c>
      <c r="AO21554" s="228" t="s">
        <v>48534</v>
      </c>
      <c r="AP21554" s="229">
        <v>181577.82</v>
      </c>
    </row>
    <row r="21555" spans="38:42" x14ac:dyDescent="0.55000000000000004">
      <c r="AL21555" s="254" t="s">
        <v>50791</v>
      </c>
      <c r="AM21555" s="255">
        <v>62.86</v>
      </c>
      <c r="AO21555" s="228" t="s">
        <v>35664</v>
      </c>
      <c r="AP21555" s="229">
        <v>73425</v>
      </c>
    </row>
    <row r="21556" spans="38:42" x14ac:dyDescent="0.55000000000000004">
      <c r="AL21556" s="254" t="s">
        <v>29455</v>
      </c>
      <c r="AM21556" s="255">
        <v>0.28000000000000003</v>
      </c>
      <c r="AO21556" s="228" t="s">
        <v>27494</v>
      </c>
      <c r="AP21556" s="229">
        <v>209535.65</v>
      </c>
    </row>
    <row r="21557" spans="38:42" x14ac:dyDescent="0.55000000000000004">
      <c r="AL21557" s="254" t="s">
        <v>65211</v>
      </c>
      <c r="AM21557" s="255">
        <v>-23994.9</v>
      </c>
      <c r="AO21557" s="228" t="s">
        <v>27495</v>
      </c>
      <c r="AP21557" s="229">
        <v>232333.87</v>
      </c>
    </row>
    <row r="21558" spans="38:42" x14ac:dyDescent="0.55000000000000004">
      <c r="AL21558" s="254" t="s">
        <v>29456</v>
      </c>
      <c r="AM21558" s="255">
        <v>905.71</v>
      </c>
      <c r="AO21558" s="228" t="s">
        <v>47596</v>
      </c>
      <c r="AP21558" s="229">
        <v>3278.17</v>
      </c>
    </row>
    <row r="21559" spans="38:42" x14ac:dyDescent="0.55000000000000004">
      <c r="AL21559" s="254" t="s">
        <v>29458</v>
      </c>
      <c r="AM21559" s="255">
        <v>5672.41</v>
      </c>
      <c r="AO21559" s="228" t="s">
        <v>40895</v>
      </c>
      <c r="AP21559" s="229">
        <v>25141.48</v>
      </c>
    </row>
    <row r="21560" spans="38:42" x14ac:dyDescent="0.55000000000000004">
      <c r="AL21560" s="254" t="s">
        <v>29478</v>
      </c>
      <c r="AM21560" s="255">
        <v>26892</v>
      </c>
      <c r="AO21560" s="228" t="s">
        <v>27497</v>
      </c>
      <c r="AP21560" s="229">
        <v>27063.040000000001</v>
      </c>
    </row>
    <row r="21561" spans="38:42" x14ac:dyDescent="0.55000000000000004">
      <c r="AL21561" s="254" t="s">
        <v>29479</v>
      </c>
      <c r="AM21561" s="255">
        <v>13197.92</v>
      </c>
      <c r="AO21561" s="228" t="s">
        <v>27499</v>
      </c>
      <c r="AP21561" s="229">
        <v>103246.57</v>
      </c>
    </row>
    <row r="21562" spans="38:42" x14ac:dyDescent="0.55000000000000004">
      <c r="AL21562" s="254" t="s">
        <v>49436</v>
      </c>
      <c r="AM21562" s="255">
        <v>48610.02</v>
      </c>
      <c r="AO21562" s="228" t="s">
        <v>27500</v>
      </c>
      <c r="AP21562" s="229">
        <v>6529.06</v>
      </c>
    </row>
    <row r="21563" spans="38:42" x14ac:dyDescent="0.55000000000000004">
      <c r="AL21563" s="254" t="s">
        <v>59361</v>
      </c>
      <c r="AM21563" s="255">
        <v>63750</v>
      </c>
      <c r="AO21563" s="228" t="s">
        <v>27501</v>
      </c>
      <c r="AP21563" s="229">
        <v>12603.75</v>
      </c>
    </row>
    <row r="21564" spans="38:42" x14ac:dyDescent="0.55000000000000004">
      <c r="AL21564" s="254" t="s">
        <v>29483</v>
      </c>
      <c r="AM21564" s="255">
        <v>349.93</v>
      </c>
      <c r="AO21564" s="228" t="s">
        <v>27503</v>
      </c>
      <c r="AP21564" s="229">
        <v>19861.580000000002</v>
      </c>
    </row>
    <row r="21565" spans="38:42" x14ac:dyDescent="0.55000000000000004">
      <c r="AL21565" s="254" t="s">
        <v>60970</v>
      </c>
      <c r="AM21565" s="255">
        <v>10500</v>
      </c>
      <c r="AO21565" s="228" t="s">
        <v>34120</v>
      </c>
      <c r="AP21565" s="229">
        <v>1046391.14</v>
      </c>
    </row>
    <row r="21566" spans="38:42" x14ac:dyDescent="0.55000000000000004">
      <c r="AL21566" s="254" t="s">
        <v>29505</v>
      </c>
      <c r="AM21566" s="255">
        <v>25271.68</v>
      </c>
      <c r="AO21566" s="228" t="s">
        <v>46169</v>
      </c>
      <c r="AP21566" s="229">
        <v>9351.5</v>
      </c>
    </row>
    <row r="21567" spans="38:42" x14ac:dyDescent="0.55000000000000004">
      <c r="AL21567" s="254" t="s">
        <v>43394</v>
      </c>
      <c r="AM21567" s="255">
        <v>20355.080000000002</v>
      </c>
      <c r="AO21567" s="228" t="s">
        <v>43362</v>
      </c>
      <c r="AP21567" s="229">
        <v>501000</v>
      </c>
    </row>
    <row r="21568" spans="38:42" x14ac:dyDescent="0.55000000000000004">
      <c r="AL21568" s="254" t="s">
        <v>50793</v>
      </c>
      <c r="AM21568" s="255">
        <v>30862.76</v>
      </c>
      <c r="AO21568" s="228" t="s">
        <v>46170</v>
      </c>
      <c r="AP21568" s="229">
        <v>1186.74</v>
      </c>
    </row>
    <row r="21569" spans="38:42" x14ac:dyDescent="0.55000000000000004">
      <c r="AL21569" s="254" t="s">
        <v>29507</v>
      </c>
      <c r="AM21569" s="255">
        <v>3326.26</v>
      </c>
      <c r="AO21569" s="228" t="s">
        <v>27504</v>
      </c>
      <c r="AP21569" s="229">
        <v>13273.05</v>
      </c>
    </row>
    <row r="21570" spans="38:42" x14ac:dyDescent="0.55000000000000004">
      <c r="AL21570" s="254" t="s">
        <v>50794</v>
      </c>
      <c r="AM21570" s="255">
        <v>356.43</v>
      </c>
      <c r="AO21570" s="228" t="s">
        <v>27505</v>
      </c>
      <c r="AP21570" s="229">
        <v>1159.1300000000001</v>
      </c>
    </row>
    <row r="21571" spans="38:42" x14ac:dyDescent="0.55000000000000004">
      <c r="AL21571" s="254" t="s">
        <v>29508</v>
      </c>
      <c r="AM21571" s="255">
        <v>263.51</v>
      </c>
      <c r="AO21571" s="228" t="s">
        <v>27506</v>
      </c>
      <c r="AP21571" s="229">
        <v>173146.61</v>
      </c>
    </row>
    <row r="21572" spans="38:42" x14ac:dyDescent="0.55000000000000004">
      <c r="AL21572" s="254" t="s">
        <v>50795</v>
      </c>
      <c r="AM21572" s="255">
        <v>2968.55</v>
      </c>
      <c r="AO21572" s="228" t="s">
        <v>27507</v>
      </c>
      <c r="AP21572" s="229">
        <v>191846.16</v>
      </c>
    </row>
    <row r="21573" spans="38:42" x14ac:dyDescent="0.55000000000000004">
      <c r="AL21573" s="254" t="s">
        <v>29509</v>
      </c>
      <c r="AM21573" s="255">
        <v>97.08</v>
      </c>
      <c r="AO21573" s="228" t="s">
        <v>27508</v>
      </c>
      <c r="AP21573" s="229">
        <v>38515.019999999997</v>
      </c>
    </row>
    <row r="21574" spans="38:42" x14ac:dyDescent="0.55000000000000004">
      <c r="AL21574" s="254" t="s">
        <v>50796</v>
      </c>
      <c r="AM21574" s="255">
        <v>95.26</v>
      </c>
      <c r="AO21574" s="228" t="s">
        <v>27509</v>
      </c>
      <c r="AP21574" s="229">
        <v>87455.41</v>
      </c>
    </row>
    <row r="21575" spans="38:42" x14ac:dyDescent="0.55000000000000004">
      <c r="AL21575" s="254" t="s">
        <v>50797</v>
      </c>
      <c r="AM21575" s="255">
        <v>176.7</v>
      </c>
      <c r="AO21575" s="228" t="s">
        <v>39477</v>
      </c>
      <c r="AP21575" s="229">
        <v>12532.91</v>
      </c>
    </row>
    <row r="21576" spans="38:42" x14ac:dyDescent="0.55000000000000004">
      <c r="AL21576" s="254" t="s">
        <v>50798</v>
      </c>
      <c r="AM21576" s="255">
        <v>4.9800000000000004</v>
      </c>
      <c r="AO21576" s="228" t="s">
        <v>27513</v>
      </c>
      <c r="AP21576" s="229">
        <v>28813.119999999999</v>
      </c>
    </row>
    <row r="21577" spans="38:42" x14ac:dyDescent="0.55000000000000004">
      <c r="AL21577" s="254" t="s">
        <v>29510</v>
      </c>
      <c r="AM21577" s="255">
        <v>1996.5</v>
      </c>
      <c r="AO21577" s="228" t="s">
        <v>27516</v>
      </c>
      <c r="AP21577" s="229">
        <v>72569.06</v>
      </c>
    </row>
    <row r="21578" spans="38:42" x14ac:dyDescent="0.55000000000000004">
      <c r="AL21578" s="254" t="s">
        <v>50799</v>
      </c>
      <c r="AM21578" s="255">
        <v>-1154.8699999999999</v>
      </c>
      <c r="AO21578" s="228" t="s">
        <v>27517</v>
      </c>
      <c r="AP21578" s="229">
        <v>90347.93</v>
      </c>
    </row>
    <row r="21579" spans="38:42" x14ac:dyDescent="0.55000000000000004">
      <c r="AL21579" s="254" t="s">
        <v>65212</v>
      </c>
      <c r="AM21579" s="255">
        <v>-2262</v>
      </c>
      <c r="AO21579" s="228" t="s">
        <v>27518</v>
      </c>
      <c r="AP21579" s="229">
        <v>102063.7</v>
      </c>
    </row>
    <row r="21580" spans="38:42" x14ac:dyDescent="0.55000000000000004">
      <c r="AL21580" s="254" t="s">
        <v>29511</v>
      </c>
      <c r="AM21580" s="255">
        <v>1728</v>
      </c>
      <c r="AO21580" s="228" t="s">
        <v>27519</v>
      </c>
      <c r="AP21580" s="229">
        <v>24224.82</v>
      </c>
    </row>
    <row r="21581" spans="38:42" x14ac:dyDescent="0.55000000000000004">
      <c r="AL21581" s="254" t="s">
        <v>29512</v>
      </c>
      <c r="AM21581" s="255">
        <v>1448.74</v>
      </c>
      <c r="AO21581" s="228" t="s">
        <v>27520</v>
      </c>
      <c r="AP21581" s="229">
        <v>188052.5</v>
      </c>
    </row>
    <row r="21582" spans="38:42" x14ac:dyDescent="0.55000000000000004">
      <c r="AL21582" s="254" t="s">
        <v>29513</v>
      </c>
      <c r="AM21582" s="255">
        <v>1655.43</v>
      </c>
      <c r="AO21582" s="228" t="s">
        <v>27521</v>
      </c>
      <c r="AP21582" s="229">
        <v>30712.5</v>
      </c>
    </row>
    <row r="21583" spans="38:42" x14ac:dyDescent="0.55000000000000004">
      <c r="AL21583" s="254" t="s">
        <v>29531</v>
      </c>
      <c r="AM21583" s="255">
        <v>25634.78</v>
      </c>
      <c r="AO21583" s="228" t="s">
        <v>47597</v>
      </c>
      <c r="AP21583" s="229">
        <v>126181.72</v>
      </c>
    </row>
    <row r="21584" spans="38:42" x14ac:dyDescent="0.55000000000000004">
      <c r="AL21584" s="254" t="s">
        <v>29532</v>
      </c>
      <c r="AM21584" s="255">
        <v>21126.49</v>
      </c>
      <c r="AO21584" s="228" t="s">
        <v>54556</v>
      </c>
      <c r="AP21584" s="229">
        <v>557102.55000000005</v>
      </c>
    </row>
    <row r="21585" spans="38:42" x14ac:dyDescent="0.55000000000000004">
      <c r="AL21585" s="254" t="s">
        <v>29534</v>
      </c>
      <c r="AM21585" s="255">
        <v>3577.22</v>
      </c>
      <c r="AO21585" s="228" t="s">
        <v>27579</v>
      </c>
      <c r="AP21585" s="229">
        <v>839324.5</v>
      </c>
    </row>
    <row r="21586" spans="38:42" x14ac:dyDescent="0.55000000000000004">
      <c r="AL21586" s="254" t="s">
        <v>29535</v>
      </c>
      <c r="AM21586" s="255">
        <v>6690.5</v>
      </c>
      <c r="AO21586" s="228" t="s">
        <v>27581</v>
      </c>
      <c r="AP21586" s="229">
        <v>-11585.73</v>
      </c>
    </row>
    <row r="21587" spans="38:42" x14ac:dyDescent="0.55000000000000004">
      <c r="AL21587" s="254" t="s">
        <v>29537</v>
      </c>
      <c r="AM21587" s="255">
        <v>981.18</v>
      </c>
      <c r="AO21587" s="228" t="s">
        <v>36703</v>
      </c>
      <c r="AP21587" s="229">
        <v>98677.43</v>
      </c>
    </row>
    <row r="21588" spans="38:42" x14ac:dyDescent="0.55000000000000004">
      <c r="AL21588" s="254" t="s">
        <v>29538</v>
      </c>
      <c r="AM21588" s="255">
        <v>3037</v>
      </c>
      <c r="AO21588" s="228" t="s">
        <v>27585</v>
      </c>
      <c r="AP21588" s="229">
        <v>12175.69</v>
      </c>
    </row>
    <row r="21589" spans="38:42" x14ac:dyDescent="0.55000000000000004">
      <c r="AL21589" s="254" t="s">
        <v>50801</v>
      </c>
      <c r="AM21589" s="255">
        <v>23129.919999999998</v>
      </c>
      <c r="AO21589" s="228" t="s">
        <v>14214</v>
      </c>
      <c r="AP21589" s="229">
        <v>37440</v>
      </c>
    </row>
    <row r="21590" spans="38:42" x14ac:dyDescent="0.55000000000000004">
      <c r="AL21590" s="254" t="s">
        <v>62412</v>
      </c>
      <c r="AM21590" s="255">
        <v>32435</v>
      </c>
      <c r="AO21590" s="228" t="s">
        <v>34122</v>
      </c>
      <c r="AP21590" s="229">
        <v>1681507.14</v>
      </c>
    </row>
    <row r="21591" spans="38:42" x14ac:dyDescent="0.55000000000000004">
      <c r="AL21591" s="254" t="s">
        <v>62413</v>
      </c>
      <c r="AM21591" s="255">
        <v>16850.43</v>
      </c>
      <c r="AO21591" s="228" t="s">
        <v>27587</v>
      </c>
      <c r="AP21591" s="229">
        <v>6147.5</v>
      </c>
    </row>
    <row r="21592" spans="38:42" x14ac:dyDescent="0.55000000000000004">
      <c r="AL21592" s="254" t="s">
        <v>58117</v>
      </c>
      <c r="AM21592" s="255">
        <v>1968</v>
      </c>
      <c r="AO21592" s="228" t="s">
        <v>35667</v>
      </c>
      <c r="AP21592" s="229">
        <v>2267764.19</v>
      </c>
    </row>
    <row r="21593" spans="38:42" x14ac:dyDescent="0.55000000000000004">
      <c r="AL21593" s="254" t="s">
        <v>62414</v>
      </c>
      <c r="AM21593" s="255">
        <v>35160.080000000002</v>
      </c>
      <c r="AO21593" s="228" t="s">
        <v>27588</v>
      </c>
      <c r="AP21593" s="229">
        <v>255640.95</v>
      </c>
    </row>
    <row r="21594" spans="38:42" x14ac:dyDescent="0.55000000000000004">
      <c r="AL21594" s="254" t="s">
        <v>29556</v>
      </c>
      <c r="AM21594" s="255">
        <v>33741.4</v>
      </c>
      <c r="AO21594" s="228" t="s">
        <v>27589</v>
      </c>
      <c r="AP21594" s="229">
        <v>32310</v>
      </c>
    </row>
    <row r="21595" spans="38:42" x14ac:dyDescent="0.55000000000000004">
      <c r="AL21595" s="254" t="s">
        <v>61717</v>
      </c>
      <c r="AM21595" s="255">
        <v>74676.820000000007</v>
      </c>
      <c r="AO21595" s="228" t="s">
        <v>14216</v>
      </c>
      <c r="AP21595" s="229">
        <v>454279.07</v>
      </c>
    </row>
    <row r="21596" spans="38:42" x14ac:dyDescent="0.55000000000000004">
      <c r="AL21596" s="254" t="s">
        <v>60045</v>
      </c>
      <c r="AM21596" s="255">
        <v>21588.959999999999</v>
      </c>
      <c r="AO21596" s="228" t="s">
        <v>14217</v>
      </c>
      <c r="AP21596" s="229">
        <v>598294.67000000004</v>
      </c>
    </row>
    <row r="21597" spans="38:42" x14ac:dyDescent="0.55000000000000004">
      <c r="AL21597" s="254" t="s">
        <v>54596</v>
      </c>
      <c r="AM21597" s="255">
        <v>-600.92999999999995</v>
      </c>
      <c r="AO21597" s="228" t="s">
        <v>27590</v>
      </c>
      <c r="AP21597" s="229">
        <v>67272.52</v>
      </c>
    </row>
    <row r="21598" spans="38:42" x14ac:dyDescent="0.55000000000000004">
      <c r="AL21598" s="254" t="s">
        <v>29557</v>
      </c>
      <c r="AM21598" s="255">
        <v>11976.27</v>
      </c>
      <c r="AO21598" s="228" t="s">
        <v>14218</v>
      </c>
      <c r="AP21598" s="229">
        <v>762917.55</v>
      </c>
    </row>
    <row r="21599" spans="38:42" x14ac:dyDescent="0.55000000000000004">
      <c r="AL21599" s="254" t="s">
        <v>65213</v>
      </c>
      <c r="AM21599" s="255">
        <v>-16846</v>
      </c>
      <c r="AO21599" s="228" t="s">
        <v>14219</v>
      </c>
      <c r="AP21599" s="229">
        <v>130846.5</v>
      </c>
    </row>
    <row r="21600" spans="38:42" x14ac:dyDescent="0.55000000000000004">
      <c r="AL21600" s="254" t="s">
        <v>29558</v>
      </c>
      <c r="AM21600" s="255">
        <v>23171.65</v>
      </c>
      <c r="AO21600" s="228" t="s">
        <v>50764</v>
      </c>
      <c r="AP21600" s="229">
        <v>126.36</v>
      </c>
    </row>
    <row r="21601" spans="38:42" x14ac:dyDescent="0.55000000000000004">
      <c r="AL21601" s="254" t="s">
        <v>43399</v>
      </c>
      <c r="AM21601" s="255">
        <v>71834.86</v>
      </c>
      <c r="AO21601" s="228" t="s">
        <v>27594</v>
      </c>
      <c r="AP21601" s="229">
        <v>11194.82</v>
      </c>
    </row>
    <row r="21602" spans="38:42" x14ac:dyDescent="0.55000000000000004">
      <c r="AL21602" s="254" t="s">
        <v>54598</v>
      </c>
      <c r="AM21602" s="255">
        <v>71770.5</v>
      </c>
      <c r="AO21602" s="228" t="s">
        <v>14220</v>
      </c>
      <c r="AP21602" s="229">
        <v>3212.9</v>
      </c>
    </row>
    <row r="21603" spans="38:42" x14ac:dyDescent="0.55000000000000004">
      <c r="AL21603" s="254" t="s">
        <v>54599</v>
      </c>
      <c r="AM21603" s="255">
        <v>75112.5</v>
      </c>
      <c r="AO21603" s="228" t="s">
        <v>54557</v>
      </c>
      <c r="AP21603" s="229">
        <v>764995.95</v>
      </c>
    </row>
    <row r="21604" spans="38:42" x14ac:dyDescent="0.55000000000000004">
      <c r="AL21604" s="254" t="s">
        <v>62415</v>
      </c>
      <c r="AM21604" s="255">
        <v>39379.839999999997</v>
      </c>
      <c r="AO21604" s="228" t="s">
        <v>14221</v>
      </c>
      <c r="AP21604" s="229">
        <v>540865.24</v>
      </c>
    </row>
    <row r="21605" spans="38:42" x14ac:dyDescent="0.55000000000000004">
      <c r="AL21605" s="254" t="s">
        <v>60971</v>
      </c>
      <c r="AM21605" s="255">
        <v>31807</v>
      </c>
      <c r="AO21605" s="228" t="s">
        <v>14222</v>
      </c>
      <c r="AP21605" s="229">
        <v>579534.11</v>
      </c>
    </row>
    <row r="21606" spans="38:42" x14ac:dyDescent="0.55000000000000004">
      <c r="AL21606" s="254" t="s">
        <v>29614</v>
      </c>
      <c r="AM21606" s="255">
        <v>17522.03</v>
      </c>
      <c r="AO21606" s="228" t="s">
        <v>27596</v>
      </c>
      <c r="AP21606" s="229">
        <v>16807.099999999999</v>
      </c>
    </row>
    <row r="21607" spans="38:42" x14ac:dyDescent="0.55000000000000004">
      <c r="AL21607" s="254" t="s">
        <v>29615</v>
      </c>
      <c r="AM21607" s="255">
        <v>22111.51</v>
      </c>
      <c r="AO21607" s="228" t="s">
        <v>54558</v>
      </c>
      <c r="AP21607" s="229">
        <v>317384</v>
      </c>
    </row>
    <row r="21608" spans="38:42" x14ac:dyDescent="0.55000000000000004">
      <c r="AL21608" s="254" t="s">
        <v>34282</v>
      </c>
      <c r="AM21608" s="255">
        <v>31871.64</v>
      </c>
      <c r="AO21608" s="228" t="s">
        <v>27597</v>
      </c>
      <c r="AP21608" s="229">
        <v>4056.66</v>
      </c>
    </row>
    <row r="21609" spans="38:42" x14ac:dyDescent="0.55000000000000004">
      <c r="AL21609" s="254" t="s">
        <v>29616</v>
      </c>
      <c r="AM21609" s="255">
        <v>21520</v>
      </c>
      <c r="AO21609" s="228" t="s">
        <v>14223</v>
      </c>
      <c r="AP21609" s="229">
        <v>27895.95</v>
      </c>
    </row>
    <row r="21610" spans="38:42" x14ac:dyDescent="0.55000000000000004">
      <c r="AL21610" s="254" t="s">
        <v>34283</v>
      </c>
      <c r="AM21610" s="255">
        <v>81593.649999999994</v>
      </c>
      <c r="AO21610" s="228" t="s">
        <v>40896</v>
      </c>
      <c r="AP21610" s="229">
        <v>57298.06</v>
      </c>
    </row>
    <row r="21611" spans="38:42" x14ac:dyDescent="0.55000000000000004">
      <c r="AL21611" s="254" t="s">
        <v>29617</v>
      </c>
      <c r="AM21611" s="255">
        <v>7728.32</v>
      </c>
      <c r="AO21611" s="228" t="s">
        <v>34136</v>
      </c>
      <c r="AP21611" s="229">
        <v>153822.04999999999</v>
      </c>
    </row>
    <row r="21612" spans="38:42" x14ac:dyDescent="0.55000000000000004">
      <c r="AL21612" s="254" t="s">
        <v>29618</v>
      </c>
      <c r="AM21612" s="255">
        <v>12666.69</v>
      </c>
      <c r="AO21612" s="228" t="s">
        <v>34137</v>
      </c>
      <c r="AP21612" s="229">
        <v>603459.29</v>
      </c>
    </row>
    <row r="21613" spans="38:42" x14ac:dyDescent="0.55000000000000004">
      <c r="AL21613" s="254" t="s">
        <v>40907</v>
      </c>
      <c r="AM21613" s="255">
        <v>615</v>
      </c>
      <c r="AO21613" s="228" t="s">
        <v>46171</v>
      </c>
      <c r="AP21613" s="229">
        <v>4361.16</v>
      </c>
    </row>
    <row r="21614" spans="38:42" x14ac:dyDescent="0.55000000000000004">
      <c r="AL21614" s="254" t="s">
        <v>46211</v>
      </c>
      <c r="AM21614" s="255">
        <v>34717.81</v>
      </c>
      <c r="AO21614" s="228" t="s">
        <v>35677</v>
      </c>
      <c r="AP21614" s="229">
        <v>136697.82999999999</v>
      </c>
    </row>
    <row r="21615" spans="38:42" x14ac:dyDescent="0.55000000000000004">
      <c r="AL21615" s="254" t="s">
        <v>39597</v>
      </c>
      <c r="AM21615" s="255">
        <v>19291.189999999999</v>
      </c>
      <c r="AO21615" s="228" t="s">
        <v>35678</v>
      </c>
      <c r="AP21615" s="229">
        <v>50070</v>
      </c>
    </row>
    <row r="21616" spans="38:42" x14ac:dyDescent="0.55000000000000004">
      <c r="AL21616" s="254" t="s">
        <v>49437</v>
      </c>
      <c r="AM21616" s="255">
        <v>39354.36</v>
      </c>
      <c r="AO21616" s="228" t="s">
        <v>27671</v>
      </c>
      <c r="AP21616" s="229">
        <v>158749.20000000001</v>
      </c>
    </row>
    <row r="21617" spans="38:42" x14ac:dyDescent="0.55000000000000004">
      <c r="AL21617" s="254" t="s">
        <v>49438</v>
      </c>
      <c r="AM21617" s="255">
        <v>787.5</v>
      </c>
      <c r="AO21617" s="228" t="s">
        <v>27672</v>
      </c>
      <c r="AP21617" s="229">
        <v>13876.1</v>
      </c>
    </row>
    <row r="21618" spans="38:42" x14ac:dyDescent="0.55000000000000004">
      <c r="AL21618" s="254" t="s">
        <v>43400</v>
      </c>
      <c r="AM21618" s="255">
        <v>8530.49</v>
      </c>
      <c r="AO21618" s="228" t="s">
        <v>34138</v>
      </c>
      <c r="AP21618" s="229">
        <v>1198.94</v>
      </c>
    </row>
    <row r="21619" spans="38:42" x14ac:dyDescent="0.55000000000000004">
      <c r="AL21619" s="254" t="s">
        <v>59362</v>
      </c>
      <c r="AM21619" s="255">
        <v>344.18</v>
      </c>
      <c r="AO21619" s="228" t="s">
        <v>14231</v>
      </c>
      <c r="AP21619" s="229">
        <v>75416.039999999994</v>
      </c>
    </row>
    <row r="21620" spans="38:42" x14ac:dyDescent="0.55000000000000004">
      <c r="AL21620" s="254" t="s">
        <v>29620</v>
      </c>
      <c r="AM21620" s="255">
        <v>13644.59</v>
      </c>
      <c r="AO21620" s="228" t="s">
        <v>27673</v>
      </c>
      <c r="AP21620" s="229">
        <v>1687.46</v>
      </c>
    </row>
    <row r="21621" spans="38:42" x14ac:dyDescent="0.55000000000000004">
      <c r="AL21621" s="254" t="s">
        <v>60972</v>
      </c>
      <c r="AM21621" s="255">
        <v>2.5099999999999998</v>
      </c>
      <c r="AO21621" s="228" t="s">
        <v>34139</v>
      </c>
      <c r="AP21621" s="229">
        <v>2325300.15</v>
      </c>
    </row>
    <row r="21622" spans="38:42" x14ac:dyDescent="0.55000000000000004">
      <c r="AL21622" s="254" t="s">
        <v>34284</v>
      </c>
      <c r="AM21622" s="255">
        <v>6999.96</v>
      </c>
      <c r="AO21622" s="228" t="s">
        <v>27675</v>
      </c>
      <c r="AP21622" s="229">
        <v>8220</v>
      </c>
    </row>
    <row r="21623" spans="38:42" x14ac:dyDescent="0.55000000000000004">
      <c r="AL21623" s="254" t="s">
        <v>56873</v>
      </c>
      <c r="AM21623" s="255">
        <v>2916</v>
      </c>
      <c r="AO21623" s="228" t="s">
        <v>47598</v>
      </c>
      <c r="AP21623" s="229">
        <v>1070901</v>
      </c>
    </row>
    <row r="21624" spans="38:42" x14ac:dyDescent="0.55000000000000004">
      <c r="AL21624" s="254" t="s">
        <v>54602</v>
      </c>
      <c r="AM21624" s="255">
        <v>9403.68</v>
      </c>
      <c r="AO21624" s="228" t="s">
        <v>39483</v>
      </c>
      <c r="AP21624" s="229">
        <v>4469.6099999999997</v>
      </c>
    </row>
    <row r="21625" spans="38:42" x14ac:dyDescent="0.55000000000000004">
      <c r="AL21625" s="254" t="s">
        <v>40908</v>
      </c>
      <c r="AM21625" s="255">
        <v>7170.91</v>
      </c>
      <c r="AO21625" s="228" t="s">
        <v>35679</v>
      </c>
      <c r="AP21625" s="229">
        <v>10000</v>
      </c>
    </row>
    <row r="21626" spans="38:42" x14ac:dyDescent="0.55000000000000004">
      <c r="AL21626" s="254" t="s">
        <v>49439</v>
      </c>
      <c r="AM21626" s="255">
        <v>25234.240000000002</v>
      </c>
      <c r="AO21626" s="228" t="s">
        <v>49417</v>
      </c>
      <c r="AP21626" s="229">
        <v>911.79</v>
      </c>
    </row>
    <row r="21627" spans="38:42" x14ac:dyDescent="0.55000000000000004">
      <c r="AL21627" s="254" t="s">
        <v>14435</v>
      </c>
      <c r="AM21627" s="255">
        <v>29349.81</v>
      </c>
      <c r="AO21627" s="228" t="s">
        <v>27677</v>
      </c>
      <c r="AP21627" s="229">
        <v>85104.04</v>
      </c>
    </row>
    <row r="21628" spans="38:42" x14ac:dyDescent="0.55000000000000004">
      <c r="AL21628" s="254" t="s">
        <v>14436</v>
      </c>
      <c r="AM21628" s="255">
        <v>75021.41</v>
      </c>
      <c r="AO21628" s="228" t="s">
        <v>14232</v>
      </c>
      <c r="AP21628" s="229">
        <v>357891.52</v>
      </c>
    </row>
    <row r="21629" spans="38:42" x14ac:dyDescent="0.55000000000000004">
      <c r="AL21629" s="254" t="s">
        <v>14437</v>
      </c>
      <c r="AM21629" s="255">
        <v>38903.71</v>
      </c>
      <c r="AO21629" s="228" t="s">
        <v>14233</v>
      </c>
      <c r="AP21629" s="229">
        <v>356477.59</v>
      </c>
    </row>
    <row r="21630" spans="38:42" x14ac:dyDescent="0.55000000000000004">
      <c r="AL21630" s="254" t="s">
        <v>55665</v>
      </c>
      <c r="AM21630" s="255">
        <v>11364.1</v>
      </c>
      <c r="AO21630" s="228" t="s">
        <v>27680</v>
      </c>
      <c r="AP21630" s="229">
        <v>35724.1</v>
      </c>
    </row>
    <row r="21631" spans="38:42" x14ac:dyDescent="0.55000000000000004">
      <c r="AL21631" s="254" t="s">
        <v>29624</v>
      </c>
      <c r="AM21631" s="255">
        <v>88779.61</v>
      </c>
      <c r="AO21631" s="228" t="s">
        <v>27681</v>
      </c>
      <c r="AP21631" s="229">
        <v>1189607</v>
      </c>
    </row>
    <row r="21632" spans="38:42" x14ac:dyDescent="0.55000000000000004">
      <c r="AL21632" s="254" t="s">
        <v>14438</v>
      </c>
      <c r="AM21632" s="255">
        <v>27702.45</v>
      </c>
      <c r="AO21632" s="228" t="s">
        <v>14234</v>
      </c>
      <c r="AP21632" s="229">
        <v>127065.53</v>
      </c>
    </row>
    <row r="21633" spans="38:42" x14ac:dyDescent="0.55000000000000004">
      <c r="AL21633" s="254" t="s">
        <v>29626</v>
      </c>
      <c r="AM21633" s="255">
        <v>32300</v>
      </c>
      <c r="AO21633" s="228" t="s">
        <v>43363</v>
      </c>
      <c r="AP21633" s="229">
        <v>59.92</v>
      </c>
    </row>
    <row r="21634" spans="38:42" x14ac:dyDescent="0.55000000000000004">
      <c r="AL21634" s="254" t="s">
        <v>35804</v>
      </c>
      <c r="AM21634" s="255">
        <v>20069.41</v>
      </c>
      <c r="AO21634" s="228" t="s">
        <v>47599</v>
      </c>
      <c r="AP21634" s="229">
        <v>371152.02</v>
      </c>
    </row>
    <row r="21635" spans="38:42" x14ac:dyDescent="0.55000000000000004">
      <c r="AL21635" s="254" t="s">
        <v>54603</v>
      </c>
      <c r="AM21635" s="255">
        <v>92903.95</v>
      </c>
      <c r="AO21635" s="228" t="s">
        <v>39484</v>
      </c>
      <c r="AP21635" s="229">
        <v>46173.89</v>
      </c>
    </row>
    <row r="21636" spans="38:42" x14ac:dyDescent="0.55000000000000004">
      <c r="AL21636" s="254" t="s">
        <v>35805</v>
      </c>
      <c r="AM21636" s="255">
        <v>90</v>
      </c>
      <c r="AO21636" s="228" t="s">
        <v>36708</v>
      </c>
      <c r="AP21636" s="229">
        <v>1164.0999999999999</v>
      </c>
    </row>
    <row r="21637" spans="38:42" x14ac:dyDescent="0.55000000000000004">
      <c r="AL21637" s="254" t="s">
        <v>55666</v>
      </c>
      <c r="AM21637" s="255">
        <v>11194.46</v>
      </c>
      <c r="AO21637" s="228" t="s">
        <v>54559</v>
      </c>
      <c r="AP21637" s="229">
        <v>17541.46</v>
      </c>
    </row>
    <row r="21638" spans="38:42" x14ac:dyDescent="0.55000000000000004">
      <c r="AL21638" s="254" t="s">
        <v>43402</v>
      </c>
      <c r="AM21638" s="255">
        <v>3041</v>
      </c>
      <c r="AO21638" s="228" t="s">
        <v>14235</v>
      </c>
      <c r="AP21638" s="229">
        <v>637706.68999999994</v>
      </c>
    </row>
    <row r="21639" spans="38:42" x14ac:dyDescent="0.55000000000000004">
      <c r="AL21639" s="254" t="s">
        <v>14439</v>
      </c>
      <c r="AM21639" s="255">
        <v>197917.69</v>
      </c>
      <c r="AO21639" s="228" t="s">
        <v>14236</v>
      </c>
      <c r="AP21639" s="229">
        <v>851542.59</v>
      </c>
    </row>
    <row r="21640" spans="38:42" x14ac:dyDescent="0.55000000000000004">
      <c r="AL21640" s="254" t="s">
        <v>14440</v>
      </c>
      <c r="AM21640" s="255">
        <v>103218.66</v>
      </c>
      <c r="AO21640" s="228" t="s">
        <v>35680</v>
      </c>
      <c r="AP21640" s="229">
        <v>1065190.6599999999</v>
      </c>
    </row>
    <row r="21641" spans="38:42" x14ac:dyDescent="0.55000000000000004">
      <c r="AL21641" s="254" t="s">
        <v>29631</v>
      </c>
      <c r="AM21641" s="255">
        <v>61898.38</v>
      </c>
      <c r="AO21641" s="228" t="s">
        <v>27685</v>
      </c>
      <c r="AP21641" s="229">
        <v>55512</v>
      </c>
    </row>
    <row r="21642" spans="38:42" x14ac:dyDescent="0.55000000000000004">
      <c r="AL21642" s="254" t="s">
        <v>29633</v>
      </c>
      <c r="AM21642" s="255">
        <v>34975.949999999997</v>
      </c>
      <c r="AO21642" s="228" t="s">
        <v>27687</v>
      </c>
      <c r="AP21642" s="229">
        <v>154576.14000000001</v>
      </c>
    </row>
    <row r="21643" spans="38:42" x14ac:dyDescent="0.55000000000000004">
      <c r="AL21643" s="254" t="s">
        <v>29634</v>
      </c>
      <c r="AM21643" s="255">
        <v>5864.85</v>
      </c>
      <c r="AO21643" s="228" t="s">
        <v>27688</v>
      </c>
      <c r="AP21643" s="229">
        <v>1083752.56</v>
      </c>
    </row>
    <row r="21644" spans="38:42" x14ac:dyDescent="0.55000000000000004">
      <c r="AL21644" s="254" t="s">
        <v>29635</v>
      </c>
      <c r="AM21644" s="255">
        <v>526.41999999999996</v>
      </c>
      <c r="AO21644" s="228" t="s">
        <v>48535</v>
      </c>
      <c r="AP21644" s="229">
        <v>-23855.93</v>
      </c>
    </row>
    <row r="21645" spans="38:42" x14ac:dyDescent="0.55000000000000004">
      <c r="AL21645" s="254" t="s">
        <v>29640</v>
      </c>
      <c r="AM21645" s="255">
        <v>4240.49</v>
      </c>
      <c r="AO21645" s="228" t="s">
        <v>48536</v>
      </c>
      <c r="AP21645" s="229">
        <v>18800</v>
      </c>
    </row>
    <row r="21646" spans="38:42" x14ac:dyDescent="0.55000000000000004">
      <c r="AL21646" s="254" t="s">
        <v>29641</v>
      </c>
      <c r="AM21646" s="255">
        <v>53520.160000000003</v>
      </c>
      <c r="AO21646" s="228" t="s">
        <v>54560</v>
      </c>
      <c r="AP21646" s="229">
        <v>2000</v>
      </c>
    </row>
    <row r="21647" spans="38:42" x14ac:dyDescent="0.55000000000000004">
      <c r="AL21647" s="254" t="s">
        <v>29642</v>
      </c>
      <c r="AM21647" s="255">
        <v>-2051.02</v>
      </c>
      <c r="AO21647" s="228" t="s">
        <v>39488</v>
      </c>
      <c r="AP21647" s="229">
        <v>2232.25</v>
      </c>
    </row>
    <row r="21648" spans="38:42" x14ac:dyDescent="0.55000000000000004">
      <c r="AL21648" s="254" t="s">
        <v>47624</v>
      </c>
      <c r="AM21648" s="255">
        <v>11753.75</v>
      </c>
      <c r="AO21648" s="228" t="s">
        <v>46172</v>
      </c>
      <c r="AP21648" s="229">
        <v>141043.5</v>
      </c>
    </row>
    <row r="21649" spans="38:42" x14ac:dyDescent="0.55000000000000004">
      <c r="AL21649" s="254" t="s">
        <v>58118</v>
      </c>
      <c r="AM21649" s="255">
        <v>3391829.05</v>
      </c>
      <c r="AO21649" s="228" t="s">
        <v>36714</v>
      </c>
      <c r="AP21649" s="229">
        <v>445.88</v>
      </c>
    </row>
    <row r="21650" spans="38:42" x14ac:dyDescent="0.55000000000000004">
      <c r="AL21650" s="254" t="s">
        <v>34292</v>
      </c>
      <c r="AM21650" s="255">
        <v>90601.21</v>
      </c>
      <c r="AO21650" s="228" t="s">
        <v>27712</v>
      </c>
      <c r="AP21650" s="229">
        <v>11004.24</v>
      </c>
    </row>
    <row r="21651" spans="38:42" x14ac:dyDescent="0.55000000000000004">
      <c r="AL21651" s="254" t="s">
        <v>55667</v>
      </c>
      <c r="AM21651" s="255">
        <v>7312</v>
      </c>
      <c r="AO21651" s="228" t="s">
        <v>27713</v>
      </c>
      <c r="AP21651" s="229">
        <v>482</v>
      </c>
    </row>
    <row r="21652" spans="38:42" x14ac:dyDescent="0.55000000000000004">
      <c r="AL21652" s="254" t="s">
        <v>34293</v>
      </c>
      <c r="AM21652" s="255">
        <v>2325.3000000000002</v>
      </c>
      <c r="AO21652" s="228" t="s">
        <v>27714</v>
      </c>
      <c r="AP21652" s="229">
        <v>69727.69</v>
      </c>
    </row>
    <row r="21653" spans="38:42" x14ac:dyDescent="0.55000000000000004">
      <c r="AL21653" s="254" t="s">
        <v>34294</v>
      </c>
      <c r="AM21653" s="255">
        <v>7689.94</v>
      </c>
      <c r="AO21653" s="228" t="s">
        <v>43364</v>
      </c>
      <c r="AP21653" s="229">
        <v>1008</v>
      </c>
    </row>
    <row r="21654" spans="38:42" x14ac:dyDescent="0.55000000000000004">
      <c r="AL21654" s="254" t="s">
        <v>34295</v>
      </c>
      <c r="AM21654" s="255">
        <v>853.69</v>
      </c>
      <c r="AO21654" s="228" t="s">
        <v>43365</v>
      </c>
      <c r="AP21654" s="229">
        <v>180</v>
      </c>
    </row>
    <row r="21655" spans="38:42" x14ac:dyDescent="0.55000000000000004">
      <c r="AL21655" s="254" t="s">
        <v>34296</v>
      </c>
      <c r="AM21655" s="255">
        <v>11089.81</v>
      </c>
      <c r="AO21655" s="228" t="s">
        <v>48537</v>
      </c>
      <c r="AP21655" s="229">
        <v>9336</v>
      </c>
    </row>
    <row r="21656" spans="38:42" x14ac:dyDescent="0.55000000000000004">
      <c r="AL21656" s="254" t="s">
        <v>55668</v>
      </c>
      <c r="AM21656" s="255">
        <v>609.14</v>
      </c>
      <c r="AO21656" s="228" t="s">
        <v>48538</v>
      </c>
      <c r="AP21656" s="229">
        <v>545.69000000000005</v>
      </c>
    </row>
    <row r="21657" spans="38:42" x14ac:dyDescent="0.55000000000000004">
      <c r="AL21657" s="254" t="s">
        <v>29655</v>
      </c>
      <c r="AM21657" s="255">
        <v>15820</v>
      </c>
      <c r="AO21657" s="228" t="s">
        <v>48539</v>
      </c>
      <c r="AP21657" s="229">
        <v>2612.71</v>
      </c>
    </row>
    <row r="21658" spans="38:42" x14ac:dyDescent="0.55000000000000004">
      <c r="AL21658" s="254" t="s">
        <v>29656</v>
      </c>
      <c r="AM21658" s="255">
        <v>2020</v>
      </c>
      <c r="AO21658" s="228" t="s">
        <v>43366</v>
      </c>
      <c r="AP21658" s="229">
        <v>15376.48</v>
      </c>
    </row>
    <row r="21659" spans="38:42" x14ac:dyDescent="0.55000000000000004">
      <c r="AL21659" s="254" t="s">
        <v>36833</v>
      </c>
      <c r="AM21659" s="255">
        <v>28690.2</v>
      </c>
      <c r="AO21659" s="228" t="s">
        <v>39489</v>
      </c>
      <c r="AP21659" s="229">
        <v>1378.13</v>
      </c>
    </row>
    <row r="21660" spans="38:42" x14ac:dyDescent="0.55000000000000004">
      <c r="AL21660" s="254" t="s">
        <v>29672</v>
      </c>
      <c r="AM21660" s="255">
        <v>1053.97</v>
      </c>
      <c r="AO21660" s="228" t="s">
        <v>27715</v>
      </c>
      <c r="AP21660" s="229">
        <v>40306.699999999997</v>
      </c>
    </row>
    <row r="21661" spans="38:42" x14ac:dyDescent="0.55000000000000004">
      <c r="AL21661" s="254" t="s">
        <v>48564</v>
      </c>
      <c r="AM21661" s="255">
        <v>390</v>
      </c>
      <c r="AO21661" s="228" t="s">
        <v>27717</v>
      </c>
      <c r="AP21661" s="229">
        <v>17825.689999999999</v>
      </c>
    </row>
    <row r="21662" spans="38:42" x14ac:dyDescent="0.55000000000000004">
      <c r="AL21662" s="254" t="s">
        <v>29673</v>
      </c>
      <c r="AM21662" s="255">
        <v>2181.88</v>
      </c>
      <c r="AO21662" s="228" t="s">
        <v>46173</v>
      </c>
      <c r="AP21662" s="229">
        <v>21696.03</v>
      </c>
    </row>
    <row r="21663" spans="38:42" x14ac:dyDescent="0.55000000000000004">
      <c r="AL21663" s="254" t="s">
        <v>36834</v>
      </c>
      <c r="AM21663" s="255">
        <v>7029.1</v>
      </c>
      <c r="AO21663" s="228" t="s">
        <v>27718</v>
      </c>
      <c r="AP21663" s="229">
        <v>1532.24</v>
      </c>
    </row>
    <row r="21664" spans="38:42" x14ac:dyDescent="0.55000000000000004">
      <c r="AL21664" s="254" t="s">
        <v>39599</v>
      </c>
      <c r="AM21664" s="255">
        <v>3848.69</v>
      </c>
      <c r="AO21664" s="228" t="s">
        <v>14239</v>
      </c>
      <c r="AP21664" s="229">
        <v>17689.13</v>
      </c>
    </row>
    <row r="21665" spans="38:42" x14ac:dyDescent="0.55000000000000004">
      <c r="AL21665" s="254" t="s">
        <v>29674</v>
      </c>
      <c r="AM21665" s="255">
        <v>13274.8</v>
      </c>
      <c r="AO21665" s="228" t="s">
        <v>14248</v>
      </c>
      <c r="AP21665" s="229">
        <v>92169.98</v>
      </c>
    </row>
    <row r="21666" spans="38:42" x14ac:dyDescent="0.55000000000000004">
      <c r="AL21666" s="254" t="s">
        <v>29675</v>
      </c>
      <c r="AM21666" s="255">
        <v>994.68</v>
      </c>
      <c r="AO21666" s="228" t="s">
        <v>27785</v>
      </c>
      <c r="AP21666" s="229">
        <v>91059.55</v>
      </c>
    </row>
    <row r="21667" spans="38:42" x14ac:dyDescent="0.55000000000000004">
      <c r="AL21667" s="254" t="s">
        <v>56874</v>
      </c>
      <c r="AM21667" s="255">
        <v>-231.86</v>
      </c>
      <c r="AO21667" s="228" t="s">
        <v>27786</v>
      </c>
      <c r="AP21667" s="229">
        <v>258677.1</v>
      </c>
    </row>
    <row r="21668" spans="38:42" x14ac:dyDescent="0.55000000000000004">
      <c r="AL21668" s="254" t="s">
        <v>65214</v>
      </c>
      <c r="AM21668" s="255">
        <v>159392.97</v>
      </c>
      <c r="AO21668" s="228" t="s">
        <v>47600</v>
      </c>
      <c r="AP21668" s="229">
        <v>2626.06</v>
      </c>
    </row>
    <row r="21669" spans="38:42" x14ac:dyDescent="0.55000000000000004">
      <c r="AL21669" s="254" t="s">
        <v>29745</v>
      </c>
      <c r="AM21669" s="255">
        <v>537228.52</v>
      </c>
      <c r="AO21669" s="228" t="s">
        <v>34152</v>
      </c>
      <c r="AP21669" s="229">
        <v>195557.8</v>
      </c>
    </row>
    <row r="21670" spans="38:42" x14ac:dyDescent="0.55000000000000004">
      <c r="AL21670" s="254" t="s">
        <v>29747</v>
      </c>
      <c r="AM21670" s="255">
        <v>86282.93</v>
      </c>
      <c r="AO21670" s="228" t="s">
        <v>34153</v>
      </c>
      <c r="AP21670" s="229">
        <v>2520</v>
      </c>
    </row>
    <row r="21671" spans="38:42" x14ac:dyDescent="0.55000000000000004">
      <c r="AL21671" s="254" t="s">
        <v>29749</v>
      </c>
      <c r="AM21671" s="255">
        <v>61960</v>
      </c>
      <c r="AO21671" s="228" t="s">
        <v>27789</v>
      </c>
      <c r="AP21671" s="229">
        <v>71392.39</v>
      </c>
    </row>
    <row r="21672" spans="38:42" x14ac:dyDescent="0.55000000000000004">
      <c r="AL21672" s="254" t="s">
        <v>29750</v>
      </c>
      <c r="AM21672" s="255">
        <v>260220.71</v>
      </c>
      <c r="AO21672" s="228" t="s">
        <v>27790</v>
      </c>
      <c r="AP21672" s="229">
        <v>261673.31</v>
      </c>
    </row>
    <row r="21673" spans="38:42" x14ac:dyDescent="0.55000000000000004">
      <c r="AL21673" s="254" t="s">
        <v>65215</v>
      </c>
      <c r="AM21673" s="255">
        <v>92130.17</v>
      </c>
      <c r="AO21673" s="228" t="s">
        <v>27791</v>
      </c>
      <c r="AP21673" s="229">
        <v>1610.58</v>
      </c>
    </row>
    <row r="21674" spans="38:42" x14ac:dyDescent="0.55000000000000004">
      <c r="AL21674" s="254" t="s">
        <v>29754</v>
      </c>
      <c r="AM21674" s="255">
        <v>686.5</v>
      </c>
      <c r="AO21674" s="228" t="s">
        <v>34154</v>
      </c>
      <c r="AP21674" s="229">
        <v>215.4</v>
      </c>
    </row>
    <row r="21675" spans="38:42" x14ac:dyDescent="0.55000000000000004">
      <c r="AL21675" s="254" t="s">
        <v>39603</v>
      </c>
      <c r="AM21675" s="255">
        <v>960.5</v>
      </c>
      <c r="AO21675" s="228" t="s">
        <v>27792</v>
      </c>
      <c r="AP21675" s="229">
        <v>198378.44</v>
      </c>
    </row>
    <row r="21676" spans="38:42" x14ac:dyDescent="0.55000000000000004">
      <c r="AL21676" s="254" t="s">
        <v>29756</v>
      </c>
      <c r="AM21676" s="255">
        <v>703858.33</v>
      </c>
      <c r="AO21676" s="228" t="s">
        <v>49418</v>
      </c>
      <c r="AP21676" s="229">
        <v>1336.73</v>
      </c>
    </row>
    <row r="21677" spans="38:42" x14ac:dyDescent="0.55000000000000004">
      <c r="AL21677" s="254" t="s">
        <v>40910</v>
      </c>
      <c r="AM21677" s="255">
        <v>16350</v>
      </c>
      <c r="AO21677" s="228" t="s">
        <v>14249</v>
      </c>
      <c r="AP21677" s="229">
        <v>4314.7700000000004</v>
      </c>
    </row>
    <row r="21678" spans="38:42" x14ac:dyDescent="0.55000000000000004">
      <c r="AL21678" s="254" t="s">
        <v>54605</v>
      </c>
      <c r="AM21678" s="255">
        <v>11700</v>
      </c>
      <c r="AO21678" s="228" t="s">
        <v>50765</v>
      </c>
      <c r="AP21678" s="229">
        <v>61.5</v>
      </c>
    </row>
    <row r="21679" spans="38:42" x14ac:dyDescent="0.55000000000000004">
      <c r="AL21679" s="254" t="s">
        <v>36839</v>
      </c>
      <c r="AM21679" s="255">
        <v>2992.6</v>
      </c>
      <c r="AO21679" s="228" t="s">
        <v>47601</v>
      </c>
      <c r="AP21679" s="229">
        <v>1372</v>
      </c>
    </row>
    <row r="21680" spans="38:42" x14ac:dyDescent="0.55000000000000004">
      <c r="AL21680" s="254" t="s">
        <v>14445</v>
      </c>
      <c r="AM21680" s="255">
        <v>142475.09</v>
      </c>
      <c r="AO21680" s="228" t="s">
        <v>47602</v>
      </c>
      <c r="AP21680" s="229">
        <v>683</v>
      </c>
    </row>
    <row r="21681" spans="38:42" x14ac:dyDescent="0.55000000000000004">
      <c r="AL21681" s="254" t="s">
        <v>14446</v>
      </c>
      <c r="AM21681" s="255">
        <v>468761.86</v>
      </c>
      <c r="AO21681" s="228" t="s">
        <v>27793</v>
      </c>
      <c r="AP21681" s="229">
        <v>36649.75</v>
      </c>
    </row>
    <row r="21682" spans="38:42" x14ac:dyDescent="0.55000000000000004">
      <c r="AL21682" s="254" t="s">
        <v>29759</v>
      </c>
      <c r="AM21682" s="255">
        <v>150220.60999999999</v>
      </c>
      <c r="AO21682" s="228" t="s">
        <v>27794</v>
      </c>
      <c r="AP21682" s="229">
        <v>13605.88</v>
      </c>
    </row>
    <row r="21683" spans="38:42" x14ac:dyDescent="0.55000000000000004">
      <c r="AL21683" s="254" t="s">
        <v>29760</v>
      </c>
      <c r="AM21683" s="255">
        <v>141548.85</v>
      </c>
      <c r="AO21683" s="228" t="s">
        <v>39496</v>
      </c>
      <c r="AP21683" s="229">
        <v>41137.71</v>
      </c>
    </row>
    <row r="21684" spans="38:42" x14ac:dyDescent="0.55000000000000004">
      <c r="AL21684" s="254" t="s">
        <v>40911</v>
      </c>
      <c r="AM21684" s="255">
        <v>84000</v>
      </c>
      <c r="AO21684" s="228" t="s">
        <v>27795</v>
      </c>
      <c r="AP21684" s="229">
        <v>1729604.4</v>
      </c>
    </row>
    <row r="21685" spans="38:42" x14ac:dyDescent="0.55000000000000004">
      <c r="AL21685" s="254" t="s">
        <v>65216</v>
      </c>
      <c r="AM21685" s="255">
        <v>27308.92</v>
      </c>
      <c r="AO21685" s="228" t="s">
        <v>54561</v>
      </c>
      <c r="AP21685" s="229">
        <v>32326.98</v>
      </c>
    </row>
    <row r="21686" spans="38:42" x14ac:dyDescent="0.55000000000000004">
      <c r="AL21686" s="254" t="s">
        <v>63534</v>
      </c>
      <c r="AM21686" s="255">
        <v>1225</v>
      </c>
      <c r="AO21686" s="228" t="s">
        <v>27796</v>
      </c>
      <c r="AP21686" s="229">
        <v>369.43</v>
      </c>
    </row>
    <row r="21687" spans="38:42" x14ac:dyDescent="0.55000000000000004">
      <c r="AL21687" s="254" t="s">
        <v>29762</v>
      </c>
      <c r="AM21687" s="255">
        <v>214261.21</v>
      </c>
      <c r="AO21687" s="228" t="s">
        <v>27797</v>
      </c>
      <c r="AP21687" s="229">
        <v>6376.25</v>
      </c>
    </row>
    <row r="21688" spans="38:42" x14ac:dyDescent="0.55000000000000004">
      <c r="AL21688" s="254" t="s">
        <v>55669</v>
      </c>
      <c r="AM21688" s="255">
        <v>-0.3</v>
      </c>
      <c r="AO21688" s="228" t="s">
        <v>27799</v>
      </c>
      <c r="AP21688" s="229">
        <v>13934.46</v>
      </c>
    </row>
    <row r="21689" spans="38:42" x14ac:dyDescent="0.55000000000000004">
      <c r="AL21689" s="254" t="s">
        <v>29763</v>
      </c>
      <c r="AM21689" s="255">
        <v>5974.81</v>
      </c>
      <c r="AO21689" s="228" t="s">
        <v>27800</v>
      </c>
      <c r="AP21689" s="229">
        <v>120.62</v>
      </c>
    </row>
    <row r="21690" spans="38:42" x14ac:dyDescent="0.55000000000000004">
      <c r="AL21690" s="254" t="s">
        <v>29764</v>
      </c>
      <c r="AM21690" s="255">
        <v>473490.55</v>
      </c>
      <c r="AO21690" s="228" t="s">
        <v>14253</v>
      </c>
      <c r="AP21690" s="229">
        <v>231703.99</v>
      </c>
    </row>
    <row r="21691" spans="38:42" x14ac:dyDescent="0.55000000000000004">
      <c r="AL21691" s="254" t="s">
        <v>29765</v>
      </c>
      <c r="AM21691" s="255">
        <v>56962.06</v>
      </c>
      <c r="AO21691" s="228" t="s">
        <v>14254</v>
      </c>
      <c r="AP21691" s="229">
        <v>189943.23</v>
      </c>
    </row>
    <row r="21692" spans="38:42" x14ac:dyDescent="0.55000000000000004">
      <c r="AL21692" s="254" t="s">
        <v>49440</v>
      </c>
      <c r="AM21692" s="255">
        <v>-109.22</v>
      </c>
      <c r="AO21692" s="228" t="s">
        <v>14255</v>
      </c>
      <c r="AP21692" s="229">
        <v>79061.88</v>
      </c>
    </row>
    <row r="21693" spans="38:42" x14ac:dyDescent="0.55000000000000004">
      <c r="AL21693" s="254" t="s">
        <v>29797</v>
      </c>
      <c r="AM21693" s="255">
        <v>6313.95</v>
      </c>
      <c r="AO21693" s="228" t="s">
        <v>27801</v>
      </c>
      <c r="AP21693" s="229">
        <v>37382.949999999997</v>
      </c>
    </row>
    <row r="21694" spans="38:42" x14ac:dyDescent="0.55000000000000004">
      <c r="AL21694" s="254" t="s">
        <v>55670</v>
      </c>
      <c r="AM21694" s="255">
        <v>14273.73</v>
      </c>
      <c r="AO21694" s="228" t="s">
        <v>27804</v>
      </c>
      <c r="AP21694" s="229">
        <v>144602.26999999999</v>
      </c>
    </row>
    <row r="21695" spans="38:42" x14ac:dyDescent="0.55000000000000004">
      <c r="AL21695" s="254" t="s">
        <v>29799</v>
      </c>
      <c r="AM21695" s="255">
        <v>27870</v>
      </c>
      <c r="AO21695" s="228" t="s">
        <v>27805</v>
      </c>
      <c r="AP21695" s="229">
        <v>18133</v>
      </c>
    </row>
    <row r="21696" spans="38:42" x14ac:dyDescent="0.55000000000000004">
      <c r="AL21696" s="254" t="s">
        <v>56875</v>
      </c>
      <c r="AM21696" s="255">
        <v>5800</v>
      </c>
      <c r="AO21696" s="228" t="s">
        <v>39497</v>
      </c>
      <c r="AP21696" s="229">
        <v>1277.33</v>
      </c>
    </row>
    <row r="21697" spans="38:42" x14ac:dyDescent="0.55000000000000004">
      <c r="AL21697" s="254" t="s">
        <v>56876</v>
      </c>
      <c r="AM21697" s="255">
        <v>1600</v>
      </c>
      <c r="AO21697" s="228" t="s">
        <v>39498</v>
      </c>
      <c r="AP21697" s="229">
        <v>3040.79</v>
      </c>
    </row>
    <row r="21698" spans="38:42" x14ac:dyDescent="0.55000000000000004">
      <c r="AL21698" s="254" t="s">
        <v>29800</v>
      </c>
      <c r="AM21698" s="255">
        <v>4250</v>
      </c>
      <c r="AO21698" s="228" t="s">
        <v>39499</v>
      </c>
      <c r="AP21698" s="229">
        <v>73.09</v>
      </c>
    </row>
    <row r="21699" spans="38:42" x14ac:dyDescent="0.55000000000000004">
      <c r="AL21699" s="254" t="s">
        <v>29801</v>
      </c>
      <c r="AM21699" s="255">
        <v>4547.8100000000004</v>
      </c>
      <c r="AO21699" s="228" t="s">
        <v>39500</v>
      </c>
      <c r="AP21699" s="229">
        <v>317.26</v>
      </c>
    </row>
    <row r="21700" spans="38:42" x14ac:dyDescent="0.55000000000000004">
      <c r="AL21700" s="254" t="s">
        <v>29803</v>
      </c>
      <c r="AM21700" s="255">
        <v>3494.28</v>
      </c>
      <c r="AO21700" s="228" t="s">
        <v>27807</v>
      </c>
      <c r="AP21700" s="229">
        <v>2690938.14</v>
      </c>
    </row>
    <row r="21701" spans="38:42" x14ac:dyDescent="0.55000000000000004">
      <c r="AL21701" s="254" t="s">
        <v>62416</v>
      </c>
      <c r="AM21701" s="255">
        <v>345.52</v>
      </c>
      <c r="AO21701" s="228" t="s">
        <v>36723</v>
      </c>
      <c r="AP21701" s="229">
        <v>-786.22</v>
      </c>
    </row>
    <row r="21702" spans="38:42" x14ac:dyDescent="0.55000000000000004">
      <c r="AL21702" s="254" t="s">
        <v>46214</v>
      </c>
      <c r="AM21702" s="255">
        <v>1264</v>
      </c>
      <c r="AO21702" s="228" t="s">
        <v>27808</v>
      </c>
      <c r="AP21702" s="229">
        <v>31243.46</v>
      </c>
    </row>
    <row r="21703" spans="38:42" x14ac:dyDescent="0.55000000000000004">
      <c r="AL21703" s="254" t="s">
        <v>29805</v>
      </c>
      <c r="AM21703" s="255">
        <v>385.15</v>
      </c>
      <c r="AO21703" s="228" t="s">
        <v>48540</v>
      </c>
      <c r="AP21703" s="229">
        <v>5409.04</v>
      </c>
    </row>
    <row r="21704" spans="38:42" x14ac:dyDescent="0.55000000000000004">
      <c r="AL21704" s="254" t="s">
        <v>29873</v>
      </c>
      <c r="AM21704" s="255">
        <v>813366.83</v>
      </c>
      <c r="AO21704" s="228" t="s">
        <v>27900</v>
      </c>
      <c r="AP21704" s="229">
        <v>69686.080000000002</v>
      </c>
    </row>
    <row r="21705" spans="38:42" x14ac:dyDescent="0.55000000000000004">
      <c r="AL21705" s="254" t="s">
        <v>29874</v>
      </c>
      <c r="AM21705" s="255">
        <v>45000</v>
      </c>
      <c r="AO21705" s="228" t="s">
        <v>34162</v>
      </c>
      <c r="AP21705" s="229">
        <v>239930.05</v>
      </c>
    </row>
    <row r="21706" spans="38:42" x14ac:dyDescent="0.55000000000000004">
      <c r="AL21706" s="254" t="s">
        <v>61718</v>
      </c>
      <c r="AM21706" s="255">
        <v>59505.599999999999</v>
      </c>
      <c r="AO21706" s="228" t="s">
        <v>27901</v>
      </c>
      <c r="AP21706" s="229">
        <v>1626019.02</v>
      </c>
    </row>
    <row r="21707" spans="38:42" x14ac:dyDescent="0.55000000000000004">
      <c r="AL21707" s="254" t="s">
        <v>29875</v>
      </c>
      <c r="AM21707" s="255">
        <v>52060</v>
      </c>
      <c r="AO21707" s="228" t="s">
        <v>35693</v>
      </c>
      <c r="AP21707" s="229">
        <v>1465.11</v>
      </c>
    </row>
    <row r="21708" spans="38:42" x14ac:dyDescent="0.55000000000000004">
      <c r="AL21708" s="254" t="s">
        <v>29876</v>
      </c>
      <c r="AM21708" s="255">
        <v>307300.01</v>
      </c>
      <c r="AO21708" s="228" t="s">
        <v>27902</v>
      </c>
      <c r="AP21708" s="229">
        <v>84911.34</v>
      </c>
    </row>
    <row r="21709" spans="38:42" x14ac:dyDescent="0.55000000000000004">
      <c r="AL21709" s="254" t="s">
        <v>29877</v>
      </c>
      <c r="AM21709" s="255">
        <v>4959.18</v>
      </c>
      <c r="AO21709" s="228" t="s">
        <v>47603</v>
      </c>
      <c r="AP21709" s="229">
        <v>1578</v>
      </c>
    </row>
    <row r="21710" spans="38:42" x14ac:dyDescent="0.55000000000000004">
      <c r="AL21710" s="254" t="s">
        <v>14456</v>
      </c>
      <c r="AM21710" s="255">
        <v>41892.25</v>
      </c>
      <c r="AO21710" s="228" t="s">
        <v>46174</v>
      </c>
      <c r="AP21710" s="229">
        <v>22791.27</v>
      </c>
    </row>
    <row r="21711" spans="38:42" x14ac:dyDescent="0.55000000000000004">
      <c r="AL21711" s="254" t="s">
        <v>29878</v>
      </c>
      <c r="AM21711" s="255">
        <v>128719.96</v>
      </c>
      <c r="AO21711" s="228" t="s">
        <v>27903</v>
      </c>
      <c r="AP21711" s="229">
        <v>154153.57</v>
      </c>
    </row>
    <row r="21712" spans="38:42" x14ac:dyDescent="0.55000000000000004">
      <c r="AL21712" s="254" t="s">
        <v>40913</v>
      </c>
      <c r="AM21712" s="255">
        <v>2817.63</v>
      </c>
      <c r="AO21712" s="228" t="s">
        <v>34163</v>
      </c>
      <c r="AP21712" s="229">
        <v>177162.54</v>
      </c>
    </row>
    <row r="21713" spans="38:42" x14ac:dyDescent="0.55000000000000004">
      <c r="AL21713" s="254" t="s">
        <v>14457</v>
      </c>
      <c r="AM21713" s="255">
        <v>33953.39</v>
      </c>
      <c r="AO21713" s="228" t="s">
        <v>54562</v>
      </c>
      <c r="AP21713" s="229">
        <v>6871.62</v>
      </c>
    </row>
    <row r="21714" spans="38:42" x14ac:dyDescent="0.55000000000000004">
      <c r="AL21714" s="254" t="s">
        <v>14458</v>
      </c>
      <c r="AM21714" s="255">
        <v>56073.43</v>
      </c>
      <c r="AO21714" s="228" t="s">
        <v>27904</v>
      </c>
      <c r="AP21714" s="229">
        <v>356757.32</v>
      </c>
    </row>
    <row r="21715" spans="38:42" x14ac:dyDescent="0.55000000000000004">
      <c r="AL21715" s="254" t="s">
        <v>35825</v>
      </c>
      <c r="AM21715" s="255">
        <v>7200</v>
      </c>
      <c r="AO21715" s="228" t="s">
        <v>27905</v>
      </c>
      <c r="AP21715" s="229">
        <v>117899.67</v>
      </c>
    </row>
    <row r="21716" spans="38:42" x14ac:dyDescent="0.55000000000000004">
      <c r="AL21716" s="254" t="s">
        <v>29880</v>
      </c>
      <c r="AM21716" s="255">
        <v>31367.040000000001</v>
      </c>
      <c r="AO21716" s="228" t="s">
        <v>27906</v>
      </c>
      <c r="AP21716" s="229">
        <v>2110.81</v>
      </c>
    </row>
    <row r="21717" spans="38:42" x14ac:dyDescent="0.55000000000000004">
      <c r="AL21717" s="254" t="s">
        <v>40914</v>
      </c>
      <c r="AM21717" s="255">
        <v>74500</v>
      </c>
      <c r="AO21717" s="228" t="s">
        <v>54563</v>
      </c>
      <c r="AP21717" s="229">
        <v>45450.96</v>
      </c>
    </row>
    <row r="21718" spans="38:42" x14ac:dyDescent="0.55000000000000004">
      <c r="AL21718" s="254" t="s">
        <v>58119</v>
      </c>
      <c r="AM21718" s="255">
        <v>1920.92</v>
      </c>
      <c r="AO21718" s="228" t="s">
        <v>27907</v>
      </c>
      <c r="AP21718" s="229">
        <v>31149.3</v>
      </c>
    </row>
    <row r="21719" spans="38:42" x14ac:dyDescent="0.55000000000000004">
      <c r="AL21719" s="254" t="s">
        <v>58797</v>
      </c>
      <c r="AM21719" s="255">
        <v>5615.24</v>
      </c>
      <c r="AO21719" s="228" t="s">
        <v>27908</v>
      </c>
      <c r="AP21719" s="229">
        <v>75968</v>
      </c>
    </row>
    <row r="21720" spans="38:42" x14ac:dyDescent="0.55000000000000004">
      <c r="AL21720" s="254" t="s">
        <v>29881</v>
      </c>
      <c r="AM21720" s="255">
        <v>735602.82</v>
      </c>
      <c r="AO21720" s="228" t="s">
        <v>27909</v>
      </c>
      <c r="AP21720" s="229">
        <v>64170.73</v>
      </c>
    </row>
    <row r="21721" spans="38:42" x14ac:dyDescent="0.55000000000000004">
      <c r="AL21721" s="254" t="s">
        <v>29883</v>
      </c>
      <c r="AM21721" s="255">
        <v>147970.91</v>
      </c>
      <c r="AO21721" s="228" t="s">
        <v>34164</v>
      </c>
      <c r="AP21721" s="229">
        <v>24992.43</v>
      </c>
    </row>
    <row r="21722" spans="38:42" x14ac:dyDescent="0.55000000000000004">
      <c r="AL21722" s="254" t="s">
        <v>29884</v>
      </c>
      <c r="AM21722" s="255">
        <v>315.61</v>
      </c>
      <c r="AO21722" s="228" t="s">
        <v>27910</v>
      </c>
      <c r="AP21722" s="229">
        <v>123761.39</v>
      </c>
    </row>
    <row r="21723" spans="38:42" x14ac:dyDescent="0.55000000000000004">
      <c r="AL21723" s="254" t="s">
        <v>14459</v>
      </c>
      <c r="AM21723" s="255">
        <v>193713.97</v>
      </c>
      <c r="AO21723" s="228" t="s">
        <v>49419</v>
      </c>
      <c r="AP21723" s="229">
        <v>876.43</v>
      </c>
    </row>
    <row r="21724" spans="38:42" x14ac:dyDescent="0.55000000000000004">
      <c r="AL21724" s="254" t="s">
        <v>14460</v>
      </c>
      <c r="AM21724" s="255">
        <v>561685.34</v>
      </c>
      <c r="AO21724" s="228" t="s">
        <v>27912</v>
      </c>
      <c r="AP21724" s="229">
        <v>1063.5</v>
      </c>
    </row>
    <row r="21725" spans="38:42" x14ac:dyDescent="0.55000000000000004">
      <c r="AL21725" s="254" t="s">
        <v>14461</v>
      </c>
      <c r="AM21725" s="255">
        <v>31422.43</v>
      </c>
      <c r="AO21725" s="228" t="s">
        <v>27913</v>
      </c>
      <c r="AP21725" s="229">
        <v>25867.66</v>
      </c>
    </row>
    <row r="21726" spans="38:42" x14ac:dyDescent="0.55000000000000004">
      <c r="AL21726" s="254" t="s">
        <v>29885</v>
      </c>
      <c r="AM21726" s="255">
        <v>4179815.42</v>
      </c>
      <c r="AO21726" s="228" t="s">
        <v>27914</v>
      </c>
      <c r="AP21726" s="229">
        <v>10268.129999999999</v>
      </c>
    </row>
    <row r="21727" spans="38:42" x14ac:dyDescent="0.55000000000000004">
      <c r="AL21727" s="254" t="s">
        <v>43404</v>
      </c>
      <c r="AM21727" s="255">
        <v>11017.58</v>
      </c>
      <c r="AO21727" s="228" t="s">
        <v>27915</v>
      </c>
      <c r="AP21727" s="229">
        <v>2600.0500000000002</v>
      </c>
    </row>
    <row r="21728" spans="38:42" x14ac:dyDescent="0.55000000000000004">
      <c r="AL21728" s="254" t="s">
        <v>56877</v>
      </c>
      <c r="AM21728" s="255">
        <v>139050.20000000001</v>
      </c>
      <c r="AO21728" s="228" t="s">
        <v>27916</v>
      </c>
      <c r="AP21728" s="229">
        <v>10045.530000000001</v>
      </c>
    </row>
    <row r="21729" spans="38:42" x14ac:dyDescent="0.55000000000000004">
      <c r="AL21729" s="254" t="s">
        <v>48566</v>
      </c>
      <c r="AM21729" s="255">
        <v>6460</v>
      </c>
      <c r="AO21729" s="228" t="s">
        <v>39506</v>
      </c>
      <c r="AP21729" s="229">
        <v>3972539.91</v>
      </c>
    </row>
    <row r="21730" spans="38:42" x14ac:dyDescent="0.55000000000000004">
      <c r="AL21730" s="254" t="s">
        <v>29887</v>
      </c>
      <c r="AM21730" s="255">
        <v>553645.29</v>
      </c>
      <c r="AO21730" s="228" t="s">
        <v>35694</v>
      </c>
      <c r="AP21730" s="229">
        <v>40566.04</v>
      </c>
    </row>
    <row r="21731" spans="38:42" x14ac:dyDescent="0.55000000000000004">
      <c r="AL21731" s="254" t="s">
        <v>58798</v>
      </c>
      <c r="AM21731" s="255">
        <v>1379993.81</v>
      </c>
      <c r="AO21731" s="228" t="s">
        <v>27918</v>
      </c>
      <c r="AP21731" s="229">
        <v>23895</v>
      </c>
    </row>
    <row r="21732" spans="38:42" x14ac:dyDescent="0.55000000000000004">
      <c r="AL21732" s="254" t="s">
        <v>14462</v>
      </c>
      <c r="AM21732" s="255">
        <v>878489.54</v>
      </c>
      <c r="AO21732" s="228" t="s">
        <v>27919</v>
      </c>
      <c r="AP21732" s="229">
        <v>42746.82</v>
      </c>
    </row>
    <row r="21733" spans="38:42" x14ac:dyDescent="0.55000000000000004">
      <c r="AL21733" s="254" t="s">
        <v>43405</v>
      </c>
      <c r="AM21733" s="255">
        <v>175828.5</v>
      </c>
      <c r="AO21733" s="228" t="s">
        <v>27921</v>
      </c>
      <c r="AP21733" s="229">
        <v>3085.62</v>
      </c>
    </row>
    <row r="21734" spans="38:42" x14ac:dyDescent="0.55000000000000004">
      <c r="AL21734" s="254" t="s">
        <v>29888</v>
      </c>
      <c r="AM21734" s="255">
        <v>573561.77</v>
      </c>
      <c r="AO21734" s="228" t="s">
        <v>27922</v>
      </c>
      <c r="AP21734" s="229">
        <v>7.1</v>
      </c>
    </row>
    <row r="21735" spans="38:42" x14ac:dyDescent="0.55000000000000004">
      <c r="AL21735" s="254" t="s">
        <v>29889</v>
      </c>
      <c r="AM21735" s="255">
        <v>4516.78</v>
      </c>
      <c r="AO21735" s="228" t="s">
        <v>27923</v>
      </c>
      <c r="AP21735" s="229">
        <v>549548.41</v>
      </c>
    </row>
    <row r="21736" spans="38:42" x14ac:dyDescent="0.55000000000000004">
      <c r="AL21736" s="254" t="s">
        <v>29891</v>
      </c>
      <c r="AM21736" s="255">
        <v>41732.49</v>
      </c>
      <c r="AO21736" s="228" t="s">
        <v>27924</v>
      </c>
      <c r="AP21736" s="229">
        <v>575513.97</v>
      </c>
    </row>
    <row r="21737" spans="38:42" x14ac:dyDescent="0.55000000000000004">
      <c r="AL21737" s="254" t="s">
        <v>14463</v>
      </c>
      <c r="AM21737" s="255">
        <v>1700210.86</v>
      </c>
      <c r="AO21737" s="228" t="s">
        <v>27925</v>
      </c>
      <c r="AP21737" s="229">
        <v>301864.27</v>
      </c>
    </row>
    <row r="21738" spans="38:42" x14ac:dyDescent="0.55000000000000004">
      <c r="AL21738" s="254" t="s">
        <v>29892</v>
      </c>
      <c r="AM21738" s="255">
        <v>-169181.9</v>
      </c>
      <c r="AO21738" s="228" t="s">
        <v>27926</v>
      </c>
      <c r="AP21738" s="229">
        <v>102608.16</v>
      </c>
    </row>
    <row r="21739" spans="38:42" x14ac:dyDescent="0.55000000000000004">
      <c r="AL21739" s="254" t="s">
        <v>46215</v>
      </c>
      <c r="AM21739" s="255">
        <v>122918.01</v>
      </c>
      <c r="AO21739" s="228" t="s">
        <v>27927</v>
      </c>
      <c r="AP21739" s="229">
        <v>46969.81</v>
      </c>
    </row>
    <row r="21740" spans="38:42" x14ac:dyDescent="0.55000000000000004">
      <c r="AL21740" s="254" t="s">
        <v>36848</v>
      </c>
      <c r="AM21740" s="255">
        <v>2369193.98</v>
      </c>
      <c r="AO21740" s="228" t="s">
        <v>40897</v>
      </c>
      <c r="AP21740" s="229">
        <v>23668.400000000001</v>
      </c>
    </row>
    <row r="21741" spans="38:42" x14ac:dyDescent="0.55000000000000004">
      <c r="AL21741" s="254" t="s">
        <v>39610</v>
      </c>
      <c r="AM21741" s="255">
        <v>3147814.39</v>
      </c>
      <c r="AO21741" s="228" t="s">
        <v>34165</v>
      </c>
      <c r="AP21741" s="229">
        <v>36564.18</v>
      </c>
    </row>
    <row r="21742" spans="38:42" x14ac:dyDescent="0.55000000000000004">
      <c r="AL21742" s="254" t="s">
        <v>58386</v>
      </c>
      <c r="AM21742" s="255">
        <v>11162.43</v>
      </c>
      <c r="AO21742" s="228" t="s">
        <v>39507</v>
      </c>
      <c r="AP21742" s="229">
        <v>40012.68</v>
      </c>
    </row>
    <row r="21743" spans="38:42" x14ac:dyDescent="0.55000000000000004">
      <c r="AL21743" s="254" t="s">
        <v>54608</v>
      </c>
      <c r="AM21743" s="255">
        <v>20000.04</v>
      </c>
      <c r="AO21743" s="228" t="s">
        <v>48541</v>
      </c>
      <c r="AP21743" s="229">
        <v>2093.35</v>
      </c>
    </row>
    <row r="21744" spans="38:42" x14ac:dyDescent="0.55000000000000004">
      <c r="AL21744" s="254" t="s">
        <v>59363</v>
      </c>
      <c r="AM21744" s="255">
        <v>55860.959999999999</v>
      </c>
      <c r="AO21744" s="228" t="s">
        <v>27930</v>
      </c>
      <c r="AP21744" s="229">
        <v>16614.330000000002</v>
      </c>
    </row>
    <row r="21745" spans="38:42" x14ac:dyDescent="0.55000000000000004">
      <c r="AL21745" s="254" t="s">
        <v>59364</v>
      </c>
      <c r="AM21745" s="255">
        <v>48559.8</v>
      </c>
      <c r="AO21745" s="228" t="s">
        <v>54564</v>
      </c>
      <c r="AP21745" s="229">
        <v>914075.97</v>
      </c>
    </row>
    <row r="21746" spans="38:42" x14ac:dyDescent="0.55000000000000004">
      <c r="AL21746" s="254" t="s">
        <v>54609</v>
      </c>
      <c r="AM21746" s="255">
        <v>53990.52</v>
      </c>
      <c r="AO21746" s="228" t="s">
        <v>27932</v>
      </c>
      <c r="AP21746" s="229">
        <v>328998.59000000003</v>
      </c>
    </row>
    <row r="21747" spans="38:42" x14ac:dyDescent="0.55000000000000004">
      <c r="AL21747" s="254" t="s">
        <v>48568</v>
      </c>
      <c r="AM21747" s="255">
        <v>15735.48</v>
      </c>
      <c r="AO21747" s="228" t="s">
        <v>27933</v>
      </c>
      <c r="AP21747" s="229">
        <v>409134.82</v>
      </c>
    </row>
    <row r="21748" spans="38:42" x14ac:dyDescent="0.55000000000000004">
      <c r="AL21748" s="254" t="s">
        <v>54610</v>
      </c>
      <c r="AM21748" s="255">
        <v>45954.6</v>
      </c>
      <c r="AO21748" s="228" t="s">
        <v>35695</v>
      </c>
      <c r="AP21748" s="229">
        <v>868.75</v>
      </c>
    </row>
    <row r="21749" spans="38:42" x14ac:dyDescent="0.55000000000000004">
      <c r="AL21749" s="254" t="s">
        <v>29918</v>
      </c>
      <c r="AM21749" s="255">
        <v>15917.52</v>
      </c>
      <c r="AO21749" s="228" t="s">
        <v>35696</v>
      </c>
      <c r="AP21749" s="229">
        <v>7656.89</v>
      </c>
    </row>
    <row r="21750" spans="38:42" x14ac:dyDescent="0.55000000000000004">
      <c r="AL21750" s="254" t="s">
        <v>60046</v>
      </c>
      <c r="AM21750" s="255">
        <v>699</v>
      </c>
      <c r="AO21750" s="228" t="s">
        <v>27940</v>
      </c>
      <c r="AP21750" s="229">
        <v>1439826.83</v>
      </c>
    </row>
    <row r="21751" spans="38:42" x14ac:dyDescent="0.55000000000000004">
      <c r="AL21751" s="254" t="s">
        <v>48569</v>
      </c>
      <c r="AM21751" s="255">
        <v>3562.56</v>
      </c>
      <c r="AO21751" s="228" t="s">
        <v>47604</v>
      </c>
      <c r="AP21751" s="229">
        <v>23150.52</v>
      </c>
    </row>
    <row r="21752" spans="38:42" x14ac:dyDescent="0.55000000000000004">
      <c r="AL21752" s="254" t="s">
        <v>48570</v>
      </c>
      <c r="AM21752" s="255">
        <v>4028.76</v>
      </c>
      <c r="AO21752" s="228" t="s">
        <v>27941</v>
      </c>
      <c r="AP21752" s="229">
        <v>28640.69</v>
      </c>
    </row>
    <row r="21753" spans="38:42" x14ac:dyDescent="0.55000000000000004">
      <c r="AL21753" s="254" t="s">
        <v>29919</v>
      </c>
      <c r="AM21753" s="255">
        <v>3726</v>
      </c>
      <c r="AO21753" s="228" t="s">
        <v>27992</v>
      </c>
      <c r="AP21753" s="229">
        <v>118878.47</v>
      </c>
    </row>
    <row r="21754" spans="38:42" x14ac:dyDescent="0.55000000000000004">
      <c r="AL21754" s="254" t="s">
        <v>29920</v>
      </c>
      <c r="AM21754" s="255">
        <v>1819.56</v>
      </c>
      <c r="AO21754" s="228" t="s">
        <v>54565</v>
      </c>
      <c r="AP21754" s="229">
        <v>4737.3900000000003</v>
      </c>
    </row>
    <row r="21755" spans="38:42" x14ac:dyDescent="0.55000000000000004">
      <c r="AL21755" s="254" t="s">
        <v>29923</v>
      </c>
      <c r="AM21755" s="255">
        <v>18678.87</v>
      </c>
      <c r="AO21755" s="228" t="s">
        <v>46175</v>
      </c>
      <c r="AP21755" s="229">
        <v>6122</v>
      </c>
    </row>
    <row r="21756" spans="38:42" x14ac:dyDescent="0.55000000000000004">
      <c r="AL21756" s="254" t="s">
        <v>63535</v>
      </c>
      <c r="AM21756" s="255">
        <v>2843</v>
      </c>
      <c r="AO21756" s="228" t="s">
        <v>27993</v>
      </c>
      <c r="AP21756" s="229">
        <v>129273.86</v>
      </c>
    </row>
    <row r="21757" spans="38:42" x14ac:dyDescent="0.55000000000000004">
      <c r="AL21757" s="254" t="s">
        <v>29925</v>
      </c>
      <c r="AM21757" s="255">
        <v>717.59</v>
      </c>
      <c r="AO21757" s="228" t="s">
        <v>35708</v>
      </c>
      <c r="AP21757" s="229">
        <v>94718.32</v>
      </c>
    </row>
    <row r="21758" spans="38:42" x14ac:dyDescent="0.55000000000000004">
      <c r="AL21758" s="254" t="s">
        <v>49442</v>
      </c>
      <c r="AM21758" s="255">
        <v>2776</v>
      </c>
      <c r="AO21758" s="228" t="s">
        <v>35709</v>
      </c>
      <c r="AP21758" s="229">
        <v>110710.45</v>
      </c>
    </row>
    <row r="21759" spans="38:42" x14ac:dyDescent="0.55000000000000004">
      <c r="AL21759" s="254" t="s">
        <v>29927</v>
      </c>
      <c r="AM21759" s="255">
        <v>67104.3</v>
      </c>
      <c r="AO21759" s="228" t="s">
        <v>27996</v>
      </c>
      <c r="AP21759" s="229">
        <v>19123.39</v>
      </c>
    </row>
    <row r="21760" spans="38:42" x14ac:dyDescent="0.55000000000000004">
      <c r="AL21760" s="254" t="s">
        <v>29928</v>
      </c>
      <c r="AM21760" s="255">
        <v>58514</v>
      </c>
      <c r="AO21760" s="228" t="s">
        <v>27997</v>
      </c>
      <c r="AP21760" s="229">
        <v>8583.82</v>
      </c>
    </row>
    <row r="21761" spans="38:42" x14ac:dyDescent="0.55000000000000004">
      <c r="AL21761" s="254" t="s">
        <v>29929</v>
      </c>
      <c r="AM21761" s="255">
        <v>987.08</v>
      </c>
      <c r="AO21761" s="228" t="s">
        <v>14259</v>
      </c>
      <c r="AP21761" s="229">
        <v>1267.3</v>
      </c>
    </row>
    <row r="21762" spans="38:42" x14ac:dyDescent="0.55000000000000004">
      <c r="AL21762" s="254" t="s">
        <v>65217</v>
      </c>
      <c r="AM21762" s="255">
        <v>25325</v>
      </c>
      <c r="AO21762" s="228" t="s">
        <v>32795</v>
      </c>
      <c r="AP21762" s="229">
        <v>1104.8</v>
      </c>
    </row>
    <row r="21763" spans="38:42" x14ac:dyDescent="0.55000000000000004">
      <c r="AL21763" s="254" t="s">
        <v>65218</v>
      </c>
      <c r="AM21763" s="255">
        <v>3098</v>
      </c>
      <c r="AO21763" s="228" t="s">
        <v>27998</v>
      </c>
      <c r="AP21763" s="229">
        <v>87</v>
      </c>
    </row>
    <row r="21764" spans="38:42" x14ac:dyDescent="0.55000000000000004">
      <c r="AL21764" s="254" t="s">
        <v>29953</v>
      </c>
      <c r="AM21764" s="255">
        <v>25200</v>
      </c>
      <c r="AO21764" s="228" t="s">
        <v>34170</v>
      </c>
      <c r="AP21764" s="229">
        <v>513006.7</v>
      </c>
    </row>
    <row r="21765" spans="38:42" x14ac:dyDescent="0.55000000000000004">
      <c r="AL21765" s="254" t="s">
        <v>46216</v>
      </c>
      <c r="AM21765" s="255">
        <v>108650.16</v>
      </c>
      <c r="AO21765" s="228" t="s">
        <v>54566</v>
      </c>
      <c r="AP21765" s="229">
        <v>5449.74</v>
      </c>
    </row>
    <row r="21766" spans="38:42" x14ac:dyDescent="0.55000000000000004">
      <c r="AL21766" s="254" t="s">
        <v>29956</v>
      </c>
      <c r="AM21766" s="255">
        <v>12746.52</v>
      </c>
      <c r="AO21766" s="228" t="s">
        <v>50766</v>
      </c>
      <c r="AP21766" s="229">
        <v>5917.94</v>
      </c>
    </row>
    <row r="21767" spans="38:42" x14ac:dyDescent="0.55000000000000004">
      <c r="AL21767" s="254" t="s">
        <v>29957</v>
      </c>
      <c r="AM21767" s="255">
        <v>11157.19</v>
      </c>
      <c r="AO21767" s="228" t="s">
        <v>28000</v>
      </c>
      <c r="AP21767" s="229">
        <v>663.31</v>
      </c>
    </row>
    <row r="21768" spans="38:42" x14ac:dyDescent="0.55000000000000004">
      <c r="AL21768" s="254" t="s">
        <v>29958</v>
      </c>
      <c r="AM21768" s="255">
        <v>59516.5</v>
      </c>
      <c r="AO21768" s="228" t="s">
        <v>14260</v>
      </c>
      <c r="AP21768" s="229">
        <v>75776.05</v>
      </c>
    </row>
    <row r="21769" spans="38:42" x14ac:dyDescent="0.55000000000000004">
      <c r="AL21769" s="254" t="s">
        <v>36856</v>
      </c>
      <c r="AM21769" s="255">
        <v>10549.63</v>
      </c>
      <c r="AO21769" s="228" t="s">
        <v>14261</v>
      </c>
      <c r="AP21769" s="229">
        <v>111055.15</v>
      </c>
    </row>
    <row r="21770" spans="38:42" x14ac:dyDescent="0.55000000000000004">
      <c r="AL21770" s="254" t="s">
        <v>29959</v>
      </c>
      <c r="AM21770" s="255">
        <v>22190.5</v>
      </c>
      <c r="AO21770" s="228" t="s">
        <v>28002</v>
      </c>
      <c r="AP21770" s="229">
        <v>56625.88</v>
      </c>
    </row>
    <row r="21771" spans="38:42" x14ac:dyDescent="0.55000000000000004">
      <c r="AL21771" s="254" t="s">
        <v>29961</v>
      </c>
      <c r="AM21771" s="255">
        <v>99571.63</v>
      </c>
      <c r="AO21771" s="228" t="s">
        <v>28003</v>
      </c>
      <c r="AP21771" s="229">
        <v>459</v>
      </c>
    </row>
    <row r="21772" spans="38:42" x14ac:dyDescent="0.55000000000000004">
      <c r="AL21772" s="254" t="s">
        <v>29964</v>
      </c>
      <c r="AM21772" s="255">
        <v>125224.31</v>
      </c>
      <c r="AO21772" s="228" t="s">
        <v>28007</v>
      </c>
      <c r="AP21772" s="229">
        <v>12626.01</v>
      </c>
    </row>
    <row r="21773" spans="38:42" x14ac:dyDescent="0.55000000000000004">
      <c r="AL21773" s="254" t="s">
        <v>36867</v>
      </c>
      <c r="AM21773" s="255">
        <v>53853</v>
      </c>
      <c r="AO21773" s="228" t="s">
        <v>54567</v>
      </c>
      <c r="AP21773" s="229">
        <v>1250</v>
      </c>
    </row>
    <row r="21774" spans="38:42" x14ac:dyDescent="0.55000000000000004">
      <c r="AL21774" s="254" t="s">
        <v>34323</v>
      </c>
      <c r="AM21774" s="255">
        <v>68787.5</v>
      </c>
      <c r="AO21774" s="228" t="s">
        <v>28008</v>
      </c>
      <c r="AP21774" s="229">
        <v>46536.54</v>
      </c>
    </row>
    <row r="21775" spans="38:42" x14ac:dyDescent="0.55000000000000004">
      <c r="AL21775" s="254" t="s">
        <v>30045</v>
      </c>
      <c r="AM21775" s="255">
        <v>214033.84</v>
      </c>
      <c r="AO21775" s="228" t="s">
        <v>28009</v>
      </c>
      <c r="AP21775" s="229">
        <v>304521.51</v>
      </c>
    </row>
    <row r="21776" spans="38:42" x14ac:dyDescent="0.55000000000000004">
      <c r="AL21776" s="254" t="s">
        <v>58120</v>
      </c>
      <c r="AM21776" s="255">
        <v>1594.56</v>
      </c>
      <c r="AO21776" s="228" t="s">
        <v>28011</v>
      </c>
      <c r="AP21776" s="229">
        <v>117</v>
      </c>
    </row>
    <row r="21777" spans="38:42" x14ac:dyDescent="0.55000000000000004">
      <c r="AL21777" s="254" t="s">
        <v>30046</v>
      </c>
      <c r="AM21777" s="255">
        <v>115559.41</v>
      </c>
      <c r="AO21777" s="228" t="s">
        <v>54568</v>
      </c>
      <c r="AP21777" s="229">
        <v>97.42</v>
      </c>
    </row>
    <row r="21778" spans="38:42" x14ac:dyDescent="0.55000000000000004">
      <c r="AL21778" s="254" t="s">
        <v>30047</v>
      </c>
      <c r="AM21778" s="255">
        <v>76.95</v>
      </c>
      <c r="AO21778" s="228" t="s">
        <v>28012</v>
      </c>
      <c r="AP21778" s="229">
        <v>10683.43</v>
      </c>
    </row>
    <row r="21779" spans="38:42" x14ac:dyDescent="0.55000000000000004">
      <c r="AL21779" s="254" t="s">
        <v>30048</v>
      </c>
      <c r="AM21779" s="255">
        <v>4050</v>
      </c>
      <c r="AO21779" s="228" t="s">
        <v>35710</v>
      </c>
      <c r="AP21779" s="229">
        <v>23767.32</v>
      </c>
    </row>
    <row r="21780" spans="38:42" x14ac:dyDescent="0.55000000000000004">
      <c r="AL21780" s="254" t="s">
        <v>58121</v>
      </c>
      <c r="AM21780" s="255">
        <v>16918.16</v>
      </c>
      <c r="AO21780" s="228" t="s">
        <v>36742</v>
      </c>
      <c r="AP21780" s="229">
        <v>78031.199999999997</v>
      </c>
    </row>
    <row r="21781" spans="38:42" x14ac:dyDescent="0.55000000000000004">
      <c r="AL21781" s="254" t="s">
        <v>61719</v>
      </c>
      <c r="AM21781" s="255">
        <v>1937.25</v>
      </c>
      <c r="AO21781" s="228" t="s">
        <v>28081</v>
      </c>
      <c r="AP21781" s="229">
        <v>64842.98</v>
      </c>
    </row>
    <row r="21782" spans="38:42" x14ac:dyDescent="0.55000000000000004">
      <c r="AL21782" s="254" t="s">
        <v>36868</v>
      </c>
      <c r="AM21782" s="255">
        <v>25719.91</v>
      </c>
      <c r="AO21782" s="228" t="s">
        <v>47605</v>
      </c>
      <c r="AP21782" s="229">
        <v>2772.75</v>
      </c>
    </row>
    <row r="21783" spans="38:42" x14ac:dyDescent="0.55000000000000004">
      <c r="AL21783" s="254" t="s">
        <v>30051</v>
      </c>
      <c r="AM21783" s="255">
        <v>4505.75</v>
      </c>
      <c r="AO21783" s="228" t="s">
        <v>28082</v>
      </c>
      <c r="AP21783" s="229">
        <v>145758</v>
      </c>
    </row>
    <row r="21784" spans="38:42" x14ac:dyDescent="0.55000000000000004">
      <c r="AL21784" s="254" t="s">
        <v>30054</v>
      </c>
      <c r="AM21784" s="255">
        <v>2475</v>
      </c>
      <c r="AO21784" s="228" t="s">
        <v>49420</v>
      </c>
      <c r="AP21784" s="229">
        <v>1025.6400000000001</v>
      </c>
    </row>
    <row r="21785" spans="38:42" x14ac:dyDescent="0.55000000000000004">
      <c r="AL21785" s="254" t="s">
        <v>36870</v>
      </c>
      <c r="AM21785" s="255">
        <v>11982.42</v>
      </c>
      <c r="AO21785" s="228" t="s">
        <v>28083</v>
      </c>
      <c r="AP21785" s="229">
        <v>16260.75</v>
      </c>
    </row>
    <row r="21786" spans="38:42" x14ac:dyDescent="0.55000000000000004">
      <c r="AL21786" s="254" t="s">
        <v>30055</v>
      </c>
      <c r="AM21786" s="255">
        <v>18847.150000000001</v>
      </c>
      <c r="AO21786" s="228" t="s">
        <v>28084</v>
      </c>
      <c r="AP21786" s="229">
        <v>136600.70000000001</v>
      </c>
    </row>
    <row r="21787" spans="38:42" x14ac:dyDescent="0.55000000000000004">
      <c r="AL21787" s="254" t="s">
        <v>30057</v>
      </c>
      <c r="AM21787" s="255">
        <v>17544.14</v>
      </c>
      <c r="AO21787" s="228" t="s">
        <v>28085</v>
      </c>
      <c r="AP21787" s="229">
        <v>8055.23</v>
      </c>
    </row>
    <row r="21788" spans="38:42" x14ac:dyDescent="0.55000000000000004">
      <c r="AL21788" s="254" t="s">
        <v>36871</v>
      </c>
      <c r="AM21788" s="255">
        <v>3.65</v>
      </c>
      <c r="AO21788" s="228" t="s">
        <v>36743</v>
      </c>
      <c r="AP21788" s="229">
        <v>10672.5</v>
      </c>
    </row>
    <row r="21789" spans="38:42" x14ac:dyDescent="0.55000000000000004">
      <c r="AL21789" s="254" t="s">
        <v>14471</v>
      </c>
      <c r="AM21789" s="255">
        <v>40280.25</v>
      </c>
      <c r="AO21789" s="228" t="s">
        <v>28086</v>
      </c>
      <c r="AP21789" s="229">
        <v>1333.6</v>
      </c>
    </row>
    <row r="21790" spans="38:42" x14ac:dyDescent="0.55000000000000004">
      <c r="AL21790" s="254" t="s">
        <v>14472</v>
      </c>
      <c r="AM21790" s="255">
        <v>119052.82</v>
      </c>
      <c r="AO21790" s="228" t="s">
        <v>28089</v>
      </c>
      <c r="AP21790" s="229">
        <v>14746.73</v>
      </c>
    </row>
    <row r="21791" spans="38:42" x14ac:dyDescent="0.55000000000000004">
      <c r="AL21791" s="254" t="s">
        <v>30058</v>
      </c>
      <c r="AM21791" s="255">
        <v>55911.88</v>
      </c>
      <c r="AO21791" s="228" t="s">
        <v>32802</v>
      </c>
      <c r="AP21791" s="229">
        <v>24388.1</v>
      </c>
    </row>
    <row r="21792" spans="38:42" x14ac:dyDescent="0.55000000000000004">
      <c r="AL21792" s="254" t="s">
        <v>49445</v>
      </c>
      <c r="AM21792" s="255">
        <v>2589.02</v>
      </c>
      <c r="AO21792" s="228" t="s">
        <v>28091</v>
      </c>
      <c r="AP21792" s="229">
        <v>64703.88</v>
      </c>
    </row>
    <row r="21793" spans="38:42" x14ac:dyDescent="0.55000000000000004">
      <c r="AL21793" s="254" t="s">
        <v>30059</v>
      </c>
      <c r="AM21793" s="255">
        <v>1138914.6499999999</v>
      </c>
      <c r="AO21793" s="228" t="s">
        <v>35716</v>
      </c>
      <c r="AP21793" s="229">
        <v>478031.45</v>
      </c>
    </row>
    <row r="21794" spans="38:42" x14ac:dyDescent="0.55000000000000004">
      <c r="AL21794" s="254" t="s">
        <v>40915</v>
      </c>
      <c r="AM21794" s="255">
        <v>24743.37</v>
      </c>
      <c r="AO21794" s="228" t="s">
        <v>39512</v>
      </c>
      <c r="AP21794" s="229">
        <v>231293.2</v>
      </c>
    </row>
    <row r="21795" spans="38:42" x14ac:dyDescent="0.55000000000000004">
      <c r="AL21795" s="254" t="s">
        <v>30061</v>
      </c>
      <c r="AM21795" s="255">
        <v>132.57</v>
      </c>
      <c r="AO21795" s="228" t="s">
        <v>47606</v>
      </c>
      <c r="AP21795" s="229">
        <v>8970</v>
      </c>
    </row>
    <row r="21796" spans="38:42" x14ac:dyDescent="0.55000000000000004">
      <c r="AL21796" s="254" t="s">
        <v>30062</v>
      </c>
      <c r="AM21796" s="255">
        <v>214.13</v>
      </c>
      <c r="AO21796" s="228" t="s">
        <v>47607</v>
      </c>
      <c r="AP21796" s="229">
        <v>14775</v>
      </c>
    </row>
    <row r="21797" spans="38:42" x14ac:dyDescent="0.55000000000000004">
      <c r="AL21797" s="254" t="s">
        <v>54611</v>
      </c>
      <c r="AM21797" s="255">
        <v>2456.38</v>
      </c>
      <c r="AO21797" s="228" t="s">
        <v>14266</v>
      </c>
      <c r="AP21797" s="229">
        <v>106721.5</v>
      </c>
    </row>
    <row r="21798" spans="38:42" x14ac:dyDescent="0.55000000000000004">
      <c r="AL21798" s="254" t="s">
        <v>54612</v>
      </c>
      <c r="AM21798" s="255">
        <v>6840</v>
      </c>
      <c r="AO21798" s="228" t="s">
        <v>14267</v>
      </c>
      <c r="AP21798" s="229">
        <v>105695.4</v>
      </c>
    </row>
    <row r="21799" spans="38:42" x14ac:dyDescent="0.55000000000000004">
      <c r="AL21799" s="254" t="s">
        <v>60973</v>
      </c>
      <c r="AM21799" s="255">
        <v>10450</v>
      </c>
      <c r="AO21799" s="228" t="s">
        <v>14268</v>
      </c>
      <c r="AP21799" s="229">
        <v>152991.04999999999</v>
      </c>
    </row>
    <row r="21800" spans="38:42" x14ac:dyDescent="0.55000000000000004">
      <c r="AL21800" s="254" t="s">
        <v>30064</v>
      </c>
      <c r="AM21800" s="255">
        <v>72256.36</v>
      </c>
      <c r="AO21800" s="228" t="s">
        <v>28093</v>
      </c>
      <c r="AP21800" s="229">
        <v>41973.41</v>
      </c>
    </row>
    <row r="21801" spans="38:42" x14ac:dyDescent="0.55000000000000004">
      <c r="AL21801" s="254" t="s">
        <v>14473</v>
      </c>
      <c r="AM21801" s="255">
        <v>351684.92</v>
      </c>
      <c r="AO21801" s="228" t="s">
        <v>28094</v>
      </c>
      <c r="AP21801" s="229">
        <v>40386.239999999998</v>
      </c>
    </row>
    <row r="21802" spans="38:42" x14ac:dyDescent="0.55000000000000004">
      <c r="AL21802" s="254" t="s">
        <v>30065</v>
      </c>
      <c r="AM21802" s="255">
        <v>1372065.76</v>
      </c>
      <c r="AO21802" s="228" t="s">
        <v>39513</v>
      </c>
      <c r="AP21802" s="229">
        <v>1860</v>
      </c>
    </row>
    <row r="21803" spans="38:42" x14ac:dyDescent="0.55000000000000004">
      <c r="AL21803" s="254" t="s">
        <v>30066</v>
      </c>
      <c r="AM21803" s="255">
        <v>295065.59000000003</v>
      </c>
      <c r="AO21803" s="228" t="s">
        <v>28095</v>
      </c>
      <c r="AP21803" s="229">
        <v>10953.99</v>
      </c>
    </row>
    <row r="21804" spans="38:42" x14ac:dyDescent="0.55000000000000004">
      <c r="AL21804" s="254" t="s">
        <v>43407</v>
      </c>
      <c r="AM21804" s="255">
        <v>23360.67</v>
      </c>
      <c r="AO21804" s="228" t="s">
        <v>28096</v>
      </c>
      <c r="AP21804" s="229">
        <v>43439.97</v>
      </c>
    </row>
    <row r="21805" spans="38:42" x14ac:dyDescent="0.55000000000000004">
      <c r="AL21805" s="254" t="s">
        <v>14474</v>
      </c>
      <c r="AM21805" s="255">
        <v>26095.67</v>
      </c>
      <c r="AO21805" s="228" t="s">
        <v>14269</v>
      </c>
      <c r="AP21805" s="229">
        <v>17589.2</v>
      </c>
    </row>
    <row r="21806" spans="38:42" x14ac:dyDescent="0.55000000000000004">
      <c r="AL21806" s="254" t="s">
        <v>14475</v>
      </c>
      <c r="AM21806" s="255">
        <v>892.4</v>
      </c>
      <c r="AO21806" s="228" t="s">
        <v>48542</v>
      </c>
      <c r="AP21806" s="229">
        <v>1298.48</v>
      </c>
    </row>
    <row r="21807" spans="38:42" x14ac:dyDescent="0.55000000000000004">
      <c r="AL21807" s="254" t="s">
        <v>30072</v>
      </c>
      <c r="AM21807" s="255">
        <v>-24469.7</v>
      </c>
      <c r="AO21807" s="228" t="s">
        <v>28097</v>
      </c>
      <c r="AP21807" s="229">
        <v>104793</v>
      </c>
    </row>
    <row r="21808" spans="38:42" x14ac:dyDescent="0.55000000000000004">
      <c r="AL21808" s="254" t="s">
        <v>55671</v>
      </c>
      <c r="AM21808" s="255">
        <v>4854301.28</v>
      </c>
      <c r="AO21808" s="228" t="s">
        <v>39514</v>
      </c>
      <c r="AP21808" s="229">
        <v>31708.75</v>
      </c>
    </row>
    <row r="21809" spans="38:42" x14ac:dyDescent="0.55000000000000004">
      <c r="AL21809" s="254" t="s">
        <v>58387</v>
      </c>
      <c r="AM21809" s="255">
        <v>933631.04</v>
      </c>
      <c r="AO21809" s="228" t="s">
        <v>28100</v>
      </c>
      <c r="AP21809" s="229">
        <v>258449.58</v>
      </c>
    </row>
    <row r="21810" spans="38:42" x14ac:dyDescent="0.55000000000000004">
      <c r="AL21810" s="254" t="s">
        <v>30144</v>
      </c>
      <c r="AM21810" s="255">
        <v>215742.62</v>
      </c>
      <c r="AO21810" s="228" t="s">
        <v>28101</v>
      </c>
      <c r="AP21810" s="229">
        <v>-2679.79</v>
      </c>
    </row>
    <row r="21811" spans="38:42" x14ac:dyDescent="0.55000000000000004">
      <c r="AL21811" s="254" t="s">
        <v>39617</v>
      </c>
      <c r="AM21811" s="255">
        <v>685954.26</v>
      </c>
      <c r="AO21811" s="228" t="s">
        <v>48543</v>
      </c>
      <c r="AP21811" s="229">
        <v>1734.15</v>
      </c>
    </row>
    <row r="21812" spans="38:42" x14ac:dyDescent="0.55000000000000004">
      <c r="AL21812" s="254" t="s">
        <v>30147</v>
      </c>
      <c r="AM21812" s="255">
        <v>199161.27</v>
      </c>
      <c r="AO21812" s="228" t="s">
        <v>35717</v>
      </c>
      <c r="AP21812" s="229">
        <v>175105</v>
      </c>
    </row>
    <row r="21813" spans="38:42" x14ac:dyDescent="0.55000000000000004">
      <c r="AL21813" s="254" t="s">
        <v>34329</v>
      </c>
      <c r="AM21813" s="255">
        <v>60000</v>
      </c>
      <c r="AO21813" s="228" t="s">
        <v>28102</v>
      </c>
      <c r="AP21813" s="229">
        <v>82354.42</v>
      </c>
    </row>
    <row r="21814" spans="38:42" x14ac:dyDescent="0.55000000000000004">
      <c r="AL21814" s="254" t="s">
        <v>49446</v>
      </c>
      <c r="AM21814" s="255">
        <v>18326.830000000002</v>
      </c>
      <c r="AO21814" s="228" t="s">
        <v>36744</v>
      </c>
      <c r="AP21814" s="229">
        <v>262822.86</v>
      </c>
    </row>
    <row r="21815" spans="38:42" x14ac:dyDescent="0.55000000000000004">
      <c r="AL21815" s="254" t="s">
        <v>30148</v>
      </c>
      <c r="AM21815" s="255">
        <v>22855.81</v>
      </c>
      <c r="AO21815" s="228" t="s">
        <v>28136</v>
      </c>
      <c r="AP21815" s="229">
        <v>885</v>
      </c>
    </row>
    <row r="21816" spans="38:42" x14ac:dyDescent="0.55000000000000004">
      <c r="AL21816" s="254" t="s">
        <v>30149</v>
      </c>
      <c r="AM21816" s="255">
        <v>347830.82</v>
      </c>
      <c r="AO21816" s="228" t="s">
        <v>28137</v>
      </c>
      <c r="AP21816" s="229">
        <v>10129.81</v>
      </c>
    </row>
    <row r="21817" spans="38:42" x14ac:dyDescent="0.55000000000000004">
      <c r="AL21817" s="254" t="s">
        <v>30151</v>
      </c>
      <c r="AM21817" s="255">
        <v>3092.76</v>
      </c>
      <c r="AO21817" s="228" t="s">
        <v>28138</v>
      </c>
      <c r="AP21817" s="229">
        <v>6185.9</v>
      </c>
    </row>
    <row r="21818" spans="38:42" x14ac:dyDescent="0.55000000000000004">
      <c r="AL21818" s="254" t="s">
        <v>36880</v>
      </c>
      <c r="AM21818" s="255">
        <v>31540.75</v>
      </c>
      <c r="AO21818" s="228" t="s">
        <v>28139</v>
      </c>
      <c r="AP21818" s="229">
        <v>3737.5</v>
      </c>
    </row>
    <row r="21819" spans="38:42" x14ac:dyDescent="0.55000000000000004">
      <c r="AL21819" s="254" t="s">
        <v>30152</v>
      </c>
      <c r="AM21819" s="255">
        <v>46884.4</v>
      </c>
      <c r="AO21819" s="228" t="s">
        <v>28140</v>
      </c>
      <c r="AP21819" s="229">
        <v>78.13</v>
      </c>
    </row>
    <row r="21820" spans="38:42" x14ac:dyDescent="0.55000000000000004">
      <c r="AL21820" s="254" t="s">
        <v>34330</v>
      </c>
      <c r="AM21820" s="255">
        <v>5656.05</v>
      </c>
      <c r="AO21820" s="228" t="s">
        <v>43367</v>
      </c>
      <c r="AP21820" s="229">
        <v>175437.5</v>
      </c>
    </row>
    <row r="21821" spans="38:42" x14ac:dyDescent="0.55000000000000004">
      <c r="AL21821" s="254" t="s">
        <v>58799</v>
      </c>
      <c r="AM21821" s="255">
        <v>1140</v>
      </c>
      <c r="AO21821" s="228" t="s">
        <v>28141</v>
      </c>
      <c r="AP21821" s="229">
        <v>14966.67</v>
      </c>
    </row>
    <row r="21822" spans="38:42" x14ac:dyDescent="0.55000000000000004">
      <c r="AL21822" s="254" t="s">
        <v>61720</v>
      </c>
      <c r="AM21822" s="255">
        <v>172.09</v>
      </c>
      <c r="AO21822" s="228" t="s">
        <v>46176</v>
      </c>
      <c r="AP21822" s="229">
        <v>3125.1</v>
      </c>
    </row>
    <row r="21823" spans="38:42" x14ac:dyDescent="0.55000000000000004">
      <c r="AL21823" s="254" t="s">
        <v>61721</v>
      </c>
      <c r="AM21823" s="255">
        <v>1634.86</v>
      </c>
      <c r="AO21823" s="228" t="s">
        <v>47608</v>
      </c>
      <c r="AP21823" s="229">
        <v>323.7</v>
      </c>
    </row>
    <row r="21824" spans="38:42" x14ac:dyDescent="0.55000000000000004">
      <c r="AL21824" s="254" t="s">
        <v>30153</v>
      </c>
      <c r="AM21824" s="255">
        <v>56381.79</v>
      </c>
      <c r="AO21824" s="228" t="s">
        <v>28143</v>
      </c>
      <c r="AP21824" s="229">
        <v>8985</v>
      </c>
    </row>
    <row r="21825" spans="38:42" x14ac:dyDescent="0.55000000000000004">
      <c r="AL21825" s="254" t="s">
        <v>55672</v>
      </c>
      <c r="AM21825" s="255">
        <v>3413.14</v>
      </c>
      <c r="AO21825" s="228" t="s">
        <v>28144</v>
      </c>
      <c r="AP21825" s="229">
        <v>1500</v>
      </c>
    </row>
    <row r="21826" spans="38:42" x14ac:dyDescent="0.55000000000000004">
      <c r="AL21826" s="254" t="s">
        <v>50805</v>
      </c>
      <c r="AM21826" s="255">
        <v>8180.03</v>
      </c>
      <c r="AO21826" s="228" t="s">
        <v>39519</v>
      </c>
      <c r="AP21826" s="229">
        <v>333</v>
      </c>
    </row>
    <row r="21827" spans="38:42" x14ac:dyDescent="0.55000000000000004">
      <c r="AL21827" s="254" t="s">
        <v>30155</v>
      </c>
      <c r="AM21827" s="255">
        <v>74297.429999999993</v>
      </c>
      <c r="AO21827" s="228" t="s">
        <v>28146</v>
      </c>
      <c r="AP21827" s="229">
        <v>138238.81</v>
      </c>
    </row>
    <row r="21828" spans="38:42" x14ac:dyDescent="0.55000000000000004">
      <c r="AL21828" s="254" t="s">
        <v>47630</v>
      </c>
      <c r="AM21828" s="255">
        <v>11190</v>
      </c>
      <c r="AO21828" s="228" t="s">
        <v>28147</v>
      </c>
      <c r="AP21828" s="229">
        <v>9475.02</v>
      </c>
    </row>
    <row r="21829" spans="38:42" x14ac:dyDescent="0.55000000000000004">
      <c r="AL21829" s="254" t="s">
        <v>58122</v>
      </c>
      <c r="AM21829" s="255">
        <v>4803.87</v>
      </c>
      <c r="AO21829" s="228" t="s">
        <v>46177</v>
      </c>
      <c r="AP21829" s="229">
        <v>9294.77</v>
      </c>
    </row>
    <row r="21830" spans="38:42" x14ac:dyDescent="0.55000000000000004">
      <c r="AL21830" s="254" t="s">
        <v>30156</v>
      </c>
      <c r="AM21830" s="255">
        <v>315981.99</v>
      </c>
      <c r="AO21830" s="228" t="s">
        <v>40898</v>
      </c>
      <c r="AP21830" s="229">
        <v>174635.42</v>
      </c>
    </row>
    <row r="21831" spans="38:42" x14ac:dyDescent="0.55000000000000004">
      <c r="AL21831" s="254" t="s">
        <v>30157</v>
      </c>
      <c r="AM21831" s="255">
        <v>460281.46</v>
      </c>
      <c r="AO21831" s="228" t="s">
        <v>35731</v>
      </c>
      <c r="AP21831" s="229">
        <v>47223.95</v>
      </c>
    </row>
    <row r="21832" spans="38:42" x14ac:dyDescent="0.55000000000000004">
      <c r="AL21832" s="254" t="s">
        <v>30158</v>
      </c>
      <c r="AM21832" s="255">
        <v>2285.86</v>
      </c>
      <c r="AO21832" s="228" t="s">
        <v>28209</v>
      </c>
      <c r="AP21832" s="229">
        <v>14489.75</v>
      </c>
    </row>
    <row r="21833" spans="38:42" x14ac:dyDescent="0.55000000000000004">
      <c r="AL21833" s="254" t="s">
        <v>30159</v>
      </c>
      <c r="AM21833" s="255">
        <v>193579.31</v>
      </c>
      <c r="AO21833" s="228" t="s">
        <v>28210</v>
      </c>
      <c r="AP21833" s="229">
        <v>2695.06</v>
      </c>
    </row>
    <row r="21834" spans="38:42" x14ac:dyDescent="0.55000000000000004">
      <c r="AL21834" s="254" t="s">
        <v>30160</v>
      </c>
      <c r="AM21834" s="255">
        <v>517708.49</v>
      </c>
      <c r="AO21834" s="228" t="s">
        <v>34183</v>
      </c>
      <c r="AP21834" s="229">
        <v>184347.57</v>
      </c>
    </row>
    <row r="21835" spans="38:42" x14ac:dyDescent="0.55000000000000004">
      <c r="AL21835" s="254" t="s">
        <v>30161</v>
      </c>
      <c r="AM21835" s="255">
        <v>157179.18</v>
      </c>
      <c r="AO21835" s="228" t="s">
        <v>46178</v>
      </c>
      <c r="AP21835" s="229">
        <v>1808.85</v>
      </c>
    </row>
    <row r="21836" spans="38:42" x14ac:dyDescent="0.55000000000000004">
      <c r="AL21836" s="254" t="s">
        <v>30162</v>
      </c>
      <c r="AM21836" s="255">
        <v>8213363.46</v>
      </c>
      <c r="AO21836" s="228" t="s">
        <v>28211</v>
      </c>
      <c r="AP21836" s="229">
        <v>217238.64</v>
      </c>
    </row>
    <row r="21837" spans="38:42" x14ac:dyDescent="0.55000000000000004">
      <c r="AL21837" s="254" t="s">
        <v>14494</v>
      </c>
      <c r="AM21837" s="255">
        <v>61358.79</v>
      </c>
      <c r="AO21837" s="228" t="s">
        <v>28212</v>
      </c>
      <c r="AP21837" s="229">
        <v>24764.58</v>
      </c>
    </row>
    <row r="21838" spans="38:42" x14ac:dyDescent="0.55000000000000004">
      <c r="AL21838" s="254" t="s">
        <v>49447</v>
      </c>
      <c r="AM21838" s="255">
        <v>24013.86</v>
      </c>
      <c r="AO21838" s="228" t="s">
        <v>34184</v>
      </c>
      <c r="AP21838" s="229">
        <v>35640.589999999997</v>
      </c>
    </row>
    <row r="21839" spans="38:42" x14ac:dyDescent="0.55000000000000004">
      <c r="AL21839" s="254" t="s">
        <v>30164</v>
      </c>
      <c r="AM21839" s="255">
        <v>2191.73</v>
      </c>
      <c r="AO21839" s="228" t="s">
        <v>34185</v>
      </c>
      <c r="AP21839" s="229">
        <v>3177.36</v>
      </c>
    </row>
    <row r="21840" spans="38:42" x14ac:dyDescent="0.55000000000000004">
      <c r="AL21840" s="254" t="s">
        <v>62417</v>
      </c>
      <c r="AM21840" s="255">
        <v>152.84</v>
      </c>
      <c r="AO21840" s="228" t="s">
        <v>14276</v>
      </c>
      <c r="AP21840" s="229">
        <v>17106.509999999998</v>
      </c>
    </row>
    <row r="21841" spans="38:42" x14ac:dyDescent="0.55000000000000004">
      <c r="AL21841" s="254" t="s">
        <v>60047</v>
      </c>
      <c r="AM21841" s="255">
        <v>1900</v>
      </c>
      <c r="AO21841" s="228" t="s">
        <v>28214</v>
      </c>
      <c r="AP21841" s="229">
        <v>2594.9899999999998</v>
      </c>
    </row>
    <row r="21842" spans="38:42" x14ac:dyDescent="0.55000000000000004">
      <c r="AL21842" s="254" t="s">
        <v>58908</v>
      </c>
      <c r="AM21842" s="255">
        <v>17618.259999999998</v>
      </c>
      <c r="AO21842" s="228" t="s">
        <v>34186</v>
      </c>
      <c r="AP21842" s="229">
        <v>977369.88</v>
      </c>
    </row>
    <row r="21843" spans="38:42" x14ac:dyDescent="0.55000000000000004">
      <c r="AL21843" s="254" t="s">
        <v>30165</v>
      </c>
      <c r="AM21843" s="255">
        <v>303572.95</v>
      </c>
      <c r="AO21843" s="228" t="s">
        <v>28215</v>
      </c>
      <c r="AP21843" s="229">
        <v>2419.16</v>
      </c>
    </row>
    <row r="21844" spans="38:42" x14ac:dyDescent="0.55000000000000004">
      <c r="AL21844" s="254" t="s">
        <v>14495</v>
      </c>
      <c r="AM21844" s="255">
        <v>137376.34</v>
      </c>
      <c r="AO21844" s="228" t="s">
        <v>28216</v>
      </c>
      <c r="AP21844" s="229">
        <v>22188.65</v>
      </c>
    </row>
    <row r="21845" spans="38:42" x14ac:dyDescent="0.55000000000000004">
      <c r="AL21845" s="254" t="s">
        <v>30166</v>
      </c>
      <c r="AM21845" s="255">
        <v>976290.76</v>
      </c>
      <c r="AO21845" s="228" t="s">
        <v>28217</v>
      </c>
      <c r="AP21845" s="229">
        <v>3023.06</v>
      </c>
    </row>
    <row r="21846" spans="38:42" x14ac:dyDescent="0.55000000000000004">
      <c r="AL21846" s="254" t="s">
        <v>14496</v>
      </c>
      <c r="AM21846" s="255">
        <v>614697.59</v>
      </c>
      <c r="AO21846" s="228" t="s">
        <v>14279</v>
      </c>
      <c r="AP21846" s="229">
        <v>117927.07</v>
      </c>
    </row>
    <row r="21847" spans="38:42" x14ac:dyDescent="0.55000000000000004">
      <c r="AL21847" s="254" t="s">
        <v>30170</v>
      </c>
      <c r="AM21847" s="255">
        <v>104878.04</v>
      </c>
      <c r="AO21847" s="228" t="s">
        <v>14280</v>
      </c>
      <c r="AP21847" s="229">
        <v>65400.11</v>
      </c>
    </row>
    <row r="21848" spans="38:42" x14ac:dyDescent="0.55000000000000004">
      <c r="AL21848" s="254" t="s">
        <v>30171</v>
      </c>
      <c r="AM21848" s="255">
        <v>-43672.31</v>
      </c>
      <c r="AO21848" s="228" t="s">
        <v>28218</v>
      </c>
      <c r="AP21848" s="229">
        <v>27551.96</v>
      </c>
    </row>
    <row r="21849" spans="38:42" x14ac:dyDescent="0.55000000000000004">
      <c r="AL21849" s="254" t="s">
        <v>47631</v>
      </c>
      <c r="AM21849" s="255">
        <v>481161.62</v>
      </c>
      <c r="AO21849" s="228" t="s">
        <v>28219</v>
      </c>
      <c r="AP21849" s="229">
        <v>55667.5</v>
      </c>
    </row>
    <row r="21850" spans="38:42" x14ac:dyDescent="0.55000000000000004">
      <c r="AL21850" s="254" t="s">
        <v>40916</v>
      </c>
      <c r="AM21850" s="255">
        <v>106681.93</v>
      </c>
      <c r="AO21850" s="228" t="s">
        <v>28220</v>
      </c>
      <c r="AP21850" s="229">
        <v>22769</v>
      </c>
    </row>
    <row r="21851" spans="38:42" x14ac:dyDescent="0.55000000000000004">
      <c r="AL21851" s="254" t="s">
        <v>30198</v>
      </c>
      <c r="AM21851" s="255">
        <v>45163.27</v>
      </c>
      <c r="AO21851" s="228" t="s">
        <v>28221</v>
      </c>
      <c r="AP21851" s="229">
        <v>61236</v>
      </c>
    </row>
    <row r="21852" spans="38:42" x14ac:dyDescent="0.55000000000000004">
      <c r="AL21852" s="254" t="s">
        <v>30199</v>
      </c>
      <c r="AM21852" s="255">
        <v>237231.08</v>
      </c>
      <c r="AO21852" s="228" t="s">
        <v>28223</v>
      </c>
      <c r="AP21852" s="229">
        <v>17.100000000000001</v>
      </c>
    </row>
    <row r="21853" spans="38:42" x14ac:dyDescent="0.55000000000000004">
      <c r="AL21853" s="254" t="s">
        <v>47632</v>
      </c>
      <c r="AM21853" s="255">
        <v>45828.13</v>
      </c>
      <c r="AO21853" s="228" t="s">
        <v>28224</v>
      </c>
      <c r="AP21853" s="229">
        <v>79218.570000000007</v>
      </c>
    </row>
    <row r="21854" spans="38:42" x14ac:dyDescent="0.55000000000000004">
      <c r="AL21854" s="254" t="s">
        <v>30203</v>
      </c>
      <c r="AM21854" s="255">
        <v>14645.59</v>
      </c>
      <c r="AO21854" s="228" t="s">
        <v>14281</v>
      </c>
      <c r="AP21854" s="229">
        <v>71568.19</v>
      </c>
    </row>
    <row r="21855" spans="38:42" x14ac:dyDescent="0.55000000000000004">
      <c r="AL21855" s="254" t="s">
        <v>30204</v>
      </c>
      <c r="AM21855" s="255">
        <v>148640.82999999999</v>
      </c>
      <c r="AO21855" s="228" t="s">
        <v>28225</v>
      </c>
      <c r="AP21855" s="229">
        <v>254533.02</v>
      </c>
    </row>
    <row r="21856" spans="38:42" x14ac:dyDescent="0.55000000000000004">
      <c r="AL21856" s="254" t="s">
        <v>32989</v>
      </c>
      <c r="AM21856" s="255">
        <v>202614.51</v>
      </c>
      <c r="AO21856" s="228" t="s">
        <v>28227</v>
      </c>
      <c r="AP21856" s="229">
        <v>24147.98</v>
      </c>
    </row>
    <row r="21857" spans="38:42" x14ac:dyDescent="0.55000000000000004">
      <c r="AL21857" s="254" t="s">
        <v>30205</v>
      </c>
      <c r="AM21857" s="255">
        <v>22420</v>
      </c>
      <c r="AO21857" s="228" t="s">
        <v>28228</v>
      </c>
      <c r="AP21857" s="229">
        <v>38636.370000000003</v>
      </c>
    </row>
    <row r="21858" spans="38:42" x14ac:dyDescent="0.55000000000000004">
      <c r="AL21858" s="254" t="s">
        <v>40917</v>
      </c>
      <c r="AM21858" s="255">
        <v>84054.27</v>
      </c>
      <c r="AO21858" s="228" t="s">
        <v>28230</v>
      </c>
      <c r="AP21858" s="229">
        <v>-1528.35</v>
      </c>
    </row>
    <row r="21859" spans="38:42" x14ac:dyDescent="0.55000000000000004">
      <c r="AL21859" s="254" t="s">
        <v>48572</v>
      </c>
      <c r="AM21859" s="255">
        <v>907786.71</v>
      </c>
      <c r="AO21859" s="228" t="s">
        <v>46179</v>
      </c>
      <c r="AP21859" s="229">
        <v>46757.84</v>
      </c>
    </row>
    <row r="21860" spans="38:42" x14ac:dyDescent="0.55000000000000004">
      <c r="AL21860" s="254" t="s">
        <v>30222</v>
      </c>
      <c r="AM21860" s="255">
        <v>111740.16</v>
      </c>
      <c r="AO21860" s="228" t="s">
        <v>48544</v>
      </c>
      <c r="AP21860" s="229">
        <v>40810</v>
      </c>
    </row>
    <row r="21861" spans="38:42" x14ac:dyDescent="0.55000000000000004">
      <c r="AL21861" s="254" t="s">
        <v>30223</v>
      </c>
      <c r="AM21861" s="255">
        <v>8547.84</v>
      </c>
      <c r="AO21861" s="228" t="s">
        <v>48545</v>
      </c>
      <c r="AP21861" s="229">
        <v>77.84</v>
      </c>
    </row>
    <row r="21862" spans="38:42" x14ac:dyDescent="0.55000000000000004">
      <c r="AL21862" s="254" t="s">
        <v>60974</v>
      </c>
      <c r="AM21862" s="255">
        <v>10805.17</v>
      </c>
      <c r="AO21862" s="228" t="s">
        <v>28247</v>
      </c>
      <c r="AP21862" s="229">
        <v>7967.2</v>
      </c>
    </row>
    <row r="21863" spans="38:42" x14ac:dyDescent="0.55000000000000004">
      <c r="AL21863" s="254" t="s">
        <v>54614</v>
      </c>
      <c r="AM21863" s="255">
        <v>10000</v>
      </c>
      <c r="AO21863" s="228" t="s">
        <v>39525</v>
      </c>
      <c r="AP21863" s="229">
        <v>49642.080000000002</v>
      </c>
    </row>
    <row r="21864" spans="38:42" x14ac:dyDescent="0.55000000000000004">
      <c r="AL21864" s="254" t="s">
        <v>30227</v>
      </c>
      <c r="AM21864" s="255">
        <v>29501.85</v>
      </c>
      <c r="AO21864" s="228" t="s">
        <v>43368</v>
      </c>
      <c r="AP21864" s="229">
        <v>49663.99</v>
      </c>
    </row>
    <row r="21865" spans="38:42" x14ac:dyDescent="0.55000000000000004">
      <c r="AL21865" s="254" t="s">
        <v>54615</v>
      </c>
      <c r="AM21865" s="255">
        <v>52928.84</v>
      </c>
      <c r="AO21865" s="228" t="s">
        <v>28249</v>
      </c>
      <c r="AP21865" s="229">
        <v>8099.5</v>
      </c>
    </row>
    <row r="21866" spans="38:42" x14ac:dyDescent="0.55000000000000004">
      <c r="AL21866" s="254" t="s">
        <v>60975</v>
      </c>
      <c r="AM21866" s="255">
        <v>223996</v>
      </c>
      <c r="AO21866" s="228" t="s">
        <v>28250</v>
      </c>
      <c r="AP21866" s="229">
        <v>10485.58</v>
      </c>
    </row>
    <row r="21867" spans="38:42" x14ac:dyDescent="0.55000000000000004">
      <c r="AL21867" s="254" t="s">
        <v>62418</v>
      </c>
      <c r="AM21867" s="255">
        <v>26140</v>
      </c>
      <c r="AO21867" s="228" t="s">
        <v>28251</v>
      </c>
      <c r="AP21867" s="229">
        <v>6507.36</v>
      </c>
    </row>
    <row r="21868" spans="38:42" x14ac:dyDescent="0.55000000000000004">
      <c r="AL21868" s="254" t="s">
        <v>30323</v>
      </c>
      <c r="AM21868" s="255">
        <v>268174.64</v>
      </c>
      <c r="AO21868" s="228" t="s">
        <v>28252</v>
      </c>
      <c r="AP21868" s="229">
        <v>900</v>
      </c>
    </row>
    <row r="21869" spans="38:42" x14ac:dyDescent="0.55000000000000004">
      <c r="AL21869" s="254" t="s">
        <v>56878</v>
      </c>
      <c r="AM21869" s="255">
        <v>50600</v>
      </c>
      <c r="AO21869" s="228" t="s">
        <v>28308</v>
      </c>
      <c r="AP21869" s="229">
        <v>75791.259999999995</v>
      </c>
    </row>
    <row r="21870" spans="38:42" x14ac:dyDescent="0.55000000000000004">
      <c r="AL21870" s="254" t="s">
        <v>30325</v>
      </c>
      <c r="AM21870" s="255">
        <v>87508.43</v>
      </c>
      <c r="AO21870" s="228" t="s">
        <v>28309</v>
      </c>
      <c r="AP21870" s="229">
        <v>52451.6</v>
      </c>
    </row>
    <row r="21871" spans="38:42" x14ac:dyDescent="0.55000000000000004">
      <c r="AL21871" s="254" t="s">
        <v>14507</v>
      </c>
      <c r="AM21871" s="255">
        <v>60508.45</v>
      </c>
      <c r="AO21871" s="228" t="s">
        <v>28310</v>
      </c>
      <c r="AP21871" s="229">
        <v>1326</v>
      </c>
    </row>
    <row r="21872" spans="38:42" x14ac:dyDescent="0.55000000000000004">
      <c r="AL21872" s="254" t="s">
        <v>30326</v>
      </c>
      <c r="AM21872" s="255">
        <v>246471.76</v>
      </c>
      <c r="AO21872" s="228" t="s">
        <v>28311</v>
      </c>
      <c r="AP21872" s="229">
        <v>549620.78</v>
      </c>
    </row>
    <row r="21873" spans="38:42" x14ac:dyDescent="0.55000000000000004">
      <c r="AL21873" s="254" t="s">
        <v>39623</v>
      </c>
      <c r="AM21873" s="255">
        <v>11706.25</v>
      </c>
      <c r="AO21873" s="228" t="s">
        <v>28312</v>
      </c>
      <c r="AP21873" s="229">
        <v>400892.46</v>
      </c>
    </row>
    <row r="21874" spans="38:42" x14ac:dyDescent="0.55000000000000004">
      <c r="AL21874" s="254" t="s">
        <v>34336</v>
      </c>
      <c r="AM21874" s="255">
        <v>51321</v>
      </c>
      <c r="AO21874" s="228" t="s">
        <v>47609</v>
      </c>
      <c r="AP21874" s="229">
        <v>257.2</v>
      </c>
    </row>
    <row r="21875" spans="38:42" x14ac:dyDescent="0.55000000000000004">
      <c r="AL21875" s="254" t="s">
        <v>36887</v>
      </c>
      <c r="AM21875" s="255">
        <v>4200</v>
      </c>
      <c r="AO21875" s="228" t="s">
        <v>47610</v>
      </c>
      <c r="AP21875" s="229">
        <v>11284.16</v>
      </c>
    </row>
    <row r="21876" spans="38:42" x14ac:dyDescent="0.55000000000000004">
      <c r="AL21876" s="254" t="s">
        <v>36888</v>
      </c>
      <c r="AM21876" s="255">
        <v>5884.66</v>
      </c>
      <c r="AO21876" s="228" t="s">
        <v>28313</v>
      </c>
      <c r="AP21876" s="229">
        <v>111241.89</v>
      </c>
    </row>
    <row r="21877" spans="38:42" x14ac:dyDescent="0.55000000000000004">
      <c r="AL21877" s="254" t="s">
        <v>14508</v>
      </c>
      <c r="AM21877" s="255">
        <v>16674.599999999999</v>
      </c>
      <c r="AO21877" s="228" t="s">
        <v>35740</v>
      </c>
      <c r="AP21877" s="229">
        <v>160547.5</v>
      </c>
    </row>
    <row r="21878" spans="38:42" x14ac:dyDescent="0.55000000000000004">
      <c r="AL21878" s="254" t="s">
        <v>30331</v>
      </c>
      <c r="AM21878" s="255">
        <v>1958.35</v>
      </c>
      <c r="AO21878" s="228" t="s">
        <v>39528</v>
      </c>
      <c r="AP21878" s="229">
        <v>20511.34</v>
      </c>
    </row>
    <row r="21879" spans="38:42" x14ac:dyDescent="0.55000000000000004">
      <c r="AL21879" s="254" t="s">
        <v>30332</v>
      </c>
      <c r="AM21879" s="255">
        <v>70751.47</v>
      </c>
      <c r="AO21879" s="228" t="s">
        <v>50767</v>
      </c>
      <c r="AP21879" s="229">
        <v>37745</v>
      </c>
    </row>
    <row r="21880" spans="38:42" x14ac:dyDescent="0.55000000000000004">
      <c r="AL21880" s="254" t="s">
        <v>30333</v>
      </c>
      <c r="AM21880" s="255">
        <v>2602.2399999999998</v>
      </c>
      <c r="AO21880" s="228" t="s">
        <v>35741</v>
      </c>
      <c r="AP21880" s="229">
        <v>132297.73000000001</v>
      </c>
    </row>
    <row r="21881" spans="38:42" x14ac:dyDescent="0.55000000000000004">
      <c r="AL21881" s="254" t="s">
        <v>65219</v>
      </c>
      <c r="AM21881" s="255">
        <v>3681.9</v>
      </c>
      <c r="AO21881" s="228" t="s">
        <v>49421</v>
      </c>
      <c r="AP21881" s="229">
        <v>22285</v>
      </c>
    </row>
    <row r="21882" spans="38:42" x14ac:dyDescent="0.55000000000000004">
      <c r="AL21882" s="254" t="s">
        <v>62921</v>
      </c>
      <c r="AM21882" s="255">
        <v>5871.3</v>
      </c>
      <c r="AO21882" s="228" t="s">
        <v>28316</v>
      </c>
      <c r="AP21882" s="229">
        <v>1259.1300000000001</v>
      </c>
    </row>
    <row r="21883" spans="38:42" x14ac:dyDescent="0.55000000000000004">
      <c r="AL21883" s="254" t="s">
        <v>30335</v>
      </c>
      <c r="AM21883" s="255">
        <v>14833.66</v>
      </c>
      <c r="AO21883" s="228" t="s">
        <v>48546</v>
      </c>
      <c r="AP21883" s="229">
        <v>720.03</v>
      </c>
    </row>
    <row r="21884" spans="38:42" x14ac:dyDescent="0.55000000000000004">
      <c r="AL21884" s="254" t="s">
        <v>30336</v>
      </c>
      <c r="AM21884" s="255">
        <v>130267.92</v>
      </c>
      <c r="AO21884" s="228" t="s">
        <v>14289</v>
      </c>
      <c r="AP21884" s="229">
        <v>30432.86</v>
      </c>
    </row>
    <row r="21885" spans="38:42" x14ac:dyDescent="0.55000000000000004">
      <c r="AL21885" s="254" t="s">
        <v>14510</v>
      </c>
      <c r="AM21885" s="255">
        <v>77840.47</v>
      </c>
      <c r="AO21885" s="228" t="s">
        <v>43369</v>
      </c>
      <c r="AP21885" s="229">
        <v>1512725.96</v>
      </c>
    </row>
    <row r="21886" spans="38:42" x14ac:dyDescent="0.55000000000000004">
      <c r="AL21886" s="254" t="s">
        <v>14511</v>
      </c>
      <c r="AM21886" s="255">
        <v>213325.92</v>
      </c>
      <c r="AO21886" s="228" t="s">
        <v>28317</v>
      </c>
      <c r="AP21886" s="229">
        <v>750</v>
      </c>
    </row>
    <row r="21887" spans="38:42" x14ac:dyDescent="0.55000000000000004">
      <c r="AL21887" s="254" t="s">
        <v>30338</v>
      </c>
      <c r="AM21887" s="255">
        <v>101608.93</v>
      </c>
      <c r="AO21887" s="228" t="s">
        <v>14293</v>
      </c>
      <c r="AP21887" s="229">
        <v>234288.96</v>
      </c>
    </row>
    <row r="21888" spans="38:42" x14ac:dyDescent="0.55000000000000004">
      <c r="AL21888" s="254" t="s">
        <v>59365</v>
      </c>
      <c r="AM21888" s="255">
        <v>25807</v>
      </c>
      <c r="AO21888" s="228" t="s">
        <v>14294</v>
      </c>
      <c r="AP21888" s="229">
        <v>262702.59000000003</v>
      </c>
    </row>
    <row r="21889" spans="38:42" x14ac:dyDescent="0.55000000000000004">
      <c r="AL21889" s="254" t="s">
        <v>30339</v>
      </c>
      <c r="AM21889" s="255">
        <v>60521.16</v>
      </c>
      <c r="AO21889" s="228" t="s">
        <v>14295</v>
      </c>
      <c r="AP21889" s="229">
        <v>140113.87</v>
      </c>
    </row>
    <row r="21890" spans="38:42" x14ac:dyDescent="0.55000000000000004">
      <c r="AL21890" s="254" t="s">
        <v>30340</v>
      </c>
      <c r="AM21890" s="255">
        <v>293597.12</v>
      </c>
      <c r="AO21890" s="228" t="s">
        <v>28319</v>
      </c>
      <c r="AP21890" s="229">
        <v>111857.55</v>
      </c>
    </row>
    <row r="21891" spans="38:42" x14ac:dyDescent="0.55000000000000004">
      <c r="AL21891" s="254" t="s">
        <v>34337</v>
      </c>
      <c r="AM21891" s="255">
        <v>4133.26</v>
      </c>
      <c r="AO21891" s="228" t="s">
        <v>50768</v>
      </c>
      <c r="AP21891" s="229">
        <v>18059</v>
      </c>
    </row>
    <row r="21892" spans="38:42" x14ac:dyDescent="0.55000000000000004">
      <c r="AL21892" s="254" t="s">
        <v>54617</v>
      </c>
      <c r="AM21892" s="255">
        <v>5110</v>
      </c>
      <c r="AO21892" s="228" t="s">
        <v>28322</v>
      </c>
      <c r="AP21892" s="229">
        <v>172334.27</v>
      </c>
    </row>
    <row r="21893" spans="38:42" x14ac:dyDescent="0.55000000000000004">
      <c r="AL21893" s="254" t="s">
        <v>14512</v>
      </c>
      <c r="AM21893" s="255">
        <v>367358.6</v>
      </c>
      <c r="AO21893" s="228" t="s">
        <v>54569</v>
      </c>
      <c r="AP21893" s="229">
        <v>3577.01</v>
      </c>
    </row>
    <row r="21894" spans="38:42" x14ac:dyDescent="0.55000000000000004">
      <c r="AL21894" s="254" t="s">
        <v>58800</v>
      </c>
      <c r="AM21894" s="255">
        <v>496255.15</v>
      </c>
      <c r="AO21894" s="228" t="s">
        <v>28323</v>
      </c>
      <c r="AP21894" s="229">
        <v>114614.93</v>
      </c>
    </row>
    <row r="21895" spans="38:42" x14ac:dyDescent="0.55000000000000004">
      <c r="AL21895" s="254" t="s">
        <v>14513</v>
      </c>
      <c r="AM21895" s="255">
        <v>981494.32</v>
      </c>
      <c r="AO21895" s="228" t="s">
        <v>34193</v>
      </c>
      <c r="AP21895" s="229">
        <v>230667.78</v>
      </c>
    </row>
    <row r="21896" spans="38:42" x14ac:dyDescent="0.55000000000000004">
      <c r="AL21896" s="254" t="s">
        <v>30345</v>
      </c>
      <c r="AM21896" s="255">
        <v>27810.93</v>
      </c>
      <c r="AO21896" s="228" t="s">
        <v>28324</v>
      </c>
      <c r="AP21896" s="229">
        <v>31450.71</v>
      </c>
    </row>
    <row r="21897" spans="38:42" x14ac:dyDescent="0.55000000000000004">
      <c r="AL21897" s="254" t="s">
        <v>30346</v>
      </c>
      <c r="AM21897" s="255">
        <v>170494.2</v>
      </c>
      <c r="AO21897" s="228" t="s">
        <v>28326</v>
      </c>
      <c r="AP21897" s="229">
        <v>593414.75</v>
      </c>
    </row>
    <row r="21898" spans="38:42" x14ac:dyDescent="0.55000000000000004">
      <c r="AL21898" s="254" t="s">
        <v>30348</v>
      </c>
      <c r="AM21898" s="255">
        <v>16943.87</v>
      </c>
      <c r="AO21898" s="228" t="s">
        <v>48547</v>
      </c>
      <c r="AP21898" s="229">
        <v>-389.32</v>
      </c>
    </row>
    <row r="21899" spans="38:42" x14ac:dyDescent="0.55000000000000004">
      <c r="AL21899" s="254" t="s">
        <v>14514</v>
      </c>
      <c r="AM21899" s="255">
        <v>170922.78</v>
      </c>
      <c r="AO21899" s="228" t="s">
        <v>28355</v>
      </c>
      <c r="AP21899" s="229">
        <v>38793.160000000003</v>
      </c>
    </row>
    <row r="21900" spans="38:42" x14ac:dyDescent="0.55000000000000004">
      <c r="AL21900" s="254" t="s">
        <v>30355</v>
      </c>
      <c r="AM21900" s="255">
        <v>-23543.27</v>
      </c>
      <c r="AO21900" s="228" t="s">
        <v>28356</v>
      </c>
      <c r="AP21900" s="229">
        <v>38449.980000000003</v>
      </c>
    </row>
    <row r="21901" spans="38:42" x14ac:dyDescent="0.55000000000000004">
      <c r="AL21901" s="254" t="s">
        <v>34343</v>
      </c>
      <c r="AM21901" s="255">
        <v>3000</v>
      </c>
      <c r="AO21901" s="228" t="s">
        <v>36757</v>
      </c>
      <c r="AP21901" s="229">
        <v>6125.01</v>
      </c>
    </row>
    <row r="21902" spans="38:42" x14ac:dyDescent="0.55000000000000004">
      <c r="AL21902" s="254" t="s">
        <v>30401</v>
      </c>
      <c r="AM21902" s="255">
        <v>115664.5</v>
      </c>
      <c r="AO21902" s="228" t="s">
        <v>39534</v>
      </c>
      <c r="AP21902" s="229">
        <v>6249.99</v>
      </c>
    </row>
    <row r="21903" spans="38:42" x14ac:dyDescent="0.55000000000000004">
      <c r="AL21903" s="254" t="s">
        <v>34345</v>
      </c>
      <c r="AM21903" s="255">
        <v>2585</v>
      </c>
      <c r="AO21903" s="228" t="s">
        <v>36758</v>
      </c>
      <c r="AP21903" s="229">
        <v>7467.13</v>
      </c>
    </row>
    <row r="21904" spans="38:42" x14ac:dyDescent="0.55000000000000004">
      <c r="AL21904" s="254" t="s">
        <v>30402</v>
      </c>
      <c r="AM21904" s="255">
        <v>8733.1200000000008</v>
      </c>
      <c r="AO21904" s="228" t="s">
        <v>46180</v>
      </c>
      <c r="AP21904" s="229">
        <v>109737.5</v>
      </c>
    </row>
    <row r="21905" spans="38:42" x14ac:dyDescent="0.55000000000000004">
      <c r="AL21905" s="254" t="s">
        <v>35871</v>
      </c>
      <c r="AM21905" s="255">
        <v>455000</v>
      </c>
      <c r="AO21905" s="228" t="s">
        <v>28357</v>
      </c>
      <c r="AP21905" s="229">
        <v>282.48</v>
      </c>
    </row>
    <row r="21906" spans="38:42" x14ac:dyDescent="0.55000000000000004">
      <c r="AL21906" s="254" t="s">
        <v>36896</v>
      </c>
      <c r="AM21906" s="255">
        <v>101707</v>
      </c>
      <c r="AO21906" s="228" t="s">
        <v>28358</v>
      </c>
      <c r="AP21906" s="229">
        <v>15486.52</v>
      </c>
    </row>
    <row r="21907" spans="38:42" x14ac:dyDescent="0.55000000000000004">
      <c r="AL21907" s="254" t="s">
        <v>14525</v>
      </c>
      <c r="AM21907" s="255">
        <v>50917.01</v>
      </c>
      <c r="AO21907" s="228" t="s">
        <v>28359</v>
      </c>
      <c r="AP21907" s="229">
        <v>20119.75</v>
      </c>
    </row>
    <row r="21908" spans="38:42" x14ac:dyDescent="0.55000000000000004">
      <c r="AL21908" s="254" t="s">
        <v>14526</v>
      </c>
      <c r="AM21908" s="255">
        <v>24212.49</v>
      </c>
      <c r="AO21908" s="228" t="s">
        <v>28360</v>
      </c>
      <c r="AP21908" s="229">
        <v>14463.06</v>
      </c>
    </row>
    <row r="21909" spans="38:42" x14ac:dyDescent="0.55000000000000004">
      <c r="AL21909" s="254" t="s">
        <v>30405</v>
      </c>
      <c r="AM21909" s="255">
        <v>3775.5</v>
      </c>
      <c r="AO21909" s="228" t="s">
        <v>28361</v>
      </c>
      <c r="AP21909" s="229">
        <v>1100</v>
      </c>
    </row>
    <row r="21910" spans="38:42" x14ac:dyDescent="0.55000000000000004">
      <c r="AL21910" s="254" t="s">
        <v>30406</v>
      </c>
      <c r="AM21910" s="255">
        <v>203809.8</v>
      </c>
      <c r="AO21910" s="228" t="s">
        <v>50769</v>
      </c>
      <c r="AP21910" s="229">
        <v>1775</v>
      </c>
    </row>
    <row r="21911" spans="38:42" x14ac:dyDescent="0.55000000000000004">
      <c r="AL21911" s="254" t="s">
        <v>49449</v>
      </c>
      <c r="AM21911" s="255">
        <v>151643.95000000001</v>
      </c>
      <c r="AO21911" s="228" t="s">
        <v>28363</v>
      </c>
      <c r="AP21911" s="229">
        <v>504.72</v>
      </c>
    </row>
    <row r="21912" spans="38:42" x14ac:dyDescent="0.55000000000000004">
      <c r="AL21912" s="254" t="s">
        <v>35872</v>
      </c>
      <c r="AM21912" s="255">
        <v>6791.88</v>
      </c>
      <c r="AO21912" s="228" t="s">
        <v>32844</v>
      </c>
      <c r="AP21912" s="229">
        <v>3030</v>
      </c>
    </row>
    <row r="21913" spans="38:42" x14ac:dyDescent="0.55000000000000004">
      <c r="AL21913" s="254" t="s">
        <v>35873</v>
      </c>
      <c r="AM21913" s="255">
        <v>557.4</v>
      </c>
      <c r="AO21913" s="228" t="s">
        <v>28364</v>
      </c>
      <c r="AP21913" s="229">
        <v>18315.93</v>
      </c>
    </row>
    <row r="21914" spans="38:42" x14ac:dyDescent="0.55000000000000004">
      <c r="AL21914" s="254" t="s">
        <v>63858</v>
      </c>
      <c r="AM21914" s="255">
        <v>8450</v>
      </c>
      <c r="AO21914" s="228" t="s">
        <v>34201</v>
      </c>
      <c r="AP21914" s="229">
        <v>54587</v>
      </c>
    </row>
    <row r="21915" spans="38:42" x14ac:dyDescent="0.55000000000000004">
      <c r="AL21915" s="254" t="s">
        <v>30408</v>
      </c>
      <c r="AM21915" s="255">
        <v>110424.61</v>
      </c>
      <c r="AO21915" s="228" t="s">
        <v>28413</v>
      </c>
      <c r="AP21915" s="229">
        <v>52314.74</v>
      </c>
    </row>
    <row r="21916" spans="38:42" x14ac:dyDescent="0.55000000000000004">
      <c r="AL21916" s="254" t="s">
        <v>30409</v>
      </c>
      <c r="AM21916" s="255">
        <v>679561.4</v>
      </c>
      <c r="AO21916" s="228" t="s">
        <v>34202</v>
      </c>
      <c r="AP21916" s="229">
        <v>30586.23</v>
      </c>
    </row>
    <row r="21917" spans="38:42" x14ac:dyDescent="0.55000000000000004">
      <c r="AL21917" s="254" t="s">
        <v>30410</v>
      </c>
      <c r="AM21917" s="255">
        <v>50849.2</v>
      </c>
      <c r="AO21917" s="228" t="s">
        <v>47611</v>
      </c>
      <c r="AP21917" s="229">
        <v>3330.55</v>
      </c>
    </row>
    <row r="21918" spans="38:42" x14ac:dyDescent="0.55000000000000004">
      <c r="AL21918" s="254" t="s">
        <v>63859</v>
      </c>
      <c r="AM21918" s="255">
        <v>107210.56</v>
      </c>
      <c r="AO21918" s="228" t="s">
        <v>28414</v>
      </c>
      <c r="AP21918" s="229">
        <v>53482.99</v>
      </c>
    </row>
    <row r="21919" spans="38:42" x14ac:dyDescent="0.55000000000000004">
      <c r="AL21919" s="254" t="s">
        <v>14527</v>
      </c>
      <c r="AM21919" s="255">
        <v>66988.960000000006</v>
      </c>
      <c r="AO21919" s="228" t="s">
        <v>35747</v>
      </c>
      <c r="AP21919" s="229">
        <v>130423.42</v>
      </c>
    </row>
    <row r="21920" spans="38:42" x14ac:dyDescent="0.55000000000000004">
      <c r="AL21920" s="254" t="s">
        <v>14528</v>
      </c>
      <c r="AM21920" s="255">
        <v>403952.6</v>
      </c>
      <c r="AO21920" s="228" t="s">
        <v>34203</v>
      </c>
      <c r="AP21920" s="229">
        <v>5840.79</v>
      </c>
    </row>
    <row r="21921" spans="38:42" x14ac:dyDescent="0.55000000000000004">
      <c r="AL21921" s="254" t="s">
        <v>46219</v>
      </c>
      <c r="AM21921" s="255">
        <v>-18749.32</v>
      </c>
      <c r="AO21921" s="228" t="s">
        <v>43370</v>
      </c>
      <c r="AP21921" s="229">
        <v>5167.3500000000004</v>
      </c>
    </row>
    <row r="21922" spans="38:42" x14ac:dyDescent="0.55000000000000004">
      <c r="AL21922" s="254" t="s">
        <v>58801</v>
      </c>
      <c r="AM21922" s="255">
        <v>282193.42</v>
      </c>
      <c r="AO21922" s="228" t="s">
        <v>14305</v>
      </c>
      <c r="AP21922" s="229">
        <v>7214.57</v>
      </c>
    </row>
    <row r="21923" spans="38:42" x14ac:dyDescent="0.55000000000000004">
      <c r="AL21923" s="254" t="s">
        <v>30423</v>
      </c>
      <c r="AM21923" s="255">
        <v>6266.33</v>
      </c>
      <c r="AO21923" s="228" t="s">
        <v>28417</v>
      </c>
      <c r="AP21923" s="229">
        <v>288912.5</v>
      </c>
    </row>
    <row r="21924" spans="38:42" x14ac:dyDescent="0.55000000000000004">
      <c r="AL21924" s="254" t="s">
        <v>30424</v>
      </c>
      <c r="AM21924" s="255">
        <v>2061.5</v>
      </c>
      <c r="AO21924" s="228" t="s">
        <v>28419</v>
      </c>
      <c r="AP21924" s="229">
        <v>163025.01</v>
      </c>
    </row>
    <row r="21925" spans="38:42" x14ac:dyDescent="0.55000000000000004">
      <c r="AL21925" s="254" t="s">
        <v>30425</v>
      </c>
      <c r="AM21925" s="255">
        <v>207097.46</v>
      </c>
      <c r="AO21925" s="228" t="s">
        <v>47612</v>
      </c>
      <c r="AP21925" s="229">
        <v>1463.94</v>
      </c>
    </row>
    <row r="21926" spans="38:42" x14ac:dyDescent="0.55000000000000004">
      <c r="AL21926" s="254" t="s">
        <v>30426</v>
      </c>
      <c r="AM21926" s="255">
        <v>15838.16</v>
      </c>
      <c r="AO21926" s="228" t="s">
        <v>48548</v>
      </c>
      <c r="AP21926" s="229">
        <v>249.37</v>
      </c>
    </row>
    <row r="21927" spans="38:42" x14ac:dyDescent="0.55000000000000004">
      <c r="AL21927" s="254" t="s">
        <v>30427</v>
      </c>
      <c r="AM21927" s="255">
        <v>3277.49</v>
      </c>
      <c r="AO21927" s="228" t="s">
        <v>54570</v>
      </c>
      <c r="AP21927" s="229">
        <v>1500</v>
      </c>
    </row>
    <row r="21928" spans="38:42" x14ac:dyDescent="0.55000000000000004">
      <c r="AL21928" s="254" t="s">
        <v>30428</v>
      </c>
      <c r="AM21928" s="255">
        <v>12656.67</v>
      </c>
      <c r="AO21928" s="228" t="s">
        <v>28420</v>
      </c>
      <c r="AP21928" s="229">
        <v>1472.59</v>
      </c>
    </row>
    <row r="21929" spans="38:42" x14ac:dyDescent="0.55000000000000004">
      <c r="AL21929" s="254" t="s">
        <v>30429</v>
      </c>
      <c r="AM21929" s="255">
        <v>2659.8</v>
      </c>
      <c r="AO21929" s="228" t="s">
        <v>14308</v>
      </c>
      <c r="AP21929" s="229">
        <v>58797.36</v>
      </c>
    </row>
    <row r="21930" spans="38:42" x14ac:dyDescent="0.55000000000000004">
      <c r="AL21930" s="254" t="s">
        <v>30430</v>
      </c>
      <c r="AM21930" s="255">
        <v>97.76</v>
      </c>
      <c r="AO21930" s="228" t="s">
        <v>14309</v>
      </c>
      <c r="AP21930" s="229">
        <v>64558.86</v>
      </c>
    </row>
    <row r="21931" spans="38:42" x14ac:dyDescent="0.55000000000000004">
      <c r="AL21931" s="254" t="s">
        <v>30431</v>
      </c>
      <c r="AM21931" s="255">
        <v>223.81</v>
      </c>
      <c r="AO21931" s="228" t="s">
        <v>39539</v>
      </c>
      <c r="AP21931" s="229">
        <v>73</v>
      </c>
    </row>
    <row r="21932" spans="38:42" x14ac:dyDescent="0.55000000000000004">
      <c r="AL21932" s="254" t="s">
        <v>60976</v>
      </c>
      <c r="AM21932" s="255">
        <v>3720.33</v>
      </c>
      <c r="AO21932" s="228" t="s">
        <v>28421</v>
      </c>
      <c r="AP21932" s="229">
        <v>35837.57</v>
      </c>
    </row>
    <row r="21933" spans="38:42" x14ac:dyDescent="0.55000000000000004">
      <c r="AL21933" s="254" t="s">
        <v>58802</v>
      </c>
      <c r="AM21933" s="255">
        <v>910.73</v>
      </c>
      <c r="AO21933" s="228" t="s">
        <v>28422</v>
      </c>
      <c r="AP21933" s="229">
        <v>16639.3</v>
      </c>
    </row>
    <row r="21934" spans="38:42" x14ac:dyDescent="0.55000000000000004">
      <c r="AL21934" s="254" t="s">
        <v>58803</v>
      </c>
      <c r="AM21934" s="255">
        <v>2326.77</v>
      </c>
      <c r="AO21934" s="228" t="s">
        <v>28423</v>
      </c>
      <c r="AP21934" s="229">
        <v>3500</v>
      </c>
    </row>
    <row r="21935" spans="38:42" x14ac:dyDescent="0.55000000000000004">
      <c r="AL21935" s="254" t="s">
        <v>30432</v>
      </c>
      <c r="AM21935" s="255">
        <v>133.25</v>
      </c>
      <c r="AO21935" s="228" t="s">
        <v>36762</v>
      </c>
      <c r="AP21935" s="229">
        <v>9073.75</v>
      </c>
    </row>
    <row r="21936" spans="38:42" x14ac:dyDescent="0.55000000000000004">
      <c r="AL21936" s="254" t="s">
        <v>58123</v>
      </c>
      <c r="AM21936" s="255">
        <v>29279.360000000001</v>
      </c>
      <c r="AO21936" s="228" t="s">
        <v>43371</v>
      </c>
      <c r="AP21936" s="229">
        <v>8182.84</v>
      </c>
    </row>
    <row r="21937" spans="38:42" x14ac:dyDescent="0.55000000000000004">
      <c r="AL21937" s="254" t="s">
        <v>50808</v>
      </c>
      <c r="AM21937" s="255">
        <v>67197.7</v>
      </c>
      <c r="AO21937" s="228" t="s">
        <v>54571</v>
      </c>
      <c r="AP21937" s="229">
        <v>3782.6</v>
      </c>
    </row>
    <row r="21938" spans="38:42" x14ac:dyDescent="0.55000000000000004">
      <c r="AL21938" s="254" t="s">
        <v>50809</v>
      </c>
      <c r="AM21938" s="255">
        <v>132994.38</v>
      </c>
      <c r="AO21938" s="228" t="s">
        <v>28425</v>
      </c>
      <c r="AP21938" s="229">
        <v>3050.95</v>
      </c>
    </row>
    <row r="21939" spans="38:42" x14ac:dyDescent="0.55000000000000004">
      <c r="AL21939" s="254" t="s">
        <v>56879</v>
      </c>
      <c r="AM21939" s="255">
        <v>139610.32</v>
      </c>
      <c r="AO21939" s="228" t="s">
        <v>14310</v>
      </c>
      <c r="AP21939" s="229">
        <v>16089.76</v>
      </c>
    </row>
    <row r="21940" spans="38:42" x14ac:dyDescent="0.55000000000000004">
      <c r="AL21940" s="254" t="s">
        <v>30459</v>
      </c>
      <c r="AM21940" s="255">
        <v>59181.35</v>
      </c>
      <c r="AO21940" s="228" t="s">
        <v>28426</v>
      </c>
      <c r="AP21940" s="229">
        <v>3890.07</v>
      </c>
    </row>
    <row r="21941" spans="38:42" x14ac:dyDescent="0.55000000000000004">
      <c r="AL21941" s="254" t="s">
        <v>46220</v>
      </c>
      <c r="AM21941" s="255">
        <v>19701.93</v>
      </c>
      <c r="AO21941" s="228" t="s">
        <v>28428</v>
      </c>
      <c r="AP21941" s="229">
        <v>83012.45</v>
      </c>
    </row>
    <row r="21942" spans="38:42" x14ac:dyDescent="0.55000000000000004">
      <c r="AL21942" s="254" t="s">
        <v>30460</v>
      </c>
      <c r="AM21942" s="255">
        <v>334436.33</v>
      </c>
      <c r="AO21942" s="228" t="s">
        <v>40899</v>
      </c>
      <c r="AP21942" s="229">
        <v>-3133.53</v>
      </c>
    </row>
    <row r="21943" spans="38:42" x14ac:dyDescent="0.55000000000000004">
      <c r="AL21943" s="254" t="s">
        <v>46221</v>
      </c>
      <c r="AM21943" s="255">
        <v>31575.3</v>
      </c>
      <c r="AO21943" s="228" t="s">
        <v>28512</v>
      </c>
      <c r="AP21943" s="229">
        <v>48265.57</v>
      </c>
    </row>
    <row r="21944" spans="38:42" x14ac:dyDescent="0.55000000000000004">
      <c r="AL21944" s="254" t="s">
        <v>30462</v>
      </c>
      <c r="AM21944" s="255">
        <v>34034.47</v>
      </c>
      <c r="AO21944" s="228" t="s">
        <v>28515</v>
      </c>
      <c r="AP21944" s="229">
        <v>1908360.46</v>
      </c>
    </row>
    <row r="21945" spans="38:42" x14ac:dyDescent="0.55000000000000004">
      <c r="AL21945" s="254" t="s">
        <v>30463</v>
      </c>
      <c r="AM21945" s="255">
        <v>34278.199999999997</v>
      </c>
      <c r="AO21945" s="228" t="s">
        <v>48549</v>
      </c>
      <c r="AP21945" s="229">
        <v>890</v>
      </c>
    </row>
    <row r="21946" spans="38:42" x14ac:dyDescent="0.55000000000000004">
      <c r="AL21946" s="254" t="s">
        <v>30464</v>
      </c>
      <c r="AM21946" s="255">
        <v>2082.2800000000002</v>
      </c>
      <c r="AO21946" s="228" t="s">
        <v>28516</v>
      </c>
      <c r="AP21946" s="229">
        <v>185704.47</v>
      </c>
    </row>
    <row r="21947" spans="38:42" x14ac:dyDescent="0.55000000000000004">
      <c r="AL21947" s="254" t="s">
        <v>30465</v>
      </c>
      <c r="AM21947" s="255">
        <v>2525.12</v>
      </c>
      <c r="AO21947" s="228" t="s">
        <v>28517</v>
      </c>
      <c r="AP21947" s="229">
        <v>1623.03</v>
      </c>
    </row>
    <row r="21948" spans="38:42" x14ac:dyDescent="0.55000000000000004">
      <c r="AL21948" s="254" t="s">
        <v>30466</v>
      </c>
      <c r="AM21948" s="255">
        <v>6068.73</v>
      </c>
      <c r="AO21948" s="228" t="s">
        <v>28519</v>
      </c>
      <c r="AP21948" s="229">
        <v>218376.47</v>
      </c>
    </row>
    <row r="21949" spans="38:42" x14ac:dyDescent="0.55000000000000004">
      <c r="AL21949" s="254" t="s">
        <v>46222</v>
      </c>
      <c r="AM21949" s="255">
        <v>4616.45</v>
      </c>
      <c r="AO21949" s="228" t="s">
        <v>28521</v>
      </c>
      <c r="AP21949" s="229">
        <v>594418.75</v>
      </c>
    </row>
    <row r="21950" spans="38:42" x14ac:dyDescent="0.55000000000000004">
      <c r="AL21950" s="254" t="s">
        <v>30467</v>
      </c>
      <c r="AM21950" s="255">
        <v>2449.4699999999998</v>
      </c>
      <c r="AO21950" s="228" t="s">
        <v>28522</v>
      </c>
      <c r="AP21950" s="229">
        <v>386024.81</v>
      </c>
    </row>
    <row r="21951" spans="38:42" x14ac:dyDescent="0.55000000000000004">
      <c r="AL21951" s="254" t="s">
        <v>30468</v>
      </c>
      <c r="AM21951" s="255">
        <v>2277.06</v>
      </c>
      <c r="AO21951" s="228" t="s">
        <v>28523</v>
      </c>
      <c r="AP21951" s="229">
        <v>51038.5</v>
      </c>
    </row>
    <row r="21952" spans="38:42" x14ac:dyDescent="0.55000000000000004">
      <c r="AL21952" s="254" t="s">
        <v>30470</v>
      </c>
      <c r="AM21952" s="255">
        <v>49039.71</v>
      </c>
      <c r="AO21952" s="228" t="s">
        <v>28524</v>
      </c>
      <c r="AP21952" s="229">
        <v>58734.95</v>
      </c>
    </row>
    <row r="21953" spans="38:42" x14ac:dyDescent="0.55000000000000004">
      <c r="AL21953" s="254" t="s">
        <v>46223</v>
      </c>
      <c r="AM21953" s="255">
        <v>4382.99</v>
      </c>
      <c r="AO21953" s="228" t="s">
        <v>28525</v>
      </c>
      <c r="AP21953" s="229">
        <v>33822.379999999997</v>
      </c>
    </row>
    <row r="21954" spans="38:42" x14ac:dyDescent="0.55000000000000004">
      <c r="AL21954" s="254" t="s">
        <v>31136</v>
      </c>
      <c r="AM21954" s="255">
        <v>33499.919999999998</v>
      </c>
      <c r="AO21954" s="228" t="s">
        <v>28526</v>
      </c>
      <c r="AP21954" s="229">
        <v>14854.01</v>
      </c>
    </row>
    <row r="21955" spans="38:42" x14ac:dyDescent="0.55000000000000004">
      <c r="AL21955" s="254" t="s">
        <v>46224</v>
      </c>
      <c r="AM21955" s="255">
        <v>25774</v>
      </c>
      <c r="AO21955" s="228" t="s">
        <v>54572</v>
      </c>
      <c r="AP21955" s="229">
        <v>11357.16</v>
      </c>
    </row>
    <row r="21956" spans="38:42" x14ac:dyDescent="0.55000000000000004">
      <c r="AL21956" s="254" t="s">
        <v>46225</v>
      </c>
      <c r="AM21956" s="255">
        <v>35043.53</v>
      </c>
      <c r="AO21956" s="228" t="s">
        <v>28527</v>
      </c>
      <c r="AP21956" s="229">
        <v>90525.440000000002</v>
      </c>
    </row>
    <row r="21957" spans="38:42" x14ac:dyDescent="0.55000000000000004">
      <c r="AL21957" s="254" t="s">
        <v>31139</v>
      </c>
      <c r="AM21957" s="255">
        <v>18932.900000000001</v>
      </c>
      <c r="AO21957" s="228" t="s">
        <v>28528</v>
      </c>
      <c r="AP21957" s="229">
        <v>3625</v>
      </c>
    </row>
    <row r="21958" spans="38:42" x14ac:dyDescent="0.55000000000000004">
      <c r="AL21958" s="254" t="s">
        <v>46226</v>
      </c>
      <c r="AM21958" s="255">
        <v>19666.68</v>
      </c>
      <c r="AO21958" s="228" t="s">
        <v>43372</v>
      </c>
      <c r="AP21958" s="229">
        <v>28280.81</v>
      </c>
    </row>
    <row r="21959" spans="38:42" x14ac:dyDescent="0.55000000000000004">
      <c r="AL21959" s="254" t="s">
        <v>46227</v>
      </c>
      <c r="AM21959" s="255">
        <v>16656.38</v>
      </c>
      <c r="AO21959" s="228" t="s">
        <v>40900</v>
      </c>
      <c r="AP21959" s="229">
        <v>53973.73</v>
      </c>
    </row>
    <row r="21960" spans="38:42" x14ac:dyDescent="0.55000000000000004">
      <c r="AL21960" s="254" t="s">
        <v>31141</v>
      </c>
      <c r="AM21960" s="255">
        <v>11319.6</v>
      </c>
      <c r="AO21960" s="228" t="s">
        <v>49422</v>
      </c>
      <c r="AP21960" s="229">
        <v>4664.5</v>
      </c>
    </row>
    <row r="21961" spans="38:42" x14ac:dyDescent="0.55000000000000004">
      <c r="AL21961" s="254" t="s">
        <v>31143</v>
      </c>
      <c r="AM21961" s="255">
        <v>13097.99</v>
      </c>
      <c r="AO21961" s="228" t="s">
        <v>43373</v>
      </c>
      <c r="AP21961" s="229">
        <v>397272.75</v>
      </c>
    </row>
    <row r="21962" spans="38:42" x14ac:dyDescent="0.55000000000000004">
      <c r="AL21962" s="254" t="s">
        <v>31144</v>
      </c>
      <c r="AM21962" s="255">
        <v>939.34</v>
      </c>
      <c r="AO21962" s="228" t="s">
        <v>14322</v>
      </c>
      <c r="AP21962" s="229">
        <v>144210.85999999999</v>
      </c>
    </row>
    <row r="21963" spans="38:42" x14ac:dyDescent="0.55000000000000004">
      <c r="AL21963" s="254" t="s">
        <v>31145</v>
      </c>
      <c r="AM21963" s="255">
        <v>87.29</v>
      </c>
      <c r="AO21963" s="228" t="s">
        <v>36768</v>
      </c>
      <c r="AP21963" s="229">
        <v>20289475.43</v>
      </c>
    </row>
    <row r="21964" spans="38:42" x14ac:dyDescent="0.55000000000000004">
      <c r="AL21964" s="254" t="s">
        <v>31146</v>
      </c>
      <c r="AM21964" s="255">
        <v>55878.15</v>
      </c>
      <c r="AO21964" s="228" t="s">
        <v>28530</v>
      </c>
      <c r="AP21964" s="229">
        <v>5930</v>
      </c>
    </row>
    <row r="21965" spans="38:42" x14ac:dyDescent="0.55000000000000004">
      <c r="AL21965" s="254" t="s">
        <v>56880</v>
      </c>
      <c r="AM21965" s="255">
        <v>1254.5999999999999</v>
      </c>
      <c r="AO21965" s="228" t="s">
        <v>43374</v>
      </c>
      <c r="AP21965" s="229">
        <v>199975</v>
      </c>
    </row>
    <row r="21966" spans="38:42" x14ac:dyDescent="0.55000000000000004">
      <c r="AL21966" s="254" t="s">
        <v>63536</v>
      </c>
      <c r="AM21966" s="255">
        <v>5511.61</v>
      </c>
      <c r="AO21966" s="228" t="s">
        <v>28532</v>
      </c>
      <c r="AP21966" s="229">
        <v>867752.95999999996</v>
      </c>
    </row>
    <row r="21967" spans="38:42" x14ac:dyDescent="0.55000000000000004">
      <c r="AL21967" s="254" t="s">
        <v>31148</v>
      </c>
      <c r="AM21967" s="255">
        <v>10141.969999999999</v>
      </c>
      <c r="AO21967" s="228" t="s">
        <v>28534</v>
      </c>
      <c r="AP21967" s="229">
        <v>850390.24</v>
      </c>
    </row>
    <row r="21968" spans="38:42" x14ac:dyDescent="0.55000000000000004">
      <c r="AL21968" s="254" t="s">
        <v>31149</v>
      </c>
      <c r="AM21968" s="255">
        <v>7252.07</v>
      </c>
      <c r="AO21968" s="228" t="s">
        <v>14325</v>
      </c>
      <c r="AP21968" s="229">
        <v>2011183.08</v>
      </c>
    </row>
    <row r="21969" spans="38:42" x14ac:dyDescent="0.55000000000000004">
      <c r="AL21969" s="254" t="s">
        <v>63860</v>
      </c>
      <c r="AM21969" s="255">
        <v>740</v>
      </c>
      <c r="AO21969" s="228" t="s">
        <v>14326</v>
      </c>
      <c r="AP21969" s="229">
        <v>699804.66</v>
      </c>
    </row>
    <row r="21970" spans="38:42" x14ac:dyDescent="0.55000000000000004">
      <c r="AL21970" s="254" t="s">
        <v>31150</v>
      </c>
      <c r="AM21970" s="255">
        <v>5308.75</v>
      </c>
      <c r="AO21970" s="228" t="s">
        <v>28535</v>
      </c>
      <c r="AP21970" s="229">
        <v>48248.52</v>
      </c>
    </row>
    <row r="21971" spans="38:42" x14ac:dyDescent="0.55000000000000004">
      <c r="AL21971" s="254" t="s">
        <v>31205</v>
      </c>
      <c r="AM21971" s="255">
        <v>297153.21000000002</v>
      </c>
      <c r="AO21971" s="228" t="s">
        <v>50770</v>
      </c>
      <c r="AP21971" s="229">
        <v>5601.22</v>
      </c>
    </row>
    <row r="21972" spans="38:42" x14ac:dyDescent="0.55000000000000004">
      <c r="AL21972" s="254" t="s">
        <v>31207</v>
      </c>
      <c r="AM21972" s="255">
        <v>17918.759999999998</v>
      </c>
      <c r="AO21972" s="228" t="s">
        <v>14327</v>
      </c>
      <c r="AP21972" s="229">
        <v>1253758.47</v>
      </c>
    </row>
    <row r="21973" spans="38:42" x14ac:dyDescent="0.55000000000000004">
      <c r="AL21973" s="254" t="s">
        <v>62922</v>
      </c>
      <c r="AM21973" s="255">
        <v>10298.879999999999</v>
      </c>
      <c r="AO21973" s="228" t="s">
        <v>39544</v>
      </c>
      <c r="AP21973" s="229">
        <v>53116.22</v>
      </c>
    </row>
    <row r="21974" spans="38:42" x14ac:dyDescent="0.55000000000000004">
      <c r="AL21974" s="254" t="s">
        <v>49450</v>
      </c>
      <c r="AM21974" s="255">
        <v>11876.46</v>
      </c>
      <c r="AO21974" s="228" t="s">
        <v>28536</v>
      </c>
      <c r="AP21974" s="229">
        <v>101283.61</v>
      </c>
    </row>
    <row r="21975" spans="38:42" x14ac:dyDescent="0.55000000000000004">
      <c r="AL21975" s="254" t="s">
        <v>49451</v>
      </c>
      <c r="AM21975" s="255">
        <v>41962.04</v>
      </c>
      <c r="AO21975" s="228" t="s">
        <v>28537</v>
      </c>
      <c r="AP21975" s="229">
        <v>45054.19</v>
      </c>
    </row>
    <row r="21976" spans="38:42" x14ac:dyDescent="0.55000000000000004">
      <c r="AL21976" s="254" t="s">
        <v>31211</v>
      </c>
      <c r="AM21976" s="255">
        <v>138310.17000000001</v>
      </c>
      <c r="AO21976" s="228" t="s">
        <v>49423</v>
      </c>
      <c r="AP21976" s="229">
        <v>320.68</v>
      </c>
    </row>
    <row r="21977" spans="38:42" x14ac:dyDescent="0.55000000000000004">
      <c r="AL21977" s="254" t="s">
        <v>62923</v>
      </c>
      <c r="AM21977" s="255">
        <v>12560</v>
      </c>
      <c r="AO21977" s="228" t="s">
        <v>28538</v>
      </c>
      <c r="AP21977" s="229">
        <v>19.04</v>
      </c>
    </row>
    <row r="21978" spans="38:42" x14ac:dyDescent="0.55000000000000004">
      <c r="AL21978" s="254" t="s">
        <v>55673</v>
      </c>
      <c r="AM21978" s="255">
        <v>11105.38</v>
      </c>
      <c r="AO21978" s="228" t="s">
        <v>35751</v>
      </c>
      <c r="AP21978" s="229">
        <v>6211.09</v>
      </c>
    </row>
    <row r="21979" spans="38:42" x14ac:dyDescent="0.55000000000000004">
      <c r="AL21979" s="254" t="s">
        <v>31212</v>
      </c>
      <c r="AM21979" s="255">
        <v>10107.629999999999</v>
      </c>
      <c r="AO21979" s="228" t="s">
        <v>14328</v>
      </c>
      <c r="AP21979" s="229">
        <v>415531.24</v>
      </c>
    </row>
    <row r="21980" spans="38:42" x14ac:dyDescent="0.55000000000000004">
      <c r="AL21980" s="254" t="s">
        <v>49453</v>
      </c>
      <c r="AM21980" s="255">
        <v>119.04</v>
      </c>
      <c r="AO21980" s="228" t="s">
        <v>28540</v>
      </c>
      <c r="AP21980" s="229">
        <v>922084.72</v>
      </c>
    </row>
    <row r="21981" spans="38:42" x14ac:dyDescent="0.55000000000000004">
      <c r="AL21981" s="254" t="s">
        <v>31217</v>
      </c>
      <c r="AM21981" s="255">
        <v>6800.01</v>
      </c>
      <c r="AO21981" s="228" t="s">
        <v>40901</v>
      </c>
      <c r="AP21981" s="229">
        <v>163538.85</v>
      </c>
    </row>
    <row r="21982" spans="38:42" x14ac:dyDescent="0.55000000000000004">
      <c r="AL21982" s="254" t="s">
        <v>31218</v>
      </c>
      <c r="AM21982" s="255">
        <v>643.84</v>
      </c>
      <c r="AO21982" s="228" t="s">
        <v>28541</v>
      </c>
      <c r="AP21982" s="229">
        <v>701640.84</v>
      </c>
    </row>
    <row r="21983" spans="38:42" x14ac:dyDescent="0.55000000000000004">
      <c r="AL21983" s="254" t="s">
        <v>62924</v>
      </c>
      <c r="AM21983" s="255">
        <v>17017.25</v>
      </c>
      <c r="AO21983" s="228" t="s">
        <v>28544</v>
      </c>
      <c r="AP21983" s="229">
        <v>2247928.04</v>
      </c>
    </row>
    <row r="21984" spans="38:42" x14ac:dyDescent="0.55000000000000004">
      <c r="AL21984" s="254" t="s">
        <v>49454</v>
      </c>
      <c r="AM21984" s="255">
        <v>16565.349999999999</v>
      </c>
      <c r="AO21984" s="228" t="s">
        <v>48550</v>
      </c>
      <c r="AP21984" s="229">
        <v>-5584.41</v>
      </c>
    </row>
    <row r="21985" spans="38:42" x14ac:dyDescent="0.55000000000000004">
      <c r="AL21985" s="254" t="s">
        <v>56881</v>
      </c>
      <c r="AM21985" s="255">
        <v>6970.28</v>
      </c>
      <c r="AO21985" s="228" t="s">
        <v>39545</v>
      </c>
      <c r="AP21985" s="229">
        <v>196282.8</v>
      </c>
    </row>
    <row r="21986" spans="38:42" x14ac:dyDescent="0.55000000000000004">
      <c r="AL21986" s="254" t="s">
        <v>49455</v>
      </c>
      <c r="AM21986" s="255">
        <v>158955.79</v>
      </c>
      <c r="AO21986" s="228" t="s">
        <v>28569</v>
      </c>
      <c r="AP21986" s="229">
        <v>4180</v>
      </c>
    </row>
    <row r="21987" spans="38:42" x14ac:dyDescent="0.55000000000000004">
      <c r="AL21987" s="254" t="s">
        <v>50810</v>
      </c>
      <c r="AM21987" s="255">
        <v>11934</v>
      </c>
      <c r="AO21987" s="228" t="s">
        <v>28570</v>
      </c>
      <c r="AP21987" s="229">
        <v>7192.1</v>
      </c>
    </row>
    <row r="21988" spans="38:42" x14ac:dyDescent="0.55000000000000004">
      <c r="AL21988" s="254" t="s">
        <v>49456</v>
      </c>
      <c r="AM21988" s="255">
        <v>14775.38</v>
      </c>
      <c r="AO21988" s="228" t="s">
        <v>47613</v>
      </c>
      <c r="AP21988" s="229">
        <v>32372.06</v>
      </c>
    </row>
    <row r="21989" spans="38:42" x14ac:dyDescent="0.55000000000000004">
      <c r="AL21989" s="254" t="s">
        <v>56882</v>
      </c>
      <c r="AM21989" s="255">
        <v>22775.26</v>
      </c>
      <c r="AO21989" s="228" t="s">
        <v>46181</v>
      </c>
      <c r="AP21989" s="229">
        <v>438451.99</v>
      </c>
    </row>
    <row r="21990" spans="38:42" x14ac:dyDescent="0.55000000000000004">
      <c r="AL21990" s="254" t="s">
        <v>49457</v>
      </c>
      <c r="AM21990" s="255">
        <v>105.78</v>
      </c>
      <c r="AO21990" s="228" t="s">
        <v>28572</v>
      </c>
      <c r="AP21990" s="229">
        <v>13490</v>
      </c>
    </row>
    <row r="21991" spans="38:42" x14ac:dyDescent="0.55000000000000004">
      <c r="AL21991" s="254" t="s">
        <v>60977</v>
      </c>
      <c r="AM21991" s="255">
        <v>1440.61</v>
      </c>
      <c r="AO21991" s="228" t="s">
        <v>28573</v>
      </c>
      <c r="AP21991" s="229">
        <v>37878.46</v>
      </c>
    </row>
    <row r="21992" spans="38:42" x14ac:dyDescent="0.55000000000000004">
      <c r="AL21992" s="254" t="s">
        <v>49458</v>
      </c>
      <c r="AM21992" s="255">
        <v>78518.509999999995</v>
      </c>
      <c r="AO21992" s="228" t="s">
        <v>49424</v>
      </c>
      <c r="AP21992" s="229">
        <v>723.81</v>
      </c>
    </row>
    <row r="21993" spans="38:42" x14ac:dyDescent="0.55000000000000004">
      <c r="AL21993" s="254" t="s">
        <v>58124</v>
      </c>
      <c r="AM21993" s="255">
        <v>6912.01</v>
      </c>
      <c r="AO21993" s="228" t="s">
        <v>48551</v>
      </c>
      <c r="AP21993" s="229">
        <v>3188.18</v>
      </c>
    </row>
    <row r="21994" spans="38:42" x14ac:dyDescent="0.55000000000000004">
      <c r="AL21994" s="254" t="s">
        <v>56883</v>
      </c>
      <c r="AM21994" s="255">
        <v>1680.97</v>
      </c>
      <c r="AO21994" s="228" t="s">
        <v>28574</v>
      </c>
      <c r="AP21994" s="229">
        <v>32569.93</v>
      </c>
    </row>
    <row r="21995" spans="38:42" x14ac:dyDescent="0.55000000000000004">
      <c r="AL21995" s="254" t="s">
        <v>58804</v>
      </c>
      <c r="AM21995" s="255">
        <v>1224.68</v>
      </c>
      <c r="AO21995" s="228" t="s">
        <v>48552</v>
      </c>
      <c r="AP21995" s="229">
        <v>15400</v>
      </c>
    </row>
    <row r="21996" spans="38:42" x14ac:dyDescent="0.55000000000000004">
      <c r="AL21996" s="254" t="s">
        <v>59366</v>
      </c>
      <c r="AM21996" s="255">
        <v>991.28</v>
      </c>
      <c r="AO21996" s="228" t="s">
        <v>39549</v>
      </c>
      <c r="AP21996" s="229">
        <v>20050.009999999998</v>
      </c>
    </row>
    <row r="21997" spans="38:42" x14ac:dyDescent="0.55000000000000004">
      <c r="AL21997" s="254" t="s">
        <v>49459</v>
      </c>
      <c r="AM21997" s="255">
        <v>6450.02</v>
      </c>
      <c r="AO21997" s="228" t="s">
        <v>28575</v>
      </c>
      <c r="AP21997" s="229">
        <v>1390.13</v>
      </c>
    </row>
    <row r="21998" spans="38:42" x14ac:dyDescent="0.55000000000000004">
      <c r="AL21998" s="254" t="s">
        <v>49460</v>
      </c>
      <c r="AM21998" s="255">
        <v>565.70000000000005</v>
      </c>
      <c r="AO21998" s="228" t="s">
        <v>28576</v>
      </c>
      <c r="AP21998" s="229">
        <v>72500.83</v>
      </c>
    </row>
    <row r="21999" spans="38:42" x14ac:dyDescent="0.55000000000000004">
      <c r="AL21999" s="254" t="s">
        <v>56884</v>
      </c>
      <c r="AM21999" s="255">
        <v>4099.92</v>
      </c>
      <c r="AO21999" s="228" t="s">
        <v>39550</v>
      </c>
      <c r="AP21999" s="229">
        <v>55728.75</v>
      </c>
    </row>
    <row r="22000" spans="38:42" x14ac:dyDescent="0.55000000000000004">
      <c r="AL22000" s="254" t="s">
        <v>54619</v>
      </c>
      <c r="AM22000" s="255">
        <v>4081.41</v>
      </c>
      <c r="AO22000" s="228" t="s">
        <v>28578</v>
      </c>
      <c r="AP22000" s="229">
        <v>99463.93</v>
      </c>
    </row>
    <row r="22001" spans="38:42" x14ac:dyDescent="0.55000000000000004">
      <c r="AL22001" s="254" t="s">
        <v>49461</v>
      </c>
      <c r="AM22001" s="255">
        <v>1278.68</v>
      </c>
      <c r="AO22001" s="228" t="s">
        <v>35754</v>
      </c>
      <c r="AP22001" s="229">
        <v>54999.839999999997</v>
      </c>
    </row>
    <row r="22002" spans="38:42" x14ac:dyDescent="0.55000000000000004">
      <c r="AL22002" s="254" t="s">
        <v>49462</v>
      </c>
      <c r="AM22002" s="255">
        <v>19171.8</v>
      </c>
      <c r="AO22002" s="228" t="s">
        <v>39554</v>
      </c>
      <c r="AP22002" s="229">
        <v>10674.73</v>
      </c>
    </row>
    <row r="22003" spans="38:42" x14ac:dyDescent="0.55000000000000004">
      <c r="AL22003" s="254" t="s">
        <v>49463</v>
      </c>
      <c r="AM22003" s="255">
        <v>66806.899999999994</v>
      </c>
      <c r="AO22003" s="228" t="s">
        <v>46182</v>
      </c>
      <c r="AP22003" s="229">
        <v>56768.39</v>
      </c>
    </row>
    <row r="22004" spans="38:42" x14ac:dyDescent="0.55000000000000004">
      <c r="AL22004" s="254" t="s">
        <v>49464</v>
      </c>
      <c r="AM22004" s="255">
        <v>42747.8</v>
      </c>
      <c r="AO22004" s="228" t="s">
        <v>43375</v>
      </c>
      <c r="AP22004" s="229">
        <v>132959</v>
      </c>
    </row>
    <row r="22005" spans="38:42" x14ac:dyDescent="0.55000000000000004">
      <c r="AL22005" s="254" t="s">
        <v>49465</v>
      </c>
      <c r="AM22005" s="255">
        <v>9643.98</v>
      </c>
      <c r="AO22005" s="228" t="s">
        <v>28605</v>
      </c>
      <c r="AP22005" s="229">
        <v>6580.55</v>
      </c>
    </row>
    <row r="22006" spans="38:42" x14ac:dyDescent="0.55000000000000004">
      <c r="AL22006" s="254" t="s">
        <v>49466</v>
      </c>
      <c r="AM22006" s="255">
        <v>1272.5</v>
      </c>
      <c r="AO22006" s="228" t="s">
        <v>28608</v>
      </c>
      <c r="AP22006" s="229">
        <v>27896.29</v>
      </c>
    </row>
    <row r="22007" spans="38:42" x14ac:dyDescent="0.55000000000000004">
      <c r="AL22007" s="254" t="s">
        <v>54620</v>
      </c>
      <c r="AM22007" s="255">
        <v>9389.2199999999993</v>
      </c>
      <c r="AO22007" s="228" t="s">
        <v>28609</v>
      </c>
      <c r="AP22007" s="229">
        <v>5375</v>
      </c>
    </row>
    <row r="22008" spans="38:42" x14ac:dyDescent="0.55000000000000004">
      <c r="AL22008" s="254" t="s">
        <v>54621</v>
      </c>
      <c r="AM22008" s="255">
        <v>1265.5</v>
      </c>
      <c r="AO22008" s="228" t="s">
        <v>50771</v>
      </c>
      <c r="AP22008" s="229">
        <v>5388.86</v>
      </c>
    </row>
    <row r="22009" spans="38:42" x14ac:dyDescent="0.55000000000000004">
      <c r="AL22009" s="254" t="s">
        <v>31259</v>
      </c>
      <c r="AM22009" s="255">
        <v>450136.81</v>
      </c>
      <c r="AO22009" s="228" t="s">
        <v>28610</v>
      </c>
      <c r="AP22009" s="229">
        <v>3769.27</v>
      </c>
    </row>
    <row r="22010" spans="38:42" x14ac:dyDescent="0.55000000000000004">
      <c r="AL22010" s="254" t="s">
        <v>31261</v>
      </c>
      <c r="AM22010" s="255">
        <v>83066.39</v>
      </c>
      <c r="AO22010" s="228" t="s">
        <v>28611</v>
      </c>
      <c r="AP22010" s="229">
        <v>8050.7</v>
      </c>
    </row>
    <row r="22011" spans="38:42" x14ac:dyDescent="0.55000000000000004">
      <c r="AL22011" s="254" t="s">
        <v>31263</v>
      </c>
      <c r="AM22011" s="255">
        <v>24847.63</v>
      </c>
      <c r="AO22011" s="228" t="s">
        <v>28627</v>
      </c>
      <c r="AP22011" s="229">
        <v>12949</v>
      </c>
    </row>
    <row r="22012" spans="38:42" x14ac:dyDescent="0.55000000000000004">
      <c r="AL22012" s="254" t="s">
        <v>47635</v>
      </c>
      <c r="AM22012" s="255">
        <v>3811.28</v>
      </c>
      <c r="AO22012" s="228" t="s">
        <v>28628</v>
      </c>
      <c r="AP22012" s="229">
        <v>21049.79</v>
      </c>
    </row>
    <row r="22013" spans="38:42" x14ac:dyDescent="0.55000000000000004">
      <c r="AL22013" s="254" t="s">
        <v>31264</v>
      </c>
      <c r="AM22013" s="255">
        <v>6364.68</v>
      </c>
      <c r="AO22013" s="228" t="s">
        <v>46183</v>
      </c>
      <c r="AP22013" s="229">
        <v>191668.8</v>
      </c>
    </row>
    <row r="22014" spans="38:42" x14ac:dyDescent="0.55000000000000004">
      <c r="AL22014" s="254" t="s">
        <v>31283</v>
      </c>
      <c r="AM22014" s="255">
        <v>47770.91</v>
      </c>
      <c r="AO22014" s="228" t="s">
        <v>43376</v>
      </c>
      <c r="AP22014" s="229">
        <v>12435.78</v>
      </c>
    </row>
    <row r="22015" spans="38:42" x14ac:dyDescent="0.55000000000000004">
      <c r="AL22015" s="254" t="s">
        <v>31285</v>
      </c>
      <c r="AM22015" s="255">
        <v>84938.77</v>
      </c>
      <c r="AO22015" s="228" t="s">
        <v>43377</v>
      </c>
      <c r="AP22015" s="229">
        <v>6197</v>
      </c>
    </row>
    <row r="22016" spans="38:42" x14ac:dyDescent="0.55000000000000004">
      <c r="AL22016" s="254" t="s">
        <v>31286</v>
      </c>
      <c r="AM22016" s="255">
        <v>15870.4</v>
      </c>
      <c r="AO22016" s="228" t="s">
        <v>28630</v>
      </c>
      <c r="AP22016" s="229">
        <v>58712.95</v>
      </c>
    </row>
    <row r="22017" spans="38:42" x14ac:dyDescent="0.55000000000000004">
      <c r="AL22017" s="254" t="s">
        <v>31289</v>
      </c>
      <c r="AM22017" s="255">
        <v>11369.69</v>
      </c>
      <c r="AO22017" s="228" t="s">
        <v>28631</v>
      </c>
      <c r="AP22017" s="229">
        <v>25061.65</v>
      </c>
    </row>
    <row r="22018" spans="38:42" x14ac:dyDescent="0.55000000000000004">
      <c r="AL22018" s="254" t="s">
        <v>31290</v>
      </c>
      <c r="AM22018" s="255">
        <v>1019.54</v>
      </c>
      <c r="AO22018" s="228" t="s">
        <v>28634</v>
      </c>
      <c r="AP22018" s="229">
        <v>15889.3</v>
      </c>
    </row>
    <row r="22019" spans="38:42" x14ac:dyDescent="0.55000000000000004">
      <c r="AL22019" s="254" t="s">
        <v>31291</v>
      </c>
      <c r="AM22019" s="255">
        <v>6695.08</v>
      </c>
      <c r="AO22019" s="228" t="s">
        <v>28635</v>
      </c>
      <c r="AP22019" s="229">
        <v>11809.64</v>
      </c>
    </row>
    <row r="22020" spans="38:42" x14ac:dyDescent="0.55000000000000004">
      <c r="AL22020" s="254" t="s">
        <v>31296</v>
      </c>
      <c r="AM22020" s="255">
        <v>56396.75</v>
      </c>
      <c r="AO22020" s="228" t="s">
        <v>46184</v>
      </c>
      <c r="AP22020" s="229">
        <v>26514</v>
      </c>
    </row>
    <row r="22021" spans="38:42" x14ac:dyDescent="0.55000000000000004">
      <c r="AL22021" s="254" t="s">
        <v>49467</v>
      </c>
      <c r="AM22021" s="255">
        <v>213.01</v>
      </c>
      <c r="AO22021" s="228" t="s">
        <v>28655</v>
      </c>
      <c r="AP22021" s="229">
        <v>2777</v>
      </c>
    </row>
    <row r="22022" spans="38:42" x14ac:dyDescent="0.55000000000000004">
      <c r="AL22022" s="254" t="s">
        <v>56885</v>
      </c>
      <c r="AM22022" s="255">
        <v>8293.01</v>
      </c>
      <c r="AO22022" s="228" t="s">
        <v>28656</v>
      </c>
      <c r="AP22022" s="229">
        <v>33726.69</v>
      </c>
    </row>
    <row r="22023" spans="38:42" x14ac:dyDescent="0.55000000000000004">
      <c r="AL22023" s="254" t="s">
        <v>31298</v>
      </c>
      <c r="AM22023" s="255">
        <v>10934.23</v>
      </c>
      <c r="AO22023" s="228" t="s">
        <v>34210</v>
      </c>
      <c r="AP22023" s="229">
        <v>9995.59</v>
      </c>
    </row>
    <row r="22024" spans="38:42" x14ac:dyDescent="0.55000000000000004">
      <c r="AL22024" s="254" t="s">
        <v>31299</v>
      </c>
      <c r="AM22024" s="255">
        <v>669.47</v>
      </c>
      <c r="AO22024" s="228" t="s">
        <v>28657</v>
      </c>
      <c r="AP22024" s="229">
        <v>17238.22</v>
      </c>
    </row>
    <row r="22025" spans="38:42" x14ac:dyDescent="0.55000000000000004">
      <c r="AL22025" s="254" t="s">
        <v>48574</v>
      </c>
      <c r="AM22025" s="255">
        <v>1539.99</v>
      </c>
      <c r="AO22025" s="228" t="s">
        <v>28658</v>
      </c>
      <c r="AP22025" s="229">
        <v>7220</v>
      </c>
    </row>
    <row r="22026" spans="38:42" x14ac:dyDescent="0.55000000000000004">
      <c r="AL22026" s="254" t="s">
        <v>47636</v>
      </c>
      <c r="AM22026" s="255">
        <v>90942.39</v>
      </c>
      <c r="AO22026" s="228" t="s">
        <v>28659</v>
      </c>
      <c r="AP22026" s="229">
        <v>22014.61</v>
      </c>
    </row>
    <row r="22027" spans="38:42" x14ac:dyDescent="0.55000000000000004">
      <c r="AL22027" s="254" t="s">
        <v>47637</v>
      </c>
      <c r="AM22027" s="255">
        <v>6550</v>
      </c>
      <c r="AO22027" s="228" t="s">
        <v>28660</v>
      </c>
      <c r="AP22027" s="229">
        <v>15586.47</v>
      </c>
    </row>
    <row r="22028" spans="38:42" x14ac:dyDescent="0.55000000000000004">
      <c r="AL22028" s="254" t="s">
        <v>47638</v>
      </c>
      <c r="AM22028" s="255">
        <v>21163.53</v>
      </c>
      <c r="AO22028" s="228" t="s">
        <v>40902</v>
      </c>
      <c r="AP22028" s="229">
        <v>3227.02</v>
      </c>
    </row>
    <row r="22029" spans="38:42" x14ac:dyDescent="0.55000000000000004">
      <c r="AL22029" s="254" t="s">
        <v>47639</v>
      </c>
      <c r="AM22029" s="255">
        <v>61805.45</v>
      </c>
      <c r="AO22029" s="228" t="s">
        <v>28676</v>
      </c>
      <c r="AP22029" s="229">
        <v>6500</v>
      </c>
    </row>
    <row r="22030" spans="38:42" x14ac:dyDescent="0.55000000000000004">
      <c r="AL22030" s="254" t="s">
        <v>47640</v>
      </c>
      <c r="AM22030" s="255">
        <v>25239.599999999999</v>
      </c>
      <c r="AO22030" s="228" t="s">
        <v>35760</v>
      </c>
      <c r="AP22030" s="229">
        <v>55350</v>
      </c>
    </row>
    <row r="22031" spans="38:42" x14ac:dyDescent="0.55000000000000004">
      <c r="AL22031" s="254" t="s">
        <v>47641</v>
      </c>
      <c r="AM22031" s="255">
        <v>2983.81</v>
      </c>
      <c r="AO22031" s="228" t="s">
        <v>36773</v>
      </c>
      <c r="AP22031" s="229">
        <v>20188.66</v>
      </c>
    </row>
    <row r="22032" spans="38:42" x14ac:dyDescent="0.55000000000000004">
      <c r="AL22032" s="254" t="s">
        <v>47642</v>
      </c>
      <c r="AM22032" s="255">
        <v>15526.64</v>
      </c>
      <c r="AO22032" s="228" t="s">
        <v>54573</v>
      </c>
      <c r="AP22032" s="229">
        <v>1001</v>
      </c>
    </row>
    <row r="22033" spans="38:42" x14ac:dyDescent="0.55000000000000004">
      <c r="AL22033" s="254" t="s">
        <v>50811</v>
      </c>
      <c r="AM22033" s="255">
        <v>2166</v>
      </c>
      <c r="AO22033" s="228" t="s">
        <v>46185</v>
      </c>
      <c r="AP22033" s="229">
        <v>60066.25</v>
      </c>
    </row>
    <row r="22034" spans="38:42" x14ac:dyDescent="0.55000000000000004">
      <c r="AL22034" s="254" t="s">
        <v>47643</v>
      </c>
      <c r="AM22034" s="255">
        <v>2464.04</v>
      </c>
      <c r="AO22034" s="228" t="s">
        <v>28680</v>
      </c>
      <c r="AP22034" s="229">
        <v>11030.25</v>
      </c>
    </row>
    <row r="22035" spans="38:42" x14ac:dyDescent="0.55000000000000004">
      <c r="AL22035" s="254" t="s">
        <v>47644</v>
      </c>
      <c r="AM22035" s="255">
        <v>32562.19</v>
      </c>
      <c r="AO22035" s="228" t="s">
        <v>35761</v>
      </c>
      <c r="AP22035" s="229">
        <v>1513.19</v>
      </c>
    </row>
    <row r="22036" spans="38:42" x14ac:dyDescent="0.55000000000000004">
      <c r="AL22036" s="254" t="s">
        <v>47645</v>
      </c>
      <c r="AM22036" s="255">
        <v>28000</v>
      </c>
      <c r="AO22036" s="228" t="s">
        <v>28681</v>
      </c>
      <c r="AP22036" s="229">
        <v>6434.15</v>
      </c>
    </row>
    <row r="22037" spans="38:42" x14ac:dyDescent="0.55000000000000004">
      <c r="AL22037" s="254" t="s">
        <v>47646</v>
      </c>
      <c r="AM22037" s="255">
        <v>1922.38</v>
      </c>
      <c r="AO22037" s="228" t="s">
        <v>34221</v>
      </c>
      <c r="AP22037" s="229">
        <v>11389.95</v>
      </c>
    </row>
    <row r="22038" spans="38:42" x14ac:dyDescent="0.55000000000000004">
      <c r="AL22038" s="254" t="s">
        <v>58805</v>
      </c>
      <c r="AM22038" s="255">
        <v>57.65</v>
      </c>
      <c r="AO22038" s="228" t="s">
        <v>28730</v>
      </c>
      <c r="AP22038" s="229">
        <v>33246.01</v>
      </c>
    </row>
    <row r="22039" spans="38:42" x14ac:dyDescent="0.55000000000000004">
      <c r="AL22039" s="254" t="s">
        <v>47648</v>
      </c>
      <c r="AM22039" s="255">
        <v>6477.05</v>
      </c>
      <c r="AO22039" s="228" t="s">
        <v>34222</v>
      </c>
      <c r="AP22039" s="229">
        <v>1038594.93</v>
      </c>
    </row>
    <row r="22040" spans="38:42" x14ac:dyDescent="0.55000000000000004">
      <c r="AL22040" s="254" t="s">
        <v>50813</v>
      </c>
      <c r="AM22040" s="255">
        <v>1317.51</v>
      </c>
      <c r="AO22040" s="228" t="s">
        <v>28733</v>
      </c>
      <c r="AP22040" s="229">
        <v>104297.65</v>
      </c>
    </row>
    <row r="22041" spans="38:42" x14ac:dyDescent="0.55000000000000004">
      <c r="AL22041" s="254" t="s">
        <v>47649</v>
      </c>
      <c r="AM22041" s="255">
        <v>1210.53</v>
      </c>
      <c r="AO22041" s="228" t="s">
        <v>48553</v>
      </c>
      <c r="AP22041" s="229">
        <v>13448.12</v>
      </c>
    </row>
    <row r="22042" spans="38:42" x14ac:dyDescent="0.55000000000000004">
      <c r="AL22042" s="254" t="s">
        <v>56886</v>
      </c>
      <c r="AM22042" s="255">
        <v>2569.92</v>
      </c>
      <c r="AO22042" s="228" t="s">
        <v>54574</v>
      </c>
      <c r="AP22042" s="229">
        <v>4416.75</v>
      </c>
    </row>
    <row r="22043" spans="38:42" x14ac:dyDescent="0.55000000000000004">
      <c r="AL22043" s="254" t="s">
        <v>31309</v>
      </c>
      <c r="AM22043" s="255">
        <v>19365</v>
      </c>
      <c r="AO22043" s="228" t="s">
        <v>54575</v>
      </c>
      <c r="AP22043" s="229">
        <v>450</v>
      </c>
    </row>
    <row r="22044" spans="38:42" x14ac:dyDescent="0.55000000000000004">
      <c r="AL22044" s="254" t="s">
        <v>62925</v>
      </c>
      <c r="AM22044" s="255">
        <v>11377.05</v>
      </c>
      <c r="AO22044" s="228" t="s">
        <v>47614</v>
      </c>
      <c r="AP22044" s="229">
        <v>28203.07</v>
      </c>
    </row>
    <row r="22045" spans="38:42" x14ac:dyDescent="0.55000000000000004">
      <c r="AL22045" s="254" t="s">
        <v>31310</v>
      </c>
      <c r="AM22045" s="255">
        <v>20405</v>
      </c>
      <c r="AO22045" s="228" t="s">
        <v>54576</v>
      </c>
      <c r="AP22045" s="229">
        <v>2176.67</v>
      </c>
    </row>
    <row r="22046" spans="38:42" x14ac:dyDescent="0.55000000000000004">
      <c r="AL22046" s="254" t="s">
        <v>54622</v>
      </c>
      <c r="AM22046" s="255">
        <v>19436.39</v>
      </c>
      <c r="AO22046" s="228" t="s">
        <v>14349</v>
      </c>
      <c r="AP22046" s="229">
        <v>100236.49</v>
      </c>
    </row>
    <row r="22047" spans="38:42" x14ac:dyDescent="0.55000000000000004">
      <c r="AL22047" s="254" t="s">
        <v>65220</v>
      </c>
      <c r="AM22047" s="255">
        <v>13090.9</v>
      </c>
      <c r="AO22047" s="228" t="s">
        <v>28735</v>
      </c>
      <c r="AP22047" s="229">
        <v>161689.25</v>
      </c>
    </row>
    <row r="22048" spans="38:42" x14ac:dyDescent="0.55000000000000004">
      <c r="AL22048" s="254" t="s">
        <v>31311</v>
      </c>
      <c r="AM22048" s="255">
        <v>109224.4</v>
      </c>
      <c r="AO22048" s="228" t="s">
        <v>34223</v>
      </c>
      <c r="AP22048" s="229">
        <v>29843.18</v>
      </c>
    </row>
    <row r="22049" spans="38:42" x14ac:dyDescent="0.55000000000000004">
      <c r="AL22049" s="254" t="s">
        <v>31312</v>
      </c>
      <c r="AM22049" s="255">
        <v>14628.48</v>
      </c>
      <c r="AO22049" s="228" t="s">
        <v>34224</v>
      </c>
      <c r="AP22049" s="229">
        <v>37749.21</v>
      </c>
    </row>
    <row r="22050" spans="38:42" x14ac:dyDescent="0.55000000000000004">
      <c r="AL22050" s="254" t="s">
        <v>31313</v>
      </c>
      <c r="AM22050" s="255">
        <v>35777.54</v>
      </c>
      <c r="AO22050" s="228" t="s">
        <v>36781</v>
      </c>
      <c r="AP22050" s="229">
        <v>2221355</v>
      </c>
    </row>
    <row r="22051" spans="38:42" x14ac:dyDescent="0.55000000000000004">
      <c r="AL22051" s="254" t="s">
        <v>62926</v>
      </c>
      <c r="AM22051" s="255">
        <v>1327.7</v>
      </c>
      <c r="AO22051" s="228" t="s">
        <v>28737</v>
      </c>
      <c r="AP22051" s="229">
        <v>53868.3</v>
      </c>
    </row>
    <row r="22052" spans="38:42" x14ac:dyDescent="0.55000000000000004">
      <c r="AL22052" s="254" t="s">
        <v>31314</v>
      </c>
      <c r="AM22052" s="255">
        <v>139920</v>
      </c>
      <c r="AO22052" s="228" t="s">
        <v>40903</v>
      </c>
      <c r="AP22052" s="229">
        <v>2025</v>
      </c>
    </row>
    <row r="22053" spans="38:42" x14ac:dyDescent="0.55000000000000004">
      <c r="AL22053" s="254" t="s">
        <v>56887</v>
      </c>
      <c r="AM22053" s="255">
        <v>21494.6</v>
      </c>
      <c r="AO22053" s="228" t="s">
        <v>14352</v>
      </c>
      <c r="AP22053" s="229">
        <v>285608.75</v>
      </c>
    </row>
    <row r="22054" spans="38:42" x14ac:dyDescent="0.55000000000000004">
      <c r="AL22054" s="254" t="s">
        <v>31315</v>
      </c>
      <c r="AM22054" s="255">
        <v>186459.68</v>
      </c>
      <c r="AO22054" s="228" t="s">
        <v>14353</v>
      </c>
      <c r="AP22054" s="229">
        <v>116875.95</v>
      </c>
    </row>
    <row r="22055" spans="38:42" x14ac:dyDescent="0.55000000000000004">
      <c r="AL22055" s="254" t="s">
        <v>31316</v>
      </c>
      <c r="AM22055" s="255">
        <v>5353.23</v>
      </c>
      <c r="AO22055" s="228" t="s">
        <v>14354</v>
      </c>
      <c r="AP22055" s="229">
        <v>45185.15</v>
      </c>
    </row>
    <row r="22056" spans="38:42" x14ac:dyDescent="0.55000000000000004">
      <c r="AL22056" s="254" t="s">
        <v>49468</v>
      </c>
      <c r="AM22056" s="255">
        <v>13709.73</v>
      </c>
      <c r="AO22056" s="228" t="s">
        <v>28739</v>
      </c>
      <c r="AP22056" s="229">
        <v>445229.03</v>
      </c>
    </row>
    <row r="22057" spans="38:42" x14ac:dyDescent="0.55000000000000004">
      <c r="AL22057" s="254" t="s">
        <v>31347</v>
      </c>
      <c r="AM22057" s="255">
        <v>64495.96</v>
      </c>
      <c r="AO22057" s="228" t="s">
        <v>28740</v>
      </c>
      <c r="AP22057" s="229">
        <v>19500</v>
      </c>
    </row>
    <row r="22058" spans="38:42" x14ac:dyDescent="0.55000000000000004">
      <c r="AL22058" s="254" t="s">
        <v>31349</v>
      </c>
      <c r="AM22058" s="255">
        <v>5062.42</v>
      </c>
      <c r="AO22058" s="228" t="s">
        <v>32872</v>
      </c>
      <c r="AP22058" s="229">
        <v>2455.25</v>
      </c>
    </row>
    <row r="22059" spans="38:42" x14ac:dyDescent="0.55000000000000004">
      <c r="AL22059" s="254" t="s">
        <v>31350</v>
      </c>
      <c r="AM22059" s="255">
        <v>2239.16</v>
      </c>
      <c r="AO22059" s="228" t="s">
        <v>28741</v>
      </c>
      <c r="AP22059" s="229">
        <v>71048.23</v>
      </c>
    </row>
    <row r="22060" spans="38:42" x14ac:dyDescent="0.55000000000000004">
      <c r="AL22060" s="254" t="s">
        <v>31352</v>
      </c>
      <c r="AM22060" s="255">
        <v>20092.490000000002</v>
      </c>
      <c r="AO22060" s="228" t="s">
        <v>54577</v>
      </c>
      <c r="AP22060" s="229">
        <v>40508.68</v>
      </c>
    </row>
    <row r="22061" spans="38:42" x14ac:dyDescent="0.55000000000000004">
      <c r="AL22061" s="254" t="s">
        <v>63537</v>
      </c>
      <c r="AM22061" s="255">
        <v>60.92</v>
      </c>
      <c r="AO22061" s="228" t="s">
        <v>28742</v>
      </c>
      <c r="AP22061" s="229">
        <v>14.55</v>
      </c>
    </row>
    <row r="22062" spans="38:42" x14ac:dyDescent="0.55000000000000004">
      <c r="AL22062" s="254" t="s">
        <v>49469</v>
      </c>
      <c r="AM22062" s="255">
        <v>749.31</v>
      </c>
      <c r="AO22062" s="228" t="s">
        <v>28743</v>
      </c>
      <c r="AP22062" s="229">
        <v>31204.639999999999</v>
      </c>
    </row>
    <row r="22063" spans="38:42" x14ac:dyDescent="0.55000000000000004">
      <c r="AL22063" s="254" t="s">
        <v>50814</v>
      </c>
      <c r="AM22063" s="255">
        <v>2183.9</v>
      </c>
      <c r="AO22063" s="228" t="s">
        <v>28744</v>
      </c>
      <c r="AP22063" s="229">
        <v>104008.1</v>
      </c>
    </row>
    <row r="22064" spans="38:42" x14ac:dyDescent="0.55000000000000004">
      <c r="AL22064" s="254" t="s">
        <v>49470</v>
      </c>
      <c r="AM22064" s="255">
        <v>1069.72</v>
      </c>
      <c r="AO22064" s="228" t="s">
        <v>14355</v>
      </c>
      <c r="AP22064" s="229">
        <v>349145.9</v>
      </c>
    </row>
    <row r="22065" spans="38:42" x14ac:dyDescent="0.55000000000000004">
      <c r="AL22065" s="254" t="s">
        <v>49471</v>
      </c>
      <c r="AM22065" s="255">
        <v>2238.09</v>
      </c>
      <c r="AO22065" s="228" t="s">
        <v>28745</v>
      </c>
      <c r="AP22065" s="229">
        <v>387075.23</v>
      </c>
    </row>
    <row r="22066" spans="38:42" x14ac:dyDescent="0.55000000000000004">
      <c r="AL22066" s="254" t="s">
        <v>59367</v>
      </c>
      <c r="AM22066" s="255">
        <v>1493.62</v>
      </c>
      <c r="AO22066" s="228" t="s">
        <v>14359</v>
      </c>
      <c r="AP22066" s="229">
        <v>27094.38</v>
      </c>
    </row>
    <row r="22067" spans="38:42" x14ac:dyDescent="0.55000000000000004">
      <c r="AL22067" s="254" t="s">
        <v>55674</v>
      </c>
      <c r="AM22067" s="255">
        <v>883.7</v>
      </c>
      <c r="AO22067" s="228" t="s">
        <v>14360</v>
      </c>
      <c r="AP22067" s="229">
        <v>578871.47</v>
      </c>
    </row>
    <row r="22068" spans="38:42" x14ac:dyDescent="0.55000000000000004">
      <c r="AL22068" s="254" t="s">
        <v>31353</v>
      </c>
      <c r="AM22068" s="255">
        <v>20734.88</v>
      </c>
      <c r="AO22068" s="228" t="s">
        <v>36782</v>
      </c>
      <c r="AP22068" s="229">
        <v>-37557.81</v>
      </c>
    </row>
    <row r="22069" spans="38:42" x14ac:dyDescent="0.55000000000000004">
      <c r="AL22069" s="254" t="s">
        <v>54623</v>
      </c>
      <c r="AM22069" s="255">
        <v>1853.63</v>
      </c>
      <c r="AO22069" s="228" t="s">
        <v>35765</v>
      </c>
      <c r="AP22069" s="229">
        <v>619787.81000000006</v>
      </c>
    </row>
    <row r="22070" spans="38:42" x14ac:dyDescent="0.55000000000000004">
      <c r="AL22070" s="254" t="s">
        <v>31370</v>
      </c>
      <c r="AM22070" s="255">
        <v>30362.54</v>
      </c>
      <c r="AO22070" s="228" t="s">
        <v>48554</v>
      </c>
      <c r="AP22070" s="229">
        <v>247723.91</v>
      </c>
    </row>
    <row r="22071" spans="38:42" x14ac:dyDescent="0.55000000000000004">
      <c r="AL22071" s="254" t="s">
        <v>31371</v>
      </c>
      <c r="AM22071" s="255">
        <v>18225.240000000002</v>
      </c>
      <c r="AO22071" s="228" t="s">
        <v>48555</v>
      </c>
      <c r="AP22071" s="229">
        <v>83966.13</v>
      </c>
    </row>
    <row r="22072" spans="38:42" x14ac:dyDescent="0.55000000000000004">
      <c r="AL22072" s="254" t="s">
        <v>31373</v>
      </c>
      <c r="AM22072" s="255">
        <v>47542.52</v>
      </c>
      <c r="AO22072" s="228" t="s">
        <v>14361</v>
      </c>
      <c r="AP22072" s="229">
        <v>6226.43</v>
      </c>
    </row>
    <row r="22073" spans="38:42" x14ac:dyDescent="0.55000000000000004">
      <c r="AL22073" s="254" t="s">
        <v>31374</v>
      </c>
      <c r="AM22073" s="255">
        <v>21005.37</v>
      </c>
      <c r="AO22073" s="228" t="s">
        <v>50772</v>
      </c>
      <c r="AP22073" s="229">
        <v>51517.8</v>
      </c>
    </row>
    <row r="22074" spans="38:42" x14ac:dyDescent="0.55000000000000004">
      <c r="AL22074" s="254" t="s">
        <v>31376</v>
      </c>
      <c r="AM22074" s="255">
        <v>8739.83</v>
      </c>
      <c r="AO22074" s="228" t="s">
        <v>28766</v>
      </c>
      <c r="AP22074" s="229">
        <v>7933.72</v>
      </c>
    </row>
    <row r="22075" spans="38:42" x14ac:dyDescent="0.55000000000000004">
      <c r="AL22075" s="254" t="s">
        <v>31377</v>
      </c>
      <c r="AM22075" s="255">
        <v>3498.21</v>
      </c>
      <c r="AO22075" s="228" t="s">
        <v>36786</v>
      </c>
      <c r="AP22075" s="229">
        <v>64808.37</v>
      </c>
    </row>
    <row r="22076" spans="38:42" x14ac:dyDescent="0.55000000000000004">
      <c r="AL22076" s="254" t="s">
        <v>56888</v>
      </c>
      <c r="AM22076" s="255">
        <v>1267.19</v>
      </c>
      <c r="AO22076" s="228" t="s">
        <v>43378</v>
      </c>
      <c r="AP22076" s="229">
        <v>200924.37</v>
      </c>
    </row>
    <row r="22077" spans="38:42" x14ac:dyDescent="0.55000000000000004">
      <c r="AL22077" s="254" t="s">
        <v>56889</v>
      </c>
      <c r="AM22077" s="255">
        <v>18172.259999999998</v>
      </c>
      <c r="AO22077" s="228" t="s">
        <v>28767</v>
      </c>
      <c r="AP22077" s="229">
        <v>20842.63</v>
      </c>
    </row>
    <row r="22078" spans="38:42" x14ac:dyDescent="0.55000000000000004">
      <c r="AL22078" s="254" t="s">
        <v>31378</v>
      </c>
      <c r="AM22078" s="255">
        <v>79060.44</v>
      </c>
      <c r="AO22078" s="228" t="s">
        <v>28769</v>
      </c>
      <c r="AP22078" s="229">
        <v>3793</v>
      </c>
    </row>
    <row r="22079" spans="38:42" x14ac:dyDescent="0.55000000000000004">
      <c r="AL22079" s="254" t="s">
        <v>31379</v>
      </c>
      <c r="AM22079" s="255">
        <v>335.49</v>
      </c>
      <c r="AO22079" s="228" t="s">
        <v>28773</v>
      </c>
      <c r="AP22079" s="229">
        <v>34718.07</v>
      </c>
    </row>
    <row r="22080" spans="38:42" x14ac:dyDescent="0.55000000000000004">
      <c r="AL22080" s="254" t="s">
        <v>31380</v>
      </c>
      <c r="AM22080" s="255">
        <v>15271.37</v>
      </c>
      <c r="AO22080" s="228" t="s">
        <v>28775</v>
      </c>
      <c r="AP22080" s="229">
        <v>200211.48</v>
      </c>
    </row>
    <row r="22081" spans="38:42" x14ac:dyDescent="0.55000000000000004">
      <c r="AL22081" s="254" t="s">
        <v>31381</v>
      </c>
      <c r="AM22081" s="255">
        <v>156.72</v>
      </c>
      <c r="AO22081" s="228" t="s">
        <v>28811</v>
      </c>
      <c r="AP22081" s="229">
        <v>15919.2</v>
      </c>
    </row>
    <row r="22082" spans="38:42" x14ac:dyDescent="0.55000000000000004">
      <c r="AL22082" s="254" t="s">
        <v>49472</v>
      </c>
      <c r="AM22082" s="255">
        <v>11207.99</v>
      </c>
      <c r="AO22082" s="228" t="s">
        <v>28812</v>
      </c>
      <c r="AP22082" s="229">
        <v>100535.41</v>
      </c>
    </row>
    <row r="22083" spans="38:42" x14ac:dyDescent="0.55000000000000004">
      <c r="AL22083" s="254" t="s">
        <v>31383</v>
      </c>
      <c r="AM22083" s="255">
        <v>385535.8</v>
      </c>
      <c r="AO22083" s="228" t="s">
        <v>43379</v>
      </c>
      <c r="AP22083" s="229">
        <v>279921.12</v>
      </c>
    </row>
    <row r="22084" spans="38:42" x14ac:dyDescent="0.55000000000000004">
      <c r="AL22084" s="254" t="s">
        <v>31384</v>
      </c>
      <c r="AM22084" s="255">
        <v>1080</v>
      </c>
      <c r="AO22084" s="228" t="s">
        <v>28818</v>
      </c>
      <c r="AP22084" s="229">
        <v>1000</v>
      </c>
    </row>
    <row r="22085" spans="38:42" x14ac:dyDescent="0.55000000000000004">
      <c r="AL22085" s="254" t="s">
        <v>31459</v>
      </c>
      <c r="AM22085" s="255">
        <v>25055.21</v>
      </c>
      <c r="AO22085" s="228" t="s">
        <v>28819</v>
      </c>
      <c r="AP22085" s="229">
        <v>30399.94</v>
      </c>
    </row>
    <row r="22086" spans="38:42" x14ac:dyDescent="0.55000000000000004">
      <c r="AL22086" s="254" t="s">
        <v>31460</v>
      </c>
      <c r="AM22086" s="255">
        <v>214054.45</v>
      </c>
      <c r="AO22086" s="228" t="s">
        <v>28820</v>
      </c>
      <c r="AP22086" s="229">
        <v>9895.15</v>
      </c>
    </row>
    <row r="22087" spans="38:42" x14ac:dyDescent="0.55000000000000004">
      <c r="AL22087" s="254" t="s">
        <v>54624</v>
      </c>
      <c r="AM22087" s="255">
        <v>6716.61</v>
      </c>
      <c r="AO22087" s="228" t="s">
        <v>28821</v>
      </c>
      <c r="AP22087" s="229">
        <v>4248.4799999999996</v>
      </c>
    </row>
    <row r="22088" spans="38:42" x14ac:dyDescent="0.55000000000000004">
      <c r="AL22088" s="254" t="s">
        <v>31461</v>
      </c>
      <c r="AM22088" s="255">
        <v>18805.93</v>
      </c>
      <c r="AO22088" s="228" t="s">
        <v>28822</v>
      </c>
      <c r="AP22088" s="229">
        <v>77128.039999999994</v>
      </c>
    </row>
    <row r="22089" spans="38:42" x14ac:dyDescent="0.55000000000000004">
      <c r="AL22089" s="254" t="s">
        <v>31462</v>
      </c>
      <c r="AM22089" s="255">
        <v>24270.57</v>
      </c>
      <c r="AO22089" s="228" t="s">
        <v>54578</v>
      </c>
      <c r="AP22089" s="229">
        <v>5025.43</v>
      </c>
    </row>
    <row r="22090" spans="38:42" x14ac:dyDescent="0.55000000000000004">
      <c r="AL22090" s="254" t="s">
        <v>31464</v>
      </c>
      <c r="AM22090" s="255">
        <v>274.64</v>
      </c>
      <c r="AO22090" s="228" t="s">
        <v>28824</v>
      </c>
      <c r="AP22090" s="229">
        <v>16098.23</v>
      </c>
    </row>
    <row r="22091" spans="38:42" x14ac:dyDescent="0.55000000000000004">
      <c r="AL22091" s="254" t="s">
        <v>31465</v>
      </c>
      <c r="AM22091" s="255">
        <v>2028.75</v>
      </c>
      <c r="AO22091" s="228" t="s">
        <v>28825</v>
      </c>
      <c r="AP22091" s="229">
        <v>78159.25</v>
      </c>
    </row>
    <row r="22092" spans="38:42" x14ac:dyDescent="0.55000000000000004">
      <c r="AL22092" s="254" t="s">
        <v>31466</v>
      </c>
      <c r="AM22092" s="255">
        <v>1012.25</v>
      </c>
      <c r="AO22092" s="228" t="s">
        <v>28826</v>
      </c>
      <c r="AP22092" s="229">
        <v>44685.86</v>
      </c>
    </row>
    <row r="22093" spans="38:42" x14ac:dyDescent="0.55000000000000004">
      <c r="AL22093" s="254" t="s">
        <v>31493</v>
      </c>
      <c r="AM22093" s="255">
        <v>39612.980000000003</v>
      </c>
      <c r="AO22093" s="228" t="s">
        <v>28827</v>
      </c>
      <c r="AP22093" s="229">
        <v>161581.25</v>
      </c>
    </row>
    <row r="22094" spans="38:42" x14ac:dyDescent="0.55000000000000004">
      <c r="AL22094" s="254" t="s">
        <v>31494</v>
      </c>
      <c r="AM22094" s="255">
        <v>11499.91</v>
      </c>
      <c r="AO22094" s="228" t="s">
        <v>54579</v>
      </c>
      <c r="AP22094" s="229">
        <v>3550</v>
      </c>
    </row>
    <row r="22095" spans="38:42" x14ac:dyDescent="0.55000000000000004">
      <c r="AL22095" s="254" t="s">
        <v>47650</v>
      </c>
      <c r="AM22095" s="255">
        <v>98362.5</v>
      </c>
      <c r="AO22095" s="228" t="s">
        <v>49425</v>
      </c>
      <c r="AP22095" s="229">
        <v>89956</v>
      </c>
    </row>
    <row r="22096" spans="38:42" x14ac:dyDescent="0.55000000000000004">
      <c r="AL22096" s="254" t="s">
        <v>47651</v>
      </c>
      <c r="AM22096" s="255">
        <v>24115</v>
      </c>
      <c r="AO22096" s="228" t="s">
        <v>35778</v>
      </c>
      <c r="AP22096" s="229">
        <v>143548.70000000001</v>
      </c>
    </row>
    <row r="22097" spans="38:42" x14ac:dyDescent="0.55000000000000004">
      <c r="AL22097" s="254" t="s">
        <v>31495</v>
      </c>
      <c r="AM22097" s="255">
        <v>83198.33</v>
      </c>
      <c r="AO22097" s="228" t="s">
        <v>28892</v>
      </c>
      <c r="AP22097" s="229">
        <v>1567279.27</v>
      </c>
    </row>
    <row r="22098" spans="38:42" x14ac:dyDescent="0.55000000000000004">
      <c r="AL22098" s="254" t="s">
        <v>49473</v>
      </c>
      <c r="AM22098" s="255">
        <v>9420</v>
      </c>
      <c r="AO22098" s="228" t="s">
        <v>34258</v>
      </c>
      <c r="AP22098" s="229">
        <v>12825.15</v>
      </c>
    </row>
    <row r="22099" spans="38:42" x14ac:dyDescent="0.55000000000000004">
      <c r="AL22099" s="254" t="s">
        <v>31496</v>
      </c>
      <c r="AM22099" s="255">
        <v>20832.79</v>
      </c>
      <c r="AO22099" s="228" t="s">
        <v>28893</v>
      </c>
      <c r="AP22099" s="229">
        <v>19635878.149999999</v>
      </c>
    </row>
    <row r="22100" spans="38:42" x14ac:dyDescent="0.55000000000000004">
      <c r="AL22100" s="254" t="s">
        <v>31501</v>
      </c>
      <c r="AM22100" s="255">
        <v>52000</v>
      </c>
      <c r="AO22100" s="228" t="s">
        <v>39569</v>
      </c>
      <c r="AP22100" s="229">
        <v>2497.6799999999998</v>
      </c>
    </row>
    <row r="22101" spans="38:42" x14ac:dyDescent="0.55000000000000004">
      <c r="AL22101" s="254" t="s">
        <v>31502</v>
      </c>
      <c r="AM22101" s="255">
        <v>1489.13</v>
      </c>
      <c r="AO22101" s="228" t="s">
        <v>28895</v>
      </c>
      <c r="AP22101" s="229">
        <v>17980018.300000001</v>
      </c>
    </row>
    <row r="22102" spans="38:42" x14ac:dyDescent="0.55000000000000004">
      <c r="AL22102" s="254" t="s">
        <v>56890</v>
      </c>
      <c r="AM22102" s="255">
        <v>4362.4399999999996</v>
      </c>
      <c r="AO22102" s="228" t="s">
        <v>34405</v>
      </c>
      <c r="AP22102" s="229">
        <v>19821.509999999998</v>
      </c>
    </row>
    <row r="22103" spans="38:42" x14ac:dyDescent="0.55000000000000004">
      <c r="AL22103" s="254" t="s">
        <v>56891</v>
      </c>
      <c r="AM22103" s="255">
        <v>2855.52</v>
      </c>
      <c r="AO22103" s="228" t="s">
        <v>46186</v>
      </c>
      <c r="AP22103" s="229">
        <v>371144.27</v>
      </c>
    </row>
    <row r="22104" spans="38:42" x14ac:dyDescent="0.55000000000000004">
      <c r="AL22104" s="254" t="s">
        <v>31506</v>
      </c>
      <c r="AM22104" s="255">
        <v>63613.48</v>
      </c>
      <c r="AO22104" s="228" t="s">
        <v>28896</v>
      </c>
      <c r="AP22104" s="229">
        <v>6479090.0499999998</v>
      </c>
    </row>
    <row r="22105" spans="38:42" x14ac:dyDescent="0.55000000000000004">
      <c r="AL22105" s="254" t="s">
        <v>31508</v>
      </c>
      <c r="AM22105" s="255">
        <v>25691.599999999999</v>
      </c>
      <c r="AO22105" s="228" t="s">
        <v>34259</v>
      </c>
      <c r="AP22105" s="229">
        <v>534348.09</v>
      </c>
    </row>
    <row r="22106" spans="38:42" x14ac:dyDescent="0.55000000000000004">
      <c r="AL22106" s="254" t="s">
        <v>48575</v>
      </c>
      <c r="AM22106" s="255">
        <v>156237.5</v>
      </c>
      <c r="AO22106" s="228" t="s">
        <v>28897</v>
      </c>
      <c r="AP22106" s="229">
        <v>1653494.86</v>
      </c>
    </row>
    <row r="22107" spans="38:42" x14ac:dyDescent="0.55000000000000004">
      <c r="AL22107" s="254" t="s">
        <v>48576</v>
      </c>
      <c r="AM22107" s="255">
        <v>35900</v>
      </c>
      <c r="AO22107" s="228" t="s">
        <v>28898</v>
      </c>
      <c r="AP22107" s="229">
        <v>3712144.92</v>
      </c>
    </row>
    <row r="22108" spans="38:42" x14ac:dyDescent="0.55000000000000004">
      <c r="AL22108" s="254" t="s">
        <v>61722</v>
      </c>
      <c r="AM22108" s="255">
        <v>9825</v>
      </c>
      <c r="AO22108" s="228" t="s">
        <v>28900</v>
      </c>
      <c r="AP22108" s="229">
        <v>257193.82</v>
      </c>
    </row>
    <row r="22109" spans="38:42" x14ac:dyDescent="0.55000000000000004">
      <c r="AL22109" s="254" t="s">
        <v>48577</v>
      </c>
      <c r="AM22109" s="255">
        <v>22085.5</v>
      </c>
      <c r="AO22109" s="228" t="s">
        <v>36790</v>
      </c>
      <c r="AP22109" s="229">
        <v>2550630.2000000002</v>
      </c>
    </row>
    <row r="22110" spans="38:42" x14ac:dyDescent="0.55000000000000004">
      <c r="AL22110" s="254" t="s">
        <v>58125</v>
      </c>
      <c r="AM22110" s="255">
        <v>7560</v>
      </c>
      <c r="AO22110" s="228" t="s">
        <v>34260</v>
      </c>
      <c r="AP22110" s="229">
        <v>499014.12</v>
      </c>
    </row>
    <row r="22111" spans="38:42" x14ac:dyDescent="0.55000000000000004">
      <c r="AL22111" s="254" t="s">
        <v>48578</v>
      </c>
      <c r="AM22111" s="255">
        <v>37083.730000000003</v>
      </c>
      <c r="AO22111" s="228" t="s">
        <v>14379</v>
      </c>
      <c r="AP22111" s="229">
        <v>383057.7</v>
      </c>
    </row>
    <row r="22112" spans="38:42" x14ac:dyDescent="0.55000000000000004">
      <c r="AL22112" s="254" t="s">
        <v>48580</v>
      </c>
      <c r="AM22112" s="255">
        <v>123669</v>
      </c>
      <c r="AO22112" s="228" t="s">
        <v>34261</v>
      </c>
      <c r="AP22112" s="229">
        <v>407293.62</v>
      </c>
    </row>
    <row r="22113" spans="38:42" x14ac:dyDescent="0.55000000000000004">
      <c r="AL22113" s="254" t="s">
        <v>48581</v>
      </c>
      <c r="AM22113" s="255">
        <v>27393.08</v>
      </c>
      <c r="AO22113" s="228" t="s">
        <v>39570</v>
      </c>
      <c r="AP22113" s="229">
        <v>8498</v>
      </c>
    </row>
    <row r="22114" spans="38:42" x14ac:dyDescent="0.55000000000000004">
      <c r="AL22114" s="254" t="s">
        <v>62927</v>
      </c>
      <c r="AM22114" s="255">
        <v>5500</v>
      </c>
      <c r="AO22114" s="228" t="s">
        <v>35779</v>
      </c>
      <c r="AP22114" s="229">
        <v>20318.87</v>
      </c>
    </row>
    <row r="22115" spans="38:42" x14ac:dyDescent="0.55000000000000004">
      <c r="AL22115" s="254" t="s">
        <v>54625</v>
      </c>
      <c r="AM22115" s="255">
        <v>1782.79</v>
      </c>
      <c r="AO22115" s="228" t="s">
        <v>14380</v>
      </c>
      <c r="AP22115" s="229">
        <v>1022224.45</v>
      </c>
    </row>
    <row r="22116" spans="38:42" x14ac:dyDescent="0.55000000000000004">
      <c r="AL22116" s="254" t="s">
        <v>54626</v>
      </c>
      <c r="AM22116" s="255">
        <v>3469.1</v>
      </c>
      <c r="AO22116" s="228" t="s">
        <v>34262</v>
      </c>
      <c r="AP22116" s="229">
        <v>3125.46</v>
      </c>
    </row>
    <row r="22117" spans="38:42" x14ac:dyDescent="0.55000000000000004">
      <c r="AL22117" s="254" t="s">
        <v>58806</v>
      </c>
      <c r="AM22117" s="255">
        <v>-0.01</v>
      </c>
      <c r="AO22117" s="228" t="s">
        <v>14381</v>
      </c>
      <c r="AP22117" s="229">
        <v>1007234.58</v>
      </c>
    </row>
    <row r="22118" spans="38:42" x14ac:dyDescent="0.55000000000000004">
      <c r="AL22118" s="254" t="s">
        <v>58807</v>
      </c>
      <c r="AM22118" s="255">
        <v>14126.23</v>
      </c>
      <c r="AO22118" s="228" t="s">
        <v>35780</v>
      </c>
      <c r="AP22118" s="229">
        <v>95493945.079999998</v>
      </c>
    </row>
    <row r="22119" spans="38:42" x14ac:dyDescent="0.55000000000000004">
      <c r="AL22119" s="254" t="s">
        <v>60048</v>
      </c>
      <c r="AM22119" s="255">
        <v>510.59</v>
      </c>
      <c r="AO22119" s="228" t="s">
        <v>28901</v>
      </c>
      <c r="AP22119" s="229">
        <v>5247861.42</v>
      </c>
    </row>
    <row r="22120" spans="38:42" x14ac:dyDescent="0.55000000000000004">
      <c r="AL22120" s="254" t="s">
        <v>48582</v>
      </c>
      <c r="AM22120" s="255">
        <v>19979.3</v>
      </c>
      <c r="AO22120" s="228" t="s">
        <v>14383</v>
      </c>
      <c r="AP22120" s="229">
        <v>8701.57</v>
      </c>
    </row>
    <row r="22121" spans="38:42" x14ac:dyDescent="0.55000000000000004">
      <c r="AL22121" s="254" t="s">
        <v>48583</v>
      </c>
      <c r="AM22121" s="255">
        <v>11544.19</v>
      </c>
      <c r="AO22121" s="228" t="s">
        <v>28902</v>
      </c>
      <c r="AP22121" s="229">
        <v>270058.65000000002</v>
      </c>
    </row>
    <row r="22122" spans="38:42" x14ac:dyDescent="0.55000000000000004">
      <c r="AL22122" s="254" t="s">
        <v>48584</v>
      </c>
      <c r="AM22122" s="255">
        <v>15408</v>
      </c>
      <c r="AO22122" s="228" t="s">
        <v>28903</v>
      </c>
      <c r="AP22122" s="229">
        <v>1092209.3400000001</v>
      </c>
    </row>
    <row r="22123" spans="38:42" x14ac:dyDescent="0.55000000000000004">
      <c r="AL22123" s="254" t="s">
        <v>48585</v>
      </c>
      <c r="AM22123" s="255">
        <v>49823.88</v>
      </c>
      <c r="AO22123" s="228" t="s">
        <v>34263</v>
      </c>
      <c r="AP22123" s="229">
        <v>347285.67</v>
      </c>
    </row>
    <row r="22124" spans="38:42" x14ac:dyDescent="0.55000000000000004">
      <c r="AL22124" s="254" t="s">
        <v>63538</v>
      </c>
      <c r="AM22124" s="255">
        <v>665.29</v>
      </c>
      <c r="AO22124" s="228" t="s">
        <v>14386</v>
      </c>
      <c r="AP22124" s="229">
        <v>11874468.51</v>
      </c>
    </row>
    <row r="22125" spans="38:42" x14ac:dyDescent="0.55000000000000004">
      <c r="AL22125" s="254" t="s">
        <v>61723</v>
      </c>
      <c r="AM22125" s="255">
        <v>5014.16</v>
      </c>
      <c r="AO22125" s="228" t="s">
        <v>14387</v>
      </c>
      <c r="AP22125" s="229">
        <v>8465252.6699999999</v>
      </c>
    </row>
    <row r="22126" spans="38:42" x14ac:dyDescent="0.55000000000000004">
      <c r="AL22126" s="254" t="s">
        <v>60049</v>
      </c>
      <c r="AM22126" s="255">
        <v>11702.35</v>
      </c>
      <c r="AO22126" s="228" t="s">
        <v>14388</v>
      </c>
      <c r="AP22126" s="229">
        <v>3303026.12</v>
      </c>
    </row>
    <row r="22127" spans="38:42" x14ac:dyDescent="0.55000000000000004">
      <c r="AL22127" s="254" t="s">
        <v>48586</v>
      </c>
      <c r="AM22127" s="255">
        <v>11923.23</v>
      </c>
      <c r="AO22127" s="228" t="s">
        <v>28906</v>
      </c>
      <c r="AP22127" s="229">
        <v>167511.9</v>
      </c>
    </row>
    <row r="22128" spans="38:42" x14ac:dyDescent="0.55000000000000004">
      <c r="AL22128" s="254" t="s">
        <v>48587</v>
      </c>
      <c r="AM22128" s="255">
        <v>5094.68</v>
      </c>
      <c r="AO22128" s="228" t="s">
        <v>28907</v>
      </c>
      <c r="AP22128" s="229">
        <v>141349.04999999999</v>
      </c>
    </row>
    <row r="22129" spans="38:42" x14ac:dyDescent="0.55000000000000004">
      <c r="AL22129" s="254" t="s">
        <v>54627</v>
      </c>
      <c r="AM22129" s="255">
        <v>3756.25</v>
      </c>
      <c r="AO22129" s="228" t="s">
        <v>14389</v>
      </c>
      <c r="AP22129" s="229">
        <v>1861951.47</v>
      </c>
    </row>
    <row r="22130" spans="38:42" x14ac:dyDescent="0.55000000000000004">
      <c r="AL22130" s="254" t="s">
        <v>54628</v>
      </c>
      <c r="AM22130" s="255">
        <v>34429.81</v>
      </c>
      <c r="AO22130" s="228" t="s">
        <v>28908</v>
      </c>
      <c r="AP22130" s="229">
        <v>5759.38</v>
      </c>
    </row>
    <row r="22131" spans="38:42" x14ac:dyDescent="0.55000000000000004">
      <c r="AL22131" s="254" t="s">
        <v>54629</v>
      </c>
      <c r="AM22131" s="255">
        <v>105</v>
      </c>
      <c r="AO22131" s="228" t="s">
        <v>28909</v>
      </c>
      <c r="AP22131" s="229">
        <v>356115</v>
      </c>
    </row>
    <row r="22132" spans="38:42" x14ac:dyDescent="0.55000000000000004">
      <c r="AL22132" s="254" t="s">
        <v>54630</v>
      </c>
      <c r="AM22132" s="255">
        <v>930</v>
      </c>
      <c r="AO22132" s="228" t="s">
        <v>36791</v>
      </c>
      <c r="AP22132" s="229">
        <v>73493.509999999995</v>
      </c>
    </row>
    <row r="22133" spans="38:42" x14ac:dyDescent="0.55000000000000004">
      <c r="AL22133" s="254" t="s">
        <v>62419</v>
      </c>
      <c r="AM22133" s="255">
        <v>1200</v>
      </c>
      <c r="AO22133" s="228" t="s">
        <v>50773</v>
      </c>
      <c r="AP22133" s="229">
        <v>225378.83</v>
      </c>
    </row>
    <row r="22134" spans="38:42" x14ac:dyDescent="0.55000000000000004">
      <c r="AL22134" s="254" t="s">
        <v>54631</v>
      </c>
      <c r="AM22134" s="255">
        <v>2317.46</v>
      </c>
      <c r="AO22134" s="228" t="s">
        <v>35781</v>
      </c>
      <c r="AP22134" s="229">
        <v>8260635.5800000001</v>
      </c>
    </row>
    <row r="22135" spans="38:42" x14ac:dyDescent="0.55000000000000004">
      <c r="AL22135" s="254" t="s">
        <v>55675</v>
      </c>
      <c r="AM22135" s="255">
        <v>701.56</v>
      </c>
      <c r="AO22135" s="228" t="s">
        <v>46187</v>
      </c>
      <c r="AP22135" s="229">
        <v>1203005.76</v>
      </c>
    </row>
    <row r="22136" spans="38:42" x14ac:dyDescent="0.55000000000000004">
      <c r="AL22136" s="254" t="s">
        <v>54633</v>
      </c>
      <c r="AM22136" s="255">
        <v>13.3</v>
      </c>
      <c r="AO22136" s="228" t="s">
        <v>28910</v>
      </c>
      <c r="AP22136" s="229">
        <v>5245089.91</v>
      </c>
    </row>
    <row r="22137" spans="38:42" x14ac:dyDescent="0.55000000000000004">
      <c r="AL22137" s="254" t="s">
        <v>65221</v>
      </c>
      <c r="AM22137" s="255">
        <v>292.05</v>
      </c>
      <c r="AO22137" s="228" t="s">
        <v>14392</v>
      </c>
      <c r="AP22137" s="229">
        <v>4678431.67</v>
      </c>
    </row>
    <row r="22138" spans="38:42" x14ac:dyDescent="0.55000000000000004">
      <c r="AL22138" s="254" t="s">
        <v>54636</v>
      </c>
      <c r="AM22138" s="255">
        <v>76.209999999999994</v>
      </c>
      <c r="AO22138" s="228" t="s">
        <v>50774</v>
      </c>
      <c r="AP22138" s="229">
        <v>585948.17000000004</v>
      </c>
    </row>
    <row r="22139" spans="38:42" x14ac:dyDescent="0.55000000000000004">
      <c r="AL22139" s="254" t="s">
        <v>65222</v>
      </c>
      <c r="AM22139" s="255">
        <v>501.75</v>
      </c>
      <c r="AO22139" s="228" t="s">
        <v>28911</v>
      </c>
      <c r="AP22139" s="229">
        <v>785319.65</v>
      </c>
    </row>
    <row r="22140" spans="38:42" x14ac:dyDescent="0.55000000000000004">
      <c r="AL22140" s="254" t="s">
        <v>54637</v>
      </c>
      <c r="AM22140" s="255">
        <v>1009.72</v>
      </c>
      <c r="AO22140" s="228" t="s">
        <v>48556</v>
      </c>
      <c r="AP22140" s="229">
        <v>415677.11</v>
      </c>
    </row>
    <row r="22141" spans="38:42" x14ac:dyDescent="0.55000000000000004">
      <c r="AL22141" s="254" t="s">
        <v>65223</v>
      </c>
      <c r="AM22141" s="255">
        <v>265.94</v>
      </c>
      <c r="AO22141" s="228" t="s">
        <v>14395</v>
      </c>
      <c r="AP22141" s="229">
        <v>104941</v>
      </c>
    </row>
    <row r="22142" spans="38:42" x14ac:dyDescent="0.55000000000000004">
      <c r="AL22142" s="254" t="s">
        <v>55676</v>
      </c>
      <c r="AM22142" s="255">
        <v>163.43</v>
      </c>
      <c r="AO22142" s="228" t="s">
        <v>49426</v>
      </c>
      <c r="AP22142" s="229">
        <v>25214.57</v>
      </c>
    </row>
    <row r="22143" spans="38:42" x14ac:dyDescent="0.55000000000000004">
      <c r="AL22143" s="254" t="s">
        <v>54638</v>
      </c>
      <c r="AM22143" s="255">
        <v>144.51</v>
      </c>
      <c r="AO22143" s="228" t="s">
        <v>28912</v>
      </c>
      <c r="AP22143" s="229">
        <v>6274920.1200000001</v>
      </c>
    </row>
    <row r="22144" spans="38:42" x14ac:dyDescent="0.55000000000000004">
      <c r="AL22144" s="254" t="s">
        <v>55677</v>
      </c>
      <c r="AM22144" s="255">
        <v>719.93</v>
      </c>
      <c r="AO22144" s="228" t="s">
        <v>28913</v>
      </c>
      <c r="AP22144" s="229">
        <v>55726.96</v>
      </c>
    </row>
    <row r="22145" spans="38:42" x14ac:dyDescent="0.55000000000000004">
      <c r="AL22145" s="254" t="s">
        <v>46229</v>
      </c>
      <c r="AM22145" s="255">
        <v>113589.66</v>
      </c>
      <c r="AO22145" s="228" t="s">
        <v>28930</v>
      </c>
      <c r="AP22145" s="229">
        <v>33085.25</v>
      </c>
    </row>
    <row r="22146" spans="38:42" x14ac:dyDescent="0.55000000000000004">
      <c r="AL22146" s="254" t="s">
        <v>62928</v>
      </c>
      <c r="AM22146" s="255">
        <v>8805</v>
      </c>
      <c r="AO22146" s="228" t="s">
        <v>47615</v>
      </c>
      <c r="AP22146" s="229">
        <v>48236.23</v>
      </c>
    </row>
    <row r="22147" spans="38:42" x14ac:dyDescent="0.55000000000000004">
      <c r="AL22147" s="254" t="s">
        <v>58126</v>
      </c>
      <c r="AM22147" s="255">
        <v>16707.2</v>
      </c>
      <c r="AO22147" s="228" t="s">
        <v>40904</v>
      </c>
      <c r="AP22147" s="229">
        <v>15355.75</v>
      </c>
    </row>
    <row r="22148" spans="38:42" x14ac:dyDescent="0.55000000000000004">
      <c r="AL22148" s="254" t="s">
        <v>61724</v>
      </c>
      <c r="AM22148" s="255">
        <v>13664.42</v>
      </c>
      <c r="AO22148" s="228" t="s">
        <v>46188</v>
      </c>
      <c r="AP22148" s="229">
        <v>121000</v>
      </c>
    </row>
    <row r="22149" spans="38:42" x14ac:dyDescent="0.55000000000000004">
      <c r="AL22149" s="254" t="s">
        <v>47652</v>
      </c>
      <c r="AM22149" s="255">
        <v>92821.09</v>
      </c>
      <c r="AO22149" s="228" t="s">
        <v>28931</v>
      </c>
      <c r="AP22149" s="229">
        <v>14193.81</v>
      </c>
    </row>
    <row r="22150" spans="38:42" x14ac:dyDescent="0.55000000000000004">
      <c r="AL22150" s="254" t="s">
        <v>47653</v>
      </c>
      <c r="AM22150" s="255">
        <v>3381.71</v>
      </c>
      <c r="AO22150" s="228" t="s">
        <v>49427</v>
      </c>
      <c r="AP22150" s="229">
        <v>3458.3</v>
      </c>
    </row>
    <row r="22151" spans="38:42" x14ac:dyDescent="0.55000000000000004">
      <c r="AL22151" s="254" t="s">
        <v>60978</v>
      </c>
      <c r="AM22151" s="255">
        <v>4492.53</v>
      </c>
      <c r="AO22151" s="228" t="s">
        <v>54580</v>
      </c>
      <c r="AP22151" s="229">
        <v>15.36</v>
      </c>
    </row>
    <row r="22152" spans="38:42" x14ac:dyDescent="0.55000000000000004">
      <c r="AL22152" s="254" t="s">
        <v>47654</v>
      </c>
      <c r="AM22152" s="255">
        <v>3066.74</v>
      </c>
      <c r="AO22152" s="228" t="s">
        <v>28933</v>
      </c>
      <c r="AP22152" s="229">
        <v>1989.87</v>
      </c>
    </row>
    <row r="22153" spans="38:42" x14ac:dyDescent="0.55000000000000004">
      <c r="AL22153" s="254" t="s">
        <v>47655</v>
      </c>
      <c r="AM22153" s="255">
        <v>80974.320000000007</v>
      </c>
      <c r="AO22153" s="228" t="s">
        <v>28954</v>
      </c>
      <c r="AP22153" s="229">
        <v>58104.06</v>
      </c>
    </row>
    <row r="22154" spans="38:42" x14ac:dyDescent="0.55000000000000004">
      <c r="AL22154" s="254" t="s">
        <v>46230</v>
      </c>
      <c r="AM22154" s="255">
        <v>20790.759999999998</v>
      </c>
      <c r="AO22154" s="228" t="s">
        <v>28955</v>
      </c>
      <c r="AP22154" s="229">
        <v>57352.480000000003</v>
      </c>
    </row>
    <row r="22155" spans="38:42" x14ac:dyDescent="0.55000000000000004">
      <c r="AL22155" s="254" t="s">
        <v>47656</v>
      </c>
      <c r="AM22155" s="255">
        <v>2112</v>
      </c>
      <c r="AO22155" s="228" t="s">
        <v>46189</v>
      </c>
      <c r="AP22155" s="229">
        <v>91375</v>
      </c>
    </row>
    <row r="22156" spans="38:42" x14ac:dyDescent="0.55000000000000004">
      <c r="AL22156" s="254" t="s">
        <v>46231</v>
      </c>
      <c r="AM22156" s="255">
        <v>1099.01</v>
      </c>
      <c r="AO22156" s="228" t="s">
        <v>28957</v>
      </c>
      <c r="AP22156" s="229">
        <v>11567.91</v>
      </c>
    </row>
    <row r="22157" spans="38:42" x14ac:dyDescent="0.55000000000000004">
      <c r="AL22157" s="254" t="s">
        <v>46232</v>
      </c>
      <c r="AM22157" s="255">
        <v>107755.18</v>
      </c>
      <c r="AO22157" s="228" t="s">
        <v>28958</v>
      </c>
      <c r="AP22157" s="229">
        <v>16120.61</v>
      </c>
    </row>
    <row r="22158" spans="38:42" x14ac:dyDescent="0.55000000000000004">
      <c r="AL22158" s="254" t="s">
        <v>50815</v>
      </c>
      <c r="AM22158" s="255">
        <v>595</v>
      </c>
      <c r="AO22158" s="228" t="s">
        <v>28961</v>
      </c>
      <c r="AP22158" s="229">
        <v>3667.7</v>
      </c>
    </row>
    <row r="22159" spans="38:42" x14ac:dyDescent="0.55000000000000004">
      <c r="AL22159" s="254" t="s">
        <v>58808</v>
      </c>
      <c r="AM22159" s="255">
        <v>2924.99</v>
      </c>
      <c r="AO22159" s="228" t="s">
        <v>36795</v>
      </c>
      <c r="AP22159" s="229">
        <v>4490</v>
      </c>
    </row>
    <row r="22160" spans="38:42" x14ac:dyDescent="0.55000000000000004">
      <c r="AL22160" s="254" t="s">
        <v>61725</v>
      </c>
      <c r="AM22160" s="255">
        <v>6272</v>
      </c>
      <c r="AO22160" s="228" t="s">
        <v>28962</v>
      </c>
      <c r="AP22160" s="229">
        <v>2163</v>
      </c>
    </row>
    <row r="22161" spans="38:42" x14ac:dyDescent="0.55000000000000004">
      <c r="AL22161" s="254" t="s">
        <v>46233</v>
      </c>
      <c r="AM22161" s="255">
        <v>3941.67</v>
      </c>
      <c r="AO22161" s="228" t="s">
        <v>28963</v>
      </c>
      <c r="AP22161" s="229">
        <v>10000</v>
      </c>
    </row>
    <row r="22162" spans="38:42" x14ac:dyDescent="0.55000000000000004">
      <c r="AL22162" s="254" t="s">
        <v>46234</v>
      </c>
      <c r="AM22162" s="255">
        <v>20885.82</v>
      </c>
      <c r="AO22162" s="228" t="s">
        <v>46190</v>
      </c>
      <c r="AP22162" s="229">
        <v>216895.25</v>
      </c>
    </row>
    <row r="22163" spans="38:42" x14ac:dyDescent="0.55000000000000004">
      <c r="AL22163" s="254" t="s">
        <v>46235</v>
      </c>
      <c r="AM22163" s="255">
        <v>2245</v>
      </c>
      <c r="AO22163" s="228" t="s">
        <v>34267</v>
      </c>
      <c r="AP22163" s="229">
        <v>2760</v>
      </c>
    </row>
    <row r="22164" spans="38:42" x14ac:dyDescent="0.55000000000000004">
      <c r="AL22164" s="254" t="s">
        <v>55678</v>
      </c>
      <c r="AM22164" s="255">
        <v>4399.49</v>
      </c>
      <c r="AO22164" s="228" t="s">
        <v>28990</v>
      </c>
      <c r="AP22164" s="229">
        <v>16824.3</v>
      </c>
    </row>
    <row r="22165" spans="38:42" x14ac:dyDescent="0.55000000000000004">
      <c r="AL22165" s="254" t="s">
        <v>46236</v>
      </c>
      <c r="AM22165" s="255">
        <v>15357.44</v>
      </c>
      <c r="AO22165" s="228" t="s">
        <v>35787</v>
      </c>
      <c r="AP22165" s="229">
        <v>248</v>
      </c>
    </row>
    <row r="22166" spans="38:42" x14ac:dyDescent="0.55000000000000004">
      <c r="AL22166" s="254" t="s">
        <v>46237</v>
      </c>
      <c r="AM22166" s="255">
        <v>3926.73</v>
      </c>
      <c r="AO22166" s="228" t="s">
        <v>28991</v>
      </c>
      <c r="AP22166" s="229">
        <v>1772.41</v>
      </c>
    </row>
    <row r="22167" spans="38:42" x14ac:dyDescent="0.55000000000000004">
      <c r="AL22167" s="254" t="s">
        <v>50816</v>
      </c>
      <c r="AM22167" s="255">
        <v>21500</v>
      </c>
      <c r="AO22167" s="228" t="s">
        <v>28993</v>
      </c>
      <c r="AP22167" s="229">
        <v>139124.85</v>
      </c>
    </row>
    <row r="22168" spans="38:42" x14ac:dyDescent="0.55000000000000004">
      <c r="AL22168" s="254" t="s">
        <v>50817</v>
      </c>
      <c r="AM22168" s="255">
        <v>1333</v>
      </c>
      <c r="AO22168" s="228" t="s">
        <v>40905</v>
      </c>
      <c r="AP22168" s="229">
        <v>57576.09</v>
      </c>
    </row>
    <row r="22169" spans="38:42" x14ac:dyDescent="0.55000000000000004">
      <c r="AL22169" s="254" t="s">
        <v>54639</v>
      </c>
      <c r="AM22169" s="255">
        <v>20297</v>
      </c>
      <c r="AO22169" s="228" t="s">
        <v>29005</v>
      </c>
      <c r="AP22169" s="229">
        <v>10235.16</v>
      </c>
    </row>
    <row r="22170" spans="38:42" x14ac:dyDescent="0.55000000000000004">
      <c r="AL22170" s="254" t="s">
        <v>65224</v>
      </c>
      <c r="AM22170" s="255">
        <v>8019.01</v>
      </c>
      <c r="AO22170" s="228" t="s">
        <v>46191</v>
      </c>
      <c r="AP22170" s="229">
        <v>336355</v>
      </c>
    </row>
    <row r="22171" spans="38:42" x14ac:dyDescent="0.55000000000000004">
      <c r="AL22171" s="254" t="s">
        <v>50818</v>
      </c>
      <c r="AM22171" s="255">
        <v>71464.67</v>
      </c>
      <c r="AO22171" s="228" t="s">
        <v>29006</v>
      </c>
      <c r="AP22171" s="229">
        <v>26513.5</v>
      </c>
    </row>
    <row r="22172" spans="38:42" x14ac:dyDescent="0.55000000000000004">
      <c r="AL22172" s="254" t="s">
        <v>50819</v>
      </c>
      <c r="AM22172" s="255">
        <v>95413.78</v>
      </c>
      <c r="AO22172" s="228" t="s">
        <v>29007</v>
      </c>
      <c r="AP22172" s="229">
        <v>16414.52</v>
      </c>
    </row>
    <row r="22173" spans="38:42" x14ac:dyDescent="0.55000000000000004">
      <c r="AL22173" s="254" t="s">
        <v>14606</v>
      </c>
      <c r="AM22173" s="255">
        <v>7584406.5899999999</v>
      </c>
      <c r="AO22173" s="228" t="s">
        <v>54581</v>
      </c>
      <c r="AP22173" s="229">
        <v>3585.48</v>
      </c>
    </row>
    <row r="22174" spans="38:42" x14ac:dyDescent="0.55000000000000004">
      <c r="AL22174" s="254" t="s">
        <v>14607</v>
      </c>
      <c r="AM22174" s="255">
        <v>192312.03</v>
      </c>
      <c r="AO22174" s="228" t="s">
        <v>54582</v>
      </c>
      <c r="AP22174" s="229">
        <v>30577.5</v>
      </c>
    </row>
    <row r="22175" spans="38:42" x14ac:dyDescent="0.55000000000000004">
      <c r="AL22175" s="254" t="s">
        <v>31045</v>
      </c>
      <c r="AM22175" s="255">
        <v>128517.58</v>
      </c>
      <c r="AO22175" s="228" t="s">
        <v>40906</v>
      </c>
      <c r="AP22175" s="229">
        <v>87934.35</v>
      </c>
    </row>
    <row r="22176" spans="38:42" x14ac:dyDescent="0.55000000000000004">
      <c r="AL22176" s="254" t="s">
        <v>31046</v>
      </c>
      <c r="AM22176" s="255">
        <v>3842728.16</v>
      </c>
      <c r="AO22176" s="228" t="s">
        <v>29008</v>
      </c>
      <c r="AP22176" s="229">
        <v>37170.449999999997</v>
      </c>
    </row>
    <row r="22177" spans="38:42" x14ac:dyDescent="0.55000000000000004">
      <c r="AL22177" s="254" t="s">
        <v>31047</v>
      </c>
      <c r="AM22177" s="255">
        <v>197053.8</v>
      </c>
      <c r="AO22177" s="228" t="s">
        <v>29010</v>
      </c>
      <c r="AP22177" s="229">
        <v>236481.09</v>
      </c>
    </row>
    <row r="22178" spans="38:42" x14ac:dyDescent="0.55000000000000004">
      <c r="AL22178" s="254" t="s">
        <v>14608</v>
      </c>
      <c r="AM22178" s="255">
        <v>88954526.129999995</v>
      </c>
      <c r="AO22178" s="228" t="s">
        <v>47616</v>
      </c>
      <c r="AP22178" s="229">
        <v>60550</v>
      </c>
    </row>
    <row r="22179" spans="38:42" x14ac:dyDescent="0.55000000000000004">
      <c r="AL22179" s="254" t="s">
        <v>31048</v>
      </c>
      <c r="AM22179" s="255">
        <v>258580.76</v>
      </c>
      <c r="AO22179" s="228" t="s">
        <v>29031</v>
      </c>
      <c r="AP22179" s="229">
        <v>13810.2</v>
      </c>
    </row>
    <row r="22180" spans="38:42" x14ac:dyDescent="0.55000000000000004">
      <c r="AL22180" s="254" t="s">
        <v>31049</v>
      </c>
      <c r="AM22180" s="255">
        <v>1682349.36</v>
      </c>
      <c r="AO22180" s="228" t="s">
        <v>29032</v>
      </c>
      <c r="AP22180" s="229">
        <v>5845.8</v>
      </c>
    </row>
    <row r="22181" spans="38:42" x14ac:dyDescent="0.55000000000000004">
      <c r="AL22181" s="254" t="s">
        <v>31050</v>
      </c>
      <c r="AM22181" s="255">
        <v>9555.1</v>
      </c>
      <c r="AO22181" s="228" t="s">
        <v>43380</v>
      </c>
      <c r="AP22181" s="229">
        <v>268770.62</v>
      </c>
    </row>
    <row r="22182" spans="38:42" x14ac:dyDescent="0.55000000000000004">
      <c r="AL22182" s="254" t="s">
        <v>31051</v>
      </c>
      <c r="AM22182" s="255">
        <v>17504417.789999999</v>
      </c>
      <c r="AO22182" s="228" t="s">
        <v>29033</v>
      </c>
      <c r="AP22182" s="229">
        <v>26972.23</v>
      </c>
    </row>
    <row r="22183" spans="38:42" x14ac:dyDescent="0.55000000000000004">
      <c r="AL22183" s="254" t="s">
        <v>31052</v>
      </c>
      <c r="AM22183" s="255">
        <v>3358821.79</v>
      </c>
      <c r="AO22183" s="228" t="s">
        <v>29034</v>
      </c>
      <c r="AP22183" s="229">
        <v>14920</v>
      </c>
    </row>
    <row r="22184" spans="38:42" x14ac:dyDescent="0.55000000000000004">
      <c r="AL22184" s="254" t="s">
        <v>34395</v>
      </c>
      <c r="AM22184" s="255">
        <v>8112.46</v>
      </c>
      <c r="AO22184" s="228" t="s">
        <v>50775</v>
      </c>
      <c r="AP22184" s="229">
        <v>65548.429999999993</v>
      </c>
    </row>
    <row r="22185" spans="38:42" x14ac:dyDescent="0.55000000000000004">
      <c r="AL22185" s="254" t="s">
        <v>34408</v>
      </c>
      <c r="AM22185" s="255">
        <v>115776.2</v>
      </c>
      <c r="AO22185" s="228" t="s">
        <v>29037</v>
      </c>
      <c r="AP22185" s="229">
        <v>78474.5</v>
      </c>
    </row>
    <row r="22186" spans="38:42" x14ac:dyDescent="0.55000000000000004">
      <c r="AL22186" s="254" t="s">
        <v>14609</v>
      </c>
      <c r="AM22186" s="255">
        <v>44157214.039999999</v>
      </c>
      <c r="AO22186" s="228" t="s">
        <v>29038</v>
      </c>
      <c r="AP22186" s="229">
        <v>130245.1</v>
      </c>
    </row>
    <row r="22187" spans="38:42" x14ac:dyDescent="0.55000000000000004">
      <c r="AL22187" s="254" t="s">
        <v>31054</v>
      </c>
      <c r="AM22187" s="255">
        <v>697483.2</v>
      </c>
      <c r="AO22187" s="228" t="s">
        <v>29040</v>
      </c>
      <c r="AP22187" s="229">
        <v>130250</v>
      </c>
    </row>
    <row r="22188" spans="38:42" x14ac:dyDescent="0.55000000000000004">
      <c r="AL22188" s="254" t="s">
        <v>31055</v>
      </c>
      <c r="AM22188" s="255">
        <v>1953892.41</v>
      </c>
      <c r="AO22188" s="228" t="s">
        <v>50776</v>
      </c>
      <c r="AP22188" s="229">
        <v>10533.93</v>
      </c>
    </row>
    <row r="22189" spans="38:42" x14ac:dyDescent="0.55000000000000004">
      <c r="AL22189" s="254" t="s">
        <v>31056</v>
      </c>
      <c r="AM22189" s="255">
        <v>141131.44</v>
      </c>
      <c r="AO22189" s="228" t="s">
        <v>43381</v>
      </c>
      <c r="AP22189" s="229">
        <v>116812.95</v>
      </c>
    </row>
    <row r="22190" spans="38:42" x14ac:dyDescent="0.55000000000000004">
      <c r="AL22190" s="254" t="s">
        <v>14610</v>
      </c>
      <c r="AM22190" s="255">
        <v>23185409.600000001</v>
      </c>
      <c r="AO22190" s="228" t="s">
        <v>43382</v>
      </c>
      <c r="AP22190" s="229">
        <v>6984.55</v>
      </c>
    </row>
    <row r="22191" spans="38:42" x14ac:dyDescent="0.55000000000000004">
      <c r="AL22191" s="254" t="s">
        <v>14611</v>
      </c>
      <c r="AM22191" s="255">
        <v>3170152.42</v>
      </c>
      <c r="AO22191" s="228" t="s">
        <v>29051</v>
      </c>
      <c r="AP22191" s="229">
        <v>583</v>
      </c>
    </row>
    <row r="22192" spans="38:42" x14ac:dyDescent="0.55000000000000004">
      <c r="AL22192" s="254" t="s">
        <v>14612</v>
      </c>
      <c r="AM22192" s="255">
        <v>24004226.149999999</v>
      </c>
      <c r="AO22192" s="228" t="s">
        <v>29052</v>
      </c>
      <c r="AP22192" s="229">
        <v>3754.44</v>
      </c>
    </row>
    <row r="22193" spans="38:42" x14ac:dyDescent="0.55000000000000004">
      <c r="AL22193" s="254" t="s">
        <v>14613</v>
      </c>
      <c r="AM22193" s="255">
        <v>19927220.5</v>
      </c>
      <c r="AO22193" s="228" t="s">
        <v>46192</v>
      </c>
      <c r="AP22193" s="229">
        <v>39821.93</v>
      </c>
    </row>
    <row r="22194" spans="38:42" x14ac:dyDescent="0.55000000000000004">
      <c r="AL22194" s="254" t="s">
        <v>31057</v>
      </c>
      <c r="AM22194" s="255">
        <v>429327.92</v>
      </c>
      <c r="AO22194" s="228" t="s">
        <v>14406</v>
      </c>
      <c r="AP22194" s="229">
        <v>3238.07</v>
      </c>
    </row>
    <row r="22195" spans="38:42" x14ac:dyDescent="0.55000000000000004">
      <c r="AL22195" s="254" t="s">
        <v>31058</v>
      </c>
      <c r="AM22195" s="255">
        <v>934005.77</v>
      </c>
      <c r="AO22195" s="228" t="s">
        <v>29077</v>
      </c>
      <c r="AP22195" s="229">
        <v>46471.82</v>
      </c>
    </row>
    <row r="22196" spans="38:42" x14ac:dyDescent="0.55000000000000004">
      <c r="AL22196" s="254" t="s">
        <v>14614</v>
      </c>
      <c r="AM22196" s="255">
        <v>11376268.029999999</v>
      </c>
      <c r="AO22196" s="228" t="s">
        <v>29078</v>
      </c>
      <c r="AP22196" s="229">
        <v>104708.18</v>
      </c>
    </row>
    <row r="22197" spans="38:42" x14ac:dyDescent="0.55000000000000004">
      <c r="AL22197" s="254" t="s">
        <v>31059</v>
      </c>
      <c r="AM22197" s="255">
        <v>311590.08</v>
      </c>
      <c r="AO22197" s="228" t="s">
        <v>29103</v>
      </c>
      <c r="AP22197" s="229">
        <v>18.739999999999998</v>
      </c>
    </row>
    <row r="22198" spans="38:42" x14ac:dyDescent="0.55000000000000004">
      <c r="AL22198" s="254" t="s">
        <v>31060</v>
      </c>
      <c r="AM22198" s="255">
        <v>20191041.649999999</v>
      </c>
      <c r="AO22198" s="228" t="s">
        <v>29104</v>
      </c>
      <c r="AP22198" s="229">
        <v>3520</v>
      </c>
    </row>
    <row r="22199" spans="38:42" x14ac:dyDescent="0.55000000000000004">
      <c r="AL22199" s="254" t="s">
        <v>14615</v>
      </c>
      <c r="AM22199" s="255">
        <v>9641.77</v>
      </c>
      <c r="AO22199" s="228" t="s">
        <v>50777</v>
      </c>
      <c r="AP22199" s="229">
        <v>24000</v>
      </c>
    </row>
    <row r="22200" spans="38:42" x14ac:dyDescent="0.55000000000000004">
      <c r="AL22200" s="254" t="s">
        <v>14616</v>
      </c>
      <c r="AM22200" s="255">
        <v>4456665.95</v>
      </c>
      <c r="AO22200" s="228" t="s">
        <v>50778</v>
      </c>
      <c r="AP22200" s="229">
        <v>27400</v>
      </c>
    </row>
    <row r="22201" spans="38:42" x14ac:dyDescent="0.55000000000000004">
      <c r="AL22201" s="254" t="s">
        <v>14617</v>
      </c>
      <c r="AM22201" s="255">
        <v>3758706.64</v>
      </c>
      <c r="AO22201" s="228" t="s">
        <v>50779</v>
      </c>
      <c r="AP22201" s="229">
        <v>11120</v>
      </c>
    </row>
    <row r="22202" spans="38:42" x14ac:dyDescent="0.55000000000000004">
      <c r="AL22202" s="254" t="s">
        <v>14618</v>
      </c>
      <c r="AM22202" s="255">
        <v>3414432.59</v>
      </c>
      <c r="AO22202" s="228" t="s">
        <v>46193</v>
      </c>
      <c r="AP22202" s="229">
        <v>102500</v>
      </c>
    </row>
    <row r="22203" spans="38:42" x14ac:dyDescent="0.55000000000000004">
      <c r="AL22203" s="254" t="s">
        <v>31061</v>
      </c>
      <c r="AM22203" s="255">
        <v>5813891.75</v>
      </c>
      <c r="AO22203" s="228" t="s">
        <v>43383</v>
      </c>
      <c r="AP22203" s="229">
        <v>174525.13</v>
      </c>
    </row>
    <row r="22204" spans="38:42" x14ac:dyDescent="0.55000000000000004">
      <c r="AL22204" s="254" t="s">
        <v>31062</v>
      </c>
      <c r="AM22204" s="255">
        <v>809004.66</v>
      </c>
      <c r="AO22204" s="228" t="s">
        <v>29105</v>
      </c>
      <c r="AP22204" s="229">
        <v>21770.84</v>
      </c>
    </row>
    <row r="22205" spans="38:42" x14ac:dyDescent="0.55000000000000004">
      <c r="AL22205" s="254" t="s">
        <v>31063</v>
      </c>
      <c r="AM22205" s="255">
        <v>3799209.96</v>
      </c>
      <c r="AO22205" s="228" t="s">
        <v>50780</v>
      </c>
      <c r="AP22205" s="229">
        <v>3236.42</v>
      </c>
    </row>
    <row r="22206" spans="38:42" x14ac:dyDescent="0.55000000000000004">
      <c r="AL22206" s="254" t="s">
        <v>14619</v>
      </c>
      <c r="AM22206" s="255">
        <v>162276.92000000001</v>
      </c>
      <c r="AO22206" s="228" t="s">
        <v>29107</v>
      </c>
      <c r="AP22206" s="229">
        <v>658.24</v>
      </c>
    </row>
    <row r="22207" spans="38:42" x14ac:dyDescent="0.55000000000000004">
      <c r="AL22207" s="254" t="s">
        <v>40919</v>
      </c>
      <c r="AM22207" s="255">
        <v>10387.01</v>
      </c>
      <c r="AO22207" s="228" t="s">
        <v>29109</v>
      </c>
      <c r="AP22207" s="229">
        <v>1741.5</v>
      </c>
    </row>
    <row r="22208" spans="38:42" x14ac:dyDescent="0.55000000000000004">
      <c r="AL22208" s="254" t="s">
        <v>31064</v>
      </c>
      <c r="AM22208" s="255">
        <v>338650.4</v>
      </c>
      <c r="AO22208" s="228" t="s">
        <v>29111</v>
      </c>
      <c r="AP22208" s="229">
        <v>2018.98</v>
      </c>
    </row>
    <row r="22209" spans="38:42" x14ac:dyDescent="0.55000000000000004">
      <c r="AL22209" s="254" t="s">
        <v>14620</v>
      </c>
      <c r="AM22209" s="255">
        <v>3373146.43</v>
      </c>
      <c r="AO22209" s="228" t="s">
        <v>29112</v>
      </c>
      <c r="AP22209" s="229">
        <v>61001.62</v>
      </c>
    </row>
    <row r="22210" spans="38:42" x14ac:dyDescent="0.55000000000000004">
      <c r="AL22210" s="254" t="s">
        <v>14621</v>
      </c>
      <c r="AM22210" s="255">
        <v>130843.08</v>
      </c>
      <c r="AO22210" s="228" t="s">
        <v>29113</v>
      </c>
      <c r="AP22210" s="229">
        <v>39406.51</v>
      </c>
    </row>
    <row r="22211" spans="38:42" x14ac:dyDescent="0.55000000000000004">
      <c r="AL22211" s="254" t="s">
        <v>14622</v>
      </c>
      <c r="AM22211" s="255">
        <v>7977049.54</v>
      </c>
      <c r="AO22211" s="228" t="s">
        <v>29114</v>
      </c>
      <c r="AP22211" s="229">
        <v>31310.82</v>
      </c>
    </row>
    <row r="22212" spans="38:42" x14ac:dyDescent="0.55000000000000004">
      <c r="AL22212" s="254" t="s">
        <v>14623</v>
      </c>
      <c r="AM22212" s="255">
        <v>731592.82</v>
      </c>
      <c r="AO22212" s="228" t="s">
        <v>29115</v>
      </c>
      <c r="AP22212" s="229">
        <v>35293.14</v>
      </c>
    </row>
    <row r="22213" spans="38:42" x14ac:dyDescent="0.55000000000000004">
      <c r="AL22213" s="254" t="s">
        <v>14624</v>
      </c>
      <c r="AM22213" s="255">
        <v>1060731.1599999999</v>
      </c>
      <c r="AO22213" s="228" t="s">
        <v>47617</v>
      </c>
      <c r="AP22213" s="229">
        <v>4705.99</v>
      </c>
    </row>
    <row r="22214" spans="38:42" x14ac:dyDescent="0.55000000000000004">
      <c r="AL22214" s="254" t="s">
        <v>14625</v>
      </c>
      <c r="AM22214" s="255">
        <v>304541.11</v>
      </c>
      <c r="AO22214" s="228" t="s">
        <v>36804</v>
      </c>
      <c r="AP22214" s="229">
        <v>900</v>
      </c>
    </row>
    <row r="22215" spans="38:42" x14ac:dyDescent="0.55000000000000004">
      <c r="AL22215" s="254" t="s">
        <v>46238</v>
      </c>
      <c r="AM22215" s="255">
        <v>1070</v>
      </c>
      <c r="AO22215" s="228" t="s">
        <v>43384</v>
      </c>
      <c r="AP22215" s="229">
        <v>29404.57</v>
      </c>
    </row>
    <row r="22216" spans="38:42" x14ac:dyDescent="0.55000000000000004">
      <c r="AL22216" s="254" t="s">
        <v>31065</v>
      </c>
      <c r="AM22216" s="255">
        <v>59021.65</v>
      </c>
      <c r="AO22216" s="228" t="s">
        <v>29128</v>
      </c>
      <c r="AP22216" s="229">
        <v>2678.29</v>
      </c>
    </row>
    <row r="22217" spans="38:42" x14ac:dyDescent="0.55000000000000004">
      <c r="AL22217" s="254" t="s">
        <v>31066</v>
      </c>
      <c r="AM22217" s="255">
        <v>194396210.69999999</v>
      </c>
      <c r="AO22217" s="228" t="s">
        <v>47618</v>
      </c>
      <c r="AP22217" s="229">
        <v>3421.7</v>
      </c>
    </row>
    <row r="22218" spans="38:42" x14ac:dyDescent="0.55000000000000004">
      <c r="AL22218" s="254" t="s">
        <v>14626</v>
      </c>
      <c r="AM22218" s="255">
        <v>30651795.829999998</v>
      </c>
      <c r="AO22218" s="228" t="s">
        <v>29130</v>
      </c>
      <c r="AP22218" s="229">
        <v>5131.84</v>
      </c>
    </row>
    <row r="22219" spans="38:42" x14ac:dyDescent="0.55000000000000004">
      <c r="AL22219" s="254" t="s">
        <v>31067</v>
      </c>
      <c r="AM22219" s="255">
        <v>49849701.009999998</v>
      </c>
      <c r="AO22219" s="228" t="s">
        <v>29131</v>
      </c>
      <c r="AP22219" s="229">
        <v>11049.27</v>
      </c>
    </row>
    <row r="22220" spans="38:42" x14ac:dyDescent="0.55000000000000004">
      <c r="AL22220" s="254" t="s">
        <v>14627</v>
      </c>
      <c r="AM22220" s="255">
        <v>304709.84000000003</v>
      </c>
      <c r="AO22220" s="228" t="s">
        <v>29147</v>
      </c>
      <c r="AP22220" s="229">
        <v>86375.05</v>
      </c>
    </row>
    <row r="22221" spans="38:42" x14ac:dyDescent="0.55000000000000004">
      <c r="AL22221" s="254" t="s">
        <v>60979</v>
      </c>
      <c r="AM22221" s="255">
        <v>721.2</v>
      </c>
      <c r="AO22221" s="228" t="s">
        <v>49428</v>
      </c>
      <c r="AP22221" s="229">
        <v>14450.04</v>
      </c>
    </row>
    <row r="22222" spans="38:42" x14ac:dyDescent="0.55000000000000004">
      <c r="AL22222" s="254" t="s">
        <v>58127</v>
      </c>
      <c r="AM22222" s="255">
        <v>16969.259999999998</v>
      </c>
      <c r="AO22222" s="228" t="s">
        <v>46194</v>
      </c>
      <c r="AP22222" s="229">
        <v>173830.5</v>
      </c>
    </row>
    <row r="22223" spans="38:42" x14ac:dyDescent="0.55000000000000004">
      <c r="AL22223" s="254" t="s">
        <v>14628</v>
      </c>
      <c r="AM22223" s="255">
        <v>253354.55</v>
      </c>
      <c r="AO22223" s="228" t="s">
        <v>29148</v>
      </c>
      <c r="AP22223" s="229">
        <v>22325.52</v>
      </c>
    </row>
    <row r="22224" spans="38:42" x14ac:dyDescent="0.55000000000000004">
      <c r="AL22224" s="254" t="s">
        <v>31068</v>
      </c>
      <c r="AM22224" s="255">
        <v>149855.87</v>
      </c>
      <c r="AO22224" s="228" t="s">
        <v>29149</v>
      </c>
      <c r="AP22224" s="229">
        <v>12648.5</v>
      </c>
    </row>
    <row r="22225" spans="38:42" x14ac:dyDescent="0.55000000000000004">
      <c r="AL22225" s="254" t="s">
        <v>48589</v>
      </c>
      <c r="AM22225" s="255">
        <v>64333.29</v>
      </c>
      <c r="AO22225" s="228" t="s">
        <v>54583</v>
      </c>
      <c r="AP22225" s="229">
        <v>545</v>
      </c>
    </row>
    <row r="22226" spans="38:42" x14ac:dyDescent="0.55000000000000004">
      <c r="AL22226" s="254" t="s">
        <v>14629</v>
      </c>
      <c r="AM22226" s="255">
        <v>885299.11</v>
      </c>
      <c r="AO22226" s="228" t="s">
        <v>29150</v>
      </c>
      <c r="AP22226" s="229">
        <v>3803.04</v>
      </c>
    </row>
    <row r="22227" spans="38:42" x14ac:dyDescent="0.55000000000000004">
      <c r="AL22227" s="254" t="s">
        <v>14630</v>
      </c>
      <c r="AM22227" s="255">
        <v>23649391.98</v>
      </c>
      <c r="AO22227" s="228" t="s">
        <v>54584</v>
      </c>
      <c r="AP22227" s="229">
        <v>4469.43</v>
      </c>
    </row>
    <row r="22228" spans="38:42" x14ac:dyDescent="0.55000000000000004">
      <c r="AL22228" s="254" t="s">
        <v>35902</v>
      </c>
      <c r="AM22228" s="255">
        <v>212474.74</v>
      </c>
      <c r="AO22228" s="228" t="s">
        <v>29151</v>
      </c>
      <c r="AP22228" s="229">
        <v>727</v>
      </c>
    </row>
    <row r="22229" spans="38:42" x14ac:dyDescent="0.55000000000000004">
      <c r="AL22229" s="254" t="s">
        <v>31070</v>
      </c>
      <c r="AM22229" s="255">
        <v>7627098.1299999999</v>
      </c>
      <c r="AO22229" s="228" t="s">
        <v>29152</v>
      </c>
      <c r="AP22229" s="229">
        <v>32365.599999999999</v>
      </c>
    </row>
    <row r="22230" spans="38:42" x14ac:dyDescent="0.55000000000000004">
      <c r="AL22230" s="254" t="s">
        <v>31071</v>
      </c>
      <c r="AM22230" s="255">
        <v>318552.90999999997</v>
      </c>
      <c r="AO22230" s="228" t="s">
        <v>49429</v>
      </c>
      <c r="AP22230" s="229">
        <v>219</v>
      </c>
    </row>
    <row r="22231" spans="38:42" x14ac:dyDescent="0.55000000000000004">
      <c r="AL22231" s="254" t="s">
        <v>14631</v>
      </c>
      <c r="AM22231" s="255">
        <v>23483776.969999999</v>
      </c>
      <c r="AO22231" s="228" t="s">
        <v>54585</v>
      </c>
      <c r="AP22231" s="229">
        <v>10680.88</v>
      </c>
    </row>
    <row r="22232" spans="38:42" x14ac:dyDescent="0.55000000000000004">
      <c r="AL22232" s="254" t="s">
        <v>14632</v>
      </c>
      <c r="AM22232" s="255">
        <v>302407.06</v>
      </c>
      <c r="AO22232" s="228" t="s">
        <v>35793</v>
      </c>
      <c r="AP22232" s="229">
        <v>4801</v>
      </c>
    </row>
    <row r="22233" spans="38:42" x14ac:dyDescent="0.55000000000000004">
      <c r="AL22233" s="254" t="s">
        <v>14633</v>
      </c>
      <c r="AM22233" s="255">
        <v>47429384.780000001</v>
      </c>
      <c r="AO22233" s="228" t="s">
        <v>39576</v>
      </c>
      <c r="AP22233" s="229">
        <v>60043.15</v>
      </c>
    </row>
    <row r="22234" spans="38:42" x14ac:dyDescent="0.55000000000000004">
      <c r="AL22234" s="254" t="s">
        <v>14634</v>
      </c>
      <c r="AM22234" s="255">
        <v>87265869.760000005</v>
      </c>
      <c r="AO22234" s="228" t="s">
        <v>43385</v>
      </c>
      <c r="AP22234" s="229">
        <v>41189.79</v>
      </c>
    </row>
    <row r="22235" spans="38:42" x14ac:dyDescent="0.55000000000000004">
      <c r="AL22235" s="254" t="s">
        <v>31072</v>
      </c>
      <c r="AM22235" s="255">
        <v>171270.97</v>
      </c>
      <c r="AO22235" s="228" t="s">
        <v>35794</v>
      </c>
      <c r="AP22235" s="229">
        <v>13855</v>
      </c>
    </row>
    <row r="22236" spans="38:42" x14ac:dyDescent="0.55000000000000004">
      <c r="AL22236" s="254" t="s">
        <v>14635</v>
      </c>
      <c r="AM22236" s="255">
        <v>29129115.390000001</v>
      </c>
      <c r="AO22236" s="228" t="s">
        <v>46195</v>
      </c>
      <c r="AP22236" s="229">
        <v>123050</v>
      </c>
    </row>
    <row r="22237" spans="38:42" x14ac:dyDescent="0.55000000000000004">
      <c r="AL22237" s="254" t="s">
        <v>31073</v>
      </c>
      <c r="AM22237" s="255">
        <v>1515049.22</v>
      </c>
      <c r="AO22237" s="228" t="s">
        <v>35795</v>
      </c>
      <c r="AP22237" s="229">
        <v>11185.59</v>
      </c>
    </row>
    <row r="22238" spans="38:42" x14ac:dyDescent="0.55000000000000004">
      <c r="AL22238" s="254" t="s">
        <v>31074</v>
      </c>
      <c r="AM22238" s="255">
        <v>129255.62</v>
      </c>
      <c r="AO22238" s="228" t="s">
        <v>29163</v>
      </c>
      <c r="AP22238" s="229">
        <v>3145</v>
      </c>
    </row>
    <row r="22239" spans="38:42" x14ac:dyDescent="0.55000000000000004">
      <c r="AL22239" s="254" t="s">
        <v>14636</v>
      </c>
      <c r="AM22239" s="255">
        <v>390167.81</v>
      </c>
      <c r="AO22239" s="228" t="s">
        <v>29164</v>
      </c>
      <c r="AP22239" s="229">
        <v>8336</v>
      </c>
    </row>
    <row r="22240" spans="38:42" x14ac:dyDescent="0.55000000000000004">
      <c r="AL22240" s="254" t="s">
        <v>14637</v>
      </c>
      <c r="AM22240" s="255">
        <v>19823.150000000001</v>
      </c>
      <c r="AO22240" s="228" t="s">
        <v>29165</v>
      </c>
      <c r="AP22240" s="229">
        <v>15469</v>
      </c>
    </row>
    <row r="22241" spans="38:42" x14ac:dyDescent="0.55000000000000004">
      <c r="AL22241" s="254" t="s">
        <v>31075</v>
      </c>
      <c r="AM22241" s="255">
        <v>31828.080000000002</v>
      </c>
      <c r="AO22241" s="228" t="s">
        <v>36808</v>
      </c>
      <c r="AP22241" s="229">
        <v>13207</v>
      </c>
    </row>
    <row r="22242" spans="38:42" x14ac:dyDescent="0.55000000000000004">
      <c r="AL22242" s="254" t="s">
        <v>14638</v>
      </c>
      <c r="AM22242" s="255">
        <v>123471807.97</v>
      </c>
      <c r="AO22242" s="228" t="s">
        <v>48557</v>
      </c>
      <c r="AP22242" s="229">
        <v>24893.360000000001</v>
      </c>
    </row>
    <row r="22243" spans="38:42" x14ac:dyDescent="0.55000000000000004">
      <c r="AL22243" s="254" t="s">
        <v>14639</v>
      </c>
      <c r="AM22243" s="255">
        <v>17457139.940000001</v>
      </c>
      <c r="AO22243" s="228" t="s">
        <v>43386</v>
      </c>
      <c r="AP22243" s="229">
        <v>154750</v>
      </c>
    </row>
    <row r="22244" spans="38:42" x14ac:dyDescent="0.55000000000000004">
      <c r="AL22244" s="254" t="s">
        <v>31076</v>
      </c>
      <c r="AM22244" s="255">
        <v>264142.78999999998</v>
      </c>
      <c r="AO22244" s="228" t="s">
        <v>29184</v>
      </c>
      <c r="AP22244" s="229">
        <v>11100.38</v>
      </c>
    </row>
    <row r="22245" spans="38:42" x14ac:dyDescent="0.55000000000000004">
      <c r="AL22245" s="254" t="s">
        <v>14640</v>
      </c>
      <c r="AM22245" s="255">
        <v>62580.639999999999</v>
      </c>
      <c r="AO22245" s="228" t="s">
        <v>29187</v>
      </c>
      <c r="AP22245" s="229">
        <v>26440.75</v>
      </c>
    </row>
    <row r="22246" spans="38:42" x14ac:dyDescent="0.55000000000000004">
      <c r="AL22246" s="254" t="s">
        <v>14641</v>
      </c>
      <c r="AM22246" s="255">
        <v>131741.32</v>
      </c>
      <c r="AO22246" s="228" t="s">
        <v>47619</v>
      </c>
      <c r="AP22246" s="229">
        <v>3577</v>
      </c>
    </row>
    <row r="22247" spans="38:42" x14ac:dyDescent="0.55000000000000004">
      <c r="AL22247" s="254" t="s">
        <v>31077</v>
      </c>
      <c r="AM22247" s="255">
        <v>2095973.56</v>
      </c>
      <c r="AO22247" s="228" t="s">
        <v>39579</v>
      </c>
      <c r="AP22247" s="229">
        <v>6331.23</v>
      </c>
    </row>
    <row r="22248" spans="38:42" x14ac:dyDescent="0.55000000000000004">
      <c r="AL22248" s="254" t="s">
        <v>14642</v>
      </c>
      <c r="AM22248" s="255">
        <v>930375.22</v>
      </c>
      <c r="AO22248" s="228" t="s">
        <v>29189</v>
      </c>
      <c r="AP22248" s="229">
        <v>17930.78</v>
      </c>
    </row>
    <row r="22249" spans="38:42" x14ac:dyDescent="0.55000000000000004">
      <c r="AL22249" s="254" t="s">
        <v>14643</v>
      </c>
      <c r="AM22249" s="255">
        <v>1264629.44</v>
      </c>
      <c r="AO22249" s="228" t="s">
        <v>35798</v>
      </c>
      <c r="AP22249" s="229">
        <v>12299.84</v>
      </c>
    </row>
    <row r="22250" spans="38:42" x14ac:dyDescent="0.55000000000000004">
      <c r="AL22250" s="254" t="s">
        <v>31078</v>
      </c>
      <c r="AM22250" s="255">
        <v>5847293.6799999997</v>
      </c>
      <c r="AO22250" s="228" t="s">
        <v>29191</v>
      </c>
      <c r="AP22250" s="229">
        <v>153106.78</v>
      </c>
    </row>
    <row r="22251" spans="38:42" x14ac:dyDescent="0.55000000000000004">
      <c r="AL22251" s="254" t="s">
        <v>31079</v>
      </c>
      <c r="AM22251" s="255">
        <v>2277.06</v>
      </c>
      <c r="AO22251" s="228" t="s">
        <v>34272</v>
      </c>
      <c r="AP22251" s="229">
        <v>112520</v>
      </c>
    </row>
    <row r="22252" spans="38:42" x14ac:dyDescent="0.55000000000000004">
      <c r="AL22252" s="254" t="s">
        <v>47658</v>
      </c>
      <c r="AM22252" s="255">
        <v>216315.11</v>
      </c>
      <c r="AO22252" s="228" t="s">
        <v>47620</v>
      </c>
      <c r="AP22252" s="229">
        <v>39290.5</v>
      </c>
    </row>
    <row r="22253" spans="38:42" x14ac:dyDescent="0.55000000000000004">
      <c r="AL22253" s="254" t="s">
        <v>43414</v>
      </c>
      <c r="AM22253" s="255">
        <v>226710.89</v>
      </c>
      <c r="AO22253" s="228" t="s">
        <v>43387</v>
      </c>
      <c r="AP22253" s="229">
        <v>196455.6</v>
      </c>
    </row>
    <row r="22254" spans="38:42" x14ac:dyDescent="0.55000000000000004">
      <c r="AL22254" s="254" t="s">
        <v>14644</v>
      </c>
      <c r="AM22254" s="255">
        <v>9705005.5</v>
      </c>
      <c r="AO22254" s="228" t="s">
        <v>29206</v>
      </c>
      <c r="AP22254" s="229">
        <v>26422.19</v>
      </c>
    </row>
    <row r="22255" spans="38:42" x14ac:dyDescent="0.55000000000000004">
      <c r="AL22255" s="254" t="s">
        <v>31080</v>
      </c>
      <c r="AM22255" s="255">
        <v>10614285.76</v>
      </c>
      <c r="AO22255" s="228" t="s">
        <v>47621</v>
      </c>
      <c r="AP22255" s="229">
        <v>6889</v>
      </c>
    </row>
    <row r="22256" spans="38:42" x14ac:dyDescent="0.55000000000000004">
      <c r="AL22256" s="254" t="s">
        <v>14645</v>
      </c>
      <c r="AM22256" s="255">
        <v>371418.98</v>
      </c>
      <c r="AO22256" s="228" t="s">
        <v>29207</v>
      </c>
      <c r="AP22256" s="229">
        <v>21095.25</v>
      </c>
    </row>
    <row r="22257" spans="38:42" x14ac:dyDescent="0.55000000000000004">
      <c r="AL22257" s="254" t="s">
        <v>31082</v>
      </c>
      <c r="AM22257" s="255">
        <v>5140315.4800000004</v>
      </c>
      <c r="AO22257" s="228" t="s">
        <v>34273</v>
      </c>
      <c r="AP22257" s="229">
        <v>71912.210000000006</v>
      </c>
    </row>
    <row r="22258" spans="38:42" x14ac:dyDescent="0.55000000000000004">
      <c r="AL22258" s="254" t="s">
        <v>14646</v>
      </c>
      <c r="AM22258" s="255">
        <v>209218.11</v>
      </c>
      <c r="AO22258" s="228" t="s">
        <v>48558</v>
      </c>
      <c r="AP22258" s="229">
        <v>14891.75</v>
      </c>
    </row>
    <row r="22259" spans="38:42" x14ac:dyDescent="0.55000000000000004">
      <c r="AL22259" s="254" t="s">
        <v>31083</v>
      </c>
      <c r="AM22259" s="255">
        <v>1189274.99</v>
      </c>
      <c r="AO22259" s="228" t="s">
        <v>47622</v>
      </c>
      <c r="AP22259" s="229">
        <v>3250</v>
      </c>
    </row>
    <row r="22260" spans="38:42" x14ac:dyDescent="0.55000000000000004">
      <c r="AL22260" s="254" t="s">
        <v>31084</v>
      </c>
      <c r="AM22260" s="255">
        <v>62366.080000000002</v>
      </c>
      <c r="AO22260" s="228" t="s">
        <v>29208</v>
      </c>
      <c r="AP22260" s="229">
        <v>21898.92</v>
      </c>
    </row>
    <row r="22261" spans="38:42" x14ac:dyDescent="0.55000000000000004">
      <c r="AL22261" s="254" t="s">
        <v>14647</v>
      </c>
      <c r="AM22261" s="255">
        <v>16065.91</v>
      </c>
      <c r="AO22261" s="228" t="s">
        <v>29210</v>
      </c>
      <c r="AP22261" s="229">
        <v>49179.89</v>
      </c>
    </row>
    <row r="22262" spans="38:42" x14ac:dyDescent="0.55000000000000004">
      <c r="AL22262" s="254" t="s">
        <v>14648</v>
      </c>
      <c r="AM22262" s="255">
        <v>298445.78000000003</v>
      </c>
      <c r="AO22262" s="228" t="s">
        <v>29211</v>
      </c>
      <c r="AP22262" s="229">
        <v>53384.77</v>
      </c>
    </row>
    <row r="22263" spans="38:42" x14ac:dyDescent="0.55000000000000004">
      <c r="AL22263" s="254" t="s">
        <v>14649</v>
      </c>
      <c r="AM22263" s="255">
        <v>483635.74</v>
      </c>
      <c r="AO22263" s="228" t="s">
        <v>49430</v>
      </c>
      <c r="AP22263" s="229">
        <v>10725</v>
      </c>
    </row>
    <row r="22264" spans="38:42" x14ac:dyDescent="0.55000000000000004">
      <c r="AL22264" s="254" t="s">
        <v>31085</v>
      </c>
      <c r="AM22264" s="255">
        <v>159294.73000000001</v>
      </c>
      <c r="AO22264" s="228" t="s">
        <v>29220</v>
      </c>
      <c r="AP22264" s="229">
        <v>3906.31</v>
      </c>
    </row>
    <row r="22265" spans="38:42" x14ac:dyDescent="0.55000000000000004">
      <c r="AL22265" s="254" t="s">
        <v>31086</v>
      </c>
      <c r="AM22265" s="255">
        <v>426457.5</v>
      </c>
      <c r="AO22265" s="228" t="s">
        <v>49431</v>
      </c>
      <c r="AP22265" s="229">
        <v>4530</v>
      </c>
    </row>
    <row r="22266" spans="38:42" x14ac:dyDescent="0.55000000000000004">
      <c r="AL22266" s="254" t="s">
        <v>34387</v>
      </c>
      <c r="AM22266" s="255">
        <v>53945.279999999999</v>
      </c>
      <c r="AO22266" s="228" t="s">
        <v>46196</v>
      </c>
      <c r="AP22266" s="229">
        <v>94212.5</v>
      </c>
    </row>
    <row r="22267" spans="38:42" x14ac:dyDescent="0.55000000000000004">
      <c r="AL22267" s="254" t="s">
        <v>54641</v>
      </c>
      <c r="AM22267" s="255">
        <v>453593.99</v>
      </c>
      <c r="AO22267" s="228" t="s">
        <v>29221</v>
      </c>
      <c r="AP22267" s="229">
        <v>6365.33</v>
      </c>
    </row>
    <row r="22268" spans="38:42" x14ac:dyDescent="0.55000000000000004">
      <c r="AL22268" s="254" t="s">
        <v>31087</v>
      </c>
      <c r="AM22268" s="255">
        <v>310139.37</v>
      </c>
      <c r="AO22268" s="228" t="s">
        <v>32920</v>
      </c>
      <c r="AP22268" s="229">
        <v>1510</v>
      </c>
    </row>
    <row r="22269" spans="38:42" x14ac:dyDescent="0.55000000000000004">
      <c r="AL22269" s="254" t="s">
        <v>14651</v>
      </c>
      <c r="AM22269" s="255">
        <v>79012187.25</v>
      </c>
      <c r="AO22269" s="228" t="s">
        <v>29223</v>
      </c>
      <c r="AP22269" s="229">
        <v>586.41999999999996</v>
      </c>
    </row>
    <row r="22270" spans="38:42" x14ac:dyDescent="0.55000000000000004">
      <c r="AL22270" s="254" t="s">
        <v>50820</v>
      </c>
      <c r="AM22270" s="255">
        <v>46606903.560000002</v>
      </c>
      <c r="AO22270" s="228" t="s">
        <v>50781</v>
      </c>
      <c r="AP22270" s="229">
        <v>2502</v>
      </c>
    </row>
    <row r="22271" spans="38:42" x14ac:dyDescent="0.55000000000000004">
      <c r="AL22271" s="254" t="s">
        <v>34388</v>
      </c>
      <c r="AM22271" s="255">
        <v>-593139.97</v>
      </c>
      <c r="AO22271" s="228" t="s">
        <v>29224</v>
      </c>
      <c r="AP22271" s="229">
        <v>65810</v>
      </c>
    </row>
    <row r="22272" spans="38:42" x14ac:dyDescent="0.55000000000000004">
      <c r="AL22272" s="254" t="s">
        <v>14652</v>
      </c>
      <c r="AM22272" s="255">
        <v>85084733.409999996</v>
      </c>
      <c r="AO22272" s="228" t="s">
        <v>29247</v>
      </c>
      <c r="AP22272" s="229">
        <v>16800</v>
      </c>
    </row>
    <row r="22273" spans="38:42" x14ac:dyDescent="0.55000000000000004">
      <c r="AL22273" s="254" t="s">
        <v>14653</v>
      </c>
      <c r="AM22273" s="255">
        <v>5866249.9900000002</v>
      </c>
      <c r="AO22273" s="228" t="s">
        <v>54586</v>
      </c>
      <c r="AP22273" s="229">
        <v>101.43</v>
      </c>
    </row>
    <row r="22274" spans="38:42" x14ac:dyDescent="0.55000000000000004">
      <c r="AL22274" s="254" t="s">
        <v>31089</v>
      </c>
      <c r="AM22274" s="255">
        <v>6832474.8799999999</v>
      </c>
      <c r="AO22274" s="228" t="s">
        <v>46197</v>
      </c>
      <c r="AP22274" s="229">
        <v>91862.5</v>
      </c>
    </row>
    <row r="22275" spans="38:42" x14ac:dyDescent="0.55000000000000004">
      <c r="AL22275" s="254" t="s">
        <v>39656</v>
      </c>
      <c r="AM22275" s="255">
        <v>896207.35999999999</v>
      </c>
      <c r="AO22275" s="228" t="s">
        <v>29249</v>
      </c>
      <c r="AP22275" s="229">
        <v>8288.02</v>
      </c>
    </row>
    <row r="22276" spans="38:42" x14ac:dyDescent="0.55000000000000004">
      <c r="AL22276" s="254" t="s">
        <v>14654</v>
      </c>
      <c r="AM22276" s="255">
        <v>45896204.439999998</v>
      </c>
      <c r="AO22276" s="228" t="s">
        <v>50782</v>
      </c>
      <c r="AP22276" s="229">
        <v>384</v>
      </c>
    </row>
    <row r="22277" spans="38:42" x14ac:dyDescent="0.55000000000000004">
      <c r="AL22277" s="254" t="s">
        <v>14655</v>
      </c>
      <c r="AM22277" s="255">
        <v>21802285.579999998</v>
      </c>
      <c r="AO22277" s="228" t="s">
        <v>29251</v>
      </c>
      <c r="AP22277" s="229">
        <v>13.56</v>
      </c>
    </row>
    <row r="22278" spans="38:42" x14ac:dyDescent="0.55000000000000004">
      <c r="AL22278" s="254" t="s">
        <v>14656</v>
      </c>
      <c r="AM22278" s="255">
        <v>1710526.12</v>
      </c>
      <c r="AO22278" s="228" t="s">
        <v>29252</v>
      </c>
      <c r="AP22278" s="229">
        <v>55.61</v>
      </c>
    </row>
    <row r="22279" spans="38:42" x14ac:dyDescent="0.55000000000000004">
      <c r="AL22279" s="254" t="s">
        <v>14657</v>
      </c>
      <c r="AM22279" s="255">
        <v>935.53</v>
      </c>
      <c r="AO22279" s="228" t="s">
        <v>29255</v>
      </c>
      <c r="AP22279" s="229">
        <v>1049</v>
      </c>
    </row>
    <row r="22280" spans="38:42" x14ac:dyDescent="0.55000000000000004">
      <c r="AL22280" s="254" t="s">
        <v>31091</v>
      </c>
      <c r="AM22280" s="255">
        <v>11536.71</v>
      </c>
      <c r="AO22280" s="228" t="s">
        <v>29256</v>
      </c>
      <c r="AP22280" s="229">
        <v>938.61</v>
      </c>
    </row>
    <row r="22281" spans="38:42" x14ac:dyDescent="0.55000000000000004">
      <c r="AL22281" s="254" t="s">
        <v>14658</v>
      </c>
      <c r="AM22281" s="255">
        <v>160907.53</v>
      </c>
      <c r="AO22281" s="228" t="s">
        <v>29257</v>
      </c>
      <c r="AP22281" s="229">
        <v>16834.86</v>
      </c>
    </row>
    <row r="22282" spans="38:42" x14ac:dyDescent="0.55000000000000004">
      <c r="AL22282" s="254" t="s">
        <v>31093</v>
      </c>
      <c r="AM22282" s="255">
        <v>884681.05</v>
      </c>
      <c r="AO22282" s="228" t="s">
        <v>29258</v>
      </c>
      <c r="AP22282" s="229">
        <v>79899.88</v>
      </c>
    </row>
    <row r="22283" spans="38:42" x14ac:dyDescent="0.55000000000000004">
      <c r="AL22283" s="254" t="s">
        <v>14660</v>
      </c>
      <c r="AM22283" s="255">
        <v>27139539.989999998</v>
      </c>
      <c r="AO22283" s="228" t="s">
        <v>29259</v>
      </c>
      <c r="AP22283" s="229">
        <v>20112.22</v>
      </c>
    </row>
    <row r="22284" spans="38:42" x14ac:dyDescent="0.55000000000000004">
      <c r="AL22284" s="254" t="s">
        <v>14661</v>
      </c>
      <c r="AM22284" s="255">
        <v>67382498.329999998</v>
      </c>
      <c r="AO22284" s="228" t="s">
        <v>29279</v>
      </c>
      <c r="AP22284" s="229">
        <v>7225</v>
      </c>
    </row>
    <row r="22285" spans="38:42" x14ac:dyDescent="0.55000000000000004">
      <c r="AL22285" s="254" t="s">
        <v>31094</v>
      </c>
      <c r="AM22285" s="255">
        <v>-7715.31</v>
      </c>
      <c r="AO22285" s="228" t="s">
        <v>54587</v>
      </c>
      <c r="AP22285" s="229">
        <v>18342.400000000001</v>
      </c>
    </row>
    <row r="22286" spans="38:42" x14ac:dyDescent="0.55000000000000004">
      <c r="AL22286" s="254" t="s">
        <v>31095</v>
      </c>
      <c r="AM22286" s="255">
        <v>-3524100.33</v>
      </c>
      <c r="AO22286" s="228" t="s">
        <v>54588</v>
      </c>
      <c r="AP22286" s="229">
        <v>13800</v>
      </c>
    </row>
    <row r="22287" spans="38:42" x14ac:dyDescent="0.55000000000000004">
      <c r="AL22287" s="254" t="s">
        <v>34389</v>
      </c>
      <c r="AM22287" s="255">
        <v>38830414.68</v>
      </c>
      <c r="AO22287" s="228" t="s">
        <v>46198</v>
      </c>
      <c r="AP22287" s="229">
        <v>116285</v>
      </c>
    </row>
    <row r="22288" spans="38:42" x14ac:dyDescent="0.55000000000000004">
      <c r="AL22288" s="254" t="s">
        <v>31096</v>
      </c>
      <c r="AM22288" s="255">
        <v>87572465.290000007</v>
      </c>
      <c r="AO22288" s="228" t="s">
        <v>29280</v>
      </c>
      <c r="AP22288" s="229">
        <v>2458.9</v>
      </c>
    </row>
    <row r="22289" spans="38:42" x14ac:dyDescent="0.55000000000000004">
      <c r="AL22289" s="254" t="s">
        <v>54643</v>
      </c>
      <c r="AM22289" s="255">
        <v>206714.93</v>
      </c>
      <c r="AO22289" s="228" t="s">
        <v>29281</v>
      </c>
      <c r="AP22289" s="229">
        <v>2454</v>
      </c>
    </row>
    <row r="22290" spans="38:42" x14ac:dyDescent="0.55000000000000004">
      <c r="AL22290" s="254" t="s">
        <v>50821</v>
      </c>
      <c r="AM22290" s="255">
        <v>5355366.08</v>
      </c>
      <c r="AO22290" s="228" t="s">
        <v>43388</v>
      </c>
      <c r="AP22290" s="229">
        <v>9261</v>
      </c>
    </row>
    <row r="22291" spans="38:42" x14ac:dyDescent="0.55000000000000004">
      <c r="AL22291" s="254" t="s">
        <v>50822</v>
      </c>
      <c r="AM22291" s="255">
        <v>1801072.56</v>
      </c>
      <c r="AO22291" s="228" t="s">
        <v>29282</v>
      </c>
      <c r="AP22291" s="229">
        <v>78639.520000000004</v>
      </c>
    </row>
    <row r="22292" spans="38:42" x14ac:dyDescent="0.55000000000000004">
      <c r="AL22292" s="254" t="s">
        <v>54644</v>
      </c>
      <c r="AM22292" s="255">
        <v>1942871.41</v>
      </c>
      <c r="AO22292" s="228" t="s">
        <v>29283</v>
      </c>
      <c r="AP22292" s="229">
        <v>27266.240000000002</v>
      </c>
    </row>
    <row r="22293" spans="38:42" x14ac:dyDescent="0.55000000000000004">
      <c r="AL22293" s="254" t="s">
        <v>35903</v>
      </c>
      <c r="AM22293" s="255">
        <v>18953266.57</v>
      </c>
      <c r="AO22293" s="228" t="s">
        <v>29285</v>
      </c>
      <c r="AP22293" s="229">
        <v>529.74</v>
      </c>
    </row>
    <row r="22294" spans="38:42" x14ac:dyDescent="0.55000000000000004">
      <c r="AL22294" s="254" t="s">
        <v>14662</v>
      </c>
      <c r="AM22294" s="255">
        <v>13326525.18</v>
      </c>
      <c r="AO22294" s="228" t="s">
        <v>29304</v>
      </c>
      <c r="AP22294" s="229">
        <v>1920</v>
      </c>
    </row>
    <row r="22295" spans="38:42" x14ac:dyDescent="0.55000000000000004">
      <c r="AL22295" s="254" t="s">
        <v>14663</v>
      </c>
      <c r="AM22295" s="255">
        <v>19582425.460000001</v>
      </c>
      <c r="AO22295" s="228" t="s">
        <v>29305</v>
      </c>
      <c r="AP22295" s="229">
        <v>36437.46</v>
      </c>
    </row>
    <row r="22296" spans="38:42" x14ac:dyDescent="0.55000000000000004">
      <c r="AL22296" s="254" t="s">
        <v>31097</v>
      </c>
      <c r="AM22296" s="255">
        <v>3348113.78</v>
      </c>
      <c r="AO22296" s="228" t="s">
        <v>50783</v>
      </c>
      <c r="AP22296" s="229">
        <v>27616</v>
      </c>
    </row>
    <row r="22297" spans="38:42" x14ac:dyDescent="0.55000000000000004">
      <c r="AL22297" s="254" t="s">
        <v>54649</v>
      </c>
      <c r="AM22297" s="255">
        <v>2302693.6800000002</v>
      </c>
      <c r="AO22297" s="228" t="s">
        <v>43389</v>
      </c>
      <c r="AP22297" s="229">
        <v>192000</v>
      </c>
    </row>
    <row r="22298" spans="38:42" x14ac:dyDescent="0.55000000000000004">
      <c r="AL22298" s="254" t="s">
        <v>50823</v>
      </c>
      <c r="AM22298" s="255">
        <v>232718.19</v>
      </c>
      <c r="AO22298" s="228" t="s">
        <v>29306</v>
      </c>
      <c r="AP22298" s="229">
        <v>28673.75</v>
      </c>
    </row>
    <row r="22299" spans="38:42" x14ac:dyDescent="0.55000000000000004">
      <c r="AL22299" s="254" t="s">
        <v>54650</v>
      </c>
      <c r="AM22299" s="255">
        <v>429988.92</v>
      </c>
      <c r="AO22299" s="228" t="s">
        <v>29307</v>
      </c>
      <c r="AP22299" s="229">
        <v>19815.93</v>
      </c>
    </row>
    <row r="22300" spans="38:42" x14ac:dyDescent="0.55000000000000004">
      <c r="AL22300" s="254" t="s">
        <v>61140</v>
      </c>
      <c r="AM22300" s="255">
        <v>1070</v>
      </c>
      <c r="AO22300" s="228" t="s">
        <v>47623</v>
      </c>
      <c r="AP22300" s="229">
        <v>910.95</v>
      </c>
    </row>
    <row r="22301" spans="38:42" x14ac:dyDescent="0.55000000000000004">
      <c r="AL22301" s="254" t="s">
        <v>58388</v>
      </c>
      <c r="AM22301" s="255">
        <v>63521.08</v>
      </c>
      <c r="AO22301" s="228" t="s">
        <v>39581</v>
      </c>
      <c r="AP22301" s="229">
        <v>58392.5</v>
      </c>
    </row>
    <row r="22302" spans="38:42" x14ac:dyDescent="0.55000000000000004">
      <c r="AL22302" s="254" t="s">
        <v>30719</v>
      </c>
      <c r="AM22302" s="255">
        <v>15983.58</v>
      </c>
      <c r="AO22302" s="228" t="s">
        <v>29308</v>
      </c>
      <c r="AP22302" s="229">
        <v>46999.93</v>
      </c>
    </row>
    <row r="22303" spans="38:42" x14ac:dyDescent="0.55000000000000004">
      <c r="AL22303" s="254" t="s">
        <v>30720</v>
      </c>
      <c r="AM22303" s="255">
        <v>2391.19</v>
      </c>
      <c r="AO22303" s="228" t="s">
        <v>29309</v>
      </c>
      <c r="AP22303" s="229">
        <v>1913</v>
      </c>
    </row>
    <row r="22304" spans="38:42" x14ac:dyDescent="0.55000000000000004">
      <c r="AL22304" s="254" t="s">
        <v>14572</v>
      </c>
      <c r="AM22304" s="255">
        <v>323247.46000000002</v>
      </c>
      <c r="AO22304" s="228" t="s">
        <v>29311</v>
      </c>
      <c r="AP22304" s="229">
        <v>941.93</v>
      </c>
    </row>
    <row r="22305" spans="38:42" x14ac:dyDescent="0.55000000000000004">
      <c r="AL22305" s="254" t="s">
        <v>30722</v>
      </c>
      <c r="AM22305" s="255">
        <v>8513.5300000000007</v>
      </c>
      <c r="AO22305" s="228" t="s">
        <v>29352</v>
      </c>
      <c r="AP22305" s="229">
        <v>327443.3</v>
      </c>
    </row>
    <row r="22306" spans="38:42" x14ac:dyDescent="0.55000000000000004">
      <c r="AL22306" s="254" t="s">
        <v>30724</v>
      </c>
      <c r="AM22306" s="255">
        <v>24768.67</v>
      </c>
      <c r="AO22306" s="228" t="s">
        <v>29353</v>
      </c>
      <c r="AP22306" s="229">
        <v>23963.599999999999</v>
      </c>
    </row>
    <row r="22307" spans="38:42" x14ac:dyDescent="0.55000000000000004">
      <c r="AL22307" s="254" t="s">
        <v>14573</v>
      </c>
      <c r="AM22307" s="255">
        <v>50038.64</v>
      </c>
      <c r="AO22307" s="228" t="s">
        <v>29354</v>
      </c>
      <c r="AP22307" s="229">
        <v>33661.199999999997</v>
      </c>
    </row>
    <row r="22308" spans="38:42" x14ac:dyDescent="0.55000000000000004">
      <c r="AL22308" s="254" t="s">
        <v>14574</v>
      </c>
      <c r="AM22308" s="255">
        <v>5646</v>
      </c>
      <c r="AO22308" s="228" t="s">
        <v>29355</v>
      </c>
      <c r="AP22308" s="229">
        <v>10788</v>
      </c>
    </row>
    <row r="22309" spans="38:42" x14ac:dyDescent="0.55000000000000004">
      <c r="AL22309" s="254" t="s">
        <v>14576</v>
      </c>
      <c r="AM22309" s="255">
        <v>174.22</v>
      </c>
      <c r="AO22309" s="228" t="s">
        <v>29356</v>
      </c>
      <c r="AP22309" s="229">
        <v>4080.8</v>
      </c>
    </row>
    <row r="22310" spans="38:42" x14ac:dyDescent="0.55000000000000004">
      <c r="AL22310" s="254" t="s">
        <v>14577</v>
      </c>
      <c r="AM22310" s="255">
        <v>32692.81</v>
      </c>
      <c r="AO22310" s="228" t="s">
        <v>14415</v>
      </c>
      <c r="AP22310" s="229">
        <v>34691.11</v>
      </c>
    </row>
    <row r="22311" spans="38:42" x14ac:dyDescent="0.55000000000000004">
      <c r="AL22311" s="254" t="s">
        <v>30729</v>
      </c>
      <c r="AM22311" s="255">
        <v>7520.58</v>
      </c>
      <c r="AO22311" s="228" t="s">
        <v>29357</v>
      </c>
      <c r="AP22311" s="229">
        <v>1126016.6299999999</v>
      </c>
    </row>
    <row r="22312" spans="38:42" x14ac:dyDescent="0.55000000000000004">
      <c r="AL22312" s="254" t="s">
        <v>14578</v>
      </c>
      <c r="AM22312" s="255">
        <v>58793.2</v>
      </c>
      <c r="AO22312" s="228" t="s">
        <v>54589</v>
      </c>
      <c r="AP22312" s="229">
        <v>800</v>
      </c>
    </row>
    <row r="22313" spans="38:42" x14ac:dyDescent="0.55000000000000004">
      <c r="AL22313" s="254" t="s">
        <v>30734</v>
      </c>
      <c r="AM22313" s="255">
        <v>40837.949999999997</v>
      </c>
      <c r="AO22313" s="228" t="s">
        <v>29358</v>
      </c>
      <c r="AP22313" s="229">
        <v>269076.5</v>
      </c>
    </row>
    <row r="22314" spans="38:42" x14ac:dyDescent="0.55000000000000004">
      <c r="AL22314" s="254" t="s">
        <v>30735</v>
      </c>
      <c r="AM22314" s="255">
        <v>64990.8</v>
      </c>
      <c r="AO22314" s="228" t="s">
        <v>29359</v>
      </c>
      <c r="AP22314" s="229">
        <v>660</v>
      </c>
    </row>
    <row r="22315" spans="38:42" x14ac:dyDescent="0.55000000000000004">
      <c r="AL22315" s="254" t="s">
        <v>30736</v>
      </c>
      <c r="AM22315" s="255">
        <v>8775.68</v>
      </c>
      <c r="AO22315" s="228" t="s">
        <v>29360</v>
      </c>
      <c r="AP22315" s="229">
        <v>3240</v>
      </c>
    </row>
    <row r="22316" spans="38:42" x14ac:dyDescent="0.55000000000000004">
      <c r="AL22316" s="254" t="s">
        <v>30738</v>
      </c>
      <c r="AM22316" s="255">
        <v>47862</v>
      </c>
      <c r="AO22316" s="228" t="s">
        <v>29361</v>
      </c>
      <c r="AP22316" s="229">
        <v>138609.41</v>
      </c>
    </row>
    <row r="22317" spans="38:42" x14ac:dyDescent="0.55000000000000004">
      <c r="AL22317" s="254" t="s">
        <v>14579</v>
      </c>
      <c r="AM22317" s="255">
        <v>102597.41</v>
      </c>
      <c r="AO22317" s="228" t="s">
        <v>29362</v>
      </c>
      <c r="AP22317" s="229">
        <v>59907.519999999997</v>
      </c>
    </row>
    <row r="22318" spans="38:42" x14ac:dyDescent="0.55000000000000004">
      <c r="AL22318" s="254" t="s">
        <v>14580</v>
      </c>
      <c r="AM22318" s="255">
        <v>21844.58</v>
      </c>
      <c r="AO22318" s="228" t="s">
        <v>29363</v>
      </c>
      <c r="AP22318" s="229">
        <v>305452.13</v>
      </c>
    </row>
    <row r="22319" spans="38:42" x14ac:dyDescent="0.55000000000000004">
      <c r="AL22319" s="254" t="s">
        <v>30743</v>
      </c>
      <c r="AM22319" s="255">
        <v>157937.10999999999</v>
      </c>
      <c r="AO22319" s="228" t="s">
        <v>29364</v>
      </c>
      <c r="AP22319" s="229">
        <v>3168.7</v>
      </c>
    </row>
    <row r="22320" spans="38:42" x14ac:dyDescent="0.55000000000000004">
      <c r="AL22320" s="254" t="s">
        <v>30744</v>
      </c>
      <c r="AM22320" s="255">
        <v>-104380.7</v>
      </c>
      <c r="AO22320" s="228" t="s">
        <v>29368</v>
      </c>
      <c r="AP22320" s="229">
        <v>24010.55</v>
      </c>
    </row>
    <row r="22321" spans="38:42" x14ac:dyDescent="0.55000000000000004">
      <c r="AL22321" s="254" t="s">
        <v>30745</v>
      </c>
      <c r="AM22321" s="255">
        <v>44641.96</v>
      </c>
      <c r="AO22321" s="228" t="s">
        <v>14418</v>
      </c>
      <c r="AP22321" s="229">
        <v>498623.83</v>
      </c>
    </row>
    <row r="22322" spans="38:42" x14ac:dyDescent="0.55000000000000004">
      <c r="AL22322" s="254" t="s">
        <v>30747</v>
      </c>
      <c r="AM22322" s="255">
        <v>32697.72</v>
      </c>
      <c r="AO22322" s="228" t="s">
        <v>29370</v>
      </c>
      <c r="AP22322" s="229">
        <v>44172.18</v>
      </c>
    </row>
    <row r="22323" spans="38:42" x14ac:dyDescent="0.55000000000000004">
      <c r="AL22323" s="254" t="s">
        <v>14581</v>
      </c>
      <c r="AM22323" s="255">
        <v>54081.440000000002</v>
      </c>
      <c r="AO22323" s="228" t="s">
        <v>29371</v>
      </c>
      <c r="AP22323" s="229">
        <v>19083.66</v>
      </c>
    </row>
    <row r="22324" spans="38:42" x14ac:dyDescent="0.55000000000000004">
      <c r="AL22324" s="254" t="s">
        <v>30748</v>
      </c>
      <c r="AM22324" s="255">
        <v>51453.24</v>
      </c>
      <c r="AO22324" s="228" t="s">
        <v>29372</v>
      </c>
      <c r="AP22324" s="229">
        <v>75949.149999999994</v>
      </c>
    </row>
    <row r="22325" spans="38:42" x14ac:dyDescent="0.55000000000000004">
      <c r="AL22325" s="254" t="s">
        <v>30749</v>
      </c>
      <c r="AM22325" s="255">
        <v>4929.8</v>
      </c>
      <c r="AO22325" s="228" t="s">
        <v>29394</v>
      </c>
      <c r="AP22325" s="229">
        <v>9865</v>
      </c>
    </row>
    <row r="22326" spans="38:42" x14ac:dyDescent="0.55000000000000004">
      <c r="AL22326" s="254" t="s">
        <v>14582</v>
      </c>
      <c r="AM22326" s="255">
        <v>44090.57</v>
      </c>
      <c r="AO22326" s="228" t="s">
        <v>54590</v>
      </c>
      <c r="AP22326" s="229">
        <v>1740</v>
      </c>
    </row>
    <row r="22327" spans="38:42" x14ac:dyDescent="0.55000000000000004">
      <c r="AL22327" s="254" t="s">
        <v>14583</v>
      </c>
      <c r="AM22327" s="255">
        <v>214537.2</v>
      </c>
      <c r="AO22327" s="228" t="s">
        <v>46199</v>
      </c>
      <c r="AP22327" s="229">
        <v>47843.92</v>
      </c>
    </row>
    <row r="22328" spans="38:42" x14ac:dyDescent="0.55000000000000004">
      <c r="AL22328" s="254" t="s">
        <v>30752</v>
      </c>
      <c r="AM22328" s="255">
        <v>242552.6</v>
      </c>
      <c r="AO22328" s="228" t="s">
        <v>29396</v>
      </c>
      <c r="AP22328" s="229">
        <v>4547.87</v>
      </c>
    </row>
    <row r="22329" spans="38:42" x14ac:dyDescent="0.55000000000000004">
      <c r="AL22329" s="254" t="s">
        <v>14584</v>
      </c>
      <c r="AM22329" s="255">
        <v>838035.76</v>
      </c>
      <c r="AO22329" s="228" t="s">
        <v>29397</v>
      </c>
      <c r="AP22329" s="229">
        <v>2349.9499999999998</v>
      </c>
    </row>
    <row r="22330" spans="38:42" x14ac:dyDescent="0.55000000000000004">
      <c r="AL22330" s="254" t="s">
        <v>30754</v>
      </c>
      <c r="AM22330" s="255">
        <v>221.97</v>
      </c>
      <c r="AO22330" s="228" t="s">
        <v>14421</v>
      </c>
      <c r="AP22330" s="229">
        <v>2205.69</v>
      </c>
    </row>
    <row r="22331" spans="38:42" x14ac:dyDescent="0.55000000000000004">
      <c r="AL22331" s="254" t="s">
        <v>14585</v>
      </c>
      <c r="AM22331" s="255">
        <v>178515.91</v>
      </c>
      <c r="AO22331" s="228" t="s">
        <v>43390</v>
      </c>
      <c r="AP22331" s="229">
        <v>81000</v>
      </c>
    </row>
    <row r="22332" spans="38:42" x14ac:dyDescent="0.55000000000000004">
      <c r="AL22332" s="254" t="s">
        <v>14586</v>
      </c>
      <c r="AM22332" s="255">
        <v>354484.71</v>
      </c>
      <c r="AO22332" s="228" t="s">
        <v>29415</v>
      </c>
      <c r="AP22332" s="229">
        <v>67833.48</v>
      </c>
    </row>
    <row r="22333" spans="38:42" x14ac:dyDescent="0.55000000000000004">
      <c r="AL22333" s="254" t="s">
        <v>30755</v>
      </c>
      <c r="AM22333" s="255">
        <v>165.28</v>
      </c>
      <c r="AO22333" s="228" t="s">
        <v>48559</v>
      </c>
      <c r="AP22333" s="229">
        <v>19774.98</v>
      </c>
    </row>
    <row r="22334" spans="38:42" x14ac:dyDescent="0.55000000000000004">
      <c r="AL22334" s="254" t="s">
        <v>14587</v>
      </c>
      <c r="AM22334" s="255">
        <v>181610.72</v>
      </c>
      <c r="AO22334" s="228" t="s">
        <v>29416</v>
      </c>
      <c r="AP22334" s="229">
        <v>202356.41</v>
      </c>
    </row>
    <row r="22335" spans="38:42" x14ac:dyDescent="0.55000000000000004">
      <c r="AL22335" s="254" t="s">
        <v>30756</v>
      </c>
      <c r="AM22335" s="255">
        <v>123.64</v>
      </c>
      <c r="AO22335" s="228" t="s">
        <v>48560</v>
      </c>
      <c r="AP22335" s="229">
        <v>101291.74</v>
      </c>
    </row>
    <row r="22336" spans="38:42" x14ac:dyDescent="0.55000000000000004">
      <c r="AL22336" s="254" t="s">
        <v>30757</v>
      </c>
      <c r="AM22336" s="255">
        <v>532</v>
      </c>
      <c r="AO22336" s="228" t="s">
        <v>48561</v>
      </c>
      <c r="AP22336" s="229">
        <v>47190.34</v>
      </c>
    </row>
    <row r="22337" spans="38:42" x14ac:dyDescent="0.55000000000000004">
      <c r="AL22337" s="254" t="s">
        <v>14588</v>
      </c>
      <c r="AM22337" s="255">
        <v>-154292.96</v>
      </c>
      <c r="AO22337" s="228" t="s">
        <v>29418</v>
      </c>
      <c r="AP22337" s="229">
        <v>42608.62</v>
      </c>
    </row>
    <row r="22338" spans="38:42" x14ac:dyDescent="0.55000000000000004">
      <c r="AL22338" s="254" t="s">
        <v>14589</v>
      </c>
      <c r="AM22338" s="255">
        <v>190248.81</v>
      </c>
      <c r="AO22338" s="228" t="s">
        <v>49432</v>
      </c>
      <c r="AP22338" s="229">
        <v>4722</v>
      </c>
    </row>
    <row r="22339" spans="38:42" x14ac:dyDescent="0.55000000000000004">
      <c r="AL22339" s="254" t="s">
        <v>30760</v>
      </c>
      <c r="AM22339" s="255">
        <v>537.33000000000004</v>
      </c>
      <c r="AO22339" s="228" t="s">
        <v>49433</v>
      </c>
      <c r="AP22339" s="229">
        <v>22458.38</v>
      </c>
    </row>
    <row r="22340" spans="38:42" x14ac:dyDescent="0.55000000000000004">
      <c r="AL22340" s="254" t="s">
        <v>14590</v>
      </c>
      <c r="AM22340" s="255">
        <v>2092.5</v>
      </c>
      <c r="AO22340" s="228" t="s">
        <v>43391</v>
      </c>
      <c r="AP22340" s="229">
        <v>113363.07</v>
      </c>
    </row>
    <row r="22341" spans="38:42" x14ac:dyDescent="0.55000000000000004">
      <c r="AL22341" s="254" t="s">
        <v>30761</v>
      </c>
      <c r="AM22341" s="255">
        <v>7450</v>
      </c>
      <c r="AO22341" s="228" t="s">
        <v>50784</v>
      </c>
      <c r="AP22341" s="229">
        <v>43443.97</v>
      </c>
    </row>
    <row r="22342" spans="38:42" x14ac:dyDescent="0.55000000000000004">
      <c r="AL22342" s="254" t="s">
        <v>30762</v>
      </c>
      <c r="AM22342" s="255">
        <v>150143.9</v>
      </c>
      <c r="AO22342" s="228" t="s">
        <v>29419</v>
      </c>
      <c r="AP22342" s="229">
        <v>47626.95</v>
      </c>
    </row>
    <row r="22343" spans="38:42" x14ac:dyDescent="0.55000000000000004">
      <c r="AL22343" s="254" t="s">
        <v>14592</v>
      </c>
      <c r="AM22343" s="255">
        <v>30306.61</v>
      </c>
      <c r="AO22343" s="228" t="s">
        <v>50785</v>
      </c>
      <c r="AP22343" s="229">
        <v>49904.639999999999</v>
      </c>
    </row>
    <row r="22344" spans="38:42" x14ac:dyDescent="0.55000000000000004">
      <c r="AL22344" s="254" t="s">
        <v>30763</v>
      </c>
      <c r="AM22344" s="255">
        <v>14560.78</v>
      </c>
      <c r="AO22344" s="228" t="s">
        <v>50786</v>
      </c>
      <c r="AP22344" s="229">
        <v>8057.28</v>
      </c>
    </row>
    <row r="22345" spans="38:42" x14ac:dyDescent="0.55000000000000004">
      <c r="AL22345" s="254" t="s">
        <v>30764</v>
      </c>
      <c r="AM22345" s="255">
        <v>1284</v>
      </c>
      <c r="AO22345" s="228" t="s">
        <v>29422</v>
      </c>
      <c r="AP22345" s="229">
        <v>20597</v>
      </c>
    </row>
    <row r="22346" spans="38:42" x14ac:dyDescent="0.55000000000000004">
      <c r="AL22346" s="254" t="s">
        <v>30765</v>
      </c>
      <c r="AM22346" s="255">
        <v>88695.96</v>
      </c>
      <c r="AO22346" s="228" t="s">
        <v>50787</v>
      </c>
      <c r="AP22346" s="229">
        <v>97114.03</v>
      </c>
    </row>
    <row r="22347" spans="38:42" x14ac:dyDescent="0.55000000000000004">
      <c r="AL22347" s="254" t="s">
        <v>30766</v>
      </c>
      <c r="AM22347" s="255">
        <v>127.39</v>
      </c>
      <c r="AO22347" s="228" t="s">
        <v>50788</v>
      </c>
      <c r="AP22347" s="229">
        <v>41987</v>
      </c>
    </row>
    <row r="22348" spans="38:42" x14ac:dyDescent="0.55000000000000004">
      <c r="AL22348" s="254" t="s">
        <v>14594</v>
      </c>
      <c r="AM22348" s="255">
        <v>31152.89</v>
      </c>
      <c r="AO22348" s="228" t="s">
        <v>54591</v>
      </c>
      <c r="AP22348" s="229">
        <v>3461.54</v>
      </c>
    </row>
    <row r="22349" spans="38:42" x14ac:dyDescent="0.55000000000000004">
      <c r="AL22349" s="254" t="s">
        <v>14595</v>
      </c>
      <c r="AM22349" s="255">
        <v>81365.64</v>
      </c>
      <c r="AO22349" s="228" t="s">
        <v>39585</v>
      </c>
      <c r="AP22349" s="229">
        <v>51133.71</v>
      </c>
    </row>
    <row r="22350" spans="38:42" x14ac:dyDescent="0.55000000000000004">
      <c r="AL22350" s="254" t="s">
        <v>30770</v>
      </c>
      <c r="AM22350" s="255">
        <v>8445.81</v>
      </c>
      <c r="AO22350" s="228" t="s">
        <v>49434</v>
      </c>
      <c r="AP22350" s="229">
        <v>9963.2999999999993</v>
      </c>
    </row>
    <row r="22351" spans="38:42" x14ac:dyDescent="0.55000000000000004">
      <c r="AL22351" s="254" t="s">
        <v>14597</v>
      </c>
      <c r="AM22351" s="255">
        <v>164391.16</v>
      </c>
      <c r="AO22351" s="228" t="s">
        <v>46200</v>
      </c>
      <c r="AP22351" s="229">
        <v>37000</v>
      </c>
    </row>
    <row r="22352" spans="38:42" x14ac:dyDescent="0.55000000000000004">
      <c r="AL22352" s="254" t="s">
        <v>50824</v>
      </c>
      <c r="AM22352" s="255">
        <v>4624005.93</v>
      </c>
      <c r="AO22352" s="228" t="s">
        <v>39586</v>
      </c>
      <c r="AP22352" s="229">
        <v>7455.11</v>
      </c>
    </row>
    <row r="22353" spans="38:42" x14ac:dyDescent="0.55000000000000004">
      <c r="AL22353" s="254" t="s">
        <v>55679</v>
      </c>
      <c r="AM22353" s="255">
        <v>-134374.32</v>
      </c>
      <c r="AO22353" s="228" t="s">
        <v>46201</v>
      </c>
      <c r="AP22353" s="229">
        <v>25200</v>
      </c>
    </row>
    <row r="22354" spans="38:42" x14ac:dyDescent="0.55000000000000004">
      <c r="AL22354" s="254" t="s">
        <v>14598</v>
      </c>
      <c r="AM22354" s="255">
        <v>1463397.34</v>
      </c>
      <c r="AO22354" s="228" t="s">
        <v>29427</v>
      </c>
      <c r="AP22354" s="229">
        <v>10155.32</v>
      </c>
    </row>
    <row r="22355" spans="38:42" x14ac:dyDescent="0.55000000000000004">
      <c r="AL22355" s="254" t="s">
        <v>14599</v>
      </c>
      <c r="AM22355" s="255">
        <v>33320.54</v>
      </c>
      <c r="AO22355" s="228" t="s">
        <v>54592</v>
      </c>
      <c r="AP22355" s="229">
        <v>650</v>
      </c>
    </row>
    <row r="22356" spans="38:42" x14ac:dyDescent="0.55000000000000004">
      <c r="AL22356" s="254" t="s">
        <v>30772</v>
      </c>
      <c r="AM22356" s="255">
        <v>5710.74</v>
      </c>
      <c r="AO22356" s="228" t="s">
        <v>49435</v>
      </c>
      <c r="AP22356" s="229">
        <v>35966.660000000003</v>
      </c>
    </row>
    <row r="22357" spans="38:42" x14ac:dyDescent="0.55000000000000004">
      <c r="AL22357" s="254" t="s">
        <v>14600</v>
      </c>
      <c r="AM22357" s="255">
        <v>1243352.48</v>
      </c>
      <c r="AO22357" s="228" t="s">
        <v>29428</v>
      </c>
      <c r="AP22357" s="229">
        <v>101561.29</v>
      </c>
    </row>
    <row r="22358" spans="38:42" x14ac:dyDescent="0.55000000000000004">
      <c r="AL22358" s="254" t="s">
        <v>14601</v>
      </c>
      <c r="AM22358" s="255">
        <v>3189.56</v>
      </c>
      <c r="AO22358" s="228" t="s">
        <v>29448</v>
      </c>
      <c r="AP22358" s="229">
        <v>6527.78</v>
      </c>
    </row>
    <row r="22359" spans="38:42" x14ac:dyDescent="0.55000000000000004">
      <c r="AL22359" s="254" t="s">
        <v>14603</v>
      </c>
      <c r="AM22359" s="255">
        <v>-951562.34</v>
      </c>
      <c r="AO22359" s="228" t="s">
        <v>43392</v>
      </c>
      <c r="AP22359" s="229">
        <v>9800</v>
      </c>
    </row>
    <row r="22360" spans="38:42" x14ac:dyDescent="0.55000000000000004">
      <c r="AL22360" s="254" t="s">
        <v>14604</v>
      </c>
      <c r="AM22360" s="255">
        <v>804606.62</v>
      </c>
      <c r="AO22360" s="228" t="s">
        <v>46202</v>
      </c>
      <c r="AP22360" s="229">
        <v>94825</v>
      </c>
    </row>
    <row r="22361" spans="38:42" x14ac:dyDescent="0.55000000000000004">
      <c r="AL22361" s="254" t="s">
        <v>58128</v>
      </c>
      <c r="AM22361" s="255">
        <v>15372</v>
      </c>
      <c r="AO22361" s="228" t="s">
        <v>50789</v>
      </c>
      <c r="AP22361" s="229">
        <v>42070</v>
      </c>
    </row>
    <row r="22362" spans="38:42" x14ac:dyDescent="0.55000000000000004">
      <c r="AL22362" s="254" t="s">
        <v>30775</v>
      </c>
      <c r="AM22362" s="255">
        <v>-145138.37</v>
      </c>
      <c r="AO22362" s="228" t="s">
        <v>29450</v>
      </c>
      <c r="AP22362" s="229">
        <v>8616.89</v>
      </c>
    </row>
    <row r="22363" spans="38:42" x14ac:dyDescent="0.55000000000000004">
      <c r="AL22363" s="254" t="s">
        <v>30776</v>
      </c>
      <c r="AM22363" s="255">
        <v>34528.94</v>
      </c>
      <c r="AO22363" s="228" t="s">
        <v>50790</v>
      </c>
      <c r="AP22363" s="229">
        <v>101.83</v>
      </c>
    </row>
    <row r="22364" spans="38:42" x14ac:dyDescent="0.55000000000000004">
      <c r="AL22364" s="254" t="s">
        <v>30777</v>
      </c>
      <c r="AM22364" s="255">
        <v>827.29</v>
      </c>
      <c r="AO22364" s="228" t="s">
        <v>29451</v>
      </c>
      <c r="AP22364" s="229">
        <v>105</v>
      </c>
    </row>
    <row r="22365" spans="38:42" x14ac:dyDescent="0.55000000000000004">
      <c r="AL22365" s="254" t="s">
        <v>30778</v>
      </c>
      <c r="AM22365" s="255">
        <v>8851.9599999999991</v>
      </c>
      <c r="AO22365" s="228" t="s">
        <v>29452</v>
      </c>
      <c r="AP22365" s="229">
        <v>472.78</v>
      </c>
    </row>
    <row r="22366" spans="38:42" x14ac:dyDescent="0.55000000000000004">
      <c r="AL22366" s="254" t="s">
        <v>30780</v>
      </c>
      <c r="AM22366" s="255">
        <v>1125</v>
      </c>
      <c r="AO22366" s="228" t="s">
        <v>29453</v>
      </c>
      <c r="AP22366" s="229">
        <v>33.76</v>
      </c>
    </row>
    <row r="22367" spans="38:42" x14ac:dyDescent="0.55000000000000004">
      <c r="AL22367" s="254" t="s">
        <v>62420</v>
      </c>
      <c r="AM22367" s="255">
        <v>14923</v>
      </c>
      <c r="AO22367" s="228" t="s">
        <v>50791</v>
      </c>
      <c r="AP22367" s="229">
        <v>23.42</v>
      </c>
    </row>
    <row r="22368" spans="38:42" x14ac:dyDescent="0.55000000000000004">
      <c r="AL22368" s="254" t="s">
        <v>30786</v>
      </c>
      <c r="AM22368" s="255">
        <v>765.82</v>
      </c>
      <c r="AO22368" s="228" t="s">
        <v>29454</v>
      </c>
      <c r="AP22368" s="229">
        <v>42.15</v>
      </c>
    </row>
    <row r="22369" spans="38:42" x14ac:dyDescent="0.55000000000000004">
      <c r="AL22369" s="254" t="s">
        <v>30793</v>
      </c>
      <c r="AM22369" s="255">
        <v>2498.2199999999998</v>
      </c>
      <c r="AO22369" s="228" t="s">
        <v>29455</v>
      </c>
      <c r="AP22369" s="229">
        <v>3.36</v>
      </c>
    </row>
    <row r="22370" spans="38:42" x14ac:dyDescent="0.55000000000000004">
      <c r="AL22370" s="254" t="s">
        <v>30794</v>
      </c>
      <c r="AM22370" s="255">
        <v>190</v>
      </c>
      <c r="AO22370" s="228" t="s">
        <v>29456</v>
      </c>
      <c r="AP22370" s="229">
        <v>95580.65</v>
      </c>
    </row>
    <row r="22371" spans="38:42" x14ac:dyDescent="0.55000000000000004">
      <c r="AL22371" s="254" t="s">
        <v>50825</v>
      </c>
      <c r="AM22371" s="255">
        <v>-1154.8699999999999</v>
      </c>
      <c r="AO22371" s="228" t="s">
        <v>29457</v>
      </c>
      <c r="AP22371" s="229">
        <v>1669.87</v>
      </c>
    </row>
    <row r="22372" spans="38:42" x14ac:dyDescent="0.55000000000000004">
      <c r="AL22372" s="254" t="s">
        <v>50826</v>
      </c>
      <c r="AM22372" s="255">
        <v>205</v>
      </c>
      <c r="AO22372" s="228" t="s">
        <v>50792</v>
      </c>
      <c r="AP22372" s="229">
        <v>304.58999999999997</v>
      </c>
    </row>
    <row r="22373" spans="38:42" x14ac:dyDescent="0.55000000000000004">
      <c r="AL22373" s="254" t="s">
        <v>65225</v>
      </c>
      <c r="AM22373" s="255">
        <v>-35155.440000000002</v>
      </c>
      <c r="AO22373" s="228" t="s">
        <v>29458</v>
      </c>
      <c r="AP22373" s="229">
        <v>40553.089999999997</v>
      </c>
    </row>
    <row r="22374" spans="38:42" x14ac:dyDescent="0.55000000000000004">
      <c r="AL22374" s="254" t="s">
        <v>30797</v>
      </c>
      <c r="AM22374" s="255">
        <v>16042.84</v>
      </c>
      <c r="AO22374" s="228" t="s">
        <v>29478</v>
      </c>
      <c r="AP22374" s="229">
        <v>7737</v>
      </c>
    </row>
    <row r="22375" spans="38:42" x14ac:dyDescent="0.55000000000000004">
      <c r="AL22375" s="254" t="s">
        <v>30799</v>
      </c>
      <c r="AM22375" s="255">
        <v>9558.39</v>
      </c>
      <c r="AO22375" s="228" t="s">
        <v>29479</v>
      </c>
      <c r="AP22375" s="229">
        <v>20000</v>
      </c>
    </row>
    <row r="22376" spans="38:42" x14ac:dyDescent="0.55000000000000004">
      <c r="AL22376" s="254" t="s">
        <v>30802</v>
      </c>
      <c r="AM22376" s="255">
        <v>2784.72</v>
      </c>
      <c r="AO22376" s="228" t="s">
        <v>49436</v>
      </c>
      <c r="AP22376" s="229">
        <v>291499.96999999997</v>
      </c>
    </row>
    <row r="22377" spans="38:42" x14ac:dyDescent="0.55000000000000004">
      <c r="AL22377" s="254" t="s">
        <v>30803</v>
      </c>
      <c r="AM22377" s="255">
        <v>37658.78</v>
      </c>
      <c r="AO22377" s="228" t="s">
        <v>46203</v>
      </c>
      <c r="AP22377" s="229">
        <v>196471.31</v>
      </c>
    </row>
    <row r="22378" spans="38:42" x14ac:dyDescent="0.55000000000000004">
      <c r="AL22378" s="254" t="s">
        <v>56892</v>
      </c>
      <c r="AM22378" s="255">
        <v>-124.3</v>
      </c>
      <c r="AO22378" s="228" t="s">
        <v>29481</v>
      </c>
      <c r="AP22378" s="229">
        <v>33113</v>
      </c>
    </row>
    <row r="22379" spans="38:42" x14ac:dyDescent="0.55000000000000004">
      <c r="AL22379" s="254" t="s">
        <v>30807</v>
      </c>
      <c r="AM22379" s="255">
        <v>2310.48</v>
      </c>
      <c r="AO22379" s="228" t="s">
        <v>29482</v>
      </c>
      <c r="AP22379" s="229">
        <v>5279</v>
      </c>
    </row>
    <row r="22380" spans="38:42" x14ac:dyDescent="0.55000000000000004">
      <c r="AL22380" s="254" t="s">
        <v>54651</v>
      </c>
      <c r="AM22380" s="255">
        <v>37308.410000000003</v>
      </c>
      <c r="AO22380" s="228" t="s">
        <v>29505</v>
      </c>
      <c r="AP22380" s="229">
        <v>3045</v>
      </c>
    </row>
    <row r="22381" spans="38:42" x14ac:dyDescent="0.55000000000000004">
      <c r="AL22381" s="254" t="s">
        <v>55680</v>
      </c>
      <c r="AM22381" s="255">
        <v>-1776.99</v>
      </c>
      <c r="AO22381" s="228" t="s">
        <v>43393</v>
      </c>
      <c r="AP22381" s="229">
        <v>3000</v>
      </c>
    </row>
    <row r="22382" spans="38:42" x14ac:dyDescent="0.55000000000000004">
      <c r="AL22382" s="254" t="s">
        <v>30808</v>
      </c>
      <c r="AM22382" s="255">
        <v>57503.81</v>
      </c>
      <c r="AO22382" s="228" t="s">
        <v>43394</v>
      </c>
      <c r="AP22382" s="229">
        <v>26880</v>
      </c>
    </row>
    <row r="22383" spans="38:42" x14ac:dyDescent="0.55000000000000004">
      <c r="AL22383" s="254" t="s">
        <v>30809</v>
      </c>
      <c r="AM22383" s="255">
        <v>619614.76</v>
      </c>
      <c r="AO22383" s="228" t="s">
        <v>46204</v>
      </c>
      <c r="AP22383" s="229">
        <v>101250</v>
      </c>
    </row>
    <row r="22384" spans="38:42" x14ac:dyDescent="0.55000000000000004">
      <c r="AL22384" s="254" t="s">
        <v>36899</v>
      </c>
      <c r="AM22384" s="255">
        <v>-2010.09</v>
      </c>
      <c r="AO22384" s="228" t="s">
        <v>43395</v>
      </c>
      <c r="AP22384" s="229">
        <v>7500</v>
      </c>
    </row>
    <row r="22385" spans="38:42" x14ac:dyDescent="0.55000000000000004">
      <c r="AL22385" s="254" t="s">
        <v>30810</v>
      </c>
      <c r="AM22385" s="255">
        <v>1032.27</v>
      </c>
      <c r="AO22385" s="228" t="s">
        <v>50793</v>
      </c>
      <c r="AP22385" s="229">
        <v>46500</v>
      </c>
    </row>
    <row r="22386" spans="38:42" x14ac:dyDescent="0.55000000000000004">
      <c r="AL22386" s="254" t="s">
        <v>54652</v>
      </c>
      <c r="AM22386" s="255">
        <v>1137.1600000000001</v>
      </c>
      <c r="AO22386" s="228" t="s">
        <v>29507</v>
      </c>
      <c r="AP22386" s="229">
        <v>10777.98</v>
      </c>
    </row>
    <row r="22387" spans="38:42" x14ac:dyDescent="0.55000000000000004">
      <c r="AL22387" s="254" t="s">
        <v>30811</v>
      </c>
      <c r="AM22387" s="255">
        <v>23325.38</v>
      </c>
      <c r="AO22387" s="228" t="s">
        <v>50794</v>
      </c>
      <c r="AP22387" s="229">
        <v>550.54999999999995</v>
      </c>
    </row>
    <row r="22388" spans="38:42" x14ac:dyDescent="0.55000000000000004">
      <c r="AL22388" s="254" t="s">
        <v>30812</v>
      </c>
      <c r="AM22388" s="255">
        <v>47931.02</v>
      </c>
      <c r="AO22388" s="228" t="s">
        <v>29508</v>
      </c>
      <c r="AP22388" s="229">
        <v>128.78</v>
      </c>
    </row>
    <row r="22389" spans="38:42" x14ac:dyDescent="0.55000000000000004">
      <c r="AL22389" s="254" t="s">
        <v>30813</v>
      </c>
      <c r="AM22389" s="255">
        <v>127320.88</v>
      </c>
      <c r="AO22389" s="228" t="s">
        <v>50795</v>
      </c>
      <c r="AP22389" s="229">
        <v>833.6</v>
      </c>
    </row>
    <row r="22390" spans="38:42" x14ac:dyDescent="0.55000000000000004">
      <c r="AL22390" s="254" t="s">
        <v>30814</v>
      </c>
      <c r="AM22390" s="255">
        <v>61990.75</v>
      </c>
      <c r="AO22390" s="228" t="s">
        <v>29509</v>
      </c>
      <c r="AP22390" s="229">
        <v>142.18</v>
      </c>
    </row>
    <row r="22391" spans="38:42" x14ac:dyDescent="0.55000000000000004">
      <c r="AL22391" s="254" t="s">
        <v>30815</v>
      </c>
      <c r="AM22391" s="255">
        <v>7799.82</v>
      </c>
      <c r="AO22391" s="228" t="s">
        <v>50796</v>
      </c>
      <c r="AP22391" s="229">
        <v>21.99</v>
      </c>
    </row>
    <row r="22392" spans="38:42" x14ac:dyDescent="0.55000000000000004">
      <c r="AL22392" s="254" t="s">
        <v>30816</v>
      </c>
      <c r="AM22392" s="255">
        <v>18702.740000000002</v>
      </c>
      <c r="AO22392" s="228" t="s">
        <v>50797</v>
      </c>
      <c r="AP22392" s="229">
        <v>47.49</v>
      </c>
    </row>
    <row r="22393" spans="38:42" x14ac:dyDescent="0.55000000000000004">
      <c r="AL22393" s="254" t="s">
        <v>30817</v>
      </c>
      <c r="AM22393" s="255">
        <v>4817.59</v>
      </c>
      <c r="AO22393" s="228" t="s">
        <v>50798</v>
      </c>
      <c r="AP22393" s="229">
        <v>2.99</v>
      </c>
    </row>
    <row r="22394" spans="38:42" x14ac:dyDescent="0.55000000000000004">
      <c r="AL22394" s="254" t="s">
        <v>30818</v>
      </c>
      <c r="AM22394" s="255">
        <v>34701.75</v>
      </c>
      <c r="AO22394" s="228" t="s">
        <v>50799</v>
      </c>
      <c r="AP22394" s="229">
        <v>1154.8699999999999</v>
      </c>
    </row>
    <row r="22395" spans="38:42" x14ac:dyDescent="0.55000000000000004">
      <c r="AL22395" s="254" t="s">
        <v>30819</v>
      </c>
      <c r="AM22395" s="255">
        <v>6553.75</v>
      </c>
      <c r="AO22395" s="228" t="s">
        <v>43396</v>
      </c>
      <c r="AP22395" s="229">
        <v>2232.27</v>
      </c>
    </row>
    <row r="22396" spans="38:42" x14ac:dyDescent="0.55000000000000004">
      <c r="AL22396" s="254" t="s">
        <v>30821</v>
      </c>
      <c r="AM22396" s="255">
        <v>1819.12</v>
      </c>
      <c r="AO22396" s="228" t="s">
        <v>29511</v>
      </c>
      <c r="AP22396" s="229">
        <v>4852.1000000000004</v>
      </c>
    </row>
    <row r="22397" spans="38:42" x14ac:dyDescent="0.55000000000000004">
      <c r="AL22397" s="254" t="s">
        <v>30822</v>
      </c>
      <c r="AM22397" s="255">
        <v>17950.28</v>
      </c>
      <c r="AO22397" s="228" t="s">
        <v>29512</v>
      </c>
      <c r="AP22397" s="229">
        <v>76264.94</v>
      </c>
    </row>
    <row r="22398" spans="38:42" x14ac:dyDescent="0.55000000000000004">
      <c r="AL22398" s="254" t="s">
        <v>34347</v>
      </c>
      <c r="AM22398" s="255">
        <v>9938</v>
      </c>
      <c r="AO22398" s="228" t="s">
        <v>29513</v>
      </c>
      <c r="AP22398" s="229">
        <v>79719.460000000006</v>
      </c>
    </row>
    <row r="22399" spans="38:42" x14ac:dyDescent="0.55000000000000004">
      <c r="AL22399" s="254" t="s">
        <v>30825</v>
      </c>
      <c r="AM22399" s="255">
        <v>422871.47</v>
      </c>
      <c r="AO22399" s="228" t="s">
        <v>29530</v>
      </c>
      <c r="AP22399" s="229">
        <v>30193.22</v>
      </c>
    </row>
    <row r="22400" spans="38:42" x14ac:dyDescent="0.55000000000000004">
      <c r="AL22400" s="254" t="s">
        <v>30827</v>
      </c>
      <c r="AM22400" s="255">
        <v>193540.47</v>
      </c>
      <c r="AO22400" s="228" t="s">
        <v>29532</v>
      </c>
      <c r="AP22400" s="229">
        <v>78608.7</v>
      </c>
    </row>
    <row r="22401" spans="38:42" x14ac:dyDescent="0.55000000000000004">
      <c r="AL22401" s="254" t="s">
        <v>30828</v>
      </c>
      <c r="AM22401" s="255">
        <v>60.54</v>
      </c>
      <c r="AO22401" s="228" t="s">
        <v>46205</v>
      </c>
      <c r="AP22401" s="229">
        <v>125500</v>
      </c>
    </row>
    <row r="22402" spans="38:42" x14ac:dyDescent="0.55000000000000004">
      <c r="AL22402" s="254" t="s">
        <v>30829</v>
      </c>
      <c r="AM22402" s="255">
        <v>69384.63</v>
      </c>
      <c r="AO22402" s="228" t="s">
        <v>50800</v>
      </c>
      <c r="AP22402" s="229">
        <v>5104.8</v>
      </c>
    </row>
    <row r="22403" spans="38:42" x14ac:dyDescent="0.55000000000000004">
      <c r="AL22403" s="254" t="s">
        <v>30830</v>
      </c>
      <c r="AM22403" s="255">
        <v>194155.27</v>
      </c>
      <c r="AO22403" s="228" t="s">
        <v>29534</v>
      </c>
      <c r="AP22403" s="229">
        <v>18333.740000000002</v>
      </c>
    </row>
    <row r="22404" spans="38:42" x14ac:dyDescent="0.55000000000000004">
      <c r="AL22404" s="254" t="s">
        <v>55681</v>
      </c>
      <c r="AM22404" s="255">
        <v>57.92</v>
      </c>
      <c r="AO22404" s="228" t="s">
        <v>29535</v>
      </c>
      <c r="AP22404" s="229">
        <v>3143</v>
      </c>
    </row>
    <row r="22405" spans="38:42" x14ac:dyDescent="0.55000000000000004">
      <c r="AL22405" s="254" t="s">
        <v>30831</v>
      </c>
      <c r="AM22405" s="255">
        <v>7568.89</v>
      </c>
      <c r="AO22405" s="228" t="s">
        <v>29536</v>
      </c>
      <c r="AP22405" s="229">
        <v>21000</v>
      </c>
    </row>
    <row r="22406" spans="38:42" x14ac:dyDescent="0.55000000000000004">
      <c r="AL22406" s="254" t="s">
        <v>30832</v>
      </c>
      <c r="AM22406" s="255">
        <v>346.55</v>
      </c>
      <c r="AO22406" s="228" t="s">
        <v>29537</v>
      </c>
      <c r="AP22406" s="229">
        <v>29768.85</v>
      </c>
    </row>
    <row r="22407" spans="38:42" x14ac:dyDescent="0.55000000000000004">
      <c r="AL22407" s="254" t="s">
        <v>58129</v>
      </c>
      <c r="AM22407" s="255">
        <v>93.52</v>
      </c>
      <c r="AO22407" s="228" t="s">
        <v>14424</v>
      </c>
      <c r="AP22407" s="229">
        <v>25598</v>
      </c>
    </row>
    <row r="22408" spans="38:42" x14ac:dyDescent="0.55000000000000004">
      <c r="AL22408" s="254" t="s">
        <v>30833</v>
      </c>
      <c r="AM22408" s="255">
        <v>263104.62</v>
      </c>
      <c r="AO22408" s="228" t="s">
        <v>50801</v>
      </c>
      <c r="AP22408" s="229">
        <v>15817</v>
      </c>
    </row>
    <row r="22409" spans="38:42" x14ac:dyDescent="0.55000000000000004">
      <c r="AL22409" s="254" t="s">
        <v>30834</v>
      </c>
      <c r="AM22409" s="255">
        <v>11450.52</v>
      </c>
      <c r="AO22409" s="228" t="s">
        <v>29547</v>
      </c>
      <c r="AP22409" s="229">
        <v>3564</v>
      </c>
    </row>
    <row r="22410" spans="38:42" x14ac:dyDescent="0.55000000000000004">
      <c r="AL22410" s="254" t="s">
        <v>30835</v>
      </c>
      <c r="AM22410" s="255">
        <v>145403.43</v>
      </c>
      <c r="AO22410" s="228" t="s">
        <v>46206</v>
      </c>
      <c r="AP22410" s="229">
        <v>86500</v>
      </c>
    </row>
    <row r="22411" spans="38:42" x14ac:dyDescent="0.55000000000000004">
      <c r="AL22411" s="254" t="s">
        <v>30836</v>
      </c>
      <c r="AM22411" s="255">
        <v>489.88</v>
      </c>
      <c r="AO22411" s="228" t="s">
        <v>46207</v>
      </c>
      <c r="AP22411" s="229">
        <v>6617.25</v>
      </c>
    </row>
    <row r="22412" spans="38:42" x14ac:dyDescent="0.55000000000000004">
      <c r="AL22412" s="254" t="s">
        <v>30837</v>
      </c>
      <c r="AM22412" s="255">
        <v>48</v>
      </c>
      <c r="AO22412" s="228" t="s">
        <v>29548</v>
      </c>
      <c r="AP22412" s="229">
        <v>4179</v>
      </c>
    </row>
    <row r="22413" spans="38:42" x14ac:dyDescent="0.55000000000000004">
      <c r="AL22413" s="254" t="s">
        <v>30838</v>
      </c>
      <c r="AM22413" s="255">
        <v>25712.48</v>
      </c>
      <c r="AO22413" s="228" t="s">
        <v>54593</v>
      </c>
      <c r="AP22413" s="229">
        <v>11634</v>
      </c>
    </row>
    <row r="22414" spans="38:42" x14ac:dyDescent="0.55000000000000004">
      <c r="AL22414" s="254" t="s">
        <v>54653</v>
      </c>
      <c r="AM22414" s="255">
        <v>8519.7900000000009</v>
      </c>
      <c r="AO22414" s="228" t="s">
        <v>29549</v>
      </c>
      <c r="AP22414" s="229">
        <v>35110.410000000003</v>
      </c>
    </row>
    <row r="22415" spans="38:42" x14ac:dyDescent="0.55000000000000004">
      <c r="AL22415" s="254" t="s">
        <v>55682</v>
      </c>
      <c r="AM22415" s="255">
        <v>-0.26</v>
      </c>
      <c r="AO22415" s="228" t="s">
        <v>54594</v>
      </c>
      <c r="AP22415" s="229">
        <v>71672</v>
      </c>
    </row>
    <row r="22416" spans="38:42" x14ac:dyDescent="0.55000000000000004">
      <c r="AL22416" s="254" t="s">
        <v>30839</v>
      </c>
      <c r="AM22416" s="255">
        <v>630492.64</v>
      </c>
      <c r="AO22416" s="228" t="s">
        <v>29550</v>
      </c>
      <c r="AP22416" s="229">
        <v>12431</v>
      </c>
    </row>
    <row r="22417" spans="38:42" x14ac:dyDescent="0.55000000000000004">
      <c r="AL22417" s="254" t="s">
        <v>30840</v>
      </c>
      <c r="AM22417" s="255">
        <v>63761.73</v>
      </c>
      <c r="AO22417" s="228" t="s">
        <v>54595</v>
      </c>
      <c r="AP22417" s="229">
        <v>35181.9</v>
      </c>
    </row>
    <row r="22418" spans="38:42" x14ac:dyDescent="0.55000000000000004">
      <c r="AL22418" s="254" t="s">
        <v>36900</v>
      </c>
      <c r="AM22418" s="255">
        <v>988.17</v>
      </c>
      <c r="AO22418" s="228" t="s">
        <v>29556</v>
      </c>
      <c r="AP22418" s="229">
        <v>9372.02</v>
      </c>
    </row>
    <row r="22419" spans="38:42" x14ac:dyDescent="0.55000000000000004">
      <c r="AL22419" s="254" t="s">
        <v>30841</v>
      </c>
      <c r="AM22419" s="255">
        <v>31477.52</v>
      </c>
      <c r="AO22419" s="228" t="s">
        <v>46208</v>
      </c>
      <c r="AP22419" s="229">
        <v>83603.75</v>
      </c>
    </row>
    <row r="22420" spans="38:42" x14ac:dyDescent="0.55000000000000004">
      <c r="AL22420" s="254" t="s">
        <v>36901</v>
      </c>
      <c r="AM22420" s="255">
        <v>-597.69000000000005</v>
      </c>
      <c r="AO22420" s="228" t="s">
        <v>54596</v>
      </c>
      <c r="AP22420" s="229">
        <v>10180.31</v>
      </c>
    </row>
    <row r="22421" spans="38:42" x14ac:dyDescent="0.55000000000000004">
      <c r="AL22421" s="254" t="s">
        <v>30846</v>
      </c>
      <c r="AM22421" s="255">
        <v>1671.78</v>
      </c>
      <c r="AO22421" s="228" t="s">
        <v>54597</v>
      </c>
      <c r="AP22421" s="229">
        <v>7903</v>
      </c>
    </row>
    <row r="22422" spans="38:42" x14ac:dyDescent="0.55000000000000004">
      <c r="AL22422" s="254" t="s">
        <v>54654</v>
      </c>
      <c r="AM22422" s="255">
        <v>9252.5</v>
      </c>
      <c r="AO22422" s="228" t="s">
        <v>29557</v>
      </c>
      <c r="AP22422" s="229">
        <v>716.15</v>
      </c>
    </row>
    <row r="22423" spans="38:42" x14ac:dyDescent="0.55000000000000004">
      <c r="AL22423" s="254" t="s">
        <v>30849</v>
      </c>
      <c r="AM22423" s="255">
        <v>20423.41</v>
      </c>
      <c r="AO22423" s="228" t="s">
        <v>43397</v>
      </c>
      <c r="AP22423" s="229">
        <v>4307.5200000000004</v>
      </c>
    </row>
    <row r="22424" spans="38:42" x14ac:dyDescent="0.55000000000000004">
      <c r="AL22424" s="254" t="s">
        <v>49476</v>
      </c>
      <c r="AM22424" s="255">
        <v>3865.76</v>
      </c>
      <c r="AO22424" s="228" t="s">
        <v>43398</v>
      </c>
      <c r="AP22424" s="229">
        <v>3945</v>
      </c>
    </row>
    <row r="22425" spans="38:42" x14ac:dyDescent="0.55000000000000004">
      <c r="AL22425" s="254" t="s">
        <v>30851</v>
      </c>
      <c r="AM22425" s="255">
        <v>37014.79</v>
      </c>
      <c r="AO22425" s="228" t="s">
        <v>29558</v>
      </c>
      <c r="AP22425" s="229">
        <v>5857.75</v>
      </c>
    </row>
    <row r="22426" spans="38:42" x14ac:dyDescent="0.55000000000000004">
      <c r="AL22426" s="254" t="s">
        <v>30852</v>
      </c>
      <c r="AM22426" s="255">
        <v>789.66</v>
      </c>
      <c r="AO22426" s="228" t="s">
        <v>43399</v>
      </c>
      <c r="AP22426" s="229">
        <v>52199.5</v>
      </c>
    </row>
    <row r="22427" spans="38:42" x14ac:dyDescent="0.55000000000000004">
      <c r="AL22427" s="254" t="s">
        <v>30853</v>
      </c>
      <c r="AM22427" s="255">
        <v>5629.79</v>
      </c>
      <c r="AO22427" s="228" t="s">
        <v>54598</v>
      </c>
      <c r="AP22427" s="229">
        <v>10828.36</v>
      </c>
    </row>
    <row r="22428" spans="38:42" x14ac:dyDescent="0.55000000000000004">
      <c r="AL22428" s="254" t="s">
        <v>30854</v>
      </c>
      <c r="AM22428" s="255">
        <v>14598</v>
      </c>
      <c r="AO22428" s="228" t="s">
        <v>54599</v>
      </c>
      <c r="AP22428" s="229">
        <v>79422</v>
      </c>
    </row>
    <row r="22429" spans="38:42" x14ac:dyDescent="0.55000000000000004">
      <c r="AL22429" s="254" t="s">
        <v>30855</v>
      </c>
      <c r="AM22429" s="255">
        <v>717.91</v>
      </c>
      <c r="AO22429" s="228" t="s">
        <v>46209</v>
      </c>
      <c r="AP22429" s="229">
        <v>42329</v>
      </c>
    </row>
    <row r="22430" spans="38:42" x14ac:dyDescent="0.55000000000000004">
      <c r="AL22430" s="254" t="s">
        <v>30856</v>
      </c>
      <c r="AM22430" s="255">
        <v>385810.11</v>
      </c>
      <c r="AO22430" s="228" t="s">
        <v>46210</v>
      </c>
      <c r="AP22430" s="229">
        <v>463.5</v>
      </c>
    </row>
    <row r="22431" spans="38:42" x14ac:dyDescent="0.55000000000000004">
      <c r="AL22431" s="254" t="s">
        <v>30857</v>
      </c>
      <c r="AM22431" s="255">
        <v>13353.83</v>
      </c>
      <c r="AO22431" s="228" t="s">
        <v>54600</v>
      </c>
      <c r="AP22431" s="229">
        <v>9268</v>
      </c>
    </row>
    <row r="22432" spans="38:42" x14ac:dyDescent="0.55000000000000004">
      <c r="AL22432" s="254" t="s">
        <v>55683</v>
      </c>
      <c r="AM22432" s="255">
        <v>7602.37</v>
      </c>
      <c r="AO22432" s="228" t="s">
        <v>29614</v>
      </c>
      <c r="AP22432" s="229">
        <v>29047.72</v>
      </c>
    </row>
    <row r="22433" spans="38:42" x14ac:dyDescent="0.55000000000000004">
      <c r="AL22433" s="254" t="s">
        <v>40922</v>
      </c>
      <c r="AM22433" s="255">
        <v>1350</v>
      </c>
      <c r="AO22433" s="228" t="s">
        <v>29615</v>
      </c>
      <c r="AP22433" s="229">
        <v>27416.01</v>
      </c>
    </row>
    <row r="22434" spans="38:42" x14ac:dyDescent="0.55000000000000004">
      <c r="AL22434" s="254" t="s">
        <v>54657</v>
      </c>
      <c r="AM22434" s="255">
        <v>520</v>
      </c>
      <c r="AO22434" s="228" t="s">
        <v>34282</v>
      </c>
      <c r="AP22434" s="229">
        <v>7853.82</v>
      </c>
    </row>
    <row r="22435" spans="38:42" x14ac:dyDescent="0.55000000000000004">
      <c r="AL22435" s="254" t="s">
        <v>30858</v>
      </c>
      <c r="AM22435" s="255">
        <v>16592.54</v>
      </c>
      <c r="AO22435" s="228" t="s">
        <v>54601</v>
      </c>
      <c r="AP22435" s="229">
        <v>1252</v>
      </c>
    </row>
    <row r="22436" spans="38:42" x14ac:dyDescent="0.55000000000000004">
      <c r="AL22436" s="254" t="s">
        <v>30859</v>
      </c>
      <c r="AM22436" s="255">
        <v>55074.3</v>
      </c>
      <c r="AO22436" s="228" t="s">
        <v>29616</v>
      </c>
      <c r="AP22436" s="229">
        <v>5095.2</v>
      </c>
    </row>
    <row r="22437" spans="38:42" x14ac:dyDescent="0.55000000000000004">
      <c r="AL22437" s="254" t="s">
        <v>30860</v>
      </c>
      <c r="AM22437" s="255">
        <v>18056</v>
      </c>
      <c r="AO22437" s="228" t="s">
        <v>34283</v>
      </c>
      <c r="AP22437" s="229">
        <v>105320</v>
      </c>
    </row>
    <row r="22438" spans="38:42" x14ac:dyDescent="0.55000000000000004">
      <c r="AL22438" s="254" t="s">
        <v>56893</v>
      </c>
      <c r="AM22438" s="255">
        <v>2417.3200000000002</v>
      </c>
      <c r="AO22438" s="228" t="s">
        <v>29617</v>
      </c>
      <c r="AP22438" s="229">
        <v>4996.0200000000004</v>
      </c>
    </row>
    <row r="22439" spans="38:42" x14ac:dyDescent="0.55000000000000004">
      <c r="AL22439" s="254" t="s">
        <v>30861</v>
      </c>
      <c r="AM22439" s="255">
        <v>130</v>
      </c>
      <c r="AO22439" s="228" t="s">
        <v>29618</v>
      </c>
      <c r="AP22439" s="229">
        <v>6307.66</v>
      </c>
    </row>
    <row r="22440" spans="38:42" x14ac:dyDescent="0.55000000000000004">
      <c r="AL22440" s="254" t="s">
        <v>49477</v>
      </c>
      <c r="AM22440" s="255">
        <v>-2949.66</v>
      </c>
      <c r="AO22440" s="228" t="s">
        <v>40907</v>
      </c>
      <c r="AP22440" s="229">
        <v>45772.13</v>
      </c>
    </row>
    <row r="22441" spans="38:42" x14ac:dyDescent="0.55000000000000004">
      <c r="AL22441" s="254" t="s">
        <v>30862</v>
      </c>
      <c r="AM22441" s="255">
        <v>30571.69</v>
      </c>
      <c r="AO22441" s="228" t="s">
        <v>46211</v>
      </c>
      <c r="AP22441" s="229">
        <v>22428.639999999999</v>
      </c>
    </row>
    <row r="22442" spans="38:42" x14ac:dyDescent="0.55000000000000004">
      <c r="AL22442" s="254" t="s">
        <v>36902</v>
      </c>
      <c r="AM22442" s="255">
        <v>-828.82</v>
      </c>
      <c r="AO22442" s="228" t="s">
        <v>39597</v>
      </c>
      <c r="AP22442" s="229">
        <v>10641.12</v>
      </c>
    </row>
    <row r="22443" spans="38:42" x14ac:dyDescent="0.55000000000000004">
      <c r="AL22443" s="254" t="s">
        <v>30863</v>
      </c>
      <c r="AM22443" s="255">
        <v>724054.71</v>
      </c>
      <c r="AO22443" s="228" t="s">
        <v>49437</v>
      </c>
      <c r="AP22443" s="229">
        <v>21375.200000000001</v>
      </c>
    </row>
    <row r="22444" spans="38:42" x14ac:dyDescent="0.55000000000000004">
      <c r="AL22444" s="254" t="s">
        <v>30864</v>
      </c>
      <c r="AM22444" s="255">
        <v>10159.23</v>
      </c>
      <c r="AO22444" s="228" t="s">
        <v>49438</v>
      </c>
      <c r="AP22444" s="229">
        <v>104</v>
      </c>
    </row>
    <row r="22445" spans="38:42" x14ac:dyDescent="0.55000000000000004">
      <c r="AL22445" s="254" t="s">
        <v>30865</v>
      </c>
      <c r="AM22445" s="255">
        <v>87351.44</v>
      </c>
      <c r="AO22445" s="228" t="s">
        <v>43400</v>
      </c>
      <c r="AP22445" s="229">
        <v>3330.2</v>
      </c>
    </row>
    <row r="22446" spans="38:42" x14ac:dyDescent="0.55000000000000004">
      <c r="AL22446" s="254" t="s">
        <v>46241</v>
      </c>
      <c r="AM22446" s="255">
        <v>5300</v>
      </c>
      <c r="AO22446" s="228" t="s">
        <v>29620</v>
      </c>
      <c r="AP22446" s="229">
        <v>13173.95</v>
      </c>
    </row>
    <row r="22447" spans="38:42" x14ac:dyDescent="0.55000000000000004">
      <c r="AL22447" s="254" t="s">
        <v>30866</v>
      </c>
      <c r="AM22447" s="255">
        <v>19089.21</v>
      </c>
      <c r="AO22447" s="228" t="s">
        <v>43401</v>
      </c>
      <c r="AP22447" s="229">
        <v>480757.5</v>
      </c>
    </row>
    <row r="22448" spans="38:42" x14ac:dyDescent="0.55000000000000004">
      <c r="AL22448" s="254" t="s">
        <v>39628</v>
      </c>
      <c r="AM22448" s="255">
        <v>1891.5</v>
      </c>
      <c r="AO22448" s="228" t="s">
        <v>34284</v>
      </c>
      <c r="AP22448" s="229">
        <v>191999.96</v>
      </c>
    </row>
    <row r="22449" spans="38:42" x14ac:dyDescent="0.55000000000000004">
      <c r="AL22449" s="254" t="s">
        <v>30867</v>
      </c>
      <c r="AM22449" s="255">
        <v>625128.31000000006</v>
      </c>
      <c r="AO22449" s="228" t="s">
        <v>36826</v>
      </c>
      <c r="AP22449" s="229">
        <v>70700</v>
      </c>
    </row>
    <row r="22450" spans="38:42" x14ac:dyDescent="0.55000000000000004">
      <c r="AL22450" s="254" t="s">
        <v>30868</v>
      </c>
      <c r="AM22450" s="255">
        <v>278885.38</v>
      </c>
      <c r="AO22450" s="228" t="s">
        <v>54602</v>
      </c>
      <c r="AP22450" s="229">
        <v>3568.36</v>
      </c>
    </row>
    <row r="22451" spans="38:42" x14ac:dyDescent="0.55000000000000004">
      <c r="AL22451" s="254" t="s">
        <v>30869</v>
      </c>
      <c r="AM22451" s="255">
        <v>337054.35</v>
      </c>
      <c r="AO22451" s="228" t="s">
        <v>40908</v>
      </c>
      <c r="AP22451" s="229">
        <v>19678.38</v>
      </c>
    </row>
    <row r="22452" spans="38:42" x14ac:dyDescent="0.55000000000000004">
      <c r="AL22452" s="254" t="s">
        <v>40923</v>
      </c>
      <c r="AM22452" s="255">
        <v>1016.51</v>
      </c>
      <c r="AO22452" s="228" t="s">
        <v>48562</v>
      </c>
      <c r="AP22452" s="229">
        <v>3281.75</v>
      </c>
    </row>
    <row r="22453" spans="38:42" x14ac:dyDescent="0.55000000000000004">
      <c r="AL22453" s="254" t="s">
        <v>30870</v>
      </c>
      <c r="AM22453" s="255">
        <v>173385.42</v>
      </c>
      <c r="AO22453" s="228" t="s">
        <v>49439</v>
      </c>
      <c r="AP22453" s="229">
        <v>5672</v>
      </c>
    </row>
    <row r="22454" spans="38:42" x14ac:dyDescent="0.55000000000000004">
      <c r="AL22454" s="254" t="s">
        <v>30871</v>
      </c>
      <c r="AM22454" s="255">
        <v>80.459999999999994</v>
      </c>
      <c r="AO22454" s="228" t="s">
        <v>14435</v>
      </c>
      <c r="AP22454" s="229">
        <v>81012.63</v>
      </c>
    </row>
    <row r="22455" spans="38:42" x14ac:dyDescent="0.55000000000000004">
      <c r="AL22455" s="254" t="s">
        <v>60980</v>
      </c>
      <c r="AM22455" s="255">
        <v>149.16</v>
      </c>
      <c r="AO22455" s="228" t="s">
        <v>14436</v>
      </c>
      <c r="AP22455" s="229">
        <v>92994.89</v>
      </c>
    </row>
    <row r="22456" spans="38:42" x14ac:dyDescent="0.55000000000000004">
      <c r="AL22456" s="254" t="s">
        <v>30872</v>
      </c>
      <c r="AM22456" s="255">
        <v>146.43</v>
      </c>
      <c r="AO22456" s="228" t="s">
        <v>14437</v>
      </c>
      <c r="AP22456" s="229">
        <v>31499.39</v>
      </c>
    </row>
    <row r="22457" spans="38:42" x14ac:dyDescent="0.55000000000000004">
      <c r="AL22457" s="254" t="s">
        <v>30873</v>
      </c>
      <c r="AM22457" s="255">
        <v>11.96</v>
      </c>
      <c r="AO22457" s="228" t="s">
        <v>29624</v>
      </c>
      <c r="AP22457" s="229">
        <v>15801.09</v>
      </c>
    </row>
    <row r="22458" spans="38:42" x14ac:dyDescent="0.55000000000000004">
      <c r="AL22458" s="254" t="s">
        <v>30874</v>
      </c>
      <c r="AM22458" s="255">
        <v>1111115.18</v>
      </c>
      <c r="AO22458" s="228" t="s">
        <v>14438</v>
      </c>
      <c r="AP22458" s="229">
        <v>4399.46</v>
      </c>
    </row>
    <row r="22459" spans="38:42" x14ac:dyDescent="0.55000000000000004">
      <c r="AL22459" s="254" t="s">
        <v>47661</v>
      </c>
      <c r="AM22459" s="255">
        <v>92024.5</v>
      </c>
      <c r="AO22459" s="228" t="s">
        <v>35804</v>
      </c>
      <c r="AP22459" s="229">
        <v>23924</v>
      </c>
    </row>
    <row r="22460" spans="38:42" x14ac:dyDescent="0.55000000000000004">
      <c r="AL22460" s="254" t="s">
        <v>30875</v>
      </c>
      <c r="AM22460" s="255">
        <v>186500.86</v>
      </c>
      <c r="AO22460" s="228" t="s">
        <v>36827</v>
      </c>
      <c r="AP22460" s="229">
        <v>1848</v>
      </c>
    </row>
    <row r="22461" spans="38:42" x14ac:dyDescent="0.55000000000000004">
      <c r="AL22461" s="254" t="s">
        <v>30876</v>
      </c>
      <c r="AM22461" s="255">
        <v>94294.8</v>
      </c>
      <c r="AO22461" s="228" t="s">
        <v>54603</v>
      </c>
      <c r="AP22461" s="229">
        <v>8721.5</v>
      </c>
    </row>
    <row r="22462" spans="38:42" x14ac:dyDescent="0.55000000000000004">
      <c r="AL22462" s="254" t="s">
        <v>54660</v>
      </c>
      <c r="AM22462" s="255">
        <v>31368.98</v>
      </c>
      <c r="AO22462" s="228" t="s">
        <v>35805</v>
      </c>
      <c r="AP22462" s="229">
        <v>16961.91</v>
      </c>
    </row>
    <row r="22463" spans="38:42" x14ac:dyDescent="0.55000000000000004">
      <c r="AL22463" s="254" t="s">
        <v>55684</v>
      </c>
      <c r="AM22463" s="255">
        <v>-199237.19</v>
      </c>
      <c r="AO22463" s="228" t="s">
        <v>48563</v>
      </c>
      <c r="AP22463" s="229">
        <v>157.19</v>
      </c>
    </row>
    <row r="22464" spans="38:42" x14ac:dyDescent="0.55000000000000004">
      <c r="AL22464" s="254" t="s">
        <v>30877</v>
      </c>
      <c r="AM22464" s="255">
        <v>431255.38</v>
      </c>
      <c r="AO22464" s="228" t="s">
        <v>29628</v>
      </c>
      <c r="AP22464" s="229">
        <v>289.86</v>
      </c>
    </row>
    <row r="22465" spans="38:42" x14ac:dyDescent="0.55000000000000004">
      <c r="AL22465" s="254" t="s">
        <v>30878</v>
      </c>
      <c r="AM22465" s="255">
        <v>302203.27</v>
      </c>
      <c r="AO22465" s="228" t="s">
        <v>43402</v>
      </c>
      <c r="AP22465" s="229">
        <v>960</v>
      </c>
    </row>
    <row r="22466" spans="38:42" x14ac:dyDescent="0.55000000000000004">
      <c r="AL22466" s="254" t="s">
        <v>46242</v>
      </c>
      <c r="AM22466" s="255">
        <v>6879.79</v>
      </c>
      <c r="AO22466" s="228" t="s">
        <v>14439</v>
      </c>
      <c r="AP22466" s="229">
        <v>201778.46</v>
      </c>
    </row>
    <row r="22467" spans="38:42" x14ac:dyDescent="0.55000000000000004">
      <c r="AL22467" s="254" t="s">
        <v>50827</v>
      </c>
      <c r="AM22467" s="255">
        <v>226.88</v>
      </c>
      <c r="AO22467" s="228" t="s">
        <v>14440</v>
      </c>
      <c r="AP22467" s="229">
        <v>97083.83</v>
      </c>
    </row>
    <row r="22468" spans="38:42" x14ac:dyDescent="0.55000000000000004">
      <c r="AL22468" s="254" t="s">
        <v>54662</v>
      </c>
      <c r="AM22468" s="255">
        <v>6436.26</v>
      </c>
      <c r="AO22468" s="228" t="s">
        <v>29633</v>
      </c>
      <c r="AP22468" s="229">
        <v>128300.72</v>
      </c>
    </row>
    <row r="22469" spans="38:42" x14ac:dyDescent="0.55000000000000004">
      <c r="AL22469" s="254" t="s">
        <v>30879</v>
      </c>
      <c r="AM22469" s="255">
        <v>420449.94</v>
      </c>
      <c r="AO22469" s="228" t="s">
        <v>29634</v>
      </c>
      <c r="AP22469" s="229">
        <v>4770.28</v>
      </c>
    </row>
    <row r="22470" spans="38:42" x14ac:dyDescent="0.55000000000000004">
      <c r="AL22470" s="254" t="s">
        <v>30880</v>
      </c>
      <c r="AM22470" s="255">
        <v>98273.34</v>
      </c>
      <c r="AO22470" s="228" t="s">
        <v>29635</v>
      </c>
      <c r="AP22470" s="229">
        <v>707</v>
      </c>
    </row>
    <row r="22471" spans="38:42" x14ac:dyDescent="0.55000000000000004">
      <c r="AL22471" s="254" t="s">
        <v>30881</v>
      </c>
      <c r="AM22471" s="255">
        <v>168413.08</v>
      </c>
      <c r="AO22471" s="228" t="s">
        <v>29639</v>
      </c>
      <c r="AP22471" s="229">
        <v>44722.559999999998</v>
      </c>
    </row>
    <row r="22472" spans="38:42" x14ac:dyDescent="0.55000000000000004">
      <c r="AL22472" s="254" t="s">
        <v>59368</v>
      </c>
      <c r="AM22472" s="255">
        <v>8475</v>
      </c>
      <c r="AO22472" s="228" t="s">
        <v>29640</v>
      </c>
      <c r="AP22472" s="229">
        <v>16916.03</v>
      </c>
    </row>
    <row r="22473" spans="38:42" x14ac:dyDescent="0.55000000000000004">
      <c r="AL22473" s="254" t="s">
        <v>30882</v>
      </c>
      <c r="AM22473" s="255">
        <v>-5898.62</v>
      </c>
      <c r="AO22473" s="228" t="s">
        <v>29641</v>
      </c>
      <c r="AP22473" s="229">
        <v>15111.54</v>
      </c>
    </row>
    <row r="22474" spans="38:42" x14ac:dyDescent="0.55000000000000004">
      <c r="AL22474" s="254" t="s">
        <v>30883</v>
      </c>
      <c r="AM22474" s="255">
        <v>-165909.46</v>
      </c>
      <c r="AO22474" s="228" t="s">
        <v>29642</v>
      </c>
      <c r="AP22474" s="229">
        <v>-4064.39</v>
      </c>
    </row>
    <row r="22475" spans="38:42" x14ac:dyDescent="0.55000000000000004">
      <c r="AL22475" s="254" t="s">
        <v>30884</v>
      </c>
      <c r="AM22475" s="255">
        <v>7057.82</v>
      </c>
      <c r="AO22475" s="228" t="s">
        <v>47624</v>
      </c>
      <c r="AP22475" s="229">
        <v>131591.67000000001</v>
      </c>
    </row>
    <row r="22476" spans="38:42" x14ac:dyDescent="0.55000000000000004">
      <c r="AL22476" s="254" t="s">
        <v>30885</v>
      </c>
      <c r="AM22476" s="255">
        <v>18707.52</v>
      </c>
      <c r="AO22476" s="228" t="s">
        <v>36828</v>
      </c>
      <c r="AP22476" s="229">
        <v>4957.29</v>
      </c>
    </row>
    <row r="22477" spans="38:42" x14ac:dyDescent="0.55000000000000004">
      <c r="AL22477" s="254" t="s">
        <v>30886</v>
      </c>
      <c r="AM22477" s="255">
        <v>53.59</v>
      </c>
      <c r="AO22477" s="228" t="s">
        <v>54604</v>
      </c>
      <c r="AP22477" s="229">
        <v>23700</v>
      </c>
    </row>
    <row r="22478" spans="38:42" x14ac:dyDescent="0.55000000000000004">
      <c r="AL22478" s="254" t="s">
        <v>35876</v>
      </c>
      <c r="AM22478" s="255">
        <v>39884.79</v>
      </c>
      <c r="AO22478" s="228" t="s">
        <v>40909</v>
      </c>
      <c r="AP22478" s="229">
        <v>37640.03</v>
      </c>
    </row>
    <row r="22479" spans="38:42" x14ac:dyDescent="0.55000000000000004">
      <c r="AL22479" s="254" t="s">
        <v>30887</v>
      </c>
      <c r="AM22479" s="255">
        <v>5293.2</v>
      </c>
      <c r="AO22479" s="228" t="s">
        <v>34292</v>
      </c>
      <c r="AP22479" s="229">
        <v>87005.97</v>
      </c>
    </row>
    <row r="22480" spans="38:42" x14ac:dyDescent="0.55000000000000004">
      <c r="AL22480" s="254" t="s">
        <v>47662</v>
      </c>
      <c r="AM22480" s="255">
        <v>71656.009999999995</v>
      </c>
      <c r="AO22480" s="228" t="s">
        <v>43403</v>
      </c>
      <c r="AP22480" s="229">
        <v>1390.25</v>
      </c>
    </row>
    <row r="22481" spans="38:42" x14ac:dyDescent="0.55000000000000004">
      <c r="AL22481" s="254" t="s">
        <v>56894</v>
      </c>
      <c r="AM22481" s="255">
        <v>8750</v>
      </c>
      <c r="AO22481" s="228" t="s">
        <v>34293</v>
      </c>
      <c r="AP22481" s="229">
        <v>2849.4</v>
      </c>
    </row>
    <row r="22482" spans="38:42" x14ac:dyDescent="0.55000000000000004">
      <c r="AL22482" s="254" t="s">
        <v>30889</v>
      </c>
      <c r="AM22482" s="255">
        <v>551745.43999999994</v>
      </c>
      <c r="AO22482" s="228" t="s">
        <v>46212</v>
      </c>
      <c r="AP22482" s="229">
        <v>55677.13</v>
      </c>
    </row>
    <row r="22483" spans="38:42" x14ac:dyDescent="0.55000000000000004">
      <c r="AL22483" s="254" t="s">
        <v>30890</v>
      </c>
      <c r="AM22483" s="255">
        <v>1626.25</v>
      </c>
      <c r="AO22483" s="228" t="s">
        <v>34294</v>
      </c>
      <c r="AP22483" s="229">
        <v>11172.84</v>
      </c>
    </row>
    <row r="22484" spans="38:42" x14ac:dyDescent="0.55000000000000004">
      <c r="AL22484" s="254" t="s">
        <v>30891</v>
      </c>
      <c r="AM22484" s="255">
        <v>167527.60999999999</v>
      </c>
      <c r="AO22484" s="228" t="s">
        <v>34295</v>
      </c>
      <c r="AP22484" s="229">
        <v>499.34</v>
      </c>
    </row>
    <row r="22485" spans="38:42" x14ac:dyDescent="0.55000000000000004">
      <c r="AL22485" s="254" t="s">
        <v>30892</v>
      </c>
      <c r="AM22485" s="255">
        <v>435253.94</v>
      </c>
      <c r="AO22485" s="228" t="s">
        <v>34296</v>
      </c>
      <c r="AP22485" s="229">
        <v>7850.03</v>
      </c>
    </row>
    <row r="22486" spans="38:42" x14ac:dyDescent="0.55000000000000004">
      <c r="AL22486" s="254" t="s">
        <v>35877</v>
      </c>
      <c r="AM22486" s="255">
        <v>73.7</v>
      </c>
      <c r="AO22486" s="228" t="s">
        <v>29655</v>
      </c>
      <c r="AP22486" s="229">
        <v>10816</v>
      </c>
    </row>
    <row r="22487" spans="38:42" x14ac:dyDescent="0.55000000000000004">
      <c r="AL22487" s="254" t="s">
        <v>30893</v>
      </c>
      <c r="AM22487" s="255">
        <v>40168.620000000003</v>
      </c>
      <c r="AO22487" s="228" t="s">
        <v>29656</v>
      </c>
      <c r="AP22487" s="229">
        <v>569.96</v>
      </c>
    </row>
    <row r="22488" spans="38:42" x14ac:dyDescent="0.55000000000000004">
      <c r="AL22488" s="254" t="s">
        <v>30894</v>
      </c>
      <c r="AM22488" s="255">
        <v>4924.88</v>
      </c>
      <c r="AO22488" s="228" t="s">
        <v>29658</v>
      </c>
      <c r="AP22488" s="229">
        <v>1284.5</v>
      </c>
    </row>
    <row r="22489" spans="38:42" x14ac:dyDescent="0.55000000000000004">
      <c r="AL22489" s="254" t="s">
        <v>30895</v>
      </c>
      <c r="AM22489" s="255">
        <v>279.7</v>
      </c>
      <c r="AO22489" s="228" t="s">
        <v>29659</v>
      </c>
      <c r="AP22489" s="229">
        <v>11006.5</v>
      </c>
    </row>
    <row r="22490" spans="38:42" x14ac:dyDescent="0.55000000000000004">
      <c r="AL22490" s="254" t="s">
        <v>30897</v>
      </c>
      <c r="AM22490" s="255">
        <v>1.8</v>
      </c>
      <c r="AO22490" s="228" t="s">
        <v>29660</v>
      </c>
      <c r="AP22490" s="229">
        <v>7974</v>
      </c>
    </row>
    <row r="22491" spans="38:42" x14ac:dyDescent="0.55000000000000004">
      <c r="AL22491" s="254" t="s">
        <v>30898</v>
      </c>
      <c r="AM22491" s="255">
        <v>358689.05</v>
      </c>
      <c r="AO22491" s="228" t="s">
        <v>36833</v>
      </c>
      <c r="AP22491" s="229">
        <v>36848.67</v>
      </c>
    </row>
    <row r="22492" spans="38:42" x14ac:dyDescent="0.55000000000000004">
      <c r="AL22492" s="254" t="s">
        <v>39630</v>
      </c>
      <c r="AM22492" s="255">
        <v>1744.62</v>
      </c>
      <c r="AO22492" s="228" t="s">
        <v>29671</v>
      </c>
      <c r="AP22492" s="229">
        <v>480</v>
      </c>
    </row>
    <row r="22493" spans="38:42" x14ac:dyDescent="0.55000000000000004">
      <c r="AL22493" s="254" t="s">
        <v>58389</v>
      </c>
      <c r="AM22493" s="255">
        <v>4271.25</v>
      </c>
      <c r="AO22493" s="228" t="s">
        <v>29672</v>
      </c>
      <c r="AP22493" s="229">
        <v>810</v>
      </c>
    </row>
    <row r="22494" spans="38:42" x14ac:dyDescent="0.55000000000000004">
      <c r="AL22494" s="254" t="s">
        <v>39631</v>
      </c>
      <c r="AM22494" s="255">
        <v>12775.39</v>
      </c>
      <c r="AO22494" s="228" t="s">
        <v>48564</v>
      </c>
      <c r="AP22494" s="229">
        <v>390</v>
      </c>
    </row>
    <row r="22495" spans="38:42" x14ac:dyDescent="0.55000000000000004">
      <c r="AL22495" s="254" t="s">
        <v>30900</v>
      </c>
      <c r="AM22495" s="255">
        <v>58644.33</v>
      </c>
      <c r="AO22495" s="228" t="s">
        <v>34298</v>
      </c>
      <c r="AP22495" s="229">
        <v>41813.33</v>
      </c>
    </row>
    <row r="22496" spans="38:42" x14ac:dyDescent="0.55000000000000004">
      <c r="AL22496" s="254" t="s">
        <v>54663</v>
      </c>
      <c r="AM22496" s="255">
        <v>70692.399999999994</v>
      </c>
      <c r="AO22496" s="228" t="s">
        <v>29673</v>
      </c>
      <c r="AP22496" s="229">
        <v>5965.06</v>
      </c>
    </row>
    <row r="22497" spans="38:42" x14ac:dyDescent="0.55000000000000004">
      <c r="AL22497" s="254" t="s">
        <v>55685</v>
      </c>
      <c r="AM22497" s="255">
        <v>-46343.75</v>
      </c>
      <c r="AO22497" s="228" t="s">
        <v>36834</v>
      </c>
      <c r="AP22497" s="229">
        <v>8398.5300000000007</v>
      </c>
    </row>
    <row r="22498" spans="38:42" x14ac:dyDescent="0.55000000000000004">
      <c r="AL22498" s="254" t="s">
        <v>30901</v>
      </c>
      <c r="AM22498" s="255">
        <v>123518.05</v>
      </c>
      <c r="AO22498" s="228" t="s">
        <v>39599</v>
      </c>
      <c r="AP22498" s="229">
        <v>3913.36</v>
      </c>
    </row>
    <row r="22499" spans="38:42" x14ac:dyDescent="0.55000000000000004">
      <c r="AL22499" s="254" t="s">
        <v>30902</v>
      </c>
      <c r="AM22499" s="255">
        <v>98335.85</v>
      </c>
      <c r="AO22499" s="228" t="s">
        <v>29674</v>
      </c>
      <c r="AP22499" s="229">
        <v>2500</v>
      </c>
    </row>
    <row r="22500" spans="38:42" x14ac:dyDescent="0.55000000000000004">
      <c r="AL22500" s="254" t="s">
        <v>54664</v>
      </c>
      <c r="AM22500" s="255">
        <v>20746.25</v>
      </c>
      <c r="AO22500" s="228" t="s">
        <v>36835</v>
      </c>
      <c r="AP22500" s="229">
        <v>2831.96</v>
      </c>
    </row>
    <row r="22501" spans="38:42" x14ac:dyDescent="0.55000000000000004">
      <c r="AL22501" s="254" t="s">
        <v>49480</v>
      </c>
      <c r="AM22501" s="255">
        <v>1106.05</v>
      </c>
      <c r="AO22501" s="228" t="s">
        <v>29675</v>
      </c>
      <c r="AP22501" s="229">
        <v>1594.3</v>
      </c>
    </row>
    <row r="22502" spans="38:42" x14ac:dyDescent="0.55000000000000004">
      <c r="AL22502" s="254" t="s">
        <v>30903</v>
      </c>
      <c r="AM22502" s="255">
        <v>21045.06</v>
      </c>
      <c r="AO22502" s="228" t="s">
        <v>47625</v>
      </c>
      <c r="AP22502" s="229">
        <v>495</v>
      </c>
    </row>
    <row r="22503" spans="38:42" x14ac:dyDescent="0.55000000000000004">
      <c r="AL22503" s="254" t="s">
        <v>36903</v>
      </c>
      <c r="AM22503" s="255">
        <v>-868.2</v>
      </c>
      <c r="AO22503" s="228" t="s">
        <v>29676</v>
      </c>
      <c r="AP22503" s="229">
        <v>9433.1299999999992</v>
      </c>
    </row>
    <row r="22504" spans="38:42" x14ac:dyDescent="0.55000000000000004">
      <c r="AL22504" s="254" t="s">
        <v>30904</v>
      </c>
      <c r="AM22504" s="255">
        <v>1954429.61</v>
      </c>
      <c r="AO22504" s="228" t="s">
        <v>29745</v>
      </c>
      <c r="AP22504" s="229">
        <v>428608.03</v>
      </c>
    </row>
    <row r="22505" spans="38:42" x14ac:dyDescent="0.55000000000000004">
      <c r="AL22505" s="254" t="s">
        <v>30905</v>
      </c>
      <c r="AM22505" s="255">
        <v>41310.559999999998</v>
      </c>
      <c r="AO22505" s="228" t="s">
        <v>36838</v>
      </c>
      <c r="AP22505" s="229">
        <v>9235.01</v>
      </c>
    </row>
    <row r="22506" spans="38:42" x14ac:dyDescent="0.55000000000000004">
      <c r="AL22506" s="254" t="s">
        <v>30906</v>
      </c>
      <c r="AM22506" s="255">
        <v>1099076.93</v>
      </c>
      <c r="AO22506" s="228" t="s">
        <v>29746</v>
      </c>
      <c r="AP22506" s="229">
        <v>69361.119999999995</v>
      </c>
    </row>
    <row r="22507" spans="38:42" x14ac:dyDescent="0.55000000000000004">
      <c r="AL22507" s="254" t="s">
        <v>34349</v>
      </c>
      <c r="AM22507" s="255">
        <v>98000</v>
      </c>
      <c r="AO22507" s="228" t="s">
        <v>47626</v>
      </c>
      <c r="AP22507" s="229">
        <v>9415.4</v>
      </c>
    </row>
    <row r="22508" spans="38:42" x14ac:dyDescent="0.55000000000000004">
      <c r="AL22508" s="254" t="s">
        <v>30907</v>
      </c>
      <c r="AM22508" s="255">
        <v>15816285.33</v>
      </c>
      <c r="AO22508" s="228" t="s">
        <v>29747</v>
      </c>
      <c r="AP22508" s="229">
        <v>170598.6</v>
      </c>
    </row>
    <row r="22509" spans="38:42" x14ac:dyDescent="0.55000000000000004">
      <c r="AL22509" s="254" t="s">
        <v>30908</v>
      </c>
      <c r="AM22509" s="255">
        <v>159205.9</v>
      </c>
      <c r="AO22509" s="228" t="s">
        <v>29749</v>
      </c>
      <c r="AP22509" s="229">
        <v>2097.6999999999998</v>
      </c>
    </row>
    <row r="22510" spans="38:42" x14ac:dyDescent="0.55000000000000004">
      <c r="AL22510" s="254" t="s">
        <v>30909</v>
      </c>
      <c r="AM22510" s="255">
        <v>399245.02</v>
      </c>
      <c r="AO22510" s="228" t="s">
        <v>29750</v>
      </c>
      <c r="AP22510" s="229">
        <v>250913.89</v>
      </c>
    </row>
    <row r="22511" spans="38:42" x14ac:dyDescent="0.55000000000000004">
      <c r="AL22511" s="254" t="s">
        <v>35878</v>
      </c>
      <c r="AM22511" s="255">
        <v>4130.16</v>
      </c>
      <c r="AO22511" s="228" t="s">
        <v>29751</v>
      </c>
      <c r="AP22511" s="229">
        <v>482.41</v>
      </c>
    </row>
    <row r="22512" spans="38:42" x14ac:dyDescent="0.55000000000000004">
      <c r="AL22512" s="254" t="s">
        <v>30910</v>
      </c>
      <c r="AM22512" s="255">
        <v>4009114.64</v>
      </c>
      <c r="AO22512" s="228" t="s">
        <v>47627</v>
      </c>
      <c r="AP22512" s="229">
        <v>350.94</v>
      </c>
    </row>
    <row r="22513" spans="38:42" x14ac:dyDescent="0.55000000000000004">
      <c r="AL22513" s="254" t="s">
        <v>30911</v>
      </c>
      <c r="AM22513" s="255">
        <v>424781.13</v>
      </c>
      <c r="AO22513" s="228" t="s">
        <v>29753</v>
      </c>
      <c r="AP22513" s="229">
        <v>1662</v>
      </c>
    </row>
    <row r="22514" spans="38:42" x14ac:dyDescent="0.55000000000000004">
      <c r="AL22514" s="254" t="s">
        <v>34411</v>
      </c>
      <c r="AM22514" s="255">
        <v>324.83999999999997</v>
      </c>
      <c r="AO22514" s="228" t="s">
        <v>29754</v>
      </c>
      <c r="AP22514" s="229">
        <v>10869.37</v>
      </c>
    </row>
    <row r="22515" spans="38:42" x14ac:dyDescent="0.55000000000000004">
      <c r="AL22515" s="254" t="s">
        <v>39632</v>
      </c>
      <c r="AM22515" s="255">
        <v>38189.980000000003</v>
      </c>
      <c r="AO22515" s="228" t="s">
        <v>39603</v>
      </c>
      <c r="AP22515" s="229">
        <v>45149.33</v>
      </c>
    </row>
    <row r="22516" spans="38:42" x14ac:dyDescent="0.55000000000000004">
      <c r="AL22516" s="254" t="s">
        <v>30913</v>
      </c>
      <c r="AM22516" s="255">
        <v>14520526.98</v>
      </c>
      <c r="AO22516" s="228" t="s">
        <v>29755</v>
      </c>
      <c r="AP22516" s="229">
        <v>4247.78</v>
      </c>
    </row>
    <row r="22517" spans="38:42" x14ac:dyDescent="0.55000000000000004">
      <c r="AL22517" s="254" t="s">
        <v>30914</v>
      </c>
      <c r="AM22517" s="255">
        <v>22580.880000000001</v>
      </c>
      <c r="AO22517" s="228" t="s">
        <v>34302</v>
      </c>
      <c r="AP22517" s="229">
        <v>1726488.99</v>
      </c>
    </row>
    <row r="22518" spans="38:42" x14ac:dyDescent="0.55000000000000004">
      <c r="AL22518" s="254" t="s">
        <v>30915</v>
      </c>
      <c r="AM22518" s="255">
        <v>734349.38</v>
      </c>
      <c r="AO22518" s="228" t="s">
        <v>29756</v>
      </c>
      <c r="AP22518" s="229">
        <v>722355</v>
      </c>
    </row>
    <row r="22519" spans="38:42" x14ac:dyDescent="0.55000000000000004">
      <c r="AL22519" s="254" t="s">
        <v>35879</v>
      </c>
      <c r="AM22519" s="255">
        <v>55328.75</v>
      </c>
      <c r="AO22519" s="228" t="s">
        <v>50802</v>
      </c>
      <c r="AP22519" s="229">
        <v>25568</v>
      </c>
    </row>
    <row r="22520" spans="38:42" x14ac:dyDescent="0.55000000000000004">
      <c r="AL22520" s="254" t="s">
        <v>30916</v>
      </c>
      <c r="AM22520" s="255">
        <v>4004519.76</v>
      </c>
      <c r="AO22520" s="228" t="s">
        <v>47628</v>
      </c>
      <c r="AP22520" s="229">
        <v>84.98</v>
      </c>
    </row>
    <row r="22521" spans="38:42" x14ac:dyDescent="0.55000000000000004">
      <c r="AL22521" s="254" t="s">
        <v>30917</v>
      </c>
      <c r="AM22521" s="255">
        <v>625159.51</v>
      </c>
      <c r="AO22521" s="228" t="s">
        <v>40910</v>
      </c>
      <c r="AP22521" s="229">
        <v>44100</v>
      </c>
    </row>
    <row r="22522" spans="38:42" x14ac:dyDescent="0.55000000000000004">
      <c r="AL22522" s="254" t="s">
        <v>30918</v>
      </c>
      <c r="AM22522" s="255">
        <v>4365775.0599999996</v>
      </c>
      <c r="AO22522" s="228" t="s">
        <v>54605</v>
      </c>
      <c r="AP22522" s="229">
        <v>8000</v>
      </c>
    </row>
    <row r="22523" spans="38:42" x14ac:dyDescent="0.55000000000000004">
      <c r="AL22523" s="254" t="s">
        <v>30919</v>
      </c>
      <c r="AM22523" s="255">
        <v>2783741.05</v>
      </c>
      <c r="AO22523" s="228" t="s">
        <v>36839</v>
      </c>
      <c r="AP22523" s="229">
        <v>644.29999999999995</v>
      </c>
    </row>
    <row r="22524" spans="38:42" x14ac:dyDescent="0.55000000000000004">
      <c r="AL22524" s="254" t="s">
        <v>30920</v>
      </c>
      <c r="AM22524" s="255">
        <v>90702.91</v>
      </c>
      <c r="AO22524" s="228" t="s">
        <v>14445</v>
      </c>
      <c r="AP22524" s="229">
        <v>259255.61</v>
      </c>
    </row>
    <row r="22525" spans="38:42" x14ac:dyDescent="0.55000000000000004">
      <c r="AL22525" s="254" t="s">
        <v>30921</v>
      </c>
      <c r="AM22525" s="255">
        <v>3600.14</v>
      </c>
      <c r="AO22525" s="228" t="s">
        <v>14446</v>
      </c>
      <c r="AP22525" s="229">
        <v>379104.32</v>
      </c>
    </row>
    <row r="22526" spans="38:42" x14ac:dyDescent="0.55000000000000004">
      <c r="AL22526" s="254" t="s">
        <v>30922</v>
      </c>
      <c r="AM22526" s="255">
        <v>3266553.81</v>
      </c>
      <c r="AO22526" s="228" t="s">
        <v>29759</v>
      </c>
      <c r="AP22526" s="229">
        <v>147786.15</v>
      </c>
    </row>
    <row r="22527" spans="38:42" x14ac:dyDescent="0.55000000000000004">
      <c r="AL22527" s="254" t="s">
        <v>30923</v>
      </c>
      <c r="AM22527" s="255">
        <v>148605.5</v>
      </c>
      <c r="AO22527" s="228" t="s">
        <v>29760</v>
      </c>
      <c r="AP22527" s="229">
        <v>18126.91</v>
      </c>
    </row>
    <row r="22528" spans="38:42" x14ac:dyDescent="0.55000000000000004">
      <c r="AL22528" s="254" t="s">
        <v>30924</v>
      </c>
      <c r="AM22528" s="255">
        <v>5114553.2300000004</v>
      </c>
      <c r="AO22528" s="228" t="s">
        <v>40911</v>
      </c>
      <c r="AP22528" s="229">
        <v>67100</v>
      </c>
    </row>
    <row r="22529" spans="38:42" x14ac:dyDescent="0.55000000000000004">
      <c r="AL22529" s="254" t="s">
        <v>30926</v>
      </c>
      <c r="AM22529" s="255">
        <v>773781.27</v>
      </c>
      <c r="AO22529" s="228" t="s">
        <v>29761</v>
      </c>
      <c r="AP22529" s="229">
        <v>329.52</v>
      </c>
    </row>
    <row r="22530" spans="38:42" x14ac:dyDescent="0.55000000000000004">
      <c r="AL22530" s="254" t="s">
        <v>30927</v>
      </c>
      <c r="AM22530" s="255">
        <v>1966422.96</v>
      </c>
      <c r="AO22530" s="228" t="s">
        <v>29762</v>
      </c>
      <c r="AP22530" s="229">
        <v>196873.28</v>
      </c>
    </row>
    <row r="22531" spans="38:42" x14ac:dyDescent="0.55000000000000004">
      <c r="AL22531" s="254" t="s">
        <v>34350</v>
      </c>
      <c r="AM22531" s="255">
        <v>788697.09</v>
      </c>
      <c r="AO22531" s="228" t="s">
        <v>29763</v>
      </c>
      <c r="AP22531" s="229">
        <v>14926.76</v>
      </c>
    </row>
    <row r="22532" spans="38:42" x14ac:dyDescent="0.55000000000000004">
      <c r="AL22532" s="254" t="s">
        <v>30928</v>
      </c>
      <c r="AM22532" s="255">
        <v>971187.26</v>
      </c>
      <c r="AO22532" s="228" t="s">
        <v>29765</v>
      </c>
      <c r="AP22532" s="229">
        <v>29259.8</v>
      </c>
    </row>
    <row r="22533" spans="38:42" x14ac:dyDescent="0.55000000000000004">
      <c r="AL22533" s="254" t="s">
        <v>36904</v>
      </c>
      <c r="AM22533" s="255">
        <v>391140.16</v>
      </c>
      <c r="AO22533" s="228" t="s">
        <v>29766</v>
      </c>
      <c r="AP22533" s="229">
        <v>500.16</v>
      </c>
    </row>
    <row r="22534" spans="38:42" x14ac:dyDescent="0.55000000000000004">
      <c r="AL22534" s="254" t="s">
        <v>40924</v>
      </c>
      <c r="AM22534" s="255">
        <v>357513.41</v>
      </c>
      <c r="AO22534" s="228" t="s">
        <v>54606</v>
      </c>
      <c r="AP22534" s="229">
        <v>1241.9000000000001</v>
      </c>
    </row>
    <row r="22535" spans="38:42" x14ac:dyDescent="0.55000000000000004">
      <c r="AL22535" s="254" t="s">
        <v>30929</v>
      </c>
      <c r="AM22535" s="255">
        <v>54847.14</v>
      </c>
      <c r="AO22535" s="228" t="s">
        <v>49440</v>
      </c>
      <c r="AP22535" s="229">
        <v>-1374.8</v>
      </c>
    </row>
    <row r="22536" spans="38:42" x14ac:dyDescent="0.55000000000000004">
      <c r="AL22536" s="254" t="s">
        <v>50829</v>
      </c>
      <c r="AM22536" s="255">
        <v>6969.62</v>
      </c>
      <c r="AO22536" s="228" t="s">
        <v>29797</v>
      </c>
      <c r="AP22536" s="229">
        <v>3250</v>
      </c>
    </row>
    <row r="22537" spans="38:42" x14ac:dyDescent="0.55000000000000004">
      <c r="AL22537" s="254" t="s">
        <v>35880</v>
      </c>
      <c r="AM22537" s="255">
        <v>177309.18</v>
      </c>
      <c r="AO22537" s="228" t="s">
        <v>39607</v>
      </c>
      <c r="AP22537" s="229">
        <v>5100</v>
      </c>
    </row>
    <row r="22538" spans="38:42" x14ac:dyDescent="0.55000000000000004">
      <c r="AL22538" s="254" t="s">
        <v>30930</v>
      </c>
      <c r="AM22538" s="255">
        <v>697737.76</v>
      </c>
      <c r="AO22538" s="228" t="s">
        <v>29799</v>
      </c>
      <c r="AP22538" s="229">
        <v>5685</v>
      </c>
    </row>
    <row r="22539" spans="38:42" x14ac:dyDescent="0.55000000000000004">
      <c r="AL22539" s="254" t="s">
        <v>30931</v>
      </c>
      <c r="AM22539" s="255">
        <v>117874.85</v>
      </c>
      <c r="AO22539" s="228" t="s">
        <v>46213</v>
      </c>
      <c r="AP22539" s="229">
        <v>50147.83</v>
      </c>
    </row>
    <row r="22540" spans="38:42" x14ac:dyDescent="0.55000000000000004">
      <c r="AL22540" s="254" t="s">
        <v>30932</v>
      </c>
      <c r="AM22540" s="255">
        <v>5237100.9800000004</v>
      </c>
      <c r="AO22540" s="228" t="s">
        <v>29801</v>
      </c>
      <c r="AP22540" s="229">
        <v>4910</v>
      </c>
    </row>
    <row r="22541" spans="38:42" x14ac:dyDescent="0.55000000000000004">
      <c r="AL22541" s="254" t="s">
        <v>30933</v>
      </c>
      <c r="AM22541" s="255">
        <v>218043.55</v>
      </c>
      <c r="AO22541" s="228" t="s">
        <v>29803</v>
      </c>
      <c r="AP22541" s="229">
        <v>5332.08</v>
      </c>
    </row>
    <row r="22542" spans="38:42" x14ac:dyDescent="0.55000000000000004">
      <c r="AL22542" s="254" t="s">
        <v>30934</v>
      </c>
      <c r="AM22542" s="255">
        <v>444701.86</v>
      </c>
      <c r="AO22542" s="228" t="s">
        <v>46214</v>
      </c>
      <c r="AP22542" s="229">
        <v>2640</v>
      </c>
    </row>
    <row r="22543" spans="38:42" x14ac:dyDescent="0.55000000000000004">
      <c r="AL22543" s="254" t="s">
        <v>30935</v>
      </c>
      <c r="AM22543" s="255">
        <v>43805.75</v>
      </c>
      <c r="AO22543" s="228" t="s">
        <v>29805</v>
      </c>
      <c r="AP22543" s="229">
        <v>2224.66</v>
      </c>
    </row>
    <row r="22544" spans="38:42" x14ac:dyDescent="0.55000000000000004">
      <c r="AL22544" s="254" t="s">
        <v>46243</v>
      </c>
      <c r="AM22544" s="255">
        <v>1070</v>
      </c>
      <c r="AO22544" s="228" t="s">
        <v>29806</v>
      </c>
      <c r="AP22544" s="229">
        <v>1820</v>
      </c>
    </row>
    <row r="22545" spans="38:42" x14ac:dyDescent="0.55000000000000004">
      <c r="AL22545" s="254" t="s">
        <v>30937</v>
      </c>
      <c r="AM22545" s="255">
        <v>62665296.560000002</v>
      </c>
      <c r="AO22545" s="228" t="s">
        <v>34307</v>
      </c>
      <c r="AP22545" s="229">
        <v>27075.96</v>
      </c>
    </row>
    <row r="22546" spans="38:42" x14ac:dyDescent="0.55000000000000004">
      <c r="AL22546" s="254" t="s">
        <v>30938</v>
      </c>
      <c r="AM22546" s="255">
        <v>6725940.3200000003</v>
      </c>
      <c r="AO22546" s="228" t="s">
        <v>29873</v>
      </c>
      <c r="AP22546" s="229">
        <v>1534785.72</v>
      </c>
    </row>
    <row r="22547" spans="38:42" x14ac:dyDescent="0.55000000000000004">
      <c r="AL22547" s="254" t="s">
        <v>30939</v>
      </c>
      <c r="AM22547" s="255">
        <v>11766905.09</v>
      </c>
      <c r="AO22547" s="228" t="s">
        <v>48565</v>
      </c>
      <c r="AP22547" s="229">
        <v>4431.6000000000004</v>
      </c>
    </row>
    <row r="22548" spans="38:42" x14ac:dyDescent="0.55000000000000004">
      <c r="AL22548" s="254" t="s">
        <v>34351</v>
      </c>
      <c r="AM22548" s="255">
        <v>100763.04</v>
      </c>
      <c r="AO22548" s="228" t="s">
        <v>29874</v>
      </c>
      <c r="AP22548" s="229">
        <v>117644.01</v>
      </c>
    </row>
    <row r="22549" spans="38:42" x14ac:dyDescent="0.55000000000000004">
      <c r="AL22549" s="254" t="s">
        <v>30940</v>
      </c>
      <c r="AM22549" s="255">
        <v>55335.040000000001</v>
      </c>
      <c r="AO22549" s="228" t="s">
        <v>29875</v>
      </c>
      <c r="AP22549" s="229">
        <v>138757.81</v>
      </c>
    </row>
    <row r="22550" spans="38:42" x14ac:dyDescent="0.55000000000000004">
      <c r="AL22550" s="254" t="s">
        <v>39633</v>
      </c>
      <c r="AM22550" s="255">
        <v>32821.980000000003</v>
      </c>
      <c r="AO22550" s="228" t="s">
        <v>29876</v>
      </c>
      <c r="AP22550" s="229">
        <v>473998.24</v>
      </c>
    </row>
    <row r="22551" spans="38:42" x14ac:dyDescent="0.55000000000000004">
      <c r="AL22551" s="254" t="s">
        <v>58809</v>
      </c>
      <c r="AM22551" s="255">
        <v>7103.68</v>
      </c>
      <c r="AO22551" s="228" t="s">
        <v>29877</v>
      </c>
      <c r="AP22551" s="229">
        <v>17321.25</v>
      </c>
    </row>
    <row r="22552" spans="38:42" x14ac:dyDescent="0.55000000000000004">
      <c r="AL22552" s="254" t="s">
        <v>30941</v>
      </c>
      <c r="AM22552" s="255">
        <v>226026.3</v>
      </c>
      <c r="AO22552" s="228" t="s">
        <v>34308</v>
      </c>
      <c r="AP22552" s="229">
        <v>7496.99</v>
      </c>
    </row>
    <row r="22553" spans="38:42" x14ac:dyDescent="0.55000000000000004">
      <c r="AL22553" s="254" t="s">
        <v>30942</v>
      </c>
      <c r="AM22553" s="255">
        <v>11607776.029999999</v>
      </c>
      <c r="AO22553" s="228" t="s">
        <v>14456</v>
      </c>
      <c r="AP22553" s="229">
        <v>109794.24000000001</v>
      </c>
    </row>
    <row r="22554" spans="38:42" x14ac:dyDescent="0.55000000000000004">
      <c r="AL22554" s="254" t="s">
        <v>58130</v>
      </c>
      <c r="AM22554" s="255">
        <v>112000</v>
      </c>
      <c r="AO22554" s="228" t="s">
        <v>40912</v>
      </c>
      <c r="AP22554" s="229">
        <v>6093.7</v>
      </c>
    </row>
    <row r="22555" spans="38:42" x14ac:dyDescent="0.55000000000000004">
      <c r="AL22555" s="254" t="s">
        <v>30943</v>
      </c>
      <c r="AM22555" s="255">
        <v>2741483.95</v>
      </c>
      <c r="AO22555" s="228" t="s">
        <v>29878</v>
      </c>
      <c r="AP22555" s="229">
        <v>200313</v>
      </c>
    </row>
    <row r="22556" spans="38:42" x14ac:dyDescent="0.55000000000000004">
      <c r="AL22556" s="254" t="s">
        <v>34352</v>
      </c>
      <c r="AM22556" s="255">
        <v>45600</v>
      </c>
      <c r="AO22556" s="228" t="s">
        <v>40913</v>
      </c>
      <c r="AP22556" s="229">
        <v>1767.94</v>
      </c>
    </row>
    <row r="22557" spans="38:42" x14ac:dyDescent="0.55000000000000004">
      <c r="AL22557" s="254" t="s">
        <v>30944</v>
      </c>
      <c r="AM22557" s="255">
        <v>3193305.27</v>
      </c>
      <c r="AO22557" s="228" t="s">
        <v>29879</v>
      </c>
      <c r="AP22557" s="229">
        <v>520.28</v>
      </c>
    </row>
    <row r="22558" spans="38:42" x14ac:dyDescent="0.55000000000000004">
      <c r="AL22558" s="254" t="s">
        <v>30945</v>
      </c>
      <c r="AM22558" s="255">
        <v>102558.86</v>
      </c>
      <c r="AO22558" s="228" t="s">
        <v>14457</v>
      </c>
      <c r="AP22558" s="229">
        <v>131374.59</v>
      </c>
    </row>
    <row r="22559" spans="38:42" x14ac:dyDescent="0.55000000000000004">
      <c r="AL22559" s="254" t="s">
        <v>30946</v>
      </c>
      <c r="AM22559" s="255">
        <v>12901822.93</v>
      </c>
      <c r="AO22559" s="228" t="s">
        <v>35825</v>
      </c>
      <c r="AP22559" s="229">
        <v>5714102.75</v>
      </c>
    </row>
    <row r="22560" spans="38:42" x14ac:dyDescent="0.55000000000000004">
      <c r="AL22560" s="254" t="s">
        <v>30947</v>
      </c>
      <c r="AM22560" s="255">
        <v>22551265.030000001</v>
      </c>
      <c r="AO22560" s="228" t="s">
        <v>29880</v>
      </c>
      <c r="AP22560" s="229">
        <v>20871.509999999998</v>
      </c>
    </row>
    <row r="22561" spans="38:42" x14ac:dyDescent="0.55000000000000004">
      <c r="AL22561" s="254" t="s">
        <v>34353</v>
      </c>
      <c r="AM22561" s="255">
        <v>35954.25</v>
      </c>
      <c r="AO22561" s="228" t="s">
        <v>40914</v>
      </c>
      <c r="AP22561" s="229">
        <v>7157753.5199999996</v>
      </c>
    </row>
    <row r="22562" spans="38:42" x14ac:dyDescent="0.55000000000000004">
      <c r="AL22562" s="254" t="s">
        <v>30948</v>
      </c>
      <c r="AM22562" s="255">
        <v>7393092.0999999996</v>
      </c>
      <c r="AO22562" s="228" t="s">
        <v>29881</v>
      </c>
      <c r="AP22562" s="229">
        <v>332965.93</v>
      </c>
    </row>
    <row r="22563" spans="38:42" x14ac:dyDescent="0.55000000000000004">
      <c r="AL22563" s="254" t="s">
        <v>30949</v>
      </c>
      <c r="AM22563" s="255">
        <v>407828.02</v>
      </c>
      <c r="AO22563" s="228" t="s">
        <v>36847</v>
      </c>
      <c r="AP22563" s="229">
        <v>46275</v>
      </c>
    </row>
    <row r="22564" spans="38:42" x14ac:dyDescent="0.55000000000000004">
      <c r="AL22564" s="254" t="s">
        <v>30950</v>
      </c>
      <c r="AM22564" s="255">
        <v>81679.22</v>
      </c>
      <c r="AO22564" s="228" t="s">
        <v>29883</v>
      </c>
      <c r="AP22564" s="229">
        <v>18036.830000000002</v>
      </c>
    </row>
    <row r="22565" spans="38:42" x14ac:dyDescent="0.55000000000000004">
      <c r="AL22565" s="254" t="s">
        <v>34354</v>
      </c>
      <c r="AM22565" s="255">
        <v>138016.76999999999</v>
      </c>
      <c r="AO22565" s="228" t="s">
        <v>14459</v>
      </c>
      <c r="AP22565" s="229">
        <v>1223754.05</v>
      </c>
    </row>
    <row r="22566" spans="38:42" x14ac:dyDescent="0.55000000000000004">
      <c r="AL22566" s="254" t="s">
        <v>34355</v>
      </c>
      <c r="AM22566" s="255">
        <v>5451.21</v>
      </c>
      <c r="AO22566" s="228" t="s">
        <v>14460</v>
      </c>
      <c r="AP22566" s="229">
        <v>1642052.89</v>
      </c>
    </row>
    <row r="22567" spans="38:42" x14ac:dyDescent="0.55000000000000004">
      <c r="AL22567" s="254" t="s">
        <v>30951</v>
      </c>
      <c r="AM22567" s="255">
        <v>25576304.879999999</v>
      </c>
      <c r="AO22567" s="228" t="s">
        <v>14461</v>
      </c>
      <c r="AP22567" s="229">
        <v>36180.58</v>
      </c>
    </row>
    <row r="22568" spans="38:42" x14ac:dyDescent="0.55000000000000004">
      <c r="AL22568" s="254" t="s">
        <v>30952</v>
      </c>
      <c r="AM22568" s="255">
        <v>5373148.25</v>
      </c>
      <c r="AO22568" s="228" t="s">
        <v>29885</v>
      </c>
      <c r="AP22568" s="229">
        <v>2407608.7200000002</v>
      </c>
    </row>
    <row r="22569" spans="38:42" x14ac:dyDescent="0.55000000000000004">
      <c r="AL22569" s="254" t="s">
        <v>30953</v>
      </c>
      <c r="AM22569" s="255">
        <v>55311.839999999997</v>
      </c>
      <c r="AO22569" s="228" t="s">
        <v>43404</v>
      </c>
      <c r="AP22569" s="229">
        <v>29338.07</v>
      </c>
    </row>
    <row r="22570" spans="38:42" x14ac:dyDescent="0.55000000000000004">
      <c r="AL22570" s="254" t="s">
        <v>30954</v>
      </c>
      <c r="AM22570" s="255">
        <v>23032.35</v>
      </c>
      <c r="AO22570" s="228" t="s">
        <v>29886</v>
      </c>
      <c r="AP22570" s="229">
        <v>124.88</v>
      </c>
    </row>
    <row r="22571" spans="38:42" x14ac:dyDescent="0.55000000000000004">
      <c r="AL22571" s="254" t="s">
        <v>30955</v>
      </c>
      <c r="AM22571" s="255">
        <v>129648.82</v>
      </c>
      <c r="AO22571" s="228" t="s">
        <v>49441</v>
      </c>
      <c r="AP22571" s="229">
        <v>1500</v>
      </c>
    </row>
    <row r="22572" spans="38:42" x14ac:dyDescent="0.55000000000000004">
      <c r="AL22572" s="254" t="s">
        <v>30956</v>
      </c>
      <c r="AM22572" s="255">
        <v>222783.44</v>
      </c>
      <c r="AO22572" s="228" t="s">
        <v>54607</v>
      </c>
      <c r="AP22572" s="229">
        <v>7281</v>
      </c>
    </row>
    <row r="22573" spans="38:42" x14ac:dyDescent="0.55000000000000004">
      <c r="AL22573" s="254" t="s">
        <v>63539</v>
      </c>
      <c r="AM22573" s="255">
        <v>409560.15</v>
      </c>
      <c r="AO22573" s="228" t="s">
        <v>48566</v>
      </c>
      <c r="AP22573" s="229">
        <v>680</v>
      </c>
    </row>
    <row r="22574" spans="38:42" x14ac:dyDescent="0.55000000000000004">
      <c r="AL22574" s="254" t="s">
        <v>30957</v>
      </c>
      <c r="AM22574" s="255">
        <v>485669.76</v>
      </c>
      <c r="AO22574" s="228" t="s">
        <v>29887</v>
      </c>
      <c r="AP22574" s="229">
        <v>475419.69</v>
      </c>
    </row>
    <row r="22575" spans="38:42" x14ac:dyDescent="0.55000000000000004">
      <c r="AL22575" s="254" t="s">
        <v>39634</v>
      </c>
      <c r="AM22575" s="255">
        <v>5799989.2699999996</v>
      </c>
      <c r="AO22575" s="228" t="s">
        <v>14462</v>
      </c>
      <c r="AP22575" s="229">
        <v>6810010.7300000004</v>
      </c>
    </row>
    <row r="22576" spans="38:42" x14ac:dyDescent="0.55000000000000004">
      <c r="AL22576" s="254" t="s">
        <v>47663</v>
      </c>
      <c r="AM22576" s="255">
        <v>216315.11</v>
      </c>
      <c r="AO22576" s="228" t="s">
        <v>43405</v>
      </c>
      <c r="AP22576" s="229">
        <v>165796.99</v>
      </c>
    </row>
    <row r="22577" spans="38:42" x14ac:dyDescent="0.55000000000000004">
      <c r="AL22577" s="254" t="s">
        <v>43418</v>
      </c>
      <c r="AM22577" s="255">
        <v>225543.74</v>
      </c>
      <c r="AO22577" s="228" t="s">
        <v>29888</v>
      </c>
      <c r="AP22577" s="229">
        <v>2459773.83</v>
      </c>
    </row>
    <row r="22578" spans="38:42" x14ac:dyDescent="0.55000000000000004">
      <c r="AL22578" s="254" t="s">
        <v>30958</v>
      </c>
      <c r="AM22578" s="255">
        <v>6870353.8899999997</v>
      </c>
      <c r="AO22578" s="228" t="s">
        <v>29889</v>
      </c>
      <c r="AP22578" s="229">
        <v>330384.62</v>
      </c>
    </row>
    <row r="22579" spans="38:42" x14ac:dyDescent="0.55000000000000004">
      <c r="AL22579" s="254" t="s">
        <v>30959</v>
      </c>
      <c r="AM22579" s="255">
        <v>8805335.5700000003</v>
      </c>
      <c r="AO22579" s="228" t="s">
        <v>29891</v>
      </c>
      <c r="AP22579" s="229">
        <v>19587.39</v>
      </c>
    </row>
    <row r="22580" spans="38:42" x14ac:dyDescent="0.55000000000000004">
      <c r="AL22580" s="254" t="s">
        <v>30960</v>
      </c>
      <c r="AM22580" s="255">
        <v>253286.29</v>
      </c>
      <c r="AO22580" s="228" t="s">
        <v>14463</v>
      </c>
      <c r="AP22580" s="229">
        <v>3274351.47</v>
      </c>
    </row>
    <row r="22581" spans="38:42" x14ac:dyDescent="0.55000000000000004">
      <c r="AL22581" s="254" t="s">
        <v>30961</v>
      </c>
      <c r="AM22581" s="255">
        <v>1054555.6100000001</v>
      </c>
      <c r="AO22581" s="228" t="s">
        <v>29892</v>
      </c>
      <c r="AP22581" s="229">
        <v>-106545.09</v>
      </c>
    </row>
    <row r="22582" spans="38:42" x14ac:dyDescent="0.55000000000000004">
      <c r="AL22582" s="254" t="s">
        <v>30962</v>
      </c>
      <c r="AM22582" s="255">
        <v>36083.35</v>
      </c>
      <c r="AO22582" s="228" t="s">
        <v>46215</v>
      </c>
      <c r="AP22582" s="229">
        <v>28765</v>
      </c>
    </row>
    <row r="22583" spans="38:42" x14ac:dyDescent="0.55000000000000004">
      <c r="AL22583" s="254" t="s">
        <v>30963</v>
      </c>
      <c r="AM22583" s="255">
        <v>298780.89</v>
      </c>
      <c r="AO22583" s="228" t="s">
        <v>36848</v>
      </c>
      <c r="AP22583" s="229">
        <v>714106.58</v>
      </c>
    </row>
    <row r="22584" spans="38:42" x14ac:dyDescent="0.55000000000000004">
      <c r="AL22584" s="254" t="s">
        <v>30964</v>
      </c>
      <c r="AM22584" s="255">
        <v>8286.7800000000007</v>
      </c>
      <c r="AO22584" s="228" t="s">
        <v>39610</v>
      </c>
      <c r="AP22584" s="229">
        <v>2971482.19</v>
      </c>
    </row>
    <row r="22585" spans="38:42" x14ac:dyDescent="0.55000000000000004">
      <c r="AL22585" s="254" t="s">
        <v>36905</v>
      </c>
      <c r="AM22585" s="255">
        <v>838.06</v>
      </c>
      <c r="AO22585" s="228" t="s">
        <v>48567</v>
      </c>
      <c r="AP22585" s="229">
        <v>1762.97</v>
      </c>
    </row>
    <row r="22586" spans="38:42" x14ac:dyDescent="0.55000000000000004">
      <c r="AL22586" s="254" t="s">
        <v>30965</v>
      </c>
      <c r="AM22586" s="255">
        <v>158007.51999999999</v>
      </c>
      <c r="AO22586" s="228" t="s">
        <v>54608</v>
      </c>
      <c r="AP22586" s="229">
        <v>6650</v>
      </c>
    </row>
    <row r="22587" spans="38:42" x14ac:dyDescent="0.55000000000000004">
      <c r="AL22587" s="254" t="s">
        <v>30966</v>
      </c>
      <c r="AM22587" s="255">
        <v>320944.93</v>
      </c>
      <c r="AO22587" s="228" t="s">
        <v>29916</v>
      </c>
      <c r="AP22587" s="229">
        <v>31430.23</v>
      </c>
    </row>
    <row r="22588" spans="38:42" x14ac:dyDescent="0.55000000000000004">
      <c r="AL22588" s="254" t="s">
        <v>35881</v>
      </c>
      <c r="AM22588" s="255">
        <v>14077.25</v>
      </c>
      <c r="AO22588" s="228" t="s">
        <v>54609</v>
      </c>
      <c r="AP22588" s="229">
        <v>29481.25</v>
      </c>
    </row>
    <row r="22589" spans="38:42" x14ac:dyDescent="0.55000000000000004">
      <c r="AL22589" s="254" t="s">
        <v>35882</v>
      </c>
      <c r="AM22589" s="255">
        <v>92937.44</v>
      </c>
      <c r="AO22589" s="228" t="s">
        <v>29917</v>
      </c>
      <c r="AP22589" s="229">
        <v>4642.5600000000004</v>
      </c>
    </row>
    <row r="22590" spans="38:42" x14ac:dyDescent="0.55000000000000004">
      <c r="AL22590" s="254" t="s">
        <v>34357</v>
      </c>
      <c r="AM22590" s="255">
        <v>15001.61</v>
      </c>
      <c r="AO22590" s="228" t="s">
        <v>48568</v>
      </c>
      <c r="AP22590" s="229">
        <v>22223.31</v>
      </c>
    </row>
    <row r="22591" spans="38:42" x14ac:dyDescent="0.55000000000000004">
      <c r="AL22591" s="254" t="s">
        <v>59369</v>
      </c>
      <c r="AM22591" s="255">
        <v>6625</v>
      </c>
      <c r="AO22591" s="228" t="s">
        <v>54610</v>
      </c>
      <c r="AP22591" s="229">
        <v>3536.52</v>
      </c>
    </row>
    <row r="22592" spans="38:42" x14ac:dyDescent="0.55000000000000004">
      <c r="AL22592" s="254" t="s">
        <v>36906</v>
      </c>
      <c r="AM22592" s="255">
        <v>32397.95</v>
      </c>
      <c r="AO22592" s="228" t="s">
        <v>29918</v>
      </c>
      <c r="AP22592" s="229">
        <v>38879.64</v>
      </c>
    </row>
    <row r="22593" spans="38:42" x14ac:dyDescent="0.55000000000000004">
      <c r="AL22593" s="254" t="s">
        <v>30967</v>
      </c>
      <c r="AM22593" s="255">
        <v>23987768.34</v>
      </c>
      <c r="AO22593" s="228" t="s">
        <v>48569</v>
      </c>
      <c r="AP22593" s="229">
        <v>1479.04</v>
      </c>
    </row>
    <row r="22594" spans="38:42" x14ac:dyDescent="0.55000000000000004">
      <c r="AL22594" s="254" t="s">
        <v>50830</v>
      </c>
      <c r="AM22594" s="255">
        <v>17105706.640000001</v>
      </c>
      <c r="AO22594" s="228" t="s">
        <v>48570</v>
      </c>
      <c r="AP22594" s="229">
        <v>3076.82</v>
      </c>
    </row>
    <row r="22595" spans="38:42" x14ac:dyDescent="0.55000000000000004">
      <c r="AL22595" s="254" t="s">
        <v>55686</v>
      </c>
      <c r="AM22595" s="255">
        <v>-25832.57</v>
      </c>
      <c r="AO22595" s="228" t="s">
        <v>29919</v>
      </c>
      <c r="AP22595" s="229">
        <v>633.08000000000004</v>
      </c>
    </row>
    <row r="22596" spans="38:42" x14ac:dyDescent="0.55000000000000004">
      <c r="AL22596" s="254" t="s">
        <v>30968</v>
      </c>
      <c r="AM22596" s="255">
        <v>29472047.600000001</v>
      </c>
      <c r="AO22596" s="228" t="s">
        <v>43406</v>
      </c>
      <c r="AP22596" s="229">
        <v>113737.33</v>
      </c>
    </row>
    <row r="22597" spans="38:42" x14ac:dyDescent="0.55000000000000004">
      <c r="AL22597" s="254" t="s">
        <v>30969</v>
      </c>
      <c r="AM22597" s="255">
        <v>804450.31</v>
      </c>
      <c r="AO22597" s="228" t="s">
        <v>32967</v>
      </c>
      <c r="AP22597" s="229">
        <v>10756.43</v>
      </c>
    </row>
    <row r="22598" spans="38:42" x14ac:dyDescent="0.55000000000000004">
      <c r="AL22598" s="254" t="s">
        <v>30970</v>
      </c>
      <c r="AM22598" s="255">
        <v>2110750.86</v>
      </c>
      <c r="AO22598" s="228" t="s">
        <v>29923</v>
      </c>
      <c r="AP22598" s="229">
        <v>20556.77</v>
      </c>
    </row>
    <row r="22599" spans="38:42" x14ac:dyDescent="0.55000000000000004">
      <c r="AL22599" s="254" t="s">
        <v>46244</v>
      </c>
      <c r="AM22599" s="255">
        <v>147303.06</v>
      </c>
      <c r="AO22599" s="228" t="s">
        <v>29924</v>
      </c>
      <c r="AP22599" s="229">
        <v>25018.15</v>
      </c>
    </row>
    <row r="22600" spans="38:42" x14ac:dyDescent="0.55000000000000004">
      <c r="AL22600" s="254" t="s">
        <v>30971</v>
      </c>
      <c r="AM22600" s="255">
        <v>16195150.630000001</v>
      </c>
      <c r="AO22600" s="228" t="s">
        <v>49442</v>
      </c>
      <c r="AP22600" s="229">
        <v>11295</v>
      </c>
    </row>
    <row r="22601" spans="38:42" x14ac:dyDescent="0.55000000000000004">
      <c r="AL22601" s="254" t="s">
        <v>30972</v>
      </c>
      <c r="AM22601" s="255">
        <v>13009353</v>
      </c>
      <c r="AO22601" s="228" t="s">
        <v>50803</v>
      </c>
      <c r="AP22601" s="229">
        <v>7000</v>
      </c>
    </row>
    <row r="22602" spans="38:42" x14ac:dyDescent="0.55000000000000004">
      <c r="AL22602" s="254" t="s">
        <v>30973</v>
      </c>
      <c r="AM22602" s="255">
        <v>354893.14</v>
      </c>
      <c r="AO22602" s="228" t="s">
        <v>29927</v>
      </c>
      <c r="AP22602" s="229">
        <v>12877.64</v>
      </c>
    </row>
    <row r="22603" spans="38:42" x14ac:dyDescent="0.55000000000000004">
      <c r="AL22603" s="254" t="s">
        <v>30974</v>
      </c>
      <c r="AM22603" s="255">
        <v>598.79</v>
      </c>
      <c r="AO22603" s="228" t="s">
        <v>29928</v>
      </c>
      <c r="AP22603" s="229">
        <v>18712.990000000002</v>
      </c>
    </row>
    <row r="22604" spans="38:42" x14ac:dyDescent="0.55000000000000004">
      <c r="AL22604" s="254" t="s">
        <v>30975</v>
      </c>
      <c r="AM22604" s="255">
        <v>6589.61</v>
      </c>
      <c r="AO22604" s="228" t="s">
        <v>29929</v>
      </c>
      <c r="AP22604" s="229">
        <v>3552.04</v>
      </c>
    </row>
    <row r="22605" spans="38:42" x14ac:dyDescent="0.55000000000000004">
      <c r="AL22605" s="254" t="s">
        <v>30976</v>
      </c>
      <c r="AM22605" s="255">
        <v>137656.26</v>
      </c>
      <c r="AO22605" s="228" t="s">
        <v>48571</v>
      </c>
      <c r="AP22605" s="229">
        <v>57868.08</v>
      </c>
    </row>
    <row r="22606" spans="38:42" x14ac:dyDescent="0.55000000000000004">
      <c r="AL22606" s="254" t="s">
        <v>30977</v>
      </c>
      <c r="AM22606" s="255">
        <v>236695.46</v>
      </c>
      <c r="AO22606" s="228" t="s">
        <v>49443</v>
      </c>
      <c r="AP22606" s="229">
        <v>17649.84</v>
      </c>
    </row>
    <row r="22607" spans="38:42" x14ac:dyDescent="0.55000000000000004">
      <c r="AL22607" s="254" t="s">
        <v>30978</v>
      </c>
      <c r="AM22607" s="255">
        <v>12386260.42</v>
      </c>
      <c r="AO22607" s="228" t="s">
        <v>49444</v>
      </c>
      <c r="AP22607" s="229">
        <v>18114.240000000002</v>
      </c>
    </row>
    <row r="22608" spans="38:42" x14ac:dyDescent="0.55000000000000004">
      <c r="AL22608" s="254" t="s">
        <v>30979</v>
      </c>
      <c r="AM22608" s="255">
        <v>20463459.350000001</v>
      </c>
      <c r="AO22608" s="228" t="s">
        <v>46216</v>
      </c>
      <c r="AP22608" s="229">
        <v>302490.56</v>
      </c>
    </row>
    <row r="22609" spans="38:42" x14ac:dyDescent="0.55000000000000004">
      <c r="AL22609" s="254" t="s">
        <v>65226</v>
      </c>
      <c r="AM22609" s="255">
        <v>-24317.25</v>
      </c>
      <c r="AO22609" s="228" t="s">
        <v>29956</v>
      </c>
      <c r="AP22609" s="229">
        <v>9742.56</v>
      </c>
    </row>
    <row r="22610" spans="38:42" x14ac:dyDescent="0.55000000000000004">
      <c r="AL22610" s="254" t="s">
        <v>30980</v>
      </c>
      <c r="AM22610" s="255">
        <v>-2142228.2799999998</v>
      </c>
      <c r="AO22610" s="228" t="s">
        <v>29957</v>
      </c>
      <c r="AP22610" s="229">
        <v>31105.73</v>
      </c>
    </row>
    <row r="22611" spans="38:42" x14ac:dyDescent="0.55000000000000004">
      <c r="AL22611" s="254" t="s">
        <v>34358</v>
      </c>
      <c r="AM22611" s="255">
        <v>18136358.18</v>
      </c>
      <c r="AO22611" s="228" t="s">
        <v>29958</v>
      </c>
      <c r="AP22611" s="229">
        <v>5511.5</v>
      </c>
    </row>
    <row r="22612" spans="38:42" x14ac:dyDescent="0.55000000000000004">
      <c r="AL22612" s="254" t="s">
        <v>30981</v>
      </c>
      <c r="AM22612" s="255">
        <v>37757634.170000002</v>
      </c>
      <c r="AO22612" s="228" t="s">
        <v>36856</v>
      </c>
      <c r="AP22612" s="229">
        <v>24494</v>
      </c>
    </row>
    <row r="22613" spans="38:42" x14ac:dyDescent="0.55000000000000004">
      <c r="AL22613" s="254" t="s">
        <v>54666</v>
      </c>
      <c r="AM22613" s="255">
        <v>192020.63</v>
      </c>
      <c r="AO22613" s="228" t="s">
        <v>29959</v>
      </c>
      <c r="AP22613" s="229">
        <v>134487.79</v>
      </c>
    </row>
    <row r="22614" spans="38:42" x14ac:dyDescent="0.55000000000000004">
      <c r="AL22614" s="254" t="s">
        <v>50831</v>
      </c>
      <c r="AM22614" s="255">
        <v>2949384.27</v>
      </c>
      <c r="AO22614" s="228" t="s">
        <v>36857</v>
      </c>
      <c r="AP22614" s="229">
        <v>39879</v>
      </c>
    </row>
    <row r="22615" spans="38:42" x14ac:dyDescent="0.55000000000000004">
      <c r="AL22615" s="254" t="s">
        <v>50832</v>
      </c>
      <c r="AM22615" s="255">
        <v>1785110.56</v>
      </c>
      <c r="AO22615" s="228" t="s">
        <v>29961</v>
      </c>
      <c r="AP22615" s="229">
        <v>122693.65</v>
      </c>
    </row>
    <row r="22616" spans="38:42" x14ac:dyDescent="0.55000000000000004">
      <c r="AL22616" s="254" t="s">
        <v>54667</v>
      </c>
      <c r="AM22616" s="255">
        <v>1150290.8600000001</v>
      </c>
      <c r="AO22616" s="228" t="s">
        <v>29963</v>
      </c>
      <c r="AP22616" s="229">
        <v>7800.45</v>
      </c>
    </row>
    <row r="22617" spans="38:42" x14ac:dyDescent="0.55000000000000004">
      <c r="AL22617" s="254" t="s">
        <v>35883</v>
      </c>
      <c r="AM22617" s="255">
        <v>9494534.0800000001</v>
      </c>
      <c r="AO22617" s="228" t="s">
        <v>29964</v>
      </c>
      <c r="AP22617" s="229">
        <v>136863.01999999999</v>
      </c>
    </row>
    <row r="22618" spans="38:42" x14ac:dyDescent="0.55000000000000004">
      <c r="AL22618" s="254" t="s">
        <v>30982</v>
      </c>
      <c r="AM22618" s="255">
        <v>5359553.26</v>
      </c>
      <c r="AO22618" s="228" t="s">
        <v>36867</v>
      </c>
      <c r="AP22618" s="229">
        <v>40326</v>
      </c>
    </row>
    <row r="22619" spans="38:42" x14ac:dyDescent="0.55000000000000004">
      <c r="AL22619" s="254" t="s">
        <v>34359</v>
      </c>
      <c r="AM22619" s="255">
        <v>11867170.92</v>
      </c>
      <c r="AO22619" s="228" t="s">
        <v>34322</v>
      </c>
      <c r="AP22619" s="229">
        <v>2900.16</v>
      </c>
    </row>
    <row r="22620" spans="38:42" x14ac:dyDescent="0.55000000000000004">
      <c r="AL22620" s="254" t="s">
        <v>36907</v>
      </c>
      <c r="AM22620" s="255">
        <v>1281331.5900000001</v>
      </c>
      <c r="AO22620" s="228" t="s">
        <v>30044</v>
      </c>
      <c r="AP22620" s="229">
        <v>35230</v>
      </c>
    </row>
    <row r="22621" spans="38:42" x14ac:dyDescent="0.55000000000000004">
      <c r="AL22621" s="254" t="s">
        <v>30983</v>
      </c>
      <c r="AM22621" s="255">
        <v>219681.04</v>
      </c>
      <c r="AO22621" s="228" t="s">
        <v>34323</v>
      </c>
      <c r="AP22621" s="229">
        <v>894094.88</v>
      </c>
    </row>
    <row r="22622" spans="38:42" x14ac:dyDescent="0.55000000000000004">
      <c r="AL22622" s="254" t="s">
        <v>30984</v>
      </c>
      <c r="AM22622" s="255">
        <v>32083.49</v>
      </c>
      <c r="AO22622" s="228" t="s">
        <v>46217</v>
      </c>
      <c r="AP22622" s="229">
        <v>4941.71</v>
      </c>
    </row>
    <row r="22623" spans="38:42" x14ac:dyDescent="0.55000000000000004">
      <c r="AL22623" s="254" t="s">
        <v>62421</v>
      </c>
      <c r="AM22623" s="255">
        <v>32435</v>
      </c>
      <c r="AO22623" s="228" t="s">
        <v>30045</v>
      </c>
      <c r="AP22623" s="229">
        <v>118221.27</v>
      </c>
    </row>
    <row r="22624" spans="38:42" x14ac:dyDescent="0.55000000000000004">
      <c r="AL22624" s="254" t="s">
        <v>35884</v>
      </c>
      <c r="AM22624" s="255">
        <v>261302.39999999999</v>
      </c>
      <c r="AO22624" s="228" t="s">
        <v>30046</v>
      </c>
      <c r="AP22624" s="229">
        <v>165650.13</v>
      </c>
    </row>
    <row r="22625" spans="38:42" x14ac:dyDescent="0.55000000000000004">
      <c r="AL22625" s="254" t="s">
        <v>30985</v>
      </c>
      <c r="AM22625" s="255">
        <v>4986.1000000000004</v>
      </c>
      <c r="AO22625" s="228" t="s">
        <v>30047</v>
      </c>
      <c r="AP22625" s="229">
        <v>20125.7</v>
      </c>
    </row>
    <row r="22626" spans="38:42" x14ac:dyDescent="0.55000000000000004">
      <c r="AL22626" s="254" t="s">
        <v>30986</v>
      </c>
      <c r="AM22626" s="255">
        <v>79339.3</v>
      </c>
      <c r="AO22626" s="228" t="s">
        <v>30050</v>
      </c>
      <c r="AP22626" s="229">
        <v>99543.98</v>
      </c>
    </row>
    <row r="22627" spans="38:42" x14ac:dyDescent="0.55000000000000004">
      <c r="AL22627" s="254" t="s">
        <v>35886</v>
      </c>
      <c r="AM22627" s="255">
        <v>92366.49</v>
      </c>
      <c r="AO22627" s="228" t="s">
        <v>36868</v>
      </c>
      <c r="AP22627" s="229">
        <v>45529.57</v>
      </c>
    </row>
    <row r="22628" spans="38:42" x14ac:dyDescent="0.55000000000000004">
      <c r="AL22628" s="254" t="s">
        <v>40926</v>
      </c>
      <c r="AM22628" s="255">
        <v>208.34</v>
      </c>
      <c r="AO22628" s="228" t="s">
        <v>30051</v>
      </c>
      <c r="AP22628" s="229">
        <v>59248.46</v>
      </c>
    </row>
    <row r="22629" spans="38:42" x14ac:dyDescent="0.55000000000000004">
      <c r="AL22629" s="254" t="s">
        <v>39636</v>
      </c>
      <c r="AM22629" s="255">
        <v>45749.51</v>
      </c>
      <c r="AO22629" s="228" t="s">
        <v>36869</v>
      </c>
      <c r="AP22629" s="229">
        <v>2983.44</v>
      </c>
    </row>
    <row r="22630" spans="38:42" x14ac:dyDescent="0.55000000000000004">
      <c r="AL22630" s="254" t="s">
        <v>30987</v>
      </c>
      <c r="AM22630" s="255">
        <v>5864.86</v>
      </c>
      <c r="AO22630" s="228" t="s">
        <v>30052</v>
      </c>
      <c r="AP22630" s="229">
        <v>27300.5</v>
      </c>
    </row>
    <row r="22631" spans="38:42" x14ac:dyDescent="0.55000000000000004">
      <c r="AL22631" s="254" t="s">
        <v>63540</v>
      </c>
      <c r="AM22631" s="255">
        <v>6720</v>
      </c>
      <c r="AO22631" s="228" t="s">
        <v>30054</v>
      </c>
      <c r="AP22631" s="229">
        <v>4737402.8899999997</v>
      </c>
    </row>
    <row r="22632" spans="38:42" x14ac:dyDescent="0.55000000000000004">
      <c r="AL22632" s="254" t="s">
        <v>30989</v>
      </c>
      <c r="AM22632" s="255">
        <v>3000</v>
      </c>
      <c r="AO22632" s="228" t="s">
        <v>36870</v>
      </c>
      <c r="AP22632" s="229">
        <v>18000</v>
      </c>
    </row>
    <row r="22633" spans="38:42" x14ac:dyDescent="0.55000000000000004">
      <c r="AL22633" s="254" t="s">
        <v>50834</v>
      </c>
      <c r="AM22633" s="255">
        <v>113480.64</v>
      </c>
      <c r="AO22633" s="228" t="s">
        <v>30055</v>
      </c>
      <c r="AP22633" s="229">
        <v>38369.56</v>
      </c>
    </row>
    <row r="22634" spans="38:42" x14ac:dyDescent="0.55000000000000004">
      <c r="AL22634" s="254" t="s">
        <v>56895</v>
      </c>
      <c r="AM22634" s="255">
        <v>8340</v>
      </c>
      <c r="AO22634" s="228" t="s">
        <v>36871</v>
      </c>
      <c r="AP22634" s="229">
        <v>547.53</v>
      </c>
    </row>
    <row r="22635" spans="38:42" x14ac:dyDescent="0.55000000000000004">
      <c r="AL22635" s="254" t="s">
        <v>40927</v>
      </c>
      <c r="AM22635" s="255">
        <v>2164.37</v>
      </c>
      <c r="AO22635" s="228" t="s">
        <v>14471</v>
      </c>
      <c r="AP22635" s="229">
        <v>481203.01</v>
      </c>
    </row>
    <row r="22636" spans="38:42" x14ac:dyDescent="0.55000000000000004">
      <c r="AL22636" s="254" t="s">
        <v>30991</v>
      </c>
      <c r="AM22636" s="255">
        <v>50559.15</v>
      </c>
      <c r="AO22636" s="228" t="s">
        <v>14472</v>
      </c>
      <c r="AP22636" s="229">
        <v>89410.9</v>
      </c>
    </row>
    <row r="22637" spans="38:42" x14ac:dyDescent="0.55000000000000004">
      <c r="AL22637" s="254" t="s">
        <v>30992</v>
      </c>
      <c r="AM22637" s="255">
        <v>22394.37</v>
      </c>
      <c r="AO22637" s="228" t="s">
        <v>30058</v>
      </c>
      <c r="AP22637" s="229">
        <v>46611.53</v>
      </c>
    </row>
    <row r="22638" spans="38:42" x14ac:dyDescent="0.55000000000000004">
      <c r="AL22638" s="254" t="s">
        <v>30993</v>
      </c>
      <c r="AM22638" s="255">
        <v>3059.95</v>
      </c>
      <c r="AO22638" s="228" t="s">
        <v>49445</v>
      </c>
      <c r="AP22638" s="229">
        <v>24803.94</v>
      </c>
    </row>
    <row r="22639" spans="38:42" x14ac:dyDescent="0.55000000000000004">
      <c r="AL22639" s="254" t="s">
        <v>34363</v>
      </c>
      <c r="AM22639" s="255">
        <v>21028.44</v>
      </c>
      <c r="AO22639" s="228" t="s">
        <v>30059</v>
      </c>
      <c r="AP22639" s="229">
        <v>901605.45</v>
      </c>
    </row>
    <row r="22640" spans="38:42" x14ac:dyDescent="0.55000000000000004">
      <c r="AL22640" s="254" t="s">
        <v>39637</v>
      </c>
      <c r="AM22640" s="255">
        <v>501.12</v>
      </c>
      <c r="AO22640" s="228" t="s">
        <v>40915</v>
      </c>
      <c r="AP22640" s="229">
        <v>31023.3</v>
      </c>
    </row>
    <row r="22641" spans="38:42" x14ac:dyDescent="0.55000000000000004">
      <c r="AL22641" s="254" t="s">
        <v>30994</v>
      </c>
      <c r="AM22641" s="255">
        <v>214955</v>
      </c>
      <c r="AO22641" s="228" t="s">
        <v>30060</v>
      </c>
      <c r="AP22641" s="229">
        <v>2570.38</v>
      </c>
    </row>
    <row r="22642" spans="38:42" x14ac:dyDescent="0.55000000000000004">
      <c r="AL22642" s="254" t="s">
        <v>30995</v>
      </c>
      <c r="AM22642" s="255">
        <v>27012.73</v>
      </c>
      <c r="AO22642" s="228" t="s">
        <v>30061</v>
      </c>
      <c r="AP22642" s="229">
        <v>21.6</v>
      </c>
    </row>
    <row r="22643" spans="38:42" x14ac:dyDescent="0.55000000000000004">
      <c r="AL22643" s="254" t="s">
        <v>54668</v>
      </c>
      <c r="AM22643" s="255">
        <v>29000</v>
      </c>
      <c r="AO22643" s="228" t="s">
        <v>30062</v>
      </c>
      <c r="AP22643" s="229">
        <v>571.91999999999996</v>
      </c>
    </row>
    <row r="22644" spans="38:42" x14ac:dyDescent="0.55000000000000004">
      <c r="AL22644" s="254" t="s">
        <v>60050</v>
      </c>
      <c r="AM22644" s="255">
        <v>23203.119999999999</v>
      </c>
      <c r="AO22644" s="228" t="s">
        <v>54611</v>
      </c>
      <c r="AP22644" s="229">
        <v>1055.97</v>
      </c>
    </row>
    <row r="22645" spans="38:42" x14ac:dyDescent="0.55000000000000004">
      <c r="AL22645" s="254" t="s">
        <v>54669</v>
      </c>
      <c r="AM22645" s="255">
        <v>1167.1500000000001</v>
      </c>
      <c r="AO22645" s="228" t="s">
        <v>30063</v>
      </c>
      <c r="AP22645" s="229">
        <v>633.13</v>
      </c>
    </row>
    <row r="22646" spans="38:42" x14ac:dyDescent="0.55000000000000004">
      <c r="AL22646" s="254" t="s">
        <v>43422</v>
      </c>
      <c r="AM22646" s="255">
        <v>5144.8599999999997</v>
      </c>
      <c r="AO22646" s="228" t="s">
        <v>54612</v>
      </c>
      <c r="AP22646" s="229">
        <v>3399</v>
      </c>
    </row>
    <row r="22647" spans="38:42" x14ac:dyDescent="0.55000000000000004">
      <c r="AL22647" s="254" t="s">
        <v>35887</v>
      </c>
      <c r="AM22647" s="255">
        <v>58228.4</v>
      </c>
      <c r="AO22647" s="228" t="s">
        <v>30064</v>
      </c>
      <c r="AP22647" s="229">
        <v>168533.77</v>
      </c>
    </row>
    <row r="22648" spans="38:42" x14ac:dyDescent="0.55000000000000004">
      <c r="AL22648" s="254" t="s">
        <v>30996</v>
      </c>
      <c r="AM22648" s="255">
        <v>153666.72</v>
      </c>
      <c r="AO22648" s="228" t="s">
        <v>14473</v>
      </c>
      <c r="AP22648" s="229">
        <v>537511.09</v>
      </c>
    </row>
    <row r="22649" spans="38:42" x14ac:dyDescent="0.55000000000000004">
      <c r="AL22649" s="254" t="s">
        <v>59370</v>
      </c>
      <c r="AM22649" s="255">
        <v>9297.07</v>
      </c>
      <c r="AO22649" s="228" t="s">
        <v>30065</v>
      </c>
      <c r="AP22649" s="229">
        <v>415707.82</v>
      </c>
    </row>
    <row r="22650" spans="38:42" x14ac:dyDescent="0.55000000000000004">
      <c r="AL22650" s="254" t="s">
        <v>30997</v>
      </c>
      <c r="AM22650" s="255">
        <v>131407.29999999999</v>
      </c>
      <c r="AO22650" s="228" t="s">
        <v>30066</v>
      </c>
      <c r="AP22650" s="229">
        <v>974130.15</v>
      </c>
    </row>
    <row r="22651" spans="38:42" x14ac:dyDescent="0.55000000000000004">
      <c r="AL22651" s="254" t="s">
        <v>39639</v>
      </c>
      <c r="AM22651" s="255">
        <v>1481.88</v>
      </c>
      <c r="AO22651" s="228" t="s">
        <v>30071</v>
      </c>
      <c r="AP22651" s="229">
        <v>-3599.35</v>
      </c>
    </row>
    <row r="22652" spans="38:42" x14ac:dyDescent="0.55000000000000004">
      <c r="AL22652" s="254" t="s">
        <v>35888</v>
      </c>
      <c r="AM22652" s="255">
        <v>40112.42</v>
      </c>
      <c r="AO22652" s="228" t="s">
        <v>43407</v>
      </c>
      <c r="AP22652" s="229">
        <v>25086.080000000002</v>
      </c>
    </row>
    <row r="22653" spans="38:42" x14ac:dyDescent="0.55000000000000004">
      <c r="AL22653" s="254" t="s">
        <v>30998</v>
      </c>
      <c r="AM22653" s="255">
        <v>229573.68</v>
      </c>
      <c r="AO22653" s="228" t="s">
        <v>14474</v>
      </c>
      <c r="AP22653" s="229">
        <v>171416.58</v>
      </c>
    </row>
    <row r="22654" spans="38:42" x14ac:dyDescent="0.55000000000000004">
      <c r="AL22654" s="254" t="s">
        <v>65227</v>
      </c>
      <c r="AM22654" s="255">
        <v>-4889.3</v>
      </c>
      <c r="AO22654" s="228" t="s">
        <v>14475</v>
      </c>
      <c r="AP22654" s="229">
        <v>319.93</v>
      </c>
    </row>
    <row r="22655" spans="38:42" x14ac:dyDescent="0.55000000000000004">
      <c r="AL22655" s="254" t="s">
        <v>30999</v>
      </c>
      <c r="AM22655" s="255">
        <v>148003.4</v>
      </c>
      <c r="AO22655" s="228" t="s">
        <v>30072</v>
      </c>
      <c r="AP22655" s="229">
        <v>-16345.49</v>
      </c>
    </row>
    <row r="22656" spans="38:42" x14ac:dyDescent="0.55000000000000004">
      <c r="AL22656" s="254" t="s">
        <v>34365</v>
      </c>
      <c r="AM22656" s="255">
        <v>89729.72</v>
      </c>
      <c r="AO22656" s="228" t="s">
        <v>30144</v>
      </c>
      <c r="AP22656" s="229">
        <v>157490.79999999999</v>
      </c>
    </row>
    <row r="22657" spans="38:42" x14ac:dyDescent="0.55000000000000004">
      <c r="AL22657" s="254" t="s">
        <v>35889</v>
      </c>
      <c r="AM22657" s="255">
        <v>4076911.96</v>
      </c>
      <c r="AO22657" s="228" t="s">
        <v>30145</v>
      </c>
      <c r="AP22657" s="229">
        <v>44049.67</v>
      </c>
    </row>
    <row r="22658" spans="38:42" x14ac:dyDescent="0.55000000000000004">
      <c r="AL22658" s="254" t="s">
        <v>36911</v>
      </c>
      <c r="AM22658" s="255">
        <v>727897.15</v>
      </c>
      <c r="AO22658" s="228" t="s">
        <v>39617</v>
      </c>
      <c r="AP22658" s="229">
        <v>218791.35</v>
      </c>
    </row>
    <row r="22659" spans="38:42" x14ac:dyDescent="0.55000000000000004">
      <c r="AL22659" s="254" t="s">
        <v>55687</v>
      </c>
      <c r="AM22659" s="255">
        <v>-4</v>
      </c>
      <c r="AO22659" s="228" t="s">
        <v>30146</v>
      </c>
      <c r="AP22659" s="229">
        <v>398937.41</v>
      </c>
    </row>
    <row r="22660" spans="38:42" x14ac:dyDescent="0.55000000000000004">
      <c r="AL22660" s="254" t="s">
        <v>40928</v>
      </c>
      <c r="AM22660" s="255">
        <v>346052.57</v>
      </c>
      <c r="AO22660" s="228" t="s">
        <v>47629</v>
      </c>
      <c r="AP22660" s="229">
        <v>6868.56</v>
      </c>
    </row>
    <row r="22661" spans="38:42" x14ac:dyDescent="0.55000000000000004">
      <c r="AL22661" s="254" t="s">
        <v>36912</v>
      </c>
      <c r="AM22661" s="255">
        <v>585535.09</v>
      </c>
      <c r="AO22661" s="228" t="s">
        <v>30147</v>
      </c>
      <c r="AP22661" s="229">
        <v>176974.63</v>
      </c>
    </row>
    <row r="22662" spans="38:42" x14ac:dyDescent="0.55000000000000004">
      <c r="AL22662" s="254" t="s">
        <v>36913</v>
      </c>
      <c r="AM22662" s="255">
        <v>71996.63</v>
      </c>
      <c r="AO22662" s="228" t="s">
        <v>34329</v>
      </c>
      <c r="AP22662" s="229">
        <v>109634.36</v>
      </c>
    </row>
    <row r="22663" spans="38:42" x14ac:dyDescent="0.55000000000000004">
      <c r="AL22663" s="254" t="s">
        <v>40929</v>
      </c>
      <c r="AM22663" s="255">
        <v>76808.78</v>
      </c>
      <c r="AO22663" s="228" t="s">
        <v>49446</v>
      </c>
      <c r="AP22663" s="229">
        <v>3140.9</v>
      </c>
    </row>
    <row r="22664" spans="38:42" x14ac:dyDescent="0.55000000000000004">
      <c r="AL22664" s="254" t="s">
        <v>39642</v>
      </c>
      <c r="AM22664" s="255">
        <v>84.21</v>
      </c>
      <c r="AO22664" s="228" t="s">
        <v>30148</v>
      </c>
      <c r="AP22664" s="229">
        <v>68379.839999999997</v>
      </c>
    </row>
    <row r="22665" spans="38:42" x14ac:dyDescent="0.55000000000000004">
      <c r="AL22665" s="254" t="s">
        <v>46246</v>
      </c>
      <c r="AM22665" s="255">
        <v>19586.2</v>
      </c>
      <c r="AO22665" s="228" t="s">
        <v>30149</v>
      </c>
      <c r="AP22665" s="229">
        <v>295189.03000000003</v>
      </c>
    </row>
    <row r="22666" spans="38:42" x14ac:dyDescent="0.55000000000000004">
      <c r="AL22666" s="254" t="s">
        <v>43425</v>
      </c>
      <c r="AM22666" s="255">
        <v>91281.5</v>
      </c>
      <c r="AO22666" s="228" t="s">
        <v>30150</v>
      </c>
      <c r="AP22666" s="229">
        <v>20925.57</v>
      </c>
    </row>
    <row r="22667" spans="38:42" x14ac:dyDescent="0.55000000000000004">
      <c r="AL22667" s="254" t="s">
        <v>54671</v>
      </c>
      <c r="AM22667" s="255">
        <v>22635.52</v>
      </c>
      <c r="AO22667" s="228" t="s">
        <v>30151</v>
      </c>
      <c r="AP22667" s="229">
        <v>1573.37</v>
      </c>
    </row>
    <row r="22668" spans="38:42" x14ac:dyDescent="0.55000000000000004">
      <c r="AL22668" s="254" t="s">
        <v>55688</v>
      </c>
      <c r="AM22668" s="255">
        <v>-0.57999999999999996</v>
      </c>
      <c r="AO22668" s="228" t="s">
        <v>50804</v>
      </c>
      <c r="AP22668" s="229">
        <v>370</v>
      </c>
    </row>
    <row r="22669" spans="38:42" x14ac:dyDescent="0.55000000000000004">
      <c r="AL22669" s="254" t="s">
        <v>46247</v>
      </c>
      <c r="AM22669" s="255">
        <v>983626.37</v>
      </c>
      <c r="AO22669" s="228" t="s">
        <v>36880</v>
      </c>
      <c r="AP22669" s="229">
        <v>24870.03</v>
      </c>
    </row>
    <row r="22670" spans="38:42" x14ac:dyDescent="0.55000000000000004">
      <c r="AL22670" s="254" t="s">
        <v>46248</v>
      </c>
      <c r="AM22670" s="255">
        <v>128517.58</v>
      </c>
      <c r="AO22670" s="228" t="s">
        <v>30152</v>
      </c>
      <c r="AP22670" s="229">
        <v>44778.43</v>
      </c>
    </row>
    <row r="22671" spans="38:42" x14ac:dyDescent="0.55000000000000004">
      <c r="AL22671" s="254" t="s">
        <v>46249</v>
      </c>
      <c r="AM22671" s="255">
        <v>228737.54</v>
      </c>
      <c r="AO22671" s="228" t="s">
        <v>34330</v>
      </c>
      <c r="AP22671" s="229">
        <v>2096.1999999999998</v>
      </c>
    </row>
    <row r="22672" spans="38:42" x14ac:dyDescent="0.55000000000000004">
      <c r="AL22672" s="254" t="s">
        <v>46250</v>
      </c>
      <c r="AM22672" s="255">
        <v>715757.32</v>
      </c>
      <c r="AO22672" s="228" t="s">
        <v>30153</v>
      </c>
      <c r="AP22672" s="229">
        <v>44874.96</v>
      </c>
    </row>
    <row r="22673" spans="38:42" x14ac:dyDescent="0.55000000000000004">
      <c r="AL22673" s="254" t="s">
        <v>49481</v>
      </c>
      <c r="AM22673" s="255">
        <v>296794.63</v>
      </c>
      <c r="AO22673" s="228" t="s">
        <v>50805</v>
      </c>
      <c r="AP22673" s="229">
        <v>4509.03</v>
      </c>
    </row>
    <row r="22674" spans="38:42" x14ac:dyDescent="0.55000000000000004">
      <c r="AL22674" s="254" t="s">
        <v>47664</v>
      </c>
      <c r="AM22674" s="255">
        <v>610729.14</v>
      </c>
      <c r="AO22674" s="228" t="s">
        <v>35838</v>
      </c>
      <c r="AP22674" s="229">
        <v>3060078.27</v>
      </c>
    </row>
    <row r="22675" spans="38:42" x14ac:dyDescent="0.55000000000000004">
      <c r="AL22675" s="254" t="s">
        <v>62929</v>
      </c>
      <c r="AM22675" s="255">
        <v>11377.05</v>
      </c>
      <c r="AO22675" s="228" t="s">
        <v>30155</v>
      </c>
      <c r="AP22675" s="229">
        <v>44039.29</v>
      </c>
    </row>
    <row r="22676" spans="38:42" x14ac:dyDescent="0.55000000000000004">
      <c r="AL22676" s="254" t="s">
        <v>47665</v>
      </c>
      <c r="AM22676" s="255">
        <v>113902.21</v>
      </c>
      <c r="AO22676" s="228" t="s">
        <v>47630</v>
      </c>
      <c r="AP22676" s="229">
        <v>1544508.22</v>
      </c>
    </row>
    <row r="22677" spans="38:42" x14ac:dyDescent="0.55000000000000004">
      <c r="AL22677" s="254" t="s">
        <v>46251</v>
      </c>
      <c r="AM22677" s="255">
        <v>137147.54999999999</v>
      </c>
      <c r="AO22677" s="228" t="s">
        <v>30156</v>
      </c>
      <c r="AP22677" s="229">
        <v>209585.51</v>
      </c>
    </row>
    <row r="22678" spans="38:42" x14ac:dyDescent="0.55000000000000004">
      <c r="AL22678" s="254" t="s">
        <v>46252</v>
      </c>
      <c r="AM22678" s="255">
        <v>59731.98</v>
      </c>
      <c r="AO22678" s="228" t="s">
        <v>30157</v>
      </c>
      <c r="AP22678" s="229">
        <v>409354.19</v>
      </c>
    </row>
    <row r="22679" spans="38:42" x14ac:dyDescent="0.55000000000000004">
      <c r="AL22679" s="254" t="s">
        <v>47666</v>
      </c>
      <c r="AM22679" s="255">
        <v>36332.730000000003</v>
      </c>
      <c r="AO22679" s="228" t="s">
        <v>30158</v>
      </c>
      <c r="AP22679" s="229">
        <v>1523.26</v>
      </c>
    </row>
    <row r="22680" spans="38:42" x14ac:dyDescent="0.55000000000000004">
      <c r="AL22680" s="254" t="s">
        <v>48594</v>
      </c>
      <c r="AM22680" s="255">
        <v>50174.63</v>
      </c>
      <c r="AO22680" s="228" t="s">
        <v>30159</v>
      </c>
      <c r="AP22680" s="229">
        <v>521059.47</v>
      </c>
    </row>
    <row r="22681" spans="38:42" x14ac:dyDescent="0.55000000000000004">
      <c r="AL22681" s="254" t="s">
        <v>47667</v>
      </c>
      <c r="AM22681" s="255">
        <v>46228.78</v>
      </c>
      <c r="AO22681" s="228" t="s">
        <v>30160</v>
      </c>
      <c r="AP22681" s="229">
        <v>661419.4</v>
      </c>
    </row>
    <row r="22682" spans="38:42" x14ac:dyDescent="0.55000000000000004">
      <c r="AL22682" s="254" t="s">
        <v>46253</v>
      </c>
      <c r="AM22682" s="255">
        <v>511582.07</v>
      </c>
      <c r="AO22682" s="228" t="s">
        <v>30161</v>
      </c>
      <c r="AP22682" s="229">
        <v>81296.5</v>
      </c>
    </row>
    <row r="22683" spans="38:42" x14ac:dyDescent="0.55000000000000004">
      <c r="AL22683" s="254" t="s">
        <v>46254</v>
      </c>
      <c r="AM22683" s="255">
        <v>232411.67</v>
      </c>
      <c r="AO22683" s="228" t="s">
        <v>30162</v>
      </c>
      <c r="AP22683" s="229">
        <v>574227.62</v>
      </c>
    </row>
    <row r="22684" spans="38:42" x14ac:dyDescent="0.55000000000000004">
      <c r="AL22684" s="254" t="s">
        <v>46255</v>
      </c>
      <c r="AM22684" s="255">
        <v>45811.94</v>
      </c>
      <c r="AO22684" s="228" t="s">
        <v>14494</v>
      </c>
      <c r="AP22684" s="229">
        <v>19655</v>
      </c>
    </row>
    <row r="22685" spans="38:42" x14ac:dyDescent="0.55000000000000004">
      <c r="AL22685" s="254" t="s">
        <v>46257</v>
      </c>
      <c r="AM22685" s="255">
        <v>141395.51999999999</v>
      </c>
      <c r="AO22685" s="228" t="s">
        <v>49447</v>
      </c>
      <c r="AP22685" s="229">
        <v>49086.01</v>
      </c>
    </row>
    <row r="22686" spans="38:42" x14ac:dyDescent="0.55000000000000004">
      <c r="AL22686" s="254" t="s">
        <v>46258</v>
      </c>
      <c r="AM22686" s="255">
        <v>13070.32</v>
      </c>
      <c r="AO22686" s="228" t="s">
        <v>30164</v>
      </c>
      <c r="AP22686" s="229">
        <v>1550.95</v>
      </c>
    </row>
    <row r="22687" spans="38:42" x14ac:dyDescent="0.55000000000000004">
      <c r="AL22687" s="254" t="s">
        <v>46259</v>
      </c>
      <c r="AM22687" s="255">
        <v>9037.0300000000007</v>
      </c>
      <c r="AO22687" s="228" t="s">
        <v>30165</v>
      </c>
      <c r="AP22687" s="229">
        <v>227524.93</v>
      </c>
    </row>
    <row r="22688" spans="38:42" x14ac:dyDescent="0.55000000000000004">
      <c r="AL22688" s="254" t="s">
        <v>49482</v>
      </c>
      <c r="AM22688" s="255">
        <v>2778.06</v>
      </c>
      <c r="AO22688" s="228" t="s">
        <v>14495</v>
      </c>
      <c r="AP22688" s="229">
        <v>181023.61</v>
      </c>
    </row>
    <row r="22689" spans="38:42" x14ac:dyDescent="0.55000000000000004">
      <c r="AL22689" s="254" t="s">
        <v>47668</v>
      </c>
      <c r="AM22689" s="255">
        <v>1236.06</v>
      </c>
      <c r="AO22689" s="228" t="s">
        <v>30166</v>
      </c>
      <c r="AP22689" s="229">
        <v>546159.59</v>
      </c>
    </row>
    <row r="22690" spans="38:42" x14ac:dyDescent="0.55000000000000004">
      <c r="AL22690" s="254" t="s">
        <v>46260</v>
      </c>
      <c r="AM22690" s="255">
        <v>20711.87</v>
      </c>
      <c r="AO22690" s="228" t="s">
        <v>30170</v>
      </c>
      <c r="AP22690" s="229">
        <v>3047426.14</v>
      </c>
    </row>
    <row r="22691" spans="38:42" x14ac:dyDescent="0.55000000000000004">
      <c r="AL22691" s="254" t="s">
        <v>46261</v>
      </c>
      <c r="AM22691" s="255">
        <v>1246162.81</v>
      </c>
      <c r="AO22691" s="228" t="s">
        <v>30171</v>
      </c>
      <c r="AP22691" s="229">
        <v>-57532.54</v>
      </c>
    </row>
    <row r="22692" spans="38:42" x14ac:dyDescent="0.55000000000000004">
      <c r="AL22692" s="254" t="s">
        <v>46262</v>
      </c>
      <c r="AM22692" s="255">
        <v>50991.99</v>
      </c>
      <c r="AO22692" s="228" t="s">
        <v>49448</v>
      </c>
      <c r="AP22692" s="229">
        <v>27927</v>
      </c>
    </row>
    <row r="22693" spans="38:42" x14ac:dyDescent="0.55000000000000004">
      <c r="AL22693" s="254" t="s">
        <v>58810</v>
      </c>
      <c r="AM22693" s="255">
        <v>2924.99</v>
      </c>
      <c r="AO22693" s="228" t="s">
        <v>47631</v>
      </c>
      <c r="AP22693" s="229">
        <v>380992.61</v>
      </c>
    </row>
    <row r="22694" spans="38:42" x14ac:dyDescent="0.55000000000000004">
      <c r="AL22694" s="254" t="s">
        <v>48596</v>
      </c>
      <c r="AM22694" s="255">
        <v>21660.27</v>
      </c>
      <c r="AO22694" s="228" t="s">
        <v>54613</v>
      </c>
      <c r="AP22694" s="229">
        <v>10510</v>
      </c>
    </row>
    <row r="22695" spans="38:42" x14ac:dyDescent="0.55000000000000004">
      <c r="AL22695" s="254" t="s">
        <v>46263</v>
      </c>
      <c r="AM22695" s="255">
        <v>24101.29</v>
      </c>
      <c r="AO22695" s="228" t="s">
        <v>40916</v>
      </c>
      <c r="AP22695" s="229">
        <v>131563.6</v>
      </c>
    </row>
    <row r="22696" spans="38:42" x14ac:dyDescent="0.55000000000000004">
      <c r="AL22696" s="254" t="s">
        <v>46264</v>
      </c>
      <c r="AM22696" s="255">
        <v>2277.06</v>
      </c>
      <c r="AO22696" s="228" t="s">
        <v>43408</v>
      </c>
      <c r="AP22696" s="229">
        <v>299382.89</v>
      </c>
    </row>
    <row r="22697" spans="38:42" x14ac:dyDescent="0.55000000000000004">
      <c r="AL22697" s="254" t="s">
        <v>47669</v>
      </c>
      <c r="AM22697" s="255">
        <v>58971.42</v>
      </c>
      <c r="AO22697" s="228" t="s">
        <v>43409</v>
      </c>
      <c r="AP22697" s="229">
        <v>7044</v>
      </c>
    </row>
    <row r="22698" spans="38:42" x14ac:dyDescent="0.55000000000000004">
      <c r="AL22698" s="254" t="s">
        <v>47670</v>
      </c>
      <c r="AM22698" s="255">
        <v>62380.7</v>
      </c>
      <c r="AO22698" s="228" t="s">
        <v>50806</v>
      </c>
      <c r="AP22698" s="229">
        <v>18402.25</v>
      </c>
    </row>
    <row r="22699" spans="38:42" x14ac:dyDescent="0.55000000000000004">
      <c r="AL22699" s="254" t="s">
        <v>47671</v>
      </c>
      <c r="AM22699" s="255">
        <v>4552.24</v>
      </c>
      <c r="AO22699" s="228" t="s">
        <v>30198</v>
      </c>
      <c r="AP22699" s="229">
        <v>64840.800000000003</v>
      </c>
    </row>
    <row r="22700" spans="38:42" x14ac:dyDescent="0.55000000000000004">
      <c r="AL22700" s="254" t="s">
        <v>47672</v>
      </c>
      <c r="AM22700" s="255">
        <v>4286.8100000000004</v>
      </c>
      <c r="AO22700" s="228" t="s">
        <v>30199</v>
      </c>
      <c r="AP22700" s="229">
        <v>201094.83</v>
      </c>
    </row>
    <row r="22701" spans="38:42" x14ac:dyDescent="0.55000000000000004">
      <c r="AL22701" s="254" t="s">
        <v>46265</v>
      </c>
      <c r="AM22701" s="255">
        <v>11109.85</v>
      </c>
      <c r="AO22701" s="228" t="s">
        <v>30200</v>
      </c>
      <c r="AP22701" s="229">
        <v>3500</v>
      </c>
    </row>
    <row r="22702" spans="38:42" x14ac:dyDescent="0.55000000000000004">
      <c r="AL22702" s="254" t="s">
        <v>49483</v>
      </c>
      <c r="AM22702" s="255">
        <v>1069.72</v>
      </c>
      <c r="AO22702" s="228" t="s">
        <v>47632</v>
      </c>
      <c r="AP22702" s="229">
        <v>66976.25</v>
      </c>
    </row>
    <row r="22703" spans="38:42" x14ac:dyDescent="0.55000000000000004">
      <c r="AL22703" s="254" t="s">
        <v>49484</v>
      </c>
      <c r="AM22703" s="255">
        <v>35530.04</v>
      </c>
      <c r="AO22703" s="228" t="s">
        <v>47633</v>
      </c>
      <c r="AP22703" s="229">
        <v>12689.4</v>
      </c>
    </row>
    <row r="22704" spans="38:42" x14ac:dyDescent="0.55000000000000004">
      <c r="AL22704" s="254" t="s">
        <v>59371</v>
      </c>
      <c r="AM22704" s="255">
        <v>21214.98</v>
      </c>
      <c r="AO22704" s="228" t="s">
        <v>30203</v>
      </c>
      <c r="AP22704" s="229">
        <v>104362.12</v>
      </c>
    </row>
    <row r="22705" spans="38:42" x14ac:dyDescent="0.55000000000000004">
      <c r="AL22705" s="254" t="s">
        <v>55689</v>
      </c>
      <c r="AM22705" s="255">
        <v>1385.45</v>
      </c>
      <c r="AO22705" s="228" t="s">
        <v>35843</v>
      </c>
      <c r="AP22705" s="229">
        <v>91196.36</v>
      </c>
    </row>
    <row r="22706" spans="38:42" x14ac:dyDescent="0.55000000000000004">
      <c r="AL22706" s="254" t="s">
        <v>46266</v>
      </c>
      <c r="AM22706" s="255">
        <v>938174.81</v>
      </c>
      <c r="AO22706" s="228" t="s">
        <v>30204</v>
      </c>
      <c r="AP22706" s="229">
        <v>147261.07999999999</v>
      </c>
    </row>
    <row r="22707" spans="38:42" x14ac:dyDescent="0.55000000000000004">
      <c r="AL22707" s="254" t="s">
        <v>46267</v>
      </c>
      <c r="AM22707" s="255">
        <v>43365.23</v>
      </c>
      <c r="AO22707" s="228" t="s">
        <v>32989</v>
      </c>
      <c r="AP22707" s="229">
        <v>35745.39</v>
      </c>
    </row>
    <row r="22708" spans="38:42" x14ac:dyDescent="0.55000000000000004">
      <c r="AL22708" s="254" t="s">
        <v>47673</v>
      </c>
      <c r="AM22708" s="255">
        <v>12879.98</v>
      </c>
      <c r="AO22708" s="228" t="s">
        <v>30205</v>
      </c>
      <c r="AP22708" s="229">
        <v>480224.27</v>
      </c>
    </row>
    <row r="22709" spans="38:42" x14ac:dyDescent="0.55000000000000004">
      <c r="AL22709" s="254" t="s">
        <v>46268</v>
      </c>
      <c r="AM22709" s="255">
        <v>21612.14</v>
      </c>
      <c r="AO22709" s="228" t="s">
        <v>40917</v>
      </c>
      <c r="AP22709" s="229">
        <v>133858</v>
      </c>
    </row>
    <row r="22710" spans="38:42" x14ac:dyDescent="0.55000000000000004">
      <c r="AL22710" s="254" t="s">
        <v>46269</v>
      </c>
      <c r="AM22710" s="255">
        <v>170254.85</v>
      </c>
      <c r="AO22710" s="228" t="s">
        <v>48572</v>
      </c>
      <c r="AP22710" s="229">
        <v>127521</v>
      </c>
    </row>
    <row r="22711" spans="38:42" x14ac:dyDescent="0.55000000000000004">
      <c r="AL22711" s="254" t="s">
        <v>55690</v>
      </c>
      <c r="AM22711" s="255">
        <v>719.93</v>
      </c>
      <c r="AO22711" s="228" t="s">
        <v>43410</v>
      </c>
      <c r="AP22711" s="229">
        <v>21571.08</v>
      </c>
    </row>
    <row r="22712" spans="38:42" x14ac:dyDescent="0.55000000000000004">
      <c r="AL22712" s="254" t="s">
        <v>56896</v>
      </c>
      <c r="AM22712" s="255">
        <v>45176.31</v>
      </c>
      <c r="AO22712" s="228" t="s">
        <v>43411</v>
      </c>
      <c r="AP22712" s="229">
        <v>143135.26999999999</v>
      </c>
    </row>
    <row r="22713" spans="38:42" x14ac:dyDescent="0.55000000000000004">
      <c r="AL22713" s="254" t="s">
        <v>49485</v>
      </c>
      <c r="AM22713" s="255">
        <v>175259.48</v>
      </c>
      <c r="AO22713" s="228" t="s">
        <v>30223</v>
      </c>
      <c r="AP22713" s="229">
        <v>12743.79</v>
      </c>
    </row>
    <row r="22714" spans="38:42" x14ac:dyDescent="0.55000000000000004">
      <c r="AL22714" s="254" t="s">
        <v>49486</v>
      </c>
      <c r="AM22714" s="255">
        <v>1698061.47</v>
      </c>
      <c r="AO22714" s="228" t="s">
        <v>54614</v>
      </c>
      <c r="AP22714" s="229">
        <v>16530.740000000002</v>
      </c>
    </row>
    <row r="22715" spans="38:42" x14ac:dyDescent="0.55000000000000004">
      <c r="AL22715" s="254" t="s">
        <v>54672</v>
      </c>
      <c r="AM22715" s="255">
        <v>5717.5</v>
      </c>
      <c r="AO22715" s="228" t="s">
        <v>30226</v>
      </c>
      <c r="AP22715" s="229">
        <v>6682.22</v>
      </c>
    </row>
    <row r="22716" spans="38:42" x14ac:dyDescent="0.55000000000000004">
      <c r="AL22716" s="254" t="s">
        <v>54673</v>
      </c>
      <c r="AM22716" s="255">
        <v>2336558.71</v>
      </c>
      <c r="AO22716" s="228" t="s">
        <v>30227</v>
      </c>
      <c r="AP22716" s="229">
        <v>29751.35</v>
      </c>
    </row>
    <row r="22717" spans="38:42" x14ac:dyDescent="0.55000000000000004">
      <c r="AL22717" s="254" t="s">
        <v>54675</v>
      </c>
      <c r="AM22717" s="255">
        <v>271702.03000000003</v>
      </c>
      <c r="AO22717" s="228" t="s">
        <v>30229</v>
      </c>
      <c r="AP22717" s="229">
        <v>1756.98</v>
      </c>
    </row>
    <row r="22718" spans="38:42" x14ac:dyDescent="0.55000000000000004">
      <c r="AL22718" s="254" t="s">
        <v>54676</v>
      </c>
      <c r="AM22718" s="255">
        <v>138528.62</v>
      </c>
      <c r="AO22718" s="228" t="s">
        <v>54615</v>
      </c>
      <c r="AP22718" s="229">
        <v>11993.48</v>
      </c>
    </row>
    <row r="22719" spans="38:42" x14ac:dyDescent="0.55000000000000004">
      <c r="AL22719" s="254" t="s">
        <v>54677</v>
      </c>
      <c r="AM22719" s="255">
        <v>246451.09</v>
      </c>
      <c r="AO22719" s="228" t="s">
        <v>40918</v>
      </c>
      <c r="AP22719" s="229">
        <v>19000</v>
      </c>
    </row>
    <row r="22720" spans="38:42" x14ac:dyDescent="0.55000000000000004">
      <c r="AL22720" s="254" t="s">
        <v>65228</v>
      </c>
      <c r="AM22720" s="255">
        <v>4050</v>
      </c>
      <c r="AO22720" s="228" t="s">
        <v>30322</v>
      </c>
      <c r="AP22720" s="229">
        <v>83862.559999999998</v>
      </c>
    </row>
    <row r="22721" spans="38:42" x14ac:dyDescent="0.55000000000000004">
      <c r="AL22721" s="254" t="s">
        <v>54678</v>
      </c>
      <c r="AM22721" s="255">
        <v>15588.39</v>
      </c>
      <c r="AO22721" s="228" t="s">
        <v>30323</v>
      </c>
      <c r="AP22721" s="229">
        <v>519708.04</v>
      </c>
    </row>
    <row r="22722" spans="38:42" x14ac:dyDescent="0.55000000000000004">
      <c r="AL22722" s="254" t="s">
        <v>54679</v>
      </c>
      <c r="AM22722" s="255">
        <v>5648.71</v>
      </c>
      <c r="AO22722" s="228" t="s">
        <v>30324</v>
      </c>
      <c r="AP22722" s="229">
        <v>214812.5</v>
      </c>
    </row>
    <row r="22723" spans="38:42" x14ac:dyDescent="0.55000000000000004">
      <c r="AL22723" s="254" t="s">
        <v>54680</v>
      </c>
      <c r="AM22723" s="255">
        <v>77139.78</v>
      </c>
      <c r="AO22723" s="228" t="s">
        <v>43412</v>
      </c>
      <c r="AP22723" s="229">
        <v>1295</v>
      </c>
    </row>
    <row r="22724" spans="38:42" x14ac:dyDescent="0.55000000000000004">
      <c r="AL22724" s="254" t="s">
        <v>54681</v>
      </c>
      <c r="AM22724" s="255">
        <v>22840.080000000002</v>
      </c>
      <c r="AO22724" s="228" t="s">
        <v>47634</v>
      </c>
      <c r="AP22724" s="229">
        <v>9420.77</v>
      </c>
    </row>
    <row r="22725" spans="38:42" x14ac:dyDescent="0.55000000000000004">
      <c r="AL22725" s="254" t="s">
        <v>54682</v>
      </c>
      <c r="AM22725" s="255">
        <v>314864.65999999997</v>
      </c>
      <c r="AO22725" s="228" t="s">
        <v>30325</v>
      </c>
      <c r="AP22725" s="229">
        <v>84954.31</v>
      </c>
    </row>
    <row r="22726" spans="38:42" x14ac:dyDescent="0.55000000000000004">
      <c r="AL22726" s="254" t="s">
        <v>54683</v>
      </c>
      <c r="AM22726" s="255">
        <v>66090.789999999994</v>
      </c>
      <c r="AO22726" s="228" t="s">
        <v>14507</v>
      </c>
      <c r="AP22726" s="229">
        <v>38476.199999999997</v>
      </c>
    </row>
    <row r="22727" spans="38:42" x14ac:dyDescent="0.55000000000000004">
      <c r="AL22727" s="254" t="s">
        <v>54684</v>
      </c>
      <c r="AM22727" s="255">
        <v>4758.59</v>
      </c>
      <c r="AO22727" s="228" t="s">
        <v>30326</v>
      </c>
      <c r="AP22727" s="229">
        <v>181879.92</v>
      </c>
    </row>
    <row r="22728" spans="38:42" x14ac:dyDescent="0.55000000000000004">
      <c r="AL22728" s="254" t="s">
        <v>54685</v>
      </c>
      <c r="AM22728" s="255">
        <v>4017.4</v>
      </c>
      <c r="AO22728" s="228" t="s">
        <v>39623</v>
      </c>
      <c r="AP22728" s="229">
        <v>3567.06</v>
      </c>
    </row>
    <row r="22729" spans="38:42" x14ac:dyDescent="0.55000000000000004">
      <c r="AL22729" s="254" t="s">
        <v>65229</v>
      </c>
      <c r="AM22729" s="255">
        <v>45000</v>
      </c>
      <c r="AO22729" s="228" t="s">
        <v>35864</v>
      </c>
      <c r="AP22729" s="229">
        <v>151.63</v>
      </c>
    </row>
    <row r="22730" spans="38:42" x14ac:dyDescent="0.55000000000000004">
      <c r="AL22730" s="254" t="s">
        <v>49487</v>
      </c>
      <c r="AM22730" s="255">
        <v>1425416.42</v>
      </c>
      <c r="AO22730" s="228" t="s">
        <v>30327</v>
      </c>
      <c r="AP22730" s="229">
        <v>53113.45</v>
      </c>
    </row>
    <row r="22731" spans="38:42" x14ac:dyDescent="0.55000000000000004">
      <c r="AL22731" s="254" t="s">
        <v>54686</v>
      </c>
      <c r="AM22731" s="255">
        <v>125400</v>
      </c>
      <c r="AO22731" s="228" t="s">
        <v>54616</v>
      </c>
      <c r="AP22731" s="229">
        <v>240</v>
      </c>
    </row>
    <row r="22732" spans="38:42" x14ac:dyDescent="0.55000000000000004">
      <c r="AL22732" s="254" t="s">
        <v>43426</v>
      </c>
      <c r="AM22732" s="255">
        <v>4138805.52</v>
      </c>
      <c r="AO22732" s="228" t="s">
        <v>34336</v>
      </c>
      <c r="AP22732" s="229">
        <v>73824</v>
      </c>
    </row>
    <row r="22733" spans="38:42" x14ac:dyDescent="0.55000000000000004">
      <c r="AL22733" s="254" t="s">
        <v>55691</v>
      </c>
      <c r="AM22733" s="255">
        <v>101.5</v>
      </c>
      <c r="AO22733" s="228" t="s">
        <v>36887</v>
      </c>
      <c r="AP22733" s="229">
        <v>2722.5</v>
      </c>
    </row>
    <row r="22734" spans="38:42" x14ac:dyDescent="0.55000000000000004">
      <c r="AL22734" s="254" t="s">
        <v>43427</v>
      </c>
      <c r="AM22734" s="255">
        <v>840681.09</v>
      </c>
      <c r="AO22734" s="228" t="s">
        <v>36888</v>
      </c>
      <c r="AP22734" s="229">
        <v>5105.04</v>
      </c>
    </row>
    <row r="22735" spans="38:42" x14ac:dyDescent="0.55000000000000004">
      <c r="AL22735" s="254" t="s">
        <v>43428</v>
      </c>
      <c r="AM22735" s="255">
        <v>2385355.81</v>
      </c>
      <c r="AO22735" s="228" t="s">
        <v>39624</v>
      </c>
      <c r="AP22735" s="229">
        <v>3364.75</v>
      </c>
    </row>
    <row r="22736" spans="38:42" x14ac:dyDescent="0.55000000000000004">
      <c r="AL22736" s="254" t="s">
        <v>54687</v>
      </c>
      <c r="AM22736" s="255">
        <v>1823.48</v>
      </c>
      <c r="AO22736" s="228" t="s">
        <v>14508</v>
      </c>
      <c r="AP22736" s="229">
        <v>20363.2</v>
      </c>
    </row>
    <row r="22737" spans="38:42" x14ac:dyDescent="0.55000000000000004">
      <c r="AL22737" s="254" t="s">
        <v>50837</v>
      </c>
      <c r="AM22737" s="255">
        <v>14991.24</v>
      </c>
      <c r="AO22737" s="228" t="s">
        <v>30331</v>
      </c>
      <c r="AP22737" s="229">
        <v>2365889.25</v>
      </c>
    </row>
    <row r="22738" spans="38:42" x14ac:dyDescent="0.55000000000000004">
      <c r="AL22738" s="254" t="s">
        <v>50838</v>
      </c>
      <c r="AM22738" s="255">
        <v>10430.93</v>
      </c>
      <c r="AO22738" s="228" t="s">
        <v>30332</v>
      </c>
      <c r="AP22738" s="229">
        <v>50065.17</v>
      </c>
    </row>
    <row r="22739" spans="38:42" x14ac:dyDescent="0.55000000000000004">
      <c r="AL22739" s="254" t="s">
        <v>49488</v>
      </c>
      <c r="AM22739" s="255">
        <v>461267.87</v>
      </c>
      <c r="AO22739" s="228" t="s">
        <v>43413</v>
      </c>
      <c r="AP22739" s="229">
        <v>27466.25</v>
      </c>
    </row>
    <row r="22740" spans="38:42" x14ac:dyDescent="0.55000000000000004">
      <c r="AL22740" s="254" t="s">
        <v>54688</v>
      </c>
      <c r="AM22740" s="255">
        <v>30195</v>
      </c>
      <c r="AO22740" s="228" t="s">
        <v>30333</v>
      </c>
      <c r="AP22740" s="229">
        <v>934.93</v>
      </c>
    </row>
    <row r="22741" spans="38:42" x14ac:dyDescent="0.55000000000000004">
      <c r="AL22741" s="254" t="s">
        <v>50839</v>
      </c>
      <c r="AM22741" s="255">
        <v>1924.63</v>
      </c>
      <c r="AO22741" s="228" t="s">
        <v>30335</v>
      </c>
      <c r="AP22741" s="229">
        <v>6652</v>
      </c>
    </row>
    <row r="22742" spans="38:42" x14ac:dyDescent="0.55000000000000004">
      <c r="AL22742" s="254" t="s">
        <v>54689</v>
      </c>
      <c r="AM22742" s="255">
        <v>599517.17000000004</v>
      </c>
      <c r="AO22742" s="228" t="s">
        <v>30336</v>
      </c>
      <c r="AP22742" s="229">
        <v>275431.45</v>
      </c>
    </row>
    <row r="22743" spans="38:42" x14ac:dyDescent="0.55000000000000004">
      <c r="AL22743" s="254" t="s">
        <v>55692</v>
      </c>
      <c r="AM22743" s="255">
        <v>1694.53</v>
      </c>
      <c r="AO22743" s="228" t="s">
        <v>14510</v>
      </c>
      <c r="AP22743" s="229">
        <v>303469.19</v>
      </c>
    </row>
    <row r="22744" spans="38:42" x14ac:dyDescent="0.55000000000000004">
      <c r="AL22744" s="254" t="s">
        <v>49489</v>
      </c>
      <c r="AM22744" s="255">
        <v>154473.97</v>
      </c>
      <c r="AO22744" s="228" t="s">
        <v>14511</v>
      </c>
      <c r="AP22744" s="229">
        <v>284785.87</v>
      </c>
    </row>
    <row r="22745" spans="38:42" x14ac:dyDescent="0.55000000000000004">
      <c r="AL22745" s="254" t="s">
        <v>62984</v>
      </c>
      <c r="AM22745" s="255">
        <v>13944.63</v>
      </c>
      <c r="AO22745" s="228" t="s">
        <v>30338</v>
      </c>
      <c r="AP22745" s="229">
        <v>127911.49</v>
      </c>
    </row>
    <row r="22746" spans="38:42" x14ac:dyDescent="0.55000000000000004">
      <c r="AL22746" s="254" t="s">
        <v>65230</v>
      </c>
      <c r="AM22746" s="255">
        <v>45252</v>
      </c>
      <c r="AO22746" s="228" t="s">
        <v>30339</v>
      </c>
      <c r="AP22746" s="229">
        <v>125100.54</v>
      </c>
    </row>
    <row r="22747" spans="38:42" x14ac:dyDescent="0.55000000000000004">
      <c r="AL22747" s="254" t="s">
        <v>49490</v>
      </c>
      <c r="AM22747" s="255">
        <v>1229618.8799999999</v>
      </c>
      <c r="AO22747" s="228" t="s">
        <v>30340</v>
      </c>
      <c r="AP22747" s="229">
        <v>248102.98</v>
      </c>
    </row>
    <row r="22748" spans="38:42" x14ac:dyDescent="0.55000000000000004">
      <c r="AL22748" s="254" t="s">
        <v>54690</v>
      </c>
      <c r="AM22748" s="255">
        <v>284478.26</v>
      </c>
      <c r="AO22748" s="228" t="s">
        <v>35865</v>
      </c>
      <c r="AP22748" s="229">
        <v>49083.69</v>
      </c>
    </row>
    <row r="22749" spans="38:42" x14ac:dyDescent="0.55000000000000004">
      <c r="AL22749" s="254" t="s">
        <v>55693</v>
      </c>
      <c r="AM22749" s="255">
        <v>-104094.63</v>
      </c>
      <c r="AO22749" s="228" t="s">
        <v>34337</v>
      </c>
      <c r="AP22749" s="229">
        <v>2136.61</v>
      </c>
    </row>
    <row r="22750" spans="38:42" x14ac:dyDescent="0.55000000000000004">
      <c r="AL22750" s="254" t="s">
        <v>43429</v>
      </c>
      <c r="AM22750" s="255">
        <v>1954236.55</v>
      </c>
      <c r="AO22750" s="228" t="s">
        <v>30343</v>
      </c>
      <c r="AP22750" s="229">
        <v>143.36000000000001</v>
      </c>
    </row>
    <row r="22751" spans="38:42" x14ac:dyDescent="0.55000000000000004">
      <c r="AL22751" s="254" t="s">
        <v>49491</v>
      </c>
      <c r="AM22751" s="255">
        <v>85526.05</v>
      </c>
      <c r="AO22751" s="228" t="s">
        <v>54617</v>
      </c>
      <c r="AP22751" s="229">
        <v>1533.3</v>
      </c>
    </row>
    <row r="22752" spans="38:42" x14ac:dyDescent="0.55000000000000004">
      <c r="AL22752" s="254" t="s">
        <v>54691</v>
      </c>
      <c r="AM22752" s="255">
        <v>83803.92</v>
      </c>
      <c r="AO22752" s="228" t="s">
        <v>46218</v>
      </c>
      <c r="AP22752" s="229">
        <v>8376</v>
      </c>
    </row>
    <row r="22753" spans="38:42" x14ac:dyDescent="0.55000000000000004">
      <c r="AL22753" s="254" t="s">
        <v>54692</v>
      </c>
      <c r="AM22753" s="255">
        <v>65.64</v>
      </c>
      <c r="AO22753" s="228" t="s">
        <v>14512</v>
      </c>
      <c r="AP22753" s="229">
        <v>136593.04999999999</v>
      </c>
    </row>
    <row r="22754" spans="38:42" x14ac:dyDescent="0.55000000000000004">
      <c r="AL22754" s="254" t="s">
        <v>54693</v>
      </c>
      <c r="AM22754" s="255">
        <v>18857.16</v>
      </c>
      <c r="AO22754" s="228" t="s">
        <v>14513</v>
      </c>
      <c r="AP22754" s="229">
        <v>309747.28999999998</v>
      </c>
    </row>
    <row r="22755" spans="38:42" x14ac:dyDescent="0.55000000000000004">
      <c r="AL22755" s="254" t="s">
        <v>63584</v>
      </c>
      <c r="AM22755" s="255">
        <v>977.95</v>
      </c>
      <c r="AO22755" s="228" t="s">
        <v>30345</v>
      </c>
      <c r="AP22755" s="229">
        <v>22920.3</v>
      </c>
    </row>
    <row r="22756" spans="38:42" x14ac:dyDescent="0.55000000000000004">
      <c r="AL22756" s="254" t="s">
        <v>50840</v>
      </c>
      <c r="AM22756" s="255">
        <v>153099.73000000001</v>
      </c>
      <c r="AO22756" s="228" t="s">
        <v>30346</v>
      </c>
      <c r="AP22756" s="229">
        <v>161204.28</v>
      </c>
    </row>
    <row r="22757" spans="38:42" x14ac:dyDescent="0.55000000000000004">
      <c r="AL22757" s="254" t="s">
        <v>65231</v>
      </c>
      <c r="AM22757" s="255">
        <v>172.26</v>
      </c>
      <c r="AO22757" s="228" t="s">
        <v>30348</v>
      </c>
      <c r="AP22757" s="229">
        <v>10641.92</v>
      </c>
    </row>
    <row r="22758" spans="38:42" x14ac:dyDescent="0.55000000000000004">
      <c r="AL22758" s="254" t="s">
        <v>55694</v>
      </c>
      <c r="AM22758" s="255">
        <v>-24750.23</v>
      </c>
      <c r="AO22758" s="228" t="s">
        <v>30353</v>
      </c>
      <c r="AP22758" s="229">
        <v>160.38999999999999</v>
      </c>
    </row>
    <row r="22759" spans="38:42" x14ac:dyDescent="0.55000000000000004">
      <c r="AL22759" s="254" t="s">
        <v>55695</v>
      </c>
      <c r="AM22759" s="255">
        <v>29779.29</v>
      </c>
      <c r="AO22759" s="228" t="s">
        <v>30354</v>
      </c>
      <c r="AP22759" s="229">
        <v>1465.14</v>
      </c>
    </row>
    <row r="22760" spans="38:42" x14ac:dyDescent="0.55000000000000004">
      <c r="AL22760" s="254" t="s">
        <v>54694</v>
      </c>
      <c r="AM22760" s="255">
        <v>5355</v>
      </c>
      <c r="AO22760" s="228" t="s">
        <v>14514</v>
      </c>
      <c r="AP22760" s="229">
        <v>1016345.37</v>
      </c>
    </row>
    <row r="22761" spans="38:42" x14ac:dyDescent="0.55000000000000004">
      <c r="AL22761" s="254" t="s">
        <v>54695</v>
      </c>
      <c r="AM22761" s="255">
        <v>892123.89</v>
      </c>
      <c r="AO22761" s="228" t="s">
        <v>30355</v>
      </c>
      <c r="AP22761" s="229">
        <v>-12010.26</v>
      </c>
    </row>
    <row r="22762" spans="38:42" x14ac:dyDescent="0.55000000000000004">
      <c r="AL22762" s="254" t="s">
        <v>55696</v>
      </c>
      <c r="AM22762" s="255">
        <v>1809</v>
      </c>
      <c r="AO22762" s="228" t="s">
        <v>30400</v>
      </c>
      <c r="AP22762" s="229">
        <v>198646.8</v>
      </c>
    </row>
    <row r="22763" spans="38:42" x14ac:dyDescent="0.55000000000000004">
      <c r="AL22763" s="254" t="s">
        <v>54696</v>
      </c>
      <c r="AM22763" s="255">
        <v>833840.62</v>
      </c>
      <c r="AO22763" s="228" t="s">
        <v>34343</v>
      </c>
      <c r="AP22763" s="229">
        <v>21300</v>
      </c>
    </row>
    <row r="22764" spans="38:42" x14ac:dyDescent="0.55000000000000004">
      <c r="AL22764" s="254" t="s">
        <v>54698</v>
      </c>
      <c r="AM22764" s="255">
        <v>71838.880000000005</v>
      </c>
      <c r="AO22764" s="228" t="s">
        <v>34344</v>
      </c>
      <c r="AP22764" s="229">
        <v>61062.5</v>
      </c>
    </row>
    <row r="22765" spans="38:42" x14ac:dyDescent="0.55000000000000004">
      <c r="AL22765" s="254" t="s">
        <v>54699</v>
      </c>
      <c r="AM22765" s="255">
        <v>56822.31</v>
      </c>
      <c r="AO22765" s="228" t="s">
        <v>30401</v>
      </c>
      <c r="AP22765" s="229">
        <v>17692.400000000001</v>
      </c>
    </row>
    <row r="22766" spans="38:42" x14ac:dyDescent="0.55000000000000004">
      <c r="AL22766" s="254" t="s">
        <v>63861</v>
      </c>
      <c r="AM22766" s="255">
        <v>13104.99</v>
      </c>
      <c r="AO22766" s="228" t="s">
        <v>34345</v>
      </c>
      <c r="AP22766" s="229">
        <v>9789.5</v>
      </c>
    </row>
    <row r="22767" spans="38:42" x14ac:dyDescent="0.55000000000000004">
      <c r="AL22767" s="254" t="s">
        <v>55697</v>
      </c>
      <c r="AM22767" s="255">
        <v>67.5</v>
      </c>
      <c r="AO22767" s="228" t="s">
        <v>30402</v>
      </c>
      <c r="AP22767" s="229">
        <v>27157.8</v>
      </c>
    </row>
    <row r="22768" spans="38:42" x14ac:dyDescent="0.55000000000000004">
      <c r="AL22768" s="254" t="s">
        <v>54700</v>
      </c>
      <c r="AM22768" s="255">
        <v>44156.88</v>
      </c>
      <c r="AO22768" s="228" t="s">
        <v>33004</v>
      </c>
      <c r="AP22768" s="229">
        <v>4878.75</v>
      </c>
    </row>
    <row r="22769" spans="38:42" x14ac:dyDescent="0.55000000000000004">
      <c r="AL22769" s="254" t="s">
        <v>54701</v>
      </c>
      <c r="AM22769" s="255">
        <v>323.39999999999998</v>
      </c>
      <c r="AO22769" s="228" t="s">
        <v>35871</v>
      </c>
      <c r="AP22769" s="229">
        <v>848013.65</v>
      </c>
    </row>
    <row r="22770" spans="38:42" x14ac:dyDescent="0.55000000000000004">
      <c r="AL22770" s="254" t="s">
        <v>54702</v>
      </c>
      <c r="AM22770" s="255">
        <v>25137.75</v>
      </c>
      <c r="AO22770" s="228" t="s">
        <v>36896</v>
      </c>
      <c r="AP22770" s="229">
        <v>42749</v>
      </c>
    </row>
    <row r="22771" spans="38:42" x14ac:dyDescent="0.55000000000000004">
      <c r="AL22771" s="254" t="s">
        <v>55698</v>
      </c>
      <c r="AM22771" s="255">
        <v>3678.9</v>
      </c>
      <c r="AO22771" s="228" t="s">
        <v>14525</v>
      </c>
      <c r="AP22771" s="229">
        <v>91632.36</v>
      </c>
    </row>
    <row r="22772" spans="38:42" x14ac:dyDescent="0.55000000000000004">
      <c r="AL22772" s="254" t="s">
        <v>54703</v>
      </c>
      <c r="AM22772" s="255">
        <v>102010.75</v>
      </c>
      <c r="AO22772" s="228" t="s">
        <v>14526</v>
      </c>
      <c r="AP22772" s="229">
        <v>10696.85</v>
      </c>
    </row>
    <row r="22773" spans="38:42" x14ac:dyDescent="0.55000000000000004">
      <c r="AL22773" s="254" t="s">
        <v>54704</v>
      </c>
      <c r="AM22773" s="255">
        <v>35517.29</v>
      </c>
      <c r="AO22773" s="228" t="s">
        <v>30405</v>
      </c>
      <c r="AP22773" s="229">
        <v>6049.74</v>
      </c>
    </row>
    <row r="22774" spans="38:42" x14ac:dyDescent="0.55000000000000004">
      <c r="AL22774" s="254" t="s">
        <v>54705</v>
      </c>
      <c r="AM22774" s="255">
        <v>8749.85</v>
      </c>
      <c r="AO22774" s="228" t="s">
        <v>30406</v>
      </c>
      <c r="AP22774" s="229">
        <v>205667.15</v>
      </c>
    </row>
    <row r="22775" spans="38:42" x14ac:dyDescent="0.55000000000000004">
      <c r="AL22775" s="254" t="s">
        <v>54706</v>
      </c>
      <c r="AM22775" s="255">
        <v>13472.67</v>
      </c>
      <c r="AO22775" s="228" t="s">
        <v>49449</v>
      </c>
      <c r="AP22775" s="229">
        <v>148247.29999999999</v>
      </c>
    </row>
    <row r="22776" spans="38:42" x14ac:dyDescent="0.55000000000000004">
      <c r="AL22776" s="254" t="s">
        <v>56897</v>
      </c>
      <c r="AM22776" s="255">
        <v>44872.5</v>
      </c>
      <c r="AO22776" s="228" t="s">
        <v>35872</v>
      </c>
      <c r="AP22776" s="229">
        <v>40214.46</v>
      </c>
    </row>
    <row r="22777" spans="38:42" x14ac:dyDescent="0.55000000000000004">
      <c r="AL22777" s="254" t="s">
        <v>54707</v>
      </c>
      <c r="AM22777" s="255">
        <v>25527.35</v>
      </c>
      <c r="AO22777" s="228" t="s">
        <v>35873</v>
      </c>
      <c r="AP22777" s="229">
        <v>1574.8</v>
      </c>
    </row>
    <row r="22778" spans="38:42" x14ac:dyDescent="0.55000000000000004">
      <c r="AL22778" s="254" t="s">
        <v>54708</v>
      </c>
      <c r="AM22778" s="255">
        <v>829457.99</v>
      </c>
      <c r="AO22778" s="228" t="s">
        <v>30408</v>
      </c>
      <c r="AP22778" s="229">
        <v>2183.0300000000002</v>
      </c>
    </row>
    <row r="22779" spans="38:42" x14ac:dyDescent="0.55000000000000004">
      <c r="AL22779" s="254" t="s">
        <v>54709</v>
      </c>
      <c r="AM22779" s="255">
        <v>105742.97</v>
      </c>
      <c r="AO22779" s="228" t="s">
        <v>50807</v>
      </c>
      <c r="AP22779" s="229">
        <v>53887.9</v>
      </c>
    </row>
    <row r="22780" spans="38:42" x14ac:dyDescent="0.55000000000000004">
      <c r="AL22780" s="254" t="s">
        <v>49492</v>
      </c>
      <c r="AM22780" s="255">
        <v>755909.34</v>
      </c>
      <c r="AO22780" s="228" t="s">
        <v>30409</v>
      </c>
      <c r="AP22780" s="229">
        <v>134651.28</v>
      </c>
    </row>
    <row r="22781" spans="38:42" x14ac:dyDescent="0.55000000000000004">
      <c r="AL22781" s="254" t="s">
        <v>55699</v>
      </c>
      <c r="AM22781" s="255">
        <v>0.08</v>
      </c>
      <c r="AO22781" s="228" t="s">
        <v>30410</v>
      </c>
      <c r="AP22781" s="229">
        <v>34950.800000000003</v>
      </c>
    </row>
    <row r="22782" spans="38:42" x14ac:dyDescent="0.55000000000000004">
      <c r="AL22782" s="254" t="s">
        <v>49493</v>
      </c>
      <c r="AM22782" s="255">
        <v>294074.34999999998</v>
      </c>
      <c r="AO22782" s="228" t="s">
        <v>14527</v>
      </c>
      <c r="AP22782" s="229">
        <v>189364.04</v>
      </c>
    </row>
    <row r="22783" spans="38:42" x14ac:dyDescent="0.55000000000000004">
      <c r="AL22783" s="254" t="s">
        <v>49494</v>
      </c>
      <c r="AM22783" s="255">
        <v>850575.89</v>
      </c>
      <c r="AO22783" s="228" t="s">
        <v>14528</v>
      </c>
      <c r="AP22783" s="229">
        <v>657616.29</v>
      </c>
    </row>
    <row r="22784" spans="38:42" x14ac:dyDescent="0.55000000000000004">
      <c r="AL22784" s="254" t="s">
        <v>54710</v>
      </c>
      <c r="AM22784" s="255">
        <v>504.61</v>
      </c>
      <c r="AO22784" s="228" t="s">
        <v>46219</v>
      </c>
      <c r="AP22784" s="229">
        <v>-4074.38</v>
      </c>
    </row>
    <row r="22785" spans="38:42" x14ac:dyDescent="0.55000000000000004">
      <c r="AL22785" s="254" t="s">
        <v>54711</v>
      </c>
      <c r="AM22785" s="255">
        <v>3613.92</v>
      </c>
      <c r="AO22785" s="228" t="s">
        <v>30425</v>
      </c>
      <c r="AP22785" s="229">
        <v>142058.03</v>
      </c>
    </row>
    <row r="22786" spans="38:42" x14ac:dyDescent="0.55000000000000004">
      <c r="AL22786" s="254" t="s">
        <v>50841</v>
      </c>
      <c r="AM22786" s="255">
        <v>7283.9</v>
      </c>
      <c r="AO22786" s="228" t="s">
        <v>30426</v>
      </c>
      <c r="AP22786" s="229">
        <v>10546.78</v>
      </c>
    </row>
    <row r="22787" spans="38:42" x14ac:dyDescent="0.55000000000000004">
      <c r="AL22787" s="254" t="s">
        <v>49495</v>
      </c>
      <c r="AM22787" s="255">
        <v>1105406.5900000001</v>
      </c>
      <c r="AO22787" s="228" t="s">
        <v>30427</v>
      </c>
      <c r="AP22787" s="229">
        <v>2260.88</v>
      </c>
    </row>
    <row r="22788" spans="38:42" x14ac:dyDescent="0.55000000000000004">
      <c r="AL22788" s="254" t="s">
        <v>50842</v>
      </c>
      <c r="AM22788" s="255">
        <v>70391.72</v>
      </c>
      <c r="AO22788" s="228" t="s">
        <v>30428</v>
      </c>
      <c r="AP22788" s="229">
        <v>5916.77</v>
      </c>
    </row>
    <row r="22789" spans="38:42" x14ac:dyDescent="0.55000000000000004">
      <c r="AL22789" s="254" t="s">
        <v>49496</v>
      </c>
      <c r="AM22789" s="255">
        <v>2402.06</v>
      </c>
      <c r="AO22789" s="228" t="s">
        <v>30429</v>
      </c>
      <c r="AP22789" s="229">
        <v>999.87</v>
      </c>
    </row>
    <row r="22790" spans="38:42" x14ac:dyDescent="0.55000000000000004">
      <c r="AL22790" s="254" t="s">
        <v>54712</v>
      </c>
      <c r="AM22790" s="255">
        <v>176634.59</v>
      </c>
      <c r="AO22790" s="228" t="s">
        <v>30430</v>
      </c>
      <c r="AP22790" s="229">
        <v>58.62</v>
      </c>
    </row>
    <row r="22791" spans="38:42" x14ac:dyDescent="0.55000000000000004">
      <c r="AL22791" s="254" t="s">
        <v>54713</v>
      </c>
      <c r="AM22791" s="255">
        <v>1672.49</v>
      </c>
      <c r="AO22791" s="228" t="s">
        <v>30431</v>
      </c>
      <c r="AP22791" s="229">
        <v>175.3</v>
      </c>
    </row>
    <row r="22792" spans="38:42" x14ac:dyDescent="0.55000000000000004">
      <c r="AL22792" s="254" t="s">
        <v>50843</v>
      </c>
      <c r="AM22792" s="255">
        <v>213904.28</v>
      </c>
      <c r="AO22792" s="228" t="s">
        <v>30434</v>
      </c>
      <c r="AP22792" s="229">
        <v>3066</v>
      </c>
    </row>
    <row r="22793" spans="38:42" x14ac:dyDescent="0.55000000000000004">
      <c r="AL22793" s="254" t="s">
        <v>63541</v>
      </c>
      <c r="AM22793" s="255">
        <v>1037.28</v>
      </c>
      <c r="AO22793" s="228" t="s">
        <v>50808</v>
      </c>
      <c r="AP22793" s="229">
        <v>10245.6</v>
      </c>
    </row>
    <row r="22794" spans="38:42" x14ac:dyDescent="0.55000000000000004">
      <c r="AL22794" s="254" t="s">
        <v>49497</v>
      </c>
      <c r="AM22794" s="255">
        <v>212274.26</v>
      </c>
      <c r="AO22794" s="228" t="s">
        <v>50809</v>
      </c>
      <c r="AP22794" s="229">
        <v>6169.4</v>
      </c>
    </row>
    <row r="22795" spans="38:42" x14ac:dyDescent="0.55000000000000004">
      <c r="AL22795" s="254" t="s">
        <v>49498</v>
      </c>
      <c r="AM22795" s="255">
        <v>735856.05</v>
      </c>
      <c r="AO22795" s="228" t="s">
        <v>54618</v>
      </c>
      <c r="AP22795" s="229">
        <v>298940</v>
      </c>
    </row>
    <row r="22796" spans="38:42" x14ac:dyDescent="0.55000000000000004">
      <c r="AL22796" s="254" t="s">
        <v>54714</v>
      </c>
      <c r="AM22796" s="255">
        <v>116726.88</v>
      </c>
      <c r="AO22796" s="228" t="s">
        <v>30459</v>
      </c>
      <c r="AP22796" s="229">
        <v>49928.72</v>
      </c>
    </row>
    <row r="22797" spans="38:42" x14ac:dyDescent="0.55000000000000004">
      <c r="AL22797" s="254" t="s">
        <v>47674</v>
      </c>
      <c r="AM22797" s="255">
        <v>3178103.43</v>
      </c>
      <c r="AO22797" s="228" t="s">
        <v>46220</v>
      </c>
      <c r="AP22797" s="229">
        <v>5292.84</v>
      </c>
    </row>
    <row r="22798" spans="38:42" x14ac:dyDescent="0.55000000000000004">
      <c r="AL22798" s="254" t="s">
        <v>49499</v>
      </c>
      <c r="AM22798" s="255">
        <v>640692.56999999995</v>
      </c>
      <c r="AO22798" s="228" t="s">
        <v>30460</v>
      </c>
      <c r="AP22798" s="229">
        <v>134563.63</v>
      </c>
    </row>
    <row r="22799" spans="38:42" x14ac:dyDescent="0.55000000000000004">
      <c r="AL22799" s="254" t="s">
        <v>50845</v>
      </c>
      <c r="AM22799" s="255">
        <v>50802.49</v>
      </c>
      <c r="AO22799" s="228" t="s">
        <v>46221</v>
      </c>
      <c r="AP22799" s="229">
        <v>28333.38</v>
      </c>
    </row>
    <row r="22800" spans="38:42" x14ac:dyDescent="0.55000000000000004">
      <c r="AL22800" s="254" t="s">
        <v>54715</v>
      </c>
      <c r="AM22800" s="255">
        <v>36.53</v>
      </c>
      <c r="AO22800" s="228" t="s">
        <v>30462</v>
      </c>
      <c r="AP22800" s="229">
        <v>16686.07</v>
      </c>
    </row>
    <row r="22801" spans="38:42" x14ac:dyDescent="0.55000000000000004">
      <c r="AL22801" s="254" t="s">
        <v>56898</v>
      </c>
      <c r="AM22801" s="255">
        <v>803.59</v>
      </c>
      <c r="AO22801" s="228" t="s">
        <v>30463</v>
      </c>
      <c r="AP22801" s="229">
        <v>4399.49</v>
      </c>
    </row>
    <row r="22802" spans="38:42" x14ac:dyDescent="0.55000000000000004">
      <c r="AL22802" s="254" t="s">
        <v>54716</v>
      </c>
      <c r="AM22802" s="255">
        <v>21601.77</v>
      </c>
      <c r="AO22802" s="228" t="s">
        <v>30464</v>
      </c>
      <c r="AP22802" s="229">
        <v>785.24</v>
      </c>
    </row>
    <row r="22803" spans="38:42" x14ac:dyDescent="0.55000000000000004">
      <c r="AL22803" s="254" t="s">
        <v>50846</v>
      </c>
      <c r="AM22803" s="255">
        <v>450065.69</v>
      </c>
      <c r="AO22803" s="228" t="s">
        <v>30465</v>
      </c>
      <c r="AP22803" s="229">
        <v>588.91</v>
      </c>
    </row>
    <row r="22804" spans="38:42" x14ac:dyDescent="0.55000000000000004">
      <c r="AL22804" s="254" t="s">
        <v>49500</v>
      </c>
      <c r="AM22804" s="255">
        <v>221293.15</v>
      </c>
      <c r="AO22804" s="228" t="s">
        <v>30466</v>
      </c>
      <c r="AP22804" s="229">
        <v>3785</v>
      </c>
    </row>
    <row r="22805" spans="38:42" x14ac:dyDescent="0.55000000000000004">
      <c r="AL22805" s="254" t="s">
        <v>65232</v>
      </c>
      <c r="AM22805" s="255">
        <v>-12.32</v>
      </c>
      <c r="AO22805" s="228" t="s">
        <v>46222</v>
      </c>
      <c r="AP22805" s="229">
        <v>21175.86</v>
      </c>
    </row>
    <row r="22806" spans="38:42" x14ac:dyDescent="0.55000000000000004">
      <c r="AL22806" s="254" t="s">
        <v>54717</v>
      </c>
      <c r="AM22806" s="255">
        <v>-12970.77</v>
      </c>
      <c r="AO22806" s="228" t="s">
        <v>30467</v>
      </c>
      <c r="AP22806" s="229">
        <v>2014.11</v>
      </c>
    </row>
    <row r="22807" spans="38:42" x14ac:dyDescent="0.55000000000000004">
      <c r="AL22807" s="254" t="s">
        <v>61141</v>
      </c>
      <c r="AM22807" s="255">
        <v>313743.07</v>
      </c>
      <c r="AO22807" s="228" t="s">
        <v>30468</v>
      </c>
      <c r="AP22807" s="229">
        <v>1996.75</v>
      </c>
    </row>
    <row r="22808" spans="38:42" x14ac:dyDescent="0.55000000000000004">
      <c r="AL22808" s="254" t="s">
        <v>62504</v>
      </c>
      <c r="AM22808" s="255">
        <v>42101.73</v>
      </c>
      <c r="AO22808" s="228" t="s">
        <v>30470</v>
      </c>
      <c r="AP22808" s="229">
        <v>8072.07</v>
      </c>
    </row>
    <row r="22809" spans="38:42" x14ac:dyDescent="0.55000000000000004">
      <c r="AL22809" s="254" t="s">
        <v>50847</v>
      </c>
      <c r="AM22809" s="255">
        <v>91943.26</v>
      </c>
      <c r="AO22809" s="228" t="s">
        <v>46223</v>
      </c>
      <c r="AP22809" s="229">
        <v>947.96</v>
      </c>
    </row>
    <row r="22810" spans="38:42" x14ac:dyDescent="0.55000000000000004">
      <c r="AL22810" s="254" t="s">
        <v>54718</v>
      </c>
      <c r="AM22810" s="255">
        <v>25276.99</v>
      </c>
      <c r="AO22810" s="228" t="s">
        <v>31136</v>
      </c>
      <c r="AP22810" s="229">
        <v>24480.78</v>
      </c>
    </row>
    <row r="22811" spans="38:42" x14ac:dyDescent="0.55000000000000004">
      <c r="AL22811" s="254" t="s">
        <v>55700</v>
      </c>
      <c r="AM22811" s="255">
        <v>-0.02</v>
      </c>
      <c r="AO22811" s="228" t="s">
        <v>46224</v>
      </c>
      <c r="AP22811" s="229">
        <v>15034.5</v>
      </c>
    </row>
    <row r="22812" spans="38:42" x14ac:dyDescent="0.55000000000000004">
      <c r="AL22812" s="254" t="s">
        <v>31000</v>
      </c>
      <c r="AM22812" s="255">
        <v>2102660.17</v>
      </c>
      <c r="AO22812" s="228" t="s">
        <v>46225</v>
      </c>
      <c r="AP22812" s="229">
        <v>9426.85</v>
      </c>
    </row>
    <row r="22813" spans="38:42" x14ac:dyDescent="0.55000000000000004">
      <c r="AL22813" s="254" t="s">
        <v>39643</v>
      </c>
      <c r="AM22813" s="255">
        <v>-1576.48</v>
      </c>
      <c r="AO22813" s="228" t="s">
        <v>31139</v>
      </c>
      <c r="AP22813" s="229">
        <v>8376.82</v>
      </c>
    </row>
    <row r="22814" spans="38:42" x14ac:dyDescent="0.55000000000000004">
      <c r="AL22814" s="254" t="s">
        <v>34366</v>
      </c>
      <c r="AM22814" s="255">
        <v>4328969.87</v>
      </c>
      <c r="AO22814" s="228" t="s">
        <v>46226</v>
      </c>
      <c r="AP22814" s="229">
        <v>13333.36</v>
      </c>
    </row>
    <row r="22815" spans="38:42" x14ac:dyDescent="0.55000000000000004">
      <c r="AL22815" s="254" t="s">
        <v>34367</v>
      </c>
      <c r="AM22815" s="255">
        <v>151001.47</v>
      </c>
      <c r="AO22815" s="228" t="s">
        <v>46227</v>
      </c>
      <c r="AP22815" s="229">
        <v>7624.76</v>
      </c>
    </row>
    <row r="22816" spans="38:42" x14ac:dyDescent="0.55000000000000004">
      <c r="AL22816" s="254" t="s">
        <v>31001</v>
      </c>
      <c r="AM22816" s="255">
        <v>2471078.83</v>
      </c>
      <c r="AO22816" s="228" t="s">
        <v>31141</v>
      </c>
      <c r="AP22816" s="229">
        <v>6045.13</v>
      </c>
    </row>
    <row r="22817" spans="38:42" x14ac:dyDescent="0.55000000000000004">
      <c r="AL22817" s="254" t="s">
        <v>35890</v>
      </c>
      <c r="AM22817" s="255">
        <v>99053.8</v>
      </c>
      <c r="AO22817" s="228" t="s">
        <v>31142</v>
      </c>
      <c r="AP22817" s="229">
        <v>3566.74</v>
      </c>
    </row>
    <row r="22818" spans="38:42" x14ac:dyDescent="0.55000000000000004">
      <c r="AL22818" s="254" t="s">
        <v>31002</v>
      </c>
      <c r="AM22818" s="255">
        <v>58184916.740000002</v>
      </c>
      <c r="AO22818" s="228" t="s">
        <v>46228</v>
      </c>
      <c r="AP22818" s="229">
        <v>193.26</v>
      </c>
    </row>
    <row r="22819" spans="38:42" x14ac:dyDescent="0.55000000000000004">
      <c r="AL22819" s="254" t="s">
        <v>36914</v>
      </c>
      <c r="AM22819" s="255">
        <v>99374.86</v>
      </c>
      <c r="AO22819" s="228" t="s">
        <v>31143</v>
      </c>
      <c r="AP22819" s="229">
        <v>6522</v>
      </c>
    </row>
    <row r="22820" spans="38:42" x14ac:dyDescent="0.55000000000000004">
      <c r="AL22820" s="254" t="s">
        <v>35891</v>
      </c>
      <c r="AM22820" s="255">
        <v>1267064.31</v>
      </c>
      <c r="AO22820" s="228" t="s">
        <v>31144</v>
      </c>
      <c r="AP22820" s="229">
        <v>970.3</v>
      </c>
    </row>
    <row r="22821" spans="38:42" x14ac:dyDescent="0.55000000000000004">
      <c r="AL22821" s="254" t="s">
        <v>36915</v>
      </c>
      <c r="AM22821" s="255">
        <v>5424.94</v>
      </c>
      <c r="AO22821" s="228" t="s">
        <v>31145</v>
      </c>
      <c r="AP22821" s="229">
        <v>46.94</v>
      </c>
    </row>
    <row r="22822" spans="38:42" x14ac:dyDescent="0.55000000000000004">
      <c r="AL22822" s="254" t="s">
        <v>31003</v>
      </c>
      <c r="AM22822" s="255">
        <v>9328342.8200000003</v>
      </c>
      <c r="AO22822" s="228" t="s">
        <v>31146</v>
      </c>
      <c r="AP22822" s="229">
        <v>28013.42</v>
      </c>
    </row>
    <row r="22823" spans="38:42" x14ac:dyDescent="0.55000000000000004">
      <c r="AL22823" s="254" t="s">
        <v>34368</v>
      </c>
      <c r="AM22823" s="255">
        <v>2873687.66</v>
      </c>
      <c r="AO22823" s="228" t="s">
        <v>48573</v>
      </c>
      <c r="AP22823" s="229">
        <v>7175.21</v>
      </c>
    </row>
    <row r="22824" spans="38:42" x14ac:dyDescent="0.55000000000000004">
      <c r="AL22824" s="254" t="s">
        <v>34412</v>
      </c>
      <c r="AM22824" s="255">
        <v>7787.62</v>
      </c>
      <c r="AO22824" s="228" t="s">
        <v>31148</v>
      </c>
      <c r="AP22824" s="229">
        <v>2071.38</v>
      </c>
    </row>
    <row r="22825" spans="38:42" x14ac:dyDescent="0.55000000000000004">
      <c r="AL22825" s="254" t="s">
        <v>46270</v>
      </c>
      <c r="AM22825" s="255">
        <v>63044.62</v>
      </c>
      <c r="AO22825" s="228" t="s">
        <v>31149</v>
      </c>
      <c r="AP22825" s="229">
        <v>1660.69</v>
      </c>
    </row>
    <row r="22826" spans="38:42" x14ac:dyDescent="0.55000000000000004">
      <c r="AL22826" s="254" t="s">
        <v>31004</v>
      </c>
      <c r="AM22826" s="255">
        <v>25378910.25</v>
      </c>
      <c r="AO22826" s="228" t="s">
        <v>31205</v>
      </c>
      <c r="AP22826" s="229">
        <v>69558.37</v>
      </c>
    </row>
    <row r="22827" spans="38:42" x14ac:dyDescent="0.55000000000000004">
      <c r="AL22827" s="254" t="s">
        <v>35892</v>
      </c>
      <c r="AM22827" s="255">
        <v>238019.13</v>
      </c>
      <c r="AO22827" s="228" t="s">
        <v>31207</v>
      </c>
      <c r="AP22827" s="229">
        <v>3680</v>
      </c>
    </row>
    <row r="22828" spans="38:42" x14ac:dyDescent="0.55000000000000004">
      <c r="AL22828" s="254" t="s">
        <v>34370</v>
      </c>
      <c r="AM22828" s="255">
        <v>896857.15</v>
      </c>
      <c r="AO22828" s="228" t="s">
        <v>49450</v>
      </c>
      <c r="AP22828" s="229">
        <v>1505.91</v>
      </c>
    </row>
    <row r="22829" spans="38:42" x14ac:dyDescent="0.55000000000000004">
      <c r="AL22829" s="254" t="s">
        <v>40930</v>
      </c>
      <c r="AM22829" s="255">
        <v>85802.69</v>
      </c>
      <c r="AO22829" s="228" t="s">
        <v>49451</v>
      </c>
      <c r="AP22829" s="229">
        <v>6141</v>
      </c>
    </row>
    <row r="22830" spans="38:42" x14ac:dyDescent="0.55000000000000004">
      <c r="AL22830" s="254" t="s">
        <v>31005</v>
      </c>
      <c r="AM22830" s="255">
        <v>17535364.989999998</v>
      </c>
      <c r="AO22830" s="228" t="s">
        <v>31211</v>
      </c>
      <c r="AP22830" s="229">
        <v>25176.55</v>
      </c>
    </row>
    <row r="22831" spans="38:42" x14ac:dyDescent="0.55000000000000004">
      <c r="AL22831" s="254" t="s">
        <v>31006</v>
      </c>
      <c r="AM22831" s="255">
        <v>1382207.49</v>
      </c>
      <c r="AO22831" s="228" t="s">
        <v>49452</v>
      </c>
      <c r="AP22831" s="229">
        <v>6150</v>
      </c>
    </row>
    <row r="22832" spans="38:42" x14ac:dyDescent="0.55000000000000004">
      <c r="AL22832" s="254" t="s">
        <v>31007</v>
      </c>
      <c r="AM22832" s="255">
        <v>13376619.49</v>
      </c>
      <c r="AO22832" s="228" t="s">
        <v>49453</v>
      </c>
      <c r="AP22832" s="229">
        <v>34.36</v>
      </c>
    </row>
    <row r="22833" spans="38:42" x14ac:dyDescent="0.55000000000000004">
      <c r="AL22833" s="254" t="s">
        <v>31008</v>
      </c>
      <c r="AM22833" s="255">
        <v>16523268.26</v>
      </c>
      <c r="AO22833" s="228" t="s">
        <v>31217</v>
      </c>
      <c r="AP22833" s="229">
        <v>484.61</v>
      </c>
    </row>
    <row r="22834" spans="38:42" x14ac:dyDescent="0.55000000000000004">
      <c r="AL22834" s="254" t="s">
        <v>31009</v>
      </c>
      <c r="AM22834" s="255">
        <v>234035.96</v>
      </c>
      <c r="AO22834" s="228" t="s">
        <v>49454</v>
      </c>
      <c r="AP22834" s="229">
        <v>4255.7</v>
      </c>
    </row>
    <row r="22835" spans="38:42" x14ac:dyDescent="0.55000000000000004">
      <c r="AL22835" s="254" t="s">
        <v>34371</v>
      </c>
      <c r="AM22835" s="255">
        <v>590852.99</v>
      </c>
      <c r="AO22835" s="228" t="s">
        <v>49455</v>
      </c>
      <c r="AP22835" s="229">
        <v>19640.04</v>
      </c>
    </row>
    <row r="22836" spans="38:42" x14ac:dyDescent="0.55000000000000004">
      <c r="AL22836" s="254" t="s">
        <v>31010</v>
      </c>
      <c r="AM22836" s="255">
        <v>6764801.9699999997</v>
      </c>
      <c r="AO22836" s="228" t="s">
        <v>50810</v>
      </c>
      <c r="AP22836" s="229">
        <v>2689.74</v>
      </c>
    </row>
    <row r="22837" spans="38:42" x14ac:dyDescent="0.55000000000000004">
      <c r="AL22837" s="254" t="s">
        <v>31011</v>
      </c>
      <c r="AM22837" s="255">
        <v>112751.74</v>
      </c>
      <c r="AO22837" s="228" t="s">
        <v>49456</v>
      </c>
      <c r="AP22837" s="229">
        <v>2030.1</v>
      </c>
    </row>
    <row r="22838" spans="38:42" x14ac:dyDescent="0.55000000000000004">
      <c r="AL22838" s="254" t="s">
        <v>34372</v>
      </c>
      <c r="AM22838" s="255">
        <v>14883620.710000001</v>
      </c>
      <c r="AO22838" s="228" t="s">
        <v>49457</v>
      </c>
      <c r="AP22838" s="229">
        <v>15.9</v>
      </c>
    </row>
    <row r="22839" spans="38:42" x14ac:dyDescent="0.55000000000000004">
      <c r="AL22839" s="254" t="s">
        <v>54719</v>
      </c>
      <c r="AM22839" s="255">
        <v>9641.77</v>
      </c>
      <c r="AO22839" s="228" t="s">
        <v>49458</v>
      </c>
      <c r="AP22839" s="229">
        <v>3547.75</v>
      </c>
    </row>
    <row r="22840" spans="38:42" x14ac:dyDescent="0.55000000000000004">
      <c r="AL22840" s="254" t="s">
        <v>31012</v>
      </c>
      <c r="AM22840" s="255">
        <v>3127922.71</v>
      </c>
      <c r="AO22840" s="228" t="s">
        <v>49459</v>
      </c>
      <c r="AP22840" s="229">
        <v>720</v>
      </c>
    </row>
    <row r="22841" spans="38:42" x14ac:dyDescent="0.55000000000000004">
      <c r="AL22841" s="254" t="s">
        <v>31013</v>
      </c>
      <c r="AM22841" s="255">
        <v>1893202.34</v>
      </c>
      <c r="AO22841" s="228" t="s">
        <v>49460</v>
      </c>
      <c r="AP22841" s="229">
        <v>681.51</v>
      </c>
    </row>
    <row r="22842" spans="38:42" x14ac:dyDescent="0.55000000000000004">
      <c r="AL22842" s="254" t="s">
        <v>34373</v>
      </c>
      <c r="AM22842" s="255">
        <v>2448672.7200000002</v>
      </c>
      <c r="AO22842" s="228" t="s">
        <v>54619</v>
      </c>
      <c r="AP22842" s="229">
        <v>1289.98</v>
      </c>
    </row>
    <row r="22843" spans="38:42" x14ac:dyDescent="0.55000000000000004">
      <c r="AL22843" s="254" t="s">
        <v>31014</v>
      </c>
      <c r="AM22843" s="255">
        <v>4675555.28</v>
      </c>
      <c r="AO22843" s="228" t="s">
        <v>49461</v>
      </c>
      <c r="AP22843" s="229">
        <v>3378.92</v>
      </c>
    </row>
    <row r="22844" spans="38:42" x14ac:dyDescent="0.55000000000000004">
      <c r="AL22844" s="254" t="s">
        <v>36916</v>
      </c>
      <c r="AM22844" s="255">
        <v>317479.77</v>
      </c>
      <c r="AO22844" s="228" t="s">
        <v>49462</v>
      </c>
      <c r="AP22844" s="229">
        <v>1765</v>
      </c>
    </row>
    <row r="22845" spans="38:42" x14ac:dyDescent="0.55000000000000004">
      <c r="AL22845" s="254" t="s">
        <v>35893</v>
      </c>
      <c r="AM22845" s="255">
        <v>3441696.55</v>
      </c>
      <c r="AO22845" s="228" t="s">
        <v>49463</v>
      </c>
      <c r="AP22845" s="229">
        <v>34940.78</v>
      </c>
    </row>
    <row r="22846" spans="38:42" x14ac:dyDescent="0.55000000000000004">
      <c r="AL22846" s="254" t="s">
        <v>34374</v>
      </c>
      <c r="AM22846" s="255">
        <v>67754.28</v>
      </c>
      <c r="AO22846" s="228" t="s">
        <v>49464</v>
      </c>
      <c r="AP22846" s="229">
        <v>22749.200000000001</v>
      </c>
    </row>
    <row r="22847" spans="38:42" x14ac:dyDescent="0.55000000000000004">
      <c r="AL22847" s="254" t="s">
        <v>40931</v>
      </c>
      <c r="AM22847" s="255">
        <v>3095.59</v>
      </c>
      <c r="AO22847" s="228" t="s">
        <v>49465</v>
      </c>
      <c r="AP22847" s="229">
        <v>4806.79</v>
      </c>
    </row>
    <row r="22848" spans="38:42" x14ac:dyDescent="0.55000000000000004">
      <c r="AL22848" s="254" t="s">
        <v>36917</v>
      </c>
      <c r="AM22848" s="255">
        <v>105105.41</v>
      </c>
      <c r="AO22848" s="228" t="s">
        <v>49466</v>
      </c>
      <c r="AP22848" s="229">
        <v>7673.03</v>
      </c>
    </row>
    <row r="22849" spans="38:42" x14ac:dyDescent="0.55000000000000004">
      <c r="AL22849" s="254" t="s">
        <v>31015</v>
      </c>
      <c r="AM22849" s="255">
        <v>1892644.83</v>
      </c>
      <c r="AO22849" s="228" t="s">
        <v>54620</v>
      </c>
      <c r="AP22849" s="229">
        <v>136.82</v>
      </c>
    </row>
    <row r="22850" spans="38:42" x14ac:dyDescent="0.55000000000000004">
      <c r="AL22850" s="254" t="s">
        <v>34375</v>
      </c>
      <c r="AM22850" s="255">
        <v>8282.8799999999992</v>
      </c>
      <c r="AO22850" s="228" t="s">
        <v>54621</v>
      </c>
      <c r="AP22850" s="229">
        <v>206.19</v>
      </c>
    </row>
    <row r="22851" spans="38:42" x14ac:dyDescent="0.55000000000000004">
      <c r="AL22851" s="254" t="s">
        <v>31016</v>
      </c>
      <c r="AM22851" s="255">
        <v>2514950.71</v>
      </c>
      <c r="AO22851" s="228" t="s">
        <v>31259</v>
      </c>
      <c r="AP22851" s="229">
        <v>343561.85</v>
      </c>
    </row>
    <row r="22852" spans="38:42" x14ac:dyDescent="0.55000000000000004">
      <c r="AL22852" s="254" t="s">
        <v>31017</v>
      </c>
      <c r="AM22852" s="255">
        <v>339246.53</v>
      </c>
      <c r="AO22852" s="228" t="s">
        <v>31261</v>
      </c>
      <c r="AP22852" s="229">
        <v>46299.61</v>
      </c>
    </row>
    <row r="22853" spans="38:42" x14ac:dyDescent="0.55000000000000004">
      <c r="AL22853" s="254" t="s">
        <v>34376</v>
      </c>
      <c r="AM22853" s="255">
        <v>706157.87</v>
      </c>
      <c r="AO22853" s="228" t="s">
        <v>31262</v>
      </c>
      <c r="AP22853" s="229">
        <v>2496.63</v>
      </c>
    </row>
    <row r="22854" spans="38:42" x14ac:dyDescent="0.55000000000000004">
      <c r="AL22854" s="254" t="s">
        <v>31018</v>
      </c>
      <c r="AM22854" s="255">
        <v>197925.63</v>
      </c>
      <c r="AO22854" s="228" t="s">
        <v>31263</v>
      </c>
      <c r="AP22854" s="229">
        <v>16708</v>
      </c>
    </row>
    <row r="22855" spans="38:42" x14ac:dyDescent="0.55000000000000004">
      <c r="AL22855" s="254" t="s">
        <v>34377</v>
      </c>
      <c r="AM22855" s="255">
        <v>59021.65</v>
      </c>
      <c r="AO22855" s="228" t="s">
        <v>47635</v>
      </c>
      <c r="AP22855" s="229">
        <v>1682.41</v>
      </c>
    </row>
    <row r="22856" spans="38:42" x14ac:dyDescent="0.55000000000000004">
      <c r="AL22856" s="254" t="s">
        <v>31019</v>
      </c>
      <c r="AM22856" s="255">
        <v>130708359.02</v>
      </c>
      <c r="AO22856" s="228" t="s">
        <v>31264</v>
      </c>
      <c r="AP22856" s="229">
        <v>2378.3000000000002</v>
      </c>
    </row>
    <row r="22857" spans="38:42" x14ac:dyDescent="0.55000000000000004">
      <c r="AL22857" s="254" t="s">
        <v>31020</v>
      </c>
      <c r="AM22857" s="255">
        <v>21436260.059999999</v>
      </c>
      <c r="AO22857" s="228" t="s">
        <v>31283</v>
      </c>
      <c r="AP22857" s="229">
        <v>30974.71</v>
      </c>
    </row>
    <row r="22858" spans="38:42" x14ac:dyDescent="0.55000000000000004">
      <c r="AL22858" s="254" t="s">
        <v>35894</v>
      </c>
      <c r="AM22858" s="255">
        <v>35774563.82</v>
      </c>
      <c r="AO22858" s="228" t="s">
        <v>31285</v>
      </c>
      <c r="AP22858" s="229">
        <v>40106.25</v>
      </c>
    </row>
    <row r="22859" spans="38:42" x14ac:dyDescent="0.55000000000000004">
      <c r="AL22859" s="254" t="s">
        <v>34378</v>
      </c>
      <c r="AM22859" s="255">
        <v>181887.91</v>
      </c>
      <c r="AO22859" s="228" t="s">
        <v>31286</v>
      </c>
      <c r="AP22859" s="229">
        <v>19112.79</v>
      </c>
    </row>
    <row r="22860" spans="38:42" x14ac:dyDescent="0.55000000000000004">
      <c r="AL22860" s="254" t="s">
        <v>60981</v>
      </c>
      <c r="AM22860" s="255">
        <v>721.2</v>
      </c>
      <c r="AO22860" s="228" t="s">
        <v>31289</v>
      </c>
      <c r="AP22860" s="229">
        <v>6873.87</v>
      </c>
    </row>
    <row r="22861" spans="38:42" x14ac:dyDescent="0.55000000000000004">
      <c r="AL22861" s="254" t="s">
        <v>58131</v>
      </c>
      <c r="AM22861" s="255">
        <v>16969.259999999998</v>
      </c>
      <c r="AO22861" s="228" t="s">
        <v>31290</v>
      </c>
      <c r="AP22861" s="229">
        <v>705.37</v>
      </c>
    </row>
    <row r="22862" spans="38:42" x14ac:dyDescent="0.55000000000000004">
      <c r="AL22862" s="254" t="s">
        <v>35895</v>
      </c>
      <c r="AM22862" s="255">
        <v>153774.65</v>
      </c>
      <c r="AO22862" s="228" t="s">
        <v>31291</v>
      </c>
      <c r="AP22862" s="229">
        <v>3681.64</v>
      </c>
    </row>
    <row r="22863" spans="38:42" x14ac:dyDescent="0.55000000000000004">
      <c r="AL22863" s="254" t="s">
        <v>48597</v>
      </c>
      <c r="AM22863" s="255">
        <v>114649.53</v>
      </c>
      <c r="AO22863" s="228" t="s">
        <v>31296</v>
      </c>
      <c r="AP22863" s="229">
        <v>91485.04</v>
      </c>
    </row>
    <row r="22864" spans="38:42" x14ac:dyDescent="0.55000000000000004">
      <c r="AL22864" s="254" t="s">
        <v>48598</v>
      </c>
      <c r="AM22864" s="255">
        <v>42171.5</v>
      </c>
      <c r="AO22864" s="228" t="s">
        <v>49467</v>
      </c>
      <c r="AP22864" s="229">
        <v>2900</v>
      </c>
    </row>
    <row r="22865" spans="38:42" x14ac:dyDescent="0.55000000000000004">
      <c r="AL22865" s="254" t="s">
        <v>31021</v>
      </c>
      <c r="AM22865" s="255">
        <v>473257.76</v>
      </c>
      <c r="AO22865" s="228" t="s">
        <v>31298</v>
      </c>
      <c r="AP22865" s="229">
        <v>7359.98</v>
      </c>
    </row>
    <row r="22866" spans="38:42" x14ac:dyDescent="0.55000000000000004">
      <c r="AL22866" s="254" t="s">
        <v>31022</v>
      </c>
      <c r="AM22866" s="255">
        <v>6669438.3399999999</v>
      </c>
      <c r="AO22866" s="228" t="s">
        <v>48574</v>
      </c>
      <c r="AP22866" s="229">
        <v>1100</v>
      </c>
    </row>
    <row r="22867" spans="38:42" x14ac:dyDescent="0.55000000000000004">
      <c r="AL22867" s="254" t="s">
        <v>35896</v>
      </c>
      <c r="AM22867" s="255">
        <v>2600</v>
      </c>
      <c r="AO22867" s="228" t="s">
        <v>31300</v>
      </c>
      <c r="AP22867" s="229">
        <v>2239.4499999999998</v>
      </c>
    </row>
    <row r="22868" spans="38:42" x14ac:dyDescent="0.55000000000000004">
      <c r="AL22868" s="254" t="s">
        <v>31023</v>
      </c>
      <c r="AM22868" s="255">
        <v>4207237.96</v>
      </c>
      <c r="AO22868" s="228" t="s">
        <v>47636</v>
      </c>
      <c r="AP22868" s="229">
        <v>42615.8</v>
      </c>
    </row>
    <row r="22869" spans="38:42" x14ac:dyDescent="0.55000000000000004">
      <c r="AL22869" s="254" t="s">
        <v>36918</v>
      </c>
      <c r="AM22869" s="255">
        <v>121438.59</v>
      </c>
      <c r="AO22869" s="228" t="s">
        <v>47637</v>
      </c>
      <c r="AP22869" s="229">
        <v>3675</v>
      </c>
    </row>
    <row r="22870" spans="38:42" x14ac:dyDescent="0.55000000000000004">
      <c r="AL22870" s="254" t="s">
        <v>35897</v>
      </c>
      <c r="AM22870" s="255">
        <v>10447808.98</v>
      </c>
      <c r="AO22870" s="228" t="s">
        <v>47638</v>
      </c>
      <c r="AP22870" s="229">
        <v>25123.7</v>
      </c>
    </row>
    <row r="22871" spans="38:42" x14ac:dyDescent="0.55000000000000004">
      <c r="AL22871" s="254" t="s">
        <v>31024</v>
      </c>
      <c r="AM22871" s="255">
        <v>174434.94</v>
      </c>
      <c r="AO22871" s="228" t="s">
        <v>47639</v>
      </c>
      <c r="AP22871" s="229">
        <v>9666.86</v>
      </c>
    </row>
    <row r="22872" spans="38:42" x14ac:dyDescent="0.55000000000000004">
      <c r="AL22872" s="254" t="s">
        <v>31025</v>
      </c>
      <c r="AM22872" s="255">
        <v>29932041.879999999</v>
      </c>
      <c r="AO22872" s="228" t="s">
        <v>47640</v>
      </c>
      <c r="AP22872" s="229">
        <v>13138.56</v>
      </c>
    </row>
    <row r="22873" spans="38:42" x14ac:dyDescent="0.55000000000000004">
      <c r="AL22873" s="254" t="s">
        <v>31026</v>
      </c>
      <c r="AM22873" s="255">
        <v>53719345.560000002</v>
      </c>
      <c r="AO22873" s="228" t="s">
        <v>47641</v>
      </c>
      <c r="AP22873" s="229">
        <v>5787.18</v>
      </c>
    </row>
    <row r="22874" spans="38:42" x14ac:dyDescent="0.55000000000000004">
      <c r="AL22874" s="254" t="s">
        <v>34379</v>
      </c>
      <c r="AM22874" s="255">
        <v>91480.37</v>
      </c>
      <c r="AO22874" s="228" t="s">
        <v>47642</v>
      </c>
      <c r="AP22874" s="229">
        <v>7650.57</v>
      </c>
    </row>
    <row r="22875" spans="38:42" x14ac:dyDescent="0.55000000000000004">
      <c r="AL22875" s="254" t="s">
        <v>31027</v>
      </c>
      <c r="AM22875" s="255">
        <v>18776023.82</v>
      </c>
      <c r="AO22875" s="228" t="s">
        <v>50811</v>
      </c>
      <c r="AP22875" s="229">
        <v>2083</v>
      </c>
    </row>
    <row r="22876" spans="38:42" x14ac:dyDescent="0.55000000000000004">
      <c r="AL22876" s="254" t="s">
        <v>31028</v>
      </c>
      <c r="AM22876" s="255">
        <v>1018466.11</v>
      </c>
      <c r="AO22876" s="228" t="s">
        <v>47643</v>
      </c>
      <c r="AP22876" s="229">
        <v>1490.62</v>
      </c>
    </row>
    <row r="22877" spans="38:42" x14ac:dyDescent="0.55000000000000004">
      <c r="AL22877" s="254" t="s">
        <v>31029</v>
      </c>
      <c r="AM22877" s="255">
        <v>37019.449999999997</v>
      </c>
      <c r="AO22877" s="228" t="s">
        <v>47644</v>
      </c>
      <c r="AP22877" s="229">
        <v>14517.25</v>
      </c>
    </row>
    <row r="22878" spans="38:42" x14ac:dyDescent="0.55000000000000004">
      <c r="AL22878" s="254" t="s">
        <v>34380</v>
      </c>
      <c r="AM22878" s="255">
        <v>203658.51</v>
      </c>
      <c r="AO22878" s="228" t="s">
        <v>50812</v>
      </c>
      <c r="AP22878" s="229">
        <v>675</v>
      </c>
    </row>
    <row r="22879" spans="38:42" x14ac:dyDescent="0.55000000000000004">
      <c r="AL22879" s="254" t="s">
        <v>36919</v>
      </c>
      <c r="AM22879" s="255">
        <v>11493.38</v>
      </c>
      <c r="AO22879" s="228" t="s">
        <v>47645</v>
      </c>
      <c r="AP22879" s="229">
        <v>12000</v>
      </c>
    </row>
    <row r="22880" spans="38:42" x14ac:dyDescent="0.55000000000000004">
      <c r="AL22880" s="254" t="s">
        <v>36920</v>
      </c>
      <c r="AM22880" s="255">
        <v>11116.21</v>
      </c>
      <c r="AO22880" s="228" t="s">
        <v>47646</v>
      </c>
      <c r="AP22880" s="229">
        <v>7931.2</v>
      </c>
    </row>
    <row r="22881" spans="38:42" x14ac:dyDescent="0.55000000000000004">
      <c r="AL22881" s="254" t="s">
        <v>31030</v>
      </c>
      <c r="AM22881" s="255">
        <v>67267056.549999997</v>
      </c>
      <c r="AO22881" s="228" t="s">
        <v>47647</v>
      </c>
      <c r="AP22881" s="229">
        <v>58.43</v>
      </c>
    </row>
    <row r="22882" spans="38:42" x14ac:dyDescent="0.55000000000000004">
      <c r="AL22882" s="254" t="s">
        <v>31031</v>
      </c>
      <c r="AM22882" s="255">
        <v>10012346.050000001</v>
      </c>
      <c r="AO22882" s="228" t="s">
        <v>47648</v>
      </c>
      <c r="AP22882" s="229">
        <v>1500.19</v>
      </c>
    </row>
    <row r="22883" spans="38:42" x14ac:dyDescent="0.55000000000000004">
      <c r="AL22883" s="254" t="s">
        <v>46271</v>
      </c>
      <c r="AM22883" s="255">
        <v>205905.96</v>
      </c>
      <c r="AO22883" s="228" t="s">
        <v>50813</v>
      </c>
      <c r="AP22883" s="229">
        <v>1112.07</v>
      </c>
    </row>
    <row r="22884" spans="38:42" x14ac:dyDescent="0.55000000000000004">
      <c r="AL22884" s="254" t="s">
        <v>39644</v>
      </c>
      <c r="AM22884" s="255">
        <v>24</v>
      </c>
      <c r="AO22884" s="228" t="s">
        <v>47649</v>
      </c>
      <c r="AP22884" s="229">
        <v>1780.8</v>
      </c>
    </row>
    <row r="22885" spans="38:42" x14ac:dyDescent="0.55000000000000004">
      <c r="AL22885" s="254" t="s">
        <v>40932</v>
      </c>
      <c r="AM22885" s="255">
        <v>458536.25</v>
      </c>
      <c r="AO22885" s="228" t="s">
        <v>31309</v>
      </c>
      <c r="AP22885" s="229">
        <v>1965.4</v>
      </c>
    </row>
    <row r="22886" spans="38:42" x14ac:dyDescent="0.55000000000000004">
      <c r="AL22886" s="254" t="s">
        <v>35898</v>
      </c>
      <c r="AM22886" s="255">
        <v>-0.01</v>
      </c>
      <c r="AO22886" s="228" t="s">
        <v>54622</v>
      </c>
      <c r="AP22886" s="229">
        <v>1637.52</v>
      </c>
    </row>
    <row r="22887" spans="38:42" x14ac:dyDescent="0.55000000000000004">
      <c r="AL22887" s="254" t="s">
        <v>48599</v>
      </c>
      <c r="AM22887" s="255">
        <v>624043.01</v>
      </c>
      <c r="AO22887" s="228" t="s">
        <v>31311</v>
      </c>
      <c r="AP22887" s="229">
        <v>9285</v>
      </c>
    </row>
    <row r="22888" spans="38:42" x14ac:dyDescent="0.55000000000000004">
      <c r="AL22888" s="254" t="s">
        <v>34381</v>
      </c>
      <c r="AM22888" s="255">
        <v>2637357.5699999998</v>
      </c>
      <c r="AO22888" s="228" t="s">
        <v>31312</v>
      </c>
      <c r="AP22888" s="229">
        <v>985.93</v>
      </c>
    </row>
    <row r="22889" spans="38:42" x14ac:dyDescent="0.55000000000000004">
      <c r="AL22889" s="254" t="s">
        <v>34382</v>
      </c>
      <c r="AM22889" s="255">
        <v>1633973.78</v>
      </c>
      <c r="AO22889" s="228" t="s">
        <v>31313</v>
      </c>
      <c r="AP22889" s="229">
        <v>2494.62</v>
      </c>
    </row>
    <row r="22890" spans="38:42" x14ac:dyDescent="0.55000000000000004">
      <c r="AL22890" s="254" t="s">
        <v>40933</v>
      </c>
      <c r="AM22890" s="255">
        <v>54579.23</v>
      </c>
      <c r="AO22890" s="228" t="s">
        <v>49468</v>
      </c>
      <c r="AP22890" s="229">
        <v>9320.7999999999993</v>
      </c>
    </row>
    <row r="22891" spans="38:42" x14ac:dyDescent="0.55000000000000004">
      <c r="AL22891" s="254" t="s">
        <v>31032</v>
      </c>
      <c r="AM22891" s="255">
        <v>1419354.31</v>
      </c>
      <c r="AO22891" s="228" t="s">
        <v>31347</v>
      </c>
      <c r="AP22891" s="229">
        <v>39025.160000000003</v>
      </c>
    </row>
    <row r="22892" spans="38:42" x14ac:dyDescent="0.55000000000000004">
      <c r="AL22892" s="254" t="s">
        <v>34383</v>
      </c>
      <c r="AM22892" s="255">
        <v>47252.17</v>
      </c>
      <c r="AO22892" s="228" t="s">
        <v>31349</v>
      </c>
      <c r="AP22892" s="229">
        <v>3345.92</v>
      </c>
    </row>
    <row r="22893" spans="38:42" x14ac:dyDescent="0.55000000000000004">
      <c r="AL22893" s="254" t="s">
        <v>34384</v>
      </c>
      <c r="AM22893" s="255">
        <v>147344.73000000001</v>
      </c>
      <c r="AO22893" s="228" t="s">
        <v>31350</v>
      </c>
      <c r="AP22893" s="229">
        <v>1556.9</v>
      </c>
    </row>
    <row r="22894" spans="38:42" x14ac:dyDescent="0.55000000000000004">
      <c r="AL22894" s="254" t="s">
        <v>36921</v>
      </c>
      <c r="AM22894" s="255">
        <v>54079.3</v>
      </c>
      <c r="AO22894" s="228" t="s">
        <v>31352</v>
      </c>
      <c r="AP22894" s="229">
        <v>10313.09</v>
      </c>
    </row>
    <row r="22895" spans="38:42" x14ac:dyDescent="0.55000000000000004">
      <c r="AL22895" s="254" t="s">
        <v>35899</v>
      </c>
      <c r="AM22895" s="255">
        <v>245.94</v>
      </c>
      <c r="AO22895" s="228" t="s">
        <v>49469</v>
      </c>
      <c r="AP22895" s="229">
        <v>435.18</v>
      </c>
    </row>
    <row r="22896" spans="38:42" x14ac:dyDescent="0.55000000000000004">
      <c r="AL22896" s="254" t="s">
        <v>31033</v>
      </c>
      <c r="AM22896" s="255">
        <v>89950.49</v>
      </c>
      <c r="AO22896" s="228" t="s">
        <v>50814</v>
      </c>
      <c r="AP22896" s="229">
        <v>617.55999999999995</v>
      </c>
    </row>
    <row r="22897" spans="38:42" x14ac:dyDescent="0.55000000000000004">
      <c r="AL22897" s="254" t="s">
        <v>47675</v>
      </c>
      <c r="AM22897" s="255">
        <v>77655.429999999993</v>
      </c>
      <c r="AO22897" s="228" t="s">
        <v>49470</v>
      </c>
      <c r="AP22897" s="229">
        <v>505.3</v>
      </c>
    </row>
    <row r="22898" spans="38:42" x14ac:dyDescent="0.55000000000000004">
      <c r="AL22898" s="254" t="s">
        <v>56899</v>
      </c>
      <c r="AM22898" s="255">
        <v>145217.48000000001</v>
      </c>
      <c r="AO22898" s="228" t="s">
        <v>49471</v>
      </c>
      <c r="AP22898" s="229">
        <v>2443.0100000000002</v>
      </c>
    </row>
    <row r="22899" spans="38:42" x14ac:dyDescent="0.55000000000000004">
      <c r="AL22899" s="254" t="s">
        <v>46272</v>
      </c>
      <c r="AM22899" s="255">
        <v>27061</v>
      </c>
      <c r="AO22899" s="228" t="s">
        <v>31353</v>
      </c>
      <c r="AP22899" s="229">
        <v>4170.03</v>
      </c>
    </row>
    <row r="22900" spans="38:42" x14ac:dyDescent="0.55000000000000004">
      <c r="AL22900" s="254" t="s">
        <v>43430</v>
      </c>
      <c r="AM22900" s="255">
        <v>38943.67</v>
      </c>
      <c r="AO22900" s="228" t="s">
        <v>54623</v>
      </c>
      <c r="AP22900" s="229">
        <v>712.65</v>
      </c>
    </row>
    <row r="22901" spans="38:42" x14ac:dyDescent="0.55000000000000004">
      <c r="AL22901" s="254" t="s">
        <v>58811</v>
      </c>
      <c r="AM22901" s="255">
        <v>23250</v>
      </c>
      <c r="AO22901" s="228" t="s">
        <v>31378</v>
      </c>
      <c r="AP22901" s="229">
        <v>4800</v>
      </c>
    </row>
    <row r="22902" spans="38:42" x14ac:dyDescent="0.55000000000000004">
      <c r="AL22902" s="254" t="s">
        <v>40934</v>
      </c>
      <c r="AM22902" s="255">
        <v>97147.14</v>
      </c>
      <c r="AO22902" s="228" t="s">
        <v>31379</v>
      </c>
      <c r="AP22902" s="229">
        <v>1008.25</v>
      </c>
    </row>
    <row r="22903" spans="38:42" x14ac:dyDescent="0.55000000000000004">
      <c r="AL22903" s="254" t="s">
        <v>31034</v>
      </c>
      <c r="AM22903" s="255">
        <v>50498952.68</v>
      </c>
      <c r="AO22903" s="228" t="s">
        <v>31380</v>
      </c>
      <c r="AP22903" s="229">
        <v>26617</v>
      </c>
    </row>
    <row r="22904" spans="38:42" x14ac:dyDescent="0.55000000000000004">
      <c r="AL22904" s="254" t="s">
        <v>50848</v>
      </c>
      <c r="AM22904" s="255">
        <v>23990968.98</v>
      </c>
      <c r="AO22904" s="228" t="s">
        <v>49472</v>
      </c>
      <c r="AP22904" s="229">
        <v>4484.78</v>
      </c>
    </row>
    <row r="22905" spans="38:42" x14ac:dyDescent="0.55000000000000004">
      <c r="AL22905" s="254" t="s">
        <v>65233</v>
      </c>
      <c r="AM22905" s="255">
        <v>-47642.64</v>
      </c>
      <c r="AO22905" s="228" t="s">
        <v>31383</v>
      </c>
      <c r="AP22905" s="229">
        <v>122246.75</v>
      </c>
    </row>
    <row r="22906" spans="38:42" x14ac:dyDescent="0.55000000000000004">
      <c r="AL22906" s="254" t="s">
        <v>31035</v>
      </c>
      <c r="AM22906" s="255">
        <v>39216052.859999999</v>
      </c>
      <c r="AO22906" s="228" t="s">
        <v>31384</v>
      </c>
      <c r="AP22906" s="229">
        <v>900</v>
      </c>
    </row>
    <row r="22907" spans="38:42" x14ac:dyDescent="0.55000000000000004">
      <c r="AL22907" s="254" t="s">
        <v>31036</v>
      </c>
      <c r="AM22907" s="255">
        <v>4878230.62</v>
      </c>
      <c r="AO22907" s="228" t="s">
        <v>31459</v>
      </c>
      <c r="AP22907" s="229">
        <v>16342.58</v>
      </c>
    </row>
    <row r="22908" spans="38:42" x14ac:dyDescent="0.55000000000000004">
      <c r="AL22908" s="254" t="s">
        <v>35900</v>
      </c>
      <c r="AM22908" s="255">
        <v>4716013.28</v>
      </c>
      <c r="AO22908" s="228" t="s">
        <v>31460</v>
      </c>
      <c r="AP22908" s="229">
        <v>26923.57</v>
      </c>
    </row>
    <row r="22909" spans="38:42" x14ac:dyDescent="0.55000000000000004">
      <c r="AL22909" s="254" t="s">
        <v>56900</v>
      </c>
      <c r="AM22909" s="255">
        <v>748904.3</v>
      </c>
      <c r="AO22909" s="228" t="s">
        <v>54624</v>
      </c>
      <c r="AP22909" s="229">
        <v>2657.84</v>
      </c>
    </row>
    <row r="22910" spans="38:42" x14ac:dyDescent="0.55000000000000004">
      <c r="AL22910" s="254" t="s">
        <v>31037</v>
      </c>
      <c r="AM22910" s="255">
        <v>20381391.719999999</v>
      </c>
      <c r="AO22910" s="228" t="s">
        <v>31461</v>
      </c>
      <c r="AP22910" s="229">
        <v>3513.23</v>
      </c>
    </row>
    <row r="22911" spans="38:42" x14ac:dyDescent="0.55000000000000004">
      <c r="AL22911" s="254" t="s">
        <v>31038</v>
      </c>
      <c r="AM22911" s="255">
        <v>8710708.7799999993</v>
      </c>
      <c r="AO22911" s="228" t="s">
        <v>31462</v>
      </c>
      <c r="AP22911" s="229">
        <v>1584.33</v>
      </c>
    </row>
    <row r="22912" spans="38:42" x14ac:dyDescent="0.55000000000000004">
      <c r="AL22912" s="254" t="s">
        <v>31039</v>
      </c>
      <c r="AM22912" s="255">
        <v>1133666.19</v>
      </c>
      <c r="AO22912" s="228" t="s">
        <v>31464</v>
      </c>
      <c r="AP22912" s="229">
        <v>26.93</v>
      </c>
    </row>
    <row r="22913" spans="38:42" x14ac:dyDescent="0.55000000000000004">
      <c r="AL22913" s="254" t="s">
        <v>39645</v>
      </c>
      <c r="AM22913" s="255">
        <v>216.24</v>
      </c>
      <c r="AO22913" s="228" t="s">
        <v>31465</v>
      </c>
      <c r="AP22913" s="229">
        <v>145.21</v>
      </c>
    </row>
    <row r="22914" spans="38:42" x14ac:dyDescent="0.55000000000000004">
      <c r="AL22914" s="254" t="s">
        <v>39646</v>
      </c>
      <c r="AM22914" s="255">
        <v>4633.6499999999996</v>
      </c>
      <c r="AO22914" s="228" t="s">
        <v>31466</v>
      </c>
      <c r="AP22914" s="229">
        <v>108.59</v>
      </c>
    </row>
    <row r="22915" spans="38:42" x14ac:dyDescent="0.55000000000000004">
      <c r="AL22915" s="254" t="s">
        <v>40935</v>
      </c>
      <c r="AM22915" s="255">
        <v>5227.8999999999996</v>
      </c>
      <c r="AO22915" s="228" t="s">
        <v>31493</v>
      </c>
      <c r="AP22915" s="229">
        <v>14583.32</v>
      </c>
    </row>
    <row r="22916" spans="38:42" x14ac:dyDescent="0.55000000000000004">
      <c r="AL22916" s="254" t="s">
        <v>34385</v>
      </c>
      <c r="AM22916" s="255">
        <v>572481.52</v>
      </c>
      <c r="AO22916" s="228" t="s">
        <v>31494</v>
      </c>
      <c r="AP22916" s="229">
        <v>5833.32</v>
      </c>
    </row>
    <row r="22917" spans="38:42" x14ac:dyDescent="0.55000000000000004">
      <c r="AL22917" s="254" t="s">
        <v>31040</v>
      </c>
      <c r="AM22917" s="255">
        <v>14346388.92</v>
      </c>
      <c r="AO22917" s="228" t="s">
        <v>47650</v>
      </c>
      <c r="AP22917" s="229">
        <v>12935</v>
      </c>
    </row>
    <row r="22918" spans="38:42" x14ac:dyDescent="0.55000000000000004">
      <c r="AL22918" s="254" t="s">
        <v>31041</v>
      </c>
      <c r="AM22918" s="255">
        <v>43416903.009999998</v>
      </c>
      <c r="AO22918" s="228" t="s">
        <v>47651</v>
      </c>
      <c r="AP22918" s="229">
        <v>18362.5</v>
      </c>
    </row>
    <row r="22919" spans="38:42" x14ac:dyDescent="0.55000000000000004">
      <c r="AL22919" s="254" t="s">
        <v>39647</v>
      </c>
      <c r="AM22919" s="255">
        <v>-1157263.25</v>
      </c>
      <c r="AO22919" s="228" t="s">
        <v>31495</v>
      </c>
      <c r="AP22919" s="229">
        <v>47000</v>
      </c>
    </row>
    <row r="22920" spans="38:42" x14ac:dyDescent="0.55000000000000004">
      <c r="AL22920" s="254" t="s">
        <v>34386</v>
      </c>
      <c r="AM22920" s="255">
        <v>20694056.5</v>
      </c>
      <c r="AO22920" s="228" t="s">
        <v>49473</v>
      </c>
      <c r="AP22920" s="229">
        <v>2010</v>
      </c>
    </row>
    <row r="22921" spans="38:42" x14ac:dyDescent="0.55000000000000004">
      <c r="AL22921" s="254" t="s">
        <v>31042</v>
      </c>
      <c r="AM22921" s="255">
        <v>49780302.18</v>
      </c>
      <c r="AO22921" s="228" t="s">
        <v>31496</v>
      </c>
      <c r="AP22921" s="229">
        <v>13904</v>
      </c>
    </row>
    <row r="22922" spans="38:42" x14ac:dyDescent="0.55000000000000004">
      <c r="AL22922" s="254" t="s">
        <v>56901</v>
      </c>
      <c r="AM22922" s="255">
        <v>14694.3</v>
      </c>
      <c r="AO22922" s="228" t="s">
        <v>31501</v>
      </c>
      <c r="AP22922" s="229">
        <v>514.75</v>
      </c>
    </row>
    <row r="22923" spans="38:42" x14ac:dyDescent="0.55000000000000004">
      <c r="AL22923" s="254" t="s">
        <v>58132</v>
      </c>
      <c r="AM22923" s="255">
        <v>2405981.81</v>
      </c>
      <c r="AO22923" s="228" t="s">
        <v>31502</v>
      </c>
      <c r="AP22923" s="229">
        <v>272.49</v>
      </c>
    </row>
    <row r="22924" spans="38:42" x14ac:dyDescent="0.55000000000000004">
      <c r="AL22924" s="254" t="s">
        <v>58390</v>
      </c>
      <c r="AM22924" s="255">
        <v>15962</v>
      </c>
      <c r="AO22924" s="228" t="s">
        <v>31506</v>
      </c>
      <c r="AP22924" s="229">
        <v>9698.75</v>
      </c>
    </row>
    <row r="22925" spans="38:42" x14ac:dyDescent="0.55000000000000004">
      <c r="AL22925" s="254" t="s">
        <v>54722</v>
      </c>
      <c r="AM22925" s="255">
        <v>792580.55</v>
      </c>
      <c r="AO22925" s="228" t="s">
        <v>49474</v>
      </c>
      <c r="AP22925" s="229">
        <v>212.76</v>
      </c>
    </row>
    <row r="22926" spans="38:42" x14ac:dyDescent="0.55000000000000004">
      <c r="AL22926" s="254" t="s">
        <v>35901</v>
      </c>
      <c r="AM22926" s="255">
        <v>9408449.9700000007</v>
      </c>
      <c r="AO22926" s="228" t="s">
        <v>31507</v>
      </c>
      <c r="AP22926" s="229">
        <v>2000</v>
      </c>
    </row>
    <row r="22927" spans="38:42" x14ac:dyDescent="0.55000000000000004">
      <c r="AL22927" s="254" t="s">
        <v>31043</v>
      </c>
      <c r="AM22927" s="255">
        <v>7084654.1200000001</v>
      </c>
      <c r="AO22927" s="228" t="s">
        <v>48575</v>
      </c>
      <c r="AP22927" s="229">
        <v>53700</v>
      </c>
    </row>
    <row r="22928" spans="38:42" x14ac:dyDescent="0.55000000000000004">
      <c r="AL22928" s="254" t="s">
        <v>31044</v>
      </c>
      <c r="AM22928" s="255">
        <v>7373840.75</v>
      </c>
      <c r="AO22928" s="228" t="s">
        <v>48576</v>
      </c>
      <c r="AP22928" s="229">
        <v>11700</v>
      </c>
    </row>
    <row r="22929" spans="38:42" x14ac:dyDescent="0.55000000000000004">
      <c r="AL22929" s="254" t="s">
        <v>39648</v>
      </c>
      <c r="AM22929" s="255">
        <v>2006782.19</v>
      </c>
      <c r="AO22929" s="228" t="s">
        <v>48577</v>
      </c>
      <c r="AP22929" s="229">
        <v>4827.1000000000004</v>
      </c>
    </row>
    <row r="22930" spans="38:42" x14ac:dyDescent="0.55000000000000004">
      <c r="AL22930" s="254" t="s">
        <v>49501</v>
      </c>
      <c r="AM22930" s="255">
        <v>39144.080000000002</v>
      </c>
      <c r="AO22930" s="228" t="s">
        <v>48578</v>
      </c>
      <c r="AP22930" s="229">
        <v>6826.5</v>
      </c>
    </row>
    <row r="22931" spans="38:42" x14ac:dyDescent="0.55000000000000004">
      <c r="AL22931" s="254" t="s">
        <v>35909</v>
      </c>
      <c r="AM22931" s="255">
        <v>1161793.7</v>
      </c>
      <c r="AO22931" s="228" t="s">
        <v>48579</v>
      </c>
      <c r="AP22931" s="229">
        <v>1008</v>
      </c>
    </row>
    <row r="22932" spans="38:42" x14ac:dyDescent="0.55000000000000004">
      <c r="AL22932" s="254" t="s">
        <v>54723</v>
      </c>
      <c r="AM22932" s="255">
        <v>3125</v>
      </c>
      <c r="AO22932" s="228" t="s">
        <v>48580</v>
      </c>
      <c r="AP22932" s="229">
        <v>38325.300000000003</v>
      </c>
    </row>
    <row r="22933" spans="38:42" x14ac:dyDescent="0.55000000000000004">
      <c r="AL22933" s="254" t="s">
        <v>36923</v>
      </c>
      <c r="AM22933" s="255">
        <v>790696.72</v>
      </c>
      <c r="AO22933" s="228" t="s">
        <v>48581</v>
      </c>
      <c r="AP22933" s="229">
        <v>6270.32</v>
      </c>
    </row>
    <row r="22934" spans="38:42" x14ac:dyDescent="0.55000000000000004">
      <c r="AL22934" s="254" t="s">
        <v>56902</v>
      </c>
      <c r="AM22934" s="255">
        <v>114377.84</v>
      </c>
      <c r="AO22934" s="228" t="s">
        <v>54625</v>
      </c>
      <c r="AP22934" s="229">
        <v>344.24</v>
      </c>
    </row>
    <row r="22935" spans="38:42" x14ac:dyDescent="0.55000000000000004">
      <c r="AL22935" s="254" t="s">
        <v>40936</v>
      </c>
      <c r="AM22935" s="255">
        <v>254559.9</v>
      </c>
      <c r="AO22935" s="228" t="s">
        <v>54626</v>
      </c>
      <c r="AP22935" s="229">
        <v>771.74</v>
      </c>
    </row>
    <row r="22936" spans="38:42" x14ac:dyDescent="0.55000000000000004">
      <c r="AL22936" s="254" t="s">
        <v>46273</v>
      </c>
      <c r="AM22936" s="255">
        <v>47820.480000000003</v>
      </c>
      <c r="AO22936" s="228" t="s">
        <v>48582</v>
      </c>
      <c r="AP22936" s="229">
        <v>7079.65</v>
      </c>
    </row>
    <row r="22937" spans="38:42" x14ac:dyDescent="0.55000000000000004">
      <c r="AL22937" s="254" t="s">
        <v>36924</v>
      </c>
      <c r="AM22937" s="255">
        <v>235774</v>
      </c>
      <c r="AO22937" s="228" t="s">
        <v>48583</v>
      </c>
      <c r="AP22937" s="229">
        <v>2496.92</v>
      </c>
    </row>
    <row r="22938" spans="38:42" x14ac:dyDescent="0.55000000000000004">
      <c r="AL22938" s="254" t="s">
        <v>54724</v>
      </c>
      <c r="AM22938" s="255">
        <v>49119.02</v>
      </c>
      <c r="AO22938" s="228" t="s">
        <v>48584</v>
      </c>
      <c r="AP22938" s="229">
        <v>11556</v>
      </c>
    </row>
    <row r="22939" spans="38:42" x14ac:dyDescent="0.55000000000000004">
      <c r="AL22939" s="254" t="s">
        <v>40937</v>
      </c>
      <c r="AM22939" s="255">
        <v>107673.68</v>
      </c>
      <c r="AO22939" s="228" t="s">
        <v>48585</v>
      </c>
      <c r="AP22939" s="229">
        <v>42272.11</v>
      </c>
    </row>
    <row r="22940" spans="38:42" x14ac:dyDescent="0.55000000000000004">
      <c r="AL22940" s="254" t="s">
        <v>40938</v>
      </c>
      <c r="AM22940" s="255">
        <v>164162.57</v>
      </c>
      <c r="AO22940" s="228" t="s">
        <v>48586</v>
      </c>
      <c r="AP22940" s="229">
        <v>5347.24</v>
      </c>
    </row>
    <row r="22941" spans="38:42" x14ac:dyDescent="0.55000000000000004">
      <c r="AL22941" s="254" t="s">
        <v>49502</v>
      </c>
      <c r="AM22941" s="255">
        <v>1325</v>
      </c>
      <c r="AO22941" s="228" t="s">
        <v>48587</v>
      </c>
      <c r="AP22941" s="229">
        <v>1976.17</v>
      </c>
    </row>
    <row r="22942" spans="38:42" x14ac:dyDescent="0.55000000000000004">
      <c r="AL22942" s="254" t="s">
        <v>59372</v>
      </c>
      <c r="AM22942" s="255">
        <v>52500.03</v>
      </c>
      <c r="AO22942" s="228" t="s">
        <v>54627</v>
      </c>
      <c r="AP22942" s="229">
        <v>3718.4</v>
      </c>
    </row>
    <row r="22943" spans="38:42" x14ac:dyDescent="0.55000000000000004">
      <c r="AL22943" s="254" t="s">
        <v>43431</v>
      </c>
      <c r="AM22943" s="255">
        <v>25952.240000000002</v>
      </c>
      <c r="AO22943" s="228" t="s">
        <v>54628</v>
      </c>
      <c r="AP22943" s="229">
        <v>18697.14</v>
      </c>
    </row>
    <row r="22944" spans="38:42" x14ac:dyDescent="0.55000000000000004">
      <c r="AL22944" s="254" t="s">
        <v>46274</v>
      </c>
      <c r="AM22944" s="255">
        <v>47476.99</v>
      </c>
      <c r="AO22944" s="228" t="s">
        <v>54629</v>
      </c>
      <c r="AP22944" s="229">
        <v>590</v>
      </c>
    </row>
    <row r="22945" spans="38:42" x14ac:dyDescent="0.55000000000000004">
      <c r="AL22945" s="254" t="s">
        <v>40939</v>
      </c>
      <c r="AM22945" s="255">
        <v>3877</v>
      </c>
      <c r="AO22945" s="228" t="s">
        <v>54630</v>
      </c>
      <c r="AP22945" s="229">
        <v>615</v>
      </c>
    </row>
    <row r="22946" spans="38:42" x14ac:dyDescent="0.55000000000000004">
      <c r="AL22946" s="254" t="s">
        <v>43433</v>
      </c>
      <c r="AM22946" s="255">
        <v>523583.29</v>
      </c>
      <c r="AO22946" s="228" t="s">
        <v>54631</v>
      </c>
      <c r="AP22946" s="229">
        <v>1689.48</v>
      </c>
    </row>
    <row r="22947" spans="38:42" x14ac:dyDescent="0.55000000000000004">
      <c r="AL22947" s="254" t="s">
        <v>40940</v>
      </c>
      <c r="AM22947" s="255">
        <v>66874</v>
      </c>
      <c r="AO22947" s="228" t="s">
        <v>54632</v>
      </c>
      <c r="AP22947" s="229">
        <v>6.6</v>
      </c>
    </row>
    <row r="22948" spans="38:42" x14ac:dyDescent="0.55000000000000004">
      <c r="AL22948" s="254" t="s">
        <v>60051</v>
      </c>
      <c r="AM22948" s="255">
        <v>68739.62</v>
      </c>
      <c r="AO22948" s="228" t="s">
        <v>54633</v>
      </c>
      <c r="AP22948" s="229">
        <v>47.02</v>
      </c>
    </row>
    <row r="22949" spans="38:42" x14ac:dyDescent="0.55000000000000004">
      <c r="AL22949" s="254" t="s">
        <v>48601</v>
      </c>
      <c r="AM22949" s="255">
        <v>71673.240000000005</v>
      </c>
      <c r="AO22949" s="228" t="s">
        <v>54634</v>
      </c>
      <c r="AP22949" s="229">
        <v>124.29</v>
      </c>
    </row>
    <row r="22950" spans="38:42" x14ac:dyDescent="0.55000000000000004">
      <c r="AL22950" s="254" t="s">
        <v>35910</v>
      </c>
      <c r="AM22950" s="255">
        <v>205388.93</v>
      </c>
      <c r="AO22950" s="228" t="s">
        <v>54635</v>
      </c>
      <c r="AP22950" s="229">
        <v>299</v>
      </c>
    </row>
    <row r="22951" spans="38:42" x14ac:dyDescent="0.55000000000000004">
      <c r="AL22951" s="254" t="s">
        <v>40941</v>
      </c>
      <c r="AM22951" s="255">
        <v>145962.03</v>
      </c>
      <c r="AO22951" s="228" t="s">
        <v>54636</v>
      </c>
      <c r="AP22951" s="229">
        <v>264.70999999999998</v>
      </c>
    </row>
    <row r="22952" spans="38:42" x14ac:dyDescent="0.55000000000000004">
      <c r="AL22952" s="254" t="s">
        <v>35911</v>
      </c>
      <c r="AM22952" s="255">
        <v>21966.33</v>
      </c>
      <c r="AO22952" s="228" t="s">
        <v>54637</v>
      </c>
      <c r="AP22952" s="229">
        <v>198.32</v>
      </c>
    </row>
    <row r="22953" spans="38:42" x14ac:dyDescent="0.55000000000000004">
      <c r="AL22953" s="254" t="s">
        <v>35912</v>
      </c>
      <c r="AM22953" s="255">
        <v>105632.77</v>
      </c>
      <c r="AO22953" s="228" t="s">
        <v>54638</v>
      </c>
      <c r="AP22953" s="229">
        <v>341.33</v>
      </c>
    </row>
    <row r="22954" spans="38:42" x14ac:dyDescent="0.55000000000000004">
      <c r="AL22954" s="254" t="s">
        <v>43434</v>
      </c>
      <c r="AM22954" s="255">
        <v>14.06</v>
      </c>
      <c r="AO22954" s="228" t="s">
        <v>46229</v>
      </c>
      <c r="AP22954" s="229">
        <v>45108.43</v>
      </c>
    </row>
    <row r="22955" spans="38:42" x14ac:dyDescent="0.55000000000000004">
      <c r="AL22955" s="254" t="s">
        <v>46275</v>
      </c>
      <c r="AM22955" s="255">
        <v>568.54999999999995</v>
      </c>
      <c r="AO22955" s="228" t="s">
        <v>47652</v>
      </c>
      <c r="AP22955" s="229">
        <v>11595.79</v>
      </c>
    </row>
    <row r="22956" spans="38:42" x14ac:dyDescent="0.55000000000000004">
      <c r="AL22956" s="254" t="s">
        <v>47677</v>
      </c>
      <c r="AM22956" s="255">
        <v>904.83</v>
      </c>
      <c r="AO22956" s="228" t="s">
        <v>47653</v>
      </c>
      <c r="AP22956" s="229">
        <v>1518.44</v>
      </c>
    </row>
    <row r="22957" spans="38:42" x14ac:dyDescent="0.55000000000000004">
      <c r="AL22957" s="254" t="s">
        <v>49503</v>
      </c>
      <c r="AM22957" s="255">
        <v>3.17</v>
      </c>
      <c r="AO22957" s="228" t="s">
        <v>47654</v>
      </c>
      <c r="AP22957" s="229">
        <v>1698.4</v>
      </c>
    </row>
    <row r="22958" spans="38:42" x14ac:dyDescent="0.55000000000000004">
      <c r="AL22958" s="254" t="s">
        <v>43435</v>
      </c>
      <c r="AM22958" s="255">
        <v>304097.28999999998</v>
      </c>
      <c r="AO22958" s="228" t="s">
        <v>47655</v>
      </c>
      <c r="AP22958" s="229">
        <v>20679.18</v>
      </c>
    </row>
    <row r="22959" spans="38:42" x14ac:dyDescent="0.55000000000000004">
      <c r="AL22959" s="254" t="s">
        <v>35913</v>
      </c>
      <c r="AM22959" s="255">
        <v>163969.4</v>
      </c>
      <c r="AO22959" s="228" t="s">
        <v>46230</v>
      </c>
      <c r="AP22959" s="229">
        <v>5124.8599999999997</v>
      </c>
    </row>
    <row r="22960" spans="38:42" x14ac:dyDescent="0.55000000000000004">
      <c r="AL22960" s="254" t="s">
        <v>62422</v>
      </c>
      <c r="AM22960" s="255">
        <v>2620</v>
      </c>
      <c r="AO22960" s="228" t="s">
        <v>47656</v>
      </c>
      <c r="AP22960" s="229">
        <v>1350</v>
      </c>
    </row>
    <row r="22961" spans="38:42" x14ac:dyDescent="0.55000000000000004">
      <c r="AL22961" s="254" t="s">
        <v>40942</v>
      </c>
      <c r="AM22961" s="255">
        <v>162997.44</v>
      </c>
      <c r="AO22961" s="228" t="s">
        <v>46231</v>
      </c>
      <c r="AP22961" s="229">
        <v>887.1</v>
      </c>
    </row>
    <row r="22962" spans="38:42" x14ac:dyDescent="0.55000000000000004">
      <c r="AL22962" s="254" t="s">
        <v>43436</v>
      </c>
      <c r="AM22962" s="255">
        <v>95000</v>
      </c>
      <c r="AO22962" s="228" t="s">
        <v>46232</v>
      </c>
      <c r="AP22962" s="229">
        <v>44960.160000000003</v>
      </c>
    </row>
    <row r="22963" spans="38:42" x14ac:dyDescent="0.55000000000000004">
      <c r="AL22963" s="254" t="s">
        <v>36926</v>
      </c>
      <c r="AM22963" s="255">
        <v>251051.73</v>
      </c>
      <c r="AO22963" s="228" t="s">
        <v>50815</v>
      </c>
      <c r="AP22963" s="229">
        <v>150</v>
      </c>
    </row>
    <row r="22964" spans="38:42" x14ac:dyDescent="0.55000000000000004">
      <c r="AL22964" s="254" t="s">
        <v>36927</v>
      </c>
      <c r="AM22964" s="255">
        <v>327775.17</v>
      </c>
      <c r="AO22964" s="228" t="s">
        <v>47657</v>
      </c>
      <c r="AP22964" s="229">
        <v>161.25</v>
      </c>
    </row>
    <row r="22965" spans="38:42" x14ac:dyDescent="0.55000000000000004">
      <c r="AL22965" s="254" t="s">
        <v>49504</v>
      </c>
      <c r="AM22965" s="255">
        <v>4132.5</v>
      </c>
      <c r="AO22965" s="228" t="s">
        <v>46233</v>
      </c>
      <c r="AP22965" s="229">
        <v>522.63</v>
      </c>
    </row>
    <row r="22966" spans="38:42" x14ac:dyDescent="0.55000000000000004">
      <c r="AL22966" s="254" t="s">
        <v>40944</v>
      </c>
      <c r="AM22966" s="255">
        <v>87989.28</v>
      </c>
      <c r="AO22966" s="228" t="s">
        <v>46234</v>
      </c>
      <c r="AP22966" s="229">
        <v>4499.45</v>
      </c>
    </row>
    <row r="22967" spans="38:42" x14ac:dyDescent="0.55000000000000004">
      <c r="AL22967" s="254" t="s">
        <v>40945</v>
      </c>
      <c r="AM22967" s="255">
        <v>336839.43</v>
      </c>
      <c r="AO22967" s="228" t="s">
        <v>46235</v>
      </c>
      <c r="AP22967" s="229">
        <v>5470.02</v>
      </c>
    </row>
    <row r="22968" spans="38:42" x14ac:dyDescent="0.55000000000000004">
      <c r="AL22968" s="254" t="s">
        <v>65234</v>
      </c>
      <c r="AM22968" s="255">
        <v>-7101.54</v>
      </c>
      <c r="AO22968" s="228" t="s">
        <v>46236</v>
      </c>
      <c r="AP22968" s="229">
        <v>3426.76</v>
      </c>
    </row>
    <row r="22969" spans="38:42" x14ac:dyDescent="0.55000000000000004">
      <c r="AL22969" s="254" t="s">
        <v>40946</v>
      </c>
      <c r="AM22969" s="255">
        <v>50282.52</v>
      </c>
      <c r="AO22969" s="228" t="s">
        <v>46237</v>
      </c>
      <c r="AP22969" s="229">
        <v>10829.95</v>
      </c>
    </row>
    <row r="22970" spans="38:42" x14ac:dyDescent="0.55000000000000004">
      <c r="AL22970" s="254" t="s">
        <v>40947</v>
      </c>
      <c r="AM22970" s="255">
        <v>384615.82</v>
      </c>
      <c r="AO22970" s="228" t="s">
        <v>50816</v>
      </c>
      <c r="AP22970" s="229">
        <v>9500</v>
      </c>
    </row>
    <row r="22971" spans="38:42" x14ac:dyDescent="0.55000000000000004">
      <c r="AL22971" s="254" t="s">
        <v>39649</v>
      </c>
      <c r="AM22971" s="255">
        <v>138924.26</v>
      </c>
      <c r="AO22971" s="228" t="s">
        <v>50817</v>
      </c>
      <c r="AP22971" s="229">
        <v>594.17999999999995</v>
      </c>
    </row>
    <row r="22972" spans="38:42" x14ac:dyDescent="0.55000000000000004">
      <c r="AL22972" s="254" t="s">
        <v>55701</v>
      </c>
      <c r="AM22972" s="255">
        <v>1180.28</v>
      </c>
      <c r="AO22972" s="228" t="s">
        <v>54639</v>
      </c>
      <c r="AP22972" s="229">
        <v>20297</v>
      </c>
    </row>
    <row r="22973" spans="38:42" x14ac:dyDescent="0.55000000000000004">
      <c r="AL22973" s="254" t="s">
        <v>47679</v>
      </c>
      <c r="AM22973" s="255">
        <v>103314.21</v>
      </c>
      <c r="AO22973" s="228" t="s">
        <v>54640</v>
      </c>
      <c r="AP22973" s="229">
        <v>5267.61</v>
      </c>
    </row>
    <row r="22974" spans="38:42" x14ac:dyDescent="0.55000000000000004">
      <c r="AL22974" s="254" t="s">
        <v>47680</v>
      </c>
      <c r="AM22974" s="255">
        <v>320.25</v>
      </c>
      <c r="AO22974" s="228" t="s">
        <v>50818</v>
      </c>
      <c r="AP22974" s="229">
        <v>27369.69</v>
      </c>
    </row>
    <row r="22975" spans="38:42" x14ac:dyDescent="0.55000000000000004">
      <c r="AL22975" s="254" t="s">
        <v>46276</v>
      </c>
      <c r="AM22975" s="255">
        <v>29015.67</v>
      </c>
      <c r="AO22975" s="228" t="s">
        <v>50819</v>
      </c>
      <c r="AP22975" s="229">
        <v>113340.88</v>
      </c>
    </row>
    <row r="22976" spans="38:42" x14ac:dyDescent="0.55000000000000004">
      <c r="AL22976" s="254" t="s">
        <v>43438</v>
      </c>
      <c r="AM22976" s="255">
        <v>28893.43</v>
      </c>
      <c r="AO22976" s="228" t="s">
        <v>14606</v>
      </c>
      <c r="AP22976" s="229">
        <v>5746485.9100000001</v>
      </c>
    </row>
    <row r="22977" spans="38:42" x14ac:dyDescent="0.55000000000000004">
      <c r="AL22977" s="254" t="s">
        <v>47681</v>
      </c>
      <c r="AM22977" s="255">
        <v>57041.98</v>
      </c>
      <c r="AO22977" s="228" t="s">
        <v>14607</v>
      </c>
      <c r="AP22977" s="229">
        <v>475906.05</v>
      </c>
    </row>
    <row r="22978" spans="38:42" x14ac:dyDescent="0.55000000000000004">
      <c r="AL22978" s="254" t="s">
        <v>47682</v>
      </c>
      <c r="AM22978" s="255">
        <v>5248.87</v>
      </c>
      <c r="AO22978" s="228" t="s">
        <v>31045</v>
      </c>
      <c r="AP22978" s="229">
        <v>41535.660000000003</v>
      </c>
    </row>
    <row r="22979" spans="38:42" x14ac:dyDescent="0.55000000000000004">
      <c r="AL22979" s="254" t="s">
        <v>47683</v>
      </c>
      <c r="AM22979" s="255">
        <v>5195.6400000000003</v>
      </c>
      <c r="AO22979" s="228" t="s">
        <v>31046</v>
      </c>
      <c r="AP22979" s="229">
        <v>6767573.8700000001</v>
      </c>
    </row>
    <row r="22980" spans="38:42" x14ac:dyDescent="0.55000000000000004">
      <c r="AL22980" s="254" t="s">
        <v>62423</v>
      </c>
      <c r="AM22980" s="255">
        <v>7500</v>
      </c>
      <c r="AO22980" s="228" t="s">
        <v>31047</v>
      </c>
      <c r="AP22980" s="229">
        <v>109563.4</v>
      </c>
    </row>
    <row r="22981" spans="38:42" x14ac:dyDescent="0.55000000000000004">
      <c r="AL22981" s="254" t="s">
        <v>48605</v>
      </c>
      <c r="AM22981" s="255">
        <v>40545.370000000003</v>
      </c>
      <c r="AO22981" s="228" t="s">
        <v>14608</v>
      </c>
      <c r="AP22981" s="229">
        <v>88059526.189999998</v>
      </c>
    </row>
    <row r="22982" spans="38:42" x14ac:dyDescent="0.55000000000000004">
      <c r="AL22982" s="254" t="s">
        <v>56903</v>
      </c>
      <c r="AM22982" s="255">
        <v>15350.71</v>
      </c>
      <c r="AO22982" s="228" t="s">
        <v>31048</v>
      </c>
      <c r="AP22982" s="229">
        <v>1452119.65</v>
      </c>
    </row>
    <row r="22983" spans="38:42" x14ac:dyDescent="0.55000000000000004">
      <c r="AL22983" s="254" t="s">
        <v>43439</v>
      </c>
      <c r="AM22983" s="255">
        <v>24106.14</v>
      </c>
      <c r="AO22983" s="228" t="s">
        <v>48588</v>
      </c>
      <c r="AP22983" s="229">
        <v>26533.19</v>
      </c>
    </row>
    <row r="22984" spans="38:42" x14ac:dyDescent="0.55000000000000004">
      <c r="AL22984" s="254" t="s">
        <v>65235</v>
      </c>
      <c r="AM22984" s="255">
        <v>15.77</v>
      </c>
      <c r="AO22984" s="228" t="s">
        <v>31049</v>
      </c>
      <c r="AP22984" s="229">
        <v>1153722.8400000001</v>
      </c>
    </row>
    <row r="22985" spans="38:42" x14ac:dyDescent="0.55000000000000004">
      <c r="AL22985" s="254" t="s">
        <v>43440</v>
      </c>
      <c r="AM22985" s="255">
        <v>23684.67</v>
      </c>
      <c r="AO22985" s="228" t="s">
        <v>31050</v>
      </c>
      <c r="AP22985" s="229">
        <v>37336.97</v>
      </c>
    </row>
    <row r="22986" spans="38:42" x14ac:dyDescent="0.55000000000000004">
      <c r="AL22986" s="254" t="s">
        <v>43441</v>
      </c>
      <c r="AM22986" s="255">
        <v>56876.04</v>
      </c>
      <c r="AO22986" s="228" t="s">
        <v>31051</v>
      </c>
      <c r="AP22986" s="229">
        <v>96327994.680000007</v>
      </c>
    </row>
    <row r="22987" spans="38:42" x14ac:dyDescent="0.55000000000000004">
      <c r="AL22987" s="254" t="s">
        <v>47684</v>
      </c>
      <c r="AM22987" s="255">
        <v>31824.44</v>
      </c>
      <c r="AO22987" s="228" t="s">
        <v>31052</v>
      </c>
      <c r="AP22987" s="229">
        <v>2708449.83</v>
      </c>
    </row>
    <row r="22988" spans="38:42" x14ac:dyDescent="0.55000000000000004">
      <c r="AL22988" s="254" t="s">
        <v>50849</v>
      </c>
      <c r="AM22988" s="255">
        <v>1081.32</v>
      </c>
      <c r="AO22988" s="228" t="s">
        <v>31053</v>
      </c>
      <c r="AP22988" s="229">
        <v>78739.320000000007</v>
      </c>
    </row>
    <row r="22989" spans="38:42" x14ac:dyDescent="0.55000000000000004">
      <c r="AL22989" s="254" t="s">
        <v>46277</v>
      </c>
      <c r="AM22989" s="255">
        <v>276209.59999999998</v>
      </c>
      <c r="AO22989" s="228" t="s">
        <v>34395</v>
      </c>
      <c r="AP22989" s="229">
        <v>55113.05</v>
      </c>
    </row>
    <row r="22990" spans="38:42" x14ac:dyDescent="0.55000000000000004">
      <c r="AL22990" s="254" t="s">
        <v>47685</v>
      </c>
      <c r="AM22990" s="255">
        <v>186193.93</v>
      </c>
      <c r="AO22990" s="228" t="s">
        <v>34408</v>
      </c>
      <c r="AP22990" s="229">
        <v>1637137.51</v>
      </c>
    </row>
    <row r="22991" spans="38:42" x14ac:dyDescent="0.55000000000000004">
      <c r="AL22991" s="254" t="s">
        <v>48606</v>
      </c>
      <c r="AM22991" s="255">
        <v>1496.7</v>
      </c>
      <c r="AO22991" s="228" t="s">
        <v>14609</v>
      </c>
      <c r="AP22991" s="229">
        <v>37904911.920000002</v>
      </c>
    </row>
    <row r="22992" spans="38:42" x14ac:dyDescent="0.55000000000000004">
      <c r="AL22992" s="254" t="s">
        <v>46278</v>
      </c>
      <c r="AM22992" s="255">
        <v>243414.88</v>
      </c>
      <c r="AO22992" s="228" t="s">
        <v>31054</v>
      </c>
      <c r="AP22992" s="229">
        <v>361040.8</v>
      </c>
    </row>
    <row r="22993" spans="38:42" x14ac:dyDescent="0.55000000000000004">
      <c r="AL22993" s="254" t="s">
        <v>47686</v>
      </c>
      <c r="AM22993" s="255">
        <v>19788.87</v>
      </c>
      <c r="AO22993" s="228" t="s">
        <v>31055</v>
      </c>
      <c r="AP22993" s="229">
        <v>1929348.28</v>
      </c>
    </row>
    <row r="22994" spans="38:42" x14ac:dyDescent="0.55000000000000004">
      <c r="AL22994" s="254" t="s">
        <v>48607</v>
      </c>
      <c r="AM22994" s="255">
        <v>1016.34</v>
      </c>
      <c r="AO22994" s="228" t="s">
        <v>31056</v>
      </c>
      <c r="AP22994" s="229">
        <v>347969.07</v>
      </c>
    </row>
    <row r="22995" spans="38:42" x14ac:dyDescent="0.55000000000000004">
      <c r="AL22995" s="254" t="s">
        <v>48608</v>
      </c>
      <c r="AM22995" s="255">
        <v>612.88</v>
      </c>
      <c r="AO22995" s="228" t="s">
        <v>14610</v>
      </c>
      <c r="AP22995" s="229">
        <v>19633104.48</v>
      </c>
    </row>
    <row r="22996" spans="38:42" x14ac:dyDescent="0.55000000000000004">
      <c r="AL22996" s="254" t="s">
        <v>54725</v>
      </c>
      <c r="AM22996" s="255">
        <v>3005</v>
      </c>
      <c r="AO22996" s="228" t="s">
        <v>14611</v>
      </c>
      <c r="AP22996" s="229">
        <v>3299998.29</v>
      </c>
    </row>
    <row r="22997" spans="38:42" x14ac:dyDescent="0.55000000000000004">
      <c r="AL22997" s="254" t="s">
        <v>47687</v>
      </c>
      <c r="AM22997" s="255">
        <v>63397.65</v>
      </c>
      <c r="AO22997" s="228" t="s">
        <v>14612</v>
      </c>
      <c r="AP22997" s="229">
        <v>27823900</v>
      </c>
    </row>
    <row r="22998" spans="38:42" x14ac:dyDescent="0.55000000000000004">
      <c r="AL22998" s="254" t="s">
        <v>54726</v>
      </c>
      <c r="AM22998" s="255">
        <v>18283.03</v>
      </c>
      <c r="AO22998" s="228" t="s">
        <v>14613</v>
      </c>
      <c r="AP22998" s="229">
        <v>10559476.74</v>
      </c>
    </row>
    <row r="22999" spans="38:42" x14ac:dyDescent="0.55000000000000004">
      <c r="AL22999" s="254" t="s">
        <v>43442</v>
      </c>
      <c r="AM22999" s="255">
        <v>112890.79</v>
      </c>
      <c r="AO22999" s="228" t="s">
        <v>31057</v>
      </c>
      <c r="AP22999" s="229">
        <v>323128.94</v>
      </c>
    </row>
    <row r="23000" spans="38:42" x14ac:dyDescent="0.55000000000000004">
      <c r="AL23000" s="254" t="s">
        <v>60102</v>
      </c>
      <c r="AM23000" s="255">
        <v>4209.8</v>
      </c>
      <c r="AO23000" s="228" t="s">
        <v>31058</v>
      </c>
      <c r="AP23000" s="229">
        <v>771678.13</v>
      </c>
    </row>
    <row r="23001" spans="38:42" x14ac:dyDescent="0.55000000000000004">
      <c r="AL23001" s="254" t="s">
        <v>48610</v>
      </c>
      <c r="AM23001" s="255">
        <v>2006.8</v>
      </c>
      <c r="AO23001" s="228" t="s">
        <v>14614</v>
      </c>
      <c r="AP23001" s="229">
        <v>10940618.99</v>
      </c>
    </row>
    <row r="23002" spans="38:42" x14ac:dyDescent="0.55000000000000004">
      <c r="AL23002" s="254" t="s">
        <v>58133</v>
      </c>
      <c r="AM23002" s="255">
        <v>-733.13</v>
      </c>
      <c r="AO23002" s="228" t="s">
        <v>31059</v>
      </c>
      <c r="AP23002" s="229">
        <v>387498.74</v>
      </c>
    </row>
    <row r="23003" spans="38:42" x14ac:dyDescent="0.55000000000000004">
      <c r="AL23003" s="254" t="s">
        <v>54729</v>
      </c>
      <c r="AM23003" s="255">
        <v>10008</v>
      </c>
      <c r="AO23003" s="228" t="s">
        <v>31060</v>
      </c>
      <c r="AP23003" s="229">
        <v>9657418.3300000001</v>
      </c>
    </row>
    <row r="23004" spans="38:42" x14ac:dyDescent="0.55000000000000004">
      <c r="AL23004" s="254" t="s">
        <v>60982</v>
      </c>
      <c r="AM23004" s="255">
        <v>16425</v>
      </c>
      <c r="AO23004" s="228" t="s">
        <v>14615</v>
      </c>
      <c r="AP23004" s="229">
        <v>30850.43</v>
      </c>
    </row>
    <row r="23005" spans="38:42" x14ac:dyDescent="0.55000000000000004">
      <c r="AL23005" s="254" t="s">
        <v>50851</v>
      </c>
      <c r="AM23005" s="255">
        <v>152070.06</v>
      </c>
      <c r="AO23005" s="228" t="s">
        <v>14616</v>
      </c>
      <c r="AP23005" s="229">
        <v>4177110.61</v>
      </c>
    </row>
    <row r="23006" spans="38:42" x14ac:dyDescent="0.55000000000000004">
      <c r="AL23006" s="254" t="s">
        <v>43443</v>
      </c>
      <c r="AM23006" s="255">
        <v>4097.16</v>
      </c>
      <c r="AO23006" s="228" t="s">
        <v>14617</v>
      </c>
      <c r="AP23006" s="229">
        <v>4632790.6100000003</v>
      </c>
    </row>
    <row r="23007" spans="38:42" x14ac:dyDescent="0.55000000000000004">
      <c r="AL23007" s="254" t="s">
        <v>63542</v>
      </c>
      <c r="AM23007" s="255">
        <v>128.41</v>
      </c>
      <c r="AO23007" s="228" t="s">
        <v>14618</v>
      </c>
      <c r="AP23007" s="229">
        <v>1381851.09</v>
      </c>
    </row>
    <row r="23008" spans="38:42" x14ac:dyDescent="0.55000000000000004">
      <c r="AL23008" s="254" t="s">
        <v>50852</v>
      </c>
      <c r="AM23008" s="255">
        <v>214340.95</v>
      </c>
      <c r="AO23008" s="228" t="s">
        <v>31061</v>
      </c>
      <c r="AP23008" s="229">
        <v>6002494.3899999997</v>
      </c>
    </row>
    <row r="23009" spans="38:42" x14ac:dyDescent="0.55000000000000004">
      <c r="AL23009" s="254" t="s">
        <v>47688</v>
      </c>
      <c r="AM23009" s="255">
        <v>131883.60999999999</v>
      </c>
      <c r="AO23009" s="228" t="s">
        <v>31062</v>
      </c>
      <c r="AP23009" s="229">
        <v>422345.35</v>
      </c>
    </row>
    <row r="23010" spans="38:42" x14ac:dyDescent="0.55000000000000004">
      <c r="AL23010" s="254" t="s">
        <v>65236</v>
      </c>
      <c r="AM23010" s="255">
        <v>1328.75</v>
      </c>
      <c r="AO23010" s="228" t="s">
        <v>31063</v>
      </c>
      <c r="AP23010" s="229">
        <v>2298329.1800000002</v>
      </c>
    </row>
    <row r="23011" spans="38:42" x14ac:dyDescent="0.55000000000000004">
      <c r="AL23011" s="254" t="s">
        <v>47689</v>
      </c>
      <c r="AM23011" s="255">
        <v>44736.480000000003</v>
      </c>
      <c r="AO23011" s="228" t="s">
        <v>14619</v>
      </c>
      <c r="AP23011" s="229">
        <v>161454.07</v>
      </c>
    </row>
    <row r="23012" spans="38:42" x14ac:dyDescent="0.55000000000000004">
      <c r="AL23012" s="254" t="s">
        <v>62424</v>
      </c>
      <c r="AM23012" s="255">
        <v>13650.17</v>
      </c>
      <c r="AO23012" s="228" t="s">
        <v>40919</v>
      </c>
      <c r="AP23012" s="229">
        <v>32376.62</v>
      </c>
    </row>
    <row r="23013" spans="38:42" x14ac:dyDescent="0.55000000000000004">
      <c r="AL23013" s="254" t="s">
        <v>46279</v>
      </c>
      <c r="AM23013" s="255">
        <v>28500</v>
      </c>
      <c r="AO23013" s="228" t="s">
        <v>31064</v>
      </c>
      <c r="AP23013" s="229">
        <v>341261.88</v>
      </c>
    </row>
    <row r="23014" spans="38:42" x14ac:dyDescent="0.55000000000000004">
      <c r="AL23014" s="254" t="s">
        <v>48611</v>
      </c>
      <c r="AM23014" s="255">
        <v>13616.75</v>
      </c>
      <c r="AO23014" s="228" t="s">
        <v>14620</v>
      </c>
      <c r="AP23014" s="229">
        <v>8584636.9100000001</v>
      </c>
    </row>
    <row r="23015" spans="38:42" x14ac:dyDescent="0.55000000000000004">
      <c r="AL23015" s="254" t="s">
        <v>60052</v>
      </c>
      <c r="AM23015" s="255">
        <v>22500</v>
      </c>
      <c r="AO23015" s="228" t="s">
        <v>14621</v>
      </c>
      <c r="AP23015" s="229">
        <v>151104.35</v>
      </c>
    </row>
    <row r="23016" spans="38:42" x14ac:dyDescent="0.55000000000000004">
      <c r="AL23016" s="254" t="s">
        <v>54730</v>
      </c>
      <c r="AM23016" s="255">
        <v>1122.74</v>
      </c>
      <c r="AO23016" s="228" t="s">
        <v>14622</v>
      </c>
      <c r="AP23016" s="229">
        <v>8091619.1900000004</v>
      </c>
    </row>
    <row r="23017" spans="38:42" x14ac:dyDescent="0.55000000000000004">
      <c r="AL23017" s="254" t="s">
        <v>50853</v>
      </c>
      <c r="AM23017" s="255">
        <v>114367.3</v>
      </c>
      <c r="AO23017" s="228" t="s">
        <v>14623</v>
      </c>
      <c r="AP23017" s="229">
        <v>2721578.78</v>
      </c>
    </row>
    <row r="23018" spans="38:42" x14ac:dyDescent="0.55000000000000004">
      <c r="AL23018" s="254" t="s">
        <v>55702</v>
      </c>
      <c r="AM23018" s="255">
        <v>20289.29</v>
      </c>
      <c r="AO23018" s="228" t="s">
        <v>14624</v>
      </c>
      <c r="AP23018" s="229">
        <v>744250.95</v>
      </c>
    </row>
    <row r="23019" spans="38:42" x14ac:dyDescent="0.55000000000000004">
      <c r="AL23019" s="254" t="s">
        <v>49505</v>
      </c>
      <c r="AM23019" s="255">
        <v>39988.589999999997</v>
      </c>
      <c r="AO23019" s="228" t="s">
        <v>14625</v>
      </c>
      <c r="AP23019" s="229">
        <v>528686.30000000005</v>
      </c>
    </row>
    <row r="23020" spans="38:42" x14ac:dyDescent="0.55000000000000004">
      <c r="AL23020" s="254" t="s">
        <v>54731</v>
      </c>
      <c r="AM23020" s="255">
        <v>85.64</v>
      </c>
      <c r="AO23020" s="228" t="s">
        <v>46238</v>
      </c>
      <c r="AP23020" s="229">
        <v>4460.8999999999996</v>
      </c>
    </row>
    <row r="23021" spans="38:42" x14ac:dyDescent="0.55000000000000004">
      <c r="AL23021" s="254" t="s">
        <v>43444</v>
      </c>
      <c r="AM23021" s="255">
        <v>60711.7</v>
      </c>
      <c r="AO23021" s="228" t="s">
        <v>31065</v>
      </c>
      <c r="AP23021" s="229">
        <v>114335.16</v>
      </c>
    </row>
    <row r="23022" spans="38:42" x14ac:dyDescent="0.55000000000000004">
      <c r="AL23022" s="254" t="s">
        <v>47690</v>
      </c>
      <c r="AM23022" s="255">
        <v>163390.37</v>
      </c>
      <c r="AO23022" s="228" t="s">
        <v>31066</v>
      </c>
      <c r="AP23022" s="229">
        <v>719078478.00999999</v>
      </c>
    </row>
    <row r="23023" spans="38:42" x14ac:dyDescent="0.55000000000000004">
      <c r="AL23023" s="254" t="s">
        <v>50854</v>
      </c>
      <c r="AM23023" s="255">
        <v>49804.76</v>
      </c>
      <c r="AO23023" s="228" t="s">
        <v>14626</v>
      </c>
      <c r="AP23023" s="229">
        <v>33063799.920000002</v>
      </c>
    </row>
    <row r="23024" spans="38:42" x14ac:dyDescent="0.55000000000000004">
      <c r="AL23024" s="254" t="s">
        <v>50855</v>
      </c>
      <c r="AM23024" s="255">
        <v>2232.66</v>
      </c>
      <c r="AO23024" s="228" t="s">
        <v>31067</v>
      </c>
      <c r="AP23024" s="229">
        <v>97347021.069999993</v>
      </c>
    </row>
    <row r="23025" spans="38:42" x14ac:dyDescent="0.55000000000000004">
      <c r="AL23025" s="254" t="s">
        <v>60053</v>
      </c>
      <c r="AM23025" s="255">
        <v>10.15</v>
      </c>
      <c r="AO23025" s="228" t="s">
        <v>14627</v>
      </c>
      <c r="AP23025" s="229">
        <v>172243.29</v>
      </c>
    </row>
    <row r="23026" spans="38:42" x14ac:dyDescent="0.55000000000000004">
      <c r="AL23026" s="254" t="s">
        <v>63862</v>
      </c>
      <c r="AM23026" s="255">
        <v>1052.25</v>
      </c>
      <c r="AO23026" s="228" t="s">
        <v>14628</v>
      </c>
      <c r="AP23026" s="229">
        <v>352400.14</v>
      </c>
    </row>
    <row r="23027" spans="38:42" x14ac:dyDescent="0.55000000000000004">
      <c r="AL23027" s="254" t="s">
        <v>62425</v>
      </c>
      <c r="AM23027" s="255">
        <v>71.52</v>
      </c>
      <c r="AO23027" s="228" t="s">
        <v>31068</v>
      </c>
      <c r="AP23027" s="229">
        <v>32092.26</v>
      </c>
    </row>
    <row r="23028" spans="38:42" x14ac:dyDescent="0.55000000000000004">
      <c r="AL23028" s="254" t="s">
        <v>47691</v>
      </c>
      <c r="AM23028" s="255">
        <v>273078.65999999997</v>
      </c>
      <c r="AO23028" s="228" t="s">
        <v>48589</v>
      </c>
      <c r="AP23028" s="229">
        <v>15882.66</v>
      </c>
    </row>
    <row r="23029" spans="38:42" x14ac:dyDescent="0.55000000000000004">
      <c r="AL23029" s="254" t="s">
        <v>47692</v>
      </c>
      <c r="AM23029" s="255">
        <v>280550.14</v>
      </c>
      <c r="AO23029" s="228" t="s">
        <v>14629</v>
      </c>
      <c r="AP23029" s="229">
        <v>1247498.8500000001</v>
      </c>
    </row>
    <row r="23030" spans="38:42" x14ac:dyDescent="0.55000000000000004">
      <c r="AL23030" s="254" t="s">
        <v>58909</v>
      </c>
      <c r="AM23030" s="255">
        <v>526</v>
      </c>
      <c r="AO23030" s="228" t="s">
        <v>14630</v>
      </c>
      <c r="AP23030" s="229">
        <v>21981954.260000002</v>
      </c>
    </row>
    <row r="23031" spans="38:42" x14ac:dyDescent="0.55000000000000004">
      <c r="AL23031" s="254" t="s">
        <v>48612</v>
      </c>
      <c r="AM23031" s="255">
        <v>4772.7700000000004</v>
      </c>
      <c r="AO23031" s="228" t="s">
        <v>35902</v>
      </c>
      <c r="AP23031" s="229">
        <v>6000</v>
      </c>
    </row>
    <row r="23032" spans="38:42" x14ac:dyDescent="0.55000000000000004">
      <c r="AL23032" s="254" t="s">
        <v>48613</v>
      </c>
      <c r="AM23032" s="255">
        <v>1801.34</v>
      </c>
      <c r="AO23032" s="228" t="s">
        <v>31070</v>
      </c>
      <c r="AP23032" s="229">
        <v>8080407.3799999999</v>
      </c>
    </row>
    <row r="23033" spans="38:42" x14ac:dyDescent="0.55000000000000004">
      <c r="AL23033" s="254" t="s">
        <v>47693</v>
      </c>
      <c r="AM23033" s="255">
        <v>797382.92</v>
      </c>
      <c r="AO23033" s="228" t="s">
        <v>31071</v>
      </c>
      <c r="AP23033" s="229">
        <v>263974.19</v>
      </c>
    </row>
    <row r="23034" spans="38:42" x14ac:dyDescent="0.55000000000000004">
      <c r="AL23034" s="254" t="s">
        <v>48614</v>
      </c>
      <c r="AM23034" s="255">
        <v>10746.87</v>
      </c>
      <c r="AO23034" s="228" t="s">
        <v>14631</v>
      </c>
      <c r="AP23034" s="229">
        <v>13497115.630000001</v>
      </c>
    </row>
    <row r="23035" spans="38:42" x14ac:dyDescent="0.55000000000000004">
      <c r="AL23035" s="254" t="s">
        <v>54732</v>
      </c>
      <c r="AM23035" s="255">
        <v>46602.7</v>
      </c>
      <c r="AO23035" s="228" t="s">
        <v>14632</v>
      </c>
      <c r="AP23035" s="229">
        <v>551401.81000000006</v>
      </c>
    </row>
    <row r="23036" spans="38:42" x14ac:dyDescent="0.55000000000000004">
      <c r="AL23036" s="254" t="s">
        <v>60983</v>
      </c>
      <c r="AM23036" s="255">
        <v>6875.03</v>
      </c>
      <c r="AO23036" s="228" t="s">
        <v>14633</v>
      </c>
      <c r="AP23036" s="229">
        <v>94383052.950000003</v>
      </c>
    </row>
    <row r="23037" spans="38:42" x14ac:dyDescent="0.55000000000000004">
      <c r="AL23037" s="254" t="s">
        <v>54733</v>
      </c>
      <c r="AM23037" s="255">
        <v>1987.14</v>
      </c>
      <c r="AO23037" s="228" t="s">
        <v>14634</v>
      </c>
      <c r="AP23037" s="229">
        <v>77291068.340000004</v>
      </c>
    </row>
    <row r="23038" spans="38:42" x14ac:dyDescent="0.55000000000000004">
      <c r="AL23038" s="254" t="s">
        <v>48615</v>
      </c>
      <c r="AM23038" s="255">
        <v>38125.800000000003</v>
      </c>
      <c r="AO23038" s="228" t="s">
        <v>31072</v>
      </c>
      <c r="AP23038" s="229">
        <v>78427.97</v>
      </c>
    </row>
    <row r="23039" spans="38:42" x14ac:dyDescent="0.55000000000000004">
      <c r="AL23039" s="254" t="s">
        <v>46280</v>
      </c>
      <c r="AM23039" s="255">
        <v>143323.82</v>
      </c>
      <c r="AO23039" s="228" t="s">
        <v>14635</v>
      </c>
      <c r="AP23039" s="229">
        <v>21687733.43</v>
      </c>
    </row>
    <row r="23040" spans="38:42" x14ac:dyDescent="0.55000000000000004">
      <c r="AL23040" s="254" t="s">
        <v>54734</v>
      </c>
      <c r="AM23040" s="255">
        <v>66926.3</v>
      </c>
      <c r="AO23040" s="228" t="s">
        <v>31073</v>
      </c>
      <c r="AP23040" s="229">
        <v>1061080.99</v>
      </c>
    </row>
    <row r="23041" spans="38:42" x14ac:dyDescent="0.55000000000000004">
      <c r="AL23041" s="254" t="s">
        <v>43445</v>
      </c>
      <c r="AM23041" s="255">
        <v>173694.76</v>
      </c>
      <c r="AO23041" s="228" t="s">
        <v>31074</v>
      </c>
      <c r="AP23041" s="229">
        <v>14492.48</v>
      </c>
    </row>
    <row r="23042" spans="38:42" x14ac:dyDescent="0.55000000000000004">
      <c r="AL23042" s="254" t="s">
        <v>58134</v>
      </c>
      <c r="AM23042" s="255">
        <v>240.03</v>
      </c>
      <c r="AO23042" s="228" t="s">
        <v>14636</v>
      </c>
      <c r="AP23042" s="229">
        <v>255157.51</v>
      </c>
    </row>
    <row r="23043" spans="38:42" x14ac:dyDescent="0.55000000000000004">
      <c r="AL23043" s="254" t="s">
        <v>48616</v>
      </c>
      <c r="AM23043" s="255">
        <v>14136.43</v>
      </c>
      <c r="AO23043" s="228" t="s">
        <v>14637</v>
      </c>
      <c r="AP23043" s="229">
        <v>8634.2800000000007</v>
      </c>
    </row>
    <row r="23044" spans="38:42" x14ac:dyDescent="0.55000000000000004">
      <c r="AL23044" s="254" t="s">
        <v>46281</v>
      </c>
      <c r="AM23044" s="255">
        <v>18457.07</v>
      </c>
      <c r="AO23044" s="228" t="s">
        <v>31075</v>
      </c>
      <c r="AP23044" s="229">
        <v>9885.67</v>
      </c>
    </row>
    <row r="23045" spans="38:42" x14ac:dyDescent="0.55000000000000004">
      <c r="AL23045" s="254" t="s">
        <v>54735</v>
      </c>
      <c r="AM23045" s="255">
        <v>2806.3</v>
      </c>
      <c r="AO23045" s="228" t="s">
        <v>14638</v>
      </c>
      <c r="AP23045" s="229">
        <v>75888803.620000005</v>
      </c>
    </row>
    <row r="23046" spans="38:42" x14ac:dyDescent="0.55000000000000004">
      <c r="AL23046" s="254" t="s">
        <v>48617</v>
      </c>
      <c r="AM23046" s="255">
        <v>14399.96</v>
      </c>
      <c r="AO23046" s="228" t="s">
        <v>14639</v>
      </c>
      <c r="AP23046" s="229">
        <v>12190126.84</v>
      </c>
    </row>
    <row r="23047" spans="38:42" x14ac:dyDescent="0.55000000000000004">
      <c r="AL23047" s="254" t="s">
        <v>58812</v>
      </c>
      <c r="AM23047" s="255">
        <v>-644.04999999999995</v>
      </c>
      <c r="AO23047" s="228" t="s">
        <v>31076</v>
      </c>
      <c r="AP23047" s="229">
        <v>83135.06</v>
      </c>
    </row>
    <row r="23048" spans="38:42" x14ac:dyDescent="0.55000000000000004">
      <c r="AL23048" s="254" t="s">
        <v>48618</v>
      </c>
      <c r="AM23048" s="255">
        <v>60000</v>
      </c>
      <c r="AO23048" s="228" t="s">
        <v>14640</v>
      </c>
      <c r="AP23048" s="229">
        <v>65909.009999999995</v>
      </c>
    </row>
    <row r="23049" spans="38:42" x14ac:dyDescent="0.55000000000000004">
      <c r="AL23049" s="254" t="s">
        <v>63543</v>
      </c>
      <c r="AM23049" s="255">
        <v>149288.37</v>
      </c>
      <c r="AO23049" s="228" t="s">
        <v>14641</v>
      </c>
      <c r="AP23049" s="229">
        <v>74790.13</v>
      </c>
    </row>
    <row r="23050" spans="38:42" x14ac:dyDescent="0.55000000000000004">
      <c r="AL23050" s="254" t="s">
        <v>40948</v>
      </c>
      <c r="AM23050" s="255">
        <v>9055493.25</v>
      </c>
      <c r="AO23050" s="228" t="s">
        <v>31077</v>
      </c>
      <c r="AP23050" s="229">
        <v>2138487.15</v>
      </c>
    </row>
    <row r="23051" spans="38:42" x14ac:dyDescent="0.55000000000000004">
      <c r="AL23051" s="254" t="s">
        <v>47694</v>
      </c>
      <c r="AM23051" s="255">
        <v>234982.99</v>
      </c>
      <c r="AO23051" s="228" t="s">
        <v>14642</v>
      </c>
      <c r="AP23051" s="229">
        <v>410850.7</v>
      </c>
    </row>
    <row r="23052" spans="38:42" x14ac:dyDescent="0.55000000000000004">
      <c r="AL23052" s="254" t="s">
        <v>47695</v>
      </c>
      <c r="AM23052" s="255">
        <v>6135.57</v>
      </c>
      <c r="AO23052" s="228" t="s">
        <v>14643</v>
      </c>
      <c r="AP23052" s="229">
        <v>964876.83</v>
      </c>
    </row>
    <row r="23053" spans="38:42" x14ac:dyDescent="0.55000000000000004">
      <c r="AL23053" s="254" t="s">
        <v>46282</v>
      </c>
      <c r="AM23053" s="255">
        <v>921323.16</v>
      </c>
      <c r="AO23053" s="228" t="s">
        <v>31078</v>
      </c>
      <c r="AP23053" s="229">
        <v>513185.38</v>
      </c>
    </row>
    <row r="23054" spans="38:42" x14ac:dyDescent="0.55000000000000004">
      <c r="AL23054" s="254" t="s">
        <v>48620</v>
      </c>
      <c r="AM23054" s="255">
        <v>300241.96000000002</v>
      </c>
      <c r="AO23054" s="228" t="s">
        <v>31079</v>
      </c>
      <c r="AP23054" s="229">
        <v>1996.75</v>
      </c>
    </row>
    <row r="23055" spans="38:42" x14ac:dyDescent="0.55000000000000004">
      <c r="AL23055" s="254" t="s">
        <v>46283</v>
      </c>
      <c r="AM23055" s="255">
        <v>161745.29999999999</v>
      </c>
      <c r="AO23055" s="228" t="s">
        <v>47658</v>
      </c>
      <c r="AP23055" s="229">
        <v>16287.26</v>
      </c>
    </row>
    <row r="23056" spans="38:42" x14ac:dyDescent="0.55000000000000004">
      <c r="AL23056" s="254" t="s">
        <v>49506</v>
      </c>
      <c r="AM23056" s="255">
        <v>739955.59</v>
      </c>
      <c r="AO23056" s="228" t="s">
        <v>43414</v>
      </c>
      <c r="AP23056" s="229">
        <v>228756.54</v>
      </c>
    </row>
    <row r="23057" spans="38:42" x14ac:dyDescent="0.55000000000000004">
      <c r="AL23057" s="254" t="s">
        <v>46284</v>
      </c>
      <c r="AM23057" s="255">
        <v>450534.71</v>
      </c>
      <c r="AO23057" s="228" t="s">
        <v>14644</v>
      </c>
      <c r="AP23057" s="229">
        <v>14118845.76</v>
      </c>
    </row>
    <row r="23058" spans="38:42" x14ac:dyDescent="0.55000000000000004">
      <c r="AL23058" s="254" t="s">
        <v>40949</v>
      </c>
      <c r="AM23058" s="255">
        <v>4805006.7300000004</v>
      </c>
      <c r="AO23058" s="228" t="s">
        <v>31080</v>
      </c>
      <c r="AP23058" s="229">
        <v>6456680.9299999997</v>
      </c>
    </row>
    <row r="23059" spans="38:42" x14ac:dyDescent="0.55000000000000004">
      <c r="AL23059" s="254" t="s">
        <v>43446</v>
      </c>
      <c r="AM23059" s="255">
        <v>116402.96</v>
      </c>
      <c r="AO23059" s="228" t="s">
        <v>14645</v>
      </c>
      <c r="AP23059" s="229">
        <v>900370.94</v>
      </c>
    </row>
    <row r="23060" spans="38:42" x14ac:dyDescent="0.55000000000000004">
      <c r="AL23060" s="254" t="s">
        <v>48621</v>
      </c>
      <c r="AM23060" s="255">
        <v>66555.59</v>
      </c>
      <c r="AO23060" s="228" t="s">
        <v>31082</v>
      </c>
      <c r="AP23060" s="229">
        <v>6046795.2999999998</v>
      </c>
    </row>
    <row r="23061" spans="38:42" x14ac:dyDescent="0.55000000000000004">
      <c r="AL23061" s="254" t="s">
        <v>48622</v>
      </c>
      <c r="AM23061" s="255">
        <v>328749.19</v>
      </c>
      <c r="AO23061" s="228" t="s">
        <v>14646</v>
      </c>
      <c r="AP23061" s="229">
        <v>191789.11</v>
      </c>
    </row>
    <row r="23062" spans="38:42" x14ac:dyDescent="0.55000000000000004">
      <c r="AL23062" s="254" t="s">
        <v>46285</v>
      </c>
      <c r="AM23062" s="255">
        <v>274786.34999999998</v>
      </c>
      <c r="AO23062" s="228" t="s">
        <v>31083</v>
      </c>
      <c r="AP23062" s="229">
        <v>539656.5</v>
      </c>
    </row>
    <row r="23063" spans="38:42" x14ac:dyDescent="0.55000000000000004">
      <c r="AL23063" s="254" t="s">
        <v>47696</v>
      </c>
      <c r="AM23063" s="255">
        <v>42332.94</v>
      </c>
      <c r="AO23063" s="228" t="s">
        <v>31084</v>
      </c>
      <c r="AP23063" s="229">
        <v>190373.43</v>
      </c>
    </row>
    <row r="23064" spans="38:42" x14ac:dyDescent="0.55000000000000004">
      <c r="AL23064" s="254" t="s">
        <v>47697</v>
      </c>
      <c r="AM23064" s="255">
        <v>88246.58</v>
      </c>
      <c r="AO23064" s="228" t="s">
        <v>14647</v>
      </c>
      <c r="AP23064" s="229">
        <v>14642.48</v>
      </c>
    </row>
    <row r="23065" spans="38:42" x14ac:dyDescent="0.55000000000000004">
      <c r="AL23065" s="254" t="s">
        <v>61726</v>
      </c>
      <c r="AM23065" s="255">
        <v>56055.09</v>
      </c>
      <c r="AO23065" s="228" t="s">
        <v>14648</v>
      </c>
      <c r="AP23065" s="229">
        <v>700962.48</v>
      </c>
    </row>
    <row r="23066" spans="38:42" x14ac:dyDescent="0.55000000000000004">
      <c r="AL23066" s="254" t="s">
        <v>40950</v>
      </c>
      <c r="AM23066" s="255">
        <v>105358.67</v>
      </c>
      <c r="AO23066" s="228" t="s">
        <v>14649</v>
      </c>
      <c r="AP23066" s="229">
        <v>915961.05</v>
      </c>
    </row>
    <row r="23067" spans="38:42" x14ac:dyDescent="0.55000000000000004">
      <c r="AL23067" s="254" t="s">
        <v>43447</v>
      </c>
      <c r="AM23067" s="255">
        <v>26057.13</v>
      </c>
      <c r="AO23067" s="228" t="s">
        <v>31085</v>
      </c>
      <c r="AP23067" s="229">
        <v>26294.48</v>
      </c>
    </row>
    <row r="23068" spans="38:42" x14ac:dyDescent="0.55000000000000004">
      <c r="AL23068" s="254" t="s">
        <v>49507</v>
      </c>
      <c r="AM23068" s="255">
        <v>37877.46</v>
      </c>
      <c r="AO23068" s="228" t="s">
        <v>31086</v>
      </c>
      <c r="AP23068" s="229">
        <v>1658207.97</v>
      </c>
    </row>
    <row r="23069" spans="38:42" x14ac:dyDescent="0.55000000000000004">
      <c r="AL23069" s="254" t="s">
        <v>48623</v>
      </c>
      <c r="AM23069" s="255">
        <v>321.8</v>
      </c>
      <c r="AO23069" s="228" t="s">
        <v>34387</v>
      </c>
      <c r="AP23069" s="229">
        <v>34657.58</v>
      </c>
    </row>
    <row r="23070" spans="38:42" x14ac:dyDescent="0.55000000000000004">
      <c r="AL23070" s="254" t="s">
        <v>49508</v>
      </c>
      <c r="AM23070" s="255">
        <v>56235.81</v>
      </c>
      <c r="AO23070" s="228" t="s">
        <v>54641</v>
      </c>
      <c r="AP23070" s="229">
        <v>200</v>
      </c>
    </row>
    <row r="23071" spans="38:42" x14ac:dyDescent="0.55000000000000004">
      <c r="AL23071" s="254" t="s">
        <v>54737</v>
      </c>
      <c r="AM23071" s="255">
        <v>23458.86</v>
      </c>
      <c r="AO23071" s="228" t="s">
        <v>31087</v>
      </c>
      <c r="AP23071" s="229">
        <v>43803.86</v>
      </c>
    </row>
    <row r="23072" spans="38:42" x14ac:dyDescent="0.55000000000000004">
      <c r="AL23072" s="254" t="s">
        <v>47698</v>
      </c>
      <c r="AM23072" s="255">
        <v>562.42999999999995</v>
      </c>
      <c r="AO23072" s="228" t="s">
        <v>40920</v>
      </c>
      <c r="AP23072" s="229">
        <v>8962.0499999999993</v>
      </c>
    </row>
    <row r="23073" spans="38:42" x14ac:dyDescent="0.55000000000000004">
      <c r="AL23073" s="254" t="s">
        <v>46286</v>
      </c>
      <c r="AM23073" s="255">
        <v>198974.12</v>
      </c>
      <c r="AO23073" s="228" t="s">
        <v>54642</v>
      </c>
      <c r="AP23073" s="229">
        <v>19743.400000000001</v>
      </c>
    </row>
    <row r="23074" spans="38:42" x14ac:dyDescent="0.55000000000000004">
      <c r="AL23074" s="254" t="s">
        <v>40951</v>
      </c>
      <c r="AM23074" s="255">
        <v>673665.73</v>
      </c>
      <c r="AO23074" s="228" t="s">
        <v>14651</v>
      </c>
      <c r="AP23074" s="229">
        <v>27550498.739999998</v>
      </c>
    </row>
    <row r="23075" spans="38:42" x14ac:dyDescent="0.55000000000000004">
      <c r="AL23075" s="254" t="s">
        <v>49509</v>
      </c>
      <c r="AM23075" s="255">
        <v>909248.9</v>
      </c>
      <c r="AO23075" s="228" t="s">
        <v>50820</v>
      </c>
      <c r="AP23075" s="229">
        <v>51103800.270000003</v>
      </c>
    </row>
    <row r="23076" spans="38:42" x14ac:dyDescent="0.55000000000000004">
      <c r="AL23076" s="254" t="s">
        <v>43448</v>
      </c>
      <c r="AM23076" s="255">
        <v>12293.85</v>
      </c>
      <c r="AO23076" s="228" t="s">
        <v>34388</v>
      </c>
      <c r="AP23076" s="229">
        <v>-0.43</v>
      </c>
    </row>
    <row r="23077" spans="38:42" x14ac:dyDescent="0.55000000000000004">
      <c r="AL23077" s="254" t="s">
        <v>49510</v>
      </c>
      <c r="AM23077" s="255">
        <v>41484.86</v>
      </c>
      <c r="AO23077" s="228" t="s">
        <v>14652</v>
      </c>
      <c r="AP23077" s="229">
        <v>105473029.56</v>
      </c>
    </row>
    <row r="23078" spans="38:42" x14ac:dyDescent="0.55000000000000004">
      <c r="AL23078" s="254" t="s">
        <v>65237</v>
      </c>
      <c r="AM23078" s="255">
        <v>1394.06</v>
      </c>
      <c r="AO23078" s="228" t="s">
        <v>14653</v>
      </c>
      <c r="AP23078" s="229">
        <v>10503391.789999999</v>
      </c>
    </row>
    <row r="23079" spans="38:42" x14ac:dyDescent="0.55000000000000004">
      <c r="AL23079" s="254" t="s">
        <v>62930</v>
      </c>
      <c r="AM23079" s="255">
        <v>5871.3</v>
      </c>
      <c r="AO23079" s="228" t="s">
        <v>31089</v>
      </c>
      <c r="AP23079" s="229">
        <v>5076978.71</v>
      </c>
    </row>
    <row r="23080" spans="38:42" x14ac:dyDescent="0.55000000000000004">
      <c r="AL23080" s="254" t="s">
        <v>58135</v>
      </c>
      <c r="AM23080" s="255">
        <v>82050</v>
      </c>
      <c r="AO23080" s="228" t="s">
        <v>39656</v>
      </c>
      <c r="AP23080" s="229">
        <v>33475.629999999997</v>
      </c>
    </row>
    <row r="23081" spans="38:42" x14ac:dyDescent="0.55000000000000004">
      <c r="AL23081" s="254" t="s">
        <v>40952</v>
      </c>
      <c r="AM23081" s="255">
        <v>912865.82</v>
      </c>
      <c r="AO23081" s="228" t="s">
        <v>14654</v>
      </c>
      <c r="AP23081" s="229">
        <v>58125835.549999997</v>
      </c>
    </row>
    <row r="23082" spans="38:42" x14ac:dyDescent="0.55000000000000004">
      <c r="AL23082" s="254" t="s">
        <v>56904</v>
      </c>
      <c r="AM23082" s="255">
        <v>1105.1199999999999</v>
      </c>
      <c r="AO23082" s="228" t="s">
        <v>14655</v>
      </c>
      <c r="AP23082" s="229">
        <v>8020358.6900000004</v>
      </c>
    </row>
    <row r="23083" spans="38:42" x14ac:dyDescent="0.55000000000000004">
      <c r="AL23083" s="254" t="s">
        <v>49511</v>
      </c>
      <c r="AM23083" s="255">
        <v>26540.65</v>
      </c>
      <c r="AO23083" s="228" t="s">
        <v>14656</v>
      </c>
      <c r="AP23083" s="229">
        <v>2205297.7999999998</v>
      </c>
    </row>
    <row r="23084" spans="38:42" x14ac:dyDescent="0.55000000000000004">
      <c r="AL23084" s="254" t="s">
        <v>49512</v>
      </c>
      <c r="AM23084" s="255">
        <v>35745.919999999998</v>
      </c>
      <c r="AO23084" s="228" t="s">
        <v>14657</v>
      </c>
      <c r="AP23084" s="229">
        <v>13242.04</v>
      </c>
    </row>
    <row r="23085" spans="38:42" x14ac:dyDescent="0.55000000000000004">
      <c r="AL23085" s="254" t="s">
        <v>48624</v>
      </c>
      <c r="AM23085" s="255">
        <v>268011.25</v>
      </c>
      <c r="AO23085" s="228" t="s">
        <v>31091</v>
      </c>
      <c r="AP23085" s="229">
        <v>70832.59</v>
      </c>
    </row>
    <row r="23086" spans="38:42" x14ac:dyDescent="0.55000000000000004">
      <c r="AL23086" s="254" t="s">
        <v>47699</v>
      </c>
      <c r="AM23086" s="255">
        <v>21439.83</v>
      </c>
      <c r="AO23086" s="228" t="s">
        <v>14658</v>
      </c>
      <c r="AP23086" s="229">
        <v>59787.18</v>
      </c>
    </row>
    <row r="23087" spans="38:42" x14ac:dyDescent="0.55000000000000004">
      <c r="AL23087" s="254" t="s">
        <v>40953</v>
      </c>
      <c r="AM23087" s="255">
        <v>1515843.41</v>
      </c>
      <c r="AO23087" s="228" t="s">
        <v>14659</v>
      </c>
      <c r="AP23087" s="229">
        <v>108701</v>
      </c>
    </row>
    <row r="23088" spans="38:42" x14ac:dyDescent="0.55000000000000004">
      <c r="AL23088" s="254" t="s">
        <v>40954</v>
      </c>
      <c r="AM23088" s="255">
        <v>4420925.18</v>
      </c>
      <c r="AO23088" s="228" t="s">
        <v>31093</v>
      </c>
      <c r="AP23088" s="229">
        <v>457738.52</v>
      </c>
    </row>
    <row r="23089" spans="38:42" x14ac:dyDescent="0.55000000000000004">
      <c r="AL23089" s="254" t="s">
        <v>40955</v>
      </c>
      <c r="AM23089" s="255">
        <v>13238.85</v>
      </c>
      <c r="AO23089" s="228" t="s">
        <v>14660</v>
      </c>
      <c r="AP23089" s="229">
        <v>24659845.870000001</v>
      </c>
    </row>
    <row r="23090" spans="38:42" x14ac:dyDescent="0.55000000000000004">
      <c r="AL23090" s="254" t="s">
        <v>40956</v>
      </c>
      <c r="AM23090" s="255">
        <v>1953267.14</v>
      </c>
      <c r="AO23090" s="228" t="s">
        <v>14661</v>
      </c>
      <c r="AP23090" s="229">
        <v>116643142.56</v>
      </c>
    </row>
    <row r="23091" spans="38:42" x14ac:dyDescent="0.55000000000000004">
      <c r="AL23091" s="254" t="s">
        <v>46287</v>
      </c>
      <c r="AM23091" s="255">
        <v>42113.74</v>
      </c>
      <c r="AO23091" s="228" t="s">
        <v>31094</v>
      </c>
      <c r="AP23091" s="229">
        <v>9540.6200000000008</v>
      </c>
    </row>
    <row r="23092" spans="38:42" x14ac:dyDescent="0.55000000000000004">
      <c r="AL23092" s="254" t="s">
        <v>40957</v>
      </c>
      <c r="AM23092" s="255">
        <v>356.88</v>
      </c>
      <c r="AO23092" s="228" t="s">
        <v>31095</v>
      </c>
      <c r="AP23092" s="229">
        <v>-2102500.67</v>
      </c>
    </row>
    <row r="23093" spans="38:42" x14ac:dyDescent="0.55000000000000004">
      <c r="AL23093" s="254" t="s">
        <v>46288</v>
      </c>
      <c r="AM23093" s="255">
        <v>33821.53</v>
      </c>
      <c r="AO23093" s="228" t="s">
        <v>34389</v>
      </c>
      <c r="AP23093" s="229">
        <v>6216109.6299999999</v>
      </c>
    </row>
    <row r="23094" spans="38:42" x14ac:dyDescent="0.55000000000000004">
      <c r="AL23094" s="254" t="s">
        <v>46289</v>
      </c>
      <c r="AM23094" s="255">
        <v>915.6</v>
      </c>
      <c r="AO23094" s="228" t="s">
        <v>31096</v>
      </c>
      <c r="AP23094" s="229">
        <v>22817715.73</v>
      </c>
    </row>
    <row r="23095" spans="38:42" x14ac:dyDescent="0.55000000000000004">
      <c r="AL23095" s="254" t="s">
        <v>40958</v>
      </c>
      <c r="AM23095" s="255">
        <v>8350372.4000000004</v>
      </c>
      <c r="AO23095" s="228" t="s">
        <v>36928</v>
      </c>
      <c r="AP23095" s="229">
        <v>4957.29</v>
      </c>
    </row>
    <row r="23096" spans="38:42" x14ac:dyDescent="0.55000000000000004">
      <c r="AL23096" s="254" t="s">
        <v>40959</v>
      </c>
      <c r="AM23096" s="255">
        <v>547546.35</v>
      </c>
      <c r="AO23096" s="228" t="s">
        <v>54643</v>
      </c>
      <c r="AP23096" s="229">
        <v>23700</v>
      </c>
    </row>
    <row r="23097" spans="38:42" x14ac:dyDescent="0.55000000000000004">
      <c r="AL23097" s="254" t="s">
        <v>58136</v>
      </c>
      <c r="AM23097" s="255">
        <v>7500</v>
      </c>
      <c r="AO23097" s="228" t="s">
        <v>50821</v>
      </c>
      <c r="AP23097" s="229">
        <v>278576.40000000002</v>
      </c>
    </row>
    <row r="23098" spans="38:42" x14ac:dyDescent="0.55000000000000004">
      <c r="AL23098" s="254" t="s">
        <v>43449</v>
      </c>
      <c r="AM23098" s="255">
        <v>444938.09</v>
      </c>
      <c r="AO23098" s="228" t="s">
        <v>50822</v>
      </c>
      <c r="AP23098" s="229">
        <v>175125.66</v>
      </c>
    </row>
    <row r="23099" spans="38:42" x14ac:dyDescent="0.55000000000000004">
      <c r="AL23099" s="254" t="s">
        <v>46290</v>
      </c>
      <c r="AM23099" s="255">
        <v>520815.08</v>
      </c>
      <c r="AO23099" s="228" t="s">
        <v>54644</v>
      </c>
      <c r="AP23099" s="229">
        <v>99909.08</v>
      </c>
    </row>
    <row r="23100" spans="38:42" x14ac:dyDescent="0.55000000000000004">
      <c r="AL23100" s="254" t="s">
        <v>49513</v>
      </c>
      <c r="AM23100" s="255">
        <v>7187.23</v>
      </c>
      <c r="AO23100" s="228" t="s">
        <v>35903</v>
      </c>
      <c r="AP23100" s="229">
        <v>7980663.3499999996</v>
      </c>
    </row>
    <row r="23101" spans="38:42" x14ac:dyDescent="0.55000000000000004">
      <c r="AL23101" s="254" t="s">
        <v>49514</v>
      </c>
      <c r="AM23101" s="255">
        <v>273340.21000000002</v>
      </c>
      <c r="AO23101" s="228" t="s">
        <v>14662</v>
      </c>
      <c r="AP23101" s="229">
        <v>15783206.43</v>
      </c>
    </row>
    <row r="23102" spans="38:42" x14ac:dyDescent="0.55000000000000004">
      <c r="AL23102" s="254" t="s">
        <v>40960</v>
      </c>
      <c r="AM23102" s="255">
        <v>69424.28</v>
      </c>
      <c r="AO23102" s="228" t="s">
        <v>14663</v>
      </c>
      <c r="AP23102" s="229">
        <v>14551925.65</v>
      </c>
    </row>
    <row r="23103" spans="38:42" x14ac:dyDescent="0.55000000000000004">
      <c r="AL23103" s="254" t="s">
        <v>43450</v>
      </c>
      <c r="AM23103" s="255">
        <v>1315.82</v>
      </c>
      <c r="AO23103" s="228" t="s">
        <v>31097</v>
      </c>
      <c r="AP23103" s="229">
        <v>5211782.34</v>
      </c>
    </row>
    <row r="23104" spans="38:42" x14ac:dyDescent="0.55000000000000004">
      <c r="AL23104" s="254" t="s">
        <v>54738</v>
      </c>
      <c r="AM23104" s="255">
        <v>1051</v>
      </c>
      <c r="AO23104" s="228" t="s">
        <v>33035</v>
      </c>
      <c r="AP23104" s="229">
        <v>100000</v>
      </c>
    </row>
    <row r="23105" spans="38:42" x14ac:dyDescent="0.55000000000000004">
      <c r="AL23105" s="254" t="s">
        <v>48626</v>
      </c>
      <c r="AM23105" s="255">
        <v>9510</v>
      </c>
      <c r="AO23105" s="228" t="s">
        <v>30491</v>
      </c>
      <c r="AP23105" s="229">
        <v>60117.2</v>
      </c>
    </row>
    <row r="23106" spans="38:42" x14ac:dyDescent="0.55000000000000004">
      <c r="AL23106" s="254" t="s">
        <v>46291</v>
      </c>
      <c r="AM23106" s="255">
        <v>959694.76</v>
      </c>
      <c r="AO23106" s="228" t="s">
        <v>30509</v>
      </c>
      <c r="AP23106" s="229">
        <v>10650</v>
      </c>
    </row>
    <row r="23107" spans="38:42" x14ac:dyDescent="0.55000000000000004">
      <c r="AL23107" s="254" t="s">
        <v>55703</v>
      </c>
      <c r="AM23107" s="255">
        <v>-60</v>
      </c>
      <c r="AO23107" s="228" t="s">
        <v>30511</v>
      </c>
      <c r="AP23107" s="229">
        <v>824.84</v>
      </c>
    </row>
    <row r="23108" spans="38:42" x14ac:dyDescent="0.55000000000000004">
      <c r="AL23108" s="254" t="s">
        <v>40961</v>
      </c>
      <c r="AM23108" s="255">
        <v>3361245.72</v>
      </c>
      <c r="AO23108" s="228" t="s">
        <v>30512</v>
      </c>
      <c r="AP23108" s="229">
        <v>2371.79</v>
      </c>
    </row>
    <row r="23109" spans="38:42" x14ac:dyDescent="0.55000000000000004">
      <c r="AL23109" s="254" t="s">
        <v>43451</v>
      </c>
      <c r="AM23109" s="255">
        <v>450583.71</v>
      </c>
      <c r="AO23109" s="228" t="s">
        <v>30515</v>
      </c>
      <c r="AP23109" s="229">
        <v>22464</v>
      </c>
    </row>
    <row r="23110" spans="38:42" x14ac:dyDescent="0.55000000000000004">
      <c r="AL23110" s="254" t="s">
        <v>46292</v>
      </c>
      <c r="AM23110" s="255">
        <v>4500</v>
      </c>
      <c r="AO23110" s="228" t="s">
        <v>54645</v>
      </c>
      <c r="AP23110" s="229">
        <v>-0.36</v>
      </c>
    </row>
    <row r="23111" spans="38:42" x14ac:dyDescent="0.55000000000000004">
      <c r="AL23111" s="254" t="s">
        <v>43452</v>
      </c>
      <c r="AM23111" s="255">
        <v>199666.09</v>
      </c>
      <c r="AO23111" s="228" t="s">
        <v>30521</v>
      </c>
      <c r="AP23111" s="229">
        <v>21136.82</v>
      </c>
    </row>
    <row r="23112" spans="38:42" x14ac:dyDescent="0.55000000000000004">
      <c r="AL23112" s="254" t="s">
        <v>43453</v>
      </c>
      <c r="AM23112" s="255">
        <v>542321.82999999996</v>
      </c>
      <c r="AO23112" s="228" t="s">
        <v>30531</v>
      </c>
      <c r="AP23112" s="229">
        <v>52131.76</v>
      </c>
    </row>
    <row r="23113" spans="38:42" x14ac:dyDescent="0.55000000000000004">
      <c r="AL23113" s="254" t="s">
        <v>55704</v>
      </c>
      <c r="AM23113" s="255">
        <v>-8011.6</v>
      </c>
      <c r="AO23113" s="228" t="s">
        <v>30533</v>
      </c>
      <c r="AP23113" s="229">
        <v>90.87</v>
      </c>
    </row>
    <row r="23114" spans="38:42" x14ac:dyDescent="0.55000000000000004">
      <c r="AL23114" s="254" t="s">
        <v>48628</v>
      </c>
      <c r="AM23114" s="255">
        <v>21127.49</v>
      </c>
      <c r="AO23114" s="228" t="s">
        <v>30534</v>
      </c>
      <c r="AP23114" s="229">
        <v>3222.6</v>
      </c>
    </row>
    <row r="23115" spans="38:42" x14ac:dyDescent="0.55000000000000004">
      <c r="AL23115" s="254" t="s">
        <v>39650</v>
      </c>
      <c r="AM23115" s="255">
        <v>449913.51</v>
      </c>
      <c r="AO23115" s="228" t="s">
        <v>30535</v>
      </c>
      <c r="AP23115" s="229">
        <v>10509.59</v>
      </c>
    </row>
    <row r="23116" spans="38:42" x14ac:dyDescent="0.55000000000000004">
      <c r="AL23116" s="254" t="s">
        <v>54739</v>
      </c>
      <c r="AM23116" s="255">
        <v>990.77</v>
      </c>
      <c r="AO23116" s="228" t="s">
        <v>30536</v>
      </c>
      <c r="AP23116" s="229">
        <v>4426.18</v>
      </c>
    </row>
    <row r="23117" spans="38:42" x14ac:dyDescent="0.55000000000000004">
      <c r="AL23117" s="254" t="s">
        <v>47701</v>
      </c>
      <c r="AM23117" s="255">
        <v>1526.24</v>
      </c>
      <c r="AO23117" s="228" t="s">
        <v>30537</v>
      </c>
      <c r="AP23117" s="229">
        <v>213554</v>
      </c>
    </row>
    <row r="23118" spans="38:42" x14ac:dyDescent="0.55000000000000004">
      <c r="AL23118" s="254" t="s">
        <v>54740</v>
      </c>
      <c r="AM23118" s="255">
        <v>31195</v>
      </c>
      <c r="AO23118" s="228" t="s">
        <v>30538</v>
      </c>
      <c r="AP23118" s="229">
        <v>248582</v>
      </c>
    </row>
    <row r="23119" spans="38:42" x14ac:dyDescent="0.55000000000000004">
      <c r="AL23119" s="254" t="s">
        <v>49515</v>
      </c>
      <c r="AM23119" s="255">
        <v>128841.41</v>
      </c>
      <c r="AO23119" s="228" t="s">
        <v>30540</v>
      </c>
      <c r="AP23119" s="229">
        <v>290</v>
      </c>
    </row>
    <row r="23120" spans="38:42" x14ac:dyDescent="0.55000000000000004">
      <c r="AL23120" s="254" t="s">
        <v>48629</v>
      </c>
      <c r="AM23120" s="255">
        <v>17700.77</v>
      </c>
      <c r="AO23120" s="228" t="s">
        <v>30542</v>
      </c>
      <c r="AP23120" s="229">
        <v>15539.46</v>
      </c>
    </row>
    <row r="23121" spans="38:42" x14ac:dyDescent="0.55000000000000004">
      <c r="AL23121" s="254" t="s">
        <v>50856</v>
      </c>
      <c r="AM23121" s="255">
        <v>32000</v>
      </c>
      <c r="AO23121" s="228" t="s">
        <v>30543</v>
      </c>
      <c r="AP23121" s="229">
        <v>307</v>
      </c>
    </row>
    <row r="23122" spans="38:42" x14ac:dyDescent="0.55000000000000004">
      <c r="AL23122" s="254" t="s">
        <v>46293</v>
      </c>
      <c r="AM23122" s="255">
        <v>296621.26</v>
      </c>
      <c r="AO23122" s="228" t="s">
        <v>54646</v>
      </c>
      <c r="AP23122" s="229">
        <v>-7.0000000000000007E-2</v>
      </c>
    </row>
    <row r="23123" spans="38:42" x14ac:dyDescent="0.55000000000000004">
      <c r="AL23123" s="254" t="s">
        <v>63544</v>
      </c>
      <c r="AM23123" s="255">
        <v>1612.99</v>
      </c>
      <c r="AO23123" s="228" t="s">
        <v>14529</v>
      </c>
      <c r="AP23123" s="229">
        <v>196350.8</v>
      </c>
    </row>
    <row r="23124" spans="38:42" x14ac:dyDescent="0.55000000000000004">
      <c r="AL23124" s="254" t="s">
        <v>63863</v>
      </c>
      <c r="AM23124" s="255">
        <v>8984.33</v>
      </c>
      <c r="AO23124" s="228" t="s">
        <v>14530</v>
      </c>
      <c r="AP23124" s="229">
        <v>1129365.3700000001</v>
      </c>
    </row>
    <row r="23125" spans="38:42" x14ac:dyDescent="0.55000000000000004">
      <c r="AL23125" s="254" t="s">
        <v>40962</v>
      </c>
      <c r="AM23125" s="255">
        <v>950.74</v>
      </c>
      <c r="AO23125" s="228" t="s">
        <v>14540</v>
      </c>
      <c r="AP23125" s="229">
        <v>18482.28</v>
      </c>
    </row>
    <row r="23126" spans="38:42" x14ac:dyDescent="0.55000000000000004">
      <c r="AL23126" s="254" t="s">
        <v>48630</v>
      </c>
      <c r="AM23126" s="255">
        <v>1538.5</v>
      </c>
      <c r="AO23126" s="228" t="s">
        <v>14542</v>
      </c>
      <c r="AP23126" s="229">
        <v>16317.33</v>
      </c>
    </row>
    <row r="23127" spans="38:42" x14ac:dyDescent="0.55000000000000004">
      <c r="AL23127" s="254" t="s">
        <v>47702</v>
      </c>
      <c r="AM23127" s="255">
        <v>919.75</v>
      </c>
      <c r="AO23127" s="228" t="s">
        <v>14544</v>
      </c>
      <c r="AP23127" s="229">
        <v>154305.04999999999</v>
      </c>
    </row>
    <row r="23128" spans="38:42" x14ac:dyDescent="0.55000000000000004">
      <c r="AL23128" s="254" t="s">
        <v>58813</v>
      </c>
      <c r="AM23128" s="255">
        <v>1798.04</v>
      </c>
      <c r="AO23128" s="228" t="s">
        <v>14546</v>
      </c>
      <c r="AP23128" s="229">
        <v>14466.55</v>
      </c>
    </row>
    <row r="23129" spans="38:42" x14ac:dyDescent="0.55000000000000004">
      <c r="AL23129" s="254" t="s">
        <v>46294</v>
      </c>
      <c r="AM23129" s="255">
        <v>3925.88</v>
      </c>
      <c r="AO23129" s="228" t="s">
        <v>14548</v>
      </c>
      <c r="AP23129" s="229">
        <v>809.56</v>
      </c>
    </row>
    <row r="23130" spans="38:42" x14ac:dyDescent="0.55000000000000004">
      <c r="AL23130" s="254" t="s">
        <v>40963</v>
      </c>
      <c r="AM23130" s="255">
        <v>39879.08</v>
      </c>
      <c r="AO23130" s="228" t="s">
        <v>30547</v>
      </c>
      <c r="AP23130" s="229">
        <v>20557</v>
      </c>
    </row>
    <row r="23131" spans="38:42" x14ac:dyDescent="0.55000000000000004">
      <c r="AL23131" s="254" t="s">
        <v>49516</v>
      </c>
      <c r="AM23131" s="255">
        <v>6000</v>
      </c>
      <c r="AO23131" s="228" t="s">
        <v>14551</v>
      </c>
      <c r="AP23131" s="229">
        <v>459</v>
      </c>
    </row>
    <row r="23132" spans="38:42" x14ac:dyDescent="0.55000000000000004">
      <c r="AL23132" s="254" t="s">
        <v>56905</v>
      </c>
      <c r="AM23132" s="255">
        <v>975</v>
      </c>
      <c r="AO23132" s="228" t="s">
        <v>30551</v>
      </c>
      <c r="AP23132" s="229">
        <v>1500</v>
      </c>
    </row>
    <row r="23133" spans="38:42" x14ac:dyDescent="0.55000000000000004">
      <c r="AL23133" s="254" t="s">
        <v>58814</v>
      </c>
      <c r="AM23133" s="255">
        <v>9186.81</v>
      </c>
      <c r="AO23133" s="228" t="s">
        <v>14554</v>
      </c>
      <c r="AP23133" s="229">
        <v>9769.1</v>
      </c>
    </row>
    <row r="23134" spans="38:42" x14ac:dyDescent="0.55000000000000004">
      <c r="AL23134" s="254" t="s">
        <v>59373</v>
      </c>
      <c r="AM23134" s="255">
        <v>12400</v>
      </c>
      <c r="AO23134" s="228" t="s">
        <v>14557</v>
      </c>
      <c r="AP23134" s="229">
        <v>8759.41</v>
      </c>
    </row>
    <row r="23135" spans="38:42" x14ac:dyDescent="0.55000000000000004">
      <c r="AL23135" s="254" t="s">
        <v>46295</v>
      </c>
      <c r="AM23135" s="255">
        <v>305.02</v>
      </c>
      <c r="AO23135" s="228" t="s">
        <v>14558</v>
      </c>
      <c r="AP23135" s="229">
        <v>68975</v>
      </c>
    </row>
    <row r="23136" spans="38:42" x14ac:dyDescent="0.55000000000000004">
      <c r="AL23136" s="254" t="s">
        <v>39651</v>
      </c>
      <c r="AM23136" s="255">
        <v>77573.95</v>
      </c>
      <c r="AO23136" s="228" t="s">
        <v>14563</v>
      </c>
      <c r="AP23136" s="229">
        <v>108701</v>
      </c>
    </row>
    <row r="23137" spans="38:42" x14ac:dyDescent="0.55000000000000004">
      <c r="AL23137" s="254" t="s">
        <v>39652</v>
      </c>
      <c r="AM23137" s="255">
        <v>241145.32</v>
      </c>
      <c r="AO23137" s="228" t="s">
        <v>14564</v>
      </c>
      <c r="AP23137" s="229">
        <v>35668.92</v>
      </c>
    </row>
    <row r="23138" spans="38:42" x14ac:dyDescent="0.55000000000000004">
      <c r="AL23138" s="254" t="s">
        <v>39653</v>
      </c>
      <c r="AM23138" s="255">
        <v>134831.84</v>
      </c>
      <c r="AO23138" s="228" t="s">
        <v>14565</v>
      </c>
      <c r="AP23138" s="229">
        <v>40396.089999999997</v>
      </c>
    </row>
    <row r="23139" spans="38:42" x14ac:dyDescent="0.55000000000000004">
      <c r="AL23139" s="254" t="s">
        <v>49517</v>
      </c>
      <c r="AM23139" s="255">
        <v>1474.12</v>
      </c>
      <c r="AO23139" s="228" t="s">
        <v>14566</v>
      </c>
      <c r="AP23139" s="229">
        <v>93750.46</v>
      </c>
    </row>
    <row r="23140" spans="38:42" x14ac:dyDescent="0.55000000000000004">
      <c r="AL23140" s="254" t="s">
        <v>60054</v>
      </c>
      <c r="AM23140" s="255">
        <v>15.5</v>
      </c>
      <c r="AO23140" s="228" t="s">
        <v>14567</v>
      </c>
      <c r="AP23140" s="229">
        <v>3075</v>
      </c>
    </row>
    <row r="23141" spans="38:42" x14ac:dyDescent="0.55000000000000004">
      <c r="AL23141" s="254" t="s">
        <v>58815</v>
      </c>
      <c r="AM23141" s="255">
        <v>7.38</v>
      </c>
      <c r="AO23141" s="228" t="s">
        <v>14568</v>
      </c>
      <c r="AP23141" s="229">
        <v>47734.92</v>
      </c>
    </row>
    <row r="23142" spans="38:42" x14ac:dyDescent="0.55000000000000004">
      <c r="AL23142" s="254" t="s">
        <v>39654</v>
      </c>
      <c r="AM23142" s="255">
        <v>154177.1</v>
      </c>
      <c r="AO23142" s="228" t="s">
        <v>30566</v>
      </c>
      <c r="AP23142" s="229">
        <v>5884.08</v>
      </c>
    </row>
    <row r="23143" spans="38:42" x14ac:dyDescent="0.55000000000000004">
      <c r="AL23143" s="254" t="s">
        <v>43454</v>
      </c>
      <c r="AM23143" s="255">
        <v>36541.42</v>
      </c>
      <c r="AO23143" s="228" t="s">
        <v>30567</v>
      </c>
      <c r="AP23143" s="229">
        <v>65.599999999999994</v>
      </c>
    </row>
    <row r="23144" spans="38:42" x14ac:dyDescent="0.55000000000000004">
      <c r="AL23144" s="254" t="s">
        <v>47704</v>
      </c>
      <c r="AM23144" s="255">
        <v>32815.68</v>
      </c>
      <c r="AO23144" s="228" t="s">
        <v>14569</v>
      </c>
      <c r="AP23144" s="229">
        <v>234357.13</v>
      </c>
    </row>
    <row r="23145" spans="38:42" x14ac:dyDescent="0.55000000000000004">
      <c r="AL23145" s="254" t="s">
        <v>48631</v>
      </c>
      <c r="AM23145" s="255">
        <v>2633.22</v>
      </c>
      <c r="AO23145" s="228" t="s">
        <v>14570</v>
      </c>
      <c r="AP23145" s="229">
        <v>68741.179999999993</v>
      </c>
    </row>
    <row r="23146" spans="38:42" x14ac:dyDescent="0.55000000000000004">
      <c r="AL23146" s="254" t="s">
        <v>62931</v>
      </c>
      <c r="AM23146" s="255">
        <v>38.46</v>
      </c>
      <c r="AO23146" s="228" t="s">
        <v>30570</v>
      </c>
      <c r="AP23146" s="229">
        <v>1377.87</v>
      </c>
    </row>
    <row r="23147" spans="38:42" x14ac:dyDescent="0.55000000000000004">
      <c r="AL23147" s="254" t="s">
        <v>47705</v>
      </c>
      <c r="AM23147" s="255">
        <v>68746</v>
      </c>
      <c r="AO23147" s="228" t="s">
        <v>30571</v>
      </c>
      <c r="AP23147" s="229">
        <v>2628.89</v>
      </c>
    </row>
    <row r="23148" spans="38:42" x14ac:dyDescent="0.55000000000000004">
      <c r="AL23148" s="254" t="s">
        <v>55705</v>
      </c>
      <c r="AM23148" s="255">
        <v>-3</v>
      </c>
      <c r="AO23148" s="228" t="s">
        <v>30572</v>
      </c>
      <c r="AP23148" s="229">
        <v>50469.43</v>
      </c>
    </row>
    <row r="23149" spans="38:42" x14ac:dyDescent="0.55000000000000004">
      <c r="AL23149" s="254" t="s">
        <v>39655</v>
      </c>
      <c r="AM23149" s="255">
        <v>838600.88</v>
      </c>
      <c r="AO23149" s="228" t="s">
        <v>30573</v>
      </c>
      <c r="AP23149" s="229">
        <v>1120</v>
      </c>
    </row>
    <row r="23150" spans="38:42" x14ac:dyDescent="0.55000000000000004">
      <c r="AL23150" s="254" t="s">
        <v>50857</v>
      </c>
      <c r="AM23150" s="255">
        <v>68670.789999999994</v>
      </c>
      <c r="AO23150" s="228" t="s">
        <v>30574</v>
      </c>
      <c r="AP23150" s="229">
        <v>9860</v>
      </c>
    </row>
    <row r="23151" spans="38:42" x14ac:dyDescent="0.55000000000000004">
      <c r="AL23151" s="254" t="s">
        <v>46297</v>
      </c>
      <c r="AM23151" s="255">
        <v>2634.35</v>
      </c>
      <c r="AO23151" s="228" t="s">
        <v>30575</v>
      </c>
      <c r="AP23151" s="229">
        <v>3620</v>
      </c>
    </row>
    <row r="23152" spans="38:42" x14ac:dyDescent="0.55000000000000004">
      <c r="AL23152" s="254" t="s">
        <v>46298</v>
      </c>
      <c r="AM23152" s="255">
        <v>43712.73</v>
      </c>
      <c r="AO23152" s="228" t="s">
        <v>30578</v>
      </c>
      <c r="AP23152" s="229">
        <v>16163.03</v>
      </c>
    </row>
    <row r="23153" spans="38:42" x14ac:dyDescent="0.55000000000000004">
      <c r="AL23153" s="254" t="s">
        <v>50858</v>
      </c>
      <c r="AM23153" s="255">
        <v>22424.16</v>
      </c>
      <c r="AO23153" s="228" t="s">
        <v>30579</v>
      </c>
      <c r="AP23153" s="229">
        <v>2093.37</v>
      </c>
    </row>
    <row r="23154" spans="38:42" x14ac:dyDescent="0.55000000000000004">
      <c r="AL23154" s="254" t="s">
        <v>58137</v>
      </c>
      <c r="AM23154" s="255">
        <v>-2682.48</v>
      </c>
      <c r="AO23154" s="228" t="s">
        <v>30582</v>
      </c>
      <c r="AP23154" s="229">
        <v>228.64</v>
      </c>
    </row>
    <row r="23155" spans="38:42" x14ac:dyDescent="0.55000000000000004">
      <c r="AL23155" s="254" t="s">
        <v>49519</v>
      </c>
      <c r="AM23155" s="255">
        <v>10402.15</v>
      </c>
      <c r="AO23155" s="228" t="s">
        <v>48590</v>
      </c>
      <c r="AP23155" s="229">
        <v>160</v>
      </c>
    </row>
    <row r="23156" spans="38:42" x14ac:dyDescent="0.55000000000000004">
      <c r="AL23156" s="254" t="s">
        <v>50859</v>
      </c>
      <c r="AM23156" s="255">
        <v>38000</v>
      </c>
      <c r="AO23156" s="228" t="s">
        <v>30587</v>
      </c>
      <c r="AP23156" s="229">
        <v>330544.06</v>
      </c>
    </row>
    <row r="23157" spans="38:42" x14ac:dyDescent="0.55000000000000004">
      <c r="AL23157" s="254" t="s">
        <v>62932</v>
      </c>
      <c r="AM23157" s="255">
        <v>1757.11</v>
      </c>
      <c r="AO23157" s="228" t="s">
        <v>30588</v>
      </c>
      <c r="AP23157" s="229">
        <v>672.21</v>
      </c>
    </row>
    <row r="23158" spans="38:42" x14ac:dyDescent="0.55000000000000004">
      <c r="AL23158" s="254" t="s">
        <v>62426</v>
      </c>
      <c r="AM23158" s="255">
        <v>6683.75</v>
      </c>
      <c r="AO23158" s="228" t="s">
        <v>30589</v>
      </c>
      <c r="AP23158" s="229">
        <v>115.51</v>
      </c>
    </row>
    <row r="23159" spans="38:42" x14ac:dyDescent="0.55000000000000004">
      <c r="AL23159" s="254" t="s">
        <v>50861</v>
      </c>
      <c r="AM23159" s="255">
        <v>3336.79</v>
      </c>
      <c r="AO23159" s="228" t="s">
        <v>30590</v>
      </c>
      <c r="AP23159" s="229">
        <v>31914.42</v>
      </c>
    </row>
    <row r="23160" spans="38:42" x14ac:dyDescent="0.55000000000000004">
      <c r="AL23160" s="254" t="s">
        <v>50862</v>
      </c>
      <c r="AM23160" s="255">
        <v>11378.01</v>
      </c>
      <c r="AO23160" s="228" t="s">
        <v>30591</v>
      </c>
      <c r="AP23160" s="229">
        <v>84727.13</v>
      </c>
    </row>
    <row r="23161" spans="38:42" x14ac:dyDescent="0.55000000000000004">
      <c r="AL23161" s="254" t="s">
        <v>50863</v>
      </c>
      <c r="AM23161" s="255">
        <v>6543.28</v>
      </c>
      <c r="AO23161" s="228" t="s">
        <v>30593</v>
      </c>
      <c r="AP23161" s="229">
        <v>389.31</v>
      </c>
    </row>
    <row r="23162" spans="38:42" x14ac:dyDescent="0.55000000000000004">
      <c r="AL23162" s="254" t="s">
        <v>65238</v>
      </c>
      <c r="AM23162" s="255">
        <v>2975.12</v>
      </c>
      <c r="AO23162" s="228" t="s">
        <v>30595</v>
      </c>
      <c r="AP23162" s="229">
        <v>89009.15</v>
      </c>
    </row>
    <row r="23163" spans="38:42" x14ac:dyDescent="0.55000000000000004">
      <c r="AL23163" s="254" t="s">
        <v>65239</v>
      </c>
      <c r="AM23163" s="255">
        <v>185.25</v>
      </c>
      <c r="AO23163" s="228" t="s">
        <v>30597</v>
      </c>
      <c r="AP23163" s="229">
        <v>10387.5</v>
      </c>
    </row>
    <row r="23164" spans="38:42" x14ac:dyDescent="0.55000000000000004">
      <c r="AL23164" s="254" t="s">
        <v>62505</v>
      </c>
      <c r="AM23164" s="255">
        <v>219470</v>
      </c>
      <c r="AO23164" s="228" t="s">
        <v>30598</v>
      </c>
      <c r="AP23164" s="229">
        <v>103961.34</v>
      </c>
    </row>
    <row r="23165" spans="38:42" x14ac:dyDescent="0.55000000000000004">
      <c r="AL23165" s="254" t="s">
        <v>62933</v>
      </c>
      <c r="AM23165" s="255">
        <v>1958.21</v>
      </c>
      <c r="AO23165" s="228" t="s">
        <v>30600</v>
      </c>
      <c r="AP23165" s="229">
        <v>1200.9100000000001</v>
      </c>
    </row>
    <row r="23166" spans="38:42" x14ac:dyDescent="0.55000000000000004">
      <c r="AL23166" s="254" t="s">
        <v>63545</v>
      </c>
      <c r="AM23166" s="255">
        <v>34.32</v>
      </c>
      <c r="AO23166" s="228" t="s">
        <v>30603</v>
      </c>
      <c r="AP23166" s="229">
        <v>666265.34</v>
      </c>
    </row>
    <row r="23167" spans="38:42" x14ac:dyDescent="0.55000000000000004">
      <c r="AL23167" s="254" t="s">
        <v>54742</v>
      </c>
      <c r="AM23167" s="255">
        <v>2965.48</v>
      </c>
      <c r="AO23167" s="228" t="s">
        <v>30604</v>
      </c>
      <c r="AP23167" s="229">
        <v>33131.47</v>
      </c>
    </row>
    <row r="23168" spans="38:42" x14ac:dyDescent="0.55000000000000004">
      <c r="AL23168" s="254" t="s">
        <v>59455</v>
      </c>
      <c r="AM23168" s="255">
        <v>19642.97</v>
      </c>
      <c r="AO23168" s="228" t="s">
        <v>30605</v>
      </c>
      <c r="AP23168" s="229">
        <v>128346.69</v>
      </c>
    </row>
    <row r="23169" spans="38:42" x14ac:dyDescent="0.55000000000000004">
      <c r="AL23169" s="254" t="s">
        <v>58138</v>
      </c>
      <c r="AM23169" s="255">
        <v>9000</v>
      </c>
      <c r="AO23169" s="228" t="s">
        <v>30652</v>
      </c>
      <c r="AP23169" s="229">
        <v>403224.51</v>
      </c>
    </row>
    <row r="23170" spans="38:42" x14ac:dyDescent="0.55000000000000004">
      <c r="AL23170" s="254" t="s">
        <v>65240</v>
      </c>
      <c r="AM23170" s="255">
        <v>1084.8399999999999</v>
      </c>
      <c r="AO23170" s="228" t="s">
        <v>30656</v>
      </c>
      <c r="AP23170" s="229">
        <v>5532.54</v>
      </c>
    </row>
    <row r="23171" spans="38:42" x14ac:dyDescent="0.55000000000000004">
      <c r="AL23171" s="254" t="s">
        <v>55706</v>
      </c>
      <c r="AM23171" s="255">
        <v>85883.54</v>
      </c>
      <c r="AO23171" s="228" t="s">
        <v>30668</v>
      </c>
      <c r="AP23171" s="229">
        <v>6000</v>
      </c>
    </row>
    <row r="23172" spans="38:42" x14ac:dyDescent="0.55000000000000004">
      <c r="AL23172" s="254" t="s">
        <v>63864</v>
      </c>
      <c r="AM23172" s="255">
        <v>209995.93</v>
      </c>
      <c r="AO23172" s="228" t="s">
        <v>30673</v>
      </c>
      <c r="AP23172" s="229">
        <v>29427.47</v>
      </c>
    </row>
    <row r="23173" spans="38:42" x14ac:dyDescent="0.55000000000000004">
      <c r="AL23173" s="254" t="s">
        <v>58139</v>
      </c>
      <c r="AM23173" s="255">
        <v>10209.84</v>
      </c>
      <c r="AO23173" s="228" t="s">
        <v>30674</v>
      </c>
      <c r="AP23173" s="229">
        <v>89161.76</v>
      </c>
    </row>
    <row r="23174" spans="38:42" x14ac:dyDescent="0.55000000000000004">
      <c r="AL23174" s="254" t="s">
        <v>65241</v>
      </c>
      <c r="AM23174" s="255">
        <v>2625</v>
      </c>
      <c r="AO23174" s="228" t="s">
        <v>30675</v>
      </c>
      <c r="AP23174" s="229">
        <v>113546.04</v>
      </c>
    </row>
    <row r="23175" spans="38:42" x14ac:dyDescent="0.55000000000000004">
      <c r="AL23175" s="254" t="s">
        <v>63865</v>
      </c>
      <c r="AM23175" s="255">
        <v>1576.95</v>
      </c>
      <c r="AO23175" s="228" t="s">
        <v>30676</v>
      </c>
      <c r="AP23175" s="229">
        <v>81816.69</v>
      </c>
    </row>
    <row r="23176" spans="38:42" x14ac:dyDescent="0.55000000000000004">
      <c r="AL23176" s="254" t="s">
        <v>62934</v>
      </c>
      <c r="AM23176" s="255">
        <v>723</v>
      </c>
      <c r="AO23176" s="228" t="s">
        <v>30677</v>
      </c>
      <c r="AP23176" s="229">
        <v>91158.62</v>
      </c>
    </row>
    <row r="23177" spans="38:42" x14ac:dyDescent="0.55000000000000004">
      <c r="AL23177" s="254" t="s">
        <v>60984</v>
      </c>
      <c r="AM23177" s="255">
        <v>29588.43</v>
      </c>
      <c r="AO23177" s="228" t="s">
        <v>30680</v>
      </c>
      <c r="AP23177" s="229">
        <v>416450.79</v>
      </c>
    </row>
    <row r="23178" spans="38:42" x14ac:dyDescent="0.55000000000000004">
      <c r="AL23178" s="254" t="s">
        <v>63866</v>
      </c>
      <c r="AM23178" s="255">
        <v>3893.57</v>
      </c>
      <c r="AO23178" s="228" t="s">
        <v>30683</v>
      </c>
      <c r="AP23178" s="229">
        <v>667345.68000000005</v>
      </c>
    </row>
    <row r="23179" spans="38:42" x14ac:dyDescent="0.55000000000000004">
      <c r="AL23179" s="254" t="s">
        <v>65242</v>
      </c>
      <c r="AM23179" s="255">
        <v>1296</v>
      </c>
      <c r="AO23179" s="228" t="s">
        <v>30685</v>
      </c>
      <c r="AP23179" s="229">
        <v>240651.62</v>
      </c>
    </row>
    <row r="23180" spans="38:42" x14ac:dyDescent="0.55000000000000004">
      <c r="AL23180" s="254" t="s">
        <v>65243</v>
      </c>
      <c r="AM23180" s="255">
        <v>18134.45</v>
      </c>
      <c r="AO23180" s="228" t="s">
        <v>30688</v>
      </c>
      <c r="AP23180" s="229">
        <v>7974</v>
      </c>
    </row>
    <row r="23181" spans="38:42" x14ac:dyDescent="0.55000000000000004">
      <c r="AL23181" s="254" t="s">
        <v>63867</v>
      </c>
      <c r="AM23181" s="255">
        <v>115489.63</v>
      </c>
      <c r="AO23181" s="228" t="s">
        <v>30689</v>
      </c>
      <c r="AP23181" s="229">
        <v>7231.08</v>
      </c>
    </row>
    <row r="23182" spans="38:42" x14ac:dyDescent="0.55000000000000004">
      <c r="AL23182" s="254" t="s">
        <v>63546</v>
      </c>
      <c r="AM23182" s="255">
        <v>195657.05</v>
      </c>
      <c r="AO23182" s="228" t="s">
        <v>54647</v>
      </c>
      <c r="AP23182" s="229">
        <v>-23</v>
      </c>
    </row>
    <row r="23183" spans="38:42" x14ac:dyDescent="0.55000000000000004">
      <c r="AL23183" s="254" t="s">
        <v>55707</v>
      </c>
      <c r="AM23183" s="255">
        <v>50569.41</v>
      </c>
      <c r="AO23183" s="228" t="s">
        <v>30691</v>
      </c>
      <c r="AP23183" s="229">
        <v>7858</v>
      </c>
    </row>
    <row r="23184" spans="38:42" x14ac:dyDescent="0.55000000000000004">
      <c r="AL23184" s="254" t="s">
        <v>60985</v>
      </c>
      <c r="AM23184" s="255">
        <v>118180.57</v>
      </c>
      <c r="AO23184" s="228" t="s">
        <v>30712</v>
      </c>
      <c r="AP23184" s="229">
        <v>7059</v>
      </c>
    </row>
    <row r="23185" spans="38:42" x14ac:dyDescent="0.55000000000000004">
      <c r="AL23185" s="254" t="s">
        <v>63868</v>
      </c>
      <c r="AM23185" s="255">
        <v>120</v>
      </c>
      <c r="AO23185" s="228" t="s">
        <v>54648</v>
      </c>
      <c r="AP23185" s="229">
        <v>-7.0000000000000007E-2</v>
      </c>
    </row>
    <row r="23186" spans="38:42" x14ac:dyDescent="0.55000000000000004">
      <c r="AL23186" s="254" t="s">
        <v>63869</v>
      </c>
      <c r="AM23186" s="255">
        <v>818.14</v>
      </c>
      <c r="AO23186" s="228" t="s">
        <v>30714</v>
      </c>
      <c r="AP23186" s="229">
        <v>466785.47</v>
      </c>
    </row>
    <row r="23187" spans="38:42" x14ac:dyDescent="0.55000000000000004">
      <c r="AL23187" s="254" t="s">
        <v>58910</v>
      </c>
      <c r="AM23187" s="255">
        <v>1479952.82</v>
      </c>
      <c r="AO23187" s="228" t="s">
        <v>30715</v>
      </c>
      <c r="AP23187" s="229">
        <v>24389.25</v>
      </c>
    </row>
    <row r="23188" spans="38:42" x14ac:dyDescent="0.55000000000000004">
      <c r="AL23188" s="254" t="s">
        <v>63547</v>
      </c>
      <c r="AM23188" s="255">
        <v>28938.01</v>
      </c>
      <c r="AO23188" s="228" t="s">
        <v>54649</v>
      </c>
      <c r="AP23188" s="229">
        <v>428691.99</v>
      </c>
    </row>
    <row r="23189" spans="38:42" x14ac:dyDescent="0.55000000000000004">
      <c r="AL23189" s="254" t="s">
        <v>63870</v>
      </c>
      <c r="AM23189" s="255">
        <v>153860.43</v>
      </c>
      <c r="AO23189" s="228" t="s">
        <v>50823</v>
      </c>
      <c r="AP23189" s="229">
        <v>11827.05</v>
      </c>
    </row>
    <row r="23190" spans="38:42" x14ac:dyDescent="0.55000000000000004">
      <c r="AL23190" s="254" t="s">
        <v>58816</v>
      </c>
      <c r="AM23190" s="255">
        <v>261134.92</v>
      </c>
      <c r="AO23190" s="228" t="s">
        <v>54650</v>
      </c>
      <c r="AP23190" s="229">
        <v>6695.29</v>
      </c>
    </row>
    <row r="23191" spans="38:42" x14ac:dyDescent="0.55000000000000004">
      <c r="AL23191" s="254" t="s">
        <v>63871</v>
      </c>
      <c r="AM23191" s="255">
        <v>7000</v>
      </c>
      <c r="AO23191" s="228" t="s">
        <v>43415</v>
      </c>
      <c r="AP23191" s="229">
        <v>290249024.24000001</v>
      </c>
    </row>
    <row r="23192" spans="38:42" x14ac:dyDescent="0.55000000000000004">
      <c r="AL23192" s="254" t="s">
        <v>60986</v>
      </c>
      <c r="AM23192" s="255">
        <v>155669.4</v>
      </c>
      <c r="AO23192" s="228" t="s">
        <v>43416</v>
      </c>
      <c r="AP23192" s="229">
        <v>21948492.010000002</v>
      </c>
    </row>
    <row r="23193" spans="38:42" x14ac:dyDescent="0.55000000000000004">
      <c r="AL23193" s="254" t="s">
        <v>65244</v>
      </c>
      <c r="AM23193" s="255">
        <v>86258.15</v>
      </c>
      <c r="AO23193" s="228" t="s">
        <v>30719</v>
      </c>
      <c r="AP23193" s="229">
        <v>355195.17</v>
      </c>
    </row>
    <row r="23194" spans="38:42" x14ac:dyDescent="0.55000000000000004">
      <c r="AL23194" s="254" t="s">
        <v>58140</v>
      </c>
      <c r="AM23194" s="255">
        <v>919008.29</v>
      </c>
      <c r="AO23194" s="228" t="s">
        <v>14571</v>
      </c>
      <c r="AP23194" s="229">
        <v>75791.259999999995</v>
      </c>
    </row>
    <row r="23195" spans="38:42" x14ac:dyDescent="0.55000000000000004">
      <c r="AL23195" s="254" t="s">
        <v>60987</v>
      </c>
      <c r="AM23195" s="255">
        <v>288686.28999999998</v>
      </c>
      <c r="AO23195" s="228" t="s">
        <v>30720</v>
      </c>
      <c r="AP23195" s="229">
        <v>532088.12</v>
      </c>
    </row>
    <row r="23196" spans="38:42" x14ac:dyDescent="0.55000000000000004">
      <c r="AL23196" s="254" t="s">
        <v>65245</v>
      </c>
      <c r="AM23196" s="255">
        <v>3130.21</v>
      </c>
      <c r="AO23196" s="228" t="s">
        <v>30721</v>
      </c>
      <c r="AP23196" s="229">
        <v>1326</v>
      </c>
    </row>
    <row r="23197" spans="38:42" x14ac:dyDescent="0.55000000000000004">
      <c r="AL23197" s="254" t="s">
        <v>65246</v>
      </c>
      <c r="AM23197" s="255">
        <v>13152.85</v>
      </c>
      <c r="AO23197" s="228" t="s">
        <v>14572</v>
      </c>
      <c r="AP23197" s="229">
        <v>4840682.49</v>
      </c>
    </row>
    <row r="23198" spans="38:42" x14ac:dyDescent="0.55000000000000004">
      <c r="AL23198" s="254" t="s">
        <v>65247</v>
      </c>
      <c r="AM23198" s="255">
        <v>258.8</v>
      </c>
      <c r="AO23198" s="228" t="s">
        <v>30723</v>
      </c>
      <c r="AP23198" s="229">
        <v>15908.76</v>
      </c>
    </row>
    <row r="23199" spans="38:42" x14ac:dyDescent="0.55000000000000004">
      <c r="AL23199" s="254" t="s">
        <v>63585</v>
      </c>
      <c r="AM23199" s="255">
        <v>1200</v>
      </c>
      <c r="AO23199" s="228" t="s">
        <v>30724</v>
      </c>
      <c r="AP23199" s="229">
        <v>5837937.0800000001</v>
      </c>
    </row>
    <row r="23200" spans="38:42" x14ac:dyDescent="0.55000000000000004">
      <c r="AL23200" s="254" t="s">
        <v>61245</v>
      </c>
      <c r="AM23200" s="255">
        <v>366667.2</v>
      </c>
      <c r="AO23200" s="228" t="s">
        <v>30725</v>
      </c>
      <c r="AP23200" s="229">
        <v>102072</v>
      </c>
    </row>
    <row r="23201" spans="38:42" x14ac:dyDescent="0.55000000000000004">
      <c r="AL23201" s="254" t="s">
        <v>61246</v>
      </c>
      <c r="AM23201" s="255">
        <v>171556.88</v>
      </c>
      <c r="AO23201" s="228" t="s">
        <v>34346</v>
      </c>
      <c r="AP23201" s="229">
        <v>4788.84</v>
      </c>
    </row>
    <row r="23202" spans="38:42" x14ac:dyDescent="0.55000000000000004">
      <c r="AL23202" s="254" t="s">
        <v>65248</v>
      </c>
      <c r="AM23202" s="255">
        <v>24006.14</v>
      </c>
      <c r="AO23202" s="228" t="s">
        <v>34394</v>
      </c>
      <c r="AP23202" s="229">
        <v>4836.2</v>
      </c>
    </row>
    <row r="23203" spans="38:42" x14ac:dyDescent="0.55000000000000004">
      <c r="AL23203" s="254" t="s">
        <v>60988</v>
      </c>
      <c r="AM23203" s="255">
        <v>11265</v>
      </c>
      <c r="AO23203" s="228" t="s">
        <v>46239</v>
      </c>
      <c r="AP23203" s="229">
        <v>71996.36</v>
      </c>
    </row>
    <row r="23204" spans="38:42" x14ac:dyDescent="0.55000000000000004">
      <c r="AL23204" s="254" t="s">
        <v>63872</v>
      </c>
      <c r="AM23204" s="255">
        <v>23388.46</v>
      </c>
      <c r="AO23204" s="228" t="s">
        <v>14573</v>
      </c>
      <c r="AP23204" s="229">
        <v>2572242.92</v>
      </c>
    </row>
    <row r="23205" spans="38:42" x14ac:dyDescent="0.55000000000000004">
      <c r="AL23205" s="254" t="s">
        <v>58141</v>
      </c>
      <c r="AM23205" s="255">
        <v>142410.4</v>
      </c>
      <c r="AO23205" s="228" t="s">
        <v>30727</v>
      </c>
      <c r="AP23205" s="229">
        <v>3989.42</v>
      </c>
    </row>
    <row r="23206" spans="38:42" x14ac:dyDescent="0.55000000000000004">
      <c r="AL23206" s="254" t="s">
        <v>60055</v>
      </c>
      <c r="AM23206" s="255">
        <v>61090</v>
      </c>
      <c r="AO23206" s="228" t="s">
        <v>14574</v>
      </c>
      <c r="AP23206" s="229">
        <v>315692.18</v>
      </c>
    </row>
    <row r="23207" spans="38:42" x14ac:dyDescent="0.55000000000000004">
      <c r="AL23207" s="254" t="s">
        <v>60989</v>
      </c>
      <c r="AM23207" s="255">
        <v>15826.01</v>
      </c>
      <c r="AO23207" s="228" t="s">
        <v>14575</v>
      </c>
      <c r="AP23207" s="229">
        <v>165.12</v>
      </c>
    </row>
    <row r="23208" spans="38:42" x14ac:dyDescent="0.55000000000000004">
      <c r="AL23208" s="254" t="s">
        <v>58142</v>
      </c>
      <c r="AM23208" s="255">
        <v>20708.41</v>
      </c>
      <c r="AO23208" s="228" t="s">
        <v>14576</v>
      </c>
      <c r="AP23208" s="229">
        <v>4667472.97</v>
      </c>
    </row>
    <row r="23209" spans="38:42" x14ac:dyDescent="0.55000000000000004">
      <c r="AL23209" s="254" t="s">
        <v>61727</v>
      </c>
      <c r="AM23209" s="255">
        <v>9100.6200000000008</v>
      </c>
      <c r="AO23209" s="228" t="s">
        <v>14577</v>
      </c>
      <c r="AP23209" s="229">
        <v>651882.59</v>
      </c>
    </row>
    <row r="23210" spans="38:42" x14ac:dyDescent="0.55000000000000004">
      <c r="AL23210" s="254" t="s">
        <v>58817</v>
      </c>
      <c r="AM23210" s="255">
        <v>102832.13</v>
      </c>
      <c r="AO23210" s="228" t="s">
        <v>30729</v>
      </c>
      <c r="AP23210" s="229">
        <v>20587.91</v>
      </c>
    </row>
    <row r="23211" spans="38:42" x14ac:dyDescent="0.55000000000000004">
      <c r="AL23211" s="254" t="s">
        <v>63548</v>
      </c>
      <c r="AM23211" s="255">
        <v>350.84</v>
      </c>
      <c r="AO23211" s="228" t="s">
        <v>30730</v>
      </c>
      <c r="AP23211" s="229">
        <v>109812.62</v>
      </c>
    </row>
    <row r="23212" spans="38:42" x14ac:dyDescent="0.55000000000000004">
      <c r="AL23212" s="254" t="s">
        <v>60990</v>
      </c>
      <c r="AM23212" s="255">
        <v>2100.39</v>
      </c>
      <c r="AO23212" s="228" t="s">
        <v>14578</v>
      </c>
      <c r="AP23212" s="229">
        <v>1143713.6200000001</v>
      </c>
    </row>
    <row r="23213" spans="38:42" x14ac:dyDescent="0.55000000000000004">
      <c r="AL23213" s="254" t="s">
        <v>58818</v>
      </c>
      <c r="AM23213" s="255">
        <v>2805</v>
      </c>
      <c r="AO23213" s="228" t="s">
        <v>30731</v>
      </c>
      <c r="AP23213" s="229">
        <v>72230.33</v>
      </c>
    </row>
    <row r="23214" spans="38:42" x14ac:dyDescent="0.55000000000000004">
      <c r="AL23214" s="254" t="s">
        <v>59374</v>
      </c>
      <c r="AM23214" s="255">
        <v>72547.899999999994</v>
      </c>
      <c r="AO23214" s="228" t="s">
        <v>30734</v>
      </c>
      <c r="AP23214" s="229">
        <v>1007021.25</v>
      </c>
    </row>
    <row r="23215" spans="38:42" x14ac:dyDescent="0.55000000000000004">
      <c r="AL23215" s="254" t="s">
        <v>61728</v>
      </c>
      <c r="AM23215" s="255">
        <v>4061.91</v>
      </c>
      <c r="AO23215" s="228" t="s">
        <v>30735</v>
      </c>
      <c r="AP23215" s="229">
        <v>1856315.81</v>
      </c>
    </row>
    <row r="23216" spans="38:42" x14ac:dyDescent="0.55000000000000004">
      <c r="AL23216" s="254" t="s">
        <v>62427</v>
      </c>
      <c r="AM23216" s="255">
        <v>1561.19</v>
      </c>
      <c r="AO23216" s="228" t="s">
        <v>30736</v>
      </c>
      <c r="AP23216" s="229">
        <v>176951.56</v>
      </c>
    </row>
    <row r="23217" spans="38:42" x14ac:dyDescent="0.55000000000000004">
      <c r="AL23217" s="254" t="s">
        <v>63549</v>
      </c>
      <c r="AM23217" s="255">
        <v>601.96</v>
      </c>
      <c r="AO23217" s="228" t="s">
        <v>30737</v>
      </c>
      <c r="AP23217" s="229">
        <v>1020352.04</v>
      </c>
    </row>
    <row r="23218" spans="38:42" x14ac:dyDescent="0.55000000000000004">
      <c r="AL23218" s="254" t="s">
        <v>62428</v>
      </c>
      <c r="AM23218" s="255">
        <v>677.7</v>
      </c>
      <c r="AO23218" s="228" t="s">
        <v>30738</v>
      </c>
      <c r="AP23218" s="229">
        <v>76366.600000000006</v>
      </c>
    </row>
    <row r="23219" spans="38:42" x14ac:dyDescent="0.55000000000000004">
      <c r="AL23219" s="254" t="s">
        <v>65249</v>
      </c>
      <c r="AM23219" s="255">
        <v>2910</v>
      </c>
      <c r="AO23219" s="228" t="s">
        <v>30739</v>
      </c>
      <c r="AP23219" s="229">
        <v>73099</v>
      </c>
    </row>
    <row r="23220" spans="38:42" x14ac:dyDescent="0.55000000000000004">
      <c r="AL23220" s="254" t="s">
        <v>58819</v>
      </c>
      <c r="AM23220" s="255">
        <v>22526.2</v>
      </c>
      <c r="AO23220" s="228" t="s">
        <v>30740</v>
      </c>
      <c r="AP23220" s="229">
        <v>157.5</v>
      </c>
    </row>
    <row r="23221" spans="38:42" x14ac:dyDescent="0.55000000000000004">
      <c r="AL23221" s="254" t="s">
        <v>62429</v>
      </c>
      <c r="AM23221" s="255">
        <v>2000</v>
      </c>
      <c r="AO23221" s="228" t="s">
        <v>30741</v>
      </c>
      <c r="AP23221" s="229">
        <v>7723.4</v>
      </c>
    </row>
    <row r="23222" spans="38:42" x14ac:dyDescent="0.55000000000000004">
      <c r="AL23222" s="254" t="s">
        <v>63550</v>
      </c>
      <c r="AM23222" s="255">
        <v>2579.48</v>
      </c>
      <c r="AO23222" s="228" t="s">
        <v>14579</v>
      </c>
      <c r="AP23222" s="229">
        <v>1240706.42</v>
      </c>
    </row>
    <row r="23223" spans="38:42" x14ac:dyDescent="0.55000000000000004">
      <c r="AL23223" s="254" t="s">
        <v>59375</v>
      </c>
      <c r="AM23223" s="255">
        <v>297534.13</v>
      </c>
      <c r="AO23223" s="228" t="s">
        <v>30742</v>
      </c>
      <c r="AP23223" s="229">
        <v>4703.92</v>
      </c>
    </row>
    <row r="23224" spans="38:42" x14ac:dyDescent="0.55000000000000004">
      <c r="AL23224" s="254" t="s">
        <v>63873</v>
      </c>
      <c r="AM23224" s="255">
        <v>13800</v>
      </c>
      <c r="AO23224" s="228" t="s">
        <v>14580</v>
      </c>
      <c r="AP23224" s="229">
        <v>562305.29</v>
      </c>
    </row>
    <row r="23225" spans="38:42" x14ac:dyDescent="0.55000000000000004">
      <c r="AL23225" s="254" t="s">
        <v>58143</v>
      </c>
      <c r="AM23225" s="255">
        <v>2189625.23</v>
      </c>
      <c r="AO23225" s="228" t="s">
        <v>30743</v>
      </c>
      <c r="AP23225" s="229">
        <v>1073679.22</v>
      </c>
    </row>
    <row r="23226" spans="38:42" x14ac:dyDescent="0.55000000000000004">
      <c r="AL23226" s="254" t="s">
        <v>59376</v>
      </c>
      <c r="AM23226" s="255">
        <v>767</v>
      </c>
      <c r="AO23226" s="228" t="s">
        <v>30744</v>
      </c>
      <c r="AP23226" s="229">
        <v>179047.89</v>
      </c>
    </row>
    <row r="23227" spans="38:42" x14ac:dyDescent="0.55000000000000004">
      <c r="AL23227" s="254" t="s">
        <v>58144</v>
      </c>
      <c r="AM23227" s="255">
        <v>220822.68</v>
      </c>
      <c r="AO23227" s="228" t="s">
        <v>30745</v>
      </c>
      <c r="AP23227" s="229">
        <v>27180.39</v>
      </c>
    </row>
    <row r="23228" spans="38:42" x14ac:dyDescent="0.55000000000000004">
      <c r="AL23228" s="254" t="s">
        <v>58145</v>
      </c>
      <c r="AM23228" s="255">
        <v>494981.1</v>
      </c>
      <c r="AO23228" s="228" t="s">
        <v>30746</v>
      </c>
      <c r="AP23228" s="229">
        <v>2025.01</v>
      </c>
    </row>
    <row r="23229" spans="38:42" x14ac:dyDescent="0.55000000000000004">
      <c r="AL23229" s="254" t="s">
        <v>58146</v>
      </c>
      <c r="AM23229" s="255">
        <v>873.98</v>
      </c>
      <c r="AO23229" s="228" t="s">
        <v>30747</v>
      </c>
      <c r="AP23229" s="229">
        <v>9667892.7200000007</v>
      </c>
    </row>
    <row r="23230" spans="38:42" x14ac:dyDescent="0.55000000000000004">
      <c r="AL23230" s="254" t="s">
        <v>58147</v>
      </c>
      <c r="AM23230" s="255">
        <v>9973.52</v>
      </c>
      <c r="AO23230" s="228" t="s">
        <v>14581</v>
      </c>
      <c r="AP23230" s="229">
        <v>1091130.3899999999</v>
      </c>
    </row>
    <row r="23231" spans="38:42" x14ac:dyDescent="0.55000000000000004">
      <c r="AL23231" s="254" t="s">
        <v>60991</v>
      </c>
      <c r="AM23231" s="255">
        <v>3931.71</v>
      </c>
      <c r="AO23231" s="228" t="s">
        <v>30748</v>
      </c>
      <c r="AP23231" s="229">
        <v>2586090.4500000002</v>
      </c>
    </row>
    <row r="23232" spans="38:42" x14ac:dyDescent="0.55000000000000004">
      <c r="AL23232" s="254" t="s">
        <v>60056</v>
      </c>
      <c r="AM23232" s="255">
        <v>139.97999999999999</v>
      </c>
      <c r="AO23232" s="228" t="s">
        <v>30749</v>
      </c>
      <c r="AP23232" s="229">
        <v>38859</v>
      </c>
    </row>
    <row r="23233" spans="38:42" x14ac:dyDescent="0.55000000000000004">
      <c r="AL23233" s="254" t="s">
        <v>58148</v>
      </c>
      <c r="AM23233" s="255">
        <v>527052.36</v>
      </c>
      <c r="AO23233" s="228" t="s">
        <v>30750</v>
      </c>
      <c r="AP23233" s="229">
        <v>16599</v>
      </c>
    </row>
    <row r="23234" spans="38:42" x14ac:dyDescent="0.55000000000000004">
      <c r="AL23234" s="254" t="s">
        <v>58149</v>
      </c>
      <c r="AM23234" s="255">
        <v>18621.43</v>
      </c>
      <c r="AO23234" s="228" t="s">
        <v>30751</v>
      </c>
      <c r="AP23234" s="229">
        <v>5259.9</v>
      </c>
    </row>
    <row r="23235" spans="38:42" x14ac:dyDescent="0.55000000000000004">
      <c r="AL23235" s="254" t="s">
        <v>59377</v>
      </c>
      <c r="AM23235" s="255">
        <v>56979.71</v>
      </c>
      <c r="AO23235" s="228" t="s">
        <v>49475</v>
      </c>
      <c r="AP23235" s="229">
        <v>4569.82</v>
      </c>
    </row>
    <row r="23236" spans="38:42" x14ac:dyDescent="0.55000000000000004">
      <c r="AL23236" s="254" t="s">
        <v>62430</v>
      </c>
      <c r="AM23236" s="255">
        <v>196.51</v>
      </c>
      <c r="AO23236" s="228" t="s">
        <v>14582</v>
      </c>
      <c r="AP23236" s="229">
        <v>321852.58</v>
      </c>
    </row>
    <row r="23237" spans="38:42" x14ac:dyDescent="0.55000000000000004">
      <c r="AL23237" s="254" t="s">
        <v>65250</v>
      </c>
      <c r="AM23237" s="255">
        <v>7135.17</v>
      </c>
      <c r="AO23237" s="228" t="s">
        <v>14583</v>
      </c>
      <c r="AP23237" s="229">
        <v>2164552.91</v>
      </c>
    </row>
    <row r="23238" spans="38:42" x14ac:dyDescent="0.55000000000000004">
      <c r="AL23238" s="254" t="s">
        <v>58820</v>
      </c>
      <c r="AM23238" s="255">
        <v>361260.05</v>
      </c>
      <c r="AO23238" s="228" t="s">
        <v>30752</v>
      </c>
      <c r="AP23238" s="229">
        <v>418696.82</v>
      </c>
    </row>
    <row r="23239" spans="38:42" x14ac:dyDescent="0.55000000000000004">
      <c r="AL23239" s="254" t="s">
        <v>60057</v>
      </c>
      <c r="AM23239" s="255">
        <v>58218.32</v>
      </c>
      <c r="AO23239" s="228" t="s">
        <v>30753</v>
      </c>
      <c r="AP23239" s="229">
        <v>150</v>
      </c>
    </row>
    <row r="23240" spans="38:42" x14ac:dyDescent="0.55000000000000004">
      <c r="AL23240" s="254" t="s">
        <v>56906</v>
      </c>
      <c r="AM23240" s="255">
        <v>1644334.02</v>
      </c>
      <c r="AO23240" s="228" t="s">
        <v>14584</v>
      </c>
      <c r="AP23240" s="229">
        <v>394792.97</v>
      </c>
    </row>
    <row r="23241" spans="38:42" x14ac:dyDescent="0.55000000000000004">
      <c r="AL23241" s="254" t="s">
        <v>60992</v>
      </c>
      <c r="AM23241" s="255">
        <v>99363.4</v>
      </c>
      <c r="AO23241" s="228" t="s">
        <v>30754</v>
      </c>
      <c r="AP23241" s="229">
        <v>15430.58</v>
      </c>
    </row>
    <row r="23242" spans="38:42" x14ac:dyDescent="0.55000000000000004">
      <c r="AL23242" s="254" t="s">
        <v>56907</v>
      </c>
      <c r="AM23242" s="255">
        <v>216753.69</v>
      </c>
      <c r="AO23242" s="228" t="s">
        <v>14585</v>
      </c>
      <c r="AP23242" s="229">
        <v>3410278.19</v>
      </c>
    </row>
    <row r="23243" spans="38:42" x14ac:dyDescent="0.55000000000000004">
      <c r="AL23243" s="254" t="s">
        <v>63551</v>
      </c>
      <c r="AM23243" s="255">
        <v>69922.149999999994</v>
      </c>
      <c r="AO23243" s="228" t="s">
        <v>14586</v>
      </c>
      <c r="AP23243" s="229">
        <v>3931357.21</v>
      </c>
    </row>
    <row r="23244" spans="38:42" x14ac:dyDescent="0.55000000000000004">
      <c r="AL23244" s="254" t="s">
        <v>60993</v>
      </c>
      <c r="AM23244" s="255">
        <v>32407.86</v>
      </c>
      <c r="AO23244" s="228" t="s">
        <v>30755</v>
      </c>
      <c r="AP23244" s="229">
        <v>972.29</v>
      </c>
    </row>
    <row r="23245" spans="38:42" x14ac:dyDescent="0.55000000000000004">
      <c r="AL23245" s="254" t="s">
        <v>63552</v>
      </c>
      <c r="AM23245" s="255">
        <v>18.329999999999998</v>
      </c>
      <c r="AO23245" s="228" t="s">
        <v>14587</v>
      </c>
      <c r="AP23245" s="229">
        <v>1766842.99</v>
      </c>
    </row>
    <row r="23246" spans="38:42" x14ac:dyDescent="0.55000000000000004">
      <c r="AL23246" s="254" t="s">
        <v>63553</v>
      </c>
      <c r="AM23246" s="255">
        <v>54.65</v>
      </c>
      <c r="AO23246" s="228" t="s">
        <v>30756</v>
      </c>
      <c r="AP23246" s="229">
        <v>85349.26</v>
      </c>
    </row>
    <row r="23247" spans="38:42" x14ac:dyDescent="0.55000000000000004">
      <c r="AL23247" s="254" t="s">
        <v>58821</v>
      </c>
      <c r="AM23247" s="255">
        <v>27078.29</v>
      </c>
      <c r="AO23247" s="228" t="s">
        <v>47659</v>
      </c>
      <c r="AP23247" s="229">
        <v>0.1</v>
      </c>
    </row>
    <row r="23248" spans="38:42" x14ac:dyDescent="0.55000000000000004">
      <c r="AL23248" s="254" t="s">
        <v>60103</v>
      </c>
      <c r="AM23248" s="255">
        <v>54923.199999999997</v>
      </c>
      <c r="AO23248" s="228" t="s">
        <v>30757</v>
      </c>
      <c r="AP23248" s="229">
        <v>45876.3</v>
      </c>
    </row>
    <row r="23249" spans="38:42" x14ac:dyDescent="0.55000000000000004">
      <c r="AL23249" s="254" t="s">
        <v>58391</v>
      </c>
      <c r="AM23249" s="255">
        <v>253095.46</v>
      </c>
      <c r="AO23249" s="228" t="s">
        <v>30758</v>
      </c>
      <c r="AP23249" s="229">
        <v>3117.9</v>
      </c>
    </row>
    <row r="23250" spans="38:42" x14ac:dyDescent="0.55000000000000004">
      <c r="AL23250" s="254" t="s">
        <v>61729</v>
      </c>
      <c r="AM23250" s="255">
        <v>7137</v>
      </c>
      <c r="AO23250" s="228" t="s">
        <v>14588</v>
      </c>
      <c r="AP23250" s="229">
        <v>7934848.2999999998</v>
      </c>
    </row>
    <row r="23251" spans="38:42" x14ac:dyDescent="0.55000000000000004">
      <c r="AL23251" s="254" t="s">
        <v>62431</v>
      </c>
      <c r="AM23251" s="255">
        <v>1500</v>
      </c>
      <c r="AO23251" s="228" t="s">
        <v>14589</v>
      </c>
      <c r="AP23251" s="229">
        <v>276866.99</v>
      </c>
    </row>
    <row r="23252" spans="38:42" x14ac:dyDescent="0.55000000000000004">
      <c r="AL23252" s="254" t="s">
        <v>59378</v>
      </c>
      <c r="AM23252" s="255">
        <v>3773.4</v>
      </c>
      <c r="AO23252" s="228" t="s">
        <v>30759</v>
      </c>
      <c r="AP23252" s="229">
        <v>21051.26</v>
      </c>
    </row>
    <row r="23253" spans="38:42" x14ac:dyDescent="0.55000000000000004">
      <c r="AL23253" s="254" t="s">
        <v>59379</v>
      </c>
      <c r="AM23253" s="255">
        <v>403.41</v>
      </c>
      <c r="AO23253" s="228" t="s">
        <v>30760</v>
      </c>
      <c r="AP23253" s="229">
        <v>6715.96</v>
      </c>
    </row>
    <row r="23254" spans="38:42" x14ac:dyDescent="0.55000000000000004">
      <c r="AL23254" s="254" t="s">
        <v>59380</v>
      </c>
      <c r="AM23254" s="255">
        <v>924.48</v>
      </c>
      <c r="AO23254" s="228" t="s">
        <v>14590</v>
      </c>
      <c r="AP23254" s="229">
        <v>73953.22</v>
      </c>
    </row>
    <row r="23255" spans="38:42" x14ac:dyDescent="0.55000000000000004">
      <c r="AL23255" s="254" t="s">
        <v>63586</v>
      </c>
      <c r="AM23255" s="255">
        <v>6857.8</v>
      </c>
      <c r="AO23255" s="228" t="s">
        <v>30761</v>
      </c>
      <c r="AP23255" s="229">
        <v>210707.28</v>
      </c>
    </row>
    <row r="23256" spans="38:42" x14ac:dyDescent="0.55000000000000004">
      <c r="AL23256" s="254" t="s">
        <v>59381</v>
      </c>
      <c r="AM23256" s="255">
        <v>21531.53</v>
      </c>
      <c r="AO23256" s="228" t="s">
        <v>30762</v>
      </c>
      <c r="AP23256" s="229">
        <v>540070.27</v>
      </c>
    </row>
    <row r="23257" spans="38:42" x14ac:dyDescent="0.55000000000000004">
      <c r="AL23257" s="254" t="s">
        <v>60058</v>
      </c>
      <c r="AM23257" s="255">
        <v>943.44</v>
      </c>
      <c r="AO23257" s="228" t="s">
        <v>14592</v>
      </c>
      <c r="AP23257" s="229">
        <v>108995.9</v>
      </c>
    </row>
    <row r="23258" spans="38:42" x14ac:dyDescent="0.55000000000000004">
      <c r="AL23258" s="254" t="s">
        <v>50864</v>
      </c>
      <c r="AM23258" s="255">
        <v>1287547.19</v>
      </c>
      <c r="AO23258" s="228" t="s">
        <v>30763</v>
      </c>
      <c r="AP23258" s="229">
        <v>12532.91</v>
      </c>
    </row>
    <row r="23259" spans="38:42" x14ac:dyDescent="0.55000000000000004">
      <c r="AL23259" s="254" t="s">
        <v>58150</v>
      </c>
      <c r="AM23259" s="255">
        <v>1375.27</v>
      </c>
      <c r="AO23259" s="228" t="s">
        <v>30764</v>
      </c>
      <c r="AP23259" s="229">
        <v>221737.71</v>
      </c>
    </row>
    <row r="23260" spans="38:42" x14ac:dyDescent="0.55000000000000004">
      <c r="AL23260" s="254" t="s">
        <v>65251</v>
      </c>
      <c r="AM23260" s="255">
        <v>228.85</v>
      </c>
      <c r="AO23260" s="228" t="s">
        <v>30765</v>
      </c>
      <c r="AP23260" s="229">
        <v>216514.19</v>
      </c>
    </row>
    <row r="23261" spans="38:42" x14ac:dyDescent="0.55000000000000004">
      <c r="AL23261" s="254" t="s">
        <v>56908</v>
      </c>
      <c r="AM23261" s="255">
        <v>168266.94</v>
      </c>
      <c r="AO23261" s="228" t="s">
        <v>30766</v>
      </c>
      <c r="AP23261" s="229">
        <v>3926.7</v>
      </c>
    </row>
    <row r="23262" spans="38:42" x14ac:dyDescent="0.55000000000000004">
      <c r="AL23262" s="254" t="s">
        <v>47706</v>
      </c>
      <c r="AM23262" s="255">
        <v>4432252.95</v>
      </c>
      <c r="AO23262" s="228" t="s">
        <v>30767</v>
      </c>
      <c r="AP23262" s="229">
        <v>13500.13</v>
      </c>
    </row>
    <row r="23263" spans="38:42" x14ac:dyDescent="0.55000000000000004">
      <c r="AL23263" s="254" t="s">
        <v>62935</v>
      </c>
      <c r="AM23263" s="255">
        <v>-5101.09</v>
      </c>
      <c r="AO23263" s="228" t="s">
        <v>30768</v>
      </c>
      <c r="AP23263" s="229">
        <v>140044.72</v>
      </c>
    </row>
    <row r="23264" spans="38:42" x14ac:dyDescent="0.55000000000000004">
      <c r="AL23264" s="254" t="s">
        <v>47707</v>
      </c>
      <c r="AM23264" s="255">
        <v>1174185.4099999999</v>
      </c>
      <c r="AO23264" s="228" t="s">
        <v>14593</v>
      </c>
      <c r="AP23264" s="229">
        <v>5012.96</v>
      </c>
    </row>
    <row r="23265" spans="38:42" x14ac:dyDescent="0.55000000000000004">
      <c r="AL23265" s="254" t="s">
        <v>50865</v>
      </c>
      <c r="AM23265" s="255">
        <v>12261.68</v>
      </c>
      <c r="AO23265" s="228" t="s">
        <v>14594</v>
      </c>
      <c r="AP23265" s="229">
        <v>369820.25</v>
      </c>
    </row>
    <row r="23266" spans="38:42" x14ac:dyDescent="0.55000000000000004">
      <c r="AL23266" s="254" t="s">
        <v>48632</v>
      </c>
      <c r="AM23266" s="255">
        <v>502958.69</v>
      </c>
      <c r="AO23266" s="228" t="s">
        <v>14595</v>
      </c>
      <c r="AP23266" s="229">
        <v>761165.77</v>
      </c>
    </row>
    <row r="23267" spans="38:42" x14ac:dyDescent="0.55000000000000004">
      <c r="AL23267" s="254" t="s">
        <v>62936</v>
      </c>
      <c r="AM23267" s="255">
        <v>-694.1</v>
      </c>
      <c r="AO23267" s="228" t="s">
        <v>35874</v>
      </c>
      <c r="AP23267" s="229">
        <v>1236760</v>
      </c>
    </row>
    <row r="23268" spans="38:42" x14ac:dyDescent="0.55000000000000004">
      <c r="AL23268" s="254" t="s">
        <v>54744</v>
      </c>
      <c r="AM23268" s="255">
        <v>2272.96</v>
      </c>
      <c r="AO23268" s="228" t="s">
        <v>30770</v>
      </c>
      <c r="AP23268" s="229">
        <v>8000</v>
      </c>
    </row>
    <row r="23269" spans="38:42" x14ac:dyDescent="0.55000000000000004">
      <c r="AL23269" s="254" t="s">
        <v>65252</v>
      </c>
      <c r="AM23269" s="255">
        <v>400</v>
      </c>
      <c r="AO23269" s="228" t="s">
        <v>14597</v>
      </c>
      <c r="AP23269" s="229">
        <v>1671298.82</v>
      </c>
    </row>
    <row r="23270" spans="38:42" x14ac:dyDescent="0.55000000000000004">
      <c r="AL23270" s="254" t="s">
        <v>59382</v>
      </c>
      <c r="AM23270" s="255">
        <v>204.49</v>
      </c>
      <c r="AO23270" s="228" t="s">
        <v>50824</v>
      </c>
      <c r="AP23270" s="229">
        <v>2643864.73</v>
      </c>
    </row>
    <row r="23271" spans="38:42" x14ac:dyDescent="0.55000000000000004">
      <c r="AL23271" s="254" t="s">
        <v>60994</v>
      </c>
      <c r="AM23271" s="255">
        <v>223.78</v>
      </c>
      <c r="AO23271" s="228" t="s">
        <v>14598</v>
      </c>
      <c r="AP23271" s="229">
        <v>10369639.539999999</v>
      </c>
    </row>
    <row r="23272" spans="38:42" x14ac:dyDescent="0.55000000000000004">
      <c r="AL23272" s="254" t="s">
        <v>65253</v>
      </c>
      <c r="AM23272" s="255">
        <v>3.41</v>
      </c>
      <c r="AO23272" s="228" t="s">
        <v>14599</v>
      </c>
      <c r="AP23272" s="229">
        <v>755351.6</v>
      </c>
    </row>
    <row r="23273" spans="38:42" x14ac:dyDescent="0.55000000000000004">
      <c r="AL23273" s="254" t="s">
        <v>60995</v>
      </c>
      <c r="AM23273" s="255">
        <v>3599.33</v>
      </c>
      <c r="AO23273" s="228" t="s">
        <v>30772</v>
      </c>
      <c r="AP23273" s="229">
        <v>864642.02</v>
      </c>
    </row>
    <row r="23274" spans="38:42" x14ac:dyDescent="0.55000000000000004">
      <c r="AL23274" s="254" t="s">
        <v>56909</v>
      </c>
      <c r="AM23274" s="255">
        <v>2088.63</v>
      </c>
      <c r="AO23274" s="228" t="s">
        <v>39625</v>
      </c>
      <c r="AP23274" s="229">
        <v>18800</v>
      </c>
    </row>
    <row r="23275" spans="38:42" x14ac:dyDescent="0.55000000000000004">
      <c r="AL23275" s="254" t="s">
        <v>62937</v>
      </c>
      <c r="AM23275" s="255">
        <v>2859.27</v>
      </c>
      <c r="AO23275" s="228" t="s">
        <v>14600</v>
      </c>
      <c r="AP23275" s="229">
        <v>5518948.6799999997</v>
      </c>
    </row>
    <row r="23276" spans="38:42" x14ac:dyDescent="0.55000000000000004">
      <c r="AL23276" s="254" t="s">
        <v>58822</v>
      </c>
      <c r="AM23276" s="255">
        <v>28900.6</v>
      </c>
      <c r="AO23276" s="228" t="s">
        <v>14601</v>
      </c>
      <c r="AP23276" s="229">
        <v>239468.63</v>
      </c>
    </row>
    <row r="23277" spans="38:42" x14ac:dyDescent="0.55000000000000004">
      <c r="AL23277" s="254" t="s">
        <v>58392</v>
      </c>
      <c r="AM23277" s="255">
        <v>282</v>
      </c>
      <c r="AO23277" s="228" t="s">
        <v>14602</v>
      </c>
      <c r="AP23277" s="229">
        <v>11518.57</v>
      </c>
    </row>
    <row r="23278" spans="38:42" x14ac:dyDescent="0.55000000000000004">
      <c r="AL23278" s="254" t="s">
        <v>54745</v>
      </c>
      <c r="AM23278" s="255">
        <v>2244.08</v>
      </c>
      <c r="AO23278" s="228" t="s">
        <v>30774</v>
      </c>
      <c r="AP23278" s="229">
        <v>8610.11</v>
      </c>
    </row>
    <row r="23279" spans="38:42" x14ac:dyDescent="0.55000000000000004">
      <c r="AL23279" s="254" t="s">
        <v>65254</v>
      </c>
      <c r="AM23279" s="255">
        <v>1510.19</v>
      </c>
      <c r="AO23279" s="228" t="s">
        <v>14603</v>
      </c>
      <c r="AP23279" s="229">
        <v>5356597.7</v>
      </c>
    </row>
    <row r="23280" spans="38:42" x14ac:dyDescent="0.55000000000000004">
      <c r="AL23280" s="254" t="s">
        <v>56910</v>
      </c>
      <c r="AM23280" s="255">
        <v>17319.490000000002</v>
      </c>
      <c r="AO23280" s="228" t="s">
        <v>14604</v>
      </c>
      <c r="AP23280" s="229">
        <v>15348282.34</v>
      </c>
    </row>
    <row r="23281" spans="38:42" x14ac:dyDescent="0.55000000000000004">
      <c r="AL23281" s="254" t="s">
        <v>54746</v>
      </c>
      <c r="AM23281" s="255">
        <v>2148.02</v>
      </c>
      <c r="AO23281" s="228" t="s">
        <v>30775</v>
      </c>
      <c r="AP23281" s="229">
        <v>-1858962.94</v>
      </c>
    </row>
    <row r="23282" spans="38:42" x14ac:dyDescent="0.55000000000000004">
      <c r="AL23282" s="254" t="s">
        <v>59383</v>
      </c>
      <c r="AM23282" s="255">
        <v>179.03</v>
      </c>
      <c r="AO23282" s="228" t="s">
        <v>40921</v>
      </c>
      <c r="AP23282" s="229">
        <v>151672.03</v>
      </c>
    </row>
    <row r="23283" spans="38:42" x14ac:dyDescent="0.55000000000000004">
      <c r="AL23283" s="254" t="s">
        <v>58823</v>
      </c>
      <c r="AM23283" s="255">
        <v>25752.7</v>
      </c>
      <c r="AO23283" s="228" t="s">
        <v>30776</v>
      </c>
      <c r="AP23283" s="229">
        <v>565883.97</v>
      </c>
    </row>
    <row r="23284" spans="38:42" x14ac:dyDescent="0.55000000000000004">
      <c r="AL23284" s="254" t="s">
        <v>54747</v>
      </c>
      <c r="AM23284" s="255">
        <v>7949.35</v>
      </c>
      <c r="AO23284" s="228" t="s">
        <v>36897</v>
      </c>
      <c r="AP23284" s="229">
        <v>4957.29</v>
      </c>
    </row>
    <row r="23285" spans="38:42" x14ac:dyDescent="0.55000000000000004">
      <c r="AL23285" s="254" t="s">
        <v>55708</v>
      </c>
      <c r="AM23285" s="255">
        <v>107366.39</v>
      </c>
      <c r="AO23285" s="228" t="s">
        <v>39626</v>
      </c>
      <c r="AP23285" s="229">
        <v>25527.06</v>
      </c>
    </row>
    <row r="23286" spans="38:42" x14ac:dyDescent="0.55000000000000004">
      <c r="AL23286" s="254" t="s">
        <v>58824</v>
      </c>
      <c r="AM23286" s="255">
        <v>27918</v>
      </c>
      <c r="AO23286" s="228" t="s">
        <v>30777</v>
      </c>
      <c r="AP23286" s="229">
        <v>572125.74</v>
      </c>
    </row>
    <row r="23287" spans="38:42" x14ac:dyDescent="0.55000000000000004">
      <c r="AL23287" s="254" t="s">
        <v>58825</v>
      </c>
      <c r="AM23287" s="255">
        <v>55444.19</v>
      </c>
      <c r="AO23287" s="228" t="s">
        <v>14605</v>
      </c>
      <c r="AP23287" s="229">
        <v>161703.31</v>
      </c>
    </row>
    <row r="23288" spans="38:42" x14ac:dyDescent="0.55000000000000004">
      <c r="AL23288" s="254" t="s">
        <v>56911</v>
      </c>
      <c r="AM23288" s="255">
        <v>126073.13</v>
      </c>
      <c r="AO23288" s="228" t="s">
        <v>30778</v>
      </c>
      <c r="AP23288" s="229">
        <v>20635.599999999999</v>
      </c>
    </row>
    <row r="23289" spans="38:42" x14ac:dyDescent="0.55000000000000004">
      <c r="AL23289" s="254" t="s">
        <v>56912</v>
      </c>
      <c r="AM23289" s="255">
        <v>77700.36</v>
      </c>
      <c r="AO23289" s="228" t="s">
        <v>30779</v>
      </c>
      <c r="AP23289" s="229">
        <v>43522.94</v>
      </c>
    </row>
    <row r="23290" spans="38:42" x14ac:dyDescent="0.55000000000000004">
      <c r="AL23290" s="254" t="s">
        <v>58151</v>
      </c>
      <c r="AM23290" s="255">
        <v>75867.820000000007</v>
      </c>
      <c r="AO23290" s="228" t="s">
        <v>30780</v>
      </c>
      <c r="AP23290" s="229">
        <v>14624.11</v>
      </c>
    </row>
    <row r="23291" spans="38:42" x14ac:dyDescent="0.55000000000000004">
      <c r="AL23291" s="254" t="s">
        <v>60059</v>
      </c>
      <c r="AM23291" s="255">
        <v>26058.63</v>
      </c>
      <c r="AO23291" s="228" t="s">
        <v>30782</v>
      </c>
      <c r="AP23291" s="229">
        <v>9488.3799999999992</v>
      </c>
    </row>
    <row r="23292" spans="38:42" x14ac:dyDescent="0.55000000000000004">
      <c r="AL23292" s="254" t="s">
        <v>56913</v>
      </c>
      <c r="AM23292" s="255">
        <v>154484.60999999999</v>
      </c>
      <c r="AO23292" s="228" t="s">
        <v>30783</v>
      </c>
      <c r="AP23292" s="229">
        <v>8057.72</v>
      </c>
    </row>
    <row r="23293" spans="38:42" x14ac:dyDescent="0.55000000000000004">
      <c r="AL23293" s="254" t="s">
        <v>58152</v>
      </c>
      <c r="AM23293" s="255">
        <v>5562.1</v>
      </c>
      <c r="AO23293" s="228" t="s">
        <v>30784</v>
      </c>
      <c r="AP23293" s="229">
        <v>467.75</v>
      </c>
    </row>
    <row r="23294" spans="38:42" x14ac:dyDescent="0.55000000000000004">
      <c r="AL23294" s="254" t="s">
        <v>60060</v>
      </c>
      <c r="AM23294" s="255">
        <v>35.86</v>
      </c>
      <c r="AO23294" s="228" t="s">
        <v>30785</v>
      </c>
      <c r="AP23294" s="229">
        <v>6000</v>
      </c>
    </row>
    <row r="23295" spans="38:42" x14ac:dyDescent="0.55000000000000004">
      <c r="AL23295" s="254" t="s">
        <v>60061</v>
      </c>
      <c r="AM23295" s="255">
        <v>7.42</v>
      </c>
      <c r="AO23295" s="228" t="s">
        <v>30786</v>
      </c>
      <c r="AP23295" s="229">
        <v>7278.9</v>
      </c>
    </row>
    <row r="23296" spans="38:42" x14ac:dyDescent="0.55000000000000004">
      <c r="AL23296" s="254" t="s">
        <v>56914</v>
      </c>
      <c r="AM23296" s="255">
        <v>196392.82</v>
      </c>
      <c r="AO23296" s="228" t="s">
        <v>30787</v>
      </c>
      <c r="AP23296" s="229">
        <v>3170.52</v>
      </c>
    </row>
    <row r="23297" spans="38:42" x14ac:dyDescent="0.55000000000000004">
      <c r="AL23297" s="254" t="s">
        <v>55709</v>
      </c>
      <c r="AM23297" s="255">
        <v>43264.23</v>
      </c>
      <c r="AO23297" s="228" t="s">
        <v>30788</v>
      </c>
      <c r="AP23297" s="229">
        <v>2517.6</v>
      </c>
    </row>
    <row r="23298" spans="38:42" x14ac:dyDescent="0.55000000000000004">
      <c r="AL23298" s="254" t="s">
        <v>58826</v>
      </c>
      <c r="AM23298" s="255">
        <v>27007.94</v>
      </c>
      <c r="AO23298" s="228" t="s">
        <v>30789</v>
      </c>
      <c r="AP23298" s="229">
        <v>10708.11</v>
      </c>
    </row>
    <row r="23299" spans="38:42" x14ac:dyDescent="0.55000000000000004">
      <c r="AL23299" s="254" t="s">
        <v>60062</v>
      </c>
      <c r="AM23299" s="255">
        <v>846</v>
      </c>
      <c r="AO23299" s="228" t="s">
        <v>30793</v>
      </c>
      <c r="AP23299" s="229">
        <v>31057.75</v>
      </c>
    </row>
    <row r="23300" spans="38:42" x14ac:dyDescent="0.55000000000000004">
      <c r="AL23300" s="254" t="s">
        <v>58827</v>
      </c>
      <c r="AM23300" s="255">
        <v>2760</v>
      </c>
      <c r="AO23300" s="228" t="s">
        <v>30794</v>
      </c>
      <c r="AP23300" s="229">
        <v>1008</v>
      </c>
    </row>
    <row r="23301" spans="38:42" x14ac:dyDescent="0.55000000000000004">
      <c r="AL23301" s="254" t="s">
        <v>56915</v>
      </c>
      <c r="AM23301" s="255">
        <v>46400</v>
      </c>
      <c r="AO23301" s="228" t="s">
        <v>50825</v>
      </c>
      <c r="AP23301" s="229">
        <v>1154.8699999999999</v>
      </c>
    </row>
    <row r="23302" spans="38:42" x14ac:dyDescent="0.55000000000000004">
      <c r="AL23302" s="254" t="s">
        <v>58153</v>
      </c>
      <c r="AM23302" s="255">
        <v>107550</v>
      </c>
      <c r="AO23302" s="228" t="s">
        <v>36898</v>
      </c>
      <c r="AP23302" s="229">
        <v>2831.96</v>
      </c>
    </row>
    <row r="23303" spans="38:42" x14ac:dyDescent="0.55000000000000004">
      <c r="AL23303" s="254" t="s">
        <v>63554</v>
      </c>
      <c r="AM23303" s="255">
        <v>800</v>
      </c>
      <c r="AO23303" s="228" t="s">
        <v>50826</v>
      </c>
      <c r="AP23303" s="229">
        <v>1795</v>
      </c>
    </row>
    <row r="23304" spans="38:42" x14ac:dyDescent="0.55000000000000004">
      <c r="AL23304" s="254" t="s">
        <v>60063</v>
      </c>
      <c r="AM23304" s="255">
        <v>20284.080000000002</v>
      </c>
      <c r="AO23304" s="228" t="s">
        <v>30797</v>
      </c>
      <c r="AP23304" s="229">
        <v>108194.49</v>
      </c>
    </row>
    <row r="23305" spans="38:42" x14ac:dyDescent="0.55000000000000004">
      <c r="AL23305" s="254" t="s">
        <v>54748</v>
      </c>
      <c r="AM23305" s="255">
        <v>83950.14</v>
      </c>
      <c r="AO23305" s="228" t="s">
        <v>30799</v>
      </c>
      <c r="AP23305" s="229">
        <v>26554.71</v>
      </c>
    </row>
    <row r="23306" spans="38:42" x14ac:dyDescent="0.55000000000000004">
      <c r="AL23306" s="254" t="s">
        <v>54749</v>
      </c>
      <c r="AM23306" s="255">
        <v>184144.11</v>
      </c>
      <c r="AO23306" s="228" t="s">
        <v>30800</v>
      </c>
      <c r="AP23306" s="229">
        <v>20980.39</v>
      </c>
    </row>
    <row r="23307" spans="38:42" x14ac:dyDescent="0.55000000000000004">
      <c r="AL23307" s="254" t="s">
        <v>55710</v>
      </c>
      <c r="AM23307" s="255">
        <v>66764.03</v>
      </c>
      <c r="AO23307" s="228" t="s">
        <v>30802</v>
      </c>
      <c r="AP23307" s="229">
        <v>14978.5</v>
      </c>
    </row>
    <row r="23308" spans="38:42" x14ac:dyDescent="0.55000000000000004">
      <c r="AL23308" s="254" t="s">
        <v>55711</v>
      </c>
      <c r="AM23308" s="255">
        <v>1336.23</v>
      </c>
      <c r="AO23308" s="228" t="s">
        <v>30803</v>
      </c>
      <c r="AP23308" s="229">
        <v>81390.3</v>
      </c>
    </row>
    <row r="23309" spans="38:42" x14ac:dyDescent="0.55000000000000004">
      <c r="AL23309" s="254" t="s">
        <v>55712</v>
      </c>
      <c r="AM23309" s="255">
        <v>5781.19</v>
      </c>
      <c r="AO23309" s="228" t="s">
        <v>30804</v>
      </c>
      <c r="AP23309" s="229">
        <v>703.73</v>
      </c>
    </row>
    <row r="23310" spans="38:42" x14ac:dyDescent="0.55000000000000004">
      <c r="AL23310" s="254" t="s">
        <v>60064</v>
      </c>
      <c r="AM23310" s="255">
        <v>352.3</v>
      </c>
      <c r="AO23310" s="228" t="s">
        <v>30807</v>
      </c>
      <c r="AP23310" s="229">
        <v>137872.39000000001</v>
      </c>
    </row>
    <row r="23311" spans="38:42" x14ac:dyDescent="0.55000000000000004">
      <c r="AL23311" s="254" t="s">
        <v>58393</v>
      </c>
      <c r="AM23311" s="255">
        <v>118201.7</v>
      </c>
      <c r="AO23311" s="228" t="s">
        <v>54651</v>
      </c>
      <c r="AP23311" s="229">
        <v>62293.440000000002</v>
      </c>
    </row>
    <row r="23312" spans="38:42" x14ac:dyDescent="0.55000000000000004">
      <c r="AL23312" s="254" t="s">
        <v>56916</v>
      </c>
      <c r="AM23312" s="255">
        <v>192010.4</v>
      </c>
      <c r="AO23312" s="228" t="s">
        <v>30808</v>
      </c>
      <c r="AP23312" s="229">
        <v>2507997.4300000002</v>
      </c>
    </row>
    <row r="23313" spans="38:42" x14ac:dyDescent="0.55000000000000004">
      <c r="AL23313" s="254" t="s">
        <v>61247</v>
      </c>
      <c r="AM23313" s="255">
        <v>2561.1799999999998</v>
      </c>
      <c r="AO23313" s="228" t="s">
        <v>30809</v>
      </c>
      <c r="AP23313" s="229">
        <v>3895201.47</v>
      </c>
    </row>
    <row r="23314" spans="38:42" x14ac:dyDescent="0.55000000000000004">
      <c r="AL23314" s="254" t="s">
        <v>54750</v>
      </c>
      <c r="AM23314" s="255">
        <v>63322.38</v>
      </c>
      <c r="AO23314" s="228" t="s">
        <v>36899</v>
      </c>
      <c r="AP23314" s="229">
        <v>-11064.6</v>
      </c>
    </row>
    <row r="23315" spans="38:42" x14ac:dyDescent="0.55000000000000004">
      <c r="AL23315" s="254" t="s">
        <v>56917</v>
      </c>
      <c r="AM23315" s="255">
        <v>2011.39</v>
      </c>
      <c r="AO23315" s="228" t="s">
        <v>30810</v>
      </c>
      <c r="AP23315" s="229">
        <v>52895.78</v>
      </c>
    </row>
    <row r="23316" spans="38:42" x14ac:dyDescent="0.55000000000000004">
      <c r="AL23316" s="254" t="s">
        <v>56918</v>
      </c>
      <c r="AM23316" s="255">
        <v>82312.62</v>
      </c>
      <c r="AO23316" s="228" t="s">
        <v>54652</v>
      </c>
      <c r="AP23316" s="229">
        <v>36325.129999999997</v>
      </c>
    </row>
    <row r="23317" spans="38:42" x14ac:dyDescent="0.55000000000000004">
      <c r="AL23317" s="254" t="s">
        <v>60104</v>
      </c>
      <c r="AM23317" s="255">
        <v>1919.58</v>
      </c>
      <c r="AO23317" s="228" t="s">
        <v>30811</v>
      </c>
      <c r="AP23317" s="229">
        <v>2606889.0099999998</v>
      </c>
    </row>
    <row r="23318" spans="38:42" x14ac:dyDescent="0.55000000000000004">
      <c r="AL23318" s="254" t="s">
        <v>59384</v>
      </c>
      <c r="AM23318" s="255">
        <v>152280</v>
      </c>
      <c r="AO23318" s="228" t="s">
        <v>30812</v>
      </c>
      <c r="AP23318" s="229">
        <v>138389.14000000001</v>
      </c>
    </row>
    <row r="23319" spans="38:42" x14ac:dyDescent="0.55000000000000004">
      <c r="AL23319" s="254" t="s">
        <v>60065</v>
      </c>
      <c r="AM23319" s="255">
        <v>33317.24</v>
      </c>
      <c r="AO23319" s="228" t="s">
        <v>35875</v>
      </c>
      <c r="AP23319" s="229">
        <v>1182.0899999999999</v>
      </c>
    </row>
    <row r="23320" spans="38:42" x14ac:dyDescent="0.55000000000000004">
      <c r="AL23320" s="254" t="s">
        <v>56926</v>
      </c>
      <c r="AM23320" s="255">
        <v>1601212.7</v>
      </c>
      <c r="AO23320" s="228" t="s">
        <v>30813</v>
      </c>
      <c r="AP23320" s="229">
        <v>500044.39</v>
      </c>
    </row>
    <row r="23321" spans="38:42" x14ac:dyDescent="0.55000000000000004">
      <c r="AL23321" s="254" t="s">
        <v>50866</v>
      </c>
      <c r="AM23321" s="255">
        <v>381305</v>
      </c>
      <c r="AO23321" s="228" t="s">
        <v>47660</v>
      </c>
      <c r="AP23321" s="229">
        <v>779.75</v>
      </c>
    </row>
    <row r="23322" spans="38:42" x14ac:dyDescent="0.55000000000000004">
      <c r="AL23322" s="254" t="s">
        <v>54751</v>
      </c>
      <c r="AM23322" s="255">
        <v>41316.58</v>
      </c>
      <c r="AO23322" s="228" t="s">
        <v>30814</v>
      </c>
      <c r="AP23322" s="229">
        <v>32568.41</v>
      </c>
    </row>
    <row r="23323" spans="38:42" x14ac:dyDescent="0.55000000000000004">
      <c r="AL23323" s="254" t="s">
        <v>61142</v>
      </c>
      <c r="AM23323" s="255">
        <v>600.29</v>
      </c>
      <c r="AO23323" s="228" t="s">
        <v>30815</v>
      </c>
      <c r="AP23323" s="229">
        <v>27999.71</v>
      </c>
    </row>
    <row r="23324" spans="38:42" x14ac:dyDescent="0.55000000000000004">
      <c r="AL23324" s="254" t="s">
        <v>50867</v>
      </c>
      <c r="AM23324" s="255">
        <v>364134.97</v>
      </c>
      <c r="AO23324" s="228" t="s">
        <v>30816</v>
      </c>
      <c r="AP23324" s="229">
        <v>36877.47</v>
      </c>
    </row>
    <row r="23325" spans="38:42" x14ac:dyDescent="0.55000000000000004">
      <c r="AL23325" s="254" t="s">
        <v>61730</v>
      </c>
      <c r="AM23325" s="255">
        <v>-5886.56</v>
      </c>
      <c r="AO23325" s="228" t="s">
        <v>30818</v>
      </c>
      <c r="AP23325" s="229">
        <v>165148.76999999999</v>
      </c>
    </row>
    <row r="23326" spans="38:42" x14ac:dyDescent="0.55000000000000004">
      <c r="AL23326" s="254" t="s">
        <v>58154</v>
      </c>
      <c r="AM23326" s="255">
        <v>422667.99</v>
      </c>
      <c r="AO23326" s="228" t="s">
        <v>30819</v>
      </c>
      <c r="AP23326" s="229">
        <v>165922.4</v>
      </c>
    </row>
    <row r="23327" spans="38:42" x14ac:dyDescent="0.55000000000000004">
      <c r="AL23327" s="254" t="s">
        <v>59385</v>
      </c>
      <c r="AM23327" s="255">
        <v>20670.2</v>
      </c>
      <c r="AO23327" s="228" t="s">
        <v>30820</v>
      </c>
      <c r="AP23327" s="229">
        <v>27100.07</v>
      </c>
    </row>
    <row r="23328" spans="38:42" x14ac:dyDescent="0.55000000000000004">
      <c r="AL23328" s="254" t="s">
        <v>62938</v>
      </c>
      <c r="AM23328" s="255">
        <v>1012.29</v>
      </c>
      <c r="AO23328" s="228" t="s">
        <v>30821</v>
      </c>
      <c r="AP23328" s="229">
        <v>34110.79</v>
      </c>
    </row>
    <row r="23329" spans="38:42" x14ac:dyDescent="0.55000000000000004">
      <c r="AL23329" s="254" t="s">
        <v>58828</v>
      </c>
      <c r="AM23329" s="255">
        <v>7630</v>
      </c>
      <c r="AO23329" s="228" t="s">
        <v>30822</v>
      </c>
      <c r="AP23329" s="229">
        <v>52046.27</v>
      </c>
    </row>
    <row r="23330" spans="38:42" x14ac:dyDescent="0.55000000000000004">
      <c r="AL23330" s="254" t="s">
        <v>58155</v>
      </c>
      <c r="AM23330" s="255">
        <v>88206.22</v>
      </c>
      <c r="AO23330" s="228" t="s">
        <v>34347</v>
      </c>
      <c r="AP23330" s="229">
        <v>30190.16</v>
      </c>
    </row>
    <row r="23331" spans="38:42" x14ac:dyDescent="0.55000000000000004">
      <c r="AL23331" s="254" t="s">
        <v>59386</v>
      </c>
      <c r="AM23331" s="255">
        <v>154064.18</v>
      </c>
      <c r="AO23331" s="228" t="s">
        <v>30823</v>
      </c>
      <c r="AP23331" s="229">
        <v>58710.239999999998</v>
      </c>
    </row>
    <row r="23332" spans="38:42" x14ac:dyDescent="0.55000000000000004">
      <c r="AL23332" s="254" t="s">
        <v>58156</v>
      </c>
      <c r="AM23332" s="255">
        <v>18916.16</v>
      </c>
      <c r="AO23332" s="228" t="s">
        <v>30825</v>
      </c>
      <c r="AP23332" s="229">
        <v>924339.72</v>
      </c>
    </row>
    <row r="23333" spans="38:42" x14ac:dyDescent="0.55000000000000004">
      <c r="AL23333" s="254" t="s">
        <v>58157</v>
      </c>
      <c r="AM23333" s="255">
        <v>54845.7</v>
      </c>
      <c r="AO23333" s="228" t="s">
        <v>30826</v>
      </c>
      <c r="AP23333" s="229">
        <v>91180</v>
      </c>
    </row>
    <row r="23334" spans="38:42" x14ac:dyDescent="0.55000000000000004">
      <c r="AL23334" s="254" t="s">
        <v>58829</v>
      </c>
      <c r="AM23334" s="255">
        <v>307.16000000000003</v>
      </c>
      <c r="AO23334" s="228" t="s">
        <v>30827</v>
      </c>
      <c r="AP23334" s="229">
        <v>312338.64</v>
      </c>
    </row>
    <row r="23335" spans="38:42" x14ac:dyDescent="0.55000000000000004">
      <c r="AL23335" s="254" t="s">
        <v>58158</v>
      </c>
      <c r="AM23335" s="255">
        <v>29729.13</v>
      </c>
      <c r="AO23335" s="228" t="s">
        <v>30828</v>
      </c>
      <c r="AP23335" s="229">
        <v>4330.01</v>
      </c>
    </row>
    <row r="23336" spans="38:42" x14ac:dyDescent="0.55000000000000004">
      <c r="AL23336" s="254" t="s">
        <v>61731</v>
      </c>
      <c r="AM23336" s="255">
        <v>5500</v>
      </c>
      <c r="AO23336" s="228" t="s">
        <v>30829</v>
      </c>
      <c r="AP23336" s="229">
        <v>199359.75</v>
      </c>
    </row>
    <row r="23337" spans="38:42" x14ac:dyDescent="0.55000000000000004">
      <c r="AL23337" s="254" t="s">
        <v>61732</v>
      </c>
      <c r="AM23337" s="255">
        <v>6991.39</v>
      </c>
      <c r="AO23337" s="228" t="s">
        <v>30830</v>
      </c>
      <c r="AP23337" s="229">
        <v>412922.25</v>
      </c>
    </row>
    <row r="23338" spans="38:42" x14ac:dyDescent="0.55000000000000004">
      <c r="AL23338" s="254" t="s">
        <v>59387</v>
      </c>
      <c r="AM23338" s="255">
        <v>12559.6</v>
      </c>
      <c r="AO23338" s="228" t="s">
        <v>30831</v>
      </c>
      <c r="AP23338" s="229">
        <v>17434.419999999998</v>
      </c>
    </row>
    <row r="23339" spans="38:42" x14ac:dyDescent="0.55000000000000004">
      <c r="AL23339" s="254" t="s">
        <v>58394</v>
      </c>
      <c r="AM23339" s="255">
        <v>13923.75</v>
      </c>
      <c r="AO23339" s="228" t="s">
        <v>30832</v>
      </c>
      <c r="AP23339" s="229">
        <v>5812.5</v>
      </c>
    </row>
    <row r="23340" spans="38:42" x14ac:dyDescent="0.55000000000000004">
      <c r="AL23340" s="254" t="s">
        <v>58159</v>
      </c>
      <c r="AM23340" s="255">
        <v>141279.13</v>
      </c>
      <c r="AO23340" s="228" t="s">
        <v>30833</v>
      </c>
      <c r="AP23340" s="229">
        <v>1023308.39</v>
      </c>
    </row>
    <row r="23341" spans="38:42" x14ac:dyDescent="0.55000000000000004">
      <c r="AL23341" s="254" t="s">
        <v>58830</v>
      </c>
      <c r="AM23341" s="255">
        <v>14914.19</v>
      </c>
      <c r="AO23341" s="228" t="s">
        <v>30834</v>
      </c>
      <c r="AP23341" s="229">
        <v>58407.63</v>
      </c>
    </row>
    <row r="23342" spans="38:42" x14ac:dyDescent="0.55000000000000004">
      <c r="AL23342" s="254" t="s">
        <v>60066</v>
      </c>
      <c r="AM23342" s="255">
        <v>29476.46</v>
      </c>
      <c r="AO23342" s="228" t="s">
        <v>30835</v>
      </c>
      <c r="AP23342" s="229">
        <v>19272.96</v>
      </c>
    </row>
    <row r="23343" spans="38:42" x14ac:dyDescent="0.55000000000000004">
      <c r="AL23343" s="254" t="s">
        <v>58160</v>
      </c>
      <c r="AM23343" s="255">
        <v>311534.46999999997</v>
      </c>
      <c r="AO23343" s="228" t="s">
        <v>30836</v>
      </c>
      <c r="AP23343" s="229">
        <v>2922.57</v>
      </c>
    </row>
    <row r="23344" spans="38:42" x14ac:dyDescent="0.55000000000000004">
      <c r="AL23344" s="254" t="s">
        <v>59388</v>
      </c>
      <c r="AM23344" s="255">
        <v>500</v>
      </c>
      <c r="AO23344" s="228" t="s">
        <v>30837</v>
      </c>
      <c r="AP23344" s="229">
        <v>850</v>
      </c>
    </row>
    <row r="23345" spans="38:42" x14ac:dyDescent="0.55000000000000004">
      <c r="AL23345" s="254" t="s">
        <v>58161</v>
      </c>
      <c r="AM23345" s="255">
        <v>31505.01</v>
      </c>
      <c r="AO23345" s="228" t="s">
        <v>30838</v>
      </c>
      <c r="AP23345" s="229">
        <v>62666.03</v>
      </c>
    </row>
    <row r="23346" spans="38:42" x14ac:dyDescent="0.55000000000000004">
      <c r="AL23346" s="254" t="s">
        <v>58395</v>
      </c>
      <c r="AM23346" s="255">
        <v>22445.4</v>
      </c>
      <c r="AO23346" s="228" t="s">
        <v>54653</v>
      </c>
      <c r="AP23346" s="229">
        <v>128244.38</v>
      </c>
    </row>
    <row r="23347" spans="38:42" x14ac:dyDescent="0.55000000000000004">
      <c r="AL23347" s="254" t="s">
        <v>62939</v>
      </c>
      <c r="AM23347" s="255">
        <v>18000</v>
      </c>
      <c r="AO23347" s="228" t="s">
        <v>30839</v>
      </c>
      <c r="AP23347" s="229">
        <v>515393.96</v>
      </c>
    </row>
    <row r="23348" spans="38:42" x14ac:dyDescent="0.55000000000000004">
      <c r="AL23348" s="254" t="s">
        <v>48633</v>
      </c>
      <c r="AM23348" s="255">
        <v>44968.23</v>
      </c>
      <c r="AO23348" s="228" t="s">
        <v>30840</v>
      </c>
      <c r="AP23348" s="229">
        <v>46664.56</v>
      </c>
    </row>
    <row r="23349" spans="38:42" x14ac:dyDescent="0.55000000000000004">
      <c r="AL23349" s="254" t="s">
        <v>56919</v>
      </c>
      <c r="AM23349" s="255">
        <v>18578.88</v>
      </c>
      <c r="AO23349" s="228" t="s">
        <v>36900</v>
      </c>
      <c r="AP23349" s="229">
        <v>26729.14</v>
      </c>
    </row>
    <row r="23350" spans="38:42" x14ac:dyDescent="0.55000000000000004">
      <c r="AL23350" s="254" t="s">
        <v>54752</v>
      </c>
      <c r="AM23350" s="255">
        <v>50430.6</v>
      </c>
      <c r="AO23350" s="228" t="s">
        <v>30841</v>
      </c>
      <c r="AP23350" s="229">
        <v>85321.18</v>
      </c>
    </row>
    <row r="23351" spans="38:42" x14ac:dyDescent="0.55000000000000004">
      <c r="AL23351" s="254" t="s">
        <v>48634</v>
      </c>
      <c r="AM23351" s="255">
        <v>7727.78</v>
      </c>
      <c r="AO23351" s="228" t="s">
        <v>36901</v>
      </c>
      <c r="AP23351" s="229">
        <v>-452.12</v>
      </c>
    </row>
    <row r="23352" spans="38:42" x14ac:dyDescent="0.55000000000000004">
      <c r="AL23352" s="254" t="s">
        <v>48635</v>
      </c>
      <c r="AM23352" s="255">
        <v>368.8</v>
      </c>
      <c r="AO23352" s="228" t="s">
        <v>30842</v>
      </c>
      <c r="AP23352" s="229">
        <v>16027.25</v>
      </c>
    </row>
    <row r="23353" spans="38:42" x14ac:dyDescent="0.55000000000000004">
      <c r="AL23353" s="254" t="s">
        <v>56920</v>
      </c>
      <c r="AM23353" s="255">
        <v>851.53</v>
      </c>
      <c r="AO23353" s="228" t="s">
        <v>30844</v>
      </c>
      <c r="AP23353" s="229">
        <v>31548.45</v>
      </c>
    </row>
    <row r="23354" spans="38:42" x14ac:dyDescent="0.55000000000000004">
      <c r="AL23354" s="254" t="s">
        <v>56921</v>
      </c>
      <c r="AM23354" s="255">
        <v>6919.68</v>
      </c>
      <c r="AO23354" s="228" t="s">
        <v>30846</v>
      </c>
      <c r="AP23354" s="229">
        <v>43907.17</v>
      </c>
    </row>
    <row r="23355" spans="38:42" x14ac:dyDescent="0.55000000000000004">
      <c r="AL23355" s="254" t="s">
        <v>56922</v>
      </c>
      <c r="AM23355" s="255">
        <v>10129</v>
      </c>
      <c r="AO23355" s="228" t="s">
        <v>30847</v>
      </c>
      <c r="AP23355" s="229">
        <v>160388.69</v>
      </c>
    </row>
    <row r="23356" spans="38:42" x14ac:dyDescent="0.55000000000000004">
      <c r="AL23356" s="254" t="s">
        <v>50868</v>
      </c>
      <c r="AM23356" s="255">
        <v>94186.43</v>
      </c>
      <c r="AO23356" s="228" t="s">
        <v>54654</v>
      </c>
      <c r="AP23356" s="229">
        <v>53209.3</v>
      </c>
    </row>
    <row r="23357" spans="38:42" x14ac:dyDescent="0.55000000000000004">
      <c r="AL23357" s="254" t="s">
        <v>60067</v>
      </c>
      <c r="AM23357" s="255">
        <v>39200</v>
      </c>
      <c r="AO23357" s="228" t="s">
        <v>54655</v>
      </c>
      <c r="AP23357" s="229">
        <v>4285.1000000000004</v>
      </c>
    </row>
    <row r="23358" spans="38:42" x14ac:dyDescent="0.55000000000000004">
      <c r="AL23358" s="254" t="s">
        <v>50869</v>
      </c>
      <c r="AM23358" s="255">
        <v>3608.61</v>
      </c>
      <c r="AO23358" s="228" t="s">
        <v>30849</v>
      </c>
      <c r="AP23358" s="229">
        <v>9074.4500000000007</v>
      </c>
    </row>
    <row r="23359" spans="38:42" x14ac:dyDescent="0.55000000000000004">
      <c r="AL23359" s="254" t="s">
        <v>56923</v>
      </c>
      <c r="AM23359" s="255">
        <v>56485.7</v>
      </c>
      <c r="AO23359" s="228" t="s">
        <v>49476</v>
      </c>
      <c r="AP23359" s="229">
        <v>81491.62</v>
      </c>
    </row>
    <row r="23360" spans="38:42" x14ac:dyDescent="0.55000000000000004">
      <c r="AL23360" s="254" t="s">
        <v>62432</v>
      </c>
      <c r="AM23360" s="255">
        <v>5556.47</v>
      </c>
      <c r="AO23360" s="228" t="s">
        <v>30851</v>
      </c>
      <c r="AP23360" s="229">
        <v>114193.46</v>
      </c>
    </row>
    <row r="23361" spans="38:42" x14ac:dyDescent="0.55000000000000004">
      <c r="AL23361" s="254" t="s">
        <v>55713</v>
      </c>
      <c r="AM23361" s="255">
        <v>-0.03</v>
      </c>
      <c r="AO23361" s="228" t="s">
        <v>30852</v>
      </c>
      <c r="AP23361" s="229">
        <v>19854.7</v>
      </c>
    </row>
    <row r="23362" spans="38:42" x14ac:dyDescent="0.55000000000000004">
      <c r="AL23362" s="254" t="s">
        <v>58162</v>
      </c>
      <c r="AM23362" s="255">
        <v>203925.01</v>
      </c>
      <c r="AO23362" s="228" t="s">
        <v>30853</v>
      </c>
      <c r="AP23362" s="229">
        <v>40824.639999999999</v>
      </c>
    </row>
    <row r="23363" spans="38:42" x14ac:dyDescent="0.55000000000000004">
      <c r="AL23363" s="254" t="s">
        <v>59389</v>
      </c>
      <c r="AM23363" s="255">
        <v>13500</v>
      </c>
      <c r="AO23363" s="228" t="s">
        <v>30854</v>
      </c>
      <c r="AP23363" s="229">
        <v>85705.67</v>
      </c>
    </row>
    <row r="23364" spans="38:42" x14ac:dyDescent="0.55000000000000004">
      <c r="AL23364" s="254" t="s">
        <v>59390</v>
      </c>
      <c r="AM23364" s="255">
        <v>96769.62</v>
      </c>
      <c r="AO23364" s="228" t="s">
        <v>30855</v>
      </c>
      <c r="AP23364" s="229">
        <v>2594.37</v>
      </c>
    </row>
    <row r="23365" spans="38:42" x14ac:dyDescent="0.55000000000000004">
      <c r="AL23365" s="254" t="s">
        <v>58163</v>
      </c>
      <c r="AM23365" s="255">
        <v>24030.21</v>
      </c>
      <c r="AO23365" s="228" t="s">
        <v>54656</v>
      </c>
      <c r="AP23365" s="229">
        <v>507.2</v>
      </c>
    </row>
    <row r="23366" spans="38:42" x14ac:dyDescent="0.55000000000000004">
      <c r="AL23366" s="254" t="s">
        <v>58831</v>
      </c>
      <c r="AM23366" s="255">
        <v>35493.449999999997</v>
      </c>
      <c r="AO23366" s="228" t="s">
        <v>30856</v>
      </c>
      <c r="AP23366" s="229">
        <v>1080339.9099999999</v>
      </c>
    </row>
    <row r="23367" spans="38:42" x14ac:dyDescent="0.55000000000000004">
      <c r="AL23367" s="254" t="s">
        <v>58396</v>
      </c>
      <c r="AM23367" s="255">
        <v>99167.69</v>
      </c>
      <c r="AO23367" s="228" t="s">
        <v>30857</v>
      </c>
      <c r="AP23367" s="229">
        <v>38463.19</v>
      </c>
    </row>
    <row r="23368" spans="38:42" x14ac:dyDescent="0.55000000000000004">
      <c r="AL23368" s="254" t="s">
        <v>59391</v>
      </c>
      <c r="AM23368" s="255">
        <v>1962.39</v>
      </c>
      <c r="AO23368" s="228" t="s">
        <v>40922</v>
      </c>
      <c r="AP23368" s="229">
        <v>4662.7299999999996</v>
      </c>
    </row>
    <row r="23369" spans="38:42" x14ac:dyDescent="0.55000000000000004">
      <c r="AL23369" s="254" t="s">
        <v>58164</v>
      </c>
      <c r="AM23369" s="255">
        <v>21359.34</v>
      </c>
      <c r="AO23369" s="228" t="s">
        <v>54657</v>
      </c>
      <c r="AP23369" s="229">
        <v>21230</v>
      </c>
    </row>
    <row r="23370" spans="38:42" x14ac:dyDescent="0.55000000000000004">
      <c r="AL23370" s="254" t="s">
        <v>59392</v>
      </c>
      <c r="AM23370" s="255">
        <v>32315.56</v>
      </c>
      <c r="AO23370" s="228" t="s">
        <v>30858</v>
      </c>
      <c r="AP23370" s="229">
        <v>24913.55</v>
      </c>
    </row>
    <row r="23371" spans="38:42" x14ac:dyDescent="0.55000000000000004">
      <c r="AL23371" s="254" t="s">
        <v>58832</v>
      </c>
      <c r="AM23371" s="255">
        <v>2937.66</v>
      </c>
      <c r="AO23371" s="228" t="s">
        <v>54658</v>
      </c>
      <c r="AP23371" s="229">
        <v>2514.98</v>
      </c>
    </row>
    <row r="23372" spans="38:42" x14ac:dyDescent="0.55000000000000004">
      <c r="AL23372" s="254" t="s">
        <v>59393</v>
      </c>
      <c r="AM23372" s="255">
        <v>2207.13</v>
      </c>
      <c r="AO23372" s="228" t="s">
        <v>30859</v>
      </c>
      <c r="AP23372" s="229">
        <v>103230.81</v>
      </c>
    </row>
    <row r="23373" spans="38:42" x14ac:dyDescent="0.55000000000000004">
      <c r="AL23373" s="254" t="s">
        <v>49521</v>
      </c>
      <c r="AM23373" s="255">
        <v>14365.28</v>
      </c>
      <c r="AO23373" s="228" t="s">
        <v>30861</v>
      </c>
      <c r="AP23373" s="229">
        <v>4610</v>
      </c>
    </row>
    <row r="23374" spans="38:42" x14ac:dyDescent="0.55000000000000004">
      <c r="AL23374" s="254" t="s">
        <v>54756</v>
      </c>
      <c r="AM23374" s="255">
        <v>11266.25</v>
      </c>
      <c r="AO23374" s="228" t="s">
        <v>49477</v>
      </c>
      <c r="AP23374" s="229">
        <v>11008.35</v>
      </c>
    </row>
    <row r="23375" spans="38:42" x14ac:dyDescent="0.55000000000000004">
      <c r="AL23375" s="254" t="s">
        <v>49522</v>
      </c>
      <c r="AM23375" s="255">
        <v>2592.81</v>
      </c>
      <c r="AO23375" s="228" t="s">
        <v>36902</v>
      </c>
      <c r="AP23375" s="229">
        <v>-1396.16</v>
      </c>
    </row>
    <row r="23376" spans="38:42" x14ac:dyDescent="0.55000000000000004">
      <c r="AL23376" s="254" t="s">
        <v>50872</v>
      </c>
      <c r="AM23376" s="255">
        <v>-8.16</v>
      </c>
      <c r="AO23376" s="228" t="s">
        <v>46240</v>
      </c>
      <c r="AP23376" s="229">
        <v>154013.81</v>
      </c>
    </row>
    <row r="23377" spans="38:42" x14ac:dyDescent="0.55000000000000004">
      <c r="AL23377" s="254" t="s">
        <v>50873</v>
      </c>
      <c r="AM23377" s="255">
        <v>83769.600000000006</v>
      </c>
      <c r="AO23377" s="228" t="s">
        <v>30863</v>
      </c>
      <c r="AP23377" s="229">
        <v>10120424.6</v>
      </c>
    </row>
    <row r="23378" spans="38:42" x14ac:dyDescent="0.55000000000000004">
      <c r="AL23378" s="254" t="s">
        <v>54757</v>
      </c>
      <c r="AM23378" s="255">
        <v>520.66</v>
      </c>
      <c r="AO23378" s="228" t="s">
        <v>30864</v>
      </c>
      <c r="AP23378" s="229">
        <v>521586.83</v>
      </c>
    </row>
    <row r="23379" spans="38:42" x14ac:dyDescent="0.55000000000000004">
      <c r="AL23379" s="254" t="s">
        <v>60996</v>
      </c>
      <c r="AM23379" s="255">
        <v>1442313.66</v>
      </c>
      <c r="AO23379" s="228" t="s">
        <v>30865</v>
      </c>
      <c r="AP23379" s="229">
        <v>1618017.91</v>
      </c>
    </row>
    <row r="23380" spans="38:42" x14ac:dyDescent="0.55000000000000004">
      <c r="AL23380" s="254" t="s">
        <v>63874</v>
      </c>
      <c r="AM23380" s="255">
        <v>990.3</v>
      </c>
      <c r="AO23380" s="228" t="s">
        <v>39627</v>
      </c>
      <c r="AP23380" s="229">
        <v>103</v>
      </c>
    </row>
    <row r="23381" spans="38:42" x14ac:dyDescent="0.55000000000000004">
      <c r="AL23381" s="254" t="s">
        <v>60997</v>
      </c>
      <c r="AM23381" s="255">
        <v>109331.4</v>
      </c>
      <c r="AO23381" s="228" t="s">
        <v>46241</v>
      </c>
      <c r="AP23381" s="229">
        <v>38104.49</v>
      </c>
    </row>
    <row r="23382" spans="38:42" x14ac:dyDescent="0.55000000000000004">
      <c r="AL23382" s="254" t="s">
        <v>60998</v>
      </c>
      <c r="AM23382" s="255">
        <v>349935.33</v>
      </c>
      <c r="AO23382" s="228" t="s">
        <v>30866</v>
      </c>
      <c r="AP23382" s="229">
        <v>909064.72</v>
      </c>
    </row>
    <row r="23383" spans="38:42" x14ac:dyDescent="0.55000000000000004">
      <c r="AL23383" s="254" t="s">
        <v>60999</v>
      </c>
      <c r="AM23383" s="255">
        <v>9139.19</v>
      </c>
      <c r="AO23383" s="228" t="s">
        <v>39628</v>
      </c>
      <c r="AP23383" s="229">
        <v>4183.7</v>
      </c>
    </row>
    <row r="23384" spans="38:42" x14ac:dyDescent="0.55000000000000004">
      <c r="AO23384" s="228" t="s">
        <v>49478</v>
      </c>
      <c r="AP23384" s="229">
        <v>2452.6799999999998</v>
      </c>
    </row>
    <row r="23385" spans="38:42" x14ac:dyDescent="0.55000000000000004">
      <c r="AO23385" s="228" t="s">
        <v>54659</v>
      </c>
      <c r="AP23385" s="229">
        <v>3000</v>
      </c>
    </row>
    <row r="23386" spans="38:42" x14ac:dyDescent="0.55000000000000004">
      <c r="AO23386" s="228" t="s">
        <v>30867</v>
      </c>
      <c r="AP23386" s="229">
        <v>686262.26</v>
      </c>
    </row>
    <row r="23387" spans="38:42" x14ac:dyDescent="0.55000000000000004">
      <c r="AO23387" s="228" t="s">
        <v>39629</v>
      </c>
      <c r="AP23387" s="229">
        <v>870.33</v>
      </c>
    </row>
    <row r="23388" spans="38:42" x14ac:dyDescent="0.55000000000000004">
      <c r="AO23388" s="228" t="s">
        <v>30868</v>
      </c>
      <c r="AP23388" s="229">
        <v>1019960.52</v>
      </c>
    </row>
    <row r="23389" spans="38:42" x14ac:dyDescent="0.55000000000000004">
      <c r="AO23389" s="228" t="s">
        <v>30869</v>
      </c>
      <c r="AP23389" s="229">
        <v>2899552.34</v>
      </c>
    </row>
    <row r="23390" spans="38:42" x14ac:dyDescent="0.55000000000000004">
      <c r="AO23390" s="228" t="s">
        <v>40923</v>
      </c>
      <c r="AP23390" s="229">
        <v>1623.81</v>
      </c>
    </row>
    <row r="23391" spans="38:42" x14ac:dyDescent="0.55000000000000004">
      <c r="AO23391" s="228" t="s">
        <v>30870</v>
      </c>
      <c r="AP23391" s="229">
        <v>1263558.4099999999</v>
      </c>
    </row>
    <row r="23392" spans="38:42" x14ac:dyDescent="0.55000000000000004">
      <c r="AO23392" s="228" t="s">
        <v>30871</v>
      </c>
      <c r="AP23392" s="229">
        <v>25440.82</v>
      </c>
    </row>
    <row r="23393" spans="41:42" x14ac:dyDescent="0.55000000000000004">
      <c r="AO23393" s="228" t="s">
        <v>30872</v>
      </c>
      <c r="AP23393" s="229">
        <v>4287.22</v>
      </c>
    </row>
    <row r="23394" spans="41:42" x14ac:dyDescent="0.55000000000000004">
      <c r="AO23394" s="228" t="s">
        <v>30873</v>
      </c>
      <c r="AP23394" s="229">
        <v>206.11</v>
      </c>
    </row>
    <row r="23395" spans="41:42" x14ac:dyDescent="0.55000000000000004">
      <c r="AO23395" s="228" t="s">
        <v>30874</v>
      </c>
      <c r="AP23395" s="229">
        <v>4644085.51</v>
      </c>
    </row>
    <row r="23396" spans="41:42" x14ac:dyDescent="0.55000000000000004">
      <c r="AO23396" s="228" t="s">
        <v>47661</v>
      </c>
      <c r="AP23396" s="229">
        <v>19506.41</v>
      </c>
    </row>
    <row r="23397" spans="41:42" x14ac:dyDescent="0.55000000000000004">
      <c r="AO23397" s="228" t="s">
        <v>30875</v>
      </c>
      <c r="AP23397" s="229">
        <v>600185.42000000004</v>
      </c>
    </row>
    <row r="23398" spans="41:42" x14ac:dyDescent="0.55000000000000004">
      <c r="AO23398" s="228" t="s">
        <v>30876</v>
      </c>
      <c r="AP23398" s="229">
        <v>345765.38</v>
      </c>
    </row>
    <row r="23399" spans="41:42" x14ac:dyDescent="0.55000000000000004">
      <c r="AO23399" s="228" t="s">
        <v>54660</v>
      </c>
      <c r="AP23399" s="229">
        <v>348419.37</v>
      </c>
    </row>
    <row r="23400" spans="41:42" x14ac:dyDescent="0.55000000000000004">
      <c r="AO23400" s="228" t="s">
        <v>54661</v>
      </c>
      <c r="AP23400" s="229">
        <v>-885.3</v>
      </c>
    </row>
    <row r="23401" spans="41:42" x14ac:dyDescent="0.55000000000000004">
      <c r="AO23401" s="228" t="s">
        <v>30877</v>
      </c>
      <c r="AP23401" s="229">
        <v>1104247.3899999999</v>
      </c>
    </row>
    <row r="23402" spans="41:42" x14ac:dyDescent="0.55000000000000004">
      <c r="AO23402" s="228" t="s">
        <v>30878</v>
      </c>
      <c r="AP23402" s="229">
        <v>502137.99</v>
      </c>
    </row>
    <row r="23403" spans="41:42" x14ac:dyDescent="0.55000000000000004">
      <c r="AO23403" s="228" t="s">
        <v>46242</v>
      </c>
      <c r="AP23403" s="229">
        <v>6292.09</v>
      </c>
    </row>
    <row r="23404" spans="41:42" x14ac:dyDescent="0.55000000000000004">
      <c r="AO23404" s="228" t="s">
        <v>50827</v>
      </c>
      <c r="AP23404" s="229">
        <v>100066.91</v>
      </c>
    </row>
    <row r="23405" spans="41:42" x14ac:dyDescent="0.55000000000000004">
      <c r="AO23405" s="228" t="s">
        <v>54662</v>
      </c>
      <c r="AP23405" s="229">
        <v>320606.77</v>
      </c>
    </row>
    <row r="23406" spans="41:42" x14ac:dyDescent="0.55000000000000004">
      <c r="AO23406" s="228" t="s">
        <v>30879</v>
      </c>
      <c r="AP23406" s="229">
        <v>391028.74</v>
      </c>
    </row>
    <row r="23407" spans="41:42" x14ac:dyDescent="0.55000000000000004">
      <c r="AO23407" s="228" t="s">
        <v>30880</v>
      </c>
      <c r="AP23407" s="229">
        <v>1614355.07</v>
      </c>
    </row>
    <row r="23408" spans="41:42" x14ac:dyDescent="0.55000000000000004">
      <c r="AO23408" s="228" t="s">
        <v>30881</v>
      </c>
      <c r="AP23408" s="229">
        <v>404616.95</v>
      </c>
    </row>
    <row r="23409" spans="41:42" x14ac:dyDescent="0.55000000000000004">
      <c r="AO23409" s="228" t="s">
        <v>49479</v>
      </c>
      <c r="AP23409" s="229">
        <v>4530</v>
      </c>
    </row>
    <row r="23410" spans="41:42" x14ac:dyDescent="0.55000000000000004">
      <c r="AO23410" s="228" t="s">
        <v>30882</v>
      </c>
      <c r="AP23410" s="229">
        <v>27418.62</v>
      </c>
    </row>
    <row r="23411" spans="41:42" x14ac:dyDescent="0.55000000000000004">
      <c r="AO23411" s="228" t="s">
        <v>30883</v>
      </c>
      <c r="AP23411" s="229">
        <v>571403.77</v>
      </c>
    </row>
    <row r="23412" spans="41:42" x14ac:dyDescent="0.55000000000000004">
      <c r="AO23412" s="228" t="s">
        <v>30884</v>
      </c>
      <c r="AP23412" s="229">
        <v>104070.2</v>
      </c>
    </row>
    <row r="23413" spans="41:42" x14ac:dyDescent="0.55000000000000004">
      <c r="AO23413" s="228" t="s">
        <v>30885</v>
      </c>
      <c r="AP23413" s="229">
        <v>41531.65</v>
      </c>
    </row>
    <row r="23414" spans="41:42" x14ac:dyDescent="0.55000000000000004">
      <c r="AO23414" s="228" t="s">
        <v>34348</v>
      </c>
      <c r="AP23414" s="229">
        <v>217656.85</v>
      </c>
    </row>
    <row r="23415" spans="41:42" x14ac:dyDescent="0.55000000000000004">
      <c r="AO23415" s="228" t="s">
        <v>35876</v>
      </c>
      <c r="AP23415" s="229">
        <v>99656.39</v>
      </c>
    </row>
    <row r="23416" spans="41:42" x14ac:dyDescent="0.55000000000000004">
      <c r="AO23416" s="228" t="s">
        <v>47662</v>
      </c>
      <c r="AP23416" s="229">
        <v>67251.83</v>
      </c>
    </row>
    <row r="23417" spans="41:42" x14ac:dyDescent="0.55000000000000004">
      <c r="AO23417" s="228" t="s">
        <v>30889</v>
      </c>
      <c r="AP23417" s="229">
        <v>2221050.41</v>
      </c>
    </row>
    <row r="23418" spans="41:42" x14ac:dyDescent="0.55000000000000004">
      <c r="AO23418" s="228" t="s">
        <v>30890</v>
      </c>
      <c r="AP23418" s="229">
        <v>835.78</v>
      </c>
    </row>
    <row r="23419" spans="41:42" x14ac:dyDescent="0.55000000000000004">
      <c r="AO23419" s="228" t="s">
        <v>30891</v>
      </c>
      <c r="AP23419" s="229">
        <v>601882.4</v>
      </c>
    </row>
    <row r="23420" spans="41:42" x14ac:dyDescent="0.55000000000000004">
      <c r="AO23420" s="228" t="s">
        <v>30892</v>
      </c>
      <c r="AP23420" s="229">
        <v>917583.6</v>
      </c>
    </row>
    <row r="23421" spans="41:42" x14ac:dyDescent="0.55000000000000004">
      <c r="AO23421" s="228" t="s">
        <v>35877</v>
      </c>
      <c r="AP23421" s="229">
        <v>129.51</v>
      </c>
    </row>
    <row r="23422" spans="41:42" x14ac:dyDescent="0.55000000000000004">
      <c r="AO23422" s="228" t="s">
        <v>30893</v>
      </c>
      <c r="AP23422" s="229">
        <v>149396.4</v>
      </c>
    </row>
    <row r="23423" spans="41:42" x14ac:dyDescent="0.55000000000000004">
      <c r="AO23423" s="228" t="s">
        <v>30894</v>
      </c>
      <c r="AP23423" s="229">
        <v>11585.38</v>
      </c>
    </row>
    <row r="23424" spans="41:42" x14ac:dyDescent="0.55000000000000004">
      <c r="AO23424" s="228" t="s">
        <v>30896</v>
      </c>
      <c r="AP23424" s="229">
        <v>1492.65</v>
      </c>
    </row>
    <row r="23425" spans="41:42" x14ac:dyDescent="0.55000000000000004">
      <c r="AO23425" s="228" t="s">
        <v>30898</v>
      </c>
      <c r="AP23425" s="229">
        <v>698959.19</v>
      </c>
    </row>
    <row r="23426" spans="41:42" x14ac:dyDescent="0.55000000000000004">
      <c r="AO23426" s="228" t="s">
        <v>39630</v>
      </c>
      <c r="AP23426" s="229">
        <v>61294.41</v>
      </c>
    </row>
    <row r="23427" spans="41:42" x14ac:dyDescent="0.55000000000000004">
      <c r="AO23427" s="228" t="s">
        <v>39631</v>
      </c>
      <c r="AP23427" s="229">
        <v>838106.2</v>
      </c>
    </row>
    <row r="23428" spans="41:42" x14ac:dyDescent="0.55000000000000004">
      <c r="AO23428" s="228" t="s">
        <v>30899</v>
      </c>
      <c r="AP23428" s="229">
        <v>726</v>
      </c>
    </row>
    <row r="23429" spans="41:42" x14ac:dyDescent="0.55000000000000004">
      <c r="AO23429" s="228" t="s">
        <v>43417</v>
      </c>
      <c r="AP23429" s="229">
        <v>462.01</v>
      </c>
    </row>
    <row r="23430" spans="41:42" x14ac:dyDescent="0.55000000000000004">
      <c r="AO23430" s="228" t="s">
        <v>30900</v>
      </c>
      <c r="AP23430" s="229">
        <v>149978.39000000001</v>
      </c>
    </row>
    <row r="23431" spans="41:42" x14ac:dyDescent="0.55000000000000004">
      <c r="AO23431" s="228" t="s">
        <v>54663</v>
      </c>
      <c r="AP23431" s="229">
        <v>358721.51</v>
      </c>
    </row>
    <row r="23432" spans="41:42" x14ac:dyDescent="0.55000000000000004">
      <c r="AO23432" s="228" t="s">
        <v>30901</v>
      </c>
      <c r="AP23432" s="229">
        <v>211859.11</v>
      </c>
    </row>
    <row r="23433" spans="41:42" x14ac:dyDescent="0.55000000000000004">
      <c r="AO23433" s="228" t="s">
        <v>30902</v>
      </c>
      <c r="AP23433" s="229">
        <v>52397.14</v>
      </c>
    </row>
    <row r="23434" spans="41:42" x14ac:dyDescent="0.55000000000000004">
      <c r="AO23434" s="228" t="s">
        <v>54664</v>
      </c>
      <c r="AP23434" s="229">
        <v>4249.5</v>
      </c>
    </row>
    <row r="23435" spans="41:42" x14ac:dyDescent="0.55000000000000004">
      <c r="AO23435" s="228" t="s">
        <v>49480</v>
      </c>
      <c r="AP23435" s="229">
        <v>14769.75</v>
      </c>
    </row>
    <row r="23436" spans="41:42" x14ac:dyDescent="0.55000000000000004">
      <c r="AO23436" s="228" t="s">
        <v>30903</v>
      </c>
      <c r="AP23436" s="229">
        <v>41980.94</v>
      </c>
    </row>
    <row r="23437" spans="41:42" x14ac:dyDescent="0.55000000000000004">
      <c r="AO23437" s="228" t="s">
        <v>36903</v>
      </c>
      <c r="AP23437" s="229">
        <v>-1728.89</v>
      </c>
    </row>
    <row r="23438" spans="41:42" x14ac:dyDescent="0.55000000000000004">
      <c r="AO23438" s="228" t="s">
        <v>50828</v>
      </c>
      <c r="AP23438" s="229">
        <v>55726.96</v>
      </c>
    </row>
    <row r="23439" spans="41:42" x14ac:dyDescent="0.55000000000000004">
      <c r="AO23439" s="228" t="s">
        <v>30904</v>
      </c>
      <c r="AP23439" s="229">
        <v>3032136.31</v>
      </c>
    </row>
    <row r="23440" spans="41:42" x14ac:dyDescent="0.55000000000000004">
      <c r="AO23440" s="228" t="s">
        <v>30905</v>
      </c>
      <c r="AP23440" s="229">
        <v>252401.12</v>
      </c>
    </row>
    <row r="23441" spans="41:42" x14ac:dyDescent="0.55000000000000004">
      <c r="AO23441" s="228" t="s">
        <v>30906</v>
      </c>
      <c r="AP23441" s="229">
        <v>3577180.98</v>
      </c>
    </row>
    <row r="23442" spans="41:42" x14ac:dyDescent="0.55000000000000004">
      <c r="AO23442" s="228" t="s">
        <v>34349</v>
      </c>
      <c r="AP23442" s="229">
        <v>15560.25</v>
      </c>
    </row>
    <row r="23443" spans="41:42" x14ac:dyDescent="0.55000000000000004">
      <c r="AO23443" s="228" t="s">
        <v>30907</v>
      </c>
      <c r="AP23443" s="229">
        <v>38075447.990000002</v>
      </c>
    </row>
    <row r="23444" spans="41:42" x14ac:dyDescent="0.55000000000000004">
      <c r="AO23444" s="228" t="s">
        <v>30908</v>
      </c>
      <c r="AP23444" s="229">
        <v>1435739.64</v>
      </c>
    </row>
    <row r="23445" spans="41:42" x14ac:dyDescent="0.55000000000000004">
      <c r="AO23445" s="228" t="s">
        <v>48591</v>
      </c>
      <c r="AP23445" s="229">
        <v>26533.19</v>
      </c>
    </row>
    <row r="23446" spans="41:42" x14ac:dyDescent="0.55000000000000004">
      <c r="AO23446" s="228" t="s">
        <v>30909</v>
      </c>
      <c r="AP23446" s="229">
        <v>525626.62</v>
      </c>
    </row>
    <row r="23447" spans="41:42" x14ac:dyDescent="0.55000000000000004">
      <c r="AO23447" s="228" t="s">
        <v>35878</v>
      </c>
      <c r="AP23447" s="229">
        <v>19779.93</v>
      </c>
    </row>
    <row r="23448" spans="41:42" x14ac:dyDescent="0.55000000000000004">
      <c r="AO23448" s="228" t="s">
        <v>30910</v>
      </c>
      <c r="AP23448" s="229">
        <v>71707378.430000007</v>
      </c>
    </row>
    <row r="23449" spans="41:42" x14ac:dyDescent="0.55000000000000004">
      <c r="AO23449" s="228" t="s">
        <v>30911</v>
      </c>
      <c r="AP23449" s="229">
        <v>1576824.06</v>
      </c>
    </row>
    <row r="23450" spans="41:42" x14ac:dyDescent="0.55000000000000004">
      <c r="AO23450" s="228" t="s">
        <v>30912</v>
      </c>
      <c r="AP23450" s="229">
        <v>44258.83</v>
      </c>
    </row>
    <row r="23451" spans="41:42" x14ac:dyDescent="0.55000000000000004">
      <c r="AO23451" s="228" t="s">
        <v>34411</v>
      </c>
      <c r="AP23451" s="229">
        <v>25582.69</v>
      </c>
    </row>
    <row r="23452" spans="41:42" x14ac:dyDescent="0.55000000000000004">
      <c r="AO23452" s="228" t="s">
        <v>39632</v>
      </c>
      <c r="AP23452" s="229">
        <v>749840.42</v>
      </c>
    </row>
    <row r="23453" spans="41:42" x14ac:dyDescent="0.55000000000000004">
      <c r="AO23453" s="228" t="s">
        <v>30913</v>
      </c>
      <c r="AP23453" s="229">
        <v>15795113.550000001</v>
      </c>
    </row>
    <row r="23454" spans="41:42" x14ac:dyDescent="0.55000000000000004">
      <c r="AO23454" s="228" t="s">
        <v>30914</v>
      </c>
      <c r="AP23454" s="229">
        <v>68894.929999999993</v>
      </c>
    </row>
    <row r="23455" spans="41:42" x14ac:dyDescent="0.55000000000000004">
      <c r="AO23455" s="228" t="s">
        <v>30915</v>
      </c>
      <c r="AP23455" s="229">
        <v>841950.6</v>
      </c>
    </row>
    <row r="23456" spans="41:42" x14ac:dyDescent="0.55000000000000004">
      <c r="AO23456" s="228" t="s">
        <v>35879</v>
      </c>
      <c r="AP23456" s="229">
        <v>212273.89</v>
      </c>
    </row>
    <row r="23457" spans="41:42" x14ac:dyDescent="0.55000000000000004">
      <c r="AO23457" s="228" t="s">
        <v>30916</v>
      </c>
      <c r="AP23457" s="229">
        <v>10047920.91</v>
      </c>
    </row>
    <row r="23458" spans="41:42" x14ac:dyDescent="0.55000000000000004">
      <c r="AO23458" s="228" t="s">
        <v>30917</v>
      </c>
      <c r="AP23458" s="229">
        <v>1993868.06</v>
      </c>
    </row>
    <row r="23459" spans="41:42" x14ac:dyDescent="0.55000000000000004">
      <c r="AO23459" s="228" t="s">
        <v>30918</v>
      </c>
      <c r="AP23459" s="229">
        <v>10987648.02</v>
      </c>
    </row>
    <row r="23460" spans="41:42" x14ac:dyDescent="0.55000000000000004">
      <c r="AO23460" s="228" t="s">
        <v>30919</v>
      </c>
      <c r="AP23460" s="229">
        <v>2818664.08</v>
      </c>
    </row>
    <row r="23461" spans="41:42" x14ac:dyDescent="0.55000000000000004">
      <c r="AO23461" s="228" t="s">
        <v>30920</v>
      </c>
      <c r="AP23461" s="229">
        <v>187647.88</v>
      </c>
    </row>
    <row r="23462" spans="41:42" x14ac:dyDescent="0.55000000000000004">
      <c r="AO23462" s="228" t="s">
        <v>30921</v>
      </c>
      <c r="AP23462" s="229">
        <v>291486.09000000003</v>
      </c>
    </row>
    <row r="23463" spans="41:42" x14ac:dyDescent="0.55000000000000004">
      <c r="AO23463" s="228" t="s">
        <v>30922</v>
      </c>
      <c r="AP23463" s="229">
        <v>3883840.32</v>
      </c>
    </row>
    <row r="23464" spans="41:42" x14ac:dyDescent="0.55000000000000004">
      <c r="AO23464" s="228" t="s">
        <v>30923</v>
      </c>
      <c r="AP23464" s="229">
        <v>220313.23</v>
      </c>
    </row>
    <row r="23465" spans="41:42" x14ac:dyDescent="0.55000000000000004">
      <c r="AO23465" s="228" t="s">
        <v>30924</v>
      </c>
      <c r="AP23465" s="229">
        <v>3009102.42</v>
      </c>
    </row>
    <row r="23466" spans="41:42" x14ac:dyDescent="0.55000000000000004">
      <c r="AO23466" s="228" t="s">
        <v>30925</v>
      </c>
      <c r="AP23466" s="229">
        <v>27855.63</v>
      </c>
    </row>
    <row r="23467" spans="41:42" x14ac:dyDescent="0.55000000000000004">
      <c r="AO23467" s="228" t="s">
        <v>30926</v>
      </c>
      <c r="AP23467" s="229">
        <v>1805690.81</v>
      </c>
    </row>
    <row r="23468" spans="41:42" x14ac:dyDescent="0.55000000000000004">
      <c r="AO23468" s="228" t="s">
        <v>30927</v>
      </c>
      <c r="AP23468" s="229">
        <v>1112195.82</v>
      </c>
    </row>
    <row r="23469" spans="41:42" x14ac:dyDescent="0.55000000000000004">
      <c r="AO23469" s="228" t="s">
        <v>34350</v>
      </c>
      <c r="AP23469" s="229">
        <v>833692.38</v>
      </c>
    </row>
    <row r="23470" spans="41:42" x14ac:dyDescent="0.55000000000000004">
      <c r="AO23470" s="228" t="s">
        <v>30928</v>
      </c>
      <c r="AP23470" s="229">
        <v>2358653.73</v>
      </c>
    </row>
    <row r="23471" spans="41:42" x14ac:dyDescent="0.55000000000000004">
      <c r="AO23471" s="228" t="s">
        <v>36904</v>
      </c>
      <c r="AP23471" s="229">
        <v>144602.46</v>
      </c>
    </row>
    <row r="23472" spans="41:42" x14ac:dyDescent="0.55000000000000004">
      <c r="AO23472" s="228" t="s">
        <v>40924</v>
      </c>
      <c r="AP23472" s="229">
        <v>363714.2</v>
      </c>
    </row>
    <row r="23473" spans="41:42" x14ac:dyDescent="0.55000000000000004">
      <c r="AO23473" s="228" t="s">
        <v>30929</v>
      </c>
      <c r="AP23473" s="229">
        <v>143023.04000000001</v>
      </c>
    </row>
    <row r="23474" spans="41:42" x14ac:dyDescent="0.55000000000000004">
      <c r="AO23474" s="228" t="s">
        <v>50829</v>
      </c>
      <c r="AP23474" s="229">
        <v>2176.73</v>
      </c>
    </row>
    <row r="23475" spans="41:42" x14ac:dyDescent="0.55000000000000004">
      <c r="AO23475" s="228" t="s">
        <v>35880</v>
      </c>
      <c r="AP23475" s="229">
        <v>238054.81</v>
      </c>
    </row>
    <row r="23476" spans="41:42" x14ac:dyDescent="0.55000000000000004">
      <c r="AO23476" s="228" t="s">
        <v>30930</v>
      </c>
      <c r="AP23476" s="229">
        <v>4901994.83</v>
      </c>
    </row>
    <row r="23477" spans="41:42" x14ac:dyDescent="0.55000000000000004">
      <c r="AO23477" s="228" t="s">
        <v>30931</v>
      </c>
      <c r="AP23477" s="229">
        <v>141681.42000000001</v>
      </c>
    </row>
    <row r="23478" spans="41:42" x14ac:dyDescent="0.55000000000000004">
      <c r="AO23478" s="228" t="s">
        <v>30932</v>
      </c>
      <c r="AP23478" s="229">
        <v>5507009.25</v>
      </c>
    </row>
    <row r="23479" spans="41:42" x14ac:dyDescent="0.55000000000000004">
      <c r="AO23479" s="228" t="s">
        <v>30933</v>
      </c>
      <c r="AP23479" s="229">
        <v>1332850.72</v>
      </c>
    </row>
    <row r="23480" spans="41:42" x14ac:dyDescent="0.55000000000000004">
      <c r="AO23480" s="228" t="s">
        <v>30934</v>
      </c>
      <c r="AP23480" s="229">
        <v>210910.96</v>
      </c>
    </row>
    <row r="23481" spans="41:42" x14ac:dyDescent="0.55000000000000004">
      <c r="AO23481" s="228" t="s">
        <v>30935</v>
      </c>
      <c r="AP23481" s="229">
        <v>395039.14</v>
      </c>
    </row>
    <row r="23482" spans="41:42" x14ac:dyDescent="0.55000000000000004">
      <c r="AO23482" s="228" t="s">
        <v>46243</v>
      </c>
      <c r="AP23482" s="229">
        <v>440</v>
      </c>
    </row>
    <row r="23483" spans="41:42" x14ac:dyDescent="0.55000000000000004">
      <c r="AO23483" s="228" t="s">
        <v>30936</v>
      </c>
      <c r="AP23483" s="229">
        <v>47799.53</v>
      </c>
    </row>
    <row r="23484" spans="41:42" x14ac:dyDescent="0.55000000000000004">
      <c r="AO23484" s="228" t="s">
        <v>30937</v>
      </c>
      <c r="AP23484" s="229">
        <v>102887180.94</v>
      </c>
    </row>
    <row r="23485" spans="41:42" x14ac:dyDescent="0.55000000000000004">
      <c r="AO23485" s="228" t="s">
        <v>30938</v>
      </c>
      <c r="AP23485" s="229">
        <v>10303827.539999999</v>
      </c>
    </row>
    <row r="23486" spans="41:42" x14ac:dyDescent="0.55000000000000004">
      <c r="AO23486" s="228" t="s">
        <v>30939</v>
      </c>
      <c r="AP23486" s="229">
        <v>42318245.609999999</v>
      </c>
    </row>
    <row r="23487" spans="41:42" x14ac:dyDescent="0.55000000000000004">
      <c r="AO23487" s="228" t="s">
        <v>34351</v>
      </c>
      <c r="AP23487" s="229">
        <v>63654.559999999998</v>
      </c>
    </row>
    <row r="23488" spans="41:42" x14ac:dyDescent="0.55000000000000004">
      <c r="AO23488" s="228" t="s">
        <v>30940</v>
      </c>
      <c r="AP23488" s="229">
        <v>97366.35</v>
      </c>
    </row>
    <row r="23489" spans="41:42" x14ac:dyDescent="0.55000000000000004">
      <c r="AO23489" s="228" t="s">
        <v>39633</v>
      </c>
      <c r="AP23489" s="229">
        <v>12135.66</v>
      </c>
    </row>
    <row r="23490" spans="41:42" x14ac:dyDescent="0.55000000000000004">
      <c r="AO23490" s="228" t="s">
        <v>30941</v>
      </c>
      <c r="AP23490" s="229">
        <v>652541.01</v>
      </c>
    </row>
    <row r="23491" spans="41:42" x14ac:dyDescent="0.55000000000000004">
      <c r="AO23491" s="228" t="s">
        <v>30942</v>
      </c>
      <c r="AP23491" s="229">
        <v>10405488.35</v>
      </c>
    </row>
    <row r="23492" spans="41:42" x14ac:dyDescent="0.55000000000000004">
      <c r="AO23492" s="228" t="s">
        <v>30943</v>
      </c>
      <c r="AP23492" s="229">
        <v>4438523.92</v>
      </c>
    </row>
    <row r="23493" spans="41:42" x14ac:dyDescent="0.55000000000000004">
      <c r="AO23493" s="228" t="s">
        <v>34352</v>
      </c>
      <c r="AP23493" s="229">
        <v>76985.72</v>
      </c>
    </row>
    <row r="23494" spans="41:42" x14ac:dyDescent="0.55000000000000004">
      <c r="AO23494" s="228" t="s">
        <v>30944</v>
      </c>
      <c r="AP23494" s="229">
        <v>4693306.22</v>
      </c>
    </row>
    <row r="23495" spans="41:42" x14ac:dyDescent="0.55000000000000004">
      <c r="AO23495" s="228" t="s">
        <v>30945</v>
      </c>
      <c r="AP23495" s="229">
        <v>410650.96</v>
      </c>
    </row>
    <row r="23496" spans="41:42" x14ac:dyDescent="0.55000000000000004">
      <c r="AO23496" s="228" t="s">
        <v>30946</v>
      </c>
      <c r="AP23496" s="229">
        <v>27373302.030000001</v>
      </c>
    </row>
    <row r="23497" spans="41:42" x14ac:dyDescent="0.55000000000000004">
      <c r="AO23497" s="228" t="s">
        <v>30947</v>
      </c>
      <c r="AP23497" s="229">
        <v>31771966.98</v>
      </c>
    </row>
    <row r="23498" spans="41:42" x14ac:dyDescent="0.55000000000000004">
      <c r="AO23498" s="228" t="s">
        <v>34353</v>
      </c>
      <c r="AP23498" s="229">
        <v>20143.79</v>
      </c>
    </row>
    <row r="23499" spans="41:42" x14ac:dyDescent="0.55000000000000004">
      <c r="AO23499" s="228" t="s">
        <v>30948</v>
      </c>
      <c r="AP23499" s="229">
        <v>9377208.0299999993</v>
      </c>
    </row>
    <row r="23500" spans="41:42" x14ac:dyDescent="0.55000000000000004">
      <c r="AO23500" s="228" t="s">
        <v>30949</v>
      </c>
      <c r="AP23500" s="229">
        <v>544089.46</v>
      </c>
    </row>
    <row r="23501" spans="41:42" x14ac:dyDescent="0.55000000000000004">
      <c r="AO23501" s="228" t="s">
        <v>30950</v>
      </c>
      <c r="AP23501" s="229">
        <v>3560.8</v>
      </c>
    </row>
    <row r="23502" spans="41:42" x14ac:dyDescent="0.55000000000000004">
      <c r="AO23502" s="228" t="s">
        <v>34354</v>
      </c>
      <c r="AP23502" s="229">
        <v>71232.070000000007</v>
      </c>
    </row>
    <row r="23503" spans="41:42" x14ac:dyDescent="0.55000000000000004">
      <c r="AO23503" s="228" t="s">
        <v>34355</v>
      </c>
      <c r="AP23503" s="229">
        <v>443.08</v>
      </c>
    </row>
    <row r="23504" spans="41:42" x14ac:dyDescent="0.55000000000000004">
      <c r="AO23504" s="228" t="s">
        <v>34356</v>
      </c>
      <c r="AP23504" s="229">
        <v>24.5</v>
      </c>
    </row>
    <row r="23505" spans="41:42" x14ac:dyDescent="0.55000000000000004">
      <c r="AO23505" s="228" t="s">
        <v>30951</v>
      </c>
      <c r="AP23505" s="229">
        <v>28788314.75</v>
      </c>
    </row>
    <row r="23506" spans="41:42" x14ac:dyDescent="0.55000000000000004">
      <c r="AO23506" s="228" t="s">
        <v>30952</v>
      </c>
      <c r="AP23506" s="229">
        <v>4373510.3899999997</v>
      </c>
    </row>
    <row r="23507" spans="41:42" x14ac:dyDescent="0.55000000000000004">
      <c r="AO23507" s="228" t="s">
        <v>30953</v>
      </c>
      <c r="AP23507" s="229">
        <v>46423.43</v>
      </c>
    </row>
    <row r="23508" spans="41:42" x14ac:dyDescent="0.55000000000000004">
      <c r="AO23508" s="228" t="s">
        <v>30954</v>
      </c>
      <c r="AP23508" s="229">
        <v>7491.11</v>
      </c>
    </row>
    <row r="23509" spans="41:42" x14ac:dyDescent="0.55000000000000004">
      <c r="AO23509" s="228" t="s">
        <v>30955</v>
      </c>
      <c r="AP23509" s="229">
        <v>546.91</v>
      </c>
    </row>
    <row r="23510" spans="41:42" x14ac:dyDescent="0.55000000000000004">
      <c r="AO23510" s="228" t="s">
        <v>30956</v>
      </c>
      <c r="AP23510" s="229">
        <v>286903.58</v>
      </c>
    </row>
    <row r="23511" spans="41:42" x14ac:dyDescent="0.55000000000000004">
      <c r="AO23511" s="228" t="s">
        <v>30957</v>
      </c>
      <c r="AP23511" s="229">
        <v>321038.08000000002</v>
      </c>
    </row>
    <row r="23512" spans="41:42" x14ac:dyDescent="0.55000000000000004">
      <c r="AO23512" s="228" t="s">
        <v>39634</v>
      </c>
      <c r="AP23512" s="229">
        <v>499338.35</v>
      </c>
    </row>
    <row r="23513" spans="41:42" x14ac:dyDescent="0.55000000000000004">
      <c r="AO23513" s="228" t="s">
        <v>47663</v>
      </c>
      <c r="AP23513" s="229">
        <v>15741.57</v>
      </c>
    </row>
    <row r="23514" spans="41:42" x14ac:dyDescent="0.55000000000000004">
      <c r="AO23514" s="228" t="s">
        <v>43418</v>
      </c>
      <c r="AP23514" s="229">
        <v>226143.83</v>
      </c>
    </row>
    <row r="23515" spans="41:42" x14ac:dyDescent="0.55000000000000004">
      <c r="AO23515" s="228" t="s">
        <v>30958</v>
      </c>
      <c r="AP23515" s="229">
        <v>12603376.27</v>
      </c>
    </row>
    <row r="23516" spans="41:42" x14ac:dyDescent="0.55000000000000004">
      <c r="AO23516" s="228" t="s">
        <v>30959</v>
      </c>
      <c r="AP23516" s="229">
        <v>4419101.5</v>
      </c>
    </row>
    <row r="23517" spans="41:42" x14ac:dyDescent="0.55000000000000004">
      <c r="AO23517" s="228" t="s">
        <v>30960</v>
      </c>
      <c r="AP23517" s="229">
        <v>148479.03</v>
      </c>
    </row>
    <row r="23518" spans="41:42" x14ac:dyDescent="0.55000000000000004">
      <c r="AO23518" s="228" t="s">
        <v>30961</v>
      </c>
      <c r="AP23518" s="229">
        <v>1966013.3</v>
      </c>
    </row>
    <row r="23519" spans="41:42" x14ac:dyDescent="0.55000000000000004">
      <c r="AO23519" s="228" t="s">
        <v>30962</v>
      </c>
      <c r="AP23519" s="229">
        <v>51555.68</v>
      </c>
    </row>
    <row r="23520" spans="41:42" x14ac:dyDescent="0.55000000000000004">
      <c r="AO23520" s="228" t="s">
        <v>30963</v>
      </c>
      <c r="AP23520" s="229">
        <v>188163.21</v>
      </c>
    </row>
    <row r="23521" spans="41:42" x14ac:dyDescent="0.55000000000000004">
      <c r="AO23521" s="228" t="s">
        <v>30964</v>
      </c>
      <c r="AP23521" s="229">
        <v>32586.59</v>
      </c>
    </row>
    <row r="23522" spans="41:42" x14ac:dyDescent="0.55000000000000004">
      <c r="AO23522" s="228" t="s">
        <v>36905</v>
      </c>
      <c r="AP23522" s="229">
        <v>7934.03</v>
      </c>
    </row>
    <row r="23523" spans="41:42" x14ac:dyDescent="0.55000000000000004">
      <c r="AO23523" s="228" t="s">
        <v>30965</v>
      </c>
      <c r="AP23523" s="229">
        <v>217049.93</v>
      </c>
    </row>
    <row r="23524" spans="41:42" x14ac:dyDescent="0.55000000000000004">
      <c r="AO23524" s="228" t="s">
        <v>30966</v>
      </c>
      <c r="AP23524" s="229">
        <v>139108.71</v>
      </c>
    </row>
    <row r="23525" spans="41:42" x14ac:dyDescent="0.55000000000000004">
      <c r="AO23525" s="228" t="s">
        <v>35881</v>
      </c>
      <c r="AP23525" s="229">
        <v>26294.48</v>
      </c>
    </row>
    <row r="23526" spans="41:42" x14ac:dyDescent="0.55000000000000004">
      <c r="AO23526" s="228" t="s">
        <v>35882</v>
      </c>
      <c r="AP23526" s="229">
        <v>346537.29</v>
      </c>
    </row>
    <row r="23527" spans="41:42" x14ac:dyDescent="0.55000000000000004">
      <c r="AO23527" s="228" t="s">
        <v>34357</v>
      </c>
      <c r="AP23527" s="229">
        <v>15621.68</v>
      </c>
    </row>
    <row r="23528" spans="41:42" x14ac:dyDescent="0.55000000000000004">
      <c r="AO23528" s="228" t="s">
        <v>36906</v>
      </c>
      <c r="AP23528" s="229">
        <v>21520</v>
      </c>
    </row>
    <row r="23529" spans="41:42" x14ac:dyDescent="0.55000000000000004">
      <c r="AO23529" s="228" t="s">
        <v>40925</v>
      </c>
      <c r="AP23529" s="229">
        <v>8962.0499999999993</v>
      </c>
    </row>
    <row r="23530" spans="41:42" x14ac:dyDescent="0.55000000000000004">
      <c r="AO23530" s="228" t="s">
        <v>54665</v>
      </c>
      <c r="AP23530" s="229">
        <v>6530.96</v>
      </c>
    </row>
    <row r="23531" spans="41:42" x14ac:dyDescent="0.55000000000000004">
      <c r="AO23531" s="228" t="s">
        <v>30967</v>
      </c>
      <c r="AP23531" s="229">
        <v>11774540.119999999</v>
      </c>
    </row>
    <row r="23532" spans="41:42" x14ac:dyDescent="0.55000000000000004">
      <c r="AO23532" s="228" t="s">
        <v>50830</v>
      </c>
      <c r="AP23532" s="229">
        <v>26966977.149999999</v>
      </c>
    </row>
    <row r="23533" spans="41:42" x14ac:dyDescent="0.55000000000000004">
      <c r="AO23533" s="228" t="s">
        <v>30968</v>
      </c>
      <c r="AP23533" s="229">
        <v>46091648.25</v>
      </c>
    </row>
    <row r="23534" spans="41:42" x14ac:dyDescent="0.55000000000000004">
      <c r="AO23534" s="228" t="s">
        <v>30969</v>
      </c>
      <c r="AP23534" s="229">
        <v>6726139.79</v>
      </c>
    </row>
    <row r="23535" spans="41:42" x14ac:dyDescent="0.55000000000000004">
      <c r="AO23535" s="228" t="s">
        <v>30970</v>
      </c>
      <c r="AP23535" s="229">
        <v>3110198.74</v>
      </c>
    </row>
    <row r="23536" spans="41:42" x14ac:dyDescent="0.55000000000000004">
      <c r="AO23536" s="228" t="s">
        <v>46244</v>
      </c>
      <c r="AP23536" s="229">
        <v>14675.63</v>
      </c>
    </row>
    <row r="23537" spans="41:42" x14ac:dyDescent="0.55000000000000004">
      <c r="AO23537" s="228" t="s">
        <v>30971</v>
      </c>
      <c r="AP23537" s="229">
        <v>17476104.82</v>
      </c>
    </row>
    <row r="23538" spans="41:42" x14ac:dyDescent="0.55000000000000004">
      <c r="AO23538" s="228" t="s">
        <v>30972</v>
      </c>
      <c r="AP23538" s="229">
        <v>3464173.22</v>
      </c>
    </row>
    <row r="23539" spans="41:42" x14ac:dyDescent="0.55000000000000004">
      <c r="AO23539" s="228" t="s">
        <v>30973</v>
      </c>
      <c r="AP23539" s="229">
        <v>1324845.1399999999</v>
      </c>
    </row>
    <row r="23540" spans="41:42" x14ac:dyDescent="0.55000000000000004">
      <c r="AO23540" s="228" t="s">
        <v>30974</v>
      </c>
      <c r="AP23540" s="229">
        <v>4647.41</v>
      </c>
    </row>
    <row r="23541" spans="41:42" x14ac:dyDescent="0.55000000000000004">
      <c r="AO23541" s="228" t="s">
        <v>30975</v>
      </c>
      <c r="AP23541" s="229">
        <v>56197.3</v>
      </c>
    </row>
    <row r="23542" spans="41:42" x14ac:dyDescent="0.55000000000000004">
      <c r="AO23542" s="228" t="s">
        <v>30976</v>
      </c>
      <c r="AP23542" s="229">
        <v>51428.65</v>
      </c>
    </row>
    <row r="23543" spans="41:42" x14ac:dyDescent="0.55000000000000004">
      <c r="AO23543" s="228" t="s">
        <v>30977</v>
      </c>
      <c r="AP23543" s="229">
        <v>233345.45</v>
      </c>
    </row>
    <row r="23544" spans="41:42" x14ac:dyDescent="0.55000000000000004">
      <c r="AO23544" s="228" t="s">
        <v>30978</v>
      </c>
      <c r="AP23544" s="229">
        <v>11471569.08</v>
      </c>
    </row>
    <row r="23545" spans="41:42" x14ac:dyDescent="0.55000000000000004">
      <c r="AO23545" s="228" t="s">
        <v>30979</v>
      </c>
      <c r="AP23545" s="229">
        <v>56878521.109999999</v>
      </c>
    </row>
    <row r="23546" spans="41:42" x14ac:dyDescent="0.55000000000000004">
      <c r="AO23546" s="228" t="s">
        <v>30980</v>
      </c>
      <c r="AP23546" s="229">
        <v>-137170.64000000001</v>
      </c>
    </row>
    <row r="23547" spans="41:42" x14ac:dyDescent="0.55000000000000004">
      <c r="AO23547" s="228" t="s">
        <v>34358</v>
      </c>
      <c r="AP23547" s="229">
        <v>2801029.44</v>
      </c>
    </row>
    <row r="23548" spans="41:42" x14ac:dyDescent="0.55000000000000004">
      <c r="AO23548" s="228" t="s">
        <v>30981</v>
      </c>
      <c r="AP23548" s="229">
        <v>14901547.16</v>
      </c>
    </row>
    <row r="23549" spans="41:42" x14ac:dyDescent="0.55000000000000004">
      <c r="AO23549" s="228" t="s">
        <v>54666</v>
      </c>
      <c r="AP23549" s="229">
        <v>23700</v>
      </c>
    </row>
    <row r="23550" spans="41:42" x14ac:dyDescent="0.55000000000000004">
      <c r="AO23550" s="228" t="s">
        <v>50831</v>
      </c>
      <c r="AP23550" s="229">
        <v>278576.40000000002</v>
      </c>
    </row>
    <row r="23551" spans="41:42" x14ac:dyDescent="0.55000000000000004">
      <c r="AO23551" s="228" t="s">
        <v>50832</v>
      </c>
      <c r="AP23551" s="229">
        <v>175125.66</v>
      </c>
    </row>
    <row r="23552" spans="41:42" x14ac:dyDescent="0.55000000000000004">
      <c r="AO23552" s="228" t="s">
        <v>54667</v>
      </c>
      <c r="AP23552" s="229">
        <v>56317.97</v>
      </c>
    </row>
    <row r="23553" spans="41:42" x14ac:dyDescent="0.55000000000000004">
      <c r="AO23553" s="228" t="s">
        <v>35883</v>
      </c>
      <c r="AP23553" s="229">
        <v>3282221.06</v>
      </c>
    </row>
    <row r="23554" spans="41:42" x14ac:dyDescent="0.55000000000000004">
      <c r="AO23554" s="228" t="s">
        <v>30982</v>
      </c>
      <c r="AP23554" s="229">
        <v>9169026.2599999998</v>
      </c>
    </row>
    <row r="23555" spans="41:42" x14ac:dyDescent="0.55000000000000004">
      <c r="AO23555" s="228" t="s">
        <v>34359</v>
      </c>
      <c r="AP23555" s="229">
        <v>3763137.74</v>
      </c>
    </row>
    <row r="23556" spans="41:42" x14ac:dyDescent="0.55000000000000004">
      <c r="AO23556" s="228" t="s">
        <v>36907</v>
      </c>
      <c r="AP23556" s="229">
        <v>3798215.94</v>
      </c>
    </row>
    <row r="23557" spans="41:42" x14ac:dyDescent="0.55000000000000004">
      <c r="AO23557" s="228" t="s">
        <v>39635</v>
      </c>
      <c r="AP23557" s="229">
        <v>35697.57</v>
      </c>
    </row>
    <row r="23558" spans="41:42" x14ac:dyDescent="0.55000000000000004">
      <c r="AO23558" s="228" t="s">
        <v>30983</v>
      </c>
      <c r="AP23558" s="229">
        <v>1119857.2</v>
      </c>
    </row>
    <row r="23559" spans="41:42" x14ac:dyDescent="0.55000000000000004">
      <c r="AO23559" s="228" t="s">
        <v>30984</v>
      </c>
      <c r="AP23559" s="229">
        <v>30550</v>
      </c>
    </row>
    <row r="23560" spans="41:42" x14ac:dyDescent="0.55000000000000004">
      <c r="AO23560" s="228" t="s">
        <v>35884</v>
      </c>
      <c r="AP23560" s="229">
        <v>334621.78000000003</v>
      </c>
    </row>
    <row r="23561" spans="41:42" x14ac:dyDescent="0.55000000000000004">
      <c r="AO23561" s="228" t="s">
        <v>48592</v>
      </c>
      <c r="AP23561" s="229">
        <v>36919.75</v>
      </c>
    </row>
    <row r="23562" spans="41:42" x14ac:dyDescent="0.55000000000000004">
      <c r="AO23562" s="228" t="s">
        <v>35885</v>
      </c>
      <c r="AP23562" s="229">
        <v>167413.79</v>
      </c>
    </row>
    <row r="23563" spans="41:42" x14ac:dyDescent="0.55000000000000004">
      <c r="AO23563" s="228" t="s">
        <v>30985</v>
      </c>
      <c r="AP23563" s="229">
        <v>15355.75</v>
      </c>
    </row>
    <row r="23564" spans="41:42" x14ac:dyDescent="0.55000000000000004">
      <c r="AO23564" s="228" t="s">
        <v>30986</v>
      </c>
      <c r="AP23564" s="229">
        <v>261490.22</v>
      </c>
    </row>
    <row r="23565" spans="41:42" x14ac:dyDescent="0.55000000000000004">
      <c r="AO23565" s="228" t="s">
        <v>35886</v>
      </c>
      <c r="AP23565" s="229">
        <v>78456.820000000007</v>
      </c>
    </row>
    <row r="23566" spans="41:42" x14ac:dyDescent="0.55000000000000004">
      <c r="AO23566" s="228" t="s">
        <v>40926</v>
      </c>
      <c r="AP23566" s="229">
        <v>3750.12</v>
      </c>
    </row>
    <row r="23567" spans="41:42" x14ac:dyDescent="0.55000000000000004">
      <c r="AO23567" s="228" t="s">
        <v>39636</v>
      </c>
      <c r="AP23567" s="229">
        <v>62577.91</v>
      </c>
    </row>
    <row r="23568" spans="41:42" x14ac:dyDescent="0.55000000000000004">
      <c r="AO23568" s="228" t="s">
        <v>30987</v>
      </c>
      <c r="AP23568" s="229">
        <v>28143.88</v>
      </c>
    </row>
    <row r="23569" spans="41:42" x14ac:dyDescent="0.55000000000000004">
      <c r="AO23569" s="228" t="s">
        <v>34360</v>
      </c>
      <c r="AP23569" s="229">
        <v>6000</v>
      </c>
    </row>
    <row r="23570" spans="41:42" x14ac:dyDescent="0.55000000000000004">
      <c r="AO23570" s="228" t="s">
        <v>34361</v>
      </c>
      <c r="AP23570" s="229">
        <v>3009.34</v>
      </c>
    </row>
    <row r="23571" spans="41:42" x14ac:dyDescent="0.55000000000000004">
      <c r="AO23571" s="228" t="s">
        <v>50833</v>
      </c>
      <c r="AP23571" s="229">
        <v>22677</v>
      </c>
    </row>
    <row r="23572" spans="41:42" x14ac:dyDescent="0.55000000000000004">
      <c r="AO23572" s="228" t="s">
        <v>30988</v>
      </c>
      <c r="AP23572" s="229">
        <v>78.13</v>
      </c>
    </row>
    <row r="23573" spans="41:42" x14ac:dyDescent="0.55000000000000004">
      <c r="AO23573" s="228" t="s">
        <v>36908</v>
      </c>
      <c r="AP23573" s="229">
        <v>40975.33</v>
      </c>
    </row>
    <row r="23574" spans="41:42" x14ac:dyDescent="0.55000000000000004">
      <c r="AO23574" s="228" t="s">
        <v>34362</v>
      </c>
      <c r="AP23574" s="229">
        <v>2737.94</v>
      </c>
    </row>
    <row r="23575" spans="41:42" x14ac:dyDescent="0.55000000000000004">
      <c r="AO23575" s="228" t="s">
        <v>36909</v>
      </c>
      <c r="AP23575" s="229">
        <v>6500.01</v>
      </c>
    </row>
    <row r="23576" spans="41:42" x14ac:dyDescent="0.55000000000000004">
      <c r="AO23576" s="228" t="s">
        <v>36910</v>
      </c>
      <c r="AP23576" s="229">
        <v>24000</v>
      </c>
    </row>
    <row r="23577" spans="41:42" x14ac:dyDescent="0.55000000000000004">
      <c r="AO23577" s="228" t="s">
        <v>30989</v>
      </c>
      <c r="AP23577" s="229">
        <v>54067.040000000001</v>
      </c>
    </row>
    <row r="23578" spans="41:42" x14ac:dyDescent="0.55000000000000004">
      <c r="AO23578" s="228" t="s">
        <v>50834</v>
      </c>
      <c r="AP23578" s="229">
        <v>46500</v>
      </c>
    </row>
    <row r="23579" spans="41:42" x14ac:dyDescent="0.55000000000000004">
      <c r="AO23579" s="228" t="s">
        <v>40927</v>
      </c>
      <c r="AP23579" s="229">
        <v>3360</v>
      </c>
    </row>
    <row r="23580" spans="41:42" x14ac:dyDescent="0.55000000000000004">
      <c r="AO23580" s="228" t="s">
        <v>30990</v>
      </c>
      <c r="AP23580" s="229">
        <v>28673.75</v>
      </c>
    </row>
    <row r="23581" spans="41:42" x14ac:dyDescent="0.55000000000000004">
      <c r="AO23581" s="228" t="s">
        <v>30991</v>
      </c>
      <c r="AP23581" s="229">
        <v>124829.54</v>
      </c>
    </row>
    <row r="23582" spans="41:42" x14ac:dyDescent="0.55000000000000004">
      <c r="AO23582" s="228" t="s">
        <v>30992</v>
      </c>
      <c r="AP23582" s="229">
        <v>97354.91</v>
      </c>
    </row>
    <row r="23583" spans="41:42" x14ac:dyDescent="0.55000000000000004">
      <c r="AO23583" s="228" t="s">
        <v>30993</v>
      </c>
      <c r="AP23583" s="229">
        <v>7934.62</v>
      </c>
    </row>
    <row r="23584" spans="41:42" x14ac:dyDescent="0.55000000000000004">
      <c r="AO23584" s="228" t="s">
        <v>34363</v>
      </c>
      <c r="AP23584" s="229">
        <v>43518.27</v>
      </c>
    </row>
    <row r="23585" spans="41:42" x14ac:dyDescent="0.55000000000000004">
      <c r="AO23585" s="228" t="s">
        <v>43419</v>
      </c>
      <c r="AP23585" s="229">
        <v>78.239999999999995</v>
      </c>
    </row>
    <row r="23586" spans="41:42" x14ac:dyDescent="0.55000000000000004">
      <c r="AO23586" s="228" t="s">
        <v>34364</v>
      </c>
      <c r="AP23586" s="229">
        <v>2087.09</v>
      </c>
    </row>
    <row r="23587" spans="41:42" x14ac:dyDescent="0.55000000000000004">
      <c r="AO23587" s="228" t="s">
        <v>39637</v>
      </c>
      <c r="AP23587" s="229">
        <v>417.6</v>
      </c>
    </row>
    <row r="23588" spans="41:42" x14ac:dyDescent="0.55000000000000004">
      <c r="AO23588" s="228" t="s">
        <v>48593</v>
      </c>
      <c r="AP23588" s="229">
        <v>7.84</v>
      </c>
    </row>
    <row r="23589" spans="41:42" x14ac:dyDescent="0.55000000000000004">
      <c r="AO23589" s="228" t="s">
        <v>46245</v>
      </c>
      <c r="AP23589" s="229">
        <v>14.97</v>
      </c>
    </row>
    <row r="23590" spans="41:42" x14ac:dyDescent="0.55000000000000004">
      <c r="AO23590" s="228" t="s">
        <v>30994</v>
      </c>
      <c r="AP23590" s="229">
        <v>323101.76</v>
      </c>
    </row>
    <row r="23591" spans="41:42" x14ac:dyDescent="0.55000000000000004">
      <c r="AO23591" s="228" t="s">
        <v>30995</v>
      </c>
      <c r="AP23591" s="229">
        <v>65495.08</v>
      </c>
    </row>
    <row r="23592" spans="41:42" x14ac:dyDescent="0.55000000000000004">
      <c r="AO23592" s="228" t="s">
        <v>43420</v>
      </c>
      <c r="AP23592" s="229">
        <v>1657.3</v>
      </c>
    </row>
    <row r="23593" spans="41:42" x14ac:dyDescent="0.55000000000000004">
      <c r="AO23593" s="228" t="s">
        <v>54668</v>
      </c>
      <c r="AP23593" s="229">
        <v>5341.62</v>
      </c>
    </row>
    <row r="23594" spans="41:42" x14ac:dyDescent="0.55000000000000004">
      <c r="AO23594" s="228" t="s">
        <v>43421</v>
      </c>
      <c r="AP23594" s="229">
        <v>180</v>
      </c>
    </row>
    <row r="23595" spans="41:42" x14ac:dyDescent="0.55000000000000004">
      <c r="AO23595" s="228" t="s">
        <v>54669</v>
      </c>
      <c r="AP23595" s="229">
        <v>2145.85</v>
      </c>
    </row>
    <row r="23596" spans="41:42" x14ac:dyDescent="0.55000000000000004">
      <c r="AO23596" s="228" t="s">
        <v>43422</v>
      </c>
      <c r="AP23596" s="229">
        <v>13787.68</v>
      </c>
    </row>
    <row r="23597" spans="41:42" x14ac:dyDescent="0.55000000000000004">
      <c r="AO23597" s="228" t="s">
        <v>35887</v>
      </c>
      <c r="AP23597" s="229">
        <v>110774.26</v>
      </c>
    </row>
    <row r="23598" spans="41:42" x14ac:dyDescent="0.55000000000000004">
      <c r="AO23598" s="228" t="s">
        <v>50835</v>
      </c>
      <c r="AP23598" s="229">
        <v>80.989999999999995</v>
      </c>
    </row>
    <row r="23599" spans="41:42" x14ac:dyDescent="0.55000000000000004">
      <c r="AO23599" s="228" t="s">
        <v>39638</v>
      </c>
      <c r="AP23599" s="229">
        <v>1378.13</v>
      </c>
    </row>
    <row r="23600" spans="41:42" x14ac:dyDescent="0.55000000000000004">
      <c r="AO23600" s="228" t="s">
        <v>43423</v>
      </c>
      <c r="AP23600" s="229">
        <v>899.17</v>
      </c>
    </row>
    <row r="23601" spans="41:42" x14ac:dyDescent="0.55000000000000004">
      <c r="AO23601" s="228" t="s">
        <v>30996</v>
      </c>
      <c r="AP23601" s="229">
        <v>585179.05000000005</v>
      </c>
    </row>
    <row r="23602" spans="41:42" x14ac:dyDescent="0.55000000000000004">
      <c r="AO23602" s="228" t="s">
        <v>30997</v>
      </c>
      <c r="AP23602" s="229">
        <v>410036.54</v>
      </c>
    </row>
    <row r="23603" spans="41:42" x14ac:dyDescent="0.55000000000000004">
      <c r="AO23603" s="228" t="s">
        <v>39639</v>
      </c>
      <c r="AP23603" s="229">
        <v>73237.990000000005</v>
      </c>
    </row>
    <row r="23604" spans="41:42" x14ac:dyDescent="0.55000000000000004">
      <c r="AO23604" s="228" t="s">
        <v>39640</v>
      </c>
      <c r="AP23604" s="229">
        <v>333</v>
      </c>
    </row>
    <row r="23605" spans="41:42" x14ac:dyDescent="0.55000000000000004">
      <c r="AO23605" s="228" t="s">
        <v>35888</v>
      </c>
      <c r="AP23605" s="229">
        <v>23447.05</v>
      </c>
    </row>
    <row r="23606" spans="41:42" x14ac:dyDescent="0.55000000000000004">
      <c r="AO23606" s="228" t="s">
        <v>30998</v>
      </c>
      <c r="AP23606" s="229">
        <v>325258.89</v>
      </c>
    </row>
    <row r="23607" spans="41:42" x14ac:dyDescent="0.55000000000000004">
      <c r="AO23607" s="228" t="s">
        <v>39641</v>
      </c>
      <c r="AP23607" s="229">
        <v>2831.44</v>
      </c>
    </row>
    <row r="23608" spans="41:42" x14ac:dyDescent="0.55000000000000004">
      <c r="AO23608" s="228" t="s">
        <v>43424</v>
      </c>
      <c r="AP23608" s="229">
        <v>12400</v>
      </c>
    </row>
    <row r="23609" spans="41:42" x14ac:dyDescent="0.55000000000000004">
      <c r="AO23609" s="228" t="s">
        <v>30999</v>
      </c>
      <c r="AP23609" s="229">
        <v>251155.35</v>
      </c>
    </row>
    <row r="23610" spans="41:42" x14ac:dyDescent="0.55000000000000004">
      <c r="AO23610" s="228" t="s">
        <v>34365</v>
      </c>
      <c r="AP23610" s="229">
        <v>133043.18</v>
      </c>
    </row>
    <row r="23611" spans="41:42" x14ac:dyDescent="0.55000000000000004">
      <c r="AO23611" s="228" t="s">
        <v>35889</v>
      </c>
      <c r="AP23611" s="229">
        <v>1987996.21</v>
      </c>
    </row>
    <row r="23612" spans="41:42" x14ac:dyDescent="0.55000000000000004">
      <c r="AO23612" s="228" t="s">
        <v>36911</v>
      </c>
      <c r="AP23612" s="229">
        <v>337358.84</v>
      </c>
    </row>
    <row r="23613" spans="41:42" x14ac:dyDescent="0.55000000000000004">
      <c r="AO23613" s="228" t="s">
        <v>54670</v>
      </c>
      <c r="AP23613" s="229">
        <v>-675.4</v>
      </c>
    </row>
    <row r="23614" spans="41:42" x14ac:dyDescent="0.55000000000000004">
      <c r="AO23614" s="228" t="s">
        <v>40928</v>
      </c>
      <c r="AP23614" s="229">
        <v>3956784.71</v>
      </c>
    </row>
    <row r="23615" spans="41:42" x14ac:dyDescent="0.55000000000000004">
      <c r="AO23615" s="228" t="s">
        <v>36912</v>
      </c>
      <c r="AP23615" s="229">
        <v>2821034.13</v>
      </c>
    </row>
    <row r="23616" spans="41:42" x14ac:dyDescent="0.55000000000000004">
      <c r="AO23616" s="228" t="s">
        <v>36913</v>
      </c>
      <c r="AP23616" s="229">
        <v>512779.8</v>
      </c>
    </row>
    <row r="23617" spans="41:42" x14ac:dyDescent="0.55000000000000004">
      <c r="AO23617" s="228" t="s">
        <v>40929</v>
      </c>
      <c r="AP23617" s="229">
        <v>503303.69</v>
      </c>
    </row>
    <row r="23618" spans="41:42" x14ac:dyDescent="0.55000000000000004">
      <c r="AO23618" s="228" t="s">
        <v>39642</v>
      </c>
      <c r="AP23618" s="229">
        <v>160.55000000000001</v>
      </c>
    </row>
    <row r="23619" spans="41:42" x14ac:dyDescent="0.55000000000000004">
      <c r="AO23619" s="228" t="s">
        <v>46246</v>
      </c>
      <c r="AP23619" s="229">
        <v>296981.34000000003</v>
      </c>
    </row>
    <row r="23620" spans="41:42" x14ac:dyDescent="0.55000000000000004">
      <c r="AO23620" s="228" t="s">
        <v>43425</v>
      </c>
      <c r="AP23620" s="229">
        <v>57778.49</v>
      </c>
    </row>
    <row r="23621" spans="41:42" x14ac:dyDescent="0.55000000000000004">
      <c r="AO23621" s="228" t="s">
        <v>54671</v>
      </c>
      <c r="AP23621" s="229">
        <v>105153.07</v>
      </c>
    </row>
    <row r="23622" spans="41:42" x14ac:dyDescent="0.55000000000000004">
      <c r="AO23622" s="228" t="s">
        <v>46247</v>
      </c>
      <c r="AP23622" s="229">
        <v>369931.93</v>
      </c>
    </row>
    <row r="23623" spans="41:42" x14ac:dyDescent="0.55000000000000004">
      <c r="AO23623" s="228" t="s">
        <v>46248</v>
      </c>
      <c r="AP23623" s="229">
        <v>41535.660000000003</v>
      </c>
    </row>
    <row r="23624" spans="41:42" x14ac:dyDescent="0.55000000000000004">
      <c r="AO23624" s="228" t="s">
        <v>46249</v>
      </c>
      <c r="AP23624" s="229">
        <v>57731.15</v>
      </c>
    </row>
    <row r="23625" spans="41:42" x14ac:dyDescent="0.55000000000000004">
      <c r="AO23625" s="228" t="s">
        <v>46250</v>
      </c>
      <c r="AP23625" s="229">
        <v>349288.96000000002</v>
      </c>
    </row>
    <row r="23626" spans="41:42" x14ac:dyDescent="0.55000000000000004">
      <c r="AO23626" s="228" t="s">
        <v>49481</v>
      </c>
      <c r="AP23626" s="229">
        <v>54580.82</v>
      </c>
    </row>
    <row r="23627" spans="41:42" x14ac:dyDescent="0.55000000000000004">
      <c r="AO23627" s="228" t="s">
        <v>47664</v>
      </c>
      <c r="AP23627" s="229">
        <v>112824.37</v>
      </c>
    </row>
    <row r="23628" spans="41:42" x14ac:dyDescent="0.55000000000000004">
      <c r="AO23628" s="228" t="s">
        <v>47665</v>
      </c>
      <c r="AP23628" s="229">
        <v>47000</v>
      </c>
    </row>
    <row r="23629" spans="41:42" x14ac:dyDescent="0.55000000000000004">
      <c r="AO23629" s="228" t="s">
        <v>46251</v>
      </c>
      <c r="AP23629" s="229">
        <v>54417.2</v>
      </c>
    </row>
    <row r="23630" spans="41:42" x14ac:dyDescent="0.55000000000000004">
      <c r="AO23630" s="228" t="s">
        <v>46252</v>
      </c>
      <c r="AP23630" s="229">
        <v>42281.74</v>
      </c>
    </row>
    <row r="23631" spans="41:42" x14ac:dyDescent="0.55000000000000004">
      <c r="AO23631" s="228" t="s">
        <v>47666</v>
      </c>
      <c r="AP23631" s="229">
        <v>9434.7000000000007</v>
      </c>
    </row>
    <row r="23632" spans="41:42" x14ac:dyDescent="0.55000000000000004">
      <c r="AO23632" s="228" t="s">
        <v>48594</v>
      </c>
      <c r="AP23632" s="229">
        <v>6826.5</v>
      </c>
    </row>
    <row r="23633" spans="41:42" x14ac:dyDescent="0.55000000000000004">
      <c r="AO23633" s="228" t="s">
        <v>48595</v>
      </c>
      <c r="AP23633" s="229">
        <v>1008</v>
      </c>
    </row>
    <row r="23634" spans="41:42" x14ac:dyDescent="0.55000000000000004">
      <c r="AO23634" s="228" t="s">
        <v>47667</v>
      </c>
      <c r="AP23634" s="229">
        <v>7839.4</v>
      </c>
    </row>
    <row r="23635" spans="41:42" x14ac:dyDescent="0.55000000000000004">
      <c r="AO23635" s="228" t="s">
        <v>46253</v>
      </c>
      <c r="AP23635" s="229">
        <v>123839.99</v>
      </c>
    </row>
    <row r="23636" spans="41:42" x14ac:dyDescent="0.55000000000000004">
      <c r="AO23636" s="228" t="s">
        <v>46254</v>
      </c>
      <c r="AP23636" s="229">
        <v>90067.23</v>
      </c>
    </row>
    <row r="23637" spans="41:42" x14ac:dyDescent="0.55000000000000004">
      <c r="AO23637" s="228" t="s">
        <v>46255</v>
      </c>
      <c r="AP23637" s="229">
        <v>10584.51</v>
      </c>
    </row>
    <row r="23638" spans="41:42" x14ac:dyDescent="0.55000000000000004">
      <c r="AO23638" s="228" t="s">
        <v>46256</v>
      </c>
      <c r="AP23638" s="229">
        <v>193.26</v>
      </c>
    </row>
    <row r="23639" spans="41:42" x14ac:dyDescent="0.55000000000000004">
      <c r="AO23639" s="228" t="s">
        <v>46257</v>
      </c>
      <c r="AP23639" s="229">
        <v>32417.32</v>
      </c>
    </row>
    <row r="23640" spans="41:42" x14ac:dyDescent="0.55000000000000004">
      <c r="AO23640" s="228" t="s">
        <v>46258</v>
      </c>
      <c r="AP23640" s="229">
        <v>6539.25</v>
      </c>
    </row>
    <row r="23641" spans="41:42" x14ac:dyDescent="0.55000000000000004">
      <c r="AO23641" s="228" t="s">
        <v>46259</v>
      </c>
      <c r="AP23641" s="229">
        <v>3046.68</v>
      </c>
    </row>
    <row r="23642" spans="41:42" x14ac:dyDescent="0.55000000000000004">
      <c r="AO23642" s="228" t="s">
        <v>49482</v>
      </c>
      <c r="AP23642" s="229">
        <v>580.39</v>
      </c>
    </row>
    <row r="23643" spans="41:42" x14ac:dyDescent="0.55000000000000004">
      <c r="AO23643" s="228" t="s">
        <v>47668</v>
      </c>
      <c r="AP23643" s="229">
        <v>283.89</v>
      </c>
    </row>
    <row r="23644" spans="41:42" x14ac:dyDescent="0.55000000000000004">
      <c r="AO23644" s="228" t="s">
        <v>46260</v>
      </c>
      <c r="AP23644" s="229">
        <v>1011.39</v>
      </c>
    </row>
    <row r="23645" spans="41:42" x14ac:dyDescent="0.55000000000000004">
      <c r="AO23645" s="228" t="s">
        <v>46261</v>
      </c>
      <c r="AP23645" s="229">
        <v>563155.25</v>
      </c>
    </row>
    <row r="23646" spans="41:42" x14ac:dyDescent="0.55000000000000004">
      <c r="AO23646" s="228" t="s">
        <v>46262</v>
      </c>
      <c r="AP23646" s="229">
        <v>33655.81</v>
      </c>
    </row>
    <row r="23647" spans="41:42" x14ac:dyDescent="0.55000000000000004">
      <c r="AO23647" s="228" t="s">
        <v>48596</v>
      </c>
      <c r="AP23647" s="229">
        <v>7079.65</v>
      </c>
    </row>
    <row r="23648" spans="41:42" x14ac:dyDescent="0.55000000000000004">
      <c r="AO23648" s="228" t="s">
        <v>46263</v>
      </c>
      <c r="AP23648" s="229">
        <v>4511.03</v>
      </c>
    </row>
    <row r="23649" spans="41:42" x14ac:dyDescent="0.55000000000000004">
      <c r="AO23649" s="228" t="s">
        <v>46264</v>
      </c>
      <c r="AP23649" s="229">
        <v>1996.75</v>
      </c>
    </row>
    <row r="23650" spans="41:42" x14ac:dyDescent="0.55000000000000004">
      <c r="AO23650" s="228" t="s">
        <v>47669</v>
      </c>
      <c r="AP23650" s="229">
        <v>349113</v>
      </c>
    </row>
    <row r="23651" spans="41:42" x14ac:dyDescent="0.55000000000000004">
      <c r="AO23651" s="228" t="s">
        <v>47670</v>
      </c>
      <c r="AP23651" s="229">
        <v>56353.31</v>
      </c>
    </row>
    <row r="23652" spans="41:42" x14ac:dyDescent="0.55000000000000004">
      <c r="AO23652" s="228" t="s">
        <v>47671</v>
      </c>
      <c r="AP23652" s="229">
        <v>940.7</v>
      </c>
    </row>
    <row r="23653" spans="41:42" x14ac:dyDescent="0.55000000000000004">
      <c r="AO23653" s="228" t="s">
        <v>47672</v>
      </c>
      <c r="AP23653" s="229">
        <v>195.61</v>
      </c>
    </row>
    <row r="23654" spans="41:42" x14ac:dyDescent="0.55000000000000004">
      <c r="AO23654" s="228" t="s">
        <v>46265</v>
      </c>
      <c r="AP23654" s="229">
        <v>522.63</v>
      </c>
    </row>
    <row r="23655" spans="41:42" x14ac:dyDescent="0.55000000000000004">
      <c r="AO23655" s="228" t="s">
        <v>49483</v>
      </c>
      <c r="AP23655" s="229">
        <v>505.3</v>
      </c>
    </row>
    <row r="23656" spans="41:42" x14ac:dyDescent="0.55000000000000004">
      <c r="AO23656" s="228" t="s">
        <v>49484</v>
      </c>
      <c r="AP23656" s="229">
        <v>12915.4</v>
      </c>
    </row>
    <row r="23657" spans="41:42" x14ac:dyDescent="0.55000000000000004">
      <c r="AO23657" s="228" t="s">
        <v>46266</v>
      </c>
      <c r="AP23657" s="229">
        <v>240136.4</v>
      </c>
    </row>
    <row r="23658" spans="41:42" x14ac:dyDescent="0.55000000000000004">
      <c r="AO23658" s="228" t="s">
        <v>50836</v>
      </c>
      <c r="AP23658" s="229">
        <v>2496.63</v>
      </c>
    </row>
    <row r="23659" spans="41:42" x14ac:dyDescent="0.55000000000000004">
      <c r="AO23659" s="228" t="s">
        <v>46267</v>
      </c>
      <c r="AP23659" s="229">
        <v>26776.19</v>
      </c>
    </row>
    <row r="23660" spans="41:42" x14ac:dyDescent="0.55000000000000004">
      <c r="AO23660" s="228" t="s">
        <v>47673</v>
      </c>
      <c r="AP23660" s="229">
        <v>3963.16</v>
      </c>
    </row>
    <row r="23661" spans="41:42" x14ac:dyDescent="0.55000000000000004">
      <c r="AO23661" s="228" t="s">
        <v>46268</v>
      </c>
      <c r="AP23661" s="229">
        <v>8209.17</v>
      </c>
    </row>
    <row r="23662" spans="41:42" x14ac:dyDescent="0.55000000000000004">
      <c r="AO23662" s="228" t="s">
        <v>46269</v>
      </c>
      <c r="AP23662" s="229">
        <v>134433.85</v>
      </c>
    </row>
    <row r="23663" spans="41:42" x14ac:dyDescent="0.55000000000000004">
      <c r="AO23663" s="228" t="s">
        <v>49485</v>
      </c>
      <c r="AP23663" s="229">
        <v>39256.36</v>
      </c>
    </row>
    <row r="23664" spans="41:42" x14ac:dyDescent="0.55000000000000004">
      <c r="AO23664" s="228" t="s">
        <v>49486</v>
      </c>
      <c r="AP23664" s="229">
        <v>921811.17</v>
      </c>
    </row>
    <row r="23665" spans="41:42" x14ac:dyDescent="0.55000000000000004">
      <c r="AO23665" s="228" t="s">
        <v>54672</v>
      </c>
      <c r="AP23665" s="229">
        <v>15826</v>
      </c>
    </row>
    <row r="23666" spans="41:42" x14ac:dyDescent="0.55000000000000004">
      <c r="AO23666" s="228" t="s">
        <v>54673</v>
      </c>
      <c r="AP23666" s="229">
        <v>313594.57</v>
      </c>
    </row>
    <row r="23667" spans="41:42" x14ac:dyDescent="0.55000000000000004">
      <c r="AO23667" s="228" t="s">
        <v>54674</v>
      </c>
      <c r="AP23667" s="229">
        <v>11777.74</v>
      </c>
    </row>
    <row r="23668" spans="41:42" x14ac:dyDescent="0.55000000000000004">
      <c r="AO23668" s="228" t="s">
        <v>54675</v>
      </c>
      <c r="AP23668" s="229">
        <v>88072.18</v>
      </c>
    </row>
    <row r="23669" spans="41:42" x14ac:dyDescent="0.55000000000000004">
      <c r="AO23669" s="228" t="s">
        <v>54676</v>
      </c>
      <c r="AP23669" s="229">
        <v>15786.5</v>
      </c>
    </row>
    <row r="23670" spans="41:42" x14ac:dyDescent="0.55000000000000004">
      <c r="AO23670" s="228" t="s">
        <v>54677</v>
      </c>
      <c r="AP23670" s="229">
        <v>125127.51</v>
      </c>
    </row>
    <row r="23671" spans="41:42" x14ac:dyDescent="0.55000000000000004">
      <c r="AO23671" s="228" t="s">
        <v>54678</v>
      </c>
      <c r="AP23671" s="229">
        <v>6094.91</v>
      </c>
    </row>
    <row r="23672" spans="41:42" x14ac:dyDescent="0.55000000000000004">
      <c r="AO23672" s="228" t="s">
        <v>54679</v>
      </c>
      <c r="AP23672" s="229">
        <v>4930.13</v>
      </c>
    </row>
    <row r="23673" spans="41:42" x14ac:dyDescent="0.55000000000000004">
      <c r="AO23673" s="228" t="s">
        <v>54680</v>
      </c>
      <c r="AP23673" s="229">
        <v>16004.85</v>
      </c>
    </row>
    <row r="23674" spans="41:42" x14ac:dyDescent="0.55000000000000004">
      <c r="AO23674" s="228" t="s">
        <v>54681</v>
      </c>
      <c r="AP23674" s="229">
        <v>2310</v>
      </c>
    </row>
    <row r="23675" spans="41:42" x14ac:dyDescent="0.55000000000000004">
      <c r="AO23675" s="228" t="s">
        <v>54682</v>
      </c>
      <c r="AP23675" s="229">
        <v>101607.17</v>
      </c>
    </row>
    <row r="23676" spans="41:42" x14ac:dyDescent="0.55000000000000004">
      <c r="AO23676" s="228" t="s">
        <v>54683</v>
      </c>
      <c r="AP23676" s="229">
        <v>13611.13</v>
      </c>
    </row>
    <row r="23677" spans="41:42" x14ac:dyDescent="0.55000000000000004">
      <c r="AO23677" s="228" t="s">
        <v>54684</v>
      </c>
      <c r="AP23677" s="229">
        <v>18750</v>
      </c>
    </row>
    <row r="23678" spans="41:42" x14ac:dyDescent="0.55000000000000004">
      <c r="AO23678" s="228" t="s">
        <v>54685</v>
      </c>
      <c r="AP23678" s="229">
        <v>2927.13</v>
      </c>
    </row>
    <row r="23679" spans="41:42" x14ac:dyDescent="0.55000000000000004">
      <c r="AO23679" s="228" t="s">
        <v>49487</v>
      </c>
      <c r="AP23679" s="229">
        <v>248189.94</v>
      </c>
    </row>
    <row r="23680" spans="41:42" x14ac:dyDescent="0.55000000000000004">
      <c r="AO23680" s="228" t="s">
        <v>54686</v>
      </c>
      <c r="AP23680" s="229">
        <v>900</v>
      </c>
    </row>
    <row r="23681" spans="41:42" x14ac:dyDescent="0.55000000000000004">
      <c r="AO23681" s="228" t="s">
        <v>43426</v>
      </c>
      <c r="AP23681" s="229">
        <v>827516.11</v>
      </c>
    </row>
    <row r="23682" spans="41:42" x14ac:dyDescent="0.55000000000000004">
      <c r="AO23682" s="228" t="s">
        <v>43427</v>
      </c>
      <c r="AP23682" s="229">
        <v>205700.3</v>
      </c>
    </row>
    <row r="23683" spans="41:42" x14ac:dyDescent="0.55000000000000004">
      <c r="AO23683" s="228" t="s">
        <v>43428</v>
      </c>
      <c r="AP23683" s="229">
        <v>564925.12</v>
      </c>
    </row>
    <row r="23684" spans="41:42" x14ac:dyDescent="0.55000000000000004">
      <c r="AO23684" s="228" t="s">
        <v>54687</v>
      </c>
      <c r="AP23684" s="229">
        <v>328.61</v>
      </c>
    </row>
    <row r="23685" spans="41:42" x14ac:dyDescent="0.55000000000000004">
      <c r="AO23685" s="228" t="s">
        <v>50837</v>
      </c>
      <c r="AP23685" s="229">
        <v>918.43</v>
      </c>
    </row>
    <row r="23686" spans="41:42" x14ac:dyDescent="0.55000000000000004">
      <c r="AO23686" s="228" t="s">
        <v>50838</v>
      </c>
      <c r="AP23686" s="229">
        <v>1210.82</v>
      </c>
    </row>
    <row r="23687" spans="41:42" x14ac:dyDescent="0.55000000000000004">
      <c r="AO23687" s="228" t="s">
        <v>49488</v>
      </c>
      <c r="AP23687" s="229">
        <v>182017</v>
      </c>
    </row>
    <row r="23688" spans="41:42" x14ac:dyDescent="0.55000000000000004">
      <c r="AO23688" s="228" t="s">
        <v>54688</v>
      </c>
      <c r="AP23688" s="229">
        <v>1500</v>
      </c>
    </row>
    <row r="23689" spans="41:42" x14ac:dyDescent="0.55000000000000004">
      <c r="AO23689" s="228" t="s">
        <v>50839</v>
      </c>
      <c r="AP23689" s="229">
        <v>139.19999999999999</v>
      </c>
    </row>
    <row r="23690" spans="41:42" x14ac:dyDescent="0.55000000000000004">
      <c r="AO23690" s="228" t="s">
        <v>54689</v>
      </c>
      <c r="AP23690" s="229">
        <v>4036.23</v>
      </c>
    </row>
    <row r="23691" spans="41:42" x14ac:dyDescent="0.55000000000000004">
      <c r="AO23691" s="228" t="s">
        <v>49489</v>
      </c>
      <c r="AP23691" s="229">
        <v>95538.51</v>
      </c>
    </row>
    <row r="23692" spans="41:42" x14ac:dyDescent="0.55000000000000004">
      <c r="AO23692" s="228" t="s">
        <v>49490</v>
      </c>
      <c r="AP23692" s="229">
        <v>81789.31</v>
      </c>
    </row>
    <row r="23693" spans="41:42" x14ac:dyDescent="0.55000000000000004">
      <c r="AO23693" s="228" t="s">
        <v>54690</v>
      </c>
      <c r="AP23693" s="229">
        <v>128037.58</v>
      </c>
    </row>
    <row r="23694" spans="41:42" x14ac:dyDescent="0.55000000000000004">
      <c r="AO23694" s="228" t="s">
        <v>43429</v>
      </c>
      <c r="AP23694" s="229">
        <v>1621810.31</v>
      </c>
    </row>
    <row r="23695" spans="41:42" x14ac:dyDescent="0.55000000000000004">
      <c r="AO23695" s="228" t="s">
        <v>49491</v>
      </c>
      <c r="AP23695" s="229">
        <v>11145.3</v>
      </c>
    </row>
    <row r="23696" spans="41:42" x14ac:dyDescent="0.55000000000000004">
      <c r="AO23696" s="228" t="s">
        <v>54691</v>
      </c>
      <c r="AP23696" s="229">
        <v>18792.599999999999</v>
      </c>
    </row>
    <row r="23697" spans="41:42" x14ac:dyDescent="0.55000000000000004">
      <c r="AO23697" s="228" t="s">
        <v>54692</v>
      </c>
      <c r="AP23697" s="229">
        <v>1265.45</v>
      </c>
    </row>
    <row r="23698" spans="41:42" x14ac:dyDescent="0.55000000000000004">
      <c r="AO23698" s="228" t="s">
        <v>54693</v>
      </c>
      <c r="AP23698" s="229">
        <v>839.54</v>
      </c>
    </row>
    <row r="23699" spans="41:42" x14ac:dyDescent="0.55000000000000004">
      <c r="AO23699" s="228" t="s">
        <v>50840</v>
      </c>
      <c r="AP23699" s="229">
        <v>14144.37</v>
      </c>
    </row>
    <row r="23700" spans="41:42" x14ac:dyDescent="0.55000000000000004">
      <c r="AO23700" s="228" t="s">
        <v>54694</v>
      </c>
      <c r="AP23700" s="229">
        <v>8907.64</v>
      </c>
    </row>
    <row r="23701" spans="41:42" x14ac:dyDescent="0.55000000000000004">
      <c r="AO23701" s="228" t="s">
        <v>54695</v>
      </c>
      <c r="AP23701" s="229">
        <v>354147.75</v>
      </c>
    </row>
    <row r="23702" spans="41:42" x14ac:dyDescent="0.55000000000000004">
      <c r="AO23702" s="228" t="s">
        <v>54696</v>
      </c>
      <c r="AP23702" s="229">
        <v>234864.36</v>
      </c>
    </row>
    <row r="23703" spans="41:42" x14ac:dyDescent="0.55000000000000004">
      <c r="AO23703" s="228" t="s">
        <v>54697</v>
      </c>
      <c r="AP23703" s="229">
        <v>9100.33</v>
      </c>
    </row>
    <row r="23704" spans="41:42" x14ac:dyDescent="0.55000000000000004">
      <c r="AO23704" s="228" t="s">
        <v>54698</v>
      </c>
      <c r="AP23704" s="229">
        <v>9442.65</v>
      </c>
    </row>
    <row r="23705" spans="41:42" x14ac:dyDescent="0.55000000000000004">
      <c r="AO23705" s="228" t="s">
        <v>54699</v>
      </c>
      <c r="AP23705" s="229">
        <v>9113.9599999999991</v>
      </c>
    </row>
    <row r="23706" spans="41:42" x14ac:dyDescent="0.55000000000000004">
      <c r="AO23706" s="228" t="s">
        <v>54700</v>
      </c>
      <c r="AP23706" s="229">
        <v>2800</v>
      </c>
    </row>
    <row r="23707" spans="41:42" x14ac:dyDescent="0.55000000000000004">
      <c r="AO23707" s="228" t="s">
        <v>54701</v>
      </c>
      <c r="AP23707" s="229">
        <v>825.54</v>
      </c>
    </row>
    <row r="23708" spans="41:42" x14ac:dyDescent="0.55000000000000004">
      <c r="AO23708" s="228" t="s">
        <v>54702</v>
      </c>
      <c r="AP23708" s="229">
        <v>1786.2</v>
      </c>
    </row>
    <row r="23709" spans="41:42" x14ac:dyDescent="0.55000000000000004">
      <c r="AO23709" s="228" t="s">
        <v>54703</v>
      </c>
      <c r="AP23709" s="229">
        <v>21984.69</v>
      </c>
    </row>
    <row r="23710" spans="41:42" x14ac:dyDescent="0.55000000000000004">
      <c r="AO23710" s="228" t="s">
        <v>54704</v>
      </c>
      <c r="AP23710" s="229">
        <v>4802.3</v>
      </c>
    </row>
    <row r="23711" spans="41:42" x14ac:dyDescent="0.55000000000000004">
      <c r="AO23711" s="228" t="s">
        <v>54705</v>
      </c>
      <c r="AP23711" s="229">
        <v>1300</v>
      </c>
    </row>
    <row r="23712" spans="41:42" x14ac:dyDescent="0.55000000000000004">
      <c r="AO23712" s="228" t="s">
        <v>54706</v>
      </c>
      <c r="AP23712" s="229">
        <v>1375</v>
      </c>
    </row>
    <row r="23713" spans="41:42" x14ac:dyDescent="0.55000000000000004">
      <c r="AO23713" s="228" t="s">
        <v>54707</v>
      </c>
      <c r="AP23713" s="229">
        <v>1000</v>
      </c>
    </row>
    <row r="23714" spans="41:42" x14ac:dyDescent="0.55000000000000004">
      <c r="AO23714" s="228" t="s">
        <v>54708</v>
      </c>
      <c r="AP23714" s="229">
        <v>187171.72</v>
      </c>
    </row>
    <row r="23715" spans="41:42" x14ac:dyDescent="0.55000000000000004">
      <c r="AO23715" s="228" t="s">
        <v>54709</v>
      </c>
      <c r="AP23715" s="229">
        <v>659.72</v>
      </c>
    </row>
    <row r="23716" spans="41:42" x14ac:dyDescent="0.55000000000000004">
      <c r="AO23716" s="228" t="s">
        <v>49492</v>
      </c>
      <c r="AP23716" s="229">
        <v>276252.69</v>
      </c>
    </row>
    <row r="23717" spans="41:42" x14ac:dyDescent="0.55000000000000004">
      <c r="AO23717" s="228" t="s">
        <v>49493</v>
      </c>
      <c r="AP23717" s="229">
        <v>88899.23</v>
      </c>
    </row>
    <row r="23718" spans="41:42" x14ac:dyDescent="0.55000000000000004">
      <c r="AO23718" s="228" t="s">
        <v>49494</v>
      </c>
      <c r="AP23718" s="229">
        <v>242008.74</v>
      </c>
    </row>
    <row r="23719" spans="41:42" x14ac:dyDescent="0.55000000000000004">
      <c r="AO23719" s="228" t="s">
        <v>54710</v>
      </c>
      <c r="AP23719" s="229">
        <v>81</v>
      </c>
    </row>
    <row r="23720" spans="41:42" x14ac:dyDescent="0.55000000000000004">
      <c r="AO23720" s="228" t="s">
        <v>54711</v>
      </c>
      <c r="AP23720" s="229">
        <v>961.73</v>
      </c>
    </row>
    <row r="23721" spans="41:42" x14ac:dyDescent="0.55000000000000004">
      <c r="AO23721" s="228" t="s">
        <v>50841</v>
      </c>
      <c r="AP23721" s="229">
        <v>629.54999999999995</v>
      </c>
    </row>
    <row r="23722" spans="41:42" x14ac:dyDescent="0.55000000000000004">
      <c r="AO23722" s="228" t="s">
        <v>49495</v>
      </c>
      <c r="AP23722" s="229">
        <v>605950</v>
      </c>
    </row>
    <row r="23723" spans="41:42" x14ac:dyDescent="0.55000000000000004">
      <c r="AO23723" s="228" t="s">
        <v>50842</v>
      </c>
      <c r="AP23723" s="229">
        <v>29346.06</v>
      </c>
    </row>
    <row r="23724" spans="41:42" x14ac:dyDescent="0.55000000000000004">
      <c r="AO23724" s="228" t="s">
        <v>49496</v>
      </c>
      <c r="AP23724" s="229">
        <v>558.63</v>
      </c>
    </row>
    <row r="23725" spans="41:42" x14ac:dyDescent="0.55000000000000004">
      <c r="AO23725" s="228" t="s">
        <v>54712</v>
      </c>
      <c r="AP23725" s="229">
        <v>71461.69</v>
      </c>
    </row>
    <row r="23726" spans="41:42" x14ac:dyDescent="0.55000000000000004">
      <c r="AO23726" s="228" t="s">
        <v>54713</v>
      </c>
      <c r="AP23726" s="229">
        <v>529.33000000000004</v>
      </c>
    </row>
    <row r="23727" spans="41:42" x14ac:dyDescent="0.55000000000000004">
      <c r="AO23727" s="228" t="s">
        <v>50843</v>
      </c>
      <c r="AP23727" s="229">
        <v>129727.19</v>
      </c>
    </row>
    <row r="23728" spans="41:42" x14ac:dyDescent="0.55000000000000004">
      <c r="AO23728" s="228" t="s">
        <v>49497</v>
      </c>
      <c r="AP23728" s="229">
        <v>17640.919999999998</v>
      </c>
    </row>
    <row r="23729" spans="41:42" x14ac:dyDescent="0.55000000000000004">
      <c r="AO23729" s="228" t="s">
        <v>49498</v>
      </c>
      <c r="AP23729" s="229">
        <v>49830.59</v>
      </c>
    </row>
    <row r="23730" spans="41:42" x14ac:dyDescent="0.55000000000000004">
      <c r="AO23730" s="228" t="s">
        <v>54714</v>
      </c>
      <c r="AP23730" s="229">
        <v>75339.41</v>
      </c>
    </row>
    <row r="23731" spans="41:42" x14ac:dyDescent="0.55000000000000004">
      <c r="AO23731" s="228" t="s">
        <v>47674</v>
      </c>
      <c r="AP23731" s="229">
        <v>734440.42</v>
      </c>
    </row>
    <row r="23732" spans="41:42" x14ac:dyDescent="0.55000000000000004">
      <c r="AO23732" s="228" t="s">
        <v>50844</v>
      </c>
      <c r="AP23732" s="229">
        <v>383.23</v>
      </c>
    </row>
    <row r="23733" spans="41:42" x14ac:dyDescent="0.55000000000000004">
      <c r="AO23733" s="228" t="s">
        <v>49499</v>
      </c>
      <c r="AP23733" s="229">
        <v>103313.51</v>
      </c>
    </row>
    <row r="23734" spans="41:42" x14ac:dyDescent="0.55000000000000004">
      <c r="AO23734" s="228" t="s">
        <v>50845</v>
      </c>
      <c r="AP23734" s="229">
        <v>2260.86</v>
      </c>
    </row>
    <row r="23735" spans="41:42" x14ac:dyDescent="0.55000000000000004">
      <c r="AO23735" s="228" t="s">
        <v>54715</v>
      </c>
      <c r="AP23735" s="229">
        <v>47.11</v>
      </c>
    </row>
    <row r="23736" spans="41:42" x14ac:dyDescent="0.55000000000000004">
      <c r="AO23736" s="228" t="s">
        <v>54716</v>
      </c>
      <c r="AP23736" s="229">
        <v>1175.7</v>
      </c>
    </row>
    <row r="23737" spans="41:42" x14ac:dyDescent="0.55000000000000004">
      <c r="AO23737" s="228" t="s">
        <v>50846</v>
      </c>
      <c r="AP23737" s="229">
        <v>7746.08</v>
      </c>
    </row>
    <row r="23738" spans="41:42" x14ac:dyDescent="0.55000000000000004">
      <c r="AO23738" s="228" t="s">
        <v>49500</v>
      </c>
      <c r="AP23738" s="229">
        <v>202883.62</v>
      </c>
    </row>
    <row r="23739" spans="41:42" x14ac:dyDescent="0.55000000000000004">
      <c r="AO23739" s="228" t="s">
        <v>54717</v>
      </c>
      <c r="AP23739" s="229">
        <v>-47.04</v>
      </c>
    </row>
    <row r="23740" spans="41:42" x14ac:dyDescent="0.55000000000000004">
      <c r="AO23740" s="228" t="s">
        <v>50847</v>
      </c>
      <c r="AP23740" s="229">
        <v>4725.7700000000004</v>
      </c>
    </row>
    <row r="23741" spans="41:42" x14ac:dyDescent="0.55000000000000004">
      <c r="AO23741" s="228" t="s">
        <v>54718</v>
      </c>
      <c r="AP23741" s="229">
        <v>66159.83</v>
      </c>
    </row>
    <row r="23742" spans="41:42" x14ac:dyDescent="0.55000000000000004">
      <c r="AO23742" s="228" t="s">
        <v>31000</v>
      </c>
      <c r="AP23742" s="229">
        <v>2054239.5</v>
      </c>
    </row>
    <row r="23743" spans="41:42" x14ac:dyDescent="0.55000000000000004">
      <c r="AO23743" s="228" t="s">
        <v>39643</v>
      </c>
      <c r="AP23743" s="229">
        <v>-879.34</v>
      </c>
    </row>
    <row r="23744" spans="41:42" x14ac:dyDescent="0.55000000000000004">
      <c r="AO23744" s="228" t="s">
        <v>34366</v>
      </c>
      <c r="AP23744" s="229">
        <v>1953230.49</v>
      </c>
    </row>
    <row r="23745" spans="41:42" x14ac:dyDescent="0.55000000000000004">
      <c r="AO23745" s="228" t="s">
        <v>34367</v>
      </c>
      <c r="AP23745" s="229">
        <v>147713.67000000001</v>
      </c>
    </row>
    <row r="23746" spans="41:42" x14ac:dyDescent="0.55000000000000004">
      <c r="AO23746" s="228" t="s">
        <v>31001</v>
      </c>
      <c r="AP23746" s="229">
        <v>2540036.71</v>
      </c>
    </row>
    <row r="23747" spans="41:42" x14ac:dyDescent="0.55000000000000004">
      <c r="AO23747" s="228" t="s">
        <v>35890</v>
      </c>
      <c r="AP23747" s="229">
        <v>92677.15</v>
      </c>
    </row>
    <row r="23748" spans="41:42" x14ac:dyDescent="0.55000000000000004">
      <c r="AO23748" s="228" t="s">
        <v>31002</v>
      </c>
      <c r="AP23748" s="229">
        <v>37705406.240000002</v>
      </c>
    </row>
    <row r="23749" spans="41:42" x14ac:dyDescent="0.55000000000000004">
      <c r="AO23749" s="228" t="s">
        <v>36914</v>
      </c>
      <c r="AP23749" s="229">
        <v>16380.01</v>
      </c>
    </row>
    <row r="23750" spans="41:42" x14ac:dyDescent="0.55000000000000004">
      <c r="AO23750" s="228" t="s">
        <v>35891</v>
      </c>
      <c r="AP23750" s="229">
        <v>611088.13</v>
      </c>
    </row>
    <row r="23751" spans="41:42" x14ac:dyDescent="0.55000000000000004">
      <c r="AO23751" s="228" t="s">
        <v>36915</v>
      </c>
      <c r="AP23751" s="229">
        <v>1145.95</v>
      </c>
    </row>
    <row r="23752" spans="41:42" x14ac:dyDescent="0.55000000000000004">
      <c r="AO23752" s="228" t="s">
        <v>31003</v>
      </c>
      <c r="AP23752" s="229">
        <v>17063703.789999999</v>
      </c>
    </row>
    <row r="23753" spans="41:42" x14ac:dyDescent="0.55000000000000004">
      <c r="AO23753" s="228" t="s">
        <v>34368</v>
      </c>
      <c r="AP23753" s="229">
        <v>1029553.77</v>
      </c>
    </row>
    <row r="23754" spans="41:42" x14ac:dyDescent="0.55000000000000004">
      <c r="AO23754" s="228" t="s">
        <v>34369</v>
      </c>
      <c r="AP23754" s="229">
        <v>29691.65</v>
      </c>
    </row>
    <row r="23755" spans="41:42" x14ac:dyDescent="0.55000000000000004">
      <c r="AO23755" s="228" t="s">
        <v>34412</v>
      </c>
      <c r="AP23755" s="229">
        <v>24694.16</v>
      </c>
    </row>
    <row r="23756" spans="41:42" x14ac:dyDescent="0.55000000000000004">
      <c r="AO23756" s="228" t="s">
        <v>46270</v>
      </c>
      <c r="AP23756" s="229">
        <v>595962.61</v>
      </c>
    </row>
    <row r="23757" spans="41:42" x14ac:dyDescent="0.55000000000000004">
      <c r="AO23757" s="228" t="s">
        <v>31004</v>
      </c>
      <c r="AP23757" s="229">
        <v>7859947.8700000001</v>
      </c>
    </row>
    <row r="23758" spans="41:42" x14ac:dyDescent="0.55000000000000004">
      <c r="AO23758" s="228" t="s">
        <v>35892</v>
      </c>
      <c r="AP23758" s="229">
        <v>177774.84</v>
      </c>
    </row>
    <row r="23759" spans="41:42" x14ac:dyDescent="0.55000000000000004">
      <c r="AO23759" s="228" t="s">
        <v>34370</v>
      </c>
      <c r="AP23759" s="229">
        <v>344199.04</v>
      </c>
    </row>
    <row r="23760" spans="41:42" x14ac:dyDescent="0.55000000000000004">
      <c r="AO23760" s="228" t="s">
        <v>40930</v>
      </c>
      <c r="AP23760" s="229">
        <v>21876.03</v>
      </c>
    </row>
    <row r="23761" spans="41:42" x14ac:dyDescent="0.55000000000000004">
      <c r="AO23761" s="228" t="s">
        <v>31005</v>
      </c>
      <c r="AP23761" s="229">
        <v>8546804.8300000001</v>
      </c>
    </row>
    <row r="23762" spans="41:42" x14ac:dyDescent="0.55000000000000004">
      <c r="AO23762" s="228" t="s">
        <v>31006</v>
      </c>
      <c r="AP23762" s="229">
        <v>898649.25</v>
      </c>
    </row>
    <row r="23763" spans="41:42" x14ac:dyDescent="0.55000000000000004">
      <c r="AO23763" s="228" t="s">
        <v>31007</v>
      </c>
      <c r="AP23763" s="229">
        <v>7104397.3300000001</v>
      </c>
    </row>
    <row r="23764" spans="41:42" x14ac:dyDescent="0.55000000000000004">
      <c r="AO23764" s="228" t="s">
        <v>31008</v>
      </c>
      <c r="AP23764" s="229">
        <v>4987198.0999999996</v>
      </c>
    </row>
    <row r="23765" spans="41:42" x14ac:dyDescent="0.55000000000000004">
      <c r="AO23765" s="228" t="s">
        <v>31009</v>
      </c>
      <c r="AP23765" s="229">
        <v>76111.710000000006</v>
      </c>
    </row>
    <row r="23766" spans="41:42" x14ac:dyDescent="0.55000000000000004">
      <c r="AO23766" s="228" t="s">
        <v>34371</v>
      </c>
      <c r="AP23766" s="229">
        <v>187973.62</v>
      </c>
    </row>
    <row r="23767" spans="41:42" x14ac:dyDescent="0.55000000000000004">
      <c r="AO23767" s="228" t="s">
        <v>31010</v>
      </c>
      <c r="AP23767" s="229">
        <v>3487969.65</v>
      </c>
    </row>
    <row r="23768" spans="41:42" x14ac:dyDescent="0.55000000000000004">
      <c r="AO23768" s="228" t="s">
        <v>31011</v>
      </c>
      <c r="AP23768" s="229">
        <v>73640.509999999995</v>
      </c>
    </row>
    <row r="23769" spans="41:42" x14ac:dyDescent="0.55000000000000004">
      <c r="AO23769" s="228" t="s">
        <v>34372</v>
      </c>
      <c r="AP23769" s="229">
        <v>6470952.0800000001</v>
      </c>
    </row>
    <row r="23770" spans="41:42" x14ac:dyDescent="0.55000000000000004">
      <c r="AO23770" s="228" t="s">
        <v>54719</v>
      </c>
      <c r="AP23770" s="229">
        <v>2994.8</v>
      </c>
    </row>
    <row r="23771" spans="41:42" x14ac:dyDescent="0.55000000000000004">
      <c r="AO23771" s="228" t="s">
        <v>31012</v>
      </c>
      <c r="AP23771" s="229">
        <v>1203788.1200000001</v>
      </c>
    </row>
    <row r="23772" spans="41:42" x14ac:dyDescent="0.55000000000000004">
      <c r="AO23772" s="228" t="s">
        <v>31013</v>
      </c>
      <c r="AP23772" s="229">
        <v>1089865.8700000001</v>
      </c>
    </row>
    <row r="23773" spans="41:42" x14ac:dyDescent="0.55000000000000004">
      <c r="AO23773" s="228" t="s">
        <v>34373</v>
      </c>
      <c r="AP23773" s="229">
        <v>306248.40999999997</v>
      </c>
    </row>
    <row r="23774" spans="41:42" x14ac:dyDescent="0.55000000000000004">
      <c r="AO23774" s="228" t="s">
        <v>31014</v>
      </c>
      <c r="AP23774" s="229">
        <v>2430618.2599999998</v>
      </c>
    </row>
    <row r="23775" spans="41:42" x14ac:dyDescent="0.55000000000000004">
      <c r="AO23775" s="228" t="s">
        <v>36916</v>
      </c>
      <c r="AP23775" s="229">
        <v>165498.35999999999</v>
      </c>
    </row>
    <row r="23776" spans="41:42" x14ac:dyDescent="0.55000000000000004">
      <c r="AO23776" s="228" t="s">
        <v>35893</v>
      </c>
      <c r="AP23776" s="229">
        <v>1861515.98</v>
      </c>
    </row>
    <row r="23777" spans="41:42" x14ac:dyDescent="0.55000000000000004">
      <c r="AO23777" s="228" t="s">
        <v>34374</v>
      </c>
      <c r="AP23777" s="229">
        <v>17888.03</v>
      </c>
    </row>
    <row r="23778" spans="41:42" x14ac:dyDescent="0.55000000000000004">
      <c r="AO23778" s="228" t="s">
        <v>40931</v>
      </c>
      <c r="AP23778" s="229">
        <v>23569.43</v>
      </c>
    </row>
    <row r="23779" spans="41:42" x14ac:dyDescent="0.55000000000000004">
      <c r="AO23779" s="228" t="s">
        <v>36917</v>
      </c>
      <c r="AP23779" s="229">
        <v>94356.71</v>
      </c>
    </row>
    <row r="23780" spans="41:42" x14ac:dyDescent="0.55000000000000004">
      <c r="AO23780" s="228" t="s">
        <v>31015</v>
      </c>
      <c r="AP23780" s="229">
        <v>2186782.02</v>
      </c>
    </row>
    <row r="23781" spans="41:42" x14ac:dyDescent="0.55000000000000004">
      <c r="AO23781" s="228" t="s">
        <v>34375</v>
      </c>
      <c r="AP23781" s="229">
        <v>2864.23</v>
      </c>
    </row>
    <row r="23782" spans="41:42" x14ac:dyDescent="0.55000000000000004">
      <c r="AO23782" s="228" t="s">
        <v>31016</v>
      </c>
      <c r="AP23782" s="229">
        <v>1934256.12</v>
      </c>
    </row>
    <row r="23783" spans="41:42" x14ac:dyDescent="0.55000000000000004">
      <c r="AO23783" s="228" t="s">
        <v>31017</v>
      </c>
      <c r="AP23783" s="229">
        <v>273778.62</v>
      </c>
    </row>
    <row r="23784" spans="41:42" x14ac:dyDescent="0.55000000000000004">
      <c r="AO23784" s="228" t="s">
        <v>34376</v>
      </c>
      <c r="AP23784" s="229">
        <v>354292.1</v>
      </c>
    </row>
    <row r="23785" spans="41:42" x14ac:dyDescent="0.55000000000000004">
      <c r="AO23785" s="228" t="s">
        <v>31018</v>
      </c>
      <c r="AP23785" s="229">
        <v>85847.31</v>
      </c>
    </row>
    <row r="23786" spans="41:42" x14ac:dyDescent="0.55000000000000004">
      <c r="AO23786" s="228" t="s">
        <v>54720</v>
      </c>
      <c r="AP23786" s="229">
        <v>4020.9</v>
      </c>
    </row>
    <row r="23787" spans="41:42" x14ac:dyDescent="0.55000000000000004">
      <c r="AO23787" s="228" t="s">
        <v>34377</v>
      </c>
      <c r="AP23787" s="229">
        <v>58010.61</v>
      </c>
    </row>
    <row r="23788" spans="41:42" x14ac:dyDescent="0.55000000000000004">
      <c r="AO23788" s="228" t="s">
        <v>31019</v>
      </c>
      <c r="AP23788" s="229">
        <v>210775614.84999999</v>
      </c>
    </row>
    <row r="23789" spans="41:42" x14ac:dyDescent="0.55000000000000004">
      <c r="AO23789" s="228" t="s">
        <v>31020</v>
      </c>
      <c r="AP23789" s="229">
        <v>20298083.18</v>
      </c>
    </row>
    <row r="23790" spans="41:42" x14ac:dyDescent="0.55000000000000004">
      <c r="AO23790" s="228" t="s">
        <v>35894</v>
      </c>
      <c r="AP23790" s="229">
        <v>48854649.409999996</v>
      </c>
    </row>
    <row r="23791" spans="41:42" x14ac:dyDescent="0.55000000000000004">
      <c r="AO23791" s="228" t="s">
        <v>34378</v>
      </c>
      <c r="AP23791" s="229">
        <v>63612.01</v>
      </c>
    </row>
    <row r="23792" spans="41:42" x14ac:dyDescent="0.55000000000000004">
      <c r="AO23792" s="228" t="s">
        <v>35895</v>
      </c>
      <c r="AP23792" s="229">
        <v>82336.539999999994</v>
      </c>
    </row>
    <row r="23793" spans="41:42" x14ac:dyDescent="0.55000000000000004">
      <c r="AO23793" s="228" t="s">
        <v>48597</v>
      </c>
      <c r="AP23793" s="229">
        <v>12244.02</v>
      </c>
    </row>
    <row r="23794" spans="41:42" x14ac:dyDescent="0.55000000000000004">
      <c r="AO23794" s="228" t="s">
        <v>48598</v>
      </c>
      <c r="AP23794" s="229">
        <v>11312.84</v>
      </c>
    </row>
    <row r="23795" spans="41:42" x14ac:dyDescent="0.55000000000000004">
      <c r="AO23795" s="228" t="s">
        <v>31021</v>
      </c>
      <c r="AP23795" s="229">
        <v>263105.26</v>
      </c>
    </row>
    <row r="23796" spans="41:42" x14ac:dyDescent="0.55000000000000004">
      <c r="AO23796" s="228" t="s">
        <v>31022</v>
      </c>
      <c r="AP23796" s="229">
        <v>6268643.6600000001</v>
      </c>
    </row>
    <row r="23797" spans="41:42" x14ac:dyDescent="0.55000000000000004">
      <c r="AO23797" s="228" t="s">
        <v>35896</v>
      </c>
      <c r="AP23797" s="229">
        <v>6000</v>
      </c>
    </row>
    <row r="23798" spans="41:42" x14ac:dyDescent="0.55000000000000004">
      <c r="AO23798" s="228" t="s">
        <v>31023</v>
      </c>
      <c r="AP23798" s="229">
        <v>3128478.92</v>
      </c>
    </row>
    <row r="23799" spans="41:42" x14ac:dyDescent="0.55000000000000004">
      <c r="AO23799" s="228" t="s">
        <v>36918</v>
      </c>
      <c r="AP23799" s="229">
        <v>150733.07</v>
      </c>
    </row>
    <row r="23800" spans="41:42" x14ac:dyDescent="0.55000000000000004">
      <c r="AO23800" s="228" t="s">
        <v>35897</v>
      </c>
      <c r="AP23800" s="229">
        <v>4308617.8899999997</v>
      </c>
    </row>
    <row r="23801" spans="41:42" x14ac:dyDescent="0.55000000000000004">
      <c r="AO23801" s="228" t="s">
        <v>31024</v>
      </c>
      <c r="AP23801" s="229">
        <v>95050.11</v>
      </c>
    </row>
    <row r="23802" spans="41:42" x14ac:dyDescent="0.55000000000000004">
      <c r="AO23802" s="228" t="s">
        <v>31025</v>
      </c>
      <c r="AP23802" s="229">
        <v>30406732.41</v>
      </c>
    </row>
    <row r="23803" spans="41:42" x14ac:dyDescent="0.55000000000000004">
      <c r="AO23803" s="228" t="s">
        <v>31026</v>
      </c>
      <c r="AP23803" s="229">
        <v>33758686.850000001</v>
      </c>
    </row>
    <row r="23804" spans="41:42" x14ac:dyDescent="0.55000000000000004">
      <c r="AO23804" s="228" t="s">
        <v>34379</v>
      </c>
      <c r="AP23804" s="229">
        <v>35737.43</v>
      </c>
    </row>
    <row r="23805" spans="41:42" x14ac:dyDescent="0.55000000000000004">
      <c r="AO23805" s="228" t="s">
        <v>31027</v>
      </c>
      <c r="AP23805" s="229">
        <v>8228856.9400000004</v>
      </c>
    </row>
    <row r="23806" spans="41:42" x14ac:dyDescent="0.55000000000000004">
      <c r="AO23806" s="228" t="s">
        <v>31028</v>
      </c>
      <c r="AP23806" s="229">
        <v>342239.55</v>
      </c>
    </row>
    <row r="23807" spans="41:42" x14ac:dyDescent="0.55000000000000004">
      <c r="AO23807" s="228" t="s">
        <v>31029</v>
      </c>
      <c r="AP23807" s="229">
        <v>5655.08</v>
      </c>
    </row>
    <row r="23808" spans="41:42" x14ac:dyDescent="0.55000000000000004">
      <c r="AO23808" s="228" t="s">
        <v>34380</v>
      </c>
      <c r="AP23808" s="229">
        <v>128637.05</v>
      </c>
    </row>
    <row r="23809" spans="41:42" x14ac:dyDescent="0.55000000000000004">
      <c r="AO23809" s="228" t="s">
        <v>36919</v>
      </c>
      <c r="AP23809" s="229">
        <v>4529.0600000000004</v>
      </c>
    </row>
    <row r="23810" spans="41:42" x14ac:dyDescent="0.55000000000000004">
      <c r="AO23810" s="228" t="s">
        <v>36920</v>
      </c>
      <c r="AP23810" s="229">
        <v>8826.9699999999993</v>
      </c>
    </row>
    <row r="23811" spans="41:42" x14ac:dyDescent="0.55000000000000004">
      <c r="AO23811" s="228" t="s">
        <v>31030</v>
      </c>
      <c r="AP23811" s="229">
        <v>21265595.52</v>
      </c>
    </row>
    <row r="23812" spans="41:42" x14ac:dyDescent="0.55000000000000004">
      <c r="AO23812" s="228" t="s">
        <v>31031</v>
      </c>
      <c r="AP23812" s="229">
        <v>6316627.46</v>
      </c>
    </row>
    <row r="23813" spans="41:42" x14ac:dyDescent="0.55000000000000004">
      <c r="AO23813" s="228" t="s">
        <v>46271</v>
      </c>
      <c r="AP23813" s="229">
        <v>14003.07</v>
      </c>
    </row>
    <row r="23814" spans="41:42" x14ac:dyDescent="0.55000000000000004">
      <c r="AO23814" s="228" t="s">
        <v>39644</v>
      </c>
      <c r="AP23814" s="229">
        <v>43924.46</v>
      </c>
    </row>
    <row r="23815" spans="41:42" x14ac:dyDescent="0.55000000000000004">
      <c r="AO23815" s="228" t="s">
        <v>40932</v>
      </c>
      <c r="AP23815" s="229">
        <v>188644.8</v>
      </c>
    </row>
    <row r="23816" spans="41:42" x14ac:dyDescent="0.55000000000000004">
      <c r="AO23816" s="228" t="s">
        <v>35898</v>
      </c>
      <c r="AP23816" s="229">
        <v>46193.8</v>
      </c>
    </row>
    <row r="23817" spans="41:42" x14ac:dyDescent="0.55000000000000004">
      <c r="AO23817" s="228" t="s">
        <v>48599</v>
      </c>
      <c r="AP23817" s="229">
        <v>102767.01</v>
      </c>
    </row>
    <row r="23818" spans="41:42" x14ac:dyDescent="0.55000000000000004">
      <c r="AO23818" s="228" t="s">
        <v>34381</v>
      </c>
      <c r="AP23818" s="229">
        <v>1324068.71</v>
      </c>
    </row>
    <row r="23819" spans="41:42" x14ac:dyDescent="0.55000000000000004">
      <c r="AO23819" s="228" t="s">
        <v>34382</v>
      </c>
      <c r="AP23819" s="229">
        <v>1891284.2</v>
      </c>
    </row>
    <row r="23820" spans="41:42" x14ac:dyDescent="0.55000000000000004">
      <c r="AO23820" s="228" t="s">
        <v>40933</v>
      </c>
      <c r="AP23820" s="229">
        <v>163402.20000000001</v>
      </c>
    </row>
    <row r="23821" spans="41:42" x14ac:dyDescent="0.55000000000000004">
      <c r="AO23821" s="228" t="s">
        <v>31032</v>
      </c>
      <c r="AP23821" s="229">
        <v>2077258.99</v>
      </c>
    </row>
    <row r="23822" spans="41:42" x14ac:dyDescent="0.55000000000000004">
      <c r="AO23822" s="228" t="s">
        <v>34383</v>
      </c>
      <c r="AP23822" s="229">
        <v>36183.050000000003</v>
      </c>
    </row>
    <row r="23823" spans="41:42" x14ac:dyDescent="0.55000000000000004">
      <c r="AO23823" s="228" t="s">
        <v>34384</v>
      </c>
      <c r="AP23823" s="229">
        <v>104345.46</v>
      </c>
    </row>
    <row r="23824" spans="41:42" x14ac:dyDescent="0.55000000000000004">
      <c r="AO23824" s="228" t="s">
        <v>36921</v>
      </c>
      <c r="AP23824" s="229">
        <v>17742.12</v>
      </c>
    </row>
    <row r="23825" spans="41:42" x14ac:dyDescent="0.55000000000000004">
      <c r="AO23825" s="228" t="s">
        <v>35899</v>
      </c>
      <c r="AP23825" s="229">
        <v>1115.7</v>
      </c>
    </row>
    <row r="23826" spans="41:42" x14ac:dyDescent="0.55000000000000004">
      <c r="AO23826" s="228" t="s">
        <v>31033</v>
      </c>
      <c r="AP23826" s="229">
        <v>108906.94</v>
      </c>
    </row>
    <row r="23827" spans="41:42" x14ac:dyDescent="0.55000000000000004">
      <c r="AO23827" s="228" t="s">
        <v>47675</v>
      </c>
      <c r="AP23827" s="229">
        <v>13084.97</v>
      </c>
    </row>
    <row r="23828" spans="41:42" x14ac:dyDescent="0.55000000000000004">
      <c r="AO23828" s="228" t="s">
        <v>46272</v>
      </c>
      <c r="AP23828" s="229">
        <v>30545</v>
      </c>
    </row>
    <row r="23829" spans="41:42" x14ac:dyDescent="0.55000000000000004">
      <c r="AO23829" s="228" t="s">
        <v>43430</v>
      </c>
      <c r="AP23829" s="229">
        <v>19035.900000000001</v>
      </c>
    </row>
    <row r="23830" spans="41:42" x14ac:dyDescent="0.55000000000000004">
      <c r="AO23830" s="228" t="s">
        <v>40934</v>
      </c>
      <c r="AP23830" s="229">
        <v>4891.93</v>
      </c>
    </row>
    <row r="23831" spans="41:42" x14ac:dyDescent="0.55000000000000004">
      <c r="AO23831" s="228" t="s">
        <v>54721</v>
      </c>
      <c r="AP23831" s="229">
        <v>13212.44</v>
      </c>
    </row>
    <row r="23832" spans="41:42" x14ac:dyDescent="0.55000000000000004">
      <c r="AO23832" s="228" t="s">
        <v>31034</v>
      </c>
      <c r="AP23832" s="229">
        <v>12733620.32</v>
      </c>
    </row>
    <row r="23833" spans="41:42" x14ac:dyDescent="0.55000000000000004">
      <c r="AO23833" s="228" t="s">
        <v>50848</v>
      </c>
      <c r="AP23833" s="229">
        <v>20158624.48</v>
      </c>
    </row>
    <row r="23834" spans="41:42" x14ac:dyDescent="0.55000000000000004">
      <c r="AO23834" s="228" t="s">
        <v>31035</v>
      </c>
      <c r="AP23834" s="229">
        <v>38762441.270000003</v>
      </c>
    </row>
    <row r="23835" spans="41:42" x14ac:dyDescent="0.55000000000000004">
      <c r="AO23835" s="228" t="s">
        <v>31036</v>
      </c>
      <c r="AP23835" s="229">
        <v>3018380.66</v>
      </c>
    </row>
    <row r="23836" spans="41:42" x14ac:dyDescent="0.55000000000000004">
      <c r="AO23836" s="228" t="s">
        <v>35900</v>
      </c>
      <c r="AP23836" s="229">
        <v>1099641.32</v>
      </c>
    </row>
    <row r="23837" spans="41:42" x14ac:dyDescent="0.55000000000000004">
      <c r="AO23837" s="228" t="s">
        <v>31037</v>
      </c>
      <c r="AP23837" s="229">
        <v>23316309.489999998</v>
      </c>
    </row>
    <row r="23838" spans="41:42" x14ac:dyDescent="0.55000000000000004">
      <c r="AO23838" s="228" t="s">
        <v>31038</v>
      </c>
      <c r="AP23838" s="229">
        <v>4133789.25</v>
      </c>
    </row>
    <row r="23839" spans="41:42" x14ac:dyDescent="0.55000000000000004">
      <c r="AO23839" s="228" t="s">
        <v>31039</v>
      </c>
      <c r="AP23839" s="229">
        <v>840267.45</v>
      </c>
    </row>
    <row r="23840" spans="41:42" x14ac:dyDescent="0.55000000000000004">
      <c r="AO23840" s="228" t="s">
        <v>39645</v>
      </c>
      <c r="AP23840" s="229">
        <v>7282.07</v>
      </c>
    </row>
    <row r="23841" spans="41:42" x14ac:dyDescent="0.55000000000000004">
      <c r="AO23841" s="228" t="s">
        <v>39646</v>
      </c>
      <c r="AP23841" s="229">
        <v>14635.29</v>
      </c>
    </row>
    <row r="23842" spans="41:42" x14ac:dyDescent="0.55000000000000004">
      <c r="AO23842" s="228" t="s">
        <v>40935</v>
      </c>
      <c r="AP23842" s="229">
        <v>-214.63</v>
      </c>
    </row>
    <row r="23843" spans="41:42" x14ac:dyDescent="0.55000000000000004">
      <c r="AO23843" s="228" t="s">
        <v>34385</v>
      </c>
      <c r="AP23843" s="229">
        <v>147914.31</v>
      </c>
    </row>
    <row r="23844" spans="41:42" x14ac:dyDescent="0.55000000000000004">
      <c r="AO23844" s="228" t="s">
        <v>31040</v>
      </c>
      <c r="AP23844" s="229">
        <v>7356223.8300000001</v>
      </c>
    </row>
    <row r="23845" spans="41:42" x14ac:dyDescent="0.55000000000000004">
      <c r="AO23845" s="228" t="s">
        <v>31041</v>
      </c>
      <c r="AP23845" s="229">
        <v>40860515.049999997</v>
      </c>
    </row>
    <row r="23846" spans="41:42" x14ac:dyDescent="0.55000000000000004">
      <c r="AO23846" s="228" t="s">
        <v>39647</v>
      </c>
      <c r="AP23846" s="229">
        <v>-90798.94</v>
      </c>
    </row>
    <row r="23847" spans="41:42" x14ac:dyDescent="0.55000000000000004">
      <c r="AO23847" s="228" t="s">
        <v>34386</v>
      </c>
      <c r="AP23847" s="229">
        <v>3263408.16</v>
      </c>
    </row>
    <row r="23848" spans="41:42" x14ac:dyDescent="0.55000000000000004">
      <c r="AO23848" s="228" t="s">
        <v>31042</v>
      </c>
      <c r="AP23848" s="229">
        <v>7350284.5999999996</v>
      </c>
    </row>
    <row r="23849" spans="41:42" x14ac:dyDescent="0.55000000000000004">
      <c r="AO23849" s="228" t="s">
        <v>54722</v>
      </c>
      <c r="AP23849" s="229">
        <v>43591.11</v>
      </c>
    </row>
    <row r="23850" spans="41:42" x14ac:dyDescent="0.55000000000000004">
      <c r="AO23850" s="228" t="s">
        <v>35901</v>
      </c>
      <c r="AP23850" s="229">
        <v>4575362.9400000004</v>
      </c>
    </row>
    <row r="23851" spans="41:42" x14ac:dyDescent="0.55000000000000004">
      <c r="AO23851" s="228" t="s">
        <v>31043</v>
      </c>
      <c r="AP23851" s="229">
        <v>5350980.41</v>
      </c>
    </row>
    <row r="23852" spans="41:42" x14ac:dyDescent="0.55000000000000004">
      <c r="AO23852" s="228" t="s">
        <v>31044</v>
      </c>
      <c r="AP23852" s="229">
        <v>10093755.73</v>
      </c>
    </row>
    <row r="23853" spans="41:42" x14ac:dyDescent="0.55000000000000004">
      <c r="AO23853" s="228" t="s">
        <v>39648</v>
      </c>
      <c r="AP23853" s="229">
        <v>1381626.4</v>
      </c>
    </row>
    <row r="23854" spans="41:42" x14ac:dyDescent="0.55000000000000004">
      <c r="AO23854" s="228" t="s">
        <v>36922</v>
      </c>
      <c r="AP23854" s="229">
        <v>100000</v>
      </c>
    </row>
    <row r="23855" spans="41:42" x14ac:dyDescent="0.55000000000000004">
      <c r="AO23855" s="228" t="s">
        <v>49501</v>
      </c>
      <c r="AP23855" s="229">
        <v>31874.99</v>
      </c>
    </row>
    <row r="23856" spans="41:42" x14ac:dyDescent="0.55000000000000004">
      <c r="AO23856" s="228" t="s">
        <v>35909</v>
      </c>
      <c r="AP23856" s="229">
        <v>463474.85</v>
      </c>
    </row>
    <row r="23857" spans="41:42" x14ac:dyDescent="0.55000000000000004">
      <c r="AO23857" s="228" t="s">
        <v>54723</v>
      </c>
      <c r="AP23857" s="229">
        <v>4466.63</v>
      </c>
    </row>
    <row r="23858" spans="41:42" x14ac:dyDescent="0.55000000000000004">
      <c r="AO23858" s="228" t="s">
        <v>36923</v>
      </c>
      <c r="AP23858" s="229">
        <v>268969.52</v>
      </c>
    </row>
    <row r="23859" spans="41:42" x14ac:dyDescent="0.55000000000000004">
      <c r="AO23859" s="228" t="s">
        <v>47676</v>
      </c>
      <c r="AP23859" s="229">
        <v>59399.4</v>
      </c>
    </row>
    <row r="23860" spans="41:42" x14ac:dyDescent="0.55000000000000004">
      <c r="AO23860" s="228" t="s">
        <v>40936</v>
      </c>
      <c r="AP23860" s="229">
        <v>139265.87</v>
      </c>
    </row>
    <row r="23861" spans="41:42" x14ac:dyDescent="0.55000000000000004">
      <c r="AO23861" s="228" t="s">
        <v>46273</v>
      </c>
      <c r="AP23861" s="229">
        <v>45232.14</v>
      </c>
    </row>
    <row r="23862" spans="41:42" x14ac:dyDescent="0.55000000000000004">
      <c r="AO23862" s="228" t="s">
        <v>36924</v>
      </c>
      <c r="AP23862" s="229">
        <v>227211.16</v>
      </c>
    </row>
    <row r="23863" spans="41:42" x14ac:dyDescent="0.55000000000000004">
      <c r="AO23863" s="228" t="s">
        <v>54724</v>
      </c>
      <c r="AP23863" s="229">
        <v>7100</v>
      </c>
    </row>
    <row r="23864" spans="41:42" x14ac:dyDescent="0.55000000000000004">
      <c r="AO23864" s="228" t="s">
        <v>40937</v>
      </c>
      <c r="AP23864" s="229">
        <v>98208.05</v>
      </c>
    </row>
    <row r="23865" spans="41:42" x14ac:dyDescent="0.55000000000000004">
      <c r="AO23865" s="228" t="s">
        <v>40938</v>
      </c>
      <c r="AP23865" s="229">
        <v>116583.5</v>
      </c>
    </row>
    <row r="23866" spans="41:42" x14ac:dyDescent="0.55000000000000004">
      <c r="AO23866" s="228" t="s">
        <v>49502</v>
      </c>
      <c r="AP23866" s="229">
        <v>4000</v>
      </c>
    </row>
    <row r="23867" spans="41:42" x14ac:dyDescent="0.55000000000000004">
      <c r="AO23867" s="228" t="s">
        <v>43431</v>
      </c>
      <c r="AP23867" s="229">
        <v>44072.42</v>
      </c>
    </row>
    <row r="23868" spans="41:42" x14ac:dyDescent="0.55000000000000004">
      <c r="AO23868" s="228" t="s">
        <v>48600</v>
      </c>
      <c r="AP23868" s="229">
        <v>4957.88</v>
      </c>
    </row>
    <row r="23869" spans="41:42" x14ac:dyDescent="0.55000000000000004">
      <c r="AO23869" s="228" t="s">
        <v>46274</v>
      </c>
      <c r="AP23869" s="229">
        <v>21365.52</v>
      </c>
    </row>
    <row r="23870" spans="41:42" x14ac:dyDescent="0.55000000000000004">
      <c r="AO23870" s="228" t="s">
        <v>40939</v>
      </c>
      <c r="AP23870" s="229">
        <v>483769.67</v>
      </c>
    </row>
    <row r="23871" spans="41:42" x14ac:dyDescent="0.55000000000000004">
      <c r="AO23871" s="228" t="s">
        <v>43432</v>
      </c>
      <c r="AP23871" s="229">
        <v>128800</v>
      </c>
    </row>
    <row r="23872" spans="41:42" x14ac:dyDescent="0.55000000000000004">
      <c r="AO23872" s="228" t="s">
        <v>43433</v>
      </c>
      <c r="AP23872" s="229">
        <v>227755.75</v>
      </c>
    </row>
    <row r="23873" spans="41:42" x14ac:dyDescent="0.55000000000000004">
      <c r="AO23873" s="228" t="s">
        <v>40940</v>
      </c>
      <c r="AP23873" s="229">
        <v>20311.509999999998</v>
      </c>
    </row>
    <row r="23874" spans="41:42" x14ac:dyDescent="0.55000000000000004">
      <c r="AO23874" s="228" t="s">
        <v>48601</v>
      </c>
      <c r="AP23874" s="229">
        <v>55696.59</v>
      </c>
    </row>
    <row r="23875" spans="41:42" x14ac:dyDescent="0.55000000000000004">
      <c r="AO23875" s="228" t="s">
        <v>35910</v>
      </c>
      <c r="AP23875" s="229">
        <v>120907.54</v>
      </c>
    </row>
    <row r="23876" spans="41:42" x14ac:dyDescent="0.55000000000000004">
      <c r="AO23876" s="228" t="s">
        <v>40941</v>
      </c>
      <c r="AP23876" s="229">
        <v>40675.440000000002</v>
      </c>
    </row>
    <row r="23877" spans="41:42" x14ac:dyDescent="0.55000000000000004">
      <c r="AO23877" s="228" t="s">
        <v>35911</v>
      </c>
      <c r="AP23877" s="229">
        <v>8025.26</v>
      </c>
    </row>
    <row r="23878" spans="41:42" x14ac:dyDescent="0.55000000000000004">
      <c r="AO23878" s="228" t="s">
        <v>35912</v>
      </c>
      <c r="AP23878" s="229">
        <v>42935.94</v>
      </c>
    </row>
    <row r="23879" spans="41:42" x14ac:dyDescent="0.55000000000000004">
      <c r="AO23879" s="228" t="s">
        <v>43434</v>
      </c>
      <c r="AP23879" s="229">
        <v>59.5</v>
      </c>
    </row>
    <row r="23880" spans="41:42" x14ac:dyDescent="0.55000000000000004">
      <c r="AO23880" s="228" t="s">
        <v>46275</v>
      </c>
      <c r="AP23880" s="229">
        <v>47.96</v>
      </c>
    </row>
    <row r="23881" spans="41:42" x14ac:dyDescent="0.55000000000000004">
      <c r="AO23881" s="228" t="s">
        <v>47677</v>
      </c>
      <c r="AP23881" s="229">
        <v>245.34</v>
      </c>
    </row>
    <row r="23882" spans="41:42" x14ac:dyDescent="0.55000000000000004">
      <c r="AO23882" s="228" t="s">
        <v>49503</v>
      </c>
      <c r="AP23882" s="229">
        <v>12.91</v>
      </c>
    </row>
    <row r="23883" spans="41:42" x14ac:dyDescent="0.55000000000000004">
      <c r="AO23883" s="228" t="s">
        <v>43435</v>
      </c>
      <c r="AP23883" s="229">
        <v>105022.31</v>
      </c>
    </row>
    <row r="23884" spans="41:42" x14ac:dyDescent="0.55000000000000004">
      <c r="AO23884" s="228" t="s">
        <v>35913</v>
      </c>
      <c r="AP23884" s="229">
        <v>93964.77</v>
      </c>
    </row>
    <row r="23885" spans="41:42" x14ac:dyDescent="0.55000000000000004">
      <c r="AO23885" s="228" t="s">
        <v>48602</v>
      </c>
      <c r="AP23885" s="229">
        <v>9336</v>
      </c>
    </row>
    <row r="23886" spans="41:42" x14ac:dyDescent="0.55000000000000004">
      <c r="AO23886" s="228" t="s">
        <v>48603</v>
      </c>
      <c r="AP23886" s="229">
        <v>545.69000000000005</v>
      </c>
    </row>
    <row r="23887" spans="41:42" x14ac:dyDescent="0.55000000000000004">
      <c r="AO23887" s="228" t="s">
        <v>48604</v>
      </c>
      <c r="AP23887" s="229">
        <v>466.86</v>
      </c>
    </row>
    <row r="23888" spans="41:42" x14ac:dyDescent="0.55000000000000004">
      <c r="AO23888" s="228" t="s">
        <v>40942</v>
      </c>
      <c r="AP23888" s="229">
        <v>67462.33</v>
      </c>
    </row>
    <row r="23889" spans="41:42" x14ac:dyDescent="0.55000000000000004">
      <c r="AO23889" s="228" t="s">
        <v>43436</v>
      </c>
      <c r="AP23889" s="229">
        <v>16210.93</v>
      </c>
    </row>
    <row r="23890" spans="41:42" x14ac:dyDescent="0.55000000000000004">
      <c r="AO23890" s="228" t="s">
        <v>36925</v>
      </c>
      <c r="AP23890" s="229">
        <v>4490</v>
      </c>
    </row>
    <row r="23891" spans="41:42" x14ac:dyDescent="0.55000000000000004">
      <c r="AO23891" s="228" t="s">
        <v>47678</v>
      </c>
      <c r="AP23891" s="229">
        <v>3250</v>
      </c>
    </row>
    <row r="23892" spans="41:42" x14ac:dyDescent="0.55000000000000004">
      <c r="AO23892" s="228" t="s">
        <v>36926</v>
      </c>
      <c r="AP23892" s="229">
        <v>340767.63</v>
      </c>
    </row>
    <row r="23893" spans="41:42" x14ac:dyDescent="0.55000000000000004">
      <c r="AO23893" s="228" t="s">
        <v>36927</v>
      </c>
      <c r="AP23893" s="229">
        <v>240009.95</v>
      </c>
    </row>
    <row r="23894" spans="41:42" x14ac:dyDescent="0.55000000000000004">
      <c r="AO23894" s="228" t="s">
        <v>40943</v>
      </c>
      <c r="AP23894" s="229">
        <v>82593.509999999995</v>
      </c>
    </row>
    <row r="23895" spans="41:42" x14ac:dyDescent="0.55000000000000004">
      <c r="AO23895" s="228" t="s">
        <v>49504</v>
      </c>
      <c r="AP23895" s="229">
        <v>12094.68</v>
      </c>
    </row>
    <row r="23896" spans="41:42" x14ac:dyDescent="0.55000000000000004">
      <c r="AO23896" s="228" t="s">
        <v>40944</v>
      </c>
      <c r="AP23896" s="229">
        <v>207973.94</v>
      </c>
    </row>
    <row r="23897" spans="41:42" x14ac:dyDescent="0.55000000000000004">
      <c r="AO23897" s="228" t="s">
        <v>40945</v>
      </c>
      <c r="AP23897" s="229">
        <v>729090.84</v>
      </c>
    </row>
    <row r="23898" spans="41:42" x14ac:dyDescent="0.55000000000000004">
      <c r="AO23898" s="228" t="s">
        <v>43437</v>
      </c>
      <c r="AP23898" s="229">
        <v>5939.85</v>
      </c>
    </row>
    <row r="23899" spans="41:42" x14ac:dyDescent="0.55000000000000004">
      <c r="AO23899" s="228" t="s">
        <v>40946</v>
      </c>
      <c r="AP23899" s="229">
        <v>85152.29</v>
      </c>
    </row>
    <row r="23900" spans="41:42" x14ac:dyDescent="0.55000000000000004">
      <c r="AO23900" s="228" t="s">
        <v>40947</v>
      </c>
      <c r="AP23900" s="229">
        <v>248560.4</v>
      </c>
    </row>
    <row r="23901" spans="41:42" x14ac:dyDescent="0.55000000000000004">
      <c r="AO23901" s="228" t="s">
        <v>39649</v>
      </c>
      <c r="AP23901" s="229">
        <v>392311.69</v>
      </c>
    </row>
    <row r="23902" spans="41:42" x14ac:dyDescent="0.55000000000000004">
      <c r="AO23902" s="228" t="s">
        <v>47679</v>
      </c>
      <c r="AP23902" s="229">
        <v>69077.19</v>
      </c>
    </row>
    <row r="23903" spans="41:42" x14ac:dyDescent="0.55000000000000004">
      <c r="AO23903" s="228" t="s">
        <v>47680</v>
      </c>
      <c r="AP23903" s="229">
        <v>7431.5</v>
      </c>
    </row>
    <row r="23904" spans="41:42" x14ac:dyDescent="0.55000000000000004">
      <c r="AO23904" s="228" t="s">
        <v>46276</v>
      </c>
      <c r="AP23904" s="229">
        <v>23312.59</v>
      </c>
    </row>
    <row r="23905" spans="41:42" x14ac:dyDescent="0.55000000000000004">
      <c r="AO23905" s="228" t="s">
        <v>43438</v>
      </c>
      <c r="AP23905" s="229">
        <v>35796.5</v>
      </c>
    </row>
    <row r="23906" spans="41:42" x14ac:dyDescent="0.55000000000000004">
      <c r="AO23906" s="228" t="s">
        <v>47681</v>
      </c>
      <c r="AP23906" s="229">
        <v>10282.120000000001</v>
      </c>
    </row>
    <row r="23907" spans="41:42" x14ac:dyDescent="0.55000000000000004">
      <c r="AO23907" s="228" t="s">
        <v>47682</v>
      </c>
      <c r="AP23907" s="229">
        <v>1428.35</v>
      </c>
    </row>
    <row r="23908" spans="41:42" x14ac:dyDescent="0.55000000000000004">
      <c r="AO23908" s="228" t="s">
        <v>47683</v>
      </c>
      <c r="AP23908" s="229">
        <v>1226.32</v>
      </c>
    </row>
    <row r="23909" spans="41:42" x14ac:dyDescent="0.55000000000000004">
      <c r="AO23909" s="228" t="s">
        <v>48605</v>
      </c>
      <c r="AP23909" s="229">
        <v>17824.849999999999</v>
      </c>
    </row>
    <row r="23910" spans="41:42" x14ac:dyDescent="0.55000000000000004">
      <c r="AO23910" s="228" t="s">
        <v>43439</v>
      </c>
      <c r="AP23910" s="229">
        <v>25010.77</v>
      </c>
    </row>
    <row r="23911" spans="41:42" x14ac:dyDescent="0.55000000000000004">
      <c r="AO23911" s="228" t="s">
        <v>43440</v>
      </c>
      <c r="AP23911" s="229">
        <v>14146.56</v>
      </c>
    </row>
    <row r="23912" spans="41:42" x14ac:dyDescent="0.55000000000000004">
      <c r="AO23912" s="228" t="s">
        <v>43441</v>
      </c>
      <c r="AP23912" s="229">
        <v>28243</v>
      </c>
    </row>
    <row r="23913" spans="41:42" x14ac:dyDescent="0.55000000000000004">
      <c r="AO23913" s="228" t="s">
        <v>47684</v>
      </c>
      <c r="AP23913" s="229">
        <v>8592.4599999999991</v>
      </c>
    </row>
    <row r="23914" spans="41:42" x14ac:dyDescent="0.55000000000000004">
      <c r="AO23914" s="228" t="s">
        <v>50849</v>
      </c>
      <c r="AP23914" s="229">
        <v>138.19999999999999</v>
      </c>
    </row>
    <row r="23915" spans="41:42" x14ac:dyDescent="0.55000000000000004">
      <c r="AO23915" s="228" t="s">
        <v>46277</v>
      </c>
      <c r="AP23915" s="229">
        <v>114274.8</v>
      </c>
    </row>
    <row r="23916" spans="41:42" x14ac:dyDescent="0.55000000000000004">
      <c r="AO23916" s="228" t="s">
        <v>47685</v>
      </c>
      <c r="AP23916" s="229">
        <v>28856.28</v>
      </c>
    </row>
    <row r="23917" spans="41:42" x14ac:dyDescent="0.55000000000000004">
      <c r="AO23917" s="228" t="s">
        <v>48606</v>
      </c>
      <c r="AP23917" s="229">
        <v>920.38</v>
      </c>
    </row>
    <row r="23918" spans="41:42" x14ac:dyDescent="0.55000000000000004">
      <c r="AO23918" s="228" t="s">
        <v>46278</v>
      </c>
      <c r="AP23918" s="229">
        <v>180277.27</v>
      </c>
    </row>
    <row r="23919" spans="41:42" x14ac:dyDescent="0.55000000000000004">
      <c r="AO23919" s="228" t="s">
        <v>47686</v>
      </c>
      <c r="AP23919" s="229">
        <v>3927.38</v>
      </c>
    </row>
    <row r="23920" spans="41:42" x14ac:dyDescent="0.55000000000000004">
      <c r="AO23920" s="228" t="s">
        <v>48607</v>
      </c>
      <c r="AP23920" s="229">
        <v>205.07</v>
      </c>
    </row>
    <row r="23921" spans="41:42" x14ac:dyDescent="0.55000000000000004">
      <c r="AO23921" s="228" t="s">
        <v>48608</v>
      </c>
      <c r="AP23921" s="229">
        <v>572.71</v>
      </c>
    </row>
    <row r="23922" spans="41:42" x14ac:dyDescent="0.55000000000000004">
      <c r="AO23922" s="228" t="s">
        <v>54725</v>
      </c>
      <c r="AP23922" s="229">
        <v>3140</v>
      </c>
    </row>
    <row r="23923" spans="41:42" x14ac:dyDescent="0.55000000000000004">
      <c r="AO23923" s="228" t="s">
        <v>47687</v>
      </c>
      <c r="AP23923" s="229">
        <v>7664.58</v>
      </c>
    </row>
    <row r="23924" spans="41:42" x14ac:dyDescent="0.55000000000000004">
      <c r="AO23924" s="228" t="s">
        <v>54726</v>
      </c>
      <c r="AP23924" s="229">
        <v>10724.43</v>
      </c>
    </row>
    <row r="23925" spans="41:42" x14ac:dyDescent="0.55000000000000004">
      <c r="AO23925" s="228" t="s">
        <v>43442</v>
      </c>
      <c r="AP23925" s="229">
        <v>63015.82</v>
      </c>
    </row>
    <row r="23926" spans="41:42" x14ac:dyDescent="0.55000000000000004">
      <c r="AO23926" s="228" t="s">
        <v>48609</v>
      </c>
      <c r="AP23926" s="229">
        <v>6683.01</v>
      </c>
    </row>
    <row r="23927" spans="41:42" x14ac:dyDescent="0.55000000000000004">
      <c r="AO23927" s="228" t="s">
        <v>54727</v>
      </c>
      <c r="AP23927" s="229">
        <v>4000</v>
      </c>
    </row>
    <row r="23928" spans="41:42" x14ac:dyDescent="0.55000000000000004">
      <c r="AO23928" s="228" t="s">
        <v>54728</v>
      </c>
      <c r="AP23928" s="229">
        <v>1400</v>
      </c>
    </row>
    <row r="23929" spans="41:42" x14ac:dyDescent="0.55000000000000004">
      <c r="AO23929" s="228" t="s">
        <v>50850</v>
      </c>
      <c r="AP23929" s="229">
        <v>2080.08</v>
      </c>
    </row>
    <row r="23930" spans="41:42" x14ac:dyDescent="0.55000000000000004">
      <c r="AO23930" s="228" t="s">
        <v>48610</v>
      </c>
      <c r="AP23930" s="229">
        <v>1600.19</v>
      </c>
    </row>
    <row r="23931" spans="41:42" x14ac:dyDescent="0.55000000000000004">
      <c r="AO23931" s="228" t="s">
        <v>54729</v>
      </c>
      <c r="AP23931" s="229">
        <v>899.2</v>
      </c>
    </row>
    <row r="23932" spans="41:42" x14ac:dyDescent="0.55000000000000004">
      <c r="AO23932" s="228" t="s">
        <v>50851</v>
      </c>
      <c r="AP23932" s="229">
        <v>9888.48</v>
      </c>
    </row>
    <row r="23933" spans="41:42" x14ac:dyDescent="0.55000000000000004">
      <c r="AO23933" s="228" t="s">
        <v>43443</v>
      </c>
      <c r="AP23933" s="229">
        <v>20158.330000000002</v>
      </c>
    </row>
    <row r="23934" spans="41:42" x14ac:dyDescent="0.55000000000000004">
      <c r="AO23934" s="228" t="s">
        <v>50852</v>
      </c>
      <c r="AP23934" s="229">
        <v>8970.7999999999993</v>
      </c>
    </row>
    <row r="23935" spans="41:42" x14ac:dyDescent="0.55000000000000004">
      <c r="AO23935" s="228" t="s">
        <v>47688</v>
      </c>
      <c r="AP23935" s="229">
        <v>3257.6</v>
      </c>
    </row>
    <row r="23936" spans="41:42" x14ac:dyDescent="0.55000000000000004">
      <c r="AO23936" s="228" t="s">
        <v>47689</v>
      </c>
      <c r="AP23936" s="229">
        <v>32400.21</v>
      </c>
    </row>
    <row r="23937" spans="41:42" x14ac:dyDescent="0.55000000000000004">
      <c r="AO23937" s="228" t="s">
        <v>46279</v>
      </c>
      <c r="AP23937" s="229">
        <v>1300</v>
      </c>
    </row>
    <row r="23938" spans="41:42" x14ac:dyDescent="0.55000000000000004">
      <c r="AO23938" s="228" t="s">
        <v>48611</v>
      </c>
      <c r="AP23938" s="229">
        <v>4292.3599999999997</v>
      </c>
    </row>
    <row r="23939" spans="41:42" x14ac:dyDescent="0.55000000000000004">
      <c r="AO23939" s="228" t="s">
        <v>54730</v>
      </c>
      <c r="AP23939" s="229">
        <v>185.71</v>
      </c>
    </row>
    <row r="23940" spans="41:42" x14ac:dyDescent="0.55000000000000004">
      <c r="AO23940" s="228" t="s">
        <v>50853</v>
      </c>
      <c r="AP23940" s="229">
        <v>5855.33</v>
      </c>
    </row>
    <row r="23941" spans="41:42" x14ac:dyDescent="0.55000000000000004">
      <c r="AO23941" s="228" t="s">
        <v>49505</v>
      </c>
      <c r="AP23941" s="229">
        <v>839.58</v>
      </c>
    </row>
    <row r="23942" spans="41:42" x14ac:dyDescent="0.55000000000000004">
      <c r="AO23942" s="228" t="s">
        <v>54731</v>
      </c>
      <c r="AP23942" s="229">
        <v>20.059999999999999</v>
      </c>
    </row>
    <row r="23943" spans="41:42" x14ac:dyDescent="0.55000000000000004">
      <c r="AO23943" s="228" t="s">
        <v>43444</v>
      </c>
      <c r="AP23943" s="229">
        <v>6518.47</v>
      </c>
    </row>
    <row r="23944" spans="41:42" x14ac:dyDescent="0.55000000000000004">
      <c r="AO23944" s="228" t="s">
        <v>47690</v>
      </c>
      <c r="AP23944" s="229">
        <v>8828.7000000000007</v>
      </c>
    </row>
    <row r="23945" spans="41:42" x14ac:dyDescent="0.55000000000000004">
      <c r="AO23945" s="228" t="s">
        <v>50854</v>
      </c>
      <c r="AP23945" s="229">
        <v>2274.64</v>
      </c>
    </row>
    <row r="23946" spans="41:42" x14ac:dyDescent="0.55000000000000004">
      <c r="AO23946" s="228" t="s">
        <v>50855</v>
      </c>
      <c r="AP23946" s="229">
        <v>376.84</v>
      </c>
    </row>
    <row r="23947" spans="41:42" x14ac:dyDescent="0.55000000000000004">
      <c r="AO23947" s="228" t="s">
        <v>47691</v>
      </c>
      <c r="AP23947" s="229">
        <v>122724.18</v>
      </c>
    </row>
    <row r="23948" spans="41:42" x14ac:dyDescent="0.55000000000000004">
      <c r="AO23948" s="228" t="s">
        <v>47692</v>
      </c>
      <c r="AP23948" s="229">
        <v>20629.12</v>
      </c>
    </row>
    <row r="23949" spans="41:42" x14ac:dyDescent="0.55000000000000004">
      <c r="AO23949" s="228" t="s">
        <v>48612</v>
      </c>
      <c r="AP23949" s="229">
        <v>821.47</v>
      </c>
    </row>
    <row r="23950" spans="41:42" x14ac:dyDescent="0.55000000000000004">
      <c r="AO23950" s="228" t="s">
        <v>48613</v>
      </c>
      <c r="AP23950" s="229">
        <v>2459.52</v>
      </c>
    </row>
    <row r="23951" spans="41:42" x14ac:dyDescent="0.55000000000000004">
      <c r="AO23951" s="228" t="s">
        <v>47693</v>
      </c>
      <c r="AP23951" s="229">
        <v>285023.90000000002</v>
      </c>
    </row>
    <row r="23952" spans="41:42" x14ac:dyDescent="0.55000000000000004">
      <c r="AO23952" s="228" t="s">
        <v>48614</v>
      </c>
      <c r="AP23952" s="229">
        <v>194.8</v>
      </c>
    </row>
    <row r="23953" spans="41:42" x14ac:dyDescent="0.55000000000000004">
      <c r="AO23953" s="228" t="s">
        <v>54732</v>
      </c>
      <c r="AP23953" s="229">
        <v>1749</v>
      </c>
    </row>
    <row r="23954" spans="41:42" x14ac:dyDescent="0.55000000000000004">
      <c r="AO23954" s="228" t="s">
        <v>54733</v>
      </c>
      <c r="AP23954" s="229">
        <v>145.46</v>
      </c>
    </row>
    <row r="23955" spans="41:42" x14ac:dyDescent="0.55000000000000004">
      <c r="AO23955" s="228" t="s">
        <v>48615</v>
      </c>
      <c r="AP23955" s="229">
        <v>2354.7600000000002</v>
      </c>
    </row>
    <row r="23956" spans="41:42" x14ac:dyDescent="0.55000000000000004">
      <c r="AO23956" s="228" t="s">
        <v>46280</v>
      </c>
      <c r="AP23956" s="229">
        <v>11014.61</v>
      </c>
    </row>
    <row r="23957" spans="41:42" x14ac:dyDescent="0.55000000000000004">
      <c r="AO23957" s="228" t="s">
        <v>54734</v>
      </c>
      <c r="AP23957" s="229">
        <v>11848.08</v>
      </c>
    </row>
    <row r="23958" spans="41:42" x14ac:dyDescent="0.55000000000000004">
      <c r="AO23958" s="228" t="s">
        <v>43445</v>
      </c>
      <c r="AP23958" s="229">
        <v>72905.289999999994</v>
      </c>
    </row>
    <row r="23959" spans="41:42" x14ac:dyDescent="0.55000000000000004">
      <c r="AO23959" s="228" t="s">
        <v>48616</v>
      </c>
      <c r="AP23959" s="229">
        <v>360</v>
      </c>
    </row>
    <row r="23960" spans="41:42" x14ac:dyDescent="0.55000000000000004">
      <c r="AO23960" s="228" t="s">
        <v>46281</v>
      </c>
      <c r="AP23960" s="229">
        <v>1488.75</v>
      </c>
    </row>
    <row r="23961" spans="41:42" x14ac:dyDescent="0.55000000000000004">
      <c r="AO23961" s="228" t="s">
        <v>54735</v>
      </c>
      <c r="AP23961" s="229">
        <v>448.02</v>
      </c>
    </row>
    <row r="23962" spans="41:42" x14ac:dyDescent="0.55000000000000004">
      <c r="AO23962" s="228" t="s">
        <v>48617</v>
      </c>
      <c r="AP23962" s="229">
        <v>3256.55</v>
      </c>
    </row>
    <row r="23963" spans="41:42" x14ac:dyDescent="0.55000000000000004">
      <c r="AO23963" s="228" t="s">
        <v>54736</v>
      </c>
      <c r="AP23963" s="229">
        <v>6000</v>
      </c>
    </row>
    <row r="23964" spans="41:42" x14ac:dyDescent="0.55000000000000004">
      <c r="AO23964" s="228" t="s">
        <v>48618</v>
      </c>
      <c r="AP23964" s="229">
        <v>31940</v>
      </c>
    </row>
    <row r="23965" spans="41:42" x14ac:dyDescent="0.55000000000000004">
      <c r="AO23965" s="228" t="s">
        <v>40948</v>
      </c>
      <c r="AP23965" s="229">
        <v>2844946.21</v>
      </c>
    </row>
    <row r="23966" spans="41:42" x14ac:dyDescent="0.55000000000000004">
      <c r="AO23966" s="228" t="s">
        <v>48619</v>
      </c>
      <c r="AP23966" s="229">
        <v>502.33</v>
      </c>
    </row>
    <row r="23967" spans="41:42" x14ac:dyDescent="0.55000000000000004">
      <c r="AO23967" s="228" t="s">
        <v>47694</v>
      </c>
      <c r="AP23967" s="229">
        <v>80021.05</v>
      </c>
    </row>
    <row r="23968" spans="41:42" x14ac:dyDescent="0.55000000000000004">
      <c r="AO23968" s="228" t="s">
        <v>47695</v>
      </c>
      <c r="AP23968" s="229">
        <v>33840.33</v>
      </c>
    </row>
    <row r="23969" spans="41:42" x14ac:dyDescent="0.55000000000000004">
      <c r="AO23969" s="228" t="s">
        <v>46282</v>
      </c>
      <c r="AP23969" s="229">
        <v>189649.75</v>
      </c>
    </row>
    <row r="23970" spans="41:42" x14ac:dyDescent="0.55000000000000004">
      <c r="AO23970" s="228" t="s">
        <v>48620</v>
      </c>
      <c r="AP23970" s="229">
        <v>75485.679999999993</v>
      </c>
    </row>
    <row r="23971" spans="41:42" x14ac:dyDescent="0.55000000000000004">
      <c r="AO23971" s="228" t="s">
        <v>46283</v>
      </c>
      <c r="AP23971" s="229">
        <v>172340</v>
      </c>
    </row>
    <row r="23972" spans="41:42" x14ac:dyDescent="0.55000000000000004">
      <c r="AO23972" s="228" t="s">
        <v>49506</v>
      </c>
      <c r="AP23972" s="229">
        <v>15918.85</v>
      </c>
    </row>
    <row r="23973" spans="41:42" x14ac:dyDescent="0.55000000000000004">
      <c r="AO23973" s="228" t="s">
        <v>46284</v>
      </c>
      <c r="AP23973" s="229">
        <v>153090.9</v>
      </c>
    </row>
    <row r="23974" spans="41:42" x14ac:dyDescent="0.55000000000000004">
      <c r="AO23974" s="228" t="s">
        <v>40949</v>
      </c>
      <c r="AP23974" s="229">
        <v>3239518.52</v>
      </c>
    </row>
    <row r="23975" spans="41:42" x14ac:dyDescent="0.55000000000000004">
      <c r="AO23975" s="228" t="s">
        <v>43446</v>
      </c>
      <c r="AP23975" s="229">
        <v>29944.7</v>
      </c>
    </row>
    <row r="23976" spans="41:42" x14ac:dyDescent="0.55000000000000004">
      <c r="AO23976" s="228" t="s">
        <v>48621</v>
      </c>
      <c r="AP23976" s="229">
        <v>7931.25</v>
      </c>
    </row>
    <row r="23977" spans="41:42" x14ac:dyDescent="0.55000000000000004">
      <c r="AO23977" s="228" t="s">
        <v>48622</v>
      </c>
      <c r="AP23977" s="229">
        <v>148295.01</v>
      </c>
    </row>
    <row r="23978" spans="41:42" x14ac:dyDescent="0.55000000000000004">
      <c r="AO23978" s="228" t="s">
        <v>46285</v>
      </c>
      <c r="AP23978" s="229">
        <v>19222.23</v>
      </c>
    </row>
    <row r="23979" spans="41:42" x14ac:dyDescent="0.55000000000000004">
      <c r="AO23979" s="228" t="s">
        <v>47696</v>
      </c>
      <c r="AP23979" s="229">
        <v>11029</v>
      </c>
    </row>
    <row r="23980" spans="41:42" x14ac:dyDescent="0.55000000000000004">
      <c r="AO23980" s="228" t="s">
        <v>47697</v>
      </c>
      <c r="AP23980" s="229">
        <v>31911.3</v>
      </c>
    </row>
    <row r="23981" spans="41:42" x14ac:dyDescent="0.55000000000000004">
      <c r="AO23981" s="228" t="s">
        <v>40950</v>
      </c>
      <c r="AP23981" s="229">
        <v>28087.42</v>
      </c>
    </row>
    <row r="23982" spans="41:42" x14ac:dyDescent="0.55000000000000004">
      <c r="AO23982" s="228" t="s">
        <v>43447</v>
      </c>
      <c r="AP23982" s="229">
        <v>34505.93</v>
      </c>
    </row>
    <row r="23983" spans="41:42" x14ac:dyDescent="0.55000000000000004">
      <c r="AO23983" s="228" t="s">
        <v>49507</v>
      </c>
      <c r="AP23983" s="229">
        <v>385.5</v>
      </c>
    </row>
    <row r="23984" spans="41:42" x14ac:dyDescent="0.55000000000000004">
      <c r="AO23984" s="228" t="s">
        <v>48623</v>
      </c>
      <c r="AP23984" s="229">
        <v>989.58</v>
      </c>
    </row>
    <row r="23985" spans="41:42" x14ac:dyDescent="0.55000000000000004">
      <c r="AO23985" s="228" t="s">
        <v>49508</v>
      </c>
      <c r="AP23985" s="229">
        <v>1126.96</v>
      </c>
    </row>
    <row r="23986" spans="41:42" x14ac:dyDescent="0.55000000000000004">
      <c r="AO23986" s="228" t="s">
        <v>54737</v>
      </c>
      <c r="AP23986" s="229">
        <v>6263.13</v>
      </c>
    </row>
    <row r="23987" spans="41:42" x14ac:dyDescent="0.55000000000000004">
      <c r="AO23987" s="228" t="s">
        <v>47698</v>
      </c>
      <c r="AP23987" s="229">
        <v>1854.78</v>
      </c>
    </row>
    <row r="23988" spans="41:42" x14ac:dyDescent="0.55000000000000004">
      <c r="AO23988" s="228" t="s">
        <v>46286</v>
      </c>
      <c r="AP23988" s="229">
        <v>115017</v>
      </c>
    </row>
    <row r="23989" spans="41:42" x14ac:dyDescent="0.55000000000000004">
      <c r="AO23989" s="228" t="s">
        <v>40951</v>
      </c>
      <c r="AP23989" s="229">
        <v>159443.26</v>
      </c>
    </row>
    <row r="23990" spans="41:42" x14ac:dyDescent="0.55000000000000004">
      <c r="AO23990" s="228" t="s">
        <v>49509</v>
      </c>
      <c r="AP23990" s="229">
        <v>480150</v>
      </c>
    </row>
    <row r="23991" spans="41:42" x14ac:dyDescent="0.55000000000000004">
      <c r="AO23991" s="228" t="s">
        <v>43448</v>
      </c>
      <c r="AP23991" s="229">
        <v>1748.31</v>
      </c>
    </row>
    <row r="23992" spans="41:42" x14ac:dyDescent="0.55000000000000004">
      <c r="AO23992" s="228" t="s">
        <v>49510</v>
      </c>
      <c r="AP23992" s="229">
        <v>1793.2</v>
      </c>
    </row>
    <row r="23993" spans="41:42" x14ac:dyDescent="0.55000000000000004">
      <c r="AO23993" s="228" t="s">
        <v>40952</v>
      </c>
      <c r="AP23993" s="229">
        <v>564193.67000000004</v>
      </c>
    </row>
    <row r="23994" spans="41:42" x14ac:dyDescent="0.55000000000000004">
      <c r="AO23994" s="228" t="s">
        <v>49511</v>
      </c>
      <c r="AP23994" s="229">
        <v>960</v>
      </c>
    </row>
    <row r="23995" spans="41:42" x14ac:dyDescent="0.55000000000000004">
      <c r="AO23995" s="228" t="s">
        <v>49512</v>
      </c>
      <c r="AP23995" s="229">
        <v>28266</v>
      </c>
    </row>
    <row r="23996" spans="41:42" x14ac:dyDescent="0.55000000000000004">
      <c r="AO23996" s="228" t="s">
        <v>48624</v>
      </c>
      <c r="AP23996" s="229">
        <v>103664.35</v>
      </c>
    </row>
    <row r="23997" spans="41:42" x14ac:dyDescent="0.55000000000000004">
      <c r="AO23997" s="228" t="s">
        <v>47699</v>
      </c>
      <c r="AP23997" s="229">
        <v>3279.21</v>
      </c>
    </row>
    <row r="23998" spans="41:42" x14ac:dyDescent="0.55000000000000004">
      <c r="AO23998" s="228" t="s">
        <v>40953</v>
      </c>
      <c r="AP23998" s="229">
        <v>589939.16</v>
      </c>
    </row>
    <row r="23999" spans="41:42" x14ac:dyDescent="0.55000000000000004">
      <c r="AO23999" s="228" t="s">
        <v>40954</v>
      </c>
      <c r="AP23999" s="229">
        <v>1682810.15</v>
      </c>
    </row>
    <row r="24000" spans="41:42" x14ac:dyDescent="0.55000000000000004">
      <c r="AO24000" s="228" t="s">
        <v>40955</v>
      </c>
      <c r="AP24000" s="229">
        <v>580.24</v>
      </c>
    </row>
    <row r="24001" spans="41:42" x14ac:dyDescent="0.55000000000000004">
      <c r="AO24001" s="228" t="s">
        <v>40956</v>
      </c>
      <c r="AP24001" s="229">
        <v>548701.93999999994</v>
      </c>
    </row>
    <row r="24002" spans="41:42" x14ac:dyDescent="0.55000000000000004">
      <c r="AO24002" s="228" t="s">
        <v>46287</v>
      </c>
      <c r="AP24002" s="229">
        <v>15636.39</v>
      </c>
    </row>
    <row r="24003" spans="41:42" x14ac:dyDescent="0.55000000000000004">
      <c r="AO24003" s="228" t="s">
        <v>40957</v>
      </c>
      <c r="AP24003" s="229">
        <v>94.77</v>
      </c>
    </row>
    <row r="24004" spans="41:42" x14ac:dyDescent="0.55000000000000004">
      <c r="AO24004" s="228" t="s">
        <v>46288</v>
      </c>
      <c r="AP24004" s="229">
        <v>2137.4499999999998</v>
      </c>
    </row>
    <row r="24005" spans="41:42" x14ac:dyDescent="0.55000000000000004">
      <c r="AO24005" s="228" t="s">
        <v>46289</v>
      </c>
      <c r="AP24005" s="229">
        <v>33.49</v>
      </c>
    </row>
    <row r="24006" spans="41:42" x14ac:dyDescent="0.55000000000000004">
      <c r="AO24006" s="228" t="s">
        <v>48625</v>
      </c>
      <c r="AP24006" s="229">
        <v>7.84</v>
      </c>
    </row>
    <row r="24007" spans="41:42" x14ac:dyDescent="0.55000000000000004">
      <c r="AO24007" s="228" t="s">
        <v>40958</v>
      </c>
      <c r="AP24007" s="229">
        <v>2450233.7000000002</v>
      </c>
    </row>
    <row r="24008" spans="41:42" x14ac:dyDescent="0.55000000000000004">
      <c r="AO24008" s="228" t="s">
        <v>40959</v>
      </c>
      <c r="AP24008" s="229">
        <v>771062.32</v>
      </c>
    </row>
    <row r="24009" spans="41:42" x14ac:dyDescent="0.55000000000000004">
      <c r="AO24009" s="228" t="s">
        <v>43449</v>
      </c>
      <c r="AP24009" s="229">
        <v>176175.48</v>
      </c>
    </row>
    <row r="24010" spans="41:42" x14ac:dyDescent="0.55000000000000004">
      <c r="AO24010" s="228" t="s">
        <v>46290</v>
      </c>
      <c r="AP24010" s="229">
        <v>260695.56</v>
      </c>
    </row>
    <row r="24011" spans="41:42" x14ac:dyDescent="0.55000000000000004">
      <c r="AO24011" s="228" t="s">
        <v>49513</v>
      </c>
      <c r="AP24011" s="229">
        <v>4970.13</v>
      </c>
    </row>
    <row r="24012" spans="41:42" x14ac:dyDescent="0.55000000000000004">
      <c r="AO24012" s="228" t="s">
        <v>49514</v>
      </c>
      <c r="AP24012" s="229">
        <v>257168.24</v>
      </c>
    </row>
    <row r="24013" spans="41:42" x14ac:dyDescent="0.55000000000000004">
      <c r="AO24013" s="228" t="s">
        <v>40960</v>
      </c>
      <c r="AP24013" s="229">
        <v>87680.21</v>
      </c>
    </row>
    <row r="24014" spans="41:42" x14ac:dyDescent="0.55000000000000004">
      <c r="AO24014" s="228" t="s">
        <v>43450</v>
      </c>
      <c r="AP24014" s="229">
        <v>3125.31</v>
      </c>
    </row>
    <row r="24015" spans="41:42" x14ac:dyDescent="0.55000000000000004">
      <c r="AO24015" s="228" t="s">
        <v>54738</v>
      </c>
      <c r="AP24015" s="229">
        <v>200</v>
      </c>
    </row>
    <row r="24016" spans="41:42" x14ac:dyDescent="0.55000000000000004">
      <c r="AO24016" s="228" t="s">
        <v>48626</v>
      </c>
      <c r="AP24016" s="229">
        <v>6141.93</v>
      </c>
    </row>
    <row r="24017" spans="41:42" x14ac:dyDescent="0.55000000000000004">
      <c r="AO24017" s="228" t="s">
        <v>46291</v>
      </c>
      <c r="AP24017" s="229">
        <v>375905.06</v>
      </c>
    </row>
    <row r="24018" spans="41:42" x14ac:dyDescent="0.55000000000000004">
      <c r="AO24018" s="228" t="s">
        <v>40961</v>
      </c>
      <c r="AP24018" s="229">
        <v>1358056.22</v>
      </c>
    </row>
    <row r="24019" spans="41:42" x14ac:dyDescent="0.55000000000000004">
      <c r="AO24019" s="228" t="s">
        <v>43451</v>
      </c>
      <c r="AP24019" s="229">
        <v>482103.78</v>
      </c>
    </row>
    <row r="24020" spans="41:42" x14ac:dyDescent="0.55000000000000004">
      <c r="AO24020" s="228" t="s">
        <v>46292</v>
      </c>
      <c r="AP24020" s="229">
        <v>2115.6999999999998</v>
      </c>
    </row>
    <row r="24021" spans="41:42" x14ac:dyDescent="0.55000000000000004">
      <c r="AO24021" s="228" t="s">
        <v>48627</v>
      </c>
      <c r="AP24021" s="229">
        <v>141.93</v>
      </c>
    </row>
    <row r="24022" spans="41:42" x14ac:dyDescent="0.55000000000000004">
      <c r="AO24022" s="228" t="s">
        <v>43452</v>
      </c>
      <c r="AP24022" s="229">
        <v>56064.43</v>
      </c>
    </row>
    <row r="24023" spans="41:42" x14ac:dyDescent="0.55000000000000004">
      <c r="AO24023" s="228" t="s">
        <v>43453</v>
      </c>
      <c r="AP24023" s="229">
        <v>251274.29</v>
      </c>
    </row>
    <row r="24024" spans="41:42" x14ac:dyDescent="0.55000000000000004">
      <c r="AO24024" s="228" t="s">
        <v>47700</v>
      </c>
      <c r="AP24024" s="229">
        <v>13354.94</v>
      </c>
    </row>
    <row r="24025" spans="41:42" x14ac:dyDescent="0.55000000000000004">
      <c r="AO24025" s="228" t="s">
        <v>48628</v>
      </c>
      <c r="AP24025" s="229">
        <v>18765.560000000001</v>
      </c>
    </row>
    <row r="24026" spans="41:42" x14ac:dyDescent="0.55000000000000004">
      <c r="AO24026" s="228" t="s">
        <v>39650</v>
      </c>
      <c r="AP24026" s="229">
        <v>243988.62</v>
      </c>
    </row>
    <row r="24027" spans="41:42" x14ac:dyDescent="0.55000000000000004">
      <c r="AO24027" s="228" t="s">
        <v>54739</v>
      </c>
      <c r="AP24027" s="229">
        <v>2826.96</v>
      </c>
    </row>
    <row r="24028" spans="41:42" x14ac:dyDescent="0.55000000000000004">
      <c r="AO24028" s="228" t="s">
        <v>47701</v>
      </c>
      <c r="AP24028" s="229">
        <v>2330.0700000000002</v>
      </c>
    </row>
    <row r="24029" spans="41:42" x14ac:dyDescent="0.55000000000000004">
      <c r="AO24029" s="228" t="s">
        <v>54740</v>
      </c>
      <c r="AP24029" s="229">
        <v>8762.4500000000007</v>
      </c>
    </row>
    <row r="24030" spans="41:42" x14ac:dyDescent="0.55000000000000004">
      <c r="AO24030" s="228" t="s">
        <v>49515</v>
      </c>
      <c r="AP24030" s="229">
        <v>1025.6400000000001</v>
      </c>
    </row>
    <row r="24031" spans="41:42" x14ac:dyDescent="0.55000000000000004">
      <c r="AO24031" s="228" t="s">
        <v>48629</v>
      </c>
      <c r="AP24031" s="229">
        <v>4784.92</v>
      </c>
    </row>
    <row r="24032" spans="41:42" x14ac:dyDescent="0.55000000000000004">
      <c r="AO24032" s="228" t="s">
        <v>54741</v>
      </c>
      <c r="AP24032" s="229">
        <v>17500</v>
      </c>
    </row>
    <row r="24033" spans="41:42" x14ac:dyDescent="0.55000000000000004">
      <c r="AO24033" s="228" t="s">
        <v>50856</v>
      </c>
      <c r="AP24033" s="229">
        <v>22281.42</v>
      </c>
    </row>
    <row r="24034" spans="41:42" x14ac:dyDescent="0.55000000000000004">
      <c r="AO24034" s="228" t="s">
        <v>46293</v>
      </c>
      <c r="AP24034" s="229">
        <v>220237.72</v>
      </c>
    </row>
    <row r="24035" spans="41:42" x14ac:dyDescent="0.55000000000000004">
      <c r="AO24035" s="228" t="s">
        <v>40962</v>
      </c>
      <c r="AP24035" s="229">
        <v>6726.68</v>
      </c>
    </row>
    <row r="24036" spans="41:42" x14ac:dyDescent="0.55000000000000004">
      <c r="AO24036" s="228" t="s">
        <v>48630</v>
      </c>
      <c r="AP24036" s="229">
        <v>1884.5</v>
      </c>
    </row>
    <row r="24037" spans="41:42" x14ac:dyDescent="0.55000000000000004">
      <c r="AO24037" s="228" t="s">
        <v>47702</v>
      </c>
      <c r="AP24037" s="229">
        <v>1372</v>
      </c>
    </row>
    <row r="24038" spans="41:42" x14ac:dyDescent="0.55000000000000004">
      <c r="AO24038" s="228" t="s">
        <v>47703</v>
      </c>
      <c r="AP24038" s="229">
        <v>683</v>
      </c>
    </row>
    <row r="24039" spans="41:42" x14ac:dyDescent="0.55000000000000004">
      <c r="AO24039" s="228" t="s">
        <v>46294</v>
      </c>
      <c r="AP24039" s="229">
        <v>12129</v>
      </c>
    </row>
    <row r="24040" spans="41:42" x14ac:dyDescent="0.55000000000000004">
      <c r="AO24040" s="228" t="s">
        <v>40963</v>
      </c>
      <c r="AP24040" s="229">
        <v>14208.72</v>
      </c>
    </row>
    <row r="24041" spans="41:42" x14ac:dyDescent="0.55000000000000004">
      <c r="AO24041" s="228" t="s">
        <v>49516</v>
      </c>
      <c r="AP24041" s="229">
        <v>12595.72</v>
      </c>
    </row>
    <row r="24042" spans="41:42" x14ac:dyDescent="0.55000000000000004">
      <c r="AO24042" s="228" t="s">
        <v>46295</v>
      </c>
      <c r="AP24042" s="229">
        <v>242.95</v>
      </c>
    </row>
    <row r="24043" spans="41:42" x14ac:dyDescent="0.55000000000000004">
      <c r="AO24043" s="228" t="s">
        <v>39651</v>
      </c>
      <c r="AP24043" s="229">
        <v>43077.15</v>
      </c>
    </row>
    <row r="24044" spans="41:42" x14ac:dyDescent="0.55000000000000004">
      <c r="AO24044" s="228" t="s">
        <v>39652</v>
      </c>
      <c r="AP24044" s="229">
        <v>130803.48</v>
      </c>
    </row>
    <row r="24045" spans="41:42" x14ac:dyDescent="0.55000000000000004">
      <c r="AO24045" s="228" t="s">
        <v>39653</v>
      </c>
      <c r="AP24045" s="229">
        <v>67358.720000000001</v>
      </c>
    </row>
    <row r="24046" spans="41:42" x14ac:dyDescent="0.55000000000000004">
      <c r="AO24046" s="228" t="s">
        <v>49517</v>
      </c>
      <c r="AP24046" s="229">
        <v>831.03</v>
      </c>
    </row>
    <row r="24047" spans="41:42" x14ac:dyDescent="0.55000000000000004">
      <c r="AO24047" s="228" t="s">
        <v>46296</v>
      </c>
      <c r="AP24047" s="229">
        <v>251.44</v>
      </c>
    </row>
    <row r="24048" spans="41:42" x14ac:dyDescent="0.55000000000000004">
      <c r="AO24048" s="228" t="s">
        <v>39654</v>
      </c>
      <c r="AP24048" s="229">
        <v>227623.86</v>
      </c>
    </row>
    <row r="24049" spans="41:42" x14ac:dyDescent="0.55000000000000004">
      <c r="AO24049" s="228" t="s">
        <v>43454</v>
      </c>
      <c r="AP24049" s="229">
        <v>5645.12</v>
      </c>
    </row>
    <row r="24050" spans="41:42" x14ac:dyDescent="0.55000000000000004">
      <c r="AO24050" s="228" t="s">
        <v>40964</v>
      </c>
      <c r="AP24050" s="229">
        <v>15793</v>
      </c>
    </row>
    <row r="24051" spans="41:42" x14ac:dyDescent="0.55000000000000004">
      <c r="AO24051" s="228" t="s">
        <v>47704</v>
      </c>
      <c r="AP24051" s="229">
        <v>34013.870000000003</v>
      </c>
    </row>
    <row r="24052" spans="41:42" x14ac:dyDescent="0.55000000000000004">
      <c r="AO24052" s="228" t="s">
        <v>48631</v>
      </c>
      <c r="AP24052" s="229">
        <v>2001.78</v>
      </c>
    </row>
    <row r="24053" spans="41:42" x14ac:dyDescent="0.55000000000000004">
      <c r="AO24053" s="228" t="s">
        <v>49518</v>
      </c>
      <c r="AP24053" s="229">
        <v>498.8</v>
      </c>
    </row>
    <row r="24054" spans="41:42" x14ac:dyDescent="0.55000000000000004">
      <c r="AO24054" s="228" t="s">
        <v>47705</v>
      </c>
      <c r="AP24054" s="229">
        <v>30470.86</v>
      </c>
    </row>
    <row r="24055" spans="41:42" x14ac:dyDescent="0.55000000000000004">
      <c r="AO24055" s="228" t="s">
        <v>39655</v>
      </c>
      <c r="AP24055" s="229">
        <v>185819.82</v>
      </c>
    </row>
    <row r="24056" spans="41:42" x14ac:dyDescent="0.55000000000000004">
      <c r="AO24056" s="228" t="s">
        <v>50857</v>
      </c>
      <c r="AP24056" s="229">
        <v>173111.72</v>
      </c>
    </row>
    <row r="24057" spans="41:42" x14ac:dyDescent="0.55000000000000004">
      <c r="AO24057" s="228" t="s">
        <v>46297</v>
      </c>
      <c r="AP24057" s="229">
        <v>53758.73</v>
      </c>
    </row>
    <row r="24058" spans="41:42" x14ac:dyDescent="0.55000000000000004">
      <c r="AO24058" s="228" t="s">
        <v>46298</v>
      </c>
      <c r="AP24058" s="229">
        <v>41942.58</v>
      </c>
    </row>
    <row r="24059" spans="41:42" x14ac:dyDescent="0.55000000000000004">
      <c r="AO24059" s="228" t="s">
        <v>50858</v>
      </c>
      <c r="AP24059" s="229">
        <v>10314.799999999999</v>
      </c>
    </row>
    <row r="24060" spans="41:42" x14ac:dyDescent="0.55000000000000004">
      <c r="AO24060" s="228" t="s">
        <v>49519</v>
      </c>
      <c r="AP24060" s="229">
        <v>22525.91</v>
      </c>
    </row>
    <row r="24061" spans="41:42" x14ac:dyDescent="0.55000000000000004">
      <c r="AO24061" s="228" t="s">
        <v>50859</v>
      </c>
      <c r="AP24061" s="229">
        <v>49938.86</v>
      </c>
    </row>
    <row r="24062" spans="41:42" x14ac:dyDescent="0.55000000000000004">
      <c r="AO24062" s="228" t="s">
        <v>50860</v>
      </c>
      <c r="AP24062" s="229">
        <v>1204</v>
      </c>
    </row>
    <row r="24063" spans="41:42" x14ac:dyDescent="0.55000000000000004">
      <c r="AO24063" s="228" t="s">
        <v>50861</v>
      </c>
      <c r="AP24063" s="229">
        <v>3862.43</v>
      </c>
    </row>
    <row r="24064" spans="41:42" x14ac:dyDescent="0.55000000000000004">
      <c r="AO24064" s="228" t="s">
        <v>50862</v>
      </c>
      <c r="AP24064" s="229">
        <v>11957.58</v>
      </c>
    </row>
    <row r="24065" spans="41:42" x14ac:dyDescent="0.55000000000000004">
      <c r="AO24065" s="228" t="s">
        <v>50863</v>
      </c>
      <c r="AP24065" s="229">
        <v>4283.22</v>
      </c>
    </row>
    <row r="24066" spans="41:42" x14ac:dyDescent="0.55000000000000004">
      <c r="AO24066" s="228" t="s">
        <v>54742</v>
      </c>
      <c r="AP24066" s="229">
        <v>1270.9100000000001</v>
      </c>
    </row>
    <row r="24067" spans="41:42" x14ac:dyDescent="0.55000000000000004">
      <c r="AO24067" s="228" t="s">
        <v>50864</v>
      </c>
      <c r="AP24067" s="229">
        <v>2240</v>
      </c>
    </row>
    <row r="24068" spans="41:42" x14ac:dyDescent="0.55000000000000004">
      <c r="AO24068" s="228" t="s">
        <v>47706</v>
      </c>
      <c r="AP24068" s="229">
        <v>2248814.5099999998</v>
      </c>
    </row>
    <row r="24069" spans="41:42" x14ac:dyDescent="0.55000000000000004">
      <c r="AO24069" s="228" t="s">
        <v>47707</v>
      </c>
      <c r="AP24069" s="229">
        <v>250641.36</v>
      </c>
    </row>
    <row r="24070" spans="41:42" x14ac:dyDescent="0.55000000000000004">
      <c r="AO24070" s="228" t="s">
        <v>50865</v>
      </c>
      <c r="AP24070" s="229">
        <v>1859.68</v>
      </c>
    </row>
    <row r="24071" spans="41:42" x14ac:dyDescent="0.55000000000000004">
      <c r="AO24071" s="228" t="s">
        <v>54743</v>
      </c>
      <c r="AP24071" s="229">
        <v>464.47</v>
      </c>
    </row>
    <row r="24072" spans="41:42" x14ac:dyDescent="0.55000000000000004">
      <c r="AO24072" s="228" t="s">
        <v>48632</v>
      </c>
      <c r="AP24072" s="229">
        <v>121063.17</v>
      </c>
    </row>
    <row r="24073" spans="41:42" x14ac:dyDescent="0.55000000000000004">
      <c r="AO24073" s="228" t="s">
        <v>54744</v>
      </c>
      <c r="AP24073" s="229">
        <v>1001</v>
      </c>
    </row>
    <row r="24074" spans="41:42" x14ac:dyDescent="0.55000000000000004">
      <c r="AO24074" s="228" t="s">
        <v>54745</v>
      </c>
      <c r="AP24074" s="229">
        <v>52.57</v>
      </c>
    </row>
    <row r="24075" spans="41:42" x14ac:dyDescent="0.55000000000000004">
      <c r="AO24075" s="228" t="s">
        <v>54746</v>
      </c>
      <c r="AP24075" s="229">
        <v>3136.51</v>
      </c>
    </row>
    <row r="24076" spans="41:42" x14ac:dyDescent="0.55000000000000004">
      <c r="AO24076" s="228" t="s">
        <v>54747</v>
      </c>
      <c r="AP24076" s="229">
        <v>2531.5</v>
      </c>
    </row>
    <row r="24077" spans="41:42" x14ac:dyDescent="0.55000000000000004">
      <c r="AO24077" s="228" t="s">
        <v>54748</v>
      </c>
      <c r="AP24077" s="229">
        <v>193.65</v>
      </c>
    </row>
    <row r="24078" spans="41:42" x14ac:dyDescent="0.55000000000000004">
      <c r="AO24078" s="228" t="s">
        <v>54749</v>
      </c>
      <c r="AP24078" s="229">
        <v>610.09</v>
      </c>
    </row>
    <row r="24079" spans="41:42" x14ac:dyDescent="0.55000000000000004">
      <c r="AO24079" s="228" t="s">
        <v>54750</v>
      </c>
      <c r="AP24079" s="229">
        <v>167.4</v>
      </c>
    </row>
    <row r="24080" spans="41:42" x14ac:dyDescent="0.55000000000000004">
      <c r="AO24080" s="228" t="s">
        <v>50866</v>
      </c>
      <c r="AP24080" s="229">
        <v>78111.11</v>
      </c>
    </row>
    <row r="24081" spans="41:42" x14ac:dyDescent="0.55000000000000004">
      <c r="AO24081" s="228" t="s">
        <v>54751</v>
      </c>
      <c r="AP24081" s="229">
        <v>7539.89</v>
      </c>
    </row>
    <row r="24082" spans="41:42" x14ac:dyDescent="0.55000000000000004">
      <c r="AO24082" s="228" t="s">
        <v>50867</v>
      </c>
      <c r="AP24082" s="229">
        <v>330625</v>
      </c>
    </row>
    <row r="24083" spans="41:42" x14ac:dyDescent="0.55000000000000004">
      <c r="AO24083" s="228" t="s">
        <v>48633</v>
      </c>
      <c r="AP24083" s="229">
        <v>21674.11</v>
      </c>
    </row>
    <row r="24084" spans="41:42" x14ac:dyDescent="0.55000000000000004">
      <c r="AO24084" s="228" t="s">
        <v>54752</v>
      </c>
      <c r="AP24084" s="229">
        <v>7800</v>
      </c>
    </row>
    <row r="24085" spans="41:42" x14ac:dyDescent="0.55000000000000004">
      <c r="AO24085" s="228" t="s">
        <v>49520</v>
      </c>
      <c r="AP24085" s="229">
        <v>1354.5</v>
      </c>
    </row>
    <row r="24086" spans="41:42" x14ac:dyDescent="0.55000000000000004">
      <c r="AO24086" s="228" t="s">
        <v>48634</v>
      </c>
      <c r="AP24086" s="229">
        <v>685.25</v>
      </c>
    </row>
    <row r="24087" spans="41:42" x14ac:dyDescent="0.55000000000000004">
      <c r="AO24087" s="228" t="s">
        <v>48635</v>
      </c>
      <c r="AP24087" s="229">
        <v>440.64</v>
      </c>
    </row>
    <row r="24088" spans="41:42" x14ac:dyDescent="0.55000000000000004">
      <c r="AO24088" s="228" t="s">
        <v>50868</v>
      </c>
      <c r="AP24088" s="229">
        <v>8827.33</v>
      </c>
    </row>
    <row r="24089" spans="41:42" x14ac:dyDescent="0.55000000000000004">
      <c r="AO24089" s="228" t="s">
        <v>50869</v>
      </c>
      <c r="AP24089" s="229">
        <v>3000</v>
      </c>
    </row>
    <row r="24090" spans="41:42" x14ac:dyDescent="0.55000000000000004">
      <c r="AO24090" s="228" t="s">
        <v>46299</v>
      </c>
      <c r="AP24090" s="229">
        <v>100589938.8</v>
      </c>
    </row>
    <row r="24091" spans="41:42" x14ac:dyDescent="0.55000000000000004">
      <c r="AO24091" s="228" t="s">
        <v>46300</v>
      </c>
      <c r="AP24091" s="229">
        <v>7490731.0099999998</v>
      </c>
    </row>
    <row r="24092" spans="41:42" x14ac:dyDescent="0.55000000000000004">
      <c r="AO24092" s="228" t="s">
        <v>54753</v>
      </c>
      <c r="AP24092" s="229">
        <v>-47552.77</v>
      </c>
    </row>
    <row r="24093" spans="41:42" x14ac:dyDescent="0.55000000000000004">
      <c r="AO24093" s="228" t="s">
        <v>54754</v>
      </c>
      <c r="AP24093" s="229">
        <v>-1687.11</v>
      </c>
    </row>
    <row r="24094" spans="41:42" x14ac:dyDescent="0.55000000000000004">
      <c r="AO24094" s="228" t="s">
        <v>54755</v>
      </c>
      <c r="AP24094" s="229">
        <v>300</v>
      </c>
    </row>
    <row r="24095" spans="41:42" x14ac:dyDescent="0.55000000000000004">
      <c r="AO24095" s="228" t="s">
        <v>50870</v>
      </c>
      <c r="AP24095" s="229">
        <v>2852.88</v>
      </c>
    </row>
    <row r="24096" spans="41:42" x14ac:dyDescent="0.55000000000000004">
      <c r="AO24096" s="228" t="s">
        <v>49521</v>
      </c>
      <c r="AP24096" s="229">
        <v>32636.45</v>
      </c>
    </row>
    <row r="24097" spans="41:42" x14ac:dyDescent="0.55000000000000004">
      <c r="AO24097" s="228" t="s">
        <v>54756</v>
      </c>
      <c r="AP24097" s="229">
        <v>472.83</v>
      </c>
    </row>
    <row r="24098" spans="41:42" x14ac:dyDescent="0.55000000000000004">
      <c r="AO24098" s="228" t="s">
        <v>50871</v>
      </c>
      <c r="AP24098" s="229">
        <v>721.61</v>
      </c>
    </row>
    <row r="24099" spans="41:42" x14ac:dyDescent="0.55000000000000004">
      <c r="AO24099" s="228" t="s">
        <v>49522</v>
      </c>
      <c r="AP24099" s="229">
        <v>2748.9</v>
      </c>
    </row>
    <row r="24100" spans="41:42" x14ac:dyDescent="0.55000000000000004">
      <c r="AO24100" s="228" t="s">
        <v>50872</v>
      </c>
      <c r="AP24100" s="229">
        <v>806.6</v>
      </c>
    </row>
    <row r="24101" spans="41:42" x14ac:dyDescent="0.55000000000000004">
      <c r="AO24101" s="228" t="s">
        <v>50873</v>
      </c>
      <c r="AP24101" s="229">
        <v>20181</v>
      </c>
    </row>
    <row r="24102" spans="41:42" x14ac:dyDescent="0.55000000000000004">
      <c r="AO24102" s="228" t="s">
        <v>54757</v>
      </c>
      <c r="AP24102" s="229">
        <v>616.44000000000005</v>
      </c>
    </row>
    <row r="24103" spans="41:42" x14ac:dyDescent="0.55000000000000004">
      <c r="AO24103" s="228" t="s">
        <v>54758</v>
      </c>
      <c r="AP24103" s="229">
        <v>88.23</v>
      </c>
    </row>
  </sheetData>
  <sheetProtection formatCells="0" formatColumns="0" formatRows="0"/>
  <autoFilter ref="E3:BU3" xr:uid="{00000000-0001-0000-0400-000000000000}"/>
  <mergeCells count="42">
    <mergeCell ref="U1:W1"/>
    <mergeCell ref="Y2:AA2"/>
    <mergeCell ref="Y1:AA1"/>
    <mergeCell ref="U2:W2"/>
    <mergeCell ref="A1:C1"/>
    <mergeCell ref="A2:C2"/>
    <mergeCell ref="E1:G1"/>
    <mergeCell ref="E2:G2"/>
    <mergeCell ref="I1:K1"/>
    <mergeCell ref="I2:K2"/>
    <mergeCell ref="M1:O1"/>
    <mergeCell ref="M2:O2"/>
    <mergeCell ref="Q1:S1"/>
    <mergeCell ref="Q2:S2"/>
    <mergeCell ref="BM1:BN1"/>
    <mergeCell ref="BP1:BQ1"/>
    <mergeCell ref="BM2:BN2"/>
    <mergeCell ref="BP2:BQ2"/>
    <mergeCell ref="AU2:AV2"/>
    <mergeCell ref="BG1:BH1"/>
    <mergeCell ref="BG2:BH2"/>
    <mergeCell ref="BD1:BE1"/>
    <mergeCell ref="BD2:BE2"/>
    <mergeCell ref="AU1:AV1"/>
    <mergeCell ref="AX1:AY1"/>
    <mergeCell ref="AX2:AY2"/>
    <mergeCell ref="BJ1:BK1"/>
    <mergeCell ref="BJ2:BK2"/>
    <mergeCell ref="BA1:BB1"/>
    <mergeCell ref="BA2:BB2"/>
    <mergeCell ref="AL1:AM1"/>
    <mergeCell ref="AL2:AM2"/>
    <mergeCell ref="AR1:AS1"/>
    <mergeCell ref="AR2:AS2"/>
    <mergeCell ref="AC1:AD1"/>
    <mergeCell ref="AC2:AD2"/>
    <mergeCell ref="AO1:AP1"/>
    <mergeCell ref="AO2:AP2"/>
    <mergeCell ref="AI1:AJ1"/>
    <mergeCell ref="AI2:AJ2"/>
    <mergeCell ref="AF1:AG1"/>
    <mergeCell ref="AF2:AG2"/>
  </mergeCells>
  <phoneticPr fontId="0" type="noConversion"/>
  <conditionalFormatting sqref="I4:I1847">
    <cfRule type="duplicateValues" dxfId="4" priority="1"/>
  </conditionalFormatting>
  <conditionalFormatting sqref="AI58:AI15656">
    <cfRule type="duplicateValues" dxfId="3" priority="2"/>
  </conditionalFormatting>
  <conditionalFormatting sqref="BD4:BD1810">
    <cfRule type="duplicateValues" dxfId="2" priority="3"/>
  </conditionalFormatting>
  <conditionalFormatting sqref="BD2126:BD2314">
    <cfRule type="duplicateValues" dxfId="1" priority="4"/>
  </conditionalFormatting>
  <conditionalFormatting sqref="BD2315:BD4078">
    <cfRule type="duplicateValues" dxfId="0" priority="8"/>
  </conditionalFormatting>
  <pageMargins left="0.75" right="0.75" top="1" bottom="1" header="0.5" footer="0.5"/>
  <pageSetup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576BB-CFBE-4123-9808-BDB01EF76D61}">
  <sheetPr codeName="Sheet5"/>
  <dimension ref="A1:H2140"/>
  <sheetViews>
    <sheetView workbookViewId="0">
      <pane ySplit="3" topLeftCell="A4" activePane="bottomLeft" state="frozen"/>
      <selection pane="bottomLeft" activeCell="A4" sqref="A4:H12"/>
    </sheetView>
  </sheetViews>
  <sheetFormatPr defaultRowHeight="10.199999999999999" x14ac:dyDescent="0.35"/>
  <cols>
    <col min="1" max="1" width="19" customWidth="1"/>
    <col min="2" max="2" width="35.73046875" customWidth="1"/>
    <col min="4" max="4" width="23.86328125" customWidth="1"/>
    <col min="5" max="5" width="32.3984375" customWidth="1"/>
    <col min="7" max="7" width="28.73046875" customWidth="1"/>
    <col min="8" max="8" width="33" customWidth="1"/>
  </cols>
  <sheetData>
    <row r="1" spans="1:8" ht="57.75" customHeight="1" x14ac:dyDescent="0.35">
      <c r="A1" s="306" t="s">
        <v>61733</v>
      </c>
      <c r="B1" s="307"/>
      <c r="D1" s="306" t="s">
        <v>58170</v>
      </c>
      <c r="E1" s="307"/>
      <c r="G1" s="306" t="s">
        <v>58171</v>
      </c>
      <c r="H1" s="307"/>
    </row>
    <row r="2" spans="1:8" ht="10.5" x14ac:dyDescent="0.4">
      <c r="A2" s="308" t="s">
        <v>71923</v>
      </c>
      <c r="B2" s="309"/>
      <c r="D2" s="310" t="s">
        <v>71924</v>
      </c>
      <c r="E2" s="310"/>
      <c r="G2" s="310" t="s">
        <v>71925</v>
      </c>
      <c r="H2" s="310"/>
    </row>
    <row r="3" spans="1:8" ht="12.3" x14ac:dyDescent="0.4">
      <c r="A3" s="234" t="s">
        <v>46603</v>
      </c>
      <c r="B3" s="234" t="s">
        <v>58168</v>
      </c>
      <c r="D3" s="163" t="s">
        <v>46604</v>
      </c>
      <c r="E3" s="163" t="s">
        <v>58168</v>
      </c>
      <c r="G3" s="235" t="s">
        <v>58167</v>
      </c>
      <c r="H3" s="236" t="s">
        <v>58169</v>
      </c>
    </row>
    <row r="4" spans="1:8" x14ac:dyDescent="0.35">
      <c r="A4" s="268"/>
      <c r="B4" s="269"/>
      <c r="E4" s="284"/>
      <c r="H4" s="284"/>
    </row>
    <row r="5" spans="1:8" x14ac:dyDescent="0.35">
      <c r="A5" s="268"/>
      <c r="B5" s="269"/>
      <c r="E5" s="284"/>
      <c r="H5" s="284"/>
    </row>
    <row r="6" spans="1:8" x14ac:dyDescent="0.35">
      <c r="A6" s="268"/>
      <c r="B6" s="268"/>
      <c r="E6" s="284"/>
      <c r="H6" s="284"/>
    </row>
    <row r="7" spans="1:8" x14ac:dyDescent="0.35">
      <c r="A7" s="268"/>
      <c r="B7" s="269"/>
      <c r="E7" s="284"/>
      <c r="H7" s="284"/>
    </row>
    <row r="8" spans="1:8" x14ac:dyDescent="0.35">
      <c r="A8" s="268"/>
      <c r="B8" s="269"/>
      <c r="E8" s="284"/>
      <c r="H8" s="284"/>
    </row>
    <row r="9" spans="1:8" x14ac:dyDescent="0.35">
      <c r="A9" s="268"/>
      <c r="B9" s="268"/>
      <c r="E9" s="284"/>
      <c r="H9" s="284"/>
    </row>
    <row r="10" spans="1:8" x14ac:dyDescent="0.35">
      <c r="A10" s="268"/>
      <c r="B10" s="268"/>
      <c r="H10" s="284"/>
    </row>
    <row r="11" spans="1:8" x14ac:dyDescent="0.35">
      <c r="A11" s="268"/>
      <c r="B11" s="269"/>
      <c r="H11" s="284"/>
    </row>
    <row r="12" spans="1:8" x14ac:dyDescent="0.35">
      <c r="A12" s="268"/>
      <c r="B12" s="268"/>
    </row>
    <row r="13" spans="1:8" x14ac:dyDescent="0.35">
      <c r="A13" s="268"/>
      <c r="B13" s="269"/>
    </row>
    <row r="14" spans="1:8" x14ac:dyDescent="0.35">
      <c r="A14" s="268"/>
      <c r="B14" s="268"/>
    </row>
    <row r="15" spans="1:8" x14ac:dyDescent="0.35">
      <c r="A15" s="268"/>
      <c r="B15" s="268"/>
    </row>
    <row r="16" spans="1:8" x14ac:dyDescent="0.35">
      <c r="A16" s="268"/>
      <c r="B16" s="268"/>
      <c r="E16" s="284"/>
    </row>
    <row r="17" spans="1:8" x14ac:dyDescent="0.35">
      <c r="A17" s="268"/>
      <c r="B17" s="268"/>
    </row>
    <row r="18" spans="1:8" x14ac:dyDescent="0.35">
      <c r="A18" s="268"/>
      <c r="B18" s="269"/>
      <c r="H18" s="284"/>
    </row>
    <row r="19" spans="1:8" x14ac:dyDescent="0.35">
      <c r="A19" s="268"/>
      <c r="B19" s="269"/>
      <c r="E19" s="284"/>
    </row>
    <row r="20" spans="1:8" x14ac:dyDescent="0.35">
      <c r="A20" s="268"/>
      <c r="B20" s="268"/>
      <c r="E20" s="284"/>
    </row>
    <row r="21" spans="1:8" x14ac:dyDescent="0.35">
      <c r="A21" s="268"/>
      <c r="B21" s="269"/>
      <c r="E21" s="284"/>
    </row>
    <row r="22" spans="1:8" x14ac:dyDescent="0.35">
      <c r="A22" s="268"/>
      <c r="B22" s="269"/>
      <c r="E22" s="284"/>
      <c r="H22" s="284"/>
    </row>
    <row r="23" spans="1:8" x14ac:dyDescent="0.35">
      <c r="A23" s="268"/>
      <c r="B23" s="269"/>
      <c r="H23" s="284"/>
    </row>
    <row r="24" spans="1:8" x14ac:dyDescent="0.35">
      <c r="A24" s="268"/>
      <c r="B24" s="268"/>
      <c r="E24" s="284"/>
      <c r="H24" s="284"/>
    </row>
    <row r="25" spans="1:8" x14ac:dyDescent="0.35">
      <c r="A25" s="268"/>
      <c r="B25" s="269"/>
      <c r="E25" s="284"/>
    </row>
    <row r="26" spans="1:8" x14ac:dyDescent="0.35">
      <c r="A26" s="268"/>
      <c r="B26" s="269"/>
      <c r="E26" s="284"/>
    </row>
    <row r="27" spans="1:8" x14ac:dyDescent="0.35">
      <c r="A27" s="268"/>
      <c r="B27" s="269"/>
      <c r="E27" s="284"/>
      <c r="H27" s="284"/>
    </row>
    <row r="28" spans="1:8" x14ac:dyDescent="0.35">
      <c r="A28" s="268"/>
      <c r="B28" s="269"/>
      <c r="H28" s="284"/>
    </row>
    <row r="29" spans="1:8" x14ac:dyDescent="0.35">
      <c r="A29" s="268"/>
      <c r="B29" s="268"/>
      <c r="H29" s="284"/>
    </row>
    <row r="30" spans="1:8" x14ac:dyDescent="0.35">
      <c r="A30" s="268"/>
      <c r="B30" s="268"/>
      <c r="E30" s="284"/>
    </row>
    <row r="31" spans="1:8" x14ac:dyDescent="0.35">
      <c r="A31" s="268"/>
      <c r="B31" s="268"/>
      <c r="H31" s="284"/>
    </row>
    <row r="32" spans="1:8" x14ac:dyDescent="0.35">
      <c r="A32" s="268"/>
      <c r="B32" s="268"/>
      <c r="E32" s="284"/>
    </row>
    <row r="33" spans="1:8" x14ac:dyDescent="0.35">
      <c r="A33" s="268"/>
      <c r="B33" s="268"/>
      <c r="H33" s="284"/>
    </row>
    <row r="34" spans="1:8" x14ac:dyDescent="0.35">
      <c r="A34" s="268"/>
      <c r="B34" s="269"/>
      <c r="E34" s="284"/>
      <c r="H34" s="284"/>
    </row>
    <row r="35" spans="1:8" x14ac:dyDescent="0.35">
      <c r="A35" s="268"/>
      <c r="B35" s="268"/>
    </row>
    <row r="36" spans="1:8" x14ac:dyDescent="0.35">
      <c r="A36" s="268"/>
      <c r="B36" s="269"/>
    </row>
    <row r="37" spans="1:8" x14ac:dyDescent="0.35">
      <c r="A37" s="268"/>
      <c r="B37" s="268"/>
    </row>
    <row r="38" spans="1:8" x14ac:dyDescent="0.35">
      <c r="A38" s="268"/>
      <c r="B38" s="269"/>
      <c r="E38" s="284"/>
      <c r="H38" s="284"/>
    </row>
    <row r="39" spans="1:8" x14ac:dyDescent="0.35">
      <c r="A39" s="268"/>
      <c r="B39" s="269"/>
    </row>
    <row r="40" spans="1:8" x14ac:dyDescent="0.35">
      <c r="A40" s="268"/>
      <c r="B40" s="269"/>
      <c r="H40" s="284"/>
    </row>
    <row r="41" spans="1:8" x14ac:dyDescent="0.35">
      <c r="A41" s="268"/>
      <c r="B41" s="268"/>
      <c r="E41" s="284"/>
      <c r="H41" s="284"/>
    </row>
    <row r="42" spans="1:8" x14ac:dyDescent="0.35">
      <c r="A42" s="268"/>
      <c r="B42" s="269"/>
      <c r="E42" s="284"/>
      <c r="H42" s="284"/>
    </row>
    <row r="43" spans="1:8" x14ac:dyDescent="0.35">
      <c r="A43" s="268"/>
      <c r="B43" s="269"/>
      <c r="E43" s="284"/>
      <c r="H43" s="284"/>
    </row>
    <row r="44" spans="1:8" x14ac:dyDescent="0.35">
      <c r="A44" s="268"/>
      <c r="B44" s="269"/>
    </row>
    <row r="45" spans="1:8" x14ac:dyDescent="0.35">
      <c r="A45" s="268"/>
      <c r="B45" s="269"/>
      <c r="E45" s="284"/>
    </row>
    <row r="46" spans="1:8" x14ac:dyDescent="0.35">
      <c r="A46" s="268"/>
      <c r="B46" s="268"/>
      <c r="E46" s="284"/>
      <c r="H46" s="284"/>
    </row>
    <row r="47" spans="1:8" x14ac:dyDescent="0.35">
      <c r="A47" s="268"/>
      <c r="B47" s="268"/>
      <c r="E47" s="284"/>
    </row>
    <row r="48" spans="1:8" x14ac:dyDescent="0.35">
      <c r="A48" s="268"/>
      <c r="B48" s="269"/>
      <c r="E48" s="284"/>
      <c r="H48" s="284"/>
    </row>
    <row r="49" spans="1:8" x14ac:dyDescent="0.35">
      <c r="A49" s="268"/>
      <c r="B49" s="269"/>
    </row>
    <row r="50" spans="1:8" x14ac:dyDescent="0.35">
      <c r="A50" s="268"/>
      <c r="B50" s="269"/>
      <c r="H50" s="284"/>
    </row>
    <row r="51" spans="1:8" x14ac:dyDescent="0.35">
      <c r="A51" s="268"/>
      <c r="B51" s="268"/>
      <c r="E51" s="284"/>
    </row>
    <row r="52" spans="1:8" x14ac:dyDescent="0.35">
      <c r="A52" s="268"/>
      <c r="B52" s="269"/>
    </row>
    <row r="53" spans="1:8" x14ac:dyDescent="0.35">
      <c r="A53" s="268"/>
      <c r="B53" s="269"/>
      <c r="E53" s="284"/>
      <c r="H53" s="284"/>
    </row>
    <row r="54" spans="1:8" x14ac:dyDescent="0.35">
      <c r="A54" s="268"/>
      <c r="B54" s="269"/>
      <c r="E54" s="284"/>
    </row>
    <row r="55" spans="1:8" x14ac:dyDescent="0.35">
      <c r="A55" s="268"/>
      <c r="B55" s="269"/>
      <c r="E55" s="284"/>
      <c r="H55" s="284"/>
    </row>
    <row r="56" spans="1:8" x14ac:dyDescent="0.35">
      <c r="A56" s="268"/>
      <c r="B56" s="269"/>
      <c r="E56" s="284"/>
    </row>
    <row r="57" spans="1:8" x14ac:dyDescent="0.35">
      <c r="A57" s="268"/>
      <c r="B57" s="268"/>
    </row>
    <row r="58" spans="1:8" x14ac:dyDescent="0.35">
      <c r="A58" s="268"/>
      <c r="B58" s="269"/>
      <c r="E58" s="284"/>
    </row>
    <row r="59" spans="1:8" x14ac:dyDescent="0.35">
      <c r="A59" s="268"/>
      <c r="B59" s="269"/>
      <c r="E59" s="284"/>
    </row>
    <row r="60" spans="1:8" x14ac:dyDescent="0.35">
      <c r="A60" s="268"/>
      <c r="B60" s="268"/>
      <c r="H60" s="284"/>
    </row>
    <row r="61" spans="1:8" x14ac:dyDescent="0.35">
      <c r="A61" s="268"/>
      <c r="B61" s="269"/>
      <c r="E61" s="284"/>
    </row>
    <row r="62" spans="1:8" x14ac:dyDescent="0.35">
      <c r="A62" s="268"/>
      <c r="B62" s="268"/>
      <c r="H62" s="284"/>
    </row>
    <row r="63" spans="1:8" x14ac:dyDescent="0.35">
      <c r="A63" s="268"/>
      <c r="B63" s="268"/>
      <c r="E63" s="284"/>
    </row>
    <row r="64" spans="1:8" x14ac:dyDescent="0.35">
      <c r="A64" s="268"/>
      <c r="B64" s="268"/>
      <c r="E64" s="284"/>
      <c r="H64" s="284"/>
    </row>
    <row r="65" spans="1:8" x14ac:dyDescent="0.35">
      <c r="A65" s="268"/>
      <c r="B65" s="269"/>
      <c r="E65" s="284"/>
      <c r="H65" s="284"/>
    </row>
    <row r="66" spans="1:8" x14ac:dyDescent="0.35">
      <c r="A66" s="268"/>
      <c r="B66" s="269"/>
      <c r="E66" s="284"/>
    </row>
    <row r="67" spans="1:8" x14ac:dyDescent="0.35">
      <c r="A67" s="268"/>
      <c r="B67" s="269"/>
      <c r="E67" s="284"/>
      <c r="H67" s="284"/>
    </row>
    <row r="68" spans="1:8" x14ac:dyDescent="0.35">
      <c r="A68" s="268"/>
      <c r="B68" s="269"/>
    </row>
    <row r="69" spans="1:8" x14ac:dyDescent="0.35">
      <c r="A69" s="268"/>
      <c r="B69" s="269"/>
      <c r="H69" s="284"/>
    </row>
    <row r="70" spans="1:8" x14ac:dyDescent="0.35">
      <c r="A70" s="268"/>
      <c r="B70" s="268"/>
      <c r="E70" s="284"/>
      <c r="H70" s="284"/>
    </row>
    <row r="71" spans="1:8" x14ac:dyDescent="0.35">
      <c r="A71" s="268"/>
      <c r="B71" s="269"/>
      <c r="E71" s="284"/>
      <c r="H71" s="284"/>
    </row>
    <row r="72" spans="1:8" x14ac:dyDescent="0.35">
      <c r="A72" s="268"/>
      <c r="B72" s="269"/>
      <c r="E72" s="284"/>
    </row>
    <row r="73" spans="1:8" x14ac:dyDescent="0.35">
      <c r="A73" s="268"/>
      <c r="B73" s="269"/>
      <c r="E73" s="284"/>
      <c r="H73" s="284"/>
    </row>
    <row r="74" spans="1:8" x14ac:dyDescent="0.35">
      <c r="A74" s="268"/>
      <c r="B74" s="269"/>
    </row>
    <row r="75" spans="1:8" x14ac:dyDescent="0.35">
      <c r="A75" s="268"/>
      <c r="B75" s="269"/>
      <c r="E75" s="284"/>
    </row>
    <row r="76" spans="1:8" x14ac:dyDescent="0.35">
      <c r="A76" s="268"/>
      <c r="B76" s="268"/>
      <c r="E76" s="284"/>
    </row>
    <row r="77" spans="1:8" x14ac:dyDescent="0.35">
      <c r="A77" s="268"/>
      <c r="B77" s="269"/>
      <c r="E77" s="284"/>
      <c r="H77" s="284"/>
    </row>
    <row r="78" spans="1:8" x14ac:dyDescent="0.35">
      <c r="A78" s="268"/>
      <c r="B78" s="269"/>
    </row>
    <row r="79" spans="1:8" x14ac:dyDescent="0.35">
      <c r="A79" s="268"/>
      <c r="B79" s="268"/>
      <c r="E79" s="284"/>
    </row>
    <row r="80" spans="1:8" x14ac:dyDescent="0.35">
      <c r="A80" s="268"/>
      <c r="B80" s="269"/>
      <c r="E80" s="284"/>
      <c r="H80" s="284"/>
    </row>
    <row r="81" spans="1:8" x14ac:dyDescent="0.35">
      <c r="A81" s="268"/>
      <c r="B81" s="268"/>
    </row>
    <row r="82" spans="1:8" x14ac:dyDescent="0.35">
      <c r="A82" s="268"/>
      <c r="B82" s="269"/>
      <c r="E82" s="284"/>
    </row>
    <row r="83" spans="1:8" x14ac:dyDescent="0.35">
      <c r="A83" s="268"/>
      <c r="B83" s="269"/>
      <c r="H83" s="284"/>
    </row>
    <row r="84" spans="1:8" x14ac:dyDescent="0.35">
      <c r="A84" s="268"/>
      <c r="B84" s="268"/>
      <c r="E84" s="284"/>
    </row>
    <row r="85" spans="1:8" x14ac:dyDescent="0.35">
      <c r="A85" s="268"/>
      <c r="B85" s="269"/>
      <c r="E85" s="284"/>
      <c r="H85" s="284"/>
    </row>
    <row r="86" spans="1:8" x14ac:dyDescent="0.35">
      <c r="A86" s="268"/>
      <c r="B86" s="268"/>
      <c r="E86" s="284"/>
    </row>
    <row r="87" spans="1:8" x14ac:dyDescent="0.35">
      <c r="A87" s="268"/>
      <c r="B87" s="268"/>
      <c r="E87" s="284"/>
      <c r="H87" s="284"/>
    </row>
    <row r="88" spans="1:8" x14ac:dyDescent="0.35">
      <c r="A88" s="268"/>
      <c r="B88" s="269"/>
    </row>
    <row r="89" spans="1:8" x14ac:dyDescent="0.35">
      <c r="A89" s="268"/>
      <c r="B89" s="269"/>
      <c r="E89" s="284"/>
      <c r="H89" s="284"/>
    </row>
    <row r="90" spans="1:8" x14ac:dyDescent="0.35">
      <c r="A90" s="268"/>
      <c r="B90" s="268"/>
    </row>
    <row r="91" spans="1:8" x14ac:dyDescent="0.35">
      <c r="A91" s="268"/>
      <c r="B91" s="269"/>
      <c r="H91" s="284"/>
    </row>
    <row r="92" spans="1:8" x14ac:dyDescent="0.35">
      <c r="A92" s="268"/>
      <c r="B92" s="268"/>
      <c r="H92" s="284"/>
    </row>
    <row r="93" spans="1:8" x14ac:dyDescent="0.35">
      <c r="A93" s="268"/>
      <c r="B93" s="269"/>
      <c r="E93" s="284"/>
      <c r="H93" s="284"/>
    </row>
    <row r="94" spans="1:8" x14ac:dyDescent="0.35">
      <c r="A94" s="268"/>
      <c r="B94" s="268"/>
      <c r="E94" s="284"/>
    </row>
    <row r="95" spans="1:8" x14ac:dyDescent="0.35">
      <c r="A95" s="268"/>
      <c r="B95" s="268"/>
      <c r="E95" s="284"/>
    </row>
    <row r="96" spans="1:8" x14ac:dyDescent="0.35">
      <c r="A96" s="268"/>
      <c r="B96" s="268"/>
      <c r="E96" s="284"/>
      <c r="H96" s="284"/>
    </row>
    <row r="97" spans="1:8" x14ac:dyDescent="0.35">
      <c r="A97" s="268"/>
      <c r="B97" s="269"/>
      <c r="E97" s="284"/>
      <c r="H97" s="284"/>
    </row>
    <row r="98" spans="1:8" x14ac:dyDescent="0.35">
      <c r="A98" s="268"/>
      <c r="B98" s="268"/>
      <c r="H98" s="284"/>
    </row>
    <row r="99" spans="1:8" x14ac:dyDescent="0.35">
      <c r="A99" s="268"/>
      <c r="B99" s="268"/>
      <c r="H99" s="284"/>
    </row>
    <row r="100" spans="1:8" x14ac:dyDescent="0.35">
      <c r="A100" s="268"/>
      <c r="B100" s="268"/>
      <c r="H100" s="284"/>
    </row>
    <row r="101" spans="1:8" x14ac:dyDescent="0.35">
      <c r="A101" s="268"/>
      <c r="B101" s="268"/>
    </row>
    <row r="102" spans="1:8" x14ac:dyDescent="0.35">
      <c r="A102" s="268"/>
      <c r="B102" s="268"/>
    </row>
    <row r="103" spans="1:8" x14ac:dyDescent="0.35">
      <c r="A103" s="268"/>
      <c r="B103" s="268"/>
      <c r="H103" s="284"/>
    </row>
    <row r="104" spans="1:8" x14ac:dyDescent="0.35">
      <c r="A104" s="268"/>
      <c r="B104" s="269"/>
    </row>
    <row r="105" spans="1:8" x14ac:dyDescent="0.35">
      <c r="A105" s="268"/>
      <c r="B105" s="268"/>
    </row>
    <row r="106" spans="1:8" x14ac:dyDescent="0.35">
      <c r="A106" s="268"/>
      <c r="B106" s="269"/>
      <c r="H106" s="284"/>
    </row>
    <row r="107" spans="1:8" x14ac:dyDescent="0.35">
      <c r="A107" s="268"/>
      <c r="B107" s="269"/>
      <c r="H107" s="284"/>
    </row>
    <row r="108" spans="1:8" x14ac:dyDescent="0.35">
      <c r="A108" s="268"/>
      <c r="B108" s="268"/>
      <c r="H108" s="284"/>
    </row>
    <row r="109" spans="1:8" x14ac:dyDescent="0.35">
      <c r="A109" s="268"/>
      <c r="B109" s="268"/>
      <c r="H109" s="284"/>
    </row>
    <row r="110" spans="1:8" x14ac:dyDescent="0.35">
      <c r="A110" s="268"/>
      <c r="B110" s="269"/>
    </row>
    <row r="111" spans="1:8" x14ac:dyDescent="0.35">
      <c r="A111" s="268"/>
      <c r="B111" s="269"/>
      <c r="H111" s="284"/>
    </row>
    <row r="112" spans="1:8" x14ac:dyDescent="0.35">
      <c r="A112" s="268"/>
      <c r="B112" s="269"/>
    </row>
    <row r="113" spans="1:8" x14ac:dyDescent="0.35">
      <c r="A113" s="268"/>
      <c r="B113" s="269"/>
    </row>
    <row r="114" spans="1:8" x14ac:dyDescent="0.35">
      <c r="A114" s="268"/>
      <c r="B114" s="269"/>
    </row>
    <row r="115" spans="1:8" x14ac:dyDescent="0.35">
      <c r="A115" s="268"/>
      <c r="B115" s="269"/>
    </row>
    <row r="116" spans="1:8" x14ac:dyDescent="0.35">
      <c r="A116" s="268"/>
      <c r="B116" s="269"/>
    </row>
    <row r="117" spans="1:8" x14ac:dyDescent="0.35">
      <c r="A117" s="268"/>
      <c r="B117" s="269"/>
    </row>
    <row r="118" spans="1:8" x14ac:dyDescent="0.35">
      <c r="A118" s="268"/>
      <c r="B118" s="269"/>
      <c r="H118" s="284"/>
    </row>
    <row r="119" spans="1:8" x14ac:dyDescent="0.35">
      <c r="A119" s="268"/>
      <c r="B119" s="269"/>
    </row>
    <row r="120" spans="1:8" x14ac:dyDescent="0.35">
      <c r="A120" s="268"/>
      <c r="B120" s="268"/>
      <c r="H120" s="284"/>
    </row>
    <row r="121" spans="1:8" x14ac:dyDescent="0.35">
      <c r="A121" s="268"/>
      <c r="B121" s="269"/>
      <c r="H121" s="284"/>
    </row>
    <row r="122" spans="1:8" x14ac:dyDescent="0.35">
      <c r="A122" s="268"/>
      <c r="B122" s="268"/>
      <c r="H122" s="284"/>
    </row>
    <row r="123" spans="1:8" x14ac:dyDescent="0.35">
      <c r="A123" s="268"/>
      <c r="B123" s="269"/>
      <c r="H123" s="284"/>
    </row>
    <row r="124" spans="1:8" x14ac:dyDescent="0.35">
      <c r="A124" s="268"/>
      <c r="B124" s="268"/>
      <c r="H124" s="284"/>
    </row>
    <row r="125" spans="1:8" x14ac:dyDescent="0.35">
      <c r="A125" s="268"/>
      <c r="B125" s="269"/>
      <c r="H125" s="284"/>
    </row>
    <row r="126" spans="1:8" x14ac:dyDescent="0.35">
      <c r="A126" s="268"/>
      <c r="B126" s="268"/>
    </row>
    <row r="127" spans="1:8" x14ac:dyDescent="0.35">
      <c r="A127" s="268"/>
      <c r="B127" s="269"/>
      <c r="H127" s="284"/>
    </row>
    <row r="128" spans="1:8" x14ac:dyDescent="0.35">
      <c r="A128" s="268"/>
      <c r="B128" s="269"/>
    </row>
    <row r="129" spans="1:8" x14ac:dyDescent="0.35">
      <c r="A129" s="268"/>
      <c r="B129" s="268"/>
      <c r="H129" s="284"/>
    </row>
    <row r="130" spans="1:8" x14ac:dyDescent="0.35">
      <c r="A130" s="268"/>
      <c r="B130" s="269"/>
    </row>
    <row r="131" spans="1:8" x14ac:dyDescent="0.35">
      <c r="A131" s="268"/>
      <c r="B131" s="269"/>
    </row>
    <row r="132" spans="1:8" x14ac:dyDescent="0.35">
      <c r="A132" s="268"/>
      <c r="B132" s="269"/>
    </row>
    <row r="133" spans="1:8" x14ac:dyDescent="0.35">
      <c r="A133" s="268"/>
      <c r="B133" s="269"/>
      <c r="H133" s="284"/>
    </row>
    <row r="134" spans="1:8" x14ac:dyDescent="0.35">
      <c r="A134" s="268"/>
      <c r="B134" s="269"/>
      <c r="H134" s="284"/>
    </row>
    <row r="135" spans="1:8" x14ac:dyDescent="0.35">
      <c r="A135" s="268"/>
      <c r="B135" s="269"/>
      <c r="H135" s="284"/>
    </row>
    <row r="136" spans="1:8" x14ac:dyDescent="0.35">
      <c r="A136" s="268"/>
      <c r="B136" s="269"/>
    </row>
    <row r="137" spans="1:8" x14ac:dyDescent="0.35">
      <c r="A137" s="268"/>
      <c r="B137" s="269"/>
      <c r="H137" s="284"/>
    </row>
    <row r="138" spans="1:8" x14ac:dyDescent="0.35">
      <c r="A138" s="268"/>
      <c r="B138" s="269"/>
    </row>
    <row r="139" spans="1:8" x14ac:dyDescent="0.35">
      <c r="A139" s="268"/>
      <c r="B139" s="268"/>
      <c r="H139" s="284"/>
    </row>
    <row r="140" spans="1:8" x14ac:dyDescent="0.35">
      <c r="A140" s="268"/>
      <c r="B140" s="269"/>
    </row>
    <row r="141" spans="1:8" x14ac:dyDescent="0.35">
      <c r="A141" s="268"/>
      <c r="B141" s="268"/>
    </row>
    <row r="142" spans="1:8" x14ac:dyDescent="0.35">
      <c r="A142" s="268"/>
      <c r="B142" s="269"/>
      <c r="H142" s="284"/>
    </row>
    <row r="143" spans="1:8" x14ac:dyDescent="0.35">
      <c r="A143" s="268"/>
      <c r="B143" s="269"/>
    </row>
    <row r="144" spans="1:8" x14ac:dyDescent="0.35">
      <c r="A144" s="268"/>
      <c r="B144" s="269"/>
      <c r="H144" s="284"/>
    </row>
    <row r="145" spans="1:8" x14ac:dyDescent="0.35">
      <c r="A145" s="268"/>
      <c r="B145" s="269"/>
    </row>
    <row r="146" spans="1:8" x14ac:dyDescent="0.35">
      <c r="A146" s="268"/>
      <c r="B146" s="269"/>
      <c r="H146" s="284"/>
    </row>
    <row r="147" spans="1:8" x14ac:dyDescent="0.35">
      <c r="A147" s="268"/>
      <c r="B147" s="268"/>
      <c r="H147" s="284"/>
    </row>
    <row r="148" spans="1:8" x14ac:dyDescent="0.35">
      <c r="A148" s="268"/>
      <c r="B148" s="269"/>
      <c r="H148" s="284"/>
    </row>
    <row r="149" spans="1:8" x14ac:dyDescent="0.35">
      <c r="A149" s="268"/>
      <c r="B149" s="268"/>
    </row>
    <row r="150" spans="1:8" x14ac:dyDescent="0.35">
      <c r="A150" s="268"/>
      <c r="B150" s="268"/>
    </row>
    <row r="151" spans="1:8" x14ac:dyDescent="0.35">
      <c r="A151" s="268"/>
      <c r="B151" s="268"/>
      <c r="H151" s="284"/>
    </row>
    <row r="152" spans="1:8" x14ac:dyDescent="0.35">
      <c r="A152" s="268"/>
      <c r="B152" s="269"/>
    </row>
    <row r="153" spans="1:8" x14ac:dyDescent="0.35">
      <c r="A153" s="268"/>
      <c r="B153" s="269"/>
    </row>
    <row r="154" spans="1:8" x14ac:dyDescent="0.35">
      <c r="A154" s="268"/>
      <c r="B154" s="269"/>
    </row>
    <row r="155" spans="1:8" x14ac:dyDescent="0.35">
      <c r="A155" s="268"/>
      <c r="B155" s="269"/>
      <c r="H155" s="284"/>
    </row>
    <row r="156" spans="1:8" x14ac:dyDescent="0.35">
      <c r="A156" s="268"/>
      <c r="B156" s="268"/>
    </row>
    <row r="157" spans="1:8" x14ac:dyDescent="0.35">
      <c r="A157" s="268"/>
      <c r="B157" s="269"/>
    </row>
    <row r="158" spans="1:8" x14ac:dyDescent="0.35">
      <c r="A158" s="268"/>
      <c r="B158" s="269"/>
      <c r="H158" s="284"/>
    </row>
    <row r="159" spans="1:8" x14ac:dyDescent="0.35">
      <c r="A159" s="268"/>
      <c r="B159" s="268"/>
      <c r="H159" s="284"/>
    </row>
    <row r="160" spans="1:8" x14ac:dyDescent="0.35">
      <c r="A160" s="268"/>
      <c r="B160" s="269"/>
      <c r="H160" s="284"/>
    </row>
    <row r="161" spans="1:8" x14ac:dyDescent="0.35">
      <c r="A161" s="268"/>
      <c r="B161" s="269"/>
      <c r="H161" s="284"/>
    </row>
    <row r="162" spans="1:8" x14ac:dyDescent="0.35">
      <c r="A162" s="268"/>
      <c r="B162" s="269"/>
    </row>
    <row r="163" spans="1:8" x14ac:dyDescent="0.35">
      <c r="A163" s="268"/>
      <c r="B163" s="269"/>
      <c r="H163" s="284"/>
    </row>
    <row r="164" spans="1:8" x14ac:dyDescent="0.35">
      <c r="A164" s="268"/>
      <c r="B164" s="268"/>
      <c r="H164" s="284"/>
    </row>
    <row r="165" spans="1:8" x14ac:dyDescent="0.35">
      <c r="A165" s="268"/>
      <c r="B165" s="268"/>
      <c r="H165" s="284"/>
    </row>
    <row r="166" spans="1:8" x14ac:dyDescent="0.35">
      <c r="A166" s="268"/>
      <c r="B166" s="269"/>
    </row>
    <row r="167" spans="1:8" x14ac:dyDescent="0.35">
      <c r="A167" s="268"/>
      <c r="B167" s="269"/>
      <c r="H167" s="284"/>
    </row>
    <row r="168" spans="1:8" x14ac:dyDescent="0.35">
      <c r="A168" s="268"/>
      <c r="B168" s="268"/>
    </row>
    <row r="169" spans="1:8" x14ac:dyDescent="0.35">
      <c r="A169" s="268"/>
      <c r="B169" s="269"/>
      <c r="H169" s="284"/>
    </row>
    <row r="170" spans="1:8" x14ac:dyDescent="0.35">
      <c r="A170" s="268"/>
      <c r="B170" s="268"/>
      <c r="H170" s="284"/>
    </row>
    <row r="171" spans="1:8" x14ac:dyDescent="0.35">
      <c r="A171" s="268"/>
      <c r="B171" s="269"/>
    </row>
    <row r="172" spans="1:8" x14ac:dyDescent="0.35">
      <c r="A172" s="268"/>
      <c r="B172" s="268"/>
    </row>
    <row r="173" spans="1:8" x14ac:dyDescent="0.35">
      <c r="A173" s="268"/>
      <c r="B173" s="269"/>
      <c r="H173" s="284"/>
    </row>
    <row r="174" spans="1:8" x14ac:dyDescent="0.35">
      <c r="A174" s="268"/>
      <c r="B174" s="269"/>
      <c r="H174" s="284"/>
    </row>
    <row r="175" spans="1:8" x14ac:dyDescent="0.35">
      <c r="A175" s="268"/>
      <c r="B175" s="269"/>
      <c r="H175" s="284"/>
    </row>
    <row r="176" spans="1:8" x14ac:dyDescent="0.35">
      <c r="A176" s="268"/>
      <c r="B176" s="268"/>
      <c r="H176" s="284"/>
    </row>
    <row r="177" spans="1:8" x14ac:dyDescent="0.35">
      <c r="A177" s="268"/>
      <c r="B177" s="269"/>
    </row>
    <row r="178" spans="1:8" x14ac:dyDescent="0.35">
      <c r="A178" s="268"/>
      <c r="B178" s="269"/>
      <c r="H178" s="284"/>
    </row>
    <row r="179" spans="1:8" x14ac:dyDescent="0.35">
      <c r="A179" s="268"/>
      <c r="B179" s="269"/>
      <c r="H179" s="284"/>
    </row>
    <row r="180" spans="1:8" x14ac:dyDescent="0.35">
      <c r="A180" s="268"/>
      <c r="B180" s="268"/>
      <c r="H180" s="284"/>
    </row>
    <row r="181" spans="1:8" x14ac:dyDescent="0.35">
      <c r="A181" s="268"/>
      <c r="B181" s="269"/>
    </row>
    <row r="182" spans="1:8" x14ac:dyDescent="0.35">
      <c r="A182" s="268"/>
      <c r="B182" s="269"/>
    </row>
    <row r="183" spans="1:8" x14ac:dyDescent="0.35">
      <c r="A183" s="268"/>
      <c r="B183" s="268"/>
      <c r="H183" s="284"/>
    </row>
    <row r="184" spans="1:8" x14ac:dyDescent="0.35">
      <c r="A184" s="268"/>
      <c r="B184" s="269"/>
    </row>
    <row r="185" spans="1:8" x14ac:dyDescent="0.35">
      <c r="A185" s="268"/>
      <c r="B185" s="269"/>
      <c r="H185" s="284"/>
    </row>
    <row r="186" spans="1:8" x14ac:dyDescent="0.35">
      <c r="A186" s="268"/>
      <c r="B186" s="269"/>
      <c r="H186" s="284"/>
    </row>
    <row r="187" spans="1:8" x14ac:dyDescent="0.35">
      <c r="A187" s="268"/>
      <c r="B187" s="268"/>
      <c r="H187" s="284"/>
    </row>
    <row r="188" spans="1:8" x14ac:dyDescent="0.35">
      <c r="A188" s="268"/>
      <c r="B188" s="268"/>
      <c r="H188" s="284"/>
    </row>
    <row r="189" spans="1:8" x14ac:dyDescent="0.35">
      <c r="A189" s="268"/>
      <c r="B189" s="269"/>
      <c r="H189" s="284"/>
    </row>
    <row r="190" spans="1:8" x14ac:dyDescent="0.35">
      <c r="A190" s="268"/>
      <c r="B190" s="269"/>
      <c r="H190" s="284"/>
    </row>
    <row r="191" spans="1:8" x14ac:dyDescent="0.35">
      <c r="A191" s="268"/>
      <c r="B191" s="269"/>
    </row>
    <row r="192" spans="1:8" x14ac:dyDescent="0.35">
      <c r="A192" s="268"/>
      <c r="B192" s="268"/>
      <c r="H192" s="284"/>
    </row>
    <row r="193" spans="1:8" x14ac:dyDescent="0.35">
      <c r="A193" s="268"/>
      <c r="B193" s="269"/>
      <c r="H193" s="284"/>
    </row>
    <row r="194" spans="1:8" x14ac:dyDescent="0.35">
      <c r="A194" s="268"/>
      <c r="B194" s="269"/>
      <c r="H194" s="284"/>
    </row>
    <row r="195" spans="1:8" x14ac:dyDescent="0.35">
      <c r="A195" s="268"/>
      <c r="B195" s="268"/>
    </row>
    <row r="196" spans="1:8" x14ac:dyDescent="0.35">
      <c r="A196" s="268"/>
      <c r="B196" s="269"/>
    </row>
    <row r="197" spans="1:8" x14ac:dyDescent="0.35">
      <c r="A197" s="268"/>
      <c r="B197" s="268"/>
      <c r="H197" s="284"/>
    </row>
    <row r="198" spans="1:8" x14ac:dyDescent="0.35">
      <c r="A198" s="268"/>
      <c r="B198" s="268"/>
    </row>
    <row r="199" spans="1:8" x14ac:dyDescent="0.35">
      <c r="A199" s="268"/>
      <c r="B199" s="269"/>
      <c r="H199" s="284"/>
    </row>
    <row r="200" spans="1:8" x14ac:dyDescent="0.35">
      <c r="A200" s="268"/>
      <c r="B200" s="269"/>
    </row>
    <row r="201" spans="1:8" x14ac:dyDescent="0.35">
      <c r="A201" s="268"/>
      <c r="B201" s="269"/>
      <c r="H201" s="284"/>
    </row>
    <row r="202" spans="1:8" x14ac:dyDescent="0.35">
      <c r="A202" s="268"/>
      <c r="B202" s="269"/>
      <c r="H202" s="284"/>
    </row>
    <row r="203" spans="1:8" x14ac:dyDescent="0.35">
      <c r="A203" s="268"/>
      <c r="B203" s="269"/>
      <c r="H203" s="284"/>
    </row>
    <row r="204" spans="1:8" x14ac:dyDescent="0.35">
      <c r="A204" s="268"/>
      <c r="B204" s="268"/>
    </row>
    <row r="205" spans="1:8" x14ac:dyDescent="0.35">
      <c r="A205" s="268"/>
      <c r="B205" s="269"/>
    </row>
    <row r="206" spans="1:8" x14ac:dyDescent="0.35">
      <c r="A206" s="268"/>
      <c r="B206" s="269"/>
      <c r="H206" s="284"/>
    </row>
    <row r="207" spans="1:8" x14ac:dyDescent="0.35">
      <c r="A207" s="268"/>
      <c r="B207" s="268"/>
      <c r="H207" s="284"/>
    </row>
    <row r="208" spans="1:8" x14ac:dyDescent="0.35">
      <c r="A208" s="268"/>
      <c r="B208" s="269"/>
    </row>
    <row r="209" spans="1:8" x14ac:dyDescent="0.35">
      <c r="A209" s="268"/>
      <c r="B209" s="269"/>
    </row>
    <row r="210" spans="1:8" x14ac:dyDescent="0.35">
      <c r="A210" s="268"/>
      <c r="B210" s="268"/>
      <c r="H210" s="284"/>
    </row>
    <row r="211" spans="1:8" x14ac:dyDescent="0.35">
      <c r="A211" s="268"/>
      <c r="B211" s="269"/>
    </row>
    <row r="212" spans="1:8" x14ac:dyDescent="0.35">
      <c r="A212" s="268"/>
      <c r="B212" s="269"/>
    </row>
    <row r="213" spans="1:8" x14ac:dyDescent="0.35">
      <c r="A213" s="268"/>
      <c r="B213" s="269"/>
      <c r="H213" s="284"/>
    </row>
    <row r="214" spans="1:8" x14ac:dyDescent="0.35">
      <c r="A214" s="268"/>
      <c r="B214" s="269"/>
      <c r="H214" s="284"/>
    </row>
    <row r="215" spans="1:8" x14ac:dyDescent="0.35">
      <c r="A215" s="268"/>
      <c r="B215" s="269"/>
      <c r="H215" s="284"/>
    </row>
    <row r="216" spans="1:8" x14ac:dyDescent="0.35">
      <c r="A216" s="268"/>
      <c r="B216" s="269"/>
      <c r="H216" s="284"/>
    </row>
    <row r="217" spans="1:8" x14ac:dyDescent="0.35">
      <c r="A217" s="268"/>
      <c r="B217" s="269"/>
      <c r="H217" s="284"/>
    </row>
    <row r="218" spans="1:8" x14ac:dyDescent="0.35">
      <c r="A218" s="268"/>
      <c r="B218" s="269"/>
      <c r="H218" s="284"/>
    </row>
    <row r="219" spans="1:8" x14ac:dyDescent="0.35">
      <c r="A219" s="268"/>
      <c r="B219" s="269"/>
    </row>
    <row r="220" spans="1:8" x14ac:dyDescent="0.35">
      <c r="A220" s="268"/>
      <c r="B220" s="269"/>
      <c r="H220" s="284"/>
    </row>
    <row r="221" spans="1:8" x14ac:dyDescent="0.35">
      <c r="A221" s="268"/>
      <c r="B221" s="269"/>
      <c r="H221" s="284"/>
    </row>
    <row r="222" spans="1:8" x14ac:dyDescent="0.35">
      <c r="A222" s="268"/>
      <c r="B222" s="269"/>
      <c r="H222" s="284"/>
    </row>
    <row r="223" spans="1:8" x14ac:dyDescent="0.35">
      <c r="A223" s="268"/>
      <c r="B223" s="269"/>
    </row>
    <row r="224" spans="1:8" x14ac:dyDescent="0.35">
      <c r="A224" s="268"/>
      <c r="B224" s="269"/>
      <c r="H224" s="284"/>
    </row>
    <row r="225" spans="1:8" x14ac:dyDescent="0.35">
      <c r="A225" s="268"/>
      <c r="B225" s="269"/>
    </row>
    <row r="226" spans="1:8" x14ac:dyDescent="0.35">
      <c r="A226" s="268"/>
      <c r="B226" s="269"/>
      <c r="H226" s="284"/>
    </row>
    <row r="227" spans="1:8" x14ac:dyDescent="0.35">
      <c r="A227" s="268"/>
      <c r="B227" s="269"/>
      <c r="H227" s="284"/>
    </row>
    <row r="228" spans="1:8" x14ac:dyDescent="0.35">
      <c r="A228" s="268"/>
      <c r="B228" s="269"/>
      <c r="H228" s="284"/>
    </row>
    <row r="229" spans="1:8" x14ac:dyDescent="0.35">
      <c r="A229" s="268"/>
      <c r="B229" s="269"/>
      <c r="H229" s="284"/>
    </row>
    <row r="230" spans="1:8" x14ac:dyDescent="0.35">
      <c r="A230" s="268"/>
      <c r="B230" s="269"/>
      <c r="H230" s="284"/>
    </row>
    <row r="231" spans="1:8" x14ac:dyDescent="0.35">
      <c r="A231" s="268"/>
      <c r="B231" s="269"/>
      <c r="H231" s="284"/>
    </row>
    <row r="232" spans="1:8" x14ac:dyDescent="0.35">
      <c r="A232" s="268"/>
      <c r="B232" s="269"/>
      <c r="H232" s="284"/>
    </row>
    <row r="233" spans="1:8" x14ac:dyDescent="0.35">
      <c r="A233" s="268"/>
      <c r="B233" s="269"/>
      <c r="H233" s="284"/>
    </row>
    <row r="234" spans="1:8" x14ac:dyDescent="0.35">
      <c r="A234" s="268"/>
      <c r="B234" s="268"/>
    </row>
    <row r="235" spans="1:8" x14ac:dyDescent="0.35">
      <c r="A235" s="268"/>
      <c r="B235" s="269"/>
      <c r="H235" s="284"/>
    </row>
    <row r="236" spans="1:8" x14ac:dyDescent="0.35">
      <c r="A236" s="268"/>
      <c r="B236" s="268"/>
      <c r="H236" s="284"/>
    </row>
    <row r="237" spans="1:8" x14ac:dyDescent="0.35">
      <c r="A237" s="268"/>
      <c r="B237" s="269"/>
      <c r="H237" s="284"/>
    </row>
    <row r="238" spans="1:8" x14ac:dyDescent="0.35">
      <c r="A238" s="268"/>
      <c r="B238" s="269"/>
      <c r="H238" s="284"/>
    </row>
    <row r="239" spans="1:8" x14ac:dyDescent="0.35">
      <c r="A239" s="268"/>
      <c r="B239" s="269"/>
      <c r="H239" s="284"/>
    </row>
    <row r="240" spans="1:8" x14ac:dyDescent="0.35">
      <c r="A240" s="268"/>
      <c r="B240" s="269"/>
    </row>
    <row r="241" spans="1:8" x14ac:dyDescent="0.35">
      <c r="A241" s="268"/>
      <c r="B241" s="269"/>
      <c r="H241" s="284"/>
    </row>
    <row r="242" spans="1:8" x14ac:dyDescent="0.35">
      <c r="A242" s="268"/>
      <c r="B242" s="269"/>
      <c r="H242" s="284"/>
    </row>
    <row r="243" spans="1:8" x14ac:dyDescent="0.35">
      <c r="A243" s="268"/>
      <c r="B243" s="269"/>
      <c r="H243" s="284"/>
    </row>
    <row r="244" spans="1:8" x14ac:dyDescent="0.35">
      <c r="A244" s="268"/>
      <c r="B244" s="269"/>
      <c r="E244" s="284"/>
    </row>
    <row r="245" spans="1:8" x14ac:dyDescent="0.35">
      <c r="A245" s="268"/>
      <c r="B245" s="269"/>
      <c r="H245" s="284"/>
    </row>
    <row r="246" spans="1:8" x14ac:dyDescent="0.35">
      <c r="A246" s="268"/>
      <c r="B246" s="269"/>
      <c r="E246" s="284"/>
    </row>
    <row r="247" spans="1:8" x14ac:dyDescent="0.35">
      <c r="A247" s="268"/>
      <c r="B247" s="268"/>
      <c r="E247" s="284"/>
      <c r="H247" s="284"/>
    </row>
    <row r="248" spans="1:8" x14ac:dyDescent="0.35">
      <c r="A248" s="268"/>
      <c r="B248" s="269"/>
      <c r="E248" s="284"/>
      <c r="H248" s="284"/>
    </row>
    <row r="249" spans="1:8" x14ac:dyDescent="0.35">
      <c r="A249" s="268"/>
      <c r="B249" s="269"/>
      <c r="E249" s="284"/>
      <c r="H249" s="284"/>
    </row>
    <row r="250" spans="1:8" x14ac:dyDescent="0.35">
      <c r="A250" s="268"/>
      <c r="B250" s="269"/>
      <c r="E250" s="284"/>
      <c r="H250" s="284"/>
    </row>
    <row r="251" spans="1:8" x14ac:dyDescent="0.35">
      <c r="A251" s="268"/>
      <c r="B251" s="268"/>
      <c r="E251" s="284"/>
      <c r="H251" s="284"/>
    </row>
    <row r="252" spans="1:8" x14ac:dyDescent="0.35">
      <c r="A252" s="268"/>
      <c r="B252" s="269"/>
      <c r="E252" s="284"/>
      <c r="H252" s="284"/>
    </row>
    <row r="253" spans="1:8" x14ac:dyDescent="0.35">
      <c r="A253" s="268"/>
      <c r="B253" s="268"/>
      <c r="E253" s="284"/>
      <c r="H253" s="284"/>
    </row>
    <row r="254" spans="1:8" x14ac:dyDescent="0.35">
      <c r="A254" s="268"/>
      <c r="B254" s="269"/>
      <c r="E254" s="284"/>
      <c r="H254" s="284"/>
    </row>
    <row r="255" spans="1:8" x14ac:dyDescent="0.35">
      <c r="A255" s="268"/>
      <c r="B255" s="269"/>
    </row>
    <row r="256" spans="1:8" x14ac:dyDescent="0.35">
      <c r="A256" s="268"/>
      <c r="B256" s="269"/>
    </row>
    <row r="257" spans="1:8" x14ac:dyDescent="0.35">
      <c r="A257" s="268"/>
      <c r="B257" s="269"/>
      <c r="H257" s="284"/>
    </row>
    <row r="258" spans="1:8" x14ac:dyDescent="0.35">
      <c r="A258" s="268"/>
      <c r="B258" s="269"/>
      <c r="E258" s="284"/>
      <c r="H258" s="284"/>
    </row>
    <row r="259" spans="1:8" x14ac:dyDescent="0.35">
      <c r="A259" s="268"/>
      <c r="B259" s="269"/>
      <c r="H259" s="284"/>
    </row>
    <row r="260" spans="1:8" x14ac:dyDescent="0.35">
      <c r="A260" s="268"/>
      <c r="B260" s="269"/>
      <c r="E260" s="284"/>
      <c r="H260" s="284"/>
    </row>
    <row r="261" spans="1:8" x14ac:dyDescent="0.35">
      <c r="A261" s="268"/>
      <c r="B261" s="269"/>
      <c r="E261" s="284"/>
    </row>
    <row r="262" spans="1:8" x14ac:dyDescent="0.35">
      <c r="A262" s="268"/>
      <c r="B262" s="269"/>
      <c r="E262" s="284"/>
    </row>
    <row r="263" spans="1:8" x14ac:dyDescent="0.35">
      <c r="A263" s="268"/>
      <c r="B263" s="269"/>
      <c r="E263" s="284"/>
      <c r="H263" s="284"/>
    </row>
    <row r="264" spans="1:8" x14ac:dyDescent="0.35">
      <c r="A264" s="268"/>
      <c r="B264" s="268"/>
      <c r="E264" s="284"/>
      <c r="H264" s="284"/>
    </row>
    <row r="265" spans="1:8" x14ac:dyDescent="0.35">
      <c r="A265" s="268"/>
      <c r="B265" s="269"/>
      <c r="E265" s="284"/>
      <c r="H265" s="284"/>
    </row>
    <row r="266" spans="1:8" x14ac:dyDescent="0.35">
      <c r="A266" s="268"/>
      <c r="B266" s="269"/>
      <c r="E266" s="284"/>
      <c r="H266" s="284"/>
    </row>
    <row r="267" spans="1:8" x14ac:dyDescent="0.35">
      <c r="A267" s="268"/>
      <c r="B267" s="269"/>
      <c r="E267" s="284"/>
      <c r="H267" s="284"/>
    </row>
    <row r="268" spans="1:8" x14ac:dyDescent="0.35">
      <c r="A268" s="268"/>
      <c r="B268" s="269"/>
      <c r="E268" s="284"/>
      <c r="H268" s="284"/>
    </row>
    <row r="269" spans="1:8" x14ac:dyDescent="0.35">
      <c r="A269" s="268"/>
      <c r="B269" s="269"/>
    </row>
    <row r="270" spans="1:8" x14ac:dyDescent="0.35">
      <c r="A270" s="268"/>
      <c r="B270" s="269"/>
      <c r="E270" s="284"/>
    </row>
    <row r="271" spans="1:8" x14ac:dyDescent="0.35">
      <c r="A271" s="268"/>
      <c r="B271" s="269"/>
      <c r="H271" s="284"/>
    </row>
    <row r="272" spans="1:8" x14ac:dyDescent="0.35">
      <c r="A272" s="268"/>
      <c r="B272" s="269"/>
      <c r="E272" s="284"/>
      <c r="H272" s="284"/>
    </row>
    <row r="273" spans="1:8" x14ac:dyDescent="0.35">
      <c r="A273" s="268"/>
      <c r="B273" s="269"/>
      <c r="E273" s="284"/>
      <c r="H273" s="284"/>
    </row>
    <row r="274" spans="1:8" x14ac:dyDescent="0.35">
      <c r="A274" s="268"/>
      <c r="B274" s="269"/>
      <c r="E274" s="284"/>
    </row>
    <row r="275" spans="1:8" x14ac:dyDescent="0.35">
      <c r="A275" s="268"/>
      <c r="B275" s="269"/>
      <c r="E275" s="284"/>
      <c r="H275" s="284"/>
    </row>
    <row r="276" spans="1:8" x14ac:dyDescent="0.35">
      <c r="A276" s="268"/>
      <c r="B276" s="269"/>
      <c r="E276" s="284"/>
      <c r="H276" s="284"/>
    </row>
    <row r="277" spans="1:8" x14ac:dyDescent="0.35">
      <c r="A277" s="268"/>
      <c r="B277" s="269"/>
      <c r="E277" s="284"/>
      <c r="H277" s="284"/>
    </row>
    <row r="278" spans="1:8" x14ac:dyDescent="0.35">
      <c r="A278" s="268"/>
      <c r="B278" s="269"/>
      <c r="E278" s="284"/>
      <c r="H278" s="284"/>
    </row>
    <row r="279" spans="1:8" x14ac:dyDescent="0.35">
      <c r="A279" s="268"/>
      <c r="B279" s="269"/>
      <c r="E279" s="284"/>
      <c r="H279" s="284"/>
    </row>
    <row r="280" spans="1:8" x14ac:dyDescent="0.35">
      <c r="A280" s="268"/>
      <c r="B280" s="268"/>
      <c r="E280" s="284"/>
    </row>
    <row r="281" spans="1:8" x14ac:dyDescent="0.35">
      <c r="A281" s="268"/>
      <c r="B281" s="269"/>
      <c r="E281" s="284"/>
      <c r="H281" s="284"/>
    </row>
    <row r="282" spans="1:8" x14ac:dyDescent="0.35">
      <c r="A282" s="268"/>
      <c r="B282" s="269"/>
      <c r="E282" s="284"/>
    </row>
    <row r="283" spans="1:8" x14ac:dyDescent="0.35">
      <c r="A283" s="268"/>
      <c r="B283" s="269"/>
      <c r="H283" s="284"/>
    </row>
    <row r="284" spans="1:8" x14ac:dyDescent="0.35">
      <c r="A284" s="268"/>
      <c r="B284" s="269"/>
      <c r="E284" s="284"/>
      <c r="H284" s="284"/>
    </row>
    <row r="285" spans="1:8" x14ac:dyDescent="0.35">
      <c r="A285" s="268"/>
      <c r="B285" s="269"/>
      <c r="E285" s="284"/>
      <c r="H285" s="284"/>
    </row>
    <row r="286" spans="1:8" x14ac:dyDescent="0.35">
      <c r="A286" s="268"/>
      <c r="B286" s="269"/>
      <c r="E286" s="284"/>
      <c r="H286" s="284"/>
    </row>
    <row r="287" spans="1:8" x14ac:dyDescent="0.35">
      <c r="A287" s="268"/>
      <c r="B287" s="268"/>
      <c r="E287" s="284"/>
      <c r="H287" s="284"/>
    </row>
    <row r="288" spans="1:8" x14ac:dyDescent="0.35">
      <c r="A288" s="268"/>
      <c r="B288" s="268"/>
      <c r="E288" s="284"/>
      <c r="H288" s="284"/>
    </row>
    <row r="289" spans="1:8" x14ac:dyDescent="0.35">
      <c r="A289" s="268"/>
      <c r="B289" s="268"/>
      <c r="E289" s="284"/>
      <c r="H289" s="284"/>
    </row>
    <row r="290" spans="1:8" x14ac:dyDescent="0.35">
      <c r="A290" s="268"/>
      <c r="B290" s="268"/>
      <c r="E290" s="284"/>
      <c r="H290" s="284"/>
    </row>
    <row r="291" spans="1:8" x14ac:dyDescent="0.35">
      <c r="A291" s="268"/>
      <c r="B291" s="269"/>
      <c r="E291" s="284"/>
    </row>
    <row r="292" spans="1:8" x14ac:dyDescent="0.35">
      <c r="A292" s="268"/>
      <c r="B292" s="269"/>
      <c r="E292" s="284"/>
    </row>
    <row r="293" spans="1:8" x14ac:dyDescent="0.35">
      <c r="A293" s="268"/>
      <c r="B293" s="269"/>
      <c r="E293" s="284"/>
      <c r="H293" s="284"/>
    </row>
    <row r="294" spans="1:8" x14ac:dyDescent="0.35">
      <c r="A294" s="268"/>
      <c r="B294" s="268"/>
      <c r="E294" s="284"/>
      <c r="H294" s="284"/>
    </row>
    <row r="295" spans="1:8" x14ac:dyDescent="0.35">
      <c r="A295" s="268"/>
      <c r="B295" s="269"/>
      <c r="E295" s="284"/>
    </row>
    <row r="296" spans="1:8" x14ac:dyDescent="0.35">
      <c r="A296" s="268"/>
      <c r="B296" s="269"/>
      <c r="E296" s="284"/>
      <c r="H296" s="284"/>
    </row>
    <row r="297" spans="1:8" x14ac:dyDescent="0.35">
      <c r="A297" s="268"/>
      <c r="B297" s="269"/>
      <c r="H297" s="284"/>
    </row>
    <row r="298" spans="1:8" x14ac:dyDescent="0.35">
      <c r="A298" s="268"/>
      <c r="B298" s="269"/>
      <c r="E298" s="284"/>
      <c r="H298" s="284"/>
    </row>
    <row r="299" spans="1:8" x14ac:dyDescent="0.35">
      <c r="A299" s="268"/>
      <c r="B299" s="269"/>
      <c r="E299" s="284"/>
      <c r="H299" s="284"/>
    </row>
    <row r="300" spans="1:8" x14ac:dyDescent="0.35">
      <c r="A300" s="268"/>
      <c r="B300" s="269"/>
      <c r="E300" s="284"/>
      <c r="H300" s="284"/>
    </row>
    <row r="301" spans="1:8" x14ac:dyDescent="0.35">
      <c r="A301" s="268"/>
      <c r="B301" s="269"/>
      <c r="E301" s="284"/>
    </row>
    <row r="302" spans="1:8" x14ac:dyDescent="0.35">
      <c r="A302" s="268"/>
      <c r="B302" s="269"/>
      <c r="E302" s="284"/>
      <c r="H302" s="284"/>
    </row>
    <row r="303" spans="1:8" x14ac:dyDescent="0.35">
      <c r="A303" s="268"/>
      <c r="B303" s="269"/>
      <c r="E303" s="284"/>
      <c r="H303" s="284"/>
    </row>
    <row r="304" spans="1:8" x14ac:dyDescent="0.35">
      <c r="A304" s="268"/>
      <c r="B304" s="269"/>
      <c r="E304" s="284"/>
      <c r="H304" s="284"/>
    </row>
    <row r="305" spans="1:8" x14ac:dyDescent="0.35">
      <c r="A305" s="268"/>
      <c r="B305" s="269"/>
      <c r="E305" s="284"/>
    </row>
    <row r="306" spans="1:8" x14ac:dyDescent="0.35">
      <c r="A306" s="268"/>
      <c r="B306" s="269"/>
      <c r="E306" s="284"/>
    </row>
    <row r="307" spans="1:8" x14ac:dyDescent="0.35">
      <c r="A307" s="268"/>
      <c r="B307" s="269"/>
      <c r="E307" s="284"/>
      <c r="H307" s="284"/>
    </row>
    <row r="308" spans="1:8" x14ac:dyDescent="0.35">
      <c r="A308" s="268"/>
      <c r="B308" s="269"/>
      <c r="E308" s="284"/>
      <c r="H308" s="284"/>
    </row>
    <row r="309" spans="1:8" x14ac:dyDescent="0.35">
      <c r="A309" s="268"/>
      <c r="B309" s="269"/>
      <c r="H309" s="284"/>
    </row>
    <row r="310" spans="1:8" x14ac:dyDescent="0.35">
      <c r="A310" s="268"/>
      <c r="B310" s="269"/>
      <c r="E310" s="284"/>
    </row>
    <row r="311" spans="1:8" x14ac:dyDescent="0.35">
      <c r="A311" s="268"/>
      <c r="B311" s="269"/>
      <c r="E311" s="284"/>
    </row>
    <row r="312" spans="1:8" x14ac:dyDescent="0.35">
      <c r="A312" s="268"/>
      <c r="B312" s="269"/>
      <c r="E312" s="284"/>
      <c r="H312" s="284"/>
    </row>
    <row r="313" spans="1:8" x14ac:dyDescent="0.35">
      <c r="A313" s="268"/>
      <c r="B313" s="269"/>
      <c r="E313" s="284"/>
    </row>
    <row r="314" spans="1:8" x14ac:dyDescent="0.35">
      <c r="A314" s="268"/>
      <c r="B314" s="268"/>
      <c r="E314" s="284"/>
      <c r="H314" s="284"/>
    </row>
    <row r="315" spans="1:8" x14ac:dyDescent="0.35">
      <c r="A315" s="268"/>
      <c r="B315" s="269"/>
      <c r="E315" s="284"/>
    </row>
    <row r="316" spans="1:8" x14ac:dyDescent="0.35">
      <c r="A316" s="268"/>
      <c r="B316" s="269"/>
      <c r="E316" s="284"/>
      <c r="H316" s="284"/>
    </row>
    <row r="317" spans="1:8" x14ac:dyDescent="0.35">
      <c r="A317" s="268"/>
      <c r="B317" s="269"/>
      <c r="E317" s="284"/>
    </row>
    <row r="318" spans="1:8" x14ac:dyDescent="0.35">
      <c r="A318" s="268"/>
      <c r="B318" s="269"/>
      <c r="E318" s="284"/>
      <c r="H318" s="284"/>
    </row>
    <row r="319" spans="1:8" x14ac:dyDescent="0.35">
      <c r="A319" s="268"/>
      <c r="B319" s="269"/>
      <c r="E319" s="284"/>
      <c r="H319" s="284"/>
    </row>
    <row r="320" spans="1:8" x14ac:dyDescent="0.35">
      <c r="A320" s="268"/>
      <c r="B320" s="269"/>
      <c r="E320" s="284"/>
    </row>
    <row r="321" spans="1:8" x14ac:dyDescent="0.35">
      <c r="A321" s="268"/>
      <c r="B321" s="269"/>
      <c r="E321" s="284"/>
    </row>
    <row r="322" spans="1:8" x14ac:dyDescent="0.35">
      <c r="A322" s="268"/>
      <c r="B322" s="268"/>
      <c r="E322" s="284"/>
    </row>
    <row r="323" spans="1:8" x14ac:dyDescent="0.35">
      <c r="A323" s="268"/>
      <c r="B323" s="269"/>
      <c r="E323" s="284"/>
      <c r="H323" s="284"/>
    </row>
    <row r="324" spans="1:8" x14ac:dyDescent="0.35">
      <c r="A324" s="268"/>
      <c r="B324" s="269"/>
      <c r="E324" s="284"/>
      <c r="H324" s="284"/>
    </row>
    <row r="325" spans="1:8" x14ac:dyDescent="0.35">
      <c r="A325" s="268"/>
      <c r="B325" s="269"/>
      <c r="E325" s="284"/>
    </row>
    <row r="326" spans="1:8" x14ac:dyDescent="0.35">
      <c r="A326" s="268"/>
      <c r="B326" s="269"/>
      <c r="E326" s="284"/>
    </row>
    <row r="327" spans="1:8" x14ac:dyDescent="0.35">
      <c r="A327" s="268"/>
      <c r="B327" s="269"/>
      <c r="E327" s="284"/>
    </row>
    <row r="328" spans="1:8" x14ac:dyDescent="0.35">
      <c r="A328" s="268"/>
      <c r="B328" s="269"/>
      <c r="E328" s="284"/>
    </row>
    <row r="329" spans="1:8" x14ac:dyDescent="0.35">
      <c r="A329" s="268"/>
      <c r="B329" s="268"/>
      <c r="E329" s="284"/>
      <c r="H329" s="284"/>
    </row>
    <row r="330" spans="1:8" x14ac:dyDescent="0.35">
      <c r="A330" s="268"/>
      <c r="B330" s="268"/>
      <c r="E330" s="284"/>
    </row>
    <row r="331" spans="1:8" x14ac:dyDescent="0.35">
      <c r="A331" s="268"/>
      <c r="B331" s="268"/>
      <c r="E331" s="284"/>
    </row>
    <row r="332" spans="1:8" x14ac:dyDescent="0.35">
      <c r="A332" s="268"/>
      <c r="B332" s="268"/>
      <c r="E332" s="284"/>
      <c r="H332" s="284"/>
    </row>
    <row r="333" spans="1:8" x14ac:dyDescent="0.35">
      <c r="A333" s="268"/>
      <c r="B333" s="269"/>
      <c r="E333" s="284"/>
      <c r="H333" s="284"/>
    </row>
    <row r="334" spans="1:8" x14ac:dyDescent="0.35">
      <c r="A334" s="268"/>
      <c r="B334" s="269"/>
      <c r="E334" s="284"/>
      <c r="H334" s="284"/>
    </row>
    <row r="335" spans="1:8" x14ac:dyDescent="0.35">
      <c r="A335" s="268"/>
      <c r="B335" s="269"/>
      <c r="E335" s="284"/>
      <c r="H335" s="284"/>
    </row>
    <row r="336" spans="1:8" x14ac:dyDescent="0.35">
      <c r="A336" s="268"/>
      <c r="B336" s="269"/>
      <c r="E336" s="284"/>
      <c r="H336" s="284"/>
    </row>
    <row r="337" spans="1:8" x14ac:dyDescent="0.35">
      <c r="A337" s="268"/>
      <c r="B337" s="268"/>
      <c r="E337" s="284"/>
      <c r="H337" s="284"/>
    </row>
    <row r="338" spans="1:8" x14ac:dyDescent="0.35">
      <c r="A338" s="268"/>
      <c r="B338" s="269"/>
      <c r="E338" s="284"/>
      <c r="H338" s="284"/>
    </row>
    <row r="339" spans="1:8" x14ac:dyDescent="0.35">
      <c r="A339" s="268"/>
      <c r="B339" s="269"/>
      <c r="E339" s="284"/>
      <c r="H339" s="284"/>
    </row>
    <row r="340" spans="1:8" x14ac:dyDescent="0.35">
      <c r="A340" s="268"/>
      <c r="B340" s="269"/>
      <c r="E340" s="284"/>
    </row>
    <row r="341" spans="1:8" x14ac:dyDescent="0.35">
      <c r="A341" s="268"/>
      <c r="B341" s="269"/>
      <c r="E341" s="284"/>
      <c r="H341" s="284"/>
    </row>
    <row r="342" spans="1:8" x14ac:dyDescent="0.35">
      <c r="A342" s="268"/>
      <c r="B342" s="269"/>
      <c r="E342" s="284"/>
      <c r="H342" s="284"/>
    </row>
    <row r="343" spans="1:8" x14ac:dyDescent="0.35">
      <c r="A343" s="268"/>
      <c r="B343" s="269"/>
      <c r="E343" s="284"/>
      <c r="H343" s="284"/>
    </row>
    <row r="344" spans="1:8" x14ac:dyDescent="0.35">
      <c r="A344" s="268"/>
      <c r="B344" s="269"/>
      <c r="E344" s="284"/>
    </row>
    <row r="345" spans="1:8" x14ac:dyDescent="0.35">
      <c r="A345" s="268"/>
      <c r="B345" s="269"/>
      <c r="E345" s="284"/>
      <c r="H345" s="284"/>
    </row>
    <row r="346" spans="1:8" x14ac:dyDescent="0.35">
      <c r="A346" s="268"/>
      <c r="B346" s="269"/>
      <c r="E346" s="284"/>
    </row>
    <row r="347" spans="1:8" x14ac:dyDescent="0.35">
      <c r="A347" s="268"/>
      <c r="B347" s="269"/>
      <c r="E347" s="284"/>
      <c r="H347" s="284"/>
    </row>
    <row r="348" spans="1:8" x14ac:dyDescent="0.35">
      <c r="A348" s="268"/>
      <c r="B348" s="269"/>
      <c r="E348" s="284"/>
      <c r="H348" s="284"/>
    </row>
    <row r="349" spans="1:8" x14ac:dyDescent="0.35">
      <c r="A349" s="268"/>
      <c r="B349" s="269"/>
      <c r="E349" s="284"/>
      <c r="H349" s="284"/>
    </row>
    <row r="350" spans="1:8" x14ac:dyDescent="0.35">
      <c r="A350" s="268"/>
      <c r="B350" s="269"/>
      <c r="E350" s="284"/>
      <c r="H350" s="284"/>
    </row>
    <row r="351" spans="1:8" x14ac:dyDescent="0.35">
      <c r="A351" s="268"/>
      <c r="B351" s="269"/>
      <c r="E351" s="284"/>
      <c r="H351" s="284"/>
    </row>
    <row r="352" spans="1:8" x14ac:dyDescent="0.35">
      <c r="A352" s="268"/>
      <c r="B352" s="269"/>
      <c r="E352" s="284"/>
      <c r="H352" s="284"/>
    </row>
    <row r="353" spans="1:8" x14ac:dyDescent="0.35">
      <c r="A353" s="268"/>
      <c r="B353" s="269"/>
      <c r="E353" s="284"/>
      <c r="H353" s="284"/>
    </row>
    <row r="354" spans="1:8" x14ac:dyDescent="0.35">
      <c r="A354" s="268"/>
      <c r="B354" s="269"/>
      <c r="E354" s="284"/>
      <c r="H354" s="284"/>
    </row>
    <row r="355" spans="1:8" x14ac:dyDescent="0.35">
      <c r="A355" s="268"/>
      <c r="B355" s="269"/>
    </row>
    <row r="356" spans="1:8" x14ac:dyDescent="0.35">
      <c r="A356" s="268"/>
      <c r="B356" s="268"/>
      <c r="E356" s="284"/>
    </row>
    <row r="357" spans="1:8" x14ac:dyDescent="0.35">
      <c r="A357" s="268"/>
      <c r="B357" s="269"/>
      <c r="E357" s="284"/>
      <c r="H357" s="284"/>
    </row>
    <row r="358" spans="1:8" x14ac:dyDescent="0.35">
      <c r="A358" s="268"/>
      <c r="B358" s="269"/>
      <c r="E358" s="284"/>
      <c r="H358" s="284"/>
    </row>
    <row r="359" spans="1:8" x14ac:dyDescent="0.35">
      <c r="A359" s="268"/>
      <c r="B359" s="269"/>
      <c r="E359" s="284"/>
      <c r="H359" s="284"/>
    </row>
    <row r="360" spans="1:8" x14ac:dyDescent="0.35">
      <c r="A360" s="268"/>
      <c r="B360" s="269"/>
      <c r="E360" s="284"/>
      <c r="H360" s="284"/>
    </row>
    <row r="361" spans="1:8" x14ac:dyDescent="0.35">
      <c r="A361" s="268"/>
      <c r="B361" s="269"/>
      <c r="E361" s="284"/>
    </row>
    <row r="362" spans="1:8" x14ac:dyDescent="0.35">
      <c r="A362" s="268"/>
      <c r="B362" s="269"/>
      <c r="E362" s="284"/>
      <c r="H362" s="284"/>
    </row>
    <row r="363" spans="1:8" x14ac:dyDescent="0.35">
      <c r="A363" s="268"/>
      <c r="B363" s="268"/>
      <c r="E363" s="284"/>
      <c r="H363" s="284"/>
    </row>
    <row r="364" spans="1:8" x14ac:dyDescent="0.35">
      <c r="A364" s="268"/>
      <c r="B364" s="269"/>
      <c r="E364" s="284"/>
      <c r="H364" s="284"/>
    </row>
    <row r="365" spans="1:8" x14ac:dyDescent="0.35">
      <c r="A365" s="268"/>
      <c r="B365" s="269"/>
      <c r="E365" s="284"/>
      <c r="H365" s="284"/>
    </row>
    <row r="366" spans="1:8" x14ac:dyDescent="0.35">
      <c r="A366" s="268"/>
      <c r="B366" s="269"/>
      <c r="E366" s="284"/>
      <c r="H366" s="284"/>
    </row>
    <row r="367" spans="1:8" x14ac:dyDescent="0.35">
      <c r="A367" s="268"/>
      <c r="B367" s="269"/>
      <c r="E367" s="284"/>
    </row>
    <row r="368" spans="1:8" x14ac:dyDescent="0.35">
      <c r="A368" s="268"/>
      <c r="B368" s="269"/>
      <c r="E368" s="284"/>
      <c r="H368" s="284"/>
    </row>
    <row r="369" spans="1:8" x14ac:dyDescent="0.35">
      <c r="A369" s="268"/>
      <c r="B369" s="268"/>
      <c r="E369" s="284"/>
      <c r="H369" s="284"/>
    </row>
    <row r="370" spans="1:8" x14ac:dyDescent="0.35">
      <c r="A370" s="268"/>
      <c r="B370" s="269"/>
      <c r="E370" s="284"/>
      <c r="H370" s="284"/>
    </row>
    <row r="371" spans="1:8" x14ac:dyDescent="0.35">
      <c r="A371" s="268"/>
      <c r="B371" s="269"/>
      <c r="E371" s="284"/>
      <c r="H371" s="284"/>
    </row>
    <row r="372" spans="1:8" x14ac:dyDescent="0.35">
      <c r="A372" s="268"/>
      <c r="B372" s="269"/>
      <c r="E372" s="284"/>
      <c r="H372" s="284"/>
    </row>
    <row r="373" spans="1:8" x14ac:dyDescent="0.35">
      <c r="A373" s="268"/>
      <c r="B373" s="269"/>
      <c r="E373" s="284"/>
      <c r="H373" s="284"/>
    </row>
    <row r="374" spans="1:8" x14ac:dyDescent="0.35">
      <c r="A374" s="268"/>
      <c r="B374" s="269"/>
      <c r="H374" s="284"/>
    </row>
    <row r="375" spans="1:8" x14ac:dyDescent="0.35">
      <c r="A375" s="268"/>
      <c r="B375" s="269"/>
      <c r="E375" s="284"/>
      <c r="H375" s="284"/>
    </row>
    <row r="376" spans="1:8" x14ac:dyDescent="0.35">
      <c r="A376" s="268"/>
      <c r="B376" s="268"/>
      <c r="E376" s="284"/>
      <c r="H376" s="284"/>
    </row>
    <row r="377" spans="1:8" x14ac:dyDescent="0.35">
      <c r="A377" s="268"/>
      <c r="B377" s="268"/>
      <c r="E377" s="284"/>
    </row>
    <row r="378" spans="1:8" x14ac:dyDescent="0.35">
      <c r="A378" s="268"/>
      <c r="B378" s="268"/>
      <c r="E378" s="284"/>
      <c r="H378" s="284"/>
    </row>
    <row r="379" spans="1:8" x14ac:dyDescent="0.35">
      <c r="A379" s="268"/>
      <c r="B379" s="268"/>
      <c r="E379" s="284"/>
      <c r="H379" s="284"/>
    </row>
    <row r="380" spans="1:8" x14ac:dyDescent="0.35">
      <c r="A380" s="268"/>
      <c r="B380" s="269"/>
      <c r="E380" s="284"/>
      <c r="H380" s="284"/>
    </row>
    <row r="381" spans="1:8" x14ac:dyDescent="0.35">
      <c r="A381" s="268"/>
      <c r="B381" s="269"/>
      <c r="E381" s="284"/>
    </row>
    <row r="382" spans="1:8" x14ac:dyDescent="0.35">
      <c r="A382" s="268"/>
      <c r="B382" s="269"/>
      <c r="E382" s="284"/>
      <c r="H382" s="284"/>
    </row>
    <row r="383" spans="1:8" x14ac:dyDescent="0.35">
      <c r="A383" s="268"/>
      <c r="B383" s="269"/>
      <c r="E383" s="284"/>
      <c r="H383" s="284"/>
    </row>
    <row r="384" spans="1:8" x14ac:dyDescent="0.35">
      <c r="A384" s="268"/>
      <c r="B384" s="268"/>
      <c r="E384" s="284"/>
      <c r="H384" s="284"/>
    </row>
    <row r="385" spans="1:8" x14ac:dyDescent="0.35">
      <c r="A385" s="268"/>
      <c r="B385" s="268"/>
      <c r="E385" s="284"/>
      <c r="H385" s="284"/>
    </row>
    <row r="386" spans="1:8" x14ac:dyDescent="0.35">
      <c r="A386" s="268"/>
      <c r="B386" s="269"/>
      <c r="E386" s="284"/>
      <c r="H386" s="284"/>
    </row>
    <row r="387" spans="1:8" x14ac:dyDescent="0.35">
      <c r="A387" s="268"/>
      <c r="B387" s="269"/>
      <c r="E387" s="284"/>
    </row>
    <row r="388" spans="1:8" x14ac:dyDescent="0.35">
      <c r="A388" s="268"/>
      <c r="B388" s="269"/>
      <c r="E388" s="284"/>
    </row>
    <row r="389" spans="1:8" x14ac:dyDescent="0.35">
      <c r="A389" s="268"/>
      <c r="B389" s="269"/>
      <c r="E389" s="284"/>
      <c r="H389" s="284"/>
    </row>
    <row r="390" spans="1:8" x14ac:dyDescent="0.35">
      <c r="A390" s="268"/>
      <c r="B390" s="269"/>
      <c r="E390" s="284"/>
      <c r="H390" s="284"/>
    </row>
    <row r="391" spans="1:8" x14ac:dyDescent="0.35">
      <c r="A391" s="268"/>
      <c r="B391" s="269"/>
      <c r="E391" s="284"/>
      <c r="H391" s="284"/>
    </row>
    <row r="392" spans="1:8" x14ac:dyDescent="0.35">
      <c r="A392" s="268"/>
      <c r="B392" s="269"/>
      <c r="E392" s="284"/>
      <c r="H392" s="284"/>
    </row>
    <row r="393" spans="1:8" x14ac:dyDescent="0.35">
      <c r="A393" s="268"/>
      <c r="B393" s="269"/>
      <c r="E393" s="284"/>
      <c r="H393" s="284"/>
    </row>
    <row r="394" spans="1:8" x14ac:dyDescent="0.35">
      <c r="A394" s="268"/>
      <c r="B394" s="269"/>
      <c r="E394" s="284"/>
      <c r="H394" s="284"/>
    </row>
    <row r="395" spans="1:8" x14ac:dyDescent="0.35">
      <c r="A395" s="268"/>
      <c r="B395" s="269"/>
      <c r="E395" s="284"/>
    </row>
    <row r="396" spans="1:8" x14ac:dyDescent="0.35">
      <c r="A396" s="268"/>
      <c r="B396" s="269"/>
      <c r="E396" s="284"/>
    </row>
    <row r="397" spans="1:8" x14ac:dyDescent="0.35">
      <c r="A397" s="268"/>
      <c r="B397" s="269"/>
      <c r="E397" s="284"/>
      <c r="H397" s="284"/>
    </row>
    <row r="398" spans="1:8" x14ac:dyDescent="0.35">
      <c r="A398" s="268"/>
      <c r="B398" s="269"/>
      <c r="E398" s="284"/>
      <c r="H398" s="284"/>
    </row>
    <row r="399" spans="1:8" x14ac:dyDescent="0.35">
      <c r="A399" s="268"/>
      <c r="B399" s="269"/>
      <c r="E399" s="284"/>
      <c r="H399" s="284"/>
    </row>
    <row r="400" spans="1:8" x14ac:dyDescent="0.35">
      <c r="A400" s="268"/>
      <c r="B400" s="269"/>
      <c r="E400" s="284"/>
      <c r="H400" s="284"/>
    </row>
    <row r="401" spans="1:8" x14ac:dyDescent="0.35">
      <c r="A401" s="268"/>
      <c r="B401" s="269"/>
      <c r="E401" s="284"/>
      <c r="H401" s="284"/>
    </row>
    <row r="402" spans="1:8" x14ac:dyDescent="0.35">
      <c r="A402" s="268"/>
      <c r="B402" s="269"/>
      <c r="E402" s="284"/>
      <c r="H402" s="284"/>
    </row>
    <row r="403" spans="1:8" x14ac:dyDescent="0.35">
      <c r="A403" s="268"/>
      <c r="B403" s="269"/>
      <c r="E403" s="284"/>
      <c r="H403" s="284"/>
    </row>
    <row r="404" spans="1:8" x14ac:dyDescent="0.35">
      <c r="A404" s="268"/>
      <c r="B404" s="268"/>
      <c r="E404" s="284"/>
      <c r="H404" s="284"/>
    </row>
    <row r="405" spans="1:8" ht="14.4" x14ac:dyDescent="0.55000000000000004">
      <c r="A405" s="242"/>
      <c r="B405" s="243"/>
      <c r="E405" s="284"/>
      <c r="H405" s="284"/>
    </row>
    <row r="406" spans="1:8" ht="14.4" x14ac:dyDescent="0.55000000000000004">
      <c r="A406" s="242"/>
      <c r="B406" s="243"/>
    </row>
    <row r="407" spans="1:8" ht="14.4" x14ac:dyDescent="0.55000000000000004">
      <c r="A407" s="242"/>
      <c r="B407" s="243"/>
      <c r="E407" s="284"/>
      <c r="H407" s="284"/>
    </row>
    <row r="408" spans="1:8" ht="14.4" x14ac:dyDescent="0.55000000000000004">
      <c r="A408" s="242"/>
      <c r="B408" s="243"/>
      <c r="E408" s="284"/>
    </row>
    <row r="409" spans="1:8" ht="14.4" x14ac:dyDescent="0.55000000000000004">
      <c r="A409" s="242"/>
      <c r="B409" s="243"/>
      <c r="E409" s="284"/>
    </row>
    <row r="410" spans="1:8" ht="14.4" x14ac:dyDescent="0.55000000000000004">
      <c r="A410" s="242"/>
      <c r="B410" s="243"/>
      <c r="E410" s="284"/>
      <c r="H410" s="284"/>
    </row>
    <row r="411" spans="1:8" ht="14.4" x14ac:dyDescent="0.55000000000000004">
      <c r="A411" s="242"/>
      <c r="B411" s="243"/>
      <c r="E411" s="284"/>
      <c r="H411" s="284"/>
    </row>
    <row r="412" spans="1:8" ht="14.4" x14ac:dyDescent="0.55000000000000004">
      <c r="A412" s="242"/>
      <c r="B412" s="243"/>
      <c r="E412" s="284"/>
      <c r="H412" s="284"/>
    </row>
    <row r="413" spans="1:8" ht="14.4" x14ac:dyDescent="0.55000000000000004">
      <c r="A413" s="242"/>
      <c r="B413" s="243"/>
      <c r="E413" s="284"/>
      <c r="H413" s="284"/>
    </row>
    <row r="414" spans="1:8" ht="14.4" x14ac:dyDescent="0.55000000000000004">
      <c r="A414" s="242"/>
      <c r="B414" s="243"/>
      <c r="E414" s="284"/>
      <c r="H414" s="284"/>
    </row>
    <row r="415" spans="1:8" ht="14.4" x14ac:dyDescent="0.55000000000000004">
      <c r="A415" s="242"/>
      <c r="B415" s="243"/>
      <c r="E415" s="284"/>
      <c r="H415" s="284"/>
    </row>
    <row r="416" spans="1:8" ht="14.4" x14ac:dyDescent="0.55000000000000004">
      <c r="A416" s="242"/>
      <c r="B416" s="243"/>
      <c r="E416" s="284"/>
      <c r="H416" s="284"/>
    </row>
    <row r="417" spans="1:8" ht="14.4" x14ac:dyDescent="0.55000000000000004">
      <c r="A417" s="242"/>
      <c r="B417" s="243"/>
      <c r="E417" s="284"/>
    </row>
    <row r="418" spans="1:8" ht="14.4" x14ac:dyDescent="0.55000000000000004">
      <c r="A418" s="242"/>
      <c r="B418" s="243"/>
      <c r="E418" s="284"/>
      <c r="H418" s="284"/>
    </row>
    <row r="419" spans="1:8" ht="14.4" x14ac:dyDescent="0.55000000000000004">
      <c r="A419" s="242"/>
      <c r="B419" s="243"/>
      <c r="E419" s="284"/>
      <c r="H419" s="284"/>
    </row>
    <row r="420" spans="1:8" ht="14.4" x14ac:dyDescent="0.55000000000000004">
      <c r="A420" s="242"/>
      <c r="B420" s="243"/>
      <c r="E420" s="284"/>
      <c r="H420" s="284"/>
    </row>
    <row r="421" spans="1:8" ht="14.4" x14ac:dyDescent="0.55000000000000004">
      <c r="A421" s="242"/>
      <c r="B421" s="243"/>
      <c r="E421" s="284"/>
      <c r="H421" s="284"/>
    </row>
    <row r="422" spans="1:8" ht="14.4" x14ac:dyDescent="0.55000000000000004">
      <c r="A422" s="242"/>
      <c r="B422" s="243"/>
      <c r="E422" s="284"/>
      <c r="H422" s="284"/>
    </row>
    <row r="423" spans="1:8" ht="14.4" x14ac:dyDescent="0.55000000000000004">
      <c r="A423" s="242"/>
      <c r="B423" s="243"/>
      <c r="E423" s="284"/>
      <c r="H423" s="284"/>
    </row>
    <row r="424" spans="1:8" ht="14.4" x14ac:dyDescent="0.55000000000000004">
      <c r="A424" s="242"/>
      <c r="B424" s="243"/>
      <c r="E424" s="284"/>
      <c r="H424" s="284"/>
    </row>
    <row r="425" spans="1:8" ht="14.4" x14ac:dyDescent="0.55000000000000004">
      <c r="A425" s="242"/>
      <c r="B425" s="243"/>
      <c r="E425" s="284"/>
      <c r="H425" s="284"/>
    </row>
    <row r="426" spans="1:8" ht="14.4" x14ac:dyDescent="0.55000000000000004">
      <c r="A426" s="242"/>
      <c r="B426" s="243"/>
      <c r="E426" s="284"/>
      <c r="H426" s="284"/>
    </row>
    <row r="427" spans="1:8" ht="14.4" x14ac:dyDescent="0.55000000000000004">
      <c r="A427" s="242"/>
      <c r="B427" s="243"/>
      <c r="E427" s="284"/>
      <c r="H427" s="284"/>
    </row>
    <row r="428" spans="1:8" ht="14.4" x14ac:dyDescent="0.55000000000000004">
      <c r="A428" s="242"/>
      <c r="B428" s="243"/>
      <c r="E428" s="284"/>
      <c r="H428" s="284"/>
    </row>
    <row r="429" spans="1:8" ht="14.4" x14ac:dyDescent="0.55000000000000004">
      <c r="A429" s="242"/>
      <c r="B429" s="243"/>
      <c r="E429" s="284"/>
      <c r="H429" s="284"/>
    </row>
    <row r="430" spans="1:8" ht="14.4" x14ac:dyDescent="0.55000000000000004">
      <c r="A430" s="242"/>
      <c r="B430" s="243"/>
      <c r="E430" s="284"/>
    </row>
    <row r="431" spans="1:8" ht="14.4" x14ac:dyDescent="0.55000000000000004">
      <c r="A431" s="242"/>
      <c r="B431" s="243"/>
      <c r="H431" s="284"/>
    </row>
    <row r="432" spans="1:8" ht="14.4" x14ac:dyDescent="0.55000000000000004">
      <c r="A432" s="242"/>
      <c r="B432" s="243"/>
      <c r="E432" s="284"/>
      <c r="H432" s="284"/>
    </row>
    <row r="433" spans="1:8" ht="14.4" x14ac:dyDescent="0.55000000000000004">
      <c r="A433" s="242"/>
      <c r="B433" s="243"/>
      <c r="E433" s="284"/>
      <c r="H433" s="284"/>
    </row>
    <row r="434" spans="1:8" ht="14.4" x14ac:dyDescent="0.55000000000000004">
      <c r="A434" s="242"/>
      <c r="B434" s="243"/>
      <c r="E434" s="284"/>
      <c r="H434" s="284"/>
    </row>
    <row r="435" spans="1:8" ht="14.4" x14ac:dyDescent="0.55000000000000004">
      <c r="A435" s="242"/>
      <c r="B435" s="243"/>
      <c r="E435" s="284"/>
      <c r="H435" s="284"/>
    </row>
    <row r="436" spans="1:8" ht="14.4" x14ac:dyDescent="0.55000000000000004">
      <c r="A436" s="242"/>
      <c r="B436" s="243"/>
      <c r="E436" s="284"/>
      <c r="H436" s="284"/>
    </row>
    <row r="437" spans="1:8" ht="14.4" x14ac:dyDescent="0.55000000000000004">
      <c r="A437" s="242"/>
      <c r="B437" s="243"/>
      <c r="E437" s="284"/>
      <c r="H437" s="284"/>
    </row>
    <row r="438" spans="1:8" ht="14.4" x14ac:dyDescent="0.55000000000000004">
      <c r="A438" s="242"/>
      <c r="B438" s="243"/>
      <c r="E438" s="284"/>
    </row>
    <row r="439" spans="1:8" ht="14.4" x14ac:dyDescent="0.55000000000000004">
      <c r="A439" s="242"/>
      <c r="B439" s="243"/>
      <c r="E439" s="284"/>
      <c r="H439" s="284"/>
    </row>
    <row r="440" spans="1:8" ht="14.4" x14ac:dyDescent="0.55000000000000004">
      <c r="A440" s="242"/>
      <c r="B440" s="243"/>
      <c r="E440" s="284"/>
      <c r="H440" s="284"/>
    </row>
    <row r="441" spans="1:8" ht="14.4" x14ac:dyDescent="0.55000000000000004">
      <c r="A441" s="242"/>
      <c r="B441" s="243"/>
      <c r="E441" s="284"/>
    </row>
    <row r="442" spans="1:8" ht="14.4" x14ac:dyDescent="0.55000000000000004">
      <c r="A442" s="242"/>
      <c r="B442" s="243"/>
      <c r="E442" s="284"/>
    </row>
    <row r="443" spans="1:8" ht="14.4" x14ac:dyDescent="0.55000000000000004">
      <c r="A443" s="242"/>
      <c r="B443" s="243"/>
      <c r="E443" s="284"/>
      <c r="H443" s="284"/>
    </row>
    <row r="444" spans="1:8" ht="14.4" x14ac:dyDescent="0.55000000000000004">
      <c r="A444" s="242"/>
      <c r="B444" s="243"/>
      <c r="E444" s="284"/>
    </row>
    <row r="445" spans="1:8" ht="14.4" x14ac:dyDescent="0.55000000000000004">
      <c r="A445" s="242"/>
      <c r="B445" s="243"/>
      <c r="E445" s="284"/>
    </row>
    <row r="446" spans="1:8" ht="14.4" x14ac:dyDescent="0.55000000000000004">
      <c r="A446" s="242"/>
      <c r="B446" s="243"/>
      <c r="E446" s="284"/>
      <c r="H446" s="284"/>
    </row>
    <row r="447" spans="1:8" ht="14.4" x14ac:dyDescent="0.55000000000000004">
      <c r="A447" s="242"/>
      <c r="B447" s="243"/>
      <c r="E447" s="284"/>
      <c r="H447" s="284"/>
    </row>
    <row r="448" spans="1:8" ht="14.4" x14ac:dyDescent="0.55000000000000004">
      <c r="A448" s="242"/>
      <c r="B448" s="243"/>
      <c r="E448" s="284"/>
      <c r="H448" s="284"/>
    </row>
    <row r="449" spans="1:8" ht="14.4" x14ac:dyDescent="0.55000000000000004">
      <c r="A449" s="242"/>
      <c r="B449" s="243"/>
      <c r="E449" s="284"/>
      <c r="H449" s="284"/>
    </row>
    <row r="450" spans="1:8" ht="14.4" x14ac:dyDescent="0.55000000000000004">
      <c r="A450" s="242"/>
      <c r="B450" s="243"/>
      <c r="E450" s="284"/>
    </row>
    <row r="451" spans="1:8" ht="14.4" x14ac:dyDescent="0.55000000000000004">
      <c r="A451" s="242"/>
      <c r="B451" s="243"/>
      <c r="E451" s="284"/>
      <c r="H451" s="284"/>
    </row>
    <row r="452" spans="1:8" ht="14.4" x14ac:dyDescent="0.55000000000000004">
      <c r="A452" s="242"/>
      <c r="B452" s="243"/>
      <c r="H452" s="284"/>
    </row>
    <row r="453" spans="1:8" ht="14.4" x14ac:dyDescent="0.55000000000000004">
      <c r="A453" s="242"/>
      <c r="B453" s="243"/>
      <c r="E453" s="284"/>
      <c r="H453" s="284"/>
    </row>
    <row r="454" spans="1:8" ht="14.4" x14ac:dyDescent="0.55000000000000004">
      <c r="A454" s="242"/>
      <c r="B454" s="243"/>
      <c r="E454" s="284"/>
      <c r="H454" s="284"/>
    </row>
    <row r="455" spans="1:8" ht="14.4" x14ac:dyDescent="0.55000000000000004">
      <c r="A455" s="242"/>
      <c r="B455" s="243"/>
      <c r="E455" s="284"/>
      <c r="H455" s="284"/>
    </row>
    <row r="456" spans="1:8" ht="14.4" x14ac:dyDescent="0.55000000000000004">
      <c r="A456" s="242"/>
      <c r="B456" s="243"/>
      <c r="E456" s="284"/>
    </row>
    <row r="457" spans="1:8" ht="14.4" x14ac:dyDescent="0.55000000000000004">
      <c r="A457" s="256"/>
      <c r="B457" s="257"/>
      <c r="E457" s="284"/>
      <c r="H457" s="284"/>
    </row>
    <row r="458" spans="1:8" ht="14.4" x14ac:dyDescent="0.55000000000000004">
      <c r="A458" s="256"/>
      <c r="B458" s="257"/>
      <c r="H458" s="284"/>
    </row>
    <row r="459" spans="1:8" ht="14.4" x14ac:dyDescent="0.55000000000000004">
      <c r="A459" s="256"/>
      <c r="B459" s="257"/>
      <c r="E459" s="284"/>
      <c r="H459" s="284"/>
    </row>
    <row r="460" spans="1:8" ht="14.4" x14ac:dyDescent="0.55000000000000004">
      <c r="A460" s="256"/>
      <c r="B460" s="257"/>
      <c r="E460" s="284"/>
      <c r="H460" s="284"/>
    </row>
    <row r="461" spans="1:8" ht="14.4" x14ac:dyDescent="0.55000000000000004">
      <c r="A461" s="256"/>
      <c r="B461" s="257"/>
      <c r="E461" s="284"/>
      <c r="H461" s="284"/>
    </row>
    <row r="462" spans="1:8" ht="14.4" x14ac:dyDescent="0.55000000000000004">
      <c r="A462" s="256"/>
      <c r="B462" s="257"/>
      <c r="E462" s="284"/>
    </row>
    <row r="463" spans="1:8" ht="14.4" x14ac:dyDescent="0.55000000000000004">
      <c r="A463" s="256"/>
      <c r="B463" s="257"/>
      <c r="E463" s="284"/>
      <c r="H463" s="284"/>
    </row>
    <row r="464" spans="1:8" ht="14.4" x14ac:dyDescent="0.55000000000000004">
      <c r="A464" s="256"/>
      <c r="B464" s="257"/>
      <c r="E464" s="284"/>
      <c r="H464" s="284"/>
    </row>
    <row r="465" spans="1:8" ht="14.4" x14ac:dyDescent="0.55000000000000004">
      <c r="A465" s="256"/>
      <c r="B465" s="257"/>
      <c r="E465" s="284"/>
      <c r="H465" s="284"/>
    </row>
    <row r="466" spans="1:8" ht="14.4" x14ac:dyDescent="0.55000000000000004">
      <c r="A466" s="256"/>
      <c r="B466" s="257"/>
      <c r="E466" s="284"/>
      <c r="H466" s="284"/>
    </row>
    <row r="467" spans="1:8" ht="14.4" x14ac:dyDescent="0.55000000000000004">
      <c r="A467" s="256"/>
      <c r="B467" s="257"/>
      <c r="E467" s="284"/>
      <c r="H467" s="284"/>
    </row>
    <row r="468" spans="1:8" ht="14.4" x14ac:dyDescent="0.55000000000000004">
      <c r="A468" s="256"/>
      <c r="B468" s="257"/>
      <c r="E468" s="284"/>
    </row>
    <row r="469" spans="1:8" ht="14.4" x14ac:dyDescent="0.55000000000000004">
      <c r="A469" s="256"/>
      <c r="B469" s="257"/>
      <c r="E469" s="284"/>
      <c r="H469" s="284"/>
    </row>
    <row r="470" spans="1:8" ht="14.4" x14ac:dyDescent="0.55000000000000004">
      <c r="A470" s="256"/>
      <c r="B470" s="257"/>
      <c r="E470" s="284"/>
      <c r="H470" s="284"/>
    </row>
    <row r="471" spans="1:8" ht="14.4" x14ac:dyDescent="0.55000000000000004">
      <c r="A471" s="256"/>
      <c r="B471" s="257"/>
      <c r="E471" s="284"/>
      <c r="H471" s="284"/>
    </row>
    <row r="472" spans="1:8" ht="14.4" x14ac:dyDescent="0.55000000000000004">
      <c r="A472" s="256"/>
      <c r="B472" s="257"/>
      <c r="E472" s="284"/>
      <c r="H472" s="284"/>
    </row>
    <row r="473" spans="1:8" ht="14.4" x14ac:dyDescent="0.55000000000000004">
      <c r="A473" s="256"/>
      <c r="B473" s="257"/>
      <c r="E473" s="284"/>
      <c r="H473" s="284"/>
    </row>
    <row r="474" spans="1:8" ht="14.4" x14ac:dyDescent="0.55000000000000004">
      <c r="A474" s="256"/>
      <c r="B474" s="257"/>
      <c r="E474" s="284"/>
      <c r="H474" s="284"/>
    </row>
    <row r="475" spans="1:8" ht="14.4" x14ac:dyDescent="0.55000000000000004">
      <c r="A475" s="256"/>
      <c r="B475" s="257"/>
      <c r="E475" s="284"/>
      <c r="H475" s="284"/>
    </row>
    <row r="476" spans="1:8" ht="14.4" x14ac:dyDescent="0.55000000000000004">
      <c r="A476" s="256"/>
      <c r="B476" s="257"/>
      <c r="E476" s="284"/>
      <c r="H476" s="284"/>
    </row>
    <row r="477" spans="1:8" ht="14.4" x14ac:dyDescent="0.55000000000000004">
      <c r="A477" s="256"/>
      <c r="B477" s="257"/>
      <c r="E477" s="284"/>
    </row>
    <row r="478" spans="1:8" ht="14.4" x14ac:dyDescent="0.55000000000000004">
      <c r="A478" s="242"/>
      <c r="B478" s="243"/>
      <c r="E478" s="284"/>
      <c r="H478" s="284"/>
    </row>
    <row r="479" spans="1:8" ht="14.4" x14ac:dyDescent="0.55000000000000004">
      <c r="A479" s="242"/>
      <c r="B479" s="243"/>
      <c r="E479" s="284"/>
    </row>
    <row r="480" spans="1:8" ht="14.4" x14ac:dyDescent="0.55000000000000004">
      <c r="A480" s="242"/>
      <c r="B480" s="243"/>
      <c r="E480" s="284"/>
      <c r="H480" s="284"/>
    </row>
    <row r="481" spans="1:8" ht="14.4" x14ac:dyDescent="0.55000000000000004">
      <c r="A481" s="242"/>
      <c r="B481" s="243"/>
      <c r="E481" s="284"/>
      <c r="H481" s="284"/>
    </row>
    <row r="482" spans="1:8" ht="14.4" x14ac:dyDescent="0.55000000000000004">
      <c r="A482" s="242"/>
      <c r="B482" s="243"/>
      <c r="E482" s="284"/>
      <c r="H482" s="284"/>
    </row>
    <row r="483" spans="1:8" ht="14.4" x14ac:dyDescent="0.55000000000000004">
      <c r="A483" s="242"/>
      <c r="B483" s="243"/>
      <c r="E483" s="284"/>
      <c r="H483" s="284"/>
    </row>
    <row r="484" spans="1:8" ht="14.4" x14ac:dyDescent="0.55000000000000004">
      <c r="A484" s="242"/>
      <c r="B484" s="243"/>
      <c r="E484" s="284"/>
    </row>
    <row r="485" spans="1:8" ht="14.4" x14ac:dyDescent="0.55000000000000004">
      <c r="A485" s="242"/>
      <c r="B485" s="243"/>
      <c r="E485" s="284"/>
      <c r="H485" s="284"/>
    </row>
    <row r="486" spans="1:8" ht="14.4" x14ac:dyDescent="0.55000000000000004">
      <c r="A486" s="242"/>
      <c r="B486" s="243"/>
      <c r="E486" s="284"/>
    </row>
    <row r="487" spans="1:8" ht="14.4" x14ac:dyDescent="0.55000000000000004">
      <c r="A487" s="242"/>
      <c r="B487" s="243"/>
      <c r="E487" s="284"/>
      <c r="H487" s="284"/>
    </row>
    <row r="488" spans="1:8" ht="14.4" x14ac:dyDescent="0.55000000000000004">
      <c r="A488" s="242"/>
      <c r="B488" s="243"/>
      <c r="E488" s="284"/>
    </row>
    <row r="489" spans="1:8" ht="14.4" x14ac:dyDescent="0.55000000000000004">
      <c r="A489" s="242"/>
      <c r="B489" s="243"/>
      <c r="E489" s="284"/>
    </row>
    <row r="490" spans="1:8" ht="14.4" x14ac:dyDescent="0.55000000000000004">
      <c r="A490" s="242"/>
      <c r="B490" s="243"/>
      <c r="E490" s="284"/>
      <c r="H490" s="284"/>
    </row>
    <row r="491" spans="1:8" ht="14.4" x14ac:dyDescent="0.55000000000000004">
      <c r="A491" s="242"/>
      <c r="B491" s="243"/>
      <c r="E491" s="284"/>
    </row>
    <row r="492" spans="1:8" ht="14.4" x14ac:dyDescent="0.55000000000000004">
      <c r="A492" s="242"/>
      <c r="B492" s="243"/>
      <c r="H492" s="284"/>
    </row>
    <row r="493" spans="1:8" ht="14.4" x14ac:dyDescent="0.55000000000000004">
      <c r="A493" s="242"/>
      <c r="B493" s="243"/>
      <c r="H493" s="284"/>
    </row>
    <row r="494" spans="1:8" ht="14.4" x14ac:dyDescent="0.55000000000000004">
      <c r="A494" s="242"/>
      <c r="B494" s="243"/>
      <c r="H494" s="284"/>
    </row>
    <row r="495" spans="1:8" ht="14.4" x14ac:dyDescent="0.55000000000000004">
      <c r="A495" s="242"/>
      <c r="B495" s="243"/>
      <c r="H495" s="284"/>
    </row>
    <row r="496" spans="1:8" ht="14.4" x14ac:dyDescent="0.55000000000000004">
      <c r="A496" s="242"/>
      <c r="B496" s="243"/>
      <c r="H496" s="284"/>
    </row>
    <row r="497" spans="1:8" ht="14.4" x14ac:dyDescent="0.55000000000000004">
      <c r="A497" s="242"/>
      <c r="B497" s="243"/>
      <c r="H497" s="284"/>
    </row>
    <row r="498" spans="1:8" ht="14.4" x14ac:dyDescent="0.55000000000000004">
      <c r="A498" s="242"/>
      <c r="B498" s="243"/>
    </row>
    <row r="499" spans="1:8" ht="14.4" x14ac:dyDescent="0.55000000000000004">
      <c r="A499" s="256"/>
      <c r="B499" s="257"/>
    </row>
    <row r="500" spans="1:8" ht="14.4" x14ac:dyDescent="0.55000000000000004">
      <c r="A500" s="256"/>
      <c r="B500" s="257"/>
      <c r="H500" s="284"/>
    </row>
    <row r="501" spans="1:8" ht="14.4" x14ac:dyDescent="0.55000000000000004">
      <c r="A501" s="256"/>
      <c r="B501" s="257"/>
      <c r="H501" s="284"/>
    </row>
    <row r="502" spans="1:8" ht="14.4" x14ac:dyDescent="0.55000000000000004">
      <c r="A502" s="256"/>
      <c r="B502" s="257"/>
      <c r="H502" s="284"/>
    </row>
    <row r="503" spans="1:8" ht="14.4" x14ac:dyDescent="0.55000000000000004">
      <c r="A503" s="256"/>
      <c r="B503" s="257"/>
      <c r="H503" s="284"/>
    </row>
    <row r="504" spans="1:8" ht="14.4" x14ac:dyDescent="0.55000000000000004">
      <c r="A504" s="256"/>
      <c r="B504" s="257"/>
      <c r="H504" s="284"/>
    </row>
    <row r="505" spans="1:8" ht="14.4" x14ac:dyDescent="0.55000000000000004">
      <c r="A505" s="256"/>
      <c r="B505" s="257"/>
      <c r="H505" s="284"/>
    </row>
    <row r="506" spans="1:8" ht="14.4" x14ac:dyDescent="0.55000000000000004">
      <c r="A506" s="256"/>
      <c r="B506" s="257"/>
      <c r="H506" s="284"/>
    </row>
    <row r="507" spans="1:8" ht="14.4" x14ac:dyDescent="0.55000000000000004">
      <c r="A507" s="256"/>
      <c r="B507" s="257"/>
    </row>
    <row r="508" spans="1:8" ht="14.4" x14ac:dyDescent="0.55000000000000004">
      <c r="A508" s="256"/>
      <c r="B508" s="257"/>
      <c r="H508" s="284"/>
    </row>
    <row r="509" spans="1:8" ht="14.4" x14ac:dyDescent="0.55000000000000004">
      <c r="A509" s="256"/>
      <c r="B509" s="257"/>
    </row>
    <row r="510" spans="1:8" ht="14.4" x14ac:dyDescent="0.55000000000000004">
      <c r="A510" s="256"/>
      <c r="B510" s="257"/>
    </row>
    <row r="511" spans="1:8" ht="14.4" x14ac:dyDescent="0.55000000000000004">
      <c r="A511" s="256"/>
      <c r="B511" s="257"/>
    </row>
    <row r="512" spans="1:8" ht="14.4" x14ac:dyDescent="0.55000000000000004">
      <c r="A512" s="256"/>
      <c r="B512" s="257"/>
      <c r="H512" s="284"/>
    </row>
    <row r="513" spans="1:8" ht="14.4" x14ac:dyDescent="0.55000000000000004">
      <c r="A513" s="256"/>
      <c r="B513" s="257"/>
    </row>
    <row r="514" spans="1:8" ht="14.4" x14ac:dyDescent="0.55000000000000004">
      <c r="A514" s="256"/>
      <c r="B514" s="257"/>
    </row>
    <row r="515" spans="1:8" ht="14.4" x14ac:dyDescent="0.55000000000000004">
      <c r="A515" s="256"/>
      <c r="B515" s="257"/>
      <c r="H515" s="284"/>
    </row>
    <row r="516" spans="1:8" ht="14.4" x14ac:dyDescent="0.55000000000000004">
      <c r="A516" s="256"/>
      <c r="B516" s="257"/>
    </row>
    <row r="517" spans="1:8" ht="14.4" x14ac:dyDescent="0.55000000000000004">
      <c r="A517" s="256"/>
      <c r="B517" s="257"/>
      <c r="H517" s="284"/>
    </row>
    <row r="518" spans="1:8" ht="14.4" x14ac:dyDescent="0.55000000000000004">
      <c r="A518" s="256"/>
      <c r="B518" s="257"/>
      <c r="H518" s="284"/>
    </row>
    <row r="519" spans="1:8" ht="14.4" x14ac:dyDescent="0.55000000000000004">
      <c r="A519" s="256"/>
      <c r="B519" s="257"/>
      <c r="H519" s="284"/>
    </row>
    <row r="520" spans="1:8" ht="14.4" x14ac:dyDescent="0.55000000000000004">
      <c r="A520" s="256"/>
      <c r="B520" s="257"/>
      <c r="H520" s="284"/>
    </row>
    <row r="521" spans="1:8" ht="14.4" x14ac:dyDescent="0.55000000000000004">
      <c r="A521" s="256"/>
      <c r="B521" s="257"/>
      <c r="H521" s="284"/>
    </row>
    <row r="522" spans="1:8" ht="14.4" x14ac:dyDescent="0.55000000000000004">
      <c r="A522" s="256"/>
      <c r="B522" s="257"/>
      <c r="H522" s="284"/>
    </row>
    <row r="523" spans="1:8" ht="14.4" x14ac:dyDescent="0.55000000000000004">
      <c r="A523" s="256"/>
      <c r="B523" s="257"/>
      <c r="H523" s="284"/>
    </row>
    <row r="524" spans="1:8" ht="14.4" x14ac:dyDescent="0.55000000000000004">
      <c r="A524" s="256"/>
      <c r="B524" s="257"/>
    </row>
    <row r="525" spans="1:8" ht="14.4" x14ac:dyDescent="0.55000000000000004">
      <c r="A525" s="232"/>
      <c r="B525" s="233"/>
      <c r="H525" s="284"/>
    </row>
    <row r="526" spans="1:8" ht="14.4" x14ac:dyDescent="0.55000000000000004">
      <c r="A526" s="232"/>
      <c r="B526" s="233"/>
      <c r="H526" s="284"/>
    </row>
    <row r="527" spans="1:8" ht="14.4" x14ac:dyDescent="0.55000000000000004">
      <c r="A527" s="232"/>
      <c r="B527" s="233"/>
      <c r="H527" s="284"/>
    </row>
    <row r="528" spans="1:8" ht="14.4" x14ac:dyDescent="0.55000000000000004">
      <c r="A528" s="232"/>
      <c r="B528" s="233"/>
      <c r="H528" s="284"/>
    </row>
    <row r="529" spans="1:8" ht="14.4" x14ac:dyDescent="0.55000000000000004">
      <c r="A529" s="232"/>
      <c r="B529" s="233"/>
      <c r="H529" s="284"/>
    </row>
    <row r="530" spans="1:8" ht="14.4" x14ac:dyDescent="0.55000000000000004">
      <c r="A530" s="232"/>
      <c r="B530" s="233"/>
      <c r="H530" s="284"/>
    </row>
    <row r="531" spans="1:8" ht="14.4" x14ac:dyDescent="0.55000000000000004">
      <c r="A531" s="232"/>
      <c r="B531" s="233"/>
      <c r="H531" s="284"/>
    </row>
    <row r="532" spans="1:8" ht="14.4" x14ac:dyDescent="0.55000000000000004">
      <c r="A532" s="232"/>
      <c r="B532" s="233"/>
    </row>
    <row r="533" spans="1:8" ht="14.4" x14ac:dyDescent="0.55000000000000004">
      <c r="A533" s="232"/>
      <c r="B533" s="233"/>
      <c r="H533" s="284"/>
    </row>
    <row r="534" spans="1:8" ht="14.4" x14ac:dyDescent="0.55000000000000004">
      <c r="A534" s="232"/>
      <c r="B534" s="233"/>
    </row>
    <row r="535" spans="1:8" ht="14.4" x14ac:dyDescent="0.55000000000000004">
      <c r="A535" s="232"/>
      <c r="B535" s="233"/>
      <c r="H535" s="284"/>
    </row>
    <row r="536" spans="1:8" ht="14.4" x14ac:dyDescent="0.55000000000000004">
      <c r="A536" s="232"/>
      <c r="B536" s="233"/>
    </row>
    <row r="537" spans="1:8" ht="14.4" x14ac:dyDescent="0.55000000000000004">
      <c r="A537" s="232"/>
      <c r="B537" s="233"/>
      <c r="H537" s="284"/>
    </row>
    <row r="538" spans="1:8" ht="14.4" x14ac:dyDescent="0.55000000000000004">
      <c r="A538" s="232"/>
      <c r="B538" s="233"/>
      <c r="H538" s="284"/>
    </row>
    <row r="539" spans="1:8" ht="14.4" x14ac:dyDescent="0.55000000000000004">
      <c r="A539" s="232"/>
      <c r="B539" s="233"/>
      <c r="H539" s="284"/>
    </row>
    <row r="540" spans="1:8" ht="14.4" x14ac:dyDescent="0.55000000000000004">
      <c r="A540" s="232"/>
      <c r="B540" s="233"/>
      <c r="H540" s="284"/>
    </row>
    <row r="541" spans="1:8" ht="14.4" x14ac:dyDescent="0.55000000000000004">
      <c r="A541" s="232"/>
      <c r="B541" s="233"/>
      <c r="H541" s="284"/>
    </row>
    <row r="542" spans="1:8" ht="14.4" x14ac:dyDescent="0.55000000000000004">
      <c r="A542" s="232"/>
      <c r="B542" s="233"/>
    </row>
    <row r="543" spans="1:8" ht="14.4" x14ac:dyDescent="0.55000000000000004">
      <c r="A543" s="232"/>
      <c r="B543" s="233"/>
      <c r="H543" s="284"/>
    </row>
    <row r="544" spans="1:8" ht="14.4" x14ac:dyDescent="0.55000000000000004">
      <c r="A544" s="232"/>
      <c r="B544" s="233"/>
    </row>
    <row r="545" spans="1:8" ht="14.4" x14ac:dyDescent="0.55000000000000004">
      <c r="A545" s="232"/>
      <c r="B545" s="233"/>
      <c r="H545" s="284"/>
    </row>
    <row r="546" spans="1:8" ht="14.4" x14ac:dyDescent="0.55000000000000004">
      <c r="A546" s="232"/>
      <c r="B546" s="233"/>
      <c r="H546" s="284"/>
    </row>
    <row r="547" spans="1:8" ht="14.4" x14ac:dyDescent="0.55000000000000004">
      <c r="A547" s="232"/>
      <c r="B547" s="233"/>
    </row>
    <row r="548" spans="1:8" ht="14.4" x14ac:dyDescent="0.55000000000000004">
      <c r="A548" s="232"/>
      <c r="B548" s="233"/>
    </row>
    <row r="549" spans="1:8" ht="14.4" x14ac:dyDescent="0.55000000000000004">
      <c r="A549" s="232"/>
      <c r="B549" s="233"/>
    </row>
    <row r="550" spans="1:8" ht="14.4" x14ac:dyDescent="0.55000000000000004">
      <c r="A550" s="232"/>
      <c r="B550" s="233"/>
    </row>
    <row r="551" spans="1:8" ht="14.4" x14ac:dyDescent="0.55000000000000004">
      <c r="A551" s="232"/>
      <c r="B551" s="233"/>
      <c r="H551" s="284"/>
    </row>
    <row r="552" spans="1:8" ht="14.4" x14ac:dyDescent="0.55000000000000004">
      <c r="A552" s="232"/>
      <c r="B552" s="233"/>
    </row>
    <row r="553" spans="1:8" ht="14.4" x14ac:dyDescent="0.55000000000000004">
      <c r="A553" s="232"/>
      <c r="B553" s="233"/>
      <c r="H553" s="284"/>
    </row>
    <row r="554" spans="1:8" ht="14.4" x14ac:dyDescent="0.55000000000000004">
      <c r="A554" s="232"/>
      <c r="B554" s="233"/>
      <c r="H554" s="284"/>
    </row>
    <row r="555" spans="1:8" ht="14.4" x14ac:dyDescent="0.55000000000000004">
      <c r="A555" s="232"/>
      <c r="B555" s="233"/>
      <c r="H555" s="284"/>
    </row>
    <row r="556" spans="1:8" ht="14.4" x14ac:dyDescent="0.55000000000000004">
      <c r="A556" s="232"/>
      <c r="B556" s="233"/>
      <c r="H556" s="284"/>
    </row>
    <row r="557" spans="1:8" ht="14.4" x14ac:dyDescent="0.55000000000000004">
      <c r="A557" s="232"/>
      <c r="B557" s="233"/>
      <c r="H557" s="284"/>
    </row>
    <row r="558" spans="1:8" ht="14.4" x14ac:dyDescent="0.55000000000000004">
      <c r="A558" s="232"/>
      <c r="B558" s="233"/>
      <c r="H558" s="284"/>
    </row>
    <row r="559" spans="1:8" ht="14.4" x14ac:dyDescent="0.55000000000000004">
      <c r="A559" s="232"/>
      <c r="B559" s="233"/>
    </row>
    <row r="560" spans="1:8" ht="14.4" x14ac:dyDescent="0.55000000000000004">
      <c r="A560" s="232"/>
      <c r="B560" s="233"/>
      <c r="H560" s="284"/>
    </row>
    <row r="561" spans="1:8" ht="14.4" x14ac:dyDescent="0.55000000000000004">
      <c r="A561" s="232"/>
      <c r="B561" s="233"/>
    </row>
    <row r="562" spans="1:8" ht="14.4" x14ac:dyDescent="0.55000000000000004">
      <c r="A562" s="232"/>
      <c r="B562" s="233"/>
    </row>
    <row r="563" spans="1:8" ht="14.4" x14ac:dyDescent="0.55000000000000004">
      <c r="A563" s="232"/>
      <c r="B563" s="233"/>
      <c r="H563" s="284"/>
    </row>
    <row r="564" spans="1:8" ht="14.4" x14ac:dyDescent="0.55000000000000004">
      <c r="A564" s="232"/>
      <c r="B564" s="233"/>
      <c r="H564" s="284"/>
    </row>
    <row r="565" spans="1:8" ht="14.4" x14ac:dyDescent="0.55000000000000004">
      <c r="A565" s="232"/>
      <c r="B565" s="233"/>
      <c r="H565" s="284"/>
    </row>
    <row r="566" spans="1:8" ht="14.4" x14ac:dyDescent="0.55000000000000004">
      <c r="A566" s="232"/>
      <c r="B566" s="233"/>
      <c r="H566" s="284"/>
    </row>
    <row r="567" spans="1:8" ht="14.4" x14ac:dyDescent="0.55000000000000004">
      <c r="A567" s="232"/>
      <c r="B567" s="233"/>
    </row>
    <row r="568" spans="1:8" ht="14.4" x14ac:dyDescent="0.55000000000000004">
      <c r="A568" s="258"/>
      <c r="B568" s="259"/>
      <c r="H568" s="284"/>
    </row>
    <row r="569" spans="1:8" ht="14.4" x14ac:dyDescent="0.55000000000000004">
      <c r="A569" s="258"/>
      <c r="B569" s="259"/>
      <c r="H569" s="284"/>
    </row>
    <row r="570" spans="1:8" ht="14.4" x14ac:dyDescent="0.55000000000000004">
      <c r="A570" s="258"/>
      <c r="B570" s="259"/>
      <c r="H570" s="284"/>
    </row>
    <row r="571" spans="1:8" ht="14.4" x14ac:dyDescent="0.55000000000000004">
      <c r="A571" s="258"/>
      <c r="B571" s="259"/>
      <c r="H571" s="284"/>
    </row>
    <row r="572" spans="1:8" ht="14.4" x14ac:dyDescent="0.55000000000000004">
      <c r="A572" s="258"/>
      <c r="B572" s="259"/>
      <c r="H572" s="284"/>
    </row>
    <row r="573" spans="1:8" ht="14.4" x14ac:dyDescent="0.55000000000000004">
      <c r="A573" s="258"/>
      <c r="B573" s="259"/>
      <c r="H573" s="284"/>
    </row>
    <row r="574" spans="1:8" ht="14.4" x14ac:dyDescent="0.55000000000000004">
      <c r="A574" s="258"/>
      <c r="B574" s="259"/>
      <c r="H574" s="284"/>
    </row>
    <row r="575" spans="1:8" ht="14.4" x14ac:dyDescent="0.55000000000000004">
      <c r="A575" s="258"/>
      <c r="B575" s="259"/>
      <c r="H575" s="284"/>
    </row>
    <row r="576" spans="1:8" ht="14.4" x14ac:dyDescent="0.55000000000000004">
      <c r="A576" s="258"/>
      <c r="B576" s="259"/>
      <c r="H576" s="284"/>
    </row>
    <row r="577" spans="1:8" ht="14.4" x14ac:dyDescent="0.55000000000000004">
      <c r="A577" s="258"/>
      <c r="B577" s="259"/>
      <c r="H577" s="284"/>
    </row>
    <row r="578" spans="1:8" ht="14.4" x14ac:dyDescent="0.55000000000000004">
      <c r="A578" s="258"/>
      <c r="B578" s="259"/>
      <c r="H578" s="284"/>
    </row>
    <row r="579" spans="1:8" ht="14.4" x14ac:dyDescent="0.55000000000000004">
      <c r="A579" s="258"/>
      <c r="B579" s="259"/>
      <c r="H579" s="284"/>
    </row>
    <row r="580" spans="1:8" ht="14.4" x14ac:dyDescent="0.55000000000000004">
      <c r="A580" s="258"/>
      <c r="B580" s="259"/>
    </row>
    <row r="581" spans="1:8" ht="14.4" x14ac:dyDescent="0.55000000000000004">
      <c r="A581" s="258"/>
      <c r="B581" s="259"/>
      <c r="H581" s="284"/>
    </row>
    <row r="582" spans="1:8" ht="14.4" x14ac:dyDescent="0.55000000000000004">
      <c r="A582" s="258"/>
      <c r="B582" s="259"/>
      <c r="H582" s="284"/>
    </row>
    <row r="583" spans="1:8" ht="14.4" x14ac:dyDescent="0.55000000000000004">
      <c r="A583" s="258"/>
      <c r="B583" s="259"/>
      <c r="H583" s="284"/>
    </row>
    <row r="584" spans="1:8" ht="14.4" x14ac:dyDescent="0.55000000000000004">
      <c r="A584" s="258"/>
      <c r="B584" s="259"/>
      <c r="H584" s="284"/>
    </row>
    <row r="585" spans="1:8" ht="14.4" x14ac:dyDescent="0.55000000000000004">
      <c r="A585" s="258"/>
      <c r="B585" s="259"/>
      <c r="H585" s="284"/>
    </row>
    <row r="586" spans="1:8" ht="14.4" x14ac:dyDescent="0.55000000000000004">
      <c r="A586" s="258"/>
      <c r="B586" s="259"/>
      <c r="H586" s="284"/>
    </row>
    <row r="587" spans="1:8" ht="14.4" x14ac:dyDescent="0.55000000000000004">
      <c r="A587" s="258"/>
      <c r="B587" s="259"/>
      <c r="H587" s="284"/>
    </row>
    <row r="588" spans="1:8" ht="14.4" x14ac:dyDescent="0.55000000000000004">
      <c r="A588" s="258"/>
      <c r="B588" s="259"/>
      <c r="H588" s="284"/>
    </row>
    <row r="589" spans="1:8" ht="14.4" x14ac:dyDescent="0.55000000000000004">
      <c r="A589" s="258"/>
      <c r="B589" s="259"/>
      <c r="H589" s="284"/>
    </row>
    <row r="590" spans="1:8" ht="14.4" x14ac:dyDescent="0.55000000000000004">
      <c r="A590" s="258"/>
      <c r="B590" s="259"/>
      <c r="H590" s="284"/>
    </row>
    <row r="591" spans="1:8" x14ac:dyDescent="0.35">
      <c r="H591" s="284"/>
    </row>
    <row r="592" spans="1:8" x14ac:dyDescent="0.35">
      <c r="H592" s="284"/>
    </row>
    <row r="594" spans="8:8" x14ac:dyDescent="0.35">
      <c r="H594" s="284"/>
    </row>
    <row r="595" spans="8:8" x14ac:dyDescent="0.35">
      <c r="H595" s="284"/>
    </row>
    <row r="596" spans="8:8" x14ac:dyDescent="0.35">
      <c r="H596" s="284"/>
    </row>
    <row r="597" spans="8:8" x14ac:dyDescent="0.35">
      <c r="H597" s="284"/>
    </row>
    <row r="598" spans="8:8" x14ac:dyDescent="0.35">
      <c r="H598" s="284"/>
    </row>
    <row r="599" spans="8:8" x14ac:dyDescent="0.35">
      <c r="H599" s="284"/>
    </row>
    <row r="600" spans="8:8" x14ac:dyDescent="0.35">
      <c r="H600" s="284"/>
    </row>
    <row r="601" spans="8:8" x14ac:dyDescent="0.35">
      <c r="H601" s="284"/>
    </row>
    <row r="602" spans="8:8" x14ac:dyDescent="0.35">
      <c r="H602" s="284"/>
    </row>
    <row r="604" spans="8:8" x14ac:dyDescent="0.35">
      <c r="H604" s="284"/>
    </row>
    <row r="605" spans="8:8" x14ac:dyDescent="0.35">
      <c r="H605" s="284"/>
    </row>
    <row r="606" spans="8:8" x14ac:dyDescent="0.35">
      <c r="H606" s="284"/>
    </row>
    <row r="607" spans="8:8" x14ac:dyDescent="0.35">
      <c r="H607" s="284"/>
    </row>
    <row r="608" spans="8:8" x14ac:dyDescent="0.35">
      <c r="H608" s="284"/>
    </row>
    <row r="609" spans="8:8" x14ac:dyDescent="0.35">
      <c r="H609" s="284"/>
    </row>
    <row r="610" spans="8:8" x14ac:dyDescent="0.35">
      <c r="H610" s="284"/>
    </row>
    <row r="611" spans="8:8" x14ac:dyDescent="0.35">
      <c r="H611" s="284"/>
    </row>
    <row r="612" spans="8:8" x14ac:dyDescent="0.35">
      <c r="H612" s="284"/>
    </row>
    <row r="613" spans="8:8" x14ac:dyDescent="0.35">
      <c r="H613" s="284"/>
    </row>
    <row r="614" spans="8:8" x14ac:dyDescent="0.35">
      <c r="H614" s="284"/>
    </row>
    <row r="615" spans="8:8" x14ac:dyDescent="0.35">
      <c r="H615" s="284"/>
    </row>
    <row r="616" spans="8:8" x14ac:dyDescent="0.35">
      <c r="H616" s="284"/>
    </row>
    <row r="617" spans="8:8" x14ac:dyDescent="0.35">
      <c r="H617" s="284"/>
    </row>
    <row r="618" spans="8:8" x14ac:dyDescent="0.35">
      <c r="H618" s="284"/>
    </row>
    <row r="621" spans="8:8" x14ac:dyDescent="0.35">
      <c r="H621" s="284"/>
    </row>
    <row r="622" spans="8:8" x14ac:dyDescent="0.35">
      <c r="H622" s="284"/>
    </row>
    <row r="624" spans="8:8" x14ac:dyDescent="0.35">
      <c r="H624" s="284"/>
    </row>
    <row r="625" spans="8:8" x14ac:dyDescent="0.35">
      <c r="H625" s="284"/>
    </row>
    <row r="626" spans="8:8" x14ac:dyDescent="0.35">
      <c r="H626" s="284"/>
    </row>
    <row r="627" spans="8:8" x14ac:dyDescent="0.35">
      <c r="H627" s="284"/>
    </row>
    <row r="628" spans="8:8" x14ac:dyDescent="0.35">
      <c r="H628" s="284"/>
    </row>
    <row r="629" spans="8:8" x14ac:dyDescent="0.35">
      <c r="H629" s="284"/>
    </row>
    <row r="630" spans="8:8" x14ac:dyDescent="0.35">
      <c r="H630" s="284"/>
    </row>
    <row r="633" spans="8:8" x14ac:dyDescent="0.35">
      <c r="H633" s="284"/>
    </row>
    <row r="635" spans="8:8" x14ac:dyDescent="0.35">
      <c r="H635" s="284"/>
    </row>
    <row r="636" spans="8:8" x14ac:dyDescent="0.35">
      <c r="H636" s="284"/>
    </row>
    <row r="639" spans="8:8" x14ac:dyDescent="0.35">
      <c r="H639" s="284"/>
    </row>
    <row r="640" spans="8:8" x14ac:dyDescent="0.35">
      <c r="H640" s="284"/>
    </row>
    <row r="644" spans="8:8" x14ac:dyDescent="0.35">
      <c r="H644" s="284"/>
    </row>
    <row r="645" spans="8:8" x14ac:dyDescent="0.35">
      <c r="H645" s="284"/>
    </row>
    <row r="646" spans="8:8" x14ac:dyDescent="0.35">
      <c r="H646" s="284"/>
    </row>
    <row r="647" spans="8:8" x14ac:dyDescent="0.35">
      <c r="H647" s="284"/>
    </row>
    <row r="648" spans="8:8" x14ac:dyDescent="0.35">
      <c r="H648" s="284"/>
    </row>
    <row r="649" spans="8:8" x14ac:dyDescent="0.35">
      <c r="H649" s="284"/>
    </row>
    <row r="650" spans="8:8" x14ac:dyDescent="0.35">
      <c r="H650" s="284"/>
    </row>
    <row r="651" spans="8:8" x14ac:dyDescent="0.35">
      <c r="H651" s="284"/>
    </row>
    <row r="652" spans="8:8" x14ac:dyDescent="0.35">
      <c r="H652" s="284"/>
    </row>
    <row r="653" spans="8:8" x14ac:dyDescent="0.35">
      <c r="H653" s="284"/>
    </row>
    <row r="654" spans="8:8" x14ac:dyDescent="0.35">
      <c r="H654" s="284"/>
    </row>
    <row r="655" spans="8:8" x14ac:dyDescent="0.35">
      <c r="H655" s="284"/>
    </row>
    <row r="656" spans="8:8" x14ac:dyDescent="0.35">
      <c r="H656" s="284"/>
    </row>
    <row r="657" spans="8:8" x14ac:dyDescent="0.35">
      <c r="H657" s="284"/>
    </row>
    <row r="658" spans="8:8" x14ac:dyDescent="0.35">
      <c r="H658" s="284"/>
    </row>
    <row r="659" spans="8:8" x14ac:dyDescent="0.35">
      <c r="H659" s="284"/>
    </row>
    <row r="660" spans="8:8" x14ac:dyDescent="0.35">
      <c r="H660" s="284"/>
    </row>
    <row r="661" spans="8:8" x14ac:dyDescent="0.35">
      <c r="H661" s="284"/>
    </row>
    <row r="662" spans="8:8" x14ac:dyDescent="0.35">
      <c r="H662" s="284"/>
    </row>
    <row r="664" spans="8:8" x14ac:dyDescent="0.35">
      <c r="H664" s="284"/>
    </row>
    <row r="665" spans="8:8" x14ac:dyDescent="0.35">
      <c r="H665" s="284"/>
    </row>
    <row r="666" spans="8:8" x14ac:dyDescent="0.35">
      <c r="H666" s="284"/>
    </row>
    <row r="667" spans="8:8" x14ac:dyDescent="0.35">
      <c r="H667" s="284"/>
    </row>
    <row r="668" spans="8:8" x14ac:dyDescent="0.35">
      <c r="H668" s="284"/>
    </row>
    <row r="669" spans="8:8" x14ac:dyDescent="0.35">
      <c r="H669" s="284"/>
    </row>
    <row r="670" spans="8:8" x14ac:dyDescent="0.35">
      <c r="H670" s="284"/>
    </row>
    <row r="671" spans="8:8" x14ac:dyDescent="0.35">
      <c r="H671" s="284"/>
    </row>
    <row r="672" spans="8:8" x14ac:dyDescent="0.35">
      <c r="H672" s="284"/>
    </row>
    <row r="673" spans="8:8" x14ac:dyDescent="0.35">
      <c r="H673" s="284"/>
    </row>
    <row r="674" spans="8:8" x14ac:dyDescent="0.35">
      <c r="H674" s="284"/>
    </row>
    <row r="675" spans="8:8" x14ac:dyDescent="0.35">
      <c r="H675" s="284"/>
    </row>
    <row r="676" spans="8:8" x14ac:dyDescent="0.35">
      <c r="H676" s="284"/>
    </row>
    <row r="677" spans="8:8" x14ac:dyDescent="0.35">
      <c r="H677" s="284"/>
    </row>
    <row r="678" spans="8:8" x14ac:dyDescent="0.35">
      <c r="H678" s="284"/>
    </row>
    <row r="679" spans="8:8" x14ac:dyDescent="0.35">
      <c r="H679" s="284"/>
    </row>
    <row r="680" spans="8:8" x14ac:dyDescent="0.35">
      <c r="H680" s="284"/>
    </row>
    <row r="683" spans="8:8" x14ac:dyDescent="0.35">
      <c r="H683" s="284"/>
    </row>
    <row r="684" spans="8:8" x14ac:dyDescent="0.35">
      <c r="H684" s="284"/>
    </row>
    <row r="685" spans="8:8" x14ac:dyDescent="0.35">
      <c r="H685" s="284"/>
    </row>
    <row r="686" spans="8:8" x14ac:dyDescent="0.35">
      <c r="H686" s="284"/>
    </row>
    <row r="687" spans="8:8" x14ac:dyDescent="0.35">
      <c r="H687" s="284"/>
    </row>
    <row r="688" spans="8:8" x14ac:dyDescent="0.35">
      <c r="H688" s="284"/>
    </row>
    <row r="690" spans="8:8" x14ac:dyDescent="0.35">
      <c r="H690" s="284"/>
    </row>
    <row r="691" spans="8:8" x14ac:dyDescent="0.35">
      <c r="H691" s="284"/>
    </row>
    <row r="692" spans="8:8" x14ac:dyDescent="0.35">
      <c r="H692" s="284"/>
    </row>
    <row r="693" spans="8:8" x14ac:dyDescent="0.35">
      <c r="H693" s="284"/>
    </row>
    <row r="694" spans="8:8" x14ac:dyDescent="0.35">
      <c r="H694" s="284"/>
    </row>
    <row r="695" spans="8:8" x14ac:dyDescent="0.35">
      <c r="H695" s="284"/>
    </row>
    <row r="696" spans="8:8" x14ac:dyDescent="0.35">
      <c r="H696" s="284"/>
    </row>
    <row r="697" spans="8:8" x14ac:dyDescent="0.35">
      <c r="H697" s="284"/>
    </row>
    <row r="698" spans="8:8" x14ac:dyDescent="0.35">
      <c r="H698" s="284"/>
    </row>
    <row r="699" spans="8:8" x14ac:dyDescent="0.35">
      <c r="H699" s="284"/>
    </row>
    <row r="700" spans="8:8" x14ac:dyDescent="0.35">
      <c r="H700" s="284"/>
    </row>
    <row r="701" spans="8:8" x14ac:dyDescent="0.35">
      <c r="H701" s="284"/>
    </row>
    <row r="703" spans="8:8" x14ac:dyDescent="0.35">
      <c r="H703" s="284"/>
    </row>
    <row r="704" spans="8:8" x14ac:dyDescent="0.35">
      <c r="H704" s="284"/>
    </row>
    <row r="705" spans="8:8" x14ac:dyDescent="0.35">
      <c r="H705" s="284"/>
    </row>
    <row r="706" spans="8:8" x14ac:dyDescent="0.35">
      <c r="H706" s="284"/>
    </row>
    <row r="707" spans="8:8" x14ac:dyDescent="0.35">
      <c r="H707" s="284"/>
    </row>
    <row r="708" spans="8:8" x14ac:dyDescent="0.35">
      <c r="H708" s="284"/>
    </row>
    <row r="709" spans="8:8" x14ac:dyDescent="0.35">
      <c r="H709" s="284"/>
    </row>
    <row r="710" spans="8:8" x14ac:dyDescent="0.35">
      <c r="H710" s="284"/>
    </row>
    <row r="711" spans="8:8" x14ac:dyDescent="0.35">
      <c r="H711" s="284"/>
    </row>
    <row r="712" spans="8:8" x14ac:dyDescent="0.35">
      <c r="H712" s="284"/>
    </row>
    <row r="713" spans="8:8" x14ac:dyDescent="0.35">
      <c r="H713" s="284"/>
    </row>
    <row r="715" spans="8:8" x14ac:dyDescent="0.35">
      <c r="H715" s="284"/>
    </row>
    <row r="716" spans="8:8" x14ac:dyDescent="0.35">
      <c r="H716" s="284"/>
    </row>
    <row r="717" spans="8:8" x14ac:dyDescent="0.35">
      <c r="H717" s="284"/>
    </row>
    <row r="718" spans="8:8" x14ac:dyDescent="0.35">
      <c r="H718" s="284"/>
    </row>
    <row r="719" spans="8:8" x14ac:dyDescent="0.35">
      <c r="H719" s="284"/>
    </row>
    <row r="720" spans="8:8" x14ac:dyDescent="0.35">
      <c r="H720" s="284"/>
    </row>
    <row r="721" spans="8:8" x14ac:dyDescent="0.35">
      <c r="H721" s="284"/>
    </row>
    <row r="722" spans="8:8" x14ac:dyDescent="0.35">
      <c r="H722" s="284"/>
    </row>
    <row r="723" spans="8:8" x14ac:dyDescent="0.35">
      <c r="H723" s="284"/>
    </row>
    <row r="724" spans="8:8" x14ac:dyDescent="0.35">
      <c r="H724" s="284"/>
    </row>
    <row r="725" spans="8:8" x14ac:dyDescent="0.35">
      <c r="H725" s="284"/>
    </row>
    <row r="727" spans="8:8" x14ac:dyDescent="0.35">
      <c r="H727" s="284"/>
    </row>
    <row r="728" spans="8:8" x14ac:dyDescent="0.35">
      <c r="H728" s="284"/>
    </row>
    <row r="729" spans="8:8" x14ac:dyDescent="0.35">
      <c r="H729" s="284"/>
    </row>
    <row r="730" spans="8:8" x14ac:dyDescent="0.35">
      <c r="H730" s="284"/>
    </row>
    <row r="731" spans="8:8" x14ac:dyDescent="0.35">
      <c r="H731" s="284"/>
    </row>
    <row r="732" spans="8:8" x14ac:dyDescent="0.35">
      <c r="H732" s="284"/>
    </row>
    <row r="733" spans="8:8" x14ac:dyDescent="0.35">
      <c r="H733" s="284"/>
    </row>
    <row r="734" spans="8:8" x14ac:dyDescent="0.35">
      <c r="H734" s="284"/>
    </row>
    <row r="735" spans="8:8" x14ac:dyDescent="0.35">
      <c r="H735" s="284"/>
    </row>
    <row r="736" spans="8:8" x14ac:dyDescent="0.35">
      <c r="H736" s="284"/>
    </row>
    <row r="737" spans="8:8" x14ac:dyDescent="0.35">
      <c r="H737" s="284"/>
    </row>
    <row r="738" spans="8:8" x14ac:dyDescent="0.35">
      <c r="H738" s="284"/>
    </row>
    <row r="739" spans="8:8" x14ac:dyDescent="0.35">
      <c r="H739" s="284"/>
    </row>
    <row r="740" spans="8:8" x14ac:dyDescent="0.35">
      <c r="H740" s="284"/>
    </row>
    <row r="741" spans="8:8" x14ac:dyDescent="0.35">
      <c r="H741" s="284"/>
    </row>
    <row r="742" spans="8:8" x14ac:dyDescent="0.35">
      <c r="H742" s="284"/>
    </row>
    <row r="743" spans="8:8" x14ac:dyDescent="0.35">
      <c r="H743" s="284"/>
    </row>
    <row r="744" spans="8:8" x14ac:dyDescent="0.35">
      <c r="H744" s="284"/>
    </row>
    <row r="745" spans="8:8" x14ac:dyDescent="0.35">
      <c r="H745" s="284"/>
    </row>
    <row r="746" spans="8:8" x14ac:dyDescent="0.35">
      <c r="H746" s="284"/>
    </row>
    <row r="747" spans="8:8" x14ac:dyDescent="0.35">
      <c r="H747" s="284"/>
    </row>
    <row r="748" spans="8:8" x14ac:dyDescent="0.35">
      <c r="H748" s="284"/>
    </row>
    <row r="749" spans="8:8" x14ac:dyDescent="0.35">
      <c r="H749" s="284"/>
    </row>
    <row r="750" spans="8:8" x14ac:dyDescent="0.35">
      <c r="H750" s="284"/>
    </row>
    <row r="751" spans="8:8" x14ac:dyDescent="0.35">
      <c r="H751" s="284"/>
    </row>
    <row r="752" spans="8:8" x14ac:dyDescent="0.35">
      <c r="H752" s="284"/>
    </row>
    <row r="753" spans="8:8" x14ac:dyDescent="0.35">
      <c r="H753" s="284"/>
    </row>
    <row r="754" spans="8:8" x14ac:dyDescent="0.35">
      <c r="H754" s="284"/>
    </row>
    <row r="755" spans="8:8" x14ac:dyDescent="0.35">
      <c r="H755" s="284"/>
    </row>
    <row r="756" spans="8:8" x14ac:dyDescent="0.35">
      <c r="H756" s="284"/>
    </row>
    <row r="757" spans="8:8" x14ac:dyDescent="0.35">
      <c r="H757" s="284"/>
    </row>
    <row r="758" spans="8:8" x14ac:dyDescent="0.35">
      <c r="H758" s="284"/>
    </row>
    <row r="759" spans="8:8" x14ac:dyDescent="0.35">
      <c r="H759" s="284"/>
    </row>
    <row r="760" spans="8:8" x14ac:dyDescent="0.35">
      <c r="H760" s="284"/>
    </row>
    <row r="762" spans="8:8" x14ac:dyDescent="0.35">
      <c r="H762" s="284"/>
    </row>
    <row r="763" spans="8:8" x14ac:dyDescent="0.35">
      <c r="H763" s="284"/>
    </row>
    <row r="764" spans="8:8" x14ac:dyDescent="0.35">
      <c r="H764" s="284"/>
    </row>
    <row r="765" spans="8:8" x14ac:dyDescent="0.35">
      <c r="H765" s="284"/>
    </row>
    <row r="766" spans="8:8" x14ac:dyDescent="0.35">
      <c r="H766" s="284"/>
    </row>
    <row r="767" spans="8:8" x14ac:dyDescent="0.35">
      <c r="H767" s="284"/>
    </row>
    <row r="768" spans="8:8" x14ac:dyDescent="0.35">
      <c r="H768" s="284"/>
    </row>
    <row r="769" spans="8:8" x14ac:dyDescent="0.35">
      <c r="H769" s="284"/>
    </row>
    <row r="770" spans="8:8" x14ac:dyDescent="0.35">
      <c r="H770" s="284"/>
    </row>
    <row r="771" spans="8:8" x14ac:dyDescent="0.35">
      <c r="H771" s="284"/>
    </row>
    <row r="772" spans="8:8" x14ac:dyDescent="0.35">
      <c r="H772" s="284"/>
    </row>
    <row r="773" spans="8:8" x14ac:dyDescent="0.35">
      <c r="H773" s="284"/>
    </row>
    <row r="774" spans="8:8" x14ac:dyDescent="0.35">
      <c r="H774" s="284"/>
    </row>
    <row r="775" spans="8:8" x14ac:dyDescent="0.35">
      <c r="H775" s="284"/>
    </row>
    <row r="776" spans="8:8" x14ac:dyDescent="0.35">
      <c r="H776" s="284"/>
    </row>
    <row r="783" spans="8:8" x14ac:dyDescent="0.35">
      <c r="H783" s="284"/>
    </row>
    <row r="784" spans="8:8" x14ac:dyDescent="0.35">
      <c r="H784" s="284"/>
    </row>
    <row r="785" spans="8:8" x14ac:dyDescent="0.35">
      <c r="H785" s="284"/>
    </row>
    <row r="786" spans="8:8" x14ac:dyDescent="0.35">
      <c r="H786" s="284"/>
    </row>
    <row r="787" spans="8:8" x14ac:dyDescent="0.35">
      <c r="H787" s="284"/>
    </row>
    <row r="788" spans="8:8" x14ac:dyDescent="0.35">
      <c r="H788" s="284"/>
    </row>
    <row r="789" spans="8:8" x14ac:dyDescent="0.35">
      <c r="H789" s="284"/>
    </row>
    <row r="790" spans="8:8" x14ac:dyDescent="0.35">
      <c r="H790" s="284"/>
    </row>
    <row r="791" spans="8:8" x14ac:dyDescent="0.35">
      <c r="H791" s="284"/>
    </row>
    <row r="792" spans="8:8" x14ac:dyDescent="0.35">
      <c r="H792" s="284"/>
    </row>
    <row r="793" spans="8:8" x14ac:dyDescent="0.35">
      <c r="H793" s="284"/>
    </row>
    <row r="794" spans="8:8" x14ac:dyDescent="0.35">
      <c r="H794" s="284"/>
    </row>
    <row r="795" spans="8:8" x14ac:dyDescent="0.35">
      <c r="H795" s="284"/>
    </row>
    <row r="796" spans="8:8" x14ac:dyDescent="0.35">
      <c r="H796" s="284"/>
    </row>
    <row r="797" spans="8:8" x14ac:dyDescent="0.35">
      <c r="H797" s="284"/>
    </row>
    <row r="798" spans="8:8" x14ac:dyDescent="0.35">
      <c r="H798" s="284"/>
    </row>
    <row r="800" spans="8:8" x14ac:dyDescent="0.35">
      <c r="H800" s="284"/>
    </row>
    <row r="801" spans="8:8" x14ac:dyDescent="0.35">
      <c r="H801" s="284"/>
    </row>
    <row r="802" spans="8:8" x14ac:dyDescent="0.35">
      <c r="H802" s="284"/>
    </row>
    <row r="803" spans="8:8" x14ac:dyDescent="0.35">
      <c r="H803" s="284"/>
    </row>
    <row r="804" spans="8:8" x14ac:dyDescent="0.35">
      <c r="H804" s="284"/>
    </row>
    <row r="805" spans="8:8" x14ac:dyDescent="0.35">
      <c r="H805" s="284"/>
    </row>
    <row r="806" spans="8:8" x14ac:dyDescent="0.35">
      <c r="H806" s="284"/>
    </row>
    <row r="807" spans="8:8" x14ac:dyDescent="0.35">
      <c r="H807" s="284"/>
    </row>
    <row r="808" spans="8:8" x14ac:dyDescent="0.35">
      <c r="H808" s="284"/>
    </row>
    <row r="809" spans="8:8" x14ac:dyDescent="0.35">
      <c r="H809" s="284"/>
    </row>
    <row r="810" spans="8:8" x14ac:dyDescent="0.35">
      <c r="H810" s="284"/>
    </row>
    <row r="811" spans="8:8" x14ac:dyDescent="0.35">
      <c r="H811" s="284"/>
    </row>
    <row r="812" spans="8:8" x14ac:dyDescent="0.35">
      <c r="H812" s="284"/>
    </row>
    <row r="813" spans="8:8" x14ac:dyDescent="0.35">
      <c r="H813" s="284"/>
    </row>
    <row r="814" spans="8:8" x14ac:dyDescent="0.35">
      <c r="H814" s="284"/>
    </row>
    <row r="815" spans="8:8" x14ac:dyDescent="0.35">
      <c r="H815" s="284"/>
    </row>
    <row r="816" spans="8:8" x14ac:dyDescent="0.35">
      <c r="H816" s="284"/>
    </row>
    <row r="817" spans="8:8" x14ac:dyDescent="0.35">
      <c r="H817" s="284"/>
    </row>
    <row r="819" spans="8:8" x14ac:dyDescent="0.35">
      <c r="H819" s="284"/>
    </row>
    <row r="821" spans="8:8" x14ac:dyDescent="0.35">
      <c r="H821" s="284"/>
    </row>
    <row r="822" spans="8:8" x14ac:dyDescent="0.35">
      <c r="H822" s="284"/>
    </row>
    <row r="823" spans="8:8" x14ac:dyDescent="0.35">
      <c r="H823" s="284"/>
    </row>
    <row r="824" spans="8:8" x14ac:dyDescent="0.35">
      <c r="H824" s="284"/>
    </row>
    <row r="826" spans="8:8" x14ac:dyDescent="0.35">
      <c r="H826" s="284"/>
    </row>
    <row r="827" spans="8:8" x14ac:dyDescent="0.35">
      <c r="H827" s="284"/>
    </row>
    <row r="828" spans="8:8" x14ac:dyDescent="0.35">
      <c r="H828" s="284"/>
    </row>
    <row r="829" spans="8:8" x14ac:dyDescent="0.35">
      <c r="H829" s="284"/>
    </row>
    <row r="830" spans="8:8" x14ac:dyDescent="0.35">
      <c r="H830" s="284"/>
    </row>
    <row r="831" spans="8:8" x14ac:dyDescent="0.35">
      <c r="H831" s="284"/>
    </row>
    <row r="832" spans="8:8" x14ac:dyDescent="0.35">
      <c r="H832" s="284"/>
    </row>
    <row r="833" spans="8:8" x14ac:dyDescent="0.35">
      <c r="H833" s="284"/>
    </row>
    <row r="834" spans="8:8" x14ac:dyDescent="0.35">
      <c r="H834" s="284"/>
    </row>
    <row r="835" spans="8:8" x14ac:dyDescent="0.35">
      <c r="H835" s="284"/>
    </row>
    <row r="836" spans="8:8" x14ac:dyDescent="0.35">
      <c r="H836" s="284"/>
    </row>
    <row r="837" spans="8:8" x14ac:dyDescent="0.35">
      <c r="H837" s="284"/>
    </row>
    <row r="838" spans="8:8" x14ac:dyDescent="0.35">
      <c r="H838" s="284"/>
    </row>
    <row r="839" spans="8:8" x14ac:dyDescent="0.35">
      <c r="H839" s="284"/>
    </row>
    <row r="840" spans="8:8" x14ac:dyDescent="0.35">
      <c r="H840" s="284"/>
    </row>
    <row r="841" spans="8:8" x14ac:dyDescent="0.35">
      <c r="H841" s="284"/>
    </row>
    <row r="842" spans="8:8" x14ac:dyDescent="0.35">
      <c r="H842" s="284"/>
    </row>
    <row r="843" spans="8:8" x14ac:dyDescent="0.35">
      <c r="H843" s="284"/>
    </row>
    <row r="844" spans="8:8" x14ac:dyDescent="0.35">
      <c r="H844" s="284"/>
    </row>
    <row r="845" spans="8:8" x14ac:dyDescent="0.35">
      <c r="H845" s="284"/>
    </row>
    <row r="846" spans="8:8" x14ac:dyDescent="0.35">
      <c r="H846" s="284"/>
    </row>
    <row r="849" spans="8:8" x14ac:dyDescent="0.35">
      <c r="H849" s="284"/>
    </row>
    <row r="850" spans="8:8" x14ac:dyDescent="0.35">
      <c r="H850" s="284"/>
    </row>
    <row r="851" spans="8:8" x14ac:dyDescent="0.35">
      <c r="H851" s="284"/>
    </row>
    <row r="852" spans="8:8" x14ac:dyDescent="0.35">
      <c r="H852" s="284"/>
    </row>
    <row r="853" spans="8:8" x14ac:dyDescent="0.35">
      <c r="H853" s="284"/>
    </row>
    <row r="854" spans="8:8" x14ac:dyDescent="0.35">
      <c r="H854" s="284"/>
    </row>
    <row r="855" spans="8:8" x14ac:dyDescent="0.35">
      <c r="H855" s="284"/>
    </row>
    <row r="856" spans="8:8" x14ac:dyDescent="0.35">
      <c r="H856" s="284"/>
    </row>
    <row r="859" spans="8:8" x14ac:dyDescent="0.35">
      <c r="H859" s="284"/>
    </row>
    <row r="860" spans="8:8" x14ac:dyDescent="0.35">
      <c r="H860" s="284"/>
    </row>
    <row r="861" spans="8:8" x14ac:dyDescent="0.35">
      <c r="H861" s="284"/>
    </row>
    <row r="862" spans="8:8" x14ac:dyDescent="0.35">
      <c r="H862" s="284"/>
    </row>
    <row r="863" spans="8:8" x14ac:dyDescent="0.35">
      <c r="H863" s="284"/>
    </row>
    <row r="864" spans="8:8" x14ac:dyDescent="0.35">
      <c r="H864" s="284"/>
    </row>
    <row r="865" spans="8:8" x14ac:dyDescent="0.35">
      <c r="H865" s="284"/>
    </row>
    <row r="866" spans="8:8" x14ac:dyDescent="0.35">
      <c r="H866" s="284"/>
    </row>
    <row r="867" spans="8:8" x14ac:dyDescent="0.35">
      <c r="H867" s="284"/>
    </row>
    <row r="868" spans="8:8" x14ac:dyDescent="0.35">
      <c r="H868" s="284"/>
    </row>
    <row r="869" spans="8:8" x14ac:dyDescent="0.35">
      <c r="H869" s="284"/>
    </row>
    <row r="870" spans="8:8" x14ac:dyDescent="0.35">
      <c r="H870" s="284"/>
    </row>
    <row r="871" spans="8:8" x14ac:dyDescent="0.35">
      <c r="H871" s="284"/>
    </row>
    <row r="872" spans="8:8" x14ac:dyDescent="0.35">
      <c r="H872" s="284"/>
    </row>
    <row r="873" spans="8:8" x14ac:dyDescent="0.35">
      <c r="H873" s="284"/>
    </row>
    <row r="874" spans="8:8" x14ac:dyDescent="0.35">
      <c r="H874" s="284"/>
    </row>
    <row r="875" spans="8:8" x14ac:dyDescent="0.35">
      <c r="H875" s="284"/>
    </row>
    <row r="876" spans="8:8" x14ac:dyDescent="0.35">
      <c r="H876" s="284"/>
    </row>
    <row r="877" spans="8:8" x14ac:dyDescent="0.35">
      <c r="H877" s="284"/>
    </row>
    <row r="878" spans="8:8" x14ac:dyDescent="0.35">
      <c r="H878" s="284"/>
    </row>
    <row r="879" spans="8:8" x14ac:dyDescent="0.35">
      <c r="H879" s="284"/>
    </row>
    <row r="880" spans="8:8" x14ac:dyDescent="0.35">
      <c r="H880" s="284"/>
    </row>
    <row r="881" spans="8:8" x14ac:dyDescent="0.35">
      <c r="H881" s="284"/>
    </row>
    <row r="882" spans="8:8" x14ac:dyDescent="0.35">
      <c r="H882" s="284"/>
    </row>
    <row r="883" spans="8:8" x14ac:dyDescent="0.35">
      <c r="H883" s="284"/>
    </row>
    <row r="885" spans="8:8" x14ac:dyDescent="0.35">
      <c r="H885" s="284"/>
    </row>
    <row r="886" spans="8:8" x14ac:dyDescent="0.35">
      <c r="H886" s="284"/>
    </row>
    <row r="887" spans="8:8" x14ac:dyDescent="0.35">
      <c r="H887" s="284"/>
    </row>
    <row r="889" spans="8:8" x14ac:dyDescent="0.35">
      <c r="H889" s="284"/>
    </row>
    <row r="890" spans="8:8" x14ac:dyDescent="0.35">
      <c r="H890" s="284"/>
    </row>
    <row r="891" spans="8:8" x14ac:dyDescent="0.35">
      <c r="H891" s="284"/>
    </row>
    <row r="892" spans="8:8" x14ac:dyDescent="0.35">
      <c r="H892" s="284"/>
    </row>
    <row r="893" spans="8:8" x14ac:dyDescent="0.35">
      <c r="H893" s="284"/>
    </row>
    <row r="894" spans="8:8" x14ac:dyDescent="0.35">
      <c r="H894" s="284"/>
    </row>
    <row r="895" spans="8:8" x14ac:dyDescent="0.35">
      <c r="H895" s="284"/>
    </row>
    <row r="896" spans="8:8" x14ac:dyDescent="0.35">
      <c r="H896" s="284"/>
    </row>
    <row r="897" spans="8:8" x14ac:dyDescent="0.35">
      <c r="H897" s="284"/>
    </row>
    <row r="898" spans="8:8" x14ac:dyDescent="0.35">
      <c r="H898" s="284"/>
    </row>
    <row r="899" spans="8:8" x14ac:dyDescent="0.35">
      <c r="H899" s="284"/>
    </row>
    <row r="901" spans="8:8" x14ac:dyDescent="0.35">
      <c r="H901" s="284"/>
    </row>
    <row r="902" spans="8:8" x14ac:dyDescent="0.35">
      <c r="H902" s="284"/>
    </row>
    <row r="903" spans="8:8" x14ac:dyDescent="0.35">
      <c r="H903" s="284"/>
    </row>
    <row r="904" spans="8:8" x14ac:dyDescent="0.35">
      <c r="H904" s="284"/>
    </row>
    <row r="906" spans="8:8" x14ac:dyDescent="0.35">
      <c r="H906" s="284"/>
    </row>
    <row r="908" spans="8:8" x14ac:dyDescent="0.35">
      <c r="H908" s="284"/>
    </row>
    <row r="909" spans="8:8" x14ac:dyDescent="0.35">
      <c r="H909" s="284"/>
    </row>
    <row r="910" spans="8:8" x14ac:dyDescent="0.35">
      <c r="H910" s="284"/>
    </row>
    <row r="912" spans="8:8" x14ac:dyDescent="0.35">
      <c r="H912" s="284"/>
    </row>
    <row r="913" spans="8:8" x14ac:dyDescent="0.35">
      <c r="H913" s="284"/>
    </row>
    <row r="914" spans="8:8" x14ac:dyDescent="0.35">
      <c r="H914" s="284"/>
    </row>
    <row r="915" spans="8:8" x14ac:dyDescent="0.35">
      <c r="H915" s="284"/>
    </row>
    <row r="916" spans="8:8" x14ac:dyDescent="0.35">
      <c r="H916" s="284"/>
    </row>
    <row r="917" spans="8:8" x14ac:dyDescent="0.35">
      <c r="H917" s="284"/>
    </row>
    <row r="918" spans="8:8" x14ac:dyDescent="0.35">
      <c r="H918" s="284"/>
    </row>
    <row r="921" spans="8:8" x14ac:dyDescent="0.35">
      <c r="H921" s="284"/>
    </row>
    <row r="923" spans="8:8" x14ac:dyDescent="0.35">
      <c r="H923" s="284"/>
    </row>
    <row r="924" spans="8:8" x14ac:dyDescent="0.35">
      <c r="H924" s="284"/>
    </row>
    <row r="925" spans="8:8" x14ac:dyDescent="0.35">
      <c r="H925" s="284"/>
    </row>
    <row r="926" spans="8:8" x14ac:dyDescent="0.35">
      <c r="H926" s="284"/>
    </row>
    <row r="927" spans="8:8" x14ac:dyDescent="0.35">
      <c r="H927" s="284"/>
    </row>
    <row r="928" spans="8:8" x14ac:dyDescent="0.35">
      <c r="H928" s="284"/>
    </row>
    <row r="929" spans="8:8" x14ac:dyDescent="0.35">
      <c r="H929" s="284"/>
    </row>
    <row r="930" spans="8:8" x14ac:dyDescent="0.35">
      <c r="H930" s="284"/>
    </row>
    <row r="932" spans="8:8" x14ac:dyDescent="0.35">
      <c r="H932" s="284"/>
    </row>
    <row r="933" spans="8:8" x14ac:dyDescent="0.35">
      <c r="H933" s="284"/>
    </row>
    <row r="935" spans="8:8" x14ac:dyDescent="0.35">
      <c r="H935" s="284"/>
    </row>
    <row r="937" spans="8:8" x14ac:dyDescent="0.35">
      <c r="H937" s="284"/>
    </row>
    <row r="938" spans="8:8" x14ac:dyDescent="0.35">
      <c r="H938" s="284"/>
    </row>
    <row r="940" spans="8:8" x14ac:dyDescent="0.35">
      <c r="H940" s="284"/>
    </row>
    <row r="941" spans="8:8" x14ac:dyDescent="0.35">
      <c r="H941" s="284"/>
    </row>
    <row r="942" spans="8:8" x14ac:dyDescent="0.35">
      <c r="H942" s="284"/>
    </row>
    <row r="943" spans="8:8" x14ac:dyDescent="0.35">
      <c r="H943" s="284"/>
    </row>
    <row r="944" spans="8:8" x14ac:dyDescent="0.35">
      <c r="H944" s="284"/>
    </row>
    <row r="945" spans="8:8" x14ac:dyDescent="0.35">
      <c r="H945" s="284"/>
    </row>
    <row r="946" spans="8:8" x14ac:dyDescent="0.35">
      <c r="H946" s="284"/>
    </row>
    <row r="948" spans="8:8" x14ac:dyDescent="0.35">
      <c r="H948" s="284"/>
    </row>
    <row r="949" spans="8:8" x14ac:dyDescent="0.35">
      <c r="H949" s="284"/>
    </row>
    <row r="950" spans="8:8" x14ac:dyDescent="0.35">
      <c r="H950" s="284"/>
    </row>
    <row r="952" spans="8:8" x14ac:dyDescent="0.35">
      <c r="H952" s="284"/>
    </row>
    <row r="953" spans="8:8" x14ac:dyDescent="0.35">
      <c r="H953" s="284"/>
    </row>
    <row r="954" spans="8:8" x14ac:dyDescent="0.35">
      <c r="H954" s="284"/>
    </row>
    <row r="955" spans="8:8" x14ac:dyDescent="0.35">
      <c r="H955" s="284"/>
    </row>
    <row r="956" spans="8:8" x14ac:dyDescent="0.35">
      <c r="H956" s="284"/>
    </row>
    <row r="957" spans="8:8" x14ac:dyDescent="0.35">
      <c r="H957" s="284"/>
    </row>
    <row r="958" spans="8:8" x14ac:dyDescent="0.35">
      <c r="H958" s="284"/>
    </row>
    <row r="959" spans="8:8" x14ac:dyDescent="0.35">
      <c r="H959" s="284"/>
    </row>
    <row r="960" spans="8:8" x14ac:dyDescent="0.35">
      <c r="H960" s="284"/>
    </row>
    <row r="963" spans="8:8" x14ac:dyDescent="0.35">
      <c r="H963" s="284"/>
    </row>
    <row r="964" spans="8:8" x14ac:dyDescent="0.35">
      <c r="H964" s="284"/>
    </row>
    <row r="965" spans="8:8" x14ac:dyDescent="0.35">
      <c r="H965" s="284"/>
    </row>
    <row r="966" spans="8:8" x14ac:dyDescent="0.35">
      <c r="H966" s="284"/>
    </row>
    <row r="968" spans="8:8" x14ac:dyDescent="0.35">
      <c r="H968" s="284"/>
    </row>
    <row r="969" spans="8:8" x14ac:dyDescent="0.35">
      <c r="H969" s="284"/>
    </row>
    <row r="970" spans="8:8" x14ac:dyDescent="0.35">
      <c r="H970" s="284"/>
    </row>
    <row r="971" spans="8:8" x14ac:dyDescent="0.35">
      <c r="H971" s="284"/>
    </row>
    <row r="972" spans="8:8" x14ac:dyDescent="0.35">
      <c r="H972" s="284"/>
    </row>
    <row r="973" spans="8:8" x14ac:dyDescent="0.35">
      <c r="H973" s="284"/>
    </row>
    <row r="975" spans="8:8" x14ac:dyDescent="0.35">
      <c r="H975" s="284"/>
    </row>
    <row r="976" spans="8:8" x14ac:dyDescent="0.35">
      <c r="H976" s="284"/>
    </row>
    <row r="977" spans="8:8" x14ac:dyDescent="0.35">
      <c r="H977" s="284"/>
    </row>
    <row r="978" spans="8:8" x14ac:dyDescent="0.35">
      <c r="H978" s="284"/>
    </row>
    <row r="979" spans="8:8" x14ac:dyDescent="0.35">
      <c r="H979" s="284"/>
    </row>
    <row r="981" spans="8:8" x14ac:dyDescent="0.35">
      <c r="H981" s="284"/>
    </row>
    <row r="982" spans="8:8" x14ac:dyDescent="0.35">
      <c r="H982" s="284"/>
    </row>
    <row r="983" spans="8:8" x14ac:dyDescent="0.35">
      <c r="H983" s="284"/>
    </row>
    <row r="984" spans="8:8" x14ac:dyDescent="0.35">
      <c r="H984" s="284"/>
    </row>
    <row r="985" spans="8:8" x14ac:dyDescent="0.35">
      <c r="H985" s="284"/>
    </row>
    <row r="986" spans="8:8" x14ac:dyDescent="0.35">
      <c r="H986" s="284"/>
    </row>
    <row r="987" spans="8:8" x14ac:dyDescent="0.35">
      <c r="H987" s="284"/>
    </row>
    <row r="988" spans="8:8" x14ac:dyDescent="0.35">
      <c r="H988" s="284"/>
    </row>
    <row r="989" spans="8:8" x14ac:dyDescent="0.35">
      <c r="H989" s="284"/>
    </row>
    <row r="990" spans="8:8" x14ac:dyDescent="0.35">
      <c r="H990" s="284"/>
    </row>
    <row r="991" spans="8:8" x14ac:dyDescent="0.35">
      <c r="H991" s="284"/>
    </row>
    <row r="992" spans="8:8" x14ac:dyDescent="0.35">
      <c r="H992" s="284"/>
    </row>
    <row r="993" spans="8:8" x14ac:dyDescent="0.35">
      <c r="H993" s="284"/>
    </row>
    <row r="994" spans="8:8" x14ac:dyDescent="0.35">
      <c r="H994" s="284"/>
    </row>
    <row r="996" spans="8:8" x14ac:dyDescent="0.35">
      <c r="H996" s="284"/>
    </row>
    <row r="997" spans="8:8" x14ac:dyDescent="0.35">
      <c r="H997" s="284"/>
    </row>
    <row r="998" spans="8:8" x14ac:dyDescent="0.35">
      <c r="H998" s="284"/>
    </row>
    <row r="1000" spans="8:8" x14ac:dyDescent="0.35">
      <c r="H1000" s="284"/>
    </row>
    <row r="1001" spans="8:8" x14ac:dyDescent="0.35">
      <c r="H1001" s="284"/>
    </row>
    <row r="1002" spans="8:8" x14ac:dyDescent="0.35">
      <c r="H1002" s="284"/>
    </row>
    <row r="1003" spans="8:8" x14ac:dyDescent="0.35">
      <c r="H1003" s="284"/>
    </row>
    <row r="1004" spans="8:8" x14ac:dyDescent="0.35">
      <c r="H1004" s="284"/>
    </row>
    <row r="1005" spans="8:8" x14ac:dyDescent="0.35">
      <c r="H1005" s="284"/>
    </row>
    <row r="1006" spans="8:8" x14ac:dyDescent="0.35">
      <c r="H1006" s="284"/>
    </row>
    <row r="1007" spans="8:8" x14ac:dyDescent="0.35">
      <c r="H1007" s="284"/>
    </row>
    <row r="1008" spans="8:8" x14ac:dyDescent="0.35">
      <c r="H1008" s="284"/>
    </row>
    <row r="1009" spans="8:8" x14ac:dyDescent="0.35">
      <c r="H1009" s="284"/>
    </row>
    <row r="1011" spans="8:8" x14ac:dyDescent="0.35">
      <c r="H1011" s="284"/>
    </row>
    <row r="1012" spans="8:8" x14ac:dyDescent="0.35">
      <c r="H1012" s="284"/>
    </row>
    <row r="1013" spans="8:8" x14ac:dyDescent="0.35">
      <c r="H1013" s="284"/>
    </row>
    <row r="1015" spans="8:8" x14ac:dyDescent="0.35">
      <c r="H1015" s="284"/>
    </row>
    <row r="1016" spans="8:8" x14ac:dyDescent="0.35">
      <c r="H1016" s="284"/>
    </row>
    <row r="1017" spans="8:8" x14ac:dyDescent="0.35">
      <c r="H1017" s="284"/>
    </row>
    <row r="1018" spans="8:8" x14ac:dyDescent="0.35">
      <c r="H1018" s="284"/>
    </row>
    <row r="1019" spans="8:8" x14ac:dyDescent="0.35">
      <c r="H1019" s="284"/>
    </row>
    <row r="1020" spans="8:8" x14ac:dyDescent="0.35">
      <c r="H1020" s="284"/>
    </row>
    <row r="1021" spans="8:8" x14ac:dyDescent="0.35">
      <c r="H1021" s="284"/>
    </row>
    <row r="1022" spans="8:8" x14ac:dyDescent="0.35">
      <c r="H1022" s="284"/>
    </row>
    <row r="1023" spans="8:8" x14ac:dyDescent="0.35">
      <c r="H1023" s="284"/>
    </row>
    <row r="1024" spans="8:8" x14ac:dyDescent="0.35">
      <c r="H1024" s="284"/>
    </row>
    <row r="1025" spans="8:8" x14ac:dyDescent="0.35">
      <c r="H1025" s="284"/>
    </row>
    <row r="1026" spans="8:8" x14ac:dyDescent="0.35">
      <c r="H1026" s="284"/>
    </row>
    <row r="1027" spans="8:8" x14ac:dyDescent="0.35">
      <c r="H1027" s="284"/>
    </row>
    <row r="1028" spans="8:8" x14ac:dyDescent="0.35">
      <c r="H1028" s="284"/>
    </row>
    <row r="1029" spans="8:8" x14ac:dyDescent="0.35">
      <c r="H1029" s="284"/>
    </row>
    <row r="1030" spans="8:8" x14ac:dyDescent="0.35">
      <c r="H1030" s="284"/>
    </row>
    <row r="1032" spans="8:8" x14ac:dyDescent="0.35">
      <c r="H1032" s="284"/>
    </row>
    <row r="1033" spans="8:8" x14ac:dyDescent="0.35">
      <c r="H1033" s="284"/>
    </row>
    <row r="1034" spans="8:8" x14ac:dyDescent="0.35">
      <c r="H1034" s="284"/>
    </row>
    <row r="1035" spans="8:8" x14ac:dyDescent="0.35">
      <c r="H1035" s="284"/>
    </row>
    <row r="1036" spans="8:8" x14ac:dyDescent="0.35">
      <c r="H1036" s="284"/>
    </row>
    <row r="1037" spans="8:8" x14ac:dyDescent="0.35">
      <c r="H1037" s="284"/>
    </row>
    <row r="1038" spans="8:8" x14ac:dyDescent="0.35">
      <c r="H1038" s="284"/>
    </row>
    <row r="1039" spans="8:8" x14ac:dyDescent="0.35">
      <c r="H1039" s="284"/>
    </row>
    <row r="1040" spans="8:8" x14ac:dyDescent="0.35">
      <c r="H1040" s="284"/>
    </row>
    <row r="1042" spans="8:8" x14ac:dyDescent="0.35">
      <c r="H1042" s="284"/>
    </row>
    <row r="1043" spans="8:8" x14ac:dyDescent="0.35">
      <c r="H1043" s="284"/>
    </row>
    <row r="1044" spans="8:8" x14ac:dyDescent="0.35">
      <c r="H1044" s="284"/>
    </row>
    <row r="1045" spans="8:8" x14ac:dyDescent="0.35">
      <c r="H1045" s="284"/>
    </row>
    <row r="1046" spans="8:8" x14ac:dyDescent="0.35">
      <c r="H1046" s="284"/>
    </row>
    <row r="1048" spans="8:8" x14ac:dyDescent="0.35">
      <c r="H1048" s="284"/>
    </row>
    <row r="1049" spans="8:8" x14ac:dyDescent="0.35">
      <c r="H1049" s="284"/>
    </row>
    <row r="1051" spans="8:8" x14ac:dyDescent="0.35">
      <c r="H1051" s="284"/>
    </row>
    <row r="1052" spans="8:8" x14ac:dyDescent="0.35">
      <c r="H1052" s="284"/>
    </row>
    <row r="1053" spans="8:8" x14ac:dyDescent="0.35">
      <c r="H1053" s="284"/>
    </row>
    <row r="1054" spans="8:8" x14ac:dyDescent="0.35">
      <c r="H1054" s="284"/>
    </row>
    <row r="1055" spans="8:8" x14ac:dyDescent="0.35">
      <c r="H1055" s="284"/>
    </row>
    <row r="1056" spans="8:8" x14ac:dyDescent="0.35">
      <c r="H1056" s="284"/>
    </row>
    <row r="1057" spans="8:8" x14ac:dyDescent="0.35">
      <c r="H1057" s="284"/>
    </row>
    <row r="1058" spans="8:8" x14ac:dyDescent="0.35">
      <c r="H1058" s="284"/>
    </row>
    <row r="1060" spans="8:8" x14ac:dyDescent="0.35">
      <c r="H1060" s="284"/>
    </row>
    <row r="1061" spans="8:8" x14ac:dyDescent="0.35">
      <c r="H1061" s="284"/>
    </row>
    <row r="1062" spans="8:8" x14ac:dyDescent="0.35">
      <c r="H1062" s="284"/>
    </row>
    <row r="1063" spans="8:8" x14ac:dyDescent="0.35">
      <c r="H1063" s="284"/>
    </row>
    <row r="1064" spans="8:8" x14ac:dyDescent="0.35">
      <c r="H1064" s="284"/>
    </row>
    <row r="1065" spans="8:8" x14ac:dyDescent="0.35">
      <c r="H1065" s="284"/>
    </row>
    <row r="1067" spans="8:8" x14ac:dyDescent="0.35">
      <c r="H1067" s="284"/>
    </row>
    <row r="1068" spans="8:8" x14ac:dyDescent="0.35">
      <c r="H1068" s="284"/>
    </row>
    <row r="1070" spans="8:8" x14ac:dyDescent="0.35">
      <c r="H1070" s="284"/>
    </row>
    <row r="1073" spans="8:8" x14ac:dyDescent="0.35">
      <c r="H1073" s="284"/>
    </row>
    <row r="1074" spans="8:8" x14ac:dyDescent="0.35">
      <c r="H1074" s="284"/>
    </row>
    <row r="1075" spans="8:8" x14ac:dyDescent="0.35">
      <c r="H1075" s="284"/>
    </row>
    <row r="1076" spans="8:8" x14ac:dyDescent="0.35">
      <c r="H1076" s="284"/>
    </row>
    <row r="1077" spans="8:8" x14ac:dyDescent="0.35">
      <c r="H1077" s="284"/>
    </row>
    <row r="1078" spans="8:8" x14ac:dyDescent="0.35">
      <c r="H1078" s="284"/>
    </row>
    <row r="1079" spans="8:8" x14ac:dyDescent="0.35">
      <c r="H1079" s="284"/>
    </row>
    <row r="1080" spans="8:8" x14ac:dyDescent="0.35">
      <c r="H1080" s="284"/>
    </row>
    <row r="1081" spans="8:8" x14ac:dyDescent="0.35">
      <c r="H1081" s="284"/>
    </row>
    <row r="1082" spans="8:8" x14ac:dyDescent="0.35">
      <c r="H1082" s="284"/>
    </row>
    <row r="1083" spans="8:8" x14ac:dyDescent="0.35">
      <c r="H1083" s="284"/>
    </row>
    <row r="1084" spans="8:8" x14ac:dyDescent="0.35">
      <c r="H1084" s="284"/>
    </row>
    <row r="1085" spans="8:8" x14ac:dyDescent="0.35">
      <c r="H1085" s="284"/>
    </row>
    <row r="1086" spans="8:8" x14ac:dyDescent="0.35">
      <c r="H1086" s="284"/>
    </row>
    <row r="1087" spans="8:8" x14ac:dyDescent="0.35">
      <c r="H1087" s="284"/>
    </row>
    <row r="1088" spans="8:8" x14ac:dyDescent="0.35">
      <c r="H1088" s="284"/>
    </row>
    <row r="1089" spans="8:8" x14ac:dyDescent="0.35">
      <c r="H1089" s="284"/>
    </row>
    <row r="1090" spans="8:8" x14ac:dyDescent="0.35">
      <c r="H1090" s="284"/>
    </row>
    <row r="1091" spans="8:8" x14ac:dyDescent="0.35">
      <c r="H1091" s="284"/>
    </row>
    <row r="1092" spans="8:8" x14ac:dyDescent="0.35">
      <c r="H1092" s="284"/>
    </row>
    <row r="1094" spans="8:8" x14ac:dyDescent="0.35">
      <c r="H1094" s="284"/>
    </row>
    <row r="1095" spans="8:8" x14ac:dyDescent="0.35">
      <c r="H1095" s="284"/>
    </row>
    <row r="1096" spans="8:8" x14ac:dyDescent="0.35">
      <c r="H1096" s="284"/>
    </row>
    <row r="1097" spans="8:8" x14ac:dyDescent="0.35">
      <c r="H1097" s="284"/>
    </row>
    <row r="1098" spans="8:8" x14ac:dyDescent="0.35">
      <c r="H1098" s="284"/>
    </row>
    <row r="1099" spans="8:8" x14ac:dyDescent="0.35">
      <c r="H1099" s="284"/>
    </row>
    <row r="1100" spans="8:8" x14ac:dyDescent="0.35">
      <c r="H1100" s="284"/>
    </row>
    <row r="1101" spans="8:8" x14ac:dyDescent="0.35">
      <c r="H1101" s="284"/>
    </row>
    <row r="1102" spans="8:8" x14ac:dyDescent="0.35">
      <c r="H1102" s="284"/>
    </row>
    <row r="1103" spans="8:8" x14ac:dyDescent="0.35">
      <c r="H1103" s="284"/>
    </row>
    <row r="1104" spans="8:8" x14ac:dyDescent="0.35">
      <c r="H1104" s="284"/>
    </row>
    <row r="1105" spans="8:8" x14ac:dyDescent="0.35">
      <c r="H1105" s="284"/>
    </row>
    <row r="1106" spans="8:8" x14ac:dyDescent="0.35">
      <c r="H1106" s="284"/>
    </row>
    <row r="1108" spans="8:8" x14ac:dyDescent="0.35">
      <c r="H1108" s="284"/>
    </row>
    <row r="1109" spans="8:8" x14ac:dyDescent="0.35">
      <c r="H1109" s="284"/>
    </row>
    <row r="1110" spans="8:8" x14ac:dyDescent="0.35">
      <c r="H1110" s="284"/>
    </row>
    <row r="1111" spans="8:8" x14ac:dyDescent="0.35">
      <c r="H1111" s="284"/>
    </row>
    <row r="1112" spans="8:8" x14ac:dyDescent="0.35">
      <c r="H1112" s="284"/>
    </row>
    <row r="1113" spans="8:8" x14ac:dyDescent="0.35">
      <c r="H1113" s="284"/>
    </row>
    <row r="1114" spans="8:8" x14ac:dyDescent="0.35">
      <c r="H1114" s="284"/>
    </row>
    <row r="1115" spans="8:8" x14ac:dyDescent="0.35">
      <c r="H1115" s="284"/>
    </row>
    <row r="1117" spans="8:8" x14ac:dyDescent="0.35">
      <c r="H1117" s="284"/>
    </row>
    <row r="1118" spans="8:8" x14ac:dyDescent="0.35">
      <c r="H1118" s="284"/>
    </row>
    <row r="1119" spans="8:8" x14ac:dyDescent="0.35">
      <c r="H1119" s="284"/>
    </row>
    <row r="1120" spans="8:8" x14ac:dyDescent="0.35">
      <c r="H1120" s="284"/>
    </row>
    <row r="1122" spans="8:8" x14ac:dyDescent="0.35">
      <c r="H1122" s="284"/>
    </row>
    <row r="1123" spans="8:8" x14ac:dyDescent="0.35">
      <c r="H1123" s="284"/>
    </row>
    <row r="1124" spans="8:8" x14ac:dyDescent="0.35">
      <c r="H1124" s="284"/>
    </row>
    <row r="1125" spans="8:8" x14ac:dyDescent="0.35">
      <c r="H1125" s="284"/>
    </row>
    <row r="1126" spans="8:8" x14ac:dyDescent="0.35">
      <c r="H1126" s="284"/>
    </row>
    <row r="1127" spans="8:8" x14ac:dyDescent="0.35">
      <c r="H1127" s="284"/>
    </row>
    <row r="1128" spans="8:8" x14ac:dyDescent="0.35">
      <c r="H1128" s="284"/>
    </row>
    <row r="1129" spans="8:8" x14ac:dyDescent="0.35">
      <c r="H1129" s="284"/>
    </row>
    <row r="1130" spans="8:8" x14ac:dyDescent="0.35">
      <c r="H1130" s="284"/>
    </row>
    <row r="1131" spans="8:8" x14ac:dyDescent="0.35">
      <c r="H1131" s="284"/>
    </row>
    <row r="1133" spans="8:8" x14ac:dyDescent="0.35">
      <c r="H1133" s="284"/>
    </row>
    <row r="1134" spans="8:8" x14ac:dyDescent="0.35">
      <c r="H1134" s="284"/>
    </row>
    <row r="1135" spans="8:8" x14ac:dyDescent="0.35">
      <c r="H1135" s="284"/>
    </row>
    <row r="1136" spans="8:8" x14ac:dyDescent="0.35">
      <c r="H1136" s="284"/>
    </row>
    <row r="1137" spans="8:8" x14ac:dyDescent="0.35">
      <c r="H1137" s="284"/>
    </row>
    <row r="1138" spans="8:8" x14ac:dyDescent="0.35">
      <c r="H1138" s="284"/>
    </row>
    <row r="1139" spans="8:8" x14ac:dyDescent="0.35">
      <c r="H1139" s="284"/>
    </row>
    <row r="1140" spans="8:8" x14ac:dyDescent="0.35">
      <c r="H1140" s="284"/>
    </row>
    <row r="1141" spans="8:8" x14ac:dyDescent="0.35">
      <c r="H1141" s="284"/>
    </row>
    <row r="1142" spans="8:8" x14ac:dyDescent="0.35">
      <c r="H1142" s="284"/>
    </row>
    <row r="1143" spans="8:8" x14ac:dyDescent="0.35">
      <c r="H1143" s="284"/>
    </row>
    <row r="1144" spans="8:8" x14ac:dyDescent="0.35">
      <c r="H1144" s="284"/>
    </row>
    <row r="1145" spans="8:8" x14ac:dyDescent="0.35">
      <c r="H1145" s="284"/>
    </row>
    <row r="1146" spans="8:8" x14ac:dyDescent="0.35">
      <c r="H1146" s="284"/>
    </row>
    <row r="1147" spans="8:8" x14ac:dyDescent="0.35">
      <c r="H1147" s="284"/>
    </row>
    <row r="1150" spans="8:8" x14ac:dyDescent="0.35">
      <c r="H1150" s="284"/>
    </row>
    <row r="1151" spans="8:8" x14ac:dyDescent="0.35">
      <c r="H1151" s="284"/>
    </row>
    <row r="1152" spans="8:8" x14ac:dyDescent="0.35">
      <c r="H1152" s="284"/>
    </row>
    <row r="1153" spans="8:8" x14ac:dyDescent="0.35">
      <c r="H1153" s="284"/>
    </row>
    <row r="1154" spans="8:8" x14ac:dyDescent="0.35">
      <c r="H1154" s="284"/>
    </row>
    <row r="1155" spans="8:8" x14ac:dyDescent="0.35">
      <c r="H1155" s="284"/>
    </row>
    <row r="1156" spans="8:8" x14ac:dyDescent="0.35">
      <c r="H1156" s="284"/>
    </row>
    <row r="1157" spans="8:8" x14ac:dyDescent="0.35">
      <c r="H1157" s="284"/>
    </row>
    <row r="1158" spans="8:8" x14ac:dyDescent="0.35">
      <c r="H1158" s="284"/>
    </row>
    <row r="1159" spans="8:8" x14ac:dyDescent="0.35">
      <c r="H1159" s="284"/>
    </row>
    <row r="1160" spans="8:8" x14ac:dyDescent="0.35">
      <c r="H1160" s="284"/>
    </row>
    <row r="1161" spans="8:8" x14ac:dyDescent="0.35">
      <c r="H1161" s="284"/>
    </row>
    <row r="1163" spans="8:8" x14ac:dyDescent="0.35">
      <c r="H1163" s="284"/>
    </row>
    <row r="1164" spans="8:8" x14ac:dyDescent="0.35">
      <c r="H1164" s="284"/>
    </row>
    <row r="1165" spans="8:8" x14ac:dyDescent="0.35">
      <c r="H1165" s="284"/>
    </row>
    <row r="1166" spans="8:8" x14ac:dyDescent="0.35">
      <c r="H1166" s="284"/>
    </row>
    <row r="1167" spans="8:8" x14ac:dyDescent="0.35">
      <c r="H1167" s="284"/>
    </row>
    <row r="1169" spans="8:8" x14ac:dyDescent="0.35">
      <c r="H1169" s="284"/>
    </row>
    <row r="1170" spans="8:8" x14ac:dyDescent="0.35">
      <c r="H1170" s="284"/>
    </row>
    <row r="1171" spans="8:8" x14ac:dyDescent="0.35">
      <c r="H1171" s="284"/>
    </row>
    <row r="1172" spans="8:8" x14ac:dyDescent="0.35">
      <c r="H1172" s="284"/>
    </row>
    <row r="1173" spans="8:8" x14ac:dyDescent="0.35">
      <c r="H1173" s="284"/>
    </row>
    <row r="1174" spans="8:8" x14ac:dyDescent="0.35">
      <c r="H1174" s="284"/>
    </row>
    <row r="1175" spans="8:8" x14ac:dyDescent="0.35">
      <c r="H1175" s="284"/>
    </row>
    <row r="1176" spans="8:8" x14ac:dyDescent="0.35">
      <c r="H1176" s="284"/>
    </row>
    <row r="1177" spans="8:8" x14ac:dyDescent="0.35">
      <c r="H1177" s="284"/>
    </row>
    <row r="1178" spans="8:8" x14ac:dyDescent="0.35">
      <c r="H1178" s="284"/>
    </row>
    <row r="1179" spans="8:8" x14ac:dyDescent="0.35">
      <c r="H1179" s="284"/>
    </row>
    <row r="1180" spans="8:8" x14ac:dyDescent="0.35">
      <c r="H1180" s="284"/>
    </row>
    <row r="1181" spans="8:8" x14ac:dyDescent="0.35">
      <c r="H1181" s="284"/>
    </row>
    <row r="1182" spans="8:8" x14ac:dyDescent="0.35">
      <c r="H1182" s="284"/>
    </row>
    <row r="1183" spans="8:8" x14ac:dyDescent="0.35">
      <c r="H1183" s="284"/>
    </row>
    <row r="1184" spans="8:8" x14ac:dyDescent="0.35">
      <c r="H1184" s="284"/>
    </row>
    <row r="1185" spans="8:8" x14ac:dyDescent="0.35">
      <c r="H1185" s="284"/>
    </row>
    <row r="1186" spans="8:8" x14ac:dyDescent="0.35">
      <c r="H1186" s="284"/>
    </row>
    <row r="1187" spans="8:8" x14ac:dyDescent="0.35">
      <c r="H1187" s="284"/>
    </row>
    <row r="1188" spans="8:8" x14ac:dyDescent="0.35">
      <c r="H1188" s="284"/>
    </row>
    <row r="1190" spans="8:8" x14ac:dyDescent="0.35">
      <c r="H1190" s="284"/>
    </row>
    <row r="1191" spans="8:8" x14ac:dyDescent="0.35">
      <c r="H1191" s="284"/>
    </row>
    <row r="1192" spans="8:8" x14ac:dyDescent="0.35">
      <c r="H1192" s="284"/>
    </row>
    <row r="1193" spans="8:8" x14ac:dyDescent="0.35">
      <c r="H1193" s="284"/>
    </row>
    <row r="1194" spans="8:8" x14ac:dyDescent="0.35">
      <c r="H1194" s="284"/>
    </row>
    <row r="1195" spans="8:8" x14ac:dyDescent="0.35">
      <c r="H1195" s="284"/>
    </row>
    <row r="1196" spans="8:8" x14ac:dyDescent="0.35">
      <c r="H1196" s="284"/>
    </row>
    <row r="1197" spans="8:8" x14ac:dyDescent="0.35">
      <c r="H1197" s="284"/>
    </row>
    <row r="1198" spans="8:8" x14ac:dyDescent="0.35">
      <c r="H1198" s="284"/>
    </row>
    <row r="1199" spans="8:8" x14ac:dyDescent="0.35">
      <c r="H1199" s="284"/>
    </row>
    <row r="1200" spans="8:8" x14ac:dyDescent="0.35">
      <c r="H1200" s="284"/>
    </row>
    <row r="1201" spans="8:8" x14ac:dyDescent="0.35">
      <c r="H1201" s="284"/>
    </row>
    <row r="1202" spans="8:8" x14ac:dyDescent="0.35">
      <c r="H1202" s="284"/>
    </row>
    <row r="1203" spans="8:8" x14ac:dyDescent="0.35">
      <c r="H1203" s="284"/>
    </row>
    <row r="1204" spans="8:8" x14ac:dyDescent="0.35">
      <c r="H1204" s="284"/>
    </row>
    <row r="1205" spans="8:8" x14ac:dyDescent="0.35">
      <c r="H1205" s="284"/>
    </row>
    <row r="1207" spans="8:8" x14ac:dyDescent="0.35">
      <c r="H1207" s="284"/>
    </row>
    <row r="1208" spans="8:8" x14ac:dyDescent="0.35">
      <c r="H1208" s="284"/>
    </row>
    <row r="1209" spans="8:8" x14ac:dyDescent="0.35">
      <c r="H1209" s="284"/>
    </row>
    <row r="1210" spans="8:8" x14ac:dyDescent="0.35">
      <c r="H1210" s="284"/>
    </row>
    <row r="1211" spans="8:8" x14ac:dyDescent="0.35">
      <c r="H1211" s="284"/>
    </row>
    <row r="1212" spans="8:8" x14ac:dyDescent="0.35">
      <c r="H1212" s="284"/>
    </row>
    <row r="1213" spans="8:8" x14ac:dyDescent="0.35">
      <c r="H1213" s="284"/>
    </row>
    <row r="1214" spans="8:8" x14ac:dyDescent="0.35">
      <c r="H1214" s="284"/>
    </row>
    <row r="1215" spans="8:8" x14ac:dyDescent="0.35">
      <c r="H1215" s="284"/>
    </row>
    <row r="1216" spans="8:8" x14ac:dyDescent="0.35">
      <c r="H1216" s="284"/>
    </row>
    <row r="1217" spans="8:8" x14ac:dyDescent="0.35">
      <c r="H1217" s="284"/>
    </row>
    <row r="1218" spans="8:8" x14ac:dyDescent="0.35">
      <c r="H1218" s="284"/>
    </row>
    <row r="1219" spans="8:8" x14ac:dyDescent="0.35">
      <c r="H1219" s="284"/>
    </row>
    <row r="1220" spans="8:8" x14ac:dyDescent="0.35">
      <c r="H1220" s="284"/>
    </row>
    <row r="1221" spans="8:8" x14ac:dyDescent="0.35">
      <c r="H1221" s="284"/>
    </row>
    <row r="1222" spans="8:8" x14ac:dyDescent="0.35">
      <c r="H1222" s="284"/>
    </row>
    <row r="1224" spans="8:8" x14ac:dyDescent="0.35">
      <c r="H1224" s="284"/>
    </row>
    <row r="1225" spans="8:8" x14ac:dyDescent="0.35">
      <c r="H1225" s="284"/>
    </row>
    <row r="1226" spans="8:8" x14ac:dyDescent="0.35">
      <c r="H1226" s="284"/>
    </row>
    <row r="1227" spans="8:8" x14ac:dyDescent="0.35">
      <c r="H1227" s="284"/>
    </row>
    <row r="1228" spans="8:8" x14ac:dyDescent="0.35">
      <c r="H1228" s="284"/>
    </row>
    <row r="1229" spans="8:8" x14ac:dyDescent="0.35">
      <c r="H1229" s="284"/>
    </row>
    <row r="1230" spans="8:8" x14ac:dyDescent="0.35">
      <c r="H1230" s="284"/>
    </row>
    <row r="1231" spans="8:8" x14ac:dyDescent="0.35">
      <c r="H1231" s="284"/>
    </row>
    <row r="1232" spans="8:8" x14ac:dyDescent="0.35">
      <c r="H1232" s="284"/>
    </row>
    <row r="1233" spans="8:8" x14ac:dyDescent="0.35">
      <c r="H1233" s="284"/>
    </row>
    <row r="1234" spans="8:8" x14ac:dyDescent="0.35">
      <c r="H1234" s="284"/>
    </row>
    <row r="1235" spans="8:8" x14ac:dyDescent="0.35">
      <c r="H1235" s="284"/>
    </row>
    <row r="1236" spans="8:8" x14ac:dyDescent="0.35">
      <c r="H1236" s="284"/>
    </row>
    <row r="1238" spans="8:8" x14ac:dyDescent="0.35">
      <c r="H1238" s="284"/>
    </row>
    <row r="1239" spans="8:8" x14ac:dyDescent="0.35">
      <c r="H1239" s="284"/>
    </row>
    <row r="1240" spans="8:8" x14ac:dyDescent="0.35">
      <c r="H1240" s="284"/>
    </row>
    <row r="1241" spans="8:8" x14ac:dyDescent="0.35">
      <c r="H1241" s="284"/>
    </row>
    <row r="1242" spans="8:8" x14ac:dyDescent="0.35">
      <c r="H1242" s="284"/>
    </row>
    <row r="1243" spans="8:8" x14ac:dyDescent="0.35">
      <c r="H1243" s="284"/>
    </row>
    <row r="1244" spans="8:8" x14ac:dyDescent="0.35">
      <c r="H1244" s="284"/>
    </row>
    <row r="1245" spans="8:8" x14ac:dyDescent="0.35">
      <c r="H1245" s="284"/>
    </row>
    <row r="1247" spans="8:8" x14ac:dyDescent="0.35">
      <c r="H1247" s="284"/>
    </row>
    <row r="1248" spans="8:8" x14ac:dyDescent="0.35">
      <c r="H1248" s="284"/>
    </row>
    <row r="1249" spans="8:8" x14ac:dyDescent="0.35">
      <c r="H1249" s="284"/>
    </row>
    <row r="1250" spans="8:8" x14ac:dyDescent="0.35">
      <c r="H1250" s="284"/>
    </row>
    <row r="1251" spans="8:8" x14ac:dyDescent="0.35">
      <c r="H1251" s="284"/>
    </row>
    <row r="1252" spans="8:8" x14ac:dyDescent="0.35">
      <c r="H1252" s="284"/>
    </row>
    <row r="1253" spans="8:8" x14ac:dyDescent="0.35">
      <c r="H1253" s="284"/>
    </row>
    <row r="1254" spans="8:8" x14ac:dyDescent="0.35">
      <c r="H1254" s="284"/>
    </row>
    <row r="1255" spans="8:8" x14ac:dyDescent="0.35">
      <c r="H1255" s="284"/>
    </row>
    <row r="1256" spans="8:8" x14ac:dyDescent="0.35">
      <c r="H1256" s="284"/>
    </row>
    <row r="1257" spans="8:8" x14ac:dyDescent="0.35">
      <c r="H1257" s="284"/>
    </row>
    <row r="1258" spans="8:8" x14ac:dyDescent="0.35">
      <c r="H1258" s="284"/>
    </row>
    <row r="1259" spans="8:8" x14ac:dyDescent="0.35">
      <c r="H1259" s="284"/>
    </row>
    <row r="1260" spans="8:8" x14ac:dyDescent="0.35">
      <c r="H1260" s="284"/>
    </row>
    <row r="1261" spans="8:8" x14ac:dyDescent="0.35">
      <c r="H1261" s="284"/>
    </row>
    <row r="1263" spans="8:8" x14ac:dyDescent="0.35">
      <c r="H1263" s="284"/>
    </row>
    <row r="1264" spans="8:8" x14ac:dyDescent="0.35">
      <c r="H1264" s="284"/>
    </row>
    <row r="1266" spans="8:8" x14ac:dyDescent="0.35">
      <c r="H1266" s="284"/>
    </row>
    <row r="1269" spans="8:8" x14ac:dyDescent="0.35">
      <c r="H1269" s="284"/>
    </row>
    <row r="1270" spans="8:8" x14ac:dyDescent="0.35">
      <c r="H1270" s="284"/>
    </row>
    <row r="1271" spans="8:8" x14ac:dyDescent="0.35">
      <c r="H1271" s="284"/>
    </row>
    <row r="1272" spans="8:8" x14ac:dyDescent="0.35">
      <c r="H1272" s="284"/>
    </row>
    <row r="1273" spans="8:8" x14ac:dyDescent="0.35">
      <c r="H1273" s="284"/>
    </row>
    <row r="1274" spans="8:8" x14ac:dyDescent="0.35">
      <c r="H1274" s="284"/>
    </row>
    <row r="1275" spans="8:8" x14ac:dyDescent="0.35">
      <c r="H1275" s="284"/>
    </row>
    <row r="1276" spans="8:8" x14ac:dyDescent="0.35">
      <c r="H1276" s="284"/>
    </row>
    <row r="1277" spans="8:8" x14ac:dyDescent="0.35">
      <c r="H1277" s="284"/>
    </row>
    <row r="1278" spans="8:8" x14ac:dyDescent="0.35">
      <c r="H1278" s="284"/>
    </row>
    <row r="1279" spans="8:8" x14ac:dyDescent="0.35">
      <c r="H1279" s="284"/>
    </row>
    <row r="1280" spans="8:8" x14ac:dyDescent="0.35">
      <c r="H1280" s="284"/>
    </row>
    <row r="1281" spans="8:8" x14ac:dyDescent="0.35">
      <c r="H1281" s="284"/>
    </row>
    <row r="1282" spans="8:8" x14ac:dyDescent="0.35">
      <c r="H1282" s="284"/>
    </row>
    <row r="1283" spans="8:8" x14ac:dyDescent="0.35">
      <c r="H1283" s="284"/>
    </row>
    <row r="1284" spans="8:8" x14ac:dyDescent="0.35">
      <c r="H1284" s="284"/>
    </row>
    <row r="1285" spans="8:8" x14ac:dyDescent="0.35">
      <c r="H1285" s="284"/>
    </row>
    <row r="1286" spans="8:8" x14ac:dyDescent="0.35">
      <c r="H1286" s="284"/>
    </row>
    <row r="1287" spans="8:8" x14ac:dyDescent="0.35">
      <c r="H1287" s="284"/>
    </row>
    <row r="1288" spans="8:8" x14ac:dyDescent="0.35">
      <c r="H1288" s="284"/>
    </row>
    <row r="1290" spans="8:8" x14ac:dyDescent="0.35">
      <c r="H1290" s="284"/>
    </row>
    <row r="1291" spans="8:8" x14ac:dyDescent="0.35">
      <c r="H1291" s="284"/>
    </row>
    <row r="1292" spans="8:8" x14ac:dyDescent="0.35">
      <c r="H1292" s="284"/>
    </row>
    <row r="1293" spans="8:8" x14ac:dyDescent="0.35">
      <c r="H1293" s="284"/>
    </row>
    <row r="1294" spans="8:8" x14ac:dyDescent="0.35">
      <c r="H1294" s="284"/>
    </row>
    <row r="1295" spans="8:8" x14ac:dyDescent="0.35">
      <c r="H1295" s="284"/>
    </row>
    <row r="1296" spans="8:8" x14ac:dyDescent="0.35">
      <c r="H1296" s="284"/>
    </row>
    <row r="1297" spans="8:8" x14ac:dyDescent="0.35">
      <c r="H1297" s="284"/>
    </row>
    <row r="1298" spans="8:8" x14ac:dyDescent="0.35">
      <c r="H1298" s="284"/>
    </row>
    <row r="1299" spans="8:8" x14ac:dyDescent="0.35">
      <c r="H1299" s="284"/>
    </row>
    <row r="1300" spans="8:8" x14ac:dyDescent="0.35">
      <c r="H1300" s="284"/>
    </row>
    <row r="1301" spans="8:8" x14ac:dyDescent="0.35">
      <c r="H1301" s="284"/>
    </row>
    <row r="1302" spans="8:8" x14ac:dyDescent="0.35">
      <c r="H1302" s="284"/>
    </row>
    <row r="1303" spans="8:8" x14ac:dyDescent="0.35">
      <c r="H1303" s="284"/>
    </row>
    <row r="1304" spans="8:8" x14ac:dyDescent="0.35">
      <c r="H1304" s="284"/>
    </row>
    <row r="1305" spans="8:8" x14ac:dyDescent="0.35">
      <c r="H1305" s="284"/>
    </row>
    <row r="1306" spans="8:8" x14ac:dyDescent="0.35">
      <c r="H1306" s="284"/>
    </row>
    <row r="1307" spans="8:8" x14ac:dyDescent="0.35">
      <c r="H1307" s="284"/>
    </row>
    <row r="1308" spans="8:8" x14ac:dyDescent="0.35">
      <c r="H1308" s="284"/>
    </row>
    <row r="1309" spans="8:8" x14ac:dyDescent="0.35">
      <c r="H1309" s="284"/>
    </row>
    <row r="1310" spans="8:8" x14ac:dyDescent="0.35">
      <c r="H1310" s="284"/>
    </row>
    <row r="1311" spans="8:8" x14ac:dyDescent="0.35">
      <c r="H1311" s="284"/>
    </row>
    <row r="1312" spans="8:8" x14ac:dyDescent="0.35">
      <c r="H1312" s="284"/>
    </row>
    <row r="1313" spans="8:8" x14ac:dyDescent="0.35">
      <c r="H1313" s="284"/>
    </row>
    <row r="1314" spans="8:8" x14ac:dyDescent="0.35">
      <c r="H1314" s="284"/>
    </row>
    <row r="1315" spans="8:8" x14ac:dyDescent="0.35">
      <c r="H1315" s="284"/>
    </row>
    <row r="1316" spans="8:8" x14ac:dyDescent="0.35">
      <c r="H1316" s="284"/>
    </row>
    <row r="1318" spans="8:8" x14ac:dyDescent="0.35">
      <c r="H1318" s="284"/>
    </row>
    <row r="1319" spans="8:8" x14ac:dyDescent="0.35">
      <c r="H1319" s="284"/>
    </row>
    <row r="1321" spans="8:8" x14ac:dyDescent="0.35">
      <c r="H1321" s="284"/>
    </row>
    <row r="1322" spans="8:8" x14ac:dyDescent="0.35">
      <c r="H1322" s="284"/>
    </row>
    <row r="1323" spans="8:8" x14ac:dyDescent="0.35">
      <c r="H1323" s="284"/>
    </row>
    <row r="1324" spans="8:8" x14ac:dyDescent="0.35">
      <c r="H1324" s="284"/>
    </row>
    <row r="1325" spans="8:8" x14ac:dyDescent="0.35">
      <c r="H1325" s="284"/>
    </row>
    <row r="1326" spans="8:8" x14ac:dyDescent="0.35">
      <c r="H1326" s="284"/>
    </row>
    <row r="1327" spans="8:8" x14ac:dyDescent="0.35">
      <c r="H1327" s="284"/>
    </row>
    <row r="1329" spans="8:8" x14ac:dyDescent="0.35">
      <c r="H1329" s="284"/>
    </row>
    <row r="1330" spans="8:8" x14ac:dyDescent="0.35">
      <c r="H1330" s="284"/>
    </row>
    <row r="1331" spans="8:8" x14ac:dyDescent="0.35">
      <c r="H1331" s="284"/>
    </row>
    <row r="1332" spans="8:8" x14ac:dyDescent="0.35">
      <c r="H1332" s="284"/>
    </row>
    <row r="1333" spans="8:8" x14ac:dyDescent="0.35">
      <c r="H1333" s="284"/>
    </row>
    <row r="1334" spans="8:8" x14ac:dyDescent="0.35">
      <c r="H1334" s="284"/>
    </row>
    <row r="1335" spans="8:8" x14ac:dyDescent="0.35">
      <c r="H1335" s="284"/>
    </row>
    <row r="1336" spans="8:8" x14ac:dyDescent="0.35">
      <c r="H1336" s="284"/>
    </row>
    <row r="1337" spans="8:8" x14ac:dyDescent="0.35">
      <c r="H1337" s="284"/>
    </row>
    <row r="1338" spans="8:8" x14ac:dyDescent="0.35">
      <c r="H1338" s="284"/>
    </row>
    <row r="1339" spans="8:8" x14ac:dyDescent="0.35">
      <c r="H1339" s="284"/>
    </row>
    <row r="1340" spans="8:8" x14ac:dyDescent="0.35">
      <c r="H1340" s="284"/>
    </row>
    <row r="1341" spans="8:8" x14ac:dyDescent="0.35">
      <c r="H1341" s="284"/>
    </row>
    <row r="1342" spans="8:8" x14ac:dyDescent="0.35">
      <c r="H1342" s="284"/>
    </row>
    <row r="1343" spans="8:8" x14ac:dyDescent="0.35">
      <c r="H1343" s="284"/>
    </row>
    <row r="1344" spans="8:8" x14ac:dyDescent="0.35">
      <c r="H1344" s="284"/>
    </row>
    <row r="1345" spans="8:8" x14ac:dyDescent="0.35">
      <c r="H1345" s="284"/>
    </row>
    <row r="1346" spans="8:8" x14ac:dyDescent="0.35">
      <c r="H1346" s="284"/>
    </row>
    <row r="1347" spans="8:8" x14ac:dyDescent="0.35">
      <c r="H1347" s="284"/>
    </row>
    <row r="1348" spans="8:8" x14ac:dyDescent="0.35">
      <c r="H1348" s="284"/>
    </row>
    <row r="1349" spans="8:8" x14ac:dyDescent="0.35">
      <c r="H1349" s="284"/>
    </row>
    <row r="1350" spans="8:8" x14ac:dyDescent="0.35">
      <c r="H1350" s="284"/>
    </row>
    <row r="1351" spans="8:8" x14ac:dyDescent="0.35">
      <c r="H1351" s="284"/>
    </row>
    <row r="1352" spans="8:8" x14ac:dyDescent="0.35">
      <c r="H1352" s="284"/>
    </row>
    <row r="1353" spans="8:8" x14ac:dyDescent="0.35">
      <c r="H1353" s="284"/>
    </row>
    <row r="1354" spans="8:8" x14ac:dyDescent="0.35">
      <c r="H1354" s="284"/>
    </row>
    <row r="1355" spans="8:8" x14ac:dyDescent="0.35">
      <c r="H1355" s="284"/>
    </row>
    <row r="1356" spans="8:8" x14ac:dyDescent="0.35">
      <c r="H1356" s="284"/>
    </row>
    <row r="1357" spans="8:8" x14ac:dyDescent="0.35">
      <c r="H1357" s="284"/>
    </row>
    <row r="1358" spans="8:8" x14ac:dyDescent="0.35">
      <c r="H1358" s="284"/>
    </row>
    <row r="1359" spans="8:8" x14ac:dyDescent="0.35">
      <c r="H1359" s="284"/>
    </row>
    <row r="1360" spans="8:8" x14ac:dyDescent="0.35">
      <c r="H1360" s="284"/>
    </row>
    <row r="1361" spans="8:8" x14ac:dyDescent="0.35">
      <c r="H1361" s="284"/>
    </row>
    <row r="1362" spans="8:8" x14ac:dyDescent="0.35">
      <c r="H1362" s="284"/>
    </row>
    <row r="1363" spans="8:8" x14ac:dyDescent="0.35">
      <c r="H1363" s="284"/>
    </row>
    <row r="1364" spans="8:8" x14ac:dyDescent="0.35">
      <c r="H1364" s="284"/>
    </row>
    <row r="1365" spans="8:8" x14ac:dyDescent="0.35">
      <c r="H1365" s="284"/>
    </row>
    <row r="1366" spans="8:8" x14ac:dyDescent="0.35">
      <c r="H1366" s="284"/>
    </row>
    <row r="1368" spans="8:8" x14ac:dyDescent="0.35">
      <c r="H1368" s="284"/>
    </row>
    <row r="1369" spans="8:8" x14ac:dyDescent="0.35">
      <c r="H1369" s="284"/>
    </row>
    <row r="1370" spans="8:8" x14ac:dyDescent="0.35">
      <c r="H1370" s="284"/>
    </row>
    <row r="1371" spans="8:8" x14ac:dyDescent="0.35">
      <c r="H1371" s="284"/>
    </row>
    <row r="1372" spans="8:8" x14ac:dyDescent="0.35">
      <c r="H1372" s="284"/>
    </row>
    <row r="1373" spans="8:8" x14ac:dyDescent="0.35">
      <c r="H1373" s="284"/>
    </row>
    <row r="1374" spans="8:8" x14ac:dyDescent="0.35">
      <c r="H1374" s="284"/>
    </row>
    <row r="1375" spans="8:8" x14ac:dyDescent="0.35">
      <c r="H1375" s="284"/>
    </row>
    <row r="1376" spans="8:8" x14ac:dyDescent="0.35">
      <c r="H1376" s="284"/>
    </row>
    <row r="1378" spans="8:8" x14ac:dyDescent="0.35">
      <c r="H1378" s="284"/>
    </row>
    <row r="1379" spans="8:8" x14ac:dyDescent="0.35">
      <c r="H1379" s="284"/>
    </row>
    <row r="1380" spans="8:8" x14ac:dyDescent="0.35">
      <c r="H1380" s="284"/>
    </row>
    <row r="1381" spans="8:8" x14ac:dyDescent="0.35">
      <c r="H1381" s="284"/>
    </row>
    <row r="1382" spans="8:8" x14ac:dyDescent="0.35">
      <c r="H1382" s="284"/>
    </row>
    <row r="1383" spans="8:8" x14ac:dyDescent="0.35">
      <c r="H1383" s="284"/>
    </row>
    <row r="1384" spans="8:8" x14ac:dyDescent="0.35">
      <c r="H1384" s="284"/>
    </row>
    <row r="1385" spans="8:8" x14ac:dyDescent="0.35">
      <c r="H1385" s="284"/>
    </row>
    <row r="1386" spans="8:8" x14ac:dyDescent="0.35">
      <c r="H1386" s="284"/>
    </row>
    <row r="1388" spans="8:8" x14ac:dyDescent="0.35">
      <c r="H1388" s="284"/>
    </row>
    <row r="1389" spans="8:8" x14ac:dyDescent="0.35">
      <c r="H1389" s="284"/>
    </row>
    <row r="1390" spans="8:8" x14ac:dyDescent="0.35">
      <c r="H1390" s="284"/>
    </row>
    <row r="1391" spans="8:8" x14ac:dyDescent="0.35">
      <c r="H1391" s="284"/>
    </row>
    <row r="1392" spans="8:8" x14ac:dyDescent="0.35">
      <c r="H1392" s="284"/>
    </row>
    <row r="1393" spans="8:8" x14ac:dyDescent="0.35">
      <c r="H1393" s="284"/>
    </row>
    <row r="1395" spans="8:8" x14ac:dyDescent="0.35">
      <c r="H1395" s="284"/>
    </row>
    <row r="1396" spans="8:8" x14ac:dyDescent="0.35">
      <c r="H1396" s="284"/>
    </row>
    <row r="1397" spans="8:8" x14ac:dyDescent="0.35">
      <c r="H1397" s="284"/>
    </row>
    <row r="1398" spans="8:8" x14ac:dyDescent="0.35">
      <c r="H1398" s="284"/>
    </row>
    <row r="1399" spans="8:8" x14ac:dyDescent="0.35">
      <c r="H1399" s="284"/>
    </row>
    <row r="1400" spans="8:8" x14ac:dyDescent="0.35">
      <c r="H1400" s="284"/>
    </row>
    <row r="1401" spans="8:8" x14ac:dyDescent="0.35">
      <c r="H1401" s="284"/>
    </row>
    <row r="1402" spans="8:8" x14ac:dyDescent="0.35">
      <c r="H1402" s="284"/>
    </row>
    <row r="1404" spans="8:8" x14ac:dyDescent="0.35">
      <c r="H1404" s="284"/>
    </row>
    <row r="1405" spans="8:8" x14ac:dyDescent="0.35">
      <c r="H1405" s="284"/>
    </row>
    <row r="1406" spans="8:8" x14ac:dyDescent="0.35">
      <c r="H1406" s="284"/>
    </row>
    <row r="1407" spans="8:8" x14ac:dyDescent="0.35">
      <c r="H1407" s="284"/>
    </row>
    <row r="1408" spans="8:8" x14ac:dyDescent="0.35">
      <c r="H1408" s="284"/>
    </row>
    <row r="1409" spans="8:8" x14ac:dyDescent="0.35">
      <c r="H1409" s="284"/>
    </row>
    <row r="1410" spans="8:8" x14ac:dyDescent="0.35">
      <c r="H1410" s="284"/>
    </row>
    <row r="1411" spans="8:8" x14ac:dyDescent="0.35">
      <c r="H1411" s="284"/>
    </row>
    <row r="1412" spans="8:8" x14ac:dyDescent="0.35">
      <c r="H1412" s="284"/>
    </row>
    <row r="1413" spans="8:8" x14ac:dyDescent="0.35">
      <c r="H1413" s="284"/>
    </row>
    <row r="1414" spans="8:8" x14ac:dyDescent="0.35">
      <c r="H1414" s="284"/>
    </row>
    <row r="1415" spans="8:8" x14ac:dyDescent="0.35">
      <c r="H1415" s="284"/>
    </row>
    <row r="1416" spans="8:8" x14ac:dyDescent="0.35">
      <c r="H1416" s="284"/>
    </row>
    <row r="1417" spans="8:8" x14ac:dyDescent="0.35">
      <c r="H1417" s="284"/>
    </row>
    <row r="1418" spans="8:8" x14ac:dyDescent="0.35">
      <c r="H1418" s="284"/>
    </row>
    <row r="1419" spans="8:8" x14ac:dyDescent="0.35">
      <c r="H1419" s="284"/>
    </row>
    <row r="1421" spans="8:8" x14ac:dyDescent="0.35">
      <c r="H1421" s="284"/>
    </row>
    <row r="1422" spans="8:8" x14ac:dyDescent="0.35">
      <c r="H1422" s="284"/>
    </row>
    <row r="1423" spans="8:8" x14ac:dyDescent="0.35">
      <c r="H1423" s="284"/>
    </row>
    <row r="1424" spans="8:8" x14ac:dyDescent="0.35">
      <c r="H1424" s="284"/>
    </row>
    <row r="1425" spans="8:8" x14ac:dyDescent="0.35">
      <c r="H1425" s="284"/>
    </row>
    <row r="1426" spans="8:8" x14ac:dyDescent="0.35">
      <c r="H1426" s="284"/>
    </row>
    <row r="1427" spans="8:8" x14ac:dyDescent="0.35">
      <c r="H1427" s="284"/>
    </row>
    <row r="1428" spans="8:8" x14ac:dyDescent="0.35">
      <c r="H1428" s="284"/>
    </row>
    <row r="1429" spans="8:8" x14ac:dyDescent="0.35">
      <c r="H1429" s="284"/>
    </row>
    <row r="1430" spans="8:8" x14ac:dyDescent="0.35">
      <c r="H1430" s="284"/>
    </row>
    <row r="1431" spans="8:8" x14ac:dyDescent="0.35">
      <c r="H1431" s="284"/>
    </row>
    <row r="1432" spans="8:8" x14ac:dyDescent="0.35">
      <c r="H1432" s="284"/>
    </row>
    <row r="1433" spans="8:8" x14ac:dyDescent="0.35">
      <c r="H1433" s="284"/>
    </row>
    <row r="1434" spans="8:8" x14ac:dyDescent="0.35">
      <c r="H1434" s="284"/>
    </row>
    <row r="1435" spans="8:8" x14ac:dyDescent="0.35">
      <c r="H1435" s="284"/>
    </row>
    <row r="1436" spans="8:8" x14ac:dyDescent="0.35">
      <c r="H1436" s="284"/>
    </row>
    <row r="1437" spans="8:8" x14ac:dyDescent="0.35">
      <c r="H1437" s="284"/>
    </row>
    <row r="1438" spans="8:8" x14ac:dyDescent="0.35">
      <c r="H1438" s="284"/>
    </row>
    <row r="1439" spans="8:8" x14ac:dyDescent="0.35">
      <c r="H1439" s="284"/>
    </row>
    <row r="1440" spans="8:8" x14ac:dyDescent="0.35">
      <c r="H1440" s="284"/>
    </row>
    <row r="1441" spans="8:8" x14ac:dyDescent="0.35">
      <c r="H1441" s="284"/>
    </row>
    <row r="1442" spans="8:8" x14ac:dyDescent="0.35">
      <c r="H1442" s="284"/>
    </row>
    <row r="1443" spans="8:8" x14ac:dyDescent="0.35">
      <c r="H1443" s="284"/>
    </row>
    <row r="1444" spans="8:8" x14ac:dyDescent="0.35">
      <c r="H1444" s="284"/>
    </row>
    <row r="1445" spans="8:8" x14ac:dyDescent="0.35">
      <c r="H1445" s="284"/>
    </row>
    <row r="1446" spans="8:8" x14ac:dyDescent="0.35">
      <c r="H1446" s="284"/>
    </row>
    <row r="1447" spans="8:8" x14ac:dyDescent="0.35">
      <c r="H1447" s="284"/>
    </row>
    <row r="1449" spans="8:8" x14ac:dyDescent="0.35">
      <c r="H1449" s="284"/>
    </row>
    <row r="1450" spans="8:8" x14ac:dyDescent="0.35">
      <c r="H1450" s="284"/>
    </row>
    <row r="1451" spans="8:8" x14ac:dyDescent="0.35">
      <c r="H1451" s="284"/>
    </row>
    <row r="1452" spans="8:8" x14ac:dyDescent="0.35">
      <c r="H1452" s="284"/>
    </row>
    <row r="1453" spans="8:8" x14ac:dyDescent="0.35">
      <c r="H1453" s="284"/>
    </row>
    <row r="1454" spans="8:8" x14ac:dyDescent="0.35">
      <c r="H1454" s="284"/>
    </row>
    <row r="1455" spans="8:8" x14ac:dyDescent="0.35">
      <c r="H1455" s="284"/>
    </row>
    <row r="1456" spans="8:8" x14ac:dyDescent="0.35">
      <c r="H1456" s="284"/>
    </row>
    <row r="1457" spans="8:8" x14ac:dyDescent="0.35">
      <c r="H1457" s="284"/>
    </row>
    <row r="1458" spans="8:8" x14ac:dyDescent="0.35">
      <c r="H1458" s="284"/>
    </row>
    <row r="1459" spans="8:8" x14ac:dyDescent="0.35">
      <c r="H1459" s="284"/>
    </row>
    <row r="1460" spans="8:8" x14ac:dyDescent="0.35">
      <c r="H1460" s="284"/>
    </row>
    <row r="1461" spans="8:8" x14ac:dyDescent="0.35">
      <c r="H1461" s="284"/>
    </row>
    <row r="1462" spans="8:8" x14ac:dyDescent="0.35">
      <c r="H1462" s="284"/>
    </row>
    <row r="1463" spans="8:8" x14ac:dyDescent="0.35">
      <c r="H1463" s="284"/>
    </row>
    <row r="1464" spans="8:8" x14ac:dyDescent="0.35">
      <c r="H1464" s="284"/>
    </row>
    <row r="1465" spans="8:8" x14ac:dyDescent="0.35">
      <c r="H1465" s="284"/>
    </row>
    <row r="1466" spans="8:8" x14ac:dyDescent="0.35">
      <c r="H1466" s="284"/>
    </row>
    <row r="1468" spans="8:8" x14ac:dyDescent="0.35">
      <c r="H1468" s="284"/>
    </row>
    <row r="1470" spans="8:8" x14ac:dyDescent="0.35">
      <c r="H1470" s="284"/>
    </row>
    <row r="1471" spans="8:8" x14ac:dyDescent="0.35">
      <c r="H1471" s="284"/>
    </row>
    <row r="1472" spans="8:8" x14ac:dyDescent="0.35">
      <c r="H1472" s="284"/>
    </row>
    <row r="1473" spans="8:8" x14ac:dyDescent="0.35">
      <c r="H1473" s="284"/>
    </row>
    <row r="1474" spans="8:8" x14ac:dyDescent="0.35">
      <c r="H1474" s="284"/>
    </row>
    <row r="1475" spans="8:8" x14ac:dyDescent="0.35">
      <c r="H1475" s="284"/>
    </row>
    <row r="1476" spans="8:8" x14ac:dyDescent="0.35">
      <c r="H1476" s="284"/>
    </row>
    <row r="1477" spans="8:8" x14ac:dyDescent="0.35">
      <c r="H1477" s="284"/>
    </row>
    <row r="1478" spans="8:8" x14ac:dyDescent="0.35">
      <c r="H1478" s="284"/>
    </row>
    <row r="1479" spans="8:8" x14ac:dyDescent="0.35">
      <c r="H1479" s="284"/>
    </row>
    <row r="1480" spans="8:8" x14ac:dyDescent="0.35">
      <c r="H1480" s="284"/>
    </row>
    <row r="1481" spans="8:8" x14ac:dyDescent="0.35">
      <c r="H1481" s="284"/>
    </row>
    <row r="1483" spans="8:8" x14ac:dyDescent="0.35">
      <c r="H1483" s="284"/>
    </row>
    <row r="1484" spans="8:8" x14ac:dyDescent="0.35">
      <c r="H1484" s="284"/>
    </row>
    <row r="1485" spans="8:8" x14ac:dyDescent="0.35">
      <c r="H1485" s="284"/>
    </row>
    <row r="1486" spans="8:8" x14ac:dyDescent="0.35">
      <c r="H1486" s="284"/>
    </row>
    <row r="1488" spans="8:8" x14ac:dyDescent="0.35">
      <c r="H1488" s="284"/>
    </row>
    <row r="1489" spans="8:8" x14ac:dyDescent="0.35">
      <c r="H1489" s="284"/>
    </row>
    <row r="1490" spans="8:8" x14ac:dyDescent="0.35">
      <c r="H1490" s="284"/>
    </row>
    <row r="1491" spans="8:8" x14ac:dyDescent="0.35">
      <c r="H1491" s="284"/>
    </row>
    <row r="1492" spans="8:8" x14ac:dyDescent="0.35">
      <c r="H1492" s="284"/>
    </row>
    <row r="1493" spans="8:8" x14ac:dyDescent="0.35">
      <c r="H1493" s="284"/>
    </row>
    <row r="1494" spans="8:8" x14ac:dyDescent="0.35">
      <c r="H1494" s="284"/>
    </row>
    <row r="1495" spans="8:8" x14ac:dyDescent="0.35">
      <c r="H1495" s="284"/>
    </row>
    <row r="1496" spans="8:8" x14ac:dyDescent="0.35">
      <c r="H1496" s="284"/>
    </row>
    <row r="1497" spans="8:8" x14ac:dyDescent="0.35">
      <c r="H1497" s="284"/>
    </row>
    <row r="1498" spans="8:8" x14ac:dyDescent="0.35">
      <c r="H1498" s="284"/>
    </row>
    <row r="1499" spans="8:8" x14ac:dyDescent="0.35">
      <c r="H1499" s="284"/>
    </row>
    <row r="1500" spans="8:8" x14ac:dyDescent="0.35">
      <c r="H1500" s="284"/>
    </row>
    <row r="1502" spans="8:8" x14ac:dyDescent="0.35">
      <c r="H1502" s="284"/>
    </row>
    <row r="1504" spans="8:8" x14ac:dyDescent="0.35">
      <c r="H1504" s="284"/>
    </row>
    <row r="1505" spans="8:8" x14ac:dyDescent="0.35">
      <c r="H1505" s="284"/>
    </row>
    <row r="1506" spans="8:8" x14ac:dyDescent="0.35">
      <c r="H1506" s="284"/>
    </row>
    <row r="1507" spans="8:8" x14ac:dyDescent="0.35">
      <c r="H1507" s="284"/>
    </row>
    <row r="1508" spans="8:8" x14ac:dyDescent="0.35">
      <c r="H1508" s="284"/>
    </row>
    <row r="1509" spans="8:8" x14ac:dyDescent="0.35">
      <c r="H1509" s="284"/>
    </row>
    <row r="1510" spans="8:8" x14ac:dyDescent="0.35">
      <c r="H1510" s="284"/>
    </row>
    <row r="1512" spans="8:8" x14ac:dyDescent="0.35">
      <c r="H1512" s="284"/>
    </row>
    <row r="1513" spans="8:8" x14ac:dyDescent="0.35">
      <c r="H1513" s="284"/>
    </row>
    <row r="1514" spans="8:8" x14ac:dyDescent="0.35">
      <c r="H1514" s="284"/>
    </row>
    <row r="1515" spans="8:8" x14ac:dyDescent="0.35">
      <c r="H1515" s="284"/>
    </row>
    <row r="1516" spans="8:8" x14ac:dyDescent="0.35">
      <c r="H1516" s="284"/>
    </row>
    <row r="1517" spans="8:8" x14ac:dyDescent="0.35">
      <c r="H1517" s="284"/>
    </row>
    <row r="1518" spans="8:8" x14ac:dyDescent="0.35">
      <c r="H1518" s="284"/>
    </row>
    <row r="1519" spans="8:8" x14ac:dyDescent="0.35">
      <c r="H1519" s="284"/>
    </row>
    <row r="1520" spans="8:8" x14ac:dyDescent="0.35">
      <c r="H1520" s="284"/>
    </row>
    <row r="1521" spans="8:8" x14ac:dyDescent="0.35">
      <c r="H1521" s="284"/>
    </row>
    <row r="1523" spans="8:8" x14ac:dyDescent="0.35">
      <c r="H1523" s="284"/>
    </row>
    <row r="1524" spans="8:8" x14ac:dyDescent="0.35">
      <c r="H1524" s="284"/>
    </row>
    <row r="1525" spans="8:8" x14ac:dyDescent="0.35">
      <c r="H1525" s="284"/>
    </row>
    <row r="1526" spans="8:8" x14ac:dyDescent="0.35">
      <c r="H1526" s="284"/>
    </row>
    <row r="1527" spans="8:8" x14ac:dyDescent="0.35">
      <c r="H1527" s="284"/>
    </row>
    <row r="1528" spans="8:8" x14ac:dyDescent="0.35">
      <c r="H1528" s="284"/>
    </row>
    <row r="1530" spans="8:8" x14ac:dyDescent="0.35">
      <c r="H1530" s="284"/>
    </row>
    <row r="1531" spans="8:8" x14ac:dyDescent="0.35">
      <c r="H1531" s="284"/>
    </row>
    <row r="1533" spans="8:8" x14ac:dyDescent="0.35">
      <c r="H1533" s="284"/>
    </row>
    <row r="1534" spans="8:8" x14ac:dyDescent="0.35">
      <c r="H1534" s="284"/>
    </row>
    <row r="1536" spans="8:8" x14ac:dyDescent="0.35">
      <c r="H1536" s="284"/>
    </row>
    <row r="1537" spans="8:8" x14ac:dyDescent="0.35">
      <c r="H1537" s="284"/>
    </row>
    <row r="1538" spans="8:8" x14ac:dyDescent="0.35">
      <c r="H1538" s="284"/>
    </row>
    <row r="1539" spans="8:8" x14ac:dyDescent="0.35">
      <c r="H1539" s="284"/>
    </row>
    <row r="1540" spans="8:8" x14ac:dyDescent="0.35">
      <c r="H1540" s="284"/>
    </row>
    <row r="1541" spans="8:8" x14ac:dyDescent="0.35">
      <c r="H1541" s="284"/>
    </row>
    <row r="1542" spans="8:8" x14ac:dyDescent="0.35">
      <c r="H1542" s="284"/>
    </row>
    <row r="1543" spans="8:8" x14ac:dyDescent="0.35">
      <c r="H1543" s="284"/>
    </row>
    <row r="1544" spans="8:8" x14ac:dyDescent="0.35">
      <c r="H1544" s="284"/>
    </row>
    <row r="1545" spans="8:8" x14ac:dyDescent="0.35">
      <c r="H1545" s="284"/>
    </row>
    <row r="1546" spans="8:8" x14ac:dyDescent="0.35">
      <c r="H1546" s="284"/>
    </row>
    <row r="1547" spans="8:8" x14ac:dyDescent="0.35">
      <c r="H1547" s="284"/>
    </row>
    <row r="1548" spans="8:8" x14ac:dyDescent="0.35">
      <c r="H1548" s="284"/>
    </row>
    <row r="1549" spans="8:8" x14ac:dyDescent="0.35">
      <c r="H1549" s="284"/>
    </row>
    <row r="1550" spans="8:8" x14ac:dyDescent="0.35">
      <c r="H1550" s="284"/>
    </row>
    <row r="1551" spans="8:8" x14ac:dyDescent="0.35">
      <c r="H1551" s="284"/>
    </row>
    <row r="1552" spans="8:8" x14ac:dyDescent="0.35">
      <c r="H1552" s="284"/>
    </row>
    <row r="1553" spans="8:8" x14ac:dyDescent="0.35">
      <c r="H1553" s="284"/>
    </row>
    <row r="1554" spans="8:8" x14ac:dyDescent="0.35">
      <c r="H1554" s="284"/>
    </row>
    <row r="1555" spans="8:8" x14ac:dyDescent="0.35">
      <c r="H1555" s="284"/>
    </row>
    <row r="1556" spans="8:8" x14ac:dyDescent="0.35">
      <c r="H1556" s="284"/>
    </row>
    <row r="1557" spans="8:8" x14ac:dyDescent="0.35">
      <c r="H1557" s="284"/>
    </row>
    <row r="1558" spans="8:8" x14ac:dyDescent="0.35">
      <c r="H1558" s="284"/>
    </row>
    <row r="1559" spans="8:8" x14ac:dyDescent="0.35">
      <c r="H1559" s="284"/>
    </row>
    <row r="1560" spans="8:8" x14ac:dyDescent="0.35">
      <c r="H1560" s="284"/>
    </row>
    <row r="1561" spans="8:8" x14ac:dyDescent="0.35">
      <c r="H1561" s="284"/>
    </row>
    <row r="1562" spans="8:8" x14ac:dyDescent="0.35">
      <c r="H1562" s="284"/>
    </row>
    <row r="1563" spans="8:8" x14ac:dyDescent="0.35">
      <c r="H1563" s="284"/>
    </row>
    <row r="1564" spans="8:8" x14ac:dyDescent="0.35">
      <c r="H1564" s="284"/>
    </row>
    <row r="1565" spans="8:8" x14ac:dyDescent="0.35">
      <c r="H1565" s="284"/>
    </row>
    <row r="1566" spans="8:8" x14ac:dyDescent="0.35">
      <c r="H1566" s="284"/>
    </row>
    <row r="1567" spans="8:8" x14ac:dyDescent="0.35">
      <c r="H1567" s="284"/>
    </row>
    <row r="1568" spans="8:8" x14ac:dyDescent="0.35">
      <c r="H1568" s="284"/>
    </row>
    <row r="1569" spans="7:8" x14ac:dyDescent="0.35">
      <c r="H1569" s="284"/>
    </row>
    <row r="1570" spans="7:8" x14ac:dyDescent="0.35">
      <c r="H1570" s="284"/>
    </row>
    <row r="1571" spans="7:8" x14ac:dyDescent="0.35">
      <c r="H1571" s="284"/>
    </row>
    <row r="1572" spans="7:8" x14ac:dyDescent="0.35">
      <c r="H1572" s="284"/>
    </row>
    <row r="1573" spans="7:8" x14ac:dyDescent="0.35">
      <c r="H1573" s="284"/>
    </row>
    <row r="1574" spans="7:8" x14ac:dyDescent="0.35">
      <c r="H1574" s="284"/>
    </row>
    <row r="1575" spans="7:8" x14ac:dyDescent="0.35">
      <c r="G1575" s="268"/>
      <c r="H1575" s="269"/>
    </row>
    <row r="1576" spans="7:8" x14ac:dyDescent="0.35">
      <c r="G1576" s="268"/>
      <c r="H1576" s="268"/>
    </row>
    <row r="1577" spans="7:8" ht="14.4" x14ac:dyDescent="0.55000000000000004">
      <c r="G1577" s="265"/>
      <c r="H1577" s="266"/>
    </row>
    <row r="1578" spans="7:8" ht="14.4" x14ac:dyDescent="0.55000000000000004">
      <c r="G1578" s="265"/>
      <c r="H1578" s="266"/>
    </row>
    <row r="1579" spans="7:8" ht="14.4" x14ac:dyDescent="0.55000000000000004">
      <c r="G1579" s="265"/>
      <c r="H1579" s="266"/>
    </row>
    <row r="1580" spans="7:8" ht="14.4" x14ac:dyDescent="0.55000000000000004">
      <c r="G1580" s="265"/>
      <c r="H1580" s="266"/>
    </row>
    <row r="1581" spans="7:8" ht="14.4" x14ac:dyDescent="0.55000000000000004">
      <c r="G1581" s="265"/>
      <c r="H1581" s="266"/>
    </row>
    <row r="1582" spans="7:8" ht="14.4" x14ac:dyDescent="0.55000000000000004">
      <c r="G1582" s="265"/>
      <c r="H1582" s="266"/>
    </row>
    <row r="1583" spans="7:8" ht="14.4" x14ac:dyDescent="0.55000000000000004">
      <c r="G1583" s="265"/>
      <c r="H1583" s="266"/>
    </row>
    <row r="1584" spans="7:8" ht="14.4" x14ac:dyDescent="0.55000000000000004">
      <c r="G1584" s="265"/>
      <c r="H1584" s="266"/>
    </row>
    <row r="1585" spans="7:8" ht="14.4" x14ac:dyDescent="0.55000000000000004">
      <c r="G1585" s="265"/>
      <c r="H1585" s="266"/>
    </row>
    <row r="1586" spans="7:8" ht="14.4" x14ac:dyDescent="0.55000000000000004">
      <c r="G1586" s="265"/>
      <c r="H1586" s="266"/>
    </row>
    <row r="1587" spans="7:8" ht="14.4" x14ac:dyDescent="0.55000000000000004">
      <c r="G1587" s="265"/>
      <c r="H1587" s="266"/>
    </row>
    <row r="1588" spans="7:8" ht="14.4" x14ac:dyDescent="0.55000000000000004">
      <c r="G1588" s="265"/>
      <c r="H1588" s="266"/>
    </row>
    <row r="1589" spans="7:8" ht="14.4" x14ac:dyDescent="0.55000000000000004">
      <c r="G1589" s="265"/>
      <c r="H1589" s="266"/>
    </row>
    <row r="1590" spans="7:8" ht="14.4" x14ac:dyDescent="0.55000000000000004">
      <c r="G1590" s="265"/>
      <c r="H1590" s="266"/>
    </row>
    <row r="1591" spans="7:8" ht="14.4" x14ac:dyDescent="0.55000000000000004">
      <c r="G1591" s="265"/>
      <c r="H1591" s="266"/>
    </row>
    <row r="1592" spans="7:8" ht="14.4" x14ac:dyDescent="0.55000000000000004">
      <c r="G1592" s="265"/>
      <c r="H1592" s="266"/>
    </row>
    <row r="1593" spans="7:8" ht="14.4" x14ac:dyDescent="0.55000000000000004">
      <c r="G1593" s="265"/>
      <c r="H1593" s="266"/>
    </row>
    <row r="1594" spans="7:8" ht="14.4" x14ac:dyDescent="0.55000000000000004">
      <c r="G1594" s="265"/>
      <c r="H1594" s="266"/>
    </row>
    <row r="1595" spans="7:8" ht="14.4" x14ac:dyDescent="0.55000000000000004">
      <c r="G1595" s="265"/>
      <c r="H1595" s="266"/>
    </row>
    <row r="1596" spans="7:8" ht="14.4" x14ac:dyDescent="0.55000000000000004">
      <c r="G1596" s="265"/>
      <c r="H1596" s="266"/>
    </row>
    <row r="1597" spans="7:8" ht="14.4" x14ac:dyDescent="0.55000000000000004">
      <c r="G1597" s="265"/>
      <c r="H1597" s="266"/>
    </row>
    <row r="1598" spans="7:8" ht="14.4" x14ac:dyDescent="0.55000000000000004">
      <c r="G1598" s="265"/>
      <c r="H1598" s="266"/>
    </row>
    <row r="1599" spans="7:8" ht="14.4" x14ac:dyDescent="0.55000000000000004">
      <c r="G1599" s="265"/>
      <c r="H1599" s="266"/>
    </row>
    <row r="1600" spans="7:8" ht="14.4" x14ac:dyDescent="0.55000000000000004">
      <c r="G1600" s="265"/>
      <c r="H1600" s="266"/>
    </row>
    <row r="1601" spans="7:8" ht="14.4" x14ac:dyDescent="0.55000000000000004">
      <c r="G1601" s="265"/>
      <c r="H1601" s="266"/>
    </row>
    <row r="1602" spans="7:8" ht="14.4" x14ac:dyDescent="0.55000000000000004">
      <c r="G1602" s="265"/>
      <c r="H1602" s="266"/>
    </row>
    <row r="1603" spans="7:8" ht="14.4" x14ac:dyDescent="0.55000000000000004">
      <c r="G1603" s="265"/>
      <c r="H1603" s="266"/>
    </row>
    <row r="1604" spans="7:8" ht="14.4" x14ac:dyDescent="0.55000000000000004">
      <c r="G1604" s="265"/>
      <c r="H1604" s="266"/>
    </row>
    <row r="1605" spans="7:8" ht="14.4" x14ac:dyDescent="0.55000000000000004">
      <c r="G1605" s="265"/>
      <c r="H1605" s="266"/>
    </row>
    <row r="1606" spans="7:8" ht="14.4" x14ac:dyDescent="0.55000000000000004">
      <c r="G1606" s="265"/>
      <c r="H1606" s="266"/>
    </row>
    <row r="1607" spans="7:8" ht="14.4" x14ac:dyDescent="0.55000000000000004">
      <c r="G1607" s="265"/>
      <c r="H1607" s="266"/>
    </row>
    <row r="1608" spans="7:8" ht="14.4" x14ac:dyDescent="0.55000000000000004">
      <c r="G1608" s="265"/>
      <c r="H1608" s="266"/>
    </row>
    <row r="1609" spans="7:8" ht="14.4" x14ac:dyDescent="0.55000000000000004">
      <c r="G1609" s="265"/>
      <c r="H1609" s="266"/>
    </row>
    <row r="1610" spans="7:8" ht="14.4" x14ac:dyDescent="0.55000000000000004">
      <c r="G1610" s="265"/>
      <c r="H1610" s="266"/>
    </row>
    <row r="1611" spans="7:8" ht="14.4" x14ac:dyDescent="0.55000000000000004">
      <c r="G1611" s="265"/>
      <c r="H1611" s="266"/>
    </row>
    <row r="1612" spans="7:8" ht="14.4" x14ac:dyDescent="0.55000000000000004">
      <c r="G1612" s="265"/>
      <c r="H1612" s="266"/>
    </row>
    <row r="1613" spans="7:8" ht="14.4" x14ac:dyDescent="0.55000000000000004">
      <c r="G1613" s="265"/>
      <c r="H1613" s="266"/>
    </row>
    <row r="1614" spans="7:8" ht="14.4" x14ac:dyDescent="0.55000000000000004">
      <c r="G1614" s="265"/>
      <c r="H1614" s="266"/>
    </row>
    <row r="1615" spans="7:8" ht="14.4" x14ac:dyDescent="0.55000000000000004">
      <c r="G1615" s="265"/>
      <c r="H1615" s="266"/>
    </row>
    <row r="1616" spans="7:8" ht="14.4" x14ac:dyDescent="0.55000000000000004">
      <c r="G1616" s="265"/>
      <c r="H1616" s="266"/>
    </row>
    <row r="1617" spans="7:8" ht="14.4" x14ac:dyDescent="0.55000000000000004">
      <c r="G1617" s="265"/>
      <c r="H1617" s="266"/>
    </row>
    <row r="1618" spans="7:8" ht="14.4" x14ac:dyDescent="0.55000000000000004">
      <c r="G1618" s="265"/>
      <c r="H1618" s="266"/>
    </row>
    <row r="1619" spans="7:8" ht="14.4" x14ac:dyDescent="0.55000000000000004">
      <c r="G1619" s="265"/>
      <c r="H1619" s="266"/>
    </row>
    <row r="1620" spans="7:8" ht="14.4" x14ac:dyDescent="0.55000000000000004">
      <c r="G1620" s="265"/>
      <c r="H1620" s="266"/>
    </row>
    <row r="1621" spans="7:8" ht="14.4" x14ac:dyDescent="0.55000000000000004">
      <c r="G1621" s="265"/>
      <c r="H1621" s="266"/>
    </row>
    <row r="1622" spans="7:8" ht="14.4" x14ac:dyDescent="0.55000000000000004">
      <c r="G1622" s="265"/>
      <c r="H1622" s="266"/>
    </row>
    <row r="1623" spans="7:8" ht="14.4" x14ac:dyDescent="0.55000000000000004">
      <c r="G1623" s="265"/>
      <c r="H1623" s="266"/>
    </row>
    <row r="1624" spans="7:8" ht="14.4" x14ac:dyDescent="0.55000000000000004">
      <c r="G1624" s="265"/>
      <c r="H1624" s="266"/>
    </row>
    <row r="1625" spans="7:8" ht="14.4" x14ac:dyDescent="0.55000000000000004">
      <c r="G1625" s="265"/>
      <c r="H1625" s="266"/>
    </row>
    <row r="1626" spans="7:8" ht="14.4" x14ac:dyDescent="0.55000000000000004">
      <c r="G1626" s="265"/>
      <c r="H1626" s="266"/>
    </row>
    <row r="1627" spans="7:8" ht="14.4" x14ac:dyDescent="0.55000000000000004">
      <c r="G1627" s="265"/>
      <c r="H1627" s="266"/>
    </row>
    <row r="1628" spans="7:8" ht="14.4" x14ac:dyDescent="0.55000000000000004">
      <c r="G1628" s="265"/>
      <c r="H1628" s="266"/>
    </row>
    <row r="1629" spans="7:8" ht="14.4" x14ac:dyDescent="0.55000000000000004">
      <c r="G1629" s="265"/>
      <c r="H1629" s="266"/>
    </row>
    <row r="1630" spans="7:8" ht="14.4" x14ac:dyDescent="0.55000000000000004">
      <c r="G1630" s="265"/>
      <c r="H1630" s="266"/>
    </row>
    <row r="1631" spans="7:8" ht="14.4" x14ac:dyDescent="0.55000000000000004">
      <c r="G1631" s="265"/>
      <c r="H1631" s="266"/>
    </row>
    <row r="1632" spans="7:8" ht="14.4" x14ac:dyDescent="0.55000000000000004">
      <c r="G1632" s="265"/>
      <c r="H1632" s="266"/>
    </row>
    <row r="1633" spans="7:8" ht="14.4" x14ac:dyDescent="0.55000000000000004">
      <c r="G1633" s="265"/>
      <c r="H1633" s="266"/>
    </row>
    <row r="1634" spans="7:8" ht="14.4" x14ac:dyDescent="0.55000000000000004">
      <c r="G1634" s="265"/>
      <c r="H1634" s="266"/>
    </row>
    <row r="1635" spans="7:8" ht="14.4" x14ac:dyDescent="0.55000000000000004">
      <c r="G1635" s="265"/>
      <c r="H1635" s="266"/>
    </row>
    <row r="1636" spans="7:8" ht="14.4" x14ac:dyDescent="0.55000000000000004">
      <c r="G1636" s="265"/>
      <c r="H1636" s="266"/>
    </row>
    <row r="1637" spans="7:8" ht="14.4" x14ac:dyDescent="0.55000000000000004">
      <c r="G1637" s="265"/>
      <c r="H1637" s="266"/>
    </row>
    <row r="1638" spans="7:8" ht="14.4" x14ac:dyDescent="0.55000000000000004">
      <c r="G1638" s="265"/>
      <c r="H1638" s="266"/>
    </row>
    <row r="1639" spans="7:8" ht="14.4" x14ac:dyDescent="0.55000000000000004">
      <c r="G1639" s="265"/>
      <c r="H1639" s="266"/>
    </row>
    <row r="1640" spans="7:8" ht="14.4" x14ac:dyDescent="0.55000000000000004">
      <c r="G1640" s="265"/>
      <c r="H1640" s="266"/>
    </row>
    <row r="1641" spans="7:8" ht="14.4" x14ac:dyDescent="0.55000000000000004">
      <c r="G1641" s="265"/>
      <c r="H1641" s="266"/>
    </row>
    <row r="1642" spans="7:8" ht="14.4" x14ac:dyDescent="0.55000000000000004">
      <c r="G1642" s="265"/>
      <c r="H1642" s="266"/>
    </row>
    <row r="1643" spans="7:8" ht="14.4" x14ac:dyDescent="0.55000000000000004">
      <c r="G1643" s="265"/>
      <c r="H1643" s="266"/>
    </row>
    <row r="1644" spans="7:8" ht="14.4" x14ac:dyDescent="0.55000000000000004">
      <c r="G1644" s="265"/>
      <c r="H1644" s="266"/>
    </row>
    <row r="1645" spans="7:8" ht="14.4" x14ac:dyDescent="0.55000000000000004">
      <c r="G1645" s="265"/>
      <c r="H1645" s="266"/>
    </row>
    <row r="1646" spans="7:8" ht="14.4" x14ac:dyDescent="0.55000000000000004">
      <c r="G1646" s="265"/>
      <c r="H1646" s="266"/>
    </row>
    <row r="1647" spans="7:8" ht="14.4" x14ac:dyDescent="0.55000000000000004">
      <c r="G1647" s="265"/>
      <c r="H1647" s="266"/>
    </row>
    <row r="1648" spans="7:8" ht="14.4" x14ac:dyDescent="0.55000000000000004">
      <c r="G1648" s="265"/>
      <c r="H1648" s="266"/>
    </row>
    <row r="1649" spans="7:8" ht="14.4" x14ac:dyDescent="0.55000000000000004">
      <c r="G1649" s="265"/>
      <c r="H1649" s="266"/>
    </row>
    <row r="1650" spans="7:8" ht="14.4" x14ac:dyDescent="0.55000000000000004">
      <c r="G1650" s="265"/>
      <c r="H1650" s="266"/>
    </row>
    <row r="1651" spans="7:8" ht="14.4" x14ac:dyDescent="0.55000000000000004">
      <c r="G1651" s="265"/>
      <c r="H1651" s="266"/>
    </row>
    <row r="1652" spans="7:8" ht="14.4" x14ac:dyDescent="0.55000000000000004">
      <c r="G1652" s="265"/>
      <c r="H1652" s="266"/>
    </row>
    <row r="1653" spans="7:8" ht="14.4" x14ac:dyDescent="0.55000000000000004">
      <c r="G1653" s="265"/>
      <c r="H1653" s="266"/>
    </row>
    <row r="1654" spans="7:8" ht="14.4" x14ac:dyDescent="0.55000000000000004">
      <c r="G1654" s="265"/>
      <c r="H1654" s="266"/>
    </row>
    <row r="1655" spans="7:8" ht="14.4" x14ac:dyDescent="0.55000000000000004">
      <c r="G1655" s="265"/>
      <c r="H1655" s="266"/>
    </row>
    <row r="1656" spans="7:8" ht="14.4" x14ac:dyDescent="0.55000000000000004">
      <c r="G1656" s="265"/>
      <c r="H1656" s="266"/>
    </row>
    <row r="1657" spans="7:8" ht="14.4" x14ac:dyDescent="0.55000000000000004">
      <c r="G1657" s="265"/>
      <c r="H1657" s="266"/>
    </row>
    <row r="1658" spans="7:8" ht="14.4" x14ac:dyDescent="0.55000000000000004">
      <c r="G1658" s="265"/>
      <c r="H1658" s="266"/>
    </row>
    <row r="1659" spans="7:8" ht="14.4" x14ac:dyDescent="0.55000000000000004">
      <c r="G1659" s="265"/>
      <c r="H1659" s="266"/>
    </row>
    <row r="1660" spans="7:8" ht="14.4" x14ac:dyDescent="0.55000000000000004">
      <c r="G1660" s="265"/>
      <c r="H1660" s="266"/>
    </row>
    <row r="1661" spans="7:8" ht="14.4" x14ac:dyDescent="0.55000000000000004">
      <c r="G1661" s="265"/>
      <c r="H1661" s="266"/>
    </row>
    <row r="1662" spans="7:8" ht="14.4" x14ac:dyDescent="0.55000000000000004">
      <c r="G1662" s="265"/>
      <c r="H1662" s="266"/>
    </row>
    <row r="1663" spans="7:8" ht="14.4" x14ac:dyDescent="0.55000000000000004">
      <c r="G1663" s="265"/>
      <c r="H1663" s="266"/>
    </row>
    <row r="1664" spans="7:8" ht="14.4" x14ac:dyDescent="0.55000000000000004">
      <c r="G1664" s="265"/>
      <c r="H1664" s="266"/>
    </row>
    <row r="1665" spans="7:8" ht="14.4" x14ac:dyDescent="0.55000000000000004">
      <c r="G1665" s="265"/>
      <c r="H1665" s="266"/>
    </row>
    <row r="1666" spans="7:8" ht="14.4" x14ac:dyDescent="0.55000000000000004">
      <c r="G1666" s="265"/>
      <c r="H1666" s="266"/>
    </row>
    <row r="1667" spans="7:8" ht="14.4" x14ac:dyDescent="0.55000000000000004">
      <c r="G1667" s="265"/>
      <c r="H1667" s="266"/>
    </row>
    <row r="1668" spans="7:8" ht="14.4" x14ac:dyDescent="0.55000000000000004">
      <c r="G1668" s="265"/>
      <c r="H1668" s="266"/>
    </row>
    <row r="1669" spans="7:8" ht="14.4" x14ac:dyDescent="0.55000000000000004">
      <c r="G1669" s="265"/>
      <c r="H1669" s="266"/>
    </row>
    <row r="1670" spans="7:8" ht="14.4" x14ac:dyDescent="0.55000000000000004">
      <c r="G1670" s="265"/>
      <c r="H1670" s="266"/>
    </row>
    <row r="1671" spans="7:8" ht="14.4" x14ac:dyDescent="0.55000000000000004">
      <c r="G1671" s="265"/>
      <c r="H1671" s="266"/>
    </row>
    <row r="1672" spans="7:8" ht="14.4" x14ac:dyDescent="0.55000000000000004">
      <c r="G1672" s="265"/>
      <c r="H1672" s="266"/>
    </row>
    <row r="1673" spans="7:8" ht="14.4" x14ac:dyDescent="0.55000000000000004">
      <c r="G1673" s="265"/>
      <c r="H1673" s="266"/>
    </row>
    <row r="1674" spans="7:8" ht="14.4" x14ac:dyDescent="0.55000000000000004">
      <c r="G1674" s="265"/>
      <c r="H1674" s="266"/>
    </row>
    <row r="1675" spans="7:8" ht="14.4" x14ac:dyDescent="0.55000000000000004">
      <c r="G1675" s="265"/>
      <c r="H1675" s="266"/>
    </row>
    <row r="1676" spans="7:8" ht="14.4" x14ac:dyDescent="0.55000000000000004">
      <c r="G1676" s="265"/>
      <c r="H1676" s="266"/>
    </row>
    <row r="1677" spans="7:8" ht="14.4" x14ac:dyDescent="0.55000000000000004">
      <c r="G1677" s="265"/>
      <c r="H1677" s="266"/>
    </row>
    <row r="1678" spans="7:8" ht="14.4" x14ac:dyDescent="0.55000000000000004">
      <c r="G1678" s="265"/>
      <c r="H1678" s="266"/>
    </row>
    <row r="1679" spans="7:8" ht="14.4" x14ac:dyDescent="0.55000000000000004">
      <c r="G1679" s="265"/>
      <c r="H1679" s="266"/>
    </row>
    <row r="1680" spans="7:8" ht="14.4" x14ac:dyDescent="0.55000000000000004">
      <c r="G1680" s="265"/>
      <c r="H1680" s="266"/>
    </row>
    <row r="1681" spans="7:8" ht="14.4" x14ac:dyDescent="0.55000000000000004">
      <c r="G1681" s="265"/>
      <c r="H1681" s="266"/>
    </row>
    <row r="1682" spans="7:8" ht="14.4" x14ac:dyDescent="0.55000000000000004">
      <c r="G1682" s="265"/>
      <c r="H1682" s="266"/>
    </row>
    <row r="1683" spans="7:8" ht="14.4" x14ac:dyDescent="0.55000000000000004">
      <c r="G1683" s="265"/>
      <c r="H1683" s="266"/>
    </row>
    <row r="1684" spans="7:8" ht="14.4" x14ac:dyDescent="0.55000000000000004">
      <c r="G1684" s="265"/>
      <c r="H1684" s="266"/>
    </row>
    <row r="1685" spans="7:8" ht="14.4" x14ac:dyDescent="0.55000000000000004">
      <c r="G1685" s="265"/>
      <c r="H1685" s="266"/>
    </row>
    <row r="1686" spans="7:8" ht="14.4" x14ac:dyDescent="0.55000000000000004">
      <c r="G1686" s="265"/>
      <c r="H1686" s="266"/>
    </row>
    <row r="1687" spans="7:8" ht="14.4" x14ac:dyDescent="0.55000000000000004">
      <c r="G1687" s="265"/>
      <c r="H1687" s="266"/>
    </row>
    <row r="1688" spans="7:8" ht="14.4" x14ac:dyDescent="0.55000000000000004">
      <c r="G1688" s="265"/>
      <c r="H1688" s="266"/>
    </row>
    <row r="1689" spans="7:8" ht="14.4" x14ac:dyDescent="0.55000000000000004">
      <c r="G1689" s="265"/>
      <c r="H1689" s="266"/>
    </row>
    <row r="1690" spans="7:8" ht="14.4" x14ac:dyDescent="0.55000000000000004">
      <c r="G1690" s="265"/>
      <c r="H1690" s="266"/>
    </row>
    <row r="1691" spans="7:8" ht="14.4" x14ac:dyDescent="0.55000000000000004">
      <c r="G1691" s="265"/>
      <c r="H1691" s="266"/>
    </row>
    <row r="1692" spans="7:8" ht="14.4" x14ac:dyDescent="0.55000000000000004">
      <c r="G1692" s="265"/>
      <c r="H1692" s="266"/>
    </row>
    <row r="1693" spans="7:8" ht="14.4" x14ac:dyDescent="0.55000000000000004">
      <c r="G1693" s="265"/>
      <c r="H1693" s="266"/>
    </row>
    <row r="1694" spans="7:8" ht="14.4" x14ac:dyDescent="0.55000000000000004">
      <c r="G1694" s="265"/>
      <c r="H1694" s="266"/>
    </row>
    <row r="1695" spans="7:8" ht="14.4" x14ac:dyDescent="0.55000000000000004">
      <c r="G1695" s="265"/>
      <c r="H1695" s="266"/>
    </row>
    <row r="1696" spans="7:8" ht="14.4" x14ac:dyDescent="0.55000000000000004">
      <c r="G1696" s="265"/>
      <c r="H1696" s="266"/>
    </row>
    <row r="1697" spans="7:8" ht="14.4" x14ac:dyDescent="0.55000000000000004">
      <c r="G1697" s="265"/>
      <c r="H1697" s="266"/>
    </row>
    <row r="1698" spans="7:8" ht="14.4" x14ac:dyDescent="0.55000000000000004">
      <c r="G1698" s="265"/>
      <c r="H1698" s="266"/>
    </row>
    <row r="1699" spans="7:8" ht="14.4" x14ac:dyDescent="0.55000000000000004">
      <c r="G1699" s="265"/>
      <c r="H1699" s="266"/>
    </row>
    <row r="1700" spans="7:8" ht="14.4" x14ac:dyDescent="0.55000000000000004">
      <c r="G1700" s="265"/>
      <c r="H1700" s="266"/>
    </row>
    <row r="1701" spans="7:8" ht="14.4" x14ac:dyDescent="0.55000000000000004">
      <c r="G1701" s="265"/>
      <c r="H1701" s="266"/>
    </row>
    <row r="1702" spans="7:8" ht="14.4" x14ac:dyDescent="0.55000000000000004">
      <c r="G1702" s="265"/>
      <c r="H1702" s="266"/>
    </row>
    <row r="1703" spans="7:8" ht="14.4" x14ac:dyDescent="0.55000000000000004">
      <c r="G1703" s="265"/>
      <c r="H1703" s="266"/>
    </row>
    <row r="1704" spans="7:8" ht="14.4" x14ac:dyDescent="0.55000000000000004">
      <c r="G1704" s="265"/>
      <c r="H1704" s="266"/>
    </row>
    <row r="1705" spans="7:8" ht="14.4" x14ac:dyDescent="0.55000000000000004">
      <c r="G1705" s="265"/>
      <c r="H1705" s="266"/>
    </row>
    <row r="1706" spans="7:8" ht="14.4" x14ac:dyDescent="0.55000000000000004">
      <c r="G1706" s="265"/>
      <c r="H1706" s="266"/>
    </row>
    <row r="1707" spans="7:8" ht="14.4" x14ac:dyDescent="0.55000000000000004">
      <c r="G1707" s="265"/>
      <c r="H1707" s="266"/>
    </row>
    <row r="1708" spans="7:8" ht="14.4" x14ac:dyDescent="0.55000000000000004">
      <c r="G1708" s="265"/>
      <c r="H1708" s="266"/>
    </row>
    <row r="1709" spans="7:8" ht="14.4" x14ac:dyDescent="0.55000000000000004">
      <c r="G1709" s="265"/>
      <c r="H1709" s="266"/>
    </row>
    <row r="1710" spans="7:8" ht="14.4" x14ac:dyDescent="0.55000000000000004">
      <c r="G1710" s="265"/>
      <c r="H1710" s="266"/>
    </row>
    <row r="1711" spans="7:8" ht="14.4" x14ac:dyDescent="0.55000000000000004">
      <c r="G1711" s="265"/>
      <c r="H1711" s="266"/>
    </row>
    <row r="1712" spans="7:8" ht="14.4" x14ac:dyDescent="0.55000000000000004">
      <c r="G1712" s="265"/>
      <c r="H1712" s="266"/>
    </row>
    <row r="1713" spans="7:8" ht="14.4" x14ac:dyDescent="0.55000000000000004">
      <c r="G1713" s="265"/>
      <c r="H1713" s="266"/>
    </row>
    <row r="1714" spans="7:8" ht="14.4" x14ac:dyDescent="0.55000000000000004">
      <c r="G1714" s="265"/>
      <c r="H1714" s="266"/>
    </row>
    <row r="1715" spans="7:8" ht="14.4" x14ac:dyDescent="0.55000000000000004">
      <c r="G1715" s="265"/>
      <c r="H1715" s="266"/>
    </row>
    <row r="1716" spans="7:8" ht="14.4" x14ac:dyDescent="0.55000000000000004">
      <c r="G1716" s="265"/>
      <c r="H1716" s="266"/>
    </row>
    <row r="1717" spans="7:8" ht="14.4" x14ac:dyDescent="0.55000000000000004">
      <c r="G1717" s="248"/>
      <c r="H1717" s="249"/>
    </row>
    <row r="1718" spans="7:8" ht="14.4" x14ac:dyDescent="0.55000000000000004">
      <c r="G1718" s="248"/>
      <c r="H1718" s="249"/>
    </row>
    <row r="1719" spans="7:8" ht="14.4" x14ac:dyDescent="0.55000000000000004">
      <c r="G1719" s="248"/>
      <c r="H1719" s="249"/>
    </row>
    <row r="1720" spans="7:8" ht="14.4" x14ac:dyDescent="0.55000000000000004">
      <c r="G1720" s="248"/>
      <c r="H1720" s="249"/>
    </row>
    <row r="1721" spans="7:8" ht="14.4" x14ac:dyDescent="0.55000000000000004">
      <c r="G1721" s="248"/>
      <c r="H1721" s="249"/>
    </row>
    <row r="1722" spans="7:8" ht="14.4" x14ac:dyDescent="0.55000000000000004">
      <c r="G1722" s="248"/>
      <c r="H1722" s="249"/>
    </row>
    <row r="1723" spans="7:8" ht="14.4" x14ac:dyDescent="0.55000000000000004">
      <c r="G1723" s="248"/>
      <c r="H1723" s="249"/>
    </row>
    <row r="1724" spans="7:8" ht="14.4" x14ac:dyDescent="0.55000000000000004">
      <c r="G1724" s="248"/>
      <c r="H1724" s="249"/>
    </row>
    <row r="1725" spans="7:8" ht="14.4" x14ac:dyDescent="0.55000000000000004">
      <c r="G1725" s="248"/>
      <c r="H1725" s="249"/>
    </row>
    <row r="1726" spans="7:8" ht="14.4" x14ac:dyDescent="0.55000000000000004">
      <c r="G1726" s="248"/>
      <c r="H1726" s="249"/>
    </row>
    <row r="1727" spans="7:8" ht="14.4" x14ac:dyDescent="0.55000000000000004">
      <c r="G1727" s="248"/>
      <c r="H1727" s="249"/>
    </row>
    <row r="1728" spans="7:8" ht="14.4" x14ac:dyDescent="0.55000000000000004">
      <c r="G1728" s="248"/>
      <c r="H1728" s="249"/>
    </row>
    <row r="1729" spans="7:8" ht="14.4" x14ac:dyDescent="0.55000000000000004">
      <c r="G1729" s="248"/>
      <c r="H1729" s="249"/>
    </row>
    <row r="1730" spans="7:8" ht="14.4" x14ac:dyDescent="0.55000000000000004">
      <c r="G1730" s="248"/>
      <c r="H1730" s="249"/>
    </row>
    <row r="1731" spans="7:8" ht="14.4" x14ac:dyDescent="0.55000000000000004">
      <c r="G1731" s="248"/>
      <c r="H1731" s="249"/>
    </row>
    <row r="1732" spans="7:8" ht="14.4" x14ac:dyDescent="0.55000000000000004">
      <c r="G1732" s="248"/>
      <c r="H1732" s="249"/>
    </row>
    <row r="1733" spans="7:8" ht="14.4" x14ac:dyDescent="0.55000000000000004">
      <c r="G1733" s="248"/>
      <c r="H1733" s="249"/>
    </row>
    <row r="1734" spans="7:8" ht="14.4" x14ac:dyDescent="0.55000000000000004">
      <c r="G1734" s="248"/>
      <c r="H1734" s="249"/>
    </row>
    <row r="1735" spans="7:8" ht="14.4" x14ac:dyDescent="0.55000000000000004">
      <c r="G1735" s="248"/>
      <c r="H1735" s="249"/>
    </row>
    <row r="1736" spans="7:8" ht="14.4" x14ac:dyDescent="0.55000000000000004">
      <c r="G1736" s="248"/>
      <c r="H1736" s="249"/>
    </row>
    <row r="1737" spans="7:8" ht="14.4" x14ac:dyDescent="0.55000000000000004">
      <c r="G1737" s="248"/>
      <c r="H1737" s="249"/>
    </row>
    <row r="1738" spans="7:8" ht="14.4" x14ac:dyDescent="0.55000000000000004">
      <c r="G1738" s="248"/>
      <c r="H1738" s="249"/>
    </row>
    <row r="1739" spans="7:8" ht="14.4" x14ac:dyDescent="0.55000000000000004">
      <c r="G1739" s="248"/>
      <c r="H1739" s="249"/>
    </row>
    <row r="1740" spans="7:8" ht="14.4" x14ac:dyDescent="0.55000000000000004">
      <c r="G1740" s="248"/>
      <c r="H1740" s="249"/>
    </row>
    <row r="1741" spans="7:8" ht="14.4" x14ac:dyDescent="0.55000000000000004">
      <c r="G1741" s="248"/>
      <c r="H1741" s="249"/>
    </row>
    <row r="1742" spans="7:8" ht="14.4" x14ac:dyDescent="0.55000000000000004">
      <c r="G1742" s="248"/>
      <c r="H1742" s="249"/>
    </row>
    <row r="1743" spans="7:8" ht="14.4" x14ac:dyDescent="0.55000000000000004">
      <c r="G1743" s="248"/>
      <c r="H1743" s="249"/>
    </row>
    <row r="1744" spans="7:8" ht="14.4" x14ac:dyDescent="0.55000000000000004">
      <c r="G1744" s="248"/>
      <c r="H1744" s="249"/>
    </row>
    <row r="1745" spans="7:8" ht="14.4" x14ac:dyDescent="0.55000000000000004">
      <c r="G1745" s="248"/>
      <c r="H1745" s="249"/>
    </row>
    <row r="1746" spans="7:8" ht="14.4" x14ac:dyDescent="0.55000000000000004">
      <c r="G1746" s="248"/>
      <c r="H1746" s="249"/>
    </row>
    <row r="1747" spans="7:8" ht="14.4" x14ac:dyDescent="0.55000000000000004">
      <c r="G1747" s="248"/>
      <c r="H1747" s="249"/>
    </row>
    <row r="1748" spans="7:8" ht="14.4" x14ac:dyDescent="0.55000000000000004">
      <c r="G1748" s="248"/>
      <c r="H1748" s="249"/>
    </row>
    <row r="1749" spans="7:8" ht="14.4" x14ac:dyDescent="0.55000000000000004">
      <c r="G1749" s="248"/>
      <c r="H1749" s="249"/>
    </row>
    <row r="1750" spans="7:8" ht="14.4" x14ac:dyDescent="0.55000000000000004">
      <c r="G1750" s="248"/>
      <c r="H1750" s="249"/>
    </row>
    <row r="1751" spans="7:8" ht="14.4" x14ac:dyDescent="0.55000000000000004">
      <c r="G1751" s="248"/>
      <c r="H1751" s="249"/>
    </row>
    <row r="1752" spans="7:8" ht="14.4" x14ac:dyDescent="0.55000000000000004">
      <c r="G1752" s="248"/>
      <c r="H1752" s="249"/>
    </row>
    <row r="1753" spans="7:8" ht="14.4" x14ac:dyDescent="0.55000000000000004">
      <c r="G1753" s="248"/>
      <c r="H1753" s="249"/>
    </row>
    <row r="1754" spans="7:8" ht="14.4" x14ac:dyDescent="0.55000000000000004">
      <c r="G1754" s="248"/>
      <c r="H1754" s="249"/>
    </row>
    <row r="1755" spans="7:8" ht="14.4" x14ac:dyDescent="0.55000000000000004">
      <c r="G1755" s="248"/>
      <c r="H1755" s="249"/>
    </row>
    <row r="1756" spans="7:8" ht="14.4" x14ac:dyDescent="0.55000000000000004">
      <c r="G1756" s="248"/>
      <c r="H1756" s="249"/>
    </row>
    <row r="1757" spans="7:8" ht="14.4" x14ac:dyDescent="0.55000000000000004">
      <c r="G1757" s="248"/>
      <c r="H1757" s="249"/>
    </row>
    <row r="1758" spans="7:8" ht="14.4" x14ac:dyDescent="0.55000000000000004">
      <c r="G1758" s="248"/>
      <c r="H1758" s="249"/>
    </row>
    <row r="1759" spans="7:8" ht="14.4" x14ac:dyDescent="0.55000000000000004">
      <c r="G1759" s="248"/>
      <c r="H1759" s="249"/>
    </row>
    <row r="1760" spans="7:8" ht="14.4" x14ac:dyDescent="0.55000000000000004">
      <c r="G1760" s="248"/>
      <c r="H1760" s="249"/>
    </row>
    <row r="1761" spans="7:8" ht="14.4" x14ac:dyDescent="0.55000000000000004">
      <c r="G1761" s="248"/>
      <c r="H1761" s="249"/>
    </row>
    <row r="1762" spans="7:8" ht="14.4" x14ac:dyDescent="0.55000000000000004">
      <c r="G1762" s="248"/>
      <c r="H1762" s="249"/>
    </row>
    <row r="1763" spans="7:8" ht="14.4" x14ac:dyDescent="0.55000000000000004">
      <c r="G1763" s="248"/>
      <c r="H1763" s="249"/>
    </row>
    <row r="1764" spans="7:8" ht="14.4" x14ac:dyDescent="0.55000000000000004">
      <c r="G1764" s="248"/>
      <c r="H1764" s="249"/>
    </row>
    <row r="1765" spans="7:8" ht="14.4" x14ac:dyDescent="0.55000000000000004">
      <c r="G1765" s="248"/>
      <c r="H1765" s="249"/>
    </row>
    <row r="1766" spans="7:8" ht="14.4" x14ac:dyDescent="0.55000000000000004">
      <c r="G1766" s="248"/>
      <c r="H1766" s="249"/>
    </row>
    <row r="1767" spans="7:8" ht="14.4" x14ac:dyDescent="0.55000000000000004">
      <c r="G1767" s="248"/>
      <c r="H1767" s="249"/>
    </row>
    <row r="1768" spans="7:8" ht="14.4" x14ac:dyDescent="0.55000000000000004">
      <c r="G1768" s="248"/>
      <c r="H1768" s="249"/>
    </row>
    <row r="1769" spans="7:8" ht="14.4" x14ac:dyDescent="0.55000000000000004">
      <c r="G1769" s="248"/>
      <c r="H1769" s="249"/>
    </row>
    <row r="1770" spans="7:8" ht="14.4" x14ac:dyDescent="0.55000000000000004">
      <c r="G1770" s="248"/>
      <c r="H1770" s="249"/>
    </row>
    <row r="1771" spans="7:8" ht="14.4" x14ac:dyDescent="0.55000000000000004">
      <c r="G1771" s="248"/>
      <c r="H1771" s="249"/>
    </row>
    <row r="1772" spans="7:8" ht="14.4" x14ac:dyDescent="0.55000000000000004">
      <c r="G1772" s="248"/>
      <c r="H1772" s="249"/>
    </row>
    <row r="1773" spans="7:8" ht="14.4" x14ac:dyDescent="0.55000000000000004">
      <c r="G1773" s="248"/>
      <c r="H1773" s="249"/>
    </row>
    <row r="1774" spans="7:8" ht="14.4" x14ac:dyDescent="0.55000000000000004">
      <c r="G1774" s="248"/>
      <c r="H1774" s="249"/>
    </row>
    <row r="1775" spans="7:8" ht="14.4" x14ac:dyDescent="0.55000000000000004">
      <c r="G1775" s="248"/>
      <c r="H1775" s="249"/>
    </row>
    <row r="1776" spans="7:8" ht="14.4" x14ac:dyDescent="0.55000000000000004">
      <c r="G1776" s="248"/>
      <c r="H1776" s="249"/>
    </row>
    <row r="1777" spans="7:8" ht="14.4" x14ac:dyDescent="0.55000000000000004">
      <c r="G1777" s="248"/>
      <c r="H1777" s="249"/>
    </row>
    <row r="1778" spans="7:8" ht="14.4" x14ac:dyDescent="0.55000000000000004">
      <c r="G1778" s="248"/>
      <c r="H1778" s="249"/>
    </row>
    <row r="1779" spans="7:8" ht="14.4" x14ac:dyDescent="0.55000000000000004">
      <c r="G1779" s="248"/>
      <c r="H1779" s="249"/>
    </row>
    <row r="1780" spans="7:8" ht="14.4" x14ac:dyDescent="0.55000000000000004">
      <c r="G1780" s="248"/>
      <c r="H1780" s="249"/>
    </row>
    <row r="1781" spans="7:8" ht="14.4" x14ac:dyDescent="0.55000000000000004">
      <c r="G1781" s="248"/>
      <c r="H1781" s="249"/>
    </row>
    <row r="1782" spans="7:8" ht="14.4" x14ac:dyDescent="0.55000000000000004">
      <c r="G1782" s="248"/>
      <c r="H1782" s="249"/>
    </row>
    <row r="1783" spans="7:8" ht="14.4" x14ac:dyDescent="0.55000000000000004">
      <c r="G1783" s="248"/>
      <c r="H1783" s="249"/>
    </row>
    <row r="1784" spans="7:8" ht="14.4" x14ac:dyDescent="0.55000000000000004">
      <c r="G1784" s="248"/>
      <c r="H1784" s="249"/>
    </row>
    <row r="1785" spans="7:8" ht="14.4" x14ac:dyDescent="0.55000000000000004">
      <c r="G1785" s="248"/>
      <c r="H1785" s="249"/>
    </row>
    <row r="1786" spans="7:8" ht="14.4" x14ac:dyDescent="0.55000000000000004">
      <c r="G1786" s="248"/>
      <c r="H1786" s="249"/>
    </row>
    <row r="1787" spans="7:8" ht="14.4" x14ac:dyDescent="0.55000000000000004">
      <c r="G1787" s="248"/>
      <c r="H1787" s="249"/>
    </row>
    <row r="1788" spans="7:8" ht="14.4" x14ac:dyDescent="0.55000000000000004">
      <c r="G1788" s="248"/>
      <c r="H1788" s="249"/>
    </row>
    <row r="1789" spans="7:8" ht="14.4" x14ac:dyDescent="0.55000000000000004">
      <c r="G1789" s="248"/>
      <c r="H1789" s="249"/>
    </row>
    <row r="1790" spans="7:8" ht="14.4" x14ac:dyDescent="0.55000000000000004">
      <c r="G1790" s="248"/>
      <c r="H1790" s="249"/>
    </row>
    <row r="1791" spans="7:8" ht="14.4" x14ac:dyDescent="0.55000000000000004">
      <c r="G1791" s="248"/>
      <c r="H1791" s="249"/>
    </row>
    <row r="1792" spans="7:8" ht="14.4" x14ac:dyDescent="0.55000000000000004">
      <c r="G1792" s="248"/>
      <c r="H1792" s="249"/>
    </row>
    <row r="1793" spans="7:8" ht="14.4" x14ac:dyDescent="0.55000000000000004">
      <c r="G1793" s="248"/>
      <c r="H1793" s="249"/>
    </row>
    <row r="1794" spans="7:8" ht="14.4" x14ac:dyDescent="0.55000000000000004">
      <c r="G1794" s="248"/>
      <c r="H1794" s="249"/>
    </row>
    <row r="1795" spans="7:8" ht="14.4" x14ac:dyDescent="0.55000000000000004">
      <c r="G1795" s="248"/>
      <c r="H1795" s="249"/>
    </row>
    <row r="1796" spans="7:8" ht="14.4" x14ac:dyDescent="0.55000000000000004">
      <c r="G1796" s="248"/>
      <c r="H1796" s="249"/>
    </row>
    <row r="1797" spans="7:8" ht="14.4" x14ac:dyDescent="0.55000000000000004">
      <c r="G1797" s="248"/>
      <c r="H1797" s="249"/>
    </row>
    <row r="1798" spans="7:8" ht="14.4" x14ac:dyDescent="0.55000000000000004">
      <c r="G1798" s="248"/>
      <c r="H1798" s="249"/>
    </row>
    <row r="1799" spans="7:8" ht="14.4" x14ac:dyDescent="0.55000000000000004">
      <c r="G1799" s="248"/>
      <c r="H1799" s="249"/>
    </row>
    <row r="1800" spans="7:8" ht="14.4" x14ac:dyDescent="0.55000000000000004">
      <c r="G1800" s="248"/>
      <c r="H1800" s="249"/>
    </row>
    <row r="1801" spans="7:8" ht="14.4" x14ac:dyDescent="0.55000000000000004">
      <c r="G1801" s="248"/>
      <c r="H1801" s="249"/>
    </row>
    <row r="1802" spans="7:8" ht="14.4" x14ac:dyDescent="0.55000000000000004">
      <c r="G1802" s="248"/>
      <c r="H1802" s="249"/>
    </row>
    <row r="1803" spans="7:8" ht="14.4" x14ac:dyDescent="0.55000000000000004">
      <c r="G1803" s="248"/>
      <c r="H1803" s="249"/>
    </row>
    <row r="1804" spans="7:8" ht="14.4" x14ac:dyDescent="0.55000000000000004">
      <c r="G1804" s="248"/>
      <c r="H1804" s="249"/>
    </row>
    <row r="1805" spans="7:8" ht="14.4" x14ac:dyDescent="0.55000000000000004">
      <c r="G1805" s="248"/>
      <c r="H1805" s="249"/>
    </row>
    <row r="1806" spans="7:8" ht="14.4" x14ac:dyDescent="0.55000000000000004">
      <c r="G1806" s="248"/>
      <c r="H1806" s="249"/>
    </row>
    <row r="1807" spans="7:8" ht="14.4" x14ac:dyDescent="0.55000000000000004">
      <c r="G1807" s="248"/>
      <c r="H1807" s="249"/>
    </row>
    <row r="1808" spans="7:8" ht="14.4" x14ac:dyDescent="0.55000000000000004">
      <c r="G1808" s="248"/>
      <c r="H1808" s="249"/>
    </row>
    <row r="1809" spans="7:8" ht="14.4" x14ac:dyDescent="0.55000000000000004">
      <c r="G1809" s="248"/>
      <c r="H1809" s="249"/>
    </row>
    <row r="1810" spans="7:8" ht="14.4" x14ac:dyDescent="0.55000000000000004">
      <c r="G1810" s="260"/>
      <c r="H1810" s="261"/>
    </row>
    <row r="1811" spans="7:8" ht="14.4" x14ac:dyDescent="0.55000000000000004">
      <c r="G1811" s="260"/>
      <c r="H1811" s="261"/>
    </row>
    <row r="1812" spans="7:8" ht="14.4" x14ac:dyDescent="0.55000000000000004">
      <c r="G1812" s="260"/>
      <c r="H1812" s="261"/>
    </row>
    <row r="1813" spans="7:8" ht="14.4" x14ac:dyDescent="0.55000000000000004">
      <c r="G1813" s="260"/>
      <c r="H1813" s="261"/>
    </row>
    <row r="1814" spans="7:8" ht="14.4" x14ac:dyDescent="0.55000000000000004">
      <c r="G1814" s="260"/>
      <c r="H1814" s="261"/>
    </row>
    <row r="1815" spans="7:8" ht="14.4" x14ac:dyDescent="0.55000000000000004">
      <c r="G1815" s="260"/>
      <c r="H1815" s="261"/>
    </row>
    <row r="1816" spans="7:8" ht="14.4" x14ac:dyDescent="0.55000000000000004">
      <c r="G1816" s="260"/>
      <c r="H1816" s="261"/>
    </row>
    <row r="1817" spans="7:8" ht="14.4" x14ac:dyDescent="0.55000000000000004">
      <c r="G1817" s="260"/>
      <c r="H1817" s="261"/>
    </row>
    <row r="1818" spans="7:8" ht="14.4" x14ac:dyDescent="0.55000000000000004">
      <c r="G1818" s="260"/>
      <c r="H1818" s="261"/>
    </row>
    <row r="1819" spans="7:8" ht="14.4" x14ac:dyDescent="0.55000000000000004">
      <c r="G1819" s="260"/>
      <c r="H1819" s="261"/>
    </row>
    <row r="1820" spans="7:8" ht="14.4" x14ac:dyDescent="0.55000000000000004">
      <c r="G1820" s="260"/>
      <c r="H1820" s="261"/>
    </row>
    <row r="1821" spans="7:8" ht="14.4" x14ac:dyDescent="0.55000000000000004">
      <c r="G1821" s="260"/>
      <c r="H1821" s="261"/>
    </row>
    <row r="1822" spans="7:8" ht="14.4" x14ac:dyDescent="0.55000000000000004">
      <c r="G1822" s="260"/>
      <c r="H1822" s="261"/>
    </row>
    <row r="1823" spans="7:8" ht="14.4" x14ac:dyDescent="0.55000000000000004">
      <c r="G1823" s="260"/>
      <c r="H1823" s="261"/>
    </row>
    <row r="1824" spans="7:8" ht="14.4" x14ac:dyDescent="0.55000000000000004">
      <c r="G1824" s="260"/>
      <c r="H1824" s="261"/>
    </row>
    <row r="1825" spans="7:8" ht="14.4" x14ac:dyDescent="0.55000000000000004">
      <c r="G1825" s="260"/>
      <c r="H1825" s="261"/>
    </row>
    <row r="1826" spans="7:8" ht="14.4" x14ac:dyDescent="0.55000000000000004">
      <c r="G1826" s="260"/>
      <c r="H1826" s="261"/>
    </row>
    <row r="1827" spans="7:8" ht="14.4" x14ac:dyDescent="0.55000000000000004">
      <c r="G1827" s="260"/>
      <c r="H1827" s="261"/>
    </row>
    <row r="1828" spans="7:8" ht="14.4" x14ac:dyDescent="0.55000000000000004">
      <c r="G1828" s="260"/>
      <c r="H1828" s="261"/>
    </row>
    <row r="1829" spans="7:8" ht="14.4" x14ac:dyDescent="0.55000000000000004">
      <c r="G1829" s="260"/>
      <c r="H1829" s="261"/>
    </row>
    <row r="1830" spans="7:8" ht="14.4" x14ac:dyDescent="0.55000000000000004">
      <c r="G1830" s="260"/>
      <c r="H1830" s="261"/>
    </row>
    <row r="1831" spans="7:8" ht="14.4" x14ac:dyDescent="0.55000000000000004">
      <c r="G1831" s="260"/>
      <c r="H1831" s="261"/>
    </row>
    <row r="1832" spans="7:8" ht="14.4" x14ac:dyDescent="0.55000000000000004">
      <c r="G1832" s="260"/>
      <c r="H1832" s="261"/>
    </row>
    <row r="1833" spans="7:8" ht="14.4" x14ac:dyDescent="0.55000000000000004">
      <c r="G1833" s="260"/>
      <c r="H1833" s="261"/>
    </row>
    <row r="1834" spans="7:8" ht="14.4" x14ac:dyDescent="0.55000000000000004">
      <c r="G1834" s="260"/>
      <c r="H1834" s="261"/>
    </row>
    <row r="1835" spans="7:8" ht="14.4" x14ac:dyDescent="0.55000000000000004">
      <c r="G1835" s="260"/>
      <c r="H1835" s="261"/>
    </row>
    <row r="1836" spans="7:8" ht="14.4" x14ac:dyDescent="0.55000000000000004">
      <c r="G1836" s="260"/>
      <c r="H1836" s="261"/>
    </row>
    <row r="1837" spans="7:8" ht="14.4" x14ac:dyDescent="0.55000000000000004">
      <c r="G1837" s="260"/>
      <c r="H1837" s="261"/>
    </row>
    <row r="1838" spans="7:8" ht="14.4" x14ac:dyDescent="0.55000000000000004">
      <c r="G1838" s="260"/>
      <c r="H1838" s="261"/>
    </row>
    <row r="1839" spans="7:8" ht="14.4" x14ac:dyDescent="0.55000000000000004">
      <c r="G1839" s="260"/>
      <c r="H1839" s="261"/>
    </row>
    <row r="1840" spans="7:8" ht="14.4" x14ac:dyDescent="0.55000000000000004">
      <c r="G1840" s="260"/>
      <c r="H1840" s="261"/>
    </row>
    <row r="1841" spans="7:8" ht="14.4" x14ac:dyDescent="0.55000000000000004">
      <c r="G1841" s="260"/>
      <c r="H1841" s="261"/>
    </row>
    <row r="1842" spans="7:8" ht="14.4" x14ac:dyDescent="0.55000000000000004">
      <c r="G1842" s="260"/>
      <c r="H1842" s="261"/>
    </row>
    <row r="1843" spans="7:8" ht="14.4" x14ac:dyDescent="0.55000000000000004">
      <c r="G1843" s="260"/>
      <c r="H1843" s="261"/>
    </row>
    <row r="1844" spans="7:8" ht="14.4" x14ac:dyDescent="0.55000000000000004">
      <c r="G1844" s="260"/>
      <c r="H1844" s="261"/>
    </row>
    <row r="1845" spans="7:8" ht="14.4" x14ac:dyDescent="0.55000000000000004">
      <c r="G1845" s="260"/>
      <c r="H1845" s="261"/>
    </row>
    <row r="1846" spans="7:8" ht="14.4" x14ac:dyDescent="0.55000000000000004">
      <c r="G1846" s="260"/>
      <c r="H1846" s="261"/>
    </row>
    <row r="1847" spans="7:8" ht="14.4" x14ac:dyDescent="0.55000000000000004">
      <c r="G1847" s="260"/>
      <c r="H1847" s="261"/>
    </row>
    <row r="1848" spans="7:8" ht="14.4" x14ac:dyDescent="0.55000000000000004">
      <c r="G1848" s="260"/>
      <c r="H1848" s="261"/>
    </row>
    <row r="1849" spans="7:8" ht="14.4" x14ac:dyDescent="0.55000000000000004">
      <c r="G1849" s="260"/>
      <c r="H1849" s="261"/>
    </row>
    <row r="1850" spans="7:8" ht="14.4" x14ac:dyDescent="0.55000000000000004">
      <c r="G1850" s="260"/>
      <c r="H1850" s="261"/>
    </row>
    <row r="1851" spans="7:8" ht="14.4" x14ac:dyDescent="0.55000000000000004">
      <c r="G1851" s="260"/>
      <c r="H1851" s="261"/>
    </row>
    <row r="1852" spans="7:8" ht="14.4" x14ac:dyDescent="0.55000000000000004">
      <c r="G1852" s="260"/>
      <c r="H1852" s="261"/>
    </row>
    <row r="1853" spans="7:8" ht="14.4" x14ac:dyDescent="0.55000000000000004">
      <c r="G1853" s="260"/>
      <c r="H1853" s="261"/>
    </row>
    <row r="1854" spans="7:8" ht="14.4" x14ac:dyDescent="0.55000000000000004">
      <c r="G1854" s="260"/>
      <c r="H1854" s="261"/>
    </row>
    <row r="1855" spans="7:8" ht="14.4" x14ac:dyDescent="0.55000000000000004">
      <c r="G1855" s="260"/>
      <c r="H1855" s="261"/>
    </row>
    <row r="1856" spans="7:8" ht="14.4" x14ac:dyDescent="0.55000000000000004">
      <c r="G1856" s="260"/>
      <c r="H1856" s="261"/>
    </row>
    <row r="1857" spans="7:8" ht="14.4" x14ac:dyDescent="0.55000000000000004">
      <c r="G1857" s="260"/>
      <c r="H1857" s="261"/>
    </row>
    <row r="1858" spans="7:8" ht="14.4" x14ac:dyDescent="0.55000000000000004">
      <c r="G1858" s="260"/>
      <c r="H1858" s="261"/>
    </row>
    <row r="1859" spans="7:8" ht="14.4" x14ac:dyDescent="0.55000000000000004">
      <c r="G1859" s="260"/>
      <c r="H1859" s="261"/>
    </row>
    <row r="1860" spans="7:8" ht="14.4" x14ac:dyDescent="0.55000000000000004">
      <c r="G1860" s="260"/>
      <c r="H1860" s="261"/>
    </row>
    <row r="1861" spans="7:8" ht="14.4" x14ac:dyDescent="0.55000000000000004">
      <c r="G1861" s="260"/>
      <c r="H1861" s="261"/>
    </row>
    <row r="1862" spans="7:8" ht="14.4" x14ac:dyDescent="0.55000000000000004">
      <c r="G1862" s="260"/>
      <c r="H1862" s="261"/>
    </row>
    <row r="1863" spans="7:8" ht="14.4" x14ac:dyDescent="0.55000000000000004">
      <c r="G1863" s="260"/>
      <c r="H1863" s="261"/>
    </row>
    <row r="1864" spans="7:8" ht="14.4" x14ac:dyDescent="0.55000000000000004">
      <c r="G1864" s="260"/>
      <c r="H1864" s="261"/>
    </row>
    <row r="1865" spans="7:8" ht="14.4" x14ac:dyDescent="0.55000000000000004">
      <c r="G1865" s="260"/>
      <c r="H1865" s="261"/>
    </row>
    <row r="1866" spans="7:8" ht="14.4" x14ac:dyDescent="0.55000000000000004">
      <c r="G1866" s="260"/>
      <c r="H1866" s="261"/>
    </row>
    <row r="1867" spans="7:8" ht="14.4" x14ac:dyDescent="0.55000000000000004">
      <c r="G1867" s="260"/>
      <c r="H1867" s="261"/>
    </row>
    <row r="1868" spans="7:8" ht="14.4" x14ac:dyDescent="0.55000000000000004">
      <c r="G1868" s="260"/>
      <c r="H1868" s="261"/>
    </row>
    <row r="1869" spans="7:8" ht="14.4" x14ac:dyDescent="0.55000000000000004">
      <c r="G1869" s="260"/>
      <c r="H1869" s="261"/>
    </row>
    <row r="1870" spans="7:8" ht="14.4" x14ac:dyDescent="0.55000000000000004">
      <c r="G1870" s="260"/>
      <c r="H1870" s="261"/>
    </row>
    <row r="1871" spans="7:8" ht="14.4" x14ac:dyDescent="0.55000000000000004">
      <c r="G1871" s="260"/>
      <c r="H1871" s="261"/>
    </row>
    <row r="1872" spans="7:8" ht="14.4" x14ac:dyDescent="0.55000000000000004">
      <c r="G1872" s="260"/>
      <c r="H1872" s="261"/>
    </row>
    <row r="1873" spans="7:8" ht="14.4" x14ac:dyDescent="0.55000000000000004">
      <c r="G1873" s="260"/>
      <c r="H1873" s="261"/>
    </row>
    <row r="1874" spans="7:8" ht="14.4" x14ac:dyDescent="0.55000000000000004">
      <c r="G1874" s="260"/>
      <c r="H1874" s="261"/>
    </row>
    <row r="1875" spans="7:8" ht="14.4" x14ac:dyDescent="0.55000000000000004">
      <c r="G1875" s="260"/>
      <c r="H1875" s="261"/>
    </row>
    <row r="1876" spans="7:8" ht="14.4" x14ac:dyDescent="0.55000000000000004">
      <c r="G1876" s="260"/>
      <c r="H1876" s="261"/>
    </row>
    <row r="1877" spans="7:8" ht="14.4" x14ac:dyDescent="0.55000000000000004">
      <c r="G1877" s="260"/>
      <c r="H1877" s="261"/>
    </row>
    <row r="1878" spans="7:8" ht="14.4" x14ac:dyDescent="0.55000000000000004">
      <c r="G1878" s="260"/>
      <c r="H1878" s="261"/>
    </row>
    <row r="1879" spans="7:8" ht="14.4" x14ac:dyDescent="0.55000000000000004">
      <c r="G1879" s="260"/>
      <c r="H1879" s="261"/>
    </row>
    <row r="1880" spans="7:8" ht="14.4" x14ac:dyDescent="0.55000000000000004">
      <c r="G1880" s="260"/>
      <c r="H1880" s="261"/>
    </row>
    <row r="1881" spans="7:8" ht="14.4" x14ac:dyDescent="0.55000000000000004">
      <c r="G1881" s="260"/>
      <c r="H1881" s="261"/>
    </row>
    <row r="1882" spans="7:8" ht="14.4" x14ac:dyDescent="0.55000000000000004">
      <c r="G1882" s="260"/>
      <c r="H1882" s="261"/>
    </row>
    <row r="1883" spans="7:8" ht="14.4" x14ac:dyDescent="0.55000000000000004">
      <c r="G1883" s="260"/>
      <c r="H1883" s="261"/>
    </row>
    <row r="1884" spans="7:8" ht="14.4" x14ac:dyDescent="0.55000000000000004">
      <c r="G1884" s="260"/>
      <c r="H1884" s="261"/>
    </row>
    <row r="1885" spans="7:8" ht="14.4" x14ac:dyDescent="0.55000000000000004">
      <c r="G1885" s="260"/>
      <c r="H1885" s="261"/>
    </row>
    <row r="1886" spans="7:8" ht="14.4" x14ac:dyDescent="0.55000000000000004">
      <c r="G1886" s="260"/>
      <c r="H1886" s="261"/>
    </row>
    <row r="1887" spans="7:8" ht="14.4" x14ac:dyDescent="0.55000000000000004">
      <c r="G1887" s="260"/>
      <c r="H1887" s="261"/>
    </row>
    <row r="1888" spans="7:8" ht="14.4" x14ac:dyDescent="0.55000000000000004">
      <c r="G1888" s="260"/>
      <c r="H1888" s="261"/>
    </row>
    <row r="1889" spans="7:8" ht="14.4" x14ac:dyDescent="0.55000000000000004">
      <c r="G1889" s="260"/>
      <c r="H1889" s="261"/>
    </row>
    <row r="1890" spans="7:8" ht="14.4" x14ac:dyDescent="0.55000000000000004">
      <c r="G1890" s="260"/>
      <c r="H1890" s="261"/>
    </row>
    <row r="1891" spans="7:8" ht="14.4" x14ac:dyDescent="0.55000000000000004">
      <c r="G1891" s="260"/>
      <c r="H1891" s="261"/>
    </row>
    <row r="1892" spans="7:8" ht="14.4" x14ac:dyDescent="0.55000000000000004">
      <c r="G1892" s="260"/>
      <c r="H1892" s="261"/>
    </row>
    <row r="1893" spans="7:8" ht="14.4" x14ac:dyDescent="0.55000000000000004">
      <c r="G1893" s="260"/>
      <c r="H1893" s="261"/>
    </row>
    <row r="1894" spans="7:8" ht="14.4" x14ac:dyDescent="0.55000000000000004">
      <c r="G1894" s="260"/>
      <c r="H1894" s="261"/>
    </row>
    <row r="1895" spans="7:8" ht="14.4" x14ac:dyDescent="0.55000000000000004">
      <c r="G1895" s="260"/>
      <c r="H1895" s="261"/>
    </row>
    <row r="1896" spans="7:8" ht="14.4" x14ac:dyDescent="0.55000000000000004">
      <c r="G1896" s="260"/>
      <c r="H1896" s="261"/>
    </row>
    <row r="1897" spans="7:8" ht="14.4" x14ac:dyDescent="0.55000000000000004">
      <c r="G1897" s="260"/>
      <c r="H1897" s="261"/>
    </row>
    <row r="1898" spans="7:8" ht="14.4" x14ac:dyDescent="0.55000000000000004">
      <c r="G1898" s="260"/>
      <c r="H1898" s="261"/>
    </row>
    <row r="1899" spans="7:8" ht="14.4" x14ac:dyDescent="0.55000000000000004">
      <c r="G1899" s="260"/>
      <c r="H1899" s="261"/>
    </row>
    <row r="1900" spans="7:8" ht="14.4" x14ac:dyDescent="0.55000000000000004">
      <c r="G1900" s="260"/>
      <c r="H1900" s="261"/>
    </row>
    <row r="1901" spans="7:8" ht="14.4" x14ac:dyDescent="0.55000000000000004">
      <c r="G1901" s="260"/>
      <c r="H1901" s="261"/>
    </row>
    <row r="1902" spans="7:8" ht="14.4" x14ac:dyDescent="0.55000000000000004">
      <c r="G1902" s="260"/>
      <c r="H1902" s="261"/>
    </row>
    <row r="1903" spans="7:8" ht="14.4" x14ac:dyDescent="0.55000000000000004">
      <c r="G1903" s="260"/>
      <c r="H1903" s="261"/>
    </row>
    <row r="1904" spans="7:8" ht="14.4" x14ac:dyDescent="0.55000000000000004">
      <c r="G1904" s="260"/>
      <c r="H1904" s="261"/>
    </row>
    <row r="1905" spans="7:8" ht="14.4" x14ac:dyDescent="0.55000000000000004">
      <c r="G1905" s="260"/>
      <c r="H1905" s="261"/>
    </row>
    <row r="1906" spans="7:8" ht="14.4" x14ac:dyDescent="0.55000000000000004">
      <c r="G1906" s="260"/>
      <c r="H1906" s="261"/>
    </row>
    <row r="1907" spans="7:8" ht="14.4" x14ac:dyDescent="0.55000000000000004">
      <c r="G1907" s="260"/>
      <c r="H1907" s="261"/>
    </row>
    <row r="1908" spans="7:8" ht="14.4" x14ac:dyDescent="0.55000000000000004">
      <c r="G1908" s="248"/>
      <c r="H1908" s="249"/>
    </row>
    <row r="1909" spans="7:8" ht="14.4" x14ac:dyDescent="0.55000000000000004">
      <c r="G1909" s="248"/>
      <c r="H1909" s="249"/>
    </row>
    <row r="1910" spans="7:8" ht="14.4" x14ac:dyDescent="0.55000000000000004">
      <c r="G1910" s="248"/>
      <c r="H1910" s="249"/>
    </row>
    <row r="1911" spans="7:8" ht="14.4" x14ac:dyDescent="0.55000000000000004">
      <c r="G1911" s="248"/>
      <c r="H1911" s="249"/>
    </row>
    <row r="1912" spans="7:8" ht="14.4" x14ac:dyDescent="0.55000000000000004">
      <c r="G1912" s="248"/>
      <c r="H1912" s="249"/>
    </row>
    <row r="1913" spans="7:8" ht="14.4" x14ac:dyDescent="0.55000000000000004">
      <c r="G1913" s="248"/>
      <c r="H1913" s="249"/>
    </row>
    <row r="1914" spans="7:8" ht="14.4" x14ac:dyDescent="0.55000000000000004">
      <c r="G1914" s="248"/>
      <c r="H1914" s="249"/>
    </row>
    <row r="1915" spans="7:8" ht="14.4" x14ac:dyDescent="0.55000000000000004">
      <c r="G1915" s="248"/>
      <c r="H1915" s="249"/>
    </row>
    <row r="1916" spans="7:8" ht="14.4" x14ac:dyDescent="0.55000000000000004">
      <c r="G1916" s="248"/>
      <c r="H1916" s="249"/>
    </row>
    <row r="1917" spans="7:8" ht="14.4" x14ac:dyDescent="0.55000000000000004">
      <c r="G1917" s="248"/>
      <c r="H1917" s="249"/>
    </row>
    <row r="1918" spans="7:8" ht="14.4" x14ac:dyDescent="0.55000000000000004">
      <c r="G1918" s="248"/>
      <c r="H1918" s="249"/>
    </row>
    <row r="1919" spans="7:8" ht="14.4" x14ac:dyDescent="0.55000000000000004">
      <c r="G1919" s="248"/>
      <c r="H1919" s="249"/>
    </row>
    <row r="1920" spans="7:8" ht="14.4" x14ac:dyDescent="0.55000000000000004">
      <c r="G1920" s="248"/>
      <c r="H1920" s="249"/>
    </row>
    <row r="1921" spans="7:8" ht="14.4" x14ac:dyDescent="0.55000000000000004">
      <c r="G1921" s="248"/>
      <c r="H1921" s="249"/>
    </row>
    <row r="1922" spans="7:8" ht="14.4" x14ac:dyDescent="0.55000000000000004">
      <c r="G1922" s="248"/>
      <c r="H1922" s="249"/>
    </row>
    <row r="1923" spans="7:8" ht="14.4" x14ac:dyDescent="0.55000000000000004">
      <c r="G1923" s="248"/>
      <c r="H1923" s="249"/>
    </row>
    <row r="1924" spans="7:8" ht="14.4" x14ac:dyDescent="0.55000000000000004">
      <c r="G1924" s="248"/>
      <c r="H1924" s="249"/>
    </row>
    <row r="1925" spans="7:8" ht="14.4" x14ac:dyDescent="0.55000000000000004">
      <c r="G1925" s="248"/>
      <c r="H1925" s="249"/>
    </row>
    <row r="1926" spans="7:8" ht="14.4" x14ac:dyDescent="0.55000000000000004">
      <c r="G1926" s="248"/>
      <c r="H1926" s="249"/>
    </row>
    <row r="1927" spans="7:8" ht="14.4" x14ac:dyDescent="0.55000000000000004">
      <c r="G1927" s="248"/>
      <c r="H1927" s="249"/>
    </row>
    <row r="1928" spans="7:8" ht="14.4" x14ac:dyDescent="0.55000000000000004">
      <c r="G1928" s="248"/>
      <c r="H1928" s="249"/>
    </row>
    <row r="1929" spans="7:8" ht="14.4" x14ac:dyDescent="0.55000000000000004">
      <c r="G1929" s="248"/>
      <c r="H1929" s="249"/>
    </row>
    <row r="1930" spans="7:8" ht="14.4" x14ac:dyDescent="0.55000000000000004">
      <c r="G1930" s="248"/>
      <c r="H1930" s="249"/>
    </row>
    <row r="1931" spans="7:8" ht="14.4" x14ac:dyDescent="0.55000000000000004">
      <c r="G1931" s="248"/>
      <c r="H1931" s="249"/>
    </row>
    <row r="1932" spans="7:8" ht="14.4" x14ac:dyDescent="0.55000000000000004">
      <c r="G1932" s="248"/>
      <c r="H1932" s="249"/>
    </row>
    <row r="1933" spans="7:8" ht="14.4" x14ac:dyDescent="0.55000000000000004">
      <c r="G1933" s="248"/>
      <c r="H1933" s="249"/>
    </row>
    <row r="1934" spans="7:8" ht="14.4" x14ac:dyDescent="0.55000000000000004">
      <c r="G1934" s="248"/>
      <c r="H1934" s="249"/>
    </row>
    <row r="1935" spans="7:8" ht="14.4" x14ac:dyDescent="0.55000000000000004">
      <c r="G1935" s="248"/>
      <c r="H1935" s="249"/>
    </row>
    <row r="1936" spans="7:8" ht="14.4" x14ac:dyDescent="0.55000000000000004">
      <c r="G1936" s="248"/>
      <c r="H1936" s="249"/>
    </row>
    <row r="1937" spans="7:8" ht="14.4" x14ac:dyDescent="0.55000000000000004">
      <c r="G1937" s="248"/>
      <c r="H1937" s="249"/>
    </row>
    <row r="1938" spans="7:8" ht="14.4" x14ac:dyDescent="0.55000000000000004">
      <c r="G1938" s="248"/>
      <c r="H1938" s="249"/>
    </row>
    <row r="1939" spans="7:8" ht="14.4" x14ac:dyDescent="0.55000000000000004">
      <c r="G1939" s="248"/>
      <c r="H1939" s="249"/>
    </row>
    <row r="1940" spans="7:8" ht="14.4" x14ac:dyDescent="0.55000000000000004">
      <c r="G1940" s="248"/>
      <c r="H1940" s="249"/>
    </row>
    <row r="1941" spans="7:8" ht="14.4" x14ac:dyDescent="0.55000000000000004">
      <c r="G1941" s="248"/>
      <c r="H1941" s="249"/>
    </row>
    <row r="1942" spans="7:8" ht="14.4" x14ac:dyDescent="0.55000000000000004">
      <c r="G1942" s="248"/>
      <c r="H1942" s="249"/>
    </row>
    <row r="1943" spans="7:8" ht="14.4" x14ac:dyDescent="0.55000000000000004">
      <c r="G1943" s="248"/>
      <c r="H1943" s="249"/>
    </row>
    <row r="1944" spans="7:8" ht="14.4" x14ac:dyDescent="0.55000000000000004">
      <c r="G1944" s="248"/>
      <c r="H1944" s="249"/>
    </row>
    <row r="1945" spans="7:8" ht="14.4" x14ac:dyDescent="0.55000000000000004">
      <c r="G1945" s="248"/>
      <c r="H1945" s="249"/>
    </row>
    <row r="1946" spans="7:8" ht="14.4" x14ac:dyDescent="0.55000000000000004">
      <c r="G1946" s="248"/>
      <c r="H1946" s="249"/>
    </row>
    <row r="1947" spans="7:8" ht="14.4" x14ac:dyDescent="0.55000000000000004">
      <c r="G1947" s="248"/>
      <c r="H1947" s="249"/>
    </row>
    <row r="1948" spans="7:8" ht="14.4" x14ac:dyDescent="0.55000000000000004">
      <c r="G1948" s="248"/>
      <c r="H1948" s="249"/>
    </row>
    <row r="1949" spans="7:8" ht="14.4" x14ac:dyDescent="0.55000000000000004">
      <c r="G1949" s="248"/>
      <c r="H1949" s="249"/>
    </row>
    <row r="1950" spans="7:8" ht="14.4" x14ac:dyDescent="0.55000000000000004">
      <c r="G1950" s="248"/>
      <c r="H1950" s="249"/>
    </row>
    <row r="1951" spans="7:8" ht="14.4" x14ac:dyDescent="0.55000000000000004">
      <c r="G1951" s="248"/>
      <c r="H1951" s="249"/>
    </row>
    <row r="1952" spans="7:8" ht="14.4" x14ac:dyDescent="0.55000000000000004">
      <c r="G1952" s="248"/>
      <c r="H1952" s="249"/>
    </row>
    <row r="1953" spans="7:8" ht="14.4" x14ac:dyDescent="0.55000000000000004">
      <c r="G1953" s="248"/>
      <c r="H1953" s="249"/>
    </row>
    <row r="1954" spans="7:8" ht="14.4" x14ac:dyDescent="0.55000000000000004">
      <c r="G1954" s="248"/>
      <c r="H1954" s="249"/>
    </row>
    <row r="1955" spans="7:8" ht="14.4" x14ac:dyDescent="0.55000000000000004">
      <c r="G1955" s="248"/>
      <c r="H1955" s="249"/>
    </row>
    <row r="1956" spans="7:8" ht="14.4" x14ac:dyDescent="0.55000000000000004">
      <c r="G1956" s="248"/>
      <c r="H1956" s="249"/>
    </row>
    <row r="1957" spans="7:8" ht="14.4" x14ac:dyDescent="0.55000000000000004">
      <c r="G1957" s="248"/>
      <c r="H1957" s="249"/>
    </row>
    <row r="1958" spans="7:8" ht="14.4" x14ac:dyDescent="0.55000000000000004">
      <c r="G1958" s="248"/>
      <c r="H1958" s="249"/>
    </row>
    <row r="1959" spans="7:8" ht="14.4" x14ac:dyDescent="0.55000000000000004">
      <c r="G1959" s="248"/>
      <c r="H1959" s="249"/>
    </row>
    <row r="1960" spans="7:8" ht="14.4" x14ac:dyDescent="0.55000000000000004">
      <c r="G1960" s="248"/>
      <c r="H1960" s="249"/>
    </row>
    <row r="1961" spans="7:8" ht="14.4" x14ac:dyDescent="0.55000000000000004">
      <c r="G1961" s="248"/>
      <c r="H1961" s="249"/>
    </row>
    <row r="1962" spans="7:8" ht="14.4" x14ac:dyDescent="0.55000000000000004">
      <c r="G1962" s="248"/>
      <c r="H1962" s="249"/>
    </row>
    <row r="1963" spans="7:8" ht="14.4" x14ac:dyDescent="0.55000000000000004">
      <c r="G1963" s="248"/>
      <c r="H1963" s="249"/>
    </row>
    <row r="1964" spans="7:8" ht="14.4" x14ac:dyDescent="0.55000000000000004">
      <c r="G1964" s="248"/>
      <c r="H1964" s="249"/>
    </row>
    <row r="1965" spans="7:8" ht="14.4" x14ac:dyDescent="0.55000000000000004">
      <c r="G1965" s="248"/>
      <c r="H1965" s="249"/>
    </row>
    <row r="1966" spans="7:8" ht="14.4" x14ac:dyDescent="0.55000000000000004">
      <c r="G1966" s="248"/>
      <c r="H1966" s="249"/>
    </row>
    <row r="1967" spans="7:8" ht="14.4" x14ac:dyDescent="0.55000000000000004">
      <c r="G1967" s="248"/>
      <c r="H1967" s="249"/>
    </row>
    <row r="1968" spans="7:8" ht="14.4" x14ac:dyDescent="0.55000000000000004">
      <c r="G1968" s="248"/>
      <c r="H1968" s="249"/>
    </row>
    <row r="1969" spans="7:8" ht="14.4" x14ac:dyDescent="0.55000000000000004">
      <c r="G1969" s="248"/>
      <c r="H1969" s="249"/>
    </row>
    <row r="1970" spans="7:8" ht="14.4" x14ac:dyDescent="0.55000000000000004">
      <c r="G1970" s="248"/>
      <c r="H1970" s="249"/>
    </row>
    <row r="1971" spans="7:8" ht="14.4" x14ac:dyDescent="0.55000000000000004">
      <c r="G1971" s="248"/>
      <c r="H1971" s="249"/>
    </row>
    <row r="1972" spans="7:8" ht="14.4" x14ac:dyDescent="0.55000000000000004">
      <c r="G1972" s="248"/>
      <c r="H1972" s="249"/>
    </row>
    <row r="1973" spans="7:8" ht="14.4" x14ac:dyDescent="0.55000000000000004">
      <c r="G1973" s="248"/>
      <c r="H1973" s="249"/>
    </row>
    <row r="1974" spans="7:8" ht="14.4" x14ac:dyDescent="0.55000000000000004">
      <c r="G1974" s="248"/>
      <c r="H1974" s="249"/>
    </row>
    <row r="1975" spans="7:8" ht="14.4" x14ac:dyDescent="0.55000000000000004">
      <c r="G1975" s="248"/>
      <c r="H1975" s="249"/>
    </row>
    <row r="1976" spans="7:8" ht="14.4" x14ac:dyDescent="0.55000000000000004">
      <c r="G1976" s="248"/>
      <c r="H1976" s="249"/>
    </row>
    <row r="1977" spans="7:8" ht="14.4" x14ac:dyDescent="0.55000000000000004">
      <c r="G1977" s="248"/>
      <c r="H1977" s="249"/>
    </row>
    <row r="1978" spans="7:8" ht="14.4" x14ac:dyDescent="0.55000000000000004">
      <c r="G1978" s="248"/>
      <c r="H1978" s="249"/>
    </row>
    <row r="1979" spans="7:8" ht="14.4" x14ac:dyDescent="0.55000000000000004">
      <c r="G1979" s="248"/>
      <c r="H1979" s="249"/>
    </row>
    <row r="1980" spans="7:8" ht="14.4" x14ac:dyDescent="0.55000000000000004">
      <c r="G1980" s="248"/>
      <c r="H1980" s="249"/>
    </row>
    <row r="1981" spans="7:8" ht="14.4" x14ac:dyDescent="0.55000000000000004">
      <c r="G1981" s="248"/>
      <c r="H1981" s="249"/>
    </row>
    <row r="1982" spans="7:8" ht="14.4" x14ac:dyDescent="0.55000000000000004">
      <c r="G1982" s="248"/>
      <c r="H1982" s="249"/>
    </row>
    <row r="1983" spans="7:8" ht="14.4" x14ac:dyDescent="0.55000000000000004">
      <c r="G1983" s="248"/>
      <c r="H1983" s="249"/>
    </row>
    <row r="1984" spans="7:8" ht="14.4" x14ac:dyDescent="0.55000000000000004">
      <c r="G1984" s="248"/>
      <c r="H1984" s="249"/>
    </row>
    <row r="1985" spans="7:8" ht="14.4" x14ac:dyDescent="0.55000000000000004">
      <c r="G1985" s="248"/>
      <c r="H1985" s="249"/>
    </row>
    <row r="1986" spans="7:8" ht="14.4" x14ac:dyDescent="0.55000000000000004">
      <c r="G1986" s="248"/>
      <c r="H1986" s="249"/>
    </row>
    <row r="1987" spans="7:8" ht="14.4" x14ac:dyDescent="0.55000000000000004">
      <c r="G1987" s="248"/>
      <c r="H1987" s="249"/>
    </row>
    <row r="1988" spans="7:8" ht="14.4" x14ac:dyDescent="0.55000000000000004">
      <c r="G1988" s="248"/>
      <c r="H1988" s="249"/>
    </row>
    <row r="1989" spans="7:8" ht="14.4" x14ac:dyDescent="0.55000000000000004">
      <c r="G1989" s="248"/>
      <c r="H1989" s="249"/>
    </row>
    <row r="1990" spans="7:8" ht="14.4" x14ac:dyDescent="0.55000000000000004">
      <c r="G1990" s="248"/>
      <c r="H1990" s="249"/>
    </row>
    <row r="1991" spans="7:8" ht="14.4" x14ac:dyDescent="0.55000000000000004">
      <c r="G1991" s="248"/>
      <c r="H1991" s="249"/>
    </row>
    <row r="1992" spans="7:8" ht="14.4" x14ac:dyDescent="0.55000000000000004">
      <c r="G1992" s="248"/>
      <c r="H1992" s="249"/>
    </row>
    <row r="1993" spans="7:8" ht="14.4" x14ac:dyDescent="0.55000000000000004">
      <c r="G1993" s="248"/>
      <c r="H1993" s="249"/>
    </row>
    <row r="1994" spans="7:8" ht="14.4" x14ac:dyDescent="0.55000000000000004">
      <c r="G1994" s="248"/>
      <c r="H1994" s="249"/>
    </row>
    <row r="1995" spans="7:8" ht="14.4" x14ac:dyDescent="0.55000000000000004">
      <c r="G1995" s="238"/>
      <c r="H1995" s="239"/>
    </row>
    <row r="1996" spans="7:8" ht="14.4" x14ac:dyDescent="0.55000000000000004">
      <c r="G1996" s="238"/>
      <c r="H1996" s="239"/>
    </row>
    <row r="1997" spans="7:8" ht="14.4" x14ac:dyDescent="0.55000000000000004">
      <c r="G1997" s="238"/>
      <c r="H1997" s="239"/>
    </row>
    <row r="1998" spans="7:8" ht="14.4" x14ac:dyDescent="0.55000000000000004">
      <c r="G1998" s="238"/>
      <c r="H1998" s="239"/>
    </row>
    <row r="1999" spans="7:8" ht="14.4" x14ac:dyDescent="0.55000000000000004">
      <c r="G1999" s="238"/>
      <c r="H1999" s="239"/>
    </row>
    <row r="2000" spans="7:8" ht="14.4" x14ac:dyDescent="0.55000000000000004">
      <c r="G2000" s="238"/>
      <c r="H2000" s="239"/>
    </row>
    <row r="2001" spans="7:8" ht="14.4" x14ac:dyDescent="0.55000000000000004">
      <c r="G2001" s="238"/>
      <c r="H2001" s="239"/>
    </row>
    <row r="2002" spans="7:8" ht="14.4" x14ac:dyDescent="0.55000000000000004">
      <c r="G2002" s="238"/>
      <c r="H2002" s="239"/>
    </row>
    <row r="2003" spans="7:8" ht="14.4" x14ac:dyDescent="0.55000000000000004">
      <c r="G2003" s="238"/>
      <c r="H2003" s="239"/>
    </row>
    <row r="2004" spans="7:8" ht="14.4" x14ac:dyDescent="0.55000000000000004">
      <c r="G2004" s="238"/>
      <c r="H2004" s="239"/>
    </row>
    <row r="2005" spans="7:8" ht="14.4" x14ac:dyDescent="0.55000000000000004">
      <c r="G2005" s="238"/>
      <c r="H2005" s="239"/>
    </row>
    <row r="2006" spans="7:8" ht="14.4" x14ac:dyDescent="0.55000000000000004">
      <c r="G2006" s="238"/>
      <c r="H2006" s="239"/>
    </row>
    <row r="2007" spans="7:8" ht="14.4" x14ac:dyDescent="0.55000000000000004">
      <c r="G2007" s="238"/>
      <c r="H2007" s="239"/>
    </row>
    <row r="2008" spans="7:8" ht="14.4" x14ac:dyDescent="0.55000000000000004">
      <c r="G2008" s="238"/>
      <c r="H2008" s="239"/>
    </row>
    <row r="2009" spans="7:8" ht="14.4" x14ac:dyDescent="0.55000000000000004">
      <c r="G2009" s="238"/>
      <c r="H2009" s="239"/>
    </row>
    <row r="2010" spans="7:8" ht="14.4" x14ac:dyDescent="0.55000000000000004">
      <c r="G2010" s="238"/>
      <c r="H2010" s="239"/>
    </row>
    <row r="2011" spans="7:8" ht="14.4" x14ac:dyDescent="0.55000000000000004">
      <c r="G2011" s="238"/>
      <c r="H2011" s="239"/>
    </row>
    <row r="2012" spans="7:8" ht="14.4" x14ac:dyDescent="0.55000000000000004">
      <c r="G2012" s="238"/>
      <c r="H2012" s="239"/>
    </row>
    <row r="2013" spans="7:8" ht="14.4" x14ac:dyDescent="0.55000000000000004">
      <c r="G2013" s="238"/>
      <c r="H2013" s="239"/>
    </row>
    <row r="2014" spans="7:8" ht="14.4" x14ac:dyDescent="0.55000000000000004">
      <c r="G2014" s="238"/>
      <c r="H2014" s="239"/>
    </row>
    <row r="2015" spans="7:8" ht="14.4" x14ac:dyDescent="0.55000000000000004">
      <c r="G2015" s="238"/>
      <c r="H2015" s="239"/>
    </row>
    <row r="2016" spans="7:8" ht="14.4" x14ac:dyDescent="0.55000000000000004">
      <c r="G2016" s="238"/>
      <c r="H2016" s="239"/>
    </row>
    <row r="2017" spans="7:8" ht="14.4" x14ac:dyDescent="0.55000000000000004">
      <c r="G2017" s="238"/>
      <c r="H2017" s="239"/>
    </row>
    <row r="2018" spans="7:8" ht="14.4" x14ac:dyDescent="0.55000000000000004">
      <c r="G2018" s="238"/>
      <c r="H2018" s="239"/>
    </row>
    <row r="2019" spans="7:8" ht="14.4" x14ac:dyDescent="0.55000000000000004">
      <c r="G2019" s="238"/>
      <c r="H2019" s="239"/>
    </row>
    <row r="2020" spans="7:8" ht="14.4" x14ac:dyDescent="0.55000000000000004">
      <c r="G2020" s="238"/>
      <c r="H2020" s="239"/>
    </row>
    <row r="2021" spans="7:8" ht="14.4" x14ac:dyDescent="0.55000000000000004">
      <c r="G2021" s="238"/>
      <c r="H2021" s="239"/>
    </row>
    <row r="2022" spans="7:8" ht="14.4" x14ac:dyDescent="0.55000000000000004">
      <c r="G2022" s="238"/>
      <c r="H2022" s="239"/>
    </row>
    <row r="2023" spans="7:8" ht="14.4" x14ac:dyDescent="0.55000000000000004">
      <c r="G2023" s="238"/>
      <c r="H2023" s="239"/>
    </row>
    <row r="2024" spans="7:8" ht="14.4" x14ac:dyDescent="0.55000000000000004">
      <c r="G2024" s="238"/>
      <c r="H2024" s="239"/>
    </row>
    <row r="2025" spans="7:8" ht="14.4" x14ac:dyDescent="0.55000000000000004">
      <c r="G2025" s="238"/>
      <c r="H2025" s="239"/>
    </row>
    <row r="2026" spans="7:8" ht="14.4" x14ac:dyDescent="0.55000000000000004">
      <c r="G2026" s="238"/>
      <c r="H2026" s="239"/>
    </row>
    <row r="2027" spans="7:8" ht="14.4" x14ac:dyDescent="0.55000000000000004">
      <c r="G2027" s="238"/>
      <c r="H2027" s="239"/>
    </row>
    <row r="2028" spans="7:8" ht="14.4" x14ac:dyDescent="0.55000000000000004">
      <c r="G2028" s="238"/>
      <c r="H2028" s="239"/>
    </row>
    <row r="2029" spans="7:8" ht="14.4" x14ac:dyDescent="0.55000000000000004">
      <c r="G2029" s="238"/>
      <c r="H2029" s="239"/>
    </row>
    <row r="2030" spans="7:8" ht="14.4" x14ac:dyDescent="0.55000000000000004">
      <c r="G2030" s="238"/>
      <c r="H2030" s="239"/>
    </row>
    <row r="2031" spans="7:8" ht="14.4" x14ac:dyDescent="0.55000000000000004">
      <c r="G2031" s="238"/>
      <c r="H2031" s="239"/>
    </row>
    <row r="2032" spans="7:8" ht="14.4" x14ac:dyDescent="0.55000000000000004">
      <c r="G2032" s="238"/>
      <c r="H2032" s="239"/>
    </row>
    <row r="2033" spans="7:8" ht="14.4" x14ac:dyDescent="0.55000000000000004">
      <c r="G2033" s="238"/>
      <c r="H2033" s="239"/>
    </row>
    <row r="2034" spans="7:8" ht="14.4" x14ac:dyDescent="0.55000000000000004">
      <c r="G2034" s="238"/>
      <c r="H2034" s="239"/>
    </row>
    <row r="2035" spans="7:8" ht="14.4" x14ac:dyDescent="0.55000000000000004">
      <c r="G2035" s="238"/>
      <c r="H2035" s="239"/>
    </row>
    <row r="2036" spans="7:8" ht="14.4" x14ac:dyDescent="0.55000000000000004">
      <c r="G2036" s="238"/>
      <c r="H2036" s="239"/>
    </row>
    <row r="2037" spans="7:8" ht="14.4" x14ac:dyDescent="0.55000000000000004">
      <c r="G2037" s="238"/>
      <c r="H2037" s="239"/>
    </row>
    <row r="2038" spans="7:8" ht="14.4" x14ac:dyDescent="0.55000000000000004">
      <c r="G2038" s="238"/>
      <c r="H2038" s="239"/>
    </row>
    <row r="2039" spans="7:8" ht="14.4" x14ac:dyDescent="0.55000000000000004">
      <c r="G2039" s="238"/>
      <c r="H2039" s="239"/>
    </row>
    <row r="2040" spans="7:8" ht="14.4" x14ac:dyDescent="0.55000000000000004">
      <c r="G2040" s="238"/>
      <c r="H2040" s="239"/>
    </row>
    <row r="2041" spans="7:8" ht="14.4" x14ac:dyDescent="0.55000000000000004">
      <c r="G2041" s="238"/>
      <c r="H2041" s="239"/>
    </row>
    <row r="2042" spans="7:8" ht="14.4" x14ac:dyDescent="0.55000000000000004">
      <c r="G2042" s="238"/>
      <c r="H2042" s="239"/>
    </row>
    <row r="2043" spans="7:8" ht="14.4" x14ac:dyDescent="0.55000000000000004">
      <c r="G2043" s="238"/>
      <c r="H2043" s="239"/>
    </row>
    <row r="2044" spans="7:8" ht="14.4" x14ac:dyDescent="0.55000000000000004">
      <c r="G2044" s="238"/>
      <c r="H2044" s="239"/>
    </row>
    <row r="2045" spans="7:8" ht="14.4" x14ac:dyDescent="0.55000000000000004">
      <c r="G2045" s="238"/>
      <c r="H2045" s="239"/>
    </row>
    <row r="2046" spans="7:8" ht="14.4" x14ac:dyDescent="0.55000000000000004">
      <c r="G2046" s="238"/>
      <c r="H2046" s="239"/>
    </row>
    <row r="2047" spans="7:8" ht="14.4" x14ac:dyDescent="0.55000000000000004">
      <c r="G2047" s="238"/>
      <c r="H2047" s="239"/>
    </row>
    <row r="2048" spans="7:8" ht="14.4" x14ac:dyDescent="0.55000000000000004">
      <c r="G2048" s="238"/>
      <c r="H2048" s="239"/>
    </row>
    <row r="2049" spans="7:8" ht="14.4" x14ac:dyDescent="0.55000000000000004">
      <c r="G2049" s="238"/>
      <c r="H2049" s="239"/>
    </row>
    <row r="2050" spans="7:8" ht="14.4" x14ac:dyDescent="0.55000000000000004">
      <c r="G2050" s="238"/>
      <c r="H2050" s="239"/>
    </row>
    <row r="2051" spans="7:8" ht="14.4" x14ac:dyDescent="0.55000000000000004">
      <c r="G2051" s="238"/>
      <c r="H2051" s="239"/>
    </row>
    <row r="2052" spans="7:8" ht="14.4" x14ac:dyDescent="0.55000000000000004">
      <c r="G2052" s="238"/>
      <c r="H2052" s="239"/>
    </row>
    <row r="2053" spans="7:8" ht="14.4" x14ac:dyDescent="0.55000000000000004">
      <c r="G2053" s="238"/>
      <c r="H2053" s="239"/>
    </row>
    <row r="2054" spans="7:8" ht="14.4" x14ac:dyDescent="0.55000000000000004">
      <c r="G2054" s="238"/>
      <c r="H2054" s="239"/>
    </row>
    <row r="2055" spans="7:8" ht="14.4" x14ac:dyDescent="0.55000000000000004">
      <c r="G2055" s="238"/>
      <c r="H2055" s="239"/>
    </row>
    <row r="2056" spans="7:8" ht="14.4" x14ac:dyDescent="0.55000000000000004">
      <c r="G2056" s="238"/>
      <c r="H2056" s="239"/>
    </row>
    <row r="2057" spans="7:8" ht="14.4" x14ac:dyDescent="0.55000000000000004">
      <c r="G2057" s="238"/>
      <c r="H2057" s="239"/>
    </row>
    <row r="2058" spans="7:8" ht="14.4" x14ac:dyDescent="0.55000000000000004">
      <c r="G2058" s="238"/>
      <c r="H2058" s="239"/>
    </row>
    <row r="2059" spans="7:8" ht="14.4" x14ac:dyDescent="0.55000000000000004">
      <c r="G2059" s="238"/>
      <c r="H2059" s="239"/>
    </row>
    <row r="2060" spans="7:8" ht="14.4" x14ac:dyDescent="0.55000000000000004">
      <c r="G2060" s="238"/>
      <c r="H2060" s="239"/>
    </row>
    <row r="2061" spans="7:8" ht="14.4" x14ac:dyDescent="0.55000000000000004">
      <c r="G2061" s="238"/>
      <c r="H2061" s="239"/>
    </row>
    <row r="2062" spans="7:8" ht="14.4" x14ac:dyDescent="0.55000000000000004">
      <c r="G2062" s="238"/>
      <c r="H2062" s="239"/>
    </row>
    <row r="2063" spans="7:8" ht="14.4" x14ac:dyDescent="0.55000000000000004">
      <c r="G2063" s="238"/>
      <c r="H2063" s="239"/>
    </row>
    <row r="2064" spans="7:8" ht="14.4" x14ac:dyDescent="0.55000000000000004">
      <c r="G2064" s="238"/>
      <c r="H2064" s="239"/>
    </row>
    <row r="2065" spans="7:8" ht="14.4" x14ac:dyDescent="0.55000000000000004">
      <c r="G2065" s="238"/>
      <c r="H2065" s="239"/>
    </row>
    <row r="2066" spans="7:8" ht="14.4" x14ac:dyDescent="0.55000000000000004">
      <c r="G2066" s="238"/>
      <c r="H2066" s="239"/>
    </row>
    <row r="2067" spans="7:8" ht="14.4" x14ac:dyDescent="0.55000000000000004">
      <c r="G2067" s="238"/>
      <c r="H2067" s="239"/>
    </row>
    <row r="2068" spans="7:8" ht="14.4" x14ac:dyDescent="0.55000000000000004">
      <c r="G2068" s="238"/>
      <c r="H2068" s="239"/>
    </row>
    <row r="2069" spans="7:8" ht="14.4" x14ac:dyDescent="0.55000000000000004">
      <c r="G2069" s="240"/>
      <c r="H2069" s="241"/>
    </row>
    <row r="2070" spans="7:8" ht="14.4" x14ac:dyDescent="0.55000000000000004">
      <c r="G2070" s="240"/>
      <c r="H2070" s="241"/>
    </row>
    <row r="2071" spans="7:8" ht="14.4" x14ac:dyDescent="0.55000000000000004">
      <c r="G2071" s="240"/>
      <c r="H2071" s="241"/>
    </row>
    <row r="2072" spans="7:8" ht="14.4" x14ac:dyDescent="0.55000000000000004">
      <c r="G2072" s="240"/>
      <c r="H2072" s="241"/>
    </row>
    <row r="2073" spans="7:8" ht="14.4" x14ac:dyDescent="0.55000000000000004">
      <c r="G2073" s="240"/>
      <c r="H2073" s="241"/>
    </row>
    <row r="2074" spans="7:8" ht="14.4" x14ac:dyDescent="0.55000000000000004">
      <c r="G2074" s="240"/>
      <c r="H2074" s="241"/>
    </row>
    <row r="2075" spans="7:8" ht="14.4" x14ac:dyDescent="0.55000000000000004">
      <c r="G2075" s="240"/>
      <c r="H2075" s="241"/>
    </row>
    <row r="2076" spans="7:8" ht="14.4" x14ac:dyDescent="0.55000000000000004">
      <c r="G2076" s="240"/>
      <c r="H2076" s="241"/>
    </row>
    <row r="2077" spans="7:8" ht="14.4" x14ac:dyDescent="0.55000000000000004">
      <c r="G2077" s="240"/>
      <c r="H2077" s="241"/>
    </row>
    <row r="2078" spans="7:8" ht="14.4" x14ac:dyDescent="0.55000000000000004">
      <c r="G2078" s="240"/>
      <c r="H2078" s="241"/>
    </row>
    <row r="2079" spans="7:8" ht="14.4" x14ac:dyDescent="0.55000000000000004">
      <c r="G2079" s="240"/>
      <c r="H2079" s="241"/>
    </row>
    <row r="2080" spans="7:8" ht="14.4" x14ac:dyDescent="0.55000000000000004">
      <c r="G2080" s="240"/>
      <c r="H2080" s="241"/>
    </row>
    <row r="2081" spans="7:8" ht="14.4" x14ac:dyDescent="0.55000000000000004">
      <c r="G2081" s="240"/>
      <c r="H2081" s="241"/>
    </row>
    <row r="2082" spans="7:8" ht="14.4" x14ac:dyDescent="0.55000000000000004">
      <c r="G2082" s="240"/>
      <c r="H2082" s="241"/>
    </row>
    <row r="2083" spans="7:8" ht="14.4" x14ac:dyDescent="0.55000000000000004">
      <c r="G2083" s="240"/>
      <c r="H2083" s="241"/>
    </row>
    <row r="2084" spans="7:8" ht="14.4" x14ac:dyDescent="0.55000000000000004">
      <c r="G2084" s="240"/>
      <c r="H2084" s="241"/>
    </row>
    <row r="2085" spans="7:8" ht="14.4" x14ac:dyDescent="0.55000000000000004">
      <c r="G2085" s="240"/>
      <c r="H2085" s="241"/>
    </row>
    <row r="2086" spans="7:8" ht="14.4" x14ac:dyDescent="0.55000000000000004">
      <c r="G2086" s="240"/>
      <c r="H2086" s="241"/>
    </row>
    <row r="2087" spans="7:8" ht="14.4" x14ac:dyDescent="0.55000000000000004">
      <c r="G2087" s="240"/>
      <c r="H2087" s="241"/>
    </row>
    <row r="2088" spans="7:8" ht="14.4" x14ac:dyDescent="0.55000000000000004">
      <c r="G2088" s="240"/>
      <c r="H2088" s="241"/>
    </row>
    <row r="2089" spans="7:8" ht="14.4" x14ac:dyDescent="0.55000000000000004">
      <c r="G2089" s="240"/>
      <c r="H2089" s="241"/>
    </row>
    <row r="2090" spans="7:8" ht="14.4" x14ac:dyDescent="0.55000000000000004">
      <c r="G2090" s="240"/>
      <c r="H2090" s="241"/>
    </row>
    <row r="2091" spans="7:8" ht="14.4" x14ac:dyDescent="0.55000000000000004">
      <c r="G2091" s="240"/>
      <c r="H2091" s="241"/>
    </row>
    <row r="2092" spans="7:8" ht="14.4" x14ac:dyDescent="0.55000000000000004">
      <c r="G2092" s="240"/>
      <c r="H2092" s="241"/>
    </row>
    <row r="2093" spans="7:8" ht="14.4" x14ac:dyDescent="0.55000000000000004">
      <c r="G2093" s="240"/>
      <c r="H2093" s="241"/>
    </row>
    <row r="2094" spans="7:8" ht="14.4" x14ac:dyDescent="0.55000000000000004">
      <c r="G2094" s="240"/>
      <c r="H2094" s="241"/>
    </row>
    <row r="2095" spans="7:8" ht="14.4" x14ac:dyDescent="0.55000000000000004">
      <c r="G2095" s="240"/>
      <c r="H2095" s="241"/>
    </row>
    <row r="2096" spans="7:8" ht="14.4" x14ac:dyDescent="0.55000000000000004">
      <c r="G2096" s="240"/>
      <c r="H2096" s="241"/>
    </row>
    <row r="2097" spans="7:8" ht="14.4" x14ac:dyDescent="0.55000000000000004">
      <c r="G2097" s="240"/>
      <c r="H2097" s="241"/>
    </row>
    <row r="2098" spans="7:8" ht="14.4" x14ac:dyDescent="0.55000000000000004">
      <c r="G2098" s="240"/>
      <c r="H2098" s="241"/>
    </row>
    <row r="2099" spans="7:8" ht="14.4" x14ac:dyDescent="0.55000000000000004">
      <c r="G2099" s="240"/>
      <c r="H2099" s="241"/>
    </row>
    <row r="2100" spans="7:8" ht="14.4" x14ac:dyDescent="0.55000000000000004">
      <c r="G2100" s="240"/>
      <c r="H2100" s="241"/>
    </row>
    <row r="2101" spans="7:8" ht="14.4" x14ac:dyDescent="0.55000000000000004">
      <c r="G2101" s="240"/>
      <c r="H2101" s="241"/>
    </row>
    <row r="2102" spans="7:8" ht="14.4" x14ac:dyDescent="0.55000000000000004">
      <c r="G2102" s="240"/>
      <c r="H2102" s="241"/>
    </row>
    <row r="2103" spans="7:8" ht="14.4" x14ac:dyDescent="0.55000000000000004">
      <c r="G2103" s="240"/>
      <c r="H2103" s="241"/>
    </row>
    <row r="2104" spans="7:8" ht="14.4" x14ac:dyDescent="0.55000000000000004">
      <c r="G2104" s="240"/>
      <c r="H2104" s="241"/>
    </row>
    <row r="2105" spans="7:8" ht="14.4" x14ac:dyDescent="0.55000000000000004">
      <c r="G2105" s="240"/>
      <c r="H2105" s="241"/>
    </row>
    <row r="2106" spans="7:8" ht="14.4" x14ac:dyDescent="0.55000000000000004">
      <c r="G2106" s="240"/>
      <c r="H2106" s="241"/>
    </row>
    <row r="2107" spans="7:8" ht="14.4" x14ac:dyDescent="0.55000000000000004">
      <c r="G2107" s="240"/>
      <c r="H2107" s="241"/>
    </row>
    <row r="2108" spans="7:8" ht="14.4" x14ac:dyDescent="0.55000000000000004">
      <c r="G2108" s="240"/>
      <c r="H2108" s="241"/>
    </row>
    <row r="2109" spans="7:8" ht="14.4" x14ac:dyDescent="0.55000000000000004">
      <c r="G2109" s="240"/>
      <c r="H2109" s="241"/>
    </row>
    <row r="2110" spans="7:8" ht="14.4" x14ac:dyDescent="0.55000000000000004">
      <c r="G2110" s="240"/>
      <c r="H2110" s="241"/>
    </row>
    <row r="2111" spans="7:8" ht="14.4" x14ac:dyDescent="0.55000000000000004">
      <c r="G2111" s="240"/>
      <c r="H2111" s="241"/>
    </row>
    <row r="2112" spans="7:8" ht="14.4" x14ac:dyDescent="0.55000000000000004">
      <c r="G2112" s="240"/>
      <c r="H2112" s="241"/>
    </row>
    <row r="2113" spans="7:8" ht="14.4" x14ac:dyDescent="0.55000000000000004">
      <c r="G2113" s="240"/>
      <c r="H2113" s="241"/>
    </row>
    <row r="2114" spans="7:8" ht="14.4" x14ac:dyDescent="0.55000000000000004">
      <c r="G2114" s="240"/>
      <c r="H2114" s="241"/>
    </row>
    <row r="2115" spans="7:8" ht="14.4" x14ac:dyDescent="0.55000000000000004">
      <c r="G2115" s="240"/>
      <c r="H2115" s="241"/>
    </row>
    <row r="2116" spans="7:8" ht="14.4" x14ac:dyDescent="0.55000000000000004">
      <c r="G2116" s="240"/>
      <c r="H2116" s="241"/>
    </row>
    <row r="2117" spans="7:8" ht="14.4" x14ac:dyDescent="0.55000000000000004">
      <c r="G2117" s="240"/>
      <c r="H2117" s="241"/>
    </row>
    <row r="2118" spans="7:8" ht="14.4" x14ac:dyDescent="0.55000000000000004">
      <c r="G2118" s="240"/>
      <c r="H2118" s="241"/>
    </row>
    <row r="2119" spans="7:8" ht="14.4" x14ac:dyDescent="0.55000000000000004">
      <c r="G2119" s="240"/>
      <c r="H2119" s="241"/>
    </row>
    <row r="2120" spans="7:8" ht="14.4" x14ac:dyDescent="0.55000000000000004">
      <c r="G2120" s="240"/>
      <c r="H2120" s="241"/>
    </row>
    <row r="2121" spans="7:8" ht="14.4" x14ac:dyDescent="0.55000000000000004">
      <c r="G2121" s="240"/>
      <c r="H2121" s="241"/>
    </row>
    <row r="2122" spans="7:8" ht="14.4" x14ac:dyDescent="0.55000000000000004">
      <c r="G2122" s="240"/>
      <c r="H2122" s="241"/>
    </row>
    <row r="2123" spans="7:8" ht="14.4" x14ac:dyDescent="0.55000000000000004">
      <c r="G2123" s="240"/>
      <c r="H2123" s="241"/>
    </row>
    <row r="2124" spans="7:8" ht="14.4" x14ac:dyDescent="0.55000000000000004">
      <c r="G2124" s="240"/>
      <c r="H2124" s="241"/>
    </row>
    <row r="2125" spans="7:8" ht="14.4" x14ac:dyDescent="0.55000000000000004">
      <c r="G2125" s="240"/>
      <c r="H2125" s="241"/>
    </row>
    <row r="2126" spans="7:8" ht="14.4" x14ac:dyDescent="0.55000000000000004">
      <c r="G2126" s="240"/>
      <c r="H2126" s="241"/>
    </row>
    <row r="2127" spans="7:8" ht="14.4" x14ac:dyDescent="0.55000000000000004">
      <c r="G2127" s="240"/>
      <c r="H2127" s="241"/>
    </row>
    <row r="2128" spans="7:8" ht="14.4" x14ac:dyDescent="0.55000000000000004">
      <c r="G2128" s="240"/>
      <c r="H2128" s="241"/>
    </row>
    <row r="2129" spans="7:8" ht="14.4" x14ac:dyDescent="0.55000000000000004">
      <c r="G2129" s="240"/>
      <c r="H2129" s="241"/>
    </row>
    <row r="2130" spans="7:8" ht="14.4" x14ac:dyDescent="0.55000000000000004">
      <c r="G2130" s="240"/>
      <c r="H2130" s="241"/>
    </row>
    <row r="2131" spans="7:8" ht="14.4" x14ac:dyDescent="0.55000000000000004">
      <c r="G2131" s="240"/>
      <c r="H2131" s="241"/>
    </row>
    <row r="2132" spans="7:8" ht="14.4" x14ac:dyDescent="0.55000000000000004">
      <c r="G2132" s="240"/>
      <c r="H2132" s="241"/>
    </row>
    <row r="2133" spans="7:8" ht="14.4" x14ac:dyDescent="0.55000000000000004">
      <c r="G2133" s="240"/>
      <c r="H2133" s="241"/>
    </row>
    <row r="2134" spans="7:8" ht="14.4" x14ac:dyDescent="0.55000000000000004">
      <c r="G2134" s="240"/>
      <c r="H2134" s="241"/>
    </row>
    <row r="2135" spans="7:8" ht="14.4" x14ac:dyDescent="0.55000000000000004">
      <c r="G2135" s="240"/>
      <c r="H2135" s="241"/>
    </row>
    <row r="2136" spans="7:8" ht="14.4" x14ac:dyDescent="0.55000000000000004">
      <c r="G2136" s="240"/>
      <c r="H2136" s="241"/>
    </row>
    <row r="2137" spans="7:8" ht="14.4" x14ac:dyDescent="0.55000000000000004">
      <c r="G2137" s="240"/>
      <c r="H2137" s="241"/>
    </row>
    <row r="2138" spans="7:8" ht="14.4" x14ac:dyDescent="0.55000000000000004">
      <c r="G2138" s="240"/>
      <c r="H2138" s="241"/>
    </row>
    <row r="2139" spans="7:8" ht="14.4" x14ac:dyDescent="0.55000000000000004">
      <c r="G2139" s="240"/>
      <c r="H2139" s="241"/>
    </row>
    <row r="2140" spans="7:8" ht="14.4" x14ac:dyDescent="0.55000000000000004">
      <c r="G2140" s="240"/>
      <c r="H2140" s="241"/>
    </row>
  </sheetData>
  <mergeCells count="6">
    <mergeCell ref="G1:H1"/>
    <mergeCell ref="G2:H2"/>
    <mergeCell ref="A1:B1"/>
    <mergeCell ref="A2:B2"/>
    <mergeCell ref="D1:E1"/>
    <mergeCell ref="D2:E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F18207"/>
  <sheetViews>
    <sheetView workbookViewId="0">
      <pane xSplit="3" ySplit="5" topLeftCell="D6" activePane="bottomRight" state="frozen"/>
      <selection pane="topRight" activeCell="D1" sqref="D1"/>
      <selection pane="bottomLeft" activeCell="A6" sqref="A6"/>
      <selection pane="bottomRight" sqref="A1:B1"/>
    </sheetView>
  </sheetViews>
  <sheetFormatPr defaultRowHeight="10.199999999999999" x14ac:dyDescent="0.35"/>
  <cols>
    <col min="1" max="1" width="26.73046875" customWidth="1"/>
    <col min="2" max="2" width="51.265625" customWidth="1"/>
    <col min="4" max="4" width="29" customWidth="1"/>
    <col min="5" max="5" width="51.265625" customWidth="1"/>
  </cols>
  <sheetData>
    <row r="1" spans="1:6" ht="15" customHeight="1" x14ac:dyDescent="0.35">
      <c r="A1" s="318" t="s">
        <v>61735</v>
      </c>
      <c r="B1" s="318"/>
      <c r="D1" s="317" t="s">
        <v>61734</v>
      </c>
      <c r="E1" s="317"/>
    </row>
    <row r="2" spans="1:6" ht="15" customHeight="1" x14ac:dyDescent="0.35">
      <c r="A2" s="319" t="s">
        <v>61736</v>
      </c>
      <c r="B2" s="319"/>
      <c r="D2" s="319" t="s">
        <v>61737</v>
      </c>
      <c r="E2" s="319"/>
    </row>
    <row r="3" spans="1:6" ht="15" customHeight="1" x14ac:dyDescent="0.35">
      <c r="A3" s="319"/>
      <c r="B3" s="319"/>
      <c r="D3" s="319"/>
      <c r="E3" s="319"/>
    </row>
    <row r="4" spans="1:6" ht="15" customHeight="1" x14ac:dyDescent="0.5">
      <c r="A4" s="316" t="s">
        <v>71903</v>
      </c>
      <c r="B4" s="316"/>
      <c r="D4" s="316" t="s">
        <v>71904</v>
      </c>
      <c r="E4" s="316"/>
      <c r="F4" s="102"/>
    </row>
    <row r="5" spans="1:6" ht="15" customHeight="1" x14ac:dyDescent="0.5">
      <c r="A5" s="214" t="s">
        <v>46603</v>
      </c>
      <c r="B5" s="214" t="s">
        <v>46605</v>
      </c>
      <c r="D5" s="214" t="s">
        <v>62987</v>
      </c>
      <c r="E5" s="214" t="s">
        <v>46605</v>
      </c>
    </row>
    <row r="6" spans="1:6" ht="14.4" x14ac:dyDescent="0.55000000000000004">
      <c r="A6" s="290" t="s">
        <v>326</v>
      </c>
      <c r="B6" s="291">
        <v>32655.98</v>
      </c>
      <c r="D6" s="290" t="s">
        <v>6595</v>
      </c>
      <c r="E6" s="292">
        <v>32655.98</v>
      </c>
    </row>
    <row r="7" spans="1:6" ht="14.4" x14ac:dyDescent="0.55000000000000004">
      <c r="A7" s="290" t="s">
        <v>485</v>
      </c>
      <c r="B7" s="291">
        <v>149822</v>
      </c>
      <c r="D7" s="290" t="s">
        <v>6596</v>
      </c>
      <c r="E7" s="292">
        <v>149822</v>
      </c>
    </row>
    <row r="8" spans="1:6" ht="14.4" x14ac:dyDescent="0.55000000000000004">
      <c r="A8" s="290" t="s">
        <v>486</v>
      </c>
      <c r="B8" s="291">
        <v>961393</v>
      </c>
      <c r="D8" s="290" t="s">
        <v>6597</v>
      </c>
      <c r="E8" s="292">
        <v>961393</v>
      </c>
    </row>
    <row r="9" spans="1:6" ht="14.4" x14ac:dyDescent="0.55000000000000004">
      <c r="A9" s="290" t="s">
        <v>487</v>
      </c>
      <c r="B9" s="291">
        <v>21414.61</v>
      </c>
      <c r="D9" s="290" t="s">
        <v>6598</v>
      </c>
      <c r="E9" s="292">
        <v>21414.61</v>
      </c>
    </row>
    <row r="10" spans="1:6" ht="14.4" x14ac:dyDescent="0.55000000000000004">
      <c r="A10" s="290" t="s">
        <v>488</v>
      </c>
      <c r="B10" s="291">
        <v>6075</v>
      </c>
      <c r="D10" s="290" t="s">
        <v>6599</v>
      </c>
      <c r="E10" s="292">
        <v>6075</v>
      </c>
    </row>
    <row r="11" spans="1:6" ht="14.4" x14ac:dyDescent="0.55000000000000004">
      <c r="A11" s="290" t="s">
        <v>489</v>
      </c>
      <c r="B11" s="291">
        <v>175692</v>
      </c>
      <c r="D11" s="290" t="s">
        <v>6600</v>
      </c>
      <c r="E11" s="292">
        <v>175692</v>
      </c>
    </row>
    <row r="12" spans="1:6" ht="14.4" x14ac:dyDescent="0.55000000000000004">
      <c r="A12" s="290" t="s">
        <v>490</v>
      </c>
      <c r="B12" s="291">
        <v>55821</v>
      </c>
      <c r="D12" s="290" t="s">
        <v>6601</v>
      </c>
      <c r="E12" s="292">
        <v>55821</v>
      </c>
    </row>
    <row r="13" spans="1:6" ht="14.4" x14ac:dyDescent="0.55000000000000004">
      <c r="A13" s="290" t="s">
        <v>491</v>
      </c>
      <c r="B13" s="291">
        <v>130991.67999999999</v>
      </c>
      <c r="D13" s="290" t="s">
        <v>6602</v>
      </c>
      <c r="E13" s="292">
        <v>130991.67999999999</v>
      </c>
    </row>
    <row r="14" spans="1:6" ht="14.4" x14ac:dyDescent="0.55000000000000004">
      <c r="A14" s="290" t="s">
        <v>492</v>
      </c>
      <c r="B14" s="291">
        <v>65803.78</v>
      </c>
      <c r="D14" s="290" t="s">
        <v>6603</v>
      </c>
      <c r="E14" s="292">
        <v>65803.78</v>
      </c>
    </row>
    <row r="15" spans="1:6" ht="14.4" x14ac:dyDescent="0.55000000000000004">
      <c r="A15" s="290" t="s">
        <v>493</v>
      </c>
      <c r="B15" s="291">
        <v>57717.38</v>
      </c>
      <c r="D15" s="290" t="s">
        <v>6604</v>
      </c>
      <c r="E15" s="292">
        <v>57717.38</v>
      </c>
    </row>
    <row r="16" spans="1:6" ht="14.4" x14ac:dyDescent="0.55000000000000004">
      <c r="A16" s="290" t="s">
        <v>494</v>
      </c>
      <c r="B16" s="291">
        <v>16500</v>
      </c>
      <c r="D16" s="290" t="s">
        <v>6605</v>
      </c>
      <c r="E16" s="292">
        <v>16500</v>
      </c>
    </row>
    <row r="17" spans="1:5" ht="14.4" x14ac:dyDescent="0.55000000000000004">
      <c r="A17" s="290" t="s">
        <v>495</v>
      </c>
      <c r="B17" s="291">
        <v>281023</v>
      </c>
      <c r="D17" s="290" t="s">
        <v>6606</v>
      </c>
      <c r="E17" s="292">
        <v>281023</v>
      </c>
    </row>
    <row r="18" spans="1:5" ht="14.4" x14ac:dyDescent="0.55000000000000004">
      <c r="A18" s="290" t="s">
        <v>496</v>
      </c>
      <c r="B18" s="291">
        <v>16500</v>
      </c>
      <c r="D18" s="290" t="s">
        <v>6607</v>
      </c>
      <c r="E18" s="292">
        <v>16500</v>
      </c>
    </row>
    <row r="19" spans="1:5" ht="14.4" x14ac:dyDescent="0.55000000000000004">
      <c r="A19" s="290" t="s">
        <v>497</v>
      </c>
      <c r="B19" s="291">
        <v>128560</v>
      </c>
      <c r="D19" s="290" t="s">
        <v>6608</v>
      </c>
      <c r="E19" s="292">
        <v>128560</v>
      </c>
    </row>
    <row r="20" spans="1:5" ht="14.4" x14ac:dyDescent="0.55000000000000004">
      <c r="A20" s="290" t="s">
        <v>498</v>
      </c>
      <c r="B20" s="291">
        <v>16500</v>
      </c>
      <c r="D20" s="290" t="s">
        <v>6609</v>
      </c>
      <c r="E20" s="292">
        <v>16500</v>
      </c>
    </row>
    <row r="21" spans="1:5" ht="14.4" x14ac:dyDescent="0.55000000000000004">
      <c r="A21" s="290" t="s">
        <v>499</v>
      </c>
      <c r="B21" s="291">
        <v>225878.66</v>
      </c>
      <c r="D21" s="290" t="s">
        <v>6610</v>
      </c>
      <c r="E21" s="292">
        <v>225878.66</v>
      </c>
    </row>
    <row r="22" spans="1:5" ht="14.4" x14ac:dyDescent="0.55000000000000004">
      <c r="A22" s="290" t="s">
        <v>500</v>
      </c>
      <c r="B22" s="291">
        <v>5334.78</v>
      </c>
      <c r="D22" s="290" t="s">
        <v>6611</v>
      </c>
      <c r="E22" s="292">
        <v>5334.78</v>
      </c>
    </row>
    <row r="23" spans="1:5" ht="14.4" x14ac:dyDescent="0.55000000000000004">
      <c r="A23" s="290" t="s">
        <v>501</v>
      </c>
      <c r="B23" s="291">
        <v>514699</v>
      </c>
      <c r="D23" s="290" t="s">
        <v>6612</v>
      </c>
      <c r="E23" s="292">
        <v>514699</v>
      </c>
    </row>
    <row r="24" spans="1:5" ht="14.4" x14ac:dyDescent="0.55000000000000004">
      <c r="A24" s="290" t="s">
        <v>502</v>
      </c>
      <c r="B24" s="291">
        <v>34780.1</v>
      </c>
      <c r="D24" s="290" t="s">
        <v>6613</v>
      </c>
      <c r="E24" s="292">
        <v>34780.1</v>
      </c>
    </row>
    <row r="25" spans="1:5" ht="14.4" x14ac:dyDescent="0.55000000000000004">
      <c r="A25" s="290" t="s">
        <v>503</v>
      </c>
      <c r="B25" s="291">
        <v>12579.15</v>
      </c>
      <c r="D25" s="290" t="s">
        <v>6614</v>
      </c>
      <c r="E25" s="292">
        <v>12579.15</v>
      </c>
    </row>
    <row r="26" spans="1:5" ht="14.4" x14ac:dyDescent="0.55000000000000004">
      <c r="A26" s="290" t="s">
        <v>504</v>
      </c>
      <c r="B26" s="291">
        <v>1070767.8799999999</v>
      </c>
      <c r="D26" s="290" t="s">
        <v>6615</v>
      </c>
      <c r="E26" s="292">
        <v>1070767.8799999999</v>
      </c>
    </row>
    <row r="27" spans="1:5" ht="14.4" x14ac:dyDescent="0.55000000000000004">
      <c r="A27" s="290" t="s">
        <v>505</v>
      </c>
      <c r="B27" s="291">
        <v>156366</v>
      </c>
      <c r="D27" s="290" t="s">
        <v>6616</v>
      </c>
      <c r="E27" s="292">
        <v>156366</v>
      </c>
    </row>
    <row r="28" spans="1:5" ht="14.4" x14ac:dyDescent="0.55000000000000004">
      <c r="A28" s="290" t="s">
        <v>506</v>
      </c>
      <c r="B28" s="291">
        <v>10597.49</v>
      </c>
      <c r="D28" s="290" t="s">
        <v>6617</v>
      </c>
      <c r="E28" s="292">
        <v>10597.49</v>
      </c>
    </row>
    <row r="29" spans="1:5" ht="14.4" x14ac:dyDescent="0.55000000000000004">
      <c r="A29" s="290" t="s">
        <v>507</v>
      </c>
      <c r="B29" s="291">
        <v>16447</v>
      </c>
      <c r="D29" s="290" t="s">
        <v>6618</v>
      </c>
      <c r="E29" s="292">
        <v>16447</v>
      </c>
    </row>
    <row r="30" spans="1:5" ht="14.4" x14ac:dyDescent="0.55000000000000004">
      <c r="A30" s="290" t="s">
        <v>508</v>
      </c>
      <c r="B30" s="291">
        <v>36130.769999999997</v>
      </c>
      <c r="D30" s="290" t="s">
        <v>6619</v>
      </c>
      <c r="E30" s="292">
        <v>36130.769999999997</v>
      </c>
    </row>
    <row r="31" spans="1:5" ht="14.4" x14ac:dyDescent="0.55000000000000004">
      <c r="A31" s="290" t="s">
        <v>509</v>
      </c>
      <c r="B31" s="291">
        <v>16500</v>
      </c>
      <c r="D31" s="290" t="s">
        <v>6620</v>
      </c>
      <c r="E31" s="292">
        <v>16500</v>
      </c>
    </row>
    <row r="32" spans="1:5" ht="14.4" x14ac:dyDescent="0.55000000000000004">
      <c r="A32" s="290" t="s">
        <v>327</v>
      </c>
      <c r="B32" s="291">
        <v>481554</v>
      </c>
      <c r="D32" s="290" t="s">
        <v>6621</v>
      </c>
      <c r="E32" s="292">
        <v>481554</v>
      </c>
    </row>
    <row r="33" spans="1:5" ht="14.4" x14ac:dyDescent="0.55000000000000004">
      <c r="A33" s="290" t="s">
        <v>510</v>
      </c>
      <c r="B33" s="291">
        <v>18245</v>
      </c>
      <c r="D33" s="290" t="s">
        <v>6622</v>
      </c>
      <c r="E33" s="292">
        <v>18245</v>
      </c>
    </row>
    <row r="34" spans="1:5" ht="14.4" x14ac:dyDescent="0.55000000000000004">
      <c r="A34" s="290" t="s">
        <v>511</v>
      </c>
      <c r="B34" s="291">
        <v>1287031.49</v>
      </c>
      <c r="D34" s="290" t="s">
        <v>6623</v>
      </c>
      <c r="E34" s="292">
        <v>1287031.49</v>
      </c>
    </row>
    <row r="35" spans="1:5" ht="14.4" x14ac:dyDescent="0.55000000000000004">
      <c r="A35" s="290" t="s">
        <v>512</v>
      </c>
      <c r="B35" s="291">
        <v>301472.07</v>
      </c>
      <c r="D35" s="290" t="s">
        <v>6624</v>
      </c>
      <c r="E35" s="292">
        <v>301472.07</v>
      </c>
    </row>
    <row r="36" spans="1:5" ht="14.4" x14ac:dyDescent="0.55000000000000004">
      <c r="A36" s="290" t="s">
        <v>513</v>
      </c>
      <c r="B36" s="291">
        <v>12076</v>
      </c>
      <c r="D36" s="290" t="s">
        <v>6625</v>
      </c>
      <c r="E36" s="292">
        <v>12076</v>
      </c>
    </row>
    <row r="37" spans="1:5" ht="14.4" x14ac:dyDescent="0.55000000000000004">
      <c r="A37" s="290" t="s">
        <v>3989</v>
      </c>
      <c r="B37" s="291">
        <v>57814.239999999998</v>
      </c>
      <c r="D37" s="290" t="s">
        <v>6626</v>
      </c>
      <c r="E37" s="292">
        <v>57814.239999999998</v>
      </c>
    </row>
    <row r="38" spans="1:5" ht="14.4" x14ac:dyDescent="0.55000000000000004">
      <c r="A38" s="290" t="s">
        <v>514</v>
      </c>
      <c r="B38" s="291">
        <v>36294</v>
      </c>
      <c r="D38" s="290" t="s">
        <v>6627</v>
      </c>
      <c r="E38" s="292">
        <v>36294</v>
      </c>
    </row>
    <row r="39" spans="1:5" ht="14.4" x14ac:dyDescent="0.55000000000000004">
      <c r="A39" s="290" t="s">
        <v>3990</v>
      </c>
      <c r="B39" s="291">
        <v>51823</v>
      </c>
      <c r="D39" s="290" t="s">
        <v>6628</v>
      </c>
      <c r="E39" s="292">
        <v>51823</v>
      </c>
    </row>
    <row r="40" spans="1:5" ht="14.4" x14ac:dyDescent="0.55000000000000004">
      <c r="A40" s="290" t="s">
        <v>515</v>
      </c>
      <c r="B40" s="291">
        <v>477725</v>
      </c>
      <c r="D40" s="290" t="s">
        <v>6629</v>
      </c>
      <c r="E40" s="292">
        <v>477725</v>
      </c>
    </row>
    <row r="41" spans="1:5" ht="14.4" x14ac:dyDescent="0.55000000000000004">
      <c r="A41" s="290" t="s">
        <v>516</v>
      </c>
      <c r="B41" s="291">
        <v>32774.03</v>
      </c>
      <c r="D41" s="290" t="s">
        <v>6630</v>
      </c>
      <c r="E41" s="292">
        <v>32774.03</v>
      </c>
    </row>
    <row r="42" spans="1:5" ht="14.4" x14ac:dyDescent="0.55000000000000004">
      <c r="A42" s="290" t="s">
        <v>517</v>
      </c>
      <c r="B42" s="291">
        <v>217966</v>
      </c>
      <c r="D42" s="290" t="s">
        <v>6631</v>
      </c>
      <c r="E42" s="292">
        <v>217966</v>
      </c>
    </row>
    <row r="43" spans="1:5" ht="14.4" x14ac:dyDescent="0.55000000000000004">
      <c r="A43" s="290" t="s">
        <v>518</v>
      </c>
      <c r="B43" s="291">
        <v>21812.9</v>
      </c>
      <c r="D43" s="290" t="s">
        <v>6632</v>
      </c>
      <c r="E43" s="292">
        <v>21812.9</v>
      </c>
    </row>
    <row r="44" spans="1:5" ht="14.4" x14ac:dyDescent="0.55000000000000004">
      <c r="A44" s="290" t="s">
        <v>519</v>
      </c>
      <c r="B44" s="291">
        <v>112785</v>
      </c>
      <c r="D44" s="290" t="s">
        <v>6633</v>
      </c>
      <c r="E44" s="292">
        <v>112785</v>
      </c>
    </row>
    <row r="45" spans="1:5" ht="14.4" x14ac:dyDescent="0.55000000000000004">
      <c r="A45" s="290" t="s">
        <v>520</v>
      </c>
      <c r="B45" s="291">
        <v>680556</v>
      </c>
      <c r="D45" s="290" t="s">
        <v>6634</v>
      </c>
      <c r="E45" s="292">
        <v>680556</v>
      </c>
    </row>
    <row r="46" spans="1:5" ht="14.4" x14ac:dyDescent="0.55000000000000004">
      <c r="A46" s="290" t="s">
        <v>521</v>
      </c>
      <c r="B46" s="291">
        <v>158014</v>
      </c>
      <c r="D46" s="290" t="s">
        <v>6635</v>
      </c>
      <c r="E46" s="292">
        <v>158014</v>
      </c>
    </row>
    <row r="47" spans="1:5" ht="14.4" x14ac:dyDescent="0.55000000000000004">
      <c r="A47" s="290" t="s">
        <v>522</v>
      </c>
      <c r="B47" s="291">
        <v>133345.82</v>
      </c>
      <c r="D47" s="290" t="s">
        <v>6636</v>
      </c>
      <c r="E47" s="292">
        <v>133345.82</v>
      </c>
    </row>
    <row r="48" spans="1:5" ht="14.4" x14ac:dyDescent="0.55000000000000004">
      <c r="A48" s="290" t="s">
        <v>523</v>
      </c>
      <c r="B48" s="291">
        <v>263915</v>
      </c>
      <c r="D48" s="290" t="s">
        <v>6637</v>
      </c>
      <c r="E48" s="292">
        <v>263915</v>
      </c>
    </row>
    <row r="49" spans="1:5" ht="14.4" x14ac:dyDescent="0.55000000000000004">
      <c r="A49" s="290" t="s">
        <v>524</v>
      </c>
      <c r="B49" s="291">
        <v>19225</v>
      </c>
      <c r="D49" s="290" t="s">
        <v>6638</v>
      </c>
      <c r="E49" s="292">
        <v>19225</v>
      </c>
    </row>
    <row r="50" spans="1:5" ht="14.4" x14ac:dyDescent="0.55000000000000004">
      <c r="A50" s="290" t="s">
        <v>525</v>
      </c>
      <c r="B50" s="291">
        <v>12704.8</v>
      </c>
      <c r="D50" s="290" t="s">
        <v>6639</v>
      </c>
      <c r="E50" s="292">
        <v>12704.8</v>
      </c>
    </row>
    <row r="51" spans="1:5" ht="14.4" x14ac:dyDescent="0.55000000000000004">
      <c r="A51" s="290" t="s">
        <v>526</v>
      </c>
      <c r="B51" s="291">
        <v>3995</v>
      </c>
      <c r="D51" s="290" t="s">
        <v>6640</v>
      </c>
      <c r="E51" s="292">
        <v>3995</v>
      </c>
    </row>
    <row r="52" spans="1:5" ht="14.4" x14ac:dyDescent="0.55000000000000004">
      <c r="A52" s="290" t="s">
        <v>527</v>
      </c>
      <c r="B52" s="291">
        <v>123566.92</v>
      </c>
      <c r="D52" s="290" t="s">
        <v>6641</v>
      </c>
      <c r="E52" s="292">
        <v>123566.92</v>
      </c>
    </row>
    <row r="53" spans="1:5" ht="14.4" x14ac:dyDescent="0.55000000000000004">
      <c r="A53" s="290" t="s">
        <v>528</v>
      </c>
      <c r="B53" s="291">
        <v>13411</v>
      </c>
      <c r="D53" s="290" t="s">
        <v>6642</v>
      </c>
      <c r="E53" s="292">
        <v>13411</v>
      </c>
    </row>
    <row r="54" spans="1:5" ht="14.4" x14ac:dyDescent="0.55000000000000004">
      <c r="A54" s="290" t="s">
        <v>529</v>
      </c>
      <c r="B54" s="291">
        <v>79844.36</v>
      </c>
      <c r="D54" s="290" t="s">
        <v>6643</v>
      </c>
      <c r="E54" s="292">
        <v>79844.36</v>
      </c>
    </row>
    <row r="55" spans="1:5" ht="14.4" x14ac:dyDescent="0.55000000000000004">
      <c r="A55" s="290" t="s">
        <v>530</v>
      </c>
      <c r="B55" s="291">
        <v>48393</v>
      </c>
      <c r="D55" s="290" t="s">
        <v>6644</v>
      </c>
      <c r="E55" s="292">
        <v>48393</v>
      </c>
    </row>
    <row r="56" spans="1:5" ht="14.4" x14ac:dyDescent="0.55000000000000004">
      <c r="A56" s="290" t="s">
        <v>531</v>
      </c>
      <c r="B56" s="291">
        <v>584447.62</v>
      </c>
      <c r="D56" s="290" t="s">
        <v>6645</v>
      </c>
      <c r="E56" s="292">
        <v>584447.62</v>
      </c>
    </row>
    <row r="57" spans="1:5" ht="14.4" x14ac:dyDescent="0.55000000000000004">
      <c r="A57" s="290" t="s">
        <v>532</v>
      </c>
      <c r="B57" s="291">
        <v>30896</v>
      </c>
      <c r="D57" s="290" t="s">
        <v>6646</v>
      </c>
      <c r="E57" s="292">
        <v>30896</v>
      </c>
    </row>
    <row r="58" spans="1:5" ht="14.4" x14ac:dyDescent="0.55000000000000004">
      <c r="A58" s="290" t="s">
        <v>533</v>
      </c>
      <c r="B58" s="291">
        <v>287208</v>
      </c>
      <c r="D58" s="290" t="s">
        <v>6647</v>
      </c>
      <c r="E58" s="292">
        <v>287208</v>
      </c>
    </row>
    <row r="59" spans="1:5" ht="14.4" x14ac:dyDescent="0.55000000000000004">
      <c r="A59" s="290" t="s">
        <v>534</v>
      </c>
      <c r="B59" s="291">
        <v>64895.58</v>
      </c>
      <c r="D59" s="290" t="s">
        <v>6648</v>
      </c>
      <c r="E59" s="292">
        <v>64895.58</v>
      </c>
    </row>
    <row r="60" spans="1:5" ht="14.4" x14ac:dyDescent="0.55000000000000004">
      <c r="A60" s="290" t="s">
        <v>535</v>
      </c>
      <c r="B60" s="291">
        <v>35767.72</v>
      </c>
      <c r="D60" s="290" t="s">
        <v>6649</v>
      </c>
      <c r="E60" s="292">
        <v>35767.72</v>
      </c>
    </row>
    <row r="61" spans="1:5" ht="14.4" x14ac:dyDescent="0.55000000000000004">
      <c r="A61" s="290" t="s">
        <v>536</v>
      </c>
      <c r="B61" s="291">
        <v>669338.67000000004</v>
      </c>
      <c r="D61" s="290" t="s">
        <v>6650</v>
      </c>
      <c r="E61" s="292">
        <v>669338.67000000004</v>
      </c>
    </row>
    <row r="62" spans="1:5" ht="14.4" x14ac:dyDescent="0.55000000000000004">
      <c r="A62" s="290" t="s">
        <v>537</v>
      </c>
      <c r="B62" s="291">
        <v>477567.67</v>
      </c>
      <c r="D62" s="290" t="s">
        <v>6651</v>
      </c>
      <c r="E62" s="292">
        <v>477567.67</v>
      </c>
    </row>
    <row r="63" spans="1:5" ht="14.4" x14ac:dyDescent="0.55000000000000004">
      <c r="A63" s="290" t="s">
        <v>538</v>
      </c>
      <c r="B63" s="291">
        <v>50163</v>
      </c>
      <c r="D63" s="290" t="s">
        <v>6652</v>
      </c>
      <c r="E63" s="292">
        <v>50163</v>
      </c>
    </row>
    <row r="64" spans="1:5" ht="14.4" x14ac:dyDescent="0.55000000000000004">
      <c r="A64" s="290" t="s">
        <v>539</v>
      </c>
      <c r="B64" s="291">
        <v>44294.7</v>
      </c>
      <c r="D64" s="290" t="s">
        <v>6653</v>
      </c>
      <c r="E64" s="292">
        <v>44294.7</v>
      </c>
    </row>
    <row r="65" spans="1:5" ht="14.4" x14ac:dyDescent="0.55000000000000004">
      <c r="A65" s="290" t="s">
        <v>540</v>
      </c>
      <c r="B65" s="291">
        <v>160281.25</v>
      </c>
      <c r="D65" s="290" t="s">
        <v>6654</v>
      </c>
      <c r="E65" s="292">
        <v>160281.25</v>
      </c>
    </row>
    <row r="66" spans="1:5" ht="14.4" x14ac:dyDescent="0.55000000000000004">
      <c r="A66" s="290" t="s">
        <v>541</v>
      </c>
      <c r="B66" s="291">
        <v>13299</v>
      </c>
      <c r="D66" s="290" t="s">
        <v>6655</v>
      </c>
      <c r="E66" s="292">
        <v>13299</v>
      </c>
    </row>
    <row r="67" spans="1:5" ht="14.4" x14ac:dyDescent="0.55000000000000004">
      <c r="A67" s="290" t="s">
        <v>542</v>
      </c>
      <c r="B67" s="291">
        <v>124358.58</v>
      </c>
      <c r="D67" s="290" t="s">
        <v>6656</v>
      </c>
      <c r="E67" s="292">
        <v>124358.58</v>
      </c>
    </row>
    <row r="68" spans="1:5" ht="14.4" x14ac:dyDescent="0.55000000000000004">
      <c r="A68" s="290" t="s">
        <v>543</v>
      </c>
      <c r="B68" s="291">
        <v>409107.17</v>
      </c>
      <c r="D68" s="290" t="s">
        <v>6657</v>
      </c>
      <c r="E68" s="292">
        <v>409107.17</v>
      </c>
    </row>
    <row r="69" spans="1:5" ht="14.4" x14ac:dyDescent="0.55000000000000004">
      <c r="A69" s="290" t="s">
        <v>544</v>
      </c>
      <c r="B69" s="291">
        <v>179631.99</v>
      </c>
      <c r="D69" s="290" t="s">
        <v>6658</v>
      </c>
      <c r="E69" s="292">
        <v>179631.99</v>
      </c>
    </row>
    <row r="70" spans="1:5" ht="14.4" x14ac:dyDescent="0.55000000000000004">
      <c r="A70" s="290" t="s">
        <v>545</v>
      </c>
      <c r="B70" s="291">
        <v>143053</v>
      </c>
      <c r="D70" s="290" t="s">
        <v>6659</v>
      </c>
      <c r="E70" s="292">
        <v>143053</v>
      </c>
    </row>
    <row r="71" spans="1:5" ht="14.4" x14ac:dyDescent="0.55000000000000004">
      <c r="A71" s="290" t="s">
        <v>546</v>
      </c>
      <c r="B71" s="291">
        <v>9997.23</v>
      </c>
      <c r="D71" s="290" t="s">
        <v>6660</v>
      </c>
      <c r="E71" s="292">
        <v>9997.23</v>
      </c>
    </row>
    <row r="72" spans="1:5" ht="14.4" x14ac:dyDescent="0.55000000000000004">
      <c r="A72" s="290" t="s">
        <v>547</v>
      </c>
      <c r="B72" s="291">
        <v>162426.03</v>
      </c>
      <c r="D72" s="290" t="s">
        <v>6661</v>
      </c>
      <c r="E72" s="292">
        <v>162426.03</v>
      </c>
    </row>
    <row r="73" spans="1:5" ht="14.4" x14ac:dyDescent="0.55000000000000004">
      <c r="A73" s="290" t="s">
        <v>548</v>
      </c>
      <c r="B73" s="291">
        <v>581000.29</v>
      </c>
      <c r="D73" s="290" t="s">
        <v>6662</v>
      </c>
      <c r="E73" s="292">
        <v>581000.29</v>
      </c>
    </row>
    <row r="74" spans="1:5" ht="14.4" x14ac:dyDescent="0.55000000000000004">
      <c r="A74" s="290" t="s">
        <v>549</v>
      </c>
      <c r="B74" s="291">
        <v>1307429</v>
      </c>
      <c r="D74" s="290" t="s">
        <v>6663</v>
      </c>
      <c r="E74" s="292">
        <v>1307429</v>
      </c>
    </row>
    <row r="75" spans="1:5" ht="14.4" x14ac:dyDescent="0.55000000000000004">
      <c r="A75" s="290" t="s">
        <v>550</v>
      </c>
      <c r="B75" s="291">
        <v>38643</v>
      </c>
      <c r="D75" s="290" t="s">
        <v>6664</v>
      </c>
      <c r="E75" s="292">
        <v>38643</v>
      </c>
    </row>
    <row r="76" spans="1:5" ht="14.4" x14ac:dyDescent="0.55000000000000004">
      <c r="A76" s="290" t="s">
        <v>551</v>
      </c>
      <c r="B76" s="291">
        <v>59272.88</v>
      </c>
      <c r="D76" s="290" t="s">
        <v>6665</v>
      </c>
      <c r="E76" s="292">
        <v>59272.88</v>
      </c>
    </row>
    <row r="77" spans="1:5" ht="14.4" x14ac:dyDescent="0.55000000000000004">
      <c r="A77" s="290" t="s">
        <v>552</v>
      </c>
      <c r="B77" s="291">
        <v>33575</v>
      </c>
      <c r="D77" s="290" t="s">
        <v>6666</v>
      </c>
      <c r="E77" s="292">
        <v>33575</v>
      </c>
    </row>
    <row r="78" spans="1:5" ht="14.4" x14ac:dyDescent="0.55000000000000004">
      <c r="A78" s="290" t="s">
        <v>553</v>
      </c>
      <c r="B78" s="291">
        <v>35296</v>
      </c>
      <c r="D78" s="290" t="s">
        <v>6667</v>
      </c>
      <c r="E78" s="292">
        <v>35296</v>
      </c>
    </row>
    <row r="79" spans="1:5" ht="14.4" x14ac:dyDescent="0.55000000000000004">
      <c r="A79" s="290" t="s">
        <v>554</v>
      </c>
      <c r="B79" s="291">
        <v>30797.72</v>
      </c>
      <c r="D79" s="290" t="s">
        <v>6668</v>
      </c>
      <c r="E79" s="292">
        <v>30797.72</v>
      </c>
    </row>
    <row r="80" spans="1:5" ht="14.4" x14ac:dyDescent="0.55000000000000004">
      <c r="A80" s="290" t="s">
        <v>555</v>
      </c>
      <c r="B80" s="291">
        <v>28351.74</v>
      </c>
      <c r="D80" s="290" t="s">
        <v>6669</v>
      </c>
      <c r="E80" s="292">
        <v>28351.74</v>
      </c>
    </row>
    <row r="81" spans="1:5" ht="14.4" x14ac:dyDescent="0.55000000000000004">
      <c r="A81" s="290" t="s">
        <v>556</v>
      </c>
      <c r="B81" s="291">
        <v>37291</v>
      </c>
      <c r="D81" s="290" t="s">
        <v>6670</v>
      </c>
      <c r="E81" s="292">
        <v>37291</v>
      </c>
    </row>
    <row r="82" spans="1:5" ht="14.4" x14ac:dyDescent="0.55000000000000004">
      <c r="A82" s="290" t="s">
        <v>557</v>
      </c>
      <c r="B82" s="291">
        <v>16644</v>
      </c>
      <c r="D82" s="290" t="s">
        <v>6671</v>
      </c>
      <c r="E82" s="292">
        <v>16644</v>
      </c>
    </row>
    <row r="83" spans="1:5" ht="14.4" x14ac:dyDescent="0.55000000000000004">
      <c r="A83" s="290" t="s">
        <v>558</v>
      </c>
      <c r="B83" s="291">
        <v>27927</v>
      </c>
      <c r="D83" s="290" t="s">
        <v>6672</v>
      </c>
      <c r="E83" s="292">
        <v>27927</v>
      </c>
    </row>
    <row r="84" spans="1:5" ht="14.4" x14ac:dyDescent="0.55000000000000004">
      <c r="A84" s="290" t="s">
        <v>559</v>
      </c>
      <c r="B84" s="291">
        <v>49448</v>
      </c>
      <c r="D84" s="290" t="s">
        <v>6673</v>
      </c>
      <c r="E84" s="292">
        <v>49448</v>
      </c>
    </row>
    <row r="85" spans="1:5" ht="14.4" x14ac:dyDescent="0.55000000000000004">
      <c r="A85" s="290" t="s">
        <v>560</v>
      </c>
      <c r="B85" s="291">
        <v>54374.43</v>
      </c>
      <c r="D85" s="290" t="s">
        <v>6674</v>
      </c>
      <c r="E85" s="292">
        <v>54374.43</v>
      </c>
    </row>
    <row r="86" spans="1:5" ht="14.4" x14ac:dyDescent="0.55000000000000004">
      <c r="A86" s="290" t="s">
        <v>561</v>
      </c>
      <c r="B86" s="291">
        <v>281320.5</v>
      </c>
      <c r="D86" s="290" t="s">
        <v>6675</v>
      </c>
      <c r="E86" s="292">
        <v>281320.5</v>
      </c>
    </row>
    <row r="87" spans="1:5" ht="14.4" x14ac:dyDescent="0.55000000000000004">
      <c r="A87" s="290" t="s">
        <v>562</v>
      </c>
      <c r="B87" s="291">
        <v>36358</v>
      </c>
      <c r="D87" s="290" t="s">
        <v>6676</v>
      </c>
      <c r="E87" s="292">
        <v>36358</v>
      </c>
    </row>
    <row r="88" spans="1:5" ht="14.4" x14ac:dyDescent="0.55000000000000004">
      <c r="A88" s="290" t="s">
        <v>563</v>
      </c>
      <c r="B88" s="291">
        <v>1303953.8600000001</v>
      </c>
      <c r="D88" s="290" t="s">
        <v>6677</v>
      </c>
      <c r="E88" s="292">
        <v>1303953.8600000001</v>
      </c>
    </row>
    <row r="89" spans="1:5" ht="14.4" x14ac:dyDescent="0.55000000000000004">
      <c r="A89" s="290" t="s">
        <v>564</v>
      </c>
      <c r="B89" s="291">
        <v>38580.980000000003</v>
      </c>
      <c r="D89" s="290" t="s">
        <v>6678</v>
      </c>
      <c r="E89" s="292">
        <v>38580.980000000003</v>
      </c>
    </row>
    <row r="90" spans="1:5" ht="14.4" x14ac:dyDescent="0.55000000000000004">
      <c r="A90" s="290" t="s">
        <v>565</v>
      </c>
      <c r="B90" s="291">
        <v>27971</v>
      </c>
      <c r="D90" s="290" t="s">
        <v>6679</v>
      </c>
      <c r="E90" s="292">
        <v>27971</v>
      </c>
    </row>
    <row r="91" spans="1:5" ht="14.4" x14ac:dyDescent="0.55000000000000004">
      <c r="A91" s="290" t="s">
        <v>566</v>
      </c>
      <c r="B91" s="291">
        <v>46346.66</v>
      </c>
      <c r="D91" s="290" t="s">
        <v>6680</v>
      </c>
      <c r="E91" s="292">
        <v>46346.66</v>
      </c>
    </row>
    <row r="92" spans="1:5" ht="14.4" x14ac:dyDescent="0.55000000000000004">
      <c r="A92" s="290" t="s">
        <v>567</v>
      </c>
      <c r="B92" s="291">
        <v>32197</v>
      </c>
      <c r="D92" s="290" t="s">
        <v>6681</v>
      </c>
      <c r="E92" s="292">
        <v>32197</v>
      </c>
    </row>
    <row r="93" spans="1:5" ht="14.4" x14ac:dyDescent="0.55000000000000004">
      <c r="A93" s="290" t="s">
        <v>568</v>
      </c>
      <c r="B93" s="291">
        <v>7075</v>
      </c>
      <c r="D93" s="290" t="s">
        <v>6682</v>
      </c>
      <c r="E93" s="292">
        <v>7075</v>
      </c>
    </row>
    <row r="94" spans="1:5" ht="14.4" x14ac:dyDescent="0.55000000000000004">
      <c r="A94" s="290" t="s">
        <v>569</v>
      </c>
      <c r="B94" s="291">
        <v>330510.52</v>
      </c>
      <c r="D94" s="290" t="s">
        <v>6683</v>
      </c>
      <c r="E94" s="292">
        <v>330510.52</v>
      </c>
    </row>
    <row r="95" spans="1:5" ht="14.4" x14ac:dyDescent="0.55000000000000004">
      <c r="A95" s="290" t="s">
        <v>570</v>
      </c>
      <c r="B95" s="291">
        <v>16295.59</v>
      </c>
      <c r="D95" s="290" t="s">
        <v>6684</v>
      </c>
      <c r="E95" s="292">
        <v>16295.59</v>
      </c>
    </row>
    <row r="96" spans="1:5" ht="14.4" x14ac:dyDescent="0.55000000000000004">
      <c r="A96" s="290" t="s">
        <v>571</v>
      </c>
      <c r="B96" s="291">
        <v>1605346</v>
      </c>
      <c r="D96" s="290" t="s">
        <v>6685</v>
      </c>
      <c r="E96" s="292">
        <v>1605346</v>
      </c>
    </row>
    <row r="97" spans="1:5" ht="14.4" x14ac:dyDescent="0.55000000000000004">
      <c r="A97" s="290" t="s">
        <v>572</v>
      </c>
      <c r="B97" s="291">
        <v>27450</v>
      </c>
      <c r="D97" s="290" t="s">
        <v>6686</v>
      </c>
      <c r="E97" s="292">
        <v>27450</v>
      </c>
    </row>
    <row r="98" spans="1:5" ht="14.4" x14ac:dyDescent="0.55000000000000004">
      <c r="A98" s="290" t="s">
        <v>573</v>
      </c>
      <c r="B98" s="291">
        <v>31203</v>
      </c>
      <c r="D98" s="290" t="s">
        <v>6687</v>
      </c>
      <c r="E98" s="292">
        <v>31203</v>
      </c>
    </row>
    <row r="99" spans="1:5" ht="14.4" x14ac:dyDescent="0.55000000000000004">
      <c r="A99" s="290" t="s">
        <v>574</v>
      </c>
      <c r="B99" s="291">
        <v>15997.8</v>
      </c>
      <c r="D99" s="290" t="s">
        <v>6688</v>
      </c>
      <c r="E99" s="292">
        <v>15997.8</v>
      </c>
    </row>
    <row r="100" spans="1:5" ht="14.4" x14ac:dyDescent="0.55000000000000004">
      <c r="A100" s="290" t="s">
        <v>575</v>
      </c>
      <c r="B100" s="291">
        <v>28176</v>
      </c>
      <c r="D100" s="290" t="s">
        <v>6689</v>
      </c>
      <c r="E100" s="292">
        <v>28176</v>
      </c>
    </row>
    <row r="101" spans="1:5" ht="14.4" x14ac:dyDescent="0.55000000000000004">
      <c r="A101" s="290" t="s">
        <v>576</v>
      </c>
      <c r="B101" s="291">
        <v>86365</v>
      </c>
      <c r="D101" s="290" t="s">
        <v>6690</v>
      </c>
      <c r="E101" s="292">
        <v>86365</v>
      </c>
    </row>
    <row r="102" spans="1:5" ht="14.4" x14ac:dyDescent="0.55000000000000004">
      <c r="A102" s="290" t="s">
        <v>577</v>
      </c>
      <c r="B102" s="291">
        <v>42301.46</v>
      </c>
      <c r="D102" s="290" t="s">
        <v>6691</v>
      </c>
      <c r="E102" s="292">
        <v>42301.46</v>
      </c>
    </row>
    <row r="103" spans="1:5" ht="14.4" x14ac:dyDescent="0.55000000000000004">
      <c r="A103" s="290" t="s">
        <v>578</v>
      </c>
      <c r="B103" s="291">
        <v>179690.39</v>
      </c>
      <c r="D103" s="290" t="s">
        <v>6692</v>
      </c>
      <c r="E103" s="292">
        <v>179690.39</v>
      </c>
    </row>
    <row r="104" spans="1:5" ht="14.4" x14ac:dyDescent="0.55000000000000004">
      <c r="A104" s="290" t="s">
        <v>579</v>
      </c>
      <c r="B104" s="291">
        <v>43619</v>
      </c>
      <c r="D104" s="290" t="s">
        <v>6693</v>
      </c>
      <c r="E104" s="292">
        <v>43619</v>
      </c>
    </row>
    <row r="105" spans="1:5" ht="14.4" x14ac:dyDescent="0.55000000000000004">
      <c r="A105" s="290" t="s">
        <v>580</v>
      </c>
      <c r="B105" s="291">
        <v>186789</v>
      </c>
      <c r="D105" s="290" t="s">
        <v>6694</v>
      </c>
      <c r="E105" s="292">
        <v>186789</v>
      </c>
    </row>
    <row r="106" spans="1:5" ht="14.4" x14ac:dyDescent="0.55000000000000004">
      <c r="A106" s="290" t="s">
        <v>581</v>
      </c>
      <c r="B106" s="291">
        <v>3308980</v>
      </c>
      <c r="D106" s="290" t="s">
        <v>6695</v>
      </c>
      <c r="E106" s="292">
        <v>3308980</v>
      </c>
    </row>
    <row r="107" spans="1:5" ht="14.4" x14ac:dyDescent="0.55000000000000004">
      <c r="A107" s="290" t="s">
        <v>582</v>
      </c>
      <c r="B107" s="291">
        <v>7268.46</v>
      </c>
      <c r="D107" s="290" t="s">
        <v>6696</v>
      </c>
      <c r="E107" s="292">
        <v>7268.46</v>
      </c>
    </row>
    <row r="108" spans="1:5" ht="14.4" x14ac:dyDescent="0.55000000000000004">
      <c r="A108" s="290" t="s">
        <v>583</v>
      </c>
      <c r="B108" s="291">
        <v>39404</v>
      </c>
      <c r="D108" s="290" t="s">
        <v>6697</v>
      </c>
      <c r="E108" s="292">
        <v>39404</v>
      </c>
    </row>
    <row r="109" spans="1:5" ht="14.4" x14ac:dyDescent="0.55000000000000004">
      <c r="A109" s="290" t="s">
        <v>584</v>
      </c>
      <c r="B109" s="291">
        <v>22162.7</v>
      </c>
      <c r="D109" s="290" t="s">
        <v>6698</v>
      </c>
      <c r="E109" s="292">
        <v>22162.7</v>
      </c>
    </row>
    <row r="110" spans="1:5" ht="14.4" x14ac:dyDescent="0.55000000000000004">
      <c r="A110" s="290" t="s">
        <v>585</v>
      </c>
      <c r="B110" s="291">
        <v>20174</v>
      </c>
      <c r="D110" s="290" t="s">
        <v>6699</v>
      </c>
      <c r="E110" s="292">
        <v>20174</v>
      </c>
    </row>
    <row r="111" spans="1:5" ht="14.4" x14ac:dyDescent="0.55000000000000004">
      <c r="A111" s="290" t="s">
        <v>586</v>
      </c>
      <c r="B111" s="291">
        <v>27637</v>
      </c>
      <c r="D111" s="290" t="s">
        <v>6700</v>
      </c>
      <c r="E111" s="292">
        <v>27637</v>
      </c>
    </row>
    <row r="112" spans="1:5" ht="14.4" x14ac:dyDescent="0.55000000000000004">
      <c r="A112" s="290" t="s">
        <v>587</v>
      </c>
      <c r="B112" s="291">
        <v>30626.58</v>
      </c>
      <c r="D112" s="290" t="s">
        <v>6701</v>
      </c>
      <c r="E112" s="292">
        <v>30626.58</v>
      </c>
    </row>
    <row r="113" spans="1:5" ht="14.4" x14ac:dyDescent="0.55000000000000004">
      <c r="A113" s="290" t="s">
        <v>588</v>
      </c>
      <c r="B113" s="291">
        <v>10117.64</v>
      </c>
      <c r="D113" s="290" t="s">
        <v>6702</v>
      </c>
      <c r="E113" s="292">
        <v>10117.64</v>
      </c>
    </row>
    <row r="114" spans="1:5" ht="14.4" x14ac:dyDescent="0.55000000000000004">
      <c r="A114" s="290" t="s">
        <v>589</v>
      </c>
      <c r="B114" s="291">
        <v>12648.25</v>
      </c>
      <c r="D114" s="290" t="s">
        <v>6703</v>
      </c>
      <c r="E114" s="292">
        <v>12648.25</v>
      </c>
    </row>
    <row r="115" spans="1:5" ht="14.4" x14ac:dyDescent="0.55000000000000004">
      <c r="A115" s="290" t="s">
        <v>590</v>
      </c>
      <c r="B115" s="291">
        <v>24040</v>
      </c>
      <c r="D115" s="290" t="s">
        <v>6704</v>
      </c>
      <c r="E115" s="292">
        <v>24040</v>
      </c>
    </row>
    <row r="116" spans="1:5" ht="14.4" x14ac:dyDescent="0.55000000000000004">
      <c r="A116" s="290" t="s">
        <v>591</v>
      </c>
      <c r="B116" s="291">
        <v>22569</v>
      </c>
      <c r="D116" s="290" t="s">
        <v>6705</v>
      </c>
      <c r="E116" s="292">
        <v>22569</v>
      </c>
    </row>
    <row r="117" spans="1:5" ht="14.4" x14ac:dyDescent="0.55000000000000004">
      <c r="A117" s="290" t="s">
        <v>592</v>
      </c>
      <c r="B117" s="291">
        <v>71444</v>
      </c>
      <c r="D117" s="290" t="s">
        <v>6706</v>
      </c>
      <c r="E117" s="292">
        <v>71444</v>
      </c>
    </row>
    <row r="118" spans="1:5" ht="14.4" x14ac:dyDescent="0.55000000000000004">
      <c r="A118" s="290" t="s">
        <v>593</v>
      </c>
      <c r="B118" s="291">
        <v>67396.039999999994</v>
      </c>
      <c r="D118" s="290" t="s">
        <v>6707</v>
      </c>
      <c r="E118" s="292">
        <v>67396.039999999994</v>
      </c>
    </row>
    <row r="119" spans="1:5" ht="14.4" x14ac:dyDescent="0.55000000000000004">
      <c r="A119" s="290" t="s">
        <v>594</v>
      </c>
      <c r="B119" s="291">
        <v>55897.78</v>
      </c>
      <c r="D119" s="290" t="s">
        <v>6708</v>
      </c>
      <c r="E119" s="292">
        <v>55897.78</v>
      </c>
    </row>
    <row r="120" spans="1:5" ht="14.4" x14ac:dyDescent="0.55000000000000004">
      <c r="A120" s="290" t="s">
        <v>595</v>
      </c>
      <c r="B120" s="291">
        <v>23000</v>
      </c>
      <c r="D120" s="290" t="s">
        <v>6709</v>
      </c>
      <c r="E120" s="292">
        <v>23000</v>
      </c>
    </row>
    <row r="121" spans="1:5" ht="14.4" x14ac:dyDescent="0.55000000000000004">
      <c r="A121" s="290" t="s">
        <v>596</v>
      </c>
      <c r="B121" s="291">
        <v>15148</v>
      </c>
      <c r="D121" s="290" t="s">
        <v>6710</v>
      </c>
      <c r="E121" s="292">
        <v>15148</v>
      </c>
    </row>
    <row r="122" spans="1:5" ht="14.4" x14ac:dyDescent="0.55000000000000004">
      <c r="A122" s="290" t="s">
        <v>597</v>
      </c>
      <c r="B122" s="291">
        <v>798718</v>
      </c>
      <c r="D122" s="290" t="s">
        <v>6711</v>
      </c>
      <c r="E122" s="292">
        <v>798718</v>
      </c>
    </row>
    <row r="123" spans="1:5" ht="14.4" x14ac:dyDescent="0.55000000000000004">
      <c r="A123" s="290" t="s">
        <v>598</v>
      </c>
      <c r="B123" s="291">
        <v>16500</v>
      </c>
      <c r="D123" s="290" t="s">
        <v>6712</v>
      </c>
      <c r="E123" s="292">
        <v>16500</v>
      </c>
    </row>
    <row r="124" spans="1:5" ht="14.4" x14ac:dyDescent="0.55000000000000004">
      <c r="A124" s="290" t="s">
        <v>599</v>
      </c>
      <c r="B124" s="291">
        <v>266052.73</v>
      </c>
      <c r="D124" s="290" t="s">
        <v>6713</v>
      </c>
      <c r="E124" s="292">
        <v>266052.73</v>
      </c>
    </row>
    <row r="125" spans="1:5" ht="14.4" x14ac:dyDescent="0.55000000000000004">
      <c r="A125" s="290" t="s">
        <v>600</v>
      </c>
      <c r="B125" s="291">
        <v>10872.75</v>
      </c>
      <c r="D125" s="290" t="s">
        <v>6714</v>
      </c>
      <c r="E125" s="292">
        <v>10872.75</v>
      </c>
    </row>
    <row r="126" spans="1:5" ht="14.4" x14ac:dyDescent="0.55000000000000004">
      <c r="A126" s="290" t="s">
        <v>601</v>
      </c>
      <c r="B126" s="291">
        <v>484011</v>
      </c>
      <c r="D126" s="290" t="s">
        <v>6715</v>
      </c>
      <c r="E126" s="292">
        <v>484011</v>
      </c>
    </row>
    <row r="127" spans="1:5" ht="14.4" x14ac:dyDescent="0.55000000000000004">
      <c r="A127" s="290" t="s">
        <v>602</v>
      </c>
      <c r="B127" s="291">
        <v>18838</v>
      </c>
      <c r="D127" s="290" t="s">
        <v>6716</v>
      </c>
      <c r="E127" s="292">
        <v>18838</v>
      </c>
    </row>
    <row r="128" spans="1:5" ht="14.4" x14ac:dyDescent="0.55000000000000004">
      <c r="A128" s="290" t="s">
        <v>603</v>
      </c>
      <c r="B128" s="291">
        <v>8539</v>
      </c>
      <c r="D128" s="290" t="s">
        <v>6717</v>
      </c>
      <c r="E128" s="292">
        <v>8539</v>
      </c>
    </row>
    <row r="129" spans="1:5" ht="14.4" x14ac:dyDescent="0.55000000000000004">
      <c r="A129" s="290" t="s">
        <v>604</v>
      </c>
      <c r="B129" s="291">
        <v>120908.43</v>
      </c>
      <c r="D129" s="290" t="s">
        <v>6718</v>
      </c>
      <c r="E129" s="292">
        <v>120908.43</v>
      </c>
    </row>
    <row r="130" spans="1:5" ht="14.4" x14ac:dyDescent="0.55000000000000004">
      <c r="A130" s="290" t="s">
        <v>605</v>
      </c>
      <c r="B130" s="291">
        <v>420531</v>
      </c>
      <c r="D130" s="290" t="s">
        <v>6719</v>
      </c>
      <c r="E130" s="292">
        <v>420531</v>
      </c>
    </row>
    <row r="131" spans="1:5" ht="14.4" x14ac:dyDescent="0.55000000000000004">
      <c r="A131" s="290" t="s">
        <v>606</v>
      </c>
      <c r="B131" s="291">
        <v>8920.43</v>
      </c>
      <c r="D131" s="290" t="s">
        <v>6720</v>
      </c>
      <c r="E131" s="292">
        <v>8920.43</v>
      </c>
    </row>
    <row r="132" spans="1:5" ht="14.4" x14ac:dyDescent="0.55000000000000004">
      <c r="A132" s="290" t="s">
        <v>607</v>
      </c>
      <c r="B132" s="291">
        <v>700218</v>
      </c>
      <c r="D132" s="290" t="s">
        <v>6721</v>
      </c>
      <c r="E132" s="292">
        <v>700218</v>
      </c>
    </row>
    <row r="133" spans="1:5" ht="14.4" x14ac:dyDescent="0.55000000000000004">
      <c r="A133" s="290" t="s">
        <v>608</v>
      </c>
      <c r="B133" s="291">
        <v>151236.19</v>
      </c>
      <c r="D133" s="290" t="s">
        <v>6722</v>
      </c>
      <c r="E133" s="292">
        <v>151236.19</v>
      </c>
    </row>
    <row r="134" spans="1:5" ht="14.4" x14ac:dyDescent="0.55000000000000004">
      <c r="A134" s="290" t="s">
        <v>609</v>
      </c>
      <c r="B134" s="291">
        <v>19774</v>
      </c>
      <c r="D134" s="290" t="s">
        <v>6723</v>
      </c>
      <c r="E134" s="292">
        <v>19774</v>
      </c>
    </row>
    <row r="135" spans="1:5" ht="14.4" x14ac:dyDescent="0.55000000000000004">
      <c r="A135" s="290" t="s">
        <v>610</v>
      </c>
      <c r="B135" s="291">
        <v>16352.89</v>
      </c>
      <c r="D135" s="290" t="s">
        <v>6724</v>
      </c>
      <c r="E135" s="292">
        <v>16352.89</v>
      </c>
    </row>
    <row r="136" spans="1:5" ht="14.4" x14ac:dyDescent="0.55000000000000004">
      <c r="A136" s="290" t="s">
        <v>611</v>
      </c>
      <c r="B136" s="291">
        <v>22579</v>
      </c>
      <c r="D136" s="290" t="s">
        <v>6725</v>
      </c>
      <c r="E136" s="292">
        <v>22579</v>
      </c>
    </row>
    <row r="137" spans="1:5" ht="14.4" x14ac:dyDescent="0.55000000000000004">
      <c r="A137" s="290" t="s">
        <v>3991</v>
      </c>
      <c r="B137" s="291">
        <v>43474.879999999997</v>
      </c>
      <c r="D137" s="290" t="s">
        <v>6726</v>
      </c>
      <c r="E137" s="292">
        <v>43474.879999999997</v>
      </c>
    </row>
    <row r="138" spans="1:5" ht="14.4" x14ac:dyDescent="0.55000000000000004">
      <c r="A138" s="290" t="s">
        <v>3992</v>
      </c>
      <c r="B138" s="291">
        <v>54537.62</v>
      </c>
      <c r="D138" s="290" t="s">
        <v>6727</v>
      </c>
      <c r="E138" s="292">
        <v>54537.62</v>
      </c>
    </row>
    <row r="139" spans="1:5" ht="14.4" x14ac:dyDescent="0.55000000000000004">
      <c r="A139" s="290" t="s">
        <v>612</v>
      </c>
      <c r="B139" s="291">
        <v>181015</v>
      </c>
      <c r="D139" s="290" t="s">
        <v>6728</v>
      </c>
      <c r="E139" s="292">
        <v>181015</v>
      </c>
    </row>
    <row r="140" spans="1:5" ht="14.4" x14ac:dyDescent="0.55000000000000004">
      <c r="A140" s="290" t="s">
        <v>613</v>
      </c>
      <c r="B140" s="291">
        <v>16500</v>
      </c>
      <c r="D140" s="290" t="s">
        <v>6729</v>
      </c>
      <c r="E140" s="292">
        <v>16500</v>
      </c>
    </row>
    <row r="141" spans="1:5" ht="14.4" x14ac:dyDescent="0.55000000000000004">
      <c r="A141" s="290" t="s">
        <v>614</v>
      </c>
      <c r="B141" s="291">
        <v>1701511</v>
      </c>
      <c r="D141" s="290" t="s">
        <v>6730</v>
      </c>
      <c r="E141" s="292">
        <v>1701511</v>
      </c>
    </row>
    <row r="142" spans="1:5" ht="14.4" x14ac:dyDescent="0.55000000000000004">
      <c r="A142" s="290" t="s">
        <v>615</v>
      </c>
      <c r="B142" s="291">
        <v>37537</v>
      </c>
      <c r="D142" s="290" t="s">
        <v>6731</v>
      </c>
      <c r="E142" s="292">
        <v>37537</v>
      </c>
    </row>
    <row r="143" spans="1:5" ht="14.4" x14ac:dyDescent="0.55000000000000004">
      <c r="A143" s="290" t="s">
        <v>616</v>
      </c>
      <c r="B143" s="291">
        <v>28075.58</v>
      </c>
      <c r="D143" s="290" t="s">
        <v>6732</v>
      </c>
      <c r="E143" s="292">
        <v>28075.58</v>
      </c>
    </row>
    <row r="144" spans="1:5" ht="14.4" x14ac:dyDescent="0.55000000000000004">
      <c r="A144" s="290" t="s">
        <v>617</v>
      </c>
      <c r="B144" s="291">
        <v>62901.74</v>
      </c>
      <c r="D144" s="290" t="s">
        <v>6733</v>
      </c>
      <c r="E144" s="292">
        <v>62901.74</v>
      </c>
    </row>
    <row r="145" spans="1:5" ht="14.4" x14ac:dyDescent="0.55000000000000004">
      <c r="A145" s="290" t="s">
        <v>618</v>
      </c>
      <c r="B145" s="291">
        <v>453793</v>
      </c>
      <c r="D145" s="290" t="s">
        <v>6734</v>
      </c>
      <c r="E145" s="292">
        <v>453793</v>
      </c>
    </row>
    <row r="146" spans="1:5" ht="14.4" x14ac:dyDescent="0.55000000000000004">
      <c r="A146" s="290" t="s">
        <v>619</v>
      </c>
      <c r="B146" s="291">
        <v>289951.64</v>
      </c>
      <c r="D146" s="290" t="s">
        <v>6735</v>
      </c>
      <c r="E146" s="292">
        <v>289951.64</v>
      </c>
    </row>
    <row r="147" spans="1:5" ht="14.4" x14ac:dyDescent="0.55000000000000004">
      <c r="A147" s="290" t="s">
        <v>620</v>
      </c>
      <c r="B147" s="291">
        <v>16652</v>
      </c>
      <c r="D147" s="290" t="s">
        <v>6736</v>
      </c>
      <c r="E147" s="292">
        <v>16652</v>
      </c>
    </row>
    <row r="148" spans="1:5" ht="14.4" x14ac:dyDescent="0.55000000000000004">
      <c r="A148" s="290" t="s">
        <v>621</v>
      </c>
      <c r="B148" s="291">
        <v>417940.43</v>
      </c>
      <c r="D148" s="290" t="s">
        <v>6737</v>
      </c>
      <c r="E148" s="292">
        <v>417940.43</v>
      </c>
    </row>
    <row r="149" spans="1:5" ht="14.4" x14ac:dyDescent="0.55000000000000004">
      <c r="A149" s="290" t="s">
        <v>622</v>
      </c>
      <c r="B149" s="291">
        <v>38312</v>
      </c>
      <c r="D149" s="290" t="s">
        <v>6738</v>
      </c>
      <c r="E149" s="292">
        <v>38312</v>
      </c>
    </row>
    <row r="150" spans="1:5" ht="14.4" x14ac:dyDescent="0.55000000000000004">
      <c r="A150" s="290" t="s">
        <v>3993</v>
      </c>
      <c r="B150" s="291">
        <v>16500</v>
      </c>
      <c r="D150" s="290" t="s">
        <v>6739</v>
      </c>
      <c r="E150" s="292">
        <v>16500</v>
      </c>
    </row>
    <row r="151" spans="1:5" ht="14.4" x14ac:dyDescent="0.55000000000000004">
      <c r="A151" s="290" t="s">
        <v>623</v>
      </c>
      <c r="B151" s="291">
        <v>163131.35</v>
      </c>
      <c r="D151" s="290" t="s">
        <v>6740</v>
      </c>
      <c r="E151" s="292">
        <v>163131.35</v>
      </c>
    </row>
    <row r="152" spans="1:5" ht="14.4" x14ac:dyDescent="0.55000000000000004">
      <c r="A152" s="290" t="s">
        <v>624</v>
      </c>
      <c r="B152" s="291">
        <v>27156</v>
      </c>
      <c r="D152" s="290" t="s">
        <v>6741</v>
      </c>
      <c r="E152" s="292">
        <v>27156</v>
      </c>
    </row>
    <row r="153" spans="1:5" ht="14.4" x14ac:dyDescent="0.55000000000000004">
      <c r="A153" s="290" t="s">
        <v>625</v>
      </c>
      <c r="B153" s="291">
        <v>116788.82</v>
      </c>
      <c r="D153" s="290" t="s">
        <v>6742</v>
      </c>
      <c r="E153" s="292">
        <v>116788.82</v>
      </c>
    </row>
    <row r="154" spans="1:5" ht="14.4" x14ac:dyDescent="0.55000000000000004">
      <c r="A154" s="290" t="s">
        <v>626</v>
      </c>
      <c r="B154" s="291">
        <v>292917.94</v>
      </c>
      <c r="D154" s="290" t="s">
        <v>6743</v>
      </c>
      <c r="E154" s="292">
        <v>292917.94</v>
      </c>
    </row>
    <row r="155" spans="1:5" ht="14.4" x14ac:dyDescent="0.55000000000000004">
      <c r="A155" s="290" t="s">
        <v>627</v>
      </c>
      <c r="B155" s="291">
        <v>6594436</v>
      </c>
      <c r="D155" s="290" t="s">
        <v>6744</v>
      </c>
      <c r="E155" s="292">
        <v>6594436</v>
      </c>
    </row>
    <row r="156" spans="1:5" ht="14.4" x14ac:dyDescent="0.55000000000000004">
      <c r="A156" s="290" t="s">
        <v>628</v>
      </c>
      <c r="B156" s="291">
        <v>60528.36</v>
      </c>
      <c r="D156" s="290" t="s">
        <v>6745</v>
      </c>
      <c r="E156" s="292">
        <v>60528.36</v>
      </c>
    </row>
    <row r="157" spans="1:5" ht="14.4" x14ac:dyDescent="0.55000000000000004">
      <c r="A157" s="290" t="s">
        <v>629</v>
      </c>
      <c r="B157" s="291">
        <v>15851.35</v>
      </c>
      <c r="D157" s="290" t="s">
        <v>6746</v>
      </c>
      <c r="E157" s="292">
        <v>15851.35</v>
      </c>
    </row>
    <row r="158" spans="1:5" ht="14.4" x14ac:dyDescent="0.55000000000000004">
      <c r="A158" s="290" t="s">
        <v>630</v>
      </c>
      <c r="B158" s="291">
        <v>24649.87</v>
      </c>
      <c r="D158" s="290" t="s">
        <v>6747</v>
      </c>
      <c r="E158" s="292">
        <v>24649.87</v>
      </c>
    </row>
    <row r="159" spans="1:5" ht="14.4" x14ac:dyDescent="0.55000000000000004">
      <c r="A159" s="290" t="s">
        <v>631</v>
      </c>
      <c r="B159" s="291">
        <v>23539</v>
      </c>
      <c r="D159" s="290" t="s">
        <v>6748</v>
      </c>
      <c r="E159" s="292">
        <v>23539</v>
      </c>
    </row>
    <row r="160" spans="1:5" ht="14.4" x14ac:dyDescent="0.55000000000000004">
      <c r="A160" s="290" t="s">
        <v>632</v>
      </c>
      <c r="B160" s="291">
        <v>11174.12</v>
      </c>
      <c r="D160" s="290" t="s">
        <v>6749</v>
      </c>
      <c r="E160" s="292">
        <v>11174.12</v>
      </c>
    </row>
    <row r="161" spans="1:5" ht="14.4" x14ac:dyDescent="0.55000000000000004">
      <c r="A161" s="290" t="s">
        <v>633</v>
      </c>
      <c r="B161" s="291">
        <v>63563</v>
      </c>
      <c r="D161" s="290" t="s">
        <v>6750</v>
      </c>
      <c r="E161" s="292">
        <v>63563</v>
      </c>
    </row>
    <row r="162" spans="1:5" ht="14.4" x14ac:dyDescent="0.55000000000000004">
      <c r="A162" s="290" t="s">
        <v>634</v>
      </c>
      <c r="B162" s="291">
        <v>31741</v>
      </c>
      <c r="D162" s="290" t="s">
        <v>6751</v>
      </c>
      <c r="E162" s="292">
        <v>31741</v>
      </c>
    </row>
    <row r="163" spans="1:5" ht="14.4" x14ac:dyDescent="0.55000000000000004">
      <c r="A163" s="290" t="s">
        <v>635</v>
      </c>
      <c r="B163" s="291">
        <v>16500</v>
      </c>
      <c r="D163" s="290" t="s">
        <v>6752</v>
      </c>
      <c r="E163" s="292">
        <v>16500</v>
      </c>
    </row>
    <row r="164" spans="1:5" ht="14.4" x14ac:dyDescent="0.55000000000000004">
      <c r="A164" s="290" t="s">
        <v>636</v>
      </c>
      <c r="B164" s="291">
        <v>22528</v>
      </c>
      <c r="D164" s="290" t="s">
        <v>6753</v>
      </c>
      <c r="E164" s="292">
        <v>22528</v>
      </c>
    </row>
    <row r="165" spans="1:5" ht="14.4" x14ac:dyDescent="0.55000000000000004">
      <c r="A165" s="290" t="s">
        <v>637</v>
      </c>
      <c r="B165" s="291">
        <v>23528.01</v>
      </c>
      <c r="D165" s="290" t="s">
        <v>6754</v>
      </c>
      <c r="E165" s="292">
        <v>23528.01</v>
      </c>
    </row>
    <row r="166" spans="1:5" ht="14.4" x14ac:dyDescent="0.55000000000000004">
      <c r="A166" s="290" t="s">
        <v>638</v>
      </c>
      <c r="B166" s="291">
        <v>45539</v>
      </c>
      <c r="D166" s="290" t="s">
        <v>6755</v>
      </c>
      <c r="E166" s="292">
        <v>45539</v>
      </c>
    </row>
    <row r="167" spans="1:5" ht="14.4" x14ac:dyDescent="0.55000000000000004">
      <c r="A167" s="290" t="s">
        <v>639</v>
      </c>
      <c r="B167" s="291">
        <v>22081</v>
      </c>
      <c r="D167" s="290" t="s">
        <v>6756</v>
      </c>
      <c r="E167" s="292">
        <v>22081</v>
      </c>
    </row>
    <row r="168" spans="1:5" ht="14.4" x14ac:dyDescent="0.55000000000000004">
      <c r="A168" s="290" t="s">
        <v>640</v>
      </c>
      <c r="B168" s="291">
        <v>75024</v>
      </c>
      <c r="D168" s="290" t="s">
        <v>6757</v>
      </c>
      <c r="E168" s="292">
        <v>75024</v>
      </c>
    </row>
    <row r="169" spans="1:5" ht="14.4" x14ac:dyDescent="0.55000000000000004">
      <c r="A169" s="290" t="s">
        <v>641</v>
      </c>
      <c r="B169" s="291">
        <v>20550</v>
      </c>
      <c r="D169" s="290" t="s">
        <v>6758</v>
      </c>
      <c r="E169" s="292">
        <v>20550</v>
      </c>
    </row>
    <row r="170" spans="1:5" ht="14.4" x14ac:dyDescent="0.55000000000000004">
      <c r="A170" s="290" t="s">
        <v>642</v>
      </c>
      <c r="B170" s="291">
        <v>16500</v>
      </c>
      <c r="D170" s="290" t="s">
        <v>6759</v>
      </c>
      <c r="E170" s="292">
        <v>16500</v>
      </c>
    </row>
    <row r="171" spans="1:5" ht="14.4" x14ac:dyDescent="0.55000000000000004">
      <c r="A171" s="290" t="s">
        <v>643</v>
      </c>
      <c r="B171" s="291">
        <v>22510</v>
      </c>
      <c r="D171" s="290" t="s">
        <v>6760</v>
      </c>
      <c r="E171" s="292">
        <v>22510</v>
      </c>
    </row>
    <row r="172" spans="1:5" ht="14.4" x14ac:dyDescent="0.55000000000000004">
      <c r="A172" s="290" t="s">
        <v>644</v>
      </c>
      <c r="B172" s="291">
        <v>15471</v>
      </c>
      <c r="D172" s="290" t="s">
        <v>6761</v>
      </c>
      <c r="E172" s="292">
        <v>15471</v>
      </c>
    </row>
    <row r="173" spans="1:5" ht="14.4" x14ac:dyDescent="0.55000000000000004">
      <c r="A173" s="290" t="s">
        <v>645</v>
      </c>
      <c r="B173" s="291">
        <v>16985</v>
      </c>
      <c r="D173" s="290" t="s">
        <v>6762</v>
      </c>
      <c r="E173" s="292">
        <v>16985</v>
      </c>
    </row>
    <row r="174" spans="1:5" ht="14.4" x14ac:dyDescent="0.55000000000000004">
      <c r="A174" s="290" t="s">
        <v>646</v>
      </c>
      <c r="B174" s="291">
        <v>11752.66</v>
      </c>
      <c r="D174" s="290" t="s">
        <v>6763</v>
      </c>
      <c r="E174" s="292">
        <v>11752.66</v>
      </c>
    </row>
    <row r="175" spans="1:5" ht="14.4" x14ac:dyDescent="0.55000000000000004">
      <c r="A175" s="290" t="s">
        <v>647</v>
      </c>
      <c r="B175" s="291">
        <v>17038.8</v>
      </c>
      <c r="D175" s="290" t="s">
        <v>6764</v>
      </c>
      <c r="E175" s="292">
        <v>17038.8</v>
      </c>
    </row>
    <row r="176" spans="1:5" ht="14.4" x14ac:dyDescent="0.55000000000000004">
      <c r="A176" s="290" t="s">
        <v>648</v>
      </c>
      <c r="B176" s="291">
        <v>21609</v>
      </c>
      <c r="D176" s="290" t="s">
        <v>6765</v>
      </c>
      <c r="E176" s="292">
        <v>21609</v>
      </c>
    </row>
    <row r="177" spans="1:5" ht="14.4" x14ac:dyDescent="0.55000000000000004">
      <c r="A177" s="290" t="s">
        <v>649</v>
      </c>
      <c r="B177" s="291">
        <v>47904.23</v>
      </c>
      <c r="D177" s="290" t="s">
        <v>6766</v>
      </c>
      <c r="E177" s="292">
        <v>47904.23</v>
      </c>
    </row>
    <row r="178" spans="1:5" ht="14.4" x14ac:dyDescent="0.55000000000000004">
      <c r="A178" s="290" t="s">
        <v>650</v>
      </c>
      <c r="B178" s="291">
        <v>15299</v>
      </c>
      <c r="D178" s="290" t="s">
        <v>6767</v>
      </c>
      <c r="E178" s="292">
        <v>15299</v>
      </c>
    </row>
    <row r="179" spans="1:5" ht="14.4" x14ac:dyDescent="0.55000000000000004">
      <c r="A179" s="290" t="s">
        <v>651</v>
      </c>
      <c r="B179" s="291">
        <v>16500</v>
      </c>
      <c r="D179" s="290" t="s">
        <v>6768</v>
      </c>
      <c r="E179" s="292">
        <v>16500</v>
      </c>
    </row>
    <row r="180" spans="1:5" ht="14.4" x14ac:dyDescent="0.55000000000000004">
      <c r="A180" s="290" t="s">
        <v>652</v>
      </c>
      <c r="B180" s="291">
        <v>106846</v>
      </c>
      <c r="D180" s="290" t="s">
        <v>6769</v>
      </c>
      <c r="E180" s="292">
        <v>106846</v>
      </c>
    </row>
    <row r="181" spans="1:5" ht="14.4" x14ac:dyDescent="0.55000000000000004">
      <c r="A181" s="290" t="s">
        <v>653</v>
      </c>
      <c r="B181" s="291">
        <v>1500</v>
      </c>
      <c r="D181" s="290" t="s">
        <v>6770</v>
      </c>
      <c r="E181" s="292">
        <v>1500</v>
      </c>
    </row>
    <row r="182" spans="1:5" ht="14.4" x14ac:dyDescent="0.55000000000000004">
      <c r="A182" s="290" t="s">
        <v>654</v>
      </c>
      <c r="B182" s="291">
        <v>8710.94</v>
      </c>
      <c r="D182" s="290" t="s">
        <v>6771</v>
      </c>
      <c r="E182" s="292">
        <v>8710.94</v>
      </c>
    </row>
    <row r="183" spans="1:5" ht="14.4" x14ac:dyDescent="0.55000000000000004">
      <c r="A183" s="290" t="s">
        <v>655</v>
      </c>
      <c r="B183" s="291">
        <v>493675.03</v>
      </c>
      <c r="D183" s="290" t="s">
        <v>6772</v>
      </c>
      <c r="E183" s="292">
        <v>493675.03</v>
      </c>
    </row>
    <row r="184" spans="1:5" ht="14.4" x14ac:dyDescent="0.55000000000000004">
      <c r="A184" s="290" t="s">
        <v>656</v>
      </c>
      <c r="B184" s="291">
        <v>18141</v>
      </c>
      <c r="D184" s="290" t="s">
        <v>6773</v>
      </c>
      <c r="E184" s="292">
        <v>18141</v>
      </c>
    </row>
    <row r="185" spans="1:5" ht="14.4" x14ac:dyDescent="0.55000000000000004">
      <c r="A185" s="290" t="s">
        <v>657</v>
      </c>
      <c r="B185" s="291">
        <v>16500</v>
      </c>
      <c r="D185" s="290" t="s">
        <v>6774</v>
      </c>
      <c r="E185" s="292">
        <v>16500</v>
      </c>
    </row>
    <row r="186" spans="1:5" ht="14.4" x14ac:dyDescent="0.55000000000000004">
      <c r="A186" s="290" t="s">
        <v>658</v>
      </c>
      <c r="B186" s="291">
        <v>16657.84</v>
      </c>
      <c r="D186" s="290" t="s">
        <v>6775</v>
      </c>
      <c r="E186" s="292">
        <v>16657.84</v>
      </c>
    </row>
    <row r="187" spans="1:5" ht="14.4" x14ac:dyDescent="0.55000000000000004">
      <c r="A187" s="290" t="s">
        <v>659</v>
      </c>
      <c r="B187" s="291">
        <v>962396.57</v>
      </c>
      <c r="D187" s="290" t="s">
        <v>6776</v>
      </c>
      <c r="E187" s="292">
        <v>962396.57</v>
      </c>
    </row>
    <row r="188" spans="1:5" ht="14.4" x14ac:dyDescent="0.55000000000000004">
      <c r="A188" s="290" t="s">
        <v>660</v>
      </c>
      <c r="B188" s="291">
        <v>20049</v>
      </c>
      <c r="D188" s="290" t="s">
        <v>6777</v>
      </c>
      <c r="E188" s="292">
        <v>20049</v>
      </c>
    </row>
    <row r="189" spans="1:5" ht="14.4" x14ac:dyDescent="0.55000000000000004">
      <c r="A189" s="290" t="s">
        <v>661</v>
      </c>
      <c r="B189" s="291">
        <v>873994.16</v>
      </c>
      <c r="D189" s="290" t="s">
        <v>6778</v>
      </c>
      <c r="E189" s="292">
        <v>873994.16</v>
      </c>
    </row>
    <row r="190" spans="1:5" ht="14.4" x14ac:dyDescent="0.55000000000000004">
      <c r="A190" s="290" t="s">
        <v>662</v>
      </c>
      <c r="B190" s="291">
        <v>17364</v>
      </c>
      <c r="D190" s="290" t="s">
        <v>6779</v>
      </c>
      <c r="E190" s="292">
        <v>17364</v>
      </c>
    </row>
    <row r="191" spans="1:5" ht="14.4" x14ac:dyDescent="0.55000000000000004">
      <c r="A191" s="290" t="s">
        <v>663</v>
      </c>
      <c r="B191" s="291">
        <v>10704.25</v>
      </c>
      <c r="D191" s="290" t="s">
        <v>6780</v>
      </c>
      <c r="E191" s="292">
        <v>10704.25</v>
      </c>
    </row>
    <row r="192" spans="1:5" ht="14.4" x14ac:dyDescent="0.55000000000000004">
      <c r="A192" s="290" t="s">
        <v>664</v>
      </c>
      <c r="B192" s="291">
        <v>11636.06</v>
      </c>
      <c r="D192" s="290" t="s">
        <v>6781</v>
      </c>
      <c r="E192" s="292">
        <v>11636.06</v>
      </c>
    </row>
    <row r="193" spans="1:5" ht="14.4" x14ac:dyDescent="0.55000000000000004">
      <c r="A193" s="290" t="s">
        <v>665</v>
      </c>
      <c r="B193" s="291">
        <v>15411</v>
      </c>
      <c r="D193" s="290" t="s">
        <v>6782</v>
      </c>
      <c r="E193" s="292">
        <v>15411</v>
      </c>
    </row>
    <row r="194" spans="1:5" ht="14.4" x14ac:dyDescent="0.55000000000000004">
      <c r="A194" s="290" t="s">
        <v>666</v>
      </c>
      <c r="B194" s="291">
        <v>50427.360000000001</v>
      </c>
      <c r="D194" s="290" t="s">
        <v>6783</v>
      </c>
      <c r="E194" s="292">
        <v>50427.360000000001</v>
      </c>
    </row>
    <row r="195" spans="1:5" ht="14.4" x14ac:dyDescent="0.55000000000000004">
      <c r="A195" s="290" t="s">
        <v>667</v>
      </c>
      <c r="B195" s="291">
        <v>74075.86</v>
      </c>
      <c r="D195" s="290" t="s">
        <v>6784</v>
      </c>
      <c r="E195" s="292">
        <v>74075.86</v>
      </c>
    </row>
    <row r="196" spans="1:5" ht="14.4" x14ac:dyDescent="0.55000000000000004">
      <c r="A196" s="290" t="s">
        <v>668</v>
      </c>
      <c r="B196" s="291">
        <v>37455</v>
      </c>
      <c r="D196" s="290" t="s">
        <v>6785</v>
      </c>
      <c r="E196" s="292">
        <v>37455</v>
      </c>
    </row>
    <row r="197" spans="1:5" ht="14.4" x14ac:dyDescent="0.55000000000000004">
      <c r="A197" s="290" t="s">
        <v>669</v>
      </c>
      <c r="B197" s="291">
        <v>939227</v>
      </c>
      <c r="D197" s="290" t="s">
        <v>6786</v>
      </c>
      <c r="E197" s="292">
        <v>939227</v>
      </c>
    </row>
    <row r="198" spans="1:5" ht="14.4" x14ac:dyDescent="0.55000000000000004">
      <c r="A198" s="290" t="s">
        <v>670</v>
      </c>
      <c r="B198" s="291">
        <v>18997.72</v>
      </c>
      <c r="D198" s="290" t="s">
        <v>6787</v>
      </c>
      <c r="E198" s="292">
        <v>18997.72</v>
      </c>
    </row>
    <row r="199" spans="1:5" ht="14.4" x14ac:dyDescent="0.55000000000000004">
      <c r="A199" s="290" t="s">
        <v>671</v>
      </c>
      <c r="B199" s="291">
        <v>201412</v>
      </c>
      <c r="D199" s="290" t="s">
        <v>6788</v>
      </c>
      <c r="E199" s="292">
        <v>201412</v>
      </c>
    </row>
    <row r="200" spans="1:5" ht="14.4" x14ac:dyDescent="0.55000000000000004">
      <c r="A200" s="290" t="s">
        <v>672</v>
      </c>
      <c r="B200" s="291">
        <v>330593</v>
      </c>
      <c r="D200" s="290" t="s">
        <v>6789</v>
      </c>
      <c r="E200" s="292">
        <v>330593</v>
      </c>
    </row>
    <row r="201" spans="1:5" ht="14.4" x14ac:dyDescent="0.55000000000000004">
      <c r="A201" s="290" t="s">
        <v>673</v>
      </c>
      <c r="B201" s="291">
        <v>11099</v>
      </c>
      <c r="D201" s="290" t="s">
        <v>6790</v>
      </c>
      <c r="E201" s="292">
        <v>11099</v>
      </c>
    </row>
    <row r="202" spans="1:5" ht="14.4" x14ac:dyDescent="0.55000000000000004">
      <c r="A202" s="290" t="s">
        <v>674</v>
      </c>
      <c r="B202" s="291">
        <v>16492.64</v>
      </c>
      <c r="D202" s="290" t="s">
        <v>6791</v>
      </c>
      <c r="E202" s="292">
        <v>16492.64</v>
      </c>
    </row>
    <row r="203" spans="1:5" ht="14.4" x14ac:dyDescent="0.55000000000000004">
      <c r="A203" s="290" t="s">
        <v>675</v>
      </c>
      <c r="B203" s="291">
        <v>52782.39</v>
      </c>
      <c r="D203" s="290" t="s">
        <v>6792</v>
      </c>
      <c r="E203" s="292">
        <v>52782.39</v>
      </c>
    </row>
    <row r="204" spans="1:5" ht="14.4" x14ac:dyDescent="0.55000000000000004">
      <c r="A204" s="290" t="s">
        <v>3994</v>
      </c>
      <c r="B204" s="291">
        <v>32707</v>
      </c>
      <c r="D204" s="290" t="s">
        <v>10439</v>
      </c>
      <c r="E204" s="292">
        <v>32707</v>
      </c>
    </row>
    <row r="205" spans="1:5" ht="14.4" x14ac:dyDescent="0.55000000000000004">
      <c r="A205" s="290" t="s">
        <v>676</v>
      </c>
      <c r="B205" s="291">
        <v>139770.76999999999</v>
      </c>
      <c r="D205" s="290" t="s">
        <v>6793</v>
      </c>
      <c r="E205" s="292">
        <v>139770.76999999999</v>
      </c>
    </row>
    <row r="206" spans="1:5" ht="14.4" x14ac:dyDescent="0.55000000000000004">
      <c r="A206" s="290" t="s">
        <v>677</v>
      </c>
      <c r="B206" s="291">
        <v>255045</v>
      </c>
      <c r="D206" s="290" t="s">
        <v>6794</v>
      </c>
      <c r="E206" s="292">
        <v>255045</v>
      </c>
    </row>
    <row r="207" spans="1:5" ht="14.4" x14ac:dyDescent="0.55000000000000004">
      <c r="A207" s="290" t="s">
        <v>678</v>
      </c>
      <c r="B207" s="291">
        <v>72701</v>
      </c>
      <c r="D207" s="290" t="s">
        <v>6795</v>
      </c>
      <c r="E207" s="292">
        <v>72701</v>
      </c>
    </row>
    <row r="208" spans="1:5" ht="14.4" x14ac:dyDescent="0.55000000000000004">
      <c r="A208" s="290" t="s">
        <v>679</v>
      </c>
      <c r="B208" s="291">
        <v>221444.42</v>
      </c>
      <c r="D208" s="290" t="s">
        <v>6796</v>
      </c>
      <c r="E208" s="292">
        <v>221444.42</v>
      </c>
    </row>
    <row r="209" spans="1:5" ht="14.4" x14ac:dyDescent="0.55000000000000004">
      <c r="A209" s="290" t="s">
        <v>680</v>
      </c>
      <c r="B209" s="291">
        <v>16825.21</v>
      </c>
      <c r="D209" s="290" t="s">
        <v>6797</v>
      </c>
      <c r="E209" s="292">
        <v>16825.21</v>
      </c>
    </row>
    <row r="210" spans="1:5" ht="14.4" x14ac:dyDescent="0.55000000000000004">
      <c r="A210" s="290" t="s">
        <v>681</v>
      </c>
      <c r="B210" s="291">
        <v>966603</v>
      </c>
      <c r="D210" s="290" t="s">
        <v>6798</v>
      </c>
      <c r="E210" s="292">
        <v>966603</v>
      </c>
    </row>
    <row r="211" spans="1:5" ht="14.4" x14ac:dyDescent="0.55000000000000004">
      <c r="A211" s="290" t="s">
        <v>682</v>
      </c>
      <c r="B211" s="291">
        <v>8852.61</v>
      </c>
      <c r="D211" s="290" t="s">
        <v>6799</v>
      </c>
      <c r="E211" s="292">
        <v>8852.61</v>
      </c>
    </row>
    <row r="212" spans="1:5" ht="14.4" x14ac:dyDescent="0.55000000000000004">
      <c r="A212" s="290" t="s">
        <v>683</v>
      </c>
      <c r="B212" s="291">
        <v>40743</v>
      </c>
      <c r="D212" s="290" t="s">
        <v>6800</v>
      </c>
      <c r="E212" s="292">
        <v>40743</v>
      </c>
    </row>
    <row r="213" spans="1:5" ht="14.4" x14ac:dyDescent="0.55000000000000004">
      <c r="A213" s="290" t="s">
        <v>684</v>
      </c>
      <c r="B213" s="291">
        <v>473912.84</v>
      </c>
      <c r="D213" s="290" t="s">
        <v>6801</v>
      </c>
      <c r="E213" s="292">
        <v>473912.84</v>
      </c>
    </row>
    <row r="214" spans="1:5" ht="14.4" x14ac:dyDescent="0.55000000000000004">
      <c r="A214" s="290" t="s">
        <v>685</v>
      </c>
      <c r="B214" s="291">
        <v>251935</v>
      </c>
      <c r="D214" s="290" t="s">
        <v>6802</v>
      </c>
      <c r="E214" s="292">
        <v>251935</v>
      </c>
    </row>
    <row r="215" spans="1:5" ht="14.4" x14ac:dyDescent="0.55000000000000004">
      <c r="A215" s="290" t="s">
        <v>686</v>
      </c>
      <c r="B215" s="291">
        <v>43608</v>
      </c>
      <c r="D215" s="290" t="s">
        <v>6803</v>
      </c>
      <c r="E215" s="292">
        <v>43608</v>
      </c>
    </row>
    <row r="216" spans="1:5" ht="14.4" x14ac:dyDescent="0.55000000000000004">
      <c r="A216" s="290" t="s">
        <v>687</v>
      </c>
      <c r="B216" s="291">
        <v>347957</v>
      </c>
      <c r="D216" s="290" t="s">
        <v>6804</v>
      </c>
      <c r="E216" s="292">
        <v>347957</v>
      </c>
    </row>
    <row r="217" spans="1:5" ht="14.4" x14ac:dyDescent="0.55000000000000004">
      <c r="A217" s="290" t="s">
        <v>688</v>
      </c>
      <c r="B217" s="291">
        <v>1208850</v>
      </c>
      <c r="D217" s="290" t="s">
        <v>6805</v>
      </c>
      <c r="E217" s="292">
        <v>1208850</v>
      </c>
    </row>
    <row r="218" spans="1:5" ht="14.4" x14ac:dyDescent="0.55000000000000004">
      <c r="A218" s="290" t="s">
        <v>689</v>
      </c>
      <c r="B218" s="291">
        <v>11303.25</v>
      </c>
      <c r="D218" s="290" t="s">
        <v>6806</v>
      </c>
      <c r="E218" s="292">
        <v>11303.25</v>
      </c>
    </row>
    <row r="219" spans="1:5" ht="14.4" x14ac:dyDescent="0.55000000000000004">
      <c r="A219" s="290" t="s">
        <v>690</v>
      </c>
      <c r="B219" s="291">
        <v>317425.53999999998</v>
      </c>
      <c r="D219" s="290" t="s">
        <v>6807</v>
      </c>
      <c r="E219" s="292">
        <v>317425.53999999998</v>
      </c>
    </row>
    <row r="220" spans="1:5" ht="14.4" x14ac:dyDescent="0.55000000000000004">
      <c r="A220" s="290" t="s">
        <v>691</v>
      </c>
      <c r="B220" s="291">
        <v>1031020.54</v>
      </c>
      <c r="D220" s="290" t="s">
        <v>6808</v>
      </c>
      <c r="E220" s="292">
        <v>1031020.54</v>
      </c>
    </row>
    <row r="221" spans="1:5" ht="14.4" x14ac:dyDescent="0.55000000000000004">
      <c r="A221" s="290" t="s">
        <v>692</v>
      </c>
      <c r="B221" s="291">
        <v>24294</v>
      </c>
      <c r="D221" s="290" t="s">
        <v>6809</v>
      </c>
      <c r="E221" s="292">
        <v>24294</v>
      </c>
    </row>
    <row r="222" spans="1:5" ht="14.4" x14ac:dyDescent="0.55000000000000004">
      <c r="A222" s="290" t="s">
        <v>693</v>
      </c>
      <c r="B222" s="291">
        <v>228249</v>
      </c>
      <c r="D222" s="290" t="s">
        <v>6810</v>
      </c>
      <c r="E222" s="292">
        <v>228249</v>
      </c>
    </row>
    <row r="223" spans="1:5" ht="14.4" x14ac:dyDescent="0.55000000000000004">
      <c r="A223" s="290" t="s">
        <v>694</v>
      </c>
      <c r="B223" s="291">
        <v>10960</v>
      </c>
      <c r="D223" s="290" t="s">
        <v>6811</v>
      </c>
      <c r="E223" s="292">
        <v>10960</v>
      </c>
    </row>
    <row r="224" spans="1:5" ht="14.4" x14ac:dyDescent="0.55000000000000004">
      <c r="A224" s="290" t="s">
        <v>695</v>
      </c>
      <c r="B224" s="291">
        <v>16500</v>
      </c>
      <c r="D224" s="290" t="s">
        <v>6812</v>
      </c>
      <c r="E224" s="292">
        <v>16500</v>
      </c>
    </row>
    <row r="225" spans="1:5" ht="14.4" x14ac:dyDescent="0.55000000000000004">
      <c r="A225" s="290" t="s">
        <v>696</v>
      </c>
      <c r="B225" s="291">
        <v>337436.43</v>
      </c>
      <c r="D225" s="290" t="s">
        <v>6813</v>
      </c>
      <c r="E225" s="292">
        <v>337436.43</v>
      </c>
    </row>
    <row r="226" spans="1:5" ht="14.4" x14ac:dyDescent="0.55000000000000004">
      <c r="A226" s="290" t="s">
        <v>697</v>
      </c>
      <c r="B226" s="291">
        <v>125578.99</v>
      </c>
      <c r="D226" s="290" t="s">
        <v>6814</v>
      </c>
      <c r="E226" s="292">
        <v>125578.99</v>
      </c>
    </row>
    <row r="227" spans="1:5" ht="14.4" x14ac:dyDescent="0.55000000000000004">
      <c r="A227" s="290" t="s">
        <v>698</v>
      </c>
      <c r="B227" s="291">
        <v>375427</v>
      </c>
      <c r="D227" s="290" t="s">
        <v>6815</v>
      </c>
      <c r="E227" s="292">
        <v>375427</v>
      </c>
    </row>
    <row r="228" spans="1:5" ht="14.4" x14ac:dyDescent="0.55000000000000004">
      <c r="A228" s="290" t="s">
        <v>699</v>
      </c>
      <c r="B228" s="291">
        <v>431527</v>
      </c>
      <c r="D228" s="290" t="s">
        <v>6816</v>
      </c>
      <c r="E228" s="292">
        <v>431527</v>
      </c>
    </row>
    <row r="229" spans="1:5" ht="14.4" x14ac:dyDescent="0.55000000000000004">
      <c r="A229" s="290" t="s">
        <v>700</v>
      </c>
      <c r="B229" s="291">
        <v>255394</v>
      </c>
      <c r="D229" s="290" t="s">
        <v>6817</v>
      </c>
      <c r="E229" s="292">
        <v>255394</v>
      </c>
    </row>
    <row r="230" spans="1:5" ht="14.4" x14ac:dyDescent="0.55000000000000004">
      <c r="A230" s="290" t="s">
        <v>701</v>
      </c>
      <c r="B230" s="291">
        <v>266365.98</v>
      </c>
      <c r="D230" s="290" t="s">
        <v>6818</v>
      </c>
      <c r="E230" s="292">
        <v>266365.98</v>
      </c>
    </row>
    <row r="231" spans="1:5" ht="14.4" x14ac:dyDescent="0.55000000000000004">
      <c r="A231" s="290" t="s">
        <v>702</v>
      </c>
      <c r="B231" s="291">
        <v>32627</v>
      </c>
      <c r="D231" s="290" t="s">
        <v>6819</v>
      </c>
      <c r="E231" s="292">
        <v>32627</v>
      </c>
    </row>
    <row r="232" spans="1:5" ht="14.4" x14ac:dyDescent="0.55000000000000004">
      <c r="A232" s="290" t="s">
        <v>703</v>
      </c>
      <c r="B232" s="291">
        <v>77724.75</v>
      </c>
      <c r="D232" s="290" t="s">
        <v>6820</v>
      </c>
      <c r="E232" s="292">
        <v>77724.75</v>
      </c>
    </row>
    <row r="233" spans="1:5" ht="14.4" x14ac:dyDescent="0.55000000000000004">
      <c r="A233" s="290" t="s">
        <v>704</v>
      </c>
      <c r="B233" s="291">
        <v>30591</v>
      </c>
      <c r="D233" s="290" t="s">
        <v>6821</v>
      </c>
      <c r="E233" s="292">
        <v>30591</v>
      </c>
    </row>
    <row r="234" spans="1:5" ht="14.4" x14ac:dyDescent="0.55000000000000004">
      <c r="A234" s="290" t="s">
        <v>705</v>
      </c>
      <c r="B234" s="291">
        <v>71515.070000000007</v>
      </c>
      <c r="D234" s="290" t="s">
        <v>6822</v>
      </c>
      <c r="E234" s="292">
        <v>71515.070000000007</v>
      </c>
    </row>
    <row r="235" spans="1:5" ht="14.4" x14ac:dyDescent="0.55000000000000004">
      <c r="A235" s="290" t="s">
        <v>706</v>
      </c>
      <c r="B235" s="291">
        <v>16500</v>
      </c>
      <c r="D235" s="290" t="s">
        <v>6823</v>
      </c>
      <c r="E235" s="292">
        <v>16500</v>
      </c>
    </row>
    <row r="236" spans="1:5" ht="14.4" x14ac:dyDescent="0.55000000000000004">
      <c r="A236" s="290" t="s">
        <v>707</v>
      </c>
      <c r="B236" s="291">
        <v>139875.28</v>
      </c>
      <c r="D236" s="290" t="s">
        <v>6824</v>
      </c>
      <c r="E236" s="292">
        <v>139875.28</v>
      </c>
    </row>
    <row r="237" spans="1:5" ht="14.4" x14ac:dyDescent="0.55000000000000004">
      <c r="A237" s="290" t="s">
        <v>708</v>
      </c>
      <c r="B237" s="291">
        <v>22831</v>
      </c>
      <c r="D237" s="290" t="s">
        <v>6825</v>
      </c>
      <c r="E237" s="292">
        <v>22831</v>
      </c>
    </row>
    <row r="238" spans="1:5" ht="14.4" x14ac:dyDescent="0.55000000000000004">
      <c r="A238" s="290" t="s">
        <v>709</v>
      </c>
      <c r="B238" s="291">
        <v>30974</v>
      </c>
      <c r="D238" s="290" t="s">
        <v>6826</v>
      </c>
      <c r="E238" s="292">
        <v>30974</v>
      </c>
    </row>
    <row r="239" spans="1:5" ht="14.4" x14ac:dyDescent="0.55000000000000004">
      <c r="A239" s="290" t="s">
        <v>710</v>
      </c>
      <c r="B239" s="291">
        <v>759172</v>
      </c>
      <c r="D239" s="290" t="s">
        <v>6827</v>
      </c>
      <c r="E239" s="292">
        <v>759172</v>
      </c>
    </row>
    <row r="240" spans="1:5" ht="14.4" x14ac:dyDescent="0.55000000000000004">
      <c r="A240" s="290" t="s">
        <v>711</v>
      </c>
      <c r="B240" s="291">
        <v>55368.959999999999</v>
      </c>
      <c r="D240" s="290" t="s">
        <v>6828</v>
      </c>
      <c r="E240" s="292">
        <v>55368.959999999999</v>
      </c>
    </row>
    <row r="241" spans="1:5" ht="14.4" x14ac:dyDescent="0.55000000000000004">
      <c r="A241" s="290" t="s">
        <v>712</v>
      </c>
      <c r="B241" s="291">
        <v>30721.96</v>
      </c>
      <c r="D241" s="290" t="s">
        <v>6829</v>
      </c>
      <c r="E241" s="292">
        <v>30721.96</v>
      </c>
    </row>
    <row r="242" spans="1:5" ht="14.4" x14ac:dyDescent="0.55000000000000004">
      <c r="A242" s="290" t="s">
        <v>3995</v>
      </c>
      <c r="B242" s="291">
        <v>59214.32</v>
      </c>
      <c r="D242" s="290" t="s">
        <v>6830</v>
      </c>
      <c r="E242" s="292">
        <v>59214.32</v>
      </c>
    </row>
    <row r="243" spans="1:5" ht="14.4" x14ac:dyDescent="0.55000000000000004">
      <c r="A243" s="290" t="s">
        <v>713</v>
      </c>
      <c r="B243" s="291">
        <v>5382</v>
      </c>
      <c r="D243" s="290" t="s">
        <v>6831</v>
      </c>
      <c r="E243" s="292">
        <v>5382</v>
      </c>
    </row>
    <row r="244" spans="1:5" ht="14.4" x14ac:dyDescent="0.55000000000000004">
      <c r="A244" s="290" t="s">
        <v>714</v>
      </c>
      <c r="B244" s="291">
        <v>295649</v>
      </c>
      <c r="D244" s="290" t="s">
        <v>6832</v>
      </c>
      <c r="E244" s="292">
        <v>295649</v>
      </c>
    </row>
    <row r="245" spans="1:5" ht="14.4" x14ac:dyDescent="0.55000000000000004">
      <c r="A245" s="290" t="s">
        <v>715</v>
      </c>
      <c r="B245" s="291">
        <v>32582.91</v>
      </c>
      <c r="D245" s="290" t="s">
        <v>6833</v>
      </c>
      <c r="E245" s="292">
        <v>32582.91</v>
      </c>
    </row>
    <row r="246" spans="1:5" ht="14.4" x14ac:dyDescent="0.55000000000000004">
      <c r="A246" s="290" t="s">
        <v>716</v>
      </c>
      <c r="B246" s="291">
        <v>65996.539999999994</v>
      </c>
      <c r="D246" s="290" t="s">
        <v>6834</v>
      </c>
      <c r="E246" s="292">
        <v>65996.539999999994</v>
      </c>
    </row>
    <row r="247" spans="1:5" ht="14.4" x14ac:dyDescent="0.55000000000000004">
      <c r="A247" s="290" t="s">
        <v>717</v>
      </c>
      <c r="B247" s="291">
        <v>5599192</v>
      </c>
      <c r="D247" s="290" t="s">
        <v>6835</v>
      </c>
      <c r="E247" s="292">
        <v>5599192</v>
      </c>
    </row>
    <row r="248" spans="1:5" ht="14.4" x14ac:dyDescent="0.55000000000000004">
      <c r="A248" s="290" t="s">
        <v>718</v>
      </c>
      <c r="B248" s="291">
        <v>16126.36</v>
      </c>
      <c r="D248" s="290" t="s">
        <v>6836</v>
      </c>
      <c r="E248" s="292">
        <v>16126.36</v>
      </c>
    </row>
    <row r="249" spans="1:5" ht="14.4" x14ac:dyDescent="0.55000000000000004">
      <c r="A249" s="290" t="s">
        <v>719</v>
      </c>
      <c r="B249" s="291">
        <v>16434</v>
      </c>
      <c r="D249" s="290" t="s">
        <v>6837</v>
      </c>
      <c r="E249" s="292">
        <v>16434</v>
      </c>
    </row>
    <row r="250" spans="1:5" ht="14.4" x14ac:dyDescent="0.55000000000000004">
      <c r="A250" s="290" t="s">
        <v>720</v>
      </c>
      <c r="B250" s="291">
        <v>13834.69</v>
      </c>
      <c r="D250" s="290" t="s">
        <v>6838</v>
      </c>
      <c r="E250" s="292">
        <v>13834.69</v>
      </c>
    </row>
    <row r="251" spans="1:5" ht="14.4" x14ac:dyDescent="0.55000000000000004">
      <c r="A251" s="290" t="s">
        <v>721</v>
      </c>
      <c r="B251" s="291">
        <v>19429</v>
      </c>
      <c r="D251" s="290" t="s">
        <v>6839</v>
      </c>
      <c r="E251" s="292">
        <v>19429</v>
      </c>
    </row>
    <row r="252" spans="1:5" ht="14.4" x14ac:dyDescent="0.55000000000000004">
      <c r="A252" s="290" t="s">
        <v>722</v>
      </c>
      <c r="B252" s="291">
        <v>2500</v>
      </c>
      <c r="D252" s="290" t="s">
        <v>6840</v>
      </c>
      <c r="E252" s="292">
        <v>2500</v>
      </c>
    </row>
    <row r="253" spans="1:5" ht="14.4" x14ac:dyDescent="0.55000000000000004">
      <c r="A253" s="290" t="s">
        <v>723</v>
      </c>
      <c r="B253" s="291">
        <v>46577</v>
      </c>
      <c r="D253" s="290" t="s">
        <v>6841</v>
      </c>
      <c r="E253" s="292">
        <v>46577</v>
      </c>
    </row>
    <row r="254" spans="1:5" ht="14.4" x14ac:dyDescent="0.55000000000000004">
      <c r="A254" s="290" t="s">
        <v>724</v>
      </c>
      <c r="B254" s="291">
        <v>5469</v>
      </c>
      <c r="D254" s="290" t="s">
        <v>6842</v>
      </c>
      <c r="E254" s="292">
        <v>5469</v>
      </c>
    </row>
    <row r="255" spans="1:5" ht="14.4" x14ac:dyDescent="0.55000000000000004">
      <c r="A255" s="290" t="s">
        <v>725</v>
      </c>
      <c r="B255" s="291">
        <v>6717.35</v>
      </c>
      <c r="D255" s="290" t="s">
        <v>6843</v>
      </c>
      <c r="E255" s="292">
        <v>6717.35</v>
      </c>
    </row>
    <row r="256" spans="1:5" ht="14.4" x14ac:dyDescent="0.55000000000000004">
      <c r="A256" s="290" t="s">
        <v>726</v>
      </c>
      <c r="B256" s="291">
        <v>11588</v>
      </c>
      <c r="D256" s="290" t="s">
        <v>6844</v>
      </c>
      <c r="E256" s="292">
        <v>11588</v>
      </c>
    </row>
    <row r="257" spans="1:5" ht="14.4" x14ac:dyDescent="0.55000000000000004">
      <c r="A257" s="290" t="s">
        <v>727</v>
      </c>
      <c r="B257" s="291">
        <v>16500</v>
      </c>
      <c r="D257" s="290" t="s">
        <v>6845</v>
      </c>
      <c r="E257" s="292">
        <v>16500</v>
      </c>
    </row>
    <row r="258" spans="1:5" ht="14.4" x14ac:dyDescent="0.55000000000000004">
      <c r="A258" s="290" t="s">
        <v>728</v>
      </c>
      <c r="B258" s="291">
        <v>29844.19</v>
      </c>
      <c r="D258" s="290" t="s">
        <v>6846</v>
      </c>
      <c r="E258" s="292">
        <v>29844.19</v>
      </c>
    </row>
    <row r="259" spans="1:5" ht="14.4" x14ac:dyDescent="0.55000000000000004">
      <c r="A259" s="290" t="s">
        <v>3996</v>
      </c>
      <c r="B259" s="291">
        <v>34874.35</v>
      </c>
      <c r="D259" s="290" t="s">
        <v>10440</v>
      </c>
      <c r="E259" s="292">
        <v>34874.35</v>
      </c>
    </row>
    <row r="260" spans="1:5" ht="14.4" x14ac:dyDescent="0.55000000000000004">
      <c r="A260" s="290" t="s">
        <v>729</v>
      </c>
      <c r="B260" s="291">
        <v>14072</v>
      </c>
      <c r="D260" s="290" t="s">
        <v>6847</v>
      </c>
      <c r="E260" s="292">
        <v>14072</v>
      </c>
    </row>
    <row r="261" spans="1:5" ht="14.4" x14ac:dyDescent="0.55000000000000004">
      <c r="A261" s="290" t="s">
        <v>730</v>
      </c>
      <c r="B261" s="291">
        <v>60657.66</v>
      </c>
      <c r="D261" s="290" t="s">
        <v>6848</v>
      </c>
      <c r="E261" s="292">
        <v>60657.66</v>
      </c>
    </row>
    <row r="262" spans="1:5" ht="14.4" x14ac:dyDescent="0.55000000000000004">
      <c r="A262" s="290" t="s">
        <v>731</v>
      </c>
      <c r="B262" s="291">
        <v>12369.29</v>
      </c>
      <c r="D262" s="290" t="s">
        <v>6849</v>
      </c>
      <c r="E262" s="292">
        <v>12369.29</v>
      </c>
    </row>
    <row r="263" spans="1:5" ht="14.4" x14ac:dyDescent="0.55000000000000004">
      <c r="A263" s="290" t="s">
        <v>732</v>
      </c>
      <c r="B263" s="291">
        <v>57722</v>
      </c>
      <c r="D263" s="290" t="s">
        <v>6850</v>
      </c>
      <c r="E263" s="292">
        <v>57722</v>
      </c>
    </row>
    <row r="264" spans="1:5" ht="14.4" x14ac:dyDescent="0.55000000000000004">
      <c r="A264" s="290" t="s">
        <v>733</v>
      </c>
      <c r="B264" s="291">
        <v>10028.44</v>
      </c>
      <c r="D264" s="290" t="s">
        <v>6851</v>
      </c>
      <c r="E264" s="292">
        <v>10028.44</v>
      </c>
    </row>
    <row r="265" spans="1:5" ht="14.4" x14ac:dyDescent="0.55000000000000004">
      <c r="A265" s="290" t="s">
        <v>734</v>
      </c>
      <c r="B265" s="291">
        <v>23655</v>
      </c>
      <c r="D265" s="290" t="s">
        <v>6852</v>
      </c>
      <c r="E265" s="292">
        <v>23655</v>
      </c>
    </row>
    <row r="266" spans="1:5" ht="14.4" x14ac:dyDescent="0.55000000000000004">
      <c r="A266" s="290" t="s">
        <v>735</v>
      </c>
      <c r="B266" s="291">
        <v>19854</v>
      </c>
      <c r="D266" s="290" t="s">
        <v>6853</v>
      </c>
      <c r="E266" s="292">
        <v>19854</v>
      </c>
    </row>
    <row r="267" spans="1:5" ht="14.4" x14ac:dyDescent="0.55000000000000004">
      <c r="A267" s="290" t="s">
        <v>736</v>
      </c>
      <c r="B267" s="291">
        <v>21061.88</v>
      </c>
      <c r="D267" s="290" t="s">
        <v>6854</v>
      </c>
      <c r="E267" s="292">
        <v>21061.88</v>
      </c>
    </row>
    <row r="268" spans="1:5" ht="14.4" x14ac:dyDescent="0.55000000000000004">
      <c r="A268" s="290" t="s">
        <v>737</v>
      </c>
      <c r="B268" s="291">
        <v>4312</v>
      </c>
      <c r="D268" s="290" t="s">
        <v>6855</v>
      </c>
      <c r="E268" s="292">
        <v>4312</v>
      </c>
    </row>
    <row r="269" spans="1:5" ht="14.4" x14ac:dyDescent="0.55000000000000004">
      <c r="A269" s="290" t="s">
        <v>738</v>
      </c>
      <c r="B269" s="291">
        <v>91717.52</v>
      </c>
      <c r="D269" s="290" t="s">
        <v>6856</v>
      </c>
      <c r="E269" s="292">
        <v>91717.52</v>
      </c>
    </row>
    <row r="270" spans="1:5" ht="14.4" x14ac:dyDescent="0.55000000000000004">
      <c r="A270" s="290" t="s">
        <v>739</v>
      </c>
      <c r="B270" s="291">
        <v>12129.63</v>
      </c>
      <c r="D270" s="290" t="s">
        <v>6857</v>
      </c>
      <c r="E270" s="292">
        <v>12129.63</v>
      </c>
    </row>
    <row r="271" spans="1:5" ht="14.4" x14ac:dyDescent="0.55000000000000004">
      <c r="A271" s="290" t="s">
        <v>740</v>
      </c>
      <c r="B271" s="291">
        <v>965280</v>
      </c>
      <c r="D271" s="290" t="s">
        <v>6858</v>
      </c>
      <c r="E271" s="292">
        <v>965280</v>
      </c>
    </row>
    <row r="272" spans="1:5" ht="14.4" x14ac:dyDescent="0.55000000000000004">
      <c r="A272" s="290" t="s">
        <v>741</v>
      </c>
      <c r="B272" s="291">
        <v>35062</v>
      </c>
      <c r="D272" s="290" t="s">
        <v>6859</v>
      </c>
      <c r="E272" s="292">
        <v>35062</v>
      </c>
    </row>
    <row r="273" spans="1:5" ht="14.4" x14ac:dyDescent="0.55000000000000004">
      <c r="A273" s="290" t="s">
        <v>742</v>
      </c>
      <c r="B273" s="291">
        <v>63825.94</v>
      </c>
      <c r="D273" s="290" t="s">
        <v>6860</v>
      </c>
      <c r="E273" s="292">
        <v>63825.94</v>
      </c>
    </row>
    <row r="274" spans="1:5" ht="14.4" x14ac:dyDescent="0.55000000000000004">
      <c r="A274" s="290" t="s">
        <v>743</v>
      </c>
      <c r="B274" s="291">
        <v>250468.66</v>
      </c>
      <c r="D274" s="290" t="s">
        <v>6861</v>
      </c>
      <c r="E274" s="292">
        <v>250468.66</v>
      </c>
    </row>
    <row r="275" spans="1:5" ht="14.4" x14ac:dyDescent="0.55000000000000004">
      <c r="A275" s="290" t="s">
        <v>744</v>
      </c>
      <c r="B275" s="291">
        <v>20622</v>
      </c>
      <c r="D275" s="290" t="s">
        <v>6862</v>
      </c>
      <c r="E275" s="292">
        <v>20622</v>
      </c>
    </row>
    <row r="276" spans="1:5" ht="14.4" x14ac:dyDescent="0.55000000000000004">
      <c r="A276" s="290" t="s">
        <v>745</v>
      </c>
      <c r="B276" s="291">
        <v>390983.62</v>
      </c>
      <c r="D276" s="290" t="s">
        <v>6863</v>
      </c>
      <c r="E276" s="292">
        <v>390983.62</v>
      </c>
    </row>
    <row r="277" spans="1:5" ht="14.4" x14ac:dyDescent="0.55000000000000004">
      <c r="A277" s="290" t="s">
        <v>746</v>
      </c>
      <c r="B277" s="291">
        <v>79168</v>
      </c>
      <c r="D277" s="290" t="s">
        <v>6864</v>
      </c>
      <c r="E277" s="292">
        <v>79168</v>
      </c>
    </row>
    <row r="278" spans="1:5" ht="14.4" x14ac:dyDescent="0.55000000000000004">
      <c r="A278" s="290" t="s">
        <v>747</v>
      </c>
      <c r="B278" s="291">
        <v>10537</v>
      </c>
      <c r="D278" s="290" t="s">
        <v>6865</v>
      </c>
      <c r="E278" s="292">
        <v>10537</v>
      </c>
    </row>
    <row r="279" spans="1:5" ht="14.4" x14ac:dyDescent="0.55000000000000004">
      <c r="A279" s="290" t="s">
        <v>748</v>
      </c>
      <c r="B279" s="291">
        <v>110382.1</v>
      </c>
      <c r="D279" s="290" t="s">
        <v>6866</v>
      </c>
      <c r="E279" s="292">
        <v>110382.1</v>
      </c>
    </row>
    <row r="280" spans="1:5" ht="14.4" x14ac:dyDescent="0.55000000000000004">
      <c r="A280" s="290" t="s">
        <v>749</v>
      </c>
      <c r="B280" s="291">
        <v>89077</v>
      </c>
      <c r="D280" s="290" t="s">
        <v>6867</v>
      </c>
      <c r="E280" s="292">
        <v>89077</v>
      </c>
    </row>
    <row r="281" spans="1:5" ht="14.4" x14ac:dyDescent="0.55000000000000004">
      <c r="A281" s="290" t="s">
        <v>750</v>
      </c>
      <c r="B281" s="291">
        <v>4163</v>
      </c>
      <c r="D281" s="290" t="s">
        <v>6868</v>
      </c>
      <c r="E281" s="292">
        <v>4163</v>
      </c>
    </row>
    <row r="282" spans="1:5" ht="14.4" x14ac:dyDescent="0.55000000000000004">
      <c r="A282" s="290" t="s">
        <v>751</v>
      </c>
      <c r="B282" s="291">
        <v>1000</v>
      </c>
      <c r="D282" s="290" t="s">
        <v>6869</v>
      </c>
      <c r="E282" s="292">
        <v>1000</v>
      </c>
    </row>
    <row r="283" spans="1:5" ht="14.4" x14ac:dyDescent="0.55000000000000004">
      <c r="A283" s="290" t="s">
        <v>752</v>
      </c>
      <c r="B283" s="291">
        <v>706</v>
      </c>
      <c r="D283" s="290" t="s">
        <v>6870</v>
      </c>
      <c r="E283" s="292">
        <v>706</v>
      </c>
    </row>
    <row r="284" spans="1:5" ht="14.4" x14ac:dyDescent="0.55000000000000004">
      <c r="A284" s="290" t="s">
        <v>753</v>
      </c>
      <c r="B284" s="291">
        <v>25674.58</v>
      </c>
      <c r="D284" s="290" t="s">
        <v>6871</v>
      </c>
      <c r="E284" s="292">
        <v>25674.58</v>
      </c>
    </row>
    <row r="285" spans="1:5" ht="14.4" x14ac:dyDescent="0.55000000000000004">
      <c r="A285" s="290" t="s">
        <v>754</v>
      </c>
      <c r="B285" s="291">
        <v>2520</v>
      </c>
      <c r="D285" s="290" t="s">
        <v>6872</v>
      </c>
      <c r="E285" s="292">
        <v>2520</v>
      </c>
    </row>
    <row r="286" spans="1:5" ht="14.4" x14ac:dyDescent="0.55000000000000004">
      <c r="A286" s="290" t="s">
        <v>755</v>
      </c>
      <c r="B286" s="291">
        <v>500</v>
      </c>
      <c r="D286" s="290" t="s">
        <v>6873</v>
      </c>
      <c r="E286" s="292">
        <v>500</v>
      </c>
    </row>
    <row r="287" spans="1:5" ht="14.4" x14ac:dyDescent="0.55000000000000004">
      <c r="A287" s="290" t="s">
        <v>756</v>
      </c>
      <c r="B287" s="291">
        <v>27005</v>
      </c>
      <c r="D287" s="290" t="s">
        <v>6874</v>
      </c>
      <c r="E287" s="292">
        <v>27005</v>
      </c>
    </row>
    <row r="288" spans="1:5" ht="14.4" x14ac:dyDescent="0.55000000000000004">
      <c r="A288" s="290" t="s">
        <v>3999</v>
      </c>
      <c r="B288" s="291">
        <v>962</v>
      </c>
      <c r="D288" s="290" t="s">
        <v>10441</v>
      </c>
      <c r="E288" s="292">
        <v>962</v>
      </c>
    </row>
    <row r="289" spans="1:5" ht="14.4" x14ac:dyDescent="0.55000000000000004">
      <c r="A289" s="290" t="s">
        <v>4000</v>
      </c>
      <c r="B289" s="291">
        <v>3496</v>
      </c>
      <c r="D289" s="290" t="s">
        <v>10442</v>
      </c>
      <c r="E289" s="292">
        <v>3496</v>
      </c>
    </row>
    <row r="290" spans="1:5" ht="14.4" x14ac:dyDescent="0.55000000000000004">
      <c r="A290" s="290" t="s">
        <v>757</v>
      </c>
      <c r="B290" s="291">
        <v>18531</v>
      </c>
      <c r="D290" s="290" t="s">
        <v>6875</v>
      </c>
      <c r="E290" s="292">
        <v>18531</v>
      </c>
    </row>
    <row r="291" spans="1:5" ht="14.4" x14ac:dyDescent="0.55000000000000004">
      <c r="A291" s="290" t="s">
        <v>758</v>
      </c>
      <c r="B291" s="291">
        <v>370893</v>
      </c>
      <c r="D291" s="290" t="s">
        <v>6876</v>
      </c>
      <c r="E291" s="292">
        <v>370893</v>
      </c>
    </row>
    <row r="292" spans="1:5" ht="14.4" x14ac:dyDescent="0.55000000000000004">
      <c r="A292" s="290" t="s">
        <v>759</v>
      </c>
      <c r="B292" s="291">
        <v>15416.65</v>
      </c>
      <c r="D292" s="290" t="s">
        <v>6877</v>
      </c>
      <c r="E292" s="292">
        <v>15416.65</v>
      </c>
    </row>
    <row r="293" spans="1:5" ht="14.4" x14ac:dyDescent="0.55000000000000004">
      <c r="A293" s="290" t="s">
        <v>760</v>
      </c>
      <c r="B293" s="291">
        <v>2560</v>
      </c>
      <c r="D293" s="290" t="s">
        <v>6878</v>
      </c>
      <c r="E293" s="292">
        <v>2560</v>
      </c>
    </row>
    <row r="294" spans="1:5" ht="14.4" x14ac:dyDescent="0.55000000000000004">
      <c r="A294" s="290" t="s">
        <v>761</v>
      </c>
      <c r="B294" s="291">
        <v>600</v>
      </c>
      <c r="D294" s="290" t="s">
        <v>6879</v>
      </c>
      <c r="E294" s="292">
        <v>600</v>
      </c>
    </row>
    <row r="295" spans="1:5" ht="14.4" x14ac:dyDescent="0.55000000000000004">
      <c r="A295" s="290" t="s">
        <v>762</v>
      </c>
      <c r="B295" s="291">
        <v>1155</v>
      </c>
      <c r="D295" s="290" t="s">
        <v>6880</v>
      </c>
      <c r="E295" s="292">
        <v>1155</v>
      </c>
    </row>
    <row r="296" spans="1:5" ht="14.4" x14ac:dyDescent="0.55000000000000004">
      <c r="A296" s="290" t="s">
        <v>763</v>
      </c>
      <c r="B296" s="291">
        <v>37210</v>
      </c>
      <c r="D296" s="290" t="s">
        <v>6881</v>
      </c>
      <c r="E296" s="292">
        <v>37210</v>
      </c>
    </row>
    <row r="297" spans="1:5" ht="14.4" x14ac:dyDescent="0.55000000000000004">
      <c r="A297" s="290" t="s">
        <v>764</v>
      </c>
      <c r="B297" s="291">
        <v>2162</v>
      </c>
      <c r="D297" s="290" t="s">
        <v>6882</v>
      </c>
      <c r="E297" s="292">
        <v>2162</v>
      </c>
    </row>
    <row r="298" spans="1:5" ht="14.4" x14ac:dyDescent="0.55000000000000004">
      <c r="A298" s="290" t="s">
        <v>765</v>
      </c>
      <c r="B298" s="291">
        <v>216000</v>
      </c>
      <c r="D298" s="290" t="s">
        <v>6883</v>
      </c>
      <c r="E298" s="292">
        <v>216000</v>
      </c>
    </row>
    <row r="299" spans="1:5" ht="14.4" x14ac:dyDescent="0.55000000000000004">
      <c r="A299" s="290" t="s">
        <v>766</v>
      </c>
      <c r="B299" s="291">
        <v>36457</v>
      </c>
      <c r="D299" s="290" t="s">
        <v>6884</v>
      </c>
      <c r="E299" s="292">
        <v>36457</v>
      </c>
    </row>
    <row r="300" spans="1:5" ht="14.4" x14ac:dyDescent="0.55000000000000004">
      <c r="A300" s="290" t="s">
        <v>4001</v>
      </c>
      <c r="B300" s="291">
        <v>2490</v>
      </c>
      <c r="D300" s="290" t="s">
        <v>6885</v>
      </c>
      <c r="E300" s="292">
        <v>2490</v>
      </c>
    </row>
    <row r="301" spans="1:5" ht="14.4" x14ac:dyDescent="0.55000000000000004">
      <c r="A301" s="290" t="s">
        <v>4002</v>
      </c>
      <c r="B301" s="291">
        <v>2989</v>
      </c>
      <c r="D301" s="290" t="s">
        <v>6886</v>
      </c>
      <c r="E301" s="292">
        <v>2989</v>
      </c>
    </row>
    <row r="302" spans="1:5" ht="14.4" x14ac:dyDescent="0.55000000000000004">
      <c r="A302" s="290" t="s">
        <v>767</v>
      </c>
      <c r="B302" s="291">
        <v>53035</v>
      </c>
      <c r="D302" s="290" t="s">
        <v>6887</v>
      </c>
      <c r="E302" s="292">
        <v>53035</v>
      </c>
    </row>
    <row r="303" spans="1:5" ht="14.4" x14ac:dyDescent="0.55000000000000004">
      <c r="A303" s="290" t="s">
        <v>768</v>
      </c>
      <c r="B303" s="291">
        <v>52512.79</v>
      </c>
      <c r="D303" s="290" t="s">
        <v>6888</v>
      </c>
      <c r="E303" s="292">
        <v>52512.79</v>
      </c>
    </row>
    <row r="304" spans="1:5" ht="14.4" x14ac:dyDescent="0.55000000000000004">
      <c r="A304" s="290" t="s">
        <v>769</v>
      </c>
      <c r="B304" s="291">
        <v>3336</v>
      </c>
      <c r="D304" s="290" t="s">
        <v>6889</v>
      </c>
      <c r="E304" s="292">
        <v>3336</v>
      </c>
    </row>
    <row r="305" spans="1:5" ht="14.4" x14ac:dyDescent="0.55000000000000004">
      <c r="A305" s="290" t="s">
        <v>770</v>
      </c>
      <c r="B305" s="291">
        <v>9638.83</v>
      </c>
      <c r="D305" s="290" t="s">
        <v>6890</v>
      </c>
      <c r="E305" s="292">
        <v>9638.83</v>
      </c>
    </row>
    <row r="306" spans="1:5" ht="14.4" x14ac:dyDescent="0.55000000000000004">
      <c r="A306" s="290" t="s">
        <v>771</v>
      </c>
      <c r="B306" s="291">
        <v>102000</v>
      </c>
      <c r="D306" s="290" t="s">
        <v>6891</v>
      </c>
      <c r="E306" s="292">
        <v>102000</v>
      </c>
    </row>
    <row r="307" spans="1:5" ht="14.4" x14ac:dyDescent="0.55000000000000004">
      <c r="A307" s="290" t="s">
        <v>772</v>
      </c>
      <c r="B307" s="291">
        <v>47060</v>
      </c>
      <c r="D307" s="290" t="s">
        <v>6892</v>
      </c>
      <c r="E307" s="292">
        <v>47060</v>
      </c>
    </row>
    <row r="308" spans="1:5" ht="14.4" x14ac:dyDescent="0.55000000000000004">
      <c r="A308" s="290" t="s">
        <v>773</v>
      </c>
      <c r="B308" s="291">
        <v>1170</v>
      </c>
      <c r="D308" s="290" t="s">
        <v>6893</v>
      </c>
      <c r="E308" s="292">
        <v>1170</v>
      </c>
    </row>
    <row r="309" spans="1:5" ht="14.4" x14ac:dyDescent="0.55000000000000004">
      <c r="A309" s="290" t="s">
        <v>774</v>
      </c>
      <c r="B309" s="291">
        <v>1219</v>
      </c>
      <c r="D309" s="290" t="s">
        <v>6894</v>
      </c>
      <c r="E309" s="292">
        <v>1219</v>
      </c>
    </row>
    <row r="310" spans="1:5" ht="14.4" x14ac:dyDescent="0.55000000000000004">
      <c r="A310" s="290" t="s">
        <v>775</v>
      </c>
      <c r="B310" s="291">
        <v>4875</v>
      </c>
      <c r="D310" s="290" t="s">
        <v>6895</v>
      </c>
      <c r="E310" s="292">
        <v>4875</v>
      </c>
    </row>
    <row r="311" spans="1:5" ht="14.4" x14ac:dyDescent="0.55000000000000004">
      <c r="A311" s="290" t="s">
        <v>776</v>
      </c>
      <c r="B311" s="291">
        <v>18850</v>
      </c>
      <c r="D311" s="290" t="s">
        <v>6896</v>
      </c>
      <c r="E311" s="292">
        <v>18850</v>
      </c>
    </row>
    <row r="312" spans="1:5" ht="14.4" x14ac:dyDescent="0.55000000000000004">
      <c r="A312" s="290" t="s">
        <v>777</v>
      </c>
      <c r="B312" s="291">
        <v>6306</v>
      </c>
      <c r="D312" s="290" t="s">
        <v>6897</v>
      </c>
      <c r="E312" s="292">
        <v>6306</v>
      </c>
    </row>
    <row r="313" spans="1:5" ht="14.4" x14ac:dyDescent="0.55000000000000004">
      <c r="A313" s="290" t="s">
        <v>778</v>
      </c>
      <c r="B313" s="291">
        <v>15991</v>
      </c>
      <c r="D313" s="290" t="s">
        <v>6898</v>
      </c>
      <c r="E313" s="292">
        <v>15991</v>
      </c>
    </row>
    <row r="314" spans="1:5" ht="14.4" x14ac:dyDescent="0.55000000000000004">
      <c r="A314" s="290" t="s">
        <v>779</v>
      </c>
      <c r="B314" s="291">
        <v>14850</v>
      </c>
      <c r="D314" s="290" t="s">
        <v>6899</v>
      </c>
      <c r="E314" s="292">
        <v>14850</v>
      </c>
    </row>
    <row r="315" spans="1:5" ht="14.4" x14ac:dyDescent="0.55000000000000004">
      <c r="A315" s="290" t="s">
        <v>780</v>
      </c>
      <c r="B315" s="291">
        <v>55753.5</v>
      </c>
      <c r="D315" s="290" t="s">
        <v>6900</v>
      </c>
      <c r="E315" s="292">
        <v>55753.5</v>
      </c>
    </row>
    <row r="316" spans="1:5" ht="14.4" x14ac:dyDescent="0.55000000000000004">
      <c r="A316" s="290" t="s">
        <v>4003</v>
      </c>
      <c r="B316" s="291">
        <v>5844</v>
      </c>
      <c r="D316" s="290" t="s">
        <v>10443</v>
      </c>
      <c r="E316" s="292">
        <v>5844</v>
      </c>
    </row>
    <row r="317" spans="1:5" ht="14.4" x14ac:dyDescent="0.55000000000000004">
      <c r="A317" s="290" t="s">
        <v>781</v>
      </c>
      <c r="B317" s="291">
        <v>42789.1</v>
      </c>
      <c r="D317" s="290" t="s">
        <v>6901</v>
      </c>
      <c r="E317" s="292">
        <v>42789.1</v>
      </c>
    </row>
    <row r="318" spans="1:5" ht="14.4" x14ac:dyDescent="0.55000000000000004">
      <c r="A318" s="290" t="s">
        <v>782</v>
      </c>
      <c r="B318" s="291">
        <v>20254</v>
      </c>
      <c r="D318" s="290" t="s">
        <v>6902</v>
      </c>
      <c r="E318" s="292">
        <v>20254</v>
      </c>
    </row>
    <row r="319" spans="1:5" ht="14.4" x14ac:dyDescent="0.55000000000000004">
      <c r="A319" s="290" t="s">
        <v>783</v>
      </c>
      <c r="B319" s="291">
        <v>14853</v>
      </c>
      <c r="D319" s="290" t="s">
        <v>6903</v>
      </c>
      <c r="E319" s="292">
        <v>14853</v>
      </c>
    </row>
    <row r="320" spans="1:5" ht="14.4" x14ac:dyDescent="0.55000000000000004">
      <c r="A320" s="290" t="s">
        <v>784</v>
      </c>
      <c r="B320" s="291">
        <v>1373</v>
      </c>
      <c r="D320" s="290" t="s">
        <v>6904</v>
      </c>
      <c r="E320" s="292">
        <v>1373</v>
      </c>
    </row>
    <row r="321" spans="1:5" ht="14.4" x14ac:dyDescent="0.55000000000000004">
      <c r="A321" s="290" t="s">
        <v>785</v>
      </c>
      <c r="B321" s="291">
        <v>90607</v>
      </c>
      <c r="D321" s="290" t="s">
        <v>6905</v>
      </c>
      <c r="E321" s="292">
        <v>90607</v>
      </c>
    </row>
    <row r="322" spans="1:5" ht="14.4" x14ac:dyDescent="0.55000000000000004">
      <c r="A322" s="290" t="s">
        <v>786</v>
      </c>
      <c r="B322" s="291">
        <v>4106</v>
      </c>
      <c r="D322" s="290" t="s">
        <v>6906</v>
      </c>
      <c r="E322" s="292">
        <v>4106</v>
      </c>
    </row>
    <row r="323" spans="1:5" ht="14.4" x14ac:dyDescent="0.55000000000000004">
      <c r="A323" s="290" t="s">
        <v>787</v>
      </c>
      <c r="B323" s="291">
        <v>546</v>
      </c>
      <c r="D323" s="290" t="s">
        <v>6907</v>
      </c>
      <c r="E323" s="292">
        <v>546</v>
      </c>
    </row>
    <row r="324" spans="1:5" ht="14.4" x14ac:dyDescent="0.55000000000000004">
      <c r="A324" s="290" t="s">
        <v>788</v>
      </c>
      <c r="B324" s="291">
        <v>1600</v>
      </c>
      <c r="D324" s="290" t="s">
        <v>6908</v>
      </c>
      <c r="E324" s="292">
        <v>1600</v>
      </c>
    </row>
    <row r="325" spans="1:5" ht="14.4" x14ac:dyDescent="0.55000000000000004">
      <c r="A325" s="290" t="s">
        <v>789</v>
      </c>
      <c r="B325" s="291">
        <v>5150</v>
      </c>
      <c r="D325" s="290" t="s">
        <v>6909</v>
      </c>
      <c r="E325" s="292">
        <v>5150</v>
      </c>
    </row>
    <row r="326" spans="1:5" ht="14.4" x14ac:dyDescent="0.55000000000000004">
      <c r="A326" s="290" t="s">
        <v>790</v>
      </c>
      <c r="B326" s="291">
        <v>900</v>
      </c>
      <c r="D326" s="290" t="s">
        <v>6910</v>
      </c>
      <c r="E326" s="292">
        <v>900</v>
      </c>
    </row>
    <row r="327" spans="1:5" ht="14.4" x14ac:dyDescent="0.55000000000000004">
      <c r="A327" s="290" t="s">
        <v>791</v>
      </c>
      <c r="B327" s="291">
        <v>2181</v>
      </c>
      <c r="D327" s="290" t="s">
        <v>6911</v>
      </c>
      <c r="E327" s="292">
        <v>2181</v>
      </c>
    </row>
    <row r="328" spans="1:5" ht="14.4" x14ac:dyDescent="0.55000000000000004">
      <c r="A328" s="290" t="s">
        <v>792</v>
      </c>
      <c r="B328" s="291">
        <v>8585</v>
      </c>
      <c r="D328" s="290" t="s">
        <v>6912</v>
      </c>
      <c r="E328" s="292">
        <v>8585</v>
      </c>
    </row>
    <row r="329" spans="1:5" ht="14.4" x14ac:dyDescent="0.55000000000000004">
      <c r="A329" s="290" t="s">
        <v>793</v>
      </c>
      <c r="B329" s="291">
        <v>35400</v>
      </c>
      <c r="D329" s="290" t="s">
        <v>6913</v>
      </c>
      <c r="E329" s="292">
        <v>35400</v>
      </c>
    </row>
    <row r="330" spans="1:5" ht="14.4" x14ac:dyDescent="0.55000000000000004">
      <c r="A330" s="290" t="s">
        <v>794</v>
      </c>
      <c r="B330" s="291">
        <v>157348.95000000001</v>
      </c>
      <c r="D330" s="290" t="s">
        <v>6914</v>
      </c>
      <c r="E330" s="292">
        <v>157348.95000000001</v>
      </c>
    </row>
    <row r="331" spans="1:5" ht="14.4" x14ac:dyDescent="0.55000000000000004">
      <c r="A331" s="290" t="s">
        <v>795</v>
      </c>
      <c r="B331" s="291">
        <v>1709.5</v>
      </c>
      <c r="D331" s="290" t="s">
        <v>6915</v>
      </c>
      <c r="E331" s="292">
        <v>1709.5</v>
      </c>
    </row>
    <row r="332" spans="1:5" ht="14.4" x14ac:dyDescent="0.55000000000000004">
      <c r="A332" s="290" t="s">
        <v>4014</v>
      </c>
      <c r="B332" s="291">
        <v>1796</v>
      </c>
      <c r="D332" s="290" t="s">
        <v>10444</v>
      </c>
      <c r="E332" s="292">
        <v>1796</v>
      </c>
    </row>
    <row r="333" spans="1:5" ht="14.4" x14ac:dyDescent="0.55000000000000004">
      <c r="A333" s="290" t="s">
        <v>796</v>
      </c>
      <c r="B333" s="291">
        <v>9185</v>
      </c>
      <c r="D333" s="290" t="s">
        <v>6916</v>
      </c>
      <c r="E333" s="292">
        <v>9185</v>
      </c>
    </row>
    <row r="334" spans="1:5" ht="14.4" x14ac:dyDescent="0.55000000000000004">
      <c r="A334" s="290" t="s">
        <v>797</v>
      </c>
      <c r="B334" s="291">
        <v>1520</v>
      </c>
      <c r="D334" s="290" t="s">
        <v>6917</v>
      </c>
      <c r="E334" s="292">
        <v>1520</v>
      </c>
    </row>
    <row r="335" spans="1:5" ht="14.4" x14ac:dyDescent="0.55000000000000004">
      <c r="A335" s="290" t="s">
        <v>798</v>
      </c>
      <c r="B335" s="291">
        <v>10802</v>
      </c>
      <c r="D335" s="290" t="s">
        <v>6918</v>
      </c>
      <c r="E335" s="292">
        <v>10802</v>
      </c>
    </row>
    <row r="336" spans="1:5" ht="14.4" x14ac:dyDescent="0.55000000000000004">
      <c r="A336" s="290" t="s">
        <v>799</v>
      </c>
      <c r="B336" s="291">
        <v>47000</v>
      </c>
      <c r="D336" s="290" t="s">
        <v>6919</v>
      </c>
      <c r="E336" s="292">
        <v>47000</v>
      </c>
    </row>
    <row r="337" spans="1:5" ht="14.4" x14ac:dyDescent="0.55000000000000004">
      <c r="A337" s="290" t="s">
        <v>800</v>
      </c>
      <c r="B337" s="291">
        <v>3259</v>
      </c>
      <c r="D337" s="290" t="s">
        <v>6920</v>
      </c>
      <c r="E337" s="292">
        <v>3259</v>
      </c>
    </row>
    <row r="338" spans="1:5" ht="14.4" x14ac:dyDescent="0.55000000000000004">
      <c r="A338" s="290" t="s">
        <v>801</v>
      </c>
      <c r="B338" s="291">
        <v>16274</v>
      </c>
      <c r="D338" s="290" t="s">
        <v>6921</v>
      </c>
      <c r="E338" s="292">
        <v>16274</v>
      </c>
    </row>
    <row r="339" spans="1:5" ht="14.4" x14ac:dyDescent="0.55000000000000004">
      <c r="A339" s="290" t="s">
        <v>802</v>
      </c>
      <c r="B339" s="291">
        <v>4897</v>
      </c>
      <c r="D339" s="290" t="s">
        <v>6922</v>
      </c>
      <c r="E339" s="292">
        <v>4897</v>
      </c>
    </row>
    <row r="340" spans="1:5" ht="14.4" x14ac:dyDescent="0.55000000000000004">
      <c r="A340" s="290" t="s">
        <v>803</v>
      </c>
      <c r="B340" s="291">
        <v>1028</v>
      </c>
      <c r="D340" s="290" t="s">
        <v>6923</v>
      </c>
      <c r="E340" s="292">
        <v>1028</v>
      </c>
    </row>
    <row r="341" spans="1:5" ht="14.4" x14ac:dyDescent="0.55000000000000004">
      <c r="A341" s="290" t="s">
        <v>804</v>
      </c>
      <c r="B341" s="291">
        <v>15150</v>
      </c>
      <c r="D341" s="290" t="s">
        <v>6924</v>
      </c>
      <c r="E341" s="292">
        <v>15150</v>
      </c>
    </row>
    <row r="342" spans="1:5" ht="14.4" x14ac:dyDescent="0.55000000000000004">
      <c r="A342" s="290" t="s">
        <v>805</v>
      </c>
      <c r="B342" s="291">
        <v>5401</v>
      </c>
      <c r="D342" s="290" t="s">
        <v>6925</v>
      </c>
      <c r="E342" s="292">
        <v>5401</v>
      </c>
    </row>
    <row r="343" spans="1:5" ht="14.4" x14ac:dyDescent="0.55000000000000004">
      <c r="A343" s="290" t="s">
        <v>806</v>
      </c>
      <c r="B343" s="291">
        <v>101114</v>
      </c>
      <c r="D343" s="290" t="s">
        <v>6926</v>
      </c>
      <c r="E343" s="292">
        <v>101114</v>
      </c>
    </row>
    <row r="344" spans="1:5" ht="14.4" x14ac:dyDescent="0.55000000000000004">
      <c r="A344" s="290" t="s">
        <v>807</v>
      </c>
      <c r="B344" s="291">
        <v>41500</v>
      </c>
      <c r="D344" s="290" t="s">
        <v>6927</v>
      </c>
      <c r="E344" s="292">
        <v>41500</v>
      </c>
    </row>
    <row r="345" spans="1:5" ht="14.4" x14ac:dyDescent="0.55000000000000004">
      <c r="A345" s="290" t="s">
        <v>808</v>
      </c>
      <c r="B345" s="291">
        <v>70100</v>
      </c>
      <c r="D345" s="290" t="s">
        <v>6928</v>
      </c>
      <c r="E345" s="292">
        <v>70100</v>
      </c>
    </row>
    <row r="346" spans="1:5" ht="14.4" x14ac:dyDescent="0.55000000000000004">
      <c r="A346" s="290" t="s">
        <v>809</v>
      </c>
      <c r="B346" s="291">
        <v>1283</v>
      </c>
      <c r="D346" s="290" t="s">
        <v>6929</v>
      </c>
      <c r="E346" s="292">
        <v>1283</v>
      </c>
    </row>
    <row r="347" spans="1:5" ht="14.4" x14ac:dyDescent="0.55000000000000004">
      <c r="A347" s="290" t="s">
        <v>810</v>
      </c>
      <c r="B347" s="291">
        <v>23877</v>
      </c>
      <c r="D347" s="290" t="s">
        <v>6930</v>
      </c>
      <c r="E347" s="292">
        <v>23877</v>
      </c>
    </row>
    <row r="348" spans="1:5" ht="14.4" x14ac:dyDescent="0.55000000000000004">
      <c r="A348" s="290" t="s">
        <v>811</v>
      </c>
      <c r="B348" s="291">
        <v>130974.99</v>
      </c>
      <c r="D348" s="290" t="s">
        <v>6931</v>
      </c>
      <c r="E348" s="292">
        <v>130974.99</v>
      </c>
    </row>
    <row r="349" spans="1:5" ht="14.4" x14ac:dyDescent="0.55000000000000004">
      <c r="A349" s="290" t="s">
        <v>812</v>
      </c>
      <c r="B349" s="291">
        <v>19521.38</v>
      </c>
      <c r="D349" s="290" t="s">
        <v>6932</v>
      </c>
      <c r="E349" s="292">
        <v>19521.38</v>
      </c>
    </row>
    <row r="350" spans="1:5" ht="14.4" x14ac:dyDescent="0.55000000000000004">
      <c r="A350" s="290" t="s">
        <v>813</v>
      </c>
      <c r="B350" s="291">
        <v>149</v>
      </c>
      <c r="D350" s="290" t="s">
        <v>6933</v>
      </c>
      <c r="E350" s="292">
        <v>149</v>
      </c>
    </row>
    <row r="351" spans="1:5" ht="14.4" x14ac:dyDescent="0.55000000000000004">
      <c r="A351" s="290" t="s">
        <v>814</v>
      </c>
      <c r="B351" s="291">
        <v>660</v>
      </c>
      <c r="D351" s="290" t="s">
        <v>6934</v>
      </c>
      <c r="E351" s="292">
        <v>660</v>
      </c>
    </row>
    <row r="352" spans="1:5" ht="14.4" x14ac:dyDescent="0.55000000000000004">
      <c r="A352" s="290" t="s">
        <v>815</v>
      </c>
      <c r="B352" s="291">
        <v>9400</v>
      </c>
      <c r="D352" s="290" t="s">
        <v>6935</v>
      </c>
      <c r="E352" s="292">
        <v>9400</v>
      </c>
    </row>
    <row r="353" spans="1:5" ht="14.4" x14ac:dyDescent="0.55000000000000004">
      <c r="A353" s="290" t="s">
        <v>4004</v>
      </c>
      <c r="B353" s="291">
        <v>10033</v>
      </c>
      <c r="D353" s="290" t="s">
        <v>6936</v>
      </c>
      <c r="E353" s="292">
        <v>10033</v>
      </c>
    </row>
    <row r="354" spans="1:5" ht="14.4" x14ac:dyDescent="0.55000000000000004">
      <c r="A354" s="290" t="s">
        <v>816</v>
      </c>
      <c r="B354" s="291">
        <v>22954</v>
      </c>
      <c r="D354" s="290" t="s">
        <v>6937</v>
      </c>
      <c r="E354" s="292">
        <v>22954</v>
      </c>
    </row>
    <row r="355" spans="1:5" ht="14.4" x14ac:dyDescent="0.55000000000000004">
      <c r="A355" s="290" t="s">
        <v>817</v>
      </c>
      <c r="B355" s="291">
        <v>2687.52</v>
      </c>
      <c r="D355" s="290" t="s">
        <v>6938</v>
      </c>
      <c r="E355" s="292">
        <v>2687.52</v>
      </c>
    </row>
    <row r="356" spans="1:5" ht="14.4" x14ac:dyDescent="0.55000000000000004">
      <c r="A356" s="290" t="s">
        <v>818</v>
      </c>
      <c r="B356" s="291">
        <v>1735</v>
      </c>
      <c r="D356" s="290" t="s">
        <v>6939</v>
      </c>
      <c r="E356" s="292">
        <v>1735</v>
      </c>
    </row>
    <row r="357" spans="1:5" ht="14.4" x14ac:dyDescent="0.55000000000000004">
      <c r="A357" s="290" t="s">
        <v>4005</v>
      </c>
      <c r="B357" s="291">
        <v>1636</v>
      </c>
      <c r="D357" s="290" t="s">
        <v>6940</v>
      </c>
      <c r="E357" s="292">
        <v>1636</v>
      </c>
    </row>
    <row r="358" spans="1:5" ht="14.4" x14ac:dyDescent="0.55000000000000004">
      <c r="A358" s="290" t="s">
        <v>819</v>
      </c>
      <c r="B358" s="291">
        <v>42887.25</v>
      </c>
      <c r="D358" s="290" t="s">
        <v>6941</v>
      </c>
      <c r="E358" s="292">
        <v>42887.25</v>
      </c>
    </row>
    <row r="359" spans="1:5" ht="14.4" x14ac:dyDescent="0.55000000000000004">
      <c r="A359" s="290" t="s">
        <v>820</v>
      </c>
      <c r="B359" s="291">
        <v>74264</v>
      </c>
      <c r="D359" s="290" t="s">
        <v>6942</v>
      </c>
      <c r="E359" s="292">
        <v>74264</v>
      </c>
    </row>
    <row r="360" spans="1:5" ht="14.4" x14ac:dyDescent="0.55000000000000004">
      <c r="A360" s="290" t="s">
        <v>821</v>
      </c>
      <c r="B360" s="291">
        <v>13831</v>
      </c>
      <c r="D360" s="290" t="s">
        <v>6943</v>
      </c>
      <c r="E360" s="292">
        <v>13831</v>
      </c>
    </row>
    <row r="361" spans="1:5" ht="14.4" x14ac:dyDescent="0.55000000000000004">
      <c r="A361" s="290" t="s">
        <v>4006</v>
      </c>
      <c r="B361" s="291">
        <v>744</v>
      </c>
      <c r="D361" s="290" t="s">
        <v>10445</v>
      </c>
      <c r="E361" s="292">
        <v>744</v>
      </c>
    </row>
    <row r="362" spans="1:5" ht="14.4" x14ac:dyDescent="0.55000000000000004">
      <c r="A362" s="290" t="s">
        <v>822</v>
      </c>
      <c r="B362" s="291">
        <v>8314.6299999999992</v>
      </c>
      <c r="D362" s="290" t="s">
        <v>6944</v>
      </c>
      <c r="E362" s="292">
        <v>8314.6299999999992</v>
      </c>
    </row>
    <row r="363" spans="1:5" ht="14.4" x14ac:dyDescent="0.55000000000000004">
      <c r="A363" s="290" t="s">
        <v>823</v>
      </c>
      <c r="B363" s="291">
        <v>12200</v>
      </c>
      <c r="D363" s="290" t="s">
        <v>6945</v>
      </c>
      <c r="E363" s="292">
        <v>12200</v>
      </c>
    </row>
    <row r="364" spans="1:5" ht="14.4" x14ac:dyDescent="0.55000000000000004">
      <c r="A364" s="290" t="s">
        <v>824</v>
      </c>
      <c r="B364" s="291">
        <v>37807</v>
      </c>
      <c r="D364" s="290" t="s">
        <v>6946</v>
      </c>
      <c r="E364" s="292">
        <v>37807</v>
      </c>
    </row>
    <row r="365" spans="1:5" ht="14.4" x14ac:dyDescent="0.55000000000000004">
      <c r="A365" s="290" t="s">
        <v>825</v>
      </c>
      <c r="B365" s="291">
        <v>727500</v>
      </c>
      <c r="D365" s="290" t="s">
        <v>6947</v>
      </c>
      <c r="E365" s="292">
        <v>727500</v>
      </c>
    </row>
    <row r="366" spans="1:5" ht="14.4" x14ac:dyDescent="0.55000000000000004">
      <c r="A366" s="290" t="s">
        <v>826</v>
      </c>
      <c r="B366" s="291">
        <v>7999</v>
      </c>
      <c r="D366" s="290" t="s">
        <v>6948</v>
      </c>
      <c r="E366" s="292">
        <v>7999</v>
      </c>
    </row>
    <row r="367" spans="1:5" ht="14.4" x14ac:dyDescent="0.55000000000000004">
      <c r="A367" s="290" t="s">
        <v>827</v>
      </c>
      <c r="B367" s="291">
        <v>3187</v>
      </c>
      <c r="D367" s="290" t="s">
        <v>6949</v>
      </c>
      <c r="E367" s="292">
        <v>3187</v>
      </c>
    </row>
    <row r="368" spans="1:5" ht="14.4" x14ac:dyDescent="0.55000000000000004">
      <c r="A368" s="290" t="s">
        <v>828</v>
      </c>
      <c r="B368" s="291">
        <v>8962</v>
      </c>
      <c r="D368" s="290" t="s">
        <v>6950</v>
      </c>
      <c r="E368" s="292">
        <v>8962</v>
      </c>
    </row>
    <row r="369" spans="1:5" ht="14.4" x14ac:dyDescent="0.55000000000000004">
      <c r="A369" s="290" t="s">
        <v>829</v>
      </c>
      <c r="B369" s="291">
        <v>2512.5</v>
      </c>
      <c r="D369" s="290" t="s">
        <v>6951</v>
      </c>
      <c r="E369" s="292">
        <v>2512.5</v>
      </c>
    </row>
    <row r="370" spans="1:5" ht="14.4" x14ac:dyDescent="0.55000000000000004">
      <c r="A370" s="290" t="s">
        <v>830</v>
      </c>
      <c r="B370" s="291">
        <v>1431.98</v>
      </c>
      <c r="D370" s="290" t="s">
        <v>6952</v>
      </c>
      <c r="E370" s="292">
        <v>1431.98</v>
      </c>
    </row>
    <row r="371" spans="1:5" ht="14.4" x14ac:dyDescent="0.55000000000000004">
      <c r="A371" s="290" t="s">
        <v>4007</v>
      </c>
      <c r="B371" s="291">
        <v>7018</v>
      </c>
      <c r="D371" s="290" t="s">
        <v>10446</v>
      </c>
      <c r="E371" s="292">
        <v>7018</v>
      </c>
    </row>
    <row r="372" spans="1:5" ht="14.4" x14ac:dyDescent="0.55000000000000004">
      <c r="A372" s="290" t="s">
        <v>831</v>
      </c>
      <c r="B372" s="291">
        <v>872</v>
      </c>
      <c r="D372" s="290" t="s">
        <v>6953</v>
      </c>
      <c r="E372" s="292">
        <v>872</v>
      </c>
    </row>
    <row r="373" spans="1:5" ht="14.4" x14ac:dyDescent="0.55000000000000004">
      <c r="A373" s="290" t="s">
        <v>832</v>
      </c>
      <c r="B373" s="291">
        <v>2271</v>
      </c>
      <c r="D373" s="290" t="s">
        <v>6954</v>
      </c>
      <c r="E373" s="292">
        <v>2271</v>
      </c>
    </row>
    <row r="374" spans="1:5" ht="14.4" x14ac:dyDescent="0.55000000000000004">
      <c r="A374" s="290" t="s">
        <v>833</v>
      </c>
      <c r="B374" s="291">
        <v>775</v>
      </c>
      <c r="D374" s="290" t="s">
        <v>6955</v>
      </c>
      <c r="E374" s="292">
        <v>775</v>
      </c>
    </row>
    <row r="375" spans="1:5" ht="14.4" x14ac:dyDescent="0.55000000000000004">
      <c r="A375" s="290" t="s">
        <v>834</v>
      </c>
      <c r="B375" s="291">
        <v>2361</v>
      </c>
      <c r="D375" s="290" t="s">
        <v>6956</v>
      </c>
      <c r="E375" s="292">
        <v>2361</v>
      </c>
    </row>
    <row r="376" spans="1:5" ht="14.4" x14ac:dyDescent="0.55000000000000004">
      <c r="A376" s="290" t="s">
        <v>835</v>
      </c>
      <c r="B376" s="291">
        <v>8402.08</v>
      </c>
      <c r="D376" s="290" t="s">
        <v>6957</v>
      </c>
      <c r="E376" s="292">
        <v>8402.08</v>
      </c>
    </row>
    <row r="377" spans="1:5" ht="14.4" x14ac:dyDescent="0.55000000000000004">
      <c r="A377" s="290" t="s">
        <v>836</v>
      </c>
      <c r="B377" s="291">
        <v>750</v>
      </c>
      <c r="D377" s="290" t="s">
        <v>6958</v>
      </c>
      <c r="E377" s="292">
        <v>750</v>
      </c>
    </row>
    <row r="378" spans="1:5" ht="14.4" x14ac:dyDescent="0.55000000000000004">
      <c r="A378" s="290" t="s">
        <v>837</v>
      </c>
      <c r="B378" s="291">
        <v>795</v>
      </c>
      <c r="D378" s="290" t="s">
        <v>6959</v>
      </c>
      <c r="E378" s="292">
        <v>795</v>
      </c>
    </row>
    <row r="379" spans="1:5" ht="14.4" x14ac:dyDescent="0.55000000000000004">
      <c r="A379" s="290" t="s">
        <v>838</v>
      </c>
      <c r="B379" s="291">
        <v>4940</v>
      </c>
      <c r="D379" s="290" t="s">
        <v>6960</v>
      </c>
      <c r="E379" s="292">
        <v>4940</v>
      </c>
    </row>
    <row r="380" spans="1:5" ht="14.4" x14ac:dyDescent="0.55000000000000004">
      <c r="A380" s="290" t="s">
        <v>839</v>
      </c>
      <c r="B380" s="291">
        <v>1283</v>
      </c>
      <c r="D380" s="290" t="s">
        <v>6961</v>
      </c>
      <c r="E380" s="292">
        <v>1283</v>
      </c>
    </row>
    <row r="381" spans="1:5" ht="14.4" x14ac:dyDescent="0.55000000000000004">
      <c r="A381" s="290" t="s">
        <v>840</v>
      </c>
      <c r="B381" s="291">
        <v>3111</v>
      </c>
      <c r="D381" s="290" t="s">
        <v>6962</v>
      </c>
      <c r="E381" s="292">
        <v>3111</v>
      </c>
    </row>
    <row r="382" spans="1:5" ht="14.4" x14ac:dyDescent="0.55000000000000004">
      <c r="A382" s="290" t="s">
        <v>841</v>
      </c>
      <c r="B382" s="291">
        <v>1501</v>
      </c>
      <c r="D382" s="290" t="s">
        <v>6963</v>
      </c>
      <c r="E382" s="292">
        <v>1501</v>
      </c>
    </row>
    <row r="383" spans="1:5" ht="14.4" x14ac:dyDescent="0.55000000000000004">
      <c r="A383" s="290" t="s">
        <v>4008</v>
      </c>
      <c r="B383" s="291">
        <v>3188</v>
      </c>
      <c r="D383" s="290" t="s">
        <v>10447</v>
      </c>
      <c r="E383" s="292">
        <v>3188</v>
      </c>
    </row>
    <row r="384" spans="1:5" ht="14.4" x14ac:dyDescent="0.55000000000000004">
      <c r="A384" s="290" t="s">
        <v>842</v>
      </c>
      <c r="B384" s="291">
        <v>24305</v>
      </c>
      <c r="D384" s="290" t="s">
        <v>6964</v>
      </c>
      <c r="E384" s="292">
        <v>24305</v>
      </c>
    </row>
    <row r="385" spans="1:5" ht="14.4" x14ac:dyDescent="0.55000000000000004">
      <c r="A385" s="290" t="s">
        <v>843</v>
      </c>
      <c r="B385" s="291">
        <v>385</v>
      </c>
      <c r="D385" s="290" t="s">
        <v>6965</v>
      </c>
      <c r="E385" s="292">
        <v>385</v>
      </c>
    </row>
    <row r="386" spans="1:5" ht="14.4" x14ac:dyDescent="0.55000000000000004">
      <c r="A386" s="290" t="s">
        <v>844</v>
      </c>
      <c r="B386" s="291">
        <v>1219</v>
      </c>
      <c r="D386" s="290" t="s">
        <v>6966</v>
      </c>
      <c r="E386" s="292">
        <v>1219</v>
      </c>
    </row>
    <row r="387" spans="1:5" ht="14.4" x14ac:dyDescent="0.55000000000000004">
      <c r="A387" s="290" t="s">
        <v>845</v>
      </c>
      <c r="B387" s="291">
        <v>38837.75</v>
      </c>
      <c r="D387" s="290" t="s">
        <v>6967</v>
      </c>
      <c r="E387" s="292">
        <v>38837.75</v>
      </c>
    </row>
    <row r="388" spans="1:5" ht="14.4" x14ac:dyDescent="0.55000000000000004">
      <c r="A388" s="290" t="s">
        <v>846</v>
      </c>
      <c r="B388" s="291">
        <v>64050</v>
      </c>
      <c r="D388" s="290" t="s">
        <v>6968</v>
      </c>
      <c r="E388" s="292">
        <v>64050</v>
      </c>
    </row>
    <row r="389" spans="1:5" ht="14.4" x14ac:dyDescent="0.55000000000000004">
      <c r="A389" s="290" t="s">
        <v>847</v>
      </c>
      <c r="B389" s="291">
        <v>7650</v>
      </c>
      <c r="D389" s="290" t="s">
        <v>6969</v>
      </c>
      <c r="E389" s="292">
        <v>7650</v>
      </c>
    </row>
    <row r="390" spans="1:5" ht="14.4" x14ac:dyDescent="0.55000000000000004">
      <c r="A390" s="290" t="s">
        <v>848</v>
      </c>
      <c r="B390" s="291">
        <v>3976</v>
      </c>
      <c r="D390" s="290" t="s">
        <v>6970</v>
      </c>
      <c r="E390" s="292">
        <v>3976</v>
      </c>
    </row>
    <row r="391" spans="1:5" ht="14.4" x14ac:dyDescent="0.55000000000000004">
      <c r="A391" s="290" t="s">
        <v>849</v>
      </c>
      <c r="B391" s="291">
        <v>3996</v>
      </c>
      <c r="D391" s="290" t="s">
        <v>6971</v>
      </c>
      <c r="E391" s="292">
        <v>3996</v>
      </c>
    </row>
    <row r="392" spans="1:5" ht="14.4" x14ac:dyDescent="0.55000000000000004">
      <c r="A392" s="290" t="s">
        <v>850</v>
      </c>
      <c r="B392" s="291">
        <v>1379</v>
      </c>
      <c r="D392" s="290" t="s">
        <v>6972</v>
      </c>
      <c r="E392" s="292">
        <v>1379</v>
      </c>
    </row>
    <row r="393" spans="1:5" ht="14.4" x14ac:dyDescent="0.55000000000000004">
      <c r="A393" s="290" t="s">
        <v>851</v>
      </c>
      <c r="B393" s="291">
        <v>10464.719999999999</v>
      </c>
      <c r="D393" s="290" t="s">
        <v>6973</v>
      </c>
      <c r="E393" s="292">
        <v>10464.719999999999</v>
      </c>
    </row>
    <row r="394" spans="1:5" ht="14.4" x14ac:dyDescent="0.55000000000000004">
      <c r="A394" s="290" t="s">
        <v>852</v>
      </c>
      <c r="B394" s="291">
        <v>124764</v>
      </c>
      <c r="D394" s="290" t="s">
        <v>6974</v>
      </c>
      <c r="E394" s="292">
        <v>124764</v>
      </c>
    </row>
    <row r="395" spans="1:5" ht="14.4" x14ac:dyDescent="0.55000000000000004">
      <c r="A395" s="290" t="s">
        <v>853</v>
      </c>
      <c r="B395" s="291">
        <v>13590</v>
      </c>
      <c r="D395" s="290" t="s">
        <v>6975</v>
      </c>
      <c r="E395" s="292">
        <v>13590</v>
      </c>
    </row>
    <row r="396" spans="1:5" ht="14.4" x14ac:dyDescent="0.55000000000000004">
      <c r="A396" s="290" t="s">
        <v>854</v>
      </c>
      <c r="B396" s="291">
        <v>79665</v>
      </c>
      <c r="D396" s="290" t="s">
        <v>6976</v>
      </c>
      <c r="E396" s="292">
        <v>79665</v>
      </c>
    </row>
    <row r="397" spans="1:5" ht="14.4" x14ac:dyDescent="0.55000000000000004">
      <c r="A397" s="290" t="s">
        <v>855</v>
      </c>
      <c r="B397" s="291">
        <v>550</v>
      </c>
      <c r="D397" s="290" t="s">
        <v>6977</v>
      </c>
      <c r="E397" s="292">
        <v>550</v>
      </c>
    </row>
    <row r="398" spans="1:5" ht="14.4" x14ac:dyDescent="0.55000000000000004">
      <c r="A398" s="290" t="s">
        <v>3997</v>
      </c>
      <c r="B398" s="291">
        <v>9451.31</v>
      </c>
      <c r="D398" s="290" t="s">
        <v>10448</v>
      </c>
      <c r="E398" s="292">
        <v>9451.31</v>
      </c>
    </row>
    <row r="399" spans="1:5" ht="14.4" x14ac:dyDescent="0.55000000000000004">
      <c r="A399" s="290" t="s">
        <v>856</v>
      </c>
      <c r="B399" s="291">
        <v>3490</v>
      </c>
      <c r="D399" s="290" t="s">
        <v>6978</v>
      </c>
      <c r="E399" s="292">
        <v>3490</v>
      </c>
    </row>
    <row r="400" spans="1:5" ht="14.4" x14ac:dyDescent="0.55000000000000004">
      <c r="A400" s="290" t="s">
        <v>857</v>
      </c>
      <c r="B400" s="291">
        <v>59226.5</v>
      </c>
      <c r="D400" s="290" t="s">
        <v>6979</v>
      </c>
      <c r="E400" s="292">
        <v>59226.5</v>
      </c>
    </row>
    <row r="401" spans="1:5" ht="14.4" x14ac:dyDescent="0.55000000000000004">
      <c r="A401" s="290" t="s">
        <v>858</v>
      </c>
      <c r="B401" s="291">
        <v>60762</v>
      </c>
      <c r="D401" s="290" t="s">
        <v>6980</v>
      </c>
      <c r="E401" s="292">
        <v>60762</v>
      </c>
    </row>
    <row r="402" spans="1:5" ht="14.4" x14ac:dyDescent="0.55000000000000004">
      <c r="A402" s="290" t="s">
        <v>859</v>
      </c>
      <c r="B402" s="291">
        <v>17703</v>
      </c>
      <c r="D402" s="290" t="s">
        <v>6981</v>
      </c>
      <c r="E402" s="292">
        <v>17703</v>
      </c>
    </row>
    <row r="403" spans="1:5" ht="14.4" x14ac:dyDescent="0.55000000000000004">
      <c r="A403" s="290" t="s">
        <v>860</v>
      </c>
      <c r="B403" s="291">
        <v>90168</v>
      </c>
      <c r="D403" s="290" t="s">
        <v>6982</v>
      </c>
      <c r="E403" s="292">
        <v>90168</v>
      </c>
    </row>
    <row r="404" spans="1:5" ht="14.4" x14ac:dyDescent="0.55000000000000004">
      <c r="A404" s="290" t="s">
        <v>861</v>
      </c>
      <c r="B404" s="291">
        <v>6442</v>
      </c>
      <c r="D404" s="290" t="s">
        <v>6983</v>
      </c>
      <c r="E404" s="292">
        <v>6442</v>
      </c>
    </row>
    <row r="405" spans="1:5" ht="14.4" x14ac:dyDescent="0.55000000000000004">
      <c r="A405" s="290" t="s">
        <v>862</v>
      </c>
      <c r="B405" s="291">
        <v>27150</v>
      </c>
      <c r="D405" s="290" t="s">
        <v>6984</v>
      </c>
      <c r="E405" s="292">
        <v>27150</v>
      </c>
    </row>
    <row r="406" spans="1:5" ht="14.4" x14ac:dyDescent="0.55000000000000004">
      <c r="A406" s="290" t="s">
        <v>863</v>
      </c>
      <c r="B406" s="291">
        <v>45909</v>
      </c>
      <c r="D406" s="290" t="s">
        <v>6985</v>
      </c>
      <c r="E406" s="292">
        <v>45909</v>
      </c>
    </row>
    <row r="407" spans="1:5" ht="14.4" x14ac:dyDescent="0.55000000000000004">
      <c r="A407" s="290" t="s">
        <v>864</v>
      </c>
      <c r="B407" s="291">
        <v>9000</v>
      </c>
      <c r="D407" s="290" t="s">
        <v>6986</v>
      </c>
      <c r="E407" s="292">
        <v>9000</v>
      </c>
    </row>
    <row r="408" spans="1:5" ht="14.4" x14ac:dyDescent="0.55000000000000004">
      <c r="A408" s="290" t="s">
        <v>4009</v>
      </c>
      <c r="B408" s="291">
        <v>770</v>
      </c>
      <c r="D408" s="290" t="s">
        <v>10449</v>
      </c>
      <c r="E408" s="292">
        <v>770</v>
      </c>
    </row>
    <row r="409" spans="1:5" ht="14.4" x14ac:dyDescent="0.55000000000000004">
      <c r="A409" s="290" t="s">
        <v>3998</v>
      </c>
      <c r="B409" s="291">
        <v>74263.13</v>
      </c>
      <c r="D409" s="290" t="s">
        <v>10450</v>
      </c>
      <c r="E409" s="292">
        <v>74263.13</v>
      </c>
    </row>
    <row r="410" spans="1:5" ht="14.4" x14ac:dyDescent="0.55000000000000004">
      <c r="A410" s="290" t="s">
        <v>865</v>
      </c>
      <c r="B410" s="291">
        <v>712</v>
      </c>
      <c r="D410" s="290" t="s">
        <v>6987</v>
      </c>
      <c r="E410" s="292">
        <v>712</v>
      </c>
    </row>
    <row r="411" spans="1:5" ht="14.4" x14ac:dyDescent="0.55000000000000004">
      <c r="A411" s="290" t="s">
        <v>866</v>
      </c>
      <c r="B411" s="291">
        <v>1419</v>
      </c>
      <c r="D411" s="290" t="s">
        <v>6988</v>
      </c>
      <c r="E411" s="292">
        <v>1419</v>
      </c>
    </row>
    <row r="412" spans="1:5" ht="14.4" x14ac:dyDescent="0.55000000000000004">
      <c r="A412" s="290" t="s">
        <v>867</v>
      </c>
      <c r="B412" s="291">
        <v>99</v>
      </c>
      <c r="D412" s="290" t="s">
        <v>6989</v>
      </c>
      <c r="E412" s="292">
        <v>99</v>
      </c>
    </row>
    <row r="413" spans="1:5" ht="14.4" x14ac:dyDescent="0.55000000000000004">
      <c r="A413" s="290" t="s">
        <v>868</v>
      </c>
      <c r="B413" s="291">
        <v>607.5</v>
      </c>
      <c r="D413" s="290" t="s">
        <v>6990</v>
      </c>
      <c r="E413" s="292">
        <v>607.5</v>
      </c>
    </row>
    <row r="414" spans="1:5" ht="14.4" x14ac:dyDescent="0.55000000000000004">
      <c r="A414" s="290" t="s">
        <v>869</v>
      </c>
      <c r="B414" s="291">
        <v>34084.980000000003</v>
      </c>
      <c r="D414" s="290" t="s">
        <v>6991</v>
      </c>
      <c r="E414" s="292">
        <v>34084.980000000003</v>
      </c>
    </row>
    <row r="415" spans="1:5" ht="14.4" x14ac:dyDescent="0.55000000000000004">
      <c r="A415" s="290" t="s">
        <v>870</v>
      </c>
      <c r="B415" s="291">
        <v>1300</v>
      </c>
      <c r="D415" s="290" t="s">
        <v>6992</v>
      </c>
      <c r="E415" s="292">
        <v>1300</v>
      </c>
    </row>
    <row r="416" spans="1:5" ht="14.4" x14ac:dyDescent="0.55000000000000004">
      <c r="A416" s="290" t="s">
        <v>871</v>
      </c>
      <c r="B416" s="291">
        <v>30390</v>
      </c>
      <c r="D416" s="290" t="s">
        <v>6993</v>
      </c>
      <c r="E416" s="292">
        <v>30390</v>
      </c>
    </row>
    <row r="417" spans="1:5" ht="14.4" x14ac:dyDescent="0.55000000000000004">
      <c r="A417" s="290" t="s">
        <v>872</v>
      </c>
      <c r="B417" s="291">
        <v>13985</v>
      </c>
      <c r="D417" s="290" t="s">
        <v>6994</v>
      </c>
      <c r="E417" s="292">
        <v>13985</v>
      </c>
    </row>
    <row r="418" spans="1:5" ht="14.4" x14ac:dyDescent="0.55000000000000004">
      <c r="A418" s="290" t="s">
        <v>873</v>
      </c>
      <c r="B418" s="291">
        <v>8673</v>
      </c>
      <c r="D418" s="290" t="s">
        <v>6995</v>
      </c>
      <c r="E418" s="292">
        <v>8673</v>
      </c>
    </row>
    <row r="419" spans="1:5" ht="14.4" x14ac:dyDescent="0.55000000000000004">
      <c r="A419" s="290" t="s">
        <v>874</v>
      </c>
      <c r="B419" s="291">
        <v>10802</v>
      </c>
      <c r="D419" s="290" t="s">
        <v>6996</v>
      </c>
      <c r="E419" s="292">
        <v>10802</v>
      </c>
    </row>
    <row r="420" spans="1:5" ht="14.4" x14ac:dyDescent="0.55000000000000004">
      <c r="A420" s="290" t="s">
        <v>875</v>
      </c>
      <c r="B420" s="291">
        <v>1140</v>
      </c>
      <c r="D420" s="290" t="s">
        <v>6997</v>
      </c>
      <c r="E420" s="292">
        <v>1140</v>
      </c>
    </row>
    <row r="421" spans="1:5" ht="14.4" x14ac:dyDescent="0.55000000000000004">
      <c r="A421" s="290" t="s">
        <v>876</v>
      </c>
      <c r="B421" s="291">
        <v>21604</v>
      </c>
      <c r="D421" s="290" t="s">
        <v>6998</v>
      </c>
      <c r="E421" s="292">
        <v>21604</v>
      </c>
    </row>
    <row r="422" spans="1:5" ht="14.4" x14ac:dyDescent="0.55000000000000004">
      <c r="A422" s="290" t="s">
        <v>877</v>
      </c>
      <c r="B422" s="291">
        <v>460</v>
      </c>
      <c r="D422" s="290" t="s">
        <v>6999</v>
      </c>
      <c r="E422" s="292">
        <v>460</v>
      </c>
    </row>
    <row r="423" spans="1:5" ht="14.4" x14ac:dyDescent="0.55000000000000004">
      <c r="A423" s="290" t="s">
        <v>878</v>
      </c>
      <c r="B423" s="291">
        <v>4051</v>
      </c>
      <c r="D423" s="290" t="s">
        <v>7000</v>
      </c>
      <c r="E423" s="292">
        <v>4051</v>
      </c>
    </row>
    <row r="424" spans="1:5" ht="14.4" x14ac:dyDescent="0.55000000000000004">
      <c r="A424" s="290" t="s">
        <v>879</v>
      </c>
      <c r="B424" s="291">
        <v>224650</v>
      </c>
      <c r="D424" s="290" t="s">
        <v>7001</v>
      </c>
      <c r="E424" s="292">
        <v>224650</v>
      </c>
    </row>
    <row r="425" spans="1:5" ht="14.4" x14ac:dyDescent="0.55000000000000004">
      <c r="A425" s="290" t="s">
        <v>880</v>
      </c>
      <c r="B425" s="291">
        <v>9325.6</v>
      </c>
      <c r="D425" s="290" t="s">
        <v>7002</v>
      </c>
      <c r="E425" s="292">
        <v>9325.6</v>
      </c>
    </row>
    <row r="426" spans="1:5" ht="14.4" x14ac:dyDescent="0.55000000000000004">
      <c r="A426" s="290" t="s">
        <v>881</v>
      </c>
      <c r="B426" s="291">
        <v>2880</v>
      </c>
      <c r="D426" s="290" t="s">
        <v>7003</v>
      </c>
      <c r="E426" s="292">
        <v>2880</v>
      </c>
    </row>
    <row r="427" spans="1:5" ht="14.4" x14ac:dyDescent="0.55000000000000004">
      <c r="A427" s="290" t="s">
        <v>4010</v>
      </c>
      <c r="B427" s="291">
        <v>6197</v>
      </c>
      <c r="D427" s="290" t="s">
        <v>10451</v>
      </c>
      <c r="E427" s="292">
        <v>6197</v>
      </c>
    </row>
    <row r="428" spans="1:5" ht="14.4" x14ac:dyDescent="0.55000000000000004">
      <c r="A428" s="290" t="s">
        <v>882</v>
      </c>
      <c r="B428" s="291">
        <v>2243.1799999999998</v>
      </c>
      <c r="D428" s="290" t="s">
        <v>7004</v>
      </c>
      <c r="E428" s="292">
        <v>2243.1799999999998</v>
      </c>
    </row>
    <row r="429" spans="1:5" ht="14.4" x14ac:dyDescent="0.55000000000000004">
      <c r="A429" s="290" t="s">
        <v>883</v>
      </c>
      <c r="B429" s="291">
        <v>1462</v>
      </c>
      <c r="D429" s="290" t="s">
        <v>7005</v>
      </c>
      <c r="E429" s="292">
        <v>1462</v>
      </c>
    </row>
    <row r="430" spans="1:5" ht="14.4" x14ac:dyDescent="0.55000000000000004">
      <c r="A430" s="290" t="s">
        <v>884</v>
      </c>
      <c r="B430" s="291">
        <v>981519.67</v>
      </c>
      <c r="D430" s="290" t="s">
        <v>7006</v>
      </c>
      <c r="E430" s="292">
        <v>981519.67</v>
      </c>
    </row>
    <row r="431" spans="1:5" ht="14.4" x14ac:dyDescent="0.55000000000000004">
      <c r="A431" s="290" t="s">
        <v>4011</v>
      </c>
      <c r="B431" s="291">
        <v>2045</v>
      </c>
      <c r="D431" s="290" t="s">
        <v>10452</v>
      </c>
      <c r="E431" s="292">
        <v>2045</v>
      </c>
    </row>
    <row r="432" spans="1:5" ht="14.4" x14ac:dyDescent="0.55000000000000004">
      <c r="A432" s="290" t="s">
        <v>885</v>
      </c>
      <c r="B432" s="291">
        <v>3592</v>
      </c>
      <c r="D432" s="290" t="s">
        <v>7007</v>
      </c>
      <c r="E432" s="292">
        <v>3592</v>
      </c>
    </row>
    <row r="433" spans="1:5" ht="14.4" x14ac:dyDescent="0.55000000000000004">
      <c r="A433" s="290" t="s">
        <v>886</v>
      </c>
      <c r="B433" s="291">
        <v>5145</v>
      </c>
      <c r="D433" s="290" t="s">
        <v>7008</v>
      </c>
      <c r="E433" s="292">
        <v>5145</v>
      </c>
    </row>
    <row r="434" spans="1:5" ht="14.4" x14ac:dyDescent="0.55000000000000004">
      <c r="A434" s="290" t="s">
        <v>887</v>
      </c>
      <c r="B434" s="291">
        <v>3291</v>
      </c>
      <c r="D434" s="290" t="s">
        <v>7009</v>
      </c>
      <c r="E434" s="292">
        <v>3291</v>
      </c>
    </row>
    <row r="435" spans="1:5" ht="14.4" x14ac:dyDescent="0.55000000000000004">
      <c r="A435" s="290" t="s">
        <v>888</v>
      </c>
      <c r="B435" s="291">
        <v>2252</v>
      </c>
      <c r="D435" s="290" t="s">
        <v>7010</v>
      </c>
      <c r="E435" s="292">
        <v>2252</v>
      </c>
    </row>
    <row r="436" spans="1:5" ht="14.4" x14ac:dyDescent="0.55000000000000004">
      <c r="A436" s="290" t="s">
        <v>4012</v>
      </c>
      <c r="B436" s="291">
        <v>5844</v>
      </c>
      <c r="D436" s="290" t="s">
        <v>10453</v>
      </c>
      <c r="E436" s="292">
        <v>5844</v>
      </c>
    </row>
    <row r="437" spans="1:5" ht="14.4" x14ac:dyDescent="0.55000000000000004">
      <c r="A437" s="290" t="s">
        <v>889</v>
      </c>
      <c r="B437" s="291">
        <v>4901</v>
      </c>
      <c r="D437" s="290" t="s">
        <v>7011</v>
      </c>
      <c r="E437" s="292">
        <v>4901</v>
      </c>
    </row>
    <row r="438" spans="1:5" ht="14.4" x14ac:dyDescent="0.55000000000000004">
      <c r="A438" s="290" t="s">
        <v>890</v>
      </c>
      <c r="B438" s="291">
        <v>5340</v>
      </c>
      <c r="D438" s="290" t="s">
        <v>7012</v>
      </c>
      <c r="E438" s="292">
        <v>5340</v>
      </c>
    </row>
    <row r="439" spans="1:5" ht="14.4" x14ac:dyDescent="0.55000000000000004">
      <c r="A439" s="290" t="s">
        <v>4013</v>
      </c>
      <c r="B439" s="291">
        <v>3945</v>
      </c>
      <c r="D439" s="290" t="s">
        <v>10454</v>
      </c>
      <c r="E439" s="292">
        <v>3945</v>
      </c>
    </row>
    <row r="440" spans="1:5" ht="14.4" x14ac:dyDescent="0.55000000000000004">
      <c r="A440" s="290" t="s">
        <v>891</v>
      </c>
      <c r="B440" s="291">
        <v>9452</v>
      </c>
      <c r="D440" s="290" t="s">
        <v>7013</v>
      </c>
      <c r="E440" s="292">
        <v>9452</v>
      </c>
    </row>
    <row r="441" spans="1:5" ht="14.4" x14ac:dyDescent="0.55000000000000004">
      <c r="A441" s="290" t="s">
        <v>892</v>
      </c>
      <c r="B441" s="291">
        <v>1238</v>
      </c>
      <c r="D441" s="290" t="s">
        <v>7014</v>
      </c>
      <c r="E441" s="292">
        <v>1238</v>
      </c>
    </row>
    <row r="442" spans="1:5" ht="14.4" x14ac:dyDescent="0.55000000000000004">
      <c r="A442" s="290" t="s">
        <v>893</v>
      </c>
      <c r="B442" s="291">
        <v>5521</v>
      </c>
      <c r="D442" s="290" t="s">
        <v>7015</v>
      </c>
      <c r="E442" s="292">
        <v>5521</v>
      </c>
    </row>
    <row r="443" spans="1:5" ht="14.4" x14ac:dyDescent="0.55000000000000004">
      <c r="A443" s="290" t="s">
        <v>894</v>
      </c>
      <c r="B443" s="291">
        <v>118823</v>
      </c>
      <c r="D443" s="290" t="s">
        <v>7016</v>
      </c>
      <c r="E443" s="292">
        <v>118823</v>
      </c>
    </row>
    <row r="444" spans="1:5" ht="14.4" x14ac:dyDescent="0.55000000000000004">
      <c r="A444" s="290" t="s">
        <v>895</v>
      </c>
      <c r="B444" s="291">
        <v>1103</v>
      </c>
      <c r="D444" s="290" t="s">
        <v>7017</v>
      </c>
      <c r="E444" s="292">
        <v>1103</v>
      </c>
    </row>
    <row r="445" spans="1:5" ht="14.4" x14ac:dyDescent="0.55000000000000004">
      <c r="A445" s="290" t="s">
        <v>896</v>
      </c>
      <c r="B445" s="291">
        <v>3966</v>
      </c>
      <c r="D445" s="290" t="s">
        <v>7018</v>
      </c>
      <c r="E445" s="292">
        <v>3966</v>
      </c>
    </row>
    <row r="446" spans="1:5" ht="14.4" x14ac:dyDescent="0.55000000000000004">
      <c r="A446" s="290" t="s">
        <v>897</v>
      </c>
      <c r="B446" s="291">
        <v>9095</v>
      </c>
      <c r="D446" s="290" t="s">
        <v>7019</v>
      </c>
      <c r="E446" s="292">
        <v>9095</v>
      </c>
    </row>
    <row r="447" spans="1:5" ht="14.4" x14ac:dyDescent="0.55000000000000004">
      <c r="A447" s="290" t="s">
        <v>898</v>
      </c>
      <c r="B447" s="291">
        <v>13503</v>
      </c>
      <c r="D447" s="290" t="s">
        <v>7020</v>
      </c>
      <c r="E447" s="292">
        <v>13503</v>
      </c>
    </row>
    <row r="448" spans="1:5" ht="14.4" x14ac:dyDescent="0.55000000000000004">
      <c r="A448" s="290" t="s">
        <v>899</v>
      </c>
      <c r="B448" s="291">
        <v>3335</v>
      </c>
      <c r="D448" s="290" t="s">
        <v>7021</v>
      </c>
      <c r="E448" s="292">
        <v>3335</v>
      </c>
    </row>
    <row r="449" spans="1:5" ht="14.4" x14ac:dyDescent="0.55000000000000004">
      <c r="A449" s="290" t="s">
        <v>900</v>
      </c>
      <c r="B449" s="291">
        <v>44980</v>
      </c>
      <c r="D449" s="290" t="s">
        <v>7022</v>
      </c>
      <c r="E449" s="292">
        <v>44980</v>
      </c>
    </row>
    <row r="450" spans="1:5" ht="14.4" x14ac:dyDescent="0.55000000000000004">
      <c r="A450" s="290" t="s">
        <v>901</v>
      </c>
      <c r="B450" s="291">
        <v>52402</v>
      </c>
      <c r="D450" s="290" t="s">
        <v>7023</v>
      </c>
      <c r="E450" s="292">
        <v>52402</v>
      </c>
    </row>
    <row r="451" spans="1:5" ht="14.4" x14ac:dyDescent="0.55000000000000004">
      <c r="A451" s="290" t="s">
        <v>902</v>
      </c>
      <c r="B451" s="291">
        <v>11526.54</v>
      </c>
      <c r="D451" s="290" t="s">
        <v>7024</v>
      </c>
      <c r="E451" s="292">
        <v>11526.54</v>
      </c>
    </row>
    <row r="452" spans="1:5" ht="14.4" x14ac:dyDescent="0.55000000000000004">
      <c r="A452" s="290" t="s">
        <v>903</v>
      </c>
      <c r="B452" s="291">
        <v>2031</v>
      </c>
      <c r="D452" s="290" t="s">
        <v>7025</v>
      </c>
      <c r="E452" s="292">
        <v>2031</v>
      </c>
    </row>
    <row r="453" spans="1:5" ht="14.4" x14ac:dyDescent="0.55000000000000004">
      <c r="A453" s="290" t="s">
        <v>904</v>
      </c>
      <c r="B453" s="291">
        <v>595</v>
      </c>
      <c r="D453" s="290" t="s">
        <v>7026</v>
      </c>
      <c r="E453" s="292">
        <v>595</v>
      </c>
    </row>
    <row r="454" spans="1:5" ht="14.4" x14ac:dyDescent="0.55000000000000004">
      <c r="A454" s="290" t="s">
        <v>905</v>
      </c>
      <c r="B454" s="291">
        <v>580</v>
      </c>
      <c r="D454" s="290" t="s">
        <v>7027</v>
      </c>
      <c r="E454" s="292">
        <v>580</v>
      </c>
    </row>
    <row r="455" spans="1:5" ht="14.4" x14ac:dyDescent="0.55000000000000004">
      <c r="A455" s="290" t="s">
        <v>906</v>
      </c>
      <c r="B455" s="291">
        <v>9296</v>
      </c>
      <c r="D455" s="290" t="s">
        <v>7028</v>
      </c>
      <c r="E455" s="292">
        <v>9296</v>
      </c>
    </row>
    <row r="456" spans="1:5" ht="14.4" x14ac:dyDescent="0.55000000000000004">
      <c r="A456" s="290" t="s">
        <v>907</v>
      </c>
      <c r="B456" s="291">
        <v>2602</v>
      </c>
      <c r="D456" s="290" t="s">
        <v>7029</v>
      </c>
      <c r="E456" s="292">
        <v>2602</v>
      </c>
    </row>
    <row r="457" spans="1:5" ht="14.4" x14ac:dyDescent="0.55000000000000004">
      <c r="A457" s="290" t="s">
        <v>908</v>
      </c>
      <c r="B457" s="291">
        <v>5757</v>
      </c>
      <c r="D457" s="290" t="s">
        <v>7030</v>
      </c>
      <c r="E457" s="292">
        <v>5757</v>
      </c>
    </row>
    <row r="458" spans="1:5" ht="14.4" x14ac:dyDescent="0.55000000000000004">
      <c r="A458" s="290" t="s">
        <v>909</v>
      </c>
      <c r="B458" s="291">
        <v>3649.48</v>
      </c>
      <c r="D458" s="290" t="s">
        <v>7031</v>
      </c>
      <c r="E458" s="292">
        <v>3649.48</v>
      </c>
    </row>
    <row r="459" spans="1:5" ht="14.4" x14ac:dyDescent="0.55000000000000004">
      <c r="A459" s="290" t="s">
        <v>910</v>
      </c>
      <c r="B459" s="291">
        <v>213</v>
      </c>
      <c r="D459" s="290" t="s">
        <v>7032</v>
      </c>
      <c r="E459" s="292">
        <v>213</v>
      </c>
    </row>
    <row r="460" spans="1:5" ht="14.4" x14ac:dyDescent="0.55000000000000004">
      <c r="A460" s="290" t="s">
        <v>911</v>
      </c>
      <c r="B460" s="291">
        <v>12560</v>
      </c>
      <c r="D460" s="290" t="s">
        <v>7033</v>
      </c>
      <c r="E460" s="292">
        <v>12560</v>
      </c>
    </row>
    <row r="461" spans="1:5" ht="14.4" x14ac:dyDescent="0.55000000000000004">
      <c r="A461" s="290" t="s">
        <v>912</v>
      </c>
      <c r="B461" s="291">
        <v>781</v>
      </c>
      <c r="D461" s="290" t="s">
        <v>7034</v>
      </c>
      <c r="E461" s="292">
        <v>781</v>
      </c>
    </row>
    <row r="462" spans="1:5" ht="14.4" x14ac:dyDescent="0.55000000000000004">
      <c r="A462" s="290" t="s">
        <v>913</v>
      </c>
      <c r="B462" s="291">
        <v>151</v>
      </c>
      <c r="D462" s="290" t="s">
        <v>7035</v>
      </c>
      <c r="E462" s="292">
        <v>151</v>
      </c>
    </row>
    <row r="463" spans="1:5" ht="14.4" x14ac:dyDescent="0.55000000000000004">
      <c r="A463" s="290" t="s">
        <v>914</v>
      </c>
      <c r="B463" s="291">
        <v>7990</v>
      </c>
      <c r="D463" s="290" t="s">
        <v>7036</v>
      </c>
      <c r="E463" s="292">
        <v>7990</v>
      </c>
    </row>
    <row r="464" spans="1:5" ht="14.4" x14ac:dyDescent="0.55000000000000004">
      <c r="A464" s="290" t="s">
        <v>4015</v>
      </c>
      <c r="B464" s="291">
        <v>290</v>
      </c>
      <c r="D464" s="290" t="s">
        <v>10455</v>
      </c>
      <c r="E464" s="292">
        <v>290</v>
      </c>
    </row>
    <row r="465" spans="1:5" ht="14.4" x14ac:dyDescent="0.55000000000000004">
      <c r="A465" s="290" t="s">
        <v>915</v>
      </c>
      <c r="B465" s="291">
        <v>1053</v>
      </c>
      <c r="D465" s="290" t="s">
        <v>7037</v>
      </c>
      <c r="E465" s="292">
        <v>1053</v>
      </c>
    </row>
    <row r="466" spans="1:5" ht="14.4" x14ac:dyDescent="0.55000000000000004">
      <c r="A466" s="290" t="s">
        <v>916</v>
      </c>
      <c r="B466" s="291">
        <v>18983</v>
      </c>
      <c r="D466" s="290" t="s">
        <v>7038</v>
      </c>
      <c r="E466" s="292">
        <v>18983</v>
      </c>
    </row>
    <row r="467" spans="1:5" ht="14.4" x14ac:dyDescent="0.55000000000000004">
      <c r="A467" s="290" t="s">
        <v>917</v>
      </c>
      <c r="B467" s="291">
        <v>1859</v>
      </c>
      <c r="D467" s="290" t="s">
        <v>7039</v>
      </c>
      <c r="E467" s="292">
        <v>1859</v>
      </c>
    </row>
    <row r="468" spans="1:5" ht="14.4" x14ac:dyDescent="0.55000000000000004">
      <c r="A468" s="290" t="s">
        <v>918</v>
      </c>
      <c r="B468" s="291">
        <v>765</v>
      </c>
      <c r="D468" s="290" t="s">
        <v>7040</v>
      </c>
      <c r="E468" s="292">
        <v>765</v>
      </c>
    </row>
    <row r="469" spans="1:5" ht="14.4" x14ac:dyDescent="0.55000000000000004">
      <c r="A469" s="290" t="s">
        <v>919</v>
      </c>
      <c r="B469" s="291">
        <v>45754</v>
      </c>
      <c r="D469" s="290" t="s">
        <v>7041</v>
      </c>
      <c r="E469" s="292">
        <v>45754</v>
      </c>
    </row>
    <row r="470" spans="1:5" ht="14.4" x14ac:dyDescent="0.55000000000000004">
      <c r="A470" s="290" t="s">
        <v>920</v>
      </c>
      <c r="B470" s="291">
        <v>8365</v>
      </c>
      <c r="D470" s="290" t="s">
        <v>7042</v>
      </c>
      <c r="E470" s="292">
        <v>8365</v>
      </c>
    </row>
    <row r="471" spans="1:5" ht="14.4" x14ac:dyDescent="0.55000000000000004">
      <c r="A471" s="290" t="s">
        <v>921</v>
      </c>
      <c r="B471" s="291">
        <v>771</v>
      </c>
      <c r="D471" s="290" t="s">
        <v>7043</v>
      </c>
      <c r="E471" s="292">
        <v>771</v>
      </c>
    </row>
    <row r="472" spans="1:5" ht="14.4" x14ac:dyDescent="0.55000000000000004">
      <c r="A472" s="290" t="s">
        <v>922</v>
      </c>
      <c r="B472" s="291">
        <v>908</v>
      </c>
      <c r="D472" s="290" t="s">
        <v>7044</v>
      </c>
      <c r="E472" s="292">
        <v>908</v>
      </c>
    </row>
    <row r="473" spans="1:5" ht="14.4" x14ac:dyDescent="0.55000000000000004">
      <c r="A473" s="290" t="s">
        <v>923</v>
      </c>
      <c r="B473" s="291">
        <v>348</v>
      </c>
      <c r="D473" s="290" t="s">
        <v>7045</v>
      </c>
      <c r="E473" s="292">
        <v>348</v>
      </c>
    </row>
    <row r="474" spans="1:5" ht="14.4" x14ac:dyDescent="0.55000000000000004">
      <c r="A474" s="290" t="s">
        <v>924</v>
      </c>
      <c r="B474" s="291">
        <v>21572</v>
      </c>
      <c r="D474" s="290" t="s">
        <v>7046</v>
      </c>
      <c r="E474" s="292">
        <v>21572</v>
      </c>
    </row>
    <row r="475" spans="1:5" ht="14.4" x14ac:dyDescent="0.55000000000000004">
      <c r="A475" s="290" t="s">
        <v>925</v>
      </c>
      <c r="B475" s="291">
        <v>651</v>
      </c>
      <c r="D475" s="290" t="s">
        <v>7047</v>
      </c>
      <c r="E475" s="292">
        <v>651</v>
      </c>
    </row>
    <row r="476" spans="1:5" ht="14.4" x14ac:dyDescent="0.55000000000000004">
      <c r="A476" s="290" t="s">
        <v>926</v>
      </c>
      <c r="B476" s="291">
        <v>64254.09</v>
      </c>
      <c r="D476" s="290" t="s">
        <v>7048</v>
      </c>
      <c r="E476" s="292">
        <v>64254.09</v>
      </c>
    </row>
    <row r="477" spans="1:5" ht="14.4" x14ac:dyDescent="0.55000000000000004">
      <c r="A477" s="290" t="s">
        <v>927</v>
      </c>
      <c r="B477" s="291">
        <v>11344.16</v>
      </c>
      <c r="D477" s="290" t="s">
        <v>7049</v>
      </c>
      <c r="E477" s="292">
        <v>11344.16</v>
      </c>
    </row>
    <row r="478" spans="1:5" ht="14.4" x14ac:dyDescent="0.55000000000000004">
      <c r="A478" s="290" t="s">
        <v>928</v>
      </c>
      <c r="B478" s="291">
        <v>1692</v>
      </c>
      <c r="D478" s="290" t="s">
        <v>7050</v>
      </c>
      <c r="E478" s="292">
        <v>1692</v>
      </c>
    </row>
    <row r="479" spans="1:5" ht="14.4" x14ac:dyDescent="0.55000000000000004">
      <c r="A479" s="290" t="s">
        <v>4016</v>
      </c>
      <c r="B479" s="291">
        <v>1723.86</v>
      </c>
      <c r="D479" s="290" t="s">
        <v>7051</v>
      </c>
      <c r="E479" s="292">
        <v>1723.86</v>
      </c>
    </row>
    <row r="480" spans="1:5" ht="14.4" x14ac:dyDescent="0.55000000000000004">
      <c r="A480" s="290" t="s">
        <v>929</v>
      </c>
      <c r="B480" s="291">
        <v>775</v>
      </c>
      <c r="D480" s="290" t="s">
        <v>7052</v>
      </c>
      <c r="E480" s="292">
        <v>775</v>
      </c>
    </row>
    <row r="481" spans="1:5" ht="14.4" x14ac:dyDescent="0.55000000000000004">
      <c r="A481" s="290" t="s">
        <v>930</v>
      </c>
      <c r="B481" s="291">
        <v>22003</v>
      </c>
      <c r="D481" s="290" t="s">
        <v>7053</v>
      </c>
      <c r="E481" s="292">
        <v>22003</v>
      </c>
    </row>
    <row r="482" spans="1:5" ht="14.4" x14ac:dyDescent="0.55000000000000004">
      <c r="A482" s="290" t="s">
        <v>931</v>
      </c>
      <c r="B482" s="291">
        <v>3794.2</v>
      </c>
      <c r="D482" s="290" t="s">
        <v>7054</v>
      </c>
      <c r="E482" s="292">
        <v>3794.2</v>
      </c>
    </row>
    <row r="483" spans="1:5" ht="14.4" x14ac:dyDescent="0.55000000000000004">
      <c r="A483" s="290" t="s">
        <v>932</v>
      </c>
      <c r="B483" s="291">
        <v>15771.31</v>
      </c>
      <c r="D483" s="290" t="s">
        <v>7055</v>
      </c>
      <c r="E483" s="292">
        <v>15771.31</v>
      </c>
    </row>
    <row r="484" spans="1:5" ht="14.4" x14ac:dyDescent="0.55000000000000004">
      <c r="A484" s="290" t="s">
        <v>933</v>
      </c>
      <c r="B484" s="291">
        <v>398</v>
      </c>
      <c r="D484" s="290" t="s">
        <v>7056</v>
      </c>
      <c r="E484" s="292">
        <v>398</v>
      </c>
    </row>
    <row r="485" spans="1:5" ht="14.4" x14ac:dyDescent="0.55000000000000004">
      <c r="A485" s="290" t="s">
        <v>934</v>
      </c>
      <c r="B485" s="291">
        <v>4782</v>
      </c>
      <c r="D485" s="290" t="s">
        <v>7057</v>
      </c>
      <c r="E485" s="292">
        <v>4782</v>
      </c>
    </row>
    <row r="486" spans="1:5" ht="14.4" x14ac:dyDescent="0.55000000000000004">
      <c r="A486" s="290" t="s">
        <v>935</v>
      </c>
      <c r="B486" s="291">
        <v>30737</v>
      </c>
      <c r="D486" s="290" t="s">
        <v>7058</v>
      </c>
      <c r="E486" s="292">
        <v>30737</v>
      </c>
    </row>
    <row r="487" spans="1:5" ht="14.4" x14ac:dyDescent="0.55000000000000004">
      <c r="A487" s="290" t="s">
        <v>936</v>
      </c>
      <c r="B487" s="291">
        <v>7875</v>
      </c>
      <c r="D487" s="290" t="s">
        <v>7059</v>
      </c>
      <c r="E487" s="292">
        <v>7875</v>
      </c>
    </row>
    <row r="488" spans="1:5" ht="14.4" x14ac:dyDescent="0.55000000000000004">
      <c r="A488" s="290" t="s">
        <v>937</v>
      </c>
      <c r="B488" s="291">
        <v>3395.84</v>
      </c>
      <c r="D488" s="290" t="s">
        <v>7060</v>
      </c>
      <c r="E488" s="292">
        <v>3395.84</v>
      </c>
    </row>
    <row r="489" spans="1:5" ht="14.4" x14ac:dyDescent="0.55000000000000004">
      <c r="A489" s="290" t="s">
        <v>938</v>
      </c>
      <c r="B489" s="291">
        <v>17257.34</v>
      </c>
      <c r="D489" s="290" t="s">
        <v>7061</v>
      </c>
      <c r="E489" s="292">
        <v>17257.34</v>
      </c>
    </row>
    <row r="490" spans="1:5" ht="14.4" x14ac:dyDescent="0.55000000000000004">
      <c r="A490" s="290" t="s">
        <v>939</v>
      </c>
      <c r="B490" s="291">
        <v>4086</v>
      </c>
      <c r="D490" s="290" t="s">
        <v>7062</v>
      </c>
      <c r="E490" s="292">
        <v>4086</v>
      </c>
    </row>
    <row r="491" spans="1:5" ht="14.4" x14ac:dyDescent="0.55000000000000004">
      <c r="A491" s="290" t="s">
        <v>940</v>
      </c>
      <c r="B491" s="291">
        <v>17046</v>
      </c>
      <c r="D491" s="290" t="s">
        <v>7063</v>
      </c>
      <c r="E491" s="292">
        <v>17046</v>
      </c>
    </row>
    <row r="492" spans="1:5" ht="14.4" x14ac:dyDescent="0.55000000000000004">
      <c r="A492" s="290" t="s">
        <v>941</v>
      </c>
      <c r="B492" s="291">
        <v>943</v>
      </c>
      <c r="D492" s="290" t="s">
        <v>7064</v>
      </c>
      <c r="E492" s="292">
        <v>943</v>
      </c>
    </row>
    <row r="493" spans="1:5" ht="14.4" x14ac:dyDescent="0.55000000000000004">
      <c r="A493" s="290" t="s">
        <v>942</v>
      </c>
      <c r="B493" s="291">
        <v>6074</v>
      </c>
      <c r="D493" s="290" t="s">
        <v>7065</v>
      </c>
      <c r="E493" s="292">
        <v>6074</v>
      </c>
    </row>
    <row r="494" spans="1:5" ht="14.4" x14ac:dyDescent="0.55000000000000004">
      <c r="A494" s="290" t="s">
        <v>943</v>
      </c>
      <c r="B494" s="291">
        <v>367</v>
      </c>
      <c r="D494" s="290" t="s">
        <v>7066</v>
      </c>
      <c r="E494" s="292">
        <v>367</v>
      </c>
    </row>
    <row r="495" spans="1:5" ht="14.4" x14ac:dyDescent="0.55000000000000004">
      <c r="A495" s="290" t="s">
        <v>944</v>
      </c>
      <c r="B495" s="291">
        <v>2463.46</v>
      </c>
      <c r="D495" s="290" t="s">
        <v>7067</v>
      </c>
      <c r="E495" s="292">
        <v>2463.46</v>
      </c>
    </row>
    <row r="496" spans="1:5" ht="14.4" x14ac:dyDescent="0.55000000000000004">
      <c r="A496" s="290" t="s">
        <v>945</v>
      </c>
      <c r="B496" s="291">
        <v>27757.83</v>
      </c>
      <c r="D496" s="290" t="s">
        <v>7068</v>
      </c>
      <c r="E496" s="292">
        <v>27757.83</v>
      </c>
    </row>
    <row r="497" spans="1:5" ht="14.4" x14ac:dyDescent="0.55000000000000004">
      <c r="A497" s="290" t="s">
        <v>946</v>
      </c>
      <c r="B497" s="291">
        <v>1899</v>
      </c>
      <c r="D497" s="290" t="s">
        <v>7069</v>
      </c>
      <c r="E497" s="292">
        <v>1899</v>
      </c>
    </row>
    <row r="498" spans="1:5" ht="14.4" x14ac:dyDescent="0.55000000000000004">
      <c r="A498" s="290" t="s">
        <v>947</v>
      </c>
      <c r="B498" s="291">
        <v>4196.95</v>
      </c>
      <c r="D498" s="290" t="s">
        <v>7070</v>
      </c>
      <c r="E498" s="292">
        <v>4196.95</v>
      </c>
    </row>
    <row r="499" spans="1:5" ht="14.4" x14ac:dyDescent="0.55000000000000004">
      <c r="A499" s="290" t="s">
        <v>948</v>
      </c>
      <c r="B499" s="291">
        <v>172</v>
      </c>
      <c r="D499" s="290" t="s">
        <v>7071</v>
      </c>
      <c r="E499" s="292">
        <v>172</v>
      </c>
    </row>
    <row r="500" spans="1:5" ht="14.4" x14ac:dyDescent="0.55000000000000004">
      <c r="A500" s="290" t="s">
        <v>949</v>
      </c>
      <c r="B500" s="291">
        <v>5480</v>
      </c>
      <c r="D500" s="290" t="s">
        <v>7072</v>
      </c>
      <c r="E500" s="292">
        <v>5480</v>
      </c>
    </row>
    <row r="501" spans="1:5" ht="14.4" x14ac:dyDescent="0.55000000000000004">
      <c r="A501" s="290" t="s">
        <v>950</v>
      </c>
      <c r="B501" s="291">
        <v>26313.88</v>
      </c>
      <c r="D501" s="290" t="s">
        <v>7073</v>
      </c>
      <c r="E501" s="292">
        <v>26313.88</v>
      </c>
    </row>
    <row r="502" spans="1:5" ht="14.4" x14ac:dyDescent="0.55000000000000004">
      <c r="A502" s="290" t="s">
        <v>951</v>
      </c>
      <c r="B502" s="291">
        <v>201028</v>
      </c>
      <c r="D502" s="290" t="s">
        <v>7074</v>
      </c>
      <c r="E502" s="292">
        <v>201028</v>
      </c>
    </row>
    <row r="503" spans="1:5" ht="14.4" x14ac:dyDescent="0.55000000000000004">
      <c r="A503" s="290" t="s">
        <v>952</v>
      </c>
      <c r="B503" s="291">
        <v>73</v>
      </c>
      <c r="D503" s="290" t="s">
        <v>7075</v>
      </c>
      <c r="E503" s="292">
        <v>73</v>
      </c>
    </row>
    <row r="504" spans="1:5" ht="14.4" x14ac:dyDescent="0.55000000000000004">
      <c r="A504" s="290" t="s">
        <v>953</v>
      </c>
      <c r="B504" s="291">
        <v>9189.98</v>
      </c>
      <c r="D504" s="290" t="s">
        <v>7076</v>
      </c>
      <c r="E504" s="292">
        <v>9189.98</v>
      </c>
    </row>
    <row r="505" spans="1:5" ht="14.4" x14ac:dyDescent="0.55000000000000004">
      <c r="A505" s="290" t="s">
        <v>954</v>
      </c>
      <c r="B505" s="291">
        <v>5811.59</v>
      </c>
      <c r="D505" s="290" t="s">
        <v>7077</v>
      </c>
      <c r="E505" s="292">
        <v>5811.59</v>
      </c>
    </row>
    <row r="506" spans="1:5" ht="14.4" x14ac:dyDescent="0.55000000000000004">
      <c r="A506" s="290" t="s">
        <v>955</v>
      </c>
      <c r="B506" s="291">
        <v>4413</v>
      </c>
      <c r="D506" s="290" t="s">
        <v>7078</v>
      </c>
      <c r="E506" s="292">
        <v>4413</v>
      </c>
    </row>
    <row r="507" spans="1:5" ht="14.4" x14ac:dyDescent="0.55000000000000004">
      <c r="A507" s="290" t="s">
        <v>956</v>
      </c>
      <c r="B507" s="291">
        <v>413</v>
      </c>
      <c r="D507" s="290" t="s">
        <v>7079</v>
      </c>
      <c r="E507" s="292">
        <v>413</v>
      </c>
    </row>
    <row r="508" spans="1:5" ht="14.4" x14ac:dyDescent="0.55000000000000004">
      <c r="A508" s="290" t="s">
        <v>957</v>
      </c>
      <c r="B508" s="291">
        <v>459</v>
      </c>
      <c r="D508" s="290" t="s">
        <v>7080</v>
      </c>
      <c r="E508" s="292">
        <v>459</v>
      </c>
    </row>
    <row r="509" spans="1:5" ht="14.4" x14ac:dyDescent="0.55000000000000004">
      <c r="A509" s="290" t="s">
        <v>958</v>
      </c>
      <c r="B509" s="291">
        <v>10916.78</v>
      </c>
      <c r="D509" s="290" t="s">
        <v>7081</v>
      </c>
      <c r="E509" s="292">
        <v>10916.78</v>
      </c>
    </row>
    <row r="510" spans="1:5" ht="14.4" x14ac:dyDescent="0.55000000000000004">
      <c r="A510" s="290" t="s">
        <v>959</v>
      </c>
      <c r="B510" s="291">
        <v>61641.67</v>
      </c>
      <c r="D510" s="290" t="s">
        <v>7082</v>
      </c>
      <c r="E510" s="292">
        <v>61641.67</v>
      </c>
    </row>
    <row r="511" spans="1:5" ht="14.4" x14ac:dyDescent="0.55000000000000004">
      <c r="A511" s="290" t="s">
        <v>960</v>
      </c>
      <c r="B511" s="291">
        <v>1236</v>
      </c>
      <c r="D511" s="290" t="s">
        <v>7083</v>
      </c>
      <c r="E511" s="292">
        <v>1236</v>
      </c>
    </row>
    <row r="512" spans="1:5" ht="14.4" x14ac:dyDescent="0.55000000000000004">
      <c r="A512" s="290" t="s">
        <v>961</v>
      </c>
      <c r="B512" s="291">
        <v>6106</v>
      </c>
      <c r="D512" s="290" t="s">
        <v>7084</v>
      </c>
      <c r="E512" s="292">
        <v>6106</v>
      </c>
    </row>
    <row r="513" spans="1:5" ht="14.4" x14ac:dyDescent="0.55000000000000004">
      <c r="A513" s="290" t="s">
        <v>962</v>
      </c>
      <c r="B513" s="291">
        <v>991</v>
      </c>
      <c r="D513" s="290" t="s">
        <v>7085</v>
      </c>
      <c r="E513" s="292">
        <v>991</v>
      </c>
    </row>
    <row r="514" spans="1:5" ht="14.4" x14ac:dyDescent="0.55000000000000004">
      <c r="A514" s="290" t="s">
        <v>963</v>
      </c>
      <c r="B514" s="291">
        <v>898.7</v>
      </c>
      <c r="D514" s="290" t="s">
        <v>7086</v>
      </c>
      <c r="E514" s="292">
        <v>898.7</v>
      </c>
    </row>
    <row r="515" spans="1:5" ht="14.4" x14ac:dyDescent="0.55000000000000004">
      <c r="A515" s="290" t="s">
        <v>964</v>
      </c>
      <c r="B515" s="291">
        <v>1186</v>
      </c>
      <c r="D515" s="290" t="s">
        <v>7087</v>
      </c>
      <c r="E515" s="292">
        <v>1186</v>
      </c>
    </row>
    <row r="516" spans="1:5" ht="14.4" x14ac:dyDescent="0.55000000000000004">
      <c r="A516" s="290" t="s">
        <v>965</v>
      </c>
      <c r="B516" s="291">
        <v>2955</v>
      </c>
      <c r="D516" s="290" t="s">
        <v>7088</v>
      </c>
      <c r="E516" s="292">
        <v>2955</v>
      </c>
    </row>
    <row r="517" spans="1:5" ht="14.4" x14ac:dyDescent="0.55000000000000004">
      <c r="A517" s="290" t="s">
        <v>966</v>
      </c>
      <c r="B517" s="291">
        <v>680</v>
      </c>
      <c r="D517" s="290" t="s">
        <v>7089</v>
      </c>
      <c r="E517" s="292">
        <v>680</v>
      </c>
    </row>
    <row r="518" spans="1:5" ht="14.4" x14ac:dyDescent="0.55000000000000004">
      <c r="A518" s="290" t="s">
        <v>967</v>
      </c>
      <c r="B518" s="291">
        <v>657</v>
      </c>
      <c r="D518" s="290" t="s">
        <v>7090</v>
      </c>
      <c r="E518" s="292">
        <v>657</v>
      </c>
    </row>
    <row r="519" spans="1:5" ht="14.4" x14ac:dyDescent="0.55000000000000004">
      <c r="A519" s="290" t="s">
        <v>968</v>
      </c>
      <c r="B519" s="291">
        <v>622</v>
      </c>
      <c r="D519" s="290" t="s">
        <v>7091</v>
      </c>
      <c r="E519" s="292">
        <v>622</v>
      </c>
    </row>
    <row r="520" spans="1:5" ht="14.4" x14ac:dyDescent="0.55000000000000004">
      <c r="A520" s="290" t="s">
        <v>969</v>
      </c>
      <c r="B520" s="291">
        <v>222</v>
      </c>
      <c r="D520" s="290" t="s">
        <v>7092</v>
      </c>
      <c r="E520" s="292">
        <v>222</v>
      </c>
    </row>
    <row r="521" spans="1:5" ht="14.4" x14ac:dyDescent="0.55000000000000004">
      <c r="A521" s="290" t="s">
        <v>970</v>
      </c>
      <c r="B521" s="291">
        <v>2649</v>
      </c>
      <c r="D521" s="290" t="s">
        <v>7093</v>
      </c>
      <c r="E521" s="292">
        <v>2649</v>
      </c>
    </row>
    <row r="522" spans="1:5" ht="14.4" x14ac:dyDescent="0.55000000000000004">
      <c r="A522" s="290" t="s">
        <v>971</v>
      </c>
      <c r="B522" s="291">
        <v>7548.67</v>
      </c>
      <c r="D522" s="290" t="s">
        <v>7094</v>
      </c>
      <c r="E522" s="292">
        <v>7548.67</v>
      </c>
    </row>
    <row r="523" spans="1:5" ht="14.4" x14ac:dyDescent="0.55000000000000004">
      <c r="A523" s="290" t="s">
        <v>972</v>
      </c>
      <c r="B523" s="291">
        <v>3418.51</v>
      </c>
      <c r="D523" s="290" t="s">
        <v>7095</v>
      </c>
      <c r="E523" s="292">
        <v>3418.51</v>
      </c>
    </row>
    <row r="524" spans="1:5" ht="14.4" x14ac:dyDescent="0.55000000000000004">
      <c r="A524" s="290" t="s">
        <v>973</v>
      </c>
      <c r="B524" s="291">
        <v>258</v>
      </c>
      <c r="D524" s="290" t="s">
        <v>7096</v>
      </c>
      <c r="E524" s="292">
        <v>258</v>
      </c>
    </row>
    <row r="525" spans="1:5" ht="14.4" x14ac:dyDescent="0.55000000000000004">
      <c r="A525" s="290" t="s">
        <v>974</v>
      </c>
      <c r="B525" s="291">
        <v>13771.33</v>
      </c>
      <c r="D525" s="290" t="s">
        <v>7097</v>
      </c>
      <c r="E525" s="292">
        <v>13771.33</v>
      </c>
    </row>
    <row r="526" spans="1:5" ht="14.4" x14ac:dyDescent="0.55000000000000004">
      <c r="A526" s="290" t="s">
        <v>975</v>
      </c>
      <c r="B526" s="291">
        <v>753</v>
      </c>
      <c r="D526" s="290" t="s">
        <v>7098</v>
      </c>
      <c r="E526" s="292">
        <v>753</v>
      </c>
    </row>
    <row r="527" spans="1:5" ht="14.4" x14ac:dyDescent="0.55000000000000004">
      <c r="A527" s="290" t="s">
        <v>976</v>
      </c>
      <c r="B527" s="291">
        <v>59993</v>
      </c>
      <c r="D527" s="290" t="s">
        <v>7099</v>
      </c>
      <c r="E527" s="292">
        <v>59993</v>
      </c>
    </row>
    <row r="528" spans="1:5" ht="14.4" x14ac:dyDescent="0.55000000000000004">
      <c r="A528" s="290" t="s">
        <v>977</v>
      </c>
      <c r="B528" s="291">
        <v>4211</v>
      </c>
      <c r="D528" s="290" t="s">
        <v>7100</v>
      </c>
      <c r="E528" s="292">
        <v>4211</v>
      </c>
    </row>
    <row r="529" spans="1:5" ht="14.4" x14ac:dyDescent="0.55000000000000004">
      <c r="A529" s="290" t="s">
        <v>978</v>
      </c>
      <c r="B529" s="291">
        <v>458</v>
      </c>
      <c r="D529" s="290" t="s">
        <v>7101</v>
      </c>
      <c r="E529" s="292">
        <v>458</v>
      </c>
    </row>
    <row r="530" spans="1:5" ht="14.4" x14ac:dyDescent="0.55000000000000004">
      <c r="A530" s="290" t="s">
        <v>979</v>
      </c>
      <c r="B530" s="291">
        <v>3296</v>
      </c>
      <c r="D530" s="290" t="s">
        <v>7102</v>
      </c>
      <c r="E530" s="292">
        <v>3296</v>
      </c>
    </row>
    <row r="531" spans="1:5" ht="14.4" x14ac:dyDescent="0.55000000000000004">
      <c r="A531" s="290" t="s">
        <v>980</v>
      </c>
      <c r="B531" s="291">
        <v>12745.98</v>
      </c>
      <c r="D531" s="290" t="s">
        <v>7103</v>
      </c>
      <c r="E531" s="292">
        <v>12745.98</v>
      </c>
    </row>
    <row r="532" spans="1:5" ht="14.4" x14ac:dyDescent="0.55000000000000004">
      <c r="A532" s="290" t="s">
        <v>981</v>
      </c>
      <c r="B532" s="291">
        <v>981</v>
      </c>
      <c r="D532" s="290" t="s">
        <v>7104</v>
      </c>
      <c r="E532" s="292">
        <v>981</v>
      </c>
    </row>
    <row r="533" spans="1:5" ht="14.4" x14ac:dyDescent="0.55000000000000004">
      <c r="A533" s="290" t="s">
        <v>982</v>
      </c>
      <c r="B533" s="291">
        <v>5672</v>
      </c>
      <c r="D533" s="290" t="s">
        <v>7105</v>
      </c>
      <c r="E533" s="292">
        <v>5672</v>
      </c>
    </row>
    <row r="534" spans="1:5" ht="14.4" x14ac:dyDescent="0.55000000000000004">
      <c r="A534" s="290" t="s">
        <v>983</v>
      </c>
      <c r="B534" s="291">
        <v>177382</v>
      </c>
      <c r="D534" s="290" t="s">
        <v>7106</v>
      </c>
      <c r="E534" s="292">
        <v>177382</v>
      </c>
    </row>
    <row r="535" spans="1:5" ht="14.4" x14ac:dyDescent="0.55000000000000004">
      <c r="A535" s="290" t="s">
        <v>984</v>
      </c>
      <c r="B535" s="291">
        <v>659</v>
      </c>
      <c r="D535" s="290" t="s">
        <v>7107</v>
      </c>
      <c r="E535" s="292">
        <v>659</v>
      </c>
    </row>
    <row r="536" spans="1:5" ht="14.4" x14ac:dyDescent="0.55000000000000004">
      <c r="A536" s="290" t="s">
        <v>985</v>
      </c>
      <c r="B536" s="291">
        <v>5599</v>
      </c>
      <c r="D536" s="290" t="s">
        <v>7108</v>
      </c>
      <c r="E536" s="292">
        <v>5599</v>
      </c>
    </row>
    <row r="537" spans="1:5" ht="14.4" x14ac:dyDescent="0.55000000000000004">
      <c r="A537" s="290" t="s">
        <v>986</v>
      </c>
      <c r="B537" s="291">
        <v>2261</v>
      </c>
      <c r="D537" s="290" t="s">
        <v>7109</v>
      </c>
      <c r="E537" s="292">
        <v>2261</v>
      </c>
    </row>
    <row r="538" spans="1:5" ht="14.4" x14ac:dyDescent="0.55000000000000004">
      <c r="A538" s="290" t="s">
        <v>987</v>
      </c>
      <c r="B538" s="291">
        <v>3269.99</v>
      </c>
      <c r="D538" s="290" t="s">
        <v>7110</v>
      </c>
      <c r="E538" s="292">
        <v>3269.99</v>
      </c>
    </row>
    <row r="539" spans="1:5" ht="14.4" x14ac:dyDescent="0.55000000000000004">
      <c r="A539" s="290" t="s">
        <v>988</v>
      </c>
      <c r="B539" s="291">
        <v>1842</v>
      </c>
      <c r="D539" s="290" t="s">
        <v>7111</v>
      </c>
      <c r="E539" s="292">
        <v>1842</v>
      </c>
    </row>
    <row r="540" spans="1:5" ht="14.4" x14ac:dyDescent="0.55000000000000004">
      <c r="A540" s="290" t="s">
        <v>989</v>
      </c>
      <c r="B540" s="291">
        <v>4196</v>
      </c>
      <c r="D540" s="290" t="s">
        <v>7112</v>
      </c>
      <c r="E540" s="292">
        <v>4196</v>
      </c>
    </row>
    <row r="541" spans="1:5" ht="14.4" x14ac:dyDescent="0.55000000000000004">
      <c r="A541" s="290" t="s">
        <v>990</v>
      </c>
      <c r="B541" s="291">
        <v>769</v>
      </c>
      <c r="D541" s="290" t="s">
        <v>7113</v>
      </c>
      <c r="E541" s="292">
        <v>769</v>
      </c>
    </row>
    <row r="542" spans="1:5" ht="14.4" x14ac:dyDescent="0.55000000000000004">
      <c r="A542" s="290" t="s">
        <v>991</v>
      </c>
      <c r="B542" s="291">
        <v>4555</v>
      </c>
      <c r="D542" s="290" t="s">
        <v>7114</v>
      </c>
      <c r="E542" s="292">
        <v>4555</v>
      </c>
    </row>
    <row r="543" spans="1:5" ht="14.4" x14ac:dyDescent="0.55000000000000004">
      <c r="A543" s="290" t="s">
        <v>992</v>
      </c>
      <c r="B543" s="291">
        <v>1502.12</v>
      </c>
      <c r="D543" s="290" t="s">
        <v>7115</v>
      </c>
      <c r="E543" s="292">
        <v>1502.12</v>
      </c>
    </row>
    <row r="544" spans="1:5" ht="14.4" x14ac:dyDescent="0.55000000000000004">
      <c r="A544" s="290" t="s">
        <v>993</v>
      </c>
      <c r="B544" s="291">
        <v>429</v>
      </c>
      <c r="D544" s="290" t="s">
        <v>7116</v>
      </c>
      <c r="E544" s="292">
        <v>429</v>
      </c>
    </row>
    <row r="545" spans="1:5" ht="14.4" x14ac:dyDescent="0.55000000000000004">
      <c r="A545" s="290" t="s">
        <v>994</v>
      </c>
      <c r="B545" s="291">
        <v>39791</v>
      </c>
      <c r="D545" s="290" t="s">
        <v>7117</v>
      </c>
      <c r="E545" s="292">
        <v>39791</v>
      </c>
    </row>
    <row r="546" spans="1:5" ht="14.4" x14ac:dyDescent="0.55000000000000004">
      <c r="A546" s="290" t="s">
        <v>995</v>
      </c>
      <c r="B546" s="291">
        <v>482.17</v>
      </c>
      <c r="D546" s="290" t="s">
        <v>7118</v>
      </c>
      <c r="E546" s="292">
        <v>482.17</v>
      </c>
    </row>
    <row r="547" spans="1:5" ht="14.4" x14ac:dyDescent="0.55000000000000004">
      <c r="A547" s="290" t="s">
        <v>996</v>
      </c>
      <c r="B547" s="291">
        <v>13133.65</v>
      </c>
      <c r="D547" s="290" t="s">
        <v>7119</v>
      </c>
      <c r="E547" s="292">
        <v>13133.65</v>
      </c>
    </row>
    <row r="548" spans="1:5" ht="14.4" x14ac:dyDescent="0.55000000000000004">
      <c r="A548" s="290" t="s">
        <v>997</v>
      </c>
      <c r="B548" s="291">
        <v>609</v>
      </c>
      <c r="D548" s="290" t="s">
        <v>7120</v>
      </c>
      <c r="E548" s="292">
        <v>609</v>
      </c>
    </row>
    <row r="549" spans="1:5" ht="14.4" x14ac:dyDescent="0.55000000000000004">
      <c r="A549" s="290" t="s">
        <v>998</v>
      </c>
      <c r="B549" s="291">
        <v>26043.95</v>
      </c>
      <c r="D549" s="290" t="s">
        <v>7121</v>
      </c>
      <c r="E549" s="292">
        <v>26043.95</v>
      </c>
    </row>
    <row r="550" spans="1:5" ht="14.4" x14ac:dyDescent="0.55000000000000004">
      <c r="A550" s="290" t="s">
        <v>999</v>
      </c>
      <c r="B550" s="291">
        <v>386</v>
      </c>
      <c r="D550" s="290" t="s">
        <v>7122</v>
      </c>
      <c r="E550" s="292">
        <v>386</v>
      </c>
    </row>
    <row r="551" spans="1:5" ht="14.4" x14ac:dyDescent="0.55000000000000004">
      <c r="A551" s="290" t="s">
        <v>1000</v>
      </c>
      <c r="B551" s="291">
        <v>632</v>
      </c>
      <c r="D551" s="290" t="s">
        <v>7123</v>
      </c>
      <c r="E551" s="292">
        <v>632</v>
      </c>
    </row>
    <row r="552" spans="1:5" ht="14.4" x14ac:dyDescent="0.55000000000000004">
      <c r="A552" s="290" t="s">
        <v>1001</v>
      </c>
      <c r="B552" s="291">
        <v>3441.46</v>
      </c>
      <c r="D552" s="290" t="s">
        <v>7124</v>
      </c>
      <c r="E552" s="292">
        <v>3441.46</v>
      </c>
    </row>
    <row r="553" spans="1:5" ht="14.4" x14ac:dyDescent="0.55000000000000004">
      <c r="A553" s="290" t="s">
        <v>1002</v>
      </c>
      <c r="B553" s="291">
        <v>17166</v>
      </c>
      <c r="D553" s="290" t="s">
        <v>7125</v>
      </c>
      <c r="E553" s="292">
        <v>17166</v>
      </c>
    </row>
    <row r="554" spans="1:5" ht="14.4" x14ac:dyDescent="0.55000000000000004">
      <c r="A554" s="290" t="s">
        <v>1003</v>
      </c>
      <c r="B554" s="291">
        <v>39184.79</v>
      </c>
      <c r="D554" s="290" t="s">
        <v>7126</v>
      </c>
      <c r="E554" s="292">
        <v>39184.79</v>
      </c>
    </row>
    <row r="555" spans="1:5" ht="14.4" x14ac:dyDescent="0.55000000000000004">
      <c r="A555" s="290" t="s">
        <v>1004</v>
      </c>
      <c r="B555" s="291">
        <v>12297.08</v>
      </c>
      <c r="D555" s="290" t="s">
        <v>7127</v>
      </c>
      <c r="E555" s="292">
        <v>12297.08</v>
      </c>
    </row>
    <row r="556" spans="1:5" ht="14.4" x14ac:dyDescent="0.55000000000000004">
      <c r="A556" s="290" t="s">
        <v>1005</v>
      </c>
      <c r="B556" s="291">
        <v>1128</v>
      </c>
      <c r="D556" s="290" t="s">
        <v>7128</v>
      </c>
      <c r="E556" s="292">
        <v>1128</v>
      </c>
    </row>
    <row r="557" spans="1:5" ht="14.4" x14ac:dyDescent="0.55000000000000004">
      <c r="A557" s="290" t="s">
        <v>4017</v>
      </c>
      <c r="B557" s="291">
        <v>1248.8800000000001</v>
      </c>
      <c r="D557" s="290" t="s">
        <v>7129</v>
      </c>
      <c r="E557" s="292">
        <v>1248.8800000000001</v>
      </c>
    </row>
    <row r="558" spans="1:5" ht="14.4" x14ac:dyDescent="0.55000000000000004">
      <c r="A558" s="290" t="s">
        <v>1006</v>
      </c>
      <c r="B558" s="291">
        <v>6378.4</v>
      </c>
      <c r="D558" s="290" t="s">
        <v>7130</v>
      </c>
      <c r="E558" s="292">
        <v>6378.4</v>
      </c>
    </row>
    <row r="559" spans="1:5" ht="14.4" x14ac:dyDescent="0.55000000000000004">
      <c r="A559" s="290" t="s">
        <v>1007</v>
      </c>
      <c r="B559" s="291">
        <v>2672</v>
      </c>
      <c r="D559" s="290" t="s">
        <v>7131</v>
      </c>
      <c r="E559" s="292">
        <v>2672</v>
      </c>
    </row>
    <row r="560" spans="1:5" ht="14.4" x14ac:dyDescent="0.55000000000000004">
      <c r="A560" s="290" t="s">
        <v>1008</v>
      </c>
      <c r="B560" s="291">
        <v>72071</v>
      </c>
      <c r="D560" s="290" t="s">
        <v>7132</v>
      </c>
      <c r="E560" s="292">
        <v>72071</v>
      </c>
    </row>
    <row r="561" spans="1:5" ht="14.4" x14ac:dyDescent="0.55000000000000004">
      <c r="A561" s="290" t="s">
        <v>1009</v>
      </c>
      <c r="B561" s="291">
        <v>1820</v>
      </c>
      <c r="D561" s="290" t="s">
        <v>7133</v>
      </c>
      <c r="E561" s="292">
        <v>1820</v>
      </c>
    </row>
    <row r="562" spans="1:5" ht="14.4" x14ac:dyDescent="0.55000000000000004">
      <c r="A562" s="290" t="s">
        <v>1010</v>
      </c>
      <c r="B562" s="291">
        <v>2083.9299999999998</v>
      </c>
      <c r="D562" s="290" t="s">
        <v>7134</v>
      </c>
      <c r="E562" s="292">
        <v>2083.9299999999998</v>
      </c>
    </row>
    <row r="563" spans="1:5" ht="14.4" x14ac:dyDescent="0.55000000000000004">
      <c r="A563" s="290" t="s">
        <v>1011</v>
      </c>
      <c r="B563" s="291">
        <v>19064</v>
      </c>
      <c r="D563" s="290" t="s">
        <v>7135</v>
      </c>
      <c r="E563" s="292">
        <v>19064</v>
      </c>
    </row>
    <row r="564" spans="1:5" ht="14.4" x14ac:dyDescent="0.55000000000000004">
      <c r="A564" s="290" t="s">
        <v>1012</v>
      </c>
      <c r="B564" s="291">
        <v>614</v>
      </c>
      <c r="D564" s="290" t="s">
        <v>7136</v>
      </c>
      <c r="E564" s="292">
        <v>614</v>
      </c>
    </row>
    <row r="565" spans="1:5" ht="14.4" x14ac:dyDescent="0.55000000000000004">
      <c r="A565" s="290" t="s">
        <v>1013</v>
      </c>
      <c r="B565" s="291">
        <v>493</v>
      </c>
      <c r="D565" s="290" t="s">
        <v>7137</v>
      </c>
      <c r="E565" s="292">
        <v>493</v>
      </c>
    </row>
    <row r="566" spans="1:5" ht="14.4" x14ac:dyDescent="0.55000000000000004">
      <c r="A566" s="290" t="s">
        <v>1014</v>
      </c>
      <c r="B566" s="291">
        <v>323</v>
      </c>
      <c r="D566" s="290" t="s">
        <v>7138</v>
      </c>
      <c r="E566" s="292">
        <v>323</v>
      </c>
    </row>
    <row r="567" spans="1:5" ht="14.4" x14ac:dyDescent="0.55000000000000004">
      <c r="A567" s="290" t="s">
        <v>1015</v>
      </c>
      <c r="B567" s="291">
        <v>114788</v>
      </c>
      <c r="D567" s="290" t="s">
        <v>7139</v>
      </c>
      <c r="E567" s="292">
        <v>114788</v>
      </c>
    </row>
    <row r="568" spans="1:5" ht="14.4" x14ac:dyDescent="0.55000000000000004">
      <c r="A568" s="290" t="s">
        <v>4018</v>
      </c>
      <c r="B568" s="291">
        <v>210</v>
      </c>
      <c r="D568" s="290" t="s">
        <v>7140</v>
      </c>
      <c r="E568" s="292">
        <v>210</v>
      </c>
    </row>
    <row r="569" spans="1:5" ht="14.4" x14ac:dyDescent="0.55000000000000004">
      <c r="A569" s="290" t="s">
        <v>1016</v>
      </c>
      <c r="B569" s="291">
        <v>5816</v>
      </c>
      <c r="D569" s="290" t="s">
        <v>7141</v>
      </c>
      <c r="E569" s="292">
        <v>5816</v>
      </c>
    </row>
    <row r="570" spans="1:5" ht="14.4" x14ac:dyDescent="0.55000000000000004">
      <c r="A570" s="290" t="s">
        <v>1017</v>
      </c>
      <c r="B570" s="291">
        <v>5730</v>
      </c>
      <c r="D570" s="290" t="s">
        <v>7142</v>
      </c>
      <c r="E570" s="292">
        <v>5730</v>
      </c>
    </row>
    <row r="571" spans="1:5" ht="14.4" x14ac:dyDescent="0.55000000000000004">
      <c r="A571" s="290" t="s">
        <v>1018</v>
      </c>
      <c r="B571" s="291">
        <v>808</v>
      </c>
      <c r="D571" s="290" t="s">
        <v>7143</v>
      </c>
      <c r="E571" s="292">
        <v>808</v>
      </c>
    </row>
    <row r="572" spans="1:5" ht="14.4" x14ac:dyDescent="0.55000000000000004">
      <c r="A572" s="290" t="s">
        <v>1019</v>
      </c>
      <c r="B572" s="291">
        <v>12179.23</v>
      </c>
      <c r="D572" s="290" t="s">
        <v>7144</v>
      </c>
      <c r="E572" s="292">
        <v>12179.23</v>
      </c>
    </row>
    <row r="573" spans="1:5" ht="14.4" x14ac:dyDescent="0.55000000000000004">
      <c r="A573" s="290" t="s">
        <v>1020</v>
      </c>
      <c r="B573" s="291">
        <v>285311</v>
      </c>
      <c r="D573" s="290" t="s">
        <v>7145</v>
      </c>
      <c r="E573" s="292">
        <v>285311</v>
      </c>
    </row>
    <row r="574" spans="1:5" ht="14.4" x14ac:dyDescent="0.55000000000000004">
      <c r="A574" s="290" t="s">
        <v>1021</v>
      </c>
      <c r="B574" s="291">
        <v>2851.68</v>
      </c>
      <c r="D574" s="290" t="s">
        <v>7146</v>
      </c>
      <c r="E574" s="292">
        <v>2851.68</v>
      </c>
    </row>
    <row r="575" spans="1:5" ht="14.4" x14ac:dyDescent="0.55000000000000004">
      <c r="A575" s="290" t="s">
        <v>1022</v>
      </c>
      <c r="B575" s="291">
        <v>112.94</v>
      </c>
      <c r="D575" s="290" t="s">
        <v>7147</v>
      </c>
      <c r="E575" s="292">
        <v>112.94</v>
      </c>
    </row>
    <row r="576" spans="1:5" ht="14.4" x14ac:dyDescent="0.55000000000000004">
      <c r="A576" s="290" t="s">
        <v>1023</v>
      </c>
      <c r="B576" s="291">
        <v>911.87</v>
      </c>
      <c r="D576" s="290" t="s">
        <v>7148</v>
      </c>
      <c r="E576" s="292">
        <v>911.87</v>
      </c>
    </row>
    <row r="577" spans="1:5" ht="14.4" x14ac:dyDescent="0.55000000000000004">
      <c r="A577" s="290" t="s">
        <v>1024</v>
      </c>
      <c r="B577" s="291">
        <v>2699</v>
      </c>
      <c r="D577" s="290" t="s">
        <v>7149</v>
      </c>
      <c r="E577" s="292">
        <v>2699</v>
      </c>
    </row>
    <row r="578" spans="1:5" ht="14.4" x14ac:dyDescent="0.55000000000000004">
      <c r="A578" s="290" t="s">
        <v>1025</v>
      </c>
      <c r="B578" s="291">
        <v>1375.05</v>
      </c>
      <c r="D578" s="290" t="s">
        <v>7150</v>
      </c>
      <c r="E578" s="292">
        <v>1375.05</v>
      </c>
    </row>
    <row r="579" spans="1:5" ht="14.4" x14ac:dyDescent="0.55000000000000004">
      <c r="A579" s="290" t="s">
        <v>1026</v>
      </c>
      <c r="B579" s="291">
        <v>830</v>
      </c>
      <c r="D579" s="290" t="s">
        <v>7151</v>
      </c>
      <c r="E579" s="292">
        <v>830</v>
      </c>
    </row>
    <row r="580" spans="1:5" ht="14.4" x14ac:dyDescent="0.55000000000000004">
      <c r="A580" s="290" t="s">
        <v>1027</v>
      </c>
      <c r="B580" s="291">
        <v>1656</v>
      </c>
      <c r="D580" s="290" t="s">
        <v>7152</v>
      </c>
      <c r="E580" s="292">
        <v>1656</v>
      </c>
    </row>
    <row r="581" spans="1:5" ht="14.4" x14ac:dyDescent="0.55000000000000004">
      <c r="A581" s="290" t="s">
        <v>4019</v>
      </c>
      <c r="B581" s="291">
        <v>309.8</v>
      </c>
      <c r="D581" s="290" t="s">
        <v>10456</v>
      </c>
      <c r="E581" s="292">
        <v>309.8</v>
      </c>
    </row>
    <row r="582" spans="1:5" ht="14.4" x14ac:dyDescent="0.55000000000000004">
      <c r="A582" s="290" t="s">
        <v>1028</v>
      </c>
      <c r="B582" s="291">
        <v>263</v>
      </c>
      <c r="D582" s="290" t="s">
        <v>7153</v>
      </c>
      <c r="E582" s="292">
        <v>263</v>
      </c>
    </row>
    <row r="583" spans="1:5" ht="14.4" x14ac:dyDescent="0.55000000000000004">
      <c r="A583" s="290" t="s">
        <v>1029</v>
      </c>
      <c r="B583" s="291">
        <v>213</v>
      </c>
      <c r="D583" s="290" t="s">
        <v>7154</v>
      </c>
      <c r="E583" s="292">
        <v>213</v>
      </c>
    </row>
    <row r="584" spans="1:5" ht="14.4" x14ac:dyDescent="0.55000000000000004">
      <c r="A584" s="290" t="s">
        <v>1030</v>
      </c>
      <c r="B584" s="291">
        <v>684</v>
      </c>
      <c r="D584" s="290" t="s">
        <v>7155</v>
      </c>
      <c r="E584" s="292">
        <v>684</v>
      </c>
    </row>
    <row r="585" spans="1:5" ht="14.4" x14ac:dyDescent="0.55000000000000004">
      <c r="A585" s="290" t="s">
        <v>1031</v>
      </c>
      <c r="B585" s="291">
        <v>2841</v>
      </c>
      <c r="D585" s="290" t="s">
        <v>7156</v>
      </c>
      <c r="E585" s="292">
        <v>2841</v>
      </c>
    </row>
    <row r="586" spans="1:5" ht="14.4" x14ac:dyDescent="0.55000000000000004">
      <c r="A586" s="290" t="s">
        <v>1032</v>
      </c>
      <c r="B586" s="291">
        <v>711</v>
      </c>
      <c r="D586" s="290" t="s">
        <v>7157</v>
      </c>
      <c r="E586" s="292">
        <v>711</v>
      </c>
    </row>
    <row r="587" spans="1:5" ht="14.4" x14ac:dyDescent="0.55000000000000004">
      <c r="A587" s="290" t="s">
        <v>1033</v>
      </c>
      <c r="B587" s="291">
        <v>3626</v>
      </c>
      <c r="D587" s="290" t="s">
        <v>7158</v>
      </c>
      <c r="E587" s="292">
        <v>3626</v>
      </c>
    </row>
    <row r="588" spans="1:5" ht="14.4" x14ac:dyDescent="0.55000000000000004">
      <c r="A588" s="290" t="s">
        <v>1034</v>
      </c>
      <c r="B588" s="291">
        <v>303</v>
      </c>
      <c r="D588" s="290" t="s">
        <v>7159</v>
      </c>
      <c r="E588" s="292">
        <v>303</v>
      </c>
    </row>
    <row r="589" spans="1:5" ht="14.4" x14ac:dyDescent="0.55000000000000004">
      <c r="A589" s="290" t="s">
        <v>1035</v>
      </c>
      <c r="B589" s="291">
        <v>469</v>
      </c>
      <c r="D589" s="290" t="s">
        <v>7160</v>
      </c>
      <c r="E589" s="292">
        <v>469</v>
      </c>
    </row>
    <row r="590" spans="1:5" ht="14.4" x14ac:dyDescent="0.55000000000000004">
      <c r="A590" s="290" t="s">
        <v>1036</v>
      </c>
      <c r="B590" s="291">
        <v>1167</v>
      </c>
      <c r="D590" s="290" t="s">
        <v>7161</v>
      </c>
      <c r="E590" s="292">
        <v>1167</v>
      </c>
    </row>
    <row r="591" spans="1:5" ht="14.4" x14ac:dyDescent="0.55000000000000004">
      <c r="A591" s="290" t="s">
        <v>1037</v>
      </c>
      <c r="B591" s="291">
        <v>1356</v>
      </c>
      <c r="D591" s="290" t="s">
        <v>7162</v>
      </c>
      <c r="E591" s="292">
        <v>1356</v>
      </c>
    </row>
    <row r="592" spans="1:5" ht="14.4" x14ac:dyDescent="0.55000000000000004">
      <c r="A592" s="290" t="s">
        <v>1038</v>
      </c>
      <c r="B592" s="291">
        <v>1733</v>
      </c>
      <c r="D592" s="290" t="s">
        <v>7163</v>
      </c>
      <c r="E592" s="292">
        <v>1733</v>
      </c>
    </row>
    <row r="593" spans="1:5" ht="14.4" x14ac:dyDescent="0.55000000000000004">
      <c r="A593" s="290" t="s">
        <v>1039</v>
      </c>
      <c r="B593" s="291">
        <v>386</v>
      </c>
      <c r="D593" s="290" t="s">
        <v>7164</v>
      </c>
      <c r="E593" s="292">
        <v>386</v>
      </c>
    </row>
    <row r="594" spans="1:5" ht="14.4" x14ac:dyDescent="0.55000000000000004">
      <c r="A594" s="290" t="s">
        <v>1040</v>
      </c>
      <c r="B594" s="291">
        <v>937</v>
      </c>
      <c r="D594" s="290" t="s">
        <v>7165</v>
      </c>
      <c r="E594" s="292">
        <v>937</v>
      </c>
    </row>
    <row r="595" spans="1:5" ht="14.4" x14ac:dyDescent="0.55000000000000004">
      <c r="A595" s="290" t="s">
        <v>1041</v>
      </c>
      <c r="B595" s="291">
        <v>219</v>
      </c>
      <c r="D595" s="290" t="s">
        <v>7166</v>
      </c>
      <c r="E595" s="292">
        <v>219</v>
      </c>
    </row>
    <row r="596" spans="1:5" ht="14.4" x14ac:dyDescent="0.55000000000000004">
      <c r="A596" s="290" t="s">
        <v>1042</v>
      </c>
      <c r="B596" s="291">
        <v>452</v>
      </c>
      <c r="D596" s="290" t="s">
        <v>7167</v>
      </c>
      <c r="E596" s="292">
        <v>452</v>
      </c>
    </row>
    <row r="597" spans="1:5" ht="14.4" x14ac:dyDescent="0.55000000000000004">
      <c r="A597" s="290" t="s">
        <v>1043</v>
      </c>
      <c r="B597" s="291">
        <v>2007</v>
      </c>
      <c r="D597" s="290" t="s">
        <v>7168</v>
      </c>
      <c r="E597" s="292">
        <v>2007</v>
      </c>
    </row>
    <row r="598" spans="1:5" ht="14.4" x14ac:dyDescent="0.55000000000000004">
      <c r="A598" s="290" t="s">
        <v>1044</v>
      </c>
      <c r="B598" s="291">
        <v>867.91</v>
      </c>
      <c r="D598" s="290" t="s">
        <v>7169</v>
      </c>
      <c r="E598" s="292">
        <v>867.91</v>
      </c>
    </row>
    <row r="599" spans="1:5" ht="14.4" x14ac:dyDescent="0.55000000000000004">
      <c r="A599" s="290" t="s">
        <v>4020</v>
      </c>
      <c r="B599" s="291">
        <v>1179</v>
      </c>
      <c r="D599" s="290" t="s">
        <v>7170</v>
      </c>
      <c r="E599" s="292">
        <v>1179</v>
      </c>
    </row>
    <row r="600" spans="1:5" ht="14.4" x14ac:dyDescent="0.55000000000000004">
      <c r="A600" s="290" t="s">
        <v>1045</v>
      </c>
      <c r="B600" s="291">
        <v>7374</v>
      </c>
      <c r="D600" s="290" t="s">
        <v>7171</v>
      </c>
      <c r="E600" s="292">
        <v>7374</v>
      </c>
    </row>
    <row r="601" spans="1:5" ht="14.4" x14ac:dyDescent="0.55000000000000004">
      <c r="A601" s="290" t="s">
        <v>1046</v>
      </c>
      <c r="B601" s="291">
        <v>116</v>
      </c>
      <c r="D601" s="290" t="s">
        <v>7172</v>
      </c>
      <c r="E601" s="292">
        <v>116</v>
      </c>
    </row>
    <row r="602" spans="1:5" ht="14.4" x14ac:dyDescent="0.55000000000000004">
      <c r="A602" s="290" t="s">
        <v>1047</v>
      </c>
      <c r="B602" s="291">
        <v>607.9</v>
      </c>
      <c r="D602" s="290" t="s">
        <v>7173</v>
      </c>
      <c r="E602" s="292">
        <v>607.9</v>
      </c>
    </row>
    <row r="603" spans="1:5" ht="14.4" x14ac:dyDescent="0.55000000000000004">
      <c r="A603" s="290" t="s">
        <v>1048</v>
      </c>
      <c r="B603" s="291">
        <v>1009</v>
      </c>
      <c r="D603" s="290" t="s">
        <v>7174</v>
      </c>
      <c r="E603" s="292">
        <v>1009</v>
      </c>
    </row>
    <row r="604" spans="1:5" ht="14.4" x14ac:dyDescent="0.55000000000000004">
      <c r="A604" s="290" t="s">
        <v>1049</v>
      </c>
      <c r="B604" s="291">
        <v>924.48</v>
      </c>
      <c r="D604" s="290" t="s">
        <v>7175</v>
      </c>
      <c r="E604" s="292">
        <v>924.48</v>
      </c>
    </row>
    <row r="605" spans="1:5" ht="14.4" x14ac:dyDescent="0.55000000000000004">
      <c r="A605" s="290" t="s">
        <v>1050</v>
      </c>
      <c r="B605" s="291">
        <v>1488.99</v>
      </c>
      <c r="D605" s="290" t="s">
        <v>7176</v>
      </c>
      <c r="E605" s="292">
        <v>1488.99</v>
      </c>
    </row>
    <row r="606" spans="1:5" ht="14.4" x14ac:dyDescent="0.55000000000000004">
      <c r="A606" s="290" t="s">
        <v>1051</v>
      </c>
      <c r="B606" s="291">
        <v>1111</v>
      </c>
      <c r="D606" s="290" t="s">
        <v>7177</v>
      </c>
      <c r="E606" s="292">
        <v>1111</v>
      </c>
    </row>
    <row r="607" spans="1:5" ht="14.4" x14ac:dyDescent="0.55000000000000004">
      <c r="A607" s="290" t="s">
        <v>1052</v>
      </c>
      <c r="B607" s="291">
        <v>718</v>
      </c>
      <c r="D607" s="290" t="s">
        <v>7178</v>
      </c>
      <c r="E607" s="292">
        <v>718</v>
      </c>
    </row>
    <row r="608" spans="1:5" ht="14.4" x14ac:dyDescent="0.55000000000000004">
      <c r="A608" s="290" t="s">
        <v>1053</v>
      </c>
      <c r="B608" s="291">
        <v>21943.53</v>
      </c>
      <c r="D608" s="290" t="s">
        <v>7179</v>
      </c>
      <c r="E608" s="292">
        <v>21943.53</v>
      </c>
    </row>
    <row r="609" spans="1:5" ht="14.4" x14ac:dyDescent="0.55000000000000004">
      <c r="A609" s="290" t="s">
        <v>1054</v>
      </c>
      <c r="B609" s="291">
        <v>25155</v>
      </c>
      <c r="D609" s="290" t="s">
        <v>7180</v>
      </c>
      <c r="E609" s="292">
        <v>25155</v>
      </c>
    </row>
    <row r="610" spans="1:5" ht="14.4" x14ac:dyDescent="0.55000000000000004">
      <c r="A610" s="290" t="s">
        <v>1055</v>
      </c>
      <c r="B610" s="291">
        <v>781</v>
      </c>
      <c r="D610" s="290" t="s">
        <v>7181</v>
      </c>
      <c r="E610" s="292">
        <v>781</v>
      </c>
    </row>
    <row r="611" spans="1:5" ht="14.4" x14ac:dyDescent="0.55000000000000004">
      <c r="A611" s="290" t="s">
        <v>1056</v>
      </c>
      <c r="B611" s="291">
        <v>243</v>
      </c>
      <c r="D611" s="290" t="s">
        <v>7182</v>
      </c>
      <c r="E611" s="292">
        <v>243</v>
      </c>
    </row>
    <row r="612" spans="1:5" ht="14.4" x14ac:dyDescent="0.55000000000000004">
      <c r="A612" s="290" t="s">
        <v>1057</v>
      </c>
      <c r="B612" s="291">
        <v>425</v>
      </c>
      <c r="D612" s="290" t="s">
        <v>7183</v>
      </c>
      <c r="E612" s="292">
        <v>425</v>
      </c>
    </row>
    <row r="613" spans="1:5" ht="14.4" x14ac:dyDescent="0.55000000000000004">
      <c r="A613" s="290" t="s">
        <v>4021</v>
      </c>
      <c r="B613" s="291">
        <v>1074</v>
      </c>
      <c r="D613" s="290" t="s">
        <v>10457</v>
      </c>
      <c r="E613" s="292">
        <v>1074</v>
      </c>
    </row>
    <row r="614" spans="1:5" ht="14.4" x14ac:dyDescent="0.55000000000000004">
      <c r="A614" s="290" t="s">
        <v>1058</v>
      </c>
      <c r="B614" s="291">
        <v>270</v>
      </c>
      <c r="D614" s="290" t="s">
        <v>7184</v>
      </c>
      <c r="E614" s="292">
        <v>270</v>
      </c>
    </row>
    <row r="615" spans="1:5" ht="14.4" x14ac:dyDescent="0.55000000000000004">
      <c r="A615" s="290" t="s">
        <v>1059</v>
      </c>
      <c r="B615" s="291">
        <v>2962</v>
      </c>
      <c r="D615" s="290" t="s">
        <v>7185</v>
      </c>
      <c r="E615" s="292">
        <v>2962</v>
      </c>
    </row>
    <row r="616" spans="1:5" ht="14.4" x14ac:dyDescent="0.55000000000000004">
      <c r="A616" s="290" t="s">
        <v>1060</v>
      </c>
      <c r="B616" s="291">
        <v>59585</v>
      </c>
      <c r="D616" s="290" t="s">
        <v>7186</v>
      </c>
      <c r="E616" s="292">
        <v>59585</v>
      </c>
    </row>
    <row r="617" spans="1:5" ht="14.4" x14ac:dyDescent="0.55000000000000004">
      <c r="A617" s="290" t="s">
        <v>1061</v>
      </c>
      <c r="B617" s="291">
        <v>13375</v>
      </c>
      <c r="D617" s="290" t="s">
        <v>7187</v>
      </c>
      <c r="E617" s="292">
        <v>13375</v>
      </c>
    </row>
    <row r="618" spans="1:5" ht="14.4" x14ac:dyDescent="0.55000000000000004">
      <c r="A618" s="290" t="s">
        <v>1062</v>
      </c>
      <c r="B618" s="291">
        <v>23869</v>
      </c>
      <c r="D618" s="290" t="s">
        <v>7188</v>
      </c>
      <c r="E618" s="292">
        <v>23869</v>
      </c>
    </row>
    <row r="619" spans="1:5" ht="14.4" x14ac:dyDescent="0.55000000000000004">
      <c r="A619" s="290" t="s">
        <v>1063</v>
      </c>
      <c r="B619" s="291">
        <v>1884</v>
      </c>
      <c r="D619" s="290" t="s">
        <v>7189</v>
      </c>
      <c r="E619" s="292">
        <v>1884</v>
      </c>
    </row>
    <row r="620" spans="1:5" ht="14.4" x14ac:dyDescent="0.55000000000000004">
      <c r="A620" s="290" t="s">
        <v>1064</v>
      </c>
      <c r="B620" s="291">
        <v>695</v>
      </c>
      <c r="D620" s="290" t="s">
        <v>7190</v>
      </c>
      <c r="E620" s="292">
        <v>695</v>
      </c>
    </row>
    <row r="621" spans="1:5" ht="14.4" x14ac:dyDescent="0.55000000000000004">
      <c r="A621" s="290" t="s">
        <v>1065</v>
      </c>
      <c r="B621" s="291">
        <v>2641</v>
      </c>
      <c r="D621" s="290" t="s">
        <v>7191</v>
      </c>
      <c r="E621" s="292">
        <v>2641</v>
      </c>
    </row>
    <row r="622" spans="1:5" ht="14.4" x14ac:dyDescent="0.55000000000000004">
      <c r="A622" s="290" t="s">
        <v>1066</v>
      </c>
      <c r="B622" s="291">
        <v>1051</v>
      </c>
      <c r="D622" s="290" t="s">
        <v>7192</v>
      </c>
      <c r="E622" s="292">
        <v>1051</v>
      </c>
    </row>
    <row r="623" spans="1:5" ht="14.4" x14ac:dyDescent="0.55000000000000004">
      <c r="A623" s="290" t="s">
        <v>1067</v>
      </c>
      <c r="B623" s="291">
        <v>10454.33</v>
      </c>
      <c r="D623" s="290" t="s">
        <v>7193</v>
      </c>
      <c r="E623" s="292">
        <v>10454.33</v>
      </c>
    </row>
    <row r="624" spans="1:5" ht="14.4" x14ac:dyDescent="0.55000000000000004">
      <c r="A624" s="290" t="s">
        <v>1068</v>
      </c>
      <c r="B624" s="291">
        <v>1130</v>
      </c>
      <c r="D624" s="290" t="s">
        <v>7194</v>
      </c>
      <c r="E624" s="292">
        <v>1130</v>
      </c>
    </row>
    <row r="625" spans="1:5" ht="14.4" x14ac:dyDescent="0.55000000000000004">
      <c r="A625" s="290" t="s">
        <v>1069</v>
      </c>
      <c r="B625" s="291">
        <v>18170</v>
      </c>
      <c r="D625" s="290" t="s">
        <v>7195</v>
      </c>
      <c r="E625" s="292">
        <v>18170</v>
      </c>
    </row>
    <row r="626" spans="1:5" ht="14.4" x14ac:dyDescent="0.55000000000000004">
      <c r="A626" s="290" t="s">
        <v>1070</v>
      </c>
      <c r="B626" s="291">
        <v>3139</v>
      </c>
      <c r="D626" s="290" t="s">
        <v>7196</v>
      </c>
      <c r="E626" s="292">
        <v>3139</v>
      </c>
    </row>
    <row r="627" spans="1:5" ht="14.4" x14ac:dyDescent="0.55000000000000004">
      <c r="A627" s="290" t="s">
        <v>1071</v>
      </c>
      <c r="B627" s="291">
        <v>773</v>
      </c>
      <c r="D627" s="290" t="s">
        <v>7197</v>
      </c>
      <c r="E627" s="292">
        <v>773</v>
      </c>
    </row>
    <row r="628" spans="1:5" ht="14.4" x14ac:dyDescent="0.55000000000000004">
      <c r="A628" s="290" t="s">
        <v>1072</v>
      </c>
      <c r="B628" s="291">
        <v>342.71</v>
      </c>
      <c r="D628" s="290" t="s">
        <v>7198</v>
      </c>
      <c r="E628" s="292">
        <v>342.71</v>
      </c>
    </row>
    <row r="629" spans="1:5" ht="14.4" x14ac:dyDescent="0.55000000000000004">
      <c r="A629" s="290" t="s">
        <v>1073</v>
      </c>
      <c r="B629" s="291">
        <v>31075</v>
      </c>
      <c r="D629" s="290" t="s">
        <v>7199</v>
      </c>
      <c r="E629" s="292">
        <v>31075</v>
      </c>
    </row>
    <row r="630" spans="1:5" ht="14.4" x14ac:dyDescent="0.55000000000000004">
      <c r="A630" s="290" t="s">
        <v>1074</v>
      </c>
      <c r="B630" s="291">
        <v>406</v>
      </c>
      <c r="D630" s="290" t="s">
        <v>7200</v>
      </c>
      <c r="E630" s="292">
        <v>406</v>
      </c>
    </row>
    <row r="631" spans="1:5" ht="14.4" x14ac:dyDescent="0.55000000000000004">
      <c r="A631" s="290" t="s">
        <v>1075</v>
      </c>
      <c r="B631" s="291">
        <v>28246.62</v>
      </c>
      <c r="D631" s="290" t="s">
        <v>7201</v>
      </c>
      <c r="E631" s="292">
        <v>28246.62</v>
      </c>
    </row>
    <row r="632" spans="1:5" ht="14.4" x14ac:dyDescent="0.55000000000000004">
      <c r="A632" s="290" t="s">
        <v>1076</v>
      </c>
      <c r="B632" s="291">
        <v>8678</v>
      </c>
      <c r="D632" s="290" t="s">
        <v>7202</v>
      </c>
      <c r="E632" s="292">
        <v>8678</v>
      </c>
    </row>
    <row r="633" spans="1:5" ht="14.4" x14ac:dyDescent="0.55000000000000004">
      <c r="A633" s="290" t="s">
        <v>4022</v>
      </c>
      <c r="B633" s="291">
        <v>3181.48</v>
      </c>
      <c r="D633" s="290" t="s">
        <v>10458</v>
      </c>
      <c r="E633" s="292">
        <v>3181.48</v>
      </c>
    </row>
    <row r="634" spans="1:5" ht="14.4" x14ac:dyDescent="0.55000000000000004">
      <c r="A634" s="290" t="s">
        <v>1077</v>
      </c>
      <c r="B634" s="291">
        <v>13717</v>
      </c>
      <c r="D634" s="290" t="s">
        <v>7203</v>
      </c>
      <c r="E634" s="292">
        <v>13717</v>
      </c>
    </row>
    <row r="635" spans="1:5" ht="14.4" x14ac:dyDescent="0.55000000000000004">
      <c r="A635" s="290" t="s">
        <v>1078</v>
      </c>
      <c r="B635" s="291">
        <v>20462</v>
      </c>
      <c r="D635" s="290" t="s">
        <v>7204</v>
      </c>
      <c r="E635" s="292">
        <v>20462</v>
      </c>
    </row>
    <row r="636" spans="1:5" ht="14.4" x14ac:dyDescent="0.55000000000000004">
      <c r="A636" s="290" t="s">
        <v>1079</v>
      </c>
      <c r="B636" s="291">
        <v>484</v>
      </c>
      <c r="D636" s="290" t="s">
        <v>7205</v>
      </c>
      <c r="E636" s="292">
        <v>484</v>
      </c>
    </row>
    <row r="637" spans="1:5" ht="14.4" x14ac:dyDescent="0.55000000000000004">
      <c r="A637" s="290" t="s">
        <v>1080</v>
      </c>
      <c r="B637" s="291">
        <v>22440.89</v>
      </c>
      <c r="D637" s="290" t="s">
        <v>7206</v>
      </c>
      <c r="E637" s="292">
        <v>22440.89</v>
      </c>
    </row>
    <row r="638" spans="1:5" ht="14.4" x14ac:dyDescent="0.55000000000000004">
      <c r="A638" s="290" t="s">
        <v>1081</v>
      </c>
      <c r="B638" s="291">
        <v>970</v>
      </c>
      <c r="D638" s="290" t="s">
        <v>7207</v>
      </c>
      <c r="E638" s="292">
        <v>970</v>
      </c>
    </row>
    <row r="639" spans="1:5" ht="14.4" x14ac:dyDescent="0.55000000000000004">
      <c r="A639" s="290" t="s">
        <v>1082</v>
      </c>
      <c r="B639" s="291">
        <v>36264</v>
      </c>
      <c r="D639" s="290" t="s">
        <v>7208</v>
      </c>
      <c r="E639" s="292">
        <v>36264</v>
      </c>
    </row>
    <row r="640" spans="1:5" ht="14.4" x14ac:dyDescent="0.55000000000000004">
      <c r="A640" s="290" t="s">
        <v>1083</v>
      </c>
      <c r="B640" s="291">
        <v>121611</v>
      </c>
      <c r="D640" s="290" t="s">
        <v>7209</v>
      </c>
      <c r="E640" s="292">
        <v>121611</v>
      </c>
    </row>
    <row r="641" spans="1:5" ht="14.4" x14ac:dyDescent="0.55000000000000004">
      <c r="A641" s="290" t="s">
        <v>1084</v>
      </c>
      <c r="B641" s="291">
        <v>1003</v>
      </c>
      <c r="D641" s="290" t="s">
        <v>7210</v>
      </c>
      <c r="E641" s="292">
        <v>1003</v>
      </c>
    </row>
    <row r="642" spans="1:5" ht="14.4" x14ac:dyDescent="0.55000000000000004">
      <c r="A642" s="290" t="s">
        <v>1085</v>
      </c>
      <c r="B642" s="291">
        <v>15556</v>
      </c>
      <c r="D642" s="290" t="s">
        <v>7211</v>
      </c>
      <c r="E642" s="292">
        <v>15556</v>
      </c>
    </row>
    <row r="643" spans="1:5" ht="14.4" x14ac:dyDescent="0.55000000000000004">
      <c r="A643" s="290" t="s">
        <v>1086</v>
      </c>
      <c r="B643" s="291">
        <v>1815</v>
      </c>
      <c r="D643" s="290" t="s">
        <v>7212</v>
      </c>
      <c r="E643" s="292">
        <v>1815</v>
      </c>
    </row>
    <row r="644" spans="1:5" ht="14.4" x14ac:dyDescent="0.55000000000000004">
      <c r="A644" s="290" t="s">
        <v>1087</v>
      </c>
      <c r="B644" s="291">
        <v>18255.47</v>
      </c>
      <c r="D644" s="290" t="s">
        <v>7213</v>
      </c>
      <c r="E644" s="292">
        <v>18255.47</v>
      </c>
    </row>
    <row r="645" spans="1:5" ht="14.4" x14ac:dyDescent="0.55000000000000004">
      <c r="A645" s="290" t="s">
        <v>1088</v>
      </c>
      <c r="B645" s="291">
        <v>11212</v>
      </c>
      <c r="D645" s="290" t="s">
        <v>7214</v>
      </c>
      <c r="E645" s="292">
        <v>11212</v>
      </c>
    </row>
    <row r="646" spans="1:5" ht="14.4" x14ac:dyDescent="0.55000000000000004">
      <c r="A646" s="290" t="s">
        <v>1089</v>
      </c>
      <c r="B646" s="291">
        <v>14770</v>
      </c>
      <c r="D646" s="290" t="s">
        <v>7215</v>
      </c>
      <c r="E646" s="292">
        <v>14770</v>
      </c>
    </row>
    <row r="647" spans="1:5" ht="14.4" x14ac:dyDescent="0.55000000000000004">
      <c r="A647" s="290" t="s">
        <v>1090</v>
      </c>
      <c r="B647" s="291">
        <v>2303</v>
      </c>
      <c r="D647" s="290" t="s">
        <v>7216</v>
      </c>
      <c r="E647" s="292">
        <v>2303</v>
      </c>
    </row>
    <row r="648" spans="1:5" ht="14.4" x14ac:dyDescent="0.55000000000000004">
      <c r="A648" s="290" t="s">
        <v>1091</v>
      </c>
      <c r="B648" s="291">
        <v>3159.11</v>
      </c>
      <c r="D648" s="290" t="s">
        <v>7217</v>
      </c>
      <c r="E648" s="292">
        <v>3159.11</v>
      </c>
    </row>
    <row r="649" spans="1:5" ht="14.4" x14ac:dyDescent="0.55000000000000004">
      <c r="A649" s="290" t="s">
        <v>1092</v>
      </c>
      <c r="B649" s="291">
        <v>3495.63</v>
      </c>
      <c r="D649" s="290" t="s">
        <v>7218</v>
      </c>
      <c r="E649" s="292">
        <v>3495.63</v>
      </c>
    </row>
    <row r="650" spans="1:5" ht="14.4" x14ac:dyDescent="0.55000000000000004">
      <c r="A650" s="290" t="s">
        <v>1093</v>
      </c>
      <c r="B650" s="291">
        <v>350</v>
      </c>
      <c r="D650" s="290" t="s">
        <v>7219</v>
      </c>
      <c r="E650" s="292">
        <v>350</v>
      </c>
    </row>
    <row r="651" spans="1:5" ht="14.4" x14ac:dyDescent="0.55000000000000004">
      <c r="A651" s="290" t="s">
        <v>1094</v>
      </c>
      <c r="B651" s="291">
        <v>100</v>
      </c>
      <c r="D651" s="290" t="s">
        <v>7220</v>
      </c>
      <c r="E651" s="292">
        <v>100</v>
      </c>
    </row>
    <row r="652" spans="1:5" ht="14.4" x14ac:dyDescent="0.55000000000000004">
      <c r="A652" s="290" t="s">
        <v>1095</v>
      </c>
      <c r="B652" s="291">
        <v>821</v>
      </c>
      <c r="D652" s="290" t="s">
        <v>7221</v>
      </c>
      <c r="E652" s="292">
        <v>821</v>
      </c>
    </row>
    <row r="653" spans="1:5" ht="14.4" x14ac:dyDescent="0.55000000000000004">
      <c r="A653" s="290" t="s">
        <v>1096</v>
      </c>
      <c r="B653" s="291">
        <v>1294</v>
      </c>
      <c r="D653" s="290" t="s">
        <v>7222</v>
      </c>
      <c r="E653" s="292">
        <v>1294</v>
      </c>
    </row>
    <row r="654" spans="1:5" ht="14.4" x14ac:dyDescent="0.55000000000000004">
      <c r="A654" s="290" t="s">
        <v>1097</v>
      </c>
      <c r="B654" s="291">
        <v>79831</v>
      </c>
      <c r="D654" s="290" t="s">
        <v>7223</v>
      </c>
      <c r="E654" s="292">
        <v>79831</v>
      </c>
    </row>
    <row r="655" spans="1:5" ht="14.4" x14ac:dyDescent="0.55000000000000004">
      <c r="A655" s="290" t="s">
        <v>1098</v>
      </c>
      <c r="B655" s="291">
        <v>3823</v>
      </c>
      <c r="D655" s="290" t="s">
        <v>7224</v>
      </c>
      <c r="E655" s="292">
        <v>3823</v>
      </c>
    </row>
    <row r="656" spans="1:5" ht="14.4" x14ac:dyDescent="0.55000000000000004">
      <c r="A656" s="290" t="s">
        <v>1099</v>
      </c>
      <c r="B656" s="291">
        <v>872</v>
      </c>
      <c r="D656" s="290" t="s">
        <v>7225</v>
      </c>
      <c r="E656" s="292">
        <v>872</v>
      </c>
    </row>
    <row r="657" spans="1:5" ht="14.4" x14ac:dyDescent="0.55000000000000004">
      <c r="A657" s="290" t="s">
        <v>1100</v>
      </c>
      <c r="B657" s="291">
        <v>1354</v>
      </c>
      <c r="D657" s="290" t="s">
        <v>7226</v>
      </c>
      <c r="E657" s="292">
        <v>1354</v>
      </c>
    </row>
    <row r="658" spans="1:5" ht="14.4" x14ac:dyDescent="0.55000000000000004">
      <c r="A658" s="290" t="s">
        <v>1101</v>
      </c>
      <c r="B658" s="291">
        <v>10522.97</v>
      </c>
      <c r="D658" s="290" t="s">
        <v>7227</v>
      </c>
      <c r="E658" s="292">
        <v>10522.97</v>
      </c>
    </row>
    <row r="659" spans="1:5" ht="14.4" x14ac:dyDescent="0.55000000000000004">
      <c r="A659" s="290" t="s">
        <v>1102</v>
      </c>
      <c r="B659" s="291">
        <v>6325</v>
      </c>
      <c r="D659" s="290" t="s">
        <v>7228</v>
      </c>
      <c r="E659" s="292">
        <v>6325</v>
      </c>
    </row>
    <row r="660" spans="1:5" ht="14.4" x14ac:dyDescent="0.55000000000000004">
      <c r="A660" s="290" t="s">
        <v>1103</v>
      </c>
      <c r="B660" s="291">
        <v>2571</v>
      </c>
      <c r="D660" s="290" t="s">
        <v>7229</v>
      </c>
      <c r="E660" s="292">
        <v>2571</v>
      </c>
    </row>
    <row r="661" spans="1:5" ht="14.4" x14ac:dyDescent="0.55000000000000004">
      <c r="A661" s="290" t="s">
        <v>1104</v>
      </c>
      <c r="B661" s="291">
        <v>314409</v>
      </c>
      <c r="D661" s="290" t="s">
        <v>7230</v>
      </c>
      <c r="E661" s="292">
        <v>314409</v>
      </c>
    </row>
    <row r="662" spans="1:5" ht="14.4" x14ac:dyDescent="0.55000000000000004">
      <c r="A662" s="290" t="s">
        <v>1105</v>
      </c>
      <c r="B662" s="291">
        <v>1332</v>
      </c>
      <c r="D662" s="290" t="s">
        <v>7231</v>
      </c>
      <c r="E662" s="292">
        <v>1332</v>
      </c>
    </row>
    <row r="663" spans="1:5" ht="14.4" x14ac:dyDescent="0.55000000000000004">
      <c r="A663" s="290" t="s">
        <v>1106</v>
      </c>
      <c r="B663" s="291">
        <v>7575</v>
      </c>
      <c r="D663" s="290" t="s">
        <v>7232</v>
      </c>
      <c r="E663" s="292">
        <v>7575</v>
      </c>
    </row>
    <row r="664" spans="1:5" ht="14.4" x14ac:dyDescent="0.55000000000000004">
      <c r="A664" s="290" t="s">
        <v>1107</v>
      </c>
      <c r="B664" s="291">
        <v>42292</v>
      </c>
      <c r="D664" s="290" t="s">
        <v>7233</v>
      </c>
      <c r="E664" s="292">
        <v>42292</v>
      </c>
    </row>
    <row r="665" spans="1:5" ht="14.4" x14ac:dyDescent="0.55000000000000004">
      <c r="A665" s="290" t="s">
        <v>1108</v>
      </c>
      <c r="B665" s="291">
        <v>46797.64</v>
      </c>
      <c r="D665" s="290" t="s">
        <v>7234</v>
      </c>
      <c r="E665" s="292">
        <v>46797.64</v>
      </c>
    </row>
    <row r="666" spans="1:5" ht="14.4" x14ac:dyDescent="0.55000000000000004">
      <c r="A666" s="290" t="s">
        <v>1109</v>
      </c>
      <c r="B666" s="291">
        <v>1084</v>
      </c>
      <c r="D666" s="290" t="s">
        <v>7235</v>
      </c>
      <c r="E666" s="292">
        <v>1084</v>
      </c>
    </row>
    <row r="667" spans="1:5" ht="14.4" x14ac:dyDescent="0.55000000000000004">
      <c r="A667" s="290" t="s">
        <v>1110</v>
      </c>
      <c r="B667" s="291">
        <v>1082</v>
      </c>
      <c r="D667" s="290" t="s">
        <v>7236</v>
      </c>
      <c r="E667" s="292">
        <v>1082</v>
      </c>
    </row>
    <row r="668" spans="1:5" ht="14.4" x14ac:dyDescent="0.55000000000000004">
      <c r="A668" s="290" t="s">
        <v>1111</v>
      </c>
      <c r="B668" s="291">
        <v>2374</v>
      </c>
      <c r="D668" s="290" t="s">
        <v>7237</v>
      </c>
      <c r="E668" s="292">
        <v>2374</v>
      </c>
    </row>
    <row r="669" spans="1:5" ht="14.4" x14ac:dyDescent="0.55000000000000004">
      <c r="A669" s="290" t="s">
        <v>1112</v>
      </c>
      <c r="B669" s="291">
        <v>1549</v>
      </c>
      <c r="D669" s="290" t="s">
        <v>7238</v>
      </c>
      <c r="E669" s="292">
        <v>1549</v>
      </c>
    </row>
    <row r="670" spans="1:5" ht="14.4" x14ac:dyDescent="0.55000000000000004">
      <c r="A670" s="290" t="s">
        <v>1113</v>
      </c>
      <c r="B670" s="291">
        <v>752</v>
      </c>
      <c r="D670" s="290" t="s">
        <v>7239</v>
      </c>
      <c r="E670" s="292">
        <v>752</v>
      </c>
    </row>
    <row r="671" spans="1:5" ht="14.4" x14ac:dyDescent="0.55000000000000004">
      <c r="A671" s="290" t="s">
        <v>1114</v>
      </c>
      <c r="B671" s="291">
        <v>27442.99</v>
      </c>
      <c r="D671" s="290" t="s">
        <v>7240</v>
      </c>
      <c r="E671" s="292">
        <v>27442.99</v>
      </c>
    </row>
    <row r="672" spans="1:5" ht="14.4" x14ac:dyDescent="0.55000000000000004">
      <c r="A672" s="290" t="s">
        <v>1115</v>
      </c>
      <c r="B672" s="291">
        <v>2256</v>
      </c>
      <c r="D672" s="290" t="s">
        <v>7241</v>
      </c>
      <c r="E672" s="292">
        <v>2256</v>
      </c>
    </row>
    <row r="673" spans="1:5" ht="14.4" x14ac:dyDescent="0.55000000000000004">
      <c r="A673" s="290" t="s">
        <v>1116</v>
      </c>
      <c r="B673" s="291">
        <v>1760</v>
      </c>
      <c r="D673" s="290" t="s">
        <v>10459</v>
      </c>
      <c r="E673" s="292">
        <v>1760</v>
      </c>
    </row>
    <row r="674" spans="1:5" ht="14.4" x14ac:dyDescent="0.55000000000000004">
      <c r="A674" s="290" t="s">
        <v>1117</v>
      </c>
      <c r="B674" s="291">
        <v>2200</v>
      </c>
      <c r="D674" s="290" t="s">
        <v>7242</v>
      </c>
      <c r="E674" s="292">
        <v>2200</v>
      </c>
    </row>
    <row r="675" spans="1:5" ht="14.4" x14ac:dyDescent="0.55000000000000004">
      <c r="A675" s="290" t="s">
        <v>1118</v>
      </c>
      <c r="B675" s="291">
        <v>788</v>
      </c>
      <c r="D675" s="290" t="s">
        <v>7243</v>
      </c>
      <c r="E675" s="292">
        <v>788</v>
      </c>
    </row>
    <row r="676" spans="1:5" ht="14.4" x14ac:dyDescent="0.55000000000000004">
      <c r="A676" s="290" t="s">
        <v>1119</v>
      </c>
      <c r="B676" s="291">
        <v>1476</v>
      </c>
      <c r="D676" s="290" t="s">
        <v>7244</v>
      </c>
      <c r="E676" s="292">
        <v>1476</v>
      </c>
    </row>
    <row r="677" spans="1:5" ht="14.4" x14ac:dyDescent="0.55000000000000004">
      <c r="A677" s="290" t="s">
        <v>1120</v>
      </c>
      <c r="B677" s="291">
        <v>3311</v>
      </c>
      <c r="D677" s="290" t="s">
        <v>7245</v>
      </c>
      <c r="E677" s="292">
        <v>3311</v>
      </c>
    </row>
    <row r="678" spans="1:5" ht="14.4" x14ac:dyDescent="0.55000000000000004">
      <c r="A678" s="290" t="s">
        <v>4023</v>
      </c>
      <c r="B678" s="291">
        <v>1106.0999999999999</v>
      </c>
      <c r="D678" s="290" t="s">
        <v>7246</v>
      </c>
      <c r="E678" s="292">
        <v>1106.0999999999999</v>
      </c>
    </row>
    <row r="679" spans="1:5" ht="14.4" x14ac:dyDescent="0.55000000000000004">
      <c r="A679" s="290" t="s">
        <v>1121</v>
      </c>
      <c r="B679" s="291">
        <v>2642.12</v>
      </c>
      <c r="D679" s="290" t="s">
        <v>7247</v>
      </c>
      <c r="E679" s="292">
        <v>2642.12</v>
      </c>
    </row>
    <row r="680" spans="1:5" ht="14.4" x14ac:dyDescent="0.55000000000000004">
      <c r="A680" s="290" t="s">
        <v>1122</v>
      </c>
      <c r="B680" s="291">
        <v>219.9</v>
      </c>
      <c r="D680" s="290" t="s">
        <v>7248</v>
      </c>
      <c r="E680" s="292">
        <v>219.9</v>
      </c>
    </row>
    <row r="681" spans="1:5" ht="14.4" x14ac:dyDescent="0.55000000000000004">
      <c r="A681" s="290" t="s">
        <v>1123</v>
      </c>
      <c r="B681" s="291">
        <v>63322.97</v>
      </c>
      <c r="D681" s="290" t="s">
        <v>7249</v>
      </c>
      <c r="E681" s="292">
        <v>63322.97</v>
      </c>
    </row>
    <row r="682" spans="1:5" ht="14.4" x14ac:dyDescent="0.55000000000000004">
      <c r="A682" s="290" t="s">
        <v>1124</v>
      </c>
      <c r="B682" s="291">
        <v>671.21</v>
      </c>
      <c r="D682" s="290" t="s">
        <v>7250</v>
      </c>
      <c r="E682" s="292">
        <v>671.21</v>
      </c>
    </row>
    <row r="683" spans="1:5" ht="14.4" x14ac:dyDescent="0.55000000000000004">
      <c r="A683" s="290" t="s">
        <v>1125</v>
      </c>
      <c r="B683" s="291">
        <v>35866</v>
      </c>
      <c r="D683" s="290" t="s">
        <v>7251</v>
      </c>
      <c r="E683" s="292">
        <v>35866</v>
      </c>
    </row>
    <row r="684" spans="1:5" ht="14.4" x14ac:dyDescent="0.55000000000000004">
      <c r="A684" s="290" t="s">
        <v>1126</v>
      </c>
      <c r="B684" s="291">
        <v>1313</v>
      </c>
      <c r="D684" s="290" t="s">
        <v>7252</v>
      </c>
      <c r="E684" s="292">
        <v>1313</v>
      </c>
    </row>
    <row r="685" spans="1:5" ht="14.4" x14ac:dyDescent="0.55000000000000004">
      <c r="A685" s="290" t="s">
        <v>1127</v>
      </c>
      <c r="B685" s="291">
        <v>1492.58</v>
      </c>
      <c r="D685" s="290" t="s">
        <v>7253</v>
      </c>
      <c r="E685" s="292">
        <v>1492.58</v>
      </c>
    </row>
    <row r="686" spans="1:5" ht="14.4" x14ac:dyDescent="0.55000000000000004">
      <c r="A686" s="290" t="s">
        <v>1128</v>
      </c>
      <c r="B686" s="291">
        <v>8289.58</v>
      </c>
      <c r="D686" s="290" t="s">
        <v>7254</v>
      </c>
      <c r="E686" s="292">
        <v>8289.58</v>
      </c>
    </row>
    <row r="687" spans="1:5" ht="14.4" x14ac:dyDescent="0.55000000000000004">
      <c r="A687" s="290" t="s">
        <v>1129</v>
      </c>
      <c r="B687" s="291">
        <v>332</v>
      </c>
      <c r="D687" s="290" t="s">
        <v>7255</v>
      </c>
      <c r="E687" s="292">
        <v>332</v>
      </c>
    </row>
    <row r="688" spans="1:5" ht="14.4" x14ac:dyDescent="0.55000000000000004">
      <c r="A688" s="290" t="s">
        <v>1130</v>
      </c>
      <c r="B688" s="291">
        <v>17878.79</v>
      </c>
      <c r="D688" s="290" t="s">
        <v>7256</v>
      </c>
      <c r="E688" s="292">
        <v>17878.79</v>
      </c>
    </row>
    <row r="689" spans="1:5" ht="14.4" x14ac:dyDescent="0.55000000000000004">
      <c r="A689" s="290" t="s">
        <v>1131</v>
      </c>
      <c r="B689" s="291">
        <v>2072.98</v>
      </c>
      <c r="D689" s="290" t="s">
        <v>7257</v>
      </c>
      <c r="E689" s="292">
        <v>2072.98</v>
      </c>
    </row>
    <row r="690" spans="1:5" ht="14.4" x14ac:dyDescent="0.55000000000000004">
      <c r="A690" s="290" t="s">
        <v>1132</v>
      </c>
      <c r="B690" s="291">
        <v>1743</v>
      </c>
      <c r="D690" s="290" t="s">
        <v>7258</v>
      </c>
      <c r="E690" s="292">
        <v>1743</v>
      </c>
    </row>
    <row r="691" spans="1:5" ht="14.4" x14ac:dyDescent="0.55000000000000004">
      <c r="A691" s="290" t="s">
        <v>1133</v>
      </c>
      <c r="B691" s="291">
        <v>2546.9499999999998</v>
      </c>
      <c r="D691" s="290" t="s">
        <v>7259</v>
      </c>
      <c r="E691" s="292">
        <v>2546.9499999999998</v>
      </c>
    </row>
    <row r="692" spans="1:5" ht="14.4" x14ac:dyDescent="0.55000000000000004">
      <c r="A692" s="290" t="s">
        <v>1134</v>
      </c>
      <c r="B692" s="291">
        <v>4106</v>
      </c>
      <c r="D692" s="290" t="s">
        <v>7260</v>
      </c>
      <c r="E692" s="292">
        <v>4106</v>
      </c>
    </row>
    <row r="693" spans="1:5" ht="14.4" x14ac:dyDescent="0.55000000000000004">
      <c r="A693" s="290" t="s">
        <v>328</v>
      </c>
      <c r="B693" s="291">
        <v>82070</v>
      </c>
      <c r="D693" s="290" t="s">
        <v>7261</v>
      </c>
      <c r="E693" s="292">
        <v>82070</v>
      </c>
    </row>
    <row r="694" spans="1:5" ht="14.4" x14ac:dyDescent="0.55000000000000004">
      <c r="A694" s="290" t="s">
        <v>1135</v>
      </c>
      <c r="B694" s="291">
        <v>30273</v>
      </c>
      <c r="D694" s="290" t="s">
        <v>7262</v>
      </c>
      <c r="E694" s="292">
        <v>30273</v>
      </c>
    </row>
    <row r="695" spans="1:5" ht="14.4" x14ac:dyDescent="0.55000000000000004">
      <c r="A695" s="290" t="s">
        <v>329</v>
      </c>
      <c r="B695" s="291">
        <v>442021</v>
      </c>
      <c r="D695" s="290" t="s">
        <v>7263</v>
      </c>
      <c r="E695" s="292">
        <v>442021</v>
      </c>
    </row>
    <row r="696" spans="1:5" ht="14.4" x14ac:dyDescent="0.55000000000000004">
      <c r="A696" s="290" t="s">
        <v>1136</v>
      </c>
      <c r="B696" s="291">
        <v>26078</v>
      </c>
      <c r="D696" s="290" t="s">
        <v>7264</v>
      </c>
      <c r="E696" s="292">
        <v>26078</v>
      </c>
    </row>
    <row r="697" spans="1:5" ht="14.4" x14ac:dyDescent="0.55000000000000004">
      <c r="A697" s="290" t="s">
        <v>1137</v>
      </c>
      <c r="B697" s="291">
        <v>12530</v>
      </c>
      <c r="D697" s="290" t="s">
        <v>7265</v>
      </c>
      <c r="E697" s="292">
        <v>12530</v>
      </c>
    </row>
    <row r="698" spans="1:5" ht="14.4" x14ac:dyDescent="0.55000000000000004">
      <c r="A698" s="290" t="s">
        <v>1138</v>
      </c>
      <c r="B698" s="291">
        <v>8427</v>
      </c>
      <c r="D698" s="290" t="s">
        <v>7266</v>
      </c>
      <c r="E698" s="292">
        <v>8427</v>
      </c>
    </row>
    <row r="699" spans="1:5" ht="14.4" x14ac:dyDescent="0.55000000000000004">
      <c r="A699" s="290" t="s">
        <v>1139</v>
      </c>
      <c r="B699" s="291">
        <v>7339.47</v>
      </c>
      <c r="D699" s="290" t="s">
        <v>7267</v>
      </c>
      <c r="E699" s="292">
        <v>7339.47</v>
      </c>
    </row>
    <row r="700" spans="1:5" ht="14.4" x14ac:dyDescent="0.55000000000000004">
      <c r="A700" s="290" t="s">
        <v>1140</v>
      </c>
      <c r="B700" s="291">
        <v>30901</v>
      </c>
      <c r="D700" s="290" t="s">
        <v>7268</v>
      </c>
      <c r="E700" s="292">
        <v>30901</v>
      </c>
    </row>
    <row r="701" spans="1:5" ht="14.4" x14ac:dyDescent="0.55000000000000004">
      <c r="A701" s="290" t="s">
        <v>1141</v>
      </c>
      <c r="B701" s="291">
        <v>77992</v>
      </c>
      <c r="D701" s="290" t="s">
        <v>7269</v>
      </c>
      <c r="E701" s="292">
        <v>77992</v>
      </c>
    </row>
    <row r="702" spans="1:5" ht="14.4" x14ac:dyDescent="0.55000000000000004">
      <c r="A702" s="290" t="s">
        <v>1142</v>
      </c>
      <c r="B702" s="291">
        <v>244741.2</v>
      </c>
      <c r="D702" s="290" t="s">
        <v>7270</v>
      </c>
      <c r="E702" s="292">
        <v>244741.2</v>
      </c>
    </row>
    <row r="703" spans="1:5" ht="14.4" x14ac:dyDescent="0.55000000000000004">
      <c r="A703" s="290" t="s">
        <v>1143</v>
      </c>
      <c r="B703" s="291">
        <v>91482.51</v>
      </c>
      <c r="D703" s="290" t="s">
        <v>7271</v>
      </c>
      <c r="E703" s="292">
        <v>91482.51</v>
      </c>
    </row>
    <row r="704" spans="1:5" ht="14.4" x14ac:dyDescent="0.55000000000000004">
      <c r="A704" s="290" t="s">
        <v>1144</v>
      </c>
      <c r="B704" s="291">
        <v>2128</v>
      </c>
      <c r="D704" s="290" t="s">
        <v>7272</v>
      </c>
      <c r="E704" s="292">
        <v>2128</v>
      </c>
    </row>
    <row r="705" spans="1:5" ht="14.4" x14ac:dyDescent="0.55000000000000004">
      <c r="A705" s="290" t="s">
        <v>1145</v>
      </c>
      <c r="B705" s="291">
        <v>151093</v>
      </c>
      <c r="D705" s="290" t="s">
        <v>7273</v>
      </c>
      <c r="E705" s="292">
        <v>151093</v>
      </c>
    </row>
    <row r="706" spans="1:5" ht="14.4" x14ac:dyDescent="0.55000000000000004">
      <c r="A706" s="290" t="s">
        <v>1146</v>
      </c>
      <c r="B706" s="291">
        <v>19715.73</v>
      </c>
      <c r="D706" s="290" t="s">
        <v>7274</v>
      </c>
      <c r="E706" s="292">
        <v>19715.73</v>
      </c>
    </row>
    <row r="707" spans="1:5" ht="14.4" x14ac:dyDescent="0.55000000000000004">
      <c r="A707" s="290" t="s">
        <v>1147</v>
      </c>
      <c r="B707" s="291">
        <v>106275</v>
      </c>
      <c r="D707" s="290" t="s">
        <v>7275</v>
      </c>
      <c r="E707" s="292">
        <v>106275</v>
      </c>
    </row>
    <row r="708" spans="1:5" ht="14.4" x14ac:dyDescent="0.55000000000000004">
      <c r="A708" s="290" t="s">
        <v>1148</v>
      </c>
      <c r="B708" s="291">
        <v>1520</v>
      </c>
      <c r="D708" s="290" t="s">
        <v>7276</v>
      </c>
      <c r="E708" s="292">
        <v>1520</v>
      </c>
    </row>
    <row r="709" spans="1:5" ht="14.4" x14ac:dyDescent="0.55000000000000004">
      <c r="A709" s="290" t="s">
        <v>330</v>
      </c>
      <c r="B709" s="291">
        <v>97837</v>
      </c>
      <c r="D709" s="290" t="s">
        <v>10086</v>
      </c>
      <c r="E709" s="292">
        <v>97837</v>
      </c>
    </row>
    <row r="710" spans="1:5" ht="14.4" x14ac:dyDescent="0.55000000000000004">
      <c r="A710" s="290" t="s">
        <v>4024</v>
      </c>
      <c r="B710" s="291">
        <v>2897</v>
      </c>
      <c r="D710" s="290" t="s">
        <v>10460</v>
      </c>
      <c r="E710" s="292">
        <v>2897</v>
      </c>
    </row>
    <row r="711" spans="1:5" ht="14.4" x14ac:dyDescent="0.55000000000000004">
      <c r="A711" s="290" t="s">
        <v>1149</v>
      </c>
      <c r="B711" s="291">
        <v>20786</v>
      </c>
      <c r="D711" s="290" t="s">
        <v>7277</v>
      </c>
      <c r="E711" s="292">
        <v>20786</v>
      </c>
    </row>
    <row r="712" spans="1:5" ht="14.4" x14ac:dyDescent="0.55000000000000004">
      <c r="A712" s="290" t="s">
        <v>1150</v>
      </c>
      <c r="B712" s="291">
        <v>250101</v>
      </c>
      <c r="D712" s="290" t="s">
        <v>7278</v>
      </c>
      <c r="E712" s="292">
        <v>250101</v>
      </c>
    </row>
    <row r="713" spans="1:5" ht="14.4" x14ac:dyDescent="0.55000000000000004">
      <c r="A713" s="290" t="s">
        <v>1151</v>
      </c>
      <c r="B713" s="291">
        <v>21013</v>
      </c>
      <c r="D713" s="290" t="s">
        <v>7279</v>
      </c>
      <c r="E713" s="292">
        <v>21013</v>
      </c>
    </row>
    <row r="714" spans="1:5" ht="14.4" x14ac:dyDescent="0.55000000000000004">
      <c r="A714" s="290" t="s">
        <v>1152</v>
      </c>
      <c r="B714" s="291">
        <v>11906</v>
      </c>
      <c r="D714" s="290" t="s">
        <v>7280</v>
      </c>
      <c r="E714" s="292">
        <v>11906</v>
      </c>
    </row>
    <row r="715" spans="1:5" ht="14.4" x14ac:dyDescent="0.55000000000000004">
      <c r="A715" s="290" t="s">
        <v>1153</v>
      </c>
      <c r="B715" s="291">
        <v>549822.55000000005</v>
      </c>
      <c r="D715" s="290" t="s">
        <v>7281</v>
      </c>
      <c r="E715" s="292">
        <v>549822.55000000005</v>
      </c>
    </row>
    <row r="716" spans="1:5" ht="14.4" x14ac:dyDescent="0.55000000000000004">
      <c r="A716" s="290" t="s">
        <v>1154</v>
      </c>
      <c r="B716" s="291">
        <v>134957</v>
      </c>
      <c r="D716" s="290" t="s">
        <v>7282</v>
      </c>
      <c r="E716" s="292">
        <v>134957</v>
      </c>
    </row>
    <row r="717" spans="1:5" ht="14.4" x14ac:dyDescent="0.55000000000000004">
      <c r="A717" s="290" t="s">
        <v>1155</v>
      </c>
      <c r="B717" s="291">
        <v>12399.89</v>
      </c>
      <c r="D717" s="290" t="s">
        <v>7283</v>
      </c>
      <c r="E717" s="292">
        <v>12399.89</v>
      </c>
    </row>
    <row r="718" spans="1:5" ht="14.4" x14ac:dyDescent="0.55000000000000004">
      <c r="A718" s="290" t="s">
        <v>1156</v>
      </c>
      <c r="B718" s="291">
        <v>9255.07</v>
      </c>
      <c r="D718" s="290" t="s">
        <v>7284</v>
      </c>
      <c r="E718" s="292">
        <v>9255.07</v>
      </c>
    </row>
    <row r="719" spans="1:5" ht="14.4" x14ac:dyDescent="0.55000000000000004">
      <c r="A719" s="290" t="s">
        <v>1157</v>
      </c>
      <c r="B719" s="291">
        <v>45285</v>
      </c>
      <c r="D719" s="290" t="s">
        <v>7285</v>
      </c>
      <c r="E719" s="292">
        <v>45285</v>
      </c>
    </row>
    <row r="720" spans="1:5" ht="14.4" x14ac:dyDescent="0.55000000000000004">
      <c r="A720" s="290" t="s">
        <v>1158</v>
      </c>
      <c r="B720" s="291">
        <v>20480.330000000002</v>
      </c>
      <c r="D720" s="290" t="s">
        <v>7286</v>
      </c>
      <c r="E720" s="292">
        <v>20480.330000000002</v>
      </c>
    </row>
    <row r="721" spans="1:5" ht="14.4" x14ac:dyDescent="0.55000000000000004">
      <c r="A721" s="290" t="s">
        <v>1159</v>
      </c>
      <c r="B721" s="291">
        <v>3485</v>
      </c>
      <c r="D721" s="290" t="s">
        <v>7287</v>
      </c>
      <c r="E721" s="292">
        <v>3485</v>
      </c>
    </row>
    <row r="722" spans="1:5" ht="14.4" x14ac:dyDescent="0.55000000000000004">
      <c r="A722" s="290" t="s">
        <v>1160</v>
      </c>
      <c r="B722" s="291">
        <v>220214</v>
      </c>
      <c r="D722" s="290" t="s">
        <v>7288</v>
      </c>
      <c r="E722" s="292">
        <v>220214</v>
      </c>
    </row>
    <row r="723" spans="1:5" ht="14.4" x14ac:dyDescent="0.55000000000000004">
      <c r="A723" s="290" t="s">
        <v>1161</v>
      </c>
      <c r="B723" s="291">
        <v>6492</v>
      </c>
      <c r="D723" s="290" t="s">
        <v>7289</v>
      </c>
      <c r="E723" s="292">
        <v>6492</v>
      </c>
    </row>
    <row r="724" spans="1:5" ht="14.4" x14ac:dyDescent="0.55000000000000004">
      <c r="A724" s="290" t="s">
        <v>331</v>
      </c>
      <c r="B724" s="291">
        <v>638603.01</v>
      </c>
      <c r="D724" s="290" t="s">
        <v>7290</v>
      </c>
      <c r="E724" s="292">
        <v>638603.01</v>
      </c>
    </row>
    <row r="725" spans="1:5" ht="14.4" x14ac:dyDescent="0.55000000000000004">
      <c r="A725" s="290" t="s">
        <v>1162</v>
      </c>
      <c r="B725" s="291">
        <v>148692.75</v>
      </c>
      <c r="D725" s="290" t="s">
        <v>7291</v>
      </c>
      <c r="E725" s="292">
        <v>148692.75</v>
      </c>
    </row>
    <row r="726" spans="1:5" ht="14.4" x14ac:dyDescent="0.55000000000000004">
      <c r="A726" s="290" t="s">
        <v>1163</v>
      </c>
      <c r="B726" s="291">
        <v>41878.339999999997</v>
      </c>
      <c r="D726" s="290" t="s">
        <v>7292</v>
      </c>
      <c r="E726" s="292">
        <v>41878.339999999997</v>
      </c>
    </row>
    <row r="727" spans="1:5" ht="14.4" x14ac:dyDescent="0.55000000000000004">
      <c r="A727" s="290" t="s">
        <v>4025</v>
      </c>
      <c r="B727" s="291">
        <v>24517.59</v>
      </c>
      <c r="D727" s="290" t="s">
        <v>7293</v>
      </c>
      <c r="E727" s="292">
        <v>24517.59</v>
      </c>
    </row>
    <row r="728" spans="1:5" ht="14.4" x14ac:dyDescent="0.55000000000000004">
      <c r="A728" s="290" t="s">
        <v>1164</v>
      </c>
      <c r="B728" s="291">
        <v>7749</v>
      </c>
      <c r="D728" s="290" t="s">
        <v>7294</v>
      </c>
      <c r="E728" s="292">
        <v>7749</v>
      </c>
    </row>
    <row r="729" spans="1:5" ht="14.4" x14ac:dyDescent="0.55000000000000004">
      <c r="A729" s="290" t="s">
        <v>1165</v>
      </c>
      <c r="B729" s="291">
        <v>222778</v>
      </c>
      <c r="D729" s="290" t="s">
        <v>7295</v>
      </c>
      <c r="E729" s="292">
        <v>222778</v>
      </c>
    </row>
    <row r="730" spans="1:5" ht="14.4" x14ac:dyDescent="0.55000000000000004">
      <c r="A730" s="290" t="s">
        <v>1166</v>
      </c>
      <c r="B730" s="291">
        <v>123194.68</v>
      </c>
      <c r="D730" s="290" t="s">
        <v>7296</v>
      </c>
      <c r="E730" s="292">
        <v>123194.68</v>
      </c>
    </row>
    <row r="731" spans="1:5" ht="14.4" x14ac:dyDescent="0.55000000000000004">
      <c r="A731" s="290" t="s">
        <v>1167</v>
      </c>
      <c r="B731" s="291">
        <v>153748.93</v>
      </c>
      <c r="D731" s="290" t="s">
        <v>7297</v>
      </c>
      <c r="E731" s="292">
        <v>153748.93</v>
      </c>
    </row>
    <row r="732" spans="1:5" ht="14.4" x14ac:dyDescent="0.55000000000000004">
      <c r="A732" s="290" t="s">
        <v>1168</v>
      </c>
      <c r="B732" s="291">
        <v>3992</v>
      </c>
      <c r="D732" s="290" t="s">
        <v>7298</v>
      </c>
      <c r="E732" s="292">
        <v>3992</v>
      </c>
    </row>
    <row r="733" spans="1:5" ht="14.4" x14ac:dyDescent="0.55000000000000004">
      <c r="A733" s="290" t="s">
        <v>1169</v>
      </c>
      <c r="B733" s="291">
        <v>59764.79</v>
      </c>
      <c r="D733" s="290" t="s">
        <v>7299</v>
      </c>
      <c r="E733" s="292">
        <v>59764.79</v>
      </c>
    </row>
    <row r="734" spans="1:5" ht="14.4" x14ac:dyDescent="0.55000000000000004">
      <c r="A734" s="290" t="s">
        <v>1170</v>
      </c>
      <c r="B734" s="291">
        <v>237810</v>
      </c>
      <c r="D734" s="290" t="s">
        <v>7300</v>
      </c>
      <c r="E734" s="292">
        <v>237810</v>
      </c>
    </row>
    <row r="735" spans="1:5" ht="14.4" x14ac:dyDescent="0.55000000000000004">
      <c r="A735" s="290" t="s">
        <v>1171</v>
      </c>
      <c r="B735" s="291">
        <v>82829</v>
      </c>
      <c r="D735" s="290" t="s">
        <v>7301</v>
      </c>
      <c r="E735" s="292">
        <v>82829</v>
      </c>
    </row>
    <row r="736" spans="1:5" ht="14.4" x14ac:dyDescent="0.55000000000000004">
      <c r="A736" s="290" t="s">
        <v>1172</v>
      </c>
      <c r="B736" s="291">
        <v>56045</v>
      </c>
      <c r="D736" s="290" t="s">
        <v>7302</v>
      </c>
      <c r="E736" s="292">
        <v>56045</v>
      </c>
    </row>
    <row r="737" spans="1:5" ht="14.4" x14ac:dyDescent="0.55000000000000004">
      <c r="A737" s="290" t="s">
        <v>1173</v>
      </c>
      <c r="B737" s="291">
        <v>151573.14000000001</v>
      </c>
      <c r="D737" s="290" t="s">
        <v>7303</v>
      </c>
      <c r="E737" s="292">
        <v>151573.14000000001</v>
      </c>
    </row>
    <row r="738" spans="1:5" ht="14.4" x14ac:dyDescent="0.55000000000000004">
      <c r="A738" s="290" t="s">
        <v>1174</v>
      </c>
      <c r="B738" s="291">
        <v>32547.200000000001</v>
      </c>
      <c r="D738" s="290" t="s">
        <v>7304</v>
      </c>
      <c r="E738" s="292">
        <v>32547.200000000001</v>
      </c>
    </row>
    <row r="739" spans="1:5" ht="14.4" x14ac:dyDescent="0.55000000000000004">
      <c r="A739" s="290" t="s">
        <v>1175</v>
      </c>
      <c r="B739" s="291">
        <v>18923</v>
      </c>
      <c r="D739" s="290" t="s">
        <v>7305</v>
      </c>
      <c r="E739" s="292">
        <v>18923</v>
      </c>
    </row>
    <row r="740" spans="1:5" ht="14.4" x14ac:dyDescent="0.55000000000000004">
      <c r="A740" s="290" t="s">
        <v>1176</v>
      </c>
      <c r="B740" s="291">
        <v>11522</v>
      </c>
      <c r="D740" s="290" t="s">
        <v>7306</v>
      </c>
      <c r="E740" s="292">
        <v>11522</v>
      </c>
    </row>
    <row r="741" spans="1:5" ht="14.4" x14ac:dyDescent="0.55000000000000004">
      <c r="A741" s="290" t="s">
        <v>1177</v>
      </c>
      <c r="B741" s="291">
        <v>71868.69</v>
      </c>
      <c r="D741" s="290" t="s">
        <v>7307</v>
      </c>
      <c r="E741" s="292">
        <v>71868.69</v>
      </c>
    </row>
    <row r="742" spans="1:5" ht="14.4" x14ac:dyDescent="0.55000000000000004">
      <c r="A742" s="290" t="s">
        <v>332</v>
      </c>
      <c r="B742" s="291">
        <v>3667</v>
      </c>
      <c r="D742" s="290" t="s">
        <v>10087</v>
      </c>
      <c r="E742" s="292">
        <v>3667</v>
      </c>
    </row>
    <row r="743" spans="1:5" ht="14.4" x14ac:dyDescent="0.55000000000000004">
      <c r="A743" s="290" t="s">
        <v>1178</v>
      </c>
      <c r="B743" s="291">
        <v>206684.21</v>
      </c>
      <c r="D743" s="290" t="s">
        <v>7308</v>
      </c>
      <c r="E743" s="292">
        <v>206684.21</v>
      </c>
    </row>
    <row r="744" spans="1:5" ht="14.4" x14ac:dyDescent="0.55000000000000004">
      <c r="A744" s="290" t="s">
        <v>1179</v>
      </c>
      <c r="B744" s="291">
        <v>27954</v>
      </c>
      <c r="D744" s="290" t="s">
        <v>7309</v>
      </c>
      <c r="E744" s="292">
        <v>27954</v>
      </c>
    </row>
    <row r="745" spans="1:5" ht="14.4" x14ac:dyDescent="0.55000000000000004">
      <c r="A745" s="290" t="s">
        <v>1180</v>
      </c>
      <c r="B745" s="291">
        <v>307678.19</v>
      </c>
      <c r="D745" s="290" t="s">
        <v>7310</v>
      </c>
      <c r="E745" s="292">
        <v>307678.19</v>
      </c>
    </row>
    <row r="746" spans="1:5" ht="14.4" x14ac:dyDescent="0.55000000000000004">
      <c r="A746" s="290" t="s">
        <v>1181</v>
      </c>
      <c r="B746" s="291">
        <v>18994</v>
      </c>
      <c r="D746" s="290" t="s">
        <v>7311</v>
      </c>
      <c r="E746" s="292">
        <v>18994</v>
      </c>
    </row>
    <row r="747" spans="1:5" ht="14.4" x14ac:dyDescent="0.55000000000000004">
      <c r="A747" s="290" t="s">
        <v>1182</v>
      </c>
      <c r="B747" s="291">
        <v>298666</v>
      </c>
      <c r="D747" s="290" t="s">
        <v>7312</v>
      </c>
      <c r="E747" s="292">
        <v>298666</v>
      </c>
    </row>
    <row r="748" spans="1:5" ht="14.4" x14ac:dyDescent="0.55000000000000004">
      <c r="A748" s="290" t="s">
        <v>1183</v>
      </c>
      <c r="B748" s="291">
        <v>149634.01</v>
      </c>
      <c r="D748" s="290" t="s">
        <v>7313</v>
      </c>
      <c r="E748" s="292">
        <v>149634.01</v>
      </c>
    </row>
    <row r="749" spans="1:5" ht="14.4" x14ac:dyDescent="0.55000000000000004">
      <c r="A749" s="290" t="s">
        <v>1184</v>
      </c>
      <c r="B749" s="291">
        <v>1712</v>
      </c>
      <c r="D749" s="290" t="s">
        <v>7314</v>
      </c>
      <c r="E749" s="292">
        <v>1712</v>
      </c>
    </row>
    <row r="750" spans="1:5" ht="14.4" x14ac:dyDescent="0.55000000000000004">
      <c r="A750" s="290" t="s">
        <v>1185</v>
      </c>
      <c r="B750" s="291">
        <v>29846</v>
      </c>
      <c r="D750" s="290" t="s">
        <v>7315</v>
      </c>
      <c r="E750" s="292">
        <v>29846</v>
      </c>
    </row>
    <row r="751" spans="1:5" ht="14.4" x14ac:dyDescent="0.55000000000000004">
      <c r="A751" s="290" t="s">
        <v>1186</v>
      </c>
      <c r="B751" s="291">
        <v>302968.89</v>
      </c>
      <c r="D751" s="290" t="s">
        <v>7316</v>
      </c>
      <c r="E751" s="292">
        <v>302968.89</v>
      </c>
    </row>
    <row r="752" spans="1:5" ht="14.4" x14ac:dyDescent="0.55000000000000004">
      <c r="A752" s="290" t="s">
        <v>1187</v>
      </c>
      <c r="B752" s="291">
        <v>1031894.03</v>
      </c>
      <c r="D752" s="290" t="s">
        <v>7317</v>
      </c>
      <c r="E752" s="292">
        <v>1031894.03</v>
      </c>
    </row>
    <row r="753" spans="1:5" ht="14.4" x14ac:dyDescent="0.55000000000000004">
      <c r="A753" s="290" t="s">
        <v>1188</v>
      </c>
      <c r="B753" s="291">
        <v>17617</v>
      </c>
      <c r="D753" s="290" t="s">
        <v>7318</v>
      </c>
      <c r="E753" s="292">
        <v>17617</v>
      </c>
    </row>
    <row r="754" spans="1:5" ht="14.4" x14ac:dyDescent="0.55000000000000004">
      <c r="A754" s="290" t="s">
        <v>1189</v>
      </c>
      <c r="B754" s="291">
        <v>43052</v>
      </c>
      <c r="D754" s="290" t="s">
        <v>7319</v>
      </c>
      <c r="E754" s="292">
        <v>43052</v>
      </c>
    </row>
    <row r="755" spans="1:5" ht="14.4" x14ac:dyDescent="0.55000000000000004">
      <c r="A755" s="290" t="s">
        <v>333</v>
      </c>
      <c r="B755" s="291">
        <v>259696</v>
      </c>
      <c r="D755" s="290" t="s">
        <v>7320</v>
      </c>
      <c r="E755" s="292">
        <v>259696</v>
      </c>
    </row>
    <row r="756" spans="1:5" ht="14.4" x14ac:dyDescent="0.55000000000000004">
      <c r="A756" s="290" t="s">
        <v>1190</v>
      </c>
      <c r="B756" s="291">
        <v>4078</v>
      </c>
      <c r="D756" s="290" t="s">
        <v>7321</v>
      </c>
      <c r="E756" s="292">
        <v>4078</v>
      </c>
    </row>
    <row r="757" spans="1:5" ht="14.4" x14ac:dyDescent="0.55000000000000004">
      <c r="A757" s="290" t="s">
        <v>1191</v>
      </c>
      <c r="B757" s="291">
        <v>187363.29</v>
      </c>
      <c r="D757" s="290" t="s">
        <v>7322</v>
      </c>
      <c r="E757" s="292">
        <v>187363.29</v>
      </c>
    </row>
    <row r="758" spans="1:5" ht="14.4" x14ac:dyDescent="0.55000000000000004">
      <c r="A758" s="290" t="s">
        <v>1192</v>
      </c>
      <c r="B758" s="291">
        <v>1587535.58</v>
      </c>
      <c r="D758" s="290" t="s">
        <v>7323</v>
      </c>
      <c r="E758" s="292">
        <v>1587535.58</v>
      </c>
    </row>
    <row r="759" spans="1:5" ht="14.4" x14ac:dyDescent="0.55000000000000004">
      <c r="A759" s="290" t="s">
        <v>1193</v>
      </c>
      <c r="B759" s="291">
        <v>72302.23</v>
      </c>
      <c r="D759" s="290" t="s">
        <v>7324</v>
      </c>
      <c r="E759" s="292">
        <v>72302.23</v>
      </c>
    </row>
    <row r="760" spans="1:5" ht="14.4" x14ac:dyDescent="0.55000000000000004">
      <c r="A760" s="290" t="s">
        <v>1194</v>
      </c>
      <c r="B760" s="291">
        <v>60693.96</v>
      </c>
      <c r="D760" s="290" t="s">
        <v>7325</v>
      </c>
      <c r="E760" s="292">
        <v>60693.96</v>
      </c>
    </row>
    <row r="761" spans="1:5" ht="14.4" x14ac:dyDescent="0.55000000000000004">
      <c r="A761" s="290" t="s">
        <v>1195</v>
      </c>
      <c r="B761" s="291">
        <v>4154</v>
      </c>
      <c r="D761" s="290" t="s">
        <v>7326</v>
      </c>
      <c r="E761" s="292">
        <v>4154</v>
      </c>
    </row>
    <row r="762" spans="1:5" ht="14.4" x14ac:dyDescent="0.55000000000000004">
      <c r="A762" s="290" t="s">
        <v>334</v>
      </c>
      <c r="B762" s="291">
        <v>8538</v>
      </c>
      <c r="D762" s="290" t="s">
        <v>10088</v>
      </c>
      <c r="E762" s="292">
        <v>8538</v>
      </c>
    </row>
    <row r="763" spans="1:5" ht="14.4" x14ac:dyDescent="0.55000000000000004">
      <c r="A763" s="290" t="s">
        <v>335</v>
      </c>
      <c r="B763" s="291">
        <v>306732.92</v>
      </c>
      <c r="D763" s="290" t="s">
        <v>7327</v>
      </c>
      <c r="E763" s="292">
        <v>306732.92</v>
      </c>
    </row>
    <row r="764" spans="1:5" ht="14.4" x14ac:dyDescent="0.55000000000000004">
      <c r="A764" s="290" t="s">
        <v>1196</v>
      </c>
      <c r="B764" s="291">
        <v>127478.61</v>
      </c>
      <c r="D764" s="290" t="s">
        <v>7328</v>
      </c>
      <c r="E764" s="292">
        <v>127478.61</v>
      </c>
    </row>
    <row r="765" spans="1:5" ht="14.4" x14ac:dyDescent="0.55000000000000004">
      <c r="A765" s="290" t="s">
        <v>1197</v>
      </c>
      <c r="B765" s="291">
        <v>2224577</v>
      </c>
      <c r="D765" s="290" t="s">
        <v>7329</v>
      </c>
      <c r="E765" s="292">
        <v>2224577</v>
      </c>
    </row>
    <row r="766" spans="1:5" ht="14.4" x14ac:dyDescent="0.55000000000000004">
      <c r="A766" s="290" t="s">
        <v>1198</v>
      </c>
      <c r="B766" s="291">
        <v>50633.82</v>
      </c>
      <c r="D766" s="290" t="s">
        <v>7330</v>
      </c>
      <c r="E766" s="292">
        <v>50633.82</v>
      </c>
    </row>
    <row r="767" spans="1:5" ht="14.4" x14ac:dyDescent="0.55000000000000004">
      <c r="A767" s="290" t="s">
        <v>1199</v>
      </c>
      <c r="B767" s="291">
        <v>23076</v>
      </c>
      <c r="D767" s="290" t="s">
        <v>7331</v>
      </c>
      <c r="E767" s="292">
        <v>23076</v>
      </c>
    </row>
    <row r="768" spans="1:5" ht="14.4" x14ac:dyDescent="0.55000000000000004">
      <c r="A768" s="290" t="s">
        <v>1200</v>
      </c>
      <c r="B768" s="291">
        <v>6660</v>
      </c>
      <c r="D768" s="290" t="s">
        <v>7332</v>
      </c>
      <c r="E768" s="292">
        <v>6660</v>
      </c>
    </row>
    <row r="769" spans="1:5" ht="14.4" x14ac:dyDescent="0.55000000000000004">
      <c r="A769" s="290" t="s">
        <v>1201</v>
      </c>
      <c r="B769" s="291">
        <v>17768</v>
      </c>
      <c r="D769" s="290" t="s">
        <v>7333</v>
      </c>
      <c r="E769" s="292">
        <v>17768</v>
      </c>
    </row>
    <row r="770" spans="1:5" ht="14.4" x14ac:dyDescent="0.55000000000000004">
      <c r="A770" s="290" t="s">
        <v>1202</v>
      </c>
      <c r="B770" s="291">
        <v>88888.99</v>
      </c>
      <c r="D770" s="290" t="s">
        <v>7334</v>
      </c>
      <c r="E770" s="292">
        <v>88888.99</v>
      </c>
    </row>
    <row r="771" spans="1:5" ht="14.4" x14ac:dyDescent="0.55000000000000004">
      <c r="A771" s="290" t="s">
        <v>1203</v>
      </c>
      <c r="B771" s="291">
        <v>11852</v>
      </c>
      <c r="D771" s="290" t="s">
        <v>7335</v>
      </c>
      <c r="E771" s="292">
        <v>11852</v>
      </c>
    </row>
    <row r="772" spans="1:5" ht="14.4" x14ac:dyDescent="0.55000000000000004">
      <c r="A772" s="290" t="s">
        <v>1204</v>
      </c>
      <c r="B772" s="291">
        <v>36773</v>
      </c>
      <c r="D772" s="290" t="s">
        <v>7336</v>
      </c>
      <c r="E772" s="292">
        <v>36773</v>
      </c>
    </row>
    <row r="773" spans="1:5" ht="14.4" x14ac:dyDescent="0.55000000000000004">
      <c r="A773" s="290" t="s">
        <v>336</v>
      </c>
      <c r="B773" s="291">
        <v>14947.28</v>
      </c>
      <c r="D773" s="290" t="s">
        <v>7337</v>
      </c>
      <c r="E773" s="292">
        <v>14947.28</v>
      </c>
    </row>
    <row r="774" spans="1:5" ht="14.4" x14ac:dyDescent="0.55000000000000004">
      <c r="A774" s="290" t="s">
        <v>1205</v>
      </c>
      <c r="B774" s="291">
        <v>11230</v>
      </c>
      <c r="D774" s="290" t="s">
        <v>7338</v>
      </c>
      <c r="E774" s="292">
        <v>11230</v>
      </c>
    </row>
    <row r="775" spans="1:5" ht="14.4" x14ac:dyDescent="0.55000000000000004">
      <c r="A775" s="290" t="s">
        <v>1206</v>
      </c>
      <c r="B775" s="291">
        <v>38114</v>
      </c>
      <c r="D775" s="290" t="s">
        <v>7339</v>
      </c>
      <c r="E775" s="292">
        <v>38114</v>
      </c>
    </row>
    <row r="776" spans="1:5" ht="14.4" x14ac:dyDescent="0.55000000000000004">
      <c r="A776" s="290" t="s">
        <v>1207</v>
      </c>
      <c r="B776" s="291">
        <v>6603</v>
      </c>
      <c r="D776" s="290" t="s">
        <v>7340</v>
      </c>
      <c r="E776" s="292">
        <v>6603</v>
      </c>
    </row>
    <row r="777" spans="1:5" ht="14.4" x14ac:dyDescent="0.55000000000000004">
      <c r="A777" s="290" t="s">
        <v>1208</v>
      </c>
      <c r="B777" s="291">
        <v>3658</v>
      </c>
      <c r="D777" s="290" t="s">
        <v>7341</v>
      </c>
      <c r="E777" s="292">
        <v>3658</v>
      </c>
    </row>
    <row r="778" spans="1:5" ht="14.4" x14ac:dyDescent="0.55000000000000004">
      <c r="A778" s="290" t="s">
        <v>1209</v>
      </c>
      <c r="B778" s="291">
        <v>8955</v>
      </c>
      <c r="D778" s="290" t="s">
        <v>7342</v>
      </c>
      <c r="E778" s="292">
        <v>8955</v>
      </c>
    </row>
    <row r="779" spans="1:5" ht="14.4" x14ac:dyDescent="0.55000000000000004">
      <c r="A779" s="290" t="s">
        <v>1210</v>
      </c>
      <c r="B779" s="291">
        <v>62066.1</v>
      </c>
      <c r="D779" s="290" t="s">
        <v>7343</v>
      </c>
      <c r="E779" s="292">
        <v>62066.1</v>
      </c>
    </row>
    <row r="780" spans="1:5" ht="14.4" x14ac:dyDescent="0.55000000000000004">
      <c r="A780" s="290" t="s">
        <v>1211</v>
      </c>
      <c r="B780" s="291">
        <v>18578</v>
      </c>
      <c r="D780" s="290" t="s">
        <v>7344</v>
      </c>
      <c r="E780" s="292">
        <v>18578</v>
      </c>
    </row>
    <row r="781" spans="1:5" ht="14.4" x14ac:dyDescent="0.55000000000000004">
      <c r="A781" s="290" t="s">
        <v>1212</v>
      </c>
      <c r="B781" s="291">
        <v>2397823.7999999998</v>
      </c>
      <c r="D781" s="290" t="s">
        <v>7345</v>
      </c>
      <c r="E781" s="292">
        <v>2397823.7999999998</v>
      </c>
    </row>
    <row r="782" spans="1:5" ht="14.4" x14ac:dyDescent="0.55000000000000004">
      <c r="A782" s="290" t="s">
        <v>1213</v>
      </c>
      <c r="B782" s="291">
        <v>55807.25</v>
      </c>
      <c r="D782" s="290" t="s">
        <v>7346</v>
      </c>
      <c r="E782" s="292">
        <v>55807.25</v>
      </c>
    </row>
    <row r="783" spans="1:5" ht="14.4" x14ac:dyDescent="0.55000000000000004">
      <c r="A783" s="290" t="s">
        <v>1214</v>
      </c>
      <c r="B783" s="291">
        <v>6990</v>
      </c>
      <c r="D783" s="290" t="s">
        <v>7347</v>
      </c>
      <c r="E783" s="292">
        <v>6990</v>
      </c>
    </row>
    <row r="784" spans="1:5" ht="14.4" x14ac:dyDescent="0.55000000000000004">
      <c r="A784" s="290" t="s">
        <v>1215</v>
      </c>
      <c r="B784" s="291">
        <v>77084</v>
      </c>
      <c r="D784" s="290" t="s">
        <v>7348</v>
      </c>
      <c r="E784" s="292">
        <v>77084</v>
      </c>
    </row>
    <row r="785" spans="1:5" ht="14.4" x14ac:dyDescent="0.55000000000000004">
      <c r="A785" s="290" t="s">
        <v>1216</v>
      </c>
      <c r="B785" s="291">
        <v>22378</v>
      </c>
      <c r="D785" s="290" t="s">
        <v>7349</v>
      </c>
      <c r="E785" s="292">
        <v>22378</v>
      </c>
    </row>
    <row r="786" spans="1:5" ht="14.4" x14ac:dyDescent="0.55000000000000004">
      <c r="A786" s="290" t="s">
        <v>1217</v>
      </c>
      <c r="B786" s="291">
        <v>35406</v>
      </c>
      <c r="D786" s="290" t="s">
        <v>7350</v>
      </c>
      <c r="E786" s="292">
        <v>35406</v>
      </c>
    </row>
    <row r="787" spans="1:5" ht="14.4" x14ac:dyDescent="0.55000000000000004">
      <c r="A787" s="290" t="s">
        <v>1218</v>
      </c>
      <c r="B787" s="291">
        <v>186584.19</v>
      </c>
      <c r="D787" s="290" t="s">
        <v>7351</v>
      </c>
      <c r="E787" s="292">
        <v>186584.19</v>
      </c>
    </row>
    <row r="788" spans="1:5" ht="14.4" x14ac:dyDescent="0.55000000000000004">
      <c r="A788" s="290" t="s">
        <v>1219</v>
      </c>
      <c r="B788" s="291">
        <v>6654</v>
      </c>
      <c r="D788" s="290" t="s">
        <v>7352</v>
      </c>
      <c r="E788" s="292">
        <v>6654</v>
      </c>
    </row>
    <row r="789" spans="1:5" ht="14.4" x14ac:dyDescent="0.55000000000000004">
      <c r="A789" s="290" t="s">
        <v>1220</v>
      </c>
      <c r="B789" s="291">
        <v>7515</v>
      </c>
      <c r="D789" s="290" t="s">
        <v>7353</v>
      </c>
      <c r="E789" s="292">
        <v>7515</v>
      </c>
    </row>
    <row r="790" spans="1:5" ht="14.4" x14ac:dyDescent="0.55000000000000004">
      <c r="A790" s="290" t="s">
        <v>1221</v>
      </c>
      <c r="B790" s="291">
        <v>626565</v>
      </c>
      <c r="D790" s="290" t="s">
        <v>7354</v>
      </c>
      <c r="E790" s="292">
        <v>626565</v>
      </c>
    </row>
    <row r="791" spans="1:5" ht="14.4" x14ac:dyDescent="0.55000000000000004">
      <c r="A791" s="290" t="s">
        <v>1222</v>
      </c>
      <c r="B791" s="291">
        <v>26164</v>
      </c>
      <c r="D791" s="290" t="s">
        <v>7355</v>
      </c>
      <c r="E791" s="292">
        <v>26164</v>
      </c>
    </row>
    <row r="792" spans="1:5" ht="14.4" x14ac:dyDescent="0.55000000000000004">
      <c r="A792" s="290" t="s">
        <v>1223</v>
      </c>
      <c r="B792" s="291">
        <v>80795</v>
      </c>
      <c r="D792" s="290" t="s">
        <v>7356</v>
      </c>
      <c r="E792" s="292">
        <v>80795</v>
      </c>
    </row>
    <row r="793" spans="1:5" ht="14.4" x14ac:dyDescent="0.55000000000000004">
      <c r="A793" s="290" t="s">
        <v>1224</v>
      </c>
      <c r="B793" s="291">
        <v>10197</v>
      </c>
      <c r="D793" s="290" t="s">
        <v>7357</v>
      </c>
      <c r="E793" s="292">
        <v>10197</v>
      </c>
    </row>
    <row r="794" spans="1:5" ht="14.4" x14ac:dyDescent="0.55000000000000004">
      <c r="A794" s="290" t="s">
        <v>1225</v>
      </c>
      <c r="B794" s="291">
        <v>11127.26</v>
      </c>
      <c r="D794" s="290" t="s">
        <v>7358</v>
      </c>
      <c r="E794" s="292">
        <v>11127.26</v>
      </c>
    </row>
    <row r="795" spans="1:5" ht="14.4" x14ac:dyDescent="0.55000000000000004">
      <c r="A795" s="290" t="s">
        <v>1226</v>
      </c>
      <c r="B795" s="291">
        <v>24609.96</v>
      </c>
      <c r="D795" s="290" t="s">
        <v>7359</v>
      </c>
      <c r="E795" s="292">
        <v>24609.96</v>
      </c>
    </row>
    <row r="796" spans="1:5" ht="14.4" x14ac:dyDescent="0.55000000000000004">
      <c r="A796" s="290" t="s">
        <v>1227</v>
      </c>
      <c r="B796" s="291">
        <v>581946</v>
      </c>
      <c r="D796" s="290" t="s">
        <v>7360</v>
      </c>
      <c r="E796" s="292">
        <v>581946</v>
      </c>
    </row>
    <row r="797" spans="1:5" ht="14.4" x14ac:dyDescent="0.55000000000000004">
      <c r="A797" s="290" t="s">
        <v>337</v>
      </c>
      <c r="B797" s="291">
        <v>18196.240000000002</v>
      </c>
      <c r="D797" s="290" t="s">
        <v>7361</v>
      </c>
      <c r="E797" s="292">
        <v>18196.240000000002</v>
      </c>
    </row>
    <row r="798" spans="1:5" ht="14.4" x14ac:dyDescent="0.55000000000000004">
      <c r="A798" s="290" t="s">
        <v>1228</v>
      </c>
      <c r="B798" s="291">
        <v>9805</v>
      </c>
      <c r="D798" s="290" t="s">
        <v>7362</v>
      </c>
      <c r="E798" s="292">
        <v>9805</v>
      </c>
    </row>
    <row r="799" spans="1:5" ht="14.4" x14ac:dyDescent="0.55000000000000004">
      <c r="A799" s="290" t="s">
        <v>1229</v>
      </c>
      <c r="B799" s="291">
        <v>85180</v>
      </c>
      <c r="D799" s="290" t="s">
        <v>7363</v>
      </c>
      <c r="E799" s="292">
        <v>85180</v>
      </c>
    </row>
    <row r="800" spans="1:5" ht="14.4" x14ac:dyDescent="0.55000000000000004">
      <c r="A800" s="290" t="s">
        <v>1230</v>
      </c>
      <c r="B800" s="291">
        <v>3945638.65</v>
      </c>
      <c r="D800" s="290" t="s">
        <v>7364</v>
      </c>
      <c r="E800" s="292">
        <v>3945638.65</v>
      </c>
    </row>
    <row r="801" spans="1:5" ht="14.4" x14ac:dyDescent="0.55000000000000004">
      <c r="A801" s="290" t="s">
        <v>1231</v>
      </c>
      <c r="B801" s="291">
        <v>39524</v>
      </c>
      <c r="D801" s="290" t="s">
        <v>7365</v>
      </c>
      <c r="E801" s="292">
        <v>39524</v>
      </c>
    </row>
    <row r="802" spans="1:5" ht="14.4" x14ac:dyDescent="0.55000000000000004">
      <c r="A802" s="290" t="s">
        <v>1232</v>
      </c>
      <c r="B802" s="291">
        <v>31795.83</v>
      </c>
      <c r="D802" s="290" t="s">
        <v>7366</v>
      </c>
      <c r="E802" s="292">
        <v>31795.83</v>
      </c>
    </row>
    <row r="803" spans="1:5" ht="14.4" x14ac:dyDescent="0.55000000000000004">
      <c r="A803" s="290" t="s">
        <v>1233</v>
      </c>
      <c r="B803" s="291">
        <v>74227</v>
      </c>
      <c r="D803" s="290" t="s">
        <v>7367</v>
      </c>
      <c r="E803" s="292">
        <v>74227</v>
      </c>
    </row>
    <row r="804" spans="1:5" ht="14.4" x14ac:dyDescent="0.55000000000000004">
      <c r="A804" s="290" t="s">
        <v>1234</v>
      </c>
      <c r="B804" s="291">
        <v>24200</v>
      </c>
      <c r="D804" s="290" t="s">
        <v>7368</v>
      </c>
      <c r="E804" s="292">
        <v>24200</v>
      </c>
    </row>
    <row r="805" spans="1:5" ht="14.4" x14ac:dyDescent="0.55000000000000004">
      <c r="A805" s="290" t="s">
        <v>1235</v>
      </c>
      <c r="B805" s="291">
        <v>23946</v>
      </c>
      <c r="D805" s="290" t="s">
        <v>7369</v>
      </c>
      <c r="E805" s="292">
        <v>23946</v>
      </c>
    </row>
    <row r="806" spans="1:5" ht="14.4" x14ac:dyDescent="0.55000000000000004">
      <c r="A806" s="290" t="s">
        <v>1236</v>
      </c>
      <c r="B806" s="291">
        <v>84550.38</v>
      </c>
      <c r="D806" s="290" t="s">
        <v>7370</v>
      </c>
      <c r="E806" s="292">
        <v>84550.38</v>
      </c>
    </row>
    <row r="807" spans="1:5" ht="14.4" x14ac:dyDescent="0.55000000000000004">
      <c r="A807" s="290" t="s">
        <v>1237</v>
      </c>
      <c r="B807" s="291">
        <v>47132.26</v>
      </c>
      <c r="D807" s="290" t="s">
        <v>7371</v>
      </c>
      <c r="E807" s="292">
        <v>47132.26</v>
      </c>
    </row>
    <row r="808" spans="1:5" ht="14.4" x14ac:dyDescent="0.55000000000000004">
      <c r="A808" s="290" t="s">
        <v>1238</v>
      </c>
      <c r="B808" s="291">
        <v>8561.52</v>
      </c>
      <c r="D808" s="290" t="s">
        <v>7372</v>
      </c>
      <c r="E808" s="292">
        <v>8561.52</v>
      </c>
    </row>
    <row r="809" spans="1:5" ht="14.4" x14ac:dyDescent="0.55000000000000004">
      <c r="A809" s="290" t="s">
        <v>1239</v>
      </c>
      <c r="B809" s="291">
        <v>95157.01</v>
      </c>
      <c r="D809" s="290" t="s">
        <v>7373</v>
      </c>
      <c r="E809" s="292">
        <v>95157.01</v>
      </c>
    </row>
    <row r="810" spans="1:5" ht="14.4" x14ac:dyDescent="0.55000000000000004">
      <c r="A810" s="290" t="s">
        <v>1240</v>
      </c>
      <c r="B810" s="291">
        <v>10778</v>
      </c>
      <c r="D810" s="290" t="s">
        <v>7374</v>
      </c>
      <c r="E810" s="292">
        <v>10778</v>
      </c>
    </row>
    <row r="811" spans="1:5" ht="14.4" x14ac:dyDescent="0.55000000000000004">
      <c r="A811" s="290" t="s">
        <v>1241</v>
      </c>
      <c r="B811" s="291">
        <v>7677</v>
      </c>
      <c r="D811" s="290" t="s">
        <v>7375</v>
      </c>
      <c r="E811" s="292">
        <v>7677</v>
      </c>
    </row>
    <row r="812" spans="1:5" ht="14.4" x14ac:dyDescent="0.55000000000000004">
      <c r="A812" s="290" t="s">
        <v>1242</v>
      </c>
      <c r="B812" s="291">
        <v>81856</v>
      </c>
      <c r="D812" s="290" t="s">
        <v>7376</v>
      </c>
      <c r="E812" s="292">
        <v>81856</v>
      </c>
    </row>
    <row r="813" spans="1:5" ht="14.4" x14ac:dyDescent="0.55000000000000004">
      <c r="A813" s="290" t="s">
        <v>1243</v>
      </c>
      <c r="B813" s="291">
        <v>366181</v>
      </c>
      <c r="D813" s="290" t="s">
        <v>7377</v>
      </c>
      <c r="E813" s="292">
        <v>366181</v>
      </c>
    </row>
    <row r="814" spans="1:5" ht="14.4" x14ac:dyDescent="0.55000000000000004">
      <c r="A814" s="290" t="s">
        <v>1244</v>
      </c>
      <c r="B814" s="291">
        <v>30389.87</v>
      </c>
      <c r="D814" s="290" t="s">
        <v>7378</v>
      </c>
      <c r="E814" s="292">
        <v>30389.87</v>
      </c>
    </row>
    <row r="815" spans="1:5" ht="14.4" x14ac:dyDescent="0.55000000000000004">
      <c r="A815" s="290" t="s">
        <v>1245</v>
      </c>
      <c r="B815" s="291">
        <v>4274</v>
      </c>
      <c r="D815" s="290" t="s">
        <v>7379</v>
      </c>
      <c r="E815" s="292">
        <v>4274</v>
      </c>
    </row>
    <row r="816" spans="1:5" ht="14.4" x14ac:dyDescent="0.55000000000000004">
      <c r="A816" s="290" t="s">
        <v>1246</v>
      </c>
      <c r="B816" s="291">
        <v>431568</v>
      </c>
      <c r="D816" s="290" t="s">
        <v>7380</v>
      </c>
      <c r="E816" s="292">
        <v>431568</v>
      </c>
    </row>
    <row r="817" spans="1:5" ht="14.4" x14ac:dyDescent="0.55000000000000004">
      <c r="A817" s="290" t="s">
        <v>1247</v>
      </c>
      <c r="B817" s="291">
        <v>21254</v>
      </c>
      <c r="D817" s="290" t="s">
        <v>7381</v>
      </c>
      <c r="E817" s="292">
        <v>21254</v>
      </c>
    </row>
    <row r="818" spans="1:5" ht="14.4" x14ac:dyDescent="0.55000000000000004">
      <c r="A818" s="290" t="s">
        <v>1248</v>
      </c>
      <c r="B818" s="291">
        <v>137303.10999999999</v>
      </c>
      <c r="D818" s="290" t="s">
        <v>7382</v>
      </c>
      <c r="E818" s="292">
        <v>137303.10999999999</v>
      </c>
    </row>
    <row r="819" spans="1:5" ht="14.4" x14ac:dyDescent="0.55000000000000004">
      <c r="A819" s="290" t="s">
        <v>1249</v>
      </c>
      <c r="B819" s="291">
        <v>25638</v>
      </c>
      <c r="D819" s="290" t="s">
        <v>7383</v>
      </c>
      <c r="E819" s="292">
        <v>25638</v>
      </c>
    </row>
    <row r="820" spans="1:5" ht="14.4" x14ac:dyDescent="0.55000000000000004">
      <c r="A820" s="290" t="s">
        <v>1250</v>
      </c>
      <c r="B820" s="291">
        <v>467508</v>
      </c>
      <c r="D820" s="290" t="s">
        <v>7384</v>
      </c>
      <c r="E820" s="292">
        <v>467508</v>
      </c>
    </row>
    <row r="821" spans="1:5" ht="14.4" x14ac:dyDescent="0.55000000000000004">
      <c r="A821" s="290" t="s">
        <v>1251</v>
      </c>
      <c r="B821" s="291">
        <v>3849</v>
      </c>
      <c r="D821" s="290" t="s">
        <v>7385</v>
      </c>
      <c r="E821" s="292">
        <v>3849</v>
      </c>
    </row>
    <row r="822" spans="1:5" ht="14.4" x14ac:dyDescent="0.55000000000000004">
      <c r="A822" s="290" t="s">
        <v>1252</v>
      </c>
      <c r="B822" s="291">
        <v>10695</v>
      </c>
      <c r="D822" s="290" t="s">
        <v>7386</v>
      </c>
      <c r="E822" s="292">
        <v>10695</v>
      </c>
    </row>
    <row r="823" spans="1:5" ht="14.4" x14ac:dyDescent="0.55000000000000004">
      <c r="A823" s="290" t="s">
        <v>1253</v>
      </c>
      <c r="B823" s="291">
        <v>72917</v>
      </c>
      <c r="D823" s="290" t="s">
        <v>7387</v>
      </c>
      <c r="E823" s="292">
        <v>72917</v>
      </c>
    </row>
    <row r="824" spans="1:5" ht="14.4" x14ac:dyDescent="0.55000000000000004">
      <c r="A824" s="290" t="s">
        <v>1254</v>
      </c>
      <c r="B824" s="291">
        <v>187403</v>
      </c>
      <c r="D824" s="290" t="s">
        <v>7388</v>
      </c>
      <c r="E824" s="292">
        <v>187403</v>
      </c>
    </row>
    <row r="825" spans="1:5" ht="14.4" x14ac:dyDescent="0.55000000000000004">
      <c r="A825" s="290" t="s">
        <v>1255</v>
      </c>
      <c r="B825" s="291">
        <v>7024.15</v>
      </c>
      <c r="D825" s="290" t="s">
        <v>7389</v>
      </c>
      <c r="E825" s="292">
        <v>7024.15</v>
      </c>
    </row>
    <row r="826" spans="1:5" ht="14.4" x14ac:dyDescent="0.55000000000000004">
      <c r="A826" s="290" t="s">
        <v>1256</v>
      </c>
      <c r="B826" s="291">
        <v>348771.52</v>
      </c>
      <c r="D826" s="290" t="s">
        <v>7390</v>
      </c>
      <c r="E826" s="292">
        <v>348771.52</v>
      </c>
    </row>
    <row r="827" spans="1:5" ht="14.4" x14ac:dyDescent="0.55000000000000004">
      <c r="A827" s="290" t="s">
        <v>1257</v>
      </c>
      <c r="B827" s="291">
        <v>90666</v>
      </c>
      <c r="D827" s="290" t="s">
        <v>7391</v>
      </c>
      <c r="E827" s="292">
        <v>90666</v>
      </c>
    </row>
    <row r="828" spans="1:5" ht="14.4" x14ac:dyDescent="0.55000000000000004">
      <c r="A828" s="290" t="s">
        <v>1258</v>
      </c>
      <c r="B828" s="291">
        <v>11243</v>
      </c>
      <c r="D828" s="290" t="s">
        <v>7392</v>
      </c>
      <c r="E828" s="292">
        <v>11243</v>
      </c>
    </row>
    <row r="829" spans="1:5" ht="14.4" x14ac:dyDescent="0.55000000000000004">
      <c r="A829" s="290" t="s">
        <v>1259</v>
      </c>
      <c r="B829" s="291">
        <v>4380</v>
      </c>
      <c r="D829" s="290" t="s">
        <v>7393</v>
      </c>
      <c r="E829" s="292">
        <v>4380</v>
      </c>
    </row>
    <row r="830" spans="1:5" ht="14.4" x14ac:dyDescent="0.55000000000000004">
      <c r="A830" s="290" t="s">
        <v>1260</v>
      </c>
      <c r="B830" s="291">
        <v>36204</v>
      </c>
      <c r="D830" s="290" t="s">
        <v>7394</v>
      </c>
      <c r="E830" s="292">
        <v>36204</v>
      </c>
    </row>
    <row r="831" spans="1:5" ht="14.4" x14ac:dyDescent="0.55000000000000004">
      <c r="A831" s="290" t="s">
        <v>4026</v>
      </c>
      <c r="B831" s="291">
        <v>31393.61</v>
      </c>
      <c r="D831" s="290" t="s">
        <v>7395</v>
      </c>
      <c r="E831" s="292">
        <v>31393.61</v>
      </c>
    </row>
    <row r="832" spans="1:5" ht="14.4" x14ac:dyDescent="0.55000000000000004">
      <c r="A832" s="290" t="s">
        <v>4027</v>
      </c>
      <c r="B832" s="291">
        <v>2675.33</v>
      </c>
      <c r="D832" s="290" t="s">
        <v>7396</v>
      </c>
      <c r="E832" s="292">
        <v>2675.33</v>
      </c>
    </row>
    <row r="833" spans="1:5" ht="14.4" x14ac:dyDescent="0.55000000000000004">
      <c r="A833" s="290" t="s">
        <v>1261</v>
      </c>
      <c r="B833" s="291">
        <v>75553</v>
      </c>
      <c r="D833" s="290" t="s">
        <v>7397</v>
      </c>
      <c r="E833" s="292">
        <v>75553</v>
      </c>
    </row>
    <row r="834" spans="1:5" ht="14.4" x14ac:dyDescent="0.55000000000000004">
      <c r="A834" s="290" t="s">
        <v>1262</v>
      </c>
      <c r="B834" s="291">
        <v>4518</v>
      </c>
      <c r="D834" s="290" t="s">
        <v>7398</v>
      </c>
      <c r="E834" s="292">
        <v>4518</v>
      </c>
    </row>
    <row r="835" spans="1:5" ht="14.4" x14ac:dyDescent="0.55000000000000004">
      <c r="A835" s="290" t="s">
        <v>1263</v>
      </c>
      <c r="B835" s="291">
        <v>671563</v>
      </c>
      <c r="D835" s="290" t="s">
        <v>7399</v>
      </c>
      <c r="E835" s="292">
        <v>671563</v>
      </c>
    </row>
    <row r="836" spans="1:5" ht="14.4" x14ac:dyDescent="0.55000000000000004">
      <c r="A836" s="290" t="s">
        <v>1264</v>
      </c>
      <c r="B836" s="291">
        <v>18214</v>
      </c>
      <c r="D836" s="290" t="s">
        <v>7400</v>
      </c>
      <c r="E836" s="292">
        <v>18214</v>
      </c>
    </row>
    <row r="837" spans="1:5" ht="14.4" x14ac:dyDescent="0.55000000000000004">
      <c r="A837" s="290" t="s">
        <v>1265</v>
      </c>
      <c r="B837" s="291">
        <v>42708</v>
      </c>
      <c r="D837" s="290" t="s">
        <v>7401</v>
      </c>
      <c r="E837" s="292">
        <v>42708</v>
      </c>
    </row>
    <row r="838" spans="1:5" ht="14.4" x14ac:dyDescent="0.55000000000000004">
      <c r="A838" s="290" t="s">
        <v>1266</v>
      </c>
      <c r="B838" s="291">
        <v>27917</v>
      </c>
      <c r="D838" s="290" t="s">
        <v>7402</v>
      </c>
      <c r="E838" s="292">
        <v>27917</v>
      </c>
    </row>
    <row r="839" spans="1:5" ht="14.4" x14ac:dyDescent="0.55000000000000004">
      <c r="A839" s="290" t="s">
        <v>1267</v>
      </c>
      <c r="B839" s="291">
        <v>194419</v>
      </c>
      <c r="D839" s="290" t="s">
        <v>7403</v>
      </c>
      <c r="E839" s="292">
        <v>194419</v>
      </c>
    </row>
    <row r="840" spans="1:5" ht="14.4" x14ac:dyDescent="0.55000000000000004">
      <c r="A840" s="290" t="s">
        <v>1268</v>
      </c>
      <c r="B840" s="291">
        <v>5976</v>
      </c>
      <c r="D840" s="290" t="s">
        <v>7404</v>
      </c>
      <c r="E840" s="292">
        <v>5976</v>
      </c>
    </row>
    <row r="841" spans="1:5" ht="14.4" x14ac:dyDescent="0.55000000000000004">
      <c r="A841" s="290" t="s">
        <v>1269</v>
      </c>
      <c r="B841" s="291">
        <v>4933</v>
      </c>
      <c r="D841" s="290" t="s">
        <v>7405</v>
      </c>
      <c r="E841" s="292">
        <v>4933</v>
      </c>
    </row>
    <row r="842" spans="1:5" ht="14.4" x14ac:dyDescent="0.55000000000000004">
      <c r="A842" s="290" t="s">
        <v>1270</v>
      </c>
      <c r="B842" s="291">
        <v>299192</v>
      </c>
      <c r="D842" s="290" t="s">
        <v>7406</v>
      </c>
      <c r="E842" s="292">
        <v>299192</v>
      </c>
    </row>
    <row r="843" spans="1:5" ht="14.4" x14ac:dyDescent="0.55000000000000004">
      <c r="A843" s="290" t="s">
        <v>1271</v>
      </c>
      <c r="B843" s="291">
        <v>3232</v>
      </c>
      <c r="D843" s="290" t="s">
        <v>7407</v>
      </c>
      <c r="E843" s="292">
        <v>3232</v>
      </c>
    </row>
    <row r="844" spans="1:5" ht="14.4" x14ac:dyDescent="0.55000000000000004">
      <c r="A844" s="290" t="s">
        <v>1272</v>
      </c>
      <c r="B844" s="291">
        <v>233981.14</v>
      </c>
      <c r="D844" s="290" t="s">
        <v>7408</v>
      </c>
      <c r="E844" s="292">
        <v>233981.14</v>
      </c>
    </row>
    <row r="845" spans="1:5" ht="14.4" x14ac:dyDescent="0.55000000000000004">
      <c r="A845" s="290" t="s">
        <v>1273</v>
      </c>
      <c r="B845" s="291">
        <v>41654</v>
      </c>
      <c r="D845" s="290" t="s">
        <v>7409</v>
      </c>
      <c r="E845" s="292">
        <v>41654</v>
      </c>
    </row>
    <row r="846" spans="1:5" ht="14.4" x14ac:dyDescent="0.55000000000000004">
      <c r="A846" s="290" t="s">
        <v>4028</v>
      </c>
      <c r="B846" s="291">
        <v>2111.04</v>
      </c>
      <c r="D846" s="290" t="s">
        <v>7410</v>
      </c>
      <c r="E846" s="292">
        <v>2111.04</v>
      </c>
    </row>
    <row r="847" spans="1:5" ht="14.4" x14ac:dyDescent="0.55000000000000004">
      <c r="A847" s="290" t="s">
        <v>1274</v>
      </c>
      <c r="B847" s="291">
        <v>175576</v>
      </c>
      <c r="D847" s="290" t="s">
        <v>7411</v>
      </c>
      <c r="E847" s="292">
        <v>175576</v>
      </c>
    </row>
    <row r="848" spans="1:5" ht="14.4" x14ac:dyDescent="0.55000000000000004">
      <c r="A848" s="290" t="s">
        <v>1275</v>
      </c>
      <c r="B848" s="291">
        <v>159012.69</v>
      </c>
      <c r="D848" s="290" t="s">
        <v>7412</v>
      </c>
      <c r="E848" s="292">
        <v>159012.69</v>
      </c>
    </row>
    <row r="849" spans="1:5" ht="14.4" x14ac:dyDescent="0.55000000000000004">
      <c r="A849" s="290" t="s">
        <v>1276</v>
      </c>
      <c r="B849" s="291">
        <v>68918.7</v>
      </c>
      <c r="D849" s="290" t="s">
        <v>7413</v>
      </c>
      <c r="E849" s="292">
        <v>68918.7</v>
      </c>
    </row>
    <row r="850" spans="1:5" ht="14.4" x14ac:dyDescent="0.55000000000000004">
      <c r="A850" s="290" t="s">
        <v>1277</v>
      </c>
      <c r="B850" s="291">
        <v>8084</v>
      </c>
      <c r="D850" s="290" t="s">
        <v>7414</v>
      </c>
      <c r="E850" s="292">
        <v>8084</v>
      </c>
    </row>
    <row r="851" spans="1:5" ht="14.4" x14ac:dyDescent="0.55000000000000004">
      <c r="A851" s="290" t="s">
        <v>1278</v>
      </c>
      <c r="B851" s="291">
        <v>127662</v>
      </c>
      <c r="D851" s="290" t="s">
        <v>7415</v>
      </c>
      <c r="E851" s="292">
        <v>127662</v>
      </c>
    </row>
    <row r="852" spans="1:5" ht="14.4" x14ac:dyDescent="0.55000000000000004">
      <c r="A852" s="290" t="s">
        <v>1279</v>
      </c>
      <c r="B852" s="291">
        <v>2895764</v>
      </c>
      <c r="D852" s="290" t="s">
        <v>7416</v>
      </c>
      <c r="E852" s="292">
        <v>2895764</v>
      </c>
    </row>
    <row r="853" spans="1:5" ht="14.4" x14ac:dyDescent="0.55000000000000004">
      <c r="A853" s="290" t="s">
        <v>1280</v>
      </c>
      <c r="B853" s="291">
        <v>283758</v>
      </c>
      <c r="D853" s="290" t="s">
        <v>7417</v>
      </c>
      <c r="E853" s="292">
        <v>283758</v>
      </c>
    </row>
    <row r="854" spans="1:5" ht="14.4" x14ac:dyDescent="0.55000000000000004">
      <c r="A854" s="290" t="s">
        <v>1281</v>
      </c>
      <c r="B854" s="291">
        <v>36205.4</v>
      </c>
      <c r="D854" s="290" t="s">
        <v>7418</v>
      </c>
      <c r="E854" s="292">
        <v>36205.4</v>
      </c>
    </row>
    <row r="855" spans="1:5" ht="14.4" x14ac:dyDescent="0.55000000000000004">
      <c r="A855" s="290" t="s">
        <v>1282</v>
      </c>
      <c r="B855" s="291">
        <v>5457.7</v>
      </c>
      <c r="D855" s="290" t="s">
        <v>7419</v>
      </c>
      <c r="E855" s="292">
        <v>5457.7</v>
      </c>
    </row>
    <row r="856" spans="1:5" ht="14.4" x14ac:dyDescent="0.55000000000000004">
      <c r="A856" s="290" t="s">
        <v>1283</v>
      </c>
      <c r="B856" s="291">
        <v>85833.16</v>
      </c>
      <c r="D856" s="290" t="s">
        <v>7420</v>
      </c>
      <c r="E856" s="292">
        <v>85833.16</v>
      </c>
    </row>
    <row r="857" spans="1:5" ht="14.4" x14ac:dyDescent="0.55000000000000004">
      <c r="A857" s="290" t="s">
        <v>1284</v>
      </c>
      <c r="B857" s="291">
        <v>26996</v>
      </c>
      <c r="D857" s="290" t="s">
        <v>7421</v>
      </c>
      <c r="E857" s="292">
        <v>26996</v>
      </c>
    </row>
    <row r="858" spans="1:5" ht="14.4" x14ac:dyDescent="0.55000000000000004">
      <c r="A858" s="290" t="s">
        <v>1285</v>
      </c>
      <c r="B858" s="291">
        <v>14294</v>
      </c>
      <c r="D858" s="290" t="s">
        <v>7422</v>
      </c>
      <c r="E858" s="292">
        <v>14294</v>
      </c>
    </row>
    <row r="859" spans="1:5" ht="14.4" x14ac:dyDescent="0.55000000000000004">
      <c r="A859" s="290" t="s">
        <v>1286</v>
      </c>
      <c r="B859" s="291">
        <v>8221</v>
      </c>
      <c r="D859" s="290" t="s">
        <v>7423</v>
      </c>
      <c r="E859" s="292">
        <v>8221</v>
      </c>
    </row>
    <row r="860" spans="1:5" ht="14.4" x14ac:dyDescent="0.55000000000000004">
      <c r="A860" s="290" t="s">
        <v>1287</v>
      </c>
      <c r="B860" s="291">
        <v>45053.56</v>
      </c>
      <c r="D860" s="290" t="s">
        <v>7424</v>
      </c>
      <c r="E860" s="292">
        <v>45053.56</v>
      </c>
    </row>
    <row r="861" spans="1:5" ht="14.4" x14ac:dyDescent="0.55000000000000004">
      <c r="A861" s="290" t="s">
        <v>1288</v>
      </c>
      <c r="B861" s="291">
        <v>21130</v>
      </c>
      <c r="D861" s="290" t="s">
        <v>7425</v>
      </c>
      <c r="E861" s="292">
        <v>21130</v>
      </c>
    </row>
    <row r="862" spans="1:5" ht="14.4" x14ac:dyDescent="0.55000000000000004">
      <c r="A862" s="290" t="s">
        <v>1289</v>
      </c>
      <c r="B862" s="291">
        <v>2634</v>
      </c>
      <c r="D862" s="290" t="s">
        <v>7426</v>
      </c>
      <c r="E862" s="292">
        <v>2634</v>
      </c>
    </row>
    <row r="863" spans="1:5" ht="14.4" x14ac:dyDescent="0.55000000000000004">
      <c r="A863" s="290" t="s">
        <v>1290</v>
      </c>
      <c r="B863" s="291">
        <v>21831</v>
      </c>
      <c r="D863" s="290" t="s">
        <v>7427</v>
      </c>
      <c r="E863" s="292">
        <v>21831</v>
      </c>
    </row>
    <row r="864" spans="1:5" ht="14.4" x14ac:dyDescent="0.55000000000000004">
      <c r="A864" s="290" t="s">
        <v>1291</v>
      </c>
      <c r="B864" s="291">
        <v>18061</v>
      </c>
      <c r="D864" s="290" t="s">
        <v>7428</v>
      </c>
      <c r="E864" s="292">
        <v>18061</v>
      </c>
    </row>
    <row r="865" spans="1:5" ht="14.4" x14ac:dyDescent="0.55000000000000004">
      <c r="A865" s="290" t="s">
        <v>1292</v>
      </c>
      <c r="B865" s="291">
        <v>78279</v>
      </c>
      <c r="D865" s="290" t="s">
        <v>7429</v>
      </c>
      <c r="E865" s="292">
        <v>78279</v>
      </c>
    </row>
    <row r="866" spans="1:5" ht="14.4" x14ac:dyDescent="0.55000000000000004">
      <c r="A866" s="290" t="s">
        <v>1293</v>
      </c>
      <c r="B866" s="291">
        <v>8985</v>
      </c>
      <c r="D866" s="290" t="s">
        <v>7430</v>
      </c>
      <c r="E866" s="292">
        <v>8985</v>
      </c>
    </row>
    <row r="867" spans="1:5" ht="14.4" x14ac:dyDescent="0.55000000000000004">
      <c r="A867" s="290" t="s">
        <v>1294</v>
      </c>
      <c r="B867" s="291">
        <v>7090</v>
      </c>
      <c r="D867" s="290" t="s">
        <v>7431</v>
      </c>
      <c r="E867" s="292">
        <v>7090</v>
      </c>
    </row>
    <row r="868" spans="1:5" ht="14.4" x14ac:dyDescent="0.55000000000000004">
      <c r="A868" s="290" t="s">
        <v>1295</v>
      </c>
      <c r="B868" s="291">
        <v>37936</v>
      </c>
      <c r="D868" s="290" t="s">
        <v>7432</v>
      </c>
      <c r="E868" s="292">
        <v>37936</v>
      </c>
    </row>
    <row r="869" spans="1:5" ht="14.4" x14ac:dyDescent="0.55000000000000004">
      <c r="A869" s="290" t="s">
        <v>1296</v>
      </c>
      <c r="B869" s="291">
        <v>6873</v>
      </c>
      <c r="D869" s="290" t="s">
        <v>7433</v>
      </c>
      <c r="E869" s="292">
        <v>6873</v>
      </c>
    </row>
    <row r="870" spans="1:5" ht="14.4" x14ac:dyDescent="0.55000000000000004">
      <c r="A870" s="290" t="s">
        <v>1297</v>
      </c>
      <c r="B870" s="291">
        <v>4690</v>
      </c>
      <c r="D870" s="290" t="s">
        <v>7434</v>
      </c>
      <c r="E870" s="292">
        <v>4690</v>
      </c>
    </row>
    <row r="871" spans="1:5" ht="14.4" x14ac:dyDescent="0.55000000000000004">
      <c r="A871" s="290" t="s">
        <v>4029</v>
      </c>
      <c r="B871" s="291">
        <v>10552</v>
      </c>
      <c r="D871" s="290" t="s">
        <v>10461</v>
      </c>
      <c r="E871" s="292">
        <v>10552</v>
      </c>
    </row>
    <row r="872" spans="1:5" ht="14.4" x14ac:dyDescent="0.55000000000000004">
      <c r="A872" s="290" t="s">
        <v>1298</v>
      </c>
      <c r="B872" s="291">
        <v>21344</v>
      </c>
      <c r="D872" s="290" t="s">
        <v>7435</v>
      </c>
      <c r="E872" s="292">
        <v>21344</v>
      </c>
    </row>
    <row r="873" spans="1:5" ht="14.4" x14ac:dyDescent="0.55000000000000004">
      <c r="A873" s="290" t="s">
        <v>4030</v>
      </c>
      <c r="B873" s="291">
        <v>13554</v>
      </c>
      <c r="D873" s="290" t="s">
        <v>10462</v>
      </c>
      <c r="E873" s="292">
        <v>13554</v>
      </c>
    </row>
    <row r="874" spans="1:5" ht="14.4" x14ac:dyDescent="0.55000000000000004">
      <c r="A874" s="290" t="s">
        <v>1299</v>
      </c>
      <c r="B874" s="291">
        <v>4317</v>
      </c>
      <c r="D874" s="290" t="s">
        <v>7436</v>
      </c>
      <c r="E874" s="292">
        <v>4317</v>
      </c>
    </row>
    <row r="875" spans="1:5" ht="14.4" x14ac:dyDescent="0.55000000000000004">
      <c r="A875" s="290" t="s">
        <v>1300</v>
      </c>
      <c r="B875" s="291">
        <v>71577</v>
      </c>
      <c r="D875" s="290" t="s">
        <v>7437</v>
      </c>
      <c r="E875" s="292">
        <v>71577</v>
      </c>
    </row>
    <row r="876" spans="1:5" ht="14.4" x14ac:dyDescent="0.55000000000000004">
      <c r="A876" s="290" t="s">
        <v>1301</v>
      </c>
      <c r="B876" s="291">
        <v>79417</v>
      </c>
      <c r="D876" s="290" t="s">
        <v>7438</v>
      </c>
      <c r="E876" s="292">
        <v>79417</v>
      </c>
    </row>
    <row r="877" spans="1:5" ht="14.4" x14ac:dyDescent="0.55000000000000004">
      <c r="A877" s="290" t="s">
        <v>1302</v>
      </c>
      <c r="B877" s="291">
        <v>7755</v>
      </c>
      <c r="D877" s="290" t="s">
        <v>7439</v>
      </c>
      <c r="E877" s="292">
        <v>7755</v>
      </c>
    </row>
    <row r="878" spans="1:5" ht="14.4" x14ac:dyDescent="0.55000000000000004">
      <c r="A878" s="290" t="s">
        <v>338</v>
      </c>
      <c r="B878" s="291">
        <v>19443</v>
      </c>
      <c r="D878" s="290" t="s">
        <v>7440</v>
      </c>
      <c r="E878" s="292">
        <v>19443</v>
      </c>
    </row>
    <row r="879" spans="1:5" ht="14.4" x14ac:dyDescent="0.55000000000000004">
      <c r="A879" s="290" t="s">
        <v>1303</v>
      </c>
      <c r="B879" s="291">
        <v>2309</v>
      </c>
      <c r="D879" s="290" t="s">
        <v>7441</v>
      </c>
      <c r="E879" s="292">
        <v>2309</v>
      </c>
    </row>
    <row r="880" spans="1:5" ht="14.4" x14ac:dyDescent="0.55000000000000004">
      <c r="A880" s="290" t="s">
        <v>1304</v>
      </c>
      <c r="B880" s="291">
        <v>31246.86</v>
      </c>
      <c r="D880" s="290" t="s">
        <v>7442</v>
      </c>
      <c r="E880" s="292">
        <v>31246.86</v>
      </c>
    </row>
    <row r="881" spans="1:5" ht="14.4" x14ac:dyDescent="0.55000000000000004">
      <c r="A881" s="290" t="s">
        <v>1305</v>
      </c>
      <c r="B881" s="291">
        <v>1135.45</v>
      </c>
      <c r="D881" s="290" t="s">
        <v>7443</v>
      </c>
      <c r="E881" s="292">
        <v>1135.45</v>
      </c>
    </row>
    <row r="882" spans="1:5" ht="14.4" x14ac:dyDescent="0.55000000000000004">
      <c r="A882" s="290" t="s">
        <v>1306</v>
      </c>
      <c r="B882" s="291">
        <v>9614</v>
      </c>
      <c r="D882" s="290" t="s">
        <v>7444</v>
      </c>
      <c r="E882" s="292">
        <v>9614</v>
      </c>
    </row>
    <row r="883" spans="1:5" ht="14.4" x14ac:dyDescent="0.55000000000000004">
      <c r="A883" s="290" t="s">
        <v>4031</v>
      </c>
      <c r="B883" s="291">
        <v>7224</v>
      </c>
      <c r="D883" s="290" t="s">
        <v>7445</v>
      </c>
      <c r="E883" s="292">
        <v>7224</v>
      </c>
    </row>
    <row r="884" spans="1:5" ht="14.4" x14ac:dyDescent="0.55000000000000004">
      <c r="A884" s="290" t="s">
        <v>1307</v>
      </c>
      <c r="B884" s="291">
        <v>86704</v>
      </c>
      <c r="D884" s="290" t="s">
        <v>7446</v>
      </c>
      <c r="E884" s="292">
        <v>86704</v>
      </c>
    </row>
    <row r="885" spans="1:5" ht="14.4" x14ac:dyDescent="0.55000000000000004">
      <c r="A885" s="290" t="s">
        <v>1308</v>
      </c>
      <c r="B885" s="291">
        <v>2203</v>
      </c>
      <c r="D885" s="290" t="s">
        <v>7447</v>
      </c>
      <c r="E885" s="292">
        <v>2203</v>
      </c>
    </row>
    <row r="886" spans="1:5" ht="14.4" x14ac:dyDescent="0.55000000000000004">
      <c r="A886" s="290" t="s">
        <v>1309</v>
      </c>
      <c r="B886" s="291">
        <v>57378</v>
      </c>
      <c r="D886" s="290" t="s">
        <v>7448</v>
      </c>
      <c r="E886" s="292">
        <v>57378</v>
      </c>
    </row>
    <row r="887" spans="1:5" ht="14.4" x14ac:dyDescent="0.55000000000000004">
      <c r="A887" s="290" t="s">
        <v>1310</v>
      </c>
      <c r="B887" s="291">
        <v>4966</v>
      </c>
      <c r="D887" s="290" t="s">
        <v>7449</v>
      </c>
      <c r="E887" s="292">
        <v>4966</v>
      </c>
    </row>
    <row r="888" spans="1:5" ht="14.4" x14ac:dyDescent="0.55000000000000004">
      <c r="A888" s="290" t="s">
        <v>1311</v>
      </c>
      <c r="B888" s="291">
        <v>353496.9</v>
      </c>
      <c r="D888" s="290" t="s">
        <v>7450</v>
      </c>
      <c r="E888" s="292">
        <v>353496.9</v>
      </c>
    </row>
    <row r="889" spans="1:5" ht="14.4" x14ac:dyDescent="0.55000000000000004">
      <c r="A889" s="290" t="s">
        <v>1312</v>
      </c>
      <c r="B889" s="291">
        <v>13279</v>
      </c>
      <c r="D889" s="290" t="s">
        <v>7451</v>
      </c>
      <c r="E889" s="292">
        <v>13279</v>
      </c>
    </row>
    <row r="890" spans="1:5" ht="14.4" x14ac:dyDescent="0.55000000000000004">
      <c r="A890" s="290" t="s">
        <v>1313</v>
      </c>
      <c r="B890" s="291">
        <v>28064</v>
      </c>
      <c r="D890" s="290" t="s">
        <v>7452</v>
      </c>
      <c r="E890" s="292">
        <v>28064</v>
      </c>
    </row>
    <row r="891" spans="1:5" ht="14.4" x14ac:dyDescent="0.55000000000000004">
      <c r="A891" s="290" t="s">
        <v>1314</v>
      </c>
      <c r="B891" s="291">
        <v>6817.88</v>
      </c>
      <c r="D891" s="290" t="s">
        <v>7453</v>
      </c>
      <c r="E891" s="292">
        <v>6817.88</v>
      </c>
    </row>
    <row r="892" spans="1:5" ht="14.4" x14ac:dyDescent="0.55000000000000004">
      <c r="A892" s="290" t="s">
        <v>1315</v>
      </c>
      <c r="B892" s="291">
        <v>323792</v>
      </c>
      <c r="D892" s="290" t="s">
        <v>7454</v>
      </c>
      <c r="E892" s="292">
        <v>323792</v>
      </c>
    </row>
    <row r="893" spans="1:5" ht="14.4" x14ac:dyDescent="0.55000000000000004">
      <c r="A893" s="290" t="s">
        <v>1316</v>
      </c>
      <c r="B893" s="291">
        <v>20633.8</v>
      </c>
      <c r="D893" s="290" t="s">
        <v>7455</v>
      </c>
      <c r="E893" s="292">
        <v>20633.8</v>
      </c>
    </row>
    <row r="894" spans="1:5" ht="14.4" x14ac:dyDescent="0.55000000000000004">
      <c r="A894" s="290" t="s">
        <v>1317</v>
      </c>
      <c r="B894" s="291">
        <v>1494785</v>
      </c>
      <c r="D894" s="290" t="s">
        <v>7456</v>
      </c>
      <c r="E894" s="292">
        <v>1494785</v>
      </c>
    </row>
    <row r="895" spans="1:5" ht="14.4" x14ac:dyDescent="0.55000000000000004">
      <c r="A895" s="290" t="s">
        <v>1318</v>
      </c>
      <c r="B895" s="291">
        <v>6024.01</v>
      </c>
      <c r="D895" s="290" t="s">
        <v>7457</v>
      </c>
      <c r="E895" s="292">
        <v>6024.01</v>
      </c>
    </row>
    <row r="896" spans="1:5" ht="14.4" x14ac:dyDescent="0.55000000000000004">
      <c r="A896" s="290" t="s">
        <v>339</v>
      </c>
      <c r="B896" s="291">
        <v>2491</v>
      </c>
      <c r="D896" s="290" t="s">
        <v>10089</v>
      </c>
      <c r="E896" s="292">
        <v>2491</v>
      </c>
    </row>
    <row r="897" spans="1:5" ht="14.4" x14ac:dyDescent="0.55000000000000004">
      <c r="A897" s="290" t="s">
        <v>1319</v>
      </c>
      <c r="B897" s="291">
        <v>13303</v>
      </c>
      <c r="D897" s="290" t="s">
        <v>7458</v>
      </c>
      <c r="E897" s="292">
        <v>13303</v>
      </c>
    </row>
    <row r="898" spans="1:5" ht="14.4" x14ac:dyDescent="0.55000000000000004">
      <c r="A898" s="290" t="s">
        <v>340</v>
      </c>
      <c r="B898" s="291">
        <v>4255</v>
      </c>
      <c r="D898" s="290" t="s">
        <v>10090</v>
      </c>
      <c r="E898" s="292">
        <v>4255</v>
      </c>
    </row>
    <row r="899" spans="1:5" ht="14.4" x14ac:dyDescent="0.55000000000000004">
      <c r="A899" s="290" t="s">
        <v>341</v>
      </c>
      <c r="B899" s="291">
        <v>30637.439999999999</v>
      </c>
      <c r="D899" s="290" t="s">
        <v>7459</v>
      </c>
      <c r="E899" s="292">
        <v>30637.439999999999</v>
      </c>
    </row>
    <row r="900" spans="1:5" ht="14.4" x14ac:dyDescent="0.55000000000000004">
      <c r="A900" s="290" t="s">
        <v>1320</v>
      </c>
      <c r="B900" s="291">
        <v>15582</v>
      </c>
      <c r="D900" s="290" t="s">
        <v>7460</v>
      </c>
      <c r="E900" s="292">
        <v>15582</v>
      </c>
    </row>
    <row r="901" spans="1:5" ht="14.4" x14ac:dyDescent="0.55000000000000004">
      <c r="A901" s="290" t="s">
        <v>1321</v>
      </c>
      <c r="B901" s="291">
        <v>2715</v>
      </c>
      <c r="D901" s="290" t="s">
        <v>7461</v>
      </c>
      <c r="E901" s="292">
        <v>2715</v>
      </c>
    </row>
    <row r="902" spans="1:5" ht="14.4" x14ac:dyDescent="0.55000000000000004">
      <c r="A902" s="290" t="s">
        <v>1322</v>
      </c>
      <c r="B902" s="291">
        <v>58595</v>
      </c>
      <c r="D902" s="290" t="s">
        <v>7462</v>
      </c>
      <c r="E902" s="292">
        <v>58595</v>
      </c>
    </row>
    <row r="903" spans="1:5" ht="14.4" x14ac:dyDescent="0.55000000000000004">
      <c r="A903" s="290" t="s">
        <v>1323</v>
      </c>
      <c r="B903" s="291">
        <v>464612</v>
      </c>
      <c r="D903" s="290" t="s">
        <v>7463</v>
      </c>
      <c r="E903" s="292">
        <v>464612</v>
      </c>
    </row>
    <row r="904" spans="1:5" ht="14.4" x14ac:dyDescent="0.55000000000000004">
      <c r="A904" s="290" t="s">
        <v>1324</v>
      </c>
      <c r="B904" s="291">
        <v>3209.87</v>
      </c>
      <c r="D904" s="290" t="s">
        <v>7464</v>
      </c>
      <c r="E904" s="292">
        <v>3209.87</v>
      </c>
    </row>
    <row r="905" spans="1:5" ht="14.4" x14ac:dyDescent="0.55000000000000004">
      <c r="A905" s="290" t="s">
        <v>1325</v>
      </c>
      <c r="B905" s="291">
        <v>187474</v>
      </c>
      <c r="D905" s="290" t="s">
        <v>7465</v>
      </c>
      <c r="E905" s="292">
        <v>187474</v>
      </c>
    </row>
    <row r="906" spans="1:5" ht="14.4" x14ac:dyDescent="0.55000000000000004">
      <c r="A906" s="290" t="s">
        <v>1326</v>
      </c>
      <c r="B906" s="291">
        <v>35000</v>
      </c>
      <c r="D906" s="290" t="s">
        <v>7466</v>
      </c>
      <c r="E906" s="292">
        <v>35000</v>
      </c>
    </row>
    <row r="907" spans="1:5" ht="14.4" x14ac:dyDescent="0.55000000000000004">
      <c r="A907" s="290" t="s">
        <v>1327</v>
      </c>
      <c r="B907" s="291">
        <v>6970</v>
      </c>
      <c r="D907" s="290" t="s">
        <v>7467</v>
      </c>
      <c r="E907" s="292">
        <v>6970</v>
      </c>
    </row>
    <row r="908" spans="1:5" ht="14.4" x14ac:dyDescent="0.55000000000000004">
      <c r="A908" s="290" t="s">
        <v>1328</v>
      </c>
      <c r="B908" s="291">
        <v>30922.11</v>
      </c>
      <c r="D908" s="290" t="s">
        <v>7468</v>
      </c>
      <c r="E908" s="292">
        <v>30922.11</v>
      </c>
    </row>
    <row r="909" spans="1:5" ht="14.4" x14ac:dyDescent="0.55000000000000004">
      <c r="A909" s="290" t="s">
        <v>1329</v>
      </c>
      <c r="B909" s="291">
        <v>10493.52</v>
      </c>
      <c r="D909" s="290" t="s">
        <v>7469</v>
      </c>
      <c r="E909" s="292">
        <v>10493.52</v>
      </c>
    </row>
    <row r="910" spans="1:5" ht="14.4" x14ac:dyDescent="0.55000000000000004">
      <c r="A910" s="290" t="s">
        <v>1330</v>
      </c>
      <c r="B910" s="291">
        <v>130505.05</v>
      </c>
      <c r="D910" s="290" t="s">
        <v>7470</v>
      </c>
      <c r="E910" s="292">
        <v>130505.05</v>
      </c>
    </row>
    <row r="911" spans="1:5" ht="14.4" x14ac:dyDescent="0.55000000000000004">
      <c r="A911" s="290" t="s">
        <v>1331</v>
      </c>
      <c r="B911" s="291">
        <v>2049</v>
      </c>
      <c r="D911" s="290" t="s">
        <v>7471</v>
      </c>
      <c r="E911" s="292">
        <v>2049</v>
      </c>
    </row>
    <row r="912" spans="1:5" ht="14.4" x14ac:dyDescent="0.55000000000000004">
      <c r="A912" s="290" t="s">
        <v>1332</v>
      </c>
      <c r="B912" s="291">
        <v>208567</v>
      </c>
      <c r="D912" s="290" t="s">
        <v>7472</v>
      </c>
      <c r="E912" s="292">
        <v>208567</v>
      </c>
    </row>
    <row r="913" spans="1:5" ht="14.4" x14ac:dyDescent="0.55000000000000004">
      <c r="A913" s="290" t="s">
        <v>1333</v>
      </c>
      <c r="B913" s="291">
        <v>36907.99</v>
      </c>
      <c r="D913" s="290" t="s">
        <v>7473</v>
      </c>
      <c r="E913" s="292">
        <v>36907.99</v>
      </c>
    </row>
    <row r="914" spans="1:5" ht="14.4" x14ac:dyDescent="0.55000000000000004">
      <c r="A914" s="290" t="s">
        <v>1334</v>
      </c>
      <c r="B914" s="291">
        <v>93796</v>
      </c>
      <c r="D914" s="290" t="s">
        <v>7474</v>
      </c>
      <c r="E914" s="292">
        <v>93796</v>
      </c>
    </row>
    <row r="915" spans="1:5" ht="14.4" x14ac:dyDescent="0.55000000000000004">
      <c r="A915" s="290" t="s">
        <v>1335</v>
      </c>
      <c r="B915" s="291">
        <v>6474</v>
      </c>
      <c r="D915" s="290" t="s">
        <v>7475</v>
      </c>
      <c r="E915" s="292">
        <v>6474</v>
      </c>
    </row>
    <row r="916" spans="1:5" ht="14.4" x14ac:dyDescent="0.55000000000000004">
      <c r="A916" s="290" t="s">
        <v>1336</v>
      </c>
      <c r="B916" s="291">
        <v>16450</v>
      </c>
      <c r="D916" s="290" t="s">
        <v>7476</v>
      </c>
      <c r="E916" s="292">
        <v>16450</v>
      </c>
    </row>
    <row r="917" spans="1:5" ht="14.4" x14ac:dyDescent="0.55000000000000004">
      <c r="A917" s="290" t="s">
        <v>1337</v>
      </c>
      <c r="B917" s="291">
        <v>1152846</v>
      </c>
      <c r="D917" s="290" t="s">
        <v>7477</v>
      </c>
      <c r="E917" s="292">
        <v>1152846</v>
      </c>
    </row>
    <row r="918" spans="1:5" ht="14.4" x14ac:dyDescent="0.55000000000000004">
      <c r="A918" s="290" t="s">
        <v>1338</v>
      </c>
      <c r="B918" s="291">
        <v>76903</v>
      </c>
      <c r="D918" s="290" t="s">
        <v>7478</v>
      </c>
      <c r="E918" s="292">
        <v>76903</v>
      </c>
    </row>
    <row r="919" spans="1:5" ht="14.4" x14ac:dyDescent="0.55000000000000004">
      <c r="A919" s="290" t="s">
        <v>1339</v>
      </c>
      <c r="B919" s="291">
        <v>144918.35</v>
      </c>
      <c r="D919" s="290" t="s">
        <v>7479</v>
      </c>
      <c r="E919" s="292">
        <v>144918.35</v>
      </c>
    </row>
    <row r="920" spans="1:5" ht="14.4" x14ac:dyDescent="0.55000000000000004">
      <c r="A920" s="290" t="s">
        <v>1340</v>
      </c>
      <c r="B920" s="291">
        <v>313302.98</v>
      </c>
      <c r="D920" s="290" t="s">
        <v>7480</v>
      </c>
      <c r="E920" s="292">
        <v>313302.98</v>
      </c>
    </row>
    <row r="921" spans="1:5" ht="14.4" x14ac:dyDescent="0.55000000000000004">
      <c r="A921" s="290" t="s">
        <v>1341</v>
      </c>
      <c r="B921" s="291">
        <v>96334</v>
      </c>
      <c r="D921" s="290" t="s">
        <v>7481</v>
      </c>
      <c r="E921" s="292">
        <v>96334</v>
      </c>
    </row>
    <row r="922" spans="1:5" ht="14.4" x14ac:dyDescent="0.55000000000000004">
      <c r="A922" s="290" t="s">
        <v>1342</v>
      </c>
      <c r="B922" s="291">
        <v>33245</v>
      </c>
      <c r="D922" s="290" t="s">
        <v>7482</v>
      </c>
      <c r="E922" s="292">
        <v>33245</v>
      </c>
    </row>
    <row r="923" spans="1:5" ht="14.4" x14ac:dyDescent="0.55000000000000004">
      <c r="A923" s="290" t="s">
        <v>1343</v>
      </c>
      <c r="B923" s="291">
        <v>174418</v>
      </c>
      <c r="D923" s="290" t="s">
        <v>7483</v>
      </c>
      <c r="E923" s="292">
        <v>174418</v>
      </c>
    </row>
    <row r="924" spans="1:5" ht="14.4" x14ac:dyDescent="0.55000000000000004">
      <c r="A924" s="290" t="s">
        <v>1344</v>
      </c>
      <c r="B924" s="291">
        <v>646723</v>
      </c>
      <c r="D924" s="290" t="s">
        <v>7484</v>
      </c>
      <c r="E924" s="292">
        <v>646723</v>
      </c>
    </row>
    <row r="925" spans="1:5" ht="14.4" x14ac:dyDescent="0.55000000000000004">
      <c r="A925" s="290" t="s">
        <v>1345</v>
      </c>
      <c r="B925" s="291">
        <v>2220.87</v>
      </c>
      <c r="D925" s="290" t="s">
        <v>7485</v>
      </c>
      <c r="E925" s="292">
        <v>2220.87</v>
      </c>
    </row>
    <row r="926" spans="1:5" ht="14.4" x14ac:dyDescent="0.55000000000000004">
      <c r="A926" s="290" t="s">
        <v>1346</v>
      </c>
      <c r="B926" s="291">
        <v>6231</v>
      </c>
      <c r="D926" s="290" t="s">
        <v>7486</v>
      </c>
      <c r="E926" s="292">
        <v>6231</v>
      </c>
    </row>
    <row r="927" spans="1:5" ht="14.4" x14ac:dyDescent="0.55000000000000004">
      <c r="A927" s="290" t="s">
        <v>1347</v>
      </c>
      <c r="B927" s="291">
        <v>238195</v>
      </c>
      <c r="D927" s="290" t="s">
        <v>7487</v>
      </c>
      <c r="E927" s="292">
        <v>238195</v>
      </c>
    </row>
    <row r="928" spans="1:5" ht="14.4" x14ac:dyDescent="0.55000000000000004">
      <c r="A928" s="290" t="s">
        <v>1348</v>
      </c>
      <c r="B928" s="291">
        <v>22639</v>
      </c>
      <c r="D928" s="290" t="s">
        <v>7488</v>
      </c>
      <c r="E928" s="292">
        <v>22639</v>
      </c>
    </row>
    <row r="929" spans="1:5" ht="14.4" x14ac:dyDescent="0.55000000000000004">
      <c r="A929" s="290" t="s">
        <v>1349</v>
      </c>
      <c r="B929" s="291">
        <v>365580</v>
      </c>
      <c r="D929" s="290" t="s">
        <v>7489</v>
      </c>
      <c r="E929" s="292">
        <v>365580</v>
      </c>
    </row>
    <row r="930" spans="1:5" ht="14.4" x14ac:dyDescent="0.55000000000000004">
      <c r="A930" s="290" t="s">
        <v>4032</v>
      </c>
      <c r="B930" s="291">
        <v>2137</v>
      </c>
      <c r="D930" s="290" t="s">
        <v>10463</v>
      </c>
      <c r="E930" s="292">
        <v>2137</v>
      </c>
    </row>
    <row r="931" spans="1:5" ht="14.4" x14ac:dyDescent="0.55000000000000004">
      <c r="A931" s="290" t="s">
        <v>1350</v>
      </c>
      <c r="B931" s="291">
        <v>174019</v>
      </c>
      <c r="D931" s="290" t="s">
        <v>7490</v>
      </c>
      <c r="E931" s="292">
        <v>174019</v>
      </c>
    </row>
    <row r="932" spans="1:5" ht="14.4" x14ac:dyDescent="0.55000000000000004">
      <c r="A932" s="290" t="s">
        <v>1351</v>
      </c>
      <c r="B932" s="291">
        <v>75644</v>
      </c>
      <c r="D932" s="290" t="s">
        <v>7491</v>
      </c>
      <c r="E932" s="292">
        <v>75644</v>
      </c>
    </row>
    <row r="933" spans="1:5" ht="14.4" x14ac:dyDescent="0.55000000000000004">
      <c r="A933" s="290" t="s">
        <v>1352</v>
      </c>
      <c r="B933" s="291">
        <v>30615</v>
      </c>
      <c r="D933" s="290" t="s">
        <v>7492</v>
      </c>
      <c r="E933" s="292">
        <v>30615</v>
      </c>
    </row>
    <row r="934" spans="1:5" ht="14.4" x14ac:dyDescent="0.55000000000000004">
      <c r="A934" s="290" t="s">
        <v>1353</v>
      </c>
      <c r="B934" s="291">
        <v>254578</v>
      </c>
      <c r="D934" s="290" t="s">
        <v>7493</v>
      </c>
      <c r="E934" s="292">
        <v>254578</v>
      </c>
    </row>
    <row r="935" spans="1:5" ht="14.4" x14ac:dyDescent="0.55000000000000004">
      <c r="A935" s="290" t="s">
        <v>1354</v>
      </c>
      <c r="B935" s="291">
        <v>297629</v>
      </c>
      <c r="D935" s="290" t="s">
        <v>7494</v>
      </c>
      <c r="E935" s="292">
        <v>297629</v>
      </c>
    </row>
    <row r="936" spans="1:5" ht="14.4" x14ac:dyDescent="0.55000000000000004">
      <c r="A936" s="290" t="s">
        <v>1355</v>
      </c>
      <c r="B936" s="291">
        <v>146130</v>
      </c>
      <c r="D936" s="290" t="s">
        <v>7495</v>
      </c>
      <c r="E936" s="292">
        <v>146130</v>
      </c>
    </row>
    <row r="937" spans="1:5" ht="14.4" x14ac:dyDescent="0.55000000000000004">
      <c r="A937" s="290" t="s">
        <v>1356</v>
      </c>
      <c r="B937" s="291">
        <v>161748.60999999999</v>
      </c>
      <c r="D937" s="290" t="s">
        <v>7496</v>
      </c>
      <c r="E937" s="292">
        <v>161748.60999999999</v>
      </c>
    </row>
    <row r="938" spans="1:5" ht="14.4" x14ac:dyDescent="0.55000000000000004">
      <c r="A938" s="290" t="s">
        <v>342</v>
      </c>
      <c r="B938" s="291">
        <v>15671</v>
      </c>
      <c r="D938" s="290" t="s">
        <v>10091</v>
      </c>
      <c r="E938" s="292">
        <v>15671</v>
      </c>
    </row>
    <row r="939" spans="1:5" ht="14.4" x14ac:dyDescent="0.55000000000000004">
      <c r="A939" s="290" t="s">
        <v>1357</v>
      </c>
      <c r="B939" s="291">
        <v>106255</v>
      </c>
      <c r="D939" s="290" t="s">
        <v>7497</v>
      </c>
      <c r="E939" s="292">
        <v>106255</v>
      </c>
    </row>
    <row r="940" spans="1:5" ht="14.4" x14ac:dyDescent="0.55000000000000004">
      <c r="A940" s="290" t="s">
        <v>1358</v>
      </c>
      <c r="B940" s="291">
        <v>149954.07999999999</v>
      </c>
      <c r="D940" s="290" t="s">
        <v>7498</v>
      </c>
      <c r="E940" s="292">
        <v>149954.07999999999</v>
      </c>
    </row>
    <row r="941" spans="1:5" ht="14.4" x14ac:dyDescent="0.55000000000000004">
      <c r="A941" s="290" t="s">
        <v>1359</v>
      </c>
      <c r="B941" s="291">
        <v>63562.45</v>
      </c>
      <c r="D941" s="290" t="s">
        <v>7499</v>
      </c>
      <c r="E941" s="292">
        <v>63562.45</v>
      </c>
    </row>
    <row r="942" spans="1:5" ht="14.4" x14ac:dyDescent="0.55000000000000004">
      <c r="A942" s="290" t="s">
        <v>1360</v>
      </c>
      <c r="B942" s="291">
        <v>32476</v>
      </c>
      <c r="D942" s="290" t="s">
        <v>7500</v>
      </c>
      <c r="E942" s="292">
        <v>32476</v>
      </c>
    </row>
    <row r="943" spans="1:5" ht="14.4" x14ac:dyDescent="0.55000000000000004">
      <c r="A943" s="290" t="s">
        <v>1361</v>
      </c>
      <c r="B943" s="291">
        <v>21650</v>
      </c>
      <c r="D943" s="290" t="s">
        <v>7501</v>
      </c>
      <c r="E943" s="292">
        <v>21650</v>
      </c>
    </row>
    <row r="944" spans="1:5" ht="14.4" x14ac:dyDescent="0.55000000000000004">
      <c r="A944" s="290" t="s">
        <v>1362</v>
      </c>
      <c r="B944" s="291">
        <v>35690.92</v>
      </c>
      <c r="D944" s="290" t="s">
        <v>7502</v>
      </c>
      <c r="E944" s="292">
        <v>35690.92</v>
      </c>
    </row>
    <row r="945" spans="1:5" ht="14.4" x14ac:dyDescent="0.55000000000000004">
      <c r="A945" s="290" t="s">
        <v>1363</v>
      </c>
      <c r="B945" s="291">
        <v>5224</v>
      </c>
      <c r="D945" s="290" t="s">
        <v>7503</v>
      </c>
      <c r="E945" s="292">
        <v>5224</v>
      </c>
    </row>
    <row r="946" spans="1:5" ht="14.4" x14ac:dyDescent="0.55000000000000004">
      <c r="A946" s="290" t="s">
        <v>1364</v>
      </c>
      <c r="B946" s="291">
        <v>70306.899999999994</v>
      </c>
      <c r="D946" s="290" t="s">
        <v>7504</v>
      </c>
      <c r="E946" s="292">
        <v>70306.899999999994</v>
      </c>
    </row>
    <row r="947" spans="1:5" ht="14.4" x14ac:dyDescent="0.55000000000000004">
      <c r="A947" s="290" t="s">
        <v>1365</v>
      </c>
      <c r="B947" s="291">
        <v>14462.51</v>
      </c>
      <c r="D947" s="290" t="s">
        <v>7505</v>
      </c>
      <c r="E947" s="292">
        <v>14462.51</v>
      </c>
    </row>
    <row r="948" spans="1:5" ht="14.4" x14ac:dyDescent="0.55000000000000004">
      <c r="A948" s="290" t="s">
        <v>1366</v>
      </c>
      <c r="B948" s="291">
        <v>14693</v>
      </c>
      <c r="D948" s="290" t="s">
        <v>7506</v>
      </c>
      <c r="E948" s="292">
        <v>14693</v>
      </c>
    </row>
    <row r="949" spans="1:5" ht="14.4" x14ac:dyDescent="0.55000000000000004">
      <c r="A949" s="290" t="s">
        <v>343</v>
      </c>
      <c r="B949" s="291">
        <v>1111295</v>
      </c>
      <c r="D949" s="290" t="s">
        <v>7507</v>
      </c>
      <c r="E949" s="292">
        <v>1111295</v>
      </c>
    </row>
    <row r="950" spans="1:5" ht="14.4" x14ac:dyDescent="0.55000000000000004">
      <c r="A950" s="290" t="s">
        <v>1367</v>
      </c>
      <c r="B950" s="291">
        <v>38241</v>
      </c>
      <c r="D950" s="290" t="s">
        <v>7508</v>
      </c>
      <c r="E950" s="292">
        <v>38241</v>
      </c>
    </row>
    <row r="951" spans="1:5" ht="14.4" x14ac:dyDescent="0.55000000000000004">
      <c r="A951" s="290" t="s">
        <v>344</v>
      </c>
      <c r="B951" s="291">
        <v>8907.91</v>
      </c>
      <c r="D951" s="290" t="s">
        <v>7509</v>
      </c>
      <c r="E951" s="292">
        <v>8907.91</v>
      </c>
    </row>
    <row r="952" spans="1:5" ht="14.4" x14ac:dyDescent="0.55000000000000004">
      <c r="A952" s="290" t="s">
        <v>4033</v>
      </c>
      <c r="B952" s="291">
        <v>21257</v>
      </c>
      <c r="D952" s="290" t="s">
        <v>10464</v>
      </c>
      <c r="E952" s="292">
        <v>21257</v>
      </c>
    </row>
    <row r="953" spans="1:5" ht="14.4" x14ac:dyDescent="0.55000000000000004">
      <c r="A953" s="290" t="s">
        <v>1368</v>
      </c>
      <c r="B953" s="291">
        <v>10336</v>
      </c>
      <c r="D953" s="290" t="s">
        <v>7510</v>
      </c>
      <c r="E953" s="292">
        <v>10336</v>
      </c>
    </row>
    <row r="954" spans="1:5" ht="14.4" x14ac:dyDescent="0.55000000000000004">
      <c r="A954" s="290" t="s">
        <v>1369</v>
      </c>
      <c r="B954" s="291">
        <v>11028</v>
      </c>
      <c r="D954" s="290" t="s">
        <v>7511</v>
      </c>
      <c r="E954" s="292">
        <v>11028</v>
      </c>
    </row>
    <row r="955" spans="1:5" ht="14.4" x14ac:dyDescent="0.55000000000000004">
      <c r="A955" s="290" t="s">
        <v>345</v>
      </c>
      <c r="B955" s="291">
        <v>481209.5</v>
      </c>
      <c r="D955" s="290" t="s">
        <v>7512</v>
      </c>
      <c r="E955" s="292">
        <v>481209.5</v>
      </c>
    </row>
    <row r="956" spans="1:5" ht="14.4" x14ac:dyDescent="0.55000000000000004">
      <c r="A956" s="290" t="s">
        <v>1370</v>
      </c>
      <c r="B956" s="291">
        <v>37800</v>
      </c>
      <c r="D956" s="290" t="s">
        <v>7513</v>
      </c>
      <c r="E956" s="292">
        <v>37800</v>
      </c>
    </row>
    <row r="957" spans="1:5" ht="14.4" x14ac:dyDescent="0.55000000000000004">
      <c r="A957" s="290" t="s">
        <v>1371</v>
      </c>
      <c r="B957" s="291">
        <v>25720</v>
      </c>
      <c r="D957" s="290" t="s">
        <v>7514</v>
      </c>
      <c r="E957" s="292">
        <v>25720</v>
      </c>
    </row>
    <row r="958" spans="1:5" ht="14.4" x14ac:dyDescent="0.55000000000000004">
      <c r="A958" s="290" t="s">
        <v>1372</v>
      </c>
      <c r="B958" s="291">
        <v>3321872</v>
      </c>
      <c r="D958" s="290" t="s">
        <v>7515</v>
      </c>
      <c r="E958" s="292">
        <v>3321872</v>
      </c>
    </row>
    <row r="959" spans="1:5" ht="14.4" x14ac:dyDescent="0.55000000000000004">
      <c r="A959" s="290" t="s">
        <v>1373</v>
      </c>
      <c r="B959" s="291">
        <v>9509</v>
      </c>
      <c r="D959" s="290" t="s">
        <v>7516</v>
      </c>
      <c r="E959" s="292">
        <v>9509</v>
      </c>
    </row>
    <row r="960" spans="1:5" ht="14.4" x14ac:dyDescent="0.55000000000000004">
      <c r="A960" s="290" t="s">
        <v>1374</v>
      </c>
      <c r="B960" s="291">
        <v>7841</v>
      </c>
      <c r="D960" s="290" t="s">
        <v>7517</v>
      </c>
      <c r="E960" s="292">
        <v>7841</v>
      </c>
    </row>
    <row r="961" spans="1:5" ht="14.4" x14ac:dyDescent="0.55000000000000004">
      <c r="A961" s="290" t="s">
        <v>1375</v>
      </c>
      <c r="B961" s="291">
        <v>11789.68</v>
      </c>
      <c r="D961" s="290" t="s">
        <v>7518</v>
      </c>
      <c r="E961" s="292">
        <v>11789.68</v>
      </c>
    </row>
    <row r="962" spans="1:5" ht="14.4" x14ac:dyDescent="0.55000000000000004">
      <c r="A962" s="290" t="s">
        <v>1376</v>
      </c>
      <c r="B962" s="291">
        <v>31858</v>
      </c>
      <c r="D962" s="290" t="s">
        <v>7519</v>
      </c>
      <c r="E962" s="292">
        <v>31858</v>
      </c>
    </row>
    <row r="963" spans="1:5" ht="14.4" x14ac:dyDescent="0.55000000000000004">
      <c r="A963" s="290" t="s">
        <v>1377</v>
      </c>
      <c r="B963" s="291">
        <v>23238</v>
      </c>
      <c r="D963" s="290" t="s">
        <v>7520</v>
      </c>
      <c r="E963" s="292">
        <v>23238</v>
      </c>
    </row>
    <row r="964" spans="1:5" ht="14.4" x14ac:dyDescent="0.55000000000000004">
      <c r="A964" s="290" t="s">
        <v>1378</v>
      </c>
      <c r="B964" s="291">
        <v>9083.34</v>
      </c>
      <c r="D964" s="290" t="s">
        <v>7521</v>
      </c>
      <c r="E964" s="292">
        <v>9083.34</v>
      </c>
    </row>
    <row r="965" spans="1:5" ht="14.4" x14ac:dyDescent="0.55000000000000004">
      <c r="A965" s="290" t="s">
        <v>1379</v>
      </c>
      <c r="B965" s="291">
        <v>10818</v>
      </c>
      <c r="D965" s="290" t="s">
        <v>7522</v>
      </c>
      <c r="E965" s="292">
        <v>10818</v>
      </c>
    </row>
    <row r="966" spans="1:5" ht="14.4" x14ac:dyDescent="0.55000000000000004">
      <c r="A966" s="290" t="s">
        <v>1380</v>
      </c>
      <c r="B966" s="291">
        <v>118854</v>
      </c>
      <c r="D966" s="290" t="s">
        <v>7523</v>
      </c>
      <c r="E966" s="292">
        <v>118854</v>
      </c>
    </row>
    <row r="967" spans="1:5" ht="14.4" x14ac:dyDescent="0.55000000000000004">
      <c r="A967" s="290" t="s">
        <v>1381</v>
      </c>
      <c r="B967" s="291">
        <v>8766</v>
      </c>
      <c r="D967" s="290" t="s">
        <v>7524</v>
      </c>
      <c r="E967" s="292">
        <v>8766</v>
      </c>
    </row>
    <row r="968" spans="1:5" ht="14.4" x14ac:dyDescent="0.55000000000000004">
      <c r="A968" s="290" t="s">
        <v>1382</v>
      </c>
      <c r="B968" s="291">
        <v>13515.98</v>
      </c>
      <c r="D968" s="290" t="s">
        <v>7525</v>
      </c>
      <c r="E968" s="292">
        <v>13515.98</v>
      </c>
    </row>
    <row r="969" spans="1:5" ht="14.4" x14ac:dyDescent="0.55000000000000004">
      <c r="A969" s="290" t="s">
        <v>1383</v>
      </c>
      <c r="B969" s="291">
        <v>18760</v>
      </c>
      <c r="D969" s="290" t="s">
        <v>7526</v>
      </c>
      <c r="E969" s="292">
        <v>18760</v>
      </c>
    </row>
    <row r="970" spans="1:5" ht="14.4" x14ac:dyDescent="0.55000000000000004">
      <c r="A970" s="290" t="s">
        <v>1384</v>
      </c>
      <c r="B970" s="291">
        <v>9247.92</v>
      </c>
      <c r="D970" s="290" t="s">
        <v>7527</v>
      </c>
      <c r="E970" s="292">
        <v>9247.92</v>
      </c>
    </row>
    <row r="971" spans="1:5" ht="14.4" x14ac:dyDescent="0.55000000000000004">
      <c r="A971" s="290" t="s">
        <v>1385</v>
      </c>
      <c r="B971" s="291">
        <v>25318</v>
      </c>
      <c r="D971" s="290" t="s">
        <v>7528</v>
      </c>
      <c r="E971" s="292">
        <v>25318</v>
      </c>
    </row>
    <row r="972" spans="1:5" ht="14.4" x14ac:dyDescent="0.55000000000000004">
      <c r="A972" s="290" t="s">
        <v>1386</v>
      </c>
      <c r="B972" s="291">
        <v>6798</v>
      </c>
      <c r="D972" s="290" t="s">
        <v>7529</v>
      </c>
      <c r="E972" s="292">
        <v>6798</v>
      </c>
    </row>
    <row r="973" spans="1:5" ht="14.4" x14ac:dyDescent="0.55000000000000004">
      <c r="A973" s="290" t="s">
        <v>1387</v>
      </c>
      <c r="B973" s="291">
        <v>45117</v>
      </c>
      <c r="D973" s="290" t="s">
        <v>7530</v>
      </c>
      <c r="E973" s="292">
        <v>45117</v>
      </c>
    </row>
    <row r="974" spans="1:5" ht="14.4" x14ac:dyDescent="0.55000000000000004">
      <c r="A974" s="290" t="s">
        <v>1388</v>
      </c>
      <c r="B974" s="291">
        <v>18509</v>
      </c>
      <c r="D974" s="290" t="s">
        <v>10465</v>
      </c>
      <c r="E974" s="292">
        <v>18509</v>
      </c>
    </row>
    <row r="975" spans="1:5" ht="14.4" x14ac:dyDescent="0.55000000000000004">
      <c r="A975" s="290" t="s">
        <v>1389</v>
      </c>
      <c r="B975" s="291">
        <v>13066</v>
      </c>
      <c r="D975" s="290" t="s">
        <v>7531</v>
      </c>
      <c r="E975" s="292">
        <v>13066</v>
      </c>
    </row>
    <row r="976" spans="1:5" ht="14.4" x14ac:dyDescent="0.55000000000000004">
      <c r="A976" s="290" t="s">
        <v>1390</v>
      </c>
      <c r="B976" s="291">
        <v>23749</v>
      </c>
      <c r="D976" s="290" t="s">
        <v>7532</v>
      </c>
      <c r="E976" s="292">
        <v>23749</v>
      </c>
    </row>
    <row r="977" spans="1:5" ht="14.4" x14ac:dyDescent="0.55000000000000004">
      <c r="A977" s="290" t="s">
        <v>1391</v>
      </c>
      <c r="B977" s="291">
        <v>2897</v>
      </c>
      <c r="D977" s="290" t="s">
        <v>7533</v>
      </c>
      <c r="E977" s="292">
        <v>2897</v>
      </c>
    </row>
    <row r="978" spans="1:5" ht="14.4" x14ac:dyDescent="0.55000000000000004">
      <c r="A978" s="290" t="s">
        <v>1392</v>
      </c>
      <c r="B978" s="291">
        <v>50370</v>
      </c>
      <c r="D978" s="290" t="s">
        <v>7534</v>
      </c>
      <c r="E978" s="292">
        <v>50370</v>
      </c>
    </row>
    <row r="979" spans="1:5" ht="14.4" x14ac:dyDescent="0.55000000000000004">
      <c r="A979" s="290" t="s">
        <v>1393</v>
      </c>
      <c r="B979" s="291">
        <v>10817</v>
      </c>
      <c r="D979" s="290" t="s">
        <v>7535</v>
      </c>
      <c r="E979" s="292">
        <v>10817</v>
      </c>
    </row>
    <row r="980" spans="1:5" ht="14.4" x14ac:dyDescent="0.55000000000000004">
      <c r="A980" s="290" t="s">
        <v>1394</v>
      </c>
      <c r="B980" s="291">
        <v>43765</v>
      </c>
      <c r="D980" s="290" t="s">
        <v>7536</v>
      </c>
      <c r="E980" s="292">
        <v>43765</v>
      </c>
    </row>
    <row r="981" spans="1:5" ht="14.4" x14ac:dyDescent="0.55000000000000004">
      <c r="A981" s="290" t="s">
        <v>1395</v>
      </c>
      <c r="B981" s="291">
        <v>33775</v>
      </c>
      <c r="D981" s="290" t="s">
        <v>7537</v>
      </c>
      <c r="E981" s="292">
        <v>33775</v>
      </c>
    </row>
    <row r="982" spans="1:5" ht="14.4" x14ac:dyDescent="0.55000000000000004">
      <c r="A982" s="290" t="s">
        <v>1396</v>
      </c>
      <c r="B982" s="291">
        <v>67595</v>
      </c>
      <c r="D982" s="290" t="s">
        <v>7538</v>
      </c>
      <c r="E982" s="292">
        <v>67595</v>
      </c>
    </row>
    <row r="983" spans="1:5" ht="14.4" x14ac:dyDescent="0.55000000000000004">
      <c r="A983" s="290" t="s">
        <v>1397</v>
      </c>
      <c r="B983" s="291">
        <v>9046.98</v>
      </c>
      <c r="D983" s="290" t="s">
        <v>7539</v>
      </c>
      <c r="E983" s="292">
        <v>9046.98</v>
      </c>
    </row>
    <row r="984" spans="1:5" ht="14.4" x14ac:dyDescent="0.55000000000000004">
      <c r="A984" s="290" t="s">
        <v>1398</v>
      </c>
      <c r="B984" s="291">
        <v>16567.98</v>
      </c>
      <c r="D984" s="290" t="s">
        <v>7540</v>
      </c>
      <c r="E984" s="292">
        <v>16567.98</v>
      </c>
    </row>
    <row r="985" spans="1:5" ht="14.4" x14ac:dyDescent="0.55000000000000004">
      <c r="A985" s="290" t="s">
        <v>4034</v>
      </c>
      <c r="B985" s="291">
        <v>17154</v>
      </c>
      <c r="D985" s="290" t="s">
        <v>7541</v>
      </c>
      <c r="E985" s="292">
        <v>17154</v>
      </c>
    </row>
    <row r="986" spans="1:5" ht="14.4" x14ac:dyDescent="0.55000000000000004">
      <c r="A986" s="290" t="s">
        <v>1399</v>
      </c>
      <c r="B986" s="291">
        <v>42746.97</v>
      </c>
      <c r="D986" s="290" t="s">
        <v>7542</v>
      </c>
      <c r="E986" s="292">
        <v>42746.97</v>
      </c>
    </row>
    <row r="987" spans="1:5" ht="14.4" x14ac:dyDescent="0.55000000000000004">
      <c r="A987" s="290" t="s">
        <v>1400</v>
      </c>
      <c r="B987" s="291">
        <v>12135.34</v>
      </c>
      <c r="D987" s="290" t="s">
        <v>7543</v>
      </c>
      <c r="E987" s="292">
        <v>12135.34</v>
      </c>
    </row>
    <row r="988" spans="1:5" ht="14.4" x14ac:dyDescent="0.55000000000000004">
      <c r="A988" s="290" t="s">
        <v>1401</v>
      </c>
      <c r="B988" s="291">
        <v>4732</v>
      </c>
      <c r="D988" s="290" t="s">
        <v>7544</v>
      </c>
      <c r="E988" s="292">
        <v>4732</v>
      </c>
    </row>
    <row r="989" spans="1:5" ht="14.4" x14ac:dyDescent="0.55000000000000004">
      <c r="A989" s="290" t="s">
        <v>1402</v>
      </c>
      <c r="B989" s="291">
        <v>165627</v>
      </c>
      <c r="D989" s="290" t="s">
        <v>7545</v>
      </c>
      <c r="E989" s="292">
        <v>165627</v>
      </c>
    </row>
    <row r="990" spans="1:5" ht="14.4" x14ac:dyDescent="0.55000000000000004">
      <c r="A990" s="290" t="s">
        <v>1403</v>
      </c>
      <c r="B990" s="291">
        <v>4569</v>
      </c>
      <c r="D990" s="290" t="s">
        <v>7546</v>
      </c>
      <c r="E990" s="292">
        <v>4569</v>
      </c>
    </row>
    <row r="991" spans="1:5" ht="14.4" x14ac:dyDescent="0.55000000000000004">
      <c r="A991" s="290" t="s">
        <v>1404</v>
      </c>
      <c r="B991" s="291">
        <v>35098.43</v>
      </c>
      <c r="D991" s="290" t="s">
        <v>7547</v>
      </c>
      <c r="E991" s="292">
        <v>35098.43</v>
      </c>
    </row>
    <row r="992" spans="1:5" ht="14.4" x14ac:dyDescent="0.55000000000000004">
      <c r="A992" s="290" t="s">
        <v>1405</v>
      </c>
      <c r="B992" s="291">
        <v>16714</v>
      </c>
      <c r="D992" s="290" t="s">
        <v>7548</v>
      </c>
      <c r="E992" s="292">
        <v>16714</v>
      </c>
    </row>
    <row r="993" spans="1:5" ht="14.4" x14ac:dyDescent="0.55000000000000004">
      <c r="A993" s="290" t="s">
        <v>1406</v>
      </c>
      <c r="B993" s="291">
        <v>190835.85</v>
      </c>
      <c r="D993" s="290" t="s">
        <v>7549</v>
      </c>
      <c r="E993" s="292">
        <v>190835.85</v>
      </c>
    </row>
    <row r="994" spans="1:5" ht="14.4" x14ac:dyDescent="0.55000000000000004">
      <c r="A994" s="290" t="s">
        <v>346</v>
      </c>
      <c r="B994" s="291">
        <v>3322</v>
      </c>
      <c r="D994" s="290" t="s">
        <v>10092</v>
      </c>
      <c r="E994" s="292">
        <v>3322</v>
      </c>
    </row>
    <row r="995" spans="1:5" ht="14.4" x14ac:dyDescent="0.55000000000000004">
      <c r="A995" s="290" t="s">
        <v>1407</v>
      </c>
      <c r="B995" s="291">
        <v>264452</v>
      </c>
      <c r="D995" s="290" t="s">
        <v>7550</v>
      </c>
      <c r="E995" s="292">
        <v>264452</v>
      </c>
    </row>
    <row r="996" spans="1:5" ht="14.4" x14ac:dyDescent="0.55000000000000004">
      <c r="A996" s="290" t="s">
        <v>1408</v>
      </c>
      <c r="B996" s="291">
        <v>20270</v>
      </c>
      <c r="D996" s="290" t="s">
        <v>7551</v>
      </c>
      <c r="E996" s="292">
        <v>20270</v>
      </c>
    </row>
    <row r="997" spans="1:5" ht="14.4" x14ac:dyDescent="0.55000000000000004">
      <c r="A997" s="290" t="s">
        <v>1409</v>
      </c>
      <c r="B997" s="291">
        <v>52280.91</v>
      </c>
      <c r="D997" s="290" t="s">
        <v>7552</v>
      </c>
      <c r="E997" s="292">
        <v>52280.91</v>
      </c>
    </row>
    <row r="998" spans="1:5" ht="14.4" x14ac:dyDescent="0.55000000000000004">
      <c r="A998" s="290" t="s">
        <v>1410</v>
      </c>
      <c r="B998" s="291">
        <v>100188</v>
      </c>
      <c r="D998" s="290" t="s">
        <v>7553</v>
      </c>
      <c r="E998" s="292">
        <v>100188</v>
      </c>
    </row>
    <row r="999" spans="1:5" ht="14.4" x14ac:dyDescent="0.55000000000000004">
      <c r="A999" s="290" t="s">
        <v>1411</v>
      </c>
      <c r="B999" s="291">
        <v>45294</v>
      </c>
      <c r="D999" s="290" t="s">
        <v>7554</v>
      </c>
      <c r="E999" s="292">
        <v>45294</v>
      </c>
    </row>
    <row r="1000" spans="1:5" ht="14.4" x14ac:dyDescent="0.55000000000000004">
      <c r="A1000" s="290" t="s">
        <v>347</v>
      </c>
      <c r="B1000" s="291">
        <v>1528507.13</v>
      </c>
      <c r="D1000" s="290" t="s">
        <v>7555</v>
      </c>
      <c r="E1000" s="292">
        <v>1528507.13</v>
      </c>
    </row>
    <row r="1001" spans="1:5" ht="14.4" x14ac:dyDescent="0.55000000000000004">
      <c r="A1001" s="290" t="s">
        <v>348</v>
      </c>
      <c r="B1001" s="291">
        <v>253437.28</v>
      </c>
      <c r="D1001" s="290" t="s">
        <v>7556</v>
      </c>
      <c r="E1001" s="292">
        <v>253437.28</v>
      </c>
    </row>
    <row r="1002" spans="1:5" ht="14.4" x14ac:dyDescent="0.55000000000000004">
      <c r="A1002" s="290" t="s">
        <v>1412</v>
      </c>
      <c r="B1002" s="291">
        <v>68264</v>
      </c>
      <c r="D1002" s="290" t="s">
        <v>7557</v>
      </c>
      <c r="E1002" s="292">
        <v>68264</v>
      </c>
    </row>
    <row r="1003" spans="1:5" ht="14.4" x14ac:dyDescent="0.55000000000000004">
      <c r="A1003" s="290" t="s">
        <v>1413</v>
      </c>
      <c r="B1003" s="291">
        <v>126092.81</v>
      </c>
      <c r="D1003" s="290" t="s">
        <v>7558</v>
      </c>
      <c r="E1003" s="292">
        <v>126092.81</v>
      </c>
    </row>
    <row r="1004" spans="1:5" ht="14.4" x14ac:dyDescent="0.55000000000000004">
      <c r="A1004" s="290" t="s">
        <v>349</v>
      </c>
      <c r="B1004" s="291">
        <v>167483</v>
      </c>
      <c r="D1004" s="290" t="s">
        <v>10093</v>
      </c>
      <c r="E1004" s="292">
        <v>167483</v>
      </c>
    </row>
    <row r="1005" spans="1:5" ht="14.4" x14ac:dyDescent="0.55000000000000004">
      <c r="A1005" s="290" t="s">
        <v>1414</v>
      </c>
      <c r="B1005" s="291">
        <v>45094.96</v>
      </c>
      <c r="D1005" s="290" t="s">
        <v>7559</v>
      </c>
      <c r="E1005" s="292">
        <v>45094.96</v>
      </c>
    </row>
    <row r="1006" spans="1:5" ht="14.4" x14ac:dyDescent="0.55000000000000004">
      <c r="A1006" s="290" t="s">
        <v>350</v>
      </c>
      <c r="B1006" s="291">
        <v>10672</v>
      </c>
      <c r="D1006" s="290" t="s">
        <v>10094</v>
      </c>
      <c r="E1006" s="292">
        <v>10672</v>
      </c>
    </row>
    <row r="1007" spans="1:5" ht="14.4" x14ac:dyDescent="0.55000000000000004">
      <c r="A1007" s="290" t="s">
        <v>351</v>
      </c>
      <c r="B1007" s="291">
        <v>455531</v>
      </c>
      <c r="D1007" s="290" t="s">
        <v>10095</v>
      </c>
      <c r="E1007" s="292">
        <v>455531</v>
      </c>
    </row>
    <row r="1008" spans="1:5" ht="14.4" x14ac:dyDescent="0.55000000000000004">
      <c r="A1008" s="290" t="s">
        <v>352</v>
      </c>
      <c r="B1008" s="291">
        <v>174417.89</v>
      </c>
      <c r="D1008" s="290" t="s">
        <v>7560</v>
      </c>
      <c r="E1008" s="292">
        <v>174417.89</v>
      </c>
    </row>
    <row r="1009" spans="1:5" ht="14.4" x14ac:dyDescent="0.55000000000000004">
      <c r="A1009" s="290" t="s">
        <v>353</v>
      </c>
      <c r="B1009" s="291">
        <v>385629.4</v>
      </c>
      <c r="D1009" s="290" t="s">
        <v>7561</v>
      </c>
      <c r="E1009" s="292">
        <v>385629.4</v>
      </c>
    </row>
    <row r="1010" spans="1:5" ht="14.4" x14ac:dyDescent="0.55000000000000004">
      <c r="A1010" s="290" t="s">
        <v>354</v>
      </c>
      <c r="B1010" s="291">
        <v>791746.72</v>
      </c>
      <c r="D1010" s="290" t="s">
        <v>7562</v>
      </c>
      <c r="E1010" s="292">
        <v>791746.72</v>
      </c>
    </row>
    <row r="1011" spans="1:5" ht="14.4" x14ac:dyDescent="0.55000000000000004">
      <c r="A1011" s="290" t="s">
        <v>1415</v>
      </c>
      <c r="B1011" s="291">
        <v>680076</v>
      </c>
      <c r="D1011" s="290" t="s">
        <v>7563</v>
      </c>
      <c r="E1011" s="292">
        <v>680076</v>
      </c>
    </row>
    <row r="1012" spans="1:5" ht="14.4" x14ac:dyDescent="0.55000000000000004">
      <c r="A1012" s="290" t="s">
        <v>355</v>
      </c>
      <c r="B1012" s="291">
        <v>171449.67</v>
      </c>
      <c r="D1012" s="290" t="s">
        <v>7564</v>
      </c>
      <c r="E1012" s="292">
        <v>171449.67</v>
      </c>
    </row>
    <row r="1013" spans="1:5" ht="14.4" x14ac:dyDescent="0.55000000000000004">
      <c r="A1013" s="290" t="s">
        <v>356</v>
      </c>
      <c r="B1013" s="291">
        <v>382426.85</v>
      </c>
      <c r="D1013" s="290" t="s">
        <v>7565</v>
      </c>
      <c r="E1013" s="292">
        <v>382426.85</v>
      </c>
    </row>
    <row r="1014" spans="1:5" ht="14.4" x14ac:dyDescent="0.55000000000000004">
      <c r="A1014" s="290" t="s">
        <v>357</v>
      </c>
      <c r="B1014" s="291">
        <v>1545559.49</v>
      </c>
      <c r="D1014" s="290" t="s">
        <v>7566</v>
      </c>
      <c r="E1014" s="292">
        <v>1545559.49</v>
      </c>
    </row>
    <row r="1015" spans="1:5" ht="14.4" x14ac:dyDescent="0.55000000000000004">
      <c r="A1015" s="290" t="s">
        <v>1416</v>
      </c>
      <c r="B1015" s="291">
        <v>361809.88</v>
      </c>
      <c r="D1015" s="290" t="s">
        <v>7567</v>
      </c>
      <c r="E1015" s="292">
        <v>361809.88</v>
      </c>
    </row>
    <row r="1016" spans="1:5" ht="14.4" x14ac:dyDescent="0.55000000000000004">
      <c r="A1016" s="290" t="s">
        <v>4035</v>
      </c>
      <c r="B1016" s="291">
        <v>22943</v>
      </c>
      <c r="D1016" s="290" t="s">
        <v>7568</v>
      </c>
      <c r="E1016" s="292">
        <v>22943</v>
      </c>
    </row>
    <row r="1017" spans="1:5" ht="14.4" x14ac:dyDescent="0.55000000000000004">
      <c r="A1017" s="290" t="s">
        <v>1417</v>
      </c>
      <c r="B1017" s="291">
        <v>14300</v>
      </c>
      <c r="D1017" s="290" t="s">
        <v>7569</v>
      </c>
      <c r="E1017" s="292">
        <v>14300</v>
      </c>
    </row>
    <row r="1018" spans="1:5" ht="14.4" x14ac:dyDescent="0.55000000000000004">
      <c r="A1018" s="290" t="s">
        <v>4036</v>
      </c>
      <c r="B1018" s="291">
        <v>11820.5</v>
      </c>
      <c r="D1018" s="290" t="s">
        <v>7570</v>
      </c>
      <c r="E1018" s="292">
        <v>11820.5</v>
      </c>
    </row>
    <row r="1019" spans="1:5" ht="14.4" x14ac:dyDescent="0.55000000000000004">
      <c r="A1019" s="290" t="s">
        <v>358</v>
      </c>
      <c r="B1019" s="291">
        <v>249712.51</v>
      </c>
      <c r="D1019" s="290" t="s">
        <v>7571</v>
      </c>
      <c r="E1019" s="292">
        <v>249712.51</v>
      </c>
    </row>
    <row r="1020" spans="1:5" ht="14.4" x14ac:dyDescent="0.55000000000000004">
      <c r="A1020" s="290" t="s">
        <v>1418</v>
      </c>
      <c r="B1020" s="291">
        <v>20625.310000000001</v>
      </c>
      <c r="D1020" s="290" t="s">
        <v>7572</v>
      </c>
      <c r="E1020" s="292">
        <v>20625.310000000001</v>
      </c>
    </row>
    <row r="1021" spans="1:5" ht="14.4" x14ac:dyDescent="0.55000000000000004">
      <c r="A1021" s="290" t="s">
        <v>359</v>
      </c>
      <c r="B1021" s="291">
        <v>507298</v>
      </c>
      <c r="D1021" s="290" t="s">
        <v>10096</v>
      </c>
      <c r="E1021" s="292">
        <v>507298</v>
      </c>
    </row>
    <row r="1022" spans="1:5" ht="14.4" x14ac:dyDescent="0.55000000000000004">
      <c r="A1022" s="290" t="s">
        <v>360</v>
      </c>
      <c r="B1022" s="291">
        <v>138715.01999999999</v>
      </c>
      <c r="D1022" s="290" t="s">
        <v>7573</v>
      </c>
      <c r="E1022" s="292">
        <v>138715.01999999999</v>
      </c>
    </row>
    <row r="1023" spans="1:5" ht="14.4" x14ac:dyDescent="0.55000000000000004">
      <c r="A1023" s="290" t="s">
        <v>361</v>
      </c>
      <c r="B1023" s="291">
        <v>864207.32</v>
      </c>
      <c r="D1023" s="290" t="s">
        <v>7574</v>
      </c>
      <c r="E1023" s="292">
        <v>864207.32</v>
      </c>
    </row>
    <row r="1024" spans="1:5" ht="14.4" x14ac:dyDescent="0.55000000000000004">
      <c r="A1024" s="290" t="s">
        <v>362</v>
      </c>
      <c r="B1024" s="291">
        <v>245475.61</v>
      </c>
      <c r="D1024" s="290" t="s">
        <v>7575</v>
      </c>
      <c r="E1024" s="292">
        <v>245475.61</v>
      </c>
    </row>
    <row r="1025" spans="1:5" ht="14.4" x14ac:dyDescent="0.55000000000000004">
      <c r="A1025" s="290" t="s">
        <v>363</v>
      </c>
      <c r="B1025" s="291">
        <v>159647.51999999999</v>
      </c>
      <c r="D1025" s="290" t="s">
        <v>7576</v>
      </c>
      <c r="E1025" s="292">
        <v>159647.51999999999</v>
      </c>
    </row>
    <row r="1026" spans="1:5" ht="14.4" x14ac:dyDescent="0.55000000000000004">
      <c r="A1026" s="290" t="s">
        <v>364</v>
      </c>
      <c r="B1026" s="291">
        <v>523110</v>
      </c>
      <c r="D1026" s="290" t="s">
        <v>7577</v>
      </c>
      <c r="E1026" s="292">
        <v>523110</v>
      </c>
    </row>
    <row r="1027" spans="1:5" ht="14.4" x14ac:dyDescent="0.55000000000000004">
      <c r="A1027" s="290" t="s">
        <v>365</v>
      </c>
      <c r="B1027" s="291">
        <v>157840.72</v>
      </c>
      <c r="D1027" s="290" t="s">
        <v>7578</v>
      </c>
      <c r="E1027" s="292">
        <v>157840.72</v>
      </c>
    </row>
    <row r="1028" spans="1:5" ht="14.4" x14ac:dyDescent="0.55000000000000004">
      <c r="A1028" s="290" t="s">
        <v>1419</v>
      </c>
      <c r="B1028" s="291">
        <v>7715</v>
      </c>
      <c r="D1028" s="290" t="s">
        <v>7579</v>
      </c>
      <c r="E1028" s="292">
        <v>7715</v>
      </c>
    </row>
    <row r="1029" spans="1:5" ht="14.4" x14ac:dyDescent="0.55000000000000004">
      <c r="A1029" s="290" t="s">
        <v>1420</v>
      </c>
      <c r="B1029" s="291">
        <v>63212.89</v>
      </c>
      <c r="D1029" s="290" t="s">
        <v>7580</v>
      </c>
      <c r="E1029" s="292">
        <v>63212.89</v>
      </c>
    </row>
    <row r="1030" spans="1:5" ht="14.4" x14ac:dyDescent="0.55000000000000004">
      <c r="A1030" s="290" t="s">
        <v>366</v>
      </c>
      <c r="B1030" s="291">
        <v>50641.09</v>
      </c>
      <c r="D1030" s="290" t="s">
        <v>7581</v>
      </c>
      <c r="E1030" s="292">
        <v>50641.09</v>
      </c>
    </row>
    <row r="1031" spans="1:5" ht="14.4" x14ac:dyDescent="0.55000000000000004">
      <c r="A1031" s="290" t="s">
        <v>367</v>
      </c>
      <c r="B1031" s="291">
        <v>822750</v>
      </c>
      <c r="D1031" s="290" t="s">
        <v>10097</v>
      </c>
      <c r="E1031" s="292">
        <v>822750</v>
      </c>
    </row>
    <row r="1032" spans="1:5" ht="14.4" x14ac:dyDescent="0.55000000000000004">
      <c r="A1032" s="290" t="s">
        <v>368</v>
      </c>
      <c r="B1032" s="291">
        <v>510035.52</v>
      </c>
      <c r="D1032" s="290" t="s">
        <v>7582</v>
      </c>
      <c r="E1032" s="292">
        <v>510035.52</v>
      </c>
    </row>
    <row r="1033" spans="1:5" ht="14.4" x14ac:dyDescent="0.55000000000000004">
      <c r="A1033" s="290" t="s">
        <v>1421</v>
      </c>
      <c r="B1033" s="291">
        <v>176732.46</v>
      </c>
      <c r="D1033" s="290" t="s">
        <v>7583</v>
      </c>
      <c r="E1033" s="292">
        <v>176732.46</v>
      </c>
    </row>
    <row r="1034" spans="1:5" ht="14.4" x14ac:dyDescent="0.55000000000000004">
      <c r="A1034" s="290" t="s">
        <v>369</v>
      </c>
      <c r="B1034" s="291">
        <v>790449.11</v>
      </c>
      <c r="D1034" s="290" t="s">
        <v>7584</v>
      </c>
      <c r="E1034" s="292">
        <v>790449.11</v>
      </c>
    </row>
    <row r="1035" spans="1:5" ht="14.4" x14ac:dyDescent="0.55000000000000004">
      <c r="A1035" s="290" t="s">
        <v>370</v>
      </c>
      <c r="B1035" s="291">
        <v>1859434.91</v>
      </c>
      <c r="D1035" s="290" t="s">
        <v>7585</v>
      </c>
      <c r="E1035" s="292">
        <v>1859434.91</v>
      </c>
    </row>
    <row r="1036" spans="1:5" ht="14.4" x14ac:dyDescent="0.55000000000000004">
      <c r="A1036" s="290" t="s">
        <v>371</v>
      </c>
      <c r="B1036" s="291">
        <v>21223</v>
      </c>
      <c r="D1036" s="290" t="s">
        <v>10098</v>
      </c>
      <c r="E1036" s="292">
        <v>21223</v>
      </c>
    </row>
    <row r="1037" spans="1:5" ht="14.4" x14ac:dyDescent="0.55000000000000004">
      <c r="A1037" s="290" t="s">
        <v>372</v>
      </c>
      <c r="B1037" s="291">
        <v>118317</v>
      </c>
      <c r="D1037" s="290" t="s">
        <v>10099</v>
      </c>
      <c r="E1037" s="292">
        <v>118317</v>
      </c>
    </row>
    <row r="1038" spans="1:5" ht="14.4" x14ac:dyDescent="0.55000000000000004">
      <c r="A1038" s="290" t="s">
        <v>373</v>
      </c>
      <c r="B1038" s="291">
        <v>164140.20000000001</v>
      </c>
      <c r="D1038" s="290" t="s">
        <v>7586</v>
      </c>
      <c r="E1038" s="292">
        <v>164140.20000000001</v>
      </c>
    </row>
    <row r="1039" spans="1:5" ht="14.4" x14ac:dyDescent="0.55000000000000004">
      <c r="A1039" s="290" t="s">
        <v>374</v>
      </c>
      <c r="B1039" s="291">
        <v>449789.59</v>
      </c>
      <c r="D1039" s="290" t="s">
        <v>7587</v>
      </c>
      <c r="E1039" s="292">
        <v>449789.59</v>
      </c>
    </row>
    <row r="1040" spans="1:5" ht="14.4" x14ac:dyDescent="0.55000000000000004">
      <c r="A1040" s="290" t="s">
        <v>375</v>
      </c>
      <c r="B1040" s="291">
        <v>239884</v>
      </c>
      <c r="D1040" s="290" t="s">
        <v>7588</v>
      </c>
      <c r="E1040" s="292">
        <v>239884</v>
      </c>
    </row>
    <row r="1041" spans="1:5" ht="14.4" x14ac:dyDescent="0.55000000000000004">
      <c r="A1041" s="290" t="s">
        <v>1422</v>
      </c>
      <c r="B1041" s="291">
        <v>194770.18</v>
      </c>
      <c r="D1041" s="290" t="s">
        <v>7589</v>
      </c>
      <c r="E1041" s="292">
        <v>194770.18</v>
      </c>
    </row>
    <row r="1042" spans="1:5" ht="14.4" x14ac:dyDescent="0.55000000000000004">
      <c r="A1042" s="290" t="s">
        <v>376</v>
      </c>
      <c r="B1042" s="291">
        <v>29943.25</v>
      </c>
      <c r="D1042" s="290" t="s">
        <v>7590</v>
      </c>
      <c r="E1042" s="292">
        <v>29943.25</v>
      </c>
    </row>
    <row r="1043" spans="1:5" ht="14.4" x14ac:dyDescent="0.55000000000000004">
      <c r="A1043" s="290" t="s">
        <v>1423</v>
      </c>
      <c r="B1043" s="291">
        <v>532821.32999999996</v>
      </c>
      <c r="D1043" s="290" t="s">
        <v>7591</v>
      </c>
      <c r="E1043" s="292">
        <v>532821.32999999996</v>
      </c>
    </row>
    <row r="1044" spans="1:5" ht="14.4" x14ac:dyDescent="0.55000000000000004">
      <c r="A1044" s="290" t="s">
        <v>377</v>
      </c>
      <c r="B1044" s="291">
        <v>1621706.4</v>
      </c>
      <c r="D1044" s="290" t="s">
        <v>7592</v>
      </c>
      <c r="E1044" s="292">
        <v>1621706.4</v>
      </c>
    </row>
    <row r="1045" spans="1:5" ht="14.4" x14ac:dyDescent="0.55000000000000004">
      <c r="A1045" s="290" t="s">
        <v>1424</v>
      </c>
      <c r="B1045" s="291">
        <v>6589.68</v>
      </c>
      <c r="D1045" s="290" t="s">
        <v>7593</v>
      </c>
      <c r="E1045" s="292">
        <v>6589.68</v>
      </c>
    </row>
    <row r="1046" spans="1:5" ht="14.4" x14ac:dyDescent="0.55000000000000004">
      <c r="A1046" s="290" t="s">
        <v>1425</v>
      </c>
      <c r="B1046" s="291">
        <v>3878.83</v>
      </c>
      <c r="D1046" s="290" t="s">
        <v>7594</v>
      </c>
      <c r="E1046" s="292">
        <v>3878.83</v>
      </c>
    </row>
    <row r="1047" spans="1:5" ht="14.4" x14ac:dyDescent="0.55000000000000004">
      <c r="A1047" s="290" t="s">
        <v>1426</v>
      </c>
      <c r="B1047" s="291">
        <v>15019</v>
      </c>
      <c r="D1047" s="290" t="s">
        <v>7595</v>
      </c>
      <c r="E1047" s="292">
        <v>15019</v>
      </c>
    </row>
    <row r="1048" spans="1:5" ht="14.4" x14ac:dyDescent="0.55000000000000004">
      <c r="A1048" s="290" t="s">
        <v>1427</v>
      </c>
      <c r="B1048" s="291">
        <v>13630.08</v>
      </c>
      <c r="D1048" s="290" t="s">
        <v>7596</v>
      </c>
      <c r="E1048" s="292">
        <v>13630.08</v>
      </c>
    </row>
    <row r="1049" spans="1:5" ht="14.4" x14ac:dyDescent="0.55000000000000004">
      <c r="A1049" s="290" t="s">
        <v>1428</v>
      </c>
      <c r="B1049" s="291">
        <v>57397</v>
      </c>
      <c r="D1049" s="290" t="s">
        <v>7597</v>
      </c>
      <c r="E1049" s="292">
        <v>57397</v>
      </c>
    </row>
    <row r="1050" spans="1:5" ht="14.4" x14ac:dyDescent="0.55000000000000004">
      <c r="A1050" s="290" t="s">
        <v>378</v>
      </c>
      <c r="B1050" s="291">
        <v>440026.42</v>
      </c>
      <c r="D1050" s="290" t="s">
        <v>7598</v>
      </c>
      <c r="E1050" s="292">
        <v>440026.42</v>
      </c>
    </row>
    <row r="1051" spans="1:5" ht="14.4" x14ac:dyDescent="0.55000000000000004">
      <c r="A1051" s="290" t="s">
        <v>379</v>
      </c>
      <c r="B1051" s="291">
        <v>2546361.61</v>
      </c>
      <c r="D1051" s="290" t="s">
        <v>7599</v>
      </c>
      <c r="E1051" s="292">
        <v>2546361.61</v>
      </c>
    </row>
    <row r="1052" spans="1:5" ht="14.4" x14ac:dyDescent="0.55000000000000004">
      <c r="A1052" s="290" t="s">
        <v>380</v>
      </c>
      <c r="B1052" s="291">
        <v>20595.560000000001</v>
      </c>
      <c r="D1052" s="290" t="s">
        <v>10100</v>
      </c>
      <c r="E1052" s="292">
        <v>20595.560000000001</v>
      </c>
    </row>
    <row r="1053" spans="1:5" ht="14.4" x14ac:dyDescent="0.55000000000000004">
      <c r="A1053" s="290" t="s">
        <v>381</v>
      </c>
      <c r="B1053" s="291">
        <v>29778</v>
      </c>
      <c r="D1053" s="290" t="s">
        <v>10101</v>
      </c>
      <c r="E1053" s="292">
        <v>29778</v>
      </c>
    </row>
    <row r="1054" spans="1:5" ht="14.4" x14ac:dyDescent="0.55000000000000004">
      <c r="A1054" s="290" t="s">
        <v>382</v>
      </c>
      <c r="B1054" s="291">
        <v>405744.48</v>
      </c>
      <c r="D1054" s="290" t="s">
        <v>10102</v>
      </c>
      <c r="E1054" s="292">
        <v>405744.48</v>
      </c>
    </row>
    <row r="1055" spans="1:5" ht="14.4" x14ac:dyDescent="0.55000000000000004">
      <c r="A1055" s="290" t="s">
        <v>1429</v>
      </c>
      <c r="B1055" s="291">
        <v>2083158</v>
      </c>
      <c r="D1055" s="290" t="s">
        <v>7600</v>
      </c>
      <c r="E1055" s="292">
        <v>2083158</v>
      </c>
    </row>
    <row r="1056" spans="1:5" ht="14.4" x14ac:dyDescent="0.55000000000000004">
      <c r="A1056" s="290" t="s">
        <v>383</v>
      </c>
      <c r="B1056" s="291">
        <v>68718</v>
      </c>
      <c r="D1056" s="290" t="s">
        <v>10103</v>
      </c>
      <c r="E1056" s="292">
        <v>68718</v>
      </c>
    </row>
    <row r="1057" spans="1:5" ht="14.4" x14ac:dyDescent="0.55000000000000004">
      <c r="A1057" s="290" t="s">
        <v>384</v>
      </c>
      <c r="B1057" s="291">
        <v>49144.92</v>
      </c>
      <c r="D1057" s="290" t="s">
        <v>7601</v>
      </c>
      <c r="E1057" s="292">
        <v>49144.92</v>
      </c>
    </row>
    <row r="1058" spans="1:5" ht="14.4" x14ac:dyDescent="0.55000000000000004">
      <c r="A1058" s="290" t="s">
        <v>385</v>
      </c>
      <c r="B1058" s="291">
        <v>193322.3</v>
      </c>
      <c r="D1058" s="290" t="s">
        <v>7602</v>
      </c>
      <c r="E1058" s="292">
        <v>193322.3</v>
      </c>
    </row>
    <row r="1059" spans="1:5" ht="14.4" x14ac:dyDescent="0.55000000000000004">
      <c r="A1059" s="290" t="s">
        <v>386</v>
      </c>
      <c r="B1059" s="291">
        <v>239315</v>
      </c>
      <c r="D1059" s="290" t="s">
        <v>10104</v>
      </c>
      <c r="E1059" s="292">
        <v>239315</v>
      </c>
    </row>
    <row r="1060" spans="1:5" ht="14.4" x14ac:dyDescent="0.55000000000000004">
      <c r="A1060" s="290" t="s">
        <v>387</v>
      </c>
      <c r="B1060" s="291">
        <v>4609004</v>
      </c>
      <c r="D1060" s="290" t="s">
        <v>10105</v>
      </c>
      <c r="E1060" s="292">
        <v>4609004</v>
      </c>
    </row>
    <row r="1061" spans="1:5" ht="14.4" x14ac:dyDescent="0.55000000000000004">
      <c r="A1061" s="290" t="s">
        <v>388</v>
      </c>
      <c r="B1061" s="291">
        <v>42606</v>
      </c>
      <c r="D1061" s="290" t="s">
        <v>10106</v>
      </c>
      <c r="E1061" s="292">
        <v>42606</v>
      </c>
    </row>
    <row r="1062" spans="1:5" ht="14.4" x14ac:dyDescent="0.55000000000000004">
      <c r="A1062" s="290" t="s">
        <v>389</v>
      </c>
      <c r="B1062" s="291">
        <v>226890</v>
      </c>
      <c r="D1062" s="290" t="s">
        <v>10107</v>
      </c>
      <c r="E1062" s="292">
        <v>226890</v>
      </c>
    </row>
    <row r="1063" spans="1:5" ht="14.4" x14ac:dyDescent="0.55000000000000004">
      <c r="A1063" s="290" t="s">
        <v>390</v>
      </c>
      <c r="B1063" s="291">
        <v>55574.52</v>
      </c>
      <c r="D1063" s="290" t="s">
        <v>7603</v>
      </c>
      <c r="E1063" s="292">
        <v>55574.52</v>
      </c>
    </row>
    <row r="1064" spans="1:5" ht="14.4" x14ac:dyDescent="0.55000000000000004">
      <c r="A1064" s="290" t="s">
        <v>391</v>
      </c>
      <c r="B1064" s="291">
        <v>71354.22</v>
      </c>
      <c r="D1064" s="290" t="s">
        <v>7604</v>
      </c>
      <c r="E1064" s="292">
        <v>71354.22</v>
      </c>
    </row>
    <row r="1065" spans="1:5" ht="14.4" x14ac:dyDescent="0.55000000000000004">
      <c r="A1065" s="290" t="s">
        <v>392</v>
      </c>
      <c r="B1065" s="291">
        <v>126745.22</v>
      </c>
      <c r="D1065" s="290" t="s">
        <v>7605</v>
      </c>
      <c r="E1065" s="292">
        <v>126745.22</v>
      </c>
    </row>
    <row r="1066" spans="1:5" ht="14.4" x14ac:dyDescent="0.55000000000000004">
      <c r="A1066" s="290" t="s">
        <v>393</v>
      </c>
      <c r="B1066" s="291">
        <v>1044754.01</v>
      </c>
      <c r="D1066" s="290" t="s">
        <v>7606</v>
      </c>
      <c r="E1066" s="292">
        <v>1044754.01</v>
      </c>
    </row>
    <row r="1067" spans="1:5" ht="14.4" x14ac:dyDescent="0.55000000000000004">
      <c r="A1067" s="290" t="s">
        <v>1430</v>
      </c>
      <c r="B1067" s="291">
        <v>231115.69</v>
      </c>
      <c r="D1067" s="290" t="s">
        <v>7607</v>
      </c>
      <c r="E1067" s="292">
        <v>231115.69</v>
      </c>
    </row>
    <row r="1068" spans="1:5" ht="14.4" x14ac:dyDescent="0.55000000000000004">
      <c r="A1068" s="290" t="s">
        <v>394</v>
      </c>
      <c r="B1068" s="291">
        <v>678510</v>
      </c>
      <c r="D1068" s="290" t="s">
        <v>10108</v>
      </c>
      <c r="E1068" s="292">
        <v>678510</v>
      </c>
    </row>
    <row r="1069" spans="1:5" ht="14.4" x14ac:dyDescent="0.55000000000000004">
      <c r="A1069" s="290" t="s">
        <v>1431</v>
      </c>
      <c r="B1069" s="291">
        <v>243490.35</v>
      </c>
      <c r="D1069" s="290" t="s">
        <v>7608</v>
      </c>
      <c r="E1069" s="292">
        <v>243490.35</v>
      </c>
    </row>
    <row r="1070" spans="1:5" ht="14.4" x14ac:dyDescent="0.55000000000000004">
      <c r="A1070" s="290" t="s">
        <v>395</v>
      </c>
      <c r="B1070" s="291">
        <v>763557.62</v>
      </c>
      <c r="D1070" s="290" t="s">
        <v>7609</v>
      </c>
      <c r="E1070" s="292">
        <v>763557.62</v>
      </c>
    </row>
    <row r="1071" spans="1:5" ht="14.4" x14ac:dyDescent="0.55000000000000004">
      <c r="A1071" s="290" t="s">
        <v>396</v>
      </c>
      <c r="B1071" s="291">
        <v>44193.84</v>
      </c>
      <c r="D1071" s="290" t="s">
        <v>10109</v>
      </c>
      <c r="E1071" s="292">
        <v>44193.84</v>
      </c>
    </row>
    <row r="1072" spans="1:5" ht="14.4" x14ac:dyDescent="0.55000000000000004">
      <c r="A1072" s="290" t="s">
        <v>397</v>
      </c>
      <c r="B1072" s="291">
        <v>1016769.39</v>
      </c>
      <c r="D1072" s="290" t="s">
        <v>7610</v>
      </c>
      <c r="E1072" s="292">
        <v>1016769.39</v>
      </c>
    </row>
    <row r="1073" spans="1:5" ht="14.4" x14ac:dyDescent="0.55000000000000004">
      <c r="A1073" s="290" t="s">
        <v>398</v>
      </c>
      <c r="B1073" s="291">
        <v>304967</v>
      </c>
      <c r="D1073" s="290" t="s">
        <v>7611</v>
      </c>
      <c r="E1073" s="292">
        <v>304967</v>
      </c>
    </row>
    <row r="1074" spans="1:5" ht="14.4" x14ac:dyDescent="0.55000000000000004">
      <c r="A1074" s="290" t="s">
        <v>399</v>
      </c>
      <c r="B1074" s="291">
        <v>12162</v>
      </c>
      <c r="D1074" s="290" t="s">
        <v>10110</v>
      </c>
      <c r="E1074" s="292">
        <v>12162</v>
      </c>
    </row>
    <row r="1075" spans="1:5" ht="14.4" x14ac:dyDescent="0.55000000000000004">
      <c r="A1075" s="290" t="s">
        <v>4037</v>
      </c>
      <c r="B1075" s="291">
        <v>14167</v>
      </c>
      <c r="D1075" s="290" t="s">
        <v>7612</v>
      </c>
      <c r="E1075" s="292">
        <v>14167</v>
      </c>
    </row>
    <row r="1076" spans="1:5" ht="14.4" x14ac:dyDescent="0.55000000000000004">
      <c r="A1076" s="290" t="s">
        <v>4038</v>
      </c>
      <c r="B1076" s="291">
        <v>14013</v>
      </c>
      <c r="D1076" s="290" t="s">
        <v>7613</v>
      </c>
      <c r="E1076" s="292">
        <v>14013</v>
      </c>
    </row>
    <row r="1077" spans="1:5" ht="14.4" x14ac:dyDescent="0.55000000000000004">
      <c r="A1077" s="290" t="s">
        <v>400</v>
      </c>
      <c r="B1077" s="291">
        <v>179175.56</v>
      </c>
      <c r="D1077" s="290" t="s">
        <v>7614</v>
      </c>
      <c r="E1077" s="292">
        <v>179175.56</v>
      </c>
    </row>
    <row r="1078" spans="1:5" ht="14.4" x14ac:dyDescent="0.55000000000000004">
      <c r="A1078" s="290" t="s">
        <v>401</v>
      </c>
      <c r="B1078" s="291">
        <v>879898.33</v>
      </c>
      <c r="D1078" s="290" t="s">
        <v>7615</v>
      </c>
      <c r="E1078" s="292">
        <v>879898.33</v>
      </c>
    </row>
    <row r="1079" spans="1:5" ht="14.4" x14ac:dyDescent="0.55000000000000004">
      <c r="A1079" s="290" t="s">
        <v>402</v>
      </c>
      <c r="B1079" s="291">
        <v>87555.46</v>
      </c>
      <c r="D1079" s="290" t="s">
        <v>7616</v>
      </c>
      <c r="E1079" s="292">
        <v>87555.46</v>
      </c>
    </row>
    <row r="1080" spans="1:5" ht="14.4" x14ac:dyDescent="0.55000000000000004">
      <c r="A1080" s="290" t="s">
        <v>403</v>
      </c>
      <c r="B1080" s="291">
        <v>486048.03</v>
      </c>
      <c r="D1080" s="290" t="s">
        <v>7617</v>
      </c>
      <c r="E1080" s="292">
        <v>486048.03</v>
      </c>
    </row>
    <row r="1081" spans="1:5" ht="14.4" x14ac:dyDescent="0.55000000000000004">
      <c r="A1081" s="290" t="s">
        <v>404</v>
      </c>
      <c r="B1081" s="291">
        <v>697807.35</v>
      </c>
      <c r="D1081" s="290" t="s">
        <v>7618</v>
      </c>
      <c r="E1081" s="292">
        <v>697807.35</v>
      </c>
    </row>
    <row r="1082" spans="1:5" ht="14.4" x14ac:dyDescent="0.55000000000000004">
      <c r="A1082" s="290" t="s">
        <v>405</v>
      </c>
      <c r="B1082" s="291">
        <v>20363</v>
      </c>
      <c r="D1082" s="290" t="s">
        <v>10111</v>
      </c>
      <c r="E1082" s="292">
        <v>20363</v>
      </c>
    </row>
    <row r="1083" spans="1:5" ht="14.4" x14ac:dyDescent="0.55000000000000004">
      <c r="A1083" s="290" t="s">
        <v>406</v>
      </c>
      <c r="B1083" s="291">
        <v>448320.61</v>
      </c>
      <c r="D1083" s="290" t="s">
        <v>7619</v>
      </c>
      <c r="E1083" s="292">
        <v>448320.61</v>
      </c>
    </row>
    <row r="1084" spans="1:5" ht="14.4" x14ac:dyDescent="0.55000000000000004">
      <c r="A1084" s="290" t="s">
        <v>407</v>
      </c>
      <c r="B1084" s="291">
        <v>242180.33</v>
      </c>
      <c r="D1084" s="290" t="s">
        <v>7620</v>
      </c>
      <c r="E1084" s="292">
        <v>242180.33</v>
      </c>
    </row>
    <row r="1085" spans="1:5" ht="14.4" x14ac:dyDescent="0.55000000000000004">
      <c r="A1085" s="290" t="s">
        <v>408</v>
      </c>
      <c r="B1085" s="291">
        <v>87792.13</v>
      </c>
      <c r="D1085" s="290" t="s">
        <v>7621</v>
      </c>
      <c r="E1085" s="292">
        <v>87792.13</v>
      </c>
    </row>
    <row r="1086" spans="1:5" ht="14.4" x14ac:dyDescent="0.55000000000000004">
      <c r="A1086" s="290" t="s">
        <v>409</v>
      </c>
      <c r="B1086" s="291">
        <v>199849.06</v>
      </c>
      <c r="D1086" s="290" t="s">
        <v>7622</v>
      </c>
      <c r="E1086" s="292">
        <v>199849.06</v>
      </c>
    </row>
    <row r="1087" spans="1:5" ht="14.4" x14ac:dyDescent="0.55000000000000004">
      <c r="A1087" s="290" t="s">
        <v>410</v>
      </c>
      <c r="B1087" s="291">
        <v>355733.01</v>
      </c>
      <c r="D1087" s="290" t="s">
        <v>10112</v>
      </c>
      <c r="E1087" s="292">
        <v>355733.01</v>
      </c>
    </row>
    <row r="1088" spans="1:5" ht="14.4" x14ac:dyDescent="0.55000000000000004">
      <c r="A1088" s="290" t="s">
        <v>411</v>
      </c>
      <c r="B1088" s="291">
        <v>6746360.8700000001</v>
      </c>
      <c r="D1088" s="290" t="s">
        <v>7623</v>
      </c>
      <c r="E1088" s="292">
        <v>6746360.8700000001</v>
      </c>
    </row>
    <row r="1089" spans="1:5" ht="14.4" x14ac:dyDescent="0.55000000000000004">
      <c r="A1089" s="290" t="s">
        <v>1432</v>
      </c>
      <c r="B1089" s="291">
        <v>2838.77</v>
      </c>
      <c r="D1089" s="290" t="s">
        <v>7624</v>
      </c>
      <c r="E1089" s="292">
        <v>2838.77</v>
      </c>
    </row>
    <row r="1090" spans="1:5" ht="14.4" x14ac:dyDescent="0.55000000000000004">
      <c r="A1090" s="290" t="s">
        <v>412</v>
      </c>
      <c r="B1090" s="291">
        <v>12335</v>
      </c>
      <c r="D1090" s="290" t="s">
        <v>10113</v>
      </c>
      <c r="E1090" s="292">
        <v>12335</v>
      </c>
    </row>
    <row r="1091" spans="1:5" ht="14.4" x14ac:dyDescent="0.55000000000000004">
      <c r="A1091" s="290" t="s">
        <v>413</v>
      </c>
      <c r="B1091" s="291">
        <v>78617.31</v>
      </c>
      <c r="D1091" s="290" t="s">
        <v>7625</v>
      </c>
      <c r="E1091" s="292">
        <v>78617.31</v>
      </c>
    </row>
    <row r="1092" spans="1:5" ht="14.4" x14ac:dyDescent="0.55000000000000004">
      <c r="A1092" s="290" t="s">
        <v>414</v>
      </c>
      <c r="B1092" s="291">
        <v>13539.28</v>
      </c>
      <c r="D1092" s="290" t="s">
        <v>10114</v>
      </c>
      <c r="E1092" s="292">
        <v>13539.28</v>
      </c>
    </row>
    <row r="1093" spans="1:5" ht="14.4" x14ac:dyDescent="0.55000000000000004">
      <c r="A1093" s="290" t="s">
        <v>1433</v>
      </c>
      <c r="B1093" s="291">
        <v>46210</v>
      </c>
      <c r="D1093" s="290" t="s">
        <v>7626</v>
      </c>
      <c r="E1093" s="292">
        <v>46210</v>
      </c>
    </row>
    <row r="1094" spans="1:5" ht="14.4" x14ac:dyDescent="0.55000000000000004">
      <c r="A1094" s="290" t="s">
        <v>415</v>
      </c>
      <c r="B1094" s="291">
        <v>4156</v>
      </c>
      <c r="D1094" s="290" t="s">
        <v>10115</v>
      </c>
      <c r="E1094" s="292">
        <v>4156</v>
      </c>
    </row>
    <row r="1095" spans="1:5" ht="14.4" x14ac:dyDescent="0.55000000000000004">
      <c r="A1095" s="290" t="s">
        <v>4039</v>
      </c>
      <c r="B1095" s="291">
        <v>10923</v>
      </c>
      <c r="D1095" s="290" t="s">
        <v>7627</v>
      </c>
      <c r="E1095" s="292">
        <v>10923</v>
      </c>
    </row>
    <row r="1096" spans="1:5" ht="14.4" x14ac:dyDescent="0.55000000000000004">
      <c r="A1096" s="290" t="s">
        <v>416</v>
      </c>
      <c r="B1096" s="291">
        <v>279616</v>
      </c>
      <c r="D1096" s="290" t="s">
        <v>7628</v>
      </c>
      <c r="E1096" s="292">
        <v>279616</v>
      </c>
    </row>
    <row r="1097" spans="1:5" ht="14.4" x14ac:dyDescent="0.55000000000000004">
      <c r="A1097" s="290" t="s">
        <v>417</v>
      </c>
      <c r="B1097" s="291">
        <v>645912.67000000004</v>
      </c>
      <c r="D1097" s="290" t="s">
        <v>7629</v>
      </c>
      <c r="E1097" s="292">
        <v>645912.67000000004</v>
      </c>
    </row>
    <row r="1098" spans="1:5" ht="14.4" x14ac:dyDescent="0.55000000000000004">
      <c r="A1098" s="290" t="s">
        <v>418</v>
      </c>
      <c r="B1098" s="291">
        <v>934913</v>
      </c>
      <c r="D1098" s="290" t="s">
        <v>10116</v>
      </c>
      <c r="E1098" s="292">
        <v>934913</v>
      </c>
    </row>
    <row r="1099" spans="1:5" ht="14.4" x14ac:dyDescent="0.55000000000000004">
      <c r="A1099" s="290" t="s">
        <v>419</v>
      </c>
      <c r="B1099" s="291">
        <v>54043.34</v>
      </c>
      <c r="D1099" s="290" t="s">
        <v>7630</v>
      </c>
      <c r="E1099" s="292">
        <v>54043.34</v>
      </c>
    </row>
    <row r="1100" spans="1:5" ht="14.4" x14ac:dyDescent="0.55000000000000004">
      <c r="A1100" s="290" t="s">
        <v>420</v>
      </c>
      <c r="B1100" s="291">
        <v>790541.06</v>
      </c>
      <c r="D1100" s="290" t="s">
        <v>7631</v>
      </c>
      <c r="E1100" s="292">
        <v>790541.06</v>
      </c>
    </row>
    <row r="1101" spans="1:5" ht="14.4" x14ac:dyDescent="0.55000000000000004">
      <c r="A1101" s="290" t="s">
        <v>421</v>
      </c>
      <c r="B1101" s="291">
        <v>17276</v>
      </c>
      <c r="D1101" s="290" t="s">
        <v>10117</v>
      </c>
      <c r="E1101" s="292">
        <v>17276</v>
      </c>
    </row>
    <row r="1102" spans="1:5" ht="14.4" x14ac:dyDescent="0.55000000000000004">
      <c r="A1102" s="290" t="s">
        <v>422</v>
      </c>
      <c r="B1102" s="291">
        <v>129894</v>
      </c>
      <c r="D1102" s="290" t="s">
        <v>10118</v>
      </c>
      <c r="E1102" s="292">
        <v>129894</v>
      </c>
    </row>
    <row r="1103" spans="1:5" ht="14.4" x14ac:dyDescent="0.55000000000000004">
      <c r="A1103" s="290" t="s">
        <v>423</v>
      </c>
      <c r="B1103" s="291">
        <v>284328</v>
      </c>
      <c r="D1103" s="290" t="s">
        <v>7632</v>
      </c>
      <c r="E1103" s="292">
        <v>284328</v>
      </c>
    </row>
    <row r="1104" spans="1:5" ht="14.4" x14ac:dyDescent="0.55000000000000004">
      <c r="A1104" s="290" t="s">
        <v>424</v>
      </c>
      <c r="B1104" s="291">
        <v>1160049.48</v>
      </c>
      <c r="D1104" s="290" t="s">
        <v>7633</v>
      </c>
      <c r="E1104" s="292">
        <v>1160049.48</v>
      </c>
    </row>
    <row r="1105" spans="1:5" ht="14.4" x14ac:dyDescent="0.55000000000000004">
      <c r="A1105" s="290" t="s">
        <v>425</v>
      </c>
      <c r="B1105" s="291">
        <v>16436.169999999998</v>
      </c>
      <c r="D1105" s="290" t="s">
        <v>7634</v>
      </c>
      <c r="E1105" s="292">
        <v>16436.169999999998</v>
      </c>
    </row>
    <row r="1106" spans="1:5" ht="14.4" x14ac:dyDescent="0.55000000000000004">
      <c r="A1106" s="290" t="s">
        <v>426</v>
      </c>
      <c r="B1106" s="291">
        <v>276950.96999999997</v>
      </c>
      <c r="D1106" s="290" t="s">
        <v>7635</v>
      </c>
      <c r="E1106" s="292">
        <v>276950.96999999997</v>
      </c>
    </row>
    <row r="1107" spans="1:5" ht="14.4" x14ac:dyDescent="0.55000000000000004">
      <c r="A1107" s="290" t="s">
        <v>427</v>
      </c>
      <c r="B1107" s="291">
        <v>381295.29</v>
      </c>
      <c r="D1107" s="290" t="s">
        <v>7636</v>
      </c>
      <c r="E1107" s="292">
        <v>381295.29</v>
      </c>
    </row>
    <row r="1108" spans="1:5" ht="14.4" x14ac:dyDescent="0.55000000000000004">
      <c r="A1108" s="290" t="s">
        <v>428</v>
      </c>
      <c r="B1108" s="291">
        <v>68302.320000000007</v>
      </c>
      <c r="D1108" s="290" t="s">
        <v>7637</v>
      </c>
      <c r="E1108" s="292">
        <v>68302.320000000007</v>
      </c>
    </row>
    <row r="1109" spans="1:5" ht="14.4" x14ac:dyDescent="0.55000000000000004">
      <c r="A1109" s="290" t="s">
        <v>429</v>
      </c>
      <c r="B1109" s="291">
        <v>38941.81</v>
      </c>
      <c r="D1109" s="290" t="s">
        <v>7638</v>
      </c>
      <c r="E1109" s="292">
        <v>38941.81</v>
      </c>
    </row>
    <row r="1110" spans="1:5" ht="14.4" x14ac:dyDescent="0.55000000000000004">
      <c r="A1110" s="290" t="s">
        <v>430</v>
      </c>
      <c r="B1110" s="291">
        <v>315206.32</v>
      </c>
      <c r="D1110" s="290" t="s">
        <v>7639</v>
      </c>
      <c r="E1110" s="292">
        <v>315206.32</v>
      </c>
    </row>
    <row r="1111" spans="1:5" ht="14.4" x14ac:dyDescent="0.55000000000000004">
      <c r="A1111" s="290" t="s">
        <v>431</v>
      </c>
      <c r="B1111" s="291">
        <v>424481.47</v>
      </c>
      <c r="D1111" s="290" t="s">
        <v>7640</v>
      </c>
      <c r="E1111" s="292">
        <v>424481.47</v>
      </c>
    </row>
    <row r="1112" spans="1:5" ht="14.4" x14ac:dyDescent="0.55000000000000004">
      <c r="A1112" s="290" t="s">
        <v>432</v>
      </c>
      <c r="B1112" s="291">
        <v>106028.14</v>
      </c>
      <c r="D1112" s="290" t="s">
        <v>7641</v>
      </c>
      <c r="E1112" s="292">
        <v>106028.14</v>
      </c>
    </row>
    <row r="1113" spans="1:5" ht="14.4" x14ac:dyDescent="0.55000000000000004">
      <c r="A1113" s="290" t="s">
        <v>433</v>
      </c>
      <c r="B1113" s="291">
        <v>232000.19</v>
      </c>
      <c r="D1113" s="290" t="s">
        <v>7642</v>
      </c>
      <c r="E1113" s="292">
        <v>232000.19</v>
      </c>
    </row>
    <row r="1114" spans="1:5" ht="14.4" x14ac:dyDescent="0.55000000000000004">
      <c r="A1114" s="290" t="s">
        <v>1434</v>
      </c>
      <c r="B1114" s="291">
        <v>13939</v>
      </c>
      <c r="D1114" s="290" t="s">
        <v>7643</v>
      </c>
      <c r="E1114" s="292">
        <v>13939</v>
      </c>
    </row>
    <row r="1115" spans="1:5" ht="14.4" x14ac:dyDescent="0.55000000000000004">
      <c r="A1115" s="290" t="s">
        <v>434</v>
      </c>
      <c r="B1115" s="291">
        <v>1401003.04</v>
      </c>
      <c r="D1115" s="290" t="s">
        <v>7644</v>
      </c>
      <c r="E1115" s="292">
        <v>1401003.04</v>
      </c>
    </row>
    <row r="1116" spans="1:5" ht="14.4" x14ac:dyDescent="0.55000000000000004">
      <c r="A1116" s="290" t="s">
        <v>435</v>
      </c>
      <c r="B1116" s="291">
        <v>53638.06</v>
      </c>
      <c r="D1116" s="290" t="s">
        <v>7645</v>
      </c>
      <c r="E1116" s="292">
        <v>53638.06</v>
      </c>
    </row>
    <row r="1117" spans="1:5" ht="14.4" x14ac:dyDescent="0.55000000000000004">
      <c r="A1117" s="290" t="s">
        <v>1435</v>
      </c>
      <c r="B1117" s="291">
        <v>690589.14</v>
      </c>
      <c r="D1117" s="290" t="s">
        <v>7646</v>
      </c>
      <c r="E1117" s="292">
        <v>690589.14</v>
      </c>
    </row>
    <row r="1118" spans="1:5" ht="14.4" x14ac:dyDescent="0.55000000000000004">
      <c r="A1118" s="290" t="s">
        <v>1436</v>
      </c>
      <c r="B1118" s="291">
        <v>103775</v>
      </c>
      <c r="D1118" s="290" t="s">
        <v>7647</v>
      </c>
      <c r="E1118" s="292">
        <v>103775</v>
      </c>
    </row>
    <row r="1119" spans="1:5" ht="14.4" x14ac:dyDescent="0.55000000000000004">
      <c r="A1119" s="290" t="s">
        <v>436</v>
      </c>
      <c r="B1119" s="291">
        <v>504014.78</v>
      </c>
      <c r="D1119" s="290" t="s">
        <v>7648</v>
      </c>
      <c r="E1119" s="292">
        <v>504014.78</v>
      </c>
    </row>
    <row r="1120" spans="1:5" ht="14.4" x14ac:dyDescent="0.55000000000000004">
      <c r="A1120" s="290" t="s">
        <v>1437</v>
      </c>
      <c r="B1120" s="291">
        <v>736325</v>
      </c>
      <c r="D1120" s="290" t="s">
        <v>7649</v>
      </c>
      <c r="E1120" s="292">
        <v>736325</v>
      </c>
    </row>
    <row r="1121" spans="1:5" ht="14.4" x14ac:dyDescent="0.55000000000000004">
      <c r="A1121" s="290" t="s">
        <v>437</v>
      </c>
      <c r="B1121" s="291">
        <v>599012.30000000005</v>
      </c>
      <c r="D1121" s="290" t="s">
        <v>7650</v>
      </c>
      <c r="E1121" s="292">
        <v>599012.30000000005</v>
      </c>
    </row>
    <row r="1122" spans="1:5" ht="14.4" x14ac:dyDescent="0.55000000000000004">
      <c r="A1122" s="290" t="s">
        <v>438</v>
      </c>
      <c r="B1122" s="291">
        <v>893850.76</v>
      </c>
      <c r="D1122" s="290" t="s">
        <v>7651</v>
      </c>
      <c r="E1122" s="292">
        <v>893850.76</v>
      </c>
    </row>
    <row r="1123" spans="1:5" ht="14.4" x14ac:dyDescent="0.55000000000000004">
      <c r="A1123" s="290" t="s">
        <v>439</v>
      </c>
      <c r="B1123" s="291">
        <v>511416</v>
      </c>
      <c r="D1123" s="290" t="s">
        <v>7652</v>
      </c>
      <c r="E1123" s="292">
        <v>511416</v>
      </c>
    </row>
    <row r="1124" spans="1:5" ht="14.4" x14ac:dyDescent="0.55000000000000004">
      <c r="A1124" s="290" t="s">
        <v>1438</v>
      </c>
      <c r="B1124" s="291">
        <v>633569.48</v>
      </c>
      <c r="D1124" s="290" t="s">
        <v>7653</v>
      </c>
      <c r="E1124" s="292">
        <v>633569.48</v>
      </c>
    </row>
    <row r="1125" spans="1:5" ht="14.4" x14ac:dyDescent="0.55000000000000004">
      <c r="A1125" s="290" t="s">
        <v>440</v>
      </c>
      <c r="B1125" s="291">
        <v>456619</v>
      </c>
      <c r="D1125" s="290" t="s">
        <v>10119</v>
      </c>
      <c r="E1125" s="292">
        <v>456619</v>
      </c>
    </row>
    <row r="1126" spans="1:5" ht="14.4" x14ac:dyDescent="0.55000000000000004">
      <c r="A1126" s="290" t="s">
        <v>441</v>
      </c>
      <c r="B1126" s="291">
        <v>416959.51</v>
      </c>
      <c r="D1126" s="290" t="s">
        <v>7654</v>
      </c>
      <c r="E1126" s="292">
        <v>416959.51</v>
      </c>
    </row>
    <row r="1127" spans="1:5" ht="14.4" x14ac:dyDescent="0.55000000000000004">
      <c r="A1127" s="290" t="s">
        <v>442</v>
      </c>
      <c r="B1127" s="291">
        <v>463260.9</v>
      </c>
      <c r="D1127" s="290" t="s">
        <v>7655</v>
      </c>
      <c r="E1127" s="292">
        <v>463260.9</v>
      </c>
    </row>
    <row r="1128" spans="1:5" ht="14.4" x14ac:dyDescent="0.55000000000000004">
      <c r="A1128" s="290" t="s">
        <v>1439</v>
      </c>
      <c r="B1128" s="291">
        <v>527312</v>
      </c>
      <c r="D1128" s="290" t="s">
        <v>7656</v>
      </c>
      <c r="E1128" s="292">
        <v>527312</v>
      </c>
    </row>
    <row r="1129" spans="1:5" ht="14.4" x14ac:dyDescent="0.55000000000000004">
      <c r="A1129" s="290" t="s">
        <v>443</v>
      </c>
      <c r="B1129" s="291">
        <v>56616</v>
      </c>
      <c r="D1129" s="290" t="s">
        <v>7657</v>
      </c>
      <c r="E1129" s="292">
        <v>56616</v>
      </c>
    </row>
    <row r="1130" spans="1:5" ht="14.4" x14ac:dyDescent="0.55000000000000004">
      <c r="A1130" s="290" t="s">
        <v>1440</v>
      </c>
      <c r="B1130" s="291">
        <v>103764.03</v>
      </c>
      <c r="D1130" s="290" t="s">
        <v>7658</v>
      </c>
      <c r="E1130" s="292">
        <v>103764.03</v>
      </c>
    </row>
    <row r="1131" spans="1:5" ht="14.4" x14ac:dyDescent="0.55000000000000004">
      <c r="A1131" s="290" t="s">
        <v>444</v>
      </c>
      <c r="B1131" s="291">
        <v>83315.98</v>
      </c>
      <c r="D1131" s="290" t="s">
        <v>7659</v>
      </c>
      <c r="E1131" s="292">
        <v>83315.98</v>
      </c>
    </row>
    <row r="1132" spans="1:5" ht="14.4" x14ac:dyDescent="0.55000000000000004">
      <c r="A1132" s="290" t="s">
        <v>445</v>
      </c>
      <c r="B1132" s="291">
        <v>152187.01</v>
      </c>
      <c r="D1132" s="290" t="s">
        <v>10120</v>
      </c>
      <c r="E1132" s="292">
        <v>152187.01</v>
      </c>
    </row>
    <row r="1133" spans="1:5" ht="14.4" x14ac:dyDescent="0.55000000000000004">
      <c r="A1133" s="290" t="s">
        <v>446</v>
      </c>
      <c r="B1133" s="291">
        <v>47577.59</v>
      </c>
      <c r="D1133" s="290" t="s">
        <v>7660</v>
      </c>
      <c r="E1133" s="292">
        <v>47577.59</v>
      </c>
    </row>
    <row r="1134" spans="1:5" ht="14.4" x14ac:dyDescent="0.55000000000000004">
      <c r="A1134" s="290" t="s">
        <v>447</v>
      </c>
      <c r="B1134" s="291">
        <v>1593406.68</v>
      </c>
      <c r="D1134" s="290" t="s">
        <v>7661</v>
      </c>
      <c r="E1134" s="292">
        <v>1593406.68</v>
      </c>
    </row>
    <row r="1135" spans="1:5" ht="14.4" x14ac:dyDescent="0.55000000000000004">
      <c r="A1135" s="290" t="s">
        <v>4040</v>
      </c>
      <c r="B1135" s="291">
        <v>22135</v>
      </c>
      <c r="D1135" s="290" t="s">
        <v>7662</v>
      </c>
      <c r="E1135" s="292">
        <v>22135</v>
      </c>
    </row>
    <row r="1136" spans="1:5" ht="14.4" x14ac:dyDescent="0.55000000000000004">
      <c r="A1136" s="290" t="s">
        <v>448</v>
      </c>
      <c r="B1136" s="291">
        <v>417247.87</v>
      </c>
      <c r="D1136" s="290" t="s">
        <v>7663</v>
      </c>
      <c r="E1136" s="292">
        <v>417247.87</v>
      </c>
    </row>
    <row r="1137" spans="1:5" ht="14.4" x14ac:dyDescent="0.55000000000000004">
      <c r="A1137" s="290" t="s">
        <v>1441</v>
      </c>
      <c r="B1137" s="291">
        <v>104585</v>
      </c>
      <c r="D1137" s="290" t="s">
        <v>7664</v>
      </c>
      <c r="E1137" s="292">
        <v>104585</v>
      </c>
    </row>
    <row r="1138" spans="1:5" ht="14.4" x14ac:dyDescent="0.55000000000000004">
      <c r="A1138" s="290" t="s">
        <v>449</v>
      </c>
      <c r="B1138" s="291">
        <v>4319896.6900000004</v>
      </c>
      <c r="D1138" s="290" t="s">
        <v>7665</v>
      </c>
      <c r="E1138" s="292">
        <v>4319896.6900000004</v>
      </c>
    </row>
    <row r="1139" spans="1:5" ht="14.4" x14ac:dyDescent="0.55000000000000004">
      <c r="A1139" s="290" t="s">
        <v>450</v>
      </c>
      <c r="B1139" s="291">
        <v>44540</v>
      </c>
      <c r="D1139" s="290" t="s">
        <v>10121</v>
      </c>
      <c r="E1139" s="292">
        <v>44540</v>
      </c>
    </row>
    <row r="1140" spans="1:5" ht="14.4" x14ac:dyDescent="0.55000000000000004">
      <c r="A1140" s="290" t="s">
        <v>1442</v>
      </c>
      <c r="B1140" s="291">
        <v>13556</v>
      </c>
      <c r="D1140" s="290" t="s">
        <v>10466</v>
      </c>
      <c r="E1140" s="292">
        <v>13556</v>
      </c>
    </row>
    <row r="1141" spans="1:5" ht="14.4" x14ac:dyDescent="0.55000000000000004">
      <c r="A1141" s="290" t="s">
        <v>451</v>
      </c>
      <c r="B1141" s="291">
        <v>128474</v>
      </c>
      <c r="D1141" s="290" t="s">
        <v>10122</v>
      </c>
      <c r="E1141" s="292">
        <v>128474</v>
      </c>
    </row>
    <row r="1142" spans="1:5" ht="14.4" x14ac:dyDescent="0.55000000000000004">
      <c r="A1142" s="290" t="s">
        <v>452</v>
      </c>
      <c r="B1142" s="291">
        <v>9061.81</v>
      </c>
      <c r="D1142" s="290" t="s">
        <v>7666</v>
      </c>
      <c r="E1142" s="292">
        <v>9061.81</v>
      </c>
    </row>
    <row r="1143" spans="1:5" ht="14.4" x14ac:dyDescent="0.55000000000000004">
      <c r="A1143" s="290" t="s">
        <v>453</v>
      </c>
      <c r="B1143" s="291">
        <v>120124.7</v>
      </c>
      <c r="D1143" s="290" t="s">
        <v>7667</v>
      </c>
      <c r="E1143" s="292">
        <v>120124.7</v>
      </c>
    </row>
    <row r="1144" spans="1:5" ht="14.4" x14ac:dyDescent="0.55000000000000004">
      <c r="A1144" s="290" t="s">
        <v>454</v>
      </c>
      <c r="B1144" s="291">
        <v>106136.21</v>
      </c>
      <c r="D1144" s="290" t="s">
        <v>7668</v>
      </c>
      <c r="E1144" s="292">
        <v>106136.21</v>
      </c>
    </row>
    <row r="1145" spans="1:5" ht="14.4" x14ac:dyDescent="0.55000000000000004">
      <c r="A1145" s="290" t="s">
        <v>455</v>
      </c>
      <c r="B1145" s="291">
        <v>1142949.67</v>
      </c>
      <c r="D1145" s="290" t="s">
        <v>7669</v>
      </c>
      <c r="E1145" s="292">
        <v>1142949.67</v>
      </c>
    </row>
    <row r="1146" spans="1:5" ht="14.4" x14ac:dyDescent="0.55000000000000004">
      <c r="A1146" s="290" t="s">
        <v>1443</v>
      </c>
      <c r="B1146" s="291">
        <v>601.71</v>
      </c>
      <c r="D1146" s="290" t="s">
        <v>7670</v>
      </c>
      <c r="E1146" s="292">
        <v>601.71</v>
      </c>
    </row>
    <row r="1147" spans="1:5" ht="14.4" x14ac:dyDescent="0.55000000000000004">
      <c r="A1147" s="290" t="s">
        <v>456</v>
      </c>
      <c r="B1147" s="291">
        <v>609126.34</v>
      </c>
      <c r="D1147" s="290" t="s">
        <v>7671</v>
      </c>
      <c r="E1147" s="292">
        <v>609126.34</v>
      </c>
    </row>
    <row r="1148" spans="1:5" ht="14.4" x14ac:dyDescent="0.55000000000000004">
      <c r="A1148" s="290" t="s">
        <v>457</v>
      </c>
      <c r="B1148" s="291">
        <v>9659</v>
      </c>
      <c r="D1148" s="290" t="s">
        <v>10123</v>
      </c>
      <c r="E1148" s="292">
        <v>9659</v>
      </c>
    </row>
    <row r="1149" spans="1:5" ht="14.4" x14ac:dyDescent="0.55000000000000004">
      <c r="A1149" s="290" t="s">
        <v>458</v>
      </c>
      <c r="B1149" s="291">
        <v>990691.85</v>
      </c>
      <c r="D1149" s="290" t="s">
        <v>7672</v>
      </c>
      <c r="E1149" s="292">
        <v>990691.85</v>
      </c>
    </row>
    <row r="1150" spans="1:5" ht="14.4" x14ac:dyDescent="0.55000000000000004">
      <c r="A1150" s="290" t="s">
        <v>1444</v>
      </c>
      <c r="B1150" s="291">
        <v>90106.55</v>
      </c>
      <c r="D1150" s="290" t="s">
        <v>7673</v>
      </c>
      <c r="E1150" s="292">
        <v>90106.55</v>
      </c>
    </row>
    <row r="1151" spans="1:5" ht="14.4" x14ac:dyDescent="0.55000000000000004">
      <c r="A1151" s="290" t="s">
        <v>459</v>
      </c>
      <c r="B1151" s="291">
        <v>315725.49</v>
      </c>
      <c r="D1151" s="290" t="s">
        <v>7674</v>
      </c>
      <c r="E1151" s="292">
        <v>315725.49</v>
      </c>
    </row>
    <row r="1152" spans="1:5" ht="14.4" x14ac:dyDescent="0.55000000000000004">
      <c r="A1152" s="290" t="s">
        <v>460</v>
      </c>
      <c r="B1152" s="291">
        <v>85424</v>
      </c>
      <c r="D1152" s="290" t="s">
        <v>7675</v>
      </c>
      <c r="E1152" s="292">
        <v>85424</v>
      </c>
    </row>
    <row r="1153" spans="1:5" ht="14.4" x14ac:dyDescent="0.55000000000000004">
      <c r="A1153" s="290" t="s">
        <v>461</v>
      </c>
      <c r="B1153" s="291">
        <v>5557</v>
      </c>
      <c r="D1153" s="290" t="s">
        <v>10124</v>
      </c>
      <c r="E1153" s="292">
        <v>5557</v>
      </c>
    </row>
    <row r="1154" spans="1:5" ht="14.4" x14ac:dyDescent="0.55000000000000004">
      <c r="A1154" s="290" t="s">
        <v>1445</v>
      </c>
      <c r="B1154" s="291">
        <v>13241.98</v>
      </c>
      <c r="D1154" s="290" t="s">
        <v>7676</v>
      </c>
      <c r="E1154" s="292">
        <v>13241.98</v>
      </c>
    </row>
    <row r="1155" spans="1:5" ht="14.4" x14ac:dyDescent="0.55000000000000004">
      <c r="A1155" s="290" t="s">
        <v>1446</v>
      </c>
      <c r="B1155" s="291">
        <v>73439</v>
      </c>
      <c r="D1155" s="290" t="s">
        <v>7677</v>
      </c>
      <c r="E1155" s="292">
        <v>73439</v>
      </c>
    </row>
    <row r="1156" spans="1:5" ht="14.4" x14ac:dyDescent="0.55000000000000004">
      <c r="A1156" s="290" t="s">
        <v>1447</v>
      </c>
      <c r="B1156" s="291">
        <v>6708</v>
      </c>
      <c r="D1156" s="290" t="s">
        <v>7678</v>
      </c>
      <c r="E1156" s="292">
        <v>6708</v>
      </c>
    </row>
    <row r="1157" spans="1:5" ht="14.4" x14ac:dyDescent="0.55000000000000004">
      <c r="A1157" s="290" t="s">
        <v>1448</v>
      </c>
      <c r="B1157" s="291">
        <v>2090</v>
      </c>
      <c r="D1157" s="290" t="s">
        <v>7679</v>
      </c>
      <c r="E1157" s="292">
        <v>2090</v>
      </c>
    </row>
    <row r="1158" spans="1:5" ht="14.4" x14ac:dyDescent="0.55000000000000004">
      <c r="A1158" s="290" t="s">
        <v>1449</v>
      </c>
      <c r="B1158" s="291">
        <v>1296</v>
      </c>
      <c r="D1158" s="290" t="s">
        <v>7680</v>
      </c>
      <c r="E1158" s="292">
        <v>1296</v>
      </c>
    </row>
    <row r="1159" spans="1:5" ht="14.4" x14ac:dyDescent="0.55000000000000004">
      <c r="A1159" s="290" t="s">
        <v>1450</v>
      </c>
      <c r="B1159" s="291">
        <v>1946</v>
      </c>
      <c r="D1159" s="290" t="s">
        <v>7681</v>
      </c>
      <c r="E1159" s="292">
        <v>1946</v>
      </c>
    </row>
    <row r="1160" spans="1:5" ht="14.4" x14ac:dyDescent="0.55000000000000004">
      <c r="A1160" s="290" t="s">
        <v>1451</v>
      </c>
      <c r="B1160" s="291">
        <v>15320</v>
      </c>
      <c r="D1160" s="290" t="s">
        <v>7682</v>
      </c>
      <c r="E1160" s="292">
        <v>15320</v>
      </c>
    </row>
    <row r="1161" spans="1:5" ht="14.4" x14ac:dyDescent="0.55000000000000004">
      <c r="A1161" s="290" t="s">
        <v>1452</v>
      </c>
      <c r="B1161" s="291">
        <v>4337</v>
      </c>
      <c r="D1161" s="290" t="s">
        <v>7683</v>
      </c>
      <c r="E1161" s="292">
        <v>4337</v>
      </c>
    </row>
    <row r="1162" spans="1:5" ht="14.4" x14ac:dyDescent="0.55000000000000004">
      <c r="A1162" s="290" t="s">
        <v>1453</v>
      </c>
      <c r="B1162" s="291">
        <v>10252</v>
      </c>
      <c r="D1162" s="290" t="s">
        <v>7684</v>
      </c>
      <c r="E1162" s="292">
        <v>10252</v>
      </c>
    </row>
    <row r="1163" spans="1:5" ht="14.4" x14ac:dyDescent="0.55000000000000004">
      <c r="A1163" s="290" t="s">
        <v>1454</v>
      </c>
      <c r="B1163" s="291">
        <v>9551.33</v>
      </c>
      <c r="D1163" s="290" t="s">
        <v>7685</v>
      </c>
      <c r="E1163" s="292">
        <v>9551.33</v>
      </c>
    </row>
    <row r="1164" spans="1:5" ht="14.4" x14ac:dyDescent="0.55000000000000004">
      <c r="A1164" s="290" t="s">
        <v>1455</v>
      </c>
      <c r="B1164" s="291">
        <v>33233.43</v>
      </c>
      <c r="D1164" s="290" t="s">
        <v>7686</v>
      </c>
      <c r="E1164" s="292">
        <v>33233.43</v>
      </c>
    </row>
    <row r="1165" spans="1:5" ht="14.4" x14ac:dyDescent="0.55000000000000004">
      <c r="A1165" s="290" t="s">
        <v>1456</v>
      </c>
      <c r="B1165" s="291">
        <v>354</v>
      </c>
      <c r="D1165" s="290" t="s">
        <v>7687</v>
      </c>
      <c r="E1165" s="292">
        <v>354</v>
      </c>
    </row>
    <row r="1166" spans="1:5" ht="14.4" x14ac:dyDescent="0.55000000000000004">
      <c r="A1166" s="290" t="s">
        <v>1457</v>
      </c>
      <c r="B1166" s="291">
        <v>207163.33</v>
      </c>
      <c r="D1166" s="290" t="s">
        <v>7688</v>
      </c>
      <c r="E1166" s="292">
        <v>207163.33</v>
      </c>
    </row>
    <row r="1167" spans="1:5" ht="14.4" x14ac:dyDescent="0.55000000000000004">
      <c r="A1167" s="290" t="s">
        <v>1458</v>
      </c>
      <c r="B1167" s="291">
        <v>8660</v>
      </c>
      <c r="D1167" s="290" t="s">
        <v>7689</v>
      </c>
      <c r="E1167" s="292">
        <v>8660</v>
      </c>
    </row>
    <row r="1168" spans="1:5" ht="14.4" x14ac:dyDescent="0.55000000000000004">
      <c r="A1168" s="290" t="s">
        <v>1459</v>
      </c>
      <c r="B1168" s="291">
        <v>6797</v>
      </c>
      <c r="D1168" s="290" t="s">
        <v>7690</v>
      </c>
      <c r="E1168" s="292">
        <v>6797</v>
      </c>
    </row>
    <row r="1169" spans="1:5" ht="14.4" x14ac:dyDescent="0.55000000000000004">
      <c r="A1169" s="290" t="s">
        <v>1460</v>
      </c>
      <c r="B1169" s="291">
        <v>251</v>
      </c>
      <c r="D1169" s="290" t="s">
        <v>7691</v>
      </c>
      <c r="E1169" s="292">
        <v>251</v>
      </c>
    </row>
    <row r="1170" spans="1:5" ht="14.4" x14ac:dyDescent="0.55000000000000004">
      <c r="A1170" s="290" t="s">
        <v>462</v>
      </c>
      <c r="B1170" s="291">
        <v>13317</v>
      </c>
      <c r="D1170" s="290" t="s">
        <v>10125</v>
      </c>
      <c r="E1170" s="292">
        <v>13317</v>
      </c>
    </row>
    <row r="1171" spans="1:5" ht="14.4" x14ac:dyDescent="0.55000000000000004">
      <c r="A1171" s="290" t="s">
        <v>4042</v>
      </c>
      <c r="B1171" s="291">
        <v>483</v>
      </c>
      <c r="D1171" s="290" t="s">
        <v>10467</v>
      </c>
      <c r="E1171" s="292">
        <v>483</v>
      </c>
    </row>
    <row r="1172" spans="1:5" ht="14.4" x14ac:dyDescent="0.55000000000000004">
      <c r="A1172" s="290" t="s">
        <v>1461</v>
      </c>
      <c r="B1172" s="291">
        <v>1455.98</v>
      </c>
      <c r="D1172" s="290" t="s">
        <v>7692</v>
      </c>
      <c r="E1172" s="292">
        <v>1455.98</v>
      </c>
    </row>
    <row r="1173" spans="1:5" ht="14.4" x14ac:dyDescent="0.55000000000000004">
      <c r="A1173" s="290" t="s">
        <v>1462</v>
      </c>
      <c r="B1173" s="291">
        <v>41222</v>
      </c>
      <c r="D1173" s="290" t="s">
        <v>7693</v>
      </c>
      <c r="E1173" s="292">
        <v>41222</v>
      </c>
    </row>
    <row r="1174" spans="1:5" ht="14.4" x14ac:dyDescent="0.55000000000000004">
      <c r="A1174" s="290" t="s">
        <v>1463</v>
      </c>
      <c r="B1174" s="291">
        <v>14158.19</v>
      </c>
      <c r="D1174" s="290" t="s">
        <v>7694</v>
      </c>
      <c r="E1174" s="292">
        <v>14158.19</v>
      </c>
    </row>
    <row r="1175" spans="1:5" ht="14.4" x14ac:dyDescent="0.55000000000000004">
      <c r="A1175" s="290" t="s">
        <v>1464</v>
      </c>
      <c r="B1175" s="291">
        <v>11526</v>
      </c>
      <c r="D1175" s="290" t="s">
        <v>7695</v>
      </c>
      <c r="E1175" s="292">
        <v>11526</v>
      </c>
    </row>
    <row r="1176" spans="1:5" ht="14.4" x14ac:dyDescent="0.55000000000000004">
      <c r="A1176" s="290" t="s">
        <v>1465</v>
      </c>
      <c r="B1176" s="291">
        <v>127035.5</v>
      </c>
      <c r="D1176" s="290" t="s">
        <v>7696</v>
      </c>
      <c r="E1176" s="292">
        <v>127035.5</v>
      </c>
    </row>
    <row r="1177" spans="1:5" ht="14.4" x14ac:dyDescent="0.55000000000000004">
      <c r="A1177" s="290" t="s">
        <v>1466</v>
      </c>
      <c r="B1177" s="291">
        <v>13941</v>
      </c>
      <c r="D1177" s="290" t="s">
        <v>7697</v>
      </c>
      <c r="E1177" s="292">
        <v>13941</v>
      </c>
    </row>
    <row r="1178" spans="1:5" ht="14.4" x14ac:dyDescent="0.55000000000000004">
      <c r="A1178" s="290" t="s">
        <v>1467</v>
      </c>
      <c r="B1178" s="291">
        <v>2658</v>
      </c>
      <c r="D1178" s="290" t="s">
        <v>7698</v>
      </c>
      <c r="E1178" s="292">
        <v>2658</v>
      </c>
    </row>
    <row r="1179" spans="1:5" ht="14.4" x14ac:dyDescent="0.55000000000000004">
      <c r="A1179" s="290" t="s">
        <v>1468</v>
      </c>
      <c r="B1179" s="291">
        <v>1285</v>
      </c>
      <c r="D1179" s="290" t="s">
        <v>7699</v>
      </c>
      <c r="E1179" s="292">
        <v>1285</v>
      </c>
    </row>
    <row r="1180" spans="1:5" ht="14.4" x14ac:dyDescent="0.55000000000000004">
      <c r="A1180" s="290" t="s">
        <v>1469</v>
      </c>
      <c r="B1180" s="291">
        <v>31899</v>
      </c>
      <c r="D1180" s="290" t="s">
        <v>7700</v>
      </c>
      <c r="E1180" s="292">
        <v>31899</v>
      </c>
    </row>
    <row r="1181" spans="1:5" ht="14.4" x14ac:dyDescent="0.55000000000000004">
      <c r="A1181" s="290" t="s">
        <v>1470</v>
      </c>
      <c r="B1181" s="291">
        <v>1841.07</v>
      </c>
      <c r="D1181" s="290" t="s">
        <v>7701</v>
      </c>
      <c r="E1181" s="292">
        <v>1841.07</v>
      </c>
    </row>
    <row r="1182" spans="1:5" ht="14.4" x14ac:dyDescent="0.55000000000000004">
      <c r="A1182" s="290" t="s">
        <v>463</v>
      </c>
      <c r="B1182" s="291">
        <v>580</v>
      </c>
      <c r="D1182" s="290" t="s">
        <v>10126</v>
      </c>
      <c r="E1182" s="292">
        <v>580</v>
      </c>
    </row>
    <row r="1183" spans="1:5" ht="14.4" x14ac:dyDescent="0.55000000000000004">
      <c r="A1183" s="290" t="s">
        <v>1471</v>
      </c>
      <c r="B1183" s="291">
        <v>38298.97</v>
      </c>
      <c r="D1183" s="290" t="s">
        <v>7702</v>
      </c>
      <c r="E1183" s="292">
        <v>38298.97</v>
      </c>
    </row>
    <row r="1184" spans="1:5" ht="14.4" x14ac:dyDescent="0.55000000000000004">
      <c r="A1184" s="290" t="s">
        <v>1472</v>
      </c>
      <c r="B1184" s="291">
        <v>1085</v>
      </c>
      <c r="D1184" s="290" t="s">
        <v>7703</v>
      </c>
      <c r="E1184" s="292">
        <v>1085</v>
      </c>
    </row>
    <row r="1185" spans="1:5" ht="14.4" x14ac:dyDescent="0.55000000000000004">
      <c r="A1185" s="290" t="s">
        <v>464</v>
      </c>
      <c r="B1185" s="291">
        <v>105261.91</v>
      </c>
      <c r="D1185" s="290" t="s">
        <v>7704</v>
      </c>
      <c r="E1185" s="292">
        <v>105261.91</v>
      </c>
    </row>
    <row r="1186" spans="1:5" ht="14.4" x14ac:dyDescent="0.55000000000000004">
      <c r="A1186" s="290" t="s">
        <v>1473</v>
      </c>
      <c r="B1186" s="291">
        <v>17804.12</v>
      </c>
      <c r="D1186" s="290" t="s">
        <v>7705</v>
      </c>
      <c r="E1186" s="292">
        <v>17804.12</v>
      </c>
    </row>
    <row r="1187" spans="1:5" ht="14.4" x14ac:dyDescent="0.55000000000000004">
      <c r="A1187" s="290" t="s">
        <v>1474</v>
      </c>
      <c r="B1187" s="291">
        <v>4757</v>
      </c>
      <c r="D1187" s="290" t="s">
        <v>7706</v>
      </c>
      <c r="E1187" s="292">
        <v>4757</v>
      </c>
    </row>
    <row r="1188" spans="1:5" ht="14.4" x14ac:dyDescent="0.55000000000000004">
      <c r="A1188" s="290" t="s">
        <v>4043</v>
      </c>
      <c r="B1188" s="291">
        <v>2900.16</v>
      </c>
      <c r="D1188" s="290" t="s">
        <v>7707</v>
      </c>
      <c r="E1188" s="292">
        <v>2900.16</v>
      </c>
    </row>
    <row r="1189" spans="1:5" ht="14.4" x14ac:dyDescent="0.55000000000000004">
      <c r="A1189" s="290" t="s">
        <v>1475</v>
      </c>
      <c r="B1189" s="291">
        <v>2446</v>
      </c>
      <c r="D1189" s="290" t="s">
        <v>7708</v>
      </c>
      <c r="E1189" s="292">
        <v>2446</v>
      </c>
    </row>
    <row r="1190" spans="1:5" ht="14.4" x14ac:dyDescent="0.55000000000000004">
      <c r="A1190" s="290" t="s">
        <v>4044</v>
      </c>
      <c r="B1190" s="291">
        <v>1477.56</v>
      </c>
      <c r="D1190" s="290" t="s">
        <v>7709</v>
      </c>
      <c r="E1190" s="292">
        <v>1477.56</v>
      </c>
    </row>
    <row r="1191" spans="1:5" ht="14.4" x14ac:dyDescent="0.55000000000000004">
      <c r="A1191" s="290" t="s">
        <v>1476</v>
      </c>
      <c r="B1191" s="291">
        <v>177419</v>
      </c>
      <c r="D1191" s="290" t="s">
        <v>7710</v>
      </c>
      <c r="E1191" s="292">
        <v>177419</v>
      </c>
    </row>
    <row r="1192" spans="1:5" ht="14.4" x14ac:dyDescent="0.55000000000000004">
      <c r="A1192" s="290" t="s">
        <v>1477</v>
      </c>
      <c r="B1192" s="291">
        <v>13123.53</v>
      </c>
      <c r="D1192" s="290" t="s">
        <v>7711</v>
      </c>
      <c r="E1192" s="292">
        <v>13123.53</v>
      </c>
    </row>
    <row r="1193" spans="1:5" ht="14.4" x14ac:dyDescent="0.55000000000000004">
      <c r="A1193" s="290" t="s">
        <v>1478</v>
      </c>
      <c r="B1193" s="291">
        <v>124324.13</v>
      </c>
      <c r="D1193" s="290" t="s">
        <v>7712</v>
      </c>
      <c r="E1193" s="292">
        <v>124324.13</v>
      </c>
    </row>
    <row r="1194" spans="1:5" ht="14.4" x14ac:dyDescent="0.55000000000000004">
      <c r="A1194" s="290" t="s">
        <v>1479</v>
      </c>
      <c r="B1194" s="291">
        <v>837</v>
      </c>
      <c r="D1194" s="290" t="s">
        <v>7713</v>
      </c>
      <c r="E1194" s="292">
        <v>837</v>
      </c>
    </row>
    <row r="1195" spans="1:5" ht="14.4" x14ac:dyDescent="0.55000000000000004">
      <c r="A1195" s="290" t="s">
        <v>1480</v>
      </c>
      <c r="B1195" s="291">
        <v>7932.05</v>
      </c>
      <c r="D1195" s="290" t="s">
        <v>7714</v>
      </c>
      <c r="E1195" s="292">
        <v>7932.05</v>
      </c>
    </row>
    <row r="1196" spans="1:5" ht="14.4" x14ac:dyDescent="0.55000000000000004">
      <c r="A1196" s="290" t="s">
        <v>1481</v>
      </c>
      <c r="B1196" s="291">
        <v>51150.28</v>
      </c>
      <c r="D1196" s="290" t="s">
        <v>7715</v>
      </c>
      <c r="E1196" s="292">
        <v>51150.28</v>
      </c>
    </row>
    <row r="1197" spans="1:5" ht="14.4" x14ac:dyDescent="0.55000000000000004">
      <c r="A1197" s="290" t="s">
        <v>1482</v>
      </c>
      <c r="B1197" s="291">
        <v>12982.15</v>
      </c>
      <c r="D1197" s="290" t="s">
        <v>7716</v>
      </c>
      <c r="E1197" s="292">
        <v>12982.15</v>
      </c>
    </row>
    <row r="1198" spans="1:5" ht="14.4" x14ac:dyDescent="0.55000000000000004">
      <c r="A1198" s="290" t="s">
        <v>1483</v>
      </c>
      <c r="B1198" s="291">
        <v>9524</v>
      </c>
      <c r="D1198" s="290" t="s">
        <v>7717</v>
      </c>
      <c r="E1198" s="292">
        <v>9524</v>
      </c>
    </row>
    <row r="1199" spans="1:5" ht="14.4" x14ac:dyDescent="0.55000000000000004">
      <c r="A1199" s="290" t="s">
        <v>1484</v>
      </c>
      <c r="B1199" s="291">
        <v>28760.59</v>
      </c>
      <c r="D1199" s="290" t="s">
        <v>7718</v>
      </c>
      <c r="E1199" s="292">
        <v>28760.59</v>
      </c>
    </row>
    <row r="1200" spans="1:5" ht="14.4" x14ac:dyDescent="0.55000000000000004">
      <c r="A1200" s="290" t="s">
        <v>1485</v>
      </c>
      <c r="B1200" s="291">
        <v>1410.99</v>
      </c>
      <c r="D1200" s="290" t="s">
        <v>7719</v>
      </c>
      <c r="E1200" s="292">
        <v>1410.99</v>
      </c>
    </row>
    <row r="1201" spans="1:5" ht="14.4" x14ac:dyDescent="0.55000000000000004">
      <c r="A1201" s="290" t="s">
        <v>1486</v>
      </c>
      <c r="B1201" s="291">
        <v>1652</v>
      </c>
      <c r="D1201" s="290" t="s">
        <v>7720</v>
      </c>
      <c r="E1201" s="292">
        <v>1652</v>
      </c>
    </row>
    <row r="1202" spans="1:5" ht="14.4" x14ac:dyDescent="0.55000000000000004">
      <c r="A1202" s="290" t="s">
        <v>1487</v>
      </c>
      <c r="B1202" s="291">
        <v>9738</v>
      </c>
      <c r="D1202" s="290" t="s">
        <v>7721</v>
      </c>
      <c r="E1202" s="292">
        <v>9738</v>
      </c>
    </row>
    <row r="1203" spans="1:5" ht="14.4" x14ac:dyDescent="0.55000000000000004">
      <c r="A1203" s="290" t="s">
        <v>1488</v>
      </c>
      <c r="B1203" s="291">
        <v>164071</v>
      </c>
      <c r="D1203" s="290" t="s">
        <v>7722</v>
      </c>
      <c r="E1203" s="292">
        <v>164071</v>
      </c>
    </row>
    <row r="1204" spans="1:5" ht="14.4" x14ac:dyDescent="0.55000000000000004">
      <c r="A1204" s="290" t="s">
        <v>465</v>
      </c>
      <c r="B1204" s="291">
        <v>612</v>
      </c>
      <c r="D1204" s="290" t="s">
        <v>10127</v>
      </c>
      <c r="E1204" s="292">
        <v>612</v>
      </c>
    </row>
    <row r="1205" spans="1:5" ht="14.4" x14ac:dyDescent="0.55000000000000004">
      <c r="A1205" s="290" t="s">
        <v>1489</v>
      </c>
      <c r="B1205" s="291">
        <v>6317</v>
      </c>
      <c r="D1205" s="290" t="s">
        <v>7723</v>
      </c>
      <c r="E1205" s="292">
        <v>6317</v>
      </c>
    </row>
    <row r="1206" spans="1:5" ht="14.4" x14ac:dyDescent="0.55000000000000004">
      <c r="A1206" s="290" t="s">
        <v>1490</v>
      </c>
      <c r="B1206" s="291">
        <v>4119.99</v>
      </c>
      <c r="D1206" s="290" t="s">
        <v>7724</v>
      </c>
      <c r="E1206" s="292">
        <v>4119.99</v>
      </c>
    </row>
    <row r="1207" spans="1:5" ht="14.4" x14ac:dyDescent="0.55000000000000004">
      <c r="A1207" s="290" t="s">
        <v>1491</v>
      </c>
      <c r="B1207" s="291">
        <v>46349.16</v>
      </c>
      <c r="D1207" s="290" t="s">
        <v>7725</v>
      </c>
      <c r="E1207" s="292">
        <v>46349.16</v>
      </c>
    </row>
    <row r="1208" spans="1:5" ht="14.4" x14ac:dyDescent="0.55000000000000004">
      <c r="A1208" s="290" t="s">
        <v>1492</v>
      </c>
      <c r="B1208" s="291">
        <v>3165</v>
      </c>
      <c r="D1208" s="290" t="s">
        <v>7726</v>
      </c>
      <c r="E1208" s="292">
        <v>3165</v>
      </c>
    </row>
    <row r="1209" spans="1:5" ht="14.4" x14ac:dyDescent="0.55000000000000004">
      <c r="A1209" s="290" t="s">
        <v>1493</v>
      </c>
      <c r="B1209" s="291">
        <v>17853</v>
      </c>
      <c r="D1209" s="290" t="s">
        <v>7727</v>
      </c>
      <c r="E1209" s="292">
        <v>17853</v>
      </c>
    </row>
    <row r="1210" spans="1:5" ht="14.4" x14ac:dyDescent="0.55000000000000004">
      <c r="A1210" s="290" t="s">
        <v>1494</v>
      </c>
      <c r="B1210" s="291">
        <v>6904.61</v>
      </c>
      <c r="D1210" s="290" t="s">
        <v>7728</v>
      </c>
      <c r="E1210" s="292">
        <v>6904.61</v>
      </c>
    </row>
    <row r="1211" spans="1:5" ht="14.4" x14ac:dyDescent="0.55000000000000004">
      <c r="A1211" s="290" t="s">
        <v>1495</v>
      </c>
      <c r="B1211" s="291">
        <v>287</v>
      </c>
      <c r="D1211" s="290" t="s">
        <v>7729</v>
      </c>
      <c r="E1211" s="292">
        <v>287</v>
      </c>
    </row>
    <row r="1212" spans="1:5" ht="14.4" x14ac:dyDescent="0.55000000000000004">
      <c r="A1212" s="290" t="s">
        <v>1496</v>
      </c>
      <c r="B1212" s="291">
        <v>45410</v>
      </c>
      <c r="D1212" s="290" t="s">
        <v>7730</v>
      </c>
      <c r="E1212" s="292">
        <v>45410</v>
      </c>
    </row>
    <row r="1213" spans="1:5" ht="14.4" x14ac:dyDescent="0.55000000000000004">
      <c r="A1213" s="290" t="s">
        <v>1497</v>
      </c>
      <c r="B1213" s="291">
        <v>43618.559999999998</v>
      </c>
      <c r="D1213" s="290" t="s">
        <v>7731</v>
      </c>
      <c r="E1213" s="292">
        <v>43618.559999999998</v>
      </c>
    </row>
    <row r="1214" spans="1:5" ht="14.4" x14ac:dyDescent="0.55000000000000004">
      <c r="A1214" s="290" t="s">
        <v>1498</v>
      </c>
      <c r="B1214" s="291">
        <v>161801.72</v>
      </c>
      <c r="D1214" s="290" t="s">
        <v>7732</v>
      </c>
      <c r="E1214" s="292">
        <v>161801.72</v>
      </c>
    </row>
    <row r="1215" spans="1:5" ht="14.4" x14ac:dyDescent="0.55000000000000004">
      <c r="A1215" s="290" t="s">
        <v>1499</v>
      </c>
      <c r="B1215" s="291">
        <v>2933</v>
      </c>
      <c r="D1215" s="290" t="s">
        <v>7733</v>
      </c>
      <c r="E1215" s="292">
        <v>2933</v>
      </c>
    </row>
    <row r="1216" spans="1:5" ht="14.4" x14ac:dyDescent="0.55000000000000004">
      <c r="A1216" s="290" t="s">
        <v>1500</v>
      </c>
      <c r="B1216" s="291">
        <v>4946</v>
      </c>
      <c r="D1216" s="290" t="s">
        <v>7734</v>
      </c>
      <c r="E1216" s="292">
        <v>4946</v>
      </c>
    </row>
    <row r="1217" spans="1:5" ht="14.4" x14ac:dyDescent="0.55000000000000004">
      <c r="A1217" s="290" t="s">
        <v>466</v>
      </c>
      <c r="B1217" s="291">
        <v>13310</v>
      </c>
      <c r="D1217" s="290" t="s">
        <v>10128</v>
      </c>
      <c r="E1217" s="292">
        <v>13310</v>
      </c>
    </row>
    <row r="1218" spans="1:5" ht="14.4" x14ac:dyDescent="0.55000000000000004">
      <c r="A1218" s="290" t="s">
        <v>1501</v>
      </c>
      <c r="B1218" s="291">
        <v>1101</v>
      </c>
      <c r="D1218" s="290" t="s">
        <v>7735</v>
      </c>
      <c r="E1218" s="292">
        <v>1101</v>
      </c>
    </row>
    <row r="1219" spans="1:5" ht="14.4" x14ac:dyDescent="0.55000000000000004">
      <c r="A1219" s="290" t="s">
        <v>1502</v>
      </c>
      <c r="B1219" s="291">
        <v>111955.15</v>
      </c>
      <c r="D1219" s="290" t="s">
        <v>7736</v>
      </c>
      <c r="E1219" s="292">
        <v>111955.15</v>
      </c>
    </row>
    <row r="1220" spans="1:5" ht="14.4" x14ac:dyDescent="0.55000000000000004">
      <c r="A1220" s="290" t="s">
        <v>1503</v>
      </c>
      <c r="B1220" s="291">
        <v>9249.52</v>
      </c>
      <c r="D1220" s="290" t="s">
        <v>7737</v>
      </c>
      <c r="E1220" s="292">
        <v>9249.52</v>
      </c>
    </row>
    <row r="1221" spans="1:5" ht="14.4" x14ac:dyDescent="0.55000000000000004">
      <c r="A1221" s="290" t="s">
        <v>1504</v>
      </c>
      <c r="B1221" s="291">
        <v>7489.57</v>
      </c>
      <c r="D1221" s="290" t="s">
        <v>7738</v>
      </c>
      <c r="E1221" s="292">
        <v>7489.57</v>
      </c>
    </row>
    <row r="1222" spans="1:5" ht="14.4" x14ac:dyDescent="0.55000000000000004">
      <c r="A1222" s="290" t="s">
        <v>1505</v>
      </c>
      <c r="B1222" s="291">
        <v>689</v>
      </c>
      <c r="D1222" s="290" t="s">
        <v>7739</v>
      </c>
      <c r="E1222" s="292">
        <v>689</v>
      </c>
    </row>
    <row r="1223" spans="1:5" ht="14.4" x14ac:dyDescent="0.55000000000000004">
      <c r="A1223" s="290" t="s">
        <v>467</v>
      </c>
      <c r="B1223" s="291">
        <v>1426</v>
      </c>
      <c r="D1223" s="290" t="s">
        <v>10129</v>
      </c>
      <c r="E1223" s="292">
        <v>1426</v>
      </c>
    </row>
    <row r="1224" spans="1:5" ht="14.4" x14ac:dyDescent="0.55000000000000004">
      <c r="A1224" s="290" t="s">
        <v>1506</v>
      </c>
      <c r="B1224" s="291">
        <v>19747</v>
      </c>
      <c r="D1224" s="290" t="s">
        <v>7740</v>
      </c>
      <c r="E1224" s="292">
        <v>19747</v>
      </c>
    </row>
    <row r="1225" spans="1:5" ht="14.4" x14ac:dyDescent="0.55000000000000004">
      <c r="A1225" s="290" t="s">
        <v>1507</v>
      </c>
      <c r="B1225" s="291">
        <v>153.80000000000001</v>
      </c>
      <c r="D1225" s="290" t="s">
        <v>7741</v>
      </c>
      <c r="E1225" s="292">
        <v>153.80000000000001</v>
      </c>
    </row>
    <row r="1226" spans="1:5" ht="14.4" x14ac:dyDescent="0.55000000000000004">
      <c r="A1226" s="290" t="s">
        <v>1508</v>
      </c>
      <c r="B1226" s="291">
        <v>207604</v>
      </c>
      <c r="D1226" s="290" t="s">
        <v>7742</v>
      </c>
      <c r="E1226" s="292">
        <v>207604</v>
      </c>
    </row>
    <row r="1227" spans="1:5" ht="14.4" x14ac:dyDescent="0.55000000000000004">
      <c r="A1227" s="290" t="s">
        <v>1509</v>
      </c>
      <c r="B1227" s="291">
        <v>2061</v>
      </c>
      <c r="D1227" s="290" t="s">
        <v>7743</v>
      </c>
      <c r="E1227" s="292">
        <v>2061</v>
      </c>
    </row>
    <row r="1228" spans="1:5" ht="14.4" x14ac:dyDescent="0.55000000000000004">
      <c r="A1228" s="290" t="s">
        <v>1510</v>
      </c>
      <c r="B1228" s="291">
        <v>1798</v>
      </c>
      <c r="D1228" s="290" t="s">
        <v>7744</v>
      </c>
      <c r="E1228" s="292">
        <v>1798</v>
      </c>
    </row>
    <row r="1229" spans="1:5" ht="14.4" x14ac:dyDescent="0.55000000000000004">
      <c r="A1229" s="290" t="s">
        <v>1511</v>
      </c>
      <c r="B1229" s="291">
        <v>11730</v>
      </c>
      <c r="D1229" s="290" t="s">
        <v>7745</v>
      </c>
      <c r="E1229" s="292">
        <v>11730</v>
      </c>
    </row>
    <row r="1230" spans="1:5" ht="14.4" x14ac:dyDescent="0.55000000000000004">
      <c r="A1230" s="290" t="s">
        <v>1512</v>
      </c>
      <c r="B1230" s="291">
        <v>5300</v>
      </c>
      <c r="D1230" s="290" t="s">
        <v>7746</v>
      </c>
      <c r="E1230" s="292">
        <v>5300</v>
      </c>
    </row>
    <row r="1231" spans="1:5" ht="14.4" x14ac:dyDescent="0.55000000000000004">
      <c r="A1231" s="290" t="s">
        <v>1513</v>
      </c>
      <c r="B1231" s="291">
        <v>1608.09</v>
      </c>
      <c r="D1231" s="290" t="s">
        <v>7747</v>
      </c>
      <c r="E1231" s="292">
        <v>1608.09</v>
      </c>
    </row>
    <row r="1232" spans="1:5" ht="14.4" x14ac:dyDescent="0.55000000000000004">
      <c r="A1232" s="290" t="s">
        <v>1514</v>
      </c>
      <c r="B1232" s="291">
        <v>1977</v>
      </c>
      <c r="D1232" s="290" t="s">
        <v>7748</v>
      </c>
      <c r="E1232" s="292">
        <v>1977</v>
      </c>
    </row>
    <row r="1233" spans="1:5" ht="14.4" x14ac:dyDescent="0.55000000000000004">
      <c r="A1233" s="290" t="s">
        <v>1515</v>
      </c>
      <c r="B1233" s="291">
        <v>4739</v>
      </c>
      <c r="D1233" s="290" t="s">
        <v>7749</v>
      </c>
      <c r="E1233" s="292">
        <v>4739</v>
      </c>
    </row>
    <row r="1234" spans="1:5" ht="14.4" x14ac:dyDescent="0.55000000000000004">
      <c r="A1234" s="290" t="s">
        <v>468</v>
      </c>
      <c r="B1234" s="291">
        <v>683</v>
      </c>
      <c r="D1234" s="290" t="s">
        <v>10130</v>
      </c>
      <c r="E1234" s="292">
        <v>683</v>
      </c>
    </row>
    <row r="1235" spans="1:5" ht="14.4" x14ac:dyDescent="0.55000000000000004">
      <c r="A1235" s="290" t="s">
        <v>1516</v>
      </c>
      <c r="B1235" s="291">
        <v>4607</v>
      </c>
      <c r="D1235" s="290" t="s">
        <v>7750</v>
      </c>
      <c r="E1235" s="292">
        <v>4607</v>
      </c>
    </row>
    <row r="1236" spans="1:5" ht="14.4" x14ac:dyDescent="0.55000000000000004">
      <c r="A1236" s="290" t="s">
        <v>1517</v>
      </c>
      <c r="B1236" s="291">
        <v>1095</v>
      </c>
      <c r="D1236" s="290" t="s">
        <v>7751</v>
      </c>
      <c r="E1236" s="292">
        <v>1095</v>
      </c>
    </row>
    <row r="1237" spans="1:5" ht="14.4" x14ac:dyDescent="0.55000000000000004">
      <c r="A1237" s="290" t="s">
        <v>1518</v>
      </c>
      <c r="B1237" s="291">
        <v>15709</v>
      </c>
      <c r="D1237" s="290" t="s">
        <v>7752</v>
      </c>
      <c r="E1237" s="292">
        <v>15709</v>
      </c>
    </row>
    <row r="1238" spans="1:5" ht="14.4" x14ac:dyDescent="0.55000000000000004">
      <c r="A1238" s="290" t="s">
        <v>1519</v>
      </c>
      <c r="B1238" s="291">
        <v>370</v>
      </c>
      <c r="D1238" s="290" t="s">
        <v>7753</v>
      </c>
      <c r="E1238" s="292">
        <v>370</v>
      </c>
    </row>
    <row r="1239" spans="1:5" ht="14.4" x14ac:dyDescent="0.55000000000000004">
      <c r="A1239" s="290" t="s">
        <v>1520</v>
      </c>
      <c r="B1239" s="291">
        <v>58661.68</v>
      </c>
      <c r="D1239" s="290" t="s">
        <v>7754</v>
      </c>
      <c r="E1239" s="292">
        <v>58661.68</v>
      </c>
    </row>
    <row r="1240" spans="1:5" ht="14.4" x14ac:dyDescent="0.55000000000000004">
      <c r="A1240" s="290" t="s">
        <v>1521</v>
      </c>
      <c r="B1240" s="291">
        <v>3097</v>
      </c>
      <c r="D1240" s="290" t="s">
        <v>7755</v>
      </c>
      <c r="E1240" s="292">
        <v>3097</v>
      </c>
    </row>
    <row r="1241" spans="1:5" ht="14.4" x14ac:dyDescent="0.55000000000000004">
      <c r="A1241" s="290" t="s">
        <v>1522</v>
      </c>
      <c r="B1241" s="291">
        <v>839863.87</v>
      </c>
      <c r="D1241" s="290" t="s">
        <v>7756</v>
      </c>
      <c r="E1241" s="292">
        <v>839863.87</v>
      </c>
    </row>
    <row r="1242" spans="1:5" ht="14.4" x14ac:dyDescent="0.55000000000000004">
      <c r="A1242" s="290" t="s">
        <v>1523</v>
      </c>
      <c r="B1242" s="291">
        <v>1800</v>
      </c>
      <c r="D1242" s="290" t="s">
        <v>7757</v>
      </c>
      <c r="E1242" s="292">
        <v>1800</v>
      </c>
    </row>
    <row r="1243" spans="1:5" ht="14.4" x14ac:dyDescent="0.55000000000000004">
      <c r="A1243" s="290" t="s">
        <v>1524</v>
      </c>
      <c r="B1243" s="291">
        <v>13086</v>
      </c>
      <c r="D1243" s="290" t="s">
        <v>7758</v>
      </c>
      <c r="E1243" s="292">
        <v>13086</v>
      </c>
    </row>
    <row r="1244" spans="1:5" ht="14.4" x14ac:dyDescent="0.55000000000000004">
      <c r="A1244" s="290" t="s">
        <v>1525</v>
      </c>
      <c r="B1244" s="291">
        <v>2328</v>
      </c>
      <c r="D1244" s="290" t="s">
        <v>7759</v>
      </c>
      <c r="E1244" s="292">
        <v>2328</v>
      </c>
    </row>
    <row r="1245" spans="1:5" ht="14.4" x14ac:dyDescent="0.55000000000000004">
      <c r="A1245" s="290" t="s">
        <v>1526</v>
      </c>
      <c r="B1245" s="291">
        <v>3501</v>
      </c>
      <c r="D1245" s="290" t="s">
        <v>7760</v>
      </c>
      <c r="E1245" s="292">
        <v>3501</v>
      </c>
    </row>
    <row r="1246" spans="1:5" ht="14.4" x14ac:dyDescent="0.55000000000000004">
      <c r="A1246" s="290" t="s">
        <v>1527</v>
      </c>
      <c r="B1246" s="291">
        <v>2421.81</v>
      </c>
      <c r="D1246" s="290" t="s">
        <v>7761</v>
      </c>
      <c r="E1246" s="292">
        <v>2421.81</v>
      </c>
    </row>
    <row r="1247" spans="1:5" ht="14.4" x14ac:dyDescent="0.55000000000000004">
      <c r="A1247" s="290" t="s">
        <v>1528</v>
      </c>
      <c r="B1247" s="291">
        <v>26107.42</v>
      </c>
      <c r="D1247" s="290" t="s">
        <v>7762</v>
      </c>
      <c r="E1247" s="292">
        <v>26107.42</v>
      </c>
    </row>
    <row r="1248" spans="1:5" ht="14.4" x14ac:dyDescent="0.55000000000000004">
      <c r="A1248" s="290" t="s">
        <v>1529</v>
      </c>
      <c r="B1248" s="291">
        <v>1111</v>
      </c>
      <c r="D1248" s="290" t="s">
        <v>7763</v>
      </c>
      <c r="E1248" s="292">
        <v>1111</v>
      </c>
    </row>
    <row r="1249" spans="1:5" ht="14.4" x14ac:dyDescent="0.55000000000000004">
      <c r="A1249" s="290" t="s">
        <v>1530</v>
      </c>
      <c r="B1249" s="291">
        <v>2691</v>
      </c>
      <c r="D1249" s="290" t="s">
        <v>7764</v>
      </c>
      <c r="E1249" s="292">
        <v>2691</v>
      </c>
    </row>
    <row r="1250" spans="1:5" ht="14.4" x14ac:dyDescent="0.55000000000000004">
      <c r="A1250" s="290" t="s">
        <v>1531</v>
      </c>
      <c r="B1250" s="291">
        <v>100302</v>
      </c>
      <c r="D1250" s="290" t="s">
        <v>7765</v>
      </c>
      <c r="E1250" s="292">
        <v>100302</v>
      </c>
    </row>
    <row r="1251" spans="1:5" ht="14.4" x14ac:dyDescent="0.55000000000000004">
      <c r="A1251" s="290" t="s">
        <v>1532</v>
      </c>
      <c r="B1251" s="291">
        <v>25515</v>
      </c>
      <c r="D1251" s="290" t="s">
        <v>7766</v>
      </c>
      <c r="E1251" s="292">
        <v>25515</v>
      </c>
    </row>
    <row r="1252" spans="1:5" ht="14.4" x14ac:dyDescent="0.55000000000000004">
      <c r="A1252" s="290" t="s">
        <v>1533</v>
      </c>
      <c r="B1252" s="291">
        <v>285.68</v>
      </c>
      <c r="D1252" s="290" t="s">
        <v>7767</v>
      </c>
      <c r="E1252" s="292">
        <v>285.68</v>
      </c>
    </row>
    <row r="1253" spans="1:5" ht="14.4" x14ac:dyDescent="0.55000000000000004">
      <c r="A1253" s="290" t="s">
        <v>1534</v>
      </c>
      <c r="B1253" s="291">
        <v>763</v>
      </c>
      <c r="D1253" s="290" t="s">
        <v>7768</v>
      </c>
      <c r="E1253" s="292">
        <v>763</v>
      </c>
    </row>
    <row r="1254" spans="1:5" ht="14.4" x14ac:dyDescent="0.55000000000000004">
      <c r="A1254" s="290" t="s">
        <v>1535</v>
      </c>
      <c r="B1254" s="291">
        <v>29420</v>
      </c>
      <c r="D1254" s="290" t="s">
        <v>7769</v>
      </c>
      <c r="E1254" s="292">
        <v>29420</v>
      </c>
    </row>
    <row r="1255" spans="1:5" ht="14.4" x14ac:dyDescent="0.55000000000000004">
      <c r="A1255" s="290" t="s">
        <v>1536</v>
      </c>
      <c r="B1255" s="291">
        <v>3325.56</v>
      </c>
      <c r="D1255" s="290" t="s">
        <v>7770</v>
      </c>
      <c r="E1255" s="292">
        <v>3325.56</v>
      </c>
    </row>
    <row r="1256" spans="1:5" ht="14.4" x14ac:dyDescent="0.55000000000000004">
      <c r="A1256" s="290" t="s">
        <v>1537</v>
      </c>
      <c r="B1256" s="291">
        <v>167213.20000000001</v>
      </c>
      <c r="D1256" s="290" t="s">
        <v>7771</v>
      </c>
      <c r="E1256" s="292">
        <v>167213.20000000001</v>
      </c>
    </row>
    <row r="1257" spans="1:5" ht="14.4" x14ac:dyDescent="0.55000000000000004">
      <c r="A1257" s="290" t="s">
        <v>1538</v>
      </c>
      <c r="B1257" s="291">
        <v>4919.9399999999996</v>
      </c>
      <c r="D1257" s="290" t="s">
        <v>7772</v>
      </c>
      <c r="E1257" s="292">
        <v>4919.9399999999996</v>
      </c>
    </row>
    <row r="1258" spans="1:5" ht="14.4" x14ac:dyDescent="0.55000000000000004">
      <c r="A1258" s="290" t="s">
        <v>1539</v>
      </c>
      <c r="B1258" s="291">
        <v>1636</v>
      </c>
      <c r="D1258" s="290" t="s">
        <v>7773</v>
      </c>
      <c r="E1258" s="292">
        <v>1636</v>
      </c>
    </row>
    <row r="1259" spans="1:5" ht="14.4" x14ac:dyDescent="0.55000000000000004">
      <c r="A1259" s="290" t="s">
        <v>1540</v>
      </c>
      <c r="B1259" s="291">
        <v>9453</v>
      </c>
      <c r="D1259" s="290" t="s">
        <v>7774</v>
      </c>
      <c r="E1259" s="292">
        <v>9453</v>
      </c>
    </row>
    <row r="1260" spans="1:5" ht="14.4" x14ac:dyDescent="0.55000000000000004">
      <c r="A1260" s="290" t="s">
        <v>1541</v>
      </c>
      <c r="B1260" s="291">
        <v>872718</v>
      </c>
      <c r="D1260" s="290" t="s">
        <v>7775</v>
      </c>
      <c r="E1260" s="292">
        <v>872718</v>
      </c>
    </row>
    <row r="1261" spans="1:5" ht="14.4" x14ac:dyDescent="0.55000000000000004">
      <c r="A1261" s="290" t="s">
        <v>1542</v>
      </c>
      <c r="B1261" s="291">
        <v>3191.48</v>
      </c>
      <c r="D1261" s="290" t="s">
        <v>7776</v>
      </c>
      <c r="E1261" s="292">
        <v>3191.48</v>
      </c>
    </row>
    <row r="1262" spans="1:5" ht="14.4" x14ac:dyDescent="0.55000000000000004">
      <c r="A1262" s="290" t="s">
        <v>1543</v>
      </c>
      <c r="B1262" s="291">
        <v>1098</v>
      </c>
      <c r="D1262" s="290" t="s">
        <v>7777</v>
      </c>
      <c r="E1262" s="292">
        <v>1098</v>
      </c>
    </row>
    <row r="1263" spans="1:5" ht="14.4" x14ac:dyDescent="0.55000000000000004">
      <c r="A1263" s="290" t="s">
        <v>1544</v>
      </c>
      <c r="B1263" s="291">
        <v>3213</v>
      </c>
      <c r="D1263" s="290" t="s">
        <v>7778</v>
      </c>
      <c r="E1263" s="292">
        <v>3213</v>
      </c>
    </row>
    <row r="1264" spans="1:5" ht="14.4" x14ac:dyDescent="0.55000000000000004">
      <c r="A1264" s="290" t="s">
        <v>1545</v>
      </c>
      <c r="B1264" s="291">
        <v>80883.990000000005</v>
      </c>
      <c r="D1264" s="290" t="s">
        <v>7779</v>
      </c>
      <c r="E1264" s="292">
        <v>80883.990000000005</v>
      </c>
    </row>
    <row r="1265" spans="1:5" ht="14.4" x14ac:dyDescent="0.55000000000000004">
      <c r="A1265" s="290" t="s">
        <v>1546</v>
      </c>
      <c r="B1265" s="291">
        <v>3976</v>
      </c>
      <c r="D1265" s="290" t="s">
        <v>7780</v>
      </c>
      <c r="E1265" s="292">
        <v>3976</v>
      </c>
    </row>
    <row r="1266" spans="1:5" ht="14.4" x14ac:dyDescent="0.55000000000000004">
      <c r="A1266" s="290" t="s">
        <v>1547</v>
      </c>
      <c r="B1266" s="291">
        <v>2526.9</v>
      </c>
      <c r="D1266" s="290" t="s">
        <v>7781</v>
      </c>
      <c r="E1266" s="292">
        <v>2526.9</v>
      </c>
    </row>
    <row r="1267" spans="1:5" ht="14.4" x14ac:dyDescent="0.55000000000000004">
      <c r="A1267" s="290" t="s">
        <v>1548</v>
      </c>
      <c r="B1267" s="291">
        <v>1397</v>
      </c>
      <c r="D1267" s="290" t="s">
        <v>7782</v>
      </c>
      <c r="E1267" s="292">
        <v>1397</v>
      </c>
    </row>
    <row r="1268" spans="1:5" ht="14.4" x14ac:dyDescent="0.55000000000000004">
      <c r="A1268" s="290" t="s">
        <v>1549</v>
      </c>
      <c r="B1268" s="291">
        <v>3698.17</v>
      </c>
      <c r="D1268" s="290" t="s">
        <v>7783</v>
      </c>
      <c r="E1268" s="292">
        <v>3698.17</v>
      </c>
    </row>
    <row r="1269" spans="1:5" ht="14.4" x14ac:dyDescent="0.55000000000000004">
      <c r="A1269" s="290" t="s">
        <v>1550</v>
      </c>
      <c r="B1269" s="291">
        <v>1193</v>
      </c>
      <c r="D1269" s="290" t="s">
        <v>7784</v>
      </c>
      <c r="E1269" s="292">
        <v>1193</v>
      </c>
    </row>
    <row r="1270" spans="1:5" ht="14.4" x14ac:dyDescent="0.55000000000000004">
      <c r="A1270" s="290" t="s">
        <v>1551</v>
      </c>
      <c r="B1270" s="291">
        <v>14170.54</v>
      </c>
      <c r="D1270" s="290" t="s">
        <v>7785</v>
      </c>
      <c r="E1270" s="292">
        <v>14170.54</v>
      </c>
    </row>
    <row r="1271" spans="1:5" ht="14.4" x14ac:dyDescent="0.55000000000000004">
      <c r="A1271" s="290" t="s">
        <v>1552</v>
      </c>
      <c r="B1271" s="291">
        <v>1281</v>
      </c>
      <c r="D1271" s="290" t="s">
        <v>7786</v>
      </c>
      <c r="E1271" s="292">
        <v>1281</v>
      </c>
    </row>
    <row r="1272" spans="1:5" ht="14.4" x14ac:dyDescent="0.55000000000000004">
      <c r="A1272" s="290" t="s">
        <v>1553</v>
      </c>
      <c r="B1272" s="291">
        <v>3730</v>
      </c>
      <c r="D1272" s="290" t="s">
        <v>7787</v>
      </c>
      <c r="E1272" s="292">
        <v>3730</v>
      </c>
    </row>
    <row r="1273" spans="1:5" ht="14.4" x14ac:dyDescent="0.55000000000000004">
      <c r="A1273" s="290" t="s">
        <v>1554</v>
      </c>
      <c r="B1273" s="291">
        <v>9060</v>
      </c>
      <c r="D1273" s="290" t="s">
        <v>7788</v>
      </c>
      <c r="E1273" s="292">
        <v>9060</v>
      </c>
    </row>
    <row r="1274" spans="1:5" ht="14.4" x14ac:dyDescent="0.55000000000000004">
      <c r="A1274" s="290" t="s">
        <v>1555</v>
      </c>
      <c r="B1274" s="291">
        <v>2018.23</v>
      </c>
      <c r="D1274" s="290" t="s">
        <v>7789</v>
      </c>
      <c r="E1274" s="292">
        <v>2018.23</v>
      </c>
    </row>
    <row r="1275" spans="1:5" ht="14.4" x14ac:dyDescent="0.55000000000000004">
      <c r="A1275" s="290" t="s">
        <v>1556</v>
      </c>
      <c r="B1275" s="291">
        <v>715</v>
      </c>
      <c r="D1275" s="290" t="s">
        <v>7790</v>
      </c>
      <c r="E1275" s="292">
        <v>715</v>
      </c>
    </row>
    <row r="1276" spans="1:5" ht="14.4" x14ac:dyDescent="0.55000000000000004">
      <c r="A1276" s="290" t="s">
        <v>1557</v>
      </c>
      <c r="B1276" s="291">
        <v>73494</v>
      </c>
      <c r="D1276" s="290" t="s">
        <v>7791</v>
      </c>
      <c r="E1276" s="292">
        <v>73494</v>
      </c>
    </row>
    <row r="1277" spans="1:5" ht="14.4" x14ac:dyDescent="0.55000000000000004">
      <c r="A1277" s="290" t="s">
        <v>1558</v>
      </c>
      <c r="B1277" s="291">
        <v>847</v>
      </c>
      <c r="D1277" s="290" t="s">
        <v>7792</v>
      </c>
      <c r="E1277" s="292">
        <v>847</v>
      </c>
    </row>
    <row r="1278" spans="1:5" ht="14.4" x14ac:dyDescent="0.55000000000000004">
      <c r="A1278" s="290" t="s">
        <v>1559</v>
      </c>
      <c r="B1278" s="291">
        <v>184829.65</v>
      </c>
      <c r="D1278" s="290" t="s">
        <v>7793</v>
      </c>
      <c r="E1278" s="292">
        <v>184829.65</v>
      </c>
    </row>
    <row r="1279" spans="1:5" ht="14.4" x14ac:dyDescent="0.55000000000000004">
      <c r="A1279" s="290" t="s">
        <v>1560</v>
      </c>
      <c r="B1279" s="291">
        <v>6662</v>
      </c>
      <c r="D1279" s="290" t="s">
        <v>7794</v>
      </c>
      <c r="E1279" s="292">
        <v>6662</v>
      </c>
    </row>
    <row r="1280" spans="1:5" ht="14.4" x14ac:dyDescent="0.55000000000000004">
      <c r="A1280" s="290" t="s">
        <v>1561</v>
      </c>
      <c r="B1280" s="291">
        <v>43382</v>
      </c>
      <c r="D1280" s="290" t="s">
        <v>7795</v>
      </c>
      <c r="E1280" s="292">
        <v>43382</v>
      </c>
    </row>
    <row r="1281" spans="1:5" ht="14.4" x14ac:dyDescent="0.55000000000000004">
      <c r="A1281" s="290" t="s">
        <v>1562</v>
      </c>
      <c r="B1281" s="291">
        <v>644</v>
      </c>
      <c r="D1281" s="290" t="s">
        <v>7796</v>
      </c>
      <c r="E1281" s="292">
        <v>644</v>
      </c>
    </row>
    <row r="1282" spans="1:5" ht="14.4" x14ac:dyDescent="0.55000000000000004">
      <c r="A1282" s="290" t="s">
        <v>1563</v>
      </c>
      <c r="B1282" s="291">
        <v>15861</v>
      </c>
      <c r="D1282" s="290" t="s">
        <v>7797</v>
      </c>
      <c r="E1282" s="292">
        <v>15861</v>
      </c>
    </row>
    <row r="1283" spans="1:5" ht="14.4" x14ac:dyDescent="0.55000000000000004">
      <c r="A1283" s="290" t="s">
        <v>1564</v>
      </c>
      <c r="B1283" s="291">
        <v>7511.42</v>
      </c>
      <c r="D1283" s="290" t="s">
        <v>7798</v>
      </c>
      <c r="E1283" s="292">
        <v>7511.42</v>
      </c>
    </row>
    <row r="1284" spans="1:5" ht="14.4" x14ac:dyDescent="0.55000000000000004">
      <c r="A1284" s="290" t="s">
        <v>1565</v>
      </c>
      <c r="B1284" s="291">
        <v>27822</v>
      </c>
      <c r="D1284" s="290" t="s">
        <v>7799</v>
      </c>
      <c r="E1284" s="292">
        <v>27822</v>
      </c>
    </row>
    <row r="1285" spans="1:5" ht="14.4" x14ac:dyDescent="0.55000000000000004">
      <c r="A1285" s="290" t="s">
        <v>1566</v>
      </c>
      <c r="B1285" s="291">
        <v>38952</v>
      </c>
      <c r="D1285" s="290" t="s">
        <v>7800</v>
      </c>
      <c r="E1285" s="292">
        <v>38952</v>
      </c>
    </row>
    <row r="1286" spans="1:5" ht="14.4" x14ac:dyDescent="0.55000000000000004">
      <c r="A1286" s="290" t="s">
        <v>1567</v>
      </c>
      <c r="B1286" s="291">
        <v>64769.4</v>
      </c>
      <c r="D1286" s="290" t="s">
        <v>7801</v>
      </c>
      <c r="E1286" s="292">
        <v>64769.4</v>
      </c>
    </row>
    <row r="1287" spans="1:5" ht="14.4" x14ac:dyDescent="0.55000000000000004">
      <c r="A1287" s="290" t="s">
        <v>1568</v>
      </c>
      <c r="B1287" s="291">
        <v>19065.55</v>
      </c>
      <c r="D1287" s="290" t="s">
        <v>7802</v>
      </c>
      <c r="E1287" s="292">
        <v>19065.55</v>
      </c>
    </row>
    <row r="1288" spans="1:5" ht="14.4" x14ac:dyDescent="0.55000000000000004">
      <c r="A1288" s="290" t="s">
        <v>1569</v>
      </c>
      <c r="B1288" s="291">
        <v>38944.080000000002</v>
      </c>
      <c r="D1288" s="290" t="s">
        <v>7803</v>
      </c>
      <c r="E1288" s="292">
        <v>38944.080000000002</v>
      </c>
    </row>
    <row r="1289" spans="1:5" ht="14.4" x14ac:dyDescent="0.55000000000000004">
      <c r="A1289" s="290" t="s">
        <v>1570</v>
      </c>
      <c r="B1289" s="291">
        <v>320</v>
      </c>
      <c r="D1289" s="290" t="s">
        <v>7804</v>
      </c>
      <c r="E1289" s="292">
        <v>320</v>
      </c>
    </row>
    <row r="1290" spans="1:5" ht="14.4" x14ac:dyDescent="0.55000000000000004">
      <c r="A1290" s="290" t="s">
        <v>1571</v>
      </c>
      <c r="B1290" s="291">
        <v>5600</v>
      </c>
      <c r="D1290" s="290" t="s">
        <v>7805</v>
      </c>
      <c r="E1290" s="292">
        <v>5600</v>
      </c>
    </row>
    <row r="1291" spans="1:5" ht="14.4" x14ac:dyDescent="0.55000000000000004">
      <c r="A1291" s="290" t="s">
        <v>4045</v>
      </c>
      <c r="B1291" s="291">
        <v>3625.57</v>
      </c>
      <c r="D1291" s="290" t="s">
        <v>10468</v>
      </c>
      <c r="E1291" s="292">
        <v>3625.57</v>
      </c>
    </row>
    <row r="1292" spans="1:5" ht="14.4" x14ac:dyDescent="0.55000000000000004">
      <c r="A1292" s="290" t="s">
        <v>4046</v>
      </c>
      <c r="B1292" s="291">
        <v>1902</v>
      </c>
      <c r="D1292" s="290" t="s">
        <v>7806</v>
      </c>
      <c r="E1292" s="292">
        <v>1902</v>
      </c>
    </row>
    <row r="1293" spans="1:5" ht="14.4" x14ac:dyDescent="0.55000000000000004">
      <c r="A1293" s="290" t="s">
        <v>1572</v>
      </c>
      <c r="B1293" s="291">
        <v>11639</v>
      </c>
      <c r="D1293" s="290" t="s">
        <v>7807</v>
      </c>
      <c r="E1293" s="292">
        <v>11639</v>
      </c>
    </row>
    <row r="1294" spans="1:5" ht="14.4" x14ac:dyDescent="0.55000000000000004">
      <c r="A1294" s="290" t="s">
        <v>1573</v>
      </c>
      <c r="B1294" s="291">
        <v>1930</v>
      </c>
      <c r="D1294" s="290" t="s">
        <v>7808</v>
      </c>
      <c r="E1294" s="292">
        <v>1930</v>
      </c>
    </row>
    <row r="1295" spans="1:5" ht="14.4" x14ac:dyDescent="0.55000000000000004">
      <c r="A1295" s="290" t="s">
        <v>1574</v>
      </c>
      <c r="B1295" s="291">
        <v>119841</v>
      </c>
      <c r="D1295" s="290" t="s">
        <v>7809</v>
      </c>
      <c r="E1295" s="292">
        <v>119841</v>
      </c>
    </row>
    <row r="1296" spans="1:5" ht="14.4" x14ac:dyDescent="0.55000000000000004">
      <c r="A1296" s="290" t="s">
        <v>1575</v>
      </c>
      <c r="B1296" s="291">
        <v>3747.67</v>
      </c>
      <c r="D1296" s="290" t="s">
        <v>7810</v>
      </c>
      <c r="E1296" s="292">
        <v>3747.67</v>
      </c>
    </row>
    <row r="1297" spans="1:5" ht="14.4" x14ac:dyDescent="0.55000000000000004">
      <c r="A1297" s="290" t="s">
        <v>1576</v>
      </c>
      <c r="B1297" s="291">
        <v>2241.17</v>
      </c>
      <c r="D1297" s="290" t="s">
        <v>7811</v>
      </c>
      <c r="E1297" s="292">
        <v>2241.17</v>
      </c>
    </row>
    <row r="1298" spans="1:5" ht="14.4" x14ac:dyDescent="0.55000000000000004">
      <c r="A1298" s="290" t="s">
        <v>1577</v>
      </c>
      <c r="B1298" s="291">
        <v>2630</v>
      </c>
      <c r="D1298" s="290" t="s">
        <v>7812</v>
      </c>
      <c r="E1298" s="292">
        <v>2630</v>
      </c>
    </row>
    <row r="1299" spans="1:5" ht="14.4" x14ac:dyDescent="0.55000000000000004">
      <c r="A1299" s="290" t="s">
        <v>1578</v>
      </c>
      <c r="B1299" s="291">
        <v>31772</v>
      </c>
      <c r="D1299" s="290" t="s">
        <v>7813</v>
      </c>
      <c r="E1299" s="292">
        <v>31772</v>
      </c>
    </row>
    <row r="1300" spans="1:5" ht="14.4" x14ac:dyDescent="0.55000000000000004">
      <c r="A1300" s="290" t="s">
        <v>1579</v>
      </c>
      <c r="B1300" s="291">
        <v>1030</v>
      </c>
      <c r="D1300" s="290" t="s">
        <v>7814</v>
      </c>
      <c r="E1300" s="292">
        <v>1030</v>
      </c>
    </row>
    <row r="1301" spans="1:5" ht="14.4" x14ac:dyDescent="0.55000000000000004">
      <c r="A1301" s="290" t="s">
        <v>4047</v>
      </c>
      <c r="B1301" s="291">
        <v>821</v>
      </c>
      <c r="D1301" s="290" t="s">
        <v>7815</v>
      </c>
      <c r="E1301" s="292">
        <v>821</v>
      </c>
    </row>
    <row r="1302" spans="1:5" ht="14.4" x14ac:dyDescent="0.55000000000000004">
      <c r="A1302" s="290" t="s">
        <v>1580</v>
      </c>
      <c r="B1302" s="291">
        <v>27364.31</v>
      </c>
      <c r="D1302" s="290" t="s">
        <v>7816</v>
      </c>
      <c r="E1302" s="292">
        <v>27364.31</v>
      </c>
    </row>
    <row r="1303" spans="1:5" ht="14.4" x14ac:dyDescent="0.55000000000000004">
      <c r="A1303" s="290" t="s">
        <v>1581</v>
      </c>
      <c r="B1303" s="291">
        <v>538</v>
      </c>
      <c r="D1303" s="290" t="s">
        <v>7817</v>
      </c>
      <c r="E1303" s="292">
        <v>538</v>
      </c>
    </row>
    <row r="1304" spans="1:5" ht="14.4" x14ac:dyDescent="0.55000000000000004">
      <c r="A1304" s="290" t="s">
        <v>1582</v>
      </c>
      <c r="B1304" s="291">
        <v>36513.65</v>
      </c>
      <c r="D1304" s="290" t="s">
        <v>7818</v>
      </c>
      <c r="E1304" s="292">
        <v>36513.65</v>
      </c>
    </row>
    <row r="1305" spans="1:5" ht="14.4" x14ac:dyDescent="0.55000000000000004">
      <c r="A1305" s="290" t="s">
        <v>1583</v>
      </c>
      <c r="B1305" s="291">
        <v>36896</v>
      </c>
      <c r="D1305" s="290" t="s">
        <v>7819</v>
      </c>
      <c r="E1305" s="292">
        <v>36896</v>
      </c>
    </row>
    <row r="1306" spans="1:5" ht="14.4" x14ac:dyDescent="0.55000000000000004">
      <c r="A1306" s="290" t="s">
        <v>4048</v>
      </c>
      <c r="B1306" s="291">
        <v>297.60000000000002</v>
      </c>
      <c r="D1306" s="290" t="s">
        <v>7820</v>
      </c>
      <c r="E1306" s="292">
        <v>297.60000000000002</v>
      </c>
    </row>
    <row r="1307" spans="1:5" ht="14.4" x14ac:dyDescent="0.55000000000000004">
      <c r="A1307" s="290" t="s">
        <v>1584</v>
      </c>
      <c r="B1307" s="291">
        <v>23631</v>
      </c>
      <c r="D1307" s="290" t="s">
        <v>7821</v>
      </c>
      <c r="E1307" s="292">
        <v>23631</v>
      </c>
    </row>
    <row r="1308" spans="1:5" ht="14.4" x14ac:dyDescent="0.55000000000000004">
      <c r="A1308" s="290" t="s">
        <v>1585</v>
      </c>
      <c r="B1308" s="291">
        <v>8181.73</v>
      </c>
      <c r="D1308" s="290" t="s">
        <v>7822</v>
      </c>
      <c r="E1308" s="292">
        <v>8181.73</v>
      </c>
    </row>
    <row r="1309" spans="1:5" ht="14.4" x14ac:dyDescent="0.55000000000000004">
      <c r="A1309" s="290" t="s">
        <v>1586</v>
      </c>
      <c r="B1309" s="291">
        <v>1346</v>
      </c>
      <c r="D1309" s="290" t="s">
        <v>7823</v>
      </c>
      <c r="E1309" s="292">
        <v>1346</v>
      </c>
    </row>
    <row r="1310" spans="1:5" ht="14.4" x14ac:dyDescent="0.55000000000000004">
      <c r="A1310" s="290" t="s">
        <v>1587</v>
      </c>
      <c r="B1310" s="291">
        <v>5608.65</v>
      </c>
      <c r="D1310" s="290" t="s">
        <v>7824</v>
      </c>
      <c r="E1310" s="292">
        <v>5608.65</v>
      </c>
    </row>
    <row r="1311" spans="1:5" ht="14.4" x14ac:dyDescent="0.55000000000000004">
      <c r="A1311" s="290" t="s">
        <v>1588</v>
      </c>
      <c r="B1311" s="291">
        <v>728461</v>
      </c>
      <c r="D1311" s="290" t="s">
        <v>7825</v>
      </c>
      <c r="E1311" s="292">
        <v>728461</v>
      </c>
    </row>
    <row r="1312" spans="1:5" ht="14.4" x14ac:dyDescent="0.55000000000000004">
      <c r="A1312" s="290" t="s">
        <v>1589</v>
      </c>
      <c r="B1312" s="291">
        <v>4049.96</v>
      </c>
      <c r="D1312" s="290" t="s">
        <v>7826</v>
      </c>
      <c r="E1312" s="292">
        <v>4049.96</v>
      </c>
    </row>
    <row r="1313" spans="1:5" ht="14.4" x14ac:dyDescent="0.55000000000000004">
      <c r="A1313" s="290" t="s">
        <v>1590</v>
      </c>
      <c r="B1313" s="291">
        <v>20657.27</v>
      </c>
      <c r="D1313" s="290" t="s">
        <v>7827</v>
      </c>
      <c r="E1313" s="292">
        <v>20657.27</v>
      </c>
    </row>
    <row r="1314" spans="1:5" ht="14.4" x14ac:dyDescent="0.55000000000000004">
      <c r="A1314" s="290" t="s">
        <v>1591</v>
      </c>
      <c r="B1314" s="291">
        <v>14553.76</v>
      </c>
      <c r="D1314" s="290" t="s">
        <v>7828</v>
      </c>
      <c r="E1314" s="292">
        <v>14553.76</v>
      </c>
    </row>
    <row r="1315" spans="1:5" ht="14.4" x14ac:dyDescent="0.55000000000000004">
      <c r="A1315" s="290" t="s">
        <v>1592</v>
      </c>
      <c r="B1315" s="291">
        <v>2193.2399999999998</v>
      </c>
      <c r="D1315" s="290" t="s">
        <v>7829</v>
      </c>
      <c r="E1315" s="292">
        <v>2193.2399999999998</v>
      </c>
    </row>
    <row r="1316" spans="1:5" ht="14.4" x14ac:dyDescent="0.55000000000000004">
      <c r="A1316" s="290" t="s">
        <v>1593</v>
      </c>
      <c r="B1316" s="291">
        <v>28538.52</v>
      </c>
      <c r="D1316" s="290" t="s">
        <v>7830</v>
      </c>
      <c r="E1316" s="292">
        <v>28538.52</v>
      </c>
    </row>
    <row r="1317" spans="1:5" ht="14.4" x14ac:dyDescent="0.55000000000000004">
      <c r="A1317" s="290" t="s">
        <v>1594</v>
      </c>
      <c r="B1317" s="291">
        <v>3834.81</v>
      </c>
      <c r="D1317" s="290" t="s">
        <v>7831</v>
      </c>
      <c r="E1317" s="292">
        <v>3834.81</v>
      </c>
    </row>
    <row r="1318" spans="1:5" ht="14.4" x14ac:dyDescent="0.55000000000000004">
      <c r="A1318" s="290" t="s">
        <v>1595</v>
      </c>
      <c r="B1318" s="291">
        <v>4227</v>
      </c>
      <c r="D1318" s="290" t="s">
        <v>7832</v>
      </c>
      <c r="E1318" s="292">
        <v>4227</v>
      </c>
    </row>
    <row r="1319" spans="1:5" ht="14.4" x14ac:dyDescent="0.55000000000000004">
      <c r="A1319" s="290" t="s">
        <v>1596</v>
      </c>
      <c r="B1319" s="291">
        <v>2759</v>
      </c>
      <c r="D1319" s="290" t="s">
        <v>7833</v>
      </c>
      <c r="E1319" s="292">
        <v>2759</v>
      </c>
    </row>
    <row r="1320" spans="1:5" ht="14.4" x14ac:dyDescent="0.55000000000000004">
      <c r="A1320" s="290" t="s">
        <v>1597</v>
      </c>
      <c r="B1320" s="291">
        <v>3522</v>
      </c>
      <c r="D1320" s="290" t="s">
        <v>7834</v>
      </c>
      <c r="E1320" s="292">
        <v>3522</v>
      </c>
    </row>
    <row r="1321" spans="1:5" ht="14.4" x14ac:dyDescent="0.55000000000000004">
      <c r="A1321" s="290" t="s">
        <v>1598</v>
      </c>
      <c r="B1321" s="291">
        <v>438</v>
      </c>
      <c r="D1321" s="290" t="s">
        <v>7835</v>
      </c>
      <c r="E1321" s="292">
        <v>438</v>
      </c>
    </row>
    <row r="1322" spans="1:5" ht="14.4" x14ac:dyDescent="0.55000000000000004">
      <c r="A1322" s="290" t="s">
        <v>1599</v>
      </c>
      <c r="B1322" s="291">
        <v>1140</v>
      </c>
      <c r="D1322" s="290" t="s">
        <v>7836</v>
      </c>
      <c r="E1322" s="292">
        <v>1140</v>
      </c>
    </row>
    <row r="1323" spans="1:5" ht="14.4" x14ac:dyDescent="0.55000000000000004">
      <c r="A1323" s="290" t="s">
        <v>1600</v>
      </c>
      <c r="B1323" s="291">
        <v>10169</v>
      </c>
      <c r="D1323" s="290" t="s">
        <v>7837</v>
      </c>
      <c r="E1323" s="292">
        <v>10169</v>
      </c>
    </row>
    <row r="1324" spans="1:5" ht="14.4" x14ac:dyDescent="0.55000000000000004">
      <c r="A1324" s="290" t="s">
        <v>1601</v>
      </c>
      <c r="B1324" s="291">
        <v>1185</v>
      </c>
      <c r="D1324" s="290" t="s">
        <v>7838</v>
      </c>
      <c r="E1324" s="292">
        <v>1185</v>
      </c>
    </row>
    <row r="1325" spans="1:5" ht="14.4" x14ac:dyDescent="0.55000000000000004">
      <c r="A1325" s="290" t="s">
        <v>1602</v>
      </c>
      <c r="B1325" s="291">
        <v>6043</v>
      </c>
      <c r="D1325" s="290" t="s">
        <v>7839</v>
      </c>
      <c r="E1325" s="292">
        <v>6043</v>
      </c>
    </row>
    <row r="1326" spans="1:5" ht="14.4" x14ac:dyDescent="0.55000000000000004">
      <c r="A1326" s="290" t="s">
        <v>1603</v>
      </c>
      <c r="B1326" s="291">
        <v>2067</v>
      </c>
      <c r="D1326" s="290" t="s">
        <v>7840</v>
      </c>
      <c r="E1326" s="292">
        <v>2067</v>
      </c>
    </row>
    <row r="1327" spans="1:5" ht="14.4" x14ac:dyDescent="0.55000000000000004">
      <c r="A1327" s="290" t="s">
        <v>1604</v>
      </c>
      <c r="B1327" s="291">
        <v>1780</v>
      </c>
      <c r="D1327" s="290" t="s">
        <v>7841</v>
      </c>
      <c r="E1327" s="292">
        <v>1780</v>
      </c>
    </row>
    <row r="1328" spans="1:5" ht="14.4" x14ac:dyDescent="0.55000000000000004">
      <c r="A1328" s="290" t="s">
        <v>1605</v>
      </c>
      <c r="B1328" s="291">
        <v>6301</v>
      </c>
      <c r="D1328" s="290" t="s">
        <v>7842</v>
      </c>
      <c r="E1328" s="292">
        <v>6301</v>
      </c>
    </row>
    <row r="1329" spans="1:5" ht="14.4" x14ac:dyDescent="0.55000000000000004">
      <c r="A1329" s="290" t="s">
        <v>1606</v>
      </c>
      <c r="B1329" s="291">
        <v>26253</v>
      </c>
      <c r="D1329" s="290" t="s">
        <v>7843</v>
      </c>
      <c r="E1329" s="292">
        <v>26253</v>
      </c>
    </row>
    <row r="1330" spans="1:5" ht="14.4" x14ac:dyDescent="0.55000000000000004">
      <c r="A1330" s="290" t="s">
        <v>469</v>
      </c>
      <c r="B1330" s="291">
        <v>399</v>
      </c>
      <c r="D1330" s="290" t="s">
        <v>10131</v>
      </c>
      <c r="E1330" s="292">
        <v>399</v>
      </c>
    </row>
    <row r="1331" spans="1:5" ht="14.4" x14ac:dyDescent="0.55000000000000004">
      <c r="A1331" s="290" t="s">
        <v>1607</v>
      </c>
      <c r="B1331" s="291">
        <v>2338</v>
      </c>
      <c r="D1331" s="290" t="s">
        <v>7844</v>
      </c>
      <c r="E1331" s="292">
        <v>2338</v>
      </c>
    </row>
    <row r="1332" spans="1:5" ht="14.4" x14ac:dyDescent="0.55000000000000004">
      <c r="A1332" s="290" t="s">
        <v>1608</v>
      </c>
      <c r="B1332" s="291">
        <v>1025</v>
      </c>
      <c r="D1332" s="290" t="s">
        <v>7845</v>
      </c>
      <c r="E1332" s="292">
        <v>1025</v>
      </c>
    </row>
    <row r="1333" spans="1:5" ht="14.4" x14ac:dyDescent="0.55000000000000004">
      <c r="A1333" s="290" t="s">
        <v>470</v>
      </c>
      <c r="B1333" s="291">
        <v>1562</v>
      </c>
      <c r="D1333" s="290" t="s">
        <v>10132</v>
      </c>
      <c r="E1333" s="292">
        <v>1562</v>
      </c>
    </row>
    <row r="1334" spans="1:5" ht="14.4" x14ac:dyDescent="0.55000000000000004">
      <c r="A1334" s="290" t="s">
        <v>1609</v>
      </c>
      <c r="B1334" s="291">
        <v>386</v>
      </c>
      <c r="D1334" s="290" t="s">
        <v>7846</v>
      </c>
      <c r="E1334" s="292">
        <v>386</v>
      </c>
    </row>
    <row r="1335" spans="1:5" ht="14.4" x14ac:dyDescent="0.55000000000000004">
      <c r="A1335" s="290" t="s">
        <v>1610</v>
      </c>
      <c r="B1335" s="291">
        <v>11122</v>
      </c>
      <c r="D1335" s="290" t="s">
        <v>7847</v>
      </c>
      <c r="E1335" s="292">
        <v>11122</v>
      </c>
    </row>
    <row r="1336" spans="1:5" ht="14.4" x14ac:dyDescent="0.55000000000000004">
      <c r="A1336" s="290" t="s">
        <v>4049</v>
      </c>
      <c r="B1336" s="291">
        <v>9503</v>
      </c>
      <c r="D1336" s="290" t="s">
        <v>7848</v>
      </c>
      <c r="E1336" s="292">
        <v>9503</v>
      </c>
    </row>
    <row r="1337" spans="1:5" ht="14.4" x14ac:dyDescent="0.55000000000000004">
      <c r="A1337" s="290" t="s">
        <v>1611</v>
      </c>
      <c r="B1337" s="291">
        <v>12290</v>
      </c>
      <c r="D1337" s="290" t="s">
        <v>7849</v>
      </c>
      <c r="E1337" s="292">
        <v>12290</v>
      </c>
    </row>
    <row r="1338" spans="1:5" ht="14.4" x14ac:dyDescent="0.55000000000000004">
      <c r="A1338" s="290" t="s">
        <v>1612</v>
      </c>
      <c r="B1338" s="291">
        <v>193</v>
      </c>
      <c r="D1338" s="290" t="s">
        <v>7850</v>
      </c>
      <c r="E1338" s="292">
        <v>193</v>
      </c>
    </row>
    <row r="1339" spans="1:5" ht="14.4" x14ac:dyDescent="0.55000000000000004">
      <c r="A1339" s="290" t="s">
        <v>1613</v>
      </c>
      <c r="B1339" s="291">
        <v>171.56</v>
      </c>
      <c r="D1339" s="290" t="s">
        <v>7851</v>
      </c>
      <c r="E1339" s="292">
        <v>171.56</v>
      </c>
    </row>
    <row r="1340" spans="1:5" ht="14.4" x14ac:dyDescent="0.55000000000000004">
      <c r="A1340" s="290" t="s">
        <v>1614</v>
      </c>
      <c r="B1340" s="291">
        <v>109151.48</v>
      </c>
      <c r="D1340" s="290" t="s">
        <v>7852</v>
      </c>
      <c r="E1340" s="292">
        <v>109151.48</v>
      </c>
    </row>
    <row r="1341" spans="1:5" ht="14.4" x14ac:dyDescent="0.55000000000000004">
      <c r="A1341" s="290" t="s">
        <v>1615</v>
      </c>
      <c r="B1341" s="291">
        <v>1436</v>
      </c>
      <c r="D1341" s="290" t="s">
        <v>7853</v>
      </c>
      <c r="E1341" s="292">
        <v>1436</v>
      </c>
    </row>
    <row r="1342" spans="1:5" ht="14.4" x14ac:dyDescent="0.55000000000000004">
      <c r="A1342" s="290" t="s">
        <v>1616</v>
      </c>
      <c r="B1342" s="291">
        <v>1851</v>
      </c>
      <c r="D1342" s="290" t="s">
        <v>7854</v>
      </c>
      <c r="E1342" s="292">
        <v>1851</v>
      </c>
    </row>
    <row r="1343" spans="1:5" ht="14.4" x14ac:dyDescent="0.55000000000000004">
      <c r="A1343" s="290" t="s">
        <v>1617</v>
      </c>
      <c r="B1343" s="291">
        <v>1653</v>
      </c>
      <c r="D1343" s="290" t="s">
        <v>7855</v>
      </c>
      <c r="E1343" s="292">
        <v>1653</v>
      </c>
    </row>
    <row r="1344" spans="1:5" ht="14.4" x14ac:dyDescent="0.55000000000000004">
      <c r="A1344" s="290" t="s">
        <v>1618</v>
      </c>
      <c r="B1344" s="291">
        <v>47082.080000000002</v>
      </c>
      <c r="D1344" s="290" t="s">
        <v>7856</v>
      </c>
      <c r="E1344" s="292">
        <v>47082.080000000002</v>
      </c>
    </row>
    <row r="1345" spans="1:5" ht="14.4" x14ac:dyDescent="0.55000000000000004">
      <c r="A1345" s="290" t="s">
        <v>1619</v>
      </c>
      <c r="B1345" s="291">
        <v>5107.79</v>
      </c>
      <c r="D1345" s="290" t="s">
        <v>7857</v>
      </c>
      <c r="E1345" s="292">
        <v>5107.79</v>
      </c>
    </row>
    <row r="1346" spans="1:5" ht="14.4" x14ac:dyDescent="0.55000000000000004">
      <c r="A1346" s="290" t="s">
        <v>1620</v>
      </c>
      <c r="B1346" s="291">
        <v>165938.31</v>
      </c>
      <c r="D1346" s="290" t="s">
        <v>7858</v>
      </c>
      <c r="E1346" s="292">
        <v>165938.31</v>
      </c>
    </row>
    <row r="1347" spans="1:5" ht="14.4" x14ac:dyDescent="0.55000000000000004">
      <c r="A1347" s="290" t="s">
        <v>1621</v>
      </c>
      <c r="B1347" s="291">
        <v>2094.62</v>
      </c>
      <c r="D1347" s="290" t="s">
        <v>7859</v>
      </c>
      <c r="E1347" s="292">
        <v>2094.62</v>
      </c>
    </row>
    <row r="1348" spans="1:5" ht="14.4" x14ac:dyDescent="0.55000000000000004">
      <c r="A1348" s="290" t="s">
        <v>471</v>
      </c>
      <c r="B1348" s="291">
        <v>419</v>
      </c>
      <c r="D1348" s="290" t="s">
        <v>10133</v>
      </c>
      <c r="E1348" s="292">
        <v>419</v>
      </c>
    </row>
    <row r="1349" spans="1:5" ht="14.4" x14ac:dyDescent="0.55000000000000004">
      <c r="A1349" s="290" t="s">
        <v>1622</v>
      </c>
      <c r="B1349" s="291">
        <v>10274</v>
      </c>
      <c r="D1349" s="290" t="s">
        <v>7860</v>
      </c>
      <c r="E1349" s="292">
        <v>10274</v>
      </c>
    </row>
    <row r="1350" spans="1:5" ht="14.4" x14ac:dyDescent="0.55000000000000004">
      <c r="A1350" s="290" t="s">
        <v>1623</v>
      </c>
      <c r="B1350" s="291">
        <v>10061</v>
      </c>
      <c r="D1350" s="290" t="s">
        <v>7861</v>
      </c>
      <c r="E1350" s="292">
        <v>10061</v>
      </c>
    </row>
    <row r="1351" spans="1:5" ht="14.4" x14ac:dyDescent="0.55000000000000004">
      <c r="A1351" s="290" t="s">
        <v>1624</v>
      </c>
      <c r="B1351" s="291">
        <v>8214</v>
      </c>
      <c r="D1351" s="290" t="s">
        <v>7862</v>
      </c>
      <c r="E1351" s="292">
        <v>8214</v>
      </c>
    </row>
    <row r="1352" spans="1:5" ht="14.4" x14ac:dyDescent="0.55000000000000004">
      <c r="A1352" s="290" t="s">
        <v>1625</v>
      </c>
      <c r="B1352" s="291">
        <v>947</v>
      </c>
      <c r="D1352" s="290" t="s">
        <v>7863</v>
      </c>
      <c r="E1352" s="292">
        <v>947</v>
      </c>
    </row>
    <row r="1353" spans="1:5" ht="14.4" x14ac:dyDescent="0.55000000000000004">
      <c r="A1353" s="290" t="s">
        <v>1626</v>
      </c>
      <c r="B1353" s="291">
        <v>451</v>
      </c>
      <c r="D1353" s="290" t="s">
        <v>7864</v>
      </c>
      <c r="E1353" s="292">
        <v>451</v>
      </c>
    </row>
    <row r="1354" spans="1:5" ht="14.4" x14ac:dyDescent="0.55000000000000004">
      <c r="A1354" s="290" t="s">
        <v>1627</v>
      </c>
      <c r="B1354" s="291">
        <v>10305.39</v>
      </c>
      <c r="D1354" s="290" t="s">
        <v>7865</v>
      </c>
      <c r="E1354" s="292">
        <v>10305.39</v>
      </c>
    </row>
    <row r="1355" spans="1:5" ht="14.4" x14ac:dyDescent="0.55000000000000004">
      <c r="A1355" s="290" t="s">
        <v>1628</v>
      </c>
      <c r="B1355" s="291">
        <v>88497</v>
      </c>
      <c r="D1355" s="290" t="s">
        <v>7866</v>
      </c>
      <c r="E1355" s="292">
        <v>88497</v>
      </c>
    </row>
    <row r="1356" spans="1:5" ht="14.4" x14ac:dyDescent="0.55000000000000004">
      <c r="A1356" s="290" t="s">
        <v>1629</v>
      </c>
      <c r="B1356" s="291">
        <v>544</v>
      </c>
      <c r="D1356" s="290" t="s">
        <v>7867</v>
      </c>
      <c r="E1356" s="292">
        <v>544</v>
      </c>
    </row>
    <row r="1357" spans="1:5" ht="14.4" x14ac:dyDescent="0.55000000000000004">
      <c r="A1357" s="290" t="s">
        <v>1630</v>
      </c>
      <c r="B1357" s="291">
        <v>190273</v>
      </c>
      <c r="D1357" s="290" t="s">
        <v>7868</v>
      </c>
      <c r="E1357" s="292">
        <v>190273</v>
      </c>
    </row>
    <row r="1358" spans="1:5" ht="14.4" x14ac:dyDescent="0.55000000000000004">
      <c r="A1358" s="290" t="s">
        <v>1631</v>
      </c>
      <c r="B1358" s="291">
        <v>39780</v>
      </c>
      <c r="D1358" s="290" t="s">
        <v>7869</v>
      </c>
      <c r="E1358" s="292">
        <v>39780</v>
      </c>
    </row>
    <row r="1359" spans="1:5" ht="14.4" x14ac:dyDescent="0.55000000000000004">
      <c r="A1359" s="290" t="s">
        <v>1632</v>
      </c>
      <c r="B1359" s="291">
        <v>10738.47</v>
      </c>
      <c r="D1359" s="290" t="s">
        <v>7870</v>
      </c>
      <c r="E1359" s="292">
        <v>10738.47</v>
      </c>
    </row>
    <row r="1360" spans="1:5" ht="14.4" x14ac:dyDescent="0.55000000000000004">
      <c r="A1360" s="290" t="s">
        <v>1633</v>
      </c>
      <c r="B1360" s="291">
        <v>1159</v>
      </c>
      <c r="D1360" s="290" t="s">
        <v>7871</v>
      </c>
      <c r="E1360" s="292">
        <v>1159</v>
      </c>
    </row>
    <row r="1361" spans="1:5" ht="14.4" x14ac:dyDescent="0.55000000000000004">
      <c r="A1361" s="290" t="s">
        <v>1634</v>
      </c>
      <c r="B1361" s="291">
        <v>4259.3599999999997</v>
      </c>
      <c r="D1361" s="290" t="s">
        <v>7872</v>
      </c>
      <c r="E1361" s="292">
        <v>4259.3599999999997</v>
      </c>
    </row>
    <row r="1362" spans="1:5" ht="14.4" x14ac:dyDescent="0.55000000000000004">
      <c r="A1362" s="290" t="s">
        <v>1635</v>
      </c>
      <c r="B1362" s="291">
        <v>1751.76</v>
      </c>
      <c r="D1362" s="290" t="s">
        <v>7873</v>
      </c>
      <c r="E1362" s="292">
        <v>1751.76</v>
      </c>
    </row>
    <row r="1363" spans="1:5" ht="14.4" x14ac:dyDescent="0.55000000000000004">
      <c r="A1363" s="290" t="s">
        <v>1636</v>
      </c>
      <c r="B1363" s="291">
        <v>17444.259999999998</v>
      </c>
      <c r="D1363" s="290" t="s">
        <v>7874</v>
      </c>
      <c r="E1363" s="292">
        <v>17444.259999999998</v>
      </c>
    </row>
    <row r="1364" spans="1:5" ht="14.4" x14ac:dyDescent="0.55000000000000004">
      <c r="A1364" s="290" t="s">
        <v>1637</v>
      </c>
      <c r="B1364" s="291">
        <v>1709.7</v>
      </c>
      <c r="D1364" s="290" t="s">
        <v>7875</v>
      </c>
      <c r="E1364" s="292">
        <v>1709.7</v>
      </c>
    </row>
    <row r="1365" spans="1:5" ht="14.4" x14ac:dyDescent="0.55000000000000004">
      <c r="A1365" s="290" t="s">
        <v>1638</v>
      </c>
      <c r="B1365" s="291">
        <v>39511</v>
      </c>
      <c r="D1365" s="290" t="s">
        <v>7876</v>
      </c>
      <c r="E1365" s="292">
        <v>39511</v>
      </c>
    </row>
    <row r="1366" spans="1:5" ht="14.4" x14ac:dyDescent="0.55000000000000004">
      <c r="A1366" s="290" t="s">
        <v>1639</v>
      </c>
      <c r="B1366" s="291">
        <v>5234.0600000000004</v>
      </c>
      <c r="D1366" s="290" t="s">
        <v>7877</v>
      </c>
      <c r="E1366" s="292">
        <v>5234.0600000000004</v>
      </c>
    </row>
    <row r="1367" spans="1:5" ht="14.4" x14ac:dyDescent="0.55000000000000004">
      <c r="A1367" s="290" t="s">
        <v>1640</v>
      </c>
      <c r="B1367" s="291">
        <v>14057</v>
      </c>
      <c r="D1367" s="290" t="s">
        <v>7878</v>
      </c>
      <c r="E1367" s="292">
        <v>14057</v>
      </c>
    </row>
    <row r="1368" spans="1:5" ht="14.4" x14ac:dyDescent="0.55000000000000004">
      <c r="A1368" s="290" t="s">
        <v>1641</v>
      </c>
      <c r="B1368" s="291">
        <v>1626.9</v>
      </c>
      <c r="D1368" s="290" t="s">
        <v>7879</v>
      </c>
      <c r="E1368" s="292">
        <v>1626.9</v>
      </c>
    </row>
    <row r="1369" spans="1:5" ht="14.4" x14ac:dyDescent="0.55000000000000004">
      <c r="A1369" s="290" t="s">
        <v>1642</v>
      </c>
      <c r="B1369" s="291">
        <v>2305</v>
      </c>
      <c r="D1369" s="290" t="s">
        <v>7880</v>
      </c>
      <c r="E1369" s="292">
        <v>2305</v>
      </c>
    </row>
    <row r="1370" spans="1:5" ht="14.4" x14ac:dyDescent="0.55000000000000004">
      <c r="A1370" s="290" t="s">
        <v>1643</v>
      </c>
      <c r="B1370" s="291">
        <v>75815</v>
      </c>
      <c r="D1370" s="290" t="s">
        <v>7881</v>
      </c>
      <c r="E1370" s="292">
        <v>75815</v>
      </c>
    </row>
    <row r="1371" spans="1:5" ht="14.4" x14ac:dyDescent="0.55000000000000004">
      <c r="A1371" s="290" t="s">
        <v>1644</v>
      </c>
      <c r="B1371" s="291">
        <v>2170</v>
      </c>
      <c r="D1371" s="290" t="s">
        <v>7882</v>
      </c>
      <c r="E1371" s="292">
        <v>2170</v>
      </c>
    </row>
    <row r="1372" spans="1:5" ht="14.4" x14ac:dyDescent="0.55000000000000004">
      <c r="A1372" s="290" t="s">
        <v>1645</v>
      </c>
      <c r="B1372" s="291">
        <v>11408.5</v>
      </c>
      <c r="D1372" s="290" t="s">
        <v>7883</v>
      </c>
      <c r="E1372" s="292">
        <v>11408.5</v>
      </c>
    </row>
    <row r="1373" spans="1:5" ht="14.4" x14ac:dyDescent="0.55000000000000004">
      <c r="A1373" s="290" t="s">
        <v>1646</v>
      </c>
      <c r="B1373" s="291">
        <v>51283.43</v>
      </c>
      <c r="D1373" s="290" t="s">
        <v>7884</v>
      </c>
      <c r="E1373" s="292">
        <v>51283.43</v>
      </c>
    </row>
    <row r="1374" spans="1:5" ht="14.4" x14ac:dyDescent="0.55000000000000004">
      <c r="A1374" s="290" t="s">
        <v>1647</v>
      </c>
      <c r="B1374" s="291">
        <v>12861</v>
      </c>
      <c r="D1374" s="290" t="s">
        <v>7885</v>
      </c>
      <c r="E1374" s="292">
        <v>12861</v>
      </c>
    </row>
    <row r="1375" spans="1:5" ht="14.4" x14ac:dyDescent="0.55000000000000004">
      <c r="A1375" s="290" t="s">
        <v>1648</v>
      </c>
      <c r="B1375" s="291">
        <v>5544</v>
      </c>
      <c r="D1375" s="290" t="s">
        <v>7886</v>
      </c>
      <c r="E1375" s="292">
        <v>5544</v>
      </c>
    </row>
    <row r="1376" spans="1:5" ht="14.4" x14ac:dyDescent="0.55000000000000004">
      <c r="A1376" s="290" t="s">
        <v>1649</v>
      </c>
      <c r="B1376" s="291">
        <v>22860</v>
      </c>
      <c r="D1376" s="290" t="s">
        <v>7887</v>
      </c>
      <c r="E1376" s="292">
        <v>22860</v>
      </c>
    </row>
    <row r="1377" spans="1:5" ht="14.4" x14ac:dyDescent="0.55000000000000004">
      <c r="A1377" s="290" t="s">
        <v>1650</v>
      </c>
      <c r="B1377" s="291">
        <v>67932</v>
      </c>
      <c r="D1377" s="290" t="s">
        <v>7888</v>
      </c>
      <c r="E1377" s="292">
        <v>67932</v>
      </c>
    </row>
    <row r="1378" spans="1:5" ht="14.4" x14ac:dyDescent="0.55000000000000004">
      <c r="A1378" s="290" t="s">
        <v>1651</v>
      </c>
      <c r="B1378" s="291">
        <v>386</v>
      </c>
      <c r="D1378" s="290" t="s">
        <v>7889</v>
      </c>
      <c r="E1378" s="292">
        <v>386</v>
      </c>
    </row>
    <row r="1379" spans="1:5" ht="14.4" x14ac:dyDescent="0.55000000000000004">
      <c r="A1379" s="290" t="s">
        <v>1652</v>
      </c>
      <c r="B1379" s="291">
        <v>1020</v>
      </c>
      <c r="D1379" s="290" t="s">
        <v>7890</v>
      </c>
      <c r="E1379" s="292">
        <v>1020</v>
      </c>
    </row>
    <row r="1380" spans="1:5" ht="14.4" x14ac:dyDescent="0.55000000000000004">
      <c r="A1380" s="290" t="s">
        <v>4041</v>
      </c>
      <c r="B1380" s="291">
        <v>37401</v>
      </c>
      <c r="D1380" s="290" t="s">
        <v>10469</v>
      </c>
      <c r="E1380" s="292">
        <v>37401</v>
      </c>
    </row>
    <row r="1381" spans="1:5" ht="14.4" x14ac:dyDescent="0.55000000000000004">
      <c r="A1381" s="290" t="s">
        <v>1653</v>
      </c>
      <c r="B1381" s="291">
        <v>1616</v>
      </c>
      <c r="D1381" s="290" t="s">
        <v>7891</v>
      </c>
      <c r="E1381" s="292">
        <v>1616</v>
      </c>
    </row>
    <row r="1382" spans="1:5" ht="14.4" x14ac:dyDescent="0.55000000000000004">
      <c r="A1382" s="290" t="s">
        <v>1654</v>
      </c>
      <c r="B1382" s="291">
        <v>91221.24</v>
      </c>
      <c r="D1382" s="290" t="s">
        <v>7892</v>
      </c>
      <c r="E1382" s="292">
        <v>91221.24</v>
      </c>
    </row>
    <row r="1383" spans="1:5" ht="14.4" x14ac:dyDescent="0.55000000000000004">
      <c r="A1383" s="290" t="s">
        <v>4050</v>
      </c>
      <c r="B1383" s="291">
        <v>357</v>
      </c>
      <c r="D1383" s="290" t="s">
        <v>10470</v>
      </c>
      <c r="E1383" s="292">
        <v>357</v>
      </c>
    </row>
    <row r="1384" spans="1:5" ht="14.4" x14ac:dyDescent="0.55000000000000004">
      <c r="A1384" s="290" t="s">
        <v>1655</v>
      </c>
      <c r="B1384" s="291">
        <v>25265</v>
      </c>
      <c r="D1384" s="290" t="s">
        <v>7893</v>
      </c>
      <c r="E1384" s="292">
        <v>25265</v>
      </c>
    </row>
    <row r="1385" spans="1:5" ht="14.4" x14ac:dyDescent="0.55000000000000004">
      <c r="A1385" s="290" t="s">
        <v>1656</v>
      </c>
      <c r="B1385" s="291">
        <v>4128</v>
      </c>
      <c r="D1385" s="290" t="s">
        <v>7894</v>
      </c>
      <c r="E1385" s="292">
        <v>4128</v>
      </c>
    </row>
    <row r="1386" spans="1:5" ht="14.4" x14ac:dyDescent="0.55000000000000004">
      <c r="A1386" s="290" t="s">
        <v>1657</v>
      </c>
      <c r="B1386" s="291">
        <v>42774</v>
      </c>
      <c r="D1386" s="290" t="s">
        <v>7895</v>
      </c>
      <c r="E1386" s="292">
        <v>42774</v>
      </c>
    </row>
    <row r="1387" spans="1:5" ht="14.4" x14ac:dyDescent="0.55000000000000004">
      <c r="A1387" s="290" t="s">
        <v>1658</v>
      </c>
      <c r="B1387" s="291">
        <v>9285</v>
      </c>
      <c r="D1387" s="290" t="s">
        <v>7896</v>
      </c>
      <c r="E1387" s="292">
        <v>9285</v>
      </c>
    </row>
    <row r="1388" spans="1:5" ht="14.4" x14ac:dyDescent="0.55000000000000004">
      <c r="A1388" s="290" t="s">
        <v>1659</v>
      </c>
      <c r="B1388" s="291">
        <v>17159</v>
      </c>
      <c r="D1388" s="290" t="s">
        <v>7897</v>
      </c>
      <c r="E1388" s="292">
        <v>17159</v>
      </c>
    </row>
    <row r="1389" spans="1:5" ht="14.4" x14ac:dyDescent="0.55000000000000004">
      <c r="A1389" s="290" t="s">
        <v>1660</v>
      </c>
      <c r="B1389" s="291">
        <v>26344.84</v>
      </c>
      <c r="D1389" s="290" t="s">
        <v>7898</v>
      </c>
      <c r="E1389" s="292">
        <v>26344.84</v>
      </c>
    </row>
    <row r="1390" spans="1:5" ht="14.4" x14ac:dyDescent="0.55000000000000004">
      <c r="A1390" s="290" t="s">
        <v>1661</v>
      </c>
      <c r="B1390" s="291">
        <v>2611</v>
      </c>
      <c r="D1390" s="290" t="s">
        <v>7899</v>
      </c>
      <c r="E1390" s="292">
        <v>2611</v>
      </c>
    </row>
    <row r="1391" spans="1:5" ht="14.4" x14ac:dyDescent="0.55000000000000004">
      <c r="A1391" s="290" t="s">
        <v>1662</v>
      </c>
      <c r="B1391" s="291">
        <v>18736</v>
      </c>
      <c r="D1391" s="290" t="s">
        <v>7900</v>
      </c>
      <c r="E1391" s="292">
        <v>18736</v>
      </c>
    </row>
    <row r="1392" spans="1:5" ht="14.4" x14ac:dyDescent="0.55000000000000004">
      <c r="A1392" s="290" t="s">
        <v>1663</v>
      </c>
      <c r="B1392" s="291">
        <v>23725.11</v>
      </c>
      <c r="D1392" s="290" t="s">
        <v>7901</v>
      </c>
      <c r="E1392" s="292">
        <v>23725.11</v>
      </c>
    </row>
    <row r="1393" spans="1:5" ht="14.4" x14ac:dyDescent="0.55000000000000004">
      <c r="A1393" s="290" t="s">
        <v>1664</v>
      </c>
      <c r="B1393" s="291">
        <v>5274</v>
      </c>
      <c r="D1393" s="290" t="s">
        <v>7902</v>
      </c>
      <c r="E1393" s="292">
        <v>5274</v>
      </c>
    </row>
    <row r="1394" spans="1:5" ht="14.4" x14ac:dyDescent="0.55000000000000004">
      <c r="A1394" s="290" t="s">
        <v>1665</v>
      </c>
      <c r="B1394" s="291">
        <v>11648.37</v>
      </c>
      <c r="D1394" s="290" t="s">
        <v>7903</v>
      </c>
      <c r="E1394" s="292">
        <v>11648.37</v>
      </c>
    </row>
    <row r="1395" spans="1:5" ht="14.4" x14ac:dyDescent="0.55000000000000004">
      <c r="A1395" s="290" t="s">
        <v>1666</v>
      </c>
      <c r="B1395" s="291">
        <v>6284.91</v>
      </c>
      <c r="D1395" s="290" t="s">
        <v>7904</v>
      </c>
      <c r="E1395" s="292">
        <v>6284.91</v>
      </c>
    </row>
    <row r="1396" spans="1:5" ht="14.4" x14ac:dyDescent="0.55000000000000004">
      <c r="A1396" s="290" t="s">
        <v>1667</v>
      </c>
      <c r="B1396" s="291">
        <v>3787</v>
      </c>
      <c r="D1396" s="290" t="s">
        <v>7905</v>
      </c>
      <c r="E1396" s="292">
        <v>3787</v>
      </c>
    </row>
    <row r="1397" spans="1:5" ht="14.4" x14ac:dyDescent="0.55000000000000004">
      <c r="A1397" s="290" t="s">
        <v>1668</v>
      </c>
      <c r="B1397" s="291">
        <v>50813.93</v>
      </c>
      <c r="D1397" s="290" t="s">
        <v>7906</v>
      </c>
      <c r="E1397" s="292">
        <v>50813.93</v>
      </c>
    </row>
    <row r="1398" spans="1:5" ht="14.4" x14ac:dyDescent="0.55000000000000004">
      <c r="A1398" s="290" t="s">
        <v>1669</v>
      </c>
      <c r="B1398" s="291">
        <v>1368</v>
      </c>
      <c r="D1398" s="290" t="s">
        <v>7907</v>
      </c>
      <c r="E1398" s="292">
        <v>1368</v>
      </c>
    </row>
    <row r="1399" spans="1:5" ht="14.4" x14ac:dyDescent="0.55000000000000004">
      <c r="A1399" s="290" t="s">
        <v>1670</v>
      </c>
      <c r="B1399" s="291">
        <v>2157</v>
      </c>
      <c r="D1399" s="290" t="s">
        <v>7908</v>
      </c>
      <c r="E1399" s="292">
        <v>2157</v>
      </c>
    </row>
    <row r="1400" spans="1:5" ht="14.4" x14ac:dyDescent="0.55000000000000004">
      <c r="A1400" s="290" t="s">
        <v>472</v>
      </c>
      <c r="B1400" s="291">
        <v>370040</v>
      </c>
      <c r="D1400" s="290" t="s">
        <v>7909</v>
      </c>
      <c r="E1400" s="292">
        <v>370040</v>
      </c>
    </row>
    <row r="1401" spans="1:5" ht="14.4" x14ac:dyDescent="0.55000000000000004">
      <c r="A1401" s="290" t="s">
        <v>1671</v>
      </c>
      <c r="B1401" s="291">
        <v>52023</v>
      </c>
      <c r="D1401" s="290" t="s">
        <v>7910</v>
      </c>
      <c r="E1401" s="292">
        <v>52023</v>
      </c>
    </row>
    <row r="1402" spans="1:5" ht="14.4" x14ac:dyDescent="0.55000000000000004">
      <c r="A1402" s="290" t="s">
        <v>1672</v>
      </c>
      <c r="B1402" s="291">
        <v>2912</v>
      </c>
      <c r="D1402" s="290" t="s">
        <v>7911</v>
      </c>
      <c r="E1402" s="292">
        <v>2912</v>
      </c>
    </row>
    <row r="1403" spans="1:5" ht="14.4" x14ac:dyDescent="0.55000000000000004">
      <c r="A1403" s="290" t="s">
        <v>4051</v>
      </c>
      <c r="B1403" s="291">
        <v>3110</v>
      </c>
      <c r="D1403" s="290" t="s">
        <v>7912</v>
      </c>
      <c r="E1403" s="292">
        <v>3110</v>
      </c>
    </row>
    <row r="1404" spans="1:5" ht="14.4" x14ac:dyDescent="0.55000000000000004">
      <c r="A1404" s="290" t="s">
        <v>1673</v>
      </c>
      <c r="B1404" s="291">
        <v>336.9</v>
      </c>
      <c r="D1404" s="290" t="s">
        <v>7913</v>
      </c>
      <c r="E1404" s="292">
        <v>336.9</v>
      </c>
    </row>
    <row r="1405" spans="1:5" ht="14.4" x14ac:dyDescent="0.55000000000000004">
      <c r="A1405" s="290" t="s">
        <v>1674</v>
      </c>
      <c r="B1405" s="291">
        <v>734</v>
      </c>
      <c r="D1405" s="290" t="s">
        <v>7914</v>
      </c>
      <c r="E1405" s="292">
        <v>734</v>
      </c>
    </row>
    <row r="1406" spans="1:5" ht="14.4" x14ac:dyDescent="0.55000000000000004">
      <c r="A1406" s="290" t="s">
        <v>1675</v>
      </c>
      <c r="B1406" s="291">
        <v>3004</v>
      </c>
      <c r="D1406" s="290" t="s">
        <v>7915</v>
      </c>
      <c r="E1406" s="292">
        <v>3004</v>
      </c>
    </row>
    <row r="1407" spans="1:5" ht="14.4" x14ac:dyDescent="0.55000000000000004">
      <c r="A1407" s="290" t="s">
        <v>1676</v>
      </c>
      <c r="B1407" s="291">
        <v>4285</v>
      </c>
      <c r="D1407" s="290" t="s">
        <v>7916</v>
      </c>
      <c r="E1407" s="292">
        <v>4285</v>
      </c>
    </row>
    <row r="1408" spans="1:5" ht="14.4" x14ac:dyDescent="0.55000000000000004">
      <c r="A1408" s="290" t="s">
        <v>1677</v>
      </c>
      <c r="B1408" s="291">
        <v>586197</v>
      </c>
      <c r="D1408" s="290" t="s">
        <v>7917</v>
      </c>
      <c r="E1408" s="292">
        <v>586197</v>
      </c>
    </row>
    <row r="1409" spans="1:5" ht="14.4" x14ac:dyDescent="0.55000000000000004">
      <c r="A1409" s="290" t="s">
        <v>1678</v>
      </c>
      <c r="B1409" s="291">
        <v>719.8</v>
      </c>
      <c r="D1409" s="290" t="s">
        <v>7918</v>
      </c>
      <c r="E1409" s="292">
        <v>719.8</v>
      </c>
    </row>
    <row r="1410" spans="1:5" ht="14.4" x14ac:dyDescent="0.55000000000000004">
      <c r="A1410" s="290" t="s">
        <v>1679</v>
      </c>
      <c r="B1410" s="291">
        <v>12659</v>
      </c>
      <c r="D1410" s="290" t="s">
        <v>7919</v>
      </c>
      <c r="E1410" s="292">
        <v>12659</v>
      </c>
    </row>
    <row r="1411" spans="1:5" ht="14.4" x14ac:dyDescent="0.55000000000000004">
      <c r="A1411" s="290" t="s">
        <v>1680</v>
      </c>
      <c r="B1411" s="291">
        <v>3249</v>
      </c>
      <c r="D1411" s="290" t="s">
        <v>7920</v>
      </c>
      <c r="E1411" s="292">
        <v>3249</v>
      </c>
    </row>
    <row r="1412" spans="1:5" ht="14.4" x14ac:dyDescent="0.55000000000000004">
      <c r="A1412" s="290" t="s">
        <v>1681</v>
      </c>
      <c r="B1412" s="291">
        <v>5309</v>
      </c>
      <c r="D1412" s="290" t="s">
        <v>7921</v>
      </c>
      <c r="E1412" s="292">
        <v>5309</v>
      </c>
    </row>
    <row r="1413" spans="1:5" ht="14.4" x14ac:dyDescent="0.55000000000000004">
      <c r="A1413" s="290" t="s">
        <v>1682</v>
      </c>
      <c r="B1413" s="291">
        <v>4772</v>
      </c>
      <c r="D1413" s="290" t="s">
        <v>7922</v>
      </c>
      <c r="E1413" s="292">
        <v>4772</v>
      </c>
    </row>
    <row r="1414" spans="1:5" ht="14.4" x14ac:dyDescent="0.55000000000000004">
      <c r="A1414" s="290" t="s">
        <v>1683</v>
      </c>
      <c r="B1414" s="291">
        <v>1806</v>
      </c>
      <c r="D1414" s="290" t="s">
        <v>7923</v>
      </c>
      <c r="E1414" s="292">
        <v>1806</v>
      </c>
    </row>
    <row r="1415" spans="1:5" ht="14.4" x14ac:dyDescent="0.55000000000000004">
      <c r="A1415" s="290" t="s">
        <v>1684</v>
      </c>
      <c r="B1415" s="291">
        <v>1803</v>
      </c>
      <c r="D1415" s="290" t="s">
        <v>7924</v>
      </c>
      <c r="E1415" s="292">
        <v>1803</v>
      </c>
    </row>
    <row r="1416" spans="1:5" ht="14.4" x14ac:dyDescent="0.55000000000000004">
      <c r="A1416" s="290" t="s">
        <v>1685</v>
      </c>
      <c r="B1416" s="291">
        <v>2196</v>
      </c>
      <c r="D1416" s="290" t="s">
        <v>7925</v>
      </c>
      <c r="E1416" s="292">
        <v>2196</v>
      </c>
    </row>
    <row r="1417" spans="1:5" ht="14.4" x14ac:dyDescent="0.55000000000000004">
      <c r="A1417" s="290" t="s">
        <v>1686</v>
      </c>
      <c r="B1417" s="291">
        <v>460</v>
      </c>
      <c r="D1417" s="290" t="s">
        <v>7926</v>
      </c>
      <c r="E1417" s="292">
        <v>460</v>
      </c>
    </row>
    <row r="1418" spans="1:5" ht="14.4" x14ac:dyDescent="0.55000000000000004">
      <c r="A1418" s="290" t="s">
        <v>1687</v>
      </c>
      <c r="B1418" s="291">
        <v>2284</v>
      </c>
      <c r="D1418" s="290" t="s">
        <v>7927</v>
      </c>
      <c r="E1418" s="292">
        <v>2284</v>
      </c>
    </row>
    <row r="1419" spans="1:5" ht="14.4" x14ac:dyDescent="0.55000000000000004">
      <c r="A1419" s="290" t="s">
        <v>1688</v>
      </c>
      <c r="B1419" s="291">
        <v>1829</v>
      </c>
      <c r="D1419" s="290" t="s">
        <v>7928</v>
      </c>
      <c r="E1419" s="292">
        <v>1829</v>
      </c>
    </row>
    <row r="1420" spans="1:5" ht="14.4" x14ac:dyDescent="0.55000000000000004">
      <c r="A1420" s="290" t="s">
        <v>1689</v>
      </c>
      <c r="B1420" s="291">
        <v>686</v>
      </c>
      <c r="D1420" s="290" t="s">
        <v>7929</v>
      </c>
      <c r="E1420" s="292">
        <v>686</v>
      </c>
    </row>
    <row r="1421" spans="1:5" ht="14.4" x14ac:dyDescent="0.55000000000000004">
      <c r="A1421" s="290" t="s">
        <v>1690</v>
      </c>
      <c r="B1421" s="291">
        <v>296</v>
      </c>
      <c r="D1421" s="290" t="s">
        <v>7930</v>
      </c>
      <c r="E1421" s="292">
        <v>296</v>
      </c>
    </row>
    <row r="1422" spans="1:5" ht="14.4" x14ac:dyDescent="0.55000000000000004">
      <c r="A1422" s="290" t="s">
        <v>1691</v>
      </c>
      <c r="B1422" s="291">
        <v>1130</v>
      </c>
      <c r="D1422" s="290" t="s">
        <v>7931</v>
      </c>
      <c r="E1422" s="292">
        <v>1130</v>
      </c>
    </row>
    <row r="1423" spans="1:5" ht="14.4" x14ac:dyDescent="0.55000000000000004">
      <c r="A1423" s="290" t="s">
        <v>1692</v>
      </c>
      <c r="B1423" s="291">
        <v>2453</v>
      </c>
      <c r="D1423" s="290" t="s">
        <v>7932</v>
      </c>
      <c r="E1423" s="292">
        <v>2453</v>
      </c>
    </row>
    <row r="1424" spans="1:5" ht="14.4" x14ac:dyDescent="0.55000000000000004">
      <c r="A1424" s="290" t="s">
        <v>4052</v>
      </c>
      <c r="B1424" s="291">
        <v>2933</v>
      </c>
      <c r="D1424" s="290" t="s">
        <v>10471</v>
      </c>
      <c r="E1424" s="292">
        <v>2933</v>
      </c>
    </row>
    <row r="1425" spans="1:5" ht="14.4" x14ac:dyDescent="0.55000000000000004">
      <c r="A1425" s="290" t="s">
        <v>1693</v>
      </c>
      <c r="B1425" s="291">
        <v>20781</v>
      </c>
      <c r="D1425" s="290" t="s">
        <v>7933</v>
      </c>
      <c r="E1425" s="292">
        <v>20781</v>
      </c>
    </row>
    <row r="1426" spans="1:5" ht="14.4" x14ac:dyDescent="0.55000000000000004">
      <c r="A1426" s="290" t="s">
        <v>1694</v>
      </c>
      <c r="B1426" s="291">
        <v>5338</v>
      </c>
      <c r="D1426" s="290" t="s">
        <v>7934</v>
      </c>
      <c r="E1426" s="292">
        <v>5338</v>
      </c>
    </row>
    <row r="1427" spans="1:5" ht="14.4" x14ac:dyDescent="0.55000000000000004">
      <c r="A1427" s="290" t="s">
        <v>1695</v>
      </c>
      <c r="B1427" s="291">
        <v>4871</v>
      </c>
      <c r="D1427" s="290" t="s">
        <v>7935</v>
      </c>
      <c r="E1427" s="292">
        <v>4871</v>
      </c>
    </row>
    <row r="1428" spans="1:5" ht="14.4" x14ac:dyDescent="0.55000000000000004">
      <c r="A1428" s="290" t="s">
        <v>1696</v>
      </c>
      <c r="B1428" s="291">
        <v>1314</v>
      </c>
      <c r="D1428" s="290" t="s">
        <v>7936</v>
      </c>
      <c r="E1428" s="292">
        <v>1314</v>
      </c>
    </row>
    <row r="1429" spans="1:5" ht="14.4" x14ac:dyDescent="0.55000000000000004">
      <c r="A1429" s="290" t="s">
        <v>1697</v>
      </c>
      <c r="B1429" s="291">
        <v>2386</v>
      </c>
      <c r="D1429" s="290" t="s">
        <v>7937</v>
      </c>
      <c r="E1429" s="292">
        <v>2386</v>
      </c>
    </row>
    <row r="1430" spans="1:5" ht="14.4" x14ac:dyDescent="0.55000000000000004">
      <c r="A1430" s="290" t="s">
        <v>1698</v>
      </c>
      <c r="B1430" s="291">
        <v>2460</v>
      </c>
      <c r="D1430" s="290" t="s">
        <v>7938</v>
      </c>
      <c r="E1430" s="292">
        <v>2460</v>
      </c>
    </row>
    <row r="1431" spans="1:5" ht="14.4" x14ac:dyDescent="0.55000000000000004">
      <c r="A1431" s="290" t="s">
        <v>1699</v>
      </c>
      <c r="B1431" s="291">
        <v>2112</v>
      </c>
      <c r="D1431" s="290" t="s">
        <v>7939</v>
      </c>
      <c r="E1431" s="292">
        <v>2112</v>
      </c>
    </row>
    <row r="1432" spans="1:5" ht="14.4" x14ac:dyDescent="0.55000000000000004">
      <c r="A1432" s="290" t="s">
        <v>1700</v>
      </c>
      <c r="B1432" s="291">
        <v>12291.62</v>
      </c>
      <c r="D1432" s="290" t="s">
        <v>7940</v>
      </c>
      <c r="E1432" s="292">
        <v>12291.62</v>
      </c>
    </row>
    <row r="1433" spans="1:5" ht="14.4" x14ac:dyDescent="0.55000000000000004">
      <c r="A1433" s="290" t="s">
        <v>1701</v>
      </c>
      <c r="B1433" s="291">
        <v>17130.77</v>
      </c>
      <c r="D1433" s="290" t="s">
        <v>7941</v>
      </c>
      <c r="E1433" s="292">
        <v>17130.77</v>
      </c>
    </row>
    <row r="1434" spans="1:5" ht="14.4" x14ac:dyDescent="0.55000000000000004">
      <c r="A1434" s="290" t="s">
        <v>1702</v>
      </c>
      <c r="B1434" s="291">
        <v>28541.599999999999</v>
      </c>
      <c r="D1434" s="290" t="s">
        <v>7942</v>
      </c>
      <c r="E1434" s="292">
        <v>28541.599999999999</v>
      </c>
    </row>
    <row r="1435" spans="1:5" ht="14.4" x14ac:dyDescent="0.55000000000000004">
      <c r="A1435" s="290" t="s">
        <v>1703</v>
      </c>
      <c r="B1435" s="291">
        <v>7999.93</v>
      </c>
      <c r="D1435" s="290" t="s">
        <v>7943</v>
      </c>
      <c r="E1435" s="292">
        <v>7999.93</v>
      </c>
    </row>
    <row r="1436" spans="1:5" ht="14.4" x14ac:dyDescent="0.55000000000000004">
      <c r="A1436" s="290" t="s">
        <v>1704</v>
      </c>
      <c r="B1436" s="291">
        <v>25732.639999999999</v>
      </c>
      <c r="D1436" s="290" t="s">
        <v>7944</v>
      </c>
      <c r="E1436" s="292">
        <v>25732.639999999999</v>
      </c>
    </row>
    <row r="1437" spans="1:5" ht="14.4" x14ac:dyDescent="0.55000000000000004">
      <c r="A1437" s="290" t="s">
        <v>1705</v>
      </c>
      <c r="B1437" s="291">
        <v>4058.22</v>
      </c>
      <c r="D1437" s="290" t="s">
        <v>7945</v>
      </c>
      <c r="E1437" s="292">
        <v>4058.22</v>
      </c>
    </row>
    <row r="1438" spans="1:5" ht="14.4" x14ac:dyDescent="0.55000000000000004">
      <c r="A1438" s="290" t="s">
        <v>1706</v>
      </c>
      <c r="B1438" s="291">
        <v>953</v>
      </c>
      <c r="D1438" s="290" t="s">
        <v>7946</v>
      </c>
      <c r="E1438" s="292">
        <v>953</v>
      </c>
    </row>
    <row r="1439" spans="1:5" ht="14.4" x14ac:dyDescent="0.55000000000000004">
      <c r="A1439" s="290" t="s">
        <v>1707</v>
      </c>
      <c r="B1439" s="291">
        <v>108868.96</v>
      </c>
      <c r="D1439" s="290" t="s">
        <v>7947</v>
      </c>
      <c r="E1439" s="292">
        <v>108868.96</v>
      </c>
    </row>
    <row r="1440" spans="1:5" ht="14.4" x14ac:dyDescent="0.55000000000000004">
      <c r="A1440" s="290" t="s">
        <v>1708</v>
      </c>
      <c r="B1440" s="291">
        <v>25430.48</v>
      </c>
      <c r="D1440" s="290" t="s">
        <v>7948</v>
      </c>
      <c r="E1440" s="292">
        <v>25430.48</v>
      </c>
    </row>
    <row r="1441" spans="1:5" ht="14.4" x14ac:dyDescent="0.55000000000000004">
      <c r="A1441" s="290" t="s">
        <v>473</v>
      </c>
      <c r="B1441" s="291">
        <v>554</v>
      </c>
      <c r="D1441" s="290" t="s">
        <v>10134</v>
      </c>
      <c r="E1441" s="292">
        <v>554</v>
      </c>
    </row>
    <row r="1442" spans="1:5" ht="14.4" x14ac:dyDescent="0.55000000000000004">
      <c r="A1442" s="290" t="s">
        <v>1709</v>
      </c>
      <c r="B1442" s="291">
        <v>35656.639999999999</v>
      </c>
      <c r="D1442" s="290" t="s">
        <v>7949</v>
      </c>
      <c r="E1442" s="292">
        <v>35656.639999999999</v>
      </c>
    </row>
    <row r="1443" spans="1:5" ht="14.4" x14ac:dyDescent="0.55000000000000004">
      <c r="A1443" s="290" t="s">
        <v>1710</v>
      </c>
      <c r="B1443" s="291">
        <v>6095</v>
      </c>
      <c r="D1443" s="290" t="s">
        <v>7950</v>
      </c>
      <c r="E1443" s="292">
        <v>6095</v>
      </c>
    </row>
    <row r="1444" spans="1:5" ht="14.4" x14ac:dyDescent="0.55000000000000004">
      <c r="A1444" s="290" t="s">
        <v>1711</v>
      </c>
      <c r="B1444" s="291">
        <v>2904</v>
      </c>
      <c r="D1444" s="290" t="s">
        <v>7951</v>
      </c>
      <c r="E1444" s="292">
        <v>2904</v>
      </c>
    </row>
    <row r="1445" spans="1:5" ht="14.4" x14ac:dyDescent="0.55000000000000004">
      <c r="A1445" s="290" t="s">
        <v>1712</v>
      </c>
      <c r="B1445" s="291">
        <v>16685</v>
      </c>
      <c r="D1445" s="290" t="s">
        <v>7952</v>
      </c>
      <c r="E1445" s="292">
        <v>16685</v>
      </c>
    </row>
    <row r="1446" spans="1:5" ht="14.4" x14ac:dyDescent="0.55000000000000004">
      <c r="A1446" s="290" t="s">
        <v>474</v>
      </c>
      <c r="B1446" s="291">
        <v>6848</v>
      </c>
      <c r="D1446" s="290" t="s">
        <v>10135</v>
      </c>
      <c r="E1446" s="292">
        <v>6848</v>
      </c>
    </row>
    <row r="1447" spans="1:5" ht="14.4" x14ac:dyDescent="0.55000000000000004">
      <c r="A1447" s="290" t="s">
        <v>1713</v>
      </c>
      <c r="B1447" s="291">
        <v>5581.52</v>
      </c>
      <c r="D1447" s="290" t="s">
        <v>7953</v>
      </c>
      <c r="E1447" s="292">
        <v>5581.52</v>
      </c>
    </row>
    <row r="1448" spans="1:5" ht="14.4" x14ac:dyDescent="0.55000000000000004">
      <c r="A1448" s="290" t="s">
        <v>1714</v>
      </c>
      <c r="B1448" s="291">
        <v>11005.94</v>
      </c>
      <c r="D1448" s="290" t="s">
        <v>7954</v>
      </c>
      <c r="E1448" s="292">
        <v>11005.94</v>
      </c>
    </row>
    <row r="1449" spans="1:5" ht="14.4" x14ac:dyDescent="0.55000000000000004">
      <c r="A1449" s="290" t="s">
        <v>1715</v>
      </c>
      <c r="B1449" s="291">
        <v>1522</v>
      </c>
      <c r="D1449" s="290" t="s">
        <v>7955</v>
      </c>
      <c r="E1449" s="292">
        <v>1522</v>
      </c>
    </row>
    <row r="1450" spans="1:5" ht="14.4" x14ac:dyDescent="0.55000000000000004">
      <c r="A1450" s="290" t="s">
        <v>4054</v>
      </c>
      <c r="B1450" s="291">
        <v>2664</v>
      </c>
      <c r="D1450" s="290" t="s">
        <v>10472</v>
      </c>
      <c r="E1450" s="292">
        <v>2664</v>
      </c>
    </row>
    <row r="1451" spans="1:5" ht="14.4" x14ac:dyDescent="0.55000000000000004">
      <c r="A1451" s="290" t="s">
        <v>1716</v>
      </c>
      <c r="B1451" s="291">
        <v>9513</v>
      </c>
      <c r="D1451" s="290" t="s">
        <v>7956</v>
      </c>
      <c r="E1451" s="292">
        <v>9513</v>
      </c>
    </row>
    <row r="1452" spans="1:5" ht="14.4" x14ac:dyDescent="0.55000000000000004">
      <c r="A1452" s="290" t="s">
        <v>1717</v>
      </c>
      <c r="B1452" s="291">
        <v>19860.8</v>
      </c>
      <c r="D1452" s="290" t="s">
        <v>7957</v>
      </c>
      <c r="E1452" s="292">
        <v>19860.8</v>
      </c>
    </row>
    <row r="1453" spans="1:5" ht="14.4" x14ac:dyDescent="0.55000000000000004">
      <c r="A1453" s="290" t="s">
        <v>1718</v>
      </c>
      <c r="B1453" s="291">
        <v>54033</v>
      </c>
      <c r="D1453" s="290" t="s">
        <v>7958</v>
      </c>
      <c r="E1453" s="292">
        <v>54033</v>
      </c>
    </row>
    <row r="1454" spans="1:5" ht="14.4" x14ac:dyDescent="0.55000000000000004">
      <c r="A1454" s="290" t="s">
        <v>1719</v>
      </c>
      <c r="B1454" s="291">
        <v>57638.38</v>
      </c>
      <c r="D1454" s="290" t="s">
        <v>7959</v>
      </c>
      <c r="E1454" s="292">
        <v>57638.38</v>
      </c>
    </row>
    <row r="1455" spans="1:5" ht="14.4" x14ac:dyDescent="0.55000000000000004">
      <c r="A1455" s="290" t="s">
        <v>1720</v>
      </c>
      <c r="B1455" s="291">
        <v>28692.91</v>
      </c>
      <c r="D1455" s="290" t="s">
        <v>7960</v>
      </c>
      <c r="E1455" s="292">
        <v>28692.91</v>
      </c>
    </row>
    <row r="1456" spans="1:5" ht="14.4" x14ac:dyDescent="0.55000000000000004">
      <c r="A1456" s="290" t="s">
        <v>1721</v>
      </c>
      <c r="B1456" s="291">
        <v>7559.72</v>
      </c>
      <c r="D1456" s="290" t="s">
        <v>7961</v>
      </c>
      <c r="E1456" s="292">
        <v>7559.72</v>
      </c>
    </row>
    <row r="1457" spans="1:5" ht="14.4" x14ac:dyDescent="0.55000000000000004">
      <c r="A1457" s="290" t="s">
        <v>1722</v>
      </c>
      <c r="B1457" s="291">
        <v>41356</v>
      </c>
      <c r="D1457" s="290" t="s">
        <v>7962</v>
      </c>
      <c r="E1457" s="292">
        <v>41356</v>
      </c>
    </row>
    <row r="1458" spans="1:5" ht="14.4" x14ac:dyDescent="0.55000000000000004">
      <c r="A1458" s="290" t="s">
        <v>1723</v>
      </c>
      <c r="B1458" s="291">
        <v>5708</v>
      </c>
      <c r="D1458" s="290" t="s">
        <v>7963</v>
      </c>
      <c r="E1458" s="292">
        <v>5708</v>
      </c>
    </row>
    <row r="1459" spans="1:5" ht="14.4" x14ac:dyDescent="0.55000000000000004">
      <c r="A1459" s="290" t="s">
        <v>1724</v>
      </c>
      <c r="B1459" s="291">
        <v>195</v>
      </c>
      <c r="D1459" s="290" t="s">
        <v>7964</v>
      </c>
      <c r="E1459" s="292">
        <v>195</v>
      </c>
    </row>
    <row r="1460" spans="1:5" ht="14.4" x14ac:dyDescent="0.55000000000000004">
      <c r="A1460" s="290" t="s">
        <v>1725</v>
      </c>
      <c r="B1460" s="291">
        <v>28182</v>
      </c>
      <c r="D1460" s="290" t="s">
        <v>7965</v>
      </c>
      <c r="E1460" s="292">
        <v>28182</v>
      </c>
    </row>
    <row r="1461" spans="1:5" ht="14.4" x14ac:dyDescent="0.55000000000000004">
      <c r="A1461" s="290" t="s">
        <v>1726</v>
      </c>
      <c r="B1461" s="291">
        <v>12916</v>
      </c>
      <c r="D1461" s="290" t="s">
        <v>7966</v>
      </c>
      <c r="E1461" s="292">
        <v>12916</v>
      </c>
    </row>
    <row r="1462" spans="1:5" ht="14.4" x14ac:dyDescent="0.55000000000000004">
      <c r="A1462" s="290" t="s">
        <v>1727</v>
      </c>
      <c r="B1462" s="291">
        <v>5370.04</v>
      </c>
      <c r="D1462" s="290" t="s">
        <v>7967</v>
      </c>
      <c r="E1462" s="292">
        <v>5370.04</v>
      </c>
    </row>
    <row r="1463" spans="1:5" ht="14.4" x14ac:dyDescent="0.55000000000000004">
      <c r="A1463" s="290" t="s">
        <v>1728</v>
      </c>
      <c r="B1463" s="291">
        <v>1931</v>
      </c>
      <c r="D1463" s="290" t="s">
        <v>7968</v>
      </c>
      <c r="E1463" s="292">
        <v>1931</v>
      </c>
    </row>
    <row r="1464" spans="1:5" ht="14.4" x14ac:dyDescent="0.55000000000000004">
      <c r="A1464" s="290" t="s">
        <v>1729</v>
      </c>
      <c r="B1464" s="291">
        <v>6449</v>
      </c>
      <c r="D1464" s="290" t="s">
        <v>7969</v>
      </c>
      <c r="E1464" s="292">
        <v>6449</v>
      </c>
    </row>
    <row r="1465" spans="1:5" ht="14.4" x14ac:dyDescent="0.55000000000000004">
      <c r="A1465" s="290" t="s">
        <v>1730</v>
      </c>
      <c r="B1465" s="291">
        <v>2283</v>
      </c>
      <c r="D1465" s="290" t="s">
        <v>7970</v>
      </c>
      <c r="E1465" s="292">
        <v>2283</v>
      </c>
    </row>
    <row r="1466" spans="1:5" ht="14.4" x14ac:dyDescent="0.55000000000000004">
      <c r="A1466" s="290" t="s">
        <v>1731</v>
      </c>
      <c r="B1466" s="291">
        <v>1142</v>
      </c>
      <c r="D1466" s="290" t="s">
        <v>7971</v>
      </c>
      <c r="E1466" s="292">
        <v>1142</v>
      </c>
    </row>
    <row r="1467" spans="1:5" ht="14.4" x14ac:dyDescent="0.55000000000000004">
      <c r="A1467" s="290" t="s">
        <v>1732</v>
      </c>
      <c r="B1467" s="291">
        <v>11415</v>
      </c>
      <c r="D1467" s="290" t="s">
        <v>7972</v>
      </c>
      <c r="E1467" s="292">
        <v>11415</v>
      </c>
    </row>
    <row r="1468" spans="1:5" ht="14.4" x14ac:dyDescent="0.55000000000000004">
      <c r="A1468" s="290" t="s">
        <v>1733</v>
      </c>
      <c r="B1468" s="291">
        <v>86765</v>
      </c>
      <c r="D1468" s="290" t="s">
        <v>7973</v>
      </c>
      <c r="E1468" s="292">
        <v>86765</v>
      </c>
    </row>
    <row r="1469" spans="1:5" ht="14.4" x14ac:dyDescent="0.55000000000000004">
      <c r="A1469" s="290" t="s">
        <v>4053</v>
      </c>
      <c r="B1469" s="291">
        <v>2283</v>
      </c>
      <c r="D1469" s="290" t="s">
        <v>10473</v>
      </c>
      <c r="E1469" s="292">
        <v>2283</v>
      </c>
    </row>
    <row r="1470" spans="1:5" ht="14.4" x14ac:dyDescent="0.55000000000000004">
      <c r="A1470" s="290" t="s">
        <v>1734</v>
      </c>
      <c r="B1470" s="291">
        <v>1522</v>
      </c>
      <c r="D1470" s="290" t="s">
        <v>7974</v>
      </c>
      <c r="E1470" s="292">
        <v>1522</v>
      </c>
    </row>
    <row r="1471" spans="1:5" ht="14.4" x14ac:dyDescent="0.55000000000000004">
      <c r="A1471" s="290" t="s">
        <v>1735</v>
      </c>
      <c r="B1471" s="291">
        <v>2089</v>
      </c>
      <c r="D1471" s="290" t="s">
        <v>7975</v>
      </c>
      <c r="E1471" s="292">
        <v>2089</v>
      </c>
    </row>
    <row r="1472" spans="1:5" ht="14.4" x14ac:dyDescent="0.55000000000000004">
      <c r="A1472" s="290" t="s">
        <v>4055</v>
      </c>
      <c r="B1472" s="291">
        <v>1002.68</v>
      </c>
      <c r="D1472" s="290" t="s">
        <v>10474</v>
      </c>
      <c r="E1472" s="292">
        <v>1002.68</v>
      </c>
    </row>
    <row r="1473" spans="1:5" ht="14.4" x14ac:dyDescent="0.55000000000000004">
      <c r="A1473" s="290" t="s">
        <v>1736</v>
      </c>
      <c r="B1473" s="291">
        <v>24.43</v>
      </c>
      <c r="D1473" s="290" t="s">
        <v>7976</v>
      </c>
      <c r="E1473" s="292">
        <v>24.43</v>
      </c>
    </row>
    <row r="1474" spans="1:5" ht="14.4" x14ac:dyDescent="0.55000000000000004">
      <c r="A1474" s="290" t="s">
        <v>1737</v>
      </c>
      <c r="B1474" s="291">
        <v>381</v>
      </c>
      <c r="D1474" s="290" t="s">
        <v>7977</v>
      </c>
      <c r="E1474" s="292">
        <v>381</v>
      </c>
    </row>
    <row r="1475" spans="1:5" ht="14.4" x14ac:dyDescent="0.55000000000000004">
      <c r="A1475" s="290" t="s">
        <v>4056</v>
      </c>
      <c r="B1475" s="291">
        <v>761</v>
      </c>
      <c r="D1475" s="290" t="s">
        <v>7978</v>
      </c>
      <c r="E1475" s="292">
        <v>761</v>
      </c>
    </row>
    <row r="1476" spans="1:5" ht="14.4" x14ac:dyDescent="0.55000000000000004">
      <c r="A1476" s="290" t="s">
        <v>1738</v>
      </c>
      <c r="B1476" s="291">
        <v>9038.86</v>
      </c>
      <c r="D1476" s="290" t="s">
        <v>7979</v>
      </c>
      <c r="E1476" s="292">
        <v>9038.86</v>
      </c>
    </row>
    <row r="1477" spans="1:5" ht="14.4" x14ac:dyDescent="0.55000000000000004">
      <c r="A1477" s="290" t="s">
        <v>1739</v>
      </c>
      <c r="B1477" s="291">
        <v>9513</v>
      </c>
      <c r="D1477" s="290" t="s">
        <v>7980</v>
      </c>
      <c r="E1477" s="292">
        <v>9513</v>
      </c>
    </row>
    <row r="1478" spans="1:5" ht="14.4" x14ac:dyDescent="0.55000000000000004">
      <c r="A1478" s="290" t="s">
        <v>1740</v>
      </c>
      <c r="B1478" s="291">
        <v>1522</v>
      </c>
      <c r="D1478" s="290" t="s">
        <v>7981</v>
      </c>
      <c r="E1478" s="292">
        <v>1522</v>
      </c>
    </row>
    <row r="1479" spans="1:5" ht="14.4" x14ac:dyDescent="0.55000000000000004">
      <c r="A1479" s="290" t="s">
        <v>1741</v>
      </c>
      <c r="B1479" s="291">
        <v>3805</v>
      </c>
      <c r="D1479" s="290" t="s">
        <v>7982</v>
      </c>
      <c r="E1479" s="292">
        <v>3805</v>
      </c>
    </row>
    <row r="1480" spans="1:5" ht="14.4" x14ac:dyDescent="0.55000000000000004">
      <c r="A1480" s="290" t="s">
        <v>1742</v>
      </c>
      <c r="B1480" s="291">
        <v>804</v>
      </c>
      <c r="D1480" s="290" t="s">
        <v>7983</v>
      </c>
      <c r="E1480" s="292">
        <v>804</v>
      </c>
    </row>
    <row r="1481" spans="1:5" ht="14.4" x14ac:dyDescent="0.55000000000000004">
      <c r="A1481" s="290" t="s">
        <v>1743</v>
      </c>
      <c r="B1481" s="291">
        <v>3740.59</v>
      </c>
      <c r="D1481" s="290" t="s">
        <v>7984</v>
      </c>
      <c r="E1481" s="292">
        <v>3740.59</v>
      </c>
    </row>
    <row r="1482" spans="1:5" ht="14.4" x14ac:dyDescent="0.55000000000000004">
      <c r="A1482" s="290" t="s">
        <v>1744</v>
      </c>
      <c r="B1482" s="291">
        <v>111958.43</v>
      </c>
      <c r="D1482" s="290" t="s">
        <v>7985</v>
      </c>
      <c r="E1482" s="292">
        <v>111958.43</v>
      </c>
    </row>
    <row r="1483" spans="1:5" ht="14.4" x14ac:dyDescent="0.55000000000000004">
      <c r="A1483" s="290" t="s">
        <v>1745</v>
      </c>
      <c r="B1483" s="291">
        <v>8623</v>
      </c>
      <c r="D1483" s="290" t="s">
        <v>7986</v>
      </c>
      <c r="E1483" s="292">
        <v>8623</v>
      </c>
    </row>
    <row r="1484" spans="1:5" ht="14.4" x14ac:dyDescent="0.55000000000000004">
      <c r="A1484" s="290" t="s">
        <v>1746</v>
      </c>
      <c r="B1484" s="291">
        <v>41045</v>
      </c>
      <c r="D1484" s="290" t="s">
        <v>7987</v>
      </c>
      <c r="E1484" s="292">
        <v>41045</v>
      </c>
    </row>
    <row r="1485" spans="1:5" ht="14.4" x14ac:dyDescent="0.55000000000000004">
      <c r="A1485" s="290" t="s">
        <v>1747</v>
      </c>
      <c r="B1485" s="291">
        <v>8387</v>
      </c>
      <c r="D1485" s="290" t="s">
        <v>7988</v>
      </c>
      <c r="E1485" s="292">
        <v>8387</v>
      </c>
    </row>
    <row r="1486" spans="1:5" ht="14.4" x14ac:dyDescent="0.55000000000000004">
      <c r="A1486" s="290" t="s">
        <v>1748</v>
      </c>
      <c r="B1486" s="291">
        <v>27707</v>
      </c>
      <c r="D1486" s="290" t="s">
        <v>7989</v>
      </c>
      <c r="E1486" s="292">
        <v>27707</v>
      </c>
    </row>
    <row r="1487" spans="1:5" ht="14.4" x14ac:dyDescent="0.55000000000000004">
      <c r="A1487" s="290" t="s">
        <v>1749</v>
      </c>
      <c r="B1487" s="291">
        <v>5490.38</v>
      </c>
      <c r="D1487" s="290" t="s">
        <v>7990</v>
      </c>
      <c r="E1487" s="292">
        <v>5490.38</v>
      </c>
    </row>
    <row r="1488" spans="1:5" ht="14.4" x14ac:dyDescent="0.55000000000000004">
      <c r="A1488" s="290" t="s">
        <v>1750</v>
      </c>
      <c r="B1488" s="291">
        <v>14893.79</v>
      </c>
      <c r="D1488" s="290" t="s">
        <v>7991</v>
      </c>
      <c r="E1488" s="292">
        <v>14893.79</v>
      </c>
    </row>
    <row r="1489" spans="1:5" ht="14.4" x14ac:dyDescent="0.55000000000000004">
      <c r="A1489" s="290" t="s">
        <v>1751</v>
      </c>
      <c r="B1489" s="291">
        <v>1410</v>
      </c>
      <c r="D1489" s="290" t="s">
        <v>7992</v>
      </c>
      <c r="E1489" s="292">
        <v>1410</v>
      </c>
    </row>
    <row r="1490" spans="1:5" ht="14.4" x14ac:dyDescent="0.55000000000000004">
      <c r="A1490" s="290" t="s">
        <v>1752</v>
      </c>
      <c r="B1490" s="291">
        <v>79850.820000000007</v>
      </c>
      <c r="D1490" s="290" t="s">
        <v>7993</v>
      </c>
      <c r="E1490" s="292">
        <v>79850.820000000007</v>
      </c>
    </row>
    <row r="1491" spans="1:5" ht="14.4" x14ac:dyDescent="0.55000000000000004">
      <c r="A1491" s="290" t="s">
        <v>4059</v>
      </c>
      <c r="B1491" s="291">
        <v>1486</v>
      </c>
      <c r="D1491" s="290" t="s">
        <v>10475</v>
      </c>
      <c r="E1491" s="292">
        <v>1486</v>
      </c>
    </row>
    <row r="1492" spans="1:5" ht="14.4" x14ac:dyDescent="0.55000000000000004">
      <c r="A1492" s="290" t="s">
        <v>1753</v>
      </c>
      <c r="B1492" s="291">
        <v>23180</v>
      </c>
      <c r="D1492" s="290" t="s">
        <v>7994</v>
      </c>
      <c r="E1492" s="292">
        <v>23180</v>
      </c>
    </row>
    <row r="1493" spans="1:5" ht="14.4" x14ac:dyDescent="0.55000000000000004">
      <c r="A1493" s="290" t="s">
        <v>1754</v>
      </c>
      <c r="B1493" s="291">
        <v>1144</v>
      </c>
      <c r="D1493" s="290" t="s">
        <v>7995</v>
      </c>
      <c r="E1493" s="292">
        <v>1144</v>
      </c>
    </row>
    <row r="1494" spans="1:5" ht="14.4" x14ac:dyDescent="0.55000000000000004">
      <c r="A1494" s="290" t="s">
        <v>4057</v>
      </c>
      <c r="B1494" s="291">
        <v>15214</v>
      </c>
      <c r="D1494" s="290" t="s">
        <v>10476</v>
      </c>
      <c r="E1494" s="292">
        <v>15214</v>
      </c>
    </row>
    <row r="1495" spans="1:5" ht="14.4" x14ac:dyDescent="0.55000000000000004">
      <c r="A1495" s="290" t="s">
        <v>4060</v>
      </c>
      <c r="B1495" s="291">
        <v>1954</v>
      </c>
      <c r="D1495" s="290" t="s">
        <v>10477</v>
      </c>
      <c r="E1495" s="292">
        <v>1954</v>
      </c>
    </row>
    <row r="1496" spans="1:5" ht="14.4" x14ac:dyDescent="0.55000000000000004">
      <c r="A1496" s="290" t="s">
        <v>1755</v>
      </c>
      <c r="B1496" s="291">
        <v>85500</v>
      </c>
      <c r="D1496" s="290" t="s">
        <v>7996</v>
      </c>
      <c r="E1496" s="292">
        <v>85500</v>
      </c>
    </row>
    <row r="1497" spans="1:5" ht="14.4" x14ac:dyDescent="0.55000000000000004">
      <c r="A1497" s="290" t="s">
        <v>1756</v>
      </c>
      <c r="B1497" s="291">
        <v>1276.3699999999999</v>
      </c>
      <c r="D1497" s="290" t="s">
        <v>7997</v>
      </c>
      <c r="E1497" s="292">
        <v>1276.3699999999999</v>
      </c>
    </row>
    <row r="1498" spans="1:5" ht="14.4" x14ac:dyDescent="0.55000000000000004">
      <c r="A1498" s="290" t="s">
        <v>1757</v>
      </c>
      <c r="B1498" s="291">
        <v>172368.46</v>
      </c>
      <c r="D1498" s="290" t="s">
        <v>7998</v>
      </c>
      <c r="E1498" s="292">
        <v>172368.46</v>
      </c>
    </row>
    <row r="1499" spans="1:5" ht="14.4" x14ac:dyDescent="0.55000000000000004">
      <c r="A1499" s="290" t="s">
        <v>1758</v>
      </c>
      <c r="B1499" s="291">
        <v>4302</v>
      </c>
      <c r="D1499" s="290" t="s">
        <v>7999</v>
      </c>
      <c r="E1499" s="292">
        <v>4302</v>
      </c>
    </row>
    <row r="1500" spans="1:5" ht="14.4" x14ac:dyDescent="0.55000000000000004">
      <c r="A1500" s="290" t="s">
        <v>1759</v>
      </c>
      <c r="B1500" s="291">
        <v>2960</v>
      </c>
      <c r="D1500" s="290" t="s">
        <v>8000</v>
      </c>
      <c r="E1500" s="292">
        <v>2960</v>
      </c>
    </row>
    <row r="1501" spans="1:5" ht="14.4" x14ac:dyDescent="0.55000000000000004">
      <c r="A1501" s="290" t="s">
        <v>1760</v>
      </c>
      <c r="B1501" s="291">
        <v>12828</v>
      </c>
      <c r="D1501" s="290" t="s">
        <v>8001</v>
      </c>
      <c r="E1501" s="292">
        <v>12828</v>
      </c>
    </row>
    <row r="1502" spans="1:5" ht="14.4" x14ac:dyDescent="0.55000000000000004">
      <c r="A1502" s="290" t="s">
        <v>1761</v>
      </c>
      <c r="B1502" s="291">
        <v>937</v>
      </c>
      <c r="D1502" s="290" t="s">
        <v>8002</v>
      </c>
      <c r="E1502" s="292">
        <v>937</v>
      </c>
    </row>
    <row r="1503" spans="1:5" ht="14.4" x14ac:dyDescent="0.55000000000000004">
      <c r="A1503" s="290" t="s">
        <v>1762</v>
      </c>
      <c r="B1503" s="291">
        <v>1881</v>
      </c>
      <c r="D1503" s="290" t="s">
        <v>8003</v>
      </c>
      <c r="E1503" s="292">
        <v>1881</v>
      </c>
    </row>
    <row r="1504" spans="1:5" ht="14.4" x14ac:dyDescent="0.55000000000000004">
      <c r="A1504" s="290" t="s">
        <v>1763</v>
      </c>
      <c r="B1504" s="291">
        <v>148362</v>
      </c>
      <c r="D1504" s="290" t="s">
        <v>8004</v>
      </c>
      <c r="E1504" s="292">
        <v>148362</v>
      </c>
    </row>
    <row r="1505" spans="1:5" ht="14.4" x14ac:dyDescent="0.55000000000000004">
      <c r="A1505" s="290" t="s">
        <v>1764</v>
      </c>
      <c r="B1505" s="291">
        <v>4510</v>
      </c>
      <c r="D1505" s="290" t="s">
        <v>8005</v>
      </c>
      <c r="E1505" s="292">
        <v>4510</v>
      </c>
    </row>
    <row r="1506" spans="1:5" ht="14.4" x14ac:dyDescent="0.55000000000000004">
      <c r="A1506" s="290" t="s">
        <v>475</v>
      </c>
      <c r="B1506" s="291">
        <v>31452</v>
      </c>
      <c r="D1506" s="290" t="s">
        <v>8006</v>
      </c>
      <c r="E1506" s="292">
        <v>31452</v>
      </c>
    </row>
    <row r="1507" spans="1:5" ht="14.4" x14ac:dyDescent="0.55000000000000004">
      <c r="A1507" s="290" t="s">
        <v>1765</v>
      </c>
      <c r="B1507" s="291">
        <v>499.95</v>
      </c>
      <c r="D1507" s="290" t="s">
        <v>8007</v>
      </c>
      <c r="E1507" s="292">
        <v>499.95</v>
      </c>
    </row>
    <row r="1508" spans="1:5" ht="14.4" x14ac:dyDescent="0.55000000000000004">
      <c r="A1508" s="290" t="s">
        <v>4061</v>
      </c>
      <c r="B1508" s="291">
        <v>1406.6</v>
      </c>
      <c r="D1508" s="290" t="s">
        <v>8008</v>
      </c>
      <c r="E1508" s="292">
        <v>1406.6</v>
      </c>
    </row>
    <row r="1509" spans="1:5" ht="14.4" x14ac:dyDescent="0.55000000000000004">
      <c r="A1509" s="290" t="s">
        <v>1766</v>
      </c>
      <c r="B1509" s="291">
        <v>1069.9000000000001</v>
      </c>
      <c r="D1509" s="290" t="s">
        <v>8009</v>
      </c>
      <c r="E1509" s="292">
        <v>1069.9000000000001</v>
      </c>
    </row>
    <row r="1510" spans="1:5" ht="14.4" x14ac:dyDescent="0.55000000000000004">
      <c r="A1510" s="290" t="s">
        <v>4062</v>
      </c>
      <c r="B1510" s="291">
        <v>1237.73</v>
      </c>
      <c r="D1510" s="290" t="s">
        <v>8010</v>
      </c>
      <c r="E1510" s="292">
        <v>1237.73</v>
      </c>
    </row>
    <row r="1511" spans="1:5" ht="14.4" x14ac:dyDescent="0.55000000000000004">
      <c r="A1511" s="290" t="s">
        <v>1767</v>
      </c>
      <c r="B1511" s="291">
        <v>82165</v>
      </c>
      <c r="D1511" s="290" t="s">
        <v>8011</v>
      </c>
      <c r="E1511" s="292">
        <v>82165</v>
      </c>
    </row>
    <row r="1512" spans="1:5" ht="14.4" x14ac:dyDescent="0.55000000000000004">
      <c r="A1512" s="290" t="s">
        <v>1768</v>
      </c>
      <c r="B1512" s="291">
        <v>53040</v>
      </c>
      <c r="D1512" s="290" t="s">
        <v>8012</v>
      </c>
      <c r="E1512" s="292">
        <v>53040</v>
      </c>
    </row>
    <row r="1513" spans="1:5" ht="14.4" x14ac:dyDescent="0.55000000000000004">
      <c r="A1513" s="290" t="s">
        <v>1769</v>
      </c>
      <c r="B1513" s="291">
        <v>23978</v>
      </c>
      <c r="D1513" s="290" t="s">
        <v>8013</v>
      </c>
      <c r="E1513" s="292">
        <v>23978</v>
      </c>
    </row>
    <row r="1514" spans="1:5" ht="14.4" x14ac:dyDescent="0.55000000000000004">
      <c r="A1514" s="290" t="s">
        <v>1770</v>
      </c>
      <c r="B1514" s="291">
        <v>174062.25</v>
      </c>
      <c r="D1514" s="290" t="s">
        <v>8014</v>
      </c>
      <c r="E1514" s="292">
        <v>174062.25</v>
      </c>
    </row>
    <row r="1515" spans="1:5" ht="14.4" x14ac:dyDescent="0.55000000000000004">
      <c r="A1515" s="290" t="s">
        <v>1771</v>
      </c>
      <c r="B1515" s="291">
        <v>19924.32</v>
      </c>
      <c r="D1515" s="290" t="s">
        <v>8015</v>
      </c>
      <c r="E1515" s="292">
        <v>19924.32</v>
      </c>
    </row>
    <row r="1516" spans="1:5" ht="14.4" x14ac:dyDescent="0.55000000000000004">
      <c r="A1516" s="290" t="s">
        <v>1772</v>
      </c>
      <c r="B1516" s="291">
        <v>65821.86</v>
      </c>
      <c r="D1516" s="290" t="s">
        <v>8016</v>
      </c>
      <c r="E1516" s="292">
        <v>65821.86</v>
      </c>
    </row>
    <row r="1517" spans="1:5" ht="14.4" x14ac:dyDescent="0.55000000000000004">
      <c r="A1517" s="290" t="s">
        <v>1773</v>
      </c>
      <c r="B1517" s="291">
        <v>2293.9</v>
      </c>
      <c r="D1517" s="290" t="s">
        <v>8017</v>
      </c>
      <c r="E1517" s="292">
        <v>2293.9</v>
      </c>
    </row>
    <row r="1518" spans="1:5" ht="14.4" x14ac:dyDescent="0.55000000000000004">
      <c r="A1518" s="290" t="s">
        <v>1774</v>
      </c>
      <c r="B1518" s="291">
        <v>26902.880000000001</v>
      </c>
      <c r="D1518" s="290" t="s">
        <v>8018</v>
      </c>
      <c r="E1518" s="292">
        <v>26902.880000000001</v>
      </c>
    </row>
    <row r="1519" spans="1:5" ht="14.4" x14ac:dyDescent="0.55000000000000004">
      <c r="A1519" s="290" t="s">
        <v>476</v>
      </c>
      <c r="B1519" s="291">
        <v>5620</v>
      </c>
      <c r="D1519" s="290" t="s">
        <v>8019</v>
      </c>
      <c r="E1519" s="292">
        <v>5620</v>
      </c>
    </row>
    <row r="1520" spans="1:5" ht="14.4" x14ac:dyDescent="0.55000000000000004">
      <c r="A1520" s="290" t="s">
        <v>1775</v>
      </c>
      <c r="B1520" s="291">
        <v>3209.79</v>
      </c>
      <c r="D1520" s="290" t="s">
        <v>8020</v>
      </c>
      <c r="E1520" s="292">
        <v>3209.79</v>
      </c>
    </row>
    <row r="1521" spans="1:5" ht="14.4" x14ac:dyDescent="0.55000000000000004">
      <c r="A1521" s="290" t="s">
        <v>1776</v>
      </c>
      <c r="B1521" s="291">
        <v>139427.99</v>
      </c>
      <c r="D1521" s="290" t="s">
        <v>8021</v>
      </c>
      <c r="E1521" s="292">
        <v>139427.99</v>
      </c>
    </row>
    <row r="1522" spans="1:5" ht="14.4" x14ac:dyDescent="0.55000000000000004">
      <c r="A1522" s="290" t="s">
        <v>1777</v>
      </c>
      <c r="B1522" s="291">
        <v>5050</v>
      </c>
      <c r="D1522" s="290" t="s">
        <v>8022</v>
      </c>
      <c r="E1522" s="292">
        <v>5050</v>
      </c>
    </row>
    <row r="1523" spans="1:5" ht="14.4" x14ac:dyDescent="0.55000000000000004">
      <c r="A1523" s="290" t="s">
        <v>1778</v>
      </c>
      <c r="B1523" s="291">
        <v>68470</v>
      </c>
      <c r="D1523" s="290" t="s">
        <v>8023</v>
      </c>
      <c r="E1523" s="292">
        <v>68470</v>
      </c>
    </row>
    <row r="1524" spans="1:5" ht="14.4" x14ac:dyDescent="0.55000000000000004">
      <c r="A1524" s="290" t="s">
        <v>1779</v>
      </c>
      <c r="B1524" s="291">
        <v>1223</v>
      </c>
      <c r="D1524" s="290" t="s">
        <v>8024</v>
      </c>
      <c r="E1524" s="292">
        <v>1223</v>
      </c>
    </row>
    <row r="1525" spans="1:5" ht="14.4" x14ac:dyDescent="0.55000000000000004">
      <c r="A1525" s="290" t="s">
        <v>1780</v>
      </c>
      <c r="B1525" s="291">
        <v>409.8</v>
      </c>
      <c r="D1525" s="290" t="s">
        <v>8025</v>
      </c>
      <c r="E1525" s="292">
        <v>409.8</v>
      </c>
    </row>
    <row r="1526" spans="1:5" ht="14.4" x14ac:dyDescent="0.55000000000000004">
      <c r="A1526" s="290" t="s">
        <v>1781</v>
      </c>
      <c r="B1526" s="291">
        <v>141620</v>
      </c>
      <c r="D1526" s="290" t="s">
        <v>8026</v>
      </c>
      <c r="E1526" s="292">
        <v>141620</v>
      </c>
    </row>
    <row r="1527" spans="1:5" ht="14.4" x14ac:dyDescent="0.55000000000000004">
      <c r="A1527" s="290" t="s">
        <v>1782</v>
      </c>
      <c r="B1527" s="291">
        <v>519073.85</v>
      </c>
      <c r="D1527" s="290" t="s">
        <v>8027</v>
      </c>
      <c r="E1527" s="292">
        <v>519073.85</v>
      </c>
    </row>
    <row r="1528" spans="1:5" ht="14.4" x14ac:dyDescent="0.55000000000000004">
      <c r="A1528" s="290" t="s">
        <v>4063</v>
      </c>
      <c r="B1528" s="291">
        <v>9382</v>
      </c>
      <c r="D1528" s="290" t="s">
        <v>10478</v>
      </c>
      <c r="E1528" s="292">
        <v>9382</v>
      </c>
    </row>
    <row r="1529" spans="1:5" ht="14.4" x14ac:dyDescent="0.55000000000000004">
      <c r="A1529" s="290" t="s">
        <v>477</v>
      </c>
      <c r="B1529" s="291">
        <v>18412.650000000001</v>
      </c>
      <c r="D1529" s="290" t="s">
        <v>8028</v>
      </c>
      <c r="E1529" s="292">
        <v>18412.650000000001</v>
      </c>
    </row>
    <row r="1530" spans="1:5" ht="14.4" x14ac:dyDescent="0.55000000000000004">
      <c r="A1530" s="290" t="s">
        <v>1783</v>
      </c>
      <c r="B1530" s="291">
        <v>97966.06</v>
      </c>
      <c r="D1530" s="290" t="s">
        <v>8029</v>
      </c>
      <c r="E1530" s="292">
        <v>97966.06</v>
      </c>
    </row>
    <row r="1531" spans="1:5" ht="14.4" x14ac:dyDescent="0.55000000000000004">
      <c r="A1531" s="290" t="s">
        <v>1784</v>
      </c>
      <c r="B1531" s="291">
        <v>49164.31</v>
      </c>
      <c r="D1531" s="290" t="s">
        <v>8030</v>
      </c>
      <c r="E1531" s="292">
        <v>49164.31</v>
      </c>
    </row>
    <row r="1532" spans="1:5" ht="14.4" x14ac:dyDescent="0.55000000000000004">
      <c r="A1532" s="290" t="s">
        <v>1785</v>
      </c>
      <c r="B1532" s="291">
        <v>17240</v>
      </c>
      <c r="D1532" s="290" t="s">
        <v>8031</v>
      </c>
      <c r="E1532" s="292">
        <v>17240</v>
      </c>
    </row>
    <row r="1533" spans="1:5" ht="14.4" x14ac:dyDescent="0.55000000000000004">
      <c r="A1533" s="290" t="s">
        <v>1786</v>
      </c>
      <c r="B1533" s="291">
        <v>1100.68</v>
      </c>
      <c r="D1533" s="290" t="s">
        <v>8032</v>
      </c>
      <c r="E1533" s="292">
        <v>1100.68</v>
      </c>
    </row>
    <row r="1534" spans="1:5" ht="14.4" x14ac:dyDescent="0.55000000000000004">
      <c r="A1534" s="290" t="s">
        <v>1787</v>
      </c>
      <c r="B1534" s="291">
        <v>6178.2</v>
      </c>
      <c r="D1534" s="290" t="s">
        <v>8033</v>
      </c>
      <c r="E1534" s="292">
        <v>6178.2</v>
      </c>
    </row>
    <row r="1535" spans="1:5" ht="14.4" x14ac:dyDescent="0.55000000000000004">
      <c r="A1535" s="290" t="s">
        <v>1788</v>
      </c>
      <c r="B1535" s="291">
        <v>96643.99</v>
      </c>
      <c r="D1535" s="290" t="s">
        <v>8034</v>
      </c>
      <c r="E1535" s="292">
        <v>96643.99</v>
      </c>
    </row>
    <row r="1536" spans="1:5" ht="14.4" x14ac:dyDescent="0.55000000000000004">
      <c r="A1536" s="290" t="s">
        <v>1789</v>
      </c>
      <c r="B1536" s="291">
        <v>9405</v>
      </c>
      <c r="D1536" s="290" t="s">
        <v>8035</v>
      </c>
      <c r="E1536" s="292">
        <v>9405</v>
      </c>
    </row>
    <row r="1537" spans="1:5" ht="14.4" x14ac:dyDescent="0.55000000000000004">
      <c r="A1537" s="290" t="s">
        <v>1790</v>
      </c>
      <c r="B1537" s="291">
        <v>6195</v>
      </c>
      <c r="D1537" s="290" t="s">
        <v>8036</v>
      </c>
      <c r="E1537" s="292">
        <v>6195</v>
      </c>
    </row>
    <row r="1538" spans="1:5" ht="14.4" x14ac:dyDescent="0.55000000000000004">
      <c r="A1538" s="290" t="s">
        <v>1791</v>
      </c>
      <c r="B1538" s="291">
        <v>2801</v>
      </c>
      <c r="D1538" s="290" t="s">
        <v>8037</v>
      </c>
      <c r="E1538" s="292">
        <v>2801</v>
      </c>
    </row>
    <row r="1539" spans="1:5" ht="14.4" x14ac:dyDescent="0.55000000000000004">
      <c r="A1539" s="290" t="s">
        <v>1792</v>
      </c>
      <c r="B1539" s="291">
        <v>1351</v>
      </c>
      <c r="D1539" s="290" t="s">
        <v>8038</v>
      </c>
      <c r="E1539" s="292">
        <v>1351</v>
      </c>
    </row>
    <row r="1540" spans="1:5" ht="14.4" x14ac:dyDescent="0.55000000000000004">
      <c r="A1540" s="290" t="s">
        <v>1793</v>
      </c>
      <c r="B1540" s="291">
        <v>10471.790000000001</v>
      </c>
      <c r="D1540" s="290" t="s">
        <v>8039</v>
      </c>
      <c r="E1540" s="292">
        <v>10471.790000000001</v>
      </c>
    </row>
    <row r="1541" spans="1:5" ht="14.4" x14ac:dyDescent="0.55000000000000004">
      <c r="A1541" s="290" t="s">
        <v>1794</v>
      </c>
      <c r="B1541" s="291">
        <v>5940</v>
      </c>
      <c r="D1541" s="290" t="s">
        <v>8040</v>
      </c>
      <c r="E1541" s="292">
        <v>5940</v>
      </c>
    </row>
    <row r="1542" spans="1:5" ht="14.4" x14ac:dyDescent="0.55000000000000004">
      <c r="A1542" s="290" t="s">
        <v>1795</v>
      </c>
      <c r="B1542" s="291">
        <v>8092</v>
      </c>
      <c r="D1542" s="290" t="s">
        <v>8041</v>
      </c>
      <c r="E1542" s="292">
        <v>8092</v>
      </c>
    </row>
    <row r="1543" spans="1:5" ht="14.4" x14ac:dyDescent="0.55000000000000004">
      <c r="A1543" s="290" t="s">
        <v>478</v>
      </c>
      <c r="B1543" s="291">
        <v>1264</v>
      </c>
      <c r="D1543" s="290" t="s">
        <v>10136</v>
      </c>
      <c r="E1543" s="292">
        <v>1264</v>
      </c>
    </row>
    <row r="1544" spans="1:5" ht="14.4" x14ac:dyDescent="0.55000000000000004">
      <c r="A1544" s="290" t="s">
        <v>1796</v>
      </c>
      <c r="B1544" s="291">
        <v>5780</v>
      </c>
      <c r="D1544" s="290" t="s">
        <v>8042</v>
      </c>
      <c r="E1544" s="292">
        <v>5780</v>
      </c>
    </row>
    <row r="1545" spans="1:5" ht="14.4" x14ac:dyDescent="0.55000000000000004">
      <c r="A1545" s="290" t="s">
        <v>1797</v>
      </c>
      <c r="B1545" s="291">
        <v>1294</v>
      </c>
      <c r="D1545" s="290" t="s">
        <v>8043</v>
      </c>
      <c r="E1545" s="292">
        <v>1294</v>
      </c>
    </row>
    <row r="1546" spans="1:5" ht="14.4" x14ac:dyDescent="0.55000000000000004">
      <c r="A1546" s="290" t="s">
        <v>1798</v>
      </c>
      <c r="B1546" s="291">
        <v>6702.79</v>
      </c>
      <c r="D1546" s="290" t="s">
        <v>8044</v>
      </c>
      <c r="E1546" s="292">
        <v>6702.79</v>
      </c>
    </row>
    <row r="1547" spans="1:5" ht="14.4" x14ac:dyDescent="0.55000000000000004">
      <c r="A1547" s="290" t="s">
        <v>1799</v>
      </c>
      <c r="B1547" s="291">
        <v>380620.07</v>
      </c>
      <c r="D1547" s="290" t="s">
        <v>8045</v>
      </c>
      <c r="E1547" s="292">
        <v>380620.07</v>
      </c>
    </row>
    <row r="1548" spans="1:5" ht="14.4" x14ac:dyDescent="0.55000000000000004">
      <c r="A1548" s="290" t="s">
        <v>1800</v>
      </c>
      <c r="B1548" s="291">
        <v>1069.9000000000001</v>
      </c>
      <c r="D1548" s="290" t="s">
        <v>8046</v>
      </c>
      <c r="E1548" s="292">
        <v>1069.9000000000001</v>
      </c>
    </row>
    <row r="1549" spans="1:5" ht="14.4" x14ac:dyDescent="0.55000000000000004">
      <c r="A1549" s="290" t="s">
        <v>1801</v>
      </c>
      <c r="B1549" s="291">
        <v>105</v>
      </c>
      <c r="D1549" s="290" t="s">
        <v>8047</v>
      </c>
      <c r="E1549" s="292">
        <v>105</v>
      </c>
    </row>
    <row r="1550" spans="1:5" ht="14.4" x14ac:dyDescent="0.55000000000000004">
      <c r="A1550" s="290" t="s">
        <v>1802</v>
      </c>
      <c r="B1550" s="291">
        <v>62643</v>
      </c>
      <c r="D1550" s="290" t="s">
        <v>8048</v>
      </c>
      <c r="E1550" s="292">
        <v>62643</v>
      </c>
    </row>
    <row r="1551" spans="1:5" ht="14.4" x14ac:dyDescent="0.55000000000000004">
      <c r="A1551" s="290" t="s">
        <v>1803</v>
      </c>
      <c r="B1551" s="291">
        <v>1773.96</v>
      </c>
      <c r="D1551" s="290" t="s">
        <v>8049</v>
      </c>
      <c r="E1551" s="292">
        <v>1773.96</v>
      </c>
    </row>
    <row r="1552" spans="1:5" ht="14.4" x14ac:dyDescent="0.55000000000000004">
      <c r="A1552" s="290" t="s">
        <v>1804</v>
      </c>
      <c r="B1552" s="291">
        <v>227446</v>
      </c>
      <c r="D1552" s="290" t="s">
        <v>8050</v>
      </c>
      <c r="E1552" s="292">
        <v>227446</v>
      </c>
    </row>
    <row r="1553" spans="1:5" ht="14.4" x14ac:dyDescent="0.55000000000000004">
      <c r="A1553" s="290" t="s">
        <v>1805</v>
      </c>
      <c r="B1553" s="291">
        <v>1604</v>
      </c>
      <c r="D1553" s="290" t="s">
        <v>8051</v>
      </c>
      <c r="E1553" s="292">
        <v>1604</v>
      </c>
    </row>
    <row r="1554" spans="1:5" ht="14.4" x14ac:dyDescent="0.55000000000000004">
      <c r="A1554" s="290" t="s">
        <v>1806</v>
      </c>
      <c r="B1554" s="291">
        <v>1233</v>
      </c>
      <c r="D1554" s="290" t="s">
        <v>8052</v>
      </c>
      <c r="E1554" s="292">
        <v>1233</v>
      </c>
    </row>
    <row r="1555" spans="1:5" ht="14.4" x14ac:dyDescent="0.55000000000000004">
      <c r="A1555" s="290" t="s">
        <v>1807</v>
      </c>
      <c r="B1555" s="291">
        <v>1728</v>
      </c>
      <c r="D1555" s="290" t="s">
        <v>8053</v>
      </c>
      <c r="E1555" s="292">
        <v>1728</v>
      </c>
    </row>
    <row r="1556" spans="1:5" ht="14.4" x14ac:dyDescent="0.55000000000000004">
      <c r="A1556" s="290" t="s">
        <v>1808</v>
      </c>
      <c r="B1556" s="291">
        <v>31769</v>
      </c>
      <c r="D1556" s="290" t="s">
        <v>8054</v>
      </c>
      <c r="E1556" s="292">
        <v>31769</v>
      </c>
    </row>
    <row r="1557" spans="1:5" ht="14.4" x14ac:dyDescent="0.55000000000000004">
      <c r="A1557" s="290" t="s">
        <v>1809</v>
      </c>
      <c r="B1557" s="291">
        <v>56144.95</v>
      </c>
      <c r="D1557" s="290" t="s">
        <v>8055</v>
      </c>
      <c r="E1557" s="292">
        <v>56144.95</v>
      </c>
    </row>
    <row r="1558" spans="1:5" ht="14.4" x14ac:dyDescent="0.55000000000000004">
      <c r="A1558" s="290" t="s">
        <v>1810</v>
      </c>
      <c r="B1558" s="291">
        <v>1988</v>
      </c>
      <c r="D1558" s="290" t="s">
        <v>8056</v>
      </c>
      <c r="E1558" s="292">
        <v>1988</v>
      </c>
    </row>
    <row r="1559" spans="1:5" ht="14.4" x14ac:dyDescent="0.55000000000000004">
      <c r="A1559" s="290" t="s">
        <v>1811</v>
      </c>
      <c r="B1559" s="291">
        <v>34642</v>
      </c>
      <c r="D1559" s="290" t="s">
        <v>8057</v>
      </c>
      <c r="E1559" s="292">
        <v>34642</v>
      </c>
    </row>
    <row r="1560" spans="1:5" ht="14.4" x14ac:dyDescent="0.55000000000000004">
      <c r="A1560" s="290" t="s">
        <v>1812</v>
      </c>
      <c r="B1560" s="291">
        <v>388500</v>
      </c>
      <c r="D1560" s="290" t="s">
        <v>8058</v>
      </c>
      <c r="E1560" s="292">
        <v>388500</v>
      </c>
    </row>
    <row r="1561" spans="1:5" ht="14.4" x14ac:dyDescent="0.55000000000000004">
      <c r="A1561" s="290" t="s">
        <v>1813</v>
      </c>
      <c r="B1561" s="291">
        <v>3719</v>
      </c>
      <c r="D1561" s="290" t="s">
        <v>8059</v>
      </c>
      <c r="E1561" s="292">
        <v>3719</v>
      </c>
    </row>
    <row r="1562" spans="1:5" ht="14.4" x14ac:dyDescent="0.55000000000000004">
      <c r="A1562" s="290" t="s">
        <v>1814</v>
      </c>
      <c r="B1562" s="291">
        <v>16848</v>
      </c>
      <c r="D1562" s="290" t="s">
        <v>8060</v>
      </c>
      <c r="E1562" s="292">
        <v>16848</v>
      </c>
    </row>
    <row r="1563" spans="1:5" ht="14.4" x14ac:dyDescent="0.55000000000000004">
      <c r="A1563" s="290" t="s">
        <v>1815</v>
      </c>
      <c r="B1563" s="291">
        <v>3552</v>
      </c>
      <c r="D1563" s="290" t="s">
        <v>8061</v>
      </c>
      <c r="E1563" s="292">
        <v>3552</v>
      </c>
    </row>
    <row r="1564" spans="1:5" ht="14.4" x14ac:dyDescent="0.55000000000000004">
      <c r="A1564" s="290" t="s">
        <v>1816</v>
      </c>
      <c r="B1564" s="291">
        <v>2048</v>
      </c>
      <c r="D1564" s="290" t="s">
        <v>8062</v>
      </c>
      <c r="E1564" s="292">
        <v>2048</v>
      </c>
    </row>
    <row r="1565" spans="1:5" ht="14.4" x14ac:dyDescent="0.55000000000000004">
      <c r="A1565" s="290" t="s">
        <v>1817</v>
      </c>
      <c r="B1565" s="291">
        <v>3804</v>
      </c>
      <c r="D1565" s="290" t="s">
        <v>8063</v>
      </c>
      <c r="E1565" s="292">
        <v>3804</v>
      </c>
    </row>
    <row r="1566" spans="1:5" ht="14.4" x14ac:dyDescent="0.55000000000000004">
      <c r="A1566" s="290" t="s">
        <v>1818</v>
      </c>
      <c r="B1566" s="291">
        <v>3255</v>
      </c>
      <c r="D1566" s="290" t="s">
        <v>8064</v>
      </c>
      <c r="E1566" s="292">
        <v>3255</v>
      </c>
    </row>
    <row r="1567" spans="1:5" ht="14.4" x14ac:dyDescent="0.55000000000000004">
      <c r="A1567" s="290" t="s">
        <v>1819</v>
      </c>
      <c r="B1567" s="291">
        <v>25455</v>
      </c>
      <c r="D1567" s="290" t="s">
        <v>8065</v>
      </c>
      <c r="E1567" s="292">
        <v>25455</v>
      </c>
    </row>
    <row r="1568" spans="1:5" ht="14.4" x14ac:dyDescent="0.55000000000000004">
      <c r="A1568" s="290" t="s">
        <v>1820</v>
      </c>
      <c r="B1568" s="291">
        <v>2827.44</v>
      </c>
      <c r="D1568" s="290" t="s">
        <v>8066</v>
      </c>
      <c r="E1568" s="292">
        <v>2827.44</v>
      </c>
    </row>
    <row r="1569" spans="1:5" ht="14.4" x14ac:dyDescent="0.55000000000000004">
      <c r="A1569" s="290" t="s">
        <v>1821</v>
      </c>
      <c r="B1569" s="291">
        <v>3207</v>
      </c>
      <c r="D1569" s="290" t="s">
        <v>8067</v>
      </c>
      <c r="E1569" s="292">
        <v>3207</v>
      </c>
    </row>
    <row r="1570" spans="1:5" ht="14.4" x14ac:dyDescent="0.55000000000000004">
      <c r="A1570" s="290" t="s">
        <v>1822</v>
      </c>
      <c r="B1570" s="291">
        <v>223280</v>
      </c>
      <c r="D1570" s="290" t="s">
        <v>8068</v>
      </c>
      <c r="E1570" s="292">
        <v>223280</v>
      </c>
    </row>
    <row r="1571" spans="1:5" ht="14.4" x14ac:dyDescent="0.55000000000000004">
      <c r="A1571" s="290" t="s">
        <v>1823</v>
      </c>
      <c r="B1571" s="291">
        <v>66708.17</v>
      </c>
      <c r="D1571" s="290" t="s">
        <v>8069</v>
      </c>
      <c r="E1571" s="292">
        <v>66708.17</v>
      </c>
    </row>
    <row r="1572" spans="1:5" ht="14.4" x14ac:dyDescent="0.55000000000000004">
      <c r="A1572" s="290" t="s">
        <v>1824</v>
      </c>
      <c r="B1572" s="291">
        <v>119034</v>
      </c>
      <c r="D1572" s="290" t="s">
        <v>8070</v>
      </c>
      <c r="E1572" s="292">
        <v>119034</v>
      </c>
    </row>
    <row r="1573" spans="1:5" ht="14.4" x14ac:dyDescent="0.55000000000000004">
      <c r="A1573" s="290" t="s">
        <v>1825</v>
      </c>
      <c r="B1573" s="291">
        <v>16011</v>
      </c>
      <c r="D1573" s="290" t="s">
        <v>8071</v>
      </c>
      <c r="E1573" s="292">
        <v>16011</v>
      </c>
    </row>
    <row r="1574" spans="1:5" ht="14.4" x14ac:dyDescent="0.55000000000000004">
      <c r="A1574" s="290" t="s">
        <v>1826</v>
      </c>
      <c r="B1574" s="291">
        <v>44106.82</v>
      </c>
      <c r="D1574" s="290" t="s">
        <v>8072</v>
      </c>
      <c r="E1574" s="292">
        <v>44106.82</v>
      </c>
    </row>
    <row r="1575" spans="1:5" ht="14.4" x14ac:dyDescent="0.55000000000000004">
      <c r="A1575" s="290" t="s">
        <v>1827</v>
      </c>
      <c r="B1575" s="291">
        <v>104858.78</v>
      </c>
      <c r="D1575" s="290" t="s">
        <v>8073</v>
      </c>
      <c r="E1575" s="292">
        <v>104858.78</v>
      </c>
    </row>
    <row r="1576" spans="1:5" ht="14.4" x14ac:dyDescent="0.55000000000000004">
      <c r="A1576" s="290" t="s">
        <v>1828</v>
      </c>
      <c r="B1576" s="291">
        <v>41088</v>
      </c>
      <c r="D1576" s="290" t="s">
        <v>8074</v>
      </c>
      <c r="E1576" s="292">
        <v>41088</v>
      </c>
    </row>
    <row r="1577" spans="1:5" ht="14.4" x14ac:dyDescent="0.55000000000000004">
      <c r="A1577" s="290" t="s">
        <v>1829</v>
      </c>
      <c r="B1577" s="291">
        <v>919</v>
      </c>
      <c r="D1577" s="290" t="s">
        <v>8075</v>
      </c>
      <c r="E1577" s="292">
        <v>919</v>
      </c>
    </row>
    <row r="1578" spans="1:5" ht="14.4" x14ac:dyDescent="0.55000000000000004">
      <c r="A1578" s="290" t="s">
        <v>4064</v>
      </c>
      <c r="B1578" s="291">
        <v>15652.88</v>
      </c>
      <c r="D1578" s="290" t="s">
        <v>10479</v>
      </c>
      <c r="E1578" s="292">
        <v>15652.88</v>
      </c>
    </row>
    <row r="1579" spans="1:5" ht="14.4" x14ac:dyDescent="0.55000000000000004">
      <c r="A1579" s="290" t="s">
        <v>4065</v>
      </c>
      <c r="B1579" s="291">
        <v>1671.24</v>
      </c>
      <c r="D1579" s="290" t="s">
        <v>8076</v>
      </c>
      <c r="E1579" s="292">
        <v>1671.24</v>
      </c>
    </row>
    <row r="1580" spans="1:5" ht="14.4" x14ac:dyDescent="0.55000000000000004">
      <c r="A1580" s="290" t="s">
        <v>1830</v>
      </c>
      <c r="B1580" s="291">
        <v>45603</v>
      </c>
      <c r="D1580" s="290" t="s">
        <v>8077</v>
      </c>
      <c r="E1580" s="292">
        <v>45603</v>
      </c>
    </row>
    <row r="1581" spans="1:5" ht="14.4" x14ac:dyDescent="0.55000000000000004">
      <c r="A1581" s="290" t="s">
        <v>1831</v>
      </c>
      <c r="B1581" s="291">
        <v>3203</v>
      </c>
      <c r="D1581" s="290" t="s">
        <v>8078</v>
      </c>
      <c r="E1581" s="292">
        <v>3203</v>
      </c>
    </row>
    <row r="1582" spans="1:5" ht="14.4" x14ac:dyDescent="0.55000000000000004">
      <c r="A1582" s="290" t="s">
        <v>1832</v>
      </c>
      <c r="B1582" s="291">
        <v>279399</v>
      </c>
      <c r="D1582" s="290" t="s">
        <v>8079</v>
      </c>
      <c r="E1582" s="292">
        <v>279399</v>
      </c>
    </row>
    <row r="1583" spans="1:5" ht="14.4" x14ac:dyDescent="0.55000000000000004">
      <c r="A1583" s="290" t="s">
        <v>1833</v>
      </c>
      <c r="B1583" s="291">
        <v>6420</v>
      </c>
      <c r="D1583" s="290" t="s">
        <v>8080</v>
      </c>
      <c r="E1583" s="292">
        <v>6420</v>
      </c>
    </row>
    <row r="1584" spans="1:5" ht="14.4" x14ac:dyDescent="0.55000000000000004">
      <c r="A1584" s="290" t="s">
        <v>1834</v>
      </c>
      <c r="B1584" s="291">
        <v>19800</v>
      </c>
      <c r="D1584" s="290" t="s">
        <v>8081</v>
      </c>
      <c r="E1584" s="292">
        <v>19800</v>
      </c>
    </row>
    <row r="1585" spans="1:5" ht="14.4" x14ac:dyDescent="0.55000000000000004">
      <c r="A1585" s="290" t="s">
        <v>1835</v>
      </c>
      <c r="B1585" s="291">
        <v>2501</v>
      </c>
      <c r="D1585" s="290" t="s">
        <v>8082</v>
      </c>
      <c r="E1585" s="292">
        <v>2501</v>
      </c>
    </row>
    <row r="1586" spans="1:5" ht="14.4" x14ac:dyDescent="0.55000000000000004">
      <c r="A1586" s="290" t="s">
        <v>4066</v>
      </c>
      <c r="B1586" s="291">
        <v>5128.6000000000004</v>
      </c>
      <c r="D1586" s="290" t="s">
        <v>8083</v>
      </c>
      <c r="E1586" s="292">
        <v>5128.6000000000004</v>
      </c>
    </row>
    <row r="1587" spans="1:5" ht="14.4" x14ac:dyDescent="0.55000000000000004">
      <c r="A1587" s="290" t="s">
        <v>1836</v>
      </c>
      <c r="B1587" s="291">
        <v>51752.7</v>
      </c>
      <c r="D1587" s="290" t="s">
        <v>8084</v>
      </c>
      <c r="E1587" s="292">
        <v>51752.7</v>
      </c>
    </row>
    <row r="1588" spans="1:5" ht="14.4" x14ac:dyDescent="0.55000000000000004">
      <c r="A1588" s="290" t="s">
        <v>1837</v>
      </c>
      <c r="B1588" s="291">
        <v>1906</v>
      </c>
      <c r="D1588" s="290" t="s">
        <v>8085</v>
      </c>
      <c r="E1588" s="292">
        <v>1906</v>
      </c>
    </row>
    <row r="1589" spans="1:5" ht="14.4" x14ac:dyDescent="0.55000000000000004">
      <c r="A1589" s="290" t="s">
        <v>479</v>
      </c>
      <c r="B1589" s="291">
        <v>81105.240000000005</v>
      </c>
      <c r="D1589" s="290" t="s">
        <v>8086</v>
      </c>
      <c r="E1589" s="292">
        <v>81105.240000000005</v>
      </c>
    </row>
    <row r="1590" spans="1:5" ht="14.4" x14ac:dyDescent="0.55000000000000004">
      <c r="A1590" s="290" t="s">
        <v>1838</v>
      </c>
      <c r="B1590" s="291">
        <v>13946</v>
      </c>
      <c r="D1590" s="290" t="s">
        <v>8087</v>
      </c>
      <c r="E1590" s="292">
        <v>13946</v>
      </c>
    </row>
    <row r="1591" spans="1:5" ht="14.4" x14ac:dyDescent="0.55000000000000004">
      <c r="A1591" s="290" t="s">
        <v>4067</v>
      </c>
      <c r="B1591" s="291">
        <v>369.93</v>
      </c>
      <c r="D1591" s="290" t="s">
        <v>10480</v>
      </c>
      <c r="E1591" s="292">
        <v>369.93</v>
      </c>
    </row>
    <row r="1592" spans="1:5" ht="14.4" x14ac:dyDescent="0.55000000000000004">
      <c r="A1592" s="290" t="s">
        <v>4058</v>
      </c>
      <c r="B1592" s="291">
        <v>8409</v>
      </c>
      <c r="D1592" s="290" t="s">
        <v>10481</v>
      </c>
      <c r="E1592" s="292">
        <v>8409</v>
      </c>
    </row>
    <row r="1593" spans="1:5" ht="14.4" x14ac:dyDescent="0.55000000000000004">
      <c r="A1593" s="290" t="s">
        <v>1839</v>
      </c>
      <c r="B1593" s="291">
        <v>27851.18</v>
      </c>
      <c r="D1593" s="290" t="s">
        <v>8088</v>
      </c>
      <c r="E1593" s="292">
        <v>27851.18</v>
      </c>
    </row>
    <row r="1594" spans="1:5" ht="14.4" x14ac:dyDescent="0.55000000000000004">
      <c r="A1594" s="290" t="s">
        <v>1840</v>
      </c>
      <c r="B1594" s="291">
        <v>6855</v>
      </c>
      <c r="D1594" s="290" t="s">
        <v>8089</v>
      </c>
      <c r="E1594" s="292">
        <v>6855</v>
      </c>
    </row>
    <row r="1595" spans="1:5" ht="14.4" x14ac:dyDescent="0.55000000000000004">
      <c r="A1595" s="290" t="s">
        <v>1841</v>
      </c>
      <c r="B1595" s="291">
        <v>624195</v>
      </c>
      <c r="D1595" s="290" t="s">
        <v>8090</v>
      </c>
      <c r="E1595" s="292">
        <v>624195</v>
      </c>
    </row>
    <row r="1596" spans="1:5" ht="14.4" x14ac:dyDescent="0.55000000000000004">
      <c r="A1596" s="290" t="s">
        <v>1842</v>
      </c>
      <c r="B1596" s="291">
        <v>9843.6</v>
      </c>
      <c r="D1596" s="290" t="s">
        <v>8091</v>
      </c>
      <c r="E1596" s="292">
        <v>9843.6</v>
      </c>
    </row>
    <row r="1597" spans="1:5" ht="14.4" x14ac:dyDescent="0.55000000000000004">
      <c r="A1597" s="290" t="s">
        <v>1843</v>
      </c>
      <c r="B1597" s="291">
        <v>3055.78</v>
      </c>
      <c r="D1597" s="290" t="s">
        <v>8092</v>
      </c>
      <c r="E1597" s="292">
        <v>3055.78</v>
      </c>
    </row>
    <row r="1598" spans="1:5" ht="14.4" x14ac:dyDescent="0.55000000000000004">
      <c r="A1598" s="290" t="s">
        <v>1844</v>
      </c>
      <c r="B1598" s="291">
        <v>49.99</v>
      </c>
      <c r="D1598" s="290" t="s">
        <v>8093</v>
      </c>
      <c r="E1598" s="292">
        <v>49.99</v>
      </c>
    </row>
    <row r="1599" spans="1:5" ht="14.4" x14ac:dyDescent="0.55000000000000004">
      <c r="A1599" s="290" t="s">
        <v>1845</v>
      </c>
      <c r="B1599" s="291">
        <v>3599.9</v>
      </c>
      <c r="D1599" s="290" t="s">
        <v>8094</v>
      </c>
      <c r="E1599" s="292">
        <v>3599.9</v>
      </c>
    </row>
    <row r="1600" spans="1:5" ht="14.4" x14ac:dyDescent="0.55000000000000004">
      <c r="A1600" s="290" t="s">
        <v>1846</v>
      </c>
      <c r="B1600" s="291">
        <v>4987</v>
      </c>
      <c r="D1600" s="290" t="s">
        <v>8095</v>
      </c>
      <c r="E1600" s="292">
        <v>4987</v>
      </c>
    </row>
    <row r="1601" spans="1:5" ht="14.4" x14ac:dyDescent="0.55000000000000004">
      <c r="A1601" s="290" t="s">
        <v>4068</v>
      </c>
      <c r="B1601" s="291">
        <v>10398</v>
      </c>
      <c r="D1601" s="290" t="s">
        <v>10482</v>
      </c>
      <c r="E1601" s="292">
        <v>10398</v>
      </c>
    </row>
    <row r="1602" spans="1:5" ht="14.4" x14ac:dyDescent="0.55000000000000004">
      <c r="A1602" s="290" t="s">
        <v>1847</v>
      </c>
      <c r="B1602" s="291">
        <v>1290</v>
      </c>
      <c r="D1602" s="290" t="s">
        <v>8096</v>
      </c>
      <c r="E1602" s="292">
        <v>1290</v>
      </c>
    </row>
    <row r="1603" spans="1:5" ht="14.4" x14ac:dyDescent="0.55000000000000004">
      <c r="A1603" s="290" t="s">
        <v>1848</v>
      </c>
      <c r="B1603" s="291">
        <v>2914</v>
      </c>
      <c r="D1603" s="290" t="s">
        <v>8097</v>
      </c>
      <c r="E1603" s="292">
        <v>2914</v>
      </c>
    </row>
    <row r="1604" spans="1:5" ht="14.4" x14ac:dyDescent="0.55000000000000004">
      <c r="A1604" s="290" t="s">
        <v>1849</v>
      </c>
      <c r="B1604" s="291">
        <v>3496</v>
      </c>
      <c r="D1604" s="290" t="s">
        <v>8098</v>
      </c>
      <c r="E1604" s="292">
        <v>3496</v>
      </c>
    </row>
    <row r="1605" spans="1:5" ht="14.4" x14ac:dyDescent="0.55000000000000004">
      <c r="A1605" s="290" t="s">
        <v>1850</v>
      </c>
      <c r="B1605" s="291">
        <v>33550</v>
      </c>
      <c r="D1605" s="290" t="s">
        <v>8099</v>
      </c>
      <c r="E1605" s="292">
        <v>33550</v>
      </c>
    </row>
    <row r="1606" spans="1:5" ht="14.4" x14ac:dyDescent="0.55000000000000004">
      <c r="A1606" s="290" t="s">
        <v>1851</v>
      </c>
      <c r="B1606" s="291">
        <v>1408</v>
      </c>
      <c r="D1606" s="290" t="s">
        <v>8100</v>
      </c>
      <c r="E1606" s="292">
        <v>1408</v>
      </c>
    </row>
    <row r="1607" spans="1:5" ht="14.4" x14ac:dyDescent="0.55000000000000004">
      <c r="A1607" s="290" t="s">
        <v>1852</v>
      </c>
      <c r="B1607" s="291">
        <v>1704</v>
      </c>
      <c r="D1607" s="290" t="s">
        <v>8101</v>
      </c>
      <c r="E1607" s="292">
        <v>1704</v>
      </c>
    </row>
    <row r="1608" spans="1:5" ht="14.4" x14ac:dyDescent="0.55000000000000004">
      <c r="A1608" s="290" t="s">
        <v>1853</v>
      </c>
      <c r="B1608" s="291">
        <v>713</v>
      </c>
      <c r="D1608" s="290" t="s">
        <v>8102</v>
      </c>
      <c r="E1608" s="292">
        <v>713</v>
      </c>
    </row>
    <row r="1609" spans="1:5" ht="14.4" x14ac:dyDescent="0.55000000000000004">
      <c r="A1609" s="290" t="s">
        <v>480</v>
      </c>
      <c r="B1609" s="291">
        <v>5307</v>
      </c>
      <c r="D1609" s="290" t="s">
        <v>8103</v>
      </c>
      <c r="E1609" s="292">
        <v>5307</v>
      </c>
    </row>
    <row r="1610" spans="1:5" ht="14.4" x14ac:dyDescent="0.55000000000000004">
      <c r="A1610" s="290" t="s">
        <v>1854</v>
      </c>
      <c r="B1610" s="291">
        <v>990</v>
      </c>
      <c r="D1610" s="290" t="s">
        <v>8104</v>
      </c>
      <c r="E1610" s="292">
        <v>990</v>
      </c>
    </row>
    <row r="1611" spans="1:5" ht="14.4" x14ac:dyDescent="0.55000000000000004">
      <c r="A1611" s="290" t="s">
        <v>4069</v>
      </c>
      <c r="B1611" s="291">
        <v>1372</v>
      </c>
      <c r="D1611" s="290" t="s">
        <v>10483</v>
      </c>
      <c r="E1611" s="292">
        <v>1372</v>
      </c>
    </row>
    <row r="1612" spans="1:5" ht="14.4" x14ac:dyDescent="0.55000000000000004">
      <c r="A1612" s="290" t="s">
        <v>481</v>
      </c>
      <c r="B1612" s="291">
        <v>25082</v>
      </c>
      <c r="D1612" s="290" t="s">
        <v>8105</v>
      </c>
      <c r="E1612" s="292">
        <v>25082</v>
      </c>
    </row>
    <row r="1613" spans="1:5" ht="14.4" x14ac:dyDescent="0.55000000000000004">
      <c r="A1613" s="290" t="s">
        <v>4070</v>
      </c>
      <c r="B1613" s="291">
        <v>221</v>
      </c>
      <c r="D1613" s="290" t="s">
        <v>8106</v>
      </c>
      <c r="E1613" s="292">
        <v>221</v>
      </c>
    </row>
    <row r="1614" spans="1:5" ht="14.4" x14ac:dyDescent="0.55000000000000004">
      <c r="A1614" s="290" t="s">
        <v>1855</v>
      </c>
      <c r="B1614" s="291">
        <v>2505.88</v>
      </c>
      <c r="D1614" s="290" t="s">
        <v>8107</v>
      </c>
      <c r="E1614" s="292">
        <v>2505.88</v>
      </c>
    </row>
    <row r="1615" spans="1:5" ht="14.4" x14ac:dyDescent="0.55000000000000004">
      <c r="A1615" s="290" t="s">
        <v>1856</v>
      </c>
      <c r="B1615" s="291">
        <v>48627.3</v>
      </c>
      <c r="D1615" s="290" t="s">
        <v>8108</v>
      </c>
      <c r="E1615" s="292">
        <v>48627.3</v>
      </c>
    </row>
    <row r="1616" spans="1:5" ht="14.4" x14ac:dyDescent="0.55000000000000004">
      <c r="A1616" s="290" t="s">
        <v>1857</v>
      </c>
      <c r="B1616" s="291">
        <v>117378.03</v>
      </c>
      <c r="D1616" s="290" t="s">
        <v>8109</v>
      </c>
      <c r="E1616" s="292">
        <v>117378.03</v>
      </c>
    </row>
    <row r="1617" spans="1:5" ht="14.4" x14ac:dyDescent="0.55000000000000004">
      <c r="A1617" s="290" t="s">
        <v>1858</v>
      </c>
      <c r="B1617" s="291">
        <v>82909.5</v>
      </c>
      <c r="D1617" s="290" t="s">
        <v>8110</v>
      </c>
      <c r="E1617" s="292">
        <v>82909.5</v>
      </c>
    </row>
    <row r="1618" spans="1:5" ht="14.4" x14ac:dyDescent="0.55000000000000004">
      <c r="A1618" s="290" t="s">
        <v>1859</v>
      </c>
      <c r="B1618" s="291">
        <v>165.99</v>
      </c>
      <c r="D1618" s="290" t="s">
        <v>8111</v>
      </c>
      <c r="E1618" s="292">
        <v>165.99</v>
      </c>
    </row>
    <row r="1619" spans="1:5" ht="14.4" x14ac:dyDescent="0.55000000000000004">
      <c r="A1619" s="290" t="s">
        <v>1860</v>
      </c>
      <c r="B1619" s="291">
        <v>934</v>
      </c>
      <c r="D1619" s="290" t="s">
        <v>8112</v>
      </c>
      <c r="E1619" s="292">
        <v>934</v>
      </c>
    </row>
    <row r="1620" spans="1:5" ht="14.4" x14ac:dyDescent="0.55000000000000004">
      <c r="A1620" s="290" t="s">
        <v>1861</v>
      </c>
      <c r="B1620" s="291">
        <v>357</v>
      </c>
      <c r="D1620" s="290" t="s">
        <v>8113</v>
      </c>
      <c r="E1620" s="292">
        <v>357</v>
      </c>
    </row>
    <row r="1621" spans="1:5" ht="14.4" x14ac:dyDescent="0.55000000000000004">
      <c r="A1621" s="290" t="s">
        <v>1862</v>
      </c>
      <c r="B1621" s="291">
        <v>18190.02</v>
      </c>
      <c r="D1621" s="290" t="s">
        <v>8114</v>
      </c>
      <c r="E1621" s="292">
        <v>18190.02</v>
      </c>
    </row>
    <row r="1622" spans="1:5" ht="14.4" x14ac:dyDescent="0.55000000000000004">
      <c r="A1622" s="290" t="s">
        <v>1863</v>
      </c>
      <c r="B1622" s="291">
        <v>155330</v>
      </c>
      <c r="D1622" s="290" t="s">
        <v>8115</v>
      </c>
      <c r="E1622" s="292">
        <v>155330</v>
      </c>
    </row>
    <row r="1623" spans="1:5" ht="14.4" x14ac:dyDescent="0.55000000000000004">
      <c r="A1623" s="290" t="s">
        <v>1864</v>
      </c>
      <c r="B1623" s="291">
        <v>1628</v>
      </c>
      <c r="D1623" s="290" t="s">
        <v>8116</v>
      </c>
      <c r="E1623" s="292">
        <v>1628</v>
      </c>
    </row>
    <row r="1624" spans="1:5" ht="14.4" x14ac:dyDescent="0.55000000000000004">
      <c r="A1624" s="290" t="s">
        <v>1865</v>
      </c>
      <c r="B1624" s="291">
        <v>117029</v>
      </c>
      <c r="D1624" s="290" t="s">
        <v>8117</v>
      </c>
      <c r="E1624" s="292">
        <v>117029</v>
      </c>
    </row>
    <row r="1625" spans="1:5" ht="14.4" x14ac:dyDescent="0.55000000000000004">
      <c r="A1625" s="290" t="s">
        <v>1866</v>
      </c>
      <c r="B1625" s="291">
        <v>114811</v>
      </c>
      <c r="D1625" s="290" t="s">
        <v>8118</v>
      </c>
      <c r="E1625" s="292">
        <v>114811</v>
      </c>
    </row>
    <row r="1626" spans="1:5" ht="14.4" x14ac:dyDescent="0.55000000000000004">
      <c r="A1626" s="290" t="s">
        <v>1867</v>
      </c>
      <c r="B1626" s="291">
        <v>4502</v>
      </c>
      <c r="D1626" s="290" t="s">
        <v>8119</v>
      </c>
      <c r="E1626" s="292">
        <v>4502</v>
      </c>
    </row>
    <row r="1627" spans="1:5" ht="14.4" x14ac:dyDescent="0.55000000000000004">
      <c r="A1627" s="290" t="s">
        <v>1868</v>
      </c>
      <c r="B1627" s="291">
        <v>1187</v>
      </c>
      <c r="D1627" s="290" t="s">
        <v>8120</v>
      </c>
      <c r="E1627" s="292">
        <v>1187</v>
      </c>
    </row>
    <row r="1628" spans="1:5" ht="14.4" x14ac:dyDescent="0.55000000000000004">
      <c r="A1628" s="290" t="s">
        <v>1869</v>
      </c>
      <c r="B1628" s="291">
        <v>16667</v>
      </c>
      <c r="D1628" s="290" t="s">
        <v>8121</v>
      </c>
      <c r="E1628" s="292">
        <v>16667</v>
      </c>
    </row>
    <row r="1629" spans="1:5" ht="14.4" x14ac:dyDescent="0.55000000000000004">
      <c r="A1629" s="290" t="s">
        <v>1870</v>
      </c>
      <c r="B1629" s="291">
        <v>34341.82</v>
      </c>
      <c r="D1629" s="290" t="s">
        <v>8122</v>
      </c>
      <c r="E1629" s="292">
        <v>34341.82</v>
      </c>
    </row>
    <row r="1630" spans="1:5" ht="14.4" x14ac:dyDescent="0.55000000000000004">
      <c r="A1630" s="290" t="s">
        <v>1871</v>
      </c>
      <c r="B1630" s="291">
        <v>3993</v>
      </c>
      <c r="D1630" s="290" t="s">
        <v>8123</v>
      </c>
      <c r="E1630" s="292">
        <v>3993</v>
      </c>
    </row>
    <row r="1631" spans="1:5" ht="14.4" x14ac:dyDescent="0.55000000000000004">
      <c r="A1631" s="290" t="s">
        <v>1872</v>
      </c>
      <c r="B1631" s="291">
        <v>53393.68</v>
      </c>
      <c r="D1631" s="290" t="s">
        <v>8124</v>
      </c>
      <c r="E1631" s="292">
        <v>53393.68</v>
      </c>
    </row>
    <row r="1632" spans="1:5" ht="14.4" x14ac:dyDescent="0.55000000000000004">
      <c r="A1632" s="290" t="s">
        <v>1873</v>
      </c>
      <c r="B1632" s="291">
        <v>28188</v>
      </c>
      <c r="D1632" s="290" t="s">
        <v>8125</v>
      </c>
      <c r="E1632" s="292">
        <v>28188</v>
      </c>
    </row>
    <row r="1633" spans="1:5" ht="14.4" x14ac:dyDescent="0.55000000000000004">
      <c r="A1633" s="290" t="s">
        <v>1874</v>
      </c>
      <c r="B1633" s="291">
        <v>34234.720000000001</v>
      </c>
      <c r="D1633" s="290" t="s">
        <v>8126</v>
      </c>
      <c r="E1633" s="292">
        <v>34234.720000000001</v>
      </c>
    </row>
    <row r="1634" spans="1:5" ht="14.4" x14ac:dyDescent="0.55000000000000004">
      <c r="A1634" s="290" t="s">
        <v>1875</v>
      </c>
      <c r="B1634" s="291">
        <v>5594</v>
      </c>
      <c r="D1634" s="290" t="s">
        <v>8127</v>
      </c>
      <c r="E1634" s="292">
        <v>5594</v>
      </c>
    </row>
    <row r="1635" spans="1:5" ht="14.4" x14ac:dyDescent="0.55000000000000004">
      <c r="A1635" s="290" t="s">
        <v>1876</v>
      </c>
      <c r="B1635" s="291">
        <v>169935</v>
      </c>
      <c r="D1635" s="290" t="s">
        <v>8128</v>
      </c>
      <c r="E1635" s="292">
        <v>169935</v>
      </c>
    </row>
    <row r="1636" spans="1:5" ht="14.4" x14ac:dyDescent="0.55000000000000004">
      <c r="A1636" s="290" t="s">
        <v>1877</v>
      </c>
      <c r="B1636" s="291">
        <v>133841</v>
      </c>
      <c r="D1636" s="290" t="s">
        <v>8129</v>
      </c>
      <c r="E1636" s="292">
        <v>133841</v>
      </c>
    </row>
    <row r="1637" spans="1:5" ht="14.4" x14ac:dyDescent="0.55000000000000004">
      <c r="A1637" s="290" t="s">
        <v>1878</v>
      </c>
      <c r="B1637" s="291">
        <v>37705</v>
      </c>
      <c r="D1637" s="290" t="s">
        <v>8130</v>
      </c>
      <c r="E1637" s="292">
        <v>37705</v>
      </c>
    </row>
    <row r="1638" spans="1:5" ht="14.4" x14ac:dyDescent="0.55000000000000004">
      <c r="A1638" s="290" t="s">
        <v>4071</v>
      </c>
      <c r="B1638" s="291">
        <v>121.79</v>
      </c>
      <c r="D1638" s="290" t="s">
        <v>10484</v>
      </c>
      <c r="E1638" s="292">
        <v>121.79</v>
      </c>
    </row>
    <row r="1639" spans="1:5" ht="14.4" x14ac:dyDescent="0.55000000000000004">
      <c r="A1639" s="290" t="s">
        <v>1879</v>
      </c>
      <c r="B1639" s="291">
        <v>60672</v>
      </c>
      <c r="D1639" s="290" t="s">
        <v>8131</v>
      </c>
      <c r="E1639" s="292">
        <v>60672</v>
      </c>
    </row>
    <row r="1640" spans="1:5" ht="14.4" x14ac:dyDescent="0.55000000000000004">
      <c r="A1640" s="290" t="s">
        <v>1880</v>
      </c>
      <c r="B1640" s="291">
        <v>214059</v>
      </c>
      <c r="D1640" s="290" t="s">
        <v>8132</v>
      </c>
      <c r="E1640" s="292">
        <v>214059</v>
      </c>
    </row>
    <row r="1641" spans="1:5" ht="14.4" x14ac:dyDescent="0.55000000000000004">
      <c r="A1641" s="290" t="s">
        <v>1881</v>
      </c>
      <c r="B1641" s="291">
        <v>889.49</v>
      </c>
      <c r="D1641" s="290" t="s">
        <v>8133</v>
      </c>
      <c r="E1641" s="292">
        <v>889.49</v>
      </c>
    </row>
    <row r="1642" spans="1:5" ht="14.4" x14ac:dyDescent="0.55000000000000004">
      <c r="A1642" s="290" t="s">
        <v>1882</v>
      </c>
      <c r="B1642" s="291">
        <v>2721</v>
      </c>
      <c r="D1642" s="290" t="s">
        <v>8134</v>
      </c>
      <c r="E1642" s="292">
        <v>2721</v>
      </c>
    </row>
    <row r="1643" spans="1:5" ht="14.4" x14ac:dyDescent="0.55000000000000004">
      <c r="A1643" s="290" t="s">
        <v>1883</v>
      </c>
      <c r="B1643" s="291">
        <v>190691.32</v>
      </c>
      <c r="D1643" s="290" t="s">
        <v>8135</v>
      </c>
      <c r="E1643" s="292">
        <v>190691.32</v>
      </c>
    </row>
    <row r="1644" spans="1:5" ht="14.4" x14ac:dyDescent="0.55000000000000004">
      <c r="A1644" s="290" t="s">
        <v>4072</v>
      </c>
      <c r="B1644" s="291">
        <v>820</v>
      </c>
      <c r="D1644" s="290" t="s">
        <v>10485</v>
      </c>
      <c r="E1644" s="292">
        <v>820</v>
      </c>
    </row>
    <row r="1645" spans="1:5" ht="14.4" x14ac:dyDescent="0.55000000000000004">
      <c r="A1645" s="290" t="s">
        <v>1884</v>
      </c>
      <c r="B1645" s="291">
        <v>50680</v>
      </c>
      <c r="D1645" s="290" t="s">
        <v>8136</v>
      </c>
      <c r="E1645" s="292">
        <v>50680</v>
      </c>
    </row>
    <row r="1646" spans="1:5" ht="14.4" x14ac:dyDescent="0.55000000000000004">
      <c r="A1646" s="290" t="s">
        <v>1885</v>
      </c>
      <c r="B1646" s="291">
        <v>5566</v>
      </c>
      <c r="D1646" s="290" t="s">
        <v>8137</v>
      </c>
      <c r="E1646" s="292">
        <v>5566</v>
      </c>
    </row>
    <row r="1647" spans="1:5" ht="14.4" x14ac:dyDescent="0.55000000000000004">
      <c r="A1647" s="290" t="s">
        <v>1886</v>
      </c>
      <c r="B1647" s="291">
        <v>88385.72</v>
      </c>
      <c r="D1647" s="290" t="s">
        <v>8138</v>
      </c>
      <c r="E1647" s="292">
        <v>88385.72</v>
      </c>
    </row>
    <row r="1648" spans="1:5" ht="14.4" x14ac:dyDescent="0.55000000000000004">
      <c r="A1648" s="290" t="s">
        <v>1887</v>
      </c>
      <c r="B1648" s="291">
        <v>1291</v>
      </c>
      <c r="D1648" s="290" t="s">
        <v>8139</v>
      </c>
      <c r="E1648" s="292">
        <v>1291</v>
      </c>
    </row>
    <row r="1649" spans="1:5" ht="14.4" x14ac:dyDescent="0.55000000000000004">
      <c r="A1649" s="290" t="s">
        <v>1888</v>
      </c>
      <c r="B1649" s="291">
        <v>58884</v>
      </c>
      <c r="D1649" s="290" t="s">
        <v>8140</v>
      </c>
      <c r="E1649" s="292">
        <v>58884</v>
      </c>
    </row>
    <row r="1650" spans="1:5" ht="14.4" x14ac:dyDescent="0.55000000000000004">
      <c r="A1650" s="290" t="s">
        <v>1889</v>
      </c>
      <c r="B1650" s="291">
        <v>60390.06</v>
      </c>
      <c r="D1650" s="290" t="s">
        <v>8141</v>
      </c>
      <c r="E1650" s="292">
        <v>60390.06</v>
      </c>
    </row>
    <row r="1651" spans="1:5" ht="14.4" x14ac:dyDescent="0.55000000000000004">
      <c r="A1651" s="290" t="s">
        <v>1890</v>
      </c>
      <c r="B1651" s="291">
        <v>4219</v>
      </c>
      <c r="D1651" s="290" t="s">
        <v>8142</v>
      </c>
      <c r="E1651" s="292">
        <v>4219</v>
      </c>
    </row>
    <row r="1652" spans="1:5" ht="14.4" x14ac:dyDescent="0.55000000000000004">
      <c r="A1652" s="290" t="s">
        <v>1891</v>
      </c>
      <c r="B1652" s="291">
        <v>31614.62</v>
      </c>
      <c r="D1652" s="290" t="s">
        <v>8143</v>
      </c>
      <c r="E1652" s="292">
        <v>31614.62</v>
      </c>
    </row>
    <row r="1653" spans="1:5" ht="14.4" x14ac:dyDescent="0.55000000000000004">
      <c r="A1653" s="290" t="s">
        <v>1892</v>
      </c>
      <c r="B1653" s="291">
        <v>13494.84</v>
      </c>
      <c r="D1653" s="290" t="s">
        <v>8144</v>
      </c>
      <c r="E1653" s="292">
        <v>13494.84</v>
      </c>
    </row>
    <row r="1654" spans="1:5" ht="14.4" x14ac:dyDescent="0.55000000000000004">
      <c r="A1654" s="290" t="s">
        <v>1893</v>
      </c>
      <c r="B1654" s="291">
        <v>23138</v>
      </c>
      <c r="D1654" s="290" t="s">
        <v>8145</v>
      </c>
      <c r="E1654" s="292">
        <v>23138</v>
      </c>
    </row>
    <row r="1655" spans="1:5" ht="14.4" x14ac:dyDescent="0.55000000000000004">
      <c r="A1655" s="290" t="s">
        <v>1894</v>
      </c>
      <c r="B1655" s="291">
        <v>25392.39</v>
      </c>
      <c r="D1655" s="290" t="s">
        <v>8146</v>
      </c>
      <c r="E1655" s="292">
        <v>25392.39</v>
      </c>
    </row>
    <row r="1656" spans="1:5" ht="14.4" x14ac:dyDescent="0.55000000000000004">
      <c r="A1656" s="290" t="s">
        <v>1895</v>
      </c>
      <c r="B1656" s="291">
        <v>1320</v>
      </c>
      <c r="D1656" s="290" t="s">
        <v>8147</v>
      </c>
      <c r="E1656" s="292">
        <v>1320</v>
      </c>
    </row>
    <row r="1657" spans="1:5" ht="14.4" x14ac:dyDescent="0.55000000000000004">
      <c r="A1657" s="290" t="s">
        <v>1896</v>
      </c>
      <c r="B1657" s="291">
        <v>9311</v>
      </c>
      <c r="D1657" s="290" t="s">
        <v>8148</v>
      </c>
      <c r="E1657" s="292">
        <v>9311</v>
      </c>
    </row>
    <row r="1658" spans="1:5" ht="14.4" x14ac:dyDescent="0.55000000000000004">
      <c r="A1658" s="290" t="s">
        <v>1897</v>
      </c>
      <c r="B1658" s="291">
        <v>210188</v>
      </c>
      <c r="D1658" s="290" t="s">
        <v>8149</v>
      </c>
      <c r="E1658" s="292">
        <v>210188</v>
      </c>
    </row>
    <row r="1659" spans="1:5" ht="14.4" x14ac:dyDescent="0.55000000000000004">
      <c r="A1659" s="290" t="s">
        <v>1898</v>
      </c>
      <c r="B1659" s="291">
        <v>1491.3</v>
      </c>
      <c r="D1659" s="290" t="s">
        <v>8150</v>
      </c>
      <c r="E1659" s="292">
        <v>1491.3</v>
      </c>
    </row>
    <row r="1660" spans="1:5" ht="14.4" x14ac:dyDescent="0.55000000000000004">
      <c r="A1660" s="290" t="s">
        <v>4073</v>
      </c>
      <c r="B1660" s="291">
        <v>8688.7900000000009</v>
      </c>
      <c r="D1660" s="290" t="s">
        <v>8151</v>
      </c>
      <c r="E1660" s="292">
        <v>8688.7900000000009</v>
      </c>
    </row>
    <row r="1661" spans="1:5" ht="14.4" x14ac:dyDescent="0.55000000000000004">
      <c r="A1661" s="290" t="s">
        <v>482</v>
      </c>
      <c r="B1661" s="291">
        <v>115322.75</v>
      </c>
      <c r="D1661" s="290" t="s">
        <v>8152</v>
      </c>
      <c r="E1661" s="292">
        <v>115322.75</v>
      </c>
    </row>
    <row r="1662" spans="1:5" ht="14.4" x14ac:dyDescent="0.55000000000000004">
      <c r="A1662" s="290" t="s">
        <v>1899</v>
      </c>
      <c r="B1662" s="291">
        <v>12116</v>
      </c>
      <c r="D1662" s="290" t="s">
        <v>8153</v>
      </c>
      <c r="E1662" s="292">
        <v>12116</v>
      </c>
    </row>
    <row r="1663" spans="1:5" ht="14.4" x14ac:dyDescent="0.55000000000000004">
      <c r="A1663" s="290" t="s">
        <v>1900</v>
      </c>
      <c r="B1663" s="291">
        <v>14380</v>
      </c>
      <c r="D1663" s="290" t="s">
        <v>8154</v>
      </c>
      <c r="E1663" s="292">
        <v>14380</v>
      </c>
    </row>
    <row r="1664" spans="1:5" ht="14.4" x14ac:dyDescent="0.55000000000000004">
      <c r="A1664" s="290" t="s">
        <v>1901</v>
      </c>
      <c r="B1664" s="291">
        <v>856949.83</v>
      </c>
      <c r="D1664" s="290" t="s">
        <v>8155</v>
      </c>
      <c r="E1664" s="292">
        <v>856949.83</v>
      </c>
    </row>
    <row r="1665" spans="1:5" ht="14.4" x14ac:dyDescent="0.55000000000000004">
      <c r="A1665" s="290" t="s">
        <v>1902</v>
      </c>
      <c r="B1665" s="291">
        <v>643</v>
      </c>
      <c r="D1665" s="290" t="s">
        <v>8156</v>
      </c>
      <c r="E1665" s="292">
        <v>643</v>
      </c>
    </row>
    <row r="1666" spans="1:5" ht="14.4" x14ac:dyDescent="0.55000000000000004">
      <c r="A1666" s="290" t="s">
        <v>1903</v>
      </c>
      <c r="B1666" s="291">
        <v>7652</v>
      </c>
      <c r="D1666" s="290" t="s">
        <v>8157</v>
      </c>
      <c r="E1666" s="292">
        <v>7652</v>
      </c>
    </row>
    <row r="1667" spans="1:5" ht="14.4" x14ac:dyDescent="0.55000000000000004">
      <c r="A1667" s="290" t="s">
        <v>1904</v>
      </c>
      <c r="B1667" s="291">
        <v>2964</v>
      </c>
      <c r="D1667" s="290" t="s">
        <v>8158</v>
      </c>
      <c r="E1667" s="292">
        <v>2964</v>
      </c>
    </row>
    <row r="1668" spans="1:5" ht="14.4" x14ac:dyDescent="0.55000000000000004">
      <c r="A1668" s="290" t="s">
        <v>1905</v>
      </c>
      <c r="B1668" s="291">
        <v>5021</v>
      </c>
      <c r="D1668" s="290" t="s">
        <v>8159</v>
      </c>
      <c r="E1668" s="292">
        <v>5021</v>
      </c>
    </row>
    <row r="1669" spans="1:5" ht="14.4" x14ac:dyDescent="0.55000000000000004">
      <c r="A1669" s="290" t="s">
        <v>1906</v>
      </c>
      <c r="B1669" s="291">
        <v>398</v>
      </c>
      <c r="D1669" s="290" t="s">
        <v>8160</v>
      </c>
      <c r="E1669" s="292">
        <v>398</v>
      </c>
    </row>
    <row r="1670" spans="1:5" ht="14.4" x14ac:dyDescent="0.55000000000000004">
      <c r="A1670" s="290" t="s">
        <v>1907</v>
      </c>
      <c r="B1670" s="291">
        <v>4463</v>
      </c>
      <c r="D1670" s="290" t="s">
        <v>8161</v>
      </c>
      <c r="E1670" s="292">
        <v>4463</v>
      </c>
    </row>
    <row r="1671" spans="1:5" ht="14.4" x14ac:dyDescent="0.55000000000000004">
      <c r="A1671" s="290" t="s">
        <v>1908</v>
      </c>
      <c r="B1671" s="291">
        <v>154</v>
      </c>
      <c r="D1671" s="290" t="s">
        <v>8162</v>
      </c>
      <c r="E1671" s="292">
        <v>154</v>
      </c>
    </row>
    <row r="1672" spans="1:5" ht="14.4" x14ac:dyDescent="0.55000000000000004">
      <c r="A1672" s="290" t="s">
        <v>1909</v>
      </c>
      <c r="B1672" s="291">
        <v>5343</v>
      </c>
      <c r="D1672" s="290" t="s">
        <v>10486</v>
      </c>
      <c r="E1672" s="292">
        <v>5343</v>
      </c>
    </row>
    <row r="1673" spans="1:5" ht="14.4" x14ac:dyDescent="0.55000000000000004">
      <c r="A1673" s="290" t="s">
        <v>1910</v>
      </c>
      <c r="B1673" s="291">
        <v>3526</v>
      </c>
      <c r="D1673" s="290" t="s">
        <v>8163</v>
      </c>
      <c r="E1673" s="292">
        <v>3526</v>
      </c>
    </row>
    <row r="1674" spans="1:5" ht="14.4" x14ac:dyDescent="0.55000000000000004">
      <c r="A1674" s="290" t="s">
        <v>1911</v>
      </c>
      <c r="B1674" s="291">
        <v>20766</v>
      </c>
      <c r="D1674" s="290" t="s">
        <v>8164</v>
      </c>
      <c r="E1674" s="292">
        <v>20766</v>
      </c>
    </row>
    <row r="1675" spans="1:5" ht="14.4" x14ac:dyDescent="0.55000000000000004">
      <c r="A1675" s="290" t="s">
        <v>1912</v>
      </c>
      <c r="B1675" s="291">
        <v>9795</v>
      </c>
      <c r="D1675" s="290" t="s">
        <v>8165</v>
      </c>
      <c r="E1675" s="292">
        <v>9795</v>
      </c>
    </row>
    <row r="1676" spans="1:5" ht="14.4" x14ac:dyDescent="0.55000000000000004">
      <c r="A1676" s="290" t="s">
        <v>1913</v>
      </c>
      <c r="B1676" s="291">
        <v>1520.79</v>
      </c>
      <c r="D1676" s="290" t="s">
        <v>8166</v>
      </c>
      <c r="E1676" s="292">
        <v>1520.79</v>
      </c>
    </row>
    <row r="1677" spans="1:5" ht="14.4" x14ac:dyDescent="0.55000000000000004">
      <c r="A1677" s="290" t="s">
        <v>4074</v>
      </c>
      <c r="B1677" s="291">
        <v>2262</v>
      </c>
      <c r="D1677" s="290" t="s">
        <v>10487</v>
      </c>
      <c r="E1677" s="292">
        <v>2262</v>
      </c>
    </row>
    <row r="1678" spans="1:5" ht="14.4" x14ac:dyDescent="0.55000000000000004">
      <c r="A1678" s="290" t="s">
        <v>1914</v>
      </c>
      <c r="B1678" s="291">
        <v>4739.7</v>
      </c>
      <c r="D1678" s="290" t="s">
        <v>8167</v>
      </c>
      <c r="E1678" s="292">
        <v>4739.7</v>
      </c>
    </row>
    <row r="1679" spans="1:5" ht="14.4" x14ac:dyDescent="0.55000000000000004">
      <c r="A1679" s="290" t="s">
        <v>1915</v>
      </c>
      <c r="B1679" s="291">
        <v>2759</v>
      </c>
      <c r="D1679" s="290" t="s">
        <v>8168</v>
      </c>
      <c r="E1679" s="292">
        <v>2759</v>
      </c>
    </row>
    <row r="1680" spans="1:5" ht="14.4" x14ac:dyDescent="0.55000000000000004">
      <c r="A1680" s="290" t="s">
        <v>1916</v>
      </c>
      <c r="B1680" s="291">
        <v>11802.07</v>
      </c>
      <c r="D1680" s="290" t="s">
        <v>8169</v>
      </c>
      <c r="E1680" s="292">
        <v>11802.07</v>
      </c>
    </row>
    <row r="1681" spans="1:5" ht="14.4" x14ac:dyDescent="0.55000000000000004">
      <c r="A1681" s="290" t="s">
        <v>1917</v>
      </c>
      <c r="B1681" s="291">
        <v>141893</v>
      </c>
      <c r="D1681" s="290" t="s">
        <v>8170</v>
      </c>
      <c r="E1681" s="292">
        <v>141893</v>
      </c>
    </row>
    <row r="1682" spans="1:5" ht="14.4" x14ac:dyDescent="0.55000000000000004">
      <c r="A1682" s="290" t="s">
        <v>1918</v>
      </c>
      <c r="B1682" s="291">
        <v>34487.9</v>
      </c>
      <c r="D1682" s="290" t="s">
        <v>8171</v>
      </c>
      <c r="E1682" s="292">
        <v>34487.9</v>
      </c>
    </row>
    <row r="1683" spans="1:5" ht="14.4" x14ac:dyDescent="0.55000000000000004">
      <c r="A1683" s="290" t="s">
        <v>483</v>
      </c>
      <c r="B1683" s="291">
        <v>2062</v>
      </c>
      <c r="D1683" s="290" t="s">
        <v>8172</v>
      </c>
      <c r="E1683" s="292">
        <v>2062</v>
      </c>
    </row>
    <row r="1684" spans="1:5" ht="14.4" x14ac:dyDescent="0.55000000000000004">
      <c r="A1684" s="290" t="s">
        <v>1919</v>
      </c>
      <c r="B1684" s="291">
        <v>197762.27</v>
      </c>
      <c r="D1684" s="290" t="s">
        <v>8173</v>
      </c>
      <c r="E1684" s="292">
        <v>197762.27</v>
      </c>
    </row>
    <row r="1685" spans="1:5" ht="14.4" x14ac:dyDescent="0.55000000000000004">
      <c r="A1685" s="290" t="s">
        <v>1920</v>
      </c>
      <c r="B1685" s="291">
        <v>12239</v>
      </c>
      <c r="D1685" s="290" t="s">
        <v>8174</v>
      </c>
      <c r="E1685" s="292">
        <v>12239</v>
      </c>
    </row>
    <row r="1686" spans="1:5" ht="14.4" x14ac:dyDescent="0.55000000000000004">
      <c r="A1686" s="290" t="s">
        <v>1921</v>
      </c>
      <c r="B1686" s="291">
        <v>1824</v>
      </c>
      <c r="D1686" s="290" t="s">
        <v>8175</v>
      </c>
      <c r="E1686" s="292">
        <v>1824</v>
      </c>
    </row>
    <row r="1687" spans="1:5" ht="14.4" x14ac:dyDescent="0.55000000000000004">
      <c r="A1687" s="290" t="s">
        <v>484</v>
      </c>
      <c r="B1687" s="291">
        <v>27779.21</v>
      </c>
      <c r="D1687" s="290" t="s">
        <v>8176</v>
      </c>
      <c r="E1687" s="292">
        <v>27779.21</v>
      </c>
    </row>
    <row r="1688" spans="1:5" ht="14.4" x14ac:dyDescent="0.55000000000000004">
      <c r="A1688" s="290" t="s">
        <v>1922</v>
      </c>
      <c r="B1688" s="291">
        <v>20424</v>
      </c>
      <c r="D1688" s="290" t="s">
        <v>8177</v>
      </c>
      <c r="E1688" s="292">
        <v>20424</v>
      </c>
    </row>
    <row r="1689" spans="1:5" ht="14.4" x14ac:dyDescent="0.55000000000000004">
      <c r="A1689" s="290" t="s">
        <v>1923</v>
      </c>
      <c r="B1689" s="291">
        <v>7538</v>
      </c>
      <c r="D1689" s="290" t="s">
        <v>8178</v>
      </c>
      <c r="E1689" s="292">
        <v>7538</v>
      </c>
    </row>
    <row r="1690" spans="1:5" ht="14.4" x14ac:dyDescent="0.55000000000000004">
      <c r="A1690" s="290" t="s">
        <v>1924</v>
      </c>
      <c r="B1690" s="291">
        <v>1960</v>
      </c>
      <c r="D1690" s="290" t="s">
        <v>8179</v>
      </c>
      <c r="E1690" s="292">
        <v>1960</v>
      </c>
    </row>
    <row r="1691" spans="1:5" ht="14.4" x14ac:dyDescent="0.55000000000000004">
      <c r="A1691" s="290" t="s">
        <v>1925</v>
      </c>
      <c r="B1691" s="291">
        <v>5400</v>
      </c>
      <c r="D1691" s="290" t="s">
        <v>8180</v>
      </c>
      <c r="E1691" s="292">
        <v>5400</v>
      </c>
    </row>
    <row r="1692" spans="1:5" ht="14.4" x14ac:dyDescent="0.55000000000000004">
      <c r="A1692" s="290" t="s">
        <v>1926</v>
      </c>
      <c r="B1692" s="291">
        <v>18062.400000000001</v>
      </c>
      <c r="D1692" s="290" t="s">
        <v>8181</v>
      </c>
      <c r="E1692" s="292">
        <v>18062.400000000001</v>
      </c>
    </row>
    <row r="1693" spans="1:5" ht="14.4" x14ac:dyDescent="0.55000000000000004">
      <c r="A1693" s="290" t="s">
        <v>4075</v>
      </c>
      <c r="B1693" s="291">
        <v>610.87</v>
      </c>
      <c r="D1693" s="290" t="s">
        <v>10488</v>
      </c>
      <c r="E1693" s="292">
        <v>610.87</v>
      </c>
    </row>
    <row r="1694" spans="1:5" ht="14.4" x14ac:dyDescent="0.55000000000000004">
      <c r="A1694" s="290" t="s">
        <v>1927</v>
      </c>
      <c r="B1694" s="291">
        <v>18700</v>
      </c>
      <c r="D1694" s="290" t="s">
        <v>8182</v>
      </c>
      <c r="E1694" s="292">
        <v>18700</v>
      </c>
    </row>
    <row r="1695" spans="1:5" ht="14.4" x14ac:dyDescent="0.55000000000000004">
      <c r="A1695" s="290" t="s">
        <v>1928</v>
      </c>
      <c r="B1695" s="291">
        <v>299</v>
      </c>
      <c r="D1695" s="290" t="s">
        <v>8183</v>
      </c>
      <c r="E1695" s="292">
        <v>299</v>
      </c>
    </row>
    <row r="1696" spans="1:5" ht="14.4" x14ac:dyDescent="0.55000000000000004">
      <c r="A1696" s="290" t="s">
        <v>1929</v>
      </c>
      <c r="B1696" s="291">
        <v>19598.759999999998</v>
      </c>
      <c r="D1696" s="290" t="s">
        <v>8184</v>
      </c>
      <c r="E1696" s="292">
        <v>19598.759999999998</v>
      </c>
    </row>
    <row r="1697" spans="1:5" ht="14.4" x14ac:dyDescent="0.55000000000000004">
      <c r="A1697" s="290" t="s">
        <v>1930</v>
      </c>
      <c r="B1697" s="291">
        <v>11968</v>
      </c>
      <c r="D1697" s="290" t="s">
        <v>8185</v>
      </c>
      <c r="E1697" s="292">
        <v>11968</v>
      </c>
    </row>
    <row r="1698" spans="1:5" ht="14.4" x14ac:dyDescent="0.55000000000000004">
      <c r="A1698" s="290" t="s">
        <v>1931</v>
      </c>
      <c r="B1698" s="291">
        <v>223833.44</v>
      </c>
      <c r="D1698" s="290" t="s">
        <v>8186</v>
      </c>
      <c r="E1698" s="292">
        <v>223833.44</v>
      </c>
    </row>
    <row r="1699" spans="1:5" ht="14.4" x14ac:dyDescent="0.55000000000000004">
      <c r="A1699" s="290" t="s">
        <v>1932</v>
      </c>
      <c r="B1699" s="291">
        <v>10920</v>
      </c>
      <c r="D1699" s="290" t="s">
        <v>8187</v>
      </c>
      <c r="E1699" s="292">
        <v>10920</v>
      </c>
    </row>
    <row r="1700" spans="1:5" ht="14.4" x14ac:dyDescent="0.55000000000000004">
      <c r="A1700" s="290" t="s">
        <v>1933</v>
      </c>
      <c r="B1700" s="291">
        <v>6750</v>
      </c>
      <c r="D1700" s="290" t="s">
        <v>8188</v>
      </c>
      <c r="E1700" s="292">
        <v>6750</v>
      </c>
    </row>
    <row r="1701" spans="1:5" ht="14.4" x14ac:dyDescent="0.55000000000000004">
      <c r="A1701" s="290" t="s">
        <v>1934</v>
      </c>
      <c r="B1701" s="291">
        <v>1980</v>
      </c>
      <c r="D1701" s="290" t="s">
        <v>8189</v>
      </c>
      <c r="E1701" s="292">
        <v>1980</v>
      </c>
    </row>
    <row r="1702" spans="1:5" ht="14.4" x14ac:dyDescent="0.55000000000000004">
      <c r="A1702" s="290" t="s">
        <v>1935</v>
      </c>
      <c r="B1702" s="291">
        <v>1496</v>
      </c>
      <c r="D1702" s="290" t="s">
        <v>8190</v>
      </c>
      <c r="E1702" s="292">
        <v>1496</v>
      </c>
    </row>
    <row r="1703" spans="1:5" ht="14.4" x14ac:dyDescent="0.55000000000000004">
      <c r="A1703" s="290" t="s">
        <v>1936</v>
      </c>
      <c r="B1703" s="291">
        <v>3040</v>
      </c>
      <c r="D1703" s="290" t="s">
        <v>8191</v>
      </c>
      <c r="E1703" s="292">
        <v>3040</v>
      </c>
    </row>
    <row r="1704" spans="1:5" ht="14.4" x14ac:dyDescent="0.55000000000000004">
      <c r="A1704" s="290" t="s">
        <v>1937</v>
      </c>
      <c r="B1704" s="291">
        <v>15558</v>
      </c>
      <c r="D1704" s="290" t="s">
        <v>8192</v>
      </c>
      <c r="E1704" s="292">
        <v>15558</v>
      </c>
    </row>
    <row r="1705" spans="1:5" ht="14.4" x14ac:dyDescent="0.55000000000000004">
      <c r="A1705" s="290" t="s">
        <v>1938</v>
      </c>
      <c r="B1705" s="291">
        <v>15390</v>
      </c>
      <c r="D1705" s="290" t="s">
        <v>8193</v>
      </c>
      <c r="E1705" s="292">
        <v>15390</v>
      </c>
    </row>
    <row r="1706" spans="1:5" ht="14.4" x14ac:dyDescent="0.55000000000000004">
      <c r="A1706" s="290" t="s">
        <v>1939</v>
      </c>
      <c r="B1706" s="291">
        <v>115192</v>
      </c>
      <c r="D1706" s="290" t="s">
        <v>8194</v>
      </c>
      <c r="E1706" s="292">
        <v>115192</v>
      </c>
    </row>
    <row r="1707" spans="1:5" ht="14.4" x14ac:dyDescent="0.55000000000000004">
      <c r="A1707" s="290" t="s">
        <v>1940</v>
      </c>
      <c r="B1707" s="291">
        <v>3975</v>
      </c>
      <c r="D1707" s="290" t="s">
        <v>8195</v>
      </c>
      <c r="E1707" s="292">
        <v>3975</v>
      </c>
    </row>
    <row r="1708" spans="1:5" ht="14.4" x14ac:dyDescent="0.55000000000000004">
      <c r="A1708" s="290" t="s">
        <v>1941</v>
      </c>
      <c r="B1708" s="291">
        <v>5417</v>
      </c>
      <c r="D1708" s="290" t="s">
        <v>8196</v>
      </c>
      <c r="E1708" s="292">
        <v>5417</v>
      </c>
    </row>
    <row r="1709" spans="1:5" ht="14.4" x14ac:dyDescent="0.55000000000000004">
      <c r="A1709" s="290" t="s">
        <v>1942</v>
      </c>
      <c r="B1709" s="291">
        <v>12337</v>
      </c>
      <c r="D1709" s="290" t="s">
        <v>8197</v>
      </c>
      <c r="E1709" s="292">
        <v>12337</v>
      </c>
    </row>
    <row r="1710" spans="1:5" ht="14.4" x14ac:dyDescent="0.55000000000000004">
      <c r="A1710" s="290" t="s">
        <v>1943</v>
      </c>
      <c r="B1710" s="291">
        <v>211680</v>
      </c>
      <c r="D1710" s="290" t="s">
        <v>8198</v>
      </c>
      <c r="E1710" s="292">
        <v>211680</v>
      </c>
    </row>
    <row r="1711" spans="1:5" ht="14.4" x14ac:dyDescent="0.55000000000000004">
      <c r="A1711" s="290" t="s">
        <v>1944</v>
      </c>
      <c r="B1711" s="291">
        <v>10000</v>
      </c>
      <c r="D1711" s="290" t="s">
        <v>8199</v>
      </c>
      <c r="E1711" s="292">
        <v>10000</v>
      </c>
    </row>
    <row r="1712" spans="1:5" ht="14.4" x14ac:dyDescent="0.55000000000000004">
      <c r="A1712" s="290" t="s">
        <v>1945</v>
      </c>
      <c r="B1712" s="291">
        <v>60027</v>
      </c>
      <c r="D1712" s="290" t="s">
        <v>8200</v>
      </c>
      <c r="E1712" s="292">
        <v>60027</v>
      </c>
    </row>
    <row r="1713" spans="1:5" ht="14.4" x14ac:dyDescent="0.55000000000000004">
      <c r="A1713" s="290" t="s">
        <v>1946</v>
      </c>
      <c r="B1713" s="291">
        <v>784</v>
      </c>
      <c r="D1713" s="290" t="s">
        <v>8201</v>
      </c>
      <c r="E1713" s="292">
        <v>784</v>
      </c>
    </row>
    <row r="1714" spans="1:5" ht="14.4" x14ac:dyDescent="0.55000000000000004">
      <c r="A1714" s="290" t="s">
        <v>1947</v>
      </c>
      <c r="B1714" s="291">
        <v>7237.8</v>
      </c>
      <c r="D1714" s="290" t="s">
        <v>8202</v>
      </c>
      <c r="E1714" s="292">
        <v>7237.8</v>
      </c>
    </row>
    <row r="1715" spans="1:5" ht="14.4" x14ac:dyDescent="0.55000000000000004">
      <c r="A1715" s="290" t="s">
        <v>1948</v>
      </c>
      <c r="B1715" s="291">
        <v>156800</v>
      </c>
      <c r="D1715" s="290" t="s">
        <v>8203</v>
      </c>
      <c r="E1715" s="292">
        <v>156800</v>
      </c>
    </row>
    <row r="1716" spans="1:5" ht="14.4" x14ac:dyDescent="0.55000000000000004">
      <c r="A1716" s="290" t="s">
        <v>1949</v>
      </c>
      <c r="B1716" s="291">
        <v>6296.63</v>
      </c>
      <c r="D1716" s="290" t="s">
        <v>8204</v>
      </c>
      <c r="E1716" s="292">
        <v>6296.63</v>
      </c>
    </row>
    <row r="1717" spans="1:5" ht="14.4" x14ac:dyDescent="0.55000000000000004">
      <c r="A1717" s="290" t="s">
        <v>1950</v>
      </c>
      <c r="B1717" s="291">
        <v>5872</v>
      </c>
      <c r="D1717" s="290" t="s">
        <v>8205</v>
      </c>
      <c r="E1717" s="292">
        <v>5872</v>
      </c>
    </row>
    <row r="1718" spans="1:5" ht="14.4" x14ac:dyDescent="0.55000000000000004">
      <c r="A1718" s="290" t="s">
        <v>1951</v>
      </c>
      <c r="B1718" s="291">
        <v>1800</v>
      </c>
      <c r="D1718" s="290" t="s">
        <v>8206</v>
      </c>
      <c r="E1718" s="292">
        <v>1800</v>
      </c>
    </row>
    <row r="1719" spans="1:5" ht="14.4" x14ac:dyDescent="0.55000000000000004">
      <c r="A1719" s="290" t="s">
        <v>1952</v>
      </c>
      <c r="B1719" s="291">
        <v>5817</v>
      </c>
      <c r="D1719" s="290" t="s">
        <v>8207</v>
      </c>
      <c r="E1719" s="292">
        <v>5817</v>
      </c>
    </row>
    <row r="1720" spans="1:5" ht="14.4" x14ac:dyDescent="0.55000000000000004">
      <c r="A1720" s="290" t="s">
        <v>1953</v>
      </c>
      <c r="B1720" s="291">
        <v>5679</v>
      </c>
      <c r="D1720" s="290" t="s">
        <v>8208</v>
      </c>
      <c r="E1720" s="292">
        <v>5679</v>
      </c>
    </row>
    <row r="1721" spans="1:5" ht="14.4" x14ac:dyDescent="0.55000000000000004">
      <c r="A1721" s="290" t="s">
        <v>1954</v>
      </c>
      <c r="B1721" s="291">
        <v>292</v>
      </c>
      <c r="D1721" s="290" t="s">
        <v>8209</v>
      </c>
      <c r="E1721" s="292">
        <v>292</v>
      </c>
    </row>
    <row r="1722" spans="1:5" ht="14.4" x14ac:dyDescent="0.55000000000000004">
      <c r="A1722" s="290" t="s">
        <v>1955</v>
      </c>
      <c r="B1722" s="291">
        <v>15960</v>
      </c>
      <c r="D1722" s="290" t="s">
        <v>8210</v>
      </c>
      <c r="E1722" s="292">
        <v>15960</v>
      </c>
    </row>
    <row r="1723" spans="1:5" ht="14.4" x14ac:dyDescent="0.55000000000000004">
      <c r="A1723" s="290" t="s">
        <v>1956</v>
      </c>
      <c r="B1723" s="291">
        <v>6068</v>
      </c>
      <c r="D1723" s="290" t="s">
        <v>8211</v>
      </c>
      <c r="E1723" s="292">
        <v>6068</v>
      </c>
    </row>
    <row r="1724" spans="1:5" ht="14.4" x14ac:dyDescent="0.55000000000000004">
      <c r="A1724" s="290" t="s">
        <v>1957</v>
      </c>
      <c r="B1724" s="291">
        <v>2955</v>
      </c>
      <c r="D1724" s="290" t="s">
        <v>8212</v>
      </c>
      <c r="E1724" s="292">
        <v>2955</v>
      </c>
    </row>
    <row r="1725" spans="1:5" ht="14.4" x14ac:dyDescent="0.55000000000000004">
      <c r="A1725" s="290" t="s">
        <v>1958</v>
      </c>
      <c r="B1725" s="291">
        <v>5700</v>
      </c>
      <c r="D1725" s="290" t="s">
        <v>8213</v>
      </c>
      <c r="E1725" s="292">
        <v>5700</v>
      </c>
    </row>
    <row r="1726" spans="1:5" ht="14.4" x14ac:dyDescent="0.55000000000000004">
      <c r="A1726" s="290" t="s">
        <v>1959</v>
      </c>
      <c r="B1726" s="291">
        <v>12046</v>
      </c>
      <c r="D1726" s="290" t="s">
        <v>8214</v>
      </c>
      <c r="E1726" s="292">
        <v>12046</v>
      </c>
    </row>
    <row r="1727" spans="1:5" ht="14.4" x14ac:dyDescent="0.55000000000000004">
      <c r="A1727" s="290" t="s">
        <v>1960</v>
      </c>
      <c r="B1727" s="291">
        <v>7750</v>
      </c>
      <c r="D1727" s="290" t="s">
        <v>8215</v>
      </c>
      <c r="E1727" s="292">
        <v>7750</v>
      </c>
    </row>
    <row r="1728" spans="1:5" ht="14.4" x14ac:dyDescent="0.55000000000000004">
      <c r="A1728" s="290" t="s">
        <v>1961</v>
      </c>
      <c r="B1728" s="291">
        <v>7837</v>
      </c>
      <c r="D1728" s="290" t="s">
        <v>8216</v>
      </c>
      <c r="E1728" s="292">
        <v>7837</v>
      </c>
    </row>
    <row r="1729" spans="1:5" ht="14.4" x14ac:dyDescent="0.55000000000000004">
      <c r="A1729" s="290" t="s">
        <v>1962</v>
      </c>
      <c r="B1729" s="291">
        <v>2207</v>
      </c>
      <c r="D1729" s="290" t="s">
        <v>8217</v>
      </c>
      <c r="E1729" s="292">
        <v>2207</v>
      </c>
    </row>
    <row r="1730" spans="1:5" ht="14.4" x14ac:dyDescent="0.55000000000000004">
      <c r="A1730" s="290" t="s">
        <v>1963</v>
      </c>
      <c r="B1730" s="291">
        <v>5876</v>
      </c>
      <c r="D1730" s="290" t="s">
        <v>8218</v>
      </c>
      <c r="E1730" s="292">
        <v>5876</v>
      </c>
    </row>
    <row r="1731" spans="1:5" ht="14.4" x14ac:dyDescent="0.55000000000000004">
      <c r="A1731" s="290" t="s">
        <v>1964</v>
      </c>
      <c r="B1731" s="291">
        <v>5984</v>
      </c>
      <c r="D1731" s="290" t="s">
        <v>8219</v>
      </c>
      <c r="E1731" s="292">
        <v>5984</v>
      </c>
    </row>
    <row r="1732" spans="1:5" ht="14.4" x14ac:dyDescent="0.55000000000000004">
      <c r="A1732" s="290" t="s">
        <v>1965</v>
      </c>
      <c r="B1732" s="291">
        <v>28050</v>
      </c>
      <c r="D1732" s="290" t="s">
        <v>8220</v>
      </c>
      <c r="E1732" s="292">
        <v>28050</v>
      </c>
    </row>
    <row r="1733" spans="1:5" ht="14.4" x14ac:dyDescent="0.55000000000000004">
      <c r="A1733" s="290" t="s">
        <v>1966</v>
      </c>
      <c r="B1733" s="291">
        <v>6166</v>
      </c>
      <c r="D1733" s="290" t="s">
        <v>8221</v>
      </c>
      <c r="E1733" s="292">
        <v>6166</v>
      </c>
    </row>
    <row r="1734" spans="1:5" ht="14.4" x14ac:dyDescent="0.55000000000000004">
      <c r="A1734" s="290" t="s">
        <v>1967</v>
      </c>
      <c r="B1734" s="291">
        <v>5229</v>
      </c>
      <c r="D1734" s="290" t="s">
        <v>8222</v>
      </c>
      <c r="E1734" s="292">
        <v>5229</v>
      </c>
    </row>
    <row r="1735" spans="1:5" ht="14.4" x14ac:dyDescent="0.55000000000000004">
      <c r="A1735" s="290" t="s">
        <v>1968</v>
      </c>
      <c r="B1735" s="291">
        <v>10789</v>
      </c>
      <c r="D1735" s="290" t="s">
        <v>8223</v>
      </c>
      <c r="E1735" s="292">
        <v>10789</v>
      </c>
    </row>
    <row r="1736" spans="1:5" ht="14.4" x14ac:dyDescent="0.55000000000000004">
      <c r="A1736" s="290" t="s">
        <v>1969</v>
      </c>
      <c r="B1736" s="291">
        <v>449</v>
      </c>
      <c r="D1736" s="290" t="s">
        <v>8224</v>
      </c>
      <c r="E1736" s="292">
        <v>449</v>
      </c>
    </row>
    <row r="1737" spans="1:5" ht="14.4" x14ac:dyDescent="0.55000000000000004">
      <c r="A1737" s="290" t="s">
        <v>1970</v>
      </c>
      <c r="B1737" s="291">
        <v>15056</v>
      </c>
      <c r="D1737" s="290" t="s">
        <v>8225</v>
      </c>
      <c r="E1737" s="292">
        <v>15056</v>
      </c>
    </row>
    <row r="1738" spans="1:5" ht="14.4" x14ac:dyDescent="0.55000000000000004">
      <c r="A1738" s="290" t="s">
        <v>1971</v>
      </c>
      <c r="B1738" s="291">
        <v>6358</v>
      </c>
      <c r="D1738" s="290" t="s">
        <v>8226</v>
      </c>
      <c r="E1738" s="292">
        <v>6358</v>
      </c>
    </row>
    <row r="1739" spans="1:5" ht="14.4" x14ac:dyDescent="0.55000000000000004">
      <c r="A1739" s="290" t="s">
        <v>1972</v>
      </c>
      <c r="B1739" s="291">
        <v>4778</v>
      </c>
      <c r="D1739" s="290" t="s">
        <v>8227</v>
      </c>
      <c r="E1739" s="292">
        <v>4778</v>
      </c>
    </row>
    <row r="1740" spans="1:5" ht="14.4" x14ac:dyDescent="0.55000000000000004">
      <c r="A1740" s="290" t="s">
        <v>1973</v>
      </c>
      <c r="B1740" s="291">
        <v>610</v>
      </c>
      <c r="D1740" s="290" t="s">
        <v>8228</v>
      </c>
      <c r="E1740" s="292">
        <v>610</v>
      </c>
    </row>
    <row r="1741" spans="1:5" ht="14.4" x14ac:dyDescent="0.55000000000000004">
      <c r="A1741" s="290" t="s">
        <v>1974</v>
      </c>
      <c r="B1741" s="291">
        <v>6730</v>
      </c>
      <c r="D1741" s="290" t="s">
        <v>8229</v>
      </c>
      <c r="E1741" s="292">
        <v>6730</v>
      </c>
    </row>
    <row r="1742" spans="1:5" ht="14.4" x14ac:dyDescent="0.55000000000000004">
      <c r="A1742" s="290" t="s">
        <v>1975</v>
      </c>
      <c r="B1742" s="291">
        <v>18700</v>
      </c>
      <c r="D1742" s="290" t="s">
        <v>8230</v>
      </c>
      <c r="E1742" s="292">
        <v>18700</v>
      </c>
    </row>
    <row r="1743" spans="1:5" ht="14.4" x14ac:dyDescent="0.55000000000000004">
      <c r="A1743" s="290" t="s">
        <v>1976</v>
      </c>
      <c r="B1743" s="291">
        <v>8015.6</v>
      </c>
      <c r="D1743" s="290" t="s">
        <v>8231</v>
      </c>
      <c r="E1743" s="292">
        <v>8015.6</v>
      </c>
    </row>
    <row r="1744" spans="1:5" ht="14.4" x14ac:dyDescent="0.55000000000000004">
      <c r="A1744" s="290" t="s">
        <v>1977</v>
      </c>
      <c r="B1744" s="291">
        <v>30664</v>
      </c>
      <c r="D1744" s="290" t="s">
        <v>8232</v>
      </c>
      <c r="E1744" s="292">
        <v>30664</v>
      </c>
    </row>
    <row r="1745" spans="1:5" ht="14.4" x14ac:dyDescent="0.55000000000000004">
      <c r="A1745" s="290" t="s">
        <v>1978</v>
      </c>
      <c r="B1745" s="291">
        <v>1683</v>
      </c>
      <c r="D1745" s="290" t="s">
        <v>8233</v>
      </c>
      <c r="E1745" s="292">
        <v>1683</v>
      </c>
    </row>
    <row r="1746" spans="1:5" ht="14.4" x14ac:dyDescent="0.55000000000000004">
      <c r="A1746" s="290" t="s">
        <v>1979</v>
      </c>
      <c r="B1746" s="291">
        <v>5040.96</v>
      </c>
      <c r="D1746" s="290" t="s">
        <v>8234</v>
      </c>
      <c r="E1746" s="292">
        <v>5040.96</v>
      </c>
    </row>
    <row r="1747" spans="1:5" ht="14.4" x14ac:dyDescent="0.55000000000000004">
      <c r="A1747" s="290" t="s">
        <v>1980</v>
      </c>
      <c r="B1747" s="291">
        <v>3534</v>
      </c>
      <c r="D1747" s="290" t="s">
        <v>8235</v>
      </c>
      <c r="E1747" s="292">
        <v>3534</v>
      </c>
    </row>
    <row r="1748" spans="1:5" ht="14.4" x14ac:dyDescent="0.55000000000000004">
      <c r="A1748" s="290" t="s">
        <v>1981</v>
      </c>
      <c r="B1748" s="291">
        <v>7548</v>
      </c>
      <c r="D1748" s="290" t="s">
        <v>8236</v>
      </c>
      <c r="E1748" s="292">
        <v>7548</v>
      </c>
    </row>
    <row r="1749" spans="1:5" ht="14.4" x14ac:dyDescent="0.55000000000000004">
      <c r="A1749" s="290" t="s">
        <v>1982</v>
      </c>
      <c r="B1749" s="291">
        <v>5276</v>
      </c>
      <c r="D1749" s="290" t="s">
        <v>8237</v>
      </c>
      <c r="E1749" s="292">
        <v>5276</v>
      </c>
    </row>
    <row r="1750" spans="1:5" ht="14.4" x14ac:dyDescent="0.55000000000000004">
      <c r="A1750" s="290" t="s">
        <v>1983</v>
      </c>
      <c r="B1750" s="291">
        <v>51300</v>
      </c>
      <c r="D1750" s="290" t="s">
        <v>8238</v>
      </c>
      <c r="E1750" s="292">
        <v>51300</v>
      </c>
    </row>
    <row r="1751" spans="1:5" ht="14.4" x14ac:dyDescent="0.55000000000000004">
      <c r="A1751" s="290" t="s">
        <v>1984</v>
      </c>
      <c r="B1751" s="291">
        <v>11830</v>
      </c>
      <c r="D1751" s="290" t="s">
        <v>8239</v>
      </c>
      <c r="E1751" s="292">
        <v>11830</v>
      </c>
    </row>
    <row r="1752" spans="1:5" ht="14.4" x14ac:dyDescent="0.55000000000000004">
      <c r="A1752" s="290" t="s">
        <v>1985</v>
      </c>
      <c r="B1752" s="291">
        <v>48638</v>
      </c>
      <c r="D1752" s="290" t="s">
        <v>8240</v>
      </c>
      <c r="E1752" s="292">
        <v>48638</v>
      </c>
    </row>
    <row r="1753" spans="1:5" ht="14.4" x14ac:dyDescent="0.55000000000000004">
      <c r="A1753" s="290" t="s">
        <v>1986</v>
      </c>
      <c r="B1753" s="291">
        <v>57990.51</v>
      </c>
      <c r="D1753" s="290" t="s">
        <v>8241</v>
      </c>
      <c r="E1753" s="292">
        <v>57990.51</v>
      </c>
    </row>
    <row r="1754" spans="1:5" ht="14.4" x14ac:dyDescent="0.55000000000000004">
      <c r="A1754" s="290" t="s">
        <v>1987</v>
      </c>
      <c r="B1754" s="291">
        <v>133768</v>
      </c>
      <c r="D1754" s="290" t="s">
        <v>8242</v>
      </c>
      <c r="E1754" s="292">
        <v>133768</v>
      </c>
    </row>
    <row r="1755" spans="1:5" ht="14.4" x14ac:dyDescent="0.55000000000000004">
      <c r="A1755" s="290" t="s">
        <v>1988</v>
      </c>
      <c r="B1755" s="291">
        <v>54</v>
      </c>
      <c r="D1755" s="290" t="s">
        <v>8243</v>
      </c>
      <c r="E1755" s="292">
        <v>54</v>
      </c>
    </row>
    <row r="1756" spans="1:5" ht="14.4" x14ac:dyDescent="0.55000000000000004">
      <c r="A1756" s="290" t="s">
        <v>1989</v>
      </c>
      <c r="B1756" s="291">
        <v>132584</v>
      </c>
      <c r="D1756" s="290" t="s">
        <v>8244</v>
      </c>
      <c r="E1756" s="292">
        <v>132584</v>
      </c>
    </row>
    <row r="1757" spans="1:5" ht="14.4" x14ac:dyDescent="0.55000000000000004">
      <c r="A1757" s="290" t="s">
        <v>1990</v>
      </c>
      <c r="B1757" s="291">
        <v>32497</v>
      </c>
      <c r="D1757" s="290" t="s">
        <v>8245</v>
      </c>
      <c r="E1757" s="292">
        <v>32497</v>
      </c>
    </row>
    <row r="1758" spans="1:5" ht="14.4" x14ac:dyDescent="0.55000000000000004">
      <c r="A1758" s="290" t="s">
        <v>1991</v>
      </c>
      <c r="B1758" s="291">
        <v>33200</v>
      </c>
      <c r="D1758" s="290" t="s">
        <v>8246</v>
      </c>
      <c r="E1758" s="292">
        <v>33200</v>
      </c>
    </row>
    <row r="1759" spans="1:5" ht="14.4" x14ac:dyDescent="0.55000000000000004">
      <c r="A1759" s="290" t="s">
        <v>1992</v>
      </c>
      <c r="B1759" s="291">
        <v>20578.169999999998</v>
      </c>
      <c r="D1759" s="290" t="s">
        <v>8247</v>
      </c>
      <c r="E1759" s="292">
        <v>20578.169999999998</v>
      </c>
    </row>
    <row r="1760" spans="1:5" ht="14.4" x14ac:dyDescent="0.55000000000000004">
      <c r="A1760" s="290" t="s">
        <v>1993</v>
      </c>
      <c r="B1760" s="291">
        <v>66339.42</v>
      </c>
      <c r="D1760" s="290" t="s">
        <v>8248</v>
      </c>
      <c r="E1760" s="292">
        <v>66339.42</v>
      </c>
    </row>
    <row r="1761" spans="1:5" ht="14.4" x14ac:dyDescent="0.55000000000000004">
      <c r="A1761" s="290" t="s">
        <v>1994</v>
      </c>
      <c r="B1761" s="291">
        <v>181055</v>
      </c>
      <c r="D1761" s="290" t="s">
        <v>8249</v>
      </c>
      <c r="E1761" s="292">
        <v>181055</v>
      </c>
    </row>
    <row r="1762" spans="1:5" ht="14.4" x14ac:dyDescent="0.55000000000000004">
      <c r="A1762" s="290" t="s">
        <v>1995</v>
      </c>
      <c r="B1762" s="291">
        <v>5276</v>
      </c>
      <c r="D1762" s="290" t="s">
        <v>8250</v>
      </c>
      <c r="E1762" s="292">
        <v>5276</v>
      </c>
    </row>
    <row r="1763" spans="1:5" ht="14.4" x14ac:dyDescent="0.55000000000000004">
      <c r="A1763" s="290" t="s">
        <v>1996</v>
      </c>
      <c r="B1763" s="291">
        <v>53591.97</v>
      </c>
      <c r="D1763" s="290" t="s">
        <v>8251</v>
      </c>
      <c r="E1763" s="292">
        <v>53591.97</v>
      </c>
    </row>
    <row r="1764" spans="1:5" ht="14.4" x14ac:dyDescent="0.55000000000000004">
      <c r="A1764" s="290" t="s">
        <v>1997</v>
      </c>
      <c r="B1764" s="291">
        <v>104098</v>
      </c>
      <c r="D1764" s="290" t="s">
        <v>8252</v>
      </c>
      <c r="E1764" s="292">
        <v>104098</v>
      </c>
    </row>
    <row r="1765" spans="1:5" ht="14.4" x14ac:dyDescent="0.55000000000000004">
      <c r="A1765" s="290" t="s">
        <v>4076</v>
      </c>
      <c r="B1765" s="291">
        <v>2830</v>
      </c>
      <c r="D1765" s="290" t="s">
        <v>10489</v>
      </c>
      <c r="E1765" s="292">
        <v>2830</v>
      </c>
    </row>
    <row r="1766" spans="1:5" ht="14.4" x14ac:dyDescent="0.55000000000000004">
      <c r="A1766" s="290" t="s">
        <v>1998</v>
      </c>
      <c r="B1766" s="291">
        <v>13136.02</v>
      </c>
      <c r="D1766" s="290" t="s">
        <v>8253</v>
      </c>
      <c r="E1766" s="292">
        <v>13136.02</v>
      </c>
    </row>
    <row r="1767" spans="1:5" ht="14.4" x14ac:dyDescent="0.55000000000000004">
      <c r="A1767" s="290" t="s">
        <v>1999</v>
      </c>
      <c r="B1767" s="291">
        <v>309254</v>
      </c>
      <c r="D1767" s="290" t="s">
        <v>8254</v>
      </c>
      <c r="E1767" s="292">
        <v>309254</v>
      </c>
    </row>
    <row r="1768" spans="1:5" ht="14.4" x14ac:dyDescent="0.55000000000000004">
      <c r="A1768" s="290" t="s">
        <v>2000</v>
      </c>
      <c r="B1768" s="291">
        <v>532150.01</v>
      </c>
      <c r="D1768" s="290" t="s">
        <v>8255</v>
      </c>
      <c r="E1768" s="292">
        <v>532150.01</v>
      </c>
    </row>
    <row r="1769" spans="1:5" ht="14.4" x14ac:dyDescent="0.55000000000000004">
      <c r="A1769" s="290" t="s">
        <v>2001</v>
      </c>
      <c r="B1769" s="291">
        <v>107026</v>
      </c>
      <c r="D1769" s="290" t="s">
        <v>8256</v>
      </c>
      <c r="E1769" s="292">
        <v>107026</v>
      </c>
    </row>
    <row r="1770" spans="1:5" ht="14.4" x14ac:dyDescent="0.55000000000000004">
      <c r="A1770" s="290" t="s">
        <v>2002</v>
      </c>
      <c r="B1770" s="291">
        <v>12052</v>
      </c>
      <c r="D1770" s="290" t="s">
        <v>8257</v>
      </c>
      <c r="E1770" s="292">
        <v>12052</v>
      </c>
    </row>
    <row r="1771" spans="1:5" ht="14.4" x14ac:dyDescent="0.55000000000000004">
      <c r="A1771" s="290" t="s">
        <v>2003</v>
      </c>
      <c r="B1771" s="291">
        <v>5397</v>
      </c>
      <c r="D1771" s="290" t="s">
        <v>8258</v>
      </c>
      <c r="E1771" s="292">
        <v>5397</v>
      </c>
    </row>
    <row r="1772" spans="1:5" ht="14.4" x14ac:dyDescent="0.55000000000000004">
      <c r="A1772" s="290" t="s">
        <v>2004</v>
      </c>
      <c r="B1772" s="291">
        <v>2591.79</v>
      </c>
      <c r="D1772" s="290" t="s">
        <v>8259</v>
      </c>
      <c r="E1772" s="292">
        <v>2591.79</v>
      </c>
    </row>
    <row r="1773" spans="1:5" ht="14.4" x14ac:dyDescent="0.55000000000000004">
      <c r="A1773" s="290" t="s">
        <v>2005</v>
      </c>
      <c r="B1773" s="291">
        <v>12934.32</v>
      </c>
      <c r="D1773" s="290" t="s">
        <v>8260</v>
      </c>
      <c r="E1773" s="292">
        <v>12934.32</v>
      </c>
    </row>
    <row r="1774" spans="1:5" ht="14.4" x14ac:dyDescent="0.55000000000000004">
      <c r="A1774" s="290" t="s">
        <v>2006</v>
      </c>
      <c r="B1774" s="291">
        <v>4354</v>
      </c>
      <c r="D1774" s="290" t="s">
        <v>8261</v>
      </c>
      <c r="E1774" s="292">
        <v>4354</v>
      </c>
    </row>
    <row r="1775" spans="1:5" ht="14.4" x14ac:dyDescent="0.55000000000000004">
      <c r="A1775" s="290" t="s">
        <v>2007</v>
      </c>
      <c r="B1775" s="291">
        <v>338255</v>
      </c>
      <c r="D1775" s="290" t="s">
        <v>8262</v>
      </c>
      <c r="E1775" s="292">
        <v>338255</v>
      </c>
    </row>
    <row r="1776" spans="1:5" ht="14.4" x14ac:dyDescent="0.55000000000000004">
      <c r="A1776" s="290" t="s">
        <v>2008</v>
      </c>
      <c r="B1776" s="291">
        <v>7580</v>
      </c>
      <c r="D1776" s="290" t="s">
        <v>8263</v>
      </c>
      <c r="E1776" s="292">
        <v>7580</v>
      </c>
    </row>
    <row r="1777" spans="1:5" ht="14.4" x14ac:dyDescent="0.55000000000000004">
      <c r="A1777" s="290" t="s">
        <v>2009</v>
      </c>
      <c r="B1777" s="291">
        <v>731637.28</v>
      </c>
      <c r="D1777" s="290" t="s">
        <v>8264</v>
      </c>
      <c r="E1777" s="292">
        <v>731637.28</v>
      </c>
    </row>
    <row r="1778" spans="1:5" ht="14.4" x14ac:dyDescent="0.55000000000000004">
      <c r="A1778" s="290" t="s">
        <v>2010</v>
      </c>
      <c r="B1778" s="291">
        <v>116752.8</v>
      </c>
      <c r="D1778" s="290" t="s">
        <v>2010</v>
      </c>
      <c r="E1778" s="292">
        <v>116752.8</v>
      </c>
    </row>
    <row r="1779" spans="1:5" ht="14.4" x14ac:dyDescent="0.55000000000000004">
      <c r="A1779" s="290" t="s">
        <v>2011</v>
      </c>
      <c r="B1779" s="291">
        <v>9767</v>
      </c>
      <c r="D1779" s="290" t="s">
        <v>8265</v>
      </c>
      <c r="E1779" s="292">
        <v>9767</v>
      </c>
    </row>
    <row r="1780" spans="1:5" ht="14.4" x14ac:dyDescent="0.55000000000000004">
      <c r="A1780" s="290" t="s">
        <v>4077</v>
      </c>
      <c r="B1780" s="291">
        <v>6793.55</v>
      </c>
      <c r="D1780" s="290" t="s">
        <v>8266</v>
      </c>
      <c r="E1780" s="292">
        <v>6793.55</v>
      </c>
    </row>
    <row r="1781" spans="1:5" ht="14.4" x14ac:dyDescent="0.55000000000000004">
      <c r="A1781" s="290" t="s">
        <v>2012</v>
      </c>
      <c r="B1781" s="291">
        <v>2005</v>
      </c>
      <c r="D1781" s="290" t="s">
        <v>8267</v>
      </c>
      <c r="E1781" s="292">
        <v>2005</v>
      </c>
    </row>
    <row r="1782" spans="1:5" ht="14.4" x14ac:dyDescent="0.55000000000000004">
      <c r="A1782" s="290" t="s">
        <v>4078</v>
      </c>
      <c r="B1782" s="291">
        <v>6829.26</v>
      </c>
      <c r="D1782" s="290" t="s">
        <v>8268</v>
      </c>
      <c r="E1782" s="292">
        <v>6829.26</v>
      </c>
    </row>
    <row r="1783" spans="1:5" ht="14.4" x14ac:dyDescent="0.55000000000000004">
      <c r="A1783" s="290" t="s">
        <v>2013</v>
      </c>
      <c r="B1783" s="291">
        <v>253230</v>
      </c>
      <c r="D1783" s="290" t="s">
        <v>8269</v>
      </c>
      <c r="E1783" s="292">
        <v>253230</v>
      </c>
    </row>
    <row r="1784" spans="1:5" ht="14.4" x14ac:dyDescent="0.55000000000000004">
      <c r="A1784" s="290" t="s">
        <v>2014</v>
      </c>
      <c r="B1784" s="291">
        <v>7535.84</v>
      </c>
      <c r="D1784" s="290" t="s">
        <v>8270</v>
      </c>
      <c r="E1784" s="292">
        <v>7535.84</v>
      </c>
    </row>
    <row r="1785" spans="1:5" ht="14.4" x14ac:dyDescent="0.55000000000000004">
      <c r="A1785" s="290" t="s">
        <v>2015</v>
      </c>
      <c r="B1785" s="291">
        <v>171682</v>
      </c>
      <c r="D1785" s="290" t="s">
        <v>8271</v>
      </c>
      <c r="E1785" s="292">
        <v>171682</v>
      </c>
    </row>
    <row r="1786" spans="1:5" ht="14.4" x14ac:dyDescent="0.55000000000000004">
      <c r="A1786" s="290" t="s">
        <v>2016</v>
      </c>
      <c r="B1786" s="291">
        <v>3972</v>
      </c>
      <c r="D1786" s="290" t="s">
        <v>8272</v>
      </c>
      <c r="E1786" s="292">
        <v>3972</v>
      </c>
    </row>
    <row r="1787" spans="1:5" ht="14.4" x14ac:dyDescent="0.55000000000000004">
      <c r="A1787" s="290" t="s">
        <v>2017</v>
      </c>
      <c r="B1787" s="291">
        <v>78610</v>
      </c>
      <c r="D1787" s="290" t="s">
        <v>5246</v>
      </c>
      <c r="E1787" s="292">
        <v>78610</v>
      </c>
    </row>
    <row r="1788" spans="1:5" ht="14.4" x14ac:dyDescent="0.55000000000000004">
      <c r="A1788" s="290" t="s">
        <v>2018</v>
      </c>
      <c r="B1788" s="291">
        <v>430348</v>
      </c>
      <c r="D1788" s="290" t="s">
        <v>8273</v>
      </c>
      <c r="E1788" s="292">
        <v>430348</v>
      </c>
    </row>
    <row r="1789" spans="1:5" ht="14.4" x14ac:dyDescent="0.55000000000000004">
      <c r="A1789" s="290" t="s">
        <v>2019</v>
      </c>
      <c r="B1789" s="291">
        <v>38913.949999999997</v>
      </c>
      <c r="D1789" s="290" t="s">
        <v>5623</v>
      </c>
      <c r="E1789" s="292">
        <v>38913.949999999997</v>
      </c>
    </row>
    <row r="1790" spans="1:5" ht="14.4" x14ac:dyDescent="0.55000000000000004">
      <c r="A1790" s="290" t="s">
        <v>2020</v>
      </c>
      <c r="B1790" s="291">
        <v>75623.72</v>
      </c>
      <c r="D1790" s="290" t="s">
        <v>8274</v>
      </c>
      <c r="E1790" s="292">
        <v>75623.72</v>
      </c>
    </row>
    <row r="1791" spans="1:5" ht="14.4" x14ac:dyDescent="0.55000000000000004">
      <c r="A1791" s="290" t="s">
        <v>2021</v>
      </c>
      <c r="B1791" s="291">
        <v>76500</v>
      </c>
      <c r="D1791" s="290" t="s">
        <v>8275</v>
      </c>
      <c r="E1791" s="292">
        <v>76500</v>
      </c>
    </row>
    <row r="1792" spans="1:5" ht="14.4" x14ac:dyDescent="0.55000000000000004">
      <c r="A1792" s="290" t="s">
        <v>2022</v>
      </c>
      <c r="B1792" s="291">
        <v>2252.67</v>
      </c>
      <c r="D1792" s="290" t="s">
        <v>8276</v>
      </c>
      <c r="E1792" s="292">
        <v>2252.67</v>
      </c>
    </row>
    <row r="1793" spans="1:5" ht="14.4" x14ac:dyDescent="0.55000000000000004">
      <c r="A1793" s="290" t="s">
        <v>4079</v>
      </c>
      <c r="B1793" s="291">
        <v>1726</v>
      </c>
      <c r="D1793" s="290" t="s">
        <v>10490</v>
      </c>
      <c r="E1793" s="292">
        <v>1726</v>
      </c>
    </row>
    <row r="1794" spans="1:5" ht="14.4" x14ac:dyDescent="0.55000000000000004">
      <c r="A1794" s="290" t="s">
        <v>2023</v>
      </c>
      <c r="B1794" s="291">
        <v>89696.9</v>
      </c>
      <c r="D1794" s="290" t="s">
        <v>8277</v>
      </c>
      <c r="E1794" s="292">
        <v>89696.9</v>
      </c>
    </row>
    <row r="1795" spans="1:5" ht="14.4" x14ac:dyDescent="0.55000000000000004">
      <c r="A1795" s="290" t="s">
        <v>2024</v>
      </c>
      <c r="B1795" s="291">
        <v>7476</v>
      </c>
      <c r="D1795" s="290" t="s">
        <v>8278</v>
      </c>
      <c r="E1795" s="292">
        <v>7476</v>
      </c>
    </row>
    <row r="1796" spans="1:5" ht="14.4" x14ac:dyDescent="0.55000000000000004">
      <c r="A1796" s="290" t="s">
        <v>2025</v>
      </c>
      <c r="B1796" s="291">
        <v>24334.65</v>
      </c>
      <c r="D1796" s="290" t="s">
        <v>8279</v>
      </c>
      <c r="E1796" s="292">
        <v>24334.65</v>
      </c>
    </row>
    <row r="1797" spans="1:5" ht="14.4" x14ac:dyDescent="0.55000000000000004">
      <c r="A1797" s="290" t="s">
        <v>2026</v>
      </c>
      <c r="B1797" s="291">
        <v>36627.120000000003</v>
      </c>
      <c r="D1797" s="290" t="s">
        <v>8280</v>
      </c>
      <c r="E1797" s="292">
        <v>36627.120000000003</v>
      </c>
    </row>
    <row r="1798" spans="1:5" ht="14.4" x14ac:dyDescent="0.55000000000000004">
      <c r="A1798" s="290" t="s">
        <v>2027</v>
      </c>
      <c r="B1798" s="291">
        <v>411692.05</v>
      </c>
      <c r="D1798" s="290" t="s">
        <v>8281</v>
      </c>
      <c r="E1798" s="292">
        <v>411692.05</v>
      </c>
    </row>
    <row r="1799" spans="1:5" ht="14.4" x14ac:dyDescent="0.55000000000000004">
      <c r="A1799" s="290" t="s">
        <v>2028</v>
      </c>
      <c r="B1799" s="291">
        <v>11940</v>
      </c>
      <c r="D1799" s="290" t="s">
        <v>8282</v>
      </c>
      <c r="E1799" s="292">
        <v>11940</v>
      </c>
    </row>
    <row r="1800" spans="1:5" ht="14.4" x14ac:dyDescent="0.55000000000000004">
      <c r="A1800" s="290" t="s">
        <v>2029</v>
      </c>
      <c r="B1800" s="291">
        <v>60728</v>
      </c>
      <c r="D1800" s="290" t="s">
        <v>8283</v>
      </c>
      <c r="E1800" s="292">
        <v>60728</v>
      </c>
    </row>
    <row r="1801" spans="1:5" ht="14.4" x14ac:dyDescent="0.55000000000000004">
      <c r="A1801" s="290" t="s">
        <v>2030</v>
      </c>
      <c r="B1801" s="291">
        <v>54006.99</v>
      </c>
      <c r="D1801" s="290" t="s">
        <v>8284</v>
      </c>
      <c r="E1801" s="292">
        <v>54006.99</v>
      </c>
    </row>
    <row r="1802" spans="1:5" ht="14.4" x14ac:dyDescent="0.55000000000000004">
      <c r="A1802" s="290" t="s">
        <v>2031</v>
      </c>
      <c r="B1802" s="291">
        <v>156</v>
      </c>
      <c r="D1802" s="290" t="s">
        <v>8285</v>
      </c>
      <c r="E1802" s="292">
        <v>156</v>
      </c>
    </row>
    <row r="1803" spans="1:5" ht="14.4" x14ac:dyDescent="0.55000000000000004">
      <c r="A1803" s="290" t="s">
        <v>2032</v>
      </c>
      <c r="B1803" s="291">
        <v>339185.33</v>
      </c>
      <c r="D1803" s="290" t="s">
        <v>8286</v>
      </c>
      <c r="E1803" s="292">
        <v>339185.33</v>
      </c>
    </row>
    <row r="1804" spans="1:5" ht="14.4" x14ac:dyDescent="0.55000000000000004">
      <c r="A1804" s="290" t="s">
        <v>2033</v>
      </c>
      <c r="B1804" s="291">
        <v>1340729</v>
      </c>
      <c r="D1804" s="290" t="s">
        <v>8287</v>
      </c>
      <c r="E1804" s="292">
        <v>1340729</v>
      </c>
    </row>
    <row r="1805" spans="1:5" ht="14.4" x14ac:dyDescent="0.55000000000000004">
      <c r="A1805" s="290" t="s">
        <v>2034</v>
      </c>
      <c r="B1805" s="291">
        <v>10195</v>
      </c>
      <c r="D1805" s="290" t="s">
        <v>8288</v>
      </c>
      <c r="E1805" s="292">
        <v>10195</v>
      </c>
    </row>
    <row r="1806" spans="1:5" ht="14.4" x14ac:dyDescent="0.55000000000000004">
      <c r="A1806" s="290" t="s">
        <v>2035</v>
      </c>
      <c r="B1806" s="291">
        <v>45584.22</v>
      </c>
      <c r="D1806" s="290" t="s">
        <v>8289</v>
      </c>
      <c r="E1806" s="292">
        <v>45584.22</v>
      </c>
    </row>
    <row r="1807" spans="1:5" ht="14.4" x14ac:dyDescent="0.55000000000000004">
      <c r="A1807" s="290" t="s">
        <v>2036</v>
      </c>
      <c r="B1807" s="291">
        <v>96410.41</v>
      </c>
      <c r="D1807" s="290" t="s">
        <v>8290</v>
      </c>
      <c r="E1807" s="292">
        <v>96410.41</v>
      </c>
    </row>
    <row r="1808" spans="1:5" ht="14.4" x14ac:dyDescent="0.55000000000000004">
      <c r="A1808" s="290" t="s">
        <v>2037</v>
      </c>
      <c r="B1808" s="291">
        <v>277844.01</v>
      </c>
      <c r="D1808" s="290" t="s">
        <v>8291</v>
      </c>
      <c r="E1808" s="292">
        <v>277844.01</v>
      </c>
    </row>
    <row r="1809" spans="1:5" ht="14.4" x14ac:dyDescent="0.55000000000000004">
      <c r="A1809" s="290" t="s">
        <v>2038</v>
      </c>
      <c r="B1809" s="291">
        <v>37010.980000000003</v>
      </c>
      <c r="D1809" s="290" t="s">
        <v>8292</v>
      </c>
      <c r="E1809" s="292">
        <v>37010.980000000003</v>
      </c>
    </row>
    <row r="1810" spans="1:5" ht="14.4" x14ac:dyDescent="0.55000000000000004">
      <c r="A1810" s="290" t="s">
        <v>2039</v>
      </c>
      <c r="B1810" s="291">
        <v>47116.14</v>
      </c>
      <c r="D1810" s="290" t="s">
        <v>8293</v>
      </c>
      <c r="E1810" s="292">
        <v>47116.14</v>
      </c>
    </row>
    <row r="1811" spans="1:5" ht="14.4" x14ac:dyDescent="0.55000000000000004">
      <c r="A1811" s="290" t="s">
        <v>2040</v>
      </c>
      <c r="B1811" s="291">
        <v>1463</v>
      </c>
      <c r="D1811" s="290" t="s">
        <v>8294</v>
      </c>
      <c r="E1811" s="292">
        <v>1463</v>
      </c>
    </row>
    <row r="1812" spans="1:5" ht="14.4" x14ac:dyDescent="0.55000000000000004">
      <c r="A1812" s="290" t="s">
        <v>2041</v>
      </c>
      <c r="B1812" s="291">
        <v>6456</v>
      </c>
      <c r="D1812" s="290" t="s">
        <v>8295</v>
      </c>
      <c r="E1812" s="292">
        <v>6456</v>
      </c>
    </row>
    <row r="1813" spans="1:5" ht="14.4" x14ac:dyDescent="0.55000000000000004">
      <c r="A1813" s="290" t="s">
        <v>2042</v>
      </c>
      <c r="B1813" s="291">
        <v>190096.96</v>
      </c>
      <c r="D1813" s="290" t="s">
        <v>8296</v>
      </c>
      <c r="E1813" s="292">
        <v>190096.96</v>
      </c>
    </row>
    <row r="1814" spans="1:5" ht="14.4" x14ac:dyDescent="0.55000000000000004">
      <c r="A1814" s="290" t="s">
        <v>2043</v>
      </c>
      <c r="B1814" s="291">
        <v>43910.32</v>
      </c>
      <c r="D1814" s="290" t="s">
        <v>8297</v>
      </c>
      <c r="E1814" s="292">
        <v>43910.32</v>
      </c>
    </row>
    <row r="1815" spans="1:5" ht="14.4" x14ac:dyDescent="0.55000000000000004">
      <c r="A1815" s="290" t="s">
        <v>2044</v>
      </c>
      <c r="B1815" s="291">
        <v>357396</v>
      </c>
      <c r="D1815" s="290" t="s">
        <v>8298</v>
      </c>
      <c r="E1815" s="292">
        <v>357396</v>
      </c>
    </row>
    <row r="1816" spans="1:5" ht="14.4" x14ac:dyDescent="0.55000000000000004">
      <c r="A1816" s="290" t="s">
        <v>4080</v>
      </c>
      <c r="B1816" s="291">
        <v>2416</v>
      </c>
      <c r="D1816" s="290" t="s">
        <v>10491</v>
      </c>
      <c r="E1816" s="292">
        <v>2416</v>
      </c>
    </row>
    <row r="1817" spans="1:5" ht="14.4" x14ac:dyDescent="0.55000000000000004">
      <c r="A1817" s="290" t="s">
        <v>2045</v>
      </c>
      <c r="B1817" s="291">
        <v>16064.59</v>
      </c>
      <c r="D1817" s="290" t="s">
        <v>8299</v>
      </c>
      <c r="E1817" s="292">
        <v>16064.59</v>
      </c>
    </row>
    <row r="1818" spans="1:5" ht="14.4" x14ac:dyDescent="0.55000000000000004">
      <c r="A1818" s="290" t="s">
        <v>2046</v>
      </c>
      <c r="B1818" s="291">
        <v>23661</v>
      </c>
      <c r="D1818" s="290" t="s">
        <v>8300</v>
      </c>
      <c r="E1818" s="292">
        <v>23661</v>
      </c>
    </row>
    <row r="1819" spans="1:5" ht="14.4" x14ac:dyDescent="0.55000000000000004">
      <c r="A1819" s="290" t="s">
        <v>2047</v>
      </c>
      <c r="B1819" s="291">
        <v>1636</v>
      </c>
      <c r="D1819" s="290" t="s">
        <v>8301</v>
      </c>
      <c r="E1819" s="292">
        <v>1636</v>
      </c>
    </row>
    <row r="1820" spans="1:5" ht="14.4" x14ac:dyDescent="0.55000000000000004">
      <c r="A1820" s="290" t="s">
        <v>2048</v>
      </c>
      <c r="B1820" s="291">
        <v>9291.5</v>
      </c>
      <c r="D1820" s="290" t="s">
        <v>8302</v>
      </c>
      <c r="E1820" s="292">
        <v>9291.5</v>
      </c>
    </row>
    <row r="1821" spans="1:5" ht="14.4" x14ac:dyDescent="0.55000000000000004">
      <c r="A1821" s="290" t="s">
        <v>2049</v>
      </c>
      <c r="B1821" s="291">
        <v>130239.07</v>
      </c>
      <c r="D1821" s="290" t="s">
        <v>8303</v>
      </c>
      <c r="E1821" s="292">
        <v>130239.07</v>
      </c>
    </row>
    <row r="1822" spans="1:5" ht="14.4" x14ac:dyDescent="0.55000000000000004">
      <c r="A1822" s="290" t="s">
        <v>2050</v>
      </c>
      <c r="B1822" s="291">
        <v>1387190.74</v>
      </c>
      <c r="D1822" s="290" t="s">
        <v>8304</v>
      </c>
      <c r="E1822" s="292">
        <v>1387190.74</v>
      </c>
    </row>
    <row r="1823" spans="1:5" ht="14.4" x14ac:dyDescent="0.55000000000000004">
      <c r="A1823" s="290" t="s">
        <v>2051</v>
      </c>
      <c r="B1823" s="291">
        <v>19104.63</v>
      </c>
      <c r="D1823" s="290" t="s">
        <v>8305</v>
      </c>
      <c r="E1823" s="292">
        <v>19104.63</v>
      </c>
    </row>
    <row r="1824" spans="1:5" ht="14.4" x14ac:dyDescent="0.55000000000000004">
      <c r="A1824" s="290" t="s">
        <v>2052</v>
      </c>
      <c r="B1824" s="291">
        <v>8369</v>
      </c>
      <c r="D1824" s="290" t="s">
        <v>8306</v>
      </c>
      <c r="E1824" s="292">
        <v>8369</v>
      </c>
    </row>
    <row r="1825" spans="1:5" ht="14.4" x14ac:dyDescent="0.55000000000000004">
      <c r="A1825" s="290" t="s">
        <v>4086</v>
      </c>
      <c r="B1825" s="291">
        <v>3897</v>
      </c>
      <c r="D1825" s="290" t="s">
        <v>10492</v>
      </c>
      <c r="E1825" s="292">
        <v>3897</v>
      </c>
    </row>
    <row r="1826" spans="1:5" ht="14.4" x14ac:dyDescent="0.55000000000000004">
      <c r="A1826" s="290" t="s">
        <v>2053</v>
      </c>
      <c r="B1826" s="291">
        <v>98228.77</v>
      </c>
      <c r="D1826" s="290" t="s">
        <v>8307</v>
      </c>
      <c r="E1826" s="292">
        <v>98228.77</v>
      </c>
    </row>
    <row r="1827" spans="1:5" ht="14.4" x14ac:dyDescent="0.55000000000000004">
      <c r="A1827" s="290" t="s">
        <v>2054</v>
      </c>
      <c r="B1827" s="291">
        <v>5847</v>
      </c>
      <c r="D1827" s="290" t="s">
        <v>8308</v>
      </c>
      <c r="E1827" s="292">
        <v>5847</v>
      </c>
    </row>
    <row r="1828" spans="1:5" ht="14.4" x14ac:dyDescent="0.55000000000000004">
      <c r="A1828" s="290" t="s">
        <v>2055</v>
      </c>
      <c r="B1828" s="291">
        <v>819993</v>
      </c>
      <c r="D1828" s="290" t="s">
        <v>8309</v>
      </c>
      <c r="E1828" s="292">
        <v>819993</v>
      </c>
    </row>
    <row r="1829" spans="1:5" ht="14.4" x14ac:dyDescent="0.55000000000000004">
      <c r="A1829" s="290" t="s">
        <v>2056</v>
      </c>
      <c r="B1829" s="291">
        <v>9601</v>
      </c>
      <c r="D1829" s="290" t="s">
        <v>8310</v>
      </c>
      <c r="E1829" s="292">
        <v>9601</v>
      </c>
    </row>
    <row r="1830" spans="1:5" ht="14.4" x14ac:dyDescent="0.55000000000000004">
      <c r="A1830" s="290" t="s">
        <v>2057</v>
      </c>
      <c r="B1830" s="291">
        <v>48893</v>
      </c>
      <c r="D1830" s="290" t="s">
        <v>8311</v>
      </c>
      <c r="E1830" s="292">
        <v>48893</v>
      </c>
    </row>
    <row r="1831" spans="1:5" ht="14.4" x14ac:dyDescent="0.55000000000000004">
      <c r="A1831" s="290" t="s">
        <v>2058</v>
      </c>
      <c r="B1831" s="291">
        <v>1240.51</v>
      </c>
      <c r="D1831" s="290" t="s">
        <v>8312</v>
      </c>
      <c r="E1831" s="292">
        <v>1240.51</v>
      </c>
    </row>
    <row r="1832" spans="1:5" ht="14.4" x14ac:dyDescent="0.55000000000000004">
      <c r="A1832" s="290" t="s">
        <v>2059</v>
      </c>
      <c r="B1832" s="291">
        <v>51970</v>
      </c>
      <c r="D1832" s="290" t="s">
        <v>8313</v>
      </c>
      <c r="E1832" s="292">
        <v>51970</v>
      </c>
    </row>
    <row r="1833" spans="1:5" ht="14.4" x14ac:dyDescent="0.55000000000000004">
      <c r="A1833" s="290" t="s">
        <v>2060</v>
      </c>
      <c r="B1833" s="291">
        <v>32955.71</v>
      </c>
      <c r="D1833" s="290" t="s">
        <v>8314</v>
      </c>
      <c r="E1833" s="292">
        <v>32955.71</v>
      </c>
    </row>
    <row r="1834" spans="1:5" ht="14.4" x14ac:dyDescent="0.55000000000000004">
      <c r="A1834" s="290" t="s">
        <v>2061</v>
      </c>
      <c r="B1834" s="291">
        <v>206938</v>
      </c>
      <c r="D1834" s="290" t="s">
        <v>8315</v>
      </c>
      <c r="E1834" s="292">
        <v>206938</v>
      </c>
    </row>
    <row r="1835" spans="1:5" ht="14.4" x14ac:dyDescent="0.55000000000000004">
      <c r="A1835" s="290" t="s">
        <v>2062</v>
      </c>
      <c r="B1835" s="291">
        <v>23539.13</v>
      </c>
      <c r="D1835" s="290" t="s">
        <v>8316</v>
      </c>
      <c r="E1835" s="292">
        <v>23539.13</v>
      </c>
    </row>
    <row r="1836" spans="1:5" ht="14.4" x14ac:dyDescent="0.55000000000000004">
      <c r="A1836" s="290" t="s">
        <v>2063</v>
      </c>
      <c r="B1836" s="291">
        <v>52995</v>
      </c>
      <c r="D1836" s="290" t="s">
        <v>8317</v>
      </c>
      <c r="E1836" s="292">
        <v>52995</v>
      </c>
    </row>
    <row r="1837" spans="1:5" ht="14.4" x14ac:dyDescent="0.55000000000000004">
      <c r="A1837" s="290" t="s">
        <v>2064</v>
      </c>
      <c r="B1837" s="291">
        <v>1875632.85</v>
      </c>
      <c r="D1837" s="290" t="s">
        <v>8318</v>
      </c>
      <c r="E1837" s="292">
        <v>1875632.85</v>
      </c>
    </row>
    <row r="1838" spans="1:5" ht="14.4" x14ac:dyDescent="0.55000000000000004">
      <c r="A1838" s="290" t="s">
        <v>2065</v>
      </c>
      <c r="B1838" s="291">
        <v>10665</v>
      </c>
      <c r="D1838" s="290" t="s">
        <v>8319</v>
      </c>
      <c r="E1838" s="292">
        <v>10665</v>
      </c>
    </row>
    <row r="1839" spans="1:5" ht="14.4" x14ac:dyDescent="0.55000000000000004">
      <c r="A1839" s="290" t="s">
        <v>2066</v>
      </c>
      <c r="B1839" s="291">
        <v>22205</v>
      </c>
      <c r="D1839" s="290" t="s">
        <v>8320</v>
      </c>
      <c r="E1839" s="292">
        <v>22205</v>
      </c>
    </row>
    <row r="1840" spans="1:5" ht="14.4" x14ac:dyDescent="0.55000000000000004">
      <c r="A1840" s="290" t="s">
        <v>2067</v>
      </c>
      <c r="B1840" s="291">
        <v>1519</v>
      </c>
      <c r="D1840" s="290" t="s">
        <v>8321</v>
      </c>
      <c r="E1840" s="292">
        <v>1519</v>
      </c>
    </row>
    <row r="1841" spans="1:5" ht="14.4" x14ac:dyDescent="0.55000000000000004">
      <c r="A1841" s="290" t="s">
        <v>2068</v>
      </c>
      <c r="B1841" s="291">
        <v>8012.45</v>
      </c>
      <c r="D1841" s="290" t="s">
        <v>8322</v>
      </c>
      <c r="E1841" s="292">
        <v>8012.45</v>
      </c>
    </row>
    <row r="1842" spans="1:5" ht="14.4" x14ac:dyDescent="0.55000000000000004">
      <c r="A1842" s="290" t="s">
        <v>2069</v>
      </c>
      <c r="B1842" s="291">
        <v>4594</v>
      </c>
      <c r="D1842" s="290" t="s">
        <v>8323</v>
      </c>
      <c r="E1842" s="292">
        <v>4594</v>
      </c>
    </row>
    <row r="1843" spans="1:5" ht="14.4" x14ac:dyDescent="0.55000000000000004">
      <c r="A1843" s="290" t="s">
        <v>2070</v>
      </c>
      <c r="B1843" s="291">
        <v>17242</v>
      </c>
      <c r="D1843" s="290" t="s">
        <v>8324</v>
      </c>
      <c r="E1843" s="292">
        <v>17242</v>
      </c>
    </row>
    <row r="1844" spans="1:5" ht="14.4" x14ac:dyDescent="0.55000000000000004">
      <c r="A1844" s="290" t="s">
        <v>2071</v>
      </c>
      <c r="B1844" s="291">
        <v>974</v>
      </c>
      <c r="D1844" s="290" t="s">
        <v>8325</v>
      </c>
      <c r="E1844" s="292">
        <v>974</v>
      </c>
    </row>
    <row r="1845" spans="1:5" ht="14.4" x14ac:dyDescent="0.55000000000000004">
      <c r="A1845" s="290" t="s">
        <v>2072</v>
      </c>
      <c r="B1845" s="291">
        <v>71</v>
      </c>
      <c r="D1845" s="290" t="s">
        <v>8326</v>
      </c>
      <c r="E1845" s="292">
        <v>71</v>
      </c>
    </row>
    <row r="1846" spans="1:5" ht="14.4" x14ac:dyDescent="0.55000000000000004">
      <c r="A1846" s="290" t="s">
        <v>2073</v>
      </c>
      <c r="B1846" s="291">
        <v>63627</v>
      </c>
      <c r="D1846" s="290" t="s">
        <v>8327</v>
      </c>
      <c r="E1846" s="292">
        <v>63627</v>
      </c>
    </row>
    <row r="1847" spans="1:5" ht="14.4" x14ac:dyDescent="0.55000000000000004">
      <c r="A1847" s="290" t="s">
        <v>2074</v>
      </c>
      <c r="B1847" s="291">
        <v>3661.9</v>
      </c>
      <c r="D1847" s="290" t="s">
        <v>8328</v>
      </c>
      <c r="E1847" s="292">
        <v>3661.9</v>
      </c>
    </row>
    <row r="1848" spans="1:5" ht="14.4" x14ac:dyDescent="0.55000000000000004">
      <c r="A1848" s="290" t="s">
        <v>2075</v>
      </c>
      <c r="B1848" s="291">
        <v>23584.37</v>
      </c>
      <c r="D1848" s="290" t="s">
        <v>8329</v>
      </c>
      <c r="E1848" s="292">
        <v>23584.37</v>
      </c>
    </row>
    <row r="1849" spans="1:5" ht="14.4" x14ac:dyDescent="0.55000000000000004">
      <c r="A1849" s="290" t="s">
        <v>2076</v>
      </c>
      <c r="B1849" s="291">
        <v>1978.34</v>
      </c>
      <c r="D1849" s="290" t="s">
        <v>8330</v>
      </c>
      <c r="E1849" s="292">
        <v>1978.34</v>
      </c>
    </row>
    <row r="1850" spans="1:5" ht="14.4" x14ac:dyDescent="0.55000000000000004">
      <c r="A1850" s="290" t="s">
        <v>2077</v>
      </c>
      <c r="B1850" s="291">
        <v>303314</v>
      </c>
      <c r="D1850" s="290" t="s">
        <v>8331</v>
      </c>
      <c r="E1850" s="292">
        <v>303314</v>
      </c>
    </row>
    <row r="1851" spans="1:5" ht="14.4" x14ac:dyDescent="0.55000000000000004">
      <c r="A1851" s="290" t="s">
        <v>2078</v>
      </c>
      <c r="B1851" s="291">
        <v>177996.09</v>
      </c>
      <c r="D1851" s="290" t="s">
        <v>8332</v>
      </c>
      <c r="E1851" s="292">
        <v>177996.09</v>
      </c>
    </row>
    <row r="1852" spans="1:5" ht="14.4" x14ac:dyDescent="0.55000000000000004">
      <c r="A1852" s="290" t="s">
        <v>2079</v>
      </c>
      <c r="B1852" s="291">
        <v>148330.98000000001</v>
      </c>
      <c r="D1852" s="290" t="s">
        <v>8333</v>
      </c>
      <c r="E1852" s="292">
        <v>148330.98000000001</v>
      </c>
    </row>
    <row r="1853" spans="1:5" ht="14.4" x14ac:dyDescent="0.55000000000000004">
      <c r="A1853" s="290" t="s">
        <v>2080</v>
      </c>
      <c r="B1853" s="291">
        <v>4832</v>
      </c>
      <c r="D1853" s="290" t="s">
        <v>8334</v>
      </c>
      <c r="E1853" s="292">
        <v>4832</v>
      </c>
    </row>
    <row r="1854" spans="1:5" ht="14.4" x14ac:dyDescent="0.55000000000000004">
      <c r="A1854" s="290" t="s">
        <v>2081</v>
      </c>
      <c r="B1854" s="291">
        <v>5363</v>
      </c>
      <c r="D1854" s="290" t="s">
        <v>8335</v>
      </c>
      <c r="E1854" s="292">
        <v>5363</v>
      </c>
    </row>
    <row r="1855" spans="1:5" ht="14.4" x14ac:dyDescent="0.55000000000000004">
      <c r="A1855" s="290" t="s">
        <v>2082</v>
      </c>
      <c r="B1855" s="291">
        <v>18604.009999999998</v>
      </c>
      <c r="D1855" s="290" t="s">
        <v>8336</v>
      </c>
      <c r="E1855" s="292">
        <v>18604.009999999998</v>
      </c>
    </row>
    <row r="1856" spans="1:5" ht="14.4" x14ac:dyDescent="0.55000000000000004">
      <c r="A1856" s="290" t="s">
        <v>2083</v>
      </c>
      <c r="B1856" s="291">
        <v>87457</v>
      </c>
      <c r="D1856" s="290" t="s">
        <v>8337</v>
      </c>
      <c r="E1856" s="292">
        <v>87457</v>
      </c>
    </row>
    <row r="1857" spans="1:5" ht="14.4" x14ac:dyDescent="0.55000000000000004">
      <c r="A1857" s="290" t="s">
        <v>2084</v>
      </c>
      <c r="B1857" s="291">
        <v>10572.66</v>
      </c>
      <c r="D1857" s="290" t="s">
        <v>8338</v>
      </c>
      <c r="E1857" s="292">
        <v>10572.66</v>
      </c>
    </row>
    <row r="1858" spans="1:5" ht="14.4" x14ac:dyDescent="0.55000000000000004">
      <c r="A1858" s="290" t="s">
        <v>2085</v>
      </c>
      <c r="B1858" s="291">
        <v>418228</v>
      </c>
      <c r="D1858" s="290" t="s">
        <v>8339</v>
      </c>
      <c r="E1858" s="292">
        <v>418228</v>
      </c>
    </row>
    <row r="1859" spans="1:5" ht="14.4" x14ac:dyDescent="0.55000000000000004">
      <c r="A1859" s="290" t="s">
        <v>2086</v>
      </c>
      <c r="B1859" s="291">
        <v>132457.88</v>
      </c>
      <c r="D1859" s="290" t="s">
        <v>8340</v>
      </c>
      <c r="E1859" s="292">
        <v>132457.88</v>
      </c>
    </row>
    <row r="1860" spans="1:5" ht="14.4" x14ac:dyDescent="0.55000000000000004">
      <c r="A1860" s="290" t="s">
        <v>2087</v>
      </c>
      <c r="B1860" s="291">
        <v>184.99</v>
      </c>
      <c r="D1860" s="290" t="s">
        <v>8341</v>
      </c>
      <c r="E1860" s="292">
        <v>184.99</v>
      </c>
    </row>
    <row r="1861" spans="1:5" ht="14.4" x14ac:dyDescent="0.55000000000000004">
      <c r="A1861" s="290" t="s">
        <v>4081</v>
      </c>
      <c r="B1861" s="291">
        <v>27592.49</v>
      </c>
      <c r="D1861" s="290" t="s">
        <v>8342</v>
      </c>
      <c r="E1861" s="292">
        <v>27592.49</v>
      </c>
    </row>
    <row r="1862" spans="1:5" ht="14.4" x14ac:dyDescent="0.55000000000000004">
      <c r="A1862" s="290" t="s">
        <v>4082</v>
      </c>
      <c r="B1862" s="291">
        <v>10366.44</v>
      </c>
      <c r="D1862" s="290" t="s">
        <v>8343</v>
      </c>
      <c r="E1862" s="292">
        <v>10366.44</v>
      </c>
    </row>
    <row r="1863" spans="1:5" ht="14.4" x14ac:dyDescent="0.55000000000000004">
      <c r="A1863" s="290" t="s">
        <v>2088</v>
      </c>
      <c r="B1863" s="291">
        <v>81495.039999999994</v>
      </c>
      <c r="D1863" s="290" t="s">
        <v>8344</v>
      </c>
      <c r="E1863" s="292">
        <v>81495.039999999994</v>
      </c>
    </row>
    <row r="1864" spans="1:5" ht="14.4" x14ac:dyDescent="0.55000000000000004">
      <c r="A1864" s="290" t="s">
        <v>2089</v>
      </c>
      <c r="B1864" s="291">
        <v>2045</v>
      </c>
      <c r="D1864" s="290" t="s">
        <v>8345</v>
      </c>
      <c r="E1864" s="292">
        <v>2045</v>
      </c>
    </row>
    <row r="1865" spans="1:5" ht="14.4" x14ac:dyDescent="0.55000000000000004">
      <c r="A1865" s="290" t="s">
        <v>2090</v>
      </c>
      <c r="B1865" s="291">
        <v>421284.99</v>
      </c>
      <c r="D1865" s="290" t="s">
        <v>8346</v>
      </c>
      <c r="E1865" s="292">
        <v>421284.99</v>
      </c>
    </row>
    <row r="1866" spans="1:5" ht="14.4" x14ac:dyDescent="0.55000000000000004">
      <c r="A1866" s="290" t="s">
        <v>2091</v>
      </c>
      <c r="B1866" s="291">
        <v>4161</v>
      </c>
      <c r="D1866" s="290" t="s">
        <v>8347</v>
      </c>
      <c r="E1866" s="292">
        <v>4161</v>
      </c>
    </row>
    <row r="1867" spans="1:5" ht="14.4" x14ac:dyDescent="0.55000000000000004">
      <c r="A1867" s="290" t="s">
        <v>2092</v>
      </c>
      <c r="B1867" s="291">
        <v>12227.78</v>
      </c>
      <c r="D1867" s="290" t="s">
        <v>8348</v>
      </c>
      <c r="E1867" s="292">
        <v>12227.78</v>
      </c>
    </row>
    <row r="1868" spans="1:5" ht="14.4" x14ac:dyDescent="0.55000000000000004">
      <c r="A1868" s="290" t="s">
        <v>2093</v>
      </c>
      <c r="B1868" s="291">
        <v>13496.63</v>
      </c>
      <c r="D1868" s="290" t="s">
        <v>8349</v>
      </c>
      <c r="E1868" s="292">
        <v>13496.63</v>
      </c>
    </row>
    <row r="1869" spans="1:5" ht="14.4" x14ac:dyDescent="0.55000000000000004">
      <c r="A1869" s="290" t="s">
        <v>2094</v>
      </c>
      <c r="B1869" s="291">
        <v>109043</v>
      </c>
      <c r="D1869" s="290" t="s">
        <v>8350</v>
      </c>
      <c r="E1869" s="292">
        <v>109043</v>
      </c>
    </row>
    <row r="1870" spans="1:5" ht="14.4" x14ac:dyDescent="0.55000000000000004">
      <c r="A1870" s="290" t="s">
        <v>2095</v>
      </c>
      <c r="B1870" s="291">
        <v>219430.89</v>
      </c>
      <c r="D1870" s="290" t="s">
        <v>8351</v>
      </c>
      <c r="E1870" s="292">
        <v>219430.89</v>
      </c>
    </row>
    <row r="1871" spans="1:5" ht="14.4" x14ac:dyDescent="0.55000000000000004">
      <c r="A1871" s="290" t="s">
        <v>2096</v>
      </c>
      <c r="B1871" s="291">
        <v>298135.01</v>
      </c>
      <c r="D1871" s="290" t="s">
        <v>8352</v>
      </c>
      <c r="E1871" s="292">
        <v>298135.01</v>
      </c>
    </row>
    <row r="1872" spans="1:5" ht="14.4" x14ac:dyDescent="0.55000000000000004">
      <c r="A1872" s="290" t="s">
        <v>2097</v>
      </c>
      <c r="B1872" s="291">
        <v>29195</v>
      </c>
      <c r="D1872" s="290" t="s">
        <v>8353</v>
      </c>
      <c r="E1872" s="292">
        <v>29195</v>
      </c>
    </row>
    <row r="1873" spans="1:5" ht="14.4" x14ac:dyDescent="0.55000000000000004">
      <c r="A1873" s="290" t="s">
        <v>4083</v>
      </c>
      <c r="B1873" s="291">
        <v>1099.57</v>
      </c>
      <c r="D1873" s="290" t="s">
        <v>8354</v>
      </c>
      <c r="E1873" s="292">
        <v>1099.57</v>
      </c>
    </row>
    <row r="1874" spans="1:5" ht="14.4" x14ac:dyDescent="0.55000000000000004">
      <c r="A1874" s="290" t="s">
        <v>2098</v>
      </c>
      <c r="B1874" s="291">
        <v>131009.45</v>
      </c>
      <c r="D1874" s="290" t="s">
        <v>8355</v>
      </c>
      <c r="E1874" s="292">
        <v>131009.45</v>
      </c>
    </row>
    <row r="1875" spans="1:5" ht="14.4" x14ac:dyDescent="0.55000000000000004">
      <c r="A1875" s="290" t="s">
        <v>2099</v>
      </c>
      <c r="B1875" s="291">
        <v>68391.02</v>
      </c>
      <c r="D1875" s="290" t="s">
        <v>8356</v>
      </c>
      <c r="E1875" s="292">
        <v>68391.02</v>
      </c>
    </row>
    <row r="1876" spans="1:5" ht="14.4" x14ac:dyDescent="0.55000000000000004">
      <c r="A1876" s="290" t="s">
        <v>2100</v>
      </c>
      <c r="B1876" s="291">
        <v>133468.13</v>
      </c>
      <c r="D1876" s="290" t="s">
        <v>8357</v>
      </c>
      <c r="E1876" s="292">
        <v>133468.13</v>
      </c>
    </row>
    <row r="1877" spans="1:5" ht="14.4" x14ac:dyDescent="0.55000000000000004">
      <c r="A1877" s="290" t="s">
        <v>2101</v>
      </c>
      <c r="B1877" s="291">
        <v>5099</v>
      </c>
      <c r="D1877" s="290" t="s">
        <v>8358</v>
      </c>
      <c r="E1877" s="292">
        <v>5099</v>
      </c>
    </row>
    <row r="1878" spans="1:5" ht="14.4" x14ac:dyDescent="0.55000000000000004">
      <c r="A1878" s="290" t="s">
        <v>2102</v>
      </c>
      <c r="B1878" s="291">
        <v>109433.55</v>
      </c>
      <c r="D1878" s="290" t="s">
        <v>8359</v>
      </c>
      <c r="E1878" s="292">
        <v>109433.55</v>
      </c>
    </row>
    <row r="1879" spans="1:5" ht="14.4" x14ac:dyDescent="0.55000000000000004">
      <c r="A1879" s="290" t="s">
        <v>2103</v>
      </c>
      <c r="B1879" s="291">
        <v>2746416.39</v>
      </c>
      <c r="D1879" s="290" t="s">
        <v>8360</v>
      </c>
      <c r="E1879" s="292">
        <v>2746416.39</v>
      </c>
    </row>
    <row r="1880" spans="1:5" ht="14.4" x14ac:dyDescent="0.55000000000000004">
      <c r="A1880" s="290" t="s">
        <v>2104</v>
      </c>
      <c r="B1880" s="291">
        <v>1508</v>
      </c>
      <c r="D1880" s="290" t="s">
        <v>8361</v>
      </c>
      <c r="E1880" s="292">
        <v>1508</v>
      </c>
    </row>
    <row r="1881" spans="1:5" ht="14.4" x14ac:dyDescent="0.55000000000000004">
      <c r="A1881" s="290" t="s">
        <v>2105</v>
      </c>
      <c r="B1881" s="291">
        <v>18093.310000000001</v>
      </c>
      <c r="D1881" s="290" t="s">
        <v>8362</v>
      </c>
      <c r="E1881" s="292">
        <v>18093.310000000001</v>
      </c>
    </row>
    <row r="1882" spans="1:5" ht="14.4" x14ac:dyDescent="0.55000000000000004">
      <c r="A1882" s="290" t="s">
        <v>2106</v>
      </c>
      <c r="B1882" s="291">
        <v>20040.59</v>
      </c>
      <c r="D1882" s="290" t="s">
        <v>8363</v>
      </c>
      <c r="E1882" s="292">
        <v>20040.59</v>
      </c>
    </row>
    <row r="1883" spans="1:5" ht="14.4" x14ac:dyDescent="0.55000000000000004">
      <c r="A1883" s="290" t="s">
        <v>2107</v>
      </c>
      <c r="B1883" s="291">
        <v>19084.919999999998</v>
      </c>
      <c r="D1883" s="290" t="s">
        <v>8364</v>
      </c>
      <c r="E1883" s="292">
        <v>19084.919999999998</v>
      </c>
    </row>
    <row r="1884" spans="1:5" ht="14.4" x14ac:dyDescent="0.55000000000000004">
      <c r="A1884" s="290" t="s">
        <v>2108</v>
      </c>
      <c r="B1884" s="291">
        <v>11637.91</v>
      </c>
      <c r="D1884" s="290" t="s">
        <v>8365</v>
      </c>
      <c r="E1884" s="292">
        <v>11637.91</v>
      </c>
    </row>
    <row r="1885" spans="1:5" ht="14.4" x14ac:dyDescent="0.55000000000000004">
      <c r="A1885" s="290" t="s">
        <v>2109</v>
      </c>
      <c r="B1885" s="291">
        <v>1972.16</v>
      </c>
      <c r="D1885" s="290" t="s">
        <v>8366</v>
      </c>
      <c r="E1885" s="292">
        <v>1972.16</v>
      </c>
    </row>
    <row r="1886" spans="1:5" ht="14.4" x14ac:dyDescent="0.55000000000000004">
      <c r="A1886" s="290" t="s">
        <v>2110</v>
      </c>
      <c r="B1886" s="291">
        <v>25783.85</v>
      </c>
      <c r="D1886" s="290" t="s">
        <v>8367</v>
      </c>
      <c r="E1886" s="292">
        <v>25783.85</v>
      </c>
    </row>
    <row r="1887" spans="1:5" ht="14.4" x14ac:dyDescent="0.55000000000000004">
      <c r="A1887" s="290" t="s">
        <v>2111</v>
      </c>
      <c r="B1887" s="291">
        <v>7894</v>
      </c>
      <c r="D1887" s="290" t="s">
        <v>8368</v>
      </c>
      <c r="E1887" s="292">
        <v>7894</v>
      </c>
    </row>
    <row r="1888" spans="1:5" ht="14.4" x14ac:dyDescent="0.55000000000000004">
      <c r="A1888" s="290" t="s">
        <v>2112</v>
      </c>
      <c r="B1888" s="291">
        <v>9442</v>
      </c>
      <c r="D1888" s="290" t="s">
        <v>8369</v>
      </c>
      <c r="E1888" s="292">
        <v>9442</v>
      </c>
    </row>
    <row r="1889" spans="1:5" ht="14.4" x14ac:dyDescent="0.55000000000000004">
      <c r="A1889" s="290" t="s">
        <v>2113</v>
      </c>
      <c r="B1889" s="291">
        <v>45179</v>
      </c>
      <c r="D1889" s="290" t="s">
        <v>8370</v>
      </c>
      <c r="E1889" s="292">
        <v>45179</v>
      </c>
    </row>
    <row r="1890" spans="1:5" ht="14.4" x14ac:dyDescent="0.55000000000000004">
      <c r="A1890" s="290" t="s">
        <v>2114</v>
      </c>
      <c r="B1890" s="291">
        <v>1295.54</v>
      </c>
      <c r="D1890" s="290" t="s">
        <v>8371</v>
      </c>
      <c r="E1890" s="292">
        <v>1295.54</v>
      </c>
    </row>
    <row r="1891" spans="1:5" ht="14.4" x14ac:dyDescent="0.55000000000000004">
      <c r="A1891" s="290" t="s">
        <v>2115</v>
      </c>
      <c r="B1891" s="291">
        <v>9466</v>
      </c>
      <c r="D1891" s="290" t="s">
        <v>8372</v>
      </c>
      <c r="E1891" s="292">
        <v>9466</v>
      </c>
    </row>
    <row r="1892" spans="1:5" ht="14.4" x14ac:dyDescent="0.55000000000000004">
      <c r="A1892" s="290" t="s">
        <v>2116</v>
      </c>
      <c r="B1892" s="291">
        <v>3563</v>
      </c>
      <c r="D1892" s="290" t="s">
        <v>8373</v>
      </c>
      <c r="E1892" s="292">
        <v>3563</v>
      </c>
    </row>
    <row r="1893" spans="1:5" ht="14.4" x14ac:dyDescent="0.55000000000000004">
      <c r="A1893" s="290" t="s">
        <v>2117</v>
      </c>
      <c r="B1893" s="291">
        <v>374</v>
      </c>
      <c r="D1893" s="290" t="s">
        <v>8374</v>
      </c>
      <c r="E1893" s="292">
        <v>374</v>
      </c>
    </row>
    <row r="1894" spans="1:5" ht="14.4" x14ac:dyDescent="0.55000000000000004">
      <c r="A1894" s="290" t="s">
        <v>2118</v>
      </c>
      <c r="B1894" s="291">
        <v>23144.74</v>
      </c>
      <c r="D1894" s="290" t="s">
        <v>8375</v>
      </c>
      <c r="E1894" s="292">
        <v>23144.74</v>
      </c>
    </row>
    <row r="1895" spans="1:5" ht="14.4" x14ac:dyDescent="0.55000000000000004">
      <c r="A1895" s="290" t="s">
        <v>2119</v>
      </c>
      <c r="B1895" s="291">
        <v>19060.72</v>
      </c>
      <c r="D1895" s="290" t="s">
        <v>8376</v>
      </c>
      <c r="E1895" s="292">
        <v>19060.72</v>
      </c>
    </row>
    <row r="1896" spans="1:5" ht="14.4" x14ac:dyDescent="0.55000000000000004">
      <c r="A1896" s="290" t="s">
        <v>2120</v>
      </c>
      <c r="B1896" s="291">
        <v>2045</v>
      </c>
      <c r="D1896" s="290" t="s">
        <v>8377</v>
      </c>
      <c r="E1896" s="292">
        <v>2045</v>
      </c>
    </row>
    <row r="1897" spans="1:5" ht="14.4" x14ac:dyDescent="0.55000000000000004">
      <c r="A1897" s="290" t="s">
        <v>2121</v>
      </c>
      <c r="B1897" s="291">
        <v>397</v>
      </c>
      <c r="D1897" s="290" t="s">
        <v>8378</v>
      </c>
      <c r="E1897" s="292">
        <v>397</v>
      </c>
    </row>
    <row r="1898" spans="1:5" ht="14.4" x14ac:dyDescent="0.55000000000000004">
      <c r="A1898" s="290" t="s">
        <v>4084</v>
      </c>
      <c r="B1898" s="291">
        <v>2275.4</v>
      </c>
      <c r="D1898" s="290" t="s">
        <v>8379</v>
      </c>
      <c r="E1898" s="292">
        <v>2275.4</v>
      </c>
    </row>
    <row r="1899" spans="1:5" ht="14.4" x14ac:dyDescent="0.55000000000000004">
      <c r="A1899" s="290" t="s">
        <v>2122</v>
      </c>
      <c r="B1899" s="291">
        <v>84449</v>
      </c>
      <c r="D1899" s="290" t="s">
        <v>8380</v>
      </c>
      <c r="E1899" s="292">
        <v>84449</v>
      </c>
    </row>
    <row r="1900" spans="1:5" ht="14.4" x14ac:dyDescent="0.55000000000000004">
      <c r="A1900" s="290" t="s">
        <v>2123</v>
      </c>
      <c r="B1900" s="291">
        <v>151545.67000000001</v>
      </c>
      <c r="D1900" s="290" t="s">
        <v>8381</v>
      </c>
      <c r="E1900" s="292">
        <v>151545.67000000001</v>
      </c>
    </row>
    <row r="1901" spans="1:5" ht="14.4" x14ac:dyDescent="0.55000000000000004">
      <c r="A1901" s="290" t="s">
        <v>2124</v>
      </c>
      <c r="B1901" s="291">
        <v>5383.54</v>
      </c>
      <c r="D1901" s="290" t="s">
        <v>8382</v>
      </c>
      <c r="E1901" s="292">
        <v>5383.54</v>
      </c>
    </row>
    <row r="1902" spans="1:5" ht="14.4" x14ac:dyDescent="0.55000000000000004">
      <c r="A1902" s="290" t="s">
        <v>2125</v>
      </c>
      <c r="B1902" s="291">
        <v>444.96</v>
      </c>
      <c r="D1902" s="290" t="s">
        <v>8383</v>
      </c>
      <c r="E1902" s="292">
        <v>444.96</v>
      </c>
    </row>
    <row r="1903" spans="1:5" ht="14.4" x14ac:dyDescent="0.55000000000000004">
      <c r="A1903" s="290" t="s">
        <v>2126</v>
      </c>
      <c r="B1903" s="291">
        <v>276653.7</v>
      </c>
      <c r="D1903" s="290" t="s">
        <v>8384</v>
      </c>
      <c r="E1903" s="292">
        <v>276653.7</v>
      </c>
    </row>
    <row r="1904" spans="1:5" ht="14.4" x14ac:dyDescent="0.55000000000000004">
      <c r="A1904" s="290" t="s">
        <v>2127</v>
      </c>
      <c r="B1904" s="291">
        <v>12107</v>
      </c>
      <c r="D1904" s="290" t="s">
        <v>8385</v>
      </c>
      <c r="E1904" s="292">
        <v>12107</v>
      </c>
    </row>
    <row r="1905" spans="1:5" ht="14.4" x14ac:dyDescent="0.55000000000000004">
      <c r="A1905" s="290" t="s">
        <v>2128</v>
      </c>
      <c r="B1905" s="291">
        <v>182739.29</v>
      </c>
      <c r="D1905" s="290" t="s">
        <v>8386</v>
      </c>
      <c r="E1905" s="292">
        <v>182739.29</v>
      </c>
    </row>
    <row r="1906" spans="1:5" ht="14.4" x14ac:dyDescent="0.55000000000000004">
      <c r="A1906" s="290" t="s">
        <v>2129</v>
      </c>
      <c r="B1906" s="291">
        <v>15940</v>
      </c>
      <c r="D1906" s="290" t="s">
        <v>8387</v>
      </c>
      <c r="E1906" s="292">
        <v>15940</v>
      </c>
    </row>
    <row r="1907" spans="1:5" ht="14.4" x14ac:dyDescent="0.55000000000000004">
      <c r="A1907" s="290" t="s">
        <v>2130</v>
      </c>
      <c r="B1907" s="291">
        <v>6863</v>
      </c>
      <c r="D1907" s="290" t="s">
        <v>8388</v>
      </c>
      <c r="E1907" s="292">
        <v>6863</v>
      </c>
    </row>
    <row r="1908" spans="1:5" ht="14.4" x14ac:dyDescent="0.55000000000000004">
      <c r="A1908" s="290" t="s">
        <v>2131</v>
      </c>
      <c r="B1908" s="291">
        <v>7221</v>
      </c>
      <c r="D1908" s="290" t="s">
        <v>8389</v>
      </c>
      <c r="E1908" s="292">
        <v>7221</v>
      </c>
    </row>
    <row r="1909" spans="1:5" ht="14.4" x14ac:dyDescent="0.55000000000000004">
      <c r="A1909" s="290" t="s">
        <v>2132</v>
      </c>
      <c r="B1909" s="291">
        <v>47448.37</v>
      </c>
      <c r="D1909" s="290" t="s">
        <v>8390</v>
      </c>
      <c r="E1909" s="292">
        <v>47448.37</v>
      </c>
    </row>
    <row r="1910" spans="1:5" ht="14.4" x14ac:dyDescent="0.55000000000000004">
      <c r="A1910" s="290" t="s">
        <v>2133</v>
      </c>
      <c r="B1910" s="291">
        <v>311228</v>
      </c>
      <c r="D1910" s="290" t="s">
        <v>8391</v>
      </c>
      <c r="E1910" s="292">
        <v>311228</v>
      </c>
    </row>
    <row r="1911" spans="1:5" ht="14.4" x14ac:dyDescent="0.55000000000000004">
      <c r="A1911" s="290" t="s">
        <v>2134</v>
      </c>
      <c r="B1911" s="291">
        <v>183556.28</v>
      </c>
      <c r="D1911" s="290" t="s">
        <v>8392</v>
      </c>
      <c r="E1911" s="292">
        <v>183556.28</v>
      </c>
    </row>
    <row r="1912" spans="1:5" ht="14.4" x14ac:dyDescent="0.55000000000000004">
      <c r="A1912" s="290" t="s">
        <v>2135</v>
      </c>
      <c r="B1912" s="291">
        <v>247117</v>
      </c>
      <c r="D1912" s="290" t="s">
        <v>8393</v>
      </c>
      <c r="E1912" s="292">
        <v>247117</v>
      </c>
    </row>
    <row r="1913" spans="1:5" ht="14.4" x14ac:dyDescent="0.55000000000000004">
      <c r="A1913" s="290" t="s">
        <v>2136</v>
      </c>
      <c r="B1913" s="291">
        <v>515</v>
      </c>
      <c r="D1913" s="290" t="s">
        <v>8394</v>
      </c>
      <c r="E1913" s="292">
        <v>515</v>
      </c>
    </row>
    <row r="1914" spans="1:5" ht="14.4" x14ac:dyDescent="0.55000000000000004">
      <c r="A1914" s="290" t="s">
        <v>2137</v>
      </c>
      <c r="B1914" s="291">
        <v>5695</v>
      </c>
      <c r="D1914" s="290" t="s">
        <v>8395</v>
      </c>
      <c r="E1914" s="292">
        <v>5695</v>
      </c>
    </row>
    <row r="1915" spans="1:5" ht="14.4" x14ac:dyDescent="0.55000000000000004">
      <c r="A1915" s="290" t="s">
        <v>2138</v>
      </c>
      <c r="B1915" s="291">
        <v>41835.26</v>
      </c>
      <c r="D1915" s="290" t="s">
        <v>8396</v>
      </c>
      <c r="E1915" s="292">
        <v>41835.26</v>
      </c>
    </row>
    <row r="1916" spans="1:5" ht="14.4" x14ac:dyDescent="0.55000000000000004">
      <c r="A1916" s="290" t="s">
        <v>2139</v>
      </c>
      <c r="B1916" s="291">
        <v>142371</v>
      </c>
      <c r="D1916" s="290" t="s">
        <v>8397</v>
      </c>
      <c r="E1916" s="292">
        <v>142371</v>
      </c>
    </row>
    <row r="1917" spans="1:5" ht="14.4" x14ac:dyDescent="0.55000000000000004">
      <c r="A1917" s="290" t="s">
        <v>2140</v>
      </c>
      <c r="B1917" s="291">
        <v>5541.89</v>
      </c>
      <c r="D1917" s="290" t="s">
        <v>8398</v>
      </c>
      <c r="E1917" s="292">
        <v>5541.89</v>
      </c>
    </row>
    <row r="1918" spans="1:5" ht="14.4" x14ac:dyDescent="0.55000000000000004">
      <c r="A1918" s="290" t="s">
        <v>2141</v>
      </c>
      <c r="B1918" s="291">
        <v>240326</v>
      </c>
      <c r="D1918" s="290" t="s">
        <v>8399</v>
      </c>
      <c r="E1918" s="292">
        <v>240326</v>
      </c>
    </row>
    <row r="1919" spans="1:5" ht="14.4" x14ac:dyDescent="0.55000000000000004">
      <c r="A1919" s="290" t="s">
        <v>2142</v>
      </c>
      <c r="B1919" s="291">
        <v>38224</v>
      </c>
      <c r="D1919" s="290" t="s">
        <v>8400</v>
      </c>
      <c r="E1919" s="292">
        <v>38224</v>
      </c>
    </row>
    <row r="1920" spans="1:5" ht="14.4" x14ac:dyDescent="0.55000000000000004">
      <c r="A1920" s="290" t="s">
        <v>2143</v>
      </c>
      <c r="B1920" s="291">
        <v>124255</v>
      </c>
      <c r="D1920" s="290" t="s">
        <v>8401</v>
      </c>
      <c r="E1920" s="292">
        <v>124255</v>
      </c>
    </row>
    <row r="1921" spans="1:5" ht="14.4" x14ac:dyDescent="0.55000000000000004">
      <c r="A1921" s="290" t="s">
        <v>2144</v>
      </c>
      <c r="B1921" s="291">
        <v>554092</v>
      </c>
      <c r="D1921" s="290" t="s">
        <v>8402</v>
      </c>
      <c r="E1921" s="292">
        <v>554092</v>
      </c>
    </row>
    <row r="1922" spans="1:5" ht="14.4" x14ac:dyDescent="0.55000000000000004">
      <c r="A1922" s="290" t="s">
        <v>2145</v>
      </c>
      <c r="B1922" s="291">
        <v>14081.82</v>
      </c>
      <c r="D1922" s="290" t="s">
        <v>8403</v>
      </c>
      <c r="E1922" s="292">
        <v>14081.82</v>
      </c>
    </row>
    <row r="1923" spans="1:5" ht="14.4" x14ac:dyDescent="0.55000000000000004">
      <c r="A1923" s="290" t="s">
        <v>2146</v>
      </c>
      <c r="B1923" s="291">
        <v>5398.68</v>
      </c>
      <c r="D1923" s="290" t="s">
        <v>8404</v>
      </c>
      <c r="E1923" s="292">
        <v>5398.68</v>
      </c>
    </row>
    <row r="1924" spans="1:5" ht="14.4" x14ac:dyDescent="0.55000000000000004">
      <c r="A1924" s="290" t="s">
        <v>2147</v>
      </c>
      <c r="B1924" s="291">
        <v>58237</v>
      </c>
      <c r="D1924" s="290" t="s">
        <v>8405</v>
      </c>
      <c r="E1924" s="292">
        <v>58237</v>
      </c>
    </row>
    <row r="1925" spans="1:5" ht="14.4" x14ac:dyDescent="0.55000000000000004">
      <c r="A1925" s="290" t="s">
        <v>2148</v>
      </c>
      <c r="B1925" s="291">
        <v>242505.72</v>
      </c>
      <c r="D1925" s="290" t="s">
        <v>8406</v>
      </c>
      <c r="E1925" s="292">
        <v>242505.72</v>
      </c>
    </row>
    <row r="1926" spans="1:5" ht="14.4" x14ac:dyDescent="0.55000000000000004">
      <c r="A1926" s="290" t="s">
        <v>2149</v>
      </c>
      <c r="B1926" s="291">
        <v>40651</v>
      </c>
      <c r="D1926" s="290" t="s">
        <v>8407</v>
      </c>
      <c r="E1926" s="292">
        <v>40651</v>
      </c>
    </row>
    <row r="1927" spans="1:5" ht="14.4" x14ac:dyDescent="0.55000000000000004">
      <c r="A1927" s="290" t="s">
        <v>2150</v>
      </c>
      <c r="B1927" s="291">
        <v>194075</v>
      </c>
      <c r="D1927" s="290" t="s">
        <v>8408</v>
      </c>
      <c r="E1927" s="292">
        <v>194075</v>
      </c>
    </row>
    <row r="1928" spans="1:5" ht="14.4" x14ac:dyDescent="0.55000000000000004">
      <c r="A1928" s="290" t="s">
        <v>2151</v>
      </c>
      <c r="B1928" s="291">
        <v>754753</v>
      </c>
      <c r="D1928" s="290" t="s">
        <v>8409</v>
      </c>
      <c r="E1928" s="292">
        <v>754753</v>
      </c>
    </row>
    <row r="1929" spans="1:5" ht="14.4" x14ac:dyDescent="0.55000000000000004">
      <c r="A1929" s="290" t="s">
        <v>2152</v>
      </c>
      <c r="B1929" s="291">
        <v>759</v>
      </c>
      <c r="D1929" s="290" t="s">
        <v>8410</v>
      </c>
      <c r="E1929" s="292">
        <v>759</v>
      </c>
    </row>
    <row r="1930" spans="1:5" ht="14.4" x14ac:dyDescent="0.55000000000000004">
      <c r="A1930" s="290" t="s">
        <v>2153</v>
      </c>
      <c r="B1930" s="291">
        <v>334640.43</v>
      </c>
      <c r="D1930" s="290" t="s">
        <v>8411</v>
      </c>
      <c r="E1930" s="292">
        <v>334640.43</v>
      </c>
    </row>
    <row r="1931" spans="1:5" ht="14.4" x14ac:dyDescent="0.55000000000000004">
      <c r="A1931" s="290" t="s">
        <v>2154</v>
      </c>
      <c r="B1931" s="291">
        <v>971</v>
      </c>
      <c r="D1931" s="290" t="s">
        <v>8412</v>
      </c>
      <c r="E1931" s="292">
        <v>971</v>
      </c>
    </row>
    <row r="1932" spans="1:5" ht="14.4" x14ac:dyDescent="0.55000000000000004">
      <c r="A1932" s="290" t="s">
        <v>2155</v>
      </c>
      <c r="B1932" s="291">
        <v>460700</v>
      </c>
      <c r="D1932" s="290" t="s">
        <v>8413</v>
      </c>
      <c r="E1932" s="292">
        <v>460700</v>
      </c>
    </row>
    <row r="1933" spans="1:5" ht="14.4" x14ac:dyDescent="0.55000000000000004">
      <c r="A1933" s="290" t="s">
        <v>2156</v>
      </c>
      <c r="B1933" s="291">
        <v>131032</v>
      </c>
      <c r="D1933" s="290" t="s">
        <v>8414</v>
      </c>
      <c r="E1933" s="292">
        <v>131032</v>
      </c>
    </row>
    <row r="1934" spans="1:5" ht="14.4" x14ac:dyDescent="0.55000000000000004">
      <c r="A1934" s="290" t="s">
        <v>2157</v>
      </c>
      <c r="B1934" s="291">
        <v>1272</v>
      </c>
      <c r="D1934" s="290" t="s">
        <v>8415</v>
      </c>
      <c r="E1934" s="292">
        <v>1272</v>
      </c>
    </row>
    <row r="1935" spans="1:5" ht="14.4" x14ac:dyDescent="0.55000000000000004">
      <c r="A1935" s="290" t="s">
        <v>2158</v>
      </c>
      <c r="B1935" s="291">
        <v>1813.33</v>
      </c>
      <c r="D1935" s="290" t="s">
        <v>8416</v>
      </c>
      <c r="E1935" s="292">
        <v>1813.33</v>
      </c>
    </row>
    <row r="1936" spans="1:5" ht="14.4" x14ac:dyDescent="0.55000000000000004">
      <c r="A1936" s="290" t="s">
        <v>2159</v>
      </c>
      <c r="B1936" s="291">
        <v>157901.79</v>
      </c>
      <c r="D1936" s="290" t="s">
        <v>8417</v>
      </c>
      <c r="E1936" s="292">
        <v>157901.79</v>
      </c>
    </row>
    <row r="1937" spans="1:5" ht="14.4" x14ac:dyDescent="0.55000000000000004">
      <c r="A1937" s="290" t="s">
        <v>2160</v>
      </c>
      <c r="B1937" s="291">
        <v>14718</v>
      </c>
      <c r="D1937" s="290" t="s">
        <v>8418</v>
      </c>
      <c r="E1937" s="292">
        <v>14718</v>
      </c>
    </row>
    <row r="1938" spans="1:5" ht="14.4" x14ac:dyDescent="0.55000000000000004">
      <c r="A1938" s="290" t="s">
        <v>2161</v>
      </c>
      <c r="B1938" s="291">
        <v>140512.35</v>
      </c>
      <c r="D1938" s="290" t="s">
        <v>8419</v>
      </c>
      <c r="E1938" s="292">
        <v>140512.35</v>
      </c>
    </row>
    <row r="1939" spans="1:5" ht="14.4" x14ac:dyDescent="0.55000000000000004">
      <c r="A1939" s="290" t="s">
        <v>2162</v>
      </c>
      <c r="B1939" s="291">
        <v>269915.59000000003</v>
      </c>
      <c r="D1939" s="290" t="s">
        <v>8420</v>
      </c>
      <c r="E1939" s="292">
        <v>269915.59000000003</v>
      </c>
    </row>
    <row r="1940" spans="1:5" ht="14.4" x14ac:dyDescent="0.55000000000000004">
      <c r="A1940" s="290" t="s">
        <v>2163</v>
      </c>
      <c r="B1940" s="291">
        <v>732.59</v>
      </c>
      <c r="D1940" s="290" t="s">
        <v>8421</v>
      </c>
      <c r="E1940" s="292">
        <v>732.59</v>
      </c>
    </row>
    <row r="1941" spans="1:5" ht="14.4" x14ac:dyDescent="0.55000000000000004">
      <c r="A1941" s="290" t="s">
        <v>2164</v>
      </c>
      <c r="B1941" s="291">
        <v>163437</v>
      </c>
      <c r="D1941" s="290" t="s">
        <v>8422</v>
      </c>
      <c r="E1941" s="292">
        <v>163437</v>
      </c>
    </row>
    <row r="1942" spans="1:5" ht="14.4" x14ac:dyDescent="0.55000000000000004">
      <c r="A1942" s="290" t="s">
        <v>2165</v>
      </c>
      <c r="B1942" s="291">
        <v>117989.21</v>
      </c>
      <c r="D1942" s="290" t="s">
        <v>8423</v>
      </c>
      <c r="E1942" s="292">
        <v>117989.21</v>
      </c>
    </row>
    <row r="1943" spans="1:5" ht="14.4" x14ac:dyDescent="0.55000000000000004">
      <c r="A1943" s="290" t="s">
        <v>2166</v>
      </c>
      <c r="B1943" s="291">
        <v>23504</v>
      </c>
      <c r="D1943" s="290" t="s">
        <v>8424</v>
      </c>
      <c r="E1943" s="292">
        <v>23504</v>
      </c>
    </row>
    <row r="1944" spans="1:5" ht="14.4" x14ac:dyDescent="0.55000000000000004">
      <c r="A1944" s="290" t="s">
        <v>2167</v>
      </c>
      <c r="B1944" s="291">
        <v>9598.2900000000009</v>
      </c>
      <c r="D1944" s="290" t="s">
        <v>8425</v>
      </c>
      <c r="E1944" s="292">
        <v>9598.2900000000009</v>
      </c>
    </row>
    <row r="1945" spans="1:5" ht="14.4" x14ac:dyDescent="0.55000000000000004">
      <c r="A1945" s="290" t="s">
        <v>2168</v>
      </c>
      <c r="B1945" s="291">
        <v>60963.839999999997</v>
      </c>
      <c r="D1945" s="290" t="s">
        <v>8426</v>
      </c>
      <c r="E1945" s="292">
        <v>60963.839999999997</v>
      </c>
    </row>
    <row r="1946" spans="1:5" ht="14.4" x14ac:dyDescent="0.55000000000000004">
      <c r="A1946" s="290" t="s">
        <v>2169</v>
      </c>
      <c r="B1946" s="291">
        <v>74879.899999999994</v>
      </c>
      <c r="D1946" s="290" t="s">
        <v>8427</v>
      </c>
      <c r="E1946" s="292">
        <v>74879.899999999994</v>
      </c>
    </row>
    <row r="1947" spans="1:5" ht="14.4" x14ac:dyDescent="0.55000000000000004">
      <c r="A1947" s="290" t="s">
        <v>2170</v>
      </c>
      <c r="B1947" s="291">
        <v>2283</v>
      </c>
      <c r="D1947" s="290" t="s">
        <v>8428</v>
      </c>
      <c r="E1947" s="292">
        <v>2283</v>
      </c>
    </row>
    <row r="1948" spans="1:5" ht="14.4" x14ac:dyDescent="0.55000000000000004">
      <c r="A1948" s="290" t="s">
        <v>2171</v>
      </c>
      <c r="B1948" s="291">
        <v>17583</v>
      </c>
      <c r="D1948" s="290" t="s">
        <v>8429</v>
      </c>
      <c r="E1948" s="292">
        <v>17583</v>
      </c>
    </row>
    <row r="1949" spans="1:5" ht="14.4" x14ac:dyDescent="0.55000000000000004">
      <c r="A1949" s="290" t="s">
        <v>2172</v>
      </c>
      <c r="B1949" s="291">
        <v>783240</v>
      </c>
      <c r="D1949" s="290" t="s">
        <v>8430</v>
      </c>
      <c r="E1949" s="292">
        <v>783240</v>
      </c>
    </row>
    <row r="1950" spans="1:5" ht="14.4" x14ac:dyDescent="0.55000000000000004">
      <c r="A1950" s="290" t="s">
        <v>2173</v>
      </c>
      <c r="B1950" s="291">
        <v>14932.55</v>
      </c>
      <c r="D1950" s="290" t="s">
        <v>8431</v>
      </c>
      <c r="E1950" s="292">
        <v>14932.55</v>
      </c>
    </row>
    <row r="1951" spans="1:5" ht="14.4" x14ac:dyDescent="0.55000000000000004">
      <c r="A1951" s="290" t="s">
        <v>2174</v>
      </c>
      <c r="B1951" s="291">
        <v>2779</v>
      </c>
      <c r="D1951" s="290" t="s">
        <v>8432</v>
      </c>
      <c r="E1951" s="292">
        <v>2779</v>
      </c>
    </row>
    <row r="1952" spans="1:5" ht="14.4" x14ac:dyDescent="0.55000000000000004">
      <c r="A1952" s="290" t="s">
        <v>4085</v>
      </c>
      <c r="B1952" s="291">
        <v>17887.259999999998</v>
      </c>
      <c r="D1952" s="290" t="s">
        <v>8433</v>
      </c>
      <c r="E1952" s="292">
        <v>17887.259999999998</v>
      </c>
    </row>
    <row r="1953" spans="1:5" ht="14.4" x14ac:dyDescent="0.55000000000000004">
      <c r="A1953" s="290" t="s">
        <v>2175</v>
      </c>
      <c r="B1953" s="291">
        <v>82442.75</v>
      </c>
      <c r="D1953" s="290" t="s">
        <v>8434</v>
      </c>
      <c r="E1953" s="292">
        <v>82442.75</v>
      </c>
    </row>
    <row r="1954" spans="1:5" ht="14.4" x14ac:dyDescent="0.55000000000000004">
      <c r="A1954" s="290" t="s">
        <v>2176</v>
      </c>
      <c r="B1954" s="291">
        <v>12395</v>
      </c>
      <c r="D1954" s="290" t="s">
        <v>8435</v>
      </c>
      <c r="E1954" s="292">
        <v>12395</v>
      </c>
    </row>
    <row r="1955" spans="1:5" ht="14.4" x14ac:dyDescent="0.55000000000000004">
      <c r="A1955" s="290" t="s">
        <v>2177</v>
      </c>
      <c r="B1955" s="291">
        <v>3707225.51</v>
      </c>
      <c r="D1955" s="290" t="s">
        <v>8436</v>
      </c>
      <c r="E1955" s="292">
        <v>3707225.51</v>
      </c>
    </row>
    <row r="1956" spans="1:5" ht="14.4" x14ac:dyDescent="0.55000000000000004">
      <c r="A1956" s="290" t="s">
        <v>2178</v>
      </c>
      <c r="B1956" s="291">
        <v>4469.8900000000003</v>
      </c>
      <c r="D1956" s="290" t="s">
        <v>8437</v>
      </c>
      <c r="E1956" s="292">
        <v>4469.8900000000003</v>
      </c>
    </row>
    <row r="1957" spans="1:5" ht="14.4" x14ac:dyDescent="0.55000000000000004">
      <c r="A1957" s="290" t="s">
        <v>2179</v>
      </c>
      <c r="B1957" s="291">
        <v>11459.65</v>
      </c>
      <c r="D1957" s="290" t="s">
        <v>8438</v>
      </c>
      <c r="E1957" s="292">
        <v>11459.65</v>
      </c>
    </row>
    <row r="1958" spans="1:5" ht="14.4" x14ac:dyDescent="0.55000000000000004">
      <c r="A1958" s="290" t="s">
        <v>2180</v>
      </c>
      <c r="B1958" s="291">
        <v>12417</v>
      </c>
      <c r="D1958" s="290" t="s">
        <v>8439</v>
      </c>
      <c r="E1958" s="292">
        <v>12417</v>
      </c>
    </row>
    <row r="1959" spans="1:5" ht="14.4" x14ac:dyDescent="0.55000000000000004">
      <c r="A1959" s="290" t="s">
        <v>2181</v>
      </c>
      <c r="B1959" s="291">
        <v>21793</v>
      </c>
      <c r="D1959" s="290" t="s">
        <v>8440</v>
      </c>
      <c r="E1959" s="292">
        <v>21793</v>
      </c>
    </row>
    <row r="1960" spans="1:5" ht="14.4" x14ac:dyDescent="0.55000000000000004">
      <c r="A1960" s="290" t="s">
        <v>2182</v>
      </c>
      <c r="B1960" s="291">
        <v>12056</v>
      </c>
      <c r="D1960" s="290" t="s">
        <v>8441</v>
      </c>
      <c r="E1960" s="292">
        <v>12056</v>
      </c>
    </row>
    <row r="1961" spans="1:5" ht="14.4" x14ac:dyDescent="0.55000000000000004">
      <c r="A1961" s="290" t="s">
        <v>2183</v>
      </c>
      <c r="B1961" s="291">
        <v>16783.259999999998</v>
      </c>
      <c r="D1961" s="290" t="s">
        <v>8442</v>
      </c>
      <c r="E1961" s="292">
        <v>16783.259999999998</v>
      </c>
    </row>
    <row r="1962" spans="1:5" ht="14.4" x14ac:dyDescent="0.55000000000000004">
      <c r="A1962" s="290" t="s">
        <v>2184</v>
      </c>
      <c r="B1962" s="291">
        <v>19603.310000000001</v>
      </c>
      <c r="D1962" s="290" t="s">
        <v>10493</v>
      </c>
      <c r="E1962" s="292">
        <v>19603.310000000001</v>
      </c>
    </row>
    <row r="1963" spans="1:5" ht="14.4" x14ac:dyDescent="0.55000000000000004">
      <c r="A1963" s="290" t="s">
        <v>2185</v>
      </c>
      <c r="B1963" s="291">
        <v>14438</v>
      </c>
      <c r="D1963" s="290" t="s">
        <v>8443</v>
      </c>
      <c r="E1963" s="292">
        <v>14438</v>
      </c>
    </row>
    <row r="1964" spans="1:5" ht="14.4" x14ac:dyDescent="0.55000000000000004">
      <c r="A1964" s="290" t="s">
        <v>2186</v>
      </c>
      <c r="B1964" s="291">
        <v>3096.95</v>
      </c>
      <c r="D1964" s="290" t="s">
        <v>8444</v>
      </c>
      <c r="E1964" s="292">
        <v>3096.95</v>
      </c>
    </row>
    <row r="1965" spans="1:5" ht="14.4" x14ac:dyDescent="0.55000000000000004">
      <c r="A1965" s="290" t="s">
        <v>2187</v>
      </c>
      <c r="B1965" s="291">
        <v>14975</v>
      </c>
      <c r="D1965" s="290" t="s">
        <v>8445</v>
      </c>
      <c r="E1965" s="292">
        <v>14975</v>
      </c>
    </row>
    <row r="1966" spans="1:5" ht="14.4" x14ac:dyDescent="0.55000000000000004">
      <c r="A1966" s="290" t="s">
        <v>2188</v>
      </c>
      <c r="B1966" s="291">
        <v>13608</v>
      </c>
      <c r="D1966" s="290" t="s">
        <v>8446</v>
      </c>
      <c r="E1966" s="292">
        <v>13608</v>
      </c>
    </row>
    <row r="1967" spans="1:5" ht="14.4" x14ac:dyDescent="0.55000000000000004">
      <c r="A1967" s="290" t="s">
        <v>2189</v>
      </c>
      <c r="B1967" s="291">
        <v>2893</v>
      </c>
      <c r="D1967" s="290" t="s">
        <v>8447</v>
      </c>
      <c r="E1967" s="292">
        <v>2893</v>
      </c>
    </row>
    <row r="1968" spans="1:5" ht="14.4" x14ac:dyDescent="0.55000000000000004">
      <c r="A1968" s="290" t="s">
        <v>2190</v>
      </c>
      <c r="B1968" s="291">
        <v>32270.63</v>
      </c>
      <c r="D1968" s="290" t="s">
        <v>8448</v>
      </c>
      <c r="E1968" s="292">
        <v>32270.63</v>
      </c>
    </row>
    <row r="1969" spans="1:5" ht="14.4" x14ac:dyDescent="0.55000000000000004">
      <c r="A1969" s="290" t="s">
        <v>2191</v>
      </c>
      <c r="B1969" s="291">
        <v>7209</v>
      </c>
      <c r="D1969" s="290" t="s">
        <v>8449</v>
      </c>
      <c r="E1969" s="292">
        <v>7209</v>
      </c>
    </row>
    <row r="1970" spans="1:5" ht="14.4" x14ac:dyDescent="0.55000000000000004">
      <c r="A1970" s="290" t="s">
        <v>2192</v>
      </c>
      <c r="B1970" s="291">
        <v>184514.8</v>
      </c>
      <c r="D1970" s="290" t="s">
        <v>8450</v>
      </c>
      <c r="E1970" s="292">
        <v>184514.8</v>
      </c>
    </row>
    <row r="1971" spans="1:5" ht="14.4" x14ac:dyDescent="0.55000000000000004">
      <c r="A1971" s="290" t="s">
        <v>2193</v>
      </c>
      <c r="B1971" s="291">
        <v>7443.01</v>
      </c>
      <c r="D1971" s="290" t="s">
        <v>8451</v>
      </c>
      <c r="E1971" s="292">
        <v>7443.01</v>
      </c>
    </row>
    <row r="1972" spans="1:5" ht="14.4" x14ac:dyDescent="0.55000000000000004">
      <c r="A1972" s="290" t="s">
        <v>2194</v>
      </c>
      <c r="B1972" s="291">
        <v>119895</v>
      </c>
      <c r="D1972" s="290" t="s">
        <v>8452</v>
      </c>
      <c r="E1972" s="292">
        <v>119895</v>
      </c>
    </row>
    <row r="1973" spans="1:5" ht="14.4" x14ac:dyDescent="0.55000000000000004">
      <c r="A1973" s="290" t="s">
        <v>2195</v>
      </c>
      <c r="B1973" s="291">
        <v>3065</v>
      </c>
      <c r="D1973" s="290" t="s">
        <v>8453</v>
      </c>
      <c r="E1973" s="292">
        <v>3065</v>
      </c>
    </row>
    <row r="1974" spans="1:5" ht="14.4" x14ac:dyDescent="0.55000000000000004">
      <c r="A1974" s="290" t="s">
        <v>2196</v>
      </c>
      <c r="B1974" s="291">
        <v>102684.53</v>
      </c>
      <c r="D1974" s="290" t="s">
        <v>8454</v>
      </c>
      <c r="E1974" s="292">
        <v>102684.53</v>
      </c>
    </row>
    <row r="1975" spans="1:5" ht="14.4" x14ac:dyDescent="0.55000000000000004">
      <c r="A1975" s="290" t="s">
        <v>2197</v>
      </c>
      <c r="B1975" s="291">
        <v>11458</v>
      </c>
      <c r="D1975" s="290" t="s">
        <v>8455</v>
      </c>
      <c r="E1975" s="292">
        <v>11458</v>
      </c>
    </row>
    <row r="1976" spans="1:5" ht="14.4" x14ac:dyDescent="0.55000000000000004">
      <c r="A1976" s="290" t="s">
        <v>2198</v>
      </c>
      <c r="B1976" s="291">
        <v>194352</v>
      </c>
      <c r="D1976" s="290" t="s">
        <v>8456</v>
      </c>
      <c r="E1976" s="292">
        <v>194352</v>
      </c>
    </row>
    <row r="1977" spans="1:5" ht="14.4" x14ac:dyDescent="0.55000000000000004">
      <c r="A1977" s="290" t="s">
        <v>2199</v>
      </c>
      <c r="B1977" s="291">
        <v>128749.17</v>
      </c>
      <c r="D1977" s="290" t="s">
        <v>8457</v>
      </c>
      <c r="E1977" s="292">
        <v>128749.17</v>
      </c>
    </row>
    <row r="1978" spans="1:5" ht="14.4" x14ac:dyDescent="0.55000000000000004">
      <c r="A1978" s="290" t="s">
        <v>2200</v>
      </c>
      <c r="B1978" s="291">
        <v>62138</v>
      </c>
      <c r="D1978" s="290" t="s">
        <v>8458</v>
      </c>
      <c r="E1978" s="292">
        <v>62138</v>
      </c>
    </row>
    <row r="1979" spans="1:5" ht="14.4" x14ac:dyDescent="0.55000000000000004">
      <c r="A1979" s="290" t="s">
        <v>4087</v>
      </c>
      <c r="B1979" s="291">
        <v>108340.53</v>
      </c>
      <c r="D1979" s="290" t="s">
        <v>8459</v>
      </c>
      <c r="E1979" s="292">
        <v>108340.53</v>
      </c>
    </row>
    <row r="1980" spans="1:5" ht="14.4" x14ac:dyDescent="0.55000000000000004">
      <c r="A1980" s="290" t="s">
        <v>4088</v>
      </c>
      <c r="B1980" s="291">
        <v>202500</v>
      </c>
      <c r="D1980" s="290" t="s">
        <v>8460</v>
      </c>
      <c r="E1980" s="292">
        <v>202500</v>
      </c>
    </row>
    <row r="1981" spans="1:5" ht="14.4" x14ac:dyDescent="0.55000000000000004">
      <c r="A1981" s="290" t="s">
        <v>4089</v>
      </c>
      <c r="B1981" s="291">
        <v>172865.98</v>
      </c>
      <c r="D1981" s="290" t="s">
        <v>8461</v>
      </c>
      <c r="E1981" s="292">
        <v>172865.98</v>
      </c>
    </row>
    <row r="1982" spans="1:5" ht="14.4" x14ac:dyDescent="0.55000000000000004">
      <c r="A1982" s="290" t="s">
        <v>4090</v>
      </c>
      <c r="B1982" s="291">
        <v>265565.90999999997</v>
      </c>
      <c r="D1982" s="290" t="s">
        <v>8462</v>
      </c>
      <c r="E1982" s="292">
        <v>265565.90999999997</v>
      </c>
    </row>
    <row r="1983" spans="1:5" ht="14.4" x14ac:dyDescent="0.55000000000000004">
      <c r="A1983" s="290" t="s">
        <v>4091</v>
      </c>
      <c r="B1983" s="291">
        <v>112000</v>
      </c>
      <c r="D1983" s="290" t="s">
        <v>8463</v>
      </c>
      <c r="E1983" s="292">
        <v>112000</v>
      </c>
    </row>
    <row r="1984" spans="1:5" ht="14.4" x14ac:dyDescent="0.55000000000000004">
      <c r="A1984" s="290" t="s">
        <v>4092</v>
      </c>
      <c r="B1984" s="291">
        <v>110398.43</v>
      </c>
      <c r="D1984" s="290" t="s">
        <v>8464</v>
      </c>
      <c r="E1984" s="292">
        <v>110398.43</v>
      </c>
    </row>
    <row r="1985" spans="1:5" ht="14.4" x14ac:dyDescent="0.55000000000000004">
      <c r="A1985" s="290" t="s">
        <v>4093</v>
      </c>
      <c r="B1985" s="291">
        <v>184818.02</v>
      </c>
      <c r="D1985" s="290" t="s">
        <v>8465</v>
      </c>
      <c r="E1985" s="292">
        <v>184818.02</v>
      </c>
    </row>
    <row r="1986" spans="1:5" ht="14.4" x14ac:dyDescent="0.55000000000000004">
      <c r="A1986" s="290" t="s">
        <v>4094</v>
      </c>
      <c r="B1986" s="291">
        <v>224836</v>
      </c>
      <c r="D1986" s="290" t="s">
        <v>8466</v>
      </c>
      <c r="E1986" s="292">
        <v>224836</v>
      </c>
    </row>
    <row r="1987" spans="1:5" ht="14.4" x14ac:dyDescent="0.55000000000000004">
      <c r="A1987" s="290" t="s">
        <v>4095</v>
      </c>
      <c r="B1987" s="291">
        <v>153606.85999999999</v>
      </c>
      <c r="D1987" s="290" t="s">
        <v>8467</v>
      </c>
      <c r="E1987" s="292">
        <v>153606.85999999999</v>
      </c>
    </row>
    <row r="1988" spans="1:5" ht="14.4" x14ac:dyDescent="0.55000000000000004">
      <c r="A1988" s="290" t="s">
        <v>4096</v>
      </c>
      <c r="B1988" s="291">
        <v>295000</v>
      </c>
      <c r="D1988" s="290" t="s">
        <v>8468</v>
      </c>
      <c r="E1988" s="292">
        <v>295000</v>
      </c>
    </row>
    <row r="1989" spans="1:5" ht="14.4" x14ac:dyDescent="0.55000000000000004">
      <c r="A1989" s="290" t="s">
        <v>4097</v>
      </c>
      <c r="B1989" s="291">
        <v>229076.3</v>
      </c>
      <c r="D1989" s="290" t="s">
        <v>8469</v>
      </c>
      <c r="E1989" s="292">
        <v>229076.3</v>
      </c>
    </row>
    <row r="1990" spans="1:5" ht="14.4" x14ac:dyDescent="0.55000000000000004">
      <c r="A1990" s="290" t="s">
        <v>4098</v>
      </c>
      <c r="B1990" s="291">
        <v>192512.71</v>
      </c>
      <c r="D1990" s="290" t="s">
        <v>8470</v>
      </c>
      <c r="E1990" s="292">
        <v>192512.71</v>
      </c>
    </row>
    <row r="1991" spans="1:5" ht="14.4" x14ac:dyDescent="0.55000000000000004">
      <c r="A1991" s="290" t="s">
        <v>4099</v>
      </c>
      <c r="B1991" s="291">
        <v>151511.85999999999</v>
      </c>
      <c r="D1991" s="290" t="s">
        <v>8471</v>
      </c>
      <c r="E1991" s="292">
        <v>151511.85999999999</v>
      </c>
    </row>
    <row r="1992" spans="1:5" ht="14.4" x14ac:dyDescent="0.55000000000000004">
      <c r="A1992" s="290" t="s">
        <v>4100</v>
      </c>
      <c r="B1992" s="291">
        <v>179041</v>
      </c>
      <c r="D1992" s="290" t="s">
        <v>8472</v>
      </c>
      <c r="E1992" s="292">
        <v>179041</v>
      </c>
    </row>
    <row r="1993" spans="1:5" ht="14.4" x14ac:dyDescent="0.55000000000000004">
      <c r="A1993" s="290" t="s">
        <v>4101</v>
      </c>
      <c r="B1993" s="291">
        <v>228698</v>
      </c>
      <c r="D1993" s="290" t="s">
        <v>8473</v>
      </c>
      <c r="E1993" s="292">
        <v>228698</v>
      </c>
    </row>
    <row r="1994" spans="1:5" ht="14.4" x14ac:dyDescent="0.55000000000000004">
      <c r="A1994" s="290" t="s">
        <v>4102</v>
      </c>
      <c r="B1994" s="291">
        <v>51062.55</v>
      </c>
      <c r="D1994" s="290" t="s">
        <v>8474</v>
      </c>
      <c r="E1994" s="292">
        <v>51062.55</v>
      </c>
    </row>
    <row r="1995" spans="1:5" ht="14.4" x14ac:dyDescent="0.55000000000000004">
      <c r="A1995" s="290" t="s">
        <v>4103</v>
      </c>
      <c r="B1995" s="291">
        <v>92037.11</v>
      </c>
      <c r="D1995" s="290" t="s">
        <v>8475</v>
      </c>
      <c r="E1995" s="292">
        <v>92037.11</v>
      </c>
    </row>
    <row r="1996" spans="1:5" ht="14.4" x14ac:dyDescent="0.55000000000000004">
      <c r="A1996" s="290" t="s">
        <v>4104</v>
      </c>
      <c r="B1996" s="291">
        <v>80025.88</v>
      </c>
      <c r="D1996" s="290" t="s">
        <v>8476</v>
      </c>
      <c r="E1996" s="292">
        <v>80025.88</v>
      </c>
    </row>
    <row r="1997" spans="1:5" ht="14.4" x14ac:dyDescent="0.55000000000000004">
      <c r="A1997" s="290" t="s">
        <v>4105</v>
      </c>
      <c r="B1997" s="291">
        <v>48832.59</v>
      </c>
      <c r="D1997" s="290" t="s">
        <v>8477</v>
      </c>
      <c r="E1997" s="292">
        <v>48832.59</v>
      </c>
    </row>
    <row r="1998" spans="1:5" ht="14.4" x14ac:dyDescent="0.55000000000000004">
      <c r="A1998" s="290" t="s">
        <v>4106</v>
      </c>
      <c r="B1998" s="291">
        <v>200044.13</v>
      </c>
      <c r="D1998" s="290" t="s">
        <v>8478</v>
      </c>
      <c r="E1998" s="292">
        <v>200044.13</v>
      </c>
    </row>
    <row r="1999" spans="1:5" ht="14.4" x14ac:dyDescent="0.55000000000000004">
      <c r="A1999" s="290" t="s">
        <v>4107</v>
      </c>
      <c r="B1999" s="291">
        <v>186989.5</v>
      </c>
      <c r="D1999" s="290" t="s">
        <v>8479</v>
      </c>
      <c r="E1999" s="292">
        <v>186989.5</v>
      </c>
    </row>
    <row r="2000" spans="1:5" ht="14.4" x14ac:dyDescent="0.55000000000000004">
      <c r="A2000" s="290" t="s">
        <v>4108</v>
      </c>
      <c r="B2000" s="291">
        <v>79500</v>
      </c>
      <c r="D2000" s="290" t="s">
        <v>8480</v>
      </c>
      <c r="E2000" s="292">
        <v>79500</v>
      </c>
    </row>
    <row r="2001" spans="1:5" ht="14.4" x14ac:dyDescent="0.55000000000000004">
      <c r="A2001" s="290" t="s">
        <v>4109</v>
      </c>
      <c r="B2001" s="291">
        <v>270000</v>
      </c>
      <c r="D2001" s="290" t="s">
        <v>8481</v>
      </c>
      <c r="E2001" s="292">
        <v>270000</v>
      </c>
    </row>
    <row r="2002" spans="1:5" ht="14.4" x14ac:dyDescent="0.55000000000000004">
      <c r="A2002" s="290" t="s">
        <v>4110</v>
      </c>
      <c r="B2002" s="291">
        <v>94963.56</v>
      </c>
      <c r="D2002" s="290" t="s">
        <v>8482</v>
      </c>
      <c r="E2002" s="292">
        <v>94963.56</v>
      </c>
    </row>
    <row r="2003" spans="1:5" ht="14.4" x14ac:dyDescent="0.55000000000000004">
      <c r="A2003" s="290" t="s">
        <v>4111</v>
      </c>
      <c r="B2003" s="291">
        <v>20443.41</v>
      </c>
      <c r="D2003" s="290" t="s">
        <v>8483</v>
      </c>
      <c r="E2003" s="292">
        <v>20443.41</v>
      </c>
    </row>
    <row r="2004" spans="1:5" ht="14.4" x14ac:dyDescent="0.55000000000000004">
      <c r="A2004" s="290" t="s">
        <v>4112</v>
      </c>
      <c r="B2004" s="291">
        <v>65575</v>
      </c>
      <c r="D2004" s="290" t="s">
        <v>8484</v>
      </c>
      <c r="E2004" s="292">
        <v>65575</v>
      </c>
    </row>
    <row r="2005" spans="1:5" ht="14.4" x14ac:dyDescent="0.55000000000000004">
      <c r="A2005" s="290" t="s">
        <v>2201</v>
      </c>
      <c r="B2005" s="291">
        <v>1211754</v>
      </c>
      <c r="D2005" s="290" t="s">
        <v>8485</v>
      </c>
      <c r="E2005" s="292">
        <v>1211754</v>
      </c>
    </row>
    <row r="2006" spans="1:5" ht="14.4" x14ac:dyDescent="0.55000000000000004">
      <c r="A2006" s="290" t="s">
        <v>2202</v>
      </c>
      <c r="B2006" s="291">
        <v>42022</v>
      </c>
      <c r="D2006" s="290" t="s">
        <v>8486</v>
      </c>
      <c r="E2006" s="292">
        <v>42022</v>
      </c>
    </row>
    <row r="2007" spans="1:5" ht="14.4" x14ac:dyDescent="0.55000000000000004">
      <c r="A2007" s="290" t="s">
        <v>2203</v>
      </c>
      <c r="B2007" s="291">
        <v>5051</v>
      </c>
      <c r="D2007" s="290" t="s">
        <v>8487</v>
      </c>
      <c r="E2007" s="292">
        <v>5051</v>
      </c>
    </row>
    <row r="2008" spans="1:5" ht="14.4" x14ac:dyDescent="0.55000000000000004">
      <c r="A2008" s="290" t="s">
        <v>2204</v>
      </c>
      <c r="B2008" s="291">
        <v>21682</v>
      </c>
      <c r="D2008" s="290" t="s">
        <v>8488</v>
      </c>
      <c r="E2008" s="292">
        <v>21682</v>
      </c>
    </row>
    <row r="2009" spans="1:5" ht="14.4" x14ac:dyDescent="0.55000000000000004">
      <c r="A2009" s="290" t="s">
        <v>2205</v>
      </c>
      <c r="B2009" s="291">
        <v>237403</v>
      </c>
      <c r="D2009" s="290" t="s">
        <v>8489</v>
      </c>
      <c r="E2009" s="292">
        <v>237403</v>
      </c>
    </row>
    <row r="2010" spans="1:5" ht="14.4" x14ac:dyDescent="0.55000000000000004">
      <c r="A2010" s="290" t="s">
        <v>2206</v>
      </c>
      <c r="B2010" s="291">
        <v>385706</v>
      </c>
      <c r="D2010" s="290" t="s">
        <v>8490</v>
      </c>
      <c r="E2010" s="292">
        <v>385706</v>
      </c>
    </row>
    <row r="2011" spans="1:5" ht="14.4" x14ac:dyDescent="0.55000000000000004">
      <c r="A2011" s="290" t="s">
        <v>2207</v>
      </c>
      <c r="B2011" s="291">
        <v>87266</v>
      </c>
      <c r="D2011" s="290" t="s">
        <v>8491</v>
      </c>
      <c r="E2011" s="292">
        <v>87266</v>
      </c>
    </row>
    <row r="2012" spans="1:5" ht="14.4" x14ac:dyDescent="0.55000000000000004">
      <c r="A2012" s="290" t="s">
        <v>2208</v>
      </c>
      <c r="B2012" s="291">
        <v>3889</v>
      </c>
      <c r="D2012" s="290" t="s">
        <v>8492</v>
      </c>
      <c r="E2012" s="292">
        <v>3889</v>
      </c>
    </row>
    <row r="2013" spans="1:5" ht="14.4" x14ac:dyDescent="0.55000000000000004">
      <c r="A2013" s="290" t="s">
        <v>2209</v>
      </c>
      <c r="B2013" s="291">
        <v>185154.51</v>
      </c>
      <c r="D2013" s="290" t="s">
        <v>8493</v>
      </c>
      <c r="E2013" s="292">
        <v>185154.51</v>
      </c>
    </row>
    <row r="2014" spans="1:5" ht="14.4" x14ac:dyDescent="0.55000000000000004">
      <c r="A2014" s="290" t="s">
        <v>4116</v>
      </c>
      <c r="B2014" s="291">
        <v>7670</v>
      </c>
      <c r="D2014" s="290" t="s">
        <v>10494</v>
      </c>
      <c r="E2014" s="292">
        <v>7670</v>
      </c>
    </row>
    <row r="2015" spans="1:5" ht="14.4" x14ac:dyDescent="0.55000000000000004">
      <c r="A2015" s="290" t="s">
        <v>2210</v>
      </c>
      <c r="B2015" s="291">
        <v>25031</v>
      </c>
      <c r="D2015" s="290" t="s">
        <v>8494</v>
      </c>
      <c r="E2015" s="292">
        <v>25031</v>
      </c>
    </row>
    <row r="2016" spans="1:5" ht="14.4" x14ac:dyDescent="0.55000000000000004">
      <c r="A2016" s="290" t="s">
        <v>2211</v>
      </c>
      <c r="B2016" s="291">
        <v>487571</v>
      </c>
      <c r="D2016" s="290" t="s">
        <v>8495</v>
      </c>
      <c r="E2016" s="292">
        <v>487571</v>
      </c>
    </row>
    <row r="2017" spans="1:5" ht="14.4" x14ac:dyDescent="0.55000000000000004">
      <c r="A2017" s="290" t="s">
        <v>2212</v>
      </c>
      <c r="B2017" s="291">
        <v>15861</v>
      </c>
      <c r="D2017" s="290" t="s">
        <v>8496</v>
      </c>
      <c r="E2017" s="292">
        <v>15861</v>
      </c>
    </row>
    <row r="2018" spans="1:5" ht="14.4" x14ac:dyDescent="0.55000000000000004">
      <c r="A2018" s="290" t="s">
        <v>2213</v>
      </c>
      <c r="B2018" s="291">
        <v>30535.4</v>
      </c>
      <c r="D2018" s="290" t="s">
        <v>8497</v>
      </c>
      <c r="E2018" s="292">
        <v>30535.4</v>
      </c>
    </row>
    <row r="2019" spans="1:5" ht="14.4" x14ac:dyDescent="0.55000000000000004">
      <c r="A2019" s="290" t="s">
        <v>2214</v>
      </c>
      <c r="B2019" s="291">
        <v>482185</v>
      </c>
      <c r="D2019" s="290" t="s">
        <v>8498</v>
      </c>
      <c r="E2019" s="292">
        <v>482185</v>
      </c>
    </row>
    <row r="2020" spans="1:5" ht="14.4" x14ac:dyDescent="0.55000000000000004">
      <c r="A2020" s="290" t="s">
        <v>2215</v>
      </c>
      <c r="B2020" s="291">
        <v>46599.46</v>
      </c>
      <c r="D2020" s="290" t="s">
        <v>8499</v>
      </c>
      <c r="E2020" s="292">
        <v>46599.46</v>
      </c>
    </row>
    <row r="2021" spans="1:5" ht="14.4" x14ac:dyDescent="0.55000000000000004">
      <c r="A2021" s="290" t="s">
        <v>2216</v>
      </c>
      <c r="B2021" s="291">
        <v>72697.42</v>
      </c>
      <c r="D2021" s="290" t="s">
        <v>8500</v>
      </c>
      <c r="E2021" s="292">
        <v>72697.42</v>
      </c>
    </row>
    <row r="2022" spans="1:5" ht="14.4" x14ac:dyDescent="0.55000000000000004">
      <c r="A2022" s="290" t="s">
        <v>2217</v>
      </c>
      <c r="B2022" s="291">
        <v>1852</v>
      </c>
      <c r="D2022" s="290" t="s">
        <v>8501</v>
      </c>
      <c r="E2022" s="292">
        <v>1852</v>
      </c>
    </row>
    <row r="2023" spans="1:5" ht="14.4" x14ac:dyDescent="0.55000000000000004">
      <c r="A2023" s="290" t="s">
        <v>2218</v>
      </c>
      <c r="B2023" s="291">
        <v>56266.89</v>
      </c>
      <c r="D2023" s="290" t="s">
        <v>8502</v>
      </c>
      <c r="E2023" s="292">
        <v>56266.89</v>
      </c>
    </row>
    <row r="2024" spans="1:5" ht="14.4" x14ac:dyDescent="0.55000000000000004">
      <c r="A2024" s="290" t="s">
        <v>2219</v>
      </c>
      <c r="B2024" s="291">
        <v>543213</v>
      </c>
      <c r="D2024" s="290" t="s">
        <v>8503</v>
      </c>
      <c r="E2024" s="292">
        <v>543213</v>
      </c>
    </row>
    <row r="2025" spans="1:5" ht="14.4" x14ac:dyDescent="0.55000000000000004">
      <c r="A2025" s="290" t="s">
        <v>2220</v>
      </c>
      <c r="B2025" s="291">
        <v>65703</v>
      </c>
      <c r="D2025" s="290" t="s">
        <v>8504</v>
      </c>
      <c r="E2025" s="292">
        <v>65703</v>
      </c>
    </row>
    <row r="2026" spans="1:5" ht="14.4" x14ac:dyDescent="0.55000000000000004">
      <c r="A2026" s="290" t="s">
        <v>2221</v>
      </c>
      <c r="B2026" s="291">
        <v>378164</v>
      </c>
      <c r="D2026" s="290" t="s">
        <v>8505</v>
      </c>
      <c r="E2026" s="292">
        <v>378164</v>
      </c>
    </row>
    <row r="2027" spans="1:5" ht="14.4" x14ac:dyDescent="0.55000000000000004">
      <c r="A2027" s="290" t="s">
        <v>2222</v>
      </c>
      <c r="B2027" s="291">
        <v>128194.09</v>
      </c>
      <c r="D2027" s="290" t="s">
        <v>8506</v>
      </c>
      <c r="E2027" s="292">
        <v>128194.09</v>
      </c>
    </row>
    <row r="2028" spans="1:5" ht="14.4" x14ac:dyDescent="0.55000000000000004">
      <c r="A2028" s="290" t="s">
        <v>2223</v>
      </c>
      <c r="B2028" s="291">
        <v>8361</v>
      </c>
      <c r="D2028" s="290" t="s">
        <v>8507</v>
      </c>
      <c r="E2028" s="292">
        <v>8361</v>
      </c>
    </row>
    <row r="2029" spans="1:5" ht="14.4" x14ac:dyDescent="0.55000000000000004">
      <c r="A2029" s="290" t="s">
        <v>2224</v>
      </c>
      <c r="B2029" s="291">
        <v>70684</v>
      </c>
      <c r="D2029" s="290" t="s">
        <v>8508</v>
      </c>
      <c r="E2029" s="292">
        <v>70684</v>
      </c>
    </row>
    <row r="2030" spans="1:5" ht="14.4" x14ac:dyDescent="0.55000000000000004">
      <c r="A2030" s="290" t="s">
        <v>2225</v>
      </c>
      <c r="B2030" s="291">
        <v>243287.35</v>
      </c>
      <c r="D2030" s="290" t="s">
        <v>8509</v>
      </c>
      <c r="E2030" s="292">
        <v>243287.35</v>
      </c>
    </row>
    <row r="2031" spans="1:5" ht="14.4" x14ac:dyDescent="0.55000000000000004">
      <c r="A2031" s="290" t="s">
        <v>2226</v>
      </c>
      <c r="B2031" s="291">
        <v>5233656</v>
      </c>
      <c r="D2031" s="290" t="s">
        <v>8510</v>
      </c>
      <c r="E2031" s="292">
        <v>5233656</v>
      </c>
    </row>
    <row r="2032" spans="1:5" ht="14.4" x14ac:dyDescent="0.55000000000000004">
      <c r="A2032" s="290" t="s">
        <v>2227</v>
      </c>
      <c r="B2032" s="291">
        <v>27486.45</v>
      </c>
      <c r="D2032" s="290" t="s">
        <v>8511</v>
      </c>
      <c r="E2032" s="292">
        <v>27486.45</v>
      </c>
    </row>
    <row r="2033" spans="1:5" ht="14.4" x14ac:dyDescent="0.55000000000000004">
      <c r="A2033" s="290" t="s">
        <v>2228</v>
      </c>
      <c r="B2033" s="291">
        <v>324135.8</v>
      </c>
      <c r="D2033" s="290" t="s">
        <v>8512</v>
      </c>
      <c r="E2033" s="292">
        <v>324135.8</v>
      </c>
    </row>
    <row r="2034" spans="1:5" ht="14.4" x14ac:dyDescent="0.55000000000000004">
      <c r="A2034" s="290" t="s">
        <v>2229</v>
      </c>
      <c r="B2034" s="291">
        <v>54310.99</v>
      </c>
      <c r="D2034" s="290" t="s">
        <v>8513</v>
      </c>
      <c r="E2034" s="292">
        <v>54310.99</v>
      </c>
    </row>
    <row r="2035" spans="1:5" ht="14.4" x14ac:dyDescent="0.55000000000000004">
      <c r="A2035" s="290" t="s">
        <v>2230</v>
      </c>
      <c r="B2035" s="291">
        <v>88340.43</v>
      </c>
      <c r="D2035" s="290" t="s">
        <v>8514</v>
      </c>
      <c r="E2035" s="292">
        <v>88340.43</v>
      </c>
    </row>
    <row r="2036" spans="1:5" ht="14.4" x14ac:dyDescent="0.55000000000000004">
      <c r="A2036" s="290" t="s">
        <v>2231</v>
      </c>
      <c r="B2036" s="291">
        <v>16775</v>
      </c>
      <c r="D2036" s="290" t="s">
        <v>8515</v>
      </c>
      <c r="E2036" s="292">
        <v>16775</v>
      </c>
    </row>
    <row r="2037" spans="1:5" ht="14.4" x14ac:dyDescent="0.55000000000000004">
      <c r="A2037" s="290" t="s">
        <v>2232</v>
      </c>
      <c r="B2037" s="291">
        <v>17272</v>
      </c>
      <c r="D2037" s="290" t="s">
        <v>8516</v>
      </c>
      <c r="E2037" s="292">
        <v>17272</v>
      </c>
    </row>
    <row r="2038" spans="1:5" ht="14.4" x14ac:dyDescent="0.55000000000000004">
      <c r="A2038" s="290" t="s">
        <v>2233</v>
      </c>
      <c r="B2038" s="291">
        <v>331560.57</v>
      </c>
      <c r="D2038" s="290" t="s">
        <v>8517</v>
      </c>
      <c r="E2038" s="292">
        <v>331560.57</v>
      </c>
    </row>
    <row r="2039" spans="1:5" ht="14.4" x14ac:dyDescent="0.55000000000000004">
      <c r="A2039" s="290" t="s">
        <v>2234</v>
      </c>
      <c r="B2039" s="291">
        <v>1052169.32</v>
      </c>
      <c r="D2039" s="290" t="s">
        <v>8518</v>
      </c>
      <c r="E2039" s="292">
        <v>1052169.32</v>
      </c>
    </row>
    <row r="2040" spans="1:5" ht="14.4" x14ac:dyDescent="0.55000000000000004">
      <c r="A2040" s="290" t="s">
        <v>2235</v>
      </c>
      <c r="B2040" s="291">
        <v>460561.45</v>
      </c>
      <c r="D2040" s="290" t="s">
        <v>8519</v>
      </c>
      <c r="E2040" s="292">
        <v>460561.45</v>
      </c>
    </row>
    <row r="2041" spans="1:5" ht="14.4" x14ac:dyDescent="0.55000000000000004">
      <c r="A2041" s="290" t="s">
        <v>2236</v>
      </c>
      <c r="B2041" s="291">
        <v>127877.67</v>
      </c>
      <c r="D2041" s="290" t="s">
        <v>8520</v>
      </c>
      <c r="E2041" s="292">
        <v>127877.67</v>
      </c>
    </row>
    <row r="2042" spans="1:5" ht="14.4" x14ac:dyDescent="0.55000000000000004">
      <c r="A2042" s="290" t="s">
        <v>2237</v>
      </c>
      <c r="B2042" s="291">
        <v>479054.48</v>
      </c>
      <c r="D2042" s="290" t="s">
        <v>8521</v>
      </c>
      <c r="E2042" s="292">
        <v>479054.48</v>
      </c>
    </row>
    <row r="2043" spans="1:5" ht="14.4" x14ac:dyDescent="0.55000000000000004">
      <c r="A2043" s="290" t="s">
        <v>2238</v>
      </c>
      <c r="B2043" s="291">
        <v>4782.22</v>
      </c>
      <c r="D2043" s="290" t="s">
        <v>8522</v>
      </c>
      <c r="E2043" s="292">
        <v>4782.22</v>
      </c>
    </row>
    <row r="2044" spans="1:5" ht="14.4" x14ac:dyDescent="0.55000000000000004">
      <c r="A2044" s="290" t="s">
        <v>2239</v>
      </c>
      <c r="B2044" s="291">
        <v>28365.56</v>
      </c>
      <c r="D2044" s="290" t="s">
        <v>8523</v>
      </c>
      <c r="E2044" s="292">
        <v>28365.56</v>
      </c>
    </row>
    <row r="2045" spans="1:5" ht="14.4" x14ac:dyDescent="0.55000000000000004">
      <c r="A2045" s="290" t="s">
        <v>2240</v>
      </c>
      <c r="B2045" s="291">
        <v>354659</v>
      </c>
      <c r="D2045" s="290" t="s">
        <v>8524</v>
      </c>
      <c r="E2045" s="292">
        <v>354659</v>
      </c>
    </row>
    <row r="2046" spans="1:5" ht="14.4" x14ac:dyDescent="0.55000000000000004">
      <c r="A2046" s="290" t="s">
        <v>2241</v>
      </c>
      <c r="B2046" s="291">
        <v>26571</v>
      </c>
      <c r="D2046" s="290" t="s">
        <v>8525</v>
      </c>
      <c r="E2046" s="292">
        <v>26571</v>
      </c>
    </row>
    <row r="2047" spans="1:5" ht="14.4" x14ac:dyDescent="0.55000000000000004">
      <c r="A2047" s="290" t="s">
        <v>2242</v>
      </c>
      <c r="B2047" s="291">
        <v>30311.49</v>
      </c>
      <c r="D2047" s="290" t="s">
        <v>8526</v>
      </c>
      <c r="E2047" s="292">
        <v>30311.49</v>
      </c>
    </row>
    <row r="2048" spans="1:5" ht="14.4" x14ac:dyDescent="0.55000000000000004">
      <c r="A2048" s="290" t="s">
        <v>2243</v>
      </c>
      <c r="B2048" s="291">
        <v>2665</v>
      </c>
      <c r="D2048" s="290" t="s">
        <v>8527</v>
      </c>
      <c r="E2048" s="292">
        <v>2665</v>
      </c>
    </row>
    <row r="2049" spans="1:5" ht="14.4" x14ac:dyDescent="0.55000000000000004">
      <c r="A2049" s="290" t="s">
        <v>2244</v>
      </c>
      <c r="B2049" s="291">
        <v>64519</v>
      </c>
      <c r="D2049" s="290" t="s">
        <v>8528</v>
      </c>
      <c r="E2049" s="292">
        <v>64519</v>
      </c>
    </row>
    <row r="2050" spans="1:5" ht="14.4" x14ac:dyDescent="0.55000000000000004">
      <c r="A2050" s="290" t="s">
        <v>2245</v>
      </c>
      <c r="B2050" s="291">
        <v>7448.57</v>
      </c>
      <c r="D2050" s="290" t="s">
        <v>8529</v>
      </c>
      <c r="E2050" s="292">
        <v>7448.57</v>
      </c>
    </row>
    <row r="2051" spans="1:5" ht="14.4" x14ac:dyDescent="0.55000000000000004">
      <c r="A2051" s="290" t="s">
        <v>2246</v>
      </c>
      <c r="B2051" s="291">
        <v>34027.980000000003</v>
      </c>
      <c r="D2051" s="290" t="s">
        <v>8530</v>
      </c>
      <c r="E2051" s="292">
        <v>34027.980000000003</v>
      </c>
    </row>
    <row r="2052" spans="1:5" ht="14.4" x14ac:dyDescent="0.55000000000000004">
      <c r="A2052" s="290" t="s">
        <v>2247</v>
      </c>
      <c r="B2052" s="291">
        <v>42140</v>
      </c>
      <c r="D2052" s="290" t="s">
        <v>8531</v>
      </c>
      <c r="E2052" s="292">
        <v>42140</v>
      </c>
    </row>
    <row r="2053" spans="1:5" ht="14.4" x14ac:dyDescent="0.55000000000000004">
      <c r="A2053" s="290" t="s">
        <v>2248</v>
      </c>
      <c r="B2053" s="291">
        <v>31934.799999999999</v>
      </c>
      <c r="D2053" s="290" t="s">
        <v>8532</v>
      </c>
      <c r="E2053" s="292">
        <v>31934.799999999999</v>
      </c>
    </row>
    <row r="2054" spans="1:5" ht="14.4" x14ac:dyDescent="0.55000000000000004">
      <c r="A2054" s="290" t="s">
        <v>2249</v>
      </c>
      <c r="B2054" s="291">
        <v>175850</v>
      </c>
      <c r="D2054" s="290" t="s">
        <v>8533</v>
      </c>
      <c r="E2054" s="292">
        <v>175850</v>
      </c>
    </row>
    <row r="2055" spans="1:5" ht="14.4" x14ac:dyDescent="0.55000000000000004">
      <c r="A2055" s="290" t="s">
        <v>2250</v>
      </c>
      <c r="B2055" s="291">
        <v>269567</v>
      </c>
      <c r="D2055" s="290" t="s">
        <v>8534</v>
      </c>
      <c r="E2055" s="292">
        <v>269567</v>
      </c>
    </row>
    <row r="2056" spans="1:5" ht="14.4" x14ac:dyDescent="0.55000000000000004">
      <c r="A2056" s="290" t="s">
        <v>2251</v>
      </c>
      <c r="B2056" s="291">
        <v>156149.34</v>
      </c>
      <c r="D2056" s="290" t="s">
        <v>8535</v>
      </c>
      <c r="E2056" s="292">
        <v>156149.34</v>
      </c>
    </row>
    <row r="2057" spans="1:5" ht="14.4" x14ac:dyDescent="0.55000000000000004">
      <c r="A2057" s="290" t="s">
        <v>2252</v>
      </c>
      <c r="B2057" s="291">
        <v>54429.7</v>
      </c>
      <c r="D2057" s="290" t="s">
        <v>8536</v>
      </c>
      <c r="E2057" s="292">
        <v>54429.7</v>
      </c>
    </row>
    <row r="2058" spans="1:5" ht="14.4" x14ac:dyDescent="0.55000000000000004">
      <c r="A2058" s="290" t="s">
        <v>2253</v>
      </c>
      <c r="B2058" s="291">
        <v>19952</v>
      </c>
      <c r="D2058" s="290" t="s">
        <v>8537</v>
      </c>
      <c r="E2058" s="292">
        <v>19952</v>
      </c>
    </row>
    <row r="2059" spans="1:5" ht="14.4" x14ac:dyDescent="0.55000000000000004">
      <c r="A2059" s="290" t="s">
        <v>2254</v>
      </c>
      <c r="B2059" s="291">
        <v>1210823</v>
      </c>
      <c r="D2059" s="290" t="s">
        <v>8538</v>
      </c>
      <c r="E2059" s="292">
        <v>1210823</v>
      </c>
    </row>
    <row r="2060" spans="1:5" ht="14.4" x14ac:dyDescent="0.55000000000000004">
      <c r="A2060" s="290" t="s">
        <v>2255</v>
      </c>
      <c r="B2060" s="291">
        <v>15007</v>
      </c>
      <c r="D2060" s="290" t="s">
        <v>8539</v>
      </c>
      <c r="E2060" s="292">
        <v>15007</v>
      </c>
    </row>
    <row r="2061" spans="1:5" ht="14.4" x14ac:dyDescent="0.55000000000000004">
      <c r="A2061" s="290" t="s">
        <v>2256</v>
      </c>
      <c r="B2061" s="291">
        <v>931</v>
      </c>
      <c r="D2061" s="290" t="s">
        <v>8540</v>
      </c>
      <c r="E2061" s="292">
        <v>931</v>
      </c>
    </row>
    <row r="2062" spans="1:5" ht="14.4" x14ac:dyDescent="0.55000000000000004">
      <c r="A2062" s="290" t="s">
        <v>2257</v>
      </c>
      <c r="B2062" s="291">
        <v>234601</v>
      </c>
      <c r="D2062" s="290" t="s">
        <v>8541</v>
      </c>
      <c r="E2062" s="292">
        <v>234601</v>
      </c>
    </row>
    <row r="2063" spans="1:5" ht="14.4" x14ac:dyDescent="0.55000000000000004">
      <c r="A2063" s="290" t="s">
        <v>2258</v>
      </c>
      <c r="B2063" s="291">
        <v>653059</v>
      </c>
      <c r="D2063" s="290" t="s">
        <v>8542</v>
      </c>
      <c r="E2063" s="292">
        <v>653059</v>
      </c>
    </row>
    <row r="2064" spans="1:5" ht="14.4" x14ac:dyDescent="0.55000000000000004">
      <c r="A2064" s="290" t="s">
        <v>2259</v>
      </c>
      <c r="B2064" s="291">
        <v>3402884</v>
      </c>
      <c r="D2064" s="290" t="s">
        <v>8543</v>
      </c>
      <c r="E2064" s="292">
        <v>3402884</v>
      </c>
    </row>
    <row r="2065" spans="1:5" ht="14.4" x14ac:dyDescent="0.55000000000000004">
      <c r="A2065" s="290" t="s">
        <v>2260</v>
      </c>
      <c r="B2065" s="291">
        <v>71251.44</v>
      </c>
      <c r="D2065" s="290" t="s">
        <v>8544</v>
      </c>
      <c r="E2065" s="292">
        <v>71251.44</v>
      </c>
    </row>
    <row r="2066" spans="1:5" ht="14.4" x14ac:dyDescent="0.55000000000000004">
      <c r="A2066" s="290" t="s">
        <v>2261</v>
      </c>
      <c r="B2066" s="291">
        <v>28247.31</v>
      </c>
      <c r="D2066" s="290" t="s">
        <v>8545</v>
      </c>
      <c r="E2066" s="292">
        <v>28247.31</v>
      </c>
    </row>
    <row r="2067" spans="1:5" ht="14.4" x14ac:dyDescent="0.55000000000000004">
      <c r="A2067" s="290" t="s">
        <v>2262</v>
      </c>
      <c r="B2067" s="291">
        <v>27699</v>
      </c>
      <c r="D2067" s="290" t="s">
        <v>8546</v>
      </c>
      <c r="E2067" s="292">
        <v>27699</v>
      </c>
    </row>
    <row r="2068" spans="1:5" ht="14.4" x14ac:dyDescent="0.55000000000000004">
      <c r="A2068" s="290" t="s">
        <v>2263</v>
      </c>
      <c r="B2068" s="291">
        <v>474961</v>
      </c>
      <c r="D2068" s="290" t="s">
        <v>8547</v>
      </c>
      <c r="E2068" s="292">
        <v>474961</v>
      </c>
    </row>
    <row r="2069" spans="1:5" ht="14.4" x14ac:dyDescent="0.55000000000000004">
      <c r="A2069" s="290" t="s">
        <v>2264</v>
      </c>
      <c r="B2069" s="291">
        <v>11179.6</v>
      </c>
      <c r="D2069" s="290" t="s">
        <v>8548</v>
      </c>
      <c r="E2069" s="292">
        <v>11179.6</v>
      </c>
    </row>
    <row r="2070" spans="1:5" ht="14.4" x14ac:dyDescent="0.55000000000000004">
      <c r="A2070" s="290" t="s">
        <v>2265</v>
      </c>
      <c r="B2070" s="291">
        <v>6255</v>
      </c>
      <c r="D2070" s="290" t="s">
        <v>8549</v>
      </c>
      <c r="E2070" s="292">
        <v>6255</v>
      </c>
    </row>
    <row r="2071" spans="1:5" ht="14.4" x14ac:dyDescent="0.55000000000000004">
      <c r="A2071" s="290" t="s">
        <v>2266</v>
      </c>
      <c r="B2071" s="291">
        <v>550110</v>
      </c>
      <c r="D2071" s="290" t="s">
        <v>8550</v>
      </c>
      <c r="E2071" s="292">
        <v>550110</v>
      </c>
    </row>
    <row r="2072" spans="1:5" ht="14.4" x14ac:dyDescent="0.55000000000000004">
      <c r="A2072" s="290" t="s">
        <v>2267</v>
      </c>
      <c r="B2072" s="291">
        <v>6621</v>
      </c>
      <c r="D2072" s="290" t="s">
        <v>8551</v>
      </c>
      <c r="E2072" s="292">
        <v>6621</v>
      </c>
    </row>
    <row r="2073" spans="1:5" ht="14.4" x14ac:dyDescent="0.55000000000000004">
      <c r="A2073" s="290" t="s">
        <v>4113</v>
      </c>
      <c r="B2073" s="291">
        <v>1841</v>
      </c>
      <c r="D2073" s="290" t="s">
        <v>10495</v>
      </c>
      <c r="E2073" s="292">
        <v>1841</v>
      </c>
    </row>
    <row r="2074" spans="1:5" ht="14.4" x14ac:dyDescent="0.55000000000000004">
      <c r="A2074" s="290" t="s">
        <v>2268</v>
      </c>
      <c r="B2074" s="291">
        <v>132433.34</v>
      </c>
      <c r="D2074" s="290" t="s">
        <v>8552</v>
      </c>
      <c r="E2074" s="292">
        <v>132433.34</v>
      </c>
    </row>
    <row r="2075" spans="1:5" ht="14.4" x14ac:dyDescent="0.55000000000000004">
      <c r="A2075" s="290" t="s">
        <v>2269</v>
      </c>
      <c r="B2075" s="291">
        <v>27406</v>
      </c>
      <c r="D2075" s="290" t="s">
        <v>8553</v>
      </c>
      <c r="E2075" s="292">
        <v>27406</v>
      </c>
    </row>
    <row r="2076" spans="1:5" ht="14.4" x14ac:dyDescent="0.55000000000000004">
      <c r="A2076" s="290" t="s">
        <v>2270</v>
      </c>
      <c r="B2076" s="291">
        <v>357902.9</v>
      </c>
      <c r="D2076" s="290" t="s">
        <v>8554</v>
      </c>
      <c r="E2076" s="292">
        <v>357902.9</v>
      </c>
    </row>
    <row r="2077" spans="1:5" ht="14.4" x14ac:dyDescent="0.55000000000000004">
      <c r="A2077" s="290" t="s">
        <v>2271</v>
      </c>
      <c r="B2077" s="291">
        <v>10777</v>
      </c>
      <c r="D2077" s="290" t="s">
        <v>8555</v>
      </c>
      <c r="E2077" s="292">
        <v>10777</v>
      </c>
    </row>
    <row r="2078" spans="1:5" ht="14.4" x14ac:dyDescent="0.55000000000000004">
      <c r="A2078" s="290" t="s">
        <v>2272</v>
      </c>
      <c r="B2078" s="291">
        <v>194583</v>
      </c>
      <c r="D2078" s="290" t="s">
        <v>8556</v>
      </c>
      <c r="E2078" s="292">
        <v>194583</v>
      </c>
    </row>
    <row r="2079" spans="1:5" ht="14.4" x14ac:dyDescent="0.55000000000000004">
      <c r="A2079" s="290" t="s">
        <v>2273</v>
      </c>
      <c r="B2079" s="291">
        <v>14839</v>
      </c>
      <c r="D2079" s="290" t="s">
        <v>8557</v>
      </c>
      <c r="E2079" s="292">
        <v>14839</v>
      </c>
    </row>
    <row r="2080" spans="1:5" ht="14.4" x14ac:dyDescent="0.55000000000000004">
      <c r="A2080" s="290" t="s">
        <v>2274</v>
      </c>
      <c r="B2080" s="291">
        <v>802822.2</v>
      </c>
      <c r="D2080" s="290" t="s">
        <v>8558</v>
      </c>
      <c r="E2080" s="292">
        <v>802822.2</v>
      </c>
    </row>
    <row r="2081" spans="1:5" ht="14.4" x14ac:dyDescent="0.55000000000000004">
      <c r="A2081" s="290" t="s">
        <v>2275</v>
      </c>
      <c r="B2081" s="291">
        <v>156976</v>
      </c>
      <c r="D2081" s="290" t="s">
        <v>8559</v>
      </c>
      <c r="E2081" s="292">
        <v>156976</v>
      </c>
    </row>
    <row r="2082" spans="1:5" ht="14.4" x14ac:dyDescent="0.55000000000000004">
      <c r="A2082" s="290" t="s">
        <v>2276</v>
      </c>
      <c r="B2082" s="291">
        <v>91333.69</v>
      </c>
      <c r="D2082" s="290" t="s">
        <v>8560</v>
      </c>
      <c r="E2082" s="292">
        <v>91333.69</v>
      </c>
    </row>
    <row r="2083" spans="1:5" ht="14.4" x14ac:dyDescent="0.55000000000000004">
      <c r="A2083" s="290" t="s">
        <v>2277</v>
      </c>
      <c r="B2083" s="291">
        <v>1363914</v>
      </c>
      <c r="D2083" s="290" t="s">
        <v>8561</v>
      </c>
      <c r="E2083" s="292">
        <v>1363914</v>
      </c>
    </row>
    <row r="2084" spans="1:5" ht="14.4" x14ac:dyDescent="0.55000000000000004">
      <c r="A2084" s="290" t="s">
        <v>4117</v>
      </c>
      <c r="B2084" s="291">
        <v>3245</v>
      </c>
      <c r="D2084" s="290" t="s">
        <v>10496</v>
      </c>
      <c r="E2084" s="292">
        <v>3245</v>
      </c>
    </row>
    <row r="2085" spans="1:5" ht="14.4" x14ac:dyDescent="0.55000000000000004">
      <c r="A2085" s="290" t="s">
        <v>4114</v>
      </c>
      <c r="B2085" s="291">
        <v>2598</v>
      </c>
      <c r="D2085" s="290" t="s">
        <v>10497</v>
      </c>
      <c r="E2085" s="292">
        <v>2598</v>
      </c>
    </row>
    <row r="2086" spans="1:5" ht="14.4" x14ac:dyDescent="0.55000000000000004">
      <c r="A2086" s="290" t="s">
        <v>2278</v>
      </c>
      <c r="B2086" s="291">
        <v>19161.05</v>
      </c>
      <c r="D2086" s="290" t="s">
        <v>8562</v>
      </c>
      <c r="E2086" s="292">
        <v>19161.05</v>
      </c>
    </row>
    <row r="2087" spans="1:5" ht="14.4" x14ac:dyDescent="0.55000000000000004">
      <c r="A2087" s="290" t="s">
        <v>2279</v>
      </c>
      <c r="B2087" s="291">
        <v>341089</v>
      </c>
      <c r="D2087" s="290" t="s">
        <v>8563</v>
      </c>
      <c r="E2087" s="292">
        <v>341089</v>
      </c>
    </row>
    <row r="2088" spans="1:5" ht="14.4" x14ac:dyDescent="0.55000000000000004">
      <c r="A2088" s="290" t="s">
        <v>2280</v>
      </c>
      <c r="B2088" s="291">
        <v>43824</v>
      </c>
      <c r="D2088" s="290" t="s">
        <v>8564</v>
      </c>
      <c r="E2088" s="292">
        <v>43824</v>
      </c>
    </row>
    <row r="2089" spans="1:5" ht="14.4" x14ac:dyDescent="0.55000000000000004">
      <c r="A2089" s="290" t="s">
        <v>2281</v>
      </c>
      <c r="B2089" s="291">
        <v>357028</v>
      </c>
      <c r="D2089" s="290" t="s">
        <v>8565</v>
      </c>
      <c r="E2089" s="292">
        <v>357028</v>
      </c>
    </row>
    <row r="2090" spans="1:5" ht="14.4" x14ac:dyDescent="0.55000000000000004">
      <c r="A2090" s="290" t="s">
        <v>2282</v>
      </c>
      <c r="B2090" s="291">
        <v>25691</v>
      </c>
      <c r="D2090" s="290" t="s">
        <v>8566</v>
      </c>
      <c r="E2090" s="292">
        <v>25691</v>
      </c>
    </row>
    <row r="2091" spans="1:5" ht="14.4" x14ac:dyDescent="0.55000000000000004">
      <c r="A2091" s="290" t="s">
        <v>2283</v>
      </c>
      <c r="B2091" s="291">
        <v>65294</v>
      </c>
      <c r="D2091" s="290" t="s">
        <v>8567</v>
      </c>
      <c r="E2091" s="292">
        <v>65294</v>
      </c>
    </row>
    <row r="2092" spans="1:5" ht="14.4" x14ac:dyDescent="0.55000000000000004">
      <c r="A2092" s="290" t="s">
        <v>2284</v>
      </c>
      <c r="B2092" s="291">
        <v>24126.98</v>
      </c>
      <c r="D2092" s="290" t="s">
        <v>8568</v>
      </c>
      <c r="E2092" s="292">
        <v>24126.98</v>
      </c>
    </row>
    <row r="2093" spans="1:5" ht="14.4" x14ac:dyDescent="0.55000000000000004">
      <c r="A2093" s="290" t="s">
        <v>2285</v>
      </c>
      <c r="B2093" s="291">
        <v>16661</v>
      </c>
      <c r="D2093" s="290" t="s">
        <v>8569</v>
      </c>
      <c r="E2093" s="292">
        <v>16661</v>
      </c>
    </row>
    <row r="2094" spans="1:5" ht="14.4" x14ac:dyDescent="0.55000000000000004">
      <c r="A2094" s="290" t="s">
        <v>2286</v>
      </c>
      <c r="B2094" s="291">
        <v>602125</v>
      </c>
      <c r="D2094" s="290" t="s">
        <v>8570</v>
      </c>
      <c r="E2094" s="292">
        <v>602125</v>
      </c>
    </row>
    <row r="2095" spans="1:5" ht="14.4" x14ac:dyDescent="0.55000000000000004">
      <c r="A2095" s="290" t="s">
        <v>2287</v>
      </c>
      <c r="B2095" s="291">
        <v>19653</v>
      </c>
      <c r="D2095" s="290" t="s">
        <v>8571</v>
      </c>
      <c r="E2095" s="292">
        <v>19653</v>
      </c>
    </row>
    <row r="2096" spans="1:5" ht="14.4" x14ac:dyDescent="0.55000000000000004">
      <c r="A2096" s="290" t="s">
        <v>2288</v>
      </c>
      <c r="B2096" s="291">
        <v>1267.56</v>
      </c>
      <c r="D2096" s="290" t="s">
        <v>8572</v>
      </c>
      <c r="E2096" s="292">
        <v>1267.56</v>
      </c>
    </row>
    <row r="2097" spans="1:5" ht="14.4" x14ac:dyDescent="0.55000000000000004">
      <c r="A2097" s="290" t="s">
        <v>2289</v>
      </c>
      <c r="B2097" s="291">
        <v>1276054.06</v>
      </c>
      <c r="D2097" s="290" t="s">
        <v>8573</v>
      </c>
      <c r="E2097" s="292">
        <v>1276054.06</v>
      </c>
    </row>
    <row r="2098" spans="1:5" ht="14.4" x14ac:dyDescent="0.55000000000000004">
      <c r="A2098" s="290" t="s">
        <v>2290</v>
      </c>
      <c r="B2098" s="291">
        <v>614668</v>
      </c>
      <c r="D2098" s="290" t="s">
        <v>8574</v>
      </c>
      <c r="E2098" s="292">
        <v>614668</v>
      </c>
    </row>
    <row r="2099" spans="1:5" ht="14.4" x14ac:dyDescent="0.55000000000000004">
      <c r="A2099" s="290" t="s">
        <v>2291</v>
      </c>
      <c r="B2099" s="291">
        <v>82633</v>
      </c>
      <c r="D2099" s="290" t="s">
        <v>8575</v>
      </c>
      <c r="E2099" s="292">
        <v>82633</v>
      </c>
    </row>
    <row r="2100" spans="1:5" ht="14.4" x14ac:dyDescent="0.55000000000000004">
      <c r="A2100" s="290" t="s">
        <v>2292</v>
      </c>
      <c r="B2100" s="291">
        <v>492687</v>
      </c>
      <c r="D2100" s="290" t="s">
        <v>8576</v>
      </c>
      <c r="E2100" s="292">
        <v>492687</v>
      </c>
    </row>
    <row r="2101" spans="1:5" ht="14.4" x14ac:dyDescent="0.55000000000000004">
      <c r="A2101" s="290" t="s">
        <v>2293</v>
      </c>
      <c r="B2101" s="291">
        <v>2638888.8199999998</v>
      </c>
      <c r="D2101" s="290" t="s">
        <v>8577</v>
      </c>
      <c r="E2101" s="292">
        <v>2638888.8199999998</v>
      </c>
    </row>
    <row r="2102" spans="1:5" ht="14.4" x14ac:dyDescent="0.55000000000000004">
      <c r="A2102" s="290" t="s">
        <v>2294</v>
      </c>
      <c r="B2102" s="291">
        <v>8154</v>
      </c>
      <c r="D2102" s="290" t="s">
        <v>8578</v>
      </c>
      <c r="E2102" s="292">
        <v>8154</v>
      </c>
    </row>
    <row r="2103" spans="1:5" ht="14.4" x14ac:dyDescent="0.55000000000000004">
      <c r="A2103" s="290" t="s">
        <v>2295</v>
      </c>
      <c r="B2103" s="291">
        <v>4093</v>
      </c>
      <c r="D2103" s="290" t="s">
        <v>8579</v>
      </c>
      <c r="E2103" s="292">
        <v>4093</v>
      </c>
    </row>
    <row r="2104" spans="1:5" ht="14.4" x14ac:dyDescent="0.55000000000000004">
      <c r="A2104" s="290" t="s">
        <v>4115</v>
      </c>
      <c r="B2104" s="291">
        <v>437193</v>
      </c>
      <c r="D2104" s="290" t="s">
        <v>10498</v>
      </c>
      <c r="E2104" s="292">
        <v>437193</v>
      </c>
    </row>
    <row r="2105" spans="1:5" ht="14.4" x14ac:dyDescent="0.55000000000000004">
      <c r="A2105" s="290" t="s">
        <v>2296</v>
      </c>
      <c r="B2105" s="291">
        <v>22425.5</v>
      </c>
      <c r="D2105" s="290" t="s">
        <v>8580</v>
      </c>
      <c r="E2105" s="292">
        <v>22425.5</v>
      </c>
    </row>
    <row r="2106" spans="1:5" ht="14.4" x14ac:dyDescent="0.55000000000000004">
      <c r="A2106" s="290" t="s">
        <v>2297</v>
      </c>
      <c r="B2106" s="291">
        <v>14582</v>
      </c>
      <c r="D2106" s="290" t="s">
        <v>8581</v>
      </c>
      <c r="E2106" s="292">
        <v>14582</v>
      </c>
    </row>
    <row r="2107" spans="1:5" ht="14.4" x14ac:dyDescent="0.55000000000000004">
      <c r="A2107" s="290" t="s">
        <v>2298</v>
      </c>
      <c r="B2107" s="291">
        <v>436393</v>
      </c>
      <c r="D2107" s="290" t="s">
        <v>8582</v>
      </c>
      <c r="E2107" s="292">
        <v>436393</v>
      </c>
    </row>
    <row r="2108" spans="1:5" ht="14.4" x14ac:dyDescent="0.55000000000000004">
      <c r="A2108" s="290" t="s">
        <v>2299</v>
      </c>
      <c r="B2108" s="291">
        <v>2915</v>
      </c>
      <c r="D2108" s="290" t="s">
        <v>8583</v>
      </c>
      <c r="E2108" s="292">
        <v>2915</v>
      </c>
    </row>
    <row r="2109" spans="1:5" ht="14.4" x14ac:dyDescent="0.55000000000000004">
      <c r="A2109" s="290" t="s">
        <v>2300</v>
      </c>
      <c r="B2109" s="291">
        <v>235206</v>
      </c>
      <c r="D2109" s="290" t="s">
        <v>8584</v>
      </c>
      <c r="E2109" s="292">
        <v>235206</v>
      </c>
    </row>
    <row r="2110" spans="1:5" ht="14.4" x14ac:dyDescent="0.55000000000000004">
      <c r="A2110" s="290" t="s">
        <v>2301</v>
      </c>
      <c r="B2110" s="291">
        <v>6830</v>
      </c>
      <c r="D2110" s="290" t="s">
        <v>8585</v>
      </c>
      <c r="E2110" s="292">
        <v>6830</v>
      </c>
    </row>
    <row r="2111" spans="1:5" ht="14.4" x14ac:dyDescent="0.55000000000000004">
      <c r="A2111" s="290" t="s">
        <v>2302</v>
      </c>
      <c r="B2111" s="291">
        <v>8360.26</v>
      </c>
      <c r="D2111" s="290" t="s">
        <v>8586</v>
      </c>
      <c r="E2111" s="292">
        <v>8360.26</v>
      </c>
    </row>
    <row r="2112" spans="1:5" ht="14.4" x14ac:dyDescent="0.55000000000000004">
      <c r="A2112" s="290" t="s">
        <v>2303</v>
      </c>
      <c r="B2112" s="291">
        <v>407638</v>
      </c>
      <c r="D2112" s="290" t="s">
        <v>8587</v>
      </c>
      <c r="E2112" s="292">
        <v>407638</v>
      </c>
    </row>
    <row r="2113" spans="1:5" ht="14.4" x14ac:dyDescent="0.55000000000000004">
      <c r="A2113" s="290" t="s">
        <v>2304</v>
      </c>
      <c r="B2113" s="291">
        <v>156486</v>
      </c>
      <c r="D2113" s="290" t="s">
        <v>8588</v>
      </c>
      <c r="E2113" s="292">
        <v>156486</v>
      </c>
    </row>
    <row r="2114" spans="1:5" ht="14.4" x14ac:dyDescent="0.55000000000000004">
      <c r="A2114" s="290" t="s">
        <v>2305</v>
      </c>
      <c r="B2114" s="291">
        <v>507258.64</v>
      </c>
      <c r="D2114" s="290" t="s">
        <v>8589</v>
      </c>
      <c r="E2114" s="292">
        <v>507258.64</v>
      </c>
    </row>
    <row r="2115" spans="1:5" ht="14.4" x14ac:dyDescent="0.55000000000000004">
      <c r="A2115" s="290" t="s">
        <v>2306</v>
      </c>
      <c r="B2115" s="291">
        <v>306918.24</v>
      </c>
      <c r="D2115" s="290" t="s">
        <v>8590</v>
      </c>
      <c r="E2115" s="292">
        <v>306918.24</v>
      </c>
    </row>
    <row r="2116" spans="1:5" ht="14.4" x14ac:dyDescent="0.55000000000000004">
      <c r="A2116" s="290" t="s">
        <v>2307</v>
      </c>
      <c r="B2116" s="291">
        <v>39670</v>
      </c>
      <c r="D2116" s="290" t="s">
        <v>8591</v>
      </c>
      <c r="E2116" s="292">
        <v>39670</v>
      </c>
    </row>
    <row r="2117" spans="1:5" ht="14.4" x14ac:dyDescent="0.55000000000000004">
      <c r="A2117" s="290" t="s">
        <v>2308</v>
      </c>
      <c r="B2117" s="291">
        <v>227882</v>
      </c>
      <c r="D2117" s="290" t="s">
        <v>8592</v>
      </c>
      <c r="E2117" s="292">
        <v>227882</v>
      </c>
    </row>
    <row r="2118" spans="1:5" ht="14.4" x14ac:dyDescent="0.55000000000000004">
      <c r="A2118" s="290" t="s">
        <v>2309</v>
      </c>
      <c r="B2118" s="291">
        <v>342214.34</v>
      </c>
      <c r="D2118" s="290" t="s">
        <v>8593</v>
      </c>
      <c r="E2118" s="292">
        <v>342214.34</v>
      </c>
    </row>
    <row r="2119" spans="1:5" ht="14.4" x14ac:dyDescent="0.55000000000000004">
      <c r="A2119" s="290" t="s">
        <v>2310</v>
      </c>
      <c r="B2119" s="291">
        <v>41150</v>
      </c>
      <c r="D2119" s="290" t="s">
        <v>8594</v>
      </c>
      <c r="E2119" s="292">
        <v>41150</v>
      </c>
    </row>
    <row r="2120" spans="1:5" ht="14.4" x14ac:dyDescent="0.55000000000000004">
      <c r="A2120" s="290" t="s">
        <v>2311</v>
      </c>
      <c r="B2120" s="291">
        <v>94782.58</v>
      </c>
      <c r="D2120" s="290" t="s">
        <v>8595</v>
      </c>
      <c r="E2120" s="292">
        <v>94782.58</v>
      </c>
    </row>
    <row r="2121" spans="1:5" ht="14.4" x14ac:dyDescent="0.55000000000000004">
      <c r="A2121" s="290" t="s">
        <v>2312</v>
      </c>
      <c r="B2121" s="291">
        <v>28844</v>
      </c>
      <c r="D2121" s="290" t="s">
        <v>8596</v>
      </c>
      <c r="E2121" s="292">
        <v>28844</v>
      </c>
    </row>
    <row r="2122" spans="1:5" ht="14.4" x14ac:dyDescent="0.55000000000000004">
      <c r="A2122" s="290" t="s">
        <v>2313</v>
      </c>
      <c r="B2122" s="291">
        <v>44566</v>
      </c>
      <c r="D2122" s="290" t="s">
        <v>8597</v>
      </c>
      <c r="E2122" s="292">
        <v>44566</v>
      </c>
    </row>
    <row r="2123" spans="1:5" ht="14.4" x14ac:dyDescent="0.55000000000000004">
      <c r="A2123" s="290" t="s">
        <v>2314</v>
      </c>
      <c r="B2123" s="291">
        <v>1080</v>
      </c>
      <c r="D2123" s="290" t="s">
        <v>8598</v>
      </c>
      <c r="E2123" s="292">
        <v>1080</v>
      </c>
    </row>
    <row r="2124" spans="1:5" ht="14.4" x14ac:dyDescent="0.55000000000000004">
      <c r="A2124" s="290" t="s">
        <v>2315</v>
      </c>
      <c r="B2124" s="291">
        <v>30914.31</v>
      </c>
      <c r="D2124" s="290" t="s">
        <v>8599</v>
      </c>
      <c r="E2124" s="292">
        <v>30914.31</v>
      </c>
    </row>
    <row r="2125" spans="1:5" ht="14.4" x14ac:dyDescent="0.55000000000000004">
      <c r="A2125" s="290" t="s">
        <v>2316</v>
      </c>
      <c r="B2125" s="291">
        <v>234318.84</v>
      </c>
      <c r="D2125" s="290" t="s">
        <v>8600</v>
      </c>
      <c r="E2125" s="292">
        <v>234318.84</v>
      </c>
    </row>
    <row r="2126" spans="1:5" ht="14.4" x14ac:dyDescent="0.55000000000000004">
      <c r="A2126" s="290" t="s">
        <v>2317</v>
      </c>
      <c r="B2126" s="291">
        <v>16131</v>
      </c>
      <c r="D2126" s="290" t="s">
        <v>8601</v>
      </c>
      <c r="E2126" s="292">
        <v>16131</v>
      </c>
    </row>
    <row r="2127" spans="1:5" ht="14.4" x14ac:dyDescent="0.55000000000000004">
      <c r="A2127" s="290" t="s">
        <v>2318</v>
      </c>
      <c r="B2127" s="291">
        <v>61909.81</v>
      </c>
      <c r="D2127" s="290" t="s">
        <v>8602</v>
      </c>
      <c r="E2127" s="292">
        <v>61909.81</v>
      </c>
    </row>
    <row r="2128" spans="1:5" ht="14.4" x14ac:dyDescent="0.55000000000000004">
      <c r="A2128" s="290" t="s">
        <v>2319</v>
      </c>
      <c r="B2128" s="291">
        <v>242825</v>
      </c>
      <c r="D2128" s="290" t="s">
        <v>8603</v>
      </c>
      <c r="E2128" s="292">
        <v>242825</v>
      </c>
    </row>
    <row r="2129" spans="1:5" ht="14.4" x14ac:dyDescent="0.55000000000000004">
      <c r="A2129" s="290" t="s">
        <v>4118</v>
      </c>
      <c r="B2129" s="291">
        <v>893.68</v>
      </c>
      <c r="D2129" s="290" t="s">
        <v>10499</v>
      </c>
      <c r="E2129" s="292">
        <v>893.68</v>
      </c>
    </row>
    <row r="2130" spans="1:5" ht="14.4" x14ac:dyDescent="0.55000000000000004">
      <c r="A2130" s="290" t="s">
        <v>2320</v>
      </c>
      <c r="B2130" s="291">
        <v>110949.39</v>
      </c>
      <c r="D2130" s="290" t="s">
        <v>8604</v>
      </c>
      <c r="E2130" s="292">
        <v>110949.39</v>
      </c>
    </row>
    <row r="2131" spans="1:5" ht="14.4" x14ac:dyDescent="0.55000000000000004">
      <c r="A2131" s="290" t="s">
        <v>2321</v>
      </c>
      <c r="B2131" s="291">
        <v>9457.25</v>
      </c>
      <c r="D2131" s="290" t="s">
        <v>8605</v>
      </c>
      <c r="E2131" s="292">
        <v>9457.25</v>
      </c>
    </row>
    <row r="2132" spans="1:5" ht="14.4" x14ac:dyDescent="0.55000000000000004">
      <c r="A2132" s="290" t="s">
        <v>2322</v>
      </c>
      <c r="B2132" s="291">
        <v>2342893</v>
      </c>
      <c r="D2132" s="290" t="s">
        <v>8606</v>
      </c>
      <c r="E2132" s="292">
        <v>2342893</v>
      </c>
    </row>
    <row r="2133" spans="1:5" ht="14.4" x14ac:dyDescent="0.55000000000000004">
      <c r="A2133" s="290" t="s">
        <v>2323</v>
      </c>
      <c r="B2133" s="291">
        <v>18491.759999999998</v>
      </c>
      <c r="D2133" s="290" t="s">
        <v>8607</v>
      </c>
      <c r="E2133" s="292">
        <v>18491.759999999998</v>
      </c>
    </row>
    <row r="2134" spans="1:5" ht="14.4" x14ac:dyDescent="0.55000000000000004">
      <c r="A2134" s="290" t="s">
        <v>2324</v>
      </c>
      <c r="B2134" s="291">
        <v>19340</v>
      </c>
      <c r="D2134" s="290" t="s">
        <v>8608</v>
      </c>
      <c r="E2134" s="292">
        <v>19340</v>
      </c>
    </row>
    <row r="2135" spans="1:5" ht="14.4" x14ac:dyDescent="0.55000000000000004">
      <c r="A2135" s="290" t="s">
        <v>2325</v>
      </c>
      <c r="B2135" s="291">
        <v>385696.35</v>
      </c>
      <c r="D2135" s="290" t="s">
        <v>8609</v>
      </c>
      <c r="E2135" s="292">
        <v>385696.35</v>
      </c>
    </row>
    <row r="2136" spans="1:5" ht="14.4" x14ac:dyDescent="0.55000000000000004">
      <c r="A2136" s="290" t="s">
        <v>2326</v>
      </c>
      <c r="B2136" s="291">
        <v>5441</v>
      </c>
      <c r="D2136" s="290" t="s">
        <v>8610</v>
      </c>
      <c r="E2136" s="292">
        <v>5441</v>
      </c>
    </row>
    <row r="2137" spans="1:5" ht="14.4" x14ac:dyDescent="0.55000000000000004">
      <c r="A2137" s="290" t="s">
        <v>2327</v>
      </c>
      <c r="B2137" s="291">
        <v>241524.35</v>
      </c>
      <c r="D2137" s="290" t="s">
        <v>8611</v>
      </c>
      <c r="E2137" s="292">
        <v>241524.35</v>
      </c>
    </row>
    <row r="2138" spans="1:5" ht="14.4" x14ac:dyDescent="0.55000000000000004">
      <c r="A2138" s="290" t="s">
        <v>2328</v>
      </c>
      <c r="B2138" s="291">
        <v>42269</v>
      </c>
      <c r="D2138" s="290" t="s">
        <v>8612</v>
      </c>
      <c r="E2138" s="292">
        <v>42269</v>
      </c>
    </row>
    <row r="2139" spans="1:5" ht="14.4" x14ac:dyDescent="0.55000000000000004">
      <c r="A2139" s="290" t="s">
        <v>2329</v>
      </c>
      <c r="B2139" s="291">
        <v>41976</v>
      </c>
      <c r="D2139" s="290" t="s">
        <v>8613</v>
      </c>
      <c r="E2139" s="292">
        <v>41976</v>
      </c>
    </row>
    <row r="2140" spans="1:5" ht="14.4" x14ac:dyDescent="0.55000000000000004">
      <c r="A2140" s="290" t="s">
        <v>2330</v>
      </c>
      <c r="B2140" s="291">
        <v>447953</v>
      </c>
      <c r="D2140" s="290" t="s">
        <v>8614</v>
      </c>
      <c r="E2140" s="292">
        <v>447953</v>
      </c>
    </row>
    <row r="2141" spans="1:5" ht="14.4" x14ac:dyDescent="0.55000000000000004">
      <c r="A2141" s="290" t="s">
        <v>2331</v>
      </c>
      <c r="B2141" s="291">
        <v>3729</v>
      </c>
      <c r="D2141" s="290" t="s">
        <v>8615</v>
      </c>
      <c r="E2141" s="292">
        <v>3729</v>
      </c>
    </row>
    <row r="2142" spans="1:5" ht="14.4" x14ac:dyDescent="0.55000000000000004">
      <c r="A2142" s="290" t="s">
        <v>2332</v>
      </c>
      <c r="B2142" s="291">
        <v>44789</v>
      </c>
      <c r="D2142" s="290" t="s">
        <v>8616</v>
      </c>
      <c r="E2142" s="292">
        <v>44789</v>
      </c>
    </row>
    <row r="2143" spans="1:5" ht="14.4" x14ac:dyDescent="0.55000000000000004">
      <c r="A2143" s="290" t="s">
        <v>2333</v>
      </c>
      <c r="B2143" s="291">
        <v>2000</v>
      </c>
      <c r="D2143" s="290" t="s">
        <v>8617</v>
      </c>
      <c r="E2143" s="292">
        <v>2000</v>
      </c>
    </row>
    <row r="2144" spans="1:5" ht="14.4" x14ac:dyDescent="0.55000000000000004">
      <c r="A2144" s="290" t="s">
        <v>2334</v>
      </c>
      <c r="B2144" s="291">
        <v>2000</v>
      </c>
      <c r="D2144" s="290" t="s">
        <v>8618</v>
      </c>
      <c r="E2144" s="292">
        <v>2000</v>
      </c>
    </row>
    <row r="2145" spans="1:5" ht="14.4" x14ac:dyDescent="0.55000000000000004">
      <c r="A2145" s="290" t="s">
        <v>2335</v>
      </c>
      <c r="B2145" s="291">
        <v>768</v>
      </c>
      <c r="D2145" s="290" t="s">
        <v>8619</v>
      </c>
      <c r="E2145" s="292">
        <v>768</v>
      </c>
    </row>
    <row r="2146" spans="1:5" ht="14.4" x14ac:dyDescent="0.55000000000000004">
      <c r="A2146" s="290" t="s">
        <v>2336</v>
      </c>
      <c r="B2146" s="291">
        <v>1700</v>
      </c>
      <c r="D2146" s="290" t="s">
        <v>8620</v>
      </c>
      <c r="E2146" s="292">
        <v>1700</v>
      </c>
    </row>
    <row r="2147" spans="1:5" ht="14.4" x14ac:dyDescent="0.55000000000000004">
      <c r="A2147" s="290" t="s">
        <v>2337</v>
      </c>
      <c r="B2147" s="291">
        <v>7700</v>
      </c>
      <c r="D2147" s="290" t="s">
        <v>8621</v>
      </c>
      <c r="E2147" s="292">
        <v>7700</v>
      </c>
    </row>
    <row r="2148" spans="1:5" ht="14.4" x14ac:dyDescent="0.55000000000000004">
      <c r="A2148" s="290" t="s">
        <v>2338</v>
      </c>
      <c r="B2148" s="291">
        <v>3464</v>
      </c>
      <c r="D2148" s="290" t="s">
        <v>8622</v>
      </c>
      <c r="E2148" s="292">
        <v>3464</v>
      </c>
    </row>
    <row r="2149" spans="1:5" ht="14.4" x14ac:dyDescent="0.55000000000000004">
      <c r="A2149" s="290" t="s">
        <v>2339</v>
      </c>
      <c r="B2149" s="291">
        <v>8562</v>
      </c>
      <c r="D2149" s="290" t="s">
        <v>8623</v>
      </c>
      <c r="E2149" s="292">
        <v>8562</v>
      </c>
    </row>
    <row r="2150" spans="1:5" ht="14.4" x14ac:dyDescent="0.55000000000000004">
      <c r="A2150" s="290" t="s">
        <v>2340</v>
      </c>
      <c r="B2150" s="291">
        <v>6855.14</v>
      </c>
      <c r="D2150" s="290" t="s">
        <v>8624</v>
      </c>
      <c r="E2150" s="292">
        <v>6855.14</v>
      </c>
    </row>
    <row r="2151" spans="1:5" ht="14.4" x14ac:dyDescent="0.55000000000000004">
      <c r="A2151" s="290" t="s">
        <v>2341</v>
      </c>
      <c r="B2151" s="291">
        <v>4616.3999999999996</v>
      </c>
      <c r="D2151" s="290" t="s">
        <v>8625</v>
      </c>
      <c r="E2151" s="292">
        <v>4616.3999999999996</v>
      </c>
    </row>
    <row r="2152" spans="1:5" ht="14.4" x14ac:dyDescent="0.55000000000000004">
      <c r="A2152" s="290" t="s">
        <v>2342</v>
      </c>
      <c r="B2152" s="291">
        <v>2000</v>
      </c>
      <c r="D2152" s="290" t="s">
        <v>8626</v>
      </c>
      <c r="E2152" s="292">
        <v>2000</v>
      </c>
    </row>
    <row r="2153" spans="1:5" ht="14.4" x14ac:dyDescent="0.55000000000000004">
      <c r="A2153" s="290" t="s">
        <v>2343</v>
      </c>
      <c r="B2153" s="291">
        <v>16477</v>
      </c>
      <c r="D2153" s="290" t="s">
        <v>8627</v>
      </c>
      <c r="E2153" s="292">
        <v>16477</v>
      </c>
    </row>
    <row r="2154" spans="1:5" ht="14.4" x14ac:dyDescent="0.55000000000000004">
      <c r="A2154" s="290" t="s">
        <v>2344</v>
      </c>
      <c r="B2154" s="291">
        <v>2000</v>
      </c>
      <c r="D2154" s="290" t="s">
        <v>8628</v>
      </c>
      <c r="E2154" s="292">
        <v>2000</v>
      </c>
    </row>
    <row r="2155" spans="1:5" ht="14.4" x14ac:dyDescent="0.55000000000000004">
      <c r="A2155" s="290" t="s">
        <v>2345</v>
      </c>
      <c r="B2155" s="291">
        <v>6564</v>
      </c>
      <c r="D2155" s="290" t="s">
        <v>8629</v>
      </c>
      <c r="E2155" s="292">
        <v>6564</v>
      </c>
    </row>
    <row r="2156" spans="1:5" ht="14.4" x14ac:dyDescent="0.55000000000000004">
      <c r="A2156" s="290" t="s">
        <v>2346</v>
      </c>
      <c r="B2156" s="291">
        <v>2000</v>
      </c>
      <c r="D2156" s="290" t="s">
        <v>8630</v>
      </c>
      <c r="E2156" s="292">
        <v>2000</v>
      </c>
    </row>
    <row r="2157" spans="1:5" ht="14.4" x14ac:dyDescent="0.55000000000000004">
      <c r="A2157" s="290" t="s">
        <v>2347</v>
      </c>
      <c r="B2157" s="291">
        <v>10710.68</v>
      </c>
      <c r="D2157" s="290" t="s">
        <v>8631</v>
      </c>
      <c r="E2157" s="292">
        <v>10710.68</v>
      </c>
    </row>
    <row r="2158" spans="1:5" ht="14.4" x14ac:dyDescent="0.55000000000000004">
      <c r="A2158" s="290" t="s">
        <v>4119</v>
      </c>
      <c r="B2158" s="291">
        <v>2000</v>
      </c>
      <c r="D2158" s="290" t="s">
        <v>10500</v>
      </c>
      <c r="E2158" s="292">
        <v>2000</v>
      </c>
    </row>
    <row r="2159" spans="1:5" ht="14.4" x14ac:dyDescent="0.55000000000000004">
      <c r="A2159" s="290" t="s">
        <v>2348</v>
      </c>
      <c r="B2159" s="291">
        <v>25147</v>
      </c>
      <c r="D2159" s="290" t="s">
        <v>8632</v>
      </c>
      <c r="E2159" s="292">
        <v>25147</v>
      </c>
    </row>
    <row r="2160" spans="1:5" ht="14.4" x14ac:dyDescent="0.55000000000000004">
      <c r="A2160" s="290" t="s">
        <v>2349</v>
      </c>
      <c r="B2160" s="291">
        <v>2132</v>
      </c>
      <c r="D2160" s="290" t="s">
        <v>8633</v>
      </c>
      <c r="E2160" s="292">
        <v>2132</v>
      </c>
    </row>
    <row r="2161" spans="1:5" ht="14.4" x14ac:dyDescent="0.55000000000000004">
      <c r="A2161" s="290" t="s">
        <v>2350</v>
      </c>
      <c r="B2161" s="291">
        <v>2000</v>
      </c>
      <c r="D2161" s="290" t="s">
        <v>8634</v>
      </c>
      <c r="E2161" s="292">
        <v>2000</v>
      </c>
    </row>
    <row r="2162" spans="1:5" ht="14.4" x14ac:dyDescent="0.55000000000000004">
      <c r="A2162" s="290" t="s">
        <v>2351</v>
      </c>
      <c r="B2162" s="291">
        <v>47882.49</v>
      </c>
      <c r="D2162" s="290" t="s">
        <v>8635</v>
      </c>
      <c r="E2162" s="292">
        <v>47882.49</v>
      </c>
    </row>
    <row r="2163" spans="1:5" ht="14.4" x14ac:dyDescent="0.55000000000000004">
      <c r="A2163" s="290" t="s">
        <v>2352</v>
      </c>
      <c r="B2163" s="291">
        <v>8437</v>
      </c>
      <c r="D2163" s="290" t="s">
        <v>8636</v>
      </c>
      <c r="E2163" s="292">
        <v>8437</v>
      </c>
    </row>
    <row r="2164" spans="1:5" ht="14.4" x14ac:dyDescent="0.55000000000000004">
      <c r="A2164" s="290" t="s">
        <v>2353</v>
      </c>
      <c r="B2164" s="291">
        <v>2000</v>
      </c>
      <c r="D2164" s="290" t="s">
        <v>8637</v>
      </c>
      <c r="E2164" s="292">
        <v>2000</v>
      </c>
    </row>
    <row r="2165" spans="1:5" ht="14.4" x14ac:dyDescent="0.55000000000000004">
      <c r="A2165" s="290" t="s">
        <v>2354</v>
      </c>
      <c r="B2165" s="291">
        <v>1533.98</v>
      </c>
      <c r="D2165" s="290" t="s">
        <v>8638</v>
      </c>
      <c r="E2165" s="292">
        <v>1533.98</v>
      </c>
    </row>
    <row r="2166" spans="1:5" ht="14.4" x14ac:dyDescent="0.55000000000000004">
      <c r="A2166" s="290" t="s">
        <v>2355</v>
      </c>
      <c r="B2166" s="291">
        <v>2000</v>
      </c>
      <c r="D2166" s="290" t="s">
        <v>8639</v>
      </c>
      <c r="E2166" s="292">
        <v>2000</v>
      </c>
    </row>
    <row r="2167" spans="1:5" ht="14.4" x14ac:dyDescent="0.55000000000000004">
      <c r="A2167" s="290" t="s">
        <v>2356</v>
      </c>
      <c r="B2167" s="291">
        <v>2000</v>
      </c>
      <c r="D2167" s="290" t="s">
        <v>8640</v>
      </c>
      <c r="E2167" s="292">
        <v>2000</v>
      </c>
    </row>
    <row r="2168" spans="1:5" ht="14.4" x14ac:dyDescent="0.55000000000000004">
      <c r="A2168" s="290" t="s">
        <v>2357</v>
      </c>
      <c r="B2168" s="291">
        <v>22642</v>
      </c>
      <c r="D2168" s="290" t="s">
        <v>8641</v>
      </c>
      <c r="E2168" s="292">
        <v>22642</v>
      </c>
    </row>
    <row r="2169" spans="1:5" ht="14.4" x14ac:dyDescent="0.55000000000000004">
      <c r="A2169" s="290" t="s">
        <v>2358</v>
      </c>
      <c r="B2169" s="291">
        <v>2000</v>
      </c>
      <c r="D2169" s="290" t="s">
        <v>8642</v>
      </c>
      <c r="E2169" s="292">
        <v>2000</v>
      </c>
    </row>
    <row r="2170" spans="1:5" ht="14.4" x14ac:dyDescent="0.55000000000000004">
      <c r="A2170" s="290" t="s">
        <v>2359</v>
      </c>
      <c r="B2170" s="291">
        <v>52697.5</v>
      </c>
      <c r="D2170" s="290" t="s">
        <v>8643</v>
      </c>
      <c r="E2170" s="292">
        <v>52697.5</v>
      </c>
    </row>
    <row r="2171" spans="1:5" ht="14.4" x14ac:dyDescent="0.55000000000000004">
      <c r="A2171" s="290" t="s">
        <v>2360</v>
      </c>
      <c r="B2171" s="291">
        <v>10298.25</v>
      </c>
      <c r="D2171" s="290" t="s">
        <v>8644</v>
      </c>
      <c r="E2171" s="292">
        <v>10298.25</v>
      </c>
    </row>
    <row r="2172" spans="1:5" ht="14.4" x14ac:dyDescent="0.55000000000000004">
      <c r="A2172" s="290" t="s">
        <v>2361</v>
      </c>
      <c r="B2172" s="291">
        <v>4730</v>
      </c>
      <c r="D2172" s="290" t="s">
        <v>8645</v>
      </c>
      <c r="E2172" s="292">
        <v>4730</v>
      </c>
    </row>
    <row r="2173" spans="1:5" ht="14.4" x14ac:dyDescent="0.55000000000000004">
      <c r="A2173" s="290" t="s">
        <v>4120</v>
      </c>
      <c r="B2173" s="291">
        <v>1089.5999999999999</v>
      </c>
      <c r="D2173" s="290" t="s">
        <v>8646</v>
      </c>
      <c r="E2173" s="292">
        <v>1089.5999999999999</v>
      </c>
    </row>
    <row r="2174" spans="1:5" ht="14.4" x14ac:dyDescent="0.55000000000000004">
      <c r="A2174" s="290" t="s">
        <v>2362</v>
      </c>
      <c r="B2174" s="291">
        <v>10126</v>
      </c>
      <c r="D2174" s="290" t="s">
        <v>8647</v>
      </c>
      <c r="E2174" s="292">
        <v>10126</v>
      </c>
    </row>
    <row r="2175" spans="1:5" ht="14.4" x14ac:dyDescent="0.55000000000000004">
      <c r="A2175" s="290" t="s">
        <v>2363</v>
      </c>
      <c r="B2175" s="291">
        <v>22806</v>
      </c>
      <c r="D2175" s="290" t="s">
        <v>8648</v>
      </c>
      <c r="E2175" s="292">
        <v>22806</v>
      </c>
    </row>
    <row r="2176" spans="1:5" ht="14.4" x14ac:dyDescent="0.55000000000000004">
      <c r="A2176" s="290" t="s">
        <v>2364</v>
      </c>
      <c r="B2176" s="291">
        <v>2957</v>
      </c>
      <c r="D2176" s="290" t="s">
        <v>8649</v>
      </c>
      <c r="E2176" s="292">
        <v>2957</v>
      </c>
    </row>
    <row r="2177" spans="1:5" ht="14.4" x14ac:dyDescent="0.55000000000000004">
      <c r="A2177" s="290" t="s">
        <v>2365</v>
      </c>
      <c r="B2177" s="291">
        <v>16674</v>
      </c>
      <c r="D2177" s="290" t="s">
        <v>8650</v>
      </c>
      <c r="E2177" s="292">
        <v>16674</v>
      </c>
    </row>
    <row r="2178" spans="1:5" ht="14.4" x14ac:dyDescent="0.55000000000000004">
      <c r="A2178" s="290" t="s">
        <v>2366</v>
      </c>
      <c r="B2178" s="291">
        <v>74.989999999999995</v>
      </c>
      <c r="D2178" s="290" t="s">
        <v>8651</v>
      </c>
      <c r="E2178" s="292">
        <v>74.989999999999995</v>
      </c>
    </row>
    <row r="2179" spans="1:5" ht="14.4" x14ac:dyDescent="0.55000000000000004">
      <c r="A2179" s="290" t="s">
        <v>2367</v>
      </c>
      <c r="B2179" s="291">
        <v>6565</v>
      </c>
      <c r="D2179" s="290" t="s">
        <v>8652</v>
      </c>
      <c r="E2179" s="292">
        <v>6565</v>
      </c>
    </row>
    <row r="2180" spans="1:5" ht="14.4" x14ac:dyDescent="0.55000000000000004">
      <c r="A2180" s="290" t="s">
        <v>2368</v>
      </c>
      <c r="B2180" s="291">
        <v>26790.28</v>
      </c>
      <c r="D2180" s="290" t="s">
        <v>8653</v>
      </c>
      <c r="E2180" s="292">
        <v>26790.28</v>
      </c>
    </row>
    <row r="2181" spans="1:5" ht="14.4" x14ac:dyDescent="0.55000000000000004">
      <c r="A2181" s="290" t="s">
        <v>2369</v>
      </c>
      <c r="B2181" s="291">
        <v>9102</v>
      </c>
      <c r="D2181" s="290" t="s">
        <v>8654</v>
      </c>
      <c r="E2181" s="292">
        <v>9102</v>
      </c>
    </row>
    <row r="2182" spans="1:5" ht="14.4" x14ac:dyDescent="0.55000000000000004">
      <c r="A2182" s="290" t="s">
        <v>2370</v>
      </c>
      <c r="B2182" s="291">
        <v>16031.81</v>
      </c>
      <c r="D2182" s="290" t="s">
        <v>8655</v>
      </c>
      <c r="E2182" s="292">
        <v>16031.81</v>
      </c>
    </row>
    <row r="2183" spans="1:5" ht="14.4" x14ac:dyDescent="0.55000000000000004">
      <c r="A2183" s="290" t="s">
        <v>2371</v>
      </c>
      <c r="B2183" s="291">
        <v>15592.4</v>
      </c>
      <c r="D2183" s="290" t="s">
        <v>8656</v>
      </c>
      <c r="E2183" s="292">
        <v>15592.4</v>
      </c>
    </row>
    <row r="2184" spans="1:5" ht="14.4" x14ac:dyDescent="0.55000000000000004">
      <c r="A2184" s="290" t="s">
        <v>2372</v>
      </c>
      <c r="B2184" s="291">
        <v>499.98</v>
      </c>
      <c r="D2184" s="290" t="s">
        <v>8657</v>
      </c>
      <c r="E2184" s="292">
        <v>499.98</v>
      </c>
    </row>
    <row r="2185" spans="1:5" ht="14.4" x14ac:dyDescent="0.55000000000000004">
      <c r="A2185" s="290" t="s">
        <v>2373</v>
      </c>
      <c r="B2185" s="291">
        <v>7903</v>
      </c>
      <c r="D2185" s="290" t="s">
        <v>8658</v>
      </c>
      <c r="E2185" s="292">
        <v>7903</v>
      </c>
    </row>
    <row r="2186" spans="1:5" ht="14.4" x14ac:dyDescent="0.55000000000000004">
      <c r="A2186" s="290" t="s">
        <v>2374</v>
      </c>
      <c r="B2186" s="291">
        <v>5787.52</v>
      </c>
      <c r="D2186" s="290" t="s">
        <v>8659</v>
      </c>
      <c r="E2186" s="292">
        <v>5787.52</v>
      </c>
    </row>
    <row r="2187" spans="1:5" ht="14.4" x14ac:dyDescent="0.55000000000000004">
      <c r="A2187" s="290" t="s">
        <v>2375</v>
      </c>
      <c r="B2187" s="291">
        <v>4918</v>
      </c>
      <c r="D2187" s="290" t="s">
        <v>8660</v>
      </c>
      <c r="E2187" s="292">
        <v>4918</v>
      </c>
    </row>
    <row r="2188" spans="1:5" ht="14.4" x14ac:dyDescent="0.55000000000000004">
      <c r="A2188" s="290" t="s">
        <v>2376</v>
      </c>
      <c r="B2188" s="291">
        <v>3100.86</v>
      </c>
      <c r="D2188" s="290" t="s">
        <v>8661</v>
      </c>
      <c r="E2188" s="292">
        <v>3100.86</v>
      </c>
    </row>
    <row r="2189" spans="1:5" ht="14.4" x14ac:dyDescent="0.55000000000000004">
      <c r="A2189" s="290" t="s">
        <v>2377</v>
      </c>
      <c r="B2189" s="291">
        <v>33429</v>
      </c>
      <c r="D2189" s="290" t="s">
        <v>8662</v>
      </c>
      <c r="E2189" s="292">
        <v>33429</v>
      </c>
    </row>
    <row r="2190" spans="1:5" ht="14.4" x14ac:dyDescent="0.55000000000000004">
      <c r="A2190" s="290" t="s">
        <v>2378</v>
      </c>
      <c r="B2190" s="291">
        <v>2175</v>
      </c>
      <c r="D2190" s="290" t="s">
        <v>8663</v>
      </c>
      <c r="E2190" s="292">
        <v>2175</v>
      </c>
    </row>
    <row r="2191" spans="1:5" ht="14.4" x14ac:dyDescent="0.55000000000000004">
      <c r="A2191" s="290" t="s">
        <v>2379</v>
      </c>
      <c r="B2191" s="291">
        <v>15491</v>
      </c>
      <c r="D2191" s="290" t="s">
        <v>8664</v>
      </c>
      <c r="E2191" s="292">
        <v>15491</v>
      </c>
    </row>
    <row r="2192" spans="1:5" ht="14.4" x14ac:dyDescent="0.55000000000000004">
      <c r="A2192" s="290" t="s">
        <v>2380</v>
      </c>
      <c r="B2192" s="291">
        <v>6310</v>
      </c>
      <c r="D2192" s="290" t="s">
        <v>8665</v>
      </c>
      <c r="E2192" s="292">
        <v>6310</v>
      </c>
    </row>
    <row r="2193" spans="1:5" ht="14.4" x14ac:dyDescent="0.55000000000000004">
      <c r="A2193" s="290" t="s">
        <v>2381</v>
      </c>
      <c r="B2193" s="291">
        <v>2000</v>
      </c>
      <c r="D2193" s="290" t="s">
        <v>8666</v>
      </c>
      <c r="E2193" s="292">
        <v>2000</v>
      </c>
    </row>
    <row r="2194" spans="1:5" ht="14.4" x14ac:dyDescent="0.55000000000000004">
      <c r="A2194" s="290" t="s">
        <v>2382</v>
      </c>
      <c r="B2194" s="291">
        <v>2000</v>
      </c>
      <c r="D2194" s="290" t="s">
        <v>8667</v>
      </c>
      <c r="E2194" s="292">
        <v>2000</v>
      </c>
    </row>
    <row r="2195" spans="1:5" ht="14.4" x14ac:dyDescent="0.55000000000000004">
      <c r="A2195" s="290" t="s">
        <v>2383</v>
      </c>
      <c r="B2195" s="291">
        <v>33036.32</v>
      </c>
      <c r="D2195" s="290" t="s">
        <v>8668</v>
      </c>
      <c r="E2195" s="292">
        <v>33036.32</v>
      </c>
    </row>
    <row r="2196" spans="1:5" ht="14.4" x14ac:dyDescent="0.55000000000000004">
      <c r="A2196" s="290" t="s">
        <v>2384</v>
      </c>
      <c r="B2196" s="291">
        <v>111973.31</v>
      </c>
      <c r="D2196" s="290" t="s">
        <v>8669</v>
      </c>
      <c r="E2196" s="292">
        <v>111973.31</v>
      </c>
    </row>
    <row r="2197" spans="1:5" ht="14.4" x14ac:dyDescent="0.55000000000000004">
      <c r="A2197" s="290" t="s">
        <v>2385</v>
      </c>
      <c r="B2197" s="291">
        <v>2024</v>
      </c>
      <c r="D2197" s="290" t="s">
        <v>8670</v>
      </c>
      <c r="E2197" s="292">
        <v>2024</v>
      </c>
    </row>
    <row r="2198" spans="1:5" ht="14.4" x14ac:dyDescent="0.55000000000000004">
      <c r="A2198" s="290" t="s">
        <v>2386</v>
      </c>
      <c r="B2198" s="291">
        <v>2000</v>
      </c>
      <c r="D2198" s="290" t="s">
        <v>8671</v>
      </c>
      <c r="E2198" s="292">
        <v>2000</v>
      </c>
    </row>
    <row r="2199" spans="1:5" ht="14.4" x14ac:dyDescent="0.55000000000000004">
      <c r="A2199" s="290" t="s">
        <v>2387</v>
      </c>
      <c r="B2199" s="291">
        <v>5530.21</v>
      </c>
      <c r="D2199" s="290" t="s">
        <v>8672</v>
      </c>
      <c r="E2199" s="292">
        <v>5530.21</v>
      </c>
    </row>
    <row r="2200" spans="1:5" ht="14.4" x14ac:dyDescent="0.55000000000000004">
      <c r="A2200" s="290" t="s">
        <v>2388</v>
      </c>
      <c r="B2200" s="291">
        <v>567.44000000000005</v>
      </c>
      <c r="D2200" s="290" t="s">
        <v>8673</v>
      </c>
      <c r="E2200" s="292">
        <v>567.44000000000005</v>
      </c>
    </row>
    <row r="2201" spans="1:5" ht="14.4" x14ac:dyDescent="0.55000000000000004">
      <c r="A2201" s="290" t="s">
        <v>2389</v>
      </c>
      <c r="B2201" s="291">
        <v>8990</v>
      </c>
      <c r="D2201" s="290" t="s">
        <v>8674</v>
      </c>
      <c r="E2201" s="292">
        <v>8990</v>
      </c>
    </row>
    <row r="2202" spans="1:5" ht="14.4" x14ac:dyDescent="0.55000000000000004">
      <c r="A2202" s="290" t="s">
        <v>2390</v>
      </c>
      <c r="B2202" s="291">
        <v>32483.27</v>
      </c>
      <c r="D2202" s="290" t="s">
        <v>8675</v>
      </c>
      <c r="E2202" s="292">
        <v>32483.27</v>
      </c>
    </row>
    <row r="2203" spans="1:5" ht="14.4" x14ac:dyDescent="0.55000000000000004">
      <c r="A2203" s="290" t="s">
        <v>2391</v>
      </c>
      <c r="B2203" s="291">
        <v>47946</v>
      </c>
      <c r="D2203" s="290" t="s">
        <v>8676</v>
      </c>
      <c r="E2203" s="292">
        <v>47946</v>
      </c>
    </row>
    <row r="2204" spans="1:5" ht="14.4" x14ac:dyDescent="0.55000000000000004">
      <c r="A2204" s="290" t="s">
        <v>2392</v>
      </c>
      <c r="B2204" s="291">
        <v>6688.43</v>
      </c>
      <c r="D2204" s="290" t="s">
        <v>8677</v>
      </c>
      <c r="E2204" s="292">
        <v>6688.43</v>
      </c>
    </row>
    <row r="2205" spans="1:5" ht="14.4" x14ac:dyDescent="0.55000000000000004">
      <c r="A2205" s="290" t="s">
        <v>2393</v>
      </c>
      <c r="B2205" s="291">
        <v>3300</v>
      </c>
      <c r="D2205" s="290" t="s">
        <v>8678</v>
      </c>
      <c r="E2205" s="292">
        <v>3300</v>
      </c>
    </row>
    <row r="2206" spans="1:5" ht="14.4" x14ac:dyDescent="0.55000000000000004">
      <c r="A2206" s="290" t="s">
        <v>2394</v>
      </c>
      <c r="B2206" s="291">
        <v>15884.4</v>
      </c>
      <c r="D2206" s="290" t="s">
        <v>8679</v>
      </c>
      <c r="E2206" s="292">
        <v>15884.4</v>
      </c>
    </row>
    <row r="2207" spans="1:5" ht="14.4" x14ac:dyDescent="0.55000000000000004">
      <c r="A2207" s="290" t="s">
        <v>2395</v>
      </c>
      <c r="B2207" s="291">
        <v>23395.84</v>
      </c>
      <c r="D2207" s="290" t="s">
        <v>8680</v>
      </c>
      <c r="E2207" s="292">
        <v>23395.84</v>
      </c>
    </row>
    <row r="2208" spans="1:5" ht="14.4" x14ac:dyDescent="0.55000000000000004">
      <c r="A2208" s="290" t="s">
        <v>2396</v>
      </c>
      <c r="B2208" s="291">
        <v>84564</v>
      </c>
      <c r="D2208" s="290" t="s">
        <v>8681</v>
      </c>
      <c r="E2208" s="292">
        <v>84564</v>
      </c>
    </row>
    <row r="2209" spans="1:5" ht="14.4" x14ac:dyDescent="0.55000000000000004">
      <c r="A2209" s="290" t="s">
        <v>2397</v>
      </c>
      <c r="B2209" s="291">
        <v>2000</v>
      </c>
      <c r="D2209" s="290" t="s">
        <v>8682</v>
      </c>
      <c r="E2209" s="292">
        <v>2000</v>
      </c>
    </row>
    <row r="2210" spans="1:5" ht="14.4" x14ac:dyDescent="0.55000000000000004">
      <c r="A2210" s="290" t="s">
        <v>2398</v>
      </c>
      <c r="B2210" s="291">
        <v>2000</v>
      </c>
      <c r="D2210" s="290" t="s">
        <v>8683</v>
      </c>
      <c r="E2210" s="292">
        <v>2000</v>
      </c>
    </row>
    <row r="2211" spans="1:5" ht="14.4" x14ac:dyDescent="0.55000000000000004">
      <c r="A2211" s="290" t="s">
        <v>2399</v>
      </c>
      <c r="B2211" s="291">
        <v>2000</v>
      </c>
      <c r="D2211" s="290" t="s">
        <v>8684</v>
      </c>
      <c r="E2211" s="292">
        <v>2000</v>
      </c>
    </row>
    <row r="2212" spans="1:5" ht="14.4" x14ac:dyDescent="0.55000000000000004">
      <c r="A2212" s="290" t="s">
        <v>2400</v>
      </c>
      <c r="B2212" s="291">
        <v>2217</v>
      </c>
      <c r="D2212" s="290" t="s">
        <v>8685</v>
      </c>
      <c r="E2212" s="292">
        <v>2217</v>
      </c>
    </row>
    <row r="2213" spans="1:5" ht="14.4" x14ac:dyDescent="0.55000000000000004">
      <c r="A2213" s="290" t="s">
        <v>2401</v>
      </c>
      <c r="B2213" s="291">
        <v>2000</v>
      </c>
      <c r="D2213" s="290" t="s">
        <v>8686</v>
      </c>
      <c r="E2213" s="292">
        <v>2000</v>
      </c>
    </row>
    <row r="2214" spans="1:5" ht="14.4" x14ac:dyDescent="0.55000000000000004">
      <c r="A2214" s="290" t="s">
        <v>2402</v>
      </c>
      <c r="B2214" s="291">
        <v>1841</v>
      </c>
      <c r="D2214" s="290" t="s">
        <v>8687</v>
      </c>
      <c r="E2214" s="292">
        <v>1841</v>
      </c>
    </row>
    <row r="2215" spans="1:5" ht="14.4" x14ac:dyDescent="0.55000000000000004">
      <c r="A2215" s="290" t="s">
        <v>2403</v>
      </c>
      <c r="B2215" s="291">
        <v>2000</v>
      </c>
      <c r="D2215" s="290" t="s">
        <v>8688</v>
      </c>
      <c r="E2215" s="292">
        <v>2000</v>
      </c>
    </row>
    <row r="2216" spans="1:5" ht="14.4" x14ac:dyDescent="0.55000000000000004">
      <c r="A2216" s="290" t="s">
        <v>2404</v>
      </c>
      <c r="B2216" s="291">
        <v>249.99</v>
      </c>
      <c r="D2216" s="290" t="s">
        <v>8689</v>
      </c>
      <c r="E2216" s="292">
        <v>249.99</v>
      </c>
    </row>
    <row r="2217" spans="1:5" ht="14.4" x14ac:dyDescent="0.55000000000000004">
      <c r="A2217" s="290" t="s">
        <v>2405</v>
      </c>
      <c r="B2217" s="291">
        <v>14280.22</v>
      </c>
      <c r="D2217" s="290" t="s">
        <v>8690</v>
      </c>
      <c r="E2217" s="292">
        <v>14280.22</v>
      </c>
    </row>
    <row r="2218" spans="1:5" ht="14.4" x14ac:dyDescent="0.55000000000000004">
      <c r="A2218" s="290" t="s">
        <v>2406</v>
      </c>
      <c r="B2218" s="291">
        <v>128345.7</v>
      </c>
      <c r="D2218" s="290" t="s">
        <v>8691</v>
      </c>
      <c r="E2218" s="292">
        <v>128345.7</v>
      </c>
    </row>
    <row r="2219" spans="1:5" ht="14.4" x14ac:dyDescent="0.55000000000000004">
      <c r="A2219" s="290" t="s">
        <v>2407</v>
      </c>
      <c r="B2219" s="291">
        <v>2000</v>
      </c>
      <c r="D2219" s="290" t="s">
        <v>8692</v>
      </c>
      <c r="E2219" s="292">
        <v>2000</v>
      </c>
    </row>
    <row r="2220" spans="1:5" ht="14.4" x14ac:dyDescent="0.55000000000000004">
      <c r="A2220" s="290" t="s">
        <v>2408</v>
      </c>
      <c r="B2220" s="291">
        <v>35569</v>
      </c>
      <c r="D2220" s="290" t="s">
        <v>8693</v>
      </c>
      <c r="E2220" s="292">
        <v>35569</v>
      </c>
    </row>
    <row r="2221" spans="1:5" ht="14.4" x14ac:dyDescent="0.55000000000000004">
      <c r="A2221" s="290" t="s">
        <v>2409</v>
      </c>
      <c r="B2221" s="291">
        <v>20260</v>
      </c>
      <c r="D2221" s="290" t="s">
        <v>8694</v>
      </c>
      <c r="E2221" s="292">
        <v>20260</v>
      </c>
    </row>
    <row r="2222" spans="1:5" ht="14.4" x14ac:dyDescent="0.55000000000000004">
      <c r="A2222" s="290" t="s">
        <v>2410</v>
      </c>
      <c r="B2222" s="291">
        <v>2000</v>
      </c>
      <c r="D2222" s="290" t="s">
        <v>8695</v>
      </c>
      <c r="E2222" s="292">
        <v>2000</v>
      </c>
    </row>
    <row r="2223" spans="1:5" ht="14.4" x14ac:dyDescent="0.55000000000000004">
      <c r="A2223" s="290" t="s">
        <v>2411</v>
      </c>
      <c r="B2223" s="291">
        <v>67956</v>
      </c>
      <c r="D2223" s="290" t="s">
        <v>8696</v>
      </c>
      <c r="E2223" s="292">
        <v>67956</v>
      </c>
    </row>
    <row r="2224" spans="1:5" ht="14.4" x14ac:dyDescent="0.55000000000000004">
      <c r="A2224" s="290" t="s">
        <v>2412</v>
      </c>
      <c r="B2224" s="291">
        <v>2954</v>
      </c>
      <c r="D2224" s="290" t="s">
        <v>8697</v>
      </c>
      <c r="E2224" s="292">
        <v>2954</v>
      </c>
    </row>
    <row r="2225" spans="1:5" ht="14.4" x14ac:dyDescent="0.55000000000000004">
      <c r="A2225" s="290" t="s">
        <v>2413</v>
      </c>
      <c r="B2225" s="291">
        <v>1364.89</v>
      </c>
      <c r="D2225" s="290" t="s">
        <v>8698</v>
      </c>
      <c r="E2225" s="292">
        <v>1364.89</v>
      </c>
    </row>
    <row r="2226" spans="1:5" ht="14.4" x14ac:dyDescent="0.55000000000000004">
      <c r="A2226" s="290" t="s">
        <v>2414</v>
      </c>
      <c r="B2226" s="291">
        <v>3573</v>
      </c>
      <c r="D2226" s="290" t="s">
        <v>8699</v>
      </c>
      <c r="E2226" s="292">
        <v>3573</v>
      </c>
    </row>
    <row r="2227" spans="1:5" ht="14.4" x14ac:dyDescent="0.55000000000000004">
      <c r="A2227" s="290" t="s">
        <v>2415</v>
      </c>
      <c r="B2227" s="291">
        <v>2799</v>
      </c>
      <c r="D2227" s="290" t="s">
        <v>8700</v>
      </c>
      <c r="E2227" s="292">
        <v>2799</v>
      </c>
    </row>
    <row r="2228" spans="1:5" ht="14.4" x14ac:dyDescent="0.55000000000000004">
      <c r="A2228" s="290" t="s">
        <v>2416</v>
      </c>
      <c r="B2228" s="291">
        <v>14550.03</v>
      </c>
      <c r="D2228" s="290" t="s">
        <v>8701</v>
      </c>
      <c r="E2228" s="292">
        <v>14550.03</v>
      </c>
    </row>
    <row r="2229" spans="1:5" ht="14.4" x14ac:dyDescent="0.55000000000000004">
      <c r="A2229" s="290" t="s">
        <v>2417</v>
      </c>
      <c r="B2229" s="291">
        <v>2401</v>
      </c>
      <c r="D2229" s="290" t="s">
        <v>8702</v>
      </c>
      <c r="E2229" s="292">
        <v>2401</v>
      </c>
    </row>
    <row r="2230" spans="1:5" ht="14.4" x14ac:dyDescent="0.55000000000000004">
      <c r="A2230" s="290" t="s">
        <v>2418</v>
      </c>
      <c r="B2230" s="291">
        <v>2000</v>
      </c>
      <c r="D2230" s="290" t="s">
        <v>8703</v>
      </c>
      <c r="E2230" s="292">
        <v>2000</v>
      </c>
    </row>
    <row r="2231" spans="1:5" ht="14.4" x14ac:dyDescent="0.55000000000000004">
      <c r="A2231" s="290" t="s">
        <v>2419</v>
      </c>
      <c r="B2231" s="291">
        <v>9341</v>
      </c>
      <c r="D2231" s="290" t="s">
        <v>8704</v>
      </c>
      <c r="E2231" s="292">
        <v>9341</v>
      </c>
    </row>
    <row r="2232" spans="1:5" ht="14.4" x14ac:dyDescent="0.55000000000000004">
      <c r="A2232" s="290" t="s">
        <v>2420</v>
      </c>
      <c r="B2232" s="291">
        <v>160590</v>
      </c>
      <c r="D2232" s="290" t="s">
        <v>8705</v>
      </c>
      <c r="E2232" s="292">
        <v>160590</v>
      </c>
    </row>
    <row r="2233" spans="1:5" ht="14.4" x14ac:dyDescent="0.55000000000000004">
      <c r="A2233" s="290" t="s">
        <v>2421</v>
      </c>
      <c r="B2233" s="291">
        <v>2000</v>
      </c>
      <c r="D2233" s="290" t="s">
        <v>8706</v>
      </c>
      <c r="E2233" s="292">
        <v>2000</v>
      </c>
    </row>
    <row r="2234" spans="1:5" ht="14.4" x14ac:dyDescent="0.55000000000000004">
      <c r="A2234" s="290" t="s">
        <v>2422</v>
      </c>
      <c r="B2234" s="291">
        <v>2739</v>
      </c>
      <c r="D2234" s="290" t="s">
        <v>8707</v>
      </c>
      <c r="E2234" s="292">
        <v>2739</v>
      </c>
    </row>
    <row r="2235" spans="1:5" ht="14.4" x14ac:dyDescent="0.55000000000000004">
      <c r="A2235" s="290" t="s">
        <v>2423</v>
      </c>
      <c r="B2235" s="291">
        <v>2713</v>
      </c>
      <c r="D2235" s="290" t="s">
        <v>8708</v>
      </c>
      <c r="E2235" s="292">
        <v>2713</v>
      </c>
    </row>
    <row r="2236" spans="1:5" ht="14.4" x14ac:dyDescent="0.55000000000000004">
      <c r="A2236" s="290" t="s">
        <v>2424</v>
      </c>
      <c r="B2236" s="291">
        <v>2000</v>
      </c>
      <c r="D2236" s="290" t="s">
        <v>8709</v>
      </c>
      <c r="E2236" s="292">
        <v>2000</v>
      </c>
    </row>
    <row r="2237" spans="1:5" ht="14.4" x14ac:dyDescent="0.55000000000000004">
      <c r="A2237" s="290" t="s">
        <v>2425</v>
      </c>
      <c r="B2237" s="291">
        <v>645.80999999999995</v>
      </c>
      <c r="D2237" s="290" t="s">
        <v>8710</v>
      </c>
      <c r="E2237" s="292">
        <v>645.80999999999995</v>
      </c>
    </row>
    <row r="2238" spans="1:5" ht="14.4" x14ac:dyDescent="0.55000000000000004">
      <c r="A2238" s="290" t="s">
        <v>2426</v>
      </c>
      <c r="B2238" s="291">
        <v>2000</v>
      </c>
      <c r="D2238" s="290" t="s">
        <v>8711</v>
      </c>
      <c r="E2238" s="292">
        <v>2000</v>
      </c>
    </row>
    <row r="2239" spans="1:5" ht="14.4" x14ac:dyDescent="0.55000000000000004">
      <c r="A2239" s="290" t="s">
        <v>2427</v>
      </c>
      <c r="B2239" s="291">
        <v>2000</v>
      </c>
      <c r="D2239" s="290" t="s">
        <v>8712</v>
      </c>
      <c r="E2239" s="292">
        <v>2000</v>
      </c>
    </row>
    <row r="2240" spans="1:5" ht="14.4" x14ac:dyDescent="0.55000000000000004">
      <c r="A2240" s="290" t="s">
        <v>2428</v>
      </c>
      <c r="B2240" s="291">
        <v>2000</v>
      </c>
      <c r="D2240" s="290" t="s">
        <v>8713</v>
      </c>
      <c r="E2240" s="292">
        <v>2000</v>
      </c>
    </row>
    <row r="2241" spans="1:5" ht="14.4" x14ac:dyDescent="0.55000000000000004">
      <c r="A2241" s="290" t="s">
        <v>2429</v>
      </c>
      <c r="B2241" s="291">
        <v>22990</v>
      </c>
      <c r="D2241" s="290" t="s">
        <v>8714</v>
      </c>
      <c r="E2241" s="292">
        <v>22990</v>
      </c>
    </row>
    <row r="2242" spans="1:5" ht="14.4" x14ac:dyDescent="0.55000000000000004">
      <c r="A2242" s="290" t="s">
        <v>2430</v>
      </c>
      <c r="B2242" s="291">
        <v>4345</v>
      </c>
      <c r="D2242" s="290" t="s">
        <v>8715</v>
      </c>
      <c r="E2242" s="292">
        <v>4345</v>
      </c>
    </row>
    <row r="2243" spans="1:5" ht="14.4" x14ac:dyDescent="0.55000000000000004">
      <c r="A2243" s="290" t="s">
        <v>2431</v>
      </c>
      <c r="B2243" s="291">
        <v>2000</v>
      </c>
      <c r="D2243" s="290" t="s">
        <v>8716</v>
      </c>
      <c r="E2243" s="292">
        <v>2000</v>
      </c>
    </row>
    <row r="2244" spans="1:5" ht="14.4" x14ac:dyDescent="0.55000000000000004">
      <c r="A2244" s="290" t="s">
        <v>2432</v>
      </c>
      <c r="B2244" s="291">
        <v>55244</v>
      </c>
      <c r="D2244" s="290" t="s">
        <v>8717</v>
      </c>
      <c r="E2244" s="292">
        <v>55244</v>
      </c>
    </row>
    <row r="2245" spans="1:5" ht="14.4" x14ac:dyDescent="0.55000000000000004">
      <c r="A2245" s="290" t="s">
        <v>4121</v>
      </c>
      <c r="B2245" s="291">
        <v>2000</v>
      </c>
      <c r="D2245" s="290" t="s">
        <v>10501</v>
      </c>
      <c r="E2245" s="292">
        <v>2000</v>
      </c>
    </row>
    <row r="2246" spans="1:5" ht="14.4" x14ac:dyDescent="0.55000000000000004">
      <c r="A2246" s="290" t="s">
        <v>2433</v>
      </c>
      <c r="B2246" s="291">
        <v>2000</v>
      </c>
      <c r="D2246" s="290" t="s">
        <v>8718</v>
      </c>
      <c r="E2246" s="292">
        <v>2000</v>
      </c>
    </row>
    <row r="2247" spans="1:5" ht="14.4" x14ac:dyDescent="0.55000000000000004">
      <c r="A2247" s="290" t="s">
        <v>2434</v>
      </c>
      <c r="B2247" s="291">
        <v>15445</v>
      </c>
      <c r="D2247" s="290" t="s">
        <v>8719</v>
      </c>
      <c r="E2247" s="292">
        <v>15445</v>
      </c>
    </row>
    <row r="2248" spans="1:5" ht="14.4" x14ac:dyDescent="0.55000000000000004">
      <c r="A2248" s="290" t="s">
        <v>2435</v>
      </c>
      <c r="B2248" s="291">
        <v>26098.55</v>
      </c>
      <c r="D2248" s="290" t="s">
        <v>8720</v>
      </c>
      <c r="E2248" s="292">
        <v>26098.55</v>
      </c>
    </row>
    <row r="2249" spans="1:5" ht="14.4" x14ac:dyDescent="0.55000000000000004">
      <c r="A2249" s="290" t="s">
        <v>2436</v>
      </c>
      <c r="B2249" s="291">
        <v>2000</v>
      </c>
      <c r="D2249" s="290" t="s">
        <v>8721</v>
      </c>
      <c r="E2249" s="292">
        <v>2000</v>
      </c>
    </row>
    <row r="2250" spans="1:5" ht="14.4" x14ac:dyDescent="0.55000000000000004">
      <c r="A2250" s="290" t="s">
        <v>2437</v>
      </c>
      <c r="B2250" s="291">
        <v>903</v>
      </c>
      <c r="D2250" s="290" t="s">
        <v>8722</v>
      </c>
      <c r="E2250" s="292">
        <v>903</v>
      </c>
    </row>
    <row r="2251" spans="1:5" ht="14.4" x14ac:dyDescent="0.55000000000000004">
      <c r="A2251" s="290" t="s">
        <v>2438</v>
      </c>
      <c r="B2251" s="291">
        <v>4842.5200000000004</v>
      </c>
      <c r="D2251" s="290" t="s">
        <v>8723</v>
      </c>
      <c r="E2251" s="292">
        <v>4842.5200000000004</v>
      </c>
    </row>
    <row r="2252" spans="1:5" ht="14.4" x14ac:dyDescent="0.55000000000000004">
      <c r="A2252" s="290" t="s">
        <v>2439</v>
      </c>
      <c r="B2252" s="291">
        <v>7700</v>
      </c>
      <c r="D2252" s="290" t="s">
        <v>8724</v>
      </c>
      <c r="E2252" s="292">
        <v>7700</v>
      </c>
    </row>
    <row r="2253" spans="1:5" ht="14.4" x14ac:dyDescent="0.55000000000000004">
      <c r="A2253" s="290" t="s">
        <v>2440</v>
      </c>
      <c r="B2253" s="291">
        <v>318.44</v>
      </c>
      <c r="D2253" s="290" t="s">
        <v>8725</v>
      </c>
      <c r="E2253" s="292">
        <v>318.44</v>
      </c>
    </row>
    <row r="2254" spans="1:5" ht="14.4" x14ac:dyDescent="0.55000000000000004">
      <c r="A2254" s="290" t="s">
        <v>2441</v>
      </c>
      <c r="B2254" s="291">
        <v>27962.53</v>
      </c>
      <c r="D2254" s="290" t="s">
        <v>8726</v>
      </c>
      <c r="E2254" s="292">
        <v>27962.53</v>
      </c>
    </row>
    <row r="2255" spans="1:5" ht="14.4" x14ac:dyDescent="0.55000000000000004">
      <c r="A2255" s="290" t="s">
        <v>2442</v>
      </c>
      <c r="B2255" s="291">
        <v>9934</v>
      </c>
      <c r="D2255" s="290" t="s">
        <v>8727</v>
      </c>
      <c r="E2255" s="292">
        <v>9934</v>
      </c>
    </row>
    <row r="2256" spans="1:5" ht="14.4" x14ac:dyDescent="0.55000000000000004">
      <c r="A2256" s="290" t="s">
        <v>2443</v>
      </c>
      <c r="B2256" s="291">
        <v>2000</v>
      </c>
      <c r="D2256" s="290" t="s">
        <v>8728</v>
      </c>
      <c r="E2256" s="292">
        <v>2000</v>
      </c>
    </row>
    <row r="2257" spans="1:5" ht="14.4" x14ac:dyDescent="0.55000000000000004">
      <c r="A2257" s="290" t="s">
        <v>2444</v>
      </c>
      <c r="B2257" s="291">
        <v>830</v>
      </c>
      <c r="D2257" s="290" t="s">
        <v>8729</v>
      </c>
      <c r="E2257" s="292">
        <v>830</v>
      </c>
    </row>
    <row r="2258" spans="1:5" ht="14.4" x14ac:dyDescent="0.55000000000000004">
      <c r="A2258" s="290" t="s">
        <v>2445</v>
      </c>
      <c r="B2258" s="291">
        <v>1750</v>
      </c>
      <c r="D2258" s="290" t="s">
        <v>8730</v>
      </c>
      <c r="E2258" s="292">
        <v>1750</v>
      </c>
    </row>
    <row r="2259" spans="1:5" ht="14.4" x14ac:dyDescent="0.55000000000000004">
      <c r="A2259" s="290" t="s">
        <v>4122</v>
      </c>
      <c r="B2259" s="291">
        <v>3390</v>
      </c>
      <c r="D2259" s="290" t="s">
        <v>8731</v>
      </c>
      <c r="E2259" s="292">
        <v>3390</v>
      </c>
    </row>
    <row r="2260" spans="1:5" ht="14.4" x14ac:dyDescent="0.55000000000000004">
      <c r="A2260" s="290" t="s">
        <v>2446</v>
      </c>
      <c r="B2260" s="291">
        <v>8298</v>
      </c>
      <c r="D2260" s="290" t="s">
        <v>8732</v>
      </c>
      <c r="E2260" s="292">
        <v>8298</v>
      </c>
    </row>
    <row r="2261" spans="1:5" ht="14.4" x14ac:dyDescent="0.55000000000000004">
      <c r="A2261" s="290" t="s">
        <v>2447</v>
      </c>
      <c r="B2261" s="291">
        <v>2000</v>
      </c>
      <c r="D2261" s="290" t="s">
        <v>8733</v>
      </c>
      <c r="E2261" s="292">
        <v>2000</v>
      </c>
    </row>
    <row r="2262" spans="1:5" ht="14.4" x14ac:dyDescent="0.55000000000000004">
      <c r="A2262" s="290" t="s">
        <v>2448</v>
      </c>
      <c r="B2262" s="291">
        <v>72809</v>
      </c>
      <c r="D2262" s="290" t="s">
        <v>8734</v>
      </c>
      <c r="E2262" s="292">
        <v>72809</v>
      </c>
    </row>
    <row r="2263" spans="1:5" ht="14.4" x14ac:dyDescent="0.55000000000000004">
      <c r="A2263" s="290" t="s">
        <v>2449</v>
      </c>
      <c r="B2263" s="291">
        <v>2000</v>
      </c>
      <c r="D2263" s="290" t="s">
        <v>8735</v>
      </c>
      <c r="E2263" s="292">
        <v>2000</v>
      </c>
    </row>
    <row r="2264" spans="1:5" ht="14.4" x14ac:dyDescent="0.55000000000000004">
      <c r="A2264" s="290" t="s">
        <v>2450</v>
      </c>
      <c r="B2264" s="291">
        <v>5214</v>
      </c>
      <c r="D2264" s="290" t="s">
        <v>8736</v>
      </c>
      <c r="E2264" s="292">
        <v>5214</v>
      </c>
    </row>
    <row r="2265" spans="1:5" ht="14.4" x14ac:dyDescent="0.55000000000000004">
      <c r="A2265" s="290" t="s">
        <v>2451</v>
      </c>
      <c r="B2265" s="291">
        <v>21215</v>
      </c>
      <c r="D2265" s="290" t="s">
        <v>8737</v>
      </c>
      <c r="E2265" s="292">
        <v>21215</v>
      </c>
    </row>
    <row r="2266" spans="1:5" ht="14.4" x14ac:dyDescent="0.55000000000000004">
      <c r="A2266" s="290" t="s">
        <v>2452</v>
      </c>
      <c r="B2266" s="291">
        <v>2000</v>
      </c>
      <c r="D2266" s="290" t="s">
        <v>8738</v>
      </c>
      <c r="E2266" s="292">
        <v>2000</v>
      </c>
    </row>
    <row r="2267" spans="1:5" ht="14.4" x14ac:dyDescent="0.55000000000000004">
      <c r="A2267" s="290" t="s">
        <v>4123</v>
      </c>
      <c r="B2267" s="291">
        <v>2000</v>
      </c>
      <c r="D2267" s="290" t="s">
        <v>8739</v>
      </c>
      <c r="E2267" s="292">
        <v>2000</v>
      </c>
    </row>
    <row r="2268" spans="1:5" ht="14.4" x14ac:dyDescent="0.55000000000000004">
      <c r="A2268" s="290" t="s">
        <v>2453</v>
      </c>
      <c r="B2268" s="291">
        <v>17876</v>
      </c>
      <c r="D2268" s="290" t="s">
        <v>8740</v>
      </c>
      <c r="E2268" s="292">
        <v>17876</v>
      </c>
    </row>
    <row r="2269" spans="1:5" ht="14.4" x14ac:dyDescent="0.55000000000000004">
      <c r="A2269" s="290" t="s">
        <v>2454</v>
      </c>
      <c r="B2269" s="291">
        <v>2696</v>
      </c>
      <c r="D2269" s="290" t="s">
        <v>8741</v>
      </c>
      <c r="E2269" s="292">
        <v>2696</v>
      </c>
    </row>
    <row r="2270" spans="1:5" ht="14.4" x14ac:dyDescent="0.55000000000000004">
      <c r="A2270" s="290" t="s">
        <v>2455</v>
      </c>
      <c r="B2270" s="291">
        <v>22817</v>
      </c>
      <c r="D2270" s="290" t="s">
        <v>8742</v>
      </c>
      <c r="E2270" s="292">
        <v>22817</v>
      </c>
    </row>
    <row r="2271" spans="1:5" ht="14.4" x14ac:dyDescent="0.55000000000000004">
      <c r="A2271" s="290" t="s">
        <v>2456</v>
      </c>
      <c r="B2271" s="291">
        <v>5797.5</v>
      </c>
      <c r="D2271" s="290" t="s">
        <v>8743</v>
      </c>
      <c r="E2271" s="292">
        <v>5797.5</v>
      </c>
    </row>
    <row r="2272" spans="1:5" ht="14.4" x14ac:dyDescent="0.55000000000000004">
      <c r="A2272" s="290" t="s">
        <v>2457</v>
      </c>
      <c r="B2272" s="291">
        <v>1008</v>
      </c>
      <c r="D2272" s="290" t="s">
        <v>8744</v>
      </c>
      <c r="E2272" s="292">
        <v>1008</v>
      </c>
    </row>
    <row r="2273" spans="1:5" ht="14.4" x14ac:dyDescent="0.55000000000000004">
      <c r="A2273" s="290" t="s">
        <v>2458</v>
      </c>
      <c r="B2273" s="291">
        <v>13940</v>
      </c>
      <c r="D2273" s="290" t="s">
        <v>8745</v>
      </c>
      <c r="E2273" s="292">
        <v>13940</v>
      </c>
    </row>
    <row r="2274" spans="1:5" ht="14.4" x14ac:dyDescent="0.55000000000000004">
      <c r="A2274" s="290" t="s">
        <v>2459</v>
      </c>
      <c r="B2274" s="291">
        <v>437913</v>
      </c>
      <c r="D2274" s="290" t="s">
        <v>8746</v>
      </c>
      <c r="E2274" s="292">
        <v>437913</v>
      </c>
    </row>
    <row r="2275" spans="1:5" ht="14.4" x14ac:dyDescent="0.55000000000000004">
      <c r="A2275" s="290" t="s">
        <v>2460</v>
      </c>
      <c r="B2275" s="291">
        <v>24118</v>
      </c>
      <c r="D2275" s="290" t="s">
        <v>8747</v>
      </c>
      <c r="E2275" s="292">
        <v>24118</v>
      </c>
    </row>
    <row r="2276" spans="1:5" ht="14.4" x14ac:dyDescent="0.55000000000000004">
      <c r="A2276" s="290" t="s">
        <v>2461</v>
      </c>
      <c r="B2276" s="291">
        <v>2400</v>
      </c>
      <c r="D2276" s="290" t="s">
        <v>8748</v>
      </c>
      <c r="E2276" s="292">
        <v>2400</v>
      </c>
    </row>
    <row r="2277" spans="1:5" ht="14.4" x14ac:dyDescent="0.55000000000000004">
      <c r="A2277" s="290" t="s">
        <v>2462</v>
      </c>
      <c r="B2277" s="291">
        <v>2692</v>
      </c>
      <c r="D2277" s="290" t="s">
        <v>8749</v>
      </c>
      <c r="E2277" s="292">
        <v>2692</v>
      </c>
    </row>
    <row r="2278" spans="1:5" ht="14.4" x14ac:dyDescent="0.55000000000000004">
      <c r="A2278" s="290" t="s">
        <v>2463</v>
      </c>
      <c r="B2278" s="291">
        <v>8179</v>
      </c>
      <c r="D2278" s="290" t="s">
        <v>8750</v>
      </c>
      <c r="E2278" s="292">
        <v>8179</v>
      </c>
    </row>
    <row r="2279" spans="1:5" ht="14.4" x14ac:dyDescent="0.55000000000000004">
      <c r="A2279" s="290" t="s">
        <v>2464</v>
      </c>
      <c r="B2279" s="291">
        <v>2000</v>
      </c>
      <c r="D2279" s="290" t="s">
        <v>8751</v>
      </c>
      <c r="E2279" s="292">
        <v>2000</v>
      </c>
    </row>
    <row r="2280" spans="1:5" ht="14.4" x14ac:dyDescent="0.55000000000000004">
      <c r="A2280" s="290" t="s">
        <v>2465</v>
      </c>
      <c r="B2280" s="291">
        <v>2000</v>
      </c>
      <c r="D2280" s="290" t="s">
        <v>8752</v>
      </c>
      <c r="E2280" s="292">
        <v>2000</v>
      </c>
    </row>
    <row r="2281" spans="1:5" ht="14.4" x14ac:dyDescent="0.55000000000000004">
      <c r="A2281" s="290" t="s">
        <v>2466</v>
      </c>
      <c r="B2281" s="291">
        <v>2000</v>
      </c>
      <c r="D2281" s="290" t="s">
        <v>8753</v>
      </c>
      <c r="E2281" s="292">
        <v>2000</v>
      </c>
    </row>
    <row r="2282" spans="1:5" ht="14.4" x14ac:dyDescent="0.55000000000000004">
      <c r="A2282" s="290" t="s">
        <v>2467</v>
      </c>
      <c r="B2282" s="291">
        <v>2000</v>
      </c>
      <c r="D2282" s="290" t="s">
        <v>8754</v>
      </c>
      <c r="E2282" s="292">
        <v>2000</v>
      </c>
    </row>
    <row r="2283" spans="1:5" ht="14.4" x14ac:dyDescent="0.55000000000000004">
      <c r="A2283" s="290" t="s">
        <v>4124</v>
      </c>
      <c r="B2283" s="291">
        <v>2000</v>
      </c>
      <c r="D2283" s="290" t="s">
        <v>10502</v>
      </c>
      <c r="E2283" s="292">
        <v>2000</v>
      </c>
    </row>
    <row r="2284" spans="1:5" ht="14.4" x14ac:dyDescent="0.55000000000000004">
      <c r="A2284" s="290" t="s">
        <v>2468</v>
      </c>
      <c r="B2284" s="291">
        <v>3458.7</v>
      </c>
      <c r="D2284" s="290" t="s">
        <v>8755</v>
      </c>
      <c r="E2284" s="292">
        <v>3458.7</v>
      </c>
    </row>
    <row r="2285" spans="1:5" ht="14.4" x14ac:dyDescent="0.55000000000000004">
      <c r="A2285" s="290" t="s">
        <v>2469</v>
      </c>
      <c r="B2285" s="291">
        <v>2000</v>
      </c>
      <c r="D2285" s="290" t="s">
        <v>8756</v>
      </c>
      <c r="E2285" s="292">
        <v>2000</v>
      </c>
    </row>
    <row r="2286" spans="1:5" ht="14.4" x14ac:dyDescent="0.55000000000000004">
      <c r="A2286" s="290" t="s">
        <v>2470</v>
      </c>
      <c r="B2286" s="291">
        <v>2000</v>
      </c>
      <c r="D2286" s="290" t="s">
        <v>8757</v>
      </c>
      <c r="E2286" s="292">
        <v>2000</v>
      </c>
    </row>
    <row r="2287" spans="1:5" ht="14.4" x14ac:dyDescent="0.55000000000000004">
      <c r="A2287" s="290" t="s">
        <v>2471</v>
      </c>
      <c r="B2287" s="291">
        <v>1984.25</v>
      </c>
      <c r="D2287" s="290" t="s">
        <v>8758</v>
      </c>
      <c r="E2287" s="292">
        <v>1984.25</v>
      </c>
    </row>
    <row r="2288" spans="1:5" ht="14.4" x14ac:dyDescent="0.55000000000000004">
      <c r="A2288" s="290" t="s">
        <v>2472</v>
      </c>
      <c r="B2288" s="291">
        <v>15000</v>
      </c>
      <c r="D2288" s="290" t="s">
        <v>8759</v>
      </c>
      <c r="E2288" s="292">
        <v>15000</v>
      </c>
    </row>
    <row r="2289" spans="1:5" ht="14.4" x14ac:dyDescent="0.55000000000000004">
      <c r="A2289" s="290" t="s">
        <v>2473</v>
      </c>
      <c r="B2289" s="291">
        <v>2000</v>
      </c>
      <c r="D2289" s="290" t="s">
        <v>8760</v>
      </c>
      <c r="E2289" s="292">
        <v>2000</v>
      </c>
    </row>
    <row r="2290" spans="1:5" ht="14.4" x14ac:dyDescent="0.55000000000000004">
      <c r="A2290" s="290" t="s">
        <v>4125</v>
      </c>
      <c r="B2290" s="291">
        <v>2000</v>
      </c>
      <c r="D2290" s="290" t="s">
        <v>8761</v>
      </c>
      <c r="E2290" s="292">
        <v>2000</v>
      </c>
    </row>
    <row r="2291" spans="1:5" ht="14.4" x14ac:dyDescent="0.55000000000000004">
      <c r="A2291" s="290" t="s">
        <v>2474</v>
      </c>
      <c r="B2291" s="291">
        <v>2000</v>
      </c>
      <c r="D2291" s="290" t="s">
        <v>8762</v>
      </c>
      <c r="E2291" s="292">
        <v>2000</v>
      </c>
    </row>
    <row r="2292" spans="1:5" ht="14.4" x14ac:dyDescent="0.55000000000000004">
      <c r="A2292" s="290" t="s">
        <v>2475</v>
      </c>
      <c r="B2292" s="291">
        <v>9506</v>
      </c>
      <c r="D2292" s="290" t="s">
        <v>8763</v>
      </c>
      <c r="E2292" s="292">
        <v>9506</v>
      </c>
    </row>
    <row r="2293" spans="1:5" ht="14.4" x14ac:dyDescent="0.55000000000000004">
      <c r="A2293" s="290" t="s">
        <v>2476</v>
      </c>
      <c r="B2293" s="291">
        <v>1150</v>
      </c>
      <c r="D2293" s="290" t="s">
        <v>8764</v>
      </c>
      <c r="E2293" s="292">
        <v>1150</v>
      </c>
    </row>
    <row r="2294" spans="1:5" ht="14.4" x14ac:dyDescent="0.55000000000000004">
      <c r="A2294" s="290" t="s">
        <v>2477</v>
      </c>
      <c r="B2294" s="291">
        <v>4320</v>
      </c>
      <c r="D2294" s="290" t="s">
        <v>8765</v>
      </c>
      <c r="E2294" s="292">
        <v>4320</v>
      </c>
    </row>
    <row r="2295" spans="1:5" ht="14.4" x14ac:dyDescent="0.55000000000000004">
      <c r="A2295" s="290" t="s">
        <v>2478</v>
      </c>
      <c r="B2295" s="291">
        <v>64611.81</v>
      </c>
      <c r="D2295" s="290" t="s">
        <v>8766</v>
      </c>
      <c r="E2295" s="292">
        <v>64611.81</v>
      </c>
    </row>
    <row r="2296" spans="1:5" ht="14.4" x14ac:dyDescent="0.55000000000000004">
      <c r="A2296" s="290" t="s">
        <v>2479</v>
      </c>
      <c r="B2296" s="291">
        <v>35214</v>
      </c>
      <c r="D2296" s="290" t="s">
        <v>8767</v>
      </c>
      <c r="E2296" s="292">
        <v>35214</v>
      </c>
    </row>
    <row r="2297" spans="1:5" ht="14.4" x14ac:dyDescent="0.55000000000000004">
      <c r="A2297" s="290" t="s">
        <v>2480</v>
      </c>
      <c r="B2297" s="291">
        <v>87030.34</v>
      </c>
      <c r="D2297" s="290" t="s">
        <v>8768</v>
      </c>
      <c r="E2297" s="292">
        <v>87030.34</v>
      </c>
    </row>
    <row r="2298" spans="1:5" ht="14.4" x14ac:dyDescent="0.55000000000000004">
      <c r="A2298" s="290" t="s">
        <v>2481</v>
      </c>
      <c r="B2298" s="291">
        <v>750</v>
      </c>
      <c r="D2298" s="290" t="s">
        <v>8769</v>
      </c>
      <c r="E2298" s="292">
        <v>750</v>
      </c>
    </row>
    <row r="2299" spans="1:5" ht="14.4" x14ac:dyDescent="0.55000000000000004">
      <c r="A2299" s="290" t="s">
        <v>2482</v>
      </c>
      <c r="B2299" s="291">
        <v>2000</v>
      </c>
      <c r="D2299" s="290" t="s">
        <v>8770</v>
      </c>
      <c r="E2299" s="292">
        <v>2000</v>
      </c>
    </row>
    <row r="2300" spans="1:5" ht="14.4" x14ac:dyDescent="0.55000000000000004">
      <c r="A2300" s="290" t="s">
        <v>2483</v>
      </c>
      <c r="B2300" s="291">
        <v>6462</v>
      </c>
      <c r="D2300" s="290" t="s">
        <v>8771</v>
      </c>
      <c r="E2300" s="292">
        <v>6462</v>
      </c>
    </row>
    <row r="2301" spans="1:5" ht="14.4" x14ac:dyDescent="0.55000000000000004">
      <c r="A2301" s="290" t="s">
        <v>2484</v>
      </c>
      <c r="B2301" s="291">
        <v>2809</v>
      </c>
      <c r="D2301" s="290" t="s">
        <v>8772</v>
      </c>
      <c r="E2301" s="292">
        <v>2809</v>
      </c>
    </row>
    <row r="2302" spans="1:5" ht="14.4" x14ac:dyDescent="0.55000000000000004">
      <c r="A2302" s="290" t="s">
        <v>2485</v>
      </c>
      <c r="B2302" s="291">
        <v>76385</v>
      </c>
      <c r="D2302" s="290" t="s">
        <v>8773</v>
      </c>
      <c r="E2302" s="292">
        <v>76385</v>
      </c>
    </row>
    <row r="2303" spans="1:5" ht="14.4" x14ac:dyDescent="0.55000000000000004">
      <c r="A2303" s="290" t="s">
        <v>2486</v>
      </c>
      <c r="B2303" s="291">
        <v>1767</v>
      </c>
      <c r="D2303" s="290" t="s">
        <v>8774</v>
      </c>
      <c r="E2303" s="292">
        <v>1767</v>
      </c>
    </row>
    <row r="2304" spans="1:5" ht="14.4" x14ac:dyDescent="0.55000000000000004">
      <c r="A2304" s="290" t="s">
        <v>2487</v>
      </c>
      <c r="B2304" s="291">
        <v>2000</v>
      </c>
      <c r="D2304" s="290" t="s">
        <v>8775</v>
      </c>
      <c r="E2304" s="292">
        <v>2000</v>
      </c>
    </row>
    <row r="2305" spans="1:5" ht="14.4" x14ac:dyDescent="0.55000000000000004">
      <c r="A2305" s="290" t="s">
        <v>2488</v>
      </c>
      <c r="B2305" s="291">
        <v>3467</v>
      </c>
      <c r="D2305" s="290" t="s">
        <v>8776</v>
      </c>
      <c r="E2305" s="292">
        <v>3467</v>
      </c>
    </row>
    <row r="2306" spans="1:5" ht="14.4" x14ac:dyDescent="0.55000000000000004">
      <c r="A2306" s="290" t="s">
        <v>2489</v>
      </c>
      <c r="B2306" s="291">
        <v>1497.05</v>
      </c>
      <c r="D2306" s="290" t="s">
        <v>8777</v>
      </c>
      <c r="E2306" s="292">
        <v>1497.05</v>
      </c>
    </row>
    <row r="2307" spans="1:5" ht="14.4" x14ac:dyDescent="0.55000000000000004">
      <c r="A2307" s="290" t="s">
        <v>2490</v>
      </c>
      <c r="B2307" s="291">
        <v>23851.62</v>
      </c>
      <c r="D2307" s="290" t="s">
        <v>8778</v>
      </c>
      <c r="E2307" s="292">
        <v>23851.62</v>
      </c>
    </row>
    <row r="2308" spans="1:5" ht="14.4" x14ac:dyDescent="0.55000000000000004">
      <c r="A2308" s="290" t="s">
        <v>2491</v>
      </c>
      <c r="B2308" s="291">
        <v>13175</v>
      </c>
      <c r="D2308" s="290" t="s">
        <v>8779</v>
      </c>
      <c r="E2308" s="292">
        <v>13175</v>
      </c>
    </row>
    <row r="2309" spans="1:5" ht="14.4" x14ac:dyDescent="0.55000000000000004">
      <c r="A2309" s="290" t="s">
        <v>2492</v>
      </c>
      <c r="B2309" s="291">
        <v>4084</v>
      </c>
      <c r="D2309" s="290" t="s">
        <v>8780</v>
      </c>
      <c r="E2309" s="292">
        <v>4084</v>
      </c>
    </row>
    <row r="2310" spans="1:5" ht="14.4" x14ac:dyDescent="0.55000000000000004">
      <c r="A2310" s="290" t="s">
        <v>2493</v>
      </c>
      <c r="B2310" s="291">
        <v>8683.7199999999993</v>
      </c>
      <c r="D2310" s="290" t="s">
        <v>8781</v>
      </c>
      <c r="E2310" s="292">
        <v>8683.7199999999993</v>
      </c>
    </row>
    <row r="2311" spans="1:5" ht="14.4" x14ac:dyDescent="0.55000000000000004">
      <c r="A2311" s="290" t="s">
        <v>2494</v>
      </c>
      <c r="B2311" s="291">
        <v>1179.18</v>
      </c>
      <c r="D2311" s="290" t="s">
        <v>8782</v>
      </c>
      <c r="E2311" s="292">
        <v>1179.18</v>
      </c>
    </row>
    <row r="2312" spans="1:5" ht="14.4" x14ac:dyDescent="0.55000000000000004">
      <c r="A2312" s="290" t="s">
        <v>2495</v>
      </c>
      <c r="B2312" s="291">
        <v>60889</v>
      </c>
      <c r="D2312" s="290" t="s">
        <v>8783</v>
      </c>
      <c r="E2312" s="292">
        <v>60889</v>
      </c>
    </row>
    <row r="2313" spans="1:5" ht="14.4" x14ac:dyDescent="0.55000000000000004">
      <c r="A2313" s="290" t="s">
        <v>2496</v>
      </c>
      <c r="B2313" s="291">
        <v>2000</v>
      </c>
      <c r="D2313" s="290" t="s">
        <v>8784</v>
      </c>
      <c r="E2313" s="292">
        <v>2000</v>
      </c>
    </row>
    <row r="2314" spans="1:5" ht="14.4" x14ac:dyDescent="0.55000000000000004">
      <c r="A2314" s="290" t="s">
        <v>2497</v>
      </c>
      <c r="B2314" s="291">
        <v>4621.28</v>
      </c>
      <c r="D2314" s="290" t="s">
        <v>8785</v>
      </c>
      <c r="E2314" s="292">
        <v>4621.28</v>
      </c>
    </row>
    <row r="2315" spans="1:5" ht="14.4" x14ac:dyDescent="0.55000000000000004">
      <c r="A2315" s="290" t="s">
        <v>2498</v>
      </c>
      <c r="B2315" s="291">
        <v>37560</v>
      </c>
      <c r="D2315" s="290" t="s">
        <v>8786</v>
      </c>
      <c r="E2315" s="292">
        <v>37560</v>
      </c>
    </row>
    <row r="2316" spans="1:5" ht="14.4" x14ac:dyDescent="0.55000000000000004">
      <c r="A2316" s="290" t="s">
        <v>2499</v>
      </c>
      <c r="B2316" s="291">
        <v>10548</v>
      </c>
      <c r="D2316" s="290" t="s">
        <v>8787</v>
      </c>
      <c r="E2316" s="292">
        <v>10548</v>
      </c>
    </row>
    <row r="2317" spans="1:5" ht="14.4" x14ac:dyDescent="0.55000000000000004">
      <c r="A2317" s="290" t="s">
        <v>4126</v>
      </c>
      <c r="B2317" s="291">
        <v>3721</v>
      </c>
      <c r="D2317" s="290" t="s">
        <v>10503</v>
      </c>
      <c r="E2317" s="292">
        <v>3721</v>
      </c>
    </row>
    <row r="2318" spans="1:5" ht="14.4" x14ac:dyDescent="0.55000000000000004">
      <c r="A2318" s="290" t="s">
        <v>2500</v>
      </c>
      <c r="B2318" s="291">
        <v>70151</v>
      </c>
      <c r="D2318" s="290" t="s">
        <v>8788</v>
      </c>
      <c r="E2318" s="292">
        <v>70151</v>
      </c>
    </row>
    <row r="2319" spans="1:5" ht="14.4" x14ac:dyDescent="0.55000000000000004">
      <c r="A2319" s="290" t="s">
        <v>2501</v>
      </c>
      <c r="B2319" s="291">
        <v>1637.08</v>
      </c>
      <c r="D2319" s="290" t="s">
        <v>8789</v>
      </c>
      <c r="E2319" s="292">
        <v>1637.08</v>
      </c>
    </row>
    <row r="2320" spans="1:5" ht="14.4" x14ac:dyDescent="0.55000000000000004">
      <c r="A2320" s="290" t="s">
        <v>2502</v>
      </c>
      <c r="B2320" s="291">
        <v>2000</v>
      </c>
      <c r="D2320" s="290" t="s">
        <v>8790</v>
      </c>
      <c r="E2320" s="292">
        <v>2000</v>
      </c>
    </row>
    <row r="2321" spans="1:5" ht="14.4" x14ac:dyDescent="0.55000000000000004">
      <c r="A2321" s="290" t="s">
        <v>2503</v>
      </c>
      <c r="B2321" s="291">
        <v>25907</v>
      </c>
      <c r="D2321" s="290" t="s">
        <v>8791</v>
      </c>
      <c r="E2321" s="292">
        <v>25907</v>
      </c>
    </row>
    <row r="2322" spans="1:5" ht="14.4" x14ac:dyDescent="0.55000000000000004">
      <c r="A2322" s="290" t="s">
        <v>2504</v>
      </c>
      <c r="B2322" s="291">
        <v>2000</v>
      </c>
      <c r="D2322" s="290" t="s">
        <v>8792</v>
      </c>
      <c r="E2322" s="292">
        <v>2000</v>
      </c>
    </row>
    <row r="2323" spans="1:5" ht="14.4" x14ac:dyDescent="0.55000000000000004">
      <c r="A2323" s="290" t="s">
        <v>2505</v>
      </c>
      <c r="B2323" s="291">
        <v>40791</v>
      </c>
      <c r="D2323" s="290" t="s">
        <v>8793</v>
      </c>
      <c r="E2323" s="292">
        <v>40791</v>
      </c>
    </row>
    <row r="2324" spans="1:5" ht="14.4" x14ac:dyDescent="0.55000000000000004">
      <c r="A2324" s="290" t="s">
        <v>2506</v>
      </c>
      <c r="B2324" s="291">
        <v>158527</v>
      </c>
      <c r="D2324" s="290" t="s">
        <v>8794</v>
      </c>
      <c r="E2324" s="292">
        <v>158527</v>
      </c>
    </row>
    <row r="2325" spans="1:5" ht="14.4" x14ac:dyDescent="0.55000000000000004">
      <c r="A2325" s="290" t="s">
        <v>2507</v>
      </c>
      <c r="B2325" s="291">
        <v>273</v>
      </c>
      <c r="D2325" s="290" t="s">
        <v>8795</v>
      </c>
      <c r="E2325" s="292">
        <v>273</v>
      </c>
    </row>
    <row r="2326" spans="1:5" ht="14.4" x14ac:dyDescent="0.55000000000000004">
      <c r="A2326" s="290" t="s">
        <v>2508</v>
      </c>
      <c r="B2326" s="291">
        <v>2000</v>
      </c>
      <c r="D2326" s="290" t="s">
        <v>8796</v>
      </c>
      <c r="E2326" s="292">
        <v>2000</v>
      </c>
    </row>
    <row r="2327" spans="1:5" ht="14.4" x14ac:dyDescent="0.55000000000000004">
      <c r="A2327" s="290" t="s">
        <v>2509</v>
      </c>
      <c r="B2327" s="291">
        <v>19337.38</v>
      </c>
      <c r="D2327" s="290" t="s">
        <v>8797</v>
      </c>
      <c r="E2327" s="292">
        <v>19337.38</v>
      </c>
    </row>
    <row r="2328" spans="1:5" ht="14.4" x14ac:dyDescent="0.55000000000000004">
      <c r="A2328" s="290" t="s">
        <v>2510</v>
      </c>
      <c r="B2328" s="291">
        <v>6096</v>
      </c>
      <c r="D2328" s="290" t="s">
        <v>8798</v>
      </c>
      <c r="E2328" s="292">
        <v>6096</v>
      </c>
    </row>
    <row r="2329" spans="1:5" ht="14.4" x14ac:dyDescent="0.55000000000000004">
      <c r="A2329" s="290" t="s">
        <v>2511</v>
      </c>
      <c r="B2329" s="291">
        <v>15940</v>
      </c>
      <c r="D2329" s="290" t="s">
        <v>8799</v>
      </c>
      <c r="E2329" s="292">
        <v>15940</v>
      </c>
    </row>
    <row r="2330" spans="1:5" ht="14.4" x14ac:dyDescent="0.55000000000000004">
      <c r="A2330" s="290" t="s">
        <v>2512</v>
      </c>
      <c r="B2330" s="291">
        <v>17467</v>
      </c>
      <c r="D2330" s="290" t="s">
        <v>8800</v>
      </c>
      <c r="E2330" s="292">
        <v>17467</v>
      </c>
    </row>
    <row r="2331" spans="1:5" ht="14.4" x14ac:dyDescent="0.55000000000000004">
      <c r="A2331" s="290" t="s">
        <v>2513</v>
      </c>
      <c r="B2331" s="291">
        <v>2919.17</v>
      </c>
      <c r="D2331" s="290" t="s">
        <v>8801</v>
      </c>
      <c r="E2331" s="292">
        <v>2919.17</v>
      </c>
    </row>
    <row r="2332" spans="1:5" ht="14.4" x14ac:dyDescent="0.55000000000000004">
      <c r="A2332" s="290" t="s">
        <v>2514</v>
      </c>
      <c r="B2332" s="291">
        <v>11623</v>
      </c>
      <c r="D2332" s="290" t="s">
        <v>8802</v>
      </c>
      <c r="E2332" s="292">
        <v>11623</v>
      </c>
    </row>
    <row r="2333" spans="1:5" ht="14.4" x14ac:dyDescent="0.55000000000000004">
      <c r="A2333" s="290" t="s">
        <v>2515</v>
      </c>
      <c r="B2333" s="291">
        <v>13878.72</v>
      </c>
      <c r="D2333" s="290" t="s">
        <v>8803</v>
      </c>
      <c r="E2333" s="292">
        <v>13878.72</v>
      </c>
    </row>
    <row r="2334" spans="1:5" ht="14.4" x14ac:dyDescent="0.55000000000000004">
      <c r="A2334" s="290" t="s">
        <v>2516</v>
      </c>
      <c r="B2334" s="291">
        <v>2412</v>
      </c>
      <c r="D2334" s="290" t="s">
        <v>8804</v>
      </c>
      <c r="E2334" s="292">
        <v>2412</v>
      </c>
    </row>
    <row r="2335" spans="1:5" ht="14.4" x14ac:dyDescent="0.55000000000000004">
      <c r="A2335" s="290" t="s">
        <v>2517</v>
      </c>
      <c r="B2335" s="291">
        <v>3635</v>
      </c>
      <c r="D2335" s="290" t="s">
        <v>8805</v>
      </c>
      <c r="E2335" s="292">
        <v>3635</v>
      </c>
    </row>
    <row r="2336" spans="1:5" ht="14.4" x14ac:dyDescent="0.55000000000000004">
      <c r="A2336" s="290" t="s">
        <v>2518</v>
      </c>
      <c r="B2336" s="291">
        <v>11186</v>
      </c>
      <c r="D2336" s="290" t="s">
        <v>8806</v>
      </c>
      <c r="E2336" s="292">
        <v>11186</v>
      </c>
    </row>
    <row r="2337" spans="1:5" ht="14.4" x14ac:dyDescent="0.55000000000000004">
      <c r="A2337" s="290" t="s">
        <v>2519</v>
      </c>
      <c r="B2337" s="291">
        <v>2000</v>
      </c>
      <c r="D2337" s="290" t="s">
        <v>8807</v>
      </c>
      <c r="E2337" s="292">
        <v>2000</v>
      </c>
    </row>
    <row r="2338" spans="1:5" ht="14.4" x14ac:dyDescent="0.55000000000000004">
      <c r="A2338" s="290" t="s">
        <v>2520</v>
      </c>
      <c r="B2338" s="291">
        <v>7781</v>
      </c>
      <c r="D2338" s="290" t="s">
        <v>8808</v>
      </c>
      <c r="E2338" s="292">
        <v>7781</v>
      </c>
    </row>
    <row r="2339" spans="1:5" ht="14.4" x14ac:dyDescent="0.55000000000000004">
      <c r="A2339" s="290" t="s">
        <v>2521</v>
      </c>
      <c r="B2339" s="291">
        <v>2000</v>
      </c>
      <c r="D2339" s="290" t="s">
        <v>8809</v>
      </c>
      <c r="E2339" s="292">
        <v>2000</v>
      </c>
    </row>
    <row r="2340" spans="1:5" ht="14.4" x14ac:dyDescent="0.55000000000000004">
      <c r="A2340" s="290" t="s">
        <v>2522</v>
      </c>
      <c r="B2340" s="291">
        <v>2000</v>
      </c>
      <c r="D2340" s="290" t="s">
        <v>8810</v>
      </c>
      <c r="E2340" s="292">
        <v>2000</v>
      </c>
    </row>
    <row r="2341" spans="1:5" ht="14.4" x14ac:dyDescent="0.55000000000000004">
      <c r="A2341" s="290" t="s">
        <v>2523</v>
      </c>
      <c r="B2341" s="291">
        <v>68757.679999999993</v>
      </c>
      <c r="D2341" s="290" t="s">
        <v>8811</v>
      </c>
      <c r="E2341" s="292">
        <v>68757.679999999993</v>
      </c>
    </row>
    <row r="2342" spans="1:5" ht="14.4" x14ac:dyDescent="0.55000000000000004">
      <c r="A2342" s="290" t="s">
        <v>2524</v>
      </c>
      <c r="B2342" s="291">
        <v>4257</v>
      </c>
      <c r="D2342" s="290" t="s">
        <v>8812</v>
      </c>
      <c r="E2342" s="292">
        <v>4257</v>
      </c>
    </row>
    <row r="2343" spans="1:5" ht="14.4" x14ac:dyDescent="0.55000000000000004">
      <c r="A2343" s="290" t="s">
        <v>4127</v>
      </c>
      <c r="B2343" s="291">
        <v>303</v>
      </c>
      <c r="D2343" s="290" t="s">
        <v>10504</v>
      </c>
      <c r="E2343" s="292">
        <v>303</v>
      </c>
    </row>
    <row r="2344" spans="1:5" ht="14.4" x14ac:dyDescent="0.55000000000000004">
      <c r="A2344" s="290" t="s">
        <v>4128</v>
      </c>
      <c r="B2344" s="291">
        <v>2138.69</v>
      </c>
      <c r="D2344" s="290" t="s">
        <v>8813</v>
      </c>
      <c r="E2344" s="292">
        <v>2138.69</v>
      </c>
    </row>
    <row r="2345" spans="1:5" ht="14.4" x14ac:dyDescent="0.55000000000000004">
      <c r="A2345" s="290" t="s">
        <v>2525</v>
      </c>
      <c r="B2345" s="291">
        <v>1147</v>
      </c>
      <c r="D2345" s="290" t="s">
        <v>8814</v>
      </c>
      <c r="E2345" s="292">
        <v>1147</v>
      </c>
    </row>
    <row r="2346" spans="1:5" ht="14.4" x14ac:dyDescent="0.55000000000000004">
      <c r="A2346" s="290" t="s">
        <v>2526</v>
      </c>
      <c r="B2346" s="291">
        <v>20760.849999999999</v>
      </c>
      <c r="D2346" s="290" t="s">
        <v>8815</v>
      </c>
      <c r="E2346" s="292">
        <v>20760.849999999999</v>
      </c>
    </row>
    <row r="2347" spans="1:5" ht="14.4" x14ac:dyDescent="0.55000000000000004">
      <c r="A2347" s="290" t="s">
        <v>2527</v>
      </c>
      <c r="B2347" s="291">
        <v>2467</v>
      </c>
      <c r="D2347" s="290" t="s">
        <v>8816</v>
      </c>
      <c r="E2347" s="292">
        <v>2467</v>
      </c>
    </row>
    <row r="2348" spans="1:5" ht="14.4" x14ac:dyDescent="0.55000000000000004">
      <c r="A2348" s="290" t="s">
        <v>2528</v>
      </c>
      <c r="B2348" s="291">
        <v>2903</v>
      </c>
      <c r="D2348" s="290" t="s">
        <v>8817</v>
      </c>
      <c r="E2348" s="292">
        <v>2903</v>
      </c>
    </row>
    <row r="2349" spans="1:5" ht="14.4" x14ac:dyDescent="0.55000000000000004">
      <c r="A2349" s="290" t="s">
        <v>2529</v>
      </c>
      <c r="B2349" s="291">
        <v>268346</v>
      </c>
      <c r="D2349" s="290" t="s">
        <v>8818</v>
      </c>
      <c r="E2349" s="292">
        <v>268346</v>
      </c>
    </row>
    <row r="2350" spans="1:5" ht="14.4" x14ac:dyDescent="0.55000000000000004">
      <c r="A2350" s="290" t="s">
        <v>4129</v>
      </c>
      <c r="B2350" s="291">
        <v>1999.25</v>
      </c>
      <c r="D2350" s="290" t="s">
        <v>10505</v>
      </c>
      <c r="E2350" s="292">
        <v>1999.25</v>
      </c>
    </row>
    <row r="2351" spans="1:5" ht="14.4" x14ac:dyDescent="0.55000000000000004">
      <c r="A2351" s="290" t="s">
        <v>2530</v>
      </c>
      <c r="B2351" s="291">
        <v>2000</v>
      </c>
      <c r="D2351" s="290" t="s">
        <v>8819</v>
      </c>
      <c r="E2351" s="292">
        <v>2000</v>
      </c>
    </row>
    <row r="2352" spans="1:5" ht="14.4" x14ac:dyDescent="0.55000000000000004">
      <c r="A2352" s="290" t="s">
        <v>2531</v>
      </c>
      <c r="B2352" s="291">
        <v>2000</v>
      </c>
      <c r="D2352" s="290" t="s">
        <v>8820</v>
      </c>
      <c r="E2352" s="292">
        <v>2000</v>
      </c>
    </row>
    <row r="2353" spans="1:5" ht="14.4" x14ac:dyDescent="0.55000000000000004">
      <c r="A2353" s="290" t="s">
        <v>2532</v>
      </c>
      <c r="B2353" s="291">
        <v>8360.75</v>
      </c>
      <c r="D2353" s="290" t="s">
        <v>8821</v>
      </c>
      <c r="E2353" s="292">
        <v>8360.75</v>
      </c>
    </row>
    <row r="2354" spans="1:5" ht="14.4" x14ac:dyDescent="0.55000000000000004">
      <c r="A2354" s="290" t="s">
        <v>2533</v>
      </c>
      <c r="B2354" s="291">
        <v>2002</v>
      </c>
      <c r="D2354" s="290" t="s">
        <v>8822</v>
      </c>
      <c r="E2354" s="292">
        <v>2002</v>
      </c>
    </row>
    <row r="2355" spans="1:5" ht="14.4" x14ac:dyDescent="0.55000000000000004">
      <c r="A2355" s="290" t="s">
        <v>2534</v>
      </c>
      <c r="B2355" s="291">
        <v>2000</v>
      </c>
      <c r="D2355" s="290" t="s">
        <v>8823</v>
      </c>
      <c r="E2355" s="292">
        <v>2000</v>
      </c>
    </row>
    <row r="2356" spans="1:5" ht="14.4" x14ac:dyDescent="0.55000000000000004">
      <c r="A2356" s="290" t="s">
        <v>2535</v>
      </c>
      <c r="B2356" s="291">
        <v>698</v>
      </c>
      <c r="D2356" s="290" t="s">
        <v>10506</v>
      </c>
      <c r="E2356" s="292">
        <v>698</v>
      </c>
    </row>
    <row r="2357" spans="1:5" ht="14.4" x14ac:dyDescent="0.55000000000000004">
      <c r="A2357" s="290" t="s">
        <v>2536</v>
      </c>
      <c r="B2357" s="291">
        <v>375</v>
      </c>
      <c r="D2357" s="290" t="s">
        <v>8824</v>
      </c>
      <c r="E2357" s="292">
        <v>375</v>
      </c>
    </row>
    <row r="2358" spans="1:5" ht="14.4" x14ac:dyDescent="0.55000000000000004">
      <c r="A2358" s="290" t="s">
        <v>2537</v>
      </c>
      <c r="B2358" s="291">
        <v>2000</v>
      </c>
      <c r="D2358" s="290" t="s">
        <v>8825</v>
      </c>
      <c r="E2358" s="292">
        <v>2000</v>
      </c>
    </row>
    <row r="2359" spans="1:5" ht="14.4" x14ac:dyDescent="0.55000000000000004">
      <c r="A2359" s="290" t="s">
        <v>2538</v>
      </c>
      <c r="B2359" s="291">
        <v>2000</v>
      </c>
      <c r="D2359" s="290" t="s">
        <v>8826</v>
      </c>
      <c r="E2359" s="292">
        <v>2000</v>
      </c>
    </row>
    <row r="2360" spans="1:5" ht="14.4" x14ac:dyDescent="0.55000000000000004">
      <c r="A2360" s="290" t="s">
        <v>2539</v>
      </c>
      <c r="B2360" s="291">
        <v>2000</v>
      </c>
      <c r="D2360" s="290" t="s">
        <v>8827</v>
      </c>
      <c r="E2360" s="292">
        <v>2000</v>
      </c>
    </row>
    <row r="2361" spans="1:5" ht="14.4" x14ac:dyDescent="0.55000000000000004">
      <c r="A2361" s="290" t="s">
        <v>4130</v>
      </c>
      <c r="B2361" s="291">
        <v>2000</v>
      </c>
      <c r="D2361" s="290" t="s">
        <v>8828</v>
      </c>
      <c r="E2361" s="292">
        <v>2000</v>
      </c>
    </row>
    <row r="2362" spans="1:5" ht="14.4" x14ac:dyDescent="0.55000000000000004">
      <c r="A2362" s="290" t="s">
        <v>2540</v>
      </c>
      <c r="B2362" s="291">
        <v>4560</v>
      </c>
      <c r="D2362" s="290" t="s">
        <v>8829</v>
      </c>
      <c r="E2362" s="292">
        <v>4560</v>
      </c>
    </row>
    <row r="2363" spans="1:5" ht="14.4" x14ac:dyDescent="0.55000000000000004">
      <c r="A2363" s="290" t="s">
        <v>2541</v>
      </c>
      <c r="B2363" s="291">
        <v>2295</v>
      </c>
      <c r="D2363" s="290" t="s">
        <v>8830</v>
      </c>
      <c r="E2363" s="292">
        <v>2295</v>
      </c>
    </row>
    <row r="2364" spans="1:5" ht="14.4" x14ac:dyDescent="0.55000000000000004">
      <c r="A2364" s="290" t="s">
        <v>2542</v>
      </c>
      <c r="B2364" s="291">
        <v>2000</v>
      </c>
      <c r="D2364" s="290" t="s">
        <v>8831</v>
      </c>
      <c r="E2364" s="292">
        <v>2000</v>
      </c>
    </row>
    <row r="2365" spans="1:5" ht="14.4" x14ac:dyDescent="0.55000000000000004">
      <c r="A2365" s="290" t="s">
        <v>2543</v>
      </c>
      <c r="B2365" s="291">
        <v>9734</v>
      </c>
      <c r="D2365" s="290" t="s">
        <v>8832</v>
      </c>
      <c r="E2365" s="292">
        <v>9734</v>
      </c>
    </row>
    <row r="2366" spans="1:5" ht="14.4" x14ac:dyDescent="0.55000000000000004">
      <c r="A2366" s="290" t="s">
        <v>2544</v>
      </c>
      <c r="B2366" s="291">
        <v>45757.07</v>
      </c>
      <c r="D2366" s="290" t="s">
        <v>8833</v>
      </c>
      <c r="E2366" s="292">
        <v>45757.07</v>
      </c>
    </row>
    <row r="2367" spans="1:5" ht="14.4" x14ac:dyDescent="0.55000000000000004">
      <c r="A2367" s="290" t="s">
        <v>2545</v>
      </c>
      <c r="B2367" s="291">
        <v>2000</v>
      </c>
      <c r="D2367" s="290" t="s">
        <v>8834</v>
      </c>
      <c r="E2367" s="292">
        <v>2000</v>
      </c>
    </row>
    <row r="2368" spans="1:5" ht="14.4" x14ac:dyDescent="0.55000000000000004">
      <c r="A2368" s="290" t="s">
        <v>2546</v>
      </c>
      <c r="B2368" s="291">
        <v>21134.7</v>
      </c>
      <c r="D2368" s="290" t="s">
        <v>8835</v>
      </c>
      <c r="E2368" s="292">
        <v>21134.7</v>
      </c>
    </row>
    <row r="2369" spans="1:5" ht="14.4" x14ac:dyDescent="0.55000000000000004">
      <c r="A2369" s="290" t="s">
        <v>2547</v>
      </c>
      <c r="B2369" s="291">
        <v>2000</v>
      </c>
      <c r="D2369" s="290" t="s">
        <v>8836</v>
      </c>
      <c r="E2369" s="292">
        <v>2000</v>
      </c>
    </row>
    <row r="2370" spans="1:5" ht="14.4" x14ac:dyDescent="0.55000000000000004">
      <c r="A2370" s="290" t="s">
        <v>2548</v>
      </c>
      <c r="B2370" s="291">
        <v>28813</v>
      </c>
      <c r="D2370" s="290" t="s">
        <v>8837</v>
      </c>
      <c r="E2370" s="292">
        <v>28813</v>
      </c>
    </row>
    <row r="2371" spans="1:5" ht="14.4" x14ac:dyDescent="0.55000000000000004">
      <c r="A2371" s="290" t="s">
        <v>2549</v>
      </c>
      <c r="B2371" s="291">
        <v>21356.81</v>
      </c>
      <c r="D2371" s="290" t="s">
        <v>8838</v>
      </c>
      <c r="E2371" s="292">
        <v>21356.81</v>
      </c>
    </row>
    <row r="2372" spans="1:5" ht="14.4" x14ac:dyDescent="0.55000000000000004">
      <c r="A2372" s="290" t="s">
        <v>2550</v>
      </c>
      <c r="B2372" s="291">
        <v>7757.41</v>
      </c>
      <c r="D2372" s="290" t="s">
        <v>8839</v>
      </c>
      <c r="E2372" s="292">
        <v>7757.41</v>
      </c>
    </row>
    <row r="2373" spans="1:5" ht="14.4" x14ac:dyDescent="0.55000000000000004">
      <c r="A2373" s="290" t="s">
        <v>2551</v>
      </c>
      <c r="B2373" s="291">
        <v>5036</v>
      </c>
      <c r="D2373" s="290" t="s">
        <v>8840</v>
      </c>
      <c r="E2373" s="292">
        <v>5036</v>
      </c>
    </row>
    <row r="2374" spans="1:5" ht="14.4" x14ac:dyDescent="0.55000000000000004">
      <c r="A2374" s="290" t="s">
        <v>2552</v>
      </c>
      <c r="B2374" s="291">
        <v>1000000</v>
      </c>
      <c r="D2374" s="290" t="s">
        <v>8841</v>
      </c>
      <c r="E2374" s="292">
        <v>1000000</v>
      </c>
    </row>
    <row r="2375" spans="1:5" ht="14.4" x14ac:dyDescent="0.55000000000000004">
      <c r="A2375" s="290" t="s">
        <v>2553</v>
      </c>
      <c r="B2375" s="291">
        <v>107212</v>
      </c>
      <c r="D2375" s="290" t="s">
        <v>8842</v>
      </c>
      <c r="E2375" s="292">
        <v>107212</v>
      </c>
    </row>
    <row r="2376" spans="1:5" ht="14.4" x14ac:dyDescent="0.55000000000000004">
      <c r="A2376" s="290" t="s">
        <v>2554</v>
      </c>
      <c r="B2376" s="291">
        <v>3961</v>
      </c>
      <c r="D2376" s="290" t="s">
        <v>8843</v>
      </c>
      <c r="E2376" s="292">
        <v>3961</v>
      </c>
    </row>
    <row r="2377" spans="1:5" ht="14.4" x14ac:dyDescent="0.55000000000000004">
      <c r="A2377" s="290" t="s">
        <v>2555</v>
      </c>
      <c r="B2377" s="291">
        <v>97308</v>
      </c>
      <c r="D2377" s="290" t="s">
        <v>8844</v>
      </c>
      <c r="E2377" s="292">
        <v>97308</v>
      </c>
    </row>
    <row r="2378" spans="1:5" ht="14.4" x14ac:dyDescent="0.55000000000000004">
      <c r="A2378" s="290" t="s">
        <v>2556</v>
      </c>
      <c r="B2378" s="291">
        <v>99645</v>
      </c>
      <c r="D2378" s="290" t="s">
        <v>8845</v>
      </c>
      <c r="E2378" s="292">
        <v>99645</v>
      </c>
    </row>
    <row r="2379" spans="1:5" ht="14.4" x14ac:dyDescent="0.55000000000000004">
      <c r="A2379" s="290" t="s">
        <v>2557</v>
      </c>
      <c r="B2379" s="291">
        <v>82529</v>
      </c>
      <c r="D2379" s="290" t="s">
        <v>8846</v>
      </c>
      <c r="E2379" s="292">
        <v>82529</v>
      </c>
    </row>
    <row r="2380" spans="1:5" ht="14.4" x14ac:dyDescent="0.55000000000000004">
      <c r="A2380" s="290" t="s">
        <v>2558</v>
      </c>
      <c r="B2380" s="291">
        <v>115000</v>
      </c>
      <c r="D2380" s="290" t="s">
        <v>8847</v>
      </c>
      <c r="E2380" s="292">
        <v>115000</v>
      </c>
    </row>
    <row r="2381" spans="1:5" ht="14.4" x14ac:dyDescent="0.55000000000000004">
      <c r="A2381" s="290" t="s">
        <v>2559</v>
      </c>
      <c r="B2381" s="291">
        <v>34028</v>
      </c>
      <c r="D2381" s="290" t="s">
        <v>8848</v>
      </c>
      <c r="E2381" s="292">
        <v>34028</v>
      </c>
    </row>
    <row r="2382" spans="1:5" ht="14.4" x14ac:dyDescent="0.55000000000000004">
      <c r="A2382" s="290" t="s">
        <v>2560</v>
      </c>
      <c r="B2382" s="291">
        <v>68258</v>
      </c>
      <c r="D2382" s="290" t="s">
        <v>8849</v>
      </c>
      <c r="E2382" s="292">
        <v>68258</v>
      </c>
    </row>
    <row r="2383" spans="1:5" ht="14.4" x14ac:dyDescent="0.55000000000000004">
      <c r="A2383" s="290" t="s">
        <v>4131</v>
      </c>
      <c r="B2383" s="291">
        <v>7059</v>
      </c>
      <c r="D2383" s="290" t="s">
        <v>10507</v>
      </c>
      <c r="E2383" s="292">
        <v>7059</v>
      </c>
    </row>
    <row r="2384" spans="1:5" ht="14.4" x14ac:dyDescent="0.55000000000000004">
      <c r="A2384" s="290" t="s">
        <v>4132</v>
      </c>
      <c r="B2384" s="291">
        <v>1100000</v>
      </c>
      <c r="D2384" s="290" t="s">
        <v>8850</v>
      </c>
      <c r="E2384" s="292">
        <v>1100000</v>
      </c>
    </row>
    <row r="2385" spans="1:5" ht="14.4" x14ac:dyDescent="0.55000000000000004">
      <c r="A2385" s="290" t="s">
        <v>2561</v>
      </c>
      <c r="B2385" s="291">
        <v>375.22</v>
      </c>
      <c r="D2385" s="290" t="s">
        <v>8851</v>
      </c>
      <c r="E2385" s="292">
        <v>375.22</v>
      </c>
    </row>
    <row r="2386" spans="1:5" ht="14.4" x14ac:dyDescent="0.55000000000000004">
      <c r="A2386" s="290" t="s">
        <v>2562</v>
      </c>
      <c r="B2386" s="291">
        <v>13880.68</v>
      </c>
      <c r="D2386" s="290" t="s">
        <v>8852</v>
      </c>
      <c r="E2386" s="292">
        <v>13880.68</v>
      </c>
    </row>
    <row r="2387" spans="1:5" ht="14.4" x14ac:dyDescent="0.55000000000000004">
      <c r="A2387" s="290" t="s">
        <v>2563</v>
      </c>
      <c r="B2387" s="291">
        <v>207905</v>
      </c>
      <c r="D2387" s="290" t="s">
        <v>8853</v>
      </c>
      <c r="E2387" s="292">
        <v>207905</v>
      </c>
    </row>
    <row r="2388" spans="1:5" ht="14.4" x14ac:dyDescent="0.55000000000000004">
      <c r="A2388" s="290" t="s">
        <v>2564</v>
      </c>
      <c r="B2388" s="291">
        <v>7511</v>
      </c>
      <c r="D2388" s="290" t="s">
        <v>8854</v>
      </c>
      <c r="E2388" s="292">
        <v>7511</v>
      </c>
    </row>
    <row r="2389" spans="1:5" ht="14.4" x14ac:dyDescent="0.55000000000000004">
      <c r="A2389" s="290" t="s">
        <v>2565</v>
      </c>
      <c r="B2389" s="291">
        <v>1971.88</v>
      </c>
      <c r="D2389" s="290" t="s">
        <v>8855</v>
      </c>
      <c r="E2389" s="292">
        <v>1971.88</v>
      </c>
    </row>
    <row r="2390" spans="1:5" ht="14.4" x14ac:dyDescent="0.55000000000000004">
      <c r="A2390" s="290" t="s">
        <v>2566</v>
      </c>
      <c r="B2390" s="291">
        <v>17137</v>
      </c>
      <c r="D2390" s="290" t="s">
        <v>8856</v>
      </c>
      <c r="E2390" s="292">
        <v>17137</v>
      </c>
    </row>
    <row r="2391" spans="1:5" ht="14.4" x14ac:dyDescent="0.55000000000000004">
      <c r="A2391" s="290" t="s">
        <v>2567</v>
      </c>
      <c r="B2391" s="291">
        <v>2785.59</v>
      </c>
      <c r="D2391" s="290" t="s">
        <v>8857</v>
      </c>
      <c r="E2391" s="292">
        <v>2785.59</v>
      </c>
    </row>
    <row r="2392" spans="1:5" ht="14.4" x14ac:dyDescent="0.55000000000000004">
      <c r="A2392" s="290" t="s">
        <v>2568</v>
      </c>
      <c r="B2392" s="291">
        <v>254247</v>
      </c>
      <c r="D2392" s="290" t="s">
        <v>8858</v>
      </c>
      <c r="E2392" s="292">
        <v>254247</v>
      </c>
    </row>
    <row r="2393" spans="1:5" ht="14.4" x14ac:dyDescent="0.55000000000000004">
      <c r="A2393" s="290" t="s">
        <v>2569</v>
      </c>
      <c r="B2393" s="291">
        <v>61231</v>
      </c>
      <c r="D2393" s="290" t="s">
        <v>8859</v>
      </c>
      <c r="E2393" s="292">
        <v>61231</v>
      </c>
    </row>
    <row r="2394" spans="1:5" ht="14.4" x14ac:dyDescent="0.55000000000000004">
      <c r="A2394" s="290" t="s">
        <v>2570</v>
      </c>
      <c r="B2394" s="291">
        <v>29022</v>
      </c>
      <c r="D2394" s="290" t="s">
        <v>8860</v>
      </c>
      <c r="E2394" s="292">
        <v>29022</v>
      </c>
    </row>
    <row r="2395" spans="1:5" ht="14.4" x14ac:dyDescent="0.55000000000000004">
      <c r="A2395" s="290" t="s">
        <v>2571</v>
      </c>
      <c r="B2395" s="291">
        <v>54326</v>
      </c>
      <c r="D2395" s="290" t="s">
        <v>8861</v>
      </c>
      <c r="E2395" s="292">
        <v>54326</v>
      </c>
    </row>
    <row r="2396" spans="1:5" ht="14.4" x14ac:dyDescent="0.55000000000000004">
      <c r="A2396" s="290" t="s">
        <v>2572</v>
      </c>
      <c r="B2396" s="291">
        <v>80562.240000000005</v>
      </c>
      <c r="D2396" s="290" t="s">
        <v>8862</v>
      </c>
      <c r="E2396" s="292">
        <v>80562.240000000005</v>
      </c>
    </row>
    <row r="2397" spans="1:5" ht="14.4" x14ac:dyDescent="0.55000000000000004">
      <c r="A2397" s="290" t="s">
        <v>2573</v>
      </c>
      <c r="B2397" s="291">
        <v>2507</v>
      </c>
      <c r="D2397" s="290" t="s">
        <v>8863</v>
      </c>
      <c r="E2397" s="292">
        <v>2507</v>
      </c>
    </row>
    <row r="2398" spans="1:5" ht="14.4" x14ac:dyDescent="0.55000000000000004">
      <c r="A2398" s="290" t="s">
        <v>2574</v>
      </c>
      <c r="B2398" s="291">
        <v>118514</v>
      </c>
      <c r="D2398" s="290" t="s">
        <v>8864</v>
      </c>
      <c r="E2398" s="292">
        <v>118514</v>
      </c>
    </row>
    <row r="2399" spans="1:5" ht="14.4" x14ac:dyDescent="0.55000000000000004">
      <c r="A2399" s="290" t="s">
        <v>2575</v>
      </c>
      <c r="B2399" s="291">
        <v>8013</v>
      </c>
      <c r="D2399" s="290" t="s">
        <v>8865</v>
      </c>
      <c r="E2399" s="292">
        <v>8013</v>
      </c>
    </row>
    <row r="2400" spans="1:5" ht="14.4" x14ac:dyDescent="0.55000000000000004">
      <c r="A2400" s="290" t="s">
        <v>2576</v>
      </c>
      <c r="B2400" s="291">
        <v>18178.86</v>
      </c>
      <c r="D2400" s="290" t="s">
        <v>8866</v>
      </c>
      <c r="E2400" s="292">
        <v>18178.86</v>
      </c>
    </row>
    <row r="2401" spans="1:5" ht="14.4" x14ac:dyDescent="0.55000000000000004">
      <c r="A2401" s="290" t="s">
        <v>2577</v>
      </c>
      <c r="B2401" s="291">
        <v>711</v>
      </c>
      <c r="D2401" s="290" t="s">
        <v>8867</v>
      </c>
      <c r="E2401" s="292">
        <v>711</v>
      </c>
    </row>
    <row r="2402" spans="1:5" ht="14.4" x14ac:dyDescent="0.55000000000000004">
      <c r="A2402" s="290" t="s">
        <v>2578</v>
      </c>
      <c r="B2402" s="291">
        <v>114208.47</v>
      </c>
      <c r="D2402" s="290" t="s">
        <v>8868</v>
      </c>
      <c r="E2402" s="292">
        <v>114208.47</v>
      </c>
    </row>
    <row r="2403" spans="1:5" ht="14.4" x14ac:dyDescent="0.55000000000000004">
      <c r="A2403" s="290" t="s">
        <v>4134</v>
      </c>
      <c r="B2403" s="291">
        <v>1367</v>
      </c>
      <c r="D2403" s="290" t="s">
        <v>10508</v>
      </c>
      <c r="E2403" s="292">
        <v>1367</v>
      </c>
    </row>
    <row r="2404" spans="1:5" ht="14.4" x14ac:dyDescent="0.55000000000000004">
      <c r="A2404" s="290" t="s">
        <v>2579</v>
      </c>
      <c r="B2404" s="291">
        <v>12418.29</v>
      </c>
      <c r="D2404" s="290" t="s">
        <v>8869</v>
      </c>
      <c r="E2404" s="292">
        <v>12418.29</v>
      </c>
    </row>
    <row r="2405" spans="1:5" ht="14.4" x14ac:dyDescent="0.55000000000000004">
      <c r="A2405" s="290" t="s">
        <v>2580</v>
      </c>
      <c r="B2405" s="291">
        <v>533881</v>
      </c>
      <c r="D2405" s="290" t="s">
        <v>8870</v>
      </c>
      <c r="E2405" s="292">
        <v>533881</v>
      </c>
    </row>
    <row r="2406" spans="1:5" ht="14.4" x14ac:dyDescent="0.55000000000000004">
      <c r="A2406" s="290" t="s">
        <v>2581</v>
      </c>
      <c r="B2406" s="291">
        <v>29845</v>
      </c>
      <c r="D2406" s="290" t="s">
        <v>8871</v>
      </c>
      <c r="E2406" s="292">
        <v>29845</v>
      </c>
    </row>
    <row r="2407" spans="1:5" ht="14.4" x14ac:dyDescent="0.55000000000000004">
      <c r="A2407" s="290" t="s">
        <v>2582</v>
      </c>
      <c r="B2407" s="291">
        <v>11632</v>
      </c>
      <c r="D2407" s="290" t="s">
        <v>8872</v>
      </c>
      <c r="E2407" s="292">
        <v>11632</v>
      </c>
    </row>
    <row r="2408" spans="1:5" ht="14.4" x14ac:dyDescent="0.55000000000000004">
      <c r="A2408" s="290" t="s">
        <v>2583</v>
      </c>
      <c r="B2408" s="291">
        <v>644855</v>
      </c>
      <c r="D2408" s="290" t="s">
        <v>8873</v>
      </c>
      <c r="E2408" s="292">
        <v>644855</v>
      </c>
    </row>
    <row r="2409" spans="1:5" ht="14.4" x14ac:dyDescent="0.55000000000000004">
      <c r="A2409" s="290" t="s">
        <v>2584</v>
      </c>
      <c r="B2409" s="291">
        <v>39468</v>
      </c>
      <c r="D2409" s="290" t="s">
        <v>8874</v>
      </c>
      <c r="E2409" s="292">
        <v>39468</v>
      </c>
    </row>
    <row r="2410" spans="1:5" ht="14.4" x14ac:dyDescent="0.55000000000000004">
      <c r="A2410" s="290" t="s">
        <v>2585</v>
      </c>
      <c r="B2410" s="291">
        <v>11603.99</v>
      </c>
      <c r="D2410" s="290" t="s">
        <v>8875</v>
      </c>
      <c r="E2410" s="292">
        <v>11603.99</v>
      </c>
    </row>
    <row r="2411" spans="1:5" ht="14.4" x14ac:dyDescent="0.55000000000000004">
      <c r="A2411" s="290" t="s">
        <v>2586</v>
      </c>
      <c r="B2411" s="291">
        <v>10338</v>
      </c>
      <c r="D2411" s="290" t="s">
        <v>8876</v>
      </c>
      <c r="E2411" s="292">
        <v>10338</v>
      </c>
    </row>
    <row r="2412" spans="1:5" ht="14.4" x14ac:dyDescent="0.55000000000000004">
      <c r="A2412" s="290" t="s">
        <v>2587</v>
      </c>
      <c r="B2412" s="291">
        <v>505.68</v>
      </c>
      <c r="D2412" s="290" t="s">
        <v>8877</v>
      </c>
      <c r="E2412" s="292">
        <v>505.68</v>
      </c>
    </row>
    <row r="2413" spans="1:5" ht="14.4" x14ac:dyDescent="0.55000000000000004">
      <c r="A2413" s="290" t="s">
        <v>2588</v>
      </c>
      <c r="B2413" s="291">
        <v>5186</v>
      </c>
      <c r="D2413" s="290" t="s">
        <v>8878</v>
      </c>
      <c r="E2413" s="292">
        <v>5186</v>
      </c>
    </row>
    <row r="2414" spans="1:5" ht="14.4" x14ac:dyDescent="0.55000000000000004">
      <c r="A2414" s="290" t="s">
        <v>2589</v>
      </c>
      <c r="B2414" s="291">
        <v>1641</v>
      </c>
      <c r="D2414" s="290" t="s">
        <v>8879</v>
      </c>
      <c r="E2414" s="292">
        <v>1641</v>
      </c>
    </row>
    <row r="2415" spans="1:5" ht="14.4" x14ac:dyDescent="0.55000000000000004">
      <c r="A2415" s="290" t="s">
        <v>2590</v>
      </c>
      <c r="B2415" s="291">
        <v>798020</v>
      </c>
      <c r="D2415" s="290" t="s">
        <v>8880</v>
      </c>
      <c r="E2415" s="292">
        <v>798020</v>
      </c>
    </row>
    <row r="2416" spans="1:5" ht="14.4" x14ac:dyDescent="0.55000000000000004">
      <c r="A2416" s="290" t="s">
        <v>2591</v>
      </c>
      <c r="B2416" s="291">
        <v>9215</v>
      </c>
      <c r="D2416" s="290" t="s">
        <v>8881</v>
      </c>
      <c r="E2416" s="292">
        <v>9215</v>
      </c>
    </row>
    <row r="2417" spans="1:5" ht="14.4" x14ac:dyDescent="0.55000000000000004">
      <c r="A2417" s="290" t="s">
        <v>2592</v>
      </c>
      <c r="B2417" s="291">
        <v>757762.29</v>
      </c>
      <c r="D2417" s="290" t="s">
        <v>8882</v>
      </c>
      <c r="E2417" s="292">
        <v>757762.29</v>
      </c>
    </row>
    <row r="2418" spans="1:5" ht="14.4" x14ac:dyDescent="0.55000000000000004">
      <c r="A2418" s="290" t="s">
        <v>2593</v>
      </c>
      <c r="B2418" s="291">
        <v>184367.76</v>
      </c>
      <c r="D2418" s="290" t="s">
        <v>8883</v>
      </c>
      <c r="E2418" s="292">
        <v>184367.76</v>
      </c>
    </row>
    <row r="2419" spans="1:5" ht="14.4" x14ac:dyDescent="0.55000000000000004">
      <c r="A2419" s="290" t="s">
        <v>2594</v>
      </c>
      <c r="B2419" s="291">
        <v>12845.79</v>
      </c>
      <c r="D2419" s="290" t="s">
        <v>8884</v>
      </c>
      <c r="E2419" s="292">
        <v>12845.79</v>
      </c>
    </row>
    <row r="2420" spans="1:5" ht="14.4" x14ac:dyDescent="0.55000000000000004">
      <c r="A2420" s="290" t="s">
        <v>4135</v>
      </c>
      <c r="B2420" s="291">
        <v>20351.48</v>
      </c>
      <c r="D2420" s="290" t="s">
        <v>8885</v>
      </c>
      <c r="E2420" s="292">
        <v>20351.48</v>
      </c>
    </row>
    <row r="2421" spans="1:5" ht="14.4" x14ac:dyDescent="0.55000000000000004">
      <c r="A2421" s="290" t="s">
        <v>2595</v>
      </c>
      <c r="B2421" s="291">
        <v>8510</v>
      </c>
      <c r="D2421" s="290" t="s">
        <v>8886</v>
      </c>
      <c r="E2421" s="292">
        <v>8510</v>
      </c>
    </row>
    <row r="2422" spans="1:5" ht="14.4" x14ac:dyDescent="0.55000000000000004">
      <c r="A2422" s="290" t="s">
        <v>4136</v>
      </c>
      <c r="B2422" s="291">
        <v>8644.76</v>
      </c>
      <c r="D2422" s="290" t="s">
        <v>8887</v>
      </c>
      <c r="E2422" s="292">
        <v>8644.76</v>
      </c>
    </row>
    <row r="2423" spans="1:5" ht="14.4" x14ac:dyDescent="0.55000000000000004">
      <c r="A2423" s="290" t="s">
        <v>2596</v>
      </c>
      <c r="B2423" s="291">
        <v>464669</v>
      </c>
      <c r="D2423" s="290" t="s">
        <v>8888</v>
      </c>
      <c r="E2423" s="292">
        <v>464669</v>
      </c>
    </row>
    <row r="2424" spans="1:5" ht="14.4" x14ac:dyDescent="0.55000000000000004">
      <c r="A2424" s="290" t="s">
        <v>2597</v>
      </c>
      <c r="B2424" s="291">
        <v>34912.949999999997</v>
      </c>
      <c r="D2424" s="290" t="s">
        <v>8889</v>
      </c>
      <c r="E2424" s="292">
        <v>34912.949999999997</v>
      </c>
    </row>
    <row r="2425" spans="1:5" ht="14.4" x14ac:dyDescent="0.55000000000000004">
      <c r="A2425" s="290" t="s">
        <v>2598</v>
      </c>
      <c r="B2425" s="291">
        <v>148831</v>
      </c>
      <c r="D2425" s="290" t="s">
        <v>8890</v>
      </c>
      <c r="E2425" s="292">
        <v>148831</v>
      </c>
    </row>
    <row r="2426" spans="1:5" ht="14.4" x14ac:dyDescent="0.55000000000000004">
      <c r="A2426" s="290" t="s">
        <v>2599</v>
      </c>
      <c r="B2426" s="291">
        <v>2966.66</v>
      </c>
      <c r="D2426" s="290" t="s">
        <v>8891</v>
      </c>
      <c r="E2426" s="292">
        <v>2966.66</v>
      </c>
    </row>
    <row r="2427" spans="1:5" ht="14.4" x14ac:dyDescent="0.55000000000000004">
      <c r="A2427" s="290" t="s">
        <v>2600</v>
      </c>
      <c r="B2427" s="291">
        <v>38531</v>
      </c>
      <c r="D2427" s="290" t="s">
        <v>8892</v>
      </c>
      <c r="E2427" s="292">
        <v>38531</v>
      </c>
    </row>
    <row r="2428" spans="1:5" ht="14.4" x14ac:dyDescent="0.55000000000000004">
      <c r="A2428" s="290" t="s">
        <v>2601</v>
      </c>
      <c r="B2428" s="291">
        <v>428495.5</v>
      </c>
      <c r="D2428" s="290" t="s">
        <v>8893</v>
      </c>
      <c r="E2428" s="292">
        <v>428495.5</v>
      </c>
    </row>
    <row r="2429" spans="1:5" ht="14.4" x14ac:dyDescent="0.55000000000000004">
      <c r="A2429" s="290" t="s">
        <v>2602</v>
      </c>
      <c r="B2429" s="291">
        <v>236480</v>
      </c>
      <c r="D2429" s="290" t="s">
        <v>8894</v>
      </c>
      <c r="E2429" s="292">
        <v>236480</v>
      </c>
    </row>
    <row r="2430" spans="1:5" ht="14.4" x14ac:dyDescent="0.55000000000000004">
      <c r="A2430" s="290" t="s">
        <v>2603</v>
      </c>
      <c r="B2430" s="291">
        <v>110318.64</v>
      </c>
      <c r="D2430" s="290" t="s">
        <v>8895</v>
      </c>
      <c r="E2430" s="292">
        <v>110318.64</v>
      </c>
    </row>
    <row r="2431" spans="1:5" ht="14.4" x14ac:dyDescent="0.55000000000000004">
      <c r="A2431" s="290" t="s">
        <v>2604</v>
      </c>
      <c r="B2431" s="291">
        <v>232601.60000000001</v>
      </c>
      <c r="D2431" s="290" t="s">
        <v>8896</v>
      </c>
      <c r="E2431" s="292">
        <v>232601.60000000001</v>
      </c>
    </row>
    <row r="2432" spans="1:5" ht="14.4" x14ac:dyDescent="0.55000000000000004">
      <c r="A2432" s="290" t="s">
        <v>2605</v>
      </c>
      <c r="B2432" s="291">
        <v>986</v>
      </c>
      <c r="D2432" s="290" t="s">
        <v>8897</v>
      </c>
      <c r="E2432" s="292">
        <v>986</v>
      </c>
    </row>
    <row r="2433" spans="1:5" ht="14.4" x14ac:dyDescent="0.55000000000000004">
      <c r="A2433" s="290" t="s">
        <v>2606</v>
      </c>
      <c r="B2433" s="291">
        <v>1779.78</v>
      </c>
      <c r="D2433" s="290" t="s">
        <v>8898</v>
      </c>
      <c r="E2433" s="292">
        <v>1779.78</v>
      </c>
    </row>
    <row r="2434" spans="1:5" ht="14.4" x14ac:dyDescent="0.55000000000000004">
      <c r="A2434" s="290" t="s">
        <v>2607</v>
      </c>
      <c r="B2434" s="291">
        <v>6802</v>
      </c>
      <c r="D2434" s="290" t="s">
        <v>8899</v>
      </c>
      <c r="E2434" s="292">
        <v>6802</v>
      </c>
    </row>
    <row r="2435" spans="1:5" ht="14.4" x14ac:dyDescent="0.55000000000000004">
      <c r="A2435" s="290" t="s">
        <v>2608</v>
      </c>
      <c r="B2435" s="291">
        <v>4330</v>
      </c>
      <c r="D2435" s="290" t="s">
        <v>8900</v>
      </c>
      <c r="E2435" s="292">
        <v>4330</v>
      </c>
    </row>
    <row r="2436" spans="1:5" ht="14.4" x14ac:dyDescent="0.55000000000000004">
      <c r="A2436" s="290" t="s">
        <v>2609</v>
      </c>
      <c r="B2436" s="291">
        <v>54443</v>
      </c>
      <c r="D2436" s="290" t="s">
        <v>8901</v>
      </c>
      <c r="E2436" s="292">
        <v>54443</v>
      </c>
    </row>
    <row r="2437" spans="1:5" ht="14.4" x14ac:dyDescent="0.55000000000000004">
      <c r="A2437" s="290" t="s">
        <v>2610</v>
      </c>
      <c r="B2437" s="291">
        <v>410534</v>
      </c>
      <c r="D2437" s="290" t="s">
        <v>8902</v>
      </c>
      <c r="E2437" s="292">
        <v>410534</v>
      </c>
    </row>
    <row r="2438" spans="1:5" ht="14.4" x14ac:dyDescent="0.55000000000000004">
      <c r="A2438" s="290" t="s">
        <v>2611</v>
      </c>
      <c r="B2438" s="291">
        <v>12554.83</v>
      </c>
      <c r="D2438" s="290" t="s">
        <v>8903</v>
      </c>
      <c r="E2438" s="292">
        <v>12554.83</v>
      </c>
    </row>
    <row r="2439" spans="1:5" ht="14.4" x14ac:dyDescent="0.55000000000000004">
      <c r="A2439" s="290" t="s">
        <v>2612</v>
      </c>
      <c r="B2439" s="291">
        <v>38205</v>
      </c>
      <c r="D2439" s="290" t="s">
        <v>8904</v>
      </c>
      <c r="E2439" s="292">
        <v>38205</v>
      </c>
    </row>
    <row r="2440" spans="1:5" ht="14.4" x14ac:dyDescent="0.55000000000000004">
      <c r="A2440" s="290" t="s">
        <v>2613</v>
      </c>
      <c r="B2440" s="291">
        <v>63948.38</v>
      </c>
      <c r="D2440" s="290" t="s">
        <v>8905</v>
      </c>
      <c r="E2440" s="292">
        <v>63948.38</v>
      </c>
    </row>
    <row r="2441" spans="1:5" ht="14.4" x14ac:dyDescent="0.55000000000000004">
      <c r="A2441" s="290" t="s">
        <v>2614</v>
      </c>
      <c r="B2441" s="291">
        <v>2434</v>
      </c>
      <c r="D2441" s="290" t="s">
        <v>8906</v>
      </c>
      <c r="E2441" s="292">
        <v>2434</v>
      </c>
    </row>
    <row r="2442" spans="1:5" ht="14.4" x14ac:dyDescent="0.55000000000000004">
      <c r="A2442" s="290" t="s">
        <v>2615</v>
      </c>
      <c r="B2442" s="291">
        <v>28261</v>
      </c>
      <c r="D2442" s="290" t="s">
        <v>8907</v>
      </c>
      <c r="E2442" s="292">
        <v>28261</v>
      </c>
    </row>
    <row r="2443" spans="1:5" ht="14.4" x14ac:dyDescent="0.55000000000000004">
      <c r="A2443" s="290" t="s">
        <v>2616</v>
      </c>
      <c r="B2443" s="291">
        <v>187420.32</v>
      </c>
      <c r="D2443" s="290" t="s">
        <v>8908</v>
      </c>
      <c r="E2443" s="292">
        <v>187420.32</v>
      </c>
    </row>
    <row r="2444" spans="1:5" ht="14.4" x14ac:dyDescent="0.55000000000000004">
      <c r="A2444" s="290" t="s">
        <v>2617</v>
      </c>
      <c r="B2444" s="291">
        <v>603406.67000000004</v>
      </c>
      <c r="D2444" s="290" t="s">
        <v>8909</v>
      </c>
      <c r="E2444" s="292">
        <v>603406.67000000004</v>
      </c>
    </row>
    <row r="2445" spans="1:5" ht="14.4" x14ac:dyDescent="0.55000000000000004">
      <c r="A2445" s="290" t="s">
        <v>2618</v>
      </c>
      <c r="B2445" s="291">
        <v>8304</v>
      </c>
      <c r="D2445" s="290" t="s">
        <v>8910</v>
      </c>
      <c r="E2445" s="292">
        <v>8304</v>
      </c>
    </row>
    <row r="2446" spans="1:5" ht="14.4" x14ac:dyDescent="0.55000000000000004">
      <c r="A2446" s="290" t="s">
        <v>2619</v>
      </c>
      <c r="B2446" s="291">
        <v>12375</v>
      </c>
      <c r="D2446" s="290" t="s">
        <v>8911</v>
      </c>
      <c r="E2446" s="292">
        <v>12375</v>
      </c>
    </row>
    <row r="2447" spans="1:5" ht="14.4" x14ac:dyDescent="0.55000000000000004">
      <c r="A2447" s="290" t="s">
        <v>2620</v>
      </c>
      <c r="B2447" s="291">
        <v>293.45999999999998</v>
      </c>
      <c r="D2447" s="290" t="s">
        <v>8912</v>
      </c>
      <c r="E2447" s="292">
        <v>293.45999999999998</v>
      </c>
    </row>
    <row r="2448" spans="1:5" ht="14.4" x14ac:dyDescent="0.55000000000000004">
      <c r="A2448" s="290" t="s">
        <v>2621</v>
      </c>
      <c r="B2448" s="291">
        <v>73748.27</v>
      </c>
      <c r="D2448" s="290" t="s">
        <v>8913</v>
      </c>
      <c r="E2448" s="292">
        <v>73748.27</v>
      </c>
    </row>
    <row r="2449" spans="1:5" ht="14.4" x14ac:dyDescent="0.55000000000000004">
      <c r="A2449" s="290" t="s">
        <v>2622</v>
      </c>
      <c r="B2449" s="291">
        <v>411942.24</v>
      </c>
      <c r="D2449" s="290" t="s">
        <v>8914</v>
      </c>
      <c r="E2449" s="292">
        <v>411942.24</v>
      </c>
    </row>
    <row r="2450" spans="1:5" ht="14.4" x14ac:dyDescent="0.55000000000000004">
      <c r="A2450" s="290" t="s">
        <v>2623</v>
      </c>
      <c r="B2450" s="291">
        <v>55254.05</v>
      </c>
      <c r="D2450" s="290" t="s">
        <v>8915</v>
      </c>
      <c r="E2450" s="292">
        <v>55254.05</v>
      </c>
    </row>
    <row r="2451" spans="1:5" ht="14.4" x14ac:dyDescent="0.55000000000000004">
      <c r="A2451" s="290" t="s">
        <v>2624</v>
      </c>
      <c r="B2451" s="291">
        <v>24205.24</v>
      </c>
      <c r="D2451" s="290" t="s">
        <v>8916</v>
      </c>
      <c r="E2451" s="292">
        <v>24205.24</v>
      </c>
    </row>
    <row r="2452" spans="1:5" ht="14.4" x14ac:dyDescent="0.55000000000000004">
      <c r="A2452" s="290" t="s">
        <v>2625</v>
      </c>
      <c r="B2452" s="291">
        <v>19344.09</v>
      </c>
      <c r="D2452" s="290" t="s">
        <v>8917</v>
      </c>
      <c r="E2452" s="292">
        <v>19344.09</v>
      </c>
    </row>
    <row r="2453" spans="1:5" ht="14.4" x14ac:dyDescent="0.55000000000000004">
      <c r="A2453" s="290" t="s">
        <v>2626</v>
      </c>
      <c r="B2453" s="291">
        <v>11769</v>
      </c>
      <c r="D2453" s="290" t="s">
        <v>8918</v>
      </c>
      <c r="E2453" s="292">
        <v>11769</v>
      </c>
    </row>
    <row r="2454" spans="1:5" ht="14.4" x14ac:dyDescent="0.55000000000000004">
      <c r="A2454" s="290" t="s">
        <v>2627</v>
      </c>
      <c r="B2454" s="291">
        <v>167707.94</v>
      </c>
      <c r="D2454" s="290" t="s">
        <v>8919</v>
      </c>
      <c r="E2454" s="292">
        <v>167707.94</v>
      </c>
    </row>
    <row r="2455" spans="1:5" ht="14.4" x14ac:dyDescent="0.55000000000000004">
      <c r="A2455" s="290" t="s">
        <v>2628</v>
      </c>
      <c r="B2455" s="291">
        <v>217371</v>
      </c>
      <c r="D2455" s="290" t="s">
        <v>8920</v>
      </c>
      <c r="E2455" s="292">
        <v>217371</v>
      </c>
    </row>
    <row r="2456" spans="1:5" ht="14.4" x14ac:dyDescent="0.55000000000000004">
      <c r="A2456" s="290" t="s">
        <v>2629</v>
      </c>
      <c r="B2456" s="291">
        <v>296070.63</v>
      </c>
      <c r="D2456" s="290" t="s">
        <v>8921</v>
      </c>
      <c r="E2456" s="292">
        <v>296070.63</v>
      </c>
    </row>
    <row r="2457" spans="1:5" ht="14.4" x14ac:dyDescent="0.55000000000000004">
      <c r="A2457" s="290" t="s">
        <v>2630</v>
      </c>
      <c r="B2457" s="291">
        <v>5834</v>
      </c>
      <c r="D2457" s="290" t="s">
        <v>8922</v>
      </c>
      <c r="E2457" s="292">
        <v>5834</v>
      </c>
    </row>
    <row r="2458" spans="1:5" ht="14.4" x14ac:dyDescent="0.55000000000000004">
      <c r="A2458" s="290" t="s">
        <v>2631</v>
      </c>
      <c r="B2458" s="291">
        <v>10942</v>
      </c>
      <c r="D2458" s="290" t="s">
        <v>8923</v>
      </c>
      <c r="E2458" s="292">
        <v>10942</v>
      </c>
    </row>
    <row r="2459" spans="1:5" ht="14.4" x14ac:dyDescent="0.55000000000000004">
      <c r="A2459" s="290" t="s">
        <v>2632</v>
      </c>
      <c r="B2459" s="291">
        <v>5865</v>
      </c>
      <c r="D2459" s="290" t="s">
        <v>8924</v>
      </c>
      <c r="E2459" s="292">
        <v>5865</v>
      </c>
    </row>
    <row r="2460" spans="1:5" ht="14.4" x14ac:dyDescent="0.55000000000000004">
      <c r="A2460" s="290" t="s">
        <v>2633</v>
      </c>
      <c r="B2460" s="291">
        <v>4566.12</v>
      </c>
      <c r="D2460" s="290" t="s">
        <v>8925</v>
      </c>
      <c r="E2460" s="292">
        <v>4566.12</v>
      </c>
    </row>
    <row r="2461" spans="1:5" ht="14.4" x14ac:dyDescent="0.55000000000000004">
      <c r="A2461" s="290" t="s">
        <v>2634</v>
      </c>
      <c r="B2461" s="291">
        <v>12207.08</v>
      </c>
      <c r="D2461" s="290" t="s">
        <v>8926</v>
      </c>
      <c r="E2461" s="292">
        <v>12207.08</v>
      </c>
    </row>
    <row r="2462" spans="1:5" ht="14.4" x14ac:dyDescent="0.55000000000000004">
      <c r="A2462" s="290" t="s">
        <v>2635</v>
      </c>
      <c r="B2462" s="291">
        <v>12543</v>
      </c>
      <c r="D2462" s="290" t="s">
        <v>8927</v>
      </c>
      <c r="E2462" s="292">
        <v>12543</v>
      </c>
    </row>
    <row r="2463" spans="1:5" ht="14.4" x14ac:dyDescent="0.55000000000000004">
      <c r="A2463" s="290" t="s">
        <v>2636</v>
      </c>
      <c r="B2463" s="291">
        <v>12914</v>
      </c>
      <c r="D2463" s="290" t="s">
        <v>8928</v>
      </c>
      <c r="E2463" s="292">
        <v>12914</v>
      </c>
    </row>
    <row r="2464" spans="1:5" ht="14.4" x14ac:dyDescent="0.55000000000000004">
      <c r="A2464" s="290" t="s">
        <v>2637</v>
      </c>
      <c r="B2464" s="291">
        <v>1932</v>
      </c>
      <c r="D2464" s="290" t="s">
        <v>8929</v>
      </c>
      <c r="E2464" s="292">
        <v>1932</v>
      </c>
    </row>
    <row r="2465" spans="1:5" ht="14.4" x14ac:dyDescent="0.55000000000000004">
      <c r="A2465" s="290" t="s">
        <v>2638</v>
      </c>
      <c r="B2465" s="291">
        <v>6566</v>
      </c>
      <c r="D2465" s="290" t="s">
        <v>8930</v>
      </c>
      <c r="E2465" s="292">
        <v>6566</v>
      </c>
    </row>
    <row r="2466" spans="1:5" ht="14.4" x14ac:dyDescent="0.55000000000000004">
      <c r="A2466" s="290" t="s">
        <v>2639</v>
      </c>
      <c r="B2466" s="291">
        <v>2901</v>
      </c>
      <c r="D2466" s="290" t="s">
        <v>8931</v>
      </c>
      <c r="E2466" s="292">
        <v>2901</v>
      </c>
    </row>
    <row r="2467" spans="1:5" ht="14.4" x14ac:dyDescent="0.55000000000000004">
      <c r="A2467" s="290" t="s">
        <v>2640</v>
      </c>
      <c r="B2467" s="291">
        <v>10143</v>
      </c>
      <c r="D2467" s="290" t="s">
        <v>8932</v>
      </c>
      <c r="E2467" s="292">
        <v>10143</v>
      </c>
    </row>
    <row r="2468" spans="1:5" ht="14.4" x14ac:dyDescent="0.55000000000000004">
      <c r="A2468" s="290" t="s">
        <v>2641</v>
      </c>
      <c r="B2468" s="291">
        <v>6528</v>
      </c>
      <c r="D2468" s="290" t="s">
        <v>8933</v>
      </c>
      <c r="E2468" s="292">
        <v>6528</v>
      </c>
    </row>
    <row r="2469" spans="1:5" ht="14.4" x14ac:dyDescent="0.55000000000000004">
      <c r="A2469" s="290" t="s">
        <v>2642</v>
      </c>
      <c r="B2469" s="291">
        <v>135000</v>
      </c>
      <c r="D2469" s="290" t="s">
        <v>8934</v>
      </c>
      <c r="E2469" s="292">
        <v>135000</v>
      </c>
    </row>
    <row r="2470" spans="1:5" ht="14.4" x14ac:dyDescent="0.55000000000000004">
      <c r="A2470" s="290" t="s">
        <v>2643</v>
      </c>
      <c r="B2470" s="291">
        <v>23420</v>
      </c>
      <c r="D2470" s="290" t="s">
        <v>8935</v>
      </c>
      <c r="E2470" s="292">
        <v>23420</v>
      </c>
    </row>
    <row r="2471" spans="1:5" ht="14.4" x14ac:dyDescent="0.55000000000000004">
      <c r="A2471" s="290" t="s">
        <v>2644</v>
      </c>
      <c r="B2471" s="291">
        <v>1555636</v>
      </c>
      <c r="D2471" s="290" t="s">
        <v>8936</v>
      </c>
      <c r="E2471" s="292">
        <v>1555636</v>
      </c>
    </row>
    <row r="2472" spans="1:5" ht="14.4" x14ac:dyDescent="0.55000000000000004">
      <c r="A2472" s="290" t="s">
        <v>2645</v>
      </c>
      <c r="B2472" s="291">
        <v>7705.79</v>
      </c>
      <c r="D2472" s="290" t="s">
        <v>8937</v>
      </c>
      <c r="E2472" s="292">
        <v>7705.79</v>
      </c>
    </row>
    <row r="2473" spans="1:5" ht="14.4" x14ac:dyDescent="0.55000000000000004">
      <c r="A2473" s="290" t="s">
        <v>2646</v>
      </c>
      <c r="B2473" s="291">
        <v>14062</v>
      </c>
      <c r="D2473" s="290" t="s">
        <v>8938</v>
      </c>
      <c r="E2473" s="292">
        <v>14062</v>
      </c>
    </row>
    <row r="2474" spans="1:5" ht="14.4" x14ac:dyDescent="0.55000000000000004">
      <c r="A2474" s="290" t="s">
        <v>2647</v>
      </c>
      <c r="B2474" s="291">
        <v>7865.43</v>
      </c>
      <c r="D2474" s="290" t="s">
        <v>8939</v>
      </c>
      <c r="E2474" s="292">
        <v>7865.43</v>
      </c>
    </row>
    <row r="2475" spans="1:5" ht="14.4" x14ac:dyDescent="0.55000000000000004">
      <c r="A2475" s="290" t="s">
        <v>2648</v>
      </c>
      <c r="B2475" s="291">
        <v>1074.8599999999999</v>
      </c>
      <c r="D2475" s="290" t="s">
        <v>8940</v>
      </c>
      <c r="E2475" s="292">
        <v>1074.8599999999999</v>
      </c>
    </row>
    <row r="2476" spans="1:5" ht="14.4" x14ac:dyDescent="0.55000000000000004">
      <c r="A2476" s="290" t="s">
        <v>2649</v>
      </c>
      <c r="B2476" s="291">
        <v>11459</v>
      </c>
      <c r="D2476" s="290" t="s">
        <v>8941</v>
      </c>
      <c r="E2476" s="292">
        <v>11459</v>
      </c>
    </row>
    <row r="2477" spans="1:5" ht="14.4" x14ac:dyDescent="0.55000000000000004">
      <c r="A2477" s="290" t="s">
        <v>2650</v>
      </c>
      <c r="B2477" s="291">
        <v>5104</v>
      </c>
      <c r="D2477" s="290" t="s">
        <v>8942</v>
      </c>
      <c r="E2477" s="292">
        <v>5104</v>
      </c>
    </row>
    <row r="2478" spans="1:5" ht="14.4" x14ac:dyDescent="0.55000000000000004">
      <c r="A2478" s="290" t="s">
        <v>2651</v>
      </c>
      <c r="B2478" s="291">
        <v>149086</v>
      </c>
      <c r="D2478" s="290" t="s">
        <v>8943</v>
      </c>
      <c r="E2478" s="292">
        <v>149086</v>
      </c>
    </row>
    <row r="2479" spans="1:5" ht="14.4" x14ac:dyDescent="0.55000000000000004">
      <c r="A2479" s="290" t="s">
        <v>2652</v>
      </c>
      <c r="B2479" s="291">
        <v>5324.89</v>
      </c>
      <c r="D2479" s="290" t="s">
        <v>8944</v>
      </c>
      <c r="E2479" s="292">
        <v>5324.89</v>
      </c>
    </row>
    <row r="2480" spans="1:5" ht="14.4" x14ac:dyDescent="0.55000000000000004">
      <c r="A2480" s="290" t="s">
        <v>2653</v>
      </c>
      <c r="B2480" s="291">
        <v>4074</v>
      </c>
      <c r="D2480" s="290" t="s">
        <v>8945</v>
      </c>
      <c r="E2480" s="292">
        <v>4074</v>
      </c>
    </row>
    <row r="2481" spans="1:5" ht="14.4" x14ac:dyDescent="0.55000000000000004">
      <c r="A2481" s="290" t="s">
        <v>2654</v>
      </c>
      <c r="B2481" s="291">
        <v>937221</v>
      </c>
      <c r="D2481" s="290" t="s">
        <v>8946</v>
      </c>
      <c r="E2481" s="292">
        <v>937221</v>
      </c>
    </row>
    <row r="2482" spans="1:5" ht="14.4" x14ac:dyDescent="0.55000000000000004">
      <c r="A2482" s="290" t="s">
        <v>2655</v>
      </c>
      <c r="B2482" s="291">
        <v>63663</v>
      </c>
      <c r="D2482" s="290" t="s">
        <v>8947</v>
      </c>
      <c r="E2482" s="292">
        <v>63663</v>
      </c>
    </row>
    <row r="2483" spans="1:5" ht="14.4" x14ac:dyDescent="0.55000000000000004">
      <c r="A2483" s="290" t="s">
        <v>2656</v>
      </c>
      <c r="B2483" s="291">
        <v>10523</v>
      </c>
      <c r="D2483" s="290" t="s">
        <v>8948</v>
      </c>
      <c r="E2483" s="292">
        <v>10523</v>
      </c>
    </row>
    <row r="2484" spans="1:5" ht="14.4" x14ac:dyDescent="0.55000000000000004">
      <c r="A2484" s="290" t="s">
        <v>2657</v>
      </c>
      <c r="B2484" s="291">
        <v>5107</v>
      </c>
      <c r="D2484" s="290" t="s">
        <v>8949</v>
      </c>
      <c r="E2484" s="292">
        <v>5107</v>
      </c>
    </row>
    <row r="2485" spans="1:5" ht="14.4" x14ac:dyDescent="0.55000000000000004">
      <c r="A2485" s="290" t="s">
        <v>2658</v>
      </c>
      <c r="B2485" s="291">
        <v>15550</v>
      </c>
      <c r="D2485" s="290" t="s">
        <v>8950</v>
      </c>
      <c r="E2485" s="292">
        <v>15550</v>
      </c>
    </row>
    <row r="2486" spans="1:5" ht="14.4" x14ac:dyDescent="0.55000000000000004">
      <c r="A2486" s="290" t="s">
        <v>2659</v>
      </c>
      <c r="B2486" s="291">
        <v>19837.96</v>
      </c>
      <c r="D2486" s="290" t="s">
        <v>8951</v>
      </c>
      <c r="E2486" s="292">
        <v>19837.96</v>
      </c>
    </row>
    <row r="2487" spans="1:5" ht="14.4" x14ac:dyDescent="0.55000000000000004">
      <c r="A2487" s="290" t="s">
        <v>2660</v>
      </c>
      <c r="B2487" s="291">
        <v>199202.04</v>
      </c>
      <c r="D2487" s="290" t="s">
        <v>8952</v>
      </c>
      <c r="E2487" s="292">
        <v>199202.04</v>
      </c>
    </row>
    <row r="2488" spans="1:5" ht="14.4" x14ac:dyDescent="0.55000000000000004">
      <c r="A2488" s="290" t="s">
        <v>2661</v>
      </c>
      <c r="B2488" s="291">
        <v>48215</v>
      </c>
      <c r="D2488" s="290" t="s">
        <v>8953</v>
      </c>
      <c r="E2488" s="292">
        <v>48215</v>
      </c>
    </row>
    <row r="2489" spans="1:5" ht="14.4" x14ac:dyDescent="0.55000000000000004">
      <c r="A2489" s="290" t="s">
        <v>2662</v>
      </c>
      <c r="B2489" s="291">
        <v>11218</v>
      </c>
      <c r="D2489" s="290" t="s">
        <v>8954</v>
      </c>
      <c r="E2489" s="292">
        <v>11218</v>
      </c>
    </row>
    <row r="2490" spans="1:5" ht="14.4" x14ac:dyDescent="0.55000000000000004">
      <c r="A2490" s="290" t="s">
        <v>2663</v>
      </c>
      <c r="B2490" s="291">
        <v>80285</v>
      </c>
      <c r="D2490" s="290" t="s">
        <v>8955</v>
      </c>
      <c r="E2490" s="292">
        <v>80285</v>
      </c>
    </row>
    <row r="2491" spans="1:5" ht="14.4" x14ac:dyDescent="0.55000000000000004">
      <c r="A2491" s="290" t="s">
        <v>2664</v>
      </c>
      <c r="B2491" s="291">
        <v>1311220</v>
      </c>
      <c r="D2491" s="290" t="s">
        <v>8956</v>
      </c>
      <c r="E2491" s="292">
        <v>1311220</v>
      </c>
    </row>
    <row r="2492" spans="1:5" ht="14.4" x14ac:dyDescent="0.55000000000000004">
      <c r="A2492" s="290" t="s">
        <v>2665</v>
      </c>
      <c r="B2492" s="291">
        <v>6025.33</v>
      </c>
      <c r="D2492" s="290" t="s">
        <v>8957</v>
      </c>
      <c r="E2492" s="292">
        <v>6025.33</v>
      </c>
    </row>
    <row r="2493" spans="1:5" ht="14.4" x14ac:dyDescent="0.55000000000000004">
      <c r="A2493" s="290" t="s">
        <v>2666</v>
      </c>
      <c r="B2493" s="291">
        <v>1123.5899999999999</v>
      </c>
      <c r="D2493" s="290" t="s">
        <v>8958</v>
      </c>
      <c r="E2493" s="292">
        <v>1123.5899999999999</v>
      </c>
    </row>
    <row r="2494" spans="1:5" ht="14.4" x14ac:dyDescent="0.55000000000000004">
      <c r="A2494" s="290" t="s">
        <v>2667</v>
      </c>
      <c r="B2494" s="291">
        <v>15092</v>
      </c>
      <c r="D2494" s="290" t="s">
        <v>8959</v>
      </c>
      <c r="E2494" s="292">
        <v>15092</v>
      </c>
    </row>
    <row r="2495" spans="1:5" ht="14.4" x14ac:dyDescent="0.55000000000000004">
      <c r="A2495" s="290" t="s">
        <v>2668</v>
      </c>
      <c r="B2495" s="291">
        <v>13103</v>
      </c>
      <c r="D2495" s="290" t="s">
        <v>8960</v>
      </c>
      <c r="E2495" s="292">
        <v>13103</v>
      </c>
    </row>
    <row r="2496" spans="1:5" ht="14.4" x14ac:dyDescent="0.55000000000000004">
      <c r="A2496" s="290" t="s">
        <v>2669</v>
      </c>
      <c r="B2496" s="291">
        <v>40519</v>
      </c>
      <c r="D2496" s="290" t="s">
        <v>8961</v>
      </c>
      <c r="E2496" s="292">
        <v>40519</v>
      </c>
    </row>
    <row r="2497" spans="1:5" ht="14.4" x14ac:dyDescent="0.55000000000000004">
      <c r="A2497" s="290" t="s">
        <v>2670</v>
      </c>
      <c r="B2497" s="291">
        <v>9846</v>
      </c>
      <c r="D2497" s="290" t="s">
        <v>8962</v>
      </c>
      <c r="E2497" s="292">
        <v>9846</v>
      </c>
    </row>
    <row r="2498" spans="1:5" ht="14.4" x14ac:dyDescent="0.55000000000000004">
      <c r="A2498" s="290" t="s">
        <v>2671</v>
      </c>
      <c r="B2498" s="291">
        <v>5712.04</v>
      </c>
      <c r="D2498" s="290" t="s">
        <v>8963</v>
      </c>
      <c r="E2498" s="292">
        <v>5712.04</v>
      </c>
    </row>
    <row r="2499" spans="1:5" ht="14.4" x14ac:dyDescent="0.55000000000000004">
      <c r="A2499" s="290" t="s">
        <v>2672</v>
      </c>
      <c r="B2499" s="291">
        <v>17687</v>
      </c>
      <c r="D2499" s="290" t="s">
        <v>8964</v>
      </c>
      <c r="E2499" s="292">
        <v>17687</v>
      </c>
    </row>
    <row r="2500" spans="1:5" ht="14.4" x14ac:dyDescent="0.55000000000000004">
      <c r="A2500" s="290" t="s">
        <v>2673</v>
      </c>
      <c r="B2500" s="291">
        <v>15176.99</v>
      </c>
      <c r="D2500" s="290" t="s">
        <v>8965</v>
      </c>
      <c r="E2500" s="292">
        <v>15176.99</v>
      </c>
    </row>
    <row r="2501" spans="1:5" ht="14.4" x14ac:dyDescent="0.55000000000000004">
      <c r="A2501" s="290" t="s">
        <v>2674</v>
      </c>
      <c r="B2501" s="291">
        <v>9353</v>
      </c>
      <c r="D2501" s="290" t="s">
        <v>8966</v>
      </c>
      <c r="E2501" s="292">
        <v>9353</v>
      </c>
    </row>
    <row r="2502" spans="1:5" ht="14.4" x14ac:dyDescent="0.55000000000000004">
      <c r="A2502" s="290" t="s">
        <v>2675</v>
      </c>
      <c r="B2502" s="291">
        <v>2926</v>
      </c>
      <c r="D2502" s="290" t="s">
        <v>8967</v>
      </c>
      <c r="E2502" s="292">
        <v>2926</v>
      </c>
    </row>
    <row r="2503" spans="1:5" ht="14.4" x14ac:dyDescent="0.55000000000000004">
      <c r="A2503" s="290" t="s">
        <v>2676</v>
      </c>
      <c r="B2503" s="291">
        <v>13867.25</v>
      </c>
      <c r="D2503" s="290" t="s">
        <v>8968</v>
      </c>
      <c r="E2503" s="292">
        <v>13867.25</v>
      </c>
    </row>
    <row r="2504" spans="1:5" ht="14.4" x14ac:dyDescent="0.55000000000000004">
      <c r="A2504" s="290" t="s">
        <v>2677</v>
      </c>
      <c r="B2504" s="291">
        <v>6009.51</v>
      </c>
      <c r="D2504" s="290" t="s">
        <v>8969</v>
      </c>
      <c r="E2504" s="292">
        <v>6009.51</v>
      </c>
    </row>
    <row r="2505" spans="1:5" ht="14.4" x14ac:dyDescent="0.55000000000000004">
      <c r="A2505" s="290" t="s">
        <v>2678</v>
      </c>
      <c r="B2505" s="291">
        <v>5059</v>
      </c>
      <c r="D2505" s="290" t="s">
        <v>8970</v>
      </c>
      <c r="E2505" s="292">
        <v>5059</v>
      </c>
    </row>
    <row r="2506" spans="1:5" ht="14.4" x14ac:dyDescent="0.55000000000000004">
      <c r="A2506" s="290" t="s">
        <v>2679</v>
      </c>
      <c r="B2506" s="291">
        <v>1009452</v>
      </c>
      <c r="D2506" s="290" t="s">
        <v>8971</v>
      </c>
      <c r="E2506" s="292">
        <v>1009452</v>
      </c>
    </row>
    <row r="2507" spans="1:5" ht="14.4" x14ac:dyDescent="0.55000000000000004">
      <c r="A2507" s="290" t="s">
        <v>2680</v>
      </c>
      <c r="B2507" s="291">
        <v>7192</v>
      </c>
      <c r="D2507" s="290" t="s">
        <v>8972</v>
      </c>
      <c r="E2507" s="292">
        <v>7192</v>
      </c>
    </row>
    <row r="2508" spans="1:5" ht="14.4" x14ac:dyDescent="0.55000000000000004">
      <c r="A2508" s="290" t="s">
        <v>2681</v>
      </c>
      <c r="B2508" s="291">
        <v>5385</v>
      </c>
      <c r="D2508" s="290" t="s">
        <v>8973</v>
      </c>
      <c r="E2508" s="292">
        <v>5385</v>
      </c>
    </row>
    <row r="2509" spans="1:5" ht="14.4" x14ac:dyDescent="0.55000000000000004">
      <c r="A2509" s="290" t="s">
        <v>2682</v>
      </c>
      <c r="B2509" s="291">
        <v>177340.12</v>
      </c>
      <c r="D2509" s="290" t="s">
        <v>8974</v>
      </c>
      <c r="E2509" s="292">
        <v>177340.12</v>
      </c>
    </row>
    <row r="2510" spans="1:5" ht="14.4" x14ac:dyDescent="0.55000000000000004">
      <c r="A2510" s="290" t="s">
        <v>2683</v>
      </c>
      <c r="B2510" s="291">
        <v>1770</v>
      </c>
      <c r="D2510" s="290" t="s">
        <v>8975</v>
      </c>
      <c r="E2510" s="292">
        <v>1770</v>
      </c>
    </row>
    <row r="2511" spans="1:5" ht="14.4" x14ac:dyDescent="0.55000000000000004">
      <c r="A2511" s="290" t="s">
        <v>2684</v>
      </c>
      <c r="B2511" s="291">
        <v>304710.55</v>
      </c>
      <c r="D2511" s="290" t="s">
        <v>8976</v>
      </c>
      <c r="E2511" s="292">
        <v>304710.55</v>
      </c>
    </row>
    <row r="2512" spans="1:5" ht="14.4" x14ac:dyDescent="0.55000000000000004">
      <c r="A2512" s="290" t="s">
        <v>2685</v>
      </c>
      <c r="B2512" s="291">
        <v>3646</v>
      </c>
      <c r="D2512" s="290" t="s">
        <v>8977</v>
      </c>
      <c r="E2512" s="292">
        <v>3646</v>
      </c>
    </row>
    <row r="2513" spans="1:5" ht="14.4" x14ac:dyDescent="0.55000000000000004">
      <c r="A2513" s="290" t="s">
        <v>2686</v>
      </c>
      <c r="B2513" s="291">
        <v>2981</v>
      </c>
      <c r="D2513" s="290" t="s">
        <v>8978</v>
      </c>
      <c r="E2513" s="292">
        <v>2981</v>
      </c>
    </row>
    <row r="2514" spans="1:5" ht="14.4" x14ac:dyDescent="0.55000000000000004">
      <c r="A2514" s="290" t="s">
        <v>2687</v>
      </c>
      <c r="B2514" s="291">
        <v>22535.55</v>
      </c>
      <c r="D2514" s="290" t="s">
        <v>8979</v>
      </c>
      <c r="E2514" s="292">
        <v>22535.55</v>
      </c>
    </row>
    <row r="2515" spans="1:5" ht="14.4" x14ac:dyDescent="0.55000000000000004">
      <c r="A2515" s="290" t="s">
        <v>2688</v>
      </c>
      <c r="B2515" s="291">
        <v>580322</v>
      </c>
      <c r="D2515" s="290" t="s">
        <v>8980</v>
      </c>
      <c r="E2515" s="292">
        <v>580322</v>
      </c>
    </row>
    <row r="2516" spans="1:5" ht="14.4" x14ac:dyDescent="0.55000000000000004">
      <c r="A2516" s="290" t="s">
        <v>2689</v>
      </c>
      <c r="B2516" s="291">
        <v>8537.86</v>
      </c>
      <c r="D2516" s="290" t="s">
        <v>8981</v>
      </c>
      <c r="E2516" s="292">
        <v>8537.86</v>
      </c>
    </row>
    <row r="2517" spans="1:5" ht="14.4" x14ac:dyDescent="0.55000000000000004">
      <c r="A2517" s="290" t="s">
        <v>2690</v>
      </c>
      <c r="B2517" s="291">
        <v>467940.96</v>
      </c>
      <c r="D2517" s="290" t="s">
        <v>8982</v>
      </c>
      <c r="E2517" s="292">
        <v>467940.96</v>
      </c>
    </row>
    <row r="2518" spans="1:5" ht="14.4" x14ac:dyDescent="0.55000000000000004">
      <c r="A2518" s="290" t="s">
        <v>2691</v>
      </c>
      <c r="B2518" s="291">
        <v>157361.1</v>
      </c>
      <c r="D2518" s="290" t="s">
        <v>8983</v>
      </c>
      <c r="E2518" s="292">
        <v>157361.1</v>
      </c>
    </row>
    <row r="2519" spans="1:5" ht="14.4" x14ac:dyDescent="0.55000000000000004">
      <c r="A2519" s="290" t="s">
        <v>2692</v>
      </c>
      <c r="B2519" s="291">
        <v>2450.09</v>
      </c>
      <c r="D2519" s="290" t="s">
        <v>8984</v>
      </c>
      <c r="E2519" s="292">
        <v>2450.09</v>
      </c>
    </row>
    <row r="2520" spans="1:5" ht="14.4" x14ac:dyDescent="0.55000000000000004">
      <c r="A2520" s="290" t="s">
        <v>2693</v>
      </c>
      <c r="B2520" s="291">
        <v>5197</v>
      </c>
      <c r="D2520" s="290" t="s">
        <v>8985</v>
      </c>
      <c r="E2520" s="292">
        <v>5197</v>
      </c>
    </row>
    <row r="2521" spans="1:5" ht="14.4" x14ac:dyDescent="0.55000000000000004">
      <c r="A2521" s="290" t="s">
        <v>2694</v>
      </c>
      <c r="B2521" s="291">
        <v>62093</v>
      </c>
      <c r="D2521" s="290" t="s">
        <v>8986</v>
      </c>
      <c r="E2521" s="292">
        <v>62093</v>
      </c>
    </row>
    <row r="2522" spans="1:5" ht="14.4" x14ac:dyDescent="0.55000000000000004">
      <c r="A2522" s="290" t="s">
        <v>4137</v>
      </c>
      <c r="B2522" s="291">
        <v>36409</v>
      </c>
      <c r="D2522" s="290" t="s">
        <v>8987</v>
      </c>
      <c r="E2522" s="292">
        <v>36409</v>
      </c>
    </row>
    <row r="2523" spans="1:5" ht="14.4" x14ac:dyDescent="0.55000000000000004">
      <c r="A2523" s="290" t="s">
        <v>4138</v>
      </c>
      <c r="B2523" s="291">
        <v>11240.23</v>
      </c>
      <c r="D2523" s="290" t="s">
        <v>8988</v>
      </c>
      <c r="E2523" s="292">
        <v>11240.23</v>
      </c>
    </row>
    <row r="2524" spans="1:5" ht="14.4" x14ac:dyDescent="0.55000000000000004">
      <c r="A2524" s="290" t="s">
        <v>2695</v>
      </c>
      <c r="B2524" s="291">
        <v>98853</v>
      </c>
      <c r="D2524" s="290" t="s">
        <v>8989</v>
      </c>
      <c r="E2524" s="292">
        <v>98853</v>
      </c>
    </row>
    <row r="2525" spans="1:5" ht="14.4" x14ac:dyDescent="0.55000000000000004">
      <c r="A2525" s="290" t="s">
        <v>2696</v>
      </c>
      <c r="B2525" s="291">
        <v>4253</v>
      </c>
      <c r="D2525" s="290" t="s">
        <v>8990</v>
      </c>
      <c r="E2525" s="292">
        <v>4253</v>
      </c>
    </row>
    <row r="2526" spans="1:5" ht="14.4" x14ac:dyDescent="0.55000000000000004">
      <c r="A2526" s="290" t="s">
        <v>2697</v>
      </c>
      <c r="B2526" s="291">
        <v>1991</v>
      </c>
      <c r="D2526" s="290" t="s">
        <v>8991</v>
      </c>
      <c r="E2526" s="292">
        <v>1991</v>
      </c>
    </row>
    <row r="2527" spans="1:5" ht="14.4" x14ac:dyDescent="0.55000000000000004">
      <c r="A2527" s="290" t="s">
        <v>2698</v>
      </c>
      <c r="B2527" s="291">
        <v>554820</v>
      </c>
      <c r="D2527" s="290" t="s">
        <v>8992</v>
      </c>
      <c r="E2527" s="292">
        <v>554820</v>
      </c>
    </row>
    <row r="2528" spans="1:5" ht="14.4" x14ac:dyDescent="0.55000000000000004">
      <c r="A2528" s="290" t="s">
        <v>2699</v>
      </c>
      <c r="B2528" s="291">
        <v>14387</v>
      </c>
      <c r="D2528" s="290" t="s">
        <v>8993</v>
      </c>
      <c r="E2528" s="292">
        <v>14387</v>
      </c>
    </row>
    <row r="2529" spans="1:5" ht="14.4" x14ac:dyDescent="0.55000000000000004">
      <c r="A2529" s="290" t="s">
        <v>2700</v>
      </c>
      <c r="B2529" s="291">
        <v>16202</v>
      </c>
      <c r="D2529" s="290" t="s">
        <v>8994</v>
      </c>
      <c r="E2529" s="292">
        <v>16202</v>
      </c>
    </row>
    <row r="2530" spans="1:5" ht="14.4" x14ac:dyDescent="0.55000000000000004">
      <c r="A2530" s="290" t="s">
        <v>2701</v>
      </c>
      <c r="B2530" s="291">
        <v>45679.92</v>
      </c>
      <c r="D2530" s="290" t="s">
        <v>8995</v>
      </c>
      <c r="E2530" s="292">
        <v>45679.92</v>
      </c>
    </row>
    <row r="2531" spans="1:5" ht="14.4" x14ac:dyDescent="0.55000000000000004">
      <c r="A2531" s="290" t="s">
        <v>2702</v>
      </c>
      <c r="B2531" s="291">
        <v>277102</v>
      </c>
      <c r="D2531" s="290" t="s">
        <v>8996</v>
      </c>
      <c r="E2531" s="292">
        <v>277102</v>
      </c>
    </row>
    <row r="2532" spans="1:5" ht="14.4" x14ac:dyDescent="0.55000000000000004">
      <c r="A2532" s="290" t="s">
        <v>2703</v>
      </c>
      <c r="B2532" s="291">
        <v>2917</v>
      </c>
      <c r="D2532" s="290" t="s">
        <v>8997</v>
      </c>
      <c r="E2532" s="292">
        <v>2917</v>
      </c>
    </row>
    <row r="2533" spans="1:5" ht="14.4" x14ac:dyDescent="0.55000000000000004">
      <c r="A2533" s="290" t="s">
        <v>4139</v>
      </c>
      <c r="B2533" s="291">
        <v>5810.98</v>
      </c>
      <c r="D2533" s="290" t="s">
        <v>8998</v>
      </c>
      <c r="E2533" s="292">
        <v>5810.98</v>
      </c>
    </row>
    <row r="2534" spans="1:5" ht="14.4" x14ac:dyDescent="0.55000000000000004">
      <c r="A2534" s="290" t="s">
        <v>2704</v>
      </c>
      <c r="B2534" s="291">
        <v>206304</v>
      </c>
      <c r="D2534" s="290" t="s">
        <v>8999</v>
      </c>
      <c r="E2534" s="292">
        <v>206304</v>
      </c>
    </row>
    <row r="2535" spans="1:5" ht="14.4" x14ac:dyDescent="0.55000000000000004">
      <c r="A2535" s="290" t="s">
        <v>2705</v>
      </c>
      <c r="B2535" s="291">
        <v>1522</v>
      </c>
      <c r="D2535" s="290" t="s">
        <v>9000</v>
      </c>
      <c r="E2535" s="292">
        <v>1522</v>
      </c>
    </row>
    <row r="2536" spans="1:5" ht="14.4" x14ac:dyDescent="0.55000000000000004">
      <c r="A2536" s="290" t="s">
        <v>2706</v>
      </c>
      <c r="B2536" s="291">
        <v>337911</v>
      </c>
      <c r="D2536" s="290" t="s">
        <v>9001</v>
      </c>
      <c r="E2536" s="292">
        <v>337911</v>
      </c>
    </row>
    <row r="2537" spans="1:5" ht="14.4" x14ac:dyDescent="0.55000000000000004">
      <c r="A2537" s="290" t="s">
        <v>2707</v>
      </c>
      <c r="B2537" s="291">
        <v>28428</v>
      </c>
      <c r="D2537" s="290" t="s">
        <v>9002</v>
      </c>
      <c r="E2537" s="292">
        <v>28428</v>
      </c>
    </row>
    <row r="2538" spans="1:5" ht="14.4" x14ac:dyDescent="0.55000000000000004">
      <c r="A2538" s="290" t="s">
        <v>4140</v>
      </c>
      <c r="B2538" s="291">
        <v>3380.37</v>
      </c>
      <c r="D2538" s="290" t="s">
        <v>9003</v>
      </c>
      <c r="E2538" s="292">
        <v>3380.37</v>
      </c>
    </row>
    <row r="2539" spans="1:5" ht="14.4" x14ac:dyDescent="0.55000000000000004">
      <c r="A2539" s="290" t="s">
        <v>2708</v>
      </c>
      <c r="B2539" s="291">
        <v>103895</v>
      </c>
      <c r="D2539" s="290" t="s">
        <v>9004</v>
      </c>
      <c r="E2539" s="292">
        <v>103895</v>
      </c>
    </row>
    <row r="2540" spans="1:5" ht="14.4" x14ac:dyDescent="0.55000000000000004">
      <c r="A2540" s="290" t="s">
        <v>2709</v>
      </c>
      <c r="B2540" s="291">
        <v>34612.94</v>
      </c>
      <c r="D2540" s="290" t="s">
        <v>9005</v>
      </c>
      <c r="E2540" s="292">
        <v>34612.94</v>
      </c>
    </row>
    <row r="2541" spans="1:5" ht="14.4" x14ac:dyDescent="0.55000000000000004">
      <c r="A2541" s="290" t="s">
        <v>2710</v>
      </c>
      <c r="B2541" s="291">
        <v>96402</v>
      </c>
      <c r="D2541" s="290" t="s">
        <v>9006</v>
      </c>
      <c r="E2541" s="292">
        <v>96402</v>
      </c>
    </row>
    <row r="2542" spans="1:5" ht="14.4" x14ac:dyDescent="0.55000000000000004">
      <c r="A2542" s="290" t="s">
        <v>2711</v>
      </c>
      <c r="B2542" s="291">
        <v>9525</v>
      </c>
      <c r="D2542" s="290" t="s">
        <v>9007</v>
      </c>
      <c r="E2542" s="292">
        <v>9525</v>
      </c>
    </row>
    <row r="2543" spans="1:5" ht="14.4" x14ac:dyDescent="0.55000000000000004">
      <c r="A2543" s="290" t="s">
        <v>2712</v>
      </c>
      <c r="B2543" s="291">
        <v>190534.73</v>
      </c>
      <c r="D2543" s="290" t="s">
        <v>9008</v>
      </c>
      <c r="E2543" s="292">
        <v>190534.73</v>
      </c>
    </row>
    <row r="2544" spans="1:5" ht="14.4" x14ac:dyDescent="0.55000000000000004">
      <c r="A2544" s="290" t="s">
        <v>2713</v>
      </c>
      <c r="B2544" s="291">
        <v>1750768</v>
      </c>
      <c r="D2544" s="290" t="s">
        <v>9009</v>
      </c>
      <c r="E2544" s="292">
        <v>1750768</v>
      </c>
    </row>
    <row r="2545" spans="1:5" ht="14.4" x14ac:dyDescent="0.55000000000000004">
      <c r="A2545" s="290" t="s">
        <v>2714</v>
      </c>
      <c r="B2545" s="291">
        <v>15004.27</v>
      </c>
      <c r="D2545" s="290" t="s">
        <v>9010</v>
      </c>
      <c r="E2545" s="292">
        <v>15004.27</v>
      </c>
    </row>
    <row r="2546" spans="1:5" ht="14.4" x14ac:dyDescent="0.55000000000000004">
      <c r="A2546" s="290" t="s">
        <v>2715</v>
      </c>
      <c r="B2546" s="291">
        <v>52297</v>
      </c>
      <c r="D2546" s="290" t="s">
        <v>9011</v>
      </c>
      <c r="E2546" s="292">
        <v>52297</v>
      </c>
    </row>
    <row r="2547" spans="1:5" ht="14.4" x14ac:dyDescent="0.55000000000000004">
      <c r="A2547" s="290" t="s">
        <v>2716</v>
      </c>
      <c r="B2547" s="291">
        <v>7154.01</v>
      </c>
      <c r="D2547" s="290" t="s">
        <v>9012</v>
      </c>
      <c r="E2547" s="292">
        <v>7154.01</v>
      </c>
    </row>
    <row r="2548" spans="1:5" ht="14.4" x14ac:dyDescent="0.55000000000000004">
      <c r="A2548" s="290" t="s">
        <v>2717</v>
      </c>
      <c r="B2548" s="291">
        <v>23420.400000000001</v>
      </c>
      <c r="D2548" s="290" t="s">
        <v>9013</v>
      </c>
      <c r="E2548" s="292">
        <v>23420.400000000001</v>
      </c>
    </row>
    <row r="2549" spans="1:5" ht="14.4" x14ac:dyDescent="0.55000000000000004">
      <c r="A2549" s="290" t="s">
        <v>2718</v>
      </c>
      <c r="B2549" s="291">
        <v>33138</v>
      </c>
      <c r="D2549" s="290" t="s">
        <v>9014</v>
      </c>
      <c r="E2549" s="292">
        <v>33138</v>
      </c>
    </row>
    <row r="2550" spans="1:5" ht="14.4" x14ac:dyDescent="0.55000000000000004">
      <c r="A2550" s="290" t="s">
        <v>2719</v>
      </c>
      <c r="B2550" s="291">
        <v>12652.74</v>
      </c>
      <c r="D2550" s="290" t="s">
        <v>9015</v>
      </c>
      <c r="E2550" s="292">
        <v>12652.74</v>
      </c>
    </row>
    <row r="2551" spans="1:5" ht="14.4" x14ac:dyDescent="0.55000000000000004">
      <c r="A2551" s="290" t="s">
        <v>2720</v>
      </c>
      <c r="B2551" s="291">
        <v>3386</v>
      </c>
      <c r="D2551" s="290" t="s">
        <v>9016</v>
      </c>
      <c r="E2551" s="292">
        <v>3386</v>
      </c>
    </row>
    <row r="2552" spans="1:5" ht="14.4" x14ac:dyDescent="0.55000000000000004">
      <c r="A2552" s="290" t="s">
        <v>2721</v>
      </c>
      <c r="B2552" s="291">
        <v>907</v>
      </c>
      <c r="D2552" s="290" t="s">
        <v>9017</v>
      </c>
      <c r="E2552" s="292">
        <v>907</v>
      </c>
    </row>
    <row r="2553" spans="1:5" ht="14.4" x14ac:dyDescent="0.55000000000000004">
      <c r="A2553" s="290" t="s">
        <v>2722</v>
      </c>
      <c r="B2553" s="291">
        <v>9971.11</v>
      </c>
      <c r="D2553" s="290" t="s">
        <v>9018</v>
      </c>
      <c r="E2553" s="292">
        <v>9971.11</v>
      </c>
    </row>
    <row r="2554" spans="1:5" ht="14.4" x14ac:dyDescent="0.55000000000000004">
      <c r="A2554" s="290" t="s">
        <v>2723</v>
      </c>
      <c r="B2554" s="291">
        <v>5241</v>
      </c>
      <c r="D2554" s="290" t="s">
        <v>9019</v>
      </c>
      <c r="E2554" s="292">
        <v>5241</v>
      </c>
    </row>
    <row r="2555" spans="1:5" ht="14.4" x14ac:dyDescent="0.55000000000000004">
      <c r="A2555" s="290" t="s">
        <v>2724</v>
      </c>
      <c r="B2555" s="291">
        <v>155.87</v>
      </c>
      <c r="D2555" s="290" t="s">
        <v>9020</v>
      </c>
      <c r="E2555" s="292">
        <v>155.87</v>
      </c>
    </row>
    <row r="2556" spans="1:5" ht="14.4" x14ac:dyDescent="0.55000000000000004">
      <c r="A2556" s="290" t="s">
        <v>2725</v>
      </c>
      <c r="B2556" s="291">
        <v>10136</v>
      </c>
      <c r="D2556" s="290" t="s">
        <v>9021</v>
      </c>
      <c r="E2556" s="292">
        <v>10136</v>
      </c>
    </row>
    <row r="2557" spans="1:5" ht="14.4" x14ac:dyDescent="0.55000000000000004">
      <c r="A2557" s="290" t="s">
        <v>2726</v>
      </c>
      <c r="B2557" s="291">
        <v>27163</v>
      </c>
      <c r="D2557" s="290" t="s">
        <v>9022</v>
      </c>
      <c r="E2557" s="292">
        <v>27163</v>
      </c>
    </row>
    <row r="2558" spans="1:5" ht="14.4" x14ac:dyDescent="0.55000000000000004">
      <c r="A2558" s="290" t="s">
        <v>2727</v>
      </c>
      <c r="B2558" s="291">
        <v>3354</v>
      </c>
      <c r="D2558" s="290" t="s">
        <v>9023</v>
      </c>
      <c r="E2558" s="292">
        <v>3354</v>
      </c>
    </row>
    <row r="2559" spans="1:5" ht="14.4" x14ac:dyDescent="0.55000000000000004">
      <c r="A2559" s="290" t="s">
        <v>2728</v>
      </c>
      <c r="B2559" s="291">
        <v>1366</v>
      </c>
      <c r="D2559" s="290" t="s">
        <v>9024</v>
      </c>
      <c r="E2559" s="292">
        <v>1366</v>
      </c>
    </row>
    <row r="2560" spans="1:5" ht="14.4" x14ac:dyDescent="0.55000000000000004">
      <c r="A2560" s="290" t="s">
        <v>2729</v>
      </c>
      <c r="B2560" s="291">
        <v>42772</v>
      </c>
      <c r="D2560" s="290" t="s">
        <v>9025</v>
      </c>
      <c r="E2560" s="292">
        <v>42772</v>
      </c>
    </row>
    <row r="2561" spans="1:5" ht="14.4" x14ac:dyDescent="0.55000000000000004">
      <c r="A2561" s="290" t="s">
        <v>2730</v>
      </c>
      <c r="B2561" s="291">
        <v>2383.54</v>
      </c>
      <c r="D2561" s="290" t="s">
        <v>9026</v>
      </c>
      <c r="E2561" s="292">
        <v>2383.54</v>
      </c>
    </row>
    <row r="2562" spans="1:5" ht="14.4" x14ac:dyDescent="0.55000000000000004">
      <c r="A2562" s="290" t="s">
        <v>2731</v>
      </c>
      <c r="B2562" s="291">
        <v>5885</v>
      </c>
      <c r="D2562" s="290" t="s">
        <v>9027</v>
      </c>
      <c r="E2562" s="292">
        <v>5885</v>
      </c>
    </row>
    <row r="2563" spans="1:5" ht="14.4" x14ac:dyDescent="0.55000000000000004">
      <c r="A2563" s="290" t="s">
        <v>2732</v>
      </c>
      <c r="B2563" s="291">
        <v>5961</v>
      </c>
      <c r="D2563" s="290" t="s">
        <v>9028</v>
      </c>
      <c r="E2563" s="292">
        <v>5961</v>
      </c>
    </row>
    <row r="2564" spans="1:5" ht="14.4" x14ac:dyDescent="0.55000000000000004">
      <c r="A2564" s="290" t="s">
        <v>2733</v>
      </c>
      <c r="B2564" s="291">
        <v>13212</v>
      </c>
      <c r="D2564" s="290" t="s">
        <v>9029</v>
      </c>
      <c r="E2564" s="292">
        <v>13212</v>
      </c>
    </row>
    <row r="2565" spans="1:5" ht="14.4" x14ac:dyDescent="0.55000000000000004">
      <c r="A2565" s="290" t="s">
        <v>2734</v>
      </c>
      <c r="B2565" s="291">
        <v>2826</v>
      </c>
      <c r="D2565" s="290" t="s">
        <v>9030</v>
      </c>
      <c r="E2565" s="292">
        <v>2826</v>
      </c>
    </row>
    <row r="2566" spans="1:5" ht="14.4" x14ac:dyDescent="0.55000000000000004">
      <c r="A2566" s="290" t="s">
        <v>2735</v>
      </c>
      <c r="B2566" s="291">
        <v>9478.09</v>
      </c>
      <c r="D2566" s="290" t="s">
        <v>9031</v>
      </c>
      <c r="E2566" s="292">
        <v>9478.09</v>
      </c>
    </row>
    <row r="2567" spans="1:5" ht="14.4" x14ac:dyDescent="0.55000000000000004">
      <c r="A2567" s="290" t="s">
        <v>2736</v>
      </c>
      <c r="B2567" s="291">
        <v>4558</v>
      </c>
      <c r="D2567" s="290" t="s">
        <v>9032</v>
      </c>
      <c r="E2567" s="292">
        <v>4558</v>
      </c>
    </row>
    <row r="2568" spans="1:5" ht="14.4" x14ac:dyDescent="0.55000000000000004">
      <c r="A2568" s="290" t="s">
        <v>2737</v>
      </c>
      <c r="B2568" s="291">
        <v>9353</v>
      </c>
      <c r="D2568" s="290" t="s">
        <v>9033</v>
      </c>
      <c r="E2568" s="292">
        <v>9353</v>
      </c>
    </row>
    <row r="2569" spans="1:5" ht="14.4" x14ac:dyDescent="0.55000000000000004">
      <c r="A2569" s="290" t="s">
        <v>2738</v>
      </c>
      <c r="B2569" s="291">
        <v>3281</v>
      </c>
      <c r="D2569" s="290" t="s">
        <v>9034</v>
      </c>
      <c r="E2569" s="292">
        <v>3281</v>
      </c>
    </row>
    <row r="2570" spans="1:5" ht="14.4" x14ac:dyDescent="0.55000000000000004">
      <c r="A2570" s="290" t="s">
        <v>2739</v>
      </c>
      <c r="B2570" s="291">
        <v>6117</v>
      </c>
      <c r="D2570" s="290" t="s">
        <v>9035</v>
      </c>
      <c r="E2570" s="292">
        <v>6117</v>
      </c>
    </row>
    <row r="2571" spans="1:5" ht="14.4" x14ac:dyDescent="0.55000000000000004">
      <c r="A2571" s="290" t="s">
        <v>2740</v>
      </c>
      <c r="B2571" s="291">
        <v>13590.76</v>
      </c>
      <c r="D2571" s="290" t="s">
        <v>9036</v>
      </c>
      <c r="E2571" s="292">
        <v>13590.76</v>
      </c>
    </row>
    <row r="2572" spans="1:5" ht="14.4" x14ac:dyDescent="0.55000000000000004">
      <c r="A2572" s="290" t="s">
        <v>4141</v>
      </c>
      <c r="B2572" s="291">
        <v>4238.96</v>
      </c>
      <c r="D2572" s="290" t="s">
        <v>9037</v>
      </c>
      <c r="E2572" s="292">
        <v>4238.96</v>
      </c>
    </row>
    <row r="2573" spans="1:5" ht="14.4" x14ac:dyDescent="0.55000000000000004">
      <c r="A2573" s="290" t="s">
        <v>2741</v>
      </c>
      <c r="B2573" s="291">
        <v>34792</v>
      </c>
      <c r="D2573" s="290" t="s">
        <v>9038</v>
      </c>
      <c r="E2573" s="292">
        <v>34792</v>
      </c>
    </row>
    <row r="2574" spans="1:5" ht="14.4" x14ac:dyDescent="0.55000000000000004">
      <c r="A2574" s="290" t="s">
        <v>2742</v>
      </c>
      <c r="B2574" s="291">
        <v>4246</v>
      </c>
      <c r="D2574" s="290" t="s">
        <v>9039</v>
      </c>
      <c r="E2574" s="292">
        <v>4246</v>
      </c>
    </row>
    <row r="2575" spans="1:5" ht="14.4" x14ac:dyDescent="0.55000000000000004">
      <c r="A2575" s="290" t="s">
        <v>2743</v>
      </c>
      <c r="B2575" s="291">
        <v>7346</v>
      </c>
      <c r="D2575" s="290" t="s">
        <v>9040</v>
      </c>
      <c r="E2575" s="292">
        <v>7346</v>
      </c>
    </row>
    <row r="2576" spans="1:5" ht="14.4" x14ac:dyDescent="0.55000000000000004">
      <c r="A2576" s="290" t="s">
        <v>2744</v>
      </c>
      <c r="B2576" s="291">
        <v>376564.28</v>
      </c>
      <c r="D2576" s="290" t="s">
        <v>9041</v>
      </c>
      <c r="E2576" s="292">
        <v>376564.28</v>
      </c>
    </row>
    <row r="2577" spans="1:5" ht="14.4" x14ac:dyDescent="0.55000000000000004">
      <c r="A2577" s="290" t="s">
        <v>2745</v>
      </c>
      <c r="B2577" s="291">
        <v>15725.98</v>
      </c>
      <c r="D2577" s="290" t="s">
        <v>9042</v>
      </c>
      <c r="E2577" s="292">
        <v>15725.98</v>
      </c>
    </row>
    <row r="2578" spans="1:5" ht="14.4" x14ac:dyDescent="0.55000000000000004">
      <c r="A2578" s="290" t="s">
        <v>2746</v>
      </c>
      <c r="B2578" s="291">
        <v>10401</v>
      </c>
      <c r="D2578" s="290" t="s">
        <v>9043</v>
      </c>
      <c r="E2578" s="292">
        <v>10401</v>
      </c>
    </row>
    <row r="2579" spans="1:5" ht="14.4" x14ac:dyDescent="0.55000000000000004">
      <c r="A2579" s="290" t="s">
        <v>2747</v>
      </c>
      <c r="B2579" s="291">
        <v>3540.97</v>
      </c>
      <c r="D2579" s="290" t="s">
        <v>9044</v>
      </c>
      <c r="E2579" s="292">
        <v>3540.97</v>
      </c>
    </row>
    <row r="2580" spans="1:5" ht="14.4" x14ac:dyDescent="0.55000000000000004">
      <c r="A2580" s="290" t="s">
        <v>2748</v>
      </c>
      <c r="B2580" s="291">
        <v>133946.04999999999</v>
      </c>
      <c r="D2580" s="290" t="s">
        <v>9045</v>
      </c>
      <c r="E2580" s="292">
        <v>133946.04999999999</v>
      </c>
    </row>
    <row r="2581" spans="1:5" ht="14.4" x14ac:dyDescent="0.55000000000000004">
      <c r="A2581" s="290" t="s">
        <v>2749</v>
      </c>
      <c r="B2581" s="291">
        <v>339</v>
      </c>
      <c r="D2581" s="290" t="s">
        <v>9046</v>
      </c>
      <c r="E2581" s="292">
        <v>339</v>
      </c>
    </row>
    <row r="2582" spans="1:5" ht="14.4" x14ac:dyDescent="0.55000000000000004">
      <c r="A2582" s="290" t="s">
        <v>2750</v>
      </c>
      <c r="B2582" s="291">
        <v>864096.55</v>
      </c>
      <c r="D2582" s="290" t="s">
        <v>9047</v>
      </c>
      <c r="E2582" s="292">
        <v>864096.55</v>
      </c>
    </row>
    <row r="2583" spans="1:5" ht="14.4" x14ac:dyDescent="0.55000000000000004">
      <c r="A2583" s="290" t="s">
        <v>2751</v>
      </c>
      <c r="B2583" s="291">
        <v>4302</v>
      </c>
      <c r="D2583" s="290" t="s">
        <v>9048</v>
      </c>
      <c r="E2583" s="292">
        <v>4302</v>
      </c>
    </row>
    <row r="2584" spans="1:5" ht="14.4" x14ac:dyDescent="0.55000000000000004">
      <c r="A2584" s="290" t="s">
        <v>2752</v>
      </c>
      <c r="B2584" s="291">
        <v>1422</v>
      </c>
      <c r="D2584" s="290" t="s">
        <v>9049</v>
      </c>
      <c r="E2584" s="292">
        <v>1422</v>
      </c>
    </row>
    <row r="2585" spans="1:5" ht="14.4" x14ac:dyDescent="0.55000000000000004">
      <c r="A2585" s="290" t="s">
        <v>4142</v>
      </c>
      <c r="B2585" s="291">
        <v>2073</v>
      </c>
      <c r="D2585" s="290" t="s">
        <v>10509</v>
      </c>
      <c r="E2585" s="292">
        <v>2073</v>
      </c>
    </row>
    <row r="2586" spans="1:5" ht="14.4" x14ac:dyDescent="0.55000000000000004">
      <c r="A2586" s="290" t="s">
        <v>2753</v>
      </c>
      <c r="B2586" s="291">
        <v>6700</v>
      </c>
      <c r="D2586" s="290" t="s">
        <v>9050</v>
      </c>
      <c r="E2586" s="292">
        <v>6700</v>
      </c>
    </row>
    <row r="2587" spans="1:5" ht="14.4" x14ac:dyDescent="0.55000000000000004">
      <c r="A2587" s="290" t="s">
        <v>2754</v>
      </c>
      <c r="B2587" s="291">
        <v>1777</v>
      </c>
      <c r="D2587" s="290" t="s">
        <v>9051</v>
      </c>
      <c r="E2587" s="292">
        <v>1777</v>
      </c>
    </row>
    <row r="2588" spans="1:5" ht="14.4" x14ac:dyDescent="0.55000000000000004">
      <c r="A2588" s="290" t="s">
        <v>2755</v>
      </c>
      <c r="B2588" s="291">
        <v>3919</v>
      </c>
      <c r="D2588" s="290" t="s">
        <v>9052</v>
      </c>
      <c r="E2588" s="292">
        <v>3919</v>
      </c>
    </row>
    <row r="2589" spans="1:5" ht="14.4" x14ac:dyDescent="0.55000000000000004">
      <c r="A2589" s="290" t="s">
        <v>2756</v>
      </c>
      <c r="B2589" s="291">
        <v>13918.95</v>
      </c>
      <c r="D2589" s="290" t="s">
        <v>9053</v>
      </c>
      <c r="E2589" s="292">
        <v>13918.95</v>
      </c>
    </row>
    <row r="2590" spans="1:5" ht="14.4" x14ac:dyDescent="0.55000000000000004">
      <c r="A2590" s="290" t="s">
        <v>2757</v>
      </c>
      <c r="B2590" s="291">
        <v>964116</v>
      </c>
      <c r="D2590" s="290" t="s">
        <v>9054</v>
      </c>
      <c r="E2590" s="292">
        <v>964116</v>
      </c>
    </row>
    <row r="2591" spans="1:5" ht="14.4" x14ac:dyDescent="0.55000000000000004">
      <c r="A2591" s="290" t="s">
        <v>2758</v>
      </c>
      <c r="B2591" s="291">
        <v>7230</v>
      </c>
      <c r="D2591" s="290" t="s">
        <v>9055</v>
      </c>
      <c r="E2591" s="292">
        <v>7230</v>
      </c>
    </row>
    <row r="2592" spans="1:5" ht="14.4" x14ac:dyDescent="0.55000000000000004">
      <c r="A2592" s="290" t="s">
        <v>2759</v>
      </c>
      <c r="B2592" s="291">
        <v>234698</v>
      </c>
      <c r="D2592" s="290" t="s">
        <v>9056</v>
      </c>
      <c r="E2592" s="292">
        <v>234698</v>
      </c>
    </row>
    <row r="2593" spans="1:5" ht="14.4" x14ac:dyDescent="0.55000000000000004">
      <c r="A2593" s="290" t="s">
        <v>2760</v>
      </c>
      <c r="B2593" s="291">
        <v>112617</v>
      </c>
      <c r="D2593" s="290" t="s">
        <v>9057</v>
      </c>
      <c r="E2593" s="292">
        <v>112617</v>
      </c>
    </row>
    <row r="2594" spans="1:5" ht="14.4" x14ac:dyDescent="0.55000000000000004">
      <c r="A2594" s="290" t="s">
        <v>2761</v>
      </c>
      <c r="B2594" s="291">
        <v>4370.93</v>
      </c>
      <c r="D2594" s="290" t="s">
        <v>9058</v>
      </c>
      <c r="E2594" s="292">
        <v>4370.93</v>
      </c>
    </row>
    <row r="2595" spans="1:5" ht="14.4" x14ac:dyDescent="0.55000000000000004">
      <c r="A2595" s="290" t="s">
        <v>2762</v>
      </c>
      <c r="B2595" s="291">
        <v>7213</v>
      </c>
      <c r="D2595" s="290" t="s">
        <v>9059</v>
      </c>
      <c r="E2595" s="292">
        <v>7213</v>
      </c>
    </row>
    <row r="2596" spans="1:5" ht="14.4" x14ac:dyDescent="0.55000000000000004">
      <c r="A2596" s="290" t="s">
        <v>2763</v>
      </c>
      <c r="B2596" s="291">
        <v>37380.959999999999</v>
      </c>
      <c r="D2596" s="290" t="s">
        <v>9060</v>
      </c>
      <c r="E2596" s="292">
        <v>37380.959999999999</v>
      </c>
    </row>
    <row r="2597" spans="1:5" ht="14.4" x14ac:dyDescent="0.55000000000000004">
      <c r="A2597" s="290" t="s">
        <v>2764</v>
      </c>
      <c r="B2597" s="291">
        <v>3426</v>
      </c>
      <c r="D2597" s="290" t="s">
        <v>9061</v>
      </c>
      <c r="E2597" s="292">
        <v>3426</v>
      </c>
    </row>
    <row r="2598" spans="1:5" ht="14.4" x14ac:dyDescent="0.55000000000000004">
      <c r="A2598" s="290" t="s">
        <v>2765</v>
      </c>
      <c r="B2598" s="291">
        <v>116234.04</v>
      </c>
      <c r="D2598" s="290" t="s">
        <v>9062</v>
      </c>
      <c r="E2598" s="292">
        <v>116234.04</v>
      </c>
    </row>
    <row r="2599" spans="1:5" ht="14.4" x14ac:dyDescent="0.55000000000000004">
      <c r="A2599" s="290" t="s">
        <v>2766</v>
      </c>
      <c r="B2599" s="291">
        <v>11594</v>
      </c>
      <c r="D2599" s="290" t="s">
        <v>9063</v>
      </c>
      <c r="E2599" s="292">
        <v>11594</v>
      </c>
    </row>
    <row r="2600" spans="1:5" ht="14.4" x14ac:dyDescent="0.55000000000000004">
      <c r="A2600" s="290" t="s">
        <v>2767</v>
      </c>
      <c r="B2600" s="291">
        <v>257181</v>
      </c>
      <c r="D2600" s="290" t="s">
        <v>9064</v>
      </c>
      <c r="E2600" s="292">
        <v>257181</v>
      </c>
    </row>
    <row r="2601" spans="1:5" ht="14.4" x14ac:dyDescent="0.55000000000000004">
      <c r="A2601" s="290" t="s">
        <v>2768</v>
      </c>
      <c r="B2601" s="291">
        <v>37030</v>
      </c>
      <c r="D2601" s="290" t="s">
        <v>9065</v>
      </c>
      <c r="E2601" s="292">
        <v>37030</v>
      </c>
    </row>
    <row r="2602" spans="1:5" ht="14.4" x14ac:dyDescent="0.55000000000000004">
      <c r="A2602" s="290" t="s">
        <v>2769</v>
      </c>
      <c r="B2602" s="291">
        <v>187883</v>
      </c>
      <c r="D2602" s="290" t="s">
        <v>9066</v>
      </c>
      <c r="E2602" s="292">
        <v>187883</v>
      </c>
    </row>
    <row r="2603" spans="1:5" ht="14.4" x14ac:dyDescent="0.55000000000000004">
      <c r="A2603" s="290" t="s">
        <v>2770</v>
      </c>
      <c r="B2603" s="291">
        <v>14067</v>
      </c>
      <c r="D2603" s="290" t="s">
        <v>9067</v>
      </c>
      <c r="E2603" s="292">
        <v>14067</v>
      </c>
    </row>
    <row r="2604" spans="1:5" ht="14.4" x14ac:dyDescent="0.55000000000000004">
      <c r="A2604" s="290" t="s">
        <v>2771</v>
      </c>
      <c r="B2604" s="291">
        <v>19579</v>
      </c>
      <c r="D2604" s="290" t="s">
        <v>9068</v>
      </c>
      <c r="E2604" s="292">
        <v>19579</v>
      </c>
    </row>
    <row r="2605" spans="1:5" ht="14.4" x14ac:dyDescent="0.55000000000000004">
      <c r="A2605" s="290" t="s">
        <v>2772</v>
      </c>
      <c r="B2605" s="291">
        <v>313916</v>
      </c>
      <c r="D2605" s="290" t="s">
        <v>9069</v>
      </c>
      <c r="E2605" s="292">
        <v>313916</v>
      </c>
    </row>
    <row r="2606" spans="1:5" ht="14.4" x14ac:dyDescent="0.55000000000000004">
      <c r="A2606" s="290" t="s">
        <v>2773</v>
      </c>
      <c r="B2606" s="291">
        <v>4393.8500000000004</v>
      </c>
      <c r="D2606" s="290" t="s">
        <v>9070</v>
      </c>
      <c r="E2606" s="292">
        <v>4393.8500000000004</v>
      </c>
    </row>
    <row r="2607" spans="1:5" ht="14.4" x14ac:dyDescent="0.55000000000000004">
      <c r="A2607" s="290" t="s">
        <v>2774</v>
      </c>
      <c r="B2607" s="291">
        <v>2059.89</v>
      </c>
      <c r="D2607" s="290" t="s">
        <v>9071</v>
      </c>
      <c r="E2607" s="292">
        <v>2059.89</v>
      </c>
    </row>
    <row r="2608" spans="1:5" ht="14.4" x14ac:dyDescent="0.55000000000000004">
      <c r="A2608" s="290" t="s">
        <v>2775</v>
      </c>
      <c r="B2608" s="291">
        <v>75374.05</v>
      </c>
      <c r="D2608" s="290" t="s">
        <v>9072</v>
      </c>
      <c r="E2608" s="292">
        <v>75374.05</v>
      </c>
    </row>
    <row r="2609" spans="1:5" ht="14.4" x14ac:dyDescent="0.55000000000000004">
      <c r="A2609" s="290" t="s">
        <v>2776</v>
      </c>
      <c r="B2609" s="291">
        <v>196755.45</v>
      </c>
      <c r="D2609" s="290" t="s">
        <v>9073</v>
      </c>
      <c r="E2609" s="292">
        <v>196755.45</v>
      </c>
    </row>
    <row r="2610" spans="1:5" ht="14.4" x14ac:dyDescent="0.55000000000000004">
      <c r="A2610" s="290" t="s">
        <v>2777</v>
      </c>
      <c r="B2610" s="291">
        <v>47088</v>
      </c>
      <c r="D2610" s="290" t="s">
        <v>9074</v>
      </c>
      <c r="E2610" s="292">
        <v>47088</v>
      </c>
    </row>
    <row r="2611" spans="1:5" ht="14.4" x14ac:dyDescent="0.55000000000000004">
      <c r="A2611" s="290" t="s">
        <v>2778</v>
      </c>
      <c r="B2611" s="291">
        <v>178035</v>
      </c>
      <c r="D2611" s="290" t="s">
        <v>9075</v>
      </c>
      <c r="E2611" s="292">
        <v>178035</v>
      </c>
    </row>
    <row r="2612" spans="1:5" ht="14.4" x14ac:dyDescent="0.55000000000000004">
      <c r="A2612" s="290" t="s">
        <v>2779</v>
      </c>
      <c r="B2612" s="291">
        <v>422624</v>
      </c>
      <c r="D2612" s="290" t="s">
        <v>9076</v>
      </c>
      <c r="E2612" s="292">
        <v>422624</v>
      </c>
    </row>
    <row r="2613" spans="1:5" ht="14.4" x14ac:dyDescent="0.55000000000000004">
      <c r="A2613" s="290" t="s">
        <v>2780</v>
      </c>
      <c r="B2613" s="291">
        <v>904.67</v>
      </c>
      <c r="D2613" s="290" t="s">
        <v>9077</v>
      </c>
      <c r="E2613" s="292">
        <v>904.67</v>
      </c>
    </row>
    <row r="2614" spans="1:5" ht="14.4" x14ac:dyDescent="0.55000000000000004">
      <c r="A2614" s="290" t="s">
        <v>2781</v>
      </c>
      <c r="B2614" s="291">
        <v>20750</v>
      </c>
      <c r="D2614" s="290" t="s">
        <v>9078</v>
      </c>
      <c r="E2614" s="292">
        <v>20750</v>
      </c>
    </row>
    <row r="2615" spans="1:5" ht="14.4" x14ac:dyDescent="0.55000000000000004">
      <c r="A2615" s="290" t="s">
        <v>4133</v>
      </c>
      <c r="B2615" s="291">
        <v>264701</v>
      </c>
      <c r="D2615" s="290" t="s">
        <v>10510</v>
      </c>
      <c r="E2615" s="292">
        <v>264701</v>
      </c>
    </row>
    <row r="2616" spans="1:5" ht="14.4" x14ac:dyDescent="0.55000000000000004">
      <c r="A2616" s="290" t="s">
        <v>2782</v>
      </c>
      <c r="B2616" s="291">
        <v>13727</v>
      </c>
      <c r="D2616" s="290" t="s">
        <v>9079</v>
      </c>
      <c r="E2616" s="292">
        <v>13727</v>
      </c>
    </row>
    <row r="2617" spans="1:5" ht="14.4" x14ac:dyDescent="0.55000000000000004">
      <c r="A2617" s="290" t="s">
        <v>2783</v>
      </c>
      <c r="B2617" s="291">
        <v>21201</v>
      </c>
      <c r="D2617" s="290" t="s">
        <v>9080</v>
      </c>
      <c r="E2617" s="292">
        <v>21201</v>
      </c>
    </row>
    <row r="2618" spans="1:5" ht="14.4" x14ac:dyDescent="0.55000000000000004">
      <c r="A2618" s="290" t="s">
        <v>2784</v>
      </c>
      <c r="B2618" s="291">
        <v>683222.68</v>
      </c>
      <c r="D2618" s="290" t="s">
        <v>9081</v>
      </c>
      <c r="E2618" s="292">
        <v>683222.68</v>
      </c>
    </row>
    <row r="2619" spans="1:5" ht="14.4" x14ac:dyDescent="0.55000000000000004">
      <c r="A2619" s="290" t="s">
        <v>4143</v>
      </c>
      <c r="B2619" s="291">
        <v>3035</v>
      </c>
      <c r="D2619" s="290" t="s">
        <v>9082</v>
      </c>
      <c r="E2619" s="292">
        <v>3035</v>
      </c>
    </row>
    <row r="2620" spans="1:5" ht="14.4" x14ac:dyDescent="0.55000000000000004">
      <c r="A2620" s="290" t="s">
        <v>2785</v>
      </c>
      <c r="B2620" s="291">
        <v>154060</v>
      </c>
      <c r="D2620" s="290" t="s">
        <v>9083</v>
      </c>
      <c r="E2620" s="292">
        <v>154060</v>
      </c>
    </row>
    <row r="2621" spans="1:5" ht="14.4" x14ac:dyDescent="0.55000000000000004">
      <c r="A2621" s="290" t="s">
        <v>2786</v>
      </c>
      <c r="B2621" s="291">
        <v>61651</v>
      </c>
      <c r="D2621" s="290" t="s">
        <v>9084</v>
      </c>
      <c r="E2621" s="292">
        <v>61651</v>
      </c>
    </row>
    <row r="2622" spans="1:5" ht="14.4" x14ac:dyDescent="0.55000000000000004">
      <c r="A2622" s="290" t="s">
        <v>2787</v>
      </c>
      <c r="B2622" s="291">
        <v>17058</v>
      </c>
      <c r="D2622" s="290" t="s">
        <v>9085</v>
      </c>
      <c r="E2622" s="292">
        <v>17058</v>
      </c>
    </row>
    <row r="2623" spans="1:5" ht="14.4" x14ac:dyDescent="0.55000000000000004">
      <c r="A2623" s="290" t="s">
        <v>2788</v>
      </c>
      <c r="B2623" s="291">
        <v>146789</v>
      </c>
      <c r="D2623" s="290" t="s">
        <v>9086</v>
      </c>
      <c r="E2623" s="292">
        <v>146789</v>
      </c>
    </row>
    <row r="2624" spans="1:5" ht="14.4" x14ac:dyDescent="0.55000000000000004">
      <c r="A2624" s="290" t="s">
        <v>2789</v>
      </c>
      <c r="B2624" s="291">
        <v>225314</v>
      </c>
      <c r="D2624" s="290" t="s">
        <v>9087</v>
      </c>
      <c r="E2624" s="292">
        <v>225314</v>
      </c>
    </row>
    <row r="2625" spans="1:5" ht="14.4" x14ac:dyDescent="0.55000000000000004">
      <c r="A2625" s="290" t="s">
        <v>2790</v>
      </c>
      <c r="B2625" s="291">
        <v>61554</v>
      </c>
      <c r="D2625" s="290" t="s">
        <v>9088</v>
      </c>
      <c r="E2625" s="292">
        <v>61554</v>
      </c>
    </row>
    <row r="2626" spans="1:5" ht="14.4" x14ac:dyDescent="0.55000000000000004">
      <c r="A2626" s="290" t="s">
        <v>2791</v>
      </c>
      <c r="B2626" s="291">
        <v>5293.85</v>
      </c>
      <c r="D2626" s="290" t="s">
        <v>9089</v>
      </c>
      <c r="E2626" s="292">
        <v>5293.85</v>
      </c>
    </row>
    <row r="2627" spans="1:5" ht="14.4" x14ac:dyDescent="0.55000000000000004">
      <c r="A2627" s="290" t="s">
        <v>2792</v>
      </c>
      <c r="B2627" s="291">
        <v>76843</v>
      </c>
      <c r="D2627" s="290" t="s">
        <v>9090</v>
      </c>
      <c r="E2627" s="292">
        <v>76843</v>
      </c>
    </row>
    <row r="2628" spans="1:5" ht="14.4" x14ac:dyDescent="0.55000000000000004">
      <c r="A2628" s="290" t="s">
        <v>2793</v>
      </c>
      <c r="B2628" s="291">
        <v>205850.63</v>
      </c>
      <c r="D2628" s="290" t="s">
        <v>9091</v>
      </c>
      <c r="E2628" s="292">
        <v>205850.63</v>
      </c>
    </row>
    <row r="2629" spans="1:5" ht="14.4" x14ac:dyDescent="0.55000000000000004">
      <c r="A2629" s="290" t="s">
        <v>2794</v>
      </c>
      <c r="B2629" s="291">
        <v>44772.51</v>
      </c>
      <c r="D2629" s="290" t="s">
        <v>9092</v>
      </c>
      <c r="E2629" s="292">
        <v>44772.51</v>
      </c>
    </row>
    <row r="2630" spans="1:5" ht="14.4" x14ac:dyDescent="0.55000000000000004">
      <c r="A2630" s="290" t="s">
        <v>2795</v>
      </c>
      <c r="B2630" s="291">
        <v>22505</v>
      </c>
      <c r="D2630" s="290" t="s">
        <v>9093</v>
      </c>
      <c r="E2630" s="292">
        <v>22505</v>
      </c>
    </row>
    <row r="2631" spans="1:5" ht="14.4" x14ac:dyDescent="0.55000000000000004">
      <c r="A2631" s="290" t="s">
        <v>2796</v>
      </c>
      <c r="B2631" s="291">
        <v>23324.959999999999</v>
      </c>
      <c r="D2631" s="290" t="s">
        <v>9094</v>
      </c>
      <c r="E2631" s="292">
        <v>23324.959999999999</v>
      </c>
    </row>
    <row r="2632" spans="1:5" ht="14.4" x14ac:dyDescent="0.55000000000000004">
      <c r="A2632" s="290" t="s">
        <v>2797</v>
      </c>
      <c r="B2632" s="291">
        <v>2931.47</v>
      </c>
      <c r="D2632" s="290" t="s">
        <v>9095</v>
      </c>
      <c r="E2632" s="292">
        <v>2931.47</v>
      </c>
    </row>
    <row r="2633" spans="1:5" ht="14.4" x14ac:dyDescent="0.55000000000000004">
      <c r="A2633" s="290" t="s">
        <v>2798</v>
      </c>
      <c r="B2633" s="291">
        <v>62260.15</v>
      </c>
      <c r="D2633" s="290" t="s">
        <v>9096</v>
      </c>
      <c r="E2633" s="292">
        <v>62260.15</v>
      </c>
    </row>
    <row r="2634" spans="1:5" ht="14.4" x14ac:dyDescent="0.55000000000000004">
      <c r="A2634" s="290" t="s">
        <v>2799</v>
      </c>
      <c r="B2634" s="291">
        <v>11715.06</v>
      </c>
      <c r="D2634" s="290" t="s">
        <v>9097</v>
      </c>
      <c r="E2634" s="292">
        <v>11715.06</v>
      </c>
    </row>
    <row r="2635" spans="1:5" ht="14.4" x14ac:dyDescent="0.55000000000000004">
      <c r="A2635" s="290" t="s">
        <v>2800</v>
      </c>
      <c r="B2635" s="291">
        <v>12214</v>
      </c>
      <c r="D2635" s="290" t="s">
        <v>9098</v>
      </c>
      <c r="E2635" s="292">
        <v>12214</v>
      </c>
    </row>
    <row r="2636" spans="1:5" ht="14.4" x14ac:dyDescent="0.55000000000000004">
      <c r="A2636" s="290" t="s">
        <v>2801</v>
      </c>
      <c r="B2636" s="291">
        <v>403274</v>
      </c>
      <c r="D2636" s="290" t="s">
        <v>9099</v>
      </c>
      <c r="E2636" s="292">
        <v>403274</v>
      </c>
    </row>
    <row r="2637" spans="1:5" ht="14.4" x14ac:dyDescent="0.55000000000000004">
      <c r="A2637" s="290" t="s">
        <v>2802</v>
      </c>
      <c r="B2637" s="291">
        <v>45097</v>
      </c>
      <c r="D2637" s="290" t="s">
        <v>9100</v>
      </c>
      <c r="E2637" s="292">
        <v>45097</v>
      </c>
    </row>
    <row r="2638" spans="1:5" ht="14.4" x14ac:dyDescent="0.55000000000000004">
      <c r="A2638" s="290" t="s">
        <v>2803</v>
      </c>
      <c r="B2638" s="291">
        <v>12278</v>
      </c>
      <c r="D2638" s="290" t="s">
        <v>9101</v>
      </c>
      <c r="E2638" s="292">
        <v>12278</v>
      </c>
    </row>
    <row r="2639" spans="1:5" ht="14.4" x14ac:dyDescent="0.55000000000000004">
      <c r="A2639" s="290" t="s">
        <v>4144</v>
      </c>
      <c r="B2639" s="291">
        <v>21110.95</v>
      </c>
      <c r="D2639" s="290" t="s">
        <v>9102</v>
      </c>
      <c r="E2639" s="292">
        <v>21110.95</v>
      </c>
    </row>
    <row r="2640" spans="1:5" ht="14.4" x14ac:dyDescent="0.55000000000000004">
      <c r="A2640" s="290" t="s">
        <v>2804</v>
      </c>
      <c r="B2640" s="291">
        <v>3847</v>
      </c>
      <c r="D2640" s="290" t="s">
        <v>9103</v>
      </c>
      <c r="E2640" s="292">
        <v>3847</v>
      </c>
    </row>
    <row r="2641" spans="1:5" ht="14.4" x14ac:dyDescent="0.55000000000000004">
      <c r="A2641" s="290" t="s">
        <v>2805</v>
      </c>
      <c r="B2641" s="291">
        <v>2078</v>
      </c>
      <c r="D2641" s="290" t="s">
        <v>9104</v>
      </c>
      <c r="E2641" s="292">
        <v>2078</v>
      </c>
    </row>
    <row r="2642" spans="1:5" ht="14.4" x14ac:dyDescent="0.55000000000000004">
      <c r="A2642" s="290" t="s">
        <v>2806</v>
      </c>
      <c r="B2642" s="291">
        <v>50488</v>
      </c>
      <c r="D2642" s="290" t="s">
        <v>9105</v>
      </c>
      <c r="E2642" s="292">
        <v>50488</v>
      </c>
    </row>
    <row r="2643" spans="1:5" ht="14.4" x14ac:dyDescent="0.55000000000000004">
      <c r="A2643" s="290" t="s">
        <v>2807</v>
      </c>
      <c r="B2643" s="291">
        <v>20863.97</v>
      </c>
      <c r="D2643" s="290" t="s">
        <v>9106</v>
      </c>
      <c r="E2643" s="292">
        <v>20863.97</v>
      </c>
    </row>
    <row r="2644" spans="1:5" ht="14.4" x14ac:dyDescent="0.55000000000000004">
      <c r="A2644" s="290" t="s">
        <v>2808</v>
      </c>
      <c r="B2644" s="291">
        <v>35719</v>
      </c>
      <c r="D2644" s="290" t="s">
        <v>9107</v>
      </c>
      <c r="E2644" s="292">
        <v>35719</v>
      </c>
    </row>
    <row r="2645" spans="1:5" ht="14.4" x14ac:dyDescent="0.55000000000000004">
      <c r="A2645" s="290" t="s">
        <v>2809</v>
      </c>
      <c r="B2645" s="291">
        <v>1483411</v>
      </c>
      <c r="D2645" s="290" t="s">
        <v>9108</v>
      </c>
      <c r="E2645" s="292">
        <v>1483411</v>
      </c>
    </row>
    <row r="2646" spans="1:5" ht="14.4" x14ac:dyDescent="0.55000000000000004">
      <c r="A2646" s="290" t="s">
        <v>2810</v>
      </c>
      <c r="B2646" s="291">
        <v>19516</v>
      </c>
      <c r="D2646" s="290" t="s">
        <v>9109</v>
      </c>
      <c r="E2646" s="292">
        <v>19516</v>
      </c>
    </row>
    <row r="2647" spans="1:5" ht="14.4" x14ac:dyDescent="0.55000000000000004">
      <c r="A2647" s="290" t="s">
        <v>2811</v>
      </c>
      <c r="B2647" s="291">
        <v>5136.75</v>
      </c>
      <c r="D2647" s="290" t="s">
        <v>9110</v>
      </c>
      <c r="E2647" s="292">
        <v>5136.75</v>
      </c>
    </row>
    <row r="2648" spans="1:5" ht="14.4" x14ac:dyDescent="0.55000000000000004">
      <c r="A2648" s="290" t="s">
        <v>2812</v>
      </c>
      <c r="B2648" s="291">
        <v>11666</v>
      </c>
      <c r="D2648" s="290" t="s">
        <v>9111</v>
      </c>
      <c r="E2648" s="292">
        <v>11666</v>
      </c>
    </row>
    <row r="2649" spans="1:5" ht="14.4" x14ac:dyDescent="0.55000000000000004">
      <c r="A2649" s="290" t="s">
        <v>2813</v>
      </c>
      <c r="B2649" s="291">
        <v>34901</v>
      </c>
      <c r="D2649" s="290" t="s">
        <v>9112</v>
      </c>
      <c r="E2649" s="292">
        <v>34901</v>
      </c>
    </row>
    <row r="2650" spans="1:5" ht="14.4" x14ac:dyDescent="0.55000000000000004">
      <c r="A2650" s="290" t="s">
        <v>2814</v>
      </c>
      <c r="B2650" s="291">
        <v>10285.82</v>
      </c>
      <c r="D2650" s="290" t="s">
        <v>9113</v>
      </c>
      <c r="E2650" s="292">
        <v>10285.82</v>
      </c>
    </row>
    <row r="2651" spans="1:5" ht="14.4" x14ac:dyDescent="0.55000000000000004">
      <c r="A2651" s="290" t="s">
        <v>2815</v>
      </c>
      <c r="B2651" s="291">
        <v>5114</v>
      </c>
      <c r="D2651" s="290" t="s">
        <v>9114</v>
      </c>
      <c r="E2651" s="292">
        <v>5114</v>
      </c>
    </row>
    <row r="2652" spans="1:5" ht="14.4" x14ac:dyDescent="0.55000000000000004">
      <c r="A2652" s="290" t="s">
        <v>2816</v>
      </c>
      <c r="B2652" s="291">
        <v>5104</v>
      </c>
      <c r="D2652" s="290" t="s">
        <v>9115</v>
      </c>
      <c r="E2652" s="292">
        <v>5104</v>
      </c>
    </row>
    <row r="2653" spans="1:5" ht="14.4" x14ac:dyDescent="0.55000000000000004">
      <c r="A2653" s="290" t="s">
        <v>2817</v>
      </c>
      <c r="B2653" s="291">
        <v>8078.21</v>
      </c>
      <c r="D2653" s="290" t="s">
        <v>9116</v>
      </c>
      <c r="E2653" s="292">
        <v>8078.21</v>
      </c>
    </row>
    <row r="2654" spans="1:5" ht="14.4" x14ac:dyDescent="0.55000000000000004">
      <c r="A2654" s="290" t="s">
        <v>2818</v>
      </c>
      <c r="B2654" s="291">
        <v>9110.74</v>
      </c>
      <c r="D2654" s="290" t="s">
        <v>9117</v>
      </c>
      <c r="E2654" s="292">
        <v>9110.74</v>
      </c>
    </row>
    <row r="2655" spans="1:5" ht="14.4" x14ac:dyDescent="0.55000000000000004">
      <c r="A2655" s="290" t="s">
        <v>2819</v>
      </c>
      <c r="B2655" s="291">
        <v>18372</v>
      </c>
      <c r="D2655" s="290" t="s">
        <v>9118</v>
      </c>
      <c r="E2655" s="292">
        <v>18372</v>
      </c>
    </row>
    <row r="2656" spans="1:5" ht="14.4" x14ac:dyDescent="0.55000000000000004">
      <c r="A2656" s="290" t="s">
        <v>2820</v>
      </c>
      <c r="B2656" s="291">
        <v>103.96</v>
      </c>
      <c r="D2656" s="290" t="s">
        <v>9119</v>
      </c>
      <c r="E2656" s="292">
        <v>103.96</v>
      </c>
    </row>
    <row r="2657" spans="1:5" ht="14.4" x14ac:dyDescent="0.55000000000000004">
      <c r="A2657" s="290" t="s">
        <v>2821</v>
      </c>
      <c r="B2657" s="291">
        <v>696.49</v>
      </c>
      <c r="D2657" s="290" t="s">
        <v>9120</v>
      </c>
      <c r="E2657" s="292">
        <v>696.49</v>
      </c>
    </row>
    <row r="2658" spans="1:5" ht="14.4" x14ac:dyDescent="0.55000000000000004">
      <c r="A2658" s="290" t="s">
        <v>2822</v>
      </c>
      <c r="B2658" s="291">
        <v>13977</v>
      </c>
      <c r="D2658" s="290" t="s">
        <v>9121</v>
      </c>
      <c r="E2658" s="292">
        <v>13977</v>
      </c>
    </row>
    <row r="2659" spans="1:5" ht="14.4" x14ac:dyDescent="0.55000000000000004">
      <c r="A2659" s="290" t="s">
        <v>2823</v>
      </c>
      <c r="B2659" s="291">
        <v>6602</v>
      </c>
      <c r="D2659" s="290" t="s">
        <v>9122</v>
      </c>
      <c r="E2659" s="292">
        <v>6602</v>
      </c>
    </row>
    <row r="2660" spans="1:5" ht="14.4" x14ac:dyDescent="0.55000000000000004">
      <c r="A2660" s="290" t="s">
        <v>2824</v>
      </c>
      <c r="B2660" s="291">
        <v>9320.2900000000009</v>
      </c>
      <c r="D2660" s="290" t="s">
        <v>9123</v>
      </c>
      <c r="E2660" s="292">
        <v>9320.2900000000009</v>
      </c>
    </row>
    <row r="2661" spans="1:5" ht="14.4" x14ac:dyDescent="0.55000000000000004">
      <c r="A2661" s="290" t="s">
        <v>2825</v>
      </c>
      <c r="B2661" s="291">
        <v>16607.97</v>
      </c>
      <c r="D2661" s="290" t="s">
        <v>10511</v>
      </c>
      <c r="E2661" s="292">
        <v>16607.97</v>
      </c>
    </row>
    <row r="2662" spans="1:5" ht="14.4" x14ac:dyDescent="0.55000000000000004">
      <c r="A2662" s="290" t="s">
        <v>2826</v>
      </c>
      <c r="B2662" s="291">
        <v>11194</v>
      </c>
      <c r="D2662" s="290" t="s">
        <v>9124</v>
      </c>
      <c r="E2662" s="292">
        <v>11194</v>
      </c>
    </row>
    <row r="2663" spans="1:5" ht="14.4" x14ac:dyDescent="0.55000000000000004">
      <c r="A2663" s="290" t="s">
        <v>2827</v>
      </c>
      <c r="B2663" s="291">
        <v>3670</v>
      </c>
      <c r="D2663" s="290" t="s">
        <v>9125</v>
      </c>
      <c r="E2663" s="292">
        <v>3670</v>
      </c>
    </row>
    <row r="2664" spans="1:5" ht="14.4" x14ac:dyDescent="0.55000000000000004">
      <c r="A2664" s="290" t="s">
        <v>2828</v>
      </c>
      <c r="B2664" s="291">
        <v>3719</v>
      </c>
      <c r="D2664" s="290" t="s">
        <v>9126</v>
      </c>
      <c r="E2664" s="292">
        <v>3719</v>
      </c>
    </row>
    <row r="2665" spans="1:5" ht="14.4" x14ac:dyDescent="0.55000000000000004">
      <c r="A2665" s="290" t="s">
        <v>2829</v>
      </c>
      <c r="B2665" s="291">
        <v>7686</v>
      </c>
      <c r="D2665" s="290" t="s">
        <v>9127</v>
      </c>
      <c r="E2665" s="292">
        <v>7686</v>
      </c>
    </row>
    <row r="2666" spans="1:5" ht="14.4" x14ac:dyDescent="0.55000000000000004">
      <c r="A2666" s="290" t="s">
        <v>2830</v>
      </c>
      <c r="B2666" s="291">
        <v>7180.64</v>
      </c>
      <c r="D2666" s="290" t="s">
        <v>9128</v>
      </c>
      <c r="E2666" s="292">
        <v>7180.64</v>
      </c>
    </row>
    <row r="2667" spans="1:5" ht="14.4" x14ac:dyDescent="0.55000000000000004">
      <c r="A2667" s="290" t="s">
        <v>2831</v>
      </c>
      <c r="B2667" s="291">
        <v>5978.71</v>
      </c>
      <c r="D2667" s="290" t="s">
        <v>9129</v>
      </c>
      <c r="E2667" s="292">
        <v>5978.71</v>
      </c>
    </row>
    <row r="2668" spans="1:5" ht="14.4" x14ac:dyDescent="0.55000000000000004">
      <c r="A2668" s="290" t="s">
        <v>2832</v>
      </c>
      <c r="B2668" s="291">
        <v>4858</v>
      </c>
      <c r="D2668" s="290" t="s">
        <v>9130</v>
      </c>
      <c r="E2668" s="292">
        <v>4858</v>
      </c>
    </row>
    <row r="2669" spans="1:5" ht="14.4" x14ac:dyDescent="0.55000000000000004">
      <c r="A2669" s="290" t="s">
        <v>2833</v>
      </c>
      <c r="B2669" s="291">
        <v>8442</v>
      </c>
      <c r="D2669" s="290" t="s">
        <v>9131</v>
      </c>
      <c r="E2669" s="292">
        <v>8442</v>
      </c>
    </row>
    <row r="2670" spans="1:5" ht="14.4" x14ac:dyDescent="0.55000000000000004">
      <c r="A2670" s="290" t="s">
        <v>4145</v>
      </c>
      <c r="B2670" s="291">
        <v>5533.56</v>
      </c>
      <c r="D2670" s="290" t="s">
        <v>9132</v>
      </c>
      <c r="E2670" s="292">
        <v>5533.56</v>
      </c>
    </row>
    <row r="2671" spans="1:5" ht="14.4" x14ac:dyDescent="0.55000000000000004">
      <c r="A2671" s="290" t="s">
        <v>2834</v>
      </c>
      <c r="B2671" s="291">
        <v>12549</v>
      </c>
      <c r="D2671" s="290" t="s">
        <v>9133</v>
      </c>
      <c r="E2671" s="292">
        <v>12549</v>
      </c>
    </row>
    <row r="2672" spans="1:5" ht="14.4" x14ac:dyDescent="0.55000000000000004">
      <c r="A2672" s="290" t="s">
        <v>2835</v>
      </c>
      <c r="B2672" s="291">
        <v>1671.56</v>
      </c>
      <c r="D2672" s="290" t="s">
        <v>9134</v>
      </c>
      <c r="E2672" s="292">
        <v>1671.56</v>
      </c>
    </row>
    <row r="2673" spans="1:5" ht="14.4" x14ac:dyDescent="0.55000000000000004">
      <c r="A2673" s="290" t="s">
        <v>2836</v>
      </c>
      <c r="B2673" s="291">
        <v>1951</v>
      </c>
      <c r="D2673" s="290" t="s">
        <v>9135</v>
      </c>
      <c r="E2673" s="292">
        <v>1951</v>
      </c>
    </row>
    <row r="2674" spans="1:5" ht="14.4" x14ac:dyDescent="0.55000000000000004">
      <c r="A2674" s="290" t="s">
        <v>2837</v>
      </c>
      <c r="B2674" s="291">
        <v>106965</v>
      </c>
      <c r="D2674" s="290" t="s">
        <v>9136</v>
      </c>
      <c r="E2674" s="292">
        <v>106965</v>
      </c>
    </row>
    <row r="2675" spans="1:5" ht="14.4" x14ac:dyDescent="0.55000000000000004">
      <c r="A2675" s="290" t="s">
        <v>2838</v>
      </c>
      <c r="B2675" s="291">
        <v>2714.48</v>
      </c>
      <c r="D2675" s="290" t="s">
        <v>9137</v>
      </c>
      <c r="E2675" s="292">
        <v>2714.48</v>
      </c>
    </row>
    <row r="2676" spans="1:5" ht="14.4" x14ac:dyDescent="0.55000000000000004">
      <c r="A2676" s="290" t="s">
        <v>2839</v>
      </c>
      <c r="B2676" s="291">
        <v>2348.02</v>
      </c>
      <c r="D2676" s="290" t="s">
        <v>9138</v>
      </c>
      <c r="E2676" s="292">
        <v>2348.02</v>
      </c>
    </row>
    <row r="2677" spans="1:5" ht="14.4" x14ac:dyDescent="0.55000000000000004">
      <c r="A2677" s="290" t="s">
        <v>2840</v>
      </c>
      <c r="B2677" s="291">
        <v>4117</v>
      </c>
      <c r="D2677" s="290" t="s">
        <v>9139</v>
      </c>
      <c r="E2677" s="292">
        <v>4117</v>
      </c>
    </row>
    <row r="2678" spans="1:5" ht="14.4" x14ac:dyDescent="0.55000000000000004">
      <c r="A2678" s="290" t="s">
        <v>2841</v>
      </c>
      <c r="B2678" s="291">
        <v>23446</v>
      </c>
      <c r="D2678" s="290" t="s">
        <v>9140</v>
      </c>
      <c r="E2678" s="292">
        <v>23446</v>
      </c>
    </row>
    <row r="2679" spans="1:5" ht="14.4" x14ac:dyDescent="0.55000000000000004">
      <c r="A2679" s="290" t="s">
        <v>2842</v>
      </c>
      <c r="B2679" s="291">
        <v>447430.45</v>
      </c>
      <c r="D2679" s="290" t="s">
        <v>9141</v>
      </c>
      <c r="E2679" s="292">
        <v>447430.45</v>
      </c>
    </row>
    <row r="2680" spans="1:5" ht="14.4" x14ac:dyDescent="0.55000000000000004">
      <c r="A2680" s="290" t="s">
        <v>2843</v>
      </c>
      <c r="B2680" s="291">
        <v>1568</v>
      </c>
      <c r="D2680" s="290" t="s">
        <v>9142</v>
      </c>
      <c r="E2680" s="292">
        <v>1568</v>
      </c>
    </row>
    <row r="2681" spans="1:5" ht="14.4" x14ac:dyDescent="0.55000000000000004">
      <c r="A2681" s="290" t="s">
        <v>2844</v>
      </c>
      <c r="B2681" s="291">
        <v>180123.15</v>
      </c>
      <c r="D2681" s="290" t="s">
        <v>9143</v>
      </c>
      <c r="E2681" s="292">
        <v>180123.15</v>
      </c>
    </row>
    <row r="2682" spans="1:5" ht="14.4" x14ac:dyDescent="0.55000000000000004">
      <c r="A2682" s="290" t="s">
        <v>2845</v>
      </c>
      <c r="B2682" s="291">
        <v>5730</v>
      </c>
      <c r="D2682" s="290" t="s">
        <v>9144</v>
      </c>
      <c r="E2682" s="292">
        <v>5730</v>
      </c>
    </row>
    <row r="2683" spans="1:5" ht="14.4" x14ac:dyDescent="0.55000000000000004">
      <c r="A2683" s="290" t="s">
        <v>2846</v>
      </c>
      <c r="B2683" s="291">
        <v>6164.8</v>
      </c>
      <c r="D2683" s="290" t="s">
        <v>9145</v>
      </c>
      <c r="E2683" s="292">
        <v>6164.8</v>
      </c>
    </row>
    <row r="2684" spans="1:5" ht="14.4" x14ac:dyDescent="0.55000000000000004">
      <c r="A2684" s="290" t="s">
        <v>2847</v>
      </c>
      <c r="B2684" s="291">
        <v>25749</v>
      </c>
      <c r="D2684" s="290" t="s">
        <v>9146</v>
      </c>
      <c r="E2684" s="292">
        <v>25749</v>
      </c>
    </row>
    <row r="2685" spans="1:5" ht="14.4" x14ac:dyDescent="0.55000000000000004">
      <c r="A2685" s="290" t="s">
        <v>2848</v>
      </c>
      <c r="B2685" s="291">
        <v>64032</v>
      </c>
      <c r="D2685" s="290" t="s">
        <v>9147</v>
      </c>
      <c r="E2685" s="292">
        <v>64032</v>
      </c>
    </row>
    <row r="2686" spans="1:5" ht="14.4" x14ac:dyDescent="0.55000000000000004">
      <c r="A2686" s="290" t="s">
        <v>2849</v>
      </c>
      <c r="B2686" s="291">
        <v>5250</v>
      </c>
      <c r="D2686" s="290" t="s">
        <v>9148</v>
      </c>
      <c r="E2686" s="292">
        <v>5250</v>
      </c>
    </row>
    <row r="2687" spans="1:5" ht="14.4" x14ac:dyDescent="0.55000000000000004">
      <c r="A2687" s="290" t="s">
        <v>2850</v>
      </c>
      <c r="B2687" s="291">
        <v>5572</v>
      </c>
      <c r="D2687" s="290" t="s">
        <v>9149</v>
      </c>
      <c r="E2687" s="292">
        <v>5572</v>
      </c>
    </row>
    <row r="2688" spans="1:5" ht="14.4" x14ac:dyDescent="0.55000000000000004">
      <c r="A2688" s="290" t="s">
        <v>2851</v>
      </c>
      <c r="B2688" s="291">
        <v>22354</v>
      </c>
      <c r="D2688" s="290" t="s">
        <v>9150</v>
      </c>
      <c r="E2688" s="292">
        <v>22354</v>
      </c>
    </row>
    <row r="2689" spans="1:5" ht="14.4" x14ac:dyDescent="0.55000000000000004">
      <c r="A2689" s="290" t="s">
        <v>2852</v>
      </c>
      <c r="B2689" s="291">
        <v>216</v>
      </c>
      <c r="D2689" s="290" t="s">
        <v>9151</v>
      </c>
      <c r="E2689" s="292">
        <v>216</v>
      </c>
    </row>
    <row r="2690" spans="1:5" ht="14.4" x14ac:dyDescent="0.55000000000000004">
      <c r="A2690" s="290" t="s">
        <v>2853</v>
      </c>
      <c r="B2690" s="291">
        <v>7304</v>
      </c>
      <c r="D2690" s="290" t="s">
        <v>9152</v>
      </c>
      <c r="E2690" s="292">
        <v>7304</v>
      </c>
    </row>
    <row r="2691" spans="1:5" ht="14.4" x14ac:dyDescent="0.55000000000000004">
      <c r="A2691" s="290" t="s">
        <v>2854</v>
      </c>
      <c r="B2691" s="291">
        <v>37285</v>
      </c>
      <c r="D2691" s="290" t="s">
        <v>9153</v>
      </c>
      <c r="E2691" s="292">
        <v>37285</v>
      </c>
    </row>
    <row r="2692" spans="1:5" ht="14.4" x14ac:dyDescent="0.55000000000000004">
      <c r="A2692" s="290" t="s">
        <v>2855</v>
      </c>
      <c r="B2692" s="291">
        <v>3149</v>
      </c>
      <c r="D2692" s="290" t="s">
        <v>9154</v>
      </c>
      <c r="E2692" s="292">
        <v>3149</v>
      </c>
    </row>
    <row r="2693" spans="1:5" ht="14.4" x14ac:dyDescent="0.55000000000000004">
      <c r="A2693" s="290" t="s">
        <v>2856</v>
      </c>
      <c r="B2693" s="291">
        <v>2077</v>
      </c>
      <c r="D2693" s="290" t="s">
        <v>9155</v>
      </c>
      <c r="E2693" s="292">
        <v>2077</v>
      </c>
    </row>
    <row r="2694" spans="1:5" ht="14.4" x14ac:dyDescent="0.55000000000000004">
      <c r="A2694" s="290" t="s">
        <v>2857</v>
      </c>
      <c r="B2694" s="291">
        <v>21676</v>
      </c>
      <c r="D2694" s="290" t="s">
        <v>9156</v>
      </c>
      <c r="E2694" s="292">
        <v>21676</v>
      </c>
    </row>
    <row r="2695" spans="1:5" ht="14.4" x14ac:dyDescent="0.55000000000000004">
      <c r="A2695" s="290" t="s">
        <v>2858</v>
      </c>
      <c r="B2695" s="291">
        <v>91595</v>
      </c>
      <c r="D2695" s="290" t="s">
        <v>9157</v>
      </c>
      <c r="E2695" s="292">
        <v>91595</v>
      </c>
    </row>
    <row r="2696" spans="1:5" ht="14.4" x14ac:dyDescent="0.55000000000000004">
      <c r="A2696" s="290" t="s">
        <v>2859</v>
      </c>
      <c r="B2696" s="291">
        <v>7750</v>
      </c>
      <c r="D2696" s="290" t="s">
        <v>9158</v>
      </c>
      <c r="E2696" s="292">
        <v>7750</v>
      </c>
    </row>
    <row r="2697" spans="1:5" ht="14.4" x14ac:dyDescent="0.55000000000000004">
      <c r="A2697" s="290" t="s">
        <v>2860</v>
      </c>
      <c r="B2697" s="291">
        <v>12744</v>
      </c>
      <c r="D2697" s="290" t="s">
        <v>9159</v>
      </c>
      <c r="E2697" s="292">
        <v>12744</v>
      </c>
    </row>
    <row r="2698" spans="1:5" ht="14.4" x14ac:dyDescent="0.55000000000000004">
      <c r="A2698" s="290" t="s">
        <v>2861</v>
      </c>
      <c r="B2698" s="291">
        <v>900</v>
      </c>
      <c r="D2698" s="290" t="s">
        <v>9160</v>
      </c>
      <c r="E2698" s="292">
        <v>900</v>
      </c>
    </row>
    <row r="2699" spans="1:5" ht="14.4" x14ac:dyDescent="0.55000000000000004">
      <c r="A2699" s="290" t="s">
        <v>2862</v>
      </c>
      <c r="B2699" s="291">
        <v>16405</v>
      </c>
      <c r="D2699" s="290" t="s">
        <v>9161</v>
      </c>
      <c r="E2699" s="292">
        <v>16405</v>
      </c>
    </row>
    <row r="2700" spans="1:5" ht="14.4" x14ac:dyDescent="0.55000000000000004">
      <c r="A2700" s="290" t="s">
        <v>2863</v>
      </c>
      <c r="B2700" s="291">
        <v>143270</v>
      </c>
      <c r="D2700" s="290" t="s">
        <v>9162</v>
      </c>
      <c r="E2700" s="292">
        <v>143270</v>
      </c>
    </row>
    <row r="2701" spans="1:5" ht="14.4" x14ac:dyDescent="0.55000000000000004">
      <c r="A2701" s="290" t="s">
        <v>2864</v>
      </c>
      <c r="B2701" s="291">
        <v>1607</v>
      </c>
      <c r="D2701" s="290" t="s">
        <v>9163</v>
      </c>
      <c r="E2701" s="292">
        <v>1607</v>
      </c>
    </row>
    <row r="2702" spans="1:5" ht="14.4" x14ac:dyDescent="0.55000000000000004">
      <c r="A2702" s="290" t="s">
        <v>2865</v>
      </c>
      <c r="B2702" s="291">
        <v>3903.75</v>
      </c>
      <c r="D2702" s="290" t="s">
        <v>9164</v>
      </c>
      <c r="E2702" s="292">
        <v>3903.75</v>
      </c>
    </row>
    <row r="2703" spans="1:5" ht="14.4" x14ac:dyDescent="0.55000000000000004">
      <c r="A2703" s="290" t="s">
        <v>2866</v>
      </c>
      <c r="B2703" s="291">
        <v>641</v>
      </c>
      <c r="D2703" s="290" t="s">
        <v>9165</v>
      </c>
      <c r="E2703" s="292">
        <v>641</v>
      </c>
    </row>
    <row r="2704" spans="1:5" ht="14.4" x14ac:dyDescent="0.55000000000000004">
      <c r="A2704" s="290" t="s">
        <v>2867</v>
      </c>
      <c r="B2704" s="291">
        <v>700</v>
      </c>
      <c r="D2704" s="290" t="s">
        <v>9166</v>
      </c>
      <c r="E2704" s="292">
        <v>700</v>
      </c>
    </row>
    <row r="2705" spans="1:5" ht="14.4" x14ac:dyDescent="0.55000000000000004">
      <c r="A2705" s="290" t="s">
        <v>2868</v>
      </c>
      <c r="B2705" s="291">
        <v>5145</v>
      </c>
      <c r="D2705" s="290" t="s">
        <v>9167</v>
      </c>
      <c r="E2705" s="292">
        <v>5145</v>
      </c>
    </row>
    <row r="2706" spans="1:5" ht="14.4" x14ac:dyDescent="0.55000000000000004">
      <c r="A2706" s="290" t="s">
        <v>2869</v>
      </c>
      <c r="B2706" s="291">
        <v>5145</v>
      </c>
      <c r="D2706" s="290" t="s">
        <v>9168</v>
      </c>
      <c r="E2706" s="292">
        <v>5145</v>
      </c>
    </row>
    <row r="2707" spans="1:5" ht="14.4" x14ac:dyDescent="0.55000000000000004">
      <c r="A2707" s="290" t="s">
        <v>2870</v>
      </c>
      <c r="B2707" s="291">
        <v>7575</v>
      </c>
      <c r="D2707" s="290" t="s">
        <v>9169</v>
      </c>
      <c r="E2707" s="292">
        <v>7575</v>
      </c>
    </row>
    <row r="2708" spans="1:5" ht="14.4" x14ac:dyDescent="0.55000000000000004">
      <c r="A2708" s="290" t="s">
        <v>2871</v>
      </c>
      <c r="B2708" s="291">
        <v>4875</v>
      </c>
      <c r="D2708" s="290" t="s">
        <v>9170</v>
      </c>
      <c r="E2708" s="292">
        <v>4875</v>
      </c>
    </row>
    <row r="2709" spans="1:5" ht="14.4" x14ac:dyDescent="0.55000000000000004">
      <c r="A2709" s="290" t="s">
        <v>2872</v>
      </c>
      <c r="B2709" s="291">
        <v>3025.43</v>
      </c>
      <c r="D2709" s="290" t="s">
        <v>9171</v>
      </c>
      <c r="E2709" s="292">
        <v>3025.43</v>
      </c>
    </row>
    <row r="2710" spans="1:5" ht="14.4" x14ac:dyDescent="0.55000000000000004">
      <c r="A2710" s="290" t="s">
        <v>2873</v>
      </c>
      <c r="B2710" s="291">
        <v>500</v>
      </c>
      <c r="D2710" s="290" t="s">
        <v>9172</v>
      </c>
      <c r="E2710" s="292">
        <v>500</v>
      </c>
    </row>
    <row r="2711" spans="1:5" ht="14.4" x14ac:dyDescent="0.55000000000000004">
      <c r="A2711" s="290" t="s">
        <v>2874</v>
      </c>
      <c r="B2711" s="291">
        <v>6259.5</v>
      </c>
      <c r="D2711" s="290" t="s">
        <v>9173</v>
      </c>
      <c r="E2711" s="292">
        <v>6259.5</v>
      </c>
    </row>
    <row r="2712" spans="1:5" ht="14.4" x14ac:dyDescent="0.55000000000000004">
      <c r="A2712" s="290" t="s">
        <v>2875</v>
      </c>
      <c r="B2712" s="291">
        <v>19710</v>
      </c>
      <c r="D2712" s="290" t="s">
        <v>9174</v>
      </c>
      <c r="E2712" s="292">
        <v>19710</v>
      </c>
    </row>
    <row r="2713" spans="1:5" ht="14.4" x14ac:dyDescent="0.55000000000000004">
      <c r="A2713" s="290" t="s">
        <v>2876</v>
      </c>
      <c r="B2713" s="291">
        <v>8820</v>
      </c>
      <c r="D2713" s="290" t="s">
        <v>9175</v>
      </c>
      <c r="E2713" s="292">
        <v>8820</v>
      </c>
    </row>
    <row r="2714" spans="1:5" ht="14.4" x14ac:dyDescent="0.55000000000000004">
      <c r="A2714" s="290" t="s">
        <v>2877</v>
      </c>
      <c r="B2714" s="291">
        <v>5002.5</v>
      </c>
      <c r="D2714" s="290" t="s">
        <v>9176</v>
      </c>
      <c r="E2714" s="292">
        <v>5002.5</v>
      </c>
    </row>
    <row r="2715" spans="1:5" ht="14.4" x14ac:dyDescent="0.55000000000000004">
      <c r="A2715" s="290" t="s">
        <v>2878</v>
      </c>
      <c r="B2715" s="291">
        <v>1187</v>
      </c>
      <c r="D2715" s="290" t="s">
        <v>9177</v>
      </c>
      <c r="E2715" s="292">
        <v>1187</v>
      </c>
    </row>
    <row r="2716" spans="1:5" ht="14.4" x14ac:dyDescent="0.55000000000000004">
      <c r="A2716" s="290" t="s">
        <v>2879</v>
      </c>
      <c r="B2716" s="291">
        <v>4187.5</v>
      </c>
      <c r="D2716" s="290" t="s">
        <v>9178</v>
      </c>
      <c r="E2716" s="292">
        <v>4187.5</v>
      </c>
    </row>
    <row r="2717" spans="1:5" ht="14.4" x14ac:dyDescent="0.55000000000000004">
      <c r="A2717" s="290" t="s">
        <v>2880</v>
      </c>
      <c r="B2717" s="291">
        <v>1443.75</v>
      </c>
      <c r="D2717" s="290" t="s">
        <v>9179</v>
      </c>
      <c r="E2717" s="292">
        <v>1443.75</v>
      </c>
    </row>
    <row r="2718" spans="1:5" ht="14.4" x14ac:dyDescent="0.55000000000000004">
      <c r="A2718" s="290" t="s">
        <v>2881</v>
      </c>
      <c r="B2718" s="291">
        <v>347</v>
      </c>
      <c r="D2718" s="290" t="s">
        <v>9180</v>
      </c>
      <c r="E2718" s="292">
        <v>347</v>
      </c>
    </row>
    <row r="2719" spans="1:5" ht="14.4" x14ac:dyDescent="0.55000000000000004">
      <c r="A2719" s="290" t="s">
        <v>2882</v>
      </c>
      <c r="B2719" s="291">
        <v>65715</v>
      </c>
      <c r="D2719" s="290" t="s">
        <v>9181</v>
      </c>
      <c r="E2719" s="292">
        <v>65715</v>
      </c>
    </row>
    <row r="2720" spans="1:5" ht="14.4" x14ac:dyDescent="0.55000000000000004">
      <c r="A2720" s="290" t="s">
        <v>2883</v>
      </c>
      <c r="B2720" s="291">
        <v>1321</v>
      </c>
      <c r="D2720" s="290" t="s">
        <v>9182</v>
      </c>
      <c r="E2720" s="292">
        <v>1321</v>
      </c>
    </row>
    <row r="2721" spans="1:5" ht="14.4" x14ac:dyDescent="0.55000000000000004">
      <c r="A2721" s="290" t="s">
        <v>2884</v>
      </c>
      <c r="B2721" s="291">
        <v>787</v>
      </c>
      <c r="D2721" s="290" t="s">
        <v>9183</v>
      </c>
      <c r="E2721" s="292">
        <v>787</v>
      </c>
    </row>
    <row r="2722" spans="1:5" ht="14.4" x14ac:dyDescent="0.55000000000000004">
      <c r="A2722" s="290" t="s">
        <v>2885</v>
      </c>
      <c r="B2722" s="291">
        <v>57095</v>
      </c>
      <c r="D2722" s="290" t="s">
        <v>9184</v>
      </c>
      <c r="E2722" s="292">
        <v>57095</v>
      </c>
    </row>
    <row r="2723" spans="1:5" ht="14.4" x14ac:dyDescent="0.55000000000000004">
      <c r="A2723" s="290" t="s">
        <v>2886</v>
      </c>
      <c r="B2723" s="291">
        <v>5775</v>
      </c>
      <c r="D2723" s="290" t="s">
        <v>9185</v>
      </c>
      <c r="E2723" s="292">
        <v>5775</v>
      </c>
    </row>
    <row r="2724" spans="1:5" ht="14.4" x14ac:dyDescent="0.55000000000000004">
      <c r="A2724" s="290" t="s">
        <v>2887</v>
      </c>
      <c r="B2724" s="291">
        <v>12571</v>
      </c>
      <c r="D2724" s="290" t="s">
        <v>9186</v>
      </c>
      <c r="E2724" s="292">
        <v>12571</v>
      </c>
    </row>
    <row r="2725" spans="1:5" ht="14.4" x14ac:dyDescent="0.55000000000000004">
      <c r="A2725" s="290" t="s">
        <v>2888</v>
      </c>
      <c r="B2725" s="291">
        <v>26952.5</v>
      </c>
      <c r="D2725" s="290" t="s">
        <v>9187</v>
      </c>
      <c r="E2725" s="292">
        <v>26952.5</v>
      </c>
    </row>
    <row r="2726" spans="1:5" ht="14.4" x14ac:dyDescent="0.55000000000000004">
      <c r="A2726" s="290" t="s">
        <v>2889</v>
      </c>
      <c r="B2726" s="291">
        <v>17765</v>
      </c>
      <c r="D2726" s="290" t="s">
        <v>9188</v>
      </c>
      <c r="E2726" s="292">
        <v>17765</v>
      </c>
    </row>
    <row r="2727" spans="1:5" ht="14.4" x14ac:dyDescent="0.55000000000000004">
      <c r="A2727" s="290" t="s">
        <v>2890</v>
      </c>
      <c r="B2727" s="291">
        <v>11957</v>
      </c>
      <c r="D2727" s="290" t="s">
        <v>9189</v>
      </c>
      <c r="E2727" s="292">
        <v>11957</v>
      </c>
    </row>
    <row r="2728" spans="1:5" ht="14.4" x14ac:dyDescent="0.55000000000000004">
      <c r="A2728" s="290" t="s">
        <v>2891</v>
      </c>
      <c r="B2728" s="291">
        <v>2915.75</v>
      </c>
      <c r="D2728" s="290" t="s">
        <v>9190</v>
      </c>
      <c r="E2728" s="292">
        <v>2915.75</v>
      </c>
    </row>
    <row r="2729" spans="1:5" ht="14.4" x14ac:dyDescent="0.55000000000000004">
      <c r="A2729" s="290" t="s">
        <v>2892</v>
      </c>
      <c r="B2729" s="291">
        <v>12724.6</v>
      </c>
      <c r="D2729" s="290" t="s">
        <v>9191</v>
      </c>
      <c r="E2729" s="292">
        <v>12724.6</v>
      </c>
    </row>
    <row r="2730" spans="1:5" ht="14.4" x14ac:dyDescent="0.55000000000000004">
      <c r="A2730" s="290" t="s">
        <v>2893</v>
      </c>
      <c r="B2730" s="291">
        <v>132610</v>
      </c>
      <c r="D2730" s="290" t="s">
        <v>9192</v>
      </c>
      <c r="E2730" s="292">
        <v>132610</v>
      </c>
    </row>
    <row r="2731" spans="1:5" ht="14.4" x14ac:dyDescent="0.55000000000000004">
      <c r="A2731" s="290" t="s">
        <v>2894</v>
      </c>
      <c r="B2731" s="291">
        <v>1452</v>
      </c>
      <c r="D2731" s="290" t="s">
        <v>9193</v>
      </c>
      <c r="E2731" s="292">
        <v>1452</v>
      </c>
    </row>
    <row r="2732" spans="1:5" ht="14.4" x14ac:dyDescent="0.55000000000000004">
      <c r="A2732" s="290" t="s">
        <v>2895</v>
      </c>
      <c r="B2732" s="291">
        <v>1327</v>
      </c>
      <c r="D2732" s="290" t="s">
        <v>9194</v>
      </c>
      <c r="E2732" s="292">
        <v>1327</v>
      </c>
    </row>
    <row r="2733" spans="1:5" ht="14.4" x14ac:dyDescent="0.55000000000000004">
      <c r="A2733" s="290" t="s">
        <v>2896</v>
      </c>
      <c r="B2733" s="291">
        <v>4843</v>
      </c>
      <c r="D2733" s="290" t="s">
        <v>9195</v>
      </c>
      <c r="E2733" s="292">
        <v>4843</v>
      </c>
    </row>
    <row r="2734" spans="1:5" ht="14.4" x14ac:dyDescent="0.55000000000000004">
      <c r="A2734" s="290" t="s">
        <v>2897</v>
      </c>
      <c r="B2734" s="291">
        <v>325</v>
      </c>
      <c r="D2734" s="290" t="s">
        <v>9196</v>
      </c>
      <c r="E2734" s="292">
        <v>325</v>
      </c>
    </row>
    <row r="2735" spans="1:5" ht="14.4" x14ac:dyDescent="0.55000000000000004">
      <c r="A2735" s="290" t="s">
        <v>2898</v>
      </c>
      <c r="B2735" s="291">
        <v>63030</v>
      </c>
      <c r="D2735" s="290" t="s">
        <v>9197</v>
      </c>
      <c r="E2735" s="292">
        <v>63030</v>
      </c>
    </row>
    <row r="2736" spans="1:5" ht="14.4" x14ac:dyDescent="0.55000000000000004">
      <c r="A2736" s="290" t="s">
        <v>2899</v>
      </c>
      <c r="B2736" s="291">
        <v>5849</v>
      </c>
      <c r="D2736" s="290" t="s">
        <v>9198</v>
      </c>
      <c r="E2736" s="292">
        <v>5849</v>
      </c>
    </row>
    <row r="2737" spans="1:5" ht="14.4" x14ac:dyDescent="0.55000000000000004">
      <c r="A2737" s="290" t="s">
        <v>61143</v>
      </c>
      <c r="B2737" s="291">
        <v>396612</v>
      </c>
      <c r="D2737" s="290" t="s">
        <v>61159</v>
      </c>
      <c r="E2737" s="292">
        <v>396612</v>
      </c>
    </row>
    <row r="2738" spans="1:5" ht="14.4" x14ac:dyDescent="0.55000000000000004">
      <c r="A2738" s="290" t="s">
        <v>61144</v>
      </c>
      <c r="B2738" s="291">
        <v>1370114</v>
      </c>
      <c r="D2738" s="290" t="s">
        <v>61160</v>
      </c>
      <c r="E2738" s="292">
        <v>1370114</v>
      </c>
    </row>
    <row r="2739" spans="1:5" ht="14.4" x14ac:dyDescent="0.55000000000000004">
      <c r="A2739" s="290" t="s">
        <v>65271</v>
      </c>
      <c r="B2739" s="291">
        <v>174269</v>
      </c>
      <c r="D2739" s="290" t="s">
        <v>61161</v>
      </c>
      <c r="E2739" s="292">
        <v>174269</v>
      </c>
    </row>
    <row r="2740" spans="1:5" ht="14.4" x14ac:dyDescent="0.55000000000000004">
      <c r="A2740" s="290" t="s">
        <v>49542</v>
      </c>
      <c r="B2740" s="291">
        <v>702000</v>
      </c>
      <c r="D2740" s="290" t="s">
        <v>49542</v>
      </c>
      <c r="E2740" s="292">
        <v>702000</v>
      </c>
    </row>
    <row r="2741" spans="1:5" ht="14.4" x14ac:dyDescent="0.55000000000000004">
      <c r="A2741" s="290" t="s">
        <v>65272</v>
      </c>
      <c r="B2741" s="291">
        <v>132204</v>
      </c>
      <c r="D2741" s="290" t="s">
        <v>61162</v>
      </c>
      <c r="E2741" s="292">
        <v>132204</v>
      </c>
    </row>
    <row r="2742" spans="1:5" ht="14.4" x14ac:dyDescent="0.55000000000000004">
      <c r="A2742" s="290" t="s">
        <v>49543</v>
      </c>
      <c r="B2742" s="291">
        <v>566000</v>
      </c>
      <c r="D2742" s="290" t="s">
        <v>49552</v>
      </c>
      <c r="E2742" s="292">
        <v>566000</v>
      </c>
    </row>
    <row r="2743" spans="1:5" ht="14.4" x14ac:dyDescent="0.55000000000000004">
      <c r="A2743" s="290" t="s">
        <v>65273</v>
      </c>
      <c r="B2743" s="291">
        <v>516797</v>
      </c>
      <c r="D2743" s="290" t="s">
        <v>61163</v>
      </c>
      <c r="E2743" s="292">
        <v>516797</v>
      </c>
    </row>
    <row r="2744" spans="1:5" ht="14.4" x14ac:dyDescent="0.55000000000000004">
      <c r="A2744" s="290" t="s">
        <v>57168</v>
      </c>
      <c r="B2744" s="291">
        <v>105000.5</v>
      </c>
      <c r="D2744" s="290" t="s">
        <v>57170</v>
      </c>
      <c r="E2744" s="292">
        <v>105000.5</v>
      </c>
    </row>
    <row r="2745" spans="1:5" ht="14.4" x14ac:dyDescent="0.55000000000000004">
      <c r="A2745" s="290" t="s">
        <v>65274</v>
      </c>
      <c r="B2745" s="291">
        <v>258399</v>
      </c>
      <c r="D2745" s="290" t="s">
        <v>65970</v>
      </c>
      <c r="E2745" s="292">
        <v>258399</v>
      </c>
    </row>
    <row r="2746" spans="1:5" ht="14.4" x14ac:dyDescent="0.55000000000000004">
      <c r="A2746" s="290" t="s">
        <v>65275</v>
      </c>
      <c r="B2746" s="291">
        <v>1891000</v>
      </c>
      <c r="D2746" s="290" t="s">
        <v>49553</v>
      </c>
      <c r="E2746" s="292">
        <v>1891000</v>
      </c>
    </row>
    <row r="2747" spans="1:5" ht="14.4" x14ac:dyDescent="0.55000000000000004">
      <c r="A2747" s="290" t="s">
        <v>65276</v>
      </c>
      <c r="B2747" s="291">
        <v>1270000</v>
      </c>
      <c r="D2747" s="290" t="s">
        <v>49554</v>
      </c>
      <c r="E2747" s="292">
        <v>1270000</v>
      </c>
    </row>
    <row r="2748" spans="1:5" ht="14.4" x14ac:dyDescent="0.55000000000000004">
      <c r="A2748" s="290" t="s">
        <v>66460</v>
      </c>
      <c r="B2748" s="291">
        <v>317000</v>
      </c>
      <c r="D2748" s="290" t="s">
        <v>66471</v>
      </c>
      <c r="E2748" s="292">
        <v>317000</v>
      </c>
    </row>
    <row r="2749" spans="1:5" ht="14.4" x14ac:dyDescent="0.55000000000000004">
      <c r="A2749" s="290" t="s">
        <v>49544</v>
      </c>
      <c r="B2749" s="291">
        <v>1185000</v>
      </c>
      <c r="D2749" s="290" t="s">
        <v>49555</v>
      </c>
      <c r="E2749" s="292">
        <v>1185000</v>
      </c>
    </row>
    <row r="2750" spans="1:5" ht="14.4" x14ac:dyDescent="0.55000000000000004">
      <c r="A2750" s="290" t="s">
        <v>49545</v>
      </c>
      <c r="B2750" s="291">
        <v>1851000</v>
      </c>
      <c r="D2750" s="290" t="s">
        <v>49556</v>
      </c>
      <c r="E2750" s="292">
        <v>1851000</v>
      </c>
    </row>
    <row r="2751" spans="1:5" ht="14.4" x14ac:dyDescent="0.55000000000000004">
      <c r="A2751" s="290" t="s">
        <v>65277</v>
      </c>
      <c r="B2751" s="291">
        <v>793223</v>
      </c>
      <c r="D2751" s="290" t="s">
        <v>61164</v>
      </c>
      <c r="E2751" s="292">
        <v>793223</v>
      </c>
    </row>
    <row r="2752" spans="1:5" ht="14.4" x14ac:dyDescent="0.55000000000000004">
      <c r="A2752" s="290" t="s">
        <v>49546</v>
      </c>
      <c r="B2752" s="291">
        <v>101638.6</v>
      </c>
      <c r="D2752" s="290" t="s">
        <v>49557</v>
      </c>
      <c r="E2752" s="292">
        <v>101638.6</v>
      </c>
    </row>
    <row r="2753" spans="1:5" ht="14.4" x14ac:dyDescent="0.55000000000000004">
      <c r="A2753" s="290" t="s">
        <v>65278</v>
      </c>
      <c r="B2753" s="291">
        <v>115613</v>
      </c>
      <c r="D2753" s="290" t="s">
        <v>65971</v>
      </c>
      <c r="E2753" s="292">
        <v>115613</v>
      </c>
    </row>
    <row r="2754" spans="1:5" ht="14.4" x14ac:dyDescent="0.55000000000000004">
      <c r="A2754" s="290" t="s">
        <v>61145</v>
      </c>
      <c r="B2754" s="291">
        <v>745149</v>
      </c>
      <c r="D2754" s="290" t="s">
        <v>61165</v>
      </c>
      <c r="E2754" s="292">
        <v>745149</v>
      </c>
    </row>
    <row r="2755" spans="1:5" ht="14.4" x14ac:dyDescent="0.55000000000000004">
      <c r="A2755" s="290" t="s">
        <v>49547</v>
      </c>
      <c r="B2755" s="291">
        <v>182000</v>
      </c>
      <c r="D2755" s="290" t="s">
        <v>49558</v>
      </c>
      <c r="E2755" s="292">
        <v>182000</v>
      </c>
    </row>
    <row r="2756" spans="1:5" ht="14.4" x14ac:dyDescent="0.55000000000000004">
      <c r="A2756" s="290" t="s">
        <v>57169</v>
      </c>
      <c r="B2756" s="291">
        <v>522500</v>
      </c>
      <c r="D2756" s="290" t="s">
        <v>57171</v>
      </c>
      <c r="E2756" s="292">
        <v>522500</v>
      </c>
    </row>
    <row r="2757" spans="1:5" ht="14.4" x14ac:dyDescent="0.55000000000000004">
      <c r="A2757" s="290" t="s">
        <v>49548</v>
      </c>
      <c r="B2757" s="291">
        <v>66500</v>
      </c>
      <c r="D2757" s="290" t="s">
        <v>49559</v>
      </c>
      <c r="E2757" s="292">
        <v>66500</v>
      </c>
    </row>
    <row r="2758" spans="1:5" ht="14.4" x14ac:dyDescent="0.55000000000000004">
      <c r="A2758" s="290" t="s">
        <v>49549</v>
      </c>
      <c r="B2758" s="291">
        <v>2143000</v>
      </c>
      <c r="D2758" s="290" t="s">
        <v>49560</v>
      </c>
      <c r="E2758" s="292">
        <v>2143000</v>
      </c>
    </row>
    <row r="2759" spans="1:5" ht="14.4" x14ac:dyDescent="0.55000000000000004">
      <c r="A2759" s="290" t="s">
        <v>49550</v>
      </c>
      <c r="B2759" s="291">
        <v>1402000</v>
      </c>
      <c r="D2759" s="290" t="s">
        <v>49561</v>
      </c>
      <c r="E2759" s="292">
        <v>1402000</v>
      </c>
    </row>
    <row r="2760" spans="1:5" ht="14.4" x14ac:dyDescent="0.55000000000000004">
      <c r="A2760" s="290" t="s">
        <v>49551</v>
      </c>
      <c r="B2760" s="291">
        <v>82305.94</v>
      </c>
      <c r="D2760" s="290" t="s">
        <v>49562</v>
      </c>
      <c r="E2760" s="292">
        <v>82305.94</v>
      </c>
    </row>
    <row r="2761" spans="1:5" ht="14.4" x14ac:dyDescent="0.55000000000000004">
      <c r="A2761" s="290" t="s">
        <v>40965</v>
      </c>
      <c r="B2761" s="291">
        <v>216376.5</v>
      </c>
      <c r="D2761" s="290" t="s">
        <v>41506</v>
      </c>
      <c r="E2761" s="292">
        <v>216376.5</v>
      </c>
    </row>
    <row r="2762" spans="1:5" ht="14.4" x14ac:dyDescent="0.55000000000000004">
      <c r="A2762" s="290" t="s">
        <v>40966</v>
      </c>
      <c r="B2762" s="291">
        <v>252171</v>
      </c>
      <c r="D2762" s="290" t="s">
        <v>41507</v>
      </c>
      <c r="E2762" s="292">
        <v>252171</v>
      </c>
    </row>
    <row r="2763" spans="1:5" ht="14.4" x14ac:dyDescent="0.55000000000000004">
      <c r="A2763" s="290" t="s">
        <v>44215</v>
      </c>
      <c r="B2763" s="291">
        <v>4421367.1500000004</v>
      </c>
      <c r="D2763" s="290" t="s">
        <v>46301</v>
      </c>
      <c r="E2763" s="292">
        <v>4421367.1500000004</v>
      </c>
    </row>
    <row r="2764" spans="1:5" ht="14.4" x14ac:dyDescent="0.55000000000000004">
      <c r="A2764" s="290" t="s">
        <v>40967</v>
      </c>
      <c r="B2764" s="291">
        <v>115454.63</v>
      </c>
      <c r="D2764" s="290" t="s">
        <v>41508</v>
      </c>
      <c r="E2764" s="292">
        <v>115454.63</v>
      </c>
    </row>
    <row r="2765" spans="1:5" ht="14.4" x14ac:dyDescent="0.55000000000000004">
      <c r="A2765" s="290" t="s">
        <v>40968</v>
      </c>
      <c r="B2765" s="291">
        <v>101742.78</v>
      </c>
      <c r="D2765" s="290" t="s">
        <v>41509</v>
      </c>
      <c r="E2765" s="292">
        <v>101742.78</v>
      </c>
    </row>
    <row r="2766" spans="1:5" ht="14.4" x14ac:dyDescent="0.55000000000000004">
      <c r="A2766" s="290" t="s">
        <v>40969</v>
      </c>
      <c r="B2766" s="291">
        <v>80199.25</v>
      </c>
      <c r="D2766" s="290" t="s">
        <v>41510</v>
      </c>
      <c r="E2766" s="292">
        <v>80199.25</v>
      </c>
    </row>
    <row r="2767" spans="1:5" ht="14.4" x14ac:dyDescent="0.55000000000000004">
      <c r="A2767" s="290" t="s">
        <v>40970</v>
      </c>
      <c r="B2767" s="291">
        <v>67119.77</v>
      </c>
      <c r="D2767" s="290" t="s">
        <v>41511</v>
      </c>
      <c r="E2767" s="292">
        <v>67119.77</v>
      </c>
    </row>
    <row r="2768" spans="1:5" ht="14.4" x14ac:dyDescent="0.55000000000000004">
      <c r="A2768" s="290" t="s">
        <v>44216</v>
      </c>
      <c r="B2768" s="291">
        <v>1083944.69</v>
      </c>
      <c r="D2768" s="290" t="s">
        <v>46302</v>
      </c>
      <c r="E2768" s="292">
        <v>1083944.69</v>
      </c>
    </row>
    <row r="2769" spans="1:5" ht="14.4" x14ac:dyDescent="0.55000000000000004">
      <c r="A2769" s="290" t="s">
        <v>44217</v>
      </c>
      <c r="B2769" s="291">
        <v>370959.74</v>
      </c>
      <c r="D2769" s="290" t="s">
        <v>46303</v>
      </c>
      <c r="E2769" s="292">
        <v>370959.74</v>
      </c>
    </row>
    <row r="2770" spans="1:5" ht="14.4" x14ac:dyDescent="0.55000000000000004">
      <c r="A2770" s="290" t="s">
        <v>42064</v>
      </c>
      <c r="B2770" s="291">
        <v>713274.56</v>
      </c>
      <c r="D2770" s="290" t="s">
        <v>43455</v>
      </c>
      <c r="E2770" s="292">
        <v>713274.56</v>
      </c>
    </row>
    <row r="2771" spans="1:5" ht="14.4" x14ac:dyDescent="0.55000000000000004">
      <c r="A2771" s="290" t="s">
        <v>44218</v>
      </c>
      <c r="B2771" s="291">
        <v>676015.13</v>
      </c>
      <c r="D2771" s="290" t="s">
        <v>46304</v>
      </c>
      <c r="E2771" s="292">
        <v>676015.13</v>
      </c>
    </row>
    <row r="2772" spans="1:5" ht="14.4" x14ac:dyDescent="0.55000000000000004">
      <c r="A2772" s="290" t="s">
        <v>44219</v>
      </c>
      <c r="B2772" s="291">
        <v>504533.3</v>
      </c>
      <c r="D2772" s="290" t="s">
        <v>46305</v>
      </c>
      <c r="E2772" s="292">
        <v>504533.3</v>
      </c>
    </row>
    <row r="2773" spans="1:5" ht="14.4" x14ac:dyDescent="0.55000000000000004">
      <c r="A2773" s="290" t="s">
        <v>40971</v>
      </c>
      <c r="B2773" s="291">
        <v>38696.629999999997</v>
      </c>
      <c r="D2773" s="290" t="s">
        <v>41512</v>
      </c>
      <c r="E2773" s="292">
        <v>38696.629999999997</v>
      </c>
    </row>
    <row r="2774" spans="1:5" ht="14.4" x14ac:dyDescent="0.55000000000000004">
      <c r="A2774" s="290" t="s">
        <v>44220</v>
      </c>
      <c r="B2774" s="291">
        <v>1412520.92</v>
      </c>
      <c r="D2774" s="290" t="s">
        <v>46306</v>
      </c>
      <c r="E2774" s="292">
        <v>1412520.92</v>
      </c>
    </row>
    <row r="2775" spans="1:5" ht="14.4" x14ac:dyDescent="0.55000000000000004">
      <c r="A2775" s="290" t="s">
        <v>40972</v>
      </c>
      <c r="B2775" s="291">
        <v>81812.240000000005</v>
      </c>
      <c r="D2775" s="290" t="s">
        <v>41513</v>
      </c>
      <c r="E2775" s="292">
        <v>81812.240000000005</v>
      </c>
    </row>
    <row r="2776" spans="1:5" ht="14.4" x14ac:dyDescent="0.55000000000000004">
      <c r="A2776" s="290" t="s">
        <v>44221</v>
      </c>
      <c r="B2776" s="291">
        <v>485924.4</v>
      </c>
      <c r="D2776" s="290" t="s">
        <v>46307</v>
      </c>
      <c r="E2776" s="292">
        <v>485924.4</v>
      </c>
    </row>
    <row r="2777" spans="1:5" ht="14.4" x14ac:dyDescent="0.55000000000000004">
      <c r="A2777" s="290" t="s">
        <v>40973</v>
      </c>
      <c r="B2777" s="291">
        <v>10765</v>
      </c>
      <c r="D2777" s="290" t="s">
        <v>41514</v>
      </c>
      <c r="E2777" s="292">
        <v>10765</v>
      </c>
    </row>
    <row r="2778" spans="1:5" ht="14.4" x14ac:dyDescent="0.55000000000000004">
      <c r="A2778" s="290" t="s">
        <v>42065</v>
      </c>
      <c r="B2778" s="291">
        <v>889824.1</v>
      </c>
      <c r="D2778" s="290" t="s">
        <v>43456</v>
      </c>
      <c r="E2778" s="292">
        <v>889824.1</v>
      </c>
    </row>
    <row r="2779" spans="1:5" ht="14.4" x14ac:dyDescent="0.55000000000000004">
      <c r="A2779" s="290" t="s">
        <v>40974</v>
      </c>
      <c r="B2779" s="291">
        <v>20831</v>
      </c>
      <c r="D2779" s="290" t="s">
        <v>41515</v>
      </c>
      <c r="E2779" s="292">
        <v>20831</v>
      </c>
    </row>
    <row r="2780" spans="1:5" ht="14.4" x14ac:dyDescent="0.55000000000000004">
      <c r="A2780" s="290" t="s">
        <v>40975</v>
      </c>
      <c r="B2780" s="291">
        <v>109265</v>
      </c>
      <c r="D2780" s="290" t="s">
        <v>41516</v>
      </c>
      <c r="E2780" s="292">
        <v>109265</v>
      </c>
    </row>
    <row r="2781" spans="1:5" ht="14.4" x14ac:dyDescent="0.55000000000000004">
      <c r="A2781" s="290" t="s">
        <v>42066</v>
      </c>
      <c r="B2781" s="291">
        <v>2668649.94</v>
      </c>
      <c r="D2781" s="290" t="s">
        <v>43457</v>
      </c>
      <c r="E2781" s="292">
        <v>2668649.94</v>
      </c>
    </row>
    <row r="2782" spans="1:5" ht="14.4" x14ac:dyDescent="0.55000000000000004">
      <c r="A2782" s="290" t="s">
        <v>40976</v>
      </c>
      <c r="B2782" s="291">
        <v>157555.45000000001</v>
      </c>
      <c r="D2782" s="290" t="s">
        <v>41517</v>
      </c>
      <c r="E2782" s="292">
        <v>157555.45000000001</v>
      </c>
    </row>
    <row r="2783" spans="1:5" ht="14.4" x14ac:dyDescent="0.55000000000000004">
      <c r="A2783" s="290" t="s">
        <v>40977</v>
      </c>
      <c r="B2783" s="291">
        <v>75893.279999999999</v>
      </c>
      <c r="D2783" s="290" t="s">
        <v>41518</v>
      </c>
      <c r="E2783" s="292">
        <v>75893.279999999999</v>
      </c>
    </row>
    <row r="2784" spans="1:5" ht="14.4" x14ac:dyDescent="0.55000000000000004">
      <c r="A2784" s="290" t="s">
        <v>44222</v>
      </c>
      <c r="B2784" s="291">
        <v>5439454.0700000003</v>
      </c>
      <c r="D2784" s="290" t="s">
        <v>46308</v>
      </c>
      <c r="E2784" s="292">
        <v>5439454.0700000003</v>
      </c>
    </row>
    <row r="2785" spans="1:5" ht="14.4" x14ac:dyDescent="0.55000000000000004">
      <c r="A2785" s="290" t="s">
        <v>42067</v>
      </c>
      <c r="B2785" s="291">
        <v>1080925.74</v>
      </c>
      <c r="D2785" s="290" t="s">
        <v>43458</v>
      </c>
      <c r="E2785" s="292">
        <v>1080925.74</v>
      </c>
    </row>
    <row r="2786" spans="1:5" ht="14.4" x14ac:dyDescent="0.55000000000000004">
      <c r="A2786" s="290" t="s">
        <v>40978</v>
      </c>
      <c r="B2786" s="291">
        <v>99657.03</v>
      </c>
      <c r="D2786" s="290" t="s">
        <v>41519</v>
      </c>
      <c r="E2786" s="292">
        <v>99657.03</v>
      </c>
    </row>
    <row r="2787" spans="1:5" ht="14.4" x14ac:dyDescent="0.55000000000000004">
      <c r="A2787" s="290" t="s">
        <v>40979</v>
      </c>
      <c r="B2787" s="291">
        <v>96346.73</v>
      </c>
      <c r="D2787" s="290" t="s">
        <v>41520</v>
      </c>
      <c r="E2787" s="292">
        <v>96346.73</v>
      </c>
    </row>
    <row r="2788" spans="1:5" ht="14.4" x14ac:dyDescent="0.55000000000000004">
      <c r="A2788" s="290" t="s">
        <v>40980</v>
      </c>
      <c r="B2788" s="291">
        <v>224988.57</v>
      </c>
      <c r="D2788" s="290" t="s">
        <v>41521</v>
      </c>
      <c r="E2788" s="292">
        <v>224988.57</v>
      </c>
    </row>
    <row r="2789" spans="1:5" ht="14.4" x14ac:dyDescent="0.55000000000000004">
      <c r="A2789" s="290" t="s">
        <v>40981</v>
      </c>
      <c r="B2789" s="291">
        <v>138733.92000000001</v>
      </c>
      <c r="D2789" s="290" t="s">
        <v>41522</v>
      </c>
      <c r="E2789" s="292">
        <v>138733.92000000001</v>
      </c>
    </row>
    <row r="2790" spans="1:5" ht="14.4" x14ac:dyDescent="0.55000000000000004">
      <c r="A2790" s="290" t="s">
        <v>40982</v>
      </c>
      <c r="B2790" s="291">
        <v>25655.119999999999</v>
      </c>
      <c r="D2790" s="290" t="s">
        <v>41523</v>
      </c>
      <c r="E2790" s="292">
        <v>25655.119999999999</v>
      </c>
    </row>
    <row r="2791" spans="1:5" ht="14.4" x14ac:dyDescent="0.55000000000000004">
      <c r="A2791" s="290" t="s">
        <v>40983</v>
      </c>
      <c r="B2791" s="291">
        <v>44542</v>
      </c>
      <c r="D2791" s="290" t="s">
        <v>41524</v>
      </c>
      <c r="E2791" s="292">
        <v>44542</v>
      </c>
    </row>
    <row r="2792" spans="1:5" ht="14.4" x14ac:dyDescent="0.55000000000000004">
      <c r="A2792" s="290" t="s">
        <v>42068</v>
      </c>
      <c r="B2792" s="291">
        <v>2340592.7400000002</v>
      </c>
      <c r="D2792" s="290" t="s">
        <v>43459</v>
      </c>
      <c r="E2792" s="292">
        <v>2340592.7400000002</v>
      </c>
    </row>
    <row r="2793" spans="1:5" ht="14.4" x14ac:dyDescent="0.55000000000000004">
      <c r="A2793" s="290" t="s">
        <v>40984</v>
      </c>
      <c r="B2793" s="291">
        <v>104420.5</v>
      </c>
      <c r="D2793" s="290" t="s">
        <v>41525</v>
      </c>
      <c r="E2793" s="292">
        <v>104420.5</v>
      </c>
    </row>
    <row r="2794" spans="1:5" ht="14.4" x14ac:dyDescent="0.55000000000000004">
      <c r="A2794" s="290" t="s">
        <v>44223</v>
      </c>
      <c r="B2794" s="291">
        <v>6483373.7599999998</v>
      </c>
      <c r="D2794" s="290" t="s">
        <v>46309</v>
      </c>
      <c r="E2794" s="292">
        <v>6483373.7599999998</v>
      </c>
    </row>
    <row r="2795" spans="1:5" ht="14.4" x14ac:dyDescent="0.55000000000000004">
      <c r="A2795" s="290" t="s">
        <v>42069</v>
      </c>
      <c r="B2795" s="291">
        <v>1149421.29</v>
      </c>
      <c r="D2795" s="290" t="s">
        <v>43460</v>
      </c>
      <c r="E2795" s="292">
        <v>1149421.29</v>
      </c>
    </row>
    <row r="2796" spans="1:5" ht="14.4" x14ac:dyDescent="0.55000000000000004">
      <c r="A2796" s="290" t="s">
        <v>40985</v>
      </c>
      <c r="B2796" s="291">
        <v>124336</v>
      </c>
      <c r="D2796" s="290" t="s">
        <v>41526</v>
      </c>
      <c r="E2796" s="292">
        <v>124336</v>
      </c>
    </row>
    <row r="2797" spans="1:5" ht="14.4" x14ac:dyDescent="0.55000000000000004">
      <c r="A2797" s="290" t="s">
        <v>40986</v>
      </c>
      <c r="B2797" s="291">
        <v>128641.75</v>
      </c>
      <c r="D2797" s="290" t="s">
        <v>41527</v>
      </c>
      <c r="E2797" s="292">
        <v>128641.75</v>
      </c>
    </row>
    <row r="2798" spans="1:5" ht="14.4" x14ac:dyDescent="0.55000000000000004">
      <c r="A2798" s="290" t="s">
        <v>40987</v>
      </c>
      <c r="B2798" s="291">
        <v>88152</v>
      </c>
      <c r="D2798" s="290" t="s">
        <v>41528</v>
      </c>
      <c r="E2798" s="292">
        <v>88152</v>
      </c>
    </row>
    <row r="2799" spans="1:5" ht="14.4" x14ac:dyDescent="0.55000000000000004">
      <c r="A2799" s="290" t="s">
        <v>40988</v>
      </c>
      <c r="B2799" s="291">
        <v>87829</v>
      </c>
      <c r="D2799" s="290" t="s">
        <v>41529</v>
      </c>
      <c r="E2799" s="292">
        <v>87829</v>
      </c>
    </row>
    <row r="2800" spans="1:5" ht="14.4" x14ac:dyDescent="0.55000000000000004">
      <c r="A2800" s="290" t="s">
        <v>44224</v>
      </c>
      <c r="B2800" s="291">
        <v>2306567.4300000002</v>
      </c>
      <c r="D2800" s="290" t="s">
        <v>46310</v>
      </c>
      <c r="E2800" s="292">
        <v>2306567.4300000002</v>
      </c>
    </row>
    <row r="2801" spans="1:5" ht="14.4" x14ac:dyDescent="0.55000000000000004">
      <c r="A2801" s="290" t="s">
        <v>44225</v>
      </c>
      <c r="B2801" s="291">
        <v>394129.4</v>
      </c>
      <c r="D2801" s="290" t="s">
        <v>46311</v>
      </c>
      <c r="E2801" s="292">
        <v>394129.4</v>
      </c>
    </row>
    <row r="2802" spans="1:5" ht="14.4" x14ac:dyDescent="0.55000000000000004">
      <c r="A2802" s="290" t="s">
        <v>44226</v>
      </c>
      <c r="B2802" s="291">
        <v>1678474.53</v>
      </c>
      <c r="D2802" s="290" t="s">
        <v>46312</v>
      </c>
      <c r="E2802" s="292">
        <v>1678474.53</v>
      </c>
    </row>
    <row r="2803" spans="1:5" ht="14.4" x14ac:dyDescent="0.55000000000000004">
      <c r="A2803" s="290" t="s">
        <v>40989</v>
      </c>
      <c r="B2803" s="291">
        <v>50528.22</v>
      </c>
      <c r="D2803" s="290" t="s">
        <v>41530</v>
      </c>
      <c r="E2803" s="292">
        <v>50528.22</v>
      </c>
    </row>
    <row r="2804" spans="1:5" ht="14.4" x14ac:dyDescent="0.55000000000000004">
      <c r="A2804" s="290" t="s">
        <v>44227</v>
      </c>
      <c r="B2804" s="291">
        <v>531836.51</v>
      </c>
      <c r="D2804" s="290" t="s">
        <v>46313</v>
      </c>
      <c r="E2804" s="292">
        <v>531836.51</v>
      </c>
    </row>
    <row r="2805" spans="1:5" ht="14.4" x14ac:dyDescent="0.55000000000000004">
      <c r="A2805" s="290" t="s">
        <v>44228</v>
      </c>
      <c r="B2805" s="291">
        <v>2990725.42</v>
      </c>
      <c r="D2805" s="290" t="s">
        <v>46314</v>
      </c>
      <c r="E2805" s="292">
        <v>2990725.42</v>
      </c>
    </row>
    <row r="2806" spans="1:5" ht="14.4" x14ac:dyDescent="0.55000000000000004">
      <c r="A2806" s="290" t="s">
        <v>42070</v>
      </c>
      <c r="B2806" s="291">
        <v>772315.37</v>
      </c>
      <c r="D2806" s="290" t="s">
        <v>43461</v>
      </c>
      <c r="E2806" s="292">
        <v>772315.37</v>
      </c>
    </row>
    <row r="2807" spans="1:5" ht="14.4" x14ac:dyDescent="0.55000000000000004">
      <c r="A2807" s="290" t="s">
        <v>42071</v>
      </c>
      <c r="B2807" s="291">
        <v>607070.93000000005</v>
      </c>
      <c r="D2807" s="290" t="s">
        <v>43462</v>
      </c>
      <c r="E2807" s="292">
        <v>607070.93000000005</v>
      </c>
    </row>
    <row r="2808" spans="1:5" ht="14.4" x14ac:dyDescent="0.55000000000000004">
      <c r="A2808" s="290" t="s">
        <v>42072</v>
      </c>
      <c r="B2808" s="291">
        <v>1927845.4</v>
      </c>
      <c r="D2808" s="290" t="s">
        <v>43463</v>
      </c>
      <c r="E2808" s="292">
        <v>1927845.4</v>
      </c>
    </row>
    <row r="2809" spans="1:5" ht="14.4" x14ac:dyDescent="0.55000000000000004">
      <c r="A2809" s="290" t="s">
        <v>40990</v>
      </c>
      <c r="B2809" s="291">
        <v>114540</v>
      </c>
      <c r="D2809" s="290" t="s">
        <v>41531</v>
      </c>
      <c r="E2809" s="292">
        <v>114540</v>
      </c>
    </row>
    <row r="2810" spans="1:5" ht="14.4" x14ac:dyDescent="0.55000000000000004">
      <c r="A2810" s="290" t="s">
        <v>40991</v>
      </c>
      <c r="B2810" s="291">
        <v>116968</v>
      </c>
      <c r="D2810" s="290" t="s">
        <v>41532</v>
      </c>
      <c r="E2810" s="292">
        <v>116968</v>
      </c>
    </row>
    <row r="2811" spans="1:5" ht="14.4" x14ac:dyDescent="0.55000000000000004">
      <c r="A2811" s="290" t="s">
        <v>40992</v>
      </c>
      <c r="B2811" s="291">
        <v>50986</v>
      </c>
      <c r="D2811" s="290" t="s">
        <v>41533</v>
      </c>
      <c r="E2811" s="292">
        <v>50986</v>
      </c>
    </row>
    <row r="2812" spans="1:5" ht="14.4" x14ac:dyDescent="0.55000000000000004">
      <c r="A2812" s="290" t="s">
        <v>44229</v>
      </c>
      <c r="B2812" s="291">
        <v>726449.17</v>
      </c>
      <c r="D2812" s="290" t="s">
        <v>46315</v>
      </c>
      <c r="E2812" s="292">
        <v>726449.17</v>
      </c>
    </row>
    <row r="2813" spans="1:5" ht="14.4" x14ac:dyDescent="0.55000000000000004">
      <c r="A2813" s="290" t="s">
        <v>40993</v>
      </c>
      <c r="B2813" s="291">
        <v>60822.25</v>
      </c>
      <c r="D2813" s="290" t="s">
        <v>41534</v>
      </c>
      <c r="E2813" s="292">
        <v>60822.25</v>
      </c>
    </row>
    <row r="2814" spans="1:5" ht="14.4" x14ac:dyDescent="0.55000000000000004">
      <c r="A2814" s="290" t="s">
        <v>44230</v>
      </c>
      <c r="B2814" s="291">
        <v>458222.14</v>
      </c>
      <c r="D2814" s="290" t="s">
        <v>46316</v>
      </c>
      <c r="E2814" s="292">
        <v>458222.14</v>
      </c>
    </row>
    <row r="2815" spans="1:5" ht="14.4" x14ac:dyDescent="0.55000000000000004">
      <c r="A2815" s="290" t="s">
        <v>44231</v>
      </c>
      <c r="B2815" s="291">
        <v>306043.63</v>
      </c>
      <c r="D2815" s="290" t="s">
        <v>46317</v>
      </c>
      <c r="E2815" s="292">
        <v>306043.63</v>
      </c>
    </row>
    <row r="2816" spans="1:5" ht="14.4" x14ac:dyDescent="0.55000000000000004">
      <c r="A2816" s="290" t="s">
        <v>44232</v>
      </c>
      <c r="B2816" s="291">
        <v>3053356.72</v>
      </c>
      <c r="D2816" s="290" t="s">
        <v>46318</v>
      </c>
      <c r="E2816" s="292">
        <v>3053356.72</v>
      </c>
    </row>
    <row r="2817" spans="1:5" ht="14.4" x14ac:dyDescent="0.55000000000000004">
      <c r="A2817" s="290" t="s">
        <v>40994</v>
      </c>
      <c r="B2817" s="291">
        <v>162134.38</v>
      </c>
      <c r="D2817" s="290" t="s">
        <v>41535</v>
      </c>
      <c r="E2817" s="292">
        <v>162134.38</v>
      </c>
    </row>
    <row r="2818" spans="1:5" ht="14.4" x14ac:dyDescent="0.55000000000000004">
      <c r="A2818" s="290" t="s">
        <v>42073</v>
      </c>
      <c r="B2818" s="291">
        <v>1076037.43</v>
      </c>
      <c r="D2818" s="290" t="s">
        <v>43464</v>
      </c>
      <c r="E2818" s="292">
        <v>1076037.43</v>
      </c>
    </row>
    <row r="2819" spans="1:5" ht="14.4" x14ac:dyDescent="0.55000000000000004">
      <c r="A2819" s="290" t="s">
        <v>44233</v>
      </c>
      <c r="B2819" s="291">
        <v>519157.24</v>
      </c>
      <c r="D2819" s="290" t="s">
        <v>46319</v>
      </c>
      <c r="E2819" s="292">
        <v>519157.24</v>
      </c>
    </row>
    <row r="2820" spans="1:5" ht="14.4" x14ac:dyDescent="0.55000000000000004">
      <c r="A2820" s="290" t="s">
        <v>40995</v>
      </c>
      <c r="B2820" s="291">
        <v>29872.89</v>
      </c>
      <c r="D2820" s="290" t="s">
        <v>41536</v>
      </c>
      <c r="E2820" s="292">
        <v>29872.89</v>
      </c>
    </row>
    <row r="2821" spans="1:5" ht="14.4" x14ac:dyDescent="0.55000000000000004">
      <c r="A2821" s="290" t="s">
        <v>40996</v>
      </c>
      <c r="B2821" s="291">
        <v>137778.57</v>
      </c>
      <c r="D2821" s="290" t="s">
        <v>41537</v>
      </c>
      <c r="E2821" s="292">
        <v>137778.57</v>
      </c>
    </row>
    <row r="2822" spans="1:5" ht="14.4" x14ac:dyDescent="0.55000000000000004">
      <c r="A2822" s="290" t="s">
        <v>44234</v>
      </c>
      <c r="B2822" s="291">
        <v>2453462.7599999998</v>
      </c>
      <c r="D2822" s="290" t="s">
        <v>46320</v>
      </c>
      <c r="E2822" s="292">
        <v>2453462.7599999998</v>
      </c>
    </row>
    <row r="2823" spans="1:5" ht="14.4" x14ac:dyDescent="0.55000000000000004">
      <c r="A2823" s="290" t="s">
        <v>44235</v>
      </c>
      <c r="B2823" s="291">
        <v>10691048.68</v>
      </c>
      <c r="D2823" s="290" t="s">
        <v>46321</v>
      </c>
      <c r="E2823" s="292">
        <v>10691048.68</v>
      </c>
    </row>
    <row r="2824" spans="1:5" ht="14.4" x14ac:dyDescent="0.55000000000000004">
      <c r="A2824" s="290" t="s">
        <v>40997</v>
      </c>
      <c r="B2824" s="291">
        <v>172293.86</v>
      </c>
      <c r="D2824" s="290" t="s">
        <v>41538</v>
      </c>
      <c r="E2824" s="292">
        <v>172293.86</v>
      </c>
    </row>
    <row r="2825" spans="1:5" ht="14.4" x14ac:dyDescent="0.55000000000000004">
      <c r="A2825" s="290" t="s">
        <v>40998</v>
      </c>
      <c r="B2825" s="291">
        <v>88811.24</v>
      </c>
      <c r="D2825" s="290" t="s">
        <v>41539</v>
      </c>
      <c r="E2825" s="292">
        <v>88811.24</v>
      </c>
    </row>
    <row r="2826" spans="1:5" ht="14.4" x14ac:dyDescent="0.55000000000000004">
      <c r="A2826" s="290" t="s">
        <v>44236</v>
      </c>
      <c r="B2826" s="291">
        <v>922000.35</v>
      </c>
      <c r="D2826" s="290" t="s">
        <v>46322</v>
      </c>
      <c r="E2826" s="292">
        <v>922000.35</v>
      </c>
    </row>
    <row r="2827" spans="1:5" ht="14.4" x14ac:dyDescent="0.55000000000000004">
      <c r="A2827" s="290" t="s">
        <v>40999</v>
      </c>
      <c r="B2827" s="291">
        <v>11303.25</v>
      </c>
      <c r="D2827" s="290" t="s">
        <v>41540</v>
      </c>
      <c r="E2827" s="292">
        <v>11303.25</v>
      </c>
    </row>
    <row r="2828" spans="1:5" ht="14.4" x14ac:dyDescent="0.55000000000000004">
      <c r="A2828" s="290" t="s">
        <v>42074</v>
      </c>
      <c r="B2828" s="291">
        <v>1235500.3899999999</v>
      </c>
      <c r="D2828" s="290" t="s">
        <v>43465</v>
      </c>
      <c r="E2828" s="292">
        <v>1235500.3899999999</v>
      </c>
    </row>
    <row r="2829" spans="1:5" ht="14.4" x14ac:dyDescent="0.55000000000000004">
      <c r="A2829" s="290" t="s">
        <v>42075</v>
      </c>
      <c r="B2829" s="291">
        <v>3477633.52</v>
      </c>
      <c r="D2829" s="290" t="s">
        <v>43466</v>
      </c>
      <c r="E2829" s="292">
        <v>3477633.52</v>
      </c>
    </row>
    <row r="2830" spans="1:5" ht="14.4" x14ac:dyDescent="0.55000000000000004">
      <c r="A2830" s="290" t="s">
        <v>42076</v>
      </c>
      <c r="B2830" s="291">
        <v>659894.59</v>
      </c>
      <c r="D2830" s="290" t="s">
        <v>43467</v>
      </c>
      <c r="E2830" s="292">
        <v>659894.59</v>
      </c>
    </row>
    <row r="2831" spans="1:5" ht="14.4" x14ac:dyDescent="0.55000000000000004">
      <c r="A2831" s="290" t="s">
        <v>42077</v>
      </c>
      <c r="B2831" s="291">
        <v>461632.08</v>
      </c>
      <c r="D2831" s="290" t="s">
        <v>43468</v>
      </c>
      <c r="E2831" s="292">
        <v>461632.08</v>
      </c>
    </row>
    <row r="2832" spans="1:5" ht="14.4" x14ac:dyDescent="0.55000000000000004">
      <c r="A2832" s="290" t="s">
        <v>41000</v>
      </c>
      <c r="B2832" s="291">
        <v>42990.42</v>
      </c>
      <c r="D2832" s="290" t="s">
        <v>41541</v>
      </c>
      <c r="E2832" s="292">
        <v>42990.42</v>
      </c>
    </row>
    <row r="2833" spans="1:5" ht="14.4" x14ac:dyDescent="0.55000000000000004">
      <c r="A2833" s="290" t="s">
        <v>41001</v>
      </c>
      <c r="B2833" s="291">
        <v>76095.09</v>
      </c>
      <c r="D2833" s="290" t="s">
        <v>41542</v>
      </c>
      <c r="E2833" s="292">
        <v>76095.09</v>
      </c>
    </row>
    <row r="2834" spans="1:5" ht="14.4" x14ac:dyDescent="0.55000000000000004">
      <c r="A2834" s="290" t="s">
        <v>42078</v>
      </c>
      <c r="B2834" s="291">
        <v>1247457.6200000001</v>
      </c>
      <c r="D2834" s="290" t="s">
        <v>43469</v>
      </c>
      <c r="E2834" s="292">
        <v>1247457.6200000001</v>
      </c>
    </row>
    <row r="2835" spans="1:5" ht="14.4" x14ac:dyDescent="0.55000000000000004">
      <c r="A2835" s="290" t="s">
        <v>44237</v>
      </c>
      <c r="B2835" s="291">
        <v>1867970.64</v>
      </c>
      <c r="D2835" s="290" t="s">
        <v>46323</v>
      </c>
      <c r="E2835" s="292">
        <v>1867970.64</v>
      </c>
    </row>
    <row r="2836" spans="1:5" ht="14.4" x14ac:dyDescent="0.55000000000000004">
      <c r="A2836" s="290" t="s">
        <v>42079</v>
      </c>
      <c r="B2836" s="291">
        <v>7831574.9299999997</v>
      </c>
      <c r="D2836" s="290" t="s">
        <v>43470</v>
      </c>
      <c r="E2836" s="292">
        <v>7831574.9299999997</v>
      </c>
    </row>
    <row r="2837" spans="1:5" ht="14.4" x14ac:dyDescent="0.55000000000000004">
      <c r="A2837" s="290" t="s">
        <v>41002</v>
      </c>
      <c r="B2837" s="291">
        <v>168473</v>
      </c>
      <c r="D2837" s="290" t="s">
        <v>41543</v>
      </c>
      <c r="E2837" s="292">
        <v>168473</v>
      </c>
    </row>
    <row r="2838" spans="1:5" ht="14.4" x14ac:dyDescent="0.55000000000000004">
      <c r="A2838" s="290" t="s">
        <v>41003</v>
      </c>
      <c r="B2838" s="291">
        <v>96374</v>
      </c>
      <c r="D2838" s="290" t="s">
        <v>41544</v>
      </c>
      <c r="E2838" s="292">
        <v>96374</v>
      </c>
    </row>
    <row r="2839" spans="1:5" ht="14.4" x14ac:dyDescent="0.55000000000000004">
      <c r="A2839" s="290" t="s">
        <v>41004</v>
      </c>
      <c r="B2839" s="291">
        <v>48120</v>
      </c>
      <c r="D2839" s="290" t="s">
        <v>41545</v>
      </c>
      <c r="E2839" s="292">
        <v>48120</v>
      </c>
    </row>
    <row r="2840" spans="1:5" ht="14.4" x14ac:dyDescent="0.55000000000000004">
      <c r="A2840" s="290" t="s">
        <v>41005</v>
      </c>
      <c r="B2840" s="291">
        <v>83206.34</v>
      </c>
      <c r="D2840" s="290" t="s">
        <v>41546</v>
      </c>
      <c r="E2840" s="292">
        <v>83206.34</v>
      </c>
    </row>
    <row r="2841" spans="1:5" ht="14.4" x14ac:dyDescent="0.55000000000000004">
      <c r="A2841" s="290" t="s">
        <v>41006</v>
      </c>
      <c r="B2841" s="291">
        <v>81006.63</v>
      </c>
      <c r="D2841" s="290" t="s">
        <v>41547</v>
      </c>
      <c r="E2841" s="292">
        <v>81006.63</v>
      </c>
    </row>
    <row r="2842" spans="1:5" ht="14.4" x14ac:dyDescent="0.55000000000000004">
      <c r="A2842" s="290" t="s">
        <v>41007</v>
      </c>
      <c r="B2842" s="291">
        <v>129150.25</v>
      </c>
      <c r="D2842" s="290" t="s">
        <v>41548</v>
      </c>
      <c r="E2842" s="292">
        <v>129150.25</v>
      </c>
    </row>
    <row r="2843" spans="1:5" ht="14.4" x14ac:dyDescent="0.55000000000000004">
      <c r="A2843" s="290" t="s">
        <v>41008</v>
      </c>
      <c r="B2843" s="291">
        <v>212641.67</v>
      </c>
      <c r="D2843" s="290" t="s">
        <v>41549</v>
      </c>
      <c r="E2843" s="292">
        <v>212641.67</v>
      </c>
    </row>
    <row r="2844" spans="1:5" ht="14.4" x14ac:dyDescent="0.55000000000000004">
      <c r="A2844" s="290" t="s">
        <v>41009</v>
      </c>
      <c r="B2844" s="291">
        <v>55911</v>
      </c>
      <c r="D2844" s="290" t="s">
        <v>41550</v>
      </c>
      <c r="E2844" s="292">
        <v>55911</v>
      </c>
    </row>
    <row r="2845" spans="1:5" ht="14.4" x14ac:dyDescent="0.55000000000000004">
      <c r="A2845" s="290" t="s">
        <v>41010</v>
      </c>
      <c r="B2845" s="291">
        <v>86389.22</v>
      </c>
      <c r="D2845" s="290" t="s">
        <v>41551</v>
      </c>
      <c r="E2845" s="292">
        <v>86389.22</v>
      </c>
    </row>
    <row r="2846" spans="1:5" ht="14.4" x14ac:dyDescent="0.55000000000000004">
      <c r="A2846" s="290" t="s">
        <v>41011</v>
      </c>
      <c r="B2846" s="291">
        <v>50058</v>
      </c>
      <c r="D2846" s="290" t="s">
        <v>41552</v>
      </c>
      <c r="E2846" s="292">
        <v>50058</v>
      </c>
    </row>
    <row r="2847" spans="1:5" ht="14.4" x14ac:dyDescent="0.55000000000000004">
      <c r="A2847" s="290" t="s">
        <v>41012</v>
      </c>
      <c r="B2847" s="291">
        <v>71588</v>
      </c>
      <c r="D2847" s="290" t="s">
        <v>41553</v>
      </c>
      <c r="E2847" s="292">
        <v>71588</v>
      </c>
    </row>
    <row r="2848" spans="1:5" ht="14.4" x14ac:dyDescent="0.55000000000000004">
      <c r="A2848" s="290" t="s">
        <v>41013</v>
      </c>
      <c r="B2848" s="291">
        <v>163844</v>
      </c>
      <c r="D2848" s="290" t="s">
        <v>41554</v>
      </c>
      <c r="E2848" s="292">
        <v>163844</v>
      </c>
    </row>
    <row r="2849" spans="1:5" ht="14.4" x14ac:dyDescent="0.55000000000000004">
      <c r="A2849" s="290" t="s">
        <v>41014</v>
      </c>
      <c r="B2849" s="291">
        <v>67231</v>
      </c>
      <c r="D2849" s="290" t="s">
        <v>41555</v>
      </c>
      <c r="E2849" s="292">
        <v>67231</v>
      </c>
    </row>
    <row r="2850" spans="1:5" ht="14.4" x14ac:dyDescent="0.55000000000000004">
      <c r="A2850" s="290" t="s">
        <v>41015</v>
      </c>
      <c r="B2850" s="291">
        <v>40234.18</v>
      </c>
      <c r="D2850" s="290" t="s">
        <v>41556</v>
      </c>
      <c r="E2850" s="292">
        <v>40234.18</v>
      </c>
    </row>
    <row r="2851" spans="1:5" ht="14.4" x14ac:dyDescent="0.55000000000000004">
      <c r="A2851" s="290" t="s">
        <v>42080</v>
      </c>
      <c r="B2851" s="291">
        <v>1208654.3999999999</v>
      </c>
      <c r="D2851" s="290" t="s">
        <v>43471</v>
      </c>
      <c r="E2851" s="292">
        <v>1208654.3999999999</v>
      </c>
    </row>
    <row r="2852" spans="1:5" ht="14.4" x14ac:dyDescent="0.55000000000000004">
      <c r="A2852" s="290" t="s">
        <v>41016</v>
      </c>
      <c r="B2852" s="291">
        <v>176007.52</v>
      </c>
      <c r="D2852" s="290" t="s">
        <v>41557</v>
      </c>
      <c r="E2852" s="292">
        <v>176007.52</v>
      </c>
    </row>
    <row r="2853" spans="1:5" ht="14.4" x14ac:dyDescent="0.55000000000000004">
      <c r="A2853" s="290" t="s">
        <v>42081</v>
      </c>
      <c r="B2853" s="291">
        <v>10842001.550000001</v>
      </c>
      <c r="D2853" s="290" t="s">
        <v>43472</v>
      </c>
      <c r="E2853" s="292">
        <v>10842001.550000001</v>
      </c>
    </row>
    <row r="2854" spans="1:5" ht="14.4" x14ac:dyDescent="0.55000000000000004">
      <c r="A2854" s="290" t="s">
        <v>41017</v>
      </c>
      <c r="B2854" s="291">
        <v>156000</v>
      </c>
      <c r="D2854" s="290" t="s">
        <v>41558</v>
      </c>
      <c r="E2854" s="292">
        <v>156000</v>
      </c>
    </row>
    <row r="2855" spans="1:5" ht="14.4" x14ac:dyDescent="0.55000000000000004">
      <c r="A2855" s="290" t="s">
        <v>41018</v>
      </c>
      <c r="B2855" s="291">
        <v>89747.79</v>
      </c>
      <c r="D2855" s="290" t="s">
        <v>41559</v>
      </c>
      <c r="E2855" s="292">
        <v>89747.79</v>
      </c>
    </row>
    <row r="2856" spans="1:5" ht="14.4" x14ac:dyDescent="0.55000000000000004">
      <c r="A2856" s="290" t="s">
        <v>41019</v>
      </c>
      <c r="B2856" s="291">
        <v>89887.75</v>
      </c>
      <c r="D2856" s="290" t="s">
        <v>41560</v>
      </c>
      <c r="E2856" s="292">
        <v>89887.75</v>
      </c>
    </row>
    <row r="2857" spans="1:5" ht="14.4" x14ac:dyDescent="0.55000000000000004">
      <c r="A2857" s="290" t="s">
        <v>41020</v>
      </c>
      <c r="B2857" s="291">
        <v>85048.88</v>
      </c>
      <c r="D2857" s="290" t="s">
        <v>41561</v>
      </c>
      <c r="E2857" s="292">
        <v>85048.88</v>
      </c>
    </row>
    <row r="2858" spans="1:5" ht="14.4" x14ac:dyDescent="0.55000000000000004">
      <c r="A2858" s="290" t="s">
        <v>41021</v>
      </c>
      <c r="B2858" s="291">
        <v>124803</v>
      </c>
      <c r="D2858" s="290" t="s">
        <v>41562</v>
      </c>
      <c r="E2858" s="292">
        <v>124803</v>
      </c>
    </row>
    <row r="2859" spans="1:5" ht="14.4" x14ac:dyDescent="0.55000000000000004">
      <c r="A2859" s="290" t="s">
        <v>42082</v>
      </c>
      <c r="B2859" s="291">
        <v>1600179.84</v>
      </c>
      <c r="D2859" s="290" t="s">
        <v>43473</v>
      </c>
      <c r="E2859" s="292">
        <v>1600179.84</v>
      </c>
    </row>
    <row r="2860" spans="1:5" ht="14.4" x14ac:dyDescent="0.55000000000000004">
      <c r="A2860" s="290" t="s">
        <v>41022</v>
      </c>
      <c r="B2860" s="291">
        <v>69056.12</v>
      </c>
      <c r="D2860" s="290" t="s">
        <v>41563</v>
      </c>
      <c r="E2860" s="292">
        <v>69056.12</v>
      </c>
    </row>
    <row r="2861" spans="1:5" ht="14.4" x14ac:dyDescent="0.55000000000000004">
      <c r="A2861" s="290" t="s">
        <v>41023</v>
      </c>
      <c r="B2861" s="291">
        <v>65666.5</v>
      </c>
      <c r="D2861" s="290" t="s">
        <v>41564</v>
      </c>
      <c r="E2861" s="292">
        <v>65666.5</v>
      </c>
    </row>
    <row r="2862" spans="1:5" ht="14.4" x14ac:dyDescent="0.55000000000000004">
      <c r="A2862" s="290" t="s">
        <v>44238</v>
      </c>
      <c r="B2862" s="291">
        <v>5960824.7599999998</v>
      </c>
      <c r="D2862" s="290" t="s">
        <v>46324</v>
      </c>
      <c r="E2862" s="292">
        <v>5960824.7599999998</v>
      </c>
    </row>
    <row r="2863" spans="1:5" ht="14.4" x14ac:dyDescent="0.55000000000000004">
      <c r="A2863" s="290" t="s">
        <v>41024</v>
      </c>
      <c r="B2863" s="291">
        <v>306776.96000000002</v>
      </c>
      <c r="D2863" s="290" t="s">
        <v>41565</v>
      </c>
      <c r="E2863" s="292">
        <v>306776.96000000002</v>
      </c>
    </row>
    <row r="2864" spans="1:5" ht="14.4" x14ac:dyDescent="0.55000000000000004">
      <c r="A2864" s="290" t="s">
        <v>41025</v>
      </c>
      <c r="B2864" s="291">
        <v>269017.36</v>
      </c>
      <c r="D2864" s="290" t="s">
        <v>41566</v>
      </c>
      <c r="E2864" s="292">
        <v>269017.36</v>
      </c>
    </row>
    <row r="2865" spans="1:5" ht="14.4" x14ac:dyDescent="0.55000000000000004">
      <c r="A2865" s="290" t="s">
        <v>41026</v>
      </c>
      <c r="B2865" s="291">
        <v>33318</v>
      </c>
      <c r="D2865" s="290" t="s">
        <v>41567</v>
      </c>
      <c r="E2865" s="292">
        <v>33318</v>
      </c>
    </row>
    <row r="2866" spans="1:5" ht="14.4" x14ac:dyDescent="0.55000000000000004">
      <c r="A2866" s="290" t="s">
        <v>41027</v>
      </c>
      <c r="B2866" s="291">
        <v>78047</v>
      </c>
      <c r="D2866" s="290" t="s">
        <v>41568</v>
      </c>
      <c r="E2866" s="292">
        <v>78047</v>
      </c>
    </row>
    <row r="2867" spans="1:5" ht="14.4" x14ac:dyDescent="0.55000000000000004">
      <c r="A2867" s="290" t="s">
        <v>44239</v>
      </c>
      <c r="B2867" s="291">
        <v>451204.29</v>
      </c>
      <c r="D2867" s="290" t="s">
        <v>46325</v>
      </c>
      <c r="E2867" s="292">
        <v>451204.29</v>
      </c>
    </row>
    <row r="2868" spans="1:5" ht="14.4" x14ac:dyDescent="0.55000000000000004">
      <c r="A2868" s="290" t="s">
        <v>44240</v>
      </c>
      <c r="B2868" s="291">
        <v>332240.2</v>
      </c>
      <c r="D2868" s="290" t="s">
        <v>46326</v>
      </c>
      <c r="E2868" s="292">
        <v>332240.2</v>
      </c>
    </row>
    <row r="2869" spans="1:5" ht="14.4" x14ac:dyDescent="0.55000000000000004">
      <c r="A2869" s="290" t="s">
        <v>42083</v>
      </c>
      <c r="B2869" s="291">
        <v>1352727.63</v>
      </c>
      <c r="D2869" s="290" t="s">
        <v>43474</v>
      </c>
      <c r="E2869" s="292">
        <v>1352727.63</v>
      </c>
    </row>
    <row r="2870" spans="1:5" ht="14.4" x14ac:dyDescent="0.55000000000000004">
      <c r="A2870" s="290" t="s">
        <v>41028</v>
      </c>
      <c r="B2870" s="291">
        <v>198075.99</v>
      </c>
      <c r="D2870" s="290" t="s">
        <v>41569</v>
      </c>
      <c r="E2870" s="292">
        <v>198075.99</v>
      </c>
    </row>
    <row r="2871" spans="1:5" ht="14.4" x14ac:dyDescent="0.55000000000000004">
      <c r="A2871" s="290" t="s">
        <v>41029</v>
      </c>
      <c r="B2871" s="291">
        <v>125951</v>
      </c>
      <c r="D2871" s="290" t="s">
        <v>41570</v>
      </c>
      <c r="E2871" s="292">
        <v>125951</v>
      </c>
    </row>
    <row r="2872" spans="1:5" ht="14.4" x14ac:dyDescent="0.55000000000000004">
      <c r="A2872" s="290" t="s">
        <v>42084</v>
      </c>
      <c r="B2872" s="291">
        <v>670279</v>
      </c>
      <c r="D2872" s="290" t="s">
        <v>43475</v>
      </c>
      <c r="E2872" s="292">
        <v>670279</v>
      </c>
    </row>
    <row r="2873" spans="1:5" ht="14.4" x14ac:dyDescent="0.55000000000000004">
      <c r="A2873" s="290" t="s">
        <v>42085</v>
      </c>
      <c r="B2873" s="291">
        <v>15036166.26</v>
      </c>
      <c r="D2873" s="290" t="s">
        <v>43476</v>
      </c>
      <c r="E2873" s="292">
        <v>15036166.26</v>
      </c>
    </row>
    <row r="2874" spans="1:5" ht="14.4" x14ac:dyDescent="0.55000000000000004">
      <c r="A2874" s="290" t="s">
        <v>41030</v>
      </c>
      <c r="B2874" s="291">
        <v>76700.759999999995</v>
      </c>
      <c r="D2874" s="290" t="s">
        <v>41571</v>
      </c>
      <c r="E2874" s="292">
        <v>76700.759999999995</v>
      </c>
    </row>
    <row r="2875" spans="1:5" ht="14.4" x14ac:dyDescent="0.55000000000000004">
      <c r="A2875" s="290" t="s">
        <v>41031</v>
      </c>
      <c r="B2875" s="291">
        <v>80737.53</v>
      </c>
      <c r="D2875" s="290" t="s">
        <v>41572</v>
      </c>
      <c r="E2875" s="292">
        <v>80737.53</v>
      </c>
    </row>
    <row r="2876" spans="1:5" ht="14.4" x14ac:dyDescent="0.55000000000000004">
      <c r="A2876" s="290" t="s">
        <v>41032</v>
      </c>
      <c r="B2876" s="291">
        <v>134723.97</v>
      </c>
      <c r="D2876" s="290" t="s">
        <v>41573</v>
      </c>
      <c r="E2876" s="292">
        <v>134723.97</v>
      </c>
    </row>
    <row r="2877" spans="1:5" ht="14.4" x14ac:dyDescent="0.55000000000000004">
      <c r="A2877" s="290" t="s">
        <v>41033</v>
      </c>
      <c r="B2877" s="291">
        <v>202383</v>
      </c>
      <c r="D2877" s="290" t="s">
        <v>41574</v>
      </c>
      <c r="E2877" s="292">
        <v>202383</v>
      </c>
    </row>
    <row r="2878" spans="1:5" ht="14.4" x14ac:dyDescent="0.55000000000000004">
      <c r="A2878" s="290" t="s">
        <v>41034</v>
      </c>
      <c r="B2878" s="291">
        <v>164569.94</v>
      </c>
      <c r="D2878" s="290" t="s">
        <v>41575</v>
      </c>
      <c r="E2878" s="292">
        <v>164569.94</v>
      </c>
    </row>
    <row r="2879" spans="1:5" ht="14.4" x14ac:dyDescent="0.55000000000000004">
      <c r="A2879" s="290" t="s">
        <v>41035</v>
      </c>
      <c r="B2879" s="291">
        <v>147480.5</v>
      </c>
      <c r="D2879" s="290" t="s">
        <v>41576</v>
      </c>
      <c r="E2879" s="292">
        <v>147480.5</v>
      </c>
    </row>
    <row r="2880" spans="1:5" ht="14.4" x14ac:dyDescent="0.55000000000000004">
      <c r="A2880" s="290" t="s">
        <v>41036</v>
      </c>
      <c r="B2880" s="291">
        <v>76162.38</v>
      </c>
      <c r="D2880" s="290" t="s">
        <v>41577</v>
      </c>
      <c r="E2880" s="292">
        <v>76162.38</v>
      </c>
    </row>
    <row r="2881" spans="1:5" ht="14.4" x14ac:dyDescent="0.55000000000000004">
      <c r="A2881" s="290" t="s">
        <v>41037</v>
      </c>
      <c r="B2881" s="291">
        <v>63190.39</v>
      </c>
      <c r="D2881" s="290" t="s">
        <v>41578</v>
      </c>
      <c r="E2881" s="292">
        <v>63190.39</v>
      </c>
    </row>
    <row r="2882" spans="1:5" ht="14.4" x14ac:dyDescent="0.55000000000000004">
      <c r="A2882" s="290" t="s">
        <v>41038</v>
      </c>
      <c r="B2882" s="291">
        <v>87728.02</v>
      </c>
      <c r="D2882" s="290" t="s">
        <v>41579</v>
      </c>
      <c r="E2882" s="292">
        <v>87728.02</v>
      </c>
    </row>
    <row r="2883" spans="1:5" ht="14.4" x14ac:dyDescent="0.55000000000000004">
      <c r="A2883" s="290" t="s">
        <v>41039</v>
      </c>
      <c r="B2883" s="291">
        <v>94733</v>
      </c>
      <c r="D2883" s="290" t="s">
        <v>41580</v>
      </c>
      <c r="E2883" s="292">
        <v>94733</v>
      </c>
    </row>
    <row r="2884" spans="1:5" ht="14.4" x14ac:dyDescent="0.55000000000000004">
      <c r="A2884" s="290" t="s">
        <v>41040</v>
      </c>
      <c r="B2884" s="291">
        <v>60216.69</v>
      </c>
      <c r="D2884" s="290" t="s">
        <v>41581</v>
      </c>
      <c r="E2884" s="292">
        <v>60216.69</v>
      </c>
    </row>
    <row r="2885" spans="1:5" ht="14.4" x14ac:dyDescent="0.55000000000000004">
      <c r="A2885" s="290" t="s">
        <v>41041</v>
      </c>
      <c r="B2885" s="291">
        <v>67171.520000000004</v>
      </c>
      <c r="D2885" s="290" t="s">
        <v>41582</v>
      </c>
      <c r="E2885" s="292">
        <v>67171.520000000004</v>
      </c>
    </row>
    <row r="2886" spans="1:5" ht="14.4" x14ac:dyDescent="0.55000000000000004">
      <c r="A2886" s="290" t="s">
        <v>41042</v>
      </c>
      <c r="B2886" s="291">
        <v>45683.97</v>
      </c>
      <c r="D2886" s="290" t="s">
        <v>41583</v>
      </c>
      <c r="E2886" s="292">
        <v>45683.97</v>
      </c>
    </row>
    <row r="2887" spans="1:5" ht="14.4" x14ac:dyDescent="0.55000000000000004">
      <c r="A2887" s="290" t="s">
        <v>44241</v>
      </c>
      <c r="B2887" s="291">
        <v>580464.05000000005</v>
      </c>
      <c r="D2887" s="290" t="s">
        <v>46327</v>
      </c>
      <c r="E2887" s="292">
        <v>580464.05000000005</v>
      </c>
    </row>
    <row r="2888" spans="1:5" ht="14.4" x14ac:dyDescent="0.55000000000000004">
      <c r="A2888" s="290" t="s">
        <v>42086</v>
      </c>
      <c r="B2888" s="291">
        <v>567667.31999999995</v>
      </c>
      <c r="D2888" s="290" t="s">
        <v>43477</v>
      </c>
      <c r="E2888" s="292">
        <v>567667.31999999995</v>
      </c>
    </row>
    <row r="2889" spans="1:5" ht="14.4" x14ac:dyDescent="0.55000000000000004">
      <c r="A2889" s="290" t="s">
        <v>44242</v>
      </c>
      <c r="B2889" s="291">
        <v>234677.02</v>
      </c>
      <c r="D2889" s="290" t="s">
        <v>46328</v>
      </c>
      <c r="E2889" s="292">
        <v>234677.02</v>
      </c>
    </row>
    <row r="2890" spans="1:5" ht="14.4" x14ac:dyDescent="0.55000000000000004">
      <c r="A2890" s="290" t="s">
        <v>41043</v>
      </c>
      <c r="B2890" s="291">
        <v>132562</v>
      </c>
      <c r="D2890" s="290" t="s">
        <v>41584</v>
      </c>
      <c r="E2890" s="292">
        <v>132562</v>
      </c>
    </row>
    <row r="2891" spans="1:5" ht="14.4" x14ac:dyDescent="0.55000000000000004">
      <c r="A2891" s="290" t="s">
        <v>41044</v>
      </c>
      <c r="B2891" s="291">
        <v>73740.28</v>
      </c>
      <c r="D2891" s="290" t="s">
        <v>41585</v>
      </c>
      <c r="E2891" s="292">
        <v>73740.28</v>
      </c>
    </row>
    <row r="2892" spans="1:5" ht="14.4" x14ac:dyDescent="0.55000000000000004">
      <c r="A2892" s="290" t="s">
        <v>44243</v>
      </c>
      <c r="B2892" s="291">
        <v>3764262.14</v>
      </c>
      <c r="D2892" s="290" t="s">
        <v>46329</v>
      </c>
      <c r="E2892" s="292">
        <v>3764262.14</v>
      </c>
    </row>
    <row r="2893" spans="1:5" ht="14.4" x14ac:dyDescent="0.55000000000000004">
      <c r="A2893" s="290" t="s">
        <v>41045</v>
      </c>
      <c r="B2893" s="291">
        <v>57592.76</v>
      </c>
      <c r="D2893" s="290" t="s">
        <v>41586</v>
      </c>
      <c r="E2893" s="292">
        <v>57592.76</v>
      </c>
    </row>
    <row r="2894" spans="1:5" ht="14.4" x14ac:dyDescent="0.55000000000000004">
      <c r="A2894" s="290" t="s">
        <v>41046</v>
      </c>
      <c r="B2894" s="291">
        <v>44029</v>
      </c>
      <c r="D2894" s="290" t="s">
        <v>41587</v>
      </c>
      <c r="E2894" s="292">
        <v>44029</v>
      </c>
    </row>
    <row r="2895" spans="1:5" ht="14.4" x14ac:dyDescent="0.55000000000000004">
      <c r="A2895" s="290" t="s">
        <v>44244</v>
      </c>
      <c r="B2895" s="291">
        <v>1524996.94</v>
      </c>
      <c r="D2895" s="290" t="s">
        <v>46330</v>
      </c>
      <c r="E2895" s="292">
        <v>1524996.94</v>
      </c>
    </row>
    <row r="2896" spans="1:5" ht="14.4" x14ac:dyDescent="0.55000000000000004">
      <c r="A2896" s="290" t="s">
        <v>41047</v>
      </c>
      <c r="B2896" s="291">
        <v>89282.240000000005</v>
      </c>
      <c r="D2896" s="290" t="s">
        <v>41588</v>
      </c>
      <c r="E2896" s="292">
        <v>89282.240000000005</v>
      </c>
    </row>
    <row r="2897" spans="1:5" ht="14.4" x14ac:dyDescent="0.55000000000000004">
      <c r="A2897" s="290" t="s">
        <v>44245</v>
      </c>
      <c r="B2897" s="291">
        <v>2616581.37</v>
      </c>
      <c r="D2897" s="290" t="s">
        <v>46331</v>
      </c>
      <c r="E2897" s="292">
        <v>2616581.37</v>
      </c>
    </row>
    <row r="2898" spans="1:5" ht="14.4" x14ac:dyDescent="0.55000000000000004">
      <c r="A2898" s="290" t="s">
        <v>41048</v>
      </c>
      <c r="B2898" s="291">
        <v>34912.81</v>
      </c>
      <c r="D2898" s="290" t="s">
        <v>41589</v>
      </c>
      <c r="E2898" s="292">
        <v>34912.81</v>
      </c>
    </row>
    <row r="2899" spans="1:5" ht="14.4" x14ac:dyDescent="0.55000000000000004">
      <c r="A2899" s="290" t="s">
        <v>41049</v>
      </c>
      <c r="B2899" s="291">
        <v>90049.25</v>
      </c>
      <c r="D2899" s="290" t="s">
        <v>41590</v>
      </c>
      <c r="E2899" s="292">
        <v>90049.25</v>
      </c>
    </row>
    <row r="2900" spans="1:5" ht="14.4" x14ac:dyDescent="0.55000000000000004">
      <c r="A2900" s="290" t="s">
        <v>44246</v>
      </c>
      <c r="B2900" s="291">
        <v>645191.97</v>
      </c>
      <c r="D2900" s="290" t="s">
        <v>46332</v>
      </c>
      <c r="E2900" s="292">
        <v>645191.97</v>
      </c>
    </row>
    <row r="2901" spans="1:5" ht="14.4" x14ac:dyDescent="0.55000000000000004">
      <c r="A2901" s="290" t="s">
        <v>44247</v>
      </c>
      <c r="B2901" s="291">
        <v>1803137.77</v>
      </c>
      <c r="D2901" s="290" t="s">
        <v>46333</v>
      </c>
      <c r="E2901" s="292">
        <v>1803137.77</v>
      </c>
    </row>
    <row r="2902" spans="1:5" ht="14.4" x14ac:dyDescent="0.55000000000000004">
      <c r="A2902" s="290" t="s">
        <v>42087</v>
      </c>
      <c r="B2902" s="291">
        <v>204126.64</v>
      </c>
      <c r="D2902" s="290" t="s">
        <v>43478</v>
      </c>
      <c r="E2902" s="292">
        <v>204126.64</v>
      </c>
    </row>
    <row r="2903" spans="1:5" ht="14.4" x14ac:dyDescent="0.55000000000000004">
      <c r="A2903" s="290" t="s">
        <v>44248</v>
      </c>
      <c r="B2903" s="291">
        <v>3975534.35</v>
      </c>
      <c r="D2903" s="290" t="s">
        <v>46334</v>
      </c>
      <c r="E2903" s="292">
        <v>3975534.35</v>
      </c>
    </row>
    <row r="2904" spans="1:5" ht="14.4" x14ac:dyDescent="0.55000000000000004">
      <c r="A2904" s="290" t="s">
        <v>44249</v>
      </c>
      <c r="B2904" s="291">
        <v>1188469.9099999999</v>
      </c>
      <c r="D2904" s="290" t="s">
        <v>46335</v>
      </c>
      <c r="E2904" s="292">
        <v>1188469.9099999999</v>
      </c>
    </row>
    <row r="2905" spans="1:5" ht="14.4" x14ac:dyDescent="0.55000000000000004">
      <c r="A2905" s="290" t="s">
        <v>41050</v>
      </c>
      <c r="B2905" s="291">
        <v>107676.96</v>
      </c>
      <c r="D2905" s="290" t="s">
        <v>41591</v>
      </c>
      <c r="E2905" s="292">
        <v>107676.96</v>
      </c>
    </row>
    <row r="2906" spans="1:5" ht="14.4" x14ac:dyDescent="0.55000000000000004">
      <c r="A2906" s="290" t="s">
        <v>41051</v>
      </c>
      <c r="B2906" s="291">
        <v>16239.2</v>
      </c>
      <c r="D2906" s="290" t="s">
        <v>41592</v>
      </c>
      <c r="E2906" s="292">
        <v>16239.2</v>
      </c>
    </row>
    <row r="2907" spans="1:5" ht="14.4" x14ac:dyDescent="0.55000000000000004">
      <c r="A2907" s="290" t="s">
        <v>41052</v>
      </c>
      <c r="B2907" s="291">
        <v>284262</v>
      </c>
      <c r="D2907" s="290" t="s">
        <v>41593</v>
      </c>
      <c r="E2907" s="292">
        <v>284262</v>
      </c>
    </row>
    <row r="2908" spans="1:5" ht="14.4" x14ac:dyDescent="0.55000000000000004">
      <c r="A2908" s="290" t="s">
        <v>41053</v>
      </c>
      <c r="B2908" s="291">
        <v>206602.56</v>
      </c>
      <c r="D2908" s="290" t="s">
        <v>41594</v>
      </c>
      <c r="E2908" s="292">
        <v>206602.56</v>
      </c>
    </row>
    <row r="2909" spans="1:5" ht="14.4" x14ac:dyDescent="0.55000000000000004">
      <c r="A2909" s="290" t="s">
        <v>41054</v>
      </c>
      <c r="B2909" s="291">
        <v>102267.5</v>
      </c>
      <c r="D2909" s="290" t="s">
        <v>41595</v>
      </c>
      <c r="E2909" s="292">
        <v>102267.5</v>
      </c>
    </row>
    <row r="2910" spans="1:5" ht="14.4" x14ac:dyDescent="0.55000000000000004">
      <c r="A2910" s="290" t="s">
        <v>44250</v>
      </c>
      <c r="B2910" s="291">
        <v>860950.98</v>
      </c>
      <c r="D2910" s="290" t="s">
        <v>46336</v>
      </c>
      <c r="E2910" s="292">
        <v>860950.98</v>
      </c>
    </row>
    <row r="2911" spans="1:5" ht="14.4" x14ac:dyDescent="0.55000000000000004">
      <c r="A2911" s="290" t="s">
        <v>41055</v>
      </c>
      <c r="B2911" s="291">
        <v>64483</v>
      </c>
      <c r="D2911" s="290" t="s">
        <v>41596</v>
      </c>
      <c r="E2911" s="292">
        <v>64483</v>
      </c>
    </row>
    <row r="2912" spans="1:5" ht="14.4" x14ac:dyDescent="0.55000000000000004">
      <c r="A2912" s="290" t="s">
        <v>44251</v>
      </c>
      <c r="B2912" s="291">
        <v>6653640.9299999997</v>
      </c>
      <c r="D2912" s="290" t="s">
        <v>46337</v>
      </c>
      <c r="E2912" s="292">
        <v>6653640.9299999997</v>
      </c>
    </row>
    <row r="2913" spans="1:5" ht="14.4" x14ac:dyDescent="0.55000000000000004">
      <c r="A2913" s="290" t="s">
        <v>41056</v>
      </c>
      <c r="B2913" s="291">
        <v>132234.56</v>
      </c>
      <c r="D2913" s="290" t="s">
        <v>41597</v>
      </c>
      <c r="E2913" s="292">
        <v>132234.56</v>
      </c>
    </row>
    <row r="2914" spans="1:5" ht="14.4" x14ac:dyDescent="0.55000000000000004">
      <c r="A2914" s="290" t="s">
        <v>41057</v>
      </c>
      <c r="B2914" s="291">
        <v>78079.89</v>
      </c>
      <c r="D2914" s="290" t="s">
        <v>41598</v>
      </c>
      <c r="E2914" s="292">
        <v>78079.89</v>
      </c>
    </row>
    <row r="2915" spans="1:5" ht="14.4" x14ac:dyDescent="0.55000000000000004">
      <c r="A2915" s="290" t="s">
        <v>44252</v>
      </c>
      <c r="B2915" s="291">
        <v>298357.45</v>
      </c>
      <c r="D2915" s="290" t="s">
        <v>46338</v>
      </c>
      <c r="E2915" s="292">
        <v>298357.45</v>
      </c>
    </row>
    <row r="2916" spans="1:5" ht="14.4" x14ac:dyDescent="0.55000000000000004">
      <c r="A2916" s="290" t="s">
        <v>44253</v>
      </c>
      <c r="B2916" s="291">
        <v>1866046.01</v>
      </c>
      <c r="D2916" s="290" t="s">
        <v>46339</v>
      </c>
      <c r="E2916" s="292">
        <v>1866046.01</v>
      </c>
    </row>
    <row r="2917" spans="1:5" ht="14.4" x14ac:dyDescent="0.55000000000000004">
      <c r="A2917" s="290" t="s">
        <v>41058</v>
      </c>
      <c r="B2917" s="291">
        <v>73780.62</v>
      </c>
      <c r="D2917" s="290" t="s">
        <v>41599</v>
      </c>
      <c r="E2917" s="292">
        <v>73780.62</v>
      </c>
    </row>
    <row r="2918" spans="1:5" ht="14.4" x14ac:dyDescent="0.55000000000000004">
      <c r="A2918" s="290" t="s">
        <v>41059</v>
      </c>
      <c r="B2918" s="291">
        <v>71655</v>
      </c>
      <c r="D2918" s="290" t="s">
        <v>41600</v>
      </c>
      <c r="E2918" s="292">
        <v>71655</v>
      </c>
    </row>
    <row r="2919" spans="1:5" ht="14.4" x14ac:dyDescent="0.55000000000000004">
      <c r="A2919" s="290" t="s">
        <v>44254</v>
      </c>
      <c r="B2919" s="291">
        <v>1649035.5</v>
      </c>
      <c r="D2919" s="290" t="s">
        <v>46340</v>
      </c>
      <c r="E2919" s="292">
        <v>1649035.5</v>
      </c>
    </row>
    <row r="2920" spans="1:5" ht="14.4" x14ac:dyDescent="0.55000000000000004">
      <c r="A2920" s="290" t="s">
        <v>41060</v>
      </c>
      <c r="B2920" s="291">
        <v>64791.9</v>
      </c>
      <c r="D2920" s="290" t="s">
        <v>41601</v>
      </c>
      <c r="E2920" s="292">
        <v>64791.9</v>
      </c>
    </row>
    <row r="2921" spans="1:5" ht="14.4" x14ac:dyDescent="0.55000000000000004">
      <c r="A2921" s="290" t="s">
        <v>44255</v>
      </c>
      <c r="B2921" s="291">
        <v>2239199.89</v>
      </c>
      <c r="D2921" s="290" t="s">
        <v>46341</v>
      </c>
      <c r="E2921" s="292">
        <v>2239199.89</v>
      </c>
    </row>
    <row r="2922" spans="1:5" ht="14.4" x14ac:dyDescent="0.55000000000000004">
      <c r="A2922" s="290" t="s">
        <v>41061</v>
      </c>
      <c r="B2922" s="291">
        <v>344162.43</v>
      </c>
      <c r="D2922" s="290" t="s">
        <v>41602</v>
      </c>
      <c r="E2922" s="292">
        <v>344162.43</v>
      </c>
    </row>
    <row r="2923" spans="1:5" ht="14.4" x14ac:dyDescent="0.55000000000000004">
      <c r="A2923" s="290" t="s">
        <v>41062</v>
      </c>
      <c r="B2923" s="291">
        <v>71319</v>
      </c>
      <c r="D2923" s="290" t="s">
        <v>41603</v>
      </c>
      <c r="E2923" s="292">
        <v>71319</v>
      </c>
    </row>
    <row r="2924" spans="1:5" ht="14.4" x14ac:dyDescent="0.55000000000000004">
      <c r="A2924" s="290" t="s">
        <v>44256</v>
      </c>
      <c r="B2924" s="291">
        <v>1105565.72</v>
      </c>
      <c r="D2924" s="290" t="s">
        <v>46342</v>
      </c>
      <c r="E2924" s="292">
        <v>1105565.72</v>
      </c>
    </row>
    <row r="2925" spans="1:5" ht="14.4" x14ac:dyDescent="0.55000000000000004">
      <c r="A2925" s="290" t="s">
        <v>44257</v>
      </c>
      <c r="B2925" s="291">
        <v>620742.25</v>
      </c>
      <c r="D2925" s="290" t="s">
        <v>46343</v>
      </c>
      <c r="E2925" s="292">
        <v>620742.25</v>
      </c>
    </row>
    <row r="2926" spans="1:5" ht="14.4" x14ac:dyDescent="0.55000000000000004">
      <c r="A2926" s="290" t="s">
        <v>42088</v>
      </c>
      <c r="B2926" s="291">
        <v>668585.32999999996</v>
      </c>
      <c r="D2926" s="290" t="s">
        <v>43479</v>
      </c>
      <c r="E2926" s="292">
        <v>668585.32999999996</v>
      </c>
    </row>
    <row r="2927" spans="1:5" ht="14.4" x14ac:dyDescent="0.55000000000000004">
      <c r="A2927" s="290" t="s">
        <v>41063</v>
      </c>
      <c r="B2927" s="291">
        <v>65492</v>
      </c>
      <c r="D2927" s="290" t="s">
        <v>41604</v>
      </c>
      <c r="E2927" s="292">
        <v>65492</v>
      </c>
    </row>
    <row r="2928" spans="1:5" ht="14.4" x14ac:dyDescent="0.55000000000000004">
      <c r="A2928" s="290" t="s">
        <v>44258</v>
      </c>
      <c r="B2928" s="291">
        <v>1401590.27</v>
      </c>
      <c r="D2928" s="290" t="s">
        <v>46344</v>
      </c>
      <c r="E2928" s="292">
        <v>1401590.27</v>
      </c>
    </row>
    <row r="2929" spans="1:5" ht="14.4" x14ac:dyDescent="0.55000000000000004">
      <c r="A2929" s="290" t="s">
        <v>44259</v>
      </c>
      <c r="B2929" s="291">
        <v>28426604.609999999</v>
      </c>
      <c r="D2929" s="290" t="s">
        <v>46345</v>
      </c>
      <c r="E2929" s="292">
        <v>28426604.609999999</v>
      </c>
    </row>
    <row r="2930" spans="1:5" ht="14.4" x14ac:dyDescent="0.55000000000000004">
      <c r="A2930" s="290" t="s">
        <v>41064</v>
      </c>
      <c r="B2930" s="291">
        <v>378579</v>
      </c>
      <c r="D2930" s="290" t="s">
        <v>41605</v>
      </c>
      <c r="E2930" s="292">
        <v>378579</v>
      </c>
    </row>
    <row r="2931" spans="1:5" ht="14.4" x14ac:dyDescent="0.55000000000000004">
      <c r="A2931" s="290" t="s">
        <v>41065</v>
      </c>
      <c r="B2931" s="291">
        <v>276236.63</v>
      </c>
      <c r="D2931" s="290" t="s">
        <v>41606</v>
      </c>
      <c r="E2931" s="292">
        <v>276236.63</v>
      </c>
    </row>
    <row r="2932" spans="1:5" ht="14.4" x14ac:dyDescent="0.55000000000000004">
      <c r="A2932" s="290" t="s">
        <v>41066</v>
      </c>
      <c r="B2932" s="291">
        <v>69864.789999999994</v>
      </c>
      <c r="D2932" s="290" t="s">
        <v>41607</v>
      </c>
      <c r="E2932" s="292">
        <v>69864.789999999994</v>
      </c>
    </row>
    <row r="2933" spans="1:5" ht="14.4" x14ac:dyDescent="0.55000000000000004">
      <c r="A2933" s="290" t="s">
        <v>41067</v>
      </c>
      <c r="B2933" s="291">
        <v>155742.66</v>
      </c>
      <c r="D2933" s="290" t="s">
        <v>41608</v>
      </c>
      <c r="E2933" s="292">
        <v>155742.66</v>
      </c>
    </row>
    <row r="2934" spans="1:5" ht="14.4" x14ac:dyDescent="0.55000000000000004">
      <c r="A2934" s="290" t="s">
        <v>41068</v>
      </c>
      <c r="B2934" s="291">
        <v>288501.98</v>
      </c>
      <c r="D2934" s="290" t="s">
        <v>41609</v>
      </c>
      <c r="E2934" s="292">
        <v>288501.98</v>
      </c>
    </row>
    <row r="2935" spans="1:5" ht="14.4" x14ac:dyDescent="0.55000000000000004">
      <c r="A2935" s="290" t="s">
        <v>41069</v>
      </c>
      <c r="B2935" s="291">
        <v>135053.67000000001</v>
      </c>
      <c r="D2935" s="290" t="s">
        <v>41610</v>
      </c>
      <c r="E2935" s="292">
        <v>135053.67000000001</v>
      </c>
    </row>
    <row r="2936" spans="1:5" ht="14.4" x14ac:dyDescent="0.55000000000000004">
      <c r="A2936" s="290" t="s">
        <v>41070</v>
      </c>
      <c r="B2936" s="291">
        <v>40907</v>
      </c>
      <c r="D2936" s="290" t="s">
        <v>41611</v>
      </c>
      <c r="E2936" s="292">
        <v>40907</v>
      </c>
    </row>
    <row r="2937" spans="1:5" ht="14.4" x14ac:dyDescent="0.55000000000000004">
      <c r="A2937" s="290" t="s">
        <v>41071</v>
      </c>
      <c r="B2937" s="291">
        <v>152392</v>
      </c>
      <c r="D2937" s="290" t="s">
        <v>41612</v>
      </c>
      <c r="E2937" s="292">
        <v>152392</v>
      </c>
    </row>
    <row r="2938" spans="1:5" ht="14.4" x14ac:dyDescent="0.55000000000000004">
      <c r="A2938" s="290" t="s">
        <v>41072</v>
      </c>
      <c r="B2938" s="291">
        <v>220029.89</v>
      </c>
      <c r="D2938" s="290" t="s">
        <v>41613</v>
      </c>
      <c r="E2938" s="292">
        <v>220029.89</v>
      </c>
    </row>
    <row r="2939" spans="1:5" ht="14.4" x14ac:dyDescent="0.55000000000000004">
      <c r="A2939" s="290" t="s">
        <v>41073</v>
      </c>
      <c r="B2939" s="291">
        <v>38500</v>
      </c>
      <c r="D2939" s="290" t="s">
        <v>41614</v>
      </c>
      <c r="E2939" s="292">
        <v>38500</v>
      </c>
    </row>
    <row r="2940" spans="1:5" ht="14.4" x14ac:dyDescent="0.55000000000000004">
      <c r="A2940" s="290" t="s">
        <v>41074</v>
      </c>
      <c r="B2940" s="291">
        <v>55306</v>
      </c>
      <c r="D2940" s="290" t="s">
        <v>41615</v>
      </c>
      <c r="E2940" s="292">
        <v>55306</v>
      </c>
    </row>
    <row r="2941" spans="1:5" ht="14.4" x14ac:dyDescent="0.55000000000000004">
      <c r="A2941" s="290" t="s">
        <v>41075</v>
      </c>
      <c r="B2941" s="291">
        <v>59746</v>
      </c>
      <c r="D2941" s="290" t="s">
        <v>41616</v>
      </c>
      <c r="E2941" s="292">
        <v>59746</v>
      </c>
    </row>
    <row r="2942" spans="1:5" ht="14.4" x14ac:dyDescent="0.55000000000000004">
      <c r="A2942" s="290" t="s">
        <v>41076</v>
      </c>
      <c r="B2942" s="291">
        <v>255376.19</v>
      </c>
      <c r="D2942" s="290" t="s">
        <v>41617</v>
      </c>
      <c r="E2942" s="292">
        <v>255376.19</v>
      </c>
    </row>
    <row r="2943" spans="1:5" ht="14.4" x14ac:dyDescent="0.55000000000000004">
      <c r="A2943" s="290" t="s">
        <v>41077</v>
      </c>
      <c r="B2943" s="291">
        <v>28528</v>
      </c>
      <c r="D2943" s="290" t="s">
        <v>41618</v>
      </c>
      <c r="E2943" s="292">
        <v>28528</v>
      </c>
    </row>
    <row r="2944" spans="1:5" ht="14.4" x14ac:dyDescent="0.55000000000000004">
      <c r="A2944" s="290" t="s">
        <v>41078</v>
      </c>
      <c r="B2944" s="291">
        <v>99192.74</v>
      </c>
      <c r="D2944" s="290" t="s">
        <v>41619</v>
      </c>
      <c r="E2944" s="292">
        <v>99192.74</v>
      </c>
    </row>
    <row r="2945" spans="1:5" ht="14.4" x14ac:dyDescent="0.55000000000000004">
      <c r="A2945" s="290" t="s">
        <v>42089</v>
      </c>
      <c r="B2945" s="291">
        <v>454241.35</v>
      </c>
      <c r="D2945" s="290" t="s">
        <v>43480</v>
      </c>
      <c r="E2945" s="292">
        <v>454241.35</v>
      </c>
    </row>
    <row r="2946" spans="1:5" ht="14.4" x14ac:dyDescent="0.55000000000000004">
      <c r="A2946" s="290" t="s">
        <v>41079</v>
      </c>
      <c r="B2946" s="291">
        <v>42434.27</v>
      </c>
      <c r="D2946" s="290" t="s">
        <v>41620</v>
      </c>
      <c r="E2946" s="292">
        <v>42434.27</v>
      </c>
    </row>
    <row r="2947" spans="1:5" ht="14.4" x14ac:dyDescent="0.55000000000000004">
      <c r="A2947" s="290" t="s">
        <v>41080</v>
      </c>
      <c r="B2947" s="291">
        <v>63164</v>
      </c>
      <c r="D2947" s="290" t="s">
        <v>41621</v>
      </c>
      <c r="E2947" s="292">
        <v>63164</v>
      </c>
    </row>
    <row r="2948" spans="1:5" ht="14.4" x14ac:dyDescent="0.55000000000000004">
      <c r="A2948" s="290" t="s">
        <v>41081</v>
      </c>
      <c r="B2948" s="291">
        <v>22069</v>
      </c>
      <c r="D2948" s="290" t="s">
        <v>41622</v>
      </c>
      <c r="E2948" s="292">
        <v>22069</v>
      </c>
    </row>
    <row r="2949" spans="1:5" ht="14.4" x14ac:dyDescent="0.55000000000000004">
      <c r="A2949" s="290" t="s">
        <v>41082</v>
      </c>
      <c r="B2949" s="291">
        <v>167988</v>
      </c>
      <c r="D2949" s="290" t="s">
        <v>41623</v>
      </c>
      <c r="E2949" s="292">
        <v>167988</v>
      </c>
    </row>
    <row r="2950" spans="1:5" ht="14.4" x14ac:dyDescent="0.55000000000000004">
      <c r="A2950" s="290" t="s">
        <v>41083</v>
      </c>
      <c r="B2950" s="291">
        <v>125601.1</v>
      </c>
      <c r="D2950" s="290" t="s">
        <v>41624</v>
      </c>
      <c r="E2950" s="292">
        <v>125601.1</v>
      </c>
    </row>
    <row r="2951" spans="1:5" ht="14.4" x14ac:dyDescent="0.55000000000000004">
      <c r="A2951" s="290" t="s">
        <v>41084</v>
      </c>
      <c r="B2951" s="291">
        <v>31111</v>
      </c>
      <c r="D2951" s="290" t="s">
        <v>41625</v>
      </c>
      <c r="E2951" s="292">
        <v>31111</v>
      </c>
    </row>
    <row r="2952" spans="1:5" ht="14.4" x14ac:dyDescent="0.55000000000000004">
      <c r="A2952" s="290" t="s">
        <v>41085</v>
      </c>
      <c r="B2952" s="291">
        <v>125681.36</v>
      </c>
      <c r="D2952" s="290" t="s">
        <v>41626</v>
      </c>
      <c r="E2952" s="292">
        <v>125681.36</v>
      </c>
    </row>
    <row r="2953" spans="1:5" ht="14.4" x14ac:dyDescent="0.55000000000000004">
      <c r="A2953" s="290" t="s">
        <v>41086</v>
      </c>
      <c r="B2953" s="291">
        <v>85043.51</v>
      </c>
      <c r="D2953" s="290" t="s">
        <v>41627</v>
      </c>
      <c r="E2953" s="292">
        <v>85043.51</v>
      </c>
    </row>
    <row r="2954" spans="1:5" ht="14.4" x14ac:dyDescent="0.55000000000000004">
      <c r="A2954" s="290" t="s">
        <v>41087</v>
      </c>
      <c r="B2954" s="291">
        <v>66661.710000000006</v>
      </c>
      <c r="D2954" s="290" t="s">
        <v>41628</v>
      </c>
      <c r="E2954" s="292">
        <v>66661.710000000006</v>
      </c>
    </row>
    <row r="2955" spans="1:5" ht="14.4" x14ac:dyDescent="0.55000000000000004">
      <c r="A2955" s="290" t="s">
        <v>41088</v>
      </c>
      <c r="B2955" s="291">
        <v>112495</v>
      </c>
      <c r="D2955" s="290" t="s">
        <v>41629</v>
      </c>
      <c r="E2955" s="292">
        <v>112495</v>
      </c>
    </row>
    <row r="2956" spans="1:5" ht="14.4" x14ac:dyDescent="0.55000000000000004">
      <c r="A2956" s="290" t="s">
        <v>41089</v>
      </c>
      <c r="B2956" s="291">
        <v>39830.51</v>
      </c>
      <c r="D2956" s="290" t="s">
        <v>41630</v>
      </c>
      <c r="E2956" s="292">
        <v>39830.51</v>
      </c>
    </row>
    <row r="2957" spans="1:5" ht="14.4" x14ac:dyDescent="0.55000000000000004">
      <c r="A2957" s="290" t="s">
        <v>41090</v>
      </c>
      <c r="B2957" s="291">
        <v>91000</v>
      </c>
      <c r="D2957" s="290" t="s">
        <v>41631</v>
      </c>
      <c r="E2957" s="292">
        <v>91000</v>
      </c>
    </row>
    <row r="2958" spans="1:5" ht="14.4" x14ac:dyDescent="0.55000000000000004">
      <c r="A2958" s="290" t="s">
        <v>41091</v>
      </c>
      <c r="B2958" s="291">
        <v>31426.79</v>
      </c>
      <c r="D2958" s="290" t="s">
        <v>41632</v>
      </c>
      <c r="E2958" s="292">
        <v>31426.79</v>
      </c>
    </row>
    <row r="2959" spans="1:5" ht="14.4" x14ac:dyDescent="0.55000000000000004">
      <c r="A2959" s="290" t="s">
        <v>41092</v>
      </c>
      <c r="B2959" s="291">
        <v>97301.14</v>
      </c>
      <c r="D2959" s="290" t="s">
        <v>41633</v>
      </c>
      <c r="E2959" s="292">
        <v>97301.14</v>
      </c>
    </row>
    <row r="2960" spans="1:5" ht="14.4" x14ac:dyDescent="0.55000000000000004">
      <c r="A2960" s="290" t="s">
        <v>41093</v>
      </c>
      <c r="B2960" s="291">
        <v>47000</v>
      </c>
      <c r="D2960" s="290" t="s">
        <v>41634</v>
      </c>
      <c r="E2960" s="292">
        <v>47000</v>
      </c>
    </row>
    <row r="2961" spans="1:5" ht="14.4" x14ac:dyDescent="0.55000000000000004">
      <c r="A2961" s="290" t="s">
        <v>42090</v>
      </c>
      <c r="B2961" s="291">
        <v>823804.12</v>
      </c>
      <c r="D2961" s="290" t="s">
        <v>43481</v>
      </c>
      <c r="E2961" s="292">
        <v>823804.12</v>
      </c>
    </row>
    <row r="2962" spans="1:5" ht="14.4" x14ac:dyDescent="0.55000000000000004">
      <c r="A2962" s="290" t="s">
        <v>41094</v>
      </c>
      <c r="B2962" s="291">
        <v>18286.7</v>
      </c>
      <c r="D2962" s="290" t="s">
        <v>41635</v>
      </c>
      <c r="E2962" s="292">
        <v>18286.7</v>
      </c>
    </row>
    <row r="2963" spans="1:5" ht="14.4" x14ac:dyDescent="0.55000000000000004">
      <c r="A2963" s="290" t="s">
        <v>41095</v>
      </c>
      <c r="B2963" s="291">
        <v>87734.75</v>
      </c>
      <c r="D2963" s="290" t="s">
        <v>41636</v>
      </c>
      <c r="E2963" s="292">
        <v>87734.75</v>
      </c>
    </row>
    <row r="2964" spans="1:5" ht="14.4" x14ac:dyDescent="0.55000000000000004">
      <c r="A2964" s="290" t="s">
        <v>41096</v>
      </c>
      <c r="B2964" s="291">
        <v>57324</v>
      </c>
      <c r="D2964" s="290" t="s">
        <v>41637</v>
      </c>
      <c r="E2964" s="292">
        <v>57324</v>
      </c>
    </row>
    <row r="2965" spans="1:5" ht="14.4" x14ac:dyDescent="0.55000000000000004">
      <c r="A2965" s="290" t="s">
        <v>41097</v>
      </c>
      <c r="B2965" s="291">
        <v>42623</v>
      </c>
      <c r="D2965" s="290" t="s">
        <v>41638</v>
      </c>
      <c r="E2965" s="292">
        <v>42623</v>
      </c>
    </row>
    <row r="2966" spans="1:5" ht="14.4" x14ac:dyDescent="0.55000000000000004">
      <c r="A2966" s="290" t="s">
        <v>44260</v>
      </c>
      <c r="B2966" s="291">
        <v>2600671.21</v>
      </c>
      <c r="D2966" s="290" t="s">
        <v>46346</v>
      </c>
      <c r="E2966" s="292">
        <v>2600671.21</v>
      </c>
    </row>
    <row r="2967" spans="1:5" ht="14.4" x14ac:dyDescent="0.55000000000000004">
      <c r="A2967" s="290" t="s">
        <v>41098</v>
      </c>
      <c r="B2967" s="291">
        <v>81613</v>
      </c>
      <c r="D2967" s="290" t="s">
        <v>41639</v>
      </c>
      <c r="E2967" s="292">
        <v>81613</v>
      </c>
    </row>
    <row r="2968" spans="1:5" ht="14.4" x14ac:dyDescent="0.55000000000000004">
      <c r="A2968" s="290" t="s">
        <v>41099</v>
      </c>
      <c r="B2968" s="291">
        <v>110314.28</v>
      </c>
      <c r="D2968" s="290" t="s">
        <v>41640</v>
      </c>
      <c r="E2968" s="292">
        <v>110314.28</v>
      </c>
    </row>
    <row r="2969" spans="1:5" ht="14.4" x14ac:dyDescent="0.55000000000000004">
      <c r="A2969" s="290" t="s">
        <v>41100</v>
      </c>
      <c r="B2969" s="291">
        <v>46208.76</v>
      </c>
      <c r="D2969" s="290" t="s">
        <v>41641</v>
      </c>
      <c r="E2969" s="292">
        <v>46208.76</v>
      </c>
    </row>
    <row r="2970" spans="1:5" ht="14.4" x14ac:dyDescent="0.55000000000000004">
      <c r="A2970" s="290" t="s">
        <v>44261</v>
      </c>
      <c r="B2970" s="291">
        <v>2917030.71</v>
      </c>
      <c r="D2970" s="290" t="s">
        <v>46347</v>
      </c>
      <c r="E2970" s="292">
        <v>2917030.71</v>
      </c>
    </row>
    <row r="2971" spans="1:5" ht="14.4" x14ac:dyDescent="0.55000000000000004">
      <c r="A2971" s="290" t="s">
        <v>41101</v>
      </c>
      <c r="B2971" s="291">
        <v>170731.72</v>
      </c>
      <c r="D2971" s="290" t="s">
        <v>41642</v>
      </c>
      <c r="E2971" s="292">
        <v>170731.72</v>
      </c>
    </row>
    <row r="2972" spans="1:5" ht="14.4" x14ac:dyDescent="0.55000000000000004">
      <c r="A2972" s="290" t="s">
        <v>44262</v>
      </c>
      <c r="B2972" s="291">
        <v>5797088</v>
      </c>
      <c r="D2972" s="290" t="s">
        <v>46348</v>
      </c>
      <c r="E2972" s="292">
        <v>5797088</v>
      </c>
    </row>
    <row r="2973" spans="1:5" ht="14.4" x14ac:dyDescent="0.55000000000000004">
      <c r="A2973" s="290" t="s">
        <v>41102</v>
      </c>
      <c r="B2973" s="291">
        <v>83268</v>
      </c>
      <c r="D2973" s="290" t="s">
        <v>41643</v>
      </c>
      <c r="E2973" s="292">
        <v>83268</v>
      </c>
    </row>
    <row r="2974" spans="1:5" ht="14.4" x14ac:dyDescent="0.55000000000000004">
      <c r="A2974" s="290" t="s">
        <v>41103</v>
      </c>
      <c r="B2974" s="291">
        <v>22069</v>
      </c>
      <c r="D2974" s="290" t="s">
        <v>41644</v>
      </c>
      <c r="E2974" s="292">
        <v>22069</v>
      </c>
    </row>
    <row r="2975" spans="1:5" ht="14.4" x14ac:dyDescent="0.55000000000000004">
      <c r="A2975" s="290" t="s">
        <v>41104</v>
      </c>
      <c r="B2975" s="291">
        <v>27450.799999999999</v>
      </c>
      <c r="D2975" s="290" t="s">
        <v>41645</v>
      </c>
      <c r="E2975" s="292">
        <v>27450.799999999999</v>
      </c>
    </row>
    <row r="2976" spans="1:5" ht="14.4" x14ac:dyDescent="0.55000000000000004">
      <c r="A2976" s="290" t="s">
        <v>41105</v>
      </c>
      <c r="B2976" s="291">
        <v>58400.14</v>
      </c>
      <c r="D2976" s="290" t="s">
        <v>41646</v>
      </c>
      <c r="E2976" s="292">
        <v>58400.14</v>
      </c>
    </row>
    <row r="2977" spans="1:5" ht="14.4" x14ac:dyDescent="0.55000000000000004">
      <c r="A2977" s="290" t="s">
        <v>41106</v>
      </c>
      <c r="B2977" s="291">
        <v>95400</v>
      </c>
      <c r="D2977" s="290" t="s">
        <v>41647</v>
      </c>
      <c r="E2977" s="292">
        <v>95400</v>
      </c>
    </row>
    <row r="2978" spans="1:5" ht="14.4" x14ac:dyDescent="0.55000000000000004">
      <c r="A2978" s="290" t="s">
        <v>41107</v>
      </c>
      <c r="B2978" s="291">
        <v>89619</v>
      </c>
      <c r="D2978" s="290" t="s">
        <v>41648</v>
      </c>
      <c r="E2978" s="292">
        <v>89619</v>
      </c>
    </row>
    <row r="2979" spans="1:5" ht="14.4" x14ac:dyDescent="0.55000000000000004">
      <c r="A2979" s="290" t="s">
        <v>41108</v>
      </c>
      <c r="B2979" s="291">
        <v>51030.62</v>
      </c>
      <c r="D2979" s="290" t="s">
        <v>41649</v>
      </c>
      <c r="E2979" s="292">
        <v>51030.62</v>
      </c>
    </row>
    <row r="2980" spans="1:5" ht="14.4" x14ac:dyDescent="0.55000000000000004">
      <c r="A2980" s="290" t="s">
        <v>42091</v>
      </c>
      <c r="B2980" s="291">
        <v>392521.39</v>
      </c>
      <c r="D2980" s="290" t="s">
        <v>43482</v>
      </c>
      <c r="E2980" s="292">
        <v>392521.39</v>
      </c>
    </row>
    <row r="2981" spans="1:5" ht="14.4" x14ac:dyDescent="0.55000000000000004">
      <c r="A2981" s="290" t="s">
        <v>41109</v>
      </c>
      <c r="B2981" s="291">
        <v>250812</v>
      </c>
      <c r="D2981" s="290" t="s">
        <v>41650</v>
      </c>
      <c r="E2981" s="292">
        <v>250812</v>
      </c>
    </row>
    <row r="2982" spans="1:5" ht="14.4" x14ac:dyDescent="0.55000000000000004">
      <c r="A2982" s="290" t="s">
        <v>44263</v>
      </c>
      <c r="B2982" s="291">
        <v>5310086.49</v>
      </c>
      <c r="D2982" s="290" t="s">
        <v>46349</v>
      </c>
      <c r="E2982" s="292">
        <v>5310086.49</v>
      </c>
    </row>
    <row r="2983" spans="1:5" ht="14.4" x14ac:dyDescent="0.55000000000000004">
      <c r="A2983" s="290" t="s">
        <v>41110</v>
      </c>
      <c r="B2983" s="291">
        <v>32725.599999999999</v>
      </c>
      <c r="D2983" s="290" t="s">
        <v>41651</v>
      </c>
      <c r="E2983" s="292">
        <v>32725.599999999999</v>
      </c>
    </row>
    <row r="2984" spans="1:5" ht="14.4" x14ac:dyDescent="0.55000000000000004">
      <c r="A2984" s="290" t="s">
        <v>42092</v>
      </c>
      <c r="B2984" s="291">
        <v>1610580.23</v>
      </c>
      <c r="D2984" s="290" t="s">
        <v>43483</v>
      </c>
      <c r="E2984" s="292">
        <v>1610580.23</v>
      </c>
    </row>
    <row r="2985" spans="1:5" ht="14.4" x14ac:dyDescent="0.55000000000000004">
      <c r="A2985" s="290" t="s">
        <v>44264</v>
      </c>
      <c r="B2985" s="291">
        <v>2902196.78</v>
      </c>
      <c r="D2985" s="290" t="s">
        <v>46350</v>
      </c>
      <c r="E2985" s="292">
        <v>2902196.78</v>
      </c>
    </row>
    <row r="2986" spans="1:5" ht="14.4" x14ac:dyDescent="0.55000000000000004">
      <c r="A2986" s="290" t="s">
        <v>41111</v>
      </c>
      <c r="B2986" s="291">
        <v>121510</v>
      </c>
      <c r="D2986" s="290" t="s">
        <v>41652</v>
      </c>
      <c r="E2986" s="292">
        <v>121510</v>
      </c>
    </row>
    <row r="2987" spans="1:5" ht="14.4" x14ac:dyDescent="0.55000000000000004">
      <c r="A2987" s="290" t="s">
        <v>41112</v>
      </c>
      <c r="B2987" s="291">
        <v>83549.8</v>
      </c>
      <c r="D2987" s="290" t="s">
        <v>41653</v>
      </c>
      <c r="E2987" s="292">
        <v>83549.8</v>
      </c>
    </row>
    <row r="2988" spans="1:5" ht="14.4" x14ac:dyDescent="0.55000000000000004">
      <c r="A2988" s="290" t="s">
        <v>44265</v>
      </c>
      <c r="B2988" s="291">
        <v>366192.97</v>
      </c>
      <c r="D2988" s="290" t="s">
        <v>46351</v>
      </c>
      <c r="E2988" s="292">
        <v>366192.97</v>
      </c>
    </row>
    <row r="2989" spans="1:5" ht="14.4" x14ac:dyDescent="0.55000000000000004">
      <c r="A2989" s="290" t="s">
        <v>41113</v>
      </c>
      <c r="B2989" s="291">
        <v>122586.45</v>
      </c>
      <c r="D2989" s="290" t="s">
        <v>41654</v>
      </c>
      <c r="E2989" s="292">
        <v>122586.45</v>
      </c>
    </row>
    <row r="2990" spans="1:5" ht="14.4" x14ac:dyDescent="0.55000000000000004">
      <c r="A2990" s="290" t="s">
        <v>44266</v>
      </c>
      <c r="B2990" s="291">
        <v>1126265.43</v>
      </c>
      <c r="D2990" s="290" t="s">
        <v>46352</v>
      </c>
      <c r="E2990" s="292">
        <v>1126265.43</v>
      </c>
    </row>
    <row r="2991" spans="1:5" ht="14.4" x14ac:dyDescent="0.55000000000000004">
      <c r="A2991" s="290" t="s">
        <v>41114</v>
      </c>
      <c r="B2991" s="291">
        <v>107381</v>
      </c>
      <c r="D2991" s="290" t="s">
        <v>41655</v>
      </c>
      <c r="E2991" s="292">
        <v>107381</v>
      </c>
    </row>
    <row r="2992" spans="1:5" ht="14.4" x14ac:dyDescent="0.55000000000000004">
      <c r="A2992" s="290" t="s">
        <v>42093</v>
      </c>
      <c r="B2992" s="291">
        <v>1751135.5</v>
      </c>
      <c r="D2992" s="290" t="s">
        <v>43484</v>
      </c>
      <c r="E2992" s="292">
        <v>1751135.5</v>
      </c>
    </row>
    <row r="2993" spans="1:5" ht="14.4" x14ac:dyDescent="0.55000000000000004">
      <c r="A2993" s="290" t="s">
        <v>44267</v>
      </c>
      <c r="B2993" s="291">
        <v>410836.42</v>
      </c>
      <c r="D2993" s="290" t="s">
        <v>46353</v>
      </c>
      <c r="E2993" s="292">
        <v>410836.42</v>
      </c>
    </row>
    <row r="2994" spans="1:5" ht="14.4" x14ac:dyDescent="0.55000000000000004">
      <c r="A2994" s="290" t="s">
        <v>42094</v>
      </c>
      <c r="B2994" s="291">
        <v>925483.41</v>
      </c>
      <c r="D2994" s="290" t="s">
        <v>43485</v>
      </c>
      <c r="E2994" s="292">
        <v>925483.41</v>
      </c>
    </row>
    <row r="2995" spans="1:5" ht="14.4" x14ac:dyDescent="0.55000000000000004">
      <c r="A2995" s="290" t="s">
        <v>41115</v>
      </c>
      <c r="B2995" s="291">
        <v>87196.46</v>
      </c>
      <c r="D2995" s="290" t="s">
        <v>41656</v>
      </c>
      <c r="E2995" s="292">
        <v>87196.46</v>
      </c>
    </row>
    <row r="2996" spans="1:5" ht="14.4" x14ac:dyDescent="0.55000000000000004">
      <c r="A2996" s="290" t="s">
        <v>41116</v>
      </c>
      <c r="B2996" s="291">
        <v>109333</v>
      </c>
      <c r="D2996" s="290" t="s">
        <v>41657</v>
      </c>
      <c r="E2996" s="292">
        <v>109333</v>
      </c>
    </row>
    <row r="2997" spans="1:5" ht="14.4" x14ac:dyDescent="0.55000000000000004">
      <c r="A2997" s="290" t="s">
        <v>42095</v>
      </c>
      <c r="B2997" s="291">
        <v>4844204.24</v>
      </c>
      <c r="D2997" s="290" t="s">
        <v>43486</v>
      </c>
      <c r="E2997" s="292">
        <v>4844204.24</v>
      </c>
    </row>
    <row r="2998" spans="1:5" ht="14.4" x14ac:dyDescent="0.55000000000000004">
      <c r="A2998" s="290" t="s">
        <v>41117</v>
      </c>
      <c r="B2998" s="291">
        <v>76969.75</v>
      </c>
      <c r="D2998" s="290" t="s">
        <v>41658</v>
      </c>
      <c r="E2998" s="292">
        <v>76969.75</v>
      </c>
    </row>
    <row r="2999" spans="1:5" ht="14.4" x14ac:dyDescent="0.55000000000000004">
      <c r="A2999" s="290" t="s">
        <v>44268</v>
      </c>
      <c r="B2999" s="291">
        <v>590344.53</v>
      </c>
      <c r="D2999" s="290" t="s">
        <v>46354</v>
      </c>
      <c r="E2999" s="292">
        <v>590344.53</v>
      </c>
    </row>
    <row r="3000" spans="1:5" ht="14.4" x14ac:dyDescent="0.55000000000000004">
      <c r="A3000" s="290" t="s">
        <v>44269</v>
      </c>
      <c r="B3000" s="291">
        <v>3091457.25</v>
      </c>
      <c r="D3000" s="290" t="s">
        <v>46355</v>
      </c>
      <c r="E3000" s="292">
        <v>3091457.25</v>
      </c>
    </row>
    <row r="3001" spans="1:5" ht="14.4" x14ac:dyDescent="0.55000000000000004">
      <c r="A3001" s="290" t="s">
        <v>44270</v>
      </c>
      <c r="B3001" s="291">
        <v>889796.06</v>
      </c>
      <c r="D3001" s="290" t="s">
        <v>46356</v>
      </c>
      <c r="E3001" s="292">
        <v>889796.06</v>
      </c>
    </row>
    <row r="3002" spans="1:5" ht="14.4" x14ac:dyDescent="0.55000000000000004">
      <c r="A3002" s="290" t="s">
        <v>41118</v>
      </c>
      <c r="B3002" s="291">
        <v>272614.75</v>
      </c>
      <c r="D3002" s="290" t="s">
        <v>41659</v>
      </c>
      <c r="E3002" s="292">
        <v>272614.75</v>
      </c>
    </row>
    <row r="3003" spans="1:5" ht="14.4" x14ac:dyDescent="0.55000000000000004">
      <c r="A3003" s="290" t="s">
        <v>44271</v>
      </c>
      <c r="B3003" s="291">
        <v>1529025.02</v>
      </c>
      <c r="D3003" s="290" t="s">
        <v>46357</v>
      </c>
      <c r="E3003" s="292">
        <v>1529025.02</v>
      </c>
    </row>
    <row r="3004" spans="1:5" ht="14.4" x14ac:dyDescent="0.55000000000000004">
      <c r="A3004" s="290" t="s">
        <v>44272</v>
      </c>
      <c r="B3004" s="291">
        <v>4487138.28</v>
      </c>
      <c r="D3004" s="290" t="s">
        <v>46358</v>
      </c>
      <c r="E3004" s="292">
        <v>4487138.28</v>
      </c>
    </row>
    <row r="3005" spans="1:5" ht="14.4" x14ac:dyDescent="0.55000000000000004">
      <c r="A3005" s="290" t="s">
        <v>41119</v>
      </c>
      <c r="B3005" s="291">
        <v>28849.119999999999</v>
      </c>
      <c r="D3005" s="290" t="s">
        <v>41660</v>
      </c>
      <c r="E3005" s="292">
        <v>28849.119999999999</v>
      </c>
    </row>
    <row r="3006" spans="1:5" ht="14.4" x14ac:dyDescent="0.55000000000000004">
      <c r="A3006" s="290" t="s">
        <v>41120</v>
      </c>
      <c r="B3006" s="291">
        <v>38216</v>
      </c>
      <c r="D3006" s="290" t="s">
        <v>41661</v>
      </c>
      <c r="E3006" s="292">
        <v>38216</v>
      </c>
    </row>
    <row r="3007" spans="1:5" ht="14.4" x14ac:dyDescent="0.55000000000000004">
      <c r="A3007" s="290" t="s">
        <v>41121</v>
      </c>
      <c r="B3007" s="291">
        <v>39056.76</v>
      </c>
      <c r="D3007" s="290" t="s">
        <v>41662</v>
      </c>
      <c r="E3007" s="292">
        <v>39056.76</v>
      </c>
    </row>
    <row r="3008" spans="1:5" ht="14.4" x14ac:dyDescent="0.55000000000000004">
      <c r="A3008" s="290" t="s">
        <v>44273</v>
      </c>
      <c r="B3008" s="291">
        <v>2356111.8199999998</v>
      </c>
      <c r="D3008" s="290" t="s">
        <v>46359</v>
      </c>
      <c r="E3008" s="292">
        <v>2356111.8199999998</v>
      </c>
    </row>
    <row r="3009" spans="1:5" ht="14.4" x14ac:dyDescent="0.55000000000000004">
      <c r="A3009" s="290" t="s">
        <v>41122</v>
      </c>
      <c r="B3009" s="291">
        <v>71102.84</v>
      </c>
      <c r="D3009" s="290" t="s">
        <v>41663</v>
      </c>
      <c r="E3009" s="292">
        <v>71102.84</v>
      </c>
    </row>
    <row r="3010" spans="1:5" ht="14.4" x14ac:dyDescent="0.55000000000000004">
      <c r="A3010" s="290" t="s">
        <v>44274</v>
      </c>
      <c r="B3010" s="291">
        <v>3761814.73</v>
      </c>
      <c r="D3010" s="290" t="s">
        <v>46360</v>
      </c>
      <c r="E3010" s="292">
        <v>3761814.73</v>
      </c>
    </row>
    <row r="3011" spans="1:5" ht="14.4" x14ac:dyDescent="0.55000000000000004">
      <c r="A3011" s="290" t="s">
        <v>41123</v>
      </c>
      <c r="B3011" s="291">
        <v>79714.84</v>
      </c>
      <c r="D3011" s="290" t="s">
        <v>41664</v>
      </c>
      <c r="E3011" s="292">
        <v>79714.84</v>
      </c>
    </row>
    <row r="3012" spans="1:5" ht="14.4" x14ac:dyDescent="0.55000000000000004">
      <c r="A3012" s="290" t="s">
        <v>44275</v>
      </c>
      <c r="B3012" s="291">
        <v>2015282.65</v>
      </c>
      <c r="D3012" s="290" t="s">
        <v>46361</v>
      </c>
      <c r="E3012" s="292">
        <v>2015282.65</v>
      </c>
    </row>
    <row r="3013" spans="1:5" ht="14.4" x14ac:dyDescent="0.55000000000000004">
      <c r="A3013" s="290" t="s">
        <v>41124</v>
      </c>
      <c r="B3013" s="291">
        <v>239922.31</v>
      </c>
      <c r="D3013" s="290" t="s">
        <v>41665</v>
      </c>
      <c r="E3013" s="292">
        <v>239922.31</v>
      </c>
    </row>
    <row r="3014" spans="1:5" ht="14.4" x14ac:dyDescent="0.55000000000000004">
      <c r="A3014" s="290" t="s">
        <v>41125</v>
      </c>
      <c r="B3014" s="291">
        <v>105592</v>
      </c>
      <c r="D3014" s="290" t="s">
        <v>41666</v>
      </c>
      <c r="E3014" s="292">
        <v>105592</v>
      </c>
    </row>
    <row r="3015" spans="1:5" ht="14.4" x14ac:dyDescent="0.55000000000000004">
      <c r="A3015" s="290" t="s">
        <v>44276</v>
      </c>
      <c r="B3015" s="291">
        <v>1668559.2</v>
      </c>
      <c r="D3015" s="290" t="s">
        <v>46362</v>
      </c>
      <c r="E3015" s="292">
        <v>1668559.2</v>
      </c>
    </row>
    <row r="3016" spans="1:5" ht="14.4" x14ac:dyDescent="0.55000000000000004">
      <c r="A3016" s="290" t="s">
        <v>44277</v>
      </c>
      <c r="B3016" s="291">
        <v>606803.59</v>
      </c>
      <c r="D3016" s="290" t="s">
        <v>46363</v>
      </c>
      <c r="E3016" s="292">
        <v>606803.59</v>
      </c>
    </row>
    <row r="3017" spans="1:5" ht="14.4" x14ac:dyDescent="0.55000000000000004">
      <c r="A3017" s="290" t="s">
        <v>44278</v>
      </c>
      <c r="B3017" s="291">
        <v>1367589.95</v>
      </c>
      <c r="D3017" s="290" t="s">
        <v>46364</v>
      </c>
      <c r="E3017" s="292">
        <v>1367589.95</v>
      </c>
    </row>
    <row r="3018" spans="1:5" ht="14.4" x14ac:dyDescent="0.55000000000000004">
      <c r="A3018" s="290" t="s">
        <v>44279</v>
      </c>
      <c r="B3018" s="291">
        <v>1619487.54</v>
      </c>
      <c r="D3018" s="290" t="s">
        <v>46365</v>
      </c>
      <c r="E3018" s="292">
        <v>1619487.54</v>
      </c>
    </row>
    <row r="3019" spans="1:5" ht="14.4" x14ac:dyDescent="0.55000000000000004">
      <c r="A3019" s="290" t="s">
        <v>41126</v>
      </c>
      <c r="B3019" s="291">
        <v>96548.6</v>
      </c>
      <c r="D3019" s="290" t="s">
        <v>41667</v>
      </c>
      <c r="E3019" s="292">
        <v>96548.6</v>
      </c>
    </row>
    <row r="3020" spans="1:5" ht="14.4" x14ac:dyDescent="0.55000000000000004">
      <c r="A3020" s="290" t="s">
        <v>42096</v>
      </c>
      <c r="B3020" s="291">
        <v>1310373.7</v>
      </c>
      <c r="D3020" s="290" t="s">
        <v>43487</v>
      </c>
      <c r="E3020" s="292">
        <v>1310373.7</v>
      </c>
    </row>
    <row r="3021" spans="1:5" ht="14.4" x14ac:dyDescent="0.55000000000000004">
      <c r="A3021" s="290" t="s">
        <v>44280</v>
      </c>
      <c r="B3021" s="291">
        <v>1687854.46</v>
      </c>
      <c r="D3021" s="290" t="s">
        <v>46366</v>
      </c>
      <c r="E3021" s="292">
        <v>1687854.46</v>
      </c>
    </row>
    <row r="3022" spans="1:5" ht="14.4" x14ac:dyDescent="0.55000000000000004">
      <c r="A3022" s="290" t="s">
        <v>44281</v>
      </c>
      <c r="B3022" s="291">
        <v>295693.03000000003</v>
      </c>
      <c r="D3022" s="290" t="s">
        <v>46367</v>
      </c>
      <c r="E3022" s="292">
        <v>295693.03000000003</v>
      </c>
    </row>
    <row r="3023" spans="1:5" ht="14.4" x14ac:dyDescent="0.55000000000000004">
      <c r="A3023" s="290" t="s">
        <v>44282</v>
      </c>
      <c r="B3023" s="291">
        <v>357938.85</v>
      </c>
      <c r="D3023" s="290" t="s">
        <v>46368</v>
      </c>
      <c r="E3023" s="292">
        <v>357938.85</v>
      </c>
    </row>
    <row r="3024" spans="1:5" ht="14.4" x14ac:dyDescent="0.55000000000000004">
      <c r="A3024" s="290" t="s">
        <v>41127</v>
      </c>
      <c r="B3024" s="291">
        <v>131203.64000000001</v>
      </c>
      <c r="D3024" s="290" t="s">
        <v>41668</v>
      </c>
      <c r="E3024" s="292">
        <v>131203.64000000001</v>
      </c>
    </row>
    <row r="3025" spans="1:5" ht="14.4" x14ac:dyDescent="0.55000000000000004">
      <c r="A3025" s="290" t="s">
        <v>42097</v>
      </c>
      <c r="B3025" s="291">
        <v>493426.67</v>
      </c>
      <c r="D3025" s="290" t="s">
        <v>43488</v>
      </c>
      <c r="E3025" s="292">
        <v>493426.67</v>
      </c>
    </row>
    <row r="3026" spans="1:5" ht="14.4" x14ac:dyDescent="0.55000000000000004">
      <c r="A3026" s="290" t="s">
        <v>41128</v>
      </c>
      <c r="B3026" s="291">
        <v>37920</v>
      </c>
      <c r="D3026" s="290" t="s">
        <v>41669</v>
      </c>
      <c r="E3026" s="292">
        <v>37920</v>
      </c>
    </row>
    <row r="3027" spans="1:5" ht="14.4" x14ac:dyDescent="0.55000000000000004">
      <c r="A3027" s="290" t="s">
        <v>42098</v>
      </c>
      <c r="B3027" s="291">
        <v>834585.03</v>
      </c>
      <c r="D3027" s="290" t="s">
        <v>43489</v>
      </c>
      <c r="E3027" s="292">
        <v>834585.03</v>
      </c>
    </row>
    <row r="3028" spans="1:5" ht="14.4" x14ac:dyDescent="0.55000000000000004">
      <c r="A3028" s="290" t="s">
        <v>41129</v>
      </c>
      <c r="B3028" s="291">
        <v>90143.42</v>
      </c>
      <c r="D3028" s="290" t="s">
        <v>41670</v>
      </c>
      <c r="E3028" s="292">
        <v>90143.42</v>
      </c>
    </row>
    <row r="3029" spans="1:5" ht="14.4" x14ac:dyDescent="0.55000000000000004">
      <c r="A3029" s="290" t="s">
        <v>42099</v>
      </c>
      <c r="B3029" s="291">
        <v>204333.07</v>
      </c>
      <c r="D3029" s="290" t="s">
        <v>43490</v>
      </c>
      <c r="E3029" s="292">
        <v>204333.07</v>
      </c>
    </row>
    <row r="3030" spans="1:5" ht="14.4" x14ac:dyDescent="0.55000000000000004">
      <c r="A3030" s="290" t="s">
        <v>44283</v>
      </c>
      <c r="B3030" s="291">
        <v>7923399.2699999996</v>
      </c>
      <c r="D3030" s="290" t="s">
        <v>46369</v>
      </c>
      <c r="E3030" s="292">
        <v>7923399.2699999996</v>
      </c>
    </row>
    <row r="3031" spans="1:5" ht="14.4" x14ac:dyDescent="0.55000000000000004">
      <c r="A3031" s="290" t="s">
        <v>41130</v>
      </c>
      <c r="B3031" s="291">
        <v>339546.47</v>
      </c>
      <c r="D3031" s="290" t="s">
        <v>41671</v>
      </c>
      <c r="E3031" s="292">
        <v>339546.47</v>
      </c>
    </row>
    <row r="3032" spans="1:5" ht="14.4" x14ac:dyDescent="0.55000000000000004">
      <c r="A3032" s="290" t="s">
        <v>41131</v>
      </c>
      <c r="B3032" s="291">
        <v>110342</v>
      </c>
      <c r="D3032" s="290" t="s">
        <v>41672</v>
      </c>
      <c r="E3032" s="292">
        <v>110342</v>
      </c>
    </row>
    <row r="3033" spans="1:5" ht="14.4" x14ac:dyDescent="0.55000000000000004">
      <c r="A3033" s="290" t="s">
        <v>41132</v>
      </c>
      <c r="B3033" s="291">
        <v>151688.04999999999</v>
      </c>
      <c r="D3033" s="290" t="s">
        <v>41673</v>
      </c>
      <c r="E3033" s="292">
        <v>151688.04999999999</v>
      </c>
    </row>
    <row r="3034" spans="1:5" ht="14.4" x14ac:dyDescent="0.55000000000000004">
      <c r="A3034" s="290" t="s">
        <v>41133</v>
      </c>
      <c r="B3034" s="291">
        <v>18772</v>
      </c>
      <c r="D3034" s="290" t="s">
        <v>41674</v>
      </c>
      <c r="E3034" s="292">
        <v>18772</v>
      </c>
    </row>
    <row r="3035" spans="1:5" ht="14.4" x14ac:dyDescent="0.55000000000000004">
      <c r="A3035" s="290" t="s">
        <v>41134</v>
      </c>
      <c r="B3035" s="291">
        <v>48712</v>
      </c>
      <c r="D3035" s="290" t="s">
        <v>41675</v>
      </c>
      <c r="E3035" s="292">
        <v>48712</v>
      </c>
    </row>
    <row r="3036" spans="1:5" ht="14.4" x14ac:dyDescent="0.55000000000000004">
      <c r="A3036" s="290" t="s">
        <v>42100</v>
      </c>
      <c r="B3036" s="291">
        <v>1162469.5900000001</v>
      </c>
      <c r="D3036" s="290" t="s">
        <v>43491</v>
      </c>
      <c r="E3036" s="292">
        <v>1162469.5900000001</v>
      </c>
    </row>
    <row r="3037" spans="1:5" ht="14.4" x14ac:dyDescent="0.55000000000000004">
      <c r="A3037" s="290" t="s">
        <v>41135</v>
      </c>
      <c r="B3037" s="291">
        <v>151728</v>
      </c>
      <c r="D3037" s="290" t="s">
        <v>41676</v>
      </c>
      <c r="E3037" s="292">
        <v>151728</v>
      </c>
    </row>
    <row r="3038" spans="1:5" ht="14.4" x14ac:dyDescent="0.55000000000000004">
      <c r="A3038" s="290" t="s">
        <v>41136</v>
      </c>
      <c r="B3038" s="291">
        <v>218194</v>
      </c>
      <c r="D3038" s="290" t="s">
        <v>41677</v>
      </c>
      <c r="E3038" s="292">
        <v>218194</v>
      </c>
    </row>
    <row r="3039" spans="1:5" ht="14.4" x14ac:dyDescent="0.55000000000000004">
      <c r="A3039" s="290" t="s">
        <v>44284</v>
      </c>
      <c r="B3039" s="291">
        <v>30911932.239999998</v>
      </c>
      <c r="D3039" s="290" t="s">
        <v>46370</v>
      </c>
      <c r="E3039" s="292">
        <v>30911932.239999998</v>
      </c>
    </row>
    <row r="3040" spans="1:5" ht="14.4" x14ac:dyDescent="0.55000000000000004">
      <c r="A3040" s="290" t="s">
        <v>41137</v>
      </c>
      <c r="B3040" s="291">
        <v>89349.5</v>
      </c>
      <c r="D3040" s="290" t="s">
        <v>41678</v>
      </c>
      <c r="E3040" s="292">
        <v>89349.5</v>
      </c>
    </row>
    <row r="3041" spans="1:5" ht="14.4" x14ac:dyDescent="0.55000000000000004">
      <c r="A3041" s="290" t="s">
        <v>41138</v>
      </c>
      <c r="B3041" s="291">
        <v>65639.58</v>
      </c>
      <c r="D3041" s="290" t="s">
        <v>41679</v>
      </c>
      <c r="E3041" s="292">
        <v>65639.58</v>
      </c>
    </row>
    <row r="3042" spans="1:5" ht="14.4" x14ac:dyDescent="0.55000000000000004">
      <c r="A3042" s="290" t="s">
        <v>41139</v>
      </c>
      <c r="B3042" s="291">
        <v>138802</v>
      </c>
      <c r="D3042" s="290" t="s">
        <v>41680</v>
      </c>
      <c r="E3042" s="292">
        <v>138802</v>
      </c>
    </row>
    <row r="3043" spans="1:5" ht="14.4" x14ac:dyDescent="0.55000000000000004">
      <c r="A3043" s="290" t="s">
        <v>41140</v>
      </c>
      <c r="B3043" s="291">
        <v>231829.66</v>
      </c>
      <c r="D3043" s="290" t="s">
        <v>41681</v>
      </c>
      <c r="E3043" s="292">
        <v>231829.66</v>
      </c>
    </row>
    <row r="3044" spans="1:5" ht="14.4" x14ac:dyDescent="0.55000000000000004">
      <c r="A3044" s="290" t="s">
        <v>41141</v>
      </c>
      <c r="B3044" s="291">
        <v>190540.49</v>
      </c>
      <c r="D3044" s="290" t="s">
        <v>41682</v>
      </c>
      <c r="E3044" s="292">
        <v>190540.49</v>
      </c>
    </row>
    <row r="3045" spans="1:5" ht="14.4" x14ac:dyDescent="0.55000000000000004">
      <c r="A3045" s="290" t="s">
        <v>41142</v>
      </c>
      <c r="B3045" s="291">
        <v>86120</v>
      </c>
      <c r="D3045" s="290" t="s">
        <v>41683</v>
      </c>
      <c r="E3045" s="292">
        <v>86120</v>
      </c>
    </row>
    <row r="3046" spans="1:5" ht="14.4" x14ac:dyDescent="0.55000000000000004">
      <c r="A3046" s="290" t="s">
        <v>41143</v>
      </c>
      <c r="B3046" s="291">
        <v>43060</v>
      </c>
      <c r="D3046" s="290" t="s">
        <v>41684</v>
      </c>
      <c r="E3046" s="292">
        <v>43060</v>
      </c>
    </row>
    <row r="3047" spans="1:5" ht="14.4" x14ac:dyDescent="0.55000000000000004">
      <c r="A3047" s="290" t="s">
        <v>41144</v>
      </c>
      <c r="B3047" s="291">
        <v>93117.25</v>
      </c>
      <c r="D3047" s="290" t="s">
        <v>41685</v>
      </c>
      <c r="E3047" s="292">
        <v>93117.25</v>
      </c>
    </row>
    <row r="3048" spans="1:5" ht="14.4" x14ac:dyDescent="0.55000000000000004">
      <c r="A3048" s="290" t="s">
        <v>41145</v>
      </c>
      <c r="B3048" s="291">
        <v>23038</v>
      </c>
      <c r="D3048" s="290" t="s">
        <v>41686</v>
      </c>
      <c r="E3048" s="292">
        <v>23038</v>
      </c>
    </row>
    <row r="3049" spans="1:5" ht="14.4" x14ac:dyDescent="0.55000000000000004">
      <c r="A3049" s="290" t="s">
        <v>41146</v>
      </c>
      <c r="B3049" s="291">
        <v>132410</v>
      </c>
      <c r="D3049" s="290" t="s">
        <v>41687</v>
      </c>
      <c r="E3049" s="292">
        <v>132410</v>
      </c>
    </row>
    <row r="3050" spans="1:5" ht="14.4" x14ac:dyDescent="0.55000000000000004">
      <c r="A3050" s="290" t="s">
        <v>41147</v>
      </c>
      <c r="B3050" s="291">
        <v>100048</v>
      </c>
      <c r="D3050" s="290" t="s">
        <v>41688</v>
      </c>
      <c r="E3050" s="292">
        <v>100048</v>
      </c>
    </row>
    <row r="3051" spans="1:5" ht="14.4" x14ac:dyDescent="0.55000000000000004">
      <c r="A3051" s="290" t="s">
        <v>41148</v>
      </c>
      <c r="B3051" s="291">
        <v>112763.38</v>
      </c>
      <c r="D3051" s="290" t="s">
        <v>41689</v>
      </c>
      <c r="E3051" s="292">
        <v>112763.38</v>
      </c>
    </row>
    <row r="3052" spans="1:5" ht="14.4" x14ac:dyDescent="0.55000000000000004">
      <c r="A3052" s="290" t="s">
        <v>41149</v>
      </c>
      <c r="B3052" s="291">
        <v>142241.29999999999</v>
      </c>
      <c r="D3052" s="290" t="s">
        <v>41690</v>
      </c>
      <c r="E3052" s="292">
        <v>142241.29999999999</v>
      </c>
    </row>
    <row r="3053" spans="1:5" ht="14.4" x14ac:dyDescent="0.55000000000000004">
      <c r="A3053" s="290" t="s">
        <v>41150</v>
      </c>
      <c r="B3053" s="291">
        <v>64416</v>
      </c>
      <c r="D3053" s="290" t="s">
        <v>41691</v>
      </c>
      <c r="E3053" s="292">
        <v>64416</v>
      </c>
    </row>
    <row r="3054" spans="1:5" ht="14.4" x14ac:dyDescent="0.55000000000000004">
      <c r="A3054" s="290" t="s">
        <v>41151</v>
      </c>
      <c r="B3054" s="291">
        <v>79512.98</v>
      </c>
      <c r="D3054" s="290" t="s">
        <v>41692</v>
      </c>
      <c r="E3054" s="292">
        <v>79512.98</v>
      </c>
    </row>
    <row r="3055" spans="1:5" ht="14.4" x14ac:dyDescent="0.55000000000000004">
      <c r="A3055" s="290" t="s">
        <v>41152</v>
      </c>
      <c r="B3055" s="291">
        <v>66743</v>
      </c>
      <c r="D3055" s="290" t="s">
        <v>41693</v>
      </c>
      <c r="E3055" s="292">
        <v>66743</v>
      </c>
    </row>
    <row r="3056" spans="1:5" ht="14.4" x14ac:dyDescent="0.55000000000000004">
      <c r="A3056" s="290" t="s">
        <v>41153</v>
      </c>
      <c r="B3056" s="291">
        <v>121644.53</v>
      </c>
      <c r="D3056" s="290" t="s">
        <v>41694</v>
      </c>
      <c r="E3056" s="292">
        <v>121644.53</v>
      </c>
    </row>
    <row r="3057" spans="1:5" ht="14.4" x14ac:dyDescent="0.55000000000000004">
      <c r="A3057" s="290" t="s">
        <v>44285</v>
      </c>
      <c r="B3057" s="291">
        <v>481711.76</v>
      </c>
      <c r="D3057" s="290" t="s">
        <v>46371</v>
      </c>
      <c r="E3057" s="292">
        <v>481711.76</v>
      </c>
    </row>
    <row r="3058" spans="1:5" ht="14.4" x14ac:dyDescent="0.55000000000000004">
      <c r="A3058" s="290" t="s">
        <v>41154</v>
      </c>
      <c r="B3058" s="291">
        <v>42892</v>
      </c>
      <c r="D3058" s="290" t="s">
        <v>41695</v>
      </c>
      <c r="E3058" s="292">
        <v>42892</v>
      </c>
    </row>
    <row r="3059" spans="1:5" ht="14.4" x14ac:dyDescent="0.55000000000000004">
      <c r="A3059" s="290" t="s">
        <v>41155</v>
      </c>
      <c r="B3059" s="291">
        <v>88812</v>
      </c>
      <c r="D3059" s="290" t="s">
        <v>41696</v>
      </c>
      <c r="E3059" s="292">
        <v>88812</v>
      </c>
    </row>
    <row r="3060" spans="1:5" ht="14.4" x14ac:dyDescent="0.55000000000000004">
      <c r="A3060" s="290" t="s">
        <v>41156</v>
      </c>
      <c r="B3060" s="291">
        <v>23683</v>
      </c>
      <c r="D3060" s="290" t="s">
        <v>41697</v>
      </c>
      <c r="E3060" s="292">
        <v>23683</v>
      </c>
    </row>
    <row r="3061" spans="1:5" ht="14.4" x14ac:dyDescent="0.55000000000000004">
      <c r="A3061" s="290" t="s">
        <v>41157</v>
      </c>
      <c r="B3061" s="291">
        <v>76243.11</v>
      </c>
      <c r="D3061" s="290" t="s">
        <v>41698</v>
      </c>
      <c r="E3061" s="292">
        <v>76243.11</v>
      </c>
    </row>
    <row r="3062" spans="1:5" ht="14.4" x14ac:dyDescent="0.55000000000000004">
      <c r="A3062" s="290" t="s">
        <v>41158</v>
      </c>
      <c r="B3062" s="291">
        <v>138061.31</v>
      </c>
      <c r="D3062" s="290" t="s">
        <v>41699</v>
      </c>
      <c r="E3062" s="292">
        <v>138061.31</v>
      </c>
    </row>
    <row r="3063" spans="1:5" ht="14.4" x14ac:dyDescent="0.55000000000000004">
      <c r="A3063" s="290" t="s">
        <v>41159</v>
      </c>
      <c r="B3063" s="291">
        <v>87465.63</v>
      </c>
      <c r="D3063" s="290" t="s">
        <v>41700</v>
      </c>
      <c r="E3063" s="292">
        <v>87465.63</v>
      </c>
    </row>
    <row r="3064" spans="1:5" ht="14.4" x14ac:dyDescent="0.55000000000000004">
      <c r="A3064" s="290" t="s">
        <v>41160</v>
      </c>
      <c r="B3064" s="291">
        <v>96346.78</v>
      </c>
      <c r="D3064" s="290" t="s">
        <v>41701</v>
      </c>
      <c r="E3064" s="292">
        <v>96346.78</v>
      </c>
    </row>
    <row r="3065" spans="1:5" ht="14.4" x14ac:dyDescent="0.55000000000000004">
      <c r="A3065" s="290" t="s">
        <v>41161</v>
      </c>
      <c r="B3065" s="291">
        <v>66204.75</v>
      </c>
      <c r="D3065" s="290" t="s">
        <v>41702</v>
      </c>
      <c r="E3065" s="292">
        <v>66204.75</v>
      </c>
    </row>
    <row r="3066" spans="1:5" ht="14.4" x14ac:dyDescent="0.55000000000000004">
      <c r="A3066" s="290" t="s">
        <v>41162</v>
      </c>
      <c r="B3066" s="291">
        <v>56000</v>
      </c>
      <c r="D3066" s="290" t="s">
        <v>41703</v>
      </c>
      <c r="E3066" s="292">
        <v>56000</v>
      </c>
    </row>
    <row r="3067" spans="1:5" ht="14.4" x14ac:dyDescent="0.55000000000000004">
      <c r="A3067" s="290" t="s">
        <v>41163</v>
      </c>
      <c r="B3067" s="291">
        <v>29604</v>
      </c>
      <c r="D3067" s="290" t="s">
        <v>41704</v>
      </c>
      <c r="E3067" s="292">
        <v>29604</v>
      </c>
    </row>
    <row r="3068" spans="1:5" ht="14.4" x14ac:dyDescent="0.55000000000000004">
      <c r="A3068" s="290" t="s">
        <v>42101</v>
      </c>
      <c r="B3068" s="291">
        <v>309441.48</v>
      </c>
      <c r="D3068" s="290" t="s">
        <v>43492</v>
      </c>
      <c r="E3068" s="292">
        <v>309441.48</v>
      </c>
    </row>
    <row r="3069" spans="1:5" ht="14.4" x14ac:dyDescent="0.55000000000000004">
      <c r="A3069" s="290" t="s">
        <v>41164</v>
      </c>
      <c r="B3069" s="291">
        <v>41041.58</v>
      </c>
      <c r="D3069" s="290" t="s">
        <v>41705</v>
      </c>
      <c r="E3069" s="292">
        <v>41041.58</v>
      </c>
    </row>
    <row r="3070" spans="1:5" ht="14.4" x14ac:dyDescent="0.55000000000000004">
      <c r="A3070" s="290" t="s">
        <v>41165</v>
      </c>
      <c r="B3070" s="291">
        <v>26912.5</v>
      </c>
      <c r="D3070" s="290" t="s">
        <v>41706</v>
      </c>
      <c r="E3070" s="292">
        <v>26912.5</v>
      </c>
    </row>
    <row r="3071" spans="1:5" ht="14.4" x14ac:dyDescent="0.55000000000000004">
      <c r="A3071" s="290" t="s">
        <v>44286</v>
      </c>
      <c r="B3071" s="291">
        <v>1135656.52</v>
      </c>
      <c r="D3071" s="290" t="s">
        <v>46372</v>
      </c>
      <c r="E3071" s="292">
        <v>1135656.52</v>
      </c>
    </row>
    <row r="3072" spans="1:5" ht="14.4" x14ac:dyDescent="0.55000000000000004">
      <c r="A3072" s="290" t="s">
        <v>41166</v>
      </c>
      <c r="B3072" s="291">
        <v>36251.15</v>
      </c>
      <c r="D3072" s="290" t="s">
        <v>41707</v>
      </c>
      <c r="E3072" s="292">
        <v>36251.15</v>
      </c>
    </row>
    <row r="3073" spans="1:5" ht="14.4" x14ac:dyDescent="0.55000000000000004">
      <c r="A3073" s="290" t="s">
        <v>42102</v>
      </c>
      <c r="B3073" s="291">
        <v>3629271</v>
      </c>
      <c r="D3073" s="290" t="s">
        <v>43493</v>
      </c>
      <c r="E3073" s="292">
        <v>3629271</v>
      </c>
    </row>
    <row r="3074" spans="1:5" ht="14.4" x14ac:dyDescent="0.55000000000000004">
      <c r="A3074" s="290" t="s">
        <v>41167</v>
      </c>
      <c r="B3074" s="291">
        <v>68007.899999999994</v>
      </c>
      <c r="D3074" s="290" t="s">
        <v>41708</v>
      </c>
      <c r="E3074" s="292">
        <v>68007.899999999994</v>
      </c>
    </row>
    <row r="3075" spans="1:5" ht="14.4" x14ac:dyDescent="0.55000000000000004">
      <c r="A3075" s="290" t="s">
        <v>41168</v>
      </c>
      <c r="B3075" s="291">
        <v>174998.31</v>
      </c>
      <c r="D3075" s="290" t="s">
        <v>41709</v>
      </c>
      <c r="E3075" s="292">
        <v>174998.31</v>
      </c>
    </row>
    <row r="3076" spans="1:5" ht="14.4" x14ac:dyDescent="0.55000000000000004">
      <c r="A3076" s="290" t="s">
        <v>44287</v>
      </c>
      <c r="B3076" s="291">
        <v>2015835.8</v>
      </c>
      <c r="D3076" s="290" t="s">
        <v>46373</v>
      </c>
      <c r="E3076" s="292">
        <v>2015835.8</v>
      </c>
    </row>
    <row r="3077" spans="1:5" ht="14.4" x14ac:dyDescent="0.55000000000000004">
      <c r="A3077" s="290" t="s">
        <v>44288</v>
      </c>
      <c r="B3077" s="291">
        <v>2047775.9</v>
      </c>
      <c r="D3077" s="290" t="s">
        <v>46374</v>
      </c>
      <c r="E3077" s="292">
        <v>2047775.9</v>
      </c>
    </row>
    <row r="3078" spans="1:5" ht="14.4" x14ac:dyDescent="0.55000000000000004">
      <c r="A3078" s="290" t="s">
        <v>41169</v>
      </c>
      <c r="B3078" s="291">
        <v>237772</v>
      </c>
      <c r="D3078" s="290" t="s">
        <v>41710</v>
      </c>
      <c r="E3078" s="292">
        <v>237772</v>
      </c>
    </row>
    <row r="3079" spans="1:5" ht="14.4" x14ac:dyDescent="0.55000000000000004">
      <c r="A3079" s="290" t="s">
        <v>41170</v>
      </c>
      <c r="B3079" s="291">
        <v>110072.14</v>
      </c>
      <c r="D3079" s="290" t="s">
        <v>41711</v>
      </c>
      <c r="E3079" s="292">
        <v>110072.14</v>
      </c>
    </row>
    <row r="3080" spans="1:5" ht="14.4" x14ac:dyDescent="0.55000000000000004">
      <c r="A3080" s="290" t="s">
        <v>44289</v>
      </c>
      <c r="B3080" s="291">
        <v>1177191.24</v>
      </c>
      <c r="D3080" s="290" t="s">
        <v>46375</v>
      </c>
      <c r="E3080" s="292">
        <v>1177191.24</v>
      </c>
    </row>
    <row r="3081" spans="1:5" ht="14.4" x14ac:dyDescent="0.55000000000000004">
      <c r="A3081" s="290" t="s">
        <v>42103</v>
      </c>
      <c r="B3081" s="291">
        <v>511245</v>
      </c>
      <c r="D3081" s="290" t="s">
        <v>43494</v>
      </c>
      <c r="E3081" s="292">
        <v>511245</v>
      </c>
    </row>
    <row r="3082" spans="1:5" ht="14.4" x14ac:dyDescent="0.55000000000000004">
      <c r="A3082" s="290" t="s">
        <v>65279</v>
      </c>
      <c r="B3082" s="291">
        <v>300000</v>
      </c>
      <c r="D3082" s="290" t="s">
        <v>65972</v>
      </c>
      <c r="E3082" s="292">
        <v>300000</v>
      </c>
    </row>
    <row r="3083" spans="1:5" ht="14.4" x14ac:dyDescent="0.55000000000000004">
      <c r="A3083" s="290" t="s">
        <v>65280</v>
      </c>
      <c r="B3083" s="291">
        <v>100000</v>
      </c>
      <c r="D3083" s="290" t="s">
        <v>65973</v>
      </c>
      <c r="E3083" s="292">
        <v>100000</v>
      </c>
    </row>
    <row r="3084" spans="1:5" ht="14.4" x14ac:dyDescent="0.55000000000000004">
      <c r="A3084" s="290" t="s">
        <v>65281</v>
      </c>
      <c r="B3084" s="291">
        <v>100000</v>
      </c>
      <c r="D3084" s="290" t="s">
        <v>65974</v>
      </c>
      <c r="E3084" s="292">
        <v>100000</v>
      </c>
    </row>
    <row r="3085" spans="1:5" ht="14.4" x14ac:dyDescent="0.55000000000000004">
      <c r="A3085" s="290" t="s">
        <v>3698</v>
      </c>
      <c r="B3085" s="291">
        <v>861165</v>
      </c>
      <c r="D3085" s="290" t="s">
        <v>10137</v>
      </c>
      <c r="E3085" s="292">
        <v>861165</v>
      </c>
    </row>
    <row r="3086" spans="1:5" ht="14.4" x14ac:dyDescent="0.55000000000000004">
      <c r="A3086" s="290" t="s">
        <v>3699</v>
      </c>
      <c r="B3086" s="291">
        <v>31104</v>
      </c>
      <c r="D3086" s="290" t="s">
        <v>10138</v>
      </c>
      <c r="E3086" s="292">
        <v>31104</v>
      </c>
    </row>
    <row r="3087" spans="1:5" ht="14.4" x14ac:dyDescent="0.55000000000000004">
      <c r="A3087" s="290" t="s">
        <v>3700</v>
      </c>
      <c r="B3087" s="291">
        <v>24487</v>
      </c>
      <c r="D3087" s="290" t="s">
        <v>10139</v>
      </c>
      <c r="E3087" s="292">
        <v>24487</v>
      </c>
    </row>
    <row r="3088" spans="1:5" ht="14.4" x14ac:dyDescent="0.55000000000000004">
      <c r="A3088" s="290" t="s">
        <v>3701</v>
      </c>
      <c r="B3088" s="291">
        <v>11643</v>
      </c>
      <c r="D3088" s="290" t="s">
        <v>10140</v>
      </c>
      <c r="E3088" s="292">
        <v>11643</v>
      </c>
    </row>
    <row r="3089" spans="1:5" ht="14.4" x14ac:dyDescent="0.55000000000000004">
      <c r="A3089" s="290" t="s">
        <v>3702</v>
      </c>
      <c r="B3089" s="291">
        <v>188880</v>
      </c>
      <c r="D3089" s="290" t="s">
        <v>10141</v>
      </c>
      <c r="E3089" s="292">
        <v>188880</v>
      </c>
    </row>
    <row r="3090" spans="1:5" ht="14.4" x14ac:dyDescent="0.55000000000000004">
      <c r="A3090" s="290" t="s">
        <v>3703</v>
      </c>
      <c r="B3090" s="291">
        <v>47274</v>
      </c>
      <c r="D3090" s="290" t="s">
        <v>10142</v>
      </c>
      <c r="E3090" s="292">
        <v>47274</v>
      </c>
    </row>
    <row r="3091" spans="1:5" ht="14.4" x14ac:dyDescent="0.55000000000000004">
      <c r="A3091" s="290" t="s">
        <v>3704</v>
      </c>
      <c r="B3091" s="291">
        <v>115247.82</v>
      </c>
      <c r="D3091" s="290" t="s">
        <v>10143</v>
      </c>
      <c r="E3091" s="292">
        <v>115247.82</v>
      </c>
    </row>
    <row r="3092" spans="1:5" ht="14.4" x14ac:dyDescent="0.55000000000000004">
      <c r="A3092" s="290" t="s">
        <v>3705</v>
      </c>
      <c r="B3092" s="291">
        <v>93331</v>
      </c>
      <c r="D3092" s="290" t="s">
        <v>10144</v>
      </c>
      <c r="E3092" s="292">
        <v>93331</v>
      </c>
    </row>
    <row r="3093" spans="1:5" ht="14.4" x14ac:dyDescent="0.55000000000000004">
      <c r="A3093" s="290" t="s">
        <v>3706</v>
      </c>
      <c r="B3093" s="291">
        <v>45090.45</v>
      </c>
      <c r="D3093" s="290" t="s">
        <v>10145</v>
      </c>
      <c r="E3093" s="292">
        <v>45090.45</v>
      </c>
    </row>
    <row r="3094" spans="1:5" ht="14.4" x14ac:dyDescent="0.55000000000000004">
      <c r="A3094" s="290" t="s">
        <v>3707</v>
      </c>
      <c r="B3094" s="291">
        <v>871</v>
      </c>
      <c r="D3094" s="290" t="s">
        <v>10146</v>
      </c>
      <c r="E3094" s="292">
        <v>871</v>
      </c>
    </row>
    <row r="3095" spans="1:5" ht="14.4" x14ac:dyDescent="0.55000000000000004">
      <c r="A3095" s="290" t="s">
        <v>3708</v>
      </c>
      <c r="B3095" s="291">
        <v>241961</v>
      </c>
      <c r="D3095" s="290" t="s">
        <v>10147</v>
      </c>
      <c r="E3095" s="292">
        <v>241961</v>
      </c>
    </row>
    <row r="3096" spans="1:5" ht="14.4" x14ac:dyDescent="0.55000000000000004">
      <c r="A3096" s="290" t="s">
        <v>3709</v>
      </c>
      <c r="B3096" s="291">
        <v>84813</v>
      </c>
      <c r="D3096" s="290" t="s">
        <v>10148</v>
      </c>
      <c r="E3096" s="292">
        <v>84813</v>
      </c>
    </row>
    <row r="3097" spans="1:5" ht="14.4" x14ac:dyDescent="0.55000000000000004">
      <c r="A3097" s="290" t="s">
        <v>3710</v>
      </c>
      <c r="B3097" s="291">
        <v>3120</v>
      </c>
      <c r="D3097" s="290" t="s">
        <v>10149</v>
      </c>
      <c r="E3097" s="292">
        <v>3120</v>
      </c>
    </row>
    <row r="3098" spans="1:5" ht="14.4" x14ac:dyDescent="0.55000000000000004">
      <c r="A3098" s="290" t="s">
        <v>3711</v>
      </c>
      <c r="B3098" s="291">
        <v>165711</v>
      </c>
      <c r="D3098" s="290" t="s">
        <v>10150</v>
      </c>
      <c r="E3098" s="292">
        <v>165711</v>
      </c>
    </row>
    <row r="3099" spans="1:5" ht="14.4" x14ac:dyDescent="0.55000000000000004">
      <c r="A3099" s="290" t="s">
        <v>3712</v>
      </c>
      <c r="B3099" s="291">
        <v>21825</v>
      </c>
      <c r="D3099" s="290" t="s">
        <v>10151</v>
      </c>
      <c r="E3099" s="292">
        <v>21825</v>
      </c>
    </row>
    <row r="3100" spans="1:5" ht="14.4" x14ac:dyDescent="0.55000000000000004">
      <c r="A3100" s="290" t="s">
        <v>3713</v>
      </c>
      <c r="B3100" s="291">
        <v>372837</v>
      </c>
      <c r="D3100" s="290" t="s">
        <v>10152</v>
      </c>
      <c r="E3100" s="292">
        <v>372837</v>
      </c>
    </row>
    <row r="3101" spans="1:5" ht="14.4" x14ac:dyDescent="0.55000000000000004">
      <c r="A3101" s="290" t="s">
        <v>3714</v>
      </c>
      <c r="B3101" s="291">
        <v>28000</v>
      </c>
      <c r="D3101" s="290" t="s">
        <v>10153</v>
      </c>
      <c r="E3101" s="292">
        <v>28000</v>
      </c>
    </row>
    <row r="3102" spans="1:5" ht="14.4" x14ac:dyDescent="0.55000000000000004">
      <c r="A3102" s="290" t="s">
        <v>3715</v>
      </c>
      <c r="B3102" s="291">
        <v>11521</v>
      </c>
      <c r="D3102" s="290" t="s">
        <v>10154</v>
      </c>
      <c r="E3102" s="292">
        <v>11521</v>
      </c>
    </row>
    <row r="3103" spans="1:5" ht="14.4" x14ac:dyDescent="0.55000000000000004">
      <c r="A3103" s="290" t="s">
        <v>3716</v>
      </c>
      <c r="B3103" s="291">
        <v>699375</v>
      </c>
      <c r="D3103" s="290" t="s">
        <v>10155</v>
      </c>
      <c r="E3103" s="292">
        <v>699375</v>
      </c>
    </row>
    <row r="3104" spans="1:5" ht="14.4" x14ac:dyDescent="0.55000000000000004">
      <c r="A3104" s="290" t="s">
        <v>3717</v>
      </c>
      <c r="B3104" s="291">
        <v>127860</v>
      </c>
      <c r="D3104" s="290" t="s">
        <v>10156</v>
      </c>
      <c r="E3104" s="292">
        <v>127860</v>
      </c>
    </row>
    <row r="3105" spans="1:5" ht="14.4" x14ac:dyDescent="0.55000000000000004">
      <c r="A3105" s="290" t="s">
        <v>3718</v>
      </c>
      <c r="B3105" s="291">
        <v>13088</v>
      </c>
      <c r="D3105" s="290" t="s">
        <v>10157</v>
      </c>
      <c r="E3105" s="292">
        <v>13088</v>
      </c>
    </row>
    <row r="3106" spans="1:5" ht="14.4" x14ac:dyDescent="0.55000000000000004">
      <c r="A3106" s="290" t="s">
        <v>3719</v>
      </c>
      <c r="B3106" s="291">
        <v>11780.97</v>
      </c>
      <c r="D3106" s="290" t="s">
        <v>10158</v>
      </c>
      <c r="E3106" s="292">
        <v>11780.97</v>
      </c>
    </row>
    <row r="3107" spans="1:5" ht="14.4" x14ac:dyDescent="0.55000000000000004">
      <c r="A3107" s="290" t="s">
        <v>3720</v>
      </c>
      <c r="B3107" s="291">
        <v>34387</v>
      </c>
      <c r="D3107" s="290" t="s">
        <v>10159</v>
      </c>
      <c r="E3107" s="292">
        <v>34387</v>
      </c>
    </row>
    <row r="3108" spans="1:5" ht="14.4" x14ac:dyDescent="0.55000000000000004">
      <c r="A3108" s="290" t="s">
        <v>3721</v>
      </c>
      <c r="B3108" s="291">
        <v>16808</v>
      </c>
      <c r="D3108" s="290" t="s">
        <v>10160</v>
      </c>
      <c r="E3108" s="292">
        <v>16808</v>
      </c>
    </row>
    <row r="3109" spans="1:5" ht="14.4" x14ac:dyDescent="0.55000000000000004">
      <c r="A3109" s="290" t="s">
        <v>3722</v>
      </c>
      <c r="B3109" s="291">
        <v>5329</v>
      </c>
      <c r="D3109" s="290" t="s">
        <v>10161</v>
      </c>
      <c r="E3109" s="292">
        <v>5329</v>
      </c>
    </row>
    <row r="3110" spans="1:5" ht="14.4" x14ac:dyDescent="0.55000000000000004">
      <c r="A3110" s="290" t="s">
        <v>3723</v>
      </c>
      <c r="B3110" s="291">
        <v>473581</v>
      </c>
      <c r="D3110" s="290" t="s">
        <v>10162</v>
      </c>
      <c r="E3110" s="292">
        <v>473581</v>
      </c>
    </row>
    <row r="3111" spans="1:5" ht="14.4" x14ac:dyDescent="0.55000000000000004">
      <c r="A3111" s="290" t="s">
        <v>3724</v>
      </c>
      <c r="B3111" s="291">
        <v>13411</v>
      </c>
      <c r="D3111" s="290" t="s">
        <v>10163</v>
      </c>
      <c r="E3111" s="292">
        <v>13411</v>
      </c>
    </row>
    <row r="3112" spans="1:5" ht="14.4" x14ac:dyDescent="0.55000000000000004">
      <c r="A3112" s="290" t="s">
        <v>3725</v>
      </c>
      <c r="B3112" s="291">
        <v>1175010</v>
      </c>
      <c r="D3112" s="290" t="s">
        <v>10164</v>
      </c>
      <c r="E3112" s="292">
        <v>1175010</v>
      </c>
    </row>
    <row r="3113" spans="1:5" ht="14.4" x14ac:dyDescent="0.55000000000000004">
      <c r="A3113" s="290" t="s">
        <v>3726</v>
      </c>
      <c r="B3113" s="291">
        <v>193606</v>
      </c>
      <c r="D3113" s="290" t="s">
        <v>10165</v>
      </c>
      <c r="E3113" s="292">
        <v>193606</v>
      </c>
    </row>
    <row r="3114" spans="1:5" ht="14.4" x14ac:dyDescent="0.55000000000000004">
      <c r="A3114" s="290" t="s">
        <v>3727</v>
      </c>
      <c r="B3114" s="291">
        <v>29641.66</v>
      </c>
      <c r="D3114" s="290" t="s">
        <v>10166</v>
      </c>
      <c r="E3114" s="292">
        <v>29641.66</v>
      </c>
    </row>
    <row r="3115" spans="1:5" ht="14.4" x14ac:dyDescent="0.55000000000000004">
      <c r="A3115" s="290" t="s">
        <v>3728</v>
      </c>
      <c r="B3115" s="291">
        <v>14024</v>
      </c>
      <c r="D3115" s="290" t="s">
        <v>10167</v>
      </c>
      <c r="E3115" s="292">
        <v>14024</v>
      </c>
    </row>
    <row r="3116" spans="1:5" ht="14.4" x14ac:dyDescent="0.55000000000000004">
      <c r="A3116" s="290" t="s">
        <v>3729</v>
      </c>
      <c r="B3116" s="291">
        <v>450877</v>
      </c>
      <c r="D3116" s="290" t="s">
        <v>10168</v>
      </c>
      <c r="E3116" s="292">
        <v>450877</v>
      </c>
    </row>
    <row r="3117" spans="1:5" ht="14.4" x14ac:dyDescent="0.55000000000000004">
      <c r="A3117" s="290" t="s">
        <v>3730</v>
      </c>
      <c r="B3117" s="291">
        <v>74049</v>
      </c>
      <c r="D3117" s="290" t="s">
        <v>10169</v>
      </c>
      <c r="E3117" s="292">
        <v>74049</v>
      </c>
    </row>
    <row r="3118" spans="1:5" ht="14.4" x14ac:dyDescent="0.55000000000000004">
      <c r="A3118" s="290" t="s">
        <v>3731</v>
      </c>
      <c r="B3118" s="291">
        <v>223913</v>
      </c>
      <c r="D3118" s="290" t="s">
        <v>10170</v>
      </c>
      <c r="E3118" s="292">
        <v>223913</v>
      </c>
    </row>
    <row r="3119" spans="1:5" ht="14.4" x14ac:dyDescent="0.55000000000000004">
      <c r="A3119" s="290" t="s">
        <v>3732</v>
      </c>
      <c r="B3119" s="291">
        <v>5644</v>
      </c>
      <c r="D3119" s="290" t="s">
        <v>10171</v>
      </c>
      <c r="E3119" s="292">
        <v>5644</v>
      </c>
    </row>
    <row r="3120" spans="1:5" ht="14.4" x14ac:dyDescent="0.55000000000000004">
      <c r="A3120" s="290" t="s">
        <v>3733</v>
      </c>
      <c r="B3120" s="291">
        <v>97572</v>
      </c>
      <c r="D3120" s="290" t="s">
        <v>10172</v>
      </c>
      <c r="E3120" s="292">
        <v>97572</v>
      </c>
    </row>
    <row r="3121" spans="1:5" ht="14.4" x14ac:dyDescent="0.55000000000000004">
      <c r="A3121" s="290" t="s">
        <v>3734</v>
      </c>
      <c r="B3121" s="291">
        <v>551750</v>
      </c>
      <c r="D3121" s="290" t="s">
        <v>10173</v>
      </c>
      <c r="E3121" s="292">
        <v>551750</v>
      </c>
    </row>
    <row r="3122" spans="1:5" ht="14.4" x14ac:dyDescent="0.55000000000000004">
      <c r="A3122" s="290" t="s">
        <v>3735</v>
      </c>
      <c r="B3122" s="291">
        <v>141590</v>
      </c>
      <c r="D3122" s="290" t="s">
        <v>10174</v>
      </c>
      <c r="E3122" s="292">
        <v>141590</v>
      </c>
    </row>
    <row r="3123" spans="1:5" ht="14.4" x14ac:dyDescent="0.55000000000000004">
      <c r="A3123" s="290" t="s">
        <v>3736</v>
      </c>
      <c r="B3123" s="291">
        <v>102569</v>
      </c>
      <c r="D3123" s="290" t="s">
        <v>10175</v>
      </c>
      <c r="E3123" s="292">
        <v>102569</v>
      </c>
    </row>
    <row r="3124" spans="1:5" ht="14.4" x14ac:dyDescent="0.55000000000000004">
      <c r="A3124" s="290" t="s">
        <v>3737</v>
      </c>
      <c r="B3124" s="291">
        <v>290038</v>
      </c>
      <c r="D3124" s="290" t="s">
        <v>10176</v>
      </c>
      <c r="E3124" s="292">
        <v>290038</v>
      </c>
    </row>
    <row r="3125" spans="1:5" ht="14.4" x14ac:dyDescent="0.55000000000000004">
      <c r="A3125" s="290" t="s">
        <v>3738</v>
      </c>
      <c r="B3125" s="291">
        <v>18576</v>
      </c>
      <c r="D3125" s="290" t="s">
        <v>10177</v>
      </c>
      <c r="E3125" s="292">
        <v>18576</v>
      </c>
    </row>
    <row r="3126" spans="1:5" ht="14.4" x14ac:dyDescent="0.55000000000000004">
      <c r="A3126" s="290" t="s">
        <v>3739</v>
      </c>
      <c r="B3126" s="291">
        <v>15359.34</v>
      </c>
      <c r="D3126" s="290" t="s">
        <v>10178</v>
      </c>
      <c r="E3126" s="292">
        <v>15359.34</v>
      </c>
    </row>
    <row r="3127" spans="1:5" ht="14.4" x14ac:dyDescent="0.55000000000000004">
      <c r="A3127" s="290" t="s">
        <v>3740</v>
      </c>
      <c r="B3127" s="291">
        <v>6983</v>
      </c>
      <c r="D3127" s="290" t="s">
        <v>10179</v>
      </c>
      <c r="E3127" s="292">
        <v>6983</v>
      </c>
    </row>
    <row r="3128" spans="1:5" ht="14.4" x14ac:dyDescent="0.55000000000000004">
      <c r="A3128" s="290" t="s">
        <v>3741</v>
      </c>
      <c r="B3128" s="291">
        <v>116739.22</v>
      </c>
      <c r="D3128" s="290" t="s">
        <v>10180</v>
      </c>
      <c r="E3128" s="292">
        <v>116739.22</v>
      </c>
    </row>
    <row r="3129" spans="1:5" ht="14.4" x14ac:dyDescent="0.55000000000000004">
      <c r="A3129" s="290" t="s">
        <v>3742</v>
      </c>
      <c r="B3129" s="291">
        <v>7070</v>
      </c>
      <c r="D3129" s="290" t="s">
        <v>10181</v>
      </c>
      <c r="E3129" s="292">
        <v>7070</v>
      </c>
    </row>
    <row r="3130" spans="1:5" ht="14.4" x14ac:dyDescent="0.55000000000000004">
      <c r="A3130" s="290" t="s">
        <v>3743</v>
      </c>
      <c r="B3130" s="291">
        <v>44297.33</v>
      </c>
      <c r="D3130" s="290" t="s">
        <v>10182</v>
      </c>
      <c r="E3130" s="292">
        <v>44297.33</v>
      </c>
    </row>
    <row r="3131" spans="1:5" ht="14.4" x14ac:dyDescent="0.55000000000000004">
      <c r="A3131" s="290" t="s">
        <v>3744</v>
      </c>
      <c r="B3131" s="291">
        <v>560223</v>
      </c>
      <c r="D3131" s="290" t="s">
        <v>10183</v>
      </c>
      <c r="E3131" s="292">
        <v>560223</v>
      </c>
    </row>
    <row r="3132" spans="1:5" ht="14.4" x14ac:dyDescent="0.55000000000000004">
      <c r="A3132" s="290" t="s">
        <v>3745</v>
      </c>
      <c r="B3132" s="291">
        <v>38340</v>
      </c>
      <c r="D3132" s="290" t="s">
        <v>10184</v>
      </c>
      <c r="E3132" s="292">
        <v>38340</v>
      </c>
    </row>
    <row r="3133" spans="1:5" ht="14.4" x14ac:dyDescent="0.55000000000000004">
      <c r="A3133" s="290" t="s">
        <v>3746</v>
      </c>
      <c r="B3133" s="291">
        <v>229638</v>
      </c>
      <c r="D3133" s="290" t="s">
        <v>10185</v>
      </c>
      <c r="E3133" s="292">
        <v>229638</v>
      </c>
    </row>
    <row r="3134" spans="1:5" ht="14.4" x14ac:dyDescent="0.55000000000000004">
      <c r="A3134" s="290" t="s">
        <v>3747</v>
      </c>
      <c r="B3134" s="291">
        <v>92051.32</v>
      </c>
      <c r="D3134" s="290" t="s">
        <v>10186</v>
      </c>
      <c r="E3134" s="292">
        <v>92051.32</v>
      </c>
    </row>
    <row r="3135" spans="1:5" ht="14.4" x14ac:dyDescent="0.55000000000000004">
      <c r="A3135" s="290" t="s">
        <v>3748</v>
      </c>
      <c r="B3135" s="291">
        <v>3683.84</v>
      </c>
      <c r="D3135" s="290" t="s">
        <v>10187</v>
      </c>
      <c r="E3135" s="292">
        <v>3683.84</v>
      </c>
    </row>
    <row r="3136" spans="1:5" ht="14.4" x14ac:dyDescent="0.55000000000000004">
      <c r="A3136" s="290" t="s">
        <v>3749</v>
      </c>
      <c r="B3136" s="291">
        <v>31236</v>
      </c>
      <c r="D3136" s="290" t="s">
        <v>10188</v>
      </c>
      <c r="E3136" s="292">
        <v>31236</v>
      </c>
    </row>
    <row r="3137" spans="1:5" ht="14.4" x14ac:dyDescent="0.55000000000000004">
      <c r="A3137" s="290" t="s">
        <v>3750</v>
      </c>
      <c r="B3137" s="291">
        <v>506002.55</v>
      </c>
      <c r="D3137" s="290" t="s">
        <v>10189</v>
      </c>
      <c r="E3137" s="292">
        <v>506002.55</v>
      </c>
    </row>
    <row r="3138" spans="1:5" ht="14.4" x14ac:dyDescent="0.55000000000000004">
      <c r="A3138" s="290" t="s">
        <v>3751</v>
      </c>
      <c r="B3138" s="291">
        <v>1924381.91</v>
      </c>
      <c r="D3138" s="290" t="s">
        <v>10190</v>
      </c>
      <c r="E3138" s="292">
        <v>1924381.91</v>
      </c>
    </row>
    <row r="3139" spans="1:5" ht="14.4" x14ac:dyDescent="0.55000000000000004">
      <c r="A3139" s="290" t="s">
        <v>3752</v>
      </c>
      <c r="B3139" s="291">
        <v>34791</v>
      </c>
      <c r="D3139" s="290" t="s">
        <v>10191</v>
      </c>
      <c r="E3139" s="292">
        <v>34791</v>
      </c>
    </row>
    <row r="3140" spans="1:5" ht="14.4" x14ac:dyDescent="0.55000000000000004">
      <c r="A3140" s="290" t="s">
        <v>3753</v>
      </c>
      <c r="B3140" s="291">
        <v>21230</v>
      </c>
      <c r="D3140" s="290" t="s">
        <v>10192</v>
      </c>
      <c r="E3140" s="292">
        <v>21230</v>
      </c>
    </row>
    <row r="3141" spans="1:5" ht="14.4" x14ac:dyDescent="0.55000000000000004">
      <c r="A3141" s="290" t="s">
        <v>3754</v>
      </c>
      <c r="B3141" s="291">
        <v>121114</v>
      </c>
      <c r="D3141" s="290" t="s">
        <v>10193</v>
      </c>
      <c r="E3141" s="292">
        <v>121114</v>
      </c>
    </row>
    <row r="3142" spans="1:5" ht="14.4" x14ac:dyDescent="0.55000000000000004">
      <c r="A3142" s="290" t="s">
        <v>3755</v>
      </c>
      <c r="B3142" s="291">
        <v>1105</v>
      </c>
      <c r="D3142" s="290" t="s">
        <v>10194</v>
      </c>
      <c r="E3142" s="292">
        <v>1105</v>
      </c>
    </row>
    <row r="3143" spans="1:5" ht="14.4" x14ac:dyDescent="0.55000000000000004">
      <c r="A3143" s="290" t="s">
        <v>3756</v>
      </c>
      <c r="B3143" s="291">
        <v>92793</v>
      </c>
      <c r="D3143" s="290" t="s">
        <v>10195</v>
      </c>
      <c r="E3143" s="292">
        <v>92793</v>
      </c>
    </row>
    <row r="3144" spans="1:5" ht="14.4" x14ac:dyDescent="0.55000000000000004">
      <c r="A3144" s="290" t="s">
        <v>3757</v>
      </c>
      <c r="B3144" s="291">
        <v>721087.05</v>
      </c>
      <c r="D3144" s="290" t="s">
        <v>10196</v>
      </c>
      <c r="E3144" s="292">
        <v>721087.05</v>
      </c>
    </row>
    <row r="3145" spans="1:5" ht="14.4" x14ac:dyDescent="0.55000000000000004">
      <c r="A3145" s="290" t="s">
        <v>3758</v>
      </c>
      <c r="B3145" s="291">
        <v>116031</v>
      </c>
      <c r="D3145" s="290" t="s">
        <v>10197</v>
      </c>
      <c r="E3145" s="292">
        <v>116031</v>
      </c>
    </row>
    <row r="3146" spans="1:5" ht="14.4" x14ac:dyDescent="0.55000000000000004">
      <c r="A3146" s="290" t="s">
        <v>3759</v>
      </c>
      <c r="B3146" s="291">
        <v>87433</v>
      </c>
      <c r="D3146" s="290" t="s">
        <v>10198</v>
      </c>
      <c r="E3146" s="292">
        <v>87433</v>
      </c>
    </row>
    <row r="3147" spans="1:5" ht="14.4" x14ac:dyDescent="0.55000000000000004">
      <c r="A3147" s="290" t="s">
        <v>3760</v>
      </c>
      <c r="B3147" s="291">
        <v>9143</v>
      </c>
      <c r="D3147" s="290" t="s">
        <v>10199</v>
      </c>
      <c r="E3147" s="292">
        <v>9143</v>
      </c>
    </row>
    <row r="3148" spans="1:5" ht="14.4" x14ac:dyDescent="0.55000000000000004">
      <c r="A3148" s="290" t="s">
        <v>3761</v>
      </c>
      <c r="B3148" s="291">
        <v>16948</v>
      </c>
      <c r="D3148" s="290" t="s">
        <v>10200</v>
      </c>
      <c r="E3148" s="292">
        <v>16948</v>
      </c>
    </row>
    <row r="3149" spans="1:5" ht="14.4" x14ac:dyDescent="0.55000000000000004">
      <c r="A3149" s="290" t="s">
        <v>3762</v>
      </c>
      <c r="B3149" s="291">
        <v>220996</v>
      </c>
      <c r="D3149" s="290" t="s">
        <v>10201</v>
      </c>
      <c r="E3149" s="292">
        <v>220996</v>
      </c>
    </row>
    <row r="3150" spans="1:5" ht="14.4" x14ac:dyDescent="0.55000000000000004">
      <c r="A3150" s="290" t="s">
        <v>3763</v>
      </c>
      <c r="B3150" s="291">
        <v>390528</v>
      </c>
      <c r="D3150" s="290" t="s">
        <v>10202</v>
      </c>
      <c r="E3150" s="292">
        <v>390528</v>
      </c>
    </row>
    <row r="3151" spans="1:5" ht="14.4" x14ac:dyDescent="0.55000000000000004">
      <c r="A3151" s="290" t="s">
        <v>3764</v>
      </c>
      <c r="B3151" s="291">
        <v>857370.99</v>
      </c>
      <c r="D3151" s="290" t="s">
        <v>10203</v>
      </c>
      <c r="E3151" s="292">
        <v>857370.99</v>
      </c>
    </row>
    <row r="3152" spans="1:5" ht="14.4" x14ac:dyDescent="0.55000000000000004">
      <c r="A3152" s="290" t="s">
        <v>3765</v>
      </c>
      <c r="B3152" s="291">
        <v>16902</v>
      </c>
      <c r="D3152" s="290" t="s">
        <v>10204</v>
      </c>
      <c r="E3152" s="292">
        <v>16902</v>
      </c>
    </row>
    <row r="3153" spans="1:5" ht="14.4" x14ac:dyDescent="0.55000000000000004">
      <c r="A3153" s="290" t="s">
        <v>3766</v>
      </c>
      <c r="B3153" s="291">
        <v>12317</v>
      </c>
      <c r="D3153" s="290" t="s">
        <v>10205</v>
      </c>
      <c r="E3153" s="292">
        <v>12317</v>
      </c>
    </row>
    <row r="3154" spans="1:5" ht="14.4" x14ac:dyDescent="0.55000000000000004">
      <c r="A3154" s="290" t="s">
        <v>3767</v>
      </c>
      <c r="B3154" s="291">
        <v>5984</v>
      </c>
      <c r="D3154" s="290" t="s">
        <v>10206</v>
      </c>
      <c r="E3154" s="292">
        <v>5984</v>
      </c>
    </row>
    <row r="3155" spans="1:5" ht="14.4" x14ac:dyDescent="0.55000000000000004">
      <c r="A3155" s="290" t="s">
        <v>3768</v>
      </c>
      <c r="B3155" s="291">
        <v>11561.46</v>
      </c>
      <c r="D3155" s="290" t="s">
        <v>10207</v>
      </c>
      <c r="E3155" s="292">
        <v>11561.46</v>
      </c>
    </row>
    <row r="3156" spans="1:5" ht="14.4" x14ac:dyDescent="0.55000000000000004">
      <c r="A3156" s="290" t="s">
        <v>3769</v>
      </c>
      <c r="B3156" s="291">
        <v>19201</v>
      </c>
      <c r="D3156" s="290" t="s">
        <v>10208</v>
      </c>
      <c r="E3156" s="292">
        <v>19201</v>
      </c>
    </row>
    <row r="3157" spans="1:5" ht="14.4" x14ac:dyDescent="0.55000000000000004">
      <c r="A3157" s="290" t="s">
        <v>3770</v>
      </c>
      <c r="B3157" s="291">
        <v>16201</v>
      </c>
      <c r="D3157" s="290" t="s">
        <v>10209</v>
      </c>
      <c r="E3157" s="292">
        <v>16201</v>
      </c>
    </row>
    <row r="3158" spans="1:5" ht="14.4" x14ac:dyDescent="0.55000000000000004">
      <c r="A3158" s="290" t="s">
        <v>3771</v>
      </c>
      <c r="B3158" s="291">
        <v>35670</v>
      </c>
      <c r="D3158" s="290" t="s">
        <v>10210</v>
      </c>
      <c r="E3158" s="292">
        <v>35670</v>
      </c>
    </row>
    <row r="3159" spans="1:5" ht="14.4" x14ac:dyDescent="0.55000000000000004">
      <c r="A3159" s="290" t="s">
        <v>3772</v>
      </c>
      <c r="B3159" s="291">
        <v>5601</v>
      </c>
      <c r="D3159" s="290" t="s">
        <v>10211</v>
      </c>
      <c r="E3159" s="292">
        <v>5601</v>
      </c>
    </row>
    <row r="3160" spans="1:5" ht="14.4" x14ac:dyDescent="0.55000000000000004">
      <c r="A3160" s="290" t="s">
        <v>3773</v>
      </c>
      <c r="B3160" s="291">
        <v>14868</v>
      </c>
      <c r="D3160" s="290" t="s">
        <v>10212</v>
      </c>
      <c r="E3160" s="292">
        <v>14868</v>
      </c>
    </row>
    <row r="3161" spans="1:5" ht="14.4" x14ac:dyDescent="0.55000000000000004">
      <c r="A3161" s="290" t="s">
        <v>3774</v>
      </c>
      <c r="B3161" s="291">
        <v>9301</v>
      </c>
      <c r="D3161" s="290" t="s">
        <v>10213</v>
      </c>
      <c r="E3161" s="292">
        <v>9301</v>
      </c>
    </row>
    <row r="3162" spans="1:5" ht="14.4" x14ac:dyDescent="0.55000000000000004">
      <c r="A3162" s="290" t="s">
        <v>3775</v>
      </c>
      <c r="B3162" s="291">
        <v>8967</v>
      </c>
      <c r="D3162" s="290" t="s">
        <v>10214</v>
      </c>
      <c r="E3162" s="292">
        <v>8967</v>
      </c>
    </row>
    <row r="3163" spans="1:5" ht="14.4" x14ac:dyDescent="0.55000000000000004">
      <c r="A3163" s="290" t="s">
        <v>3776</v>
      </c>
      <c r="B3163" s="291">
        <v>18536</v>
      </c>
      <c r="D3163" s="290" t="s">
        <v>10215</v>
      </c>
      <c r="E3163" s="292">
        <v>18536</v>
      </c>
    </row>
    <row r="3164" spans="1:5" ht="14.4" x14ac:dyDescent="0.55000000000000004">
      <c r="A3164" s="290" t="s">
        <v>3777</v>
      </c>
      <c r="B3164" s="291">
        <v>9752</v>
      </c>
      <c r="D3164" s="290" t="s">
        <v>10216</v>
      </c>
      <c r="E3164" s="292">
        <v>9752</v>
      </c>
    </row>
    <row r="3165" spans="1:5" ht="14.4" x14ac:dyDescent="0.55000000000000004">
      <c r="A3165" s="290" t="s">
        <v>3778</v>
      </c>
      <c r="B3165" s="291">
        <v>3027.2</v>
      </c>
      <c r="D3165" s="290" t="s">
        <v>10217</v>
      </c>
      <c r="E3165" s="292">
        <v>3027.2</v>
      </c>
    </row>
    <row r="3166" spans="1:5" ht="14.4" x14ac:dyDescent="0.55000000000000004">
      <c r="A3166" s="290" t="s">
        <v>3779</v>
      </c>
      <c r="B3166" s="291">
        <v>239112</v>
      </c>
      <c r="D3166" s="290" t="s">
        <v>10218</v>
      </c>
      <c r="E3166" s="292">
        <v>239112</v>
      </c>
    </row>
    <row r="3167" spans="1:5" ht="14.4" x14ac:dyDescent="0.55000000000000004">
      <c r="A3167" s="290" t="s">
        <v>3780</v>
      </c>
      <c r="B3167" s="291">
        <v>39405</v>
      </c>
      <c r="D3167" s="290" t="s">
        <v>10219</v>
      </c>
      <c r="E3167" s="292">
        <v>39405</v>
      </c>
    </row>
    <row r="3168" spans="1:5" ht="14.4" x14ac:dyDescent="0.55000000000000004">
      <c r="A3168" s="290" t="s">
        <v>3781</v>
      </c>
      <c r="B3168" s="291">
        <v>1749399</v>
      </c>
      <c r="D3168" s="290" t="s">
        <v>10220</v>
      </c>
      <c r="E3168" s="292">
        <v>1749399</v>
      </c>
    </row>
    <row r="3169" spans="1:5" ht="14.4" x14ac:dyDescent="0.55000000000000004">
      <c r="A3169" s="290" t="s">
        <v>3782</v>
      </c>
      <c r="B3169" s="291">
        <v>14552.08</v>
      </c>
      <c r="D3169" s="290" t="s">
        <v>10221</v>
      </c>
      <c r="E3169" s="292">
        <v>14552.08</v>
      </c>
    </row>
    <row r="3170" spans="1:5" ht="14.4" x14ac:dyDescent="0.55000000000000004">
      <c r="A3170" s="290" t="s">
        <v>3783</v>
      </c>
      <c r="B3170" s="291">
        <v>11674</v>
      </c>
      <c r="D3170" s="290" t="s">
        <v>10222</v>
      </c>
      <c r="E3170" s="292">
        <v>11674</v>
      </c>
    </row>
    <row r="3171" spans="1:5" ht="14.4" x14ac:dyDescent="0.55000000000000004">
      <c r="A3171" s="290" t="s">
        <v>3784</v>
      </c>
      <c r="B3171" s="291">
        <v>23331</v>
      </c>
      <c r="D3171" s="290" t="s">
        <v>10223</v>
      </c>
      <c r="E3171" s="292">
        <v>23331</v>
      </c>
    </row>
    <row r="3172" spans="1:5" ht="14.4" x14ac:dyDescent="0.55000000000000004">
      <c r="A3172" s="290" t="s">
        <v>3785</v>
      </c>
      <c r="B3172" s="291">
        <v>16840</v>
      </c>
      <c r="D3172" s="290" t="s">
        <v>10224</v>
      </c>
      <c r="E3172" s="292">
        <v>16840</v>
      </c>
    </row>
    <row r="3173" spans="1:5" ht="14.4" x14ac:dyDescent="0.55000000000000004">
      <c r="A3173" s="290" t="s">
        <v>3786</v>
      </c>
      <c r="B3173" s="291">
        <v>8567.9500000000007</v>
      </c>
      <c r="D3173" s="290" t="s">
        <v>10225</v>
      </c>
      <c r="E3173" s="292">
        <v>8567.9500000000007</v>
      </c>
    </row>
    <row r="3174" spans="1:5" ht="14.4" x14ac:dyDescent="0.55000000000000004">
      <c r="A3174" s="290" t="s">
        <v>3787</v>
      </c>
      <c r="B3174" s="291">
        <v>322920</v>
      </c>
      <c r="D3174" s="290" t="s">
        <v>10226</v>
      </c>
      <c r="E3174" s="292">
        <v>322920</v>
      </c>
    </row>
    <row r="3175" spans="1:5" ht="14.4" x14ac:dyDescent="0.55000000000000004">
      <c r="A3175" s="290" t="s">
        <v>3788</v>
      </c>
      <c r="B3175" s="291">
        <v>13086.34</v>
      </c>
      <c r="D3175" s="290" t="s">
        <v>10227</v>
      </c>
      <c r="E3175" s="292">
        <v>13086.34</v>
      </c>
    </row>
    <row r="3176" spans="1:5" ht="14.4" x14ac:dyDescent="0.55000000000000004">
      <c r="A3176" s="290" t="s">
        <v>3789</v>
      </c>
      <c r="B3176" s="291">
        <v>15390</v>
      </c>
      <c r="D3176" s="290" t="s">
        <v>10228</v>
      </c>
      <c r="E3176" s="292">
        <v>15390</v>
      </c>
    </row>
    <row r="3177" spans="1:5" ht="14.4" x14ac:dyDescent="0.55000000000000004">
      <c r="A3177" s="290" t="s">
        <v>3692</v>
      </c>
      <c r="B3177" s="291">
        <v>1152623</v>
      </c>
      <c r="D3177" s="290" t="s">
        <v>10229</v>
      </c>
      <c r="E3177" s="292">
        <v>1152623</v>
      </c>
    </row>
    <row r="3178" spans="1:5" ht="14.4" x14ac:dyDescent="0.55000000000000004">
      <c r="A3178" s="290" t="s">
        <v>3790</v>
      </c>
      <c r="B3178" s="291">
        <v>50141</v>
      </c>
      <c r="D3178" s="290" t="s">
        <v>10230</v>
      </c>
      <c r="E3178" s="292">
        <v>50141</v>
      </c>
    </row>
    <row r="3179" spans="1:5" ht="14.4" x14ac:dyDescent="0.55000000000000004">
      <c r="A3179" s="290" t="s">
        <v>3791</v>
      </c>
      <c r="B3179" s="291">
        <v>57378</v>
      </c>
      <c r="D3179" s="290" t="s">
        <v>10231</v>
      </c>
      <c r="E3179" s="292">
        <v>57378</v>
      </c>
    </row>
    <row r="3180" spans="1:5" ht="14.4" x14ac:dyDescent="0.55000000000000004">
      <c r="A3180" s="290" t="s">
        <v>3792</v>
      </c>
      <c r="B3180" s="291">
        <v>6156</v>
      </c>
      <c r="D3180" s="290" t="s">
        <v>10232</v>
      </c>
      <c r="E3180" s="292">
        <v>6156</v>
      </c>
    </row>
    <row r="3181" spans="1:5" ht="14.4" x14ac:dyDescent="0.55000000000000004">
      <c r="A3181" s="290" t="s">
        <v>3793</v>
      </c>
      <c r="B3181" s="291">
        <v>8777</v>
      </c>
      <c r="D3181" s="290" t="s">
        <v>10233</v>
      </c>
      <c r="E3181" s="292">
        <v>8777</v>
      </c>
    </row>
    <row r="3182" spans="1:5" ht="14.4" x14ac:dyDescent="0.55000000000000004">
      <c r="A3182" s="290" t="s">
        <v>3794</v>
      </c>
      <c r="B3182" s="291">
        <v>68585</v>
      </c>
      <c r="D3182" s="290" t="s">
        <v>10234</v>
      </c>
      <c r="E3182" s="292">
        <v>68585</v>
      </c>
    </row>
    <row r="3183" spans="1:5" ht="14.4" x14ac:dyDescent="0.55000000000000004">
      <c r="A3183" s="290" t="s">
        <v>3795</v>
      </c>
      <c r="B3183" s="291">
        <v>41460.800000000003</v>
      </c>
      <c r="D3183" s="290" t="s">
        <v>10235</v>
      </c>
      <c r="E3183" s="292">
        <v>41460.800000000003</v>
      </c>
    </row>
    <row r="3184" spans="1:5" ht="14.4" x14ac:dyDescent="0.55000000000000004">
      <c r="A3184" s="290" t="s">
        <v>3796</v>
      </c>
      <c r="B3184" s="291">
        <v>298533</v>
      </c>
      <c r="D3184" s="290" t="s">
        <v>10236</v>
      </c>
      <c r="E3184" s="292">
        <v>298533</v>
      </c>
    </row>
    <row r="3185" spans="1:5" ht="14.4" x14ac:dyDescent="0.55000000000000004">
      <c r="A3185" s="290" t="s">
        <v>3797</v>
      </c>
      <c r="B3185" s="291">
        <v>44121</v>
      </c>
      <c r="D3185" s="290" t="s">
        <v>10237</v>
      </c>
      <c r="E3185" s="292">
        <v>44121</v>
      </c>
    </row>
    <row r="3186" spans="1:5" ht="14.4" x14ac:dyDescent="0.55000000000000004">
      <c r="A3186" s="290" t="s">
        <v>3798</v>
      </c>
      <c r="B3186" s="291">
        <v>20560</v>
      </c>
      <c r="D3186" s="290" t="s">
        <v>10238</v>
      </c>
      <c r="E3186" s="292">
        <v>20560</v>
      </c>
    </row>
    <row r="3187" spans="1:5" ht="14.4" x14ac:dyDescent="0.55000000000000004">
      <c r="A3187" s="290" t="s">
        <v>3799</v>
      </c>
      <c r="B3187" s="291">
        <v>122917</v>
      </c>
      <c r="D3187" s="290" t="s">
        <v>10239</v>
      </c>
      <c r="E3187" s="292">
        <v>122917</v>
      </c>
    </row>
    <row r="3188" spans="1:5" ht="14.4" x14ac:dyDescent="0.55000000000000004">
      <c r="A3188" s="290" t="s">
        <v>3800</v>
      </c>
      <c r="B3188" s="291">
        <v>2378529</v>
      </c>
      <c r="D3188" s="290" t="s">
        <v>10240</v>
      </c>
      <c r="E3188" s="292">
        <v>2378529</v>
      </c>
    </row>
    <row r="3189" spans="1:5" ht="14.4" x14ac:dyDescent="0.55000000000000004">
      <c r="A3189" s="290" t="s">
        <v>3801</v>
      </c>
      <c r="B3189" s="291">
        <v>25039</v>
      </c>
      <c r="D3189" s="290" t="s">
        <v>10241</v>
      </c>
      <c r="E3189" s="292">
        <v>25039</v>
      </c>
    </row>
    <row r="3190" spans="1:5" ht="14.4" x14ac:dyDescent="0.55000000000000004">
      <c r="A3190" s="290" t="s">
        <v>3802</v>
      </c>
      <c r="B3190" s="291">
        <v>11265</v>
      </c>
      <c r="D3190" s="290" t="s">
        <v>10242</v>
      </c>
      <c r="E3190" s="292">
        <v>11265</v>
      </c>
    </row>
    <row r="3191" spans="1:5" ht="14.4" x14ac:dyDescent="0.55000000000000004">
      <c r="A3191" s="290" t="s">
        <v>3803</v>
      </c>
      <c r="B3191" s="291">
        <v>33004</v>
      </c>
      <c r="D3191" s="290" t="s">
        <v>10243</v>
      </c>
      <c r="E3191" s="292">
        <v>33004</v>
      </c>
    </row>
    <row r="3192" spans="1:5" ht="14.4" x14ac:dyDescent="0.55000000000000004">
      <c r="A3192" s="290" t="s">
        <v>3804</v>
      </c>
      <c r="B3192" s="291">
        <v>1794.13</v>
      </c>
      <c r="D3192" s="290" t="s">
        <v>10244</v>
      </c>
      <c r="E3192" s="292">
        <v>1794.13</v>
      </c>
    </row>
    <row r="3193" spans="1:5" ht="14.4" x14ac:dyDescent="0.55000000000000004">
      <c r="A3193" s="290" t="s">
        <v>3805</v>
      </c>
      <c r="B3193" s="291">
        <v>40734.58</v>
      </c>
      <c r="D3193" s="290" t="s">
        <v>10245</v>
      </c>
      <c r="E3193" s="292">
        <v>40734.58</v>
      </c>
    </row>
    <row r="3194" spans="1:5" ht="14.4" x14ac:dyDescent="0.55000000000000004">
      <c r="A3194" s="290" t="s">
        <v>3806</v>
      </c>
      <c r="B3194" s="291">
        <v>25527</v>
      </c>
      <c r="D3194" s="290" t="s">
        <v>10246</v>
      </c>
      <c r="E3194" s="292">
        <v>25527</v>
      </c>
    </row>
    <row r="3195" spans="1:5" ht="14.4" x14ac:dyDescent="0.55000000000000004">
      <c r="A3195" s="290" t="s">
        <v>3807</v>
      </c>
      <c r="B3195" s="291">
        <v>25947</v>
      </c>
      <c r="D3195" s="290" t="s">
        <v>10247</v>
      </c>
      <c r="E3195" s="292">
        <v>25947</v>
      </c>
    </row>
    <row r="3196" spans="1:5" ht="14.4" x14ac:dyDescent="0.55000000000000004">
      <c r="A3196" s="290" t="s">
        <v>3808</v>
      </c>
      <c r="B3196" s="291">
        <v>14346</v>
      </c>
      <c r="D3196" s="290" t="s">
        <v>10248</v>
      </c>
      <c r="E3196" s="292">
        <v>14346</v>
      </c>
    </row>
    <row r="3197" spans="1:5" ht="14.4" x14ac:dyDescent="0.55000000000000004">
      <c r="A3197" s="290" t="s">
        <v>3809</v>
      </c>
      <c r="B3197" s="291">
        <v>22025</v>
      </c>
      <c r="D3197" s="290" t="s">
        <v>10249</v>
      </c>
      <c r="E3197" s="292">
        <v>22025</v>
      </c>
    </row>
    <row r="3198" spans="1:5" ht="14.4" x14ac:dyDescent="0.55000000000000004">
      <c r="A3198" s="290" t="s">
        <v>3810</v>
      </c>
      <c r="B3198" s="291">
        <v>8638</v>
      </c>
      <c r="D3198" s="290" t="s">
        <v>10250</v>
      </c>
      <c r="E3198" s="292">
        <v>8638</v>
      </c>
    </row>
    <row r="3199" spans="1:5" ht="14.4" x14ac:dyDescent="0.55000000000000004">
      <c r="A3199" s="290" t="s">
        <v>3811</v>
      </c>
      <c r="B3199" s="291">
        <v>10625</v>
      </c>
      <c r="D3199" s="290" t="s">
        <v>10251</v>
      </c>
      <c r="E3199" s="292">
        <v>10625</v>
      </c>
    </row>
    <row r="3200" spans="1:5" ht="14.4" x14ac:dyDescent="0.55000000000000004">
      <c r="A3200" s="290" t="s">
        <v>3812</v>
      </c>
      <c r="B3200" s="291">
        <v>51856.87</v>
      </c>
      <c r="D3200" s="290" t="s">
        <v>10252</v>
      </c>
      <c r="E3200" s="292">
        <v>51856.87</v>
      </c>
    </row>
    <row r="3201" spans="1:5" ht="14.4" x14ac:dyDescent="0.55000000000000004">
      <c r="A3201" s="290" t="s">
        <v>3813</v>
      </c>
      <c r="B3201" s="291">
        <v>112139</v>
      </c>
      <c r="D3201" s="290" t="s">
        <v>10253</v>
      </c>
      <c r="E3201" s="292">
        <v>112139</v>
      </c>
    </row>
    <row r="3202" spans="1:5" ht="14.4" x14ac:dyDescent="0.55000000000000004">
      <c r="A3202" s="290" t="s">
        <v>3814</v>
      </c>
      <c r="B3202" s="291">
        <v>32095</v>
      </c>
      <c r="D3202" s="290" t="s">
        <v>10254</v>
      </c>
      <c r="E3202" s="292">
        <v>32095</v>
      </c>
    </row>
    <row r="3203" spans="1:5" ht="14.4" x14ac:dyDescent="0.55000000000000004">
      <c r="A3203" s="290" t="s">
        <v>3815</v>
      </c>
      <c r="B3203" s="291">
        <v>20600</v>
      </c>
      <c r="D3203" s="290" t="s">
        <v>10255</v>
      </c>
      <c r="E3203" s="292">
        <v>20600</v>
      </c>
    </row>
    <row r="3204" spans="1:5" ht="14.4" x14ac:dyDescent="0.55000000000000004">
      <c r="A3204" s="290" t="s">
        <v>3816</v>
      </c>
      <c r="B3204" s="291">
        <v>6960.65</v>
      </c>
      <c r="D3204" s="290" t="s">
        <v>10256</v>
      </c>
      <c r="E3204" s="292">
        <v>6960.65</v>
      </c>
    </row>
    <row r="3205" spans="1:5" ht="14.4" x14ac:dyDescent="0.55000000000000004">
      <c r="A3205" s="290" t="s">
        <v>3817</v>
      </c>
      <c r="B3205" s="291">
        <v>836441</v>
      </c>
      <c r="D3205" s="290" t="s">
        <v>10257</v>
      </c>
      <c r="E3205" s="292">
        <v>836441</v>
      </c>
    </row>
    <row r="3206" spans="1:5" ht="14.4" x14ac:dyDescent="0.55000000000000004">
      <c r="A3206" s="290" t="s">
        <v>3818</v>
      </c>
      <c r="B3206" s="291">
        <v>10706</v>
      </c>
      <c r="D3206" s="290" t="s">
        <v>10258</v>
      </c>
      <c r="E3206" s="292">
        <v>10706</v>
      </c>
    </row>
    <row r="3207" spans="1:5" ht="14.4" x14ac:dyDescent="0.55000000000000004">
      <c r="A3207" s="290" t="s">
        <v>3819</v>
      </c>
      <c r="B3207" s="291">
        <v>252376</v>
      </c>
      <c r="D3207" s="290" t="s">
        <v>10259</v>
      </c>
      <c r="E3207" s="292">
        <v>252376</v>
      </c>
    </row>
    <row r="3208" spans="1:5" ht="14.4" x14ac:dyDescent="0.55000000000000004">
      <c r="A3208" s="290" t="s">
        <v>3820</v>
      </c>
      <c r="B3208" s="291">
        <v>11125</v>
      </c>
      <c r="D3208" s="290" t="s">
        <v>10260</v>
      </c>
      <c r="E3208" s="292">
        <v>11125</v>
      </c>
    </row>
    <row r="3209" spans="1:5" ht="14.4" x14ac:dyDescent="0.55000000000000004">
      <c r="A3209" s="290" t="s">
        <v>3821</v>
      </c>
      <c r="B3209" s="291">
        <v>442135</v>
      </c>
      <c r="D3209" s="290" t="s">
        <v>10261</v>
      </c>
      <c r="E3209" s="292">
        <v>442135</v>
      </c>
    </row>
    <row r="3210" spans="1:5" ht="14.4" x14ac:dyDescent="0.55000000000000004">
      <c r="A3210" s="290" t="s">
        <v>3822</v>
      </c>
      <c r="B3210" s="291">
        <v>6600</v>
      </c>
      <c r="D3210" s="290" t="s">
        <v>10262</v>
      </c>
      <c r="E3210" s="292">
        <v>6600</v>
      </c>
    </row>
    <row r="3211" spans="1:5" ht="14.4" x14ac:dyDescent="0.55000000000000004">
      <c r="A3211" s="290" t="s">
        <v>3823</v>
      </c>
      <c r="B3211" s="291">
        <v>10792</v>
      </c>
      <c r="D3211" s="290" t="s">
        <v>10263</v>
      </c>
      <c r="E3211" s="292">
        <v>10792</v>
      </c>
    </row>
    <row r="3212" spans="1:5" ht="14.4" x14ac:dyDescent="0.55000000000000004">
      <c r="A3212" s="290" t="s">
        <v>3824</v>
      </c>
      <c r="B3212" s="291">
        <v>380502</v>
      </c>
      <c r="D3212" s="290" t="s">
        <v>10264</v>
      </c>
      <c r="E3212" s="292">
        <v>380502</v>
      </c>
    </row>
    <row r="3213" spans="1:5" ht="14.4" x14ac:dyDescent="0.55000000000000004">
      <c r="A3213" s="290" t="s">
        <v>3825</v>
      </c>
      <c r="B3213" s="291">
        <v>31138.400000000001</v>
      </c>
      <c r="D3213" s="290" t="s">
        <v>10265</v>
      </c>
      <c r="E3213" s="292">
        <v>31138.400000000001</v>
      </c>
    </row>
    <row r="3214" spans="1:5" ht="14.4" x14ac:dyDescent="0.55000000000000004">
      <c r="A3214" s="290" t="s">
        <v>3826</v>
      </c>
      <c r="B3214" s="291">
        <v>696832</v>
      </c>
      <c r="D3214" s="290" t="s">
        <v>10266</v>
      </c>
      <c r="E3214" s="292">
        <v>696832</v>
      </c>
    </row>
    <row r="3215" spans="1:5" ht="14.4" x14ac:dyDescent="0.55000000000000004">
      <c r="A3215" s="290" t="s">
        <v>3827</v>
      </c>
      <c r="B3215" s="291">
        <v>205823</v>
      </c>
      <c r="D3215" s="290" t="s">
        <v>10267</v>
      </c>
      <c r="E3215" s="292">
        <v>205823</v>
      </c>
    </row>
    <row r="3216" spans="1:5" ht="14.4" x14ac:dyDescent="0.55000000000000004">
      <c r="A3216" s="290" t="s">
        <v>3828</v>
      </c>
      <c r="B3216" s="291">
        <v>20069</v>
      </c>
      <c r="D3216" s="290" t="s">
        <v>10268</v>
      </c>
      <c r="E3216" s="292">
        <v>20069</v>
      </c>
    </row>
    <row r="3217" spans="1:5" ht="14.4" x14ac:dyDescent="0.55000000000000004">
      <c r="A3217" s="290" t="s">
        <v>3829</v>
      </c>
      <c r="B3217" s="291">
        <v>2246.85</v>
      </c>
      <c r="D3217" s="290" t="s">
        <v>10269</v>
      </c>
      <c r="E3217" s="292">
        <v>2246.85</v>
      </c>
    </row>
    <row r="3218" spans="1:5" ht="14.4" x14ac:dyDescent="0.55000000000000004">
      <c r="A3218" s="290" t="s">
        <v>3830</v>
      </c>
      <c r="B3218" s="291">
        <v>64386</v>
      </c>
      <c r="D3218" s="290" t="s">
        <v>10270</v>
      </c>
      <c r="E3218" s="292">
        <v>64386</v>
      </c>
    </row>
    <row r="3219" spans="1:5" ht="14.4" x14ac:dyDescent="0.55000000000000004">
      <c r="A3219" s="290" t="s">
        <v>3831</v>
      </c>
      <c r="B3219" s="291">
        <v>95217</v>
      </c>
      <c r="D3219" s="290" t="s">
        <v>10271</v>
      </c>
      <c r="E3219" s="292">
        <v>95217</v>
      </c>
    </row>
    <row r="3220" spans="1:5" ht="14.4" x14ac:dyDescent="0.55000000000000004">
      <c r="A3220" s="290" t="s">
        <v>3832</v>
      </c>
      <c r="B3220" s="291">
        <v>6167</v>
      </c>
      <c r="D3220" s="290" t="s">
        <v>10272</v>
      </c>
      <c r="E3220" s="292">
        <v>6167</v>
      </c>
    </row>
    <row r="3221" spans="1:5" ht="14.4" x14ac:dyDescent="0.55000000000000004">
      <c r="A3221" s="290" t="s">
        <v>3833</v>
      </c>
      <c r="B3221" s="291">
        <v>1472408.92</v>
      </c>
      <c r="D3221" s="290" t="s">
        <v>10273</v>
      </c>
      <c r="E3221" s="292">
        <v>1472408.92</v>
      </c>
    </row>
    <row r="3222" spans="1:5" ht="14.4" x14ac:dyDescent="0.55000000000000004">
      <c r="A3222" s="290" t="s">
        <v>3834</v>
      </c>
      <c r="B3222" s="291">
        <v>37152</v>
      </c>
      <c r="D3222" s="290" t="s">
        <v>10274</v>
      </c>
      <c r="E3222" s="292">
        <v>37152</v>
      </c>
    </row>
    <row r="3223" spans="1:5" ht="14.4" x14ac:dyDescent="0.55000000000000004">
      <c r="A3223" s="290" t="s">
        <v>3835</v>
      </c>
      <c r="B3223" s="291">
        <v>28051</v>
      </c>
      <c r="D3223" s="290" t="s">
        <v>10275</v>
      </c>
      <c r="E3223" s="292">
        <v>28051</v>
      </c>
    </row>
    <row r="3224" spans="1:5" ht="14.4" x14ac:dyDescent="0.55000000000000004">
      <c r="A3224" s="290" t="s">
        <v>3836</v>
      </c>
      <c r="B3224" s="291">
        <v>38833.919999999998</v>
      </c>
      <c r="D3224" s="290" t="s">
        <v>10276</v>
      </c>
      <c r="E3224" s="292">
        <v>38833.919999999998</v>
      </c>
    </row>
    <row r="3225" spans="1:5" ht="14.4" x14ac:dyDescent="0.55000000000000004">
      <c r="A3225" s="290" t="s">
        <v>3693</v>
      </c>
      <c r="B3225" s="291">
        <v>378685</v>
      </c>
      <c r="D3225" s="290" t="s">
        <v>10277</v>
      </c>
      <c r="E3225" s="292">
        <v>378685</v>
      </c>
    </row>
    <row r="3226" spans="1:5" ht="14.4" x14ac:dyDescent="0.55000000000000004">
      <c r="A3226" s="290" t="s">
        <v>3837</v>
      </c>
      <c r="B3226" s="291">
        <v>12293</v>
      </c>
      <c r="D3226" s="290" t="s">
        <v>10278</v>
      </c>
      <c r="E3226" s="292">
        <v>12293</v>
      </c>
    </row>
    <row r="3227" spans="1:5" ht="14.4" x14ac:dyDescent="0.55000000000000004">
      <c r="A3227" s="290" t="s">
        <v>3838</v>
      </c>
      <c r="B3227" s="291">
        <v>335449</v>
      </c>
      <c r="D3227" s="290" t="s">
        <v>10279</v>
      </c>
      <c r="E3227" s="292">
        <v>335449</v>
      </c>
    </row>
    <row r="3228" spans="1:5" ht="14.4" x14ac:dyDescent="0.55000000000000004">
      <c r="A3228" s="290" t="s">
        <v>3839</v>
      </c>
      <c r="B3228" s="291">
        <v>6575.43</v>
      </c>
      <c r="D3228" s="290" t="s">
        <v>10280</v>
      </c>
      <c r="E3228" s="292">
        <v>6575.43</v>
      </c>
    </row>
    <row r="3229" spans="1:5" ht="14.4" x14ac:dyDescent="0.55000000000000004">
      <c r="A3229" s="290" t="s">
        <v>3840</v>
      </c>
      <c r="B3229" s="291">
        <v>412203</v>
      </c>
      <c r="D3229" s="290" t="s">
        <v>10281</v>
      </c>
      <c r="E3229" s="292">
        <v>412203</v>
      </c>
    </row>
    <row r="3230" spans="1:5" ht="14.4" x14ac:dyDescent="0.55000000000000004">
      <c r="A3230" s="290" t="s">
        <v>3841</v>
      </c>
      <c r="B3230" s="291">
        <v>77680</v>
      </c>
      <c r="D3230" s="290" t="s">
        <v>10282</v>
      </c>
      <c r="E3230" s="292">
        <v>77680</v>
      </c>
    </row>
    <row r="3231" spans="1:5" ht="14.4" x14ac:dyDescent="0.55000000000000004">
      <c r="A3231" s="290" t="s">
        <v>3842</v>
      </c>
      <c r="B3231" s="291">
        <v>134198</v>
      </c>
      <c r="D3231" s="290" t="s">
        <v>10283</v>
      </c>
      <c r="E3231" s="292">
        <v>134198</v>
      </c>
    </row>
    <row r="3232" spans="1:5" ht="14.4" x14ac:dyDescent="0.55000000000000004">
      <c r="A3232" s="290" t="s">
        <v>3843</v>
      </c>
      <c r="B3232" s="291">
        <v>83887</v>
      </c>
      <c r="D3232" s="290" t="s">
        <v>10284</v>
      </c>
      <c r="E3232" s="292">
        <v>83887</v>
      </c>
    </row>
    <row r="3233" spans="1:5" ht="14.4" x14ac:dyDescent="0.55000000000000004">
      <c r="A3233" s="290" t="s">
        <v>3844</v>
      </c>
      <c r="B3233" s="291">
        <v>117085</v>
      </c>
      <c r="D3233" s="290" t="s">
        <v>10285</v>
      </c>
      <c r="E3233" s="292">
        <v>117085</v>
      </c>
    </row>
    <row r="3234" spans="1:5" ht="14.4" x14ac:dyDescent="0.55000000000000004">
      <c r="A3234" s="290" t="s">
        <v>3845</v>
      </c>
      <c r="B3234" s="291">
        <v>16509</v>
      </c>
      <c r="D3234" s="290" t="s">
        <v>10286</v>
      </c>
      <c r="E3234" s="292">
        <v>16509</v>
      </c>
    </row>
    <row r="3235" spans="1:5" ht="14.4" x14ac:dyDescent="0.55000000000000004">
      <c r="A3235" s="290" t="s">
        <v>3846</v>
      </c>
      <c r="B3235" s="291">
        <v>233750</v>
      </c>
      <c r="D3235" s="290" t="s">
        <v>10287</v>
      </c>
      <c r="E3235" s="292">
        <v>233750</v>
      </c>
    </row>
    <row r="3236" spans="1:5" ht="14.4" x14ac:dyDescent="0.55000000000000004">
      <c r="A3236" s="290" t="s">
        <v>3847</v>
      </c>
      <c r="B3236" s="291">
        <v>2418418.89</v>
      </c>
      <c r="D3236" s="290" t="s">
        <v>10288</v>
      </c>
      <c r="E3236" s="292">
        <v>2418418.89</v>
      </c>
    </row>
    <row r="3237" spans="1:5" ht="14.4" x14ac:dyDescent="0.55000000000000004">
      <c r="A3237" s="290" t="s">
        <v>3848</v>
      </c>
      <c r="B3237" s="291">
        <v>9197.98</v>
      </c>
      <c r="D3237" s="290" t="s">
        <v>10289</v>
      </c>
      <c r="E3237" s="292">
        <v>9197.98</v>
      </c>
    </row>
    <row r="3238" spans="1:5" ht="14.4" x14ac:dyDescent="0.55000000000000004">
      <c r="A3238" s="290" t="s">
        <v>3849</v>
      </c>
      <c r="B3238" s="291">
        <v>33913</v>
      </c>
      <c r="D3238" s="290" t="s">
        <v>10290</v>
      </c>
      <c r="E3238" s="292">
        <v>33913</v>
      </c>
    </row>
    <row r="3239" spans="1:5" ht="14.4" x14ac:dyDescent="0.55000000000000004">
      <c r="A3239" s="290" t="s">
        <v>3850</v>
      </c>
      <c r="B3239" s="291">
        <v>6027</v>
      </c>
      <c r="D3239" s="290" t="s">
        <v>10291</v>
      </c>
      <c r="E3239" s="292">
        <v>6027</v>
      </c>
    </row>
    <row r="3240" spans="1:5" ht="14.4" x14ac:dyDescent="0.55000000000000004">
      <c r="A3240" s="290" t="s">
        <v>3851</v>
      </c>
      <c r="B3240" s="291">
        <v>19873</v>
      </c>
      <c r="D3240" s="290" t="s">
        <v>10292</v>
      </c>
      <c r="E3240" s="292">
        <v>19873</v>
      </c>
    </row>
    <row r="3241" spans="1:5" ht="14.4" x14ac:dyDescent="0.55000000000000004">
      <c r="A3241" s="290" t="s">
        <v>3852</v>
      </c>
      <c r="B3241" s="291">
        <v>22554.57</v>
      </c>
      <c r="D3241" s="290" t="s">
        <v>10293</v>
      </c>
      <c r="E3241" s="292">
        <v>22554.57</v>
      </c>
    </row>
    <row r="3242" spans="1:5" ht="14.4" x14ac:dyDescent="0.55000000000000004">
      <c r="A3242" s="290" t="s">
        <v>3853</v>
      </c>
      <c r="B3242" s="291">
        <v>11888.33</v>
      </c>
      <c r="D3242" s="290" t="s">
        <v>10294</v>
      </c>
      <c r="E3242" s="292">
        <v>11888.33</v>
      </c>
    </row>
    <row r="3243" spans="1:5" ht="14.4" x14ac:dyDescent="0.55000000000000004">
      <c r="A3243" s="290" t="s">
        <v>3854</v>
      </c>
      <c r="B3243" s="291">
        <v>4426.8999999999996</v>
      </c>
      <c r="D3243" s="290" t="s">
        <v>10295</v>
      </c>
      <c r="E3243" s="292">
        <v>4426.8999999999996</v>
      </c>
    </row>
    <row r="3244" spans="1:5" ht="14.4" x14ac:dyDescent="0.55000000000000004">
      <c r="A3244" s="290" t="s">
        <v>3855</v>
      </c>
      <c r="B3244" s="291">
        <v>13846</v>
      </c>
      <c r="D3244" s="290" t="s">
        <v>10296</v>
      </c>
      <c r="E3244" s="292">
        <v>13846</v>
      </c>
    </row>
    <row r="3245" spans="1:5" ht="14.4" x14ac:dyDescent="0.55000000000000004">
      <c r="A3245" s="290" t="s">
        <v>3856</v>
      </c>
      <c r="B3245" s="291">
        <v>16886</v>
      </c>
      <c r="D3245" s="290" t="s">
        <v>10297</v>
      </c>
      <c r="E3245" s="292">
        <v>16886</v>
      </c>
    </row>
    <row r="3246" spans="1:5" ht="14.4" x14ac:dyDescent="0.55000000000000004">
      <c r="A3246" s="290" t="s">
        <v>3857</v>
      </c>
      <c r="B3246" s="291">
        <v>2197</v>
      </c>
      <c r="D3246" s="290" t="s">
        <v>10298</v>
      </c>
      <c r="E3246" s="292">
        <v>2197</v>
      </c>
    </row>
    <row r="3247" spans="1:5" ht="14.4" x14ac:dyDescent="0.55000000000000004">
      <c r="A3247" s="290" t="s">
        <v>3858</v>
      </c>
      <c r="B3247" s="291">
        <v>125.96</v>
      </c>
      <c r="D3247" s="290" t="s">
        <v>10299</v>
      </c>
      <c r="E3247" s="292">
        <v>125.96</v>
      </c>
    </row>
    <row r="3248" spans="1:5" ht="14.4" x14ac:dyDescent="0.55000000000000004">
      <c r="A3248" s="290" t="s">
        <v>3859</v>
      </c>
      <c r="B3248" s="291">
        <v>5720</v>
      </c>
      <c r="D3248" s="290" t="s">
        <v>10300</v>
      </c>
      <c r="E3248" s="292">
        <v>5720</v>
      </c>
    </row>
    <row r="3249" spans="1:5" ht="14.4" x14ac:dyDescent="0.55000000000000004">
      <c r="A3249" s="290" t="s">
        <v>3860</v>
      </c>
      <c r="B3249" s="291">
        <v>23363</v>
      </c>
      <c r="D3249" s="290" t="s">
        <v>10301</v>
      </c>
      <c r="E3249" s="292">
        <v>23363</v>
      </c>
    </row>
    <row r="3250" spans="1:5" ht="14.4" x14ac:dyDescent="0.55000000000000004">
      <c r="A3250" s="290" t="s">
        <v>3861</v>
      </c>
      <c r="B3250" s="291">
        <v>5946</v>
      </c>
      <c r="D3250" s="290" t="s">
        <v>10302</v>
      </c>
      <c r="E3250" s="292">
        <v>5946</v>
      </c>
    </row>
    <row r="3251" spans="1:5" ht="14.4" x14ac:dyDescent="0.55000000000000004">
      <c r="A3251" s="290" t="s">
        <v>3862</v>
      </c>
      <c r="B3251" s="291">
        <v>69873.990000000005</v>
      </c>
      <c r="D3251" s="290" t="s">
        <v>10303</v>
      </c>
      <c r="E3251" s="292">
        <v>69873.990000000005</v>
      </c>
    </row>
    <row r="3252" spans="1:5" ht="14.4" x14ac:dyDescent="0.55000000000000004">
      <c r="A3252" s="290" t="s">
        <v>3863</v>
      </c>
      <c r="B3252" s="291">
        <v>2477.7800000000002</v>
      </c>
      <c r="D3252" s="290" t="s">
        <v>10304</v>
      </c>
      <c r="E3252" s="292">
        <v>2477.7800000000002</v>
      </c>
    </row>
    <row r="3253" spans="1:5" ht="14.4" x14ac:dyDescent="0.55000000000000004">
      <c r="A3253" s="290" t="s">
        <v>3864</v>
      </c>
      <c r="B3253" s="291">
        <v>3926</v>
      </c>
      <c r="D3253" s="290" t="s">
        <v>10305</v>
      </c>
      <c r="E3253" s="292">
        <v>3926</v>
      </c>
    </row>
    <row r="3254" spans="1:5" ht="14.4" x14ac:dyDescent="0.55000000000000004">
      <c r="A3254" s="290" t="s">
        <v>3865</v>
      </c>
      <c r="B3254" s="291">
        <v>3606.25</v>
      </c>
      <c r="D3254" s="290" t="s">
        <v>10306</v>
      </c>
      <c r="E3254" s="292">
        <v>3606.25</v>
      </c>
    </row>
    <row r="3255" spans="1:5" ht="14.4" x14ac:dyDescent="0.55000000000000004">
      <c r="A3255" s="290" t="s">
        <v>3866</v>
      </c>
      <c r="B3255" s="291">
        <v>2051.1</v>
      </c>
      <c r="D3255" s="290" t="s">
        <v>10307</v>
      </c>
      <c r="E3255" s="292">
        <v>2051.1</v>
      </c>
    </row>
    <row r="3256" spans="1:5" ht="14.4" x14ac:dyDescent="0.55000000000000004">
      <c r="A3256" s="290" t="s">
        <v>3867</v>
      </c>
      <c r="B3256" s="291">
        <v>2003</v>
      </c>
      <c r="D3256" s="290" t="s">
        <v>10308</v>
      </c>
      <c r="E3256" s="292">
        <v>2003</v>
      </c>
    </row>
    <row r="3257" spans="1:5" ht="14.4" x14ac:dyDescent="0.55000000000000004">
      <c r="A3257" s="290" t="s">
        <v>3868</v>
      </c>
      <c r="B3257" s="291">
        <v>14493</v>
      </c>
      <c r="D3257" s="290" t="s">
        <v>10309</v>
      </c>
      <c r="E3257" s="292">
        <v>14493</v>
      </c>
    </row>
    <row r="3258" spans="1:5" ht="14.4" x14ac:dyDescent="0.55000000000000004">
      <c r="A3258" s="290" t="s">
        <v>3869</v>
      </c>
      <c r="B3258" s="291">
        <v>11730</v>
      </c>
      <c r="D3258" s="290" t="s">
        <v>10310</v>
      </c>
      <c r="E3258" s="292">
        <v>11730</v>
      </c>
    </row>
    <row r="3259" spans="1:5" ht="14.4" x14ac:dyDescent="0.55000000000000004">
      <c r="A3259" s="290" t="s">
        <v>3870</v>
      </c>
      <c r="B3259" s="291">
        <v>3231</v>
      </c>
      <c r="D3259" s="290" t="s">
        <v>10311</v>
      </c>
      <c r="E3259" s="292">
        <v>3231</v>
      </c>
    </row>
    <row r="3260" spans="1:5" ht="14.4" x14ac:dyDescent="0.55000000000000004">
      <c r="A3260" s="290" t="s">
        <v>3871</v>
      </c>
      <c r="B3260" s="291">
        <v>7836</v>
      </c>
      <c r="D3260" s="290" t="s">
        <v>10312</v>
      </c>
      <c r="E3260" s="292">
        <v>7836</v>
      </c>
    </row>
    <row r="3261" spans="1:5" ht="14.4" x14ac:dyDescent="0.55000000000000004">
      <c r="A3261" s="290" t="s">
        <v>3872</v>
      </c>
      <c r="B3261" s="291">
        <v>1939</v>
      </c>
      <c r="D3261" s="290" t="s">
        <v>10313</v>
      </c>
      <c r="E3261" s="292">
        <v>1939</v>
      </c>
    </row>
    <row r="3262" spans="1:5" ht="14.4" x14ac:dyDescent="0.55000000000000004">
      <c r="A3262" s="290" t="s">
        <v>3873</v>
      </c>
      <c r="B3262" s="291">
        <v>2822.13</v>
      </c>
      <c r="D3262" s="290" t="s">
        <v>10314</v>
      </c>
      <c r="E3262" s="292">
        <v>2822.13</v>
      </c>
    </row>
    <row r="3263" spans="1:5" ht="14.4" x14ac:dyDescent="0.55000000000000004">
      <c r="A3263" s="290" t="s">
        <v>3874</v>
      </c>
      <c r="B3263" s="291">
        <v>2359</v>
      </c>
      <c r="D3263" s="290" t="s">
        <v>10315</v>
      </c>
      <c r="E3263" s="292">
        <v>2359</v>
      </c>
    </row>
    <row r="3264" spans="1:5" ht="14.4" x14ac:dyDescent="0.55000000000000004">
      <c r="A3264" s="290" t="s">
        <v>3875</v>
      </c>
      <c r="B3264" s="291">
        <v>8030</v>
      </c>
      <c r="D3264" s="290" t="s">
        <v>10316</v>
      </c>
      <c r="E3264" s="292">
        <v>8030</v>
      </c>
    </row>
    <row r="3265" spans="1:5" ht="14.4" x14ac:dyDescent="0.55000000000000004">
      <c r="A3265" s="290" t="s">
        <v>3876</v>
      </c>
      <c r="B3265" s="291">
        <v>144696</v>
      </c>
      <c r="D3265" s="290" t="s">
        <v>10317</v>
      </c>
      <c r="E3265" s="292">
        <v>144696</v>
      </c>
    </row>
    <row r="3266" spans="1:5" ht="14.4" x14ac:dyDescent="0.55000000000000004">
      <c r="A3266" s="290" t="s">
        <v>3877</v>
      </c>
      <c r="B3266" s="291">
        <v>2267</v>
      </c>
      <c r="D3266" s="290" t="s">
        <v>10318</v>
      </c>
      <c r="E3266" s="292">
        <v>2267</v>
      </c>
    </row>
    <row r="3267" spans="1:5" ht="14.4" x14ac:dyDescent="0.55000000000000004">
      <c r="A3267" s="290" t="s">
        <v>3878</v>
      </c>
      <c r="B3267" s="291">
        <v>6899</v>
      </c>
      <c r="D3267" s="290" t="s">
        <v>10319</v>
      </c>
      <c r="E3267" s="292">
        <v>6899</v>
      </c>
    </row>
    <row r="3268" spans="1:5" ht="14.4" x14ac:dyDescent="0.55000000000000004">
      <c r="A3268" s="290" t="s">
        <v>3879</v>
      </c>
      <c r="B3268" s="291">
        <v>498759.22</v>
      </c>
      <c r="D3268" s="290" t="s">
        <v>10320</v>
      </c>
      <c r="E3268" s="292">
        <v>498759.22</v>
      </c>
    </row>
    <row r="3269" spans="1:5" ht="14.4" x14ac:dyDescent="0.55000000000000004">
      <c r="A3269" s="290" t="s">
        <v>3880</v>
      </c>
      <c r="B3269" s="291">
        <v>15523</v>
      </c>
      <c r="D3269" s="290" t="s">
        <v>10321</v>
      </c>
      <c r="E3269" s="292">
        <v>15523</v>
      </c>
    </row>
    <row r="3270" spans="1:5" ht="14.4" x14ac:dyDescent="0.55000000000000004">
      <c r="A3270" s="290" t="s">
        <v>3881</v>
      </c>
      <c r="B3270" s="291">
        <v>19756</v>
      </c>
      <c r="D3270" s="290" t="s">
        <v>10322</v>
      </c>
      <c r="E3270" s="292">
        <v>19756</v>
      </c>
    </row>
    <row r="3271" spans="1:5" ht="14.4" x14ac:dyDescent="0.55000000000000004">
      <c r="A3271" s="290" t="s">
        <v>3882</v>
      </c>
      <c r="B3271" s="291">
        <v>4066</v>
      </c>
      <c r="D3271" s="290" t="s">
        <v>10323</v>
      </c>
      <c r="E3271" s="292">
        <v>4066</v>
      </c>
    </row>
    <row r="3272" spans="1:5" ht="14.4" x14ac:dyDescent="0.55000000000000004">
      <c r="A3272" s="290" t="s">
        <v>3883</v>
      </c>
      <c r="B3272" s="291">
        <v>582022</v>
      </c>
      <c r="D3272" s="290" t="s">
        <v>10324</v>
      </c>
      <c r="E3272" s="292">
        <v>582022</v>
      </c>
    </row>
    <row r="3273" spans="1:5" ht="14.4" x14ac:dyDescent="0.55000000000000004">
      <c r="A3273" s="290" t="s">
        <v>3884</v>
      </c>
      <c r="B3273" s="291">
        <v>41941</v>
      </c>
      <c r="D3273" s="290" t="s">
        <v>10325</v>
      </c>
      <c r="E3273" s="292">
        <v>41941</v>
      </c>
    </row>
    <row r="3274" spans="1:5" ht="14.4" x14ac:dyDescent="0.55000000000000004">
      <c r="A3274" s="290" t="s">
        <v>3885</v>
      </c>
      <c r="B3274" s="291">
        <v>560880</v>
      </c>
      <c r="D3274" s="290" t="s">
        <v>10326</v>
      </c>
      <c r="E3274" s="292">
        <v>560880</v>
      </c>
    </row>
    <row r="3275" spans="1:5" ht="14.4" x14ac:dyDescent="0.55000000000000004">
      <c r="A3275" s="290" t="s">
        <v>3886</v>
      </c>
      <c r="B3275" s="291">
        <v>8632</v>
      </c>
      <c r="D3275" s="290" t="s">
        <v>10327</v>
      </c>
      <c r="E3275" s="292">
        <v>8632</v>
      </c>
    </row>
    <row r="3276" spans="1:5" ht="14.4" x14ac:dyDescent="0.55000000000000004">
      <c r="A3276" s="290" t="s">
        <v>3887</v>
      </c>
      <c r="B3276" s="291">
        <v>2381.75</v>
      </c>
      <c r="D3276" s="290" t="s">
        <v>10328</v>
      </c>
      <c r="E3276" s="292">
        <v>2381.75</v>
      </c>
    </row>
    <row r="3277" spans="1:5" ht="14.4" x14ac:dyDescent="0.55000000000000004">
      <c r="A3277" s="290" t="s">
        <v>3888</v>
      </c>
      <c r="B3277" s="291">
        <v>2703</v>
      </c>
      <c r="D3277" s="290" t="s">
        <v>10329</v>
      </c>
      <c r="E3277" s="292">
        <v>2703</v>
      </c>
    </row>
    <row r="3278" spans="1:5" ht="14.4" x14ac:dyDescent="0.55000000000000004">
      <c r="A3278" s="290" t="s">
        <v>3889</v>
      </c>
      <c r="B3278" s="291">
        <v>4678</v>
      </c>
      <c r="D3278" s="290" t="s">
        <v>10330</v>
      </c>
      <c r="E3278" s="292">
        <v>4678</v>
      </c>
    </row>
    <row r="3279" spans="1:5" ht="14.4" x14ac:dyDescent="0.55000000000000004">
      <c r="A3279" s="290" t="s">
        <v>3890</v>
      </c>
      <c r="B3279" s="291">
        <v>10227.68</v>
      </c>
      <c r="D3279" s="290" t="s">
        <v>10331</v>
      </c>
      <c r="E3279" s="292">
        <v>10227.68</v>
      </c>
    </row>
    <row r="3280" spans="1:5" ht="14.4" x14ac:dyDescent="0.55000000000000004">
      <c r="A3280" s="290" t="s">
        <v>3891</v>
      </c>
      <c r="B3280" s="291">
        <v>6259</v>
      </c>
      <c r="D3280" s="290" t="s">
        <v>10332</v>
      </c>
      <c r="E3280" s="292">
        <v>6259</v>
      </c>
    </row>
    <row r="3281" spans="1:5" ht="14.4" x14ac:dyDescent="0.55000000000000004">
      <c r="A3281" s="290" t="s">
        <v>3892</v>
      </c>
      <c r="B3281" s="291">
        <v>4597</v>
      </c>
      <c r="D3281" s="290" t="s">
        <v>10333</v>
      </c>
      <c r="E3281" s="292">
        <v>4597</v>
      </c>
    </row>
    <row r="3282" spans="1:5" ht="14.4" x14ac:dyDescent="0.55000000000000004">
      <c r="A3282" s="290" t="s">
        <v>3694</v>
      </c>
      <c r="B3282" s="291">
        <v>60772</v>
      </c>
      <c r="D3282" s="290" t="s">
        <v>10334</v>
      </c>
      <c r="E3282" s="292">
        <v>60772</v>
      </c>
    </row>
    <row r="3283" spans="1:5" ht="14.4" x14ac:dyDescent="0.55000000000000004">
      <c r="A3283" s="290" t="s">
        <v>3893</v>
      </c>
      <c r="B3283" s="291">
        <v>50956</v>
      </c>
      <c r="D3283" s="290" t="s">
        <v>10335</v>
      </c>
      <c r="E3283" s="292">
        <v>50956</v>
      </c>
    </row>
    <row r="3284" spans="1:5" ht="14.4" x14ac:dyDescent="0.55000000000000004">
      <c r="A3284" s="290" t="s">
        <v>3894</v>
      </c>
      <c r="B3284" s="291">
        <v>1024056</v>
      </c>
      <c r="D3284" s="290" t="s">
        <v>10336</v>
      </c>
      <c r="E3284" s="292">
        <v>1024056</v>
      </c>
    </row>
    <row r="3285" spans="1:5" ht="14.4" x14ac:dyDescent="0.55000000000000004">
      <c r="A3285" s="290" t="s">
        <v>3895</v>
      </c>
      <c r="B3285" s="291">
        <v>6275</v>
      </c>
      <c r="D3285" s="290" t="s">
        <v>10337</v>
      </c>
      <c r="E3285" s="292">
        <v>6275</v>
      </c>
    </row>
    <row r="3286" spans="1:5" ht="14.4" x14ac:dyDescent="0.55000000000000004">
      <c r="A3286" s="290" t="s">
        <v>3896</v>
      </c>
      <c r="B3286" s="291">
        <v>226956</v>
      </c>
      <c r="D3286" s="290" t="s">
        <v>10338</v>
      </c>
      <c r="E3286" s="292">
        <v>226956</v>
      </c>
    </row>
    <row r="3287" spans="1:5" ht="14.4" x14ac:dyDescent="0.55000000000000004">
      <c r="A3287" s="290" t="s">
        <v>3897</v>
      </c>
      <c r="B3287" s="291">
        <v>379530</v>
      </c>
      <c r="D3287" s="290" t="s">
        <v>10339</v>
      </c>
      <c r="E3287" s="292">
        <v>379530</v>
      </c>
    </row>
    <row r="3288" spans="1:5" ht="14.4" x14ac:dyDescent="0.55000000000000004">
      <c r="A3288" s="290" t="s">
        <v>3898</v>
      </c>
      <c r="B3288" s="291">
        <v>22292</v>
      </c>
      <c r="D3288" s="290" t="s">
        <v>10340</v>
      </c>
      <c r="E3288" s="292">
        <v>22292</v>
      </c>
    </row>
    <row r="3289" spans="1:5" ht="14.4" x14ac:dyDescent="0.55000000000000004">
      <c r="A3289" s="290" t="s">
        <v>3899</v>
      </c>
      <c r="B3289" s="291">
        <v>11045</v>
      </c>
      <c r="D3289" s="290" t="s">
        <v>10341</v>
      </c>
      <c r="E3289" s="292">
        <v>11045</v>
      </c>
    </row>
    <row r="3290" spans="1:5" ht="14.4" x14ac:dyDescent="0.55000000000000004">
      <c r="A3290" s="290" t="s">
        <v>3900</v>
      </c>
      <c r="B3290" s="291">
        <v>49879</v>
      </c>
      <c r="D3290" s="290" t="s">
        <v>10342</v>
      </c>
      <c r="E3290" s="292">
        <v>49879</v>
      </c>
    </row>
    <row r="3291" spans="1:5" ht="14.4" x14ac:dyDescent="0.55000000000000004">
      <c r="A3291" s="290" t="s">
        <v>3901</v>
      </c>
      <c r="B3291" s="291">
        <v>19843</v>
      </c>
      <c r="D3291" s="290" t="s">
        <v>10343</v>
      </c>
      <c r="E3291" s="292">
        <v>19843</v>
      </c>
    </row>
    <row r="3292" spans="1:5" ht="14.4" x14ac:dyDescent="0.55000000000000004">
      <c r="A3292" s="290" t="s">
        <v>3902</v>
      </c>
      <c r="B3292" s="291">
        <v>210075</v>
      </c>
      <c r="D3292" s="290" t="s">
        <v>10344</v>
      </c>
      <c r="E3292" s="292">
        <v>210075</v>
      </c>
    </row>
    <row r="3293" spans="1:5" ht="14.4" x14ac:dyDescent="0.55000000000000004">
      <c r="A3293" s="290" t="s">
        <v>3903</v>
      </c>
      <c r="B3293" s="291">
        <v>22799</v>
      </c>
      <c r="D3293" s="290" t="s">
        <v>10345</v>
      </c>
      <c r="E3293" s="292">
        <v>22799</v>
      </c>
    </row>
    <row r="3294" spans="1:5" ht="14.4" x14ac:dyDescent="0.55000000000000004">
      <c r="A3294" s="290" t="s">
        <v>3904</v>
      </c>
      <c r="B3294" s="291">
        <v>360045</v>
      </c>
      <c r="D3294" s="290" t="s">
        <v>10346</v>
      </c>
      <c r="E3294" s="292">
        <v>360045</v>
      </c>
    </row>
    <row r="3295" spans="1:5" ht="14.4" x14ac:dyDescent="0.55000000000000004">
      <c r="A3295" s="290" t="s">
        <v>3905</v>
      </c>
      <c r="B3295" s="291">
        <v>57486</v>
      </c>
      <c r="D3295" s="290" t="s">
        <v>10347</v>
      </c>
      <c r="E3295" s="292">
        <v>57486</v>
      </c>
    </row>
    <row r="3296" spans="1:5" ht="14.4" x14ac:dyDescent="0.55000000000000004">
      <c r="A3296" s="290" t="s">
        <v>3906</v>
      </c>
      <c r="B3296" s="291">
        <v>162690</v>
      </c>
      <c r="D3296" s="290" t="s">
        <v>10348</v>
      </c>
      <c r="E3296" s="292">
        <v>162690</v>
      </c>
    </row>
    <row r="3297" spans="1:5" ht="14.4" x14ac:dyDescent="0.55000000000000004">
      <c r="A3297" s="290" t="s">
        <v>3907</v>
      </c>
      <c r="B3297" s="291">
        <v>14920</v>
      </c>
      <c r="D3297" s="290" t="s">
        <v>10349</v>
      </c>
      <c r="E3297" s="292">
        <v>14920</v>
      </c>
    </row>
    <row r="3298" spans="1:5" ht="14.4" x14ac:dyDescent="0.55000000000000004">
      <c r="A3298" s="290" t="s">
        <v>3908</v>
      </c>
      <c r="B3298" s="291">
        <v>26692</v>
      </c>
      <c r="D3298" s="290" t="s">
        <v>10350</v>
      </c>
      <c r="E3298" s="292">
        <v>26692</v>
      </c>
    </row>
    <row r="3299" spans="1:5" ht="14.4" x14ac:dyDescent="0.55000000000000004">
      <c r="A3299" s="290" t="s">
        <v>3909</v>
      </c>
      <c r="B3299" s="291">
        <v>908038</v>
      </c>
      <c r="D3299" s="290" t="s">
        <v>10351</v>
      </c>
      <c r="E3299" s="292">
        <v>908038</v>
      </c>
    </row>
    <row r="3300" spans="1:5" ht="14.4" x14ac:dyDescent="0.55000000000000004">
      <c r="A3300" s="290" t="s">
        <v>3910</v>
      </c>
      <c r="B3300" s="291">
        <v>25979</v>
      </c>
      <c r="D3300" s="290" t="s">
        <v>10352</v>
      </c>
      <c r="E3300" s="292">
        <v>25979</v>
      </c>
    </row>
    <row r="3301" spans="1:5" ht="14.4" x14ac:dyDescent="0.55000000000000004">
      <c r="A3301" s="290" t="s">
        <v>3695</v>
      </c>
      <c r="B3301" s="291">
        <v>4349.26</v>
      </c>
      <c r="D3301" s="290" t="s">
        <v>10353</v>
      </c>
      <c r="E3301" s="292">
        <v>4349.26</v>
      </c>
    </row>
    <row r="3302" spans="1:5" ht="14.4" x14ac:dyDescent="0.55000000000000004">
      <c r="A3302" s="290" t="s">
        <v>3911</v>
      </c>
      <c r="B3302" s="291">
        <v>68455</v>
      </c>
      <c r="D3302" s="290" t="s">
        <v>10354</v>
      </c>
      <c r="E3302" s="292">
        <v>68455</v>
      </c>
    </row>
    <row r="3303" spans="1:5" ht="14.4" x14ac:dyDescent="0.55000000000000004">
      <c r="A3303" s="290" t="s">
        <v>3912</v>
      </c>
      <c r="B3303" s="291">
        <v>633698.99</v>
      </c>
      <c r="D3303" s="290" t="s">
        <v>10355</v>
      </c>
      <c r="E3303" s="292">
        <v>633698.99</v>
      </c>
    </row>
    <row r="3304" spans="1:5" ht="14.4" x14ac:dyDescent="0.55000000000000004">
      <c r="A3304" s="290" t="s">
        <v>3913</v>
      </c>
      <c r="B3304" s="291">
        <v>178446</v>
      </c>
      <c r="D3304" s="290" t="s">
        <v>10356</v>
      </c>
      <c r="E3304" s="292">
        <v>178446</v>
      </c>
    </row>
    <row r="3305" spans="1:5" ht="14.4" x14ac:dyDescent="0.55000000000000004">
      <c r="A3305" s="290" t="s">
        <v>3914</v>
      </c>
      <c r="B3305" s="291">
        <v>68422</v>
      </c>
      <c r="D3305" s="290" t="s">
        <v>10357</v>
      </c>
      <c r="E3305" s="292">
        <v>68422</v>
      </c>
    </row>
    <row r="3306" spans="1:5" ht="14.4" x14ac:dyDescent="0.55000000000000004">
      <c r="A3306" s="290" t="s">
        <v>3915</v>
      </c>
      <c r="B3306" s="291">
        <v>290519</v>
      </c>
      <c r="D3306" s="290" t="s">
        <v>10358</v>
      </c>
      <c r="E3306" s="292">
        <v>290519</v>
      </c>
    </row>
    <row r="3307" spans="1:5" ht="14.4" x14ac:dyDescent="0.55000000000000004">
      <c r="A3307" s="290" t="s">
        <v>3916</v>
      </c>
      <c r="B3307" s="291">
        <v>928919.47</v>
      </c>
      <c r="D3307" s="290" t="s">
        <v>10359</v>
      </c>
      <c r="E3307" s="292">
        <v>928919.47</v>
      </c>
    </row>
    <row r="3308" spans="1:5" ht="14.4" x14ac:dyDescent="0.55000000000000004">
      <c r="A3308" s="290" t="s">
        <v>3917</v>
      </c>
      <c r="B3308" s="291">
        <v>5132</v>
      </c>
      <c r="D3308" s="290" t="s">
        <v>10360</v>
      </c>
      <c r="E3308" s="292">
        <v>5132</v>
      </c>
    </row>
    <row r="3309" spans="1:5" ht="14.4" x14ac:dyDescent="0.55000000000000004">
      <c r="A3309" s="290" t="s">
        <v>3918</v>
      </c>
      <c r="B3309" s="291">
        <v>9245</v>
      </c>
      <c r="D3309" s="290" t="s">
        <v>10361</v>
      </c>
      <c r="E3309" s="292">
        <v>9245</v>
      </c>
    </row>
    <row r="3310" spans="1:5" ht="14.4" x14ac:dyDescent="0.55000000000000004">
      <c r="A3310" s="290" t="s">
        <v>3919</v>
      </c>
      <c r="B3310" s="291">
        <v>457808</v>
      </c>
      <c r="D3310" s="290" t="s">
        <v>10362</v>
      </c>
      <c r="E3310" s="292">
        <v>457808</v>
      </c>
    </row>
    <row r="3311" spans="1:5" ht="14.4" x14ac:dyDescent="0.55000000000000004">
      <c r="A3311" s="290" t="s">
        <v>3920</v>
      </c>
      <c r="B3311" s="291">
        <v>19796</v>
      </c>
      <c r="D3311" s="290" t="s">
        <v>10363</v>
      </c>
      <c r="E3311" s="292">
        <v>19796</v>
      </c>
    </row>
    <row r="3312" spans="1:5" ht="14.4" x14ac:dyDescent="0.55000000000000004">
      <c r="A3312" s="290" t="s">
        <v>3921</v>
      </c>
      <c r="B3312" s="291">
        <v>14812.99</v>
      </c>
      <c r="D3312" s="290" t="s">
        <v>10364</v>
      </c>
      <c r="E3312" s="292">
        <v>14812.99</v>
      </c>
    </row>
    <row r="3313" spans="1:5" ht="14.4" x14ac:dyDescent="0.55000000000000004">
      <c r="A3313" s="290" t="s">
        <v>3922</v>
      </c>
      <c r="B3313" s="291">
        <v>715951</v>
      </c>
      <c r="D3313" s="290" t="s">
        <v>10365</v>
      </c>
      <c r="E3313" s="292">
        <v>715951</v>
      </c>
    </row>
    <row r="3314" spans="1:5" ht="14.4" x14ac:dyDescent="0.55000000000000004">
      <c r="A3314" s="290" t="s">
        <v>5056</v>
      </c>
      <c r="B3314" s="291">
        <v>4249</v>
      </c>
      <c r="D3314" s="290" t="s">
        <v>10512</v>
      </c>
      <c r="E3314" s="292">
        <v>4249</v>
      </c>
    </row>
    <row r="3315" spans="1:5" ht="14.4" x14ac:dyDescent="0.55000000000000004">
      <c r="A3315" s="290" t="s">
        <v>3923</v>
      </c>
      <c r="B3315" s="291">
        <v>311607</v>
      </c>
      <c r="D3315" s="290" t="s">
        <v>10366</v>
      </c>
      <c r="E3315" s="292">
        <v>311607</v>
      </c>
    </row>
    <row r="3316" spans="1:5" ht="14.4" x14ac:dyDescent="0.55000000000000004">
      <c r="A3316" s="290" t="s">
        <v>3924</v>
      </c>
      <c r="B3316" s="291">
        <v>54130</v>
      </c>
      <c r="D3316" s="290" t="s">
        <v>10367</v>
      </c>
      <c r="E3316" s="292">
        <v>54130</v>
      </c>
    </row>
    <row r="3317" spans="1:5" ht="14.4" x14ac:dyDescent="0.55000000000000004">
      <c r="A3317" s="290" t="s">
        <v>3925</v>
      </c>
      <c r="B3317" s="291">
        <v>20597</v>
      </c>
      <c r="D3317" s="290" t="s">
        <v>10368</v>
      </c>
      <c r="E3317" s="292">
        <v>20597</v>
      </c>
    </row>
    <row r="3318" spans="1:5" ht="14.4" x14ac:dyDescent="0.55000000000000004">
      <c r="A3318" s="290" t="s">
        <v>3926</v>
      </c>
      <c r="B3318" s="291">
        <v>325517</v>
      </c>
      <c r="D3318" s="290" t="s">
        <v>10369</v>
      </c>
      <c r="E3318" s="292">
        <v>325517</v>
      </c>
    </row>
    <row r="3319" spans="1:5" ht="14.4" x14ac:dyDescent="0.55000000000000004">
      <c r="A3319" s="290" t="s">
        <v>3927</v>
      </c>
      <c r="B3319" s="291">
        <v>120945</v>
      </c>
      <c r="D3319" s="290" t="s">
        <v>10370</v>
      </c>
      <c r="E3319" s="292">
        <v>120945</v>
      </c>
    </row>
    <row r="3320" spans="1:5" ht="14.4" x14ac:dyDescent="0.55000000000000004">
      <c r="A3320" s="290" t="s">
        <v>3928</v>
      </c>
      <c r="B3320" s="291">
        <v>231564</v>
      </c>
      <c r="D3320" s="290" t="s">
        <v>10371</v>
      </c>
      <c r="E3320" s="292">
        <v>231564</v>
      </c>
    </row>
    <row r="3321" spans="1:5" ht="14.4" x14ac:dyDescent="0.55000000000000004">
      <c r="A3321" s="290" t="s">
        <v>3929</v>
      </c>
      <c r="B3321" s="291">
        <v>294846.07</v>
      </c>
      <c r="D3321" s="290" t="s">
        <v>10372</v>
      </c>
      <c r="E3321" s="292">
        <v>294846.07</v>
      </c>
    </row>
    <row r="3322" spans="1:5" ht="14.4" x14ac:dyDescent="0.55000000000000004">
      <c r="A3322" s="290" t="s">
        <v>3930</v>
      </c>
      <c r="B3322" s="291">
        <v>32192</v>
      </c>
      <c r="D3322" s="290" t="s">
        <v>10373</v>
      </c>
      <c r="E3322" s="292">
        <v>32192</v>
      </c>
    </row>
    <row r="3323" spans="1:5" ht="14.4" x14ac:dyDescent="0.55000000000000004">
      <c r="A3323" s="290" t="s">
        <v>3931</v>
      </c>
      <c r="B3323" s="291">
        <v>226064</v>
      </c>
      <c r="D3323" s="290" t="s">
        <v>10374</v>
      </c>
      <c r="E3323" s="292">
        <v>226064</v>
      </c>
    </row>
    <row r="3324" spans="1:5" ht="14.4" x14ac:dyDescent="0.55000000000000004">
      <c r="A3324" s="290" t="s">
        <v>3932</v>
      </c>
      <c r="B3324" s="291">
        <v>300238</v>
      </c>
      <c r="D3324" s="290" t="s">
        <v>10375</v>
      </c>
      <c r="E3324" s="292">
        <v>300238</v>
      </c>
    </row>
    <row r="3325" spans="1:5" ht="14.4" x14ac:dyDescent="0.55000000000000004">
      <c r="A3325" s="290" t="s">
        <v>3933</v>
      </c>
      <c r="B3325" s="291">
        <v>46805</v>
      </c>
      <c r="D3325" s="290" t="s">
        <v>10376</v>
      </c>
      <c r="E3325" s="292">
        <v>46805</v>
      </c>
    </row>
    <row r="3326" spans="1:5" ht="14.4" x14ac:dyDescent="0.55000000000000004">
      <c r="A3326" s="290" t="s">
        <v>3934</v>
      </c>
      <c r="B3326" s="291">
        <v>64317.29</v>
      </c>
      <c r="D3326" s="290" t="s">
        <v>10377</v>
      </c>
      <c r="E3326" s="292">
        <v>64317.29</v>
      </c>
    </row>
    <row r="3327" spans="1:5" ht="14.4" x14ac:dyDescent="0.55000000000000004">
      <c r="A3327" s="290" t="s">
        <v>3935</v>
      </c>
      <c r="B3327" s="291">
        <v>32316</v>
      </c>
      <c r="D3327" s="290" t="s">
        <v>10378</v>
      </c>
      <c r="E3327" s="292">
        <v>32316</v>
      </c>
    </row>
    <row r="3328" spans="1:5" ht="14.4" x14ac:dyDescent="0.55000000000000004">
      <c r="A3328" s="290" t="s">
        <v>3936</v>
      </c>
      <c r="B3328" s="291">
        <v>76023</v>
      </c>
      <c r="D3328" s="290" t="s">
        <v>10379</v>
      </c>
      <c r="E3328" s="292">
        <v>76023</v>
      </c>
    </row>
    <row r="3329" spans="1:5" ht="14.4" x14ac:dyDescent="0.55000000000000004">
      <c r="A3329" s="290" t="s">
        <v>3937</v>
      </c>
      <c r="B3329" s="291">
        <v>7029.99</v>
      </c>
      <c r="D3329" s="290" t="s">
        <v>10380</v>
      </c>
      <c r="E3329" s="292">
        <v>7029.99</v>
      </c>
    </row>
    <row r="3330" spans="1:5" ht="14.4" x14ac:dyDescent="0.55000000000000004">
      <c r="A3330" s="290" t="s">
        <v>3696</v>
      </c>
      <c r="B3330" s="291">
        <v>105152.96000000001</v>
      </c>
      <c r="D3330" s="290" t="s">
        <v>10381</v>
      </c>
      <c r="E3330" s="292">
        <v>105152.96000000001</v>
      </c>
    </row>
    <row r="3331" spans="1:5" ht="14.4" x14ac:dyDescent="0.55000000000000004">
      <c r="A3331" s="290" t="s">
        <v>3938</v>
      </c>
      <c r="B3331" s="291">
        <v>13359</v>
      </c>
      <c r="D3331" s="290" t="s">
        <v>10382</v>
      </c>
      <c r="E3331" s="292">
        <v>13359</v>
      </c>
    </row>
    <row r="3332" spans="1:5" ht="14.4" x14ac:dyDescent="0.55000000000000004">
      <c r="A3332" s="290" t="s">
        <v>3939</v>
      </c>
      <c r="B3332" s="291">
        <v>27072</v>
      </c>
      <c r="D3332" s="290" t="s">
        <v>10383</v>
      </c>
      <c r="E3332" s="292">
        <v>27072</v>
      </c>
    </row>
    <row r="3333" spans="1:5" ht="14.4" x14ac:dyDescent="0.55000000000000004">
      <c r="A3333" s="290" t="s">
        <v>3940</v>
      </c>
      <c r="B3333" s="291">
        <v>1462483</v>
      </c>
      <c r="D3333" s="290" t="s">
        <v>10384</v>
      </c>
      <c r="E3333" s="292">
        <v>1462483</v>
      </c>
    </row>
    <row r="3334" spans="1:5" ht="14.4" x14ac:dyDescent="0.55000000000000004">
      <c r="A3334" s="290" t="s">
        <v>3941</v>
      </c>
      <c r="B3334" s="291">
        <v>70049</v>
      </c>
      <c r="D3334" s="290" t="s">
        <v>10385</v>
      </c>
      <c r="E3334" s="292">
        <v>70049</v>
      </c>
    </row>
    <row r="3335" spans="1:5" ht="14.4" x14ac:dyDescent="0.55000000000000004">
      <c r="A3335" s="290" t="s">
        <v>3942</v>
      </c>
      <c r="B3335" s="291">
        <v>15886</v>
      </c>
      <c r="D3335" s="290" t="s">
        <v>10386</v>
      </c>
      <c r="E3335" s="292">
        <v>15886</v>
      </c>
    </row>
    <row r="3336" spans="1:5" ht="14.4" x14ac:dyDescent="0.55000000000000004">
      <c r="A3336" s="290" t="s">
        <v>3943</v>
      </c>
      <c r="B3336" s="291">
        <v>2769</v>
      </c>
      <c r="D3336" s="290" t="s">
        <v>10387</v>
      </c>
      <c r="E3336" s="292">
        <v>2769</v>
      </c>
    </row>
    <row r="3337" spans="1:5" ht="14.4" x14ac:dyDescent="0.55000000000000004">
      <c r="A3337" s="290" t="s">
        <v>3944</v>
      </c>
      <c r="B3337" s="291">
        <v>8070</v>
      </c>
      <c r="D3337" s="290" t="s">
        <v>10388</v>
      </c>
      <c r="E3337" s="292">
        <v>8070</v>
      </c>
    </row>
    <row r="3338" spans="1:5" ht="14.4" x14ac:dyDescent="0.55000000000000004">
      <c r="A3338" s="290" t="s">
        <v>3945</v>
      </c>
      <c r="B3338" s="291">
        <v>228839</v>
      </c>
      <c r="D3338" s="290" t="s">
        <v>10389</v>
      </c>
      <c r="E3338" s="292">
        <v>228839</v>
      </c>
    </row>
    <row r="3339" spans="1:5" ht="14.4" x14ac:dyDescent="0.55000000000000004">
      <c r="A3339" s="290" t="s">
        <v>3946</v>
      </c>
      <c r="B3339" s="291">
        <v>38550</v>
      </c>
      <c r="D3339" s="290" t="s">
        <v>10390</v>
      </c>
      <c r="E3339" s="292">
        <v>38550</v>
      </c>
    </row>
    <row r="3340" spans="1:5" ht="14.4" x14ac:dyDescent="0.55000000000000004">
      <c r="A3340" s="290" t="s">
        <v>3947</v>
      </c>
      <c r="B3340" s="291">
        <v>54982</v>
      </c>
      <c r="D3340" s="290" t="s">
        <v>10391</v>
      </c>
      <c r="E3340" s="292">
        <v>54982</v>
      </c>
    </row>
    <row r="3341" spans="1:5" ht="14.4" x14ac:dyDescent="0.55000000000000004">
      <c r="A3341" s="290" t="s">
        <v>3948</v>
      </c>
      <c r="B3341" s="291">
        <v>3829817</v>
      </c>
      <c r="D3341" s="290" t="s">
        <v>10392</v>
      </c>
      <c r="E3341" s="292">
        <v>3829817</v>
      </c>
    </row>
    <row r="3342" spans="1:5" ht="14.4" x14ac:dyDescent="0.55000000000000004">
      <c r="A3342" s="290" t="s">
        <v>3949</v>
      </c>
      <c r="B3342" s="291">
        <v>10737</v>
      </c>
      <c r="D3342" s="290" t="s">
        <v>10393</v>
      </c>
      <c r="E3342" s="292">
        <v>10737</v>
      </c>
    </row>
    <row r="3343" spans="1:5" ht="14.4" x14ac:dyDescent="0.55000000000000004">
      <c r="A3343" s="290" t="s">
        <v>3950</v>
      </c>
      <c r="B3343" s="291">
        <v>3922.98</v>
      </c>
      <c r="D3343" s="290" t="s">
        <v>10394</v>
      </c>
      <c r="E3343" s="292">
        <v>3922.98</v>
      </c>
    </row>
    <row r="3344" spans="1:5" ht="14.4" x14ac:dyDescent="0.55000000000000004">
      <c r="A3344" s="290" t="s">
        <v>3951</v>
      </c>
      <c r="B3344" s="291">
        <v>14232</v>
      </c>
      <c r="D3344" s="290" t="s">
        <v>10395</v>
      </c>
      <c r="E3344" s="292">
        <v>14232</v>
      </c>
    </row>
    <row r="3345" spans="1:5" ht="14.4" x14ac:dyDescent="0.55000000000000004">
      <c r="A3345" s="290" t="s">
        <v>3952</v>
      </c>
      <c r="B3345" s="291">
        <v>38820</v>
      </c>
      <c r="D3345" s="290" t="s">
        <v>10396</v>
      </c>
      <c r="E3345" s="292">
        <v>38820</v>
      </c>
    </row>
    <row r="3346" spans="1:5" ht="14.4" x14ac:dyDescent="0.55000000000000004">
      <c r="A3346" s="290" t="s">
        <v>3953</v>
      </c>
      <c r="B3346" s="291">
        <v>28299</v>
      </c>
      <c r="D3346" s="290" t="s">
        <v>10397</v>
      </c>
      <c r="E3346" s="292">
        <v>28299</v>
      </c>
    </row>
    <row r="3347" spans="1:5" ht="14.4" x14ac:dyDescent="0.55000000000000004">
      <c r="A3347" s="290" t="s">
        <v>3954</v>
      </c>
      <c r="B3347" s="291">
        <v>13189</v>
      </c>
      <c r="D3347" s="290" t="s">
        <v>10398</v>
      </c>
      <c r="E3347" s="292">
        <v>13189</v>
      </c>
    </row>
    <row r="3348" spans="1:5" ht="14.4" x14ac:dyDescent="0.55000000000000004">
      <c r="A3348" s="290" t="s">
        <v>3955</v>
      </c>
      <c r="B3348" s="291">
        <v>16037</v>
      </c>
      <c r="D3348" s="290" t="s">
        <v>10399</v>
      </c>
      <c r="E3348" s="292">
        <v>16037</v>
      </c>
    </row>
    <row r="3349" spans="1:5" ht="14.4" x14ac:dyDescent="0.55000000000000004">
      <c r="A3349" s="290" t="s">
        <v>3956</v>
      </c>
      <c r="B3349" s="291">
        <v>3363</v>
      </c>
      <c r="D3349" s="290" t="s">
        <v>10400</v>
      </c>
      <c r="E3349" s="292">
        <v>3363</v>
      </c>
    </row>
    <row r="3350" spans="1:5" ht="14.4" x14ac:dyDescent="0.55000000000000004">
      <c r="A3350" s="290" t="s">
        <v>3957</v>
      </c>
      <c r="B3350" s="291">
        <v>18888</v>
      </c>
      <c r="D3350" s="290" t="s">
        <v>10401</v>
      </c>
      <c r="E3350" s="292">
        <v>18888</v>
      </c>
    </row>
    <row r="3351" spans="1:5" ht="14.4" x14ac:dyDescent="0.55000000000000004">
      <c r="A3351" s="290" t="s">
        <v>3958</v>
      </c>
      <c r="B3351" s="291">
        <v>13353</v>
      </c>
      <c r="D3351" s="290" t="s">
        <v>10402</v>
      </c>
      <c r="E3351" s="292">
        <v>13353</v>
      </c>
    </row>
    <row r="3352" spans="1:5" ht="14.4" x14ac:dyDescent="0.55000000000000004">
      <c r="A3352" s="290" t="s">
        <v>3959</v>
      </c>
      <c r="B3352" s="291">
        <v>12079</v>
      </c>
      <c r="D3352" s="290" t="s">
        <v>10403</v>
      </c>
      <c r="E3352" s="292">
        <v>12079</v>
      </c>
    </row>
    <row r="3353" spans="1:5" ht="14.4" x14ac:dyDescent="0.55000000000000004">
      <c r="A3353" s="290" t="s">
        <v>3960</v>
      </c>
      <c r="B3353" s="291">
        <v>2383.88</v>
      </c>
      <c r="D3353" s="290" t="s">
        <v>10404</v>
      </c>
      <c r="E3353" s="292">
        <v>2383.88</v>
      </c>
    </row>
    <row r="3354" spans="1:5" ht="14.4" x14ac:dyDescent="0.55000000000000004">
      <c r="A3354" s="290" t="s">
        <v>3961</v>
      </c>
      <c r="B3354" s="291">
        <v>8268</v>
      </c>
      <c r="D3354" s="290" t="s">
        <v>10405</v>
      </c>
      <c r="E3354" s="292">
        <v>8268</v>
      </c>
    </row>
    <row r="3355" spans="1:5" ht="14.4" x14ac:dyDescent="0.55000000000000004">
      <c r="A3355" s="290" t="s">
        <v>3962</v>
      </c>
      <c r="B3355" s="291">
        <v>17927</v>
      </c>
      <c r="D3355" s="290" t="s">
        <v>10406</v>
      </c>
      <c r="E3355" s="292">
        <v>17927</v>
      </c>
    </row>
    <row r="3356" spans="1:5" ht="14.4" x14ac:dyDescent="0.55000000000000004">
      <c r="A3356" s="290" t="s">
        <v>3963</v>
      </c>
      <c r="B3356" s="291">
        <v>16999</v>
      </c>
      <c r="D3356" s="290" t="s">
        <v>10407</v>
      </c>
      <c r="E3356" s="292">
        <v>16999</v>
      </c>
    </row>
    <row r="3357" spans="1:5" ht="14.4" x14ac:dyDescent="0.55000000000000004">
      <c r="A3357" s="290" t="s">
        <v>3964</v>
      </c>
      <c r="B3357" s="291">
        <v>69425</v>
      </c>
      <c r="D3357" s="290" t="s">
        <v>10408</v>
      </c>
      <c r="E3357" s="292">
        <v>69425</v>
      </c>
    </row>
    <row r="3358" spans="1:5" ht="14.4" x14ac:dyDescent="0.55000000000000004">
      <c r="A3358" s="290" t="s">
        <v>3965</v>
      </c>
      <c r="B3358" s="291">
        <v>2083.4699999999998</v>
      </c>
      <c r="D3358" s="290" t="s">
        <v>10409</v>
      </c>
      <c r="E3358" s="292">
        <v>2083.4699999999998</v>
      </c>
    </row>
    <row r="3359" spans="1:5" ht="14.4" x14ac:dyDescent="0.55000000000000004">
      <c r="A3359" s="290" t="s">
        <v>3966</v>
      </c>
      <c r="B3359" s="291">
        <v>9610</v>
      </c>
      <c r="D3359" s="290" t="s">
        <v>10410</v>
      </c>
      <c r="E3359" s="292">
        <v>9610</v>
      </c>
    </row>
    <row r="3360" spans="1:5" ht="14.4" x14ac:dyDescent="0.55000000000000004">
      <c r="A3360" s="290" t="s">
        <v>3967</v>
      </c>
      <c r="B3360" s="291">
        <v>17446</v>
      </c>
      <c r="D3360" s="290" t="s">
        <v>10411</v>
      </c>
      <c r="E3360" s="292">
        <v>17446</v>
      </c>
    </row>
    <row r="3361" spans="1:5" ht="14.4" x14ac:dyDescent="0.55000000000000004">
      <c r="A3361" s="290" t="s">
        <v>3968</v>
      </c>
      <c r="B3361" s="291">
        <v>17994</v>
      </c>
      <c r="D3361" s="290" t="s">
        <v>10412</v>
      </c>
      <c r="E3361" s="292">
        <v>17994</v>
      </c>
    </row>
    <row r="3362" spans="1:5" ht="14.4" x14ac:dyDescent="0.55000000000000004">
      <c r="A3362" s="290" t="s">
        <v>3969</v>
      </c>
      <c r="B3362" s="291">
        <v>15442</v>
      </c>
      <c r="D3362" s="290" t="s">
        <v>10413</v>
      </c>
      <c r="E3362" s="292">
        <v>15442</v>
      </c>
    </row>
    <row r="3363" spans="1:5" ht="14.4" x14ac:dyDescent="0.55000000000000004">
      <c r="A3363" s="290" t="s">
        <v>3970</v>
      </c>
      <c r="B3363" s="291">
        <v>10041</v>
      </c>
      <c r="D3363" s="290" t="s">
        <v>10414</v>
      </c>
      <c r="E3363" s="292">
        <v>10041</v>
      </c>
    </row>
    <row r="3364" spans="1:5" ht="14.4" x14ac:dyDescent="0.55000000000000004">
      <c r="A3364" s="290" t="s">
        <v>3971</v>
      </c>
      <c r="B3364" s="291">
        <v>6494</v>
      </c>
      <c r="D3364" s="290" t="s">
        <v>10415</v>
      </c>
      <c r="E3364" s="292">
        <v>6494</v>
      </c>
    </row>
    <row r="3365" spans="1:5" ht="14.4" x14ac:dyDescent="0.55000000000000004">
      <c r="A3365" s="290" t="s">
        <v>3972</v>
      </c>
      <c r="B3365" s="291">
        <v>52384</v>
      </c>
      <c r="D3365" s="290" t="s">
        <v>10416</v>
      </c>
      <c r="E3365" s="292">
        <v>52384</v>
      </c>
    </row>
    <row r="3366" spans="1:5" ht="14.4" x14ac:dyDescent="0.55000000000000004">
      <c r="A3366" s="290" t="s">
        <v>3973</v>
      </c>
      <c r="B3366" s="291">
        <v>5404</v>
      </c>
      <c r="D3366" s="290" t="s">
        <v>10417</v>
      </c>
      <c r="E3366" s="292">
        <v>5404</v>
      </c>
    </row>
    <row r="3367" spans="1:5" ht="14.4" x14ac:dyDescent="0.55000000000000004">
      <c r="A3367" s="290" t="s">
        <v>3974</v>
      </c>
      <c r="B3367" s="291">
        <v>7504</v>
      </c>
      <c r="D3367" s="290" t="s">
        <v>10418</v>
      </c>
      <c r="E3367" s="292">
        <v>7504</v>
      </c>
    </row>
    <row r="3368" spans="1:5" ht="14.4" x14ac:dyDescent="0.55000000000000004">
      <c r="A3368" s="290" t="s">
        <v>3975</v>
      </c>
      <c r="B3368" s="291">
        <v>133881</v>
      </c>
      <c r="D3368" s="290" t="s">
        <v>10419</v>
      </c>
      <c r="E3368" s="292">
        <v>133881</v>
      </c>
    </row>
    <row r="3369" spans="1:5" ht="14.4" x14ac:dyDescent="0.55000000000000004">
      <c r="A3369" s="290" t="s">
        <v>3976</v>
      </c>
      <c r="B3369" s="291">
        <v>4378.1099999999997</v>
      </c>
      <c r="D3369" s="290" t="s">
        <v>10420</v>
      </c>
      <c r="E3369" s="292">
        <v>4378.1099999999997</v>
      </c>
    </row>
    <row r="3370" spans="1:5" ht="14.4" x14ac:dyDescent="0.55000000000000004">
      <c r="A3370" s="290" t="s">
        <v>3977</v>
      </c>
      <c r="B3370" s="291">
        <v>737783</v>
      </c>
      <c r="D3370" s="290" t="s">
        <v>10421</v>
      </c>
      <c r="E3370" s="292">
        <v>737783</v>
      </c>
    </row>
    <row r="3371" spans="1:5" ht="14.4" x14ac:dyDescent="0.55000000000000004">
      <c r="A3371" s="290" t="s">
        <v>3978</v>
      </c>
      <c r="B3371" s="291">
        <v>11765</v>
      </c>
      <c r="D3371" s="290" t="s">
        <v>10422</v>
      </c>
      <c r="E3371" s="292">
        <v>11765</v>
      </c>
    </row>
    <row r="3372" spans="1:5" ht="14.4" x14ac:dyDescent="0.55000000000000004">
      <c r="A3372" s="290" t="s">
        <v>3979</v>
      </c>
      <c r="B3372" s="291">
        <v>34415</v>
      </c>
      <c r="D3372" s="290" t="s">
        <v>10423</v>
      </c>
      <c r="E3372" s="292">
        <v>34415</v>
      </c>
    </row>
    <row r="3373" spans="1:5" ht="14.4" x14ac:dyDescent="0.55000000000000004">
      <c r="A3373" s="290" t="s">
        <v>3980</v>
      </c>
      <c r="B3373" s="291">
        <v>354997.85</v>
      </c>
      <c r="D3373" s="290" t="s">
        <v>10424</v>
      </c>
      <c r="E3373" s="292">
        <v>354997.85</v>
      </c>
    </row>
    <row r="3374" spans="1:5" ht="14.4" x14ac:dyDescent="0.55000000000000004">
      <c r="A3374" s="290" t="s">
        <v>3981</v>
      </c>
      <c r="B3374" s="291">
        <v>6709</v>
      </c>
      <c r="D3374" s="290" t="s">
        <v>10425</v>
      </c>
      <c r="E3374" s="292">
        <v>6709</v>
      </c>
    </row>
    <row r="3375" spans="1:5" ht="14.4" x14ac:dyDescent="0.55000000000000004">
      <c r="A3375" s="290" t="s">
        <v>3982</v>
      </c>
      <c r="B3375" s="291">
        <v>432086</v>
      </c>
      <c r="D3375" s="290" t="s">
        <v>10426</v>
      </c>
      <c r="E3375" s="292">
        <v>432086</v>
      </c>
    </row>
    <row r="3376" spans="1:5" ht="14.4" x14ac:dyDescent="0.55000000000000004">
      <c r="A3376" s="290" t="s">
        <v>3983</v>
      </c>
      <c r="B3376" s="291">
        <v>40600</v>
      </c>
      <c r="D3376" s="290" t="s">
        <v>10427</v>
      </c>
      <c r="E3376" s="292">
        <v>40600</v>
      </c>
    </row>
    <row r="3377" spans="1:5" ht="14.4" x14ac:dyDescent="0.55000000000000004">
      <c r="A3377" s="290" t="s">
        <v>3984</v>
      </c>
      <c r="B3377" s="291">
        <v>34927</v>
      </c>
      <c r="D3377" s="290" t="s">
        <v>10428</v>
      </c>
      <c r="E3377" s="292">
        <v>34927</v>
      </c>
    </row>
    <row r="3378" spans="1:5" ht="14.4" x14ac:dyDescent="0.55000000000000004">
      <c r="A3378" s="290" t="s">
        <v>3985</v>
      </c>
      <c r="B3378" s="291">
        <v>204016</v>
      </c>
      <c r="D3378" s="290" t="s">
        <v>10429</v>
      </c>
      <c r="E3378" s="292">
        <v>204016</v>
      </c>
    </row>
    <row r="3379" spans="1:5" ht="14.4" x14ac:dyDescent="0.55000000000000004">
      <c r="A3379" s="290" t="s">
        <v>3986</v>
      </c>
      <c r="B3379" s="291">
        <v>76580</v>
      </c>
      <c r="D3379" s="290" t="s">
        <v>10430</v>
      </c>
      <c r="E3379" s="292">
        <v>76580</v>
      </c>
    </row>
    <row r="3380" spans="1:5" ht="14.4" x14ac:dyDescent="0.55000000000000004">
      <c r="A3380" s="290" t="s">
        <v>3241</v>
      </c>
      <c r="B3380" s="291">
        <v>343180</v>
      </c>
      <c r="D3380" s="290" t="s">
        <v>9199</v>
      </c>
      <c r="E3380" s="292">
        <v>343180</v>
      </c>
    </row>
    <row r="3381" spans="1:5" ht="14.4" x14ac:dyDescent="0.55000000000000004">
      <c r="A3381" s="290" t="s">
        <v>3314</v>
      </c>
      <c r="B3381" s="291">
        <v>368001</v>
      </c>
      <c r="D3381" s="290" t="s">
        <v>9200</v>
      </c>
      <c r="E3381" s="292">
        <v>368001</v>
      </c>
    </row>
    <row r="3382" spans="1:5" ht="14.4" x14ac:dyDescent="0.55000000000000004">
      <c r="A3382" s="290" t="s">
        <v>3315</v>
      </c>
      <c r="B3382" s="291">
        <v>5673601.7199999997</v>
      </c>
      <c r="D3382" s="290" t="s">
        <v>9201</v>
      </c>
      <c r="E3382" s="292">
        <v>5673601.7199999997</v>
      </c>
    </row>
    <row r="3383" spans="1:5" ht="14.4" x14ac:dyDescent="0.55000000000000004">
      <c r="A3383" s="290" t="s">
        <v>3242</v>
      </c>
      <c r="B3383" s="291">
        <v>36862</v>
      </c>
      <c r="D3383" s="290" t="s">
        <v>9202</v>
      </c>
      <c r="E3383" s="292">
        <v>36862</v>
      </c>
    </row>
    <row r="3384" spans="1:5" ht="14.4" x14ac:dyDescent="0.55000000000000004">
      <c r="A3384" s="290" t="s">
        <v>4146</v>
      </c>
      <c r="B3384" s="291">
        <v>62985</v>
      </c>
      <c r="D3384" s="290" t="s">
        <v>10520</v>
      </c>
      <c r="E3384" s="292">
        <v>62985</v>
      </c>
    </row>
    <row r="3385" spans="1:5" ht="14.4" x14ac:dyDescent="0.55000000000000004">
      <c r="A3385" s="290" t="s">
        <v>3316</v>
      </c>
      <c r="B3385" s="291">
        <v>936492</v>
      </c>
      <c r="D3385" s="290" t="s">
        <v>9203</v>
      </c>
      <c r="E3385" s="292">
        <v>936492</v>
      </c>
    </row>
    <row r="3386" spans="1:5" ht="14.4" x14ac:dyDescent="0.55000000000000004">
      <c r="A3386" s="290" t="s">
        <v>3243</v>
      </c>
      <c r="B3386" s="291">
        <v>425485</v>
      </c>
      <c r="D3386" s="290" t="s">
        <v>9204</v>
      </c>
      <c r="E3386" s="292">
        <v>425485</v>
      </c>
    </row>
    <row r="3387" spans="1:5" ht="14.4" x14ac:dyDescent="0.55000000000000004">
      <c r="A3387" s="290" t="s">
        <v>3317</v>
      </c>
      <c r="B3387" s="291">
        <v>1075179.6599999999</v>
      </c>
      <c r="D3387" s="290" t="s">
        <v>9205</v>
      </c>
      <c r="E3387" s="292">
        <v>1075179.6599999999</v>
      </c>
    </row>
    <row r="3388" spans="1:5" ht="14.4" x14ac:dyDescent="0.55000000000000004">
      <c r="A3388" s="290" t="s">
        <v>3318</v>
      </c>
      <c r="B3388" s="291">
        <v>784765</v>
      </c>
      <c r="D3388" s="290" t="s">
        <v>9206</v>
      </c>
      <c r="E3388" s="292">
        <v>784765</v>
      </c>
    </row>
    <row r="3389" spans="1:5" ht="14.4" x14ac:dyDescent="0.55000000000000004">
      <c r="A3389" s="290" t="s">
        <v>3319</v>
      </c>
      <c r="B3389" s="291">
        <v>657371</v>
      </c>
      <c r="D3389" s="290" t="s">
        <v>9207</v>
      </c>
      <c r="E3389" s="292">
        <v>657371</v>
      </c>
    </row>
    <row r="3390" spans="1:5" ht="14.4" x14ac:dyDescent="0.55000000000000004">
      <c r="A3390" s="290" t="s">
        <v>3244</v>
      </c>
      <c r="B3390" s="291">
        <v>214355</v>
      </c>
      <c r="D3390" s="290" t="s">
        <v>9208</v>
      </c>
      <c r="E3390" s="292">
        <v>214355</v>
      </c>
    </row>
    <row r="3391" spans="1:5" ht="14.4" x14ac:dyDescent="0.55000000000000004">
      <c r="A3391" s="290" t="s">
        <v>3245</v>
      </c>
      <c r="B3391" s="291">
        <v>1953855</v>
      </c>
      <c r="D3391" s="290" t="s">
        <v>9209</v>
      </c>
      <c r="E3391" s="292">
        <v>1953855</v>
      </c>
    </row>
    <row r="3392" spans="1:5" ht="14.4" x14ac:dyDescent="0.55000000000000004">
      <c r="A3392" s="290" t="s">
        <v>3246</v>
      </c>
      <c r="B3392" s="291">
        <v>937566</v>
      </c>
      <c r="D3392" s="290" t="s">
        <v>9210</v>
      </c>
      <c r="E3392" s="292">
        <v>937566</v>
      </c>
    </row>
    <row r="3393" spans="1:5" ht="14.4" x14ac:dyDescent="0.55000000000000004">
      <c r="A3393" s="290" t="s">
        <v>3320</v>
      </c>
      <c r="B3393" s="291">
        <v>137156</v>
      </c>
      <c r="D3393" s="290" t="s">
        <v>9211</v>
      </c>
      <c r="E3393" s="292">
        <v>137156</v>
      </c>
    </row>
    <row r="3394" spans="1:5" ht="14.4" x14ac:dyDescent="0.55000000000000004">
      <c r="A3394" s="290" t="s">
        <v>3247</v>
      </c>
      <c r="B3394" s="291">
        <v>1593859</v>
      </c>
      <c r="D3394" s="290" t="s">
        <v>9212</v>
      </c>
      <c r="E3394" s="292">
        <v>1593859</v>
      </c>
    </row>
    <row r="3395" spans="1:5" ht="14.4" x14ac:dyDescent="0.55000000000000004">
      <c r="A3395" s="290" t="s">
        <v>3321</v>
      </c>
      <c r="B3395" s="291">
        <v>69784</v>
      </c>
      <c r="D3395" s="290" t="s">
        <v>9213</v>
      </c>
      <c r="E3395" s="292">
        <v>69784</v>
      </c>
    </row>
    <row r="3396" spans="1:5" ht="14.4" x14ac:dyDescent="0.55000000000000004">
      <c r="A3396" s="290" t="s">
        <v>3322</v>
      </c>
      <c r="B3396" s="291">
        <v>93402</v>
      </c>
      <c r="D3396" s="290" t="s">
        <v>9214</v>
      </c>
      <c r="E3396" s="292">
        <v>93402</v>
      </c>
    </row>
    <row r="3397" spans="1:5" ht="14.4" x14ac:dyDescent="0.55000000000000004">
      <c r="A3397" s="290" t="s">
        <v>3323</v>
      </c>
      <c r="B3397" s="291">
        <v>2981235.49</v>
      </c>
      <c r="D3397" s="290" t="s">
        <v>9215</v>
      </c>
      <c r="E3397" s="292">
        <v>2981235.49</v>
      </c>
    </row>
    <row r="3398" spans="1:5" ht="14.4" x14ac:dyDescent="0.55000000000000004">
      <c r="A3398" s="290" t="s">
        <v>3324</v>
      </c>
      <c r="B3398" s="291">
        <v>161751</v>
      </c>
      <c r="D3398" s="290" t="s">
        <v>9216</v>
      </c>
      <c r="E3398" s="292">
        <v>161751</v>
      </c>
    </row>
    <row r="3399" spans="1:5" ht="14.4" x14ac:dyDescent="0.55000000000000004">
      <c r="A3399" s="290" t="s">
        <v>3325</v>
      </c>
      <c r="B3399" s="291">
        <v>25053</v>
      </c>
      <c r="D3399" s="290" t="s">
        <v>9217</v>
      </c>
      <c r="E3399" s="292">
        <v>25053</v>
      </c>
    </row>
    <row r="3400" spans="1:5" ht="14.4" x14ac:dyDescent="0.55000000000000004">
      <c r="A3400" s="290" t="s">
        <v>3326</v>
      </c>
      <c r="B3400" s="291">
        <v>5679169.8700000001</v>
      </c>
      <c r="D3400" s="290" t="s">
        <v>9218</v>
      </c>
      <c r="E3400" s="292">
        <v>5679169.8700000001</v>
      </c>
    </row>
    <row r="3401" spans="1:5" ht="14.4" x14ac:dyDescent="0.55000000000000004">
      <c r="A3401" s="290" t="s">
        <v>3248</v>
      </c>
      <c r="B3401" s="291">
        <v>880668</v>
      </c>
      <c r="D3401" s="290" t="s">
        <v>9219</v>
      </c>
      <c r="E3401" s="292">
        <v>880668</v>
      </c>
    </row>
    <row r="3402" spans="1:5" ht="14.4" x14ac:dyDescent="0.55000000000000004">
      <c r="A3402" s="290" t="s">
        <v>4147</v>
      </c>
      <c r="B3402" s="291">
        <v>25411</v>
      </c>
      <c r="D3402" s="290" t="s">
        <v>10521</v>
      </c>
      <c r="E3402" s="292">
        <v>25411</v>
      </c>
    </row>
    <row r="3403" spans="1:5" ht="14.4" x14ac:dyDescent="0.55000000000000004">
      <c r="A3403" s="290" t="s">
        <v>3327</v>
      </c>
      <c r="B3403" s="291">
        <v>36862</v>
      </c>
      <c r="D3403" s="290" t="s">
        <v>9220</v>
      </c>
      <c r="E3403" s="292">
        <v>36862</v>
      </c>
    </row>
    <row r="3404" spans="1:5" ht="14.4" x14ac:dyDescent="0.55000000000000004">
      <c r="A3404" s="290" t="s">
        <v>3328</v>
      </c>
      <c r="B3404" s="291">
        <v>56902</v>
      </c>
      <c r="D3404" s="290" t="s">
        <v>9221</v>
      </c>
      <c r="E3404" s="292">
        <v>56902</v>
      </c>
    </row>
    <row r="3405" spans="1:5" ht="14.4" x14ac:dyDescent="0.55000000000000004">
      <c r="A3405" s="290" t="s">
        <v>3329</v>
      </c>
      <c r="B3405" s="291">
        <v>32926</v>
      </c>
      <c r="D3405" s="290" t="s">
        <v>9222</v>
      </c>
      <c r="E3405" s="292">
        <v>32926</v>
      </c>
    </row>
    <row r="3406" spans="1:5" ht="14.4" x14ac:dyDescent="0.55000000000000004">
      <c r="A3406" s="290" t="s">
        <v>4148</v>
      </c>
      <c r="B3406" s="291">
        <v>17539</v>
      </c>
      <c r="D3406" s="290" t="s">
        <v>9223</v>
      </c>
      <c r="E3406" s="292">
        <v>17539</v>
      </c>
    </row>
    <row r="3407" spans="1:5" ht="14.4" x14ac:dyDescent="0.55000000000000004">
      <c r="A3407" s="290" t="s">
        <v>3330</v>
      </c>
      <c r="B3407" s="291">
        <v>2618378</v>
      </c>
      <c r="D3407" s="290" t="s">
        <v>9224</v>
      </c>
      <c r="E3407" s="292">
        <v>2618378</v>
      </c>
    </row>
    <row r="3408" spans="1:5" ht="14.4" x14ac:dyDescent="0.55000000000000004">
      <c r="A3408" s="290" t="s">
        <v>3249</v>
      </c>
      <c r="B3408" s="291">
        <v>27201</v>
      </c>
      <c r="D3408" s="290" t="s">
        <v>10431</v>
      </c>
      <c r="E3408" s="292">
        <v>27201</v>
      </c>
    </row>
    <row r="3409" spans="1:5" ht="14.4" x14ac:dyDescent="0.55000000000000004">
      <c r="A3409" s="290" t="s">
        <v>3250</v>
      </c>
      <c r="B3409" s="291">
        <v>3480791.68</v>
      </c>
      <c r="D3409" s="290" t="s">
        <v>9225</v>
      </c>
      <c r="E3409" s="292">
        <v>3480791.68</v>
      </c>
    </row>
    <row r="3410" spans="1:5" ht="14.4" x14ac:dyDescent="0.55000000000000004">
      <c r="A3410" s="290" t="s">
        <v>3331</v>
      </c>
      <c r="B3410" s="291">
        <v>1368851.61</v>
      </c>
      <c r="D3410" s="290" t="s">
        <v>9226</v>
      </c>
      <c r="E3410" s="292">
        <v>1368851.61</v>
      </c>
    </row>
    <row r="3411" spans="1:5" ht="14.4" x14ac:dyDescent="0.55000000000000004">
      <c r="A3411" s="290" t="s">
        <v>3251</v>
      </c>
      <c r="B3411" s="291">
        <v>56902</v>
      </c>
      <c r="D3411" s="290" t="s">
        <v>9227</v>
      </c>
      <c r="E3411" s="292">
        <v>56902</v>
      </c>
    </row>
    <row r="3412" spans="1:5" ht="14.4" x14ac:dyDescent="0.55000000000000004">
      <c r="A3412" s="290" t="s">
        <v>3332</v>
      </c>
      <c r="B3412" s="291">
        <v>67279</v>
      </c>
      <c r="D3412" s="290" t="s">
        <v>9228</v>
      </c>
      <c r="E3412" s="292">
        <v>67279</v>
      </c>
    </row>
    <row r="3413" spans="1:5" ht="14.4" x14ac:dyDescent="0.55000000000000004">
      <c r="A3413" s="290" t="s">
        <v>3333</v>
      </c>
      <c r="B3413" s="291">
        <v>61196</v>
      </c>
      <c r="D3413" s="290" t="s">
        <v>9229</v>
      </c>
      <c r="E3413" s="292">
        <v>61196</v>
      </c>
    </row>
    <row r="3414" spans="1:5" ht="14.4" x14ac:dyDescent="0.55000000000000004">
      <c r="A3414" s="290" t="s">
        <v>3334</v>
      </c>
      <c r="B3414" s="291">
        <v>72140.69</v>
      </c>
      <c r="D3414" s="290" t="s">
        <v>9230</v>
      </c>
      <c r="E3414" s="292">
        <v>72140.69</v>
      </c>
    </row>
    <row r="3415" spans="1:5" ht="14.4" x14ac:dyDescent="0.55000000000000004">
      <c r="A3415" s="290" t="s">
        <v>3252</v>
      </c>
      <c r="B3415" s="291">
        <v>2312061</v>
      </c>
      <c r="D3415" s="290" t="s">
        <v>9231</v>
      </c>
      <c r="E3415" s="292">
        <v>2312061</v>
      </c>
    </row>
    <row r="3416" spans="1:5" ht="14.4" x14ac:dyDescent="0.55000000000000004">
      <c r="A3416" s="290" t="s">
        <v>3335</v>
      </c>
      <c r="B3416" s="291">
        <v>127756</v>
      </c>
      <c r="D3416" s="290" t="s">
        <v>9232</v>
      </c>
      <c r="E3416" s="292">
        <v>127756</v>
      </c>
    </row>
    <row r="3417" spans="1:5" ht="14.4" x14ac:dyDescent="0.55000000000000004">
      <c r="A3417" s="290" t="s">
        <v>3253</v>
      </c>
      <c r="B3417" s="291">
        <v>1582506.84</v>
      </c>
      <c r="D3417" s="290" t="s">
        <v>9233</v>
      </c>
      <c r="E3417" s="292">
        <v>1582506.84</v>
      </c>
    </row>
    <row r="3418" spans="1:5" ht="14.4" x14ac:dyDescent="0.55000000000000004">
      <c r="A3418" s="290" t="s">
        <v>3336</v>
      </c>
      <c r="B3418" s="291">
        <v>28632</v>
      </c>
      <c r="D3418" s="290" t="s">
        <v>9234</v>
      </c>
      <c r="E3418" s="292">
        <v>28632</v>
      </c>
    </row>
    <row r="3419" spans="1:5" ht="14.4" x14ac:dyDescent="0.55000000000000004">
      <c r="A3419" s="290" t="s">
        <v>3337</v>
      </c>
      <c r="B3419" s="291">
        <v>775461</v>
      </c>
      <c r="D3419" s="290" t="s">
        <v>9235</v>
      </c>
      <c r="E3419" s="292">
        <v>775461</v>
      </c>
    </row>
    <row r="3420" spans="1:5" ht="14.4" x14ac:dyDescent="0.55000000000000004">
      <c r="A3420" s="290" t="s">
        <v>3338</v>
      </c>
      <c r="B3420" s="291">
        <v>2681360</v>
      </c>
      <c r="D3420" s="290" t="s">
        <v>9236</v>
      </c>
      <c r="E3420" s="292">
        <v>2681360</v>
      </c>
    </row>
    <row r="3421" spans="1:5" ht="14.4" x14ac:dyDescent="0.55000000000000004">
      <c r="A3421" s="290" t="s">
        <v>3339</v>
      </c>
      <c r="B3421" s="291">
        <v>882815</v>
      </c>
      <c r="D3421" s="290" t="s">
        <v>9237</v>
      </c>
      <c r="E3421" s="292">
        <v>882815</v>
      </c>
    </row>
    <row r="3422" spans="1:5" ht="14.4" x14ac:dyDescent="0.55000000000000004">
      <c r="A3422" s="290" t="s">
        <v>3340</v>
      </c>
      <c r="B3422" s="291">
        <v>673474</v>
      </c>
      <c r="D3422" s="290" t="s">
        <v>9238</v>
      </c>
      <c r="E3422" s="292">
        <v>673474</v>
      </c>
    </row>
    <row r="3423" spans="1:5" ht="14.4" x14ac:dyDescent="0.55000000000000004">
      <c r="A3423" s="290" t="s">
        <v>3341</v>
      </c>
      <c r="B3423" s="291">
        <v>1376288</v>
      </c>
      <c r="D3423" s="290" t="s">
        <v>9239</v>
      </c>
      <c r="E3423" s="292">
        <v>1376288</v>
      </c>
    </row>
    <row r="3424" spans="1:5" ht="14.4" x14ac:dyDescent="0.55000000000000004">
      <c r="A3424" s="290" t="s">
        <v>3342</v>
      </c>
      <c r="B3424" s="291">
        <v>916811</v>
      </c>
      <c r="D3424" s="290" t="s">
        <v>9240</v>
      </c>
      <c r="E3424" s="292">
        <v>916811</v>
      </c>
    </row>
    <row r="3425" spans="1:5" ht="14.4" x14ac:dyDescent="0.55000000000000004">
      <c r="A3425" s="290" t="s">
        <v>3343</v>
      </c>
      <c r="B3425" s="291">
        <v>39104.839999999997</v>
      </c>
      <c r="D3425" s="290" t="s">
        <v>9241</v>
      </c>
      <c r="E3425" s="292">
        <v>39104.839999999997</v>
      </c>
    </row>
    <row r="3426" spans="1:5" ht="14.4" x14ac:dyDescent="0.55000000000000004">
      <c r="A3426" s="290" t="s">
        <v>3344</v>
      </c>
      <c r="B3426" s="291">
        <v>577571</v>
      </c>
      <c r="D3426" s="290" t="s">
        <v>9242</v>
      </c>
      <c r="E3426" s="292">
        <v>577571</v>
      </c>
    </row>
    <row r="3427" spans="1:5" ht="14.4" x14ac:dyDescent="0.55000000000000004">
      <c r="A3427" s="290" t="s">
        <v>3254</v>
      </c>
      <c r="B3427" s="291">
        <v>336040.26</v>
      </c>
      <c r="D3427" s="290" t="s">
        <v>9243</v>
      </c>
      <c r="E3427" s="292">
        <v>336040.26</v>
      </c>
    </row>
    <row r="3428" spans="1:5" ht="14.4" x14ac:dyDescent="0.55000000000000004">
      <c r="A3428" s="290" t="s">
        <v>3345</v>
      </c>
      <c r="B3428" s="291">
        <v>3908779</v>
      </c>
      <c r="D3428" s="290" t="s">
        <v>9244</v>
      </c>
      <c r="E3428" s="292">
        <v>3908779</v>
      </c>
    </row>
    <row r="3429" spans="1:5" ht="14.4" x14ac:dyDescent="0.55000000000000004">
      <c r="A3429" s="290" t="s">
        <v>3346</v>
      </c>
      <c r="B3429" s="291">
        <v>1995286.35</v>
      </c>
      <c r="D3429" s="290" t="s">
        <v>9245</v>
      </c>
      <c r="E3429" s="292">
        <v>1995286.35</v>
      </c>
    </row>
    <row r="3430" spans="1:5" ht="14.4" x14ac:dyDescent="0.55000000000000004">
      <c r="A3430" s="290" t="s">
        <v>3347</v>
      </c>
      <c r="B3430" s="291">
        <v>876007.23</v>
      </c>
      <c r="D3430" s="290" t="s">
        <v>9246</v>
      </c>
      <c r="E3430" s="292">
        <v>876007.23</v>
      </c>
    </row>
    <row r="3431" spans="1:5" ht="14.4" x14ac:dyDescent="0.55000000000000004">
      <c r="A3431" s="290" t="s">
        <v>3348</v>
      </c>
      <c r="B3431" s="291">
        <v>32210</v>
      </c>
      <c r="D3431" s="290" t="s">
        <v>9247</v>
      </c>
      <c r="E3431" s="292">
        <v>32210</v>
      </c>
    </row>
    <row r="3432" spans="1:5" ht="14.4" x14ac:dyDescent="0.55000000000000004">
      <c r="A3432" s="290" t="s">
        <v>3349</v>
      </c>
      <c r="B3432" s="291">
        <v>160320</v>
      </c>
      <c r="D3432" s="290" t="s">
        <v>9248</v>
      </c>
      <c r="E3432" s="292">
        <v>160320</v>
      </c>
    </row>
    <row r="3433" spans="1:5" ht="14.4" x14ac:dyDescent="0.55000000000000004">
      <c r="A3433" s="290" t="s">
        <v>3350</v>
      </c>
      <c r="B3433" s="291">
        <v>3941517.45</v>
      </c>
      <c r="D3433" s="290" t="s">
        <v>9249</v>
      </c>
      <c r="E3433" s="292">
        <v>3941517.45</v>
      </c>
    </row>
    <row r="3434" spans="1:5" ht="14.4" x14ac:dyDescent="0.55000000000000004">
      <c r="A3434" s="290" t="s">
        <v>3255</v>
      </c>
      <c r="B3434" s="291">
        <v>14474538.949999999</v>
      </c>
      <c r="D3434" s="290" t="s">
        <v>9250</v>
      </c>
      <c r="E3434" s="292">
        <v>14474538.949999999</v>
      </c>
    </row>
    <row r="3435" spans="1:5" ht="14.4" x14ac:dyDescent="0.55000000000000004">
      <c r="A3435" s="290" t="s">
        <v>3351</v>
      </c>
      <c r="B3435" s="291">
        <v>238641</v>
      </c>
      <c r="D3435" s="290" t="s">
        <v>9251</v>
      </c>
      <c r="E3435" s="292">
        <v>238641</v>
      </c>
    </row>
    <row r="3436" spans="1:5" ht="14.4" x14ac:dyDescent="0.55000000000000004">
      <c r="A3436" s="290" t="s">
        <v>4149</v>
      </c>
      <c r="B3436" s="291">
        <v>86961</v>
      </c>
      <c r="D3436" s="290" t="s">
        <v>10522</v>
      </c>
      <c r="E3436" s="292">
        <v>86961</v>
      </c>
    </row>
    <row r="3437" spans="1:5" ht="14.4" x14ac:dyDescent="0.55000000000000004">
      <c r="A3437" s="290" t="s">
        <v>3256</v>
      </c>
      <c r="B3437" s="291">
        <v>459123</v>
      </c>
      <c r="D3437" s="290" t="s">
        <v>9252</v>
      </c>
      <c r="E3437" s="292">
        <v>459123</v>
      </c>
    </row>
    <row r="3438" spans="1:5" ht="14.4" x14ac:dyDescent="0.55000000000000004">
      <c r="A3438" s="290" t="s">
        <v>3352</v>
      </c>
      <c r="B3438" s="291">
        <v>628027</v>
      </c>
      <c r="D3438" s="290" t="s">
        <v>9253</v>
      </c>
      <c r="E3438" s="292">
        <v>628027</v>
      </c>
    </row>
    <row r="3439" spans="1:5" ht="14.4" x14ac:dyDescent="0.55000000000000004">
      <c r="A3439" s="290" t="s">
        <v>3353</v>
      </c>
      <c r="B3439" s="291">
        <v>3327991</v>
      </c>
      <c r="D3439" s="290" t="s">
        <v>9254</v>
      </c>
      <c r="E3439" s="292">
        <v>3327991</v>
      </c>
    </row>
    <row r="3440" spans="1:5" ht="14.4" x14ac:dyDescent="0.55000000000000004">
      <c r="A3440" s="290" t="s">
        <v>3354</v>
      </c>
      <c r="B3440" s="291">
        <v>1194105.01</v>
      </c>
      <c r="D3440" s="290" t="s">
        <v>9255</v>
      </c>
      <c r="E3440" s="292">
        <v>1194105.01</v>
      </c>
    </row>
    <row r="3441" spans="1:5" ht="14.4" x14ac:dyDescent="0.55000000000000004">
      <c r="A3441" s="290" t="s">
        <v>3257</v>
      </c>
      <c r="B3441" s="291">
        <v>1103231.72</v>
      </c>
      <c r="D3441" s="290" t="s">
        <v>9256</v>
      </c>
      <c r="E3441" s="292">
        <v>1103231.72</v>
      </c>
    </row>
    <row r="3442" spans="1:5" ht="14.4" x14ac:dyDescent="0.55000000000000004">
      <c r="A3442" s="290" t="s">
        <v>3355</v>
      </c>
      <c r="B3442" s="291">
        <v>46273.120000000003</v>
      </c>
      <c r="D3442" s="290" t="s">
        <v>9257</v>
      </c>
      <c r="E3442" s="292">
        <v>46273.120000000003</v>
      </c>
    </row>
    <row r="3443" spans="1:5" ht="14.4" x14ac:dyDescent="0.55000000000000004">
      <c r="A3443" s="290" t="s">
        <v>3356</v>
      </c>
      <c r="B3443" s="291">
        <v>42230</v>
      </c>
      <c r="D3443" s="290" t="s">
        <v>9258</v>
      </c>
      <c r="E3443" s="292">
        <v>42230</v>
      </c>
    </row>
    <row r="3444" spans="1:5" ht="14.4" x14ac:dyDescent="0.55000000000000004">
      <c r="A3444" s="290" t="s">
        <v>3357</v>
      </c>
      <c r="B3444" s="291">
        <v>962786.78</v>
      </c>
      <c r="D3444" s="290" t="s">
        <v>9259</v>
      </c>
      <c r="E3444" s="292">
        <v>962786.78</v>
      </c>
    </row>
    <row r="3445" spans="1:5" ht="14.4" x14ac:dyDescent="0.55000000000000004">
      <c r="A3445" s="290" t="s">
        <v>3358</v>
      </c>
      <c r="B3445" s="291">
        <v>3009506</v>
      </c>
      <c r="D3445" s="290" t="s">
        <v>9260</v>
      </c>
      <c r="E3445" s="292">
        <v>3009506</v>
      </c>
    </row>
    <row r="3446" spans="1:5" ht="14.4" x14ac:dyDescent="0.55000000000000004">
      <c r="A3446" s="290" t="s">
        <v>3359</v>
      </c>
      <c r="B3446" s="291">
        <v>11927439</v>
      </c>
      <c r="D3446" s="290" t="s">
        <v>9261</v>
      </c>
      <c r="E3446" s="292">
        <v>11927439</v>
      </c>
    </row>
    <row r="3447" spans="1:5" ht="14.4" x14ac:dyDescent="0.55000000000000004">
      <c r="A3447" s="290" t="s">
        <v>3360</v>
      </c>
      <c r="B3447" s="291">
        <v>201830</v>
      </c>
      <c r="D3447" s="290" t="s">
        <v>9262</v>
      </c>
      <c r="E3447" s="292">
        <v>201830</v>
      </c>
    </row>
    <row r="3448" spans="1:5" ht="14.4" x14ac:dyDescent="0.55000000000000004">
      <c r="A3448" s="290" t="s">
        <v>3361</v>
      </c>
      <c r="B3448" s="291">
        <v>166761</v>
      </c>
      <c r="D3448" s="290" t="s">
        <v>9263</v>
      </c>
      <c r="E3448" s="292">
        <v>166761</v>
      </c>
    </row>
    <row r="3449" spans="1:5" ht="14.4" x14ac:dyDescent="0.55000000000000004">
      <c r="A3449" s="290" t="s">
        <v>3362</v>
      </c>
      <c r="B3449" s="291">
        <v>105211</v>
      </c>
      <c r="D3449" s="290" t="s">
        <v>9264</v>
      </c>
      <c r="E3449" s="292">
        <v>105211</v>
      </c>
    </row>
    <row r="3450" spans="1:5" ht="14.4" x14ac:dyDescent="0.55000000000000004">
      <c r="A3450" s="290" t="s">
        <v>3363</v>
      </c>
      <c r="B3450" s="291">
        <v>122375.43</v>
      </c>
      <c r="D3450" s="290" t="s">
        <v>9265</v>
      </c>
      <c r="E3450" s="292">
        <v>122375.43</v>
      </c>
    </row>
    <row r="3451" spans="1:5" ht="14.4" x14ac:dyDescent="0.55000000000000004">
      <c r="A3451" s="290" t="s">
        <v>3364</v>
      </c>
      <c r="B3451" s="291">
        <v>44377</v>
      </c>
      <c r="D3451" s="290" t="s">
        <v>9266</v>
      </c>
      <c r="E3451" s="292">
        <v>44377</v>
      </c>
    </row>
    <row r="3452" spans="1:5" ht="14.4" x14ac:dyDescent="0.55000000000000004">
      <c r="A3452" s="290" t="s">
        <v>3365</v>
      </c>
      <c r="B3452" s="291">
        <v>56902</v>
      </c>
      <c r="D3452" s="290" t="s">
        <v>9267</v>
      </c>
      <c r="E3452" s="292">
        <v>56902</v>
      </c>
    </row>
    <row r="3453" spans="1:5" ht="14.4" x14ac:dyDescent="0.55000000000000004">
      <c r="A3453" s="290" t="s">
        <v>3366</v>
      </c>
      <c r="B3453" s="291">
        <v>61554</v>
      </c>
      <c r="D3453" s="290" t="s">
        <v>9268</v>
      </c>
      <c r="E3453" s="292">
        <v>61554</v>
      </c>
    </row>
    <row r="3454" spans="1:5" ht="14.4" x14ac:dyDescent="0.55000000000000004">
      <c r="A3454" s="290" t="s">
        <v>3258</v>
      </c>
      <c r="B3454" s="291">
        <v>7161</v>
      </c>
      <c r="D3454" s="290" t="s">
        <v>10432</v>
      </c>
      <c r="E3454" s="292">
        <v>7161</v>
      </c>
    </row>
    <row r="3455" spans="1:5" ht="14.4" x14ac:dyDescent="0.55000000000000004">
      <c r="A3455" s="290" t="s">
        <v>4150</v>
      </c>
      <c r="B3455" s="291">
        <v>112603.36</v>
      </c>
      <c r="D3455" s="290" t="s">
        <v>9269</v>
      </c>
      <c r="E3455" s="292">
        <v>112603.36</v>
      </c>
    </row>
    <row r="3456" spans="1:5" ht="14.4" x14ac:dyDescent="0.55000000000000004">
      <c r="A3456" s="290" t="s">
        <v>4151</v>
      </c>
      <c r="B3456" s="291">
        <v>33284</v>
      </c>
      <c r="D3456" s="290" t="s">
        <v>10523</v>
      </c>
      <c r="E3456" s="292">
        <v>33284</v>
      </c>
    </row>
    <row r="3457" spans="1:5" ht="14.4" x14ac:dyDescent="0.55000000000000004">
      <c r="A3457" s="290" t="s">
        <v>3367</v>
      </c>
      <c r="B3457" s="291">
        <v>143501</v>
      </c>
      <c r="D3457" s="290" t="s">
        <v>9270</v>
      </c>
      <c r="E3457" s="292">
        <v>143501</v>
      </c>
    </row>
    <row r="3458" spans="1:5" ht="14.4" x14ac:dyDescent="0.55000000000000004">
      <c r="A3458" s="290" t="s">
        <v>3259</v>
      </c>
      <c r="B3458" s="291">
        <v>16107</v>
      </c>
      <c r="D3458" s="290" t="s">
        <v>9271</v>
      </c>
      <c r="E3458" s="292">
        <v>16107</v>
      </c>
    </row>
    <row r="3459" spans="1:5" ht="14.4" x14ac:dyDescent="0.55000000000000004">
      <c r="A3459" s="290" t="s">
        <v>3260</v>
      </c>
      <c r="B3459" s="291">
        <v>2250153</v>
      </c>
      <c r="D3459" s="290" t="s">
        <v>9272</v>
      </c>
      <c r="E3459" s="292">
        <v>2250153</v>
      </c>
    </row>
    <row r="3460" spans="1:5" ht="14.4" x14ac:dyDescent="0.55000000000000004">
      <c r="A3460" s="290" t="s">
        <v>3368</v>
      </c>
      <c r="B3460" s="291">
        <v>170340</v>
      </c>
      <c r="D3460" s="290" t="s">
        <v>9273</v>
      </c>
      <c r="E3460" s="292">
        <v>170340</v>
      </c>
    </row>
    <row r="3461" spans="1:5" ht="14.4" x14ac:dyDescent="0.55000000000000004">
      <c r="A3461" s="290" t="s">
        <v>3261</v>
      </c>
      <c r="B3461" s="291">
        <v>16932950.530000001</v>
      </c>
      <c r="D3461" s="290" t="s">
        <v>9274</v>
      </c>
      <c r="E3461" s="292">
        <v>16932950.530000001</v>
      </c>
    </row>
    <row r="3462" spans="1:5" ht="14.4" x14ac:dyDescent="0.55000000000000004">
      <c r="A3462" s="290" t="s">
        <v>3369</v>
      </c>
      <c r="B3462" s="291">
        <v>213639</v>
      </c>
      <c r="D3462" s="290" t="s">
        <v>9275</v>
      </c>
      <c r="E3462" s="292">
        <v>213639</v>
      </c>
    </row>
    <row r="3463" spans="1:5" ht="14.4" x14ac:dyDescent="0.55000000000000004">
      <c r="A3463" s="290" t="s">
        <v>3370</v>
      </c>
      <c r="B3463" s="291">
        <v>165330</v>
      </c>
      <c r="D3463" s="290" t="s">
        <v>9276</v>
      </c>
      <c r="E3463" s="292">
        <v>165330</v>
      </c>
    </row>
    <row r="3464" spans="1:5" ht="14.4" x14ac:dyDescent="0.55000000000000004">
      <c r="A3464" s="290" t="s">
        <v>3371</v>
      </c>
      <c r="B3464" s="291">
        <v>164046.46</v>
      </c>
      <c r="D3464" s="290" t="s">
        <v>9277</v>
      </c>
      <c r="E3464" s="292">
        <v>164046.46</v>
      </c>
    </row>
    <row r="3465" spans="1:5" ht="14.4" x14ac:dyDescent="0.55000000000000004">
      <c r="A3465" s="290" t="s">
        <v>4152</v>
      </c>
      <c r="B3465" s="291">
        <v>23622</v>
      </c>
      <c r="D3465" s="290" t="s">
        <v>10513</v>
      </c>
      <c r="E3465" s="292">
        <v>23622</v>
      </c>
    </row>
    <row r="3466" spans="1:5" ht="14.4" x14ac:dyDescent="0.55000000000000004">
      <c r="A3466" s="290" t="s">
        <v>65282</v>
      </c>
      <c r="B3466" s="291">
        <v>0</v>
      </c>
      <c r="D3466" s="290" t="s">
        <v>65975</v>
      </c>
      <c r="E3466" s="292">
        <v>0</v>
      </c>
    </row>
    <row r="3467" spans="1:5" ht="14.4" x14ac:dyDescent="0.55000000000000004">
      <c r="A3467" s="290" t="s">
        <v>3372</v>
      </c>
      <c r="B3467" s="291">
        <v>145648</v>
      </c>
      <c r="D3467" s="290" t="s">
        <v>9278</v>
      </c>
      <c r="E3467" s="292">
        <v>145648</v>
      </c>
    </row>
    <row r="3468" spans="1:5" ht="14.4" x14ac:dyDescent="0.55000000000000004">
      <c r="A3468" s="290" t="s">
        <v>3373</v>
      </c>
      <c r="B3468" s="291">
        <v>2309913</v>
      </c>
      <c r="D3468" s="290" t="s">
        <v>9279</v>
      </c>
      <c r="E3468" s="292">
        <v>2309913</v>
      </c>
    </row>
    <row r="3469" spans="1:5" ht="14.4" x14ac:dyDescent="0.55000000000000004">
      <c r="A3469" s="290" t="s">
        <v>3262</v>
      </c>
      <c r="B3469" s="291">
        <v>45451</v>
      </c>
      <c r="D3469" s="290" t="s">
        <v>9280</v>
      </c>
      <c r="E3469" s="292">
        <v>45451</v>
      </c>
    </row>
    <row r="3470" spans="1:5" ht="14.4" x14ac:dyDescent="0.55000000000000004">
      <c r="A3470" s="290" t="s">
        <v>3374</v>
      </c>
      <c r="B3470" s="291">
        <v>7939793.6699999999</v>
      </c>
      <c r="D3470" s="290" t="s">
        <v>9281</v>
      </c>
      <c r="E3470" s="292">
        <v>7939793.6699999999</v>
      </c>
    </row>
    <row r="3471" spans="1:5" ht="14.4" x14ac:dyDescent="0.55000000000000004">
      <c r="A3471" s="290" t="s">
        <v>3375</v>
      </c>
      <c r="B3471" s="291">
        <v>139923</v>
      </c>
      <c r="D3471" s="290" t="s">
        <v>9282</v>
      </c>
      <c r="E3471" s="292">
        <v>139923</v>
      </c>
    </row>
    <row r="3472" spans="1:5" ht="14.4" x14ac:dyDescent="0.55000000000000004">
      <c r="A3472" s="290" t="s">
        <v>4153</v>
      </c>
      <c r="B3472" s="291">
        <v>26843</v>
      </c>
      <c r="D3472" s="290" t="s">
        <v>10514</v>
      </c>
      <c r="E3472" s="292">
        <v>26843</v>
      </c>
    </row>
    <row r="3473" spans="1:5" ht="14.4" x14ac:dyDescent="0.55000000000000004">
      <c r="A3473" s="290" t="s">
        <v>3263</v>
      </c>
      <c r="B3473" s="291">
        <v>38294</v>
      </c>
      <c r="D3473" s="290" t="s">
        <v>10433</v>
      </c>
      <c r="E3473" s="292">
        <v>38294</v>
      </c>
    </row>
    <row r="3474" spans="1:5" ht="14.4" x14ac:dyDescent="0.55000000000000004">
      <c r="A3474" s="290" t="s">
        <v>3376</v>
      </c>
      <c r="B3474" s="291">
        <v>299165</v>
      </c>
      <c r="D3474" s="290" t="s">
        <v>9283</v>
      </c>
      <c r="E3474" s="292">
        <v>299165</v>
      </c>
    </row>
    <row r="3475" spans="1:5" ht="14.4" x14ac:dyDescent="0.55000000000000004">
      <c r="A3475" s="290" t="s">
        <v>3264</v>
      </c>
      <c r="B3475" s="291">
        <v>334163.46999999997</v>
      </c>
      <c r="D3475" s="290" t="s">
        <v>9284</v>
      </c>
      <c r="E3475" s="292">
        <v>334163.46999999997</v>
      </c>
    </row>
    <row r="3476" spans="1:5" ht="14.4" x14ac:dyDescent="0.55000000000000004">
      <c r="A3476" s="290" t="s">
        <v>3377</v>
      </c>
      <c r="B3476" s="291">
        <v>1414288.38</v>
      </c>
      <c r="D3476" s="290" t="s">
        <v>9285</v>
      </c>
      <c r="E3476" s="292">
        <v>1414288.38</v>
      </c>
    </row>
    <row r="3477" spans="1:5" ht="14.4" x14ac:dyDescent="0.55000000000000004">
      <c r="A3477" s="290" t="s">
        <v>3378</v>
      </c>
      <c r="B3477" s="291">
        <v>22191</v>
      </c>
      <c r="D3477" s="290" t="s">
        <v>9286</v>
      </c>
      <c r="E3477" s="292">
        <v>22191</v>
      </c>
    </row>
    <row r="3478" spans="1:5" ht="14.4" x14ac:dyDescent="0.55000000000000004">
      <c r="A3478" s="290" t="s">
        <v>3265</v>
      </c>
      <c r="B3478" s="291">
        <v>1451436</v>
      </c>
      <c r="D3478" s="290" t="s">
        <v>9287</v>
      </c>
      <c r="E3478" s="292">
        <v>1451436</v>
      </c>
    </row>
    <row r="3479" spans="1:5" ht="14.4" x14ac:dyDescent="0.55000000000000004">
      <c r="A3479" s="290" t="s">
        <v>3379</v>
      </c>
      <c r="B3479" s="291">
        <v>20919803</v>
      </c>
      <c r="D3479" s="290" t="s">
        <v>9288</v>
      </c>
      <c r="E3479" s="292">
        <v>20919803</v>
      </c>
    </row>
    <row r="3480" spans="1:5" ht="14.4" x14ac:dyDescent="0.55000000000000004">
      <c r="A3480" s="290" t="s">
        <v>3380</v>
      </c>
      <c r="B3480" s="291">
        <v>10766.32</v>
      </c>
      <c r="D3480" s="290" t="s">
        <v>9289</v>
      </c>
      <c r="E3480" s="292">
        <v>10766.32</v>
      </c>
    </row>
    <row r="3481" spans="1:5" ht="14.4" x14ac:dyDescent="0.55000000000000004">
      <c r="A3481" s="290" t="s">
        <v>3266</v>
      </c>
      <c r="B3481" s="291">
        <v>107716</v>
      </c>
      <c r="D3481" s="290" t="s">
        <v>9290</v>
      </c>
      <c r="E3481" s="292">
        <v>107716</v>
      </c>
    </row>
    <row r="3482" spans="1:5" ht="14.4" x14ac:dyDescent="0.55000000000000004">
      <c r="A3482" s="290" t="s">
        <v>3381</v>
      </c>
      <c r="B3482" s="291">
        <v>80162</v>
      </c>
      <c r="D3482" s="290" t="s">
        <v>9291</v>
      </c>
      <c r="E3482" s="292">
        <v>80162</v>
      </c>
    </row>
    <row r="3483" spans="1:5" ht="14.4" x14ac:dyDescent="0.55000000000000004">
      <c r="A3483" s="290" t="s">
        <v>3382</v>
      </c>
      <c r="B3483" s="291">
        <v>238689</v>
      </c>
      <c r="D3483" s="290" t="s">
        <v>9292</v>
      </c>
      <c r="E3483" s="292">
        <v>238689</v>
      </c>
    </row>
    <row r="3484" spans="1:5" ht="14.4" x14ac:dyDescent="0.55000000000000004">
      <c r="A3484" s="290" t="s">
        <v>3383</v>
      </c>
      <c r="B3484" s="291">
        <v>242625</v>
      </c>
      <c r="D3484" s="290" t="s">
        <v>9293</v>
      </c>
      <c r="E3484" s="292">
        <v>242625</v>
      </c>
    </row>
    <row r="3485" spans="1:5" ht="14.4" x14ac:dyDescent="0.55000000000000004">
      <c r="A3485" s="290" t="s">
        <v>3384</v>
      </c>
      <c r="B3485" s="291">
        <v>2278.06</v>
      </c>
      <c r="D3485" s="290" t="s">
        <v>9294</v>
      </c>
      <c r="E3485" s="292">
        <v>2278.06</v>
      </c>
    </row>
    <row r="3486" spans="1:5" ht="14.4" x14ac:dyDescent="0.55000000000000004">
      <c r="A3486" s="290" t="s">
        <v>3385</v>
      </c>
      <c r="B3486" s="291">
        <v>42946</v>
      </c>
      <c r="D3486" s="290" t="s">
        <v>9295</v>
      </c>
      <c r="E3486" s="292">
        <v>42946</v>
      </c>
    </row>
    <row r="3487" spans="1:5" ht="14.4" x14ac:dyDescent="0.55000000000000004">
      <c r="A3487" s="290" t="s">
        <v>3386</v>
      </c>
      <c r="B3487" s="291">
        <v>77928.679999999993</v>
      </c>
      <c r="D3487" s="290" t="s">
        <v>9296</v>
      </c>
      <c r="E3487" s="292">
        <v>77928.679999999993</v>
      </c>
    </row>
    <row r="3488" spans="1:5" ht="14.4" x14ac:dyDescent="0.55000000000000004">
      <c r="A3488" s="290" t="s">
        <v>3387</v>
      </c>
      <c r="B3488" s="291">
        <v>56544</v>
      </c>
      <c r="D3488" s="290" t="s">
        <v>9297</v>
      </c>
      <c r="E3488" s="292">
        <v>56544</v>
      </c>
    </row>
    <row r="3489" spans="1:5" ht="14.4" x14ac:dyDescent="0.55000000000000004">
      <c r="A3489" s="290" t="s">
        <v>3388</v>
      </c>
      <c r="B3489" s="291">
        <v>1763479</v>
      </c>
      <c r="D3489" s="290" t="s">
        <v>9298</v>
      </c>
      <c r="E3489" s="292">
        <v>1763479</v>
      </c>
    </row>
    <row r="3490" spans="1:5" ht="14.4" x14ac:dyDescent="0.55000000000000004">
      <c r="A3490" s="290" t="s">
        <v>3267</v>
      </c>
      <c r="B3490" s="291">
        <v>805180.64</v>
      </c>
      <c r="D3490" s="290" t="s">
        <v>9299</v>
      </c>
      <c r="E3490" s="292">
        <v>805180.64</v>
      </c>
    </row>
    <row r="3491" spans="1:5" ht="14.4" x14ac:dyDescent="0.55000000000000004">
      <c r="A3491" s="290" t="s">
        <v>3389</v>
      </c>
      <c r="B3491" s="291">
        <v>642619.82999999996</v>
      </c>
      <c r="D3491" s="290" t="s">
        <v>9300</v>
      </c>
      <c r="E3491" s="292">
        <v>642619.82999999996</v>
      </c>
    </row>
    <row r="3492" spans="1:5" ht="14.4" x14ac:dyDescent="0.55000000000000004">
      <c r="A3492" s="290" t="s">
        <v>3268</v>
      </c>
      <c r="B3492" s="291">
        <v>193958</v>
      </c>
      <c r="D3492" s="290" t="s">
        <v>9301</v>
      </c>
      <c r="E3492" s="292">
        <v>193958</v>
      </c>
    </row>
    <row r="3493" spans="1:5" ht="14.4" x14ac:dyDescent="0.55000000000000004">
      <c r="A3493" s="290" t="s">
        <v>3390</v>
      </c>
      <c r="B3493" s="291">
        <v>18254</v>
      </c>
      <c r="D3493" s="290" t="s">
        <v>9302</v>
      </c>
      <c r="E3493" s="292">
        <v>18254</v>
      </c>
    </row>
    <row r="3494" spans="1:5" ht="14.4" x14ac:dyDescent="0.55000000000000004">
      <c r="A3494" s="290" t="s">
        <v>3391</v>
      </c>
      <c r="B3494" s="291">
        <v>5494404</v>
      </c>
      <c r="D3494" s="290" t="s">
        <v>9303</v>
      </c>
      <c r="E3494" s="292">
        <v>5494404</v>
      </c>
    </row>
    <row r="3495" spans="1:5" ht="14.4" x14ac:dyDescent="0.55000000000000004">
      <c r="A3495" s="290" t="s">
        <v>4154</v>
      </c>
      <c r="B3495" s="291">
        <v>9666</v>
      </c>
      <c r="D3495" s="290" t="s">
        <v>10524</v>
      </c>
      <c r="E3495" s="292">
        <v>9666</v>
      </c>
    </row>
    <row r="3496" spans="1:5" ht="14.4" x14ac:dyDescent="0.55000000000000004">
      <c r="A3496" s="290" t="s">
        <v>3392</v>
      </c>
      <c r="B3496" s="291">
        <v>1606026</v>
      </c>
      <c r="D3496" s="290" t="s">
        <v>9304</v>
      </c>
      <c r="E3496" s="292">
        <v>1606026</v>
      </c>
    </row>
    <row r="3497" spans="1:5" ht="14.4" x14ac:dyDescent="0.55000000000000004">
      <c r="A3497" s="290" t="s">
        <v>3393</v>
      </c>
      <c r="B3497" s="291">
        <v>44735</v>
      </c>
      <c r="D3497" s="290" t="s">
        <v>9305</v>
      </c>
      <c r="E3497" s="292">
        <v>44735</v>
      </c>
    </row>
    <row r="3498" spans="1:5" ht="14.4" x14ac:dyDescent="0.55000000000000004">
      <c r="A3498" s="290" t="s">
        <v>3394</v>
      </c>
      <c r="B3498" s="291">
        <v>2677534.3199999998</v>
      </c>
      <c r="D3498" s="290" t="s">
        <v>9306</v>
      </c>
      <c r="E3498" s="292">
        <v>2677534.3199999998</v>
      </c>
    </row>
    <row r="3499" spans="1:5" ht="14.4" x14ac:dyDescent="0.55000000000000004">
      <c r="A3499" s="290" t="s">
        <v>3395</v>
      </c>
      <c r="B3499" s="291">
        <v>16465</v>
      </c>
      <c r="D3499" s="290" t="s">
        <v>9307</v>
      </c>
      <c r="E3499" s="292">
        <v>16465</v>
      </c>
    </row>
    <row r="3500" spans="1:5" ht="14.4" x14ac:dyDescent="0.55000000000000004">
      <c r="A3500" s="290" t="s">
        <v>3396</v>
      </c>
      <c r="B3500" s="291">
        <v>1064244</v>
      </c>
      <c r="D3500" s="290" t="s">
        <v>9308</v>
      </c>
      <c r="E3500" s="292">
        <v>1064244</v>
      </c>
    </row>
    <row r="3501" spans="1:5" ht="14.4" x14ac:dyDescent="0.55000000000000004">
      <c r="A3501" s="290" t="s">
        <v>3269</v>
      </c>
      <c r="B3501" s="291">
        <v>2302041</v>
      </c>
      <c r="D3501" s="290" t="s">
        <v>9309</v>
      </c>
      <c r="E3501" s="292">
        <v>2302041</v>
      </c>
    </row>
    <row r="3502" spans="1:5" ht="14.4" x14ac:dyDescent="0.55000000000000004">
      <c r="A3502" s="290" t="s">
        <v>3397</v>
      </c>
      <c r="B3502" s="291">
        <v>183222</v>
      </c>
      <c r="D3502" s="290" t="s">
        <v>9310</v>
      </c>
      <c r="E3502" s="292">
        <v>183222</v>
      </c>
    </row>
    <row r="3503" spans="1:5" ht="14.4" x14ac:dyDescent="0.55000000000000004">
      <c r="A3503" s="290" t="s">
        <v>3398</v>
      </c>
      <c r="B3503" s="291">
        <v>3717330</v>
      </c>
      <c r="D3503" s="290" t="s">
        <v>9311</v>
      </c>
      <c r="E3503" s="292">
        <v>3717330</v>
      </c>
    </row>
    <row r="3504" spans="1:5" ht="14.4" x14ac:dyDescent="0.55000000000000004">
      <c r="A3504" s="290" t="s">
        <v>3270</v>
      </c>
      <c r="B3504" s="291">
        <v>587700.34</v>
      </c>
      <c r="D3504" s="290" t="s">
        <v>9312</v>
      </c>
      <c r="E3504" s="292">
        <v>587700.34</v>
      </c>
    </row>
    <row r="3505" spans="1:5" ht="14.4" x14ac:dyDescent="0.55000000000000004">
      <c r="A3505" s="290" t="s">
        <v>3271</v>
      </c>
      <c r="B3505" s="291">
        <v>36862</v>
      </c>
      <c r="D3505" s="290" t="s">
        <v>9313</v>
      </c>
      <c r="E3505" s="292">
        <v>36862</v>
      </c>
    </row>
    <row r="3506" spans="1:5" ht="14.4" x14ac:dyDescent="0.55000000000000004">
      <c r="A3506" s="290" t="s">
        <v>3399</v>
      </c>
      <c r="B3506" s="291">
        <v>41514</v>
      </c>
      <c r="D3506" s="290" t="s">
        <v>9314</v>
      </c>
      <c r="E3506" s="292">
        <v>41514</v>
      </c>
    </row>
    <row r="3507" spans="1:5" ht="14.4" x14ac:dyDescent="0.55000000000000004">
      <c r="A3507" s="290" t="s">
        <v>3400</v>
      </c>
      <c r="B3507" s="291">
        <v>18612</v>
      </c>
      <c r="D3507" s="290" t="s">
        <v>9315</v>
      </c>
      <c r="E3507" s="292">
        <v>18612</v>
      </c>
    </row>
    <row r="3508" spans="1:5" ht="14.4" x14ac:dyDescent="0.55000000000000004">
      <c r="A3508" s="290" t="s">
        <v>4155</v>
      </c>
      <c r="B3508" s="291">
        <v>54755</v>
      </c>
      <c r="D3508" s="290" t="s">
        <v>9316</v>
      </c>
      <c r="E3508" s="292">
        <v>54755</v>
      </c>
    </row>
    <row r="3509" spans="1:5" ht="14.4" x14ac:dyDescent="0.55000000000000004">
      <c r="A3509" s="290" t="s">
        <v>3272</v>
      </c>
      <c r="B3509" s="291">
        <v>935777</v>
      </c>
      <c r="D3509" s="290" t="s">
        <v>9317</v>
      </c>
      <c r="E3509" s="292">
        <v>935777</v>
      </c>
    </row>
    <row r="3510" spans="1:5" ht="14.4" x14ac:dyDescent="0.55000000000000004">
      <c r="A3510" s="290" t="s">
        <v>4169</v>
      </c>
      <c r="B3510" s="291">
        <v>720</v>
      </c>
      <c r="D3510" s="290" t="s">
        <v>10515</v>
      </c>
      <c r="E3510" s="292">
        <v>720</v>
      </c>
    </row>
    <row r="3511" spans="1:5" ht="14.4" x14ac:dyDescent="0.55000000000000004">
      <c r="A3511" s="290" t="s">
        <v>3401</v>
      </c>
      <c r="B3511" s="291">
        <v>7488691</v>
      </c>
      <c r="D3511" s="290" t="s">
        <v>9318</v>
      </c>
      <c r="E3511" s="292">
        <v>7488691</v>
      </c>
    </row>
    <row r="3512" spans="1:5" ht="14.4" x14ac:dyDescent="0.55000000000000004">
      <c r="A3512" s="290" t="s">
        <v>3402</v>
      </c>
      <c r="B3512" s="291">
        <v>79088</v>
      </c>
      <c r="D3512" s="290" t="s">
        <v>9319</v>
      </c>
      <c r="E3512" s="292">
        <v>79088</v>
      </c>
    </row>
    <row r="3513" spans="1:5" ht="14.4" x14ac:dyDescent="0.55000000000000004">
      <c r="A3513" s="290" t="s">
        <v>3403</v>
      </c>
      <c r="B3513" s="291">
        <v>24961.86</v>
      </c>
      <c r="D3513" s="290" t="s">
        <v>9320</v>
      </c>
      <c r="E3513" s="292">
        <v>24961.86</v>
      </c>
    </row>
    <row r="3514" spans="1:5" ht="14.4" x14ac:dyDescent="0.55000000000000004">
      <c r="A3514" s="290" t="s">
        <v>3404</v>
      </c>
      <c r="B3514" s="291">
        <v>405430.47</v>
      </c>
      <c r="D3514" s="290" t="s">
        <v>9321</v>
      </c>
      <c r="E3514" s="292">
        <v>405430.47</v>
      </c>
    </row>
    <row r="3515" spans="1:5" ht="14.4" x14ac:dyDescent="0.55000000000000004">
      <c r="A3515" s="290" t="s">
        <v>3405</v>
      </c>
      <c r="B3515" s="291">
        <v>2036173.89</v>
      </c>
      <c r="D3515" s="290" t="s">
        <v>9322</v>
      </c>
      <c r="E3515" s="292">
        <v>2036173.89</v>
      </c>
    </row>
    <row r="3516" spans="1:5" ht="14.4" x14ac:dyDescent="0.55000000000000004">
      <c r="A3516" s="290" t="s">
        <v>3273</v>
      </c>
      <c r="B3516" s="291">
        <v>12171</v>
      </c>
      <c r="D3516" s="290" t="s">
        <v>9323</v>
      </c>
      <c r="E3516" s="292">
        <v>12171</v>
      </c>
    </row>
    <row r="3517" spans="1:5" ht="14.4" x14ac:dyDescent="0.55000000000000004">
      <c r="A3517" s="290" t="s">
        <v>4156</v>
      </c>
      <c r="B3517" s="291">
        <v>67995</v>
      </c>
      <c r="D3517" s="290" t="s">
        <v>10525</v>
      </c>
      <c r="E3517" s="292">
        <v>67995</v>
      </c>
    </row>
    <row r="3518" spans="1:5" ht="14.4" x14ac:dyDescent="0.55000000000000004">
      <c r="A3518" s="290" t="s">
        <v>3274</v>
      </c>
      <c r="B3518" s="291">
        <v>3149425</v>
      </c>
      <c r="D3518" s="290" t="s">
        <v>9324</v>
      </c>
      <c r="E3518" s="292">
        <v>3149425</v>
      </c>
    </row>
    <row r="3519" spans="1:5" ht="14.4" x14ac:dyDescent="0.55000000000000004">
      <c r="A3519" s="290" t="s">
        <v>3275</v>
      </c>
      <c r="B3519" s="291">
        <v>75868</v>
      </c>
      <c r="D3519" s="290" t="s">
        <v>9325</v>
      </c>
      <c r="E3519" s="292">
        <v>75868</v>
      </c>
    </row>
    <row r="3520" spans="1:5" ht="14.4" x14ac:dyDescent="0.55000000000000004">
      <c r="A3520" s="290" t="s">
        <v>3276</v>
      </c>
      <c r="B3520" s="291">
        <v>1832544</v>
      </c>
      <c r="D3520" s="290" t="s">
        <v>9326</v>
      </c>
      <c r="E3520" s="292">
        <v>1832544</v>
      </c>
    </row>
    <row r="3521" spans="1:5" ht="14.4" x14ac:dyDescent="0.55000000000000004">
      <c r="A3521" s="290" t="s">
        <v>3406</v>
      </c>
      <c r="B3521" s="291">
        <v>41157</v>
      </c>
      <c r="D3521" s="290" t="s">
        <v>9327</v>
      </c>
      <c r="E3521" s="292">
        <v>41157</v>
      </c>
    </row>
    <row r="3522" spans="1:5" ht="14.4" x14ac:dyDescent="0.55000000000000004">
      <c r="A3522" s="290" t="s">
        <v>3277</v>
      </c>
      <c r="B3522" s="291">
        <v>1091083</v>
      </c>
      <c r="D3522" s="290" t="s">
        <v>9328</v>
      </c>
      <c r="E3522" s="292">
        <v>1091083</v>
      </c>
    </row>
    <row r="3523" spans="1:5" ht="14.4" x14ac:dyDescent="0.55000000000000004">
      <c r="A3523" s="290" t="s">
        <v>3278</v>
      </c>
      <c r="B3523" s="291">
        <v>640552</v>
      </c>
      <c r="D3523" s="290" t="s">
        <v>9329</v>
      </c>
      <c r="E3523" s="292">
        <v>640552</v>
      </c>
    </row>
    <row r="3524" spans="1:5" ht="14.4" x14ac:dyDescent="0.55000000000000004">
      <c r="A3524" s="290" t="s">
        <v>3407</v>
      </c>
      <c r="B3524" s="291">
        <v>1044205</v>
      </c>
      <c r="D3524" s="290" t="s">
        <v>9330</v>
      </c>
      <c r="E3524" s="292">
        <v>1044205</v>
      </c>
    </row>
    <row r="3525" spans="1:5" ht="14.4" x14ac:dyDescent="0.55000000000000004">
      <c r="A3525" s="290" t="s">
        <v>3279</v>
      </c>
      <c r="B3525" s="291">
        <v>25769</v>
      </c>
      <c r="D3525" s="290" t="s">
        <v>9331</v>
      </c>
      <c r="E3525" s="292">
        <v>25769</v>
      </c>
    </row>
    <row r="3526" spans="1:5" ht="14.4" x14ac:dyDescent="0.55000000000000004">
      <c r="A3526" s="290" t="s">
        <v>3280</v>
      </c>
      <c r="B3526" s="291">
        <v>1486863</v>
      </c>
      <c r="D3526" s="290" t="s">
        <v>9332</v>
      </c>
      <c r="E3526" s="292">
        <v>1486863</v>
      </c>
    </row>
    <row r="3527" spans="1:5" ht="14.4" x14ac:dyDescent="0.55000000000000004">
      <c r="A3527" s="290" t="s">
        <v>3281</v>
      </c>
      <c r="B3527" s="291">
        <v>33649613.079999998</v>
      </c>
      <c r="D3527" s="290" t="s">
        <v>9333</v>
      </c>
      <c r="E3527" s="292">
        <v>33649613.079999998</v>
      </c>
    </row>
    <row r="3528" spans="1:5" ht="14.4" x14ac:dyDescent="0.55000000000000004">
      <c r="A3528" s="290" t="s">
        <v>3282</v>
      </c>
      <c r="B3528" s="291">
        <v>439442</v>
      </c>
      <c r="D3528" s="290" t="s">
        <v>9334</v>
      </c>
      <c r="E3528" s="292">
        <v>439442</v>
      </c>
    </row>
    <row r="3529" spans="1:5" ht="14.4" x14ac:dyDescent="0.55000000000000004">
      <c r="A3529" s="290" t="s">
        <v>3408</v>
      </c>
      <c r="B3529" s="291">
        <v>22994.6</v>
      </c>
      <c r="D3529" s="290" t="s">
        <v>9335</v>
      </c>
      <c r="E3529" s="292">
        <v>22994.6</v>
      </c>
    </row>
    <row r="3530" spans="1:5" ht="14.4" x14ac:dyDescent="0.55000000000000004">
      <c r="A3530" s="290" t="s">
        <v>3409</v>
      </c>
      <c r="B3530" s="291">
        <v>11452.99</v>
      </c>
      <c r="D3530" s="290" t="s">
        <v>9336</v>
      </c>
      <c r="E3530" s="292">
        <v>11452.99</v>
      </c>
    </row>
    <row r="3531" spans="1:5" ht="14.4" x14ac:dyDescent="0.55000000000000004">
      <c r="A3531" s="290" t="s">
        <v>3410</v>
      </c>
      <c r="B3531" s="291">
        <v>43768.75</v>
      </c>
      <c r="D3531" s="290" t="s">
        <v>9337</v>
      </c>
      <c r="E3531" s="292">
        <v>43768.75</v>
      </c>
    </row>
    <row r="3532" spans="1:5" ht="14.4" x14ac:dyDescent="0.55000000000000004">
      <c r="A3532" s="290" t="s">
        <v>3411</v>
      </c>
      <c r="B3532" s="291">
        <v>302028</v>
      </c>
      <c r="D3532" s="290" t="s">
        <v>9338</v>
      </c>
      <c r="E3532" s="292">
        <v>302028</v>
      </c>
    </row>
    <row r="3533" spans="1:5" ht="14.4" x14ac:dyDescent="0.55000000000000004">
      <c r="A3533" s="290" t="s">
        <v>4157</v>
      </c>
      <c r="B3533" s="291">
        <v>9973</v>
      </c>
      <c r="D3533" s="290" t="s">
        <v>10526</v>
      </c>
      <c r="E3533" s="292">
        <v>9973</v>
      </c>
    </row>
    <row r="3534" spans="1:5" ht="14.4" x14ac:dyDescent="0.55000000000000004">
      <c r="A3534" s="290" t="s">
        <v>3283</v>
      </c>
      <c r="B3534" s="291">
        <v>55113</v>
      </c>
      <c r="D3534" s="290" t="s">
        <v>9339</v>
      </c>
      <c r="E3534" s="292">
        <v>55113</v>
      </c>
    </row>
    <row r="3535" spans="1:5" ht="14.4" x14ac:dyDescent="0.55000000000000004">
      <c r="A3535" s="290" t="s">
        <v>3284</v>
      </c>
      <c r="B3535" s="291">
        <v>41104.239999999998</v>
      </c>
      <c r="D3535" s="290" t="s">
        <v>9340</v>
      </c>
      <c r="E3535" s="292">
        <v>41104.239999999998</v>
      </c>
    </row>
    <row r="3536" spans="1:5" ht="14.4" x14ac:dyDescent="0.55000000000000004">
      <c r="A3536" s="290" t="s">
        <v>3412</v>
      </c>
      <c r="B3536" s="291">
        <v>172845</v>
      </c>
      <c r="D3536" s="290" t="s">
        <v>9341</v>
      </c>
      <c r="E3536" s="292">
        <v>172845</v>
      </c>
    </row>
    <row r="3537" spans="1:5" ht="14.4" x14ac:dyDescent="0.55000000000000004">
      <c r="A3537" s="290" t="s">
        <v>3285</v>
      </c>
      <c r="B3537" s="291">
        <v>17896</v>
      </c>
      <c r="D3537" s="290" t="s">
        <v>9342</v>
      </c>
      <c r="E3537" s="292">
        <v>17896</v>
      </c>
    </row>
    <row r="3538" spans="1:5" ht="14.4" x14ac:dyDescent="0.55000000000000004">
      <c r="A3538" s="290" t="s">
        <v>3413</v>
      </c>
      <c r="B3538" s="291">
        <v>163183</v>
      </c>
      <c r="D3538" s="290" t="s">
        <v>9343</v>
      </c>
      <c r="E3538" s="292">
        <v>163183</v>
      </c>
    </row>
    <row r="3539" spans="1:5" ht="14.4" x14ac:dyDescent="0.55000000000000004">
      <c r="A3539" s="290" t="s">
        <v>3414</v>
      </c>
      <c r="B3539" s="291">
        <v>5014</v>
      </c>
      <c r="D3539" s="290" t="s">
        <v>9344</v>
      </c>
      <c r="E3539" s="292">
        <v>5014</v>
      </c>
    </row>
    <row r="3540" spans="1:5" ht="14.4" x14ac:dyDescent="0.55000000000000004">
      <c r="A3540" s="290" t="s">
        <v>4170</v>
      </c>
      <c r="B3540" s="291">
        <v>36862</v>
      </c>
      <c r="D3540" s="290" t="s">
        <v>10527</v>
      </c>
      <c r="E3540" s="292">
        <v>36862</v>
      </c>
    </row>
    <row r="3541" spans="1:5" ht="14.4" x14ac:dyDescent="0.55000000000000004">
      <c r="A3541" s="290" t="s">
        <v>3286</v>
      </c>
      <c r="B3541" s="291">
        <v>455767.25</v>
      </c>
      <c r="D3541" s="290" t="s">
        <v>9345</v>
      </c>
      <c r="E3541" s="292">
        <v>455767.25</v>
      </c>
    </row>
    <row r="3542" spans="1:5" ht="14.4" x14ac:dyDescent="0.55000000000000004">
      <c r="A3542" s="290" t="s">
        <v>3415</v>
      </c>
      <c r="B3542" s="291">
        <v>16823</v>
      </c>
      <c r="D3542" s="290" t="s">
        <v>9346</v>
      </c>
      <c r="E3542" s="292">
        <v>16823</v>
      </c>
    </row>
    <row r="3543" spans="1:5" ht="14.4" x14ac:dyDescent="0.55000000000000004">
      <c r="A3543" s="290" t="s">
        <v>3416</v>
      </c>
      <c r="B3543" s="291">
        <v>65132</v>
      </c>
      <c r="D3543" s="290" t="s">
        <v>9347</v>
      </c>
      <c r="E3543" s="292">
        <v>65132</v>
      </c>
    </row>
    <row r="3544" spans="1:5" ht="14.4" x14ac:dyDescent="0.55000000000000004">
      <c r="A3544" s="290" t="s">
        <v>3417</v>
      </c>
      <c r="B3544" s="291">
        <v>17539</v>
      </c>
      <c r="D3544" s="290" t="s">
        <v>9348</v>
      </c>
      <c r="E3544" s="292">
        <v>17539</v>
      </c>
    </row>
    <row r="3545" spans="1:5" ht="14.4" x14ac:dyDescent="0.55000000000000004">
      <c r="A3545" s="290" t="s">
        <v>3418</v>
      </c>
      <c r="B3545" s="291">
        <v>40799</v>
      </c>
      <c r="D3545" s="290" t="s">
        <v>9349</v>
      </c>
      <c r="E3545" s="292">
        <v>40799</v>
      </c>
    </row>
    <row r="3546" spans="1:5" ht="14.4" x14ac:dyDescent="0.55000000000000004">
      <c r="A3546" s="290" t="s">
        <v>3287</v>
      </c>
      <c r="B3546" s="291">
        <v>16106.6</v>
      </c>
      <c r="D3546" s="290" t="s">
        <v>9350</v>
      </c>
      <c r="E3546" s="292">
        <v>16106.6</v>
      </c>
    </row>
    <row r="3547" spans="1:5" ht="14.4" x14ac:dyDescent="0.55000000000000004">
      <c r="A3547" s="290" t="s">
        <v>3288</v>
      </c>
      <c r="B3547" s="291">
        <v>40083</v>
      </c>
      <c r="D3547" s="290" t="s">
        <v>10434</v>
      </c>
      <c r="E3547" s="292">
        <v>40083</v>
      </c>
    </row>
    <row r="3548" spans="1:5" ht="14.4" x14ac:dyDescent="0.55000000000000004">
      <c r="A3548" s="290" t="s">
        <v>3419</v>
      </c>
      <c r="B3548" s="291">
        <v>47691.56</v>
      </c>
      <c r="D3548" s="290" t="s">
        <v>9351</v>
      </c>
      <c r="E3548" s="292">
        <v>47691.56</v>
      </c>
    </row>
    <row r="3549" spans="1:5" ht="14.4" x14ac:dyDescent="0.55000000000000004">
      <c r="A3549" s="290" t="s">
        <v>3420</v>
      </c>
      <c r="B3549" s="291">
        <v>68711</v>
      </c>
      <c r="D3549" s="290" t="s">
        <v>9352</v>
      </c>
      <c r="E3549" s="292">
        <v>68711</v>
      </c>
    </row>
    <row r="3550" spans="1:5" ht="14.4" x14ac:dyDescent="0.55000000000000004">
      <c r="A3550" s="290" t="s">
        <v>3421</v>
      </c>
      <c r="B3550" s="291">
        <v>52808.17</v>
      </c>
      <c r="D3550" s="290" t="s">
        <v>9353</v>
      </c>
      <c r="E3550" s="292">
        <v>52808.17</v>
      </c>
    </row>
    <row r="3551" spans="1:5" ht="14.4" x14ac:dyDescent="0.55000000000000004">
      <c r="A3551" s="290" t="s">
        <v>3422</v>
      </c>
      <c r="B3551" s="291">
        <v>49745</v>
      </c>
      <c r="D3551" s="290" t="s">
        <v>9354</v>
      </c>
      <c r="E3551" s="292">
        <v>49745</v>
      </c>
    </row>
    <row r="3552" spans="1:5" ht="14.4" x14ac:dyDescent="0.55000000000000004">
      <c r="A3552" s="290" t="s">
        <v>3423</v>
      </c>
      <c r="B3552" s="291">
        <v>13602</v>
      </c>
      <c r="D3552" s="290" t="s">
        <v>9355</v>
      </c>
      <c r="E3552" s="292">
        <v>13602</v>
      </c>
    </row>
    <row r="3553" spans="1:5" ht="14.4" x14ac:dyDescent="0.55000000000000004">
      <c r="A3553" s="290" t="s">
        <v>65283</v>
      </c>
      <c r="B3553" s="291">
        <v>0</v>
      </c>
      <c r="D3553" s="290" t="s">
        <v>65976</v>
      </c>
      <c r="E3553" s="292">
        <v>0</v>
      </c>
    </row>
    <row r="3554" spans="1:5" ht="14.4" x14ac:dyDescent="0.55000000000000004">
      <c r="A3554" s="290" t="s">
        <v>4158</v>
      </c>
      <c r="B3554" s="291">
        <v>21238.560000000001</v>
      </c>
      <c r="D3554" s="290" t="s">
        <v>10516</v>
      </c>
      <c r="E3554" s="292">
        <v>21238.560000000001</v>
      </c>
    </row>
    <row r="3555" spans="1:5" ht="14.4" x14ac:dyDescent="0.55000000000000004">
      <c r="A3555" s="290" t="s">
        <v>3289</v>
      </c>
      <c r="B3555" s="291">
        <v>1091441</v>
      </c>
      <c r="D3555" s="290" t="s">
        <v>9356</v>
      </c>
      <c r="E3555" s="292">
        <v>1091441</v>
      </c>
    </row>
    <row r="3556" spans="1:5" ht="14.4" x14ac:dyDescent="0.55000000000000004">
      <c r="A3556" s="290" t="s">
        <v>3424</v>
      </c>
      <c r="B3556" s="291">
        <v>11455</v>
      </c>
      <c r="D3556" s="290" t="s">
        <v>9357</v>
      </c>
      <c r="E3556" s="292">
        <v>11455</v>
      </c>
    </row>
    <row r="3557" spans="1:5" ht="14.4" x14ac:dyDescent="0.55000000000000004">
      <c r="A3557" s="290" t="s">
        <v>4159</v>
      </c>
      <c r="B3557" s="291">
        <v>62627</v>
      </c>
      <c r="D3557" s="290" t="s">
        <v>10517</v>
      </c>
      <c r="E3557" s="292">
        <v>62627</v>
      </c>
    </row>
    <row r="3558" spans="1:5" ht="14.4" x14ac:dyDescent="0.55000000000000004">
      <c r="A3558" s="290" t="s">
        <v>4160</v>
      </c>
      <c r="B3558" s="291">
        <v>89466</v>
      </c>
      <c r="D3558" s="290" t="s">
        <v>10528</v>
      </c>
      <c r="E3558" s="292">
        <v>89466</v>
      </c>
    </row>
    <row r="3559" spans="1:5" ht="14.4" x14ac:dyDescent="0.55000000000000004">
      <c r="A3559" s="290" t="s">
        <v>3425</v>
      </c>
      <c r="B3559" s="291">
        <v>2010752</v>
      </c>
      <c r="D3559" s="290" t="s">
        <v>9358</v>
      </c>
      <c r="E3559" s="292">
        <v>2010752</v>
      </c>
    </row>
    <row r="3560" spans="1:5" ht="14.4" x14ac:dyDescent="0.55000000000000004">
      <c r="A3560" s="290" t="s">
        <v>3290</v>
      </c>
      <c r="B3560" s="291">
        <v>57618</v>
      </c>
      <c r="D3560" s="290" t="s">
        <v>9359</v>
      </c>
      <c r="E3560" s="292">
        <v>57618</v>
      </c>
    </row>
    <row r="3561" spans="1:5" ht="14.4" x14ac:dyDescent="0.55000000000000004">
      <c r="A3561" s="290" t="s">
        <v>3426</v>
      </c>
      <c r="B3561" s="291">
        <v>4208298</v>
      </c>
      <c r="D3561" s="290" t="s">
        <v>9360</v>
      </c>
      <c r="E3561" s="292">
        <v>4208298</v>
      </c>
    </row>
    <row r="3562" spans="1:5" ht="14.4" x14ac:dyDescent="0.55000000000000004">
      <c r="A3562" s="290" t="s">
        <v>3291</v>
      </c>
      <c r="B3562" s="291">
        <v>292000.12</v>
      </c>
      <c r="D3562" s="290" t="s">
        <v>9361</v>
      </c>
      <c r="E3562" s="292">
        <v>292000.12</v>
      </c>
    </row>
    <row r="3563" spans="1:5" ht="14.4" x14ac:dyDescent="0.55000000000000004">
      <c r="A3563" s="290" t="s">
        <v>3427</v>
      </c>
      <c r="B3563" s="291">
        <v>6098451</v>
      </c>
      <c r="D3563" s="290" t="s">
        <v>9362</v>
      </c>
      <c r="E3563" s="292">
        <v>6098451</v>
      </c>
    </row>
    <row r="3564" spans="1:5" ht="14.4" x14ac:dyDescent="0.55000000000000004">
      <c r="A3564" s="290" t="s">
        <v>3428</v>
      </c>
      <c r="B3564" s="291">
        <v>37578</v>
      </c>
      <c r="D3564" s="290" t="s">
        <v>9363</v>
      </c>
      <c r="E3564" s="292">
        <v>37578</v>
      </c>
    </row>
    <row r="3565" spans="1:5" ht="14.4" x14ac:dyDescent="0.55000000000000004">
      <c r="A3565" s="290" t="s">
        <v>3429</v>
      </c>
      <c r="B3565" s="291">
        <v>50163</v>
      </c>
      <c r="D3565" s="290" t="s">
        <v>9364</v>
      </c>
      <c r="E3565" s="292">
        <v>50163</v>
      </c>
    </row>
    <row r="3566" spans="1:5" ht="14.4" x14ac:dyDescent="0.55000000000000004">
      <c r="A3566" s="290" t="s">
        <v>3430</v>
      </c>
      <c r="B3566" s="291">
        <v>76226</v>
      </c>
      <c r="D3566" s="290" t="s">
        <v>9365</v>
      </c>
      <c r="E3566" s="292">
        <v>76226</v>
      </c>
    </row>
    <row r="3567" spans="1:5" ht="14.4" x14ac:dyDescent="0.55000000000000004">
      <c r="A3567" s="290" t="s">
        <v>4161</v>
      </c>
      <c r="B3567" s="291">
        <v>61912</v>
      </c>
      <c r="D3567" s="290" t="s">
        <v>10518</v>
      </c>
      <c r="E3567" s="292">
        <v>61912</v>
      </c>
    </row>
    <row r="3568" spans="1:5" ht="14.4" x14ac:dyDescent="0.55000000000000004">
      <c r="A3568" s="290" t="s">
        <v>4162</v>
      </c>
      <c r="B3568" s="291">
        <v>26843</v>
      </c>
      <c r="D3568" s="290" t="s">
        <v>10529</v>
      </c>
      <c r="E3568" s="292">
        <v>26843</v>
      </c>
    </row>
    <row r="3569" spans="1:5" ht="14.4" x14ac:dyDescent="0.55000000000000004">
      <c r="A3569" s="290" t="s">
        <v>3431</v>
      </c>
      <c r="B3569" s="291">
        <v>104958.09</v>
      </c>
      <c r="D3569" s="290" t="s">
        <v>9366</v>
      </c>
      <c r="E3569" s="292">
        <v>104958.09</v>
      </c>
    </row>
    <row r="3570" spans="1:5" ht="14.4" x14ac:dyDescent="0.55000000000000004">
      <c r="A3570" s="290" t="s">
        <v>3292</v>
      </c>
      <c r="B3570" s="291">
        <v>1084287.5</v>
      </c>
      <c r="D3570" s="290" t="s">
        <v>9367</v>
      </c>
      <c r="E3570" s="292">
        <v>1084287.5</v>
      </c>
    </row>
    <row r="3571" spans="1:5" ht="14.4" x14ac:dyDescent="0.55000000000000004">
      <c r="A3571" s="290" t="s">
        <v>3432</v>
      </c>
      <c r="B3571" s="291">
        <v>337455</v>
      </c>
      <c r="D3571" s="290" t="s">
        <v>9368</v>
      </c>
      <c r="E3571" s="292">
        <v>337455</v>
      </c>
    </row>
    <row r="3572" spans="1:5" ht="14.4" x14ac:dyDescent="0.55000000000000004">
      <c r="A3572" s="290" t="s">
        <v>3433</v>
      </c>
      <c r="B3572" s="291">
        <v>5154090</v>
      </c>
      <c r="D3572" s="290" t="s">
        <v>9369</v>
      </c>
      <c r="E3572" s="292">
        <v>5154090</v>
      </c>
    </row>
    <row r="3573" spans="1:5" ht="14.4" x14ac:dyDescent="0.55000000000000004">
      <c r="A3573" s="290" t="s">
        <v>3434</v>
      </c>
      <c r="B3573" s="291">
        <v>64775</v>
      </c>
      <c r="D3573" s="290" t="s">
        <v>9370</v>
      </c>
      <c r="E3573" s="292">
        <v>64775</v>
      </c>
    </row>
    <row r="3574" spans="1:5" ht="14.4" x14ac:dyDescent="0.55000000000000004">
      <c r="A3574" s="290" t="s">
        <v>3435</v>
      </c>
      <c r="B3574" s="291">
        <v>945808.1</v>
      </c>
      <c r="D3574" s="290" t="s">
        <v>9371</v>
      </c>
      <c r="E3574" s="292">
        <v>945808.1</v>
      </c>
    </row>
    <row r="3575" spans="1:5" ht="14.4" x14ac:dyDescent="0.55000000000000004">
      <c r="A3575" s="290" t="s">
        <v>3436</v>
      </c>
      <c r="B3575" s="291">
        <v>867428</v>
      </c>
      <c r="D3575" s="290" t="s">
        <v>9372</v>
      </c>
      <c r="E3575" s="292">
        <v>867428</v>
      </c>
    </row>
    <row r="3576" spans="1:5" ht="14.4" x14ac:dyDescent="0.55000000000000004">
      <c r="A3576" s="290" t="s">
        <v>3437</v>
      </c>
      <c r="B3576" s="291">
        <v>395784</v>
      </c>
      <c r="D3576" s="290" t="s">
        <v>9373</v>
      </c>
      <c r="E3576" s="292">
        <v>395784</v>
      </c>
    </row>
    <row r="3577" spans="1:5" ht="14.4" x14ac:dyDescent="0.55000000000000004">
      <c r="A3577" s="290" t="s">
        <v>3438</v>
      </c>
      <c r="B3577" s="291">
        <v>99127.08</v>
      </c>
      <c r="D3577" s="290" t="s">
        <v>9374</v>
      </c>
      <c r="E3577" s="292">
        <v>99127.08</v>
      </c>
    </row>
    <row r="3578" spans="1:5" ht="14.4" x14ac:dyDescent="0.55000000000000004">
      <c r="A3578" s="290" t="s">
        <v>3439</v>
      </c>
      <c r="B3578" s="291">
        <v>1725190</v>
      </c>
      <c r="D3578" s="290" t="s">
        <v>9375</v>
      </c>
      <c r="E3578" s="292">
        <v>1725190</v>
      </c>
    </row>
    <row r="3579" spans="1:5" ht="14.4" x14ac:dyDescent="0.55000000000000004">
      <c r="A3579" s="290" t="s">
        <v>3440</v>
      </c>
      <c r="B3579" s="291">
        <v>25769</v>
      </c>
      <c r="D3579" s="290" t="s">
        <v>9376</v>
      </c>
      <c r="E3579" s="292">
        <v>25769</v>
      </c>
    </row>
    <row r="3580" spans="1:5" ht="14.4" x14ac:dyDescent="0.55000000000000004">
      <c r="A3580" s="290" t="s">
        <v>3441</v>
      </c>
      <c r="B3580" s="291">
        <v>1564874</v>
      </c>
      <c r="D3580" s="290" t="s">
        <v>9377</v>
      </c>
      <c r="E3580" s="292">
        <v>1564874</v>
      </c>
    </row>
    <row r="3581" spans="1:5" ht="14.4" x14ac:dyDescent="0.55000000000000004">
      <c r="A3581" s="290" t="s">
        <v>3442</v>
      </c>
      <c r="B3581" s="291">
        <v>473795</v>
      </c>
      <c r="D3581" s="290" t="s">
        <v>9378</v>
      </c>
      <c r="E3581" s="292">
        <v>473795</v>
      </c>
    </row>
    <row r="3582" spans="1:5" ht="14.4" x14ac:dyDescent="0.55000000000000004">
      <c r="A3582" s="290" t="s">
        <v>3293</v>
      </c>
      <c r="B3582" s="291">
        <v>1113985</v>
      </c>
      <c r="D3582" s="290" t="s">
        <v>9379</v>
      </c>
      <c r="E3582" s="292">
        <v>1113985</v>
      </c>
    </row>
    <row r="3583" spans="1:5" ht="14.4" x14ac:dyDescent="0.55000000000000004">
      <c r="A3583" s="290" t="s">
        <v>3443</v>
      </c>
      <c r="B3583" s="291">
        <v>36862</v>
      </c>
      <c r="D3583" s="290" t="s">
        <v>9380</v>
      </c>
      <c r="E3583" s="292">
        <v>36862</v>
      </c>
    </row>
    <row r="3584" spans="1:5" ht="14.4" x14ac:dyDescent="0.55000000000000004">
      <c r="A3584" s="290" t="s">
        <v>3444</v>
      </c>
      <c r="B3584" s="291">
        <v>7789283</v>
      </c>
      <c r="D3584" s="290" t="s">
        <v>9381</v>
      </c>
      <c r="E3584" s="292">
        <v>7789283</v>
      </c>
    </row>
    <row r="3585" spans="1:5" ht="14.4" x14ac:dyDescent="0.55000000000000004">
      <c r="A3585" s="290" t="s">
        <v>4163</v>
      </c>
      <c r="B3585" s="291">
        <v>79360.61</v>
      </c>
      <c r="D3585" s="290" t="s">
        <v>10530</v>
      </c>
      <c r="E3585" s="292">
        <v>79360.61</v>
      </c>
    </row>
    <row r="3586" spans="1:5" ht="14.4" x14ac:dyDescent="0.55000000000000004">
      <c r="A3586" s="290" t="s">
        <v>3445</v>
      </c>
      <c r="B3586" s="291">
        <v>23778.27</v>
      </c>
      <c r="D3586" s="290" t="s">
        <v>9382</v>
      </c>
      <c r="E3586" s="292">
        <v>23778.27</v>
      </c>
    </row>
    <row r="3587" spans="1:5" ht="14.4" x14ac:dyDescent="0.55000000000000004">
      <c r="A3587" s="290" t="s">
        <v>3446</v>
      </c>
      <c r="B3587" s="291">
        <v>450893</v>
      </c>
      <c r="D3587" s="290" t="s">
        <v>9383</v>
      </c>
      <c r="E3587" s="292">
        <v>450893</v>
      </c>
    </row>
    <row r="3588" spans="1:5" ht="14.4" x14ac:dyDescent="0.55000000000000004">
      <c r="A3588" s="290" t="s">
        <v>3447</v>
      </c>
      <c r="B3588" s="291">
        <v>3623947.32</v>
      </c>
      <c r="D3588" s="290" t="s">
        <v>9384</v>
      </c>
      <c r="E3588" s="292">
        <v>3623947.32</v>
      </c>
    </row>
    <row r="3589" spans="1:5" ht="14.4" x14ac:dyDescent="0.55000000000000004">
      <c r="A3589" s="290" t="s">
        <v>3294</v>
      </c>
      <c r="B3589" s="291">
        <v>1158358</v>
      </c>
      <c r="D3589" s="290" t="s">
        <v>9385</v>
      </c>
      <c r="E3589" s="292">
        <v>1158358</v>
      </c>
    </row>
    <row r="3590" spans="1:5" ht="14.4" x14ac:dyDescent="0.55000000000000004">
      <c r="A3590" s="290" t="s">
        <v>4164</v>
      </c>
      <c r="B3590" s="291">
        <v>102706</v>
      </c>
      <c r="D3590" s="290" t="s">
        <v>9386</v>
      </c>
      <c r="E3590" s="292">
        <v>102706</v>
      </c>
    </row>
    <row r="3591" spans="1:5" ht="14.4" x14ac:dyDescent="0.55000000000000004">
      <c r="A3591" s="290" t="s">
        <v>3448</v>
      </c>
      <c r="B3591" s="291">
        <v>2758297</v>
      </c>
      <c r="D3591" s="290" t="s">
        <v>9387</v>
      </c>
      <c r="E3591" s="292">
        <v>2758297</v>
      </c>
    </row>
    <row r="3592" spans="1:5" ht="14.4" x14ac:dyDescent="0.55000000000000004">
      <c r="A3592" s="290" t="s">
        <v>3449</v>
      </c>
      <c r="B3592" s="291">
        <v>11432892</v>
      </c>
      <c r="D3592" s="290" t="s">
        <v>9388</v>
      </c>
      <c r="E3592" s="292">
        <v>11432892</v>
      </c>
    </row>
    <row r="3593" spans="1:5" ht="14.4" x14ac:dyDescent="0.55000000000000004">
      <c r="A3593" s="290" t="s">
        <v>3450</v>
      </c>
      <c r="B3593" s="291">
        <v>31852.86</v>
      </c>
      <c r="D3593" s="290" t="s">
        <v>9389</v>
      </c>
      <c r="E3593" s="292">
        <v>31852.86</v>
      </c>
    </row>
    <row r="3594" spans="1:5" ht="14.4" x14ac:dyDescent="0.55000000000000004">
      <c r="A3594" s="290" t="s">
        <v>3451</v>
      </c>
      <c r="B3594" s="291">
        <v>3076424</v>
      </c>
      <c r="D3594" s="290" t="s">
        <v>9390</v>
      </c>
      <c r="E3594" s="292">
        <v>3076424</v>
      </c>
    </row>
    <row r="3595" spans="1:5" ht="14.4" x14ac:dyDescent="0.55000000000000004">
      <c r="A3595" s="290" t="s">
        <v>3295</v>
      </c>
      <c r="B3595" s="291">
        <v>168549.04</v>
      </c>
      <c r="D3595" s="290" t="s">
        <v>9391</v>
      </c>
      <c r="E3595" s="292">
        <v>168549.04</v>
      </c>
    </row>
    <row r="3596" spans="1:5" ht="14.4" x14ac:dyDescent="0.55000000000000004">
      <c r="A3596" s="290" t="s">
        <v>3452</v>
      </c>
      <c r="B3596" s="291">
        <v>4753502.42</v>
      </c>
      <c r="D3596" s="290" t="s">
        <v>9392</v>
      </c>
      <c r="E3596" s="292">
        <v>4753502.42</v>
      </c>
    </row>
    <row r="3597" spans="1:5" ht="14.4" x14ac:dyDescent="0.55000000000000004">
      <c r="A3597" s="290" t="s">
        <v>3453</v>
      </c>
      <c r="B3597" s="291">
        <v>30632</v>
      </c>
      <c r="D3597" s="290" t="s">
        <v>9393</v>
      </c>
      <c r="E3597" s="292">
        <v>30632</v>
      </c>
    </row>
    <row r="3598" spans="1:5" ht="14.4" x14ac:dyDescent="0.55000000000000004">
      <c r="A3598" s="290" t="s">
        <v>3454</v>
      </c>
      <c r="B3598" s="291">
        <v>2308840</v>
      </c>
      <c r="D3598" s="290" t="s">
        <v>9394</v>
      </c>
      <c r="E3598" s="292">
        <v>2308840</v>
      </c>
    </row>
    <row r="3599" spans="1:5" ht="14.4" x14ac:dyDescent="0.55000000000000004">
      <c r="A3599" s="290" t="s">
        <v>3296</v>
      </c>
      <c r="B3599" s="291">
        <v>75510</v>
      </c>
      <c r="D3599" s="290" t="s">
        <v>9395</v>
      </c>
      <c r="E3599" s="292">
        <v>75510</v>
      </c>
    </row>
    <row r="3600" spans="1:5" ht="14.4" x14ac:dyDescent="0.55000000000000004">
      <c r="A3600" s="290" t="s">
        <v>3455</v>
      </c>
      <c r="B3600" s="291">
        <v>45809</v>
      </c>
      <c r="D3600" s="290" t="s">
        <v>9396</v>
      </c>
      <c r="E3600" s="292">
        <v>45809</v>
      </c>
    </row>
    <row r="3601" spans="1:5" ht="14.4" x14ac:dyDescent="0.55000000000000004">
      <c r="A3601" s="290" t="s">
        <v>3297</v>
      </c>
      <c r="B3601" s="291">
        <v>2192539</v>
      </c>
      <c r="D3601" s="290" t="s">
        <v>9397</v>
      </c>
      <c r="E3601" s="292">
        <v>2192539</v>
      </c>
    </row>
    <row r="3602" spans="1:5" ht="14.4" x14ac:dyDescent="0.55000000000000004">
      <c r="A3602" s="290" t="s">
        <v>3456</v>
      </c>
      <c r="B3602" s="291">
        <v>814108</v>
      </c>
      <c r="D3602" s="290" t="s">
        <v>9398</v>
      </c>
      <c r="E3602" s="292">
        <v>814108</v>
      </c>
    </row>
    <row r="3603" spans="1:5" ht="14.4" x14ac:dyDescent="0.55000000000000004">
      <c r="A3603" s="290" t="s">
        <v>3298</v>
      </c>
      <c r="B3603" s="291">
        <v>2389808.7000000002</v>
      </c>
      <c r="D3603" s="290" t="s">
        <v>9399</v>
      </c>
      <c r="E3603" s="292">
        <v>2389808.7000000002</v>
      </c>
    </row>
    <row r="3604" spans="1:5" ht="14.4" x14ac:dyDescent="0.55000000000000004">
      <c r="A3604" s="290" t="s">
        <v>3299</v>
      </c>
      <c r="B3604" s="291">
        <v>1783161</v>
      </c>
      <c r="D3604" s="290" t="s">
        <v>9400</v>
      </c>
      <c r="E3604" s="292">
        <v>1783161</v>
      </c>
    </row>
    <row r="3605" spans="1:5" ht="14.4" x14ac:dyDescent="0.55000000000000004">
      <c r="A3605" s="290" t="s">
        <v>3457</v>
      </c>
      <c r="B3605" s="291">
        <v>1118637</v>
      </c>
      <c r="D3605" s="290" t="s">
        <v>9401</v>
      </c>
      <c r="E3605" s="292">
        <v>1118637</v>
      </c>
    </row>
    <row r="3606" spans="1:5" ht="14.4" x14ac:dyDescent="0.55000000000000004">
      <c r="A3606" s="290" t="s">
        <v>3458</v>
      </c>
      <c r="B3606" s="291">
        <v>1775502.72</v>
      </c>
      <c r="D3606" s="290" t="s">
        <v>9402</v>
      </c>
      <c r="E3606" s="292">
        <v>1775502.72</v>
      </c>
    </row>
    <row r="3607" spans="1:5" ht="14.4" x14ac:dyDescent="0.55000000000000004">
      <c r="A3607" s="290" t="s">
        <v>3459</v>
      </c>
      <c r="B3607" s="291">
        <v>211134</v>
      </c>
      <c r="D3607" s="290" t="s">
        <v>9403</v>
      </c>
      <c r="E3607" s="292">
        <v>211134</v>
      </c>
    </row>
    <row r="3608" spans="1:5" ht="14.4" x14ac:dyDescent="0.55000000000000004">
      <c r="A3608" s="290" t="s">
        <v>3300</v>
      </c>
      <c r="B3608" s="291">
        <v>355346.68</v>
      </c>
      <c r="D3608" s="290" t="s">
        <v>9404</v>
      </c>
      <c r="E3608" s="292">
        <v>355346.68</v>
      </c>
    </row>
    <row r="3609" spans="1:5" ht="14.4" x14ac:dyDescent="0.55000000000000004">
      <c r="A3609" s="290" t="s">
        <v>3301</v>
      </c>
      <c r="B3609" s="291">
        <v>365143.98</v>
      </c>
      <c r="D3609" s="290" t="s">
        <v>9405</v>
      </c>
      <c r="E3609" s="292">
        <v>365143.98</v>
      </c>
    </row>
    <row r="3610" spans="1:5" ht="14.4" x14ac:dyDescent="0.55000000000000004">
      <c r="A3610" s="290" t="s">
        <v>3460</v>
      </c>
      <c r="B3610" s="291">
        <v>19328</v>
      </c>
      <c r="D3610" s="290" t="s">
        <v>9406</v>
      </c>
      <c r="E3610" s="292">
        <v>19328</v>
      </c>
    </row>
    <row r="3611" spans="1:5" ht="14.4" x14ac:dyDescent="0.55000000000000004">
      <c r="A3611" s="290" t="s">
        <v>3461</v>
      </c>
      <c r="B3611" s="291">
        <v>907839.99</v>
      </c>
      <c r="D3611" s="290" t="s">
        <v>9407</v>
      </c>
      <c r="E3611" s="292">
        <v>907839.99</v>
      </c>
    </row>
    <row r="3612" spans="1:5" ht="14.4" x14ac:dyDescent="0.55000000000000004">
      <c r="A3612" s="290" t="s">
        <v>3462</v>
      </c>
      <c r="B3612" s="291">
        <v>41872</v>
      </c>
      <c r="D3612" s="290" t="s">
        <v>9408</v>
      </c>
      <c r="E3612" s="292">
        <v>41872</v>
      </c>
    </row>
    <row r="3613" spans="1:5" ht="14.4" x14ac:dyDescent="0.55000000000000004">
      <c r="A3613" s="290" t="s">
        <v>3463</v>
      </c>
      <c r="B3613" s="291">
        <v>193958</v>
      </c>
      <c r="D3613" s="290" t="s">
        <v>9409</v>
      </c>
      <c r="E3613" s="292">
        <v>193958</v>
      </c>
    </row>
    <row r="3614" spans="1:5" ht="14.4" x14ac:dyDescent="0.55000000000000004">
      <c r="A3614" s="290" t="s">
        <v>3302</v>
      </c>
      <c r="B3614" s="291">
        <v>4627417.09</v>
      </c>
      <c r="D3614" s="290" t="s">
        <v>9410</v>
      </c>
      <c r="E3614" s="292">
        <v>4627417.09</v>
      </c>
    </row>
    <row r="3615" spans="1:5" ht="14.4" x14ac:dyDescent="0.55000000000000004">
      <c r="A3615" s="290" t="s">
        <v>3464</v>
      </c>
      <c r="B3615" s="291">
        <v>59765</v>
      </c>
      <c r="D3615" s="290" t="s">
        <v>9411</v>
      </c>
      <c r="E3615" s="292">
        <v>59765</v>
      </c>
    </row>
    <row r="3616" spans="1:5" ht="14.4" x14ac:dyDescent="0.55000000000000004">
      <c r="A3616" s="290" t="s">
        <v>3303</v>
      </c>
      <c r="B3616" s="291">
        <v>22906</v>
      </c>
      <c r="D3616" s="290" t="s">
        <v>9412</v>
      </c>
      <c r="E3616" s="292">
        <v>22906</v>
      </c>
    </row>
    <row r="3617" spans="1:5" ht="14.4" x14ac:dyDescent="0.55000000000000004">
      <c r="A3617" s="290" t="s">
        <v>3465</v>
      </c>
      <c r="B3617" s="291">
        <v>8592</v>
      </c>
      <c r="D3617" s="290" t="s">
        <v>9413</v>
      </c>
      <c r="E3617" s="292">
        <v>8592</v>
      </c>
    </row>
    <row r="3618" spans="1:5" ht="14.4" x14ac:dyDescent="0.55000000000000004">
      <c r="A3618" s="290" t="s">
        <v>3304</v>
      </c>
      <c r="B3618" s="291">
        <v>2796587</v>
      </c>
      <c r="D3618" s="290" t="s">
        <v>9414</v>
      </c>
      <c r="E3618" s="292">
        <v>2796587</v>
      </c>
    </row>
    <row r="3619" spans="1:5" ht="14.4" x14ac:dyDescent="0.55000000000000004">
      <c r="A3619" s="290" t="s">
        <v>3466</v>
      </c>
      <c r="B3619" s="291">
        <v>49387</v>
      </c>
      <c r="D3619" s="290" t="s">
        <v>9415</v>
      </c>
      <c r="E3619" s="292">
        <v>49387</v>
      </c>
    </row>
    <row r="3620" spans="1:5" ht="14.4" x14ac:dyDescent="0.55000000000000004">
      <c r="A3620" s="290" t="s">
        <v>3467</v>
      </c>
      <c r="B3620" s="291">
        <v>467711</v>
      </c>
      <c r="D3620" s="290" t="s">
        <v>9416</v>
      </c>
      <c r="E3620" s="292">
        <v>467711</v>
      </c>
    </row>
    <row r="3621" spans="1:5" ht="14.4" x14ac:dyDescent="0.55000000000000004">
      <c r="A3621" s="290" t="s">
        <v>3468</v>
      </c>
      <c r="B3621" s="291">
        <v>24575123.93</v>
      </c>
      <c r="D3621" s="290" t="s">
        <v>9417</v>
      </c>
      <c r="E3621" s="292">
        <v>24575123.93</v>
      </c>
    </row>
    <row r="3622" spans="1:5" ht="14.4" x14ac:dyDescent="0.55000000000000004">
      <c r="A3622" s="290" t="s">
        <v>3469</v>
      </c>
      <c r="B3622" s="291">
        <v>29705</v>
      </c>
      <c r="D3622" s="290" t="s">
        <v>9418</v>
      </c>
      <c r="E3622" s="292">
        <v>29705</v>
      </c>
    </row>
    <row r="3623" spans="1:5" ht="14.4" x14ac:dyDescent="0.55000000000000004">
      <c r="A3623" s="290" t="s">
        <v>4165</v>
      </c>
      <c r="B3623" s="291">
        <v>207198</v>
      </c>
      <c r="D3623" s="290" t="s">
        <v>10531</v>
      </c>
      <c r="E3623" s="292">
        <v>207198</v>
      </c>
    </row>
    <row r="3624" spans="1:5" ht="14.4" x14ac:dyDescent="0.55000000000000004">
      <c r="A3624" s="290" t="s">
        <v>3470</v>
      </c>
      <c r="B3624" s="291">
        <v>121301.18</v>
      </c>
      <c r="D3624" s="290" t="s">
        <v>9419</v>
      </c>
      <c r="E3624" s="292">
        <v>121301.18</v>
      </c>
    </row>
    <row r="3625" spans="1:5" ht="14.4" x14ac:dyDescent="0.55000000000000004">
      <c r="A3625" s="290" t="s">
        <v>3471</v>
      </c>
      <c r="B3625" s="291">
        <v>14676</v>
      </c>
      <c r="D3625" s="290" t="s">
        <v>9420</v>
      </c>
      <c r="E3625" s="292">
        <v>14676</v>
      </c>
    </row>
    <row r="3626" spans="1:5" ht="14.4" x14ac:dyDescent="0.55000000000000004">
      <c r="A3626" s="290" t="s">
        <v>3472</v>
      </c>
      <c r="B3626" s="291">
        <v>8492.68</v>
      </c>
      <c r="D3626" s="290" t="s">
        <v>9421</v>
      </c>
      <c r="E3626" s="292">
        <v>8492.68</v>
      </c>
    </row>
    <row r="3627" spans="1:5" ht="14.4" x14ac:dyDescent="0.55000000000000004">
      <c r="A3627" s="290" t="s">
        <v>3473</v>
      </c>
      <c r="B3627" s="291">
        <v>17539</v>
      </c>
      <c r="D3627" s="290" t="s">
        <v>9422</v>
      </c>
      <c r="E3627" s="292">
        <v>17539</v>
      </c>
    </row>
    <row r="3628" spans="1:5" ht="14.4" x14ac:dyDescent="0.55000000000000004">
      <c r="A3628" s="290" t="s">
        <v>3305</v>
      </c>
      <c r="B3628" s="291">
        <v>910012</v>
      </c>
      <c r="D3628" s="290" t="s">
        <v>9423</v>
      </c>
      <c r="E3628" s="292">
        <v>910012</v>
      </c>
    </row>
    <row r="3629" spans="1:5" ht="14.4" x14ac:dyDescent="0.55000000000000004">
      <c r="A3629" s="290" t="s">
        <v>4166</v>
      </c>
      <c r="B3629" s="291">
        <v>43053.33</v>
      </c>
      <c r="D3629" s="290" t="s">
        <v>10532</v>
      </c>
      <c r="E3629" s="292">
        <v>43053.33</v>
      </c>
    </row>
    <row r="3630" spans="1:5" ht="14.4" x14ac:dyDescent="0.55000000000000004">
      <c r="A3630" s="290" t="s">
        <v>3474</v>
      </c>
      <c r="B3630" s="291">
        <v>148511</v>
      </c>
      <c r="D3630" s="290" t="s">
        <v>9424</v>
      </c>
      <c r="E3630" s="292">
        <v>148511</v>
      </c>
    </row>
    <row r="3631" spans="1:5" ht="14.4" x14ac:dyDescent="0.55000000000000004">
      <c r="A3631" s="290" t="s">
        <v>3475</v>
      </c>
      <c r="B3631" s="291">
        <v>61912</v>
      </c>
      <c r="D3631" s="290" t="s">
        <v>9425</v>
      </c>
      <c r="E3631" s="292">
        <v>61912</v>
      </c>
    </row>
    <row r="3632" spans="1:5" ht="14.4" x14ac:dyDescent="0.55000000000000004">
      <c r="A3632" s="290" t="s">
        <v>3476</v>
      </c>
      <c r="B3632" s="291">
        <v>26364.37</v>
      </c>
      <c r="D3632" s="290" t="s">
        <v>9426</v>
      </c>
      <c r="E3632" s="292">
        <v>26364.37</v>
      </c>
    </row>
    <row r="3633" spans="1:5" ht="14.4" x14ac:dyDescent="0.55000000000000004">
      <c r="A3633" s="290" t="s">
        <v>3306</v>
      </c>
      <c r="B3633" s="291">
        <v>23622</v>
      </c>
      <c r="D3633" s="290" t="s">
        <v>10435</v>
      </c>
      <c r="E3633" s="292">
        <v>23622</v>
      </c>
    </row>
    <row r="3634" spans="1:5" ht="14.4" x14ac:dyDescent="0.55000000000000004">
      <c r="A3634" s="290" t="s">
        <v>4167</v>
      </c>
      <c r="B3634" s="291">
        <v>28282.92</v>
      </c>
      <c r="D3634" s="290" t="s">
        <v>10533</v>
      </c>
      <c r="E3634" s="292">
        <v>28282.92</v>
      </c>
    </row>
    <row r="3635" spans="1:5" ht="14.4" x14ac:dyDescent="0.55000000000000004">
      <c r="A3635" s="290" t="s">
        <v>3307</v>
      </c>
      <c r="B3635" s="291">
        <v>762936</v>
      </c>
      <c r="D3635" s="290" t="s">
        <v>9427</v>
      </c>
      <c r="E3635" s="292">
        <v>762936</v>
      </c>
    </row>
    <row r="3636" spans="1:5" ht="14.4" x14ac:dyDescent="0.55000000000000004">
      <c r="A3636" s="290" t="s">
        <v>4168</v>
      </c>
      <c r="B3636" s="291">
        <v>16823</v>
      </c>
      <c r="D3636" s="290" t="s">
        <v>10519</v>
      </c>
      <c r="E3636" s="292">
        <v>16823</v>
      </c>
    </row>
    <row r="3637" spans="1:5" ht="14.4" x14ac:dyDescent="0.55000000000000004">
      <c r="A3637" s="290" t="s">
        <v>3477</v>
      </c>
      <c r="B3637" s="291">
        <v>675263</v>
      </c>
      <c r="D3637" s="290" t="s">
        <v>9428</v>
      </c>
      <c r="E3637" s="292">
        <v>675263</v>
      </c>
    </row>
    <row r="3638" spans="1:5" ht="14.4" x14ac:dyDescent="0.55000000000000004">
      <c r="A3638" s="290" t="s">
        <v>3478</v>
      </c>
      <c r="B3638" s="291">
        <v>18612</v>
      </c>
      <c r="D3638" s="290" t="s">
        <v>9429</v>
      </c>
      <c r="E3638" s="292">
        <v>18612</v>
      </c>
    </row>
    <row r="3639" spans="1:5" ht="14.4" x14ac:dyDescent="0.55000000000000004">
      <c r="A3639" s="290" t="s">
        <v>3308</v>
      </c>
      <c r="B3639" s="291">
        <v>6064456</v>
      </c>
      <c r="D3639" s="290" t="s">
        <v>9430</v>
      </c>
      <c r="E3639" s="292">
        <v>6064456</v>
      </c>
    </row>
    <row r="3640" spans="1:5" ht="14.4" x14ac:dyDescent="0.55000000000000004">
      <c r="A3640" s="290" t="s">
        <v>3479</v>
      </c>
      <c r="B3640" s="291">
        <v>123462</v>
      </c>
      <c r="D3640" s="290" t="s">
        <v>9431</v>
      </c>
      <c r="E3640" s="292">
        <v>123462</v>
      </c>
    </row>
    <row r="3641" spans="1:5" ht="14.4" x14ac:dyDescent="0.55000000000000004">
      <c r="A3641" s="290" t="s">
        <v>3480</v>
      </c>
      <c r="B3641" s="291">
        <v>120241</v>
      </c>
      <c r="D3641" s="290" t="s">
        <v>9432</v>
      </c>
      <c r="E3641" s="292">
        <v>120241</v>
      </c>
    </row>
    <row r="3642" spans="1:5" ht="14.4" x14ac:dyDescent="0.55000000000000004">
      <c r="A3642" s="290" t="s">
        <v>3309</v>
      </c>
      <c r="B3642" s="291">
        <v>2300609</v>
      </c>
      <c r="D3642" s="290" t="s">
        <v>9433</v>
      </c>
      <c r="E3642" s="292">
        <v>2300609</v>
      </c>
    </row>
    <row r="3643" spans="1:5" ht="14.4" x14ac:dyDescent="0.55000000000000004">
      <c r="A3643" s="290" t="s">
        <v>3310</v>
      </c>
      <c r="B3643" s="291">
        <v>50578</v>
      </c>
      <c r="D3643" s="290" t="s">
        <v>10436</v>
      </c>
      <c r="E3643" s="292">
        <v>50578</v>
      </c>
    </row>
    <row r="3644" spans="1:5" ht="14.4" x14ac:dyDescent="0.55000000000000004">
      <c r="A3644" s="290" t="s">
        <v>3311</v>
      </c>
      <c r="B3644" s="291">
        <v>4257345.0199999996</v>
      </c>
      <c r="D3644" s="290" t="s">
        <v>9434</v>
      </c>
      <c r="E3644" s="292">
        <v>4257345.0199999996</v>
      </c>
    </row>
    <row r="3645" spans="1:5" ht="14.4" x14ac:dyDescent="0.55000000000000004">
      <c r="A3645" s="290" t="s">
        <v>3481</v>
      </c>
      <c r="B3645" s="291">
        <v>396500</v>
      </c>
      <c r="D3645" s="290" t="s">
        <v>9435</v>
      </c>
      <c r="E3645" s="292">
        <v>396500</v>
      </c>
    </row>
    <row r="3646" spans="1:5" ht="14.4" x14ac:dyDescent="0.55000000000000004">
      <c r="A3646" s="290" t="s">
        <v>3482</v>
      </c>
      <c r="B3646" s="291">
        <v>25411</v>
      </c>
      <c r="D3646" s="290" t="s">
        <v>9436</v>
      </c>
      <c r="E3646" s="292">
        <v>25411</v>
      </c>
    </row>
    <row r="3647" spans="1:5" ht="14.4" x14ac:dyDescent="0.55000000000000004">
      <c r="A3647" s="290" t="s">
        <v>3312</v>
      </c>
      <c r="B3647" s="291">
        <v>1033111</v>
      </c>
      <c r="D3647" s="290" t="s">
        <v>9437</v>
      </c>
      <c r="E3647" s="292">
        <v>1033111</v>
      </c>
    </row>
    <row r="3648" spans="1:5" ht="14.4" x14ac:dyDescent="0.55000000000000004">
      <c r="A3648" s="290" t="s">
        <v>3483</v>
      </c>
      <c r="B3648" s="291">
        <v>551448</v>
      </c>
      <c r="D3648" s="290" t="s">
        <v>9438</v>
      </c>
      <c r="E3648" s="292">
        <v>551448</v>
      </c>
    </row>
    <row r="3649" spans="1:5" ht="14.4" x14ac:dyDescent="0.55000000000000004">
      <c r="A3649" s="290" t="s">
        <v>4171</v>
      </c>
      <c r="B3649" s="291">
        <v>13874</v>
      </c>
      <c r="D3649" s="290" t="s">
        <v>10534</v>
      </c>
      <c r="E3649" s="292">
        <v>13874</v>
      </c>
    </row>
    <row r="3650" spans="1:5" ht="14.4" x14ac:dyDescent="0.55000000000000004">
      <c r="A3650" s="290" t="s">
        <v>4172</v>
      </c>
      <c r="B3650" s="291">
        <v>35975</v>
      </c>
      <c r="D3650" s="290" t="s">
        <v>9439</v>
      </c>
      <c r="E3650" s="292">
        <v>35975</v>
      </c>
    </row>
    <row r="3651" spans="1:5" ht="14.4" x14ac:dyDescent="0.55000000000000004">
      <c r="A3651" s="290" t="s">
        <v>4173</v>
      </c>
      <c r="B3651" s="291">
        <v>23107</v>
      </c>
      <c r="D3651" s="290" t="s">
        <v>9440</v>
      </c>
      <c r="E3651" s="292">
        <v>23107</v>
      </c>
    </row>
    <row r="3652" spans="1:5" ht="14.4" x14ac:dyDescent="0.55000000000000004">
      <c r="A3652" s="290" t="s">
        <v>4174</v>
      </c>
      <c r="B3652" s="291">
        <v>9684</v>
      </c>
      <c r="D3652" s="290" t="s">
        <v>10535</v>
      </c>
      <c r="E3652" s="292">
        <v>9684</v>
      </c>
    </row>
    <row r="3653" spans="1:5" ht="14.4" x14ac:dyDescent="0.55000000000000004">
      <c r="A3653" s="290" t="s">
        <v>3484</v>
      </c>
      <c r="B3653" s="291">
        <v>74443</v>
      </c>
      <c r="D3653" s="290" t="s">
        <v>9441</v>
      </c>
      <c r="E3653" s="292">
        <v>74443</v>
      </c>
    </row>
    <row r="3654" spans="1:5" ht="14.4" x14ac:dyDescent="0.55000000000000004">
      <c r="A3654" s="290" t="s">
        <v>4175</v>
      </c>
      <c r="B3654" s="291">
        <v>77291.399999999994</v>
      </c>
      <c r="D3654" s="290" t="s">
        <v>10536</v>
      </c>
      <c r="E3654" s="292">
        <v>77291.399999999994</v>
      </c>
    </row>
    <row r="3655" spans="1:5" ht="14.4" x14ac:dyDescent="0.55000000000000004">
      <c r="A3655" s="290" t="s">
        <v>3485</v>
      </c>
      <c r="B3655" s="291">
        <v>4263</v>
      </c>
      <c r="D3655" s="290" t="s">
        <v>9442</v>
      </c>
      <c r="E3655" s="292">
        <v>4263</v>
      </c>
    </row>
    <row r="3656" spans="1:5" ht="14.4" x14ac:dyDescent="0.55000000000000004">
      <c r="A3656" s="290" t="s">
        <v>4176</v>
      </c>
      <c r="B3656" s="291">
        <v>18281</v>
      </c>
      <c r="D3656" s="290" t="s">
        <v>10537</v>
      </c>
      <c r="E3656" s="292">
        <v>18281</v>
      </c>
    </row>
    <row r="3657" spans="1:5" ht="14.4" x14ac:dyDescent="0.55000000000000004">
      <c r="A3657" s="290" t="s">
        <v>4177</v>
      </c>
      <c r="B3657" s="291">
        <v>31623</v>
      </c>
      <c r="D3657" s="290" t="s">
        <v>10538</v>
      </c>
      <c r="E3657" s="292">
        <v>31623</v>
      </c>
    </row>
    <row r="3658" spans="1:5" ht="14.4" x14ac:dyDescent="0.55000000000000004">
      <c r="A3658" s="290" t="s">
        <v>3486</v>
      </c>
      <c r="B3658" s="291">
        <v>42074</v>
      </c>
      <c r="D3658" s="290" t="s">
        <v>9443</v>
      </c>
      <c r="E3658" s="292">
        <v>42074</v>
      </c>
    </row>
    <row r="3659" spans="1:5" ht="14.4" x14ac:dyDescent="0.55000000000000004">
      <c r="A3659" s="290" t="s">
        <v>4178</v>
      </c>
      <c r="B3659" s="291">
        <v>43154</v>
      </c>
      <c r="D3659" s="290" t="s">
        <v>10539</v>
      </c>
      <c r="E3659" s="292">
        <v>43154</v>
      </c>
    </row>
    <row r="3660" spans="1:5" ht="14.4" x14ac:dyDescent="0.55000000000000004">
      <c r="A3660" s="290" t="s">
        <v>3487</v>
      </c>
      <c r="B3660" s="291">
        <v>12824</v>
      </c>
      <c r="D3660" s="290" t="s">
        <v>9444</v>
      </c>
      <c r="E3660" s="292">
        <v>12824</v>
      </c>
    </row>
    <row r="3661" spans="1:5" ht="14.4" x14ac:dyDescent="0.55000000000000004">
      <c r="A3661" s="290" t="s">
        <v>3488</v>
      </c>
      <c r="B3661" s="291">
        <v>27060</v>
      </c>
      <c r="D3661" s="290" t="s">
        <v>9445</v>
      </c>
      <c r="E3661" s="292">
        <v>27060</v>
      </c>
    </row>
    <row r="3662" spans="1:5" ht="14.4" x14ac:dyDescent="0.55000000000000004">
      <c r="A3662" s="290" t="s">
        <v>3489</v>
      </c>
      <c r="B3662" s="291">
        <v>22881</v>
      </c>
      <c r="D3662" s="290" t="s">
        <v>9446</v>
      </c>
      <c r="E3662" s="292">
        <v>22881</v>
      </c>
    </row>
    <row r="3663" spans="1:5" ht="14.4" x14ac:dyDescent="0.55000000000000004">
      <c r="A3663" s="290" t="s">
        <v>65284</v>
      </c>
      <c r="B3663" s="291">
        <v>0</v>
      </c>
      <c r="D3663" s="290" t="s">
        <v>65977</v>
      </c>
      <c r="E3663" s="292">
        <v>0</v>
      </c>
    </row>
    <row r="3664" spans="1:5" ht="14.4" x14ac:dyDescent="0.55000000000000004">
      <c r="A3664" s="290" t="s">
        <v>4179</v>
      </c>
      <c r="B3664" s="291">
        <v>22532</v>
      </c>
      <c r="D3664" s="290" t="s">
        <v>10540</v>
      </c>
      <c r="E3664" s="292">
        <v>22532</v>
      </c>
    </row>
    <row r="3665" spans="1:5" ht="14.4" x14ac:dyDescent="0.55000000000000004">
      <c r="A3665" s="290" t="s">
        <v>65285</v>
      </c>
      <c r="B3665" s="291">
        <v>0</v>
      </c>
      <c r="D3665" s="290" t="s">
        <v>65978</v>
      </c>
      <c r="E3665" s="292">
        <v>0</v>
      </c>
    </row>
    <row r="3666" spans="1:5" ht="14.4" x14ac:dyDescent="0.55000000000000004">
      <c r="A3666" s="290" t="s">
        <v>3490</v>
      </c>
      <c r="B3666" s="291">
        <v>10687</v>
      </c>
      <c r="D3666" s="290" t="s">
        <v>9447</v>
      </c>
      <c r="E3666" s="292">
        <v>10687</v>
      </c>
    </row>
    <row r="3667" spans="1:5" ht="14.4" x14ac:dyDescent="0.55000000000000004">
      <c r="A3667" s="290" t="s">
        <v>3491</v>
      </c>
      <c r="B3667" s="291">
        <v>84411</v>
      </c>
      <c r="D3667" s="290" t="s">
        <v>9448</v>
      </c>
      <c r="E3667" s="292">
        <v>84411</v>
      </c>
    </row>
    <row r="3668" spans="1:5" ht="14.4" x14ac:dyDescent="0.55000000000000004">
      <c r="A3668" s="290" t="s">
        <v>4180</v>
      </c>
      <c r="B3668" s="291">
        <v>48309.15</v>
      </c>
      <c r="D3668" s="290" t="s">
        <v>10541</v>
      </c>
      <c r="E3668" s="292">
        <v>48309.15</v>
      </c>
    </row>
    <row r="3669" spans="1:5" ht="14.4" x14ac:dyDescent="0.55000000000000004">
      <c r="A3669" s="290" t="s">
        <v>3492</v>
      </c>
      <c r="B3669" s="291">
        <v>10541</v>
      </c>
      <c r="D3669" s="290" t="s">
        <v>9449</v>
      </c>
      <c r="E3669" s="292">
        <v>10541</v>
      </c>
    </row>
    <row r="3670" spans="1:5" ht="14.4" x14ac:dyDescent="0.55000000000000004">
      <c r="A3670" s="290" t="s">
        <v>4203</v>
      </c>
      <c r="B3670" s="291">
        <v>1944.8</v>
      </c>
      <c r="D3670" s="290" t="s">
        <v>10542</v>
      </c>
      <c r="E3670" s="292">
        <v>1944.8</v>
      </c>
    </row>
    <row r="3671" spans="1:5" ht="14.4" x14ac:dyDescent="0.55000000000000004">
      <c r="A3671" s="290" t="s">
        <v>4181</v>
      </c>
      <c r="B3671" s="291">
        <v>4247</v>
      </c>
      <c r="D3671" s="290" t="s">
        <v>10543</v>
      </c>
      <c r="E3671" s="292">
        <v>4247</v>
      </c>
    </row>
    <row r="3672" spans="1:5" ht="14.4" x14ac:dyDescent="0.55000000000000004">
      <c r="A3672" s="290" t="s">
        <v>4182</v>
      </c>
      <c r="B3672" s="291">
        <v>3729</v>
      </c>
      <c r="D3672" s="290" t="s">
        <v>10544</v>
      </c>
      <c r="E3672" s="292">
        <v>3729</v>
      </c>
    </row>
    <row r="3673" spans="1:5" ht="14.4" x14ac:dyDescent="0.55000000000000004">
      <c r="A3673" s="290" t="s">
        <v>4183</v>
      </c>
      <c r="B3673" s="291">
        <v>56149</v>
      </c>
      <c r="D3673" s="290" t="s">
        <v>10545</v>
      </c>
      <c r="E3673" s="292">
        <v>56149</v>
      </c>
    </row>
    <row r="3674" spans="1:5" ht="14.4" x14ac:dyDescent="0.55000000000000004">
      <c r="A3674" s="290" t="s">
        <v>4184</v>
      </c>
      <c r="B3674" s="291">
        <v>5225</v>
      </c>
      <c r="D3674" s="290" t="s">
        <v>10546</v>
      </c>
      <c r="E3674" s="292">
        <v>5225</v>
      </c>
    </row>
    <row r="3675" spans="1:5" ht="14.4" x14ac:dyDescent="0.55000000000000004">
      <c r="A3675" s="290" t="s">
        <v>4185</v>
      </c>
      <c r="B3675" s="291">
        <v>94525.21</v>
      </c>
      <c r="D3675" s="290" t="s">
        <v>9450</v>
      </c>
      <c r="E3675" s="292">
        <v>94525.21</v>
      </c>
    </row>
    <row r="3676" spans="1:5" ht="14.4" x14ac:dyDescent="0.55000000000000004">
      <c r="A3676" s="290" t="s">
        <v>4186</v>
      </c>
      <c r="B3676" s="291">
        <v>16801</v>
      </c>
      <c r="D3676" s="290" t="s">
        <v>9451</v>
      </c>
      <c r="E3676" s="292">
        <v>16801</v>
      </c>
    </row>
    <row r="3677" spans="1:5" ht="14.4" x14ac:dyDescent="0.55000000000000004">
      <c r="A3677" s="290" t="s">
        <v>3493</v>
      </c>
      <c r="B3677" s="291">
        <v>31541</v>
      </c>
      <c r="D3677" s="290" t="s">
        <v>9452</v>
      </c>
      <c r="E3677" s="292">
        <v>31541</v>
      </c>
    </row>
    <row r="3678" spans="1:5" ht="14.4" x14ac:dyDescent="0.55000000000000004">
      <c r="A3678" s="290" t="s">
        <v>3494</v>
      </c>
      <c r="B3678" s="291">
        <v>62925</v>
      </c>
      <c r="D3678" s="290" t="s">
        <v>9453</v>
      </c>
      <c r="E3678" s="292">
        <v>62925</v>
      </c>
    </row>
    <row r="3679" spans="1:5" ht="14.4" x14ac:dyDescent="0.55000000000000004">
      <c r="A3679" s="290" t="s">
        <v>4187</v>
      </c>
      <c r="B3679" s="291">
        <v>21892</v>
      </c>
      <c r="D3679" s="290" t="s">
        <v>9454</v>
      </c>
      <c r="E3679" s="292">
        <v>21892</v>
      </c>
    </row>
    <row r="3680" spans="1:5" ht="14.4" x14ac:dyDescent="0.55000000000000004">
      <c r="A3680" s="290" t="s">
        <v>4188</v>
      </c>
      <c r="B3680" s="291">
        <v>39300</v>
      </c>
      <c r="D3680" s="290" t="s">
        <v>10547</v>
      </c>
      <c r="E3680" s="292">
        <v>39300</v>
      </c>
    </row>
    <row r="3681" spans="1:5" ht="14.4" x14ac:dyDescent="0.55000000000000004">
      <c r="A3681" s="290" t="s">
        <v>3495</v>
      </c>
      <c r="B3681" s="291">
        <v>46971</v>
      </c>
      <c r="D3681" s="290" t="s">
        <v>9455</v>
      </c>
      <c r="E3681" s="292">
        <v>46971</v>
      </c>
    </row>
    <row r="3682" spans="1:5" ht="14.4" x14ac:dyDescent="0.55000000000000004">
      <c r="A3682" s="290" t="s">
        <v>3496</v>
      </c>
      <c r="B3682" s="291">
        <v>11589</v>
      </c>
      <c r="D3682" s="290" t="s">
        <v>9456</v>
      </c>
      <c r="E3682" s="292">
        <v>11589</v>
      </c>
    </row>
    <row r="3683" spans="1:5" ht="14.4" x14ac:dyDescent="0.55000000000000004">
      <c r="A3683" s="290" t="s">
        <v>3497</v>
      </c>
      <c r="B3683" s="291">
        <v>7072</v>
      </c>
      <c r="D3683" s="290" t="s">
        <v>9457</v>
      </c>
      <c r="E3683" s="292">
        <v>7072</v>
      </c>
    </row>
    <row r="3684" spans="1:5" ht="14.4" x14ac:dyDescent="0.55000000000000004">
      <c r="A3684" s="290" t="s">
        <v>4189</v>
      </c>
      <c r="B3684" s="291">
        <v>12003</v>
      </c>
      <c r="D3684" s="290" t="s">
        <v>9458</v>
      </c>
      <c r="E3684" s="292">
        <v>12003</v>
      </c>
    </row>
    <row r="3685" spans="1:5" ht="14.4" x14ac:dyDescent="0.55000000000000004">
      <c r="A3685" s="290" t="s">
        <v>4190</v>
      </c>
      <c r="B3685" s="291">
        <v>514</v>
      </c>
      <c r="D3685" s="290" t="s">
        <v>10548</v>
      </c>
      <c r="E3685" s="292">
        <v>514</v>
      </c>
    </row>
    <row r="3686" spans="1:5" ht="14.4" x14ac:dyDescent="0.55000000000000004">
      <c r="A3686" s="290" t="s">
        <v>3498</v>
      </c>
      <c r="B3686" s="291">
        <v>14129.99</v>
      </c>
      <c r="D3686" s="290" t="s">
        <v>9459</v>
      </c>
      <c r="E3686" s="292">
        <v>14129.99</v>
      </c>
    </row>
    <row r="3687" spans="1:5" ht="14.4" x14ac:dyDescent="0.55000000000000004">
      <c r="A3687" s="290" t="s">
        <v>4191</v>
      </c>
      <c r="B3687" s="291">
        <v>9178.75</v>
      </c>
      <c r="D3687" s="290" t="s">
        <v>10549</v>
      </c>
      <c r="E3687" s="292">
        <v>9178.75</v>
      </c>
    </row>
    <row r="3688" spans="1:5" ht="14.4" x14ac:dyDescent="0.55000000000000004">
      <c r="A3688" s="290" t="s">
        <v>3499</v>
      </c>
      <c r="B3688" s="291">
        <v>25290</v>
      </c>
      <c r="D3688" s="290" t="s">
        <v>9460</v>
      </c>
      <c r="E3688" s="292">
        <v>25290</v>
      </c>
    </row>
    <row r="3689" spans="1:5" ht="14.4" x14ac:dyDescent="0.55000000000000004">
      <c r="A3689" s="290" t="s">
        <v>3500</v>
      </c>
      <c r="B3689" s="291">
        <v>5270</v>
      </c>
      <c r="D3689" s="290" t="s">
        <v>9461</v>
      </c>
      <c r="E3689" s="292">
        <v>5270</v>
      </c>
    </row>
    <row r="3690" spans="1:5" ht="14.4" x14ac:dyDescent="0.55000000000000004">
      <c r="A3690" s="290" t="s">
        <v>3501</v>
      </c>
      <c r="B3690" s="291">
        <v>16385</v>
      </c>
      <c r="D3690" s="290" t="s">
        <v>9462</v>
      </c>
      <c r="E3690" s="292">
        <v>16385</v>
      </c>
    </row>
    <row r="3691" spans="1:5" ht="14.4" x14ac:dyDescent="0.55000000000000004">
      <c r="A3691" s="290" t="s">
        <v>3502</v>
      </c>
      <c r="B3691" s="291">
        <v>40606</v>
      </c>
      <c r="D3691" s="290" t="s">
        <v>9463</v>
      </c>
      <c r="E3691" s="292">
        <v>40606</v>
      </c>
    </row>
    <row r="3692" spans="1:5" ht="14.4" x14ac:dyDescent="0.55000000000000004">
      <c r="A3692" s="290" t="s">
        <v>3503</v>
      </c>
      <c r="B3692" s="291">
        <v>16216</v>
      </c>
      <c r="D3692" s="290" t="s">
        <v>9464</v>
      </c>
      <c r="E3692" s="292">
        <v>16216</v>
      </c>
    </row>
    <row r="3693" spans="1:5" ht="14.4" x14ac:dyDescent="0.55000000000000004">
      <c r="A3693" s="290" t="s">
        <v>4192</v>
      </c>
      <c r="B3693" s="291">
        <v>843</v>
      </c>
      <c r="D3693" s="290" t="s">
        <v>10550</v>
      </c>
      <c r="E3693" s="292">
        <v>843</v>
      </c>
    </row>
    <row r="3694" spans="1:5" ht="14.4" x14ac:dyDescent="0.55000000000000004">
      <c r="A3694" s="290" t="s">
        <v>3504</v>
      </c>
      <c r="B3694" s="291">
        <v>32251</v>
      </c>
      <c r="D3694" s="290" t="s">
        <v>9465</v>
      </c>
      <c r="E3694" s="292">
        <v>32251</v>
      </c>
    </row>
    <row r="3695" spans="1:5" ht="14.4" x14ac:dyDescent="0.55000000000000004">
      <c r="A3695" s="290" t="s">
        <v>4193</v>
      </c>
      <c r="B3695" s="291">
        <v>30277</v>
      </c>
      <c r="D3695" s="290" t="s">
        <v>10551</v>
      </c>
      <c r="E3695" s="292">
        <v>30277</v>
      </c>
    </row>
    <row r="3696" spans="1:5" ht="14.4" x14ac:dyDescent="0.55000000000000004">
      <c r="A3696" s="290" t="s">
        <v>3505</v>
      </c>
      <c r="B3696" s="291">
        <v>36532</v>
      </c>
      <c r="D3696" s="290" t="s">
        <v>9466</v>
      </c>
      <c r="E3696" s="292">
        <v>36532</v>
      </c>
    </row>
    <row r="3697" spans="1:5" ht="14.4" x14ac:dyDescent="0.55000000000000004">
      <c r="A3697" s="290" t="s">
        <v>3506</v>
      </c>
      <c r="B3697" s="291">
        <v>65072.78</v>
      </c>
      <c r="D3697" s="290" t="s">
        <v>9467</v>
      </c>
      <c r="E3697" s="292">
        <v>65072.78</v>
      </c>
    </row>
    <row r="3698" spans="1:5" ht="14.4" x14ac:dyDescent="0.55000000000000004">
      <c r="A3698" s="290" t="s">
        <v>3507</v>
      </c>
      <c r="B3698" s="291">
        <v>89132</v>
      </c>
      <c r="D3698" s="290" t="s">
        <v>9468</v>
      </c>
      <c r="E3698" s="292">
        <v>89132</v>
      </c>
    </row>
    <row r="3699" spans="1:5" ht="14.4" x14ac:dyDescent="0.55000000000000004">
      <c r="A3699" s="290" t="s">
        <v>3508</v>
      </c>
      <c r="B3699" s="291">
        <v>20225</v>
      </c>
      <c r="D3699" s="290" t="s">
        <v>9469</v>
      </c>
      <c r="E3699" s="292">
        <v>20225</v>
      </c>
    </row>
    <row r="3700" spans="1:5" ht="14.4" x14ac:dyDescent="0.55000000000000004">
      <c r="A3700" s="290" t="s">
        <v>3509</v>
      </c>
      <c r="B3700" s="291">
        <v>4214</v>
      </c>
      <c r="D3700" s="290" t="s">
        <v>9470</v>
      </c>
      <c r="E3700" s="292">
        <v>4214</v>
      </c>
    </row>
    <row r="3701" spans="1:5" ht="14.4" x14ac:dyDescent="0.55000000000000004">
      <c r="A3701" s="290" t="s">
        <v>3510</v>
      </c>
      <c r="B3701" s="291">
        <v>20540</v>
      </c>
      <c r="D3701" s="290" t="s">
        <v>9471</v>
      </c>
      <c r="E3701" s="292">
        <v>20540</v>
      </c>
    </row>
    <row r="3702" spans="1:5" ht="14.4" x14ac:dyDescent="0.55000000000000004">
      <c r="A3702" s="290" t="s">
        <v>4194</v>
      </c>
      <c r="B3702" s="291">
        <v>18288</v>
      </c>
      <c r="D3702" s="290" t="s">
        <v>9472</v>
      </c>
      <c r="E3702" s="292">
        <v>18288</v>
      </c>
    </row>
    <row r="3703" spans="1:5" ht="14.4" x14ac:dyDescent="0.55000000000000004">
      <c r="A3703" s="290" t="s">
        <v>3511</v>
      </c>
      <c r="B3703" s="291">
        <v>27251</v>
      </c>
      <c r="D3703" s="290" t="s">
        <v>9473</v>
      </c>
      <c r="E3703" s="292">
        <v>27251</v>
      </c>
    </row>
    <row r="3704" spans="1:5" ht="14.4" x14ac:dyDescent="0.55000000000000004">
      <c r="A3704" s="290" t="s">
        <v>3512</v>
      </c>
      <c r="B3704" s="291">
        <v>74276</v>
      </c>
      <c r="D3704" s="290" t="s">
        <v>9474</v>
      </c>
      <c r="E3704" s="292">
        <v>74276</v>
      </c>
    </row>
    <row r="3705" spans="1:5" ht="14.4" x14ac:dyDescent="0.55000000000000004">
      <c r="A3705" s="290" t="s">
        <v>3513</v>
      </c>
      <c r="B3705" s="291">
        <v>24585</v>
      </c>
      <c r="D3705" s="290" t="s">
        <v>9475</v>
      </c>
      <c r="E3705" s="292">
        <v>24585</v>
      </c>
    </row>
    <row r="3706" spans="1:5" ht="14.4" x14ac:dyDescent="0.55000000000000004">
      <c r="A3706" s="290" t="s">
        <v>3514</v>
      </c>
      <c r="B3706" s="291">
        <v>6441</v>
      </c>
      <c r="D3706" s="290" t="s">
        <v>9476</v>
      </c>
      <c r="E3706" s="292">
        <v>6441</v>
      </c>
    </row>
    <row r="3707" spans="1:5" ht="14.4" x14ac:dyDescent="0.55000000000000004">
      <c r="A3707" s="290" t="s">
        <v>3515</v>
      </c>
      <c r="B3707" s="291">
        <v>36128</v>
      </c>
      <c r="D3707" s="290" t="s">
        <v>9477</v>
      </c>
      <c r="E3707" s="292">
        <v>36128</v>
      </c>
    </row>
    <row r="3708" spans="1:5" ht="14.4" x14ac:dyDescent="0.55000000000000004">
      <c r="A3708" s="290" t="s">
        <v>4195</v>
      </c>
      <c r="B3708" s="291">
        <v>10981</v>
      </c>
      <c r="D3708" s="290" t="s">
        <v>10552</v>
      </c>
      <c r="E3708" s="292">
        <v>10981</v>
      </c>
    </row>
    <row r="3709" spans="1:5" ht="14.4" x14ac:dyDescent="0.55000000000000004">
      <c r="A3709" s="290" t="s">
        <v>3516</v>
      </c>
      <c r="B3709" s="291">
        <v>23107</v>
      </c>
      <c r="D3709" s="290" t="s">
        <v>9478</v>
      </c>
      <c r="E3709" s="292">
        <v>23107</v>
      </c>
    </row>
    <row r="3710" spans="1:5" ht="14.4" x14ac:dyDescent="0.55000000000000004">
      <c r="A3710" s="290" t="s">
        <v>3517</v>
      </c>
      <c r="B3710" s="291">
        <v>40543</v>
      </c>
      <c r="D3710" s="290" t="s">
        <v>9479</v>
      </c>
      <c r="E3710" s="292">
        <v>40543</v>
      </c>
    </row>
    <row r="3711" spans="1:5" ht="14.4" x14ac:dyDescent="0.55000000000000004">
      <c r="A3711" s="290" t="s">
        <v>3518</v>
      </c>
      <c r="B3711" s="291">
        <v>15811</v>
      </c>
      <c r="D3711" s="290" t="s">
        <v>9480</v>
      </c>
      <c r="E3711" s="292">
        <v>15811</v>
      </c>
    </row>
    <row r="3712" spans="1:5" ht="14.4" x14ac:dyDescent="0.55000000000000004">
      <c r="A3712" s="290" t="s">
        <v>4196</v>
      </c>
      <c r="B3712" s="291">
        <v>24706</v>
      </c>
      <c r="D3712" s="290" t="s">
        <v>10553</v>
      </c>
      <c r="E3712" s="292">
        <v>24706</v>
      </c>
    </row>
    <row r="3713" spans="1:5" ht="14.4" x14ac:dyDescent="0.55000000000000004">
      <c r="A3713" s="290" t="s">
        <v>4197</v>
      </c>
      <c r="B3713" s="291">
        <v>22515.75</v>
      </c>
      <c r="D3713" s="290" t="s">
        <v>10554</v>
      </c>
      <c r="E3713" s="292">
        <v>22515.75</v>
      </c>
    </row>
    <row r="3714" spans="1:5" ht="14.4" x14ac:dyDescent="0.55000000000000004">
      <c r="A3714" s="290" t="s">
        <v>3519</v>
      </c>
      <c r="B3714" s="291">
        <v>32521</v>
      </c>
      <c r="D3714" s="290" t="s">
        <v>9481</v>
      </c>
      <c r="E3714" s="292">
        <v>32521</v>
      </c>
    </row>
    <row r="3715" spans="1:5" ht="14.4" x14ac:dyDescent="0.55000000000000004">
      <c r="A3715" s="290" t="s">
        <v>4198</v>
      </c>
      <c r="B3715" s="291">
        <v>18338.060000000001</v>
      </c>
      <c r="D3715" s="290" t="s">
        <v>10555</v>
      </c>
      <c r="E3715" s="292">
        <v>18338.060000000001</v>
      </c>
    </row>
    <row r="3716" spans="1:5" ht="14.4" x14ac:dyDescent="0.55000000000000004">
      <c r="A3716" s="290" t="s">
        <v>3520</v>
      </c>
      <c r="B3716" s="291">
        <v>34413</v>
      </c>
      <c r="D3716" s="290" t="s">
        <v>9482</v>
      </c>
      <c r="E3716" s="292">
        <v>34413</v>
      </c>
    </row>
    <row r="3717" spans="1:5" ht="14.4" x14ac:dyDescent="0.55000000000000004">
      <c r="A3717" s="290" t="s">
        <v>4199</v>
      </c>
      <c r="B3717" s="291">
        <v>2924.5</v>
      </c>
      <c r="D3717" s="290" t="s">
        <v>10556</v>
      </c>
      <c r="E3717" s="292">
        <v>2924.5</v>
      </c>
    </row>
    <row r="3718" spans="1:5" ht="14.4" x14ac:dyDescent="0.55000000000000004">
      <c r="A3718" s="290" t="s">
        <v>4200</v>
      </c>
      <c r="B3718" s="291">
        <v>12431</v>
      </c>
      <c r="D3718" s="290" t="s">
        <v>10557</v>
      </c>
      <c r="E3718" s="292">
        <v>12431</v>
      </c>
    </row>
    <row r="3719" spans="1:5" ht="14.4" x14ac:dyDescent="0.55000000000000004">
      <c r="A3719" s="290" t="s">
        <v>4202</v>
      </c>
      <c r="B3719" s="291">
        <v>12467</v>
      </c>
      <c r="D3719" s="290" t="s">
        <v>10558</v>
      </c>
      <c r="E3719" s="292">
        <v>12467</v>
      </c>
    </row>
    <row r="3720" spans="1:5" ht="14.4" x14ac:dyDescent="0.55000000000000004">
      <c r="A3720" s="290" t="s">
        <v>4201</v>
      </c>
      <c r="B3720" s="291">
        <v>15337</v>
      </c>
      <c r="D3720" s="290" t="s">
        <v>10559</v>
      </c>
      <c r="E3720" s="292">
        <v>15337</v>
      </c>
    </row>
    <row r="3721" spans="1:5" ht="14.4" x14ac:dyDescent="0.55000000000000004">
      <c r="A3721" s="290" t="s">
        <v>65286</v>
      </c>
      <c r="B3721" s="291">
        <v>0</v>
      </c>
      <c r="D3721" s="290" t="s">
        <v>65979</v>
      </c>
      <c r="E3721" s="292">
        <v>0</v>
      </c>
    </row>
    <row r="3722" spans="1:5" ht="14.4" x14ac:dyDescent="0.55000000000000004">
      <c r="A3722" s="290" t="s">
        <v>3521</v>
      </c>
      <c r="B3722" s="291">
        <v>18031</v>
      </c>
      <c r="D3722" s="290" t="s">
        <v>9483</v>
      </c>
      <c r="E3722" s="292">
        <v>18031</v>
      </c>
    </row>
    <row r="3723" spans="1:5" ht="14.4" x14ac:dyDescent="0.55000000000000004">
      <c r="A3723" s="290" t="s">
        <v>4204</v>
      </c>
      <c r="B3723" s="291">
        <v>160858.54999999999</v>
      </c>
      <c r="D3723" s="290" t="s">
        <v>9484</v>
      </c>
      <c r="E3723" s="292">
        <v>160858.54999999999</v>
      </c>
    </row>
    <row r="3724" spans="1:5" ht="14.4" x14ac:dyDescent="0.55000000000000004">
      <c r="A3724" s="290" t="s">
        <v>4284</v>
      </c>
      <c r="B3724" s="291">
        <v>4627</v>
      </c>
      <c r="D3724" s="290" t="s">
        <v>10560</v>
      </c>
      <c r="E3724" s="292">
        <v>4627</v>
      </c>
    </row>
    <row r="3725" spans="1:5" ht="14.4" x14ac:dyDescent="0.55000000000000004">
      <c r="A3725" s="290" t="s">
        <v>4285</v>
      </c>
      <c r="B3725" s="291">
        <v>2196</v>
      </c>
      <c r="D3725" s="290" t="s">
        <v>10561</v>
      </c>
      <c r="E3725" s="292">
        <v>2196</v>
      </c>
    </row>
    <row r="3726" spans="1:5" ht="14.4" x14ac:dyDescent="0.55000000000000004">
      <c r="A3726" s="290" t="s">
        <v>3522</v>
      </c>
      <c r="B3726" s="291">
        <v>3101</v>
      </c>
      <c r="D3726" s="290" t="s">
        <v>9485</v>
      </c>
      <c r="E3726" s="292">
        <v>3101</v>
      </c>
    </row>
    <row r="3727" spans="1:5" ht="14.4" x14ac:dyDescent="0.55000000000000004">
      <c r="A3727" s="290" t="s">
        <v>4205</v>
      </c>
      <c r="B3727" s="291">
        <v>34303.769999999997</v>
      </c>
      <c r="D3727" s="290" t="s">
        <v>10562</v>
      </c>
      <c r="E3727" s="292">
        <v>34303.769999999997</v>
      </c>
    </row>
    <row r="3728" spans="1:5" ht="14.4" x14ac:dyDescent="0.55000000000000004">
      <c r="A3728" s="290" t="s">
        <v>4206</v>
      </c>
      <c r="B3728" s="291">
        <v>22698</v>
      </c>
      <c r="D3728" s="290" t="s">
        <v>10563</v>
      </c>
      <c r="E3728" s="292">
        <v>22698</v>
      </c>
    </row>
    <row r="3729" spans="1:5" ht="14.4" x14ac:dyDescent="0.55000000000000004">
      <c r="A3729" s="290" t="s">
        <v>4207</v>
      </c>
      <c r="B3729" s="291">
        <v>21244</v>
      </c>
      <c r="D3729" s="290" t="s">
        <v>10564</v>
      </c>
      <c r="E3729" s="292">
        <v>21244</v>
      </c>
    </row>
    <row r="3730" spans="1:5" ht="14.4" x14ac:dyDescent="0.55000000000000004">
      <c r="A3730" s="290" t="s">
        <v>4208</v>
      </c>
      <c r="B3730" s="291">
        <v>13730</v>
      </c>
      <c r="D3730" s="290" t="s">
        <v>10565</v>
      </c>
      <c r="E3730" s="292">
        <v>13730</v>
      </c>
    </row>
    <row r="3731" spans="1:5" ht="14.4" x14ac:dyDescent="0.55000000000000004">
      <c r="A3731" s="290" t="s">
        <v>4209</v>
      </c>
      <c r="B3731" s="291">
        <v>46344</v>
      </c>
      <c r="D3731" s="290" t="s">
        <v>9486</v>
      </c>
      <c r="E3731" s="292">
        <v>46344</v>
      </c>
    </row>
    <row r="3732" spans="1:5" ht="14.4" x14ac:dyDescent="0.55000000000000004">
      <c r="A3732" s="290" t="s">
        <v>4210</v>
      </c>
      <c r="B3732" s="291">
        <v>15049</v>
      </c>
      <c r="D3732" s="290" t="s">
        <v>10566</v>
      </c>
      <c r="E3732" s="292">
        <v>15049</v>
      </c>
    </row>
    <row r="3733" spans="1:5" ht="14.4" x14ac:dyDescent="0.55000000000000004">
      <c r="A3733" s="290" t="s">
        <v>4286</v>
      </c>
      <c r="B3733" s="291">
        <v>556</v>
      </c>
      <c r="D3733" s="290" t="s">
        <v>10567</v>
      </c>
      <c r="E3733" s="292">
        <v>556</v>
      </c>
    </row>
    <row r="3734" spans="1:5" ht="14.4" x14ac:dyDescent="0.55000000000000004">
      <c r="A3734" s="290" t="s">
        <v>4211</v>
      </c>
      <c r="B3734" s="291">
        <v>28979.87</v>
      </c>
      <c r="D3734" s="290" t="s">
        <v>10568</v>
      </c>
      <c r="E3734" s="292">
        <v>28979.87</v>
      </c>
    </row>
    <row r="3735" spans="1:5" ht="14.4" x14ac:dyDescent="0.55000000000000004">
      <c r="A3735" s="290" t="s">
        <v>65287</v>
      </c>
      <c r="B3735" s="291">
        <v>0</v>
      </c>
      <c r="D3735" s="290" t="s">
        <v>65980</v>
      </c>
      <c r="E3735" s="292">
        <v>0</v>
      </c>
    </row>
    <row r="3736" spans="1:5" ht="14.4" x14ac:dyDescent="0.55000000000000004">
      <c r="A3736" s="290" t="s">
        <v>4287</v>
      </c>
      <c r="B3736" s="291">
        <v>3885</v>
      </c>
      <c r="D3736" s="290" t="s">
        <v>10569</v>
      </c>
      <c r="E3736" s="292">
        <v>3885</v>
      </c>
    </row>
    <row r="3737" spans="1:5" ht="14.4" x14ac:dyDescent="0.55000000000000004">
      <c r="A3737" s="290" t="s">
        <v>4212</v>
      </c>
      <c r="B3737" s="291">
        <v>91270</v>
      </c>
      <c r="D3737" s="290" t="s">
        <v>10570</v>
      </c>
      <c r="E3737" s="292">
        <v>91270</v>
      </c>
    </row>
    <row r="3738" spans="1:5" ht="14.4" x14ac:dyDescent="0.55000000000000004">
      <c r="A3738" s="290" t="s">
        <v>3523</v>
      </c>
      <c r="B3738" s="291">
        <v>6858</v>
      </c>
      <c r="D3738" s="290" t="s">
        <v>9487</v>
      </c>
      <c r="E3738" s="292">
        <v>6858</v>
      </c>
    </row>
    <row r="3739" spans="1:5" ht="14.4" x14ac:dyDescent="0.55000000000000004">
      <c r="A3739" s="290" t="s">
        <v>3524</v>
      </c>
      <c r="B3739" s="291">
        <v>2823</v>
      </c>
      <c r="D3739" s="290" t="s">
        <v>9488</v>
      </c>
      <c r="E3739" s="292">
        <v>2823</v>
      </c>
    </row>
    <row r="3740" spans="1:5" ht="14.4" x14ac:dyDescent="0.55000000000000004">
      <c r="A3740" s="290" t="s">
        <v>3525</v>
      </c>
      <c r="B3740" s="291">
        <v>168831</v>
      </c>
      <c r="D3740" s="290" t="s">
        <v>9489</v>
      </c>
      <c r="E3740" s="292">
        <v>168831</v>
      </c>
    </row>
    <row r="3741" spans="1:5" ht="14.4" x14ac:dyDescent="0.55000000000000004">
      <c r="A3741" s="290" t="s">
        <v>4213</v>
      </c>
      <c r="B3741" s="291">
        <v>30868</v>
      </c>
      <c r="D3741" s="290" t="s">
        <v>10571</v>
      </c>
      <c r="E3741" s="292">
        <v>30868</v>
      </c>
    </row>
    <row r="3742" spans="1:5" ht="14.4" x14ac:dyDescent="0.55000000000000004">
      <c r="A3742" s="290" t="s">
        <v>3526</v>
      </c>
      <c r="B3742" s="291">
        <v>3158</v>
      </c>
      <c r="D3742" s="290" t="s">
        <v>9490</v>
      </c>
      <c r="E3742" s="292">
        <v>3158</v>
      </c>
    </row>
    <row r="3743" spans="1:5" ht="14.4" x14ac:dyDescent="0.55000000000000004">
      <c r="A3743" s="290" t="s">
        <v>3527</v>
      </c>
      <c r="B3743" s="291">
        <v>2844</v>
      </c>
      <c r="D3743" s="290" t="s">
        <v>9491</v>
      </c>
      <c r="E3743" s="292">
        <v>2844</v>
      </c>
    </row>
    <row r="3744" spans="1:5" ht="14.4" x14ac:dyDescent="0.55000000000000004">
      <c r="A3744" s="290" t="s">
        <v>4288</v>
      </c>
      <c r="B3744" s="291">
        <v>8298</v>
      </c>
      <c r="D3744" s="290" t="s">
        <v>10572</v>
      </c>
      <c r="E3744" s="292">
        <v>8298</v>
      </c>
    </row>
    <row r="3745" spans="1:5" ht="14.4" x14ac:dyDescent="0.55000000000000004">
      <c r="A3745" s="290" t="s">
        <v>4289</v>
      </c>
      <c r="B3745" s="291">
        <v>4056</v>
      </c>
      <c r="D3745" s="290" t="s">
        <v>10573</v>
      </c>
      <c r="E3745" s="292">
        <v>4056</v>
      </c>
    </row>
    <row r="3746" spans="1:5" ht="14.4" x14ac:dyDescent="0.55000000000000004">
      <c r="A3746" s="290" t="s">
        <v>4290</v>
      </c>
      <c r="B3746" s="291">
        <v>1283</v>
      </c>
      <c r="D3746" s="290" t="s">
        <v>10574</v>
      </c>
      <c r="E3746" s="292">
        <v>1283</v>
      </c>
    </row>
    <row r="3747" spans="1:5" ht="14.4" x14ac:dyDescent="0.55000000000000004">
      <c r="A3747" s="290" t="s">
        <v>4214</v>
      </c>
      <c r="B3747" s="291">
        <v>84797</v>
      </c>
      <c r="D3747" s="290" t="s">
        <v>10575</v>
      </c>
      <c r="E3747" s="292">
        <v>84797</v>
      </c>
    </row>
    <row r="3748" spans="1:5" ht="14.4" x14ac:dyDescent="0.55000000000000004">
      <c r="A3748" s="290" t="s">
        <v>4291</v>
      </c>
      <c r="B3748" s="291">
        <v>2402</v>
      </c>
      <c r="D3748" s="290" t="s">
        <v>10576</v>
      </c>
      <c r="E3748" s="292">
        <v>2402</v>
      </c>
    </row>
    <row r="3749" spans="1:5" ht="14.4" x14ac:dyDescent="0.55000000000000004">
      <c r="A3749" s="290" t="s">
        <v>3528</v>
      </c>
      <c r="B3749" s="291">
        <v>239748</v>
      </c>
      <c r="D3749" s="290" t="s">
        <v>9492</v>
      </c>
      <c r="E3749" s="292">
        <v>239748</v>
      </c>
    </row>
    <row r="3750" spans="1:5" ht="14.4" x14ac:dyDescent="0.55000000000000004">
      <c r="A3750" s="290" t="s">
        <v>5244</v>
      </c>
      <c r="B3750" s="291">
        <v>39501</v>
      </c>
      <c r="D3750" s="290" t="s">
        <v>10577</v>
      </c>
      <c r="E3750" s="292">
        <v>39501</v>
      </c>
    </row>
    <row r="3751" spans="1:5" ht="14.4" x14ac:dyDescent="0.55000000000000004">
      <c r="A3751" s="290" t="s">
        <v>4292</v>
      </c>
      <c r="B3751" s="291">
        <v>6245</v>
      </c>
      <c r="D3751" s="290" t="s">
        <v>10578</v>
      </c>
      <c r="E3751" s="292">
        <v>6245</v>
      </c>
    </row>
    <row r="3752" spans="1:5" ht="14.4" x14ac:dyDescent="0.55000000000000004">
      <c r="A3752" s="290" t="s">
        <v>4293</v>
      </c>
      <c r="B3752" s="291">
        <v>6423</v>
      </c>
      <c r="D3752" s="290" t="s">
        <v>9493</v>
      </c>
      <c r="E3752" s="292">
        <v>6423</v>
      </c>
    </row>
    <row r="3753" spans="1:5" ht="14.4" x14ac:dyDescent="0.55000000000000004">
      <c r="A3753" s="290" t="s">
        <v>4294</v>
      </c>
      <c r="B3753" s="291">
        <v>2859</v>
      </c>
      <c r="D3753" s="290" t="s">
        <v>9494</v>
      </c>
      <c r="E3753" s="292">
        <v>2859</v>
      </c>
    </row>
    <row r="3754" spans="1:5" ht="14.4" x14ac:dyDescent="0.55000000000000004">
      <c r="A3754" s="290" t="s">
        <v>4295</v>
      </c>
      <c r="B3754" s="291">
        <v>3160.45</v>
      </c>
      <c r="D3754" s="290" t="s">
        <v>10579</v>
      </c>
      <c r="E3754" s="292">
        <v>3160.45</v>
      </c>
    </row>
    <row r="3755" spans="1:5" ht="14.4" x14ac:dyDescent="0.55000000000000004">
      <c r="A3755" s="290" t="s">
        <v>3529</v>
      </c>
      <c r="B3755" s="291">
        <v>81190</v>
      </c>
      <c r="D3755" s="290" t="s">
        <v>9495</v>
      </c>
      <c r="E3755" s="292">
        <v>81190</v>
      </c>
    </row>
    <row r="3756" spans="1:5" ht="14.4" x14ac:dyDescent="0.55000000000000004">
      <c r="A3756" s="290" t="s">
        <v>65288</v>
      </c>
      <c r="B3756" s="291">
        <v>0</v>
      </c>
      <c r="D3756" s="290" t="s">
        <v>65981</v>
      </c>
      <c r="E3756" s="292">
        <v>0</v>
      </c>
    </row>
    <row r="3757" spans="1:5" ht="14.4" x14ac:dyDescent="0.55000000000000004">
      <c r="A3757" s="290" t="s">
        <v>4215</v>
      </c>
      <c r="B3757" s="291">
        <v>57507.56</v>
      </c>
      <c r="D3757" s="290" t="s">
        <v>10580</v>
      </c>
      <c r="E3757" s="292">
        <v>57507.56</v>
      </c>
    </row>
    <row r="3758" spans="1:5" ht="14.4" x14ac:dyDescent="0.55000000000000004">
      <c r="A3758" s="290" t="s">
        <v>4296</v>
      </c>
      <c r="B3758" s="291">
        <v>1469</v>
      </c>
      <c r="D3758" s="290" t="s">
        <v>10581</v>
      </c>
      <c r="E3758" s="292">
        <v>1469</v>
      </c>
    </row>
    <row r="3759" spans="1:5" ht="14.4" x14ac:dyDescent="0.55000000000000004">
      <c r="A3759" s="290" t="s">
        <v>4216</v>
      </c>
      <c r="B3759" s="291">
        <v>17644</v>
      </c>
      <c r="D3759" s="290" t="s">
        <v>10582</v>
      </c>
      <c r="E3759" s="292">
        <v>17644</v>
      </c>
    </row>
    <row r="3760" spans="1:5" ht="14.4" x14ac:dyDescent="0.55000000000000004">
      <c r="A3760" s="290" t="s">
        <v>4217</v>
      </c>
      <c r="B3760" s="291">
        <v>113419</v>
      </c>
      <c r="D3760" s="290" t="s">
        <v>10583</v>
      </c>
      <c r="E3760" s="292">
        <v>113419</v>
      </c>
    </row>
    <row r="3761" spans="1:5" ht="14.4" x14ac:dyDescent="0.55000000000000004">
      <c r="A3761" s="290" t="s">
        <v>4218</v>
      </c>
      <c r="B3761" s="291">
        <v>29107</v>
      </c>
      <c r="D3761" s="290" t="s">
        <v>10584</v>
      </c>
      <c r="E3761" s="292">
        <v>29107</v>
      </c>
    </row>
    <row r="3762" spans="1:5" ht="14.4" x14ac:dyDescent="0.55000000000000004">
      <c r="A3762" s="290" t="s">
        <v>3530</v>
      </c>
      <c r="B3762" s="291">
        <v>21087</v>
      </c>
      <c r="D3762" s="290" t="s">
        <v>9496</v>
      </c>
      <c r="E3762" s="292">
        <v>21087</v>
      </c>
    </row>
    <row r="3763" spans="1:5" ht="14.4" x14ac:dyDescent="0.55000000000000004">
      <c r="A3763" s="290" t="s">
        <v>4219</v>
      </c>
      <c r="B3763" s="291">
        <v>63717</v>
      </c>
      <c r="D3763" s="290" t="s">
        <v>10585</v>
      </c>
      <c r="E3763" s="292">
        <v>63717</v>
      </c>
    </row>
    <row r="3764" spans="1:5" ht="14.4" x14ac:dyDescent="0.55000000000000004">
      <c r="A3764" s="290" t="s">
        <v>3531</v>
      </c>
      <c r="B3764" s="291">
        <v>4078</v>
      </c>
      <c r="D3764" s="290" t="s">
        <v>9497</v>
      </c>
      <c r="E3764" s="292">
        <v>4078</v>
      </c>
    </row>
    <row r="3765" spans="1:5" ht="14.4" x14ac:dyDescent="0.55000000000000004">
      <c r="A3765" s="290" t="s">
        <v>4297</v>
      </c>
      <c r="B3765" s="291">
        <v>3657</v>
      </c>
      <c r="D3765" s="290" t="s">
        <v>10586</v>
      </c>
      <c r="E3765" s="292">
        <v>3657</v>
      </c>
    </row>
    <row r="3766" spans="1:5" ht="14.4" x14ac:dyDescent="0.55000000000000004">
      <c r="A3766" s="290" t="s">
        <v>4298</v>
      </c>
      <c r="B3766" s="291">
        <v>1533</v>
      </c>
      <c r="D3766" s="290" t="s">
        <v>10587</v>
      </c>
      <c r="E3766" s="292">
        <v>1533</v>
      </c>
    </row>
    <row r="3767" spans="1:5" ht="14.4" x14ac:dyDescent="0.55000000000000004">
      <c r="A3767" s="290" t="s">
        <v>4220</v>
      </c>
      <c r="B3767" s="291">
        <v>22413</v>
      </c>
      <c r="D3767" s="290" t="s">
        <v>10588</v>
      </c>
      <c r="E3767" s="292">
        <v>22413</v>
      </c>
    </row>
    <row r="3768" spans="1:5" ht="14.4" x14ac:dyDescent="0.55000000000000004">
      <c r="A3768" s="290" t="s">
        <v>3532</v>
      </c>
      <c r="B3768" s="291">
        <v>1354</v>
      </c>
      <c r="D3768" s="290" t="s">
        <v>9498</v>
      </c>
      <c r="E3768" s="292">
        <v>1354</v>
      </c>
    </row>
    <row r="3769" spans="1:5" ht="14.4" x14ac:dyDescent="0.55000000000000004">
      <c r="A3769" s="290" t="s">
        <v>4221</v>
      </c>
      <c r="B3769" s="291">
        <v>13987</v>
      </c>
      <c r="D3769" s="290" t="s">
        <v>10589</v>
      </c>
      <c r="E3769" s="292">
        <v>13987</v>
      </c>
    </row>
    <row r="3770" spans="1:5" ht="14.4" x14ac:dyDescent="0.55000000000000004">
      <c r="A3770" s="290" t="s">
        <v>3533</v>
      </c>
      <c r="B3770" s="291">
        <v>9125</v>
      </c>
      <c r="D3770" s="290" t="s">
        <v>9499</v>
      </c>
      <c r="E3770" s="292">
        <v>9125</v>
      </c>
    </row>
    <row r="3771" spans="1:5" ht="14.4" x14ac:dyDescent="0.55000000000000004">
      <c r="A3771" s="290" t="s">
        <v>4222</v>
      </c>
      <c r="B3771" s="291">
        <v>102433</v>
      </c>
      <c r="D3771" s="290" t="s">
        <v>10590</v>
      </c>
      <c r="E3771" s="292">
        <v>102433</v>
      </c>
    </row>
    <row r="3772" spans="1:5" ht="14.4" x14ac:dyDescent="0.55000000000000004">
      <c r="A3772" s="290" t="s">
        <v>3534</v>
      </c>
      <c r="B3772" s="291">
        <v>7008</v>
      </c>
      <c r="D3772" s="290" t="s">
        <v>9500</v>
      </c>
      <c r="E3772" s="292">
        <v>7008</v>
      </c>
    </row>
    <row r="3773" spans="1:5" ht="14.4" x14ac:dyDescent="0.55000000000000004">
      <c r="A3773" s="290" t="s">
        <v>4223</v>
      </c>
      <c r="B3773" s="291">
        <v>39529</v>
      </c>
      <c r="D3773" s="290" t="s">
        <v>10591</v>
      </c>
      <c r="E3773" s="292">
        <v>39529</v>
      </c>
    </row>
    <row r="3774" spans="1:5" ht="14.4" x14ac:dyDescent="0.55000000000000004">
      <c r="A3774" s="290" t="s">
        <v>3535</v>
      </c>
      <c r="B3774" s="291">
        <v>15878.52</v>
      </c>
      <c r="D3774" s="290" t="s">
        <v>9501</v>
      </c>
      <c r="E3774" s="292">
        <v>15878.52</v>
      </c>
    </row>
    <row r="3775" spans="1:5" ht="14.4" x14ac:dyDescent="0.55000000000000004">
      <c r="A3775" s="290" t="s">
        <v>4299</v>
      </c>
      <c r="B3775" s="291">
        <v>625.77</v>
      </c>
      <c r="D3775" s="290" t="s">
        <v>10592</v>
      </c>
      <c r="E3775" s="292">
        <v>625.77</v>
      </c>
    </row>
    <row r="3776" spans="1:5" ht="14.4" x14ac:dyDescent="0.55000000000000004">
      <c r="A3776" s="290" t="s">
        <v>3536</v>
      </c>
      <c r="B3776" s="291">
        <v>5375</v>
      </c>
      <c r="D3776" s="290" t="s">
        <v>9502</v>
      </c>
      <c r="E3776" s="292">
        <v>5375</v>
      </c>
    </row>
    <row r="3777" spans="1:5" ht="14.4" x14ac:dyDescent="0.55000000000000004">
      <c r="A3777" s="290" t="s">
        <v>3537</v>
      </c>
      <c r="B3777" s="291">
        <v>94235.21</v>
      </c>
      <c r="D3777" s="290" t="s">
        <v>9503</v>
      </c>
      <c r="E3777" s="292">
        <v>94235.21</v>
      </c>
    </row>
    <row r="3778" spans="1:5" ht="14.4" x14ac:dyDescent="0.55000000000000004">
      <c r="A3778" s="290" t="s">
        <v>3538</v>
      </c>
      <c r="B3778" s="291">
        <v>357549.01</v>
      </c>
      <c r="D3778" s="290" t="s">
        <v>9504</v>
      </c>
      <c r="E3778" s="292">
        <v>357549.01</v>
      </c>
    </row>
    <row r="3779" spans="1:5" ht="14.4" x14ac:dyDescent="0.55000000000000004">
      <c r="A3779" s="290" t="s">
        <v>65289</v>
      </c>
      <c r="B3779" s="291">
        <v>0</v>
      </c>
      <c r="D3779" s="290" t="s">
        <v>65982</v>
      </c>
      <c r="E3779" s="292">
        <v>0</v>
      </c>
    </row>
    <row r="3780" spans="1:5" ht="14.4" x14ac:dyDescent="0.55000000000000004">
      <c r="A3780" s="290" t="s">
        <v>3539</v>
      </c>
      <c r="B3780" s="291">
        <v>3964</v>
      </c>
      <c r="D3780" s="290" t="s">
        <v>9505</v>
      </c>
      <c r="E3780" s="292">
        <v>3964</v>
      </c>
    </row>
    <row r="3781" spans="1:5" ht="14.4" x14ac:dyDescent="0.55000000000000004">
      <c r="A3781" s="290" t="s">
        <v>3540</v>
      </c>
      <c r="B3781" s="291">
        <v>29470</v>
      </c>
      <c r="D3781" s="290" t="s">
        <v>9506</v>
      </c>
      <c r="E3781" s="292">
        <v>29470</v>
      </c>
    </row>
    <row r="3782" spans="1:5" ht="14.4" x14ac:dyDescent="0.55000000000000004">
      <c r="A3782" s="290" t="s">
        <v>4224</v>
      </c>
      <c r="B3782" s="291">
        <v>36870</v>
      </c>
      <c r="D3782" s="290" t="s">
        <v>10593</v>
      </c>
      <c r="E3782" s="292">
        <v>36870</v>
      </c>
    </row>
    <row r="3783" spans="1:5" ht="14.4" x14ac:dyDescent="0.55000000000000004">
      <c r="A3783" s="290" t="s">
        <v>4225</v>
      </c>
      <c r="B3783" s="291">
        <v>134285</v>
      </c>
      <c r="D3783" s="290" t="s">
        <v>10594</v>
      </c>
      <c r="E3783" s="292">
        <v>134285</v>
      </c>
    </row>
    <row r="3784" spans="1:5" ht="14.4" x14ac:dyDescent="0.55000000000000004">
      <c r="A3784" s="290" t="s">
        <v>4226</v>
      </c>
      <c r="B3784" s="291">
        <v>21397.38</v>
      </c>
      <c r="D3784" s="290" t="s">
        <v>9507</v>
      </c>
      <c r="E3784" s="292">
        <v>21397.38</v>
      </c>
    </row>
    <row r="3785" spans="1:5" ht="14.4" x14ac:dyDescent="0.55000000000000004">
      <c r="A3785" s="290" t="s">
        <v>3541</v>
      </c>
      <c r="B3785" s="291">
        <v>16282</v>
      </c>
      <c r="D3785" s="290" t="s">
        <v>9508</v>
      </c>
      <c r="E3785" s="292">
        <v>16282</v>
      </c>
    </row>
    <row r="3786" spans="1:5" ht="14.4" x14ac:dyDescent="0.55000000000000004">
      <c r="A3786" s="290" t="s">
        <v>65290</v>
      </c>
      <c r="B3786" s="291">
        <v>0</v>
      </c>
      <c r="D3786" s="290" t="s">
        <v>65983</v>
      </c>
      <c r="E3786" s="292">
        <v>0</v>
      </c>
    </row>
    <row r="3787" spans="1:5" ht="14.4" x14ac:dyDescent="0.55000000000000004">
      <c r="A3787" s="290" t="s">
        <v>4300</v>
      </c>
      <c r="B3787" s="291">
        <v>3158</v>
      </c>
      <c r="D3787" s="290" t="s">
        <v>10595</v>
      </c>
      <c r="E3787" s="292">
        <v>3158</v>
      </c>
    </row>
    <row r="3788" spans="1:5" ht="14.4" x14ac:dyDescent="0.55000000000000004">
      <c r="A3788" s="290" t="s">
        <v>4227</v>
      </c>
      <c r="B3788" s="291">
        <v>42846.58</v>
      </c>
      <c r="D3788" s="290" t="s">
        <v>10596</v>
      </c>
      <c r="E3788" s="292">
        <v>42846.58</v>
      </c>
    </row>
    <row r="3789" spans="1:5" ht="14.4" x14ac:dyDescent="0.55000000000000004">
      <c r="A3789" s="290" t="s">
        <v>3542</v>
      </c>
      <c r="B3789" s="291">
        <v>68001</v>
      </c>
      <c r="D3789" s="290" t="s">
        <v>9509</v>
      </c>
      <c r="E3789" s="292">
        <v>68001</v>
      </c>
    </row>
    <row r="3790" spans="1:5" ht="14.4" x14ac:dyDescent="0.55000000000000004">
      <c r="A3790" s="290" t="s">
        <v>3543</v>
      </c>
      <c r="B3790" s="291">
        <v>231621</v>
      </c>
      <c r="D3790" s="290" t="s">
        <v>9510</v>
      </c>
      <c r="E3790" s="292">
        <v>231621</v>
      </c>
    </row>
    <row r="3791" spans="1:5" ht="14.4" x14ac:dyDescent="0.55000000000000004">
      <c r="A3791" s="290" t="s">
        <v>4301</v>
      </c>
      <c r="B3791" s="291">
        <v>4562</v>
      </c>
      <c r="D3791" s="290" t="s">
        <v>10597</v>
      </c>
      <c r="E3791" s="292">
        <v>4562</v>
      </c>
    </row>
    <row r="3792" spans="1:5" ht="14.4" x14ac:dyDescent="0.55000000000000004">
      <c r="A3792" s="290" t="s">
        <v>4302</v>
      </c>
      <c r="B3792" s="291">
        <v>3329</v>
      </c>
      <c r="D3792" s="290" t="s">
        <v>10598</v>
      </c>
      <c r="E3792" s="292">
        <v>3329</v>
      </c>
    </row>
    <row r="3793" spans="1:5" ht="14.4" x14ac:dyDescent="0.55000000000000004">
      <c r="A3793" s="290" t="s">
        <v>3544</v>
      </c>
      <c r="B3793" s="291">
        <v>1618</v>
      </c>
      <c r="D3793" s="290" t="s">
        <v>9511</v>
      </c>
      <c r="E3793" s="292">
        <v>1618</v>
      </c>
    </row>
    <row r="3794" spans="1:5" ht="14.4" x14ac:dyDescent="0.55000000000000004">
      <c r="A3794" s="290" t="s">
        <v>4303</v>
      </c>
      <c r="B3794" s="291">
        <v>3572</v>
      </c>
      <c r="D3794" s="290" t="s">
        <v>10599</v>
      </c>
      <c r="E3794" s="292">
        <v>3572</v>
      </c>
    </row>
    <row r="3795" spans="1:5" ht="14.4" x14ac:dyDescent="0.55000000000000004">
      <c r="A3795" s="290" t="s">
        <v>4304</v>
      </c>
      <c r="B3795" s="291">
        <v>5190</v>
      </c>
      <c r="D3795" s="290" t="s">
        <v>10600</v>
      </c>
      <c r="E3795" s="292">
        <v>5190</v>
      </c>
    </row>
    <row r="3796" spans="1:5" ht="14.4" x14ac:dyDescent="0.55000000000000004">
      <c r="A3796" s="290" t="s">
        <v>4305</v>
      </c>
      <c r="B3796" s="291">
        <v>4377</v>
      </c>
      <c r="D3796" s="290" t="s">
        <v>10601</v>
      </c>
      <c r="E3796" s="292">
        <v>4377</v>
      </c>
    </row>
    <row r="3797" spans="1:5" ht="14.4" x14ac:dyDescent="0.55000000000000004">
      <c r="A3797" s="290" t="s">
        <v>3545</v>
      </c>
      <c r="B3797" s="291">
        <v>9638</v>
      </c>
      <c r="D3797" s="290" t="s">
        <v>9512</v>
      </c>
      <c r="E3797" s="292">
        <v>9638</v>
      </c>
    </row>
    <row r="3798" spans="1:5" ht="14.4" x14ac:dyDescent="0.55000000000000004">
      <c r="A3798" s="290" t="s">
        <v>4306</v>
      </c>
      <c r="B3798" s="291">
        <v>1511</v>
      </c>
      <c r="D3798" s="290" t="s">
        <v>10602</v>
      </c>
      <c r="E3798" s="292">
        <v>1511</v>
      </c>
    </row>
    <row r="3799" spans="1:5" ht="14.4" x14ac:dyDescent="0.55000000000000004">
      <c r="A3799" s="290" t="s">
        <v>3546</v>
      </c>
      <c r="B3799" s="291">
        <v>4021</v>
      </c>
      <c r="D3799" s="290" t="s">
        <v>9513</v>
      </c>
      <c r="E3799" s="292">
        <v>4021</v>
      </c>
    </row>
    <row r="3800" spans="1:5" ht="14.4" x14ac:dyDescent="0.55000000000000004">
      <c r="A3800" s="290" t="s">
        <v>4307</v>
      </c>
      <c r="B3800" s="291">
        <v>2509</v>
      </c>
      <c r="D3800" s="290" t="s">
        <v>10603</v>
      </c>
      <c r="E3800" s="292">
        <v>2509</v>
      </c>
    </row>
    <row r="3801" spans="1:5" ht="14.4" x14ac:dyDescent="0.55000000000000004">
      <c r="A3801" s="290" t="s">
        <v>4308</v>
      </c>
      <c r="B3801" s="291">
        <v>1750</v>
      </c>
      <c r="D3801" s="290" t="s">
        <v>10604</v>
      </c>
      <c r="E3801" s="292">
        <v>1750</v>
      </c>
    </row>
    <row r="3802" spans="1:5" ht="14.4" x14ac:dyDescent="0.55000000000000004">
      <c r="A3802" s="290" t="s">
        <v>4309</v>
      </c>
      <c r="B3802" s="291">
        <v>5004</v>
      </c>
      <c r="D3802" s="290" t="s">
        <v>10605</v>
      </c>
      <c r="E3802" s="292">
        <v>5004</v>
      </c>
    </row>
    <row r="3803" spans="1:5" ht="14.4" x14ac:dyDescent="0.55000000000000004">
      <c r="A3803" s="290" t="s">
        <v>3547</v>
      </c>
      <c r="B3803" s="291">
        <v>2631</v>
      </c>
      <c r="D3803" s="290" t="s">
        <v>9514</v>
      </c>
      <c r="E3803" s="292">
        <v>2631</v>
      </c>
    </row>
    <row r="3804" spans="1:5" ht="14.4" x14ac:dyDescent="0.55000000000000004">
      <c r="A3804" s="290" t="s">
        <v>4310</v>
      </c>
      <c r="B3804" s="291">
        <v>820</v>
      </c>
      <c r="D3804" s="290" t="s">
        <v>10606</v>
      </c>
      <c r="E3804" s="292">
        <v>820</v>
      </c>
    </row>
    <row r="3805" spans="1:5" ht="14.4" x14ac:dyDescent="0.55000000000000004">
      <c r="A3805" s="290" t="s">
        <v>4228</v>
      </c>
      <c r="B3805" s="291">
        <v>41604</v>
      </c>
      <c r="D3805" s="290" t="s">
        <v>9515</v>
      </c>
      <c r="E3805" s="292">
        <v>41604</v>
      </c>
    </row>
    <row r="3806" spans="1:5" ht="14.4" x14ac:dyDescent="0.55000000000000004">
      <c r="A3806" s="290" t="s">
        <v>3548</v>
      </c>
      <c r="B3806" s="291">
        <v>386195</v>
      </c>
      <c r="D3806" s="290" t="s">
        <v>9516</v>
      </c>
      <c r="E3806" s="292">
        <v>386195</v>
      </c>
    </row>
    <row r="3807" spans="1:5" ht="14.4" x14ac:dyDescent="0.55000000000000004">
      <c r="A3807" s="290" t="s">
        <v>4311</v>
      </c>
      <c r="B3807" s="291">
        <v>2581</v>
      </c>
      <c r="D3807" s="290" t="s">
        <v>10607</v>
      </c>
      <c r="E3807" s="292">
        <v>2581</v>
      </c>
    </row>
    <row r="3808" spans="1:5" ht="14.4" x14ac:dyDescent="0.55000000000000004">
      <c r="A3808" s="290" t="s">
        <v>4312</v>
      </c>
      <c r="B3808" s="291">
        <v>5154</v>
      </c>
      <c r="D3808" s="290" t="s">
        <v>10608</v>
      </c>
      <c r="E3808" s="292">
        <v>5154</v>
      </c>
    </row>
    <row r="3809" spans="1:5" ht="14.4" x14ac:dyDescent="0.55000000000000004">
      <c r="A3809" s="290" t="s">
        <v>4313</v>
      </c>
      <c r="B3809" s="291">
        <v>3714</v>
      </c>
      <c r="D3809" s="290" t="s">
        <v>10609</v>
      </c>
      <c r="E3809" s="292">
        <v>3714</v>
      </c>
    </row>
    <row r="3810" spans="1:5" ht="14.4" x14ac:dyDescent="0.55000000000000004">
      <c r="A3810" s="290" t="s">
        <v>4314</v>
      </c>
      <c r="B3810" s="291">
        <v>6611.53</v>
      </c>
      <c r="D3810" s="290" t="s">
        <v>10610</v>
      </c>
      <c r="E3810" s="292">
        <v>6611.53</v>
      </c>
    </row>
    <row r="3811" spans="1:5" ht="14.4" x14ac:dyDescent="0.55000000000000004">
      <c r="A3811" s="290" t="s">
        <v>4418</v>
      </c>
      <c r="B3811" s="291">
        <v>1996</v>
      </c>
      <c r="D3811" s="290" t="s">
        <v>10611</v>
      </c>
      <c r="E3811" s="292">
        <v>1996</v>
      </c>
    </row>
    <row r="3812" spans="1:5" ht="14.4" x14ac:dyDescent="0.55000000000000004">
      <c r="A3812" s="290" t="s">
        <v>4229</v>
      </c>
      <c r="B3812" s="291">
        <v>58299</v>
      </c>
      <c r="D3812" s="290" t="s">
        <v>10612</v>
      </c>
      <c r="E3812" s="292">
        <v>58299</v>
      </c>
    </row>
    <row r="3813" spans="1:5" ht="14.4" x14ac:dyDescent="0.55000000000000004">
      <c r="A3813" s="290" t="s">
        <v>4315</v>
      </c>
      <c r="B3813" s="291">
        <v>2459</v>
      </c>
      <c r="D3813" s="290" t="s">
        <v>10613</v>
      </c>
      <c r="E3813" s="292">
        <v>2459</v>
      </c>
    </row>
    <row r="3814" spans="1:5" ht="14.4" x14ac:dyDescent="0.55000000000000004">
      <c r="A3814" s="290" t="s">
        <v>4316</v>
      </c>
      <c r="B3814" s="291">
        <v>2780</v>
      </c>
      <c r="D3814" s="290" t="s">
        <v>10614</v>
      </c>
      <c r="E3814" s="292">
        <v>2780</v>
      </c>
    </row>
    <row r="3815" spans="1:5" ht="14.4" x14ac:dyDescent="0.55000000000000004">
      <c r="A3815" s="290" t="s">
        <v>4230</v>
      </c>
      <c r="B3815" s="291">
        <v>222083</v>
      </c>
      <c r="D3815" s="290" t="s">
        <v>10615</v>
      </c>
      <c r="E3815" s="292">
        <v>222083</v>
      </c>
    </row>
    <row r="3816" spans="1:5" ht="14.4" x14ac:dyDescent="0.55000000000000004">
      <c r="A3816" s="290" t="s">
        <v>3549</v>
      </c>
      <c r="B3816" s="291">
        <v>9659</v>
      </c>
      <c r="D3816" s="290" t="s">
        <v>9517</v>
      </c>
      <c r="E3816" s="292">
        <v>9659</v>
      </c>
    </row>
    <row r="3817" spans="1:5" ht="14.4" x14ac:dyDescent="0.55000000000000004">
      <c r="A3817" s="290" t="s">
        <v>4317</v>
      </c>
      <c r="B3817" s="291">
        <v>11057</v>
      </c>
      <c r="D3817" s="290" t="s">
        <v>9518</v>
      </c>
      <c r="E3817" s="292">
        <v>11057</v>
      </c>
    </row>
    <row r="3818" spans="1:5" ht="14.4" x14ac:dyDescent="0.55000000000000004">
      <c r="A3818" s="290" t="s">
        <v>4318</v>
      </c>
      <c r="B3818" s="291">
        <v>1183</v>
      </c>
      <c r="D3818" s="290" t="s">
        <v>10616</v>
      </c>
      <c r="E3818" s="292">
        <v>1183</v>
      </c>
    </row>
    <row r="3819" spans="1:5" ht="14.4" x14ac:dyDescent="0.55000000000000004">
      <c r="A3819" s="290" t="s">
        <v>4319</v>
      </c>
      <c r="B3819" s="291">
        <v>1690</v>
      </c>
      <c r="D3819" s="290" t="s">
        <v>10617</v>
      </c>
      <c r="E3819" s="292">
        <v>1690</v>
      </c>
    </row>
    <row r="3820" spans="1:5" ht="14.4" x14ac:dyDescent="0.55000000000000004">
      <c r="A3820" s="290" t="s">
        <v>4231</v>
      </c>
      <c r="B3820" s="291">
        <v>7991</v>
      </c>
      <c r="D3820" s="290" t="s">
        <v>10618</v>
      </c>
      <c r="E3820" s="292">
        <v>7991</v>
      </c>
    </row>
    <row r="3821" spans="1:5" ht="14.4" x14ac:dyDescent="0.55000000000000004">
      <c r="A3821" s="290" t="s">
        <v>4232</v>
      </c>
      <c r="B3821" s="291">
        <v>52618</v>
      </c>
      <c r="D3821" s="290" t="s">
        <v>9519</v>
      </c>
      <c r="E3821" s="292">
        <v>52618</v>
      </c>
    </row>
    <row r="3822" spans="1:5" ht="14.4" x14ac:dyDescent="0.55000000000000004">
      <c r="A3822" s="290" t="s">
        <v>4320</v>
      </c>
      <c r="B3822" s="291">
        <v>7778</v>
      </c>
      <c r="D3822" s="290" t="s">
        <v>10619</v>
      </c>
      <c r="E3822" s="292">
        <v>7778</v>
      </c>
    </row>
    <row r="3823" spans="1:5" ht="14.4" x14ac:dyDescent="0.55000000000000004">
      <c r="A3823" s="290" t="s">
        <v>4321</v>
      </c>
      <c r="B3823" s="291">
        <v>3621</v>
      </c>
      <c r="D3823" s="290" t="s">
        <v>10620</v>
      </c>
      <c r="E3823" s="292">
        <v>3621</v>
      </c>
    </row>
    <row r="3824" spans="1:5" ht="14.4" x14ac:dyDescent="0.55000000000000004">
      <c r="A3824" s="290" t="s">
        <v>3550</v>
      </c>
      <c r="B3824" s="291">
        <v>20930</v>
      </c>
      <c r="D3824" s="290" t="s">
        <v>9520</v>
      </c>
      <c r="E3824" s="292">
        <v>20930</v>
      </c>
    </row>
    <row r="3825" spans="1:5" ht="14.4" x14ac:dyDescent="0.55000000000000004">
      <c r="A3825" s="290" t="s">
        <v>4233</v>
      </c>
      <c r="B3825" s="291">
        <v>512745</v>
      </c>
      <c r="D3825" s="290" t="s">
        <v>9521</v>
      </c>
      <c r="E3825" s="292">
        <v>512745</v>
      </c>
    </row>
    <row r="3826" spans="1:5" ht="14.4" x14ac:dyDescent="0.55000000000000004">
      <c r="A3826" s="290" t="s">
        <v>4322</v>
      </c>
      <c r="B3826" s="291">
        <v>5396</v>
      </c>
      <c r="D3826" s="290" t="s">
        <v>10621</v>
      </c>
      <c r="E3826" s="292">
        <v>5396</v>
      </c>
    </row>
    <row r="3827" spans="1:5" ht="14.4" x14ac:dyDescent="0.55000000000000004">
      <c r="A3827" s="290" t="s">
        <v>4323</v>
      </c>
      <c r="B3827" s="291">
        <v>2431</v>
      </c>
      <c r="D3827" s="290" t="s">
        <v>10622</v>
      </c>
      <c r="E3827" s="292">
        <v>2431</v>
      </c>
    </row>
    <row r="3828" spans="1:5" ht="14.4" x14ac:dyDescent="0.55000000000000004">
      <c r="A3828" s="290" t="s">
        <v>4324</v>
      </c>
      <c r="B3828" s="291">
        <v>7115</v>
      </c>
      <c r="D3828" s="290" t="s">
        <v>9522</v>
      </c>
      <c r="E3828" s="292">
        <v>7115</v>
      </c>
    </row>
    <row r="3829" spans="1:5" ht="14.4" x14ac:dyDescent="0.55000000000000004">
      <c r="A3829" s="290" t="s">
        <v>4325</v>
      </c>
      <c r="B3829" s="291">
        <v>8932</v>
      </c>
      <c r="D3829" s="290" t="s">
        <v>10623</v>
      </c>
      <c r="E3829" s="292">
        <v>8932</v>
      </c>
    </row>
    <row r="3830" spans="1:5" ht="14.4" x14ac:dyDescent="0.55000000000000004">
      <c r="A3830" s="290" t="s">
        <v>4326</v>
      </c>
      <c r="B3830" s="291">
        <v>8840</v>
      </c>
      <c r="D3830" s="290" t="s">
        <v>10624</v>
      </c>
      <c r="E3830" s="292">
        <v>8840</v>
      </c>
    </row>
    <row r="3831" spans="1:5" ht="14.4" x14ac:dyDescent="0.55000000000000004">
      <c r="A3831" s="290" t="s">
        <v>4327</v>
      </c>
      <c r="B3831" s="291">
        <v>5503</v>
      </c>
      <c r="D3831" s="290" t="s">
        <v>10625</v>
      </c>
      <c r="E3831" s="292">
        <v>5503</v>
      </c>
    </row>
    <row r="3832" spans="1:5" ht="14.4" x14ac:dyDescent="0.55000000000000004">
      <c r="A3832" s="290" t="s">
        <v>4328</v>
      </c>
      <c r="B3832" s="291">
        <v>5596</v>
      </c>
      <c r="D3832" s="290" t="s">
        <v>10626</v>
      </c>
      <c r="E3832" s="292">
        <v>5596</v>
      </c>
    </row>
    <row r="3833" spans="1:5" ht="14.4" x14ac:dyDescent="0.55000000000000004">
      <c r="A3833" s="290" t="s">
        <v>4329</v>
      </c>
      <c r="B3833" s="291">
        <v>3094</v>
      </c>
      <c r="D3833" s="290" t="s">
        <v>10627</v>
      </c>
      <c r="E3833" s="292">
        <v>3094</v>
      </c>
    </row>
    <row r="3834" spans="1:5" ht="14.4" x14ac:dyDescent="0.55000000000000004">
      <c r="A3834" s="290" t="s">
        <v>4330</v>
      </c>
      <c r="B3834" s="291">
        <v>4748</v>
      </c>
      <c r="D3834" s="290" t="s">
        <v>10628</v>
      </c>
      <c r="E3834" s="292">
        <v>4748</v>
      </c>
    </row>
    <row r="3835" spans="1:5" ht="14.4" x14ac:dyDescent="0.55000000000000004">
      <c r="A3835" s="290" t="s">
        <v>4331</v>
      </c>
      <c r="B3835" s="291">
        <v>1861</v>
      </c>
      <c r="D3835" s="290" t="s">
        <v>10629</v>
      </c>
      <c r="E3835" s="292">
        <v>1861</v>
      </c>
    </row>
    <row r="3836" spans="1:5" ht="14.4" x14ac:dyDescent="0.55000000000000004">
      <c r="A3836" s="290" t="s">
        <v>4332</v>
      </c>
      <c r="B3836" s="291">
        <v>2837</v>
      </c>
      <c r="D3836" s="290" t="s">
        <v>10630</v>
      </c>
      <c r="E3836" s="292">
        <v>2837</v>
      </c>
    </row>
    <row r="3837" spans="1:5" ht="14.4" x14ac:dyDescent="0.55000000000000004">
      <c r="A3837" s="290" t="s">
        <v>4234</v>
      </c>
      <c r="B3837" s="291">
        <v>16810</v>
      </c>
      <c r="D3837" s="290" t="s">
        <v>10631</v>
      </c>
      <c r="E3837" s="292">
        <v>16810</v>
      </c>
    </row>
    <row r="3838" spans="1:5" ht="14.4" x14ac:dyDescent="0.55000000000000004">
      <c r="A3838" s="290" t="s">
        <v>4235</v>
      </c>
      <c r="B3838" s="291">
        <v>20060</v>
      </c>
      <c r="D3838" s="290" t="s">
        <v>10632</v>
      </c>
      <c r="E3838" s="292">
        <v>20060</v>
      </c>
    </row>
    <row r="3839" spans="1:5" ht="14.4" x14ac:dyDescent="0.55000000000000004">
      <c r="A3839" s="290" t="s">
        <v>4236</v>
      </c>
      <c r="B3839" s="291">
        <v>5739</v>
      </c>
      <c r="D3839" s="290" t="s">
        <v>9523</v>
      </c>
      <c r="E3839" s="292">
        <v>5739</v>
      </c>
    </row>
    <row r="3840" spans="1:5" ht="14.4" x14ac:dyDescent="0.55000000000000004">
      <c r="A3840" s="290" t="s">
        <v>3551</v>
      </c>
      <c r="B3840" s="291">
        <v>3686</v>
      </c>
      <c r="D3840" s="290" t="s">
        <v>9524</v>
      </c>
      <c r="E3840" s="292">
        <v>3686</v>
      </c>
    </row>
    <row r="3841" spans="1:5" ht="14.4" x14ac:dyDescent="0.55000000000000004">
      <c r="A3841" s="290" t="s">
        <v>65291</v>
      </c>
      <c r="B3841" s="291">
        <v>0</v>
      </c>
      <c r="D3841" s="290" t="s">
        <v>65984</v>
      </c>
      <c r="E3841" s="292">
        <v>0</v>
      </c>
    </row>
    <row r="3842" spans="1:5" ht="14.4" x14ac:dyDescent="0.55000000000000004">
      <c r="A3842" s="290" t="s">
        <v>4237</v>
      </c>
      <c r="B3842" s="291">
        <v>146304</v>
      </c>
      <c r="D3842" s="290" t="s">
        <v>10633</v>
      </c>
      <c r="E3842" s="292">
        <v>146304</v>
      </c>
    </row>
    <row r="3843" spans="1:5" ht="14.4" x14ac:dyDescent="0.55000000000000004">
      <c r="A3843" s="290" t="s">
        <v>65292</v>
      </c>
      <c r="B3843" s="291">
        <v>0</v>
      </c>
      <c r="D3843" s="290" t="s">
        <v>65985</v>
      </c>
      <c r="E3843" s="292">
        <v>0</v>
      </c>
    </row>
    <row r="3844" spans="1:5" ht="14.4" x14ac:dyDescent="0.55000000000000004">
      <c r="A3844" s="290" t="s">
        <v>4333</v>
      </c>
      <c r="B3844" s="291">
        <v>1155</v>
      </c>
      <c r="D3844" s="290" t="s">
        <v>10634</v>
      </c>
      <c r="E3844" s="292">
        <v>1155</v>
      </c>
    </row>
    <row r="3845" spans="1:5" ht="14.4" x14ac:dyDescent="0.55000000000000004">
      <c r="A3845" s="290" t="s">
        <v>4238</v>
      </c>
      <c r="B3845" s="291">
        <v>50971</v>
      </c>
      <c r="D3845" s="290" t="s">
        <v>10635</v>
      </c>
      <c r="E3845" s="292">
        <v>50971</v>
      </c>
    </row>
    <row r="3846" spans="1:5" ht="14.4" x14ac:dyDescent="0.55000000000000004">
      <c r="A3846" s="290" t="s">
        <v>4334</v>
      </c>
      <c r="B3846" s="291">
        <v>2246</v>
      </c>
      <c r="D3846" s="290" t="s">
        <v>10636</v>
      </c>
      <c r="E3846" s="292">
        <v>2246</v>
      </c>
    </row>
    <row r="3847" spans="1:5" ht="14.4" x14ac:dyDescent="0.55000000000000004">
      <c r="A3847" s="290" t="s">
        <v>3552</v>
      </c>
      <c r="B3847" s="291">
        <v>95070.34</v>
      </c>
      <c r="D3847" s="290" t="s">
        <v>9525</v>
      </c>
      <c r="E3847" s="292">
        <v>95070.34</v>
      </c>
    </row>
    <row r="3848" spans="1:5" ht="14.4" x14ac:dyDescent="0.55000000000000004">
      <c r="A3848" s="290" t="s">
        <v>4335</v>
      </c>
      <c r="B3848" s="291">
        <v>1426</v>
      </c>
      <c r="D3848" s="290" t="s">
        <v>10637</v>
      </c>
      <c r="E3848" s="292">
        <v>1426</v>
      </c>
    </row>
    <row r="3849" spans="1:5" ht="14.4" x14ac:dyDescent="0.55000000000000004">
      <c r="A3849" s="290" t="s">
        <v>3553</v>
      </c>
      <c r="B3849" s="291">
        <v>2331</v>
      </c>
      <c r="D3849" s="290" t="s">
        <v>9526</v>
      </c>
      <c r="E3849" s="292">
        <v>2331</v>
      </c>
    </row>
    <row r="3850" spans="1:5" ht="14.4" x14ac:dyDescent="0.55000000000000004">
      <c r="A3850" s="290" t="s">
        <v>3554</v>
      </c>
      <c r="B3850" s="291">
        <v>19526</v>
      </c>
      <c r="D3850" s="290" t="s">
        <v>9527</v>
      </c>
      <c r="E3850" s="292">
        <v>19526</v>
      </c>
    </row>
    <row r="3851" spans="1:5" ht="14.4" x14ac:dyDescent="0.55000000000000004">
      <c r="A3851" s="290" t="s">
        <v>4239</v>
      </c>
      <c r="B3851" s="291">
        <v>28600.28</v>
      </c>
      <c r="D3851" s="290" t="s">
        <v>10638</v>
      </c>
      <c r="E3851" s="292">
        <v>28600.28</v>
      </c>
    </row>
    <row r="3852" spans="1:5" ht="14.4" x14ac:dyDescent="0.55000000000000004">
      <c r="A3852" s="290" t="s">
        <v>4240</v>
      </c>
      <c r="B3852" s="291">
        <v>4213</v>
      </c>
      <c r="D3852" s="290" t="s">
        <v>10639</v>
      </c>
      <c r="E3852" s="292">
        <v>4213</v>
      </c>
    </row>
    <row r="3853" spans="1:5" ht="14.4" x14ac:dyDescent="0.55000000000000004">
      <c r="A3853" s="290" t="s">
        <v>4241</v>
      </c>
      <c r="B3853" s="291">
        <v>144593</v>
      </c>
      <c r="D3853" s="290" t="s">
        <v>10640</v>
      </c>
      <c r="E3853" s="292">
        <v>144593</v>
      </c>
    </row>
    <row r="3854" spans="1:5" ht="14.4" x14ac:dyDescent="0.55000000000000004">
      <c r="A3854" s="290" t="s">
        <v>4242</v>
      </c>
      <c r="B3854" s="291">
        <v>42709</v>
      </c>
      <c r="D3854" s="290" t="s">
        <v>10641</v>
      </c>
      <c r="E3854" s="292">
        <v>42709</v>
      </c>
    </row>
    <row r="3855" spans="1:5" ht="14.4" x14ac:dyDescent="0.55000000000000004">
      <c r="A3855" s="290" t="s">
        <v>3555</v>
      </c>
      <c r="B3855" s="291">
        <v>4163</v>
      </c>
      <c r="D3855" s="290" t="s">
        <v>9528</v>
      </c>
      <c r="E3855" s="292">
        <v>4163</v>
      </c>
    </row>
    <row r="3856" spans="1:5" ht="14.4" x14ac:dyDescent="0.55000000000000004">
      <c r="A3856" s="290" t="s">
        <v>4336</v>
      </c>
      <c r="B3856" s="291">
        <v>734</v>
      </c>
      <c r="D3856" s="290" t="s">
        <v>10642</v>
      </c>
      <c r="E3856" s="292">
        <v>734</v>
      </c>
    </row>
    <row r="3857" spans="1:5" ht="14.4" x14ac:dyDescent="0.55000000000000004">
      <c r="A3857" s="290" t="s">
        <v>4337</v>
      </c>
      <c r="B3857" s="291">
        <v>13359</v>
      </c>
      <c r="D3857" s="290" t="s">
        <v>10643</v>
      </c>
      <c r="E3857" s="292">
        <v>13359</v>
      </c>
    </row>
    <row r="3858" spans="1:5" ht="14.4" x14ac:dyDescent="0.55000000000000004">
      <c r="A3858" s="290" t="s">
        <v>4338</v>
      </c>
      <c r="B3858" s="291">
        <v>11149</v>
      </c>
      <c r="D3858" s="290" t="s">
        <v>10644</v>
      </c>
      <c r="E3858" s="292">
        <v>11149</v>
      </c>
    </row>
    <row r="3859" spans="1:5" ht="14.4" x14ac:dyDescent="0.55000000000000004">
      <c r="A3859" s="290" t="s">
        <v>4339</v>
      </c>
      <c r="B3859" s="291">
        <v>4691</v>
      </c>
      <c r="D3859" s="290" t="s">
        <v>9529</v>
      </c>
      <c r="E3859" s="292">
        <v>4691</v>
      </c>
    </row>
    <row r="3860" spans="1:5" ht="14.4" x14ac:dyDescent="0.55000000000000004">
      <c r="A3860" s="290" t="s">
        <v>4243</v>
      </c>
      <c r="B3860" s="291">
        <v>25771</v>
      </c>
      <c r="D3860" s="290" t="s">
        <v>10645</v>
      </c>
      <c r="E3860" s="292">
        <v>25771</v>
      </c>
    </row>
    <row r="3861" spans="1:5" ht="14.4" x14ac:dyDescent="0.55000000000000004">
      <c r="A3861" s="290" t="s">
        <v>4340</v>
      </c>
      <c r="B3861" s="291">
        <v>1668</v>
      </c>
      <c r="D3861" s="290" t="s">
        <v>10646</v>
      </c>
      <c r="E3861" s="292">
        <v>1668</v>
      </c>
    </row>
    <row r="3862" spans="1:5" ht="14.4" x14ac:dyDescent="0.55000000000000004">
      <c r="A3862" s="290" t="s">
        <v>4244</v>
      </c>
      <c r="B3862" s="291">
        <v>265973.40999999997</v>
      </c>
      <c r="D3862" s="290" t="s">
        <v>10647</v>
      </c>
      <c r="E3862" s="292">
        <v>265973.40999999997</v>
      </c>
    </row>
    <row r="3863" spans="1:5" ht="14.4" x14ac:dyDescent="0.55000000000000004">
      <c r="A3863" s="290" t="s">
        <v>4341</v>
      </c>
      <c r="B3863" s="291">
        <v>6715</v>
      </c>
      <c r="D3863" s="290" t="s">
        <v>10648</v>
      </c>
      <c r="E3863" s="292">
        <v>6715</v>
      </c>
    </row>
    <row r="3864" spans="1:5" ht="14.4" x14ac:dyDescent="0.55000000000000004">
      <c r="A3864" s="290" t="s">
        <v>4342</v>
      </c>
      <c r="B3864" s="291">
        <v>5069</v>
      </c>
      <c r="D3864" s="290" t="s">
        <v>10649</v>
      </c>
      <c r="E3864" s="292">
        <v>5069</v>
      </c>
    </row>
    <row r="3865" spans="1:5" ht="14.4" x14ac:dyDescent="0.55000000000000004">
      <c r="A3865" s="290" t="s">
        <v>4245</v>
      </c>
      <c r="B3865" s="291">
        <v>7621</v>
      </c>
      <c r="D3865" s="290" t="s">
        <v>10650</v>
      </c>
      <c r="E3865" s="292">
        <v>7621</v>
      </c>
    </row>
    <row r="3866" spans="1:5" ht="14.4" x14ac:dyDescent="0.55000000000000004">
      <c r="A3866" s="290" t="s">
        <v>4246</v>
      </c>
      <c r="B3866" s="291">
        <v>70347</v>
      </c>
      <c r="D3866" s="290" t="s">
        <v>10651</v>
      </c>
      <c r="E3866" s="292">
        <v>70347</v>
      </c>
    </row>
    <row r="3867" spans="1:5" ht="14.4" x14ac:dyDescent="0.55000000000000004">
      <c r="A3867" s="290" t="s">
        <v>3556</v>
      </c>
      <c r="B3867" s="291">
        <v>2281</v>
      </c>
      <c r="D3867" s="290" t="s">
        <v>9530</v>
      </c>
      <c r="E3867" s="292">
        <v>2281</v>
      </c>
    </row>
    <row r="3868" spans="1:5" ht="14.4" x14ac:dyDescent="0.55000000000000004">
      <c r="A3868" s="290" t="s">
        <v>4343</v>
      </c>
      <c r="B3868" s="291">
        <v>1818</v>
      </c>
      <c r="D3868" s="290" t="s">
        <v>9531</v>
      </c>
      <c r="E3868" s="292">
        <v>1818</v>
      </c>
    </row>
    <row r="3869" spans="1:5" ht="14.4" x14ac:dyDescent="0.55000000000000004">
      <c r="A3869" s="290" t="s">
        <v>4247</v>
      </c>
      <c r="B3869" s="291">
        <v>60637</v>
      </c>
      <c r="D3869" s="290" t="s">
        <v>10652</v>
      </c>
      <c r="E3869" s="292">
        <v>60637</v>
      </c>
    </row>
    <row r="3870" spans="1:5" ht="14.4" x14ac:dyDescent="0.55000000000000004">
      <c r="A3870" s="290" t="s">
        <v>3557</v>
      </c>
      <c r="B3870" s="291">
        <v>1191</v>
      </c>
      <c r="D3870" s="290" t="s">
        <v>9532</v>
      </c>
      <c r="E3870" s="292">
        <v>1191</v>
      </c>
    </row>
    <row r="3871" spans="1:5" ht="14.4" x14ac:dyDescent="0.55000000000000004">
      <c r="A3871" s="290" t="s">
        <v>3558</v>
      </c>
      <c r="B3871" s="291">
        <v>81575</v>
      </c>
      <c r="D3871" s="290" t="s">
        <v>9533</v>
      </c>
      <c r="E3871" s="292">
        <v>81575</v>
      </c>
    </row>
    <row r="3872" spans="1:5" ht="14.4" x14ac:dyDescent="0.55000000000000004">
      <c r="A3872" s="290" t="s">
        <v>4344</v>
      </c>
      <c r="B3872" s="291">
        <v>15370</v>
      </c>
      <c r="D3872" s="290" t="s">
        <v>10653</v>
      </c>
      <c r="E3872" s="292">
        <v>15370</v>
      </c>
    </row>
    <row r="3873" spans="1:5" ht="14.4" x14ac:dyDescent="0.55000000000000004">
      <c r="A3873" s="290" t="s">
        <v>4345</v>
      </c>
      <c r="B3873" s="291">
        <v>827</v>
      </c>
      <c r="D3873" s="290" t="s">
        <v>9534</v>
      </c>
      <c r="E3873" s="292">
        <v>827</v>
      </c>
    </row>
    <row r="3874" spans="1:5" ht="14.4" x14ac:dyDescent="0.55000000000000004">
      <c r="A3874" s="290" t="s">
        <v>3559</v>
      </c>
      <c r="B3874" s="291">
        <v>31837</v>
      </c>
      <c r="D3874" s="290" t="s">
        <v>9535</v>
      </c>
      <c r="E3874" s="292">
        <v>31837</v>
      </c>
    </row>
    <row r="3875" spans="1:5" ht="14.4" x14ac:dyDescent="0.55000000000000004">
      <c r="A3875" s="290" t="s">
        <v>4248</v>
      </c>
      <c r="B3875" s="291">
        <v>16296</v>
      </c>
      <c r="D3875" s="290" t="s">
        <v>10654</v>
      </c>
      <c r="E3875" s="292">
        <v>16296</v>
      </c>
    </row>
    <row r="3876" spans="1:5" ht="14.4" x14ac:dyDescent="0.55000000000000004">
      <c r="A3876" s="290" t="s">
        <v>4249</v>
      </c>
      <c r="B3876" s="291">
        <v>21144</v>
      </c>
      <c r="D3876" s="290" t="s">
        <v>10655</v>
      </c>
      <c r="E3876" s="292">
        <v>21144</v>
      </c>
    </row>
    <row r="3877" spans="1:5" ht="14.4" x14ac:dyDescent="0.55000000000000004">
      <c r="A3877" s="290" t="s">
        <v>4346</v>
      </c>
      <c r="B3877" s="291">
        <v>2980</v>
      </c>
      <c r="D3877" s="290" t="s">
        <v>10656</v>
      </c>
      <c r="E3877" s="292">
        <v>2980</v>
      </c>
    </row>
    <row r="3878" spans="1:5" ht="14.4" x14ac:dyDescent="0.55000000000000004">
      <c r="A3878" s="290" t="s">
        <v>3560</v>
      </c>
      <c r="B3878" s="291">
        <v>42380.99</v>
      </c>
      <c r="D3878" s="290" t="s">
        <v>9536</v>
      </c>
      <c r="E3878" s="292">
        <v>42380.99</v>
      </c>
    </row>
    <row r="3879" spans="1:5" ht="14.4" x14ac:dyDescent="0.55000000000000004">
      <c r="A3879" s="290" t="s">
        <v>4250</v>
      </c>
      <c r="B3879" s="291">
        <v>1067057</v>
      </c>
      <c r="D3879" s="290" t="s">
        <v>10657</v>
      </c>
      <c r="E3879" s="292">
        <v>1067057</v>
      </c>
    </row>
    <row r="3880" spans="1:5" ht="14.4" x14ac:dyDescent="0.55000000000000004">
      <c r="A3880" s="290" t="s">
        <v>4347</v>
      </c>
      <c r="B3880" s="291">
        <v>12319</v>
      </c>
      <c r="D3880" s="290" t="s">
        <v>10658</v>
      </c>
      <c r="E3880" s="292">
        <v>12319</v>
      </c>
    </row>
    <row r="3881" spans="1:5" ht="14.4" x14ac:dyDescent="0.55000000000000004">
      <c r="A3881" s="290" t="s">
        <v>4348</v>
      </c>
      <c r="B3881" s="291">
        <v>14963</v>
      </c>
      <c r="D3881" s="290" t="s">
        <v>10659</v>
      </c>
      <c r="E3881" s="292">
        <v>14963</v>
      </c>
    </row>
    <row r="3882" spans="1:5" ht="14.4" x14ac:dyDescent="0.55000000000000004">
      <c r="A3882" s="290" t="s">
        <v>4349</v>
      </c>
      <c r="B3882" s="291">
        <v>2659</v>
      </c>
      <c r="D3882" s="290" t="s">
        <v>10660</v>
      </c>
      <c r="E3882" s="292">
        <v>2659</v>
      </c>
    </row>
    <row r="3883" spans="1:5" ht="14.4" x14ac:dyDescent="0.55000000000000004">
      <c r="A3883" s="290" t="s">
        <v>4350</v>
      </c>
      <c r="B3883" s="291">
        <v>8768</v>
      </c>
      <c r="D3883" s="290" t="s">
        <v>10661</v>
      </c>
      <c r="E3883" s="292">
        <v>8768</v>
      </c>
    </row>
    <row r="3884" spans="1:5" ht="14.4" x14ac:dyDescent="0.55000000000000004">
      <c r="A3884" s="290" t="s">
        <v>3561</v>
      </c>
      <c r="B3884" s="291">
        <v>9959</v>
      </c>
      <c r="D3884" s="290" t="s">
        <v>9537</v>
      </c>
      <c r="E3884" s="292">
        <v>9959</v>
      </c>
    </row>
    <row r="3885" spans="1:5" ht="14.4" x14ac:dyDescent="0.55000000000000004">
      <c r="A3885" s="290" t="s">
        <v>4351</v>
      </c>
      <c r="B3885" s="291">
        <v>5268</v>
      </c>
      <c r="D3885" s="290" t="s">
        <v>9538</v>
      </c>
      <c r="E3885" s="292">
        <v>5268</v>
      </c>
    </row>
    <row r="3886" spans="1:5" ht="14.4" x14ac:dyDescent="0.55000000000000004">
      <c r="A3886" s="290" t="s">
        <v>4352</v>
      </c>
      <c r="B3886" s="291">
        <v>6109</v>
      </c>
      <c r="D3886" s="290" t="s">
        <v>10662</v>
      </c>
      <c r="E3886" s="292">
        <v>6109</v>
      </c>
    </row>
    <row r="3887" spans="1:5" ht="14.4" x14ac:dyDescent="0.55000000000000004">
      <c r="A3887" s="290" t="s">
        <v>4353</v>
      </c>
      <c r="B3887" s="291">
        <v>7799</v>
      </c>
      <c r="D3887" s="290" t="s">
        <v>10663</v>
      </c>
      <c r="E3887" s="292">
        <v>7799</v>
      </c>
    </row>
    <row r="3888" spans="1:5" ht="14.4" x14ac:dyDescent="0.55000000000000004">
      <c r="A3888" s="290" t="s">
        <v>3562</v>
      </c>
      <c r="B3888" s="291">
        <v>970</v>
      </c>
      <c r="D3888" s="290" t="s">
        <v>9539</v>
      </c>
      <c r="E3888" s="292">
        <v>970</v>
      </c>
    </row>
    <row r="3889" spans="1:5" ht="14.4" x14ac:dyDescent="0.55000000000000004">
      <c r="A3889" s="290" t="s">
        <v>65293</v>
      </c>
      <c r="B3889" s="291">
        <v>0</v>
      </c>
      <c r="D3889" s="290" t="s">
        <v>65986</v>
      </c>
      <c r="E3889" s="292">
        <v>0</v>
      </c>
    </row>
    <row r="3890" spans="1:5" ht="14.4" x14ac:dyDescent="0.55000000000000004">
      <c r="A3890" s="290" t="s">
        <v>4354</v>
      </c>
      <c r="B3890" s="291">
        <v>2524</v>
      </c>
      <c r="D3890" s="290" t="s">
        <v>10664</v>
      </c>
      <c r="E3890" s="292">
        <v>2524</v>
      </c>
    </row>
    <row r="3891" spans="1:5" ht="14.4" x14ac:dyDescent="0.55000000000000004">
      <c r="A3891" s="290" t="s">
        <v>4355</v>
      </c>
      <c r="B3891" s="291">
        <v>10308</v>
      </c>
      <c r="D3891" s="290" t="s">
        <v>9540</v>
      </c>
      <c r="E3891" s="292">
        <v>10308</v>
      </c>
    </row>
    <row r="3892" spans="1:5" ht="14.4" x14ac:dyDescent="0.55000000000000004">
      <c r="A3892" s="290" t="s">
        <v>3563</v>
      </c>
      <c r="B3892" s="291">
        <v>2623</v>
      </c>
      <c r="D3892" s="290" t="s">
        <v>9541</v>
      </c>
      <c r="E3892" s="292">
        <v>2623</v>
      </c>
    </row>
    <row r="3893" spans="1:5" ht="14.4" x14ac:dyDescent="0.55000000000000004">
      <c r="A3893" s="290" t="s">
        <v>4419</v>
      </c>
      <c r="B3893" s="291">
        <v>1069</v>
      </c>
      <c r="D3893" s="290" t="s">
        <v>10665</v>
      </c>
      <c r="E3893" s="292">
        <v>1069</v>
      </c>
    </row>
    <row r="3894" spans="1:5" ht="14.4" x14ac:dyDescent="0.55000000000000004">
      <c r="A3894" s="290" t="s">
        <v>4251</v>
      </c>
      <c r="B3894" s="291">
        <v>13381</v>
      </c>
      <c r="D3894" s="290" t="s">
        <v>10666</v>
      </c>
      <c r="E3894" s="292">
        <v>13381</v>
      </c>
    </row>
    <row r="3895" spans="1:5" ht="14.4" x14ac:dyDescent="0.55000000000000004">
      <c r="A3895" s="290" t="s">
        <v>4356</v>
      </c>
      <c r="B3895" s="291">
        <v>1119</v>
      </c>
      <c r="D3895" s="290" t="s">
        <v>10667</v>
      </c>
      <c r="E3895" s="292">
        <v>1119</v>
      </c>
    </row>
    <row r="3896" spans="1:5" ht="14.4" x14ac:dyDescent="0.55000000000000004">
      <c r="A3896" s="290" t="s">
        <v>4357</v>
      </c>
      <c r="B3896" s="291">
        <v>1689</v>
      </c>
      <c r="D3896" s="290" t="s">
        <v>10668</v>
      </c>
      <c r="E3896" s="292">
        <v>1689</v>
      </c>
    </row>
    <row r="3897" spans="1:5" ht="14.4" x14ac:dyDescent="0.55000000000000004">
      <c r="A3897" s="290" t="s">
        <v>4358</v>
      </c>
      <c r="B3897" s="291">
        <v>4662</v>
      </c>
      <c r="D3897" s="290" t="s">
        <v>10669</v>
      </c>
      <c r="E3897" s="292">
        <v>4662</v>
      </c>
    </row>
    <row r="3898" spans="1:5" ht="14.4" x14ac:dyDescent="0.55000000000000004">
      <c r="A3898" s="290" t="s">
        <v>4359</v>
      </c>
      <c r="B3898" s="291">
        <v>4930.5</v>
      </c>
      <c r="D3898" s="290" t="s">
        <v>10670</v>
      </c>
      <c r="E3898" s="292">
        <v>4930.5</v>
      </c>
    </row>
    <row r="3899" spans="1:5" ht="14.4" x14ac:dyDescent="0.55000000000000004">
      <c r="A3899" s="290" t="s">
        <v>65294</v>
      </c>
      <c r="B3899" s="291">
        <v>0</v>
      </c>
      <c r="D3899" s="290" t="s">
        <v>65987</v>
      </c>
      <c r="E3899" s="292">
        <v>0</v>
      </c>
    </row>
    <row r="3900" spans="1:5" ht="14.4" x14ac:dyDescent="0.55000000000000004">
      <c r="A3900" s="290" t="s">
        <v>4360</v>
      </c>
      <c r="B3900" s="291">
        <v>6395</v>
      </c>
      <c r="D3900" s="290" t="s">
        <v>10671</v>
      </c>
      <c r="E3900" s="292">
        <v>6395</v>
      </c>
    </row>
    <row r="3901" spans="1:5" ht="14.4" x14ac:dyDescent="0.55000000000000004">
      <c r="A3901" s="290" t="s">
        <v>4361</v>
      </c>
      <c r="B3901" s="291">
        <v>5175</v>
      </c>
      <c r="D3901" s="290" t="s">
        <v>10672</v>
      </c>
      <c r="E3901" s="292">
        <v>5175</v>
      </c>
    </row>
    <row r="3902" spans="1:5" ht="14.4" x14ac:dyDescent="0.55000000000000004">
      <c r="A3902" s="290" t="s">
        <v>4362</v>
      </c>
      <c r="B3902" s="291">
        <v>1426</v>
      </c>
      <c r="D3902" s="290" t="s">
        <v>10673</v>
      </c>
      <c r="E3902" s="292">
        <v>1426</v>
      </c>
    </row>
    <row r="3903" spans="1:5" ht="14.4" x14ac:dyDescent="0.55000000000000004">
      <c r="A3903" s="290" t="s">
        <v>4363</v>
      </c>
      <c r="B3903" s="291">
        <v>3457</v>
      </c>
      <c r="D3903" s="290" t="s">
        <v>9542</v>
      </c>
      <c r="E3903" s="292">
        <v>3457</v>
      </c>
    </row>
    <row r="3904" spans="1:5" ht="14.4" x14ac:dyDescent="0.55000000000000004">
      <c r="A3904" s="290" t="s">
        <v>65295</v>
      </c>
      <c r="B3904" s="291">
        <v>0</v>
      </c>
      <c r="D3904" s="290" t="s">
        <v>65988</v>
      </c>
      <c r="E3904" s="292">
        <v>0</v>
      </c>
    </row>
    <row r="3905" spans="1:5" ht="14.4" x14ac:dyDescent="0.55000000000000004">
      <c r="A3905" s="290" t="s">
        <v>4364</v>
      </c>
      <c r="B3905" s="291">
        <v>1668</v>
      </c>
      <c r="D3905" s="290" t="s">
        <v>10674</v>
      </c>
      <c r="E3905" s="292">
        <v>1668</v>
      </c>
    </row>
    <row r="3906" spans="1:5" ht="14.4" x14ac:dyDescent="0.55000000000000004">
      <c r="A3906" s="290" t="s">
        <v>4365</v>
      </c>
      <c r="B3906" s="291">
        <v>1041</v>
      </c>
      <c r="D3906" s="290" t="s">
        <v>10675</v>
      </c>
      <c r="E3906" s="292">
        <v>1041</v>
      </c>
    </row>
    <row r="3907" spans="1:5" ht="14.4" x14ac:dyDescent="0.55000000000000004">
      <c r="A3907" s="290" t="s">
        <v>4366</v>
      </c>
      <c r="B3907" s="291">
        <v>3543</v>
      </c>
      <c r="D3907" s="290" t="s">
        <v>10676</v>
      </c>
      <c r="E3907" s="292">
        <v>3543</v>
      </c>
    </row>
    <row r="3908" spans="1:5" ht="14.4" x14ac:dyDescent="0.55000000000000004">
      <c r="A3908" s="290" t="s">
        <v>4367</v>
      </c>
      <c r="B3908" s="291">
        <v>2659</v>
      </c>
      <c r="D3908" s="290" t="s">
        <v>9543</v>
      </c>
      <c r="E3908" s="292">
        <v>2659</v>
      </c>
    </row>
    <row r="3909" spans="1:5" ht="14.4" x14ac:dyDescent="0.55000000000000004">
      <c r="A3909" s="290" t="s">
        <v>4252</v>
      </c>
      <c r="B3909" s="291">
        <v>27211</v>
      </c>
      <c r="D3909" s="290" t="s">
        <v>10677</v>
      </c>
      <c r="E3909" s="292">
        <v>27211</v>
      </c>
    </row>
    <row r="3910" spans="1:5" ht="14.4" x14ac:dyDescent="0.55000000000000004">
      <c r="A3910" s="290" t="s">
        <v>65296</v>
      </c>
      <c r="B3910" s="291">
        <v>0</v>
      </c>
      <c r="D3910" s="290" t="s">
        <v>65989</v>
      </c>
      <c r="E3910" s="292">
        <v>0</v>
      </c>
    </row>
    <row r="3911" spans="1:5" ht="14.4" x14ac:dyDescent="0.55000000000000004">
      <c r="A3911" s="290" t="s">
        <v>4368</v>
      </c>
      <c r="B3911" s="291">
        <v>3044</v>
      </c>
      <c r="D3911" s="290" t="s">
        <v>10678</v>
      </c>
      <c r="E3911" s="292">
        <v>3044</v>
      </c>
    </row>
    <row r="3912" spans="1:5" ht="14.4" x14ac:dyDescent="0.55000000000000004">
      <c r="A3912" s="290" t="s">
        <v>4369</v>
      </c>
      <c r="B3912" s="291">
        <v>1354</v>
      </c>
      <c r="D3912" s="290" t="s">
        <v>10679</v>
      </c>
      <c r="E3912" s="292">
        <v>1354</v>
      </c>
    </row>
    <row r="3913" spans="1:5" ht="14.4" x14ac:dyDescent="0.55000000000000004">
      <c r="A3913" s="290" t="s">
        <v>4253</v>
      </c>
      <c r="B3913" s="291">
        <v>91831.82</v>
      </c>
      <c r="D3913" s="290" t="s">
        <v>10680</v>
      </c>
      <c r="E3913" s="292">
        <v>91831.82</v>
      </c>
    </row>
    <row r="3914" spans="1:5" ht="14.4" x14ac:dyDescent="0.55000000000000004">
      <c r="A3914" s="290" t="s">
        <v>4370</v>
      </c>
      <c r="B3914" s="291">
        <v>3179</v>
      </c>
      <c r="D3914" s="290" t="s">
        <v>9544</v>
      </c>
      <c r="E3914" s="292">
        <v>3179</v>
      </c>
    </row>
    <row r="3915" spans="1:5" ht="14.4" x14ac:dyDescent="0.55000000000000004">
      <c r="A3915" s="290" t="s">
        <v>4371</v>
      </c>
      <c r="B3915" s="291">
        <v>834</v>
      </c>
      <c r="D3915" s="290" t="s">
        <v>10681</v>
      </c>
      <c r="E3915" s="292">
        <v>834</v>
      </c>
    </row>
    <row r="3916" spans="1:5" ht="14.4" x14ac:dyDescent="0.55000000000000004">
      <c r="A3916" s="290" t="s">
        <v>4254</v>
      </c>
      <c r="B3916" s="291">
        <v>105691.33</v>
      </c>
      <c r="D3916" s="290" t="s">
        <v>10682</v>
      </c>
      <c r="E3916" s="292">
        <v>105691.33</v>
      </c>
    </row>
    <row r="3917" spans="1:5" ht="14.4" x14ac:dyDescent="0.55000000000000004">
      <c r="A3917" s="290" t="s">
        <v>4372</v>
      </c>
      <c r="B3917" s="291">
        <v>7621</v>
      </c>
      <c r="D3917" s="290" t="s">
        <v>10683</v>
      </c>
      <c r="E3917" s="292">
        <v>7621</v>
      </c>
    </row>
    <row r="3918" spans="1:5" ht="14.4" x14ac:dyDescent="0.55000000000000004">
      <c r="A3918" s="290" t="s">
        <v>4255</v>
      </c>
      <c r="B3918" s="291">
        <v>183071.22</v>
      </c>
      <c r="D3918" s="290" t="s">
        <v>9545</v>
      </c>
      <c r="E3918" s="292">
        <v>183071.22</v>
      </c>
    </row>
    <row r="3919" spans="1:5" ht="14.4" x14ac:dyDescent="0.55000000000000004">
      <c r="A3919" s="290" t="s">
        <v>4373</v>
      </c>
      <c r="B3919" s="291">
        <v>2880</v>
      </c>
      <c r="D3919" s="290" t="s">
        <v>10684</v>
      </c>
      <c r="E3919" s="292">
        <v>2880</v>
      </c>
    </row>
    <row r="3920" spans="1:5" ht="14.4" x14ac:dyDescent="0.55000000000000004">
      <c r="A3920" s="290" t="s">
        <v>65297</v>
      </c>
      <c r="B3920" s="291">
        <v>0</v>
      </c>
      <c r="D3920" s="290" t="s">
        <v>65990</v>
      </c>
      <c r="E3920" s="292">
        <v>0</v>
      </c>
    </row>
    <row r="3921" spans="1:5" ht="14.4" x14ac:dyDescent="0.55000000000000004">
      <c r="A3921" s="290" t="s">
        <v>3564</v>
      </c>
      <c r="B3921" s="291">
        <v>898</v>
      </c>
      <c r="D3921" s="290" t="s">
        <v>9546</v>
      </c>
      <c r="E3921" s="292">
        <v>898</v>
      </c>
    </row>
    <row r="3922" spans="1:5" ht="14.4" x14ac:dyDescent="0.55000000000000004">
      <c r="A3922" s="290" t="s">
        <v>4374</v>
      </c>
      <c r="B3922" s="291">
        <v>1568</v>
      </c>
      <c r="D3922" s="290" t="s">
        <v>10685</v>
      </c>
      <c r="E3922" s="292">
        <v>1568</v>
      </c>
    </row>
    <row r="3923" spans="1:5" ht="14.4" x14ac:dyDescent="0.55000000000000004">
      <c r="A3923" s="290" t="s">
        <v>4375</v>
      </c>
      <c r="B3923" s="291">
        <v>3964</v>
      </c>
      <c r="D3923" s="290" t="s">
        <v>10686</v>
      </c>
      <c r="E3923" s="292">
        <v>3964</v>
      </c>
    </row>
    <row r="3924" spans="1:5" ht="14.4" x14ac:dyDescent="0.55000000000000004">
      <c r="A3924" s="290" t="s">
        <v>3565</v>
      </c>
      <c r="B3924" s="291">
        <v>2096</v>
      </c>
      <c r="D3924" s="290" t="s">
        <v>9547</v>
      </c>
      <c r="E3924" s="292">
        <v>2096</v>
      </c>
    </row>
    <row r="3925" spans="1:5" ht="14.4" x14ac:dyDescent="0.55000000000000004">
      <c r="A3925" s="290" t="s">
        <v>4376</v>
      </c>
      <c r="B3925" s="291">
        <v>998</v>
      </c>
      <c r="D3925" s="290" t="s">
        <v>9548</v>
      </c>
      <c r="E3925" s="292">
        <v>998</v>
      </c>
    </row>
    <row r="3926" spans="1:5" ht="14.4" x14ac:dyDescent="0.55000000000000004">
      <c r="A3926" s="290" t="s">
        <v>4420</v>
      </c>
      <c r="B3926" s="291">
        <v>1533</v>
      </c>
      <c r="D3926" s="290" t="s">
        <v>10687</v>
      </c>
      <c r="E3926" s="292">
        <v>1533</v>
      </c>
    </row>
    <row r="3927" spans="1:5" ht="14.4" x14ac:dyDescent="0.55000000000000004">
      <c r="A3927" s="290" t="s">
        <v>4256</v>
      </c>
      <c r="B3927" s="291">
        <v>10584.42</v>
      </c>
      <c r="D3927" s="290" t="s">
        <v>10688</v>
      </c>
      <c r="E3927" s="292">
        <v>10584.42</v>
      </c>
    </row>
    <row r="3928" spans="1:5" ht="14.4" x14ac:dyDescent="0.55000000000000004">
      <c r="A3928" s="290" t="s">
        <v>3566</v>
      </c>
      <c r="B3928" s="291">
        <v>9168</v>
      </c>
      <c r="D3928" s="290" t="s">
        <v>9549</v>
      </c>
      <c r="E3928" s="292">
        <v>9168</v>
      </c>
    </row>
    <row r="3929" spans="1:5" ht="14.4" x14ac:dyDescent="0.55000000000000004">
      <c r="A3929" s="290" t="s">
        <v>4257</v>
      </c>
      <c r="B3929" s="291">
        <v>196740</v>
      </c>
      <c r="D3929" s="290" t="s">
        <v>9550</v>
      </c>
      <c r="E3929" s="292">
        <v>196740</v>
      </c>
    </row>
    <row r="3930" spans="1:5" ht="14.4" x14ac:dyDescent="0.55000000000000004">
      <c r="A3930" s="290" t="s">
        <v>3567</v>
      </c>
      <c r="B3930" s="291">
        <v>52667</v>
      </c>
      <c r="D3930" s="290" t="s">
        <v>9551</v>
      </c>
      <c r="E3930" s="292">
        <v>52667</v>
      </c>
    </row>
    <row r="3931" spans="1:5" ht="14.4" x14ac:dyDescent="0.55000000000000004">
      <c r="A3931" s="290" t="s">
        <v>4258</v>
      </c>
      <c r="B3931" s="291">
        <v>85880.11</v>
      </c>
      <c r="D3931" s="290" t="s">
        <v>10689</v>
      </c>
      <c r="E3931" s="292">
        <v>85880.11</v>
      </c>
    </row>
    <row r="3932" spans="1:5" ht="14.4" x14ac:dyDescent="0.55000000000000004">
      <c r="A3932" s="290" t="s">
        <v>4377</v>
      </c>
      <c r="B3932" s="291">
        <v>5175</v>
      </c>
      <c r="D3932" s="290" t="s">
        <v>10690</v>
      </c>
      <c r="E3932" s="292">
        <v>5175</v>
      </c>
    </row>
    <row r="3933" spans="1:5" ht="14.4" x14ac:dyDescent="0.55000000000000004">
      <c r="A3933" s="290" t="s">
        <v>3568</v>
      </c>
      <c r="B3933" s="291">
        <v>2566</v>
      </c>
      <c r="D3933" s="290" t="s">
        <v>9552</v>
      </c>
      <c r="E3933" s="292">
        <v>2566</v>
      </c>
    </row>
    <row r="3934" spans="1:5" ht="14.4" x14ac:dyDescent="0.55000000000000004">
      <c r="A3934" s="290" t="s">
        <v>4378</v>
      </c>
      <c r="B3934" s="291">
        <v>3878</v>
      </c>
      <c r="D3934" s="290" t="s">
        <v>9553</v>
      </c>
      <c r="E3934" s="292">
        <v>3878</v>
      </c>
    </row>
    <row r="3935" spans="1:5" ht="14.4" x14ac:dyDescent="0.55000000000000004">
      <c r="A3935" s="290" t="s">
        <v>4259</v>
      </c>
      <c r="B3935" s="291">
        <v>38624</v>
      </c>
      <c r="D3935" s="290" t="s">
        <v>10691</v>
      </c>
      <c r="E3935" s="292">
        <v>38624</v>
      </c>
    </row>
    <row r="3936" spans="1:5" ht="14.4" x14ac:dyDescent="0.55000000000000004">
      <c r="A3936" s="290" t="s">
        <v>3569</v>
      </c>
      <c r="B3936" s="291">
        <v>4192</v>
      </c>
      <c r="D3936" s="290" t="s">
        <v>9554</v>
      </c>
      <c r="E3936" s="292">
        <v>4192</v>
      </c>
    </row>
    <row r="3937" spans="1:5" ht="14.4" x14ac:dyDescent="0.55000000000000004">
      <c r="A3937" s="290" t="s">
        <v>4260</v>
      </c>
      <c r="B3937" s="291">
        <v>67046</v>
      </c>
      <c r="D3937" s="290" t="s">
        <v>10692</v>
      </c>
      <c r="E3937" s="292">
        <v>67046</v>
      </c>
    </row>
    <row r="3938" spans="1:5" ht="14.4" x14ac:dyDescent="0.55000000000000004">
      <c r="A3938" s="290" t="s">
        <v>3570</v>
      </c>
      <c r="B3938" s="291">
        <v>11584</v>
      </c>
      <c r="D3938" s="290" t="s">
        <v>9555</v>
      </c>
      <c r="E3938" s="292">
        <v>11584</v>
      </c>
    </row>
    <row r="3939" spans="1:5" ht="14.4" x14ac:dyDescent="0.55000000000000004">
      <c r="A3939" s="290" t="s">
        <v>4261</v>
      </c>
      <c r="B3939" s="291">
        <v>31124</v>
      </c>
      <c r="D3939" s="290" t="s">
        <v>10693</v>
      </c>
      <c r="E3939" s="292">
        <v>31124</v>
      </c>
    </row>
    <row r="3940" spans="1:5" ht="14.4" x14ac:dyDescent="0.55000000000000004">
      <c r="A3940" s="290" t="s">
        <v>3571</v>
      </c>
      <c r="B3940" s="291">
        <v>2852</v>
      </c>
      <c r="D3940" s="290" t="s">
        <v>9556</v>
      </c>
      <c r="E3940" s="292">
        <v>2852</v>
      </c>
    </row>
    <row r="3941" spans="1:5" ht="14.4" x14ac:dyDescent="0.55000000000000004">
      <c r="A3941" s="290" t="s">
        <v>4379</v>
      </c>
      <c r="B3941" s="291">
        <v>5104</v>
      </c>
      <c r="D3941" s="290" t="s">
        <v>10694</v>
      </c>
      <c r="E3941" s="292">
        <v>5104</v>
      </c>
    </row>
    <row r="3942" spans="1:5" ht="14.4" x14ac:dyDescent="0.55000000000000004">
      <c r="A3942" s="290" t="s">
        <v>4262</v>
      </c>
      <c r="B3942" s="291">
        <v>167861</v>
      </c>
      <c r="D3942" s="290" t="s">
        <v>9557</v>
      </c>
      <c r="E3942" s="292">
        <v>167861</v>
      </c>
    </row>
    <row r="3943" spans="1:5" ht="14.4" x14ac:dyDescent="0.55000000000000004">
      <c r="A3943" s="290" t="s">
        <v>4380</v>
      </c>
      <c r="B3943" s="291">
        <v>4805</v>
      </c>
      <c r="D3943" s="290" t="s">
        <v>10695</v>
      </c>
      <c r="E3943" s="292">
        <v>4805</v>
      </c>
    </row>
    <row r="3944" spans="1:5" ht="14.4" x14ac:dyDescent="0.55000000000000004">
      <c r="A3944" s="290" t="s">
        <v>65298</v>
      </c>
      <c r="B3944" s="291">
        <v>0</v>
      </c>
      <c r="D3944" s="290" t="s">
        <v>65991</v>
      </c>
      <c r="E3944" s="292">
        <v>0</v>
      </c>
    </row>
    <row r="3945" spans="1:5" ht="14.4" x14ac:dyDescent="0.55000000000000004">
      <c r="A3945" s="290" t="s">
        <v>4263</v>
      </c>
      <c r="B3945" s="291">
        <v>15170</v>
      </c>
      <c r="D3945" s="290" t="s">
        <v>10696</v>
      </c>
      <c r="E3945" s="292">
        <v>15170</v>
      </c>
    </row>
    <row r="3946" spans="1:5" ht="14.4" x14ac:dyDescent="0.55000000000000004">
      <c r="A3946" s="290" t="s">
        <v>4264</v>
      </c>
      <c r="B3946" s="291">
        <v>67957.89</v>
      </c>
      <c r="D3946" s="290" t="s">
        <v>10697</v>
      </c>
      <c r="E3946" s="292">
        <v>67957.89</v>
      </c>
    </row>
    <row r="3947" spans="1:5" ht="14.4" x14ac:dyDescent="0.55000000000000004">
      <c r="A3947" s="290" t="s">
        <v>4265</v>
      </c>
      <c r="B3947" s="291">
        <v>32022</v>
      </c>
      <c r="D3947" s="290" t="s">
        <v>10698</v>
      </c>
      <c r="E3947" s="292">
        <v>32022</v>
      </c>
    </row>
    <row r="3948" spans="1:5" ht="14.4" x14ac:dyDescent="0.55000000000000004">
      <c r="A3948" s="290" t="s">
        <v>4381</v>
      </c>
      <c r="B3948" s="291">
        <v>12274.28</v>
      </c>
      <c r="D3948" s="290" t="s">
        <v>10699</v>
      </c>
      <c r="E3948" s="292">
        <v>12274.28</v>
      </c>
    </row>
    <row r="3949" spans="1:5" ht="14.4" x14ac:dyDescent="0.55000000000000004">
      <c r="A3949" s="290" t="s">
        <v>3572</v>
      </c>
      <c r="B3949" s="291">
        <v>50614</v>
      </c>
      <c r="D3949" s="290" t="s">
        <v>9558</v>
      </c>
      <c r="E3949" s="292">
        <v>50614</v>
      </c>
    </row>
    <row r="3950" spans="1:5" ht="14.4" x14ac:dyDescent="0.55000000000000004">
      <c r="A3950" s="290" t="s">
        <v>4266</v>
      </c>
      <c r="B3950" s="291">
        <v>82808</v>
      </c>
      <c r="D3950" s="290" t="s">
        <v>10700</v>
      </c>
      <c r="E3950" s="292">
        <v>82808</v>
      </c>
    </row>
    <row r="3951" spans="1:5" ht="14.4" x14ac:dyDescent="0.55000000000000004">
      <c r="A3951" s="290" t="s">
        <v>4382</v>
      </c>
      <c r="B3951" s="291">
        <v>3579</v>
      </c>
      <c r="D3951" s="290" t="s">
        <v>10701</v>
      </c>
      <c r="E3951" s="292">
        <v>3579</v>
      </c>
    </row>
    <row r="3952" spans="1:5" ht="14.4" x14ac:dyDescent="0.55000000000000004">
      <c r="A3952" s="290" t="s">
        <v>4421</v>
      </c>
      <c r="B3952" s="291">
        <v>2680</v>
      </c>
      <c r="D3952" s="290" t="s">
        <v>10702</v>
      </c>
      <c r="E3952" s="292">
        <v>2680</v>
      </c>
    </row>
    <row r="3953" spans="1:5" ht="14.4" x14ac:dyDescent="0.55000000000000004">
      <c r="A3953" s="290" t="s">
        <v>4267</v>
      </c>
      <c r="B3953" s="291">
        <v>133814</v>
      </c>
      <c r="D3953" s="290" t="s">
        <v>10703</v>
      </c>
      <c r="E3953" s="292">
        <v>133814</v>
      </c>
    </row>
    <row r="3954" spans="1:5" ht="14.4" x14ac:dyDescent="0.55000000000000004">
      <c r="A3954" s="290" t="s">
        <v>65299</v>
      </c>
      <c r="B3954" s="291">
        <v>0</v>
      </c>
      <c r="D3954" s="290" t="s">
        <v>65992</v>
      </c>
      <c r="E3954" s="292">
        <v>0</v>
      </c>
    </row>
    <row r="3955" spans="1:5" ht="14.4" x14ac:dyDescent="0.55000000000000004">
      <c r="A3955" s="290" t="s">
        <v>4268</v>
      </c>
      <c r="B3955" s="291">
        <v>55940</v>
      </c>
      <c r="D3955" s="290" t="s">
        <v>10704</v>
      </c>
      <c r="E3955" s="292">
        <v>55940</v>
      </c>
    </row>
    <row r="3956" spans="1:5" ht="14.4" x14ac:dyDescent="0.55000000000000004">
      <c r="A3956" s="290" t="s">
        <v>4383</v>
      </c>
      <c r="B3956" s="291">
        <v>3700</v>
      </c>
      <c r="D3956" s="290" t="s">
        <v>10705</v>
      </c>
      <c r="E3956" s="292">
        <v>3700</v>
      </c>
    </row>
    <row r="3957" spans="1:5" ht="14.4" x14ac:dyDescent="0.55000000000000004">
      <c r="A3957" s="290" t="s">
        <v>4269</v>
      </c>
      <c r="B3957" s="291">
        <v>57401</v>
      </c>
      <c r="D3957" s="290" t="s">
        <v>10706</v>
      </c>
      <c r="E3957" s="292">
        <v>57401</v>
      </c>
    </row>
    <row r="3958" spans="1:5" ht="14.4" x14ac:dyDescent="0.55000000000000004">
      <c r="A3958" s="290" t="s">
        <v>4270</v>
      </c>
      <c r="B3958" s="291">
        <v>21329</v>
      </c>
      <c r="D3958" s="290" t="s">
        <v>10707</v>
      </c>
      <c r="E3958" s="292">
        <v>21329</v>
      </c>
    </row>
    <row r="3959" spans="1:5" ht="14.4" x14ac:dyDescent="0.55000000000000004">
      <c r="A3959" s="290" t="s">
        <v>4271</v>
      </c>
      <c r="B3959" s="291">
        <v>39821</v>
      </c>
      <c r="D3959" s="290" t="s">
        <v>10708</v>
      </c>
      <c r="E3959" s="292">
        <v>39821</v>
      </c>
    </row>
    <row r="3960" spans="1:5" ht="14.4" x14ac:dyDescent="0.55000000000000004">
      <c r="A3960" s="290" t="s">
        <v>4272</v>
      </c>
      <c r="B3960" s="291">
        <v>43313.04</v>
      </c>
      <c r="D3960" s="290" t="s">
        <v>10709</v>
      </c>
      <c r="E3960" s="292">
        <v>43313.04</v>
      </c>
    </row>
    <row r="3961" spans="1:5" ht="14.4" x14ac:dyDescent="0.55000000000000004">
      <c r="A3961" s="290" t="s">
        <v>3573</v>
      </c>
      <c r="B3961" s="291">
        <v>5781</v>
      </c>
      <c r="D3961" s="290" t="s">
        <v>9559</v>
      </c>
      <c r="E3961" s="292">
        <v>5781</v>
      </c>
    </row>
    <row r="3962" spans="1:5" ht="14.4" x14ac:dyDescent="0.55000000000000004">
      <c r="A3962" s="290" t="s">
        <v>4273</v>
      </c>
      <c r="B3962" s="291">
        <v>41482</v>
      </c>
      <c r="D3962" s="290" t="s">
        <v>10710</v>
      </c>
      <c r="E3962" s="292">
        <v>41482</v>
      </c>
    </row>
    <row r="3963" spans="1:5" ht="14.4" x14ac:dyDescent="0.55000000000000004">
      <c r="A3963" s="290" t="s">
        <v>4274</v>
      </c>
      <c r="B3963" s="291">
        <v>54500</v>
      </c>
      <c r="D3963" s="290" t="s">
        <v>10711</v>
      </c>
      <c r="E3963" s="292">
        <v>54500</v>
      </c>
    </row>
    <row r="3964" spans="1:5" ht="14.4" x14ac:dyDescent="0.55000000000000004">
      <c r="A3964" s="290" t="s">
        <v>4275</v>
      </c>
      <c r="B3964" s="291">
        <v>8498</v>
      </c>
      <c r="D3964" s="290" t="s">
        <v>10712</v>
      </c>
      <c r="E3964" s="292">
        <v>8498</v>
      </c>
    </row>
    <row r="3965" spans="1:5" ht="14.4" x14ac:dyDescent="0.55000000000000004">
      <c r="A3965" s="290" t="s">
        <v>3574</v>
      </c>
      <c r="B3965" s="291">
        <v>11677</v>
      </c>
      <c r="D3965" s="290" t="s">
        <v>9560</v>
      </c>
      <c r="E3965" s="292">
        <v>11677</v>
      </c>
    </row>
    <row r="3966" spans="1:5" ht="14.4" x14ac:dyDescent="0.55000000000000004">
      <c r="A3966" s="290" t="s">
        <v>3575</v>
      </c>
      <c r="B3966" s="291">
        <v>5692</v>
      </c>
      <c r="D3966" s="290" t="s">
        <v>9561</v>
      </c>
      <c r="E3966" s="292">
        <v>5692</v>
      </c>
    </row>
    <row r="3967" spans="1:5" ht="14.4" x14ac:dyDescent="0.55000000000000004">
      <c r="A3967" s="290" t="s">
        <v>4276</v>
      </c>
      <c r="B3967" s="291">
        <v>13972</v>
      </c>
      <c r="D3967" s="290" t="s">
        <v>10713</v>
      </c>
      <c r="E3967" s="292">
        <v>13972</v>
      </c>
    </row>
    <row r="3968" spans="1:5" ht="14.4" x14ac:dyDescent="0.55000000000000004">
      <c r="A3968" s="290" t="s">
        <v>4384</v>
      </c>
      <c r="B3968" s="291">
        <v>3030</v>
      </c>
      <c r="D3968" s="290" t="s">
        <v>10714</v>
      </c>
      <c r="E3968" s="292">
        <v>3030</v>
      </c>
    </row>
    <row r="3969" spans="1:5" ht="14.4" x14ac:dyDescent="0.55000000000000004">
      <c r="A3969" s="290" t="s">
        <v>3576</v>
      </c>
      <c r="B3969" s="291">
        <v>4776</v>
      </c>
      <c r="D3969" s="290" t="s">
        <v>9562</v>
      </c>
      <c r="E3969" s="292">
        <v>4776</v>
      </c>
    </row>
    <row r="3970" spans="1:5" ht="14.4" x14ac:dyDescent="0.55000000000000004">
      <c r="A3970" s="290" t="s">
        <v>3577</v>
      </c>
      <c r="B3970" s="291">
        <v>294428.57</v>
      </c>
      <c r="D3970" s="290" t="s">
        <v>9563</v>
      </c>
      <c r="E3970" s="292">
        <v>294428.57</v>
      </c>
    </row>
    <row r="3971" spans="1:5" ht="14.4" x14ac:dyDescent="0.55000000000000004">
      <c r="A3971" s="290" t="s">
        <v>3578</v>
      </c>
      <c r="B3971" s="291">
        <v>14102</v>
      </c>
      <c r="D3971" s="290" t="s">
        <v>9564</v>
      </c>
      <c r="E3971" s="292">
        <v>14102</v>
      </c>
    </row>
    <row r="3972" spans="1:5" ht="14.4" x14ac:dyDescent="0.55000000000000004">
      <c r="A3972" s="290" t="s">
        <v>4385</v>
      </c>
      <c r="B3972" s="291">
        <v>3201</v>
      </c>
      <c r="D3972" s="290" t="s">
        <v>9565</v>
      </c>
      <c r="E3972" s="292">
        <v>3201</v>
      </c>
    </row>
    <row r="3973" spans="1:5" ht="14.4" x14ac:dyDescent="0.55000000000000004">
      <c r="A3973" s="290" t="s">
        <v>4386</v>
      </c>
      <c r="B3973" s="291">
        <v>437.94</v>
      </c>
      <c r="D3973" s="290" t="s">
        <v>10715</v>
      </c>
      <c r="E3973" s="292">
        <v>437.94</v>
      </c>
    </row>
    <row r="3974" spans="1:5" ht="14.4" x14ac:dyDescent="0.55000000000000004">
      <c r="A3974" s="290" t="s">
        <v>4387</v>
      </c>
      <c r="B3974" s="291">
        <v>556</v>
      </c>
      <c r="D3974" s="290" t="s">
        <v>10716</v>
      </c>
      <c r="E3974" s="292">
        <v>556</v>
      </c>
    </row>
    <row r="3975" spans="1:5" ht="14.4" x14ac:dyDescent="0.55000000000000004">
      <c r="A3975" s="290" t="s">
        <v>3579</v>
      </c>
      <c r="B3975" s="291">
        <v>1625</v>
      </c>
      <c r="D3975" s="290" t="s">
        <v>9566</v>
      </c>
      <c r="E3975" s="292">
        <v>1625</v>
      </c>
    </row>
    <row r="3976" spans="1:5" ht="14.4" x14ac:dyDescent="0.55000000000000004">
      <c r="A3976" s="290" t="s">
        <v>3580</v>
      </c>
      <c r="B3976" s="291">
        <v>39486</v>
      </c>
      <c r="D3976" s="290" t="s">
        <v>9567</v>
      </c>
      <c r="E3976" s="292">
        <v>39486</v>
      </c>
    </row>
    <row r="3977" spans="1:5" ht="14.4" x14ac:dyDescent="0.55000000000000004">
      <c r="A3977" s="290" t="s">
        <v>4388</v>
      </c>
      <c r="B3977" s="291">
        <v>9488</v>
      </c>
      <c r="D3977" s="290" t="s">
        <v>10717</v>
      </c>
      <c r="E3977" s="292">
        <v>9488</v>
      </c>
    </row>
    <row r="3978" spans="1:5" ht="14.4" x14ac:dyDescent="0.55000000000000004">
      <c r="A3978" s="290" t="s">
        <v>4277</v>
      </c>
      <c r="B3978" s="291">
        <v>1160159</v>
      </c>
      <c r="D3978" s="290" t="s">
        <v>10718</v>
      </c>
      <c r="E3978" s="292">
        <v>1160159</v>
      </c>
    </row>
    <row r="3979" spans="1:5" ht="14.4" x14ac:dyDescent="0.55000000000000004">
      <c r="A3979" s="290" t="s">
        <v>3581</v>
      </c>
      <c r="B3979" s="291">
        <v>3251</v>
      </c>
      <c r="D3979" s="290" t="s">
        <v>9568</v>
      </c>
      <c r="E3979" s="292">
        <v>3251</v>
      </c>
    </row>
    <row r="3980" spans="1:5" ht="14.4" x14ac:dyDescent="0.55000000000000004">
      <c r="A3980" s="290" t="s">
        <v>4389</v>
      </c>
      <c r="B3980" s="291">
        <v>2894</v>
      </c>
      <c r="D3980" s="290" t="s">
        <v>9569</v>
      </c>
      <c r="E3980" s="292">
        <v>2894</v>
      </c>
    </row>
    <row r="3981" spans="1:5" ht="14.4" x14ac:dyDescent="0.55000000000000004">
      <c r="A3981" s="290" t="s">
        <v>4390</v>
      </c>
      <c r="B3981" s="291">
        <v>4313</v>
      </c>
      <c r="D3981" s="290" t="s">
        <v>10719</v>
      </c>
      <c r="E3981" s="292">
        <v>4313</v>
      </c>
    </row>
    <row r="3982" spans="1:5" ht="14.4" x14ac:dyDescent="0.55000000000000004">
      <c r="A3982" s="290" t="s">
        <v>4391</v>
      </c>
      <c r="B3982" s="291">
        <v>8569</v>
      </c>
      <c r="D3982" s="290" t="s">
        <v>9570</v>
      </c>
      <c r="E3982" s="292">
        <v>8569</v>
      </c>
    </row>
    <row r="3983" spans="1:5" ht="14.4" x14ac:dyDescent="0.55000000000000004">
      <c r="A3983" s="290" t="s">
        <v>4392</v>
      </c>
      <c r="B3983" s="291">
        <v>3999</v>
      </c>
      <c r="D3983" s="290" t="s">
        <v>10720</v>
      </c>
      <c r="E3983" s="292">
        <v>3999</v>
      </c>
    </row>
    <row r="3984" spans="1:5" ht="14.4" x14ac:dyDescent="0.55000000000000004">
      <c r="A3984" s="290" t="s">
        <v>4393</v>
      </c>
      <c r="B3984" s="291">
        <v>3982</v>
      </c>
      <c r="D3984" s="290" t="s">
        <v>10721</v>
      </c>
      <c r="E3984" s="292">
        <v>3982</v>
      </c>
    </row>
    <row r="3985" spans="1:5" ht="14.4" x14ac:dyDescent="0.55000000000000004">
      <c r="A3985" s="290" t="s">
        <v>4394</v>
      </c>
      <c r="B3985" s="291">
        <v>4862</v>
      </c>
      <c r="D3985" s="290" t="s">
        <v>10722</v>
      </c>
      <c r="E3985" s="292">
        <v>4862</v>
      </c>
    </row>
    <row r="3986" spans="1:5" ht="14.4" x14ac:dyDescent="0.55000000000000004">
      <c r="A3986" s="290" t="s">
        <v>4395</v>
      </c>
      <c r="B3986" s="291">
        <v>1019</v>
      </c>
      <c r="D3986" s="290" t="s">
        <v>9571</v>
      </c>
      <c r="E3986" s="292">
        <v>1019</v>
      </c>
    </row>
    <row r="3987" spans="1:5" ht="14.4" x14ac:dyDescent="0.55000000000000004">
      <c r="A3987" s="290" t="s">
        <v>4396</v>
      </c>
      <c r="B3987" s="291">
        <v>5717</v>
      </c>
      <c r="D3987" s="290" t="s">
        <v>10723</v>
      </c>
      <c r="E3987" s="292">
        <v>5717</v>
      </c>
    </row>
    <row r="3988" spans="1:5" ht="14.4" x14ac:dyDescent="0.55000000000000004">
      <c r="A3988" s="290" t="s">
        <v>4397</v>
      </c>
      <c r="B3988" s="291">
        <v>4049</v>
      </c>
      <c r="D3988" s="290" t="s">
        <v>10724</v>
      </c>
      <c r="E3988" s="292">
        <v>4049</v>
      </c>
    </row>
    <row r="3989" spans="1:5" ht="14.4" x14ac:dyDescent="0.55000000000000004">
      <c r="A3989" s="290" t="s">
        <v>3582</v>
      </c>
      <c r="B3989" s="291">
        <v>3657</v>
      </c>
      <c r="D3989" s="290" t="s">
        <v>9572</v>
      </c>
      <c r="E3989" s="292">
        <v>3657</v>
      </c>
    </row>
    <row r="3990" spans="1:5" ht="14.4" x14ac:dyDescent="0.55000000000000004">
      <c r="A3990" s="290" t="s">
        <v>4398</v>
      </c>
      <c r="B3990" s="291">
        <v>6416</v>
      </c>
      <c r="D3990" s="290" t="s">
        <v>9573</v>
      </c>
      <c r="E3990" s="292">
        <v>6416</v>
      </c>
    </row>
    <row r="3991" spans="1:5" ht="14.4" x14ac:dyDescent="0.55000000000000004">
      <c r="A3991" s="290" t="s">
        <v>4399</v>
      </c>
      <c r="B3991" s="291">
        <v>2502</v>
      </c>
      <c r="D3991" s="290" t="s">
        <v>10725</v>
      </c>
      <c r="E3991" s="292">
        <v>2502</v>
      </c>
    </row>
    <row r="3992" spans="1:5" ht="14.4" x14ac:dyDescent="0.55000000000000004">
      <c r="A3992" s="290" t="s">
        <v>4400</v>
      </c>
      <c r="B3992" s="291">
        <v>5432</v>
      </c>
      <c r="D3992" s="290" t="s">
        <v>10726</v>
      </c>
      <c r="E3992" s="292">
        <v>5432</v>
      </c>
    </row>
    <row r="3993" spans="1:5" ht="14.4" x14ac:dyDescent="0.55000000000000004">
      <c r="A3993" s="290" t="s">
        <v>4401</v>
      </c>
      <c r="B3993" s="291">
        <v>6494</v>
      </c>
      <c r="D3993" s="290" t="s">
        <v>10727</v>
      </c>
      <c r="E3993" s="292">
        <v>6494</v>
      </c>
    </row>
    <row r="3994" spans="1:5" ht="14.4" x14ac:dyDescent="0.55000000000000004">
      <c r="A3994" s="290" t="s">
        <v>4402</v>
      </c>
      <c r="B3994" s="291">
        <v>5147</v>
      </c>
      <c r="D3994" s="290" t="s">
        <v>10728</v>
      </c>
      <c r="E3994" s="292">
        <v>5147</v>
      </c>
    </row>
    <row r="3995" spans="1:5" ht="14.4" x14ac:dyDescent="0.55000000000000004">
      <c r="A3995" s="290" t="s">
        <v>4278</v>
      </c>
      <c r="B3995" s="291">
        <v>12000</v>
      </c>
      <c r="D3995" s="290" t="s">
        <v>10729</v>
      </c>
      <c r="E3995" s="292">
        <v>12000</v>
      </c>
    </row>
    <row r="3996" spans="1:5" ht="14.4" x14ac:dyDescent="0.55000000000000004">
      <c r="A3996" s="290" t="s">
        <v>4403</v>
      </c>
      <c r="B3996" s="291">
        <v>1069</v>
      </c>
      <c r="D3996" s="290" t="s">
        <v>10730</v>
      </c>
      <c r="E3996" s="292">
        <v>1069</v>
      </c>
    </row>
    <row r="3997" spans="1:5" ht="14.4" x14ac:dyDescent="0.55000000000000004">
      <c r="A3997" s="290" t="s">
        <v>4404</v>
      </c>
      <c r="B3997" s="291">
        <v>2909</v>
      </c>
      <c r="D3997" s="290" t="s">
        <v>9574</v>
      </c>
      <c r="E3997" s="292">
        <v>2909</v>
      </c>
    </row>
    <row r="3998" spans="1:5" ht="14.4" x14ac:dyDescent="0.55000000000000004">
      <c r="A3998" s="290" t="s">
        <v>4405</v>
      </c>
      <c r="B3998" s="291">
        <v>5282</v>
      </c>
      <c r="D3998" s="290" t="s">
        <v>10731</v>
      </c>
      <c r="E3998" s="292">
        <v>5282</v>
      </c>
    </row>
    <row r="3999" spans="1:5" ht="14.4" x14ac:dyDescent="0.55000000000000004">
      <c r="A3999" s="290" t="s">
        <v>3583</v>
      </c>
      <c r="B3999" s="291">
        <v>5446</v>
      </c>
      <c r="D3999" s="290" t="s">
        <v>9575</v>
      </c>
      <c r="E3999" s="292">
        <v>5446</v>
      </c>
    </row>
    <row r="4000" spans="1:5" ht="14.4" x14ac:dyDescent="0.55000000000000004">
      <c r="A4000" s="290" t="s">
        <v>4406</v>
      </c>
      <c r="B4000" s="291">
        <v>4676</v>
      </c>
      <c r="D4000" s="290" t="s">
        <v>10732</v>
      </c>
      <c r="E4000" s="292">
        <v>4676</v>
      </c>
    </row>
    <row r="4001" spans="1:5" ht="14.4" x14ac:dyDescent="0.55000000000000004">
      <c r="A4001" s="290" t="s">
        <v>4407</v>
      </c>
      <c r="B4001" s="291">
        <v>3037</v>
      </c>
      <c r="D4001" s="290" t="s">
        <v>10733</v>
      </c>
      <c r="E4001" s="292">
        <v>3037</v>
      </c>
    </row>
    <row r="4002" spans="1:5" ht="14.4" x14ac:dyDescent="0.55000000000000004">
      <c r="A4002" s="290" t="s">
        <v>4408</v>
      </c>
      <c r="B4002" s="291">
        <v>1968</v>
      </c>
      <c r="D4002" s="290" t="s">
        <v>10734</v>
      </c>
      <c r="E4002" s="292">
        <v>1968</v>
      </c>
    </row>
    <row r="4003" spans="1:5" ht="14.4" x14ac:dyDescent="0.55000000000000004">
      <c r="A4003" s="290" t="s">
        <v>4409</v>
      </c>
      <c r="B4003" s="291">
        <v>1799</v>
      </c>
      <c r="D4003" s="290" t="s">
        <v>9576</v>
      </c>
      <c r="E4003" s="292">
        <v>1799</v>
      </c>
    </row>
    <row r="4004" spans="1:5" ht="14.4" x14ac:dyDescent="0.55000000000000004">
      <c r="A4004" s="290" t="s">
        <v>4279</v>
      </c>
      <c r="B4004" s="291">
        <v>9581</v>
      </c>
      <c r="D4004" s="290" t="s">
        <v>9577</v>
      </c>
      <c r="E4004" s="292">
        <v>9581</v>
      </c>
    </row>
    <row r="4005" spans="1:5" ht="14.4" x14ac:dyDescent="0.55000000000000004">
      <c r="A4005" s="290" t="s">
        <v>4410</v>
      </c>
      <c r="B4005" s="291">
        <v>991</v>
      </c>
      <c r="D4005" s="290" t="s">
        <v>10735</v>
      </c>
      <c r="E4005" s="292">
        <v>991</v>
      </c>
    </row>
    <row r="4006" spans="1:5" ht="14.4" x14ac:dyDescent="0.55000000000000004">
      <c r="A4006" s="290" t="s">
        <v>4417</v>
      </c>
      <c r="B4006" s="291">
        <v>495</v>
      </c>
      <c r="D4006" s="290" t="s">
        <v>10736</v>
      </c>
      <c r="E4006" s="292">
        <v>495</v>
      </c>
    </row>
    <row r="4007" spans="1:5" ht="14.4" x14ac:dyDescent="0.55000000000000004">
      <c r="A4007" s="290" t="s">
        <v>4280</v>
      </c>
      <c r="B4007" s="291">
        <v>33463</v>
      </c>
      <c r="D4007" s="290" t="s">
        <v>10737</v>
      </c>
      <c r="E4007" s="292">
        <v>33463</v>
      </c>
    </row>
    <row r="4008" spans="1:5" ht="14.4" x14ac:dyDescent="0.55000000000000004">
      <c r="A4008" s="290" t="s">
        <v>4411</v>
      </c>
      <c r="B4008" s="291">
        <v>1133</v>
      </c>
      <c r="D4008" s="290" t="s">
        <v>9578</v>
      </c>
      <c r="E4008" s="292">
        <v>1133</v>
      </c>
    </row>
    <row r="4009" spans="1:5" ht="14.4" x14ac:dyDescent="0.55000000000000004">
      <c r="A4009" s="290" t="s">
        <v>3584</v>
      </c>
      <c r="B4009" s="291">
        <v>132346</v>
      </c>
      <c r="D4009" s="290" t="s">
        <v>9579</v>
      </c>
      <c r="E4009" s="292">
        <v>132346</v>
      </c>
    </row>
    <row r="4010" spans="1:5" ht="14.4" x14ac:dyDescent="0.55000000000000004">
      <c r="A4010" s="290" t="s">
        <v>4412</v>
      </c>
      <c r="B4010" s="291">
        <v>2110</v>
      </c>
      <c r="D4010" s="290" t="s">
        <v>10738</v>
      </c>
      <c r="E4010" s="292">
        <v>2110</v>
      </c>
    </row>
    <row r="4011" spans="1:5" ht="14.4" x14ac:dyDescent="0.55000000000000004">
      <c r="A4011" s="290" t="s">
        <v>4413</v>
      </c>
      <c r="B4011" s="291">
        <v>6174</v>
      </c>
      <c r="D4011" s="290" t="s">
        <v>10739</v>
      </c>
      <c r="E4011" s="292">
        <v>6174</v>
      </c>
    </row>
    <row r="4012" spans="1:5" ht="14.4" x14ac:dyDescent="0.55000000000000004">
      <c r="A4012" s="290" t="s">
        <v>3585</v>
      </c>
      <c r="B4012" s="291">
        <v>64772</v>
      </c>
      <c r="D4012" s="290" t="s">
        <v>9580</v>
      </c>
      <c r="E4012" s="292">
        <v>64772</v>
      </c>
    </row>
    <row r="4013" spans="1:5" ht="14.4" x14ac:dyDescent="0.55000000000000004">
      <c r="A4013" s="290" t="s">
        <v>4414</v>
      </c>
      <c r="B4013" s="291">
        <v>453</v>
      </c>
      <c r="D4013" s="290" t="s">
        <v>9581</v>
      </c>
      <c r="E4013" s="292">
        <v>453</v>
      </c>
    </row>
    <row r="4014" spans="1:5" ht="14.4" x14ac:dyDescent="0.55000000000000004">
      <c r="A4014" s="290" t="s">
        <v>4281</v>
      </c>
      <c r="B4014" s="291">
        <v>78435.33</v>
      </c>
      <c r="D4014" s="290" t="s">
        <v>10740</v>
      </c>
      <c r="E4014" s="292">
        <v>78435.33</v>
      </c>
    </row>
    <row r="4015" spans="1:5" ht="14.4" x14ac:dyDescent="0.55000000000000004">
      <c r="A4015" s="290" t="s">
        <v>4415</v>
      </c>
      <c r="B4015" s="291">
        <v>7478</v>
      </c>
      <c r="D4015" s="290" t="s">
        <v>10741</v>
      </c>
      <c r="E4015" s="292">
        <v>7478</v>
      </c>
    </row>
    <row r="4016" spans="1:5" ht="14.4" x14ac:dyDescent="0.55000000000000004">
      <c r="A4016" s="290" t="s">
        <v>4416</v>
      </c>
      <c r="B4016" s="291">
        <v>6430</v>
      </c>
      <c r="D4016" s="290" t="s">
        <v>10742</v>
      </c>
      <c r="E4016" s="292">
        <v>6430</v>
      </c>
    </row>
    <row r="4017" spans="1:5" ht="14.4" x14ac:dyDescent="0.55000000000000004">
      <c r="A4017" s="290" t="s">
        <v>4282</v>
      </c>
      <c r="B4017" s="291">
        <v>36941</v>
      </c>
      <c r="D4017" s="290" t="s">
        <v>10743</v>
      </c>
      <c r="E4017" s="292">
        <v>36941</v>
      </c>
    </row>
    <row r="4018" spans="1:5" ht="14.4" x14ac:dyDescent="0.55000000000000004">
      <c r="A4018" s="290" t="s">
        <v>4283</v>
      </c>
      <c r="B4018" s="291">
        <v>15163</v>
      </c>
      <c r="D4018" s="290" t="s">
        <v>10744</v>
      </c>
      <c r="E4018" s="292">
        <v>15163</v>
      </c>
    </row>
    <row r="4019" spans="1:5" ht="14.4" x14ac:dyDescent="0.55000000000000004">
      <c r="A4019" s="290" t="s">
        <v>4422</v>
      </c>
      <c r="B4019" s="291">
        <v>48619.86</v>
      </c>
      <c r="D4019" s="290" t="s">
        <v>10745</v>
      </c>
      <c r="E4019" s="292">
        <v>48619.86</v>
      </c>
    </row>
    <row r="4020" spans="1:5" ht="14.4" x14ac:dyDescent="0.55000000000000004">
      <c r="A4020" s="290" t="s">
        <v>4488</v>
      </c>
      <c r="B4020" s="291">
        <v>2294</v>
      </c>
      <c r="D4020" s="290" t="s">
        <v>10746</v>
      </c>
      <c r="E4020" s="292">
        <v>2294</v>
      </c>
    </row>
    <row r="4021" spans="1:5" ht="14.4" x14ac:dyDescent="0.55000000000000004">
      <c r="A4021" s="290" t="s">
        <v>4423</v>
      </c>
      <c r="B4021" s="291">
        <v>2066</v>
      </c>
      <c r="D4021" s="290" t="s">
        <v>10747</v>
      </c>
      <c r="E4021" s="292">
        <v>2066</v>
      </c>
    </row>
    <row r="4022" spans="1:5" ht="14.4" x14ac:dyDescent="0.55000000000000004">
      <c r="A4022" s="290" t="s">
        <v>4424</v>
      </c>
      <c r="B4022" s="291">
        <v>5800</v>
      </c>
      <c r="D4022" s="290" t="s">
        <v>10748</v>
      </c>
      <c r="E4022" s="292">
        <v>5800</v>
      </c>
    </row>
    <row r="4023" spans="1:5" ht="14.4" x14ac:dyDescent="0.55000000000000004">
      <c r="A4023" s="290" t="s">
        <v>4425</v>
      </c>
      <c r="B4023" s="291">
        <v>7849</v>
      </c>
      <c r="D4023" s="290" t="s">
        <v>10749</v>
      </c>
      <c r="E4023" s="292">
        <v>7849</v>
      </c>
    </row>
    <row r="4024" spans="1:5" ht="14.4" x14ac:dyDescent="0.55000000000000004">
      <c r="A4024" s="290" t="s">
        <v>4426</v>
      </c>
      <c r="B4024" s="291">
        <v>7480</v>
      </c>
      <c r="D4024" s="290" t="s">
        <v>10750</v>
      </c>
      <c r="E4024" s="292">
        <v>7480</v>
      </c>
    </row>
    <row r="4025" spans="1:5" ht="14.4" x14ac:dyDescent="0.55000000000000004">
      <c r="A4025" s="290" t="s">
        <v>4427</v>
      </c>
      <c r="B4025" s="291">
        <v>13090</v>
      </c>
      <c r="D4025" s="290" t="s">
        <v>10751</v>
      </c>
      <c r="E4025" s="292">
        <v>13090</v>
      </c>
    </row>
    <row r="4026" spans="1:5" ht="14.4" x14ac:dyDescent="0.55000000000000004">
      <c r="A4026" s="290" t="s">
        <v>4489</v>
      </c>
      <c r="B4026" s="291">
        <v>2767</v>
      </c>
      <c r="D4026" s="290" t="s">
        <v>10752</v>
      </c>
      <c r="E4026" s="292">
        <v>2767</v>
      </c>
    </row>
    <row r="4027" spans="1:5" ht="14.4" x14ac:dyDescent="0.55000000000000004">
      <c r="A4027" s="290" t="s">
        <v>4428</v>
      </c>
      <c r="B4027" s="291">
        <v>74800</v>
      </c>
      <c r="D4027" s="290" t="s">
        <v>9582</v>
      </c>
      <c r="E4027" s="292">
        <v>74800</v>
      </c>
    </row>
    <row r="4028" spans="1:5" ht="14.4" x14ac:dyDescent="0.55000000000000004">
      <c r="A4028" s="290" t="s">
        <v>4429</v>
      </c>
      <c r="B4028" s="291">
        <v>11968</v>
      </c>
      <c r="D4028" s="290" t="s">
        <v>10753</v>
      </c>
      <c r="E4028" s="292">
        <v>11968</v>
      </c>
    </row>
    <row r="4029" spans="1:5" ht="14.4" x14ac:dyDescent="0.55000000000000004">
      <c r="A4029" s="290" t="s">
        <v>4490</v>
      </c>
      <c r="B4029" s="291">
        <v>2494</v>
      </c>
      <c r="D4029" s="290" t="s">
        <v>10754</v>
      </c>
      <c r="E4029" s="292">
        <v>2494</v>
      </c>
    </row>
    <row r="4030" spans="1:5" ht="14.4" x14ac:dyDescent="0.55000000000000004">
      <c r="A4030" s="290" t="s">
        <v>4430</v>
      </c>
      <c r="B4030" s="291">
        <v>29920</v>
      </c>
      <c r="D4030" s="290" t="s">
        <v>10755</v>
      </c>
      <c r="E4030" s="292">
        <v>29920</v>
      </c>
    </row>
    <row r="4031" spans="1:5" ht="14.4" x14ac:dyDescent="0.55000000000000004">
      <c r="A4031" s="290" t="s">
        <v>3586</v>
      </c>
      <c r="B4031" s="291">
        <v>121280.6</v>
      </c>
      <c r="D4031" s="290" t="s">
        <v>9583</v>
      </c>
      <c r="E4031" s="292">
        <v>121280.6</v>
      </c>
    </row>
    <row r="4032" spans="1:5" ht="14.4" x14ac:dyDescent="0.55000000000000004">
      <c r="A4032" s="290" t="s">
        <v>5036</v>
      </c>
      <c r="B4032" s="291">
        <v>12454</v>
      </c>
      <c r="D4032" s="290" t="s">
        <v>9584</v>
      </c>
      <c r="E4032" s="292">
        <v>12454</v>
      </c>
    </row>
    <row r="4033" spans="1:5" ht="14.4" x14ac:dyDescent="0.55000000000000004">
      <c r="A4033" s="290" t="s">
        <v>4431</v>
      </c>
      <c r="B4033" s="291">
        <v>14586</v>
      </c>
      <c r="D4033" s="290" t="s">
        <v>10756</v>
      </c>
      <c r="E4033" s="292">
        <v>14586</v>
      </c>
    </row>
    <row r="4034" spans="1:5" ht="14.4" x14ac:dyDescent="0.55000000000000004">
      <c r="A4034" s="290" t="s">
        <v>65300</v>
      </c>
      <c r="B4034" s="291">
        <v>0</v>
      </c>
      <c r="D4034" s="290" t="s">
        <v>65993</v>
      </c>
      <c r="E4034" s="292">
        <v>0</v>
      </c>
    </row>
    <row r="4035" spans="1:5" ht="14.4" x14ac:dyDescent="0.55000000000000004">
      <c r="A4035" s="290" t="s">
        <v>4432</v>
      </c>
      <c r="B4035" s="291">
        <v>14960</v>
      </c>
      <c r="D4035" s="290" t="s">
        <v>10757</v>
      </c>
      <c r="E4035" s="292">
        <v>14960</v>
      </c>
    </row>
    <row r="4036" spans="1:5" ht="14.4" x14ac:dyDescent="0.55000000000000004">
      <c r="A4036" s="290" t="s">
        <v>4433</v>
      </c>
      <c r="B4036" s="291">
        <v>5955.63</v>
      </c>
      <c r="D4036" s="290" t="s">
        <v>10758</v>
      </c>
      <c r="E4036" s="292">
        <v>5955.63</v>
      </c>
    </row>
    <row r="4037" spans="1:5" ht="14.4" x14ac:dyDescent="0.55000000000000004">
      <c r="A4037" s="290" t="s">
        <v>4434</v>
      </c>
      <c r="B4037" s="291">
        <v>31790</v>
      </c>
      <c r="D4037" s="290" t="s">
        <v>10759</v>
      </c>
      <c r="E4037" s="292">
        <v>31790</v>
      </c>
    </row>
    <row r="4038" spans="1:5" ht="14.4" x14ac:dyDescent="0.55000000000000004">
      <c r="A4038" s="290" t="s">
        <v>4435</v>
      </c>
      <c r="B4038" s="291">
        <v>8976</v>
      </c>
      <c r="D4038" s="290" t="s">
        <v>10760</v>
      </c>
      <c r="E4038" s="292">
        <v>8976</v>
      </c>
    </row>
    <row r="4039" spans="1:5" ht="14.4" x14ac:dyDescent="0.55000000000000004">
      <c r="A4039" s="290" t="s">
        <v>3587</v>
      </c>
      <c r="B4039" s="291">
        <v>9724</v>
      </c>
      <c r="D4039" s="290" t="s">
        <v>9585</v>
      </c>
      <c r="E4039" s="292">
        <v>9724</v>
      </c>
    </row>
    <row r="4040" spans="1:5" ht="14.4" x14ac:dyDescent="0.55000000000000004">
      <c r="A4040" s="290" t="s">
        <v>4436</v>
      </c>
      <c r="B4040" s="291">
        <v>24310</v>
      </c>
      <c r="D4040" s="290" t="s">
        <v>10761</v>
      </c>
      <c r="E4040" s="292">
        <v>24310</v>
      </c>
    </row>
    <row r="4041" spans="1:5" ht="14.4" x14ac:dyDescent="0.55000000000000004">
      <c r="A4041" s="290" t="s">
        <v>4437</v>
      </c>
      <c r="B4041" s="291">
        <v>7102</v>
      </c>
      <c r="D4041" s="290" t="s">
        <v>10762</v>
      </c>
      <c r="E4041" s="292">
        <v>7102</v>
      </c>
    </row>
    <row r="4042" spans="1:5" ht="14.4" x14ac:dyDescent="0.55000000000000004">
      <c r="A4042" s="290" t="s">
        <v>4438</v>
      </c>
      <c r="B4042" s="291">
        <v>24310</v>
      </c>
      <c r="D4042" s="290" t="s">
        <v>10763</v>
      </c>
      <c r="E4042" s="292">
        <v>24310</v>
      </c>
    </row>
    <row r="4043" spans="1:5" ht="14.4" x14ac:dyDescent="0.55000000000000004">
      <c r="A4043" s="290" t="s">
        <v>4439</v>
      </c>
      <c r="B4043" s="291">
        <v>25609.41</v>
      </c>
      <c r="D4043" s="290" t="s">
        <v>10764</v>
      </c>
      <c r="E4043" s="292">
        <v>25609.41</v>
      </c>
    </row>
    <row r="4044" spans="1:5" ht="14.4" x14ac:dyDescent="0.55000000000000004">
      <c r="A4044" s="290" t="s">
        <v>4440</v>
      </c>
      <c r="B4044" s="291">
        <v>15679.84</v>
      </c>
      <c r="D4044" s="290" t="s">
        <v>10765</v>
      </c>
      <c r="E4044" s="292">
        <v>15679.84</v>
      </c>
    </row>
    <row r="4045" spans="1:5" ht="14.4" x14ac:dyDescent="0.55000000000000004">
      <c r="A4045" s="290" t="s">
        <v>3588</v>
      </c>
      <c r="B4045" s="291">
        <v>10098</v>
      </c>
      <c r="D4045" s="290" t="s">
        <v>9586</v>
      </c>
      <c r="E4045" s="292">
        <v>10098</v>
      </c>
    </row>
    <row r="4046" spans="1:5" ht="14.4" x14ac:dyDescent="0.55000000000000004">
      <c r="A4046" s="290" t="s">
        <v>4441</v>
      </c>
      <c r="B4046" s="291">
        <v>7915</v>
      </c>
      <c r="D4046" s="290" t="s">
        <v>10766</v>
      </c>
      <c r="E4046" s="292">
        <v>7915</v>
      </c>
    </row>
    <row r="4047" spans="1:5" ht="14.4" x14ac:dyDescent="0.55000000000000004">
      <c r="A4047" s="290" t="s">
        <v>4442</v>
      </c>
      <c r="B4047" s="291">
        <v>25058</v>
      </c>
      <c r="D4047" s="290" t="s">
        <v>10767</v>
      </c>
      <c r="E4047" s="292">
        <v>25058</v>
      </c>
    </row>
    <row r="4048" spans="1:5" ht="14.4" x14ac:dyDescent="0.55000000000000004">
      <c r="A4048" s="290" t="s">
        <v>4443</v>
      </c>
      <c r="B4048" s="291">
        <v>8804.4599999999991</v>
      </c>
      <c r="D4048" s="290" t="s">
        <v>10768</v>
      </c>
      <c r="E4048" s="292">
        <v>8804.4599999999991</v>
      </c>
    </row>
    <row r="4049" spans="1:5" ht="14.4" x14ac:dyDescent="0.55000000000000004">
      <c r="A4049" s="290" t="s">
        <v>4444</v>
      </c>
      <c r="B4049" s="291">
        <v>5303</v>
      </c>
      <c r="D4049" s="290" t="s">
        <v>10769</v>
      </c>
      <c r="E4049" s="292">
        <v>5303</v>
      </c>
    </row>
    <row r="4050" spans="1:5" ht="14.4" x14ac:dyDescent="0.55000000000000004">
      <c r="A4050" s="290" t="s">
        <v>4491</v>
      </c>
      <c r="B4050" s="291">
        <v>1960</v>
      </c>
      <c r="D4050" s="290" t="s">
        <v>10770</v>
      </c>
      <c r="E4050" s="292">
        <v>1960</v>
      </c>
    </row>
    <row r="4051" spans="1:5" ht="14.4" x14ac:dyDescent="0.55000000000000004">
      <c r="A4051" s="290" t="s">
        <v>4445</v>
      </c>
      <c r="B4051" s="291">
        <v>9125</v>
      </c>
      <c r="D4051" s="290" t="s">
        <v>10771</v>
      </c>
      <c r="E4051" s="292">
        <v>9125</v>
      </c>
    </row>
    <row r="4052" spans="1:5" ht="14.4" x14ac:dyDescent="0.55000000000000004">
      <c r="A4052" s="290" t="s">
        <v>4446</v>
      </c>
      <c r="B4052" s="291">
        <v>18607</v>
      </c>
      <c r="D4052" s="290" t="s">
        <v>10772</v>
      </c>
      <c r="E4052" s="292">
        <v>18607</v>
      </c>
    </row>
    <row r="4053" spans="1:5" ht="14.4" x14ac:dyDescent="0.55000000000000004">
      <c r="A4053" s="290" t="s">
        <v>4447</v>
      </c>
      <c r="B4053" s="291">
        <v>23188</v>
      </c>
      <c r="D4053" s="290" t="s">
        <v>10773</v>
      </c>
      <c r="E4053" s="292">
        <v>23188</v>
      </c>
    </row>
    <row r="4054" spans="1:5" ht="14.4" x14ac:dyDescent="0.55000000000000004">
      <c r="A4054" s="290" t="s">
        <v>4492</v>
      </c>
      <c r="B4054" s="291">
        <v>2169</v>
      </c>
      <c r="D4054" s="290" t="s">
        <v>10774</v>
      </c>
      <c r="E4054" s="292">
        <v>2169</v>
      </c>
    </row>
    <row r="4055" spans="1:5" ht="14.4" x14ac:dyDescent="0.55000000000000004">
      <c r="A4055" s="290" t="s">
        <v>4493</v>
      </c>
      <c r="B4055" s="291">
        <v>784</v>
      </c>
      <c r="D4055" s="290" t="s">
        <v>10775</v>
      </c>
      <c r="E4055" s="292">
        <v>784</v>
      </c>
    </row>
    <row r="4056" spans="1:5" ht="14.4" x14ac:dyDescent="0.55000000000000004">
      <c r="A4056" s="290" t="s">
        <v>4494</v>
      </c>
      <c r="B4056" s="291">
        <v>2479</v>
      </c>
      <c r="D4056" s="290" t="s">
        <v>10776</v>
      </c>
      <c r="E4056" s="292">
        <v>2479</v>
      </c>
    </row>
    <row r="4057" spans="1:5" ht="14.4" x14ac:dyDescent="0.55000000000000004">
      <c r="A4057" s="290" t="s">
        <v>4448</v>
      </c>
      <c r="B4057" s="291">
        <v>211680</v>
      </c>
      <c r="D4057" s="290" t="s">
        <v>10777</v>
      </c>
      <c r="E4057" s="292">
        <v>211680</v>
      </c>
    </row>
    <row r="4058" spans="1:5" ht="14.4" x14ac:dyDescent="0.55000000000000004">
      <c r="A4058" s="290" t="s">
        <v>4495</v>
      </c>
      <c r="B4058" s="291">
        <v>2830</v>
      </c>
      <c r="D4058" s="290" t="s">
        <v>10778</v>
      </c>
      <c r="E4058" s="292">
        <v>2830</v>
      </c>
    </row>
    <row r="4059" spans="1:5" ht="14.4" x14ac:dyDescent="0.55000000000000004">
      <c r="A4059" s="290" t="s">
        <v>4449</v>
      </c>
      <c r="B4059" s="291">
        <v>20196</v>
      </c>
      <c r="D4059" s="290" t="s">
        <v>10779</v>
      </c>
      <c r="E4059" s="292">
        <v>20196</v>
      </c>
    </row>
    <row r="4060" spans="1:5" ht="14.4" x14ac:dyDescent="0.55000000000000004">
      <c r="A4060" s="290" t="s">
        <v>4450</v>
      </c>
      <c r="B4060" s="291">
        <v>1870</v>
      </c>
      <c r="D4060" s="290" t="s">
        <v>10780</v>
      </c>
      <c r="E4060" s="292">
        <v>1870</v>
      </c>
    </row>
    <row r="4061" spans="1:5" ht="14.4" x14ac:dyDescent="0.55000000000000004">
      <c r="A4061" s="290" t="s">
        <v>3589</v>
      </c>
      <c r="B4061" s="291">
        <v>2618</v>
      </c>
      <c r="D4061" s="290" t="s">
        <v>9587</v>
      </c>
      <c r="E4061" s="292">
        <v>2618</v>
      </c>
    </row>
    <row r="4062" spans="1:5" ht="14.4" x14ac:dyDescent="0.55000000000000004">
      <c r="A4062" s="290" t="s">
        <v>4451</v>
      </c>
      <c r="B4062" s="291">
        <v>1173.6400000000001</v>
      </c>
      <c r="D4062" s="290" t="s">
        <v>10781</v>
      </c>
      <c r="E4062" s="292">
        <v>1173.6400000000001</v>
      </c>
    </row>
    <row r="4063" spans="1:5" ht="14.4" x14ac:dyDescent="0.55000000000000004">
      <c r="A4063" s="290" t="s">
        <v>3590</v>
      </c>
      <c r="B4063" s="291">
        <v>12959</v>
      </c>
      <c r="D4063" s="290" t="s">
        <v>9588</v>
      </c>
      <c r="E4063" s="292">
        <v>12959</v>
      </c>
    </row>
    <row r="4064" spans="1:5" ht="14.4" x14ac:dyDescent="0.55000000000000004">
      <c r="A4064" s="290" t="s">
        <v>4452</v>
      </c>
      <c r="B4064" s="291">
        <v>221480</v>
      </c>
      <c r="D4064" s="290" t="s">
        <v>9589</v>
      </c>
      <c r="E4064" s="292">
        <v>221480</v>
      </c>
    </row>
    <row r="4065" spans="1:5" ht="14.4" x14ac:dyDescent="0.55000000000000004">
      <c r="A4065" s="290" t="s">
        <v>4496</v>
      </c>
      <c r="B4065" s="291">
        <v>1480</v>
      </c>
      <c r="D4065" s="290" t="s">
        <v>10782</v>
      </c>
      <c r="E4065" s="292">
        <v>1480</v>
      </c>
    </row>
    <row r="4066" spans="1:5" ht="14.4" x14ac:dyDescent="0.55000000000000004">
      <c r="A4066" s="290" t="s">
        <v>4453</v>
      </c>
      <c r="B4066" s="291">
        <v>3031.35</v>
      </c>
      <c r="D4066" s="290" t="s">
        <v>10783</v>
      </c>
      <c r="E4066" s="292">
        <v>3031.35</v>
      </c>
    </row>
    <row r="4067" spans="1:5" ht="14.4" x14ac:dyDescent="0.55000000000000004">
      <c r="A4067" s="290" t="s">
        <v>4454</v>
      </c>
      <c r="B4067" s="291">
        <v>6405</v>
      </c>
      <c r="D4067" s="290" t="s">
        <v>10784</v>
      </c>
      <c r="E4067" s="292">
        <v>6405</v>
      </c>
    </row>
    <row r="4068" spans="1:5" ht="14.4" x14ac:dyDescent="0.55000000000000004">
      <c r="A4068" s="290" t="s">
        <v>4455</v>
      </c>
      <c r="B4068" s="291">
        <v>29920</v>
      </c>
      <c r="D4068" s="290" t="s">
        <v>10785</v>
      </c>
      <c r="E4068" s="292">
        <v>29920</v>
      </c>
    </row>
    <row r="4069" spans="1:5" ht="14.4" x14ac:dyDescent="0.55000000000000004">
      <c r="A4069" s="290" t="s">
        <v>4456</v>
      </c>
      <c r="B4069" s="291">
        <v>2281</v>
      </c>
      <c r="D4069" s="290" t="s">
        <v>10786</v>
      </c>
      <c r="E4069" s="292">
        <v>2281</v>
      </c>
    </row>
    <row r="4070" spans="1:5" ht="14.4" x14ac:dyDescent="0.55000000000000004">
      <c r="A4070" s="290" t="s">
        <v>3591</v>
      </c>
      <c r="B4070" s="291">
        <v>82082.22</v>
      </c>
      <c r="D4070" s="290" t="s">
        <v>9590</v>
      </c>
      <c r="E4070" s="292">
        <v>82082.22</v>
      </c>
    </row>
    <row r="4071" spans="1:5" ht="14.4" x14ac:dyDescent="0.55000000000000004">
      <c r="A4071" s="290" t="s">
        <v>4457</v>
      </c>
      <c r="B4071" s="291">
        <v>23520</v>
      </c>
      <c r="D4071" s="290" t="s">
        <v>10787</v>
      </c>
      <c r="E4071" s="292">
        <v>23520</v>
      </c>
    </row>
    <row r="4072" spans="1:5" ht="14.4" x14ac:dyDescent="0.55000000000000004">
      <c r="A4072" s="290" t="s">
        <v>4497</v>
      </c>
      <c r="B4072" s="291">
        <v>1383</v>
      </c>
      <c r="D4072" s="290" t="s">
        <v>10788</v>
      </c>
      <c r="E4072" s="292">
        <v>1383</v>
      </c>
    </row>
    <row r="4073" spans="1:5" ht="14.4" x14ac:dyDescent="0.55000000000000004">
      <c r="A4073" s="290" t="s">
        <v>4498</v>
      </c>
      <c r="B4073" s="291">
        <v>6919</v>
      </c>
      <c r="D4073" s="290" t="s">
        <v>10789</v>
      </c>
      <c r="E4073" s="292">
        <v>6919</v>
      </c>
    </row>
    <row r="4074" spans="1:5" ht="14.4" x14ac:dyDescent="0.55000000000000004">
      <c r="A4074" s="290" t="s">
        <v>4458</v>
      </c>
      <c r="B4074" s="291">
        <v>4463</v>
      </c>
      <c r="D4074" s="290" t="s">
        <v>10790</v>
      </c>
      <c r="E4074" s="292">
        <v>4463</v>
      </c>
    </row>
    <row r="4075" spans="1:5" ht="14.4" x14ac:dyDescent="0.55000000000000004">
      <c r="A4075" s="290" t="s">
        <v>4459</v>
      </c>
      <c r="B4075" s="291">
        <v>51619</v>
      </c>
      <c r="D4075" s="290" t="s">
        <v>10791</v>
      </c>
      <c r="E4075" s="292">
        <v>51619</v>
      </c>
    </row>
    <row r="4076" spans="1:5" ht="14.4" x14ac:dyDescent="0.55000000000000004">
      <c r="A4076" s="290" t="s">
        <v>4499</v>
      </c>
      <c r="B4076" s="291">
        <v>3777</v>
      </c>
      <c r="D4076" s="290" t="s">
        <v>10792</v>
      </c>
      <c r="E4076" s="292">
        <v>3777</v>
      </c>
    </row>
    <row r="4077" spans="1:5" ht="14.4" x14ac:dyDescent="0.55000000000000004">
      <c r="A4077" s="290" t="s">
        <v>3592</v>
      </c>
      <c r="B4077" s="291">
        <v>13889</v>
      </c>
      <c r="D4077" s="290" t="s">
        <v>9591</v>
      </c>
      <c r="E4077" s="292">
        <v>13889</v>
      </c>
    </row>
    <row r="4078" spans="1:5" ht="14.4" x14ac:dyDescent="0.55000000000000004">
      <c r="A4078" s="290" t="s">
        <v>4500</v>
      </c>
      <c r="B4078" s="291">
        <v>1891</v>
      </c>
      <c r="D4078" s="290" t="s">
        <v>10793</v>
      </c>
      <c r="E4078" s="292">
        <v>1891</v>
      </c>
    </row>
    <row r="4079" spans="1:5" ht="14.4" x14ac:dyDescent="0.55000000000000004">
      <c r="A4079" s="290" t="s">
        <v>4460</v>
      </c>
      <c r="B4079" s="291">
        <v>19822</v>
      </c>
      <c r="D4079" s="290" t="s">
        <v>10794</v>
      </c>
      <c r="E4079" s="292">
        <v>19822</v>
      </c>
    </row>
    <row r="4080" spans="1:5" ht="14.4" x14ac:dyDescent="0.55000000000000004">
      <c r="A4080" s="290" t="s">
        <v>4501</v>
      </c>
      <c r="B4080" s="291">
        <v>5074</v>
      </c>
      <c r="D4080" s="290" t="s">
        <v>10795</v>
      </c>
      <c r="E4080" s="292">
        <v>5074</v>
      </c>
    </row>
    <row r="4081" spans="1:5" ht="14.4" x14ac:dyDescent="0.55000000000000004">
      <c r="A4081" s="290" t="s">
        <v>4461</v>
      </c>
      <c r="B4081" s="291">
        <v>15464</v>
      </c>
      <c r="D4081" s="290" t="s">
        <v>10796</v>
      </c>
      <c r="E4081" s="292">
        <v>15464</v>
      </c>
    </row>
    <row r="4082" spans="1:5" ht="14.4" x14ac:dyDescent="0.55000000000000004">
      <c r="A4082" s="290" t="s">
        <v>4502</v>
      </c>
      <c r="B4082" s="291">
        <v>7179</v>
      </c>
      <c r="D4082" s="290" t="s">
        <v>10797</v>
      </c>
      <c r="E4082" s="292">
        <v>7179</v>
      </c>
    </row>
    <row r="4083" spans="1:5" ht="14.4" x14ac:dyDescent="0.55000000000000004">
      <c r="A4083" s="290" t="s">
        <v>3593</v>
      </c>
      <c r="B4083" s="291">
        <v>17578</v>
      </c>
      <c r="D4083" s="290" t="s">
        <v>9592</v>
      </c>
      <c r="E4083" s="292">
        <v>17578</v>
      </c>
    </row>
    <row r="4084" spans="1:5" ht="14.4" x14ac:dyDescent="0.55000000000000004">
      <c r="A4084" s="290" t="s">
        <v>4462</v>
      </c>
      <c r="B4084" s="291">
        <v>9911</v>
      </c>
      <c r="D4084" s="290" t="s">
        <v>10798</v>
      </c>
      <c r="E4084" s="292">
        <v>9911</v>
      </c>
    </row>
    <row r="4085" spans="1:5" ht="14.4" x14ac:dyDescent="0.55000000000000004">
      <c r="A4085" s="290" t="s">
        <v>3594</v>
      </c>
      <c r="B4085" s="291">
        <v>10977</v>
      </c>
      <c r="D4085" s="290" t="s">
        <v>9593</v>
      </c>
      <c r="E4085" s="292">
        <v>10977</v>
      </c>
    </row>
    <row r="4086" spans="1:5" ht="14.4" x14ac:dyDescent="0.55000000000000004">
      <c r="A4086" s="290" t="s">
        <v>4463</v>
      </c>
      <c r="B4086" s="291">
        <v>518925</v>
      </c>
      <c r="D4086" s="290" t="s">
        <v>10799</v>
      </c>
      <c r="E4086" s="292">
        <v>518925</v>
      </c>
    </row>
    <row r="4087" spans="1:5" ht="14.4" x14ac:dyDescent="0.55000000000000004">
      <c r="A4087" s="290" t="s">
        <v>4503</v>
      </c>
      <c r="B4087" s="291">
        <v>4204</v>
      </c>
      <c r="D4087" s="290" t="s">
        <v>10800</v>
      </c>
      <c r="E4087" s="292">
        <v>4204</v>
      </c>
    </row>
    <row r="4088" spans="1:5" ht="14.4" x14ac:dyDescent="0.55000000000000004">
      <c r="A4088" s="290" t="s">
        <v>4504</v>
      </c>
      <c r="B4088" s="291">
        <v>510</v>
      </c>
      <c r="D4088" s="290" t="s">
        <v>10801</v>
      </c>
      <c r="E4088" s="292">
        <v>510</v>
      </c>
    </row>
    <row r="4089" spans="1:5" ht="14.4" x14ac:dyDescent="0.55000000000000004">
      <c r="A4089" s="290" t="s">
        <v>4505</v>
      </c>
      <c r="B4089" s="291">
        <v>3422</v>
      </c>
      <c r="D4089" s="290" t="s">
        <v>10802</v>
      </c>
      <c r="E4089" s="292">
        <v>3422</v>
      </c>
    </row>
    <row r="4090" spans="1:5" ht="14.4" x14ac:dyDescent="0.55000000000000004">
      <c r="A4090" s="290" t="s">
        <v>4464</v>
      </c>
      <c r="B4090" s="291">
        <v>17017</v>
      </c>
      <c r="D4090" s="290" t="s">
        <v>10803</v>
      </c>
      <c r="E4090" s="292">
        <v>17017</v>
      </c>
    </row>
    <row r="4091" spans="1:5" ht="14.4" x14ac:dyDescent="0.55000000000000004">
      <c r="A4091" s="290" t="s">
        <v>3595</v>
      </c>
      <c r="B4091" s="291">
        <v>26180</v>
      </c>
      <c r="D4091" s="290" t="s">
        <v>9594</v>
      </c>
      <c r="E4091" s="292">
        <v>26180</v>
      </c>
    </row>
    <row r="4092" spans="1:5" ht="14.4" x14ac:dyDescent="0.55000000000000004">
      <c r="A4092" s="290" t="s">
        <v>4465</v>
      </c>
      <c r="B4092" s="291">
        <v>31300</v>
      </c>
      <c r="D4092" s="290" t="s">
        <v>10804</v>
      </c>
      <c r="E4092" s="292">
        <v>31300</v>
      </c>
    </row>
    <row r="4093" spans="1:5" ht="14.4" x14ac:dyDescent="0.55000000000000004">
      <c r="A4093" s="290" t="s">
        <v>4466</v>
      </c>
      <c r="B4093" s="291">
        <v>19822</v>
      </c>
      <c r="D4093" s="290" t="s">
        <v>10805</v>
      </c>
      <c r="E4093" s="292">
        <v>19822</v>
      </c>
    </row>
    <row r="4094" spans="1:5" ht="14.4" x14ac:dyDescent="0.55000000000000004">
      <c r="A4094" s="290" t="s">
        <v>4506</v>
      </c>
      <c r="B4094" s="291">
        <v>1024</v>
      </c>
      <c r="D4094" s="290" t="s">
        <v>10806</v>
      </c>
      <c r="E4094" s="292">
        <v>1024</v>
      </c>
    </row>
    <row r="4095" spans="1:5" ht="14.4" x14ac:dyDescent="0.55000000000000004">
      <c r="A4095" s="290" t="s">
        <v>65301</v>
      </c>
      <c r="B4095" s="291">
        <v>0</v>
      </c>
      <c r="D4095" s="290" t="s">
        <v>65994</v>
      </c>
      <c r="E4095" s="292">
        <v>0</v>
      </c>
    </row>
    <row r="4096" spans="1:5" ht="14.4" x14ac:dyDescent="0.55000000000000004">
      <c r="A4096" s="290" t="s">
        <v>4467</v>
      </c>
      <c r="B4096" s="291">
        <v>26180</v>
      </c>
      <c r="D4096" s="290" t="s">
        <v>10807</v>
      </c>
      <c r="E4096" s="292">
        <v>26180</v>
      </c>
    </row>
    <row r="4097" spans="1:5" ht="14.4" x14ac:dyDescent="0.55000000000000004">
      <c r="A4097" s="290" t="s">
        <v>4468</v>
      </c>
      <c r="B4097" s="291">
        <v>29920</v>
      </c>
      <c r="D4097" s="290" t="s">
        <v>10808</v>
      </c>
      <c r="E4097" s="292">
        <v>29920</v>
      </c>
    </row>
    <row r="4098" spans="1:5" ht="14.4" x14ac:dyDescent="0.55000000000000004">
      <c r="A4098" s="290" t="s">
        <v>3596</v>
      </c>
      <c r="B4098" s="291">
        <v>22814</v>
      </c>
      <c r="D4098" s="290" t="s">
        <v>9595</v>
      </c>
      <c r="E4098" s="292">
        <v>22814</v>
      </c>
    </row>
    <row r="4099" spans="1:5" ht="14.4" x14ac:dyDescent="0.55000000000000004">
      <c r="A4099" s="290" t="s">
        <v>4507</v>
      </c>
      <c r="B4099" s="291">
        <v>2431</v>
      </c>
      <c r="D4099" s="290" t="s">
        <v>10809</v>
      </c>
      <c r="E4099" s="292">
        <v>2431</v>
      </c>
    </row>
    <row r="4100" spans="1:5" ht="14.4" x14ac:dyDescent="0.55000000000000004">
      <c r="A4100" s="290" t="s">
        <v>4469</v>
      </c>
      <c r="B4100" s="291">
        <v>43700</v>
      </c>
      <c r="D4100" s="290" t="s">
        <v>10810</v>
      </c>
      <c r="E4100" s="292">
        <v>43700</v>
      </c>
    </row>
    <row r="4101" spans="1:5" ht="14.4" x14ac:dyDescent="0.55000000000000004">
      <c r="A4101" s="290" t="s">
        <v>4470</v>
      </c>
      <c r="B4101" s="291">
        <v>2244</v>
      </c>
      <c r="D4101" s="290" t="s">
        <v>10811</v>
      </c>
      <c r="E4101" s="292">
        <v>2244</v>
      </c>
    </row>
    <row r="4102" spans="1:5" ht="14.4" x14ac:dyDescent="0.55000000000000004">
      <c r="A4102" s="290" t="s">
        <v>4508</v>
      </c>
      <c r="B4102" s="291">
        <v>2784</v>
      </c>
      <c r="D4102" s="290" t="s">
        <v>10812</v>
      </c>
      <c r="E4102" s="292">
        <v>2784</v>
      </c>
    </row>
    <row r="4103" spans="1:5" ht="14.4" x14ac:dyDescent="0.55000000000000004">
      <c r="A4103" s="290" t="s">
        <v>4471</v>
      </c>
      <c r="B4103" s="291">
        <v>77462</v>
      </c>
      <c r="D4103" s="290" t="s">
        <v>10813</v>
      </c>
      <c r="E4103" s="292">
        <v>77462</v>
      </c>
    </row>
    <row r="4104" spans="1:5" ht="14.4" x14ac:dyDescent="0.55000000000000004">
      <c r="A4104" s="290" t="s">
        <v>3597</v>
      </c>
      <c r="B4104" s="291">
        <v>4618</v>
      </c>
      <c r="D4104" s="290" t="s">
        <v>9596</v>
      </c>
      <c r="E4104" s="292">
        <v>4618</v>
      </c>
    </row>
    <row r="4105" spans="1:5" ht="14.4" x14ac:dyDescent="0.55000000000000004">
      <c r="A4105" s="290" t="s">
        <v>4472</v>
      </c>
      <c r="B4105" s="291">
        <v>66362</v>
      </c>
      <c r="D4105" s="290" t="s">
        <v>10814</v>
      </c>
      <c r="E4105" s="292">
        <v>66362</v>
      </c>
    </row>
    <row r="4106" spans="1:5" ht="14.4" x14ac:dyDescent="0.55000000000000004">
      <c r="A4106" s="290" t="s">
        <v>4473</v>
      </c>
      <c r="B4106" s="291">
        <v>3303.29</v>
      </c>
      <c r="D4106" s="290" t="s">
        <v>10815</v>
      </c>
      <c r="E4106" s="292">
        <v>3303.29</v>
      </c>
    </row>
    <row r="4107" spans="1:5" ht="14.4" x14ac:dyDescent="0.55000000000000004">
      <c r="A4107" s="290" t="s">
        <v>4474</v>
      </c>
      <c r="B4107" s="291">
        <v>13613</v>
      </c>
      <c r="D4107" s="290" t="s">
        <v>10816</v>
      </c>
      <c r="E4107" s="292">
        <v>13613</v>
      </c>
    </row>
    <row r="4108" spans="1:5" ht="14.4" x14ac:dyDescent="0.55000000000000004">
      <c r="A4108" s="290" t="s">
        <v>65302</v>
      </c>
      <c r="B4108" s="291">
        <v>0</v>
      </c>
      <c r="D4108" s="290" t="s">
        <v>65995</v>
      </c>
      <c r="E4108" s="292">
        <v>0</v>
      </c>
    </row>
    <row r="4109" spans="1:5" ht="14.4" x14ac:dyDescent="0.55000000000000004">
      <c r="A4109" s="290" t="s">
        <v>4475</v>
      </c>
      <c r="B4109" s="291">
        <v>29545.79</v>
      </c>
      <c r="D4109" s="290" t="s">
        <v>10817</v>
      </c>
      <c r="E4109" s="292">
        <v>29545.79</v>
      </c>
    </row>
    <row r="4110" spans="1:5" ht="14.4" x14ac:dyDescent="0.55000000000000004">
      <c r="A4110" s="290" t="s">
        <v>4476</v>
      </c>
      <c r="B4110" s="291">
        <v>66946</v>
      </c>
      <c r="D4110" s="290" t="s">
        <v>10818</v>
      </c>
      <c r="E4110" s="292">
        <v>66946</v>
      </c>
    </row>
    <row r="4111" spans="1:5" ht="14.4" x14ac:dyDescent="0.55000000000000004">
      <c r="A4111" s="290" t="s">
        <v>3598</v>
      </c>
      <c r="B4111" s="291">
        <v>37400</v>
      </c>
      <c r="D4111" s="290" t="s">
        <v>9597</v>
      </c>
      <c r="E4111" s="292">
        <v>37400</v>
      </c>
    </row>
    <row r="4112" spans="1:5" ht="14.4" x14ac:dyDescent="0.55000000000000004">
      <c r="A4112" s="290" t="s">
        <v>4509</v>
      </c>
      <c r="B4112" s="291">
        <v>1348</v>
      </c>
      <c r="D4112" s="290" t="s">
        <v>10819</v>
      </c>
      <c r="E4112" s="292">
        <v>1348</v>
      </c>
    </row>
    <row r="4113" spans="1:5" ht="14.4" x14ac:dyDescent="0.55000000000000004">
      <c r="A4113" s="290" t="s">
        <v>4477</v>
      </c>
      <c r="B4113" s="291">
        <v>5400</v>
      </c>
      <c r="D4113" s="290" t="s">
        <v>10820</v>
      </c>
      <c r="E4113" s="292">
        <v>5400</v>
      </c>
    </row>
    <row r="4114" spans="1:5" ht="14.4" x14ac:dyDescent="0.55000000000000004">
      <c r="A4114" s="290" t="s">
        <v>4478</v>
      </c>
      <c r="B4114" s="291">
        <v>14672</v>
      </c>
      <c r="D4114" s="290" t="s">
        <v>10821</v>
      </c>
      <c r="E4114" s="292">
        <v>14672</v>
      </c>
    </row>
    <row r="4115" spans="1:5" ht="14.4" x14ac:dyDescent="0.55000000000000004">
      <c r="A4115" s="290" t="s">
        <v>3599</v>
      </c>
      <c r="B4115" s="291">
        <v>14118.94</v>
      </c>
      <c r="D4115" s="290" t="s">
        <v>9598</v>
      </c>
      <c r="E4115" s="292">
        <v>14118.94</v>
      </c>
    </row>
    <row r="4116" spans="1:5" ht="14.4" x14ac:dyDescent="0.55000000000000004">
      <c r="A4116" s="290" t="s">
        <v>4510</v>
      </c>
      <c r="B4116" s="291">
        <v>3268</v>
      </c>
      <c r="D4116" s="290" t="s">
        <v>10822</v>
      </c>
      <c r="E4116" s="292">
        <v>3268</v>
      </c>
    </row>
    <row r="4117" spans="1:5" ht="14.4" x14ac:dyDescent="0.55000000000000004">
      <c r="A4117" s="290" t="s">
        <v>3600</v>
      </c>
      <c r="B4117" s="291">
        <v>25993</v>
      </c>
      <c r="D4117" s="290" t="s">
        <v>9599</v>
      </c>
      <c r="E4117" s="292">
        <v>25993</v>
      </c>
    </row>
    <row r="4118" spans="1:5" ht="14.4" x14ac:dyDescent="0.55000000000000004">
      <c r="A4118" s="290" t="s">
        <v>4479</v>
      </c>
      <c r="B4118" s="291">
        <v>4951</v>
      </c>
      <c r="D4118" s="290" t="s">
        <v>10823</v>
      </c>
      <c r="E4118" s="292">
        <v>4951</v>
      </c>
    </row>
    <row r="4119" spans="1:5" ht="14.4" x14ac:dyDescent="0.55000000000000004">
      <c r="A4119" s="290" t="s">
        <v>3601</v>
      </c>
      <c r="B4119" s="291">
        <v>1785</v>
      </c>
      <c r="D4119" s="290" t="s">
        <v>9600</v>
      </c>
      <c r="E4119" s="292">
        <v>1785</v>
      </c>
    </row>
    <row r="4120" spans="1:5" ht="14.4" x14ac:dyDescent="0.55000000000000004">
      <c r="A4120" s="290" t="s">
        <v>4480</v>
      </c>
      <c r="B4120" s="291">
        <v>134640</v>
      </c>
      <c r="D4120" s="290" t="s">
        <v>10824</v>
      </c>
      <c r="E4120" s="292">
        <v>134640</v>
      </c>
    </row>
    <row r="4121" spans="1:5" ht="14.4" x14ac:dyDescent="0.55000000000000004">
      <c r="A4121" s="290" t="s">
        <v>4511</v>
      </c>
      <c r="B4121" s="291">
        <v>7106</v>
      </c>
      <c r="D4121" s="290" t="s">
        <v>10825</v>
      </c>
      <c r="E4121" s="292">
        <v>7106</v>
      </c>
    </row>
    <row r="4122" spans="1:5" ht="14.4" x14ac:dyDescent="0.55000000000000004">
      <c r="A4122" s="290" t="s">
        <v>65303</v>
      </c>
      <c r="B4122" s="291">
        <v>0</v>
      </c>
      <c r="D4122" s="290" t="s">
        <v>65996</v>
      </c>
      <c r="E4122" s="292">
        <v>0</v>
      </c>
    </row>
    <row r="4123" spans="1:5" ht="14.4" x14ac:dyDescent="0.55000000000000004">
      <c r="A4123" s="290" t="s">
        <v>65304</v>
      </c>
      <c r="B4123" s="291">
        <v>0</v>
      </c>
      <c r="D4123" s="290" t="s">
        <v>65997</v>
      </c>
      <c r="E4123" s="292">
        <v>0</v>
      </c>
    </row>
    <row r="4124" spans="1:5" ht="14.4" x14ac:dyDescent="0.55000000000000004">
      <c r="A4124" s="290" t="s">
        <v>4512</v>
      </c>
      <c r="B4124" s="291">
        <v>1422</v>
      </c>
      <c r="D4124" s="290" t="s">
        <v>10826</v>
      </c>
      <c r="E4124" s="292">
        <v>1422</v>
      </c>
    </row>
    <row r="4125" spans="1:5" ht="14.4" x14ac:dyDescent="0.55000000000000004">
      <c r="A4125" s="290" t="s">
        <v>4481</v>
      </c>
      <c r="B4125" s="291">
        <v>545138</v>
      </c>
      <c r="D4125" s="290" t="s">
        <v>10827</v>
      </c>
      <c r="E4125" s="292">
        <v>545138</v>
      </c>
    </row>
    <row r="4126" spans="1:5" ht="14.4" x14ac:dyDescent="0.55000000000000004">
      <c r="A4126" s="290" t="s">
        <v>65305</v>
      </c>
      <c r="B4126" s="291">
        <v>0</v>
      </c>
      <c r="D4126" s="290" t="s">
        <v>65998</v>
      </c>
      <c r="E4126" s="292">
        <v>0</v>
      </c>
    </row>
    <row r="4127" spans="1:5" ht="14.4" x14ac:dyDescent="0.55000000000000004">
      <c r="A4127" s="290" t="s">
        <v>65306</v>
      </c>
      <c r="B4127" s="291">
        <v>0</v>
      </c>
      <c r="D4127" s="290" t="s">
        <v>65999</v>
      </c>
      <c r="E4127" s="292">
        <v>0</v>
      </c>
    </row>
    <row r="4128" spans="1:5" ht="14.4" x14ac:dyDescent="0.55000000000000004">
      <c r="A4128" s="290" t="s">
        <v>4482</v>
      </c>
      <c r="B4128" s="291">
        <v>6803</v>
      </c>
      <c r="D4128" s="290" t="s">
        <v>10828</v>
      </c>
      <c r="E4128" s="292">
        <v>6803</v>
      </c>
    </row>
    <row r="4129" spans="1:5" ht="14.4" x14ac:dyDescent="0.55000000000000004">
      <c r="A4129" s="290" t="s">
        <v>4513</v>
      </c>
      <c r="B4129" s="291">
        <v>780</v>
      </c>
      <c r="D4129" s="290" t="s">
        <v>10829</v>
      </c>
      <c r="E4129" s="292">
        <v>780</v>
      </c>
    </row>
    <row r="4130" spans="1:5" ht="14.4" x14ac:dyDescent="0.55000000000000004">
      <c r="A4130" s="290" t="s">
        <v>4483</v>
      </c>
      <c r="B4130" s="291">
        <v>14328</v>
      </c>
      <c r="D4130" s="290" t="s">
        <v>10830</v>
      </c>
      <c r="E4130" s="292">
        <v>14328</v>
      </c>
    </row>
    <row r="4131" spans="1:5" ht="14.4" x14ac:dyDescent="0.55000000000000004">
      <c r="A4131" s="290" t="s">
        <v>4484</v>
      </c>
      <c r="B4131" s="291">
        <v>9350</v>
      </c>
      <c r="D4131" s="290" t="s">
        <v>10831</v>
      </c>
      <c r="E4131" s="292">
        <v>9350</v>
      </c>
    </row>
    <row r="4132" spans="1:5" ht="14.4" x14ac:dyDescent="0.55000000000000004">
      <c r="A4132" s="290" t="s">
        <v>4514</v>
      </c>
      <c r="B4132" s="291">
        <v>6915</v>
      </c>
      <c r="D4132" s="290" t="s">
        <v>10832</v>
      </c>
      <c r="E4132" s="292">
        <v>6915</v>
      </c>
    </row>
    <row r="4133" spans="1:5" ht="14.4" x14ac:dyDescent="0.55000000000000004">
      <c r="A4133" s="290" t="s">
        <v>4515</v>
      </c>
      <c r="B4133" s="291">
        <v>3944</v>
      </c>
      <c r="D4133" s="290" t="s">
        <v>10833</v>
      </c>
      <c r="E4133" s="292">
        <v>3944</v>
      </c>
    </row>
    <row r="4134" spans="1:5" ht="14.4" x14ac:dyDescent="0.55000000000000004">
      <c r="A4134" s="290" t="s">
        <v>4485</v>
      </c>
      <c r="B4134" s="291">
        <v>22159</v>
      </c>
      <c r="D4134" s="290" t="s">
        <v>10834</v>
      </c>
      <c r="E4134" s="292">
        <v>22159</v>
      </c>
    </row>
    <row r="4135" spans="1:5" ht="14.4" x14ac:dyDescent="0.55000000000000004">
      <c r="A4135" s="290" t="s">
        <v>4486</v>
      </c>
      <c r="B4135" s="291">
        <v>51540</v>
      </c>
      <c r="D4135" s="290" t="s">
        <v>10835</v>
      </c>
      <c r="E4135" s="292">
        <v>51540</v>
      </c>
    </row>
    <row r="4136" spans="1:5" ht="14.4" x14ac:dyDescent="0.55000000000000004">
      <c r="A4136" s="290" t="s">
        <v>4487</v>
      </c>
      <c r="B4136" s="291">
        <v>19074</v>
      </c>
      <c r="D4136" s="290" t="s">
        <v>10836</v>
      </c>
      <c r="E4136" s="292">
        <v>19074</v>
      </c>
    </row>
    <row r="4137" spans="1:5" ht="14.4" x14ac:dyDescent="0.55000000000000004">
      <c r="A4137" s="290" t="s">
        <v>5143</v>
      </c>
      <c r="B4137" s="291">
        <v>12121</v>
      </c>
      <c r="D4137" s="290" t="s">
        <v>10837</v>
      </c>
      <c r="E4137" s="292">
        <v>12121</v>
      </c>
    </row>
    <row r="4138" spans="1:5" ht="14.4" x14ac:dyDescent="0.55000000000000004">
      <c r="A4138" s="290" t="s">
        <v>65307</v>
      </c>
      <c r="B4138" s="291">
        <v>0</v>
      </c>
      <c r="D4138" s="290" t="s">
        <v>66000</v>
      </c>
      <c r="E4138" s="292">
        <v>0</v>
      </c>
    </row>
    <row r="4139" spans="1:5" ht="14.4" x14ac:dyDescent="0.55000000000000004">
      <c r="A4139" s="290" t="s">
        <v>5057</v>
      </c>
      <c r="B4139" s="291">
        <v>137626.34</v>
      </c>
      <c r="D4139" s="290" t="s">
        <v>10838</v>
      </c>
      <c r="E4139" s="292">
        <v>137626.34</v>
      </c>
    </row>
    <row r="4140" spans="1:5" ht="14.4" x14ac:dyDescent="0.55000000000000004">
      <c r="A4140" s="290" t="s">
        <v>3602</v>
      </c>
      <c r="B4140" s="291">
        <v>40385</v>
      </c>
      <c r="D4140" s="290" t="s">
        <v>9601</v>
      </c>
      <c r="E4140" s="292">
        <v>40385</v>
      </c>
    </row>
    <row r="4141" spans="1:5" ht="14.4" x14ac:dyDescent="0.55000000000000004">
      <c r="A4141" s="290" t="s">
        <v>5058</v>
      </c>
      <c r="B4141" s="291">
        <v>6142.98</v>
      </c>
      <c r="D4141" s="290" t="s">
        <v>10839</v>
      </c>
      <c r="E4141" s="292">
        <v>6142.98</v>
      </c>
    </row>
    <row r="4142" spans="1:5" ht="14.4" x14ac:dyDescent="0.55000000000000004">
      <c r="A4142" s="290" t="s">
        <v>5059</v>
      </c>
      <c r="B4142" s="291">
        <v>33550</v>
      </c>
      <c r="D4142" s="290" t="s">
        <v>10840</v>
      </c>
      <c r="E4142" s="292">
        <v>33550</v>
      </c>
    </row>
    <row r="4143" spans="1:5" ht="14.4" x14ac:dyDescent="0.55000000000000004">
      <c r="A4143" s="290" t="s">
        <v>5060</v>
      </c>
      <c r="B4143" s="291">
        <v>20056</v>
      </c>
      <c r="D4143" s="290" t="s">
        <v>10841</v>
      </c>
      <c r="E4143" s="292">
        <v>20056</v>
      </c>
    </row>
    <row r="4144" spans="1:5" ht="14.4" x14ac:dyDescent="0.55000000000000004">
      <c r="A4144" s="290" t="s">
        <v>5061</v>
      </c>
      <c r="B4144" s="291">
        <v>16088</v>
      </c>
      <c r="D4144" s="290" t="s">
        <v>10842</v>
      </c>
      <c r="E4144" s="292">
        <v>16088</v>
      </c>
    </row>
    <row r="4145" spans="1:5" ht="14.4" x14ac:dyDescent="0.55000000000000004">
      <c r="A4145" s="290" t="s">
        <v>5062</v>
      </c>
      <c r="B4145" s="291">
        <v>41900</v>
      </c>
      <c r="D4145" s="290" t="s">
        <v>10843</v>
      </c>
      <c r="E4145" s="292">
        <v>41900</v>
      </c>
    </row>
    <row r="4146" spans="1:5" ht="14.4" x14ac:dyDescent="0.55000000000000004">
      <c r="A4146" s="290" t="s">
        <v>5063</v>
      </c>
      <c r="B4146" s="291">
        <v>18966</v>
      </c>
      <c r="D4146" s="290" t="s">
        <v>10844</v>
      </c>
      <c r="E4146" s="292">
        <v>18966</v>
      </c>
    </row>
    <row r="4147" spans="1:5" ht="14.4" x14ac:dyDescent="0.55000000000000004">
      <c r="A4147" s="290" t="s">
        <v>5064</v>
      </c>
      <c r="B4147" s="291">
        <v>34793</v>
      </c>
      <c r="D4147" s="290" t="s">
        <v>10845</v>
      </c>
      <c r="E4147" s="292">
        <v>34793</v>
      </c>
    </row>
    <row r="4148" spans="1:5" ht="14.4" x14ac:dyDescent="0.55000000000000004">
      <c r="A4148" s="290" t="s">
        <v>5144</v>
      </c>
      <c r="B4148" s="291">
        <v>3314</v>
      </c>
      <c r="D4148" s="290" t="s">
        <v>10846</v>
      </c>
      <c r="E4148" s="292">
        <v>3314</v>
      </c>
    </row>
    <row r="4149" spans="1:5" ht="14.4" x14ac:dyDescent="0.55000000000000004">
      <c r="A4149" s="290" t="s">
        <v>5065</v>
      </c>
      <c r="B4149" s="291">
        <v>78175</v>
      </c>
      <c r="D4149" s="290" t="s">
        <v>10847</v>
      </c>
      <c r="E4149" s="292">
        <v>78175</v>
      </c>
    </row>
    <row r="4150" spans="1:5" ht="14.4" x14ac:dyDescent="0.55000000000000004">
      <c r="A4150" s="290" t="s">
        <v>5145</v>
      </c>
      <c r="B4150" s="291">
        <v>5058</v>
      </c>
      <c r="D4150" s="290" t="s">
        <v>10848</v>
      </c>
      <c r="E4150" s="292">
        <v>5058</v>
      </c>
    </row>
    <row r="4151" spans="1:5" ht="14.4" x14ac:dyDescent="0.55000000000000004">
      <c r="A4151" s="290" t="s">
        <v>5146</v>
      </c>
      <c r="B4151" s="291">
        <v>1526</v>
      </c>
      <c r="D4151" s="290" t="s">
        <v>10849</v>
      </c>
      <c r="E4151" s="292">
        <v>1526</v>
      </c>
    </row>
    <row r="4152" spans="1:5" ht="14.4" x14ac:dyDescent="0.55000000000000004">
      <c r="A4152" s="290" t="s">
        <v>5066</v>
      </c>
      <c r="B4152" s="291">
        <v>142921</v>
      </c>
      <c r="D4152" s="290" t="s">
        <v>10850</v>
      </c>
      <c r="E4152" s="292">
        <v>142921</v>
      </c>
    </row>
    <row r="4153" spans="1:5" ht="14.4" x14ac:dyDescent="0.55000000000000004">
      <c r="A4153" s="290" t="s">
        <v>5067</v>
      </c>
      <c r="B4153" s="291">
        <v>23021</v>
      </c>
      <c r="D4153" s="290" t="s">
        <v>10851</v>
      </c>
      <c r="E4153" s="292">
        <v>23021</v>
      </c>
    </row>
    <row r="4154" spans="1:5" ht="14.4" x14ac:dyDescent="0.55000000000000004">
      <c r="A4154" s="290" t="s">
        <v>5147</v>
      </c>
      <c r="B4154" s="291">
        <v>2616</v>
      </c>
      <c r="D4154" s="290" t="s">
        <v>10852</v>
      </c>
      <c r="E4154" s="292">
        <v>2616</v>
      </c>
    </row>
    <row r="4155" spans="1:5" ht="14.4" x14ac:dyDescent="0.55000000000000004">
      <c r="A4155" s="290" t="s">
        <v>5148</v>
      </c>
      <c r="B4155" s="291">
        <v>6060</v>
      </c>
      <c r="D4155" s="290" t="s">
        <v>10853</v>
      </c>
      <c r="E4155" s="292">
        <v>6060</v>
      </c>
    </row>
    <row r="4156" spans="1:5" ht="14.4" x14ac:dyDescent="0.55000000000000004">
      <c r="A4156" s="290" t="s">
        <v>5149</v>
      </c>
      <c r="B4156" s="291">
        <v>3357</v>
      </c>
      <c r="D4156" s="290" t="s">
        <v>10854</v>
      </c>
      <c r="E4156" s="292">
        <v>3357</v>
      </c>
    </row>
    <row r="4157" spans="1:5" ht="14.4" x14ac:dyDescent="0.55000000000000004">
      <c r="A4157" s="290" t="s">
        <v>5150</v>
      </c>
      <c r="B4157" s="291">
        <v>1046</v>
      </c>
      <c r="D4157" s="290" t="s">
        <v>10855</v>
      </c>
      <c r="E4157" s="292">
        <v>1046</v>
      </c>
    </row>
    <row r="4158" spans="1:5" ht="14.4" x14ac:dyDescent="0.55000000000000004">
      <c r="A4158" s="290" t="s">
        <v>5068</v>
      </c>
      <c r="B4158" s="291">
        <v>126549</v>
      </c>
      <c r="D4158" s="290" t="s">
        <v>10856</v>
      </c>
      <c r="E4158" s="292">
        <v>126549</v>
      </c>
    </row>
    <row r="4159" spans="1:5" ht="14.4" x14ac:dyDescent="0.55000000000000004">
      <c r="A4159" s="290" t="s">
        <v>5151</v>
      </c>
      <c r="B4159" s="291">
        <v>2049</v>
      </c>
      <c r="D4159" s="290" t="s">
        <v>10857</v>
      </c>
      <c r="E4159" s="292">
        <v>2049</v>
      </c>
    </row>
    <row r="4160" spans="1:5" ht="14.4" x14ac:dyDescent="0.55000000000000004">
      <c r="A4160" s="290" t="s">
        <v>5069</v>
      </c>
      <c r="B4160" s="291">
        <v>166115.74</v>
      </c>
      <c r="D4160" s="290" t="s">
        <v>10858</v>
      </c>
      <c r="E4160" s="292">
        <v>166115.74</v>
      </c>
    </row>
    <row r="4161" spans="1:5" ht="14.4" x14ac:dyDescent="0.55000000000000004">
      <c r="A4161" s="290" t="s">
        <v>5070</v>
      </c>
      <c r="B4161" s="291">
        <v>32262.16</v>
      </c>
      <c r="D4161" s="290" t="s">
        <v>10859</v>
      </c>
      <c r="E4161" s="292">
        <v>32262.16</v>
      </c>
    </row>
    <row r="4162" spans="1:5" ht="14.4" x14ac:dyDescent="0.55000000000000004">
      <c r="A4162" s="290" t="s">
        <v>5152</v>
      </c>
      <c r="B4162" s="291">
        <v>2180</v>
      </c>
      <c r="D4162" s="290" t="s">
        <v>10860</v>
      </c>
      <c r="E4162" s="292">
        <v>2180</v>
      </c>
    </row>
    <row r="4163" spans="1:5" ht="14.4" x14ac:dyDescent="0.55000000000000004">
      <c r="A4163" s="290" t="s">
        <v>5071</v>
      </c>
      <c r="B4163" s="291">
        <v>108912.15</v>
      </c>
      <c r="D4163" s="290" t="s">
        <v>10861</v>
      </c>
      <c r="E4163" s="292">
        <v>108912.15</v>
      </c>
    </row>
    <row r="4164" spans="1:5" ht="14.4" x14ac:dyDescent="0.55000000000000004">
      <c r="A4164" s="290" t="s">
        <v>5072</v>
      </c>
      <c r="B4164" s="291">
        <v>12645.55</v>
      </c>
      <c r="D4164" s="290" t="s">
        <v>10862</v>
      </c>
      <c r="E4164" s="292">
        <v>12645.55</v>
      </c>
    </row>
    <row r="4165" spans="1:5" ht="14.4" x14ac:dyDescent="0.55000000000000004">
      <c r="A4165" s="290" t="s">
        <v>5073</v>
      </c>
      <c r="B4165" s="291">
        <v>43153.86</v>
      </c>
      <c r="D4165" s="290" t="s">
        <v>10863</v>
      </c>
      <c r="E4165" s="292">
        <v>43153.86</v>
      </c>
    </row>
    <row r="4166" spans="1:5" ht="14.4" x14ac:dyDescent="0.55000000000000004">
      <c r="A4166" s="290" t="s">
        <v>5074</v>
      </c>
      <c r="B4166" s="291">
        <v>25964</v>
      </c>
      <c r="D4166" s="290" t="s">
        <v>10864</v>
      </c>
      <c r="E4166" s="292">
        <v>25964</v>
      </c>
    </row>
    <row r="4167" spans="1:5" ht="14.4" x14ac:dyDescent="0.55000000000000004">
      <c r="A4167" s="290" t="s">
        <v>5075</v>
      </c>
      <c r="B4167" s="291">
        <v>86456.72</v>
      </c>
      <c r="D4167" s="290" t="s">
        <v>10865</v>
      </c>
      <c r="E4167" s="292">
        <v>86456.72</v>
      </c>
    </row>
    <row r="4168" spans="1:5" ht="14.4" x14ac:dyDescent="0.55000000000000004">
      <c r="A4168" s="290" t="s">
        <v>5076</v>
      </c>
      <c r="B4168" s="291">
        <v>24066.639999999999</v>
      </c>
      <c r="D4168" s="290" t="s">
        <v>10866</v>
      </c>
      <c r="E4168" s="292">
        <v>24066.639999999999</v>
      </c>
    </row>
    <row r="4169" spans="1:5" ht="14.4" x14ac:dyDescent="0.55000000000000004">
      <c r="A4169" s="290" t="s">
        <v>5077</v>
      </c>
      <c r="B4169" s="291">
        <v>17745</v>
      </c>
      <c r="D4169" s="290" t="s">
        <v>10867</v>
      </c>
      <c r="E4169" s="292">
        <v>17745</v>
      </c>
    </row>
    <row r="4170" spans="1:5" ht="14.4" x14ac:dyDescent="0.55000000000000004">
      <c r="A4170" s="290" t="s">
        <v>5078</v>
      </c>
      <c r="B4170" s="291">
        <v>52189</v>
      </c>
      <c r="D4170" s="290" t="s">
        <v>10868</v>
      </c>
      <c r="E4170" s="292">
        <v>52189</v>
      </c>
    </row>
    <row r="4171" spans="1:5" ht="14.4" x14ac:dyDescent="0.55000000000000004">
      <c r="A4171" s="290" t="s">
        <v>5153</v>
      </c>
      <c r="B4171" s="291">
        <v>2093</v>
      </c>
      <c r="D4171" s="290" t="s">
        <v>10869</v>
      </c>
      <c r="E4171" s="292">
        <v>2093</v>
      </c>
    </row>
    <row r="4172" spans="1:5" ht="14.4" x14ac:dyDescent="0.55000000000000004">
      <c r="A4172" s="290" t="s">
        <v>5154</v>
      </c>
      <c r="B4172" s="291">
        <v>3357</v>
      </c>
      <c r="D4172" s="290" t="s">
        <v>10870</v>
      </c>
      <c r="E4172" s="292">
        <v>3357</v>
      </c>
    </row>
    <row r="4173" spans="1:5" ht="14.4" x14ac:dyDescent="0.55000000000000004">
      <c r="A4173" s="290" t="s">
        <v>5079</v>
      </c>
      <c r="B4173" s="291">
        <v>24154</v>
      </c>
      <c r="D4173" s="290" t="s">
        <v>10871</v>
      </c>
      <c r="E4173" s="292">
        <v>24154</v>
      </c>
    </row>
    <row r="4174" spans="1:5" ht="14.4" x14ac:dyDescent="0.55000000000000004">
      <c r="A4174" s="290" t="s">
        <v>5155</v>
      </c>
      <c r="B4174" s="291">
        <v>1177.0899999999999</v>
      </c>
      <c r="D4174" s="290" t="s">
        <v>10872</v>
      </c>
      <c r="E4174" s="292">
        <v>1177.0899999999999</v>
      </c>
    </row>
    <row r="4175" spans="1:5" ht="14.4" x14ac:dyDescent="0.55000000000000004">
      <c r="A4175" s="290" t="s">
        <v>5080</v>
      </c>
      <c r="B4175" s="291">
        <v>122625</v>
      </c>
      <c r="D4175" s="290" t="s">
        <v>10873</v>
      </c>
      <c r="E4175" s="292">
        <v>122625</v>
      </c>
    </row>
    <row r="4176" spans="1:5" ht="14.4" x14ac:dyDescent="0.55000000000000004">
      <c r="A4176" s="290" t="s">
        <v>3603</v>
      </c>
      <c r="B4176" s="291">
        <v>2965</v>
      </c>
      <c r="D4176" s="290" t="s">
        <v>9602</v>
      </c>
      <c r="E4176" s="292">
        <v>2965</v>
      </c>
    </row>
    <row r="4177" spans="1:5" ht="14.4" x14ac:dyDescent="0.55000000000000004">
      <c r="A4177" s="290" t="s">
        <v>5081</v>
      </c>
      <c r="B4177" s="291">
        <v>51960</v>
      </c>
      <c r="D4177" s="290" t="s">
        <v>10874</v>
      </c>
      <c r="E4177" s="292">
        <v>51960</v>
      </c>
    </row>
    <row r="4178" spans="1:5" ht="14.4" x14ac:dyDescent="0.55000000000000004">
      <c r="A4178" s="290" t="s">
        <v>5156</v>
      </c>
      <c r="B4178" s="291">
        <v>916</v>
      </c>
      <c r="D4178" s="290" t="s">
        <v>10875</v>
      </c>
      <c r="E4178" s="292">
        <v>916</v>
      </c>
    </row>
    <row r="4179" spans="1:5" ht="14.4" x14ac:dyDescent="0.55000000000000004">
      <c r="A4179" s="290" t="s">
        <v>5157</v>
      </c>
      <c r="B4179" s="291">
        <v>4665</v>
      </c>
      <c r="D4179" s="290" t="s">
        <v>10876</v>
      </c>
      <c r="E4179" s="292">
        <v>4665</v>
      </c>
    </row>
    <row r="4180" spans="1:5" ht="14.4" x14ac:dyDescent="0.55000000000000004">
      <c r="A4180" s="290" t="s">
        <v>5082</v>
      </c>
      <c r="B4180" s="291">
        <v>78043.7</v>
      </c>
      <c r="D4180" s="290" t="s">
        <v>10877</v>
      </c>
      <c r="E4180" s="292">
        <v>78043.7</v>
      </c>
    </row>
    <row r="4181" spans="1:5" ht="14.4" x14ac:dyDescent="0.55000000000000004">
      <c r="A4181" s="290" t="s">
        <v>5083</v>
      </c>
      <c r="B4181" s="291">
        <v>320241.74</v>
      </c>
      <c r="D4181" s="290" t="s">
        <v>10878</v>
      </c>
      <c r="E4181" s="292">
        <v>320241.74</v>
      </c>
    </row>
    <row r="4182" spans="1:5" ht="14.4" x14ac:dyDescent="0.55000000000000004">
      <c r="A4182" s="290" t="s">
        <v>5084</v>
      </c>
      <c r="B4182" s="291">
        <v>23675</v>
      </c>
      <c r="D4182" s="290" t="s">
        <v>10879</v>
      </c>
      <c r="E4182" s="292">
        <v>23675</v>
      </c>
    </row>
    <row r="4183" spans="1:5" ht="14.4" x14ac:dyDescent="0.55000000000000004">
      <c r="A4183" s="290" t="s">
        <v>5085</v>
      </c>
      <c r="B4183" s="291">
        <v>17789</v>
      </c>
      <c r="D4183" s="290" t="s">
        <v>10880</v>
      </c>
      <c r="E4183" s="292">
        <v>17789</v>
      </c>
    </row>
    <row r="4184" spans="1:5" ht="14.4" x14ac:dyDescent="0.55000000000000004">
      <c r="A4184" s="290" t="s">
        <v>5086</v>
      </c>
      <c r="B4184" s="291">
        <v>10100.540000000001</v>
      </c>
      <c r="D4184" s="290" t="s">
        <v>10881</v>
      </c>
      <c r="E4184" s="292">
        <v>10100.540000000001</v>
      </c>
    </row>
    <row r="4185" spans="1:5" ht="14.4" x14ac:dyDescent="0.55000000000000004">
      <c r="A4185" s="290" t="s">
        <v>5158</v>
      </c>
      <c r="B4185" s="291">
        <v>1875</v>
      </c>
      <c r="D4185" s="290" t="s">
        <v>10882</v>
      </c>
      <c r="E4185" s="292">
        <v>1875</v>
      </c>
    </row>
    <row r="4186" spans="1:5" ht="14.4" x14ac:dyDescent="0.55000000000000004">
      <c r="A4186" s="290" t="s">
        <v>5087</v>
      </c>
      <c r="B4186" s="291">
        <v>43623.18</v>
      </c>
      <c r="D4186" s="290" t="s">
        <v>10883</v>
      </c>
      <c r="E4186" s="292">
        <v>43623.18</v>
      </c>
    </row>
    <row r="4187" spans="1:5" ht="14.4" x14ac:dyDescent="0.55000000000000004">
      <c r="A4187" s="290" t="s">
        <v>5088</v>
      </c>
      <c r="B4187" s="291">
        <v>58468</v>
      </c>
      <c r="D4187" s="290" t="s">
        <v>10884</v>
      </c>
      <c r="E4187" s="292">
        <v>58468</v>
      </c>
    </row>
    <row r="4188" spans="1:5" ht="14.4" x14ac:dyDescent="0.55000000000000004">
      <c r="A4188" s="290" t="s">
        <v>5089</v>
      </c>
      <c r="B4188" s="291">
        <v>208277</v>
      </c>
      <c r="D4188" s="290" t="s">
        <v>10885</v>
      </c>
      <c r="E4188" s="292">
        <v>208277</v>
      </c>
    </row>
    <row r="4189" spans="1:5" ht="14.4" x14ac:dyDescent="0.55000000000000004">
      <c r="A4189" s="290" t="s">
        <v>5159</v>
      </c>
      <c r="B4189" s="291">
        <v>3314</v>
      </c>
      <c r="D4189" s="290" t="s">
        <v>10886</v>
      </c>
      <c r="E4189" s="292">
        <v>3314</v>
      </c>
    </row>
    <row r="4190" spans="1:5" ht="14.4" x14ac:dyDescent="0.55000000000000004">
      <c r="A4190" s="290" t="s">
        <v>5160</v>
      </c>
      <c r="B4190" s="291">
        <v>959</v>
      </c>
      <c r="D4190" s="290" t="s">
        <v>10887</v>
      </c>
      <c r="E4190" s="292">
        <v>959</v>
      </c>
    </row>
    <row r="4191" spans="1:5" ht="14.4" x14ac:dyDescent="0.55000000000000004">
      <c r="A4191" s="290" t="s">
        <v>5161</v>
      </c>
      <c r="B4191" s="291">
        <v>2660</v>
      </c>
      <c r="D4191" s="290" t="s">
        <v>10888</v>
      </c>
      <c r="E4191" s="292">
        <v>2660</v>
      </c>
    </row>
    <row r="4192" spans="1:5" ht="14.4" x14ac:dyDescent="0.55000000000000004">
      <c r="A4192" s="290" t="s">
        <v>5162</v>
      </c>
      <c r="B4192" s="291">
        <v>5363</v>
      </c>
      <c r="D4192" s="290" t="s">
        <v>10889</v>
      </c>
      <c r="E4192" s="292">
        <v>5363</v>
      </c>
    </row>
    <row r="4193" spans="1:5" ht="14.4" x14ac:dyDescent="0.55000000000000004">
      <c r="A4193" s="290" t="s">
        <v>5163</v>
      </c>
      <c r="B4193" s="291">
        <v>8239.99</v>
      </c>
      <c r="D4193" s="290" t="s">
        <v>10890</v>
      </c>
      <c r="E4193" s="292">
        <v>8239.99</v>
      </c>
    </row>
    <row r="4194" spans="1:5" ht="14.4" x14ac:dyDescent="0.55000000000000004">
      <c r="A4194" s="290" t="s">
        <v>5037</v>
      </c>
      <c r="B4194" s="291">
        <v>1482</v>
      </c>
      <c r="D4194" s="290" t="s">
        <v>9603</v>
      </c>
      <c r="E4194" s="292">
        <v>1482</v>
      </c>
    </row>
    <row r="4195" spans="1:5" ht="14.4" x14ac:dyDescent="0.55000000000000004">
      <c r="A4195" s="290" t="s">
        <v>5164</v>
      </c>
      <c r="B4195" s="291">
        <v>1700</v>
      </c>
      <c r="D4195" s="290" t="s">
        <v>10891</v>
      </c>
      <c r="E4195" s="292">
        <v>1700</v>
      </c>
    </row>
    <row r="4196" spans="1:5" ht="14.4" x14ac:dyDescent="0.55000000000000004">
      <c r="A4196" s="290" t="s">
        <v>65308</v>
      </c>
      <c r="B4196" s="291">
        <v>0</v>
      </c>
      <c r="D4196" s="290" t="s">
        <v>66001</v>
      </c>
      <c r="E4196" s="292">
        <v>0</v>
      </c>
    </row>
    <row r="4197" spans="1:5" ht="14.4" x14ac:dyDescent="0.55000000000000004">
      <c r="A4197" s="290" t="s">
        <v>5165</v>
      </c>
      <c r="B4197" s="291">
        <v>3226</v>
      </c>
      <c r="D4197" s="290" t="s">
        <v>10892</v>
      </c>
      <c r="E4197" s="292">
        <v>3226</v>
      </c>
    </row>
    <row r="4198" spans="1:5" ht="14.4" x14ac:dyDescent="0.55000000000000004">
      <c r="A4198" s="290" t="s">
        <v>65309</v>
      </c>
      <c r="B4198" s="291">
        <v>0</v>
      </c>
      <c r="D4198" s="290" t="s">
        <v>66002</v>
      </c>
      <c r="E4198" s="292">
        <v>0</v>
      </c>
    </row>
    <row r="4199" spans="1:5" ht="14.4" x14ac:dyDescent="0.55000000000000004">
      <c r="A4199" s="290" t="s">
        <v>5090</v>
      </c>
      <c r="B4199" s="291">
        <v>64855</v>
      </c>
      <c r="D4199" s="290" t="s">
        <v>10893</v>
      </c>
      <c r="E4199" s="292">
        <v>64855</v>
      </c>
    </row>
    <row r="4200" spans="1:5" ht="14.4" x14ac:dyDescent="0.55000000000000004">
      <c r="A4200" s="290" t="s">
        <v>5166</v>
      </c>
      <c r="B4200" s="291">
        <v>4622</v>
      </c>
      <c r="D4200" s="290" t="s">
        <v>10894</v>
      </c>
      <c r="E4200" s="292">
        <v>4622</v>
      </c>
    </row>
    <row r="4201" spans="1:5" ht="14.4" x14ac:dyDescent="0.55000000000000004">
      <c r="A4201" s="290" t="s">
        <v>5038</v>
      </c>
      <c r="B4201" s="291">
        <v>323512</v>
      </c>
      <c r="D4201" s="290" t="s">
        <v>9604</v>
      </c>
      <c r="E4201" s="292">
        <v>323512</v>
      </c>
    </row>
    <row r="4202" spans="1:5" ht="14.4" x14ac:dyDescent="0.55000000000000004">
      <c r="A4202" s="290" t="s">
        <v>5167</v>
      </c>
      <c r="B4202" s="291">
        <v>3183</v>
      </c>
      <c r="D4202" s="290" t="s">
        <v>10895</v>
      </c>
      <c r="E4202" s="292">
        <v>3183</v>
      </c>
    </row>
    <row r="4203" spans="1:5" ht="14.4" x14ac:dyDescent="0.55000000000000004">
      <c r="A4203" s="290" t="s">
        <v>5168</v>
      </c>
      <c r="B4203" s="291">
        <v>1221</v>
      </c>
      <c r="D4203" s="290" t="s">
        <v>10896</v>
      </c>
      <c r="E4203" s="292">
        <v>1221</v>
      </c>
    </row>
    <row r="4204" spans="1:5" ht="14.4" x14ac:dyDescent="0.55000000000000004">
      <c r="A4204" s="290" t="s">
        <v>5039</v>
      </c>
      <c r="B4204" s="291">
        <v>198336</v>
      </c>
      <c r="D4204" s="290" t="s">
        <v>9605</v>
      </c>
      <c r="E4204" s="292">
        <v>198336</v>
      </c>
    </row>
    <row r="4205" spans="1:5" ht="14.4" x14ac:dyDescent="0.55000000000000004">
      <c r="A4205" s="290" t="s">
        <v>5040</v>
      </c>
      <c r="B4205" s="291">
        <v>6104</v>
      </c>
      <c r="D4205" s="290" t="s">
        <v>9606</v>
      </c>
      <c r="E4205" s="292">
        <v>6104</v>
      </c>
    </row>
    <row r="4206" spans="1:5" ht="14.4" x14ac:dyDescent="0.55000000000000004">
      <c r="A4206" s="290" t="s">
        <v>5169</v>
      </c>
      <c r="B4206" s="291">
        <v>4186</v>
      </c>
      <c r="D4206" s="290" t="s">
        <v>10897</v>
      </c>
      <c r="E4206" s="292">
        <v>4186</v>
      </c>
    </row>
    <row r="4207" spans="1:5" ht="14.4" x14ac:dyDescent="0.55000000000000004">
      <c r="A4207" s="290" t="s">
        <v>5170</v>
      </c>
      <c r="B4207" s="291">
        <v>741</v>
      </c>
      <c r="D4207" s="290" t="s">
        <v>10898</v>
      </c>
      <c r="E4207" s="292">
        <v>741</v>
      </c>
    </row>
    <row r="4208" spans="1:5" ht="14.4" x14ac:dyDescent="0.55000000000000004">
      <c r="A4208" s="290" t="s">
        <v>5041</v>
      </c>
      <c r="B4208" s="291">
        <v>18247</v>
      </c>
      <c r="D4208" s="290" t="s">
        <v>9607</v>
      </c>
      <c r="E4208" s="292">
        <v>18247</v>
      </c>
    </row>
    <row r="4209" spans="1:5" ht="14.4" x14ac:dyDescent="0.55000000000000004">
      <c r="A4209" s="290" t="s">
        <v>5091</v>
      </c>
      <c r="B4209" s="291">
        <v>73305.820000000007</v>
      </c>
      <c r="D4209" s="290" t="s">
        <v>10899</v>
      </c>
      <c r="E4209" s="292">
        <v>73305.820000000007</v>
      </c>
    </row>
    <row r="4210" spans="1:5" ht="14.4" x14ac:dyDescent="0.55000000000000004">
      <c r="A4210" s="290" t="s">
        <v>5171</v>
      </c>
      <c r="B4210" s="291">
        <v>5755</v>
      </c>
      <c r="D4210" s="290" t="s">
        <v>10900</v>
      </c>
      <c r="E4210" s="292">
        <v>5755</v>
      </c>
    </row>
    <row r="4211" spans="1:5" ht="14.4" x14ac:dyDescent="0.55000000000000004">
      <c r="A4211" s="290" t="s">
        <v>5092</v>
      </c>
      <c r="B4211" s="291">
        <v>21364</v>
      </c>
      <c r="D4211" s="290" t="s">
        <v>10901</v>
      </c>
      <c r="E4211" s="292">
        <v>21364</v>
      </c>
    </row>
    <row r="4212" spans="1:5" ht="14.4" x14ac:dyDescent="0.55000000000000004">
      <c r="A4212" s="290" t="s">
        <v>5093</v>
      </c>
      <c r="B4212" s="291">
        <v>438703</v>
      </c>
      <c r="D4212" s="290" t="s">
        <v>10902</v>
      </c>
      <c r="E4212" s="292">
        <v>438703</v>
      </c>
    </row>
    <row r="4213" spans="1:5" ht="14.4" x14ac:dyDescent="0.55000000000000004">
      <c r="A4213" s="290" t="s">
        <v>5172</v>
      </c>
      <c r="B4213" s="291">
        <v>5319</v>
      </c>
      <c r="D4213" s="290" t="s">
        <v>10903</v>
      </c>
      <c r="E4213" s="292">
        <v>5319</v>
      </c>
    </row>
    <row r="4214" spans="1:5" ht="14.4" x14ac:dyDescent="0.55000000000000004">
      <c r="A4214" s="290" t="s">
        <v>65310</v>
      </c>
      <c r="B4214" s="291">
        <v>0</v>
      </c>
      <c r="D4214" s="290" t="s">
        <v>66003</v>
      </c>
      <c r="E4214" s="292">
        <v>0</v>
      </c>
    </row>
    <row r="4215" spans="1:5" ht="14.4" x14ac:dyDescent="0.55000000000000004">
      <c r="A4215" s="290" t="s">
        <v>5094</v>
      </c>
      <c r="B4215" s="291">
        <v>4796</v>
      </c>
      <c r="D4215" s="290" t="s">
        <v>10904</v>
      </c>
      <c r="E4215" s="292">
        <v>4796</v>
      </c>
    </row>
    <row r="4216" spans="1:5" ht="14.4" x14ac:dyDescent="0.55000000000000004">
      <c r="A4216" s="290" t="s">
        <v>65311</v>
      </c>
      <c r="B4216" s="291">
        <v>0</v>
      </c>
      <c r="D4216" s="290" t="s">
        <v>66004</v>
      </c>
      <c r="E4216" s="292">
        <v>0</v>
      </c>
    </row>
    <row r="4217" spans="1:5" ht="14.4" x14ac:dyDescent="0.55000000000000004">
      <c r="A4217" s="290" t="s">
        <v>5095</v>
      </c>
      <c r="B4217" s="291">
        <v>187469</v>
      </c>
      <c r="D4217" s="290" t="s">
        <v>10905</v>
      </c>
      <c r="E4217" s="292">
        <v>187469</v>
      </c>
    </row>
    <row r="4218" spans="1:5" ht="14.4" x14ac:dyDescent="0.55000000000000004">
      <c r="A4218" s="290" t="s">
        <v>5096</v>
      </c>
      <c r="B4218" s="291">
        <v>56375</v>
      </c>
      <c r="D4218" s="290" t="s">
        <v>10906</v>
      </c>
      <c r="E4218" s="292">
        <v>56375</v>
      </c>
    </row>
    <row r="4219" spans="1:5" ht="14.4" x14ac:dyDescent="0.55000000000000004">
      <c r="A4219" s="290" t="s">
        <v>5173</v>
      </c>
      <c r="B4219" s="291">
        <v>1909.88</v>
      </c>
      <c r="D4219" s="290" t="s">
        <v>10907</v>
      </c>
      <c r="E4219" s="292">
        <v>1909.88</v>
      </c>
    </row>
    <row r="4220" spans="1:5" ht="14.4" x14ac:dyDescent="0.55000000000000004">
      <c r="A4220" s="290" t="s">
        <v>3604</v>
      </c>
      <c r="B4220" s="291">
        <v>82273</v>
      </c>
      <c r="D4220" s="290" t="s">
        <v>9608</v>
      </c>
      <c r="E4220" s="292">
        <v>82273</v>
      </c>
    </row>
    <row r="4221" spans="1:5" ht="14.4" x14ac:dyDescent="0.55000000000000004">
      <c r="A4221" s="290" t="s">
        <v>5174</v>
      </c>
      <c r="B4221" s="291">
        <v>2006</v>
      </c>
      <c r="D4221" s="290" t="s">
        <v>10908</v>
      </c>
      <c r="E4221" s="292">
        <v>2006</v>
      </c>
    </row>
    <row r="4222" spans="1:5" ht="14.4" x14ac:dyDescent="0.55000000000000004">
      <c r="A4222" s="290" t="s">
        <v>5042</v>
      </c>
      <c r="B4222" s="291">
        <v>2398</v>
      </c>
      <c r="D4222" s="290" t="s">
        <v>9609</v>
      </c>
      <c r="E4222" s="292">
        <v>2398</v>
      </c>
    </row>
    <row r="4223" spans="1:5" ht="14.4" x14ac:dyDescent="0.55000000000000004">
      <c r="A4223" s="290" t="s">
        <v>5097</v>
      </c>
      <c r="B4223" s="291">
        <v>6162.8</v>
      </c>
      <c r="D4223" s="290" t="s">
        <v>10909</v>
      </c>
      <c r="E4223" s="292">
        <v>6162.8</v>
      </c>
    </row>
    <row r="4224" spans="1:5" ht="14.4" x14ac:dyDescent="0.55000000000000004">
      <c r="A4224" s="290" t="s">
        <v>5098</v>
      </c>
      <c r="B4224" s="291">
        <v>86656.87</v>
      </c>
      <c r="D4224" s="290" t="s">
        <v>10910</v>
      </c>
      <c r="E4224" s="292">
        <v>86656.87</v>
      </c>
    </row>
    <row r="4225" spans="1:5" ht="14.4" x14ac:dyDescent="0.55000000000000004">
      <c r="A4225" s="290" t="s">
        <v>5099</v>
      </c>
      <c r="B4225" s="291">
        <v>3837</v>
      </c>
      <c r="D4225" s="290" t="s">
        <v>10911</v>
      </c>
      <c r="E4225" s="292">
        <v>3837</v>
      </c>
    </row>
    <row r="4226" spans="1:5" ht="14.4" x14ac:dyDescent="0.55000000000000004">
      <c r="A4226" s="290" t="s">
        <v>5100</v>
      </c>
      <c r="B4226" s="291">
        <v>97097</v>
      </c>
      <c r="D4226" s="290" t="s">
        <v>10912</v>
      </c>
      <c r="E4226" s="292">
        <v>97097</v>
      </c>
    </row>
    <row r="4227" spans="1:5" ht="14.4" x14ac:dyDescent="0.55000000000000004">
      <c r="A4227" s="290" t="s">
        <v>5101</v>
      </c>
      <c r="B4227" s="291">
        <v>36232</v>
      </c>
      <c r="D4227" s="290" t="s">
        <v>10913</v>
      </c>
      <c r="E4227" s="292">
        <v>36232</v>
      </c>
    </row>
    <row r="4228" spans="1:5" ht="14.4" x14ac:dyDescent="0.55000000000000004">
      <c r="A4228" s="290" t="s">
        <v>5175</v>
      </c>
      <c r="B4228" s="291">
        <v>3575</v>
      </c>
      <c r="D4228" s="290" t="s">
        <v>10914</v>
      </c>
      <c r="E4228" s="292">
        <v>3575</v>
      </c>
    </row>
    <row r="4229" spans="1:5" ht="14.4" x14ac:dyDescent="0.55000000000000004">
      <c r="A4229" s="290" t="s">
        <v>5176</v>
      </c>
      <c r="B4229" s="291">
        <v>7586</v>
      </c>
      <c r="D4229" s="290" t="s">
        <v>10915</v>
      </c>
      <c r="E4229" s="292">
        <v>7586</v>
      </c>
    </row>
    <row r="4230" spans="1:5" ht="14.4" x14ac:dyDescent="0.55000000000000004">
      <c r="A4230" s="290" t="s">
        <v>5102</v>
      </c>
      <c r="B4230" s="291">
        <v>25070</v>
      </c>
      <c r="D4230" s="290" t="s">
        <v>10916</v>
      </c>
      <c r="E4230" s="292">
        <v>25070</v>
      </c>
    </row>
    <row r="4231" spans="1:5" ht="14.4" x14ac:dyDescent="0.55000000000000004">
      <c r="A4231" s="290" t="s">
        <v>5177</v>
      </c>
      <c r="B4231" s="291">
        <v>519.87</v>
      </c>
      <c r="D4231" s="290" t="s">
        <v>10917</v>
      </c>
      <c r="E4231" s="292">
        <v>519.87</v>
      </c>
    </row>
    <row r="4232" spans="1:5" ht="14.4" x14ac:dyDescent="0.55000000000000004">
      <c r="A4232" s="290" t="s">
        <v>5103</v>
      </c>
      <c r="B4232" s="291">
        <v>317061</v>
      </c>
      <c r="D4232" s="290" t="s">
        <v>10918</v>
      </c>
      <c r="E4232" s="292">
        <v>317061</v>
      </c>
    </row>
    <row r="4233" spans="1:5" ht="14.4" x14ac:dyDescent="0.55000000000000004">
      <c r="A4233" s="290" t="s">
        <v>5178</v>
      </c>
      <c r="B4233" s="291">
        <v>4229</v>
      </c>
      <c r="D4233" s="290" t="s">
        <v>10919</v>
      </c>
      <c r="E4233" s="292">
        <v>4229</v>
      </c>
    </row>
    <row r="4234" spans="1:5" ht="14.4" x14ac:dyDescent="0.55000000000000004">
      <c r="A4234" s="290" t="s">
        <v>5104</v>
      </c>
      <c r="B4234" s="291">
        <v>7773.24</v>
      </c>
      <c r="D4234" s="290" t="s">
        <v>10920</v>
      </c>
      <c r="E4234" s="292">
        <v>7773.24</v>
      </c>
    </row>
    <row r="4235" spans="1:5" ht="14.4" x14ac:dyDescent="0.55000000000000004">
      <c r="A4235" s="290" t="s">
        <v>5105</v>
      </c>
      <c r="B4235" s="291">
        <v>68125</v>
      </c>
      <c r="D4235" s="290" t="s">
        <v>10921</v>
      </c>
      <c r="E4235" s="292">
        <v>68125</v>
      </c>
    </row>
    <row r="4236" spans="1:5" ht="14.4" x14ac:dyDescent="0.55000000000000004">
      <c r="A4236" s="290" t="s">
        <v>5106</v>
      </c>
      <c r="B4236" s="291">
        <v>73558.850000000006</v>
      </c>
      <c r="D4236" s="290" t="s">
        <v>10922</v>
      </c>
      <c r="E4236" s="292">
        <v>73558.850000000006</v>
      </c>
    </row>
    <row r="4237" spans="1:5" ht="14.4" x14ac:dyDescent="0.55000000000000004">
      <c r="A4237" s="290" t="s">
        <v>5107</v>
      </c>
      <c r="B4237" s="291">
        <v>69673</v>
      </c>
      <c r="D4237" s="290" t="s">
        <v>10923</v>
      </c>
      <c r="E4237" s="292">
        <v>69673</v>
      </c>
    </row>
    <row r="4238" spans="1:5" ht="14.4" x14ac:dyDescent="0.55000000000000004">
      <c r="A4238" s="290" t="s">
        <v>5179</v>
      </c>
      <c r="B4238" s="291">
        <v>6540</v>
      </c>
      <c r="D4238" s="290" t="s">
        <v>10924</v>
      </c>
      <c r="E4238" s="292">
        <v>6540</v>
      </c>
    </row>
    <row r="4239" spans="1:5" ht="14.4" x14ac:dyDescent="0.55000000000000004">
      <c r="A4239" s="290" t="s">
        <v>5108</v>
      </c>
      <c r="B4239" s="291">
        <v>31218</v>
      </c>
      <c r="D4239" s="290" t="s">
        <v>10925</v>
      </c>
      <c r="E4239" s="292">
        <v>31218</v>
      </c>
    </row>
    <row r="4240" spans="1:5" ht="14.4" x14ac:dyDescent="0.55000000000000004">
      <c r="A4240" s="290" t="s">
        <v>5109</v>
      </c>
      <c r="B4240" s="291">
        <v>16176</v>
      </c>
      <c r="D4240" s="290" t="s">
        <v>10926</v>
      </c>
      <c r="E4240" s="292">
        <v>16176</v>
      </c>
    </row>
    <row r="4241" spans="1:5" ht="14.4" x14ac:dyDescent="0.55000000000000004">
      <c r="A4241" s="290" t="s">
        <v>65312</v>
      </c>
      <c r="B4241" s="291">
        <v>0</v>
      </c>
      <c r="D4241" s="290" t="s">
        <v>66005</v>
      </c>
      <c r="E4241" s="292">
        <v>0</v>
      </c>
    </row>
    <row r="4242" spans="1:5" ht="14.4" x14ac:dyDescent="0.55000000000000004">
      <c r="A4242" s="290" t="s">
        <v>5180</v>
      </c>
      <c r="B4242" s="291">
        <v>1788</v>
      </c>
      <c r="D4242" s="290" t="s">
        <v>10927</v>
      </c>
      <c r="E4242" s="292">
        <v>1788</v>
      </c>
    </row>
    <row r="4243" spans="1:5" ht="14.4" x14ac:dyDescent="0.55000000000000004">
      <c r="A4243" s="290" t="s">
        <v>5043</v>
      </c>
      <c r="B4243" s="291">
        <v>59460</v>
      </c>
      <c r="D4243" s="290" t="s">
        <v>9610</v>
      </c>
      <c r="E4243" s="292">
        <v>59460</v>
      </c>
    </row>
    <row r="4244" spans="1:5" ht="14.4" x14ac:dyDescent="0.55000000000000004">
      <c r="A4244" s="290" t="s">
        <v>5110</v>
      </c>
      <c r="B4244" s="291">
        <v>649553</v>
      </c>
      <c r="D4244" s="290" t="s">
        <v>10928</v>
      </c>
      <c r="E4244" s="292">
        <v>649553</v>
      </c>
    </row>
    <row r="4245" spans="1:5" ht="14.4" x14ac:dyDescent="0.55000000000000004">
      <c r="A4245" s="290" t="s">
        <v>5044</v>
      </c>
      <c r="B4245" s="291">
        <v>4404</v>
      </c>
      <c r="D4245" s="290" t="s">
        <v>9611</v>
      </c>
      <c r="E4245" s="292">
        <v>4404</v>
      </c>
    </row>
    <row r="4246" spans="1:5" ht="14.4" x14ac:dyDescent="0.55000000000000004">
      <c r="A4246" s="290" t="s">
        <v>5181</v>
      </c>
      <c r="B4246" s="291">
        <v>6148</v>
      </c>
      <c r="D4246" s="290" t="s">
        <v>10929</v>
      </c>
      <c r="E4246" s="292">
        <v>6148</v>
      </c>
    </row>
    <row r="4247" spans="1:5" ht="14.4" x14ac:dyDescent="0.55000000000000004">
      <c r="A4247" s="290" t="s">
        <v>5182</v>
      </c>
      <c r="B4247" s="291">
        <v>349</v>
      </c>
      <c r="D4247" s="290" t="s">
        <v>10930</v>
      </c>
      <c r="E4247" s="292">
        <v>349</v>
      </c>
    </row>
    <row r="4248" spans="1:5" ht="14.4" x14ac:dyDescent="0.55000000000000004">
      <c r="A4248" s="290" t="s">
        <v>5183</v>
      </c>
      <c r="B4248" s="291">
        <v>7761</v>
      </c>
      <c r="D4248" s="290" t="s">
        <v>10931</v>
      </c>
      <c r="E4248" s="292">
        <v>7761</v>
      </c>
    </row>
    <row r="4249" spans="1:5" ht="14.4" x14ac:dyDescent="0.55000000000000004">
      <c r="A4249" s="290" t="s">
        <v>5184</v>
      </c>
      <c r="B4249" s="291">
        <v>2703</v>
      </c>
      <c r="D4249" s="290" t="s">
        <v>10932</v>
      </c>
      <c r="E4249" s="292">
        <v>2703</v>
      </c>
    </row>
    <row r="4250" spans="1:5" ht="14.4" x14ac:dyDescent="0.55000000000000004">
      <c r="A4250" s="290" t="s">
        <v>5185</v>
      </c>
      <c r="B4250" s="291">
        <v>6059.99</v>
      </c>
      <c r="D4250" s="290" t="s">
        <v>10933</v>
      </c>
      <c r="E4250" s="292">
        <v>6059.99</v>
      </c>
    </row>
    <row r="4251" spans="1:5" ht="14.4" x14ac:dyDescent="0.55000000000000004">
      <c r="A4251" s="290" t="s">
        <v>5186</v>
      </c>
      <c r="B4251" s="291">
        <v>1264</v>
      </c>
      <c r="D4251" s="290" t="s">
        <v>10934</v>
      </c>
      <c r="E4251" s="292">
        <v>1264</v>
      </c>
    </row>
    <row r="4252" spans="1:5" ht="14.4" x14ac:dyDescent="0.55000000000000004">
      <c r="A4252" s="290" t="s">
        <v>5187</v>
      </c>
      <c r="B4252" s="291">
        <v>6235</v>
      </c>
      <c r="D4252" s="290" t="s">
        <v>10935</v>
      </c>
      <c r="E4252" s="292">
        <v>6235</v>
      </c>
    </row>
    <row r="4253" spans="1:5" ht="14.4" x14ac:dyDescent="0.55000000000000004">
      <c r="A4253" s="290" t="s">
        <v>5188</v>
      </c>
      <c r="B4253" s="291">
        <v>2398</v>
      </c>
      <c r="D4253" s="290" t="s">
        <v>10936</v>
      </c>
      <c r="E4253" s="292">
        <v>2398</v>
      </c>
    </row>
    <row r="4254" spans="1:5" ht="14.4" x14ac:dyDescent="0.55000000000000004">
      <c r="A4254" s="290" t="s">
        <v>5111</v>
      </c>
      <c r="B4254" s="291">
        <v>13267.11</v>
      </c>
      <c r="D4254" s="290" t="s">
        <v>10937</v>
      </c>
      <c r="E4254" s="292">
        <v>13267.11</v>
      </c>
    </row>
    <row r="4255" spans="1:5" ht="14.4" x14ac:dyDescent="0.55000000000000004">
      <c r="A4255" s="290" t="s">
        <v>5189</v>
      </c>
      <c r="B4255" s="291">
        <v>959</v>
      </c>
      <c r="D4255" s="290" t="s">
        <v>10938</v>
      </c>
      <c r="E4255" s="292">
        <v>959</v>
      </c>
    </row>
    <row r="4256" spans="1:5" ht="14.4" x14ac:dyDescent="0.55000000000000004">
      <c r="A4256" s="290" t="s">
        <v>65313</v>
      </c>
      <c r="B4256" s="291">
        <v>0</v>
      </c>
      <c r="D4256" s="290" t="s">
        <v>66006</v>
      </c>
      <c r="E4256" s="292">
        <v>0</v>
      </c>
    </row>
    <row r="4257" spans="1:5" ht="14.4" x14ac:dyDescent="0.55000000000000004">
      <c r="A4257" s="290" t="s">
        <v>5190</v>
      </c>
      <c r="B4257" s="291">
        <v>2529</v>
      </c>
      <c r="D4257" s="290" t="s">
        <v>10939</v>
      </c>
      <c r="E4257" s="292">
        <v>2529</v>
      </c>
    </row>
    <row r="4258" spans="1:5" ht="14.4" x14ac:dyDescent="0.55000000000000004">
      <c r="A4258" s="290" t="s">
        <v>5191</v>
      </c>
      <c r="B4258" s="291">
        <v>523</v>
      </c>
      <c r="D4258" s="290" t="s">
        <v>10940</v>
      </c>
      <c r="E4258" s="292">
        <v>523</v>
      </c>
    </row>
    <row r="4259" spans="1:5" ht="14.4" x14ac:dyDescent="0.55000000000000004">
      <c r="A4259" s="290" t="s">
        <v>5192</v>
      </c>
      <c r="B4259" s="291">
        <v>3357</v>
      </c>
      <c r="D4259" s="290" t="s">
        <v>10941</v>
      </c>
      <c r="E4259" s="292">
        <v>3357</v>
      </c>
    </row>
    <row r="4260" spans="1:5" ht="14.4" x14ac:dyDescent="0.55000000000000004">
      <c r="A4260" s="290" t="s">
        <v>5193</v>
      </c>
      <c r="B4260" s="291">
        <v>523</v>
      </c>
      <c r="D4260" s="290" t="s">
        <v>10942</v>
      </c>
      <c r="E4260" s="292">
        <v>523</v>
      </c>
    </row>
    <row r="4261" spans="1:5" ht="14.4" x14ac:dyDescent="0.55000000000000004">
      <c r="A4261" s="290" t="s">
        <v>65314</v>
      </c>
      <c r="B4261" s="291">
        <v>0</v>
      </c>
      <c r="D4261" s="290" t="s">
        <v>66007</v>
      </c>
      <c r="E4261" s="292">
        <v>0</v>
      </c>
    </row>
    <row r="4262" spans="1:5" ht="14.4" x14ac:dyDescent="0.55000000000000004">
      <c r="A4262" s="290" t="s">
        <v>65315</v>
      </c>
      <c r="B4262" s="291">
        <v>0</v>
      </c>
      <c r="D4262" s="290" t="s">
        <v>66008</v>
      </c>
      <c r="E4262" s="292">
        <v>0</v>
      </c>
    </row>
    <row r="4263" spans="1:5" ht="14.4" x14ac:dyDescent="0.55000000000000004">
      <c r="A4263" s="290" t="s">
        <v>5194</v>
      </c>
      <c r="B4263" s="291">
        <v>131</v>
      </c>
      <c r="D4263" s="290" t="s">
        <v>10943</v>
      </c>
      <c r="E4263" s="292">
        <v>131</v>
      </c>
    </row>
    <row r="4264" spans="1:5" ht="14.4" x14ac:dyDescent="0.55000000000000004">
      <c r="A4264" s="290" t="s">
        <v>5195</v>
      </c>
      <c r="B4264" s="291">
        <v>349</v>
      </c>
      <c r="D4264" s="290" t="s">
        <v>10944</v>
      </c>
      <c r="E4264" s="292">
        <v>349</v>
      </c>
    </row>
    <row r="4265" spans="1:5" ht="14.4" x14ac:dyDescent="0.55000000000000004">
      <c r="A4265" s="290" t="s">
        <v>5196</v>
      </c>
      <c r="B4265" s="291">
        <v>916</v>
      </c>
      <c r="D4265" s="290" t="s">
        <v>10945</v>
      </c>
      <c r="E4265" s="292">
        <v>916</v>
      </c>
    </row>
    <row r="4266" spans="1:5" ht="14.4" x14ac:dyDescent="0.55000000000000004">
      <c r="A4266" s="290" t="s">
        <v>5112</v>
      </c>
      <c r="B4266" s="291">
        <v>73161</v>
      </c>
      <c r="D4266" s="290" t="s">
        <v>10946</v>
      </c>
      <c r="E4266" s="292">
        <v>73161</v>
      </c>
    </row>
    <row r="4267" spans="1:5" ht="14.4" x14ac:dyDescent="0.55000000000000004">
      <c r="A4267" s="290" t="s">
        <v>5197</v>
      </c>
      <c r="B4267" s="291">
        <v>698</v>
      </c>
      <c r="D4267" s="290" t="s">
        <v>10947</v>
      </c>
      <c r="E4267" s="292">
        <v>698</v>
      </c>
    </row>
    <row r="4268" spans="1:5" ht="14.4" x14ac:dyDescent="0.55000000000000004">
      <c r="A4268" s="290" t="s">
        <v>5113</v>
      </c>
      <c r="B4268" s="291">
        <v>122561.34</v>
      </c>
      <c r="D4268" s="290" t="s">
        <v>10948</v>
      </c>
      <c r="E4268" s="292">
        <v>122561.34</v>
      </c>
    </row>
    <row r="4269" spans="1:5" ht="14.4" x14ac:dyDescent="0.55000000000000004">
      <c r="A4269" s="290" t="s">
        <v>5198</v>
      </c>
      <c r="B4269" s="291">
        <v>5624</v>
      </c>
      <c r="D4269" s="290" t="s">
        <v>10949</v>
      </c>
      <c r="E4269" s="292">
        <v>5624</v>
      </c>
    </row>
    <row r="4270" spans="1:5" ht="14.4" x14ac:dyDescent="0.55000000000000004">
      <c r="A4270" s="290" t="s">
        <v>5199</v>
      </c>
      <c r="B4270" s="291">
        <v>2660</v>
      </c>
      <c r="D4270" s="290" t="s">
        <v>10950</v>
      </c>
      <c r="E4270" s="292">
        <v>2660</v>
      </c>
    </row>
    <row r="4271" spans="1:5" ht="14.4" x14ac:dyDescent="0.55000000000000004">
      <c r="A4271" s="290" t="s">
        <v>5045</v>
      </c>
      <c r="B4271" s="291">
        <v>1439</v>
      </c>
      <c r="D4271" s="290" t="s">
        <v>9612</v>
      </c>
      <c r="E4271" s="292">
        <v>1439</v>
      </c>
    </row>
    <row r="4272" spans="1:5" ht="14.4" x14ac:dyDescent="0.55000000000000004">
      <c r="A4272" s="290" t="s">
        <v>5200</v>
      </c>
      <c r="B4272" s="291">
        <v>1744</v>
      </c>
      <c r="D4272" s="290" t="s">
        <v>10951</v>
      </c>
      <c r="E4272" s="292">
        <v>1744</v>
      </c>
    </row>
    <row r="4273" spans="1:5" ht="14.4" x14ac:dyDescent="0.55000000000000004">
      <c r="A4273" s="290" t="s">
        <v>5114</v>
      </c>
      <c r="B4273" s="291">
        <v>12035</v>
      </c>
      <c r="D4273" s="290" t="s">
        <v>10952</v>
      </c>
      <c r="E4273" s="292">
        <v>12035</v>
      </c>
    </row>
    <row r="4274" spans="1:5" ht="14.4" x14ac:dyDescent="0.55000000000000004">
      <c r="A4274" s="290" t="s">
        <v>65316</v>
      </c>
      <c r="B4274" s="291">
        <v>0</v>
      </c>
      <c r="D4274" s="290" t="s">
        <v>66009</v>
      </c>
      <c r="E4274" s="292">
        <v>0</v>
      </c>
    </row>
    <row r="4275" spans="1:5" ht="14.4" x14ac:dyDescent="0.55000000000000004">
      <c r="A4275" s="290" t="s">
        <v>5115</v>
      </c>
      <c r="B4275" s="291">
        <v>184132</v>
      </c>
      <c r="D4275" s="290" t="s">
        <v>10953</v>
      </c>
      <c r="E4275" s="292">
        <v>184132</v>
      </c>
    </row>
    <row r="4276" spans="1:5" ht="14.4" x14ac:dyDescent="0.55000000000000004">
      <c r="A4276" s="290" t="s">
        <v>5116</v>
      </c>
      <c r="B4276" s="291">
        <v>44428</v>
      </c>
      <c r="D4276" s="290" t="s">
        <v>10954</v>
      </c>
      <c r="E4276" s="292">
        <v>44428</v>
      </c>
    </row>
    <row r="4277" spans="1:5" ht="14.4" x14ac:dyDescent="0.55000000000000004">
      <c r="A4277" s="290" t="s">
        <v>5117</v>
      </c>
      <c r="B4277" s="291">
        <v>58107.76</v>
      </c>
      <c r="D4277" s="290" t="s">
        <v>10955</v>
      </c>
      <c r="E4277" s="292">
        <v>58107.76</v>
      </c>
    </row>
    <row r="4278" spans="1:5" ht="14.4" x14ac:dyDescent="0.55000000000000004">
      <c r="A4278" s="290" t="s">
        <v>5201</v>
      </c>
      <c r="B4278" s="291">
        <v>3837</v>
      </c>
      <c r="D4278" s="290" t="s">
        <v>10956</v>
      </c>
      <c r="E4278" s="292">
        <v>3837</v>
      </c>
    </row>
    <row r="4279" spans="1:5" ht="14.4" x14ac:dyDescent="0.55000000000000004">
      <c r="A4279" s="290" t="s">
        <v>5202</v>
      </c>
      <c r="B4279" s="291">
        <v>1439</v>
      </c>
      <c r="D4279" s="290" t="s">
        <v>10957</v>
      </c>
      <c r="E4279" s="292">
        <v>1439</v>
      </c>
    </row>
    <row r="4280" spans="1:5" ht="14.4" x14ac:dyDescent="0.55000000000000004">
      <c r="A4280" s="290" t="s">
        <v>5118</v>
      </c>
      <c r="B4280" s="291">
        <v>9242.26</v>
      </c>
      <c r="D4280" s="290" t="s">
        <v>10958</v>
      </c>
      <c r="E4280" s="292">
        <v>9242.26</v>
      </c>
    </row>
    <row r="4281" spans="1:5" ht="14.4" x14ac:dyDescent="0.55000000000000004">
      <c r="A4281" s="290" t="s">
        <v>5046</v>
      </c>
      <c r="B4281" s="291">
        <v>45453</v>
      </c>
      <c r="D4281" s="290" t="s">
        <v>9613</v>
      </c>
      <c r="E4281" s="292">
        <v>45453</v>
      </c>
    </row>
    <row r="4282" spans="1:5" ht="14.4" x14ac:dyDescent="0.55000000000000004">
      <c r="A4282" s="290" t="s">
        <v>5203</v>
      </c>
      <c r="B4282" s="291">
        <v>2093</v>
      </c>
      <c r="D4282" s="290" t="s">
        <v>10959</v>
      </c>
      <c r="E4282" s="292">
        <v>2093</v>
      </c>
    </row>
    <row r="4283" spans="1:5" ht="14.4" x14ac:dyDescent="0.55000000000000004">
      <c r="A4283" s="290" t="s">
        <v>5119</v>
      </c>
      <c r="B4283" s="291">
        <v>13690</v>
      </c>
      <c r="D4283" s="290" t="s">
        <v>10960</v>
      </c>
      <c r="E4283" s="292">
        <v>13690</v>
      </c>
    </row>
    <row r="4284" spans="1:5" ht="14.4" x14ac:dyDescent="0.55000000000000004">
      <c r="A4284" s="290" t="s">
        <v>5204</v>
      </c>
      <c r="B4284" s="291">
        <v>1352</v>
      </c>
      <c r="D4284" s="290" t="s">
        <v>10961</v>
      </c>
      <c r="E4284" s="292">
        <v>1352</v>
      </c>
    </row>
    <row r="4285" spans="1:5" ht="14.4" x14ac:dyDescent="0.55000000000000004">
      <c r="A4285" s="290" t="s">
        <v>5120</v>
      </c>
      <c r="B4285" s="291">
        <v>164209</v>
      </c>
      <c r="D4285" s="290" t="s">
        <v>10962</v>
      </c>
      <c r="E4285" s="292">
        <v>164209</v>
      </c>
    </row>
    <row r="4286" spans="1:5" ht="14.4" x14ac:dyDescent="0.55000000000000004">
      <c r="A4286" s="290" t="s">
        <v>5047</v>
      </c>
      <c r="B4286" s="291">
        <v>13254</v>
      </c>
      <c r="D4286" s="290" t="s">
        <v>9614</v>
      </c>
      <c r="E4286" s="292">
        <v>13254</v>
      </c>
    </row>
    <row r="4287" spans="1:5" ht="14.4" x14ac:dyDescent="0.55000000000000004">
      <c r="A4287" s="290" t="s">
        <v>5048</v>
      </c>
      <c r="B4287" s="291">
        <v>133456.42000000001</v>
      </c>
      <c r="D4287" s="290" t="s">
        <v>9615</v>
      </c>
      <c r="E4287" s="292">
        <v>133456.42000000001</v>
      </c>
    </row>
    <row r="4288" spans="1:5" ht="14.4" x14ac:dyDescent="0.55000000000000004">
      <c r="A4288" s="290" t="s">
        <v>5121</v>
      </c>
      <c r="B4288" s="291">
        <v>28166</v>
      </c>
      <c r="D4288" s="290" t="s">
        <v>10963</v>
      </c>
      <c r="E4288" s="292">
        <v>28166</v>
      </c>
    </row>
    <row r="4289" spans="1:5" ht="14.4" x14ac:dyDescent="0.55000000000000004">
      <c r="A4289" s="290" t="s">
        <v>5122</v>
      </c>
      <c r="B4289" s="291">
        <v>79505</v>
      </c>
      <c r="D4289" s="290" t="s">
        <v>10964</v>
      </c>
      <c r="E4289" s="292">
        <v>79505</v>
      </c>
    </row>
    <row r="4290" spans="1:5" ht="14.4" x14ac:dyDescent="0.55000000000000004">
      <c r="A4290" s="290" t="s">
        <v>5123</v>
      </c>
      <c r="B4290" s="291">
        <v>278800</v>
      </c>
      <c r="D4290" s="290" t="s">
        <v>10965</v>
      </c>
      <c r="E4290" s="292">
        <v>278800</v>
      </c>
    </row>
    <row r="4291" spans="1:5" ht="14.4" x14ac:dyDescent="0.55000000000000004">
      <c r="A4291" s="290" t="s">
        <v>5124</v>
      </c>
      <c r="B4291" s="291">
        <v>102267.61</v>
      </c>
      <c r="D4291" s="290" t="s">
        <v>10966</v>
      </c>
      <c r="E4291" s="292">
        <v>102267.61</v>
      </c>
    </row>
    <row r="4292" spans="1:5" ht="14.4" x14ac:dyDescent="0.55000000000000004">
      <c r="A4292" s="290" t="s">
        <v>5205</v>
      </c>
      <c r="B4292" s="291">
        <v>2572</v>
      </c>
      <c r="D4292" s="290" t="s">
        <v>10967</v>
      </c>
      <c r="E4292" s="292">
        <v>2572</v>
      </c>
    </row>
    <row r="4293" spans="1:5" ht="14.4" x14ac:dyDescent="0.55000000000000004">
      <c r="A4293" s="290" t="s">
        <v>5206</v>
      </c>
      <c r="B4293" s="291">
        <v>2980.5</v>
      </c>
      <c r="D4293" s="290" t="s">
        <v>10968</v>
      </c>
      <c r="E4293" s="292">
        <v>2980.5</v>
      </c>
    </row>
    <row r="4294" spans="1:5" ht="14.4" x14ac:dyDescent="0.55000000000000004">
      <c r="A4294" s="290" t="s">
        <v>5125</v>
      </c>
      <c r="B4294" s="291">
        <v>64943.09</v>
      </c>
      <c r="D4294" s="290" t="s">
        <v>10969</v>
      </c>
      <c r="E4294" s="292">
        <v>64943.09</v>
      </c>
    </row>
    <row r="4295" spans="1:5" ht="14.4" x14ac:dyDescent="0.55000000000000004">
      <c r="A4295" s="290" t="s">
        <v>65317</v>
      </c>
      <c r="B4295" s="291">
        <v>0</v>
      </c>
      <c r="D4295" s="290" t="s">
        <v>66010</v>
      </c>
      <c r="E4295" s="292">
        <v>0</v>
      </c>
    </row>
    <row r="4296" spans="1:5" ht="14.4" x14ac:dyDescent="0.55000000000000004">
      <c r="A4296" s="290" t="s">
        <v>5126</v>
      </c>
      <c r="B4296" s="291">
        <v>90383</v>
      </c>
      <c r="D4296" s="290" t="s">
        <v>10970</v>
      </c>
      <c r="E4296" s="292">
        <v>90383</v>
      </c>
    </row>
    <row r="4297" spans="1:5" ht="14.4" x14ac:dyDescent="0.55000000000000004">
      <c r="A4297" s="290" t="s">
        <v>5207</v>
      </c>
      <c r="B4297" s="291">
        <v>3924</v>
      </c>
      <c r="D4297" s="290" t="s">
        <v>10971</v>
      </c>
      <c r="E4297" s="292">
        <v>3924</v>
      </c>
    </row>
    <row r="4298" spans="1:5" ht="14.4" x14ac:dyDescent="0.55000000000000004">
      <c r="A4298" s="290" t="s">
        <v>5208</v>
      </c>
      <c r="B4298" s="291">
        <v>2790</v>
      </c>
      <c r="D4298" s="290" t="s">
        <v>10972</v>
      </c>
      <c r="E4298" s="292">
        <v>2790</v>
      </c>
    </row>
    <row r="4299" spans="1:5" ht="14.4" x14ac:dyDescent="0.55000000000000004">
      <c r="A4299" s="290" t="s">
        <v>5127</v>
      </c>
      <c r="B4299" s="291">
        <v>54347</v>
      </c>
      <c r="D4299" s="290" t="s">
        <v>10973</v>
      </c>
      <c r="E4299" s="292">
        <v>54347</v>
      </c>
    </row>
    <row r="4300" spans="1:5" ht="14.4" x14ac:dyDescent="0.55000000000000004">
      <c r="A4300" s="290" t="s">
        <v>3605</v>
      </c>
      <c r="B4300" s="291">
        <v>76974.289999999994</v>
      </c>
      <c r="D4300" s="290" t="s">
        <v>9616</v>
      </c>
      <c r="E4300" s="292">
        <v>76974.289999999994</v>
      </c>
    </row>
    <row r="4301" spans="1:5" ht="14.4" x14ac:dyDescent="0.55000000000000004">
      <c r="A4301" s="290" t="s">
        <v>5128</v>
      </c>
      <c r="B4301" s="291">
        <v>83108.83</v>
      </c>
      <c r="D4301" s="290" t="s">
        <v>10974</v>
      </c>
      <c r="E4301" s="292">
        <v>83108.83</v>
      </c>
    </row>
    <row r="4302" spans="1:5" ht="14.4" x14ac:dyDescent="0.55000000000000004">
      <c r="A4302" s="290" t="s">
        <v>5209</v>
      </c>
      <c r="B4302" s="291">
        <v>479.99</v>
      </c>
      <c r="D4302" s="290" t="s">
        <v>10975</v>
      </c>
      <c r="E4302" s="292">
        <v>479.99</v>
      </c>
    </row>
    <row r="4303" spans="1:5" ht="14.4" x14ac:dyDescent="0.55000000000000004">
      <c r="A4303" s="290" t="s">
        <v>5129</v>
      </c>
      <c r="B4303" s="291">
        <v>60332</v>
      </c>
      <c r="D4303" s="290" t="s">
        <v>10976</v>
      </c>
      <c r="E4303" s="292">
        <v>60332</v>
      </c>
    </row>
    <row r="4304" spans="1:5" ht="14.4" x14ac:dyDescent="0.55000000000000004">
      <c r="A4304" s="290" t="s">
        <v>5130</v>
      </c>
      <c r="B4304" s="291">
        <v>51518.37</v>
      </c>
      <c r="D4304" s="290" t="s">
        <v>10977</v>
      </c>
      <c r="E4304" s="292">
        <v>51518.37</v>
      </c>
    </row>
    <row r="4305" spans="1:5" ht="14.4" x14ac:dyDescent="0.55000000000000004">
      <c r="A4305" s="290" t="s">
        <v>3606</v>
      </c>
      <c r="B4305" s="291">
        <v>6532.56</v>
      </c>
      <c r="D4305" s="290" t="s">
        <v>9617</v>
      </c>
      <c r="E4305" s="292">
        <v>6532.56</v>
      </c>
    </row>
    <row r="4306" spans="1:5" ht="14.4" x14ac:dyDescent="0.55000000000000004">
      <c r="A4306" s="290" t="s">
        <v>5131</v>
      </c>
      <c r="B4306" s="291">
        <v>10725.24</v>
      </c>
      <c r="D4306" s="290" t="s">
        <v>10978</v>
      </c>
      <c r="E4306" s="292">
        <v>10725.24</v>
      </c>
    </row>
    <row r="4307" spans="1:5" ht="14.4" x14ac:dyDescent="0.55000000000000004">
      <c r="A4307" s="290" t="s">
        <v>5132</v>
      </c>
      <c r="B4307" s="291">
        <v>18639</v>
      </c>
      <c r="D4307" s="290" t="s">
        <v>10979</v>
      </c>
      <c r="E4307" s="292">
        <v>18639</v>
      </c>
    </row>
    <row r="4308" spans="1:5" ht="14.4" x14ac:dyDescent="0.55000000000000004">
      <c r="A4308" s="290" t="s">
        <v>5210</v>
      </c>
      <c r="B4308" s="291">
        <v>1177</v>
      </c>
      <c r="D4308" s="290" t="s">
        <v>10980</v>
      </c>
      <c r="E4308" s="292">
        <v>1177</v>
      </c>
    </row>
    <row r="4309" spans="1:5" ht="14.4" x14ac:dyDescent="0.55000000000000004">
      <c r="A4309" s="290" t="s">
        <v>5133</v>
      </c>
      <c r="B4309" s="291">
        <v>21384.86</v>
      </c>
      <c r="D4309" s="290" t="s">
        <v>10981</v>
      </c>
      <c r="E4309" s="292">
        <v>21384.86</v>
      </c>
    </row>
    <row r="4310" spans="1:5" ht="14.4" x14ac:dyDescent="0.55000000000000004">
      <c r="A4310" s="290" t="s">
        <v>5211</v>
      </c>
      <c r="B4310" s="291">
        <v>2049</v>
      </c>
      <c r="D4310" s="290" t="s">
        <v>10982</v>
      </c>
      <c r="E4310" s="292">
        <v>2049</v>
      </c>
    </row>
    <row r="4311" spans="1:5" ht="14.4" x14ac:dyDescent="0.55000000000000004">
      <c r="A4311" s="290" t="s">
        <v>5134</v>
      </c>
      <c r="B4311" s="291">
        <v>5690</v>
      </c>
      <c r="D4311" s="290" t="s">
        <v>10983</v>
      </c>
      <c r="E4311" s="292">
        <v>5690</v>
      </c>
    </row>
    <row r="4312" spans="1:5" ht="14.4" x14ac:dyDescent="0.55000000000000004">
      <c r="A4312" s="290" t="s">
        <v>5135</v>
      </c>
      <c r="B4312" s="291">
        <v>181986.2</v>
      </c>
      <c r="D4312" s="290" t="s">
        <v>10984</v>
      </c>
      <c r="E4312" s="292">
        <v>181986.2</v>
      </c>
    </row>
    <row r="4313" spans="1:5" ht="14.4" x14ac:dyDescent="0.55000000000000004">
      <c r="A4313" s="290" t="s">
        <v>5212</v>
      </c>
      <c r="B4313" s="291">
        <v>7848</v>
      </c>
      <c r="D4313" s="290" t="s">
        <v>10985</v>
      </c>
      <c r="E4313" s="292">
        <v>7848</v>
      </c>
    </row>
    <row r="4314" spans="1:5" ht="14.4" x14ac:dyDescent="0.55000000000000004">
      <c r="A4314" s="290" t="s">
        <v>5213</v>
      </c>
      <c r="B4314" s="291">
        <v>2136</v>
      </c>
      <c r="D4314" s="290" t="s">
        <v>10986</v>
      </c>
      <c r="E4314" s="292">
        <v>2136</v>
      </c>
    </row>
    <row r="4315" spans="1:5" ht="14.4" x14ac:dyDescent="0.55000000000000004">
      <c r="A4315" s="290" t="s">
        <v>5214</v>
      </c>
      <c r="B4315" s="291">
        <v>959</v>
      </c>
      <c r="D4315" s="290" t="s">
        <v>10987</v>
      </c>
      <c r="E4315" s="292">
        <v>959</v>
      </c>
    </row>
    <row r="4316" spans="1:5" ht="14.4" x14ac:dyDescent="0.55000000000000004">
      <c r="A4316" s="290" t="s">
        <v>5136</v>
      </c>
      <c r="B4316" s="291">
        <v>57454</v>
      </c>
      <c r="D4316" s="290" t="s">
        <v>10988</v>
      </c>
      <c r="E4316" s="292">
        <v>57454</v>
      </c>
    </row>
    <row r="4317" spans="1:5" ht="14.4" x14ac:dyDescent="0.55000000000000004">
      <c r="A4317" s="290" t="s">
        <v>5215</v>
      </c>
      <c r="B4317" s="291">
        <v>3793</v>
      </c>
      <c r="D4317" s="290" t="s">
        <v>10989</v>
      </c>
      <c r="E4317" s="292">
        <v>3793</v>
      </c>
    </row>
    <row r="4318" spans="1:5" ht="14.4" x14ac:dyDescent="0.55000000000000004">
      <c r="A4318" s="290" t="s">
        <v>5137</v>
      </c>
      <c r="B4318" s="291">
        <v>873527.01</v>
      </c>
      <c r="D4318" s="290" t="s">
        <v>10990</v>
      </c>
      <c r="E4318" s="292">
        <v>873527.01</v>
      </c>
    </row>
    <row r="4319" spans="1:5" ht="14.4" x14ac:dyDescent="0.55000000000000004">
      <c r="A4319" s="290" t="s">
        <v>3607</v>
      </c>
      <c r="B4319" s="291">
        <v>2878</v>
      </c>
      <c r="D4319" s="290" t="s">
        <v>9618</v>
      </c>
      <c r="E4319" s="292">
        <v>2878</v>
      </c>
    </row>
    <row r="4320" spans="1:5" ht="14.4" x14ac:dyDescent="0.55000000000000004">
      <c r="A4320" s="290" t="s">
        <v>5216</v>
      </c>
      <c r="B4320" s="291">
        <v>3183</v>
      </c>
      <c r="D4320" s="290" t="s">
        <v>10991</v>
      </c>
      <c r="E4320" s="292">
        <v>3183</v>
      </c>
    </row>
    <row r="4321" spans="1:5" ht="14.4" x14ac:dyDescent="0.55000000000000004">
      <c r="A4321" s="290" t="s">
        <v>5217</v>
      </c>
      <c r="B4321" s="291">
        <v>4491</v>
      </c>
      <c r="D4321" s="290" t="s">
        <v>10992</v>
      </c>
      <c r="E4321" s="292">
        <v>4491</v>
      </c>
    </row>
    <row r="4322" spans="1:5" ht="14.4" x14ac:dyDescent="0.55000000000000004">
      <c r="A4322" s="290" t="s">
        <v>5218</v>
      </c>
      <c r="B4322" s="291">
        <v>9854</v>
      </c>
      <c r="D4322" s="290" t="s">
        <v>10993</v>
      </c>
      <c r="E4322" s="292">
        <v>9854</v>
      </c>
    </row>
    <row r="4323" spans="1:5" ht="14.4" x14ac:dyDescent="0.55000000000000004">
      <c r="A4323" s="290" t="s">
        <v>5138</v>
      </c>
      <c r="B4323" s="291">
        <v>14344</v>
      </c>
      <c r="D4323" s="290" t="s">
        <v>10994</v>
      </c>
      <c r="E4323" s="292">
        <v>14344</v>
      </c>
    </row>
    <row r="4324" spans="1:5" ht="14.4" x14ac:dyDescent="0.55000000000000004">
      <c r="A4324" s="290" t="s">
        <v>5219</v>
      </c>
      <c r="B4324" s="291">
        <v>1700</v>
      </c>
      <c r="D4324" s="290" t="s">
        <v>10995</v>
      </c>
      <c r="E4324" s="292">
        <v>1700</v>
      </c>
    </row>
    <row r="4325" spans="1:5" ht="14.4" x14ac:dyDescent="0.55000000000000004">
      <c r="A4325" s="290" t="s">
        <v>5220</v>
      </c>
      <c r="B4325" s="291">
        <v>1352</v>
      </c>
      <c r="D4325" s="290" t="s">
        <v>10996</v>
      </c>
      <c r="E4325" s="292">
        <v>1352</v>
      </c>
    </row>
    <row r="4326" spans="1:5" ht="14.4" x14ac:dyDescent="0.55000000000000004">
      <c r="A4326" s="290" t="s">
        <v>5221</v>
      </c>
      <c r="B4326" s="291">
        <v>872</v>
      </c>
      <c r="D4326" s="290" t="s">
        <v>10997</v>
      </c>
      <c r="E4326" s="292">
        <v>872</v>
      </c>
    </row>
    <row r="4327" spans="1:5" ht="14.4" x14ac:dyDescent="0.55000000000000004">
      <c r="A4327" s="290" t="s">
        <v>5139</v>
      </c>
      <c r="B4327" s="291">
        <v>9483</v>
      </c>
      <c r="D4327" s="290" t="s">
        <v>10998</v>
      </c>
      <c r="E4327" s="292">
        <v>9483</v>
      </c>
    </row>
    <row r="4328" spans="1:5" ht="14.4" x14ac:dyDescent="0.55000000000000004">
      <c r="A4328" s="290" t="s">
        <v>5222</v>
      </c>
      <c r="B4328" s="291">
        <v>741</v>
      </c>
      <c r="D4328" s="290" t="s">
        <v>10999</v>
      </c>
      <c r="E4328" s="292">
        <v>741</v>
      </c>
    </row>
    <row r="4329" spans="1:5" ht="14.4" x14ac:dyDescent="0.55000000000000004">
      <c r="A4329" s="290" t="s">
        <v>5049</v>
      </c>
      <c r="B4329" s="291">
        <v>38760</v>
      </c>
      <c r="D4329" s="290" t="s">
        <v>9619</v>
      </c>
      <c r="E4329" s="292">
        <v>38760</v>
      </c>
    </row>
    <row r="4330" spans="1:5" ht="14.4" x14ac:dyDescent="0.55000000000000004">
      <c r="A4330" s="290" t="s">
        <v>5223</v>
      </c>
      <c r="B4330" s="291">
        <v>1177</v>
      </c>
      <c r="D4330" s="290" t="s">
        <v>11000</v>
      </c>
      <c r="E4330" s="292">
        <v>1177</v>
      </c>
    </row>
    <row r="4331" spans="1:5" ht="14.4" x14ac:dyDescent="0.55000000000000004">
      <c r="A4331" s="290" t="s">
        <v>5050</v>
      </c>
      <c r="B4331" s="291">
        <v>163239.12</v>
      </c>
      <c r="D4331" s="290" t="s">
        <v>9620</v>
      </c>
      <c r="E4331" s="292">
        <v>163239.12</v>
      </c>
    </row>
    <row r="4332" spans="1:5" ht="14.4" x14ac:dyDescent="0.55000000000000004">
      <c r="A4332" s="290" t="s">
        <v>5051</v>
      </c>
      <c r="B4332" s="291">
        <v>2006</v>
      </c>
      <c r="D4332" s="290" t="s">
        <v>9621</v>
      </c>
      <c r="E4332" s="292">
        <v>2006</v>
      </c>
    </row>
    <row r="4333" spans="1:5" ht="14.4" x14ac:dyDescent="0.55000000000000004">
      <c r="A4333" s="290" t="s">
        <v>5224</v>
      </c>
      <c r="B4333" s="291">
        <v>5276</v>
      </c>
      <c r="D4333" s="290" t="s">
        <v>11001</v>
      </c>
      <c r="E4333" s="292">
        <v>5276</v>
      </c>
    </row>
    <row r="4334" spans="1:5" ht="14.4" x14ac:dyDescent="0.55000000000000004">
      <c r="A4334" s="290" t="s">
        <v>5140</v>
      </c>
      <c r="B4334" s="291">
        <v>70905</v>
      </c>
      <c r="D4334" s="290" t="s">
        <v>11002</v>
      </c>
      <c r="E4334" s="292">
        <v>70905</v>
      </c>
    </row>
    <row r="4335" spans="1:5" ht="14.4" x14ac:dyDescent="0.55000000000000004">
      <c r="A4335" s="290" t="s">
        <v>5052</v>
      </c>
      <c r="B4335" s="291">
        <v>57225</v>
      </c>
      <c r="D4335" s="290" t="s">
        <v>9622</v>
      </c>
      <c r="E4335" s="292">
        <v>57225</v>
      </c>
    </row>
    <row r="4336" spans="1:5" ht="14.4" x14ac:dyDescent="0.55000000000000004">
      <c r="A4336" s="290" t="s">
        <v>5225</v>
      </c>
      <c r="B4336" s="291">
        <v>4360</v>
      </c>
      <c r="D4336" s="290" t="s">
        <v>11003</v>
      </c>
      <c r="E4336" s="292">
        <v>4360</v>
      </c>
    </row>
    <row r="4337" spans="1:5" ht="14.4" x14ac:dyDescent="0.55000000000000004">
      <c r="A4337" s="290" t="s">
        <v>5141</v>
      </c>
      <c r="B4337" s="291">
        <v>42674</v>
      </c>
      <c r="D4337" s="290" t="s">
        <v>11004</v>
      </c>
      <c r="E4337" s="292">
        <v>42674</v>
      </c>
    </row>
    <row r="4338" spans="1:5" ht="14.4" x14ac:dyDescent="0.55000000000000004">
      <c r="A4338" s="290" t="s">
        <v>5142</v>
      </c>
      <c r="B4338" s="291">
        <v>13778</v>
      </c>
      <c r="D4338" s="290" t="s">
        <v>11005</v>
      </c>
      <c r="E4338" s="292">
        <v>13778</v>
      </c>
    </row>
    <row r="4339" spans="1:5" ht="14.4" x14ac:dyDescent="0.55000000000000004">
      <c r="A4339" s="290" t="s">
        <v>5053</v>
      </c>
      <c r="B4339" s="291">
        <v>193619.8</v>
      </c>
      <c r="D4339" s="290" t="s">
        <v>9623</v>
      </c>
      <c r="E4339" s="292">
        <v>193619.8</v>
      </c>
    </row>
    <row r="4340" spans="1:5" ht="14.4" x14ac:dyDescent="0.55000000000000004">
      <c r="A4340" s="290" t="s">
        <v>3608</v>
      </c>
      <c r="B4340" s="291">
        <v>346095.15</v>
      </c>
      <c r="D4340" s="290" t="s">
        <v>9624</v>
      </c>
      <c r="E4340" s="292">
        <v>346095.15</v>
      </c>
    </row>
    <row r="4341" spans="1:5" ht="14.4" x14ac:dyDescent="0.55000000000000004">
      <c r="A4341" s="290" t="s">
        <v>3609</v>
      </c>
      <c r="B4341" s="291">
        <v>200000</v>
      </c>
      <c r="D4341" s="290" t="s">
        <v>9625</v>
      </c>
      <c r="E4341" s="292">
        <v>200000</v>
      </c>
    </row>
    <row r="4342" spans="1:5" ht="14.4" x14ac:dyDescent="0.55000000000000004">
      <c r="A4342" s="290" t="s">
        <v>3610</v>
      </c>
      <c r="B4342" s="291">
        <v>286244.81</v>
      </c>
      <c r="D4342" s="290" t="s">
        <v>9626</v>
      </c>
      <c r="E4342" s="292">
        <v>286244.81</v>
      </c>
    </row>
    <row r="4343" spans="1:5" ht="14.4" x14ac:dyDescent="0.55000000000000004">
      <c r="A4343" s="290" t="s">
        <v>3611</v>
      </c>
      <c r="B4343" s="291">
        <v>408090.18</v>
      </c>
      <c r="D4343" s="290" t="s">
        <v>9627</v>
      </c>
      <c r="E4343" s="292">
        <v>408090.18</v>
      </c>
    </row>
    <row r="4344" spans="1:5" ht="14.4" x14ac:dyDescent="0.55000000000000004">
      <c r="A4344" s="290" t="s">
        <v>3612</v>
      </c>
      <c r="B4344" s="291">
        <v>499701.69</v>
      </c>
      <c r="D4344" s="290" t="s">
        <v>9628</v>
      </c>
      <c r="E4344" s="292">
        <v>499701.69</v>
      </c>
    </row>
    <row r="4345" spans="1:5" ht="14.4" x14ac:dyDescent="0.55000000000000004">
      <c r="A4345" s="290" t="s">
        <v>3613</v>
      </c>
      <c r="B4345" s="291">
        <v>350000</v>
      </c>
      <c r="D4345" s="290" t="s">
        <v>9629</v>
      </c>
      <c r="E4345" s="292">
        <v>350000</v>
      </c>
    </row>
    <row r="4346" spans="1:5" ht="14.4" x14ac:dyDescent="0.55000000000000004">
      <c r="A4346" s="290" t="s">
        <v>3614</v>
      </c>
      <c r="B4346" s="291">
        <v>350000</v>
      </c>
      <c r="D4346" s="290" t="s">
        <v>9630</v>
      </c>
      <c r="E4346" s="292">
        <v>350000</v>
      </c>
    </row>
    <row r="4347" spans="1:5" ht="14.4" x14ac:dyDescent="0.55000000000000004">
      <c r="A4347" s="290" t="s">
        <v>5054</v>
      </c>
      <c r="B4347" s="291">
        <v>350000</v>
      </c>
      <c r="D4347" s="290" t="s">
        <v>9631</v>
      </c>
      <c r="E4347" s="292">
        <v>350000</v>
      </c>
    </row>
    <row r="4348" spans="1:5" ht="14.4" x14ac:dyDescent="0.55000000000000004">
      <c r="A4348" s="290" t="s">
        <v>3615</v>
      </c>
      <c r="B4348" s="291">
        <v>241975</v>
      </c>
      <c r="D4348" s="290" t="s">
        <v>9632</v>
      </c>
      <c r="E4348" s="292">
        <v>241975</v>
      </c>
    </row>
    <row r="4349" spans="1:5" ht="14.4" x14ac:dyDescent="0.55000000000000004">
      <c r="A4349" s="290" t="s">
        <v>5055</v>
      </c>
      <c r="B4349" s="291">
        <v>200000</v>
      </c>
      <c r="D4349" s="290" t="s">
        <v>9633</v>
      </c>
      <c r="E4349" s="292">
        <v>200000</v>
      </c>
    </row>
    <row r="4350" spans="1:5" ht="14.4" x14ac:dyDescent="0.55000000000000004">
      <c r="A4350" s="290" t="s">
        <v>3616</v>
      </c>
      <c r="B4350" s="291">
        <v>350000</v>
      </c>
      <c r="D4350" s="290" t="s">
        <v>9634</v>
      </c>
      <c r="E4350" s="292">
        <v>350000</v>
      </c>
    </row>
    <row r="4351" spans="1:5" ht="14.4" x14ac:dyDescent="0.55000000000000004">
      <c r="A4351" s="290" t="s">
        <v>3617</v>
      </c>
      <c r="B4351" s="291">
        <v>350000</v>
      </c>
      <c r="D4351" s="290" t="s">
        <v>9635</v>
      </c>
      <c r="E4351" s="292">
        <v>350000</v>
      </c>
    </row>
    <row r="4352" spans="1:5" ht="14.4" x14ac:dyDescent="0.55000000000000004">
      <c r="A4352" s="290" t="s">
        <v>4606</v>
      </c>
      <c r="B4352" s="291">
        <v>44435</v>
      </c>
      <c r="D4352" s="290" t="s">
        <v>11006</v>
      </c>
      <c r="E4352" s="292">
        <v>44435</v>
      </c>
    </row>
    <row r="4353" spans="1:5" ht="14.4" x14ac:dyDescent="0.55000000000000004">
      <c r="A4353" s="290" t="s">
        <v>12319</v>
      </c>
      <c r="B4353" s="291">
        <v>60729.97</v>
      </c>
      <c r="D4353" s="290" t="s">
        <v>12320</v>
      </c>
      <c r="E4353" s="292">
        <v>60729.97</v>
      </c>
    </row>
    <row r="4354" spans="1:5" ht="14.4" x14ac:dyDescent="0.55000000000000004">
      <c r="A4354" s="290" t="s">
        <v>4516</v>
      </c>
      <c r="B4354" s="291">
        <v>516041.88</v>
      </c>
      <c r="D4354" s="290" t="s">
        <v>11007</v>
      </c>
      <c r="E4354" s="292">
        <v>516041.88</v>
      </c>
    </row>
    <row r="4355" spans="1:5" ht="14.4" x14ac:dyDescent="0.55000000000000004">
      <c r="A4355" s="290" t="s">
        <v>4607</v>
      </c>
      <c r="B4355" s="291">
        <v>16708</v>
      </c>
      <c r="D4355" s="290" t="s">
        <v>11008</v>
      </c>
      <c r="E4355" s="292">
        <v>16708</v>
      </c>
    </row>
    <row r="4356" spans="1:5" ht="14.4" x14ac:dyDescent="0.55000000000000004">
      <c r="A4356" s="290" t="s">
        <v>4608</v>
      </c>
      <c r="B4356" s="291">
        <v>11199</v>
      </c>
      <c r="D4356" s="290" t="s">
        <v>11009</v>
      </c>
      <c r="E4356" s="292">
        <v>11199</v>
      </c>
    </row>
    <row r="4357" spans="1:5" ht="14.4" x14ac:dyDescent="0.55000000000000004">
      <c r="A4357" s="290" t="s">
        <v>3618</v>
      </c>
      <c r="B4357" s="291">
        <v>146418.95000000001</v>
      </c>
      <c r="D4357" s="290" t="s">
        <v>9636</v>
      </c>
      <c r="E4357" s="292">
        <v>146418.95000000001</v>
      </c>
    </row>
    <row r="4358" spans="1:5" ht="14.4" x14ac:dyDescent="0.55000000000000004">
      <c r="A4358" s="290" t="s">
        <v>4517</v>
      </c>
      <c r="B4358" s="291">
        <v>68827</v>
      </c>
      <c r="D4358" s="290" t="s">
        <v>11010</v>
      </c>
      <c r="E4358" s="292">
        <v>68827</v>
      </c>
    </row>
    <row r="4359" spans="1:5" ht="14.4" x14ac:dyDescent="0.55000000000000004">
      <c r="A4359" s="290" t="s">
        <v>4518</v>
      </c>
      <c r="B4359" s="291">
        <v>59044.35</v>
      </c>
      <c r="D4359" s="290" t="s">
        <v>11011</v>
      </c>
      <c r="E4359" s="292">
        <v>59044.35</v>
      </c>
    </row>
    <row r="4360" spans="1:5" ht="14.4" x14ac:dyDescent="0.55000000000000004">
      <c r="A4360" s="290" t="s">
        <v>4519</v>
      </c>
      <c r="B4360" s="291">
        <v>77049.710000000006</v>
      </c>
      <c r="D4360" s="290" t="s">
        <v>9637</v>
      </c>
      <c r="E4360" s="292">
        <v>77049.710000000006</v>
      </c>
    </row>
    <row r="4361" spans="1:5" ht="14.4" x14ac:dyDescent="0.55000000000000004">
      <c r="A4361" s="290" t="s">
        <v>4520</v>
      </c>
      <c r="B4361" s="291">
        <v>81793</v>
      </c>
      <c r="D4361" s="290" t="s">
        <v>11012</v>
      </c>
      <c r="E4361" s="292">
        <v>81793</v>
      </c>
    </row>
    <row r="4362" spans="1:5" ht="14.4" x14ac:dyDescent="0.55000000000000004">
      <c r="A4362" s="290" t="s">
        <v>4521</v>
      </c>
      <c r="B4362" s="291">
        <v>210750</v>
      </c>
      <c r="D4362" s="290" t="s">
        <v>9638</v>
      </c>
      <c r="E4362" s="292">
        <v>210750</v>
      </c>
    </row>
    <row r="4363" spans="1:5" ht="14.4" x14ac:dyDescent="0.55000000000000004">
      <c r="A4363" s="290" t="s">
        <v>4522</v>
      </c>
      <c r="B4363" s="291">
        <v>85935.15</v>
      </c>
      <c r="D4363" s="290" t="s">
        <v>11013</v>
      </c>
      <c r="E4363" s="292">
        <v>85935.15</v>
      </c>
    </row>
    <row r="4364" spans="1:5" ht="14.4" x14ac:dyDescent="0.55000000000000004">
      <c r="A4364" s="290" t="s">
        <v>4609</v>
      </c>
      <c r="B4364" s="291">
        <v>9666</v>
      </c>
      <c r="D4364" s="290" t="s">
        <v>11014</v>
      </c>
      <c r="E4364" s="292">
        <v>9666</v>
      </c>
    </row>
    <row r="4365" spans="1:5" ht="14.4" x14ac:dyDescent="0.55000000000000004">
      <c r="A4365" s="290" t="s">
        <v>4523</v>
      </c>
      <c r="B4365" s="291">
        <v>143126.99</v>
      </c>
      <c r="D4365" s="290" t="s">
        <v>11206</v>
      </c>
      <c r="E4365" s="292">
        <v>143126.99</v>
      </c>
    </row>
    <row r="4366" spans="1:5" ht="14.4" x14ac:dyDescent="0.55000000000000004">
      <c r="A4366" s="290" t="s">
        <v>4610</v>
      </c>
      <c r="B4366" s="291">
        <v>19320</v>
      </c>
      <c r="D4366" s="290" t="s">
        <v>11015</v>
      </c>
      <c r="E4366" s="292">
        <v>19320</v>
      </c>
    </row>
    <row r="4367" spans="1:5" ht="14.4" x14ac:dyDescent="0.55000000000000004">
      <c r="A4367" s="290" t="s">
        <v>4611</v>
      </c>
      <c r="B4367" s="291">
        <v>12807</v>
      </c>
      <c r="D4367" s="290" t="s">
        <v>11016</v>
      </c>
      <c r="E4367" s="292">
        <v>12807</v>
      </c>
    </row>
    <row r="4368" spans="1:5" ht="14.4" x14ac:dyDescent="0.55000000000000004">
      <c r="A4368" s="290" t="s">
        <v>4524</v>
      </c>
      <c r="B4368" s="291">
        <v>325357.48</v>
      </c>
      <c r="D4368" s="290" t="s">
        <v>9639</v>
      </c>
      <c r="E4368" s="292">
        <v>325357.48</v>
      </c>
    </row>
    <row r="4369" spans="1:5" ht="14.4" x14ac:dyDescent="0.55000000000000004">
      <c r="A4369" s="290" t="s">
        <v>4612</v>
      </c>
      <c r="B4369" s="291">
        <v>6300</v>
      </c>
      <c r="D4369" s="290" t="s">
        <v>11017</v>
      </c>
      <c r="E4369" s="292">
        <v>6300</v>
      </c>
    </row>
    <row r="4370" spans="1:5" ht="14.4" x14ac:dyDescent="0.55000000000000004">
      <c r="A4370" s="290" t="s">
        <v>4613</v>
      </c>
      <c r="B4370" s="291">
        <v>862.5</v>
      </c>
      <c r="D4370" s="290" t="s">
        <v>11018</v>
      </c>
      <c r="E4370" s="292">
        <v>862.5</v>
      </c>
    </row>
    <row r="4371" spans="1:5" ht="14.4" x14ac:dyDescent="0.55000000000000004">
      <c r="A4371" s="290" t="s">
        <v>4525</v>
      </c>
      <c r="B4371" s="291">
        <v>568185.43000000005</v>
      </c>
      <c r="D4371" s="290" t="s">
        <v>11019</v>
      </c>
      <c r="E4371" s="292">
        <v>568185.43000000005</v>
      </c>
    </row>
    <row r="4372" spans="1:5" ht="14.4" x14ac:dyDescent="0.55000000000000004">
      <c r="A4372" s="290" t="s">
        <v>4526</v>
      </c>
      <c r="B4372" s="291">
        <v>135626</v>
      </c>
      <c r="D4372" s="290" t="s">
        <v>11020</v>
      </c>
      <c r="E4372" s="292">
        <v>135626</v>
      </c>
    </row>
    <row r="4373" spans="1:5" ht="14.4" x14ac:dyDescent="0.55000000000000004">
      <c r="A4373" s="290" t="s">
        <v>4614</v>
      </c>
      <c r="B4373" s="291">
        <v>11405</v>
      </c>
      <c r="D4373" s="290" t="s">
        <v>11021</v>
      </c>
      <c r="E4373" s="292">
        <v>11405</v>
      </c>
    </row>
    <row r="4374" spans="1:5" ht="14.4" x14ac:dyDescent="0.55000000000000004">
      <c r="A4374" s="290" t="s">
        <v>3619</v>
      </c>
      <c r="B4374" s="291">
        <v>10272</v>
      </c>
      <c r="D4374" s="290" t="s">
        <v>9640</v>
      </c>
      <c r="E4374" s="292">
        <v>10272</v>
      </c>
    </row>
    <row r="4375" spans="1:5" ht="14.4" x14ac:dyDescent="0.55000000000000004">
      <c r="A4375" s="290" t="s">
        <v>4615</v>
      </c>
      <c r="B4375" s="291">
        <v>29967</v>
      </c>
      <c r="D4375" s="290" t="s">
        <v>11022</v>
      </c>
      <c r="E4375" s="292">
        <v>29967</v>
      </c>
    </row>
    <row r="4376" spans="1:5" ht="14.4" x14ac:dyDescent="0.55000000000000004">
      <c r="A4376" s="290" t="s">
        <v>3620</v>
      </c>
      <c r="B4376" s="291">
        <v>14649</v>
      </c>
      <c r="D4376" s="290" t="s">
        <v>9641</v>
      </c>
      <c r="E4376" s="292">
        <v>14649</v>
      </c>
    </row>
    <row r="4377" spans="1:5" ht="14.4" x14ac:dyDescent="0.55000000000000004">
      <c r="A4377" s="290" t="s">
        <v>4616</v>
      </c>
      <c r="B4377" s="291">
        <v>2880</v>
      </c>
      <c r="D4377" s="290" t="s">
        <v>11023</v>
      </c>
      <c r="E4377" s="292">
        <v>2880</v>
      </c>
    </row>
    <row r="4378" spans="1:5" ht="14.4" x14ac:dyDescent="0.55000000000000004">
      <c r="A4378" s="290" t="s">
        <v>4527</v>
      </c>
      <c r="B4378" s="291">
        <v>304159.75</v>
      </c>
      <c r="D4378" s="290" t="s">
        <v>11024</v>
      </c>
      <c r="E4378" s="292">
        <v>304159.75</v>
      </c>
    </row>
    <row r="4379" spans="1:5" ht="14.4" x14ac:dyDescent="0.55000000000000004">
      <c r="A4379" s="290" t="s">
        <v>4617</v>
      </c>
      <c r="B4379" s="291">
        <v>9666</v>
      </c>
      <c r="D4379" s="290" t="s">
        <v>11025</v>
      </c>
      <c r="E4379" s="292">
        <v>9666</v>
      </c>
    </row>
    <row r="4380" spans="1:5" ht="14.4" x14ac:dyDescent="0.55000000000000004">
      <c r="A4380" s="290" t="s">
        <v>3621</v>
      </c>
      <c r="B4380" s="291">
        <v>791763.63</v>
      </c>
      <c r="D4380" s="290" t="s">
        <v>9642</v>
      </c>
      <c r="E4380" s="292">
        <v>791763.63</v>
      </c>
    </row>
    <row r="4381" spans="1:5" ht="14.4" x14ac:dyDescent="0.55000000000000004">
      <c r="A4381" s="290" t="s">
        <v>5245</v>
      </c>
      <c r="B4381" s="291">
        <v>162744</v>
      </c>
      <c r="D4381" s="290" t="s">
        <v>11026</v>
      </c>
      <c r="E4381" s="292">
        <v>162744</v>
      </c>
    </row>
    <row r="4382" spans="1:5" ht="14.4" x14ac:dyDescent="0.55000000000000004">
      <c r="A4382" s="290" t="s">
        <v>4618</v>
      </c>
      <c r="B4382" s="291">
        <v>22552</v>
      </c>
      <c r="D4382" s="290" t="s">
        <v>11027</v>
      </c>
      <c r="E4382" s="292">
        <v>22552</v>
      </c>
    </row>
    <row r="4383" spans="1:5" ht="14.4" x14ac:dyDescent="0.55000000000000004">
      <c r="A4383" s="290" t="s">
        <v>4619</v>
      </c>
      <c r="B4383" s="291">
        <v>23196</v>
      </c>
      <c r="D4383" s="290" t="s">
        <v>11028</v>
      </c>
      <c r="E4383" s="292">
        <v>23196</v>
      </c>
    </row>
    <row r="4384" spans="1:5" ht="14.4" x14ac:dyDescent="0.55000000000000004">
      <c r="A4384" s="290" t="s">
        <v>4620</v>
      </c>
      <c r="B4384" s="291">
        <v>10324</v>
      </c>
      <c r="D4384" s="290" t="s">
        <v>11029</v>
      </c>
      <c r="E4384" s="292">
        <v>10324</v>
      </c>
    </row>
    <row r="4385" spans="1:5" ht="14.4" x14ac:dyDescent="0.55000000000000004">
      <c r="A4385" s="290" t="s">
        <v>4621</v>
      </c>
      <c r="B4385" s="291">
        <v>8704.0400000000009</v>
      </c>
      <c r="D4385" s="290" t="s">
        <v>11030</v>
      </c>
      <c r="E4385" s="292">
        <v>8704.0400000000009</v>
      </c>
    </row>
    <row r="4386" spans="1:5" ht="14.4" x14ac:dyDescent="0.55000000000000004">
      <c r="A4386" s="290" t="s">
        <v>4528</v>
      </c>
      <c r="B4386" s="291">
        <v>216211</v>
      </c>
      <c r="D4386" s="290" t="s">
        <v>11031</v>
      </c>
      <c r="E4386" s="292">
        <v>216211</v>
      </c>
    </row>
    <row r="4387" spans="1:5" ht="14.4" x14ac:dyDescent="0.55000000000000004">
      <c r="A4387" s="290" t="s">
        <v>4529</v>
      </c>
      <c r="B4387" s="291">
        <v>25400</v>
      </c>
      <c r="D4387" s="290" t="s">
        <v>11032</v>
      </c>
      <c r="E4387" s="292">
        <v>25400</v>
      </c>
    </row>
    <row r="4388" spans="1:5" ht="14.4" x14ac:dyDescent="0.55000000000000004">
      <c r="A4388" s="290" t="s">
        <v>4530</v>
      </c>
      <c r="B4388" s="291">
        <v>221481</v>
      </c>
      <c r="D4388" s="290" t="s">
        <v>11033</v>
      </c>
      <c r="E4388" s="292">
        <v>221481</v>
      </c>
    </row>
    <row r="4389" spans="1:5" ht="14.4" x14ac:dyDescent="0.55000000000000004">
      <c r="A4389" s="290" t="s">
        <v>4622</v>
      </c>
      <c r="B4389" s="291">
        <v>9666</v>
      </c>
      <c r="D4389" s="290" t="s">
        <v>11034</v>
      </c>
      <c r="E4389" s="292">
        <v>9666</v>
      </c>
    </row>
    <row r="4390" spans="1:5" ht="14.4" x14ac:dyDescent="0.55000000000000004">
      <c r="A4390" s="290" t="s">
        <v>4531</v>
      </c>
      <c r="B4390" s="291">
        <v>94087</v>
      </c>
      <c r="D4390" s="290" t="s">
        <v>11035</v>
      </c>
      <c r="E4390" s="292">
        <v>94087</v>
      </c>
    </row>
    <row r="4391" spans="1:5" ht="14.4" x14ac:dyDescent="0.55000000000000004">
      <c r="A4391" s="290" t="s">
        <v>4532</v>
      </c>
      <c r="B4391" s="291">
        <v>394937</v>
      </c>
      <c r="D4391" s="290" t="s">
        <v>11036</v>
      </c>
      <c r="E4391" s="292">
        <v>394937</v>
      </c>
    </row>
    <row r="4392" spans="1:5" ht="14.4" x14ac:dyDescent="0.55000000000000004">
      <c r="A4392" s="290" t="s">
        <v>4533</v>
      </c>
      <c r="B4392" s="291">
        <v>130095</v>
      </c>
      <c r="D4392" s="290" t="s">
        <v>11037</v>
      </c>
      <c r="E4392" s="292">
        <v>130095</v>
      </c>
    </row>
    <row r="4393" spans="1:5" ht="14.4" x14ac:dyDescent="0.55000000000000004">
      <c r="A4393" s="290" t="s">
        <v>3622</v>
      </c>
      <c r="B4393" s="291">
        <v>104903</v>
      </c>
      <c r="D4393" s="290" t="s">
        <v>9643</v>
      </c>
      <c r="E4393" s="292">
        <v>104903</v>
      </c>
    </row>
    <row r="4394" spans="1:5" ht="14.4" x14ac:dyDescent="0.55000000000000004">
      <c r="A4394" s="290" t="s">
        <v>4534</v>
      </c>
      <c r="B4394" s="291">
        <v>238813</v>
      </c>
      <c r="D4394" s="290" t="s">
        <v>11038</v>
      </c>
      <c r="E4394" s="292">
        <v>238813</v>
      </c>
    </row>
    <row r="4395" spans="1:5" ht="14.4" x14ac:dyDescent="0.55000000000000004">
      <c r="A4395" s="290" t="s">
        <v>4623</v>
      </c>
      <c r="B4395" s="291">
        <v>14726</v>
      </c>
      <c r="D4395" s="290" t="s">
        <v>11039</v>
      </c>
      <c r="E4395" s="292">
        <v>14726</v>
      </c>
    </row>
    <row r="4396" spans="1:5" ht="14.4" x14ac:dyDescent="0.55000000000000004">
      <c r="A4396" s="290" t="s">
        <v>4624</v>
      </c>
      <c r="B4396" s="291">
        <v>13207</v>
      </c>
      <c r="D4396" s="290" t="s">
        <v>11040</v>
      </c>
      <c r="E4396" s="292">
        <v>13207</v>
      </c>
    </row>
    <row r="4397" spans="1:5" ht="14.4" x14ac:dyDescent="0.55000000000000004">
      <c r="A4397" s="290" t="s">
        <v>4535</v>
      </c>
      <c r="B4397" s="291">
        <v>109068</v>
      </c>
      <c r="D4397" s="290" t="s">
        <v>11041</v>
      </c>
      <c r="E4397" s="292">
        <v>109068</v>
      </c>
    </row>
    <row r="4398" spans="1:5" ht="14.4" x14ac:dyDescent="0.55000000000000004">
      <c r="A4398" s="290" t="s">
        <v>4625</v>
      </c>
      <c r="B4398" s="291">
        <v>9666</v>
      </c>
      <c r="D4398" s="290" t="s">
        <v>11042</v>
      </c>
      <c r="E4398" s="292">
        <v>9666</v>
      </c>
    </row>
    <row r="4399" spans="1:5" ht="14.4" x14ac:dyDescent="0.55000000000000004">
      <c r="A4399" s="290" t="s">
        <v>4536</v>
      </c>
      <c r="B4399" s="291">
        <v>82465.98</v>
      </c>
      <c r="D4399" s="290" t="s">
        <v>11043</v>
      </c>
      <c r="E4399" s="292">
        <v>82465.98</v>
      </c>
    </row>
    <row r="4400" spans="1:5" ht="14.4" x14ac:dyDescent="0.55000000000000004">
      <c r="A4400" s="290" t="s">
        <v>4537</v>
      </c>
      <c r="B4400" s="291">
        <v>31405.03</v>
      </c>
      <c r="D4400" s="290" t="s">
        <v>11044</v>
      </c>
      <c r="E4400" s="292">
        <v>31405.03</v>
      </c>
    </row>
    <row r="4401" spans="1:5" ht="14.4" x14ac:dyDescent="0.55000000000000004">
      <c r="A4401" s="290" t="s">
        <v>4538</v>
      </c>
      <c r="B4401" s="291">
        <v>360430</v>
      </c>
      <c r="D4401" s="290" t="s">
        <v>11045</v>
      </c>
      <c r="E4401" s="292">
        <v>360430</v>
      </c>
    </row>
    <row r="4402" spans="1:5" ht="14.4" x14ac:dyDescent="0.55000000000000004">
      <c r="A4402" s="290" t="s">
        <v>3623</v>
      </c>
      <c r="B4402" s="291">
        <v>25306.99</v>
      </c>
      <c r="D4402" s="290" t="s">
        <v>9644</v>
      </c>
      <c r="E4402" s="292">
        <v>25306.99</v>
      </c>
    </row>
    <row r="4403" spans="1:5" ht="14.4" x14ac:dyDescent="0.55000000000000004">
      <c r="A4403" s="290" t="s">
        <v>4539</v>
      </c>
      <c r="B4403" s="291">
        <v>173953</v>
      </c>
      <c r="D4403" s="290" t="s">
        <v>11046</v>
      </c>
      <c r="E4403" s="292">
        <v>173953</v>
      </c>
    </row>
    <row r="4404" spans="1:5" ht="14.4" x14ac:dyDescent="0.55000000000000004">
      <c r="A4404" s="290" t="s">
        <v>4540</v>
      </c>
      <c r="B4404" s="291">
        <v>60812.11</v>
      </c>
      <c r="D4404" s="290" t="s">
        <v>11047</v>
      </c>
      <c r="E4404" s="292">
        <v>60812.11</v>
      </c>
    </row>
    <row r="4405" spans="1:5" ht="14.4" x14ac:dyDescent="0.55000000000000004">
      <c r="A4405" s="290" t="s">
        <v>4626</v>
      </c>
      <c r="B4405" s="291">
        <v>9666</v>
      </c>
      <c r="D4405" s="290" t="s">
        <v>11048</v>
      </c>
      <c r="E4405" s="292">
        <v>9666</v>
      </c>
    </row>
    <row r="4406" spans="1:5" ht="14.4" x14ac:dyDescent="0.55000000000000004">
      <c r="A4406" s="290" t="s">
        <v>4627</v>
      </c>
      <c r="B4406" s="291">
        <v>2812.5</v>
      </c>
      <c r="D4406" s="290" t="s">
        <v>11049</v>
      </c>
      <c r="E4406" s="292">
        <v>2812.5</v>
      </c>
    </row>
    <row r="4407" spans="1:5" ht="14.4" x14ac:dyDescent="0.55000000000000004">
      <c r="A4407" s="290" t="s">
        <v>4541</v>
      </c>
      <c r="B4407" s="291">
        <v>343265.94</v>
      </c>
      <c r="D4407" s="290" t="s">
        <v>9645</v>
      </c>
      <c r="E4407" s="292">
        <v>343265.94</v>
      </c>
    </row>
    <row r="4408" spans="1:5" ht="14.4" x14ac:dyDescent="0.55000000000000004">
      <c r="A4408" s="290" t="s">
        <v>4542</v>
      </c>
      <c r="B4408" s="291">
        <v>1162775.8400000001</v>
      </c>
      <c r="D4408" s="290" t="s">
        <v>11050</v>
      </c>
      <c r="E4408" s="292">
        <v>1162775.8400000001</v>
      </c>
    </row>
    <row r="4409" spans="1:5" ht="14.4" x14ac:dyDescent="0.55000000000000004">
      <c r="A4409" s="290" t="s">
        <v>65318</v>
      </c>
      <c r="B4409" s="291">
        <v>0</v>
      </c>
      <c r="D4409" s="290" t="s">
        <v>66011</v>
      </c>
      <c r="E4409" s="292">
        <v>0</v>
      </c>
    </row>
    <row r="4410" spans="1:5" ht="14.4" x14ac:dyDescent="0.55000000000000004">
      <c r="A4410" s="290" t="s">
        <v>4628</v>
      </c>
      <c r="B4410" s="291">
        <v>14314</v>
      </c>
      <c r="D4410" s="290" t="s">
        <v>11051</v>
      </c>
      <c r="E4410" s="292">
        <v>14314</v>
      </c>
    </row>
    <row r="4411" spans="1:5" ht="14.4" x14ac:dyDescent="0.55000000000000004">
      <c r="A4411" s="290" t="s">
        <v>4543</v>
      </c>
      <c r="B4411" s="291">
        <v>131237</v>
      </c>
      <c r="D4411" s="290" t="s">
        <v>11052</v>
      </c>
      <c r="E4411" s="292">
        <v>131237</v>
      </c>
    </row>
    <row r="4412" spans="1:5" ht="14.4" x14ac:dyDescent="0.55000000000000004">
      <c r="A4412" s="290" t="s">
        <v>4629</v>
      </c>
      <c r="B4412" s="291">
        <v>9666</v>
      </c>
      <c r="D4412" s="290" t="s">
        <v>11053</v>
      </c>
      <c r="E4412" s="292">
        <v>9666</v>
      </c>
    </row>
    <row r="4413" spans="1:5" ht="14.4" x14ac:dyDescent="0.55000000000000004">
      <c r="A4413" s="290" t="s">
        <v>4544</v>
      </c>
      <c r="B4413" s="291">
        <v>154480.67000000001</v>
      </c>
      <c r="D4413" s="290" t="s">
        <v>11054</v>
      </c>
      <c r="E4413" s="292">
        <v>154480.67000000001</v>
      </c>
    </row>
    <row r="4414" spans="1:5" ht="14.4" x14ac:dyDescent="0.55000000000000004">
      <c r="A4414" s="290" t="s">
        <v>3624</v>
      </c>
      <c r="B4414" s="291">
        <v>460482</v>
      </c>
      <c r="D4414" s="290" t="s">
        <v>9646</v>
      </c>
      <c r="E4414" s="292">
        <v>460482</v>
      </c>
    </row>
    <row r="4415" spans="1:5" ht="14.4" x14ac:dyDescent="0.55000000000000004">
      <c r="A4415" s="290" t="s">
        <v>4545</v>
      </c>
      <c r="B4415" s="291">
        <v>106465.59</v>
      </c>
      <c r="D4415" s="290" t="s">
        <v>9647</v>
      </c>
      <c r="E4415" s="292">
        <v>106465.59</v>
      </c>
    </row>
    <row r="4416" spans="1:5" ht="14.4" x14ac:dyDescent="0.55000000000000004">
      <c r="A4416" s="290" t="s">
        <v>4546</v>
      </c>
      <c r="B4416" s="291">
        <v>89810</v>
      </c>
      <c r="D4416" s="290" t="s">
        <v>9648</v>
      </c>
      <c r="E4416" s="292">
        <v>89810</v>
      </c>
    </row>
    <row r="4417" spans="1:5" ht="14.4" x14ac:dyDescent="0.55000000000000004">
      <c r="A4417" s="290" t="s">
        <v>65319</v>
      </c>
      <c r="B4417" s="291">
        <v>0</v>
      </c>
      <c r="D4417" s="290" t="s">
        <v>66012</v>
      </c>
      <c r="E4417" s="292">
        <v>0</v>
      </c>
    </row>
    <row r="4418" spans="1:5" ht="14.4" x14ac:dyDescent="0.55000000000000004">
      <c r="A4418" s="290" t="s">
        <v>4630</v>
      </c>
      <c r="B4418" s="291">
        <v>11405</v>
      </c>
      <c r="D4418" s="290" t="s">
        <v>11055</v>
      </c>
      <c r="E4418" s="292">
        <v>11405</v>
      </c>
    </row>
    <row r="4419" spans="1:5" ht="14.4" x14ac:dyDescent="0.55000000000000004">
      <c r="A4419" s="290" t="s">
        <v>3625</v>
      </c>
      <c r="B4419" s="291">
        <v>176000</v>
      </c>
      <c r="D4419" s="290" t="s">
        <v>9649</v>
      </c>
      <c r="E4419" s="292">
        <v>176000</v>
      </c>
    </row>
    <row r="4420" spans="1:5" ht="14.4" x14ac:dyDescent="0.55000000000000004">
      <c r="A4420" s="290" t="s">
        <v>4547</v>
      </c>
      <c r="B4420" s="291">
        <v>252271</v>
      </c>
      <c r="D4420" s="290" t="s">
        <v>11056</v>
      </c>
      <c r="E4420" s="292">
        <v>252271</v>
      </c>
    </row>
    <row r="4421" spans="1:5" ht="14.4" x14ac:dyDescent="0.55000000000000004">
      <c r="A4421" s="290" t="s">
        <v>4548</v>
      </c>
      <c r="B4421" s="291">
        <v>766236</v>
      </c>
      <c r="D4421" s="290" t="s">
        <v>11057</v>
      </c>
      <c r="E4421" s="292">
        <v>766236</v>
      </c>
    </row>
    <row r="4422" spans="1:5" ht="14.4" x14ac:dyDescent="0.55000000000000004">
      <c r="A4422" s="290" t="s">
        <v>4631</v>
      </c>
      <c r="B4422" s="291">
        <v>16476</v>
      </c>
      <c r="D4422" s="290" t="s">
        <v>11058</v>
      </c>
      <c r="E4422" s="292">
        <v>16476</v>
      </c>
    </row>
    <row r="4423" spans="1:5" ht="14.4" x14ac:dyDescent="0.55000000000000004">
      <c r="A4423" s="290" t="s">
        <v>4632</v>
      </c>
      <c r="B4423" s="291">
        <v>12023</v>
      </c>
      <c r="D4423" s="290" t="s">
        <v>11059</v>
      </c>
      <c r="E4423" s="292">
        <v>12023</v>
      </c>
    </row>
    <row r="4424" spans="1:5" ht="14.4" x14ac:dyDescent="0.55000000000000004">
      <c r="A4424" s="290" t="s">
        <v>4633</v>
      </c>
      <c r="B4424" s="291">
        <v>9666</v>
      </c>
      <c r="D4424" s="290" t="s">
        <v>11060</v>
      </c>
      <c r="E4424" s="292">
        <v>9666</v>
      </c>
    </row>
    <row r="4425" spans="1:5" ht="14.4" x14ac:dyDescent="0.55000000000000004">
      <c r="A4425" s="290" t="s">
        <v>4634</v>
      </c>
      <c r="B4425" s="291">
        <v>12898</v>
      </c>
      <c r="D4425" s="290" t="s">
        <v>11061</v>
      </c>
      <c r="E4425" s="292">
        <v>12898</v>
      </c>
    </row>
    <row r="4426" spans="1:5" ht="14.4" x14ac:dyDescent="0.55000000000000004">
      <c r="A4426" s="290" t="s">
        <v>65320</v>
      </c>
      <c r="B4426" s="291">
        <v>0</v>
      </c>
      <c r="D4426" s="290" t="s">
        <v>66013</v>
      </c>
      <c r="E4426" s="292">
        <v>0</v>
      </c>
    </row>
    <row r="4427" spans="1:5" ht="14.4" x14ac:dyDescent="0.55000000000000004">
      <c r="A4427" s="290" t="s">
        <v>4635</v>
      </c>
      <c r="B4427" s="291">
        <v>11444.52</v>
      </c>
      <c r="D4427" s="290" t="s">
        <v>11062</v>
      </c>
      <c r="E4427" s="292">
        <v>11444.52</v>
      </c>
    </row>
    <row r="4428" spans="1:5" ht="14.4" x14ac:dyDescent="0.55000000000000004">
      <c r="A4428" s="290" t="s">
        <v>4636</v>
      </c>
      <c r="B4428" s="291">
        <v>34806</v>
      </c>
      <c r="D4428" s="290" t="s">
        <v>11063</v>
      </c>
      <c r="E4428" s="292">
        <v>34806</v>
      </c>
    </row>
    <row r="4429" spans="1:5" ht="14.4" x14ac:dyDescent="0.55000000000000004">
      <c r="A4429" s="290" t="s">
        <v>4637</v>
      </c>
      <c r="B4429" s="291">
        <v>9666</v>
      </c>
      <c r="D4429" s="290" t="s">
        <v>11064</v>
      </c>
      <c r="E4429" s="292">
        <v>9666</v>
      </c>
    </row>
    <row r="4430" spans="1:5" ht="14.4" x14ac:dyDescent="0.55000000000000004">
      <c r="A4430" s="290" t="s">
        <v>4638</v>
      </c>
      <c r="B4430" s="291">
        <v>14520</v>
      </c>
      <c r="D4430" s="290" t="s">
        <v>11065</v>
      </c>
      <c r="E4430" s="292">
        <v>14520</v>
      </c>
    </row>
    <row r="4431" spans="1:5" ht="14.4" x14ac:dyDescent="0.55000000000000004">
      <c r="A4431" s="290" t="s">
        <v>12309</v>
      </c>
      <c r="B4431" s="291">
        <v>1092.5</v>
      </c>
      <c r="D4431" s="290" t="s">
        <v>12065</v>
      </c>
      <c r="E4431" s="292">
        <v>1092.5</v>
      </c>
    </row>
    <row r="4432" spans="1:5" ht="14.4" x14ac:dyDescent="0.55000000000000004">
      <c r="A4432" s="290" t="s">
        <v>4639</v>
      </c>
      <c r="B4432" s="291">
        <v>9666</v>
      </c>
      <c r="D4432" s="290" t="s">
        <v>11066</v>
      </c>
      <c r="E4432" s="292">
        <v>9666</v>
      </c>
    </row>
    <row r="4433" spans="1:5" ht="14.4" x14ac:dyDescent="0.55000000000000004">
      <c r="A4433" s="290" t="s">
        <v>12310</v>
      </c>
      <c r="B4433" s="291">
        <v>18073</v>
      </c>
      <c r="D4433" s="290" t="s">
        <v>12064</v>
      </c>
      <c r="E4433" s="292">
        <v>18073</v>
      </c>
    </row>
    <row r="4434" spans="1:5" ht="14.4" x14ac:dyDescent="0.55000000000000004">
      <c r="A4434" s="290" t="s">
        <v>65321</v>
      </c>
      <c r="B4434" s="291">
        <v>0</v>
      </c>
      <c r="D4434" s="290" t="s">
        <v>66014</v>
      </c>
      <c r="E4434" s="292">
        <v>0</v>
      </c>
    </row>
    <row r="4435" spans="1:5" ht="14.4" x14ac:dyDescent="0.55000000000000004">
      <c r="A4435" s="290" t="s">
        <v>4640</v>
      </c>
      <c r="B4435" s="291">
        <v>9666</v>
      </c>
      <c r="D4435" s="290" t="s">
        <v>9650</v>
      </c>
      <c r="E4435" s="292">
        <v>9666</v>
      </c>
    </row>
    <row r="4436" spans="1:5" ht="14.4" x14ac:dyDescent="0.55000000000000004">
      <c r="A4436" s="290" t="s">
        <v>4549</v>
      </c>
      <c r="B4436" s="291">
        <v>165800</v>
      </c>
      <c r="D4436" s="290" t="s">
        <v>11067</v>
      </c>
      <c r="E4436" s="292">
        <v>165800</v>
      </c>
    </row>
    <row r="4437" spans="1:5" ht="14.4" x14ac:dyDescent="0.55000000000000004">
      <c r="A4437" s="290" t="s">
        <v>4641</v>
      </c>
      <c r="B4437" s="291">
        <v>24766</v>
      </c>
      <c r="D4437" s="290" t="s">
        <v>11068</v>
      </c>
      <c r="E4437" s="292">
        <v>24766</v>
      </c>
    </row>
    <row r="4438" spans="1:5" ht="14.4" x14ac:dyDescent="0.55000000000000004">
      <c r="A4438" s="290" t="s">
        <v>3626</v>
      </c>
      <c r="B4438" s="291">
        <v>1248046.97</v>
      </c>
      <c r="D4438" s="290" t="s">
        <v>9651</v>
      </c>
      <c r="E4438" s="292">
        <v>1248046.97</v>
      </c>
    </row>
    <row r="4439" spans="1:5" ht="14.4" x14ac:dyDescent="0.55000000000000004">
      <c r="A4439" s="290" t="s">
        <v>4642</v>
      </c>
      <c r="B4439" s="291">
        <v>14546</v>
      </c>
      <c r="D4439" s="290" t="s">
        <v>11069</v>
      </c>
      <c r="E4439" s="292">
        <v>14546</v>
      </c>
    </row>
    <row r="4440" spans="1:5" ht="14.4" x14ac:dyDescent="0.55000000000000004">
      <c r="A4440" s="290" t="s">
        <v>4643</v>
      </c>
      <c r="B4440" s="291">
        <v>9666</v>
      </c>
      <c r="D4440" s="290" t="s">
        <v>11070</v>
      </c>
      <c r="E4440" s="292">
        <v>9666</v>
      </c>
    </row>
    <row r="4441" spans="1:5" ht="14.4" x14ac:dyDescent="0.55000000000000004">
      <c r="A4441" s="290" t="s">
        <v>65322</v>
      </c>
      <c r="B4441" s="291">
        <v>0</v>
      </c>
      <c r="D4441" s="290" t="s">
        <v>66015</v>
      </c>
      <c r="E4441" s="292">
        <v>0</v>
      </c>
    </row>
    <row r="4442" spans="1:5" ht="14.4" x14ac:dyDescent="0.55000000000000004">
      <c r="A4442" s="290" t="s">
        <v>4644</v>
      </c>
      <c r="B4442" s="291">
        <v>13413</v>
      </c>
      <c r="D4442" s="290" t="s">
        <v>11071</v>
      </c>
      <c r="E4442" s="292">
        <v>13413</v>
      </c>
    </row>
    <row r="4443" spans="1:5" ht="14.4" x14ac:dyDescent="0.55000000000000004">
      <c r="A4443" s="290" t="s">
        <v>4645</v>
      </c>
      <c r="B4443" s="291">
        <v>24045</v>
      </c>
      <c r="D4443" s="290" t="s">
        <v>11072</v>
      </c>
      <c r="E4443" s="292">
        <v>24045</v>
      </c>
    </row>
    <row r="4444" spans="1:5" ht="14.4" x14ac:dyDescent="0.55000000000000004">
      <c r="A4444" s="290" t="s">
        <v>4749</v>
      </c>
      <c r="B4444" s="291">
        <v>56218.02</v>
      </c>
      <c r="D4444" s="290" t="s">
        <v>11073</v>
      </c>
      <c r="E4444" s="292">
        <v>56218.02</v>
      </c>
    </row>
    <row r="4445" spans="1:5" ht="14.4" x14ac:dyDescent="0.55000000000000004">
      <c r="A4445" s="290" t="s">
        <v>4550</v>
      </c>
      <c r="B4445" s="291">
        <v>221794</v>
      </c>
      <c r="D4445" s="290" t="s">
        <v>9652</v>
      </c>
      <c r="E4445" s="292">
        <v>221794</v>
      </c>
    </row>
    <row r="4446" spans="1:5" ht="14.4" x14ac:dyDescent="0.55000000000000004">
      <c r="A4446" s="290" t="s">
        <v>4551</v>
      </c>
      <c r="B4446" s="291">
        <v>736274</v>
      </c>
      <c r="D4446" s="290" t="s">
        <v>9653</v>
      </c>
      <c r="E4446" s="292">
        <v>736274</v>
      </c>
    </row>
    <row r="4447" spans="1:5" ht="14.4" x14ac:dyDescent="0.55000000000000004">
      <c r="A4447" s="290" t="s">
        <v>4646</v>
      </c>
      <c r="B4447" s="291">
        <v>29775</v>
      </c>
      <c r="D4447" s="290" t="s">
        <v>11074</v>
      </c>
      <c r="E4447" s="292">
        <v>29775</v>
      </c>
    </row>
    <row r="4448" spans="1:5" ht="14.4" x14ac:dyDescent="0.55000000000000004">
      <c r="A4448" s="290" t="s">
        <v>4647</v>
      </c>
      <c r="B4448" s="291">
        <v>39930</v>
      </c>
      <c r="D4448" s="290" t="s">
        <v>11075</v>
      </c>
      <c r="E4448" s="292">
        <v>39930</v>
      </c>
    </row>
    <row r="4449" spans="1:5" ht="14.4" x14ac:dyDescent="0.55000000000000004">
      <c r="A4449" s="290" t="s">
        <v>4648</v>
      </c>
      <c r="B4449" s="291">
        <v>9666</v>
      </c>
      <c r="D4449" s="290" t="s">
        <v>11076</v>
      </c>
      <c r="E4449" s="292">
        <v>9666</v>
      </c>
    </row>
    <row r="4450" spans="1:5" ht="14.4" x14ac:dyDescent="0.55000000000000004">
      <c r="A4450" s="290" t="s">
        <v>4649</v>
      </c>
      <c r="B4450" s="291">
        <v>9666</v>
      </c>
      <c r="D4450" s="290" t="s">
        <v>11077</v>
      </c>
      <c r="E4450" s="292">
        <v>9666</v>
      </c>
    </row>
    <row r="4451" spans="1:5" ht="14.4" x14ac:dyDescent="0.55000000000000004">
      <c r="A4451" s="290" t="s">
        <v>4552</v>
      </c>
      <c r="B4451" s="291">
        <v>76867</v>
      </c>
      <c r="D4451" s="290" t="s">
        <v>9654</v>
      </c>
      <c r="E4451" s="292">
        <v>76867</v>
      </c>
    </row>
    <row r="4452" spans="1:5" ht="14.4" x14ac:dyDescent="0.55000000000000004">
      <c r="A4452" s="290" t="s">
        <v>3627</v>
      </c>
      <c r="B4452" s="291">
        <v>22893.88</v>
      </c>
      <c r="D4452" s="290" t="s">
        <v>9655</v>
      </c>
      <c r="E4452" s="292">
        <v>22893.88</v>
      </c>
    </row>
    <row r="4453" spans="1:5" ht="14.4" x14ac:dyDescent="0.55000000000000004">
      <c r="A4453" s="290" t="s">
        <v>4553</v>
      </c>
      <c r="B4453" s="291">
        <v>203947</v>
      </c>
      <c r="D4453" s="290" t="s">
        <v>9656</v>
      </c>
      <c r="E4453" s="292">
        <v>203947</v>
      </c>
    </row>
    <row r="4454" spans="1:5" ht="14.4" x14ac:dyDescent="0.55000000000000004">
      <c r="A4454" s="290" t="s">
        <v>4650</v>
      </c>
      <c r="B4454" s="291">
        <v>13078</v>
      </c>
      <c r="D4454" s="290" t="s">
        <v>11078</v>
      </c>
      <c r="E4454" s="292">
        <v>13078</v>
      </c>
    </row>
    <row r="4455" spans="1:5" ht="14.4" x14ac:dyDescent="0.55000000000000004">
      <c r="A4455" s="290" t="s">
        <v>4554</v>
      </c>
      <c r="B4455" s="291">
        <v>107410</v>
      </c>
      <c r="D4455" s="290" t="s">
        <v>9657</v>
      </c>
      <c r="E4455" s="292">
        <v>107410</v>
      </c>
    </row>
    <row r="4456" spans="1:5" ht="14.4" x14ac:dyDescent="0.55000000000000004">
      <c r="A4456" s="290" t="s">
        <v>4555</v>
      </c>
      <c r="B4456" s="291">
        <v>1645793.53</v>
      </c>
      <c r="D4456" s="290" t="s">
        <v>11079</v>
      </c>
      <c r="E4456" s="292">
        <v>1645793.53</v>
      </c>
    </row>
    <row r="4457" spans="1:5" ht="14.4" x14ac:dyDescent="0.55000000000000004">
      <c r="A4457" s="290" t="s">
        <v>65323</v>
      </c>
      <c r="B4457" s="291">
        <v>0</v>
      </c>
      <c r="D4457" s="290" t="s">
        <v>66016</v>
      </c>
      <c r="E4457" s="292">
        <v>0</v>
      </c>
    </row>
    <row r="4458" spans="1:5" ht="14.4" x14ac:dyDescent="0.55000000000000004">
      <c r="A4458" s="290" t="s">
        <v>4651</v>
      </c>
      <c r="B4458" s="291">
        <v>9666</v>
      </c>
      <c r="D4458" s="290" t="s">
        <v>11080</v>
      </c>
      <c r="E4458" s="292">
        <v>9666</v>
      </c>
    </row>
    <row r="4459" spans="1:5" ht="14.4" x14ac:dyDescent="0.55000000000000004">
      <c r="A4459" s="290" t="s">
        <v>4652</v>
      </c>
      <c r="B4459" s="291">
        <v>16685.25</v>
      </c>
      <c r="D4459" s="290" t="s">
        <v>11081</v>
      </c>
      <c r="E4459" s="292">
        <v>16685.25</v>
      </c>
    </row>
    <row r="4460" spans="1:5" ht="14.4" x14ac:dyDescent="0.55000000000000004">
      <c r="A4460" s="290" t="s">
        <v>65324</v>
      </c>
      <c r="B4460" s="291">
        <v>0</v>
      </c>
      <c r="D4460" s="290" t="s">
        <v>66017</v>
      </c>
      <c r="E4460" s="292">
        <v>0</v>
      </c>
    </row>
    <row r="4461" spans="1:5" ht="14.4" x14ac:dyDescent="0.55000000000000004">
      <c r="A4461" s="290" t="s">
        <v>65325</v>
      </c>
      <c r="B4461" s="291">
        <v>0</v>
      </c>
      <c r="D4461" s="290" t="s">
        <v>66018</v>
      </c>
      <c r="E4461" s="292">
        <v>0</v>
      </c>
    </row>
    <row r="4462" spans="1:5" ht="14.4" x14ac:dyDescent="0.55000000000000004">
      <c r="A4462" s="290" t="s">
        <v>4653</v>
      </c>
      <c r="B4462" s="291">
        <v>19875</v>
      </c>
      <c r="D4462" s="290" t="s">
        <v>11082</v>
      </c>
      <c r="E4462" s="292">
        <v>19875</v>
      </c>
    </row>
    <row r="4463" spans="1:5" ht="14.4" x14ac:dyDescent="0.55000000000000004">
      <c r="A4463" s="290" t="s">
        <v>65326</v>
      </c>
      <c r="B4463" s="291">
        <v>0</v>
      </c>
      <c r="D4463" s="290" t="s">
        <v>66019</v>
      </c>
      <c r="E4463" s="292">
        <v>0</v>
      </c>
    </row>
    <row r="4464" spans="1:5" ht="14.4" x14ac:dyDescent="0.55000000000000004">
      <c r="A4464" s="290" t="s">
        <v>4654</v>
      </c>
      <c r="B4464" s="291">
        <v>11173</v>
      </c>
      <c r="D4464" s="290" t="s">
        <v>11083</v>
      </c>
      <c r="E4464" s="292">
        <v>11173</v>
      </c>
    </row>
    <row r="4465" spans="1:5" ht="14.4" x14ac:dyDescent="0.55000000000000004">
      <c r="A4465" s="290" t="s">
        <v>65327</v>
      </c>
      <c r="B4465" s="291">
        <v>0</v>
      </c>
      <c r="D4465" s="290" t="s">
        <v>66020</v>
      </c>
      <c r="E4465" s="292">
        <v>0</v>
      </c>
    </row>
    <row r="4466" spans="1:5" ht="14.4" x14ac:dyDescent="0.55000000000000004">
      <c r="A4466" s="290" t="s">
        <v>4655</v>
      </c>
      <c r="B4466" s="291">
        <v>9666</v>
      </c>
      <c r="D4466" s="290" t="s">
        <v>11084</v>
      </c>
      <c r="E4466" s="292">
        <v>9666</v>
      </c>
    </row>
    <row r="4467" spans="1:5" ht="14.4" x14ac:dyDescent="0.55000000000000004">
      <c r="A4467" s="290" t="s">
        <v>12311</v>
      </c>
      <c r="B4467" s="291">
        <v>9666</v>
      </c>
      <c r="D4467" s="290" t="s">
        <v>12063</v>
      </c>
      <c r="E4467" s="292">
        <v>9666</v>
      </c>
    </row>
    <row r="4468" spans="1:5" ht="14.4" x14ac:dyDescent="0.55000000000000004">
      <c r="A4468" s="290" t="s">
        <v>4556</v>
      </c>
      <c r="B4468" s="291">
        <v>91467</v>
      </c>
      <c r="D4468" s="290" t="s">
        <v>11085</v>
      </c>
      <c r="E4468" s="292">
        <v>91467</v>
      </c>
    </row>
    <row r="4469" spans="1:5" ht="14.4" x14ac:dyDescent="0.55000000000000004">
      <c r="A4469" s="290" t="s">
        <v>4557</v>
      </c>
      <c r="B4469" s="291">
        <v>101528.87</v>
      </c>
      <c r="D4469" s="290" t="s">
        <v>11086</v>
      </c>
      <c r="E4469" s="292">
        <v>101528.87</v>
      </c>
    </row>
    <row r="4470" spans="1:5" ht="14.4" x14ac:dyDescent="0.55000000000000004">
      <c r="A4470" s="290" t="s">
        <v>4558</v>
      </c>
      <c r="B4470" s="291">
        <v>56465.27</v>
      </c>
      <c r="D4470" s="290" t="s">
        <v>9658</v>
      </c>
      <c r="E4470" s="292">
        <v>56465.27</v>
      </c>
    </row>
    <row r="4471" spans="1:5" ht="14.4" x14ac:dyDescent="0.55000000000000004">
      <c r="A4471" s="290" t="s">
        <v>65328</v>
      </c>
      <c r="B4471" s="291">
        <v>0</v>
      </c>
      <c r="D4471" s="290" t="s">
        <v>66021</v>
      </c>
      <c r="E4471" s="292">
        <v>0</v>
      </c>
    </row>
    <row r="4472" spans="1:5" ht="14.4" x14ac:dyDescent="0.55000000000000004">
      <c r="A4472" s="290" t="s">
        <v>4559</v>
      </c>
      <c r="B4472" s="291">
        <v>498236</v>
      </c>
      <c r="D4472" s="290" t="s">
        <v>11087</v>
      </c>
      <c r="E4472" s="292">
        <v>498236</v>
      </c>
    </row>
    <row r="4473" spans="1:5" ht="14.4" x14ac:dyDescent="0.55000000000000004">
      <c r="A4473" s="290" t="s">
        <v>65329</v>
      </c>
      <c r="B4473" s="291">
        <v>0</v>
      </c>
      <c r="D4473" s="290" t="s">
        <v>66022</v>
      </c>
      <c r="E4473" s="292">
        <v>0</v>
      </c>
    </row>
    <row r="4474" spans="1:5" ht="14.4" x14ac:dyDescent="0.55000000000000004">
      <c r="A4474" s="290" t="s">
        <v>65330</v>
      </c>
      <c r="B4474" s="291">
        <v>0</v>
      </c>
      <c r="D4474" s="290" t="s">
        <v>66023</v>
      </c>
      <c r="E4474" s="292">
        <v>0</v>
      </c>
    </row>
    <row r="4475" spans="1:5" ht="14.4" x14ac:dyDescent="0.55000000000000004">
      <c r="A4475" s="290" t="s">
        <v>4560</v>
      </c>
      <c r="B4475" s="291">
        <v>198773.72</v>
      </c>
      <c r="D4475" s="290" t="s">
        <v>11088</v>
      </c>
      <c r="E4475" s="292">
        <v>198773.72</v>
      </c>
    </row>
    <row r="4476" spans="1:5" ht="14.4" x14ac:dyDescent="0.55000000000000004">
      <c r="A4476" s="290" t="s">
        <v>65331</v>
      </c>
      <c r="B4476" s="291">
        <v>0</v>
      </c>
      <c r="D4476" s="290" t="s">
        <v>66024</v>
      </c>
      <c r="E4476" s="292">
        <v>0</v>
      </c>
    </row>
    <row r="4477" spans="1:5" ht="14.4" x14ac:dyDescent="0.55000000000000004">
      <c r="A4477" s="290" t="s">
        <v>4561</v>
      </c>
      <c r="B4477" s="291">
        <v>331887.82</v>
      </c>
      <c r="D4477" s="290" t="s">
        <v>9659</v>
      </c>
      <c r="E4477" s="292">
        <v>331887.82</v>
      </c>
    </row>
    <row r="4478" spans="1:5" ht="14.4" x14ac:dyDescent="0.55000000000000004">
      <c r="A4478" s="290" t="s">
        <v>4656</v>
      </c>
      <c r="B4478" s="291">
        <v>9666</v>
      </c>
      <c r="D4478" s="290" t="s">
        <v>11089</v>
      </c>
      <c r="E4478" s="292">
        <v>9666</v>
      </c>
    </row>
    <row r="4479" spans="1:5" ht="14.4" x14ac:dyDescent="0.55000000000000004">
      <c r="A4479" s="290" t="s">
        <v>4657</v>
      </c>
      <c r="B4479" s="291">
        <v>9666</v>
      </c>
      <c r="D4479" s="290" t="s">
        <v>9660</v>
      </c>
      <c r="E4479" s="292">
        <v>9666</v>
      </c>
    </row>
    <row r="4480" spans="1:5" ht="14.4" x14ac:dyDescent="0.55000000000000004">
      <c r="A4480" s="290" t="s">
        <v>4562</v>
      </c>
      <c r="B4480" s="291">
        <v>99999</v>
      </c>
      <c r="D4480" s="290" t="s">
        <v>11090</v>
      </c>
      <c r="E4480" s="292">
        <v>99999</v>
      </c>
    </row>
    <row r="4481" spans="1:5" ht="14.4" x14ac:dyDescent="0.55000000000000004">
      <c r="A4481" s="290" t="s">
        <v>4563</v>
      </c>
      <c r="B4481" s="291">
        <v>241633.63</v>
      </c>
      <c r="D4481" s="290" t="s">
        <v>11091</v>
      </c>
      <c r="E4481" s="292">
        <v>241633.63</v>
      </c>
    </row>
    <row r="4482" spans="1:5" ht="14.4" x14ac:dyDescent="0.55000000000000004">
      <c r="A4482" s="290" t="s">
        <v>4564</v>
      </c>
      <c r="B4482" s="291">
        <v>51897.8</v>
      </c>
      <c r="D4482" s="290" t="s">
        <v>11092</v>
      </c>
      <c r="E4482" s="292">
        <v>51897.8</v>
      </c>
    </row>
    <row r="4483" spans="1:5" ht="14.4" x14ac:dyDescent="0.55000000000000004">
      <c r="A4483" s="290" t="s">
        <v>4565</v>
      </c>
      <c r="B4483" s="291">
        <v>492862</v>
      </c>
      <c r="D4483" s="290" t="s">
        <v>11093</v>
      </c>
      <c r="E4483" s="292">
        <v>492862</v>
      </c>
    </row>
    <row r="4484" spans="1:5" ht="14.4" x14ac:dyDescent="0.55000000000000004">
      <c r="A4484" s="290" t="s">
        <v>4566</v>
      </c>
      <c r="B4484" s="291">
        <v>111678.48</v>
      </c>
      <c r="D4484" s="290" t="s">
        <v>11094</v>
      </c>
      <c r="E4484" s="292">
        <v>111678.48</v>
      </c>
    </row>
    <row r="4485" spans="1:5" ht="14.4" x14ac:dyDescent="0.55000000000000004">
      <c r="A4485" s="290" t="s">
        <v>4658</v>
      </c>
      <c r="B4485" s="291">
        <v>15035</v>
      </c>
      <c r="D4485" s="290" t="s">
        <v>11095</v>
      </c>
      <c r="E4485" s="292">
        <v>15035</v>
      </c>
    </row>
    <row r="4486" spans="1:5" ht="14.4" x14ac:dyDescent="0.55000000000000004">
      <c r="A4486" s="290" t="s">
        <v>4659</v>
      </c>
      <c r="B4486" s="291">
        <v>13363</v>
      </c>
      <c r="D4486" s="290" t="s">
        <v>11212</v>
      </c>
      <c r="E4486" s="292">
        <v>13363</v>
      </c>
    </row>
    <row r="4487" spans="1:5" ht="14.4" x14ac:dyDescent="0.55000000000000004">
      <c r="A4487" s="290" t="s">
        <v>4660</v>
      </c>
      <c r="B4487" s="291">
        <v>48245</v>
      </c>
      <c r="D4487" s="290" t="s">
        <v>11096</v>
      </c>
      <c r="E4487" s="292">
        <v>48245</v>
      </c>
    </row>
    <row r="4488" spans="1:5" ht="14.4" x14ac:dyDescent="0.55000000000000004">
      <c r="A4488" s="290" t="s">
        <v>4661</v>
      </c>
      <c r="B4488" s="291">
        <v>40264</v>
      </c>
      <c r="D4488" s="290" t="s">
        <v>9661</v>
      </c>
      <c r="E4488" s="292">
        <v>40264</v>
      </c>
    </row>
    <row r="4489" spans="1:5" ht="14.4" x14ac:dyDescent="0.55000000000000004">
      <c r="A4489" s="290" t="s">
        <v>4662</v>
      </c>
      <c r="B4489" s="291">
        <v>16940</v>
      </c>
      <c r="D4489" s="290" t="s">
        <v>11097</v>
      </c>
      <c r="E4489" s="292">
        <v>16940</v>
      </c>
    </row>
    <row r="4490" spans="1:5" ht="14.4" x14ac:dyDescent="0.55000000000000004">
      <c r="A4490" s="290" t="s">
        <v>4567</v>
      </c>
      <c r="B4490" s="291">
        <v>119615</v>
      </c>
      <c r="D4490" s="290" t="s">
        <v>11098</v>
      </c>
      <c r="E4490" s="292">
        <v>119615</v>
      </c>
    </row>
    <row r="4491" spans="1:5" ht="14.4" x14ac:dyDescent="0.55000000000000004">
      <c r="A4491" s="290" t="s">
        <v>4663</v>
      </c>
      <c r="B4491" s="291">
        <v>9666</v>
      </c>
      <c r="D4491" s="290" t="s">
        <v>11099</v>
      </c>
      <c r="E4491" s="292">
        <v>9666</v>
      </c>
    </row>
    <row r="4492" spans="1:5" ht="14.4" x14ac:dyDescent="0.55000000000000004">
      <c r="A4492" s="290" t="s">
        <v>4568</v>
      </c>
      <c r="B4492" s="291">
        <v>873083.21</v>
      </c>
      <c r="D4492" s="290" t="s">
        <v>11100</v>
      </c>
      <c r="E4492" s="292">
        <v>873083.21</v>
      </c>
    </row>
    <row r="4493" spans="1:5" ht="14.4" x14ac:dyDescent="0.55000000000000004">
      <c r="A4493" s="290" t="s">
        <v>4664</v>
      </c>
      <c r="B4493" s="291">
        <v>24251</v>
      </c>
      <c r="D4493" s="290" t="s">
        <v>11101</v>
      </c>
      <c r="E4493" s="292">
        <v>24251</v>
      </c>
    </row>
    <row r="4494" spans="1:5" ht="14.4" x14ac:dyDescent="0.55000000000000004">
      <c r="A4494" s="290" t="s">
        <v>4665</v>
      </c>
      <c r="B4494" s="291">
        <v>4624.8</v>
      </c>
      <c r="D4494" s="290" t="s">
        <v>11102</v>
      </c>
      <c r="E4494" s="292">
        <v>4624.8</v>
      </c>
    </row>
    <row r="4495" spans="1:5" ht="14.4" x14ac:dyDescent="0.55000000000000004">
      <c r="A4495" s="290" t="s">
        <v>3628</v>
      </c>
      <c r="B4495" s="291">
        <v>62602</v>
      </c>
      <c r="D4495" s="290" t="s">
        <v>9662</v>
      </c>
      <c r="E4495" s="292">
        <v>62602</v>
      </c>
    </row>
    <row r="4496" spans="1:5" ht="14.4" x14ac:dyDescent="0.55000000000000004">
      <c r="A4496" s="290" t="s">
        <v>4569</v>
      </c>
      <c r="B4496" s="291">
        <v>259638</v>
      </c>
      <c r="D4496" s="290" t="s">
        <v>11103</v>
      </c>
      <c r="E4496" s="292">
        <v>259638</v>
      </c>
    </row>
    <row r="4497" spans="1:5" ht="14.4" x14ac:dyDescent="0.55000000000000004">
      <c r="A4497" s="290" t="s">
        <v>4666</v>
      </c>
      <c r="B4497" s="291">
        <v>9666</v>
      </c>
      <c r="D4497" s="290" t="s">
        <v>9663</v>
      </c>
      <c r="E4497" s="292">
        <v>9666</v>
      </c>
    </row>
    <row r="4498" spans="1:5" ht="14.4" x14ac:dyDescent="0.55000000000000004">
      <c r="A4498" s="290" t="s">
        <v>4667</v>
      </c>
      <c r="B4498" s="291">
        <v>9666</v>
      </c>
      <c r="D4498" s="290" t="s">
        <v>11104</v>
      </c>
      <c r="E4498" s="292">
        <v>9666</v>
      </c>
    </row>
    <row r="4499" spans="1:5" ht="14.4" x14ac:dyDescent="0.55000000000000004">
      <c r="A4499" s="290" t="s">
        <v>4570</v>
      </c>
      <c r="B4499" s="291">
        <v>314497.87</v>
      </c>
      <c r="D4499" s="290" t="s">
        <v>11105</v>
      </c>
      <c r="E4499" s="292">
        <v>314497.87</v>
      </c>
    </row>
    <row r="4500" spans="1:5" ht="14.4" x14ac:dyDescent="0.55000000000000004">
      <c r="A4500" s="290" t="s">
        <v>4668</v>
      </c>
      <c r="B4500" s="291">
        <v>27666</v>
      </c>
      <c r="D4500" s="290" t="s">
        <v>11106</v>
      </c>
      <c r="E4500" s="292">
        <v>27666</v>
      </c>
    </row>
    <row r="4501" spans="1:5" ht="14.4" x14ac:dyDescent="0.55000000000000004">
      <c r="A4501" s="290" t="s">
        <v>3629</v>
      </c>
      <c r="B4501" s="291">
        <v>294908</v>
      </c>
      <c r="D4501" s="290" t="s">
        <v>9664</v>
      </c>
      <c r="E4501" s="292">
        <v>294908</v>
      </c>
    </row>
    <row r="4502" spans="1:5" ht="14.4" x14ac:dyDescent="0.55000000000000004">
      <c r="A4502" s="290" t="s">
        <v>4669</v>
      </c>
      <c r="B4502" s="291">
        <v>55505</v>
      </c>
      <c r="D4502" s="290" t="s">
        <v>11107</v>
      </c>
      <c r="E4502" s="292">
        <v>55505</v>
      </c>
    </row>
    <row r="4503" spans="1:5" ht="14.4" x14ac:dyDescent="0.55000000000000004">
      <c r="A4503" s="290" t="s">
        <v>4670</v>
      </c>
      <c r="B4503" s="291">
        <v>9666</v>
      </c>
      <c r="D4503" s="290" t="s">
        <v>11108</v>
      </c>
      <c r="E4503" s="292">
        <v>9666</v>
      </c>
    </row>
    <row r="4504" spans="1:5" ht="14.4" x14ac:dyDescent="0.55000000000000004">
      <c r="A4504" s="290" t="s">
        <v>4571</v>
      </c>
      <c r="B4504" s="291">
        <v>138671</v>
      </c>
      <c r="D4504" s="290" t="s">
        <v>11109</v>
      </c>
      <c r="E4504" s="292">
        <v>138671</v>
      </c>
    </row>
    <row r="4505" spans="1:5" ht="14.4" x14ac:dyDescent="0.55000000000000004">
      <c r="A4505" s="290" t="s">
        <v>4572</v>
      </c>
      <c r="B4505" s="291">
        <v>89854</v>
      </c>
      <c r="D4505" s="290" t="s">
        <v>11110</v>
      </c>
      <c r="E4505" s="292">
        <v>89854</v>
      </c>
    </row>
    <row r="4506" spans="1:5" ht="14.4" x14ac:dyDescent="0.55000000000000004">
      <c r="A4506" s="290" t="s">
        <v>4573</v>
      </c>
      <c r="B4506" s="291">
        <v>89383.78</v>
      </c>
      <c r="D4506" s="290" t="s">
        <v>11111</v>
      </c>
      <c r="E4506" s="292">
        <v>89383.78</v>
      </c>
    </row>
    <row r="4507" spans="1:5" ht="14.4" x14ac:dyDescent="0.55000000000000004">
      <c r="A4507" s="290" t="s">
        <v>4671</v>
      </c>
      <c r="B4507" s="291">
        <v>10761</v>
      </c>
      <c r="D4507" s="290" t="s">
        <v>11112</v>
      </c>
      <c r="E4507" s="292">
        <v>10761</v>
      </c>
    </row>
    <row r="4508" spans="1:5" ht="14.4" x14ac:dyDescent="0.55000000000000004">
      <c r="A4508" s="290" t="s">
        <v>4574</v>
      </c>
      <c r="B4508" s="291">
        <v>171791</v>
      </c>
      <c r="D4508" s="290" t="s">
        <v>9665</v>
      </c>
      <c r="E4508" s="292">
        <v>171791</v>
      </c>
    </row>
    <row r="4509" spans="1:5" ht="14.4" x14ac:dyDescent="0.55000000000000004">
      <c r="A4509" s="290" t="s">
        <v>3630</v>
      </c>
      <c r="B4509" s="291">
        <v>3353415.51</v>
      </c>
      <c r="D4509" s="290" t="s">
        <v>9666</v>
      </c>
      <c r="E4509" s="292">
        <v>3353415.51</v>
      </c>
    </row>
    <row r="4510" spans="1:5" ht="14.4" x14ac:dyDescent="0.55000000000000004">
      <c r="A4510" s="290" t="s">
        <v>4672</v>
      </c>
      <c r="B4510" s="291">
        <v>44486</v>
      </c>
      <c r="D4510" s="290" t="s">
        <v>11113</v>
      </c>
      <c r="E4510" s="292">
        <v>44486</v>
      </c>
    </row>
    <row r="4511" spans="1:5" ht="14.4" x14ac:dyDescent="0.55000000000000004">
      <c r="A4511" s="290" t="s">
        <v>4673</v>
      </c>
      <c r="B4511" s="291">
        <v>49000</v>
      </c>
      <c r="D4511" s="290" t="s">
        <v>11114</v>
      </c>
      <c r="E4511" s="292">
        <v>49000</v>
      </c>
    </row>
    <row r="4512" spans="1:5" ht="14.4" x14ac:dyDescent="0.55000000000000004">
      <c r="A4512" s="290" t="s">
        <v>4674</v>
      </c>
      <c r="B4512" s="291">
        <v>9666</v>
      </c>
      <c r="D4512" s="290" t="s">
        <v>11115</v>
      </c>
      <c r="E4512" s="292">
        <v>9666</v>
      </c>
    </row>
    <row r="4513" spans="1:5" ht="14.4" x14ac:dyDescent="0.55000000000000004">
      <c r="A4513" s="290" t="s">
        <v>4675</v>
      </c>
      <c r="B4513" s="291">
        <v>12151.51</v>
      </c>
      <c r="D4513" s="290" t="s">
        <v>11116</v>
      </c>
      <c r="E4513" s="292">
        <v>12151.51</v>
      </c>
    </row>
    <row r="4514" spans="1:5" ht="14.4" x14ac:dyDescent="0.55000000000000004">
      <c r="A4514" s="290" t="s">
        <v>3631</v>
      </c>
      <c r="B4514" s="291">
        <v>35965</v>
      </c>
      <c r="D4514" s="290" t="s">
        <v>9667</v>
      </c>
      <c r="E4514" s="292">
        <v>35965</v>
      </c>
    </row>
    <row r="4515" spans="1:5" ht="14.4" x14ac:dyDescent="0.55000000000000004">
      <c r="A4515" s="290" t="s">
        <v>4676</v>
      </c>
      <c r="B4515" s="291">
        <v>19025</v>
      </c>
      <c r="D4515" s="290" t="s">
        <v>11117</v>
      </c>
      <c r="E4515" s="292">
        <v>19025</v>
      </c>
    </row>
    <row r="4516" spans="1:5" ht="14.4" x14ac:dyDescent="0.55000000000000004">
      <c r="A4516" s="290" t="s">
        <v>4677</v>
      </c>
      <c r="B4516" s="291">
        <v>63708.35</v>
      </c>
      <c r="D4516" s="290" t="s">
        <v>11118</v>
      </c>
      <c r="E4516" s="292">
        <v>63708.35</v>
      </c>
    </row>
    <row r="4517" spans="1:5" ht="14.4" x14ac:dyDescent="0.55000000000000004">
      <c r="A4517" s="290" t="s">
        <v>4678</v>
      </c>
      <c r="B4517" s="291">
        <v>5084.5</v>
      </c>
      <c r="D4517" s="290" t="s">
        <v>11119</v>
      </c>
      <c r="E4517" s="292">
        <v>5084.5</v>
      </c>
    </row>
    <row r="4518" spans="1:5" ht="14.4" x14ac:dyDescent="0.55000000000000004">
      <c r="A4518" s="290" t="s">
        <v>4679</v>
      </c>
      <c r="B4518" s="291">
        <v>2760</v>
      </c>
      <c r="D4518" s="290" t="s">
        <v>11120</v>
      </c>
      <c r="E4518" s="292">
        <v>2760</v>
      </c>
    </row>
    <row r="4519" spans="1:5" ht="14.4" x14ac:dyDescent="0.55000000000000004">
      <c r="A4519" s="290" t="s">
        <v>4680</v>
      </c>
      <c r="B4519" s="291">
        <v>9666</v>
      </c>
      <c r="D4519" s="290" t="s">
        <v>11121</v>
      </c>
      <c r="E4519" s="292">
        <v>9666</v>
      </c>
    </row>
    <row r="4520" spans="1:5" ht="14.4" x14ac:dyDescent="0.55000000000000004">
      <c r="A4520" s="290" t="s">
        <v>4681</v>
      </c>
      <c r="B4520" s="291">
        <v>37226</v>
      </c>
      <c r="D4520" s="290" t="s">
        <v>11122</v>
      </c>
      <c r="E4520" s="292">
        <v>37226</v>
      </c>
    </row>
    <row r="4521" spans="1:5" ht="14.4" x14ac:dyDescent="0.55000000000000004">
      <c r="A4521" s="290" t="s">
        <v>4682</v>
      </c>
      <c r="B4521" s="291">
        <v>9002</v>
      </c>
      <c r="D4521" s="290" t="s">
        <v>11123</v>
      </c>
      <c r="E4521" s="292">
        <v>9002</v>
      </c>
    </row>
    <row r="4522" spans="1:5" ht="14.4" x14ac:dyDescent="0.55000000000000004">
      <c r="A4522" s="290" t="s">
        <v>4683</v>
      </c>
      <c r="B4522" s="291">
        <v>9666</v>
      </c>
      <c r="D4522" s="290" t="s">
        <v>11124</v>
      </c>
      <c r="E4522" s="292">
        <v>9666</v>
      </c>
    </row>
    <row r="4523" spans="1:5" ht="14.4" x14ac:dyDescent="0.55000000000000004">
      <c r="A4523" s="290" t="s">
        <v>4750</v>
      </c>
      <c r="B4523" s="291">
        <v>9360.64</v>
      </c>
      <c r="D4523" s="290" t="s">
        <v>11125</v>
      </c>
      <c r="E4523" s="292">
        <v>9360.64</v>
      </c>
    </row>
    <row r="4524" spans="1:5" ht="14.4" x14ac:dyDescent="0.55000000000000004">
      <c r="A4524" s="290" t="s">
        <v>4575</v>
      </c>
      <c r="B4524" s="291">
        <v>80692.94</v>
      </c>
      <c r="D4524" s="290" t="s">
        <v>9668</v>
      </c>
      <c r="E4524" s="292">
        <v>80692.94</v>
      </c>
    </row>
    <row r="4525" spans="1:5" ht="14.4" x14ac:dyDescent="0.55000000000000004">
      <c r="A4525" s="290" t="s">
        <v>4684</v>
      </c>
      <c r="B4525" s="291">
        <v>9666</v>
      </c>
      <c r="D4525" s="290" t="s">
        <v>11126</v>
      </c>
      <c r="E4525" s="292">
        <v>9666</v>
      </c>
    </row>
    <row r="4526" spans="1:5" ht="14.4" x14ac:dyDescent="0.55000000000000004">
      <c r="A4526" s="290" t="s">
        <v>4685</v>
      </c>
      <c r="B4526" s="291">
        <v>9666</v>
      </c>
      <c r="D4526" s="290" t="s">
        <v>11127</v>
      </c>
      <c r="E4526" s="292">
        <v>9666</v>
      </c>
    </row>
    <row r="4527" spans="1:5" ht="14.4" x14ac:dyDescent="0.55000000000000004">
      <c r="A4527" s="290" t="s">
        <v>4686</v>
      </c>
      <c r="B4527" s="291">
        <v>9002</v>
      </c>
      <c r="D4527" s="290" t="s">
        <v>11128</v>
      </c>
      <c r="E4527" s="292">
        <v>9002</v>
      </c>
    </row>
    <row r="4528" spans="1:5" ht="14.4" x14ac:dyDescent="0.55000000000000004">
      <c r="A4528" s="290" t="s">
        <v>4687</v>
      </c>
      <c r="B4528" s="291">
        <v>16837</v>
      </c>
      <c r="D4528" s="290" t="s">
        <v>11129</v>
      </c>
      <c r="E4528" s="292">
        <v>16837</v>
      </c>
    </row>
    <row r="4529" spans="1:5" ht="14.4" x14ac:dyDescent="0.55000000000000004">
      <c r="A4529" s="290" t="s">
        <v>65332</v>
      </c>
      <c r="B4529" s="291">
        <v>0</v>
      </c>
      <c r="D4529" s="290" t="s">
        <v>66025</v>
      </c>
      <c r="E4529" s="292">
        <v>0</v>
      </c>
    </row>
    <row r="4530" spans="1:5" ht="14.4" x14ac:dyDescent="0.55000000000000004">
      <c r="A4530" s="290" t="s">
        <v>4688</v>
      </c>
      <c r="B4530" s="291">
        <v>9666</v>
      </c>
      <c r="D4530" s="290" t="s">
        <v>11130</v>
      </c>
      <c r="E4530" s="292">
        <v>9666</v>
      </c>
    </row>
    <row r="4531" spans="1:5" ht="14.4" x14ac:dyDescent="0.55000000000000004">
      <c r="A4531" s="290" t="s">
        <v>4689</v>
      </c>
      <c r="B4531" s="291">
        <v>23093</v>
      </c>
      <c r="D4531" s="290" t="s">
        <v>11131</v>
      </c>
      <c r="E4531" s="292">
        <v>23093</v>
      </c>
    </row>
    <row r="4532" spans="1:5" ht="14.4" x14ac:dyDescent="0.55000000000000004">
      <c r="A4532" s="290" t="s">
        <v>65333</v>
      </c>
      <c r="B4532" s="291">
        <v>0</v>
      </c>
      <c r="D4532" s="290" t="s">
        <v>66026</v>
      </c>
      <c r="E4532" s="292">
        <v>0</v>
      </c>
    </row>
    <row r="4533" spans="1:5" ht="14.4" x14ac:dyDescent="0.55000000000000004">
      <c r="A4533" s="290" t="s">
        <v>4690</v>
      </c>
      <c r="B4533" s="291">
        <v>9666</v>
      </c>
      <c r="D4533" s="290" t="s">
        <v>11132</v>
      </c>
      <c r="E4533" s="292">
        <v>9666</v>
      </c>
    </row>
    <row r="4534" spans="1:5" ht="14.4" x14ac:dyDescent="0.55000000000000004">
      <c r="A4534" s="290" t="s">
        <v>4691</v>
      </c>
      <c r="B4534" s="291">
        <v>12486</v>
      </c>
      <c r="D4534" s="290" t="s">
        <v>11133</v>
      </c>
      <c r="E4534" s="292">
        <v>12486</v>
      </c>
    </row>
    <row r="4535" spans="1:5" ht="14.4" x14ac:dyDescent="0.55000000000000004">
      <c r="A4535" s="290" t="s">
        <v>65334</v>
      </c>
      <c r="B4535" s="291">
        <v>0</v>
      </c>
      <c r="D4535" s="290" t="s">
        <v>66027</v>
      </c>
      <c r="E4535" s="292">
        <v>0</v>
      </c>
    </row>
    <row r="4536" spans="1:5" ht="14.4" x14ac:dyDescent="0.55000000000000004">
      <c r="A4536" s="290" t="s">
        <v>4692</v>
      </c>
      <c r="B4536" s="291">
        <v>9666</v>
      </c>
      <c r="D4536" s="290" t="s">
        <v>11134</v>
      </c>
      <c r="E4536" s="292">
        <v>9666</v>
      </c>
    </row>
    <row r="4537" spans="1:5" ht="14.4" x14ac:dyDescent="0.55000000000000004">
      <c r="A4537" s="290" t="s">
        <v>4693</v>
      </c>
      <c r="B4537" s="291">
        <v>8335.6299999999992</v>
      </c>
      <c r="D4537" s="290" t="s">
        <v>11135</v>
      </c>
      <c r="E4537" s="292">
        <v>8335.6299999999992</v>
      </c>
    </row>
    <row r="4538" spans="1:5" ht="14.4" x14ac:dyDescent="0.55000000000000004">
      <c r="A4538" s="290" t="s">
        <v>4694</v>
      </c>
      <c r="B4538" s="291">
        <v>12795</v>
      </c>
      <c r="D4538" s="290" t="s">
        <v>11136</v>
      </c>
      <c r="E4538" s="292">
        <v>12795</v>
      </c>
    </row>
    <row r="4539" spans="1:5" ht="14.4" x14ac:dyDescent="0.55000000000000004">
      <c r="A4539" s="290" t="s">
        <v>4695</v>
      </c>
      <c r="B4539" s="291">
        <v>8837.25</v>
      </c>
      <c r="D4539" s="290" t="s">
        <v>11137</v>
      </c>
      <c r="E4539" s="292">
        <v>8837.25</v>
      </c>
    </row>
    <row r="4540" spans="1:5" ht="14.4" x14ac:dyDescent="0.55000000000000004">
      <c r="A4540" s="290" t="s">
        <v>4576</v>
      </c>
      <c r="B4540" s="291">
        <v>125940</v>
      </c>
      <c r="D4540" s="290" t="s">
        <v>9669</v>
      </c>
      <c r="E4540" s="292">
        <v>125940</v>
      </c>
    </row>
    <row r="4541" spans="1:5" ht="14.4" x14ac:dyDescent="0.55000000000000004">
      <c r="A4541" s="290" t="s">
        <v>4696</v>
      </c>
      <c r="B4541" s="291">
        <v>9547.06</v>
      </c>
      <c r="D4541" s="290" t="s">
        <v>11138</v>
      </c>
      <c r="E4541" s="292">
        <v>9547.06</v>
      </c>
    </row>
    <row r="4542" spans="1:5" ht="14.4" x14ac:dyDescent="0.55000000000000004">
      <c r="A4542" s="290" t="s">
        <v>4697</v>
      </c>
      <c r="B4542" s="291">
        <v>10993</v>
      </c>
      <c r="D4542" s="290" t="s">
        <v>11139</v>
      </c>
      <c r="E4542" s="292">
        <v>10993</v>
      </c>
    </row>
    <row r="4543" spans="1:5" ht="14.4" x14ac:dyDescent="0.55000000000000004">
      <c r="A4543" s="290" t="s">
        <v>4698</v>
      </c>
      <c r="B4543" s="291">
        <v>9666</v>
      </c>
      <c r="D4543" s="290" t="s">
        <v>11140</v>
      </c>
      <c r="E4543" s="292">
        <v>9666</v>
      </c>
    </row>
    <row r="4544" spans="1:5" ht="14.4" x14ac:dyDescent="0.55000000000000004">
      <c r="A4544" s="290" t="s">
        <v>4577</v>
      </c>
      <c r="B4544" s="291">
        <v>327131</v>
      </c>
      <c r="D4544" s="290" t="s">
        <v>9670</v>
      </c>
      <c r="E4544" s="292">
        <v>327131</v>
      </c>
    </row>
    <row r="4545" spans="1:5" ht="14.4" x14ac:dyDescent="0.55000000000000004">
      <c r="A4545" s="290" t="s">
        <v>4699</v>
      </c>
      <c r="B4545" s="291">
        <v>11482</v>
      </c>
      <c r="D4545" s="290" t="s">
        <v>11141</v>
      </c>
      <c r="E4545" s="292">
        <v>11482</v>
      </c>
    </row>
    <row r="4546" spans="1:5" ht="14.4" x14ac:dyDescent="0.55000000000000004">
      <c r="A4546" s="290" t="s">
        <v>4700</v>
      </c>
      <c r="B4546" s="291">
        <v>14803</v>
      </c>
      <c r="D4546" s="290" t="s">
        <v>11142</v>
      </c>
      <c r="E4546" s="292">
        <v>14803</v>
      </c>
    </row>
    <row r="4547" spans="1:5" ht="14.4" x14ac:dyDescent="0.55000000000000004">
      <c r="A4547" s="290" t="s">
        <v>4701</v>
      </c>
      <c r="B4547" s="291">
        <v>9666</v>
      </c>
      <c r="D4547" s="290" t="s">
        <v>11143</v>
      </c>
      <c r="E4547" s="292">
        <v>9666</v>
      </c>
    </row>
    <row r="4548" spans="1:5" ht="14.4" x14ac:dyDescent="0.55000000000000004">
      <c r="A4548" s="290" t="s">
        <v>4578</v>
      </c>
      <c r="B4548" s="291">
        <v>255501.59</v>
      </c>
      <c r="D4548" s="290" t="s">
        <v>11144</v>
      </c>
      <c r="E4548" s="292">
        <v>255501.59</v>
      </c>
    </row>
    <row r="4549" spans="1:5" ht="14.4" x14ac:dyDescent="0.55000000000000004">
      <c r="A4549" s="290" t="s">
        <v>4702</v>
      </c>
      <c r="B4549" s="291">
        <v>27521</v>
      </c>
      <c r="D4549" s="290" t="s">
        <v>11145</v>
      </c>
      <c r="E4549" s="292">
        <v>27521</v>
      </c>
    </row>
    <row r="4550" spans="1:5" ht="14.4" x14ac:dyDescent="0.55000000000000004">
      <c r="A4550" s="290" t="s">
        <v>4579</v>
      </c>
      <c r="B4550" s="291">
        <v>627422</v>
      </c>
      <c r="D4550" s="290" t="s">
        <v>9671</v>
      </c>
      <c r="E4550" s="292">
        <v>627422</v>
      </c>
    </row>
    <row r="4551" spans="1:5" ht="14.4" x14ac:dyDescent="0.55000000000000004">
      <c r="A4551" s="290" t="s">
        <v>4703</v>
      </c>
      <c r="B4551" s="291">
        <v>10401</v>
      </c>
      <c r="D4551" s="290" t="s">
        <v>9672</v>
      </c>
      <c r="E4551" s="292">
        <v>10401</v>
      </c>
    </row>
    <row r="4552" spans="1:5" ht="14.4" x14ac:dyDescent="0.55000000000000004">
      <c r="A4552" s="290" t="s">
        <v>65335</v>
      </c>
      <c r="B4552" s="291">
        <v>0</v>
      </c>
      <c r="D4552" s="290" t="s">
        <v>66028</v>
      </c>
      <c r="E4552" s="292">
        <v>0</v>
      </c>
    </row>
    <row r="4553" spans="1:5" ht="14.4" x14ac:dyDescent="0.55000000000000004">
      <c r="A4553" s="290" t="s">
        <v>65336</v>
      </c>
      <c r="B4553" s="291">
        <v>0</v>
      </c>
      <c r="D4553" s="290" t="s">
        <v>66029</v>
      </c>
      <c r="E4553" s="292">
        <v>0</v>
      </c>
    </row>
    <row r="4554" spans="1:5" ht="14.4" x14ac:dyDescent="0.55000000000000004">
      <c r="A4554" s="290" t="s">
        <v>4704</v>
      </c>
      <c r="B4554" s="291">
        <v>9292</v>
      </c>
      <c r="D4554" s="290" t="s">
        <v>11146</v>
      </c>
      <c r="E4554" s="292">
        <v>9292</v>
      </c>
    </row>
    <row r="4555" spans="1:5" ht="14.4" x14ac:dyDescent="0.55000000000000004">
      <c r="A4555" s="290" t="s">
        <v>4705</v>
      </c>
      <c r="B4555" s="291">
        <v>14314</v>
      </c>
      <c r="D4555" s="290" t="s">
        <v>11147</v>
      </c>
      <c r="E4555" s="292">
        <v>14314</v>
      </c>
    </row>
    <row r="4556" spans="1:5" ht="14.4" x14ac:dyDescent="0.55000000000000004">
      <c r="A4556" s="290" t="s">
        <v>4706</v>
      </c>
      <c r="B4556" s="291">
        <v>9666</v>
      </c>
      <c r="D4556" s="290" t="s">
        <v>11148</v>
      </c>
      <c r="E4556" s="292">
        <v>9666</v>
      </c>
    </row>
    <row r="4557" spans="1:5" ht="14.4" x14ac:dyDescent="0.55000000000000004">
      <c r="A4557" s="290" t="s">
        <v>4707</v>
      </c>
      <c r="B4557" s="291">
        <v>7732.5</v>
      </c>
      <c r="D4557" s="290" t="s">
        <v>11149</v>
      </c>
      <c r="E4557" s="292">
        <v>7732.5</v>
      </c>
    </row>
    <row r="4558" spans="1:5" ht="14.4" x14ac:dyDescent="0.55000000000000004">
      <c r="A4558" s="290" t="s">
        <v>4751</v>
      </c>
      <c r="B4558" s="291">
        <v>2491</v>
      </c>
      <c r="D4558" s="290" t="s">
        <v>11150</v>
      </c>
      <c r="E4558" s="292">
        <v>2491</v>
      </c>
    </row>
    <row r="4559" spans="1:5" ht="14.4" x14ac:dyDescent="0.55000000000000004">
      <c r="A4559" s="290" t="s">
        <v>4580</v>
      </c>
      <c r="B4559" s="291">
        <v>60867.839999999997</v>
      </c>
      <c r="D4559" s="290" t="s">
        <v>11207</v>
      </c>
      <c r="E4559" s="292">
        <v>60867.839999999997</v>
      </c>
    </row>
    <row r="4560" spans="1:5" ht="14.4" x14ac:dyDescent="0.55000000000000004">
      <c r="A4560" s="290" t="s">
        <v>4708</v>
      </c>
      <c r="B4560" s="291">
        <v>28595.73</v>
      </c>
      <c r="D4560" s="290" t="s">
        <v>11151</v>
      </c>
      <c r="E4560" s="292">
        <v>28595.73</v>
      </c>
    </row>
    <row r="4561" spans="1:5" ht="14.4" x14ac:dyDescent="0.55000000000000004">
      <c r="A4561" s="290" t="s">
        <v>4581</v>
      </c>
      <c r="B4561" s="291">
        <v>656667</v>
      </c>
      <c r="D4561" s="290" t="s">
        <v>11152</v>
      </c>
      <c r="E4561" s="292">
        <v>656667</v>
      </c>
    </row>
    <row r="4562" spans="1:5" ht="14.4" x14ac:dyDescent="0.55000000000000004">
      <c r="A4562" s="290" t="s">
        <v>4709</v>
      </c>
      <c r="B4562" s="291">
        <v>9666</v>
      </c>
      <c r="D4562" s="290" t="s">
        <v>11153</v>
      </c>
      <c r="E4562" s="292">
        <v>9666</v>
      </c>
    </row>
    <row r="4563" spans="1:5" ht="14.4" x14ac:dyDescent="0.55000000000000004">
      <c r="A4563" s="290" t="s">
        <v>3632</v>
      </c>
      <c r="B4563" s="291">
        <v>204104</v>
      </c>
      <c r="D4563" s="290" t="s">
        <v>9673</v>
      </c>
      <c r="E4563" s="292">
        <v>204104</v>
      </c>
    </row>
    <row r="4564" spans="1:5" ht="14.4" x14ac:dyDescent="0.55000000000000004">
      <c r="A4564" s="290" t="s">
        <v>4582</v>
      </c>
      <c r="B4564" s="291">
        <v>223383.91</v>
      </c>
      <c r="D4564" s="290" t="s">
        <v>11208</v>
      </c>
      <c r="E4564" s="292">
        <v>223383.91</v>
      </c>
    </row>
    <row r="4565" spans="1:5" ht="14.4" x14ac:dyDescent="0.55000000000000004">
      <c r="A4565" s="290" t="s">
        <v>4710</v>
      </c>
      <c r="B4565" s="291">
        <v>9666</v>
      </c>
      <c r="D4565" s="290" t="s">
        <v>11154</v>
      </c>
      <c r="E4565" s="292">
        <v>9666</v>
      </c>
    </row>
    <row r="4566" spans="1:5" ht="14.4" x14ac:dyDescent="0.55000000000000004">
      <c r="A4566" s="290" t="s">
        <v>4583</v>
      </c>
      <c r="B4566" s="291">
        <v>100330</v>
      </c>
      <c r="D4566" s="290" t="s">
        <v>11155</v>
      </c>
      <c r="E4566" s="292">
        <v>100330</v>
      </c>
    </row>
    <row r="4567" spans="1:5" ht="14.4" x14ac:dyDescent="0.55000000000000004">
      <c r="A4567" s="290" t="s">
        <v>4711</v>
      </c>
      <c r="B4567" s="291">
        <v>14004.78</v>
      </c>
      <c r="D4567" s="290" t="s">
        <v>11156</v>
      </c>
      <c r="E4567" s="292">
        <v>14004.78</v>
      </c>
    </row>
    <row r="4568" spans="1:5" ht="14.4" x14ac:dyDescent="0.55000000000000004">
      <c r="A4568" s="290" t="s">
        <v>3633</v>
      </c>
      <c r="B4568" s="291">
        <v>165767</v>
      </c>
      <c r="D4568" s="290" t="s">
        <v>9674</v>
      </c>
      <c r="E4568" s="292">
        <v>165767</v>
      </c>
    </row>
    <row r="4569" spans="1:5" ht="14.4" x14ac:dyDescent="0.55000000000000004">
      <c r="A4569" s="290" t="s">
        <v>4584</v>
      </c>
      <c r="B4569" s="291">
        <v>249271</v>
      </c>
      <c r="D4569" s="290" t="s">
        <v>11157</v>
      </c>
      <c r="E4569" s="292">
        <v>249271</v>
      </c>
    </row>
    <row r="4570" spans="1:5" ht="14.4" x14ac:dyDescent="0.55000000000000004">
      <c r="A4570" s="290" t="s">
        <v>3634</v>
      </c>
      <c r="B4570" s="291">
        <v>79833</v>
      </c>
      <c r="D4570" s="290" t="s">
        <v>9675</v>
      </c>
      <c r="E4570" s="292">
        <v>79833</v>
      </c>
    </row>
    <row r="4571" spans="1:5" ht="14.4" x14ac:dyDescent="0.55000000000000004">
      <c r="A4571" s="290" t="s">
        <v>3635</v>
      </c>
      <c r="B4571" s="291">
        <v>136097.73000000001</v>
      </c>
      <c r="D4571" s="290" t="s">
        <v>9676</v>
      </c>
      <c r="E4571" s="292">
        <v>136097.73000000001</v>
      </c>
    </row>
    <row r="4572" spans="1:5" ht="14.4" x14ac:dyDescent="0.55000000000000004">
      <c r="A4572" s="290" t="s">
        <v>65337</v>
      </c>
      <c r="B4572" s="291">
        <v>0</v>
      </c>
      <c r="D4572" s="290" t="s">
        <v>66030</v>
      </c>
      <c r="E4572" s="292">
        <v>0</v>
      </c>
    </row>
    <row r="4573" spans="1:5" ht="14.4" x14ac:dyDescent="0.55000000000000004">
      <c r="A4573" s="290" t="s">
        <v>3636</v>
      </c>
      <c r="B4573" s="291">
        <v>565953</v>
      </c>
      <c r="D4573" s="290" t="s">
        <v>9677</v>
      </c>
      <c r="E4573" s="292">
        <v>565953</v>
      </c>
    </row>
    <row r="4574" spans="1:5" ht="14.4" x14ac:dyDescent="0.55000000000000004">
      <c r="A4574" s="290" t="s">
        <v>65338</v>
      </c>
      <c r="B4574" s="291">
        <v>0</v>
      </c>
      <c r="D4574" s="290" t="s">
        <v>66031</v>
      </c>
      <c r="E4574" s="292">
        <v>0</v>
      </c>
    </row>
    <row r="4575" spans="1:5" ht="14.4" x14ac:dyDescent="0.55000000000000004">
      <c r="A4575" s="290" t="s">
        <v>4752</v>
      </c>
      <c r="B4575" s="291">
        <v>9665.73</v>
      </c>
      <c r="D4575" s="290" t="s">
        <v>11158</v>
      </c>
      <c r="E4575" s="292">
        <v>9665.73</v>
      </c>
    </row>
    <row r="4576" spans="1:5" ht="14.4" x14ac:dyDescent="0.55000000000000004">
      <c r="A4576" s="290" t="s">
        <v>4585</v>
      </c>
      <c r="B4576" s="291">
        <v>86316</v>
      </c>
      <c r="D4576" s="290" t="s">
        <v>11159</v>
      </c>
      <c r="E4576" s="292">
        <v>86316</v>
      </c>
    </row>
    <row r="4577" spans="1:5" ht="14.4" x14ac:dyDescent="0.55000000000000004">
      <c r="A4577" s="290" t="s">
        <v>4586</v>
      </c>
      <c r="B4577" s="291">
        <v>108804.82</v>
      </c>
      <c r="D4577" s="290" t="s">
        <v>11160</v>
      </c>
      <c r="E4577" s="292">
        <v>108804.82</v>
      </c>
    </row>
    <row r="4578" spans="1:5" ht="14.4" x14ac:dyDescent="0.55000000000000004">
      <c r="A4578" s="290" t="s">
        <v>4587</v>
      </c>
      <c r="B4578" s="291">
        <v>135932.19</v>
      </c>
      <c r="D4578" s="290" t="s">
        <v>11161</v>
      </c>
      <c r="E4578" s="292">
        <v>135932.19</v>
      </c>
    </row>
    <row r="4579" spans="1:5" ht="14.4" x14ac:dyDescent="0.55000000000000004">
      <c r="A4579" s="290" t="s">
        <v>4712</v>
      </c>
      <c r="B4579" s="291">
        <v>44332</v>
      </c>
      <c r="D4579" s="290" t="s">
        <v>11162</v>
      </c>
      <c r="E4579" s="292">
        <v>44332</v>
      </c>
    </row>
    <row r="4580" spans="1:5" ht="14.4" x14ac:dyDescent="0.55000000000000004">
      <c r="A4580" s="290" t="s">
        <v>4588</v>
      </c>
      <c r="B4580" s="291">
        <v>270061</v>
      </c>
      <c r="D4580" s="290" t="s">
        <v>11163</v>
      </c>
      <c r="E4580" s="292">
        <v>270061</v>
      </c>
    </row>
    <row r="4581" spans="1:5" ht="14.4" x14ac:dyDescent="0.55000000000000004">
      <c r="A4581" s="290" t="s">
        <v>4589</v>
      </c>
      <c r="B4581" s="291">
        <v>880058</v>
      </c>
      <c r="D4581" s="290" t="s">
        <v>11164</v>
      </c>
      <c r="E4581" s="292">
        <v>880058</v>
      </c>
    </row>
    <row r="4582" spans="1:5" ht="14.4" x14ac:dyDescent="0.55000000000000004">
      <c r="A4582" s="290" t="s">
        <v>4590</v>
      </c>
      <c r="B4582" s="291">
        <v>139215.06</v>
      </c>
      <c r="D4582" s="290" t="s">
        <v>11209</v>
      </c>
      <c r="E4582" s="292">
        <v>139215.06</v>
      </c>
    </row>
    <row r="4583" spans="1:5" ht="14.4" x14ac:dyDescent="0.55000000000000004">
      <c r="A4583" s="290" t="s">
        <v>4753</v>
      </c>
      <c r="B4583" s="291">
        <v>7121.84</v>
      </c>
      <c r="D4583" s="290" t="s">
        <v>11165</v>
      </c>
      <c r="E4583" s="292">
        <v>7121.84</v>
      </c>
    </row>
    <row r="4584" spans="1:5" ht="14.4" x14ac:dyDescent="0.55000000000000004">
      <c r="A4584" s="290" t="s">
        <v>4591</v>
      </c>
      <c r="B4584" s="291">
        <v>459003.64</v>
      </c>
      <c r="D4584" s="290" t="s">
        <v>11210</v>
      </c>
      <c r="E4584" s="292">
        <v>459003.64</v>
      </c>
    </row>
    <row r="4585" spans="1:5" ht="14.4" x14ac:dyDescent="0.55000000000000004">
      <c r="A4585" s="290" t="s">
        <v>4713</v>
      </c>
      <c r="B4585" s="291">
        <v>966</v>
      </c>
      <c r="D4585" s="290" t="s">
        <v>11166</v>
      </c>
      <c r="E4585" s="292">
        <v>966</v>
      </c>
    </row>
    <row r="4586" spans="1:5" ht="14.4" x14ac:dyDescent="0.55000000000000004">
      <c r="A4586" s="290" t="s">
        <v>3637</v>
      </c>
      <c r="B4586" s="291">
        <v>250407</v>
      </c>
      <c r="D4586" s="290" t="s">
        <v>9678</v>
      </c>
      <c r="E4586" s="292">
        <v>250407</v>
      </c>
    </row>
    <row r="4587" spans="1:5" ht="14.4" x14ac:dyDescent="0.55000000000000004">
      <c r="A4587" s="290" t="s">
        <v>4714</v>
      </c>
      <c r="B4587" s="291">
        <v>31866.35</v>
      </c>
      <c r="D4587" s="290" t="s">
        <v>9679</v>
      </c>
      <c r="E4587" s="292">
        <v>31866.35</v>
      </c>
    </row>
    <row r="4588" spans="1:5" ht="14.4" x14ac:dyDescent="0.55000000000000004">
      <c r="A4588" s="290" t="s">
        <v>4715</v>
      </c>
      <c r="B4588" s="291">
        <v>13361</v>
      </c>
      <c r="D4588" s="290" t="s">
        <v>11167</v>
      </c>
      <c r="E4588" s="292">
        <v>13361</v>
      </c>
    </row>
    <row r="4589" spans="1:5" ht="14.4" x14ac:dyDescent="0.55000000000000004">
      <c r="A4589" s="290" t="s">
        <v>4592</v>
      </c>
      <c r="B4589" s="291">
        <v>145774.93</v>
      </c>
      <c r="D4589" s="290" t="s">
        <v>9680</v>
      </c>
      <c r="E4589" s="292">
        <v>145774.93</v>
      </c>
    </row>
    <row r="4590" spans="1:5" ht="14.4" x14ac:dyDescent="0.55000000000000004">
      <c r="A4590" s="290" t="s">
        <v>3638</v>
      </c>
      <c r="B4590" s="291">
        <v>105664</v>
      </c>
      <c r="D4590" s="290" t="s">
        <v>9681</v>
      </c>
      <c r="E4590" s="292">
        <v>105664</v>
      </c>
    </row>
    <row r="4591" spans="1:5" ht="14.4" x14ac:dyDescent="0.55000000000000004">
      <c r="A4591" s="290" t="s">
        <v>4593</v>
      </c>
      <c r="B4591" s="291">
        <v>70208.600000000006</v>
      </c>
      <c r="D4591" s="290" t="s">
        <v>11168</v>
      </c>
      <c r="E4591" s="292">
        <v>70208.600000000006</v>
      </c>
    </row>
    <row r="4592" spans="1:5" ht="14.4" x14ac:dyDescent="0.55000000000000004">
      <c r="A4592" s="290" t="s">
        <v>4594</v>
      </c>
      <c r="B4592" s="291">
        <v>149416.85999999999</v>
      </c>
      <c r="D4592" s="290" t="s">
        <v>9682</v>
      </c>
      <c r="E4592" s="292">
        <v>149416.85999999999</v>
      </c>
    </row>
    <row r="4593" spans="1:5" ht="14.4" x14ac:dyDescent="0.55000000000000004">
      <c r="A4593" s="290" t="s">
        <v>4716</v>
      </c>
      <c r="B4593" s="291">
        <v>20879</v>
      </c>
      <c r="D4593" s="290" t="s">
        <v>11169</v>
      </c>
      <c r="E4593" s="292">
        <v>20879</v>
      </c>
    </row>
    <row r="4594" spans="1:5" ht="14.4" x14ac:dyDescent="0.55000000000000004">
      <c r="A4594" s="290" t="s">
        <v>4595</v>
      </c>
      <c r="B4594" s="291">
        <v>168969</v>
      </c>
      <c r="D4594" s="290" t="s">
        <v>9683</v>
      </c>
      <c r="E4594" s="292">
        <v>168969</v>
      </c>
    </row>
    <row r="4595" spans="1:5" ht="14.4" x14ac:dyDescent="0.55000000000000004">
      <c r="A4595" s="290" t="s">
        <v>4596</v>
      </c>
      <c r="B4595" s="291">
        <v>204266.37</v>
      </c>
      <c r="D4595" s="290" t="s">
        <v>9684</v>
      </c>
      <c r="E4595" s="292">
        <v>204266.37</v>
      </c>
    </row>
    <row r="4596" spans="1:5" ht="14.4" x14ac:dyDescent="0.55000000000000004">
      <c r="A4596" s="290" t="s">
        <v>4597</v>
      </c>
      <c r="B4596" s="291">
        <v>65355.13</v>
      </c>
      <c r="D4596" s="290" t="s">
        <v>11170</v>
      </c>
      <c r="E4596" s="292">
        <v>65355.13</v>
      </c>
    </row>
    <row r="4597" spans="1:5" ht="14.4" x14ac:dyDescent="0.55000000000000004">
      <c r="A4597" s="290" t="s">
        <v>3639</v>
      </c>
      <c r="B4597" s="291">
        <v>75344</v>
      </c>
      <c r="D4597" s="290" t="s">
        <v>9685</v>
      </c>
      <c r="E4597" s="292">
        <v>75344</v>
      </c>
    </row>
    <row r="4598" spans="1:5" ht="14.4" x14ac:dyDescent="0.55000000000000004">
      <c r="A4598" s="290" t="s">
        <v>4598</v>
      </c>
      <c r="B4598" s="291">
        <v>82554</v>
      </c>
      <c r="D4598" s="290" t="s">
        <v>11171</v>
      </c>
      <c r="E4598" s="292">
        <v>82554</v>
      </c>
    </row>
    <row r="4599" spans="1:5" ht="14.4" x14ac:dyDescent="0.55000000000000004">
      <c r="A4599" s="290" t="s">
        <v>3640</v>
      </c>
      <c r="B4599" s="291">
        <v>113591</v>
      </c>
      <c r="D4599" s="290" t="s">
        <v>9686</v>
      </c>
      <c r="E4599" s="292">
        <v>113591</v>
      </c>
    </row>
    <row r="4600" spans="1:5" ht="14.4" x14ac:dyDescent="0.55000000000000004">
      <c r="A4600" s="290" t="s">
        <v>4717</v>
      </c>
      <c r="B4600" s="291">
        <v>10941</v>
      </c>
      <c r="D4600" s="290" t="s">
        <v>11172</v>
      </c>
      <c r="E4600" s="292">
        <v>10941</v>
      </c>
    </row>
    <row r="4601" spans="1:5" ht="14.4" x14ac:dyDescent="0.55000000000000004">
      <c r="A4601" s="290" t="s">
        <v>4599</v>
      </c>
      <c r="B4601" s="291">
        <v>55667</v>
      </c>
      <c r="D4601" s="290" t="s">
        <v>9687</v>
      </c>
      <c r="E4601" s="292">
        <v>55667</v>
      </c>
    </row>
    <row r="4602" spans="1:5" ht="14.4" x14ac:dyDescent="0.55000000000000004">
      <c r="A4602" s="290" t="s">
        <v>4600</v>
      </c>
      <c r="B4602" s="291">
        <v>915357.78</v>
      </c>
      <c r="D4602" s="290" t="s">
        <v>11173</v>
      </c>
      <c r="E4602" s="292">
        <v>915357.78</v>
      </c>
    </row>
    <row r="4603" spans="1:5" ht="14.4" x14ac:dyDescent="0.55000000000000004">
      <c r="A4603" s="290" t="s">
        <v>4718</v>
      </c>
      <c r="B4603" s="291">
        <v>48703.49</v>
      </c>
      <c r="D4603" s="290" t="s">
        <v>11174</v>
      </c>
      <c r="E4603" s="292">
        <v>48703.49</v>
      </c>
    </row>
    <row r="4604" spans="1:5" ht="14.4" x14ac:dyDescent="0.55000000000000004">
      <c r="A4604" s="290" t="s">
        <v>4719</v>
      </c>
      <c r="B4604" s="291">
        <v>11559</v>
      </c>
      <c r="D4604" s="290" t="s">
        <v>11175</v>
      </c>
      <c r="E4604" s="292">
        <v>11559</v>
      </c>
    </row>
    <row r="4605" spans="1:5" ht="14.4" x14ac:dyDescent="0.55000000000000004">
      <c r="A4605" s="290" t="s">
        <v>4720</v>
      </c>
      <c r="B4605" s="291">
        <v>24869</v>
      </c>
      <c r="D4605" s="290" t="s">
        <v>11176</v>
      </c>
      <c r="E4605" s="292">
        <v>24869</v>
      </c>
    </row>
    <row r="4606" spans="1:5" ht="14.4" x14ac:dyDescent="0.55000000000000004">
      <c r="A4606" s="290" t="s">
        <v>4721</v>
      </c>
      <c r="B4606" s="291">
        <v>9666</v>
      </c>
      <c r="D4606" s="290" t="s">
        <v>11177</v>
      </c>
      <c r="E4606" s="292">
        <v>9666</v>
      </c>
    </row>
    <row r="4607" spans="1:5" ht="14.4" x14ac:dyDescent="0.55000000000000004">
      <c r="A4607" s="290" t="s">
        <v>4722</v>
      </c>
      <c r="B4607" s="291">
        <v>9666</v>
      </c>
      <c r="D4607" s="290" t="s">
        <v>9688</v>
      </c>
      <c r="E4607" s="292">
        <v>9666</v>
      </c>
    </row>
    <row r="4608" spans="1:5" ht="14.4" x14ac:dyDescent="0.55000000000000004">
      <c r="A4608" s="290" t="s">
        <v>4601</v>
      </c>
      <c r="B4608" s="291">
        <v>162699</v>
      </c>
      <c r="D4608" s="290" t="s">
        <v>11178</v>
      </c>
      <c r="E4608" s="292">
        <v>162699</v>
      </c>
    </row>
    <row r="4609" spans="1:5" ht="14.4" x14ac:dyDescent="0.55000000000000004">
      <c r="A4609" s="290" t="s">
        <v>4723</v>
      </c>
      <c r="B4609" s="291">
        <v>34266</v>
      </c>
      <c r="D4609" s="290" t="s">
        <v>11179</v>
      </c>
      <c r="E4609" s="292">
        <v>34266</v>
      </c>
    </row>
    <row r="4610" spans="1:5" ht="14.4" x14ac:dyDescent="0.55000000000000004">
      <c r="A4610" s="290" t="s">
        <v>3641</v>
      </c>
      <c r="B4610" s="291">
        <v>3682974</v>
      </c>
      <c r="D4610" s="290" t="s">
        <v>9689</v>
      </c>
      <c r="E4610" s="292">
        <v>3682974</v>
      </c>
    </row>
    <row r="4611" spans="1:5" ht="14.4" x14ac:dyDescent="0.55000000000000004">
      <c r="A4611" s="290" t="s">
        <v>4724</v>
      </c>
      <c r="B4611" s="291">
        <v>11739</v>
      </c>
      <c r="D4611" s="290" t="s">
        <v>11180</v>
      </c>
      <c r="E4611" s="292">
        <v>11739</v>
      </c>
    </row>
    <row r="4612" spans="1:5" ht="14.4" x14ac:dyDescent="0.55000000000000004">
      <c r="A4612" s="290" t="s">
        <v>4725</v>
      </c>
      <c r="B4612" s="291">
        <v>10452</v>
      </c>
      <c r="D4612" s="290" t="s">
        <v>11181</v>
      </c>
      <c r="E4612" s="292">
        <v>10452</v>
      </c>
    </row>
    <row r="4613" spans="1:5" ht="14.4" x14ac:dyDescent="0.55000000000000004">
      <c r="A4613" s="290" t="s">
        <v>4726</v>
      </c>
      <c r="B4613" s="291">
        <v>15575</v>
      </c>
      <c r="D4613" s="290" t="s">
        <v>11182</v>
      </c>
      <c r="E4613" s="292">
        <v>15575</v>
      </c>
    </row>
    <row r="4614" spans="1:5" ht="14.4" x14ac:dyDescent="0.55000000000000004">
      <c r="A4614" s="290" t="s">
        <v>4727</v>
      </c>
      <c r="B4614" s="291">
        <v>30945</v>
      </c>
      <c r="D4614" s="290" t="s">
        <v>9690</v>
      </c>
      <c r="E4614" s="292">
        <v>30945</v>
      </c>
    </row>
    <row r="4615" spans="1:5" ht="14.4" x14ac:dyDescent="0.55000000000000004">
      <c r="A4615" s="290" t="s">
        <v>65339</v>
      </c>
      <c r="B4615" s="291">
        <v>0</v>
      </c>
      <c r="D4615" s="290" t="s">
        <v>66032</v>
      </c>
      <c r="E4615" s="292">
        <v>0</v>
      </c>
    </row>
    <row r="4616" spans="1:5" ht="14.4" x14ac:dyDescent="0.55000000000000004">
      <c r="A4616" s="290" t="s">
        <v>4728</v>
      </c>
      <c r="B4616" s="291">
        <v>14417</v>
      </c>
      <c r="D4616" s="290" t="s">
        <v>11183</v>
      </c>
      <c r="E4616" s="292">
        <v>14417</v>
      </c>
    </row>
    <row r="4617" spans="1:5" ht="14.4" x14ac:dyDescent="0.55000000000000004">
      <c r="A4617" s="290" t="s">
        <v>65340</v>
      </c>
      <c r="B4617" s="291">
        <v>0</v>
      </c>
      <c r="D4617" s="290" t="s">
        <v>66033</v>
      </c>
      <c r="E4617" s="292">
        <v>0</v>
      </c>
    </row>
    <row r="4618" spans="1:5" ht="14.4" x14ac:dyDescent="0.55000000000000004">
      <c r="A4618" s="290" t="s">
        <v>4729</v>
      </c>
      <c r="B4618" s="291">
        <v>20647</v>
      </c>
      <c r="D4618" s="290" t="s">
        <v>11184</v>
      </c>
      <c r="E4618" s="292">
        <v>20647</v>
      </c>
    </row>
    <row r="4619" spans="1:5" ht="14.4" x14ac:dyDescent="0.55000000000000004">
      <c r="A4619" s="290" t="s">
        <v>4730</v>
      </c>
      <c r="B4619" s="291">
        <v>14623</v>
      </c>
      <c r="D4619" s="290" t="s">
        <v>11185</v>
      </c>
      <c r="E4619" s="292">
        <v>14623</v>
      </c>
    </row>
    <row r="4620" spans="1:5" ht="14.4" x14ac:dyDescent="0.55000000000000004">
      <c r="A4620" s="290" t="s">
        <v>4731</v>
      </c>
      <c r="B4620" s="291">
        <v>13207</v>
      </c>
      <c r="D4620" s="290" t="s">
        <v>11186</v>
      </c>
      <c r="E4620" s="292">
        <v>13207</v>
      </c>
    </row>
    <row r="4621" spans="1:5" ht="14.4" x14ac:dyDescent="0.55000000000000004">
      <c r="A4621" s="290" t="s">
        <v>65341</v>
      </c>
      <c r="B4621" s="291">
        <v>0</v>
      </c>
      <c r="D4621" s="290" t="s">
        <v>66034</v>
      </c>
      <c r="E4621" s="292">
        <v>0</v>
      </c>
    </row>
    <row r="4622" spans="1:5" ht="14.4" x14ac:dyDescent="0.55000000000000004">
      <c r="A4622" s="290" t="s">
        <v>4732</v>
      </c>
      <c r="B4622" s="291">
        <v>9666</v>
      </c>
      <c r="D4622" s="290" t="s">
        <v>11187</v>
      </c>
      <c r="E4622" s="292">
        <v>9666</v>
      </c>
    </row>
    <row r="4623" spans="1:5" ht="14.4" x14ac:dyDescent="0.55000000000000004">
      <c r="A4623" s="290" t="s">
        <v>65342</v>
      </c>
      <c r="B4623" s="291">
        <v>0</v>
      </c>
      <c r="D4623" s="290" t="s">
        <v>66035</v>
      </c>
      <c r="E4623" s="292">
        <v>0</v>
      </c>
    </row>
    <row r="4624" spans="1:5" ht="14.4" x14ac:dyDescent="0.55000000000000004">
      <c r="A4624" s="290" t="s">
        <v>4733</v>
      </c>
      <c r="B4624" s="291">
        <v>14855.7</v>
      </c>
      <c r="D4624" s="290" t="s">
        <v>11188</v>
      </c>
      <c r="E4624" s="292">
        <v>14855.7</v>
      </c>
    </row>
    <row r="4625" spans="1:5" ht="14.4" x14ac:dyDescent="0.55000000000000004">
      <c r="A4625" s="290" t="s">
        <v>4734</v>
      </c>
      <c r="B4625" s="291">
        <v>18587</v>
      </c>
      <c r="D4625" s="290" t="s">
        <v>11189</v>
      </c>
      <c r="E4625" s="292">
        <v>18587</v>
      </c>
    </row>
    <row r="4626" spans="1:5" ht="14.4" x14ac:dyDescent="0.55000000000000004">
      <c r="A4626" s="290" t="s">
        <v>4602</v>
      </c>
      <c r="B4626" s="291">
        <v>48840</v>
      </c>
      <c r="D4626" s="290" t="s">
        <v>11211</v>
      </c>
      <c r="E4626" s="292">
        <v>48840</v>
      </c>
    </row>
    <row r="4627" spans="1:5" ht="14.4" x14ac:dyDescent="0.55000000000000004">
      <c r="A4627" s="290" t="s">
        <v>65343</v>
      </c>
      <c r="B4627" s="291">
        <v>0</v>
      </c>
      <c r="D4627" s="290" t="s">
        <v>66036</v>
      </c>
      <c r="E4627" s="292">
        <v>0</v>
      </c>
    </row>
    <row r="4628" spans="1:5" ht="14.4" x14ac:dyDescent="0.55000000000000004">
      <c r="A4628" s="290" t="s">
        <v>4735</v>
      </c>
      <c r="B4628" s="291">
        <v>10504</v>
      </c>
      <c r="D4628" s="290" t="s">
        <v>11190</v>
      </c>
      <c r="E4628" s="292">
        <v>10504</v>
      </c>
    </row>
    <row r="4629" spans="1:5" ht="14.4" x14ac:dyDescent="0.55000000000000004">
      <c r="A4629" s="290" t="s">
        <v>4736</v>
      </c>
      <c r="B4629" s="291">
        <v>9666</v>
      </c>
      <c r="D4629" s="290" t="s">
        <v>11191</v>
      </c>
      <c r="E4629" s="292">
        <v>9666</v>
      </c>
    </row>
    <row r="4630" spans="1:5" ht="14.4" x14ac:dyDescent="0.55000000000000004">
      <c r="A4630" s="290" t="s">
        <v>65344</v>
      </c>
      <c r="B4630" s="291">
        <v>0</v>
      </c>
      <c r="D4630" s="290" t="s">
        <v>66037</v>
      </c>
      <c r="E4630" s="292">
        <v>0</v>
      </c>
    </row>
    <row r="4631" spans="1:5" ht="14.4" x14ac:dyDescent="0.55000000000000004">
      <c r="A4631" s="290" t="s">
        <v>4737</v>
      </c>
      <c r="B4631" s="291">
        <v>19668.96</v>
      </c>
      <c r="D4631" s="290" t="s">
        <v>9691</v>
      </c>
      <c r="E4631" s="292">
        <v>19668.96</v>
      </c>
    </row>
    <row r="4632" spans="1:5" ht="14.4" x14ac:dyDescent="0.55000000000000004">
      <c r="A4632" s="290" t="s">
        <v>4738</v>
      </c>
      <c r="B4632" s="291">
        <v>3994.8</v>
      </c>
      <c r="D4632" s="290" t="s">
        <v>11192</v>
      </c>
      <c r="E4632" s="292">
        <v>3994.8</v>
      </c>
    </row>
    <row r="4633" spans="1:5" ht="14.4" x14ac:dyDescent="0.55000000000000004">
      <c r="A4633" s="290" t="s">
        <v>4739</v>
      </c>
      <c r="B4633" s="291">
        <v>10967</v>
      </c>
      <c r="D4633" s="290" t="s">
        <v>11193</v>
      </c>
      <c r="E4633" s="292">
        <v>10967</v>
      </c>
    </row>
    <row r="4634" spans="1:5" ht="14.4" x14ac:dyDescent="0.55000000000000004">
      <c r="A4634" s="290" t="s">
        <v>4740</v>
      </c>
      <c r="B4634" s="291">
        <v>9666</v>
      </c>
      <c r="D4634" s="290" t="s">
        <v>11194</v>
      </c>
      <c r="E4634" s="292">
        <v>9666</v>
      </c>
    </row>
    <row r="4635" spans="1:5" ht="14.4" x14ac:dyDescent="0.55000000000000004">
      <c r="A4635" s="290" t="s">
        <v>4741</v>
      </c>
      <c r="B4635" s="291">
        <v>15833</v>
      </c>
      <c r="D4635" s="290" t="s">
        <v>11195</v>
      </c>
      <c r="E4635" s="292">
        <v>15833</v>
      </c>
    </row>
    <row r="4636" spans="1:5" ht="14.4" x14ac:dyDescent="0.55000000000000004">
      <c r="A4636" s="290" t="s">
        <v>3642</v>
      </c>
      <c r="B4636" s="291">
        <v>68380.62</v>
      </c>
      <c r="D4636" s="290" t="s">
        <v>9692</v>
      </c>
      <c r="E4636" s="292">
        <v>68380.62</v>
      </c>
    </row>
    <row r="4637" spans="1:5" ht="14.4" x14ac:dyDescent="0.55000000000000004">
      <c r="A4637" s="290" t="s">
        <v>4742</v>
      </c>
      <c r="B4637" s="291">
        <v>9666</v>
      </c>
      <c r="D4637" s="290" t="s">
        <v>11196</v>
      </c>
      <c r="E4637" s="292">
        <v>9666</v>
      </c>
    </row>
    <row r="4638" spans="1:5" ht="14.4" x14ac:dyDescent="0.55000000000000004">
      <c r="A4638" s="290" t="s">
        <v>4748</v>
      </c>
      <c r="B4638" s="291">
        <v>6876.25</v>
      </c>
      <c r="D4638" s="290" t="s">
        <v>11197</v>
      </c>
      <c r="E4638" s="292">
        <v>6876.25</v>
      </c>
    </row>
    <row r="4639" spans="1:5" ht="14.4" x14ac:dyDescent="0.55000000000000004">
      <c r="A4639" s="290" t="s">
        <v>3643</v>
      </c>
      <c r="B4639" s="291">
        <v>143777</v>
      </c>
      <c r="D4639" s="290" t="s">
        <v>9693</v>
      </c>
      <c r="E4639" s="292">
        <v>143777</v>
      </c>
    </row>
    <row r="4640" spans="1:5" ht="14.4" x14ac:dyDescent="0.55000000000000004">
      <c r="A4640" s="290" t="s">
        <v>4743</v>
      </c>
      <c r="B4640" s="291">
        <v>2760</v>
      </c>
      <c r="D4640" s="290" t="s">
        <v>11198</v>
      </c>
      <c r="E4640" s="292">
        <v>2760</v>
      </c>
    </row>
    <row r="4641" spans="1:5" ht="14.4" x14ac:dyDescent="0.55000000000000004">
      <c r="A4641" s="290" t="s">
        <v>3644</v>
      </c>
      <c r="B4641" s="291">
        <v>472391</v>
      </c>
      <c r="D4641" s="290" t="s">
        <v>9694</v>
      </c>
      <c r="E4641" s="292">
        <v>472391</v>
      </c>
    </row>
    <row r="4642" spans="1:5" ht="14.4" x14ac:dyDescent="0.55000000000000004">
      <c r="A4642" s="290" t="s">
        <v>4744</v>
      </c>
      <c r="B4642" s="291">
        <v>9666</v>
      </c>
      <c r="D4642" s="290" t="s">
        <v>11199</v>
      </c>
      <c r="E4642" s="292">
        <v>9666</v>
      </c>
    </row>
    <row r="4643" spans="1:5" ht="14.4" x14ac:dyDescent="0.55000000000000004">
      <c r="A4643" s="290" t="s">
        <v>4745</v>
      </c>
      <c r="B4643" s="291">
        <v>22295</v>
      </c>
      <c r="D4643" s="290" t="s">
        <v>11200</v>
      </c>
      <c r="E4643" s="292">
        <v>22295</v>
      </c>
    </row>
    <row r="4644" spans="1:5" ht="14.4" x14ac:dyDescent="0.55000000000000004">
      <c r="A4644" s="290" t="s">
        <v>3645</v>
      </c>
      <c r="B4644" s="291">
        <v>230371.17</v>
      </c>
      <c r="D4644" s="290" t="s">
        <v>9695</v>
      </c>
      <c r="E4644" s="292">
        <v>230371.17</v>
      </c>
    </row>
    <row r="4645" spans="1:5" ht="14.4" x14ac:dyDescent="0.55000000000000004">
      <c r="A4645" s="290" t="s">
        <v>65345</v>
      </c>
      <c r="B4645" s="291">
        <v>0</v>
      </c>
      <c r="D4645" s="290" t="s">
        <v>66038</v>
      </c>
      <c r="E4645" s="292">
        <v>0</v>
      </c>
    </row>
    <row r="4646" spans="1:5" ht="14.4" x14ac:dyDescent="0.55000000000000004">
      <c r="A4646" s="290" t="s">
        <v>4603</v>
      </c>
      <c r="B4646" s="291">
        <v>286679.56</v>
      </c>
      <c r="D4646" s="290" t="s">
        <v>11201</v>
      </c>
      <c r="E4646" s="292">
        <v>286679.56</v>
      </c>
    </row>
    <row r="4647" spans="1:5" ht="14.4" x14ac:dyDescent="0.55000000000000004">
      <c r="A4647" s="290" t="s">
        <v>4746</v>
      </c>
      <c r="B4647" s="291">
        <v>27006</v>
      </c>
      <c r="D4647" s="290" t="s">
        <v>11202</v>
      </c>
      <c r="E4647" s="292">
        <v>27006</v>
      </c>
    </row>
    <row r="4648" spans="1:5" ht="14.4" x14ac:dyDescent="0.55000000000000004">
      <c r="A4648" s="290" t="s">
        <v>4747</v>
      </c>
      <c r="B4648" s="291">
        <v>23221</v>
      </c>
      <c r="D4648" s="290" t="s">
        <v>11203</v>
      </c>
      <c r="E4648" s="292">
        <v>23221</v>
      </c>
    </row>
    <row r="4649" spans="1:5" ht="14.4" x14ac:dyDescent="0.55000000000000004">
      <c r="A4649" s="290" t="s">
        <v>4604</v>
      </c>
      <c r="B4649" s="291">
        <v>154705</v>
      </c>
      <c r="D4649" s="290" t="s">
        <v>11204</v>
      </c>
      <c r="E4649" s="292">
        <v>154705</v>
      </c>
    </row>
    <row r="4650" spans="1:5" ht="14.4" x14ac:dyDescent="0.55000000000000004">
      <c r="A4650" s="290" t="s">
        <v>4605</v>
      </c>
      <c r="B4650" s="291">
        <v>86294</v>
      </c>
      <c r="D4650" s="290" t="s">
        <v>11205</v>
      </c>
      <c r="E4650" s="292">
        <v>86294</v>
      </c>
    </row>
    <row r="4651" spans="1:5" ht="14.4" x14ac:dyDescent="0.55000000000000004">
      <c r="A4651" s="290" t="s">
        <v>4848</v>
      </c>
      <c r="B4651" s="291">
        <v>22206</v>
      </c>
      <c r="D4651" s="290" t="s">
        <v>11213</v>
      </c>
      <c r="E4651" s="292">
        <v>22206</v>
      </c>
    </row>
    <row r="4652" spans="1:5" ht="14.4" x14ac:dyDescent="0.55000000000000004">
      <c r="A4652" s="290" t="s">
        <v>65346</v>
      </c>
      <c r="B4652" s="291">
        <v>0</v>
      </c>
      <c r="D4652" s="290" t="s">
        <v>66039</v>
      </c>
      <c r="E4652" s="292">
        <v>0</v>
      </c>
    </row>
    <row r="4653" spans="1:5" ht="14.4" x14ac:dyDescent="0.55000000000000004">
      <c r="A4653" s="290" t="s">
        <v>4754</v>
      </c>
      <c r="B4653" s="291">
        <v>282575.02</v>
      </c>
      <c r="D4653" s="290" t="s">
        <v>11214</v>
      </c>
      <c r="E4653" s="292">
        <v>282575.02</v>
      </c>
    </row>
    <row r="4654" spans="1:5" ht="14.4" x14ac:dyDescent="0.55000000000000004">
      <c r="A4654" s="290" t="s">
        <v>65347</v>
      </c>
      <c r="B4654" s="291">
        <v>0</v>
      </c>
      <c r="D4654" s="290" t="s">
        <v>66040</v>
      </c>
      <c r="E4654" s="292">
        <v>0</v>
      </c>
    </row>
    <row r="4655" spans="1:5" ht="14.4" x14ac:dyDescent="0.55000000000000004">
      <c r="A4655" s="290" t="s">
        <v>4849</v>
      </c>
      <c r="B4655" s="291">
        <v>8349</v>
      </c>
      <c r="D4655" s="290" t="s">
        <v>11215</v>
      </c>
      <c r="E4655" s="292">
        <v>8349</v>
      </c>
    </row>
    <row r="4656" spans="1:5" ht="14.4" x14ac:dyDescent="0.55000000000000004">
      <c r="A4656" s="290" t="s">
        <v>4850</v>
      </c>
      <c r="B4656" s="291">
        <v>5610</v>
      </c>
      <c r="D4656" s="290" t="s">
        <v>11216</v>
      </c>
      <c r="E4656" s="292">
        <v>5610</v>
      </c>
    </row>
    <row r="4657" spans="1:5" ht="14.4" x14ac:dyDescent="0.55000000000000004">
      <c r="A4657" s="290" t="s">
        <v>4755</v>
      </c>
      <c r="B4657" s="291">
        <v>55776</v>
      </c>
      <c r="D4657" s="290" t="s">
        <v>11217</v>
      </c>
      <c r="E4657" s="292">
        <v>55776</v>
      </c>
    </row>
    <row r="4658" spans="1:5" ht="14.4" x14ac:dyDescent="0.55000000000000004">
      <c r="A4658" s="290" t="s">
        <v>4756</v>
      </c>
      <c r="B4658" s="291">
        <v>4977.6400000000003</v>
      </c>
      <c r="D4658" s="290" t="s">
        <v>11218</v>
      </c>
      <c r="E4658" s="292">
        <v>4977.6400000000003</v>
      </c>
    </row>
    <row r="4659" spans="1:5" ht="14.4" x14ac:dyDescent="0.55000000000000004">
      <c r="A4659" s="290" t="s">
        <v>4757</v>
      </c>
      <c r="B4659" s="291">
        <v>65523.92</v>
      </c>
      <c r="D4659" s="290" t="s">
        <v>11219</v>
      </c>
      <c r="E4659" s="292">
        <v>65523.92</v>
      </c>
    </row>
    <row r="4660" spans="1:5" ht="14.4" x14ac:dyDescent="0.55000000000000004">
      <c r="A4660" s="290" t="s">
        <v>4758</v>
      </c>
      <c r="B4660" s="291">
        <v>28362.34</v>
      </c>
      <c r="D4660" s="290" t="s">
        <v>11220</v>
      </c>
      <c r="E4660" s="292">
        <v>28362.34</v>
      </c>
    </row>
    <row r="4661" spans="1:5" ht="14.4" x14ac:dyDescent="0.55000000000000004">
      <c r="A4661" s="290" t="s">
        <v>4759</v>
      </c>
      <c r="B4661" s="291">
        <v>26416</v>
      </c>
      <c r="D4661" s="290" t="s">
        <v>11221</v>
      </c>
      <c r="E4661" s="292">
        <v>26416</v>
      </c>
    </row>
    <row r="4662" spans="1:5" ht="14.4" x14ac:dyDescent="0.55000000000000004">
      <c r="A4662" s="290" t="s">
        <v>4760</v>
      </c>
      <c r="B4662" s="291">
        <v>107885.99</v>
      </c>
      <c r="D4662" s="290" t="s">
        <v>11222</v>
      </c>
      <c r="E4662" s="292">
        <v>107885.99</v>
      </c>
    </row>
    <row r="4663" spans="1:5" ht="14.4" x14ac:dyDescent="0.55000000000000004">
      <c r="A4663" s="290" t="s">
        <v>4761</v>
      </c>
      <c r="B4663" s="291">
        <v>36464.65</v>
      </c>
      <c r="D4663" s="290" t="s">
        <v>11223</v>
      </c>
      <c r="E4663" s="292">
        <v>36464.65</v>
      </c>
    </row>
    <row r="4664" spans="1:5" ht="14.4" x14ac:dyDescent="0.55000000000000004">
      <c r="A4664" s="290" t="s">
        <v>4851</v>
      </c>
      <c r="B4664" s="291">
        <v>1013</v>
      </c>
      <c r="D4664" s="290" t="s">
        <v>11224</v>
      </c>
      <c r="E4664" s="292">
        <v>1013</v>
      </c>
    </row>
    <row r="4665" spans="1:5" ht="14.4" x14ac:dyDescent="0.55000000000000004">
      <c r="A4665" s="290" t="s">
        <v>4762</v>
      </c>
      <c r="B4665" s="291">
        <v>73352</v>
      </c>
      <c r="D4665" s="290" t="s">
        <v>11440</v>
      </c>
      <c r="E4665" s="292">
        <v>73352</v>
      </c>
    </row>
    <row r="4666" spans="1:5" ht="14.4" x14ac:dyDescent="0.55000000000000004">
      <c r="A4666" s="290" t="s">
        <v>4852</v>
      </c>
      <c r="B4666" s="291">
        <v>1930</v>
      </c>
      <c r="D4666" s="290" t="s">
        <v>11225</v>
      </c>
      <c r="E4666" s="292">
        <v>1930</v>
      </c>
    </row>
    <row r="4667" spans="1:5" ht="14.4" x14ac:dyDescent="0.55000000000000004">
      <c r="A4667" s="290" t="s">
        <v>4853</v>
      </c>
      <c r="B4667" s="291">
        <v>7027</v>
      </c>
      <c r="D4667" s="290" t="s">
        <v>11226</v>
      </c>
      <c r="E4667" s="292">
        <v>7027</v>
      </c>
    </row>
    <row r="4668" spans="1:5" ht="14.4" x14ac:dyDescent="0.55000000000000004">
      <c r="A4668" s="290" t="s">
        <v>3646</v>
      </c>
      <c r="B4668" s="291">
        <v>163856.98000000001</v>
      </c>
      <c r="D4668" s="290" t="s">
        <v>9696</v>
      </c>
      <c r="E4668" s="292">
        <v>163856.98000000001</v>
      </c>
    </row>
    <row r="4669" spans="1:5" ht="14.4" x14ac:dyDescent="0.55000000000000004">
      <c r="A4669" s="290" t="s">
        <v>4854</v>
      </c>
      <c r="B4669" s="291">
        <v>12202.45</v>
      </c>
      <c r="D4669" s="290" t="s">
        <v>11227</v>
      </c>
      <c r="E4669" s="292">
        <v>12202.45</v>
      </c>
    </row>
    <row r="4670" spans="1:5" ht="14.4" x14ac:dyDescent="0.55000000000000004">
      <c r="A4670" s="290" t="s">
        <v>4855</v>
      </c>
      <c r="B4670" s="291">
        <v>5103</v>
      </c>
      <c r="D4670" s="290" t="s">
        <v>11228</v>
      </c>
      <c r="E4670" s="292">
        <v>5103</v>
      </c>
    </row>
    <row r="4671" spans="1:5" ht="14.4" x14ac:dyDescent="0.55000000000000004">
      <c r="A4671" s="290" t="s">
        <v>4763</v>
      </c>
      <c r="B4671" s="291">
        <v>294181.93</v>
      </c>
      <c r="D4671" s="290" t="s">
        <v>11229</v>
      </c>
      <c r="E4671" s="292">
        <v>294181.93</v>
      </c>
    </row>
    <row r="4672" spans="1:5" ht="14.4" x14ac:dyDescent="0.55000000000000004">
      <c r="A4672" s="290" t="s">
        <v>4764</v>
      </c>
      <c r="B4672" s="291">
        <v>51198</v>
      </c>
      <c r="D4672" s="290" t="s">
        <v>11230</v>
      </c>
      <c r="E4672" s="292">
        <v>51198</v>
      </c>
    </row>
    <row r="4673" spans="1:5" ht="14.4" x14ac:dyDescent="0.55000000000000004">
      <c r="A4673" s="290" t="s">
        <v>4856</v>
      </c>
      <c r="B4673" s="291">
        <v>5689</v>
      </c>
      <c r="D4673" s="290" t="s">
        <v>11231</v>
      </c>
      <c r="E4673" s="292">
        <v>5689</v>
      </c>
    </row>
    <row r="4674" spans="1:5" ht="14.4" x14ac:dyDescent="0.55000000000000004">
      <c r="A4674" s="290" t="s">
        <v>4857</v>
      </c>
      <c r="B4674" s="291">
        <v>5122</v>
      </c>
      <c r="D4674" s="290" t="s">
        <v>11232</v>
      </c>
      <c r="E4674" s="292">
        <v>5122</v>
      </c>
    </row>
    <row r="4675" spans="1:5" ht="14.4" x14ac:dyDescent="0.55000000000000004">
      <c r="A4675" s="290" t="s">
        <v>4858</v>
      </c>
      <c r="B4675" s="291">
        <v>14985</v>
      </c>
      <c r="D4675" s="290" t="s">
        <v>11233</v>
      </c>
      <c r="E4675" s="292">
        <v>14985</v>
      </c>
    </row>
    <row r="4676" spans="1:5" ht="14.4" x14ac:dyDescent="0.55000000000000004">
      <c r="A4676" s="290" t="s">
        <v>3647</v>
      </c>
      <c r="B4676" s="291">
        <v>7323</v>
      </c>
      <c r="D4676" s="290" t="s">
        <v>9697</v>
      </c>
      <c r="E4676" s="292">
        <v>7323</v>
      </c>
    </row>
    <row r="4677" spans="1:5" ht="14.4" x14ac:dyDescent="0.55000000000000004">
      <c r="A4677" s="290" t="s">
        <v>4859</v>
      </c>
      <c r="B4677" s="291">
        <v>2323</v>
      </c>
      <c r="D4677" s="290" t="s">
        <v>9698</v>
      </c>
      <c r="E4677" s="292">
        <v>2323</v>
      </c>
    </row>
    <row r="4678" spans="1:5" ht="14.4" x14ac:dyDescent="0.55000000000000004">
      <c r="A4678" s="290" t="s">
        <v>4765</v>
      </c>
      <c r="B4678" s="291">
        <v>187370</v>
      </c>
      <c r="D4678" s="290" t="s">
        <v>11234</v>
      </c>
      <c r="E4678" s="292">
        <v>187370</v>
      </c>
    </row>
    <row r="4679" spans="1:5" ht="14.4" x14ac:dyDescent="0.55000000000000004">
      <c r="A4679" s="290" t="s">
        <v>4860</v>
      </c>
      <c r="B4679" s="291">
        <v>4326</v>
      </c>
      <c r="D4679" s="290" t="s">
        <v>11235</v>
      </c>
      <c r="E4679" s="292">
        <v>4326</v>
      </c>
    </row>
    <row r="4680" spans="1:5" ht="14.4" x14ac:dyDescent="0.55000000000000004">
      <c r="A4680" s="290" t="s">
        <v>3648</v>
      </c>
      <c r="B4680" s="291">
        <v>323705.74</v>
      </c>
      <c r="D4680" s="290" t="s">
        <v>9699</v>
      </c>
      <c r="E4680" s="292">
        <v>323705.74</v>
      </c>
    </row>
    <row r="4681" spans="1:5" ht="14.4" x14ac:dyDescent="0.55000000000000004">
      <c r="A4681" s="290" t="s">
        <v>5246</v>
      </c>
      <c r="B4681" s="291">
        <v>78489.25</v>
      </c>
      <c r="D4681" s="290" t="s">
        <v>2017</v>
      </c>
      <c r="E4681" s="292">
        <v>78489.25</v>
      </c>
    </row>
    <row r="4682" spans="1:5" ht="14.4" x14ac:dyDescent="0.55000000000000004">
      <c r="A4682" s="290" t="s">
        <v>4861</v>
      </c>
      <c r="B4682" s="291">
        <v>11286</v>
      </c>
      <c r="D4682" s="290" t="s">
        <v>11236</v>
      </c>
      <c r="E4682" s="292">
        <v>11286</v>
      </c>
    </row>
    <row r="4683" spans="1:5" ht="14.4" x14ac:dyDescent="0.55000000000000004">
      <c r="A4683" s="290" t="s">
        <v>4862</v>
      </c>
      <c r="B4683" s="291">
        <v>11589</v>
      </c>
      <c r="D4683" s="290" t="s">
        <v>11237</v>
      </c>
      <c r="E4683" s="292">
        <v>11589</v>
      </c>
    </row>
    <row r="4684" spans="1:5" ht="14.4" x14ac:dyDescent="0.55000000000000004">
      <c r="A4684" s="290" t="s">
        <v>4863</v>
      </c>
      <c r="B4684" s="291">
        <v>5164</v>
      </c>
      <c r="D4684" s="290" t="s">
        <v>11238</v>
      </c>
      <c r="E4684" s="292">
        <v>5164</v>
      </c>
    </row>
    <row r="4685" spans="1:5" ht="14.4" x14ac:dyDescent="0.55000000000000004">
      <c r="A4685" s="290" t="s">
        <v>4864</v>
      </c>
      <c r="B4685" s="291">
        <v>6000</v>
      </c>
      <c r="D4685" s="290" t="s">
        <v>11239</v>
      </c>
      <c r="E4685" s="292">
        <v>6000</v>
      </c>
    </row>
    <row r="4686" spans="1:5" ht="14.4" x14ac:dyDescent="0.55000000000000004">
      <c r="A4686" s="290" t="s">
        <v>4766</v>
      </c>
      <c r="B4686" s="291">
        <v>67600</v>
      </c>
      <c r="D4686" s="290" t="s">
        <v>11240</v>
      </c>
      <c r="E4686" s="292">
        <v>67600</v>
      </c>
    </row>
    <row r="4687" spans="1:5" ht="14.4" x14ac:dyDescent="0.55000000000000004">
      <c r="A4687" s="290" t="s">
        <v>4767</v>
      </c>
      <c r="B4687" s="291">
        <v>249.6</v>
      </c>
      <c r="D4687" s="290" t="s">
        <v>11241</v>
      </c>
      <c r="E4687" s="292">
        <v>249.6</v>
      </c>
    </row>
    <row r="4688" spans="1:5" ht="14.4" x14ac:dyDescent="0.55000000000000004">
      <c r="A4688" s="290" t="s">
        <v>4768</v>
      </c>
      <c r="B4688" s="291">
        <v>102949</v>
      </c>
      <c r="D4688" s="290" t="s">
        <v>11242</v>
      </c>
      <c r="E4688" s="292">
        <v>102949</v>
      </c>
    </row>
    <row r="4689" spans="1:5" ht="14.4" x14ac:dyDescent="0.55000000000000004">
      <c r="A4689" s="290" t="s">
        <v>4865</v>
      </c>
      <c r="B4689" s="291">
        <v>2660</v>
      </c>
      <c r="D4689" s="290" t="s">
        <v>11243</v>
      </c>
      <c r="E4689" s="292">
        <v>2660</v>
      </c>
    </row>
    <row r="4690" spans="1:5" ht="14.4" x14ac:dyDescent="0.55000000000000004">
      <c r="A4690" s="290" t="s">
        <v>3649</v>
      </c>
      <c r="B4690" s="291">
        <v>39968</v>
      </c>
      <c r="D4690" s="290" t="s">
        <v>3649</v>
      </c>
      <c r="E4690" s="292">
        <v>39968</v>
      </c>
    </row>
    <row r="4691" spans="1:5" ht="14.4" x14ac:dyDescent="0.55000000000000004">
      <c r="A4691" s="290" t="s">
        <v>3650</v>
      </c>
      <c r="B4691" s="291">
        <v>181667.97</v>
      </c>
      <c r="D4691" s="290" t="s">
        <v>9700</v>
      </c>
      <c r="E4691" s="292">
        <v>181667.97</v>
      </c>
    </row>
    <row r="4692" spans="1:5" ht="14.4" x14ac:dyDescent="0.55000000000000004">
      <c r="A4692" s="290" t="s">
        <v>3651</v>
      </c>
      <c r="B4692" s="291">
        <v>55285</v>
      </c>
      <c r="D4692" s="290" t="s">
        <v>5628</v>
      </c>
      <c r="E4692" s="292">
        <v>55285</v>
      </c>
    </row>
    <row r="4693" spans="1:5" ht="14.4" x14ac:dyDescent="0.55000000000000004">
      <c r="A4693" s="290" t="s">
        <v>3652</v>
      </c>
      <c r="B4693" s="291">
        <v>37344</v>
      </c>
      <c r="D4693" s="290" t="s">
        <v>9701</v>
      </c>
      <c r="E4693" s="292">
        <v>37344</v>
      </c>
    </row>
    <row r="4694" spans="1:5" ht="14.4" x14ac:dyDescent="0.55000000000000004">
      <c r="A4694" s="290" t="s">
        <v>4769</v>
      </c>
      <c r="B4694" s="291">
        <v>101205</v>
      </c>
      <c r="D4694" s="290" t="s">
        <v>11244</v>
      </c>
      <c r="E4694" s="292">
        <v>101205</v>
      </c>
    </row>
    <row r="4695" spans="1:5" ht="14.4" x14ac:dyDescent="0.55000000000000004">
      <c r="A4695" s="290" t="s">
        <v>4866</v>
      </c>
      <c r="B4695" s="291">
        <v>7371</v>
      </c>
      <c r="D4695" s="290" t="s">
        <v>11245</v>
      </c>
      <c r="E4695" s="292">
        <v>7371</v>
      </c>
    </row>
    <row r="4696" spans="1:5" ht="14.4" x14ac:dyDescent="0.55000000000000004">
      <c r="A4696" s="290" t="s">
        <v>4867</v>
      </c>
      <c r="B4696" s="291">
        <v>6594</v>
      </c>
      <c r="D4696" s="290" t="s">
        <v>11246</v>
      </c>
      <c r="E4696" s="292">
        <v>6594</v>
      </c>
    </row>
    <row r="4697" spans="1:5" ht="14.4" x14ac:dyDescent="0.55000000000000004">
      <c r="A4697" s="290" t="s">
        <v>4770</v>
      </c>
      <c r="B4697" s="291">
        <v>47907</v>
      </c>
      <c r="D4697" s="290" t="s">
        <v>11247</v>
      </c>
      <c r="E4697" s="292">
        <v>47907</v>
      </c>
    </row>
    <row r="4698" spans="1:5" ht="14.4" x14ac:dyDescent="0.55000000000000004">
      <c r="A4698" s="290" t="s">
        <v>65348</v>
      </c>
      <c r="B4698" s="291">
        <v>0</v>
      </c>
      <c r="D4698" s="290" t="s">
        <v>66041</v>
      </c>
      <c r="E4698" s="292">
        <v>0</v>
      </c>
    </row>
    <row r="4699" spans="1:5" ht="14.4" x14ac:dyDescent="0.55000000000000004">
      <c r="A4699" s="290" t="s">
        <v>4771</v>
      </c>
      <c r="B4699" s="291">
        <v>29543</v>
      </c>
      <c r="D4699" s="290" t="s">
        <v>9702</v>
      </c>
      <c r="E4699" s="292">
        <v>29543</v>
      </c>
    </row>
    <row r="4700" spans="1:5" ht="14.4" x14ac:dyDescent="0.55000000000000004">
      <c r="A4700" s="290" t="s">
        <v>4772</v>
      </c>
      <c r="B4700" s="291">
        <v>18626</v>
      </c>
      <c r="D4700" s="290" t="s">
        <v>11248</v>
      </c>
      <c r="E4700" s="292">
        <v>18626</v>
      </c>
    </row>
    <row r="4701" spans="1:5" ht="14.4" x14ac:dyDescent="0.55000000000000004">
      <c r="A4701" s="290" t="s">
        <v>4773</v>
      </c>
      <c r="B4701" s="291">
        <v>205011.99</v>
      </c>
      <c r="D4701" s="290" t="s">
        <v>11249</v>
      </c>
      <c r="E4701" s="292">
        <v>205011.99</v>
      </c>
    </row>
    <row r="4702" spans="1:5" ht="14.4" x14ac:dyDescent="0.55000000000000004">
      <c r="A4702" s="290" t="s">
        <v>3653</v>
      </c>
      <c r="B4702" s="291">
        <v>12656</v>
      </c>
      <c r="D4702" s="290" t="s">
        <v>9703</v>
      </c>
      <c r="E4702" s="292">
        <v>12656</v>
      </c>
    </row>
    <row r="4703" spans="1:5" ht="14.4" x14ac:dyDescent="0.55000000000000004">
      <c r="A4703" s="290" t="s">
        <v>4774</v>
      </c>
      <c r="B4703" s="291">
        <v>99307</v>
      </c>
      <c r="D4703" s="290" t="s">
        <v>11250</v>
      </c>
      <c r="E4703" s="292">
        <v>99307</v>
      </c>
    </row>
    <row r="4704" spans="1:5" ht="14.4" x14ac:dyDescent="0.55000000000000004">
      <c r="A4704" s="290" t="s">
        <v>4775</v>
      </c>
      <c r="B4704" s="291">
        <v>37933.22</v>
      </c>
      <c r="D4704" s="290" t="s">
        <v>9704</v>
      </c>
      <c r="E4704" s="292">
        <v>37933.22</v>
      </c>
    </row>
    <row r="4705" spans="1:5" ht="14.4" x14ac:dyDescent="0.55000000000000004">
      <c r="A4705" s="290" t="s">
        <v>3654</v>
      </c>
      <c r="B4705" s="291">
        <v>1141</v>
      </c>
      <c r="D4705" s="290" t="s">
        <v>9705</v>
      </c>
      <c r="E4705" s="292">
        <v>1141</v>
      </c>
    </row>
    <row r="4706" spans="1:5" ht="14.4" x14ac:dyDescent="0.55000000000000004">
      <c r="A4706" s="290" t="s">
        <v>4868</v>
      </c>
      <c r="B4706" s="291">
        <v>9706</v>
      </c>
      <c r="D4706" s="290" t="s">
        <v>11251</v>
      </c>
      <c r="E4706" s="292">
        <v>9706</v>
      </c>
    </row>
    <row r="4707" spans="1:5" ht="14.4" x14ac:dyDescent="0.55000000000000004">
      <c r="A4707" s="290" t="s">
        <v>4776</v>
      </c>
      <c r="B4707" s="291">
        <v>202026.54</v>
      </c>
      <c r="D4707" s="290" t="s">
        <v>9706</v>
      </c>
      <c r="E4707" s="292">
        <v>202026.54</v>
      </c>
    </row>
    <row r="4708" spans="1:5" ht="14.4" x14ac:dyDescent="0.55000000000000004">
      <c r="A4708" s="290" t="s">
        <v>4777</v>
      </c>
      <c r="B4708" s="291">
        <v>687608.28</v>
      </c>
      <c r="D4708" s="290" t="s">
        <v>9707</v>
      </c>
      <c r="E4708" s="292">
        <v>687608.28</v>
      </c>
    </row>
    <row r="4709" spans="1:5" ht="14.4" x14ac:dyDescent="0.55000000000000004">
      <c r="A4709" s="290" t="s">
        <v>65349</v>
      </c>
      <c r="B4709" s="291">
        <v>0</v>
      </c>
      <c r="D4709" s="290" t="s">
        <v>66042</v>
      </c>
      <c r="E4709" s="292">
        <v>0</v>
      </c>
    </row>
    <row r="4710" spans="1:5" ht="14.4" x14ac:dyDescent="0.55000000000000004">
      <c r="A4710" s="290" t="s">
        <v>4869</v>
      </c>
      <c r="B4710" s="291">
        <v>7154</v>
      </c>
      <c r="D4710" s="290" t="s">
        <v>11252</v>
      </c>
      <c r="E4710" s="292">
        <v>7154</v>
      </c>
    </row>
    <row r="4711" spans="1:5" ht="14.4" x14ac:dyDescent="0.55000000000000004">
      <c r="A4711" s="290" t="s">
        <v>4778</v>
      </c>
      <c r="B4711" s="291">
        <v>43666.07</v>
      </c>
      <c r="D4711" s="290" t="s">
        <v>11253</v>
      </c>
      <c r="E4711" s="292">
        <v>43666.07</v>
      </c>
    </row>
    <row r="4712" spans="1:5" ht="14.4" x14ac:dyDescent="0.55000000000000004">
      <c r="A4712" s="290" t="s">
        <v>4779</v>
      </c>
      <c r="B4712" s="291">
        <v>54602</v>
      </c>
      <c r="D4712" s="290" t="s">
        <v>11254</v>
      </c>
      <c r="E4712" s="292">
        <v>54602</v>
      </c>
    </row>
    <row r="4713" spans="1:5" ht="14.4" x14ac:dyDescent="0.55000000000000004">
      <c r="A4713" s="290" t="s">
        <v>4780</v>
      </c>
      <c r="B4713" s="291">
        <v>218925.99</v>
      </c>
      <c r="D4713" s="290" t="s">
        <v>11255</v>
      </c>
      <c r="E4713" s="292">
        <v>218925.99</v>
      </c>
    </row>
    <row r="4714" spans="1:5" ht="14.4" x14ac:dyDescent="0.55000000000000004">
      <c r="A4714" s="290" t="s">
        <v>3655</v>
      </c>
      <c r="B4714" s="291">
        <v>48096.88</v>
      </c>
      <c r="D4714" s="290" t="s">
        <v>9708</v>
      </c>
      <c r="E4714" s="292">
        <v>48096.88</v>
      </c>
    </row>
    <row r="4715" spans="1:5" ht="14.4" x14ac:dyDescent="0.55000000000000004">
      <c r="A4715" s="290" t="s">
        <v>4781</v>
      </c>
      <c r="B4715" s="291">
        <v>40442</v>
      </c>
      <c r="D4715" s="290" t="s">
        <v>11256</v>
      </c>
      <c r="E4715" s="292">
        <v>40442</v>
      </c>
    </row>
    <row r="4716" spans="1:5" ht="14.4" x14ac:dyDescent="0.55000000000000004">
      <c r="A4716" s="290" t="s">
        <v>65350</v>
      </c>
      <c r="B4716" s="291">
        <v>0</v>
      </c>
      <c r="D4716" s="290" t="s">
        <v>66043</v>
      </c>
      <c r="E4716" s="292">
        <v>0</v>
      </c>
    </row>
    <row r="4717" spans="1:5" ht="14.4" x14ac:dyDescent="0.55000000000000004">
      <c r="A4717" s="290" t="s">
        <v>4870</v>
      </c>
      <c r="B4717" s="291">
        <v>5689</v>
      </c>
      <c r="D4717" s="290" t="s">
        <v>11257</v>
      </c>
      <c r="E4717" s="292">
        <v>5689</v>
      </c>
    </row>
    <row r="4718" spans="1:5" ht="14.4" x14ac:dyDescent="0.55000000000000004">
      <c r="A4718" s="290" t="s">
        <v>4782</v>
      </c>
      <c r="B4718" s="291">
        <v>71374</v>
      </c>
      <c r="D4718" s="290" t="s">
        <v>11258</v>
      </c>
      <c r="E4718" s="292">
        <v>71374</v>
      </c>
    </row>
    <row r="4719" spans="1:5" ht="14.4" x14ac:dyDescent="0.55000000000000004">
      <c r="A4719" s="290" t="s">
        <v>4783</v>
      </c>
      <c r="B4719" s="291">
        <v>143388</v>
      </c>
      <c r="D4719" s="290" t="s">
        <v>11259</v>
      </c>
      <c r="E4719" s="292">
        <v>143388</v>
      </c>
    </row>
    <row r="4720" spans="1:5" ht="14.4" x14ac:dyDescent="0.55000000000000004">
      <c r="A4720" s="290" t="s">
        <v>4784</v>
      </c>
      <c r="B4720" s="291">
        <v>520290</v>
      </c>
      <c r="D4720" s="290" t="s">
        <v>11260</v>
      </c>
      <c r="E4720" s="292">
        <v>520290</v>
      </c>
    </row>
    <row r="4721" spans="1:5" ht="14.4" x14ac:dyDescent="0.55000000000000004">
      <c r="A4721" s="290" t="s">
        <v>4871</v>
      </c>
      <c r="B4721" s="291">
        <v>8234</v>
      </c>
      <c r="D4721" s="290" t="s">
        <v>11261</v>
      </c>
      <c r="E4721" s="292">
        <v>8234</v>
      </c>
    </row>
    <row r="4722" spans="1:5" ht="14.4" x14ac:dyDescent="0.55000000000000004">
      <c r="A4722" s="290" t="s">
        <v>4872</v>
      </c>
      <c r="B4722" s="291">
        <v>6014</v>
      </c>
      <c r="D4722" s="290" t="s">
        <v>11262</v>
      </c>
      <c r="E4722" s="292">
        <v>6014</v>
      </c>
    </row>
    <row r="4723" spans="1:5" ht="14.4" x14ac:dyDescent="0.55000000000000004">
      <c r="A4723" s="290" t="s">
        <v>4873</v>
      </c>
      <c r="B4723" s="291">
        <v>2908</v>
      </c>
      <c r="D4723" s="290" t="s">
        <v>11263</v>
      </c>
      <c r="E4723" s="292">
        <v>2908</v>
      </c>
    </row>
    <row r="4724" spans="1:5" ht="14.4" x14ac:dyDescent="0.55000000000000004">
      <c r="A4724" s="290" t="s">
        <v>4874</v>
      </c>
      <c r="B4724" s="291">
        <v>6459</v>
      </c>
      <c r="D4724" s="290" t="s">
        <v>11264</v>
      </c>
      <c r="E4724" s="292">
        <v>6459</v>
      </c>
    </row>
    <row r="4725" spans="1:5" ht="14.4" x14ac:dyDescent="0.55000000000000004">
      <c r="A4725" s="290" t="s">
        <v>4875</v>
      </c>
      <c r="B4725" s="291">
        <v>889.63</v>
      </c>
      <c r="D4725" s="290" t="s">
        <v>11265</v>
      </c>
      <c r="E4725" s="292">
        <v>889.63</v>
      </c>
    </row>
    <row r="4726" spans="1:5" ht="14.4" x14ac:dyDescent="0.55000000000000004">
      <c r="A4726" s="290" t="s">
        <v>4876</v>
      </c>
      <c r="B4726" s="291">
        <v>6889.8</v>
      </c>
      <c r="D4726" s="290" t="s">
        <v>11266</v>
      </c>
      <c r="E4726" s="292">
        <v>6889.8</v>
      </c>
    </row>
    <row r="4727" spans="1:5" ht="14.4" x14ac:dyDescent="0.55000000000000004">
      <c r="A4727" s="290" t="s">
        <v>4877</v>
      </c>
      <c r="B4727" s="291">
        <v>17415</v>
      </c>
      <c r="D4727" s="290" t="s">
        <v>11267</v>
      </c>
      <c r="E4727" s="292">
        <v>17415</v>
      </c>
    </row>
    <row r="4728" spans="1:5" ht="14.4" x14ac:dyDescent="0.55000000000000004">
      <c r="A4728" s="290" t="s">
        <v>4878</v>
      </c>
      <c r="B4728" s="291">
        <v>2726</v>
      </c>
      <c r="D4728" s="290" t="s">
        <v>11268</v>
      </c>
      <c r="E4728" s="292">
        <v>2726</v>
      </c>
    </row>
    <row r="4729" spans="1:5" ht="14.4" x14ac:dyDescent="0.55000000000000004">
      <c r="A4729" s="290" t="s">
        <v>4879</v>
      </c>
      <c r="B4729" s="291">
        <v>7263</v>
      </c>
      <c r="D4729" s="290" t="s">
        <v>11269</v>
      </c>
      <c r="E4729" s="292">
        <v>7263</v>
      </c>
    </row>
    <row r="4730" spans="1:5" ht="14.4" x14ac:dyDescent="0.55000000000000004">
      <c r="A4730" s="290" t="s">
        <v>65351</v>
      </c>
      <c r="B4730" s="291">
        <v>0</v>
      </c>
      <c r="D4730" s="290" t="s">
        <v>66044</v>
      </c>
      <c r="E4730" s="292">
        <v>0</v>
      </c>
    </row>
    <row r="4731" spans="1:5" ht="14.4" x14ac:dyDescent="0.55000000000000004">
      <c r="A4731" s="290" t="s">
        <v>4880</v>
      </c>
      <c r="B4731" s="291">
        <v>4373</v>
      </c>
      <c r="D4731" s="290" t="s">
        <v>11270</v>
      </c>
      <c r="E4731" s="292">
        <v>4373</v>
      </c>
    </row>
    <row r="4732" spans="1:5" ht="14.4" x14ac:dyDescent="0.55000000000000004">
      <c r="A4732" s="290" t="s">
        <v>12312</v>
      </c>
      <c r="B4732" s="291">
        <v>8709.6299999999992</v>
      </c>
      <c r="D4732" s="290" t="s">
        <v>12066</v>
      </c>
      <c r="E4732" s="292">
        <v>8709.6299999999992</v>
      </c>
    </row>
    <row r="4733" spans="1:5" ht="14.4" x14ac:dyDescent="0.55000000000000004">
      <c r="A4733" s="290" t="s">
        <v>4881</v>
      </c>
      <c r="B4733" s="291">
        <v>3873.79</v>
      </c>
      <c r="D4733" s="290" t="s">
        <v>11271</v>
      </c>
      <c r="E4733" s="292">
        <v>3873.79</v>
      </c>
    </row>
    <row r="4734" spans="1:5" ht="14.4" x14ac:dyDescent="0.55000000000000004">
      <c r="A4734" s="290" t="s">
        <v>4882</v>
      </c>
      <c r="B4734" s="291">
        <v>1478</v>
      </c>
      <c r="D4734" s="290" t="s">
        <v>11272</v>
      </c>
      <c r="E4734" s="292">
        <v>1478</v>
      </c>
    </row>
    <row r="4735" spans="1:5" ht="14.4" x14ac:dyDescent="0.55000000000000004">
      <c r="A4735" s="290" t="s">
        <v>4785</v>
      </c>
      <c r="B4735" s="291">
        <v>96838.06</v>
      </c>
      <c r="D4735" s="290" t="s">
        <v>11273</v>
      </c>
      <c r="E4735" s="292">
        <v>96838.06</v>
      </c>
    </row>
    <row r="4736" spans="1:5" ht="14.4" x14ac:dyDescent="0.55000000000000004">
      <c r="A4736" s="290" t="s">
        <v>4883</v>
      </c>
      <c r="B4736" s="291">
        <v>12379</v>
      </c>
      <c r="D4736" s="290" t="s">
        <v>11274</v>
      </c>
      <c r="E4736" s="292">
        <v>12379</v>
      </c>
    </row>
    <row r="4737" spans="1:5" ht="14.4" x14ac:dyDescent="0.55000000000000004">
      <c r="A4737" s="290" t="s">
        <v>3656</v>
      </c>
      <c r="B4737" s="291">
        <v>507033.15</v>
      </c>
      <c r="D4737" s="290" t="s">
        <v>9709</v>
      </c>
      <c r="E4737" s="292">
        <v>507033.15</v>
      </c>
    </row>
    <row r="4738" spans="1:5" ht="14.4" x14ac:dyDescent="0.55000000000000004">
      <c r="A4738" s="290" t="s">
        <v>4884</v>
      </c>
      <c r="B4738" s="291">
        <v>7269</v>
      </c>
      <c r="D4738" s="290" t="s">
        <v>11275</v>
      </c>
      <c r="E4738" s="292">
        <v>7269</v>
      </c>
    </row>
    <row r="4739" spans="1:5" ht="14.4" x14ac:dyDescent="0.55000000000000004">
      <c r="A4739" s="290" t="s">
        <v>4885</v>
      </c>
      <c r="B4739" s="291">
        <v>4657</v>
      </c>
      <c r="D4739" s="290" t="s">
        <v>11276</v>
      </c>
      <c r="E4739" s="292">
        <v>4657</v>
      </c>
    </row>
    <row r="4740" spans="1:5" ht="14.4" x14ac:dyDescent="0.55000000000000004">
      <c r="A4740" s="290" t="s">
        <v>4886</v>
      </c>
      <c r="B4740" s="291">
        <v>882.81</v>
      </c>
      <c r="D4740" s="290" t="s">
        <v>11277</v>
      </c>
      <c r="E4740" s="292">
        <v>882.81</v>
      </c>
    </row>
    <row r="4741" spans="1:5" ht="14.4" x14ac:dyDescent="0.55000000000000004">
      <c r="A4741" s="290" t="s">
        <v>65352</v>
      </c>
      <c r="B4741" s="291">
        <v>0</v>
      </c>
      <c r="D4741" s="290" t="s">
        <v>66045</v>
      </c>
      <c r="E4741" s="292">
        <v>0</v>
      </c>
    </row>
    <row r="4742" spans="1:5" ht="14.4" x14ac:dyDescent="0.55000000000000004">
      <c r="A4742" s="290" t="s">
        <v>4887</v>
      </c>
      <c r="B4742" s="291">
        <v>8517.5400000000009</v>
      </c>
      <c r="D4742" s="290" t="s">
        <v>11278</v>
      </c>
      <c r="E4742" s="292">
        <v>8517.5400000000009</v>
      </c>
    </row>
    <row r="4743" spans="1:5" ht="14.4" x14ac:dyDescent="0.55000000000000004">
      <c r="A4743" s="290" t="s">
        <v>5005</v>
      </c>
      <c r="B4743" s="291">
        <v>43590</v>
      </c>
      <c r="D4743" s="290" t="s">
        <v>11279</v>
      </c>
      <c r="E4743" s="292">
        <v>43590</v>
      </c>
    </row>
    <row r="4744" spans="1:5" ht="14.4" x14ac:dyDescent="0.55000000000000004">
      <c r="A4744" s="290" t="s">
        <v>4786</v>
      </c>
      <c r="B4744" s="291">
        <v>124327</v>
      </c>
      <c r="D4744" s="290" t="s">
        <v>11280</v>
      </c>
      <c r="E4744" s="292">
        <v>124327</v>
      </c>
    </row>
    <row r="4745" spans="1:5" ht="14.4" x14ac:dyDescent="0.55000000000000004">
      <c r="A4745" s="290" t="s">
        <v>4787</v>
      </c>
      <c r="B4745" s="291">
        <v>417508</v>
      </c>
      <c r="D4745" s="290" t="s">
        <v>9710</v>
      </c>
      <c r="E4745" s="292">
        <v>417508</v>
      </c>
    </row>
    <row r="4746" spans="1:5" ht="14.4" x14ac:dyDescent="0.55000000000000004">
      <c r="A4746" s="290" t="s">
        <v>4888</v>
      </c>
      <c r="B4746" s="291">
        <v>17434</v>
      </c>
      <c r="D4746" s="290" t="s">
        <v>11281</v>
      </c>
      <c r="E4746" s="292">
        <v>17434</v>
      </c>
    </row>
    <row r="4747" spans="1:5" ht="14.4" x14ac:dyDescent="0.55000000000000004">
      <c r="A4747" s="290" t="s">
        <v>4889</v>
      </c>
      <c r="B4747" s="291">
        <v>19972</v>
      </c>
      <c r="D4747" s="290" t="s">
        <v>11282</v>
      </c>
      <c r="E4747" s="292">
        <v>19972</v>
      </c>
    </row>
    <row r="4748" spans="1:5" ht="14.4" x14ac:dyDescent="0.55000000000000004">
      <c r="A4748" s="290" t="s">
        <v>4890</v>
      </c>
      <c r="B4748" s="291">
        <v>2146</v>
      </c>
      <c r="D4748" s="290" t="s">
        <v>11283</v>
      </c>
      <c r="E4748" s="292">
        <v>2146</v>
      </c>
    </row>
    <row r="4749" spans="1:5" ht="14.4" x14ac:dyDescent="0.55000000000000004">
      <c r="A4749" s="290" t="s">
        <v>4891</v>
      </c>
      <c r="B4749" s="291">
        <v>3058</v>
      </c>
      <c r="D4749" s="290" t="s">
        <v>11284</v>
      </c>
      <c r="E4749" s="292">
        <v>3058</v>
      </c>
    </row>
    <row r="4750" spans="1:5" ht="14.4" x14ac:dyDescent="0.55000000000000004">
      <c r="A4750" s="290" t="s">
        <v>4788</v>
      </c>
      <c r="B4750" s="291">
        <v>21253.759999999998</v>
      </c>
      <c r="D4750" s="290" t="s">
        <v>9711</v>
      </c>
      <c r="E4750" s="292">
        <v>21253.759999999998</v>
      </c>
    </row>
    <row r="4751" spans="1:5" ht="14.4" x14ac:dyDescent="0.55000000000000004">
      <c r="A4751" s="290" t="s">
        <v>4789</v>
      </c>
      <c r="B4751" s="291">
        <v>15019.89</v>
      </c>
      <c r="D4751" s="290" t="s">
        <v>11285</v>
      </c>
      <c r="E4751" s="292">
        <v>15019.89</v>
      </c>
    </row>
    <row r="4752" spans="1:5" ht="14.4" x14ac:dyDescent="0.55000000000000004">
      <c r="A4752" s="290" t="s">
        <v>4790</v>
      </c>
      <c r="B4752" s="291">
        <v>67212.22</v>
      </c>
      <c r="D4752" s="290" t="s">
        <v>11286</v>
      </c>
      <c r="E4752" s="292">
        <v>67212.22</v>
      </c>
    </row>
    <row r="4753" spans="1:5" ht="14.4" x14ac:dyDescent="0.55000000000000004">
      <c r="A4753" s="290" t="s">
        <v>12313</v>
      </c>
      <c r="B4753" s="291">
        <v>14032</v>
      </c>
      <c r="D4753" s="290" t="s">
        <v>12067</v>
      </c>
      <c r="E4753" s="292">
        <v>14032</v>
      </c>
    </row>
    <row r="4754" spans="1:5" ht="14.4" x14ac:dyDescent="0.55000000000000004">
      <c r="A4754" s="290" t="s">
        <v>4892</v>
      </c>
      <c r="B4754" s="291">
        <v>5038.0200000000004</v>
      </c>
      <c r="D4754" s="290" t="s">
        <v>11287</v>
      </c>
      <c r="E4754" s="292">
        <v>5038.0200000000004</v>
      </c>
    </row>
    <row r="4755" spans="1:5" ht="14.4" x14ac:dyDescent="0.55000000000000004">
      <c r="A4755" s="290" t="s">
        <v>4791</v>
      </c>
      <c r="B4755" s="291">
        <v>87141</v>
      </c>
      <c r="D4755" s="290" t="s">
        <v>9712</v>
      </c>
      <c r="E4755" s="292">
        <v>87141</v>
      </c>
    </row>
    <row r="4756" spans="1:5" ht="14.4" x14ac:dyDescent="0.55000000000000004">
      <c r="A4756" s="290" t="s">
        <v>4792</v>
      </c>
      <c r="B4756" s="291">
        <v>900821</v>
      </c>
      <c r="D4756" s="290" t="s">
        <v>11288</v>
      </c>
      <c r="E4756" s="292">
        <v>900821</v>
      </c>
    </row>
    <row r="4757" spans="1:5" ht="14.4" x14ac:dyDescent="0.55000000000000004">
      <c r="A4757" s="290" t="s">
        <v>4893</v>
      </c>
      <c r="B4757" s="291">
        <v>2238.46</v>
      </c>
      <c r="D4757" s="290" t="s">
        <v>11289</v>
      </c>
      <c r="E4757" s="292">
        <v>2238.46</v>
      </c>
    </row>
    <row r="4758" spans="1:5" ht="14.4" x14ac:dyDescent="0.55000000000000004">
      <c r="A4758" s="290" t="s">
        <v>4894</v>
      </c>
      <c r="B4758" s="291">
        <v>4380</v>
      </c>
      <c r="D4758" s="290" t="s">
        <v>11290</v>
      </c>
      <c r="E4758" s="292">
        <v>4380</v>
      </c>
    </row>
    <row r="4759" spans="1:5" ht="14.4" x14ac:dyDescent="0.55000000000000004">
      <c r="A4759" s="290" t="s">
        <v>4895</v>
      </c>
      <c r="B4759" s="291">
        <v>12837</v>
      </c>
      <c r="D4759" s="290" t="s">
        <v>11291</v>
      </c>
      <c r="E4759" s="292">
        <v>12837</v>
      </c>
    </row>
    <row r="4760" spans="1:5" ht="14.4" x14ac:dyDescent="0.55000000000000004">
      <c r="A4760" s="290" t="s">
        <v>65353</v>
      </c>
      <c r="B4760" s="291">
        <v>0</v>
      </c>
      <c r="D4760" s="290" t="s">
        <v>66046</v>
      </c>
      <c r="E4760" s="292">
        <v>0</v>
      </c>
    </row>
    <row r="4761" spans="1:5" ht="14.4" x14ac:dyDescent="0.55000000000000004">
      <c r="A4761" s="290" t="s">
        <v>65354</v>
      </c>
      <c r="B4761" s="291">
        <v>0</v>
      </c>
      <c r="D4761" s="290" t="s">
        <v>66047</v>
      </c>
      <c r="E4761" s="292">
        <v>0</v>
      </c>
    </row>
    <row r="4762" spans="1:5" ht="14.4" x14ac:dyDescent="0.55000000000000004">
      <c r="A4762" s="290" t="s">
        <v>4896</v>
      </c>
      <c r="B4762" s="291">
        <v>9936</v>
      </c>
      <c r="D4762" s="290" t="s">
        <v>11292</v>
      </c>
      <c r="E4762" s="292">
        <v>9936</v>
      </c>
    </row>
    <row r="4763" spans="1:5" ht="14.4" x14ac:dyDescent="0.55000000000000004">
      <c r="A4763" s="290" t="s">
        <v>4897</v>
      </c>
      <c r="B4763" s="291">
        <v>581.91</v>
      </c>
      <c r="D4763" s="290" t="s">
        <v>11293</v>
      </c>
      <c r="E4763" s="292">
        <v>581.91</v>
      </c>
    </row>
    <row r="4764" spans="1:5" ht="14.4" x14ac:dyDescent="0.55000000000000004">
      <c r="A4764" s="290" t="s">
        <v>4898</v>
      </c>
      <c r="B4764" s="291">
        <v>5574</v>
      </c>
      <c r="D4764" s="290" t="s">
        <v>11294</v>
      </c>
      <c r="E4764" s="292">
        <v>5574</v>
      </c>
    </row>
    <row r="4765" spans="1:5" ht="14.4" x14ac:dyDescent="0.55000000000000004">
      <c r="A4765" s="290" t="s">
        <v>4899</v>
      </c>
      <c r="B4765" s="291">
        <v>588.1</v>
      </c>
      <c r="D4765" s="290" t="s">
        <v>11295</v>
      </c>
      <c r="E4765" s="292">
        <v>588.1</v>
      </c>
    </row>
    <row r="4766" spans="1:5" ht="14.4" x14ac:dyDescent="0.55000000000000004">
      <c r="A4766" s="290" t="s">
        <v>4900</v>
      </c>
      <c r="B4766" s="291">
        <v>3355</v>
      </c>
      <c r="D4766" s="290" t="s">
        <v>11296</v>
      </c>
      <c r="E4766" s="292">
        <v>3355</v>
      </c>
    </row>
    <row r="4767" spans="1:5" ht="14.4" x14ac:dyDescent="0.55000000000000004">
      <c r="A4767" s="290" t="s">
        <v>12314</v>
      </c>
      <c r="B4767" s="291">
        <v>4138</v>
      </c>
      <c r="D4767" s="290" t="s">
        <v>12068</v>
      </c>
      <c r="E4767" s="292">
        <v>4138</v>
      </c>
    </row>
    <row r="4768" spans="1:5" ht="14.4" x14ac:dyDescent="0.55000000000000004">
      <c r="A4768" s="290" t="s">
        <v>4793</v>
      </c>
      <c r="B4768" s="291">
        <v>65697</v>
      </c>
      <c r="D4768" s="290" t="s">
        <v>11297</v>
      </c>
      <c r="E4768" s="292">
        <v>65697</v>
      </c>
    </row>
    <row r="4769" spans="1:5" ht="14.4" x14ac:dyDescent="0.55000000000000004">
      <c r="A4769" s="290" t="s">
        <v>4794</v>
      </c>
      <c r="B4769" s="291">
        <v>41639</v>
      </c>
      <c r="D4769" s="290" t="s">
        <v>11298</v>
      </c>
      <c r="E4769" s="292">
        <v>41639</v>
      </c>
    </row>
    <row r="4770" spans="1:5" ht="14.4" x14ac:dyDescent="0.55000000000000004">
      <c r="A4770" s="290" t="s">
        <v>4795</v>
      </c>
      <c r="B4770" s="291">
        <v>20539.580000000002</v>
      </c>
      <c r="D4770" s="290" t="s">
        <v>9713</v>
      </c>
      <c r="E4770" s="292">
        <v>20539.580000000002</v>
      </c>
    </row>
    <row r="4771" spans="1:5" ht="14.4" x14ac:dyDescent="0.55000000000000004">
      <c r="A4771" s="290" t="s">
        <v>4901</v>
      </c>
      <c r="B4771" s="291">
        <v>5808.63</v>
      </c>
      <c r="D4771" s="290" t="s">
        <v>11299</v>
      </c>
      <c r="E4771" s="292">
        <v>5808.63</v>
      </c>
    </row>
    <row r="4772" spans="1:5" ht="14.4" x14ac:dyDescent="0.55000000000000004">
      <c r="A4772" s="290" t="s">
        <v>4902</v>
      </c>
      <c r="B4772" s="291">
        <v>2848</v>
      </c>
      <c r="D4772" s="290" t="s">
        <v>11300</v>
      </c>
      <c r="E4772" s="292">
        <v>2848</v>
      </c>
    </row>
    <row r="4773" spans="1:5" ht="14.4" x14ac:dyDescent="0.55000000000000004">
      <c r="A4773" s="290" t="s">
        <v>4796</v>
      </c>
      <c r="B4773" s="291">
        <v>287562</v>
      </c>
      <c r="D4773" s="290" t="s">
        <v>11301</v>
      </c>
      <c r="E4773" s="292">
        <v>287562</v>
      </c>
    </row>
    <row r="4774" spans="1:5" ht="14.4" x14ac:dyDescent="0.55000000000000004">
      <c r="A4774" s="290" t="s">
        <v>65355</v>
      </c>
      <c r="B4774" s="291">
        <v>0</v>
      </c>
      <c r="D4774" s="290" t="s">
        <v>66048</v>
      </c>
      <c r="E4774" s="292">
        <v>0</v>
      </c>
    </row>
    <row r="4775" spans="1:5" ht="14.4" x14ac:dyDescent="0.55000000000000004">
      <c r="A4775" s="290" t="s">
        <v>4903</v>
      </c>
      <c r="B4775" s="291">
        <v>2093</v>
      </c>
      <c r="D4775" s="290" t="s">
        <v>11302</v>
      </c>
      <c r="E4775" s="292">
        <v>2093</v>
      </c>
    </row>
    <row r="4776" spans="1:5" ht="14.4" x14ac:dyDescent="0.55000000000000004">
      <c r="A4776" s="290" t="s">
        <v>4797</v>
      </c>
      <c r="B4776" s="291">
        <v>94321.98</v>
      </c>
      <c r="D4776" s="290" t="s">
        <v>11303</v>
      </c>
      <c r="E4776" s="292">
        <v>94321.98</v>
      </c>
    </row>
    <row r="4777" spans="1:5" ht="14.4" x14ac:dyDescent="0.55000000000000004">
      <c r="A4777" s="290" t="s">
        <v>4904</v>
      </c>
      <c r="B4777" s="291">
        <v>4042</v>
      </c>
      <c r="D4777" s="290" t="s">
        <v>11304</v>
      </c>
      <c r="E4777" s="292">
        <v>4042</v>
      </c>
    </row>
    <row r="4778" spans="1:5" ht="14.4" x14ac:dyDescent="0.55000000000000004">
      <c r="A4778" s="290" t="s">
        <v>4798</v>
      </c>
      <c r="B4778" s="291">
        <v>103763.68</v>
      </c>
      <c r="D4778" s="290" t="s">
        <v>11305</v>
      </c>
      <c r="E4778" s="292">
        <v>103763.68</v>
      </c>
    </row>
    <row r="4779" spans="1:5" ht="14.4" x14ac:dyDescent="0.55000000000000004">
      <c r="A4779" s="290" t="s">
        <v>4905</v>
      </c>
      <c r="B4779" s="291">
        <v>2564</v>
      </c>
      <c r="D4779" s="290" t="s">
        <v>11306</v>
      </c>
      <c r="E4779" s="292">
        <v>2564</v>
      </c>
    </row>
    <row r="4780" spans="1:5" ht="14.4" x14ac:dyDescent="0.55000000000000004">
      <c r="A4780" s="290" t="s">
        <v>4906</v>
      </c>
      <c r="B4780" s="291">
        <v>4205</v>
      </c>
      <c r="D4780" s="290" t="s">
        <v>11307</v>
      </c>
      <c r="E4780" s="292">
        <v>4205</v>
      </c>
    </row>
    <row r="4781" spans="1:5" ht="14.4" x14ac:dyDescent="0.55000000000000004">
      <c r="A4781" s="290" t="s">
        <v>4799</v>
      </c>
      <c r="B4781" s="291">
        <v>48792</v>
      </c>
      <c r="D4781" s="290" t="s">
        <v>11308</v>
      </c>
      <c r="E4781" s="292">
        <v>48792</v>
      </c>
    </row>
    <row r="4782" spans="1:5" ht="14.4" x14ac:dyDescent="0.55000000000000004">
      <c r="A4782" s="290" t="s">
        <v>4800</v>
      </c>
      <c r="B4782" s="291">
        <v>100657.3</v>
      </c>
      <c r="D4782" s="290" t="s">
        <v>11309</v>
      </c>
      <c r="E4782" s="292">
        <v>100657.3</v>
      </c>
    </row>
    <row r="4783" spans="1:5" ht="14.4" x14ac:dyDescent="0.55000000000000004">
      <c r="A4783" s="290" t="s">
        <v>4801</v>
      </c>
      <c r="B4783" s="291">
        <v>9167.94</v>
      </c>
      <c r="D4783" s="290" t="s">
        <v>11310</v>
      </c>
      <c r="E4783" s="292">
        <v>9167.94</v>
      </c>
    </row>
    <row r="4784" spans="1:5" ht="14.4" x14ac:dyDescent="0.55000000000000004">
      <c r="A4784" s="290" t="s">
        <v>4802</v>
      </c>
      <c r="B4784" s="291">
        <v>238791</v>
      </c>
      <c r="D4784" s="290" t="s">
        <v>11311</v>
      </c>
      <c r="E4784" s="292">
        <v>238791</v>
      </c>
    </row>
    <row r="4785" spans="1:5" ht="14.4" x14ac:dyDescent="0.55000000000000004">
      <c r="A4785" s="290" t="s">
        <v>4803</v>
      </c>
      <c r="B4785" s="291">
        <v>60089.57</v>
      </c>
      <c r="D4785" s="290" t="s">
        <v>11312</v>
      </c>
      <c r="E4785" s="292">
        <v>60089.57</v>
      </c>
    </row>
    <row r="4786" spans="1:5" ht="14.4" x14ac:dyDescent="0.55000000000000004">
      <c r="A4786" s="290" t="s">
        <v>4907</v>
      </c>
      <c r="B4786" s="291">
        <v>7505</v>
      </c>
      <c r="D4786" s="290" t="s">
        <v>11313</v>
      </c>
      <c r="E4786" s="292">
        <v>7505</v>
      </c>
    </row>
    <row r="4787" spans="1:5" ht="14.4" x14ac:dyDescent="0.55000000000000004">
      <c r="A4787" s="290" t="s">
        <v>4908</v>
      </c>
      <c r="B4787" s="291">
        <v>2396</v>
      </c>
      <c r="D4787" s="290" t="s">
        <v>11446</v>
      </c>
      <c r="E4787" s="292">
        <v>2396</v>
      </c>
    </row>
    <row r="4788" spans="1:5" ht="14.4" x14ac:dyDescent="0.55000000000000004">
      <c r="A4788" s="290" t="s">
        <v>4909</v>
      </c>
      <c r="B4788" s="291">
        <v>24123</v>
      </c>
      <c r="D4788" s="290" t="s">
        <v>11314</v>
      </c>
      <c r="E4788" s="292">
        <v>24123</v>
      </c>
    </row>
    <row r="4789" spans="1:5" ht="14.4" x14ac:dyDescent="0.55000000000000004">
      <c r="A4789" s="290" t="s">
        <v>4910</v>
      </c>
      <c r="B4789" s="291">
        <v>20141</v>
      </c>
      <c r="D4789" s="290" t="s">
        <v>11315</v>
      </c>
      <c r="E4789" s="292">
        <v>20141</v>
      </c>
    </row>
    <row r="4790" spans="1:5" ht="14.4" x14ac:dyDescent="0.55000000000000004">
      <c r="A4790" s="290" t="s">
        <v>4911</v>
      </c>
      <c r="B4790" s="291">
        <v>6646.25</v>
      </c>
      <c r="D4790" s="290" t="s">
        <v>11316</v>
      </c>
      <c r="E4790" s="292">
        <v>6646.25</v>
      </c>
    </row>
    <row r="4791" spans="1:5" ht="14.4" x14ac:dyDescent="0.55000000000000004">
      <c r="A4791" s="290" t="s">
        <v>4804</v>
      </c>
      <c r="B4791" s="291">
        <v>50343</v>
      </c>
      <c r="D4791" s="290" t="s">
        <v>11317</v>
      </c>
      <c r="E4791" s="292">
        <v>50343</v>
      </c>
    </row>
    <row r="4792" spans="1:5" ht="14.4" x14ac:dyDescent="0.55000000000000004">
      <c r="A4792" s="290" t="s">
        <v>4912</v>
      </c>
      <c r="B4792" s="291">
        <v>3010</v>
      </c>
      <c r="D4792" s="290" t="s">
        <v>11318</v>
      </c>
      <c r="E4792" s="292">
        <v>3010</v>
      </c>
    </row>
    <row r="4793" spans="1:5" ht="14.4" x14ac:dyDescent="0.55000000000000004">
      <c r="A4793" s="290" t="s">
        <v>4805</v>
      </c>
      <c r="B4793" s="291">
        <v>447465.65</v>
      </c>
      <c r="D4793" s="290" t="s">
        <v>11319</v>
      </c>
      <c r="E4793" s="292">
        <v>447465.65</v>
      </c>
    </row>
    <row r="4794" spans="1:5" ht="14.4" x14ac:dyDescent="0.55000000000000004">
      <c r="A4794" s="290" t="s">
        <v>4913</v>
      </c>
      <c r="B4794" s="291">
        <v>6648.54</v>
      </c>
      <c r="D4794" s="290" t="s">
        <v>11320</v>
      </c>
      <c r="E4794" s="292">
        <v>6648.54</v>
      </c>
    </row>
    <row r="4795" spans="1:5" ht="14.4" x14ac:dyDescent="0.55000000000000004">
      <c r="A4795" s="290" t="s">
        <v>4914</v>
      </c>
      <c r="B4795" s="291">
        <v>1532.11</v>
      </c>
      <c r="D4795" s="290" t="s">
        <v>11321</v>
      </c>
      <c r="E4795" s="292">
        <v>1532.11</v>
      </c>
    </row>
    <row r="4796" spans="1:5" ht="14.4" x14ac:dyDescent="0.55000000000000004">
      <c r="A4796" s="290" t="s">
        <v>4806</v>
      </c>
      <c r="B4796" s="291">
        <v>9545.5</v>
      </c>
      <c r="D4796" s="290" t="s">
        <v>11322</v>
      </c>
      <c r="E4796" s="292">
        <v>9545.5</v>
      </c>
    </row>
    <row r="4797" spans="1:5" ht="14.4" x14ac:dyDescent="0.55000000000000004">
      <c r="A4797" s="290" t="s">
        <v>4807</v>
      </c>
      <c r="B4797" s="291">
        <v>129839</v>
      </c>
      <c r="D4797" s="290" t="s">
        <v>11323</v>
      </c>
      <c r="E4797" s="292">
        <v>129839</v>
      </c>
    </row>
    <row r="4798" spans="1:5" ht="14.4" x14ac:dyDescent="0.55000000000000004">
      <c r="A4798" s="290" t="s">
        <v>4915</v>
      </c>
      <c r="B4798" s="291">
        <v>4132</v>
      </c>
      <c r="D4798" s="290" t="s">
        <v>9714</v>
      </c>
      <c r="E4798" s="292">
        <v>4132</v>
      </c>
    </row>
    <row r="4799" spans="1:5" ht="14.4" x14ac:dyDescent="0.55000000000000004">
      <c r="A4799" s="290" t="s">
        <v>4916</v>
      </c>
      <c r="B4799" s="291">
        <v>3287</v>
      </c>
      <c r="D4799" s="290" t="s">
        <v>11324</v>
      </c>
      <c r="E4799" s="292">
        <v>3287</v>
      </c>
    </row>
    <row r="4800" spans="1:5" ht="14.4" x14ac:dyDescent="0.55000000000000004">
      <c r="A4800" s="290" t="s">
        <v>4808</v>
      </c>
      <c r="B4800" s="291">
        <v>143807</v>
      </c>
      <c r="D4800" s="290" t="s">
        <v>11325</v>
      </c>
      <c r="E4800" s="292">
        <v>143807</v>
      </c>
    </row>
    <row r="4801" spans="1:5" ht="14.4" x14ac:dyDescent="0.55000000000000004">
      <c r="A4801" s="290" t="s">
        <v>4917</v>
      </c>
      <c r="B4801" s="291">
        <v>2307</v>
      </c>
      <c r="D4801" s="290" t="s">
        <v>11326</v>
      </c>
      <c r="E4801" s="292">
        <v>2307</v>
      </c>
    </row>
    <row r="4802" spans="1:5" ht="14.4" x14ac:dyDescent="0.55000000000000004">
      <c r="A4802" s="290" t="s">
        <v>3657</v>
      </c>
      <c r="B4802" s="291">
        <v>127204</v>
      </c>
      <c r="D4802" s="290" t="s">
        <v>9715</v>
      </c>
      <c r="E4802" s="292">
        <v>127204</v>
      </c>
    </row>
    <row r="4803" spans="1:5" ht="14.4" x14ac:dyDescent="0.55000000000000004">
      <c r="A4803" s="290" t="s">
        <v>4918</v>
      </c>
      <c r="B4803" s="291">
        <v>27755</v>
      </c>
      <c r="D4803" s="290" t="s">
        <v>11327</v>
      </c>
      <c r="E4803" s="292">
        <v>27755</v>
      </c>
    </row>
    <row r="4804" spans="1:5" ht="14.4" x14ac:dyDescent="0.55000000000000004">
      <c r="A4804" s="290" t="s">
        <v>4919</v>
      </c>
      <c r="B4804" s="291">
        <v>1485</v>
      </c>
      <c r="D4804" s="290" t="s">
        <v>11328</v>
      </c>
      <c r="E4804" s="292">
        <v>1485</v>
      </c>
    </row>
    <row r="4805" spans="1:5" ht="14.4" x14ac:dyDescent="0.55000000000000004">
      <c r="A4805" s="290" t="s">
        <v>4809</v>
      </c>
      <c r="B4805" s="291">
        <v>62461</v>
      </c>
      <c r="D4805" s="290" t="s">
        <v>11329</v>
      </c>
      <c r="E4805" s="292">
        <v>62461</v>
      </c>
    </row>
    <row r="4806" spans="1:5" ht="14.4" x14ac:dyDescent="0.55000000000000004">
      <c r="A4806" s="290" t="s">
        <v>4810</v>
      </c>
      <c r="B4806" s="291">
        <v>32622</v>
      </c>
      <c r="D4806" s="290" t="s">
        <v>11330</v>
      </c>
      <c r="E4806" s="292">
        <v>32622</v>
      </c>
    </row>
    <row r="4807" spans="1:5" ht="14.4" x14ac:dyDescent="0.55000000000000004">
      <c r="A4807" s="290" t="s">
        <v>4811</v>
      </c>
      <c r="B4807" s="291">
        <v>46103.040000000001</v>
      </c>
      <c r="D4807" s="290" t="s">
        <v>11331</v>
      </c>
      <c r="E4807" s="292">
        <v>46103.040000000001</v>
      </c>
    </row>
    <row r="4808" spans="1:5" ht="14.4" x14ac:dyDescent="0.55000000000000004">
      <c r="A4808" s="290" t="s">
        <v>4920</v>
      </c>
      <c r="B4808" s="291">
        <v>5386</v>
      </c>
      <c r="D4808" s="290" t="s">
        <v>11332</v>
      </c>
      <c r="E4808" s="292">
        <v>5386</v>
      </c>
    </row>
    <row r="4809" spans="1:5" ht="14.4" x14ac:dyDescent="0.55000000000000004">
      <c r="A4809" s="290" t="s">
        <v>3658</v>
      </c>
      <c r="B4809" s="291">
        <v>85064</v>
      </c>
      <c r="D4809" s="290" t="s">
        <v>9716</v>
      </c>
      <c r="E4809" s="292">
        <v>85064</v>
      </c>
    </row>
    <row r="4810" spans="1:5" ht="14.4" x14ac:dyDescent="0.55000000000000004">
      <c r="A4810" s="290" t="s">
        <v>4812</v>
      </c>
      <c r="B4810" s="291">
        <v>1763222</v>
      </c>
      <c r="D4810" s="290" t="s">
        <v>11333</v>
      </c>
      <c r="E4810" s="292">
        <v>1763222</v>
      </c>
    </row>
    <row r="4811" spans="1:5" ht="14.4" x14ac:dyDescent="0.55000000000000004">
      <c r="A4811" s="290" t="s">
        <v>4921</v>
      </c>
      <c r="B4811" s="291">
        <v>22248</v>
      </c>
      <c r="D4811" s="290" t="s">
        <v>11334</v>
      </c>
      <c r="E4811" s="292">
        <v>22248</v>
      </c>
    </row>
    <row r="4812" spans="1:5" ht="14.4" x14ac:dyDescent="0.55000000000000004">
      <c r="A4812" s="290" t="s">
        <v>4922</v>
      </c>
      <c r="B4812" s="291">
        <v>21520.54</v>
      </c>
      <c r="D4812" s="290" t="s">
        <v>11335</v>
      </c>
      <c r="E4812" s="292">
        <v>21520.54</v>
      </c>
    </row>
    <row r="4813" spans="1:5" ht="14.4" x14ac:dyDescent="0.55000000000000004">
      <c r="A4813" s="290" t="s">
        <v>4923</v>
      </c>
      <c r="B4813" s="291">
        <v>4813</v>
      </c>
      <c r="D4813" s="290" t="s">
        <v>11336</v>
      </c>
      <c r="E4813" s="292">
        <v>4813</v>
      </c>
    </row>
    <row r="4814" spans="1:5" ht="14.4" x14ac:dyDescent="0.55000000000000004">
      <c r="A4814" s="290" t="s">
        <v>4924</v>
      </c>
      <c r="B4814" s="291">
        <v>7622.7</v>
      </c>
      <c r="D4814" s="290" t="s">
        <v>11337</v>
      </c>
      <c r="E4814" s="292">
        <v>7622.7</v>
      </c>
    </row>
    <row r="4815" spans="1:5" ht="14.4" x14ac:dyDescent="0.55000000000000004">
      <c r="A4815" s="290" t="s">
        <v>3659</v>
      </c>
      <c r="B4815" s="291">
        <v>17987.990000000002</v>
      </c>
      <c r="D4815" s="290" t="s">
        <v>9717</v>
      </c>
      <c r="E4815" s="292">
        <v>17987.990000000002</v>
      </c>
    </row>
    <row r="4816" spans="1:5" ht="14.4" x14ac:dyDescent="0.55000000000000004">
      <c r="A4816" s="290" t="s">
        <v>4925</v>
      </c>
      <c r="B4816" s="291">
        <v>8123.43</v>
      </c>
      <c r="D4816" s="290" t="s">
        <v>11338</v>
      </c>
      <c r="E4816" s="292">
        <v>8123.43</v>
      </c>
    </row>
    <row r="4817" spans="1:5" ht="14.4" x14ac:dyDescent="0.55000000000000004">
      <c r="A4817" s="290" t="s">
        <v>4926</v>
      </c>
      <c r="B4817" s="291">
        <v>3523</v>
      </c>
      <c r="D4817" s="290" t="s">
        <v>11339</v>
      </c>
      <c r="E4817" s="292">
        <v>3523</v>
      </c>
    </row>
    <row r="4818" spans="1:5" ht="14.4" x14ac:dyDescent="0.55000000000000004">
      <c r="A4818" s="290" t="s">
        <v>4927</v>
      </c>
      <c r="B4818" s="291">
        <v>11022</v>
      </c>
      <c r="D4818" s="290" t="s">
        <v>11340</v>
      </c>
      <c r="E4818" s="292">
        <v>11022</v>
      </c>
    </row>
    <row r="4819" spans="1:5" ht="14.4" x14ac:dyDescent="0.55000000000000004">
      <c r="A4819" s="290" t="s">
        <v>4928</v>
      </c>
      <c r="B4819" s="291">
        <v>1755</v>
      </c>
      <c r="D4819" s="290" t="s">
        <v>11341</v>
      </c>
      <c r="E4819" s="292">
        <v>1755</v>
      </c>
    </row>
    <row r="4820" spans="1:5" ht="14.4" x14ac:dyDescent="0.55000000000000004">
      <c r="A4820" s="290" t="s">
        <v>4929</v>
      </c>
      <c r="B4820" s="291">
        <v>1211.0899999999999</v>
      </c>
      <c r="D4820" s="290" t="s">
        <v>9718</v>
      </c>
      <c r="E4820" s="292">
        <v>1211.0899999999999</v>
      </c>
    </row>
    <row r="4821" spans="1:5" ht="14.4" x14ac:dyDescent="0.55000000000000004">
      <c r="A4821" s="290" t="s">
        <v>4930</v>
      </c>
      <c r="B4821" s="291">
        <v>4549</v>
      </c>
      <c r="D4821" s="290" t="s">
        <v>11342</v>
      </c>
      <c r="E4821" s="292">
        <v>4549</v>
      </c>
    </row>
    <row r="4822" spans="1:5" ht="14.4" x14ac:dyDescent="0.55000000000000004">
      <c r="A4822" s="290" t="s">
        <v>4931</v>
      </c>
      <c r="B4822" s="291">
        <v>18616</v>
      </c>
      <c r="D4822" s="290" t="s">
        <v>11343</v>
      </c>
      <c r="E4822" s="292">
        <v>18616</v>
      </c>
    </row>
    <row r="4823" spans="1:5" ht="14.4" x14ac:dyDescent="0.55000000000000004">
      <c r="A4823" s="290" t="s">
        <v>4932</v>
      </c>
      <c r="B4823" s="291">
        <v>1814.9</v>
      </c>
      <c r="D4823" s="290" t="s">
        <v>11344</v>
      </c>
      <c r="E4823" s="292">
        <v>1814.9</v>
      </c>
    </row>
    <row r="4824" spans="1:5" ht="14.4" x14ac:dyDescent="0.55000000000000004">
      <c r="A4824" s="290" t="s">
        <v>4933</v>
      </c>
      <c r="B4824" s="291">
        <v>4724</v>
      </c>
      <c r="D4824" s="290" t="s">
        <v>11345</v>
      </c>
      <c r="E4824" s="292">
        <v>4724</v>
      </c>
    </row>
    <row r="4825" spans="1:5" ht="14.4" x14ac:dyDescent="0.55000000000000004">
      <c r="A4825" s="290" t="s">
        <v>5006</v>
      </c>
      <c r="B4825" s="291">
        <v>1928.13</v>
      </c>
      <c r="D4825" s="290" t="s">
        <v>11346</v>
      </c>
      <c r="E4825" s="292">
        <v>1928.13</v>
      </c>
    </row>
    <row r="4826" spans="1:5" ht="14.4" x14ac:dyDescent="0.55000000000000004">
      <c r="A4826" s="290" t="s">
        <v>4813</v>
      </c>
      <c r="B4826" s="291">
        <v>25278</v>
      </c>
      <c r="D4826" s="290" t="s">
        <v>11347</v>
      </c>
      <c r="E4826" s="292">
        <v>25278</v>
      </c>
    </row>
    <row r="4827" spans="1:5" ht="14.4" x14ac:dyDescent="0.55000000000000004">
      <c r="A4827" s="290" t="s">
        <v>4934</v>
      </c>
      <c r="B4827" s="291">
        <v>2032</v>
      </c>
      <c r="D4827" s="290" t="s">
        <v>11348</v>
      </c>
      <c r="E4827" s="292">
        <v>2032</v>
      </c>
    </row>
    <row r="4828" spans="1:5" ht="14.4" x14ac:dyDescent="0.55000000000000004">
      <c r="A4828" s="290" t="s">
        <v>4935</v>
      </c>
      <c r="B4828" s="291">
        <v>3125</v>
      </c>
      <c r="D4828" s="290" t="s">
        <v>11349</v>
      </c>
      <c r="E4828" s="292">
        <v>3125</v>
      </c>
    </row>
    <row r="4829" spans="1:5" ht="14.4" x14ac:dyDescent="0.55000000000000004">
      <c r="A4829" s="290" t="s">
        <v>4936</v>
      </c>
      <c r="B4829" s="291">
        <v>2220</v>
      </c>
      <c r="D4829" s="290" t="s">
        <v>11350</v>
      </c>
      <c r="E4829" s="292">
        <v>2220</v>
      </c>
    </row>
    <row r="4830" spans="1:5" ht="14.4" x14ac:dyDescent="0.55000000000000004">
      <c r="A4830" s="290" t="s">
        <v>4937</v>
      </c>
      <c r="B4830" s="291">
        <v>8409</v>
      </c>
      <c r="D4830" s="290" t="s">
        <v>11351</v>
      </c>
      <c r="E4830" s="292">
        <v>8409</v>
      </c>
    </row>
    <row r="4831" spans="1:5" ht="14.4" x14ac:dyDescent="0.55000000000000004">
      <c r="A4831" s="290" t="s">
        <v>65356</v>
      </c>
      <c r="B4831" s="291">
        <v>0</v>
      </c>
      <c r="D4831" s="290" t="s">
        <v>66049</v>
      </c>
      <c r="E4831" s="292">
        <v>0</v>
      </c>
    </row>
    <row r="4832" spans="1:5" ht="14.4" x14ac:dyDescent="0.55000000000000004">
      <c r="A4832" s="290" t="s">
        <v>4938</v>
      </c>
      <c r="B4832" s="291">
        <v>1593</v>
      </c>
      <c r="D4832" s="290" t="s">
        <v>11352</v>
      </c>
      <c r="E4832" s="292">
        <v>1593</v>
      </c>
    </row>
    <row r="4833" spans="1:5" ht="14.4" x14ac:dyDescent="0.55000000000000004">
      <c r="A4833" s="290" t="s">
        <v>4939</v>
      </c>
      <c r="B4833" s="291">
        <v>11534</v>
      </c>
      <c r="D4833" s="290" t="s">
        <v>11353</v>
      </c>
      <c r="E4833" s="292">
        <v>11534</v>
      </c>
    </row>
    <row r="4834" spans="1:5" ht="14.4" x14ac:dyDescent="0.55000000000000004">
      <c r="A4834" s="290" t="s">
        <v>4940</v>
      </c>
      <c r="B4834" s="291">
        <v>766.84</v>
      </c>
      <c r="D4834" s="290" t="s">
        <v>11354</v>
      </c>
      <c r="E4834" s="292">
        <v>766.84</v>
      </c>
    </row>
    <row r="4835" spans="1:5" ht="14.4" x14ac:dyDescent="0.55000000000000004">
      <c r="A4835" s="290" t="s">
        <v>4941</v>
      </c>
      <c r="B4835" s="291">
        <v>2564</v>
      </c>
      <c r="D4835" s="290" t="s">
        <v>11355</v>
      </c>
      <c r="E4835" s="292">
        <v>2564</v>
      </c>
    </row>
    <row r="4836" spans="1:5" ht="14.4" x14ac:dyDescent="0.55000000000000004">
      <c r="A4836" s="290" t="s">
        <v>4942</v>
      </c>
      <c r="B4836" s="291">
        <v>6244</v>
      </c>
      <c r="D4836" s="290" t="s">
        <v>11356</v>
      </c>
      <c r="E4836" s="292">
        <v>6244</v>
      </c>
    </row>
    <row r="4837" spans="1:5" ht="14.4" x14ac:dyDescent="0.55000000000000004">
      <c r="A4837" s="290" t="s">
        <v>65357</v>
      </c>
      <c r="B4837" s="291">
        <v>0</v>
      </c>
      <c r="D4837" s="290" t="s">
        <v>66050</v>
      </c>
      <c r="E4837" s="292">
        <v>0</v>
      </c>
    </row>
    <row r="4838" spans="1:5" ht="14.4" x14ac:dyDescent="0.55000000000000004">
      <c r="A4838" s="290" t="s">
        <v>4943</v>
      </c>
      <c r="B4838" s="291">
        <v>1600</v>
      </c>
      <c r="D4838" s="290" t="s">
        <v>11357</v>
      </c>
      <c r="E4838" s="292">
        <v>1600</v>
      </c>
    </row>
    <row r="4839" spans="1:5" ht="14.4" x14ac:dyDescent="0.55000000000000004">
      <c r="A4839" s="290" t="s">
        <v>4944</v>
      </c>
      <c r="B4839" s="291">
        <v>1877</v>
      </c>
      <c r="D4839" s="290" t="s">
        <v>11358</v>
      </c>
      <c r="E4839" s="292">
        <v>1877</v>
      </c>
    </row>
    <row r="4840" spans="1:5" ht="14.4" x14ac:dyDescent="0.55000000000000004">
      <c r="A4840" s="290" t="s">
        <v>65358</v>
      </c>
      <c r="B4840" s="291">
        <v>0</v>
      </c>
      <c r="D4840" s="290" t="s">
        <v>66051</v>
      </c>
      <c r="E4840" s="292">
        <v>0</v>
      </c>
    </row>
    <row r="4841" spans="1:5" ht="14.4" x14ac:dyDescent="0.55000000000000004">
      <c r="A4841" s="290" t="s">
        <v>4945</v>
      </c>
      <c r="B4841" s="291">
        <v>4813</v>
      </c>
      <c r="D4841" s="290" t="s">
        <v>11359</v>
      </c>
      <c r="E4841" s="292">
        <v>4813</v>
      </c>
    </row>
    <row r="4842" spans="1:5" ht="14.4" x14ac:dyDescent="0.55000000000000004">
      <c r="A4842" s="290" t="s">
        <v>4814</v>
      </c>
      <c r="B4842" s="291">
        <v>57773</v>
      </c>
      <c r="D4842" s="290" t="s">
        <v>11360</v>
      </c>
      <c r="E4842" s="292">
        <v>57773</v>
      </c>
    </row>
    <row r="4843" spans="1:5" ht="14.4" x14ac:dyDescent="0.55000000000000004">
      <c r="A4843" s="290" t="s">
        <v>4946</v>
      </c>
      <c r="B4843" s="291">
        <v>783</v>
      </c>
      <c r="D4843" s="290" t="s">
        <v>11361</v>
      </c>
      <c r="E4843" s="292">
        <v>783</v>
      </c>
    </row>
    <row r="4844" spans="1:5" ht="14.4" x14ac:dyDescent="0.55000000000000004">
      <c r="A4844" s="290" t="s">
        <v>4947</v>
      </c>
      <c r="B4844" s="291">
        <v>5501</v>
      </c>
      <c r="D4844" s="290" t="s">
        <v>11362</v>
      </c>
      <c r="E4844" s="292">
        <v>5501</v>
      </c>
    </row>
    <row r="4845" spans="1:5" ht="14.4" x14ac:dyDescent="0.55000000000000004">
      <c r="A4845" s="290" t="s">
        <v>4948</v>
      </c>
      <c r="B4845" s="291">
        <v>2443</v>
      </c>
      <c r="D4845" s="290" t="s">
        <v>11363</v>
      </c>
      <c r="E4845" s="292">
        <v>2443</v>
      </c>
    </row>
    <row r="4846" spans="1:5" ht="14.4" x14ac:dyDescent="0.55000000000000004">
      <c r="A4846" s="290" t="s">
        <v>4815</v>
      </c>
      <c r="B4846" s="291">
        <v>133616.5</v>
      </c>
      <c r="D4846" s="290" t="s">
        <v>11364</v>
      </c>
      <c r="E4846" s="292">
        <v>133616.5</v>
      </c>
    </row>
    <row r="4847" spans="1:5" ht="14.4" x14ac:dyDescent="0.55000000000000004">
      <c r="A4847" s="290" t="s">
        <v>4949</v>
      </c>
      <c r="B4847" s="291">
        <v>5738</v>
      </c>
      <c r="D4847" s="290" t="s">
        <v>11365</v>
      </c>
      <c r="E4847" s="292">
        <v>5738</v>
      </c>
    </row>
    <row r="4848" spans="1:5" ht="14.4" x14ac:dyDescent="0.55000000000000004">
      <c r="A4848" s="290" t="s">
        <v>4950</v>
      </c>
      <c r="B4848" s="291">
        <v>7391</v>
      </c>
      <c r="D4848" s="290" t="s">
        <v>11366</v>
      </c>
      <c r="E4848" s="292">
        <v>7391</v>
      </c>
    </row>
    <row r="4849" spans="1:5" ht="14.4" x14ac:dyDescent="0.55000000000000004">
      <c r="A4849" s="290" t="s">
        <v>4951</v>
      </c>
      <c r="B4849" s="291">
        <v>1519</v>
      </c>
      <c r="D4849" s="290" t="s">
        <v>11367</v>
      </c>
      <c r="E4849" s="292">
        <v>1519</v>
      </c>
    </row>
    <row r="4850" spans="1:5" ht="14.4" x14ac:dyDescent="0.55000000000000004">
      <c r="A4850" s="290" t="s">
        <v>4816</v>
      </c>
      <c r="B4850" s="291">
        <v>211200.82</v>
      </c>
      <c r="D4850" s="290" t="s">
        <v>11368</v>
      </c>
      <c r="E4850" s="292">
        <v>211200.82</v>
      </c>
    </row>
    <row r="4851" spans="1:5" ht="14.4" x14ac:dyDescent="0.55000000000000004">
      <c r="A4851" s="290" t="s">
        <v>4952</v>
      </c>
      <c r="B4851" s="291">
        <v>13748</v>
      </c>
      <c r="D4851" s="290" t="s">
        <v>11369</v>
      </c>
      <c r="E4851" s="292">
        <v>13748</v>
      </c>
    </row>
    <row r="4852" spans="1:5" ht="14.4" x14ac:dyDescent="0.55000000000000004">
      <c r="A4852" s="290" t="s">
        <v>4817</v>
      </c>
      <c r="B4852" s="291">
        <v>336537.47</v>
      </c>
      <c r="D4852" s="290" t="s">
        <v>11370</v>
      </c>
      <c r="E4852" s="292">
        <v>336537.47</v>
      </c>
    </row>
    <row r="4853" spans="1:5" ht="14.4" x14ac:dyDescent="0.55000000000000004">
      <c r="A4853" s="290" t="s">
        <v>4953</v>
      </c>
      <c r="B4853" s="291">
        <v>5211</v>
      </c>
      <c r="D4853" s="290" t="s">
        <v>11371</v>
      </c>
      <c r="E4853" s="292">
        <v>5211</v>
      </c>
    </row>
    <row r="4854" spans="1:5" ht="14.4" x14ac:dyDescent="0.55000000000000004">
      <c r="A4854" s="290" t="s">
        <v>65359</v>
      </c>
      <c r="B4854" s="291">
        <v>0</v>
      </c>
      <c r="D4854" s="290" t="s">
        <v>66052</v>
      </c>
      <c r="E4854" s="292">
        <v>0</v>
      </c>
    </row>
    <row r="4855" spans="1:5" ht="14.4" x14ac:dyDescent="0.55000000000000004">
      <c r="A4855" s="290" t="s">
        <v>4954</v>
      </c>
      <c r="B4855" s="291">
        <v>1634</v>
      </c>
      <c r="D4855" s="290" t="s">
        <v>11372</v>
      </c>
      <c r="E4855" s="292">
        <v>1634</v>
      </c>
    </row>
    <row r="4856" spans="1:5" ht="14.4" x14ac:dyDescent="0.55000000000000004">
      <c r="A4856" s="290" t="s">
        <v>4955</v>
      </c>
      <c r="B4856" s="291">
        <v>2835</v>
      </c>
      <c r="D4856" s="290" t="s">
        <v>11373</v>
      </c>
      <c r="E4856" s="292">
        <v>2835</v>
      </c>
    </row>
    <row r="4857" spans="1:5" ht="14.4" x14ac:dyDescent="0.55000000000000004">
      <c r="A4857" s="290" t="s">
        <v>4956</v>
      </c>
      <c r="B4857" s="291">
        <v>715.4</v>
      </c>
      <c r="D4857" s="290" t="s">
        <v>11374</v>
      </c>
      <c r="E4857" s="292">
        <v>715.4</v>
      </c>
    </row>
    <row r="4858" spans="1:5" ht="14.4" x14ac:dyDescent="0.55000000000000004">
      <c r="A4858" s="290" t="s">
        <v>4957</v>
      </c>
      <c r="B4858" s="291">
        <v>3794</v>
      </c>
      <c r="D4858" s="290" t="s">
        <v>11375</v>
      </c>
      <c r="E4858" s="292">
        <v>3794</v>
      </c>
    </row>
    <row r="4859" spans="1:5" ht="14.4" x14ac:dyDescent="0.55000000000000004">
      <c r="A4859" s="290" t="s">
        <v>4958</v>
      </c>
      <c r="B4859" s="291">
        <v>1800</v>
      </c>
      <c r="D4859" s="290" t="s">
        <v>11376</v>
      </c>
      <c r="E4859" s="292">
        <v>1800</v>
      </c>
    </row>
    <row r="4860" spans="1:5" ht="14.4" x14ac:dyDescent="0.55000000000000004">
      <c r="A4860" s="290" t="s">
        <v>5007</v>
      </c>
      <c r="B4860" s="291">
        <v>2490</v>
      </c>
      <c r="D4860" s="290" t="s">
        <v>11377</v>
      </c>
      <c r="E4860" s="292">
        <v>2490</v>
      </c>
    </row>
    <row r="4861" spans="1:5" ht="14.4" x14ac:dyDescent="0.55000000000000004">
      <c r="A4861" s="290" t="s">
        <v>4818</v>
      </c>
      <c r="B4861" s="291">
        <v>35840.699999999997</v>
      </c>
      <c r="D4861" s="290" t="s">
        <v>11441</v>
      </c>
      <c r="E4861" s="292">
        <v>35840.699999999997</v>
      </c>
    </row>
    <row r="4862" spans="1:5" ht="14.4" x14ac:dyDescent="0.55000000000000004">
      <c r="A4862" s="290" t="s">
        <v>4959</v>
      </c>
      <c r="B4862" s="291">
        <v>14300.19</v>
      </c>
      <c r="D4862" s="290" t="s">
        <v>11378</v>
      </c>
      <c r="E4862" s="292">
        <v>14300.19</v>
      </c>
    </row>
    <row r="4863" spans="1:5" ht="14.4" x14ac:dyDescent="0.55000000000000004">
      <c r="A4863" s="290" t="s">
        <v>4819</v>
      </c>
      <c r="B4863" s="291">
        <v>309938</v>
      </c>
      <c r="D4863" s="290" t="s">
        <v>11379</v>
      </c>
      <c r="E4863" s="292">
        <v>309938</v>
      </c>
    </row>
    <row r="4864" spans="1:5" ht="14.4" x14ac:dyDescent="0.55000000000000004">
      <c r="A4864" s="290" t="s">
        <v>4960</v>
      </c>
      <c r="B4864" s="291">
        <v>2166</v>
      </c>
      <c r="D4864" s="290" t="s">
        <v>11380</v>
      </c>
      <c r="E4864" s="292">
        <v>2166</v>
      </c>
    </row>
    <row r="4865" spans="1:5" ht="14.4" x14ac:dyDescent="0.55000000000000004">
      <c r="A4865" s="290" t="s">
        <v>4820</v>
      </c>
      <c r="B4865" s="291">
        <v>77209</v>
      </c>
      <c r="D4865" s="290" t="s">
        <v>11381</v>
      </c>
      <c r="E4865" s="292">
        <v>77209</v>
      </c>
    </row>
    <row r="4866" spans="1:5" ht="14.4" x14ac:dyDescent="0.55000000000000004">
      <c r="A4866" s="290" t="s">
        <v>4821</v>
      </c>
      <c r="B4866" s="291">
        <v>112185</v>
      </c>
      <c r="D4866" s="290" t="s">
        <v>11442</v>
      </c>
      <c r="E4866" s="292">
        <v>112185</v>
      </c>
    </row>
    <row r="4867" spans="1:5" ht="14.4" x14ac:dyDescent="0.55000000000000004">
      <c r="A4867" s="290" t="s">
        <v>4961</v>
      </c>
      <c r="B4867" s="291">
        <v>4644</v>
      </c>
      <c r="D4867" s="290" t="s">
        <v>11382</v>
      </c>
      <c r="E4867" s="292">
        <v>4644</v>
      </c>
    </row>
    <row r="4868" spans="1:5" ht="14.4" x14ac:dyDescent="0.55000000000000004">
      <c r="A4868" s="290" t="s">
        <v>4822</v>
      </c>
      <c r="B4868" s="291">
        <v>20605</v>
      </c>
      <c r="D4868" s="290" t="s">
        <v>11383</v>
      </c>
      <c r="E4868" s="292">
        <v>20605</v>
      </c>
    </row>
    <row r="4869" spans="1:5" ht="14.4" x14ac:dyDescent="0.55000000000000004">
      <c r="A4869" s="290" t="s">
        <v>4962</v>
      </c>
      <c r="B4869" s="291">
        <v>6992</v>
      </c>
      <c r="D4869" s="290" t="s">
        <v>11384</v>
      </c>
      <c r="E4869" s="292">
        <v>6992</v>
      </c>
    </row>
    <row r="4870" spans="1:5" ht="14.4" x14ac:dyDescent="0.55000000000000004">
      <c r="A4870" s="290" t="s">
        <v>4823</v>
      </c>
      <c r="B4870" s="291">
        <v>90921</v>
      </c>
      <c r="D4870" s="290" t="s">
        <v>9719</v>
      </c>
      <c r="E4870" s="292">
        <v>90921</v>
      </c>
    </row>
    <row r="4871" spans="1:5" ht="14.4" x14ac:dyDescent="0.55000000000000004">
      <c r="A4871" s="290" t="s">
        <v>4824</v>
      </c>
      <c r="B4871" s="291">
        <v>107009.17</v>
      </c>
      <c r="D4871" s="290" t="s">
        <v>11385</v>
      </c>
      <c r="E4871" s="292">
        <v>107009.17</v>
      </c>
    </row>
    <row r="4872" spans="1:5" ht="14.4" x14ac:dyDescent="0.55000000000000004">
      <c r="A4872" s="290" t="s">
        <v>3660</v>
      </c>
      <c r="B4872" s="291">
        <v>20602.66</v>
      </c>
      <c r="D4872" s="290" t="s">
        <v>9720</v>
      </c>
      <c r="E4872" s="292">
        <v>20602.66</v>
      </c>
    </row>
    <row r="4873" spans="1:5" ht="14.4" x14ac:dyDescent="0.55000000000000004">
      <c r="A4873" s="290" t="s">
        <v>3661</v>
      </c>
      <c r="B4873" s="291">
        <v>62498</v>
      </c>
      <c r="D4873" s="290" t="s">
        <v>9721</v>
      </c>
      <c r="E4873" s="292">
        <v>62498</v>
      </c>
    </row>
    <row r="4874" spans="1:5" ht="14.4" x14ac:dyDescent="0.55000000000000004">
      <c r="A4874" s="290" t="s">
        <v>4963</v>
      </c>
      <c r="B4874" s="291">
        <v>5157</v>
      </c>
      <c r="D4874" s="290" t="s">
        <v>11386</v>
      </c>
      <c r="E4874" s="292">
        <v>5157</v>
      </c>
    </row>
    <row r="4875" spans="1:5" ht="14.4" x14ac:dyDescent="0.55000000000000004">
      <c r="A4875" s="290" t="s">
        <v>4964</v>
      </c>
      <c r="B4875" s="291">
        <v>9206</v>
      </c>
      <c r="D4875" s="290" t="s">
        <v>11387</v>
      </c>
      <c r="E4875" s="292">
        <v>9206</v>
      </c>
    </row>
    <row r="4876" spans="1:5" ht="14.4" x14ac:dyDescent="0.55000000000000004">
      <c r="A4876" s="290" t="s">
        <v>4825</v>
      </c>
      <c r="B4876" s="291">
        <v>366455</v>
      </c>
      <c r="D4876" s="290" t="s">
        <v>9722</v>
      </c>
      <c r="E4876" s="292">
        <v>366455</v>
      </c>
    </row>
    <row r="4877" spans="1:5" ht="14.4" x14ac:dyDescent="0.55000000000000004">
      <c r="A4877" s="290" t="s">
        <v>4965</v>
      </c>
      <c r="B4877" s="291">
        <v>294.25</v>
      </c>
      <c r="D4877" s="290" t="s">
        <v>11388</v>
      </c>
      <c r="E4877" s="292">
        <v>294.25</v>
      </c>
    </row>
    <row r="4878" spans="1:5" ht="14.4" x14ac:dyDescent="0.55000000000000004">
      <c r="A4878" s="290" t="s">
        <v>65360</v>
      </c>
      <c r="B4878" s="291">
        <v>0</v>
      </c>
      <c r="D4878" s="290" t="s">
        <v>66053</v>
      </c>
      <c r="E4878" s="292">
        <v>0</v>
      </c>
    </row>
    <row r="4879" spans="1:5" ht="14.4" x14ac:dyDescent="0.55000000000000004">
      <c r="A4879" s="290" t="s">
        <v>4826</v>
      </c>
      <c r="B4879" s="291">
        <v>24492.95</v>
      </c>
      <c r="D4879" s="290" t="s">
        <v>11389</v>
      </c>
      <c r="E4879" s="292">
        <v>24492.95</v>
      </c>
    </row>
    <row r="4880" spans="1:5" ht="14.4" x14ac:dyDescent="0.55000000000000004">
      <c r="A4880" s="290" t="s">
        <v>4827</v>
      </c>
      <c r="B4880" s="291">
        <v>208787</v>
      </c>
      <c r="D4880" s="290" t="s">
        <v>11390</v>
      </c>
      <c r="E4880" s="292">
        <v>208787</v>
      </c>
    </row>
    <row r="4881" spans="1:5" ht="14.4" x14ac:dyDescent="0.55000000000000004">
      <c r="A4881" s="290" t="s">
        <v>4828</v>
      </c>
      <c r="B4881" s="291">
        <v>64189</v>
      </c>
      <c r="D4881" s="290" t="s">
        <v>11391</v>
      </c>
      <c r="E4881" s="292">
        <v>64189</v>
      </c>
    </row>
    <row r="4882" spans="1:5" ht="14.4" x14ac:dyDescent="0.55000000000000004">
      <c r="A4882" s="290" t="s">
        <v>4966</v>
      </c>
      <c r="B4882" s="291">
        <v>22152</v>
      </c>
      <c r="D4882" s="290" t="s">
        <v>11392</v>
      </c>
      <c r="E4882" s="292">
        <v>22152</v>
      </c>
    </row>
    <row r="4883" spans="1:5" ht="14.4" x14ac:dyDescent="0.55000000000000004">
      <c r="A4883" s="290" t="s">
        <v>4829</v>
      </c>
      <c r="B4883" s="291">
        <v>121518</v>
      </c>
      <c r="D4883" s="290" t="s">
        <v>11393</v>
      </c>
      <c r="E4883" s="292">
        <v>121518</v>
      </c>
    </row>
    <row r="4884" spans="1:5" ht="14.4" x14ac:dyDescent="0.55000000000000004">
      <c r="A4884" s="290" t="s">
        <v>4830</v>
      </c>
      <c r="B4884" s="291">
        <v>674463</v>
      </c>
      <c r="D4884" s="290" t="s">
        <v>11394</v>
      </c>
      <c r="E4884" s="292">
        <v>674463</v>
      </c>
    </row>
    <row r="4885" spans="1:5" ht="14.4" x14ac:dyDescent="0.55000000000000004">
      <c r="A4885" s="290" t="s">
        <v>4831</v>
      </c>
      <c r="B4885" s="291">
        <v>158705.94</v>
      </c>
      <c r="D4885" s="290" t="s">
        <v>11443</v>
      </c>
      <c r="E4885" s="292">
        <v>158705.94</v>
      </c>
    </row>
    <row r="4886" spans="1:5" ht="14.4" x14ac:dyDescent="0.55000000000000004">
      <c r="A4886" s="290" t="s">
        <v>4967</v>
      </c>
      <c r="B4886" s="291">
        <v>1291.8</v>
      </c>
      <c r="D4886" s="290" t="s">
        <v>11395</v>
      </c>
      <c r="E4886" s="292">
        <v>1291.8</v>
      </c>
    </row>
    <row r="4887" spans="1:5" ht="14.4" x14ac:dyDescent="0.55000000000000004">
      <c r="A4887" s="290" t="s">
        <v>5008</v>
      </c>
      <c r="B4887" s="291">
        <v>4832</v>
      </c>
      <c r="D4887" s="290" t="s">
        <v>11396</v>
      </c>
      <c r="E4887" s="292">
        <v>4832</v>
      </c>
    </row>
    <row r="4888" spans="1:5" ht="14.4" x14ac:dyDescent="0.55000000000000004">
      <c r="A4888" s="290" t="s">
        <v>4832</v>
      </c>
      <c r="B4888" s="291">
        <v>237069.73</v>
      </c>
      <c r="D4888" s="290" t="s">
        <v>11444</v>
      </c>
      <c r="E4888" s="292">
        <v>237069.73</v>
      </c>
    </row>
    <row r="4889" spans="1:5" ht="14.4" x14ac:dyDescent="0.55000000000000004">
      <c r="A4889" s="290" t="s">
        <v>4968</v>
      </c>
      <c r="B4889" s="291">
        <v>1424</v>
      </c>
      <c r="D4889" s="290" t="s">
        <v>11397</v>
      </c>
      <c r="E4889" s="292">
        <v>1424</v>
      </c>
    </row>
    <row r="4890" spans="1:5" ht="14.4" x14ac:dyDescent="0.55000000000000004">
      <c r="A4890" s="290" t="s">
        <v>3662</v>
      </c>
      <c r="B4890" s="291">
        <v>155952</v>
      </c>
      <c r="D4890" s="290" t="s">
        <v>9723</v>
      </c>
      <c r="E4890" s="292">
        <v>155952</v>
      </c>
    </row>
    <row r="4891" spans="1:5" ht="14.4" x14ac:dyDescent="0.55000000000000004">
      <c r="A4891" s="290" t="s">
        <v>4969</v>
      </c>
      <c r="B4891" s="291">
        <v>17542</v>
      </c>
      <c r="D4891" s="290" t="s">
        <v>9724</v>
      </c>
      <c r="E4891" s="292">
        <v>17542</v>
      </c>
    </row>
    <row r="4892" spans="1:5" ht="14.4" x14ac:dyDescent="0.55000000000000004">
      <c r="A4892" s="290" t="s">
        <v>4970</v>
      </c>
      <c r="B4892" s="291">
        <v>6689</v>
      </c>
      <c r="D4892" s="290" t="s">
        <v>11398</v>
      </c>
      <c r="E4892" s="292">
        <v>6689</v>
      </c>
    </row>
    <row r="4893" spans="1:5" ht="14.4" x14ac:dyDescent="0.55000000000000004">
      <c r="A4893" s="290" t="s">
        <v>4833</v>
      </c>
      <c r="B4893" s="291">
        <v>118666.29</v>
      </c>
      <c r="D4893" s="290" t="s">
        <v>9725</v>
      </c>
      <c r="E4893" s="292">
        <v>118666.29</v>
      </c>
    </row>
    <row r="4894" spans="1:5" ht="14.4" x14ac:dyDescent="0.55000000000000004">
      <c r="A4894" s="290" t="s">
        <v>3663</v>
      </c>
      <c r="B4894" s="291">
        <v>42495.02</v>
      </c>
      <c r="D4894" s="290" t="s">
        <v>9726</v>
      </c>
      <c r="E4894" s="292">
        <v>42495.02</v>
      </c>
    </row>
    <row r="4895" spans="1:5" ht="14.4" x14ac:dyDescent="0.55000000000000004">
      <c r="A4895" s="290" t="s">
        <v>4834</v>
      </c>
      <c r="B4895" s="291">
        <v>68884.850000000006</v>
      </c>
      <c r="D4895" s="290" t="s">
        <v>11399</v>
      </c>
      <c r="E4895" s="292">
        <v>68884.850000000006</v>
      </c>
    </row>
    <row r="4896" spans="1:5" ht="14.4" x14ac:dyDescent="0.55000000000000004">
      <c r="A4896" s="290" t="s">
        <v>3664</v>
      </c>
      <c r="B4896" s="291">
        <v>106772</v>
      </c>
      <c r="D4896" s="290" t="s">
        <v>9727</v>
      </c>
      <c r="E4896" s="292">
        <v>106772</v>
      </c>
    </row>
    <row r="4897" spans="1:5" ht="14.4" x14ac:dyDescent="0.55000000000000004">
      <c r="A4897" s="290" t="s">
        <v>4971</v>
      </c>
      <c r="B4897" s="291">
        <v>10442</v>
      </c>
      <c r="D4897" s="290" t="s">
        <v>11400</v>
      </c>
      <c r="E4897" s="292">
        <v>10442</v>
      </c>
    </row>
    <row r="4898" spans="1:5" ht="14.4" x14ac:dyDescent="0.55000000000000004">
      <c r="A4898" s="290" t="s">
        <v>4835</v>
      </c>
      <c r="B4898" s="291">
        <v>70800</v>
      </c>
      <c r="D4898" s="290" t="s">
        <v>11401</v>
      </c>
      <c r="E4898" s="292">
        <v>70800</v>
      </c>
    </row>
    <row r="4899" spans="1:5" ht="14.4" x14ac:dyDescent="0.55000000000000004">
      <c r="A4899" s="290" t="s">
        <v>4836</v>
      </c>
      <c r="B4899" s="291">
        <v>100708.94</v>
      </c>
      <c r="D4899" s="290" t="s">
        <v>11402</v>
      </c>
      <c r="E4899" s="292">
        <v>100708.94</v>
      </c>
    </row>
    <row r="4900" spans="1:5" ht="14.4" x14ac:dyDescent="0.55000000000000004">
      <c r="A4900" s="290" t="s">
        <v>4837</v>
      </c>
      <c r="B4900" s="291">
        <v>14115</v>
      </c>
      <c r="D4900" s="290" t="s">
        <v>11403</v>
      </c>
      <c r="E4900" s="292">
        <v>14115</v>
      </c>
    </row>
    <row r="4901" spans="1:5" ht="14.4" x14ac:dyDescent="0.55000000000000004">
      <c r="A4901" s="290" t="s">
        <v>3665</v>
      </c>
      <c r="B4901" s="291">
        <v>21639</v>
      </c>
      <c r="D4901" s="290" t="s">
        <v>9728</v>
      </c>
      <c r="E4901" s="292">
        <v>21639</v>
      </c>
    </row>
    <row r="4902" spans="1:5" ht="14.4" x14ac:dyDescent="0.55000000000000004">
      <c r="A4902" s="290" t="s">
        <v>4972</v>
      </c>
      <c r="B4902" s="291">
        <v>10399.06</v>
      </c>
      <c r="D4902" s="290" t="s">
        <v>11404</v>
      </c>
      <c r="E4902" s="292">
        <v>10399.06</v>
      </c>
    </row>
    <row r="4903" spans="1:5" ht="14.4" x14ac:dyDescent="0.55000000000000004">
      <c r="A4903" s="290" t="s">
        <v>3666</v>
      </c>
      <c r="B4903" s="291">
        <v>21944.79</v>
      </c>
      <c r="D4903" s="290" t="s">
        <v>9729</v>
      </c>
      <c r="E4903" s="292">
        <v>21944.79</v>
      </c>
    </row>
    <row r="4904" spans="1:5" ht="14.4" x14ac:dyDescent="0.55000000000000004">
      <c r="A4904" s="290" t="s">
        <v>4838</v>
      </c>
      <c r="B4904" s="291">
        <v>42240.31</v>
      </c>
      <c r="D4904" s="290" t="s">
        <v>11405</v>
      </c>
      <c r="E4904" s="292">
        <v>42240.31</v>
      </c>
    </row>
    <row r="4905" spans="1:5" ht="14.4" x14ac:dyDescent="0.55000000000000004">
      <c r="A4905" s="290" t="s">
        <v>4973</v>
      </c>
      <c r="B4905" s="291">
        <v>5460</v>
      </c>
      <c r="D4905" s="290" t="s">
        <v>9730</v>
      </c>
      <c r="E4905" s="292">
        <v>5460</v>
      </c>
    </row>
    <row r="4906" spans="1:5" ht="14.4" x14ac:dyDescent="0.55000000000000004">
      <c r="A4906" s="290" t="s">
        <v>4839</v>
      </c>
      <c r="B4906" s="291">
        <v>9790</v>
      </c>
      <c r="D4906" s="290" t="s">
        <v>11406</v>
      </c>
      <c r="E4906" s="292">
        <v>9790</v>
      </c>
    </row>
    <row r="4907" spans="1:5" ht="14.4" x14ac:dyDescent="0.55000000000000004">
      <c r="A4907" s="290" t="s">
        <v>3667</v>
      </c>
      <c r="B4907" s="291">
        <v>410007.87</v>
      </c>
      <c r="D4907" s="290" t="s">
        <v>9731</v>
      </c>
      <c r="E4907" s="292">
        <v>410007.87</v>
      </c>
    </row>
    <row r="4908" spans="1:5" ht="14.4" x14ac:dyDescent="0.55000000000000004">
      <c r="A4908" s="290" t="s">
        <v>4974</v>
      </c>
      <c r="B4908" s="291">
        <v>25480</v>
      </c>
      <c r="D4908" s="290" t="s">
        <v>11407</v>
      </c>
      <c r="E4908" s="292">
        <v>25480</v>
      </c>
    </row>
    <row r="4909" spans="1:5" ht="14.4" x14ac:dyDescent="0.55000000000000004">
      <c r="A4909" s="290" t="s">
        <v>4975</v>
      </c>
      <c r="B4909" s="291">
        <v>2814.59</v>
      </c>
      <c r="D4909" s="290" t="s">
        <v>11408</v>
      </c>
      <c r="E4909" s="292">
        <v>2814.59</v>
      </c>
    </row>
    <row r="4910" spans="1:5" ht="14.4" x14ac:dyDescent="0.55000000000000004">
      <c r="A4910" s="290" t="s">
        <v>4976</v>
      </c>
      <c r="B4910" s="291">
        <v>12433</v>
      </c>
      <c r="D4910" s="290" t="s">
        <v>11409</v>
      </c>
      <c r="E4910" s="292">
        <v>12433</v>
      </c>
    </row>
    <row r="4911" spans="1:5" ht="14.4" x14ac:dyDescent="0.55000000000000004">
      <c r="A4911" s="290" t="s">
        <v>65361</v>
      </c>
      <c r="B4911" s="291">
        <v>0</v>
      </c>
      <c r="D4911" s="290" t="s">
        <v>66054</v>
      </c>
      <c r="E4911" s="292">
        <v>0</v>
      </c>
    </row>
    <row r="4912" spans="1:5" ht="14.4" x14ac:dyDescent="0.55000000000000004">
      <c r="A4912" s="290" t="s">
        <v>4977</v>
      </c>
      <c r="B4912" s="291">
        <v>2943</v>
      </c>
      <c r="D4912" s="290" t="s">
        <v>9732</v>
      </c>
      <c r="E4912" s="292">
        <v>2943</v>
      </c>
    </row>
    <row r="4913" spans="1:5" ht="14.4" x14ac:dyDescent="0.55000000000000004">
      <c r="A4913" s="290" t="s">
        <v>4840</v>
      </c>
      <c r="B4913" s="291">
        <v>113387</v>
      </c>
      <c r="D4913" s="290" t="s">
        <v>9733</v>
      </c>
      <c r="E4913" s="292">
        <v>113387</v>
      </c>
    </row>
    <row r="4914" spans="1:5" ht="14.4" x14ac:dyDescent="0.55000000000000004">
      <c r="A4914" s="290" t="s">
        <v>4978</v>
      </c>
      <c r="B4914" s="291">
        <v>17137</v>
      </c>
      <c r="D4914" s="290" t="s">
        <v>11410</v>
      </c>
      <c r="E4914" s="292">
        <v>17137</v>
      </c>
    </row>
    <row r="4915" spans="1:5" ht="14.4" x14ac:dyDescent="0.55000000000000004">
      <c r="A4915" s="290" t="s">
        <v>3668</v>
      </c>
      <c r="B4915" s="291">
        <v>1650410.01</v>
      </c>
      <c r="D4915" s="290" t="s">
        <v>9734</v>
      </c>
      <c r="E4915" s="292">
        <v>1650410.01</v>
      </c>
    </row>
    <row r="4916" spans="1:5" ht="14.4" x14ac:dyDescent="0.55000000000000004">
      <c r="A4916" s="290" t="s">
        <v>4979</v>
      </c>
      <c r="B4916" s="291">
        <v>5858</v>
      </c>
      <c r="D4916" s="290" t="s">
        <v>11411</v>
      </c>
      <c r="E4916" s="292">
        <v>5858</v>
      </c>
    </row>
    <row r="4917" spans="1:5" ht="14.4" x14ac:dyDescent="0.55000000000000004">
      <c r="A4917" s="290" t="s">
        <v>4980</v>
      </c>
      <c r="B4917" s="291">
        <v>5224</v>
      </c>
      <c r="D4917" s="290" t="s">
        <v>11412</v>
      </c>
      <c r="E4917" s="292">
        <v>5224</v>
      </c>
    </row>
    <row r="4918" spans="1:5" ht="14.4" x14ac:dyDescent="0.55000000000000004">
      <c r="A4918" s="290" t="s">
        <v>4981</v>
      </c>
      <c r="B4918" s="291">
        <v>5076.08</v>
      </c>
      <c r="D4918" s="290" t="s">
        <v>11413</v>
      </c>
      <c r="E4918" s="292">
        <v>5076.08</v>
      </c>
    </row>
    <row r="4919" spans="1:5" ht="14.4" x14ac:dyDescent="0.55000000000000004">
      <c r="A4919" s="290" t="s">
        <v>4982</v>
      </c>
      <c r="B4919" s="291">
        <v>15484</v>
      </c>
      <c r="D4919" s="290" t="s">
        <v>9735</v>
      </c>
      <c r="E4919" s="292">
        <v>15484</v>
      </c>
    </row>
    <row r="4920" spans="1:5" ht="14.4" x14ac:dyDescent="0.55000000000000004">
      <c r="A4920" s="290" t="s">
        <v>65362</v>
      </c>
      <c r="B4920" s="291">
        <v>0</v>
      </c>
      <c r="D4920" s="290" t="s">
        <v>66055</v>
      </c>
      <c r="E4920" s="292">
        <v>0</v>
      </c>
    </row>
    <row r="4921" spans="1:5" ht="14.4" x14ac:dyDescent="0.55000000000000004">
      <c r="A4921" s="290" t="s">
        <v>4983</v>
      </c>
      <c r="B4921" s="291">
        <v>7208</v>
      </c>
      <c r="D4921" s="290" t="s">
        <v>11414</v>
      </c>
      <c r="E4921" s="292">
        <v>7208</v>
      </c>
    </row>
    <row r="4922" spans="1:5" ht="14.4" x14ac:dyDescent="0.55000000000000004">
      <c r="A4922" s="290" t="s">
        <v>4984</v>
      </c>
      <c r="B4922" s="291">
        <v>884.82</v>
      </c>
      <c r="D4922" s="290" t="s">
        <v>11415</v>
      </c>
      <c r="E4922" s="292">
        <v>884.82</v>
      </c>
    </row>
    <row r="4923" spans="1:5" ht="14.4" x14ac:dyDescent="0.55000000000000004">
      <c r="A4923" s="290" t="s">
        <v>4985</v>
      </c>
      <c r="B4923" s="291">
        <v>1828</v>
      </c>
      <c r="D4923" s="290" t="s">
        <v>11416</v>
      </c>
      <c r="E4923" s="292">
        <v>1828</v>
      </c>
    </row>
    <row r="4924" spans="1:5" ht="14.4" x14ac:dyDescent="0.55000000000000004">
      <c r="A4924" s="290" t="s">
        <v>4986</v>
      </c>
      <c r="B4924" s="291">
        <v>10327</v>
      </c>
      <c r="D4924" s="290" t="s">
        <v>11417</v>
      </c>
      <c r="E4924" s="292">
        <v>10327</v>
      </c>
    </row>
    <row r="4925" spans="1:5" ht="14.4" x14ac:dyDescent="0.55000000000000004">
      <c r="A4925" s="290" t="s">
        <v>4987</v>
      </c>
      <c r="B4925" s="291">
        <v>7317</v>
      </c>
      <c r="D4925" s="290" t="s">
        <v>11418</v>
      </c>
      <c r="E4925" s="292">
        <v>7317</v>
      </c>
    </row>
    <row r="4926" spans="1:5" ht="14.4" x14ac:dyDescent="0.55000000000000004">
      <c r="A4926" s="290" t="s">
        <v>4988</v>
      </c>
      <c r="B4926" s="291">
        <v>6594</v>
      </c>
      <c r="D4926" s="290" t="s">
        <v>11419</v>
      </c>
      <c r="E4926" s="292">
        <v>6594</v>
      </c>
    </row>
    <row r="4927" spans="1:5" ht="14.4" x14ac:dyDescent="0.55000000000000004">
      <c r="A4927" s="290" t="s">
        <v>65363</v>
      </c>
      <c r="B4927" s="291">
        <v>0</v>
      </c>
      <c r="D4927" s="290" t="s">
        <v>66056</v>
      </c>
      <c r="E4927" s="292">
        <v>0</v>
      </c>
    </row>
    <row r="4928" spans="1:5" ht="14.4" x14ac:dyDescent="0.55000000000000004">
      <c r="A4928" s="290" t="s">
        <v>4989</v>
      </c>
      <c r="B4928" s="291">
        <v>4530</v>
      </c>
      <c r="D4928" s="290" t="s">
        <v>11420</v>
      </c>
      <c r="E4928" s="292">
        <v>4530</v>
      </c>
    </row>
    <row r="4929" spans="1:5" ht="14.4" x14ac:dyDescent="0.55000000000000004">
      <c r="A4929" s="290" t="s">
        <v>4990</v>
      </c>
      <c r="B4929" s="291">
        <v>938.57</v>
      </c>
      <c r="D4929" s="290" t="s">
        <v>11421</v>
      </c>
      <c r="E4929" s="292">
        <v>938.57</v>
      </c>
    </row>
    <row r="4930" spans="1:5" ht="14.4" x14ac:dyDescent="0.55000000000000004">
      <c r="A4930" s="290" t="s">
        <v>65364</v>
      </c>
      <c r="B4930" s="291">
        <v>0</v>
      </c>
      <c r="D4930" s="290" t="s">
        <v>66057</v>
      </c>
      <c r="E4930" s="292">
        <v>0</v>
      </c>
    </row>
    <row r="4931" spans="1:5" ht="14.4" x14ac:dyDescent="0.55000000000000004">
      <c r="A4931" s="290" t="s">
        <v>4991</v>
      </c>
      <c r="B4931" s="291">
        <v>9302</v>
      </c>
      <c r="D4931" s="290" t="s">
        <v>11422</v>
      </c>
      <c r="E4931" s="292">
        <v>9302</v>
      </c>
    </row>
    <row r="4932" spans="1:5" ht="14.4" x14ac:dyDescent="0.55000000000000004">
      <c r="A4932" s="290" t="s">
        <v>4841</v>
      </c>
      <c r="B4932" s="291">
        <v>76043.05</v>
      </c>
      <c r="D4932" s="290" t="s">
        <v>11445</v>
      </c>
      <c r="E4932" s="292">
        <v>76043.05</v>
      </c>
    </row>
    <row r="4933" spans="1:5" ht="14.4" x14ac:dyDescent="0.55000000000000004">
      <c r="A4933" s="290" t="s">
        <v>65365</v>
      </c>
      <c r="B4933" s="291">
        <v>0</v>
      </c>
      <c r="D4933" s="290" t="s">
        <v>66058</v>
      </c>
      <c r="E4933" s="292">
        <v>0</v>
      </c>
    </row>
    <row r="4934" spans="1:5" ht="14.4" x14ac:dyDescent="0.55000000000000004">
      <c r="A4934" s="290" t="s">
        <v>65366</v>
      </c>
      <c r="B4934" s="291">
        <v>0</v>
      </c>
      <c r="D4934" s="290" t="s">
        <v>66059</v>
      </c>
      <c r="E4934" s="292">
        <v>0</v>
      </c>
    </row>
    <row r="4935" spans="1:5" ht="14.4" x14ac:dyDescent="0.55000000000000004">
      <c r="A4935" s="290" t="s">
        <v>4992</v>
      </c>
      <c r="B4935" s="291">
        <v>2323</v>
      </c>
      <c r="D4935" s="290" t="s">
        <v>11423</v>
      </c>
      <c r="E4935" s="292">
        <v>2323</v>
      </c>
    </row>
    <row r="4936" spans="1:5" ht="14.4" x14ac:dyDescent="0.55000000000000004">
      <c r="A4936" s="290" t="s">
        <v>4993</v>
      </c>
      <c r="B4936" s="291">
        <v>576.20000000000005</v>
      </c>
      <c r="D4936" s="290" t="s">
        <v>11424</v>
      </c>
      <c r="E4936" s="292">
        <v>576.20000000000005</v>
      </c>
    </row>
    <row r="4937" spans="1:5" ht="14.4" x14ac:dyDescent="0.55000000000000004">
      <c r="A4937" s="290" t="s">
        <v>4994</v>
      </c>
      <c r="B4937" s="291">
        <v>9826.8799999999992</v>
      </c>
      <c r="D4937" s="290" t="s">
        <v>9736</v>
      </c>
      <c r="E4937" s="292">
        <v>9826.8799999999992</v>
      </c>
    </row>
    <row r="4938" spans="1:5" ht="14.4" x14ac:dyDescent="0.55000000000000004">
      <c r="A4938" s="290" t="s">
        <v>4995</v>
      </c>
      <c r="B4938" s="291">
        <v>4787.6400000000003</v>
      </c>
      <c r="D4938" s="290" t="s">
        <v>11425</v>
      </c>
      <c r="E4938" s="292">
        <v>4787.6400000000003</v>
      </c>
    </row>
    <row r="4939" spans="1:5" ht="14.4" x14ac:dyDescent="0.55000000000000004">
      <c r="A4939" s="290" t="s">
        <v>4996</v>
      </c>
      <c r="B4939" s="291">
        <v>5495</v>
      </c>
      <c r="D4939" s="290" t="s">
        <v>11426</v>
      </c>
      <c r="E4939" s="292">
        <v>5495</v>
      </c>
    </row>
    <row r="4940" spans="1:5" ht="14.4" x14ac:dyDescent="0.55000000000000004">
      <c r="A4940" s="290" t="s">
        <v>4997</v>
      </c>
      <c r="B4940" s="291">
        <v>3564</v>
      </c>
      <c r="D4940" s="290" t="s">
        <v>11427</v>
      </c>
      <c r="E4940" s="292">
        <v>3564</v>
      </c>
    </row>
    <row r="4941" spans="1:5" ht="14.4" x14ac:dyDescent="0.55000000000000004">
      <c r="A4941" s="290" t="s">
        <v>4998</v>
      </c>
      <c r="B4941" s="291">
        <v>7903</v>
      </c>
      <c r="D4941" s="290" t="s">
        <v>11428</v>
      </c>
      <c r="E4941" s="292">
        <v>7903</v>
      </c>
    </row>
    <row r="4942" spans="1:5" ht="14.4" x14ac:dyDescent="0.55000000000000004">
      <c r="A4942" s="290" t="s">
        <v>4842</v>
      </c>
      <c r="B4942" s="291">
        <v>28455.58</v>
      </c>
      <c r="D4942" s="290" t="s">
        <v>11429</v>
      </c>
      <c r="E4942" s="292">
        <v>28455.58</v>
      </c>
    </row>
    <row r="4943" spans="1:5" ht="14.4" x14ac:dyDescent="0.55000000000000004">
      <c r="A4943" s="290" t="s">
        <v>4999</v>
      </c>
      <c r="B4943" s="291">
        <v>1803</v>
      </c>
      <c r="D4943" s="290" t="s">
        <v>11430</v>
      </c>
      <c r="E4943" s="292">
        <v>1803</v>
      </c>
    </row>
    <row r="4944" spans="1:5" ht="14.4" x14ac:dyDescent="0.55000000000000004">
      <c r="A4944" s="290" t="s">
        <v>5004</v>
      </c>
      <c r="B4944" s="291">
        <v>2491</v>
      </c>
      <c r="D4944" s="290" t="s">
        <v>11431</v>
      </c>
      <c r="E4944" s="292">
        <v>2491</v>
      </c>
    </row>
    <row r="4945" spans="1:5" ht="14.4" x14ac:dyDescent="0.55000000000000004">
      <c r="A4945" s="290" t="s">
        <v>4843</v>
      </c>
      <c r="B4945" s="291">
        <v>53001</v>
      </c>
      <c r="D4945" s="290" t="s">
        <v>11432</v>
      </c>
      <c r="E4945" s="292">
        <v>53001</v>
      </c>
    </row>
    <row r="4946" spans="1:5" ht="14.4" x14ac:dyDescent="0.55000000000000004">
      <c r="A4946" s="290" t="s">
        <v>5000</v>
      </c>
      <c r="B4946" s="291">
        <v>2045</v>
      </c>
      <c r="D4946" s="290" t="s">
        <v>11433</v>
      </c>
      <c r="E4946" s="292">
        <v>2045</v>
      </c>
    </row>
    <row r="4947" spans="1:5" ht="14.4" x14ac:dyDescent="0.55000000000000004">
      <c r="A4947" s="290" t="s">
        <v>3669</v>
      </c>
      <c r="B4947" s="291">
        <v>290087</v>
      </c>
      <c r="D4947" s="290" t="s">
        <v>9737</v>
      </c>
      <c r="E4947" s="292">
        <v>290087</v>
      </c>
    </row>
    <row r="4948" spans="1:5" ht="14.4" x14ac:dyDescent="0.55000000000000004">
      <c r="A4948" s="290" t="s">
        <v>5001</v>
      </c>
      <c r="B4948" s="291">
        <v>3807</v>
      </c>
      <c r="D4948" s="290" t="s">
        <v>11434</v>
      </c>
      <c r="E4948" s="292">
        <v>3807</v>
      </c>
    </row>
    <row r="4949" spans="1:5" ht="14.4" x14ac:dyDescent="0.55000000000000004">
      <c r="A4949" s="290" t="s">
        <v>5002</v>
      </c>
      <c r="B4949" s="291">
        <v>11137</v>
      </c>
      <c r="D4949" s="290" t="s">
        <v>11435</v>
      </c>
      <c r="E4949" s="292">
        <v>11137</v>
      </c>
    </row>
    <row r="4950" spans="1:5" ht="14.4" x14ac:dyDescent="0.55000000000000004">
      <c r="A4950" s="290" t="s">
        <v>4844</v>
      </c>
      <c r="B4950" s="291">
        <v>127219</v>
      </c>
      <c r="D4950" s="290" t="s">
        <v>11436</v>
      </c>
      <c r="E4950" s="292">
        <v>127219</v>
      </c>
    </row>
    <row r="4951" spans="1:5" ht="14.4" x14ac:dyDescent="0.55000000000000004">
      <c r="A4951" s="290" t="s">
        <v>65367</v>
      </c>
      <c r="B4951" s="291">
        <v>0</v>
      </c>
      <c r="D4951" s="290" t="s">
        <v>66060</v>
      </c>
      <c r="E4951" s="292">
        <v>0</v>
      </c>
    </row>
    <row r="4952" spans="1:5" ht="14.4" x14ac:dyDescent="0.55000000000000004">
      <c r="A4952" s="290" t="s">
        <v>4845</v>
      </c>
      <c r="B4952" s="291">
        <v>176592.76</v>
      </c>
      <c r="D4952" s="290" t="s">
        <v>11437</v>
      </c>
      <c r="E4952" s="292">
        <v>176592.76</v>
      </c>
    </row>
    <row r="4953" spans="1:5" ht="14.4" x14ac:dyDescent="0.55000000000000004">
      <c r="A4953" s="290" t="s">
        <v>5003</v>
      </c>
      <c r="B4953" s="291">
        <v>13506</v>
      </c>
      <c r="D4953" s="290" t="s">
        <v>11438</v>
      </c>
      <c r="E4953" s="292">
        <v>13506</v>
      </c>
    </row>
    <row r="4954" spans="1:5" ht="14.4" x14ac:dyDescent="0.55000000000000004">
      <c r="A4954" s="290" t="s">
        <v>65368</v>
      </c>
      <c r="B4954" s="291">
        <v>0</v>
      </c>
      <c r="D4954" s="290" t="s">
        <v>66061</v>
      </c>
      <c r="E4954" s="292">
        <v>0</v>
      </c>
    </row>
    <row r="4955" spans="1:5" ht="14.4" x14ac:dyDescent="0.55000000000000004">
      <c r="A4955" s="290" t="s">
        <v>4846</v>
      </c>
      <c r="B4955" s="291">
        <v>66757</v>
      </c>
      <c r="D4955" s="290" t="s">
        <v>11439</v>
      </c>
      <c r="E4955" s="292">
        <v>66757</v>
      </c>
    </row>
    <row r="4956" spans="1:5" ht="14.4" x14ac:dyDescent="0.55000000000000004">
      <c r="A4956" s="290" t="s">
        <v>4847</v>
      </c>
      <c r="B4956" s="291">
        <v>30265</v>
      </c>
      <c r="D4956" s="290" t="s">
        <v>9738</v>
      </c>
      <c r="E4956" s="292">
        <v>30265</v>
      </c>
    </row>
    <row r="4957" spans="1:5" ht="14.4" x14ac:dyDescent="0.55000000000000004">
      <c r="A4957" s="290" t="s">
        <v>5311</v>
      </c>
      <c r="B4957" s="291">
        <v>1343599.75</v>
      </c>
      <c r="D4957" s="290" t="s">
        <v>11511</v>
      </c>
      <c r="E4957" s="292">
        <v>1343599.75</v>
      </c>
    </row>
    <row r="4958" spans="1:5" ht="14.4" x14ac:dyDescent="0.55000000000000004">
      <c r="A4958" s="290" t="s">
        <v>5312</v>
      </c>
      <c r="B4958" s="291">
        <v>1462195.49</v>
      </c>
      <c r="D4958" s="290" t="s">
        <v>11512</v>
      </c>
      <c r="E4958" s="292">
        <v>1462195.49</v>
      </c>
    </row>
    <row r="4959" spans="1:5" ht="14.4" x14ac:dyDescent="0.55000000000000004">
      <c r="A4959" s="290" t="s">
        <v>5247</v>
      </c>
      <c r="B4959" s="291">
        <v>22213194.670000002</v>
      </c>
      <c r="D4959" s="290" t="s">
        <v>11447</v>
      </c>
      <c r="E4959" s="292">
        <v>22213194.670000002</v>
      </c>
    </row>
    <row r="4960" spans="1:5" ht="14.4" x14ac:dyDescent="0.55000000000000004">
      <c r="A4960" s="290" t="s">
        <v>5248</v>
      </c>
      <c r="B4960" s="291">
        <v>124370.96</v>
      </c>
      <c r="D4960" s="290" t="s">
        <v>11448</v>
      </c>
      <c r="E4960" s="292">
        <v>124370.96</v>
      </c>
    </row>
    <row r="4961" spans="1:5" ht="14.4" x14ac:dyDescent="0.55000000000000004">
      <c r="A4961" s="290" t="s">
        <v>5249</v>
      </c>
      <c r="B4961" s="291">
        <v>319166</v>
      </c>
      <c r="D4961" s="290" t="s">
        <v>11449</v>
      </c>
      <c r="E4961" s="292">
        <v>319166</v>
      </c>
    </row>
    <row r="4962" spans="1:5" ht="14.4" x14ac:dyDescent="0.55000000000000004">
      <c r="A4962" s="290" t="s">
        <v>5250</v>
      </c>
      <c r="B4962" s="291">
        <v>3663999.85</v>
      </c>
      <c r="D4962" s="290" t="s">
        <v>11450</v>
      </c>
      <c r="E4962" s="292">
        <v>3663999.85</v>
      </c>
    </row>
    <row r="4963" spans="1:5" ht="14.4" x14ac:dyDescent="0.55000000000000004">
      <c r="A4963" s="290" t="s">
        <v>5251</v>
      </c>
      <c r="B4963" s="291">
        <v>1666123.63</v>
      </c>
      <c r="D4963" s="290" t="s">
        <v>11451</v>
      </c>
      <c r="E4963" s="292">
        <v>1666123.63</v>
      </c>
    </row>
    <row r="4964" spans="1:5" ht="14.4" x14ac:dyDescent="0.55000000000000004">
      <c r="A4964" s="290" t="s">
        <v>5252</v>
      </c>
      <c r="B4964" s="291">
        <v>4238891.26</v>
      </c>
      <c r="D4964" s="290" t="s">
        <v>11452</v>
      </c>
      <c r="E4964" s="292">
        <v>4238891.26</v>
      </c>
    </row>
    <row r="4965" spans="1:5" ht="14.4" x14ac:dyDescent="0.55000000000000004">
      <c r="A4965" s="290" t="s">
        <v>5253</v>
      </c>
      <c r="B4965" s="291">
        <v>3071923.87</v>
      </c>
      <c r="D4965" s="290" t="s">
        <v>11453</v>
      </c>
      <c r="E4965" s="292">
        <v>3071923.87</v>
      </c>
    </row>
    <row r="4966" spans="1:5" ht="14.4" x14ac:dyDescent="0.55000000000000004">
      <c r="A4966" s="290" t="s">
        <v>5254</v>
      </c>
      <c r="B4966" s="291">
        <v>2567544.2599999998</v>
      </c>
      <c r="D4966" s="290" t="s">
        <v>11454</v>
      </c>
      <c r="E4966" s="292">
        <v>2567544.2599999998</v>
      </c>
    </row>
    <row r="4967" spans="1:5" ht="14.4" x14ac:dyDescent="0.55000000000000004">
      <c r="A4967" s="290" t="s">
        <v>5255</v>
      </c>
      <c r="B4967" s="291">
        <v>838841.54</v>
      </c>
      <c r="D4967" s="290" t="s">
        <v>11455</v>
      </c>
      <c r="E4967" s="292">
        <v>838841.54</v>
      </c>
    </row>
    <row r="4968" spans="1:5" ht="14.4" x14ac:dyDescent="0.55000000000000004">
      <c r="A4968" s="290" t="s">
        <v>5256</v>
      </c>
      <c r="B4968" s="291">
        <v>7648008.9800000004</v>
      </c>
      <c r="D4968" s="290" t="s">
        <v>11456</v>
      </c>
      <c r="E4968" s="292">
        <v>7648008.9800000004</v>
      </c>
    </row>
    <row r="4969" spans="1:5" ht="14.4" x14ac:dyDescent="0.55000000000000004">
      <c r="A4969" s="290" t="s">
        <v>5257</v>
      </c>
      <c r="B4969" s="291">
        <v>3667798.72</v>
      </c>
      <c r="D4969" s="290" t="s">
        <v>11457</v>
      </c>
      <c r="E4969" s="292">
        <v>3667798.72</v>
      </c>
    </row>
    <row r="4970" spans="1:5" ht="14.4" x14ac:dyDescent="0.55000000000000004">
      <c r="A4970" s="290" t="s">
        <v>5258</v>
      </c>
      <c r="B4970" s="291">
        <v>9288100.2899999991</v>
      </c>
      <c r="D4970" s="290" t="s">
        <v>11458</v>
      </c>
      <c r="E4970" s="292">
        <v>9288100.2899999991</v>
      </c>
    </row>
    <row r="4971" spans="1:5" ht="14.4" x14ac:dyDescent="0.55000000000000004">
      <c r="A4971" s="290" t="s">
        <v>5259</v>
      </c>
      <c r="B4971" s="291">
        <v>247307.92</v>
      </c>
      <c r="D4971" s="290" t="s">
        <v>11459</v>
      </c>
      <c r="E4971" s="292">
        <v>247307.92</v>
      </c>
    </row>
    <row r="4972" spans="1:5" ht="14.4" x14ac:dyDescent="0.55000000000000004">
      <c r="A4972" s="290" t="s">
        <v>5260</v>
      </c>
      <c r="B4972" s="291">
        <v>313835.52000000002</v>
      </c>
      <c r="D4972" s="290" t="s">
        <v>11460</v>
      </c>
      <c r="E4972" s="292">
        <v>313835.52000000002</v>
      </c>
    </row>
    <row r="4973" spans="1:5" ht="14.4" x14ac:dyDescent="0.55000000000000004">
      <c r="A4973" s="290" t="s">
        <v>5261</v>
      </c>
      <c r="B4973" s="291">
        <v>11668713.800000001</v>
      </c>
      <c r="D4973" s="290" t="s">
        <v>11461</v>
      </c>
      <c r="E4973" s="292">
        <v>11668713.800000001</v>
      </c>
    </row>
    <row r="4974" spans="1:5" ht="14.4" x14ac:dyDescent="0.55000000000000004">
      <c r="A4974" s="290" t="s">
        <v>5262</v>
      </c>
      <c r="B4974" s="291">
        <v>543795.69999999995</v>
      </c>
      <c r="D4974" s="290" t="s">
        <v>11462</v>
      </c>
      <c r="E4974" s="292">
        <v>543795.69999999995</v>
      </c>
    </row>
    <row r="4975" spans="1:5" ht="14.4" x14ac:dyDescent="0.55000000000000004">
      <c r="A4975" s="290" t="s">
        <v>5263</v>
      </c>
      <c r="B4975" s="291">
        <v>89659.57</v>
      </c>
      <c r="D4975" s="290" t="s">
        <v>11463</v>
      </c>
      <c r="E4975" s="292">
        <v>89659.57</v>
      </c>
    </row>
    <row r="4976" spans="1:5" ht="14.4" x14ac:dyDescent="0.55000000000000004">
      <c r="A4976" s="290" t="s">
        <v>5264</v>
      </c>
      <c r="B4976" s="291">
        <v>22233912.440000001</v>
      </c>
      <c r="D4976" s="290" t="s">
        <v>11464</v>
      </c>
      <c r="E4976" s="292">
        <v>22233912.440000001</v>
      </c>
    </row>
    <row r="4977" spans="1:5" ht="14.4" x14ac:dyDescent="0.55000000000000004">
      <c r="A4977" s="290" t="s">
        <v>5269</v>
      </c>
      <c r="B4977" s="291">
        <v>3131222.24</v>
      </c>
      <c r="D4977" s="290" t="s">
        <v>11469</v>
      </c>
      <c r="E4977" s="292">
        <v>3131222.24</v>
      </c>
    </row>
    <row r="4978" spans="1:5" ht="14.4" x14ac:dyDescent="0.55000000000000004">
      <c r="A4978" s="290" t="s">
        <v>5265</v>
      </c>
      <c r="B4978" s="291">
        <v>92552.69</v>
      </c>
      <c r="D4978" s="290" t="s">
        <v>11465</v>
      </c>
      <c r="E4978" s="292">
        <v>92552.69</v>
      </c>
    </row>
    <row r="4979" spans="1:5" ht="14.4" x14ac:dyDescent="0.55000000000000004">
      <c r="A4979" s="290" t="s">
        <v>5266</v>
      </c>
      <c r="B4979" s="291">
        <v>122924.9</v>
      </c>
      <c r="D4979" s="290" t="s">
        <v>11466</v>
      </c>
      <c r="E4979" s="292">
        <v>122924.9</v>
      </c>
    </row>
    <row r="4980" spans="1:5" ht="14.4" x14ac:dyDescent="0.55000000000000004">
      <c r="A4980" s="290" t="s">
        <v>5267</v>
      </c>
      <c r="B4980" s="291">
        <v>118585.73</v>
      </c>
      <c r="D4980" s="290" t="s">
        <v>11467</v>
      </c>
      <c r="E4980" s="292">
        <v>118585.73</v>
      </c>
    </row>
    <row r="4981" spans="1:5" ht="14.4" x14ac:dyDescent="0.55000000000000004">
      <c r="A4981" s="290" t="s">
        <v>5268</v>
      </c>
      <c r="B4981" s="291">
        <v>128709.13</v>
      </c>
      <c r="D4981" s="290" t="s">
        <v>11468</v>
      </c>
      <c r="E4981" s="292">
        <v>128709.13</v>
      </c>
    </row>
    <row r="4982" spans="1:5" ht="14.4" x14ac:dyDescent="0.55000000000000004">
      <c r="A4982" s="290" t="s">
        <v>46388</v>
      </c>
      <c r="B4982" s="291">
        <v>137387.24</v>
      </c>
      <c r="D4982" s="290" t="s">
        <v>46492</v>
      </c>
      <c r="E4982" s="292">
        <v>137387.24</v>
      </c>
    </row>
    <row r="4983" spans="1:5" ht="14.4" x14ac:dyDescent="0.55000000000000004">
      <c r="A4983" s="290" t="s">
        <v>5270</v>
      </c>
      <c r="B4983" s="291">
        <v>60735.48</v>
      </c>
      <c r="D4983" s="290" t="s">
        <v>11470</v>
      </c>
      <c r="E4983" s="292">
        <v>60735.48</v>
      </c>
    </row>
    <row r="4984" spans="1:5" ht="14.4" x14ac:dyDescent="0.55000000000000004">
      <c r="A4984" s="290" t="s">
        <v>5271</v>
      </c>
      <c r="B4984" s="291">
        <v>10249897.039999999</v>
      </c>
      <c r="D4984" s="290" t="s">
        <v>11471</v>
      </c>
      <c r="E4984" s="292">
        <v>10249897.039999999</v>
      </c>
    </row>
    <row r="4985" spans="1:5" ht="14.4" x14ac:dyDescent="0.55000000000000004">
      <c r="A4985" s="290" t="s">
        <v>5272</v>
      </c>
      <c r="B4985" s="291">
        <v>107015.27</v>
      </c>
      <c r="D4985" s="290" t="s">
        <v>11472</v>
      </c>
      <c r="E4985" s="292">
        <v>107015.27</v>
      </c>
    </row>
    <row r="4986" spans="1:5" ht="14.4" x14ac:dyDescent="0.55000000000000004">
      <c r="A4986" s="290" t="s">
        <v>5273</v>
      </c>
      <c r="B4986" s="291">
        <v>13321830.92</v>
      </c>
      <c r="D4986" s="290" t="s">
        <v>11473</v>
      </c>
      <c r="E4986" s="292">
        <v>13321830.92</v>
      </c>
    </row>
    <row r="4987" spans="1:5" ht="14.4" x14ac:dyDescent="0.55000000000000004">
      <c r="A4987" s="290" t="s">
        <v>5278</v>
      </c>
      <c r="B4987" s="291">
        <v>5359960.04</v>
      </c>
      <c r="D4987" s="290" t="s">
        <v>11478</v>
      </c>
      <c r="E4987" s="292">
        <v>5359960.04</v>
      </c>
    </row>
    <row r="4988" spans="1:5" ht="14.4" x14ac:dyDescent="0.55000000000000004">
      <c r="A4988" s="290" t="s">
        <v>5274</v>
      </c>
      <c r="B4988" s="291">
        <v>234289.35</v>
      </c>
      <c r="D4988" s="290" t="s">
        <v>11474</v>
      </c>
      <c r="E4988" s="292">
        <v>234289.35</v>
      </c>
    </row>
    <row r="4989" spans="1:5" ht="14.4" x14ac:dyDescent="0.55000000000000004">
      <c r="A4989" s="290" t="s">
        <v>5275</v>
      </c>
      <c r="B4989" s="291">
        <v>264663.62</v>
      </c>
      <c r="D4989" s="290" t="s">
        <v>11475</v>
      </c>
      <c r="E4989" s="292">
        <v>264663.62</v>
      </c>
    </row>
    <row r="4990" spans="1:5" ht="14.4" x14ac:dyDescent="0.55000000000000004">
      <c r="A4990" s="290" t="s">
        <v>5276</v>
      </c>
      <c r="B4990" s="291">
        <v>206809.25</v>
      </c>
      <c r="D4990" s="290" t="s">
        <v>11476</v>
      </c>
      <c r="E4990" s="292">
        <v>206809.25</v>
      </c>
    </row>
    <row r="4991" spans="1:5" ht="14.4" x14ac:dyDescent="0.55000000000000004">
      <c r="A4991" s="290" t="s">
        <v>5277</v>
      </c>
      <c r="B4991" s="291">
        <v>256240.93</v>
      </c>
      <c r="D4991" s="290" t="s">
        <v>11477</v>
      </c>
      <c r="E4991" s="292">
        <v>256240.93</v>
      </c>
    </row>
    <row r="4992" spans="1:5" ht="14.4" x14ac:dyDescent="0.55000000000000004">
      <c r="A4992" s="290" t="s">
        <v>5279</v>
      </c>
      <c r="B4992" s="291">
        <v>9108767.3599999994</v>
      </c>
      <c r="D4992" s="290" t="s">
        <v>11479</v>
      </c>
      <c r="E4992" s="292">
        <v>9108767.3599999994</v>
      </c>
    </row>
    <row r="4993" spans="1:5" ht="14.4" x14ac:dyDescent="0.55000000000000004">
      <c r="A4993" s="290" t="s">
        <v>5280</v>
      </c>
      <c r="B4993" s="291">
        <v>500406.97</v>
      </c>
      <c r="D4993" s="290" t="s">
        <v>11480</v>
      </c>
      <c r="E4993" s="292">
        <v>500406.97</v>
      </c>
    </row>
    <row r="4994" spans="1:5" ht="14.4" x14ac:dyDescent="0.55000000000000004">
      <c r="A4994" s="290" t="s">
        <v>5281</v>
      </c>
      <c r="B4994" s="291">
        <v>6195924.8300000001</v>
      </c>
      <c r="D4994" s="290" t="s">
        <v>11481</v>
      </c>
      <c r="E4994" s="292">
        <v>6195924.8300000001</v>
      </c>
    </row>
    <row r="4995" spans="1:5" ht="14.4" x14ac:dyDescent="0.55000000000000004">
      <c r="A4995" s="290" t="s">
        <v>5282</v>
      </c>
      <c r="B4995" s="291">
        <v>95444.800000000003</v>
      </c>
      <c r="D4995" s="290" t="s">
        <v>11482</v>
      </c>
      <c r="E4995" s="292">
        <v>95444.800000000003</v>
      </c>
    </row>
    <row r="4996" spans="1:5" ht="14.4" x14ac:dyDescent="0.55000000000000004">
      <c r="A4996" s="290" t="s">
        <v>5283</v>
      </c>
      <c r="B4996" s="291">
        <v>3021005.12</v>
      </c>
      <c r="D4996" s="290" t="s">
        <v>11483</v>
      </c>
      <c r="E4996" s="292">
        <v>3021005.12</v>
      </c>
    </row>
    <row r="4997" spans="1:5" ht="14.4" x14ac:dyDescent="0.55000000000000004">
      <c r="A4997" s="290" t="s">
        <v>5284</v>
      </c>
      <c r="B4997" s="291">
        <v>12121403.880000001</v>
      </c>
      <c r="D4997" s="290" t="s">
        <v>11484</v>
      </c>
      <c r="E4997" s="292">
        <v>12121403.880000001</v>
      </c>
    </row>
    <row r="4998" spans="1:5" ht="14.4" x14ac:dyDescent="0.55000000000000004">
      <c r="A4998" s="290" t="s">
        <v>5285</v>
      </c>
      <c r="B4998" s="291">
        <v>3822551.9</v>
      </c>
      <c r="D4998" s="290" t="s">
        <v>11485</v>
      </c>
      <c r="E4998" s="292">
        <v>3822551.9</v>
      </c>
    </row>
    <row r="4999" spans="1:5" ht="14.4" x14ac:dyDescent="0.55000000000000004">
      <c r="A4999" s="290" t="s">
        <v>5286</v>
      </c>
      <c r="B4999" s="291">
        <v>2460140.39</v>
      </c>
      <c r="D4999" s="290" t="s">
        <v>11486</v>
      </c>
      <c r="E4999" s="292">
        <v>2460140.39</v>
      </c>
    </row>
    <row r="5000" spans="1:5" ht="14.4" x14ac:dyDescent="0.55000000000000004">
      <c r="A5000" s="290" t="s">
        <v>5287</v>
      </c>
      <c r="B5000" s="291">
        <v>5387445.5</v>
      </c>
      <c r="D5000" s="290" t="s">
        <v>11487</v>
      </c>
      <c r="E5000" s="292">
        <v>5387445.5</v>
      </c>
    </row>
    <row r="5001" spans="1:5" ht="14.4" x14ac:dyDescent="0.55000000000000004">
      <c r="A5001" s="290" t="s">
        <v>5288</v>
      </c>
      <c r="B5001" s="291">
        <v>3581741.91</v>
      </c>
      <c r="D5001" s="290" t="s">
        <v>11488</v>
      </c>
      <c r="E5001" s="292">
        <v>3581741.91</v>
      </c>
    </row>
    <row r="5002" spans="1:5" ht="14.4" x14ac:dyDescent="0.55000000000000004">
      <c r="A5002" s="290" t="s">
        <v>5289</v>
      </c>
      <c r="B5002" s="291">
        <v>154572.07</v>
      </c>
      <c r="D5002" s="290" t="s">
        <v>11489</v>
      </c>
      <c r="E5002" s="292">
        <v>154572.07</v>
      </c>
    </row>
    <row r="5003" spans="1:5" ht="14.4" x14ac:dyDescent="0.55000000000000004">
      <c r="A5003" s="290" t="s">
        <v>5290</v>
      </c>
      <c r="B5003" s="291">
        <v>2260551.42</v>
      </c>
      <c r="D5003" s="290" t="s">
        <v>11490</v>
      </c>
      <c r="E5003" s="292">
        <v>2260551.42</v>
      </c>
    </row>
    <row r="5004" spans="1:5" ht="14.4" x14ac:dyDescent="0.55000000000000004">
      <c r="A5004" s="290" t="s">
        <v>5291</v>
      </c>
      <c r="B5004" s="291">
        <v>1314673.6000000001</v>
      </c>
      <c r="D5004" s="290" t="s">
        <v>11491</v>
      </c>
      <c r="E5004" s="292">
        <v>1314673.6000000001</v>
      </c>
    </row>
    <row r="5005" spans="1:5" ht="14.4" x14ac:dyDescent="0.55000000000000004">
      <c r="A5005" s="290" t="s">
        <v>5292</v>
      </c>
      <c r="B5005" s="291">
        <v>17064849.710000001</v>
      </c>
      <c r="D5005" s="290" t="s">
        <v>11492</v>
      </c>
      <c r="E5005" s="292">
        <v>17064849.710000001</v>
      </c>
    </row>
    <row r="5006" spans="1:5" ht="14.4" x14ac:dyDescent="0.55000000000000004">
      <c r="A5006" s="290" t="s">
        <v>5293</v>
      </c>
      <c r="B5006" s="291">
        <v>319620.75</v>
      </c>
      <c r="D5006" s="290" t="s">
        <v>11493</v>
      </c>
      <c r="E5006" s="292">
        <v>319620.75</v>
      </c>
    </row>
    <row r="5007" spans="1:5" ht="14.4" x14ac:dyDescent="0.55000000000000004">
      <c r="A5007" s="290" t="s">
        <v>5294</v>
      </c>
      <c r="B5007" s="291">
        <v>8067434.7300000004</v>
      </c>
      <c r="D5007" s="290" t="s">
        <v>11494</v>
      </c>
      <c r="E5007" s="292">
        <v>8067434.7300000004</v>
      </c>
    </row>
    <row r="5008" spans="1:5" ht="14.4" x14ac:dyDescent="0.55000000000000004">
      <c r="A5008" s="290" t="s">
        <v>5296</v>
      </c>
      <c r="B5008" s="291">
        <v>3687306.44</v>
      </c>
      <c r="D5008" s="290" t="s">
        <v>11496</v>
      </c>
      <c r="E5008" s="292">
        <v>3687306.44</v>
      </c>
    </row>
    <row r="5009" spans="1:5" ht="14.4" x14ac:dyDescent="0.55000000000000004">
      <c r="A5009" s="290" t="s">
        <v>5295</v>
      </c>
      <c r="B5009" s="291">
        <v>114248.61</v>
      </c>
      <c r="D5009" s="290" t="s">
        <v>11495</v>
      </c>
      <c r="E5009" s="292">
        <v>114248.61</v>
      </c>
    </row>
    <row r="5010" spans="1:5" ht="14.4" x14ac:dyDescent="0.55000000000000004">
      <c r="A5010" s="290" t="s">
        <v>5297</v>
      </c>
      <c r="B5010" s="291">
        <v>1245251.83</v>
      </c>
      <c r="D5010" s="290" t="s">
        <v>11497</v>
      </c>
      <c r="E5010" s="292">
        <v>1245251.83</v>
      </c>
    </row>
    <row r="5011" spans="1:5" ht="14.4" x14ac:dyDescent="0.55000000000000004">
      <c r="A5011" s="290" t="s">
        <v>5298</v>
      </c>
      <c r="B5011" s="291">
        <v>15450620.98</v>
      </c>
      <c r="D5011" s="290" t="s">
        <v>11498</v>
      </c>
      <c r="E5011" s="292">
        <v>15450620.98</v>
      </c>
    </row>
    <row r="5012" spans="1:5" ht="14.4" x14ac:dyDescent="0.55000000000000004">
      <c r="A5012" s="290" t="s">
        <v>5299</v>
      </c>
      <c r="B5012" s="291">
        <v>56689046.810000002</v>
      </c>
      <c r="D5012" s="290" t="s">
        <v>11499</v>
      </c>
      <c r="E5012" s="292">
        <v>56689046.810000002</v>
      </c>
    </row>
    <row r="5013" spans="1:5" ht="14.4" x14ac:dyDescent="0.55000000000000004">
      <c r="A5013" s="290" t="s">
        <v>5300</v>
      </c>
      <c r="B5013" s="291">
        <v>869215.81</v>
      </c>
      <c r="D5013" s="290" t="s">
        <v>11500</v>
      </c>
      <c r="E5013" s="292">
        <v>869215.81</v>
      </c>
    </row>
    <row r="5014" spans="1:5" ht="14.4" x14ac:dyDescent="0.55000000000000004">
      <c r="A5014" s="290" t="s">
        <v>5301</v>
      </c>
      <c r="B5014" s="291">
        <v>327831</v>
      </c>
      <c r="D5014" s="290" t="s">
        <v>11501</v>
      </c>
      <c r="E5014" s="292">
        <v>327831</v>
      </c>
    </row>
    <row r="5015" spans="1:5" ht="14.4" x14ac:dyDescent="0.55000000000000004">
      <c r="A5015" s="290" t="s">
        <v>5302</v>
      </c>
      <c r="B5015" s="291">
        <v>1796291.88</v>
      </c>
      <c r="D5015" s="290" t="s">
        <v>11502</v>
      </c>
      <c r="E5015" s="292">
        <v>1796291.88</v>
      </c>
    </row>
    <row r="5016" spans="1:5" ht="14.4" x14ac:dyDescent="0.55000000000000004">
      <c r="A5016" s="290" t="s">
        <v>5303</v>
      </c>
      <c r="B5016" s="291">
        <v>2329973.19</v>
      </c>
      <c r="D5016" s="290" t="s">
        <v>11503</v>
      </c>
      <c r="E5016" s="292">
        <v>2329973.19</v>
      </c>
    </row>
    <row r="5017" spans="1:5" ht="14.4" x14ac:dyDescent="0.55000000000000004">
      <c r="A5017" s="290" t="s">
        <v>5304</v>
      </c>
      <c r="B5017" s="291">
        <v>13136705.529999999</v>
      </c>
      <c r="D5017" s="290" t="s">
        <v>11504</v>
      </c>
      <c r="E5017" s="292">
        <v>13136705.529999999</v>
      </c>
    </row>
    <row r="5018" spans="1:5" ht="14.4" x14ac:dyDescent="0.55000000000000004">
      <c r="A5018" s="290" t="s">
        <v>5306</v>
      </c>
      <c r="B5018" s="291">
        <v>4674420.97</v>
      </c>
      <c r="D5018" s="290" t="s">
        <v>11506</v>
      </c>
      <c r="E5018" s="292">
        <v>4674420.97</v>
      </c>
    </row>
    <row r="5019" spans="1:5" ht="14.4" x14ac:dyDescent="0.55000000000000004">
      <c r="A5019" s="290" t="s">
        <v>5307</v>
      </c>
      <c r="B5019" s="291">
        <v>4321522.82</v>
      </c>
      <c r="D5019" s="290" t="s">
        <v>11507</v>
      </c>
      <c r="E5019" s="292">
        <v>4321522.82</v>
      </c>
    </row>
    <row r="5020" spans="1:5" ht="14.4" x14ac:dyDescent="0.55000000000000004">
      <c r="A5020" s="290" t="s">
        <v>5456</v>
      </c>
      <c r="B5020" s="291">
        <v>360707.96</v>
      </c>
      <c r="D5020" s="290" t="s">
        <v>11658</v>
      </c>
      <c r="E5020" s="292">
        <v>360707.96</v>
      </c>
    </row>
    <row r="5021" spans="1:5" ht="14.4" x14ac:dyDescent="0.55000000000000004">
      <c r="A5021" s="290" t="s">
        <v>5305</v>
      </c>
      <c r="B5021" s="291">
        <v>164866.57</v>
      </c>
      <c r="D5021" s="290" t="s">
        <v>11505</v>
      </c>
      <c r="E5021" s="292">
        <v>164866.57</v>
      </c>
    </row>
    <row r="5022" spans="1:5" ht="14.4" x14ac:dyDescent="0.55000000000000004">
      <c r="A5022" s="290" t="s">
        <v>5308</v>
      </c>
      <c r="B5022" s="291">
        <v>3596930.89</v>
      </c>
      <c r="D5022" s="290" t="s">
        <v>11508</v>
      </c>
      <c r="E5022" s="292">
        <v>3596930.89</v>
      </c>
    </row>
    <row r="5023" spans="1:5" ht="14.4" x14ac:dyDescent="0.55000000000000004">
      <c r="A5023" s="290" t="s">
        <v>5309</v>
      </c>
      <c r="B5023" s="291">
        <v>11688962.609999999</v>
      </c>
      <c r="D5023" s="290" t="s">
        <v>11509</v>
      </c>
      <c r="E5023" s="292">
        <v>11688962.609999999</v>
      </c>
    </row>
    <row r="5024" spans="1:5" ht="14.4" x14ac:dyDescent="0.55000000000000004">
      <c r="A5024" s="290" t="s">
        <v>5310</v>
      </c>
      <c r="B5024" s="291">
        <v>46663236.509999998</v>
      </c>
      <c r="D5024" s="290" t="s">
        <v>11510</v>
      </c>
      <c r="E5024" s="292">
        <v>46663236.509999998</v>
      </c>
    </row>
    <row r="5025" spans="1:5" ht="14.4" x14ac:dyDescent="0.55000000000000004">
      <c r="A5025" s="290" t="s">
        <v>5313</v>
      </c>
      <c r="B5025" s="291">
        <v>789667.58</v>
      </c>
      <c r="D5025" s="290" t="s">
        <v>11513</v>
      </c>
      <c r="E5025" s="292">
        <v>789667.58</v>
      </c>
    </row>
    <row r="5026" spans="1:5" ht="14.4" x14ac:dyDescent="0.55000000000000004">
      <c r="A5026" s="290" t="s">
        <v>5314</v>
      </c>
      <c r="B5026" s="291">
        <v>756403.25</v>
      </c>
      <c r="D5026" s="290" t="s">
        <v>11514</v>
      </c>
      <c r="E5026" s="292">
        <v>756403.25</v>
      </c>
    </row>
    <row r="5027" spans="1:5" ht="14.4" x14ac:dyDescent="0.55000000000000004">
      <c r="A5027" s="290" t="s">
        <v>5315</v>
      </c>
      <c r="B5027" s="291">
        <v>410738.45</v>
      </c>
      <c r="D5027" s="290" t="s">
        <v>11515</v>
      </c>
      <c r="E5027" s="292">
        <v>410738.45</v>
      </c>
    </row>
    <row r="5028" spans="1:5" ht="14.4" x14ac:dyDescent="0.55000000000000004">
      <c r="A5028" s="290" t="s">
        <v>5316</v>
      </c>
      <c r="B5028" s="291">
        <v>305157.18</v>
      </c>
      <c r="D5028" s="290" t="s">
        <v>11516</v>
      </c>
      <c r="E5028" s="292">
        <v>305157.18</v>
      </c>
    </row>
    <row r="5029" spans="1:5" ht="14.4" x14ac:dyDescent="0.55000000000000004">
      <c r="A5029" s="290" t="s">
        <v>5317</v>
      </c>
      <c r="B5029" s="291">
        <v>551029.05000000005</v>
      </c>
      <c r="D5029" s="290" t="s">
        <v>11517</v>
      </c>
      <c r="E5029" s="292">
        <v>551029.05000000005</v>
      </c>
    </row>
    <row r="5030" spans="1:5" ht="14.4" x14ac:dyDescent="0.55000000000000004">
      <c r="A5030" s="290" t="s">
        <v>5318</v>
      </c>
      <c r="B5030" s="291">
        <v>161976.51999999999</v>
      </c>
      <c r="D5030" s="290" t="s">
        <v>11518</v>
      </c>
      <c r="E5030" s="292">
        <v>161976.51999999999</v>
      </c>
    </row>
    <row r="5031" spans="1:5" ht="14.4" x14ac:dyDescent="0.55000000000000004">
      <c r="A5031" s="290" t="s">
        <v>5319</v>
      </c>
      <c r="B5031" s="291">
        <v>222718.88</v>
      </c>
      <c r="D5031" s="290" t="s">
        <v>11519</v>
      </c>
      <c r="E5031" s="292">
        <v>222718.88</v>
      </c>
    </row>
    <row r="5032" spans="1:5" ht="14.4" x14ac:dyDescent="0.55000000000000004">
      <c r="A5032" s="290" t="s">
        <v>5320</v>
      </c>
      <c r="B5032" s="291">
        <v>363011.54</v>
      </c>
      <c r="D5032" s="290" t="s">
        <v>11520</v>
      </c>
      <c r="E5032" s="292">
        <v>363011.54</v>
      </c>
    </row>
    <row r="5033" spans="1:5" ht="14.4" x14ac:dyDescent="0.55000000000000004">
      <c r="A5033" s="290" t="s">
        <v>5321</v>
      </c>
      <c r="B5033" s="291">
        <v>558989.79</v>
      </c>
      <c r="D5033" s="290" t="s">
        <v>11521</v>
      </c>
      <c r="E5033" s="292">
        <v>558989.79</v>
      </c>
    </row>
    <row r="5034" spans="1:5" ht="14.4" x14ac:dyDescent="0.55000000000000004">
      <c r="A5034" s="290" t="s">
        <v>5322</v>
      </c>
      <c r="B5034" s="291">
        <v>114246.55</v>
      </c>
      <c r="D5034" s="290" t="s">
        <v>11522</v>
      </c>
      <c r="E5034" s="292">
        <v>114246.55</v>
      </c>
    </row>
    <row r="5035" spans="1:5" ht="14.4" x14ac:dyDescent="0.55000000000000004">
      <c r="A5035" s="290" t="s">
        <v>5323</v>
      </c>
      <c r="B5035" s="291">
        <v>569830.80000000005</v>
      </c>
      <c r="D5035" s="290" t="s">
        <v>11523</v>
      </c>
      <c r="E5035" s="292">
        <v>569830.80000000005</v>
      </c>
    </row>
    <row r="5036" spans="1:5" ht="14.4" x14ac:dyDescent="0.55000000000000004">
      <c r="A5036" s="290" t="s">
        <v>5324</v>
      </c>
      <c r="B5036" s="291">
        <v>105571.27</v>
      </c>
      <c r="D5036" s="290" t="s">
        <v>11524</v>
      </c>
      <c r="E5036" s="292">
        <v>105571.27</v>
      </c>
    </row>
    <row r="5037" spans="1:5" ht="14.4" x14ac:dyDescent="0.55000000000000004">
      <c r="A5037" s="290" t="s">
        <v>5325</v>
      </c>
      <c r="B5037" s="291">
        <v>8686337.25</v>
      </c>
      <c r="D5037" s="290" t="s">
        <v>11525</v>
      </c>
      <c r="E5037" s="292">
        <v>8686337.25</v>
      </c>
    </row>
    <row r="5038" spans="1:5" ht="14.4" x14ac:dyDescent="0.55000000000000004">
      <c r="A5038" s="290" t="s">
        <v>5326</v>
      </c>
      <c r="B5038" s="291">
        <v>757849.31</v>
      </c>
      <c r="D5038" s="290" t="s">
        <v>11526</v>
      </c>
      <c r="E5038" s="292">
        <v>757849.31</v>
      </c>
    </row>
    <row r="5039" spans="1:5" ht="14.4" x14ac:dyDescent="0.55000000000000004">
      <c r="A5039" s="290" t="s">
        <v>5327</v>
      </c>
      <c r="B5039" s="291">
        <v>66342679.619999997</v>
      </c>
      <c r="D5039" s="290" t="s">
        <v>11527</v>
      </c>
      <c r="E5039" s="292">
        <v>66342679.619999997</v>
      </c>
    </row>
    <row r="5040" spans="1:5" ht="14.4" x14ac:dyDescent="0.55000000000000004">
      <c r="A5040" s="290" t="s">
        <v>5328</v>
      </c>
      <c r="B5040" s="291">
        <v>921382.18</v>
      </c>
      <c r="D5040" s="290" t="s">
        <v>11528</v>
      </c>
      <c r="E5040" s="292">
        <v>921382.18</v>
      </c>
    </row>
    <row r="5041" spans="1:5" ht="14.4" x14ac:dyDescent="0.55000000000000004">
      <c r="A5041" s="290" t="s">
        <v>5329</v>
      </c>
      <c r="B5041" s="291">
        <v>653716.15</v>
      </c>
      <c r="D5041" s="290" t="s">
        <v>11529</v>
      </c>
      <c r="E5041" s="292">
        <v>653716.15</v>
      </c>
    </row>
    <row r="5042" spans="1:5" ht="14.4" x14ac:dyDescent="0.55000000000000004">
      <c r="A5042" s="290" t="s">
        <v>5330</v>
      </c>
      <c r="B5042" s="291">
        <v>699994.94</v>
      </c>
      <c r="D5042" s="290" t="s">
        <v>11530</v>
      </c>
      <c r="E5042" s="292">
        <v>699994.94</v>
      </c>
    </row>
    <row r="5043" spans="1:5" ht="14.4" x14ac:dyDescent="0.55000000000000004">
      <c r="A5043" s="290" t="s">
        <v>5331</v>
      </c>
      <c r="B5043" s="291">
        <v>92421</v>
      </c>
      <c r="D5043" s="290" t="s">
        <v>11531</v>
      </c>
      <c r="E5043" s="292">
        <v>92421</v>
      </c>
    </row>
    <row r="5044" spans="1:5" ht="14.4" x14ac:dyDescent="0.55000000000000004">
      <c r="A5044" s="290" t="s">
        <v>5332</v>
      </c>
      <c r="B5044" s="291">
        <v>569830.80000000005</v>
      </c>
      <c r="D5044" s="290" t="s">
        <v>11532</v>
      </c>
      <c r="E5044" s="292">
        <v>569830.80000000005</v>
      </c>
    </row>
    <row r="5045" spans="1:5" ht="14.4" x14ac:dyDescent="0.55000000000000004">
      <c r="A5045" s="290" t="s">
        <v>5333</v>
      </c>
      <c r="B5045" s="291">
        <v>9037898.5299999993</v>
      </c>
      <c r="D5045" s="290" t="s">
        <v>11533</v>
      </c>
      <c r="E5045" s="292">
        <v>9037898.5299999993</v>
      </c>
    </row>
    <row r="5046" spans="1:5" ht="14.4" x14ac:dyDescent="0.55000000000000004">
      <c r="A5046" s="290" t="s">
        <v>5334</v>
      </c>
      <c r="B5046" s="291">
        <v>163843.68</v>
      </c>
      <c r="D5046" s="290" t="s">
        <v>11534</v>
      </c>
      <c r="E5046" s="292">
        <v>163843.68</v>
      </c>
    </row>
    <row r="5047" spans="1:5" ht="14.4" x14ac:dyDescent="0.55000000000000004">
      <c r="A5047" s="290" t="s">
        <v>5335</v>
      </c>
      <c r="B5047" s="291">
        <v>31073682.120000001</v>
      </c>
      <c r="D5047" s="290" t="s">
        <v>11535</v>
      </c>
      <c r="E5047" s="292">
        <v>31073682.120000001</v>
      </c>
    </row>
    <row r="5048" spans="1:5" ht="14.4" x14ac:dyDescent="0.55000000000000004">
      <c r="A5048" s="290" t="s">
        <v>5336</v>
      </c>
      <c r="B5048" s="291">
        <v>555368.22</v>
      </c>
      <c r="D5048" s="290" t="s">
        <v>11536</v>
      </c>
      <c r="E5048" s="292">
        <v>555368.22</v>
      </c>
    </row>
    <row r="5049" spans="1:5" ht="14.4" x14ac:dyDescent="0.55000000000000004">
      <c r="A5049" s="290" t="s">
        <v>5337</v>
      </c>
      <c r="B5049" s="291">
        <v>105569.21</v>
      </c>
      <c r="D5049" s="290" t="s">
        <v>11537</v>
      </c>
      <c r="E5049" s="292">
        <v>105569.21</v>
      </c>
    </row>
    <row r="5050" spans="1:5" ht="14.4" x14ac:dyDescent="0.55000000000000004">
      <c r="A5050" s="290" t="s">
        <v>5338</v>
      </c>
      <c r="B5050" s="291">
        <v>419416.8</v>
      </c>
      <c r="D5050" s="290" t="s">
        <v>11538</v>
      </c>
      <c r="E5050" s="292">
        <v>419416.8</v>
      </c>
    </row>
    <row r="5051" spans="1:5" ht="14.4" x14ac:dyDescent="0.55000000000000004">
      <c r="A5051" s="290" t="s">
        <v>5339</v>
      </c>
      <c r="B5051" s="291">
        <v>1171487.4099999999</v>
      </c>
      <c r="D5051" s="290" t="s">
        <v>11539</v>
      </c>
      <c r="E5051" s="292">
        <v>1171487.4099999999</v>
      </c>
    </row>
    <row r="5052" spans="1:5" ht="14.4" x14ac:dyDescent="0.55000000000000004">
      <c r="A5052" s="290" t="s">
        <v>5340</v>
      </c>
      <c r="B5052" s="291">
        <v>1255307.6599999999</v>
      </c>
      <c r="D5052" s="290" t="s">
        <v>11540</v>
      </c>
      <c r="E5052" s="292">
        <v>1255307.6599999999</v>
      </c>
    </row>
    <row r="5053" spans="1:5" ht="14.4" x14ac:dyDescent="0.55000000000000004">
      <c r="A5053" s="290" t="s">
        <v>5341</v>
      </c>
      <c r="B5053" s="291">
        <v>5960780.5899999999</v>
      </c>
      <c r="D5053" s="290" t="s">
        <v>11541</v>
      </c>
      <c r="E5053" s="292">
        <v>5960780.5899999999</v>
      </c>
    </row>
    <row r="5054" spans="1:5" ht="14.4" x14ac:dyDescent="0.55000000000000004">
      <c r="A5054" s="290" t="s">
        <v>5342</v>
      </c>
      <c r="B5054" s="291">
        <v>75196.990000000005</v>
      </c>
      <c r="D5054" s="290" t="s">
        <v>11542</v>
      </c>
      <c r="E5054" s="292">
        <v>75196.990000000005</v>
      </c>
    </row>
    <row r="5055" spans="1:5" ht="14.4" x14ac:dyDescent="0.55000000000000004">
      <c r="A5055" s="290" t="s">
        <v>5343</v>
      </c>
      <c r="B5055" s="291">
        <v>5682489.2800000003</v>
      </c>
      <c r="D5055" s="290" t="s">
        <v>11543</v>
      </c>
      <c r="E5055" s="292">
        <v>5682489.2800000003</v>
      </c>
    </row>
    <row r="5056" spans="1:5" ht="14.4" x14ac:dyDescent="0.55000000000000004">
      <c r="A5056" s="290" t="s">
        <v>5344</v>
      </c>
      <c r="B5056" s="291">
        <v>88775146.420000002</v>
      </c>
      <c r="D5056" s="290" t="s">
        <v>11544</v>
      </c>
      <c r="E5056" s="292">
        <v>88775146.420000002</v>
      </c>
    </row>
    <row r="5057" spans="1:5" ht="14.4" x14ac:dyDescent="0.55000000000000004">
      <c r="A5057" s="290" t="s">
        <v>5345</v>
      </c>
      <c r="B5057" s="291">
        <v>59287</v>
      </c>
      <c r="D5057" s="290" t="s">
        <v>11545</v>
      </c>
      <c r="E5057" s="292">
        <v>59287</v>
      </c>
    </row>
    <row r="5058" spans="1:5" ht="14.4" x14ac:dyDescent="0.55000000000000004">
      <c r="A5058" s="290" t="s">
        <v>5346</v>
      </c>
      <c r="B5058" s="291">
        <v>530781.24</v>
      </c>
      <c r="D5058" s="290" t="s">
        <v>11546</v>
      </c>
      <c r="E5058" s="292">
        <v>530781.24</v>
      </c>
    </row>
    <row r="5059" spans="1:5" ht="14.4" x14ac:dyDescent="0.55000000000000004">
      <c r="A5059" s="290" t="s">
        <v>65369</v>
      </c>
      <c r="B5059" s="291">
        <v>298154.2</v>
      </c>
      <c r="D5059" s="290" t="s">
        <v>11547</v>
      </c>
      <c r="E5059" s="292">
        <v>298154.2</v>
      </c>
    </row>
    <row r="5060" spans="1:5" ht="14.4" x14ac:dyDescent="0.55000000000000004">
      <c r="A5060" s="290" t="s">
        <v>5347</v>
      </c>
      <c r="B5060" s="291">
        <v>1194631.8</v>
      </c>
      <c r="D5060" s="290" t="s">
        <v>11548</v>
      </c>
      <c r="E5060" s="292">
        <v>1194631.8</v>
      </c>
    </row>
    <row r="5061" spans="1:5" ht="14.4" x14ac:dyDescent="0.55000000000000004">
      <c r="A5061" s="290" t="s">
        <v>5348</v>
      </c>
      <c r="B5061" s="291">
        <v>1188844.52</v>
      </c>
      <c r="D5061" s="290" t="s">
        <v>11549</v>
      </c>
      <c r="E5061" s="292">
        <v>1188844.52</v>
      </c>
    </row>
    <row r="5062" spans="1:5" ht="14.4" x14ac:dyDescent="0.55000000000000004">
      <c r="A5062" s="290" t="s">
        <v>5349</v>
      </c>
      <c r="B5062" s="291">
        <v>50610.01</v>
      </c>
      <c r="D5062" s="290" t="s">
        <v>11550</v>
      </c>
      <c r="E5062" s="292">
        <v>50610.01</v>
      </c>
    </row>
    <row r="5063" spans="1:5" ht="14.4" x14ac:dyDescent="0.55000000000000004">
      <c r="A5063" s="290" t="s">
        <v>5350</v>
      </c>
      <c r="B5063" s="291">
        <v>177883.09</v>
      </c>
      <c r="D5063" s="290" t="s">
        <v>11551</v>
      </c>
      <c r="E5063" s="292">
        <v>177883.09</v>
      </c>
    </row>
    <row r="5064" spans="1:5" ht="14.4" x14ac:dyDescent="0.55000000000000004">
      <c r="A5064" s="290" t="s">
        <v>5351</v>
      </c>
      <c r="B5064" s="291">
        <v>484499.39</v>
      </c>
      <c r="D5064" s="290" t="s">
        <v>11552</v>
      </c>
      <c r="E5064" s="292">
        <v>484499.39</v>
      </c>
    </row>
    <row r="5065" spans="1:5" ht="14.4" x14ac:dyDescent="0.55000000000000004">
      <c r="A5065" s="290" t="s">
        <v>5352</v>
      </c>
      <c r="B5065" s="291">
        <v>413041</v>
      </c>
      <c r="D5065" s="290" t="s">
        <v>11553</v>
      </c>
      <c r="E5065" s="292">
        <v>413041</v>
      </c>
    </row>
    <row r="5066" spans="1:5" ht="14.4" x14ac:dyDescent="0.55000000000000004">
      <c r="A5066" s="290" t="s">
        <v>5353</v>
      </c>
      <c r="B5066" s="291">
        <v>293790.84000000003</v>
      </c>
      <c r="D5066" s="290" t="s">
        <v>11554</v>
      </c>
      <c r="E5066" s="292">
        <v>293790.84000000003</v>
      </c>
    </row>
    <row r="5067" spans="1:5" ht="14.4" x14ac:dyDescent="0.55000000000000004">
      <c r="A5067" s="290" t="s">
        <v>5354</v>
      </c>
      <c r="B5067" s="291">
        <v>6903166.1399999997</v>
      </c>
      <c r="D5067" s="290" t="s">
        <v>11555</v>
      </c>
      <c r="E5067" s="292">
        <v>6903166.1399999997</v>
      </c>
    </row>
    <row r="5068" spans="1:5" ht="14.4" x14ac:dyDescent="0.55000000000000004">
      <c r="A5068" s="290" t="s">
        <v>5357</v>
      </c>
      <c r="B5068" s="291">
        <v>3150026.05</v>
      </c>
      <c r="D5068" s="290" t="s">
        <v>11558</v>
      </c>
      <c r="E5068" s="292">
        <v>3150026.05</v>
      </c>
    </row>
    <row r="5069" spans="1:5" ht="14.4" x14ac:dyDescent="0.55000000000000004">
      <c r="A5069" s="290" t="s">
        <v>5358</v>
      </c>
      <c r="B5069" s="291">
        <v>2496266.13</v>
      </c>
      <c r="D5069" s="290" t="s">
        <v>11559</v>
      </c>
      <c r="E5069" s="292">
        <v>2496266.13</v>
      </c>
    </row>
    <row r="5070" spans="1:5" ht="14.4" x14ac:dyDescent="0.55000000000000004">
      <c r="A5070" s="290" t="s">
        <v>5355</v>
      </c>
      <c r="B5070" s="291">
        <v>759295.37</v>
      </c>
      <c r="D5070" s="290" t="s">
        <v>11556</v>
      </c>
      <c r="E5070" s="292">
        <v>759295.37</v>
      </c>
    </row>
    <row r="5071" spans="1:5" ht="14.4" x14ac:dyDescent="0.55000000000000004">
      <c r="A5071" s="290" t="s">
        <v>5356</v>
      </c>
      <c r="B5071" s="291">
        <v>72303.88</v>
      </c>
      <c r="D5071" s="290" t="s">
        <v>11557</v>
      </c>
      <c r="E5071" s="292">
        <v>72303.88</v>
      </c>
    </row>
    <row r="5072" spans="1:5" ht="14.4" x14ac:dyDescent="0.55000000000000004">
      <c r="A5072" s="290" t="s">
        <v>5359</v>
      </c>
      <c r="B5072" s="291">
        <v>23207564.640000001</v>
      </c>
      <c r="D5072" s="290" t="s">
        <v>11560</v>
      </c>
      <c r="E5072" s="292">
        <v>23207564.640000001</v>
      </c>
    </row>
    <row r="5073" spans="1:5" ht="14.4" x14ac:dyDescent="0.55000000000000004">
      <c r="A5073" s="290" t="s">
        <v>5360</v>
      </c>
      <c r="B5073" s="291">
        <v>37595.550000000003</v>
      </c>
      <c r="D5073" s="290" t="s">
        <v>11561</v>
      </c>
      <c r="E5073" s="292">
        <v>37595.550000000003</v>
      </c>
    </row>
    <row r="5074" spans="1:5" ht="14.4" x14ac:dyDescent="0.55000000000000004">
      <c r="A5074" s="290" t="s">
        <v>5361</v>
      </c>
      <c r="B5074" s="291">
        <v>6287041.4699999997</v>
      </c>
      <c r="D5074" s="290" t="s">
        <v>11562</v>
      </c>
      <c r="E5074" s="292">
        <v>6287041.4699999997</v>
      </c>
    </row>
    <row r="5075" spans="1:5" ht="14.4" x14ac:dyDescent="0.55000000000000004">
      <c r="A5075" s="290" t="s">
        <v>5362</v>
      </c>
      <c r="B5075" s="291">
        <v>150404</v>
      </c>
      <c r="D5075" s="290" t="s">
        <v>11563</v>
      </c>
      <c r="E5075" s="292">
        <v>150404</v>
      </c>
    </row>
    <row r="5076" spans="1:5" ht="14.4" x14ac:dyDescent="0.55000000000000004">
      <c r="A5076" s="290" t="s">
        <v>5363</v>
      </c>
      <c r="B5076" s="291">
        <v>9957745.3699999992</v>
      </c>
      <c r="D5076" s="290" t="s">
        <v>11564</v>
      </c>
      <c r="E5076" s="292">
        <v>9957745.3699999992</v>
      </c>
    </row>
    <row r="5077" spans="1:5" ht="14.4" x14ac:dyDescent="0.55000000000000004">
      <c r="A5077" s="290" t="s">
        <v>5364</v>
      </c>
      <c r="B5077" s="291">
        <v>64980</v>
      </c>
      <c r="D5077" s="290" t="s">
        <v>11565</v>
      </c>
      <c r="E5077" s="292">
        <v>64980</v>
      </c>
    </row>
    <row r="5078" spans="1:5" ht="14.4" x14ac:dyDescent="0.55000000000000004">
      <c r="A5078" s="290" t="s">
        <v>5365</v>
      </c>
      <c r="B5078" s="291">
        <v>4165325.64</v>
      </c>
      <c r="D5078" s="290" t="s">
        <v>11566</v>
      </c>
      <c r="E5078" s="292">
        <v>4165325.64</v>
      </c>
    </row>
    <row r="5079" spans="1:5" ht="14.4" x14ac:dyDescent="0.55000000000000004">
      <c r="A5079" s="290" t="s">
        <v>5366</v>
      </c>
      <c r="B5079" s="291">
        <v>9111011.8800000008</v>
      </c>
      <c r="D5079" s="290" t="s">
        <v>11567</v>
      </c>
      <c r="E5079" s="292">
        <v>9111011.8800000008</v>
      </c>
    </row>
    <row r="5080" spans="1:5" ht="14.4" x14ac:dyDescent="0.55000000000000004">
      <c r="A5080" s="290" t="s">
        <v>5367</v>
      </c>
      <c r="B5080" s="291">
        <v>796898.87</v>
      </c>
      <c r="D5080" s="290" t="s">
        <v>11568</v>
      </c>
      <c r="E5080" s="292">
        <v>796898.87</v>
      </c>
    </row>
    <row r="5081" spans="1:5" ht="14.4" x14ac:dyDescent="0.55000000000000004">
      <c r="A5081" s="290" t="s">
        <v>5368</v>
      </c>
      <c r="B5081" s="291">
        <v>14452043.869999999</v>
      </c>
      <c r="D5081" s="290" t="s">
        <v>11569</v>
      </c>
      <c r="E5081" s="292">
        <v>14452043.869999999</v>
      </c>
    </row>
    <row r="5082" spans="1:5" ht="14.4" x14ac:dyDescent="0.55000000000000004">
      <c r="A5082" s="290" t="s">
        <v>5373</v>
      </c>
      <c r="B5082" s="291">
        <v>2327081</v>
      </c>
      <c r="D5082" s="290" t="s">
        <v>11574</v>
      </c>
      <c r="E5082" s="292">
        <v>2327081</v>
      </c>
    </row>
    <row r="5083" spans="1:5" ht="14.4" x14ac:dyDescent="0.55000000000000004">
      <c r="A5083" s="290" t="s">
        <v>5369</v>
      </c>
      <c r="B5083" s="291">
        <v>143174.76999999999</v>
      </c>
      <c r="D5083" s="290" t="s">
        <v>11570</v>
      </c>
      <c r="E5083" s="292">
        <v>143174.76999999999</v>
      </c>
    </row>
    <row r="5084" spans="1:5" ht="14.4" x14ac:dyDescent="0.55000000000000004">
      <c r="A5084" s="290" t="s">
        <v>5370</v>
      </c>
      <c r="B5084" s="291">
        <v>163420.51999999999</v>
      </c>
      <c r="D5084" s="290" t="s">
        <v>11571</v>
      </c>
      <c r="E5084" s="292">
        <v>163420.51999999999</v>
      </c>
    </row>
    <row r="5085" spans="1:5" ht="14.4" x14ac:dyDescent="0.55000000000000004">
      <c r="A5085" s="290" t="s">
        <v>5371</v>
      </c>
      <c r="B5085" s="291">
        <v>67965.710000000006</v>
      </c>
      <c r="D5085" s="290" t="s">
        <v>11572</v>
      </c>
      <c r="E5085" s="292">
        <v>67965.710000000006</v>
      </c>
    </row>
    <row r="5086" spans="1:5" ht="14.4" x14ac:dyDescent="0.55000000000000004">
      <c r="A5086" s="290" t="s">
        <v>5372</v>
      </c>
      <c r="B5086" s="291">
        <v>214040.54</v>
      </c>
      <c r="D5086" s="290" t="s">
        <v>11573</v>
      </c>
      <c r="E5086" s="292">
        <v>214040.54</v>
      </c>
    </row>
    <row r="5087" spans="1:5" ht="14.4" x14ac:dyDescent="0.55000000000000004">
      <c r="A5087" s="290" t="s">
        <v>5374</v>
      </c>
      <c r="B5087" s="291">
        <v>3475442.04</v>
      </c>
      <c r="D5087" s="290" t="s">
        <v>11575</v>
      </c>
      <c r="E5087" s="292">
        <v>3475442.04</v>
      </c>
    </row>
    <row r="5088" spans="1:5" ht="14.4" x14ac:dyDescent="0.55000000000000004">
      <c r="A5088" s="290" t="s">
        <v>5375</v>
      </c>
      <c r="B5088" s="291">
        <v>2882.11</v>
      </c>
      <c r="D5088" s="290" t="s">
        <v>11576</v>
      </c>
      <c r="E5088" s="292">
        <v>2882.11</v>
      </c>
    </row>
    <row r="5089" spans="1:5" ht="14.4" x14ac:dyDescent="0.55000000000000004">
      <c r="A5089" s="290" t="s">
        <v>5376</v>
      </c>
      <c r="B5089" s="291">
        <v>29290138.510000002</v>
      </c>
      <c r="D5089" s="290" t="s">
        <v>11577</v>
      </c>
      <c r="E5089" s="292">
        <v>29290138.510000002</v>
      </c>
    </row>
    <row r="5090" spans="1:5" ht="14.4" x14ac:dyDescent="0.55000000000000004">
      <c r="A5090" s="290" t="s">
        <v>5377</v>
      </c>
      <c r="B5090" s="291">
        <v>264663.62</v>
      </c>
      <c r="D5090" s="290" t="s">
        <v>11578</v>
      </c>
      <c r="E5090" s="292">
        <v>264663.62</v>
      </c>
    </row>
    <row r="5091" spans="1:5" ht="14.4" x14ac:dyDescent="0.55000000000000004">
      <c r="A5091" s="290" t="s">
        <v>65370</v>
      </c>
      <c r="B5091" s="291">
        <v>72303.88</v>
      </c>
      <c r="D5091" s="290" t="s">
        <v>11579</v>
      </c>
      <c r="E5091" s="292">
        <v>72303.88</v>
      </c>
    </row>
    <row r="5092" spans="1:5" ht="14.4" x14ac:dyDescent="0.55000000000000004">
      <c r="A5092" s="290" t="s">
        <v>5378</v>
      </c>
      <c r="B5092" s="291">
        <v>1593808.74</v>
      </c>
      <c r="D5092" s="290" t="s">
        <v>11580</v>
      </c>
      <c r="E5092" s="292">
        <v>1593808.74</v>
      </c>
    </row>
    <row r="5093" spans="1:5" ht="14.4" x14ac:dyDescent="0.55000000000000004">
      <c r="A5093" s="290" t="s">
        <v>5379</v>
      </c>
      <c r="B5093" s="291">
        <v>8463718.5500000007</v>
      </c>
      <c r="D5093" s="290" t="s">
        <v>11581</v>
      </c>
      <c r="E5093" s="292">
        <v>8463718.5500000007</v>
      </c>
    </row>
    <row r="5094" spans="1:5" ht="14.4" x14ac:dyDescent="0.55000000000000004">
      <c r="A5094" s="290" t="s">
        <v>5380</v>
      </c>
      <c r="B5094" s="291">
        <v>28760</v>
      </c>
      <c r="D5094" s="290" t="s">
        <v>11582</v>
      </c>
      <c r="E5094" s="292">
        <v>28760</v>
      </c>
    </row>
    <row r="5095" spans="1:5" ht="14.4" x14ac:dyDescent="0.55000000000000004">
      <c r="A5095" s="290" t="s">
        <v>5381</v>
      </c>
      <c r="B5095" s="291">
        <v>331190.21999999997</v>
      </c>
      <c r="D5095" s="290" t="s">
        <v>11583</v>
      </c>
      <c r="E5095" s="292">
        <v>331190.21999999997</v>
      </c>
    </row>
    <row r="5096" spans="1:5" ht="14.4" x14ac:dyDescent="0.55000000000000004">
      <c r="A5096" s="290" t="s">
        <v>5382</v>
      </c>
      <c r="B5096" s="291">
        <v>14329901.279999999</v>
      </c>
      <c r="D5096" s="290" t="s">
        <v>11584</v>
      </c>
      <c r="E5096" s="292">
        <v>14329901.279999999</v>
      </c>
    </row>
    <row r="5097" spans="1:5" ht="14.4" x14ac:dyDescent="0.55000000000000004">
      <c r="A5097" s="290" t="s">
        <v>5383</v>
      </c>
      <c r="B5097" s="291">
        <v>309496.34999999998</v>
      </c>
      <c r="D5097" s="290" t="s">
        <v>11585</v>
      </c>
      <c r="E5097" s="292">
        <v>309496.34999999998</v>
      </c>
    </row>
    <row r="5098" spans="1:5" ht="14.4" x14ac:dyDescent="0.55000000000000004">
      <c r="A5098" s="290" t="s">
        <v>5384</v>
      </c>
      <c r="B5098" s="291">
        <v>6979818.1900000004</v>
      </c>
      <c r="D5098" s="290" t="s">
        <v>11586</v>
      </c>
      <c r="E5098" s="292">
        <v>6979818.1900000004</v>
      </c>
    </row>
    <row r="5099" spans="1:5" ht="14.4" x14ac:dyDescent="0.55000000000000004">
      <c r="A5099" s="290" t="s">
        <v>5385</v>
      </c>
      <c r="B5099" s="291">
        <v>160528.4</v>
      </c>
      <c r="D5099" s="290" t="s">
        <v>11587</v>
      </c>
      <c r="E5099" s="292">
        <v>160528.4</v>
      </c>
    </row>
    <row r="5100" spans="1:5" ht="14.4" x14ac:dyDescent="0.55000000000000004">
      <c r="A5100" s="290" t="s">
        <v>5386</v>
      </c>
      <c r="B5100" s="291">
        <v>75184.539999999994</v>
      </c>
      <c r="D5100" s="290" t="s">
        <v>11588</v>
      </c>
      <c r="E5100" s="292">
        <v>75184.539999999994</v>
      </c>
    </row>
    <row r="5101" spans="1:5" ht="14.4" x14ac:dyDescent="0.55000000000000004">
      <c r="A5101" s="290" t="s">
        <v>5387</v>
      </c>
      <c r="B5101" s="291">
        <v>4681654.32</v>
      </c>
      <c r="D5101" s="290" t="s">
        <v>11589</v>
      </c>
      <c r="E5101" s="292">
        <v>4681654.32</v>
      </c>
    </row>
    <row r="5102" spans="1:5" ht="14.4" x14ac:dyDescent="0.55000000000000004">
      <c r="A5102" s="290" t="s">
        <v>5388</v>
      </c>
      <c r="B5102" s="291">
        <v>2506423.29</v>
      </c>
      <c r="D5102" s="290" t="s">
        <v>11590</v>
      </c>
      <c r="E5102" s="292">
        <v>2506423.29</v>
      </c>
    </row>
    <row r="5103" spans="1:5" ht="14.4" x14ac:dyDescent="0.55000000000000004">
      <c r="A5103" s="290" t="s">
        <v>5389</v>
      </c>
      <c r="B5103" s="291">
        <v>4079950.98</v>
      </c>
      <c r="D5103" s="290" t="s">
        <v>11591</v>
      </c>
      <c r="E5103" s="292">
        <v>4079950.98</v>
      </c>
    </row>
    <row r="5104" spans="1:5" ht="14.4" x14ac:dyDescent="0.55000000000000004">
      <c r="A5104" s="290" t="s">
        <v>5390</v>
      </c>
      <c r="B5104" s="291">
        <v>99786.03</v>
      </c>
      <c r="D5104" s="290" t="s">
        <v>11592</v>
      </c>
      <c r="E5104" s="292">
        <v>99786.03</v>
      </c>
    </row>
    <row r="5105" spans="1:5" ht="14.4" x14ac:dyDescent="0.55000000000000004">
      <c r="A5105" s="290" t="s">
        <v>5391</v>
      </c>
      <c r="B5105" s="291">
        <v>5819888.8200000003</v>
      </c>
      <c r="D5105" s="290" t="s">
        <v>11593</v>
      </c>
      <c r="E5105" s="292">
        <v>5819888.8200000003</v>
      </c>
    </row>
    <row r="5106" spans="1:5" ht="14.4" x14ac:dyDescent="0.55000000000000004">
      <c r="A5106" s="290" t="s">
        <v>5392</v>
      </c>
      <c r="B5106" s="291">
        <v>142136037.16</v>
      </c>
      <c r="D5106" s="290" t="s">
        <v>11594</v>
      </c>
      <c r="E5106" s="292">
        <v>142136037.16</v>
      </c>
    </row>
    <row r="5107" spans="1:5" ht="14.4" x14ac:dyDescent="0.55000000000000004">
      <c r="A5107" s="290" t="s">
        <v>5393</v>
      </c>
      <c r="B5107" s="291">
        <v>2056622.22</v>
      </c>
      <c r="D5107" s="290" t="s">
        <v>11595</v>
      </c>
      <c r="E5107" s="292">
        <v>2056622.22</v>
      </c>
    </row>
    <row r="5108" spans="1:5" ht="14.4" x14ac:dyDescent="0.55000000000000004">
      <c r="A5108" s="290" t="s">
        <v>5394</v>
      </c>
      <c r="B5108" s="291">
        <v>206437.95</v>
      </c>
      <c r="D5108" s="290" t="s">
        <v>11596</v>
      </c>
      <c r="E5108" s="292">
        <v>206437.95</v>
      </c>
    </row>
    <row r="5109" spans="1:5" ht="14.4" x14ac:dyDescent="0.55000000000000004">
      <c r="A5109" s="290" t="s">
        <v>5395</v>
      </c>
      <c r="B5109" s="291">
        <v>26164.49</v>
      </c>
      <c r="D5109" s="290" t="s">
        <v>11597</v>
      </c>
      <c r="E5109" s="292">
        <v>26164.49</v>
      </c>
    </row>
    <row r="5110" spans="1:5" ht="14.4" x14ac:dyDescent="0.55000000000000004">
      <c r="A5110" s="290" t="s">
        <v>5396</v>
      </c>
      <c r="B5110" s="291">
        <v>161976.51999999999</v>
      </c>
      <c r="D5110" s="290" t="s">
        <v>11598</v>
      </c>
      <c r="E5110" s="292">
        <v>161976.51999999999</v>
      </c>
    </row>
    <row r="5111" spans="1:5" ht="14.4" x14ac:dyDescent="0.55000000000000004">
      <c r="A5111" s="290" t="s">
        <v>5397</v>
      </c>
      <c r="B5111" s="291">
        <v>1392773.72</v>
      </c>
      <c r="D5111" s="290" t="s">
        <v>11599</v>
      </c>
      <c r="E5111" s="292">
        <v>1392773.72</v>
      </c>
    </row>
    <row r="5112" spans="1:5" ht="14.4" x14ac:dyDescent="0.55000000000000004">
      <c r="A5112" s="290" t="s">
        <v>5398</v>
      </c>
      <c r="B5112" s="291">
        <v>216933.65</v>
      </c>
      <c r="D5112" s="290" t="s">
        <v>11600</v>
      </c>
      <c r="E5112" s="292">
        <v>216933.65</v>
      </c>
    </row>
    <row r="5113" spans="1:5" ht="14.4" x14ac:dyDescent="0.55000000000000004">
      <c r="A5113" s="290" t="s">
        <v>5399</v>
      </c>
      <c r="B5113" s="291">
        <v>144148.38</v>
      </c>
      <c r="D5113" s="290" t="s">
        <v>11601</v>
      </c>
      <c r="E5113" s="292">
        <v>144148.38</v>
      </c>
    </row>
    <row r="5114" spans="1:5" ht="14.4" x14ac:dyDescent="0.55000000000000004">
      <c r="A5114" s="290" t="s">
        <v>5400</v>
      </c>
      <c r="B5114" s="291">
        <v>656608.27</v>
      </c>
      <c r="D5114" s="290" t="s">
        <v>11602</v>
      </c>
      <c r="E5114" s="292">
        <v>656608.27</v>
      </c>
    </row>
    <row r="5115" spans="1:5" ht="14.4" x14ac:dyDescent="0.55000000000000004">
      <c r="A5115" s="290" t="s">
        <v>5401</v>
      </c>
      <c r="B5115" s="291">
        <v>579955.21</v>
      </c>
      <c r="D5115" s="290" t="s">
        <v>11603</v>
      </c>
      <c r="E5115" s="292">
        <v>579955.21</v>
      </c>
    </row>
    <row r="5116" spans="1:5" ht="14.4" x14ac:dyDescent="0.55000000000000004">
      <c r="A5116" s="290" t="s">
        <v>5402</v>
      </c>
      <c r="B5116" s="291">
        <v>26023.03</v>
      </c>
      <c r="D5116" s="290" t="s">
        <v>11604</v>
      </c>
      <c r="E5116" s="292">
        <v>26023.03</v>
      </c>
    </row>
    <row r="5117" spans="1:5" ht="14.4" x14ac:dyDescent="0.55000000000000004">
      <c r="A5117" s="290" t="s">
        <v>5403</v>
      </c>
      <c r="B5117" s="291">
        <v>144618.76</v>
      </c>
      <c r="D5117" s="290" t="s">
        <v>11605</v>
      </c>
      <c r="E5117" s="292">
        <v>144618.76</v>
      </c>
    </row>
    <row r="5118" spans="1:5" ht="14.4" x14ac:dyDescent="0.55000000000000004">
      <c r="A5118" s="290" t="s">
        <v>5419</v>
      </c>
      <c r="B5118" s="291">
        <v>1789058.54</v>
      </c>
      <c r="D5118" s="290" t="s">
        <v>11621</v>
      </c>
      <c r="E5118" s="292">
        <v>1789058.54</v>
      </c>
    </row>
    <row r="5119" spans="1:5" ht="14.4" x14ac:dyDescent="0.55000000000000004">
      <c r="A5119" s="290" t="s">
        <v>5404</v>
      </c>
      <c r="B5119" s="291">
        <v>73750.94</v>
      </c>
      <c r="D5119" s="290" t="s">
        <v>11606</v>
      </c>
      <c r="E5119" s="292">
        <v>73750.94</v>
      </c>
    </row>
    <row r="5120" spans="1:5" ht="14.4" x14ac:dyDescent="0.55000000000000004">
      <c r="A5120" s="290" t="s">
        <v>5405</v>
      </c>
      <c r="B5120" s="291">
        <v>218381.77</v>
      </c>
      <c r="D5120" s="290" t="s">
        <v>11607</v>
      </c>
      <c r="E5120" s="292">
        <v>218381.77</v>
      </c>
    </row>
    <row r="5121" spans="1:5" ht="14.4" x14ac:dyDescent="0.55000000000000004">
      <c r="A5121" s="290" t="s">
        <v>5406</v>
      </c>
      <c r="B5121" s="291">
        <v>59287.360000000001</v>
      </c>
      <c r="D5121" s="290" t="s">
        <v>11608</v>
      </c>
      <c r="E5121" s="292">
        <v>59287.360000000001</v>
      </c>
    </row>
    <row r="5122" spans="1:5" ht="14.4" x14ac:dyDescent="0.55000000000000004">
      <c r="A5122" s="290" t="s">
        <v>5407</v>
      </c>
      <c r="B5122" s="291">
        <v>160528.4</v>
      </c>
      <c r="D5122" s="290" t="s">
        <v>11609</v>
      </c>
      <c r="E5122" s="292">
        <v>160528.4</v>
      </c>
    </row>
    <row r="5123" spans="1:5" ht="14.4" x14ac:dyDescent="0.55000000000000004">
      <c r="A5123" s="290" t="s">
        <v>5408</v>
      </c>
      <c r="B5123" s="291">
        <v>111354.44</v>
      </c>
      <c r="D5123" s="290" t="s">
        <v>11610</v>
      </c>
      <c r="E5123" s="292">
        <v>111354.44</v>
      </c>
    </row>
    <row r="5124" spans="1:5" ht="14.4" x14ac:dyDescent="0.55000000000000004">
      <c r="A5124" s="290" t="s">
        <v>5409</v>
      </c>
      <c r="B5124" s="291">
        <v>216935.71</v>
      </c>
      <c r="D5124" s="290" t="s">
        <v>11611</v>
      </c>
      <c r="E5124" s="292">
        <v>216935.71</v>
      </c>
    </row>
    <row r="5125" spans="1:5" ht="14.4" x14ac:dyDescent="0.55000000000000004">
      <c r="A5125" s="290" t="s">
        <v>5410</v>
      </c>
      <c r="B5125" s="291">
        <v>208257.37</v>
      </c>
      <c r="D5125" s="290" t="s">
        <v>11612</v>
      </c>
      <c r="E5125" s="292">
        <v>208257.37</v>
      </c>
    </row>
    <row r="5126" spans="1:5" ht="14.4" x14ac:dyDescent="0.55000000000000004">
      <c r="A5126" s="290" t="s">
        <v>5411</v>
      </c>
      <c r="B5126" s="291">
        <v>652268.04</v>
      </c>
      <c r="D5126" s="290" t="s">
        <v>11613</v>
      </c>
      <c r="E5126" s="292">
        <v>652268.04</v>
      </c>
    </row>
    <row r="5127" spans="1:5" ht="14.4" x14ac:dyDescent="0.55000000000000004">
      <c r="A5127" s="290" t="s">
        <v>5412</v>
      </c>
      <c r="B5127" s="291">
        <v>191157.05</v>
      </c>
      <c r="D5127" s="290" t="s">
        <v>11614</v>
      </c>
      <c r="E5127" s="292">
        <v>191157.05</v>
      </c>
    </row>
    <row r="5128" spans="1:5" ht="14.4" x14ac:dyDescent="0.55000000000000004">
      <c r="A5128" s="290" t="s">
        <v>5413</v>
      </c>
      <c r="B5128" s="291">
        <v>175360.46</v>
      </c>
      <c r="D5128" s="290" t="s">
        <v>11615</v>
      </c>
      <c r="E5128" s="292">
        <v>175360.46</v>
      </c>
    </row>
    <row r="5129" spans="1:5" ht="14.4" x14ac:dyDescent="0.55000000000000004">
      <c r="A5129" s="290" t="s">
        <v>5414</v>
      </c>
      <c r="B5129" s="291">
        <v>53502.13</v>
      </c>
      <c r="D5129" s="290" t="s">
        <v>11616</v>
      </c>
      <c r="E5129" s="292">
        <v>53502.13</v>
      </c>
    </row>
    <row r="5130" spans="1:5" ht="14.4" x14ac:dyDescent="0.55000000000000004">
      <c r="A5130" s="290" t="s">
        <v>5415</v>
      </c>
      <c r="B5130" s="291">
        <v>46270.84</v>
      </c>
      <c r="D5130" s="290" t="s">
        <v>11617</v>
      </c>
      <c r="E5130" s="292">
        <v>46270.84</v>
      </c>
    </row>
    <row r="5131" spans="1:5" ht="14.4" x14ac:dyDescent="0.55000000000000004">
      <c r="A5131" s="290" t="s">
        <v>5416</v>
      </c>
      <c r="B5131" s="291">
        <v>534147.5</v>
      </c>
      <c r="D5131" s="290" t="s">
        <v>11618</v>
      </c>
      <c r="E5131" s="292">
        <v>534147.5</v>
      </c>
    </row>
    <row r="5132" spans="1:5" ht="14.4" x14ac:dyDescent="0.55000000000000004">
      <c r="A5132" s="290" t="s">
        <v>5420</v>
      </c>
      <c r="B5132" s="291">
        <v>4224258.37</v>
      </c>
      <c r="D5132" s="290" t="s">
        <v>11622</v>
      </c>
      <c r="E5132" s="292">
        <v>4224258.37</v>
      </c>
    </row>
    <row r="5133" spans="1:5" ht="14.4" x14ac:dyDescent="0.55000000000000004">
      <c r="A5133" s="290" t="s">
        <v>5421</v>
      </c>
      <c r="B5133" s="291">
        <v>117139.67</v>
      </c>
      <c r="D5133" s="290" t="s">
        <v>11623</v>
      </c>
      <c r="E5133" s="292">
        <v>117139.67</v>
      </c>
    </row>
    <row r="5134" spans="1:5" ht="14.4" x14ac:dyDescent="0.55000000000000004">
      <c r="A5134" s="290" t="s">
        <v>5417</v>
      </c>
      <c r="B5134" s="291">
        <v>245859.81</v>
      </c>
      <c r="D5134" s="290" t="s">
        <v>11619</v>
      </c>
      <c r="E5134" s="292">
        <v>245859.81</v>
      </c>
    </row>
    <row r="5135" spans="1:5" ht="14.4" x14ac:dyDescent="0.55000000000000004">
      <c r="A5135" s="290" t="s">
        <v>5418</v>
      </c>
      <c r="B5135" s="291">
        <v>348547.97</v>
      </c>
      <c r="D5135" s="290" t="s">
        <v>11620</v>
      </c>
      <c r="E5135" s="292">
        <v>348547.97</v>
      </c>
    </row>
    <row r="5136" spans="1:5" ht="14.4" x14ac:dyDescent="0.55000000000000004">
      <c r="A5136" s="290" t="s">
        <v>5422</v>
      </c>
      <c r="B5136" s="291">
        <v>7869508.5199999996</v>
      </c>
      <c r="D5136" s="290" t="s">
        <v>11624</v>
      </c>
      <c r="E5136" s="292">
        <v>7869508.5199999996</v>
      </c>
    </row>
    <row r="5137" spans="1:5" ht="14.4" x14ac:dyDescent="0.55000000000000004">
      <c r="A5137" s="290" t="s">
        <v>5423</v>
      </c>
      <c r="B5137" s="291">
        <v>201024.02</v>
      </c>
      <c r="D5137" s="290" t="s">
        <v>11625</v>
      </c>
      <c r="E5137" s="292">
        <v>201024.02</v>
      </c>
    </row>
    <row r="5138" spans="1:5" ht="14.4" x14ac:dyDescent="0.55000000000000004">
      <c r="A5138" s="290" t="s">
        <v>5424</v>
      </c>
      <c r="B5138" s="291">
        <v>16458992.01</v>
      </c>
      <c r="D5138" s="290" t="s">
        <v>11626</v>
      </c>
      <c r="E5138" s="292">
        <v>16458992.01</v>
      </c>
    </row>
    <row r="5139" spans="1:5" ht="14.4" x14ac:dyDescent="0.55000000000000004">
      <c r="A5139" s="290" t="s">
        <v>5425</v>
      </c>
      <c r="B5139" s="291">
        <v>1070250.8400000001</v>
      </c>
      <c r="D5139" s="290" t="s">
        <v>11627</v>
      </c>
      <c r="E5139" s="292">
        <v>1070250.8400000001</v>
      </c>
    </row>
    <row r="5140" spans="1:5" ht="14.4" x14ac:dyDescent="0.55000000000000004">
      <c r="A5140" s="290" t="s">
        <v>5426</v>
      </c>
      <c r="B5140" s="291">
        <v>25536911.260000002</v>
      </c>
      <c r="D5140" s="290" t="s">
        <v>11628</v>
      </c>
      <c r="E5140" s="292">
        <v>25536911.260000002</v>
      </c>
    </row>
    <row r="5141" spans="1:5" ht="14.4" x14ac:dyDescent="0.55000000000000004">
      <c r="A5141" s="290" t="s">
        <v>5427</v>
      </c>
      <c r="B5141" s="291">
        <v>125817.02</v>
      </c>
      <c r="D5141" s="290" t="s">
        <v>11629</v>
      </c>
      <c r="E5141" s="292">
        <v>125817.02</v>
      </c>
    </row>
    <row r="5142" spans="1:5" ht="14.4" x14ac:dyDescent="0.55000000000000004">
      <c r="A5142" s="290" t="s">
        <v>5428</v>
      </c>
      <c r="B5142" s="291">
        <v>270448.84999999998</v>
      </c>
      <c r="D5142" s="290" t="s">
        <v>11630</v>
      </c>
      <c r="E5142" s="292">
        <v>270448.84999999998</v>
      </c>
    </row>
    <row r="5143" spans="1:5" ht="14.4" x14ac:dyDescent="0.55000000000000004">
      <c r="A5143" s="290" t="s">
        <v>5429</v>
      </c>
      <c r="B5143" s="291">
        <v>428092.08</v>
      </c>
      <c r="D5143" s="290" t="s">
        <v>11631</v>
      </c>
      <c r="E5143" s="292">
        <v>428092.08</v>
      </c>
    </row>
    <row r="5144" spans="1:5" ht="14.4" x14ac:dyDescent="0.55000000000000004">
      <c r="A5144" s="290" t="s">
        <v>5430</v>
      </c>
      <c r="B5144" s="291">
        <v>147511.88</v>
      </c>
      <c r="D5144" s="290" t="s">
        <v>11632</v>
      </c>
      <c r="E5144" s="292">
        <v>147511.88</v>
      </c>
    </row>
    <row r="5145" spans="1:5" ht="14.4" x14ac:dyDescent="0.55000000000000004">
      <c r="A5145" s="290" t="s">
        <v>5431</v>
      </c>
      <c r="B5145" s="291">
        <v>406400.28</v>
      </c>
      <c r="D5145" s="290" t="s">
        <v>11633</v>
      </c>
      <c r="E5145" s="292">
        <v>406400.28</v>
      </c>
    </row>
    <row r="5146" spans="1:5" ht="14.4" x14ac:dyDescent="0.55000000000000004">
      <c r="A5146" s="290" t="s">
        <v>5432</v>
      </c>
      <c r="B5146" s="291">
        <v>4246317.4000000004</v>
      </c>
      <c r="D5146" s="290" t="s">
        <v>11634</v>
      </c>
      <c r="E5146" s="292">
        <v>4246317.4000000004</v>
      </c>
    </row>
    <row r="5147" spans="1:5" ht="14.4" x14ac:dyDescent="0.55000000000000004">
      <c r="A5147" s="290" t="s">
        <v>5433</v>
      </c>
      <c r="B5147" s="291">
        <v>1290084.56</v>
      </c>
      <c r="D5147" s="290" t="s">
        <v>11635</v>
      </c>
      <c r="E5147" s="292">
        <v>1290084.56</v>
      </c>
    </row>
    <row r="5148" spans="1:5" ht="14.4" x14ac:dyDescent="0.55000000000000004">
      <c r="A5148" s="290" t="s">
        <v>5434</v>
      </c>
      <c r="B5148" s="291">
        <v>24412038.629999999</v>
      </c>
      <c r="D5148" s="290" t="s">
        <v>11636</v>
      </c>
      <c r="E5148" s="292">
        <v>24412038.629999999</v>
      </c>
    </row>
    <row r="5149" spans="1:5" ht="14.4" x14ac:dyDescent="0.55000000000000004">
      <c r="A5149" s="290" t="s">
        <v>5435</v>
      </c>
      <c r="B5149" s="291">
        <v>253093.16</v>
      </c>
      <c r="D5149" s="290" t="s">
        <v>11637</v>
      </c>
      <c r="E5149" s="292">
        <v>253093.16</v>
      </c>
    </row>
    <row r="5150" spans="1:5" ht="14.4" x14ac:dyDescent="0.55000000000000004">
      <c r="A5150" s="290" t="s">
        <v>5436</v>
      </c>
      <c r="B5150" s="291">
        <v>3703956.17</v>
      </c>
      <c r="D5150" s="290" t="s">
        <v>11638</v>
      </c>
      <c r="E5150" s="292">
        <v>3703956.17</v>
      </c>
    </row>
    <row r="5151" spans="1:5" ht="14.4" x14ac:dyDescent="0.55000000000000004">
      <c r="A5151" s="290" t="s">
        <v>5437</v>
      </c>
      <c r="B5151" s="291">
        <v>3232464.34</v>
      </c>
      <c r="D5151" s="290" t="s">
        <v>11639</v>
      </c>
      <c r="E5151" s="292">
        <v>3232464.34</v>
      </c>
    </row>
    <row r="5152" spans="1:5" ht="14.4" x14ac:dyDescent="0.55000000000000004">
      <c r="A5152" s="290" t="s">
        <v>5438</v>
      </c>
      <c r="B5152" s="291">
        <v>1550420.01</v>
      </c>
      <c r="D5152" s="290" t="s">
        <v>11640</v>
      </c>
      <c r="E5152" s="292">
        <v>1550420.01</v>
      </c>
    </row>
    <row r="5153" spans="1:5" ht="14.4" x14ac:dyDescent="0.55000000000000004">
      <c r="A5153" s="290" t="s">
        <v>5439</v>
      </c>
      <c r="B5153" s="291">
        <v>603096.13</v>
      </c>
      <c r="D5153" s="290" t="s">
        <v>11641</v>
      </c>
      <c r="E5153" s="292">
        <v>603096.13</v>
      </c>
    </row>
    <row r="5154" spans="1:5" ht="14.4" x14ac:dyDescent="0.55000000000000004">
      <c r="A5154" s="290" t="s">
        <v>5440</v>
      </c>
      <c r="B5154" s="291">
        <v>6750842.2199999997</v>
      </c>
      <c r="D5154" s="290" t="s">
        <v>11642</v>
      </c>
      <c r="E5154" s="292">
        <v>6750842.2199999997</v>
      </c>
    </row>
    <row r="5155" spans="1:5" ht="14.4" x14ac:dyDescent="0.55000000000000004">
      <c r="A5155" s="290" t="s">
        <v>5441</v>
      </c>
      <c r="B5155" s="291">
        <v>104122.15</v>
      </c>
      <c r="D5155" s="290" t="s">
        <v>11643</v>
      </c>
      <c r="E5155" s="292">
        <v>104122.15</v>
      </c>
    </row>
    <row r="5156" spans="1:5" ht="14.4" x14ac:dyDescent="0.55000000000000004">
      <c r="A5156" s="290" t="s">
        <v>5442</v>
      </c>
      <c r="B5156" s="291">
        <v>7452758.1299999999</v>
      </c>
      <c r="D5156" s="290" t="s">
        <v>11644</v>
      </c>
      <c r="E5156" s="292">
        <v>7452758.1299999999</v>
      </c>
    </row>
    <row r="5157" spans="1:5" ht="14.4" x14ac:dyDescent="0.55000000000000004">
      <c r="A5157" s="290" t="s">
        <v>5443</v>
      </c>
      <c r="B5157" s="291">
        <v>1855587.19</v>
      </c>
      <c r="D5157" s="290" t="s">
        <v>11645</v>
      </c>
      <c r="E5157" s="292">
        <v>1855587.19</v>
      </c>
    </row>
    <row r="5158" spans="1:5" ht="14.4" x14ac:dyDescent="0.55000000000000004">
      <c r="A5158" s="290" t="s">
        <v>5444</v>
      </c>
      <c r="B5158" s="291">
        <v>4765539.67</v>
      </c>
      <c r="D5158" s="290" t="s">
        <v>11646</v>
      </c>
      <c r="E5158" s="292">
        <v>4765539.67</v>
      </c>
    </row>
    <row r="5159" spans="1:5" ht="14.4" x14ac:dyDescent="0.55000000000000004">
      <c r="A5159" s="290" t="s">
        <v>5445</v>
      </c>
      <c r="B5159" s="291">
        <v>137387.48000000001</v>
      </c>
      <c r="D5159" s="290" t="s">
        <v>11647</v>
      </c>
      <c r="E5159" s="292">
        <v>137387.48000000001</v>
      </c>
    </row>
    <row r="5160" spans="1:5" ht="14.4" x14ac:dyDescent="0.55000000000000004">
      <c r="A5160" s="290" t="s">
        <v>5446</v>
      </c>
      <c r="B5160" s="291">
        <v>30489377.739999998</v>
      </c>
      <c r="D5160" s="290" t="s">
        <v>11648</v>
      </c>
      <c r="E5160" s="292">
        <v>30489377.739999998</v>
      </c>
    </row>
    <row r="5161" spans="1:5" ht="14.4" x14ac:dyDescent="0.55000000000000004">
      <c r="A5161" s="290" t="s">
        <v>5447</v>
      </c>
      <c r="B5161" s="291">
        <v>269000.43</v>
      </c>
      <c r="D5161" s="290" t="s">
        <v>11649</v>
      </c>
      <c r="E5161" s="292">
        <v>269000.43</v>
      </c>
    </row>
    <row r="5162" spans="1:5" ht="14.4" x14ac:dyDescent="0.55000000000000004">
      <c r="A5162" s="290" t="s">
        <v>5448</v>
      </c>
      <c r="B5162" s="291">
        <v>201023.77</v>
      </c>
      <c r="D5162" s="290" t="s">
        <v>11650</v>
      </c>
      <c r="E5162" s="292">
        <v>201023.77</v>
      </c>
    </row>
    <row r="5163" spans="1:5" ht="14.4" x14ac:dyDescent="0.55000000000000004">
      <c r="A5163" s="290" t="s">
        <v>5449</v>
      </c>
      <c r="B5163" s="291">
        <v>1762903.86</v>
      </c>
      <c r="D5163" s="290" t="s">
        <v>11651</v>
      </c>
      <c r="E5163" s="292">
        <v>1762903.86</v>
      </c>
    </row>
    <row r="5164" spans="1:5" ht="14.4" x14ac:dyDescent="0.55000000000000004">
      <c r="A5164" s="290" t="s">
        <v>5450</v>
      </c>
      <c r="B5164" s="291">
        <v>14186716.26</v>
      </c>
      <c r="D5164" s="290" t="s">
        <v>11652</v>
      </c>
      <c r="E5164" s="292">
        <v>14186716.26</v>
      </c>
    </row>
    <row r="5165" spans="1:5" ht="14.4" x14ac:dyDescent="0.55000000000000004">
      <c r="A5165" s="290" t="s">
        <v>5452</v>
      </c>
      <c r="B5165" s="291">
        <v>4534132.43</v>
      </c>
      <c r="D5165" s="290" t="s">
        <v>11654</v>
      </c>
      <c r="E5165" s="292">
        <v>4534132.43</v>
      </c>
    </row>
    <row r="5166" spans="1:5" ht="14.4" x14ac:dyDescent="0.55000000000000004">
      <c r="A5166" s="290" t="s">
        <v>5451</v>
      </c>
      <c r="B5166" s="291">
        <v>432431.26</v>
      </c>
      <c r="D5166" s="290" t="s">
        <v>11653</v>
      </c>
      <c r="E5166" s="292">
        <v>432431.26</v>
      </c>
    </row>
    <row r="5167" spans="1:5" ht="14.4" x14ac:dyDescent="0.55000000000000004">
      <c r="A5167" s="290" t="s">
        <v>5453</v>
      </c>
      <c r="B5167" s="291">
        <v>10472846.17</v>
      </c>
      <c r="D5167" s="290" t="s">
        <v>11655</v>
      </c>
      <c r="E5167" s="292">
        <v>10472846.17</v>
      </c>
    </row>
    <row r="5168" spans="1:5" ht="14.4" x14ac:dyDescent="0.55000000000000004">
      <c r="A5168" s="290" t="s">
        <v>5454</v>
      </c>
      <c r="B5168" s="291">
        <v>44752758.32</v>
      </c>
      <c r="D5168" s="290" t="s">
        <v>11656</v>
      </c>
      <c r="E5168" s="292">
        <v>44752758.32</v>
      </c>
    </row>
    <row r="5169" spans="1:5" ht="14.4" x14ac:dyDescent="0.55000000000000004">
      <c r="A5169" s="290" t="s">
        <v>5455</v>
      </c>
      <c r="B5169" s="291">
        <v>114044.36</v>
      </c>
      <c r="D5169" s="290" t="s">
        <v>11657</v>
      </c>
      <c r="E5169" s="292">
        <v>114044.36</v>
      </c>
    </row>
    <row r="5170" spans="1:5" ht="14.4" x14ac:dyDescent="0.55000000000000004">
      <c r="A5170" s="290" t="s">
        <v>46389</v>
      </c>
      <c r="B5170" s="291">
        <v>89659.57</v>
      </c>
      <c r="D5170" s="290" t="s">
        <v>46493</v>
      </c>
      <c r="E5170" s="292">
        <v>89659.57</v>
      </c>
    </row>
    <row r="5171" spans="1:5" ht="14.4" x14ac:dyDescent="0.55000000000000004">
      <c r="A5171" s="290" t="s">
        <v>5457</v>
      </c>
      <c r="B5171" s="291">
        <v>12500335.060000001</v>
      </c>
      <c r="D5171" s="290" t="s">
        <v>11659</v>
      </c>
      <c r="E5171" s="292">
        <v>12500335.060000001</v>
      </c>
    </row>
    <row r="5172" spans="1:5" ht="14.4" x14ac:dyDescent="0.55000000000000004">
      <c r="A5172" s="290" t="s">
        <v>5458</v>
      </c>
      <c r="B5172" s="291">
        <v>590047.77</v>
      </c>
      <c r="D5172" s="290" t="s">
        <v>11660</v>
      </c>
      <c r="E5172" s="292">
        <v>590047.77</v>
      </c>
    </row>
    <row r="5173" spans="1:5" ht="14.4" x14ac:dyDescent="0.55000000000000004">
      <c r="A5173" s="290" t="s">
        <v>5459</v>
      </c>
      <c r="B5173" s="291">
        <v>20422510.66</v>
      </c>
      <c r="D5173" s="290" t="s">
        <v>11661</v>
      </c>
      <c r="E5173" s="292">
        <v>20422510.66</v>
      </c>
    </row>
    <row r="5174" spans="1:5" ht="14.4" x14ac:dyDescent="0.55000000000000004">
      <c r="A5174" s="290" t="s">
        <v>46390</v>
      </c>
      <c r="B5174" s="291">
        <v>234289.35</v>
      </c>
      <c r="D5174" s="290" t="s">
        <v>46494</v>
      </c>
      <c r="E5174" s="292">
        <v>234289.35</v>
      </c>
    </row>
    <row r="5175" spans="1:5" ht="14.4" x14ac:dyDescent="0.55000000000000004">
      <c r="A5175" s="290" t="s">
        <v>5460</v>
      </c>
      <c r="B5175" s="291">
        <v>9831918.3499999996</v>
      </c>
      <c r="D5175" s="290" t="s">
        <v>11662</v>
      </c>
      <c r="E5175" s="292">
        <v>9831918.3499999996</v>
      </c>
    </row>
    <row r="5176" spans="1:5" ht="14.4" x14ac:dyDescent="0.55000000000000004">
      <c r="A5176" s="290" t="s">
        <v>5461</v>
      </c>
      <c r="B5176" s="291">
        <v>295035.83</v>
      </c>
      <c r="D5176" s="290" t="s">
        <v>11663</v>
      </c>
      <c r="E5176" s="292">
        <v>295035.83</v>
      </c>
    </row>
    <row r="5177" spans="1:5" ht="14.4" x14ac:dyDescent="0.55000000000000004">
      <c r="A5177" s="290" t="s">
        <v>5462</v>
      </c>
      <c r="B5177" s="291">
        <v>203917.13</v>
      </c>
      <c r="D5177" s="290" t="s">
        <v>11664</v>
      </c>
      <c r="E5177" s="292">
        <v>203917.13</v>
      </c>
    </row>
    <row r="5178" spans="1:5" ht="14.4" x14ac:dyDescent="0.55000000000000004">
      <c r="A5178" s="290" t="s">
        <v>5463</v>
      </c>
      <c r="B5178" s="291">
        <v>11574852.449999999</v>
      </c>
      <c r="D5178" s="290" t="s">
        <v>11665</v>
      </c>
      <c r="E5178" s="292">
        <v>11574852.449999999</v>
      </c>
    </row>
    <row r="5179" spans="1:5" ht="14.4" x14ac:dyDescent="0.55000000000000004">
      <c r="A5179" s="290" t="s">
        <v>5464</v>
      </c>
      <c r="B5179" s="291">
        <v>3281604.65</v>
      </c>
      <c r="D5179" s="290" t="s">
        <v>11666</v>
      </c>
      <c r="E5179" s="292">
        <v>3281604.65</v>
      </c>
    </row>
    <row r="5180" spans="1:5" ht="14.4" x14ac:dyDescent="0.55000000000000004">
      <c r="A5180" s="290" t="s">
        <v>5465</v>
      </c>
      <c r="B5180" s="291">
        <v>9366917.0700000003</v>
      </c>
      <c r="D5180" s="290" t="s">
        <v>11667</v>
      </c>
      <c r="E5180" s="292">
        <v>9366917.0700000003</v>
      </c>
    </row>
    <row r="5181" spans="1:5" ht="14.4" x14ac:dyDescent="0.55000000000000004">
      <c r="A5181" s="290" t="s">
        <v>5466</v>
      </c>
      <c r="B5181" s="291">
        <v>7270473.5099999998</v>
      </c>
      <c r="D5181" s="290" t="s">
        <v>11668</v>
      </c>
      <c r="E5181" s="292">
        <v>7270473.5099999998</v>
      </c>
    </row>
    <row r="5182" spans="1:5" ht="14.4" x14ac:dyDescent="0.55000000000000004">
      <c r="A5182" s="290" t="s">
        <v>5467</v>
      </c>
      <c r="B5182" s="291">
        <v>4145953.11</v>
      </c>
      <c r="D5182" s="290" t="s">
        <v>11669</v>
      </c>
      <c r="E5182" s="292">
        <v>4145953.11</v>
      </c>
    </row>
    <row r="5183" spans="1:5" ht="14.4" x14ac:dyDescent="0.55000000000000004">
      <c r="A5183" s="290" t="s">
        <v>5468</v>
      </c>
      <c r="B5183" s="291">
        <v>6949067.7699999996</v>
      </c>
      <c r="D5183" s="290" t="s">
        <v>11670</v>
      </c>
      <c r="E5183" s="292">
        <v>6949067.7699999996</v>
      </c>
    </row>
    <row r="5184" spans="1:5" ht="14.4" x14ac:dyDescent="0.55000000000000004">
      <c r="A5184" s="290" t="s">
        <v>5469</v>
      </c>
      <c r="B5184" s="291">
        <v>804129.15</v>
      </c>
      <c r="D5184" s="290" t="s">
        <v>11671</v>
      </c>
      <c r="E5184" s="292">
        <v>804129.15</v>
      </c>
    </row>
    <row r="5185" spans="1:5" ht="14.4" x14ac:dyDescent="0.55000000000000004">
      <c r="A5185" s="290" t="s">
        <v>5470</v>
      </c>
      <c r="B5185" s="291">
        <v>1821991.89</v>
      </c>
      <c r="D5185" s="290" t="s">
        <v>11672</v>
      </c>
      <c r="E5185" s="292">
        <v>1821991.89</v>
      </c>
    </row>
    <row r="5186" spans="1:5" ht="14.4" x14ac:dyDescent="0.55000000000000004">
      <c r="A5186" s="290" t="s">
        <v>5471</v>
      </c>
      <c r="B5186" s="291">
        <v>1430107.47</v>
      </c>
      <c r="D5186" s="290" t="s">
        <v>11673</v>
      </c>
      <c r="E5186" s="292">
        <v>1430107.47</v>
      </c>
    </row>
    <row r="5187" spans="1:5" ht="14.4" x14ac:dyDescent="0.55000000000000004">
      <c r="A5187" s="290" t="s">
        <v>5472</v>
      </c>
      <c r="B5187" s="291">
        <v>75196.990000000005</v>
      </c>
      <c r="D5187" s="290" t="s">
        <v>11674</v>
      </c>
      <c r="E5187" s="292">
        <v>75196.990000000005</v>
      </c>
    </row>
    <row r="5188" spans="1:5" ht="14.4" x14ac:dyDescent="0.55000000000000004">
      <c r="A5188" s="290" t="s">
        <v>5473</v>
      </c>
      <c r="B5188" s="291">
        <v>3206727.05</v>
      </c>
      <c r="D5188" s="290" t="s">
        <v>11675</v>
      </c>
      <c r="E5188" s="292">
        <v>3206727.05</v>
      </c>
    </row>
    <row r="5189" spans="1:5" ht="14.4" x14ac:dyDescent="0.55000000000000004">
      <c r="A5189" s="290" t="s">
        <v>5474</v>
      </c>
      <c r="B5189" s="291">
        <v>146064.82</v>
      </c>
      <c r="D5189" s="290" t="s">
        <v>11676</v>
      </c>
      <c r="E5189" s="292">
        <v>146064.82</v>
      </c>
    </row>
    <row r="5190" spans="1:5" ht="14.4" x14ac:dyDescent="0.55000000000000004">
      <c r="A5190" s="290" t="s">
        <v>5475</v>
      </c>
      <c r="B5190" s="291">
        <v>808469.33</v>
      </c>
      <c r="D5190" s="290" t="s">
        <v>11677</v>
      </c>
      <c r="E5190" s="292">
        <v>808469.33</v>
      </c>
    </row>
    <row r="5191" spans="1:5" ht="14.4" x14ac:dyDescent="0.55000000000000004">
      <c r="A5191" s="290" t="s">
        <v>5476</v>
      </c>
      <c r="B5191" s="291">
        <v>17625302.530000001</v>
      </c>
      <c r="D5191" s="290" t="s">
        <v>11678</v>
      </c>
      <c r="E5191" s="292">
        <v>17625302.530000001</v>
      </c>
    </row>
    <row r="5192" spans="1:5" ht="14.4" x14ac:dyDescent="0.55000000000000004">
      <c r="A5192" s="290" t="s">
        <v>5477</v>
      </c>
      <c r="B5192" s="291">
        <v>199580.02</v>
      </c>
      <c r="D5192" s="290" t="s">
        <v>11679</v>
      </c>
      <c r="E5192" s="292">
        <v>199580.02</v>
      </c>
    </row>
    <row r="5193" spans="1:5" ht="14.4" x14ac:dyDescent="0.55000000000000004">
      <c r="A5193" s="290" t="s">
        <v>5478</v>
      </c>
      <c r="B5193" s="291">
        <v>96890.86</v>
      </c>
      <c r="D5193" s="290" t="s">
        <v>11680</v>
      </c>
      <c r="E5193" s="292">
        <v>96890.86</v>
      </c>
    </row>
    <row r="5194" spans="1:5" ht="14.4" x14ac:dyDescent="0.55000000000000004">
      <c r="A5194" s="290" t="s">
        <v>5479</v>
      </c>
      <c r="B5194" s="291">
        <v>53229</v>
      </c>
      <c r="D5194" s="290" t="s">
        <v>11681</v>
      </c>
      <c r="E5194" s="292">
        <v>53229</v>
      </c>
    </row>
    <row r="5195" spans="1:5" ht="14.4" x14ac:dyDescent="0.55000000000000004">
      <c r="A5195" s="290" t="s">
        <v>5480</v>
      </c>
      <c r="B5195" s="291">
        <v>10946888.029999999</v>
      </c>
      <c r="D5195" s="290" t="s">
        <v>11682</v>
      </c>
      <c r="E5195" s="292">
        <v>10946888.029999999</v>
      </c>
    </row>
    <row r="5196" spans="1:5" ht="14.4" x14ac:dyDescent="0.55000000000000004">
      <c r="A5196" s="290" t="s">
        <v>5481</v>
      </c>
      <c r="B5196" s="291">
        <v>219827.83</v>
      </c>
      <c r="D5196" s="290" t="s">
        <v>11683</v>
      </c>
      <c r="E5196" s="292">
        <v>219827.83</v>
      </c>
    </row>
    <row r="5197" spans="1:5" ht="14.4" x14ac:dyDescent="0.55000000000000004">
      <c r="A5197" s="290" t="s">
        <v>5482</v>
      </c>
      <c r="B5197" s="291">
        <v>2092781.72</v>
      </c>
      <c r="D5197" s="290" t="s">
        <v>11684</v>
      </c>
      <c r="E5197" s="292">
        <v>2092781.72</v>
      </c>
    </row>
    <row r="5198" spans="1:5" ht="14.4" x14ac:dyDescent="0.55000000000000004">
      <c r="A5198" s="290" t="s">
        <v>5483</v>
      </c>
      <c r="B5198" s="291">
        <v>96188484.030000001</v>
      </c>
      <c r="D5198" s="290" t="s">
        <v>11685</v>
      </c>
      <c r="E5198" s="292">
        <v>96188484.030000001</v>
      </c>
    </row>
    <row r="5199" spans="1:5" ht="14.4" x14ac:dyDescent="0.55000000000000004">
      <c r="A5199" s="290" t="s">
        <v>5484</v>
      </c>
      <c r="B5199" s="291">
        <v>27469.09</v>
      </c>
      <c r="D5199" s="290" t="s">
        <v>11686</v>
      </c>
      <c r="E5199" s="292">
        <v>27469.09</v>
      </c>
    </row>
    <row r="5200" spans="1:5" ht="14.4" x14ac:dyDescent="0.55000000000000004">
      <c r="A5200" s="290" t="s">
        <v>5485</v>
      </c>
      <c r="B5200" s="291">
        <v>99642</v>
      </c>
      <c r="D5200" s="290" t="s">
        <v>11687</v>
      </c>
      <c r="E5200" s="292">
        <v>99642</v>
      </c>
    </row>
    <row r="5201" spans="1:5" ht="14.4" x14ac:dyDescent="0.55000000000000004">
      <c r="A5201" s="290" t="s">
        <v>65371</v>
      </c>
      <c r="B5201" s="291">
        <v>0</v>
      </c>
      <c r="D5201" s="290" t="s">
        <v>66062</v>
      </c>
      <c r="E5201" s="292">
        <v>0</v>
      </c>
    </row>
    <row r="5202" spans="1:5" ht="14.4" x14ac:dyDescent="0.55000000000000004">
      <c r="A5202" s="290" t="s">
        <v>5486</v>
      </c>
      <c r="B5202" s="291">
        <v>590077.55000000005</v>
      </c>
      <c r="D5202" s="290" t="s">
        <v>11688</v>
      </c>
      <c r="E5202" s="292">
        <v>590077.55000000005</v>
      </c>
    </row>
    <row r="5203" spans="1:5" ht="14.4" x14ac:dyDescent="0.55000000000000004">
      <c r="A5203" s="290" t="s">
        <v>5487</v>
      </c>
      <c r="B5203" s="291">
        <v>49163.96</v>
      </c>
      <c r="D5203" s="290" t="s">
        <v>11689</v>
      </c>
      <c r="E5203" s="292">
        <v>49163.96</v>
      </c>
    </row>
    <row r="5204" spans="1:5" ht="14.4" x14ac:dyDescent="0.55000000000000004">
      <c r="A5204" s="290" t="s">
        <v>5488</v>
      </c>
      <c r="B5204" s="291">
        <v>62180.480000000003</v>
      </c>
      <c r="D5204" s="290" t="s">
        <v>11690</v>
      </c>
      <c r="E5204" s="292">
        <v>62180.480000000003</v>
      </c>
    </row>
    <row r="5205" spans="1:5" ht="14.4" x14ac:dyDescent="0.55000000000000004">
      <c r="A5205" s="290" t="s">
        <v>5489</v>
      </c>
      <c r="B5205" s="291">
        <v>39041.61</v>
      </c>
      <c r="D5205" s="290" t="s">
        <v>11691</v>
      </c>
      <c r="E5205" s="292">
        <v>39041.61</v>
      </c>
    </row>
    <row r="5206" spans="1:5" ht="14.4" x14ac:dyDescent="0.55000000000000004">
      <c r="A5206" s="290" t="s">
        <v>5490</v>
      </c>
      <c r="B5206" s="291">
        <v>61222.05</v>
      </c>
      <c r="D5206" s="290" t="s">
        <v>11692</v>
      </c>
      <c r="E5206" s="292">
        <v>61222.05</v>
      </c>
    </row>
    <row r="5207" spans="1:5" ht="14.4" x14ac:dyDescent="0.55000000000000004">
      <c r="A5207" s="290" t="s">
        <v>5497</v>
      </c>
      <c r="B5207" s="291">
        <v>3382877.29</v>
      </c>
      <c r="D5207" s="290" t="s">
        <v>11699</v>
      </c>
      <c r="E5207" s="292">
        <v>3382877.29</v>
      </c>
    </row>
    <row r="5208" spans="1:5" ht="14.4" x14ac:dyDescent="0.55000000000000004">
      <c r="A5208" s="290" t="s">
        <v>5498</v>
      </c>
      <c r="B5208" s="291">
        <v>255134.97</v>
      </c>
      <c r="D5208" s="290" t="s">
        <v>11700</v>
      </c>
      <c r="E5208" s="292">
        <v>255134.97</v>
      </c>
    </row>
    <row r="5209" spans="1:5" ht="14.4" x14ac:dyDescent="0.55000000000000004">
      <c r="A5209" s="290" t="s">
        <v>5491</v>
      </c>
      <c r="B5209" s="291">
        <v>611773.48</v>
      </c>
      <c r="D5209" s="290" t="s">
        <v>11693</v>
      </c>
      <c r="E5209" s="292">
        <v>611773.48</v>
      </c>
    </row>
    <row r="5210" spans="1:5" ht="14.4" x14ac:dyDescent="0.55000000000000004">
      <c r="A5210" s="290" t="s">
        <v>5492</v>
      </c>
      <c r="B5210" s="291">
        <v>219825.77</v>
      </c>
      <c r="D5210" s="290" t="s">
        <v>11694</v>
      </c>
      <c r="E5210" s="292">
        <v>219825.77</v>
      </c>
    </row>
    <row r="5211" spans="1:5" ht="14.4" x14ac:dyDescent="0.55000000000000004">
      <c r="A5211" s="290" t="s">
        <v>5493</v>
      </c>
      <c r="B5211" s="291">
        <v>66518.649999999994</v>
      </c>
      <c r="D5211" s="290" t="s">
        <v>11695</v>
      </c>
      <c r="E5211" s="292">
        <v>66518.649999999994</v>
      </c>
    </row>
    <row r="5212" spans="1:5" ht="14.4" x14ac:dyDescent="0.55000000000000004">
      <c r="A5212" s="290" t="s">
        <v>5494</v>
      </c>
      <c r="B5212" s="291">
        <v>92552.69</v>
      </c>
      <c r="D5212" s="290" t="s">
        <v>11696</v>
      </c>
      <c r="E5212" s="292">
        <v>92552.69</v>
      </c>
    </row>
    <row r="5213" spans="1:5" ht="14.4" x14ac:dyDescent="0.55000000000000004">
      <c r="A5213" s="290" t="s">
        <v>5495</v>
      </c>
      <c r="B5213" s="291">
        <v>23129.919999999998</v>
      </c>
      <c r="D5213" s="290" t="s">
        <v>11697</v>
      </c>
      <c r="E5213" s="292">
        <v>23129.919999999998</v>
      </c>
    </row>
    <row r="5214" spans="1:5" ht="14.4" x14ac:dyDescent="0.55000000000000004">
      <c r="A5214" s="290" t="s">
        <v>5496</v>
      </c>
      <c r="B5214" s="291">
        <v>156189.23000000001</v>
      </c>
      <c r="D5214" s="290" t="s">
        <v>11698</v>
      </c>
      <c r="E5214" s="292">
        <v>156189.23000000001</v>
      </c>
    </row>
    <row r="5215" spans="1:5" ht="14.4" x14ac:dyDescent="0.55000000000000004">
      <c r="A5215" s="290" t="s">
        <v>46391</v>
      </c>
      <c r="B5215" s="291">
        <v>79535.17</v>
      </c>
      <c r="D5215" s="290" t="s">
        <v>46495</v>
      </c>
      <c r="E5215" s="292">
        <v>79535.17</v>
      </c>
    </row>
    <row r="5216" spans="1:5" ht="14.4" x14ac:dyDescent="0.55000000000000004">
      <c r="A5216" s="290" t="s">
        <v>5499</v>
      </c>
      <c r="B5216" s="291">
        <v>2986592.47</v>
      </c>
      <c r="D5216" s="290" t="s">
        <v>11701</v>
      </c>
      <c r="E5216" s="292">
        <v>2986592.47</v>
      </c>
    </row>
    <row r="5217" spans="1:5" ht="14.4" x14ac:dyDescent="0.55000000000000004">
      <c r="A5217" s="290" t="s">
        <v>5500</v>
      </c>
      <c r="B5217" s="291">
        <v>66518.649999999994</v>
      </c>
      <c r="D5217" s="290" t="s">
        <v>11702</v>
      </c>
      <c r="E5217" s="292">
        <v>66518.649999999994</v>
      </c>
    </row>
    <row r="5218" spans="1:5" ht="14.4" x14ac:dyDescent="0.55000000000000004">
      <c r="A5218" s="290" t="s">
        <v>5512</v>
      </c>
      <c r="B5218" s="291">
        <v>41931.67</v>
      </c>
      <c r="D5218" s="290" t="s">
        <v>11714</v>
      </c>
      <c r="E5218" s="292">
        <v>41931.67</v>
      </c>
    </row>
    <row r="5219" spans="1:5" ht="14.4" x14ac:dyDescent="0.55000000000000004">
      <c r="A5219" s="290" t="s">
        <v>5501</v>
      </c>
      <c r="B5219" s="291">
        <v>2643819.7200000002</v>
      </c>
      <c r="D5219" s="290" t="s">
        <v>11703</v>
      </c>
      <c r="E5219" s="292">
        <v>2643819.7200000002</v>
      </c>
    </row>
    <row r="5220" spans="1:5" ht="14.4" x14ac:dyDescent="0.55000000000000004">
      <c r="A5220" s="290" t="s">
        <v>5502</v>
      </c>
      <c r="B5220" s="291">
        <v>61959.3</v>
      </c>
      <c r="D5220" s="290" t="s">
        <v>11704</v>
      </c>
      <c r="E5220" s="292">
        <v>61959.3</v>
      </c>
    </row>
    <row r="5221" spans="1:5" ht="14.4" x14ac:dyDescent="0.55000000000000004">
      <c r="A5221" s="290" t="s">
        <v>5503</v>
      </c>
      <c r="B5221" s="291">
        <v>24918240.84</v>
      </c>
      <c r="D5221" s="290" t="s">
        <v>11705</v>
      </c>
      <c r="E5221" s="292">
        <v>24918240.84</v>
      </c>
    </row>
    <row r="5222" spans="1:5" ht="14.4" x14ac:dyDescent="0.55000000000000004">
      <c r="A5222" s="290" t="s">
        <v>5504</v>
      </c>
      <c r="B5222" s="291">
        <v>483053.34</v>
      </c>
      <c r="D5222" s="290" t="s">
        <v>11706</v>
      </c>
      <c r="E5222" s="292">
        <v>483053.34</v>
      </c>
    </row>
    <row r="5223" spans="1:5" ht="14.4" x14ac:dyDescent="0.55000000000000004">
      <c r="A5223" s="290" t="s">
        <v>5505</v>
      </c>
      <c r="B5223" s="291">
        <v>470034.76</v>
      </c>
      <c r="D5223" s="290" t="s">
        <v>11707</v>
      </c>
      <c r="E5223" s="292">
        <v>470034.76</v>
      </c>
    </row>
    <row r="5224" spans="1:5" ht="14.4" x14ac:dyDescent="0.55000000000000004">
      <c r="A5224" s="290" t="s">
        <v>5506</v>
      </c>
      <c r="B5224" s="291">
        <v>10630271.23</v>
      </c>
      <c r="D5224" s="290" t="s">
        <v>11708</v>
      </c>
      <c r="E5224" s="292">
        <v>10630271.23</v>
      </c>
    </row>
    <row r="5225" spans="1:5" ht="14.4" x14ac:dyDescent="0.55000000000000004">
      <c r="A5225" s="290" t="s">
        <v>5507</v>
      </c>
      <c r="B5225" s="291">
        <v>16668562.82</v>
      </c>
      <c r="D5225" s="290" t="s">
        <v>11709</v>
      </c>
      <c r="E5225" s="292">
        <v>16668562.82</v>
      </c>
    </row>
    <row r="5226" spans="1:5" ht="14.4" x14ac:dyDescent="0.55000000000000004">
      <c r="A5226" s="290" t="s">
        <v>5508</v>
      </c>
      <c r="B5226" s="291">
        <v>1603934.2</v>
      </c>
      <c r="D5226" s="290" t="s">
        <v>11710</v>
      </c>
      <c r="E5226" s="292">
        <v>1603934.2</v>
      </c>
    </row>
    <row r="5227" spans="1:5" ht="14.4" x14ac:dyDescent="0.55000000000000004">
      <c r="A5227" s="290" t="s">
        <v>5509</v>
      </c>
      <c r="B5227" s="291">
        <v>163420.51999999999</v>
      </c>
      <c r="D5227" s="290" t="s">
        <v>11711</v>
      </c>
      <c r="E5227" s="292">
        <v>163420.51999999999</v>
      </c>
    </row>
    <row r="5228" spans="1:5" ht="14.4" x14ac:dyDescent="0.55000000000000004">
      <c r="A5228" s="290" t="s">
        <v>5510</v>
      </c>
      <c r="B5228" s="291">
        <v>4145077.83</v>
      </c>
      <c r="D5228" s="290" t="s">
        <v>11712</v>
      </c>
      <c r="E5228" s="292">
        <v>4145077.83</v>
      </c>
    </row>
    <row r="5229" spans="1:5" ht="14.4" x14ac:dyDescent="0.55000000000000004">
      <c r="A5229" s="290" t="s">
        <v>5511</v>
      </c>
      <c r="B5229" s="291">
        <v>2157864.3199999998</v>
      </c>
      <c r="D5229" s="290" t="s">
        <v>11713</v>
      </c>
      <c r="E5229" s="292">
        <v>2157864.3199999998</v>
      </c>
    </row>
    <row r="5230" spans="1:5" ht="14.4" x14ac:dyDescent="0.55000000000000004">
      <c r="A5230" s="290" t="s">
        <v>5513</v>
      </c>
      <c r="B5230" s="291">
        <v>69243</v>
      </c>
      <c r="D5230" s="290" t="s">
        <v>11715</v>
      </c>
      <c r="E5230" s="292">
        <v>69243</v>
      </c>
    </row>
    <row r="5231" spans="1:5" ht="14.4" x14ac:dyDescent="0.55000000000000004">
      <c r="A5231" s="290" t="s">
        <v>5514</v>
      </c>
      <c r="B5231" s="291">
        <v>57960</v>
      </c>
      <c r="D5231" s="290" t="s">
        <v>11716</v>
      </c>
      <c r="E5231" s="292">
        <v>57960</v>
      </c>
    </row>
    <row r="5232" spans="1:5" ht="14.4" x14ac:dyDescent="0.55000000000000004">
      <c r="A5232" s="290" t="s">
        <v>5515</v>
      </c>
      <c r="B5232" s="291">
        <v>55242</v>
      </c>
      <c r="D5232" s="290" t="s">
        <v>11717</v>
      </c>
      <c r="E5232" s="292">
        <v>55242</v>
      </c>
    </row>
    <row r="5233" spans="1:5" ht="14.4" x14ac:dyDescent="0.55000000000000004">
      <c r="A5233" s="290" t="s">
        <v>5516</v>
      </c>
      <c r="B5233" s="291">
        <v>115999</v>
      </c>
      <c r="D5233" s="290" t="s">
        <v>11718</v>
      </c>
      <c r="E5233" s="292">
        <v>115999</v>
      </c>
    </row>
    <row r="5234" spans="1:5" ht="14.4" x14ac:dyDescent="0.55000000000000004">
      <c r="A5234" s="290" t="s">
        <v>5517</v>
      </c>
      <c r="B5234" s="291">
        <v>108000</v>
      </c>
      <c r="D5234" s="290" t="s">
        <v>11719</v>
      </c>
      <c r="E5234" s="292">
        <v>108000</v>
      </c>
    </row>
    <row r="5235" spans="1:5" ht="14.4" x14ac:dyDescent="0.55000000000000004">
      <c r="A5235" s="290" t="s">
        <v>5518</v>
      </c>
      <c r="B5235" s="291">
        <v>92520</v>
      </c>
      <c r="D5235" s="290" t="s">
        <v>11720</v>
      </c>
      <c r="E5235" s="292">
        <v>92520</v>
      </c>
    </row>
    <row r="5236" spans="1:5" ht="14.4" x14ac:dyDescent="0.55000000000000004">
      <c r="A5236" s="290" t="s">
        <v>5519</v>
      </c>
      <c r="B5236" s="291">
        <v>49860</v>
      </c>
      <c r="D5236" s="290" t="s">
        <v>11721</v>
      </c>
      <c r="E5236" s="292">
        <v>49860</v>
      </c>
    </row>
    <row r="5237" spans="1:5" ht="14.4" x14ac:dyDescent="0.55000000000000004">
      <c r="A5237" s="290" t="s">
        <v>5520</v>
      </c>
      <c r="B5237" s="291">
        <v>7380</v>
      </c>
      <c r="D5237" s="290" t="s">
        <v>11722</v>
      </c>
      <c r="E5237" s="292">
        <v>7380</v>
      </c>
    </row>
    <row r="5238" spans="1:5" ht="14.4" x14ac:dyDescent="0.55000000000000004">
      <c r="A5238" s="290" t="s">
        <v>5521</v>
      </c>
      <c r="B5238" s="291">
        <v>25327</v>
      </c>
      <c r="D5238" s="290" t="s">
        <v>11723</v>
      </c>
      <c r="E5238" s="292">
        <v>25327</v>
      </c>
    </row>
    <row r="5239" spans="1:5" ht="14.4" x14ac:dyDescent="0.55000000000000004">
      <c r="A5239" s="290" t="s">
        <v>5522</v>
      </c>
      <c r="B5239" s="291">
        <v>105840</v>
      </c>
      <c r="D5239" s="290" t="s">
        <v>11724</v>
      </c>
      <c r="E5239" s="292">
        <v>105840</v>
      </c>
    </row>
    <row r="5240" spans="1:5" ht="14.4" x14ac:dyDescent="0.55000000000000004">
      <c r="A5240" s="290" t="s">
        <v>5523</v>
      </c>
      <c r="B5240" s="291">
        <v>151745.85</v>
      </c>
      <c r="D5240" s="290" t="s">
        <v>11725</v>
      </c>
      <c r="E5240" s="292">
        <v>151745.85</v>
      </c>
    </row>
    <row r="5241" spans="1:5" ht="14.4" x14ac:dyDescent="0.55000000000000004">
      <c r="A5241" s="290" t="s">
        <v>5524</v>
      </c>
      <c r="B5241" s="291">
        <v>791</v>
      </c>
      <c r="D5241" s="290" t="s">
        <v>11726</v>
      </c>
      <c r="E5241" s="292">
        <v>791</v>
      </c>
    </row>
    <row r="5242" spans="1:5" ht="14.4" x14ac:dyDescent="0.55000000000000004">
      <c r="A5242" s="290" t="s">
        <v>5525</v>
      </c>
      <c r="B5242" s="291">
        <v>183960</v>
      </c>
      <c r="D5242" s="290" t="s">
        <v>11727</v>
      </c>
      <c r="E5242" s="292">
        <v>183960</v>
      </c>
    </row>
    <row r="5243" spans="1:5" ht="14.4" x14ac:dyDescent="0.55000000000000004">
      <c r="A5243" s="290" t="s">
        <v>5526</v>
      </c>
      <c r="B5243" s="291">
        <v>81000</v>
      </c>
      <c r="D5243" s="290" t="s">
        <v>11728</v>
      </c>
      <c r="E5243" s="292">
        <v>81000</v>
      </c>
    </row>
    <row r="5244" spans="1:5" ht="14.4" x14ac:dyDescent="0.55000000000000004">
      <c r="A5244" s="290" t="s">
        <v>5527</v>
      </c>
      <c r="B5244" s="291">
        <v>186559</v>
      </c>
      <c r="D5244" s="290" t="s">
        <v>11729</v>
      </c>
      <c r="E5244" s="292">
        <v>186559</v>
      </c>
    </row>
    <row r="5245" spans="1:5" ht="14.4" x14ac:dyDescent="0.55000000000000004">
      <c r="A5245" s="290" t="s">
        <v>5528</v>
      </c>
      <c r="B5245" s="291">
        <v>64080</v>
      </c>
      <c r="D5245" s="290" t="s">
        <v>11730</v>
      </c>
      <c r="E5245" s="292">
        <v>64080</v>
      </c>
    </row>
    <row r="5246" spans="1:5" ht="14.4" x14ac:dyDescent="0.55000000000000004">
      <c r="A5246" s="290" t="s">
        <v>5529</v>
      </c>
      <c r="B5246" s="291">
        <v>121559</v>
      </c>
      <c r="D5246" s="290" t="s">
        <v>11731</v>
      </c>
      <c r="E5246" s="292">
        <v>121559</v>
      </c>
    </row>
    <row r="5247" spans="1:5" ht="14.4" x14ac:dyDescent="0.55000000000000004">
      <c r="A5247" s="290" t="s">
        <v>5530</v>
      </c>
      <c r="B5247" s="291">
        <v>132480</v>
      </c>
      <c r="D5247" s="290" t="s">
        <v>11732</v>
      </c>
      <c r="E5247" s="292">
        <v>132480</v>
      </c>
    </row>
    <row r="5248" spans="1:5" ht="14.4" x14ac:dyDescent="0.55000000000000004">
      <c r="A5248" s="290" t="s">
        <v>5531</v>
      </c>
      <c r="B5248" s="291">
        <v>77810.52</v>
      </c>
      <c r="D5248" s="290" t="s">
        <v>11733</v>
      </c>
      <c r="E5248" s="292">
        <v>77810.52</v>
      </c>
    </row>
    <row r="5249" spans="1:5" ht="14.4" x14ac:dyDescent="0.55000000000000004">
      <c r="A5249" s="290" t="s">
        <v>5532</v>
      </c>
      <c r="B5249" s="291">
        <v>235800</v>
      </c>
      <c r="D5249" s="290" t="s">
        <v>11734</v>
      </c>
      <c r="E5249" s="292">
        <v>235800</v>
      </c>
    </row>
    <row r="5250" spans="1:5" ht="14.4" x14ac:dyDescent="0.55000000000000004">
      <c r="A5250" s="290" t="s">
        <v>5533</v>
      </c>
      <c r="B5250" s="291">
        <v>90950</v>
      </c>
      <c r="D5250" s="290" t="s">
        <v>11735</v>
      </c>
      <c r="E5250" s="292">
        <v>90950</v>
      </c>
    </row>
    <row r="5251" spans="1:5" ht="14.4" x14ac:dyDescent="0.55000000000000004">
      <c r="A5251" s="290" t="s">
        <v>5534</v>
      </c>
      <c r="B5251" s="291">
        <v>61560</v>
      </c>
      <c r="D5251" s="290" t="s">
        <v>11736</v>
      </c>
      <c r="E5251" s="292">
        <v>61560</v>
      </c>
    </row>
    <row r="5252" spans="1:5" ht="14.4" x14ac:dyDescent="0.55000000000000004">
      <c r="A5252" s="290" t="s">
        <v>5535</v>
      </c>
      <c r="B5252" s="291">
        <v>65136.2</v>
      </c>
      <c r="D5252" s="290" t="s">
        <v>11737</v>
      </c>
      <c r="E5252" s="292">
        <v>65136.2</v>
      </c>
    </row>
    <row r="5253" spans="1:5" ht="14.4" x14ac:dyDescent="0.55000000000000004">
      <c r="A5253" s="290" t="s">
        <v>5536</v>
      </c>
      <c r="B5253" s="291">
        <v>40037.94</v>
      </c>
      <c r="D5253" s="290" t="s">
        <v>11738</v>
      </c>
      <c r="E5253" s="292">
        <v>40037.94</v>
      </c>
    </row>
    <row r="5254" spans="1:5" ht="14.4" x14ac:dyDescent="0.55000000000000004">
      <c r="A5254" s="290" t="s">
        <v>5537</v>
      </c>
      <c r="B5254" s="291">
        <v>36900</v>
      </c>
      <c r="D5254" s="290" t="s">
        <v>11739</v>
      </c>
      <c r="E5254" s="292">
        <v>36900</v>
      </c>
    </row>
    <row r="5255" spans="1:5" ht="14.4" x14ac:dyDescent="0.55000000000000004">
      <c r="A5255" s="290" t="s">
        <v>5538</v>
      </c>
      <c r="B5255" s="291">
        <v>4378</v>
      </c>
      <c r="D5255" s="290" t="s">
        <v>11740</v>
      </c>
      <c r="E5255" s="292">
        <v>4378</v>
      </c>
    </row>
    <row r="5256" spans="1:5" ht="14.4" x14ac:dyDescent="0.55000000000000004">
      <c r="A5256" s="290" t="s">
        <v>5539</v>
      </c>
      <c r="B5256" s="291">
        <v>340200</v>
      </c>
      <c r="D5256" s="290" t="s">
        <v>11741</v>
      </c>
      <c r="E5256" s="292">
        <v>340200</v>
      </c>
    </row>
    <row r="5257" spans="1:5" ht="14.4" x14ac:dyDescent="0.55000000000000004">
      <c r="A5257" s="290" t="s">
        <v>5540</v>
      </c>
      <c r="B5257" s="291">
        <v>213893</v>
      </c>
      <c r="D5257" s="290" t="s">
        <v>11742</v>
      </c>
      <c r="E5257" s="292">
        <v>213893</v>
      </c>
    </row>
    <row r="5258" spans="1:5" ht="14.4" x14ac:dyDescent="0.55000000000000004">
      <c r="A5258" s="290" t="s">
        <v>5541</v>
      </c>
      <c r="B5258" s="291">
        <v>42660</v>
      </c>
      <c r="D5258" s="290" t="s">
        <v>11743</v>
      </c>
      <c r="E5258" s="292">
        <v>42660</v>
      </c>
    </row>
    <row r="5259" spans="1:5" ht="14.4" x14ac:dyDescent="0.55000000000000004">
      <c r="A5259" s="290" t="s">
        <v>5542</v>
      </c>
      <c r="B5259" s="291">
        <v>7768</v>
      </c>
      <c r="D5259" s="290" t="s">
        <v>11744</v>
      </c>
      <c r="E5259" s="292">
        <v>7768</v>
      </c>
    </row>
    <row r="5260" spans="1:5" ht="14.4" x14ac:dyDescent="0.55000000000000004">
      <c r="A5260" s="290" t="s">
        <v>5543</v>
      </c>
      <c r="B5260" s="291">
        <v>63424</v>
      </c>
      <c r="D5260" s="290" t="s">
        <v>11745</v>
      </c>
      <c r="E5260" s="292">
        <v>63424</v>
      </c>
    </row>
    <row r="5261" spans="1:5" ht="14.4" x14ac:dyDescent="0.55000000000000004">
      <c r="A5261" s="290" t="s">
        <v>5544</v>
      </c>
      <c r="B5261" s="291">
        <v>42881</v>
      </c>
      <c r="D5261" s="290" t="s">
        <v>11746</v>
      </c>
      <c r="E5261" s="292">
        <v>42881</v>
      </c>
    </row>
    <row r="5262" spans="1:5" ht="14.4" x14ac:dyDescent="0.55000000000000004">
      <c r="A5262" s="290" t="s">
        <v>5545</v>
      </c>
      <c r="B5262" s="291">
        <v>239500</v>
      </c>
      <c r="D5262" s="290" t="s">
        <v>11747</v>
      </c>
      <c r="E5262" s="292">
        <v>239500</v>
      </c>
    </row>
    <row r="5263" spans="1:5" ht="14.4" x14ac:dyDescent="0.55000000000000004">
      <c r="A5263" s="290" t="s">
        <v>65372</v>
      </c>
      <c r="B5263" s="291">
        <v>3640</v>
      </c>
      <c r="D5263" s="290" t="s">
        <v>11748</v>
      </c>
      <c r="E5263" s="292">
        <v>3640</v>
      </c>
    </row>
    <row r="5264" spans="1:5" ht="14.4" x14ac:dyDescent="0.55000000000000004">
      <c r="A5264" s="290" t="s">
        <v>5546</v>
      </c>
      <c r="B5264" s="291">
        <v>399600</v>
      </c>
      <c r="D5264" s="290" t="s">
        <v>11749</v>
      </c>
      <c r="E5264" s="292">
        <v>399600</v>
      </c>
    </row>
    <row r="5265" spans="1:5" ht="14.4" x14ac:dyDescent="0.55000000000000004">
      <c r="A5265" s="290" t="s">
        <v>5547</v>
      </c>
      <c r="B5265" s="291">
        <v>71640</v>
      </c>
      <c r="D5265" s="290" t="s">
        <v>11750</v>
      </c>
      <c r="E5265" s="292">
        <v>71640</v>
      </c>
    </row>
    <row r="5266" spans="1:5" ht="14.4" x14ac:dyDescent="0.55000000000000004">
      <c r="A5266" s="290" t="s">
        <v>5548</v>
      </c>
      <c r="B5266" s="291">
        <v>8631.7199999999993</v>
      </c>
      <c r="D5266" s="290" t="s">
        <v>11751</v>
      </c>
      <c r="E5266" s="292">
        <v>8631.7199999999993</v>
      </c>
    </row>
    <row r="5267" spans="1:5" ht="14.4" x14ac:dyDescent="0.55000000000000004">
      <c r="A5267" s="290" t="s">
        <v>5549</v>
      </c>
      <c r="B5267" s="291">
        <v>256140</v>
      </c>
      <c r="D5267" s="290" t="s">
        <v>11752</v>
      </c>
      <c r="E5267" s="292">
        <v>256140</v>
      </c>
    </row>
    <row r="5268" spans="1:5" ht="14.4" x14ac:dyDescent="0.55000000000000004">
      <c r="A5268" s="290" t="s">
        <v>5550</v>
      </c>
      <c r="B5268" s="291">
        <v>97964</v>
      </c>
      <c r="D5268" s="290" t="s">
        <v>11753</v>
      </c>
      <c r="E5268" s="292">
        <v>97964</v>
      </c>
    </row>
    <row r="5269" spans="1:5" ht="14.4" x14ac:dyDescent="0.55000000000000004">
      <c r="A5269" s="290" t="s">
        <v>5551</v>
      </c>
      <c r="B5269" s="291">
        <v>216900</v>
      </c>
      <c r="D5269" s="290" t="s">
        <v>11754</v>
      </c>
      <c r="E5269" s="292">
        <v>216900</v>
      </c>
    </row>
    <row r="5270" spans="1:5" ht="14.4" x14ac:dyDescent="0.55000000000000004">
      <c r="A5270" s="290" t="s">
        <v>5552</v>
      </c>
      <c r="B5270" s="291">
        <v>284940</v>
      </c>
      <c r="D5270" s="290" t="s">
        <v>11755</v>
      </c>
      <c r="E5270" s="292">
        <v>284940</v>
      </c>
    </row>
    <row r="5271" spans="1:5" ht="14.4" x14ac:dyDescent="0.55000000000000004">
      <c r="A5271" s="290" t="s">
        <v>5553</v>
      </c>
      <c r="B5271" s="291">
        <v>53319</v>
      </c>
      <c r="D5271" s="290" t="s">
        <v>11756</v>
      </c>
      <c r="E5271" s="292">
        <v>53319</v>
      </c>
    </row>
    <row r="5272" spans="1:5" ht="14.4" x14ac:dyDescent="0.55000000000000004">
      <c r="A5272" s="290" t="s">
        <v>5554</v>
      </c>
      <c r="B5272" s="291">
        <v>35534.78</v>
      </c>
      <c r="D5272" s="290" t="s">
        <v>11757</v>
      </c>
      <c r="E5272" s="292">
        <v>35534.78</v>
      </c>
    </row>
    <row r="5273" spans="1:5" ht="14.4" x14ac:dyDescent="0.55000000000000004">
      <c r="A5273" s="290" t="s">
        <v>5555</v>
      </c>
      <c r="B5273" s="291">
        <v>92755</v>
      </c>
      <c r="D5273" s="290" t="s">
        <v>11758</v>
      </c>
      <c r="E5273" s="292">
        <v>92755</v>
      </c>
    </row>
    <row r="5274" spans="1:5" ht="14.4" x14ac:dyDescent="0.55000000000000004">
      <c r="A5274" s="290" t="s">
        <v>5556</v>
      </c>
      <c r="B5274" s="291">
        <v>44100</v>
      </c>
      <c r="D5274" s="290" t="s">
        <v>11759</v>
      </c>
      <c r="E5274" s="292">
        <v>44100</v>
      </c>
    </row>
    <row r="5275" spans="1:5" ht="14.4" x14ac:dyDescent="0.55000000000000004">
      <c r="A5275" s="290" t="s">
        <v>5557</v>
      </c>
      <c r="B5275" s="291">
        <v>69164.66</v>
      </c>
      <c r="D5275" s="290" t="s">
        <v>11760</v>
      </c>
      <c r="E5275" s="292">
        <v>69164.66</v>
      </c>
    </row>
    <row r="5276" spans="1:5" ht="14.4" x14ac:dyDescent="0.55000000000000004">
      <c r="A5276" s="290" t="s">
        <v>5558</v>
      </c>
      <c r="B5276" s="291">
        <v>84960</v>
      </c>
      <c r="D5276" s="290" t="s">
        <v>11761</v>
      </c>
      <c r="E5276" s="292">
        <v>84960</v>
      </c>
    </row>
    <row r="5277" spans="1:5" ht="14.4" x14ac:dyDescent="0.55000000000000004">
      <c r="A5277" s="290" t="s">
        <v>5559</v>
      </c>
      <c r="B5277" s="291">
        <v>25920</v>
      </c>
      <c r="D5277" s="290" t="s">
        <v>11762</v>
      </c>
      <c r="E5277" s="292">
        <v>25920</v>
      </c>
    </row>
    <row r="5278" spans="1:5" ht="14.4" x14ac:dyDescent="0.55000000000000004">
      <c r="A5278" s="290" t="s">
        <v>5560</v>
      </c>
      <c r="B5278" s="291">
        <v>40500</v>
      </c>
      <c r="D5278" s="290" t="s">
        <v>11763</v>
      </c>
      <c r="E5278" s="292">
        <v>40500</v>
      </c>
    </row>
    <row r="5279" spans="1:5" ht="14.4" x14ac:dyDescent="0.55000000000000004">
      <c r="A5279" s="290" t="s">
        <v>5561</v>
      </c>
      <c r="B5279" s="291">
        <v>127080</v>
      </c>
      <c r="D5279" s="290" t="s">
        <v>11764</v>
      </c>
      <c r="E5279" s="292">
        <v>127080</v>
      </c>
    </row>
    <row r="5280" spans="1:5" ht="14.4" x14ac:dyDescent="0.55000000000000004">
      <c r="A5280" s="290" t="s">
        <v>5562</v>
      </c>
      <c r="B5280" s="291">
        <v>147600</v>
      </c>
      <c r="D5280" s="290" t="s">
        <v>11765</v>
      </c>
      <c r="E5280" s="292">
        <v>147600</v>
      </c>
    </row>
    <row r="5281" spans="1:5" ht="14.4" x14ac:dyDescent="0.55000000000000004">
      <c r="A5281" s="290" t="s">
        <v>5563</v>
      </c>
      <c r="B5281" s="291">
        <v>67500</v>
      </c>
      <c r="D5281" s="290" t="s">
        <v>11766</v>
      </c>
      <c r="E5281" s="292">
        <v>67500</v>
      </c>
    </row>
    <row r="5282" spans="1:5" ht="14.4" x14ac:dyDescent="0.55000000000000004">
      <c r="A5282" s="290" t="s">
        <v>5564</v>
      </c>
      <c r="B5282" s="291">
        <v>29053</v>
      </c>
      <c r="D5282" s="290" t="s">
        <v>11767</v>
      </c>
      <c r="E5282" s="292">
        <v>29053</v>
      </c>
    </row>
    <row r="5283" spans="1:5" ht="14.4" x14ac:dyDescent="0.55000000000000004">
      <c r="A5283" s="290" t="s">
        <v>5565</v>
      </c>
      <c r="B5283" s="291">
        <v>132300</v>
      </c>
      <c r="D5283" s="290" t="s">
        <v>11768</v>
      </c>
      <c r="E5283" s="292">
        <v>132300</v>
      </c>
    </row>
    <row r="5284" spans="1:5" ht="14.4" x14ac:dyDescent="0.55000000000000004">
      <c r="A5284" s="290" t="s">
        <v>5566</v>
      </c>
      <c r="B5284" s="291">
        <v>39240</v>
      </c>
      <c r="D5284" s="290" t="s">
        <v>11769</v>
      </c>
      <c r="E5284" s="292">
        <v>39240</v>
      </c>
    </row>
    <row r="5285" spans="1:5" ht="14.4" x14ac:dyDescent="0.55000000000000004">
      <c r="A5285" s="290" t="s">
        <v>5567</v>
      </c>
      <c r="B5285" s="291">
        <v>102060</v>
      </c>
      <c r="D5285" s="290" t="s">
        <v>11770</v>
      </c>
      <c r="E5285" s="292">
        <v>102060</v>
      </c>
    </row>
    <row r="5286" spans="1:5" ht="14.4" x14ac:dyDescent="0.55000000000000004">
      <c r="A5286" s="290" t="s">
        <v>5568</v>
      </c>
      <c r="B5286" s="291">
        <v>148140</v>
      </c>
      <c r="D5286" s="290" t="s">
        <v>11771</v>
      </c>
      <c r="E5286" s="292">
        <v>148140</v>
      </c>
    </row>
    <row r="5287" spans="1:5" ht="14.4" x14ac:dyDescent="0.55000000000000004">
      <c r="A5287" s="290" t="s">
        <v>5569</v>
      </c>
      <c r="B5287" s="291">
        <v>144750.97</v>
      </c>
      <c r="D5287" s="290" t="s">
        <v>11772</v>
      </c>
      <c r="E5287" s="292">
        <v>144750.97</v>
      </c>
    </row>
    <row r="5288" spans="1:5" ht="14.4" x14ac:dyDescent="0.55000000000000004">
      <c r="A5288" s="290" t="s">
        <v>5570</v>
      </c>
      <c r="B5288" s="291">
        <v>357474.61</v>
      </c>
      <c r="D5288" s="290" t="s">
        <v>11773</v>
      </c>
      <c r="E5288" s="292">
        <v>357474.61</v>
      </c>
    </row>
    <row r="5289" spans="1:5" ht="14.4" x14ac:dyDescent="0.55000000000000004">
      <c r="A5289" s="290" t="s">
        <v>5571</v>
      </c>
      <c r="B5289" s="291">
        <v>101700</v>
      </c>
      <c r="D5289" s="290" t="s">
        <v>11774</v>
      </c>
      <c r="E5289" s="292">
        <v>101700</v>
      </c>
    </row>
    <row r="5290" spans="1:5" ht="14.4" x14ac:dyDescent="0.55000000000000004">
      <c r="A5290" s="290" t="s">
        <v>5572</v>
      </c>
      <c r="B5290" s="291">
        <v>55837</v>
      </c>
      <c r="D5290" s="290" t="s">
        <v>11775</v>
      </c>
      <c r="E5290" s="292">
        <v>55837</v>
      </c>
    </row>
    <row r="5291" spans="1:5" ht="14.4" x14ac:dyDescent="0.55000000000000004">
      <c r="A5291" s="290" t="s">
        <v>5573</v>
      </c>
      <c r="B5291" s="291">
        <v>73440</v>
      </c>
      <c r="D5291" s="290" t="s">
        <v>11776</v>
      </c>
      <c r="E5291" s="292">
        <v>73440</v>
      </c>
    </row>
    <row r="5292" spans="1:5" ht="14.4" x14ac:dyDescent="0.55000000000000004">
      <c r="A5292" s="290" t="s">
        <v>5574</v>
      </c>
      <c r="B5292" s="291">
        <v>110880</v>
      </c>
      <c r="D5292" s="290" t="s">
        <v>11777</v>
      </c>
      <c r="E5292" s="292">
        <v>110880</v>
      </c>
    </row>
    <row r="5293" spans="1:5" ht="14.4" x14ac:dyDescent="0.55000000000000004">
      <c r="A5293" s="290" t="s">
        <v>5575</v>
      </c>
      <c r="B5293" s="291">
        <v>299700</v>
      </c>
      <c r="D5293" s="290" t="s">
        <v>11778</v>
      </c>
      <c r="E5293" s="292">
        <v>299700</v>
      </c>
    </row>
    <row r="5294" spans="1:5" ht="14.4" x14ac:dyDescent="0.55000000000000004">
      <c r="A5294" s="290" t="s">
        <v>5576</v>
      </c>
      <c r="B5294" s="291">
        <v>119227</v>
      </c>
      <c r="D5294" s="290" t="s">
        <v>11779</v>
      </c>
      <c r="E5294" s="292">
        <v>119227</v>
      </c>
    </row>
    <row r="5295" spans="1:5" ht="14.4" x14ac:dyDescent="0.55000000000000004">
      <c r="A5295" s="290" t="s">
        <v>65373</v>
      </c>
      <c r="B5295" s="291">
        <v>0</v>
      </c>
      <c r="D5295" s="290" t="s">
        <v>66063</v>
      </c>
      <c r="E5295" s="292">
        <v>0</v>
      </c>
    </row>
    <row r="5296" spans="1:5" ht="14.4" x14ac:dyDescent="0.55000000000000004">
      <c r="A5296" s="290" t="s">
        <v>5577</v>
      </c>
      <c r="B5296" s="291">
        <v>25920</v>
      </c>
      <c r="D5296" s="290" t="s">
        <v>11780</v>
      </c>
      <c r="E5296" s="292">
        <v>25920</v>
      </c>
    </row>
    <row r="5297" spans="1:5" ht="14.4" x14ac:dyDescent="0.55000000000000004">
      <c r="A5297" s="290" t="s">
        <v>5578</v>
      </c>
      <c r="B5297" s="291">
        <v>156600</v>
      </c>
      <c r="D5297" s="290" t="s">
        <v>11781</v>
      </c>
      <c r="E5297" s="292">
        <v>156600</v>
      </c>
    </row>
    <row r="5298" spans="1:5" ht="14.4" x14ac:dyDescent="0.55000000000000004">
      <c r="A5298" s="290" t="s">
        <v>5579</v>
      </c>
      <c r="B5298" s="291">
        <v>50263.360000000001</v>
      </c>
      <c r="D5298" s="290" t="s">
        <v>11782</v>
      </c>
      <c r="E5298" s="292">
        <v>50263.360000000001</v>
      </c>
    </row>
    <row r="5299" spans="1:5" ht="14.4" x14ac:dyDescent="0.55000000000000004">
      <c r="A5299" s="290" t="s">
        <v>5580</v>
      </c>
      <c r="B5299" s="291">
        <v>100800</v>
      </c>
      <c r="D5299" s="290" t="s">
        <v>11783</v>
      </c>
      <c r="E5299" s="292">
        <v>100800</v>
      </c>
    </row>
    <row r="5300" spans="1:5" ht="14.4" x14ac:dyDescent="0.55000000000000004">
      <c r="A5300" s="290" t="s">
        <v>5581</v>
      </c>
      <c r="B5300" s="291">
        <v>109136</v>
      </c>
      <c r="D5300" s="290" t="s">
        <v>11784</v>
      </c>
      <c r="E5300" s="292">
        <v>109136</v>
      </c>
    </row>
    <row r="5301" spans="1:5" ht="14.4" x14ac:dyDescent="0.55000000000000004">
      <c r="A5301" s="290" t="s">
        <v>5582</v>
      </c>
      <c r="B5301" s="291">
        <v>67320</v>
      </c>
      <c r="D5301" s="290" t="s">
        <v>11785</v>
      </c>
      <c r="E5301" s="292">
        <v>67320</v>
      </c>
    </row>
    <row r="5302" spans="1:5" ht="14.4" x14ac:dyDescent="0.55000000000000004">
      <c r="A5302" s="290" t="s">
        <v>5583</v>
      </c>
      <c r="B5302" s="291">
        <v>95876.51</v>
      </c>
      <c r="D5302" s="290" t="s">
        <v>11786</v>
      </c>
      <c r="E5302" s="292">
        <v>95876.51</v>
      </c>
    </row>
    <row r="5303" spans="1:5" ht="14.4" x14ac:dyDescent="0.55000000000000004">
      <c r="A5303" s="290" t="s">
        <v>5584</v>
      </c>
      <c r="B5303" s="291">
        <v>77242.38</v>
      </c>
      <c r="D5303" s="290" t="s">
        <v>11787</v>
      </c>
      <c r="E5303" s="292">
        <v>77242.38</v>
      </c>
    </row>
    <row r="5304" spans="1:5" ht="14.4" x14ac:dyDescent="0.55000000000000004">
      <c r="A5304" s="290" t="s">
        <v>5585</v>
      </c>
      <c r="B5304" s="291">
        <v>133200</v>
      </c>
      <c r="D5304" s="290" t="s">
        <v>11788</v>
      </c>
      <c r="E5304" s="292">
        <v>133200</v>
      </c>
    </row>
    <row r="5305" spans="1:5" ht="14.4" x14ac:dyDescent="0.55000000000000004">
      <c r="A5305" s="290" t="s">
        <v>5586</v>
      </c>
      <c r="B5305" s="291">
        <v>137880</v>
      </c>
      <c r="D5305" s="290" t="s">
        <v>11789</v>
      </c>
      <c r="E5305" s="292">
        <v>137880</v>
      </c>
    </row>
    <row r="5306" spans="1:5" ht="14.4" x14ac:dyDescent="0.55000000000000004">
      <c r="A5306" s="290" t="s">
        <v>5587</v>
      </c>
      <c r="B5306" s="291">
        <v>148859.99</v>
      </c>
      <c r="D5306" s="290" t="s">
        <v>11790</v>
      </c>
      <c r="E5306" s="292">
        <v>148859.99</v>
      </c>
    </row>
    <row r="5307" spans="1:5" ht="14.4" x14ac:dyDescent="0.55000000000000004">
      <c r="A5307" s="290" t="s">
        <v>5588</v>
      </c>
      <c r="B5307" s="291">
        <v>66477</v>
      </c>
      <c r="D5307" s="290" t="s">
        <v>11791</v>
      </c>
      <c r="E5307" s="292">
        <v>66477</v>
      </c>
    </row>
    <row r="5308" spans="1:5" ht="14.4" x14ac:dyDescent="0.55000000000000004">
      <c r="A5308" s="290" t="s">
        <v>5589</v>
      </c>
      <c r="B5308" s="291">
        <v>32435</v>
      </c>
      <c r="D5308" s="290" t="s">
        <v>11792</v>
      </c>
      <c r="E5308" s="292">
        <v>32435</v>
      </c>
    </row>
    <row r="5309" spans="1:5" ht="14.4" x14ac:dyDescent="0.55000000000000004">
      <c r="A5309" s="290" t="s">
        <v>5590</v>
      </c>
      <c r="B5309" s="291">
        <v>12880</v>
      </c>
      <c r="D5309" s="290" t="s">
        <v>11793</v>
      </c>
      <c r="E5309" s="292">
        <v>12880</v>
      </c>
    </row>
    <row r="5310" spans="1:5" ht="14.4" x14ac:dyDescent="0.55000000000000004">
      <c r="A5310" s="290" t="s">
        <v>12415</v>
      </c>
      <c r="B5310" s="291">
        <v>15882</v>
      </c>
      <c r="D5310" s="290" t="s">
        <v>12636</v>
      </c>
      <c r="E5310" s="292">
        <v>15882</v>
      </c>
    </row>
    <row r="5311" spans="1:5" ht="14.4" x14ac:dyDescent="0.55000000000000004">
      <c r="A5311" s="290" t="s">
        <v>65374</v>
      </c>
      <c r="B5311" s="291">
        <v>8054.44</v>
      </c>
      <c r="D5311" s="290" t="s">
        <v>12637</v>
      </c>
      <c r="E5311" s="292">
        <v>8054.44</v>
      </c>
    </row>
    <row r="5312" spans="1:5" ht="14.4" x14ac:dyDescent="0.55000000000000004">
      <c r="A5312" s="290" t="s">
        <v>65375</v>
      </c>
      <c r="B5312" s="291">
        <v>59223</v>
      </c>
      <c r="D5312" s="290" t="s">
        <v>12533</v>
      </c>
      <c r="E5312" s="292">
        <v>59223</v>
      </c>
    </row>
    <row r="5313" spans="1:5" ht="14.4" x14ac:dyDescent="0.55000000000000004">
      <c r="A5313" s="290" t="s">
        <v>12416</v>
      </c>
      <c r="B5313" s="291">
        <v>4184</v>
      </c>
      <c r="D5313" s="290" t="s">
        <v>12638</v>
      </c>
      <c r="E5313" s="292">
        <v>4184</v>
      </c>
    </row>
    <row r="5314" spans="1:5" ht="14.4" x14ac:dyDescent="0.55000000000000004">
      <c r="A5314" s="290" t="s">
        <v>12417</v>
      </c>
      <c r="B5314" s="291">
        <v>2159</v>
      </c>
      <c r="D5314" s="290" t="s">
        <v>12639</v>
      </c>
      <c r="E5314" s="292">
        <v>2159</v>
      </c>
    </row>
    <row r="5315" spans="1:5" ht="14.4" x14ac:dyDescent="0.55000000000000004">
      <c r="A5315" s="290" t="s">
        <v>12321</v>
      </c>
      <c r="B5315" s="291">
        <v>30913.97</v>
      </c>
      <c r="D5315" s="290" t="s">
        <v>12534</v>
      </c>
      <c r="E5315" s="292">
        <v>30913.97</v>
      </c>
    </row>
    <row r="5316" spans="1:5" ht="14.4" x14ac:dyDescent="0.55000000000000004">
      <c r="A5316" s="290" t="s">
        <v>12322</v>
      </c>
      <c r="B5316" s="291">
        <v>20161</v>
      </c>
      <c r="D5316" s="290" t="s">
        <v>12535</v>
      </c>
      <c r="E5316" s="292">
        <v>20161</v>
      </c>
    </row>
    <row r="5317" spans="1:5" ht="14.4" x14ac:dyDescent="0.55000000000000004">
      <c r="A5317" s="290" t="s">
        <v>12323</v>
      </c>
      <c r="B5317" s="291">
        <v>18817</v>
      </c>
      <c r="D5317" s="290" t="s">
        <v>12536</v>
      </c>
      <c r="E5317" s="292">
        <v>18817</v>
      </c>
    </row>
    <row r="5318" spans="1:5" ht="14.4" x14ac:dyDescent="0.55000000000000004">
      <c r="A5318" s="290" t="s">
        <v>65376</v>
      </c>
      <c r="B5318" s="291">
        <v>12000</v>
      </c>
      <c r="D5318" s="290" t="s">
        <v>12537</v>
      </c>
      <c r="E5318" s="292">
        <v>12000</v>
      </c>
    </row>
    <row r="5319" spans="1:5" ht="14.4" x14ac:dyDescent="0.55000000000000004">
      <c r="A5319" s="290" t="s">
        <v>12324</v>
      </c>
      <c r="B5319" s="291">
        <v>40323</v>
      </c>
      <c r="D5319" s="290" t="s">
        <v>12538</v>
      </c>
      <c r="E5319" s="292">
        <v>40323</v>
      </c>
    </row>
    <row r="5320" spans="1:5" ht="14.4" x14ac:dyDescent="0.55000000000000004">
      <c r="A5320" s="290" t="s">
        <v>12418</v>
      </c>
      <c r="B5320" s="291">
        <v>720</v>
      </c>
      <c r="D5320" s="290" t="s">
        <v>12640</v>
      </c>
      <c r="E5320" s="292">
        <v>720</v>
      </c>
    </row>
    <row r="5321" spans="1:5" ht="14.4" x14ac:dyDescent="0.55000000000000004">
      <c r="A5321" s="290" t="s">
        <v>12325</v>
      </c>
      <c r="B5321" s="291">
        <v>13441</v>
      </c>
      <c r="D5321" s="290" t="s">
        <v>12539</v>
      </c>
      <c r="E5321" s="292">
        <v>13441</v>
      </c>
    </row>
    <row r="5322" spans="1:5" ht="14.4" x14ac:dyDescent="0.55000000000000004">
      <c r="A5322" s="290" t="s">
        <v>65377</v>
      </c>
      <c r="B5322" s="291">
        <v>0</v>
      </c>
      <c r="D5322" s="290" t="s">
        <v>66064</v>
      </c>
      <c r="E5322" s="292">
        <v>0</v>
      </c>
    </row>
    <row r="5323" spans="1:5" ht="14.4" x14ac:dyDescent="0.55000000000000004">
      <c r="A5323" s="290" t="s">
        <v>12326</v>
      </c>
      <c r="B5323" s="291">
        <v>8775</v>
      </c>
      <c r="D5323" s="290" t="s">
        <v>12540</v>
      </c>
      <c r="E5323" s="292">
        <v>8775</v>
      </c>
    </row>
    <row r="5324" spans="1:5" ht="14.4" x14ac:dyDescent="0.55000000000000004">
      <c r="A5324" s="290" t="s">
        <v>12419</v>
      </c>
      <c r="B5324" s="291">
        <v>4057</v>
      </c>
      <c r="D5324" s="290" t="s">
        <v>12641</v>
      </c>
      <c r="E5324" s="292">
        <v>4057</v>
      </c>
    </row>
    <row r="5325" spans="1:5" ht="14.4" x14ac:dyDescent="0.55000000000000004">
      <c r="A5325" s="290" t="s">
        <v>12327</v>
      </c>
      <c r="B5325" s="291">
        <v>81989</v>
      </c>
      <c r="D5325" s="290" t="s">
        <v>12541</v>
      </c>
      <c r="E5325" s="292">
        <v>81989</v>
      </c>
    </row>
    <row r="5326" spans="1:5" ht="14.4" x14ac:dyDescent="0.55000000000000004">
      <c r="A5326" s="290" t="s">
        <v>12420</v>
      </c>
      <c r="B5326" s="291">
        <v>6631</v>
      </c>
      <c r="D5326" s="290" t="s">
        <v>12642</v>
      </c>
      <c r="E5326" s="292">
        <v>6631</v>
      </c>
    </row>
    <row r="5327" spans="1:5" ht="14.4" x14ac:dyDescent="0.55000000000000004">
      <c r="A5327" s="290" t="s">
        <v>12421</v>
      </c>
      <c r="B5327" s="291">
        <v>3079</v>
      </c>
      <c r="D5327" s="290" t="s">
        <v>12643</v>
      </c>
      <c r="E5327" s="292">
        <v>3079</v>
      </c>
    </row>
    <row r="5328" spans="1:5" ht="14.4" x14ac:dyDescent="0.55000000000000004">
      <c r="A5328" s="290" t="s">
        <v>12328</v>
      </c>
      <c r="B5328" s="291">
        <v>124967.45</v>
      </c>
      <c r="D5328" s="290" t="s">
        <v>12542</v>
      </c>
      <c r="E5328" s="292">
        <v>124967.45</v>
      </c>
    </row>
    <row r="5329" spans="1:5" ht="14.4" x14ac:dyDescent="0.55000000000000004">
      <c r="A5329" s="290" t="s">
        <v>12329</v>
      </c>
      <c r="B5329" s="291">
        <v>28226</v>
      </c>
      <c r="D5329" s="290" t="s">
        <v>12543</v>
      </c>
      <c r="E5329" s="292">
        <v>28226</v>
      </c>
    </row>
    <row r="5330" spans="1:5" ht="14.4" x14ac:dyDescent="0.55000000000000004">
      <c r="A5330" s="290" t="s">
        <v>12422</v>
      </c>
      <c r="B5330" s="291">
        <v>2894</v>
      </c>
      <c r="D5330" s="290" t="s">
        <v>12644</v>
      </c>
      <c r="E5330" s="292">
        <v>2894</v>
      </c>
    </row>
    <row r="5331" spans="1:5" ht="14.4" x14ac:dyDescent="0.55000000000000004">
      <c r="A5331" s="290" t="s">
        <v>12423</v>
      </c>
      <c r="B5331" s="291">
        <v>2651</v>
      </c>
      <c r="D5331" s="290" t="s">
        <v>12645</v>
      </c>
      <c r="E5331" s="292">
        <v>2651</v>
      </c>
    </row>
    <row r="5332" spans="1:5" ht="14.4" x14ac:dyDescent="0.55000000000000004">
      <c r="A5332" s="290" t="s">
        <v>12424</v>
      </c>
      <c r="B5332" s="291">
        <v>6300</v>
      </c>
      <c r="D5332" s="290" t="s">
        <v>12646</v>
      </c>
      <c r="E5332" s="292">
        <v>6300</v>
      </c>
    </row>
    <row r="5333" spans="1:5" ht="14.4" x14ac:dyDescent="0.55000000000000004">
      <c r="A5333" s="290" t="s">
        <v>65378</v>
      </c>
      <c r="B5333" s="291">
        <v>366.69</v>
      </c>
      <c r="D5333" s="290" t="s">
        <v>12647</v>
      </c>
      <c r="E5333" s="292">
        <v>366.69</v>
      </c>
    </row>
    <row r="5334" spans="1:5" ht="14.4" x14ac:dyDescent="0.55000000000000004">
      <c r="A5334" s="290" t="s">
        <v>12425</v>
      </c>
      <c r="B5334" s="291">
        <v>1278</v>
      </c>
      <c r="D5334" s="290" t="s">
        <v>12648</v>
      </c>
      <c r="E5334" s="292">
        <v>1278</v>
      </c>
    </row>
    <row r="5335" spans="1:5" ht="14.4" x14ac:dyDescent="0.55000000000000004">
      <c r="A5335" s="290" t="s">
        <v>12330</v>
      </c>
      <c r="B5335" s="291">
        <v>76613</v>
      </c>
      <c r="D5335" s="290" t="s">
        <v>12544</v>
      </c>
      <c r="E5335" s="292">
        <v>76613</v>
      </c>
    </row>
    <row r="5336" spans="1:5" ht="14.4" x14ac:dyDescent="0.55000000000000004">
      <c r="A5336" s="290" t="s">
        <v>12426</v>
      </c>
      <c r="B5336" s="291">
        <v>2453</v>
      </c>
      <c r="D5336" s="290" t="s">
        <v>12649</v>
      </c>
      <c r="E5336" s="292">
        <v>2453</v>
      </c>
    </row>
    <row r="5337" spans="1:5" ht="14.4" x14ac:dyDescent="0.55000000000000004">
      <c r="A5337" s="290" t="s">
        <v>12331</v>
      </c>
      <c r="B5337" s="291">
        <v>220430</v>
      </c>
      <c r="D5337" s="290" t="s">
        <v>12545</v>
      </c>
      <c r="E5337" s="292">
        <v>220430</v>
      </c>
    </row>
    <row r="5338" spans="1:5" ht="14.4" x14ac:dyDescent="0.55000000000000004">
      <c r="A5338" s="290" t="s">
        <v>12332</v>
      </c>
      <c r="B5338" s="291">
        <v>34946</v>
      </c>
      <c r="D5338" s="290" t="s">
        <v>12546</v>
      </c>
      <c r="E5338" s="292">
        <v>34946</v>
      </c>
    </row>
    <row r="5339" spans="1:5" ht="14.4" x14ac:dyDescent="0.55000000000000004">
      <c r="A5339" s="290" t="s">
        <v>12427</v>
      </c>
      <c r="B5339" s="291">
        <v>5596</v>
      </c>
      <c r="D5339" s="290" t="s">
        <v>12650</v>
      </c>
      <c r="E5339" s="292">
        <v>5596</v>
      </c>
    </row>
    <row r="5340" spans="1:5" ht="14.4" x14ac:dyDescent="0.55000000000000004">
      <c r="A5340" s="290" t="s">
        <v>12428</v>
      </c>
      <c r="B5340" s="291">
        <v>5751</v>
      </c>
      <c r="D5340" s="290" t="s">
        <v>12651</v>
      </c>
      <c r="E5340" s="292">
        <v>5751</v>
      </c>
    </row>
    <row r="5341" spans="1:5" ht="14.4" x14ac:dyDescent="0.55000000000000004">
      <c r="A5341" s="290" t="s">
        <v>12429</v>
      </c>
      <c r="B5341" s="291">
        <v>2560</v>
      </c>
      <c r="D5341" s="290" t="s">
        <v>12652</v>
      </c>
      <c r="E5341" s="292">
        <v>2560</v>
      </c>
    </row>
    <row r="5342" spans="1:5" ht="14.4" x14ac:dyDescent="0.55000000000000004">
      <c r="A5342" s="290" t="s">
        <v>65379</v>
      </c>
      <c r="B5342" s="291">
        <v>52.5</v>
      </c>
      <c r="D5342" s="290" t="s">
        <v>12653</v>
      </c>
      <c r="E5342" s="292">
        <v>52.5</v>
      </c>
    </row>
    <row r="5343" spans="1:5" ht="14.4" x14ac:dyDescent="0.55000000000000004">
      <c r="A5343" s="290" t="s">
        <v>12333</v>
      </c>
      <c r="B5343" s="291">
        <v>72581</v>
      </c>
      <c r="D5343" s="290" t="s">
        <v>12547</v>
      </c>
      <c r="E5343" s="292">
        <v>72581</v>
      </c>
    </row>
    <row r="5344" spans="1:5" ht="14.4" x14ac:dyDescent="0.55000000000000004">
      <c r="A5344" s="290" t="s">
        <v>12334</v>
      </c>
      <c r="B5344" s="291">
        <v>52419</v>
      </c>
      <c r="D5344" s="290" t="s">
        <v>12548</v>
      </c>
      <c r="E5344" s="292">
        <v>52419</v>
      </c>
    </row>
    <row r="5345" spans="1:5" ht="14.4" x14ac:dyDescent="0.55000000000000004">
      <c r="A5345" s="290" t="s">
        <v>12430</v>
      </c>
      <c r="B5345" s="291">
        <v>1533</v>
      </c>
      <c r="D5345" s="290" t="s">
        <v>12654</v>
      </c>
      <c r="E5345" s="292">
        <v>1533</v>
      </c>
    </row>
    <row r="5346" spans="1:5" ht="14.4" x14ac:dyDescent="0.55000000000000004">
      <c r="A5346" s="290" t="s">
        <v>12335</v>
      </c>
      <c r="B5346" s="291">
        <v>14785</v>
      </c>
      <c r="D5346" s="290" t="s">
        <v>12549</v>
      </c>
      <c r="E5346" s="292">
        <v>14785</v>
      </c>
    </row>
    <row r="5347" spans="1:5" ht="14.4" x14ac:dyDescent="0.55000000000000004">
      <c r="A5347" s="290" t="s">
        <v>65380</v>
      </c>
      <c r="B5347" s="291">
        <v>100806</v>
      </c>
      <c r="D5347" s="290" t="s">
        <v>12550</v>
      </c>
      <c r="E5347" s="292">
        <v>100806</v>
      </c>
    </row>
    <row r="5348" spans="1:5" ht="14.4" x14ac:dyDescent="0.55000000000000004">
      <c r="A5348" s="290" t="s">
        <v>12336</v>
      </c>
      <c r="B5348" s="291">
        <v>26882</v>
      </c>
      <c r="D5348" s="290" t="s">
        <v>12551</v>
      </c>
      <c r="E5348" s="292">
        <v>26882</v>
      </c>
    </row>
    <row r="5349" spans="1:5" ht="14.4" x14ac:dyDescent="0.55000000000000004">
      <c r="A5349" s="290" t="s">
        <v>12337</v>
      </c>
      <c r="B5349" s="291">
        <v>18817</v>
      </c>
      <c r="D5349" s="290" t="s">
        <v>12552</v>
      </c>
      <c r="E5349" s="292">
        <v>18817</v>
      </c>
    </row>
    <row r="5350" spans="1:5" ht="14.4" x14ac:dyDescent="0.55000000000000004">
      <c r="A5350" s="290" t="s">
        <v>12338</v>
      </c>
      <c r="B5350" s="291">
        <v>57796</v>
      </c>
      <c r="D5350" s="290" t="s">
        <v>12553</v>
      </c>
      <c r="E5350" s="292">
        <v>57796</v>
      </c>
    </row>
    <row r="5351" spans="1:5" ht="14.4" x14ac:dyDescent="0.55000000000000004">
      <c r="A5351" s="290" t="s">
        <v>65381</v>
      </c>
      <c r="B5351" s="291">
        <v>0</v>
      </c>
      <c r="D5351" s="290" t="s">
        <v>66065</v>
      </c>
      <c r="E5351" s="292">
        <v>0</v>
      </c>
    </row>
    <row r="5352" spans="1:5" ht="14.4" x14ac:dyDescent="0.55000000000000004">
      <c r="A5352" s="290" t="s">
        <v>12431</v>
      </c>
      <c r="B5352" s="291">
        <v>3284</v>
      </c>
      <c r="D5352" s="290" t="s">
        <v>12655</v>
      </c>
      <c r="E5352" s="292">
        <v>3284</v>
      </c>
    </row>
    <row r="5353" spans="1:5" ht="14.4" x14ac:dyDescent="0.55000000000000004">
      <c r="A5353" s="290" t="s">
        <v>12432</v>
      </c>
      <c r="B5353" s="291">
        <v>1770</v>
      </c>
      <c r="D5353" s="290" t="s">
        <v>12656</v>
      </c>
      <c r="E5353" s="292">
        <v>1770</v>
      </c>
    </row>
    <row r="5354" spans="1:5" ht="14.4" x14ac:dyDescent="0.55000000000000004">
      <c r="A5354" s="290" t="s">
        <v>65382</v>
      </c>
      <c r="B5354" s="291">
        <v>0</v>
      </c>
      <c r="D5354" s="290" t="s">
        <v>66066</v>
      </c>
      <c r="E5354" s="292">
        <v>0</v>
      </c>
    </row>
    <row r="5355" spans="1:5" ht="14.4" x14ac:dyDescent="0.55000000000000004">
      <c r="A5355" s="290" t="s">
        <v>12433</v>
      </c>
      <c r="B5355" s="291">
        <v>1239</v>
      </c>
      <c r="D5355" s="290" t="s">
        <v>12657</v>
      </c>
      <c r="E5355" s="292">
        <v>1239</v>
      </c>
    </row>
    <row r="5356" spans="1:5" ht="14.4" x14ac:dyDescent="0.55000000000000004">
      <c r="A5356" s="290" t="s">
        <v>65383</v>
      </c>
      <c r="B5356" s="291">
        <v>12097</v>
      </c>
      <c r="D5356" s="290" t="s">
        <v>66067</v>
      </c>
      <c r="E5356" s="292">
        <v>12097</v>
      </c>
    </row>
    <row r="5357" spans="1:5" ht="14.4" x14ac:dyDescent="0.55000000000000004">
      <c r="A5357" s="290" t="s">
        <v>12339</v>
      </c>
      <c r="B5357" s="291">
        <v>90054</v>
      </c>
      <c r="D5357" s="290" t="s">
        <v>12554</v>
      </c>
      <c r="E5357" s="292">
        <v>90054</v>
      </c>
    </row>
    <row r="5358" spans="1:5" ht="14.4" x14ac:dyDescent="0.55000000000000004">
      <c r="A5358" s="290" t="s">
        <v>12434</v>
      </c>
      <c r="B5358" s="291">
        <v>7538</v>
      </c>
      <c r="D5358" s="290" t="s">
        <v>12658</v>
      </c>
      <c r="E5358" s="292">
        <v>7538</v>
      </c>
    </row>
    <row r="5359" spans="1:5" ht="14.4" x14ac:dyDescent="0.55000000000000004">
      <c r="A5359" s="290" t="s">
        <v>12340</v>
      </c>
      <c r="B5359" s="291">
        <v>34946</v>
      </c>
      <c r="D5359" s="290" t="s">
        <v>12555</v>
      </c>
      <c r="E5359" s="292">
        <v>34946</v>
      </c>
    </row>
    <row r="5360" spans="1:5" ht="14.4" x14ac:dyDescent="0.55000000000000004">
      <c r="A5360" s="290" t="s">
        <v>12341</v>
      </c>
      <c r="B5360" s="291">
        <v>14785</v>
      </c>
      <c r="D5360" s="290" t="s">
        <v>12556</v>
      </c>
      <c r="E5360" s="292">
        <v>14785</v>
      </c>
    </row>
    <row r="5361" spans="1:5" ht="14.4" x14ac:dyDescent="0.55000000000000004">
      <c r="A5361" s="290" t="s">
        <v>65384</v>
      </c>
      <c r="B5361" s="291">
        <v>0</v>
      </c>
      <c r="D5361" s="290" t="s">
        <v>66068</v>
      </c>
      <c r="E5361" s="292">
        <v>0</v>
      </c>
    </row>
    <row r="5362" spans="1:5" ht="14.4" x14ac:dyDescent="0.55000000000000004">
      <c r="A5362" s="290" t="s">
        <v>12435</v>
      </c>
      <c r="B5362" s="291">
        <v>1575</v>
      </c>
      <c r="D5362" s="290" t="s">
        <v>12659</v>
      </c>
      <c r="E5362" s="292">
        <v>1575</v>
      </c>
    </row>
    <row r="5363" spans="1:5" ht="14.4" x14ac:dyDescent="0.55000000000000004">
      <c r="A5363" s="290" t="s">
        <v>12342</v>
      </c>
      <c r="B5363" s="291">
        <v>84677</v>
      </c>
      <c r="D5363" s="290" t="s">
        <v>12557</v>
      </c>
      <c r="E5363" s="292">
        <v>84677</v>
      </c>
    </row>
    <row r="5364" spans="1:5" ht="14.4" x14ac:dyDescent="0.55000000000000004">
      <c r="A5364" s="290" t="s">
        <v>12343</v>
      </c>
      <c r="B5364" s="291">
        <v>321237</v>
      </c>
      <c r="D5364" s="290" t="s">
        <v>12558</v>
      </c>
      <c r="E5364" s="292">
        <v>321237</v>
      </c>
    </row>
    <row r="5365" spans="1:5" ht="14.4" x14ac:dyDescent="0.55000000000000004">
      <c r="A5365" s="290" t="s">
        <v>12436</v>
      </c>
      <c r="B5365" s="291">
        <v>5896</v>
      </c>
      <c r="D5365" s="290" t="s">
        <v>12660</v>
      </c>
      <c r="E5365" s="292">
        <v>5896</v>
      </c>
    </row>
    <row r="5366" spans="1:5" ht="14.4" x14ac:dyDescent="0.55000000000000004">
      <c r="A5366" s="290" t="s">
        <v>12437</v>
      </c>
      <c r="B5366" s="291">
        <v>262</v>
      </c>
      <c r="D5366" s="290" t="s">
        <v>12661</v>
      </c>
      <c r="E5366" s="292">
        <v>262</v>
      </c>
    </row>
    <row r="5367" spans="1:5" ht="14.4" x14ac:dyDescent="0.55000000000000004">
      <c r="A5367" s="290" t="s">
        <v>65385</v>
      </c>
      <c r="B5367" s="291">
        <v>33601</v>
      </c>
      <c r="D5367" s="290" t="s">
        <v>12559</v>
      </c>
      <c r="E5367" s="292">
        <v>33601</v>
      </c>
    </row>
    <row r="5368" spans="1:5" ht="14.4" x14ac:dyDescent="0.55000000000000004">
      <c r="A5368" s="290" t="s">
        <v>12344</v>
      </c>
      <c r="B5368" s="291">
        <v>119624</v>
      </c>
      <c r="D5368" s="290" t="s">
        <v>12560</v>
      </c>
      <c r="E5368" s="292">
        <v>119624</v>
      </c>
    </row>
    <row r="5369" spans="1:5" ht="14.4" x14ac:dyDescent="0.55000000000000004">
      <c r="A5369" s="290" t="s">
        <v>12345</v>
      </c>
      <c r="B5369" s="291">
        <v>20161</v>
      </c>
      <c r="D5369" s="290" t="s">
        <v>12561</v>
      </c>
      <c r="E5369" s="292">
        <v>20161</v>
      </c>
    </row>
    <row r="5370" spans="1:5" ht="14.4" x14ac:dyDescent="0.55000000000000004">
      <c r="A5370" s="290" t="s">
        <v>12346</v>
      </c>
      <c r="B5370" s="291">
        <v>14785</v>
      </c>
      <c r="D5370" s="290" t="s">
        <v>12562</v>
      </c>
      <c r="E5370" s="292">
        <v>14785</v>
      </c>
    </row>
    <row r="5371" spans="1:5" ht="14.4" x14ac:dyDescent="0.55000000000000004">
      <c r="A5371" s="290" t="s">
        <v>65386</v>
      </c>
      <c r="B5371" s="291">
        <v>0</v>
      </c>
      <c r="D5371" s="290" t="s">
        <v>66069</v>
      </c>
      <c r="E5371" s="292">
        <v>0</v>
      </c>
    </row>
    <row r="5372" spans="1:5" ht="14.4" x14ac:dyDescent="0.55000000000000004">
      <c r="A5372" s="290" t="s">
        <v>12438</v>
      </c>
      <c r="B5372" s="291">
        <v>3399</v>
      </c>
      <c r="D5372" s="290" t="s">
        <v>12662</v>
      </c>
      <c r="E5372" s="292">
        <v>3399</v>
      </c>
    </row>
    <row r="5373" spans="1:5" ht="14.4" x14ac:dyDescent="0.55000000000000004">
      <c r="A5373" s="290" t="s">
        <v>12347</v>
      </c>
      <c r="B5373" s="291">
        <v>38978</v>
      </c>
      <c r="D5373" s="290" t="s">
        <v>12563</v>
      </c>
      <c r="E5373" s="292">
        <v>38978</v>
      </c>
    </row>
    <row r="5374" spans="1:5" ht="14.4" x14ac:dyDescent="0.55000000000000004">
      <c r="A5374" s="290" t="s">
        <v>65387</v>
      </c>
      <c r="B5374" s="291">
        <v>61828</v>
      </c>
      <c r="D5374" s="290" t="s">
        <v>12564</v>
      </c>
      <c r="E5374" s="292">
        <v>61828</v>
      </c>
    </row>
    <row r="5375" spans="1:5" ht="14.4" x14ac:dyDescent="0.55000000000000004">
      <c r="A5375" s="290" t="s">
        <v>12348</v>
      </c>
      <c r="B5375" s="291">
        <v>211679.88</v>
      </c>
      <c r="D5375" s="290" t="s">
        <v>12565</v>
      </c>
      <c r="E5375" s="292">
        <v>211679.88</v>
      </c>
    </row>
    <row r="5376" spans="1:5" ht="14.4" x14ac:dyDescent="0.55000000000000004">
      <c r="A5376" s="290" t="s">
        <v>12439</v>
      </c>
      <c r="B5376" s="291">
        <v>4127</v>
      </c>
      <c r="D5376" s="290" t="s">
        <v>12663</v>
      </c>
      <c r="E5376" s="292">
        <v>4127</v>
      </c>
    </row>
    <row r="5377" spans="1:5" ht="14.4" x14ac:dyDescent="0.55000000000000004">
      <c r="A5377" s="290" t="s">
        <v>65388</v>
      </c>
      <c r="B5377" s="291">
        <v>0</v>
      </c>
      <c r="D5377" s="290" t="s">
        <v>66070</v>
      </c>
      <c r="E5377" s="292">
        <v>0</v>
      </c>
    </row>
    <row r="5378" spans="1:5" ht="14.4" x14ac:dyDescent="0.55000000000000004">
      <c r="A5378" s="290" t="s">
        <v>12440</v>
      </c>
      <c r="B5378" s="291">
        <v>1602</v>
      </c>
      <c r="D5378" s="290" t="s">
        <v>12664</v>
      </c>
      <c r="E5378" s="292">
        <v>1602</v>
      </c>
    </row>
    <row r="5379" spans="1:5" ht="14.4" x14ac:dyDescent="0.55000000000000004">
      <c r="A5379" s="290" t="s">
        <v>65389</v>
      </c>
      <c r="B5379" s="291">
        <v>0</v>
      </c>
      <c r="D5379" s="290" t="s">
        <v>66071</v>
      </c>
      <c r="E5379" s="292">
        <v>0</v>
      </c>
    </row>
    <row r="5380" spans="1:5" ht="14.4" x14ac:dyDescent="0.55000000000000004">
      <c r="A5380" s="290" t="s">
        <v>12441</v>
      </c>
      <c r="B5380" s="291">
        <v>8765</v>
      </c>
      <c r="D5380" s="290" t="s">
        <v>12665</v>
      </c>
      <c r="E5380" s="292">
        <v>8765</v>
      </c>
    </row>
    <row r="5381" spans="1:5" ht="14.4" x14ac:dyDescent="0.55000000000000004">
      <c r="A5381" s="290" t="s">
        <v>65390</v>
      </c>
      <c r="B5381" s="291">
        <v>1437</v>
      </c>
      <c r="D5381" s="290" t="s">
        <v>12666</v>
      </c>
      <c r="E5381" s="292">
        <v>1437</v>
      </c>
    </row>
    <row r="5382" spans="1:5" ht="14.4" x14ac:dyDescent="0.55000000000000004">
      <c r="A5382" s="290" t="s">
        <v>12442</v>
      </c>
      <c r="B5382" s="291">
        <v>3756</v>
      </c>
      <c r="D5382" s="290" t="s">
        <v>12667</v>
      </c>
      <c r="E5382" s="292">
        <v>3756</v>
      </c>
    </row>
    <row r="5383" spans="1:5" ht="14.4" x14ac:dyDescent="0.55000000000000004">
      <c r="A5383" s="290" t="s">
        <v>65391</v>
      </c>
      <c r="B5383" s="291">
        <v>2428</v>
      </c>
      <c r="D5383" s="290" t="s">
        <v>12668</v>
      </c>
      <c r="E5383" s="292">
        <v>2428</v>
      </c>
    </row>
    <row r="5384" spans="1:5" ht="14.4" x14ac:dyDescent="0.55000000000000004">
      <c r="A5384" s="290" t="s">
        <v>12443</v>
      </c>
      <c r="B5384" s="291">
        <v>2450</v>
      </c>
      <c r="D5384" s="290" t="s">
        <v>12669</v>
      </c>
      <c r="E5384" s="292">
        <v>2450</v>
      </c>
    </row>
    <row r="5385" spans="1:5" ht="14.4" x14ac:dyDescent="0.55000000000000004">
      <c r="A5385" s="290" t="s">
        <v>12444</v>
      </c>
      <c r="B5385" s="291">
        <v>1195</v>
      </c>
      <c r="D5385" s="290" t="s">
        <v>12670</v>
      </c>
      <c r="E5385" s="292">
        <v>1195</v>
      </c>
    </row>
    <row r="5386" spans="1:5" ht="14.4" x14ac:dyDescent="0.55000000000000004">
      <c r="A5386" s="290" t="s">
        <v>12349</v>
      </c>
      <c r="B5386" s="291">
        <v>32850</v>
      </c>
      <c r="D5386" s="290" t="s">
        <v>12566</v>
      </c>
      <c r="E5386" s="292">
        <v>32850</v>
      </c>
    </row>
    <row r="5387" spans="1:5" ht="14.4" x14ac:dyDescent="0.55000000000000004">
      <c r="A5387" s="290" t="s">
        <v>12445</v>
      </c>
      <c r="B5387" s="291">
        <v>6146</v>
      </c>
      <c r="D5387" s="290" t="s">
        <v>12671</v>
      </c>
      <c r="E5387" s="292">
        <v>6146</v>
      </c>
    </row>
    <row r="5388" spans="1:5" ht="14.4" x14ac:dyDescent="0.55000000000000004">
      <c r="A5388" s="290" t="s">
        <v>12350</v>
      </c>
      <c r="B5388" s="291">
        <v>282733.84999999998</v>
      </c>
      <c r="D5388" s="290" t="s">
        <v>12567</v>
      </c>
      <c r="E5388" s="292">
        <v>282733.84999999998</v>
      </c>
    </row>
    <row r="5389" spans="1:5" ht="14.4" x14ac:dyDescent="0.55000000000000004">
      <c r="A5389" s="290" t="s">
        <v>12446</v>
      </c>
      <c r="B5389" s="291">
        <v>4440</v>
      </c>
      <c r="D5389" s="290" t="s">
        <v>12672</v>
      </c>
      <c r="E5389" s="292">
        <v>4440</v>
      </c>
    </row>
    <row r="5390" spans="1:5" ht="14.4" x14ac:dyDescent="0.55000000000000004">
      <c r="A5390" s="290" t="s">
        <v>12447</v>
      </c>
      <c r="B5390" s="291">
        <v>2773</v>
      </c>
      <c r="D5390" s="290" t="s">
        <v>12673</v>
      </c>
      <c r="E5390" s="292">
        <v>2773</v>
      </c>
    </row>
    <row r="5391" spans="1:5" ht="14.4" x14ac:dyDescent="0.55000000000000004">
      <c r="A5391" s="290" t="s">
        <v>12448</v>
      </c>
      <c r="B5391" s="291">
        <v>3348</v>
      </c>
      <c r="D5391" s="290" t="s">
        <v>12674</v>
      </c>
      <c r="E5391" s="292">
        <v>3348</v>
      </c>
    </row>
    <row r="5392" spans="1:5" ht="14.4" x14ac:dyDescent="0.55000000000000004">
      <c r="A5392" s="290" t="s">
        <v>12449</v>
      </c>
      <c r="B5392" s="291">
        <v>6529</v>
      </c>
      <c r="D5392" s="290" t="s">
        <v>12675</v>
      </c>
      <c r="E5392" s="292">
        <v>6529</v>
      </c>
    </row>
    <row r="5393" spans="1:5" ht="14.4" x14ac:dyDescent="0.55000000000000004">
      <c r="A5393" s="290" t="s">
        <v>12531</v>
      </c>
      <c r="B5393" s="291">
        <v>937.33</v>
      </c>
      <c r="D5393" s="290" t="s">
        <v>12769</v>
      </c>
      <c r="E5393" s="292">
        <v>937.33</v>
      </c>
    </row>
    <row r="5394" spans="1:5" ht="14.4" x14ac:dyDescent="0.55000000000000004">
      <c r="A5394" s="290" t="s">
        <v>12351</v>
      </c>
      <c r="B5394" s="291">
        <v>52419</v>
      </c>
      <c r="D5394" s="290" t="s">
        <v>12568</v>
      </c>
      <c r="E5394" s="292">
        <v>52419</v>
      </c>
    </row>
    <row r="5395" spans="1:5" ht="14.4" x14ac:dyDescent="0.55000000000000004">
      <c r="A5395" s="290" t="s">
        <v>65392</v>
      </c>
      <c r="B5395" s="291">
        <v>0</v>
      </c>
      <c r="D5395" s="290" t="s">
        <v>66072</v>
      </c>
      <c r="E5395" s="292">
        <v>0</v>
      </c>
    </row>
    <row r="5396" spans="1:5" ht="14.4" x14ac:dyDescent="0.55000000000000004">
      <c r="A5396" s="290" t="s">
        <v>12352</v>
      </c>
      <c r="B5396" s="291">
        <v>197581</v>
      </c>
      <c r="D5396" s="290" t="s">
        <v>12569</v>
      </c>
      <c r="E5396" s="292">
        <v>197581</v>
      </c>
    </row>
    <row r="5397" spans="1:5" ht="14.4" x14ac:dyDescent="0.55000000000000004">
      <c r="A5397" s="290" t="s">
        <v>12450</v>
      </c>
      <c r="B5397" s="291">
        <v>11557</v>
      </c>
      <c r="D5397" s="290" t="s">
        <v>12676</v>
      </c>
      <c r="E5397" s="292">
        <v>11557</v>
      </c>
    </row>
    <row r="5398" spans="1:5" ht="14.4" x14ac:dyDescent="0.55000000000000004">
      <c r="A5398" s="290" t="s">
        <v>12451</v>
      </c>
      <c r="B5398" s="291">
        <v>10349</v>
      </c>
      <c r="D5398" s="290" t="s">
        <v>12677</v>
      </c>
      <c r="E5398" s="292">
        <v>10349</v>
      </c>
    </row>
    <row r="5399" spans="1:5" ht="14.4" x14ac:dyDescent="0.55000000000000004">
      <c r="A5399" s="290" t="s">
        <v>12452</v>
      </c>
      <c r="B5399" s="291">
        <v>1246</v>
      </c>
      <c r="D5399" s="290" t="s">
        <v>12678</v>
      </c>
      <c r="E5399" s="292">
        <v>1246</v>
      </c>
    </row>
    <row r="5400" spans="1:5" ht="14.4" x14ac:dyDescent="0.55000000000000004">
      <c r="A5400" s="290" t="s">
        <v>12453</v>
      </c>
      <c r="B5400" s="291">
        <v>2274</v>
      </c>
      <c r="D5400" s="290" t="s">
        <v>12679</v>
      </c>
      <c r="E5400" s="292">
        <v>2274</v>
      </c>
    </row>
    <row r="5401" spans="1:5" ht="14.4" x14ac:dyDescent="0.55000000000000004">
      <c r="A5401" s="290" t="s">
        <v>12353</v>
      </c>
      <c r="B5401" s="291">
        <v>10753</v>
      </c>
      <c r="D5401" s="290" t="s">
        <v>12570</v>
      </c>
      <c r="E5401" s="292">
        <v>10753</v>
      </c>
    </row>
    <row r="5402" spans="1:5" ht="14.4" x14ac:dyDescent="0.55000000000000004">
      <c r="A5402" s="290" t="s">
        <v>12354</v>
      </c>
      <c r="B5402" s="291">
        <v>1680</v>
      </c>
      <c r="D5402" s="290" t="s">
        <v>12571</v>
      </c>
      <c r="E5402" s="292">
        <v>1680</v>
      </c>
    </row>
    <row r="5403" spans="1:5" ht="14.4" x14ac:dyDescent="0.55000000000000004">
      <c r="A5403" s="290" t="s">
        <v>12355</v>
      </c>
      <c r="B5403" s="291">
        <v>47043</v>
      </c>
      <c r="D5403" s="290" t="s">
        <v>12572</v>
      </c>
      <c r="E5403" s="292">
        <v>47043</v>
      </c>
    </row>
    <row r="5404" spans="1:5" ht="14.4" x14ac:dyDescent="0.55000000000000004">
      <c r="A5404" s="290" t="s">
        <v>12454</v>
      </c>
      <c r="B5404" s="291">
        <v>6970</v>
      </c>
      <c r="D5404" s="290" t="s">
        <v>12680</v>
      </c>
      <c r="E5404" s="292">
        <v>6970</v>
      </c>
    </row>
    <row r="5405" spans="1:5" ht="14.4" x14ac:dyDescent="0.55000000000000004">
      <c r="A5405" s="290" t="s">
        <v>12455</v>
      </c>
      <c r="B5405" s="291">
        <v>4702</v>
      </c>
      <c r="D5405" s="290" t="s">
        <v>12681</v>
      </c>
      <c r="E5405" s="292">
        <v>4702</v>
      </c>
    </row>
    <row r="5406" spans="1:5" ht="14.4" x14ac:dyDescent="0.55000000000000004">
      <c r="A5406" s="290" t="s">
        <v>12356</v>
      </c>
      <c r="B5406" s="291">
        <v>18817</v>
      </c>
      <c r="D5406" s="290" t="s">
        <v>12573</v>
      </c>
      <c r="E5406" s="292">
        <v>18817</v>
      </c>
    </row>
    <row r="5407" spans="1:5" ht="14.4" x14ac:dyDescent="0.55000000000000004">
      <c r="A5407" s="290" t="s">
        <v>12357</v>
      </c>
      <c r="B5407" s="291">
        <v>455645</v>
      </c>
      <c r="D5407" s="290" t="s">
        <v>12574</v>
      </c>
      <c r="E5407" s="292">
        <v>455645</v>
      </c>
    </row>
    <row r="5408" spans="1:5" ht="14.4" x14ac:dyDescent="0.55000000000000004">
      <c r="A5408" s="290" t="s">
        <v>12456</v>
      </c>
      <c r="B5408" s="291">
        <v>2613</v>
      </c>
      <c r="D5408" s="290" t="s">
        <v>12682</v>
      </c>
      <c r="E5408" s="292">
        <v>2613</v>
      </c>
    </row>
    <row r="5409" spans="1:5" ht="14.4" x14ac:dyDescent="0.55000000000000004">
      <c r="A5409" s="290" t="s">
        <v>12457</v>
      </c>
      <c r="B5409" s="291">
        <v>6951</v>
      </c>
      <c r="D5409" s="290" t="s">
        <v>12683</v>
      </c>
      <c r="E5409" s="292">
        <v>6951</v>
      </c>
    </row>
    <row r="5410" spans="1:5" ht="14.4" x14ac:dyDescent="0.55000000000000004">
      <c r="A5410" s="290" t="s">
        <v>12458</v>
      </c>
      <c r="B5410" s="291">
        <v>8139</v>
      </c>
      <c r="D5410" s="290" t="s">
        <v>12684</v>
      </c>
      <c r="E5410" s="292">
        <v>8139</v>
      </c>
    </row>
    <row r="5411" spans="1:5" ht="14.4" x14ac:dyDescent="0.55000000000000004">
      <c r="A5411" s="290" t="s">
        <v>65393</v>
      </c>
      <c r="B5411" s="291">
        <v>0</v>
      </c>
      <c r="D5411" s="290" t="s">
        <v>66073</v>
      </c>
      <c r="E5411" s="292">
        <v>0</v>
      </c>
    </row>
    <row r="5412" spans="1:5" ht="14.4" x14ac:dyDescent="0.55000000000000004">
      <c r="A5412" s="290" t="s">
        <v>12459</v>
      </c>
      <c r="B5412" s="291">
        <v>5302</v>
      </c>
      <c r="D5412" s="290" t="s">
        <v>12685</v>
      </c>
      <c r="E5412" s="292">
        <v>5302</v>
      </c>
    </row>
    <row r="5413" spans="1:5" ht="14.4" x14ac:dyDescent="0.55000000000000004">
      <c r="A5413" s="290" t="s">
        <v>12460</v>
      </c>
      <c r="B5413" s="291">
        <v>875</v>
      </c>
      <c r="D5413" s="290" t="s">
        <v>12686</v>
      </c>
      <c r="E5413" s="292">
        <v>875</v>
      </c>
    </row>
    <row r="5414" spans="1:5" ht="14.4" x14ac:dyDescent="0.55000000000000004">
      <c r="A5414" s="290" t="s">
        <v>65394</v>
      </c>
      <c r="B5414" s="291">
        <v>0</v>
      </c>
      <c r="D5414" s="290" t="s">
        <v>66074</v>
      </c>
      <c r="E5414" s="292">
        <v>0</v>
      </c>
    </row>
    <row r="5415" spans="1:5" ht="14.4" x14ac:dyDescent="0.55000000000000004">
      <c r="A5415" s="290" t="s">
        <v>12461</v>
      </c>
      <c r="B5415" s="291">
        <v>2185</v>
      </c>
      <c r="D5415" s="290" t="s">
        <v>12687</v>
      </c>
      <c r="E5415" s="292">
        <v>2185</v>
      </c>
    </row>
    <row r="5416" spans="1:5" ht="14.4" x14ac:dyDescent="0.55000000000000004">
      <c r="A5416" s="290" t="s">
        <v>65395</v>
      </c>
      <c r="B5416" s="291">
        <v>14784.96</v>
      </c>
      <c r="D5416" s="290" t="s">
        <v>12575</v>
      </c>
      <c r="E5416" s="292">
        <v>14784.96</v>
      </c>
    </row>
    <row r="5417" spans="1:5" ht="14.4" x14ac:dyDescent="0.55000000000000004">
      <c r="A5417" s="290" t="s">
        <v>12358</v>
      </c>
      <c r="B5417" s="291">
        <v>17471.25</v>
      </c>
      <c r="D5417" s="290" t="s">
        <v>12576</v>
      </c>
      <c r="E5417" s="292">
        <v>17471.25</v>
      </c>
    </row>
    <row r="5418" spans="1:5" ht="14.4" x14ac:dyDescent="0.55000000000000004">
      <c r="A5418" s="290" t="s">
        <v>65396</v>
      </c>
      <c r="B5418" s="291">
        <v>5376</v>
      </c>
      <c r="D5418" s="290" t="s">
        <v>12577</v>
      </c>
      <c r="E5418" s="292">
        <v>5376</v>
      </c>
    </row>
    <row r="5419" spans="1:5" ht="14.4" x14ac:dyDescent="0.55000000000000004">
      <c r="A5419" s="290" t="s">
        <v>12462</v>
      </c>
      <c r="B5419" s="291">
        <v>4152</v>
      </c>
      <c r="D5419" s="290" t="s">
        <v>12688</v>
      </c>
      <c r="E5419" s="292">
        <v>4152</v>
      </c>
    </row>
    <row r="5420" spans="1:5" ht="14.4" x14ac:dyDescent="0.55000000000000004">
      <c r="A5420" s="290" t="s">
        <v>12359</v>
      </c>
      <c r="B5420" s="291">
        <v>133065</v>
      </c>
      <c r="D5420" s="290" t="s">
        <v>12578</v>
      </c>
      <c r="E5420" s="292">
        <v>133065</v>
      </c>
    </row>
    <row r="5421" spans="1:5" ht="14.4" x14ac:dyDescent="0.55000000000000004">
      <c r="A5421" s="290" t="s">
        <v>65397</v>
      </c>
      <c r="B5421" s="291">
        <v>0</v>
      </c>
      <c r="D5421" s="290" t="s">
        <v>66075</v>
      </c>
      <c r="E5421" s="292">
        <v>0</v>
      </c>
    </row>
    <row r="5422" spans="1:5" ht="14.4" x14ac:dyDescent="0.55000000000000004">
      <c r="A5422" s="290" t="s">
        <v>12463</v>
      </c>
      <c r="B5422" s="291">
        <v>175</v>
      </c>
      <c r="D5422" s="290" t="s">
        <v>12689</v>
      </c>
      <c r="E5422" s="292">
        <v>175</v>
      </c>
    </row>
    <row r="5423" spans="1:5" ht="14.4" x14ac:dyDescent="0.55000000000000004">
      <c r="A5423" s="290" t="s">
        <v>12360</v>
      </c>
      <c r="B5423" s="291">
        <v>45699</v>
      </c>
      <c r="D5423" s="290" t="s">
        <v>12579</v>
      </c>
      <c r="E5423" s="292">
        <v>45699</v>
      </c>
    </row>
    <row r="5424" spans="1:5" ht="14.4" x14ac:dyDescent="0.55000000000000004">
      <c r="A5424" s="290" t="s">
        <v>65398</v>
      </c>
      <c r="B5424" s="291">
        <v>0</v>
      </c>
      <c r="D5424" s="290" t="s">
        <v>66076</v>
      </c>
      <c r="E5424" s="292">
        <v>0</v>
      </c>
    </row>
    <row r="5425" spans="1:5" ht="14.4" x14ac:dyDescent="0.55000000000000004">
      <c r="A5425" s="290" t="s">
        <v>12361</v>
      </c>
      <c r="B5425" s="291">
        <v>86021</v>
      </c>
      <c r="D5425" s="290" t="s">
        <v>12580</v>
      </c>
      <c r="E5425" s="292">
        <v>86021</v>
      </c>
    </row>
    <row r="5426" spans="1:5" ht="14.4" x14ac:dyDescent="0.55000000000000004">
      <c r="A5426" s="290" t="s">
        <v>12464</v>
      </c>
      <c r="B5426" s="291">
        <v>1310</v>
      </c>
      <c r="D5426" s="290" t="s">
        <v>12690</v>
      </c>
      <c r="E5426" s="292">
        <v>1310</v>
      </c>
    </row>
    <row r="5427" spans="1:5" ht="14.4" x14ac:dyDescent="0.55000000000000004">
      <c r="A5427" s="290" t="s">
        <v>12465</v>
      </c>
      <c r="B5427" s="291">
        <v>2450</v>
      </c>
      <c r="D5427" s="290" t="s">
        <v>12691</v>
      </c>
      <c r="E5427" s="292">
        <v>2450</v>
      </c>
    </row>
    <row r="5428" spans="1:5" ht="14.4" x14ac:dyDescent="0.55000000000000004">
      <c r="A5428" s="290" t="s">
        <v>65399</v>
      </c>
      <c r="B5428" s="291">
        <v>17000</v>
      </c>
      <c r="D5428" s="290" t="s">
        <v>12581</v>
      </c>
      <c r="E5428" s="292">
        <v>17000</v>
      </c>
    </row>
    <row r="5429" spans="1:5" ht="14.4" x14ac:dyDescent="0.55000000000000004">
      <c r="A5429" s="290" t="s">
        <v>12362</v>
      </c>
      <c r="B5429" s="291">
        <v>13936.4</v>
      </c>
      <c r="D5429" s="290" t="s">
        <v>12582</v>
      </c>
      <c r="E5429" s="292">
        <v>13936.4</v>
      </c>
    </row>
    <row r="5430" spans="1:5" ht="14.4" x14ac:dyDescent="0.55000000000000004">
      <c r="A5430" s="290" t="s">
        <v>12363</v>
      </c>
      <c r="B5430" s="291">
        <v>4032</v>
      </c>
      <c r="D5430" s="290" t="s">
        <v>12583</v>
      </c>
      <c r="E5430" s="292">
        <v>4032</v>
      </c>
    </row>
    <row r="5431" spans="1:5" ht="14.4" x14ac:dyDescent="0.55000000000000004">
      <c r="A5431" s="290" t="s">
        <v>12364</v>
      </c>
      <c r="B5431" s="291">
        <v>131720</v>
      </c>
      <c r="D5431" s="290" t="s">
        <v>12584</v>
      </c>
      <c r="E5431" s="292">
        <v>131720</v>
      </c>
    </row>
    <row r="5432" spans="1:5" ht="14.4" x14ac:dyDescent="0.55000000000000004">
      <c r="A5432" s="290" t="s">
        <v>12365</v>
      </c>
      <c r="B5432" s="291">
        <v>37550.480000000003</v>
      </c>
      <c r="D5432" s="290" t="s">
        <v>12585</v>
      </c>
      <c r="E5432" s="292">
        <v>37550.480000000003</v>
      </c>
    </row>
    <row r="5433" spans="1:5" ht="14.4" x14ac:dyDescent="0.55000000000000004">
      <c r="A5433" s="290" t="s">
        <v>12466</v>
      </c>
      <c r="B5433" s="291">
        <v>1695.27</v>
      </c>
      <c r="D5433" s="290" t="s">
        <v>12692</v>
      </c>
      <c r="E5433" s="292">
        <v>1695.27</v>
      </c>
    </row>
    <row r="5434" spans="1:5" ht="14.4" x14ac:dyDescent="0.55000000000000004">
      <c r="A5434" s="290" t="s">
        <v>12467</v>
      </c>
      <c r="B5434" s="291">
        <v>12074</v>
      </c>
      <c r="D5434" s="290" t="s">
        <v>12693</v>
      </c>
      <c r="E5434" s="292">
        <v>12074</v>
      </c>
    </row>
    <row r="5435" spans="1:5" ht="14.4" x14ac:dyDescent="0.55000000000000004">
      <c r="A5435" s="290" t="s">
        <v>12468</v>
      </c>
      <c r="B5435" s="291">
        <v>9991</v>
      </c>
      <c r="D5435" s="290" t="s">
        <v>12694</v>
      </c>
      <c r="E5435" s="292">
        <v>9991</v>
      </c>
    </row>
    <row r="5436" spans="1:5" ht="14.4" x14ac:dyDescent="0.55000000000000004">
      <c r="A5436" s="290" t="s">
        <v>65400</v>
      </c>
      <c r="B5436" s="291">
        <v>918.75</v>
      </c>
      <c r="D5436" s="290" t="s">
        <v>12695</v>
      </c>
      <c r="E5436" s="292">
        <v>918.75</v>
      </c>
    </row>
    <row r="5437" spans="1:5" ht="14.4" x14ac:dyDescent="0.55000000000000004">
      <c r="A5437" s="290" t="s">
        <v>12366</v>
      </c>
      <c r="B5437" s="291">
        <v>22849</v>
      </c>
      <c r="D5437" s="290" t="s">
        <v>12586</v>
      </c>
      <c r="E5437" s="292">
        <v>22849</v>
      </c>
    </row>
    <row r="5438" spans="1:5" ht="14.4" x14ac:dyDescent="0.55000000000000004">
      <c r="A5438" s="290" t="s">
        <v>12469</v>
      </c>
      <c r="B5438" s="291">
        <v>1514</v>
      </c>
      <c r="D5438" s="290" t="s">
        <v>12696</v>
      </c>
      <c r="E5438" s="292">
        <v>1514</v>
      </c>
    </row>
    <row r="5439" spans="1:5" ht="14.4" x14ac:dyDescent="0.55000000000000004">
      <c r="A5439" s="290" t="s">
        <v>65401</v>
      </c>
      <c r="B5439" s="291">
        <v>0</v>
      </c>
      <c r="D5439" s="290" t="s">
        <v>66077</v>
      </c>
      <c r="E5439" s="292">
        <v>0</v>
      </c>
    </row>
    <row r="5440" spans="1:5" ht="14.4" x14ac:dyDescent="0.55000000000000004">
      <c r="A5440" s="290" t="s">
        <v>12367</v>
      </c>
      <c r="B5440" s="291">
        <v>241934.9</v>
      </c>
      <c r="D5440" s="290" t="s">
        <v>12587</v>
      </c>
      <c r="E5440" s="292">
        <v>241934.9</v>
      </c>
    </row>
    <row r="5441" spans="1:5" ht="14.4" x14ac:dyDescent="0.55000000000000004">
      <c r="A5441" s="290" t="s">
        <v>12470</v>
      </c>
      <c r="B5441" s="291">
        <v>1300</v>
      </c>
      <c r="D5441" s="290" t="s">
        <v>12697</v>
      </c>
      <c r="E5441" s="292">
        <v>1300</v>
      </c>
    </row>
    <row r="5442" spans="1:5" ht="14.4" x14ac:dyDescent="0.55000000000000004">
      <c r="A5442" s="290" t="s">
        <v>65402</v>
      </c>
      <c r="B5442" s="291">
        <v>4804</v>
      </c>
      <c r="D5442" s="290" t="s">
        <v>12698</v>
      </c>
      <c r="E5442" s="292">
        <v>4804</v>
      </c>
    </row>
    <row r="5443" spans="1:5" ht="14.4" x14ac:dyDescent="0.55000000000000004">
      <c r="A5443" s="290" t="s">
        <v>65403</v>
      </c>
      <c r="B5443" s="291">
        <v>0</v>
      </c>
      <c r="D5443" s="290" t="s">
        <v>66078</v>
      </c>
      <c r="E5443" s="292">
        <v>0</v>
      </c>
    </row>
    <row r="5444" spans="1:5" ht="14.4" x14ac:dyDescent="0.55000000000000004">
      <c r="A5444" s="290" t="s">
        <v>12368</v>
      </c>
      <c r="B5444" s="291">
        <v>63172</v>
      </c>
      <c r="D5444" s="290" t="s">
        <v>12588</v>
      </c>
      <c r="E5444" s="292">
        <v>63172</v>
      </c>
    </row>
    <row r="5445" spans="1:5" ht="14.4" x14ac:dyDescent="0.55000000000000004">
      <c r="A5445" s="290" t="s">
        <v>12471</v>
      </c>
      <c r="B5445" s="291">
        <v>2543</v>
      </c>
      <c r="D5445" s="290" t="s">
        <v>12699</v>
      </c>
      <c r="E5445" s="292">
        <v>2543</v>
      </c>
    </row>
    <row r="5446" spans="1:5" ht="14.4" x14ac:dyDescent="0.55000000000000004">
      <c r="A5446" s="290" t="s">
        <v>12472</v>
      </c>
      <c r="B5446" s="291">
        <v>1559</v>
      </c>
      <c r="D5446" s="290" t="s">
        <v>12700</v>
      </c>
      <c r="E5446" s="292">
        <v>1559</v>
      </c>
    </row>
    <row r="5447" spans="1:5" ht="14.4" x14ac:dyDescent="0.55000000000000004">
      <c r="A5447" s="290" t="s">
        <v>12369</v>
      </c>
      <c r="B5447" s="291">
        <v>55108</v>
      </c>
      <c r="D5447" s="290" t="s">
        <v>12589</v>
      </c>
      <c r="E5447" s="292">
        <v>55108</v>
      </c>
    </row>
    <row r="5448" spans="1:5" ht="14.4" x14ac:dyDescent="0.55000000000000004">
      <c r="A5448" s="290" t="s">
        <v>12473</v>
      </c>
      <c r="B5448" s="291">
        <v>1067</v>
      </c>
      <c r="D5448" s="290" t="s">
        <v>12701</v>
      </c>
      <c r="E5448" s="292">
        <v>1067</v>
      </c>
    </row>
    <row r="5449" spans="1:5" ht="14.4" x14ac:dyDescent="0.55000000000000004">
      <c r="A5449" s="290" t="s">
        <v>12370</v>
      </c>
      <c r="B5449" s="291">
        <v>72581</v>
      </c>
      <c r="D5449" s="290" t="s">
        <v>12590</v>
      </c>
      <c r="E5449" s="292">
        <v>72581</v>
      </c>
    </row>
    <row r="5450" spans="1:5" ht="14.4" x14ac:dyDescent="0.55000000000000004">
      <c r="A5450" s="290" t="s">
        <v>12474</v>
      </c>
      <c r="B5450" s="291">
        <v>14169</v>
      </c>
      <c r="D5450" s="290" t="s">
        <v>12702</v>
      </c>
      <c r="E5450" s="292">
        <v>14169</v>
      </c>
    </row>
    <row r="5451" spans="1:5" ht="14.4" x14ac:dyDescent="0.55000000000000004">
      <c r="A5451" s="290" t="s">
        <v>12475</v>
      </c>
      <c r="B5451" s="291">
        <v>1149</v>
      </c>
      <c r="D5451" s="290" t="s">
        <v>12703</v>
      </c>
      <c r="E5451" s="292">
        <v>1149</v>
      </c>
    </row>
    <row r="5452" spans="1:5" ht="14.4" x14ac:dyDescent="0.55000000000000004">
      <c r="A5452" s="290" t="s">
        <v>12371</v>
      </c>
      <c r="B5452" s="291">
        <v>29570</v>
      </c>
      <c r="D5452" s="290" t="s">
        <v>12591</v>
      </c>
      <c r="E5452" s="292">
        <v>29570</v>
      </c>
    </row>
    <row r="5453" spans="1:5" ht="14.4" x14ac:dyDescent="0.55000000000000004">
      <c r="A5453" s="290" t="s">
        <v>12372</v>
      </c>
      <c r="B5453" s="291">
        <v>14785</v>
      </c>
      <c r="D5453" s="290" t="s">
        <v>12592</v>
      </c>
      <c r="E5453" s="292">
        <v>14785</v>
      </c>
    </row>
    <row r="5454" spans="1:5" ht="14.4" x14ac:dyDescent="0.55000000000000004">
      <c r="A5454" s="290" t="s">
        <v>65404</v>
      </c>
      <c r="B5454" s="291">
        <v>0</v>
      </c>
      <c r="D5454" s="290" t="s">
        <v>66079</v>
      </c>
      <c r="E5454" s="292">
        <v>0</v>
      </c>
    </row>
    <row r="5455" spans="1:5" ht="14.4" x14ac:dyDescent="0.55000000000000004">
      <c r="A5455" s="290" t="s">
        <v>12476</v>
      </c>
      <c r="B5455" s="291">
        <v>2683</v>
      </c>
      <c r="D5455" s="290" t="s">
        <v>12704</v>
      </c>
      <c r="E5455" s="292">
        <v>2683</v>
      </c>
    </row>
    <row r="5456" spans="1:5" ht="14.4" x14ac:dyDescent="0.55000000000000004">
      <c r="A5456" s="290" t="s">
        <v>12373</v>
      </c>
      <c r="B5456" s="291">
        <v>37634</v>
      </c>
      <c r="D5456" s="290" t="s">
        <v>12593</v>
      </c>
      <c r="E5456" s="292">
        <v>37634</v>
      </c>
    </row>
    <row r="5457" spans="1:5" ht="14.4" x14ac:dyDescent="0.55000000000000004">
      <c r="A5457" s="290" t="s">
        <v>12374</v>
      </c>
      <c r="B5457" s="291">
        <v>947581</v>
      </c>
      <c r="D5457" s="290" t="s">
        <v>12594</v>
      </c>
      <c r="E5457" s="292">
        <v>947581</v>
      </c>
    </row>
    <row r="5458" spans="1:5" ht="14.4" x14ac:dyDescent="0.55000000000000004">
      <c r="A5458" s="290" t="s">
        <v>12477</v>
      </c>
      <c r="B5458" s="291">
        <v>11180</v>
      </c>
      <c r="D5458" s="290" t="s">
        <v>12705</v>
      </c>
      <c r="E5458" s="292">
        <v>11180</v>
      </c>
    </row>
    <row r="5459" spans="1:5" ht="14.4" x14ac:dyDescent="0.55000000000000004">
      <c r="A5459" s="290" t="s">
        <v>12478</v>
      </c>
      <c r="B5459" s="291">
        <v>14182</v>
      </c>
      <c r="D5459" s="290" t="s">
        <v>12706</v>
      </c>
      <c r="E5459" s="292">
        <v>14182</v>
      </c>
    </row>
    <row r="5460" spans="1:5" ht="14.4" x14ac:dyDescent="0.55000000000000004">
      <c r="A5460" s="290" t="s">
        <v>12479</v>
      </c>
      <c r="B5460" s="291">
        <v>2543</v>
      </c>
      <c r="D5460" s="290" t="s">
        <v>12707</v>
      </c>
      <c r="E5460" s="292">
        <v>2543</v>
      </c>
    </row>
    <row r="5461" spans="1:5" ht="14.4" x14ac:dyDescent="0.55000000000000004">
      <c r="A5461" s="290" t="s">
        <v>12480</v>
      </c>
      <c r="B5461" s="291">
        <v>1475</v>
      </c>
      <c r="D5461" s="290" t="s">
        <v>12708</v>
      </c>
      <c r="E5461" s="292">
        <v>1475</v>
      </c>
    </row>
    <row r="5462" spans="1:5" ht="14.4" x14ac:dyDescent="0.55000000000000004">
      <c r="A5462" s="290" t="s">
        <v>12481</v>
      </c>
      <c r="B5462" s="291">
        <v>8945</v>
      </c>
      <c r="D5462" s="290" t="s">
        <v>12709</v>
      </c>
      <c r="E5462" s="292">
        <v>8945</v>
      </c>
    </row>
    <row r="5463" spans="1:5" ht="14.4" x14ac:dyDescent="0.55000000000000004">
      <c r="A5463" s="290" t="s">
        <v>65405</v>
      </c>
      <c r="B5463" s="291">
        <v>0</v>
      </c>
      <c r="D5463" s="290" t="s">
        <v>66080</v>
      </c>
      <c r="E5463" s="292">
        <v>0</v>
      </c>
    </row>
    <row r="5464" spans="1:5" ht="14.4" x14ac:dyDescent="0.55000000000000004">
      <c r="A5464" s="290" t="s">
        <v>65406</v>
      </c>
      <c r="B5464" s="291">
        <v>1200</v>
      </c>
      <c r="D5464" s="290" t="s">
        <v>12710</v>
      </c>
      <c r="E5464" s="292">
        <v>1200</v>
      </c>
    </row>
    <row r="5465" spans="1:5" ht="14.4" x14ac:dyDescent="0.55000000000000004">
      <c r="A5465" s="290" t="s">
        <v>12482</v>
      </c>
      <c r="B5465" s="291">
        <v>5762</v>
      </c>
      <c r="D5465" s="290" t="s">
        <v>12711</v>
      </c>
      <c r="E5465" s="292">
        <v>5762</v>
      </c>
    </row>
    <row r="5466" spans="1:5" ht="14.4" x14ac:dyDescent="0.55000000000000004">
      <c r="A5466" s="290" t="s">
        <v>12483</v>
      </c>
      <c r="B5466" s="291">
        <v>7698</v>
      </c>
      <c r="D5466" s="290" t="s">
        <v>12712</v>
      </c>
      <c r="E5466" s="292">
        <v>7698</v>
      </c>
    </row>
    <row r="5467" spans="1:5" ht="14.4" x14ac:dyDescent="0.55000000000000004">
      <c r="A5467" s="290" t="s">
        <v>65407</v>
      </c>
      <c r="B5467" s="291">
        <v>0</v>
      </c>
      <c r="D5467" s="290" t="s">
        <v>66081</v>
      </c>
      <c r="E5467" s="292">
        <v>0</v>
      </c>
    </row>
    <row r="5468" spans="1:5" ht="14.4" x14ac:dyDescent="0.55000000000000004">
      <c r="A5468" s="290" t="s">
        <v>12484</v>
      </c>
      <c r="B5468" s="291">
        <v>2408</v>
      </c>
      <c r="D5468" s="290" t="s">
        <v>12713</v>
      </c>
      <c r="E5468" s="292">
        <v>2408</v>
      </c>
    </row>
    <row r="5469" spans="1:5" ht="14.4" x14ac:dyDescent="0.55000000000000004">
      <c r="A5469" s="290" t="s">
        <v>12485</v>
      </c>
      <c r="B5469" s="291">
        <v>10113</v>
      </c>
      <c r="D5469" s="290" t="s">
        <v>12714</v>
      </c>
      <c r="E5469" s="292">
        <v>10113</v>
      </c>
    </row>
    <row r="5470" spans="1:5" ht="14.4" x14ac:dyDescent="0.55000000000000004">
      <c r="A5470" s="290" t="s">
        <v>12486</v>
      </c>
      <c r="B5470" s="291">
        <v>2811</v>
      </c>
      <c r="D5470" s="290" t="s">
        <v>12715</v>
      </c>
      <c r="E5470" s="292">
        <v>2811</v>
      </c>
    </row>
    <row r="5471" spans="1:5" ht="14.4" x14ac:dyDescent="0.55000000000000004">
      <c r="A5471" s="290" t="s">
        <v>12375</v>
      </c>
      <c r="B5471" s="291">
        <v>12097</v>
      </c>
      <c r="D5471" s="290" t="s">
        <v>12595</v>
      </c>
      <c r="E5471" s="292">
        <v>12097</v>
      </c>
    </row>
    <row r="5472" spans="1:5" ht="14.4" x14ac:dyDescent="0.55000000000000004">
      <c r="A5472" s="290" t="s">
        <v>12487</v>
      </c>
      <c r="B5472" s="291">
        <v>1303</v>
      </c>
      <c r="D5472" s="290" t="s">
        <v>12716</v>
      </c>
      <c r="E5472" s="292">
        <v>1303</v>
      </c>
    </row>
    <row r="5473" spans="1:5" ht="14.4" x14ac:dyDescent="0.55000000000000004">
      <c r="A5473" s="290" t="s">
        <v>12488</v>
      </c>
      <c r="B5473" s="291">
        <v>1610</v>
      </c>
      <c r="D5473" s="290" t="s">
        <v>12717</v>
      </c>
      <c r="E5473" s="292">
        <v>1610</v>
      </c>
    </row>
    <row r="5474" spans="1:5" ht="14.4" x14ac:dyDescent="0.55000000000000004">
      <c r="A5474" s="290" t="s">
        <v>65408</v>
      </c>
      <c r="B5474" s="291">
        <v>0</v>
      </c>
      <c r="D5474" s="290" t="s">
        <v>66082</v>
      </c>
      <c r="E5474" s="292">
        <v>0</v>
      </c>
    </row>
    <row r="5475" spans="1:5" ht="14.4" x14ac:dyDescent="0.55000000000000004">
      <c r="A5475" s="290" t="s">
        <v>12489</v>
      </c>
      <c r="B5475" s="291">
        <v>5092</v>
      </c>
      <c r="D5475" s="290" t="s">
        <v>12718</v>
      </c>
      <c r="E5475" s="292">
        <v>5092</v>
      </c>
    </row>
    <row r="5476" spans="1:5" ht="14.4" x14ac:dyDescent="0.55000000000000004">
      <c r="A5476" s="290" t="s">
        <v>12490</v>
      </c>
      <c r="B5476" s="291">
        <v>6024</v>
      </c>
      <c r="D5476" s="290" t="s">
        <v>12719</v>
      </c>
      <c r="E5476" s="292">
        <v>6024</v>
      </c>
    </row>
    <row r="5477" spans="1:5" ht="14.4" x14ac:dyDescent="0.55000000000000004">
      <c r="A5477" s="290" t="s">
        <v>12491</v>
      </c>
      <c r="B5477" s="291">
        <v>1565</v>
      </c>
      <c r="D5477" s="290" t="s">
        <v>12720</v>
      </c>
      <c r="E5477" s="292">
        <v>1565</v>
      </c>
    </row>
    <row r="5478" spans="1:5" ht="14.4" x14ac:dyDescent="0.55000000000000004">
      <c r="A5478" s="290" t="s">
        <v>12492</v>
      </c>
      <c r="B5478" s="291">
        <v>3715</v>
      </c>
      <c r="D5478" s="290" t="s">
        <v>12721</v>
      </c>
      <c r="E5478" s="292">
        <v>3715</v>
      </c>
    </row>
    <row r="5479" spans="1:5" ht="14.4" x14ac:dyDescent="0.55000000000000004">
      <c r="A5479" s="290" t="s">
        <v>65409</v>
      </c>
      <c r="B5479" s="291">
        <v>0</v>
      </c>
      <c r="D5479" s="290" t="s">
        <v>66083</v>
      </c>
      <c r="E5479" s="292">
        <v>0</v>
      </c>
    </row>
    <row r="5480" spans="1:5" ht="14.4" x14ac:dyDescent="0.55000000000000004">
      <c r="A5480" s="290" t="s">
        <v>65410</v>
      </c>
      <c r="B5480" s="291">
        <v>0</v>
      </c>
      <c r="D5480" s="290" t="s">
        <v>66084</v>
      </c>
      <c r="E5480" s="292">
        <v>0</v>
      </c>
    </row>
    <row r="5481" spans="1:5" ht="14.4" x14ac:dyDescent="0.55000000000000004">
      <c r="A5481" s="290" t="s">
        <v>65411</v>
      </c>
      <c r="B5481" s="291">
        <v>933</v>
      </c>
      <c r="D5481" s="290" t="s">
        <v>12722</v>
      </c>
      <c r="E5481" s="292">
        <v>933</v>
      </c>
    </row>
    <row r="5482" spans="1:5" ht="14.4" x14ac:dyDescent="0.55000000000000004">
      <c r="A5482" s="290" t="s">
        <v>12493</v>
      </c>
      <c r="B5482" s="291">
        <v>4089</v>
      </c>
      <c r="D5482" s="290" t="s">
        <v>12723</v>
      </c>
      <c r="E5482" s="292">
        <v>4089</v>
      </c>
    </row>
    <row r="5483" spans="1:5" ht="14.4" x14ac:dyDescent="0.55000000000000004">
      <c r="A5483" s="290" t="s">
        <v>65412</v>
      </c>
      <c r="B5483" s="291">
        <v>0</v>
      </c>
      <c r="D5483" s="290" t="s">
        <v>66085</v>
      </c>
      <c r="E5483" s="292">
        <v>0</v>
      </c>
    </row>
    <row r="5484" spans="1:5" ht="14.4" x14ac:dyDescent="0.55000000000000004">
      <c r="A5484" s="290" t="s">
        <v>12376</v>
      </c>
      <c r="B5484" s="291">
        <v>24194</v>
      </c>
      <c r="D5484" s="290" t="s">
        <v>12596</v>
      </c>
      <c r="E5484" s="292">
        <v>24194</v>
      </c>
    </row>
    <row r="5485" spans="1:5" ht="14.4" x14ac:dyDescent="0.55000000000000004">
      <c r="A5485" s="290" t="s">
        <v>12494</v>
      </c>
      <c r="B5485" s="291">
        <v>4121</v>
      </c>
      <c r="D5485" s="290" t="s">
        <v>12725</v>
      </c>
      <c r="E5485" s="292">
        <v>4121</v>
      </c>
    </row>
    <row r="5486" spans="1:5" ht="14.4" x14ac:dyDescent="0.55000000000000004">
      <c r="A5486" s="290" t="s">
        <v>65413</v>
      </c>
      <c r="B5486" s="291">
        <v>1150</v>
      </c>
      <c r="D5486" s="290" t="s">
        <v>12724</v>
      </c>
      <c r="E5486" s="292">
        <v>1150</v>
      </c>
    </row>
    <row r="5487" spans="1:5" ht="14.4" x14ac:dyDescent="0.55000000000000004">
      <c r="A5487" s="290" t="s">
        <v>12377</v>
      </c>
      <c r="B5487" s="291">
        <v>83333</v>
      </c>
      <c r="D5487" s="290" t="s">
        <v>12597</v>
      </c>
      <c r="E5487" s="292">
        <v>83333</v>
      </c>
    </row>
    <row r="5488" spans="1:5" ht="14.4" x14ac:dyDescent="0.55000000000000004">
      <c r="A5488" s="290" t="s">
        <v>12495</v>
      </c>
      <c r="B5488" s="291">
        <v>4753</v>
      </c>
      <c r="D5488" s="290" t="s">
        <v>12726</v>
      </c>
      <c r="E5488" s="292">
        <v>4753</v>
      </c>
    </row>
    <row r="5489" spans="1:5" ht="14.4" x14ac:dyDescent="0.55000000000000004">
      <c r="A5489" s="290" t="s">
        <v>12496</v>
      </c>
      <c r="B5489" s="291">
        <v>920</v>
      </c>
      <c r="D5489" s="290" t="s">
        <v>12727</v>
      </c>
      <c r="E5489" s="292">
        <v>920</v>
      </c>
    </row>
    <row r="5490" spans="1:5" ht="14.4" x14ac:dyDescent="0.55000000000000004">
      <c r="A5490" s="290" t="s">
        <v>12378</v>
      </c>
      <c r="B5490" s="291">
        <v>43434.6</v>
      </c>
      <c r="D5490" s="290" t="s">
        <v>12598</v>
      </c>
      <c r="E5490" s="292">
        <v>43434.6</v>
      </c>
    </row>
    <row r="5491" spans="1:5" ht="14.4" x14ac:dyDescent="0.55000000000000004">
      <c r="A5491" s="290" t="s">
        <v>12379</v>
      </c>
      <c r="B5491" s="291">
        <v>68884.899999999994</v>
      </c>
      <c r="D5491" s="290" t="s">
        <v>12599</v>
      </c>
      <c r="E5491" s="292">
        <v>68884.899999999994</v>
      </c>
    </row>
    <row r="5492" spans="1:5" ht="14.4" x14ac:dyDescent="0.55000000000000004">
      <c r="A5492" s="290" t="s">
        <v>12497</v>
      </c>
      <c r="B5492" s="291">
        <v>2606</v>
      </c>
      <c r="D5492" s="290" t="s">
        <v>12728</v>
      </c>
      <c r="E5492" s="292">
        <v>2606</v>
      </c>
    </row>
    <row r="5493" spans="1:5" ht="14.4" x14ac:dyDescent="0.55000000000000004">
      <c r="A5493" s="290" t="s">
        <v>65414</v>
      </c>
      <c r="B5493" s="291">
        <v>0</v>
      </c>
      <c r="D5493" s="290" t="s">
        <v>66086</v>
      </c>
      <c r="E5493" s="292">
        <v>0</v>
      </c>
    </row>
    <row r="5494" spans="1:5" ht="14.4" x14ac:dyDescent="0.55000000000000004">
      <c r="A5494" s="290" t="s">
        <v>12498</v>
      </c>
      <c r="B5494" s="291">
        <v>3750</v>
      </c>
      <c r="D5494" s="290" t="s">
        <v>12729</v>
      </c>
      <c r="E5494" s="292">
        <v>3750</v>
      </c>
    </row>
    <row r="5495" spans="1:5" ht="14.4" x14ac:dyDescent="0.55000000000000004">
      <c r="A5495" s="290" t="s">
        <v>12499</v>
      </c>
      <c r="B5495" s="291">
        <v>2185</v>
      </c>
      <c r="D5495" s="290" t="s">
        <v>12730</v>
      </c>
      <c r="E5495" s="292">
        <v>2185</v>
      </c>
    </row>
    <row r="5496" spans="1:5" ht="14.4" x14ac:dyDescent="0.55000000000000004">
      <c r="A5496" s="290" t="s">
        <v>12500</v>
      </c>
      <c r="B5496" s="291">
        <v>843</v>
      </c>
      <c r="D5496" s="290" t="s">
        <v>12731</v>
      </c>
      <c r="E5496" s="292">
        <v>843</v>
      </c>
    </row>
    <row r="5497" spans="1:5" ht="14.4" x14ac:dyDescent="0.55000000000000004">
      <c r="A5497" s="290" t="s">
        <v>12532</v>
      </c>
      <c r="B5497" s="291">
        <v>1374</v>
      </c>
      <c r="D5497" s="290" t="s">
        <v>12770</v>
      </c>
      <c r="E5497" s="292">
        <v>1374</v>
      </c>
    </row>
    <row r="5498" spans="1:5" ht="14.4" x14ac:dyDescent="0.55000000000000004">
      <c r="A5498" s="290" t="s">
        <v>65415</v>
      </c>
      <c r="B5498" s="291">
        <v>15840</v>
      </c>
      <c r="D5498" s="290" t="s">
        <v>12600</v>
      </c>
      <c r="E5498" s="292">
        <v>15840</v>
      </c>
    </row>
    <row r="5499" spans="1:5" ht="14.4" x14ac:dyDescent="0.55000000000000004">
      <c r="A5499" s="290" t="s">
        <v>12501</v>
      </c>
      <c r="B5499" s="291">
        <v>8298</v>
      </c>
      <c r="D5499" s="290" t="s">
        <v>12732</v>
      </c>
      <c r="E5499" s="292">
        <v>8298</v>
      </c>
    </row>
    <row r="5500" spans="1:5" ht="14.4" x14ac:dyDescent="0.55000000000000004">
      <c r="A5500" s="290" t="s">
        <v>12380</v>
      </c>
      <c r="B5500" s="291">
        <v>176075</v>
      </c>
      <c r="D5500" s="290" t="s">
        <v>12601</v>
      </c>
      <c r="E5500" s="292">
        <v>176075</v>
      </c>
    </row>
    <row r="5501" spans="1:5" ht="14.4" x14ac:dyDescent="0.55000000000000004">
      <c r="A5501" s="290" t="s">
        <v>65416</v>
      </c>
      <c r="B5501" s="291">
        <v>0</v>
      </c>
      <c r="D5501" s="290" t="s">
        <v>66087</v>
      </c>
      <c r="E5501" s="292">
        <v>0</v>
      </c>
    </row>
    <row r="5502" spans="1:5" ht="14.4" x14ac:dyDescent="0.55000000000000004">
      <c r="A5502" s="290" t="s">
        <v>12381</v>
      </c>
      <c r="B5502" s="291">
        <v>47043</v>
      </c>
      <c r="D5502" s="290" t="s">
        <v>12602</v>
      </c>
      <c r="E5502" s="292">
        <v>47043</v>
      </c>
    </row>
    <row r="5503" spans="1:5" ht="14.4" x14ac:dyDescent="0.55000000000000004">
      <c r="A5503" s="290" t="s">
        <v>12382</v>
      </c>
      <c r="B5503" s="291">
        <v>79301</v>
      </c>
      <c r="D5503" s="290" t="s">
        <v>12603</v>
      </c>
      <c r="E5503" s="292">
        <v>79301</v>
      </c>
    </row>
    <row r="5504" spans="1:5" ht="14.4" x14ac:dyDescent="0.55000000000000004">
      <c r="A5504" s="290" t="s">
        <v>12502</v>
      </c>
      <c r="B5504" s="291">
        <v>2396</v>
      </c>
      <c r="D5504" s="290" t="s">
        <v>12733</v>
      </c>
      <c r="E5504" s="292">
        <v>2396</v>
      </c>
    </row>
    <row r="5505" spans="1:5" ht="14.4" x14ac:dyDescent="0.55000000000000004">
      <c r="A5505" s="290" t="s">
        <v>12383</v>
      </c>
      <c r="B5505" s="291">
        <v>8065</v>
      </c>
      <c r="D5505" s="290" t="s">
        <v>12604</v>
      </c>
      <c r="E5505" s="292">
        <v>8065</v>
      </c>
    </row>
    <row r="5506" spans="1:5" ht="14.4" x14ac:dyDescent="0.55000000000000004">
      <c r="A5506" s="290" t="s">
        <v>12503</v>
      </c>
      <c r="B5506" s="291">
        <v>3420</v>
      </c>
      <c r="D5506" s="290" t="s">
        <v>12734</v>
      </c>
      <c r="E5506" s="292">
        <v>3420</v>
      </c>
    </row>
    <row r="5507" spans="1:5" ht="14.4" x14ac:dyDescent="0.55000000000000004">
      <c r="A5507" s="290" t="s">
        <v>12384</v>
      </c>
      <c r="B5507" s="291">
        <v>33602</v>
      </c>
      <c r="D5507" s="290" t="s">
        <v>12605</v>
      </c>
      <c r="E5507" s="292">
        <v>33602</v>
      </c>
    </row>
    <row r="5508" spans="1:5" ht="14.4" x14ac:dyDescent="0.55000000000000004">
      <c r="A5508" s="290" t="s">
        <v>12385</v>
      </c>
      <c r="B5508" s="291">
        <v>64516</v>
      </c>
      <c r="D5508" s="290" t="s">
        <v>12606</v>
      </c>
      <c r="E5508" s="292">
        <v>64516</v>
      </c>
    </row>
    <row r="5509" spans="1:5" ht="14.4" x14ac:dyDescent="0.55000000000000004">
      <c r="A5509" s="290" t="s">
        <v>12386</v>
      </c>
      <c r="B5509" s="291">
        <v>10753</v>
      </c>
      <c r="D5509" s="290" t="s">
        <v>12607</v>
      </c>
      <c r="E5509" s="292">
        <v>10753</v>
      </c>
    </row>
    <row r="5510" spans="1:5" ht="14.4" x14ac:dyDescent="0.55000000000000004">
      <c r="A5510" s="290" t="s">
        <v>12387</v>
      </c>
      <c r="B5510" s="291">
        <v>28226</v>
      </c>
      <c r="D5510" s="290" t="s">
        <v>12608</v>
      </c>
      <c r="E5510" s="292">
        <v>28226</v>
      </c>
    </row>
    <row r="5511" spans="1:5" ht="14.4" x14ac:dyDescent="0.55000000000000004">
      <c r="A5511" s="290" t="s">
        <v>12504</v>
      </c>
      <c r="B5511" s="291">
        <v>4695</v>
      </c>
      <c r="D5511" s="290" t="s">
        <v>12735</v>
      </c>
      <c r="E5511" s="292">
        <v>4695</v>
      </c>
    </row>
    <row r="5512" spans="1:5" ht="14.4" x14ac:dyDescent="0.55000000000000004">
      <c r="A5512" s="290" t="s">
        <v>12388</v>
      </c>
      <c r="B5512" s="291">
        <v>151882</v>
      </c>
      <c r="D5512" s="290" t="s">
        <v>12609</v>
      </c>
      <c r="E5512" s="292">
        <v>151882</v>
      </c>
    </row>
    <row r="5513" spans="1:5" ht="14.4" x14ac:dyDescent="0.55000000000000004">
      <c r="A5513" s="290" t="s">
        <v>12389</v>
      </c>
      <c r="B5513" s="291">
        <v>13441</v>
      </c>
      <c r="D5513" s="290" t="s">
        <v>12610</v>
      </c>
      <c r="E5513" s="292">
        <v>13441</v>
      </c>
    </row>
    <row r="5514" spans="1:5" ht="14.4" x14ac:dyDescent="0.55000000000000004">
      <c r="A5514" s="290" t="s">
        <v>12390</v>
      </c>
      <c r="B5514" s="291">
        <v>100806</v>
      </c>
      <c r="D5514" s="290" t="s">
        <v>12611</v>
      </c>
      <c r="E5514" s="292">
        <v>100806</v>
      </c>
    </row>
    <row r="5515" spans="1:5" ht="14.4" x14ac:dyDescent="0.55000000000000004">
      <c r="A5515" s="290" t="s">
        <v>12391</v>
      </c>
      <c r="B5515" s="291">
        <v>29570</v>
      </c>
      <c r="D5515" s="290" t="s">
        <v>12612</v>
      </c>
      <c r="E5515" s="292">
        <v>29570</v>
      </c>
    </row>
    <row r="5516" spans="1:5" ht="14.4" x14ac:dyDescent="0.55000000000000004">
      <c r="A5516" s="290" t="s">
        <v>12505</v>
      </c>
      <c r="B5516" s="291">
        <v>11390</v>
      </c>
      <c r="D5516" s="290" t="s">
        <v>12736</v>
      </c>
      <c r="E5516" s="292">
        <v>11390</v>
      </c>
    </row>
    <row r="5517" spans="1:5" ht="14.4" x14ac:dyDescent="0.55000000000000004">
      <c r="A5517" s="290" t="s">
        <v>12392</v>
      </c>
      <c r="B5517" s="291">
        <v>17500</v>
      </c>
      <c r="D5517" s="290" t="s">
        <v>12613</v>
      </c>
      <c r="E5517" s="292">
        <v>17500</v>
      </c>
    </row>
    <row r="5518" spans="1:5" ht="14.4" x14ac:dyDescent="0.55000000000000004">
      <c r="A5518" s="290" t="s">
        <v>65417</v>
      </c>
      <c r="B5518" s="291">
        <v>0</v>
      </c>
      <c r="D5518" s="290" t="s">
        <v>66088</v>
      </c>
      <c r="E5518" s="292">
        <v>0</v>
      </c>
    </row>
    <row r="5519" spans="1:5" ht="14.4" x14ac:dyDescent="0.55000000000000004">
      <c r="A5519" s="290" t="s">
        <v>65418</v>
      </c>
      <c r="B5519" s="291">
        <v>0</v>
      </c>
      <c r="D5519" s="290" t="s">
        <v>66089</v>
      </c>
      <c r="E5519" s="292">
        <v>0</v>
      </c>
    </row>
    <row r="5520" spans="1:5" ht="14.4" x14ac:dyDescent="0.55000000000000004">
      <c r="A5520" s="290" t="s">
        <v>12393</v>
      </c>
      <c r="B5520" s="291">
        <v>91836.01</v>
      </c>
      <c r="D5520" s="290" t="s">
        <v>12614</v>
      </c>
      <c r="E5520" s="292">
        <v>91836.01</v>
      </c>
    </row>
    <row r="5521" spans="1:5" ht="14.4" x14ac:dyDescent="0.55000000000000004">
      <c r="A5521" s="290" t="s">
        <v>12394</v>
      </c>
      <c r="B5521" s="291">
        <v>9130</v>
      </c>
      <c r="D5521" s="290" t="s">
        <v>12615</v>
      </c>
      <c r="E5521" s="292">
        <v>9130</v>
      </c>
    </row>
    <row r="5522" spans="1:5" ht="14.4" x14ac:dyDescent="0.55000000000000004">
      <c r="A5522" s="290" t="s">
        <v>12506</v>
      </c>
      <c r="B5522" s="291">
        <v>8707</v>
      </c>
      <c r="D5522" s="290" t="s">
        <v>12737</v>
      </c>
      <c r="E5522" s="292">
        <v>8707</v>
      </c>
    </row>
    <row r="5523" spans="1:5" ht="14.4" x14ac:dyDescent="0.55000000000000004">
      <c r="A5523" s="290" t="s">
        <v>65419</v>
      </c>
      <c r="B5523" s="291">
        <v>3316</v>
      </c>
      <c r="D5523" s="290" t="s">
        <v>12738</v>
      </c>
      <c r="E5523" s="292">
        <v>3316</v>
      </c>
    </row>
    <row r="5524" spans="1:5" ht="14.4" x14ac:dyDescent="0.55000000000000004">
      <c r="A5524" s="290" t="s">
        <v>12395</v>
      </c>
      <c r="B5524" s="291">
        <v>43542.03</v>
      </c>
      <c r="D5524" s="290" t="s">
        <v>12616</v>
      </c>
      <c r="E5524" s="292">
        <v>43542.03</v>
      </c>
    </row>
    <row r="5525" spans="1:5" ht="14.4" x14ac:dyDescent="0.55000000000000004">
      <c r="A5525" s="290" t="s">
        <v>12396</v>
      </c>
      <c r="B5525" s="291">
        <v>18817</v>
      </c>
      <c r="D5525" s="290" t="s">
        <v>12617</v>
      </c>
      <c r="E5525" s="292">
        <v>18817</v>
      </c>
    </row>
    <row r="5526" spans="1:5" ht="14.4" x14ac:dyDescent="0.55000000000000004">
      <c r="A5526" s="290" t="s">
        <v>12397</v>
      </c>
      <c r="B5526" s="291">
        <v>11826.1</v>
      </c>
      <c r="D5526" s="290" t="s">
        <v>12618</v>
      </c>
      <c r="E5526" s="292">
        <v>11826.1</v>
      </c>
    </row>
    <row r="5527" spans="1:5" ht="14.4" x14ac:dyDescent="0.55000000000000004">
      <c r="A5527" s="290" t="s">
        <v>12398</v>
      </c>
      <c r="B5527" s="291">
        <v>53762</v>
      </c>
      <c r="D5527" s="290" t="s">
        <v>12619</v>
      </c>
      <c r="E5527" s="292">
        <v>53762</v>
      </c>
    </row>
    <row r="5528" spans="1:5" ht="14.4" x14ac:dyDescent="0.55000000000000004">
      <c r="A5528" s="290" t="s">
        <v>65420</v>
      </c>
      <c r="B5528" s="291">
        <v>5258</v>
      </c>
      <c r="D5528" s="290" t="s">
        <v>12739</v>
      </c>
      <c r="E5528" s="292">
        <v>5258</v>
      </c>
    </row>
    <row r="5529" spans="1:5" ht="14.4" x14ac:dyDescent="0.55000000000000004">
      <c r="A5529" s="290" t="s">
        <v>12399</v>
      </c>
      <c r="B5529" s="291">
        <v>37634</v>
      </c>
      <c r="D5529" s="290" t="s">
        <v>12620</v>
      </c>
      <c r="E5529" s="292">
        <v>37634</v>
      </c>
    </row>
    <row r="5530" spans="1:5" ht="14.4" x14ac:dyDescent="0.55000000000000004">
      <c r="A5530" s="290" t="s">
        <v>12400</v>
      </c>
      <c r="B5530" s="291">
        <v>10676.6</v>
      </c>
      <c r="D5530" s="290" t="s">
        <v>12621</v>
      </c>
      <c r="E5530" s="292">
        <v>10676.6</v>
      </c>
    </row>
    <row r="5531" spans="1:5" ht="14.4" x14ac:dyDescent="0.55000000000000004">
      <c r="A5531" s="290" t="s">
        <v>12401</v>
      </c>
      <c r="B5531" s="291">
        <v>8065</v>
      </c>
      <c r="D5531" s="290" t="s">
        <v>12622</v>
      </c>
      <c r="E5531" s="292">
        <v>8065</v>
      </c>
    </row>
    <row r="5532" spans="1:5" ht="14.4" x14ac:dyDescent="0.55000000000000004">
      <c r="A5532" s="290" t="s">
        <v>12402</v>
      </c>
      <c r="B5532" s="291">
        <v>10287.67</v>
      </c>
      <c r="D5532" s="290" t="s">
        <v>12623</v>
      </c>
      <c r="E5532" s="292">
        <v>10287.67</v>
      </c>
    </row>
    <row r="5533" spans="1:5" ht="14.4" x14ac:dyDescent="0.55000000000000004">
      <c r="A5533" s="290" t="s">
        <v>12403</v>
      </c>
      <c r="B5533" s="291">
        <v>12097</v>
      </c>
      <c r="D5533" s="290" t="s">
        <v>12624</v>
      </c>
      <c r="E5533" s="292">
        <v>12097</v>
      </c>
    </row>
    <row r="5534" spans="1:5" ht="14.4" x14ac:dyDescent="0.55000000000000004">
      <c r="A5534" s="290" t="s">
        <v>12507</v>
      </c>
      <c r="B5534" s="291">
        <v>1239</v>
      </c>
      <c r="D5534" s="290" t="s">
        <v>12740</v>
      </c>
      <c r="E5534" s="292">
        <v>1239</v>
      </c>
    </row>
    <row r="5535" spans="1:5" ht="14.4" x14ac:dyDescent="0.55000000000000004">
      <c r="A5535" s="290" t="s">
        <v>65421</v>
      </c>
      <c r="B5535" s="291">
        <v>0</v>
      </c>
      <c r="D5535" s="290" t="s">
        <v>66090</v>
      </c>
      <c r="E5535" s="292">
        <v>0</v>
      </c>
    </row>
    <row r="5536" spans="1:5" ht="14.4" x14ac:dyDescent="0.55000000000000004">
      <c r="A5536" s="290" t="s">
        <v>12508</v>
      </c>
      <c r="B5536" s="291">
        <v>2875</v>
      </c>
      <c r="D5536" s="290" t="s">
        <v>12741</v>
      </c>
      <c r="E5536" s="292">
        <v>2875</v>
      </c>
    </row>
    <row r="5537" spans="1:5" ht="14.4" x14ac:dyDescent="0.55000000000000004">
      <c r="A5537" s="290" t="s">
        <v>12404</v>
      </c>
      <c r="B5537" s="291">
        <v>4032</v>
      </c>
      <c r="D5537" s="290" t="s">
        <v>12625</v>
      </c>
      <c r="E5537" s="292">
        <v>4032</v>
      </c>
    </row>
    <row r="5538" spans="1:5" ht="14.4" x14ac:dyDescent="0.55000000000000004">
      <c r="A5538" s="290" t="s">
        <v>12405</v>
      </c>
      <c r="B5538" s="291">
        <v>180015.99</v>
      </c>
      <c r="D5538" s="290" t="s">
        <v>12626</v>
      </c>
      <c r="E5538" s="292">
        <v>180015.99</v>
      </c>
    </row>
    <row r="5539" spans="1:5" ht="14.4" x14ac:dyDescent="0.55000000000000004">
      <c r="A5539" s="290" t="s">
        <v>12509</v>
      </c>
      <c r="B5539" s="291">
        <v>12687</v>
      </c>
      <c r="D5539" s="290" t="s">
        <v>12742</v>
      </c>
      <c r="E5539" s="292">
        <v>12687</v>
      </c>
    </row>
    <row r="5540" spans="1:5" ht="14.4" x14ac:dyDescent="0.55000000000000004">
      <c r="A5540" s="290" t="s">
        <v>12510</v>
      </c>
      <c r="B5540" s="291">
        <v>3512.97</v>
      </c>
      <c r="D5540" s="290" t="s">
        <v>12743</v>
      </c>
      <c r="E5540" s="292">
        <v>3512.97</v>
      </c>
    </row>
    <row r="5541" spans="1:5" ht="14.4" x14ac:dyDescent="0.55000000000000004">
      <c r="A5541" s="290" t="s">
        <v>65422</v>
      </c>
      <c r="B5541" s="291">
        <v>761.25</v>
      </c>
      <c r="D5541" s="290" t="s">
        <v>12744</v>
      </c>
      <c r="E5541" s="292">
        <v>761.25</v>
      </c>
    </row>
    <row r="5542" spans="1:5" ht="14.4" x14ac:dyDescent="0.55000000000000004">
      <c r="A5542" s="290" t="s">
        <v>12511</v>
      </c>
      <c r="B5542" s="291">
        <v>658</v>
      </c>
      <c r="D5542" s="290" t="s">
        <v>12745</v>
      </c>
      <c r="E5542" s="292">
        <v>658</v>
      </c>
    </row>
    <row r="5543" spans="1:5" ht="14.4" x14ac:dyDescent="0.55000000000000004">
      <c r="A5543" s="290" t="s">
        <v>65423</v>
      </c>
      <c r="B5543" s="291">
        <v>0</v>
      </c>
      <c r="D5543" s="290" t="s">
        <v>66091</v>
      </c>
      <c r="E5543" s="292">
        <v>0</v>
      </c>
    </row>
    <row r="5544" spans="1:5" ht="14.4" x14ac:dyDescent="0.55000000000000004">
      <c r="A5544" s="290" t="s">
        <v>12406</v>
      </c>
      <c r="B5544" s="291">
        <v>12797.62</v>
      </c>
      <c r="D5544" s="290" t="s">
        <v>12627</v>
      </c>
      <c r="E5544" s="292">
        <v>12797.62</v>
      </c>
    </row>
    <row r="5545" spans="1:5" ht="14.4" x14ac:dyDescent="0.55000000000000004">
      <c r="A5545" s="290" t="s">
        <v>65424</v>
      </c>
      <c r="B5545" s="291">
        <v>8509</v>
      </c>
      <c r="D5545" s="290" t="s">
        <v>12746</v>
      </c>
      <c r="E5545" s="292">
        <v>8509</v>
      </c>
    </row>
    <row r="5546" spans="1:5" ht="14.4" x14ac:dyDescent="0.55000000000000004">
      <c r="A5546" s="290" t="s">
        <v>12407</v>
      </c>
      <c r="B5546" s="291">
        <v>1039358.93</v>
      </c>
      <c r="D5546" s="290" t="s">
        <v>12628</v>
      </c>
      <c r="E5546" s="292">
        <v>1039358.93</v>
      </c>
    </row>
    <row r="5547" spans="1:5" ht="14.4" x14ac:dyDescent="0.55000000000000004">
      <c r="A5547" s="290" t="s">
        <v>12512</v>
      </c>
      <c r="B5547" s="291">
        <v>2951</v>
      </c>
      <c r="D5547" s="290" t="s">
        <v>12747</v>
      </c>
      <c r="E5547" s="292">
        <v>2951</v>
      </c>
    </row>
    <row r="5548" spans="1:5" ht="14.4" x14ac:dyDescent="0.55000000000000004">
      <c r="A5548" s="290" t="s">
        <v>12513</v>
      </c>
      <c r="B5548" s="291">
        <v>2606</v>
      </c>
      <c r="D5548" s="290" t="s">
        <v>12748</v>
      </c>
      <c r="E5548" s="292">
        <v>2606</v>
      </c>
    </row>
    <row r="5549" spans="1:5" ht="14.4" x14ac:dyDescent="0.55000000000000004">
      <c r="A5549" s="290" t="s">
        <v>12514</v>
      </c>
      <c r="B5549" s="291">
        <v>3935</v>
      </c>
      <c r="D5549" s="290" t="s">
        <v>12749</v>
      </c>
      <c r="E5549" s="292">
        <v>3935</v>
      </c>
    </row>
    <row r="5550" spans="1:5" ht="14.4" x14ac:dyDescent="0.55000000000000004">
      <c r="A5550" s="290" t="s">
        <v>12515</v>
      </c>
      <c r="B5550" s="291">
        <v>7755</v>
      </c>
      <c r="D5550" s="290" t="s">
        <v>12750</v>
      </c>
      <c r="E5550" s="292">
        <v>7755</v>
      </c>
    </row>
    <row r="5551" spans="1:5" ht="14.4" x14ac:dyDescent="0.55000000000000004">
      <c r="A5551" s="290" t="s">
        <v>65425</v>
      </c>
      <c r="B5551" s="291">
        <v>0</v>
      </c>
      <c r="D5551" s="290" t="s">
        <v>66092</v>
      </c>
      <c r="E5551" s="292">
        <v>0</v>
      </c>
    </row>
    <row r="5552" spans="1:5" ht="14.4" x14ac:dyDescent="0.55000000000000004">
      <c r="A5552" s="290" t="s">
        <v>65426</v>
      </c>
      <c r="B5552" s="291">
        <v>0</v>
      </c>
      <c r="D5552" s="290" t="s">
        <v>66093</v>
      </c>
      <c r="E5552" s="292">
        <v>0</v>
      </c>
    </row>
    <row r="5553" spans="1:5" ht="14.4" x14ac:dyDescent="0.55000000000000004">
      <c r="A5553" s="290" t="s">
        <v>65427</v>
      </c>
      <c r="B5553" s="291">
        <v>0</v>
      </c>
      <c r="D5553" s="290" t="s">
        <v>66094</v>
      </c>
      <c r="E5553" s="292">
        <v>0</v>
      </c>
    </row>
    <row r="5554" spans="1:5" ht="14.4" x14ac:dyDescent="0.55000000000000004">
      <c r="A5554" s="290" t="s">
        <v>12516</v>
      </c>
      <c r="B5554" s="291">
        <v>3577</v>
      </c>
      <c r="D5554" s="290" t="s">
        <v>12751</v>
      </c>
      <c r="E5554" s="292">
        <v>3577</v>
      </c>
    </row>
    <row r="5555" spans="1:5" ht="14.4" x14ac:dyDescent="0.55000000000000004">
      <c r="A5555" s="290" t="s">
        <v>12517</v>
      </c>
      <c r="B5555" s="291">
        <v>6069</v>
      </c>
      <c r="D5555" s="290" t="s">
        <v>12752</v>
      </c>
      <c r="E5555" s="292">
        <v>6069</v>
      </c>
    </row>
    <row r="5556" spans="1:5" ht="14.4" x14ac:dyDescent="0.55000000000000004">
      <c r="A5556" s="290" t="s">
        <v>65428</v>
      </c>
      <c r="B5556" s="291">
        <v>0</v>
      </c>
      <c r="D5556" s="290" t="s">
        <v>66095</v>
      </c>
      <c r="E5556" s="292">
        <v>0</v>
      </c>
    </row>
    <row r="5557" spans="1:5" ht="14.4" x14ac:dyDescent="0.55000000000000004">
      <c r="A5557" s="290" t="s">
        <v>12518</v>
      </c>
      <c r="B5557" s="291">
        <v>5847</v>
      </c>
      <c r="D5557" s="290" t="s">
        <v>12753</v>
      </c>
      <c r="E5557" s="292">
        <v>5847</v>
      </c>
    </row>
    <row r="5558" spans="1:5" ht="14.4" x14ac:dyDescent="0.55000000000000004">
      <c r="A5558" s="290" t="s">
        <v>12519</v>
      </c>
      <c r="B5558" s="291">
        <v>4727</v>
      </c>
      <c r="D5558" s="290" t="s">
        <v>12754</v>
      </c>
      <c r="E5558" s="292">
        <v>4727</v>
      </c>
    </row>
    <row r="5559" spans="1:5" ht="14.4" x14ac:dyDescent="0.55000000000000004">
      <c r="A5559" s="290" t="s">
        <v>12408</v>
      </c>
      <c r="B5559" s="291">
        <v>9662.4</v>
      </c>
      <c r="D5559" s="290" t="s">
        <v>12629</v>
      </c>
      <c r="E5559" s="292">
        <v>9662.4</v>
      </c>
    </row>
    <row r="5560" spans="1:5" ht="14.4" x14ac:dyDescent="0.55000000000000004">
      <c r="A5560" s="290" t="s">
        <v>65429</v>
      </c>
      <c r="B5560" s="291">
        <v>971</v>
      </c>
      <c r="D5560" s="290" t="s">
        <v>12755</v>
      </c>
      <c r="E5560" s="292">
        <v>971</v>
      </c>
    </row>
    <row r="5561" spans="1:5" ht="14.4" x14ac:dyDescent="0.55000000000000004">
      <c r="A5561" s="290" t="s">
        <v>12520</v>
      </c>
      <c r="B5561" s="291">
        <v>2681</v>
      </c>
      <c r="D5561" s="290" t="s">
        <v>12756</v>
      </c>
      <c r="E5561" s="292">
        <v>2681</v>
      </c>
    </row>
    <row r="5562" spans="1:5" ht="14.4" x14ac:dyDescent="0.55000000000000004">
      <c r="A5562" s="290" t="s">
        <v>12521</v>
      </c>
      <c r="B5562" s="291">
        <v>5279</v>
      </c>
      <c r="D5562" s="290" t="s">
        <v>12757</v>
      </c>
      <c r="E5562" s="292">
        <v>5279</v>
      </c>
    </row>
    <row r="5563" spans="1:5" ht="14.4" x14ac:dyDescent="0.55000000000000004">
      <c r="A5563" s="290" t="s">
        <v>65430</v>
      </c>
      <c r="B5563" s="291">
        <v>4708</v>
      </c>
      <c r="D5563" s="290" t="s">
        <v>12758</v>
      </c>
      <c r="E5563" s="292">
        <v>4708</v>
      </c>
    </row>
    <row r="5564" spans="1:5" ht="14.4" x14ac:dyDescent="0.55000000000000004">
      <c r="A5564" s="290" t="s">
        <v>12522</v>
      </c>
      <c r="B5564" s="291">
        <v>3143</v>
      </c>
      <c r="D5564" s="290" t="s">
        <v>12759</v>
      </c>
      <c r="E5564" s="292">
        <v>3143</v>
      </c>
    </row>
    <row r="5565" spans="1:5" ht="14.4" x14ac:dyDescent="0.55000000000000004">
      <c r="A5565" s="290" t="s">
        <v>12523</v>
      </c>
      <c r="B5565" s="291">
        <v>1968</v>
      </c>
      <c r="D5565" s="290" t="s">
        <v>12760</v>
      </c>
      <c r="E5565" s="292">
        <v>1968</v>
      </c>
    </row>
    <row r="5566" spans="1:5" ht="14.4" x14ac:dyDescent="0.55000000000000004">
      <c r="A5566" s="290" t="s">
        <v>65431</v>
      </c>
      <c r="B5566" s="291">
        <v>262.5</v>
      </c>
      <c r="D5566" s="290" t="s">
        <v>12761</v>
      </c>
      <c r="E5566" s="292">
        <v>262.5</v>
      </c>
    </row>
    <row r="5567" spans="1:5" ht="14.4" x14ac:dyDescent="0.55000000000000004">
      <c r="A5567" s="290" t="s">
        <v>12409</v>
      </c>
      <c r="B5567" s="291">
        <v>7291.32</v>
      </c>
      <c r="D5567" s="290" t="s">
        <v>12630</v>
      </c>
      <c r="E5567" s="292">
        <v>7291.32</v>
      </c>
    </row>
    <row r="5568" spans="1:5" ht="14.4" x14ac:dyDescent="0.55000000000000004">
      <c r="A5568" s="290" t="s">
        <v>12524</v>
      </c>
      <c r="B5568" s="291">
        <v>1150</v>
      </c>
      <c r="D5568" s="290" t="s">
        <v>12762</v>
      </c>
      <c r="E5568" s="292">
        <v>1150</v>
      </c>
    </row>
    <row r="5569" spans="1:5" ht="14.4" x14ac:dyDescent="0.55000000000000004">
      <c r="A5569" s="290" t="s">
        <v>12530</v>
      </c>
      <c r="B5569" s="291">
        <v>1169</v>
      </c>
      <c r="D5569" s="290" t="s">
        <v>12768</v>
      </c>
      <c r="E5569" s="292">
        <v>1169</v>
      </c>
    </row>
    <row r="5570" spans="1:5" ht="14.4" x14ac:dyDescent="0.55000000000000004">
      <c r="A5570" s="290" t="s">
        <v>65432</v>
      </c>
      <c r="B5570" s="291">
        <v>0</v>
      </c>
      <c r="D5570" s="290" t="s">
        <v>66096</v>
      </c>
      <c r="E5570" s="292">
        <v>0</v>
      </c>
    </row>
    <row r="5571" spans="1:5" ht="14.4" x14ac:dyDescent="0.55000000000000004">
      <c r="A5571" s="290" t="s">
        <v>12525</v>
      </c>
      <c r="B5571" s="291">
        <v>1144</v>
      </c>
      <c r="D5571" s="290" t="s">
        <v>12763</v>
      </c>
      <c r="E5571" s="292">
        <v>1144</v>
      </c>
    </row>
    <row r="5572" spans="1:5" ht="14.4" x14ac:dyDescent="0.55000000000000004">
      <c r="A5572" s="290" t="s">
        <v>12410</v>
      </c>
      <c r="B5572" s="291">
        <v>115591</v>
      </c>
      <c r="D5572" s="290" t="s">
        <v>12631</v>
      </c>
      <c r="E5572" s="292">
        <v>115591</v>
      </c>
    </row>
    <row r="5573" spans="1:5" ht="14.4" x14ac:dyDescent="0.55000000000000004">
      <c r="A5573" s="290" t="s">
        <v>12526</v>
      </c>
      <c r="B5573" s="291">
        <v>717.59</v>
      </c>
      <c r="D5573" s="290" t="s">
        <v>12764</v>
      </c>
      <c r="E5573" s="292">
        <v>717.59</v>
      </c>
    </row>
    <row r="5574" spans="1:5" ht="14.4" x14ac:dyDescent="0.55000000000000004">
      <c r="A5574" s="290" t="s">
        <v>12527</v>
      </c>
      <c r="B5574" s="291">
        <v>6107</v>
      </c>
      <c r="D5574" s="290" t="s">
        <v>12765</v>
      </c>
      <c r="E5574" s="292">
        <v>6107</v>
      </c>
    </row>
    <row r="5575" spans="1:5" ht="14.4" x14ac:dyDescent="0.55000000000000004">
      <c r="A5575" s="290" t="s">
        <v>12411</v>
      </c>
      <c r="B5575" s="291">
        <v>57796</v>
      </c>
      <c r="D5575" s="290" t="s">
        <v>12632</v>
      </c>
      <c r="E5575" s="292">
        <v>57796</v>
      </c>
    </row>
    <row r="5576" spans="1:5" ht="14.4" x14ac:dyDescent="0.55000000000000004">
      <c r="A5576" s="290" t="s">
        <v>12412</v>
      </c>
      <c r="B5576" s="291">
        <v>69892</v>
      </c>
      <c r="D5576" s="290" t="s">
        <v>12633</v>
      </c>
      <c r="E5576" s="292">
        <v>69892</v>
      </c>
    </row>
    <row r="5577" spans="1:5" ht="14.4" x14ac:dyDescent="0.55000000000000004">
      <c r="A5577" s="290" t="s">
        <v>12528</v>
      </c>
      <c r="B5577" s="291">
        <v>6995</v>
      </c>
      <c r="D5577" s="290" t="s">
        <v>12766</v>
      </c>
      <c r="E5577" s="292">
        <v>6995</v>
      </c>
    </row>
    <row r="5578" spans="1:5" ht="14.4" x14ac:dyDescent="0.55000000000000004">
      <c r="A5578" s="290" t="s">
        <v>12529</v>
      </c>
      <c r="B5578" s="291">
        <v>6229</v>
      </c>
      <c r="D5578" s="290" t="s">
        <v>12767</v>
      </c>
      <c r="E5578" s="292">
        <v>6229</v>
      </c>
    </row>
    <row r="5579" spans="1:5" ht="14.4" x14ac:dyDescent="0.55000000000000004">
      <c r="A5579" s="290" t="s">
        <v>12413</v>
      </c>
      <c r="B5579" s="291">
        <v>24921.5</v>
      </c>
      <c r="D5579" s="290" t="s">
        <v>12634</v>
      </c>
      <c r="E5579" s="292">
        <v>24921.5</v>
      </c>
    </row>
    <row r="5580" spans="1:5" ht="14.4" x14ac:dyDescent="0.55000000000000004">
      <c r="A5580" s="290" t="s">
        <v>12414</v>
      </c>
      <c r="B5580" s="291">
        <v>13441</v>
      </c>
      <c r="D5580" s="290" t="s">
        <v>12635</v>
      </c>
      <c r="E5580" s="292">
        <v>13441</v>
      </c>
    </row>
    <row r="5581" spans="1:5" ht="14.4" x14ac:dyDescent="0.55000000000000004">
      <c r="A5581" s="290" t="s">
        <v>36933</v>
      </c>
      <c r="B5581" s="291">
        <v>142454.69</v>
      </c>
      <c r="D5581" s="290" t="s">
        <v>37839</v>
      </c>
      <c r="E5581" s="292">
        <v>142454.69</v>
      </c>
    </row>
    <row r="5582" spans="1:5" ht="14.4" x14ac:dyDescent="0.55000000000000004">
      <c r="A5582" s="290" t="s">
        <v>36934</v>
      </c>
      <c r="B5582" s="291">
        <v>33118</v>
      </c>
      <c r="D5582" s="290" t="s">
        <v>37850</v>
      </c>
      <c r="E5582" s="292">
        <v>33118</v>
      </c>
    </row>
    <row r="5583" spans="1:5" ht="14.4" x14ac:dyDescent="0.55000000000000004">
      <c r="A5583" s="290" t="s">
        <v>36935</v>
      </c>
      <c r="B5583" s="291">
        <v>9816</v>
      </c>
      <c r="D5583" s="290" t="s">
        <v>37855</v>
      </c>
      <c r="E5583" s="292">
        <v>9816</v>
      </c>
    </row>
    <row r="5584" spans="1:5" ht="14.4" x14ac:dyDescent="0.55000000000000004">
      <c r="A5584" s="290" t="s">
        <v>36936</v>
      </c>
      <c r="B5584" s="291">
        <v>21910</v>
      </c>
      <c r="D5584" s="290" t="s">
        <v>37860</v>
      </c>
      <c r="E5584" s="292">
        <v>21910</v>
      </c>
    </row>
    <row r="5585" spans="1:5" ht="14.4" x14ac:dyDescent="0.55000000000000004">
      <c r="A5585" s="290" t="s">
        <v>36937</v>
      </c>
      <c r="B5585" s="291">
        <v>20440</v>
      </c>
      <c r="D5585" s="290" t="s">
        <v>37865</v>
      </c>
      <c r="E5585" s="292">
        <v>20440</v>
      </c>
    </row>
    <row r="5586" spans="1:5" ht="14.4" x14ac:dyDescent="0.55000000000000004">
      <c r="A5586" s="290" t="s">
        <v>36938</v>
      </c>
      <c r="B5586" s="291">
        <v>13213.65</v>
      </c>
      <c r="D5586" s="290" t="s">
        <v>37870</v>
      </c>
      <c r="E5586" s="292">
        <v>13213.65</v>
      </c>
    </row>
    <row r="5587" spans="1:5" ht="14.4" x14ac:dyDescent="0.55000000000000004">
      <c r="A5587" s="290" t="s">
        <v>65433</v>
      </c>
      <c r="B5587" s="291">
        <v>0</v>
      </c>
      <c r="D5587" s="290" t="s">
        <v>66097</v>
      </c>
      <c r="E5587" s="292">
        <v>0</v>
      </c>
    </row>
    <row r="5588" spans="1:5" ht="14.4" x14ac:dyDescent="0.55000000000000004">
      <c r="A5588" s="290" t="s">
        <v>36939</v>
      </c>
      <c r="B5588" s="291">
        <v>44215</v>
      </c>
      <c r="D5588" s="290" t="s">
        <v>37876</v>
      </c>
      <c r="E5588" s="292">
        <v>44215</v>
      </c>
    </row>
    <row r="5589" spans="1:5" ht="14.4" x14ac:dyDescent="0.55000000000000004">
      <c r="A5589" s="290" t="s">
        <v>36940</v>
      </c>
      <c r="B5589" s="291">
        <v>13834</v>
      </c>
      <c r="D5589" s="290" t="s">
        <v>37883</v>
      </c>
      <c r="E5589" s="292">
        <v>13834</v>
      </c>
    </row>
    <row r="5590" spans="1:5" ht="14.4" x14ac:dyDescent="0.55000000000000004">
      <c r="A5590" s="290" t="s">
        <v>36941</v>
      </c>
      <c r="B5590" s="291">
        <v>89468</v>
      </c>
      <c r="D5590" s="290" t="s">
        <v>37894</v>
      </c>
      <c r="E5590" s="292">
        <v>89468</v>
      </c>
    </row>
    <row r="5591" spans="1:5" ht="14.4" x14ac:dyDescent="0.55000000000000004">
      <c r="A5591" s="290" t="s">
        <v>36942</v>
      </c>
      <c r="B5591" s="291">
        <v>164169.88</v>
      </c>
      <c r="D5591" s="290" t="s">
        <v>37903</v>
      </c>
      <c r="E5591" s="292">
        <v>164169.88</v>
      </c>
    </row>
    <row r="5592" spans="1:5" ht="14.4" x14ac:dyDescent="0.55000000000000004">
      <c r="A5592" s="290" t="s">
        <v>36943</v>
      </c>
      <c r="B5592" s="291">
        <v>30151.81</v>
      </c>
      <c r="D5592" s="290" t="s">
        <v>37908</v>
      </c>
      <c r="E5592" s="292">
        <v>30151.81</v>
      </c>
    </row>
    <row r="5593" spans="1:5" ht="14.4" x14ac:dyDescent="0.55000000000000004">
      <c r="A5593" s="290" t="s">
        <v>36944</v>
      </c>
      <c r="B5593" s="291">
        <v>82903</v>
      </c>
      <c r="D5593" s="290" t="s">
        <v>37923</v>
      </c>
      <c r="E5593" s="292">
        <v>82903</v>
      </c>
    </row>
    <row r="5594" spans="1:5" ht="14.4" x14ac:dyDescent="0.55000000000000004">
      <c r="A5594" s="290" t="s">
        <v>36945</v>
      </c>
      <c r="B5594" s="291">
        <v>239894.61</v>
      </c>
      <c r="D5594" s="290" t="s">
        <v>37930</v>
      </c>
      <c r="E5594" s="292">
        <v>239894.61</v>
      </c>
    </row>
    <row r="5595" spans="1:5" ht="14.4" x14ac:dyDescent="0.55000000000000004">
      <c r="A5595" s="290" t="s">
        <v>36946</v>
      </c>
      <c r="B5595" s="291">
        <v>37632.379999999997</v>
      </c>
      <c r="D5595" s="290" t="s">
        <v>37935</v>
      </c>
      <c r="E5595" s="292">
        <v>37632.379999999997</v>
      </c>
    </row>
    <row r="5596" spans="1:5" ht="14.4" x14ac:dyDescent="0.55000000000000004">
      <c r="A5596" s="290" t="s">
        <v>36947</v>
      </c>
      <c r="B5596" s="291">
        <v>3136.5</v>
      </c>
      <c r="D5596" s="290" t="s">
        <v>37941</v>
      </c>
      <c r="E5596" s="292">
        <v>3136.5</v>
      </c>
    </row>
    <row r="5597" spans="1:5" ht="14.4" x14ac:dyDescent="0.55000000000000004">
      <c r="A5597" s="290" t="s">
        <v>36948</v>
      </c>
      <c r="B5597" s="291">
        <v>1622.48</v>
      </c>
      <c r="D5597" s="290" t="s">
        <v>37949</v>
      </c>
      <c r="E5597" s="292">
        <v>1622.48</v>
      </c>
    </row>
    <row r="5598" spans="1:5" ht="14.4" x14ac:dyDescent="0.55000000000000004">
      <c r="A5598" s="290" t="s">
        <v>36949</v>
      </c>
      <c r="B5598" s="291">
        <v>78188</v>
      </c>
      <c r="D5598" s="290" t="s">
        <v>37952</v>
      </c>
      <c r="E5598" s="292">
        <v>78188</v>
      </c>
    </row>
    <row r="5599" spans="1:5" ht="14.4" x14ac:dyDescent="0.55000000000000004">
      <c r="A5599" s="290" t="s">
        <v>36950</v>
      </c>
      <c r="B5599" s="291">
        <v>13142.7</v>
      </c>
      <c r="D5599" s="290" t="s">
        <v>37957</v>
      </c>
      <c r="E5599" s="292">
        <v>13142.7</v>
      </c>
    </row>
    <row r="5600" spans="1:5" ht="14.4" x14ac:dyDescent="0.55000000000000004">
      <c r="A5600" s="290" t="s">
        <v>36951</v>
      </c>
      <c r="B5600" s="291">
        <v>55739.07</v>
      </c>
      <c r="D5600" s="290" t="s">
        <v>37962</v>
      </c>
      <c r="E5600" s="292">
        <v>55739.07</v>
      </c>
    </row>
    <row r="5601" spans="1:5" ht="14.4" x14ac:dyDescent="0.55000000000000004">
      <c r="A5601" s="290" t="s">
        <v>36952</v>
      </c>
      <c r="B5601" s="291">
        <v>16402</v>
      </c>
      <c r="D5601" s="290" t="s">
        <v>37968</v>
      </c>
      <c r="E5601" s="292">
        <v>16402</v>
      </c>
    </row>
    <row r="5602" spans="1:5" ht="14.4" x14ac:dyDescent="0.55000000000000004">
      <c r="A5602" s="290" t="s">
        <v>36953</v>
      </c>
      <c r="B5602" s="291">
        <v>109630</v>
      </c>
      <c r="D5602" s="290" t="s">
        <v>37973</v>
      </c>
      <c r="E5602" s="292">
        <v>109630</v>
      </c>
    </row>
    <row r="5603" spans="1:5" ht="14.4" x14ac:dyDescent="0.55000000000000004">
      <c r="A5603" s="290" t="s">
        <v>36954</v>
      </c>
      <c r="B5603" s="291">
        <v>28681.27</v>
      </c>
      <c r="D5603" s="290" t="s">
        <v>37978</v>
      </c>
      <c r="E5603" s="292">
        <v>28681.27</v>
      </c>
    </row>
    <row r="5604" spans="1:5" ht="14.4" x14ac:dyDescent="0.55000000000000004">
      <c r="A5604" s="290" t="s">
        <v>36955</v>
      </c>
      <c r="B5604" s="291">
        <v>20392</v>
      </c>
      <c r="D5604" s="290" t="s">
        <v>37983</v>
      </c>
      <c r="E5604" s="292">
        <v>20392</v>
      </c>
    </row>
    <row r="5605" spans="1:5" ht="14.4" x14ac:dyDescent="0.55000000000000004">
      <c r="A5605" s="290" t="s">
        <v>36956</v>
      </c>
      <c r="B5605" s="291">
        <v>63151</v>
      </c>
      <c r="D5605" s="290" t="s">
        <v>37988</v>
      </c>
      <c r="E5605" s="292">
        <v>63151</v>
      </c>
    </row>
    <row r="5606" spans="1:5" ht="14.4" x14ac:dyDescent="0.55000000000000004">
      <c r="A5606" s="290" t="s">
        <v>36957</v>
      </c>
      <c r="B5606" s="291">
        <v>21519</v>
      </c>
      <c r="D5606" s="290" t="s">
        <v>37996</v>
      </c>
      <c r="E5606" s="292">
        <v>21519</v>
      </c>
    </row>
    <row r="5607" spans="1:5" ht="14.4" x14ac:dyDescent="0.55000000000000004">
      <c r="A5607" s="290" t="s">
        <v>36958</v>
      </c>
      <c r="B5607" s="291">
        <v>1350</v>
      </c>
      <c r="D5607" s="290" t="s">
        <v>38001</v>
      </c>
      <c r="E5607" s="292">
        <v>1350</v>
      </c>
    </row>
    <row r="5608" spans="1:5" ht="14.4" x14ac:dyDescent="0.55000000000000004">
      <c r="A5608" s="290" t="s">
        <v>36959</v>
      </c>
      <c r="B5608" s="291">
        <v>12810.38</v>
      </c>
      <c r="D5608" s="290" t="s">
        <v>38003</v>
      </c>
      <c r="E5608" s="292">
        <v>12810.38</v>
      </c>
    </row>
    <row r="5609" spans="1:5" ht="14.4" x14ac:dyDescent="0.55000000000000004">
      <c r="A5609" s="290" t="s">
        <v>36960</v>
      </c>
      <c r="B5609" s="291">
        <v>8872.15</v>
      </c>
      <c r="D5609" s="290" t="s">
        <v>38009</v>
      </c>
      <c r="E5609" s="292">
        <v>8872.15</v>
      </c>
    </row>
    <row r="5610" spans="1:5" ht="14.4" x14ac:dyDescent="0.55000000000000004">
      <c r="A5610" s="290" t="s">
        <v>36961</v>
      </c>
      <c r="B5610" s="291">
        <v>98400</v>
      </c>
      <c r="D5610" s="290" t="s">
        <v>38013</v>
      </c>
      <c r="E5610" s="292">
        <v>98400</v>
      </c>
    </row>
    <row r="5611" spans="1:5" ht="14.4" x14ac:dyDescent="0.55000000000000004">
      <c r="A5611" s="290" t="s">
        <v>36962</v>
      </c>
      <c r="B5611" s="291">
        <v>37560</v>
      </c>
      <c r="D5611" s="290" t="s">
        <v>38020</v>
      </c>
      <c r="E5611" s="292">
        <v>37560</v>
      </c>
    </row>
    <row r="5612" spans="1:5" ht="14.4" x14ac:dyDescent="0.55000000000000004">
      <c r="A5612" s="290" t="s">
        <v>36963</v>
      </c>
      <c r="B5612" s="291">
        <v>15256.82</v>
      </c>
      <c r="D5612" s="290" t="s">
        <v>38025</v>
      </c>
      <c r="E5612" s="292">
        <v>15256.82</v>
      </c>
    </row>
    <row r="5613" spans="1:5" ht="14.4" x14ac:dyDescent="0.55000000000000004">
      <c r="A5613" s="290" t="s">
        <v>65434</v>
      </c>
      <c r="B5613" s="291">
        <v>0</v>
      </c>
      <c r="D5613" s="290" t="s">
        <v>66098</v>
      </c>
      <c r="E5613" s="292">
        <v>0</v>
      </c>
    </row>
    <row r="5614" spans="1:5" ht="14.4" x14ac:dyDescent="0.55000000000000004">
      <c r="A5614" s="290" t="s">
        <v>36964</v>
      </c>
      <c r="B5614" s="291">
        <v>92417.64</v>
      </c>
      <c r="D5614" s="290" t="s">
        <v>38033</v>
      </c>
      <c r="E5614" s="292">
        <v>92417.64</v>
      </c>
    </row>
    <row r="5615" spans="1:5" ht="14.4" x14ac:dyDescent="0.55000000000000004">
      <c r="A5615" s="290" t="s">
        <v>36965</v>
      </c>
      <c r="B5615" s="291">
        <v>346831</v>
      </c>
      <c r="D5615" s="290" t="s">
        <v>38038</v>
      </c>
      <c r="E5615" s="292">
        <v>346831</v>
      </c>
    </row>
    <row r="5616" spans="1:5" ht="14.4" x14ac:dyDescent="0.55000000000000004">
      <c r="A5616" s="290" t="s">
        <v>35934</v>
      </c>
      <c r="B5616" s="291">
        <v>3871</v>
      </c>
      <c r="D5616" s="290" t="s">
        <v>36929</v>
      </c>
      <c r="E5616" s="292">
        <v>3871</v>
      </c>
    </row>
    <row r="5617" spans="1:5" ht="14.4" x14ac:dyDescent="0.55000000000000004">
      <c r="A5617" s="290" t="s">
        <v>36966</v>
      </c>
      <c r="B5617" s="291">
        <v>30159</v>
      </c>
      <c r="D5617" s="290" t="s">
        <v>38046</v>
      </c>
      <c r="E5617" s="292">
        <v>30159</v>
      </c>
    </row>
    <row r="5618" spans="1:5" ht="14.4" x14ac:dyDescent="0.55000000000000004">
      <c r="A5618" s="290" t="s">
        <v>36967</v>
      </c>
      <c r="B5618" s="291">
        <v>35956.839999999997</v>
      </c>
      <c r="D5618" s="290" t="s">
        <v>38052</v>
      </c>
      <c r="E5618" s="292">
        <v>35956.839999999997</v>
      </c>
    </row>
    <row r="5619" spans="1:5" ht="14.4" x14ac:dyDescent="0.55000000000000004">
      <c r="A5619" s="290" t="s">
        <v>36968</v>
      </c>
      <c r="B5619" s="291">
        <v>129513</v>
      </c>
      <c r="D5619" s="290" t="s">
        <v>38057</v>
      </c>
      <c r="E5619" s="292">
        <v>129513</v>
      </c>
    </row>
    <row r="5620" spans="1:5" ht="14.4" x14ac:dyDescent="0.55000000000000004">
      <c r="A5620" s="290" t="s">
        <v>36969</v>
      </c>
      <c r="B5620" s="291">
        <v>21289</v>
      </c>
      <c r="D5620" s="290" t="s">
        <v>38062</v>
      </c>
      <c r="E5620" s="292">
        <v>21289</v>
      </c>
    </row>
    <row r="5621" spans="1:5" ht="14.4" x14ac:dyDescent="0.55000000000000004">
      <c r="A5621" s="290" t="s">
        <v>36970</v>
      </c>
      <c r="B5621" s="291">
        <v>42482</v>
      </c>
      <c r="D5621" s="290" t="s">
        <v>38073</v>
      </c>
      <c r="E5621" s="292">
        <v>42482</v>
      </c>
    </row>
    <row r="5622" spans="1:5" ht="14.4" x14ac:dyDescent="0.55000000000000004">
      <c r="A5622" s="290" t="s">
        <v>36971</v>
      </c>
      <c r="B5622" s="291">
        <v>66904.75</v>
      </c>
      <c r="D5622" s="290" t="s">
        <v>38078</v>
      </c>
      <c r="E5622" s="292">
        <v>66904.75</v>
      </c>
    </row>
    <row r="5623" spans="1:5" ht="14.4" x14ac:dyDescent="0.55000000000000004">
      <c r="A5623" s="290" t="s">
        <v>36972</v>
      </c>
      <c r="B5623" s="291">
        <v>234256</v>
      </c>
      <c r="D5623" s="290" t="s">
        <v>38083</v>
      </c>
      <c r="E5623" s="292">
        <v>234256</v>
      </c>
    </row>
    <row r="5624" spans="1:5" ht="14.4" x14ac:dyDescent="0.55000000000000004">
      <c r="A5624" s="290" t="s">
        <v>36973</v>
      </c>
      <c r="B5624" s="291">
        <v>4497</v>
      </c>
      <c r="D5624" s="290" t="s">
        <v>38088</v>
      </c>
      <c r="E5624" s="292">
        <v>4497</v>
      </c>
    </row>
    <row r="5625" spans="1:5" ht="14.4" x14ac:dyDescent="0.55000000000000004">
      <c r="A5625" s="290" t="s">
        <v>65435</v>
      </c>
      <c r="B5625" s="291">
        <v>0</v>
      </c>
      <c r="D5625" s="290" t="s">
        <v>66099</v>
      </c>
      <c r="E5625" s="292">
        <v>0</v>
      </c>
    </row>
    <row r="5626" spans="1:5" ht="14.4" x14ac:dyDescent="0.55000000000000004">
      <c r="A5626" s="290" t="s">
        <v>36974</v>
      </c>
      <c r="B5626" s="291">
        <v>4594.9799999999996</v>
      </c>
      <c r="D5626" s="290" t="s">
        <v>38097</v>
      </c>
      <c r="E5626" s="292">
        <v>4594.9799999999996</v>
      </c>
    </row>
    <row r="5627" spans="1:5" ht="14.4" x14ac:dyDescent="0.55000000000000004">
      <c r="A5627" s="290" t="s">
        <v>36975</v>
      </c>
      <c r="B5627" s="291">
        <v>1567</v>
      </c>
      <c r="D5627" s="290" t="s">
        <v>38103</v>
      </c>
      <c r="E5627" s="292">
        <v>1567</v>
      </c>
    </row>
    <row r="5628" spans="1:5" ht="14.4" x14ac:dyDescent="0.55000000000000004">
      <c r="A5628" s="290" t="s">
        <v>36976</v>
      </c>
      <c r="B5628" s="291">
        <v>3084</v>
      </c>
      <c r="D5628" s="290" t="s">
        <v>38113</v>
      </c>
      <c r="E5628" s="292">
        <v>3084</v>
      </c>
    </row>
    <row r="5629" spans="1:5" ht="14.4" x14ac:dyDescent="0.55000000000000004">
      <c r="A5629" s="290" t="s">
        <v>36977</v>
      </c>
      <c r="B5629" s="291">
        <v>38383.86</v>
      </c>
      <c r="D5629" s="290" t="s">
        <v>38118</v>
      </c>
      <c r="E5629" s="292">
        <v>38383.86</v>
      </c>
    </row>
    <row r="5630" spans="1:5" ht="14.4" x14ac:dyDescent="0.55000000000000004">
      <c r="A5630" s="290" t="s">
        <v>36978</v>
      </c>
      <c r="B5630" s="291">
        <v>6697.8</v>
      </c>
      <c r="D5630" s="290" t="s">
        <v>38123</v>
      </c>
      <c r="E5630" s="292">
        <v>6697.8</v>
      </c>
    </row>
    <row r="5631" spans="1:5" ht="14.4" x14ac:dyDescent="0.55000000000000004">
      <c r="A5631" s="290" t="s">
        <v>36979</v>
      </c>
      <c r="B5631" s="291">
        <v>299870.43</v>
      </c>
      <c r="D5631" s="290" t="s">
        <v>38125</v>
      </c>
      <c r="E5631" s="292">
        <v>299870.43</v>
      </c>
    </row>
    <row r="5632" spans="1:5" ht="14.4" x14ac:dyDescent="0.55000000000000004">
      <c r="A5632" s="290" t="s">
        <v>36980</v>
      </c>
      <c r="B5632" s="291">
        <v>4836.21</v>
      </c>
      <c r="D5632" s="290" t="s">
        <v>38131</v>
      </c>
      <c r="E5632" s="292">
        <v>4836.21</v>
      </c>
    </row>
    <row r="5633" spans="1:5" ht="14.4" x14ac:dyDescent="0.55000000000000004">
      <c r="A5633" s="290" t="s">
        <v>36981</v>
      </c>
      <c r="B5633" s="291">
        <v>3022</v>
      </c>
      <c r="D5633" s="290" t="s">
        <v>38133</v>
      </c>
      <c r="E5633" s="292">
        <v>3022</v>
      </c>
    </row>
    <row r="5634" spans="1:5" ht="14.4" x14ac:dyDescent="0.55000000000000004">
      <c r="A5634" s="290" t="s">
        <v>36982</v>
      </c>
      <c r="B5634" s="291">
        <v>56107</v>
      </c>
      <c r="D5634" s="290" t="s">
        <v>38145</v>
      </c>
      <c r="E5634" s="292">
        <v>56107</v>
      </c>
    </row>
    <row r="5635" spans="1:5" ht="14.4" x14ac:dyDescent="0.55000000000000004">
      <c r="A5635" s="290" t="s">
        <v>36983</v>
      </c>
      <c r="B5635" s="291">
        <v>215647</v>
      </c>
      <c r="D5635" s="290" t="s">
        <v>38152</v>
      </c>
      <c r="E5635" s="292">
        <v>215647</v>
      </c>
    </row>
    <row r="5636" spans="1:5" ht="14.4" x14ac:dyDescent="0.55000000000000004">
      <c r="A5636" s="290" t="s">
        <v>36984</v>
      </c>
      <c r="B5636" s="291">
        <v>11242.52</v>
      </c>
      <c r="D5636" s="290" t="s">
        <v>38159</v>
      </c>
      <c r="E5636" s="292">
        <v>11242.52</v>
      </c>
    </row>
    <row r="5637" spans="1:5" ht="14.4" x14ac:dyDescent="0.55000000000000004">
      <c r="A5637" s="290" t="s">
        <v>36985</v>
      </c>
      <c r="B5637" s="291">
        <v>1357</v>
      </c>
      <c r="D5637" s="290" t="s">
        <v>38164</v>
      </c>
      <c r="E5637" s="292">
        <v>1357</v>
      </c>
    </row>
    <row r="5638" spans="1:5" ht="14.4" x14ac:dyDescent="0.55000000000000004">
      <c r="A5638" s="290" t="s">
        <v>36986</v>
      </c>
      <c r="B5638" s="291">
        <v>11105</v>
      </c>
      <c r="D5638" s="290" t="s">
        <v>38169</v>
      </c>
      <c r="E5638" s="292">
        <v>11105</v>
      </c>
    </row>
    <row r="5639" spans="1:5" ht="14.4" x14ac:dyDescent="0.55000000000000004">
      <c r="A5639" s="290" t="s">
        <v>36987</v>
      </c>
      <c r="B5639" s="291">
        <v>7807.95</v>
      </c>
      <c r="D5639" s="290" t="s">
        <v>38174</v>
      </c>
      <c r="E5639" s="292">
        <v>7807.95</v>
      </c>
    </row>
    <row r="5640" spans="1:5" ht="14.4" x14ac:dyDescent="0.55000000000000004">
      <c r="A5640" s="290" t="s">
        <v>36988</v>
      </c>
      <c r="B5640" s="291">
        <v>48840.63</v>
      </c>
      <c r="D5640" s="290" t="s">
        <v>38179</v>
      </c>
      <c r="E5640" s="292">
        <v>48840.63</v>
      </c>
    </row>
    <row r="5641" spans="1:5" ht="14.4" x14ac:dyDescent="0.55000000000000004">
      <c r="A5641" s="290" t="s">
        <v>36989</v>
      </c>
      <c r="B5641" s="291">
        <v>20057</v>
      </c>
      <c r="D5641" s="290" t="s">
        <v>38190</v>
      </c>
      <c r="E5641" s="292">
        <v>20057</v>
      </c>
    </row>
    <row r="5642" spans="1:5" ht="14.4" x14ac:dyDescent="0.55000000000000004">
      <c r="A5642" s="290" t="s">
        <v>36990</v>
      </c>
      <c r="B5642" s="291">
        <v>496603</v>
      </c>
      <c r="D5642" s="290" t="s">
        <v>38195</v>
      </c>
      <c r="E5642" s="292">
        <v>496603</v>
      </c>
    </row>
    <row r="5643" spans="1:5" ht="14.4" x14ac:dyDescent="0.55000000000000004">
      <c r="A5643" s="290" t="s">
        <v>65436</v>
      </c>
      <c r="B5643" s="291">
        <v>0</v>
      </c>
      <c r="D5643" s="290" t="s">
        <v>66100</v>
      </c>
      <c r="E5643" s="292">
        <v>0</v>
      </c>
    </row>
    <row r="5644" spans="1:5" ht="14.4" x14ac:dyDescent="0.55000000000000004">
      <c r="A5644" s="290" t="s">
        <v>36991</v>
      </c>
      <c r="B5644" s="291">
        <v>1817</v>
      </c>
      <c r="D5644" s="290" t="s">
        <v>38215</v>
      </c>
      <c r="E5644" s="292">
        <v>1817</v>
      </c>
    </row>
    <row r="5645" spans="1:5" ht="14.4" x14ac:dyDescent="0.55000000000000004">
      <c r="A5645" s="290" t="s">
        <v>36992</v>
      </c>
      <c r="B5645" s="291">
        <v>15274</v>
      </c>
      <c r="D5645" s="290" t="s">
        <v>38220</v>
      </c>
      <c r="E5645" s="292">
        <v>15274</v>
      </c>
    </row>
    <row r="5646" spans="1:5" ht="14.4" x14ac:dyDescent="0.55000000000000004">
      <c r="A5646" s="290" t="s">
        <v>36993</v>
      </c>
      <c r="B5646" s="291">
        <v>19241.89</v>
      </c>
      <c r="D5646" s="290" t="s">
        <v>38225</v>
      </c>
      <c r="E5646" s="292">
        <v>19241.89</v>
      </c>
    </row>
    <row r="5647" spans="1:5" ht="14.4" x14ac:dyDescent="0.55000000000000004">
      <c r="A5647" s="290" t="s">
        <v>36994</v>
      </c>
      <c r="B5647" s="291">
        <v>5255</v>
      </c>
      <c r="D5647" s="290" t="s">
        <v>38230</v>
      </c>
      <c r="E5647" s="292">
        <v>5255</v>
      </c>
    </row>
    <row r="5648" spans="1:5" ht="14.4" x14ac:dyDescent="0.55000000000000004">
      <c r="A5648" s="290" t="s">
        <v>36995</v>
      </c>
      <c r="B5648" s="291">
        <v>4525</v>
      </c>
      <c r="D5648" s="290" t="s">
        <v>38235</v>
      </c>
      <c r="E5648" s="292">
        <v>4525</v>
      </c>
    </row>
    <row r="5649" spans="1:5" ht="14.4" x14ac:dyDescent="0.55000000000000004">
      <c r="A5649" s="290" t="s">
        <v>36996</v>
      </c>
      <c r="B5649" s="291">
        <v>144027.87</v>
      </c>
      <c r="D5649" s="290" t="s">
        <v>38240</v>
      </c>
      <c r="E5649" s="292">
        <v>144027.87</v>
      </c>
    </row>
    <row r="5650" spans="1:5" ht="14.4" x14ac:dyDescent="0.55000000000000004">
      <c r="A5650" s="290" t="s">
        <v>36997</v>
      </c>
      <c r="B5650" s="291">
        <v>46086</v>
      </c>
      <c r="D5650" s="290" t="s">
        <v>38248</v>
      </c>
      <c r="E5650" s="292">
        <v>46086</v>
      </c>
    </row>
    <row r="5651" spans="1:5" ht="14.4" x14ac:dyDescent="0.55000000000000004">
      <c r="A5651" s="290" t="s">
        <v>36998</v>
      </c>
      <c r="B5651" s="291">
        <v>93729</v>
      </c>
      <c r="D5651" s="290" t="s">
        <v>38255</v>
      </c>
      <c r="E5651" s="292">
        <v>93729</v>
      </c>
    </row>
    <row r="5652" spans="1:5" ht="14.4" x14ac:dyDescent="0.55000000000000004">
      <c r="A5652" s="290" t="s">
        <v>36999</v>
      </c>
      <c r="B5652" s="291">
        <v>18422</v>
      </c>
      <c r="D5652" s="290" t="s">
        <v>38263</v>
      </c>
      <c r="E5652" s="292">
        <v>18422</v>
      </c>
    </row>
    <row r="5653" spans="1:5" ht="14.4" x14ac:dyDescent="0.55000000000000004">
      <c r="A5653" s="290" t="s">
        <v>37000</v>
      </c>
      <c r="B5653" s="291">
        <v>62943</v>
      </c>
      <c r="D5653" s="290" t="s">
        <v>38268</v>
      </c>
      <c r="E5653" s="292">
        <v>62943</v>
      </c>
    </row>
    <row r="5654" spans="1:5" ht="14.4" x14ac:dyDescent="0.55000000000000004">
      <c r="A5654" s="290" t="s">
        <v>37001</v>
      </c>
      <c r="B5654" s="291">
        <v>3766</v>
      </c>
      <c r="D5654" s="290" t="s">
        <v>38273</v>
      </c>
      <c r="E5654" s="292">
        <v>3766</v>
      </c>
    </row>
    <row r="5655" spans="1:5" ht="14.4" x14ac:dyDescent="0.55000000000000004">
      <c r="A5655" s="290" t="s">
        <v>37002</v>
      </c>
      <c r="B5655" s="291">
        <v>144008</v>
      </c>
      <c r="D5655" s="290" t="s">
        <v>38278</v>
      </c>
      <c r="E5655" s="292">
        <v>144008</v>
      </c>
    </row>
    <row r="5656" spans="1:5" ht="14.4" x14ac:dyDescent="0.55000000000000004">
      <c r="A5656" s="290" t="s">
        <v>37003</v>
      </c>
      <c r="B5656" s="291">
        <v>42425.9</v>
      </c>
      <c r="D5656" s="290" t="s">
        <v>38283</v>
      </c>
      <c r="E5656" s="292">
        <v>42425.9</v>
      </c>
    </row>
    <row r="5657" spans="1:5" ht="14.4" x14ac:dyDescent="0.55000000000000004">
      <c r="A5657" s="290" t="s">
        <v>37004</v>
      </c>
      <c r="B5657" s="291">
        <v>5401.97</v>
      </c>
      <c r="D5657" s="290" t="s">
        <v>38297</v>
      </c>
      <c r="E5657" s="292">
        <v>5401.97</v>
      </c>
    </row>
    <row r="5658" spans="1:5" ht="14.4" x14ac:dyDescent="0.55000000000000004">
      <c r="A5658" s="290" t="s">
        <v>37005</v>
      </c>
      <c r="B5658" s="291">
        <v>2290.5</v>
      </c>
      <c r="D5658" s="290" t="s">
        <v>38299</v>
      </c>
      <c r="E5658" s="292">
        <v>2290.5</v>
      </c>
    </row>
    <row r="5659" spans="1:5" ht="14.4" x14ac:dyDescent="0.55000000000000004">
      <c r="A5659" s="290" t="s">
        <v>37006</v>
      </c>
      <c r="B5659" s="291">
        <v>25153</v>
      </c>
      <c r="D5659" s="290" t="s">
        <v>38302</v>
      </c>
      <c r="E5659" s="292">
        <v>25153</v>
      </c>
    </row>
    <row r="5660" spans="1:5" ht="14.4" x14ac:dyDescent="0.55000000000000004">
      <c r="A5660" s="290" t="s">
        <v>37007</v>
      </c>
      <c r="B5660" s="291">
        <v>263419</v>
      </c>
      <c r="D5660" s="290" t="s">
        <v>38309</v>
      </c>
      <c r="E5660" s="292">
        <v>263419</v>
      </c>
    </row>
    <row r="5661" spans="1:5" ht="14.4" x14ac:dyDescent="0.55000000000000004">
      <c r="A5661" s="290" t="s">
        <v>37008</v>
      </c>
      <c r="B5661" s="291">
        <v>7178</v>
      </c>
      <c r="D5661" s="290" t="s">
        <v>38317</v>
      </c>
      <c r="E5661" s="292">
        <v>7178</v>
      </c>
    </row>
    <row r="5662" spans="1:5" ht="14.4" x14ac:dyDescent="0.55000000000000004">
      <c r="A5662" s="290" t="s">
        <v>37009</v>
      </c>
      <c r="B5662" s="291">
        <v>68916</v>
      </c>
      <c r="D5662" s="290" t="s">
        <v>38322</v>
      </c>
      <c r="E5662" s="292">
        <v>68916</v>
      </c>
    </row>
    <row r="5663" spans="1:5" ht="14.4" x14ac:dyDescent="0.55000000000000004">
      <c r="A5663" s="290" t="s">
        <v>37010</v>
      </c>
      <c r="B5663" s="291">
        <v>1698</v>
      </c>
      <c r="D5663" s="290" t="s">
        <v>38330</v>
      </c>
      <c r="E5663" s="292">
        <v>1698</v>
      </c>
    </row>
    <row r="5664" spans="1:5" ht="14.4" x14ac:dyDescent="0.55000000000000004">
      <c r="A5664" s="290" t="s">
        <v>37011</v>
      </c>
      <c r="B5664" s="291">
        <v>59003.82</v>
      </c>
      <c r="D5664" s="290" t="s">
        <v>38333</v>
      </c>
      <c r="E5664" s="292">
        <v>59003.82</v>
      </c>
    </row>
    <row r="5665" spans="1:5" ht="14.4" x14ac:dyDescent="0.55000000000000004">
      <c r="A5665" s="290" t="s">
        <v>37012</v>
      </c>
      <c r="B5665" s="291">
        <v>1162</v>
      </c>
      <c r="D5665" s="290" t="s">
        <v>38338</v>
      </c>
      <c r="E5665" s="292">
        <v>1162</v>
      </c>
    </row>
    <row r="5666" spans="1:5" ht="14.4" x14ac:dyDescent="0.55000000000000004">
      <c r="A5666" s="290" t="s">
        <v>37013</v>
      </c>
      <c r="B5666" s="291">
        <v>79407</v>
      </c>
      <c r="D5666" s="290" t="s">
        <v>38340</v>
      </c>
      <c r="E5666" s="292">
        <v>79407</v>
      </c>
    </row>
    <row r="5667" spans="1:5" ht="14.4" x14ac:dyDescent="0.55000000000000004">
      <c r="A5667" s="290" t="s">
        <v>37014</v>
      </c>
      <c r="B5667" s="291">
        <v>626.51</v>
      </c>
      <c r="D5667" s="290" t="s">
        <v>38349</v>
      </c>
      <c r="E5667" s="292">
        <v>626.51</v>
      </c>
    </row>
    <row r="5668" spans="1:5" ht="14.4" x14ac:dyDescent="0.55000000000000004">
      <c r="A5668" s="290" t="s">
        <v>37015</v>
      </c>
      <c r="B5668" s="291">
        <v>31245</v>
      </c>
      <c r="D5668" s="290" t="s">
        <v>38354</v>
      </c>
      <c r="E5668" s="292">
        <v>31245</v>
      </c>
    </row>
    <row r="5669" spans="1:5" ht="14.4" x14ac:dyDescent="0.55000000000000004">
      <c r="A5669" s="290" t="s">
        <v>37016</v>
      </c>
      <c r="B5669" s="291">
        <v>15677.92</v>
      </c>
      <c r="D5669" s="290" t="s">
        <v>38359</v>
      </c>
      <c r="E5669" s="292">
        <v>15677.92</v>
      </c>
    </row>
    <row r="5670" spans="1:5" ht="14.4" x14ac:dyDescent="0.55000000000000004">
      <c r="A5670" s="290" t="s">
        <v>37017</v>
      </c>
      <c r="B5670" s="291">
        <v>19856</v>
      </c>
      <c r="D5670" s="290" t="s">
        <v>38364</v>
      </c>
      <c r="E5670" s="292">
        <v>19856</v>
      </c>
    </row>
    <row r="5671" spans="1:5" ht="14.4" x14ac:dyDescent="0.55000000000000004">
      <c r="A5671" s="290" t="s">
        <v>37018</v>
      </c>
      <c r="B5671" s="291">
        <v>41325.919999999998</v>
      </c>
      <c r="D5671" s="290" t="s">
        <v>38370</v>
      </c>
      <c r="E5671" s="292">
        <v>41325.919999999998</v>
      </c>
    </row>
    <row r="5672" spans="1:5" ht="14.4" x14ac:dyDescent="0.55000000000000004">
      <c r="A5672" s="290" t="s">
        <v>37019</v>
      </c>
      <c r="B5672" s="291">
        <v>1033390</v>
      </c>
      <c r="D5672" s="290" t="s">
        <v>38375</v>
      </c>
      <c r="E5672" s="292">
        <v>1033390</v>
      </c>
    </row>
    <row r="5673" spans="1:5" ht="14.4" x14ac:dyDescent="0.55000000000000004">
      <c r="A5673" s="290" t="s">
        <v>37020</v>
      </c>
      <c r="B5673" s="291">
        <v>12000</v>
      </c>
      <c r="D5673" s="290" t="s">
        <v>38380</v>
      </c>
      <c r="E5673" s="292">
        <v>12000</v>
      </c>
    </row>
    <row r="5674" spans="1:5" ht="14.4" x14ac:dyDescent="0.55000000000000004">
      <c r="A5674" s="290" t="s">
        <v>37021</v>
      </c>
      <c r="B5674" s="291">
        <v>1232</v>
      </c>
      <c r="D5674" s="290" t="s">
        <v>38395</v>
      </c>
      <c r="E5674" s="292">
        <v>1232</v>
      </c>
    </row>
    <row r="5675" spans="1:5" ht="14.4" x14ac:dyDescent="0.55000000000000004">
      <c r="A5675" s="290" t="s">
        <v>37022</v>
      </c>
      <c r="B5675" s="291">
        <v>919</v>
      </c>
      <c r="D5675" s="290" t="s">
        <v>38398</v>
      </c>
      <c r="E5675" s="292">
        <v>919</v>
      </c>
    </row>
    <row r="5676" spans="1:5" ht="14.4" x14ac:dyDescent="0.55000000000000004">
      <c r="A5676" s="290" t="s">
        <v>37023</v>
      </c>
      <c r="B5676" s="291">
        <v>12354.05</v>
      </c>
      <c r="D5676" s="290" t="s">
        <v>38407</v>
      </c>
      <c r="E5676" s="292">
        <v>12354.05</v>
      </c>
    </row>
    <row r="5677" spans="1:5" ht="14.4" x14ac:dyDescent="0.55000000000000004">
      <c r="A5677" s="290" t="s">
        <v>65437</v>
      </c>
      <c r="B5677" s="291">
        <v>0</v>
      </c>
      <c r="D5677" s="290" t="s">
        <v>66101</v>
      </c>
      <c r="E5677" s="292">
        <v>0</v>
      </c>
    </row>
    <row r="5678" spans="1:5" ht="14.4" x14ac:dyDescent="0.55000000000000004">
      <c r="A5678" s="290" t="s">
        <v>37024</v>
      </c>
      <c r="B5678" s="291">
        <v>6565</v>
      </c>
      <c r="D5678" s="290" t="s">
        <v>38420</v>
      </c>
      <c r="E5678" s="292">
        <v>6565</v>
      </c>
    </row>
    <row r="5679" spans="1:5" ht="14.4" x14ac:dyDescent="0.55000000000000004">
      <c r="A5679" s="290" t="s">
        <v>65438</v>
      </c>
      <c r="B5679" s="291">
        <v>0</v>
      </c>
      <c r="D5679" s="290" t="s">
        <v>66102</v>
      </c>
      <c r="E5679" s="292">
        <v>0</v>
      </c>
    </row>
    <row r="5680" spans="1:5" ht="14.4" x14ac:dyDescent="0.55000000000000004">
      <c r="A5680" s="290" t="s">
        <v>37025</v>
      </c>
      <c r="B5680" s="291">
        <v>1402.5</v>
      </c>
      <c r="D5680" s="290" t="s">
        <v>38436</v>
      </c>
      <c r="E5680" s="292">
        <v>1402.5</v>
      </c>
    </row>
    <row r="5681" spans="1:5" ht="14.4" x14ac:dyDescent="0.55000000000000004">
      <c r="A5681" s="290" t="s">
        <v>37026</v>
      </c>
      <c r="B5681" s="291">
        <v>25683.32</v>
      </c>
      <c r="D5681" s="290" t="s">
        <v>38440</v>
      </c>
      <c r="E5681" s="292">
        <v>25683.32</v>
      </c>
    </row>
    <row r="5682" spans="1:5" ht="14.4" x14ac:dyDescent="0.55000000000000004">
      <c r="A5682" s="290" t="s">
        <v>37027</v>
      </c>
      <c r="B5682" s="291">
        <v>4490</v>
      </c>
      <c r="D5682" s="290" t="s">
        <v>38446</v>
      </c>
      <c r="E5682" s="292">
        <v>4490</v>
      </c>
    </row>
    <row r="5683" spans="1:5" ht="14.4" x14ac:dyDescent="0.55000000000000004">
      <c r="A5683" s="290" t="s">
        <v>37028</v>
      </c>
      <c r="B5683" s="291">
        <v>90515.58</v>
      </c>
      <c r="D5683" s="290" t="s">
        <v>38452</v>
      </c>
      <c r="E5683" s="292">
        <v>90515.58</v>
      </c>
    </row>
    <row r="5684" spans="1:5" ht="14.4" x14ac:dyDescent="0.55000000000000004">
      <c r="A5684" s="290" t="s">
        <v>37029</v>
      </c>
      <c r="B5684" s="291">
        <v>104534</v>
      </c>
      <c r="D5684" s="290" t="s">
        <v>38463</v>
      </c>
      <c r="E5684" s="292">
        <v>104534</v>
      </c>
    </row>
    <row r="5685" spans="1:5" ht="14.4" x14ac:dyDescent="0.55000000000000004">
      <c r="A5685" s="290" t="s">
        <v>37030</v>
      </c>
      <c r="B5685" s="291">
        <v>181024</v>
      </c>
      <c r="D5685" s="290" t="s">
        <v>38469</v>
      </c>
      <c r="E5685" s="292">
        <v>181024</v>
      </c>
    </row>
    <row r="5686" spans="1:5" ht="14.4" x14ac:dyDescent="0.55000000000000004">
      <c r="A5686" s="290" t="s">
        <v>65439</v>
      </c>
      <c r="B5686" s="291">
        <v>0</v>
      </c>
      <c r="D5686" s="290" t="s">
        <v>66103</v>
      </c>
      <c r="E5686" s="292">
        <v>0</v>
      </c>
    </row>
    <row r="5687" spans="1:5" ht="14.4" x14ac:dyDescent="0.55000000000000004">
      <c r="A5687" s="290" t="s">
        <v>37031</v>
      </c>
      <c r="B5687" s="291">
        <v>2381</v>
      </c>
      <c r="D5687" s="290" t="s">
        <v>38482</v>
      </c>
      <c r="E5687" s="292">
        <v>2381</v>
      </c>
    </row>
    <row r="5688" spans="1:5" ht="14.4" x14ac:dyDescent="0.55000000000000004">
      <c r="A5688" s="290" t="s">
        <v>37032</v>
      </c>
      <c r="B5688" s="291">
        <v>9792.5</v>
      </c>
      <c r="D5688" s="290" t="s">
        <v>38487</v>
      </c>
      <c r="E5688" s="292">
        <v>9792.5</v>
      </c>
    </row>
    <row r="5689" spans="1:5" ht="14.4" x14ac:dyDescent="0.55000000000000004">
      <c r="A5689" s="290" t="s">
        <v>37033</v>
      </c>
      <c r="B5689" s="291">
        <v>9044</v>
      </c>
      <c r="D5689" s="290" t="s">
        <v>38492</v>
      </c>
      <c r="E5689" s="292">
        <v>9044</v>
      </c>
    </row>
    <row r="5690" spans="1:5" ht="14.4" x14ac:dyDescent="0.55000000000000004">
      <c r="A5690" s="290" t="s">
        <v>37034</v>
      </c>
      <c r="B5690" s="291">
        <v>192205</v>
      </c>
      <c r="D5690" s="290" t="s">
        <v>38495</v>
      </c>
      <c r="E5690" s="292">
        <v>192205</v>
      </c>
    </row>
    <row r="5691" spans="1:5" ht="14.4" x14ac:dyDescent="0.55000000000000004">
      <c r="A5691" s="290" t="s">
        <v>37035</v>
      </c>
      <c r="B5691" s="291">
        <v>1168</v>
      </c>
      <c r="D5691" s="290" t="s">
        <v>38500</v>
      </c>
      <c r="E5691" s="292">
        <v>1168</v>
      </c>
    </row>
    <row r="5692" spans="1:5" ht="14.4" x14ac:dyDescent="0.55000000000000004">
      <c r="A5692" s="290" t="s">
        <v>37036</v>
      </c>
      <c r="B5692" s="291">
        <v>30249.67</v>
      </c>
      <c r="D5692" s="290" t="s">
        <v>38502</v>
      </c>
      <c r="E5692" s="292">
        <v>30249.67</v>
      </c>
    </row>
    <row r="5693" spans="1:5" ht="14.4" x14ac:dyDescent="0.55000000000000004">
      <c r="A5693" s="290" t="s">
        <v>37037</v>
      </c>
      <c r="B5693" s="291">
        <v>79706.17</v>
      </c>
      <c r="D5693" s="290" t="s">
        <v>38507</v>
      </c>
      <c r="E5693" s="292">
        <v>79706.17</v>
      </c>
    </row>
    <row r="5694" spans="1:5" ht="14.4" x14ac:dyDescent="0.55000000000000004">
      <c r="A5694" s="290" t="s">
        <v>37038</v>
      </c>
      <c r="B5694" s="291">
        <v>8681</v>
      </c>
      <c r="D5694" s="290" t="s">
        <v>38517</v>
      </c>
      <c r="E5694" s="292">
        <v>8681</v>
      </c>
    </row>
    <row r="5695" spans="1:5" ht="14.4" x14ac:dyDescent="0.55000000000000004">
      <c r="A5695" s="290" t="s">
        <v>37039</v>
      </c>
      <c r="B5695" s="291">
        <v>3787</v>
      </c>
      <c r="D5695" s="290" t="s">
        <v>38521</v>
      </c>
      <c r="E5695" s="292">
        <v>3787</v>
      </c>
    </row>
    <row r="5696" spans="1:5" ht="14.4" x14ac:dyDescent="0.55000000000000004">
      <c r="A5696" s="290" t="s">
        <v>37040</v>
      </c>
      <c r="B5696" s="291">
        <v>36466</v>
      </c>
      <c r="D5696" s="290" t="s">
        <v>38525</v>
      </c>
      <c r="E5696" s="292">
        <v>36466</v>
      </c>
    </row>
    <row r="5697" spans="1:5" ht="14.4" x14ac:dyDescent="0.55000000000000004">
      <c r="A5697" s="290" t="s">
        <v>37041</v>
      </c>
      <c r="B5697" s="291">
        <v>68206.850000000006</v>
      </c>
      <c r="D5697" s="290" t="s">
        <v>38533</v>
      </c>
      <c r="E5697" s="292">
        <v>68206.850000000006</v>
      </c>
    </row>
    <row r="5698" spans="1:5" ht="14.4" x14ac:dyDescent="0.55000000000000004">
      <c r="A5698" s="290" t="s">
        <v>37042</v>
      </c>
      <c r="B5698" s="291">
        <v>11376</v>
      </c>
      <c r="D5698" s="290" t="s">
        <v>38539</v>
      </c>
      <c r="E5698" s="292">
        <v>11376</v>
      </c>
    </row>
    <row r="5699" spans="1:5" ht="14.4" x14ac:dyDescent="0.55000000000000004">
      <c r="A5699" s="290" t="s">
        <v>37043</v>
      </c>
      <c r="B5699" s="291">
        <v>29946.85</v>
      </c>
      <c r="D5699" s="290" t="s">
        <v>38544</v>
      </c>
      <c r="E5699" s="292">
        <v>29946.85</v>
      </c>
    </row>
    <row r="5700" spans="1:5" ht="14.4" x14ac:dyDescent="0.55000000000000004">
      <c r="A5700" s="290" t="s">
        <v>37044</v>
      </c>
      <c r="B5700" s="291">
        <v>2785</v>
      </c>
      <c r="D5700" s="290" t="s">
        <v>38549</v>
      </c>
      <c r="E5700" s="292">
        <v>2785</v>
      </c>
    </row>
    <row r="5701" spans="1:5" ht="14.4" x14ac:dyDescent="0.55000000000000004">
      <c r="A5701" s="290" t="s">
        <v>37045</v>
      </c>
      <c r="B5701" s="291">
        <v>165875</v>
      </c>
      <c r="D5701" s="290" t="s">
        <v>38553</v>
      </c>
      <c r="E5701" s="292">
        <v>165875</v>
      </c>
    </row>
    <row r="5702" spans="1:5" ht="14.4" x14ac:dyDescent="0.55000000000000004">
      <c r="A5702" s="290" t="s">
        <v>37046</v>
      </c>
      <c r="B5702" s="291">
        <v>14580.86</v>
      </c>
      <c r="D5702" s="290" t="s">
        <v>38560</v>
      </c>
      <c r="E5702" s="292">
        <v>14580.86</v>
      </c>
    </row>
    <row r="5703" spans="1:5" ht="14.4" x14ac:dyDescent="0.55000000000000004">
      <c r="A5703" s="290" t="s">
        <v>37047</v>
      </c>
      <c r="B5703" s="291">
        <v>110117</v>
      </c>
      <c r="D5703" s="290" t="s">
        <v>38565</v>
      </c>
      <c r="E5703" s="292">
        <v>110117</v>
      </c>
    </row>
    <row r="5704" spans="1:5" ht="14.4" x14ac:dyDescent="0.55000000000000004">
      <c r="A5704" s="290" t="s">
        <v>37048</v>
      </c>
      <c r="B5704" s="291">
        <v>31982</v>
      </c>
      <c r="D5704" s="290" t="s">
        <v>38570</v>
      </c>
      <c r="E5704" s="292">
        <v>31982</v>
      </c>
    </row>
    <row r="5705" spans="1:5" ht="14.4" x14ac:dyDescent="0.55000000000000004">
      <c r="A5705" s="290" t="s">
        <v>37049</v>
      </c>
      <c r="B5705" s="291">
        <v>48859</v>
      </c>
      <c r="D5705" s="290" t="s">
        <v>38576</v>
      </c>
      <c r="E5705" s="292">
        <v>48859</v>
      </c>
    </row>
    <row r="5706" spans="1:5" ht="14.4" x14ac:dyDescent="0.55000000000000004">
      <c r="A5706" s="290" t="s">
        <v>37050</v>
      </c>
      <c r="B5706" s="291">
        <v>148286.25</v>
      </c>
      <c r="D5706" s="290" t="s">
        <v>38581</v>
      </c>
      <c r="E5706" s="292">
        <v>148286.25</v>
      </c>
    </row>
    <row r="5707" spans="1:5" ht="14.4" x14ac:dyDescent="0.55000000000000004">
      <c r="A5707" s="290" t="s">
        <v>37051</v>
      </c>
      <c r="B5707" s="291">
        <v>130578</v>
      </c>
      <c r="D5707" s="290" t="s">
        <v>38595</v>
      </c>
      <c r="E5707" s="292">
        <v>130578</v>
      </c>
    </row>
    <row r="5708" spans="1:5" ht="14.4" x14ac:dyDescent="0.55000000000000004">
      <c r="A5708" s="290" t="s">
        <v>37052</v>
      </c>
      <c r="B5708" s="291">
        <v>53015</v>
      </c>
      <c r="D5708" s="290" t="s">
        <v>38601</v>
      </c>
      <c r="E5708" s="292">
        <v>53015</v>
      </c>
    </row>
    <row r="5709" spans="1:5" ht="14.4" x14ac:dyDescent="0.55000000000000004">
      <c r="A5709" s="290" t="s">
        <v>37053</v>
      </c>
      <c r="B5709" s="291">
        <v>55707.34</v>
      </c>
      <c r="D5709" s="290" t="s">
        <v>38610</v>
      </c>
      <c r="E5709" s="292">
        <v>55707.34</v>
      </c>
    </row>
    <row r="5710" spans="1:5" ht="14.4" x14ac:dyDescent="0.55000000000000004">
      <c r="A5710" s="290" t="s">
        <v>37054</v>
      </c>
      <c r="B5710" s="291">
        <v>20538</v>
      </c>
      <c r="D5710" s="290" t="s">
        <v>38615</v>
      </c>
      <c r="E5710" s="292">
        <v>20538</v>
      </c>
    </row>
    <row r="5711" spans="1:5" ht="14.4" x14ac:dyDescent="0.55000000000000004">
      <c r="A5711" s="290" t="s">
        <v>37055</v>
      </c>
      <c r="B5711" s="291">
        <v>38966</v>
      </c>
      <c r="D5711" s="290" t="s">
        <v>38618</v>
      </c>
      <c r="E5711" s="292">
        <v>38966</v>
      </c>
    </row>
    <row r="5712" spans="1:5" ht="14.4" x14ac:dyDescent="0.55000000000000004">
      <c r="A5712" s="290" t="s">
        <v>37056</v>
      </c>
      <c r="B5712" s="291">
        <v>58118</v>
      </c>
      <c r="D5712" s="290" t="s">
        <v>38623</v>
      </c>
      <c r="E5712" s="292">
        <v>58118</v>
      </c>
    </row>
    <row r="5713" spans="1:5" ht="14.4" x14ac:dyDescent="0.55000000000000004">
      <c r="A5713" s="290" t="s">
        <v>37057</v>
      </c>
      <c r="B5713" s="291">
        <v>40456</v>
      </c>
      <c r="D5713" s="290" t="s">
        <v>38629</v>
      </c>
      <c r="E5713" s="292">
        <v>40456</v>
      </c>
    </row>
    <row r="5714" spans="1:5" ht="14.4" x14ac:dyDescent="0.55000000000000004">
      <c r="A5714" s="290" t="s">
        <v>37058</v>
      </c>
      <c r="B5714" s="291">
        <v>51341.41</v>
      </c>
      <c r="D5714" s="290" t="s">
        <v>38634</v>
      </c>
      <c r="E5714" s="292">
        <v>51341.41</v>
      </c>
    </row>
    <row r="5715" spans="1:5" ht="14.4" x14ac:dyDescent="0.55000000000000004">
      <c r="A5715" s="290" t="s">
        <v>37059</v>
      </c>
      <c r="B5715" s="291">
        <v>7807</v>
      </c>
      <c r="D5715" s="290" t="s">
        <v>38639</v>
      </c>
      <c r="E5715" s="292">
        <v>7807</v>
      </c>
    </row>
    <row r="5716" spans="1:5" ht="14.4" x14ac:dyDescent="0.55000000000000004">
      <c r="A5716" s="290" t="s">
        <v>37060</v>
      </c>
      <c r="B5716" s="291">
        <v>11152.73</v>
      </c>
      <c r="D5716" s="290" t="s">
        <v>38644</v>
      </c>
      <c r="E5716" s="292">
        <v>11152.73</v>
      </c>
    </row>
    <row r="5717" spans="1:5" ht="14.4" x14ac:dyDescent="0.55000000000000004">
      <c r="A5717" s="290" t="s">
        <v>37061</v>
      </c>
      <c r="B5717" s="291">
        <v>13545.63</v>
      </c>
      <c r="D5717" s="290" t="s">
        <v>38650</v>
      </c>
      <c r="E5717" s="292">
        <v>13545.63</v>
      </c>
    </row>
    <row r="5718" spans="1:5" ht="14.4" x14ac:dyDescent="0.55000000000000004">
      <c r="A5718" s="290" t="s">
        <v>37062</v>
      </c>
      <c r="B5718" s="291">
        <v>22961.77</v>
      </c>
      <c r="D5718" s="290" t="s">
        <v>38657</v>
      </c>
      <c r="E5718" s="292">
        <v>22961.77</v>
      </c>
    </row>
    <row r="5719" spans="1:5" ht="14.4" x14ac:dyDescent="0.55000000000000004">
      <c r="A5719" s="290" t="s">
        <v>37063</v>
      </c>
      <c r="B5719" s="291">
        <v>4379</v>
      </c>
      <c r="D5719" s="290" t="s">
        <v>38664</v>
      </c>
      <c r="E5719" s="292">
        <v>4379</v>
      </c>
    </row>
    <row r="5720" spans="1:5" ht="14.4" x14ac:dyDescent="0.55000000000000004">
      <c r="A5720" s="290" t="s">
        <v>37064</v>
      </c>
      <c r="B5720" s="291">
        <v>283106.3</v>
      </c>
      <c r="D5720" s="290" t="s">
        <v>38669</v>
      </c>
      <c r="E5720" s="292">
        <v>283106.3</v>
      </c>
    </row>
    <row r="5721" spans="1:5" ht="14.4" x14ac:dyDescent="0.55000000000000004">
      <c r="A5721" s="290" t="s">
        <v>37065</v>
      </c>
      <c r="B5721" s="291">
        <v>7247</v>
      </c>
      <c r="D5721" s="290" t="s">
        <v>38678</v>
      </c>
      <c r="E5721" s="292">
        <v>7247</v>
      </c>
    </row>
    <row r="5722" spans="1:5" ht="14.4" x14ac:dyDescent="0.55000000000000004">
      <c r="A5722" s="290" t="s">
        <v>37066</v>
      </c>
      <c r="B5722" s="291">
        <v>36821</v>
      </c>
      <c r="D5722" s="290" t="s">
        <v>38685</v>
      </c>
      <c r="E5722" s="292">
        <v>36821</v>
      </c>
    </row>
    <row r="5723" spans="1:5" ht="14.4" x14ac:dyDescent="0.55000000000000004">
      <c r="A5723" s="290" t="s">
        <v>37067</v>
      </c>
      <c r="B5723" s="291">
        <v>9273</v>
      </c>
      <c r="D5723" s="290" t="s">
        <v>38692</v>
      </c>
      <c r="E5723" s="292">
        <v>9273</v>
      </c>
    </row>
    <row r="5724" spans="1:5" ht="14.4" x14ac:dyDescent="0.55000000000000004">
      <c r="A5724" s="290" t="s">
        <v>37068</v>
      </c>
      <c r="B5724" s="291">
        <v>1034944.79</v>
      </c>
      <c r="D5724" s="290" t="s">
        <v>38697</v>
      </c>
      <c r="E5724" s="292">
        <v>1034944.79</v>
      </c>
    </row>
    <row r="5725" spans="1:5" ht="14.4" x14ac:dyDescent="0.55000000000000004">
      <c r="A5725" s="290" t="s">
        <v>65440</v>
      </c>
      <c r="B5725" s="291">
        <v>0</v>
      </c>
      <c r="D5725" s="290" t="s">
        <v>66104</v>
      </c>
      <c r="E5725" s="292">
        <v>0</v>
      </c>
    </row>
    <row r="5726" spans="1:5" ht="14.4" x14ac:dyDescent="0.55000000000000004">
      <c r="A5726" s="290" t="s">
        <v>37069</v>
      </c>
      <c r="B5726" s="291">
        <v>2454</v>
      </c>
      <c r="D5726" s="290" t="s">
        <v>38716</v>
      </c>
      <c r="E5726" s="292">
        <v>2454</v>
      </c>
    </row>
    <row r="5727" spans="1:5" ht="14.4" x14ac:dyDescent="0.55000000000000004">
      <c r="A5727" s="290" t="s">
        <v>37070</v>
      </c>
      <c r="B5727" s="291">
        <v>12406.64</v>
      </c>
      <c r="D5727" s="290" t="s">
        <v>38722</v>
      </c>
      <c r="E5727" s="292">
        <v>12406.64</v>
      </c>
    </row>
    <row r="5728" spans="1:5" ht="14.4" x14ac:dyDescent="0.55000000000000004">
      <c r="A5728" s="290" t="s">
        <v>65441</v>
      </c>
      <c r="B5728" s="291">
        <v>1059</v>
      </c>
      <c r="D5728" s="290" t="s">
        <v>38727</v>
      </c>
      <c r="E5728" s="292">
        <v>1059</v>
      </c>
    </row>
    <row r="5729" spans="1:5" ht="14.4" x14ac:dyDescent="0.55000000000000004">
      <c r="A5729" s="290" t="s">
        <v>65442</v>
      </c>
      <c r="B5729" s="291">
        <v>0</v>
      </c>
      <c r="D5729" s="290" t="s">
        <v>66105</v>
      </c>
      <c r="E5729" s="292">
        <v>0</v>
      </c>
    </row>
    <row r="5730" spans="1:5" ht="14.4" x14ac:dyDescent="0.55000000000000004">
      <c r="A5730" s="290" t="s">
        <v>37071</v>
      </c>
      <c r="B5730" s="291">
        <v>2307.52</v>
      </c>
      <c r="D5730" s="290" t="s">
        <v>38737</v>
      </c>
      <c r="E5730" s="292">
        <v>2307.52</v>
      </c>
    </row>
    <row r="5731" spans="1:5" ht="14.4" x14ac:dyDescent="0.55000000000000004">
      <c r="A5731" s="290" t="s">
        <v>37072</v>
      </c>
      <c r="B5731" s="291">
        <v>8230.1</v>
      </c>
      <c r="D5731" s="290" t="s">
        <v>38741</v>
      </c>
      <c r="E5731" s="292">
        <v>8230.1</v>
      </c>
    </row>
    <row r="5732" spans="1:5" ht="14.4" x14ac:dyDescent="0.55000000000000004">
      <c r="A5732" s="290" t="s">
        <v>37073</v>
      </c>
      <c r="B5732" s="291">
        <v>33083</v>
      </c>
      <c r="D5732" s="290" t="s">
        <v>38750</v>
      </c>
      <c r="E5732" s="292">
        <v>33083</v>
      </c>
    </row>
    <row r="5733" spans="1:5" ht="14.4" x14ac:dyDescent="0.55000000000000004">
      <c r="A5733" s="290" t="s">
        <v>37074</v>
      </c>
      <c r="B5733" s="291">
        <v>125538</v>
      </c>
      <c r="D5733" s="290" t="s">
        <v>38755</v>
      </c>
      <c r="E5733" s="292">
        <v>125538</v>
      </c>
    </row>
    <row r="5734" spans="1:5" ht="14.4" x14ac:dyDescent="0.55000000000000004">
      <c r="A5734" s="290" t="s">
        <v>37075</v>
      </c>
      <c r="B5734" s="291">
        <v>2061</v>
      </c>
      <c r="D5734" s="290" t="s">
        <v>38760</v>
      </c>
      <c r="E5734" s="292">
        <v>2061</v>
      </c>
    </row>
    <row r="5735" spans="1:5" ht="14.4" x14ac:dyDescent="0.55000000000000004">
      <c r="A5735" s="290" t="s">
        <v>37076</v>
      </c>
      <c r="B5735" s="291">
        <v>62678</v>
      </c>
      <c r="D5735" s="290" t="s">
        <v>38763</v>
      </c>
      <c r="E5735" s="292">
        <v>62678</v>
      </c>
    </row>
    <row r="5736" spans="1:5" ht="14.4" x14ac:dyDescent="0.55000000000000004">
      <c r="A5736" s="290" t="s">
        <v>37077</v>
      </c>
      <c r="B5736" s="291">
        <v>76300.88</v>
      </c>
      <c r="D5736" s="290" t="s">
        <v>38768</v>
      </c>
      <c r="E5736" s="292">
        <v>76300.88</v>
      </c>
    </row>
    <row r="5737" spans="1:5" ht="14.4" x14ac:dyDescent="0.55000000000000004">
      <c r="A5737" s="290" t="s">
        <v>37078</v>
      </c>
      <c r="B5737" s="291">
        <v>7623</v>
      </c>
      <c r="D5737" s="290" t="s">
        <v>38773</v>
      </c>
      <c r="E5737" s="292">
        <v>7623</v>
      </c>
    </row>
    <row r="5738" spans="1:5" ht="14.4" x14ac:dyDescent="0.55000000000000004">
      <c r="A5738" s="290" t="s">
        <v>37079</v>
      </c>
      <c r="B5738" s="291">
        <v>35353</v>
      </c>
      <c r="D5738" s="290" t="s">
        <v>38777</v>
      </c>
      <c r="E5738" s="292">
        <v>35353</v>
      </c>
    </row>
    <row r="5739" spans="1:5" ht="14.4" x14ac:dyDescent="0.55000000000000004">
      <c r="A5739" s="290" t="s">
        <v>37080</v>
      </c>
      <c r="B5739" s="291">
        <v>14558</v>
      </c>
      <c r="D5739" s="290" t="s">
        <v>38782</v>
      </c>
      <c r="E5739" s="292">
        <v>14558</v>
      </c>
    </row>
    <row r="5740" spans="1:5" ht="14.4" x14ac:dyDescent="0.55000000000000004">
      <c r="A5740" s="290" t="s">
        <v>41171</v>
      </c>
      <c r="B5740" s="291">
        <v>546726.54</v>
      </c>
      <c r="D5740" s="290" t="s">
        <v>41712</v>
      </c>
      <c r="E5740" s="292">
        <v>546726.54</v>
      </c>
    </row>
    <row r="5741" spans="1:5" ht="14.4" x14ac:dyDescent="0.55000000000000004">
      <c r="A5741" s="290" t="s">
        <v>41172</v>
      </c>
      <c r="B5741" s="291">
        <v>1000000</v>
      </c>
      <c r="D5741" s="290" t="s">
        <v>41713</v>
      </c>
      <c r="E5741" s="292">
        <v>1000000</v>
      </c>
    </row>
    <row r="5742" spans="1:5" ht="14.4" x14ac:dyDescent="0.55000000000000004">
      <c r="A5742" s="290" t="s">
        <v>41173</v>
      </c>
      <c r="B5742" s="291">
        <v>1000000</v>
      </c>
      <c r="D5742" s="290" t="s">
        <v>41714</v>
      </c>
      <c r="E5742" s="292">
        <v>1000000</v>
      </c>
    </row>
    <row r="5743" spans="1:5" ht="14.4" x14ac:dyDescent="0.55000000000000004">
      <c r="A5743" s="290" t="s">
        <v>41174</v>
      </c>
      <c r="B5743" s="291">
        <v>517500</v>
      </c>
      <c r="D5743" s="290" t="s">
        <v>41715</v>
      </c>
      <c r="E5743" s="292">
        <v>517500</v>
      </c>
    </row>
    <row r="5744" spans="1:5" ht="14.4" x14ac:dyDescent="0.55000000000000004">
      <c r="A5744" s="290" t="s">
        <v>41175</v>
      </c>
      <c r="B5744" s="291">
        <v>1000000</v>
      </c>
      <c r="D5744" s="290" t="s">
        <v>41716</v>
      </c>
      <c r="E5744" s="292">
        <v>1000000</v>
      </c>
    </row>
    <row r="5745" spans="1:5" ht="14.4" x14ac:dyDescent="0.55000000000000004">
      <c r="A5745" s="290" t="s">
        <v>41176</v>
      </c>
      <c r="B5745" s="291">
        <v>590373.67000000004</v>
      </c>
      <c r="D5745" s="290" t="s">
        <v>41717</v>
      </c>
      <c r="E5745" s="292">
        <v>590373.67000000004</v>
      </c>
    </row>
    <row r="5746" spans="1:5" ht="14.4" x14ac:dyDescent="0.55000000000000004">
      <c r="A5746" s="290" t="s">
        <v>43563</v>
      </c>
      <c r="B5746" s="291">
        <v>311475.20000000001</v>
      </c>
      <c r="D5746" s="290" t="s">
        <v>43877</v>
      </c>
      <c r="E5746" s="292">
        <v>311475.20000000001</v>
      </c>
    </row>
    <row r="5747" spans="1:5" ht="14.4" x14ac:dyDescent="0.55000000000000004">
      <c r="A5747" s="290" t="s">
        <v>41177</v>
      </c>
      <c r="B5747" s="291">
        <v>1000000</v>
      </c>
      <c r="D5747" s="290" t="s">
        <v>41718</v>
      </c>
      <c r="E5747" s="292">
        <v>1000000</v>
      </c>
    </row>
    <row r="5748" spans="1:5" ht="14.4" x14ac:dyDescent="0.55000000000000004">
      <c r="A5748" s="290" t="s">
        <v>43564</v>
      </c>
      <c r="B5748" s="291">
        <v>652554.1</v>
      </c>
      <c r="D5748" s="290" t="s">
        <v>43878</v>
      </c>
      <c r="E5748" s="292">
        <v>652554.1</v>
      </c>
    </row>
    <row r="5749" spans="1:5" ht="14.4" x14ac:dyDescent="0.55000000000000004">
      <c r="A5749" s="290" t="s">
        <v>43565</v>
      </c>
      <c r="B5749" s="291">
        <v>685139.96</v>
      </c>
      <c r="D5749" s="290" t="s">
        <v>43879</v>
      </c>
      <c r="E5749" s="292">
        <v>685139.96</v>
      </c>
    </row>
    <row r="5750" spans="1:5" ht="14.4" x14ac:dyDescent="0.55000000000000004">
      <c r="A5750" s="290" t="s">
        <v>41178</v>
      </c>
      <c r="B5750" s="291">
        <v>737080.22</v>
      </c>
      <c r="D5750" s="290" t="s">
        <v>41719</v>
      </c>
      <c r="E5750" s="292">
        <v>737080.22</v>
      </c>
    </row>
    <row r="5751" spans="1:5" ht="14.4" x14ac:dyDescent="0.55000000000000004">
      <c r="A5751" s="290" t="s">
        <v>41179</v>
      </c>
      <c r="B5751" s="291">
        <v>227902.55</v>
      </c>
      <c r="D5751" s="290" t="s">
        <v>41720</v>
      </c>
      <c r="E5751" s="292">
        <v>227902.55</v>
      </c>
    </row>
    <row r="5752" spans="1:5" ht="14.4" x14ac:dyDescent="0.55000000000000004">
      <c r="A5752" s="290" t="s">
        <v>41180</v>
      </c>
      <c r="B5752" s="291">
        <v>999186.58</v>
      </c>
      <c r="D5752" s="290" t="s">
        <v>41721</v>
      </c>
      <c r="E5752" s="292">
        <v>999186.58</v>
      </c>
    </row>
    <row r="5753" spans="1:5" ht="14.4" x14ac:dyDescent="0.55000000000000004">
      <c r="A5753" s="290" t="s">
        <v>43566</v>
      </c>
      <c r="B5753" s="291">
        <v>496427.86</v>
      </c>
      <c r="D5753" s="290" t="s">
        <v>43880</v>
      </c>
      <c r="E5753" s="292">
        <v>496427.86</v>
      </c>
    </row>
    <row r="5754" spans="1:5" ht="14.4" x14ac:dyDescent="0.55000000000000004">
      <c r="A5754" s="290" t="s">
        <v>41181</v>
      </c>
      <c r="B5754" s="291">
        <v>678284.2</v>
      </c>
      <c r="D5754" s="290" t="s">
        <v>41722</v>
      </c>
      <c r="E5754" s="292">
        <v>678284.2</v>
      </c>
    </row>
    <row r="5755" spans="1:5" ht="14.4" x14ac:dyDescent="0.55000000000000004">
      <c r="A5755" s="290" t="s">
        <v>41182</v>
      </c>
      <c r="B5755" s="291">
        <v>919566.5</v>
      </c>
      <c r="D5755" s="290" t="s">
        <v>41723</v>
      </c>
      <c r="E5755" s="292">
        <v>919566.5</v>
      </c>
    </row>
    <row r="5756" spans="1:5" ht="14.4" x14ac:dyDescent="0.55000000000000004">
      <c r="A5756" s="290" t="s">
        <v>43567</v>
      </c>
      <c r="B5756" s="291">
        <v>101202.87</v>
      </c>
      <c r="D5756" s="290" t="s">
        <v>43881</v>
      </c>
      <c r="E5756" s="292">
        <v>101202.87</v>
      </c>
    </row>
    <row r="5757" spans="1:5" ht="14.4" x14ac:dyDescent="0.55000000000000004">
      <c r="A5757" s="290" t="s">
        <v>43568</v>
      </c>
      <c r="B5757" s="291">
        <v>827515.78</v>
      </c>
      <c r="D5757" s="290" t="s">
        <v>43882</v>
      </c>
      <c r="E5757" s="292">
        <v>827515.78</v>
      </c>
    </row>
    <row r="5758" spans="1:5" ht="14.4" x14ac:dyDescent="0.55000000000000004">
      <c r="A5758" s="290" t="s">
        <v>41183</v>
      </c>
      <c r="B5758" s="291">
        <v>405507.85</v>
      </c>
      <c r="D5758" s="290" t="s">
        <v>41724</v>
      </c>
      <c r="E5758" s="292">
        <v>405507.85</v>
      </c>
    </row>
    <row r="5759" spans="1:5" ht="14.4" x14ac:dyDescent="0.55000000000000004">
      <c r="A5759" s="290" t="s">
        <v>37081</v>
      </c>
      <c r="B5759" s="291">
        <v>551220.53</v>
      </c>
      <c r="D5759" s="290" t="s">
        <v>37840</v>
      </c>
      <c r="E5759" s="292">
        <v>551220.53</v>
      </c>
    </row>
    <row r="5760" spans="1:5" ht="14.4" x14ac:dyDescent="0.55000000000000004">
      <c r="A5760" s="290" t="s">
        <v>37082</v>
      </c>
      <c r="B5760" s="291">
        <v>8588</v>
      </c>
      <c r="D5760" s="290" t="s">
        <v>37848</v>
      </c>
      <c r="E5760" s="292">
        <v>8588</v>
      </c>
    </row>
    <row r="5761" spans="1:5" ht="14.4" x14ac:dyDescent="0.55000000000000004">
      <c r="A5761" s="290" t="s">
        <v>37083</v>
      </c>
      <c r="B5761" s="291">
        <v>139897</v>
      </c>
      <c r="D5761" s="290" t="s">
        <v>37851</v>
      </c>
      <c r="E5761" s="292">
        <v>139897</v>
      </c>
    </row>
    <row r="5762" spans="1:5" ht="14.4" x14ac:dyDescent="0.55000000000000004">
      <c r="A5762" s="290" t="s">
        <v>37084</v>
      </c>
      <c r="B5762" s="291">
        <v>21542.15</v>
      </c>
      <c r="D5762" s="290" t="s">
        <v>37856</v>
      </c>
      <c r="E5762" s="292">
        <v>21542.15</v>
      </c>
    </row>
    <row r="5763" spans="1:5" ht="14.4" x14ac:dyDescent="0.55000000000000004">
      <c r="A5763" s="290" t="s">
        <v>37085</v>
      </c>
      <c r="B5763" s="291">
        <v>72638.759999999995</v>
      </c>
      <c r="D5763" s="290" t="s">
        <v>37861</v>
      </c>
      <c r="E5763" s="292">
        <v>72638.759999999995</v>
      </c>
    </row>
    <row r="5764" spans="1:5" ht="14.4" x14ac:dyDescent="0.55000000000000004">
      <c r="A5764" s="290" t="s">
        <v>37086</v>
      </c>
      <c r="B5764" s="291">
        <v>80472</v>
      </c>
      <c r="D5764" s="290" t="s">
        <v>37866</v>
      </c>
      <c r="E5764" s="292">
        <v>80472</v>
      </c>
    </row>
    <row r="5765" spans="1:5" ht="14.4" x14ac:dyDescent="0.55000000000000004">
      <c r="A5765" s="290" t="s">
        <v>37087</v>
      </c>
      <c r="B5765" s="291">
        <v>48257.84</v>
      </c>
      <c r="D5765" s="290" t="s">
        <v>37871</v>
      </c>
      <c r="E5765" s="292">
        <v>48257.84</v>
      </c>
    </row>
    <row r="5766" spans="1:5" ht="14.4" x14ac:dyDescent="0.55000000000000004">
      <c r="A5766" s="290" t="s">
        <v>37088</v>
      </c>
      <c r="B5766" s="291">
        <v>161368.6</v>
      </c>
      <c r="D5766" s="290" t="s">
        <v>37877</v>
      </c>
      <c r="E5766" s="292">
        <v>161368.6</v>
      </c>
    </row>
    <row r="5767" spans="1:5" ht="14.4" x14ac:dyDescent="0.55000000000000004">
      <c r="A5767" s="290" t="s">
        <v>37089</v>
      </c>
      <c r="B5767" s="291">
        <v>50487</v>
      </c>
      <c r="D5767" s="290" t="s">
        <v>37884</v>
      </c>
      <c r="E5767" s="292">
        <v>50487</v>
      </c>
    </row>
    <row r="5768" spans="1:5" ht="14.4" x14ac:dyDescent="0.55000000000000004">
      <c r="A5768" s="290" t="s">
        <v>65443</v>
      </c>
      <c r="B5768" s="291">
        <v>0</v>
      </c>
      <c r="D5768" s="290" t="s">
        <v>66106</v>
      </c>
      <c r="E5768" s="292">
        <v>0</v>
      </c>
    </row>
    <row r="5769" spans="1:5" ht="14.4" x14ac:dyDescent="0.55000000000000004">
      <c r="A5769" s="290" t="s">
        <v>37090</v>
      </c>
      <c r="B5769" s="291">
        <v>120399</v>
      </c>
      <c r="D5769" s="290" t="s">
        <v>37889</v>
      </c>
      <c r="E5769" s="292">
        <v>120399</v>
      </c>
    </row>
    <row r="5770" spans="1:5" ht="14.4" x14ac:dyDescent="0.55000000000000004">
      <c r="A5770" s="290" t="s">
        <v>37091</v>
      </c>
      <c r="B5770" s="291">
        <v>376530.89</v>
      </c>
      <c r="D5770" s="290" t="s">
        <v>37895</v>
      </c>
      <c r="E5770" s="292">
        <v>376530.89</v>
      </c>
    </row>
    <row r="5771" spans="1:5" ht="14.4" x14ac:dyDescent="0.55000000000000004">
      <c r="A5771" s="290" t="s">
        <v>37092</v>
      </c>
      <c r="B5771" s="291">
        <v>650078</v>
      </c>
      <c r="D5771" s="290" t="s">
        <v>37904</v>
      </c>
      <c r="E5771" s="292">
        <v>650078</v>
      </c>
    </row>
    <row r="5772" spans="1:5" ht="14.4" x14ac:dyDescent="0.55000000000000004">
      <c r="A5772" s="290" t="s">
        <v>37093</v>
      </c>
      <c r="B5772" s="291">
        <v>110046</v>
      </c>
      <c r="D5772" s="290" t="s">
        <v>37909</v>
      </c>
      <c r="E5772" s="292">
        <v>110046</v>
      </c>
    </row>
    <row r="5773" spans="1:5" ht="14.4" x14ac:dyDescent="0.55000000000000004">
      <c r="A5773" s="290" t="s">
        <v>37094</v>
      </c>
      <c r="B5773" s="291">
        <v>38231</v>
      </c>
      <c r="D5773" s="290" t="s">
        <v>37916</v>
      </c>
      <c r="E5773" s="292">
        <v>38231</v>
      </c>
    </row>
    <row r="5774" spans="1:5" ht="14.4" x14ac:dyDescent="0.55000000000000004">
      <c r="A5774" s="290" t="s">
        <v>37095</v>
      </c>
      <c r="B5774" s="291">
        <v>326383</v>
      </c>
      <c r="D5774" s="290" t="s">
        <v>37924</v>
      </c>
      <c r="E5774" s="292">
        <v>326383</v>
      </c>
    </row>
    <row r="5775" spans="1:5" ht="14.4" x14ac:dyDescent="0.55000000000000004">
      <c r="A5775" s="290" t="s">
        <v>37096</v>
      </c>
      <c r="B5775" s="291">
        <v>1013363</v>
      </c>
      <c r="D5775" s="290" t="s">
        <v>37931</v>
      </c>
      <c r="E5775" s="292">
        <v>1013363</v>
      </c>
    </row>
    <row r="5776" spans="1:5" ht="14.4" x14ac:dyDescent="0.55000000000000004">
      <c r="A5776" s="290" t="s">
        <v>37097</v>
      </c>
      <c r="B5776" s="291">
        <v>159335.12</v>
      </c>
      <c r="D5776" s="290" t="s">
        <v>37936</v>
      </c>
      <c r="E5776" s="292">
        <v>159335.12</v>
      </c>
    </row>
    <row r="5777" spans="1:5" ht="14.4" x14ac:dyDescent="0.55000000000000004">
      <c r="A5777" s="290" t="s">
        <v>37098</v>
      </c>
      <c r="B5777" s="291">
        <v>23620</v>
      </c>
      <c r="D5777" s="290" t="s">
        <v>37942</v>
      </c>
      <c r="E5777" s="292">
        <v>23620</v>
      </c>
    </row>
    <row r="5778" spans="1:5" ht="14.4" x14ac:dyDescent="0.55000000000000004">
      <c r="A5778" s="290" t="s">
        <v>65444</v>
      </c>
      <c r="B5778" s="291">
        <v>11793</v>
      </c>
      <c r="D5778" s="290" t="s">
        <v>37945</v>
      </c>
      <c r="E5778" s="292">
        <v>11793</v>
      </c>
    </row>
    <row r="5779" spans="1:5" ht="14.4" x14ac:dyDescent="0.55000000000000004">
      <c r="A5779" s="290" t="s">
        <v>37099</v>
      </c>
      <c r="B5779" s="291">
        <v>11841</v>
      </c>
      <c r="D5779" s="290" t="s">
        <v>37950</v>
      </c>
      <c r="E5779" s="292">
        <v>11841</v>
      </c>
    </row>
    <row r="5780" spans="1:5" ht="14.4" x14ac:dyDescent="0.55000000000000004">
      <c r="A5780" s="290" t="s">
        <v>37100</v>
      </c>
      <c r="B5780" s="291">
        <v>281785.11</v>
      </c>
      <c r="D5780" s="290" t="s">
        <v>37953</v>
      </c>
      <c r="E5780" s="292">
        <v>281785.11</v>
      </c>
    </row>
    <row r="5781" spans="1:5" ht="14.4" x14ac:dyDescent="0.55000000000000004">
      <c r="A5781" s="290" t="s">
        <v>37101</v>
      </c>
      <c r="B5781" s="291">
        <v>46714.05</v>
      </c>
      <c r="D5781" s="290" t="s">
        <v>37958</v>
      </c>
      <c r="E5781" s="292">
        <v>46714.05</v>
      </c>
    </row>
    <row r="5782" spans="1:5" ht="14.4" x14ac:dyDescent="0.55000000000000004">
      <c r="A5782" s="290" t="s">
        <v>37102</v>
      </c>
      <c r="B5782" s="291">
        <v>221763</v>
      </c>
      <c r="D5782" s="290" t="s">
        <v>37963</v>
      </c>
      <c r="E5782" s="292">
        <v>221763</v>
      </c>
    </row>
    <row r="5783" spans="1:5" ht="14.4" x14ac:dyDescent="0.55000000000000004">
      <c r="A5783" s="290" t="s">
        <v>37103</v>
      </c>
      <c r="B5783" s="291">
        <v>69286</v>
      </c>
      <c r="D5783" s="290" t="s">
        <v>37969</v>
      </c>
      <c r="E5783" s="292">
        <v>69286</v>
      </c>
    </row>
    <row r="5784" spans="1:5" ht="14.4" x14ac:dyDescent="0.55000000000000004">
      <c r="A5784" s="290" t="s">
        <v>37104</v>
      </c>
      <c r="B5784" s="291">
        <v>400110</v>
      </c>
      <c r="D5784" s="290" t="s">
        <v>37974</v>
      </c>
      <c r="E5784" s="292">
        <v>400110</v>
      </c>
    </row>
    <row r="5785" spans="1:5" ht="14.4" x14ac:dyDescent="0.55000000000000004">
      <c r="A5785" s="290" t="s">
        <v>37105</v>
      </c>
      <c r="B5785" s="291">
        <v>104684</v>
      </c>
      <c r="D5785" s="290" t="s">
        <v>37979</v>
      </c>
      <c r="E5785" s="292">
        <v>104684</v>
      </c>
    </row>
    <row r="5786" spans="1:5" ht="14.4" x14ac:dyDescent="0.55000000000000004">
      <c r="A5786" s="290" t="s">
        <v>37106</v>
      </c>
      <c r="B5786" s="291">
        <v>80280</v>
      </c>
      <c r="D5786" s="290" t="s">
        <v>37984</v>
      </c>
      <c r="E5786" s="292">
        <v>80280</v>
      </c>
    </row>
    <row r="5787" spans="1:5" ht="14.4" x14ac:dyDescent="0.55000000000000004">
      <c r="A5787" s="290" t="s">
        <v>37107</v>
      </c>
      <c r="B5787" s="291">
        <v>266766</v>
      </c>
      <c r="D5787" s="290" t="s">
        <v>37989</v>
      </c>
      <c r="E5787" s="292">
        <v>266766</v>
      </c>
    </row>
    <row r="5788" spans="1:5" ht="14.4" x14ac:dyDescent="0.55000000000000004">
      <c r="A5788" s="290" t="s">
        <v>37108</v>
      </c>
      <c r="B5788" s="291">
        <v>85021</v>
      </c>
      <c r="D5788" s="290" t="s">
        <v>37997</v>
      </c>
      <c r="E5788" s="292">
        <v>85021</v>
      </c>
    </row>
    <row r="5789" spans="1:5" ht="14.4" x14ac:dyDescent="0.55000000000000004">
      <c r="A5789" s="290" t="s">
        <v>65445</v>
      </c>
      <c r="B5789" s="291">
        <v>0</v>
      </c>
      <c r="D5789" s="290" t="s">
        <v>66107</v>
      </c>
      <c r="E5789" s="292">
        <v>0</v>
      </c>
    </row>
    <row r="5790" spans="1:5" ht="14.4" x14ac:dyDescent="0.55000000000000004">
      <c r="A5790" s="290" t="s">
        <v>37109</v>
      </c>
      <c r="B5790" s="291">
        <v>55288</v>
      </c>
      <c r="D5790" s="290" t="s">
        <v>38004</v>
      </c>
      <c r="E5790" s="292">
        <v>55288</v>
      </c>
    </row>
    <row r="5791" spans="1:5" ht="14.4" x14ac:dyDescent="0.55000000000000004">
      <c r="A5791" s="290" t="s">
        <v>65446</v>
      </c>
      <c r="B5791" s="291">
        <v>0</v>
      </c>
      <c r="D5791" s="290" t="s">
        <v>66108</v>
      </c>
      <c r="E5791" s="292">
        <v>0</v>
      </c>
    </row>
    <row r="5792" spans="1:5" ht="14.4" x14ac:dyDescent="0.55000000000000004">
      <c r="A5792" s="290" t="s">
        <v>37110</v>
      </c>
      <c r="B5792" s="291">
        <v>415662</v>
      </c>
      <c r="D5792" s="290" t="s">
        <v>38014</v>
      </c>
      <c r="E5792" s="292">
        <v>415662</v>
      </c>
    </row>
    <row r="5793" spans="1:5" ht="14.4" x14ac:dyDescent="0.55000000000000004">
      <c r="A5793" s="290" t="s">
        <v>37111</v>
      </c>
      <c r="B5793" s="291">
        <v>137079</v>
      </c>
      <c r="D5793" s="290" t="s">
        <v>38021</v>
      </c>
      <c r="E5793" s="292">
        <v>137079</v>
      </c>
    </row>
    <row r="5794" spans="1:5" ht="14.4" x14ac:dyDescent="0.55000000000000004">
      <c r="A5794" s="290" t="s">
        <v>37112</v>
      </c>
      <c r="B5794" s="291">
        <v>60439.72</v>
      </c>
      <c r="D5794" s="290" t="s">
        <v>38026</v>
      </c>
      <c r="E5794" s="292">
        <v>60439.72</v>
      </c>
    </row>
    <row r="5795" spans="1:5" ht="14.4" x14ac:dyDescent="0.55000000000000004">
      <c r="A5795" s="290" t="s">
        <v>37113</v>
      </c>
      <c r="B5795" s="291">
        <v>267327.92</v>
      </c>
      <c r="D5795" s="290" t="s">
        <v>38034</v>
      </c>
      <c r="E5795" s="292">
        <v>267327.92</v>
      </c>
    </row>
    <row r="5796" spans="1:5" ht="14.4" x14ac:dyDescent="0.55000000000000004">
      <c r="A5796" s="290" t="s">
        <v>37114</v>
      </c>
      <c r="B5796" s="291">
        <v>1379779</v>
      </c>
      <c r="D5796" s="290" t="s">
        <v>38039</v>
      </c>
      <c r="E5796" s="292">
        <v>1379779</v>
      </c>
    </row>
    <row r="5797" spans="1:5" ht="14.4" x14ac:dyDescent="0.55000000000000004">
      <c r="A5797" s="290" t="s">
        <v>37115</v>
      </c>
      <c r="B5797" s="291">
        <v>16352</v>
      </c>
      <c r="D5797" s="290" t="s">
        <v>38043</v>
      </c>
      <c r="E5797" s="292">
        <v>16352</v>
      </c>
    </row>
    <row r="5798" spans="1:5" ht="14.4" x14ac:dyDescent="0.55000000000000004">
      <c r="A5798" s="290" t="s">
        <v>37116</v>
      </c>
      <c r="B5798" s="291">
        <v>45726.37</v>
      </c>
      <c r="D5798" s="290" t="s">
        <v>38047</v>
      </c>
      <c r="E5798" s="292">
        <v>45726.37</v>
      </c>
    </row>
    <row r="5799" spans="1:5" ht="14.4" x14ac:dyDescent="0.55000000000000004">
      <c r="A5799" s="290" t="s">
        <v>37117</v>
      </c>
      <c r="B5799" s="291">
        <v>134537.37</v>
      </c>
      <c r="D5799" s="290" t="s">
        <v>38053</v>
      </c>
      <c r="E5799" s="292">
        <v>134537.37</v>
      </c>
    </row>
    <row r="5800" spans="1:5" ht="14.4" x14ac:dyDescent="0.55000000000000004">
      <c r="A5800" s="290" t="s">
        <v>37118</v>
      </c>
      <c r="B5800" s="291">
        <v>547089</v>
      </c>
      <c r="D5800" s="290" t="s">
        <v>38058</v>
      </c>
      <c r="E5800" s="292">
        <v>547089</v>
      </c>
    </row>
    <row r="5801" spans="1:5" ht="14.4" x14ac:dyDescent="0.55000000000000004">
      <c r="A5801" s="290" t="s">
        <v>37119</v>
      </c>
      <c r="B5801" s="291">
        <v>84282.47</v>
      </c>
      <c r="D5801" s="290" t="s">
        <v>38063</v>
      </c>
      <c r="E5801" s="292">
        <v>84282.47</v>
      </c>
    </row>
    <row r="5802" spans="1:5" ht="14.4" x14ac:dyDescent="0.55000000000000004">
      <c r="A5802" s="290" t="s">
        <v>37120</v>
      </c>
      <c r="B5802" s="291">
        <v>62245</v>
      </c>
      <c r="D5802" s="290" t="s">
        <v>38067</v>
      </c>
      <c r="E5802" s="292">
        <v>62245</v>
      </c>
    </row>
    <row r="5803" spans="1:5" ht="14.4" x14ac:dyDescent="0.55000000000000004">
      <c r="A5803" s="290" t="s">
        <v>65447</v>
      </c>
      <c r="B5803" s="291">
        <v>0</v>
      </c>
      <c r="D5803" s="290" t="s">
        <v>66109</v>
      </c>
      <c r="E5803" s="292">
        <v>0</v>
      </c>
    </row>
    <row r="5804" spans="1:5" ht="14.4" x14ac:dyDescent="0.55000000000000004">
      <c r="A5804" s="290" t="s">
        <v>37121</v>
      </c>
      <c r="B5804" s="291">
        <v>167248</v>
      </c>
      <c r="D5804" s="290" t="s">
        <v>38074</v>
      </c>
      <c r="E5804" s="292">
        <v>167248</v>
      </c>
    </row>
    <row r="5805" spans="1:5" ht="14.4" x14ac:dyDescent="0.55000000000000004">
      <c r="A5805" s="290" t="s">
        <v>37122</v>
      </c>
      <c r="B5805" s="291">
        <v>240727.64</v>
      </c>
      <c r="D5805" s="290" t="s">
        <v>38079</v>
      </c>
      <c r="E5805" s="292">
        <v>240727.64</v>
      </c>
    </row>
    <row r="5806" spans="1:5" ht="14.4" x14ac:dyDescent="0.55000000000000004">
      <c r="A5806" s="290" t="s">
        <v>37123</v>
      </c>
      <c r="B5806" s="291">
        <v>920541.6</v>
      </c>
      <c r="D5806" s="290" t="s">
        <v>38084</v>
      </c>
      <c r="E5806" s="292">
        <v>920541.6</v>
      </c>
    </row>
    <row r="5807" spans="1:5" ht="14.4" x14ac:dyDescent="0.55000000000000004">
      <c r="A5807" s="290" t="s">
        <v>37124</v>
      </c>
      <c r="B5807" s="291">
        <v>19410</v>
      </c>
      <c r="D5807" s="290" t="s">
        <v>38098</v>
      </c>
      <c r="E5807" s="292">
        <v>19410</v>
      </c>
    </row>
    <row r="5808" spans="1:5" ht="14.4" x14ac:dyDescent="0.55000000000000004">
      <c r="A5808" s="290" t="s">
        <v>37125</v>
      </c>
      <c r="B5808" s="291">
        <v>40349</v>
      </c>
      <c r="D5808" s="290" t="s">
        <v>38100</v>
      </c>
      <c r="E5808" s="292">
        <v>40349</v>
      </c>
    </row>
    <row r="5809" spans="1:5" ht="14.4" x14ac:dyDescent="0.55000000000000004">
      <c r="A5809" s="290" t="s">
        <v>37126</v>
      </c>
      <c r="B5809" s="291">
        <v>17292</v>
      </c>
      <c r="D5809" s="290" t="s">
        <v>38105</v>
      </c>
      <c r="E5809" s="292">
        <v>17292</v>
      </c>
    </row>
    <row r="5810" spans="1:5" ht="14.4" x14ac:dyDescent="0.55000000000000004">
      <c r="A5810" s="290" t="s">
        <v>37127</v>
      </c>
      <c r="B5810" s="291">
        <v>11175</v>
      </c>
      <c r="D5810" s="290" t="s">
        <v>38109</v>
      </c>
      <c r="E5810" s="292">
        <v>11175</v>
      </c>
    </row>
    <row r="5811" spans="1:5" ht="14.4" x14ac:dyDescent="0.55000000000000004">
      <c r="A5811" s="290" t="s">
        <v>65448</v>
      </c>
      <c r="B5811" s="291">
        <v>0</v>
      </c>
      <c r="D5811" s="290" t="s">
        <v>66110</v>
      </c>
      <c r="E5811" s="292">
        <v>0</v>
      </c>
    </row>
    <row r="5812" spans="1:5" ht="14.4" x14ac:dyDescent="0.55000000000000004">
      <c r="A5812" s="290" t="s">
        <v>37128</v>
      </c>
      <c r="B5812" s="291">
        <v>4563.75</v>
      </c>
      <c r="D5812" s="290" t="s">
        <v>38115</v>
      </c>
      <c r="E5812" s="292">
        <v>4563.75</v>
      </c>
    </row>
    <row r="5813" spans="1:5" ht="14.4" x14ac:dyDescent="0.55000000000000004">
      <c r="A5813" s="290" t="s">
        <v>37129</v>
      </c>
      <c r="B5813" s="291">
        <v>142822</v>
      </c>
      <c r="D5813" s="290" t="s">
        <v>38119</v>
      </c>
      <c r="E5813" s="292">
        <v>142822</v>
      </c>
    </row>
    <row r="5814" spans="1:5" ht="14.4" x14ac:dyDescent="0.55000000000000004">
      <c r="A5814" s="290" t="s">
        <v>37130</v>
      </c>
      <c r="B5814" s="291">
        <v>1366313.37</v>
      </c>
      <c r="D5814" s="290" t="s">
        <v>38126</v>
      </c>
      <c r="E5814" s="292">
        <v>1366313.37</v>
      </c>
    </row>
    <row r="5815" spans="1:5" ht="14.4" x14ac:dyDescent="0.55000000000000004">
      <c r="A5815" s="290" t="s">
        <v>37131</v>
      </c>
      <c r="B5815" s="291">
        <v>11896</v>
      </c>
      <c r="D5815" s="290" t="s">
        <v>38134</v>
      </c>
      <c r="E5815" s="292">
        <v>11896</v>
      </c>
    </row>
    <row r="5816" spans="1:5" ht="14.4" x14ac:dyDescent="0.55000000000000004">
      <c r="A5816" s="290" t="s">
        <v>37132</v>
      </c>
      <c r="B5816" s="291">
        <v>15410</v>
      </c>
      <c r="D5816" s="290" t="s">
        <v>38138</v>
      </c>
      <c r="E5816" s="292">
        <v>15410</v>
      </c>
    </row>
    <row r="5817" spans="1:5" ht="14.4" x14ac:dyDescent="0.55000000000000004">
      <c r="A5817" s="290" t="s">
        <v>37133</v>
      </c>
      <c r="B5817" s="291">
        <v>28011</v>
      </c>
      <c r="D5817" s="290" t="s">
        <v>38141</v>
      </c>
      <c r="E5817" s="292">
        <v>28011</v>
      </c>
    </row>
    <row r="5818" spans="1:5" ht="14.4" x14ac:dyDescent="0.55000000000000004">
      <c r="A5818" s="290" t="s">
        <v>65449</v>
      </c>
      <c r="B5818" s="291">
        <v>7453.22</v>
      </c>
      <c r="D5818" s="290" t="s">
        <v>38143</v>
      </c>
      <c r="E5818" s="292">
        <v>7453.22</v>
      </c>
    </row>
    <row r="5819" spans="1:5" ht="14.4" x14ac:dyDescent="0.55000000000000004">
      <c r="A5819" s="290" t="s">
        <v>37134</v>
      </c>
      <c r="B5819" s="291">
        <v>220861.7</v>
      </c>
      <c r="D5819" s="290" t="s">
        <v>38146</v>
      </c>
      <c r="E5819" s="292">
        <v>220861.7</v>
      </c>
    </row>
    <row r="5820" spans="1:5" ht="14.4" x14ac:dyDescent="0.55000000000000004">
      <c r="A5820" s="290" t="s">
        <v>37135</v>
      </c>
      <c r="B5820" s="291">
        <v>848982.64</v>
      </c>
      <c r="D5820" s="290" t="s">
        <v>38153</v>
      </c>
      <c r="E5820" s="292">
        <v>848982.64</v>
      </c>
    </row>
    <row r="5821" spans="1:5" ht="14.4" x14ac:dyDescent="0.55000000000000004">
      <c r="A5821" s="290" t="s">
        <v>37136</v>
      </c>
      <c r="B5821" s="291">
        <v>47641</v>
      </c>
      <c r="D5821" s="290" t="s">
        <v>38160</v>
      </c>
      <c r="E5821" s="292">
        <v>47641</v>
      </c>
    </row>
    <row r="5822" spans="1:5" ht="14.4" x14ac:dyDescent="0.55000000000000004">
      <c r="A5822" s="290" t="s">
        <v>37137</v>
      </c>
      <c r="B5822" s="291">
        <v>5734</v>
      </c>
      <c r="D5822" s="290" t="s">
        <v>38165</v>
      </c>
      <c r="E5822" s="292">
        <v>5734</v>
      </c>
    </row>
    <row r="5823" spans="1:5" ht="14.4" x14ac:dyDescent="0.55000000000000004">
      <c r="A5823" s="290" t="s">
        <v>37138</v>
      </c>
      <c r="B5823" s="291">
        <v>8400</v>
      </c>
      <c r="D5823" s="290" t="s">
        <v>38167</v>
      </c>
      <c r="E5823" s="292">
        <v>8400</v>
      </c>
    </row>
    <row r="5824" spans="1:5" ht="14.4" x14ac:dyDescent="0.55000000000000004">
      <c r="A5824" s="290" t="s">
        <v>37139</v>
      </c>
      <c r="B5824" s="291">
        <v>46907</v>
      </c>
      <c r="D5824" s="290" t="s">
        <v>38170</v>
      </c>
      <c r="E5824" s="292">
        <v>46907</v>
      </c>
    </row>
    <row r="5825" spans="1:5" ht="14.4" x14ac:dyDescent="0.55000000000000004">
      <c r="A5825" s="290" t="s">
        <v>37140</v>
      </c>
      <c r="B5825" s="291">
        <v>27940.71</v>
      </c>
      <c r="D5825" s="290" t="s">
        <v>38175</v>
      </c>
      <c r="E5825" s="292">
        <v>27940.71</v>
      </c>
    </row>
    <row r="5826" spans="1:5" ht="14.4" x14ac:dyDescent="0.55000000000000004">
      <c r="A5826" s="290" t="s">
        <v>37141</v>
      </c>
      <c r="B5826" s="291">
        <v>183603.08</v>
      </c>
      <c r="D5826" s="290" t="s">
        <v>38180</v>
      </c>
      <c r="E5826" s="292">
        <v>183603.08</v>
      </c>
    </row>
    <row r="5827" spans="1:5" ht="14.4" x14ac:dyDescent="0.55000000000000004">
      <c r="A5827" s="290" t="s">
        <v>37142</v>
      </c>
      <c r="B5827" s="291">
        <v>27721</v>
      </c>
      <c r="D5827" s="290" t="s">
        <v>38184</v>
      </c>
      <c r="E5827" s="292">
        <v>27721</v>
      </c>
    </row>
    <row r="5828" spans="1:5" ht="14.4" x14ac:dyDescent="0.55000000000000004">
      <c r="A5828" s="290" t="s">
        <v>37143</v>
      </c>
      <c r="B5828" s="291">
        <v>17318.740000000002</v>
      </c>
      <c r="D5828" s="290" t="s">
        <v>38187</v>
      </c>
      <c r="E5828" s="292">
        <v>17318.740000000002</v>
      </c>
    </row>
    <row r="5829" spans="1:5" ht="14.4" x14ac:dyDescent="0.55000000000000004">
      <c r="A5829" s="290" t="s">
        <v>37144</v>
      </c>
      <c r="B5829" s="291">
        <v>78963</v>
      </c>
      <c r="D5829" s="290" t="s">
        <v>38191</v>
      </c>
      <c r="E5829" s="292">
        <v>78963</v>
      </c>
    </row>
    <row r="5830" spans="1:5" ht="14.4" x14ac:dyDescent="0.55000000000000004">
      <c r="A5830" s="290" t="s">
        <v>37145</v>
      </c>
      <c r="B5830" s="291">
        <v>2097749</v>
      </c>
      <c r="D5830" s="290" t="s">
        <v>38196</v>
      </c>
      <c r="E5830" s="292">
        <v>2097749</v>
      </c>
    </row>
    <row r="5831" spans="1:5" ht="14.4" x14ac:dyDescent="0.55000000000000004">
      <c r="A5831" s="290" t="s">
        <v>37146</v>
      </c>
      <c r="B5831" s="291">
        <v>12028</v>
      </c>
      <c r="D5831" s="290" t="s">
        <v>38201</v>
      </c>
      <c r="E5831" s="292">
        <v>12028</v>
      </c>
    </row>
    <row r="5832" spans="1:5" ht="14.4" x14ac:dyDescent="0.55000000000000004">
      <c r="A5832" s="290" t="s">
        <v>37147</v>
      </c>
      <c r="B5832" s="291">
        <v>22749</v>
      </c>
      <c r="D5832" s="290" t="s">
        <v>38207</v>
      </c>
      <c r="E5832" s="292">
        <v>22749</v>
      </c>
    </row>
    <row r="5833" spans="1:5" ht="14.4" x14ac:dyDescent="0.55000000000000004">
      <c r="A5833" s="290" t="s">
        <v>37148</v>
      </c>
      <c r="B5833" s="291">
        <v>12764</v>
      </c>
      <c r="D5833" s="290" t="s">
        <v>38211</v>
      </c>
      <c r="E5833" s="292">
        <v>12764</v>
      </c>
    </row>
    <row r="5834" spans="1:5" ht="14.4" x14ac:dyDescent="0.55000000000000004">
      <c r="A5834" s="290" t="s">
        <v>65450</v>
      </c>
      <c r="B5834" s="291">
        <v>0</v>
      </c>
      <c r="D5834" s="290" t="s">
        <v>66111</v>
      </c>
      <c r="E5834" s="292">
        <v>0</v>
      </c>
    </row>
    <row r="5835" spans="1:5" ht="14.4" x14ac:dyDescent="0.55000000000000004">
      <c r="A5835" s="290" t="s">
        <v>37149</v>
      </c>
      <c r="B5835" s="291">
        <v>64523</v>
      </c>
      <c r="D5835" s="290" t="s">
        <v>38221</v>
      </c>
      <c r="E5835" s="292">
        <v>64523</v>
      </c>
    </row>
    <row r="5836" spans="1:5" ht="14.4" x14ac:dyDescent="0.55000000000000004">
      <c r="A5836" s="290" t="s">
        <v>37150</v>
      </c>
      <c r="B5836" s="291">
        <v>70230</v>
      </c>
      <c r="D5836" s="290" t="s">
        <v>38226</v>
      </c>
      <c r="E5836" s="292">
        <v>70230</v>
      </c>
    </row>
    <row r="5837" spans="1:5" ht="14.4" x14ac:dyDescent="0.55000000000000004">
      <c r="A5837" s="290" t="s">
        <v>65451</v>
      </c>
      <c r="B5837" s="291">
        <v>5745.96</v>
      </c>
      <c r="D5837" s="290" t="s">
        <v>38231</v>
      </c>
      <c r="E5837" s="292">
        <v>5745.96</v>
      </c>
    </row>
    <row r="5838" spans="1:5" ht="14.4" x14ac:dyDescent="0.55000000000000004">
      <c r="A5838" s="290" t="s">
        <v>37151</v>
      </c>
      <c r="B5838" s="291">
        <v>17816</v>
      </c>
      <c r="D5838" s="290" t="s">
        <v>38236</v>
      </c>
      <c r="E5838" s="292">
        <v>17816</v>
      </c>
    </row>
    <row r="5839" spans="1:5" ht="14.4" x14ac:dyDescent="0.55000000000000004">
      <c r="A5839" s="290" t="s">
        <v>37152</v>
      </c>
      <c r="B5839" s="291">
        <v>567030</v>
      </c>
      <c r="D5839" s="290" t="s">
        <v>38241</v>
      </c>
      <c r="E5839" s="292">
        <v>567030</v>
      </c>
    </row>
    <row r="5840" spans="1:5" ht="14.4" x14ac:dyDescent="0.55000000000000004">
      <c r="A5840" s="290" t="s">
        <v>37153</v>
      </c>
      <c r="B5840" s="291">
        <v>181495</v>
      </c>
      <c r="D5840" s="290" t="s">
        <v>38249</v>
      </c>
      <c r="E5840" s="292">
        <v>181495</v>
      </c>
    </row>
    <row r="5841" spans="1:5" ht="14.4" x14ac:dyDescent="0.55000000000000004">
      <c r="A5841" s="290" t="s">
        <v>37154</v>
      </c>
      <c r="B5841" s="291">
        <v>322359.31</v>
      </c>
      <c r="D5841" s="290" t="s">
        <v>38256</v>
      </c>
      <c r="E5841" s="292">
        <v>322359.31</v>
      </c>
    </row>
    <row r="5842" spans="1:5" ht="14.4" x14ac:dyDescent="0.55000000000000004">
      <c r="A5842" s="290" t="s">
        <v>37155</v>
      </c>
      <c r="B5842" s="291">
        <v>71862.84</v>
      </c>
      <c r="D5842" s="290" t="s">
        <v>38264</v>
      </c>
      <c r="E5842" s="292">
        <v>71862.84</v>
      </c>
    </row>
    <row r="5843" spans="1:5" ht="14.4" x14ac:dyDescent="0.55000000000000004">
      <c r="A5843" s="290" t="s">
        <v>37156</v>
      </c>
      <c r="B5843" s="291">
        <v>247801</v>
      </c>
      <c r="D5843" s="290" t="s">
        <v>38269</v>
      </c>
      <c r="E5843" s="292">
        <v>247801</v>
      </c>
    </row>
    <row r="5844" spans="1:5" ht="14.4" x14ac:dyDescent="0.55000000000000004">
      <c r="A5844" s="290" t="s">
        <v>37157</v>
      </c>
      <c r="B5844" s="291">
        <v>12666.98</v>
      </c>
      <c r="D5844" s="290" t="s">
        <v>38274</v>
      </c>
      <c r="E5844" s="292">
        <v>12666.98</v>
      </c>
    </row>
    <row r="5845" spans="1:5" ht="14.4" x14ac:dyDescent="0.55000000000000004">
      <c r="A5845" s="290" t="s">
        <v>37158</v>
      </c>
      <c r="B5845" s="291">
        <v>490881.53</v>
      </c>
      <c r="D5845" s="290" t="s">
        <v>38279</v>
      </c>
      <c r="E5845" s="292">
        <v>490881.53</v>
      </c>
    </row>
    <row r="5846" spans="1:5" ht="14.4" x14ac:dyDescent="0.55000000000000004">
      <c r="A5846" s="290" t="s">
        <v>37159</v>
      </c>
      <c r="B5846" s="291">
        <v>141850.28</v>
      </c>
      <c r="D5846" s="290" t="s">
        <v>38284</v>
      </c>
      <c r="E5846" s="292">
        <v>141850.28</v>
      </c>
    </row>
    <row r="5847" spans="1:5" ht="14.4" x14ac:dyDescent="0.55000000000000004">
      <c r="A5847" s="290" t="s">
        <v>37160</v>
      </c>
      <c r="B5847" s="291">
        <v>18527</v>
      </c>
      <c r="D5847" s="290" t="s">
        <v>38288</v>
      </c>
      <c r="E5847" s="292">
        <v>18527</v>
      </c>
    </row>
    <row r="5848" spans="1:5" ht="14.4" x14ac:dyDescent="0.55000000000000004">
      <c r="A5848" s="290" t="s">
        <v>37161</v>
      </c>
      <c r="B5848" s="291">
        <v>55582</v>
      </c>
      <c r="D5848" s="290" t="s">
        <v>38294</v>
      </c>
      <c r="E5848" s="292">
        <v>55582</v>
      </c>
    </row>
    <row r="5849" spans="1:5" ht="14.4" x14ac:dyDescent="0.55000000000000004">
      <c r="A5849" s="290" t="s">
        <v>37162</v>
      </c>
      <c r="B5849" s="291">
        <v>16719</v>
      </c>
      <c r="D5849" s="290" t="s">
        <v>38300</v>
      </c>
      <c r="E5849" s="292">
        <v>16719</v>
      </c>
    </row>
    <row r="5850" spans="1:5" ht="14.4" x14ac:dyDescent="0.55000000000000004">
      <c r="A5850" s="290" t="s">
        <v>37163</v>
      </c>
      <c r="B5850" s="291">
        <v>106254</v>
      </c>
      <c r="D5850" s="290" t="s">
        <v>38303</v>
      </c>
      <c r="E5850" s="292">
        <v>106254</v>
      </c>
    </row>
    <row r="5851" spans="1:5" ht="14.4" x14ac:dyDescent="0.55000000000000004">
      <c r="A5851" s="290" t="s">
        <v>37164</v>
      </c>
      <c r="B5851" s="291">
        <v>800386.47</v>
      </c>
      <c r="D5851" s="290" t="s">
        <v>38310</v>
      </c>
      <c r="E5851" s="292">
        <v>800386.47</v>
      </c>
    </row>
    <row r="5852" spans="1:5" ht="14.4" x14ac:dyDescent="0.55000000000000004">
      <c r="A5852" s="290" t="s">
        <v>65452</v>
      </c>
      <c r="B5852" s="291">
        <v>0</v>
      </c>
      <c r="D5852" s="290" t="s">
        <v>66112</v>
      </c>
      <c r="E5852" s="292">
        <v>0</v>
      </c>
    </row>
    <row r="5853" spans="1:5" ht="14.4" x14ac:dyDescent="0.55000000000000004">
      <c r="A5853" s="290" t="s">
        <v>37165</v>
      </c>
      <c r="B5853" s="291">
        <v>28259</v>
      </c>
      <c r="D5853" s="290" t="s">
        <v>38318</v>
      </c>
      <c r="E5853" s="292">
        <v>28259</v>
      </c>
    </row>
    <row r="5854" spans="1:5" ht="14.4" x14ac:dyDescent="0.55000000000000004">
      <c r="A5854" s="290" t="s">
        <v>37166</v>
      </c>
      <c r="B5854" s="291">
        <v>251521</v>
      </c>
      <c r="D5854" s="290" t="s">
        <v>38323</v>
      </c>
      <c r="E5854" s="292">
        <v>251521</v>
      </c>
    </row>
    <row r="5855" spans="1:5" ht="14.4" x14ac:dyDescent="0.55000000000000004">
      <c r="A5855" s="290" t="s">
        <v>37167</v>
      </c>
      <c r="B5855" s="291">
        <v>10500</v>
      </c>
      <c r="D5855" s="290" t="s">
        <v>38327</v>
      </c>
      <c r="E5855" s="292">
        <v>10500</v>
      </c>
    </row>
    <row r="5856" spans="1:5" ht="14.4" x14ac:dyDescent="0.55000000000000004">
      <c r="A5856" s="290" t="s">
        <v>37168</v>
      </c>
      <c r="B5856" s="291">
        <v>215618</v>
      </c>
      <c r="D5856" s="290" t="s">
        <v>38334</v>
      </c>
      <c r="E5856" s="292">
        <v>215618</v>
      </c>
    </row>
    <row r="5857" spans="1:5" ht="14.4" x14ac:dyDescent="0.55000000000000004">
      <c r="A5857" s="290" t="s">
        <v>37169</v>
      </c>
      <c r="B5857" s="291">
        <v>312623</v>
      </c>
      <c r="D5857" s="290" t="s">
        <v>38341</v>
      </c>
      <c r="E5857" s="292">
        <v>312623</v>
      </c>
    </row>
    <row r="5858" spans="1:5" ht="14.4" x14ac:dyDescent="0.55000000000000004">
      <c r="A5858" s="290" t="s">
        <v>37170</v>
      </c>
      <c r="B5858" s="291">
        <v>56356</v>
      </c>
      <c r="D5858" s="290" t="s">
        <v>38345</v>
      </c>
      <c r="E5858" s="292">
        <v>56356</v>
      </c>
    </row>
    <row r="5859" spans="1:5" ht="14.4" x14ac:dyDescent="0.55000000000000004">
      <c r="A5859" s="290" t="s">
        <v>37171</v>
      </c>
      <c r="B5859" s="291">
        <v>5293</v>
      </c>
      <c r="D5859" s="290" t="s">
        <v>38350</v>
      </c>
      <c r="E5859" s="292">
        <v>5293</v>
      </c>
    </row>
    <row r="5860" spans="1:5" ht="14.4" x14ac:dyDescent="0.55000000000000004">
      <c r="A5860" s="290" t="s">
        <v>37172</v>
      </c>
      <c r="B5860" s="291">
        <v>131986</v>
      </c>
      <c r="D5860" s="290" t="s">
        <v>38355</v>
      </c>
      <c r="E5860" s="292">
        <v>131986</v>
      </c>
    </row>
    <row r="5861" spans="1:5" ht="14.4" x14ac:dyDescent="0.55000000000000004">
      <c r="A5861" s="290" t="s">
        <v>37173</v>
      </c>
      <c r="B5861" s="291">
        <v>66228</v>
      </c>
      <c r="D5861" s="290" t="s">
        <v>38360</v>
      </c>
      <c r="E5861" s="292">
        <v>66228</v>
      </c>
    </row>
    <row r="5862" spans="1:5" ht="14.4" x14ac:dyDescent="0.55000000000000004">
      <c r="A5862" s="290" t="s">
        <v>37174</v>
      </c>
      <c r="B5862" s="291">
        <v>72465</v>
      </c>
      <c r="D5862" s="290" t="s">
        <v>38365</v>
      </c>
      <c r="E5862" s="292">
        <v>72465</v>
      </c>
    </row>
    <row r="5863" spans="1:5" ht="14.4" x14ac:dyDescent="0.55000000000000004">
      <c r="A5863" s="290" t="s">
        <v>65453</v>
      </c>
      <c r="B5863" s="291">
        <v>0</v>
      </c>
      <c r="D5863" s="290" t="s">
        <v>66113</v>
      </c>
      <c r="E5863" s="292">
        <v>0</v>
      </c>
    </row>
    <row r="5864" spans="1:5" ht="14.4" x14ac:dyDescent="0.55000000000000004">
      <c r="A5864" s="290" t="s">
        <v>37175</v>
      </c>
      <c r="B5864" s="291">
        <v>150827</v>
      </c>
      <c r="D5864" s="290" t="s">
        <v>38371</v>
      </c>
      <c r="E5864" s="292">
        <v>150827</v>
      </c>
    </row>
    <row r="5865" spans="1:5" ht="14.4" x14ac:dyDescent="0.55000000000000004">
      <c r="A5865" s="290" t="s">
        <v>37176</v>
      </c>
      <c r="B5865" s="291">
        <v>3924085.91</v>
      </c>
      <c r="D5865" s="290" t="s">
        <v>38376</v>
      </c>
      <c r="E5865" s="292">
        <v>3924085.91</v>
      </c>
    </row>
    <row r="5866" spans="1:5" ht="14.4" x14ac:dyDescent="0.55000000000000004">
      <c r="A5866" s="290" t="s">
        <v>37177</v>
      </c>
      <c r="B5866" s="291">
        <v>44465</v>
      </c>
      <c r="D5866" s="290" t="s">
        <v>38381</v>
      </c>
      <c r="E5866" s="292">
        <v>44465</v>
      </c>
    </row>
    <row r="5867" spans="1:5" ht="14.4" x14ac:dyDescent="0.55000000000000004">
      <c r="A5867" s="290" t="s">
        <v>37178</v>
      </c>
      <c r="B5867" s="291">
        <v>41848</v>
      </c>
      <c r="D5867" s="290" t="s">
        <v>38387</v>
      </c>
      <c r="E5867" s="292">
        <v>41848</v>
      </c>
    </row>
    <row r="5868" spans="1:5" ht="14.4" x14ac:dyDescent="0.55000000000000004">
      <c r="A5868" s="290" t="s">
        <v>37179</v>
      </c>
      <c r="B5868" s="291">
        <v>22918</v>
      </c>
      <c r="D5868" s="290" t="s">
        <v>38391</v>
      </c>
      <c r="E5868" s="292">
        <v>22918</v>
      </c>
    </row>
    <row r="5869" spans="1:5" ht="14.4" x14ac:dyDescent="0.55000000000000004">
      <c r="A5869" s="290" t="s">
        <v>37180</v>
      </c>
      <c r="B5869" s="291">
        <v>4555.2</v>
      </c>
      <c r="D5869" s="290" t="s">
        <v>38396</v>
      </c>
      <c r="E5869" s="292">
        <v>4555.2</v>
      </c>
    </row>
    <row r="5870" spans="1:5" ht="14.4" x14ac:dyDescent="0.55000000000000004">
      <c r="A5870" s="290" t="s">
        <v>37181</v>
      </c>
      <c r="B5870" s="291">
        <v>10333</v>
      </c>
      <c r="D5870" s="290" t="s">
        <v>38399</v>
      </c>
      <c r="E5870" s="292">
        <v>10333</v>
      </c>
    </row>
    <row r="5871" spans="1:5" ht="14.4" x14ac:dyDescent="0.55000000000000004">
      <c r="A5871" s="290" t="s">
        <v>37182</v>
      </c>
      <c r="B5871" s="291">
        <v>12939</v>
      </c>
      <c r="D5871" s="290" t="s">
        <v>38403</v>
      </c>
      <c r="E5871" s="292">
        <v>12939</v>
      </c>
    </row>
    <row r="5872" spans="1:5" ht="14.4" x14ac:dyDescent="0.55000000000000004">
      <c r="A5872" s="290" t="s">
        <v>37183</v>
      </c>
      <c r="B5872" s="291">
        <v>54053</v>
      </c>
      <c r="D5872" s="290" t="s">
        <v>38408</v>
      </c>
      <c r="E5872" s="292">
        <v>54053</v>
      </c>
    </row>
    <row r="5873" spans="1:5" ht="14.4" x14ac:dyDescent="0.55000000000000004">
      <c r="A5873" s="290" t="s">
        <v>37184</v>
      </c>
      <c r="B5873" s="291">
        <v>5184</v>
      </c>
      <c r="D5873" s="290" t="s">
        <v>38412</v>
      </c>
      <c r="E5873" s="292">
        <v>5184</v>
      </c>
    </row>
    <row r="5874" spans="1:5" ht="14.4" x14ac:dyDescent="0.55000000000000004">
      <c r="A5874" s="290" t="s">
        <v>65454</v>
      </c>
      <c r="B5874" s="291">
        <v>0</v>
      </c>
      <c r="D5874" s="290" t="s">
        <v>66114</v>
      </c>
      <c r="E5874" s="292">
        <v>0</v>
      </c>
    </row>
    <row r="5875" spans="1:5" ht="14.4" x14ac:dyDescent="0.55000000000000004">
      <c r="A5875" s="290" t="s">
        <v>37185</v>
      </c>
      <c r="B5875" s="291">
        <v>27732</v>
      </c>
      <c r="D5875" s="290" t="s">
        <v>38421</v>
      </c>
      <c r="E5875" s="292">
        <v>27732</v>
      </c>
    </row>
    <row r="5876" spans="1:5" ht="14.4" x14ac:dyDescent="0.55000000000000004">
      <c r="A5876" s="290" t="s">
        <v>37186</v>
      </c>
      <c r="B5876" s="291">
        <v>12177.6</v>
      </c>
      <c r="D5876" s="290" t="s">
        <v>38429</v>
      </c>
      <c r="E5876" s="292">
        <v>12177.6</v>
      </c>
    </row>
    <row r="5877" spans="1:5" ht="14.4" x14ac:dyDescent="0.55000000000000004">
      <c r="A5877" s="290" t="s">
        <v>37187</v>
      </c>
      <c r="B5877" s="291">
        <v>3709</v>
      </c>
      <c r="D5877" s="290" t="s">
        <v>38431</v>
      </c>
      <c r="E5877" s="292">
        <v>3709</v>
      </c>
    </row>
    <row r="5878" spans="1:5" ht="14.4" x14ac:dyDescent="0.55000000000000004">
      <c r="A5878" s="290" t="s">
        <v>37188</v>
      </c>
      <c r="B5878" s="291">
        <v>10240</v>
      </c>
      <c r="D5878" s="290" t="s">
        <v>38437</v>
      </c>
      <c r="E5878" s="292">
        <v>10240</v>
      </c>
    </row>
    <row r="5879" spans="1:5" ht="14.4" x14ac:dyDescent="0.55000000000000004">
      <c r="A5879" s="290" t="s">
        <v>37189</v>
      </c>
      <c r="B5879" s="291">
        <v>102582.12</v>
      </c>
      <c r="D5879" s="290" t="s">
        <v>38441</v>
      </c>
      <c r="E5879" s="292">
        <v>102582.12</v>
      </c>
    </row>
    <row r="5880" spans="1:5" ht="14.4" x14ac:dyDescent="0.55000000000000004">
      <c r="A5880" s="290" t="s">
        <v>37190</v>
      </c>
      <c r="B5880" s="291">
        <v>16389</v>
      </c>
      <c r="D5880" s="290" t="s">
        <v>38447</v>
      </c>
      <c r="E5880" s="292">
        <v>16389</v>
      </c>
    </row>
    <row r="5881" spans="1:5" ht="14.4" x14ac:dyDescent="0.55000000000000004">
      <c r="A5881" s="290" t="s">
        <v>37191</v>
      </c>
      <c r="B5881" s="291">
        <v>330389</v>
      </c>
      <c r="D5881" s="290" t="s">
        <v>38453</v>
      </c>
      <c r="E5881" s="292">
        <v>330389</v>
      </c>
    </row>
    <row r="5882" spans="1:5" ht="14.4" x14ac:dyDescent="0.55000000000000004">
      <c r="A5882" s="290" t="s">
        <v>37192</v>
      </c>
      <c r="B5882" s="291">
        <v>381511</v>
      </c>
      <c r="D5882" s="290" t="s">
        <v>38464</v>
      </c>
      <c r="E5882" s="292">
        <v>381511</v>
      </c>
    </row>
    <row r="5883" spans="1:5" ht="14.4" x14ac:dyDescent="0.55000000000000004">
      <c r="A5883" s="290" t="s">
        <v>37193</v>
      </c>
      <c r="B5883" s="291">
        <v>333450</v>
      </c>
      <c r="D5883" s="290" t="s">
        <v>38470</v>
      </c>
      <c r="E5883" s="292">
        <v>333450</v>
      </c>
    </row>
    <row r="5884" spans="1:5" ht="14.4" x14ac:dyDescent="0.55000000000000004">
      <c r="A5884" s="290" t="s">
        <v>37194</v>
      </c>
      <c r="B5884" s="291">
        <v>4200</v>
      </c>
      <c r="D5884" s="290" t="s">
        <v>38480</v>
      </c>
      <c r="E5884" s="292">
        <v>4200</v>
      </c>
    </row>
    <row r="5885" spans="1:5" ht="14.4" x14ac:dyDescent="0.55000000000000004">
      <c r="A5885" s="290" t="s">
        <v>37195</v>
      </c>
      <c r="B5885" s="291">
        <v>6946</v>
      </c>
      <c r="D5885" s="290" t="s">
        <v>38483</v>
      </c>
      <c r="E5885" s="292">
        <v>6946</v>
      </c>
    </row>
    <row r="5886" spans="1:5" ht="14.4" x14ac:dyDescent="0.55000000000000004">
      <c r="A5886" s="290" t="s">
        <v>37196</v>
      </c>
      <c r="B5886" s="291">
        <v>38008.58</v>
      </c>
      <c r="D5886" s="290" t="s">
        <v>38488</v>
      </c>
      <c r="E5886" s="292">
        <v>38008.58</v>
      </c>
    </row>
    <row r="5887" spans="1:5" ht="14.4" x14ac:dyDescent="0.55000000000000004">
      <c r="A5887" s="290" t="s">
        <v>37197</v>
      </c>
      <c r="B5887" s="291">
        <v>35604</v>
      </c>
      <c r="D5887" s="290" t="s">
        <v>38493</v>
      </c>
      <c r="E5887" s="292">
        <v>35604</v>
      </c>
    </row>
    <row r="5888" spans="1:5" ht="14.4" x14ac:dyDescent="0.55000000000000004">
      <c r="A5888" s="290" t="s">
        <v>37198</v>
      </c>
      <c r="B5888" s="291">
        <v>811913</v>
      </c>
      <c r="D5888" s="290" t="s">
        <v>38496</v>
      </c>
      <c r="E5888" s="292">
        <v>811913</v>
      </c>
    </row>
    <row r="5889" spans="1:5" ht="14.4" x14ac:dyDescent="0.55000000000000004">
      <c r="A5889" s="290" t="s">
        <v>37199</v>
      </c>
      <c r="B5889" s="291">
        <v>187542</v>
      </c>
      <c r="D5889" s="290" t="s">
        <v>38503</v>
      </c>
      <c r="E5889" s="292">
        <v>187542</v>
      </c>
    </row>
    <row r="5890" spans="1:5" ht="14.4" x14ac:dyDescent="0.55000000000000004">
      <c r="A5890" s="290" t="s">
        <v>37200</v>
      </c>
      <c r="B5890" s="291">
        <v>362079</v>
      </c>
      <c r="D5890" s="290" t="s">
        <v>38508</v>
      </c>
      <c r="E5890" s="292">
        <v>362079</v>
      </c>
    </row>
    <row r="5891" spans="1:5" ht="14.4" x14ac:dyDescent="0.55000000000000004">
      <c r="A5891" s="290" t="s">
        <v>37201</v>
      </c>
      <c r="B5891" s="291">
        <v>11026.5</v>
      </c>
      <c r="D5891" s="290" t="s">
        <v>38514</v>
      </c>
      <c r="E5891" s="292">
        <v>11026.5</v>
      </c>
    </row>
    <row r="5892" spans="1:5" ht="14.4" x14ac:dyDescent="0.55000000000000004">
      <c r="A5892" s="290" t="s">
        <v>37202</v>
      </c>
      <c r="B5892" s="291">
        <v>34178.5</v>
      </c>
      <c r="D5892" s="290" t="s">
        <v>38518</v>
      </c>
      <c r="E5892" s="292">
        <v>34178.5</v>
      </c>
    </row>
    <row r="5893" spans="1:5" ht="14.4" x14ac:dyDescent="0.55000000000000004">
      <c r="A5893" s="290" t="s">
        <v>37203</v>
      </c>
      <c r="B5893" s="291">
        <v>15998</v>
      </c>
      <c r="D5893" s="290" t="s">
        <v>38522</v>
      </c>
      <c r="E5893" s="292">
        <v>15998</v>
      </c>
    </row>
    <row r="5894" spans="1:5" ht="14.4" x14ac:dyDescent="0.55000000000000004">
      <c r="A5894" s="290" t="s">
        <v>37204</v>
      </c>
      <c r="B5894" s="291">
        <v>133090</v>
      </c>
      <c r="D5894" s="290" t="s">
        <v>38526</v>
      </c>
      <c r="E5894" s="292">
        <v>133090</v>
      </c>
    </row>
    <row r="5895" spans="1:5" ht="14.4" x14ac:dyDescent="0.55000000000000004">
      <c r="A5895" s="290" t="s">
        <v>37205</v>
      </c>
      <c r="B5895" s="291">
        <v>14815.46</v>
      </c>
      <c r="D5895" s="290" t="s">
        <v>38530</v>
      </c>
      <c r="E5895" s="292">
        <v>14815.46</v>
      </c>
    </row>
    <row r="5896" spans="1:5" ht="14.4" x14ac:dyDescent="0.55000000000000004">
      <c r="A5896" s="290" t="s">
        <v>37206</v>
      </c>
      <c r="B5896" s="291">
        <v>253401</v>
      </c>
      <c r="D5896" s="290" t="s">
        <v>38534</v>
      </c>
      <c r="E5896" s="292">
        <v>253401</v>
      </c>
    </row>
    <row r="5897" spans="1:5" ht="14.4" x14ac:dyDescent="0.55000000000000004">
      <c r="A5897" s="290" t="s">
        <v>37207</v>
      </c>
      <c r="B5897" s="291">
        <v>41518</v>
      </c>
      <c r="D5897" s="290" t="s">
        <v>38540</v>
      </c>
      <c r="E5897" s="292">
        <v>41518</v>
      </c>
    </row>
    <row r="5898" spans="1:5" ht="14.4" x14ac:dyDescent="0.55000000000000004">
      <c r="A5898" s="290" t="s">
        <v>37208</v>
      </c>
      <c r="B5898" s="291">
        <v>125363.49</v>
      </c>
      <c r="D5898" s="290" t="s">
        <v>38545</v>
      </c>
      <c r="E5898" s="292">
        <v>125363.49</v>
      </c>
    </row>
    <row r="5899" spans="1:5" ht="14.4" x14ac:dyDescent="0.55000000000000004">
      <c r="A5899" s="290" t="s">
        <v>65455</v>
      </c>
      <c r="B5899" s="291">
        <v>0</v>
      </c>
      <c r="D5899" s="290" t="s">
        <v>66115</v>
      </c>
      <c r="E5899" s="292">
        <v>0</v>
      </c>
    </row>
    <row r="5900" spans="1:5" ht="14.4" x14ac:dyDescent="0.55000000000000004">
      <c r="A5900" s="290" t="s">
        <v>37209</v>
      </c>
      <c r="B5900" s="291">
        <v>653039</v>
      </c>
      <c r="D5900" s="290" t="s">
        <v>38554</v>
      </c>
      <c r="E5900" s="292">
        <v>653039</v>
      </c>
    </row>
    <row r="5901" spans="1:5" ht="14.4" x14ac:dyDescent="0.55000000000000004">
      <c r="A5901" s="290" t="s">
        <v>37210</v>
      </c>
      <c r="B5901" s="291">
        <v>57914</v>
      </c>
      <c r="D5901" s="290" t="s">
        <v>38561</v>
      </c>
      <c r="E5901" s="292">
        <v>57914</v>
      </c>
    </row>
    <row r="5902" spans="1:5" ht="14.4" x14ac:dyDescent="0.55000000000000004">
      <c r="A5902" s="290" t="s">
        <v>37211</v>
      </c>
      <c r="B5902" s="291">
        <v>226686.14</v>
      </c>
      <c r="D5902" s="290" t="s">
        <v>38566</v>
      </c>
      <c r="E5902" s="292">
        <v>226686.14</v>
      </c>
    </row>
    <row r="5903" spans="1:5" ht="14.4" x14ac:dyDescent="0.55000000000000004">
      <c r="A5903" s="290" t="s">
        <v>37212</v>
      </c>
      <c r="B5903" s="291">
        <v>116727</v>
      </c>
      <c r="D5903" s="290" t="s">
        <v>38571</v>
      </c>
      <c r="E5903" s="292">
        <v>116727</v>
      </c>
    </row>
    <row r="5904" spans="1:5" ht="14.4" x14ac:dyDescent="0.55000000000000004">
      <c r="A5904" s="290" t="s">
        <v>37213</v>
      </c>
      <c r="B5904" s="291">
        <v>178149.76000000001</v>
      </c>
      <c r="D5904" s="290" t="s">
        <v>38577</v>
      </c>
      <c r="E5904" s="292">
        <v>178149.76000000001</v>
      </c>
    </row>
    <row r="5905" spans="1:5" ht="14.4" x14ac:dyDescent="0.55000000000000004">
      <c r="A5905" s="290" t="s">
        <v>37214</v>
      </c>
      <c r="B5905" s="291">
        <v>326228.19</v>
      </c>
      <c r="D5905" s="290" t="s">
        <v>38582</v>
      </c>
      <c r="E5905" s="292">
        <v>326228.19</v>
      </c>
    </row>
    <row r="5906" spans="1:5" ht="14.4" x14ac:dyDescent="0.55000000000000004">
      <c r="A5906" s="290" t="s">
        <v>37215</v>
      </c>
      <c r="B5906" s="291">
        <v>294258</v>
      </c>
      <c r="D5906" s="290" t="s">
        <v>38588</v>
      </c>
      <c r="E5906" s="292">
        <v>294258</v>
      </c>
    </row>
    <row r="5907" spans="1:5" ht="14.4" x14ac:dyDescent="0.55000000000000004">
      <c r="A5907" s="290" t="s">
        <v>37216</v>
      </c>
      <c r="B5907" s="291">
        <v>2618.9299999999998</v>
      </c>
      <c r="D5907" s="290" t="s">
        <v>38593</v>
      </c>
      <c r="E5907" s="292">
        <v>2618.9299999999998</v>
      </c>
    </row>
    <row r="5908" spans="1:5" ht="14.4" x14ac:dyDescent="0.55000000000000004">
      <c r="A5908" s="290" t="s">
        <v>37217</v>
      </c>
      <c r="B5908" s="291">
        <v>546152.25</v>
      </c>
      <c r="D5908" s="290" t="s">
        <v>38596</v>
      </c>
      <c r="E5908" s="292">
        <v>546152.25</v>
      </c>
    </row>
    <row r="5909" spans="1:5" ht="14.4" x14ac:dyDescent="0.55000000000000004">
      <c r="A5909" s="290" t="s">
        <v>37218</v>
      </c>
      <c r="B5909" s="291">
        <v>193487</v>
      </c>
      <c r="D5909" s="290" t="s">
        <v>38602</v>
      </c>
      <c r="E5909" s="292">
        <v>193487</v>
      </c>
    </row>
    <row r="5910" spans="1:5" ht="14.4" x14ac:dyDescent="0.55000000000000004">
      <c r="A5910" s="290" t="s">
        <v>37219</v>
      </c>
      <c r="B5910" s="291">
        <v>219324</v>
      </c>
      <c r="D5910" s="290" t="s">
        <v>38611</v>
      </c>
      <c r="E5910" s="292">
        <v>219324</v>
      </c>
    </row>
    <row r="5911" spans="1:5" ht="14.4" x14ac:dyDescent="0.55000000000000004">
      <c r="A5911" s="290" t="s">
        <v>37220</v>
      </c>
      <c r="B5911" s="291">
        <v>80856</v>
      </c>
      <c r="D5911" s="290" t="s">
        <v>38616</v>
      </c>
      <c r="E5911" s="292">
        <v>80856</v>
      </c>
    </row>
    <row r="5912" spans="1:5" ht="14.4" x14ac:dyDescent="0.55000000000000004">
      <c r="A5912" s="290" t="s">
        <v>37221</v>
      </c>
      <c r="B5912" s="291">
        <v>164600</v>
      </c>
      <c r="D5912" s="290" t="s">
        <v>38619</v>
      </c>
      <c r="E5912" s="292">
        <v>164600</v>
      </c>
    </row>
    <row r="5913" spans="1:5" ht="14.4" x14ac:dyDescent="0.55000000000000004">
      <c r="A5913" s="290" t="s">
        <v>37222</v>
      </c>
      <c r="B5913" s="291">
        <v>239613.7</v>
      </c>
      <c r="D5913" s="290" t="s">
        <v>38624</v>
      </c>
      <c r="E5913" s="292">
        <v>239613.7</v>
      </c>
    </row>
    <row r="5914" spans="1:5" ht="14.4" x14ac:dyDescent="0.55000000000000004">
      <c r="A5914" s="290" t="s">
        <v>37223</v>
      </c>
      <c r="B5914" s="291">
        <v>170835.68</v>
      </c>
      <c r="D5914" s="290" t="s">
        <v>38630</v>
      </c>
      <c r="E5914" s="292">
        <v>170835.68</v>
      </c>
    </row>
    <row r="5915" spans="1:5" ht="14.4" x14ac:dyDescent="0.55000000000000004">
      <c r="A5915" s="290" t="s">
        <v>37224</v>
      </c>
      <c r="B5915" s="291">
        <v>203013.75</v>
      </c>
      <c r="D5915" s="290" t="s">
        <v>38635</v>
      </c>
      <c r="E5915" s="292">
        <v>203013.75</v>
      </c>
    </row>
    <row r="5916" spans="1:5" ht="14.4" x14ac:dyDescent="0.55000000000000004">
      <c r="A5916" s="290" t="s">
        <v>37225</v>
      </c>
      <c r="B5916" s="291">
        <v>33000</v>
      </c>
      <c r="D5916" s="290" t="s">
        <v>38640</v>
      </c>
      <c r="E5916" s="292">
        <v>33000</v>
      </c>
    </row>
    <row r="5917" spans="1:5" ht="14.4" x14ac:dyDescent="0.55000000000000004">
      <c r="A5917" s="290" t="s">
        <v>37226</v>
      </c>
      <c r="B5917" s="291">
        <v>47367.55</v>
      </c>
      <c r="D5917" s="290" t="s">
        <v>38645</v>
      </c>
      <c r="E5917" s="292">
        <v>47367.55</v>
      </c>
    </row>
    <row r="5918" spans="1:5" ht="14.4" x14ac:dyDescent="0.55000000000000004">
      <c r="A5918" s="290" t="s">
        <v>37227</v>
      </c>
      <c r="B5918" s="291">
        <v>51150.81</v>
      </c>
      <c r="D5918" s="290" t="s">
        <v>38651</v>
      </c>
      <c r="E5918" s="292">
        <v>51150.81</v>
      </c>
    </row>
    <row r="5919" spans="1:5" ht="14.4" x14ac:dyDescent="0.55000000000000004">
      <c r="A5919" s="290" t="s">
        <v>37228</v>
      </c>
      <c r="B5919" s="291">
        <v>78088.539999999994</v>
      </c>
      <c r="D5919" s="290" t="s">
        <v>38658</v>
      </c>
      <c r="E5919" s="292">
        <v>78088.539999999994</v>
      </c>
    </row>
    <row r="5920" spans="1:5" ht="14.4" x14ac:dyDescent="0.55000000000000004">
      <c r="A5920" s="290" t="s">
        <v>37229</v>
      </c>
      <c r="B5920" s="291">
        <v>18498</v>
      </c>
      <c r="D5920" s="290" t="s">
        <v>38665</v>
      </c>
      <c r="E5920" s="292">
        <v>18498</v>
      </c>
    </row>
    <row r="5921" spans="1:5" ht="14.4" x14ac:dyDescent="0.55000000000000004">
      <c r="A5921" s="290" t="s">
        <v>37230</v>
      </c>
      <c r="B5921" s="291">
        <v>1065031.53</v>
      </c>
      <c r="D5921" s="290" t="s">
        <v>38670</v>
      </c>
      <c r="E5921" s="292">
        <v>1065031.53</v>
      </c>
    </row>
    <row r="5922" spans="1:5" ht="14.4" x14ac:dyDescent="0.55000000000000004">
      <c r="A5922" s="290" t="s">
        <v>37231</v>
      </c>
      <c r="B5922" s="291">
        <v>58232.45</v>
      </c>
      <c r="D5922" s="290" t="s">
        <v>38673</v>
      </c>
      <c r="E5922" s="292">
        <v>58232.45</v>
      </c>
    </row>
    <row r="5923" spans="1:5" ht="14.4" x14ac:dyDescent="0.55000000000000004">
      <c r="A5923" s="290" t="s">
        <v>37232</v>
      </c>
      <c r="B5923" s="291">
        <v>26450</v>
      </c>
      <c r="D5923" s="290" t="s">
        <v>38679</v>
      </c>
      <c r="E5923" s="292">
        <v>26450</v>
      </c>
    </row>
    <row r="5924" spans="1:5" ht="14.4" x14ac:dyDescent="0.55000000000000004">
      <c r="A5924" s="290" t="s">
        <v>37233</v>
      </c>
      <c r="B5924" s="291">
        <v>7647</v>
      </c>
      <c r="D5924" s="290" t="s">
        <v>38682</v>
      </c>
      <c r="E5924" s="292">
        <v>7647</v>
      </c>
    </row>
    <row r="5925" spans="1:5" ht="14.4" x14ac:dyDescent="0.55000000000000004">
      <c r="A5925" s="290" t="s">
        <v>37234</v>
      </c>
      <c r="B5925" s="291">
        <v>144965</v>
      </c>
      <c r="D5925" s="290" t="s">
        <v>38686</v>
      </c>
      <c r="E5925" s="292">
        <v>144965</v>
      </c>
    </row>
    <row r="5926" spans="1:5" ht="14.4" x14ac:dyDescent="0.55000000000000004">
      <c r="A5926" s="290" t="s">
        <v>65456</v>
      </c>
      <c r="B5926" s="291">
        <v>33845</v>
      </c>
      <c r="D5926" s="290" t="s">
        <v>38693</v>
      </c>
      <c r="E5926" s="292">
        <v>33845</v>
      </c>
    </row>
    <row r="5927" spans="1:5" ht="14.4" x14ac:dyDescent="0.55000000000000004">
      <c r="A5927" s="290" t="s">
        <v>37235</v>
      </c>
      <c r="B5927" s="291">
        <v>1625219.61</v>
      </c>
      <c r="D5927" s="290" t="s">
        <v>38698</v>
      </c>
      <c r="E5927" s="292">
        <v>1625219.61</v>
      </c>
    </row>
    <row r="5928" spans="1:5" ht="14.4" x14ac:dyDescent="0.55000000000000004">
      <c r="A5928" s="290" t="s">
        <v>65457</v>
      </c>
      <c r="B5928" s="291">
        <v>0</v>
      </c>
      <c r="D5928" s="290" t="s">
        <v>66116</v>
      </c>
      <c r="E5928" s="292">
        <v>0</v>
      </c>
    </row>
    <row r="5929" spans="1:5" ht="14.4" x14ac:dyDescent="0.55000000000000004">
      <c r="A5929" s="290" t="s">
        <v>65458</v>
      </c>
      <c r="B5929" s="291">
        <v>0</v>
      </c>
      <c r="D5929" s="290" t="s">
        <v>66117</v>
      </c>
      <c r="E5929" s="292">
        <v>0</v>
      </c>
    </row>
    <row r="5930" spans="1:5" ht="14.4" x14ac:dyDescent="0.55000000000000004">
      <c r="A5930" s="290" t="s">
        <v>65459</v>
      </c>
      <c r="B5930" s="291">
        <v>0</v>
      </c>
      <c r="D5930" s="290" t="s">
        <v>66118</v>
      </c>
      <c r="E5930" s="292">
        <v>0</v>
      </c>
    </row>
    <row r="5931" spans="1:5" ht="14.4" x14ac:dyDescent="0.55000000000000004">
      <c r="A5931" s="290" t="s">
        <v>37236</v>
      </c>
      <c r="B5931" s="291">
        <v>26939</v>
      </c>
      <c r="D5931" s="290" t="s">
        <v>38717</v>
      </c>
      <c r="E5931" s="292">
        <v>26939</v>
      </c>
    </row>
    <row r="5932" spans="1:5" ht="14.4" x14ac:dyDescent="0.55000000000000004">
      <c r="A5932" s="290" t="s">
        <v>37237</v>
      </c>
      <c r="B5932" s="291">
        <v>20283</v>
      </c>
      <c r="D5932" s="290" t="s">
        <v>38719</v>
      </c>
      <c r="E5932" s="292">
        <v>20283</v>
      </c>
    </row>
    <row r="5933" spans="1:5" ht="14.4" x14ac:dyDescent="0.55000000000000004">
      <c r="A5933" s="290" t="s">
        <v>37238</v>
      </c>
      <c r="B5933" s="291">
        <v>52494</v>
      </c>
      <c r="D5933" s="290" t="s">
        <v>38723</v>
      </c>
      <c r="E5933" s="292">
        <v>52494</v>
      </c>
    </row>
    <row r="5934" spans="1:5" ht="14.4" x14ac:dyDescent="0.55000000000000004">
      <c r="A5934" s="290" t="s">
        <v>65460</v>
      </c>
      <c r="B5934" s="291">
        <v>7826</v>
      </c>
      <c r="D5934" s="290" t="s">
        <v>38735</v>
      </c>
      <c r="E5934" s="292">
        <v>7826</v>
      </c>
    </row>
    <row r="5935" spans="1:5" ht="14.4" x14ac:dyDescent="0.55000000000000004">
      <c r="A5935" s="290" t="s">
        <v>37239</v>
      </c>
      <c r="B5935" s="291">
        <v>16846</v>
      </c>
      <c r="D5935" s="290" t="s">
        <v>38738</v>
      </c>
      <c r="E5935" s="292">
        <v>16846</v>
      </c>
    </row>
    <row r="5936" spans="1:5" ht="14.4" x14ac:dyDescent="0.55000000000000004">
      <c r="A5936" s="290" t="s">
        <v>37240</v>
      </c>
      <c r="B5936" s="291">
        <v>33329</v>
      </c>
      <c r="D5936" s="290" t="s">
        <v>38742</v>
      </c>
      <c r="E5936" s="292">
        <v>33329</v>
      </c>
    </row>
    <row r="5937" spans="1:5" ht="14.4" x14ac:dyDescent="0.55000000000000004">
      <c r="A5937" s="290" t="s">
        <v>37241</v>
      </c>
      <c r="B5937" s="291">
        <v>5293</v>
      </c>
      <c r="D5937" s="290" t="s">
        <v>38746</v>
      </c>
      <c r="E5937" s="292">
        <v>5293</v>
      </c>
    </row>
    <row r="5938" spans="1:5" ht="14.4" x14ac:dyDescent="0.55000000000000004">
      <c r="A5938" s="290" t="s">
        <v>37242</v>
      </c>
      <c r="B5938" s="291">
        <v>96493.47</v>
      </c>
      <c r="D5938" s="290" t="s">
        <v>38751</v>
      </c>
      <c r="E5938" s="292">
        <v>96493.47</v>
      </c>
    </row>
    <row r="5939" spans="1:5" ht="14.4" x14ac:dyDescent="0.55000000000000004">
      <c r="A5939" s="290" t="s">
        <v>37243</v>
      </c>
      <c r="B5939" s="291">
        <v>494190.23</v>
      </c>
      <c r="D5939" s="290" t="s">
        <v>38756</v>
      </c>
      <c r="E5939" s="292">
        <v>494190.23</v>
      </c>
    </row>
    <row r="5940" spans="1:5" ht="14.4" x14ac:dyDescent="0.55000000000000004">
      <c r="A5940" s="290" t="s">
        <v>37244</v>
      </c>
      <c r="B5940" s="291">
        <v>228754</v>
      </c>
      <c r="D5940" s="290" t="s">
        <v>38764</v>
      </c>
      <c r="E5940" s="292">
        <v>228754</v>
      </c>
    </row>
    <row r="5941" spans="1:5" ht="14.4" x14ac:dyDescent="0.55000000000000004">
      <c r="A5941" s="290" t="s">
        <v>37245</v>
      </c>
      <c r="B5941" s="291">
        <v>276658.05</v>
      </c>
      <c r="D5941" s="290" t="s">
        <v>38769</v>
      </c>
      <c r="E5941" s="292">
        <v>276658.05</v>
      </c>
    </row>
    <row r="5942" spans="1:5" ht="14.4" x14ac:dyDescent="0.55000000000000004">
      <c r="A5942" s="290" t="s">
        <v>37246</v>
      </c>
      <c r="B5942" s="291">
        <v>32202</v>
      </c>
      <c r="D5942" s="290" t="s">
        <v>38774</v>
      </c>
      <c r="E5942" s="292">
        <v>32202</v>
      </c>
    </row>
    <row r="5943" spans="1:5" ht="14.4" x14ac:dyDescent="0.55000000000000004">
      <c r="A5943" s="290" t="s">
        <v>37247</v>
      </c>
      <c r="B5943" s="291">
        <v>149337</v>
      </c>
      <c r="D5943" s="290" t="s">
        <v>38778</v>
      </c>
      <c r="E5943" s="292">
        <v>149337</v>
      </c>
    </row>
    <row r="5944" spans="1:5" ht="14.4" x14ac:dyDescent="0.55000000000000004">
      <c r="A5944" s="290" t="s">
        <v>37248</v>
      </c>
      <c r="B5944" s="291">
        <v>61493</v>
      </c>
      <c r="D5944" s="290" t="s">
        <v>38783</v>
      </c>
      <c r="E5944" s="292">
        <v>61493</v>
      </c>
    </row>
    <row r="5945" spans="1:5" ht="14.4" x14ac:dyDescent="0.55000000000000004">
      <c r="A5945" s="290" t="s">
        <v>37249</v>
      </c>
      <c r="B5945" s="291">
        <v>400358.59</v>
      </c>
      <c r="D5945" s="290" t="s">
        <v>37841</v>
      </c>
      <c r="E5945" s="292">
        <v>400358.59</v>
      </c>
    </row>
    <row r="5946" spans="1:5" ht="14.4" x14ac:dyDescent="0.55000000000000004">
      <c r="A5946" s="290" t="s">
        <v>37250</v>
      </c>
      <c r="B5946" s="291">
        <v>90233</v>
      </c>
      <c r="D5946" s="290" t="s">
        <v>37852</v>
      </c>
      <c r="E5946" s="292">
        <v>90233</v>
      </c>
    </row>
    <row r="5947" spans="1:5" ht="14.4" x14ac:dyDescent="0.55000000000000004">
      <c r="A5947" s="290" t="s">
        <v>37251</v>
      </c>
      <c r="B5947" s="291">
        <v>16027.82</v>
      </c>
      <c r="D5947" s="290" t="s">
        <v>37857</v>
      </c>
      <c r="E5947" s="292">
        <v>16027.82</v>
      </c>
    </row>
    <row r="5948" spans="1:5" ht="14.4" x14ac:dyDescent="0.55000000000000004">
      <c r="A5948" s="290" t="s">
        <v>37252</v>
      </c>
      <c r="B5948" s="291">
        <v>39837.64</v>
      </c>
      <c r="D5948" s="290" t="s">
        <v>37862</v>
      </c>
      <c r="E5948" s="292">
        <v>39837.64</v>
      </c>
    </row>
    <row r="5949" spans="1:5" ht="14.4" x14ac:dyDescent="0.55000000000000004">
      <c r="A5949" s="290" t="s">
        <v>37253</v>
      </c>
      <c r="B5949" s="291">
        <v>54697</v>
      </c>
      <c r="D5949" s="290" t="s">
        <v>37867</v>
      </c>
      <c r="E5949" s="292">
        <v>54697</v>
      </c>
    </row>
    <row r="5950" spans="1:5" ht="14.4" x14ac:dyDescent="0.55000000000000004">
      <c r="A5950" s="290" t="s">
        <v>37254</v>
      </c>
      <c r="B5950" s="291">
        <v>30600.83</v>
      </c>
      <c r="D5950" s="290" t="s">
        <v>37872</v>
      </c>
      <c r="E5950" s="292">
        <v>30600.83</v>
      </c>
    </row>
    <row r="5951" spans="1:5" ht="14.4" x14ac:dyDescent="0.55000000000000004">
      <c r="A5951" s="290" t="s">
        <v>37255</v>
      </c>
      <c r="B5951" s="291">
        <v>108704</v>
      </c>
      <c r="D5951" s="290" t="s">
        <v>37878</v>
      </c>
      <c r="E5951" s="292">
        <v>108704</v>
      </c>
    </row>
    <row r="5952" spans="1:5" ht="14.4" x14ac:dyDescent="0.55000000000000004">
      <c r="A5952" s="290" t="s">
        <v>37256</v>
      </c>
      <c r="B5952" s="291">
        <v>33893</v>
      </c>
      <c r="D5952" s="290" t="s">
        <v>37885</v>
      </c>
      <c r="E5952" s="292">
        <v>33893</v>
      </c>
    </row>
    <row r="5953" spans="1:5" ht="14.4" x14ac:dyDescent="0.55000000000000004">
      <c r="A5953" s="290" t="s">
        <v>65461</v>
      </c>
      <c r="B5953" s="291">
        <v>0</v>
      </c>
      <c r="D5953" s="290" t="s">
        <v>66119</v>
      </c>
      <c r="E5953" s="292">
        <v>0</v>
      </c>
    </row>
    <row r="5954" spans="1:5" ht="14.4" x14ac:dyDescent="0.55000000000000004">
      <c r="A5954" s="290" t="s">
        <v>37257</v>
      </c>
      <c r="B5954" s="291">
        <v>82052</v>
      </c>
      <c r="D5954" s="290" t="s">
        <v>37890</v>
      </c>
      <c r="E5954" s="292">
        <v>82052</v>
      </c>
    </row>
    <row r="5955" spans="1:5" ht="14.4" x14ac:dyDescent="0.55000000000000004">
      <c r="A5955" s="290" t="s">
        <v>37258</v>
      </c>
      <c r="B5955" s="291">
        <v>254798.67</v>
      </c>
      <c r="D5955" s="290" t="s">
        <v>37896</v>
      </c>
      <c r="E5955" s="292">
        <v>254798.67</v>
      </c>
    </row>
    <row r="5956" spans="1:5" ht="14.4" x14ac:dyDescent="0.55000000000000004">
      <c r="A5956" s="290" t="s">
        <v>37259</v>
      </c>
      <c r="B5956" s="291">
        <v>427604</v>
      </c>
      <c r="D5956" s="290" t="s">
        <v>37905</v>
      </c>
      <c r="E5956" s="292">
        <v>427604</v>
      </c>
    </row>
    <row r="5957" spans="1:5" ht="14.4" x14ac:dyDescent="0.55000000000000004">
      <c r="A5957" s="290" t="s">
        <v>37260</v>
      </c>
      <c r="B5957" s="291">
        <v>72223</v>
      </c>
      <c r="D5957" s="290" t="s">
        <v>37910</v>
      </c>
      <c r="E5957" s="292">
        <v>72223</v>
      </c>
    </row>
    <row r="5958" spans="1:5" ht="14.4" x14ac:dyDescent="0.55000000000000004">
      <c r="A5958" s="290" t="s">
        <v>37261</v>
      </c>
      <c r="B5958" s="291">
        <v>21828</v>
      </c>
      <c r="D5958" s="290" t="s">
        <v>37917</v>
      </c>
      <c r="E5958" s="292">
        <v>21828</v>
      </c>
    </row>
    <row r="5959" spans="1:5" ht="14.4" x14ac:dyDescent="0.55000000000000004">
      <c r="A5959" s="290" t="s">
        <v>37262</v>
      </c>
      <c r="B5959" s="291">
        <v>219413</v>
      </c>
      <c r="D5959" s="290" t="s">
        <v>37925</v>
      </c>
      <c r="E5959" s="292">
        <v>219413</v>
      </c>
    </row>
    <row r="5960" spans="1:5" ht="14.4" x14ac:dyDescent="0.55000000000000004">
      <c r="A5960" s="290" t="s">
        <v>37263</v>
      </c>
      <c r="B5960" s="291">
        <v>679561.58</v>
      </c>
      <c r="D5960" s="290" t="s">
        <v>37932</v>
      </c>
      <c r="E5960" s="292">
        <v>679561.58</v>
      </c>
    </row>
    <row r="5961" spans="1:5" ht="14.4" x14ac:dyDescent="0.55000000000000004">
      <c r="A5961" s="290" t="s">
        <v>37264</v>
      </c>
      <c r="B5961" s="291">
        <v>103112.89</v>
      </c>
      <c r="D5961" s="290" t="s">
        <v>37937</v>
      </c>
      <c r="E5961" s="292">
        <v>103112.89</v>
      </c>
    </row>
    <row r="5962" spans="1:5" ht="14.4" x14ac:dyDescent="0.55000000000000004">
      <c r="A5962" s="290" t="s">
        <v>37265</v>
      </c>
      <c r="B5962" s="291">
        <v>2080</v>
      </c>
      <c r="D5962" s="290" t="s">
        <v>37943</v>
      </c>
      <c r="E5962" s="292">
        <v>2080</v>
      </c>
    </row>
    <row r="5963" spans="1:5" ht="14.4" x14ac:dyDescent="0.55000000000000004">
      <c r="A5963" s="290" t="s">
        <v>37266</v>
      </c>
      <c r="B5963" s="291">
        <v>4943</v>
      </c>
      <c r="D5963" s="290" t="s">
        <v>37946</v>
      </c>
      <c r="E5963" s="292">
        <v>4943</v>
      </c>
    </row>
    <row r="5964" spans="1:5" ht="14.4" x14ac:dyDescent="0.55000000000000004">
      <c r="A5964" s="290" t="s">
        <v>65462</v>
      </c>
      <c r="B5964" s="291">
        <v>0</v>
      </c>
      <c r="D5964" s="290" t="s">
        <v>66120</v>
      </c>
      <c r="E5964" s="292">
        <v>0</v>
      </c>
    </row>
    <row r="5965" spans="1:5" ht="14.4" x14ac:dyDescent="0.55000000000000004">
      <c r="A5965" s="290" t="s">
        <v>37267</v>
      </c>
      <c r="B5965" s="291">
        <v>183341.51</v>
      </c>
      <c r="D5965" s="290" t="s">
        <v>37954</v>
      </c>
      <c r="E5965" s="292">
        <v>183341.51</v>
      </c>
    </row>
    <row r="5966" spans="1:5" ht="14.4" x14ac:dyDescent="0.55000000000000004">
      <c r="A5966" s="290" t="s">
        <v>37268</v>
      </c>
      <c r="B5966" s="291">
        <v>31825.14</v>
      </c>
      <c r="D5966" s="290" t="s">
        <v>37959</v>
      </c>
      <c r="E5966" s="292">
        <v>31825.14</v>
      </c>
    </row>
    <row r="5967" spans="1:5" ht="14.4" x14ac:dyDescent="0.55000000000000004">
      <c r="A5967" s="290" t="s">
        <v>37269</v>
      </c>
      <c r="B5967" s="291">
        <v>151033</v>
      </c>
      <c r="D5967" s="290" t="s">
        <v>37964</v>
      </c>
      <c r="E5967" s="292">
        <v>151033</v>
      </c>
    </row>
    <row r="5968" spans="1:5" ht="14.4" x14ac:dyDescent="0.55000000000000004">
      <c r="A5968" s="290" t="s">
        <v>37270</v>
      </c>
      <c r="B5968" s="291">
        <v>44351</v>
      </c>
      <c r="D5968" s="290" t="s">
        <v>37970</v>
      </c>
      <c r="E5968" s="292">
        <v>44351</v>
      </c>
    </row>
    <row r="5969" spans="1:5" ht="14.4" x14ac:dyDescent="0.55000000000000004">
      <c r="A5969" s="290" t="s">
        <v>37271</v>
      </c>
      <c r="B5969" s="291">
        <v>271729</v>
      </c>
      <c r="D5969" s="290" t="s">
        <v>37975</v>
      </c>
      <c r="E5969" s="292">
        <v>271729</v>
      </c>
    </row>
    <row r="5970" spans="1:5" ht="14.4" x14ac:dyDescent="0.55000000000000004">
      <c r="A5970" s="290" t="s">
        <v>37272</v>
      </c>
      <c r="B5970" s="291">
        <v>68510.820000000007</v>
      </c>
      <c r="D5970" s="290" t="s">
        <v>37980</v>
      </c>
      <c r="E5970" s="292">
        <v>68510.820000000007</v>
      </c>
    </row>
    <row r="5971" spans="1:5" ht="14.4" x14ac:dyDescent="0.55000000000000004">
      <c r="A5971" s="290" t="s">
        <v>37273</v>
      </c>
      <c r="B5971" s="291">
        <v>54205</v>
      </c>
      <c r="D5971" s="290" t="s">
        <v>37985</v>
      </c>
      <c r="E5971" s="292">
        <v>54205</v>
      </c>
    </row>
    <row r="5972" spans="1:5" ht="14.4" x14ac:dyDescent="0.55000000000000004">
      <c r="A5972" s="290" t="s">
        <v>37274</v>
      </c>
      <c r="B5972" s="291">
        <v>178165.99</v>
      </c>
      <c r="D5972" s="290" t="s">
        <v>37990</v>
      </c>
      <c r="E5972" s="292">
        <v>178165.99</v>
      </c>
    </row>
    <row r="5973" spans="1:5" ht="14.4" x14ac:dyDescent="0.55000000000000004">
      <c r="A5973" s="290" t="s">
        <v>37275</v>
      </c>
      <c r="B5973" s="291">
        <v>59816</v>
      </c>
      <c r="D5973" s="290" t="s">
        <v>37998</v>
      </c>
      <c r="E5973" s="292">
        <v>59816</v>
      </c>
    </row>
    <row r="5974" spans="1:5" ht="14.4" x14ac:dyDescent="0.55000000000000004">
      <c r="A5974" s="290" t="s">
        <v>65463</v>
      </c>
      <c r="B5974" s="291">
        <v>0</v>
      </c>
      <c r="D5974" s="290" t="s">
        <v>66121</v>
      </c>
      <c r="E5974" s="292">
        <v>0</v>
      </c>
    </row>
    <row r="5975" spans="1:5" ht="14.4" x14ac:dyDescent="0.55000000000000004">
      <c r="A5975" s="290" t="s">
        <v>37276</v>
      </c>
      <c r="B5975" s="291">
        <v>35629.550000000003</v>
      </c>
      <c r="D5975" s="290" t="s">
        <v>38005</v>
      </c>
      <c r="E5975" s="292">
        <v>35629.550000000003</v>
      </c>
    </row>
    <row r="5976" spans="1:5" ht="14.4" x14ac:dyDescent="0.55000000000000004">
      <c r="A5976" s="290" t="s">
        <v>37277</v>
      </c>
      <c r="B5976" s="291">
        <v>0</v>
      </c>
      <c r="D5976" s="290" t="s">
        <v>38010</v>
      </c>
      <c r="E5976" s="292">
        <v>0</v>
      </c>
    </row>
    <row r="5977" spans="1:5" ht="14.4" x14ac:dyDescent="0.55000000000000004">
      <c r="A5977" s="290" t="s">
        <v>37278</v>
      </c>
      <c r="B5977" s="291">
        <v>221391.14</v>
      </c>
      <c r="D5977" s="290" t="s">
        <v>38015</v>
      </c>
      <c r="E5977" s="292">
        <v>221391.14</v>
      </c>
    </row>
    <row r="5978" spans="1:5" ht="14.4" x14ac:dyDescent="0.55000000000000004">
      <c r="A5978" s="290" t="s">
        <v>37279</v>
      </c>
      <c r="B5978" s="291">
        <v>94716</v>
      </c>
      <c r="D5978" s="290" t="s">
        <v>38022</v>
      </c>
      <c r="E5978" s="292">
        <v>94716</v>
      </c>
    </row>
    <row r="5979" spans="1:5" ht="14.4" x14ac:dyDescent="0.55000000000000004">
      <c r="A5979" s="290" t="s">
        <v>37280</v>
      </c>
      <c r="B5979" s="291">
        <v>29507.68</v>
      </c>
      <c r="D5979" s="290" t="s">
        <v>38027</v>
      </c>
      <c r="E5979" s="292">
        <v>29507.68</v>
      </c>
    </row>
    <row r="5980" spans="1:5" ht="14.4" x14ac:dyDescent="0.55000000000000004">
      <c r="A5980" s="290" t="s">
        <v>37281</v>
      </c>
      <c r="B5980" s="291">
        <v>232276</v>
      </c>
      <c r="D5980" s="290" t="s">
        <v>38035</v>
      </c>
      <c r="E5980" s="292">
        <v>232276</v>
      </c>
    </row>
    <row r="5981" spans="1:5" ht="14.4" x14ac:dyDescent="0.55000000000000004">
      <c r="A5981" s="290" t="s">
        <v>37282</v>
      </c>
      <c r="B5981" s="291">
        <v>884115</v>
      </c>
      <c r="D5981" s="290" t="s">
        <v>38040</v>
      </c>
      <c r="E5981" s="292">
        <v>884115</v>
      </c>
    </row>
    <row r="5982" spans="1:5" ht="14.4" x14ac:dyDescent="0.55000000000000004">
      <c r="A5982" s="290" t="s">
        <v>37283</v>
      </c>
      <c r="B5982" s="291">
        <v>4559.5200000000004</v>
      </c>
      <c r="D5982" s="290" t="s">
        <v>38044</v>
      </c>
      <c r="E5982" s="292">
        <v>4559.5200000000004</v>
      </c>
    </row>
    <row r="5983" spans="1:5" ht="14.4" x14ac:dyDescent="0.55000000000000004">
      <c r="A5983" s="290" t="s">
        <v>37284</v>
      </c>
      <c r="B5983" s="291">
        <v>22887.61</v>
      </c>
      <c r="D5983" s="290" t="s">
        <v>38048</v>
      </c>
      <c r="E5983" s="292">
        <v>22887.61</v>
      </c>
    </row>
    <row r="5984" spans="1:5" ht="14.4" x14ac:dyDescent="0.55000000000000004">
      <c r="A5984" s="290" t="s">
        <v>65464</v>
      </c>
      <c r="B5984" s="291">
        <v>21184.84</v>
      </c>
      <c r="D5984" s="290" t="s">
        <v>38054</v>
      </c>
      <c r="E5984" s="292">
        <v>21184.84</v>
      </c>
    </row>
    <row r="5985" spans="1:5" ht="14.4" x14ac:dyDescent="0.55000000000000004">
      <c r="A5985" s="290" t="s">
        <v>37285</v>
      </c>
      <c r="B5985" s="291">
        <v>365344.3</v>
      </c>
      <c r="D5985" s="290" t="s">
        <v>38059</v>
      </c>
      <c r="E5985" s="292">
        <v>365344.3</v>
      </c>
    </row>
    <row r="5986" spans="1:5" ht="14.4" x14ac:dyDescent="0.55000000000000004">
      <c r="A5986" s="290" t="s">
        <v>37286</v>
      </c>
      <c r="B5986" s="291">
        <v>57405</v>
      </c>
      <c r="D5986" s="290" t="s">
        <v>38064</v>
      </c>
      <c r="E5986" s="292">
        <v>57405</v>
      </c>
    </row>
    <row r="5987" spans="1:5" ht="14.4" x14ac:dyDescent="0.55000000000000004">
      <c r="A5987" s="290" t="s">
        <v>37287</v>
      </c>
      <c r="B5987" s="291">
        <v>37041.82</v>
      </c>
      <c r="D5987" s="290" t="s">
        <v>38068</v>
      </c>
      <c r="E5987" s="292">
        <v>37041.82</v>
      </c>
    </row>
    <row r="5988" spans="1:5" ht="14.4" x14ac:dyDescent="0.55000000000000004">
      <c r="A5988" s="290" t="s">
        <v>37288</v>
      </c>
      <c r="B5988" s="291">
        <v>111134</v>
      </c>
      <c r="D5988" s="290" t="s">
        <v>38075</v>
      </c>
      <c r="E5988" s="292">
        <v>111134</v>
      </c>
    </row>
    <row r="5989" spans="1:5" ht="14.4" x14ac:dyDescent="0.55000000000000004">
      <c r="A5989" s="290" t="s">
        <v>37289</v>
      </c>
      <c r="B5989" s="291">
        <v>158434</v>
      </c>
      <c r="D5989" s="290" t="s">
        <v>38080</v>
      </c>
      <c r="E5989" s="292">
        <v>158434</v>
      </c>
    </row>
    <row r="5990" spans="1:5" ht="14.4" x14ac:dyDescent="0.55000000000000004">
      <c r="A5990" s="290" t="s">
        <v>37290</v>
      </c>
      <c r="B5990" s="291">
        <v>597551.92000000004</v>
      </c>
      <c r="D5990" s="290" t="s">
        <v>38085</v>
      </c>
      <c r="E5990" s="292">
        <v>597551.92000000004</v>
      </c>
    </row>
    <row r="5991" spans="1:5" ht="14.4" x14ac:dyDescent="0.55000000000000004">
      <c r="A5991" s="290" t="s">
        <v>37291</v>
      </c>
      <c r="B5991" s="291">
        <v>4282</v>
      </c>
      <c r="D5991" s="290" t="s">
        <v>38110</v>
      </c>
      <c r="E5991" s="292">
        <v>4282</v>
      </c>
    </row>
    <row r="5992" spans="1:5" ht="14.4" x14ac:dyDescent="0.55000000000000004">
      <c r="A5992" s="290" t="s">
        <v>37292</v>
      </c>
      <c r="B5992" s="291">
        <v>5762</v>
      </c>
      <c r="D5992" s="290" t="s">
        <v>38116</v>
      </c>
      <c r="E5992" s="292">
        <v>5762</v>
      </c>
    </row>
    <row r="5993" spans="1:5" ht="14.4" x14ac:dyDescent="0.55000000000000004">
      <c r="A5993" s="290" t="s">
        <v>37293</v>
      </c>
      <c r="B5993" s="291">
        <v>93161.45</v>
      </c>
      <c r="D5993" s="290" t="s">
        <v>38120</v>
      </c>
      <c r="E5993" s="292">
        <v>93161.45</v>
      </c>
    </row>
    <row r="5994" spans="1:5" ht="14.4" x14ac:dyDescent="0.55000000000000004">
      <c r="A5994" s="290" t="s">
        <v>37294</v>
      </c>
      <c r="B5994" s="291">
        <v>903315.78</v>
      </c>
      <c r="D5994" s="290" t="s">
        <v>38127</v>
      </c>
      <c r="E5994" s="292">
        <v>903315.78</v>
      </c>
    </row>
    <row r="5995" spans="1:5" ht="14.4" x14ac:dyDescent="0.55000000000000004">
      <c r="A5995" s="290" t="s">
        <v>37295</v>
      </c>
      <c r="B5995" s="291">
        <v>7251</v>
      </c>
      <c r="D5995" s="290" t="s">
        <v>38135</v>
      </c>
      <c r="E5995" s="292">
        <v>7251</v>
      </c>
    </row>
    <row r="5996" spans="1:5" ht="14.4" x14ac:dyDescent="0.55000000000000004">
      <c r="A5996" s="290" t="s">
        <v>37296</v>
      </c>
      <c r="B5996" s="291">
        <v>5000</v>
      </c>
      <c r="D5996" s="290" t="s">
        <v>38139</v>
      </c>
      <c r="E5996" s="292">
        <v>5000</v>
      </c>
    </row>
    <row r="5997" spans="1:5" ht="14.4" x14ac:dyDescent="0.55000000000000004">
      <c r="A5997" s="290" t="s">
        <v>37297</v>
      </c>
      <c r="B5997" s="291">
        <v>152572.93</v>
      </c>
      <c r="D5997" s="290" t="s">
        <v>38147</v>
      </c>
      <c r="E5997" s="292">
        <v>152572.93</v>
      </c>
    </row>
    <row r="5998" spans="1:5" ht="14.4" x14ac:dyDescent="0.55000000000000004">
      <c r="A5998" s="290" t="s">
        <v>37298</v>
      </c>
      <c r="B5998" s="291">
        <v>563084</v>
      </c>
      <c r="D5998" s="290" t="s">
        <v>38154</v>
      </c>
      <c r="E5998" s="292">
        <v>563084</v>
      </c>
    </row>
    <row r="5999" spans="1:5" ht="14.4" x14ac:dyDescent="0.55000000000000004">
      <c r="A5999" s="290" t="s">
        <v>37299</v>
      </c>
      <c r="B5999" s="291">
        <v>33036</v>
      </c>
      <c r="D5999" s="290" t="s">
        <v>38161</v>
      </c>
      <c r="E5999" s="292">
        <v>33036</v>
      </c>
    </row>
    <row r="6000" spans="1:5" ht="14.4" x14ac:dyDescent="0.55000000000000004">
      <c r="A6000" s="290" t="s">
        <v>65465</v>
      </c>
      <c r="B6000" s="291">
        <v>0</v>
      </c>
      <c r="D6000" s="290" t="s">
        <v>66122</v>
      </c>
      <c r="E6000" s="292">
        <v>0</v>
      </c>
    </row>
    <row r="6001" spans="1:5" ht="14.4" x14ac:dyDescent="0.55000000000000004">
      <c r="A6001" s="290" t="s">
        <v>37300</v>
      </c>
      <c r="B6001" s="291">
        <v>30670</v>
      </c>
      <c r="D6001" s="290" t="s">
        <v>38171</v>
      </c>
      <c r="E6001" s="292">
        <v>30670</v>
      </c>
    </row>
    <row r="6002" spans="1:5" ht="14.4" x14ac:dyDescent="0.55000000000000004">
      <c r="A6002" s="290" t="s">
        <v>37301</v>
      </c>
      <c r="B6002" s="291">
        <v>21008.959999999999</v>
      </c>
      <c r="D6002" s="290" t="s">
        <v>38176</v>
      </c>
      <c r="E6002" s="292">
        <v>21008.959999999999</v>
      </c>
    </row>
    <row r="6003" spans="1:5" ht="14.4" x14ac:dyDescent="0.55000000000000004">
      <c r="A6003" s="290" t="s">
        <v>37302</v>
      </c>
      <c r="B6003" s="291">
        <v>126513</v>
      </c>
      <c r="D6003" s="290" t="s">
        <v>38181</v>
      </c>
      <c r="E6003" s="292">
        <v>126513</v>
      </c>
    </row>
    <row r="6004" spans="1:5" ht="14.4" x14ac:dyDescent="0.55000000000000004">
      <c r="A6004" s="290" t="s">
        <v>37303</v>
      </c>
      <c r="B6004" s="291">
        <v>17567.310000000001</v>
      </c>
      <c r="D6004" s="290" t="s">
        <v>38185</v>
      </c>
      <c r="E6004" s="292">
        <v>17567.310000000001</v>
      </c>
    </row>
    <row r="6005" spans="1:5" ht="14.4" x14ac:dyDescent="0.55000000000000004">
      <c r="A6005" s="290" t="s">
        <v>37304</v>
      </c>
      <c r="B6005" s="291">
        <v>12661.67</v>
      </c>
      <c r="D6005" s="290" t="s">
        <v>38188</v>
      </c>
      <c r="E6005" s="292">
        <v>12661.67</v>
      </c>
    </row>
    <row r="6006" spans="1:5" ht="14.4" x14ac:dyDescent="0.55000000000000004">
      <c r="A6006" s="290" t="s">
        <v>37305</v>
      </c>
      <c r="B6006" s="291">
        <v>53647</v>
      </c>
      <c r="D6006" s="290" t="s">
        <v>38192</v>
      </c>
      <c r="E6006" s="292">
        <v>53647</v>
      </c>
    </row>
    <row r="6007" spans="1:5" ht="14.4" x14ac:dyDescent="0.55000000000000004">
      <c r="A6007" s="290" t="s">
        <v>37306</v>
      </c>
      <c r="B6007" s="291">
        <v>1379107</v>
      </c>
      <c r="D6007" s="290" t="s">
        <v>38197</v>
      </c>
      <c r="E6007" s="292">
        <v>1379107</v>
      </c>
    </row>
    <row r="6008" spans="1:5" ht="14.4" x14ac:dyDescent="0.55000000000000004">
      <c r="A6008" s="290" t="s">
        <v>37307</v>
      </c>
      <c r="B6008" s="291">
        <v>5326</v>
      </c>
      <c r="D6008" s="290" t="s">
        <v>38202</v>
      </c>
      <c r="E6008" s="292">
        <v>5326</v>
      </c>
    </row>
    <row r="6009" spans="1:5" ht="14.4" x14ac:dyDescent="0.55000000000000004">
      <c r="A6009" s="290" t="s">
        <v>37308</v>
      </c>
      <c r="B6009" s="291">
        <v>11353</v>
      </c>
      <c r="D6009" s="290" t="s">
        <v>38208</v>
      </c>
      <c r="E6009" s="292">
        <v>11353</v>
      </c>
    </row>
    <row r="6010" spans="1:5" ht="14.4" x14ac:dyDescent="0.55000000000000004">
      <c r="A6010" s="290" t="s">
        <v>37309</v>
      </c>
      <c r="B6010" s="291">
        <v>15108</v>
      </c>
      <c r="D6010" s="290" t="s">
        <v>38212</v>
      </c>
      <c r="E6010" s="292">
        <v>15108</v>
      </c>
    </row>
    <row r="6011" spans="1:5" ht="14.4" x14ac:dyDescent="0.55000000000000004">
      <c r="A6011" s="290" t="s">
        <v>37310</v>
      </c>
      <c r="B6011" s="291">
        <v>38328</v>
      </c>
      <c r="D6011" s="290" t="s">
        <v>38222</v>
      </c>
      <c r="E6011" s="292">
        <v>38328</v>
      </c>
    </row>
    <row r="6012" spans="1:5" ht="14.4" x14ac:dyDescent="0.55000000000000004">
      <c r="A6012" s="290" t="s">
        <v>37311</v>
      </c>
      <c r="B6012" s="291">
        <v>49198.42</v>
      </c>
      <c r="D6012" s="290" t="s">
        <v>38227</v>
      </c>
      <c r="E6012" s="292">
        <v>49198.42</v>
      </c>
    </row>
    <row r="6013" spans="1:5" ht="14.4" x14ac:dyDescent="0.55000000000000004">
      <c r="A6013" s="290" t="s">
        <v>37312</v>
      </c>
      <c r="B6013" s="291">
        <v>14174</v>
      </c>
      <c r="D6013" s="290" t="s">
        <v>38232</v>
      </c>
      <c r="E6013" s="292">
        <v>14174</v>
      </c>
    </row>
    <row r="6014" spans="1:5" ht="14.4" x14ac:dyDescent="0.55000000000000004">
      <c r="A6014" s="290" t="s">
        <v>37313</v>
      </c>
      <c r="B6014" s="291">
        <v>358425</v>
      </c>
      <c r="D6014" s="290" t="s">
        <v>38242</v>
      </c>
      <c r="E6014" s="292">
        <v>358425</v>
      </c>
    </row>
    <row r="6015" spans="1:5" ht="14.4" x14ac:dyDescent="0.55000000000000004">
      <c r="A6015" s="290" t="s">
        <v>37314</v>
      </c>
      <c r="B6015" s="291">
        <v>118404.21</v>
      </c>
      <c r="D6015" s="290" t="s">
        <v>38250</v>
      </c>
      <c r="E6015" s="292">
        <v>118404.21</v>
      </c>
    </row>
    <row r="6016" spans="1:5" ht="14.4" x14ac:dyDescent="0.55000000000000004">
      <c r="A6016" s="290" t="s">
        <v>37315</v>
      </c>
      <c r="B6016" s="291">
        <v>82820.45</v>
      </c>
      <c r="D6016" s="290" t="s">
        <v>38257</v>
      </c>
      <c r="E6016" s="292">
        <v>82820.45</v>
      </c>
    </row>
    <row r="6017" spans="1:5" ht="14.4" x14ac:dyDescent="0.55000000000000004">
      <c r="A6017" s="290" t="s">
        <v>37316</v>
      </c>
      <c r="B6017" s="291">
        <v>49144.57</v>
      </c>
      <c r="D6017" s="290" t="s">
        <v>38265</v>
      </c>
      <c r="E6017" s="292">
        <v>49144.57</v>
      </c>
    </row>
    <row r="6018" spans="1:5" ht="14.4" x14ac:dyDescent="0.55000000000000004">
      <c r="A6018" s="290" t="s">
        <v>37317</v>
      </c>
      <c r="B6018" s="291">
        <v>151066</v>
      </c>
      <c r="D6018" s="290" t="s">
        <v>38270</v>
      </c>
      <c r="E6018" s="292">
        <v>151066</v>
      </c>
    </row>
    <row r="6019" spans="1:5" ht="14.4" x14ac:dyDescent="0.55000000000000004">
      <c r="A6019" s="290" t="s">
        <v>37318</v>
      </c>
      <c r="B6019" s="291">
        <v>2224.4899999999998</v>
      </c>
      <c r="D6019" s="290" t="s">
        <v>38275</v>
      </c>
      <c r="E6019" s="292">
        <v>2224.4899999999998</v>
      </c>
    </row>
    <row r="6020" spans="1:5" ht="14.4" x14ac:dyDescent="0.55000000000000004">
      <c r="A6020" s="290" t="s">
        <v>37319</v>
      </c>
      <c r="B6020" s="291">
        <v>367308</v>
      </c>
      <c r="D6020" s="290" t="s">
        <v>38280</v>
      </c>
      <c r="E6020" s="292">
        <v>367308</v>
      </c>
    </row>
    <row r="6021" spans="1:5" ht="14.4" x14ac:dyDescent="0.55000000000000004">
      <c r="A6021" s="290" t="s">
        <v>37320</v>
      </c>
      <c r="B6021" s="291">
        <v>106331</v>
      </c>
      <c r="D6021" s="290" t="s">
        <v>38285</v>
      </c>
      <c r="E6021" s="292">
        <v>106331</v>
      </c>
    </row>
    <row r="6022" spans="1:5" ht="14.4" x14ac:dyDescent="0.55000000000000004">
      <c r="A6022" s="290" t="s">
        <v>37321</v>
      </c>
      <c r="B6022" s="291">
        <v>6614</v>
      </c>
      <c r="D6022" s="290" t="s">
        <v>38289</v>
      </c>
      <c r="E6022" s="292">
        <v>6614</v>
      </c>
    </row>
    <row r="6023" spans="1:5" ht="14.4" x14ac:dyDescent="0.55000000000000004">
      <c r="A6023" s="290" t="s">
        <v>65466</v>
      </c>
      <c r="B6023" s="291">
        <v>0</v>
      </c>
      <c r="D6023" s="290" t="s">
        <v>66123</v>
      </c>
      <c r="E6023" s="292">
        <v>0</v>
      </c>
    </row>
    <row r="6024" spans="1:5" ht="14.4" x14ac:dyDescent="0.55000000000000004">
      <c r="A6024" s="290" t="s">
        <v>37322</v>
      </c>
      <c r="B6024" s="291">
        <v>70455.850000000006</v>
      </c>
      <c r="D6024" s="290" t="s">
        <v>38304</v>
      </c>
      <c r="E6024" s="292">
        <v>70455.850000000006</v>
      </c>
    </row>
    <row r="6025" spans="1:5" ht="14.4" x14ac:dyDescent="0.55000000000000004">
      <c r="A6025" s="290" t="s">
        <v>37323</v>
      </c>
      <c r="B6025" s="291">
        <v>427033</v>
      </c>
      <c r="D6025" s="290" t="s">
        <v>38311</v>
      </c>
      <c r="E6025" s="292">
        <v>427033</v>
      </c>
    </row>
    <row r="6026" spans="1:5" ht="14.4" x14ac:dyDescent="0.55000000000000004">
      <c r="A6026" s="290" t="s">
        <v>65467</v>
      </c>
      <c r="B6026" s="291">
        <v>0</v>
      </c>
      <c r="D6026" s="290" t="s">
        <v>66124</v>
      </c>
      <c r="E6026" s="292">
        <v>0</v>
      </c>
    </row>
    <row r="6027" spans="1:5" ht="14.4" x14ac:dyDescent="0.55000000000000004">
      <c r="A6027" s="290" t="s">
        <v>37324</v>
      </c>
      <c r="B6027" s="291">
        <v>17915</v>
      </c>
      <c r="D6027" s="290" t="s">
        <v>38319</v>
      </c>
      <c r="E6027" s="292">
        <v>17915</v>
      </c>
    </row>
    <row r="6028" spans="1:5" ht="14.4" x14ac:dyDescent="0.55000000000000004">
      <c r="A6028" s="290" t="s">
        <v>37325</v>
      </c>
      <c r="B6028" s="291">
        <v>164750</v>
      </c>
      <c r="D6028" s="290" t="s">
        <v>38324</v>
      </c>
      <c r="E6028" s="292">
        <v>164750</v>
      </c>
    </row>
    <row r="6029" spans="1:5" ht="14.4" x14ac:dyDescent="0.55000000000000004">
      <c r="A6029" s="290" t="s">
        <v>37326</v>
      </c>
      <c r="B6029" s="291">
        <v>12870.92</v>
      </c>
      <c r="D6029" s="290" t="s">
        <v>38328</v>
      </c>
      <c r="E6029" s="292">
        <v>12870.92</v>
      </c>
    </row>
    <row r="6030" spans="1:5" ht="14.4" x14ac:dyDescent="0.55000000000000004">
      <c r="A6030" s="290" t="s">
        <v>37327</v>
      </c>
      <c r="B6030" s="291">
        <v>140441</v>
      </c>
      <c r="D6030" s="290" t="s">
        <v>38335</v>
      </c>
      <c r="E6030" s="292">
        <v>140441</v>
      </c>
    </row>
    <row r="6031" spans="1:5" ht="14.4" x14ac:dyDescent="0.55000000000000004">
      <c r="A6031" s="290" t="s">
        <v>37328</v>
      </c>
      <c r="B6031" s="291">
        <v>208027</v>
      </c>
      <c r="D6031" s="290" t="s">
        <v>38342</v>
      </c>
      <c r="E6031" s="292">
        <v>208027</v>
      </c>
    </row>
    <row r="6032" spans="1:5" ht="14.4" x14ac:dyDescent="0.55000000000000004">
      <c r="A6032" s="290" t="s">
        <v>37329</v>
      </c>
      <c r="B6032" s="291">
        <v>41165</v>
      </c>
      <c r="D6032" s="290" t="s">
        <v>38346</v>
      </c>
      <c r="E6032" s="292">
        <v>41165</v>
      </c>
    </row>
    <row r="6033" spans="1:5" ht="14.4" x14ac:dyDescent="0.55000000000000004">
      <c r="A6033" s="290" t="s">
        <v>65468</v>
      </c>
      <c r="B6033" s="291">
        <v>735.79</v>
      </c>
      <c r="D6033" s="290" t="s">
        <v>38351</v>
      </c>
      <c r="E6033" s="292">
        <v>735.79</v>
      </c>
    </row>
    <row r="6034" spans="1:5" ht="14.4" x14ac:dyDescent="0.55000000000000004">
      <c r="A6034" s="290" t="s">
        <v>37330</v>
      </c>
      <c r="B6034" s="291">
        <v>86473</v>
      </c>
      <c r="D6034" s="290" t="s">
        <v>38356</v>
      </c>
      <c r="E6034" s="292">
        <v>86473</v>
      </c>
    </row>
    <row r="6035" spans="1:5" ht="14.4" x14ac:dyDescent="0.55000000000000004">
      <c r="A6035" s="290" t="s">
        <v>37331</v>
      </c>
      <c r="B6035" s="291">
        <v>43758</v>
      </c>
      <c r="D6035" s="290" t="s">
        <v>38361</v>
      </c>
      <c r="E6035" s="292">
        <v>43758</v>
      </c>
    </row>
    <row r="6036" spans="1:5" ht="14.4" x14ac:dyDescent="0.55000000000000004">
      <c r="A6036" s="290" t="s">
        <v>37332</v>
      </c>
      <c r="B6036" s="291">
        <v>44738</v>
      </c>
      <c r="D6036" s="290" t="s">
        <v>38366</v>
      </c>
      <c r="E6036" s="292">
        <v>44738</v>
      </c>
    </row>
    <row r="6037" spans="1:5" ht="14.4" x14ac:dyDescent="0.55000000000000004">
      <c r="A6037" s="290" t="s">
        <v>65469</v>
      </c>
      <c r="B6037" s="291">
        <v>0</v>
      </c>
      <c r="D6037" s="290" t="s">
        <v>66125</v>
      </c>
      <c r="E6037" s="292">
        <v>0</v>
      </c>
    </row>
    <row r="6038" spans="1:5" ht="14.4" x14ac:dyDescent="0.55000000000000004">
      <c r="A6038" s="290" t="s">
        <v>37333</v>
      </c>
      <c r="B6038" s="291">
        <v>100293</v>
      </c>
      <c r="D6038" s="290" t="s">
        <v>38372</v>
      </c>
      <c r="E6038" s="292">
        <v>100293</v>
      </c>
    </row>
    <row r="6039" spans="1:5" ht="14.4" x14ac:dyDescent="0.55000000000000004">
      <c r="A6039" s="290" t="s">
        <v>37334</v>
      </c>
      <c r="B6039" s="291">
        <v>2552873.46</v>
      </c>
      <c r="D6039" s="290" t="s">
        <v>38377</v>
      </c>
      <c r="E6039" s="292">
        <v>2552873.46</v>
      </c>
    </row>
    <row r="6040" spans="1:5" ht="14.4" x14ac:dyDescent="0.55000000000000004">
      <c r="A6040" s="290" t="s">
        <v>37335</v>
      </c>
      <c r="B6040" s="291">
        <v>28562</v>
      </c>
      <c r="D6040" s="290" t="s">
        <v>38382</v>
      </c>
      <c r="E6040" s="292">
        <v>28562</v>
      </c>
    </row>
    <row r="6041" spans="1:5" ht="14.4" x14ac:dyDescent="0.55000000000000004">
      <c r="A6041" s="290" t="s">
        <v>65470</v>
      </c>
      <c r="B6041" s="291">
        <v>0</v>
      </c>
      <c r="D6041" s="290" t="s">
        <v>66126</v>
      </c>
      <c r="E6041" s="292">
        <v>0</v>
      </c>
    </row>
    <row r="6042" spans="1:5" ht="14.4" x14ac:dyDescent="0.55000000000000004">
      <c r="A6042" s="290" t="s">
        <v>65471</v>
      </c>
      <c r="B6042" s="291">
        <v>0</v>
      </c>
      <c r="D6042" s="290" t="s">
        <v>66127</v>
      </c>
      <c r="E6042" s="292">
        <v>0</v>
      </c>
    </row>
    <row r="6043" spans="1:5" ht="14.4" x14ac:dyDescent="0.55000000000000004">
      <c r="A6043" s="290" t="s">
        <v>37336</v>
      </c>
      <c r="B6043" s="291">
        <v>5971</v>
      </c>
      <c r="D6043" s="290" t="s">
        <v>38400</v>
      </c>
      <c r="E6043" s="292">
        <v>5971</v>
      </c>
    </row>
    <row r="6044" spans="1:5" ht="14.4" x14ac:dyDescent="0.55000000000000004">
      <c r="A6044" s="290" t="s">
        <v>37337</v>
      </c>
      <c r="B6044" s="291">
        <v>4664</v>
      </c>
      <c r="D6044" s="290" t="s">
        <v>38404</v>
      </c>
      <c r="E6044" s="292">
        <v>4664</v>
      </c>
    </row>
    <row r="6045" spans="1:5" ht="14.4" x14ac:dyDescent="0.55000000000000004">
      <c r="A6045" s="290" t="s">
        <v>37338</v>
      </c>
      <c r="B6045" s="291">
        <v>37342.480000000003</v>
      </c>
      <c r="D6045" s="290" t="s">
        <v>38409</v>
      </c>
      <c r="E6045" s="292">
        <v>37342.480000000003</v>
      </c>
    </row>
    <row r="6046" spans="1:5" ht="14.4" x14ac:dyDescent="0.55000000000000004">
      <c r="A6046" s="290" t="s">
        <v>65472</v>
      </c>
      <c r="B6046" s="291">
        <v>0</v>
      </c>
      <c r="D6046" s="290" t="s">
        <v>66128</v>
      </c>
      <c r="E6046" s="292">
        <v>0</v>
      </c>
    </row>
    <row r="6047" spans="1:5" ht="14.4" x14ac:dyDescent="0.55000000000000004">
      <c r="A6047" s="290" t="s">
        <v>37339</v>
      </c>
      <c r="B6047" s="291">
        <v>10966</v>
      </c>
      <c r="D6047" s="290" t="s">
        <v>38422</v>
      </c>
      <c r="E6047" s="292">
        <v>10966</v>
      </c>
    </row>
    <row r="6048" spans="1:5" ht="14.4" x14ac:dyDescent="0.55000000000000004">
      <c r="A6048" s="290" t="s">
        <v>65473</v>
      </c>
      <c r="B6048" s="291">
        <v>0</v>
      </c>
      <c r="D6048" s="290" t="s">
        <v>66129</v>
      </c>
      <c r="E6048" s="292">
        <v>0</v>
      </c>
    </row>
    <row r="6049" spans="1:5" ht="14.4" x14ac:dyDescent="0.55000000000000004">
      <c r="A6049" s="290" t="s">
        <v>37340</v>
      </c>
      <c r="B6049" s="291">
        <v>431</v>
      </c>
      <c r="D6049" s="290" t="s">
        <v>38432</v>
      </c>
      <c r="E6049" s="292">
        <v>431</v>
      </c>
    </row>
    <row r="6050" spans="1:5" ht="14.4" x14ac:dyDescent="0.55000000000000004">
      <c r="A6050" s="290" t="s">
        <v>65474</v>
      </c>
      <c r="B6050" s="291">
        <v>0</v>
      </c>
      <c r="D6050" s="290" t="s">
        <v>66130</v>
      </c>
      <c r="E6050" s="292">
        <v>0</v>
      </c>
    </row>
    <row r="6051" spans="1:5" ht="14.4" x14ac:dyDescent="0.55000000000000004">
      <c r="A6051" s="290" t="s">
        <v>37341</v>
      </c>
      <c r="B6051" s="291">
        <v>69659</v>
      </c>
      <c r="D6051" s="290" t="s">
        <v>38442</v>
      </c>
      <c r="E6051" s="292">
        <v>69659</v>
      </c>
    </row>
    <row r="6052" spans="1:5" ht="14.4" x14ac:dyDescent="0.55000000000000004">
      <c r="A6052" s="290" t="s">
        <v>37342</v>
      </c>
      <c r="B6052" s="291">
        <v>6008</v>
      </c>
      <c r="D6052" s="290" t="s">
        <v>38448</v>
      </c>
      <c r="E6052" s="292">
        <v>6008</v>
      </c>
    </row>
    <row r="6053" spans="1:5" ht="14.4" x14ac:dyDescent="0.55000000000000004">
      <c r="A6053" s="290" t="s">
        <v>37343</v>
      </c>
      <c r="B6053" s="291">
        <v>107853.64</v>
      </c>
      <c r="D6053" s="290" t="s">
        <v>38454</v>
      </c>
      <c r="E6053" s="292">
        <v>107853.64</v>
      </c>
    </row>
    <row r="6054" spans="1:5" ht="14.4" x14ac:dyDescent="0.55000000000000004">
      <c r="A6054" s="290" t="s">
        <v>37344</v>
      </c>
      <c r="B6054" s="291">
        <v>251701</v>
      </c>
      <c r="D6054" s="290" t="s">
        <v>38465</v>
      </c>
      <c r="E6054" s="292">
        <v>251701</v>
      </c>
    </row>
    <row r="6055" spans="1:5" ht="14.4" x14ac:dyDescent="0.55000000000000004">
      <c r="A6055" s="290" t="s">
        <v>37345</v>
      </c>
      <c r="B6055" s="291">
        <v>277661.21000000002</v>
      </c>
      <c r="D6055" s="290" t="s">
        <v>38471</v>
      </c>
      <c r="E6055" s="292">
        <v>277661.21000000002</v>
      </c>
    </row>
    <row r="6056" spans="1:5" ht="14.4" x14ac:dyDescent="0.55000000000000004">
      <c r="A6056" s="290" t="s">
        <v>65475</v>
      </c>
      <c r="B6056" s="291">
        <v>0</v>
      </c>
      <c r="D6056" s="290" t="s">
        <v>66131</v>
      </c>
      <c r="E6056" s="292">
        <v>0</v>
      </c>
    </row>
    <row r="6057" spans="1:5" ht="14.4" x14ac:dyDescent="0.55000000000000004">
      <c r="A6057" s="290" t="s">
        <v>65476</v>
      </c>
      <c r="B6057" s="291">
        <v>0</v>
      </c>
      <c r="D6057" s="290" t="s">
        <v>66132</v>
      </c>
      <c r="E6057" s="292">
        <v>0</v>
      </c>
    </row>
    <row r="6058" spans="1:5" ht="14.4" x14ac:dyDescent="0.55000000000000004">
      <c r="A6058" s="290" t="s">
        <v>37346</v>
      </c>
      <c r="B6058" s="291">
        <v>24641</v>
      </c>
      <c r="D6058" s="290" t="s">
        <v>38489</v>
      </c>
      <c r="E6058" s="292">
        <v>24641</v>
      </c>
    </row>
    <row r="6059" spans="1:5" ht="14.4" x14ac:dyDescent="0.55000000000000004">
      <c r="A6059" s="290" t="s">
        <v>37347</v>
      </c>
      <c r="B6059" s="291">
        <v>486878</v>
      </c>
      <c r="D6059" s="290" t="s">
        <v>38497</v>
      </c>
      <c r="E6059" s="292">
        <v>486878</v>
      </c>
    </row>
    <row r="6060" spans="1:5" ht="14.4" x14ac:dyDescent="0.55000000000000004">
      <c r="A6060" s="290" t="s">
        <v>37348</v>
      </c>
      <c r="B6060" s="291">
        <v>128146</v>
      </c>
      <c r="D6060" s="290" t="s">
        <v>38504</v>
      </c>
      <c r="E6060" s="292">
        <v>128146</v>
      </c>
    </row>
    <row r="6061" spans="1:5" ht="14.4" x14ac:dyDescent="0.55000000000000004">
      <c r="A6061" s="290" t="s">
        <v>37349</v>
      </c>
      <c r="B6061" s="291">
        <v>108090.17</v>
      </c>
      <c r="D6061" s="290" t="s">
        <v>38509</v>
      </c>
      <c r="E6061" s="292">
        <v>108090.17</v>
      </c>
    </row>
    <row r="6062" spans="1:5" ht="14.4" x14ac:dyDescent="0.55000000000000004">
      <c r="A6062" s="290" t="s">
        <v>37350</v>
      </c>
      <c r="B6062" s="291">
        <v>4158.3</v>
      </c>
      <c r="D6062" s="290" t="s">
        <v>38515</v>
      </c>
      <c r="E6062" s="292">
        <v>4158.3</v>
      </c>
    </row>
    <row r="6063" spans="1:5" ht="14.4" x14ac:dyDescent="0.55000000000000004">
      <c r="A6063" s="290" t="s">
        <v>37351</v>
      </c>
      <c r="B6063" s="291">
        <v>24182</v>
      </c>
      <c r="D6063" s="290" t="s">
        <v>38519</v>
      </c>
      <c r="E6063" s="292">
        <v>24182</v>
      </c>
    </row>
    <row r="6064" spans="1:5" ht="14.4" x14ac:dyDescent="0.55000000000000004">
      <c r="A6064" s="290" t="s">
        <v>37352</v>
      </c>
      <c r="B6064" s="291">
        <v>9979.1</v>
      </c>
      <c r="D6064" s="290" t="s">
        <v>38523</v>
      </c>
      <c r="E6064" s="292">
        <v>9979.1</v>
      </c>
    </row>
    <row r="6065" spans="1:5" ht="14.4" x14ac:dyDescent="0.55000000000000004">
      <c r="A6065" s="290" t="s">
        <v>37353</v>
      </c>
      <c r="B6065" s="291">
        <v>82699</v>
      </c>
      <c r="D6065" s="290" t="s">
        <v>38527</v>
      </c>
      <c r="E6065" s="292">
        <v>82699</v>
      </c>
    </row>
    <row r="6066" spans="1:5" ht="14.4" x14ac:dyDescent="0.55000000000000004">
      <c r="A6066" s="290" t="s">
        <v>37354</v>
      </c>
      <c r="B6066" s="291">
        <v>20540</v>
      </c>
      <c r="D6066" s="290" t="s">
        <v>38531</v>
      </c>
      <c r="E6066" s="292">
        <v>20540</v>
      </c>
    </row>
    <row r="6067" spans="1:5" ht="14.4" x14ac:dyDescent="0.55000000000000004">
      <c r="A6067" s="290" t="s">
        <v>37355</v>
      </c>
      <c r="B6067" s="291">
        <v>169126</v>
      </c>
      <c r="D6067" s="290" t="s">
        <v>38535</v>
      </c>
      <c r="E6067" s="292">
        <v>169126</v>
      </c>
    </row>
    <row r="6068" spans="1:5" ht="14.4" x14ac:dyDescent="0.55000000000000004">
      <c r="A6068" s="290" t="s">
        <v>37356</v>
      </c>
      <c r="B6068" s="291">
        <v>27022</v>
      </c>
      <c r="D6068" s="290" t="s">
        <v>38541</v>
      </c>
      <c r="E6068" s="292">
        <v>27022</v>
      </c>
    </row>
    <row r="6069" spans="1:5" ht="14.4" x14ac:dyDescent="0.55000000000000004">
      <c r="A6069" s="290" t="s">
        <v>37357</v>
      </c>
      <c r="B6069" s="291">
        <v>75333</v>
      </c>
      <c r="D6069" s="290" t="s">
        <v>38546</v>
      </c>
      <c r="E6069" s="292">
        <v>75333</v>
      </c>
    </row>
    <row r="6070" spans="1:5" ht="14.4" x14ac:dyDescent="0.55000000000000004">
      <c r="A6070" s="290" t="s">
        <v>37358</v>
      </c>
      <c r="B6070" s="291">
        <v>313393.01</v>
      </c>
      <c r="D6070" s="290" t="s">
        <v>38555</v>
      </c>
      <c r="E6070" s="292">
        <v>313393.01</v>
      </c>
    </row>
    <row r="6071" spans="1:5" ht="14.4" x14ac:dyDescent="0.55000000000000004">
      <c r="A6071" s="290" t="s">
        <v>37359</v>
      </c>
      <c r="B6071" s="291">
        <v>38554.68</v>
      </c>
      <c r="D6071" s="290" t="s">
        <v>38562</v>
      </c>
      <c r="E6071" s="292">
        <v>38554.68</v>
      </c>
    </row>
    <row r="6072" spans="1:5" ht="14.4" x14ac:dyDescent="0.55000000000000004">
      <c r="A6072" s="290" t="s">
        <v>37360</v>
      </c>
      <c r="B6072" s="291">
        <v>290481.5</v>
      </c>
      <c r="D6072" s="290" t="s">
        <v>38567</v>
      </c>
      <c r="E6072" s="292">
        <v>290481.5</v>
      </c>
    </row>
    <row r="6073" spans="1:5" ht="14.4" x14ac:dyDescent="0.55000000000000004">
      <c r="A6073" s="290" t="s">
        <v>37361</v>
      </c>
      <c r="B6073" s="291">
        <v>76136</v>
      </c>
      <c r="D6073" s="290" t="s">
        <v>38572</v>
      </c>
      <c r="E6073" s="292">
        <v>76136</v>
      </c>
    </row>
    <row r="6074" spans="1:5" ht="14.4" x14ac:dyDescent="0.55000000000000004">
      <c r="A6074" s="290" t="s">
        <v>37362</v>
      </c>
      <c r="B6074" s="291">
        <v>120627</v>
      </c>
      <c r="D6074" s="290" t="s">
        <v>38578</v>
      </c>
      <c r="E6074" s="292">
        <v>120627</v>
      </c>
    </row>
    <row r="6075" spans="1:5" ht="14.4" x14ac:dyDescent="0.55000000000000004">
      <c r="A6075" s="290" t="s">
        <v>37363</v>
      </c>
      <c r="B6075" s="291">
        <v>285621.99</v>
      </c>
      <c r="D6075" s="290" t="s">
        <v>38583</v>
      </c>
      <c r="E6075" s="292">
        <v>285621.99</v>
      </c>
    </row>
    <row r="6076" spans="1:5" ht="14.4" x14ac:dyDescent="0.55000000000000004">
      <c r="A6076" s="290" t="s">
        <v>37364</v>
      </c>
      <c r="B6076" s="291">
        <v>193556.91</v>
      </c>
      <c r="D6076" s="290" t="s">
        <v>38589</v>
      </c>
      <c r="E6076" s="292">
        <v>193556.91</v>
      </c>
    </row>
    <row r="6077" spans="1:5" ht="14.4" x14ac:dyDescent="0.55000000000000004">
      <c r="A6077" s="290" t="s">
        <v>37365</v>
      </c>
      <c r="B6077" s="291">
        <v>347141.97</v>
      </c>
      <c r="D6077" s="290" t="s">
        <v>38597</v>
      </c>
      <c r="E6077" s="292">
        <v>347141.97</v>
      </c>
    </row>
    <row r="6078" spans="1:5" ht="14.4" x14ac:dyDescent="0.55000000000000004">
      <c r="A6078" s="290" t="s">
        <v>37366</v>
      </c>
      <c r="B6078" s="291">
        <v>28460.03</v>
      </c>
      <c r="D6078" s="290" t="s">
        <v>38603</v>
      </c>
      <c r="E6078" s="292">
        <v>28460.03</v>
      </c>
    </row>
    <row r="6079" spans="1:5" ht="14.4" x14ac:dyDescent="0.55000000000000004">
      <c r="A6079" s="290" t="s">
        <v>37367</v>
      </c>
      <c r="B6079" s="291">
        <v>142238.99</v>
      </c>
      <c r="D6079" s="290" t="s">
        <v>38612</v>
      </c>
      <c r="E6079" s="292">
        <v>142238.99</v>
      </c>
    </row>
    <row r="6080" spans="1:5" ht="14.4" x14ac:dyDescent="0.55000000000000004">
      <c r="A6080" s="290" t="s">
        <v>37368</v>
      </c>
      <c r="B6080" s="291">
        <v>49939.99</v>
      </c>
      <c r="D6080" s="290" t="s">
        <v>38617</v>
      </c>
      <c r="E6080" s="292">
        <v>49939.99</v>
      </c>
    </row>
    <row r="6081" spans="1:5" ht="14.4" x14ac:dyDescent="0.55000000000000004">
      <c r="A6081" s="290" t="s">
        <v>37369</v>
      </c>
      <c r="B6081" s="291">
        <v>99756.03</v>
      </c>
      <c r="D6081" s="290" t="s">
        <v>38620</v>
      </c>
      <c r="E6081" s="292">
        <v>99756.03</v>
      </c>
    </row>
    <row r="6082" spans="1:5" ht="14.4" x14ac:dyDescent="0.55000000000000004">
      <c r="A6082" s="290" t="s">
        <v>37370</v>
      </c>
      <c r="B6082" s="291">
        <v>130762.6</v>
      </c>
      <c r="D6082" s="290" t="s">
        <v>38625</v>
      </c>
      <c r="E6082" s="292">
        <v>130762.6</v>
      </c>
    </row>
    <row r="6083" spans="1:5" ht="14.4" x14ac:dyDescent="0.55000000000000004">
      <c r="A6083" s="290" t="s">
        <v>37371</v>
      </c>
      <c r="B6083" s="291">
        <v>114150.23</v>
      </c>
      <c r="D6083" s="290" t="s">
        <v>38631</v>
      </c>
      <c r="E6083" s="292">
        <v>114150.23</v>
      </c>
    </row>
    <row r="6084" spans="1:5" ht="14.4" x14ac:dyDescent="0.55000000000000004">
      <c r="A6084" s="290" t="s">
        <v>37372</v>
      </c>
      <c r="B6084" s="291">
        <v>134258.81</v>
      </c>
      <c r="D6084" s="290" t="s">
        <v>38636</v>
      </c>
      <c r="E6084" s="292">
        <v>134258.81</v>
      </c>
    </row>
    <row r="6085" spans="1:5" ht="14.4" x14ac:dyDescent="0.55000000000000004">
      <c r="A6085" s="290" t="s">
        <v>37373</v>
      </c>
      <c r="B6085" s="291">
        <v>19513.05</v>
      </c>
      <c r="D6085" s="290" t="s">
        <v>38641</v>
      </c>
      <c r="E6085" s="292">
        <v>19513.05</v>
      </c>
    </row>
    <row r="6086" spans="1:5" ht="14.4" x14ac:dyDescent="0.55000000000000004">
      <c r="A6086" s="290" t="s">
        <v>37374</v>
      </c>
      <c r="B6086" s="291">
        <v>33280</v>
      </c>
      <c r="D6086" s="290" t="s">
        <v>38646</v>
      </c>
      <c r="E6086" s="292">
        <v>33280</v>
      </c>
    </row>
    <row r="6087" spans="1:5" ht="14.4" x14ac:dyDescent="0.55000000000000004">
      <c r="A6087" s="290" t="s">
        <v>37375</v>
      </c>
      <c r="B6087" s="291">
        <v>34420</v>
      </c>
      <c r="D6087" s="290" t="s">
        <v>38652</v>
      </c>
      <c r="E6087" s="292">
        <v>34420</v>
      </c>
    </row>
    <row r="6088" spans="1:5" ht="14.4" x14ac:dyDescent="0.55000000000000004">
      <c r="A6088" s="290" t="s">
        <v>37376</v>
      </c>
      <c r="B6088" s="291">
        <v>15492.02</v>
      </c>
      <c r="D6088" s="290" t="s">
        <v>38659</v>
      </c>
      <c r="E6088" s="292">
        <v>15492.02</v>
      </c>
    </row>
    <row r="6089" spans="1:5" ht="14.4" x14ac:dyDescent="0.55000000000000004">
      <c r="A6089" s="290" t="s">
        <v>37377</v>
      </c>
      <c r="B6089" s="291">
        <v>12739.99</v>
      </c>
      <c r="D6089" s="290" t="s">
        <v>38666</v>
      </c>
      <c r="E6089" s="292">
        <v>12739.99</v>
      </c>
    </row>
    <row r="6090" spans="1:5" ht="14.4" x14ac:dyDescent="0.55000000000000004">
      <c r="A6090" s="290" t="s">
        <v>37378</v>
      </c>
      <c r="B6090" s="291">
        <v>432466.3</v>
      </c>
      <c r="D6090" s="290" t="s">
        <v>38671</v>
      </c>
      <c r="E6090" s="292">
        <v>432466.3</v>
      </c>
    </row>
    <row r="6091" spans="1:5" ht="14.4" x14ac:dyDescent="0.55000000000000004">
      <c r="A6091" s="290" t="s">
        <v>65477</v>
      </c>
      <c r="B6091" s="291">
        <v>0</v>
      </c>
      <c r="D6091" s="290" t="s">
        <v>66133</v>
      </c>
      <c r="E6091" s="292">
        <v>0</v>
      </c>
    </row>
    <row r="6092" spans="1:5" ht="14.4" x14ac:dyDescent="0.55000000000000004">
      <c r="A6092" s="290" t="s">
        <v>37379</v>
      </c>
      <c r="B6092" s="291">
        <v>9128.36</v>
      </c>
      <c r="D6092" s="290" t="s">
        <v>38683</v>
      </c>
      <c r="E6092" s="292">
        <v>9128.36</v>
      </c>
    </row>
    <row r="6093" spans="1:5" ht="14.4" x14ac:dyDescent="0.55000000000000004">
      <c r="A6093" s="290" t="s">
        <v>37380</v>
      </c>
      <c r="B6093" s="291">
        <v>82358</v>
      </c>
      <c r="D6093" s="290" t="s">
        <v>38687</v>
      </c>
      <c r="E6093" s="292">
        <v>82358</v>
      </c>
    </row>
    <row r="6094" spans="1:5" ht="14.4" x14ac:dyDescent="0.55000000000000004">
      <c r="A6094" s="290" t="s">
        <v>65478</v>
      </c>
      <c r="B6094" s="291">
        <v>21846</v>
      </c>
      <c r="D6094" s="290" t="s">
        <v>38694</v>
      </c>
      <c r="E6094" s="292">
        <v>21846</v>
      </c>
    </row>
    <row r="6095" spans="1:5" ht="14.4" x14ac:dyDescent="0.55000000000000004">
      <c r="A6095" s="290" t="s">
        <v>37381</v>
      </c>
      <c r="B6095" s="291">
        <v>1630157.46</v>
      </c>
      <c r="D6095" s="290" t="s">
        <v>38699</v>
      </c>
      <c r="E6095" s="292">
        <v>1630157.46</v>
      </c>
    </row>
    <row r="6096" spans="1:5" ht="14.4" x14ac:dyDescent="0.55000000000000004">
      <c r="A6096" s="290" t="s">
        <v>65479</v>
      </c>
      <c r="B6096" s="291">
        <v>0</v>
      </c>
      <c r="D6096" s="290" t="s">
        <v>66134</v>
      </c>
      <c r="E6096" s="292">
        <v>0</v>
      </c>
    </row>
    <row r="6097" spans="1:5" ht="14.4" x14ac:dyDescent="0.55000000000000004">
      <c r="A6097" s="290" t="s">
        <v>65480</v>
      </c>
      <c r="B6097" s="291">
        <v>0</v>
      </c>
      <c r="D6097" s="290" t="s">
        <v>66135</v>
      </c>
      <c r="E6097" s="292">
        <v>0</v>
      </c>
    </row>
    <row r="6098" spans="1:5" ht="14.4" x14ac:dyDescent="0.55000000000000004">
      <c r="A6098" s="290" t="s">
        <v>65481</v>
      </c>
      <c r="B6098" s="291">
        <v>0</v>
      </c>
      <c r="D6098" s="290" t="s">
        <v>66136</v>
      </c>
      <c r="E6098" s="292">
        <v>0</v>
      </c>
    </row>
    <row r="6099" spans="1:5" ht="14.4" x14ac:dyDescent="0.55000000000000004">
      <c r="A6099" s="290" t="s">
        <v>37382</v>
      </c>
      <c r="B6099" s="291">
        <v>8137</v>
      </c>
      <c r="D6099" s="290" t="s">
        <v>38720</v>
      </c>
      <c r="E6099" s="292">
        <v>8137</v>
      </c>
    </row>
    <row r="6100" spans="1:5" ht="14.4" x14ac:dyDescent="0.55000000000000004">
      <c r="A6100" s="290" t="s">
        <v>37383</v>
      </c>
      <c r="B6100" s="291">
        <v>34219</v>
      </c>
      <c r="D6100" s="290" t="s">
        <v>38724</v>
      </c>
      <c r="E6100" s="292">
        <v>34219</v>
      </c>
    </row>
    <row r="6101" spans="1:5" ht="14.4" x14ac:dyDescent="0.55000000000000004">
      <c r="A6101" s="290" t="s">
        <v>65482</v>
      </c>
      <c r="B6101" s="291">
        <v>0</v>
      </c>
      <c r="D6101" s="290" t="s">
        <v>66137</v>
      </c>
      <c r="E6101" s="292">
        <v>0</v>
      </c>
    </row>
    <row r="6102" spans="1:5" ht="14.4" x14ac:dyDescent="0.55000000000000004">
      <c r="A6102" s="290" t="s">
        <v>65483</v>
      </c>
      <c r="B6102" s="291">
        <v>0</v>
      </c>
      <c r="D6102" s="290" t="s">
        <v>66138</v>
      </c>
      <c r="E6102" s="292">
        <v>0</v>
      </c>
    </row>
    <row r="6103" spans="1:5" ht="14.4" x14ac:dyDescent="0.55000000000000004">
      <c r="A6103" s="290" t="s">
        <v>37384</v>
      </c>
      <c r="B6103" s="291">
        <v>21860.77</v>
      </c>
      <c r="D6103" s="290" t="s">
        <v>38743</v>
      </c>
      <c r="E6103" s="292">
        <v>21860.77</v>
      </c>
    </row>
    <row r="6104" spans="1:5" ht="14.4" x14ac:dyDescent="0.55000000000000004">
      <c r="A6104" s="290" t="s">
        <v>37385</v>
      </c>
      <c r="B6104" s="291">
        <v>2020</v>
      </c>
      <c r="D6104" s="290" t="s">
        <v>38747</v>
      </c>
      <c r="E6104" s="292">
        <v>2020</v>
      </c>
    </row>
    <row r="6105" spans="1:5" ht="14.4" x14ac:dyDescent="0.55000000000000004">
      <c r="A6105" s="290" t="s">
        <v>65484</v>
      </c>
      <c r="B6105" s="291">
        <v>0</v>
      </c>
      <c r="D6105" s="290" t="s">
        <v>66139</v>
      </c>
      <c r="E6105" s="292">
        <v>0</v>
      </c>
    </row>
    <row r="6106" spans="1:5" ht="14.4" x14ac:dyDescent="0.55000000000000004">
      <c r="A6106" s="290" t="s">
        <v>37386</v>
      </c>
      <c r="B6106" s="291">
        <v>315335.34999999998</v>
      </c>
      <c r="D6106" s="290" t="s">
        <v>38757</v>
      </c>
      <c r="E6106" s="292">
        <v>315335.34999999998</v>
      </c>
    </row>
    <row r="6107" spans="1:5" ht="14.4" x14ac:dyDescent="0.55000000000000004">
      <c r="A6107" s="290" t="s">
        <v>37387</v>
      </c>
      <c r="B6107" s="291">
        <v>155722</v>
      </c>
      <c r="D6107" s="290" t="s">
        <v>38765</v>
      </c>
      <c r="E6107" s="292">
        <v>155722</v>
      </c>
    </row>
    <row r="6108" spans="1:5" ht="14.4" x14ac:dyDescent="0.55000000000000004">
      <c r="A6108" s="290" t="s">
        <v>37388</v>
      </c>
      <c r="B6108" s="291">
        <v>186597</v>
      </c>
      <c r="D6108" s="290" t="s">
        <v>38770</v>
      </c>
      <c r="E6108" s="292">
        <v>186597</v>
      </c>
    </row>
    <row r="6109" spans="1:5" ht="14.4" x14ac:dyDescent="0.55000000000000004">
      <c r="A6109" s="290" t="s">
        <v>65485</v>
      </c>
      <c r="B6109" s="291">
        <v>0</v>
      </c>
      <c r="D6109" s="290" t="s">
        <v>66140</v>
      </c>
      <c r="E6109" s="292">
        <v>0</v>
      </c>
    </row>
    <row r="6110" spans="1:5" ht="14.4" x14ac:dyDescent="0.55000000000000004">
      <c r="A6110" s="290" t="s">
        <v>37389</v>
      </c>
      <c r="B6110" s="291">
        <v>97648</v>
      </c>
      <c r="D6110" s="290" t="s">
        <v>38779</v>
      </c>
      <c r="E6110" s="292">
        <v>97648</v>
      </c>
    </row>
    <row r="6111" spans="1:5" ht="14.4" x14ac:dyDescent="0.55000000000000004">
      <c r="A6111" s="290" t="s">
        <v>37390</v>
      </c>
      <c r="B6111" s="291">
        <v>40068</v>
      </c>
      <c r="D6111" s="290" t="s">
        <v>38784</v>
      </c>
      <c r="E6111" s="292">
        <v>40068</v>
      </c>
    </row>
    <row r="6112" spans="1:5" ht="14.4" x14ac:dyDescent="0.55000000000000004">
      <c r="A6112" s="290" t="s">
        <v>12086</v>
      </c>
      <c r="B6112" s="291">
        <v>133397</v>
      </c>
      <c r="D6112" s="290" t="s">
        <v>12182</v>
      </c>
      <c r="E6112" s="292">
        <v>133397</v>
      </c>
    </row>
    <row r="6113" spans="1:5" ht="14.4" x14ac:dyDescent="0.55000000000000004">
      <c r="A6113" s="290" t="s">
        <v>12087</v>
      </c>
      <c r="B6113" s="291">
        <v>27636</v>
      </c>
      <c r="D6113" s="290" t="s">
        <v>12183</v>
      </c>
      <c r="E6113" s="292">
        <v>27636</v>
      </c>
    </row>
    <row r="6114" spans="1:5" ht="14.4" x14ac:dyDescent="0.55000000000000004">
      <c r="A6114" s="290" t="s">
        <v>12088</v>
      </c>
      <c r="B6114" s="291">
        <v>8203</v>
      </c>
      <c r="D6114" s="290" t="s">
        <v>12184</v>
      </c>
      <c r="E6114" s="292">
        <v>8203</v>
      </c>
    </row>
    <row r="6115" spans="1:5" ht="14.4" x14ac:dyDescent="0.55000000000000004">
      <c r="A6115" s="290" t="s">
        <v>12089</v>
      </c>
      <c r="B6115" s="291">
        <v>18427</v>
      </c>
      <c r="D6115" s="290" t="s">
        <v>12185</v>
      </c>
      <c r="E6115" s="292">
        <v>18427</v>
      </c>
    </row>
    <row r="6116" spans="1:5" ht="14.4" x14ac:dyDescent="0.55000000000000004">
      <c r="A6116" s="290" t="s">
        <v>12090</v>
      </c>
      <c r="B6116" s="291">
        <v>16888</v>
      </c>
      <c r="D6116" s="290" t="s">
        <v>12186</v>
      </c>
      <c r="E6116" s="292">
        <v>16888</v>
      </c>
    </row>
    <row r="6117" spans="1:5" ht="14.4" x14ac:dyDescent="0.55000000000000004">
      <c r="A6117" s="290" t="s">
        <v>12091</v>
      </c>
      <c r="B6117" s="291">
        <v>11181</v>
      </c>
      <c r="D6117" s="290" t="s">
        <v>12187</v>
      </c>
      <c r="E6117" s="292">
        <v>11181</v>
      </c>
    </row>
    <row r="6118" spans="1:5" ht="14.4" x14ac:dyDescent="0.55000000000000004">
      <c r="A6118" s="290" t="s">
        <v>12092</v>
      </c>
      <c r="B6118" s="291">
        <v>35938.99</v>
      </c>
      <c r="D6118" s="290" t="s">
        <v>12188</v>
      </c>
      <c r="E6118" s="292">
        <v>35938.99</v>
      </c>
    </row>
    <row r="6119" spans="1:5" ht="14.4" x14ac:dyDescent="0.55000000000000004">
      <c r="A6119" s="290" t="s">
        <v>12093</v>
      </c>
      <c r="B6119" s="291">
        <v>11347</v>
      </c>
      <c r="D6119" s="290" t="s">
        <v>12189</v>
      </c>
      <c r="E6119" s="292">
        <v>11347</v>
      </c>
    </row>
    <row r="6120" spans="1:5" ht="14.4" x14ac:dyDescent="0.55000000000000004">
      <c r="A6120" s="290" t="s">
        <v>12094</v>
      </c>
      <c r="B6120" s="291">
        <v>22318.1</v>
      </c>
      <c r="D6120" s="290" t="s">
        <v>12190</v>
      </c>
      <c r="E6120" s="292">
        <v>22318.1</v>
      </c>
    </row>
    <row r="6121" spans="1:5" ht="14.4" x14ac:dyDescent="0.55000000000000004">
      <c r="A6121" s="290" t="s">
        <v>12095</v>
      </c>
      <c r="B6121" s="291">
        <v>72127</v>
      </c>
      <c r="D6121" s="290" t="s">
        <v>12191</v>
      </c>
      <c r="E6121" s="292">
        <v>72127</v>
      </c>
    </row>
    <row r="6122" spans="1:5" ht="14.4" x14ac:dyDescent="0.55000000000000004">
      <c r="A6122" s="290" t="s">
        <v>12096</v>
      </c>
      <c r="B6122" s="291">
        <v>8021.79</v>
      </c>
      <c r="D6122" s="290" t="s">
        <v>12192</v>
      </c>
      <c r="E6122" s="292">
        <v>8021.79</v>
      </c>
    </row>
    <row r="6123" spans="1:5" ht="14.4" x14ac:dyDescent="0.55000000000000004">
      <c r="A6123" s="290" t="s">
        <v>12097</v>
      </c>
      <c r="B6123" s="291">
        <v>18036.97</v>
      </c>
      <c r="D6123" s="290" t="s">
        <v>12193</v>
      </c>
      <c r="E6123" s="292">
        <v>18036.97</v>
      </c>
    </row>
    <row r="6124" spans="1:5" ht="14.4" x14ac:dyDescent="0.55000000000000004">
      <c r="A6124" s="290" t="s">
        <v>12098</v>
      </c>
      <c r="B6124" s="291">
        <v>63950</v>
      </c>
      <c r="D6124" s="290" t="s">
        <v>12194</v>
      </c>
      <c r="E6124" s="292">
        <v>63950</v>
      </c>
    </row>
    <row r="6125" spans="1:5" ht="14.4" x14ac:dyDescent="0.55000000000000004">
      <c r="A6125" s="290" t="s">
        <v>12099</v>
      </c>
      <c r="B6125" s="291">
        <v>18679</v>
      </c>
      <c r="D6125" s="290" t="s">
        <v>12195</v>
      </c>
      <c r="E6125" s="292">
        <v>18679</v>
      </c>
    </row>
    <row r="6126" spans="1:5" ht="14.4" x14ac:dyDescent="0.55000000000000004">
      <c r="A6126" s="290" t="s">
        <v>12100</v>
      </c>
      <c r="B6126" s="291">
        <v>26030</v>
      </c>
      <c r="D6126" s="290" t="s">
        <v>12196</v>
      </c>
      <c r="E6126" s="292">
        <v>26030</v>
      </c>
    </row>
    <row r="6127" spans="1:5" ht="14.4" x14ac:dyDescent="0.55000000000000004">
      <c r="A6127" s="290" t="s">
        <v>12101</v>
      </c>
      <c r="B6127" s="291">
        <v>63192</v>
      </c>
      <c r="D6127" s="290" t="s">
        <v>12197</v>
      </c>
      <c r="E6127" s="292">
        <v>63192</v>
      </c>
    </row>
    <row r="6128" spans="1:5" ht="14.4" x14ac:dyDescent="0.55000000000000004">
      <c r="A6128" s="290" t="s">
        <v>12102</v>
      </c>
      <c r="B6128" s="291">
        <v>10401.61</v>
      </c>
      <c r="D6128" s="290" t="s">
        <v>12198</v>
      </c>
      <c r="E6128" s="292">
        <v>10401.61</v>
      </c>
    </row>
    <row r="6129" spans="1:5" ht="14.4" x14ac:dyDescent="0.55000000000000004">
      <c r="A6129" s="290" t="s">
        <v>65486</v>
      </c>
      <c r="B6129" s="291">
        <v>0</v>
      </c>
      <c r="D6129" s="290" t="s">
        <v>66141</v>
      </c>
      <c r="E6129" s="292">
        <v>0</v>
      </c>
    </row>
    <row r="6130" spans="1:5" ht="14.4" x14ac:dyDescent="0.55000000000000004">
      <c r="A6130" s="290" t="s">
        <v>65487</v>
      </c>
      <c r="B6130" s="291">
        <v>12472.77</v>
      </c>
      <c r="D6130" s="290" t="s">
        <v>12199</v>
      </c>
      <c r="E6130" s="292">
        <v>12472.77</v>
      </c>
    </row>
    <row r="6131" spans="1:5" ht="14.4" x14ac:dyDescent="0.55000000000000004">
      <c r="A6131" s="290" t="s">
        <v>12103</v>
      </c>
      <c r="B6131" s="291">
        <v>84189.82</v>
      </c>
      <c r="D6131" s="290" t="s">
        <v>12200</v>
      </c>
      <c r="E6131" s="292">
        <v>84189.82</v>
      </c>
    </row>
    <row r="6132" spans="1:5" ht="14.4" x14ac:dyDescent="0.55000000000000004">
      <c r="A6132" s="290" t="s">
        <v>12104</v>
      </c>
      <c r="B6132" s="291">
        <v>24184</v>
      </c>
      <c r="D6132" s="290" t="s">
        <v>12201</v>
      </c>
      <c r="E6132" s="292">
        <v>24184</v>
      </c>
    </row>
    <row r="6133" spans="1:5" ht="14.4" x14ac:dyDescent="0.55000000000000004">
      <c r="A6133" s="290" t="s">
        <v>12105</v>
      </c>
      <c r="B6133" s="291">
        <v>16455</v>
      </c>
      <c r="D6133" s="290" t="s">
        <v>12202</v>
      </c>
      <c r="E6133" s="292">
        <v>16455</v>
      </c>
    </row>
    <row r="6134" spans="1:5" ht="14.4" x14ac:dyDescent="0.55000000000000004">
      <c r="A6134" s="290" t="s">
        <v>12106</v>
      </c>
      <c r="B6134" s="291">
        <v>51354</v>
      </c>
      <c r="D6134" s="290" t="s">
        <v>12203</v>
      </c>
      <c r="E6134" s="292">
        <v>51354</v>
      </c>
    </row>
    <row r="6135" spans="1:5" ht="14.4" x14ac:dyDescent="0.55000000000000004">
      <c r="A6135" s="290" t="s">
        <v>12107</v>
      </c>
      <c r="B6135" s="291">
        <v>17054</v>
      </c>
      <c r="D6135" s="290" t="s">
        <v>12204</v>
      </c>
      <c r="E6135" s="292">
        <v>17054</v>
      </c>
    </row>
    <row r="6136" spans="1:5" ht="14.4" x14ac:dyDescent="0.55000000000000004">
      <c r="A6136" s="290" t="s">
        <v>12108</v>
      </c>
      <c r="B6136" s="291">
        <v>11023</v>
      </c>
      <c r="D6136" s="290" t="s">
        <v>12205</v>
      </c>
      <c r="E6136" s="292">
        <v>11023</v>
      </c>
    </row>
    <row r="6137" spans="1:5" ht="14.4" x14ac:dyDescent="0.55000000000000004">
      <c r="A6137" s="290" t="s">
        <v>65488</v>
      </c>
      <c r="B6137" s="291">
        <v>0</v>
      </c>
      <c r="D6137" s="290" t="s">
        <v>66142</v>
      </c>
      <c r="E6137" s="292">
        <v>0</v>
      </c>
    </row>
    <row r="6138" spans="1:5" ht="14.4" x14ac:dyDescent="0.55000000000000004">
      <c r="A6138" s="290" t="s">
        <v>12109</v>
      </c>
      <c r="B6138" s="291">
        <v>80854</v>
      </c>
      <c r="D6138" s="290" t="s">
        <v>12206</v>
      </c>
      <c r="E6138" s="292">
        <v>80854</v>
      </c>
    </row>
    <row r="6139" spans="1:5" ht="14.4" x14ac:dyDescent="0.55000000000000004">
      <c r="A6139" s="290" t="s">
        <v>12110</v>
      </c>
      <c r="B6139" s="291">
        <v>29375</v>
      </c>
      <c r="D6139" s="290" t="s">
        <v>12207</v>
      </c>
      <c r="E6139" s="292">
        <v>29375</v>
      </c>
    </row>
    <row r="6140" spans="1:5" ht="14.4" x14ac:dyDescent="0.55000000000000004">
      <c r="A6140" s="290" t="s">
        <v>12111</v>
      </c>
      <c r="B6140" s="291">
        <v>12046.25</v>
      </c>
      <c r="D6140" s="290" t="s">
        <v>12208</v>
      </c>
      <c r="E6140" s="292">
        <v>12046.25</v>
      </c>
    </row>
    <row r="6141" spans="1:5" ht="14.4" x14ac:dyDescent="0.55000000000000004">
      <c r="A6141" s="290" t="s">
        <v>12112</v>
      </c>
      <c r="B6141" s="291">
        <v>77694.61</v>
      </c>
      <c r="D6141" s="290" t="s">
        <v>12209</v>
      </c>
      <c r="E6141" s="292">
        <v>77694.61</v>
      </c>
    </row>
    <row r="6142" spans="1:5" ht="14.4" x14ac:dyDescent="0.55000000000000004">
      <c r="A6142" s="290" t="s">
        <v>12113</v>
      </c>
      <c r="B6142" s="291">
        <v>292709</v>
      </c>
      <c r="D6142" s="290" t="s">
        <v>12210</v>
      </c>
      <c r="E6142" s="292">
        <v>292709</v>
      </c>
    </row>
    <row r="6143" spans="1:5" ht="14.4" x14ac:dyDescent="0.55000000000000004">
      <c r="A6143" s="290" t="s">
        <v>12114</v>
      </c>
      <c r="B6143" s="291">
        <v>6264.05</v>
      </c>
      <c r="D6143" s="290" t="s">
        <v>12211</v>
      </c>
      <c r="E6143" s="292">
        <v>6264.05</v>
      </c>
    </row>
    <row r="6144" spans="1:5" ht="14.4" x14ac:dyDescent="0.55000000000000004">
      <c r="A6144" s="290" t="s">
        <v>12115</v>
      </c>
      <c r="B6144" s="291">
        <v>29599</v>
      </c>
      <c r="D6144" s="290" t="s">
        <v>12212</v>
      </c>
      <c r="E6144" s="292">
        <v>29599</v>
      </c>
    </row>
    <row r="6145" spans="1:5" ht="14.4" x14ac:dyDescent="0.55000000000000004">
      <c r="A6145" s="290" t="s">
        <v>12116</v>
      </c>
      <c r="B6145" s="291">
        <v>103806</v>
      </c>
      <c r="D6145" s="290" t="s">
        <v>12213</v>
      </c>
      <c r="E6145" s="292">
        <v>103806</v>
      </c>
    </row>
    <row r="6146" spans="1:5" ht="14.4" x14ac:dyDescent="0.55000000000000004">
      <c r="A6146" s="290" t="s">
        <v>12117</v>
      </c>
      <c r="B6146" s="291">
        <v>18468</v>
      </c>
      <c r="D6146" s="290" t="s">
        <v>12214</v>
      </c>
      <c r="E6146" s="292">
        <v>18468</v>
      </c>
    </row>
    <row r="6147" spans="1:5" ht="14.4" x14ac:dyDescent="0.55000000000000004">
      <c r="A6147" s="290" t="s">
        <v>12118</v>
      </c>
      <c r="B6147" s="291">
        <v>13510</v>
      </c>
      <c r="D6147" s="290" t="s">
        <v>12215</v>
      </c>
      <c r="E6147" s="292">
        <v>13510</v>
      </c>
    </row>
    <row r="6148" spans="1:5" ht="14.4" x14ac:dyDescent="0.55000000000000004">
      <c r="A6148" s="290" t="s">
        <v>12119</v>
      </c>
      <c r="B6148" s="291">
        <v>34982</v>
      </c>
      <c r="D6148" s="290" t="s">
        <v>12216</v>
      </c>
      <c r="E6148" s="292">
        <v>34982</v>
      </c>
    </row>
    <row r="6149" spans="1:5" ht="14.4" x14ac:dyDescent="0.55000000000000004">
      <c r="A6149" s="290" t="s">
        <v>12120</v>
      </c>
      <c r="B6149" s="291">
        <v>57219</v>
      </c>
      <c r="D6149" s="290" t="s">
        <v>12217</v>
      </c>
      <c r="E6149" s="292">
        <v>57219</v>
      </c>
    </row>
    <row r="6150" spans="1:5" ht="14.4" x14ac:dyDescent="0.55000000000000004">
      <c r="A6150" s="290" t="s">
        <v>12121</v>
      </c>
      <c r="B6150" s="291">
        <v>190441</v>
      </c>
      <c r="D6150" s="290" t="s">
        <v>12218</v>
      </c>
      <c r="E6150" s="292">
        <v>190441</v>
      </c>
    </row>
    <row r="6151" spans="1:5" ht="14.4" x14ac:dyDescent="0.55000000000000004">
      <c r="A6151" s="290" t="s">
        <v>12122</v>
      </c>
      <c r="B6151" s="291">
        <v>32353</v>
      </c>
      <c r="D6151" s="290" t="s">
        <v>12219</v>
      </c>
      <c r="E6151" s="292">
        <v>32353</v>
      </c>
    </row>
    <row r="6152" spans="1:5" ht="14.4" x14ac:dyDescent="0.55000000000000004">
      <c r="A6152" s="290" t="s">
        <v>12123</v>
      </c>
      <c r="B6152" s="291">
        <v>309580</v>
      </c>
      <c r="D6152" s="290" t="s">
        <v>12220</v>
      </c>
      <c r="E6152" s="292">
        <v>309580</v>
      </c>
    </row>
    <row r="6153" spans="1:5" ht="14.4" x14ac:dyDescent="0.55000000000000004">
      <c r="A6153" s="290" t="s">
        <v>12124</v>
      </c>
      <c r="B6153" s="291">
        <v>44898</v>
      </c>
      <c r="D6153" s="290" t="s">
        <v>12221</v>
      </c>
      <c r="E6153" s="292">
        <v>44898</v>
      </c>
    </row>
    <row r="6154" spans="1:5" ht="14.4" x14ac:dyDescent="0.55000000000000004">
      <c r="A6154" s="290" t="s">
        <v>12125</v>
      </c>
      <c r="B6154" s="291">
        <v>177330.99</v>
      </c>
      <c r="D6154" s="290" t="s">
        <v>12222</v>
      </c>
      <c r="E6154" s="292">
        <v>177330.99</v>
      </c>
    </row>
    <row r="6155" spans="1:5" ht="14.4" x14ac:dyDescent="0.55000000000000004">
      <c r="A6155" s="290" t="s">
        <v>12126</v>
      </c>
      <c r="B6155" s="291">
        <v>9226</v>
      </c>
      <c r="D6155" s="290" t="s">
        <v>12223</v>
      </c>
      <c r="E6155" s="292">
        <v>9226</v>
      </c>
    </row>
    <row r="6156" spans="1:5" ht="14.4" x14ac:dyDescent="0.55000000000000004">
      <c r="A6156" s="290" t="s">
        <v>12127</v>
      </c>
      <c r="B6156" s="291">
        <v>6347</v>
      </c>
      <c r="D6156" s="290" t="s">
        <v>12224</v>
      </c>
      <c r="E6156" s="292">
        <v>6347</v>
      </c>
    </row>
    <row r="6157" spans="1:5" ht="14.4" x14ac:dyDescent="0.55000000000000004">
      <c r="A6157" s="290" t="s">
        <v>12128</v>
      </c>
      <c r="B6157" s="291">
        <v>40622</v>
      </c>
      <c r="D6157" s="290" t="s">
        <v>12225</v>
      </c>
      <c r="E6157" s="292">
        <v>40622</v>
      </c>
    </row>
    <row r="6158" spans="1:5" ht="14.4" x14ac:dyDescent="0.55000000000000004">
      <c r="A6158" s="290" t="s">
        <v>12129</v>
      </c>
      <c r="B6158" s="291">
        <v>16447</v>
      </c>
      <c r="D6158" s="290" t="s">
        <v>12226</v>
      </c>
      <c r="E6158" s="292">
        <v>16447</v>
      </c>
    </row>
    <row r="6159" spans="1:5" ht="14.4" x14ac:dyDescent="0.55000000000000004">
      <c r="A6159" s="290" t="s">
        <v>12130</v>
      </c>
      <c r="B6159" s="291">
        <v>403212</v>
      </c>
      <c r="D6159" s="290" t="s">
        <v>12227</v>
      </c>
      <c r="E6159" s="292">
        <v>403212</v>
      </c>
    </row>
    <row r="6160" spans="1:5" ht="14.4" x14ac:dyDescent="0.55000000000000004">
      <c r="A6160" s="290" t="s">
        <v>65489</v>
      </c>
      <c r="B6160" s="291">
        <v>13535</v>
      </c>
      <c r="D6160" s="290" t="s">
        <v>12228</v>
      </c>
      <c r="E6160" s="292">
        <v>13535</v>
      </c>
    </row>
    <row r="6161" spans="1:5" ht="14.4" x14ac:dyDescent="0.55000000000000004">
      <c r="A6161" s="290" t="s">
        <v>12131</v>
      </c>
      <c r="B6161" s="291">
        <v>15723</v>
      </c>
      <c r="D6161" s="290" t="s">
        <v>12229</v>
      </c>
      <c r="E6161" s="292">
        <v>15723</v>
      </c>
    </row>
    <row r="6162" spans="1:5" ht="14.4" x14ac:dyDescent="0.55000000000000004">
      <c r="A6162" s="290" t="s">
        <v>65490</v>
      </c>
      <c r="B6162" s="291">
        <v>0</v>
      </c>
      <c r="D6162" s="290" t="s">
        <v>66143</v>
      </c>
      <c r="E6162" s="292">
        <v>0</v>
      </c>
    </row>
    <row r="6163" spans="1:5" ht="14.4" x14ac:dyDescent="0.55000000000000004">
      <c r="A6163" s="290" t="s">
        <v>12132</v>
      </c>
      <c r="B6163" s="291">
        <v>120823.27</v>
      </c>
      <c r="D6163" s="290" t="s">
        <v>12230</v>
      </c>
      <c r="E6163" s="292">
        <v>120823.27</v>
      </c>
    </row>
    <row r="6164" spans="1:5" ht="14.4" x14ac:dyDescent="0.55000000000000004">
      <c r="A6164" s="290" t="s">
        <v>12133</v>
      </c>
      <c r="B6164" s="291">
        <v>5290</v>
      </c>
      <c r="D6164" s="290" t="s">
        <v>12231</v>
      </c>
      <c r="E6164" s="292">
        <v>5290</v>
      </c>
    </row>
    <row r="6165" spans="1:5" ht="14.4" x14ac:dyDescent="0.55000000000000004">
      <c r="A6165" s="290" t="s">
        <v>12134</v>
      </c>
      <c r="B6165" s="291">
        <v>25539.25</v>
      </c>
      <c r="D6165" s="290" t="s">
        <v>12232</v>
      </c>
      <c r="E6165" s="292">
        <v>25539.25</v>
      </c>
    </row>
    <row r="6166" spans="1:5" ht="14.4" x14ac:dyDescent="0.55000000000000004">
      <c r="A6166" s="290" t="s">
        <v>65491</v>
      </c>
      <c r="B6166" s="291">
        <v>8980.2999999999993</v>
      </c>
      <c r="D6166" s="290" t="s">
        <v>12233</v>
      </c>
      <c r="E6166" s="292">
        <v>8980.2999999999993</v>
      </c>
    </row>
    <row r="6167" spans="1:5" ht="14.4" x14ac:dyDescent="0.55000000000000004">
      <c r="A6167" s="290" t="s">
        <v>12135</v>
      </c>
      <c r="B6167" s="291">
        <v>53116.11</v>
      </c>
      <c r="D6167" s="290" t="s">
        <v>12234</v>
      </c>
      <c r="E6167" s="292">
        <v>53116.11</v>
      </c>
    </row>
    <row r="6168" spans="1:5" ht="14.4" x14ac:dyDescent="0.55000000000000004">
      <c r="A6168" s="290" t="s">
        <v>65492</v>
      </c>
      <c r="B6168" s="291">
        <v>3311</v>
      </c>
      <c r="D6168" s="290" t="s">
        <v>12235</v>
      </c>
      <c r="E6168" s="292">
        <v>3311</v>
      </c>
    </row>
    <row r="6169" spans="1:5" ht="14.4" x14ac:dyDescent="0.55000000000000004">
      <c r="A6169" s="290" t="s">
        <v>12136</v>
      </c>
      <c r="B6169" s="291">
        <v>113602.88</v>
      </c>
      <c r="D6169" s="290" t="s">
        <v>12236</v>
      </c>
      <c r="E6169" s="292">
        <v>113602.88</v>
      </c>
    </row>
    <row r="6170" spans="1:5" ht="14.4" x14ac:dyDescent="0.55000000000000004">
      <c r="A6170" s="290" t="s">
        <v>12137</v>
      </c>
      <c r="B6170" s="291">
        <v>34211.800000000003</v>
      </c>
      <c r="D6170" s="290" t="s">
        <v>12237</v>
      </c>
      <c r="E6170" s="292">
        <v>34211.800000000003</v>
      </c>
    </row>
    <row r="6171" spans="1:5" ht="14.4" x14ac:dyDescent="0.55000000000000004">
      <c r="A6171" s="290" t="s">
        <v>12138</v>
      </c>
      <c r="B6171" s="291">
        <v>20340</v>
      </c>
      <c r="D6171" s="290" t="s">
        <v>12238</v>
      </c>
      <c r="E6171" s="292">
        <v>20340</v>
      </c>
    </row>
    <row r="6172" spans="1:5" ht="14.4" x14ac:dyDescent="0.55000000000000004">
      <c r="A6172" s="290" t="s">
        <v>12139</v>
      </c>
      <c r="B6172" s="291">
        <v>215207.99</v>
      </c>
      <c r="D6172" s="290" t="s">
        <v>12239</v>
      </c>
      <c r="E6172" s="292">
        <v>215207.99</v>
      </c>
    </row>
    <row r="6173" spans="1:5" ht="14.4" x14ac:dyDescent="0.55000000000000004">
      <c r="A6173" s="290" t="s">
        <v>12140</v>
      </c>
      <c r="B6173" s="291">
        <v>6023</v>
      </c>
      <c r="D6173" s="290" t="s">
        <v>12240</v>
      </c>
      <c r="E6173" s="292">
        <v>6023</v>
      </c>
    </row>
    <row r="6174" spans="1:5" ht="14.4" x14ac:dyDescent="0.55000000000000004">
      <c r="A6174" s="290" t="s">
        <v>12141</v>
      </c>
      <c r="B6174" s="291">
        <v>57219</v>
      </c>
      <c r="D6174" s="290" t="s">
        <v>12241</v>
      </c>
      <c r="E6174" s="292">
        <v>57219</v>
      </c>
    </row>
    <row r="6175" spans="1:5" ht="14.4" x14ac:dyDescent="0.55000000000000004">
      <c r="A6175" s="290" t="s">
        <v>12142</v>
      </c>
      <c r="B6175" s="291">
        <v>50198</v>
      </c>
      <c r="D6175" s="290" t="s">
        <v>12242</v>
      </c>
      <c r="E6175" s="292">
        <v>50198</v>
      </c>
    </row>
    <row r="6176" spans="1:5" ht="14.4" x14ac:dyDescent="0.55000000000000004">
      <c r="A6176" s="290" t="s">
        <v>12143</v>
      </c>
      <c r="B6176" s="291">
        <v>64704</v>
      </c>
      <c r="D6176" s="290" t="s">
        <v>12243</v>
      </c>
      <c r="E6176" s="292">
        <v>64704</v>
      </c>
    </row>
    <row r="6177" spans="1:5" ht="14.4" x14ac:dyDescent="0.55000000000000004">
      <c r="A6177" s="290" t="s">
        <v>12144</v>
      </c>
      <c r="B6177" s="291">
        <v>25947</v>
      </c>
      <c r="D6177" s="290" t="s">
        <v>12244</v>
      </c>
      <c r="E6177" s="292">
        <v>25947</v>
      </c>
    </row>
    <row r="6178" spans="1:5" ht="14.4" x14ac:dyDescent="0.55000000000000004">
      <c r="A6178" s="290" t="s">
        <v>12145</v>
      </c>
      <c r="B6178" s="291">
        <v>8529.7000000000007</v>
      </c>
      <c r="D6178" s="290" t="s">
        <v>12245</v>
      </c>
      <c r="E6178" s="292">
        <v>8529.7000000000007</v>
      </c>
    </row>
    <row r="6179" spans="1:5" ht="14.4" x14ac:dyDescent="0.55000000000000004">
      <c r="A6179" s="290" t="s">
        <v>65493</v>
      </c>
      <c r="B6179" s="291">
        <v>0</v>
      </c>
      <c r="D6179" s="290" t="s">
        <v>66144</v>
      </c>
      <c r="E6179" s="292">
        <v>0</v>
      </c>
    </row>
    <row r="6180" spans="1:5" ht="14.4" x14ac:dyDescent="0.55000000000000004">
      <c r="A6180" s="290" t="s">
        <v>65494</v>
      </c>
      <c r="B6180" s="291">
        <v>0</v>
      </c>
      <c r="D6180" s="290" t="s">
        <v>66145</v>
      </c>
      <c r="E6180" s="292">
        <v>0</v>
      </c>
    </row>
    <row r="6181" spans="1:5" ht="14.4" x14ac:dyDescent="0.55000000000000004">
      <c r="A6181" s="290" t="s">
        <v>12146</v>
      </c>
      <c r="B6181" s="291">
        <v>9435.69</v>
      </c>
      <c r="D6181" s="290" t="s">
        <v>12246</v>
      </c>
      <c r="E6181" s="292">
        <v>9435.69</v>
      </c>
    </row>
    <row r="6182" spans="1:5" ht="14.4" x14ac:dyDescent="0.55000000000000004">
      <c r="A6182" s="290" t="s">
        <v>12147</v>
      </c>
      <c r="B6182" s="291">
        <v>21588</v>
      </c>
      <c r="D6182" s="290" t="s">
        <v>12247</v>
      </c>
      <c r="E6182" s="292">
        <v>21588</v>
      </c>
    </row>
    <row r="6183" spans="1:5" ht="14.4" x14ac:dyDescent="0.55000000000000004">
      <c r="A6183" s="290" t="s">
        <v>12148</v>
      </c>
      <c r="B6183" s="291">
        <v>73646.19</v>
      </c>
      <c r="D6183" s="290" t="s">
        <v>12248</v>
      </c>
      <c r="E6183" s="292">
        <v>73646.19</v>
      </c>
    </row>
    <row r="6184" spans="1:5" ht="14.4" x14ac:dyDescent="0.55000000000000004">
      <c r="A6184" s="290" t="s">
        <v>65495</v>
      </c>
      <c r="B6184" s="291">
        <v>0</v>
      </c>
      <c r="D6184" s="290" t="s">
        <v>66146</v>
      </c>
      <c r="E6184" s="292">
        <v>0</v>
      </c>
    </row>
    <row r="6185" spans="1:5" ht="14.4" x14ac:dyDescent="0.55000000000000004">
      <c r="A6185" s="290" t="s">
        <v>12149</v>
      </c>
      <c r="B6185" s="291">
        <v>6067.05</v>
      </c>
      <c r="D6185" s="290" t="s">
        <v>12249</v>
      </c>
      <c r="E6185" s="292">
        <v>6067.05</v>
      </c>
    </row>
    <row r="6186" spans="1:5" ht="14.4" x14ac:dyDescent="0.55000000000000004">
      <c r="A6186" s="290" t="s">
        <v>12150</v>
      </c>
      <c r="B6186" s="291">
        <v>8045</v>
      </c>
      <c r="D6186" s="290" t="s">
        <v>12250</v>
      </c>
      <c r="E6186" s="292">
        <v>8045</v>
      </c>
    </row>
    <row r="6187" spans="1:5" ht="14.4" x14ac:dyDescent="0.55000000000000004">
      <c r="A6187" s="290" t="s">
        <v>12151</v>
      </c>
      <c r="B6187" s="291">
        <v>168055</v>
      </c>
      <c r="D6187" s="290" t="s">
        <v>12251</v>
      </c>
      <c r="E6187" s="292">
        <v>168055</v>
      </c>
    </row>
    <row r="6188" spans="1:5" ht="14.4" x14ac:dyDescent="0.55000000000000004">
      <c r="A6188" s="290" t="s">
        <v>12152</v>
      </c>
      <c r="B6188" s="291">
        <v>17350</v>
      </c>
      <c r="D6188" s="290" t="s">
        <v>12252</v>
      </c>
      <c r="E6188" s="292">
        <v>17350</v>
      </c>
    </row>
    <row r="6189" spans="1:5" ht="14.4" x14ac:dyDescent="0.55000000000000004">
      <c r="A6189" s="290" t="s">
        <v>65496</v>
      </c>
      <c r="B6189" s="291">
        <v>69755.69</v>
      </c>
      <c r="D6189" s="290" t="s">
        <v>12253</v>
      </c>
      <c r="E6189" s="292">
        <v>69755.69</v>
      </c>
    </row>
    <row r="6190" spans="1:5" ht="14.4" x14ac:dyDescent="0.55000000000000004">
      <c r="A6190" s="290" t="s">
        <v>12153</v>
      </c>
      <c r="B6190" s="291">
        <v>6630</v>
      </c>
      <c r="D6190" s="290" t="s">
        <v>12254</v>
      </c>
      <c r="E6190" s="292">
        <v>6630</v>
      </c>
    </row>
    <row r="6191" spans="1:5" ht="14.4" x14ac:dyDescent="0.55000000000000004">
      <c r="A6191" s="290" t="s">
        <v>12154</v>
      </c>
      <c r="B6191" s="291">
        <v>31455</v>
      </c>
      <c r="D6191" s="290" t="s">
        <v>12255</v>
      </c>
      <c r="E6191" s="292">
        <v>31455</v>
      </c>
    </row>
    <row r="6192" spans="1:5" ht="14.4" x14ac:dyDescent="0.55000000000000004">
      <c r="A6192" s="290" t="s">
        <v>65497</v>
      </c>
      <c r="B6192" s="291">
        <v>57577</v>
      </c>
      <c r="D6192" s="290" t="s">
        <v>12256</v>
      </c>
      <c r="E6192" s="292">
        <v>57577</v>
      </c>
    </row>
    <row r="6193" spans="1:5" ht="14.4" x14ac:dyDescent="0.55000000000000004">
      <c r="A6193" s="290" t="s">
        <v>12155</v>
      </c>
      <c r="B6193" s="291">
        <v>9783</v>
      </c>
      <c r="D6193" s="290" t="s">
        <v>12257</v>
      </c>
      <c r="E6193" s="292">
        <v>9783</v>
      </c>
    </row>
    <row r="6194" spans="1:5" ht="14.4" x14ac:dyDescent="0.55000000000000004">
      <c r="A6194" s="290" t="s">
        <v>12156</v>
      </c>
      <c r="B6194" s="291">
        <v>19919.29</v>
      </c>
      <c r="D6194" s="290" t="s">
        <v>12258</v>
      </c>
      <c r="E6194" s="292">
        <v>19919.29</v>
      </c>
    </row>
    <row r="6195" spans="1:5" ht="14.4" x14ac:dyDescent="0.55000000000000004">
      <c r="A6195" s="290" t="s">
        <v>12157</v>
      </c>
      <c r="B6195" s="291">
        <v>137598</v>
      </c>
      <c r="D6195" s="290" t="s">
        <v>12259</v>
      </c>
      <c r="E6195" s="292">
        <v>137598</v>
      </c>
    </row>
    <row r="6196" spans="1:5" ht="14.4" x14ac:dyDescent="0.55000000000000004">
      <c r="A6196" s="290" t="s">
        <v>12158</v>
      </c>
      <c r="B6196" s="291">
        <v>11855</v>
      </c>
      <c r="D6196" s="290" t="s">
        <v>12260</v>
      </c>
      <c r="E6196" s="292">
        <v>11855</v>
      </c>
    </row>
    <row r="6197" spans="1:5" ht="14.4" x14ac:dyDescent="0.55000000000000004">
      <c r="A6197" s="290" t="s">
        <v>65498</v>
      </c>
      <c r="B6197" s="291">
        <v>0</v>
      </c>
      <c r="D6197" s="290" t="s">
        <v>66147</v>
      </c>
      <c r="E6197" s="292">
        <v>0</v>
      </c>
    </row>
    <row r="6198" spans="1:5" ht="14.4" x14ac:dyDescent="0.55000000000000004">
      <c r="A6198" s="290" t="s">
        <v>12159</v>
      </c>
      <c r="B6198" s="291">
        <v>19474</v>
      </c>
      <c r="D6198" s="290" t="s">
        <v>12261</v>
      </c>
      <c r="E6198" s="292">
        <v>19474</v>
      </c>
    </row>
    <row r="6199" spans="1:5" ht="14.4" x14ac:dyDescent="0.55000000000000004">
      <c r="A6199" s="290" t="s">
        <v>12160</v>
      </c>
      <c r="B6199" s="291">
        <v>12485.37</v>
      </c>
      <c r="D6199" s="290" t="s">
        <v>12262</v>
      </c>
      <c r="E6199" s="292">
        <v>12485.37</v>
      </c>
    </row>
    <row r="6200" spans="1:5" ht="14.4" x14ac:dyDescent="0.55000000000000004">
      <c r="A6200" s="290" t="s">
        <v>65499</v>
      </c>
      <c r="B6200" s="291">
        <v>0</v>
      </c>
      <c r="D6200" s="290" t="s">
        <v>66148</v>
      </c>
      <c r="E6200" s="292">
        <v>0</v>
      </c>
    </row>
    <row r="6201" spans="1:5" ht="14.4" x14ac:dyDescent="0.55000000000000004">
      <c r="A6201" s="290" t="s">
        <v>12161</v>
      </c>
      <c r="B6201" s="291">
        <v>66503</v>
      </c>
      <c r="D6201" s="290" t="s">
        <v>12263</v>
      </c>
      <c r="E6201" s="292">
        <v>66503</v>
      </c>
    </row>
    <row r="6202" spans="1:5" ht="14.4" x14ac:dyDescent="0.55000000000000004">
      <c r="A6202" s="290" t="s">
        <v>12162</v>
      </c>
      <c r="B6202" s="291">
        <v>106693</v>
      </c>
      <c r="D6202" s="290" t="s">
        <v>12264</v>
      </c>
      <c r="E6202" s="292">
        <v>106693</v>
      </c>
    </row>
    <row r="6203" spans="1:5" ht="14.4" x14ac:dyDescent="0.55000000000000004">
      <c r="A6203" s="290" t="s">
        <v>12163</v>
      </c>
      <c r="B6203" s="291">
        <v>43251</v>
      </c>
      <c r="D6203" s="290" t="s">
        <v>12265</v>
      </c>
      <c r="E6203" s="292">
        <v>43251</v>
      </c>
    </row>
    <row r="6204" spans="1:5" ht="14.4" x14ac:dyDescent="0.55000000000000004">
      <c r="A6204" s="290" t="s">
        <v>12164</v>
      </c>
      <c r="B6204" s="291">
        <v>46213</v>
      </c>
      <c r="D6204" s="290" t="s">
        <v>12266</v>
      </c>
      <c r="E6204" s="292">
        <v>46213</v>
      </c>
    </row>
    <row r="6205" spans="1:5" ht="14.4" x14ac:dyDescent="0.55000000000000004">
      <c r="A6205" s="290" t="s">
        <v>12165</v>
      </c>
      <c r="B6205" s="291">
        <v>17753</v>
      </c>
      <c r="D6205" s="290" t="s">
        <v>12267</v>
      </c>
      <c r="E6205" s="292">
        <v>17753</v>
      </c>
    </row>
    <row r="6206" spans="1:5" ht="14.4" x14ac:dyDescent="0.55000000000000004">
      <c r="A6206" s="290" t="s">
        <v>12166</v>
      </c>
      <c r="B6206" s="291">
        <v>17691.36</v>
      </c>
      <c r="D6206" s="290" t="s">
        <v>12268</v>
      </c>
      <c r="E6206" s="292">
        <v>17691.36</v>
      </c>
    </row>
    <row r="6207" spans="1:5" ht="14.4" x14ac:dyDescent="0.55000000000000004">
      <c r="A6207" s="290" t="s">
        <v>12167</v>
      </c>
      <c r="B6207" s="291">
        <v>45034.91</v>
      </c>
      <c r="D6207" s="290" t="s">
        <v>12269</v>
      </c>
      <c r="E6207" s="292">
        <v>45034.91</v>
      </c>
    </row>
    <row r="6208" spans="1:5" ht="14.4" x14ac:dyDescent="0.55000000000000004">
      <c r="A6208" s="290" t="s">
        <v>12168</v>
      </c>
      <c r="B6208" s="291">
        <v>32461</v>
      </c>
      <c r="D6208" s="290" t="s">
        <v>12270</v>
      </c>
      <c r="E6208" s="292">
        <v>32461</v>
      </c>
    </row>
    <row r="6209" spans="1:5" ht="14.4" x14ac:dyDescent="0.55000000000000004">
      <c r="A6209" s="290" t="s">
        <v>12169</v>
      </c>
      <c r="B6209" s="291">
        <v>41554</v>
      </c>
      <c r="D6209" s="290" t="s">
        <v>12271</v>
      </c>
      <c r="E6209" s="292">
        <v>41554</v>
      </c>
    </row>
    <row r="6210" spans="1:5" ht="14.4" x14ac:dyDescent="0.55000000000000004">
      <c r="A6210" s="290" t="s">
        <v>65500</v>
      </c>
      <c r="B6210" s="291">
        <v>7038</v>
      </c>
      <c r="D6210" s="290" t="s">
        <v>12272</v>
      </c>
      <c r="E6210" s="292">
        <v>7038</v>
      </c>
    </row>
    <row r="6211" spans="1:5" ht="14.4" x14ac:dyDescent="0.55000000000000004">
      <c r="A6211" s="290" t="s">
        <v>65501</v>
      </c>
      <c r="B6211" s="291">
        <v>0</v>
      </c>
      <c r="D6211" s="290" t="s">
        <v>66149</v>
      </c>
      <c r="E6211" s="292">
        <v>0</v>
      </c>
    </row>
    <row r="6212" spans="1:5" ht="14.4" x14ac:dyDescent="0.55000000000000004">
      <c r="A6212" s="290" t="s">
        <v>12170</v>
      </c>
      <c r="B6212" s="291">
        <v>18743</v>
      </c>
      <c r="D6212" s="290" t="s">
        <v>12273</v>
      </c>
      <c r="E6212" s="292">
        <v>18743</v>
      </c>
    </row>
    <row r="6213" spans="1:5" ht="14.4" x14ac:dyDescent="0.55000000000000004">
      <c r="A6213" s="290" t="s">
        <v>12171</v>
      </c>
      <c r="B6213" s="291">
        <v>2955.06</v>
      </c>
      <c r="D6213" s="290" t="s">
        <v>12274</v>
      </c>
      <c r="E6213" s="292">
        <v>2955.06</v>
      </c>
    </row>
    <row r="6214" spans="1:5" ht="14.4" x14ac:dyDescent="0.55000000000000004">
      <c r="A6214" s="290" t="s">
        <v>12172</v>
      </c>
      <c r="B6214" s="291">
        <v>219307.58</v>
      </c>
      <c r="D6214" s="290" t="s">
        <v>12275</v>
      </c>
      <c r="E6214" s="292">
        <v>219307.58</v>
      </c>
    </row>
    <row r="6215" spans="1:5" ht="14.4" x14ac:dyDescent="0.55000000000000004">
      <c r="A6215" s="290" t="s">
        <v>12173</v>
      </c>
      <c r="B6215" s="291">
        <v>32994</v>
      </c>
      <c r="D6215" s="290" t="s">
        <v>12276</v>
      </c>
      <c r="E6215" s="292">
        <v>32994</v>
      </c>
    </row>
    <row r="6216" spans="1:5" ht="14.4" x14ac:dyDescent="0.55000000000000004">
      <c r="A6216" s="290" t="s">
        <v>12174</v>
      </c>
      <c r="B6216" s="291">
        <v>207318.88</v>
      </c>
      <c r="D6216" s="290" t="s">
        <v>12277</v>
      </c>
      <c r="E6216" s="292">
        <v>207318.88</v>
      </c>
    </row>
    <row r="6217" spans="1:5" ht="14.4" x14ac:dyDescent="0.55000000000000004">
      <c r="A6217" s="290" t="s">
        <v>65502</v>
      </c>
      <c r="B6217" s="291">
        <v>0</v>
      </c>
      <c r="D6217" s="290" t="s">
        <v>66150</v>
      </c>
      <c r="E6217" s="292">
        <v>0</v>
      </c>
    </row>
    <row r="6218" spans="1:5" ht="14.4" x14ac:dyDescent="0.55000000000000004">
      <c r="A6218" s="290" t="s">
        <v>65503</v>
      </c>
      <c r="B6218" s="291">
        <v>5096.18</v>
      </c>
      <c r="D6218" s="290" t="s">
        <v>12278</v>
      </c>
      <c r="E6218" s="292">
        <v>5096.18</v>
      </c>
    </row>
    <row r="6219" spans="1:5" ht="14.4" x14ac:dyDescent="0.55000000000000004">
      <c r="A6219" s="290" t="s">
        <v>12175</v>
      </c>
      <c r="B6219" s="291">
        <v>26962</v>
      </c>
      <c r="D6219" s="290" t="s">
        <v>12279</v>
      </c>
      <c r="E6219" s="292">
        <v>26962</v>
      </c>
    </row>
    <row r="6220" spans="1:5" ht="14.4" x14ac:dyDescent="0.55000000000000004">
      <c r="A6220" s="290" t="s">
        <v>12176</v>
      </c>
      <c r="B6220" s="291">
        <v>104804</v>
      </c>
      <c r="D6220" s="290" t="s">
        <v>12280</v>
      </c>
      <c r="E6220" s="292">
        <v>104804</v>
      </c>
    </row>
    <row r="6221" spans="1:5" ht="14.4" x14ac:dyDescent="0.55000000000000004">
      <c r="A6221" s="290" t="s">
        <v>12177</v>
      </c>
      <c r="B6221" s="291">
        <v>51371</v>
      </c>
      <c r="D6221" s="290" t="s">
        <v>12281</v>
      </c>
      <c r="E6221" s="292">
        <v>51371</v>
      </c>
    </row>
    <row r="6222" spans="1:5" ht="14.4" x14ac:dyDescent="0.55000000000000004">
      <c r="A6222" s="290" t="s">
        <v>12178</v>
      </c>
      <c r="B6222" s="291">
        <v>62202</v>
      </c>
      <c r="D6222" s="290" t="s">
        <v>12282</v>
      </c>
      <c r="E6222" s="292">
        <v>62202</v>
      </c>
    </row>
    <row r="6223" spans="1:5" ht="14.4" x14ac:dyDescent="0.55000000000000004">
      <c r="A6223" s="290" t="s">
        <v>12179</v>
      </c>
      <c r="B6223" s="291">
        <v>28867</v>
      </c>
      <c r="D6223" s="290" t="s">
        <v>12283</v>
      </c>
      <c r="E6223" s="292">
        <v>28867</v>
      </c>
    </row>
    <row r="6224" spans="1:5" ht="14.4" x14ac:dyDescent="0.55000000000000004">
      <c r="A6224" s="290" t="s">
        <v>12180</v>
      </c>
      <c r="B6224" s="291">
        <v>12163</v>
      </c>
      <c r="D6224" s="290" t="s">
        <v>12284</v>
      </c>
      <c r="E6224" s="292">
        <v>12163</v>
      </c>
    </row>
    <row r="6225" spans="1:5" ht="14.4" x14ac:dyDescent="0.55000000000000004">
      <c r="A6225" s="290" t="s">
        <v>5656</v>
      </c>
      <c r="B6225" s="291">
        <v>3016345.29</v>
      </c>
      <c r="D6225" s="290" t="s">
        <v>11856</v>
      </c>
      <c r="E6225" s="292">
        <v>3016345.29</v>
      </c>
    </row>
    <row r="6226" spans="1:5" ht="14.4" x14ac:dyDescent="0.55000000000000004">
      <c r="A6226" s="290" t="s">
        <v>5657</v>
      </c>
      <c r="B6226" s="291">
        <v>3282587.59</v>
      </c>
      <c r="D6226" s="290" t="s">
        <v>11857</v>
      </c>
      <c r="E6226" s="292">
        <v>3282587.59</v>
      </c>
    </row>
    <row r="6227" spans="1:5" ht="14.4" x14ac:dyDescent="0.55000000000000004">
      <c r="A6227" s="290" t="s">
        <v>5591</v>
      </c>
      <c r="B6227" s="291">
        <v>49906957.490000002</v>
      </c>
      <c r="D6227" s="290" t="s">
        <v>11794</v>
      </c>
      <c r="E6227" s="292">
        <v>49906957.490000002</v>
      </c>
    </row>
    <row r="6228" spans="1:5" ht="14.4" x14ac:dyDescent="0.55000000000000004">
      <c r="A6228" s="290" t="s">
        <v>5592</v>
      </c>
      <c r="B6228" s="291">
        <v>275999.17</v>
      </c>
      <c r="D6228" s="290" t="s">
        <v>11795</v>
      </c>
      <c r="E6228" s="292">
        <v>275999.17</v>
      </c>
    </row>
    <row r="6229" spans="1:5" ht="14.4" x14ac:dyDescent="0.55000000000000004">
      <c r="A6229" s="290" t="s">
        <v>5593</v>
      </c>
      <c r="B6229" s="291">
        <v>717570.83</v>
      </c>
      <c r="D6229" s="290" t="s">
        <v>11796</v>
      </c>
      <c r="E6229" s="292">
        <v>717570.83</v>
      </c>
    </row>
    <row r="6230" spans="1:5" ht="14.4" x14ac:dyDescent="0.55000000000000004">
      <c r="A6230" s="290" t="s">
        <v>5594</v>
      </c>
      <c r="B6230" s="291">
        <v>8227555.2599999998</v>
      </c>
      <c r="D6230" s="290" t="s">
        <v>11797</v>
      </c>
      <c r="E6230" s="292">
        <v>8227555.2599999998</v>
      </c>
    </row>
    <row r="6231" spans="1:5" ht="14.4" x14ac:dyDescent="0.55000000000000004">
      <c r="A6231" s="290" t="s">
        <v>5595</v>
      </c>
      <c r="B6231" s="291">
        <v>3740393.48</v>
      </c>
      <c r="D6231" s="290" t="s">
        <v>11798</v>
      </c>
      <c r="E6231" s="292">
        <v>3740393.48</v>
      </c>
    </row>
    <row r="6232" spans="1:5" ht="14.4" x14ac:dyDescent="0.55000000000000004">
      <c r="A6232" s="290" t="s">
        <v>5596</v>
      </c>
      <c r="B6232" s="291">
        <v>9513313.5099999998</v>
      </c>
      <c r="D6232" s="290" t="s">
        <v>11799</v>
      </c>
      <c r="E6232" s="292">
        <v>9513313.5099999998</v>
      </c>
    </row>
    <row r="6233" spans="1:5" ht="14.4" x14ac:dyDescent="0.55000000000000004">
      <c r="A6233" s="290" t="s">
        <v>5597</v>
      </c>
      <c r="B6233" s="291">
        <v>6893099.54</v>
      </c>
      <c r="D6233" s="290" t="s">
        <v>11800</v>
      </c>
      <c r="E6233" s="292">
        <v>6893099.54</v>
      </c>
    </row>
    <row r="6234" spans="1:5" ht="14.4" x14ac:dyDescent="0.55000000000000004">
      <c r="A6234" s="290" t="s">
        <v>5598</v>
      </c>
      <c r="B6234" s="291">
        <v>5776178.1500000004</v>
      </c>
      <c r="D6234" s="290" t="s">
        <v>11801</v>
      </c>
      <c r="E6234" s="292">
        <v>5776178.1500000004</v>
      </c>
    </row>
    <row r="6235" spans="1:5" ht="14.4" x14ac:dyDescent="0.55000000000000004">
      <c r="A6235" s="290" t="s">
        <v>5599</v>
      </c>
      <c r="B6235" s="291">
        <v>1883189.67</v>
      </c>
      <c r="D6235" s="290" t="s">
        <v>11802</v>
      </c>
      <c r="E6235" s="292">
        <v>1883189.67</v>
      </c>
    </row>
    <row r="6236" spans="1:5" ht="14.4" x14ac:dyDescent="0.55000000000000004">
      <c r="A6236" s="290" t="s">
        <v>5600</v>
      </c>
      <c r="B6236" s="291">
        <v>17166164.079999998</v>
      </c>
      <c r="D6236" s="290" t="s">
        <v>11803</v>
      </c>
      <c r="E6236" s="292">
        <v>17166164.079999998</v>
      </c>
    </row>
    <row r="6237" spans="1:5" ht="14.4" x14ac:dyDescent="0.55000000000000004">
      <c r="A6237" s="290" t="s">
        <v>5601</v>
      </c>
      <c r="B6237" s="291">
        <v>8233674.2199999997</v>
      </c>
      <c r="D6237" s="290" t="s">
        <v>11804</v>
      </c>
      <c r="E6237" s="292">
        <v>8233674.2199999997</v>
      </c>
    </row>
    <row r="6238" spans="1:5" ht="14.4" x14ac:dyDescent="0.55000000000000004">
      <c r="A6238" s="290" t="s">
        <v>5602</v>
      </c>
      <c r="B6238" s="291">
        <v>71667.16</v>
      </c>
      <c r="D6238" s="290" t="s">
        <v>11805</v>
      </c>
      <c r="E6238" s="292">
        <v>71667.16</v>
      </c>
    </row>
    <row r="6239" spans="1:5" ht="14.4" x14ac:dyDescent="0.55000000000000004">
      <c r="A6239" s="290" t="s">
        <v>5603</v>
      </c>
      <c r="B6239" s="291">
        <v>20834066.82</v>
      </c>
      <c r="D6239" s="290" t="s">
        <v>11806</v>
      </c>
      <c r="E6239" s="292">
        <v>20834066.82</v>
      </c>
    </row>
    <row r="6240" spans="1:5" ht="14.4" x14ac:dyDescent="0.55000000000000004">
      <c r="A6240" s="290" t="s">
        <v>5604</v>
      </c>
      <c r="B6240" s="291">
        <v>555228.44999999995</v>
      </c>
      <c r="D6240" s="290" t="s">
        <v>11807</v>
      </c>
      <c r="E6240" s="292">
        <v>555228.44999999995</v>
      </c>
    </row>
    <row r="6241" spans="1:5" ht="14.4" x14ac:dyDescent="0.55000000000000004">
      <c r="A6241" s="290" t="s">
        <v>5605</v>
      </c>
      <c r="B6241" s="291">
        <v>704577.59</v>
      </c>
      <c r="D6241" s="290" t="s">
        <v>11808</v>
      </c>
      <c r="E6241" s="292">
        <v>704577.59</v>
      </c>
    </row>
    <row r="6242" spans="1:5" ht="14.4" x14ac:dyDescent="0.55000000000000004">
      <c r="A6242" s="290" t="s">
        <v>5606</v>
      </c>
      <c r="B6242" s="291">
        <v>26192438.510000002</v>
      </c>
      <c r="D6242" s="290" t="s">
        <v>11809</v>
      </c>
      <c r="E6242" s="292">
        <v>26192438.510000002</v>
      </c>
    </row>
    <row r="6243" spans="1:5" ht="14.4" x14ac:dyDescent="0.55000000000000004">
      <c r="A6243" s="290" t="s">
        <v>5607</v>
      </c>
      <c r="B6243" s="291">
        <v>1220826.94</v>
      </c>
      <c r="D6243" s="290" t="s">
        <v>11810</v>
      </c>
      <c r="E6243" s="292">
        <v>1220826.94</v>
      </c>
    </row>
    <row r="6244" spans="1:5" ht="14.4" x14ac:dyDescent="0.55000000000000004">
      <c r="A6244" s="290" t="s">
        <v>5608</v>
      </c>
      <c r="B6244" s="291">
        <v>201316.23</v>
      </c>
      <c r="D6244" s="290" t="s">
        <v>11811</v>
      </c>
      <c r="E6244" s="292">
        <v>201316.23</v>
      </c>
    </row>
    <row r="6245" spans="1:5" ht="14.4" x14ac:dyDescent="0.55000000000000004">
      <c r="A6245" s="290" t="s">
        <v>5609</v>
      </c>
      <c r="B6245" s="291">
        <v>49904148.020000003</v>
      </c>
      <c r="D6245" s="290" t="s">
        <v>11812</v>
      </c>
      <c r="E6245" s="292">
        <v>49904148.020000003</v>
      </c>
    </row>
    <row r="6246" spans="1:5" ht="14.4" x14ac:dyDescent="0.55000000000000004">
      <c r="A6246" s="290" t="s">
        <v>5614</v>
      </c>
      <c r="B6246" s="291">
        <v>7026220.6900000004</v>
      </c>
      <c r="D6246" s="290" t="s">
        <v>11817</v>
      </c>
      <c r="E6246" s="292">
        <v>7026220.6900000004</v>
      </c>
    </row>
    <row r="6247" spans="1:5" ht="14.4" x14ac:dyDescent="0.55000000000000004">
      <c r="A6247" s="290" t="s">
        <v>5610</v>
      </c>
      <c r="B6247" s="291">
        <v>207809.72</v>
      </c>
      <c r="D6247" s="290" t="s">
        <v>11813</v>
      </c>
      <c r="E6247" s="292">
        <v>207809.72</v>
      </c>
    </row>
    <row r="6248" spans="1:5" ht="14.4" x14ac:dyDescent="0.55000000000000004">
      <c r="A6248" s="290" t="s">
        <v>5611</v>
      </c>
      <c r="B6248" s="291">
        <v>275993.92</v>
      </c>
      <c r="D6248" s="290" t="s">
        <v>11814</v>
      </c>
      <c r="E6248" s="292">
        <v>275993.92</v>
      </c>
    </row>
    <row r="6249" spans="1:5" ht="14.4" x14ac:dyDescent="0.55000000000000004">
      <c r="A6249" s="290" t="s">
        <v>5612</v>
      </c>
      <c r="B6249" s="291">
        <v>266253.18</v>
      </c>
      <c r="D6249" s="290" t="s">
        <v>11815</v>
      </c>
      <c r="E6249" s="292">
        <v>266253.18</v>
      </c>
    </row>
    <row r="6250" spans="1:5" ht="14.4" x14ac:dyDescent="0.55000000000000004">
      <c r="A6250" s="290" t="s">
        <v>5613</v>
      </c>
      <c r="B6250" s="291">
        <v>288980.90999999997</v>
      </c>
      <c r="D6250" s="290" t="s">
        <v>11816</v>
      </c>
      <c r="E6250" s="292">
        <v>288980.90999999997</v>
      </c>
    </row>
    <row r="6251" spans="1:5" ht="14.4" x14ac:dyDescent="0.55000000000000004">
      <c r="A6251" s="290" t="s">
        <v>46392</v>
      </c>
      <c r="B6251" s="291">
        <v>308462.39</v>
      </c>
      <c r="D6251" s="290" t="s">
        <v>46496</v>
      </c>
      <c r="E6251" s="292">
        <v>308462.39</v>
      </c>
    </row>
    <row r="6252" spans="1:5" ht="14.4" x14ac:dyDescent="0.55000000000000004">
      <c r="A6252" s="290" t="s">
        <v>5615</v>
      </c>
      <c r="B6252" s="291">
        <v>136384.51999999999</v>
      </c>
      <c r="D6252" s="290" t="s">
        <v>11818</v>
      </c>
      <c r="E6252" s="292">
        <v>136384.51999999999</v>
      </c>
    </row>
    <row r="6253" spans="1:5" ht="14.4" x14ac:dyDescent="0.55000000000000004">
      <c r="A6253" s="290" t="s">
        <v>5616</v>
      </c>
      <c r="B6253" s="291">
        <v>23007268.300000001</v>
      </c>
      <c r="D6253" s="290" t="s">
        <v>11819</v>
      </c>
      <c r="E6253" s="292">
        <v>23007268.300000001</v>
      </c>
    </row>
    <row r="6254" spans="1:5" ht="14.4" x14ac:dyDescent="0.55000000000000004">
      <c r="A6254" s="290" t="s">
        <v>5617</v>
      </c>
      <c r="B6254" s="291">
        <v>240278.2</v>
      </c>
      <c r="D6254" s="290" t="s">
        <v>11820</v>
      </c>
      <c r="E6254" s="292">
        <v>240278.2</v>
      </c>
    </row>
    <row r="6255" spans="1:5" ht="14.4" x14ac:dyDescent="0.55000000000000004">
      <c r="A6255" s="290" t="s">
        <v>5618</v>
      </c>
      <c r="B6255" s="291">
        <v>29898997.600000001</v>
      </c>
      <c r="D6255" s="290" t="s">
        <v>11821</v>
      </c>
      <c r="E6255" s="292">
        <v>29898997.600000001</v>
      </c>
    </row>
    <row r="6256" spans="1:5" ht="14.4" x14ac:dyDescent="0.55000000000000004">
      <c r="A6256" s="290" t="s">
        <v>5623</v>
      </c>
      <c r="B6256" s="291">
        <v>12028965.289999999</v>
      </c>
      <c r="D6256" s="290" t="s">
        <v>2019</v>
      </c>
      <c r="E6256" s="292">
        <v>12028965.289999999</v>
      </c>
    </row>
    <row r="6257" spans="1:5" ht="14.4" x14ac:dyDescent="0.55000000000000004">
      <c r="A6257" s="290" t="s">
        <v>5619</v>
      </c>
      <c r="B6257" s="291">
        <v>526000.98</v>
      </c>
      <c r="D6257" s="290" t="s">
        <v>11822</v>
      </c>
      <c r="E6257" s="292">
        <v>526000.98</v>
      </c>
    </row>
    <row r="6258" spans="1:5" ht="14.4" x14ac:dyDescent="0.55000000000000004">
      <c r="A6258" s="290" t="s">
        <v>5620</v>
      </c>
      <c r="B6258" s="291">
        <v>594190.42000000004</v>
      </c>
      <c r="D6258" s="290" t="s">
        <v>11823</v>
      </c>
      <c r="E6258" s="292">
        <v>594190.42000000004</v>
      </c>
    </row>
    <row r="6259" spans="1:5" ht="14.4" x14ac:dyDescent="0.55000000000000004">
      <c r="A6259" s="290" t="s">
        <v>5621</v>
      </c>
      <c r="B6259" s="291">
        <v>464311.27</v>
      </c>
      <c r="D6259" s="290" t="s">
        <v>11824</v>
      </c>
      <c r="E6259" s="292">
        <v>464311.27</v>
      </c>
    </row>
    <row r="6260" spans="1:5" ht="14.4" x14ac:dyDescent="0.55000000000000004">
      <c r="A6260" s="290" t="s">
        <v>5622</v>
      </c>
      <c r="B6260" s="291">
        <v>584444.43000000005</v>
      </c>
      <c r="D6260" s="290" t="s">
        <v>11825</v>
      </c>
      <c r="E6260" s="292">
        <v>584444.43000000005</v>
      </c>
    </row>
    <row r="6261" spans="1:5" ht="14.4" x14ac:dyDescent="0.55000000000000004">
      <c r="A6261" s="290" t="s">
        <v>5624</v>
      </c>
      <c r="B6261" s="291">
        <v>20442543.010000002</v>
      </c>
      <c r="D6261" s="290" t="s">
        <v>11826</v>
      </c>
      <c r="E6261" s="292">
        <v>20442543.010000002</v>
      </c>
    </row>
    <row r="6262" spans="1:5" ht="14.4" x14ac:dyDescent="0.55000000000000004">
      <c r="A6262" s="290" t="s">
        <v>5625</v>
      </c>
      <c r="B6262" s="291">
        <v>1123421.51</v>
      </c>
      <c r="D6262" s="290" t="s">
        <v>11827</v>
      </c>
      <c r="E6262" s="292">
        <v>1123421.51</v>
      </c>
    </row>
    <row r="6263" spans="1:5" ht="14.4" x14ac:dyDescent="0.55000000000000004">
      <c r="A6263" s="290" t="s">
        <v>5626</v>
      </c>
      <c r="B6263" s="291">
        <v>13905022.130000001</v>
      </c>
      <c r="D6263" s="290" t="s">
        <v>11828</v>
      </c>
      <c r="E6263" s="292">
        <v>13905022.130000001</v>
      </c>
    </row>
    <row r="6264" spans="1:5" ht="14.4" x14ac:dyDescent="0.55000000000000004">
      <c r="A6264" s="290" t="s">
        <v>5627</v>
      </c>
      <c r="B6264" s="291">
        <v>214303.22</v>
      </c>
      <c r="D6264" s="290" t="s">
        <v>11829</v>
      </c>
      <c r="E6264" s="292">
        <v>214303.22</v>
      </c>
    </row>
    <row r="6265" spans="1:5" ht="14.4" x14ac:dyDescent="0.55000000000000004">
      <c r="A6265" s="290" t="s">
        <v>5628</v>
      </c>
      <c r="B6265" s="291">
        <v>6494381.79</v>
      </c>
      <c r="D6265" s="290" t="s">
        <v>3651</v>
      </c>
      <c r="E6265" s="292">
        <v>6494381.79</v>
      </c>
    </row>
    <row r="6266" spans="1:5" ht="14.4" x14ac:dyDescent="0.55000000000000004">
      <c r="A6266" s="290" t="s">
        <v>5629</v>
      </c>
      <c r="B6266" s="291">
        <v>27208702.039999999</v>
      </c>
      <c r="D6266" s="290" t="s">
        <v>11830</v>
      </c>
      <c r="E6266" s="292">
        <v>27208702.039999999</v>
      </c>
    </row>
    <row r="6267" spans="1:5" ht="14.4" x14ac:dyDescent="0.55000000000000004">
      <c r="A6267" s="290" t="s">
        <v>5630</v>
      </c>
      <c r="B6267" s="291">
        <v>8578220.2300000004</v>
      </c>
      <c r="D6267" s="290" t="s">
        <v>5630</v>
      </c>
      <c r="E6267" s="292">
        <v>8578220.2300000004</v>
      </c>
    </row>
    <row r="6268" spans="1:5" ht="14.4" x14ac:dyDescent="0.55000000000000004">
      <c r="A6268" s="290" t="s">
        <v>5631</v>
      </c>
      <c r="B6268" s="291">
        <v>5522918.5999999996</v>
      </c>
      <c r="D6268" s="290" t="s">
        <v>11831</v>
      </c>
      <c r="E6268" s="292">
        <v>5522918.5999999996</v>
      </c>
    </row>
    <row r="6269" spans="1:5" ht="14.4" x14ac:dyDescent="0.55000000000000004">
      <c r="A6269" s="290" t="s">
        <v>5632</v>
      </c>
      <c r="B6269" s="291">
        <v>12091322.51</v>
      </c>
      <c r="D6269" s="290" t="s">
        <v>11832</v>
      </c>
      <c r="E6269" s="292">
        <v>12091322.51</v>
      </c>
    </row>
    <row r="6270" spans="1:5" ht="14.4" x14ac:dyDescent="0.55000000000000004">
      <c r="A6270" s="290" t="s">
        <v>5633</v>
      </c>
      <c r="B6270" s="291">
        <v>8055472.1399999997</v>
      </c>
      <c r="D6270" s="290" t="s">
        <v>11833</v>
      </c>
      <c r="E6270" s="292">
        <v>8055472.1399999997</v>
      </c>
    </row>
    <row r="6271" spans="1:5" ht="14.4" x14ac:dyDescent="0.55000000000000004">
      <c r="A6271" s="290" t="s">
        <v>5634</v>
      </c>
      <c r="B6271" s="291">
        <v>365722.1</v>
      </c>
      <c r="D6271" s="290" t="s">
        <v>11834</v>
      </c>
      <c r="E6271" s="292">
        <v>365722.1</v>
      </c>
    </row>
    <row r="6272" spans="1:5" ht="14.4" x14ac:dyDescent="0.55000000000000004">
      <c r="A6272" s="290" t="s">
        <v>5635</v>
      </c>
      <c r="B6272" s="291">
        <v>5074853.45</v>
      </c>
      <c r="D6272" s="290" t="s">
        <v>11835</v>
      </c>
      <c r="E6272" s="292">
        <v>5074853.45</v>
      </c>
    </row>
    <row r="6273" spans="1:5" ht="14.4" x14ac:dyDescent="0.55000000000000004">
      <c r="A6273" s="290" t="s">
        <v>5636</v>
      </c>
      <c r="B6273" s="291">
        <v>2951408.35</v>
      </c>
      <c r="D6273" s="290" t="s">
        <v>11836</v>
      </c>
      <c r="E6273" s="292">
        <v>2951408.35</v>
      </c>
    </row>
    <row r="6274" spans="1:5" ht="14.4" x14ac:dyDescent="0.55000000000000004">
      <c r="A6274" s="290" t="s">
        <v>5637</v>
      </c>
      <c r="B6274" s="291">
        <v>38458471.689999998</v>
      </c>
      <c r="D6274" s="290" t="s">
        <v>11837</v>
      </c>
      <c r="E6274" s="292">
        <v>38458471.689999998</v>
      </c>
    </row>
    <row r="6275" spans="1:5" ht="14.4" x14ac:dyDescent="0.55000000000000004">
      <c r="A6275" s="290" t="s">
        <v>5638</v>
      </c>
      <c r="B6275" s="291">
        <v>714323.58</v>
      </c>
      <c r="D6275" s="290" t="s">
        <v>11838</v>
      </c>
      <c r="E6275" s="292">
        <v>714323.58</v>
      </c>
    </row>
    <row r="6276" spans="1:5" ht="14.4" x14ac:dyDescent="0.55000000000000004">
      <c r="A6276" s="290" t="s">
        <v>5639</v>
      </c>
      <c r="B6276" s="291">
        <v>18107756.100000001</v>
      </c>
      <c r="D6276" s="290" t="s">
        <v>11839</v>
      </c>
      <c r="E6276" s="292">
        <v>18107756.100000001</v>
      </c>
    </row>
    <row r="6277" spans="1:5" ht="14.4" x14ac:dyDescent="0.55000000000000004">
      <c r="A6277" s="290" t="s">
        <v>5641</v>
      </c>
      <c r="B6277" s="291">
        <v>8210113.8700000001</v>
      </c>
      <c r="D6277" s="290" t="s">
        <v>11841</v>
      </c>
      <c r="E6277" s="292">
        <v>8210113.8700000001</v>
      </c>
    </row>
    <row r="6278" spans="1:5" ht="14.4" x14ac:dyDescent="0.55000000000000004">
      <c r="A6278" s="290" t="s">
        <v>5640</v>
      </c>
      <c r="B6278" s="291">
        <v>256517.68</v>
      </c>
      <c r="D6278" s="290" t="s">
        <v>11840</v>
      </c>
      <c r="E6278" s="292">
        <v>256517.68</v>
      </c>
    </row>
    <row r="6279" spans="1:5" ht="14.4" x14ac:dyDescent="0.55000000000000004">
      <c r="A6279" s="290" t="s">
        <v>5642</v>
      </c>
      <c r="B6279" s="291">
        <v>2795559.47</v>
      </c>
      <c r="D6279" s="290" t="s">
        <v>11842</v>
      </c>
      <c r="E6279" s="292">
        <v>2795559.47</v>
      </c>
    </row>
    <row r="6280" spans="1:5" ht="14.4" x14ac:dyDescent="0.55000000000000004">
      <c r="A6280" s="290" t="s">
        <v>5643</v>
      </c>
      <c r="B6280" s="291">
        <v>34679729.75</v>
      </c>
      <c r="D6280" s="290" t="s">
        <v>11843</v>
      </c>
      <c r="E6280" s="292">
        <v>34679729.75</v>
      </c>
    </row>
    <row r="6281" spans="1:5" ht="14.4" x14ac:dyDescent="0.55000000000000004">
      <c r="A6281" s="290" t="s">
        <v>5644</v>
      </c>
      <c r="B6281" s="291">
        <v>127241239</v>
      </c>
      <c r="D6281" s="290" t="s">
        <v>11844</v>
      </c>
      <c r="E6281" s="292">
        <v>127241239</v>
      </c>
    </row>
    <row r="6282" spans="1:5" ht="14.4" x14ac:dyDescent="0.55000000000000004">
      <c r="A6282" s="290" t="s">
        <v>5645</v>
      </c>
      <c r="B6282" s="291">
        <v>1951379.12</v>
      </c>
      <c r="D6282" s="290" t="s">
        <v>11845</v>
      </c>
      <c r="E6282" s="292">
        <v>1951379.12</v>
      </c>
    </row>
    <row r="6283" spans="1:5" ht="14.4" x14ac:dyDescent="0.55000000000000004">
      <c r="A6283" s="290" t="s">
        <v>5646</v>
      </c>
      <c r="B6283" s="291">
        <v>737051.31</v>
      </c>
      <c r="D6283" s="290" t="s">
        <v>11846</v>
      </c>
      <c r="E6283" s="292">
        <v>737051.31</v>
      </c>
    </row>
    <row r="6284" spans="1:5" ht="14.4" x14ac:dyDescent="0.55000000000000004">
      <c r="A6284" s="290" t="s">
        <v>5647</v>
      </c>
      <c r="B6284" s="291">
        <v>4032268.78</v>
      </c>
      <c r="D6284" s="290" t="s">
        <v>11847</v>
      </c>
      <c r="E6284" s="292">
        <v>4032268.78</v>
      </c>
    </row>
    <row r="6285" spans="1:5" ht="14.4" x14ac:dyDescent="0.55000000000000004">
      <c r="A6285" s="290" t="s">
        <v>5648</v>
      </c>
      <c r="B6285" s="291">
        <v>5227460.33</v>
      </c>
      <c r="D6285" s="290" t="s">
        <v>11848</v>
      </c>
      <c r="E6285" s="292">
        <v>5227460.33</v>
      </c>
    </row>
    <row r="6286" spans="1:5" ht="14.4" x14ac:dyDescent="0.55000000000000004">
      <c r="A6286" s="290" t="s">
        <v>5649</v>
      </c>
      <c r="B6286" s="291">
        <v>29488001.280000001</v>
      </c>
      <c r="D6286" s="290" t="s">
        <v>11849</v>
      </c>
      <c r="E6286" s="292">
        <v>29488001.280000001</v>
      </c>
    </row>
    <row r="6287" spans="1:5" ht="14.4" x14ac:dyDescent="0.55000000000000004">
      <c r="A6287" s="290" t="s">
        <v>5651</v>
      </c>
      <c r="B6287" s="291">
        <v>10490620.25</v>
      </c>
      <c r="D6287" s="290" t="s">
        <v>11851</v>
      </c>
      <c r="E6287" s="292">
        <v>10490620.25</v>
      </c>
    </row>
    <row r="6288" spans="1:5" ht="14.4" x14ac:dyDescent="0.55000000000000004">
      <c r="A6288" s="290" t="s">
        <v>5652</v>
      </c>
      <c r="B6288" s="291">
        <v>9685093.3599999994</v>
      </c>
      <c r="D6288" s="290" t="s">
        <v>11852</v>
      </c>
      <c r="E6288" s="292">
        <v>9685093.3599999994</v>
      </c>
    </row>
    <row r="6289" spans="1:5" ht="14.4" x14ac:dyDescent="0.55000000000000004">
      <c r="A6289" s="290" t="s">
        <v>5803</v>
      </c>
      <c r="B6289" s="291">
        <v>712088.15</v>
      </c>
      <c r="D6289" s="290" t="s">
        <v>12003</v>
      </c>
      <c r="E6289" s="292">
        <v>712088.15</v>
      </c>
    </row>
    <row r="6290" spans="1:5" ht="14.4" x14ac:dyDescent="0.55000000000000004">
      <c r="A6290" s="290" t="s">
        <v>5650</v>
      </c>
      <c r="B6290" s="291">
        <v>370152.1</v>
      </c>
      <c r="D6290" s="290" t="s">
        <v>11850</v>
      </c>
      <c r="E6290" s="292">
        <v>370152.1</v>
      </c>
    </row>
    <row r="6291" spans="1:5" ht="14.4" x14ac:dyDescent="0.55000000000000004">
      <c r="A6291" s="290" t="s">
        <v>5653</v>
      </c>
      <c r="B6291" s="291">
        <v>8071621.1900000004</v>
      </c>
      <c r="D6291" s="290" t="s">
        <v>11853</v>
      </c>
      <c r="E6291" s="292">
        <v>8071621.1900000004</v>
      </c>
    </row>
    <row r="6292" spans="1:5" ht="14.4" x14ac:dyDescent="0.55000000000000004">
      <c r="A6292" s="290" t="s">
        <v>5654</v>
      </c>
      <c r="B6292" s="291">
        <v>26237894.050000001</v>
      </c>
      <c r="D6292" s="290" t="s">
        <v>11854</v>
      </c>
      <c r="E6292" s="292">
        <v>26237894.050000001</v>
      </c>
    </row>
    <row r="6293" spans="1:5" ht="14.4" x14ac:dyDescent="0.55000000000000004">
      <c r="A6293" s="290" t="s">
        <v>5655</v>
      </c>
      <c r="B6293" s="291">
        <v>104576010.18000001</v>
      </c>
      <c r="D6293" s="290" t="s">
        <v>11855</v>
      </c>
      <c r="E6293" s="292">
        <v>104576010.18000001</v>
      </c>
    </row>
    <row r="6294" spans="1:5" ht="14.4" x14ac:dyDescent="0.55000000000000004">
      <c r="A6294" s="290" t="s">
        <v>5658</v>
      </c>
      <c r="B6294" s="291">
        <v>1772797.26</v>
      </c>
      <c r="D6294" s="290" t="s">
        <v>11858</v>
      </c>
      <c r="E6294" s="292">
        <v>1772797.26</v>
      </c>
    </row>
    <row r="6295" spans="1:5" ht="14.4" x14ac:dyDescent="0.55000000000000004">
      <c r="A6295" s="290" t="s">
        <v>5659</v>
      </c>
      <c r="B6295" s="291">
        <v>1698119.57</v>
      </c>
      <c r="D6295" s="290" t="s">
        <v>11859</v>
      </c>
      <c r="E6295" s="292">
        <v>1698119.57</v>
      </c>
    </row>
    <row r="6296" spans="1:5" ht="14.4" x14ac:dyDescent="0.55000000000000004">
      <c r="A6296" s="290" t="s">
        <v>5660</v>
      </c>
      <c r="B6296" s="291">
        <v>922122.42</v>
      </c>
      <c r="D6296" s="290" t="s">
        <v>11860</v>
      </c>
      <c r="E6296" s="292">
        <v>922122.42</v>
      </c>
    </row>
    <row r="6297" spans="1:5" ht="14.4" x14ac:dyDescent="0.55000000000000004">
      <c r="A6297" s="290" t="s">
        <v>5661</v>
      </c>
      <c r="B6297" s="291">
        <v>685097.1</v>
      </c>
      <c r="D6297" s="290" t="s">
        <v>11861</v>
      </c>
      <c r="E6297" s="292">
        <v>685097.1</v>
      </c>
    </row>
    <row r="6298" spans="1:5" ht="14.4" x14ac:dyDescent="0.55000000000000004">
      <c r="A6298" s="290" t="s">
        <v>5662</v>
      </c>
      <c r="B6298" s="291">
        <v>1234248.83</v>
      </c>
      <c r="D6298" s="290" t="s">
        <v>11862</v>
      </c>
      <c r="E6298" s="292">
        <v>1234248.83</v>
      </c>
    </row>
    <row r="6299" spans="1:5" ht="14.4" x14ac:dyDescent="0.55000000000000004">
      <c r="A6299" s="290" t="s">
        <v>5663</v>
      </c>
      <c r="B6299" s="291">
        <v>363663.85</v>
      </c>
      <c r="D6299" s="290" t="s">
        <v>11863</v>
      </c>
      <c r="E6299" s="292">
        <v>363663.85</v>
      </c>
    </row>
    <row r="6300" spans="1:5" ht="14.4" x14ac:dyDescent="0.55000000000000004">
      <c r="A6300" s="290" t="s">
        <v>5664</v>
      </c>
      <c r="B6300" s="291">
        <v>500026</v>
      </c>
      <c r="D6300" s="290" t="s">
        <v>11864</v>
      </c>
      <c r="E6300" s="292">
        <v>500026</v>
      </c>
    </row>
    <row r="6301" spans="1:5" ht="14.4" x14ac:dyDescent="0.55000000000000004">
      <c r="A6301" s="290" t="s">
        <v>5665</v>
      </c>
      <c r="B6301" s="291">
        <v>814976.25</v>
      </c>
      <c r="D6301" s="290" t="s">
        <v>11865</v>
      </c>
      <c r="E6301" s="292">
        <v>814976.25</v>
      </c>
    </row>
    <row r="6302" spans="1:5" ht="14.4" x14ac:dyDescent="0.55000000000000004">
      <c r="A6302" s="290" t="s">
        <v>5666</v>
      </c>
      <c r="B6302" s="291">
        <v>1138379.06</v>
      </c>
      <c r="D6302" s="290" t="s">
        <v>11866</v>
      </c>
      <c r="E6302" s="292">
        <v>1138379.06</v>
      </c>
    </row>
    <row r="6303" spans="1:5" ht="14.4" x14ac:dyDescent="0.55000000000000004">
      <c r="A6303" s="290" t="s">
        <v>5667</v>
      </c>
      <c r="B6303" s="291">
        <v>256512.43</v>
      </c>
      <c r="D6303" s="290" t="s">
        <v>11867</v>
      </c>
      <c r="E6303" s="292">
        <v>256512.43</v>
      </c>
    </row>
    <row r="6304" spans="1:5" ht="14.4" x14ac:dyDescent="0.55000000000000004">
      <c r="A6304" s="290" t="s">
        <v>5668</v>
      </c>
      <c r="B6304" s="291">
        <v>1279275.6399999999</v>
      </c>
      <c r="D6304" s="290" t="s">
        <v>11868</v>
      </c>
      <c r="E6304" s="292">
        <v>1279275.6399999999</v>
      </c>
    </row>
    <row r="6305" spans="1:5" ht="14.4" x14ac:dyDescent="0.55000000000000004">
      <c r="A6305" s="290" t="s">
        <v>5669</v>
      </c>
      <c r="B6305" s="291">
        <v>237037.2</v>
      </c>
      <c r="D6305" s="290" t="s">
        <v>11869</v>
      </c>
      <c r="E6305" s="292">
        <v>237037.2</v>
      </c>
    </row>
    <row r="6306" spans="1:5" ht="14.4" x14ac:dyDescent="0.55000000000000004">
      <c r="A6306" s="290" t="s">
        <v>5670</v>
      </c>
      <c r="B6306" s="291">
        <v>19510650.460000001</v>
      </c>
      <c r="D6306" s="290" t="s">
        <v>11870</v>
      </c>
      <c r="E6306" s="292">
        <v>19510650.460000001</v>
      </c>
    </row>
    <row r="6307" spans="1:5" ht="14.4" x14ac:dyDescent="0.55000000000000004">
      <c r="A6307" s="290" t="s">
        <v>5671</v>
      </c>
      <c r="B6307" s="291">
        <v>1701365.81</v>
      </c>
      <c r="D6307" s="290" t="s">
        <v>11871</v>
      </c>
      <c r="E6307" s="292">
        <v>1701365.81</v>
      </c>
    </row>
    <row r="6308" spans="1:5" ht="14.4" x14ac:dyDescent="0.55000000000000004">
      <c r="A6308" s="290" t="s">
        <v>5672</v>
      </c>
      <c r="B6308" s="291">
        <v>148917276.46000001</v>
      </c>
      <c r="D6308" s="290" t="s">
        <v>11872</v>
      </c>
      <c r="E6308" s="292">
        <v>148917276.46000001</v>
      </c>
    </row>
    <row r="6309" spans="1:5" ht="14.4" x14ac:dyDescent="0.55000000000000004">
      <c r="A6309" s="290" t="s">
        <v>5673</v>
      </c>
      <c r="B6309" s="291">
        <v>2089341.82</v>
      </c>
      <c r="D6309" s="290" t="s">
        <v>11873</v>
      </c>
      <c r="E6309" s="292">
        <v>2089341.82</v>
      </c>
    </row>
    <row r="6310" spans="1:5" ht="14.4" x14ac:dyDescent="0.55000000000000004">
      <c r="A6310" s="290" t="s">
        <v>5674</v>
      </c>
      <c r="B6310" s="291">
        <v>1455977.7</v>
      </c>
      <c r="D6310" s="290" t="s">
        <v>11874</v>
      </c>
      <c r="E6310" s="292">
        <v>1455977.7</v>
      </c>
    </row>
    <row r="6311" spans="1:5" ht="14.4" x14ac:dyDescent="0.55000000000000004">
      <c r="A6311" s="290" t="s">
        <v>5675</v>
      </c>
      <c r="B6311" s="291">
        <v>1534878.87</v>
      </c>
      <c r="D6311" s="290" t="s">
        <v>11875</v>
      </c>
      <c r="E6311" s="292">
        <v>1534878.87</v>
      </c>
    </row>
    <row r="6312" spans="1:5" ht="14.4" x14ac:dyDescent="0.55000000000000004">
      <c r="A6312" s="290" t="s">
        <v>5676</v>
      </c>
      <c r="B6312" s="291">
        <v>207814.97</v>
      </c>
      <c r="D6312" s="290" t="s">
        <v>11876</v>
      </c>
      <c r="E6312" s="292">
        <v>207814.97</v>
      </c>
    </row>
    <row r="6313" spans="1:5" ht="14.4" x14ac:dyDescent="0.55000000000000004">
      <c r="A6313" s="290" t="s">
        <v>5677</v>
      </c>
      <c r="B6313" s="291">
        <v>1276098</v>
      </c>
      <c r="D6313" s="290" t="s">
        <v>11877</v>
      </c>
      <c r="E6313" s="292">
        <v>1276098</v>
      </c>
    </row>
    <row r="6314" spans="1:5" ht="14.4" x14ac:dyDescent="0.55000000000000004">
      <c r="A6314" s="290" t="s">
        <v>5678</v>
      </c>
      <c r="B6314" s="291">
        <v>20286397.41</v>
      </c>
      <c r="D6314" s="290" t="s">
        <v>11878</v>
      </c>
      <c r="E6314" s="292">
        <v>20286397.41</v>
      </c>
    </row>
    <row r="6315" spans="1:5" ht="14.4" x14ac:dyDescent="0.55000000000000004">
      <c r="A6315" s="290" t="s">
        <v>5679</v>
      </c>
      <c r="B6315" s="291">
        <v>399374.32</v>
      </c>
      <c r="D6315" s="290" t="s">
        <v>11879</v>
      </c>
      <c r="E6315" s="292">
        <v>399374.32</v>
      </c>
    </row>
    <row r="6316" spans="1:5" ht="14.4" x14ac:dyDescent="0.55000000000000004">
      <c r="A6316" s="290" t="s">
        <v>5680</v>
      </c>
      <c r="B6316" s="291">
        <v>69745828.319999993</v>
      </c>
      <c r="D6316" s="290" t="s">
        <v>11880</v>
      </c>
      <c r="E6316" s="292">
        <v>69745828.319999993</v>
      </c>
    </row>
    <row r="6317" spans="1:5" ht="14.4" x14ac:dyDescent="0.55000000000000004">
      <c r="A6317" s="290" t="s">
        <v>5681</v>
      </c>
      <c r="B6317" s="291">
        <v>1246807.17</v>
      </c>
      <c r="D6317" s="290" t="s">
        <v>11881</v>
      </c>
      <c r="E6317" s="292">
        <v>1246807.17</v>
      </c>
    </row>
    <row r="6318" spans="1:5" ht="14.4" x14ac:dyDescent="0.55000000000000004">
      <c r="A6318" s="290" t="s">
        <v>5682</v>
      </c>
      <c r="B6318" s="291">
        <v>237031.95</v>
      </c>
      <c r="D6318" s="290" t="s">
        <v>11882</v>
      </c>
      <c r="E6318" s="292">
        <v>237031.95</v>
      </c>
    </row>
    <row r="6319" spans="1:5" ht="14.4" x14ac:dyDescent="0.55000000000000004">
      <c r="A6319" s="290" t="s">
        <v>5683</v>
      </c>
      <c r="B6319" s="291">
        <v>881994.47</v>
      </c>
      <c r="D6319" s="290" t="s">
        <v>11883</v>
      </c>
      <c r="E6319" s="292">
        <v>881994.47</v>
      </c>
    </row>
    <row r="6320" spans="1:5" ht="14.4" x14ac:dyDescent="0.55000000000000004">
      <c r="A6320" s="290" t="s">
        <v>5684</v>
      </c>
      <c r="B6320" s="291">
        <v>2629965.6</v>
      </c>
      <c r="D6320" s="290" t="s">
        <v>11884</v>
      </c>
      <c r="E6320" s="292">
        <v>2629965.6</v>
      </c>
    </row>
    <row r="6321" spans="1:5" ht="14.4" x14ac:dyDescent="0.55000000000000004">
      <c r="A6321" s="290" t="s">
        <v>5685</v>
      </c>
      <c r="B6321" s="291">
        <v>2816446.62</v>
      </c>
      <c r="D6321" s="290" t="s">
        <v>11885</v>
      </c>
      <c r="E6321" s="292">
        <v>2816446.62</v>
      </c>
    </row>
    <row r="6322" spans="1:5" ht="14.4" x14ac:dyDescent="0.55000000000000004">
      <c r="A6322" s="290" t="s">
        <v>5686</v>
      </c>
      <c r="B6322" s="291">
        <v>13396556</v>
      </c>
      <c r="D6322" s="290" t="s">
        <v>11886</v>
      </c>
      <c r="E6322" s="292">
        <v>13396556</v>
      </c>
    </row>
    <row r="6323" spans="1:5" ht="14.4" x14ac:dyDescent="0.55000000000000004">
      <c r="A6323" s="290" t="s">
        <v>5687</v>
      </c>
      <c r="B6323" s="291">
        <v>168847.75</v>
      </c>
      <c r="D6323" s="290" t="s">
        <v>11887</v>
      </c>
      <c r="E6323" s="292">
        <v>168847.75</v>
      </c>
    </row>
    <row r="6324" spans="1:5" ht="14.4" x14ac:dyDescent="0.55000000000000004">
      <c r="A6324" s="290" t="s">
        <v>5688</v>
      </c>
      <c r="B6324" s="291">
        <v>12741987.890000001</v>
      </c>
      <c r="D6324" s="290" t="s">
        <v>11888</v>
      </c>
      <c r="E6324" s="292">
        <v>12741987.890000001</v>
      </c>
    </row>
    <row r="6325" spans="1:5" ht="14.4" x14ac:dyDescent="0.55000000000000004">
      <c r="A6325" s="290" t="s">
        <v>5689</v>
      </c>
      <c r="B6325" s="291">
        <v>199263097.93000001</v>
      </c>
      <c r="D6325" s="290" t="s">
        <v>11889</v>
      </c>
      <c r="E6325" s="292">
        <v>199263097.93000001</v>
      </c>
    </row>
    <row r="6326" spans="1:5" ht="14.4" x14ac:dyDescent="0.55000000000000004">
      <c r="A6326" s="290" t="s">
        <v>5690</v>
      </c>
      <c r="B6326" s="291">
        <v>133132.03</v>
      </c>
      <c r="D6326" s="290" t="s">
        <v>11890</v>
      </c>
      <c r="E6326" s="292">
        <v>133132.03</v>
      </c>
    </row>
    <row r="6327" spans="1:5" ht="14.4" x14ac:dyDescent="0.55000000000000004">
      <c r="A6327" s="290" t="s">
        <v>5691</v>
      </c>
      <c r="B6327" s="291">
        <v>1191610.96</v>
      </c>
      <c r="D6327" s="290" t="s">
        <v>11891</v>
      </c>
      <c r="E6327" s="292">
        <v>1191610.96</v>
      </c>
    </row>
    <row r="6328" spans="1:5" ht="14.4" x14ac:dyDescent="0.55000000000000004">
      <c r="A6328" s="290" t="s">
        <v>5692</v>
      </c>
      <c r="B6328" s="291">
        <v>748513.93</v>
      </c>
      <c r="D6328" s="290" t="s">
        <v>11892</v>
      </c>
      <c r="E6328" s="292">
        <v>748513.93</v>
      </c>
    </row>
    <row r="6329" spans="1:5" ht="14.4" x14ac:dyDescent="0.55000000000000004">
      <c r="A6329" s="290" t="s">
        <v>5693</v>
      </c>
      <c r="B6329" s="291">
        <v>2681919.7999999998</v>
      </c>
      <c r="D6329" s="290" t="s">
        <v>11893</v>
      </c>
      <c r="E6329" s="292">
        <v>2681919.7999999998</v>
      </c>
    </row>
    <row r="6330" spans="1:5" ht="14.4" x14ac:dyDescent="0.55000000000000004">
      <c r="A6330" s="290" t="s">
        <v>5694</v>
      </c>
      <c r="B6330" s="291">
        <v>2665685.5699999998</v>
      </c>
      <c r="D6330" s="290" t="s">
        <v>11894</v>
      </c>
      <c r="E6330" s="292">
        <v>2665685.5699999998</v>
      </c>
    </row>
    <row r="6331" spans="1:5" ht="14.4" x14ac:dyDescent="0.55000000000000004">
      <c r="A6331" s="290" t="s">
        <v>5695</v>
      </c>
      <c r="B6331" s="291">
        <v>106720.62</v>
      </c>
      <c r="D6331" s="290" t="s">
        <v>11895</v>
      </c>
      <c r="E6331" s="292">
        <v>106720.62</v>
      </c>
    </row>
    <row r="6332" spans="1:5" ht="14.4" x14ac:dyDescent="0.55000000000000004">
      <c r="A6332" s="290" t="s">
        <v>5696</v>
      </c>
      <c r="B6332" s="291">
        <v>399374.32</v>
      </c>
      <c r="D6332" s="290" t="s">
        <v>11896</v>
      </c>
      <c r="E6332" s="292">
        <v>399374.32</v>
      </c>
    </row>
    <row r="6333" spans="1:5" ht="14.4" x14ac:dyDescent="0.55000000000000004">
      <c r="A6333" s="290" t="s">
        <v>5697</v>
      </c>
      <c r="B6333" s="291">
        <v>1038575.73</v>
      </c>
      <c r="D6333" s="290" t="s">
        <v>11897</v>
      </c>
      <c r="E6333" s="292">
        <v>1038575.73</v>
      </c>
    </row>
    <row r="6334" spans="1:5" ht="14.4" x14ac:dyDescent="0.55000000000000004">
      <c r="A6334" s="290" t="s">
        <v>5698</v>
      </c>
      <c r="B6334" s="291">
        <v>928615.91</v>
      </c>
      <c r="D6334" s="290" t="s">
        <v>11898</v>
      </c>
      <c r="E6334" s="292">
        <v>928615.91</v>
      </c>
    </row>
    <row r="6335" spans="1:5" ht="14.4" x14ac:dyDescent="0.55000000000000004">
      <c r="A6335" s="290" t="s">
        <v>5699</v>
      </c>
      <c r="B6335" s="291">
        <v>698901.98</v>
      </c>
      <c r="D6335" s="290" t="s">
        <v>11899</v>
      </c>
      <c r="E6335" s="292">
        <v>698901.98</v>
      </c>
    </row>
    <row r="6336" spans="1:5" ht="14.4" x14ac:dyDescent="0.55000000000000004">
      <c r="A6336" s="290" t="s">
        <v>5700</v>
      </c>
      <c r="B6336" s="291">
        <v>15494031.369999999</v>
      </c>
      <c r="D6336" s="290" t="s">
        <v>11900</v>
      </c>
      <c r="E6336" s="292">
        <v>15494031.369999999</v>
      </c>
    </row>
    <row r="6337" spans="1:5" ht="14.4" x14ac:dyDescent="0.55000000000000004">
      <c r="A6337" s="290" t="s">
        <v>5703</v>
      </c>
      <c r="B6337" s="291">
        <v>7071071.9000000004</v>
      </c>
      <c r="D6337" s="290" t="s">
        <v>11903</v>
      </c>
      <c r="E6337" s="292">
        <v>7071071.9000000004</v>
      </c>
    </row>
    <row r="6338" spans="1:5" ht="14.4" x14ac:dyDescent="0.55000000000000004">
      <c r="A6338" s="290" t="s">
        <v>5704</v>
      </c>
      <c r="B6338" s="291">
        <v>5659287</v>
      </c>
      <c r="D6338" s="290" t="s">
        <v>11904</v>
      </c>
      <c r="E6338" s="292">
        <v>5659287</v>
      </c>
    </row>
    <row r="6339" spans="1:5" ht="14.4" x14ac:dyDescent="0.55000000000000004">
      <c r="A6339" s="290" t="s">
        <v>5701</v>
      </c>
      <c r="B6339" s="291">
        <v>1704613.06</v>
      </c>
      <c r="D6339" s="290" t="s">
        <v>11901</v>
      </c>
      <c r="E6339" s="292">
        <v>1704613.06</v>
      </c>
    </row>
    <row r="6340" spans="1:5" ht="14.4" x14ac:dyDescent="0.55000000000000004">
      <c r="A6340" s="290" t="s">
        <v>5702</v>
      </c>
      <c r="B6340" s="291">
        <v>162354.26</v>
      </c>
      <c r="D6340" s="290" t="s">
        <v>11902</v>
      </c>
      <c r="E6340" s="292">
        <v>162354.26</v>
      </c>
    </row>
    <row r="6341" spans="1:5" ht="14.4" x14ac:dyDescent="0.55000000000000004">
      <c r="A6341" s="290" t="s">
        <v>5705</v>
      </c>
      <c r="B6341" s="291">
        <v>48271740.420000002</v>
      </c>
      <c r="D6341" s="290" t="s">
        <v>11905</v>
      </c>
      <c r="E6341" s="292">
        <v>48271740.420000002</v>
      </c>
    </row>
    <row r="6342" spans="1:5" ht="14.4" x14ac:dyDescent="0.55000000000000004">
      <c r="A6342" s="290" t="s">
        <v>5706</v>
      </c>
      <c r="B6342" s="291">
        <v>84434.57</v>
      </c>
      <c r="D6342" s="290" t="s">
        <v>11906</v>
      </c>
      <c r="E6342" s="292">
        <v>84434.57</v>
      </c>
    </row>
    <row r="6343" spans="1:5" ht="14.4" x14ac:dyDescent="0.55000000000000004">
      <c r="A6343" s="290" t="s">
        <v>5707</v>
      </c>
      <c r="B6343" s="291">
        <v>14110867.699999999</v>
      </c>
      <c r="D6343" s="290" t="s">
        <v>11907</v>
      </c>
      <c r="E6343" s="292">
        <v>14110867.699999999</v>
      </c>
    </row>
    <row r="6344" spans="1:5" ht="14.4" x14ac:dyDescent="0.55000000000000004">
      <c r="A6344" s="290" t="s">
        <v>5708</v>
      </c>
      <c r="B6344" s="291">
        <v>337683.62</v>
      </c>
      <c r="D6344" s="290" t="s">
        <v>11908</v>
      </c>
      <c r="E6344" s="292">
        <v>337683.62</v>
      </c>
    </row>
    <row r="6345" spans="1:5" ht="14.4" x14ac:dyDescent="0.55000000000000004">
      <c r="A6345" s="290" t="s">
        <v>5709</v>
      </c>
      <c r="B6345" s="291">
        <v>22351404.309999999</v>
      </c>
      <c r="D6345" s="290" t="s">
        <v>11909</v>
      </c>
      <c r="E6345" s="292">
        <v>22351404.309999999</v>
      </c>
    </row>
    <row r="6346" spans="1:5" ht="14.4" x14ac:dyDescent="0.55000000000000004">
      <c r="A6346" s="290" t="s">
        <v>5710</v>
      </c>
      <c r="B6346" s="291">
        <v>146120.01999999999</v>
      </c>
      <c r="D6346" s="290" t="s">
        <v>11910</v>
      </c>
      <c r="E6346" s="292">
        <v>146120.01999999999</v>
      </c>
    </row>
    <row r="6347" spans="1:5" ht="14.4" x14ac:dyDescent="0.55000000000000004">
      <c r="A6347" s="290" t="s">
        <v>5711</v>
      </c>
      <c r="B6347" s="291">
        <v>9350970.1300000008</v>
      </c>
      <c r="D6347" s="290" t="s">
        <v>11911</v>
      </c>
      <c r="E6347" s="292">
        <v>9350970.1300000008</v>
      </c>
    </row>
    <row r="6348" spans="1:5" ht="14.4" x14ac:dyDescent="0.55000000000000004">
      <c r="A6348" s="290" t="s">
        <v>5712</v>
      </c>
      <c r="B6348" s="291">
        <v>20498030.379999999</v>
      </c>
      <c r="D6348" s="290" t="s">
        <v>11912</v>
      </c>
      <c r="E6348" s="292">
        <v>20498030.379999999</v>
      </c>
    </row>
    <row r="6349" spans="1:5" ht="14.4" x14ac:dyDescent="0.55000000000000004">
      <c r="A6349" s="290" t="s">
        <v>5713</v>
      </c>
      <c r="B6349" s="291">
        <v>1789031.5</v>
      </c>
      <c r="D6349" s="290" t="s">
        <v>11913</v>
      </c>
      <c r="E6349" s="292">
        <v>1789031.5</v>
      </c>
    </row>
    <row r="6350" spans="1:5" ht="14.4" x14ac:dyDescent="0.55000000000000004">
      <c r="A6350" s="290" t="s">
        <v>5714</v>
      </c>
      <c r="B6350" s="291">
        <v>32449122</v>
      </c>
      <c r="D6350" s="290" t="s">
        <v>11914</v>
      </c>
      <c r="E6350" s="292">
        <v>32449122</v>
      </c>
    </row>
    <row r="6351" spans="1:5" ht="14.4" x14ac:dyDescent="0.55000000000000004">
      <c r="A6351" s="290" t="s">
        <v>5719</v>
      </c>
      <c r="B6351" s="291">
        <v>5224208.83</v>
      </c>
      <c r="D6351" s="290" t="s">
        <v>11919</v>
      </c>
      <c r="E6351" s="292">
        <v>5224208.83</v>
      </c>
    </row>
    <row r="6352" spans="1:5" ht="14.4" x14ac:dyDescent="0.55000000000000004">
      <c r="A6352" s="290" t="s">
        <v>5715</v>
      </c>
      <c r="B6352" s="291">
        <v>321454.63</v>
      </c>
      <c r="D6352" s="290" t="s">
        <v>11915</v>
      </c>
      <c r="E6352" s="292">
        <v>321454.63</v>
      </c>
    </row>
    <row r="6353" spans="1:5" ht="14.4" x14ac:dyDescent="0.55000000000000004">
      <c r="A6353" s="290" t="s">
        <v>5716</v>
      </c>
      <c r="B6353" s="291">
        <v>366905.85</v>
      </c>
      <c r="D6353" s="290" t="s">
        <v>11916</v>
      </c>
      <c r="E6353" s="292">
        <v>366905.85</v>
      </c>
    </row>
    <row r="6354" spans="1:5" ht="14.4" x14ac:dyDescent="0.55000000000000004">
      <c r="A6354" s="290" t="s">
        <v>5717</v>
      </c>
      <c r="B6354" s="291">
        <v>152613.51</v>
      </c>
      <c r="D6354" s="290" t="s">
        <v>11917</v>
      </c>
      <c r="E6354" s="292">
        <v>152613.51</v>
      </c>
    </row>
    <row r="6355" spans="1:5" ht="14.4" x14ac:dyDescent="0.55000000000000004">
      <c r="A6355" s="290" t="s">
        <v>5718</v>
      </c>
      <c r="B6355" s="291">
        <v>480545.51</v>
      </c>
      <c r="D6355" s="290" t="s">
        <v>11918</v>
      </c>
      <c r="E6355" s="292">
        <v>480545.51</v>
      </c>
    </row>
    <row r="6356" spans="1:5" ht="14.4" x14ac:dyDescent="0.55000000000000004">
      <c r="A6356" s="290" t="s">
        <v>5720</v>
      </c>
      <c r="B6356" s="291">
        <v>7802217.8399999999</v>
      </c>
      <c r="D6356" s="290" t="s">
        <v>11920</v>
      </c>
      <c r="E6356" s="292">
        <v>7802217.8399999999</v>
      </c>
    </row>
    <row r="6357" spans="1:5" ht="14.4" x14ac:dyDescent="0.55000000000000004">
      <c r="A6357" s="290" t="s">
        <v>5721</v>
      </c>
      <c r="B6357" s="291">
        <v>6505.3</v>
      </c>
      <c r="D6357" s="290" t="s">
        <v>11921</v>
      </c>
      <c r="E6357" s="292">
        <v>6505.3</v>
      </c>
    </row>
    <row r="6358" spans="1:5" ht="14.4" x14ac:dyDescent="0.55000000000000004">
      <c r="A6358" s="290" t="s">
        <v>5722</v>
      </c>
      <c r="B6358" s="291">
        <v>65765175.159999996</v>
      </c>
      <c r="D6358" s="290" t="s">
        <v>11922</v>
      </c>
      <c r="E6358" s="292">
        <v>65765175.159999996</v>
      </c>
    </row>
    <row r="6359" spans="1:5" ht="14.4" x14ac:dyDescent="0.55000000000000004">
      <c r="A6359" s="290" t="s">
        <v>5723</v>
      </c>
      <c r="B6359" s="291">
        <v>594190.42000000004</v>
      </c>
      <c r="D6359" s="290" t="s">
        <v>11923</v>
      </c>
      <c r="E6359" s="292">
        <v>594190.42000000004</v>
      </c>
    </row>
    <row r="6360" spans="1:5" ht="14.4" x14ac:dyDescent="0.55000000000000004">
      <c r="A6360" s="290" t="s">
        <v>5724</v>
      </c>
      <c r="B6360" s="291">
        <v>162354.26</v>
      </c>
      <c r="D6360" s="290" t="s">
        <v>11924</v>
      </c>
      <c r="E6360" s="292">
        <v>162354.26</v>
      </c>
    </row>
    <row r="6361" spans="1:5" ht="14.4" x14ac:dyDescent="0.55000000000000004">
      <c r="A6361" s="290" t="s">
        <v>5725</v>
      </c>
      <c r="B6361" s="291">
        <v>3578050.11</v>
      </c>
      <c r="D6361" s="290" t="s">
        <v>11925</v>
      </c>
      <c r="E6361" s="292">
        <v>3578050.11</v>
      </c>
    </row>
    <row r="6362" spans="1:5" ht="14.4" x14ac:dyDescent="0.55000000000000004">
      <c r="A6362" s="290" t="s">
        <v>5726</v>
      </c>
      <c r="B6362" s="291">
        <v>18997204.34</v>
      </c>
      <c r="D6362" s="290" t="s">
        <v>11926</v>
      </c>
      <c r="E6362" s="292">
        <v>18997204.34</v>
      </c>
    </row>
    <row r="6363" spans="1:5" ht="14.4" x14ac:dyDescent="0.55000000000000004">
      <c r="A6363" s="290" t="s">
        <v>5727</v>
      </c>
      <c r="B6363" s="291">
        <v>64844</v>
      </c>
      <c r="D6363" s="290" t="s">
        <v>11927</v>
      </c>
      <c r="E6363" s="292">
        <v>64844</v>
      </c>
    </row>
    <row r="6364" spans="1:5" ht="14.4" x14ac:dyDescent="0.55000000000000004">
      <c r="A6364" s="290" t="s">
        <v>5728</v>
      </c>
      <c r="B6364" s="291">
        <v>743540.56</v>
      </c>
      <c r="D6364" s="290" t="s">
        <v>11928</v>
      </c>
      <c r="E6364" s="292">
        <v>743540.56</v>
      </c>
    </row>
    <row r="6365" spans="1:5" ht="14.4" x14ac:dyDescent="0.55000000000000004">
      <c r="A6365" s="290" t="s">
        <v>5729</v>
      </c>
      <c r="B6365" s="291">
        <v>31586243.98</v>
      </c>
      <c r="D6365" s="290" t="s">
        <v>11929</v>
      </c>
      <c r="E6365" s="292">
        <v>31586243.98</v>
      </c>
    </row>
    <row r="6366" spans="1:5" ht="14.4" x14ac:dyDescent="0.55000000000000004">
      <c r="A6366" s="290" t="s">
        <v>5730</v>
      </c>
      <c r="B6366" s="291">
        <v>694837.85</v>
      </c>
      <c r="D6366" s="290" t="s">
        <v>11930</v>
      </c>
      <c r="E6366" s="292">
        <v>694837.85</v>
      </c>
    </row>
    <row r="6367" spans="1:5" ht="14.4" x14ac:dyDescent="0.55000000000000004">
      <c r="A6367" s="290" t="s">
        <v>5731</v>
      </c>
      <c r="B6367" s="291">
        <v>15666114.49</v>
      </c>
      <c r="D6367" s="290" t="s">
        <v>11931</v>
      </c>
      <c r="E6367" s="292">
        <v>15666114.49</v>
      </c>
    </row>
    <row r="6368" spans="1:5" ht="14.4" x14ac:dyDescent="0.55000000000000004">
      <c r="A6368" s="290" t="s">
        <v>5732</v>
      </c>
      <c r="B6368" s="291">
        <v>360412.35</v>
      </c>
      <c r="D6368" s="290" t="s">
        <v>11932</v>
      </c>
      <c r="E6368" s="292">
        <v>360412.35</v>
      </c>
    </row>
    <row r="6369" spans="1:5" ht="14.4" x14ac:dyDescent="0.55000000000000004">
      <c r="A6369" s="290" t="s">
        <v>5733</v>
      </c>
      <c r="B6369" s="291">
        <v>178588.49</v>
      </c>
      <c r="D6369" s="290" t="s">
        <v>11933</v>
      </c>
      <c r="E6369" s="292">
        <v>178588.49</v>
      </c>
    </row>
    <row r="6370" spans="1:5" ht="14.4" x14ac:dyDescent="0.55000000000000004">
      <c r="A6370" s="290" t="s">
        <v>5734</v>
      </c>
      <c r="B6370" s="291">
        <v>10510095.49</v>
      </c>
      <c r="D6370" s="290" t="s">
        <v>11934</v>
      </c>
      <c r="E6370" s="292">
        <v>10510095.49</v>
      </c>
    </row>
    <row r="6371" spans="1:5" ht="14.4" x14ac:dyDescent="0.55000000000000004">
      <c r="A6371" s="290" t="s">
        <v>5735</v>
      </c>
      <c r="B6371" s="291">
        <v>5626823.7699999996</v>
      </c>
      <c r="D6371" s="290" t="s">
        <v>11935</v>
      </c>
      <c r="E6371" s="292">
        <v>5626823.7699999996</v>
      </c>
    </row>
    <row r="6372" spans="1:5" ht="14.4" x14ac:dyDescent="0.55000000000000004">
      <c r="A6372" s="290" t="s">
        <v>5736</v>
      </c>
      <c r="B6372" s="291">
        <v>9155072.3900000006</v>
      </c>
      <c r="D6372" s="290" t="s">
        <v>11936</v>
      </c>
      <c r="E6372" s="292">
        <v>9155072.3900000006</v>
      </c>
    </row>
    <row r="6373" spans="1:5" ht="14.4" x14ac:dyDescent="0.55000000000000004">
      <c r="A6373" s="290" t="s">
        <v>5737</v>
      </c>
      <c r="B6373" s="291">
        <v>224049.21</v>
      </c>
      <c r="D6373" s="290" t="s">
        <v>11937</v>
      </c>
      <c r="E6373" s="292">
        <v>224049.21</v>
      </c>
    </row>
    <row r="6374" spans="1:5" ht="14.4" x14ac:dyDescent="0.55000000000000004">
      <c r="A6374" s="290" t="s">
        <v>5738</v>
      </c>
      <c r="B6374" s="291">
        <v>13065376.76</v>
      </c>
      <c r="D6374" s="290" t="s">
        <v>11938</v>
      </c>
      <c r="E6374" s="292">
        <v>13065376.76</v>
      </c>
    </row>
    <row r="6375" spans="1:5" ht="14.4" x14ac:dyDescent="0.55000000000000004">
      <c r="A6375" s="290" t="s">
        <v>5739</v>
      </c>
      <c r="B6375" s="291">
        <v>319133949.54000002</v>
      </c>
      <c r="D6375" s="290" t="s">
        <v>11939</v>
      </c>
      <c r="E6375" s="292">
        <v>319133949.54000002</v>
      </c>
    </row>
    <row r="6376" spans="1:5" ht="14.4" x14ac:dyDescent="0.55000000000000004">
      <c r="A6376" s="290" t="s">
        <v>5740</v>
      </c>
      <c r="B6376" s="291">
        <v>4613801.3099999996</v>
      </c>
      <c r="D6376" s="290" t="s">
        <v>11940</v>
      </c>
      <c r="E6376" s="292">
        <v>4613801.3099999996</v>
      </c>
    </row>
    <row r="6377" spans="1:5" ht="14.4" x14ac:dyDescent="0.55000000000000004">
      <c r="A6377" s="290" t="s">
        <v>5741</v>
      </c>
      <c r="B6377" s="291">
        <v>467517.59</v>
      </c>
      <c r="D6377" s="290" t="s">
        <v>11941</v>
      </c>
      <c r="E6377" s="292">
        <v>467517.59</v>
      </c>
    </row>
    <row r="6378" spans="1:5" ht="14.4" x14ac:dyDescent="0.55000000000000004">
      <c r="A6378" s="290" t="s">
        <v>5742</v>
      </c>
      <c r="B6378" s="291">
        <v>87676.57</v>
      </c>
      <c r="D6378" s="290" t="s">
        <v>11942</v>
      </c>
      <c r="E6378" s="292">
        <v>87676.57</v>
      </c>
    </row>
    <row r="6379" spans="1:5" ht="14.4" x14ac:dyDescent="0.55000000000000004">
      <c r="A6379" s="290" t="s">
        <v>5743</v>
      </c>
      <c r="B6379" s="291">
        <v>363663.85</v>
      </c>
      <c r="D6379" s="290" t="s">
        <v>11943</v>
      </c>
      <c r="E6379" s="292">
        <v>363663.85</v>
      </c>
    </row>
    <row r="6380" spans="1:5" ht="14.4" x14ac:dyDescent="0.55000000000000004">
      <c r="A6380" s="290" t="s">
        <v>5744</v>
      </c>
      <c r="B6380" s="291">
        <v>3126738.71</v>
      </c>
      <c r="D6380" s="290" t="s">
        <v>11944</v>
      </c>
      <c r="E6380" s="292">
        <v>3126738.71</v>
      </c>
    </row>
    <row r="6381" spans="1:5" ht="14.4" x14ac:dyDescent="0.55000000000000004">
      <c r="A6381" s="290" t="s">
        <v>5745</v>
      </c>
      <c r="B6381" s="291">
        <v>487039.01</v>
      </c>
      <c r="D6381" s="290" t="s">
        <v>11945</v>
      </c>
      <c r="E6381" s="292">
        <v>487039.01</v>
      </c>
    </row>
    <row r="6382" spans="1:5" ht="14.4" x14ac:dyDescent="0.55000000000000004">
      <c r="A6382" s="290" t="s">
        <v>5746</v>
      </c>
      <c r="B6382" s="291">
        <v>359822.31</v>
      </c>
      <c r="D6382" s="290" t="s">
        <v>11946</v>
      </c>
      <c r="E6382" s="292">
        <v>359822.31</v>
      </c>
    </row>
    <row r="6383" spans="1:5" ht="14.4" x14ac:dyDescent="0.55000000000000004">
      <c r="A6383" s="290" t="s">
        <v>5747</v>
      </c>
      <c r="B6383" s="291">
        <v>1135490.54</v>
      </c>
      <c r="D6383" s="290" t="s">
        <v>11947</v>
      </c>
      <c r="E6383" s="292">
        <v>1135490.54</v>
      </c>
    </row>
    <row r="6384" spans="1:5" ht="14.4" x14ac:dyDescent="0.55000000000000004">
      <c r="A6384" s="290" t="s">
        <v>5748</v>
      </c>
      <c r="B6384" s="291">
        <v>1302003.3700000001</v>
      </c>
      <c r="D6384" s="290" t="s">
        <v>11948</v>
      </c>
      <c r="E6384" s="292">
        <v>1302003.3700000001</v>
      </c>
    </row>
    <row r="6385" spans="1:5" ht="14.4" x14ac:dyDescent="0.55000000000000004">
      <c r="A6385" s="290" t="s">
        <v>5749</v>
      </c>
      <c r="B6385" s="291">
        <v>58455.34</v>
      </c>
      <c r="D6385" s="290" t="s">
        <v>11949</v>
      </c>
      <c r="E6385" s="292">
        <v>58455.34</v>
      </c>
    </row>
    <row r="6386" spans="1:5" ht="14.4" x14ac:dyDescent="0.55000000000000004">
      <c r="A6386" s="290" t="s">
        <v>5750</v>
      </c>
      <c r="B6386" s="291">
        <v>324696.63</v>
      </c>
      <c r="D6386" s="290" t="s">
        <v>11950</v>
      </c>
      <c r="E6386" s="292">
        <v>324696.63</v>
      </c>
    </row>
    <row r="6387" spans="1:5" ht="14.4" x14ac:dyDescent="0.55000000000000004">
      <c r="A6387" s="290" t="s">
        <v>5766</v>
      </c>
      <c r="B6387" s="291">
        <v>4013133.52</v>
      </c>
      <c r="D6387" s="290" t="s">
        <v>11966</v>
      </c>
      <c r="E6387" s="292">
        <v>4013133.52</v>
      </c>
    </row>
    <row r="6388" spans="1:5" ht="14.4" x14ac:dyDescent="0.55000000000000004">
      <c r="A6388" s="290" t="s">
        <v>5751</v>
      </c>
      <c r="B6388" s="291">
        <v>165600.5</v>
      </c>
      <c r="D6388" s="290" t="s">
        <v>11951</v>
      </c>
      <c r="E6388" s="292">
        <v>165600.5</v>
      </c>
    </row>
    <row r="6389" spans="1:5" ht="14.4" x14ac:dyDescent="0.55000000000000004">
      <c r="A6389" s="290" t="s">
        <v>5752</v>
      </c>
      <c r="B6389" s="291">
        <v>490291.5</v>
      </c>
      <c r="D6389" s="290" t="s">
        <v>11952</v>
      </c>
      <c r="E6389" s="292">
        <v>490291.5</v>
      </c>
    </row>
    <row r="6390" spans="1:5" ht="14.4" x14ac:dyDescent="0.55000000000000004">
      <c r="A6390" s="290" t="s">
        <v>5753</v>
      </c>
      <c r="B6390" s="291">
        <v>133132.03</v>
      </c>
      <c r="D6390" s="290" t="s">
        <v>11953</v>
      </c>
      <c r="E6390" s="292">
        <v>133132.03</v>
      </c>
    </row>
    <row r="6391" spans="1:5" ht="14.4" x14ac:dyDescent="0.55000000000000004">
      <c r="A6391" s="290" t="s">
        <v>5754</v>
      </c>
      <c r="B6391" s="291">
        <v>360412.35</v>
      </c>
      <c r="D6391" s="290" t="s">
        <v>11954</v>
      </c>
      <c r="E6391" s="292">
        <v>360412.35</v>
      </c>
    </row>
    <row r="6392" spans="1:5" ht="14.4" x14ac:dyDescent="0.55000000000000004">
      <c r="A6392" s="290" t="s">
        <v>5755</v>
      </c>
      <c r="B6392" s="291">
        <v>250018.94</v>
      </c>
      <c r="D6392" s="290" t="s">
        <v>11955</v>
      </c>
      <c r="E6392" s="292">
        <v>250018.94</v>
      </c>
    </row>
    <row r="6393" spans="1:5" ht="14.4" x14ac:dyDescent="0.55000000000000004">
      <c r="A6393" s="290" t="s">
        <v>5756</v>
      </c>
      <c r="B6393" s="291">
        <v>487044.25</v>
      </c>
      <c r="D6393" s="290" t="s">
        <v>11956</v>
      </c>
      <c r="E6393" s="292">
        <v>487044.25</v>
      </c>
    </row>
    <row r="6394" spans="1:5" ht="14.4" x14ac:dyDescent="0.55000000000000004">
      <c r="A6394" s="290" t="s">
        <v>5757</v>
      </c>
      <c r="B6394" s="291">
        <v>445433.82</v>
      </c>
      <c r="D6394" s="290" t="s">
        <v>11957</v>
      </c>
      <c r="E6394" s="292">
        <v>445433.82</v>
      </c>
    </row>
    <row r="6395" spans="1:5" ht="14.4" x14ac:dyDescent="0.55000000000000004">
      <c r="A6395" s="290" t="s">
        <v>5758</v>
      </c>
      <c r="B6395" s="291">
        <v>1461099.5</v>
      </c>
      <c r="D6395" s="290" t="s">
        <v>11958</v>
      </c>
      <c r="E6395" s="292">
        <v>1461099.5</v>
      </c>
    </row>
    <row r="6396" spans="1:5" ht="14.4" x14ac:dyDescent="0.55000000000000004">
      <c r="A6396" s="290" t="s">
        <v>5759</v>
      </c>
      <c r="B6396" s="291">
        <v>332706.07</v>
      </c>
      <c r="D6396" s="290" t="s">
        <v>11959</v>
      </c>
      <c r="E6396" s="292">
        <v>332706.07</v>
      </c>
    </row>
    <row r="6397" spans="1:5" ht="14.4" x14ac:dyDescent="0.55000000000000004">
      <c r="A6397" s="290" t="s">
        <v>5760</v>
      </c>
      <c r="B6397" s="291">
        <v>435094.29</v>
      </c>
      <c r="D6397" s="290" t="s">
        <v>11960</v>
      </c>
      <c r="E6397" s="292">
        <v>435094.29</v>
      </c>
    </row>
    <row r="6398" spans="1:5" ht="14.4" x14ac:dyDescent="0.55000000000000004">
      <c r="A6398" s="290" t="s">
        <v>5761</v>
      </c>
      <c r="B6398" s="291">
        <v>120145.04</v>
      </c>
      <c r="D6398" s="290" t="s">
        <v>11961</v>
      </c>
      <c r="E6398" s="292">
        <v>120145.04</v>
      </c>
    </row>
    <row r="6399" spans="1:5" ht="14.4" x14ac:dyDescent="0.55000000000000004">
      <c r="A6399" s="290" t="s">
        <v>5762</v>
      </c>
      <c r="B6399" s="291">
        <v>103910.8</v>
      </c>
      <c r="D6399" s="290" t="s">
        <v>11962</v>
      </c>
      <c r="E6399" s="292">
        <v>103910.8</v>
      </c>
    </row>
    <row r="6400" spans="1:5" ht="14.4" x14ac:dyDescent="0.55000000000000004">
      <c r="A6400" s="290" t="s">
        <v>5763</v>
      </c>
      <c r="B6400" s="291">
        <v>1643817.86</v>
      </c>
      <c r="D6400" s="290" t="s">
        <v>11963</v>
      </c>
      <c r="E6400" s="292">
        <v>1643817.86</v>
      </c>
    </row>
    <row r="6401" spans="1:5" ht="14.4" x14ac:dyDescent="0.55000000000000004">
      <c r="A6401" s="290" t="s">
        <v>5767</v>
      </c>
      <c r="B6401" s="291">
        <v>9480844.0299999993</v>
      </c>
      <c r="D6401" s="290" t="s">
        <v>11967</v>
      </c>
      <c r="E6401" s="292">
        <v>9480844.0299999993</v>
      </c>
    </row>
    <row r="6402" spans="1:5" ht="14.4" x14ac:dyDescent="0.55000000000000004">
      <c r="A6402" s="290" t="s">
        <v>5768</v>
      </c>
      <c r="B6402" s="291">
        <v>263005.93</v>
      </c>
      <c r="D6402" s="290" t="s">
        <v>11968</v>
      </c>
      <c r="E6402" s="292">
        <v>263005.93</v>
      </c>
    </row>
    <row r="6403" spans="1:5" ht="14.4" x14ac:dyDescent="0.55000000000000004">
      <c r="A6403" s="290" t="s">
        <v>5764</v>
      </c>
      <c r="B6403" s="291">
        <v>551975.96</v>
      </c>
      <c r="D6403" s="290" t="s">
        <v>11964</v>
      </c>
      <c r="E6403" s="292">
        <v>551975.96</v>
      </c>
    </row>
    <row r="6404" spans="1:5" ht="14.4" x14ac:dyDescent="0.55000000000000004">
      <c r="A6404" s="290" t="s">
        <v>5765</v>
      </c>
      <c r="B6404" s="291">
        <v>782507.78</v>
      </c>
      <c r="D6404" s="290" t="s">
        <v>11965</v>
      </c>
      <c r="E6404" s="292">
        <v>782507.78</v>
      </c>
    </row>
    <row r="6405" spans="1:5" ht="14.4" x14ac:dyDescent="0.55000000000000004">
      <c r="A6405" s="290" t="s">
        <v>5769</v>
      </c>
      <c r="B6405" s="291">
        <v>17592884.309999999</v>
      </c>
      <c r="D6405" s="290" t="s">
        <v>11969</v>
      </c>
      <c r="E6405" s="292">
        <v>17592884.309999999</v>
      </c>
    </row>
    <row r="6406" spans="1:5" ht="14.4" x14ac:dyDescent="0.55000000000000004">
      <c r="A6406" s="290" t="s">
        <v>5770</v>
      </c>
      <c r="B6406" s="291">
        <v>451323.28</v>
      </c>
      <c r="D6406" s="290" t="s">
        <v>11970</v>
      </c>
      <c r="E6406" s="292">
        <v>451323.28</v>
      </c>
    </row>
    <row r="6407" spans="1:5" ht="14.4" x14ac:dyDescent="0.55000000000000004">
      <c r="A6407" s="290" t="s">
        <v>5771</v>
      </c>
      <c r="B6407" s="291">
        <v>36975176.299999997</v>
      </c>
      <c r="D6407" s="290" t="s">
        <v>11971</v>
      </c>
      <c r="E6407" s="292">
        <v>36975176.299999997</v>
      </c>
    </row>
    <row r="6408" spans="1:5" ht="14.4" x14ac:dyDescent="0.55000000000000004">
      <c r="A6408" s="290" t="s">
        <v>5772</v>
      </c>
      <c r="B6408" s="291">
        <v>2402690.52</v>
      </c>
      <c r="D6408" s="290" t="s">
        <v>11972</v>
      </c>
      <c r="E6408" s="292">
        <v>2402690.52</v>
      </c>
    </row>
    <row r="6409" spans="1:5" ht="14.4" x14ac:dyDescent="0.55000000000000004">
      <c r="A6409" s="290" t="s">
        <v>5773</v>
      </c>
      <c r="B6409" s="291">
        <v>57320092.200000003</v>
      </c>
      <c r="D6409" s="290" t="s">
        <v>11973</v>
      </c>
      <c r="E6409" s="292">
        <v>57320092.200000003</v>
      </c>
    </row>
    <row r="6410" spans="1:5" ht="14.4" x14ac:dyDescent="0.55000000000000004">
      <c r="A6410" s="290" t="s">
        <v>5774</v>
      </c>
      <c r="B6410" s="291">
        <v>282487.40999999997</v>
      </c>
      <c r="D6410" s="290" t="s">
        <v>11974</v>
      </c>
      <c r="E6410" s="292">
        <v>282487.40999999997</v>
      </c>
    </row>
    <row r="6411" spans="1:5" ht="14.4" x14ac:dyDescent="0.55000000000000004">
      <c r="A6411" s="290" t="s">
        <v>5775</v>
      </c>
      <c r="B6411" s="291">
        <v>607177.41</v>
      </c>
      <c r="D6411" s="290" t="s">
        <v>11975</v>
      </c>
      <c r="E6411" s="292">
        <v>607177.41</v>
      </c>
    </row>
    <row r="6412" spans="1:5" ht="14.4" x14ac:dyDescent="0.55000000000000004">
      <c r="A6412" s="290" t="s">
        <v>5776</v>
      </c>
      <c r="B6412" s="291">
        <v>956845.26</v>
      </c>
      <c r="D6412" s="290" t="s">
        <v>11976</v>
      </c>
      <c r="E6412" s="292">
        <v>956845.26</v>
      </c>
    </row>
    <row r="6413" spans="1:5" ht="14.4" x14ac:dyDescent="0.55000000000000004">
      <c r="A6413" s="290" t="s">
        <v>5777</v>
      </c>
      <c r="B6413" s="291">
        <v>331190.13</v>
      </c>
      <c r="D6413" s="290" t="s">
        <v>11977</v>
      </c>
      <c r="E6413" s="292">
        <v>331190.13</v>
      </c>
    </row>
    <row r="6414" spans="1:5" ht="14.4" x14ac:dyDescent="0.55000000000000004">
      <c r="A6414" s="290" t="s">
        <v>5778</v>
      </c>
      <c r="B6414" s="291">
        <v>912381.67</v>
      </c>
      <c r="D6414" s="290" t="s">
        <v>11978</v>
      </c>
      <c r="E6414" s="292">
        <v>912381.67</v>
      </c>
    </row>
    <row r="6415" spans="1:5" ht="14.4" x14ac:dyDescent="0.55000000000000004">
      <c r="A6415" s="290" t="s">
        <v>5779</v>
      </c>
      <c r="B6415" s="291">
        <v>9318309.1799999997</v>
      </c>
      <c r="D6415" s="290" t="s">
        <v>11979</v>
      </c>
      <c r="E6415" s="292">
        <v>9318309.1799999997</v>
      </c>
    </row>
    <row r="6416" spans="1:5" ht="14.4" x14ac:dyDescent="0.55000000000000004">
      <c r="A6416" s="290" t="s">
        <v>5780</v>
      </c>
      <c r="B6416" s="291">
        <v>2892964.89</v>
      </c>
      <c r="D6416" s="290" t="s">
        <v>11980</v>
      </c>
      <c r="E6416" s="292">
        <v>2892964.89</v>
      </c>
    </row>
    <row r="6417" spans="1:5" ht="14.4" x14ac:dyDescent="0.55000000000000004">
      <c r="A6417" s="290" t="s">
        <v>5781</v>
      </c>
      <c r="B6417" s="291">
        <v>54794033.159999996</v>
      </c>
      <c r="D6417" s="290" t="s">
        <v>11981</v>
      </c>
      <c r="E6417" s="292">
        <v>54794033.159999996</v>
      </c>
    </row>
    <row r="6418" spans="1:5" ht="14.4" x14ac:dyDescent="0.55000000000000004">
      <c r="A6418" s="290" t="s">
        <v>5782</v>
      </c>
      <c r="B6418" s="291">
        <v>568117.35</v>
      </c>
      <c r="D6418" s="290" t="s">
        <v>11982</v>
      </c>
      <c r="E6418" s="292">
        <v>568117.35</v>
      </c>
    </row>
    <row r="6419" spans="1:5" ht="14.4" x14ac:dyDescent="0.55000000000000004">
      <c r="A6419" s="290" t="s">
        <v>5783</v>
      </c>
      <c r="B6419" s="291">
        <v>8306372.8899999997</v>
      </c>
      <c r="D6419" s="290" t="s">
        <v>11983</v>
      </c>
      <c r="E6419" s="292">
        <v>8306372.8899999997</v>
      </c>
    </row>
    <row r="6420" spans="1:5" ht="14.4" x14ac:dyDescent="0.55000000000000004">
      <c r="A6420" s="290" t="s">
        <v>5784</v>
      </c>
      <c r="B6420" s="291">
        <v>7256708.1100000003</v>
      </c>
      <c r="D6420" s="290" t="s">
        <v>11984</v>
      </c>
      <c r="E6420" s="292">
        <v>7256708.1100000003</v>
      </c>
    </row>
    <row r="6421" spans="1:5" ht="14.4" x14ac:dyDescent="0.55000000000000004">
      <c r="A6421" s="290" t="s">
        <v>5785</v>
      </c>
      <c r="B6421" s="291">
        <v>3477403.69</v>
      </c>
      <c r="D6421" s="290" t="s">
        <v>11985</v>
      </c>
      <c r="E6421" s="292">
        <v>3477403.69</v>
      </c>
    </row>
    <row r="6422" spans="1:5" ht="14.4" x14ac:dyDescent="0.55000000000000004">
      <c r="A6422" s="290" t="s">
        <v>5786</v>
      </c>
      <c r="B6422" s="291">
        <v>1353953.33</v>
      </c>
      <c r="D6422" s="290" t="s">
        <v>11986</v>
      </c>
      <c r="E6422" s="292">
        <v>1353953.33</v>
      </c>
    </row>
    <row r="6423" spans="1:5" ht="14.4" x14ac:dyDescent="0.55000000000000004">
      <c r="A6423" s="290" t="s">
        <v>5787</v>
      </c>
      <c r="B6423" s="291">
        <v>15156358.6</v>
      </c>
      <c r="D6423" s="290" t="s">
        <v>11987</v>
      </c>
      <c r="E6423" s="292">
        <v>15156358.6</v>
      </c>
    </row>
    <row r="6424" spans="1:5" ht="14.4" x14ac:dyDescent="0.55000000000000004">
      <c r="A6424" s="290" t="s">
        <v>5788</v>
      </c>
      <c r="B6424" s="291">
        <v>233784.7</v>
      </c>
      <c r="D6424" s="290" t="s">
        <v>11988</v>
      </c>
      <c r="E6424" s="292">
        <v>233784.7</v>
      </c>
    </row>
    <row r="6425" spans="1:5" ht="14.4" x14ac:dyDescent="0.55000000000000004">
      <c r="A6425" s="290" t="s">
        <v>5789</v>
      </c>
      <c r="B6425" s="291">
        <v>16637279.84</v>
      </c>
      <c r="D6425" s="290" t="s">
        <v>11989</v>
      </c>
      <c r="E6425" s="292">
        <v>16637279.84</v>
      </c>
    </row>
    <row r="6426" spans="1:5" ht="14.4" x14ac:dyDescent="0.55000000000000004">
      <c r="A6426" s="290" t="s">
        <v>5790</v>
      </c>
      <c r="B6426" s="291">
        <v>4165729.91</v>
      </c>
      <c r="D6426" s="290" t="s">
        <v>11990</v>
      </c>
      <c r="E6426" s="292">
        <v>4165729.91</v>
      </c>
    </row>
    <row r="6427" spans="1:5" ht="14.4" x14ac:dyDescent="0.55000000000000004">
      <c r="A6427" s="290" t="s">
        <v>5791</v>
      </c>
      <c r="B6427" s="291">
        <v>10698412.84</v>
      </c>
      <c r="D6427" s="290" t="s">
        <v>11991</v>
      </c>
      <c r="E6427" s="292">
        <v>10698412.84</v>
      </c>
    </row>
    <row r="6428" spans="1:5" ht="14.4" x14ac:dyDescent="0.55000000000000004">
      <c r="A6428" s="290" t="s">
        <v>5792</v>
      </c>
      <c r="B6428" s="291">
        <v>308462.39</v>
      </c>
      <c r="D6428" s="290" t="s">
        <v>11992</v>
      </c>
      <c r="E6428" s="292">
        <v>308462.39</v>
      </c>
    </row>
    <row r="6429" spans="1:5" ht="14.4" x14ac:dyDescent="0.55000000000000004">
      <c r="A6429" s="290" t="s">
        <v>5793</v>
      </c>
      <c r="B6429" s="291">
        <v>68437338.090000004</v>
      </c>
      <c r="D6429" s="290" t="s">
        <v>11993</v>
      </c>
      <c r="E6429" s="292">
        <v>68437338.090000004</v>
      </c>
    </row>
    <row r="6430" spans="1:5" ht="14.4" x14ac:dyDescent="0.55000000000000004">
      <c r="A6430" s="290" t="s">
        <v>5794</v>
      </c>
      <c r="B6430" s="291">
        <v>591569.25</v>
      </c>
      <c r="D6430" s="290" t="s">
        <v>11994</v>
      </c>
      <c r="E6430" s="292">
        <v>591569.25</v>
      </c>
    </row>
    <row r="6431" spans="1:5" ht="14.4" x14ac:dyDescent="0.55000000000000004">
      <c r="A6431" s="290" t="s">
        <v>5795</v>
      </c>
      <c r="B6431" s="291">
        <v>447948.26</v>
      </c>
      <c r="D6431" s="290" t="s">
        <v>11995</v>
      </c>
      <c r="E6431" s="292">
        <v>447948.26</v>
      </c>
    </row>
    <row r="6432" spans="1:5" ht="14.4" x14ac:dyDescent="0.55000000000000004">
      <c r="A6432" s="290" t="s">
        <v>5796</v>
      </c>
      <c r="B6432" s="291">
        <v>3958473.83</v>
      </c>
      <c r="D6432" s="290" t="s">
        <v>11996</v>
      </c>
      <c r="E6432" s="292">
        <v>3958473.83</v>
      </c>
    </row>
    <row r="6433" spans="1:5" ht="14.4" x14ac:dyDescent="0.55000000000000004">
      <c r="A6433" s="290" t="s">
        <v>5797</v>
      </c>
      <c r="B6433" s="291">
        <v>31787864.699999999</v>
      </c>
      <c r="D6433" s="290" t="s">
        <v>11997</v>
      </c>
      <c r="E6433" s="292">
        <v>31787864.699999999</v>
      </c>
    </row>
    <row r="6434" spans="1:5" ht="14.4" x14ac:dyDescent="0.55000000000000004">
      <c r="A6434" s="290" t="s">
        <v>5799</v>
      </c>
      <c r="B6434" s="291">
        <v>10178917.24</v>
      </c>
      <c r="D6434" s="290" t="s">
        <v>11999</v>
      </c>
      <c r="E6434" s="292">
        <v>10178917.24</v>
      </c>
    </row>
    <row r="6435" spans="1:5" ht="14.4" x14ac:dyDescent="0.55000000000000004">
      <c r="A6435" s="290" t="s">
        <v>5798</v>
      </c>
      <c r="B6435" s="291">
        <v>970819.88</v>
      </c>
      <c r="D6435" s="290" t="s">
        <v>11998</v>
      </c>
      <c r="E6435" s="292">
        <v>970819.88</v>
      </c>
    </row>
    <row r="6436" spans="1:5" ht="14.4" x14ac:dyDescent="0.55000000000000004">
      <c r="A6436" s="290" t="s">
        <v>5800</v>
      </c>
      <c r="B6436" s="291">
        <v>22036454.84</v>
      </c>
      <c r="D6436" s="290" t="s">
        <v>12000</v>
      </c>
      <c r="E6436" s="292">
        <v>22036454.84</v>
      </c>
    </row>
    <row r="6437" spans="1:5" ht="14.4" x14ac:dyDescent="0.55000000000000004">
      <c r="A6437" s="290" t="s">
        <v>5801</v>
      </c>
      <c r="B6437" s="291">
        <v>100448145.52</v>
      </c>
      <c r="D6437" s="290" t="s">
        <v>12001</v>
      </c>
      <c r="E6437" s="292">
        <v>100448145.52</v>
      </c>
    </row>
    <row r="6438" spans="1:5" ht="14.4" x14ac:dyDescent="0.55000000000000004">
      <c r="A6438" s="290" t="s">
        <v>5802</v>
      </c>
      <c r="B6438" s="291">
        <v>256512.43</v>
      </c>
      <c r="D6438" s="290" t="s">
        <v>12002</v>
      </c>
      <c r="E6438" s="292">
        <v>256512.43</v>
      </c>
    </row>
    <row r="6439" spans="1:5" ht="14.4" x14ac:dyDescent="0.55000000000000004">
      <c r="A6439" s="290" t="s">
        <v>46393</v>
      </c>
      <c r="B6439" s="291">
        <v>201316.23</v>
      </c>
      <c r="D6439" s="290" t="s">
        <v>46497</v>
      </c>
      <c r="E6439" s="292">
        <v>201316.23</v>
      </c>
    </row>
    <row r="6440" spans="1:5" ht="14.4" x14ac:dyDescent="0.55000000000000004">
      <c r="A6440" s="290" t="s">
        <v>5804</v>
      </c>
      <c r="B6440" s="291">
        <v>28211382.129999999</v>
      </c>
      <c r="D6440" s="290" t="s">
        <v>12004</v>
      </c>
      <c r="E6440" s="292">
        <v>28211382.129999999</v>
      </c>
    </row>
    <row r="6441" spans="1:5" ht="14.4" x14ac:dyDescent="0.55000000000000004">
      <c r="A6441" s="290" t="s">
        <v>5805</v>
      </c>
      <c r="B6441" s="291">
        <v>765296.69</v>
      </c>
      <c r="D6441" s="290" t="s">
        <v>12005</v>
      </c>
      <c r="E6441" s="292">
        <v>765296.69</v>
      </c>
    </row>
    <row r="6442" spans="1:5" ht="14.4" x14ac:dyDescent="0.55000000000000004">
      <c r="A6442" s="290" t="s">
        <v>5806</v>
      </c>
      <c r="B6442" s="291">
        <v>45833224.200000003</v>
      </c>
      <c r="D6442" s="290" t="s">
        <v>12006</v>
      </c>
      <c r="E6442" s="292">
        <v>45833224.200000003</v>
      </c>
    </row>
    <row r="6443" spans="1:5" ht="14.4" x14ac:dyDescent="0.55000000000000004">
      <c r="A6443" s="290" t="s">
        <v>46394</v>
      </c>
      <c r="B6443" s="291">
        <v>526000.98</v>
      </c>
      <c r="D6443" s="290" t="s">
        <v>46498</v>
      </c>
      <c r="E6443" s="292">
        <v>526000.98</v>
      </c>
    </row>
    <row r="6444" spans="1:5" ht="14.4" x14ac:dyDescent="0.55000000000000004">
      <c r="A6444" s="290" t="s">
        <v>5807</v>
      </c>
      <c r="B6444" s="291">
        <v>22038957.379999999</v>
      </c>
      <c r="D6444" s="290" t="s">
        <v>12007</v>
      </c>
      <c r="E6444" s="292">
        <v>22038957.379999999</v>
      </c>
    </row>
    <row r="6445" spans="1:5" ht="14.4" x14ac:dyDescent="0.55000000000000004">
      <c r="A6445" s="290" t="s">
        <v>5808</v>
      </c>
      <c r="B6445" s="291">
        <v>662374.62</v>
      </c>
      <c r="D6445" s="290" t="s">
        <v>12008</v>
      </c>
      <c r="E6445" s="292">
        <v>662374.62</v>
      </c>
    </row>
    <row r="6446" spans="1:5" ht="14.4" x14ac:dyDescent="0.55000000000000004">
      <c r="A6446" s="290" t="s">
        <v>5809</v>
      </c>
      <c r="B6446" s="291">
        <v>454575.78</v>
      </c>
      <c r="D6446" s="290" t="s">
        <v>12009</v>
      </c>
      <c r="E6446" s="292">
        <v>454575.78</v>
      </c>
    </row>
    <row r="6447" spans="1:5" ht="14.4" x14ac:dyDescent="0.55000000000000004">
      <c r="A6447" s="290" t="s">
        <v>5810</v>
      </c>
      <c r="B6447" s="291">
        <v>26159236.02</v>
      </c>
      <c r="D6447" s="290" t="s">
        <v>12010</v>
      </c>
      <c r="E6447" s="292">
        <v>26159236.02</v>
      </c>
    </row>
    <row r="6448" spans="1:5" ht="14.4" x14ac:dyDescent="0.55000000000000004">
      <c r="A6448" s="290" t="s">
        <v>5811</v>
      </c>
      <c r="B6448" s="291">
        <v>7363294.3600000003</v>
      </c>
      <c r="D6448" s="290" t="s">
        <v>12011</v>
      </c>
      <c r="E6448" s="292">
        <v>7363294.3600000003</v>
      </c>
    </row>
    <row r="6449" spans="1:5" ht="14.4" x14ac:dyDescent="0.55000000000000004">
      <c r="A6449" s="290" t="s">
        <v>5812</v>
      </c>
      <c r="B6449" s="291">
        <v>21029931.329999998</v>
      </c>
      <c r="D6449" s="290" t="s">
        <v>12012</v>
      </c>
      <c r="E6449" s="292">
        <v>21029931.329999998</v>
      </c>
    </row>
    <row r="6450" spans="1:5" ht="14.4" x14ac:dyDescent="0.55000000000000004">
      <c r="A6450" s="290" t="s">
        <v>5813</v>
      </c>
      <c r="B6450" s="291">
        <v>15666114.49</v>
      </c>
      <c r="D6450" s="290" t="s">
        <v>12013</v>
      </c>
      <c r="E6450" s="292">
        <v>15666114.49</v>
      </c>
    </row>
    <row r="6451" spans="1:5" ht="14.4" x14ac:dyDescent="0.55000000000000004">
      <c r="A6451" s="290" t="s">
        <v>5814</v>
      </c>
      <c r="B6451" s="291">
        <v>9305514.6699999999</v>
      </c>
      <c r="D6451" s="290" t="s">
        <v>12014</v>
      </c>
      <c r="E6451" s="292">
        <v>9305514.6699999999</v>
      </c>
    </row>
    <row r="6452" spans="1:5" ht="14.4" x14ac:dyDescent="0.55000000000000004">
      <c r="A6452" s="290" t="s">
        <v>5815</v>
      </c>
      <c r="B6452" s="291">
        <v>15593939.199999999</v>
      </c>
      <c r="D6452" s="290" t="s">
        <v>12015</v>
      </c>
      <c r="E6452" s="292">
        <v>15593939.199999999</v>
      </c>
    </row>
    <row r="6453" spans="1:5" ht="14.4" x14ac:dyDescent="0.55000000000000004">
      <c r="A6453" s="290" t="s">
        <v>5816</v>
      </c>
      <c r="B6453" s="291">
        <v>1805265.73</v>
      </c>
      <c r="D6453" s="290" t="s">
        <v>12016</v>
      </c>
      <c r="E6453" s="292">
        <v>1805265.73</v>
      </c>
    </row>
    <row r="6454" spans="1:5" ht="14.4" x14ac:dyDescent="0.55000000000000004">
      <c r="A6454" s="290" t="s">
        <v>5817</v>
      </c>
      <c r="B6454" s="291">
        <v>4092495.93</v>
      </c>
      <c r="D6454" s="290" t="s">
        <v>12017</v>
      </c>
      <c r="E6454" s="292">
        <v>4092495.93</v>
      </c>
    </row>
    <row r="6455" spans="1:5" ht="14.4" x14ac:dyDescent="0.55000000000000004">
      <c r="A6455" s="290" t="s">
        <v>5818</v>
      </c>
      <c r="B6455" s="291">
        <v>3211155.73</v>
      </c>
      <c r="D6455" s="290" t="s">
        <v>12018</v>
      </c>
      <c r="E6455" s="292">
        <v>3211155.73</v>
      </c>
    </row>
    <row r="6456" spans="1:5" ht="14.4" x14ac:dyDescent="0.55000000000000004">
      <c r="A6456" s="290" t="s">
        <v>5819</v>
      </c>
      <c r="B6456" s="291">
        <v>168847.75</v>
      </c>
      <c r="D6456" s="290" t="s">
        <v>12019</v>
      </c>
      <c r="E6456" s="292">
        <v>168847.75</v>
      </c>
    </row>
    <row r="6457" spans="1:5" ht="14.4" x14ac:dyDescent="0.55000000000000004">
      <c r="A6457" s="290" t="s">
        <v>5820</v>
      </c>
      <c r="B6457" s="291">
        <v>7339141.1699999999</v>
      </c>
      <c r="D6457" s="290" t="s">
        <v>12020</v>
      </c>
      <c r="E6457" s="292">
        <v>7339141.1699999999</v>
      </c>
    </row>
    <row r="6458" spans="1:5" ht="14.4" x14ac:dyDescent="0.55000000000000004">
      <c r="A6458" s="290" t="s">
        <v>5821</v>
      </c>
      <c r="B6458" s="291">
        <v>327943.88</v>
      </c>
      <c r="D6458" s="290" t="s">
        <v>12021</v>
      </c>
      <c r="E6458" s="292">
        <v>327943.88</v>
      </c>
    </row>
    <row r="6459" spans="1:5" ht="14.4" x14ac:dyDescent="0.55000000000000004">
      <c r="A6459" s="290" t="s">
        <v>5822</v>
      </c>
      <c r="B6459" s="291">
        <v>1815005.48</v>
      </c>
      <c r="D6459" s="290" t="s">
        <v>12022</v>
      </c>
      <c r="E6459" s="292">
        <v>1815005.48</v>
      </c>
    </row>
    <row r="6460" spans="1:5" ht="14.4" x14ac:dyDescent="0.55000000000000004">
      <c r="A6460" s="290" t="s">
        <v>5823</v>
      </c>
      <c r="B6460" s="291">
        <v>39595481.439999998</v>
      </c>
      <c r="D6460" s="290" t="s">
        <v>12023</v>
      </c>
      <c r="E6460" s="292">
        <v>39595481.439999998</v>
      </c>
    </row>
    <row r="6461" spans="1:5" ht="14.4" x14ac:dyDescent="0.55000000000000004">
      <c r="A6461" s="290" t="s">
        <v>5824</v>
      </c>
      <c r="B6461" s="291">
        <v>448082.28</v>
      </c>
      <c r="D6461" s="290" t="s">
        <v>12024</v>
      </c>
      <c r="E6461" s="292">
        <v>448082.28</v>
      </c>
    </row>
    <row r="6462" spans="1:5" ht="14.4" x14ac:dyDescent="0.55000000000000004">
      <c r="A6462" s="290" t="s">
        <v>5825</v>
      </c>
      <c r="B6462" s="291">
        <v>217550.46</v>
      </c>
      <c r="D6462" s="290" t="s">
        <v>12025</v>
      </c>
      <c r="E6462" s="292">
        <v>217550.46</v>
      </c>
    </row>
    <row r="6463" spans="1:5" ht="14.4" x14ac:dyDescent="0.55000000000000004">
      <c r="A6463" s="290" t="s">
        <v>5826</v>
      </c>
      <c r="B6463" s="291">
        <v>120145.04</v>
      </c>
      <c r="D6463" s="290" t="s">
        <v>12026</v>
      </c>
      <c r="E6463" s="292">
        <v>120145.04</v>
      </c>
    </row>
    <row r="6464" spans="1:5" ht="14.4" x14ac:dyDescent="0.55000000000000004">
      <c r="A6464" s="290" t="s">
        <v>5827</v>
      </c>
      <c r="B6464" s="291">
        <v>24553381.649999999</v>
      </c>
      <c r="D6464" s="290" t="s">
        <v>12027</v>
      </c>
      <c r="E6464" s="292">
        <v>24553381.649999999</v>
      </c>
    </row>
    <row r="6465" spans="1:5" ht="14.4" x14ac:dyDescent="0.55000000000000004">
      <c r="A6465" s="290" t="s">
        <v>5828</v>
      </c>
      <c r="B6465" s="291">
        <v>493537.75</v>
      </c>
      <c r="D6465" s="290" t="s">
        <v>12028</v>
      </c>
      <c r="E6465" s="292">
        <v>493537.75</v>
      </c>
    </row>
    <row r="6466" spans="1:5" ht="14.4" x14ac:dyDescent="0.55000000000000004">
      <c r="A6466" s="290" t="s">
        <v>5829</v>
      </c>
      <c r="B6466" s="291">
        <v>4698218.74</v>
      </c>
      <c r="D6466" s="290" t="s">
        <v>12029</v>
      </c>
      <c r="E6466" s="292">
        <v>4698218.74</v>
      </c>
    </row>
    <row r="6467" spans="1:5" ht="14.4" x14ac:dyDescent="0.55000000000000004">
      <c r="A6467" s="290" t="s">
        <v>5830</v>
      </c>
      <c r="B6467" s="291">
        <v>215822293.22999999</v>
      </c>
      <c r="D6467" s="290" t="s">
        <v>12030</v>
      </c>
      <c r="E6467" s="292">
        <v>215822293.22999999</v>
      </c>
    </row>
    <row r="6468" spans="1:5" ht="14.4" x14ac:dyDescent="0.55000000000000004">
      <c r="A6468" s="290" t="s">
        <v>5831</v>
      </c>
      <c r="B6468" s="291">
        <v>61701.59</v>
      </c>
      <c r="D6468" s="290" t="s">
        <v>12031</v>
      </c>
      <c r="E6468" s="292">
        <v>61701.59</v>
      </c>
    </row>
    <row r="6469" spans="1:5" ht="14.4" x14ac:dyDescent="0.55000000000000004">
      <c r="A6469" s="290" t="s">
        <v>5832</v>
      </c>
      <c r="B6469" s="291">
        <v>224043.96</v>
      </c>
      <c r="D6469" s="290" t="s">
        <v>12032</v>
      </c>
      <c r="E6469" s="292">
        <v>224043.96</v>
      </c>
    </row>
    <row r="6470" spans="1:5" ht="14.4" x14ac:dyDescent="0.55000000000000004">
      <c r="A6470" s="290" t="s">
        <v>65504</v>
      </c>
      <c r="B6470" s="291">
        <v>0</v>
      </c>
      <c r="D6470" s="290" t="s">
        <v>66151</v>
      </c>
      <c r="E6470" s="292">
        <v>0</v>
      </c>
    </row>
    <row r="6471" spans="1:5" ht="14.4" x14ac:dyDescent="0.55000000000000004">
      <c r="A6471" s="290" t="s">
        <v>5833</v>
      </c>
      <c r="B6471" s="291">
        <v>1194264.29</v>
      </c>
      <c r="D6471" s="290" t="s">
        <v>12033</v>
      </c>
      <c r="E6471" s="292">
        <v>1194264.29</v>
      </c>
    </row>
    <row r="6472" spans="1:5" ht="14.4" x14ac:dyDescent="0.55000000000000004">
      <c r="A6472" s="290" t="s">
        <v>5834</v>
      </c>
      <c r="B6472" s="291">
        <v>110404.3</v>
      </c>
      <c r="D6472" s="290" t="s">
        <v>12034</v>
      </c>
      <c r="E6472" s="292">
        <v>110404.3</v>
      </c>
    </row>
    <row r="6473" spans="1:5" ht="14.4" x14ac:dyDescent="0.55000000000000004">
      <c r="A6473" s="290" t="s">
        <v>5835</v>
      </c>
      <c r="B6473" s="291">
        <v>139626.51999999999</v>
      </c>
      <c r="D6473" s="290" t="s">
        <v>12035</v>
      </c>
      <c r="E6473" s="292">
        <v>139626.51999999999</v>
      </c>
    </row>
    <row r="6474" spans="1:5" ht="14.4" x14ac:dyDescent="0.55000000000000004">
      <c r="A6474" s="290" t="s">
        <v>5836</v>
      </c>
      <c r="B6474" s="291">
        <v>86966.7</v>
      </c>
      <c r="D6474" s="290" t="s">
        <v>12036</v>
      </c>
      <c r="E6474" s="292">
        <v>86966.7</v>
      </c>
    </row>
    <row r="6475" spans="1:5" ht="14.4" x14ac:dyDescent="0.55000000000000004">
      <c r="A6475" s="290" t="s">
        <v>5837</v>
      </c>
      <c r="B6475" s="291">
        <v>149366.26999999999</v>
      </c>
      <c r="D6475" s="290" t="s">
        <v>12037</v>
      </c>
      <c r="E6475" s="292">
        <v>149366.26999999999</v>
      </c>
    </row>
    <row r="6476" spans="1:5" ht="14.4" x14ac:dyDescent="0.55000000000000004">
      <c r="A6476" s="290" t="s">
        <v>5844</v>
      </c>
      <c r="B6476" s="291">
        <v>7587273.7999999998</v>
      </c>
      <c r="D6476" s="290" t="s">
        <v>12044</v>
      </c>
      <c r="E6476" s="292">
        <v>7587273.7999999998</v>
      </c>
    </row>
    <row r="6477" spans="1:5" ht="14.4" x14ac:dyDescent="0.55000000000000004">
      <c r="A6477" s="290" t="s">
        <v>5845</v>
      </c>
      <c r="B6477" s="291">
        <v>518996.68</v>
      </c>
      <c r="D6477" s="290" t="s">
        <v>12045</v>
      </c>
      <c r="E6477" s="292">
        <v>518996.68</v>
      </c>
    </row>
    <row r="6478" spans="1:5" ht="14.4" x14ac:dyDescent="0.55000000000000004">
      <c r="A6478" s="290" t="s">
        <v>5838</v>
      </c>
      <c r="B6478" s="291">
        <v>1373433.82</v>
      </c>
      <c r="D6478" s="290" t="s">
        <v>12038</v>
      </c>
      <c r="E6478" s="292">
        <v>1373433.82</v>
      </c>
    </row>
    <row r="6479" spans="1:5" ht="14.4" x14ac:dyDescent="0.55000000000000004">
      <c r="A6479" s="290" t="s">
        <v>5839</v>
      </c>
      <c r="B6479" s="291">
        <v>493532.5</v>
      </c>
      <c r="D6479" s="290" t="s">
        <v>12039</v>
      </c>
      <c r="E6479" s="292">
        <v>493532.5</v>
      </c>
    </row>
    <row r="6480" spans="1:5" ht="14.4" x14ac:dyDescent="0.55000000000000004">
      <c r="A6480" s="290" t="s">
        <v>5840</v>
      </c>
      <c r="B6480" s="291">
        <v>149366.26999999999</v>
      </c>
      <c r="D6480" s="290" t="s">
        <v>12040</v>
      </c>
      <c r="E6480" s="292">
        <v>149366.26999999999</v>
      </c>
    </row>
    <row r="6481" spans="1:5" ht="14.4" x14ac:dyDescent="0.55000000000000004">
      <c r="A6481" s="290" t="s">
        <v>5841</v>
      </c>
      <c r="B6481" s="291">
        <v>207809.72</v>
      </c>
      <c r="D6481" s="290" t="s">
        <v>12041</v>
      </c>
      <c r="E6481" s="292">
        <v>207809.72</v>
      </c>
    </row>
    <row r="6482" spans="1:5" ht="14.4" x14ac:dyDescent="0.55000000000000004">
      <c r="A6482" s="290" t="s">
        <v>5842</v>
      </c>
      <c r="B6482" s="291">
        <v>51960.84</v>
      </c>
      <c r="D6482" s="290" t="s">
        <v>12042</v>
      </c>
      <c r="E6482" s="292">
        <v>51960.84</v>
      </c>
    </row>
    <row r="6483" spans="1:5" ht="14.4" x14ac:dyDescent="0.55000000000000004">
      <c r="A6483" s="290" t="s">
        <v>5843</v>
      </c>
      <c r="B6483" s="291">
        <v>350671.61</v>
      </c>
      <c r="D6483" s="290" t="s">
        <v>12043</v>
      </c>
      <c r="E6483" s="292">
        <v>350671.61</v>
      </c>
    </row>
    <row r="6484" spans="1:5" ht="14.4" x14ac:dyDescent="0.55000000000000004">
      <c r="A6484" s="290" t="s">
        <v>46395</v>
      </c>
      <c r="B6484" s="291">
        <v>178588.49</v>
      </c>
      <c r="D6484" s="290" t="s">
        <v>46499</v>
      </c>
      <c r="E6484" s="292">
        <v>178588.49</v>
      </c>
    </row>
    <row r="6485" spans="1:5" ht="14.4" x14ac:dyDescent="0.55000000000000004">
      <c r="A6485" s="290" t="s">
        <v>5846</v>
      </c>
      <c r="B6485" s="291">
        <v>6704776.9400000004</v>
      </c>
      <c r="D6485" s="290" t="s">
        <v>12046</v>
      </c>
      <c r="E6485" s="292">
        <v>6704776.9400000004</v>
      </c>
    </row>
    <row r="6486" spans="1:5" ht="14.4" x14ac:dyDescent="0.55000000000000004">
      <c r="A6486" s="290" t="s">
        <v>5847</v>
      </c>
      <c r="B6486" s="291">
        <v>149366.26999999999</v>
      </c>
      <c r="D6486" s="290" t="s">
        <v>12047</v>
      </c>
      <c r="E6486" s="292">
        <v>149366.26999999999</v>
      </c>
    </row>
    <row r="6487" spans="1:5" ht="14.4" x14ac:dyDescent="0.55000000000000004">
      <c r="A6487" s="290" t="s">
        <v>5859</v>
      </c>
      <c r="B6487" s="291">
        <v>94170.06</v>
      </c>
      <c r="D6487" s="290" t="s">
        <v>12059</v>
      </c>
      <c r="E6487" s="292">
        <v>94170.06</v>
      </c>
    </row>
    <row r="6488" spans="1:5" ht="14.4" x14ac:dyDescent="0.55000000000000004">
      <c r="A6488" s="290" t="s">
        <v>5848</v>
      </c>
      <c r="B6488" s="291">
        <v>5932027.0300000003</v>
      </c>
      <c r="D6488" s="290" t="s">
        <v>12048</v>
      </c>
      <c r="E6488" s="292">
        <v>5932027.0300000003</v>
      </c>
    </row>
    <row r="6489" spans="1:5" ht="14.4" x14ac:dyDescent="0.55000000000000004">
      <c r="A6489" s="290" t="s">
        <v>5849</v>
      </c>
      <c r="B6489" s="291">
        <v>130392.26</v>
      </c>
      <c r="D6489" s="290" t="s">
        <v>12049</v>
      </c>
      <c r="E6489" s="292">
        <v>130392.26</v>
      </c>
    </row>
    <row r="6490" spans="1:5" ht="14.4" x14ac:dyDescent="0.55000000000000004">
      <c r="A6490" s="290" t="s">
        <v>5850</v>
      </c>
      <c r="B6490" s="291">
        <v>55930435.030000001</v>
      </c>
      <c r="D6490" s="290" t="s">
        <v>12050</v>
      </c>
      <c r="E6490" s="292">
        <v>55930435.030000001</v>
      </c>
    </row>
    <row r="6491" spans="1:5" ht="14.4" x14ac:dyDescent="0.55000000000000004">
      <c r="A6491" s="290" t="s">
        <v>5851</v>
      </c>
      <c r="B6491" s="291">
        <v>1084464.79</v>
      </c>
      <c r="D6491" s="290" t="s">
        <v>12051</v>
      </c>
      <c r="E6491" s="292">
        <v>1084464.79</v>
      </c>
    </row>
    <row r="6492" spans="1:5" ht="14.4" x14ac:dyDescent="0.55000000000000004">
      <c r="A6492" s="290" t="s">
        <v>5852</v>
      </c>
      <c r="B6492" s="291">
        <v>1055237.32</v>
      </c>
      <c r="D6492" s="290" t="s">
        <v>12052</v>
      </c>
      <c r="E6492" s="292">
        <v>1055237.32</v>
      </c>
    </row>
    <row r="6493" spans="1:5" ht="14.4" x14ac:dyDescent="0.55000000000000004">
      <c r="A6493" s="290" t="s">
        <v>5853</v>
      </c>
      <c r="B6493" s="291">
        <v>23861189.390000001</v>
      </c>
      <c r="D6493" s="290" t="s">
        <v>12053</v>
      </c>
      <c r="E6493" s="292">
        <v>23861189.390000001</v>
      </c>
    </row>
    <row r="6494" spans="1:5" ht="14.4" x14ac:dyDescent="0.55000000000000004">
      <c r="A6494" s="290" t="s">
        <v>5854</v>
      </c>
      <c r="B6494" s="291">
        <v>37413587.630000003</v>
      </c>
      <c r="D6494" s="290" t="s">
        <v>12054</v>
      </c>
      <c r="E6494" s="292">
        <v>37413587.630000003</v>
      </c>
    </row>
    <row r="6495" spans="1:5" ht="14.4" x14ac:dyDescent="0.55000000000000004">
      <c r="A6495" s="290" t="s">
        <v>5855</v>
      </c>
      <c r="B6495" s="291">
        <v>3600778.84</v>
      </c>
      <c r="D6495" s="290" t="s">
        <v>12055</v>
      </c>
      <c r="E6495" s="292">
        <v>3600778.84</v>
      </c>
    </row>
    <row r="6496" spans="1:5" ht="14.4" x14ac:dyDescent="0.55000000000000004">
      <c r="A6496" s="290" t="s">
        <v>5856</v>
      </c>
      <c r="B6496" s="291">
        <v>366905.85</v>
      </c>
      <c r="D6496" s="290" t="s">
        <v>12056</v>
      </c>
      <c r="E6496" s="292">
        <v>366905.85</v>
      </c>
    </row>
    <row r="6497" spans="1:5" ht="14.4" x14ac:dyDescent="0.55000000000000004">
      <c r="A6497" s="290" t="s">
        <v>5857</v>
      </c>
      <c r="B6497" s="291">
        <v>9305514.6699999999</v>
      </c>
      <c r="D6497" s="290" t="s">
        <v>12057</v>
      </c>
      <c r="E6497" s="292">
        <v>9305514.6699999999</v>
      </c>
    </row>
    <row r="6498" spans="1:5" ht="14.4" x14ac:dyDescent="0.55000000000000004">
      <c r="A6498" s="290" t="s">
        <v>5858</v>
      </c>
      <c r="B6498" s="291">
        <v>4844326.88</v>
      </c>
      <c r="D6498" s="290" t="s">
        <v>12058</v>
      </c>
      <c r="E6498" s="292">
        <v>4844326.88</v>
      </c>
    </row>
    <row r="6499" spans="1:5" ht="14.4" x14ac:dyDescent="0.55000000000000004">
      <c r="A6499" s="290" t="s">
        <v>12772</v>
      </c>
      <c r="B6499" s="291">
        <v>316500</v>
      </c>
      <c r="D6499" s="290" t="s">
        <v>12849</v>
      </c>
      <c r="E6499" s="292">
        <v>316500</v>
      </c>
    </row>
    <row r="6500" spans="1:5" ht="14.4" x14ac:dyDescent="0.55000000000000004">
      <c r="A6500" s="290" t="s">
        <v>12773</v>
      </c>
      <c r="B6500" s="291">
        <v>126047.72</v>
      </c>
      <c r="D6500" s="290" t="s">
        <v>12850</v>
      </c>
      <c r="E6500" s="292">
        <v>126047.72</v>
      </c>
    </row>
    <row r="6501" spans="1:5" ht="14.4" x14ac:dyDescent="0.55000000000000004">
      <c r="A6501" s="290" t="s">
        <v>12774</v>
      </c>
      <c r="B6501" s="291">
        <v>168161.52</v>
      </c>
      <c r="D6501" s="290" t="s">
        <v>12851</v>
      </c>
      <c r="E6501" s="292">
        <v>168161.52</v>
      </c>
    </row>
    <row r="6502" spans="1:5" ht="14.4" x14ac:dyDescent="0.55000000000000004">
      <c r="A6502" s="290" t="s">
        <v>12775</v>
      </c>
      <c r="B6502" s="291">
        <v>255671</v>
      </c>
      <c r="D6502" s="290" t="s">
        <v>12852</v>
      </c>
      <c r="E6502" s="292">
        <v>255671</v>
      </c>
    </row>
    <row r="6503" spans="1:5" ht="14.4" x14ac:dyDescent="0.55000000000000004">
      <c r="A6503" s="290" t="s">
        <v>12776</v>
      </c>
      <c r="B6503" s="291">
        <v>240000</v>
      </c>
      <c r="D6503" s="290" t="s">
        <v>12853</v>
      </c>
      <c r="E6503" s="292">
        <v>240000</v>
      </c>
    </row>
    <row r="6504" spans="1:5" ht="14.4" x14ac:dyDescent="0.55000000000000004">
      <c r="A6504" s="290" t="s">
        <v>12777</v>
      </c>
      <c r="B6504" s="291">
        <v>205600</v>
      </c>
      <c r="D6504" s="290" t="s">
        <v>12854</v>
      </c>
      <c r="E6504" s="292">
        <v>205600</v>
      </c>
    </row>
    <row r="6505" spans="1:5" ht="14.4" x14ac:dyDescent="0.55000000000000004">
      <c r="A6505" s="290" t="s">
        <v>12778</v>
      </c>
      <c r="B6505" s="291">
        <v>102569.63</v>
      </c>
      <c r="D6505" s="290" t="s">
        <v>12855</v>
      </c>
      <c r="E6505" s="292">
        <v>102569.63</v>
      </c>
    </row>
    <row r="6506" spans="1:5" ht="14.4" x14ac:dyDescent="0.55000000000000004">
      <c r="A6506" s="290" t="s">
        <v>12779</v>
      </c>
      <c r="B6506" s="291">
        <v>16226.43</v>
      </c>
      <c r="D6506" s="290" t="s">
        <v>12856</v>
      </c>
      <c r="E6506" s="292">
        <v>16226.43</v>
      </c>
    </row>
    <row r="6507" spans="1:5" ht="14.4" x14ac:dyDescent="0.55000000000000004">
      <c r="A6507" s="290" t="s">
        <v>12780</v>
      </c>
      <c r="B6507" s="291">
        <v>52314</v>
      </c>
      <c r="D6507" s="290" t="s">
        <v>12857</v>
      </c>
      <c r="E6507" s="292">
        <v>52314</v>
      </c>
    </row>
    <row r="6508" spans="1:5" ht="14.4" x14ac:dyDescent="0.55000000000000004">
      <c r="A6508" s="290" t="s">
        <v>12781</v>
      </c>
      <c r="B6508" s="291">
        <v>235200</v>
      </c>
      <c r="D6508" s="290" t="s">
        <v>12858</v>
      </c>
      <c r="E6508" s="292">
        <v>235200</v>
      </c>
    </row>
    <row r="6509" spans="1:5" ht="14.4" x14ac:dyDescent="0.55000000000000004">
      <c r="A6509" s="290" t="s">
        <v>12782</v>
      </c>
      <c r="B6509" s="291">
        <v>337494.7</v>
      </c>
      <c r="D6509" s="290" t="s">
        <v>12859</v>
      </c>
      <c r="E6509" s="292">
        <v>337494.7</v>
      </c>
    </row>
    <row r="6510" spans="1:5" ht="14.4" x14ac:dyDescent="0.55000000000000004">
      <c r="A6510" s="290" t="s">
        <v>12783</v>
      </c>
      <c r="B6510" s="291">
        <v>84</v>
      </c>
      <c r="D6510" s="290" t="s">
        <v>12860</v>
      </c>
      <c r="E6510" s="292">
        <v>84</v>
      </c>
    </row>
    <row r="6511" spans="1:5" ht="14.4" x14ac:dyDescent="0.55000000000000004">
      <c r="A6511" s="290" t="s">
        <v>12784</v>
      </c>
      <c r="B6511" s="291">
        <v>408800</v>
      </c>
      <c r="D6511" s="290" t="s">
        <v>12861</v>
      </c>
      <c r="E6511" s="292">
        <v>408800</v>
      </c>
    </row>
    <row r="6512" spans="1:5" ht="14.4" x14ac:dyDescent="0.55000000000000004">
      <c r="A6512" s="290" t="s">
        <v>12785</v>
      </c>
      <c r="B6512" s="291">
        <v>180000</v>
      </c>
      <c r="D6512" s="290" t="s">
        <v>12862</v>
      </c>
      <c r="E6512" s="292">
        <v>180000</v>
      </c>
    </row>
    <row r="6513" spans="1:5" ht="14.4" x14ac:dyDescent="0.55000000000000004">
      <c r="A6513" s="290" t="s">
        <v>12786</v>
      </c>
      <c r="B6513" s="291">
        <v>412695</v>
      </c>
      <c r="D6513" s="290" t="s">
        <v>12863</v>
      </c>
      <c r="E6513" s="292">
        <v>412695</v>
      </c>
    </row>
    <row r="6514" spans="1:5" ht="14.4" x14ac:dyDescent="0.55000000000000004">
      <c r="A6514" s="290" t="s">
        <v>12787</v>
      </c>
      <c r="B6514" s="291">
        <v>142400</v>
      </c>
      <c r="D6514" s="290" t="s">
        <v>12864</v>
      </c>
      <c r="E6514" s="292">
        <v>142400</v>
      </c>
    </row>
    <row r="6515" spans="1:5" ht="14.4" x14ac:dyDescent="0.55000000000000004">
      <c r="A6515" s="290" t="s">
        <v>12788</v>
      </c>
      <c r="B6515" s="291">
        <v>268801</v>
      </c>
      <c r="D6515" s="290" t="s">
        <v>12865</v>
      </c>
      <c r="E6515" s="292">
        <v>268801</v>
      </c>
    </row>
    <row r="6516" spans="1:5" ht="14.4" x14ac:dyDescent="0.55000000000000004">
      <c r="A6516" s="290" t="s">
        <v>12789</v>
      </c>
      <c r="B6516" s="291">
        <v>294400</v>
      </c>
      <c r="D6516" s="290" t="s">
        <v>12866</v>
      </c>
      <c r="E6516" s="292">
        <v>294400</v>
      </c>
    </row>
    <row r="6517" spans="1:5" ht="14.4" x14ac:dyDescent="0.55000000000000004">
      <c r="A6517" s="290" t="s">
        <v>12790</v>
      </c>
      <c r="B6517" s="291">
        <v>171827.18</v>
      </c>
      <c r="D6517" s="290" t="s">
        <v>12867</v>
      </c>
      <c r="E6517" s="292">
        <v>171827.18</v>
      </c>
    </row>
    <row r="6518" spans="1:5" ht="14.4" x14ac:dyDescent="0.55000000000000004">
      <c r="A6518" s="290" t="s">
        <v>12791</v>
      </c>
      <c r="B6518" s="291">
        <v>524000</v>
      </c>
      <c r="D6518" s="290" t="s">
        <v>12868</v>
      </c>
      <c r="E6518" s="292">
        <v>524000</v>
      </c>
    </row>
    <row r="6519" spans="1:5" ht="14.4" x14ac:dyDescent="0.55000000000000004">
      <c r="A6519" s="290" t="s">
        <v>12792</v>
      </c>
      <c r="B6519" s="291">
        <v>198951.04000000001</v>
      </c>
      <c r="D6519" s="290" t="s">
        <v>12869</v>
      </c>
      <c r="E6519" s="292">
        <v>198951.04000000001</v>
      </c>
    </row>
    <row r="6520" spans="1:5" ht="14.4" x14ac:dyDescent="0.55000000000000004">
      <c r="A6520" s="290" t="s">
        <v>12793</v>
      </c>
      <c r="B6520" s="291">
        <v>136752.19</v>
      </c>
      <c r="D6520" s="290" t="s">
        <v>12870</v>
      </c>
      <c r="E6520" s="292">
        <v>136752.19</v>
      </c>
    </row>
    <row r="6521" spans="1:5" ht="14.4" x14ac:dyDescent="0.55000000000000004">
      <c r="A6521" s="290" t="s">
        <v>12794</v>
      </c>
      <c r="B6521" s="291">
        <v>144800</v>
      </c>
      <c r="D6521" s="290" t="s">
        <v>12871</v>
      </c>
      <c r="E6521" s="292">
        <v>144800</v>
      </c>
    </row>
    <row r="6522" spans="1:5" ht="14.4" x14ac:dyDescent="0.55000000000000004">
      <c r="A6522" s="290" t="s">
        <v>65505</v>
      </c>
      <c r="B6522" s="291">
        <v>121972.28</v>
      </c>
      <c r="D6522" s="290" t="s">
        <v>65256</v>
      </c>
      <c r="E6522" s="292">
        <v>121972.28</v>
      </c>
    </row>
    <row r="6523" spans="1:5" ht="14.4" x14ac:dyDescent="0.55000000000000004">
      <c r="A6523" s="290" t="s">
        <v>12795</v>
      </c>
      <c r="B6523" s="291">
        <v>82000</v>
      </c>
      <c r="D6523" s="290" t="s">
        <v>12872</v>
      </c>
      <c r="E6523" s="292">
        <v>82000</v>
      </c>
    </row>
    <row r="6524" spans="1:5" ht="14.4" x14ac:dyDescent="0.55000000000000004">
      <c r="A6524" s="290" t="s">
        <v>12796</v>
      </c>
      <c r="B6524" s="291">
        <v>8567</v>
      </c>
      <c r="D6524" s="290" t="s">
        <v>12873</v>
      </c>
      <c r="E6524" s="292">
        <v>8567</v>
      </c>
    </row>
    <row r="6525" spans="1:5" ht="14.4" x14ac:dyDescent="0.55000000000000004">
      <c r="A6525" s="290" t="s">
        <v>12797</v>
      </c>
      <c r="B6525" s="291">
        <v>756000</v>
      </c>
      <c r="D6525" s="290" t="s">
        <v>12874</v>
      </c>
      <c r="E6525" s="292">
        <v>756000</v>
      </c>
    </row>
    <row r="6526" spans="1:5" ht="14.4" x14ac:dyDescent="0.55000000000000004">
      <c r="A6526" s="290" t="s">
        <v>12798</v>
      </c>
      <c r="B6526" s="291">
        <v>418672.24</v>
      </c>
      <c r="D6526" s="290" t="s">
        <v>12875</v>
      </c>
      <c r="E6526" s="292">
        <v>418672.24</v>
      </c>
    </row>
    <row r="6527" spans="1:5" ht="14.4" x14ac:dyDescent="0.55000000000000004">
      <c r="A6527" s="290" t="s">
        <v>12799</v>
      </c>
      <c r="B6527" s="291">
        <v>94800</v>
      </c>
      <c r="D6527" s="290" t="s">
        <v>12876</v>
      </c>
      <c r="E6527" s="292">
        <v>94800</v>
      </c>
    </row>
    <row r="6528" spans="1:5" ht="14.4" x14ac:dyDescent="0.55000000000000004">
      <c r="A6528" s="290" t="s">
        <v>12800</v>
      </c>
      <c r="B6528" s="291">
        <v>17211</v>
      </c>
      <c r="D6528" s="290" t="s">
        <v>12877</v>
      </c>
      <c r="E6528" s="292">
        <v>17211</v>
      </c>
    </row>
    <row r="6529" spans="1:5" ht="14.4" x14ac:dyDescent="0.55000000000000004">
      <c r="A6529" s="290" t="s">
        <v>12801</v>
      </c>
      <c r="B6529" s="291">
        <v>134627.03</v>
      </c>
      <c r="D6529" s="290" t="s">
        <v>12878</v>
      </c>
      <c r="E6529" s="292">
        <v>134627.03</v>
      </c>
    </row>
    <row r="6530" spans="1:5" ht="14.4" x14ac:dyDescent="0.55000000000000004">
      <c r="A6530" s="290" t="s">
        <v>12802</v>
      </c>
      <c r="B6530" s="291">
        <v>94776</v>
      </c>
      <c r="D6530" s="290" t="s">
        <v>12879</v>
      </c>
      <c r="E6530" s="292">
        <v>94776</v>
      </c>
    </row>
    <row r="6531" spans="1:5" ht="14.4" x14ac:dyDescent="0.55000000000000004">
      <c r="A6531" s="290" t="s">
        <v>12803</v>
      </c>
      <c r="B6531" s="291">
        <v>529370</v>
      </c>
      <c r="D6531" s="290" t="s">
        <v>12880</v>
      </c>
      <c r="E6531" s="292">
        <v>529370</v>
      </c>
    </row>
    <row r="6532" spans="1:5" ht="14.4" x14ac:dyDescent="0.55000000000000004">
      <c r="A6532" s="290" t="s">
        <v>65506</v>
      </c>
      <c r="B6532" s="291">
        <v>7574</v>
      </c>
      <c r="D6532" s="290" t="s">
        <v>65257</v>
      </c>
      <c r="E6532" s="292">
        <v>7574</v>
      </c>
    </row>
    <row r="6533" spans="1:5" ht="14.4" x14ac:dyDescent="0.55000000000000004">
      <c r="A6533" s="290" t="s">
        <v>12804</v>
      </c>
      <c r="B6533" s="291">
        <v>887883.81</v>
      </c>
      <c r="D6533" s="290" t="s">
        <v>12881</v>
      </c>
      <c r="E6533" s="292">
        <v>887883.81</v>
      </c>
    </row>
    <row r="6534" spans="1:5" ht="14.4" x14ac:dyDescent="0.55000000000000004">
      <c r="A6534" s="290" t="s">
        <v>12805</v>
      </c>
      <c r="B6534" s="291">
        <v>159200</v>
      </c>
      <c r="D6534" s="290" t="s">
        <v>12882</v>
      </c>
      <c r="E6534" s="292">
        <v>159200</v>
      </c>
    </row>
    <row r="6535" spans="1:5" ht="14.4" x14ac:dyDescent="0.55000000000000004">
      <c r="A6535" s="290" t="s">
        <v>12806</v>
      </c>
      <c r="B6535" s="291">
        <v>8724.9500000000007</v>
      </c>
      <c r="D6535" s="290" t="s">
        <v>12883</v>
      </c>
      <c r="E6535" s="292">
        <v>8724.9500000000007</v>
      </c>
    </row>
    <row r="6536" spans="1:5" ht="14.4" x14ac:dyDescent="0.55000000000000004">
      <c r="A6536" s="290" t="s">
        <v>12807</v>
      </c>
      <c r="B6536" s="291">
        <v>569200</v>
      </c>
      <c r="D6536" s="290" t="s">
        <v>12884</v>
      </c>
      <c r="E6536" s="292">
        <v>569200</v>
      </c>
    </row>
    <row r="6537" spans="1:5" ht="14.4" x14ac:dyDescent="0.55000000000000004">
      <c r="A6537" s="290" t="s">
        <v>12808</v>
      </c>
      <c r="B6537" s="291">
        <v>203433.9</v>
      </c>
      <c r="D6537" s="290" t="s">
        <v>12885</v>
      </c>
      <c r="E6537" s="292">
        <v>203433.9</v>
      </c>
    </row>
    <row r="6538" spans="1:5" ht="14.4" x14ac:dyDescent="0.55000000000000004">
      <c r="A6538" s="290" t="s">
        <v>12809</v>
      </c>
      <c r="B6538" s="291">
        <v>482000</v>
      </c>
      <c r="D6538" s="290" t="s">
        <v>12886</v>
      </c>
      <c r="E6538" s="292">
        <v>482000</v>
      </c>
    </row>
    <row r="6539" spans="1:5" ht="14.4" x14ac:dyDescent="0.55000000000000004">
      <c r="A6539" s="290" t="s">
        <v>12810</v>
      </c>
      <c r="B6539" s="291">
        <v>633200</v>
      </c>
      <c r="D6539" s="290" t="s">
        <v>12887</v>
      </c>
      <c r="E6539" s="292">
        <v>633200</v>
      </c>
    </row>
    <row r="6540" spans="1:5" ht="14.4" x14ac:dyDescent="0.55000000000000004">
      <c r="A6540" s="290" t="s">
        <v>12811</v>
      </c>
      <c r="B6540" s="291">
        <v>118021</v>
      </c>
      <c r="D6540" s="290" t="s">
        <v>12888</v>
      </c>
      <c r="E6540" s="292">
        <v>118021</v>
      </c>
    </row>
    <row r="6541" spans="1:5" ht="14.4" x14ac:dyDescent="0.55000000000000004">
      <c r="A6541" s="290" t="s">
        <v>12812</v>
      </c>
      <c r="B6541" s="291">
        <v>81600</v>
      </c>
      <c r="D6541" s="290" t="s">
        <v>12889</v>
      </c>
      <c r="E6541" s="292">
        <v>81600</v>
      </c>
    </row>
    <row r="6542" spans="1:5" ht="14.4" x14ac:dyDescent="0.55000000000000004">
      <c r="A6542" s="290" t="s">
        <v>12813</v>
      </c>
      <c r="B6542" s="291">
        <v>205068</v>
      </c>
      <c r="D6542" s="290" t="s">
        <v>12890</v>
      </c>
      <c r="E6542" s="292">
        <v>205068</v>
      </c>
    </row>
    <row r="6543" spans="1:5" ht="14.4" x14ac:dyDescent="0.55000000000000004">
      <c r="A6543" s="290" t="s">
        <v>12814</v>
      </c>
      <c r="B6543" s="291">
        <v>98000</v>
      </c>
      <c r="D6543" s="290" t="s">
        <v>12891</v>
      </c>
      <c r="E6543" s="292">
        <v>98000</v>
      </c>
    </row>
    <row r="6544" spans="1:5" ht="14.4" x14ac:dyDescent="0.55000000000000004">
      <c r="A6544" s="290" t="s">
        <v>12815</v>
      </c>
      <c r="B6544" s="291">
        <v>152883</v>
      </c>
      <c r="D6544" s="290" t="s">
        <v>12892</v>
      </c>
      <c r="E6544" s="292">
        <v>152883</v>
      </c>
    </row>
    <row r="6545" spans="1:5" ht="14.4" x14ac:dyDescent="0.55000000000000004">
      <c r="A6545" s="290" t="s">
        <v>12816</v>
      </c>
      <c r="B6545" s="291">
        <v>188800</v>
      </c>
      <c r="D6545" s="290" t="s">
        <v>12893</v>
      </c>
      <c r="E6545" s="292">
        <v>188800</v>
      </c>
    </row>
    <row r="6546" spans="1:5" ht="14.4" x14ac:dyDescent="0.55000000000000004">
      <c r="A6546" s="290" t="s">
        <v>12817</v>
      </c>
      <c r="B6546" s="291">
        <v>57600</v>
      </c>
      <c r="D6546" s="290" t="s">
        <v>12894</v>
      </c>
      <c r="E6546" s="292">
        <v>57600</v>
      </c>
    </row>
    <row r="6547" spans="1:5" ht="14.4" x14ac:dyDescent="0.55000000000000004">
      <c r="A6547" s="290" t="s">
        <v>12818</v>
      </c>
      <c r="B6547" s="291">
        <v>89833.22</v>
      </c>
      <c r="D6547" s="290" t="s">
        <v>12895</v>
      </c>
      <c r="E6547" s="292">
        <v>89833.22</v>
      </c>
    </row>
    <row r="6548" spans="1:5" ht="14.4" x14ac:dyDescent="0.55000000000000004">
      <c r="A6548" s="290" t="s">
        <v>12819</v>
      </c>
      <c r="B6548" s="291">
        <v>282400</v>
      </c>
      <c r="D6548" s="290" t="s">
        <v>12896</v>
      </c>
      <c r="E6548" s="292">
        <v>282400</v>
      </c>
    </row>
    <row r="6549" spans="1:5" ht="14.4" x14ac:dyDescent="0.55000000000000004">
      <c r="A6549" s="290" t="s">
        <v>12820</v>
      </c>
      <c r="B6549" s="291">
        <v>328000</v>
      </c>
      <c r="D6549" s="290" t="s">
        <v>12897</v>
      </c>
      <c r="E6549" s="292">
        <v>328000</v>
      </c>
    </row>
    <row r="6550" spans="1:5" ht="14.4" x14ac:dyDescent="0.55000000000000004">
      <c r="A6550" s="290" t="s">
        <v>12821</v>
      </c>
      <c r="B6550" s="291">
        <v>150000</v>
      </c>
      <c r="D6550" s="290" t="s">
        <v>12898</v>
      </c>
      <c r="E6550" s="292">
        <v>150000</v>
      </c>
    </row>
    <row r="6551" spans="1:5" ht="14.4" x14ac:dyDescent="0.55000000000000004">
      <c r="A6551" s="290" t="s">
        <v>12822</v>
      </c>
      <c r="B6551" s="291">
        <v>62711</v>
      </c>
      <c r="D6551" s="290" t="s">
        <v>12899</v>
      </c>
      <c r="E6551" s="292">
        <v>62711</v>
      </c>
    </row>
    <row r="6552" spans="1:5" ht="14.4" x14ac:dyDescent="0.55000000000000004">
      <c r="A6552" s="290" t="s">
        <v>12823</v>
      </c>
      <c r="B6552" s="291">
        <v>294000</v>
      </c>
      <c r="D6552" s="290" t="s">
        <v>12900</v>
      </c>
      <c r="E6552" s="292">
        <v>294000</v>
      </c>
    </row>
    <row r="6553" spans="1:5" ht="14.4" x14ac:dyDescent="0.55000000000000004">
      <c r="A6553" s="290" t="s">
        <v>12824</v>
      </c>
      <c r="B6553" s="291">
        <v>87200</v>
      </c>
      <c r="D6553" s="290" t="s">
        <v>12901</v>
      </c>
      <c r="E6553" s="292">
        <v>87200</v>
      </c>
    </row>
    <row r="6554" spans="1:5" ht="14.4" x14ac:dyDescent="0.55000000000000004">
      <c r="A6554" s="290" t="s">
        <v>12825</v>
      </c>
      <c r="B6554" s="291">
        <v>226800</v>
      </c>
      <c r="D6554" s="290" t="s">
        <v>12902</v>
      </c>
      <c r="E6554" s="292">
        <v>226800</v>
      </c>
    </row>
    <row r="6555" spans="1:5" ht="14.4" x14ac:dyDescent="0.55000000000000004">
      <c r="A6555" s="290" t="s">
        <v>12826</v>
      </c>
      <c r="B6555" s="291">
        <v>329200</v>
      </c>
      <c r="D6555" s="290" t="s">
        <v>12903</v>
      </c>
      <c r="E6555" s="292">
        <v>329200</v>
      </c>
    </row>
    <row r="6556" spans="1:5" ht="14.4" x14ac:dyDescent="0.55000000000000004">
      <c r="A6556" s="290" t="s">
        <v>12827</v>
      </c>
      <c r="B6556" s="291">
        <v>329200</v>
      </c>
      <c r="D6556" s="290" t="s">
        <v>12904</v>
      </c>
      <c r="E6556" s="292">
        <v>329200</v>
      </c>
    </row>
    <row r="6557" spans="1:5" ht="14.4" x14ac:dyDescent="0.55000000000000004">
      <c r="A6557" s="290" t="s">
        <v>12828</v>
      </c>
      <c r="B6557" s="291">
        <v>794400</v>
      </c>
      <c r="D6557" s="290" t="s">
        <v>12905</v>
      </c>
      <c r="E6557" s="292">
        <v>794400</v>
      </c>
    </row>
    <row r="6558" spans="1:5" ht="14.4" x14ac:dyDescent="0.55000000000000004">
      <c r="A6558" s="290" t="s">
        <v>12829</v>
      </c>
      <c r="B6558" s="291">
        <v>226000</v>
      </c>
      <c r="D6558" s="290" t="s">
        <v>12906</v>
      </c>
      <c r="E6558" s="292">
        <v>226000</v>
      </c>
    </row>
    <row r="6559" spans="1:5" ht="14.4" x14ac:dyDescent="0.55000000000000004">
      <c r="A6559" s="290" t="s">
        <v>12830</v>
      </c>
      <c r="B6559" s="291">
        <v>123599</v>
      </c>
      <c r="D6559" s="290" t="s">
        <v>12907</v>
      </c>
      <c r="E6559" s="292">
        <v>123599</v>
      </c>
    </row>
    <row r="6560" spans="1:5" ht="14.4" x14ac:dyDescent="0.55000000000000004">
      <c r="A6560" s="290" t="s">
        <v>12831</v>
      </c>
      <c r="B6560" s="291">
        <v>163200</v>
      </c>
      <c r="D6560" s="290" t="s">
        <v>12908</v>
      </c>
      <c r="E6560" s="292">
        <v>163200</v>
      </c>
    </row>
    <row r="6561" spans="1:5" ht="14.4" x14ac:dyDescent="0.55000000000000004">
      <c r="A6561" s="290" t="s">
        <v>12832</v>
      </c>
      <c r="B6561" s="291">
        <v>246400</v>
      </c>
      <c r="D6561" s="290" t="s">
        <v>12909</v>
      </c>
      <c r="E6561" s="292">
        <v>246400</v>
      </c>
    </row>
    <row r="6562" spans="1:5" ht="14.4" x14ac:dyDescent="0.55000000000000004">
      <c r="A6562" s="290" t="s">
        <v>12833</v>
      </c>
      <c r="B6562" s="291">
        <v>528790.96</v>
      </c>
      <c r="D6562" s="290" t="s">
        <v>12910</v>
      </c>
      <c r="E6562" s="292">
        <v>528790.96</v>
      </c>
    </row>
    <row r="6563" spans="1:5" ht="14.4" x14ac:dyDescent="0.55000000000000004">
      <c r="A6563" s="290" t="s">
        <v>12834</v>
      </c>
      <c r="B6563" s="291">
        <v>263183</v>
      </c>
      <c r="D6563" s="290" t="s">
        <v>12911</v>
      </c>
      <c r="E6563" s="292">
        <v>263183</v>
      </c>
    </row>
    <row r="6564" spans="1:5" ht="14.4" x14ac:dyDescent="0.55000000000000004">
      <c r="A6564" s="290" t="s">
        <v>12835</v>
      </c>
      <c r="B6564" s="291">
        <v>57600</v>
      </c>
      <c r="D6564" s="290" t="s">
        <v>12912</v>
      </c>
      <c r="E6564" s="292">
        <v>57600</v>
      </c>
    </row>
    <row r="6565" spans="1:5" ht="14.4" x14ac:dyDescent="0.55000000000000004">
      <c r="A6565" s="290" t="s">
        <v>12836</v>
      </c>
      <c r="B6565" s="291">
        <v>348000</v>
      </c>
      <c r="D6565" s="290" t="s">
        <v>12913</v>
      </c>
      <c r="E6565" s="292">
        <v>348000</v>
      </c>
    </row>
    <row r="6566" spans="1:5" ht="14.4" x14ac:dyDescent="0.55000000000000004">
      <c r="A6566" s="290" t="s">
        <v>12837</v>
      </c>
      <c r="B6566" s="291">
        <v>117633</v>
      </c>
      <c r="D6566" s="290" t="s">
        <v>12914</v>
      </c>
      <c r="E6566" s="292">
        <v>117633</v>
      </c>
    </row>
    <row r="6567" spans="1:5" ht="14.4" x14ac:dyDescent="0.55000000000000004">
      <c r="A6567" s="290" t="s">
        <v>12838</v>
      </c>
      <c r="B6567" s="291">
        <v>224000</v>
      </c>
      <c r="D6567" s="290" t="s">
        <v>12915</v>
      </c>
      <c r="E6567" s="292">
        <v>224000</v>
      </c>
    </row>
    <row r="6568" spans="1:5" ht="14.4" x14ac:dyDescent="0.55000000000000004">
      <c r="A6568" s="290" t="s">
        <v>12839</v>
      </c>
      <c r="B6568" s="291">
        <v>241414</v>
      </c>
      <c r="D6568" s="290" t="s">
        <v>12916</v>
      </c>
      <c r="E6568" s="292">
        <v>241414</v>
      </c>
    </row>
    <row r="6569" spans="1:5" ht="14.4" x14ac:dyDescent="0.55000000000000004">
      <c r="A6569" s="290" t="s">
        <v>12840</v>
      </c>
      <c r="B6569" s="291">
        <v>149600</v>
      </c>
      <c r="D6569" s="290" t="s">
        <v>12917</v>
      </c>
      <c r="E6569" s="292">
        <v>149600</v>
      </c>
    </row>
    <row r="6570" spans="1:5" ht="14.4" x14ac:dyDescent="0.55000000000000004">
      <c r="A6570" s="290" t="s">
        <v>12841</v>
      </c>
      <c r="B6570" s="291">
        <v>180233.82</v>
      </c>
      <c r="D6570" s="290" t="s">
        <v>12918</v>
      </c>
      <c r="E6570" s="292">
        <v>180233.82</v>
      </c>
    </row>
    <row r="6571" spans="1:5" ht="14.4" x14ac:dyDescent="0.55000000000000004">
      <c r="A6571" s="290" t="s">
        <v>12842</v>
      </c>
      <c r="B6571" s="291">
        <v>218145</v>
      </c>
      <c r="D6571" s="290" t="s">
        <v>12919</v>
      </c>
      <c r="E6571" s="292">
        <v>218145</v>
      </c>
    </row>
    <row r="6572" spans="1:5" ht="14.4" x14ac:dyDescent="0.55000000000000004">
      <c r="A6572" s="290" t="s">
        <v>12843</v>
      </c>
      <c r="B6572" s="291">
        <v>296000</v>
      </c>
      <c r="D6572" s="290" t="s">
        <v>12920</v>
      </c>
      <c r="E6572" s="292">
        <v>296000</v>
      </c>
    </row>
    <row r="6573" spans="1:5" ht="14.4" x14ac:dyDescent="0.55000000000000004">
      <c r="A6573" s="290" t="s">
        <v>12844</v>
      </c>
      <c r="B6573" s="291">
        <v>292320.33</v>
      </c>
      <c r="D6573" s="290" t="s">
        <v>12921</v>
      </c>
      <c r="E6573" s="292">
        <v>292320.33</v>
      </c>
    </row>
    <row r="6574" spans="1:5" ht="14.4" x14ac:dyDescent="0.55000000000000004">
      <c r="A6574" s="290" t="s">
        <v>12845</v>
      </c>
      <c r="B6574" s="291">
        <v>330800</v>
      </c>
      <c r="D6574" s="290" t="s">
        <v>12922</v>
      </c>
      <c r="E6574" s="292">
        <v>330800</v>
      </c>
    </row>
    <row r="6575" spans="1:5" ht="14.4" x14ac:dyDescent="0.55000000000000004">
      <c r="A6575" s="290" t="s">
        <v>12846</v>
      </c>
      <c r="B6575" s="291">
        <v>146545</v>
      </c>
      <c r="D6575" s="290" t="s">
        <v>12923</v>
      </c>
      <c r="E6575" s="292">
        <v>146545</v>
      </c>
    </row>
    <row r="6576" spans="1:5" ht="14.4" x14ac:dyDescent="0.55000000000000004">
      <c r="A6576" s="290" t="s">
        <v>12847</v>
      </c>
      <c r="B6576" s="291">
        <v>71672</v>
      </c>
      <c r="D6576" s="290" t="s">
        <v>12924</v>
      </c>
      <c r="E6576" s="292">
        <v>71672</v>
      </c>
    </row>
    <row r="6577" spans="1:5" ht="14.4" x14ac:dyDescent="0.55000000000000004">
      <c r="A6577" s="290" t="s">
        <v>12848</v>
      </c>
      <c r="B6577" s="291">
        <v>25721</v>
      </c>
      <c r="D6577" s="290" t="s">
        <v>12925</v>
      </c>
      <c r="E6577" s="292">
        <v>25721</v>
      </c>
    </row>
    <row r="6578" spans="1:5" ht="14.4" x14ac:dyDescent="0.55000000000000004">
      <c r="A6578" s="290" t="s">
        <v>39676</v>
      </c>
      <c r="B6578" s="291">
        <v>8000</v>
      </c>
      <c r="D6578" s="290" t="s">
        <v>39873</v>
      </c>
      <c r="E6578" s="292">
        <v>8000</v>
      </c>
    </row>
    <row r="6579" spans="1:5" ht="14.4" x14ac:dyDescent="0.55000000000000004">
      <c r="A6579" s="290" t="s">
        <v>39677</v>
      </c>
      <c r="B6579" s="291">
        <v>8000</v>
      </c>
      <c r="D6579" s="290" t="s">
        <v>39874</v>
      </c>
      <c r="E6579" s="292">
        <v>8000</v>
      </c>
    </row>
    <row r="6580" spans="1:5" ht="14.4" x14ac:dyDescent="0.55000000000000004">
      <c r="A6580" s="290" t="s">
        <v>39678</v>
      </c>
      <c r="B6580" s="291">
        <v>116758.89</v>
      </c>
      <c r="D6580" s="290" t="s">
        <v>39875</v>
      </c>
      <c r="E6580" s="292">
        <v>116758.89</v>
      </c>
    </row>
    <row r="6581" spans="1:5" ht="14.4" x14ac:dyDescent="0.55000000000000004">
      <c r="A6581" s="290" t="s">
        <v>39679</v>
      </c>
      <c r="B6581" s="291">
        <v>30000</v>
      </c>
      <c r="D6581" s="290" t="s">
        <v>39876</v>
      </c>
      <c r="E6581" s="292">
        <v>30000</v>
      </c>
    </row>
    <row r="6582" spans="1:5" ht="14.4" x14ac:dyDescent="0.55000000000000004">
      <c r="A6582" s="290" t="s">
        <v>39680</v>
      </c>
      <c r="B6582" s="291">
        <v>19710.650000000001</v>
      </c>
      <c r="D6582" s="290" t="s">
        <v>39877</v>
      </c>
      <c r="E6582" s="292">
        <v>19710.650000000001</v>
      </c>
    </row>
    <row r="6583" spans="1:5" ht="14.4" x14ac:dyDescent="0.55000000000000004">
      <c r="A6583" s="290" t="s">
        <v>65507</v>
      </c>
      <c r="B6583" s="291">
        <v>30000</v>
      </c>
      <c r="D6583" s="290" t="s">
        <v>39878</v>
      </c>
      <c r="E6583" s="292">
        <v>30000</v>
      </c>
    </row>
    <row r="6584" spans="1:5" ht="14.4" x14ac:dyDescent="0.55000000000000004">
      <c r="A6584" s="290" t="s">
        <v>39681</v>
      </c>
      <c r="B6584" s="291">
        <v>20000</v>
      </c>
      <c r="D6584" s="290" t="s">
        <v>39879</v>
      </c>
      <c r="E6584" s="292">
        <v>20000</v>
      </c>
    </row>
    <row r="6585" spans="1:5" ht="14.4" x14ac:dyDescent="0.55000000000000004">
      <c r="A6585" s="290" t="s">
        <v>39682</v>
      </c>
      <c r="B6585" s="291">
        <v>8000</v>
      </c>
      <c r="D6585" s="290" t="s">
        <v>39880</v>
      </c>
      <c r="E6585" s="292">
        <v>8000</v>
      </c>
    </row>
    <row r="6586" spans="1:5" ht="14.4" x14ac:dyDescent="0.55000000000000004">
      <c r="A6586" s="290" t="s">
        <v>39683</v>
      </c>
      <c r="B6586" s="291">
        <v>19919</v>
      </c>
      <c r="D6586" s="290" t="s">
        <v>39881</v>
      </c>
      <c r="E6586" s="292">
        <v>19919</v>
      </c>
    </row>
    <row r="6587" spans="1:5" ht="14.4" x14ac:dyDescent="0.55000000000000004">
      <c r="A6587" s="290" t="s">
        <v>39684</v>
      </c>
      <c r="B6587" s="291">
        <v>89999.96</v>
      </c>
      <c r="D6587" s="290" t="s">
        <v>39882</v>
      </c>
      <c r="E6587" s="292">
        <v>89999.96</v>
      </c>
    </row>
    <row r="6588" spans="1:5" ht="14.4" x14ac:dyDescent="0.55000000000000004">
      <c r="A6588" s="290" t="s">
        <v>39685</v>
      </c>
      <c r="B6588" s="291">
        <v>60000</v>
      </c>
      <c r="D6588" s="290" t="s">
        <v>39883</v>
      </c>
      <c r="E6588" s="292">
        <v>60000</v>
      </c>
    </row>
    <row r="6589" spans="1:5" ht="14.4" x14ac:dyDescent="0.55000000000000004">
      <c r="A6589" s="290" t="s">
        <v>65508</v>
      </c>
      <c r="B6589" s="291">
        <v>0</v>
      </c>
      <c r="D6589" s="290" t="s">
        <v>66152</v>
      </c>
      <c r="E6589" s="292">
        <v>0</v>
      </c>
    </row>
    <row r="6590" spans="1:5" ht="14.4" x14ac:dyDescent="0.55000000000000004">
      <c r="A6590" s="290" t="s">
        <v>39686</v>
      </c>
      <c r="B6590" s="291">
        <v>30000</v>
      </c>
      <c r="D6590" s="290" t="s">
        <v>39884</v>
      </c>
      <c r="E6590" s="292">
        <v>30000</v>
      </c>
    </row>
    <row r="6591" spans="1:5" ht="14.4" x14ac:dyDescent="0.55000000000000004">
      <c r="A6591" s="290" t="s">
        <v>39687</v>
      </c>
      <c r="B6591" s="291">
        <v>89999.81</v>
      </c>
      <c r="D6591" s="290" t="s">
        <v>39885</v>
      </c>
      <c r="E6591" s="292">
        <v>89999.81</v>
      </c>
    </row>
    <row r="6592" spans="1:5" ht="14.4" x14ac:dyDescent="0.55000000000000004">
      <c r="A6592" s="290" t="s">
        <v>39688</v>
      </c>
      <c r="B6592" s="291">
        <v>59999.99</v>
      </c>
      <c r="D6592" s="290" t="s">
        <v>39886</v>
      </c>
      <c r="E6592" s="292">
        <v>59999.99</v>
      </c>
    </row>
    <row r="6593" spans="1:5" ht="14.4" x14ac:dyDescent="0.55000000000000004">
      <c r="A6593" s="290" t="s">
        <v>65509</v>
      </c>
      <c r="B6593" s="291">
        <v>8000</v>
      </c>
      <c r="D6593" s="290" t="s">
        <v>66153</v>
      </c>
      <c r="E6593" s="292">
        <v>8000</v>
      </c>
    </row>
    <row r="6594" spans="1:5" ht="14.4" x14ac:dyDescent="0.55000000000000004">
      <c r="A6594" s="290" t="s">
        <v>65510</v>
      </c>
      <c r="B6594" s="291">
        <v>8000</v>
      </c>
      <c r="D6594" s="290" t="s">
        <v>66154</v>
      </c>
      <c r="E6594" s="292">
        <v>8000</v>
      </c>
    </row>
    <row r="6595" spans="1:5" ht="14.4" x14ac:dyDescent="0.55000000000000004">
      <c r="A6595" s="290" t="s">
        <v>39689</v>
      </c>
      <c r="B6595" s="291">
        <v>8000</v>
      </c>
      <c r="D6595" s="290" t="s">
        <v>39887</v>
      </c>
      <c r="E6595" s="292">
        <v>8000</v>
      </c>
    </row>
    <row r="6596" spans="1:5" ht="14.4" x14ac:dyDescent="0.55000000000000004">
      <c r="A6596" s="290" t="s">
        <v>65511</v>
      </c>
      <c r="B6596" s="291">
        <v>0</v>
      </c>
      <c r="D6596" s="290" t="s">
        <v>66155</v>
      </c>
      <c r="E6596" s="292">
        <v>0</v>
      </c>
    </row>
    <row r="6597" spans="1:5" ht="14.4" x14ac:dyDescent="0.55000000000000004">
      <c r="A6597" s="290" t="s">
        <v>39690</v>
      </c>
      <c r="B6597" s="291">
        <v>59985.13</v>
      </c>
      <c r="D6597" s="290" t="s">
        <v>39888</v>
      </c>
      <c r="E6597" s="292">
        <v>59985.13</v>
      </c>
    </row>
    <row r="6598" spans="1:5" ht="14.4" x14ac:dyDescent="0.55000000000000004">
      <c r="A6598" s="290" t="s">
        <v>39691</v>
      </c>
      <c r="B6598" s="291">
        <v>120000</v>
      </c>
      <c r="D6598" s="290" t="s">
        <v>39889</v>
      </c>
      <c r="E6598" s="292">
        <v>120000</v>
      </c>
    </row>
    <row r="6599" spans="1:5" ht="14.4" x14ac:dyDescent="0.55000000000000004">
      <c r="A6599" s="290" t="s">
        <v>39692</v>
      </c>
      <c r="B6599" s="291">
        <v>60000</v>
      </c>
      <c r="D6599" s="290" t="s">
        <v>39890</v>
      </c>
      <c r="E6599" s="292">
        <v>60000</v>
      </c>
    </row>
    <row r="6600" spans="1:5" ht="14.4" x14ac:dyDescent="0.55000000000000004">
      <c r="A6600" s="290" t="s">
        <v>39693</v>
      </c>
      <c r="B6600" s="291">
        <v>30000</v>
      </c>
      <c r="D6600" s="290" t="s">
        <v>39891</v>
      </c>
      <c r="E6600" s="292">
        <v>30000</v>
      </c>
    </row>
    <row r="6601" spans="1:5" ht="14.4" x14ac:dyDescent="0.55000000000000004">
      <c r="A6601" s="290" t="s">
        <v>39694</v>
      </c>
      <c r="B6601" s="291">
        <v>20000</v>
      </c>
      <c r="D6601" s="290" t="s">
        <v>39892</v>
      </c>
      <c r="E6601" s="292">
        <v>20000</v>
      </c>
    </row>
    <row r="6602" spans="1:5" ht="14.4" x14ac:dyDescent="0.55000000000000004">
      <c r="A6602" s="290" t="s">
        <v>39695</v>
      </c>
      <c r="B6602" s="291">
        <v>90000</v>
      </c>
      <c r="D6602" s="290" t="s">
        <v>39893</v>
      </c>
      <c r="E6602" s="292">
        <v>90000</v>
      </c>
    </row>
    <row r="6603" spans="1:5" ht="14.4" x14ac:dyDescent="0.55000000000000004">
      <c r="A6603" s="290" t="s">
        <v>39696</v>
      </c>
      <c r="B6603" s="291">
        <v>59220.47</v>
      </c>
      <c r="D6603" s="290" t="s">
        <v>39894</v>
      </c>
      <c r="E6603" s="292">
        <v>59220.47</v>
      </c>
    </row>
    <row r="6604" spans="1:5" ht="14.4" x14ac:dyDescent="0.55000000000000004">
      <c r="A6604" s="290" t="s">
        <v>39697</v>
      </c>
      <c r="B6604" s="291">
        <v>8000</v>
      </c>
      <c r="D6604" s="290" t="s">
        <v>39895</v>
      </c>
      <c r="E6604" s="292">
        <v>8000</v>
      </c>
    </row>
    <row r="6605" spans="1:5" ht="14.4" x14ac:dyDescent="0.55000000000000004">
      <c r="A6605" s="290" t="s">
        <v>39698</v>
      </c>
      <c r="B6605" s="291">
        <v>20000</v>
      </c>
      <c r="D6605" s="290" t="s">
        <v>39896</v>
      </c>
      <c r="E6605" s="292">
        <v>20000</v>
      </c>
    </row>
    <row r="6606" spans="1:5" ht="14.4" x14ac:dyDescent="0.55000000000000004">
      <c r="A6606" s="290" t="s">
        <v>39699</v>
      </c>
      <c r="B6606" s="291">
        <v>8000</v>
      </c>
      <c r="D6606" s="290" t="s">
        <v>39897</v>
      </c>
      <c r="E6606" s="292">
        <v>8000</v>
      </c>
    </row>
    <row r="6607" spans="1:5" ht="14.4" x14ac:dyDescent="0.55000000000000004">
      <c r="A6607" s="290" t="s">
        <v>39700</v>
      </c>
      <c r="B6607" s="291">
        <v>119999.81</v>
      </c>
      <c r="D6607" s="290" t="s">
        <v>39898</v>
      </c>
      <c r="E6607" s="292">
        <v>119999.81</v>
      </c>
    </row>
    <row r="6608" spans="1:5" ht="14.4" x14ac:dyDescent="0.55000000000000004">
      <c r="A6608" s="290" t="s">
        <v>39701</v>
      </c>
      <c r="B6608" s="291">
        <v>7864.65</v>
      </c>
      <c r="D6608" s="290" t="s">
        <v>39899</v>
      </c>
      <c r="E6608" s="292">
        <v>7864.65</v>
      </c>
    </row>
    <row r="6609" spans="1:5" ht="14.4" x14ac:dyDescent="0.55000000000000004">
      <c r="A6609" s="290" t="s">
        <v>39702</v>
      </c>
      <c r="B6609" s="291">
        <v>30000</v>
      </c>
      <c r="D6609" s="290" t="s">
        <v>39900</v>
      </c>
      <c r="E6609" s="292">
        <v>30000</v>
      </c>
    </row>
    <row r="6610" spans="1:5" ht="14.4" x14ac:dyDescent="0.55000000000000004">
      <c r="A6610" s="290" t="s">
        <v>39703</v>
      </c>
      <c r="B6610" s="291">
        <v>20000</v>
      </c>
      <c r="D6610" s="290" t="s">
        <v>39901</v>
      </c>
      <c r="E6610" s="292">
        <v>20000</v>
      </c>
    </row>
    <row r="6611" spans="1:5" ht="14.4" x14ac:dyDescent="0.55000000000000004">
      <c r="A6611" s="290" t="s">
        <v>39704</v>
      </c>
      <c r="B6611" s="291">
        <v>29999.68</v>
      </c>
      <c r="D6611" s="290" t="s">
        <v>39902</v>
      </c>
      <c r="E6611" s="292">
        <v>29999.68</v>
      </c>
    </row>
    <row r="6612" spans="1:5" ht="14.4" x14ac:dyDescent="0.55000000000000004">
      <c r="A6612" s="290" t="s">
        <v>39705</v>
      </c>
      <c r="B6612" s="291">
        <v>29987.06</v>
      </c>
      <c r="D6612" s="290" t="s">
        <v>39903</v>
      </c>
      <c r="E6612" s="292">
        <v>29987.06</v>
      </c>
    </row>
    <row r="6613" spans="1:5" ht="14.4" x14ac:dyDescent="0.55000000000000004">
      <c r="A6613" s="290" t="s">
        <v>65512</v>
      </c>
      <c r="B6613" s="291">
        <v>0</v>
      </c>
      <c r="D6613" s="290" t="s">
        <v>66156</v>
      </c>
      <c r="E6613" s="292">
        <v>0</v>
      </c>
    </row>
    <row r="6614" spans="1:5" ht="14.4" x14ac:dyDescent="0.55000000000000004">
      <c r="A6614" s="290" t="s">
        <v>39706</v>
      </c>
      <c r="B6614" s="291">
        <v>59703.43</v>
      </c>
      <c r="D6614" s="290" t="s">
        <v>39904</v>
      </c>
      <c r="E6614" s="292">
        <v>59703.43</v>
      </c>
    </row>
    <row r="6615" spans="1:5" ht="14.4" x14ac:dyDescent="0.55000000000000004">
      <c r="A6615" s="290" t="s">
        <v>39707</v>
      </c>
      <c r="B6615" s="291">
        <v>149872.18</v>
      </c>
      <c r="D6615" s="290" t="s">
        <v>39905</v>
      </c>
      <c r="E6615" s="292">
        <v>149872.18</v>
      </c>
    </row>
    <row r="6616" spans="1:5" ht="14.4" x14ac:dyDescent="0.55000000000000004">
      <c r="A6616" s="290" t="s">
        <v>39708</v>
      </c>
      <c r="B6616" s="291">
        <v>8000</v>
      </c>
      <c r="D6616" s="290" t="s">
        <v>39906</v>
      </c>
      <c r="E6616" s="292">
        <v>8000</v>
      </c>
    </row>
    <row r="6617" spans="1:5" ht="14.4" x14ac:dyDescent="0.55000000000000004">
      <c r="A6617" s="290" t="s">
        <v>39709</v>
      </c>
      <c r="B6617" s="291">
        <v>3109.43</v>
      </c>
      <c r="D6617" s="290" t="s">
        <v>39907</v>
      </c>
      <c r="E6617" s="292">
        <v>3109.43</v>
      </c>
    </row>
    <row r="6618" spans="1:5" ht="14.4" x14ac:dyDescent="0.55000000000000004">
      <c r="A6618" s="290" t="s">
        <v>65513</v>
      </c>
      <c r="B6618" s="291">
        <v>8000</v>
      </c>
      <c r="D6618" s="290" t="s">
        <v>66157</v>
      </c>
      <c r="E6618" s="292">
        <v>8000</v>
      </c>
    </row>
    <row r="6619" spans="1:5" ht="14.4" x14ac:dyDescent="0.55000000000000004">
      <c r="A6619" s="290" t="s">
        <v>39710</v>
      </c>
      <c r="B6619" s="291">
        <v>7982.27</v>
      </c>
      <c r="D6619" s="290" t="s">
        <v>39908</v>
      </c>
      <c r="E6619" s="292">
        <v>7982.27</v>
      </c>
    </row>
    <row r="6620" spans="1:5" ht="14.4" x14ac:dyDescent="0.55000000000000004">
      <c r="A6620" s="290" t="s">
        <v>65514</v>
      </c>
      <c r="B6620" s="291">
        <v>8000</v>
      </c>
      <c r="D6620" s="290" t="s">
        <v>66158</v>
      </c>
      <c r="E6620" s="292">
        <v>8000</v>
      </c>
    </row>
    <row r="6621" spans="1:5" ht="14.4" x14ac:dyDescent="0.55000000000000004">
      <c r="A6621" s="290" t="s">
        <v>39711</v>
      </c>
      <c r="B6621" s="291">
        <v>89717.58</v>
      </c>
      <c r="D6621" s="290" t="s">
        <v>39909</v>
      </c>
      <c r="E6621" s="292">
        <v>89717.58</v>
      </c>
    </row>
    <row r="6622" spans="1:5" ht="14.4" x14ac:dyDescent="0.55000000000000004">
      <c r="A6622" s="290" t="s">
        <v>39712</v>
      </c>
      <c r="B6622" s="291">
        <v>60000</v>
      </c>
      <c r="D6622" s="290" t="s">
        <v>39910</v>
      </c>
      <c r="E6622" s="292">
        <v>60000</v>
      </c>
    </row>
    <row r="6623" spans="1:5" ht="14.4" x14ac:dyDescent="0.55000000000000004">
      <c r="A6623" s="290" t="s">
        <v>39713</v>
      </c>
      <c r="B6623" s="291">
        <v>50471.15</v>
      </c>
      <c r="D6623" s="290" t="s">
        <v>39911</v>
      </c>
      <c r="E6623" s="292">
        <v>50471.15</v>
      </c>
    </row>
    <row r="6624" spans="1:5" ht="14.4" x14ac:dyDescent="0.55000000000000004">
      <c r="A6624" s="290" t="s">
        <v>39714</v>
      </c>
      <c r="B6624" s="291">
        <v>11543.7</v>
      </c>
      <c r="D6624" s="290" t="s">
        <v>39912</v>
      </c>
      <c r="E6624" s="292">
        <v>11543.7</v>
      </c>
    </row>
    <row r="6625" spans="1:5" ht="14.4" x14ac:dyDescent="0.55000000000000004">
      <c r="A6625" s="290" t="s">
        <v>39715</v>
      </c>
      <c r="B6625" s="291">
        <v>26571.99</v>
      </c>
      <c r="D6625" s="290" t="s">
        <v>39913</v>
      </c>
      <c r="E6625" s="292">
        <v>26571.99</v>
      </c>
    </row>
    <row r="6626" spans="1:5" ht="14.4" x14ac:dyDescent="0.55000000000000004">
      <c r="A6626" s="290" t="s">
        <v>65515</v>
      </c>
      <c r="B6626" s="291">
        <v>29999.69</v>
      </c>
      <c r="D6626" s="290" t="s">
        <v>66159</v>
      </c>
      <c r="E6626" s="292">
        <v>29999.69</v>
      </c>
    </row>
    <row r="6627" spans="1:5" ht="14.4" x14ac:dyDescent="0.55000000000000004">
      <c r="A6627" s="290" t="s">
        <v>39716</v>
      </c>
      <c r="B6627" s="291">
        <v>150000</v>
      </c>
      <c r="D6627" s="290" t="s">
        <v>39914</v>
      </c>
      <c r="E6627" s="292">
        <v>150000</v>
      </c>
    </row>
    <row r="6628" spans="1:5" ht="14.4" x14ac:dyDescent="0.55000000000000004">
      <c r="A6628" s="290" t="s">
        <v>39717</v>
      </c>
      <c r="B6628" s="291">
        <v>8000</v>
      </c>
      <c r="D6628" s="290" t="s">
        <v>39915</v>
      </c>
      <c r="E6628" s="292">
        <v>8000</v>
      </c>
    </row>
    <row r="6629" spans="1:5" ht="14.4" x14ac:dyDescent="0.55000000000000004">
      <c r="A6629" s="290" t="s">
        <v>65516</v>
      </c>
      <c r="B6629" s="291">
        <v>8000</v>
      </c>
      <c r="D6629" s="290" t="s">
        <v>39916</v>
      </c>
      <c r="E6629" s="292">
        <v>8000</v>
      </c>
    </row>
    <row r="6630" spans="1:5" ht="14.4" x14ac:dyDescent="0.55000000000000004">
      <c r="A6630" s="290" t="s">
        <v>65517</v>
      </c>
      <c r="B6630" s="291">
        <v>20000</v>
      </c>
      <c r="D6630" s="290" t="s">
        <v>66160</v>
      </c>
      <c r="E6630" s="292">
        <v>20000</v>
      </c>
    </row>
    <row r="6631" spans="1:5" ht="14.4" x14ac:dyDescent="0.55000000000000004">
      <c r="A6631" s="290" t="s">
        <v>39718</v>
      </c>
      <c r="B6631" s="291">
        <v>29997.27</v>
      </c>
      <c r="D6631" s="290" t="s">
        <v>39917</v>
      </c>
      <c r="E6631" s="292">
        <v>29997.27</v>
      </c>
    </row>
    <row r="6632" spans="1:5" ht="14.4" x14ac:dyDescent="0.55000000000000004">
      <c r="A6632" s="290" t="s">
        <v>39719</v>
      </c>
      <c r="B6632" s="291">
        <v>19995.2</v>
      </c>
      <c r="D6632" s="290" t="s">
        <v>39918</v>
      </c>
      <c r="E6632" s="292">
        <v>19995.2</v>
      </c>
    </row>
    <row r="6633" spans="1:5" ht="14.4" x14ac:dyDescent="0.55000000000000004">
      <c r="A6633" s="290" t="s">
        <v>39720</v>
      </c>
      <c r="B6633" s="291">
        <v>59692.33</v>
      </c>
      <c r="D6633" s="290" t="s">
        <v>39919</v>
      </c>
      <c r="E6633" s="292">
        <v>59692.33</v>
      </c>
    </row>
    <row r="6634" spans="1:5" ht="14.4" x14ac:dyDescent="0.55000000000000004">
      <c r="A6634" s="290" t="s">
        <v>39721</v>
      </c>
      <c r="B6634" s="291">
        <v>60000</v>
      </c>
      <c r="D6634" s="290" t="s">
        <v>39920</v>
      </c>
      <c r="E6634" s="292">
        <v>60000</v>
      </c>
    </row>
    <row r="6635" spans="1:5" ht="14.4" x14ac:dyDescent="0.55000000000000004">
      <c r="A6635" s="290" t="s">
        <v>39722</v>
      </c>
      <c r="B6635" s="291">
        <v>56782.6</v>
      </c>
      <c r="D6635" s="290" t="s">
        <v>39921</v>
      </c>
      <c r="E6635" s="292">
        <v>56782.6</v>
      </c>
    </row>
    <row r="6636" spans="1:5" ht="14.4" x14ac:dyDescent="0.55000000000000004">
      <c r="A6636" s="290" t="s">
        <v>39723</v>
      </c>
      <c r="B6636" s="291">
        <v>60000</v>
      </c>
      <c r="D6636" s="290" t="s">
        <v>39922</v>
      </c>
      <c r="E6636" s="292">
        <v>60000</v>
      </c>
    </row>
    <row r="6637" spans="1:5" ht="14.4" x14ac:dyDescent="0.55000000000000004">
      <c r="A6637" s="290" t="s">
        <v>39724</v>
      </c>
      <c r="B6637" s="291">
        <v>59999.99</v>
      </c>
      <c r="D6637" s="290" t="s">
        <v>39923</v>
      </c>
      <c r="E6637" s="292">
        <v>59999.99</v>
      </c>
    </row>
    <row r="6638" spans="1:5" ht="14.4" x14ac:dyDescent="0.55000000000000004">
      <c r="A6638" s="290" t="s">
        <v>65518</v>
      </c>
      <c r="B6638" s="291">
        <v>30000</v>
      </c>
      <c r="D6638" s="290" t="s">
        <v>39924</v>
      </c>
      <c r="E6638" s="292">
        <v>30000</v>
      </c>
    </row>
    <row r="6639" spans="1:5" ht="14.4" x14ac:dyDescent="0.55000000000000004">
      <c r="A6639" s="290" t="s">
        <v>39725</v>
      </c>
      <c r="B6639" s="291">
        <v>8000</v>
      </c>
      <c r="D6639" s="290" t="s">
        <v>39925</v>
      </c>
      <c r="E6639" s="292">
        <v>8000</v>
      </c>
    </row>
    <row r="6640" spans="1:5" ht="14.4" x14ac:dyDescent="0.55000000000000004">
      <c r="A6640" s="290" t="s">
        <v>65519</v>
      </c>
      <c r="B6640" s="291">
        <v>0</v>
      </c>
      <c r="D6640" s="290" t="s">
        <v>66161</v>
      </c>
      <c r="E6640" s="292">
        <v>0</v>
      </c>
    </row>
    <row r="6641" spans="1:5" ht="14.4" x14ac:dyDescent="0.55000000000000004">
      <c r="A6641" s="290" t="s">
        <v>39726</v>
      </c>
      <c r="B6641" s="291">
        <v>30000</v>
      </c>
      <c r="D6641" s="290" t="s">
        <v>39926</v>
      </c>
      <c r="E6641" s="292">
        <v>30000</v>
      </c>
    </row>
    <row r="6642" spans="1:5" ht="14.4" x14ac:dyDescent="0.55000000000000004">
      <c r="A6642" s="290" t="s">
        <v>39727</v>
      </c>
      <c r="B6642" s="291">
        <v>89681.04</v>
      </c>
      <c r="D6642" s="290" t="s">
        <v>39927</v>
      </c>
      <c r="E6642" s="292">
        <v>89681.04</v>
      </c>
    </row>
    <row r="6643" spans="1:5" ht="14.4" x14ac:dyDescent="0.55000000000000004">
      <c r="A6643" s="290" t="s">
        <v>39728</v>
      </c>
      <c r="B6643" s="291">
        <v>60000</v>
      </c>
      <c r="D6643" s="290" t="s">
        <v>39928</v>
      </c>
      <c r="E6643" s="292">
        <v>60000</v>
      </c>
    </row>
    <row r="6644" spans="1:5" ht="14.4" x14ac:dyDescent="0.55000000000000004">
      <c r="A6644" s="290" t="s">
        <v>39729</v>
      </c>
      <c r="B6644" s="291">
        <v>29993.96</v>
      </c>
      <c r="D6644" s="290" t="s">
        <v>39929</v>
      </c>
      <c r="E6644" s="292">
        <v>29993.96</v>
      </c>
    </row>
    <row r="6645" spans="1:5" ht="14.4" x14ac:dyDescent="0.55000000000000004">
      <c r="A6645" s="290" t="s">
        <v>39730</v>
      </c>
      <c r="B6645" s="291">
        <v>8000</v>
      </c>
      <c r="D6645" s="290" t="s">
        <v>39930</v>
      </c>
      <c r="E6645" s="292">
        <v>8000</v>
      </c>
    </row>
    <row r="6646" spans="1:5" ht="14.4" x14ac:dyDescent="0.55000000000000004">
      <c r="A6646" s="290" t="s">
        <v>39731</v>
      </c>
      <c r="B6646" s="291">
        <v>19072.97</v>
      </c>
      <c r="D6646" s="290" t="s">
        <v>39931</v>
      </c>
      <c r="E6646" s="292">
        <v>19072.97</v>
      </c>
    </row>
    <row r="6647" spans="1:5" ht="14.4" x14ac:dyDescent="0.55000000000000004">
      <c r="A6647" s="290" t="s">
        <v>39732</v>
      </c>
      <c r="B6647" s="291">
        <v>78406.41</v>
      </c>
      <c r="D6647" s="290" t="s">
        <v>39932</v>
      </c>
      <c r="E6647" s="292">
        <v>78406.41</v>
      </c>
    </row>
    <row r="6648" spans="1:5" ht="14.4" x14ac:dyDescent="0.55000000000000004">
      <c r="A6648" s="290" t="s">
        <v>39733</v>
      </c>
      <c r="B6648" s="291">
        <v>150000</v>
      </c>
      <c r="D6648" s="290" t="s">
        <v>39933</v>
      </c>
      <c r="E6648" s="292">
        <v>150000</v>
      </c>
    </row>
    <row r="6649" spans="1:5" ht="14.4" x14ac:dyDescent="0.55000000000000004">
      <c r="A6649" s="290" t="s">
        <v>39734</v>
      </c>
      <c r="B6649" s="291">
        <v>8000</v>
      </c>
      <c r="D6649" s="290" t="s">
        <v>39934</v>
      </c>
      <c r="E6649" s="292">
        <v>8000</v>
      </c>
    </row>
    <row r="6650" spans="1:5" ht="14.4" x14ac:dyDescent="0.55000000000000004">
      <c r="A6650" s="290" t="s">
        <v>65520</v>
      </c>
      <c r="B6650" s="291">
        <v>0</v>
      </c>
      <c r="D6650" s="290" t="s">
        <v>66162</v>
      </c>
      <c r="E6650" s="292">
        <v>0</v>
      </c>
    </row>
    <row r="6651" spans="1:5" ht="14.4" x14ac:dyDescent="0.55000000000000004">
      <c r="A6651" s="290" t="s">
        <v>39735</v>
      </c>
      <c r="B6651" s="291">
        <v>2539.1799999999998</v>
      </c>
      <c r="D6651" s="290" t="s">
        <v>39935</v>
      </c>
      <c r="E6651" s="292">
        <v>2539.1799999999998</v>
      </c>
    </row>
    <row r="6652" spans="1:5" ht="14.4" x14ac:dyDescent="0.55000000000000004">
      <c r="A6652" s="290" t="s">
        <v>39736</v>
      </c>
      <c r="B6652" s="291">
        <v>8000</v>
      </c>
      <c r="D6652" s="290" t="s">
        <v>39936</v>
      </c>
      <c r="E6652" s="292">
        <v>8000</v>
      </c>
    </row>
    <row r="6653" spans="1:5" ht="14.4" x14ac:dyDescent="0.55000000000000004">
      <c r="A6653" s="290" t="s">
        <v>39737</v>
      </c>
      <c r="B6653" s="291">
        <v>8000</v>
      </c>
      <c r="D6653" s="290" t="s">
        <v>39937</v>
      </c>
      <c r="E6653" s="292">
        <v>8000</v>
      </c>
    </row>
    <row r="6654" spans="1:5" ht="14.4" x14ac:dyDescent="0.55000000000000004">
      <c r="A6654" s="290" t="s">
        <v>39738</v>
      </c>
      <c r="B6654" s="291">
        <v>4000</v>
      </c>
      <c r="D6654" s="290" t="s">
        <v>39938</v>
      </c>
      <c r="E6654" s="292">
        <v>4000</v>
      </c>
    </row>
    <row r="6655" spans="1:5" ht="14.4" x14ac:dyDescent="0.55000000000000004">
      <c r="A6655" s="290" t="s">
        <v>39739</v>
      </c>
      <c r="B6655" s="291">
        <v>19795.759999999998</v>
      </c>
      <c r="D6655" s="290" t="s">
        <v>39939</v>
      </c>
      <c r="E6655" s="292">
        <v>19795.759999999998</v>
      </c>
    </row>
    <row r="6656" spans="1:5" ht="14.4" x14ac:dyDescent="0.55000000000000004">
      <c r="A6656" s="290" t="s">
        <v>39740</v>
      </c>
      <c r="B6656" s="291">
        <v>59450.61</v>
      </c>
      <c r="D6656" s="290" t="s">
        <v>39940</v>
      </c>
      <c r="E6656" s="292">
        <v>59450.61</v>
      </c>
    </row>
    <row r="6657" spans="1:5" ht="14.4" x14ac:dyDescent="0.55000000000000004">
      <c r="A6657" s="290" t="s">
        <v>39741</v>
      </c>
      <c r="B6657" s="291">
        <v>60000</v>
      </c>
      <c r="D6657" s="290" t="s">
        <v>39941</v>
      </c>
      <c r="E6657" s="292">
        <v>60000</v>
      </c>
    </row>
    <row r="6658" spans="1:5" ht="14.4" x14ac:dyDescent="0.55000000000000004">
      <c r="A6658" s="290" t="s">
        <v>39742</v>
      </c>
      <c r="B6658" s="291">
        <v>150000</v>
      </c>
      <c r="D6658" s="290" t="s">
        <v>39942</v>
      </c>
      <c r="E6658" s="292">
        <v>150000</v>
      </c>
    </row>
    <row r="6659" spans="1:5" ht="14.4" x14ac:dyDescent="0.55000000000000004">
      <c r="A6659" s="290" t="s">
        <v>39743</v>
      </c>
      <c r="B6659" s="291">
        <v>8000</v>
      </c>
      <c r="D6659" s="290" t="s">
        <v>39943</v>
      </c>
      <c r="E6659" s="292">
        <v>8000</v>
      </c>
    </row>
    <row r="6660" spans="1:5" ht="14.4" x14ac:dyDescent="0.55000000000000004">
      <c r="A6660" s="290" t="s">
        <v>39744</v>
      </c>
      <c r="B6660" s="291">
        <v>2438.38</v>
      </c>
      <c r="D6660" s="290" t="s">
        <v>39944</v>
      </c>
      <c r="E6660" s="292">
        <v>2438.38</v>
      </c>
    </row>
    <row r="6661" spans="1:5" ht="14.4" x14ac:dyDescent="0.55000000000000004">
      <c r="A6661" s="290" t="s">
        <v>39745</v>
      </c>
      <c r="B6661" s="291">
        <v>150000</v>
      </c>
      <c r="D6661" s="290" t="s">
        <v>39945</v>
      </c>
      <c r="E6661" s="292">
        <v>150000</v>
      </c>
    </row>
    <row r="6662" spans="1:5" ht="14.4" x14ac:dyDescent="0.55000000000000004">
      <c r="A6662" s="290" t="s">
        <v>39746</v>
      </c>
      <c r="B6662" s="291">
        <v>20000</v>
      </c>
      <c r="D6662" s="290" t="s">
        <v>39946</v>
      </c>
      <c r="E6662" s="292">
        <v>20000</v>
      </c>
    </row>
    <row r="6663" spans="1:5" ht="14.4" x14ac:dyDescent="0.55000000000000004">
      <c r="A6663" s="290" t="s">
        <v>39747</v>
      </c>
      <c r="B6663" s="291">
        <v>30000</v>
      </c>
      <c r="D6663" s="290" t="s">
        <v>39947</v>
      </c>
      <c r="E6663" s="292">
        <v>30000</v>
      </c>
    </row>
    <row r="6664" spans="1:5" ht="14.4" x14ac:dyDescent="0.55000000000000004">
      <c r="A6664" s="290" t="s">
        <v>39748</v>
      </c>
      <c r="B6664" s="291">
        <v>30000</v>
      </c>
      <c r="D6664" s="290" t="s">
        <v>39948</v>
      </c>
      <c r="E6664" s="292">
        <v>30000</v>
      </c>
    </row>
    <row r="6665" spans="1:5" ht="14.4" x14ac:dyDescent="0.55000000000000004">
      <c r="A6665" s="290" t="s">
        <v>39749</v>
      </c>
      <c r="B6665" s="291">
        <v>29999.599999999999</v>
      </c>
      <c r="D6665" s="290" t="s">
        <v>39949</v>
      </c>
      <c r="E6665" s="292">
        <v>29999.599999999999</v>
      </c>
    </row>
    <row r="6666" spans="1:5" ht="14.4" x14ac:dyDescent="0.55000000000000004">
      <c r="A6666" s="290" t="s">
        <v>39750</v>
      </c>
      <c r="B6666" s="291">
        <v>7926.1</v>
      </c>
      <c r="D6666" s="290" t="s">
        <v>39950</v>
      </c>
      <c r="E6666" s="292">
        <v>7926.1</v>
      </c>
    </row>
    <row r="6667" spans="1:5" ht="14.4" x14ac:dyDescent="0.55000000000000004">
      <c r="A6667" s="290" t="s">
        <v>39751</v>
      </c>
      <c r="B6667" s="291">
        <v>149710.16</v>
      </c>
      <c r="D6667" s="290" t="s">
        <v>39951</v>
      </c>
      <c r="E6667" s="292">
        <v>149710.16</v>
      </c>
    </row>
    <row r="6668" spans="1:5" ht="14.4" x14ac:dyDescent="0.55000000000000004">
      <c r="A6668" s="290" t="s">
        <v>39752</v>
      </c>
      <c r="B6668" s="291">
        <v>29999.65</v>
      </c>
      <c r="D6668" s="290" t="s">
        <v>39952</v>
      </c>
      <c r="E6668" s="292">
        <v>29999.65</v>
      </c>
    </row>
    <row r="6669" spans="1:5" ht="14.4" x14ac:dyDescent="0.55000000000000004">
      <c r="A6669" s="290" t="s">
        <v>39753</v>
      </c>
      <c r="B6669" s="291">
        <v>20000</v>
      </c>
      <c r="D6669" s="290" t="s">
        <v>39953</v>
      </c>
      <c r="E6669" s="292">
        <v>20000</v>
      </c>
    </row>
    <row r="6670" spans="1:5" ht="14.4" x14ac:dyDescent="0.55000000000000004">
      <c r="A6670" s="290" t="s">
        <v>39754</v>
      </c>
      <c r="B6670" s="291">
        <v>20000</v>
      </c>
      <c r="D6670" s="290" t="s">
        <v>39954</v>
      </c>
      <c r="E6670" s="292">
        <v>20000</v>
      </c>
    </row>
    <row r="6671" spans="1:5" ht="14.4" x14ac:dyDescent="0.55000000000000004">
      <c r="A6671" s="290" t="s">
        <v>39755</v>
      </c>
      <c r="B6671" s="291">
        <v>60000</v>
      </c>
      <c r="D6671" s="290" t="s">
        <v>39955</v>
      </c>
      <c r="E6671" s="292">
        <v>60000</v>
      </c>
    </row>
    <row r="6672" spans="1:5" ht="14.4" x14ac:dyDescent="0.55000000000000004">
      <c r="A6672" s="290" t="s">
        <v>39756</v>
      </c>
      <c r="B6672" s="291">
        <v>60000</v>
      </c>
      <c r="D6672" s="290" t="s">
        <v>39956</v>
      </c>
      <c r="E6672" s="292">
        <v>60000</v>
      </c>
    </row>
    <row r="6673" spans="1:5" ht="14.4" x14ac:dyDescent="0.55000000000000004">
      <c r="A6673" s="290" t="s">
        <v>39757</v>
      </c>
      <c r="B6673" s="291">
        <v>29999.279999999999</v>
      </c>
      <c r="D6673" s="290" t="s">
        <v>39957</v>
      </c>
      <c r="E6673" s="292">
        <v>29999.279999999999</v>
      </c>
    </row>
    <row r="6674" spans="1:5" ht="14.4" x14ac:dyDescent="0.55000000000000004">
      <c r="A6674" s="290" t="s">
        <v>39758</v>
      </c>
      <c r="B6674" s="291">
        <v>59372.47</v>
      </c>
      <c r="D6674" s="290" t="s">
        <v>39958</v>
      </c>
      <c r="E6674" s="292">
        <v>59372.47</v>
      </c>
    </row>
    <row r="6675" spans="1:5" ht="14.4" x14ac:dyDescent="0.55000000000000004">
      <c r="A6675" s="290" t="s">
        <v>39759</v>
      </c>
      <c r="B6675" s="291">
        <v>60000</v>
      </c>
      <c r="D6675" s="290" t="s">
        <v>39959</v>
      </c>
      <c r="E6675" s="292">
        <v>60000</v>
      </c>
    </row>
    <row r="6676" spans="1:5" ht="14.4" x14ac:dyDescent="0.55000000000000004">
      <c r="A6676" s="290" t="s">
        <v>39760</v>
      </c>
      <c r="B6676" s="291">
        <v>4514.72</v>
      </c>
      <c r="D6676" s="290" t="s">
        <v>39960</v>
      </c>
      <c r="E6676" s="292">
        <v>4514.72</v>
      </c>
    </row>
    <row r="6677" spans="1:5" ht="14.4" x14ac:dyDescent="0.55000000000000004">
      <c r="A6677" s="290" t="s">
        <v>39761</v>
      </c>
      <c r="B6677" s="291">
        <v>60000</v>
      </c>
      <c r="D6677" s="290" t="s">
        <v>39961</v>
      </c>
      <c r="E6677" s="292">
        <v>60000</v>
      </c>
    </row>
    <row r="6678" spans="1:5" ht="14.4" x14ac:dyDescent="0.55000000000000004">
      <c r="A6678" s="290" t="s">
        <v>39762</v>
      </c>
      <c r="B6678" s="291">
        <v>18800.36</v>
      </c>
      <c r="D6678" s="290" t="s">
        <v>39962</v>
      </c>
      <c r="E6678" s="292">
        <v>18800.36</v>
      </c>
    </row>
    <row r="6679" spans="1:5" ht="14.4" x14ac:dyDescent="0.55000000000000004">
      <c r="A6679" s="290" t="s">
        <v>39763</v>
      </c>
      <c r="B6679" s="291">
        <v>20000</v>
      </c>
      <c r="D6679" s="290" t="s">
        <v>39963</v>
      </c>
      <c r="E6679" s="292">
        <v>20000</v>
      </c>
    </row>
    <row r="6680" spans="1:5" ht="14.4" x14ac:dyDescent="0.55000000000000004">
      <c r="A6680" s="290" t="s">
        <v>39764</v>
      </c>
      <c r="B6680" s="291">
        <v>56413.07</v>
      </c>
      <c r="D6680" s="290" t="s">
        <v>39964</v>
      </c>
      <c r="E6680" s="292">
        <v>56413.07</v>
      </c>
    </row>
    <row r="6681" spans="1:5" ht="14.4" x14ac:dyDescent="0.55000000000000004">
      <c r="A6681" s="290" t="s">
        <v>39765</v>
      </c>
      <c r="B6681" s="291">
        <v>19995.86</v>
      </c>
      <c r="D6681" s="290" t="s">
        <v>39965</v>
      </c>
      <c r="E6681" s="292">
        <v>19995.86</v>
      </c>
    </row>
    <row r="6682" spans="1:5" ht="14.4" x14ac:dyDescent="0.55000000000000004">
      <c r="A6682" s="290" t="s">
        <v>39766</v>
      </c>
      <c r="B6682" s="291">
        <v>59999.99</v>
      </c>
      <c r="D6682" s="290" t="s">
        <v>39966</v>
      </c>
      <c r="E6682" s="292">
        <v>59999.99</v>
      </c>
    </row>
    <row r="6683" spans="1:5" ht="14.4" x14ac:dyDescent="0.55000000000000004">
      <c r="A6683" s="290" t="s">
        <v>39767</v>
      </c>
      <c r="B6683" s="291">
        <v>4000</v>
      </c>
      <c r="D6683" s="290" t="s">
        <v>39967</v>
      </c>
      <c r="E6683" s="292">
        <v>4000</v>
      </c>
    </row>
    <row r="6684" spans="1:5" ht="14.4" x14ac:dyDescent="0.55000000000000004">
      <c r="A6684" s="290" t="s">
        <v>65521</v>
      </c>
      <c r="B6684" s="291">
        <v>5607.79</v>
      </c>
      <c r="D6684" s="290" t="s">
        <v>39968</v>
      </c>
      <c r="E6684" s="292">
        <v>5607.79</v>
      </c>
    </row>
    <row r="6685" spans="1:5" ht="14.4" x14ac:dyDescent="0.55000000000000004">
      <c r="A6685" s="290" t="s">
        <v>39768</v>
      </c>
      <c r="B6685" s="291">
        <v>8000</v>
      </c>
      <c r="D6685" s="290" t="s">
        <v>39969</v>
      </c>
      <c r="E6685" s="292">
        <v>8000</v>
      </c>
    </row>
    <row r="6686" spans="1:5" ht="14.4" x14ac:dyDescent="0.55000000000000004">
      <c r="A6686" s="290" t="s">
        <v>39769</v>
      </c>
      <c r="B6686" s="291">
        <v>20000</v>
      </c>
      <c r="D6686" s="290" t="s">
        <v>39970</v>
      </c>
      <c r="E6686" s="292">
        <v>20000</v>
      </c>
    </row>
    <row r="6687" spans="1:5" ht="14.4" x14ac:dyDescent="0.55000000000000004">
      <c r="A6687" s="290" t="s">
        <v>39770</v>
      </c>
      <c r="B6687" s="291">
        <v>60000</v>
      </c>
      <c r="D6687" s="290" t="s">
        <v>39971</v>
      </c>
      <c r="E6687" s="292">
        <v>60000</v>
      </c>
    </row>
    <row r="6688" spans="1:5" ht="14.4" x14ac:dyDescent="0.55000000000000004">
      <c r="A6688" s="290" t="s">
        <v>39771</v>
      </c>
      <c r="B6688" s="291">
        <v>20000</v>
      </c>
      <c r="D6688" s="290" t="s">
        <v>39972</v>
      </c>
      <c r="E6688" s="292">
        <v>20000</v>
      </c>
    </row>
    <row r="6689" spans="1:5" ht="14.4" x14ac:dyDescent="0.55000000000000004">
      <c r="A6689" s="290" t="s">
        <v>39772</v>
      </c>
      <c r="B6689" s="291">
        <v>29999.99</v>
      </c>
      <c r="D6689" s="290" t="s">
        <v>39973</v>
      </c>
      <c r="E6689" s="292">
        <v>29999.99</v>
      </c>
    </row>
    <row r="6690" spans="1:5" ht="14.4" x14ac:dyDescent="0.55000000000000004">
      <c r="A6690" s="290" t="s">
        <v>39773</v>
      </c>
      <c r="B6690" s="291">
        <v>12044</v>
      </c>
      <c r="D6690" s="290" t="s">
        <v>39974</v>
      </c>
      <c r="E6690" s="292">
        <v>12044</v>
      </c>
    </row>
    <row r="6691" spans="1:5" ht="14.4" x14ac:dyDescent="0.55000000000000004">
      <c r="A6691" s="290" t="s">
        <v>39774</v>
      </c>
      <c r="B6691" s="291">
        <v>18627.21</v>
      </c>
      <c r="D6691" s="290" t="s">
        <v>39975</v>
      </c>
      <c r="E6691" s="292">
        <v>18627.21</v>
      </c>
    </row>
    <row r="6692" spans="1:5" ht="14.4" x14ac:dyDescent="0.55000000000000004">
      <c r="A6692" s="290" t="s">
        <v>39775</v>
      </c>
      <c r="B6692" s="291">
        <v>235323.63</v>
      </c>
      <c r="D6692" s="290" t="s">
        <v>39976</v>
      </c>
      <c r="E6692" s="292">
        <v>235323.63</v>
      </c>
    </row>
    <row r="6693" spans="1:5" ht="14.4" x14ac:dyDescent="0.55000000000000004">
      <c r="A6693" s="290" t="s">
        <v>39776</v>
      </c>
      <c r="B6693" s="291">
        <v>33315.730000000003</v>
      </c>
      <c r="D6693" s="290" t="s">
        <v>39977</v>
      </c>
      <c r="E6693" s="292">
        <v>33315.730000000003</v>
      </c>
    </row>
    <row r="6694" spans="1:5" ht="14.4" x14ac:dyDescent="0.55000000000000004">
      <c r="A6694" s="290" t="s">
        <v>39777</v>
      </c>
      <c r="B6694" s="291">
        <v>36189.42</v>
      </c>
      <c r="D6694" s="290" t="s">
        <v>39978</v>
      </c>
      <c r="E6694" s="292">
        <v>36189.42</v>
      </c>
    </row>
    <row r="6695" spans="1:5" ht="14.4" x14ac:dyDescent="0.55000000000000004">
      <c r="A6695" s="290" t="s">
        <v>39778</v>
      </c>
      <c r="B6695" s="291">
        <v>47760</v>
      </c>
      <c r="D6695" s="290" t="s">
        <v>39979</v>
      </c>
      <c r="E6695" s="292">
        <v>47760</v>
      </c>
    </row>
    <row r="6696" spans="1:5" ht="14.4" x14ac:dyDescent="0.55000000000000004">
      <c r="A6696" s="290" t="s">
        <v>39779</v>
      </c>
      <c r="B6696" s="291">
        <v>14368.49</v>
      </c>
      <c r="D6696" s="290" t="s">
        <v>39980</v>
      </c>
      <c r="E6696" s="292">
        <v>14368.49</v>
      </c>
    </row>
    <row r="6697" spans="1:5" ht="14.4" x14ac:dyDescent="0.55000000000000004">
      <c r="A6697" s="290" t="s">
        <v>39780</v>
      </c>
      <c r="B6697" s="291">
        <v>56839</v>
      </c>
      <c r="D6697" s="290" t="s">
        <v>39981</v>
      </c>
      <c r="E6697" s="292">
        <v>56839</v>
      </c>
    </row>
    <row r="6698" spans="1:5" ht="14.4" x14ac:dyDescent="0.55000000000000004">
      <c r="A6698" s="290" t="s">
        <v>39781</v>
      </c>
      <c r="B6698" s="291">
        <v>19689.61</v>
      </c>
      <c r="D6698" s="290" t="s">
        <v>39982</v>
      </c>
      <c r="E6698" s="292">
        <v>19689.61</v>
      </c>
    </row>
    <row r="6699" spans="1:5" ht="14.4" x14ac:dyDescent="0.55000000000000004">
      <c r="A6699" s="290" t="s">
        <v>39782</v>
      </c>
      <c r="B6699" s="291">
        <v>41425.589999999997</v>
      </c>
      <c r="D6699" s="290" t="s">
        <v>39983</v>
      </c>
      <c r="E6699" s="292">
        <v>41425.589999999997</v>
      </c>
    </row>
    <row r="6700" spans="1:5" ht="14.4" x14ac:dyDescent="0.55000000000000004">
      <c r="A6700" s="290" t="s">
        <v>39783</v>
      </c>
      <c r="B6700" s="291">
        <v>142777.41</v>
      </c>
      <c r="D6700" s="290" t="s">
        <v>39984</v>
      </c>
      <c r="E6700" s="292">
        <v>142777.41</v>
      </c>
    </row>
    <row r="6701" spans="1:5" ht="14.4" x14ac:dyDescent="0.55000000000000004">
      <c r="A6701" s="290" t="s">
        <v>39784</v>
      </c>
      <c r="B6701" s="291">
        <v>232222.28</v>
      </c>
      <c r="D6701" s="290" t="s">
        <v>39985</v>
      </c>
      <c r="E6701" s="292">
        <v>232222.28</v>
      </c>
    </row>
    <row r="6702" spans="1:5" ht="14.4" x14ac:dyDescent="0.55000000000000004">
      <c r="A6702" s="290" t="s">
        <v>39785</v>
      </c>
      <c r="B6702" s="291">
        <v>56070</v>
      </c>
      <c r="D6702" s="290" t="s">
        <v>39986</v>
      </c>
      <c r="E6702" s="292">
        <v>56070</v>
      </c>
    </row>
    <row r="6703" spans="1:5" ht="14.4" x14ac:dyDescent="0.55000000000000004">
      <c r="A6703" s="290" t="s">
        <v>39786</v>
      </c>
      <c r="B6703" s="291">
        <v>143906.72</v>
      </c>
      <c r="D6703" s="290" t="s">
        <v>39987</v>
      </c>
      <c r="E6703" s="292">
        <v>143906.72</v>
      </c>
    </row>
    <row r="6704" spans="1:5" ht="14.4" x14ac:dyDescent="0.55000000000000004">
      <c r="A6704" s="290" t="s">
        <v>39787</v>
      </c>
      <c r="B6704" s="291">
        <v>51913.7</v>
      </c>
      <c r="D6704" s="290" t="s">
        <v>39988</v>
      </c>
      <c r="E6704" s="292">
        <v>51913.7</v>
      </c>
    </row>
    <row r="6705" spans="1:5" ht="14.4" x14ac:dyDescent="0.55000000000000004">
      <c r="A6705" s="290" t="s">
        <v>39788</v>
      </c>
      <c r="B6705" s="291">
        <v>89501</v>
      </c>
      <c r="D6705" s="290" t="s">
        <v>39989</v>
      </c>
      <c r="E6705" s="292">
        <v>89501</v>
      </c>
    </row>
    <row r="6706" spans="1:5" ht="14.4" x14ac:dyDescent="0.55000000000000004">
      <c r="A6706" s="290" t="s">
        <v>39789</v>
      </c>
      <c r="B6706" s="291">
        <v>182422</v>
      </c>
      <c r="D6706" s="290" t="s">
        <v>39990</v>
      </c>
      <c r="E6706" s="292">
        <v>182422</v>
      </c>
    </row>
    <row r="6707" spans="1:5" ht="14.4" x14ac:dyDescent="0.55000000000000004">
      <c r="A6707" s="290" t="s">
        <v>39790</v>
      </c>
      <c r="B6707" s="291">
        <v>92118</v>
      </c>
      <c r="D6707" s="290" t="s">
        <v>39991</v>
      </c>
      <c r="E6707" s="292">
        <v>92118</v>
      </c>
    </row>
    <row r="6708" spans="1:5" ht="14.4" x14ac:dyDescent="0.55000000000000004">
      <c r="A6708" s="290" t="s">
        <v>39791</v>
      </c>
      <c r="B6708" s="291">
        <v>35280</v>
      </c>
      <c r="D6708" s="290" t="s">
        <v>39992</v>
      </c>
      <c r="E6708" s="292">
        <v>35280</v>
      </c>
    </row>
    <row r="6709" spans="1:5" ht="14.4" x14ac:dyDescent="0.55000000000000004">
      <c r="A6709" s="290" t="s">
        <v>39792</v>
      </c>
      <c r="B6709" s="291">
        <v>21809</v>
      </c>
      <c r="D6709" s="290" t="s">
        <v>39993</v>
      </c>
      <c r="E6709" s="292">
        <v>21809</v>
      </c>
    </row>
    <row r="6710" spans="1:5" ht="14.4" x14ac:dyDescent="0.55000000000000004">
      <c r="A6710" s="290" t="s">
        <v>39793</v>
      </c>
      <c r="B6710" s="291">
        <v>111239.11</v>
      </c>
      <c r="D6710" s="290" t="s">
        <v>39994</v>
      </c>
      <c r="E6710" s="292">
        <v>111239.11</v>
      </c>
    </row>
    <row r="6711" spans="1:5" ht="14.4" x14ac:dyDescent="0.55000000000000004">
      <c r="A6711" s="290" t="s">
        <v>39794</v>
      </c>
      <c r="B6711" s="291">
        <v>20825.38</v>
      </c>
      <c r="D6711" s="290" t="s">
        <v>39995</v>
      </c>
      <c r="E6711" s="292">
        <v>20825.38</v>
      </c>
    </row>
    <row r="6712" spans="1:5" ht="14.4" x14ac:dyDescent="0.55000000000000004">
      <c r="A6712" s="290" t="s">
        <v>39795</v>
      </c>
      <c r="B6712" s="291">
        <v>149405.81</v>
      </c>
      <c r="D6712" s="290" t="s">
        <v>39996</v>
      </c>
      <c r="E6712" s="292">
        <v>149405.81</v>
      </c>
    </row>
    <row r="6713" spans="1:5" ht="14.4" x14ac:dyDescent="0.55000000000000004">
      <c r="A6713" s="290" t="s">
        <v>39796</v>
      </c>
      <c r="B6713" s="291">
        <v>43230.69</v>
      </c>
      <c r="D6713" s="290" t="s">
        <v>39997</v>
      </c>
      <c r="E6713" s="292">
        <v>43230.69</v>
      </c>
    </row>
    <row r="6714" spans="1:5" ht="14.4" x14ac:dyDescent="0.55000000000000004">
      <c r="A6714" s="290" t="s">
        <v>39797</v>
      </c>
      <c r="B6714" s="291">
        <v>13177.4</v>
      </c>
      <c r="D6714" s="290" t="s">
        <v>39998</v>
      </c>
      <c r="E6714" s="292">
        <v>13177.4</v>
      </c>
    </row>
    <row r="6715" spans="1:5" ht="14.4" x14ac:dyDescent="0.55000000000000004">
      <c r="A6715" s="290" t="s">
        <v>39798</v>
      </c>
      <c r="B6715" s="291">
        <v>442009.99</v>
      </c>
      <c r="D6715" s="290" t="s">
        <v>39999</v>
      </c>
      <c r="E6715" s="292">
        <v>442009.99</v>
      </c>
    </row>
    <row r="6716" spans="1:5" ht="14.4" x14ac:dyDescent="0.55000000000000004">
      <c r="A6716" s="290" t="s">
        <v>39799</v>
      </c>
      <c r="B6716" s="291">
        <v>24991</v>
      </c>
      <c r="D6716" s="290" t="s">
        <v>40000</v>
      </c>
      <c r="E6716" s="292">
        <v>24991</v>
      </c>
    </row>
    <row r="6717" spans="1:5" ht="14.4" x14ac:dyDescent="0.55000000000000004">
      <c r="A6717" s="290" t="s">
        <v>65522</v>
      </c>
      <c r="B6717" s="291">
        <v>52454.9</v>
      </c>
      <c r="D6717" s="290" t="s">
        <v>40001</v>
      </c>
      <c r="E6717" s="292">
        <v>52454.9</v>
      </c>
    </row>
    <row r="6718" spans="1:5" ht="14.4" x14ac:dyDescent="0.55000000000000004">
      <c r="A6718" s="290" t="s">
        <v>39800</v>
      </c>
      <c r="B6718" s="291">
        <v>98710.99</v>
      </c>
      <c r="D6718" s="290" t="s">
        <v>40002</v>
      </c>
      <c r="E6718" s="292">
        <v>98710.99</v>
      </c>
    </row>
    <row r="6719" spans="1:5" ht="14.4" x14ac:dyDescent="0.55000000000000004">
      <c r="A6719" s="290" t="s">
        <v>39801</v>
      </c>
      <c r="B6719" s="291">
        <v>44364.1</v>
      </c>
      <c r="D6719" s="290" t="s">
        <v>40003</v>
      </c>
      <c r="E6719" s="292">
        <v>44364.1</v>
      </c>
    </row>
    <row r="6720" spans="1:5" ht="14.4" x14ac:dyDescent="0.55000000000000004">
      <c r="A6720" s="290" t="s">
        <v>39802</v>
      </c>
      <c r="B6720" s="291">
        <v>43723.13</v>
      </c>
      <c r="D6720" s="290" t="s">
        <v>40004</v>
      </c>
      <c r="E6720" s="292">
        <v>43723.13</v>
      </c>
    </row>
    <row r="6721" spans="1:5" ht="14.4" x14ac:dyDescent="0.55000000000000004">
      <c r="A6721" s="290" t="s">
        <v>39803</v>
      </c>
      <c r="B6721" s="291">
        <v>43885.58</v>
      </c>
      <c r="D6721" s="290" t="s">
        <v>40005</v>
      </c>
      <c r="E6721" s="292">
        <v>43885.58</v>
      </c>
    </row>
    <row r="6722" spans="1:5" ht="14.4" x14ac:dyDescent="0.55000000000000004">
      <c r="A6722" s="290" t="s">
        <v>39804</v>
      </c>
      <c r="B6722" s="291">
        <v>114254.79</v>
      </c>
      <c r="D6722" s="290" t="s">
        <v>40006</v>
      </c>
      <c r="E6722" s="292">
        <v>114254.79</v>
      </c>
    </row>
    <row r="6723" spans="1:5" ht="14.4" x14ac:dyDescent="0.55000000000000004">
      <c r="A6723" s="290" t="s">
        <v>39805</v>
      </c>
      <c r="B6723" s="291">
        <v>433816.34</v>
      </c>
      <c r="D6723" s="290" t="s">
        <v>40007</v>
      </c>
      <c r="E6723" s="292">
        <v>433816.34</v>
      </c>
    </row>
    <row r="6724" spans="1:5" ht="14.4" x14ac:dyDescent="0.55000000000000004">
      <c r="A6724" s="290" t="s">
        <v>39806</v>
      </c>
      <c r="B6724" s="291">
        <v>63699.02</v>
      </c>
      <c r="D6724" s="290" t="s">
        <v>40008</v>
      </c>
      <c r="E6724" s="292">
        <v>63699.02</v>
      </c>
    </row>
    <row r="6725" spans="1:5" ht="14.4" x14ac:dyDescent="0.55000000000000004">
      <c r="A6725" s="290" t="s">
        <v>39807</v>
      </c>
      <c r="B6725" s="291">
        <v>368006.33</v>
      </c>
      <c r="D6725" s="290" t="s">
        <v>40009</v>
      </c>
      <c r="E6725" s="292">
        <v>368006.33</v>
      </c>
    </row>
    <row r="6726" spans="1:5" ht="14.4" x14ac:dyDescent="0.55000000000000004">
      <c r="A6726" s="290" t="s">
        <v>65523</v>
      </c>
      <c r="B6726" s="291">
        <v>0</v>
      </c>
      <c r="D6726" s="290" t="s">
        <v>66163</v>
      </c>
      <c r="E6726" s="292">
        <v>0</v>
      </c>
    </row>
    <row r="6727" spans="1:5" ht="14.4" x14ac:dyDescent="0.55000000000000004">
      <c r="A6727" s="290" t="s">
        <v>39808</v>
      </c>
      <c r="B6727" s="291">
        <v>76935</v>
      </c>
      <c r="D6727" s="290" t="s">
        <v>40010</v>
      </c>
      <c r="E6727" s="292">
        <v>76935</v>
      </c>
    </row>
    <row r="6728" spans="1:5" ht="14.4" x14ac:dyDescent="0.55000000000000004">
      <c r="A6728" s="290" t="s">
        <v>39809</v>
      </c>
      <c r="B6728" s="291">
        <v>278588.06</v>
      </c>
      <c r="D6728" s="290" t="s">
        <v>40011</v>
      </c>
      <c r="E6728" s="292">
        <v>278588.06</v>
      </c>
    </row>
    <row r="6729" spans="1:5" ht="14.4" x14ac:dyDescent="0.55000000000000004">
      <c r="A6729" s="290" t="s">
        <v>65524</v>
      </c>
      <c r="B6729" s="291">
        <v>7031.35</v>
      </c>
      <c r="D6729" s="290" t="s">
        <v>40012</v>
      </c>
      <c r="E6729" s="292">
        <v>7031.35</v>
      </c>
    </row>
    <row r="6730" spans="1:5" ht="14.4" x14ac:dyDescent="0.55000000000000004">
      <c r="A6730" s="290" t="s">
        <v>39810</v>
      </c>
      <c r="B6730" s="291">
        <v>21427.03</v>
      </c>
      <c r="D6730" s="290" t="s">
        <v>40013</v>
      </c>
      <c r="E6730" s="292">
        <v>21427.03</v>
      </c>
    </row>
    <row r="6731" spans="1:5" ht="14.4" x14ac:dyDescent="0.55000000000000004">
      <c r="A6731" s="290" t="s">
        <v>39811</v>
      </c>
      <c r="B6731" s="291">
        <v>24301.08</v>
      </c>
      <c r="D6731" s="290" t="s">
        <v>40014</v>
      </c>
      <c r="E6731" s="292">
        <v>24301.08</v>
      </c>
    </row>
    <row r="6732" spans="1:5" ht="14.4" x14ac:dyDescent="0.55000000000000004">
      <c r="A6732" s="290" t="s">
        <v>39812</v>
      </c>
      <c r="B6732" s="291">
        <v>997047</v>
      </c>
      <c r="D6732" s="290" t="s">
        <v>40015</v>
      </c>
      <c r="E6732" s="292">
        <v>997047</v>
      </c>
    </row>
    <row r="6733" spans="1:5" ht="14.4" x14ac:dyDescent="0.55000000000000004">
      <c r="A6733" s="290" t="s">
        <v>39813</v>
      </c>
      <c r="B6733" s="291">
        <v>47017</v>
      </c>
      <c r="D6733" s="290" t="s">
        <v>40016</v>
      </c>
      <c r="E6733" s="292">
        <v>47017</v>
      </c>
    </row>
    <row r="6734" spans="1:5" ht="14.4" x14ac:dyDescent="0.55000000000000004">
      <c r="A6734" s="290" t="s">
        <v>39814</v>
      </c>
      <c r="B6734" s="291">
        <v>31738</v>
      </c>
      <c r="D6734" s="290" t="s">
        <v>40017</v>
      </c>
      <c r="E6734" s="292">
        <v>31738</v>
      </c>
    </row>
    <row r="6735" spans="1:5" ht="14.4" x14ac:dyDescent="0.55000000000000004">
      <c r="A6735" s="290" t="s">
        <v>39815</v>
      </c>
      <c r="B6735" s="291">
        <v>21728</v>
      </c>
      <c r="D6735" s="290" t="s">
        <v>40018</v>
      </c>
      <c r="E6735" s="292">
        <v>21728</v>
      </c>
    </row>
    <row r="6736" spans="1:5" ht="14.4" x14ac:dyDescent="0.55000000000000004">
      <c r="A6736" s="290" t="s">
        <v>39816</v>
      </c>
      <c r="B6736" s="291">
        <v>152514.70000000001</v>
      </c>
      <c r="D6736" s="290" t="s">
        <v>40019</v>
      </c>
      <c r="E6736" s="292">
        <v>152514.70000000001</v>
      </c>
    </row>
    <row r="6737" spans="1:5" ht="14.4" x14ac:dyDescent="0.55000000000000004">
      <c r="A6737" s="290" t="s">
        <v>39817</v>
      </c>
      <c r="B6737" s="291">
        <v>80201.990000000005</v>
      </c>
      <c r="D6737" s="290" t="s">
        <v>40020</v>
      </c>
      <c r="E6737" s="292">
        <v>80201.990000000005</v>
      </c>
    </row>
    <row r="6738" spans="1:5" ht="14.4" x14ac:dyDescent="0.55000000000000004">
      <c r="A6738" s="290" t="s">
        <v>39818</v>
      </c>
      <c r="B6738" s="291">
        <v>103076.61</v>
      </c>
      <c r="D6738" s="290" t="s">
        <v>40021</v>
      </c>
      <c r="E6738" s="292">
        <v>103076.61</v>
      </c>
    </row>
    <row r="6739" spans="1:5" ht="14.4" x14ac:dyDescent="0.55000000000000004">
      <c r="A6739" s="290" t="s">
        <v>39819</v>
      </c>
      <c r="B6739" s="291">
        <v>80656.12</v>
      </c>
      <c r="D6739" s="290" t="s">
        <v>40022</v>
      </c>
      <c r="E6739" s="292">
        <v>80656.12</v>
      </c>
    </row>
    <row r="6740" spans="1:5" ht="14.4" x14ac:dyDescent="0.55000000000000004">
      <c r="A6740" s="290" t="s">
        <v>39820</v>
      </c>
      <c r="B6740" s="291">
        <v>141547</v>
      </c>
      <c r="D6740" s="290" t="s">
        <v>40023</v>
      </c>
      <c r="E6740" s="292">
        <v>141547</v>
      </c>
    </row>
    <row r="6741" spans="1:5" ht="14.4" x14ac:dyDescent="0.55000000000000004">
      <c r="A6741" s="290" t="s">
        <v>39821</v>
      </c>
      <c r="B6741" s="291">
        <v>24771</v>
      </c>
      <c r="D6741" s="290" t="s">
        <v>40024</v>
      </c>
      <c r="E6741" s="292">
        <v>24771</v>
      </c>
    </row>
    <row r="6742" spans="1:5" ht="14.4" x14ac:dyDescent="0.55000000000000004">
      <c r="A6742" s="290" t="s">
        <v>39822</v>
      </c>
      <c r="B6742" s="291">
        <v>38325</v>
      </c>
      <c r="D6742" s="290" t="s">
        <v>40025</v>
      </c>
      <c r="E6742" s="292">
        <v>38325</v>
      </c>
    </row>
    <row r="6743" spans="1:5" ht="14.4" x14ac:dyDescent="0.55000000000000004">
      <c r="A6743" s="290" t="s">
        <v>39823</v>
      </c>
      <c r="B6743" s="291">
        <v>223000</v>
      </c>
      <c r="D6743" s="290" t="s">
        <v>40026</v>
      </c>
      <c r="E6743" s="292">
        <v>223000</v>
      </c>
    </row>
    <row r="6744" spans="1:5" ht="14.4" x14ac:dyDescent="0.55000000000000004">
      <c r="A6744" s="290" t="s">
        <v>39824</v>
      </c>
      <c r="B6744" s="291">
        <v>16900.55</v>
      </c>
      <c r="D6744" s="290" t="s">
        <v>40027</v>
      </c>
      <c r="E6744" s="292">
        <v>16900.55</v>
      </c>
    </row>
    <row r="6745" spans="1:5" ht="14.4" x14ac:dyDescent="0.55000000000000004">
      <c r="A6745" s="290" t="s">
        <v>39825</v>
      </c>
      <c r="B6745" s="291">
        <v>114529</v>
      </c>
      <c r="D6745" s="290" t="s">
        <v>40028</v>
      </c>
      <c r="E6745" s="292">
        <v>114529</v>
      </c>
    </row>
    <row r="6746" spans="1:5" ht="14.4" x14ac:dyDescent="0.55000000000000004">
      <c r="A6746" s="290" t="s">
        <v>39826</v>
      </c>
      <c r="B6746" s="291">
        <v>96636.99</v>
      </c>
      <c r="D6746" s="290" t="s">
        <v>40029</v>
      </c>
      <c r="E6746" s="292">
        <v>96636.99</v>
      </c>
    </row>
    <row r="6747" spans="1:5" ht="14.4" x14ac:dyDescent="0.55000000000000004">
      <c r="A6747" s="290" t="s">
        <v>39827</v>
      </c>
      <c r="B6747" s="291">
        <v>37659</v>
      </c>
      <c r="D6747" s="290" t="s">
        <v>40030</v>
      </c>
      <c r="E6747" s="292">
        <v>37659</v>
      </c>
    </row>
    <row r="6748" spans="1:5" ht="14.4" x14ac:dyDescent="0.55000000000000004">
      <c r="A6748" s="290" t="s">
        <v>39828</v>
      </c>
      <c r="B6748" s="291">
        <v>23038.51</v>
      </c>
      <c r="D6748" s="290" t="s">
        <v>40031</v>
      </c>
      <c r="E6748" s="292">
        <v>23038.51</v>
      </c>
    </row>
    <row r="6749" spans="1:5" ht="14.4" x14ac:dyDescent="0.55000000000000004">
      <c r="A6749" s="290" t="s">
        <v>39829</v>
      </c>
      <c r="B6749" s="291">
        <v>40501.5</v>
      </c>
      <c r="D6749" s="290" t="s">
        <v>40032</v>
      </c>
      <c r="E6749" s="292">
        <v>40501.5</v>
      </c>
    </row>
    <row r="6750" spans="1:5" ht="14.4" x14ac:dyDescent="0.55000000000000004">
      <c r="A6750" s="290" t="s">
        <v>39830</v>
      </c>
      <c r="B6750" s="291">
        <v>1602078.84</v>
      </c>
      <c r="D6750" s="290" t="s">
        <v>40033</v>
      </c>
      <c r="E6750" s="292">
        <v>1602078.84</v>
      </c>
    </row>
    <row r="6751" spans="1:5" ht="14.4" x14ac:dyDescent="0.55000000000000004">
      <c r="A6751" s="290" t="s">
        <v>39831</v>
      </c>
      <c r="B6751" s="291">
        <v>21774.21</v>
      </c>
      <c r="D6751" s="290" t="s">
        <v>40034</v>
      </c>
      <c r="E6751" s="292">
        <v>21774.21</v>
      </c>
    </row>
    <row r="6752" spans="1:5" ht="14.4" x14ac:dyDescent="0.55000000000000004">
      <c r="A6752" s="290" t="s">
        <v>39832</v>
      </c>
      <c r="B6752" s="291">
        <v>5945</v>
      </c>
      <c r="D6752" s="290" t="s">
        <v>40035</v>
      </c>
      <c r="E6752" s="292">
        <v>5945</v>
      </c>
    </row>
    <row r="6753" spans="1:5" ht="14.4" x14ac:dyDescent="0.55000000000000004">
      <c r="A6753" s="290" t="s">
        <v>39833</v>
      </c>
      <c r="B6753" s="291">
        <v>15597</v>
      </c>
      <c r="D6753" s="290" t="s">
        <v>40036</v>
      </c>
      <c r="E6753" s="292">
        <v>15597</v>
      </c>
    </row>
    <row r="6754" spans="1:5" ht="14.4" x14ac:dyDescent="0.55000000000000004">
      <c r="A6754" s="290" t="s">
        <v>39834</v>
      </c>
      <c r="B6754" s="291">
        <v>9356</v>
      </c>
      <c r="D6754" s="290" t="s">
        <v>40037</v>
      </c>
      <c r="E6754" s="292">
        <v>9356</v>
      </c>
    </row>
    <row r="6755" spans="1:5" ht="14.4" x14ac:dyDescent="0.55000000000000004">
      <c r="A6755" s="290" t="s">
        <v>39835</v>
      </c>
      <c r="B6755" s="291">
        <v>33276</v>
      </c>
      <c r="D6755" s="290" t="s">
        <v>40038</v>
      </c>
      <c r="E6755" s="292">
        <v>33276</v>
      </c>
    </row>
    <row r="6756" spans="1:5" ht="14.4" x14ac:dyDescent="0.55000000000000004">
      <c r="A6756" s="290" t="s">
        <v>39836</v>
      </c>
      <c r="B6756" s="291">
        <v>106234</v>
      </c>
      <c r="D6756" s="290" t="s">
        <v>40039</v>
      </c>
      <c r="E6756" s="292">
        <v>106234</v>
      </c>
    </row>
    <row r="6757" spans="1:5" ht="14.4" x14ac:dyDescent="0.55000000000000004">
      <c r="A6757" s="290" t="s">
        <v>39837</v>
      </c>
      <c r="B6757" s="291">
        <v>158475</v>
      </c>
      <c r="D6757" s="290" t="s">
        <v>40040</v>
      </c>
      <c r="E6757" s="292">
        <v>158475</v>
      </c>
    </row>
    <row r="6758" spans="1:5" ht="14.4" x14ac:dyDescent="0.55000000000000004">
      <c r="A6758" s="290" t="s">
        <v>39838</v>
      </c>
      <c r="B6758" s="291">
        <v>355199.52</v>
      </c>
      <c r="D6758" s="290" t="s">
        <v>40041</v>
      </c>
      <c r="E6758" s="292">
        <v>355199.52</v>
      </c>
    </row>
    <row r="6759" spans="1:5" ht="14.4" x14ac:dyDescent="0.55000000000000004">
      <c r="A6759" s="290" t="s">
        <v>39839</v>
      </c>
      <c r="B6759" s="291">
        <v>23725.85</v>
      </c>
      <c r="D6759" s="290" t="s">
        <v>40042</v>
      </c>
      <c r="E6759" s="292">
        <v>23725.85</v>
      </c>
    </row>
    <row r="6760" spans="1:5" ht="14.4" x14ac:dyDescent="0.55000000000000004">
      <c r="A6760" s="290" t="s">
        <v>39840</v>
      </c>
      <c r="B6760" s="291">
        <v>383943</v>
      </c>
      <c r="D6760" s="290" t="s">
        <v>40043</v>
      </c>
      <c r="E6760" s="292">
        <v>383943</v>
      </c>
    </row>
    <row r="6761" spans="1:5" ht="14.4" x14ac:dyDescent="0.55000000000000004">
      <c r="A6761" s="290" t="s">
        <v>39841</v>
      </c>
      <c r="B6761" s="291">
        <v>44233.64</v>
      </c>
      <c r="D6761" s="290" t="s">
        <v>40044</v>
      </c>
      <c r="E6761" s="292">
        <v>44233.64</v>
      </c>
    </row>
    <row r="6762" spans="1:5" ht="14.4" x14ac:dyDescent="0.55000000000000004">
      <c r="A6762" s="290" t="s">
        <v>65525</v>
      </c>
      <c r="B6762" s="291">
        <v>35969</v>
      </c>
      <c r="D6762" s="290" t="s">
        <v>65258</v>
      </c>
      <c r="E6762" s="292">
        <v>35969</v>
      </c>
    </row>
    <row r="6763" spans="1:5" ht="14.4" x14ac:dyDescent="0.55000000000000004">
      <c r="A6763" s="290" t="s">
        <v>65526</v>
      </c>
      <c r="B6763" s="291">
        <v>31805.42</v>
      </c>
      <c r="D6763" s="290" t="s">
        <v>65259</v>
      </c>
      <c r="E6763" s="292">
        <v>31805.42</v>
      </c>
    </row>
    <row r="6764" spans="1:5" ht="14.4" x14ac:dyDescent="0.55000000000000004">
      <c r="A6764" s="290" t="s">
        <v>39842</v>
      </c>
      <c r="B6764" s="291">
        <v>56613</v>
      </c>
      <c r="D6764" s="290" t="s">
        <v>40045</v>
      </c>
      <c r="E6764" s="292">
        <v>56613</v>
      </c>
    </row>
    <row r="6765" spans="1:5" ht="14.4" x14ac:dyDescent="0.55000000000000004">
      <c r="A6765" s="290" t="s">
        <v>39843</v>
      </c>
      <c r="B6765" s="291">
        <v>227380.8</v>
      </c>
      <c r="D6765" s="290" t="s">
        <v>40046</v>
      </c>
      <c r="E6765" s="292">
        <v>227380.8</v>
      </c>
    </row>
    <row r="6766" spans="1:5" ht="14.4" x14ac:dyDescent="0.55000000000000004">
      <c r="A6766" s="290" t="s">
        <v>39844</v>
      </c>
      <c r="B6766" s="291">
        <v>19173.990000000002</v>
      </c>
      <c r="D6766" s="290" t="s">
        <v>40047</v>
      </c>
      <c r="E6766" s="292">
        <v>19173.990000000002</v>
      </c>
    </row>
    <row r="6767" spans="1:5" ht="14.4" x14ac:dyDescent="0.55000000000000004">
      <c r="A6767" s="290" t="s">
        <v>39845</v>
      </c>
      <c r="B6767" s="291">
        <v>33304.51</v>
      </c>
      <c r="D6767" s="290" t="s">
        <v>40048</v>
      </c>
      <c r="E6767" s="292">
        <v>33304.51</v>
      </c>
    </row>
    <row r="6768" spans="1:5" ht="14.4" x14ac:dyDescent="0.55000000000000004">
      <c r="A6768" s="290" t="s">
        <v>39846</v>
      </c>
      <c r="B6768" s="291">
        <v>216337</v>
      </c>
      <c r="D6768" s="290" t="s">
        <v>40049</v>
      </c>
      <c r="E6768" s="292">
        <v>216337</v>
      </c>
    </row>
    <row r="6769" spans="1:5" ht="14.4" x14ac:dyDescent="0.55000000000000004">
      <c r="A6769" s="290" t="s">
        <v>39847</v>
      </c>
      <c r="B6769" s="291">
        <v>6882.8</v>
      </c>
      <c r="D6769" s="290" t="s">
        <v>40050</v>
      </c>
      <c r="E6769" s="292">
        <v>6882.8</v>
      </c>
    </row>
    <row r="6770" spans="1:5" ht="14.4" x14ac:dyDescent="0.55000000000000004">
      <c r="A6770" s="290" t="s">
        <v>39848</v>
      </c>
      <c r="B6770" s="291">
        <v>124736.81</v>
      </c>
      <c r="D6770" s="290" t="s">
        <v>40051</v>
      </c>
      <c r="E6770" s="292">
        <v>124736.81</v>
      </c>
    </row>
    <row r="6771" spans="1:5" ht="14.4" x14ac:dyDescent="0.55000000000000004">
      <c r="A6771" s="290" t="s">
        <v>65527</v>
      </c>
      <c r="B6771" s="291">
        <v>32916</v>
      </c>
      <c r="D6771" s="290" t="s">
        <v>66164</v>
      </c>
      <c r="E6771" s="292">
        <v>32916</v>
      </c>
    </row>
    <row r="6772" spans="1:5" ht="14.4" x14ac:dyDescent="0.55000000000000004">
      <c r="A6772" s="290" t="s">
        <v>39849</v>
      </c>
      <c r="B6772" s="291">
        <v>83112</v>
      </c>
      <c r="D6772" s="290" t="s">
        <v>40052</v>
      </c>
      <c r="E6772" s="292">
        <v>83112</v>
      </c>
    </row>
    <row r="6773" spans="1:5" ht="14.4" x14ac:dyDescent="0.55000000000000004">
      <c r="A6773" s="290" t="s">
        <v>39850</v>
      </c>
      <c r="B6773" s="291">
        <v>274104.09000000003</v>
      </c>
      <c r="D6773" s="290" t="s">
        <v>40053</v>
      </c>
      <c r="E6773" s="292">
        <v>274104.09000000003</v>
      </c>
    </row>
    <row r="6774" spans="1:5" ht="14.4" x14ac:dyDescent="0.55000000000000004">
      <c r="A6774" s="290" t="s">
        <v>39851</v>
      </c>
      <c r="B6774" s="291">
        <v>82852.160000000003</v>
      </c>
      <c r="D6774" s="290" t="s">
        <v>40054</v>
      </c>
      <c r="E6774" s="292">
        <v>82852.160000000003</v>
      </c>
    </row>
    <row r="6775" spans="1:5" ht="14.4" x14ac:dyDescent="0.55000000000000004">
      <c r="A6775" s="290" t="s">
        <v>39852</v>
      </c>
      <c r="B6775" s="291">
        <v>5633.8</v>
      </c>
      <c r="D6775" s="290" t="s">
        <v>40055</v>
      </c>
      <c r="E6775" s="292">
        <v>5633.8</v>
      </c>
    </row>
    <row r="6776" spans="1:5" ht="14.4" x14ac:dyDescent="0.55000000000000004">
      <c r="A6776" s="290" t="s">
        <v>39853</v>
      </c>
      <c r="B6776" s="291">
        <v>158099.29999999999</v>
      </c>
      <c r="D6776" s="290" t="s">
        <v>40056</v>
      </c>
      <c r="E6776" s="292">
        <v>158099.29999999999</v>
      </c>
    </row>
    <row r="6777" spans="1:5" ht="14.4" x14ac:dyDescent="0.55000000000000004">
      <c r="A6777" s="290" t="s">
        <v>39854</v>
      </c>
      <c r="B6777" s="291">
        <v>100552</v>
      </c>
      <c r="D6777" s="290" t="s">
        <v>40057</v>
      </c>
      <c r="E6777" s="292">
        <v>100552</v>
      </c>
    </row>
    <row r="6778" spans="1:5" ht="14.4" x14ac:dyDescent="0.55000000000000004">
      <c r="A6778" s="290" t="s">
        <v>39855</v>
      </c>
      <c r="B6778" s="291">
        <v>72004.73</v>
      </c>
      <c r="D6778" s="290" t="s">
        <v>40058</v>
      </c>
      <c r="E6778" s="292">
        <v>72004.73</v>
      </c>
    </row>
    <row r="6779" spans="1:5" ht="14.4" x14ac:dyDescent="0.55000000000000004">
      <c r="A6779" s="290" t="s">
        <v>39856</v>
      </c>
      <c r="B6779" s="291">
        <v>78395</v>
      </c>
      <c r="D6779" s="290" t="s">
        <v>40059</v>
      </c>
      <c r="E6779" s="292">
        <v>78395</v>
      </c>
    </row>
    <row r="6780" spans="1:5" ht="14.4" x14ac:dyDescent="0.55000000000000004">
      <c r="A6780" s="290" t="s">
        <v>39857</v>
      </c>
      <c r="B6780" s="291">
        <v>72353.36</v>
      </c>
      <c r="D6780" s="290" t="s">
        <v>40060</v>
      </c>
      <c r="E6780" s="292">
        <v>72353.36</v>
      </c>
    </row>
    <row r="6781" spans="1:5" ht="14.4" x14ac:dyDescent="0.55000000000000004">
      <c r="A6781" s="290" t="s">
        <v>39858</v>
      </c>
      <c r="B6781" s="291">
        <v>33079</v>
      </c>
      <c r="D6781" s="290" t="s">
        <v>40061</v>
      </c>
      <c r="E6781" s="292">
        <v>33079</v>
      </c>
    </row>
    <row r="6782" spans="1:5" ht="14.4" x14ac:dyDescent="0.55000000000000004">
      <c r="A6782" s="290" t="s">
        <v>39859</v>
      </c>
      <c r="B6782" s="291">
        <v>48403.57</v>
      </c>
      <c r="D6782" s="290" t="s">
        <v>40062</v>
      </c>
      <c r="E6782" s="292">
        <v>48403.57</v>
      </c>
    </row>
    <row r="6783" spans="1:5" ht="14.4" x14ac:dyDescent="0.55000000000000004">
      <c r="A6783" s="290" t="s">
        <v>65528</v>
      </c>
      <c r="B6783" s="291">
        <v>9157.49</v>
      </c>
      <c r="D6783" s="290" t="s">
        <v>40063</v>
      </c>
      <c r="E6783" s="292">
        <v>9157.49</v>
      </c>
    </row>
    <row r="6784" spans="1:5" ht="14.4" x14ac:dyDescent="0.55000000000000004">
      <c r="A6784" s="290" t="s">
        <v>39860</v>
      </c>
      <c r="B6784" s="291">
        <v>17492</v>
      </c>
      <c r="D6784" s="290" t="s">
        <v>40064</v>
      </c>
      <c r="E6784" s="292">
        <v>17492</v>
      </c>
    </row>
    <row r="6785" spans="1:5" ht="14.4" x14ac:dyDescent="0.55000000000000004">
      <c r="A6785" s="290" t="s">
        <v>39861</v>
      </c>
      <c r="B6785" s="291">
        <v>16479.46</v>
      </c>
      <c r="D6785" s="290" t="s">
        <v>40065</v>
      </c>
      <c r="E6785" s="292">
        <v>16479.46</v>
      </c>
    </row>
    <row r="6786" spans="1:5" ht="14.4" x14ac:dyDescent="0.55000000000000004">
      <c r="A6786" s="290" t="s">
        <v>39862</v>
      </c>
      <c r="B6786" s="291">
        <v>45896.06</v>
      </c>
      <c r="D6786" s="290" t="s">
        <v>40066</v>
      </c>
      <c r="E6786" s="292">
        <v>45896.06</v>
      </c>
    </row>
    <row r="6787" spans="1:5" ht="14.4" x14ac:dyDescent="0.55000000000000004">
      <c r="A6787" s="290" t="s">
        <v>65529</v>
      </c>
      <c r="B6787" s="291">
        <v>5749</v>
      </c>
      <c r="D6787" s="290" t="s">
        <v>66165</v>
      </c>
      <c r="E6787" s="292">
        <v>5749</v>
      </c>
    </row>
    <row r="6788" spans="1:5" ht="14.4" x14ac:dyDescent="0.55000000000000004">
      <c r="A6788" s="290" t="s">
        <v>39863</v>
      </c>
      <c r="B6788" s="291">
        <v>141588</v>
      </c>
      <c r="D6788" s="290" t="s">
        <v>40067</v>
      </c>
      <c r="E6788" s="292">
        <v>141588</v>
      </c>
    </row>
    <row r="6789" spans="1:5" ht="14.4" x14ac:dyDescent="0.55000000000000004">
      <c r="A6789" s="290" t="s">
        <v>65530</v>
      </c>
      <c r="B6789" s="291">
        <v>0</v>
      </c>
      <c r="D6789" s="290" t="s">
        <v>66166</v>
      </c>
      <c r="E6789" s="292">
        <v>0</v>
      </c>
    </row>
    <row r="6790" spans="1:5" ht="14.4" x14ac:dyDescent="0.55000000000000004">
      <c r="A6790" s="290" t="s">
        <v>39864</v>
      </c>
      <c r="B6790" s="291">
        <v>100385</v>
      </c>
      <c r="D6790" s="290" t="s">
        <v>40068</v>
      </c>
      <c r="E6790" s="292">
        <v>100385</v>
      </c>
    </row>
    <row r="6791" spans="1:5" ht="14.4" x14ac:dyDescent="0.55000000000000004">
      <c r="A6791" s="290" t="s">
        <v>39865</v>
      </c>
      <c r="B6791" s="291">
        <v>1206501.6200000001</v>
      </c>
      <c r="D6791" s="290" t="s">
        <v>40069</v>
      </c>
      <c r="E6791" s="292">
        <v>1206501.6200000001</v>
      </c>
    </row>
    <row r="6792" spans="1:5" ht="14.4" x14ac:dyDescent="0.55000000000000004">
      <c r="A6792" s="290" t="s">
        <v>39866</v>
      </c>
      <c r="B6792" s="291">
        <v>32514</v>
      </c>
      <c r="D6792" s="290" t="s">
        <v>40070</v>
      </c>
      <c r="E6792" s="292">
        <v>32514</v>
      </c>
    </row>
    <row r="6793" spans="1:5" ht="14.4" x14ac:dyDescent="0.55000000000000004">
      <c r="A6793" s="290" t="s">
        <v>39867</v>
      </c>
      <c r="B6793" s="291">
        <v>17563</v>
      </c>
      <c r="D6793" s="290" t="s">
        <v>40071</v>
      </c>
      <c r="E6793" s="292">
        <v>17563</v>
      </c>
    </row>
    <row r="6794" spans="1:5" ht="14.4" x14ac:dyDescent="0.55000000000000004">
      <c r="A6794" s="290" t="s">
        <v>39868</v>
      </c>
      <c r="B6794" s="291">
        <v>115794.73</v>
      </c>
      <c r="D6794" s="290" t="s">
        <v>40072</v>
      </c>
      <c r="E6794" s="292">
        <v>115794.73</v>
      </c>
    </row>
    <row r="6795" spans="1:5" ht="14.4" x14ac:dyDescent="0.55000000000000004">
      <c r="A6795" s="290" t="s">
        <v>39869</v>
      </c>
      <c r="B6795" s="291">
        <v>118225</v>
      </c>
      <c r="D6795" s="290" t="s">
        <v>40073</v>
      </c>
      <c r="E6795" s="292">
        <v>118225</v>
      </c>
    </row>
    <row r="6796" spans="1:5" ht="14.4" x14ac:dyDescent="0.55000000000000004">
      <c r="A6796" s="290" t="s">
        <v>39870</v>
      </c>
      <c r="B6796" s="291">
        <v>32122</v>
      </c>
      <c r="D6796" s="290" t="s">
        <v>40074</v>
      </c>
      <c r="E6796" s="292">
        <v>32122</v>
      </c>
    </row>
    <row r="6797" spans="1:5" ht="14.4" x14ac:dyDescent="0.55000000000000004">
      <c r="A6797" s="290" t="s">
        <v>65531</v>
      </c>
      <c r="B6797" s="291">
        <v>14007</v>
      </c>
      <c r="D6797" s="290" t="s">
        <v>40075</v>
      </c>
      <c r="E6797" s="292">
        <v>14007</v>
      </c>
    </row>
    <row r="6798" spans="1:5" ht="14.4" x14ac:dyDescent="0.55000000000000004">
      <c r="A6798" s="290" t="s">
        <v>37391</v>
      </c>
      <c r="B6798" s="291">
        <v>120758</v>
      </c>
      <c r="D6798" s="290" t="s">
        <v>37836</v>
      </c>
      <c r="E6798" s="292">
        <v>120758</v>
      </c>
    </row>
    <row r="6799" spans="1:5" ht="14.4" x14ac:dyDescent="0.55000000000000004">
      <c r="A6799" s="290" t="s">
        <v>37392</v>
      </c>
      <c r="B6799" s="291">
        <v>110219</v>
      </c>
      <c r="D6799" s="290" t="s">
        <v>37838</v>
      </c>
      <c r="E6799" s="292">
        <v>110219</v>
      </c>
    </row>
    <row r="6800" spans="1:5" ht="14.4" x14ac:dyDescent="0.55000000000000004">
      <c r="A6800" s="290" t="s">
        <v>37393</v>
      </c>
      <c r="B6800" s="291">
        <v>1225377.97</v>
      </c>
      <c r="D6800" s="290" t="s">
        <v>37842</v>
      </c>
      <c r="E6800" s="292">
        <v>1225377.97</v>
      </c>
    </row>
    <row r="6801" spans="1:5" ht="14.4" x14ac:dyDescent="0.55000000000000004">
      <c r="A6801" s="290" t="s">
        <v>37394</v>
      </c>
      <c r="B6801" s="291">
        <v>36171</v>
      </c>
      <c r="D6801" s="290" t="s">
        <v>37844</v>
      </c>
      <c r="E6801" s="292">
        <v>36171</v>
      </c>
    </row>
    <row r="6802" spans="1:5" ht="14.4" x14ac:dyDescent="0.55000000000000004">
      <c r="A6802" s="290" t="s">
        <v>37395</v>
      </c>
      <c r="B6802" s="291">
        <v>23412</v>
      </c>
      <c r="D6802" s="290" t="s">
        <v>37845</v>
      </c>
      <c r="E6802" s="292">
        <v>23412</v>
      </c>
    </row>
    <row r="6803" spans="1:5" ht="14.4" x14ac:dyDescent="0.55000000000000004">
      <c r="A6803" s="290" t="s">
        <v>37396</v>
      </c>
      <c r="B6803" s="291">
        <v>22160</v>
      </c>
      <c r="D6803" s="290" t="s">
        <v>37847</v>
      </c>
      <c r="E6803" s="292">
        <v>22160</v>
      </c>
    </row>
    <row r="6804" spans="1:5" ht="14.4" x14ac:dyDescent="0.55000000000000004">
      <c r="A6804" s="290" t="s">
        <v>37397</v>
      </c>
      <c r="B6804" s="291">
        <v>19595</v>
      </c>
      <c r="D6804" s="290" t="s">
        <v>37849</v>
      </c>
      <c r="E6804" s="292">
        <v>19595</v>
      </c>
    </row>
    <row r="6805" spans="1:5" ht="14.4" x14ac:dyDescent="0.55000000000000004">
      <c r="A6805" s="290" t="s">
        <v>37398</v>
      </c>
      <c r="B6805" s="291">
        <v>244794</v>
      </c>
      <c r="D6805" s="290" t="s">
        <v>37853</v>
      </c>
      <c r="E6805" s="292">
        <v>244794</v>
      </c>
    </row>
    <row r="6806" spans="1:5" ht="14.4" x14ac:dyDescent="0.55000000000000004">
      <c r="A6806" s="290" t="s">
        <v>37399</v>
      </c>
      <c r="B6806" s="291">
        <v>77602.91</v>
      </c>
      <c r="D6806" s="290" t="s">
        <v>37858</v>
      </c>
      <c r="E6806" s="292">
        <v>77602.91</v>
      </c>
    </row>
    <row r="6807" spans="1:5" ht="14.4" x14ac:dyDescent="0.55000000000000004">
      <c r="A6807" s="290" t="s">
        <v>37400</v>
      </c>
      <c r="B6807" s="291">
        <v>210565</v>
      </c>
      <c r="D6807" s="290" t="s">
        <v>37863</v>
      </c>
      <c r="E6807" s="292">
        <v>210565</v>
      </c>
    </row>
    <row r="6808" spans="1:5" ht="14.4" x14ac:dyDescent="0.55000000000000004">
      <c r="A6808" s="290" t="s">
        <v>37401</v>
      </c>
      <c r="B6808" s="291">
        <v>157894</v>
      </c>
      <c r="D6808" s="290" t="s">
        <v>37868</v>
      </c>
      <c r="E6808" s="292">
        <v>157894</v>
      </c>
    </row>
    <row r="6809" spans="1:5" ht="14.4" x14ac:dyDescent="0.55000000000000004">
      <c r="A6809" s="290" t="s">
        <v>37402</v>
      </c>
      <c r="B6809" s="291">
        <v>121203</v>
      </c>
      <c r="D6809" s="290" t="s">
        <v>37873</v>
      </c>
      <c r="E6809" s="292">
        <v>121203</v>
      </c>
    </row>
    <row r="6810" spans="1:5" ht="14.4" x14ac:dyDescent="0.55000000000000004">
      <c r="A6810" s="290" t="s">
        <v>37403</v>
      </c>
      <c r="B6810" s="291">
        <v>6239</v>
      </c>
      <c r="D6810" s="290" t="s">
        <v>37875</v>
      </c>
      <c r="E6810" s="292">
        <v>6239</v>
      </c>
    </row>
    <row r="6811" spans="1:5" ht="14.4" x14ac:dyDescent="0.55000000000000004">
      <c r="A6811" s="290" t="s">
        <v>37404</v>
      </c>
      <c r="B6811" s="291">
        <v>348422</v>
      </c>
      <c r="D6811" s="290" t="s">
        <v>37879</v>
      </c>
      <c r="E6811" s="292">
        <v>348422</v>
      </c>
    </row>
    <row r="6812" spans="1:5" ht="14.4" x14ac:dyDescent="0.55000000000000004">
      <c r="A6812" s="290" t="s">
        <v>37405</v>
      </c>
      <c r="B6812" s="291">
        <v>15765</v>
      </c>
      <c r="D6812" s="290" t="s">
        <v>37882</v>
      </c>
      <c r="E6812" s="292">
        <v>15765</v>
      </c>
    </row>
    <row r="6813" spans="1:5" ht="14.4" x14ac:dyDescent="0.55000000000000004">
      <c r="A6813" s="290" t="s">
        <v>37406</v>
      </c>
      <c r="B6813" s="291">
        <v>117213</v>
      </c>
      <c r="D6813" s="290" t="s">
        <v>37886</v>
      </c>
      <c r="E6813" s="292">
        <v>117213</v>
      </c>
    </row>
    <row r="6814" spans="1:5" ht="14.4" x14ac:dyDescent="0.55000000000000004">
      <c r="A6814" s="290" t="s">
        <v>37407</v>
      </c>
      <c r="B6814" s="291">
        <v>245741</v>
      </c>
      <c r="D6814" s="290" t="s">
        <v>37891</v>
      </c>
      <c r="E6814" s="292">
        <v>245741</v>
      </c>
    </row>
    <row r="6815" spans="1:5" ht="14.4" x14ac:dyDescent="0.55000000000000004">
      <c r="A6815" s="290" t="s">
        <v>65532</v>
      </c>
      <c r="B6815" s="291">
        <v>0</v>
      </c>
      <c r="D6815" s="290" t="s">
        <v>66167</v>
      </c>
      <c r="E6815" s="292">
        <v>0</v>
      </c>
    </row>
    <row r="6816" spans="1:5" ht="14.4" x14ac:dyDescent="0.55000000000000004">
      <c r="A6816" s="290" t="s">
        <v>37408</v>
      </c>
      <c r="B6816" s="291">
        <v>36998</v>
      </c>
      <c r="D6816" s="290" t="s">
        <v>37893</v>
      </c>
      <c r="E6816" s="292">
        <v>36998</v>
      </c>
    </row>
    <row r="6817" spans="1:5" ht="14.4" x14ac:dyDescent="0.55000000000000004">
      <c r="A6817" s="290" t="s">
        <v>37409</v>
      </c>
      <c r="B6817" s="291">
        <v>727792.74</v>
      </c>
      <c r="D6817" s="290" t="s">
        <v>37897</v>
      </c>
      <c r="E6817" s="292">
        <v>727792.74</v>
      </c>
    </row>
    <row r="6818" spans="1:5" ht="14.4" x14ac:dyDescent="0.55000000000000004">
      <c r="A6818" s="290" t="s">
        <v>37410</v>
      </c>
      <c r="B6818" s="291">
        <v>43708</v>
      </c>
      <c r="D6818" s="290" t="s">
        <v>37899</v>
      </c>
      <c r="E6818" s="292">
        <v>43708</v>
      </c>
    </row>
    <row r="6819" spans="1:5" ht="14.4" x14ac:dyDescent="0.55000000000000004">
      <c r="A6819" s="290" t="s">
        <v>37411</v>
      </c>
      <c r="B6819" s="291">
        <v>20141</v>
      </c>
      <c r="D6819" s="290" t="s">
        <v>37901</v>
      </c>
      <c r="E6819" s="292">
        <v>20141</v>
      </c>
    </row>
    <row r="6820" spans="1:5" ht="14.4" x14ac:dyDescent="0.55000000000000004">
      <c r="A6820" s="290" t="s">
        <v>37412</v>
      </c>
      <c r="B6820" s="291">
        <v>1308909</v>
      </c>
      <c r="D6820" s="290" t="s">
        <v>37906</v>
      </c>
      <c r="E6820" s="292">
        <v>1308909</v>
      </c>
    </row>
    <row r="6821" spans="1:5" ht="14.4" x14ac:dyDescent="0.55000000000000004">
      <c r="A6821" s="290" t="s">
        <v>37413</v>
      </c>
      <c r="B6821" s="291">
        <v>251881</v>
      </c>
      <c r="D6821" s="290" t="s">
        <v>37911</v>
      </c>
      <c r="E6821" s="292">
        <v>251881</v>
      </c>
    </row>
    <row r="6822" spans="1:5" ht="14.4" x14ac:dyDescent="0.55000000000000004">
      <c r="A6822" s="290" t="s">
        <v>37414</v>
      </c>
      <c r="B6822" s="291">
        <v>17642</v>
      </c>
      <c r="D6822" s="290" t="s">
        <v>37913</v>
      </c>
      <c r="E6822" s="292">
        <v>17642</v>
      </c>
    </row>
    <row r="6823" spans="1:5" ht="14.4" x14ac:dyDescent="0.55000000000000004">
      <c r="A6823" s="290" t="s">
        <v>37415</v>
      </c>
      <c r="B6823" s="291">
        <v>15896</v>
      </c>
      <c r="D6823" s="290" t="s">
        <v>37915</v>
      </c>
      <c r="E6823" s="292">
        <v>15896</v>
      </c>
    </row>
    <row r="6824" spans="1:5" ht="14.4" x14ac:dyDescent="0.55000000000000004">
      <c r="A6824" s="290" t="s">
        <v>37416</v>
      </c>
      <c r="B6824" s="291">
        <v>49071</v>
      </c>
      <c r="D6824" s="290" t="s">
        <v>37918</v>
      </c>
      <c r="E6824" s="292">
        <v>49071</v>
      </c>
    </row>
    <row r="6825" spans="1:5" ht="14.4" x14ac:dyDescent="0.55000000000000004">
      <c r="A6825" s="290" t="s">
        <v>37417</v>
      </c>
      <c r="B6825" s="291">
        <v>29333</v>
      </c>
      <c r="D6825" s="290" t="s">
        <v>37919</v>
      </c>
      <c r="E6825" s="292">
        <v>29333</v>
      </c>
    </row>
    <row r="6826" spans="1:5" ht="14.4" x14ac:dyDescent="0.55000000000000004">
      <c r="A6826" s="290" t="s">
        <v>37418</v>
      </c>
      <c r="B6826" s="291">
        <v>4118</v>
      </c>
      <c r="D6826" s="290" t="s">
        <v>37920</v>
      </c>
      <c r="E6826" s="292">
        <v>4118</v>
      </c>
    </row>
    <row r="6827" spans="1:5" ht="14.4" x14ac:dyDescent="0.55000000000000004">
      <c r="A6827" s="290" t="s">
        <v>37419</v>
      </c>
      <c r="B6827" s="291">
        <v>8027</v>
      </c>
      <c r="D6827" s="290" t="s">
        <v>37921</v>
      </c>
      <c r="E6827" s="292">
        <v>8027</v>
      </c>
    </row>
    <row r="6828" spans="1:5" ht="14.4" x14ac:dyDescent="0.55000000000000004">
      <c r="A6828" s="290" t="s">
        <v>37420</v>
      </c>
      <c r="B6828" s="291">
        <v>675215</v>
      </c>
      <c r="D6828" s="290" t="s">
        <v>37926</v>
      </c>
      <c r="E6828" s="292">
        <v>675215</v>
      </c>
    </row>
    <row r="6829" spans="1:5" ht="14.4" x14ac:dyDescent="0.55000000000000004">
      <c r="A6829" s="290" t="s">
        <v>37421</v>
      </c>
      <c r="B6829" s="291">
        <v>17154</v>
      </c>
      <c r="D6829" s="290" t="s">
        <v>37928</v>
      </c>
      <c r="E6829" s="292">
        <v>17154</v>
      </c>
    </row>
    <row r="6830" spans="1:5" ht="14.4" x14ac:dyDescent="0.55000000000000004">
      <c r="A6830" s="290" t="s">
        <v>37422</v>
      </c>
      <c r="B6830" s="291">
        <v>1567767.34</v>
      </c>
      <c r="D6830" s="290" t="s">
        <v>37933</v>
      </c>
      <c r="E6830" s="292">
        <v>1567767.34</v>
      </c>
    </row>
    <row r="6831" spans="1:5" ht="14.4" x14ac:dyDescent="0.55000000000000004">
      <c r="A6831" s="290" t="s">
        <v>37423</v>
      </c>
      <c r="B6831" s="291">
        <v>304750.52</v>
      </c>
      <c r="D6831" s="290" t="s">
        <v>37938</v>
      </c>
      <c r="E6831" s="292">
        <v>304750.52</v>
      </c>
    </row>
    <row r="6832" spans="1:5" ht="14.4" x14ac:dyDescent="0.55000000000000004">
      <c r="A6832" s="290" t="s">
        <v>37424</v>
      </c>
      <c r="B6832" s="291">
        <v>31778</v>
      </c>
      <c r="D6832" s="290" t="s">
        <v>37940</v>
      </c>
      <c r="E6832" s="292">
        <v>31778</v>
      </c>
    </row>
    <row r="6833" spans="1:5" ht="14.4" x14ac:dyDescent="0.55000000000000004">
      <c r="A6833" s="290" t="s">
        <v>65533</v>
      </c>
      <c r="B6833" s="291">
        <v>12720</v>
      </c>
      <c r="D6833" s="290" t="s">
        <v>37944</v>
      </c>
      <c r="E6833" s="292">
        <v>12720</v>
      </c>
    </row>
    <row r="6834" spans="1:5" ht="14.4" x14ac:dyDescent="0.55000000000000004">
      <c r="A6834" s="290" t="s">
        <v>37425</v>
      </c>
      <c r="B6834" s="291">
        <v>18294</v>
      </c>
      <c r="D6834" s="290" t="s">
        <v>37947</v>
      </c>
      <c r="E6834" s="292">
        <v>18294</v>
      </c>
    </row>
    <row r="6835" spans="1:5" ht="14.4" x14ac:dyDescent="0.55000000000000004">
      <c r="A6835" s="290" t="s">
        <v>37426</v>
      </c>
      <c r="B6835" s="291">
        <v>12507.18</v>
      </c>
      <c r="D6835" s="290" t="s">
        <v>37951</v>
      </c>
      <c r="E6835" s="292">
        <v>12507.18</v>
      </c>
    </row>
    <row r="6836" spans="1:5" ht="14.4" x14ac:dyDescent="0.55000000000000004">
      <c r="A6836" s="290" t="s">
        <v>37427</v>
      </c>
      <c r="B6836" s="291">
        <v>393993.64</v>
      </c>
      <c r="D6836" s="290" t="s">
        <v>37955</v>
      </c>
      <c r="E6836" s="292">
        <v>393993.64</v>
      </c>
    </row>
    <row r="6837" spans="1:5" ht="14.4" x14ac:dyDescent="0.55000000000000004">
      <c r="A6837" s="290" t="s">
        <v>37428</v>
      </c>
      <c r="B6837" s="291">
        <v>77985.05</v>
      </c>
      <c r="D6837" s="290" t="s">
        <v>37960</v>
      </c>
      <c r="E6837" s="292">
        <v>77985.05</v>
      </c>
    </row>
    <row r="6838" spans="1:5" ht="14.4" x14ac:dyDescent="0.55000000000000004">
      <c r="A6838" s="290" t="s">
        <v>37429</v>
      </c>
      <c r="B6838" s="291">
        <v>428799.19</v>
      </c>
      <c r="D6838" s="290" t="s">
        <v>37965</v>
      </c>
      <c r="E6838" s="292">
        <v>428799.19</v>
      </c>
    </row>
    <row r="6839" spans="1:5" ht="14.4" x14ac:dyDescent="0.55000000000000004">
      <c r="A6839" s="290" t="s">
        <v>37430</v>
      </c>
      <c r="B6839" s="291">
        <v>8932</v>
      </c>
      <c r="D6839" s="290" t="s">
        <v>37967</v>
      </c>
      <c r="E6839" s="292">
        <v>8932</v>
      </c>
    </row>
    <row r="6840" spans="1:5" ht="14.4" x14ac:dyDescent="0.55000000000000004">
      <c r="A6840" s="290" t="s">
        <v>37431</v>
      </c>
      <c r="B6840" s="291">
        <v>142671.67000000001</v>
      </c>
      <c r="D6840" s="290" t="s">
        <v>37971</v>
      </c>
      <c r="E6840" s="292">
        <v>142671.67000000001</v>
      </c>
    </row>
    <row r="6841" spans="1:5" ht="14.4" x14ac:dyDescent="0.55000000000000004">
      <c r="A6841" s="290" t="s">
        <v>37432</v>
      </c>
      <c r="B6841" s="291">
        <v>809077</v>
      </c>
      <c r="D6841" s="290" t="s">
        <v>37976</v>
      </c>
      <c r="E6841" s="292">
        <v>809077</v>
      </c>
    </row>
    <row r="6842" spans="1:5" ht="14.4" x14ac:dyDescent="0.55000000000000004">
      <c r="A6842" s="290" t="s">
        <v>37433</v>
      </c>
      <c r="B6842" s="291">
        <v>243669.16</v>
      </c>
      <c r="D6842" s="290" t="s">
        <v>37981</v>
      </c>
      <c r="E6842" s="292">
        <v>243669.16</v>
      </c>
    </row>
    <row r="6843" spans="1:5" ht="14.4" x14ac:dyDescent="0.55000000000000004">
      <c r="A6843" s="290" t="s">
        <v>37434</v>
      </c>
      <c r="B6843" s="291">
        <v>159242</v>
      </c>
      <c r="D6843" s="290" t="s">
        <v>37986</v>
      </c>
      <c r="E6843" s="292">
        <v>159242</v>
      </c>
    </row>
    <row r="6844" spans="1:5" ht="14.4" x14ac:dyDescent="0.55000000000000004">
      <c r="A6844" s="290" t="s">
        <v>37435</v>
      </c>
      <c r="B6844" s="291">
        <v>445051</v>
      </c>
      <c r="D6844" s="290" t="s">
        <v>37991</v>
      </c>
      <c r="E6844" s="292">
        <v>445051</v>
      </c>
    </row>
    <row r="6845" spans="1:5" ht="14.4" x14ac:dyDescent="0.55000000000000004">
      <c r="A6845" s="290" t="s">
        <v>37436</v>
      </c>
      <c r="B6845" s="291">
        <v>25322</v>
      </c>
      <c r="D6845" s="290" t="s">
        <v>37993</v>
      </c>
      <c r="E6845" s="292">
        <v>25322</v>
      </c>
    </row>
    <row r="6846" spans="1:5" ht="14.4" x14ac:dyDescent="0.55000000000000004">
      <c r="A6846" s="290" t="s">
        <v>37437</v>
      </c>
      <c r="B6846" s="291">
        <v>18674</v>
      </c>
      <c r="D6846" s="290" t="s">
        <v>37994</v>
      </c>
      <c r="E6846" s="292">
        <v>18674</v>
      </c>
    </row>
    <row r="6847" spans="1:5" ht="14.4" x14ac:dyDescent="0.55000000000000004">
      <c r="A6847" s="290" t="s">
        <v>37438</v>
      </c>
      <c r="B6847" s="291">
        <v>10862</v>
      </c>
      <c r="D6847" s="290" t="s">
        <v>37995</v>
      </c>
      <c r="E6847" s="292">
        <v>10862</v>
      </c>
    </row>
    <row r="6848" spans="1:5" ht="14.4" x14ac:dyDescent="0.55000000000000004">
      <c r="A6848" s="290" t="s">
        <v>37439</v>
      </c>
      <c r="B6848" s="291">
        <v>187860</v>
      </c>
      <c r="D6848" s="290" t="s">
        <v>37999</v>
      </c>
      <c r="E6848" s="292">
        <v>187860</v>
      </c>
    </row>
    <row r="6849" spans="1:5" ht="14.4" x14ac:dyDescent="0.55000000000000004">
      <c r="A6849" s="290" t="s">
        <v>37440</v>
      </c>
      <c r="B6849" s="291">
        <v>7008.15</v>
      </c>
      <c r="D6849" s="290" t="s">
        <v>38002</v>
      </c>
      <c r="E6849" s="292">
        <v>7008.15</v>
      </c>
    </row>
    <row r="6850" spans="1:5" ht="14.4" x14ac:dyDescent="0.55000000000000004">
      <c r="A6850" s="290" t="s">
        <v>37441</v>
      </c>
      <c r="B6850" s="291">
        <v>86850</v>
      </c>
      <c r="D6850" s="290" t="s">
        <v>38006</v>
      </c>
      <c r="E6850" s="292">
        <v>86850</v>
      </c>
    </row>
    <row r="6851" spans="1:5" ht="14.4" x14ac:dyDescent="0.55000000000000004">
      <c r="A6851" s="290" t="s">
        <v>37442</v>
      </c>
      <c r="B6851" s="291">
        <v>53483.4</v>
      </c>
      <c r="D6851" s="290" t="s">
        <v>38011</v>
      </c>
      <c r="E6851" s="292">
        <v>53483.4</v>
      </c>
    </row>
    <row r="6852" spans="1:5" ht="14.4" x14ac:dyDescent="0.55000000000000004">
      <c r="A6852" s="290" t="s">
        <v>37443</v>
      </c>
      <c r="B6852" s="291">
        <v>827736</v>
      </c>
      <c r="D6852" s="290" t="s">
        <v>38016</v>
      </c>
      <c r="E6852" s="292">
        <v>827736</v>
      </c>
    </row>
    <row r="6853" spans="1:5" ht="14.4" x14ac:dyDescent="0.55000000000000004">
      <c r="A6853" s="290" t="s">
        <v>37444</v>
      </c>
      <c r="B6853" s="291">
        <v>44286</v>
      </c>
      <c r="D6853" s="290" t="s">
        <v>38018</v>
      </c>
      <c r="E6853" s="292">
        <v>44286</v>
      </c>
    </row>
    <row r="6854" spans="1:5" ht="14.4" x14ac:dyDescent="0.55000000000000004">
      <c r="A6854" s="290" t="s">
        <v>37445</v>
      </c>
      <c r="B6854" s="291">
        <v>320426</v>
      </c>
      <c r="D6854" s="290" t="s">
        <v>38023</v>
      </c>
      <c r="E6854" s="292">
        <v>320426</v>
      </c>
    </row>
    <row r="6855" spans="1:5" ht="14.4" x14ac:dyDescent="0.55000000000000004">
      <c r="A6855" s="290" t="s">
        <v>37446</v>
      </c>
      <c r="B6855" s="291">
        <v>139879.76999999999</v>
      </c>
      <c r="D6855" s="290" t="s">
        <v>38028</v>
      </c>
      <c r="E6855" s="292">
        <v>139879.76999999999</v>
      </c>
    </row>
    <row r="6856" spans="1:5" ht="14.4" x14ac:dyDescent="0.55000000000000004">
      <c r="A6856" s="290" t="s">
        <v>37447</v>
      </c>
      <c r="B6856" s="291">
        <v>4943</v>
      </c>
      <c r="D6856" s="290" t="s">
        <v>38030</v>
      </c>
      <c r="E6856" s="292">
        <v>4943</v>
      </c>
    </row>
    <row r="6857" spans="1:5" ht="14.4" x14ac:dyDescent="0.55000000000000004">
      <c r="A6857" s="290" t="s">
        <v>37448</v>
      </c>
      <c r="B6857" s="291">
        <v>43678</v>
      </c>
      <c r="D6857" s="290" t="s">
        <v>38031</v>
      </c>
      <c r="E6857" s="292">
        <v>43678</v>
      </c>
    </row>
    <row r="6858" spans="1:5" ht="14.4" x14ac:dyDescent="0.55000000000000004">
      <c r="A6858" s="290" t="s">
        <v>37449</v>
      </c>
      <c r="B6858" s="291">
        <v>763274.59</v>
      </c>
      <c r="D6858" s="290" t="s">
        <v>38036</v>
      </c>
      <c r="E6858" s="292">
        <v>763274.59</v>
      </c>
    </row>
    <row r="6859" spans="1:5" ht="14.4" x14ac:dyDescent="0.55000000000000004">
      <c r="A6859" s="290" t="s">
        <v>37450</v>
      </c>
      <c r="B6859" s="291">
        <v>2827811.83</v>
      </c>
      <c r="D6859" s="290" t="s">
        <v>38041</v>
      </c>
      <c r="E6859" s="292">
        <v>2827811.83</v>
      </c>
    </row>
    <row r="6860" spans="1:5" ht="14.4" x14ac:dyDescent="0.55000000000000004">
      <c r="A6860" s="290" t="s">
        <v>65534</v>
      </c>
      <c r="B6860" s="291">
        <v>0</v>
      </c>
      <c r="D6860" s="290" t="s">
        <v>66168</v>
      </c>
      <c r="E6860" s="292">
        <v>0</v>
      </c>
    </row>
    <row r="6861" spans="1:5" ht="14.4" x14ac:dyDescent="0.55000000000000004">
      <c r="A6861" s="290" t="s">
        <v>37451</v>
      </c>
      <c r="B6861" s="291">
        <v>29735</v>
      </c>
      <c r="D6861" s="290" t="s">
        <v>38045</v>
      </c>
      <c r="E6861" s="292">
        <v>29735</v>
      </c>
    </row>
    <row r="6862" spans="1:5" ht="14.4" x14ac:dyDescent="0.55000000000000004">
      <c r="A6862" s="290" t="s">
        <v>37452</v>
      </c>
      <c r="B6862" s="291">
        <v>201222</v>
      </c>
      <c r="D6862" s="290" t="s">
        <v>38049</v>
      </c>
      <c r="E6862" s="292">
        <v>201222</v>
      </c>
    </row>
    <row r="6863" spans="1:5" ht="14.4" x14ac:dyDescent="0.55000000000000004">
      <c r="A6863" s="290" t="s">
        <v>37453</v>
      </c>
      <c r="B6863" s="291">
        <v>1590</v>
      </c>
      <c r="D6863" s="290" t="s">
        <v>38051</v>
      </c>
      <c r="E6863" s="292">
        <v>1590</v>
      </c>
    </row>
    <row r="6864" spans="1:5" ht="14.4" x14ac:dyDescent="0.55000000000000004">
      <c r="A6864" s="290" t="s">
        <v>37454</v>
      </c>
      <c r="B6864" s="291">
        <v>251415</v>
      </c>
      <c r="D6864" s="290" t="s">
        <v>38055</v>
      </c>
      <c r="E6864" s="292">
        <v>251415</v>
      </c>
    </row>
    <row r="6865" spans="1:5" ht="14.4" x14ac:dyDescent="0.55000000000000004">
      <c r="A6865" s="290" t="s">
        <v>37455</v>
      </c>
      <c r="B6865" s="291">
        <v>947885</v>
      </c>
      <c r="D6865" s="290" t="s">
        <v>38060</v>
      </c>
      <c r="E6865" s="292">
        <v>947885</v>
      </c>
    </row>
    <row r="6866" spans="1:5" ht="14.4" x14ac:dyDescent="0.55000000000000004">
      <c r="A6866" s="290" t="s">
        <v>37456</v>
      </c>
      <c r="B6866" s="291">
        <v>186977.19</v>
      </c>
      <c r="D6866" s="290" t="s">
        <v>38065</v>
      </c>
      <c r="E6866" s="292">
        <v>186977.19</v>
      </c>
    </row>
    <row r="6867" spans="1:5" ht="14.4" x14ac:dyDescent="0.55000000000000004">
      <c r="A6867" s="290" t="s">
        <v>37457</v>
      </c>
      <c r="B6867" s="291">
        <v>117235.32</v>
      </c>
      <c r="D6867" s="290" t="s">
        <v>38069</v>
      </c>
      <c r="E6867" s="292">
        <v>117235.32</v>
      </c>
    </row>
    <row r="6868" spans="1:5" ht="14.4" x14ac:dyDescent="0.55000000000000004">
      <c r="A6868" s="290" t="s">
        <v>37458</v>
      </c>
      <c r="B6868" s="291">
        <v>6929.95</v>
      </c>
      <c r="D6868" s="290" t="s">
        <v>38071</v>
      </c>
      <c r="E6868" s="292">
        <v>6929.95</v>
      </c>
    </row>
    <row r="6869" spans="1:5" ht="14.4" x14ac:dyDescent="0.55000000000000004">
      <c r="A6869" s="290" t="s">
        <v>37459</v>
      </c>
      <c r="B6869" s="291">
        <v>24129</v>
      </c>
      <c r="D6869" s="290" t="s">
        <v>38072</v>
      </c>
      <c r="E6869" s="292">
        <v>24129</v>
      </c>
    </row>
    <row r="6870" spans="1:5" ht="14.4" x14ac:dyDescent="0.55000000000000004">
      <c r="A6870" s="290" t="s">
        <v>37460</v>
      </c>
      <c r="B6870" s="291">
        <v>299280</v>
      </c>
      <c r="D6870" s="290" t="s">
        <v>38076</v>
      </c>
      <c r="E6870" s="292">
        <v>299280</v>
      </c>
    </row>
    <row r="6871" spans="1:5" ht="14.4" x14ac:dyDescent="0.55000000000000004">
      <c r="A6871" s="290" t="s">
        <v>37461</v>
      </c>
      <c r="B6871" s="291">
        <v>481040.45</v>
      </c>
      <c r="D6871" s="290" t="s">
        <v>38081</v>
      </c>
      <c r="E6871" s="292">
        <v>481040.45</v>
      </c>
    </row>
    <row r="6872" spans="1:5" ht="14.4" x14ac:dyDescent="0.55000000000000004">
      <c r="A6872" s="290" t="s">
        <v>37462</v>
      </c>
      <c r="B6872" s="291">
        <v>1870743</v>
      </c>
      <c r="D6872" s="290" t="s">
        <v>38086</v>
      </c>
      <c r="E6872" s="292">
        <v>1870743</v>
      </c>
    </row>
    <row r="6873" spans="1:5" ht="14.4" x14ac:dyDescent="0.55000000000000004">
      <c r="A6873" s="290" t="s">
        <v>37463</v>
      </c>
      <c r="B6873" s="291">
        <v>28543</v>
      </c>
      <c r="D6873" s="290" t="s">
        <v>38089</v>
      </c>
      <c r="E6873" s="292">
        <v>28543</v>
      </c>
    </row>
    <row r="6874" spans="1:5" ht="14.4" x14ac:dyDescent="0.55000000000000004">
      <c r="A6874" s="290" t="s">
        <v>37464</v>
      </c>
      <c r="B6874" s="291">
        <v>27183</v>
      </c>
      <c r="D6874" s="290" t="s">
        <v>38091</v>
      </c>
      <c r="E6874" s="292">
        <v>27183</v>
      </c>
    </row>
    <row r="6875" spans="1:5" ht="14.4" x14ac:dyDescent="0.55000000000000004">
      <c r="A6875" s="290" t="s">
        <v>65535</v>
      </c>
      <c r="B6875" s="291">
        <v>12376</v>
      </c>
      <c r="D6875" s="290" t="s">
        <v>38093</v>
      </c>
      <c r="E6875" s="292">
        <v>12376</v>
      </c>
    </row>
    <row r="6876" spans="1:5" ht="14.4" x14ac:dyDescent="0.55000000000000004">
      <c r="A6876" s="290" t="s">
        <v>65536</v>
      </c>
      <c r="B6876" s="291">
        <v>20666.37</v>
      </c>
      <c r="D6876" s="290" t="s">
        <v>38094</v>
      </c>
      <c r="E6876" s="292">
        <v>20666.37</v>
      </c>
    </row>
    <row r="6877" spans="1:5" ht="14.4" x14ac:dyDescent="0.55000000000000004">
      <c r="A6877" s="290" t="s">
        <v>37465</v>
      </c>
      <c r="B6877" s="291">
        <v>33020.550000000003</v>
      </c>
      <c r="D6877" s="290" t="s">
        <v>38096</v>
      </c>
      <c r="E6877" s="292">
        <v>33020.550000000003</v>
      </c>
    </row>
    <row r="6878" spans="1:5" ht="14.4" x14ac:dyDescent="0.55000000000000004">
      <c r="A6878" s="290" t="s">
        <v>37466</v>
      </c>
      <c r="B6878" s="291">
        <v>25446</v>
      </c>
      <c r="D6878" s="290" t="s">
        <v>38099</v>
      </c>
      <c r="E6878" s="292">
        <v>25446</v>
      </c>
    </row>
    <row r="6879" spans="1:5" ht="14.4" x14ac:dyDescent="0.55000000000000004">
      <c r="A6879" s="290" t="s">
        <v>37467</v>
      </c>
      <c r="B6879" s="291">
        <v>50741</v>
      </c>
      <c r="D6879" s="290" t="s">
        <v>38101</v>
      </c>
      <c r="E6879" s="292">
        <v>50741</v>
      </c>
    </row>
    <row r="6880" spans="1:5" ht="14.4" x14ac:dyDescent="0.55000000000000004">
      <c r="A6880" s="290" t="s">
        <v>65537</v>
      </c>
      <c r="B6880" s="291">
        <v>10746</v>
      </c>
      <c r="D6880" s="290" t="s">
        <v>38104</v>
      </c>
      <c r="E6880" s="292">
        <v>10746</v>
      </c>
    </row>
    <row r="6881" spans="1:5" ht="14.4" x14ac:dyDescent="0.55000000000000004">
      <c r="A6881" s="290" t="s">
        <v>37468</v>
      </c>
      <c r="B6881" s="291">
        <v>21453</v>
      </c>
      <c r="D6881" s="290" t="s">
        <v>38106</v>
      </c>
      <c r="E6881" s="292">
        <v>21453</v>
      </c>
    </row>
    <row r="6882" spans="1:5" ht="14.4" x14ac:dyDescent="0.55000000000000004">
      <c r="A6882" s="290" t="s">
        <v>37469</v>
      </c>
      <c r="B6882" s="291">
        <v>20963</v>
      </c>
      <c r="D6882" s="290" t="s">
        <v>38107</v>
      </c>
      <c r="E6882" s="292">
        <v>20963</v>
      </c>
    </row>
    <row r="6883" spans="1:5" ht="14.4" x14ac:dyDescent="0.55000000000000004">
      <c r="A6883" s="290" t="s">
        <v>65538</v>
      </c>
      <c r="B6883" s="291">
        <v>15083</v>
      </c>
      <c r="D6883" s="290" t="s">
        <v>38111</v>
      </c>
      <c r="E6883" s="292">
        <v>15083</v>
      </c>
    </row>
    <row r="6884" spans="1:5" ht="14.4" x14ac:dyDescent="0.55000000000000004">
      <c r="A6884" s="290" t="s">
        <v>37470</v>
      </c>
      <c r="B6884" s="291">
        <v>34467</v>
      </c>
      <c r="D6884" s="290" t="s">
        <v>38112</v>
      </c>
      <c r="E6884" s="292">
        <v>34467</v>
      </c>
    </row>
    <row r="6885" spans="1:5" ht="14.4" x14ac:dyDescent="0.55000000000000004">
      <c r="A6885" s="290" t="s">
        <v>37471</v>
      </c>
      <c r="B6885" s="291">
        <v>20256</v>
      </c>
      <c r="D6885" s="290" t="s">
        <v>38114</v>
      </c>
      <c r="E6885" s="292">
        <v>20256</v>
      </c>
    </row>
    <row r="6886" spans="1:5" ht="14.4" x14ac:dyDescent="0.55000000000000004">
      <c r="A6886" s="290" t="s">
        <v>37472</v>
      </c>
      <c r="B6886" s="291">
        <v>13252</v>
      </c>
      <c r="D6886" s="290" t="s">
        <v>38117</v>
      </c>
      <c r="E6886" s="292">
        <v>13252</v>
      </c>
    </row>
    <row r="6887" spans="1:5" ht="14.4" x14ac:dyDescent="0.55000000000000004">
      <c r="A6887" s="290" t="s">
        <v>37473</v>
      </c>
      <c r="B6887" s="291">
        <v>329426.99</v>
      </c>
      <c r="D6887" s="290" t="s">
        <v>38121</v>
      </c>
      <c r="E6887" s="292">
        <v>329426.99</v>
      </c>
    </row>
    <row r="6888" spans="1:5" ht="14.4" x14ac:dyDescent="0.55000000000000004">
      <c r="A6888" s="290" t="s">
        <v>37474</v>
      </c>
      <c r="B6888" s="291">
        <v>49388</v>
      </c>
      <c r="D6888" s="290" t="s">
        <v>38124</v>
      </c>
      <c r="E6888" s="292">
        <v>49388</v>
      </c>
    </row>
    <row r="6889" spans="1:5" ht="14.4" x14ac:dyDescent="0.55000000000000004">
      <c r="A6889" s="290" t="s">
        <v>37475</v>
      </c>
      <c r="B6889" s="291">
        <v>2274104.5299999998</v>
      </c>
      <c r="D6889" s="290" t="s">
        <v>38128</v>
      </c>
      <c r="E6889" s="292">
        <v>2274104.5299999998</v>
      </c>
    </row>
    <row r="6890" spans="1:5" ht="14.4" x14ac:dyDescent="0.55000000000000004">
      <c r="A6890" s="290" t="s">
        <v>37476</v>
      </c>
      <c r="B6890" s="291">
        <v>35387</v>
      </c>
      <c r="D6890" s="290" t="s">
        <v>38132</v>
      </c>
      <c r="E6890" s="292">
        <v>35387</v>
      </c>
    </row>
    <row r="6891" spans="1:5" ht="14.4" x14ac:dyDescent="0.55000000000000004">
      <c r="A6891" s="290" t="s">
        <v>37477</v>
      </c>
      <c r="B6891" s="291">
        <v>24166</v>
      </c>
      <c r="D6891" s="290" t="s">
        <v>38136</v>
      </c>
      <c r="E6891" s="292">
        <v>24166</v>
      </c>
    </row>
    <row r="6892" spans="1:5" ht="14.4" x14ac:dyDescent="0.55000000000000004">
      <c r="A6892" s="290" t="s">
        <v>37478</v>
      </c>
      <c r="B6892" s="291">
        <v>36155</v>
      </c>
      <c r="D6892" s="290" t="s">
        <v>38137</v>
      </c>
      <c r="E6892" s="292">
        <v>36155</v>
      </c>
    </row>
    <row r="6893" spans="1:5" ht="14.4" x14ac:dyDescent="0.55000000000000004">
      <c r="A6893" s="290" t="s">
        <v>37479</v>
      </c>
      <c r="B6893" s="291">
        <v>19528</v>
      </c>
      <c r="D6893" s="290" t="s">
        <v>38140</v>
      </c>
      <c r="E6893" s="292">
        <v>19528</v>
      </c>
    </row>
    <row r="6894" spans="1:5" ht="14.4" x14ac:dyDescent="0.55000000000000004">
      <c r="A6894" s="290" t="s">
        <v>37480</v>
      </c>
      <c r="B6894" s="291">
        <v>42519.1</v>
      </c>
      <c r="D6894" s="290" t="s">
        <v>38142</v>
      </c>
      <c r="E6894" s="292">
        <v>42519.1</v>
      </c>
    </row>
    <row r="6895" spans="1:5" ht="14.4" x14ac:dyDescent="0.55000000000000004">
      <c r="A6895" s="290" t="s">
        <v>37481</v>
      </c>
      <c r="B6895" s="291">
        <v>12803.31</v>
      </c>
      <c r="D6895" s="290" t="s">
        <v>38144</v>
      </c>
      <c r="E6895" s="292">
        <v>12803.31</v>
      </c>
    </row>
    <row r="6896" spans="1:5" ht="14.4" x14ac:dyDescent="0.55000000000000004">
      <c r="A6896" s="290" t="s">
        <v>37482</v>
      </c>
      <c r="B6896" s="291">
        <v>422327</v>
      </c>
      <c r="D6896" s="290" t="s">
        <v>38148</v>
      </c>
      <c r="E6896" s="292">
        <v>422327</v>
      </c>
    </row>
    <row r="6897" spans="1:5" ht="14.4" x14ac:dyDescent="0.55000000000000004">
      <c r="A6897" s="290" t="s">
        <v>37483</v>
      </c>
      <c r="B6897" s="291">
        <v>19559</v>
      </c>
      <c r="D6897" s="290" t="s">
        <v>38150</v>
      </c>
      <c r="E6897" s="292">
        <v>19559</v>
      </c>
    </row>
    <row r="6898" spans="1:5" ht="14.4" x14ac:dyDescent="0.55000000000000004">
      <c r="A6898" s="290" t="s">
        <v>37484</v>
      </c>
      <c r="B6898" s="291">
        <v>19666</v>
      </c>
      <c r="D6898" s="290" t="s">
        <v>38151</v>
      </c>
      <c r="E6898" s="292">
        <v>19666</v>
      </c>
    </row>
    <row r="6899" spans="1:5" ht="14.4" x14ac:dyDescent="0.55000000000000004">
      <c r="A6899" s="290" t="s">
        <v>37485</v>
      </c>
      <c r="B6899" s="291">
        <v>1694762.98</v>
      </c>
      <c r="D6899" s="290" t="s">
        <v>38155</v>
      </c>
      <c r="E6899" s="292">
        <v>1694762.98</v>
      </c>
    </row>
    <row r="6900" spans="1:5" ht="14.4" x14ac:dyDescent="0.55000000000000004">
      <c r="A6900" s="290" t="s">
        <v>37486</v>
      </c>
      <c r="B6900" s="291">
        <v>43830.53</v>
      </c>
      <c r="D6900" s="290" t="s">
        <v>38157</v>
      </c>
      <c r="E6900" s="292">
        <v>43830.53</v>
      </c>
    </row>
    <row r="6901" spans="1:5" ht="14.4" x14ac:dyDescent="0.55000000000000004">
      <c r="A6901" s="290" t="s">
        <v>37487</v>
      </c>
      <c r="B6901" s="291">
        <v>61440</v>
      </c>
      <c r="D6901" s="290" t="s">
        <v>38162</v>
      </c>
      <c r="E6901" s="292">
        <v>61440</v>
      </c>
    </row>
    <row r="6902" spans="1:5" ht="14.4" x14ac:dyDescent="0.55000000000000004">
      <c r="A6902" s="290" t="s">
        <v>37488</v>
      </c>
      <c r="B6902" s="291">
        <v>12355.94</v>
      </c>
      <c r="D6902" s="290" t="s">
        <v>38166</v>
      </c>
      <c r="E6902" s="292">
        <v>12355.94</v>
      </c>
    </row>
    <row r="6903" spans="1:5" ht="14.4" x14ac:dyDescent="0.55000000000000004">
      <c r="A6903" s="290" t="s">
        <v>37489</v>
      </c>
      <c r="B6903" s="291">
        <v>20774</v>
      </c>
      <c r="D6903" s="290" t="s">
        <v>38168</v>
      </c>
      <c r="E6903" s="292">
        <v>20774</v>
      </c>
    </row>
    <row r="6904" spans="1:5" ht="14.4" x14ac:dyDescent="0.55000000000000004">
      <c r="A6904" s="290" t="s">
        <v>37490</v>
      </c>
      <c r="B6904" s="291">
        <v>85099</v>
      </c>
      <c r="D6904" s="290" t="s">
        <v>38172</v>
      </c>
      <c r="E6904" s="292">
        <v>85099</v>
      </c>
    </row>
    <row r="6905" spans="1:5" ht="14.4" x14ac:dyDescent="0.55000000000000004">
      <c r="A6905" s="290" t="s">
        <v>37491</v>
      </c>
      <c r="B6905" s="291">
        <v>62538</v>
      </c>
      <c r="D6905" s="290" t="s">
        <v>38177</v>
      </c>
      <c r="E6905" s="292">
        <v>62538</v>
      </c>
    </row>
    <row r="6906" spans="1:5" ht="14.4" x14ac:dyDescent="0.55000000000000004">
      <c r="A6906" s="290" t="s">
        <v>37492</v>
      </c>
      <c r="B6906" s="291">
        <v>363881.02</v>
      </c>
      <c r="D6906" s="290" t="s">
        <v>38182</v>
      </c>
      <c r="E6906" s="292">
        <v>363881.02</v>
      </c>
    </row>
    <row r="6907" spans="1:5" ht="14.4" x14ac:dyDescent="0.55000000000000004">
      <c r="A6907" s="290" t="s">
        <v>37493</v>
      </c>
      <c r="B6907" s="291">
        <v>46345</v>
      </c>
      <c r="D6907" s="290" t="s">
        <v>38186</v>
      </c>
      <c r="E6907" s="292">
        <v>46345</v>
      </c>
    </row>
    <row r="6908" spans="1:5" ht="14.4" x14ac:dyDescent="0.55000000000000004">
      <c r="A6908" s="290" t="s">
        <v>37494</v>
      </c>
      <c r="B6908" s="291">
        <v>33179</v>
      </c>
      <c r="D6908" s="290" t="s">
        <v>38189</v>
      </c>
      <c r="E6908" s="292">
        <v>33179</v>
      </c>
    </row>
    <row r="6909" spans="1:5" ht="14.4" x14ac:dyDescent="0.55000000000000004">
      <c r="A6909" s="290" t="s">
        <v>37495</v>
      </c>
      <c r="B6909" s="291">
        <v>182319</v>
      </c>
      <c r="D6909" s="290" t="s">
        <v>38193</v>
      </c>
      <c r="E6909" s="292">
        <v>182319</v>
      </c>
    </row>
    <row r="6910" spans="1:5" ht="14.4" x14ac:dyDescent="0.55000000000000004">
      <c r="A6910" s="290" t="s">
        <v>37496</v>
      </c>
      <c r="B6910" s="291">
        <v>3939968</v>
      </c>
      <c r="D6910" s="290" t="s">
        <v>38198</v>
      </c>
      <c r="E6910" s="292">
        <v>3939968</v>
      </c>
    </row>
    <row r="6911" spans="1:5" ht="14.4" x14ac:dyDescent="0.55000000000000004">
      <c r="A6911" s="290" t="s">
        <v>37497</v>
      </c>
      <c r="B6911" s="291">
        <v>31390.68</v>
      </c>
      <c r="D6911" s="290" t="s">
        <v>38200</v>
      </c>
      <c r="E6911" s="292">
        <v>31390.68</v>
      </c>
    </row>
    <row r="6912" spans="1:5" ht="14.4" x14ac:dyDescent="0.55000000000000004">
      <c r="A6912" s="290" t="s">
        <v>37498</v>
      </c>
      <c r="B6912" s="291">
        <v>21724</v>
      </c>
      <c r="D6912" s="290" t="s">
        <v>38203</v>
      </c>
      <c r="E6912" s="292">
        <v>21724</v>
      </c>
    </row>
    <row r="6913" spans="1:5" ht="14.4" x14ac:dyDescent="0.55000000000000004">
      <c r="A6913" s="290" t="s">
        <v>65539</v>
      </c>
      <c r="B6913" s="291">
        <v>0</v>
      </c>
      <c r="D6913" s="290" t="s">
        <v>66169</v>
      </c>
      <c r="E6913" s="292">
        <v>0</v>
      </c>
    </row>
    <row r="6914" spans="1:5" ht="14.4" x14ac:dyDescent="0.55000000000000004">
      <c r="A6914" s="290" t="s">
        <v>37499</v>
      </c>
      <c r="B6914" s="291">
        <v>55292</v>
      </c>
      <c r="D6914" s="290" t="s">
        <v>38204</v>
      </c>
      <c r="E6914" s="292">
        <v>55292</v>
      </c>
    </row>
    <row r="6915" spans="1:5" ht="14.4" x14ac:dyDescent="0.55000000000000004">
      <c r="A6915" s="290" t="s">
        <v>37500</v>
      </c>
      <c r="B6915" s="291">
        <v>48053</v>
      </c>
      <c r="D6915" s="290" t="s">
        <v>38205</v>
      </c>
      <c r="E6915" s="292">
        <v>48053</v>
      </c>
    </row>
    <row r="6916" spans="1:5" ht="14.4" x14ac:dyDescent="0.55000000000000004">
      <c r="A6916" s="290" t="s">
        <v>37501</v>
      </c>
      <c r="B6916" s="291">
        <v>28089.99</v>
      </c>
      <c r="D6916" s="290" t="s">
        <v>38209</v>
      </c>
      <c r="E6916" s="292">
        <v>28089.99</v>
      </c>
    </row>
    <row r="6917" spans="1:5" ht="14.4" x14ac:dyDescent="0.55000000000000004">
      <c r="A6917" s="290" t="s">
        <v>37502</v>
      </c>
      <c r="B6917" s="291">
        <v>32749.15</v>
      </c>
      <c r="D6917" s="290" t="s">
        <v>38210</v>
      </c>
      <c r="E6917" s="292">
        <v>32749.15</v>
      </c>
    </row>
    <row r="6918" spans="1:5" ht="14.4" x14ac:dyDescent="0.55000000000000004">
      <c r="A6918" s="290" t="s">
        <v>37503</v>
      </c>
      <c r="B6918" s="291">
        <v>21703</v>
      </c>
      <c r="D6918" s="290" t="s">
        <v>38213</v>
      </c>
      <c r="E6918" s="292">
        <v>21703</v>
      </c>
    </row>
    <row r="6919" spans="1:5" ht="14.4" x14ac:dyDescent="0.55000000000000004">
      <c r="A6919" s="290" t="s">
        <v>37504</v>
      </c>
      <c r="B6919" s="291">
        <v>37872</v>
      </c>
      <c r="D6919" s="290" t="s">
        <v>38214</v>
      </c>
      <c r="E6919" s="292">
        <v>37872</v>
      </c>
    </row>
    <row r="6920" spans="1:5" ht="14.4" x14ac:dyDescent="0.55000000000000004">
      <c r="A6920" s="290" t="s">
        <v>37505</v>
      </c>
      <c r="B6920" s="291">
        <v>12379.74</v>
      </c>
      <c r="D6920" s="290" t="s">
        <v>38216</v>
      </c>
      <c r="E6920" s="292">
        <v>12379.74</v>
      </c>
    </row>
    <row r="6921" spans="1:5" ht="14.4" x14ac:dyDescent="0.55000000000000004">
      <c r="A6921" s="290" t="s">
        <v>37506</v>
      </c>
      <c r="B6921" s="291">
        <v>15944</v>
      </c>
      <c r="D6921" s="290" t="s">
        <v>38217</v>
      </c>
      <c r="E6921" s="292">
        <v>15944</v>
      </c>
    </row>
    <row r="6922" spans="1:5" ht="14.4" x14ac:dyDescent="0.55000000000000004">
      <c r="A6922" s="290" t="s">
        <v>37507</v>
      </c>
      <c r="B6922" s="291">
        <v>25056</v>
      </c>
      <c r="D6922" s="290" t="s">
        <v>38218</v>
      </c>
      <c r="E6922" s="292">
        <v>25056</v>
      </c>
    </row>
    <row r="6923" spans="1:5" ht="14.4" x14ac:dyDescent="0.55000000000000004">
      <c r="A6923" s="290" t="s">
        <v>37508</v>
      </c>
      <c r="B6923" s="291">
        <v>20457</v>
      </c>
      <c r="D6923" s="290" t="s">
        <v>38219</v>
      </c>
      <c r="E6923" s="292">
        <v>20457</v>
      </c>
    </row>
    <row r="6924" spans="1:5" ht="14.4" x14ac:dyDescent="0.55000000000000004">
      <c r="A6924" s="290" t="s">
        <v>37509</v>
      </c>
      <c r="B6924" s="291">
        <v>160551</v>
      </c>
      <c r="D6924" s="290" t="s">
        <v>38223</v>
      </c>
      <c r="E6924" s="292">
        <v>160551</v>
      </c>
    </row>
    <row r="6925" spans="1:5" ht="14.4" x14ac:dyDescent="0.55000000000000004">
      <c r="A6925" s="290" t="s">
        <v>37510</v>
      </c>
      <c r="B6925" s="291">
        <v>139686.07999999999</v>
      </c>
      <c r="D6925" s="290" t="s">
        <v>38228</v>
      </c>
      <c r="E6925" s="292">
        <v>139686.07999999999</v>
      </c>
    </row>
    <row r="6926" spans="1:5" ht="14.4" x14ac:dyDescent="0.55000000000000004">
      <c r="A6926" s="290" t="s">
        <v>37511</v>
      </c>
      <c r="B6926" s="291">
        <v>48499.13</v>
      </c>
      <c r="D6926" s="290" t="s">
        <v>38233</v>
      </c>
      <c r="E6926" s="292">
        <v>48499.13</v>
      </c>
    </row>
    <row r="6927" spans="1:5" ht="14.4" x14ac:dyDescent="0.55000000000000004">
      <c r="A6927" s="290" t="s">
        <v>37512</v>
      </c>
      <c r="B6927" s="291">
        <v>38795</v>
      </c>
      <c r="D6927" s="290" t="s">
        <v>38237</v>
      </c>
      <c r="E6927" s="292">
        <v>38795</v>
      </c>
    </row>
    <row r="6928" spans="1:5" ht="14.4" x14ac:dyDescent="0.55000000000000004">
      <c r="A6928" s="290" t="s">
        <v>37513</v>
      </c>
      <c r="B6928" s="291">
        <v>15440</v>
      </c>
      <c r="D6928" s="290" t="s">
        <v>38238</v>
      </c>
      <c r="E6928" s="292">
        <v>15440</v>
      </c>
    </row>
    <row r="6929" spans="1:5" ht="14.4" x14ac:dyDescent="0.55000000000000004">
      <c r="A6929" s="290" t="s">
        <v>37514</v>
      </c>
      <c r="B6929" s="291">
        <v>954816.12</v>
      </c>
      <c r="D6929" s="290" t="s">
        <v>38243</v>
      </c>
      <c r="E6929" s="292">
        <v>954816.12</v>
      </c>
    </row>
    <row r="6930" spans="1:5" ht="14.4" x14ac:dyDescent="0.55000000000000004">
      <c r="A6930" s="290" t="s">
        <v>37515</v>
      </c>
      <c r="B6930" s="291">
        <v>10838</v>
      </c>
      <c r="D6930" s="290" t="s">
        <v>38245</v>
      </c>
      <c r="E6930" s="292">
        <v>10838</v>
      </c>
    </row>
    <row r="6931" spans="1:5" ht="14.4" x14ac:dyDescent="0.55000000000000004">
      <c r="A6931" s="290" t="s">
        <v>37516</v>
      </c>
      <c r="B6931" s="291">
        <v>7347</v>
      </c>
      <c r="D6931" s="290" t="s">
        <v>38246</v>
      </c>
      <c r="E6931" s="292">
        <v>7347</v>
      </c>
    </row>
    <row r="6932" spans="1:5" ht="14.4" x14ac:dyDescent="0.55000000000000004">
      <c r="A6932" s="290" t="s">
        <v>37517</v>
      </c>
      <c r="B6932" s="291">
        <v>387131</v>
      </c>
      <c r="D6932" s="290" t="s">
        <v>38251</v>
      </c>
      <c r="E6932" s="292">
        <v>387131</v>
      </c>
    </row>
    <row r="6933" spans="1:5" ht="14.4" x14ac:dyDescent="0.55000000000000004">
      <c r="A6933" s="290" t="s">
        <v>37518</v>
      </c>
      <c r="B6933" s="291">
        <v>17729</v>
      </c>
      <c r="D6933" s="290" t="s">
        <v>38253</v>
      </c>
      <c r="E6933" s="292">
        <v>17729</v>
      </c>
    </row>
    <row r="6934" spans="1:5" ht="14.4" x14ac:dyDescent="0.55000000000000004">
      <c r="A6934" s="290" t="s">
        <v>37519</v>
      </c>
      <c r="B6934" s="291">
        <v>683150</v>
      </c>
      <c r="D6934" s="290" t="s">
        <v>38258</v>
      </c>
      <c r="E6934" s="292">
        <v>683150</v>
      </c>
    </row>
    <row r="6935" spans="1:5" ht="14.4" x14ac:dyDescent="0.55000000000000004">
      <c r="A6935" s="290" t="s">
        <v>37520</v>
      </c>
      <c r="B6935" s="291">
        <v>8186</v>
      </c>
      <c r="D6935" s="290" t="s">
        <v>38260</v>
      </c>
      <c r="E6935" s="292">
        <v>8186</v>
      </c>
    </row>
    <row r="6936" spans="1:5" ht="14.4" x14ac:dyDescent="0.55000000000000004">
      <c r="A6936" s="290" t="s">
        <v>37521</v>
      </c>
      <c r="B6936" s="291">
        <v>19302</v>
      </c>
      <c r="D6936" s="290" t="s">
        <v>38261</v>
      </c>
      <c r="E6936" s="292">
        <v>19302</v>
      </c>
    </row>
    <row r="6937" spans="1:5" ht="14.4" x14ac:dyDescent="0.55000000000000004">
      <c r="A6937" s="290" t="s">
        <v>37522</v>
      </c>
      <c r="B6937" s="291">
        <v>175649.87</v>
      </c>
      <c r="D6937" s="290" t="s">
        <v>38266</v>
      </c>
      <c r="E6937" s="292">
        <v>175649.87</v>
      </c>
    </row>
    <row r="6938" spans="1:5" ht="14.4" x14ac:dyDescent="0.55000000000000004">
      <c r="A6938" s="290" t="s">
        <v>37523</v>
      </c>
      <c r="B6938" s="291">
        <v>484517</v>
      </c>
      <c r="D6938" s="290" t="s">
        <v>38271</v>
      </c>
      <c r="E6938" s="292">
        <v>484517</v>
      </c>
    </row>
    <row r="6939" spans="1:5" ht="14.4" x14ac:dyDescent="0.55000000000000004">
      <c r="A6939" s="290" t="s">
        <v>37524</v>
      </c>
      <c r="B6939" s="291">
        <v>33799</v>
      </c>
      <c r="D6939" s="290" t="s">
        <v>38276</v>
      </c>
      <c r="E6939" s="292">
        <v>33799</v>
      </c>
    </row>
    <row r="6940" spans="1:5" ht="14.4" x14ac:dyDescent="0.55000000000000004">
      <c r="A6940" s="290" t="s">
        <v>37525</v>
      </c>
      <c r="B6940" s="291">
        <v>1003173</v>
      </c>
      <c r="D6940" s="290" t="s">
        <v>38281</v>
      </c>
      <c r="E6940" s="292">
        <v>1003173</v>
      </c>
    </row>
    <row r="6941" spans="1:5" ht="14.4" x14ac:dyDescent="0.55000000000000004">
      <c r="A6941" s="290" t="s">
        <v>37526</v>
      </c>
      <c r="B6941" s="291">
        <v>264169.63</v>
      </c>
      <c r="D6941" s="290" t="s">
        <v>38286</v>
      </c>
      <c r="E6941" s="292">
        <v>264169.63</v>
      </c>
    </row>
    <row r="6942" spans="1:5" ht="14.4" x14ac:dyDescent="0.55000000000000004">
      <c r="A6942" s="290" t="s">
        <v>37527</v>
      </c>
      <c r="B6942" s="291">
        <v>27026</v>
      </c>
      <c r="D6942" s="290" t="s">
        <v>38290</v>
      </c>
      <c r="E6942" s="292">
        <v>27026</v>
      </c>
    </row>
    <row r="6943" spans="1:5" ht="14.4" x14ac:dyDescent="0.55000000000000004">
      <c r="A6943" s="290" t="s">
        <v>37528</v>
      </c>
      <c r="B6943" s="291">
        <v>7358</v>
      </c>
      <c r="D6943" s="290" t="s">
        <v>38292</v>
      </c>
      <c r="E6943" s="292">
        <v>7358</v>
      </c>
    </row>
    <row r="6944" spans="1:5" ht="14.4" x14ac:dyDescent="0.55000000000000004">
      <c r="A6944" s="290" t="s">
        <v>37529</v>
      </c>
      <c r="B6944" s="291">
        <v>66797</v>
      </c>
      <c r="D6944" s="290" t="s">
        <v>38295</v>
      </c>
      <c r="E6944" s="292">
        <v>66797</v>
      </c>
    </row>
    <row r="6945" spans="1:5" ht="14.4" x14ac:dyDescent="0.55000000000000004">
      <c r="A6945" s="290" t="s">
        <v>37530</v>
      </c>
      <c r="B6945" s="291">
        <v>52092</v>
      </c>
      <c r="D6945" s="290" t="s">
        <v>38298</v>
      </c>
      <c r="E6945" s="292">
        <v>52092</v>
      </c>
    </row>
    <row r="6946" spans="1:5" ht="14.4" x14ac:dyDescent="0.55000000000000004">
      <c r="A6946" s="290" t="s">
        <v>37531</v>
      </c>
      <c r="B6946" s="291">
        <v>35500</v>
      </c>
      <c r="D6946" s="290" t="s">
        <v>38301</v>
      </c>
      <c r="E6946" s="292">
        <v>35500</v>
      </c>
    </row>
    <row r="6947" spans="1:5" ht="14.4" x14ac:dyDescent="0.55000000000000004">
      <c r="A6947" s="290" t="s">
        <v>37532</v>
      </c>
      <c r="B6947" s="291">
        <v>198955</v>
      </c>
      <c r="D6947" s="290" t="s">
        <v>38305</v>
      </c>
      <c r="E6947" s="292">
        <v>198955</v>
      </c>
    </row>
    <row r="6948" spans="1:5" ht="14.4" x14ac:dyDescent="0.55000000000000004">
      <c r="A6948" s="290" t="s">
        <v>37533</v>
      </c>
      <c r="B6948" s="291">
        <v>10292</v>
      </c>
      <c r="D6948" s="290" t="s">
        <v>38307</v>
      </c>
      <c r="E6948" s="292">
        <v>10292</v>
      </c>
    </row>
    <row r="6949" spans="1:5" ht="14.4" x14ac:dyDescent="0.55000000000000004">
      <c r="A6949" s="290" t="s">
        <v>37534</v>
      </c>
      <c r="B6949" s="291">
        <v>2531</v>
      </c>
      <c r="D6949" s="290" t="s">
        <v>38308</v>
      </c>
      <c r="E6949" s="292">
        <v>2531</v>
      </c>
    </row>
    <row r="6950" spans="1:5" ht="14.4" x14ac:dyDescent="0.55000000000000004">
      <c r="A6950" s="290" t="s">
        <v>37535</v>
      </c>
      <c r="B6950" s="291">
        <v>1652388.59</v>
      </c>
      <c r="D6950" s="290" t="s">
        <v>38312</v>
      </c>
      <c r="E6950" s="292">
        <v>1652388.59</v>
      </c>
    </row>
    <row r="6951" spans="1:5" ht="14.4" x14ac:dyDescent="0.55000000000000004">
      <c r="A6951" s="290" t="s">
        <v>37536</v>
      </c>
      <c r="B6951" s="291">
        <v>39825</v>
      </c>
      <c r="D6951" s="290" t="s">
        <v>38314</v>
      </c>
      <c r="E6951" s="292">
        <v>39825</v>
      </c>
    </row>
    <row r="6952" spans="1:5" ht="14.4" x14ac:dyDescent="0.55000000000000004">
      <c r="A6952" s="290" t="s">
        <v>37537</v>
      </c>
      <c r="B6952" s="291">
        <v>34131.72</v>
      </c>
      <c r="D6952" s="290" t="s">
        <v>38316</v>
      </c>
      <c r="E6952" s="292">
        <v>34131.72</v>
      </c>
    </row>
    <row r="6953" spans="1:5" ht="14.4" x14ac:dyDescent="0.55000000000000004">
      <c r="A6953" s="290" t="s">
        <v>37538</v>
      </c>
      <c r="B6953" s="291">
        <v>68697</v>
      </c>
      <c r="D6953" s="290" t="s">
        <v>38320</v>
      </c>
      <c r="E6953" s="292">
        <v>68697</v>
      </c>
    </row>
    <row r="6954" spans="1:5" ht="14.4" x14ac:dyDescent="0.55000000000000004">
      <c r="A6954" s="290" t="s">
        <v>37539</v>
      </c>
      <c r="B6954" s="291">
        <v>511032</v>
      </c>
      <c r="D6954" s="290" t="s">
        <v>38325</v>
      </c>
      <c r="E6954" s="292">
        <v>511032</v>
      </c>
    </row>
    <row r="6955" spans="1:5" ht="14.4" x14ac:dyDescent="0.55000000000000004">
      <c r="A6955" s="290" t="s">
        <v>37540</v>
      </c>
      <c r="B6955" s="291">
        <v>19010</v>
      </c>
      <c r="D6955" s="290" t="s">
        <v>38329</v>
      </c>
      <c r="E6955" s="292">
        <v>19010</v>
      </c>
    </row>
    <row r="6956" spans="1:5" ht="14.4" x14ac:dyDescent="0.55000000000000004">
      <c r="A6956" s="290" t="s">
        <v>37541</v>
      </c>
      <c r="B6956" s="291">
        <v>15833</v>
      </c>
      <c r="D6956" s="290" t="s">
        <v>38331</v>
      </c>
      <c r="E6956" s="292">
        <v>15833</v>
      </c>
    </row>
    <row r="6957" spans="1:5" ht="14.4" x14ac:dyDescent="0.55000000000000004">
      <c r="A6957" s="290" t="s">
        <v>37542</v>
      </c>
      <c r="B6957" s="291">
        <v>552689</v>
      </c>
      <c r="D6957" s="290" t="s">
        <v>38336</v>
      </c>
      <c r="E6957" s="292">
        <v>552689</v>
      </c>
    </row>
    <row r="6958" spans="1:5" ht="14.4" x14ac:dyDescent="0.55000000000000004">
      <c r="A6958" s="290" t="s">
        <v>37543</v>
      </c>
      <c r="B6958" s="291">
        <v>10437</v>
      </c>
      <c r="D6958" s="290" t="s">
        <v>38339</v>
      </c>
      <c r="E6958" s="292">
        <v>10437</v>
      </c>
    </row>
    <row r="6959" spans="1:5" ht="14.4" x14ac:dyDescent="0.55000000000000004">
      <c r="A6959" s="290" t="s">
        <v>37544</v>
      </c>
      <c r="B6959" s="291">
        <v>561991.27</v>
      </c>
      <c r="D6959" s="290" t="s">
        <v>38343</v>
      </c>
      <c r="E6959" s="292">
        <v>561991.27</v>
      </c>
    </row>
    <row r="6960" spans="1:5" ht="14.4" x14ac:dyDescent="0.55000000000000004">
      <c r="A6960" s="290" t="s">
        <v>37545</v>
      </c>
      <c r="B6960" s="291">
        <v>78638</v>
      </c>
      <c r="D6960" s="290" t="s">
        <v>38347</v>
      </c>
      <c r="E6960" s="292">
        <v>78638</v>
      </c>
    </row>
    <row r="6961" spans="1:5" ht="14.4" x14ac:dyDescent="0.55000000000000004">
      <c r="A6961" s="290" t="s">
        <v>65540</v>
      </c>
      <c r="B6961" s="291">
        <v>18104</v>
      </c>
      <c r="D6961" s="290" t="s">
        <v>38352</v>
      </c>
      <c r="E6961" s="292">
        <v>18104</v>
      </c>
    </row>
    <row r="6962" spans="1:5" ht="14.4" x14ac:dyDescent="0.55000000000000004">
      <c r="A6962" s="290" t="s">
        <v>37546</v>
      </c>
      <c r="B6962" s="291">
        <v>239463.97</v>
      </c>
      <c r="D6962" s="290" t="s">
        <v>38357</v>
      </c>
      <c r="E6962" s="292">
        <v>239463.97</v>
      </c>
    </row>
    <row r="6963" spans="1:5" ht="14.4" x14ac:dyDescent="0.55000000000000004">
      <c r="A6963" s="290" t="s">
        <v>37547</v>
      </c>
      <c r="B6963" s="291">
        <v>122676</v>
      </c>
      <c r="D6963" s="290" t="s">
        <v>38362</v>
      </c>
      <c r="E6963" s="292">
        <v>122676</v>
      </c>
    </row>
    <row r="6964" spans="1:5" ht="14.4" x14ac:dyDescent="0.55000000000000004">
      <c r="A6964" s="290" t="s">
        <v>37548</v>
      </c>
      <c r="B6964" s="291">
        <v>154352</v>
      </c>
      <c r="D6964" s="290" t="s">
        <v>38367</v>
      </c>
      <c r="E6964" s="292">
        <v>154352</v>
      </c>
    </row>
    <row r="6965" spans="1:5" ht="14.4" x14ac:dyDescent="0.55000000000000004">
      <c r="A6965" s="290" t="s">
        <v>37549</v>
      </c>
      <c r="B6965" s="291">
        <v>15882</v>
      </c>
      <c r="D6965" s="290" t="s">
        <v>38369</v>
      </c>
      <c r="E6965" s="292">
        <v>15882</v>
      </c>
    </row>
    <row r="6966" spans="1:5" ht="14.4" x14ac:dyDescent="0.55000000000000004">
      <c r="A6966" s="290" t="s">
        <v>37550</v>
      </c>
      <c r="B6966" s="291">
        <v>322623.90000000002</v>
      </c>
      <c r="D6966" s="290" t="s">
        <v>38373</v>
      </c>
      <c r="E6966" s="292">
        <v>322623.90000000002</v>
      </c>
    </row>
    <row r="6967" spans="1:5" ht="14.4" x14ac:dyDescent="0.55000000000000004">
      <c r="A6967" s="290" t="s">
        <v>37551</v>
      </c>
      <c r="B6967" s="291">
        <v>7301866</v>
      </c>
      <c r="D6967" s="290" t="s">
        <v>38378</v>
      </c>
      <c r="E6967" s="292">
        <v>7301866</v>
      </c>
    </row>
    <row r="6968" spans="1:5" ht="14.4" x14ac:dyDescent="0.55000000000000004">
      <c r="A6968" s="290" t="s">
        <v>37552</v>
      </c>
      <c r="B6968" s="291">
        <v>80390</v>
      </c>
      <c r="D6968" s="290" t="s">
        <v>38383</v>
      </c>
      <c r="E6968" s="292">
        <v>80390</v>
      </c>
    </row>
    <row r="6969" spans="1:5" ht="14.4" x14ac:dyDescent="0.55000000000000004">
      <c r="A6969" s="290" t="s">
        <v>37553</v>
      </c>
      <c r="B6969" s="291">
        <v>76353</v>
      </c>
      <c r="D6969" s="290" t="s">
        <v>38384</v>
      </c>
      <c r="E6969" s="292">
        <v>76353</v>
      </c>
    </row>
    <row r="6970" spans="1:5" ht="14.4" x14ac:dyDescent="0.55000000000000004">
      <c r="A6970" s="290" t="s">
        <v>37554</v>
      </c>
      <c r="B6970" s="291">
        <v>14082.07</v>
      </c>
      <c r="D6970" s="290" t="s">
        <v>38385</v>
      </c>
      <c r="E6970" s="292">
        <v>14082.07</v>
      </c>
    </row>
    <row r="6971" spans="1:5" ht="14.4" x14ac:dyDescent="0.55000000000000004">
      <c r="A6971" s="290" t="s">
        <v>37555</v>
      </c>
      <c r="B6971" s="291">
        <v>31847.85</v>
      </c>
      <c r="D6971" s="290" t="s">
        <v>38386</v>
      </c>
      <c r="E6971" s="292">
        <v>31847.85</v>
      </c>
    </row>
    <row r="6972" spans="1:5" ht="14.4" x14ac:dyDescent="0.55000000000000004">
      <c r="A6972" s="290" t="s">
        <v>37556</v>
      </c>
      <c r="B6972" s="291">
        <v>56401</v>
      </c>
      <c r="D6972" s="290" t="s">
        <v>38388</v>
      </c>
      <c r="E6972" s="292">
        <v>56401</v>
      </c>
    </row>
    <row r="6973" spans="1:5" ht="14.4" x14ac:dyDescent="0.55000000000000004">
      <c r="A6973" s="290" t="s">
        <v>37557</v>
      </c>
      <c r="B6973" s="291">
        <v>29222</v>
      </c>
      <c r="D6973" s="290" t="s">
        <v>38389</v>
      </c>
      <c r="E6973" s="292">
        <v>29222</v>
      </c>
    </row>
    <row r="6974" spans="1:5" ht="14.4" x14ac:dyDescent="0.55000000000000004">
      <c r="A6974" s="290" t="s">
        <v>37558</v>
      </c>
      <c r="B6974" s="291">
        <v>10132</v>
      </c>
      <c r="D6974" s="290" t="s">
        <v>38390</v>
      </c>
      <c r="E6974" s="292">
        <v>10132</v>
      </c>
    </row>
    <row r="6975" spans="1:5" ht="14.4" x14ac:dyDescent="0.55000000000000004">
      <c r="A6975" s="290" t="s">
        <v>37559</v>
      </c>
      <c r="B6975" s="291">
        <v>43992</v>
      </c>
      <c r="D6975" s="290" t="s">
        <v>38392</v>
      </c>
      <c r="E6975" s="292">
        <v>43992</v>
      </c>
    </row>
    <row r="6976" spans="1:5" ht="14.4" x14ac:dyDescent="0.55000000000000004">
      <c r="A6976" s="290" t="s">
        <v>37560</v>
      </c>
      <c r="B6976" s="291">
        <v>49922</v>
      </c>
      <c r="D6976" s="290" t="s">
        <v>38394</v>
      </c>
      <c r="E6976" s="292">
        <v>49922</v>
      </c>
    </row>
    <row r="6977" spans="1:5" ht="14.4" x14ac:dyDescent="0.55000000000000004">
      <c r="A6977" s="290" t="s">
        <v>37561</v>
      </c>
      <c r="B6977" s="291">
        <v>8600</v>
      </c>
      <c r="D6977" s="290" t="s">
        <v>38397</v>
      </c>
      <c r="E6977" s="292">
        <v>8600</v>
      </c>
    </row>
    <row r="6978" spans="1:5" ht="14.4" x14ac:dyDescent="0.55000000000000004">
      <c r="A6978" s="290" t="s">
        <v>65541</v>
      </c>
      <c r="B6978" s="291">
        <v>0</v>
      </c>
      <c r="D6978" s="290" t="s">
        <v>66170</v>
      </c>
      <c r="E6978" s="292">
        <v>0</v>
      </c>
    </row>
    <row r="6979" spans="1:5" ht="14.4" x14ac:dyDescent="0.55000000000000004">
      <c r="A6979" s="290" t="s">
        <v>37562</v>
      </c>
      <c r="B6979" s="291">
        <v>20339</v>
      </c>
      <c r="D6979" s="290" t="s">
        <v>38401</v>
      </c>
      <c r="E6979" s="292">
        <v>20339</v>
      </c>
    </row>
    <row r="6980" spans="1:5" ht="14.4" x14ac:dyDescent="0.55000000000000004">
      <c r="A6980" s="290" t="s">
        <v>37563</v>
      </c>
      <c r="B6980" s="291">
        <v>60687.69</v>
      </c>
      <c r="D6980" s="290" t="s">
        <v>38402</v>
      </c>
      <c r="E6980" s="292">
        <v>60687.69</v>
      </c>
    </row>
    <row r="6981" spans="1:5" ht="14.4" x14ac:dyDescent="0.55000000000000004">
      <c r="A6981" s="290" t="s">
        <v>37564</v>
      </c>
      <c r="B6981" s="291">
        <v>16714</v>
      </c>
      <c r="D6981" s="290" t="s">
        <v>38405</v>
      </c>
      <c r="E6981" s="292">
        <v>16714</v>
      </c>
    </row>
    <row r="6982" spans="1:5" ht="14.4" x14ac:dyDescent="0.55000000000000004">
      <c r="A6982" s="290" t="s">
        <v>37565</v>
      </c>
      <c r="B6982" s="291">
        <v>4259.67</v>
      </c>
      <c r="D6982" s="290" t="s">
        <v>38406</v>
      </c>
      <c r="E6982" s="292">
        <v>4259.67</v>
      </c>
    </row>
    <row r="6983" spans="1:5" ht="14.4" x14ac:dyDescent="0.55000000000000004">
      <c r="A6983" s="290" t="s">
        <v>37566</v>
      </c>
      <c r="B6983" s="291">
        <v>103033.44</v>
      </c>
      <c r="D6983" s="290" t="s">
        <v>38410</v>
      </c>
      <c r="E6983" s="292">
        <v>103033.44</v>
      </c>
    </row>
    <row r="6984" spans="1:5" ht="14.4" x14ac:dyDescent="0.55000000000000004">
      <c r="A6984" s="290" t="s">
        <v>37567</v>
      </c>
      <c r="B6984" s="291">
        <v>10148</v>
      </c>
      <c r="D6984" s="290" t="s">
        <v>38413</v>
      </c>
      <c r="E6984" s="292">
        <v>10148</v>
      </c>
    </row>
    <row r="6985" spans="1:5" ht="14.4" x14ac:dyDescent="0.55000000000000004">
      <c r="A6985" s="290" t="s">
        <v>65542</v>
      </c>
      <c r="B6985" s="291">
        <v>10562.99</v>
      </c>
      <c r="D6985" s="290" t="s">
        <v>38415</v>
      </c>
      <c r="E6985" s="292">
        <v>10562.99</v>
      </c>
    </row>
    <row r="6986" spans="1:5" ht="14.4" x14ac:dyDescent="0.55000000000000004">
      <c r="A6986" s="290" t="s">
        <v>37568</v>
      </c>
      <c r="B6986" s="291">
        <v>33829</v>
      </c>
      <c r="D6986" s="290" t="s">
        <v>38416</v>
      </c>
      <c r="E6986" s="292">
        <v>33829</v>
      </c>
    </row>
    <row r="6987" spans="1:5" ht="14.4" x14ac:dyDescent="0.55000000000000004">
      <c r="A6987" s="290" t="s">
        <v>37569</v>
      </c>
      <c r="B6987" s="291">
        <v>32936</v>
      </c>
      <c r="D6987" s="290" t="s">
        <v>38418</v>
      </c>
      <c r="E6987" s="292">
        <v>32936</v>
      </c>
    </row>
    <row r="6988" spans="1:5" ht="14.4" x14ac:dyDescent="0.55000000000000004">
      <c r="A6988" s="290" t="s">
        <v>37570</v>
      </c>
      <c r="B6988" s="291">
        <v>6353</v>
      </c>
      <c r="D6988" s="290" t="s">
        <v>38419</v>
      </c>
      <c r="E6988" s="292">
        <v>6353</v>
      </c>
    </row>
    <row r="6989" spans="1:5" ht="14.4" x14ac:dyDescent="0.55000000000000004">
      <c r="A6989" s="290" t="s">
        <v>37571</v>
      </c>
      <c r="B6989" s="291">
        <v>38159</v>
      </c>
      <c r="D6989" s="290" t="s">
        <v>38423</v>
      </c>
      <c r="E6989" s="292">
        <v>38159</v>
      </c>
    </row>
    <row r="6990" spans="1:5" ht="14.4" x14ac:dyDescent="0.55000000000000004">
      <c r="A6990" s="290" t="s">
        <v>37572</v>
      </c>
      <c r="B6990" s="291">
        <v>36141.64</v>
      </c>
      <c r="D6990" s="290" t="s">
        <v>38424</v>
      </c>
      <c r="E6990" s="292">
        <v>36141.64</v>
      </c>
    </row>
    <row r="6991" spans="1:5" ht="14.4" x14ac:dyDescent="0.55000000000000004">
      <c r="A6991" s="290" t="s">
        <v>37573</v>
      </c>
      <c r="B6991" s="291">
        <v>11740</v>
      </c>
      <c r="D6991" s="290" t="s">
        <v>38425</v>
      </c>
      <c r="E6991" s="292">
        <v>11740</v>
      </c>
    </row>
    <row r="6992" spans="1:5" ht="14.4" x14ac:dyDescent="0.55000000000000004">
      <c r="A6992" s="290" t="s">
        <v>37574</v>
      </c>
      <c r="B6992" s="291">
        <v>30317</v>
      </c>
      <c r="D6992" s="290" t="s">
        <v>38426</v>
      </c>
      <c r="E6992" s="292">
        <v>30317</v>
      </c>
    </row>
    <row r="6993" spans="1:5" ht="14.4" x14ac:dyDescent="0.55000000000000004">
      <c r="A6993" s="290" t="s">
        <v>37575</v>
      </c>
      <c r="B6993" s="291">
        <v>6340.55</v>
      </c>
      <c r="D6993" s="290" t="s">
        <v>38428</v>
      </c>
      <c r="E6993" s="292">
        <v>6340.55</v>
      </c>
    </row>
    <row r="6994" spans="1:5" ht="14.4" x14ac:dyDescent="0.55000000000000004">
      <c r="A6994" s="290" t="s">
        <v>37576</v>
      </c>
      <c r="B6994" s="291">
        <v>34057</v>
      </c>
      <c r="D6994" s="290" t="s">
        <v>38430</v>
      </c>
      <c r="E6994" s="292">
        <v>34057</v>
      </c>
    </row>
    <row r="6995" spans="1:5" ht="14.4" x14ac:dyDescent="0.55000000000000004">
      <c r="A6995" s="290" t="s">
        <v>37577</v>
      </c>
      <c r="B6995" s="291">
        <v>5697</v>
      </c>
      <c r="D6995" s="290" t="s">
        <v>38433</v>
      </c>
      <c r="E6995" s="292">
        <v>5697</v>
      </c>
    </row>
    <row r="6996" spans="1:5" ht="14.4" x14ac:dyDescent="0.55000000000000004">
      <c r="A6996" s="290" t="s">
        <v>37578</v>
      </c>
      <c r="B6996" s="291">
        <v>30169</v>
      </c>
      <c r="D6996" s="290" t="s">
        <v>38434</v>
      </c>
      <c r="E6996" s="292">
        <v>30169</v>
      </c>
    </row>
    <row r="6997" spans="1:5" ht="14.4" x14ac:dyDescent="0.55000000000000004">
      <c r="A6997" s="290" t="s">
        <v>65543</v>
      </c>
      <c r="B6997" s="291">
        <v>9110.98</v>
      </c>
      <c r="D6997" s="290" t="s">
        <v>38438</v>
      </c>
      <c r="E6997" s="292">
        <v>9110.98</v>
      </c>
    </row>
    <row r="6998" spans="1:5" ht="14.4" x14ac:dyDescent="0.55000000000000004">
      <c r="A6998" s="290" t="s">
        <v>37579</v>
      </c>
      <c r="B6998" s="291">
        <v>210827</v>
      </c>
      <c r="D6998" s="290" t="s">
        <v>38443</v>
      </c>
      <c r="E6998" s="292">
        <v>210827</v>
      </c>
    </row>
    <row r="6999" spans="1:5" ht="14.4" x14ac:dyDescent="0.55000000000000004">
      <c r="A6999" s="290" t="s">
        <v>37580</v>
      </c>
      <c r="B6999" s="291">
        <v>7494</v>
      </c>
      <c r="D6999" s="290" t="s">
        <v>38445</v>
      </c>
      <c r="E6999" s="292">
        <v>7494</v>
      </c>
    </row>
    <row r="7000" spans="1:5" ht="14.4" x14ac:dyDescent="0.55000000000000004">
      <c r="A7000" s="290" t="s">
        <v>37581</v>
      </c>
      <c r="B7000" s="291">
        <v>30607</v>
      </c>
      <c r="D7000" s="290" t="s">
        <v>38449</v>
      </c>
      <c r="E7000" s="292">
        <v>30607</v>
      </c>
    </row>
    <row r="7001" spans="1:5" ht="14.4" x14ac:dyDescent="0.55000000000000004">
      <c r="A7001" s="290" t="s">
        <v>37582</v>
      </c>
      <c r="B7001" s="291">
        <v>9987</v>
      </c>
      <c r="D7001" s="290" t="s">
        <v>38450</v>
      </c>
      <c r="E7001" s="292">
        <v>9987</v>
      </c>
    </row>
    <row r="7002" spans="1:5" ht="14.4" x14ac:dyDescent="0.55000000000000004">
      <c r="A7002" s="290" t="s">
        <v>37583</v>
      </c>
      <c r="B7002" s="291">
        <v>7583</v>
      </c>
      <c r="D7002" s="290" t="s">
        <v>38451</v>
      </c>
      <c r="E7002" s="292">
        <v>7583</v>
      </c>
    </row>
    <row r="7003" spans="1:5" ht="14.4" x14ac:dyDescent="0.55000000000000004">
      <c r="A7003" s="290" t="s">
        <v>37584</v>
      </c>
      <c r="B7003" s="291">
        <v>535447.48</v>
      </c>
      <c r="D7003" s="290" t="s">
        <v>38455</v>
      </c>
      <c r="E7003" s="292">
        <v>535447.48</v>
      </c>
    </row>
    <row r="7004" spans="1:5" ht="14.4" x14ac:dyDescent="0.55000000000000004">
      <c r="A7004" s="290" t="s">
        <v>37585</v>
      </c>
      <c r="B7004" s="291">
        <v>18871</v>
      </c>
      <c r="D7004" s="290" t="s">
        <v>38458</v>
      </c>
      <c r="E7004" s="292">
        <v>18871</v>
      </c>
    </row>
    <row r="7005" spans="1:5" ht="14.4" x14ac:dyDescent="0.55000000000000004">
      <c r="A7005" s="290" t="s">
        <v>37586</v>
      </c>
      <c r="B7005" s="291">
        <v>35256</v>
      </c>
      <c r="D7005" s="290" t="s">
        <v>38460</v>
      </c>
      <c r="E7005" s="292">
        <v>35256</v>
      </c>
    </row>
    <row r="7006" spans="1:5" ht="14.4" x14ac:dyDescent="0.55000000000000004">
      <c r="A7006" s="290" t="s">
        <v>37587</v>
      </c>
      <c r="B7006" s="291">
        <v>7091</v>
      </c>
      <c r="D7006" s="290" t="s">
        <v>38461</v>
      </c>
      <c r="E7006" s="292">
        <v>7091</v>
      </c>
    </row>
    <row r="7007" spans="1:5" ht="14.4" x14ac:dyDescent="0.55000000000000004">
      <c r="A7007" s="290" t="s">
        <v>37588</v>
      </c>
      <c r="B7007" s="291">
        <v>905324</v>
      </c>
      <c r="D7007" s="290" t="s">
        <v>38466</v>
      </c>
      <c r="E7007" s="292">
        <v>905324</v>
      </c>
    </row>
    <row r="7008" spans="1:5" ht="14.4" x14ac:dyDescent="0.55000000000000004">
      <c r="A7008" s="290" t="s">
        <v>37589</v>
      </c>
      <c r="B7008" s="291">
        <v>47909</v>
      </c>
      <c r="D7008" s="290" t="s">
        <v>38468</v>
      </c>
      <c r="E7008" s="292">
        <v>47909</v>
      </c>
    </row>
    <row r="7009" spans="1:5" ht="14.4" x14ac:dyDescent="0.55000000000000004">
      <c r="A7009" s="290" t="s">
        <v>37590</v>
      </c>
      <c r="B7009" s="291">
        <v>1197481</v>
      </c>
      <c r="D7009" s="290" t="s">
        <v>38472</v>
      </c>
      <c r="E7009" s="292">
        <v>1197481</v>
      </c>
    </row>
    <row r="7010" spans="1:5" ht="14.4" x14ac:dyDescent="0.55000000000000004">
      <c r="A7010" s="290" t="s">
        <v>37591</v>
      </c>
      <c r="B7010" s="291">
        <v>14324</v>
      </c>
      <c r="D7010" s="290" t="s">
        <v>38475</v>
      </c>
      <c r="E7010" s="292">
        <v>14324</v>
      </c>
    </row>
    <row r="7011" spans="1:5" ht="14.4" x14ac:dyDescent="0.55000000000000004">
      <c r="A7011" s="290" t="s">
        <v>37592</v>
      </c>
      <c r="B7011" s="291">
        <v>6263.48</v>
      </c>
      <c r="D7011" s="290" t="s">
        <v>38476</v>
      </c>
      <c r="E7011" s="292">
        <v>6263.48</v>
      </c>
    </row>
    <row r="7012" spans="1:5" ht="14.4" x14ac:dyDescent="0.55000000000000004">
      <c r="A7012" s="290" t="s">
        <v>37593</v>
      </c>
      <c r="B7012" s="291">
        <v>7136</v>
      </c>
      <c r="D7012" s="290" t="s">
        <v>38477</v>
      </c>
      <c r="E7012" s="292">
        <v>7136</v>
      </c>
    </row>
    <row r="7013" spans="1:5" ht="14.4" x14ac:dyDescent="0.55000000000000004">
      <c r="A7013" s="290" t="s">
        <v>37594</v>
      </c>
      <c r="B7013" s="291">
        <v>8075</v>
      </c>
      <c r="D7013" s="290" t="s">
        <v>38479</v>
      </c>
      <c r="E7013" s="292">
        <v>8075</v>
      </c>
    </row>
    <row r="7014" spans="1:5" ht="14.4" x14ac:dyDescent="0.55000000000000004">
      <c r="A7014" s="290" t="s">
        <v>37595</v>
      </c>
      <c r="B7014" s="291">
        <v>30410</v>
      </c>
      <c r="D7014" s="290" t="s">
        <v>38481</v>
      </c>
      <c r="E7014" s="292">
        <v>30410</v>
      </c>
    </row>
    <row r="7015" spans="1:5" ht="14.4" x14ac:dyDescent="0.55000000000000004">
      <c r="A7015" s="290" t="s">
        <v>65544</v>
      </c>
      <c r="B7015" s="291">
        <v>19868</v>
      </c>
      <c r="D7015" s="290" t="s">
        <v>38484</v>
      </c>
      <c r="E7015" s="292">
        <v>19868</v>
      </c>
    </row>
    <row r="7016" spans="1:5" ht="14.4" x14ac:dyDescent="0.55000000000000004">
      <c r="A7016" s="290" t="s">
        <v>37596</v>
      </c>
      <c r="B7016" s="291">
        <v>7393</v>
      </c>
      <c r="D7016" s="290" t="s">
        <v>38485</v>
      </c>
      <c r="E7016" s="292">
        <v>7393</v>
      </c>
    </row>
    <row r="7017" spans="1:5" ht="14.4" x14ac:dyDescent="0.55000000000000004">
      <c r="A7017" s="290" t="s">
        <v>65545</v>
      </c>
      <c r="B7017" s="291">
        <v>143.28</v>
      </c>
      <c r="D7017" s="290" t="s">
        <v>38486</v>
      </c>
      <c r="E7017" s="292">
        <v>143.28</v>
      </c>
    </row>
    <row r="7018" spans="1:5" ht="14.4" x14ac:dyDescent="0.55000000000000004">
      <c r="A7018" s="290" t="s">
        <v>37597</v>
      </c>
      <c r="B7018" s="291">
        <v>118559.34</v>
      </c>
      <c r="D7018" s="290" t="s">
        <v>38490</v>
      </c>
      <c r="E7018" s="292">
        <v>118559.34</v>
      </c>
    </row>
    <row r="7019" spans="1:5" ht="14.4" x14ac:dyDescent="0.55000000000000004">
      <c r="A7019" s="290" t="s">
        <v>37598</v>
      </c>
      <c r="B7019" s="291">
        <v>55361</v>
      </c>
      <c r="D7019" s="290" t="s">
        <v>38494</v>
      </c>
      <c r="E7019" s="292">
        <v>55361</v>
      </c>
    </row>
    <row r="7020" spans="1:5" ht="14.4" x14ac:dyDescent="0.55000000000000004">
      <c r="A7020" s="290" t="s">
        <v>37599</v>
      </c>
      <c r="B7020" s="291">
        <v>1309041</v>
      </c>
      <c r="D7020" s="290" t="s">
        <v>38498</v>
      </c>
      <c r="E7020" s="292">
        <v>1309041</v>
      </c>
    </row>
    <row r="7021" spans="1:5" ht="14.4" x14ac:dyDescent="0.55000000000000004">
      <c r="A7021" s="290" t="s">
        <v>37600</v>
      </c>
      <c r="B7021" s="291">
        <v>8655.31</v>
      </c>
      <c r="D7021" s="290" t="s">
        <v>38501</v>
      </c>
      <c r="E7021" s="292">
        <v>8655.31</v>
      </c>
    </row>
    <row r="7022" spans="1:5" ht="14.4" x14ac:dyDescent="0.55000000000000004">
      <c r="A7022" s="290" t="s">
        <v>37601</v>
      </c>
      <c r="B7022" s="291">
        <v>417962</v>
      </c>
      <c r="D7022" s="290" t="s">
        <v>38505</v>
      </c>
      <c r="E7022" s="292">
        <v>417962</v>
      </c>
    </row>
    <row r="7023" spans="1:5" ht="14.4" x14ac:dyDescent="0.55000000000000004">
      <c r="A7023" s="290" t="s">
        <v>37602</v>
      </c>
      <c r="B7023" s="291">
        <v>481514</v>
      </c>
      <c r="D7023" s="290" t="s">
        <v>38510</v>
      </c>
      <c r="E7023" s="292">
        <v>481514</v>
      </c>
    </row>
    <row r="7024" spans="1:5" ht="14.4" x14ac:dyDescent="0.55000000000000004">
      <c r="A7024" s="290" t="s">
        <v>37603</v>
      </c>
      <c r="B7024" s="291">
        <v>39944</v>
      </c>
      <c r="D7024" s="290" t="s">
        <v>38513</v>
      </c>
      <c r="E7024" s="292">
        <v>39944</v>
      </c>
    </row>
    <row r="7025" spans="1:5" ht="14.4" x14ac:dyDescent="0.55000000000000004">
      <c r="A7025" s="290" t="s">
        <v>37604</v>
      </c>
      <c r="B7025" s="291">
        <v>13953</v>
      </c>
      <c r="D7025" s="290" t="s">
        <v>38516</v>
      </c>
      <c r="E7025" s="292">
        <v>13953</v>
      </c>
    </row>
    <row r="7026" spans="1:5" ht="14.4" x14ac:dyDescent="0.55000000000000004">
      <c r="A7026" s="290" t="s">
        <v>37605</v>
      </c>
      <c r="B7026" s="291">
        <v>88613</v>
      </c>
      <c r="D7026" s="290" t="s">
        <v>38520</v>
      </c>
      <c r="E7026" s="292">
        <v>88613</v>
      </c>
    </row>
    <row r="7027" spans="1:5" ht="14.4" x14ac:dyDescent="0.55000000000000004">
      <c r="A7027" s="290" t="s">
        <v>37606</v>
      </c>
      <c r="B7027" s="291">
        <v>26337</v>
      </c>
      <c r="D7027" s="290" t="s">
        <v>38524</v>
      </c>
      <c r="E7027" s="292">
        <v>26337</v>
      </c>
    </row>
    <row r="7028" spans="1:5" ht="14.4" x14ac:dyDescent="0.55000000000000004">
      <c r="A7028" s="290" t="s">
        <v>37607</v>
      </c>
      <c r="B7028" s="291">
        <v>307999</v>
      </c>
      <c r="D7028" s="290" t="s">
        <v>38528</v>
      </c>
      <c r="E7028" s="292">
        <v>307999</v>
      </c>
    </row>
    <row r="7029" spans="1:5" ht="14.4" x14ac:dyDescent="0.55000000000000004">
      <c r="A7029" s="290" t="s">
        <v>37608</v>
      </c>
      <c r="B7029" s="291">
        <v>30941</v>
      </c>
      <c r="D7029" s="290" t="s">
        <v>38532</v>
      </c>
      <c r="E7029" s="292">
        <v>30941</v>
      </c>
    </row>
    <row r="7030" spans="1:5" ht="14.4" x14ac:dyDescent="0.55000000000000004">
      <c r="A7030" s="290" t="s">
        <v>37609</v>
      </c>
      <c r="B7030" s="291">
        <v>394775</v>
      </c>
      <c r="D7030" s="290" t="s">
        <v>38536</v>
      </c>
      <c r="E7030" s="292">
        <v>394775</v>
      </c>
    </row>
    <row r="7031" spans="1:5" ht="14.4" x14ac:dyDescent="0.55000000000000004">
      <c r="A7031" s="290" t="s">
        <v>37610</v>
      </c>
      <c r="B7031" s="291">
        <v>90111</v>
      </c>
      <c r="D7031" s="290" t="s">
        <v>38542</v>
      </c>
      <c r="E7031" s="292">
        <v>90111</v>
      </c>
    </row>
    <row r="7032" spans="1:5" ht="14.4" x14ac:dyDescent="0.55000000000000004">
      <c r="A7032" s="290" t="s">
        <v>37611</v>
      </c>
      <c r="B7032" s="291">
        <v>266904</v>
      </c>
      <c r="D7032" s="290" t="s">
        <v>38547</v>
      </c>
      <c r="E7032" s="292">
        <v>266904</v>
      </c>
    </row>
    <row r="7033" spans="1:5" ht="14.4" x14ac:dyDescent="0.55000000000000004">
      <c r="A7033" s="290" t="s">
        <v>37612</v>
      </c>
      <c r="B7033" s="291">
        <v>16764</v>
      </c>
      <c r="D7033" s="290" t="s">
        <v>38550</v>
      </c>
      <c r="E7033" s="292">
        <v>16764</v>
      </c>
    </row>
    <row r="7034" spans="1:5" ht="14.4" x14ac:dyDescent="0.55000000000000004">
      <c r="A7034" s="290" t="s">
        <v>37613</v>
      </c>
      <c r="B7034" s="291">
        <v>26646</v>
      </c>
      <c r="D7034" s="290" t="s">
        <v>38552</v>
      </c>
      <c r="E7034" s="292">
        <v>26646</v>
      </c>
    </row>
    <row r="7035" spans="1:5" ht="14.4" x14ac:dyDescent="0.55000000000000004">
      <c r="A7035" s="290" t="s">
        <v>37614</v>
      </c>
      <c r="B7035" s="291">
        <v>1307240</v>
      </c>
      <c r="D7035" s="290" t="s">
        <v>38556</v>
      </c>
      <c r="E7035" s="292">
        <v>1307240</v>
      </c>
    </row>
    <row r="7036" spans="1:5" ht="14.4" x14ac:dyDescent="0.55000000000000004">
      <c r="A7036" s="290" t="s">
        <v>65546</v>
      </c>
      <c r="B7036" s="291">
        <v>20979.37</v>
      </c>
      <c r="D7036" s="290" t="s">
        <v>38558</v>
      </c>
      <c r="E7036" s="292">
        <v>20979.37</v>
      </c>
    </row>
    <row r="7037" spans="1:5" ht="14.4" x14ac:dyDescent="0.55000000000000004">
      <c r="A7037" s="290" t="s">
        <v>37615</v>
      </c>
      <c r="B7037" s="291">
        <v>7420</v>
      </c>
      <c r="D7037" s="290" t="s">
        <v>38559</v>
      </c>
      <c r="E7037" s="292">
        <v>7420</v>
      </c>
    </row>
    <row r="7038" spans="1:5" ht="14.4" x14ac:dyDescent="0.55000000000000004">
      <c r="A7038" s="290" t="s">
        <v>37616</v>
      </c>
      <c r="B7038" s="291">
        <v>118150</v>
      </c>
      <c r="D7038" s="290" t="s">
        <v>38563</v>
      </c>
      <c r="E7038" s="292">
        <v>118150</v>
      </c>
    </row>
    <row r="7039" spans="1:5" ht="14.4" x14ac:dyDescent="0.55000000000000004">
      <c r="A7039" s="290" t="s">
        <v>37617</v>
      </c>
      <c r="B7039" s="291">
        <v>836297</v>
      </c>
      <c r="D7039" s="290" t="s">
        <v>38568</v>
      </c>
      <c r="E7039" s="292">
        <v>836297</v>
      </c>
    </row>
    <row r="7040" spans="1:5" ht="14.4" x14ac:dyDescent="0.55000000000000004">
      <c r="A7040" s="290" t="s">
        <v>37618</v>
      </c>
      <c r="B7040" s="291">
        <v>239968.11</v>
      </c>
      <c r="D7040" s="290" t="s">
        <v>38573</v>
      </c>
      <c r="E7040" s="292">
        <v>239968.11</v>
      </c>
    </row>
    <row r="7041" spans="1:5" ht="14.4" x14ac:dyDescent="0.55000000000000004">
      <c r="A7041" s="290" t="s">
        <v>37619</v>
      </c>
      <c r="B7041" s="291">
        <v>78887</v>
      </c>
      <c r="D7041" s="290" t="s">
        <v>38575</v>
      </c>
      <c r="E7041" s="292">
        <v>78887</v>
      </c>
    </row>
    <row r="7042" spans="1:5" ht="14.4" x14ac:dyDescent="0.55000000000000004">
      <c r="A7042" s="290" t="s">
        <v>37620</v>
      </c>
      <c r="B7042" s="291">
        <v>430658</v>
      </c>
      <c r="D7042" s="290" t="s">
        <v>38579</v>
      </c>
      <c r="E7042" s="292">
        <v>430658</v>
      </c>
    </row>
    <row r="7043" spans="1:5" ht="14.4" x14ac:dyDescent="0.55000000000000004">
      <c r="A7043" s="290" t="s">
        <v>37621</v>
      </c>
      <c r="B7043" s="291">
        <v>1302733.97</v>
      </c>
      <c r="D7043" s="290" t="s">
        <v>38584</v>
      </c>
      <c r="E7043" s="292">
        <v>1302733.97</v>
      </c>
    </row>
    <row r="7044" spans="1:5" ht="14.4" x14ac:dyDescent="0.55000000000000004">
      <c r="A7044" s="290" t="s">
        <v>37622</v>
      </c>
      <c r="B7044" s="291">
        <v>7986</v>
      </c>
      <c r="D7044" s="290" t="s">
        <v>38586</v>
      </c>
      <c r="E7044" s="292">
        <v>7986</v>
      </c>
    </row>
    <row r="7045" spans="1:5" ht="14.4" x14ac:dyDescent="0.55000000000000004">
      <c r="A7045" s="290" t="s">
        <v>65547</v>
      </c>
      <c r="B7045" s="291">
        <v>2242.62</v>
      </c>
      <c r="D7045" s="290" t="s">
        <v>38587</v>
      </c>
      <c r="E7045" s="292">
        <v>2242.62</v>
      </c>
    </row>
    <row r="7046" spans="1:5" ht="14.4" x14ac:dyDescent="0.55000000000000004">
      <c r="A7046" s="290" t="s">
        <v>37623</v>
      </c>
      <c r="B7046" s="291">
        <v>556303.81999999995</v>
      </c>
      <c r="D7046" s="290" t="s">
        <v>38590</v>
      </c>
      <c r="E7046" s="292">
        <v>556303.81999999995</v>
      </c>
    </row>
    <row r="7047" spans="1:5" ht="14.4" x14ac:dyDescent="0.55000000000000004">
      <c r="A7047" s="290" t="s">
        <v>37624</v>
      </c>
      <c r="B7047" s="291">
        <v>30788</v>
      </c>
      <c r="D7047" s="290" t="s">
        <v>38592</v>
      </c>
      <c r="E7047" s="292">
        <v>30788</v>
      </c>
    </row>
    <row r="7048" spans="1:5" ht="14.4" x14ac:dyDescent="0.55000000000000004">
      <c r="A7048" s="290" t="s">
        <v>37625</v>
      </c>
      <c r="B7048" s="291">
        <v>8162.82</v>
      </c>
      <c r="D7048" s="290" t="s">
        <v>38594</v>
      </c>
      <c r="E7048" s="292">
        <v>8162.82</v>
      </c>
    </row>
    <row r="7049" spans="1:5" ht="14.4" x14ac:dyDescent="0.55000000000000004">
      <c r="A7049" s="290" t="s">
        <v>37626</v>
      </c>
      <c r="B7049" s="291">
        <v>1052236.25</v>
      </c>
      <c r="D7049" s="290" t="s">
        <v>38598</v>
      </c>
      <c r="E7049" s="292">
        <v>1052236.25</v>
      </c>
    </row>
    <row r="7050" spans="1:5" ht="14.4" x14ac:dyDescent="0.55000000000000004">
      <c r="A7050" s="290" t="s">
        <v>37627</v>
      </c>
      <c r="B7050" s="291">
        <v>22665</v>
      </c>
      <c r="D7050" s="290" t="s">
        <v>38600</v>
      </c>
      <c r="E7050" s="292">
        <v>22665</v>
      </c>
    </row>
    <row r="7051" spans="1:5" ht="14.4" x14ac:dyDescent="0.55000000000000004">
      <c r="A7051" s="290" t="s">
        <v>37628</v>
      </c>
      <c r="B7051" s="291">
        <v>473987</v>
      </c>
      <c r="D7051" s="290" t="s">
        <v>38604</v>
      </c>
      <c r="E7051" s="292">
        <v>473987</v>
      </c>
    </row>
    <row r="7052" spans="1:5" ht="14.4" x14ac:dyDescent="0.55000000000000004">
      <c r="A7052" s="290" t="s">
        <v>37629</v>
      </c>
      <c r="B7052" s="291">
        <v>53179</v>
      </c>
      <c r="D7052" s="290" t="s">
        <v>38606</v>
      </c>
      <c r="E7052" s="292">
        <v>53179</v>
      </c>
    </row>
    <row r="7053" spans="1:5" ht="14.4" x14ac:dyDescent="0.55000000000000004">
      <c r="A7053" s="290" t="s">
        <v>65548</v>
      </c>
      <c r="B7053" s="291">
        <v>22418</v>
      </c>
      <c r="D7053" s="290" t="s">
        <v>38608</v>
      </c>
      <c r="E7053" s="292">
        <v>22418</v>
      </c>
    </row>
    <row r="7054" spans="1:5" ht="14.4" x14ac:dyDescent="0.55000000000000004">
      <c r="A7054" s="290" t="s">
        <v>37630</v>
      </c>
      <c r="B7054" s="291">
        <v>473212.58</v>
      </c>
      <c r="D7054" s="290" t="s">
        <v>38613</v>
      </c>
      <c r="E7054" s="292">
        <v>473212.58</v>
      </c>
    </row>
    <row r="7055" spans="1:5" ht="14.4" x14ac:dyDescent="0.55000000000000004">
      <c r="A7055" s="290" t="s">
        <v>65549</v>
      </c>
      <c r="B7055" s="291">
        <v>0</v>
      </c>
      <c r="D7055" s="290" t="s">
        <v>66171</v>
      </c>
      <c r="E7055" s="292">
        <v>0</v>
      </c>
    </row>
    <row r="7056" spans="1:5" ht="14.4" x14ac:dyDescent="0.55000000000000004">
      <c r="A7056" s="290" t="s">
        <v>37631</v>
      </c>
      <c r="B7056" s="291">
        <v>359758</v>
      </c>
      <c r="D7056" s="290" t="s">
        <v>38621</v>
      </c>
      <c r="E7056" s="292">
        <v>359758</v>
      </c>
    </row>
    <row r="7057" spans="1:5" ht="14.4" x14ac:dyDescent="0.55000000000000004">
      <c r="A7057" s="290" t="s">
        <v>37632</v>
      </c>
      <c r="B7057" s="291">
        <v>493706</v>
      </c>
      <c r="D7057" s="290" t="s">
        <v>38626</v>
      </c>
      <c r="E7057" s="292">
        <v>493706</v>
      </c>
    </row>
    <row r="7058" spans="1:5" ht="14.4" x14ac:dyDescent="0.55000000000000004">
      <c r="A7058" s="290" t="s">
        <v>37633</v>
      </c>
      <c r="B7058" s="291">
        <v>30146</v>
      </c>
      <c r="D7058" s="290" t="s">
        <v>38628</v>
      </c>
      <c r="E7058" s="292">
        <v>30146</v>
      </c>
    </row>
    <row r="7059" spans="1:5" ht="14.4" x14ac:dyDescent="0.55000000000000004">
      <c r="A7059" s="290" t="s">
        <v>37634</v>
      </c>
      <c r="B7059" s="291">
        <v>337043</v>
      </c>
      <c r="D7059" s="290" t="s">
        <v>38632</v>
      </c>
      <c r="E7059" s="292">
        <v>337043</v>
      </c>
    </row>
    <row r="7060" spans="1:5" ht="14.4" x14ac:dyDescent="0.55000000000000004">
      <c r="A7060" s="290" t="s">
        <v>37635</v>
      </c>
      <c r="B7060" s="291">
        <v>405696</v>
      </c>
      <c r="D7060" s="290" t="s">
        <v>38637</v>
      </c>
      <c r="E7060" s="292">
        <v>405696</v>
      </c>
    </row>
    <row r="7061" spans="1:5" ht="14.4" x14ac:dyDescent="0.55000000000000004">
      <c r="A7061" s="290" t="s">
        <v>37636</v>
      </c>
      <c r="B7061" s="291">
        <v>58254</v>
      </c>
      <c r="D7061" s="290" t="s">
        <v>38642</v>
      </c>
      <c r="E7061" s="292">
        <v>58254</v>
      </c>
    </row>
    <row r="7062" spans="1:5" ht="14.4" x14ac:dyDescent="0.55000000000000004">
      <c r="A7062" s="290" t="s">
        <v>37637</v>
      </c>
      <c r="B7062" s="291">
        <v>97860</v>
      </c>
      <c r="D7062" s="290" t="s">
        <v>38647</v>
      </c>
      <c r="E7062" s="292">
        <v>97860</v>
      </c>
    </row>
    <row r="7063" spans="1:5" ht="14.4" x14ac:dyDescent="0.55000000000000004">
      <c r="A7063" s="290" t="s">
        <v>37638</v>
      </c>
      <c r="B7063" s="291">
        <v>35620.559999999998</v>
      </c>
      <c r="D7063" s="290" t="s">
        <v>38649</v>
      </c>
      <c r="E7063" s="292">
        <v>35620.559999999998</v>
      </c>
    </row>
    <row r="7064" spans="1:5" ht="14.4" x14ac:dyDescent="0.55000000000000004">
      <c r="A7064" s="290" t="s">
        <v>37639</v>
      </c>
      <c r="B7064" s="291">
        <v>108579.05</v>
      </c>
      <c r="D7064" s="290" t="s">
        <v>38653</v>
      </c>
      <c r="E7064" s="292">
        <v>108579.05</v>
      </c>
    </row>
    <row r="7065" spans="1:5" ht="14.4" x14ac:dyDescent="0.55000000000000004">
      <c r="A7065" s="290" t="s">
        <v>37640</v>
      </c>
      <c r="B7065" s="291">
        <v>8508</v>
      </c>
      <c r="D7065" s="290" t="s">
        <v>38655</v>
      </c>
      <c r="E7065" s="292">
        <v>8508</v>
      </c>
    </row>
    <row r="7066" spans="1:5" ht="14.4" x14ac:dyDescent="0.55000000000000004">
      <c r="A7066" s="290" t="s">
        <v>37641</v>
      </c>
      <c r="B7066" s="291">
        <v>173449</v>
      </c>
      <c r="D7066" s="290" t="s">
        <v>38660</v>
      </c>
      <c r="E7066" s="292">
        <v>173449</v>
      </c>
    </row>
    <row r="7067" spans="1:5" ht="14.4" x14ac:dyDescent="0.55000000000000004">
      <c r="A7067" s="290" t="s">
        <v>37642</v>
      </c>
      <c r="B7067" s="291">
        <v>16783</v>
      </c>
      <c r="D7067" s="290" t="s">
        <v>38662</v>
      </c>
      <c r="E7067" s="292">
        <v>16783</v>
      </c>
    </row>
    <row r="7068" spans="1:5" ht="14.4" x14ac:dyDescent="0.55000000000000004">
      <c r="A7068" s="290" t="s">
        <v>37643</v>
      </c>
      <c r="B7068" s="291">
        <v>38860.29</v>
      </c>
      <c r="D7068" s="290" t="s">
        <v>38667</v>
      </c>
      <c r="E7068" s="292">
        <v>38860.29</v>
      </c>
    </row>
    <row r="7069" spans="1:5" ht="14.4" x14ac:dyDescent="0.55000000000000004">
      <c r="A7069" s="290" t="s">
        <v>37644</v>
      </c>
      <c r="B7069" s="291">
        <v>1813168.54</v>
      </c>
      <c r="D7069" s="290" t="s">
        <v>38672</v>
      </c>
      <c r="E7069" s="292">
        <v>1813168.54</v>
      </c>
    </row>
    <row r="7070" spans="1:5" ht="14.4" x14ac:dyDescent="0.55000000000000004">
      <c r="A7070" s="290" t="s">
        <v>37645</v>
      </c>
      <c r="B7070" s="291">
        <v>77876.77</v>
      </c>
      <c r="D7070" s="290" t="s">
        <v>38674</v>
      </c>
      <c r="E7070" s="292">
        <v>77876.77</v>
      </c>
    </row>
    <row r="7071" spans="1:5" ht="14.4" x14ac:dyDescent="0.55000000000000004">
      <c r="A7071" s="290" t="s">
        <v>37646</v>
      </c>
      <c r="B7071" s="291">
        <v>25604.79</v>
      </c>
      <c r="D7071" s="290" t="s">
        <v>38676</v>
      </c>
      <c r="E7071" s="292">
        <v>25604.79</v>
      </c>
    </row>
    <row r="7072" spans="1:5" ht="14.4" x14ac:dyDescent="0.55000000000000004">
      <c r="A7072" s="290" t="s">
        <v>65550</v>
      </c>
      <c r="B7072" s="291">
        <v>40154</v>
      </c>
      <c r="D7072" s="290" t="s">
        <v>38680</v>
      </c>
      <c r="E7072" s="292">
        <v>40154</v>
      </c>
    </row>
    <row r="7073" spans="1:5" ht="14.4" x14ac:dyDescent="0.55000000000000004">
      <c r="A7073" s="290" t="s">
        <v>37647</v>
      </c>
      <c r="B7073" s="291">
        <v>5363</v>
      </c>
      <c r="D7073" s="290" t="s">
        <v>38681</v>
      </c>
      <c r="E7073" s="292">
        <v>5363</v>
      </c>
    </row>
    <row r="7074" spans="1:5" ht="14.4" x14ac:dyDescent="0.55000000000000004">
      <c r="A7074" s="290" t="s">
        <v>37648</v>
      </c>
      <c r="B7074" s="291">
        <v>14186</v>
      </c>
      <c r="D7074" s="290" t="s">
        <v>38684</v>
      </c>
      <c r="E7074" s="292">
        <v>14186</v>
      </c>
    </row>
    <row r="7075" spans="1:5" ht="14.4" x14ac:dyDescent="0.55000000000000004">
      <c r="A7075" s="290" t="s">
        <v>37649</v>
      </c>
      <c r="B7075" s="291">
        <v>315622.06</v>
      </c>
      <c r="D7075" s="290" t="s">
        <v>38688</v>
      </c>
      <c r="E7075" s="292">
        <v>315622.06</v>
      </c>
    </row>
    <row r="7076" spans="1:5" ht="14.4" x14ac:dyDescent="0.55000000000000004">
      <c r="A7076" s="290" t="s">
        <v>37650</v>
      </c>
      <c r="B7076" s="291">
        <v>37841</v>
      </c>
      <c r="D7076" s="290" t="s">
        <v>38690</v>
      </c>
      <c r="E7076" s="292">
        <v>37841</v>
      </c>
    </row>
    <row r="7077" spans="1:5" ht="14.4" x14ac:dyDescent="0.55000000000000004">
      <c r="A7077" s="290" t="s">
        <v>37651</v>
      </c>
      <c r="B7077" s="291">
        <v>61655</v>
      </c>
      <c r="D7077" s="290" t="s">
        <v>38695</v>
      </c>
      <c r="E7077" s="292">
        <v>61655</v>
      </c>
    </row>
    <row r="7078" spans="1:5" ht="14.4" x14ac:dyDescent="0.55000000000000004">
      <c r="A7078" s="290" t="s">
        <v>37652</v>
      </c>
      <c r="B7078" s="291">
        <v>6517947.8200000003</v>
      </c>
      <c r="D7078" s="290" t="s">
        <v>38700</v>
      </c>
      <c r="E7078" s="292">
        <v>6517947.8200000003</v>
      </c>
    </row>
    <row r="7079" spans="1:5" ht="14.4" x14ac:dyDescent="0.55000000000000004">
      <c r="A7079" s="290" t="s">
        <v>37653</v>
      </c>
      <c r="B7079" s="291">
        <v>18347</v>
      </c>
      <c r="D7079" s="290" t="s">
        <v>38702</v>
      </c>
      <c r="E7079" s="292">
        <v>18347</v>
      </c>
    </row>
    <row r="7080" spans="1:5" ht="14.4" x14ac:dyDescent="0.55000000000000004">
      <c r="A7080" s="290" t="s">
        <v>37654</v>
      </c>
      <c r="B7080" s="291">
        <v>17412</v>
      </c>
      <c r="D7080" s="290" t="s">
        <v>38703</v>
      </c>
      <c r="E7080" s="292">
        <v>17412</v>
      </c>
    </row>
    <row r="7081" spans="1:5" ht="14.4" x14ac:dyDescent="0.55000000000000004">
      <c r="A7081" s="290" t="s">
        <v>37655</v>
      </c>
      <c r="B7081" s="291">
        <v>26987</v>
      </c>
      <c r="D7081" s="290" t="s">
        <v>38704</v>
      </c>
      <c r="E7081" s="292">
        <v>26987</v>
      </c>
    </row>
    <row r="7082" spans="1:5" ht="14.4" x14ac:dyDescent="0.55000000000000004">
      <c r="A7082" s="290" t="s">
        <v>37656</v>
      </c>
      <c r="B7082" s="291">
        <v>61595</v>
      </c>
      <c r="D7082" s="290" t="s">
        <v>38705</v>
      </c>
      <c r="E7082" s="292">
        <v>61595</v>
      </c>
    </row>
    <row r="7083" spans="1:5" ht="14.4" x14ac:dyDescent="0.55000000000000004">
      <c r="A7083" s="290" t="s">
        <v>37657</v>
      </c>
      <c r="B7083" s="291">
        <v>50367.74</v>
      </c>
      <c r="D7083" s="290" t="s">
        <v>38706</v>
      </c>
      <c r="E7083" s="292">
        <v>50367.74</v>
      </c>
    </row>
    <row r="7084" spans="1:5" ht="14.4" x14ac:dyDescent="0.55000000000000004">
      <c r="A7084" s="290" t="s">
        <v>65551</v>
      </c>
      <c r="B7084" s="291">
        <v>0</v>
      </c>
      <c r="D7084" s="290" t="s">
        <v>66172</v>
      </c>
      <c r="E7084" s="292">
        <v>0</v>
      </c>
    </row>
    <row r="7085" spans="1:5" ht="14.4" x14ac:dyDescent="0.55000000000000004">
      <c r="A7085" s="290" t="s">
        <v>37658</v>
      </c>
      <c r="B7085" s="291">
        <v>33890.5</v>
      </c>
      <c r="D7085" s="290" t="s">
        <v>38708</v>
      </c>
      <c r="E7085" s="292">
        <v>33890.5</v>
      </c>
    </row>
    <row r="7086" spans="1:5" ht="14.4" x14ac:dyDescent="0.55000000000000004">
      <c r="A7086" s="290" t="s">
        <v>37659</v>
      </c>
      <c r="B7086" s="291">
        <v>5066</v>
      </c>
      <c r="D7086" s="290" t="s">
        <v>38709</v>
      </c>
      <c r="E7086" s="292">
        <v>5066</v>
      </c>
    </row>
    <row r="7087" spans="1:5" ht="14.4" x14ac:dyDescent="0.55000000000000004">
      <c r="A7087" s="290" t="s">
        <v>37660</v>
      </c>
      <c r="B7087" s="291">
        <v>37095</v>
      </c>
      <c r="D7087" s="290" t="s">
        <v>38710</v>
      </c>
      <c r="E7087" s="292">
        <v>37095</v>
      </c>
    </row>
    <row r="7088" spans="1:5" ht="14.4" x14ac:dyDescent="0.55000000000000004">
      <c r="A7088" s="290" t="s">
        <v>37661</v>
      </c>
      <c r="B7088" s="291">
        <v>21568</v>
      </c>
      <c r="D7088" s="290" t="s">
        <v>38711</v>
      </c>
      <c r="E7088" s="292">
        <v>21568</v>
      </c>
    </row>
    <row r="7089" spans="1:5" ht="14.4" x14ac:dyDescent="0.55000000000000004">
      <c r="A7089" s="290" t="s">
        <v>37662</v>
      </c>
      <c r="B7089" s="291">
        <v>26930</v>
      </c>
      <c r="D7089" s="290" t="s">
        <v>38712</v>
      </c>
      <c r="E7089" s="292">
        <v>26930</v>
      </c>
    </row>
    <row r="7090" spans="1:5" ht="14.4" x14ac:dyDescent="0.55000000000000004">
      <c r="A7090" s="290" t="s">
        <v>37663</v>
      </c>
      <c r="B7090" s="291">
        <v>35987</v>
      </c>
      <c r="D7090" s="290" t="s">
        <v>38713</v>
      </c>
      <c r="E7090" s="292">
        <v>35987</v>
      </c>
    </row>
    <row r="7091" spans="1:5" ht="14.4" x14ac:dyDescent="0.55000000000000004">
      <c r="A7091" s="290" t="s">
        <v>37664</v>
      </c>
      <c r="B7091" s="291">
        <v>17012</v>
      </c>
      <c r="D7091" s="290" t="s">
        <v>38714</v>
      </c>
      <c r="E7091" s="292">
        <v>17012</v>
      </c>
    </row>
    <row r="7092" spans="1:5" ht="14.4" x14ac:dyDescent="0.55000000000000004">
      <c r="A7092" s="290" t="s">
        <v>37665</v>
      </c>
      <c r="B7092" s="291">
        <v>31639.64</v>
      </c>
      <c r="D7092" s="290" t="s">
        <v>38715</v>
      </c>
      <c r="E7092" s="292">
        <v>31639.64</v>
      </c>
    </row>
    <row r="7093" spans="1:5" ht="14.4" x14ac:dyDescent="0.55000000000000004">
      <c r="A7093" s="290" t="s">
        <v>37666</v>
      </c>
      <c r="B7093" s="291">
        <v>38162</v>
      </c>
      <c r="D7093" s="290" t="s">
        <v>38718</v>
      </c>
      <c r="E7093" s="292">
        <v>38162</v>
      </c>
    </row>
    <row r="7094" spans="1:5" ht="14.4" x14ac:dyDescent="0.55000000000000004">
      <c r="A7094" s="290" t="s">
        <v>37667</v>
      </c>
      <c r="B7094" s="291">
        <v>27616</v>
      </c>
      <c r="D7094" s="290" t="s">
        <v>38721</v>
      </c>
      <c r="E7094" s="292">
        <v>27616</v>
      </c>
    </row>
    <row r="7095" spans="1:5" ht="14.4" x14ac:dyDescent="0.55000000000000004">
      <c r="A7095" s="290" t="s">
        <v>37668</v>
      </c>
      <c r="B7095" s="291">
        <v>116620.59</v>
      </c>
      <c r="D7095" s="290" t="s">
        <v>38725</v>
      </c>
      <c r="E7095" s="292">
        <v>116620.59</v>
      </c>
    </row>
    <row r="7096" spans="1:5" ht="14.4" x14ac:dyDescent="0.55000000000000004">
      <c r="A7096" s="290" t="s">
        <v>37669</v>
      </c>
      <c r="B7096" s="291">
        <v>7486</v>
      </c>
      <c r="D7096" s="290" t="s">
        <v>38728</v>
      </c>
      <c r="E7096" s="292">
        <v>7486</v>
      </c>
    </row>
    <row r="7097" spans="1:5" ht="14.4" x14ac:dyDescent="0.55000000000000004">
      <c r="A7097" s="290" t="s">
        <v>37670</v>
      </c>
      <c r="B7097" s="291">
        <v>23577</v>
      </c>
      <c r="D7097" s="290" t="s">
        <v>38729</v>
      </c>
      <c r="E7097" s="292">
        <v>23577</v>
      </c>
    </row>
    <row r="7098" spans="1:5" ht="14.4" x14ac:dyDescent="0.55000000000000004">
      <c r="A7098" s="290" t="s">
        <v>65552</v>
      </c>
      <c r="B7098" s="291">
        <v>33439.089999999997</v>
      </c>
      <c r="D7098" s="290" t="s">
        <v>38730</v>
      </c>
      <c r="E7098" s="292">
        <v>33439.089999999997</v>
      </c>
    </row>
    <row r="7099" spans="1:5" ht="14.4" x14ac:dyDescent="0.55000000000000004">
      <c r="A7099" s="290" t="s">
        <v>37671</v>
      </c>
      <c r="B7099" s="291">
        <v>34629</v>
      </c>
      <c r="D7099" s="290" t="s">
        <v>38731</v>
      </c>
      <c r="E7099" s="292">
        <v>34629</v>
      </c>
    </row>
    <row r="7100" spans="1:5" ht="14.4" x14ac:dyDescent="0.55000000000000004">
      <c r="A7100" s="290" t="s">
        <v>37672</v>
      </c>
      <c r="B7100" s="291">
        <v>28863.66</v>
      </c>
      <c r="D7100" s="290" t="s">
        <v>38732</v>
      </c>
      <c r="E7100" s="292">
        <v>28863.66</v>
      </c>
    </row>
    <row r="7101" spans="1:5" ht="14.4" x14ac:dyDescent="0.55000000000000004">
      <c r="A7101" s="290" t="s">
        <v>37673</v>
      </c>
      <c r="B7101" s="291">
        <v>22293</v>
      </c>
      <c r="D7101" s="290" t="s">
        <v>38733</v>
      </c>
      <c r="E7101" s="292">
        <v>22293</v>
      </c>
    </row>
    <row r="7102" spans="1:5" ht="14.4" x14ac:dyDescent="0.55000000000000004">
      <c r="A7102" s="290" t="s">
        <v>37674</v>
      </c>
      <c r="B7102" s="291">
        <v>14945</v>
      </c>
      <c r="D7102" s="290" t="s">
        <v>38736</v>
      </c>
      <c r="E7102" s="292">
        <v>14945</v>
      </c>
    </row>
    <row r="7103" spans="1:5" ht="14.4" x14ac:dyDescent="0.55000000000000004">
      <c r="A7103" s="290" t="s">
        <v>37675</v>
      </c>
      <c r="B7103" s="291">
        <v>27486</v>
      </c>
      <c r="D7103" s="290" t="s">
        <v>38739</v>
      </c>
      <c r="E7103" s="292">
        <v>27486</v>
      </c>
    </row>
    <row r="7104" spans="1:5" ht="14.4" x14ac:dyDescent="0.55000000000000004">
      <c r="A7104" s="290" t="s">
        <v>37676</v>
      </c>
      <c r="B7104" s="291">
        <v>7283</v>
      </c>
      <c r="D7104" s="290" t="s">
        <v>38740</v>
      </c>
      <c r="E7104" s="292">
        <v>7283</v>
      </c>
    </row>
    <row r="7105" spans="1:5" ht="14.4" x14ac:dyDescent="0.55000000000000004">
      <c r="A7105" s="290" t="s">
        <v>37677</v>
      </c>
      <c r="B7105" s="291">
        <v>80909.77</v>
      </c>
      <c r="D7105" s="290" t="s">
        <v>38744</v>
      </c>
      <c r="E7105" s="292">
        <v>80909.77</v>
      </c>
    </row>
    <row r="7106" spans="1:5" ht="14.4" x14ac:dyDescent="0.55000000000000004">
      <c r="A7106" s="290" t="s">
        <v>37678</v>
      </c>
      <c r="B7106" s="291">
        <v>13473</v>
      </c>
      <c r="D7106" s="290" t="s">
        <v>38748</v>
      </c>
      <c r="E7106" s="292">
        <v>13473</v>
      </c>
    </row>
    <row r="7107" spans="1:5" ht="14.4" x14ac:dyDescent="0.55000000000000004">
      <c r="A7107" s="290" t="s">
        <v>37679</v>
      </c>
      <c r="B7107" s="291">
        <v>6055</v>
      </c>
      <c r="D7107" s="290" t="s">
        <v>38749</v>
      </c>
      <c r="E7107" s="292">
        <v>6055</v>
      </c>
    </row>
    <row r="7108" spans="1:5" ht="14.4" x14ac:dyDescent="0.55000000000000004">
      <c r="A7108" s="290" t="s">
        <v>37680</v>
      </c>
      <c r="B7108" s="291">
        <v>245021</v>
      </c>
      <c r="D7108" s="290" t="s">
        <v>38752</v>
      </c>
      <c r="E7108" s="292">
        <v>245021</v>
      </c>
    </row>
    <row r="7109" spans="1:5" ht="14.4" x14ac:dyDescent="0.55000000000000004">
      <c r="A7109" s="290" t="s">
        <v>37681</v>
      </c>
      <c r="B7109" s="291">
        <v>6797</v>
      </c>
      <c r="D7109" s="290" t="s">
        <v>38754</v>
      </c>
      <c r="E7109" s="292">
        <v>6797</v>
      </c>
    </row>
    <row r="7110" spans="1:5" ht="14.4" x14ac:dyDescent="0.55000000000000004">
      <c r="A7110" s="290" t="s">
        <v>37682</v>
      </c>
      <c r="B7110" s="291">
        <v>1092355</v>
      </c>
      <c r="D7110" s="290" t="s">
        <v>38758</v>
      </c>
      <c r="E7110" s="292">
        <v>1092355</v>
      </c>
    </row>
    <row r="7111" spans="1:5" ht="14.4" x14ac:dyDescent="0.55000000000000004">
      <c r="A7111" s="290" t="s">
        <v>37683</v>
      </c>
      <c r="B7111" s="291">
        <v>14071</v>
      </c>
      <c r="D7111" s="290" t="s">
        <v>38761</v>
      </c>
      <c r="E7111" s="292">
        <v>14071</v>
      </c>
    </row>
    <row r="7112" spans="1:5" ht="14.4" x14ac:dyDescent="0.55000000000000004">
      <c r="A7112" s="290" t="s">
        <v>37684</v>
      </c>
      <c r="B7112" s="291">
        <v>53645</v>
      </c>
      <c r="D7112" s="290" t="s">
        <v>38762</v>
      </c>
      <c r="E7112" s="292">
        <v>53645</v>
      </c>
    </row>
    <row r="7113" spans="1:5" ht="14.4" x14ac:dyDescent="0.55000000000000004">
      <c r="A7113" s="290" t="s">
        <v>37685</v>
      </c>
      <c r="B7113" s="291">
        <v>504989</v>
      </c>
      <c r="D7113" s="290" t="s">
        <v>38766</v>
      </c>
      <c r="E7113" s="292">
        <v>504989</v>
      </c>
    </row>
    <row r="7114" spans="1:5" ht="14.4" x14ac:dyDescent="0.55000000000000004">
      <c r="A7114" s="290" t="s">
        <v>37686</v>
      </c>
      <c r="B7114" s="291">
        <v>620896.51</v>
      </c>
      <c r="D7114" s="290" t="s">
        <v>38771</v>
      </c>
      <c r="E7114" s="292">
        <v>620896.51</v>
      </c>
    </row>
    <row r="7115" spans="1:5" ht="14.4" x14ac:dyDescent="0.55000000000000004">
      <c r="A7115" s="290" t="s">
        <v>37687</v>
      </c>
      <c r="B7115" s="291">
        <v>58418</v>
      </c>
      <c r="D7115" s="290" t="s">
        <v>38775</v>
      </c>
      <c r="E7115" s="292">
        <v>58418</v>
      </c>
    </row>
    <row r="7116" spans="1:5" ht="14.4" x14ac:dyDescent="0.55000000000000004">
      <c r="A7116" s="290" t="s">
        <v>37688</v>
      </c>
      <c r="B7116" s="291">
        <v>36336</v>
      </c>
      <c r="D7116" s="290" t="s">
        <v>38776</v>
      </c>
      <c r="E7116" s="292">
        <v>36336</v>
      </c>
    </row>
    <row r="7117" spans="1:5" ht="14.4" x14ac:dyDescent="0.55000000000000004">
      <c r="A7117" s="290" t="s">
        <v>37689</v>
      </c>
      <c r="B7117" s="291">
        <v>283510</v>
      </c>
      <c r="D7117" s="290" t="s">
        <v>38780</v>
      </c>
      <c r="E7117" s="292">
        <v>283510</v>
      </c>
    </row>
    <row r="7118" spans="1:5" ht="14.4" x14ac:dyDescent="0.55000000000000004">
      <c r="A7118" s="290" t="s">
        <v>37690</v>
      </c>
      <c r="B7118" s="291">
        <v>116535</v>
      </c>
      <c r="D7118" s="290" t="s">
        <v>38785</v>
      </c>
      <c r="E7118" s="292">
        <v>116535</v>
      </c>
    </row>
    <row r="7119" spans="1:5" ht="14.4" x14ac:dyDescent="0.55000000000000004">
      <c r="A7119" s="290" t="s">
        <v>37691</v>
      </c>
      <c r="B7119" s="291">
        <v>4655</v>
      </c>
      <c r="D7119" s="290" t="s">
        <v>37837</v>
      </c>
      <c r="E7119" s="292">
        <v>4655</v>
      </c>
    </row>
    <row r="7120" spans="1:5" ht="14.4" x14ac:dyDescent="0.55000000000000004">
      <c r="A7120" s="290" t="s">
        <v>37692</v>
      </c>
      <c r="B7120" s="291">
        <v>85923.23</v>
      </c>
      <c r="D7120" s="290" t="s">
        <v>37843</v>
      </c>
      <c r="E7120" s="292">
        <v>85923.23</v>
      </c>
    </row>
    <row r="7121" spans="1:5" ht="14.4" x14ac:dyDescent="0.55000000000000004">
      <c r="A7121" s="290" t="s">
        <v>65553</v>
      </c>
      <c r="B7121" s="291">
        <v>0</v>
      </c>
      <c r="D7121" s="290" t="s">
        <v>66173</v>
      </c>
      <c r="E7121" s="292">
        <v>0</v>
      </c>
    </row>
    <row r="7122" spans="1:5" ht="14.4" x14ac:dyDescent="0.55000000000000004">
      <c r="A7122" s="290" t="s">
        <v>65554</v>
      </c>
      <c r="B7122" s="291">
        <v>1514</v>
      </c>
      <c r="D7122" s="290" t="s">
        <v>37846</v>
      </c>
      <c r="E7122" s="292">
        <v>1514</v>
      </c>
    </row>
    <row r="7123" spans="1:5" ht="14.4" x14ac:dyDescent="0.55000000000000004">
      <c r="A7123" s="290" t="s">
        <v>37693</v>
      </c>
      <c r="B7123" s="291">
        <v>18515.080000000002</v>
      </c>
      <c r="D7123" s="290" t="s">
        <v>37854</v>
      </c>
      <c r="E7123" s="292">
        <v>18515.080000000002</v>
      </c>
    </row>
    <row r="7124" spans="1:5" ht="14.4" x14ac:dyDescent="0.55000000000000004">
      <c r="A7124" s="290" t="s">
        <v>37694</v>
      </c>
      <c r="B7124" s="291">
        <v>10141</v>
      </c>
      <c r="D7124" s="290" t="s">
        <v>37859</v>
      </c>
      <c r="E7124" s="292">
        <v>10141</v>
      </c>
    </row>
    <row r="7125" spans="1:5" ht="14.4" x14ac:dyDescent="0.55000000000000004">
      <c r="A7125" s="290" t="s">
        <v>37695</v>
      </c>
      <c r="B7125" s="291">
        <v>24880</v>
      </c>
      <c r="D7125" s="290" t="s">
        <v>37864</v>
      </c>
      <c r="E7125" s="292">
        <v>24880</v>
      </c>
    </row>
    <row r="7126" spans="1:5" ht="14.4" x14ac:dyDescent="0.55000000000000004">
      <c r="A7126" s="290" t="s">
        <v>65555</v>
      </c>
      <c r="B7126" s="291">
        <v>12149</v>
      </c>
      <c r="D7126" s="290" t="s">
        <v>37869</v>
      </c>
      <c r="E7126" s="292">
        <v>12149</v>
      </c>
    </row>
    <row r="7127" spans="1:5" ht="14.4" x14ac:dyDescent="0.55000000000000004">
      <c r="A7127" s="290" t="s">
        <v>37696</v>
      </c>
      <c r="B7127" s="291">
        <v>22260</v>
      </c>
      <c r="D7127" s="290" t="s">
        <v>37874</v>
      </c>
      <c r="E7127" s="292">
        <v>22260</v>
      </c>
    </row>
    <row r="7128" spans="1:5" ht="14.4" x14ac:dyDescent="0.55000000000000004">
      <c r="A7128" s="290" t="s">
        <v>37697</v>
      </c>
      <c r="B7128" s="291">
        <v>43098</v>
      </c>
      <c r="D7128" s="290" t="s">
        <v>37880</v>
      </c>
      <c r="E7128" s="292">
        <v>43098</v>
      </c>
    </row>
    <row r="7129" spans="1:5" ht="14.4" x14ac:dyDescent="0.55000000000000004">
      <c r="A7129" s="290" t="s">
        <v>37698</v>
      </c>
      <c r="B7129" s="291">
        <v>18865</v>
      </c>
      <c r="D7129" s="290" t="s">
        <v>37887</v>
      </c>
      <c r="E7129" s="292">
        <v>18865</v>
      </c>
    </row>
    <row r="7130" spans="1:5" ht="14.4" x14ac:dyDescent="0.55000000000000004">
      <c r="A7130" s="290" t="s">
        <v>37699</v>
      </c>
      <c r="B7130" s="291">
        <v>18248.099999999999</v>
      </c>
      <c r="D7130" s="290" t="s">
        <v>37892</v>
      </c>
      <c r="E7130" s="292">
        <v>18248.099999999999</v>
      </c>
    </row>
    <row r="7131" spans="1:5" ht="14.4" x14ac:dyDescent="0.55000000000000004">
      <c r="A7131" s="290" t="s">
        <v>65556</v>
      </c>
      <c r="B7131" s="291">
        <v>0</v>
      </c>
      <c r="D7131" s="290" t="s">
        <v>66174</v>
      </c>
      <c r="E7131" s="292">
        <v>0</v>
      </c>
    </row>
    <row r="7132" spans="1:5" ht="14.4" x14ac:dyDescent="0.55000000000000004">
      <c r="A7132" s="290" t="s">
        <v>37700</v>
      </c>
      <c r="B7132" s="291">
        <v>46456.53</v>
      </c>
      <c r="D7132" s="290" t="s">
        <v>37898</v>
      </c>
      <c r="E7132" s="292">
        <v>46456.53</v>
      </c>
    </row>
    <row r="7133" spans="1:5" ht="14.4" x14ac:dyDescent="0.55000000000000004">
      <c r="A7133" s="290" t="s">
        <v>37701</v>
      </c>
      <c r="B7133" s="291">
        <v>1600.68</v>
      </c>
      <c r="D7133" s="290" t="s">
        <v>37900</v>
      </c>
      <c r="E7133" s="292">
        <v>1600.68</v>
      </c>
    </row>
    <row r="7134" spans="1:5" ht="14.4" x14ac:dyDescent="0.55000000000000004">
      <c r="A7134" s="290" t="s">
        <v>37702</v>
      </c>
      <c r="B7134" s="291">
        <v>279.99</v>
      </c>
      <c r="D7134" s="290" t="s">
        <v>37902</v>
      </c>
      <c r="E7134" s="292">
        <v>279.99</v>
      </c>
    </row>
    <row r="7135" spans="1:5" ht="14.4" x14ac:dyDescent="0.55000000000000004">
      <c r="A7135" s="290" t="s">
        <v>37703</v>
      </c>
      <c r="B7135" s="291">
        <v>112639.99</v>
      </c>
      <c r="D7135" s="290" t="s">
        <v>37907</v>
      </c>
      <c r="E7135" s="292">
        <v>112639.99</v>
      </c>
    </row>
    <row r="7136" spans="1:5" ht="14.4" x14ac:dyDescent="0.55000000000000004">
      <c r="A7136" s="290" t="s">
        <v>37704</v>
      </c>
      <c r="B7136" s="291">
        <v>35246</v>
      </c>
      <c r="D7136" s="290" t="s">
        <v>37912</v>
      </c>
      <c r="E7136" s="292">
        <v>35246</v>
      </c>
    </row>
    <row r="7137" spans="1:5" ht="14.4" x14ac:dyDescent="0.55000000000000004">
      <c r="A7137" s="290" t="s">
        <v>37705</v>
      </c>
      <c r="B7137" s="291">
        <v>921</v>
      </c>
      <c r="D7137" s="290" t="s">
        <v>37914</v>
      </c>
      <c r="E7137" s="292">
        <v>921</v>
      </c>
    </row>
    <row r="7138" spans="1:5" ht="14.4" x14ac:dyDescent="0.55000000000000004">
      <c r="A7138" s="290" t="s">
        <v>37706</v>
      </c>
      <c r="B7138" s="291">
        <v>1643</v>
      </c>
      <c r="D7138" s="290" t="s">
        <v>37922</v>
      </c>
      <c r="E7138" s="292">
        <v>1643</v>
      </c>
    </row>
    <row r="7139" spans="1:5" ht="14.4" x14ac:dyDescent="0.55000000000000004">
      <c r="A7139" s="290" t="s">
        <v>37707</v>
      </c>
      <c r="B7139" s="291">
        <v>43787.46</v>
      </c>
      <c r="D7139" s="290" t="s">
        <v>37927</v>
      </c>
      <c r="E7139" s="292">
        <v>43787.46</v>
      </c>
    </row>
    <row r="7140" spans="1:5" ht="14.4" x14ac:dyDescent="0.55000000000000004">
      <c r="A7140" s="290" t="s">
        <v>37708</v>
      </c>
      <c r="B7140" s="291">
        <v>882</v>
      </c>
      <c r="D7140" s="290" t="s">
        <v>37929</v>
      </c>
      <c r="E7140" s="292">
        <v>882</v>
      </c>
    </row>
    <row r="7141" spans="1:5" ht="14.4" x14ac:dyDescent="0.55000000000000004">
      <c r="A7141" s="290" t="s">
        <v>37709</v>
      </c>
      <c r="B7141" s="291">
        <v>97911</v>
      </c>
      <c r="D7141" s="290" t="s">
        <v>37934</v>
      </c>
      <c r="E7141" s="292">
        <v>97911</v>
      </c>
    </row>
    <row r="7142" spans="1:5" ht="14.4" x14ac:dyDescent="0.55000000000000004">
      <c r="A7142" s="290" t="s">
        <v>37710</v>
      </c>
      <c r="B7142" s="291">
        <v>24511.19</v>
      </c>
      <c r="D7142" s="290" t="s">
        <v>37939</v>
      </c>
      <c r="E7142" s="292">
        <v>24511.19</v>
      </c>
    </row>
    <row r="7143" spans="1:5" ht="14.4" x14ac:dyDescent="0.55000000000000004">
      <c r="A7143" s="290" t="s">
        <v>65557</v>
      </c>
      <c r="B7143" s="291">
        <v>0</v>
      </c>
      <c r="D7143" s="290" t="s">
        <v>66175</v>
      </c>
      <c r="E7143" s="292">
        <v>0</v>
      </c>
    </row>
    <row r="7144" spans="1:5" ht="14.4" x14ac:dyDescent="0.55000000000000004">
      <c r="A7144" s="290" t="s">
        <v>65558</v>
      </c>
      <c r="B7144" s="291">
        <v>993</v>
      </c>
      <c r="D7144" s="290" t="s">
        <v>37948</v>
      </c>
      <c r="E7144" s="292">
        <v>993</v>
      </c>
    </row>
    <row r="7145" spans="1:5" ht="14.4" x14ac:dyDescent="0.55000000000000004">
      <c r="A7145" s="290" t="s">
        <v>65559</v>
      </c>
      <c r="B7145" s="291">
        <v>0</v>
      </c>
      <c r="D7145" s="290" t="s">
        <v>66176</v>
      </c>
      <c r="E7145" s="292">
        <v>0</v>
      </c>
    </row>
    <row r="7146" spans="1:5" ht="14.4" x14ac:dyDescent="0.55000000000000004">
      <c r="A7146" s="290" t="s">
        <v>37711</v>
      </c>
      <c r="B7146" s="291">
        <v>45407.28</v>
      </c>
      <c r="D7146" s="290" t="s">
        <v>37956</v>
      </c>
      <c r="E7146" s="292">
        <v>45407.28</v>
      </c>
    </row>
    <row r="7147" spans="1:5" ht="14.4" x14ac:dyDescent="0.55000000000000004">
      <c r="A7147" s="290" t="s">
        <v>65560</v>
      </c>
      <c r="B7147" s="291">
        <v>5535.67</v>
      </c>
      <c r="D7147" s="290" t="s">
        <v>37961</v>
      </c>
      <c r="E7147" s="292">
        <v>5535.67</v>
      </c>
    </row>
    <row r="7148" spans="1:5" ht="14.4" x14ac:dyDescent="0.55000000000000004">
      <c r="A7148" s="290" t="s">
        <v>37712</v>
      </c>
      <c r="B7148" s="291">
        <v>37642.5</v>
      </c>
      <c r="D7148" s="290" t="s">
        <v>37966</v>
      </c>
      <c r="E7148" s="292">
        <v>37642.5</v>
      </c>
    </row>
    <row r="7149" spans="1:5" ht="14.4" x14ac:dyDescent="0.55000000000000004">
      <c r="A7149" s="290" t="s">
        <v>37713</v>
      </c>
      <c r="B7149" s="291">
        <v>20773</v>
      </c>
      <c r="D7149" s="290" t="s">
        <v>37972</v>
      </c>
      <c r="E7149" s="292">
        <v>20773</v>
      </c>
    </row>
    <row r="7150" spans="1:5" ht="14.4" x14ac:dyDescent="0.55000000000000004">
      <c r="A7150" s="290" t="s">
        <v>37714</v>
      </c>
      <c r="B7150" s="291">
        <v>61992</v>
      </c>
      <c r="D7150" s="290" t="s">
        <v>37977</v>
      </c>
      <c r="E7150" s="292">
        <v>61992</v>
      </c>
    </row>
    <row r="7151" spans="1:5" ht="14.4" x14ac:dyDescent="0.55000000000000004">
      <c r="A7151" s="290" t="s">
        <v>65561</v>
      </c>
      <c r="B7151" s="291">
        <v>26718.13</v>
      </c>
      <c r="D7151" s="290" t="s">
        <v>37982</v>
      </c>
      <c r="E7151" s="292">
        <v>26718.13</v>
      </c>
    </row>
    <row r="7152" spans="1:5" ht="14.4" x14ac:dyDescent="0.55000000000000004">
      <c r="A7152" s="290" t="s">
        <v>37715</v>
      </c>
      <c r="B7152" s="291">
        <v>12300</v>
      </c>
      <c r="D7152" s="290" t="s">
        <v>37987</v>
      </c>
      <c r="E7152" s="292">
        <v>12300</v>
      </c>
    </row>
    <row r="7153" spans="1:5" ht="14.4" x14ac:dyDescent="0.55000000000000004">
      <c r="A7153" s="290" t="s">
        <v>37716</v>
      </c>
      <c r="B7153" s="291">
        <v>35783</v>
      </c>
      <c r="D7153" s="290" t="s">
        <v>37992</v>
      </c>
      <c r="E7153" s="292">
        <v>35783</v>
      </c>
    </row>
    <row r="7154" spans="1:5" ht="14.4" x14ac:dyDescent="0.55000000000000004">
      <c r="A7154" s="290" t="s">
        <v>65562</v>
      </c>
      <c r="B7154" s="291">
        <v>0</v>
      </c>
      <c r="D7154" s="290" t="s">
        <v>66177</v>
      </c>
      <c r="E7154" s="292">
        <v>0</v>
      </c>
    </row>
    <row r="7155" spans="1:5" ht="14.4" x14ac:dyDescent="0.55000000000000004">
      <c r="A7155" s="290" t="s">
        <v>37717</v>
      </c>
      <c r="B7155" s="291">
        <v>29894</v>
      </c>
      <c r="D7155" s="290" t="s">
        <v>38000</v>
      </c>
      <c r="E7155" s="292">
        <v>29894</v>
      </c>
    </row>
    <row r="7156" spans="1:5" ht="14.4" x14ac:dyDescent="0.55000000000000004">
      <c r="A7156" s="290" t="s">
        <v>65563</v>
      </c>
      <c r="B7156" s="291">
        <v>0</v>
      </c>
      <c r="D7156" s="290" t="s">
        <v>66178</v>
      </c>
      <c r="E7156" s="292">
        <v>0</v>
      </c>
    </row>
    <row r="7157" spans="1:5" ht="14.4" x14ac:dyDescent="0.55000000000000004">
      <c r="A7157" s="290" t="s">
        <v>37718</v>
      </c>
      <c r="B7157" s="291">
        <v>12906</v>
      </c>
      <c r="D7157" s="290" t="s">
        <v>38007</v>
      </c>
      <c r="E7157" s="292">
        <v>12906</v>
      </c>
    </row>
    <row r="7158" spans="1:5" ht="14.4" x14ac:dyDescent="0.55000000000000004">
      <c r="A7158" s="290" t="s">
        <v>37719</v>
      </c>
      <c r="B7158" s="291">
        <v>3229.12</v>
      </c>
      <c r="D7158" s="290" t="s">
        <v>38012</v>
      </c>
      <c r="E7158" s="292">
        <v>3229.12</v>
      </c>
    </row>
    <row r="7159" spans="1:5" ht="14.4" x14ac:dyDescent="0.55000000000000004">
      <c r="A7159" s="290" t="s">
        <v>37720</v>
      </c>
      <c r="B7159" s="291">
        <v>124608</v>
      </c>
      <c r="D7159" s="290" t="s">
        <v>38017</v>
      </c>
      <c r="E7159" s="292">
        <v>124608</v>
      </c>
    </row>
    <row r="7160" spans="1:5" ht="14.4" x14ac:dyDescent="0.55000000000000004">
      <c r="A7160" s="290" t="s">
        <v>37721</v>
      </c>
      <c r="B7160" s="291">
        <v>5032</v>
      </c>
      <c r="D7160" s="290" t="s">
        <v>38019</v>
      </c>
      <c r="E7160" s="292">
        <v>5032</v>
      </c>
    </row>
    <row r="7161" spans="1:5" ht="14.4" x14ac:dyDescent="0.55000000000000004">
      <c r="A7161" s="290" t="s">
        <v>37722</v>
      </c>
      <c r="B7161" s="291">
        <v>25878.99</v>
      </c>
      <c r="D7161" s="290" t="s">
        <v>38024</v>
      </c>
      <c r="E7161" s="292">
        <v>25878.99</v>
      </c>
    </row>
    <row r="7162" spans="1:5" ht="14.4" x14ac:dyDescent="0.55000000000000004">
      <c r="A7162" s="290" t="s">
        <v>37723</v>
      </c>
      <c r="B7162" s="291">
        <v>11901.13</v>
      </c>
      <c r="D7162" s="290" t="s">
        <v>38029</v>
      </c>
      <c r="E7162" s="292">
        <v>11901.13</v>
      </c>
    </row>
    <row r="7163" spans="1:5" ht="14.4" x14ac:dyDescent="0.55000000000000004">
      <c r="A7163" s="290" t="s">
        <v>37724</v>
      </c>
      <c r="B7163" s="291">
        <v>3333.32</v>
      </c>
      <c r="D7163" s="290" t="s">
        <v>38032</v>
      </c>
      <c r="E7163" s="292">
        <v>3333.32</v>
      </c>
    </row>
    <row r="7164" spans="1:5" ht="14.4" x14ac:dyDescent="0.55000000000000004">
      <c r="A7164" s="290" t="s">
        <v>37725</v>
      </c>
      <c r="B7164" s="291">
        <v>69590</v>
      </c>
      <c r="D7164" s="290" t="s">
        <v>38037</v>
      </c>
      <c r="E7164" s="292">
        <v>69590</v>
      </c>
    </row>
    <row r="7165" spans="1:5" ht="14.4" x14ac:dyDescent="0.55000000000000004">
      <c r="A7165" s="290" t="s">
        <v>37726</v>
      </c>
      <c r="B7165" s="291">
        <v>201503.6</v>
      </c>
      <c r="D7165" s="290" t="s">
        <v>38042</v>
      </c>
      <c r="E7165" s="292">
        <v>201503.6</v>
      </c>
    </row>
    <row r="7166" spans="1:5" ht="14.4" x14ac:dyDescent="0.55000000000000004">
      <c r="A7166" s="290" t="s">
        <v>37727</v>
      </c>
      <c r="B7166" s="291">
        <v>13918</v>
      </c>
      <c r="D7166" s="290" t="s">
        <v>38050</v>
      </c>
      <c r="E7166" s="292">
        <v>13918</v>
      </c>
    </row>
    <row r="7167" spans="1:5" ht="14.4" x14ac:dyDescent="0.55000000000000004">
      <c r="A7167" s="290" t="s">
        <v>37728</v>
      </c>
      <c r="B7167" s="291">
        <v>18847</v>
      </c>
      <c r="D7167" s="290" t="s">
        <v>38056</v>
      </c>
      <c r="E7167" s="292">
        <v>18847</v>
      </c>
    </row>
    <row r="7168" spans="1:5" ht="14.4" x14ac:dyDescent="0.55000000000000004">
      <c r="A7168" s="290" t="s">
        <v>37729</v>
      </c>
      <c r="B7168" s="291">
        <v>74083</v>
      </c>
      <c r="D7168" s="290" t="s">
        <v>38061</v>
      </c>
      <c r="E7168" s="292">
        <v>74083</v>
      </c>
    </row>
    <row r="7169" spans="1:5" ht="14.4" x14ac:dyDescent="0.55000000000000004">
      <c r="A7169" s="290" t="s">
        <v>37730</v>
      </c>
      <c r="B7169" s="291">
        <v>24864</v>
      </c>
      <c r="D7169" s="290" t="s">
        <v>38066</v>
      </c>
      <c r="E7169" s="292">
        <v>24864</v>
      </c>
    </row>
    <row r="7170" spans="1:5" ht="14.4" x14ac:dyDescent="0.55000000000000004">
      <c r="A7170" s="290" t="s">
        <v>37731</v>
      </c>
      <c r="B7170" s="291">
        <v>11515.49</v>
      </c>
      <c r="D7170" s="290" t="s">
        <v>38070</v>
      </c>
      <c r="E7170" s="292">
        <v>11515.49</v>
      </c>
    </row>
    <row r="7171" spans="1:5" ht="14.4" x14ac:dyDescent="0.55000000000000004">
      <c r="A7171" s="290" t="s">
        <v>65564</v>
      </c>
      <c r="B7171" s="291">
        <v>0</v>
      </c>
      <c r="D7171" s="290" t="s">
        <v>66179</v>
      </c>
      <c r="E7171" s="292">
        <v>0</v>
      </c>
    </row>
    <row r="7172" spans="1:5" ht="14.4" x14ac:dyDescent="0.55000000000000004">
      <c r="A7172" s="290" t="s">
        <v>37732</v>
      </c>
      <c r="B7172" s="291">
        <v>27630</v>
      </c>
      <c r="D7172" s="290" t="s">
        <v>38077</v>
      </c>
      <c r="E7172" s="292">
        <v>27630</v>
      </c>
    </row>
    <row r="7173" spans="1:5" ht="14.4" x14ac:dyDescent="0.55000000000000004">
      <c r="A7173" s="290" t="s">
        <v>37733</v>
      </c>
      <c r="B7173" s="291">
        <v>32275.67</v>
      </c>
      <c r="D7173" s="290" t="s">
        <v>38082</v>
      </c>
      <c r="E7173" s="292">
        <v>32275.67</v>
      </c>
    </row>
    <row r="7174" spans="1:5" ht="14.4" x14ac:dyDescent="0.55000000000000004">
      <c r="A7174" s="290" t="s">
        <v>37734</v>
      </c>
      <c r="B7174" s="291">
        <v>122007</v>
      </c>
      <c r="D7174" s="290" t="s">
        <v>38087</v>
      </c>
      <c r="E7174" s="292">
        <v>122007</v>
      </c>
    </row>
    <row r="7175" spans="1:5" ht="14.4" x14ac:dyDescent="0.55000000000000004">
      <c r="A7175" s="290" t="s">
        <v>65565</v>
      </c>
      <c r="B7175" s="291">
        <v>1332.18</v>
      </c>
      <c r="D7175" s="290" t="s">
        <v>38090</v>
      </c>
      <c r="E7175" s="292">
        <v>1332.18</v>
      </c>
    </row>
    <row r="7176" spans="1:5" ht="14.4" x14ac:dyDescent="0.55000000000000004">
      <c r="A7176" s="290" t="s">
        <v>65566</v>
      </c>
      <c r="B7176" s="291">
        <v>1312</v>
      </c>
      <c r="D7176" s="290" t="s">
        <v>38092</v>
      </c>
      <c r="E7176" s="292">
        <v>1312</v>
      </c>
    </row>
    <row r="7177" spans="1:5" ht="14.4" x14ac:dyDescent="0.55000000000000004">
      <c r="A7177" s="290" t="s">
        <v>65567</v>
      </c>
      <c r="B7177" s="291">
        <v>1001.96</v>
      </c>
      <c r="D7177" s="290" t="s">
        <v>38095</v>
      </c>
      <c r="E7177" s="292">
        <v>1001.96</v>
      </c>
    </row>
    <row r="7178" spans="1:5" ht="14.4" x14ac:dyDescent="0.55000000000000004">
      <c r="A7178" s="290" t="s">
        <v>37735</v>
      </c>
      <c r="B7178" s="291">
        <v>2486</v>
      </c>
      <c r="D7178" s="290" t="s">
        <v>38102</v>
      </c>
      <c r="E7178" s="292">
        <v>2486</v>
      </c>
    </row>
    <row r="7179" spans="1:5" ht="14.4" x14ac:dyDescent="0.55000000000000004">
      <c r="A7179" s="290" t="s">
        <v>65568</v>
      </c>
      <c r="B7179" s="291">
        <v>0</v>
      </c>
      <c r="D7179" s="290" t="s">
        <v>38108</v>
      </c>
      <c r="E7179" s="292">
        <v>0</v>
      </c>
    </row>
    <row r="7180" spans="1:5" ht="14.4" x14ac:dyDescent="0.55000000000000004">
      <c r="A7180" s="290" t="s">
        <v>65569</v>
      </c>
      <c r="B7180" s="291">
        <v>0</v>
      </c>
      <c r="D7180" s="290" t="s">
        <v>66180</v>
      </c>
      <c r="E7180" s="292">
        <v>0</v>
      </c>
    </row>
    <row r="7181" spans="1:5" ht="14.4" x14ac:dyDescent="0.55000000000000004">
      <c r="A7181" s="290" t="s">
        <v>37736</v>
      </c>
      <c r="B7181" s="291">
        <v>35641.78</v>
      </c>
      <c r="D7181" s="290" t="s">
        <v>38122</v>
      </c>
      <c r="E7181" s="292">
        <v>35641.78</v>
      </c>
    </row>
    <row r="7182" spans="1:5" ht="14.4" x14ac:dyDescent="0.55000000000000004">
      <c r="A7182" s="290" t="s">
        <v>37737</v>
      </c>
      <c r="B7182" s="291">
        <v>206713</v>
      </c>
      <c r="D7182" s="290" t="s">
        <v>38129</v>
      </c>
      <c r="E7182" s="292">
        <v>206713</v>
      </c>
    </row>
    <row r="7183" spans="1:5" ht="14.4" x14ac:dyDescent="0.55000000000000004">
      <c r="A7183" s="290" t="s">
        <v>37738</v>
      </c>
      <c r="B7183" s="291">
        <v>31029.439999999999</v>
      </c>
      <c r="D7183" s="290" t="s">
        <v>38149</v>
      </c>
      <c r="E7183" s="292">
        <v>31029.439999999999</v>
      </c>
    </row>
    <row r="7184" spans="1:5" ht="14.4" x14ac:dyDescent="0.55000000000000004">
      <c r="A7184" s="290" t="s">
        <v>65570</v>
      </c>
      <c r="B7184" s="291">
        <v>0</v>
      </c>
      <c r="D7184" s="290" t="s">
        <v>66181</v>
      </c>
      <c r="E7184" s="292">
        <v>0</v>
      </c>
    </row>
    <row r="7185" spans="1:5" ht="14.4" x14ac:dyDescent="0.55000000000000004">
      <c r="A7185" s="290" t="s">
        <v>65571</v>
      </c>
      <c r="B7185" s="291">
        <v>87113.23</v>
      </c>
      <c r="D7185" s="290" t="s">
        <v>38156</v>
      </c>
      <c r="E7185" s="292">
        <v>87113.23</v>
      </c>
    </row>
    <row r="7186" spans="1:5" ht="14.4" x14ac:dyDescent="0.55000000000000004">
      <c r="A7186" s="290" t="s">
        <v>37739</v>
      </c>
      <c r="B7186" s="291">
        <v>763.7</v>
      </c>
      <c r="D7186" s="290" t="s">
        <v>38158</v>
      </c>
      <c r="E7186" s="292">
        <v>763.7</v>
      </c>
    </row>
    <row r="7187" spans="1:5" ht="14.4" x14ac:dyDescent="0.55000000000000004">
      <c r="A7187" s="290" t="s">
        <v>37740</v>
      </c>
      <c r="B7187" s="291">
        <v>3867</v>
      </c>
      <c r="D7187" s="290" t="s">
        <v>38163</v>
      </c>
      <c r="E7187" s="292">
        <v>3867</v>
      </c>
    </row>
    <row r="7188" spans="1:5" ht="14.4" x14ac:dyDescent="0.55000000000000004">
      <c r="A7188" s="290" t="s">
        <v>37741</v>
      </c>
      <c r="B7188" s="291">
        <v>12732</v>
      </c>
      <c r="D7188" s="290" t="s">
        <v>38173</v>
      </c>
      <c r="E7188" s="292">
        <v>12732</v>
      </c>
    </row>
    <row r="7189" spans="1:5" ht="14.4" x14ac:dyDescent="0.55000000000000004">
      <c r="A7189" s="290" t="s">
        <v>37742</v>
      </c>
      <c r="B7189" s="291">
        <v>10979</v>
      </c>
      <c r="D7189" s="290" t="s">
        <v>38178</v>
      </c>
      <c r="E7189" s="292">
        <v>10979</v>
      </c>
    </row>
    <row r="7190" spans="1:5" ht="14.4" x14ac:dyDescent="0.55000000000000004">
      <c r="A7190" s="290" t="s">
        <v>37743</v>
      </c>
      <c r="B7190" s="291">
        <v>33807.56</v>
      </c>
      <c r="D7190" s="290" t="s">
        <v>38183</v>
      </c>
      <c r="E7190" s="292">
        <v>33807.56</v>
      </c>
    </row>
    <row r="7191" spans="1:5" ht="14.4" x14ac:dyDescent="0.55000000000000004">
      <c r="A7191" s="290" t="s">
        <v>65572</v>
      </c>
      <c r="B7191" s="291">
        <v>0</v>
      </c>
      <c r="D7191" s="290" t="s">
        <v>66182</v>
      </c>
      <c r="E7191" s="292">
        <v>0</v>
      </c>
    </row>
    <row r="7192" spans="1:5" ht="14.4" x14ac:dyDescent="0.55000000000000004">
      <c r="A7192" s="290" t="s">
        <v>37744</v>
      </c>
      <c r="B7192" s="291">
        <v>21615</v>
      </c>
      <c r="D7192" s="290" t="s">
        <v>38194</v>
      </c>
      <c r="E7192" s="292">
        <v>21615</v>
      </c>
    </row>
    <row r="7193" spans="1:5" ht="14.4" x14ac:dyDescent="0.55000000000000004">
      <c r="A7193" s="290" t="s">
        <v>37745</v>
      </c>
      <c r="B7193" s="291">
        <v>245865</v>
      </c>
      <c r="D7193" s="290" t="s">
        <v>38199</v>
      </c>
      <c r="E7193" s="292">
        <v>245865</v>
      </c>
    </row>
    <row r="7194" spans="1:5" ht="14.4" x14ac:dyDescent="0.55000000000000004">
      <c r="A7194" s="290" t="s">
        <v>65573</v>
      </c>
      <c r="B7194" s="291">
        <v>0</v>
      </c>
      <c r="D7194" s="290" t="s">
        <v>66183</v>
      </c>
      <c r="E7194" s="292">
        <v>0</v>
      </c>
    </row>
    <row r="7195" spans="1:5" ht="14.4" x14ac:dyDescent="0.55000000000000004">
      <c r="A7195" s="290" t="s">
        <v>65574</v>
      </c>
      <c r="B7195" s="291">
        <v>2270</v>
      </c>
      <c r="D7195" s="290" t="s">
        <v>38206</v>
      </c>
      <c r="E7195" s="292">
        <v>2270</v>
      </c>
    </row>
    <row r="7196" spans="1:5" ht="14.4" x14ac:dyDescent="0.55000000000000004">
      <c r="A7196" s="290" t="s">
        <v>65575</v>
      </c>
      <c r="B7196" s="291">
        <v>23440</v>
      </c>
      <c r="D7196" s="290" t="s">
        <v>38224</v>
      </c>
      <c r="E7196" s="292">
        <v>23440</v>
      </c>
    </row>
    <row r="7197" spans="1:5" ht="14.4" x14ac:dyDescent="0.55000000000000004">
      <c r="A7197" s="290" t="s">
        <v>37746</v>
      </c>
      <c r="B7197" s="291">
        <v>7203.4</v>
      </c>
      <c r="D7197" s="290" t="s">
        <v>38229</v>
      </c>
      <c r="E7197" s="292">
        <v>7203.4</v>
      </c>
    </row>
    <row r="7198" spans="1:5" ht="14.4" x14ac:dyDescent="0.55000000000000004">
      <c r="A7198" s="290" t="s">
        <v>37747</v>
      </c>
      <c r="B7198" s="291">
        <v>6631.13</v>
      </c>
      <c r="D7198" s="290" t="s">
        <v>38234</v>
      </c>
      <c r="E7198" s="292">
        <v>6631.13</v>
      </c>
    </row>
    <row r="7199" spans="1:5" ht="14.4" x14ac:dyDescent="0.55000000000000004">
      <c r="A7199" s="290" t="s">
        <v>65576</v>
      </c>
      <c r="B7199" s="291">
        <v>0</v>
      </c>
      <c r="D7199" s="290" t="s">
        <v>66184</v>
      </c>
      <c r="E7199" s="292">
        <v>0</v>
      </c>
    </row>
    <row r="7200" spans="1:5" ht="14.4" x14ac:dyDescent="0.55000000000000004">
      <c r="A7200" s="290" t="s">
        <v>37748</v>
      </c>
      <c r="B7200" s="291">
        <v>1415</v>
      </c>
      <c r="D7200" s="290" t="s">
        <v>38239</v>
      </c>
      <c r="E7200" s="292">
        <v>1415</v>
      </c>
    </row>
    <row r="7201" spans="1:5" ht="14.4" x14ac:dyDescent="0.55000000000000004">
      <c r="A7201" s="290" t="s">
        <v>37749</v>
      </c>
      <c r="B7201" s="291">
        <v>58383</v>
      </c>
      <c r="D7201" s="290" t="s">
        <v>38244</v>
      </c>
      <c r="E7201" s="292">
        <v>58383</v>
      </c>
    </row>
    <row r="7202" spans="1:5" ht="14.4" x14ac:dyDescent="0.55000000000000004">
      <c r="A7202" s="290" t="s">
        <v>37750</v>
      </c>
      <c r="B7202" s="291">
        <v>631</v>
      </c>
      <c r="D7202" s="290" t="s">
        <v>38247</v>
      </c>
      <c r="E7202" s="292">
        <v>631</v>
      </c>
    </row>
    <row r="7203" spans="1:5" ht="14.4" x14ac:dyDescent="0.55000000000000004">
      <c r="A7203" s="290" t="s">
        <v>37751</v>
      </c>
      <c r="B7203" s="291">
        <v>32991.56</v>
      </c>
      <c r="D7203" s="290" t="s">
        <v>38252</v>
      </c>
      <c r="E7203" s="292">
        <v>32991.56</v>
      </c>
    </row>
    <row r="7204" spans="1:5" ht="14.4" x14ac:dyDescent="0.55000000000000004">
      <c r="A7204" s="290" t="s">
        <v>37752</v>
      </c>
      <c r="B7204" s="291">
        <v>1308</v>
      </c>
      <c r="D7204" s="290" t="s">
        <v>38254</v>
      </c>
      <c r="E7204" s="292">
        <v>1308</v>
      </c>
    </row>
    <row r="7205" spans="1:5" ht="14.4" x14ac:dyDescent="0.55000000000000004">
      <c r="A7205" s="290" t="s">
        <v>37753</v>
      </c>
      <c r="B7205" s="291">
        <v>50476.07</v>
      </c>
      <c r="D7205" s="290" t="s">
        <v>38259</v>
      </c>
      <c r="E7205" s="292">
        <v>50476.07</v>
      </c>
    </row>
    <row r="7206" spans="1:5" ht="14.4" x14ac:dyDescent="0.55000000000000004">
      <c r="A7206" s="290" t="s">
        <v>65577</v>
      </c>
      <c r="B7206" s="291">
        <v>0</v>
      </c>
      <c r="D7206" s="290" t="s">
        <v>66185</v>
      </c>
      <c r="E7206" s="292">
        <v>0</v>
      </c>
    </row>
    <row r="7207" spans="1:5" ht="14.4" x14ac:dyDescent="0.55000000000000004">
      <c r="A7207" s="290" t="s">
        <v>37754</v>
      </c>
      <c r="B7207" s="291">
        <v>906</v>
      </c>
      <c r="D7207" s="290" t="s">
        <v>38262</v>
      </c>
      <c r="E7207" s="292">
        <v>906</v>
      </c>
    </row>
    <row r="7208" spans="1:5" ht="14.4" x14ac:dyDescent="0.55000000000000004">
      <c r="A7208" s="290" t="s">
        <v>37755</v>
      </c>
      <c r="B7208" s="291">
        <v>12156.72</v>
      </c>
      <c r="D7208" s="290" t="s">
        <v>38267</v>
      </c>
      <c r="E7208" s="292">
        <v>12156.72</v>
      </c>
    </row>
    <row r="7209" spans="1:5" ht="14.4" x14ac:dyDescent="0.55000000000000004">
      <c r="A7209" s="290" t="s">
        <v>37756</v>
      </c>
      <c r="B7209" s="291">
        <v>33667.31</v>
      </c>
      <c r="D7209" s="290" t="s">
        <v>38272</v>
      </c>
      <c r="E7209" s="292">
        <v>33667.31</v>
      </c>
    </row>
    <row r="7210" spans="1:5" ht="14.4" x14ac:dyDescent="0.55000000000000004">
      <c r="A7210" s="290" t="s">
        <v>37757</v>
      </c>
      <c r="B7210" s="291">
        <v>4558.8999999999996</v>
      </c>
      <c r="D7210" s="290" t="s">
        <v>38277</v>
      </c>
      <c r="E7210" s="292">
        <v>4558.8999999999996</v>
      </c>
    </row>
    <row r="7211" spans="1:5" ht="14.4" x14ac:dyDescent="0.55000000000000004">
      <c r="A7211" s="290" t="s">
        <v>37758</v>
      </c>
      <c r="B7211" s="291">
        <v>74075.990000000005</v>
      </c>
      <c r="D7211" s="290" t="s">
        <v>38282</v>
      </c>
      <c r="E7211" s="292">
        <v>74075.990000000005</v>
      </c>
    </row>
    <row r="7212" spans="1:5" ht="14.4" x14ac:dyDescent="0.55000000000000004">
      <c r="A7212" s="290" t="s">
        <v>37759</v>
      </c>
      <c r="B7212" s="291">
        <v>24444.38</v>
      </c>
      <c r="D7212" s="290" t="s">
        <v>38287</v>
      </c>
      <c r="E7212" s="292">
        <v>24444.38</v>
      </c>
    </row>
    <row r="7213" spans="1:5" ht="14.4" x14ac:dyDescent="0.55000000000000004">
      <c r="A7213" s="290" t="s">
        <v>37760</v>
      </c>
      <c r="B7213" s="291">
        <v>1563</v>
      </c>
      <c r="D7213" s="290" t="s">
        <v>38291</v>
      </c>
      <c r="E7213" s="292">
        <v>1563</v>
      </c>
    </row>
    <row r="7214" spans="1:5" ht="14.4" x14ac:dyDescent="0.55000000000000004">
      <c r="A7214" s="290" t="s">
        <v>65578</v>
      </c>
      <c r="B7214" s="291">
        <v>426</v>
      </c>
      <c r="D7214" s="290" t="s">
        <v>38293</v>
      </c>
      <c r="E7214" s="292">
        <v>426</v>
      </c>
    </row>
    <row r="7215" spans="1:5" ht="14.4" x14ac:dyDescent="0.55000000000000004">
      <c r="A7215" s="290" t="s">
        <v>37761</v>
      </c>
      <c r="B7215" s="291">
        <v>3763</v>
      </c>
      <c r="D7215" s="290" t="s">
        <v>38296</v>
      </c>
      <c r="E7215" s="292">
        <v>3763</v>
      </c>
    </row>
    <row r="7216" spans="1:5" ht="14.4" x14ac:dyDescent="0.55000000000000004">
      <c r="A7216" s="290" t="s">
        <v>65579</v>
      </c>
      <c r="B7216" s="291">
        <v>0</v>
      </c>
      <c r="D7216" s="290" t="s">
        <v>66186</v>
      </c>
      <c r="E7216" s="292">
        <v>0</v>
      </c>
    </row>
    <row r="7217" spans="1:5" ht="14.4" x14ac:dyDescent="0.55000000000000004">
      <c r="A7217" s="290" t="s">
        <v>37762</v>
      </c>
      <c r="B7217" s="291">
        <v>23950</v>
      </c>
      <c r="D7217" s="290" t="s">
        <v>38306</v>
      </c>
      <c r="E7217" s="292">
        <v>23950</v>
      </c>
    </row>
    <row r="7218" spans="1:5" ht="14.4" x14ac:dyDescent="0.55000000000000004">
      <c r="A7218" s="290" t="s">
        <v>37763</v>
      </c>
      <c r="B7218" s="291">
        <v>112634.58</v>
      </c>
      <c r="D7218" s="290" t="s">
        <v>38313</v>
      </c>
      <c r="E7218" s="292">
        <v>112634.58</v>
      </c>
    </row>
    <row r="7219" spans="1:5" ht="14.4" x14ac:dyDescent="0.55000000000000004">
      <c r="A7219" s="290" t="s">
        <v>65580</v>
      </c>
      <c r="B7219" s="291">
        <v>2261</v>
      </c>
      <c r="D7219" s="290" t="s">
        <v>38315</v>
      </c>
      <c r="E7219" s="292">
        <v>2261</v>
      </c>
    </row>
    <row r="7220" spans="1:5" ht="14.4" x14ac:dyDescent="0.55000000000000004">
      <c r="A7220" s="290" t="s">
        <v>37764</v>
      </c>
      <c r="B7220" s="291">
        <v>8731</v>
      </c>
      <c r="D7220" s="290" t="s">
        <v>38321</v>
      </c>
      <c r="E7220" s="292">
        <v>8731</v>
      </c>
    </row>
    <row r="7221" spans="1:5" ht="14.4" x14ac:dyDescent="0.55000000000000004">
      <c r="A7221" s="290" t="s">
        <v>37765</v>
      </c>
      <c r="B7221" s="291">
        <v>48209</v>
      </c>
      <c r="D7221" s="290" t="s">
        <v>38326</v>
      </c>
      <c r="E7221" s="292">
        <v>48209</v>
      </c>
    </row>
    <row r="7222" spans="1:5" ht="14.4" x14ac:dyDescent="0.55000000000000004">
      <c r="A7222" s="290" t="s">
        <v>65581</v>
      </c>
      <c r="B7222" s="291">
        <v>1237</v>
      </c>
      <c r="D7222" s="290" t="s">
        <v>38332</v>
      </c>
      <c r="E7222" s="292">
        <v>1237</v>
      </c>
    </row>
    <row r="7223" spans="1:5" ht="14.4" x14ac:dyDescent="0.55000000000000004">
      <c r="A7223" s="290" t="s">
        <v>37766</v>
      </c>
      <c r="B7223" s="291">
        <v>24480.75</v>
      </c>
      <c r="D7223" s="290" t="s">
        <v>38337</v>
      </c>
      <c r="E7223" s="292">
        <v>24480.75</v>
      </c>
    </row>
    <row r="7224" spans="1:5" ht="14.4" x14ac:dyDescent="0.55000000000000004">
      <c r="A7224" s="290" t="s">
        <v>37767</v>
      </c>
      <c r="B7224" s="291">
        <v>54681.53</v>
      </c>
      <c r="D7224" s="290" t="s">
        <v>38344</v>
      </c>
      <c r="E7224" s="292">
        <v>54681.53</v>
      </c>
    </row>
    <row r="7225" spans="1:5" ht="14.4" x14ac:dyDescent="0.55000000000000004">
      <c r="A7225" s="290" t="s">
        <v>37768</v>
      </c>
      <c r="B7225" s="291">
        <v>4059</v>
      </c>
      <c r="D7225" s="290" t="s">
        <v>38348</v>
      </c>
      <c r="E7225" s="292">
        <v>4059</v>
      </c>
    </row>
    <row r="7226" spans="1:5" ht="14.4" x14ac:dyDescent="0.55000000000000004">
      <c r="A7226" s="290" t="s">
        <v>65582</v>
      </c>
      <c r="B7226" s="291">
        <v>934</v>
      </c>
      <c r="D7226" s="290" t="s">
        <v>38353</v>
      </c>
      <c r="E7226" s="292">
        <v>934</v>
      </c>
    </row>
    <row r="7227" spans="1:5" ht="14.4" x14ac:dyDescent="0.55000000000000004">
      <c r="A7227" s="290" t="s">
        <v>37769</v>
      </c>
      <c r="B7227" s="291">
        <v>30439</v>
      </c>
      <c r="D7227" s="290" t="s">
        <v>38358</v>
      </c>
      <c r="E7227" s="292">
        <v>30439</v>
      </c>
    </row>
    <row r="7228" spans="1:5" ht="14.4" x14ac:dyDescent="0.55000000000000004">
      <c r="A7228" s="290" t="s">
        <v>37770</v>
      </c>
      <c r="B7228" s="291">
        <v>12634</v>
      </c>
      <c r="D7228" s="290" t="s">
        <v>38363</v>
      </c>
      <c r="E7228" s="292">
        <v>12634</v>
      </c>
    </row>
    <row r="7229" spans="1:5" ht="14.4" x14ac:dyDescent="0.55000000000000004">
      <c r="A7229" s="290" t="s">
        <v>65583</v>
      </c>
      <c r="B7229" s="291">
        <v>30761</v>
      </c>
      <c r="D7229" s="290" t="s">
        <v>38368</v>
      </c>
      <c r="E7229" s="292">
        <v>30761</v>
      </c>
    </row>
    <row r="7230" spans="1:5" ht="14.4" x14ac:dyDescent="0.55000000000000004">
      <c r="A7230" s="290" t="s">
        <v>37771</v>
      </c>
      <c r="B7230" s="291">
        <v>24200</v>
      </c>
      <c r="D7230" s="290" t="s">
        <v>38374</v>
      </c>
      <c r="E7230" s="292">
        <v>24200</v>
      </c>
    </row>
    <row r="7231" spans="1:5" ht="14.4" x14ac:dyDescent="0.55000000000000004">
      <c r="A7231" s="290" t="s">
        <v>37772</v>
      </c>
      <c r="B7231" s="291">
        <v>436395.41</v>
      </c>
      <c r="D7231" s="290" t="s">
        <v>38379</v>
      </c>
      <c r="E7231" s="292">
        <v>436395.41</v>
      </c>
    </row>
    <row r="7232" spans="1:5" ht="14.4" x14ac:dyDescent="0.55000000000000004">
      <c r="A7232" s="290" t="s">
        <v>65584</v>
      </c>
      <c r="B7232" s="291">
        <v>0</v>
      </c>
      <c r="D7232" s="290" t="s">
        <v>66187</v>
      </c>
      <c r="E7232" s="292">
        <v>0</v>
      </c>
    </row>
    <row r="7233" spans="1:5" ht="14.4" x14ac:dyDescent="0.55000000000000004">
      <c r="A7233" s="290" t="s">
        <v>37773</v>
      </c>
      <c r="B7233" s="291">
        <v>1823</v>
      </c>
      <c r="D7233" s="290" t="s">
        <v>38393</v>
      </c>
      <c r="E7233" s="292">
        <v>1823</v>
      </c>
    </row>
    <row r="7234" spans="1:5" ht="14.4" x14ac:dyDescent="0.55000000000000004">
      <c r="A7234" s="290" t="s">
        <v>65585</v>
      </c>
      <c r="B7234" s="291">
        <v>0</v>
      </c>
      <c r="D7234" s="290" t="s">
        <v>66188</v>
      </c>
      <c r="E7234" s="292">
        <v>0</v>
      </c>
    </row>
    <row r="7235" spans="1:5" ht="14.4" x14ac:dyDescent="0.55000000000000004">
      <c r="A7235" s="290" t="s">
        <v>37774</v>
      </c>
      <c r="B7235" s="291">
        <v>13555</v>
      </c>
      <c r="D7235" s="290" t="s">
        <v>38411</v>
      </c>
      <c r="E7235" s="292">
        <v>13555</v>
      </c>
    </row>
    <row r="7236" spans="1:5" ht="14.4" x14ac:dyDescent="0.55000000000000004">
      <c r="A7236" s="290" t="s">
        <v>37775</v>
      </c>
      <c r="B7236" s="291">
        <v>512</v>
      </c>
      <c r="D7236" s="290" t="s">
        <v>38414</v>
      </c>
      <c r="E7236" s="292">
        <v>512</v>
      </c>
    </row>
    <row r="7237" spans="1:5" ht="14.4" x14ac:dyDescent="0.55000000000000004">
      <c r="A7237" s="290" t="s">
        <v>37776</v>
      </c>
      <c r="B7237" s="291">
        <v>1598</v>
      </c>
      <c r="D7237" s="290" t="s">
        <v>38417</v>
      </c>
      <c r="E7237" s="292">
        <v>1598</v>
      </c>
    </row>
    <row r="7238" spans="1:5" ht="14.4" x14ac:dyDescent="0.55000000000000004">
      <c r="A7238" s="290" t="s">
        <v>37777</v>
      </c>
      <c r="B7238" s="291">
        <v>1344</v>
      </c>
      <c r="D7238" s="290" t="s">
        <v>38427</v>
      </c>
      <c r="E7238" s="292">
        <v>1344</v>
      </c>
    </row>
    <row r="7239" spans="1:5" ht="14.4" x14ac:dyDescent="0.55000000000000004">
      <c r="A7239" s="290" t="s">
        <v>65586</v>
      </c>
      <c r="B7239" s="291">
        <v>0</v>
      </c>
      <c r="D7239" s="290" t="s">
        <v>66189</v>
      </c>
      <c r="E7239" s="292">
        <v>0</v>
      </c>
    </row>
    <row r="7240" spans="1:5" ht="14.4" x14ac:dyDescent="0.55000000000000004">
      <c r="A7240" s="290" t="s">
        <v>37778</v>
      </c>
      <c r="B7240" s="291">
        <v>1397</v>
      </c>
      <c r="D7240" s="290" t="s">
        <v>38435</v>
      </c>
      <c r="E7240" s="292">
        <v>1397</v>
      </c>
    </row>
    <row r="7241" spans="1:5" ht="14.4" x14ac:dyDescent="0.55000000000000004">
      <c r="A7241" s="290" t="s">
        <v>65587</v>
      </c>
      <c r="B7241" s="291">
        <v>1551</v>
      </c>
      <c r="D7241" s="290" t="s">
        <v>38439</v>
      </c>
      <c r="E7241" s="292">
        <v>1551</v>
      </c>
    </row>
    <row r="7242" spans="1:5" ht="14.4" x14ac:dyDescent="0.55000000000000004">
      <c r="A7242" s="290" t="s">
        <v>37779</v>
      </c>
      <c r="B7242" s="291">
        <v>17608</v>
      </c>
      <c r="D7242" s="290" t="s">
        <v>38444</v>
      </c>
      <c r="E7242" s="292">
        <v>17608</v>
      </c>
    </row>
    <row r="7243" spans="1:5" ht="14.4" x14ac:dyDescent="0.55000000000000004">
      <c r="A7243" s="290" t="s">
        <v>65588</v>
      </c>
      <c r="B7243" s="291">
        <v>0</v>
      </c>
      <c r="D7243" s="290" t="s">
        <v>66190</v>
      </c>
      <c r="E7243" s="292">
        <v>0</v>
      </c>
    </row>
    <row r="7244" spans="1:5" ht="14.4" x14ac:dyDescent="0.55000000000000004">
      <c r="A7244" s="290" t="s">
        <v>37780</v>
      </c>
      <c r="B7244" s="291">
        <v>74878</v>
      </c>
      <c r="D7244" s="290" t="s">
        <v>38456</v>
      </c>
      <c r="E7244" s="292">
        <v>74878</v>
      </c>
    </row>
    <row r="7245" spans="1:5" ht="14.4" x14ac:dyDescent="0.55000000000000004">
      <c r="A7245" s="290" t="s">
        <v>37781</v>
      </c>
      <c r="B7245" s="291">
        <v>1067</v>
      </c>
      <c r="D7245" s="290" t="s">
        <v>38459</v>
      </c>
      <c r="E7245" s="292">
        <v>1067</v>
      </c>
    </row>
    <row r="7246" spans="1:5" ht="14.4" x14ac:dyDescent="0.55000000000000004">
      <c r="A7246" s="290" t="s">
        <v>37782</v>
      </c>
      <c r="B7246" s="291">
        <v>1388</v>
      </c>
      <c r="D7246" s="290" t="s">
        <v>38462</v>
      </c>
      <c r="E7246" s="292">
        <v>1388</v>
      </c>
    </row>
    <row r="7247" spans="1:5" ht="14.4" x14ac:dyDescent="0.55000000000000004">
      <c r="A7247" s="290" t="s">
        <v>65589</v>
      </c>
      <c r="B7247" s="291">
        <v>73626</v>
      </c>
      <c r="D7247" s="290" t="s">
        <v>38467</v>
      </c>
      <c r="E7247" s="292">
        <v>73626</v>
      </c>
    </row>
    <row r="7248" spans="1:5" ht="14.4" x14ac:dyDescent="0.55000000000000004">
      <c r="A7248" s="290" t="s">
        <v>37783</v>
      </c>
      <c r="B7248" s="291">
        <v>96061.79</v>
      </c>
      <c r="D7248" s="290" t="s">
        <v>38473</v>
      </c>
      <c r="E7248" s="292">
        <v>96061.79</v>
      </c>
    </row>
    <row r="7249" spans="1:5" ht="14.4" x14ac:dyDescent="0.55000000000000004">
      <c r="A7249" s="290" t="s">
        <v>37784</v>
      </c>
      <c r="B7249" s="291">
        <v>637</v>
      </c>
      <c r="D7249" s="290" t="s">
        <v>38478</v>
      </c>
      <c r="E7249" s="292">
        <v>637</v>
      </c>
    </row>
    <row r="7250" spans="1:5" ht="14.4" x14ac:dyDescent="0.55000000000000004">
      <c r="A7250" s="290" t="s">
        <v>37785</v>
      </c>
      <c r="B7250" s="291">
        <v>12817.94</v>
      </c>
      <c r="D7250" s="290" t="s">
        <v>38491</v>
      </c>
      <c r="E7250" s="292">
        <v>12817.94</v>
      </c>
    </row>
    <row r="7251" spans="1:5" ht="14.4" x14ac:dyDescent="0.55000000000000004">
      <c r="A7251" s="290" t="s">
        <v>65590</v>
      </c>
      <c r="B7251" s="291">
        <v>0</v>
      </c>
      <c r="D7251" s="290" t="s">
        <v>66191</v>
      </c>
      <c r="E7251" s="292">
        <v>0</v>
      </c>
    </row>
    <row r="7252" spans="1:5" ht="14.4" x14ac:dyDescent="0.55000000000000004">
      <c r="A7252" s="290" t="s">
        <v>37786</v>
      </c>
      <c r="B7252" s="291">
        <v>88773</v>
      </c>
      <c r="D7252" s="290" t="s">
        <v>38499</v>
      </c>
      <c r="E7252" s="292">
        <v>88773</v>
      </c>
    </row>
    <row r="7253" spans="1:5" ht="14.4" x14ac:dyDescent="0.55000000000000004">
      <c r="A7253" s="290" t="s">
        <v>37787</v>
      </c>
      <c r="B7253" s="291">
        <v>33568</v>
      </c>
      <c r="D7253" s="290" t="s">
        <v>38506</v>
      </c>
      <c r="E7253" s="292">
        <v>33568</v>
      </c>
    </row>
    <row r="7254" spans="1:5" ht="14.4" x14ac:dyDescent="0.55000000000000004">
      <c r="A7254" s="290" t="s">
        <v>37788</v>
      </c>
      <c r="B7254" s="291">
        <v>33865</v>
      </c>
      <c r="D7254" s="290" t="s">
        <v>38511</v>
      </c>
      <c r="E7254" s="292">
        <v>33865</v>
      </c>
    </row>
    <row r="7255" spans="1:5" ht="14.4" x14ac:dyDescent="0.55000000000000004">
      <c r="A7255" s="290" t="s">
        <v>65591</v>
      </c>
      <c r="B7255" s="291">
        <v>0</v>
      </c>
      <c r="D7255" s="290" t="s">
        <v>66192</v>
      </c>
      <c r="E7255" s="292">
        <v>0</v>
      </c>
    </row>
    <row r="7256" spans="1:5" ht="14.4" x14ac:dyDescent="0.55000000000000004">
      <c r="A7256" s="290" t="s">
        <v>37789</v>
      </c>
      <c r="B7256" s="291">
        <v>27770</v>
      </c>
      <c r="D7256" s="290" t="s">
        <v>38529</v>
      </c>
      <c r="E7256" s="292">
        <v>27770</v>
      </c>
    </row>
    <row r="7257" spans="1:5" ht="14.4" x14ac:dyDescent="0.55000000000000004">
      <c r="A7257" s="290" t="s">
        <v>37790</v>
      </c>
      <c r="B7257" s="291">
        <v>33214</v>
      </c>
      <c r="D7257" s="290" t="s">
        <v>38537</v>
      </c>
      <c r="E7257" s="292">
        <v>33214</v>
      </c>
    </row>
    <row r="7258" spans="1:5" ht="14.4" x14ac:dyDescent="0.55000000000000004">
      <c r="A7258" s="290" t="s">
        <v>37791</v>
      </c>
      <c r="B7258" s="291">
        <v>10651</v>
      </c>
      <c r="D7258" s="290" t="s">
        <v>38543</v>
      </c>
      <c r="E7258" s="292">
        <v>10651</v>
      </c>
    </row>
    <row r="7259" spans="1:5" ht="14.4" x14ac:dyDescent="0.55000000000000004">
      <c r="A7259" s="290" t="s">
        <v>37792</v>
      </c>
      <c r="B7259" s="291">
        <v>25320</v>
      </c>
      <c r="D7259" s="290" t="s">
        <v>38548</v>
      </c>
      <c r="E7259" s="292">
        <v>25320</v>
      </c>
    </row>
    <row r="7260" spans="1:5" ht="14.4" x14ac:dyDescent="0.55000000000000004">
      <c r="A7260" s="290" t="s">
        <v>37793</v>
      </c>
      <c r="B7260" s="291">
        <v>1901</v>
      </c>
      <c r="D7260" s="290" t="s">
        <v>38551</v>
      </c>
      <c r="E7260" s="292">
        <v>1901</v>
      </c>
    </row>
    <row r="7261" spans="1:5" ht="14.4" x14ac:dyDescent="0.55000000000000004">
      <c r="A7261" s="290" t="s">
        <v>37794</v>
      </c>
      <c r="B7261" s="291">
        <v>98473</v>
      </c>
      <c r="D7261" s="290" t="s">
        <v>38557</v>
      </c>
      <c r="E7261" s="292">
        <v>98473</v>
      </c>
    </row>
    <row r="7262" spans="1:5" ht="14.4" x14ac:dyDescent="0.55000000000000004">
      <c r="A7262" s="290" t="s">
        <v>37795</v>
      </c>
      <c r="B7262" s="291">
        <v>9386</v>
      </c>
      <c r="D7262" s="290" t="s">
        <v>38564</v>
      </c>
      <c r="E7262" s="292">
        <v>9386</v>
      </c>
    </row>
    <row r="7263" spans="1:5" ht="14.4" x14ac:dyDescent="0.55000000000000004">
      <c r="A7263" s="290" t="s">
        <v>37796</v>
      </c>
      <c r="B7263" s="291">
        <v>40407.06</v>
      </c>
      <c r="D7263" s="290" t="s">
        <v>38569</v>
      </c>
      <c r="E7263" s="292">
        <v>40407.06</v>
      </c>
    </row>
    <row r="7264" spans="1:5" ht="14.4" x14ac:dyDescent="0.55000000000000004">
      <c r="A7264" s="290" t="s">
        <v>65592</v>
      </c>
      <c r="B7264" s="291">
        <v>22263.35</v>
      </c>
      <c r="D7264" s="290" t="s">
        <v>38574</v>
      </c>
      <c r="E7264" s="292">
        <v>22263.35</v>
      </c>
    </row>
    <row r="7265" spans="1:5" ht="14.4" x14ac:dyDescent="0.55000000000000004">
      <c r="A7265" s="290" t="s">
        <v>37797</v>
      </c>
      <c r="B7265" s="291">
        <v>39424</v>
      </c>
      <c r="D7265" s="290" t="s">
        <v>38580</v>
      </c>
      <c r="E7265" s="292">
        <v>39424</v>
      </c>
    </row>
    <row r="7266" spans="1:5" ht="14.4" x14ac:dyDescent="0.55000000000000004">
      <c r="A7266" s="290" t="s">
        <v>37798</v>
      </c>
      <c r="B7266" s="291">
        <v>119046</v>
      </c>
      <c r="D7266" s="290" t="s">
        <v>38585</v>
      </c>
      <c r="E7266" s="292">
        <v>119046</v>
      </c>
    </row>
    <row r="7267" spans="1:5" ht="14.4" x14ac:dyDescent="0.55000000000000004">
      <c r="A7267" s="290" t="s">
        <v>37799</v>
      </c>
      <c r="B7267" s="291">
        <v>121274</v>
      </c>
      <c r="D7267" s="290" t="s">
        <v>38591</v>
      </c>
      <c r="E7267" s="292">
        <v>121274</v>
      </c>
    </row>
    <row r="7268" spans="1:5" ht="14.4" x14ac:dyDescent="0.55000000000000004">
      <c r="A7268" s="290" t="s">
        <v>37800</v>
      </c>
      <c r="B7268" s="291">
        <v>74465</v>
      </c>
      <c r="D7268" s="290" t="s">
        <v>38599</v>
      </c>
      <c r="E7268" s="292">
        <v>74465</v>
      </c>
    </row>
    <row r="7269" spans="1:5" ht="14.4" x14ac:dyDescent="0.55000000000000004">
      <c r="A7269" s="290" t="s">
        <v>37801</v>
      </c>
      <c r="B7269" s="291">
        <v>44786</v>
      </c>
      <c r="D7269" s="290" t="s">
        <v>38605</v>
      </c>
      <c r="E7269" s="292">
        <v>44786</v>
      </c>
    </row>
    <row r="7270" spans="1:5" ht="14.4" x14ac:dyDescent="0.55000000000000004">
      <c r="A7270" s="290" t="s">
        <v>37802</v>
      </c>
      <c r="B7270" s="291">
        <v>3736</v>
      </c>
      <c r="D7270" s="290" t="s">
        <v>38607</v>
      </c>
      <c r="E7270" s="292">
        <v>3736</v>
      </c>
    </row>
    <row r="7271" spans="1:5" ht="14.4" x14ac:dyDescent="0.55000000000000004">
      <c r="A7271" s="290" t="s">
        <v>37803</v>
      </c>
      <c r="B7271" s="291">
        <v>2659</v>
      </c>
      <c r="D7271" s="290" t="s">
        <v>38609</v>
      </c>
      <c r="E7271" s="292">
        <v>2659</v>
      </c>
    </row>
    <row r="7272" spans="1:5" ht="14.4" x14ac:dyDescent="0.55000000000000004">
      <c r="A7272" s="290" t="s">
        <v>37804</v>
      </c>
      <c r="B7272" s="291">
        <v>37388.89</v>
      </c>
      <c r="D7272" s="290" t="s">
        <v>38614</v>
      </c>
      <c r="E7272" s="292">
        <v>37388.89</v>
      </c>
    </row>
    <row r="7273" spans="1:5" ht="14.4" x14ac:dyDescent="0.55000000000000004">
      <c r="A7273" s="290" t="s">
        <v>65593</v>
      </c>
      <c r="B7273" s="291">
        <v>0</v>
      </c>
      <c r="D7273" s="290" t="s">
        <v>66193</v>
      </c>
      <c r="E7273" s="292">
        <v>0</v>
      </c>
    </row>
    <row r="7274" spans="1:5" ht="14.4" x14ac:dyDescent="0.55000000000000004">
      <c r="A7274" s="290" t="s">
        <v>37805</v>
      </c>
      <c r="B7274" s="291">
        <v>17354.47</v>
      </c>
      <c r="D7274" s="290" t="s">
        <v>38622</v>
      </c>
      <c r="E7274" s="292">
        <v>17354.47</v>
      </c>
    </row>
    <row r="7275" spans="1:5" ht="14.4" x14ac:dyDescent="0.55000000000000004">
      <c r="A7275" s="290" t="s">
        <v>37806</v>
      </c>
      <c r="B7275" s="291">
        <v>43892</v>
      </c>
      <c r="D7275" s="290" t="s">
        <v>38627</v>
      </c>
      <c r="E7275" s="292">
        <v>43892</v>
      </c>
    </row>
    <row r="7276" spans="1:5" ht="14.4" x14ac:dyDescent="0.55000000000000004">
      <c r="A7276" s="290" t="s">
        <v>37807</v>
      </c>
      <c r="B7276" s="291">
        <v>34740.6</v>
      </c>
      <c r="D7276" s="290" t="s">
        <v>38633</v>
      </c>
      <c r="E7276" s="292">
        <v>34740.6</v>
      </c>
    </row>
    <row r="7277" spans="1:5" ht="14.4" x14ac:dyDescent="0.55000000000000004">
      <c r="A7277" s="290" t="s">
        <v>37808</v>
      </c>
      <c r="B7277" s="291">
        <v>16328.23</v>
      </c>
      <c r="D7277" s="290" t="s">
        <v>38638</v>
      </c>
      <c r="E7277" s="292">
        <v>16328.23</v>
      </c>
    </row>
    <row r="7278" spans="1:5" ht="14.4" x14ac:dyDescent="0.55000000000000004">
      <c r="A7278" s="290" t="s">
        <v>37809</v>
      </c>
      <c r="B7278" s="291">
        <v>5457.13</v>
      </c>
      <c r="D7278" s="290" t="s">
        <v>38643</v>
      </c>
      <c r="E7278" s="292">
        <v>5457.13</v>
      </c>
    </row>
    <row r="7279" spans="1:5" ht="14.4" x14ac:dyDescent="0.55000000000000004">
      <c r="A7279" s="290" t="s">
        <v>37810</v>
      </c>
      <c r="B7279" s="291">
        <v>9616</v>
      </c>
      <c r="D7279" s="290" t="s">
        <v>38648</v>
      </c>
      <c r="E7279" s="292">
        <v>9616</v>
      </c>
    </row>
    <row r="7280" spans="1:5" ht="14.4" x14ac:dyDescent="0.55000000000000004">
      <c r="A7280" s="290" t="s">
        <v>37811</v>
      </c>
      <c r="B7280" s="291">
        <v>11321</v>
      </c>
      <c r="D7280" s="290" t="s">
        <v>38654</v>
      </c>
      <c r="E7280" s="292">
        <v>11321</v>
      </c>
    </row>
    <row r="7281" spans="1:5" ht="14.4" x14ac:dyDescent="0.55000000000000004">
      <c r="A7281" s="290" t="s">
        <v>37812</v>
      </c>
      <c r="B7281" s="291">
        <v>544.99</v>
      </c>
      <c r="D7281" s="290" t="s">
        <v>38656</v>
      </c>
      <c r="E7281" s="292">
        <v>544.99</v>
      </c>
    </row>
    <row r="7282" spans="1:5" ht="14.4" x14ac:dyDescent="0.55000000000000004">
      <c r="A7282" s="290" t="s">
        <v>37813</v>
      </c>
      <c r="B7282" s="291">
        <v>23494.7</v>
      </c>
      <c r="D7282" s="290" t="s">
        <v>38661</v>
      </c>
      <c r="E7282" s="292">
        <v>23494.7</v>
      </c>
    </row>
    <row r="7283" spans="1:5" ht="14.4" x14ac:dyDescent="0.55000000000000004">
      <c r="A7283" s="290" t="s">
        <v>37814</v>
      </c>
      <c r="B7283" s="291">
        <v>1063</v>
      </c>
      <c r="D7283" s="290" t="s">
        <v>38663</v>
      </c>
      <c r="E7283" s="292">
        <v>1063</v>
      </c>
    </row>
    <row r="7284" spans="1:5" ht="14.4" x14ac:dyDescent="0.55000000000000004">
      <c r="A7284" s="290" t="s">
        <v>37815</v>
      </c>
      <c r="B7284" s="291">
        <v>5828.34</v>
      </c>
      <c r="D7284" s="290" t="s">
        <v>38668</v>
      </c>
      <c r="E7284" s="292">
        <v>5828.34</v>
      </c>
    </row>
    <row r="7285" spans="1:5" ht="14.4" x14ac:dyDescent="0.55000000000000004">
      <c r="A7285" s="290" t="s">
        <v>65594</v>
      </c>
      <c r="B7285" s="291">
        <v>0</v>
      </c>
      <c r="D7285" s="290" t="s">
        <v>66194</v>
      </c>
      <c r="E7285" s="292">
        <v>0</v>
      </c>
    </row>
    <row r="7286" spans="1:5" ht="14.4" x14ac:dyDescent="0.55000000000000004">
      <c r="A7286" s="290" t="s">
        <v>37816</v>
      </c>
      <c r="B7286" s="291">
        <v>3676</v>
      </c>
      <c r="D7286" s="290" t="s">
        <v>38675</v>
      </c>
      <c r="E7286" s="292">
        <v>3676</v>
      </c>
    </row>
    <row r="7287" spans="1:5" ht="14.4" x14ac:dyDescent="0.55000000000000004">
      <c r="A7287" s="290" t="s">
        <v>65595</v>
      </c>
      <c r="B7287" s="291">
        <v>1255</v>
      </c>
      <c r="D7287" s="290" t="s">
        <v>38677</v>
      </c>
      <c r="E7287" s="292">
        <v>1255</v>
      </c>
    </row>
    <row r="7288" spans="1:5" ht="14.4" x14ac:dyDescent="0.55000000000000004">
      <c r="A7288" s="290" t="s">
        <v>65596</v>
      </c>
      <c r="B7288" s="291">
        <v>0</v>
      </c>
      <c r="D7288" s="290" t="s">
        <v>66195</v>
      </c>
      <c r="E7288" s="292">
        <v>0</v>
      </c>
    </row>
    <row r="7289" spans="1:5" ht="14.4" x14ac:dyDescent="0.55000000000000004">
      <c r="A7289" s="290" t="s">
        <v>37817</v>
      </c>
      <c r="B7289" s="291">
        <v>9597.58</v>
      </c>
      <c r="D7289" s="290" t="s">
        <v>38689</v>
      </c>
      <c r="E7289" s="292">
        <v>9597.58</v>
      </c>
    </row>
    <row r="7290" spans="1:5" ht="14.4" x14ac:dyDescent="0.55000000000000004">
      <c r="A7290" s="290" t="s">
        <v>65597</v>
      </c>
      <c r="B7290" s="291">
        <v>2341</v>
      </c>
      <c r="D7290" s="290" t="s">
        <v>38691</v>
      </c>
      <c r="E7290" s="292">
        <v>2341</v>
      </c>
    </row>
    <row r="7291" spans="1:5" ht="14.4" x14ac:dyDescent="0.55000000000000004">
      <c r="A7291" s="290" t="s">
        <v>65598</v>
      </c>
      <c r="B7291" s="291">
        <v>4000</v>
      </c>
      <c r="D7291" s="290" t="s">
        <v>38696</v>
      </c>
      <c r="E7291" s="292">
        <v>4000</v>
      </c>
    </row>
    <row r="7292" spans="1:5" ht="14.4" x14ac:dyDescent="0.55000000000000004">
      <c r="A7292" s="290" t="s">
        <v>37818</v>
      </c>
      <c r="B7292" s="291">
        <v>437501.89</v>
      </c>
      <c r="D7292" s="290" t="s">
        <v>38701</v>
      </c>
      <c r="E7292" s="292">
        <v>437501.89</v>
      </c>
    </row>
    <row r="7293" spans="1:5" ht="14.4" x14ac:dyDescent="0.55000000000000004">
      <c r="A7293" s="290" t="s">
        <v>37819</v>
      </c>
      <c r="B7293" s="291">
        <v>2262</v>
      </c>
      <c r="D7293" s="290" t="s">
        <v>38707</v>
      </c>
      <c r="E7293" s="292">
        <v>2262</v>
      </c>
    </row>
    <row r="7294" spans="1:5" ht="14.4" x14ac:dyDescent="0.55000000000000004">
      <c r="A7294" s="290" t="s">
        <v>65599</v>
      </c>
      <c r="B7294" s="291">
        <v>0</v>
      </c>
      <c r="D7294" s="290" t="s">
        <v>66196</v>
      </c>
      <c r="E7294" s="292">
        <v>0</v>
      </c>
    </row>
    <row r="7295" spans="1:5" ht="14.4" x14ac:dyDescent="0.55000000000000004">
      <c r="A7295" s="290" t="s">
        <v>37820</v>
      </c>
      <c r="B7295" s="291">
        <v>3931.86</v>
      </c>
      <c r="D7295" s="290" t="s">
        <v>38726</v>
      </c>
      <c r="E7295" s="292">
        <v>3931.86</v>
      </c>
    </row>
    <row r="7296" spans="1:5" ht="14.4" x14ac:dyDescent="0.55000000000000004">
      <c r="A7296" s="290" t="s">
        <v>37821</v>
      </c>
      <c r="B7296" s="291">
        <v>1040</v>
      </c>
      <c r="D7296" s="290" t="s">
        <v>38734</v>
      </c>
      <c r="E7296" s="292">
        <v>1040</v>
      </c>
    </row>
    <row r="7297" spans="1:5" ht="14.4" x14ac:dyDescent="0.55000000000000004">
      <c r="A7297" s="290" t="s">
        <v>65600</v>
      </c>
      <c r="B7297" s="291">
        <v>0</v>
      </c>
      <c r="D7297" s="290" t="s">
        <v>66197</v>
      </c>
      <c r="E7297" s="292">
        <v>0</v>
      </c>
    </row>
    <row r="7298" spans="1:5" ht="14.4" x14ac:dyDescent="0.55000000000000004">
      <c r="A7298" s="290" t="s">
        <v>37822</v>
      </c>
      <c r="B7298" s="291">
        <v>20189.36</v>
      </c>
      <c r="D7298" s="290" t="s">
        <v>38745</v>
      </c>
      <c r="E7298" s="292">
        <v>20189.36</v>
      </c>
    </row>
    <row r="7299" spans="1:5" ht="14.4" x14ac:dyDescent="0.55000000000000004">
      <c r="A7299" s="290" t="s">
        <v>37823</v>
      </c>
      <c r="B7299" s="291">
        <v>21450</v>
      </c>
      <c r="D7299" s="290" t="s">
        <v>38753</v>
      </c>
      <c r="E7299" s="292">
        <v>21450</v>
      </c>
    </row>
    <row r="7300" spans="1:5" ht="14.4" x14ac:dyDescent="0.55000000000000004">
      <c r="A7300" s="290" t="s">
        <v>37824</v>
      </c>
      <c r="B7300" s="291">
        <v>83872</v>
      </c>
      <c r="D7300" s="290" t="s">
        <v>38759</v>
      </c>
      <c r="E7300" s="292">
        <v>83872</v>
      </c>
    </row>
    <row r="7301" spans="1:5" ht="14.4" x14ac:dyDescent="0.55000000000000004">
      <c r="A7301" s="290" t="s">
        <v>37825</v>
      </c>
      <c r="B7301" s="291">
        <v>43785.63</v>
      </c>
      <c r="D7301" s="290" t="s">
        <v>38767</v>
      </c>
      <c r="E7301" s="292">
        <v>43785.63</v>
      </c>
    </row>
    <row r="7302" spans="1:5" ht="14.4" x14ac:dyDescent="0.55000000000000004">
      <c r="A7302" s="290" t="s">
        <v>37826</v>
      </c>
      <c r="B7302" s="291">
        <v>52944</v>
      </c>
      <c r="D7302" s="290" t="s">
        <v>38772</v>
      </c>
      <c r="E7302" s="292">
        <v>52944</v>
      </c>
    </row>
    <row r="7303" spans="1:5" ht="14.4" x14ac:dyDescent="0.55000000000000004">
      <c r="A7303" s="290" t="s">
        <v>37827</v>
      </c>
      <c r="B7303" s="291">
        <v>38531.78</v>
      </c>
      <c r="D7303" s="290" t="s">
        <v>38781</v>
      </c>
      <c r="E7303" s="292">
        <v>38531.78</v>
      </c>
    </row>
    <row r="7304" spans="1:5" ht="14.4" x14ac:dyDescent="0.55000000000000004">
      <c r="A7304" s="290" t="s">
        <v>37828</v>
      </c>
      <c r="B7304" s="291">
        <v>12258</v>
      </c>
      <c r="D7304" s="290" t="s">
        <v>38786</v>
      </c>
      <c r="E7304" s="292">
        <v>12258</v>
      </c>
    </row>
    <row r="7305" spans="1:5" ht="14.4" x14ac:dyDescent="0.55000000000000004">
      <c r="A7305" s="290" t="s">
        <v>37829</v>
      </c>
      <c r="B7305" s="291">
        <v>65133</v>
      </c>
      <c r="D7305" s="290" t="s">
        <v>37881</v>
      </c>
      <c r="E7305" s="292">
        <v>65133</v>
      </c>
    </row>
    <row r="7306" spans="1:5" ht="14.4" x14ac:dyDescent="0.55000000000000004">
      <c r="A7306" s="290" t="s">
        <v>37830</v>
      </c>
      <c r="B7306" s="291">
        <v>22079.360000000001</v>
      </c>
      <c r="D7306" s="290" t="s">
        <v>37888</v>
      </c>
      <c r="E7306" s="292">
        <v>22079.360000000001</v>
      </c>
    </row>
    <row r="7307" spans="1:5" ht="14.4" x14ac:dyDescent="0.55000000000000004">
      <c r="A7307" s="290" t="s">
        <v>37831</v>
      </c>
      <c r="B7307" s="291">
        <v>10291.14</v>
      </c>
      <c r="D7307" s="290" t="s">
        <v>38008</v>
      </c>
      <c r="E7307" s="292">
        <v>10291.14</v>
      </c>
    </row>
    <row r="7308" spans="1:5" ht="14.4" x14ac:dyDescent="0.55000000000000004">
      <c r="A7308" s="290" t="s">
        <v>37832</v>
      </c>
      <c r="B7308" s="291">
        <v>446066</v>
      </c>
      <c r="D7308" s="290" t="s">
        <v>38130</v>
      </c>
      <c r="E7308" s="292">
        <v>446066</v>
      </c>
    </row>
    <row r="7309" spans="1:5" ht="14.4" x14ac:dyDescent="0.55000000000000004">
      <c r="A7309" s="290" t="s">
        <v>65601</v>
      </c>
      <c r="B7309" s="291">
        <v>13842</v>
      </c>
      <c r="D7309" s="290" t="s">
        <v>57172</v>
      </c>
      <c r="E7309" s="292">
        <v>13842</v>
      </c>
    </row>
    <row r="7310" spans="1:5" ht="14.4" x14ac:dyDescent="0.55000000000000004">
      <c r="A7310" s="290" t="s">
        <v>37833</v>
      </c>
      <c r="B7310" s="291">
        <v>83425.16</v>
      </c>
      <c r="D7310" s="290" t="s">
        <v>38457</v>
      </c>
      <c r="E7310" s="292">
        <v>83425.16</v>
      </c>
    </row>
    <row r="7311" spans="1:5" ht="14.4" x14ac:dyDescent="0.55000000000000004">
      <c r="A7311" s="290" t="s">
        <v>37834</v>
      </c>
      <c r="B7311" s="291">
        <v>219470</v>
      </c>
      <c r="D7311" s="290" t="s">
        <v>38474</v>
      </c>
      <c r="E7311" s="292">
        <v>219470</v>
      </c>
    </row>
    <row r="7312" spans="1:5" ht="14.4" x14ac:dyDescent="0.55000000000000004">
      <c r="A7312" s="290" t="s">
        <v>65602</v>
      </c>
      <c r="B7312" s="291">
        <v>87837.96</v>
      </c>
      <c r="D7312" s="290" t="s">
        <v>38512</v>
      </c>
      <c r="E7312" s="292">
        <v>87837.96</v>
      </c>
    </row>
    <row r="7313" spans="1:5" ht="14.4" x14ac:dyDescent="0.55000000000000004">
      <c r="A7313" s="290" t="s">
        <v>37835</v>
      </c>
      <c r="B7313" s="291">
        <v>72477</v>
      </c>
      <c r="D7313" s="290" t="s">
        <v>38538</v>
      </c>
      <c r="E7313" s="292">
        <v>72477</v>
      </c>
    </row>
    <row r="7314" spans="1:5" ht="14.4" x14ac:dyDescent="0.55000000000000004">
      <c r="A7314" s="290" t="s">
        <v>50880</v>
      </c>
      <c r="B7314" s="291">
        <v>75444</v>
      </c>
      <c r="D7314" s="290" t="s">
        <v>51121</v>
      </c>
      <c r="E7314" s="292">
        <v>75444</v>
      </c>
    </row>
    <row r="7315" spans="1:5" ht="14.4" x14ac:dyDescent="0.55000000000000004">
      <c r="A7315" s="290" t="s">
        <v>65603</v>
      </c>
      <c r="B7315" s="291">
        <v>566997.76000000001</v>
      </c>
      <c r="D7315" s="290" t="s">
        <v>66198</v>
      </c>
      <c r="E7315" s="292">
        <v>566997.76000000001</v>
      </c>
    </row>
    <row r="7316" spans="1:5" ht="14.4" x14ac:dyDescent="0.55000000000000004">
      <c r="A7316" s="290" t="s">
        <v>50881</v>
      </c>
      <c r="B7316" s="291">
        <v>119353</v>
      </c>
      <c r="D7316" s="290" t="s">
        <v>51122</v>
      </c>
      <c r="E7316" s="292">
        <v>119353</v>
      </c>
    </row>
    <row r="7317" spans="1:5" ht="14.4" x14ac:dyDescent="0.55000000000000004">
      <c r="A7317" s="290" t="s">
        <v>65604</v>
      </c>
      <c r="B7317" s="291">
        <v>6766.71</v>
      </c>
      <c r="D7317" s="290" t="s">
        <v>66199</v>
      </c>
      <c r="E7317" s="292">
        <v>6766.71</v>
      </c>
    </row>
    <row r="7318" spans="1:5" ht="14.4" x14ac:dyDescent="0.55000000000000004">
      <c r="A7318" s="290" t="s">
        <v>50882</v>
      </c>
      <c r="B7318" s="291">
        <v>63985.13</v>
      </c>
      <c r="D7318" s="290" t="s">
        <v>51123</v>
      </c>
      <c r="E7318" s="292">
        <v>63985.13</v>
      </c>
    </row>
    <row r="7319" spans="1:5" ht="14.4" x14ac:dyDescent="0.55000000000000004">
      <c r="A7319" s="290" t="s">
        <v>50883</v>
      </c>
      <c r="B7319" s="291">
        <v>73786</v>
      </c>
      <c r="D7319" s="290" t="s">
        <v>51124</v>
      </c>
      <c r="E7319" s="292">
        <v>73786</v>
      </c>
    </row>
    <row r="7320" spans="1:5" ht="14.4" x14ac:dyDescent="0.55000000000000004">
      <c r="A7320" s="290" t="s">
        <v>65605</v>
      </c>
      <c r="B7320" s="291">
        <v>28442.57</v>
      </c>
      <c r="D7320" s="290" t="s">
        <v>51125</v>
      </c>
      <c r="E7320" s="292">
        <v>28442.57</v>
      </c>
    </row>
    <row r="7321" spans="1:5" ht="14.4" x14ac:dyDescent="0.55000000000000004">
      <c r="A7321" s="290" t="s">
        <v>50884</v>
      </c>
      <c r="B7321" s="291">
        <v>158418</v>
      </c>
      <c r="D7321" s="290" t="s">
        <v>51126</v>
      </c>
      <c r="E7321" s="292">
        <v>158418</v>
      </c>
    </row>
    <row r="7322" spans="1:5" ht="14.4" x14ac:dyDescent="0.55000000000000004">
      <c r="A7322" s="290" t="s">
        <v>50885</v>
      </c>
      <c r="B7322" s="291">
        <v>42377.22</v>
      </c>
      <c r="D7322" s="290" t="s">
        <v>51127</v>
      </c>
      <c r="E7322" s="292">
        <v>42377.22</v>
      </c>
    </row>
    <row r="7323" spans="1:5" ht="14.4" x14ac:dyDescent="0.55000000000000004">
      <c r="A7323" s="290" t="s">
        <v>50886</v>
      </c>
      <c r="B7323" s="291">
        <v>102440.08</v>
      </c>
      <c r="D7323" s="290" t="s">
        <v>51128</v>
      </c>
      <c r="E7323" s="292">
        <v>102440.08</v>
      </c>
    </row>
    <row r="7324" spans="1:5" ht="14.4" x14ac:dyDescent="0.55000000000000004">
      <c r="A7324" s="290" t="s">
        <v>65606</v>
      </c>
      <c r="B7324" s="291">
        <v>5165</v>
      </c>
      <c r="D7324" s="290" t="s">
        <v>66200</v>
      </c>
      <c r="E7324" s="292">
        <v>5165</v>
      </c>
    </row>
    <row r="7325" spans="1:5" ht="14.4" x14ac:dyDescent="0.55000000000000004">
      <c r="A7325" s="290" t="s">
        <v>65607</v>
      </c>
      <c r="B7325" s="291">
        <v>312397.17</v>
      </c>
      <c r="D7325" s="290" t="s">
        <v>66201</v>
      </c>
      <c r="E7325" s="292">
        <v>312397.17</v>
      </c>
    </row>
    <row r="7326" spans="1:5" ht="14.4" x14ac:dyDescent="0.55000000000000004">
      <c r="A7326" s="290" t="s">
        <v>50887</v>
      </c>
      <c r="B7326" s="291">
        <v>579621.96</v>
      </c>
      <c r="D7326" s="290" t="s">
        <v>51129</v>
      </c>
      <c r="E7326" s="292">
        <v>579621.96</v>
      </c>
    </row>
    <row r="7327" spans="1:5" ht="14.4" x14ac:dyDescent="0.55000000000000004">
      <c r="A7327" s="290" t="s">
        <v>50888</v>
      </c>
      <c r="B7327" s="291">
        <v>113477</v>
      </c>
      <c r="D7327" s="290" t="s">
        <v>51130</v>
      </c>
      <c r="E7327" s="292">
        <v>113477</v>
      </c>
    </row>
    <row r="7328" spans="1:5" ht="14.4" x14ac:dyDescent="0.55000000000000004">
      <c r="A7328" s="290" t="s">
        <v>65608</v>
      </c>
      <c r="B7328" s="291">
        <v>0</v>
      </c>
      <c r="D7328" s="290" t="s">
        <v>66202</v>
      </c>
      <c r="E7328" s="292">
        <v>0</v>
      </c>
    </row>
    <row r="7329" spans="1:5" ht="14.4" x14ac:dyDescent="0.55000000000000004">
      <c r="A7329" s="290" t="s">
        <v>65609</v>
      </c>
      <c r="B7329" s="291">
        <v>27812</v>
      </c>
      <c r="D7329" s="290" t="s">
        <v>51131</v>
      </c>
      <c r="E7329" s="292">
        <v>27812</v>
      </c>
    </row>
    <row r="7330" spans="1:5" ht="14.4" x14ac:dyDescent="0.55000000000000004">
      <c r="A7330" s="290" t="s">
        <v>65610</v>
      </c>
      <c r="B7330" s="291">
        <v>298844</v>
      </c>
      <c r="D7330" s="290" t="s">
        <v>51132</v>
      </c>
      <c r="E7330" s="292">
        <v>298844</v>
      </c>
    </row>
    <row r="7331" spans="1:5" ht="14.4" x14ac:dyDescent="0.55000000000000004">
      <c r="A7331" s="290" t="s">
        <v>65611</v>
      </c>
      <c r="B7331" s="291">
        <v>0</v>
      </c>
      <c r="D7331" s="290" t="s">
        <v>66203</v>
      </c>
      <c r="E7331" s="292">
        <v>0</v>
      </c>
    </row>
    <row r="7332" spans="1:5" ht="14.4" x14ac:dyDescent="0.55000000000000004">
      <c r="A7332" s="290" t="s">
        <v>50889</v>
      </c>
      <c r="B7332" s="291">
        <v>892562.67</v>
      </c>
      <c r="D7332" s="290" t="s">
        <v>51133</v>
      </c>
      <c r="E7332" s="292">
        <v>892562.67</v>
      </c>
    </row>
    <row r="7333" spans="1:5" ht="14.4" x14ac:dyDescent="0.55000000000000004">
      <c r="A7333" s="290" t="s">
        <v>65612</v>
      </c>
      <c r="B7333" s="291">
        <v>115624.27</v>
      </c>
      <c r="D7333" s="290" t="s">
        <v>51134</v>
      </c>
      <c r="E7333" s="292">
        <v>115624.27</v>
      </c>
    </row>
    <row r="7334" spans="1:5" ht="14.4" x14ac:dyDescent="0.55000000000000004">
      <c r="A7334" s="290" t="s">
        <v>65613</v>
      </c>
      <c r="B7334" s="291">
        <v>17767</v>
      </c>
      <c r="D7334" s="290" t="s">
        <v>51135</v>
      </c>
      <c r="E7334" s="292">
        <v>17767</v>
      </c>
    </row>
    <row r="7335" spans="1:5" ht="14.4" x14ac:dyDescent="0.55000000000000004">
      <c r="A7335" s="290" t="s">
        <v>65614</v>
      </c>
      <c r="B7335" s="291">
        <v>0</v>
      </c>
      <c r="D7335" s="290" t="s">
        <v>66204</v>
      </c>
      <c r="E7335" s="292">
        <v>0</v>
      </c>
    </row>
    <row r="7336" spans="1:5" ht="14.4" x14ac:dyDescent="0.55000000000000004">
      <c r="A7336" s="290" t="s">
        <v>50890</v>
      </c>
      <c r="B7336" s="291">
        <v>6195</v>
      </c>
      <c r="D7336" s="290" t="s">
        <v>51136</v>
      </c>
      <c r="E7336" s="292">
        <v>6195</v>
      </c>
    </row>
    <row r="7337" spans="1:5" ht="14.4" x14ac:dyDescent="0.55000000000000004">
      <c r="A7337" s="290" t="s">
        <v>65615</v>
      </c>
      <c r="B7337" s="291">
        <v>0</v>
      </c>
      <c r="D7337" s="290" t="s">
        <v>66205</v>
      </c>
      <c r="E7337" s="292">
        <v>0</v>
      </c>
    </row>
    <row r="7338" spans="1:5" ht="14.4" x14ac:dyDescent="0.55000000000000004">
      <c r="A7338" s="290" t="s">
        <v>65616</v>
      </c>
      <c r="B7338" s="291">
        <v>284702.46000000002</v>
      </c>
      <c r="D7338" s="290" t="s">
        <v>51137</v>
      </c>
      <c r="E7338" s="292">
        <v>284702.46000000002</v>
      </c>
    </row>
    <row r="7339" spans="1:5" ht="14.4" x14ac:dyDescent="0.55000000000000004">
      <c r="A7339" s="290" t="s">
        <v>65617</v>
      </c>
      <c r="B7339" s="291">
        <v>46962.81</v>
      </c>
      <c r="D7339" s="290" t="s">
        <v>66206</v>
      </c>
      <c r="E7339" s="292">
        <v>46962.81</v>
      </c>
    </row>
    <row r="7340" spans="1:5" ht="14.4" x14ac:dyDescent="0.55000000000000004">
      <c r="A7340" s="290" t="s">
        <v>65618</v>
      </c>
      <c r="B7340" s="291">
        <v>381857.47</v>
      </c>
      <c r="D7340" s="290" t="s">
        <v>51138</v>
      </c>
      <c r="E7340" s="292">
        <v>381857.47</v>
      </c>
    </row>
    <row r="7341" spans="1:5" ht="14.4" x14ac:dyDescent="0.55000000000000004">
      <c r="A7341" s="290" t="s">
        <v>50891</v>
      </c>
      <c r="B7341" s="291">
        <v>57953</v>
      </c>
      <c r="D7341" s="290" t="s">
        <v>51139</v>
      </c>
      <c r="E7341" s="292">
        <v>57953</v>
      </c>
    </row>
    <row r="7342" spans="1:5" ht="14.4" x14ac:dyDescent="0.55000000000000004">
      <c r="A7342" s="290" t="s">
        <v>50892</v>
      </c>
      <c r="B7342" s="291">
        <v>394016</v>
      </c>
      <c r="D7342" s="290" t="s">
        <v>51140</v>
      </c>
      <c r="E7342" s="292">
        <v>394016</v>
      </c>
    </row>
    <row r="7343" spans="1:5" ht="14.4" x14ac:dyDescent="0.55000000000000004">
      <c r="A7343" s="290" t="s">
        <v>65619</v>
      </c>
      <c r="B7343" s="291">
        <v>99977</v>
      </c>
      <c r="D7343" s="290" t="s">
        <v>51141</v>
      </c>
      <c r="E7343" s="292">
        <v>99977</v>
      </c>
    </row>
    <row r="7344" spans="1:5" ht="14.4" x14ac:dyDescent="0.55000000000000004">
      <c r="A7344" s="290" t="s">
        <v>65620</v>
      </c>
      <c r="B7344" s="291">
        <v>74189</v>
      </c>
      <c r="D7344" s="290" t="s">
        <v>51142</v>
      </c>
      <c r="E7344" s="292">
        <v>74189</v>
      </c>
    </row>
    <row r="7345" spans="1:5" ht="14.4" x14ac:dyDescent="0.55000000000000004">
      <c r="A7345" s="290" t="s">
        <v>65621</v>
      </c>
      <c r="B7345" s="291">
        <v>174495.9</v>
      </c>
      <c r="D7345" s="290" t="s">
        <v>66207</v>
      </c>
      <c r="E7345" s="292">
        <v>174495.9</v>
      </c>
    </row>
    <row r="7346" spans="1:5" ht="14.4" x14ac:dyDescent="0.55000000000000004">
      <c r="A7346" s="290" t="s">
        <v>50893</v>
      </c>
      <c r="B7346" s="291">
        <v>78076.990000000005</v>
      </c>
      <c r="D7346" s="290" t="s">
        <v>51143</v>
      </c>
      <c r="E7346" s="292">
        <v>78076.990000000005</v>
      </c>
    </row>
    <row r="7347" spans="1:5" ht="14.4" x14ac:dyDescent="0.55000000000000004">
      <c r="A7347" s="290" t="s">
        <v>65622</v>
      </c>
      <c r="B7347" s="291">
        <v>14939.21</v>
      </c>
      <c r="D7347" s="290" t="s">
        <v>51144</v>
      </c>
      <c r="E7347" s="292">
        <v>14939.21</v>
      </c>
    </row>
    <row r="7348" spans="1:5" ht="14.4" x14ac:dyDescent="0.55000000000000004">
      <c r="A7348" s="290" t="s">
        <v>65623</v>
      </c>
      <c r="B7348" s="291">
        <v>354188.57</v>
      </c>
      <c r="D7348" s="290" t="s">
        <v>51145</v>
      </c>
      <c r="E7348" s="292">
        <v>354188.57</v>
      </c>
    </row>
    <row r="7349" spans="1:5" ht="14.4" x14ac:dyDescent="0.55000000000000004">
      <c r="A7349" s="290" t="s">
        <v>50894</v>
      </c>
      <c r="B7349" s="291">
        <v>135319</v>
      </c>
      <c r="D7349" s="290" t="s">
        <v>51146</v>
      </c>
      <c r="E7349" s="292">
        <v>135319</v>
      </c>
    </row>
    <row r="7350" spans="1:5" ht="14.4" x14ac:dyDescent="0.55000000000000004">
      <c r="A7350" s="290" t="s">
        <v>65624</v>
      </c>
      <c r="B7350" s="291">
        <v>8525.69</v>
      </c>
      <c r="D7350" s="290" t="s">
        <v>66208</v>
      </c>
      <c r="E7350" s="292">
        <v>8525.69</v>
      </c>
    </row>
    <row r="7351" spans="1:5" ht="14.4" x14ac:dyDescent="0.55000000000000004">
      <c r="A7351" s="290" t="s">
        <v>65625</v>
      </c>
      <c r="B7351" s="291">
        <v>4729.05</v>
      </c>
      <c r="D7351" s="290" t="s">
        <v>66209</v>
      </c>
      <c r="E7351" s="292">
        <v>4729.05</v>
      </c>
    </row>
    <row r="7352" spans="1:5" ht="14.4" x14ac:dyDescent="0.55000000000000004">
      <c r="A7352" s="290" t="s">
        <v>50895</v>
      </c>
      <c r="B7352" s="291">
        <v>324857</v>
      </c>
      <c r="D7352" s="290" t="s">
        <v>51147</v>
      </c>
      <c r="E7352" s="292">
        <v>324857</v>
      </c>
    </row>
    <row r="7353" spans="1:5" ht="14.4" x14ac:dyDescent="0.55000000000000004">
      <c r="A7353" s="290" t="s">
        <v>50896</v>
      </c>
      <c r="B7353" s="291">
        <v>2133847.86</v>
      </c>
      <c r="D7353" s="290" t="s">
        <v>51148</v>
      </c>
      <c r="E7353" s="292">
        <v>2133847.86</v>
      </c>
    </row>
    <row r="7354" spans="1:5" ht="14.4" x14ac:dyDescent="0.55000000000000004">
      <c r="A7354" s="290" t="s">
        <v>50897</v>
      </c>
      <c r="B7354" s="291">
        <v>8394</v>
      </c>
      <c r="D7354" s="290" t="s">
        <v>51149</v>
      </c>
      <c r="E7354" s="292">
        <v>8394</v>
      </c>
    </row>
    <row r="7355" spans="1:5" ht="14.4" x14ac:dyDescent="0.55000000000000004">
      <c r="A7355" s="290" t="s">
        <v>65626</v>
      </c>
      <c r="B7355" s="291">
        <v>68818.06</v>
      </c>
      <c r="D7355" s="290" t="s">
        <v>66210</v>
      </c>
      <c r="E7355" s="292">
        <v>68818.06</v>
      </c>
    </row>
    <row r="7356" spans="1:5" ht="14.4" x14ac:dyDescent="0.55000000000000004">
      <c r="A7356" s="290" t="s">
        <v>50898</v>
      </c>
      <c r="B7356" s="291">
        <v>123456.12</v>
      </c>
      <c r="D7356" s="290" t="s">
        <v>51150</v>
      </c>
      <c r="E7356" s="292">
        <v>123456.12</v>
      </c>
    </row>
    <row r="7357" spans="1:5" ht="14.4" x14ac:dyDescent="0.55000000000000004">
      <c r="A7357" s="290" t="s">
        <v>50899</v>
      </c>
      <c r="B7357" s="291">
        <v>445480.93</v>
      </c>
      <c r="D7357" s="290" t="s">
        <v>51151</v>
      </c>
      <c r="E7357" s="292">
        <v>445480.93</v>
      </c>
    </row>
    <row r="7358" spans="1:5" ht="14.4" x14ac:dyDescent="0.55000000000000004">
      <c r="A7358" s="290" t="s">
        <v>50900</v>
      </c>
      <c r="B7358" s="291">
        <v>75263.850000000006</v>
      </c>
      <c r="D7358" s="290" t="s">
        <v>51152</v>
      </c>
      <c r="E7358" s="292">
        <v>75263.850000000006</v>
      </c>
    </row>
    <row r="7359" spans="1:5" ht="14.4" x14ac:dyDescent="0.55000000000000004">
      <c r="A7359" s="290" t="s">
        <v>50901</v>
      </c>
      <c r="B7359" s="291">
        <v>49897.33</v>
      </c>
      <c r="D7359" s="290" t="s">
        <v>51153</v>
      </c>
      <c r="E7359" s="292">
        <v>49897.33</v>
      </c>
    </row>
    <row r="7360" spans="1:5" ht="14.4" x14ac:dyDescent="0.55000000000000004">
      <c r="A7360" s="290" t="s">
        <v>65627</v>
      </c>
      <c r="B7360" s="291">
        <v>141482.28</v>
      </c>
      <c r="D7360" s="290" t="s">
        <v>51154</v>
      </c>
      <c r="E7360" s="292">
        <v>141482.28</v>
      </c>
    </row>
    <row r="7361" spans="1:5" ht="14.4" x14ac:dyDescent="0.55000000000000004">
      <c r="A7361" s="290" t="s">
        <v>50902</v>
      </c>
      <c r="B7361" s="291">
        <v>231927</v>
      </c>
      <c r="D7361" s="290" t="s">
        <v>51155</v>
      </c>
      <c r="E7361" s="292">
        <v>231927</v>
      </c>
    </row>
    <row r="7362" spans="1:5" ht="14.4" x14ac:dyDescent="0.55000000000000004">
      <c r="A7362" s="290" t="s">
        <v>65628</v>
      </c>
      <c r="B7362" s="291">
        <v>798901.06</v>
      </c>
      <c r="D7362" s="290" t="s">
        <v>66211</v>
      </c>
      <c r="E7362" s="292">
        <v>798901.06</v>
      </c>
    </row>
    <row r="7363" spans="1:5" ht="14.4" x14ac:dyDescent="0.55000000000000004">
      <c r="A7363" s="290" t="s">
        <v>50903</v>
      </c>
      <c r="B7363" s="291">
        <v>9469</v>
      </c>
      <c r="D7363" s="290" t="s">
        <v>51156</v>
      </c>
      <c r="E7363" s="292">
        <v>9469</v>
      </c>
    </row>
    <row r="7364" spans="1:5" ht="14.4" x14ac:dyDescent="0.55000000000000004">
      <c r="A7364" s="290" t="s">
        <v>65629</v>
      </c>
      <c r="B7364" s="291">
        <v>3012</v>
      </c>
      <c r="D7364" s="290" t="s">
        <v>66212</v>
      </c>
      <c r="E7364" s="292">
        <v>3012</v>
      </c>
    </row>
    <row r="7365" spans="1:5" ht="14.4" x14ac:dyDescent="0.55000000000000004">
      <c r="A7365" s="290" t="s">
        <v>65630</v>
      </c>
      <c r="B7365" s="291">
        <v>5165</v>
      </c>
      <c r="D7365" s="290" t="s">
        <v>66213</v>
      </c>
      <c r="E7365" s="292">
        <v>5165</v>
      </c>
    </row>
    <row r="7366" spans="1:5" ht="14.4" x14ac:dyDescent="0.55000000000000004">
      <c r="A7366" s="290" t="s">
        <v>50904</v>
      </c>
      <c r="B7366" s="291">
        <v>9838</v>
      </c>
      <c r="D7366" s="290" t="s">
        <v>51157</v>
      </c>
      <c r="E7366" s="292">
        <v>9838</v>
      </c>
    </row>
    <row r="7367" spans="1:5" ht="14.4" x14ac:dyDescent="0.55000000000000004">
      <c r="A7367" s="290" t="s">
        <v>50905</v>
      </c>
      <c r="B7367" s="291">
        <v>128694.55</v>
      </c>
      <c r="D7367" s="290" t="s">
        <v>51158</v>
      </c>
      <c r="E7367" s="292">
        <v>128694.55</v>
      </c>
    </row>
    <row r="7368" spans="1:5" ht="14.4" x14ac:dyDescent="0.55000000000000004">
      <c r="A7368" s="290" t="s">
        <v>50906</v>
      </c>
      <c r="B7368" s="291">
        <v>24091</v>
      </c>
      <c r="D7368" s="290" t="s">
        <v>51159</v>
      </c>
      <c r="E7368" s="292">
        <v>24091</v>
      </c>
    </row>
    <row r="7369" spans="1:5" ht="14.4" x14ac:dyDescent="0.55000000000000004">
      <c r="A7369" s="290" t="s">
        <v>65631</v>
      </c>
      <c r="B7369" s="291">
        <v>1146460.1499999999</v>
      </c>
      <c r="D7369" s="290" t="s">
        <v>51160</v>
      </c>
      <c r="E7369" s="292">
        <v>1146460.1499999999</v>
      </c>
    </row>
    <row r="7370" spans="1:5" ht="14.4" x14ac:dyDescent="0.55000000000000004">
      <c r="A7370" s="290" t="s">
        <v>65632</v>
      </c>
      <c r="B7370" s="291">
        <v>9210.11</v>
      </c>
      <c r="D7370" s="290" t="s">
        <v>51161</v>
      </c>
      <c r="E7370" s="292">
        <v>9210.11</v>
      </c>
    </row>
    <row r="7371" spans="1:5" ht="14.4" x14ac:dyDescent="0.55000000000000004">
      <c r="A7371" s="290" t="s">
        <v>65633</v>
      </c>
      <c r="B7371" s="291">
        <v>0</v>
      </c>
      <c r="D7371" s="290" t="s">
        <v>66214</v>
      </c>
      <c r="E7371" s="292">
        <v>0</v>
      </c>
    </row>
    <row r="7372" spans="1:5" ht="14.4" x14ac:dyDescent="0.55000000000000004">
      <c r="A7372" s="290" t="s">
        <v>50907</v>
      </c>
      <c r="B7372" s="291">
        <v>217350.85</v>
      </c>
      <c r="D7372" s="290" t="s">
        <v>51162</v>
      </c>
      <c r="E7372" s="292">
        <v>217350.85</v>
      </c>
    </row>
    <row r="7373" spans="1:5" ht="14.4" x14ac:dyDescent="0.55000000000000004">
      <c r="A7373" s="290" t="s">
        <v>50908</v>
      </c>
      <c r="B7373" s="291">
        <v>778344.89</v>
      </c>
      <c r="D7373" s="290" t="s">
        <v>51163</v>
      </c>
      <c r="E7373" s="292">
        <v>778344.89</v>
      </c>
    </row>
    <row r="7374" spans="1:5" ht="14.4" x14ac:dyDescent="0.55000000000000004">
      <c r="A7374" s="290" t="s">
        <v>65634</v>
      </c>
      <c r="B7374" s="291">
        <v>34049.870000000003</v>
      </c>
      <c r="D7374" s="290" t="s">
        <v>51164</v>
      </c>
      <c r="E7374" s="292">
        <v>34049.870000000003</v>
      </c>
    </row>
    <row r="7375" spans="1:5" ht="14.4" x14ac:dyDescent="0.55000000000000004">
      <c r="A7375" s="290" t="s">
        <v>65635</v>
      </c>
      <c r="B7375" s="291">
        <v>0</v>
      </c>
      <c r="D7375" s="290" t="s">
        <v>66215</v>
      </c>
      <c r="E7375" s="292">
        <v>0</v>
      </c>
    </row>
    <row r="7376" spans="1:5" ht="14.4" x14ac:dyDescent="0.55000000000000004">
      <c r="A7376" s="290" t="s">
        <v>65636</v>
      </c>
      <c r="B7376" s="291">
        <v>38623</v>
      </c>
      <c r="D7376" s="290" t="s">
        <v>51165</v>
      </c>
      <c r="E7376" s="292">
        <v>38623</v>
      </c>
    </row>
    <row r="7377" spans="1:5" ht="14.4" x14ac:dyDescent="0.55000000000000004">
      <c r="A7377" s="290" t="s">
        <v>50909</v>
      </c>
      <c r="B7377" s="291">
        <v>181067</v>
      </c>
      <c r="D7377" s="290" t="s">
        <v>51166</v>
      </c>
      <c r="E7377" s="292">
        <v>181067</v>
      </c>
    </row>
    <row r="7378" spans="1:5" ht="14.4" x14ac:dyDescent="0.55000000000000004">
      <c r="A7378" s="290" t="s">
        <v>50910</v>
      </c>
      <c r="B7378" s="291">
        <v>69800.58</v>
      </c>
      <c r="D7378" s="290" t="s">
        <v>51167</v>
      </c>
      <c r="E7378" s="292">
        <v>69800.58</v>
      </c>
    </row>
    <row r="7379" spans="1:5" ht="14.4" x14ac:dyDescent="0.55000000000000004">
      <c r="A7379" s="290" t="s">
        <v>50911</v>
      </c>
      <c r="B7379" s="291">
        <v>1809176</v>
      </c>
      <c r="D7379" s="290" t="s">
        <v>51168</v>
      </c>
      <c r="E7379" s="292">
        <v>1809176</v>
      </c>
    </row>
    <row r="7380" spans="1:5" ht="14.4" x14ac:dyDescent="0.55000000000000004">
      <c r="A7380" s="290" t="s">
        <v>50912</v>
      </c>
      <c r="B7380" s="291">
        <v>8035</v>
      </c>
      <c r="D7380" s="290" t="s">
        <v>51169</v>
      </c>
      <c r="E7380" s="292">
        <v>8035</v>
      </c>
    </row>
    <row r="7381" spans="1:5" ht="14.4" x14ac:dyDescent="0.55000000000000004">
      <c r="A7381" s="290" t="s">
        <v>65637</v>
      </c>
      <c r="B7381" s="291">
        <v>0</v>
      </c>
      <c r="D7381" s="290" t="s">
        <v>66216</v>
      </c>
      <c r="E7381" s="292">
        <v>0</v>
      </c>
    </row>
    <row r="7382" spans="1:5" ht="14.4" x14ac:dyDescent="0.55000000000000004">
      <c r="A7382" s="290" t="s">
        <v>50913</v>
      </c>
      <c r="B7382" s="291">
        <v>17273</v>
      </c>
      <c r="D7382" s="290" t="s">
        <v>51170</v>
      </c>
      <c r="E7382" s="292">
        <v>17273</v>
      </c>
    </row>
    <row r="7383" spans="1:5" ht="14.4" x14ac:dyDescent="0.55000000000000004">
      <c r="A7383" s="290" t="s">
        <v>65638</v>
      </c>
      <c r="B7383" s="291">
        <v>18978</v>
      </c>
      <c r="D7383" s="290" t="s">
        <v>66217</v>
      </c>
      <c r="E7383" s="292">
        <v>18978</v>
      </c>
    </row>
    <row r="7384" spans="1:5" ht="14.4" x14ac:dyDescent="0.55000000000000004">
      <c r="A7384" s="290" t="s">
        <v>50914</v>
      </c>
      <c r="B7384" s="291">
        <v>43668.84</v>
      </c>
      <c r="D7384" s="290" t="s">
        <v>51171</v>
      </c>
      <c r="E7384" s="292">
        <v>43668.84</v>
      </c>
    </row>
    <row r="7385" spans="1:5" ht="14.4" x14ac:dyDescent="0.55000000000000004">
      <c r="A7385" s="290" t="s">
        <v>50915</v>
      </c>
      <c r="B7385" s="291">
        <v>72888</v>
      </c>
      <c r="D7385" s="290" t="s">
        <v>51172</v>
      </c>
      <c r="E7385" s="292">
        <v>72888</v>
      </c>
    </row>
    <row r="7386" spans="1:5" ht="14.4" x14ac:dyDescent="0.55000000000000004">
      <c r="A7386" s="290" t="s">
        <v>50916</v>
      </c>
      <c r="B7386" s="291">
        <v>19695</v>
      </c>
      <c r="D7386" s="290" t="s">
        <v>51173</v>
      </c>
      <c r="E7386" s="292">
        <v>19695</v>
      </c>
    </row>
    <row r="7387" spans="1:5" ht="14.4" x14ac:dyDescent="0.55000000000000004">
      <c r="A7387" s="290" t="s">
        <v>65639</v>
      </c>
      <c r="B7387" s="291">
        <v>507836.55</v>
      </c>
      <c r="D7387" s="290" t="s">
        <v>51174</v>
      </c>
      <c r="E7387" s="292">
        <v>507836.55</v>
      </c>
    </row>
    <row r="7388" spans="1:5" ht="14.4" x14ac:dyDescent="0.55000000000000004">
      <c r="A7388" s="290" t="s">
        <v>65640</v>
      </c>
      <c r="B7388" s="291">
        <v>173261</v>
      </c>
      <c r="D7388" s="290" t="s">
        <v>66218</v>
      </c>
      <c r="E7388" s="292">
        <v>173261</v>
      </c>
    </row>
    <row r="7389" spans="1:5" ht="14.4" x14ac:dyDescent="0.55000000000000004">
      <c r="A7389" s="290" t="s">
        <v>65641</v>
      </c>
      <c r="B7389" s="291">
        <v>99806.84</v>
      </c>
      <c r="D7389" s="290" t="s">
        <v>51175</v>
      </c>
      <c r="E7389" s="292">
        <v>99806.84</v>
      </c>
    </row>
    <row r="7390" spans="1:5" ht="14.4" x14ac:dyDescent="0.55000000000000004">
      <c r="A7390" s="290" t="s">
        <v>65642</v>
      </c>
      <c r="B7390" s="291">
        <v>0</v>
      </c>
      <c r="D7390" s="290" t="s">
        <v>66219</v>
      </c>
      <c r="E7390" s="292">
        <v>0</v>
      </c>
    </row>
    <row r="7391" spans="1:5" ht="14.4" x14ac:dyDescent="0.55000000000000004">
      <c r="A7391" s="290" t="s">
        <v>65643</v>
      </c>
      <c r="B7391" s="291">
        <v>0</v>
      </c>
      <c r="D7391" s="290" t="s">
        <v>66220</v>
      </c>
      <c r="E7391" s="292">
        <v>0</v>
      </c>
    </row>
    <row r="7392" spans="1:5" ht="14.4" x14ac:dyDescent="0.55000000000000004">
      <c r="A7392" s="290" t="s">
        <v>65644</v>
      </c>
      <c r="B7392" s="291">
        <v>5621.31</v>
      </c>
      <c r="D7392" s="290" t="s">
        <v>66221</v>
      </c>
      <c r="E7392" s="292">
        <v>5621.31</v>
      </c>
    </row>
    <row r="7393" spans="1:5" ht="14.4" x14ac:dyDescent="0.55000000000000004">
      <c r="A7393" s="290" t="s">
        <v>50917</v>
      </c>
      <c r="B7393" s="291">
        <v>206721</v>
      </c>
      <c r="D7393" s="290" t="s">
        <v>51176</v>
      </c>
      <c r="E7393" s="292">
        <v>206721</v>
      </c>
    </row>
    <row r="7394" spans="1:5" ht="14.4" x14ac:dyDescent="0.55000000000000004">
      <c r="A7394" s="290" t="s">
        <v>50918</v>
      </c>
      <c r="B7394" s="291">
        <v>13596</v>
      </c>
      <c r="D7394" s="290" t="s">
        <v>51177</v>
      </c>
      <c r="E7394" s="292">
        <v>13596</v>
      </c>
    </row>
    <row r="7395" spans="1:5" ht="14.4" x14ac:dyDescent="0.55000000000000004">
      <c r="A7395" s="290" t="s">
        <v>50919</v>
      </c>
      <c r="B7395" s="291">
        <v>534279.74</v>
      </c>
      <c r="D7395" s="290" t="s">
        <v>51178</v>
      </c>
      <c r="E7395" s="292">
        <v>534279.74</v>
      </c>
    </row>
    <row r="7396" spans="1:5" ht="14.4" x14ac:dyDescent="0.55000000000000004">
      <c r="A7396" s="290" t="s">
        <v>50920</v>
      </c>
      <c r="B7396" s="291">
        <v>145743.29</v>
      </c>
      <c r="D7396" s="290" t="s">
        <v>51179</v>
      </c>
      <c r="E7396" s="292">
        <v>145743.29</v>
      </c>
    </row>
    <row r="7397" spans="1:5" ht="14.4" x14ac:dyDescent="0.55000000000000004">
      <c r="A7397" s="290" t="s">
        <v>65645</v>
      </c>
      <c r="B7397" s="291">
        <v>6205.98</v>
      </c>
      <c r="D7397" s="290" t="s">
        <v>66222</v>
      </c>
      <c r="E7397" s="292">
        <v>6205.98</v>
      </c>
    </row>
    <row r="7398" spans="1:5" ht="14.4" x14ac:dyDescent="0.55000000000000004">
      <c r="A7398" s="290" t="s">
        <v>65646</v>
      </c>
      <c r="B7398" s="291">
        <v>52257</v>
      </c>
      <c r="D7398" s="290" t="s">
        <v>63587</v>
      </c>
      <c r="E7398" s="292">
        <v>52257</v>
      </c>
    </row>
    <row r="7399" spans="1:5" ht="14.4" x14ac:dyDescent="0.55000000000000004">
      <c r="A7399" s="290" t="s">
        <v>65647</v>
      </c>
      <c r="B7399" s="291">
        <v>0</v>
      </c>
      <c r="D7399" s="290" t="s">
        <v>66223</v>
      </c>
      <c r="E7399" s="292">
        <v>0</v>
      </c>
    </row>
    <row r="7400" spans="1:5" ht="14.4" x14ac:dyDescent="0.55000000000000004">
      <c r="A7400" s="290" t="s">
        <v>65648</v>
      </c>
      <c r="B7400" s="291">
        <v>0</v>
      </c>
      <c r="D7400" s="290" t="s">
        <v>66224</v>
      </c>
      <c r="E7400" s="292">
        <v>0</v>
      </c>
    </row>
    <row r="7401" spans="1:5" ht="14.4" x14ac:dyDescent="0.55000000000000004">
      <c r="A7401" s="290" t="s">
        <v>50921</v>
      </c>
      <c r="B7401" s="291">
        <v>90045.58</v>
      </c>
      <c r="D7401" s="290" t="s">
        <v>51180</v>
      </c>
      <c r="E7401" s="292">
        <v>90045.58</v>
      </c>
    </row>
    <row r="7402" spans="1:5" ht="14.4" x14ac:dyDescent="0.55000000000000004">
      <c r="A7402" s="290" t="s">
        <v>50922</v>
      </c>
      <c r="B7402" s="291">
        <v>5388</v>
      </c>
      <c r="D7402" s="290" t="s">
        <v>51181</v>
      </c>
      <c r="E7402" s="292">
        <v>5388</v>
      </c>
    </row>
    <row r="7403" spans="1:5" ht="14.4" x14ac:dyDescent="0.55000000000000004">
      <c r="A7403" s="290" t="s">
        <v>65649</v>
      </c>
      <c r="B7403" s="291">
        <v>938408</v>
      </c>
      <c r="D7403" s="290" t="s">
        <v>51182</v>
      </c>
      <c r="E7403" s="292">
        <v>938408</v>
      </c>
    </row>
    <row r="7404" spans="1:5" ht="14.4" x14ac:dyDescent="0.55000000000000004">
      <c r="A7404" s="290" t="s">
        <v>50923</v>
      </c>
      <c r="B7404" s="291">
        <v>24406</v>
      </c>
      <c r="D7404" s="290" t="s">
        <v>51183</v>
      </c>
      <c r="E7404" s="292">
        <v>24406</v>
      </c>
    </row>
    <row r="7405" spans="1:5" ht="14.4" x14ac:dyDescent="0.55000000000000004">
      <c r="A7405" s="290" t="s">
        <v>50924</v>
      </c>
      <c r="B7405" s="291">
        <v>243094</v>
      </c>
      <c r="D7405" s="290" t="s">
        <v>51184</v>
      </c>
      <c r="E7405" s="292">
        <v>243094</v>
      </c>
    </row>
    <row r="7406" spans="1:5" ht="14.4" x14ac:dyDescent="0.55000000000000004">
      <c r="A7406" s="290" t="s">
        <v>65650</v>
      </c>
      <c r="B7406" s="291">
        <v>0</v>
      </c>
      <c r="D7406" s="290" t="s">
        <v>66225</v>
      </c>
      <c r="E7406" s="292">
        <v>0</v>
      </c>
    </row>
    <row r="7407" spans="1:5" ht="14.4" x14ac:dyDescent="0.55000000000000004">
      <c r="A7407" s="290" t="s">
        <v>50925</v>
      </c>
      <c r="B7407" s="291">
        <v>204344.85</v>
      </c>
      <c r="D7407" s="290" t="s">
        <v>51185</v>
      </c>
      <c r="E7407" s="292">
        <v>204344.85</v>
      </c>
    </row>
    <row r="7408" spans="1:5" ht="14.4" x14ac:dyDescent="0.55000000000000004">
      <c r="A7408" s="290" t="s">
        <v>50926</v>
      </c>
      <c r="B7408" s="291">
        <v>2653</v>
      </c>
      <c r="D7408" s="290" t="s">
        <v>51186</v>
      </c>
      <c r="E7408" s="292">
        <v>2653</v>
      </c>
    </row>
    <row r="7409" spans="1:5" ht="14.4" x14ac:dyDescent="0.55000000000000004">
      <c r="A7409" s="290" t="s">
        <v>50927</v>
      </c>
      <c r="B7409" s="291">
        <v>273163.64</v>
      </c>
      <c r="D7409" s="290" t="s">
        <v>51187</v>
      </c>
      <c r="E7409" s="292">
        <v>273163.64</v>
      </c>
    </row>
    <row r="7410" spans="1:5" ht="14.4" x14ac:dyDescent="0.55000000000000004">
      <c r="A7410" s="290" t="s">
        <v>65651</v>
      </c>
      <c r="B7410" s="291">
        <v>59478</v>
      </c>
      <c r="D7410" s="290" t="s">
        <v>51188</v>
      </c>
      <c r="E7410" s="292">
        <v>59478</v>
      </c>
    </row>
    <row r="7411" spans="1:5" ht="14.4" x14ac:dyDescent="0.55000000000000004">
      <c r="A7411" s="290" t="s">
        <v>65652</v>
      </c>
      <c r="B7411" s="291">
        <v>0</v>
      </c>
      <c r="D7411" s="290" t="s">
        <v>66226</v>
      </c>
      <c r="E7411" s="292">
        <v>0</v>
      </c>
    </row>
    <row r="7412" spans="1:5" ht="14.4" x14ac:dyDescent="0.55000000000000004">
      <c r="A7412" s="290" t="s">
        <v>50928</v>
      </c>
      <c r="B7412" s="291">
        <v>111638</v>
      </c>
      <c r="D7412" s="290" t="s">
        <v>51189</v>
      </c>
      <c r="E7412" s="292">
        <v>111638</v>
      </c>
    </row>
    <row r="7413" spans="1:5" ht="14.4" x14ac:dyDescent="0.55000000000000004">
      <c r="A7413" s="290" t="s">
        <v>65653</v>
      </c>
      <c r="B7413" s="291">
        <v>54635</v>
      </c>
      <c r="D7413" s="290" t="s">
        <v>51190</v>
      </c>
      <c r="E7413" s="292">
        <v>54635</v>
      </c>
    </row>
    <row r="7414" spans="1:5" ht="14.4" x14ac:dyDescent="0.55000000000000004">
      <c r="A7414" s="290" t="s">
        <v>50929</v>
      </c>
      <c r="B7414" s="291">
        <v>47596.18</v>
      </c>
      <c r="D7414" s="290" t="s">
        <v>51191</v>
      </c>
      <c r="E7414" s="292">
        <v>47596.18</v>
      </c>
    </row>
    <row r="7415" spans="1:5" ht="14.4" x14ac:dyDescent="0.55000000000000004">
      <c r="A7415" s="290" t="s">
        <v>65654</v>
      </c>
      <c r="B7415" s="291">
        <v>146218</v>
      </c>
      <c r="D7415" s="290" t="s">
        <v>51192</v>
      </c>
      <c r="E7415" s="292">
        <v>146218</v>
      </c>
    </row>
    <row r="7416" spans="1:5" ht="14.4" x14ac:dyDescent="0.55000000000000004">
      <c r="A7416" s="290" t="s">
        <v>65655</v>
      </c>
      <c r="B7416" s="291">
        <v>3416864.66</v>
      </c>
      <c r="D7416" s="290" t="s">
        <v>66227</v>
      </c>
      <c r="E7416" s="292">
        <v>3416864.66</v>
      </c>
    </row>
    <row r="7417" spans="1:5" ht="14.4" x14ac:dyDescent="0.55000000000000004">
      <c r="A7417" s="290" t="s">
        <v>50930</v>
      </c>
      <c r="B7417" s="291">
        <v>36617</v>
      </c>
      <c r="D7417" s="290" t="s">
        <v>51193</v>
      </c>
      <c r="E7417" s="292">
        <v>36617</v>
      </c>
    </row>
    <row r="7418" spans="1:5" ht="14.4" x14ac:dyDescent="0.55000000000000004">
      <c r="A7418" s="290" t="s">
        <v>50931</v>
      </c>
      <c r="B7418" s="291">
        <v>18849.189999999999</v>
      </c>
      <c r="D7418" s="290" t="s">
        <v>51194</v>
      </c>
      <c r="E7418" s="292">
        <v>18849.189999999999</v>
      </c>
    </row>
    <row r="7419" spans="1:5" ht="14.4" x14ac:dyDescent="0.55000000000000004">
      <c r="A7419" s="290" t="s">
        <v>50932</v>
      </c>
      <c r="B7419" s="291">
        <v>2000</v>
      </c>
      <c r="D7419" s="290" t="s">
        <v>51195</v>
      </c>
      <c r="E7419" s="292">
        <v>2000</v>
      </c>
    </row>
    <row r="7420" spans="1:5" ht="14.4" x14ac:dyDescent="0.55000000000000004">
      <c r="A7420" s="290" t="s">
        <v>50933</v>
      </c>
      <c r="B7420" s="291">
        <v>47682</v>
      </c>
      <c r="D7420" s="290" t="s">
        <v>51196</v>
      </c>
      <c r="E7420" s="292">
        <v>47682</v>
      </c>
    </row>
    <row r="7421" spans="1:5" ht="14.4" x14ac:dyDescent="0.55000000000000004">
      <c r="A7421" s="290" t="s">
        <v>65656</v>
      </c>
      <c r="B7421" s="291">
        <v>2382</v>
      </c>
      <c r="D7421" s="290" t="s">
        <v>51197</v>
      </c>
      <c r="E7421" s="292">
        <v>2382</v>
      </c>
    </row>
    <row r="7422" spans="1:5" ht="14.4" x14ac:dyDescent="0.55000000000000004">
      <c r="A7422" s="290" t="s">
        <v>65657</v>
      </c>
      <c r="B7422" s="291">
        <v>18307.7</v>
      </c>
      <c r="D7422" s="290" t="s">
        <v>66228</v>
      </c>
      <c r="E7422" s="292">
        <v>18307.7</v>
      </c>
    </row>
    <row r="7423" spans="1:5" ht="14.4" x14ac:dyDescent="0.55000000000000004">
      <c r="A7423" s="290" t="s">
        <v>65658</v>
      </c>
      <c r="B7423" s="291">
        <v>0</v>
      </c>
      <c r="D7423" s="290" t="s">
        <v>66229</v>
      </c>
      <c r="E7423" s="292">
        <v>0</v>
      </c>
    </row>
    <row r="7424" spans="1:5" ht="14.4" x14ac:dyDescent="0.55000000000000004">
      <c r="A7424" s="290" t="s">
        <v>50934</v>
      </c>
      <c r="B7424" s="291">
        <v>12519</v>
      </c>
      <c r="D7424" s="290" t="s">
        <v>51198</v>
      </c>
      <c r="E7424" s="292">
        <v>12519</v>
      </c>
    </row>
    <row r="7425" spans="1:5" ht="14.4" x14ac:dyDescent="0.55000000000000004">
      <c r="A7425" s="290" t="s">
        <v>65659</v>
      </c>
      <c r="B7425" s="291">
        <v>0</v>
      </c>
      <c r="D7425" s="290" t="s">
        <v>66230</v>
      </c>
      <c r="E7425" s="292">
        <v>0</v>
      </c>
    </row>
    <row r="7426" spans="1:5" ht="14.4" x14ac:dyDescent="0.55000000000000004">
      <c r="A7426" s="290" t="s">
        <v>50935</v>
      </c>
      <c r="B7426" s="291">
        <v>764.99</v>
      </c>
      <c r="D7426" s="290" t="s">
        <v>51199</v>
      </c>
      <c r="E7426" s="292">
        <v>764.99</v>
      </c>
    </row>
    <row r="7427" spans="1:5" ht="14.4" x14ac:dyDescent="0.55000000000000004">
      <c r="A7427" s="290" t="s">
        <v>65660</v>
      </c>
      <c r="B7427" s="291">
        <v>0</v>
      </c>
      <c r="D7427" s="290" t="s">
        <v>66231</v>
      </c>
      <c r="E7427" s="292">
        <v>0</v>
      </c>
    </row>
    <row r="7428" spans="1:5" ht="14.4" x14ac:dyDescent="0.55000000000000004">
      <c r="A7428" s="290" t="s">
        <v>50936</v>
      </c>
      <c r="B7428" s="291">
        <v>89004.84</v>
      </c>
      <c r="D7428" s="290" t="s">
        <v>51200</v>
      </c>
      <c r="E7428" s="292">
        <v>89004.84</v>
      </c>
    </row>
    <row r="7429" spans="1:5" ht="14.4" x14ac:dyDescent="0.55000000000000004">
      <c r="A7429" s="290" t="s">
        <v>65661</v>
      </c>
      <c r="B7429" s="291">
        <v>7058.19</v>
      </c>
      <c r="D7429" s="290" t="s">
        <v>66232</v>
      </c>
      <c r="E7429" s="292">
        <v>7058.19</v>
      </c>
    </row>
    <row r="7430" spans="1:5" ht="14.4" x14ac:dyDescent="0.55000000000000004">
      <c r="A7430" s="290" t="s">
        <v>65662</v>
      </c>
      <c r="B7430" s="291">
        <v>0</v>
      </c>
      <c r="D7430" s="290" t="s">
        <v>66233</v>
      </c>
      <c r="E7430" s="292">
        <v>0</v>
      </c>
    </row>
    <row r="7431" spans="1:5" ht="14.4" x14ac:dyDescent="0.55000000000000004">
      <c r="A7431" s="290" t="s">
        <v>65663</v>
      </c>
      <c r="B7431" s="291">
        <v>361903</v>
      </c>
      <c r="D7431" s="290" t="s">
        <v>66234</v>
      </c>
      <c r="E7431" s="292">
        <v>361903</v>
      </c>
    </row>
    <row r="7432" spans="1:5" ht="14.4" x14ac:dyDescent="0.55000000000000004">
      <c r="A7432" s="290" t="s">
        <v>65664</v>
      </c>
      <c r="B7432" s="291">
        <v>16763.7</v>
      </c>
      <c r="D7432" s="290" t="s">
        <v>66235</v>
      </c>
      <c r="E7432" s="292">
        <v>16763.7</v>
      </c>
    </row>
    <row r="7433" spans="1:5" ht="14.4" x14ac:dyDescent="0.55000000000000004">
      <c r="A7433" s="290" t="s">
        <v>50937</v>
      </c>
      <c r="B7433" s="291">
        <v>571801.89</v>
      </c>
      <c r="D7433" s="290" t="s">
        <v>51201</v>
      </c>
      <c r="E7433" s="292">
        <v>571801.89</v>
      </c>
    </row>
    <row r="7434" spans="1:5" ht="14.4" x14ac:dyDescent="0.55000000000000004">
      <c r="A7434" s="290" t="s">
        <v>65665</v>
      </c>
      <c r="B7434" s="291">
        <v>6657.61</v>
      </c>
      <c r="D7434" s="290" t="s">
        <v>51202</v>
      </c>
      <c r="E7434" s="292">
        <v>6657.61</v>
      </c>
    </row>
    <row r="7435" spans="1:5" ht="14.4" x14ac:dyDescent="0.55000000000000004">
      <c r="A7435" s="290" t="s">
        <v>65666</v>
      </c>
      <c r="B7435" s="291">
        <v>30639</v>
      </c>
      <c r="D7435" s="290" t="s">
        <v>51203</v>
      </c>
      <c r="E7435" s="292">
        <v>30639</v>
      </c>
    </row>
    <row r="7436" spans="1:5" ht="14.4" x14ac:dyDescent="0.55000000000000004">
      <c r="A7436" s="290" t="s">
        <v>50938</v>
      </c>
      <c r="B7436" s="291">
        <v>642217</v>
      </c>
      <c r="D7436" s="290" t="s">
        <v>51204</v>
      </c>
      <c r="E7436" s="292">
        <v>642217</v>
      </c>
    </row>
    <row r="7437" spans="1:5" ht="14.4" x14ac:dyDescent="0.55000000000000004">
      <c r="A7437" s="290" t="s">
        <v>65667</v>
      </c>
      <c r="B7437" s="291">
        <v>0</v>
      </c>
      <c r="D7437" s="290" t="s">
        <v>66236</v>
      </c>
      <c r="E7437" s="292">
        <v>0</v>
      </c>
    </row>
    <row r="7438" spans="1:5" ht="14.4" x14ac:dyDescent="0.55000000000000004">
      <c r="A7438" s="290" t="s">
        <v>50939</v>
      </c>
      <c r="B7438" s="291">
        <v>180582.66</v>
      </c>
      <c r="D7438" s="290" t="s">
        <v>51205</v>
      </c>
      <c r="E7438" s="292">
        <v>180582.66</v>
      </c>
    </row>
    <row r="7439" spans="1:5" ht="14.4" x14ac:dyDescent="0.55000000000000004">
      <c r="A7439" s="290" t="s">
        <v>50940</v>
      </c>
      <c r="B7439" s="291">
        <v>196826.36</v>
      </c>
      <c r="D7439" s="290" t="s">
        <v>51206</v>
      </c>
      <c r="E7439" s="292">
        <v>196826.36</v>
      </c>
    </row>
    <row r="7440" spans="1:5" ht="14.4" x14ac:dyDescent="0.55000000000000004">
      <c r="A7440" s="290" t="s">
        <v>50941</v>
      </c>
      <c r="B7440" s="291">
        <v>1765</v>
      </c>
      <c r="D7440" s="290" t="s">
        <v>51207</v>
      </c>
      <c r="E7440" s="292">
        <v>1765</v>
      </c>
    </row>
    <row r="7441" spans="1:5" ht="14.4" x14ac:dyDescent="0.55000000000000004">
      <c r="A7441" s="290" t="s">
        <v>65668</v>
      </c>
      <c r="B7441" s="291">
        <v>32598.84</v>
      </c>
      <c r="D7441" s="290" t="s">
        <v>51208</v>
      </c>
      <c r="E7441" s="292">
        <v>32598.84</v>
      </c>
    </row>
    <row r="7442" spans="1:5" ht="14.4" x14ac:dyDescent="0.55000000000000004">
      <c r="A7442" s="290" t="s">
        <v>65669</v>
      </c>
      <c r="B7442" s="291">
        <v>11712</v>
      </c>
      <c r="D7442" s="290" t="s">
        <v>51209</v>
      </c>
      <c r="E7442" s="292">
        <v>11712</v>
      </c>
    </row>
    <row r="7443" spans="1:5" ht="14.4" x14ac:dyDescent="0.55000000000000004">
      <c r="A7443" s="290" t="s">
        <v>50942</v>
      </c>
      <c r="B7443" s="291">
        <v>237813.64</v>
      </c>
      <c r="D7443" s="290" t="s">
        <v>51210</v>
      </c>
      <c r="E7443" s="292">
        <v>237813.64</v>
      </c>
    </row>
    <row r="7444" spans="1:5" ht="14.4" x14ac:dyDescent="0.55000000000000004">
      <c r="A7444" s="290" t="s">
        <v>65670</v>
      </c>
      <c r="B7444" s="291">
        <v>28442</v>
      </c>
      <c r="D7444" s="290" t="s">
        <v>66237</v>
      </c>
      <c r="E7444" s="292">
        <v>28442</v>
      </c>
    </row>
    <row r="7445" spans="1:5" ht="14.4" x14ac:dyDescent="0.55000000000000004">
      <c r="A7445" s="290" t="s">
        <v>50943</v>
      </c>
      <c r="B7445" s="291">
        <v>248732.07</v>
      </c>
      <c r="D7445" s="290" t="s">
        <v>51211</v>
      </c>
      <c r="E7445" s="292">
        <v>248732.07</v>
      </c>
    </row>
    <row r="7446" spans="1:5" ht="14.4" x14ac:dyDescent="0.55000000000000004">
      <c r="A7446" s="290" t="s">
        <v>65671</v>
      </c>
      <c r="B7446" s="291">
        <v>23131.74</v>
      </c>
      <c r="D7446" s="290" t="s">
        <v>66238</v>
      </c>
      <c r="E7446" s="292">
        <v>23131.74</v>
      </c>
    </row>
    <row r="7447" spans="1:5" ht="14.4" x14ac:dyDescent="0.55000000000000004">
      <c r="A7447" s="290" t="s">
        <v>65672</v>
      </c>
      <c r="B7447" s="291">
        <v>97986.69</v>
      </c>
      <c r="D7447" s="290" t="s">
        <v>51212</v>
      </c>
      <c r="E7447" s="292">
        <v>97986.69</v>
      </c>
    </row>
    <row r="7448" spans="1:5" ht="14.4" x14ac:dyDescent="0.55000000000000004">
      <c r="A7448" s="290" t="s">
        <v>65673</v>
      </c>
      <c r="B7448" s="291">
        <v>306857.23</v>
      </c>
      <c r="D7448" s="290" t="s">
        <v>66239</v>
      </c>
      <c r="E7448" s="292">
        <v>306857.23</v>
      </c>
    </row>
    <row r="7449" spans="1:5" ht="14.4" x14ac:dyDescent="0.55000000000000004">
      <c r="A7449" s="290" t="s">
        <v>65674</v>
      </c>
      <c r="B7449" s="291">
        <v>217491.35</v>
      </c>
      <c r="D7449" s="290" t="s">
        <v>51213</v>
      </c>
      <c r="E7449" s="292">
        <v>217491.35</v>
      </c>
    </row>
    <row r="7450" spans="1:5" ht="14.4" x14ac:dyDescent="0.55000000000000004">
      <c r="A7450" s="290" t="s">
        <v>65675</v>
      </c>
      <c r="B7450" s="291">
        <v>105897</v>
      </c>
      <c r="D7450" s="290" t="s">
        <v>51214</v>
      </c>
      <c r="E7450" s="292">
        <v>105897</v>
      </c>
    </row>
    <row r="7451" spans="1:5" ht="14.4" x14ac:dyDescent="0.55000000000000004">
      <c r="A7451" s="290" t="s">
        <v>50944</v>
      </c>
      <c r="B7451" s="291">
        <v>51765</v>
      </c>
      <c r="D7451" s="290" t="s">
        <v>51215</v>
      </c>
      <c r="E7451" s="292">
        <v>51765</v>
      </c>
    </row>
    <row r="7452" spans="1:5" ht="14.4" x14ac:dyDescent="0.55000000000000004">
      <c r="A7452" s="290" t="s">
        <v>65676</v>
      </c>
      <c r="B7452" s="291">
        <v>175640</v>
      </c>
      <c r="D7452" s="290" t="s">
        <v>51216</v>
      </c>
      <c r="E7452" s="292">
        <v>175640</v>
      </c>
    </row>
    <row r="7453" spans="1:5" ht="14.4" x14ac:dyDescent="0.55000000000000004">
      <c r="A7453" s="290" t="s">
        <v>65677</v>
      </c>
      <c r="B7453" s="291">
        <v>505601.58</v>
      </c>
      <c r="D7453" s="290" t="s">
        <v>51217</v>
      </c>
      <c r="E7453" s="292">
        <v>505601.58</v>
      </c>
    </row>
    <row r="7454" spans="1:5" ht="14.4" x14ac:dyDescent="0.55000000000000004">
      <c r="A7454" s="290" t="s">
        <v>50945</v>
      </c>
      <c r="B7454" s="291">
        <v>274944.74</v>
      </c>
      <c r="D7454" s="290" t="s">
        <v>51218</v>
      </c>
      <c r="E7454" s="292">
        <v>274944.74</v>
      </c>
    </row>
    <row r="7455" spans="1:5" ht="14.4" x14ac:dyDescent="0.55000000000000004">
      <c r="A7455" s="290" t="s">
        <v>50946</v>
      </c>
      <c r="B7455" s="291">
        <v>464518.79</v>
      </c>
      <c r="D7455" s="290" t="s">
        <v>51219</v>
      </c>
      <c r="E7455" s="292">
        <v>464518.79</v>
      </c>
    </row>
    <row r="7456" spans="1:5" ht="14.4" x14ac:dyDescent="0.55000000000000004">
      <c r="A7456" s="290" t="s">
        <v>65678</v>
      </c>
      <c r="B7456" s="291">
        <v>92009.02</v>
      </c>
      <c r="D7456" s="290" t="s">
        <v>66240</v>
      </c>
      <c r="E7456" s="292">
        <v>92009.02</v>
      </c>
    </row>
    <row r="7457" spans="1:5" ht="14.4" x14ac:dyDescent="0.55000000000000004">
      <c r="A7457" s="290" t="s">
        <v>65679</v>
      </c>
      <c r="B7457" s="291">
        <v>13102</v>
      </c>
      <c r="D7457" s="290" t="s">
        <v>66241</v>
      </c>
      <c r="E7457" s="292">
        <v>13102</v>
      </c>
    </row>
    <row r="7458" spans="1:5" ht="14.4" x14ac:dyDescent="0.55000000000000004">
      <c r="A7458" s="290" t="s">
        <v>50947</v>
      </c>
      <c r="B7458" s="291">
        <v>192235</v>
      </c>
      <c r="D7458" s="290" t="s">
        <v>51220</v>
      </c>
      <c r="E7458" s="292">
        <v>192235</v>
      </c>
    </row>
    <row r="7459" spans="1:5" ht="14.4" x14ac:dyDescent="0.55000000000000004">
      <c r="A7459" s="290" t="s">
        <v>50948</v>
      </c>
      <c r="B7459" s="291">
        <v>66703.98</v>
      </c>
      <c r="D7459" s="290" t="s">
        <v>51221</v>
      </c>
      <c r="E7459" s="292">
        <v>66703.98</v>
      </c>
    </row>
    <row r="7460" spans="1:5" ht="14.4" x14ac:dyDescent="0.55000000000000004">
      <c r="A7460" s="290" t="s">
        <v>50949</v>
      </c>
      <c r="B7460" s="291">
        <v>132494.32</v>
      </c>
      <c r="D7460" s="290" t="s">
        <v>51222</v>
      </c>
      <c r="E7460" s="292">
        <v>132494.32</v>
      </c>
    </row>
    <row r="7461" spans="1:5" ht="14.4" x14ac:dyDescent="0.55000000000000004">
      <c r="A7461" s="290" t="s">
        <v>65680</v>
      </c>
      <c r="B7461" s="291">
        <v>185901.6</v>
      </c>
      <c r="D7461" s="290" t="s">
        <v>51223</v>
      </c>
      <c r="E7461" s="292">
        <v>185901.6</v>
      </c>
    </row>
    <row r="7462" spans="1:5" ht="14.4" x14ac:dyDescent="0.55000000000000004">
      <c r="A7462" s="290" t="s">
        <v>50950</v>
      </c>
      <c r="B7462" s="291">
        <v>33779</v>
      </c>
      <c r="D7462" s="290" t="s">
        <v>51224</v>
      </c>
      <c r="E7462" s="292">
        <v>33779</v>
      </c>
    </row>
    <row r="7463" spans="1:5" ht="14.4" x14ac:dyDescent="0.55000000000000004">
      <c r="A7463" s="290" t="s">
        <v>50951</v>
      </c>
      <c r="B7463" s="291">
        <v>110725.48</v>
      </c>
      <c r="D7463" s="290" t="s">
        <v>51225</v>
      </c>
      <c r="E7463" s="292">
        <v>110725.48</v>
      </c>
    </row>
    <row r="7464" spans="1:5" ht="14.4" x14ac:dyDescent="0.55000000000000004">
      <c r="A7464" s="290" t="s">
        <v>50952</v>
      </c>
      <c r="B7464" s="291">
        <v>132252.67000000001</v>
      </c>
      <c r="D7464" s="290" t="s">
        <v>51226</v>
      </c>
      <c r="E7464" s="292">
        <v>132252.67000000001</v>
      </c>
    </row>
    <row r="7465" spans="1:5" ht="14.4" x14ac:dyDescent="0.55000000000000004">
      <c r="A7465" s="290" t="s">
        <v>50953</v>
      </c>
      <c r="B7465" s="291">
        <v>16508.93</v>
      </c>
      <c r="D7465" s="290" t="s">
        <v>51227</v>
      </c>
      <c r="E7465" s="292">
        <v>16508.93</v>
      </c>
    </row>
    <row r="7466" spans="1:5" ht="14.4" x14ac:dyDescent="0.55000000000000004">
      <c r="A7466" s="290" t="s">
        <v>65681</v>
      </c>
      <c r="B7466" s="291">
        <v>42837.72</v>
      </c>
      <c r="D7466" s="290" t="s">
        <v>51228</v>
      </c>
      <c r="E7466" s="292">
        <v>42837.72</v>
      </c>
    </row>
    <row r="7467" spans="1:5" ht="14.4" x14ac:dyDescent="0.55000000000000004">
      <c r="A7467" s="290" t="s">
        <v>50954</v>
      </c>
      <c r="B7467" s="291">
        <v>43943.37</v>
      </c>
      <c r="D7467" s="290" t="s">
        <v>51229</v>
      </c>
      <c r="E7467" s="292">
        <v>43943.37</v>
      </c>
    </row>
    <row r="7468" spans="1:5" ht="14.4" x14ac:dyDescent="0.55000000000000004">
      <c r="A7468" s="290" t="s">
        <v>50955</v>
      </c>
      <c r="B7468" s="291">
        <v>52086.38</v>
      </c>
      <c r="D7468" s="290" t="s">
        <v>51230</v>
      </c>
      <c r="E7468" s="292">
        <v>52086.38</v>
      </c>
    </row>
    <row r="7469" spans="1:5" ht="14.4" x14ac:dyDescent="0.55000000000000004">
      <c r="A7469" s="290" t="s">
        <v>50956</v>
      </c>
      <c r="B7469" s="291">
        <v>11648.42</v>
      </c>
      <c r="D7469" s="290" t="s">
        <v>51231</v>
      </c>
      <c r="E7469" s="292">
        <v>11648.42</v>
      </c>
    </row>
    <row r="7470" spans="1:5" ht="14.4" x14ac:dyDescent="0.55000000000000004">
      <c r="A7470" s="290" t="s">
        <v>65682</v>
      </c>
      <c r="B7470" s="291">
        <v>339970.7</v>
      </c>
      <c r="D7470" s="290" t="s">
        <v>66242</v>
      </c>
      <c r="E7470" s="292">
        <v>339970.7</v>
      </c>
    </row>
    <row r="7471" spans="1:5" ht="14.4" x14ac:dyDescent="0.55000000000000004">
      <c r="A7471" s="290" t="s">
        <v>50957</v>
      </c>
      <c r="B7471" s="291">
        <v>46809.7</v>
      </c>
      <c r="D7471" s="290" t="s">
        <v>51232</v>
      </c>
      <c r="E7471" s="292">
        <v>46809.7</v>
      </c>
    </row>
    <row r="7472" spans="1:5" ht="14.4" x14ac:dyDescent="0.55000000000000004">
      <c r="A7472" s="290" t="s">
        <v>65683</v>
      </c>
      <c r="B7472" s="291">
        <v>4794.68</v>
      </c>
      <c r="D7472" s="290" t="s">
        <v>66243</v>
      </c>
      <c r="E7472" s="292">
        <v>4794.68</v>
      </c>
    </row>
    <row r="7473" spans="1:5" ht="14.4" x14ac:dyDescent="0.55000000000000004">
      <c r="A7473" s="290" t="s">
        <v>65684</v>
      </c>
      <c r="B7473" s="291">
        <v>0</v>
      </c>
      <c r="D7473" s="290" t="s">
        <v>66244</v>
      </c>
      <c r="E7473" s="292">
        <v>0</v>
      </c>
    </row>
    <row r="7474" spans="1:5" ht="14.4" x14ac:dyDescent="0.55000000000000004">
      <c r="A7474" s="290" t="s">
        <v>50958</v>
      </c>
      <c r="B7474" s="291">
        <v>8751.7800000000007</v>
      </c>
      <c r="D7474" s="290" t="s">
        <v>51233</v>
      </c>
      <c r="E7474" s="292">
        <v>8751.7800000000007</v>
      </c>
    </row>
    <row r="7475" spans="1:5" ht="14.4" x14ac:dyDescent="0.55000000000000004">
      <c r="A7475" s="290" t="s">
        <v>50959</v>
      </c>
      <c r="B7475" s="291">
        <v>114688</v>
      </c>
      <c r="D7475" s="290" t="s">
        <v>51234</v>
      </c>
      <c r="E7475" s="292">
        <v>114688</v>
      </c>
    </row>
    <row r="7476" spans="1:5" ht="14.4" x14ac:dyDescent="0.55000000000000004">
      <c r="A7476" s="290" t="s">
        <v>65685</v>
      </c>
      <c r="B7476" s="291">
        <v>31581</v>
      </c>
      <c r="D7476" s="290" t="s">
        <v>66245</v>
      </c>
      <c r="E7476" s="292">
        <v>31581</v>
      </c>
    </row>
    <row r="7477" spans="1:5" ht="14.4" x14ac:dyDescent="0.55000000000000004">
      <c r="A7477" s="290" t="s">
        <v>50960</v>
      </c>
      <c r="B7477" s="291">
        <v>2899504.58</v>
      </c>
      <c r="D7477" s="290" t="s">
        <v>51235</v>
      </c>
      <c r="E7477" s="292">
        <v>2899504.58</v>
      </c>
    </row>
    <row r="7478" spans="1:5" ht="14.4" x14ac:dyDescent="0.55000000000000004">
      <c r="A7478" s="290" t="s">
        <v>65686</v>
      </c>
      <c r="B7478" s="291">
        <v>0</v>
      </c>
      <c r="D7478" s="290" t="s">
        <v>66246</v>
      </c>
      <c r="E7478" s="292">
        <v>0</v>
      </c>
    </row>
    <row r="7479" spans="1:5" ht="14.4" x14ac:dyDescent="0.55000000000000004">
      <c r="A7479" s="290" t="s">
        <v>65687</v>
      </c>
      <c r="B7479" s="291">
        <v>0</v>
      </c>
      <c r="D7479" s="290" t="s">
        <v>66247</v>
      </c>
      <c r="E7479" s="292">
        <v>0</v>
      </c>
    </row>
    <row r="7480" spans="1:5" ht="14.4" x14ac:dyDescent="0.55000000000000004">
      <c r="A7480" s="290" t="s">
        <v>50961</v>
      </c>
      <c r="B7480" s="291">
        <v>10814</v>
      </c>
      <c r="D7480" s="290" t="s">
        <v>51236</v>
      </c>
      <c r="E7480" s="292">
        <v>10814</v>
      </c>
    </row>
    <row r="7481" spans="1:5" ht="14.4" x14ac:dyDescent="0.55000000000000004">
      <c r="A7481" s="290" t="s">
        <v>50962</v>
      </c>
      <c r="B7481" s="291">
        <v>104247.4</v>
      </c>
      <c r="D7481" s="290" t="s">
        <v>51237</v>
      </c>
      <c r="E7481" s="292">
        <v>104247.4</v>
      </c>
    </row>
    <row r="7482" spans="1:5" ht="14.4" x14ac:dyDescent="0.55000000000000004">
      <c r="A7482" s="290" t="s">
        <v>65688</v>
      </c>
      <c r="B7482" s="291">
        <v>0</v>
      </c>
      <c r="D7482" s="290" t="s">
        <v>66248</v>
      </c>
      <c r="E7482" s="292">
        <v>0</v>
      </c>
    </row>
    <row r="7483" spans="1:5" ht="14.4" x14ac:dyDescent="0.55000000000000004">
      <c r="A7483" s="290" t="s">
        <v>50963</v>
      </c>
      <c r="B7483" s="291">
        <v>23681.17</v>
      </c>
      <c r="D7483" s="290" t="s">
        <v>51238</v>
      </c>
      <c r="E7483" s="292">
        <v>23681.17</v>
      </c>
    </row>
    <row r="7484" spans="1:5" ht="14.4" x14ac:dyDescent="0.55000000000000004">
      <c r="A7484" s="290" t="s">
        <v>65689</v>
      </c>
      <c r="B7484" s="291">
        <v>3719.24</v>
      </c>
      <c r="D7484" s="290" t="s">
        <v>66249</v>
      </c>
      <c r="E7484" s="292">
        <v>3719.24</v>
      </c>
    </row>
    <row r="7485" spans="1:5" ht="14.4" x14ac:dyDescent="0.55000000000000004">
      <c r="A7485" s="290" t="s">
        <v>50964</v>
      </c>
      <c r="B7485" s="291">
        <v>761493.74</v>
      </c>
      <c r="D7485" s="290" t="s">
        <v>51239</v>
      </c>
      <c r="E7485" s="292">
        <v>761493.74</v>
      </c>
    </row>
    <row r="7486" spans="1:5" ht="14.4" x14ac:dyDescent="0.55000000000000004">
      <c r="A7486" s="290" t="s">
        <v>65690</v>
      </c>
      <c r="B7486" s="291">
        <v>225424</v>
      </c>
      <c r="D7486" s="290" t="s">
        <v>51240</v>
      </c>
      <c r="E7486" s="292">
        <v>225424</v>
      </c>
    </row>
    <row r="7487" spans="1:5" ht="14.4" x14ac:dyDescent="0.55000000000000004">
      <c r="A7487" s="290" t="s">
        <v>65691</v>
      </c>
      <c r="B7487" s="291">
        <v>273187.59000000003</v>
      </c>
      <c r="D7487" s="290" t="s">
        <v>51241</v>
      </c>
      <c r="E7487" s="292">
        <v>273187.59000000003</v>
      </c>
    </row>
    <row r="7488" spans="1:5" ht="14.4" x14ac:dyDescent="0.55000000000000004">
      <c r="A7488" s="290" t="s">
        <v>65692</v>
      </c>
      <c r="B7488" s="291">
        <v>22163</v>
      </c>
      <c r="D7488" s="290" t="s">
        <v>66250</v>
      </c>
      <c r="E7488" s="292">
        <v>22163</v>
      </c>
    </row>
    <row r="7489" spans="1:5" ht="14.4" x14ac:dyDescent="0.55000000000000004">
      <c r="A7489" s="290" t="s">
        <v>65693</v>
      </c>
      <c r="B7489" s="291">
        <v>127693.94</v>
      </c>
      <c r="D7489" s="290" t="s">
        <v>51242</v>
      </c>
      <c r="E7489" s="292">
        <v>127693.94</v>
      </c>
    </row>
    <row r="7490" spans="1:5" ht="14.4" x14ac:dyDescent="0.55000000000000004">
      <c r="A7490" s="290" t="s">
        <v>50965</v>
      </c>
      <c r="B7490" s="291">
        <v>53637</v>
      </c>
      <c r="D7490" s="290" t="s">
        <v>51243</v>
      </c>
      <c r="E7490" s="292">
        <v>53637</v>
      </c>
    </row>
    <row r="7491" spans="1:5" ht="14.4" x14ac:dyDescent="0.55000000000000004">
      <c r="A7491" s="290" t="s">
        <v>50966</v>
      </c>
      <c r="B7491" s="291">
        <v>107801</v>
      </c>
      <c r="D7491" s="290" t="s">
        <v>51244</v>
      </c>
      <c r="E7491" s="292">
        <v>107801</v>
      </c>
    </row>
    <row r="7492" spans="1:5" ht="14.4" x14ac:dyDescent="0.55000000000000004">
      <c r="A7492" s="290" t="s">
        <v>50967</v>
      </c>
      <c r="B7492" s="291">
        <v>14714.41</v>
      </c>
      <c r="D7492" s="290" t="s">
        <v>51245</v>
      </c>
      <c r="E7492" s="292">
        <v>14714.41</v>
      </c>
    </row>
    <row r="7493" spans="1:5" ht="14.4" x14ac:dyDescent="0.55000000000000004">
      <c r="A7493" s="290" t="s">
        <v>50968</v>
      </c>
      <c r="B7493" s="291">
        <v>70618</v>
      </c>
      <c r="D7493" s="290" t="s">
        <v>51246</v>
      </c>
      <c r="E7493" s="292">
        <v>70618</v>
      </c>
    </row>
    <row r="7494" spans="1:5" ht="14.4" x14ac:dyDescent="0.55000000000000004">
      <c r="A7494" s="290" t="s">
        <v>50969</v>
      </c>
      <c r="B7494" s="291">
        <v>68510</v>
      </c>
      <c r="D7494" s="290" t="s">
        <v>51247</v>
      </c>
      <c r="E7494" s="292">
        <v>68510</v>
      </c>
    </row>
    <row r="7495" spans="1:5" ht="14.4" x14ac:dyDescent="0.55000000000000004">
      <c r="A7495" s="290" t="s">
        <v>50970</v>
      </c>
      <c r="B7495" s="291">
        <v>17276.32</v>
      </c>
      <c r="D7495" s="290" t="s">
        <v>51248</v>
      </c>
      <c r="E7495" s="292">
        <v>17276.32</v>
      </c>
    </row>
    <row r="7496" spans="1:5" ht="14.4" x14ac:dyDescent="0.55000000000000004">
      <c r="A7496" s="290" t="s">
        <v>50971</v>
      </c>
      <c r="B7496" s="291">
        <v>143775.62</v>
      </c>
      <c r="D7496" s="290" t="s">
        <v>51249</v>
      </c>
      <c r="E7496" s="292">
        <v>143775.62</v>
      </c>
    </row>
    <row r="7497" spans="1:5" ht="14.4" x14ac:dyDescent="0.55000000000000004">
      <c r="A7497" s="290" t="s">
        <v>50972</v>
      </c>
      <c r="B7497" s="291">
        <v>45146</v>
      </c>
      <c r="D7497" s="290" t="s">
        <v>51250</v>
      </c>
      <c r="E7497" s="292">
        <v>45146</v>
      </c>
    </row>
    <row r="7498" spans="1:5" ht="14.4" x14ac:dyDescent="0.55000000000000004">
      <c r="A7498" s="290" t="s">
        <v>50973</v>
      </c>
      <c r="B7498" s="291">
        <v>86194</v>
      </c>
      <c r="D7498" s="290" t="s">
        <v>51251</v>
      </c>
      <c r="E7498" s="292">
        <v>86194</v>
      </c>
    </row>
    <row r="7499" spans="1:5" ht="14.4" x14ac:dyDescent="0.55000000000000004">
      <c r="A7499" s="290" t="s">
        <v>50974</v>
      </c>
      <c r="B7499" s="291">
        <v>2342</v>
      </c>
      <c r="D7499" s="290" t="s">
        <v>51252</v>
      </c>
      <c r="E7499" s="292">
        <v>2342</v>
      </c>
    </row>
    <row r="7500" spans="1:5" ht="14.4" x14ac:dyDescent="0.55000000000000004">
      <c r="A7500" s="290" t="s">
        <v>50975</v>
      </c>
      <c r="B7500" s="291">
        <v>214009.47</v>
      </c>
      <c r="D7500" s="290" t="s">
        <v>51253</v>
      </c>
      <c r="E7500" s="292">
        <v>214009.47</v>
      </c>
    </row>
    <row r="7501" spans="1:5" ht="14.4" x14ac:dyDescent="0.55000000000000004">
      <c r="A7501" s="290" t="s">
        <v>50976</v>
      </c>
      <c r="B7501" s="291">
        <v>28751</v>
      </c>
      <c r="D7501" s="290" t="s">
        <v>51254</v>
      </c>
      <c r="E7501" s="292">
        <v>28751</v>
      </c>
    </row>
    <row r="7502" spans="1:5" ht="14.4" x14ac:dyDescent="0.55000000000000004">
      <c r="A7502" s="290" t="s">
        <v>50977</v>
      </c>
      <c r="B7502" s="291">
        <v>11243</v>
      </c>
      <c r="D7502" s="290" t="s">
        <v>51255</v>
      </c>
      <c r="E7502" s="292">
        <v>11243</v>
      </c>
    </row>
    <row r="7503" spans="1:5" ht="14.4" x14ac:dyDescent="0.55000000000000004">
      <c r="A7503" s="290" t="s">
        <v>50978</v>
      </c>
      <c r="B7503" s="291">
        <v>464956.8</v>
      </c>
      <c r="D7503" s="290" t="s">
        <v>51256</v>
      </c>
      <c r="E7503" s="292">
        <v>464956.8</v>
      </c>
    </row>
    <row r="7504" spans="1:5" ht="14.4" x14ac:dyDescent="0.55000000000000004">
      <c r="A7504" s="290" t="s">
        <v>50979</v>
      </c>
      <c r="B7504" s="291">
        <v>98197</v>
      </c>
      <c r="D7504" s="290" t="s">
        <v>51257</v>
      </c>
      <c r="E7504" s="292">
        <v>98197</v>
      </c>
    </row>
    <row r="7505" spans="1:5" ht="14.4" x14ac:dyDescent="0.55000000000000004">
      <c r="A7505" s="290" t="s">
        <v>50980</v>
      </c>
      <c r="B7505" s="291">
        <v>14346</v>
      </c>
      <c r="D7505" s="290" t="s">
        <v>51258</v>
      </c>
      <c r="E7505" s="292">
        <v>14346</v>
      </c>
    </row>
    <row r="7506" spans="1:5" ht="14.4" x14ac:dyDescent="0.55000000000000004">
      <c r="A7506" s="290" t="s">
        <v>50981</v>
      </c>
      <c r="B7506" s="291">
        <v>1864.51</v>
      </c>
      <c r="D7506" s="290" t="s">
        <v>51259</v>
      </c>
      <c r="E7506" s="292">
        <v>1864.51</v>
      </c>
    </row>
    <row r="7507" spans="1:5" ht="14.4" x14ac:dyDescent="0.55000000000000004">
      <c r="A7507" s="290" t="s">
        <v>65694</v>
      </c>
      <c r="B7507" s="291">
        <v>30917</v>
      </c>
      <c r="D7507" s="290" t="s">
        <v>51260</v>
      </c>
      <c r="E7507" s="292">
        <v>30917</v>
      </c>
    </row>
    <row r="7508" spans="1:5" ht="14.4" x14ac:dyDescent="0.55000000000000004">
      <c r="A7508" s="290" t="s">
        <v>50982</v>
      </c>
      <c r="B7508" s="291">
        <v>21314</v>
      </c>
      <c r="D7508" s="290" t="s">
        <v>51261</v>
      </c>
      <c r="E7508" s="292">
        <v>21314</v>
      </c>
    </row>
    <row r="7509" spans="1:5" ht="14.4" x14ac:dyDescent="0.55000000000000004">
      <c r="A7509" s="290" t="s">
        <v>65695</v>
      </c>
      <c r="B7509" s="291">
        <v>38039.53</v>
      </c>
      <c r="D7509" s="290" t="s">
        <v>51262</v>
      </c>
      <c r="E7509" s="292">
        <v>38039.53</v>
      </c>
    </row>
    <row r="7510" spans="1:5" ht="14.4" x14ac:dyDescent="0.55000000000000004">
      <c r="A7510" s="290" t="s">
        <v>50983</v>
      </c>
      <c r="B7510" s="291">
        <v>5102.2299999999996</v>
      </c>
      <c r="D7510" s="290" t="s">
        <v>51263</v>
      </c>
      <c r="E7510" s="292">
        <v>5102.2299999999996</v>
      </c>
    </row>
    <row r="7511" spans="1:5" ht="14.4" x14ac:dyDescent="0.55000000000000004">
      <c r="A7511" s="290" t="s">
        <v>50984</v>
      </c>
      <c r="B7511" s="291">
        <v>802551.59</v>
      </c>
      <c r="D7511" s="290" t="s">
        <v>51264</v>
      </c>
      <c r="E7511" s="292">
        <v>802551.59</v>
      </c>
    </row>
    <row r="7512" spans="1:5" ht="14.4" x14ac:dyDescent="0.55000000000000004">
      <c r="A7512" s="290" t="s">
        <v>50985</v>
      </c>
      <c r="B7512" s="291">
        <v>123931.93</v>
      </c>
      <c r="D7512" s="290" t="s">
        <v>51265</v>
      </c>
      <c r="E7512" s="292">
        <v>123931.93</v>
      </c>
    </row>
    <row r="7513" spans="1:5" ht="14.4" x14ac:dyDescent="0.55000000000000004">
      <c r="A7513" s="290" t="s">
        <v>50986</v>
      </c>
      <c r="B7513" s="291">
        <v>19499</v>
      </c>
      <c r="D7513" s="290" t="s">
        <v>51266</v>
      </c>
      <c r="E7513" s="292">
        <v>19499</v>
      </c>
    </row>
    <row r="7514" spans="1:5" ht="14.4" x14ac:dyDescent="0.55000000000000004">
      <c r="A7514" s="290" t="s">
        <v>65696</v>
      </c>
      <c r="B7514" s="291">
        <v>0</v>
      </c>
      <c r="D7514" s="290" t="s">
        <v>66251</v>
      </c>
      <c r="E7514" s="292">
        <v>0</v>
      </c>
    </row>
    <row r="7515" spans="1:5" ht="14.4" x14ac:dyDescent="0.55000000000000004">
      <c r="A7515" s="290" t="s">
        <v>50987</v>
      </c>
      <c r="B7515" s="291">
        <v>13234</v>
      </c>
      <c r="D7515" s="290" t="s">
        <v>51267</v>
      </c>
      <c r="E7515" s="292">
        <v>13234</v>
      </c>
    </row>
    <row r="7516" spans="1:5" ht="14.4" x14ac:dyDescent="0.55000000000000004">
      <c r="A7516" s="290" t="s">
        <v>65697</v>
      </c>
      <c r="B7516" s="291">
        <v>0</v>
      </c>
      <c r="D7516" s="290" t="s">
        <v>66252</v>
      </c>
      <c r="E7516" s="292">
        <v>0</v>
      </c>
    </row>
    <row r="7517" spans="1:5" ht="14.4" x14ac:dyDescent="0.55000000000000004">
      <c r="A7517" s="290" t="s">
        <v>50988</v>
      </c>
      <c r="B7517" s="291">
        <v>252725</v>
      </c>
      <c r="D7517" s="290" t="s">
        <v>51268</v>
      </c>
      <c r="E7517" s="292">
        <v>252725</v>
      </c>
    </row>
    <row r="7518" spans="1:5" ht="14.4" x14ac:dyDescent="0.55000000000000004">
      <c r="A7518" s="290" t="s">
        <v>65698</v>
      </c>
      <c r="B7518" s="291">
        <v>28043.17</v>
      </c>
      <c r="D7518" s="290" t="s">
        <v>65260</v>
      </c>
      <c r="E7518" s="292">
        <v>28043.17</v>
      </c>
    </row>
    <row r="7519" spans="1:5" ht="14.4" x14ac:dyDescent="0.55000000000000004">
      <c r="A7519" s="290" t="s">
        <v>50989</v>
      </c>
      <c r="B7519" s="291">
        <v>187025.98</v>
      </c>
      <c r="D7519" s="290" t="s">
        <v>51269</v>
      </c>
      <c r="E7519" s="292">
        <v>187025.98</v>
      </c>
    </row>
    <row r="7520" spans="1:5" ht="14.4" x14ac:dyDescent="0.55000000000000004">
      <c r="A7520" s="290" t="s">
        <v>50990</v>
      </c>
      <c r="B7520" s="291">
        <v>3689</v>
      </c>
      <c r="D7520" s="290" t="s">
        <v>51270</v>
      </c>
      <c r="E7520" s="292">
        <v>3689</v>
      </c>
    </row>
    <row r="7521" spans="1:5" ht="14.4" x14ac:dyDescent="0.55000000000000004">
      <c r="A7521" s="290" t="s">
        <v>50991</v>
      </c>
      <c r="B7521" s="291">
        <v>53754</v>
      </c>
      <c r="D7521" s="290" t="s">
        <v>51271</v>
      </c>
      <c r="E7521" s="292">
        <v>53754</v>
      </c>
    </row>
    <row r="7522" spans="1:5" ht="14.4" x14ac:dyDescent="0.55000000000000004">
      <c r="A7522" s="290" t="s">
        <v>50992</v>
      </c>
      <c r="B7522" s="291">
        <v>358184</v>
      </c>
      <c r="D7522" s="290" t="s">
        <v>51272</v>
      </c>
      <c r="E7522" s="292">
        <v>358184</v>
      </c>
    </row>
    <row r="7523" spans="1:5" ht="14.4" x14ac:dyDescent="0.55000000000000004">
      <c r="A7523" s="290" t="s">
        <v>65699</v>
      </c>
      <c r="B7523" s="291">
        <v>92576</v>
      </c>
      <c r="D7523" s="290" t="s">
        <v>51273</v>
      </c>
      <c r="E7523" s="292">
        <v>92576</v>
      </c>
    </row>
    <row r="7524" spans="1:5" ht="14.4" x14ac:dyDescent="0.55000000000000004">
      <c r="A7524" s="290" t="s">
        <v>50993</v>
      </c>
      <c r="B7524" s="291">
        <v>65524</v>
      </c>
      <c r="D7524" s="290" t="s">
        <v>51274</v>
      </c>
      <c r="E7524" s="292">
        <v>65524</v>
      </c>
    </row>
    <row r="7525" spans="1:5" ht="14.4" x14ac:dyDescent="0.55000000000000004">
      <c r="A7525" s="290" t="s">
        <v>50994</v>
      </c>
      <c r="B7525" s="291">
        <v>210016.06</v>
      </c>
      <c r="D7525" s="290" t="s">
        <v>51275</v>
      </c>
      <c r="E7525" s="292">
        <v>210016.06</v>
      </c>
    </row>
    <row r="7526" spans="1:5" ht="14.4" x14ac:dyDescent="0.55000000000000004">
      <c r="A7526" s="290" t="s">
        <v>65700</v>
      </c>
      <c r="B7526" s="291">
        <v>6851</v>
      </c>
      <c r="D7526" s="290" t="s">
        <v>66253</v>
      </c>
      <c r="E7526" s="292">
        <v>6851</v>
      </c>
    </row>
    <row r="7527" spans="1:5" ht="14.4" x14ac:dyDescent="0.55000000000000004">
      <c r="A7527" s="290" t="s">
        <v>65701</v>
      </c>
      <c r="B7527" s="291">
        <v>70484.81</v>
      </c>
      <c r="D7527" s="290" t="s">
        <v>51276</v>
      </c>
      <c r="E7527" s="292">
        <v>70484.81</v>
      </c>
    </row>
    <row r="7528" spans="1:5" ht="14.4" x14ac:dyDescent="0.55000000000000004">
      <c r="A7528" s="290" t="s">
        <v>50995</v>
      </c>
      <c r="B7528" s="291">
        <v>40351.49</v>
      </c>
      <c r="D7528" s="290" t="s">
        <v>51277</v>
      </c>
      <c r="E7528" s="292">
        <v>40351.49</v>
      </c>
    </row>
    <row r="7529" spans="1:5" ht="14.4" x14ac:dyDescent="0.55000000000000004">
      <c r="A7529" s="290" t="s">
        <v>50996</v>
      </c>
      <c r="B7529" s="291">
        <v>27475.78</v>
      </c>
      <c r="D7529" s="290" t="s">
        <v>51278</v>
      </c>
      <c r="E7529" s="292">
        <v>27475.78</v>
      </c>
    </row>
    <row r="7530" spans="1:5" ht="14.4" x14ac:dyDescent="0.55000000000000004">
      <c r="A7530" s="290" t="s">
        <v>50997</v>
      </c>
      <c r="B7530" s="291">
        <v>328320</v>
      </c>
      <c r="D7530" s="290" t="s">
        <v>51279</v>
      </c>
      <c r="E7530" s="292">
        <v>328320</v>
      </c>
    </row>
    <row r="7531" spans="1:5" ht="14.4" x14ac:dyDescent="0.55000000000000004">
      <c r="A7531" s="290" t="s">
        <v>50998</v>
      </c>
      <c r="B7531" s="291">
        <v>34144.51</v>
      </c>
      <c r="D7531" s="290" t="s">
        <v>51280</v>
      </c>
      <c r="E7531" s="292">
        <v>34144.51</v>
      </c>
    </row>
    <row r="7532" spans="1:5" ht="14.4" x14ac:dyDescent="0.55000000000000004">
      <c r="A7532" s="290" t="s">
        <v>65702</v>
      </c>
      <c r="B7532" s="291">
        <v>2025.97</v>
      </c>
      <c r="D7532" s="290" t="s">
        <v>65261</v>
      </c>
      <c r="E7532" s="292">
        <v>2025.97</v>
      </c>
    </row>
    <row r="7533" spans="1:5" ht="14.4" x14ac:dyDescent="0.55000000000000004">
      <c r="A7533" s="290" t="s">
        <v>50999</v>
      </c>
      <c r="B7533" s="291">
        <v>2049</v>
      </c>
      <c r="D7533" s="290" t="s">
        <v>51281</v>
      </c>
      <c r="E7533" s="292">
        <v>2049</v>
      </c>
    </row>
    <row r="7534" spans="1:5" ht="14.4" x14ac:dyDescent="0.55000000000000004">
      <c r="A7534" s="290" t="s">
        <v>51000</v>
      </c>
      <c r="B7534" s="291">
        <v>28458</v>
      </c>
      <c r="D7534" s="290" t="s">
        <v>51282</v>
      </c>
      <c r="E7534" s="292">
        <v>28458</v>
      </c>
    </row>
    <row r="7535" spans="1:5" ht="14.4" x14ac:dyDescent="0.55000000000000004">
      <c r="A7535" s="290" t="s">
        <v>51001</v>
      </c>
      <c r="B7535" s="291">
        <v>306976.2</v>
      </c>
      <c r="D7535" s="290" t="s">
        <v>51283</v>
      </c>
      <c r="E7535" s="292">
        <v>306976.2</v>
      </c>
    </row>
    <row r="7536" spans="1:5" ht="14.4" x14ac:dyDescent="0.55000000000000004">
      <c r="A7536" s="290" t="s">
        <v>51002</v>
      </c>
      <c r="B7536" s="291">
        <v>1158637</v>
      </c>
      <c r="D7536" s="290" t="s">
        <v>51284</v>
      </c>
      <c r="E7536" s="292">
        <v>1158637</v>
      </c>
    </row>
    <row r="7537" spans="1:5" ht="14.4" x14ac:dyDescent="0.55000000000000004">
      <c r="A7537" s="290" t="s">
        <v>65703</v>
      </c>
      <c r="B7537" s="291">
        <v>26291</v>
      </c>
      <c r="D7537" s="290" t="s">
        <v>66254</v>
      </c>
      <c r="E7537" s="292">
        <v>26291</v>
      </c>
    </row>
    <row r="7538" spans="1:5" ht="14.4" x14ac:dyDescent="0.55000000000000004">
      <c r="A7538" s="290" t="s">
        <v>51003</v>
      </c>
      <c r="B7538" s="291">
        <v>18679</v>
      </c>
      <c r="D7538" s="290" t="s">
        <v>51285</v>
      </c>
      <c r="E7538" s="292">
        <v>18679</v>
      </c>
    </row>
    <row r="7539" spans="1:5" ht="14.4" x14ac:dyDescent="0.55000000000000004">
      <c r="A7539" s="290" t="s">
        <v>51004</v>
      </c>
      <c r="B7539" s="291">
        <v>71148.05</v>
      </c>
      <c r="D7539" s="290" t="s">
        <v>51286</v>
      </c>
      <c r="E7539" s="292">
        <v>71148.05</v>
      </c>
    </row>
    <row r="7540" spans="1:5" ht="14.4" x14ac:dyDescent="0.55000000000000004">
      <c r="A7540" s="290" t="s">
        <v>51005</v>
      </c>
      <c r="B7540" s="291">
        <v>119453</v>
      </c>
      <c r="D7540" s="290" t="s">
        <v>51287</v>
      </c>
      <c r="E7540" s="292">
        <v>119453</v>
      </c>
    </row>
    <row r="7541" spans="1:5" ht="14.4" x14ac:dyDescent="0.55000000000000004">
      <c r="A7541" s="290" t="s">
        <v>51006</v>
      </c>
      <c r="B7541" s="291">
        <v>422289.67</v>
      </c>
      <c r="D7541" s="290" t="s">
        <v>51288</v>
      </c>
      <c r="E7541" s="292">
        <v>422289.67</v>
      </c>
    </row>
    <row r="7542" spans="1:5" ht="14.4" x14ac:dyDescent="0.55000000000000004">
      <c r="A7542" s="290" t="s">
        <v>51007</v>
      </c>
      <c r="B7542" s="291">
        <v>73604</v>
      </c>
      <c r="D7542" s="290" t="s">
        <v>51289</v>
      </c>
      <c r="E7542" s="292">
        <v>73604</v>
      </c>
    </row>
    <row r="7543" spans="1:5" ht="14.4" x14ac:dyDescent="0.55000000000000004">
      <c r="A7543" s="290" t="s">
        <v>51008</v>
      </c>
      <c r="B7543" s="291">
        <v>51704</v>
      </c>
      <c r="D7543" s="290" t="s">
        <v>51290</v>
      </c>
      <c r="E7543" s="292">
        <v>51704</v>
      </c>
    </row>
    <row r="7544" spans="1:5" ht="14.4" x14ac:dyDescent="0.55000000000000004">
      <c r="A7544" s="290" t="s">
        <v>51009</v>
      </c>
      <c r="B7544" s="291">
        <v>12180</v>
      </c>
      <c r="D7544" s="290" t="s">
        <v>51291</v>
      </c>
      <c r="E7544" s="292">
        <v>12180</v>
      </c>
    </row>
    <row r="7545" spans="1:5" ht="14.4" x14ac:dyDescent="0.55000000000000004">
      <c r="A7545" s="290" t="s">
        <v>51010</v>
      </c>
      <c r="B7545" s="291">
        <v>223096</v>
      </c>
      <c r="D7545" s="290" t="s">
        <v>51292</v>
      </c>
      <c r="E7545" s="292">
        <v>223096</v>
      </c>
    </row>
    <row r="7546" spans="1:5" ht="14.4" x14ac:dyDescent="0.55000000000000004">
      <c r="A7546" s="290" t="s">
        <v>51011</v>
      </c>
      <c r="B7546" s="291">
        <v>718885</v>
      </c>
      <c r="D7546" s="290" t="s">
        <v>51293</v>
      </c>
      <c r="E7546" s="292">
        <v>718885</v>
      </c>
    </row>
    <row r="7547" spans="1:5" ht="14.4" x14ac:dyDescent="0.55000000000000004">
      <c r="A7547" s="290" t="s">
        <v>51012</v>
      </c>
      <c r="B7547" s="291">
        <v>20319</v>
      </c>
      <c r="D7547" s="290" t="s">
        <v>51294</v>
      </c>
      <c r="E7547" s="292">
        <v>20319</v>
      </c>
    </row>
    <row r="7548" spans="1:5" ht="14.4" x14ac:dyDescent="0.55000000000000004">
      <c r="A7548" s="290" t="s">
        <v>65704</v>
      </c>
      <c r="B7548" s="291">
        <v>15017.17</v>
      </c>
      <c r="D7548" s="290" t="s">
        <v>66255</v>
      </c>
      <c r="E7548" s="292">
        <v>15017.17</v>
      </c>
    </row>
    <row r="7549" spans="1:5" ht="14.4" x14ac:dyDescent="0.55000000000000004">
      <c r="A7549" s="290" t="s">
        <v>51013</v>
      </c>
      <c r="B7549" s="291">
        <v>14000</v>
      </c>
      <c r="D7549" s="290" t="s">
        <v>51295</v>
      </c>
      <c r="E7549" s="292">
        <v>14000</v>
      </c>
    </row>
    <row r="7550" spans="1:5" ht="14.4" x14ac:dyDescent="0.55000000000000004">
      <c r="A7550" s="290" t="s">
        <v>65705</v>
      </c>
      <c r="B7550" s="291">
        <v>0</v>
      </c>
      <c r="D7550" s="290" t="s">
        <v>66256</v>
      </c>
      <c r="E7550" s="292">
        <v>0</v>
      </c>
    </row>
    <row r="7551" spans="1:5" ht="14.4" x14ac:dyDescent="0.55000000000000004">
      <c r="A7551" s="290" t="s">
        <v>51014</v>
      </c>
      <c r="B7551" s="291">
        <v>20603.189999999999</v>
      </c>
      <c r="D7551" s="290" t="s">
        <v>51296</v>
      </c>
      <c r="E7551" s="292">
        <v>20603.189999999999</v>
      </c>
    </row>
    <row r="7552" spans="1:5" ht="14.4" x14ac:dyDescent="0.55000000000000004">
      <c r="A7552" s="290" t="s">
        <v>51015</v>
      </c>
      <c r="B7552" s="291">
        <v>29721.47</v>
      </c>
      <c r="D7552" s="290" t="s">
        <v>51297</v>
      </c>
      <c r="E7552" s="292">
        <v>29721.47</v>
      </c>
    </row>
    <row r="7553" spans="1:5" ht="14.4" x14ac:dyDescent="0.55000000000000004">
      <c r="A7553" s="290" t="s">
        <v>51016</v>
      </c>
      <c r="B7553" s="291">
        <v>6265</v>
      </c>
      <c r="D7553" s="290" t="s">
        <v>51298</v>
      </c>
      <c r="E7553" s="292">
        <v>6265</v>
      </c>
    </row>
    <row r="7554" spans="1:5" ht="14.4" x14ac:dyDescent="0.55000000000000004">
      <c r="A7554" s="290" t="s">
        <v>65706</v>
      </c>
      <c r="B7554" s="291">
        <v>11653</v>
      </c>
      <c r="D7554" s="290" t="s">
        <v>66257</v>
      </c>
      <c r="E7554" s="292">
        <v>11653</v>
      </c>
    </row>
    <row r="7555" spans="1:5" ht="14.4" x14ac:dyDescent="0.55000000000000004">
      <c r="A7555" s="290" t="s">
        <v>51017</v>
      </c>
      <c r="B7555" s="291">
        <v>25355</v>
      </c>
      <c r="D7555" s="290" t="s">
        <v>51299</v>
      </c>
      <c r="E7555" s="292">
        <v>25355</v>
      </c>
    </row>
    <row r="7556" spans="1:5" ht="14.4" x14ac:dyDescent="0.55000000000000004">
      <c r="A7556" s="290" t="s">
        <v>51018</v>
      </c>
      <c r="B7556" s="291">
        <v>8974.51</v>
      </c>
      <c r="D7556" s="290" t="s">
        <v>51300</v>
      </c>
      <c r="E7556" s="292">
        <v>8974.51</v>
      </c>
    </row>
    <row r="7557" spans="1:5" ht="14.4" x14ac:dyDescent="0.55000000000000004">
      <c r="A7557" s="290" t="s">
        <v>51019</v>
      </c>
      <c r="B7557" s="291">
        <v>84645.35</v>
      </c>
      <c r="D7557" s="290" t="s">
        <v>51301</v>
      </c>
      <c r="E7557" s="292">
        <v>84645.35</v>
      </c>
    </row>
    <row r="7558" spans="1:5" ht="14.4" x14ac:dyDescent="0.55000000000000004">
      <c r="A7558" s="290" t="s">
        <v>51020</v>
      </c>
      <c r="B7558" s="291">
        <v>1138732.3899999999</v>
      </c>
      <c r="D7558" s="290" t="s">
        <v>51302</v>
      </c>
      <c r="E7558" s="292">
        <v>1138732.3899999999</v>
      </c>
    </row>
    <row r="7559" spans="1:5" ht="14.4" x14ac:dyDescent="0.55000000000000004">
      <c r="A7559" s="290" t="s">
        <v>65707</v>
      </c>
      <c r="B7559" s="291">
        <v>0</v>
      </c>
      <c r="D7559" s="290" t="s">
        <v>66258</v>
      </c>
      <c r="E7559" s="292">
        <v>0</v>
      </c>
    </row>
    <row r="7560" spans="1:5" ht="14.4" x14ac:dyDescent="0.55000000000000004">
      <c r="A7560" s="290" t="s">
        <v>51021</v>
      </c>
      <c r="B7560" s="291">
        <v>11008</v>
      </c>
      <c r="D7560" s="290" t="s">
        <v>51303</v>
      </c>
      <c r="E7560" s="292">
        <v>11008</v>
      </c>
    </row>
    <row r="7561" spans="1:5" ht="14.4" x14ac:dyDescent="0.55000000000000004">
      <c r="A7561" s="290" t="s">
        <v>65708</v>
      </c>
      <c r="B7561" s="291">
        <v>0</v>
      </c>
      <c r="D7561" s="290" t="s">
        <v>66259</v>
      </c>
      <c r="E7561" s="292">
        <v>0</v>
      </c>
    </row>
    <row r="7562" spans="1:5" ht="14.4" x14ac:dyDescent="0.55000000000000004">
      <c r="A7562" s="290" t="s">
        <v>51022</v>
      </c>
      <c r="B7562" s="291">
        <v>15459</v>
      </c>
      <c r="D7562" s="290" t="s">
        <v>51304</v>
      </c>
      <c r="E7562" s="292">
        <v>15459</v>
      </c>
    </row>
    <row r="7563" spans="1:5" ht="14.4" x14ac:dyDescent="0.55000000000000004">
      <c r="A7563" s="290" t="s">
        <v>51023</v>
      </c>
      <c r="B7563" s="291">
        <v>194638</v>
      </c>
      <c r="D7563" s="290" t="s">
        <v>51305</v>
      </c>
      <c r="E7563" s="292">
        <v>194638</v>
      </c>
    </row>
    <row r="7564" spans="1:5" ht="14.4" x14ac:dyDescent="0.55000000000000004">
      <c r="A7564" s="290" t="s">
        <v>51024</v>
      </c>
      <c r="B7564" s="291">
        <v>12824</v>
      </c>
      <c r="D7564" s="290" t="s">
        <v>51306</v>
      </c>
      <c r="E7564" s="292">
        <v>12824</v>
      </c>
    </row>
    <row r="7565" spans="1:5" ht="14.4" x14ac:dyDescent="0.55000000000000004">
      <c r="A7565" s="290" t="s">
        <v>51025</v>
      </c>
      <c r="B7565" s="291">
        <v>721778.54</v>
      </c>
      <c r="D7565" s="290" t="s">
        <v>51307</v>
      </c>
      <c r="E7565" s="292">
        <v>721778.54</v>
      </c>
    </row>
    <row r="7566" spans="1:5" ht="14.4" x14ac:dyDescent="0.55000000000000004">
      <c r="A7566" s="290" t="s">
        <v>51026</v>
      </c>
      <c r="B7566" s="291">
        <v>35016</v>
      </c>
      <c r="D7566" s="290" t="s">
        <v>51308</v>
      </c>
      <c r="E7566" s="292">
        <v>35016</v>
      </c>
    </row>
    <row r="7567" spans="1:5" ht="14.4" x14ac:dyDescent="0.55000000000000004">
      <c r="A7567" s="290" t="s">
        <v>51027</v>
      </c>
      <c r="B7567" s="291">
        <v>4684</v>
      </c>
      <c r="D7567" s="290" t="s">
        <v>51309</v>
      </c>
      <c r="E7567" s="292">
        <v>4684</v>
      </c>
    </row>
    <row r="7568" spans="1:5" ht="14.4" x14ac:dyDescent="0.55000000000000004">
      <c r="A7568" s="290" t="s">
        <v>51028</v>
      </c>
      <c r="B7568" s="291">
        <v>31690.68</v>
      </c>
      <c r="D7568" s="290" t="s">
        <v>51310</v>
      </c>
      <c r="E7568" s="292">
        <v>31690.68</v>
      </c>
    </row>
    <row r="7569" spans="1:5" ht="14.4" x14ac:dyDescent="0.55000000000000004">
      <c r="A7569" s="290" t="s">
        <v>65709</v>
      </c>
      <c r="B7569" s="291">
        <v>159390</v>
      </c>
      <c r="D7569" s="290" t="s">
        <v>66260</v>
      </c>
      <c r="E7569" s="292">
        <v>159390</v>
      </c>
    </row>
    <row r="7570" spans="1:5" ht="14.4" x14ac:dyDescent="0.55000000000000004">
      <c r="A7570" s="290" t="s">
        <v>51029</v>
      </c>
      <c r="B7570" s="291">
        <v>18896.169999999998</v>
      </c>
      <c r="D7570" s="290" t="s">
        <v>51311</v>
      </c>
      <c r="E7570" s="292">
        <v>18896.169999999998</v>
      </c>
    </row>
    <row r="7571" spans="1:5" ht="14.4" x14ac:dyDescent="0.55000000000000004">
      <c r="A7571" s="290" t="s">
        <v>65710</v>
      </c>
      <c r="B7571" s="291">
        <v>66293.429999999993</v>
      </c>
      <c r="D7571" s="290" t="s">
        <v>51312</v>
      </c>
      <c r="E7571" s="292">
        <v>66293.429999999993</v>
      </c>
    </row>
    <row r="7572" spans="1:5" ht="14.4" x14ac:dyDescent="0.55000000000000004">
      <c r="A7572" s="290" t="s">
        <v>51030</v>
      </c>
      <c r="B7572" s="291">
        <v>1594640</v>
      </c>
      <c r="D7572" s="290" t="s">
        <v>51313</v>
      </c>
      <c r="E7572" s="292">
        <v>1594640</v>
      </c>
    </row>
    <row r="7573" spans="1:5" ht="14.4" x14ac:dyDescent="0.55000000000000004">
      <c r="A7573" s="290" t="s">
        <v>65711</v>
      </c>
      <c r="B7573" s="291">
        <v>0</v>
      </c>
      <c r="D7573" s="290" t="s">
        <v>66261</v>
      </c>
      <c r="E7573" s="292">
        <v>0</v>
      </c>
    </row>
    <row r="7574" spans="1:5" ht="14.4" x14ac:dyDescent="0.55000000000000004">
      <c r="A7574" s="290" t="s">
        <v>51031</v>
      </c>
      <c r="B7574" s="291">
        <v>16278</v>
      </c>
      <c r="D7574" s="290" t="s">
        <v>51314</v>
      </c>
      <c r="E7574" s="292">
        <v>16278</v>
      </c>
    </row>
    <row r="7575" spans="1:5" ht="14.4" x14ac:dyDescent="0.55000000000000004">
      <c r="A7575" s="290" t="s">
        <v>65712</v>
      </c>
      <c r="B7575" s="291">
        <v>0</v>
      </c>
      <c r="D7575" s="290" t="s">
        <v>66262</v>
      </c>
      <c r="E7575" s="292">
        <v>0</v>
      </c>
    </row>
    <row r="7576" spans="1:5" ht="14.4" x14ac:dyDescent="0.55000000000000004">
      <c r="A7576" s="290" t="s">
        <v>65713</v>
      </c>
      <c r="B7576" s="291">
        <v>32030</v>
      </c>
      <c r="D7576" s="290" t="s">
        <v>66263</v>
      </c>
      <c r="E7576" s="292">
        <v>32030</v>
      </c>
    </row>
    <row r="7577" spans="1:5" ht="14.4" x14ac:dyDescent="0.55000000000000004">
      <c r="A7577" s="290" t="s">
        <v>51032</v>
      </c>
      <c r="B7577" s="291">
        <v>23539</v>
      </c>
      <c r="D7577" s="290" t="s">
        <v>51315</v>
      </c>
      <c r="E7577" s="292">
        <v>23539</v>
      </c>
    </row>
    <row r="7578" spans="1:5" ht="14.4" x14ac:dyDescent="0.55000000000000004">
      <c r="A7578" s="290" t="s">
        <v>65714</v>
      </c>
      <c r="B7578" s="291">
        <v>0</v>
      </c>
      <c r="D7578" s="290" t="s">
        <v>66264</v>
      </c>
      <c r="E7578" s="292">
        <v>0</v>
      </c>
    </row>
    <row r="7579" spans="1:5" ht="14.4" x14ac:dyDescent="0.55000000000000004">
      <c r="A7579" s="290" t="s">
        <v>65715</v>
      </c>
      <c r="B7579" s="291">
        <v>0</v>
      </c>
      <c r="D7579" s="290" t="s">
        <v>66265</v>
      </c>
      <c r="E7579" s="292">
        <v>0</v>
      </c>
    </row>
    <row r="7580" spans="1:5" ht="14.4" x14ac:dyDescent="0.55000000000000004">
      <c r="A7580" s="290" t="s">
        <v>65716</v>
      </c>
      <c r="B7580" s="291">
        <v>4392</v>
      </c>
      <c r="D7580" s="290" t="s">
        <v>66266</v>
      </c>
      <c r="E7580" s="292">
        <v>4392</v>
      </c>
    </row>
    <row r="7581" spans="1:5" ht="14.4" x14ac:dyDescent="0.55000000000000004">
      <c r="A7581" s="290" t="s">
        <v>65717</v>
      </c>
      <c r="B7581" s="291">
        <v>0</v>
      </c>
      <c r="D7581" s="290" t="s">
        <v>66267</v>
      </c>
      <c r="E7581" s="292">
        <v>0</v>
      </c>
    </row>
    <row r="7582" spans="1:5" ht="14.4" x14ac:dyDescent="0.55000000000000004">
      <c r="A7582" s="290" t="s">
        <v>51033</v>
      </c>
      <c r="B7582" s="291">
        <v>51060</v>
      </c>
      <c r="D7582" s="290" t="s">
        <v>51316</v>
      </c>
      <c r="E7582" s="292">
        <v>51060</v>
      </c>
    </row>
    <row r="7583" spans="1:5" ht="14.4" x14ac:dyDescent="0.55000000000000004">
      <c r="A7583" s="290" t="s">
        <v>51034</v>
      </c>
      <c r="B7583" s="291">
        <v>66191.350000000006</v>
      </c>
      <c r="D7583" s="290" t="s">
        <v>51317</v>
      </c>
      <c r="E7583" s="292">
        <v>66191.350000000006</v>
      </c>
    </row>
    <row r="7584" spans="1:5" ht="14.4" x14ac:dyDescent="0.55000000000000004">
      <c r="A7584" s="290" t="s">
        <v>65718</v>
      </c>
      <c r="B7584" s="291">
        <v>15202.62</v>
      </c>
      <c r="D7584" s="290" t="s">
        <v>51318</v>
      </c>
      <c r="E7584" s="292">
        <v>15202.62</v>
      </c>
    </row>
    <row r="7585" spans="1:5" ht="14.4" x14ac:dyDescent="0.55000000000000004">
      <c r="A7585" s="290" t="s">
        <v>51035</v>
      </c>
      <c r="B7585" s="291">
        <v>471450.92</v>
      </c>
      <c r="D7585" s="290" t="s">
        <v>51319</v>
      </c>
      <c r="E7585" s="292">
        <v>471450.92</v>
      </c>
    </row>
    <row r="7586" spans="1:5" ht="14.4" x14ac:dyDescent="0.55000000000000004">
      <c r="A7586" s="290" t="s">
        <v>65719</v>
      </c>
      <c r="B7586" s="291">
        <v>156460</v>
      </c>
      <c r="D7586" s="290" t="s">
        <v>51320</v>
      </c>
      <c r="E7586" s="292">
        <v>156460</v>
      </c>
    </row>
    <row r="7587" spans="1:5" ht="14.4" x14ac:dyDescent="0.55000000000000004">
      <c r="A7587" s="290" t="s">
        <v>51036</v>
      </c>
      <c r="B7587" s="291">
        <v>83609.27</v>
      </c>
      <c r="D7587" s="290" t="s">
        <v>51321</v>
      </c>
      <c r="E7587" s="292">
        <v>83609.27</v>
      </c>
    </row>
    <row r="7588" spans="1:5" ht="14.4" x14ac:dyDescent="0.55000000000000004">
      <c r="A7588" s="290" t="s">
        <v>51037</v>
      </c>
      <c r="B7588" s="291">
        <v>6558</v>
      </c>
      <c r="D7588" s="290" t="s">
        <v>51322</v>
      </c>
      <c r="E7588" s="292">
        <v>6558</v>
      </c>
    </row>
    <row r="7589" spans="1:5" ht="14.4" x14ac:dyDescent="0.55000000000000004">
      <c r="A7589" s="290" t="s">
        <v>65720</v>
      </c>
      <c r="B7589" s="291">
        <v>0</v>
      </c>
      <c r="D7589" s="290" t="s">
        <v>66268</v>
      </c>
      <c r="E7589" s="292">
        <v>0</v>
      </c>
    </row>
    <row r="7590" spans="1:5" ht="14.4" x14ac:dyDescent="0.55000000000000004">
      <c r="A7590" s="290" t="s">
        <v>65721</v>
      </c>
      <c r="B7590" s="291">
        <v>27745.61</v>
      </c>
      <c r="D7590" s="290" t="s">
        <v>65262</v>
      </c>
      <c r="E7590" s="292">
        <v>27745.61</v>
      </c>
    </row>
    <row r="7591" spans="1:5" ht="14.4" x14ac:dyDescent="0.55000000000000004">
      <c r="A7591" s="290" t="s">
        <v>51038</v>
      </c>
      <c r="B7591" s="291">
        <v>200103.44</v>
      </c>
      <c r="D7591" s="290" t="s">
        <v>51323</v>
      </c>
      <c r="E7591" s="292">
        <v>200103.44</v>
      </c>
    </row>
    <row r="7592" spans="1:5" ht="14.4" x14ac:dyDescent="0.55000000000000004">
      <c r="A7592" s="290" t="s">
        <v>51039</v>
      </c>
      <c r="B7592" s="291">
        <v>13234</v>
      </c>
      <c r="D7592" s="290" t="s">
        <v>51324</v>
      </c>
      <c r="E7592" s="292">
        <v>13234</v>
      </c>
    </row>
    <row r="7593" spans="1:5" ht="14.4" x14ac:dyDescent="0.55000000000000004">
      <c r="A7593" s="290" t="s">
        <v>51040</v>
      </c>
      <c r="B7593" s="291">
        <v>447049.77</v>
      </c>
      <c r="D7593" s="290" t="s">
        <v>51325</v>
      </c>
      <c r="E7593" s="292">
        <v>447049.77</v>
      </c>
    </row>
    <row r="7594" spans="1:5" ht="14.4" x14ac:dyDescent="0.55000000000000004">
      <c r="A7594" s="290" t="s">
        <v>51041</v>
      </c>
      <c r="B7594" s="291">
        <v>69805.5</v>
      </c>
      <c r="D7594" s="290" t="s">
        <v>51326</v>
      </c>
      <c r="E7594" s="292">
        <v>69805.5</v>
      </c>
    </row>
    <row r="7595" spans="1:5" ht="14.4" x14ac:dyDescent="0.55000000000000004">
      <c r="A7595" s="290" t="s">
        <v>65722</v>
      </c>
      <c r="B7595" s="291">
        <v>9560.5400000000009</v>
      </c>
      <c r="D7595" s="290" t="s">
        <v>66269</v>
      </c>
      <c r="E7595" s="292">
        <v>9560.5400000000009</v>
      </c>
    </row>
    <row r="7596" spans="1:5" ht="14.4" x14ac:dyDescent="0.55000000000000004">
      <c r="A7596" s="290" t="s">
        <v>65723</v>
      </c>
      <c r="B7596" s="291">
        <v>43155</v>
      </c>
      <c r="D7596" s="290" t="s">
        <v>63588</v>
      </c>
      <c r="E7596" s="292">
        <v>43155</v>
      </c>
    </row>
    <row r="7597" spans="1:5" ht="14.4" x14ac:dyDescent="0.55000000000000004">
      <c r="A7597" s="290" t="s">
        <v>65724</v>
      </c>
      <c r="B7597" s="291">
        <v>0</v>
      </c>
      <c r="D7597" s="290" t="s">
        <v>66270</v>
      </c>
      <c r="E7597" s="292">
        <v>0</v>
      </c>
    </row>
    <row r="7598" spans="1:5" ht="14.4" x14ac:dyDescent="0.55000000000000004">
      <c r="A7598" s="290" t="s">
        <v>65725</v>
      </c>
      <c r="B7598" s="291">
        <v>0</v>
      </c>
      <c r="D7598" s="290" t="s">
        <v>66271</v>
      </c>
      <c r="E7598" s="292">
        <v>0</v>
      </c>
    </row>
    <row r="7599" spans="1:5" ht="14.4" x14ac:dyDescent="0.55000000000000004">
      <c r="A7599" s="290" t="s">
        <v>51042</v>
      </c>
      <c r="B7599" s="291">
        <v>6265</v>
      </c>
      <c r="D7599" s="290" t="s">
        <v>51327</v>
      </c>
      <c r="E7599" s="292">
        <v>6265</v>
      </c>
    </row>
    <row r="7600" spans="1:5" ht="14.4" x14ac:dyDescent="0.55000000000000004">
      <c r="A7600" s="290" t="s">
        <v>51043</v>
      </c>
      <c r="B7600" s="291">
        <v>3018.34</v>
      </c>
      <c r="D7600" s="290" t="s">
        <v>51328</v>
      </c>
      <c r="E7600" s="292">
        <v>3018.34</v>
      </c>
    </row>
    <row r="7601" spans="1:5" ht="14.4" x14ac:dyDescent="0.55000000000000004">
      <c r="A7601" s="290" t="s">
        <v>65726</v>
      </c>
      <c r="B7601" s="291">
        <v>785977.3</v>
      </c>
      <c r="D7601" s="290" t="s">
        <v>51329</v>
      </c>
      <c r="E7601" s="292">
        <v>785977.3</v>
      </c>
    </row>
    <row r="7602" spans="1:5" ht="14.4" x14ac:dyDescent="0.55000000000000004">
      <c r="A7602" s="290" t="s">
        <v>65727</v>
      </c>
      <c r="B7602" s="291">
        <v>0</v>
      </c>
      <c r="D7602" s="290" t="s">
        <v>66272</v>
      </c>
      <c r="E7602" s="292">
        <v>0</v>
      </c>
    </row>
    <row r="7603" spans="1:5" ht="14.4" x14ac:dyDescent="0.55000000000000004">
      <c r="A7603" s="290" t="s">
        <v>51044</v>
      </c>
      <c r="B7603" s="291">
        <v>24768.799999999999</v>
      </c>
      <c r="D7603" s="290" t="s">
        <v>51330</v>
      </c>
      <c r="E7603" s="292">
        <v>24768.799999999999</v>
      </c>
    </row>
    <row r="7604" spans="1:5" ht="14.4" x14ac:dyDescent="0.55000000000000004">
      <c r="A7604" s="290" t="s">
        <v>51045</v>
      </c>
      <c r="B7604" s="291">
        <v>230006</v>
      </c>
      <c r="D7604" s="290" t="s">
        <v>51331</v>
      </c>
      <c r="E7604" s="292">
        <v>230006</v>
      </c>
    </row>
    <row r="7605" spans="1:5" ht="14.4" x14ac:dyDescent="0.55000000000000004">
      <c r="A7605" s="290" t="s">
        <v>51046</v>
      </c>
      <c r="B7605" s="291">
        <v>14013</v>
      </c>
      <c r="D7605" s="290" t="s">
        <v>51332</v>
      </c>
      <c r="E7605" s="292">
        <v>14013</v>
      </c>
    </row>
    <row r="7606" spans="1:5" ht="14.4" x14ac:dyDescent="0.55000000000000004">
      <c r="A7606" s="290" t="s">
        <v>65728</v>
      </c>
      <c r="B7606" s="291">
        <v>6910</v>
      </c>
      <c r="D7606" s="290" t="s">
        <v>66273</v>
      </c>
      <c r="E7606" s="292">
        <v>6910</v>
      </c>
    </row>
    <row r="7607" spans="1:5" ht="14.4" x14ac:dyDescent="0.55000000000000004">
      <c r="A7607" s="290" t="s">
        <v>51047</v>
      </c>
      <c r="B7607" s="291">
        <v>195400</v>
      </c>
      <c r="D7607" s="290" t="s">
        <v>51333</v>
      </c>
      <c r="E7607" s="292">
        <v>195400</v>
      </c>
    </row>
    <row r="7608" spans="1:5" ht="14.4" x14ac:dyDescent="0.55000000000000004">
      <c r="A7608" s="290" t="s">
        <v>51048</v>
      </c>
      <c r="B7608" s="291">
        <v>5153</v>
      </c>
      <c r="D7608" s="290" t="s">
        <v>51334</v>
      </c>
      <c r="E7608" s="292">
        <v>5153</v>
      </c>
    </row>
    <row r="7609" spans="1:5" ht="14.4" x14ac:dyDescent="0.55000000000000004">
      <c r="A7609" s="290" t="s">
        <v>51049</v>
      </c>
      <c r="B7609" s="291">
        <v>253274.81</v>
      </c>
      <c r="D7609" s="290" t="s">
        <v>51335</v>
      </c>
      <c r="E7609" s="292">
        <v>253274.81</v>
      </c>
    </row>
    <row r="7610" spans="1:5" ht="14.4" x14ac:dyDescent="0.55000000000000004">
      <c r="A7610" s="290" t="s">
        <v>65729</v>
      </c>
      <c r="B7610" s="291">
        <v>54105</v>
      </c>
      <c r="D7610" s="290" t="s">
        <v>51336</v>
      </c>
      <c r="E7610" s="292">
        <v>54105</v>
      </c>
    </row>
    <row r="7611" spans="1:5" ht="14.4" x14ac:dyDescent="0.55000000000000004">
      <c r="A7611" s="290" t="s">
        <v>65730</v>
      </c>
      <c r="B7611" s="291">
        <v>0</v>
      </c>
      <c r="D7611" s="290" t="s">
        <v>66274</v>
      </c>
      <c r="E7611" s="292">
        <v>0</v>
      </c>
    </row>
    <row r="7612" spans="1:5" ht="14.4" x14ac:dyDescent="0.55000000000000004">
      <c r="A7612" s="290" t="s">
        <v>51050</v>
      </c>
      <c r="B7612" s="291">
        <v>101183.99</v>
      </c>
      <c r="D7612" s="290" t="s">
        <v>51337</v>
      </c>
      <c r="E7612" s="292">
        <v>101183.99</v>
      </c>
    </row>
    <row r="7613" spans="1:5" ht="14.4" x14ac:dyDescent="0.55000000000000004">
      <c r="A7613" s="290" t="s">
        <v>51051</v>
      </c>
      <c r="B7613" s="291">
        <v>46025</v>
      </c>
      <c r="D7613" s="290" t="s">
        <v>51338</v>
      </c>
      <c r="E7613" s="292">
        <v>46025</v>
      </c>
    </row>
    <row r="7614" spans="1:5" ht="14.4" x14ac:dyDescent="0.55000000000000004">
      <c r="A7614" s="290" t="s">
        <v>51052</v>
      </c>
      <c r="B7614" s="291">
        <v>62868.480000000003</v>
      </c>
      <c r="D7614" s="290" t="s">
        <v>51339</v>
      </c>
      <c r="E7614" s="292">
        <v>62868.480000000003</v>
      </c>
    </row>
    <row r="7615" spans="1:5" ht="14.4" x14ac:dyDescent="0.55000000000000004">
      <c r="A7615" s="290" t="s">
        <v>51053</v>
      </c>
      <c r="B7615" s="291">
        <v>88623.88</v>
      </c>
      <c r="D7615" s="290" t="s">
        <v>51340</v>
      </c>
      <c r="E7615" s="292">
        <v>88623.88</v>
      </c>
    </row>
    <row r="7616" spans="1:5" ht="14.4" x14ac:dyDescent="0.55000000000000004">
      <c r="A7616" s="290" t="s">
        <v>51054</v>
      </c>
      <c r="B7616" s="291">
        <v>3385383</v>
      </c>
      <c r="D7616" s="290" t="s">
        <v>51341</v>
      </c>
      <c r="E7616" s="292">
        <v>3385383</v>
      </c>
    </row>
    <row r="7617" spans="1:5" ht="14.4" x14ac:dyDescent="0.55000000000000004">
      <c r="A7617" s="290" t="s">
        <v>51055</v>
      </c>
      <c r="B7617" s="291">
        <v>44678</v>
      </c>
      <c r="D7617" s="290" t="s">
        <v>51342</v>
      </c>
      <c r="E7617" s="292">
        <v>44678</v>
      </c>
    </row>
    <row r="7618" spans="1:5" ht="14.4" x14ac:dyDescent="0.55000000000000004">
      <c r="A7618" s="290" t="s">
        <v>65731</v>
      </c>
      <c r="B7618" s="291">
        <v>0</v>
      </c>
      <c r="D7618" s="290" t="s">
        <v>66275</v>
      </c>
      <c r="E7618" s="292">
        <v>0</v>
      </c>
    </row>
    <row r="7619" spans="1:5" ht="14.4" x14ac:dyDescent="0.55000000000000004">
      <c r="A7619" s="290" t="s">
        <v>51056</v>
      </c>
      <c r="B7619" s="291">
        <v>20753.16</v>
      </c>
      <c r="D7619" s="290" t="s">
        <v>51343</v>
      </c>
      <c r="E7619" s="292">
        <v>20753.16</v>
      </c>
    </row>
    <row r="7620" spans="1:5" ht="14.4" x14ac:dyDescent="0.55000000000000004">
      <c r="A7620" s="290" t="s">
        <v>65732</v>
      </c>
      <c r="B7620" s="291">
        <v>21862.48</v>
      </c>
      <c r="D7620" s="290" t="s">
        <v>66276</v>
      </c>
      <c r="E7620" s="292">
        <v>21862.48</v>
      </c>
    </row>
    <row r="7621" spans="1:5" ht="14.4" x14ac:dyDescent="0.55000000000000004">
      <c r="A7621" s="290" t="s">
        <v>51057</v>
      </c>
      <c r="B7621" s="291">
        <v>29250.45</v>
      </c>
      <c r="D7621" s="290" t="s">
        <v>51344</v>
      </c>
      <c r="E7621" s="292">
        <v>29250.45</v>
      </c>
    </row>
    <row r="7622" spans="1:5" ht="14.4" x14ac:dyDescent="0.55000000000000004">
      <c r="A7622" s="290" t="s">
        <v>65733</v>
      </c>
      <c r="B7622" s="291">
        <v>0</v>
      </c>
      <c r="D7622" s="290" t="s">
        <v>66277</v>
      </c>
      <c r="E7622" s="292">
        <v>0</v>
      </c>
    </row>
    <row r="7623" spans="1:5" ht="14.4" x14ac:dyDescent="0.55000000000000004">
      <c r="A7623" s="290" t="s">
        <v>51058</v>
      </c>
      <c r="B7623" s="291">
        <v>7137</v>
      </c>
      <c r="D7623" s="290" t="s">
        <v>51345</v>
      </c>
      <c r="E7623" s="292">
        <v>7137</v>
      </c>
    </row>
    <row r="7624" spans="1:5" ht="14.4" x14ac:dyDescent="0.55000000000000004">
      <c r="A7624" s="290" t="s">
        <v>51059</v>
      </c>
      <c r="B7624" s="291">
        <v>2240.5</v>
      </c>
      <c r="D7624" s="290" t="s">
        <v>51346</v>
      </c>
      <c r="E7624" s="292">
        <v>2240.5</v>
      </c>
    </row>
    <row r="7625" spans="1:5" ht="14.4" x14ac:dyDescent="0.55000000000000004">
      <c r="A7625" s="290" t="s">
        <v>51060</v>
      </c>
      <c r="B7625" s="291">
        <v>39056</v>
      </c>
      <c r="D7625" s="290" t="s">
        <v>51347</v>
      </c>
      <c r="E7625" s="292">
        <v>39056</v>
      </c>
    </row>
    <row r="7626" spans="1:5" ht="14.4" x14ac:dyDescent="0.55000000000000004">
      <c r="A7626" s="290" t="s">
        <v>51061</v>
      </c>
      <c r="B7626" s="291">
        <v>5738</v>
      </c>
      <c r="D7626" s="290" t="s">
        <v>51348</v>
      </c>
      <c r="E7626" s="292">
        <v>5738</v>
      </c>
    </row>
    <row r="7627" spans="1:5" ht="14.4" x14ac:dyDescent="0.55000000000000004">
      <c r="A7627" s="290" t="s">
        <v>51062</v>
      </c>
      <c r="B7627" s="291">
        <v>27228.68</v>
      </c>
      <c r="D7627" s="290" t="s">
        <v>51349</v>
      </c>
      <c r="E7627" s="292">
        <v>27228.68</v>
      </c>
    </row>
    <row r="7628" spans="1:5" ht="14.4" x14ac:dyDescent="0.55000000000000004">
      <c r="A7628" s="290" t="s">
        <v>65734</v>
      </c>
      <c r="B7628" s="291">
        <v>12836.72</v>
      </c>
      <c r="D7628" s="290" t="s">
        <v>66278</v>
      </c>
      <c r="E7628" s="292">
        <v>12836.72</v>
      </c>
    </row>
    <row r="7629" spans="1:5" ht="14.4" x14ac:dyDescent="0.55000000000000004">
      <c r="A7629" s="290" t="s">
        <v>65735</v>
      </c>
      <c r="B7629" s="291">
        <v>0</v>
      </c>
      <c r="D7629" s="290" t="s">
        <v>66279</v>
      </c>
      <c r="E7629" s="292">
        <v>0</v>
      </c>
    </row>
    <row r="7630" spans="1:5" ht="14.4" x14ac:dyDescent="0.55000000000000004">
      <c r="A7630" s="290" t="s">
        <v>51063</v>
      </c>
      <c r="B7630" s="291">
        <v>29395</v>
      </c>
      <c r="D7630" s="290" t="s">
        <v>51350</v>
      </c>
      <c r="E7630" s="292">
        <v>29395</v>
      </c>
    </row>
    <row r="7631" spans="1:5" ht="14.4" x14ac:dyDescent="0.55000000000000004">
      <c r="A7631" s="290" t="s">
        <v>65736</v>
      </c>
      <c r="B7631" s="291">
        <v>0</v>
      </c>
      <c r="D7631" s="290" t="s">
        <v>66280</v>
      </c>
      <c r="E7631" s="292">
        <v>0</v>
      </c>
    </row>
    <row r="7632" spans="1:5" ht="14.4" x14ac:dyDescent="0.55000000000000004">
      <c r="A7632" s="290" t="s">
        <v>51064</v>
      </c>
      <c r="B7632" s="291">
        <v>5973</v>
      </c>
      <c r="D7632" s="290" t="s">
        <v>51351</v>
      </c>
      <c r="E7632" s="292">
        <v>5973</v>
      </c>
    </row>
    <row r="7633" spans="1:5" ht="14.4" x14ac:dyDescent="0.55000000000000004">
      <c r="A7633" s="290" t="s">
        <v>65737</v>
      </c>
      <c r="B7633" s="291">
        <v>0</v>
      </c>
      <c r="D7633" s="290" t="s">
        <v>66281</v>
      </c>
      <c r="E7633" s="292">
        <v>0</v>
      </c>
    </row>
    <row r="7634" spans="1:5" ht="14.4" x14ac:dyDescent="0.55000000000000004">
      <c r="A7634" s="290" t="s">
        <v>51065</v>
      </c>
      <c r="B7634" s="291">
        <v>2986</v>
      </c>
      <c r="D7634" s="290" t="s">
        <v>51352</v>
      </c>
      <c r="E7634" s="292">
        <v>2986</v>
      </c>
    </row>
    <row r="7635" spans="1:5" ht="14.4" x14ac:dyDescent="0.55000000000000004">
      <c r="A7635" s="290" t="s">
        <v>51066</v>
      </c>
      <c r="B7635" s="291">
        <v>18445</v>
      </c>
      <c r="D7635" s="290" t="s">
        <v>51353</v>
      </c>
      <c r="E7635" s="292">
        <v>18445</v>
      </c>
    </row>
    <row r="7636" spans="1:5" ht="14.4" x14ac:dyDescent="0.55000000000000004">
      <c r="A7636" s="290" t="s">
        <v>65738</v>
      </c>
      <c r="B7636" s="291">
        <v>0</v>
      </c>
      <c r="D7636" s="290" t="s">
        <v>66282</v>
      </c>
      <c r="E7636" s="292">
        <v>0</v>
      </c>
    </row>
    <row r="7637" spans="1:5" ht="14.4" x14ac:dyDescent="0.55000000000000004">
      <c r="A7637" s="290" t="s">
        <v>51067</v>
      </c>
      <c r="B7637" s="291">
        <v>85660.92</v>
      </c>
      <c r="D7637" s="290" t="s">
        <v>51354</v>
      </c>
      <c r="E7637" s="292">
        <v>85660.92</v>
      </c>
    </row>
    <row r="7638" spans="1:5" ht="14.4" x14ac:dyDescent="0.55000000000000004">
      <c r="A7638" s="290" t="s">
        <v>51068</v>
      </c>
      <c r="B7638" s="291">
        <v>1345.38</v>
      </c>
      <c r="D7638" s="290" t="s">
        <v>51355</v>
      </c>
      <c r="E7638" s="292">
        <v>1345.38</v>
      </c>
    </row>
    <row r="7639" spans="1:5" ht="14.4" x14ac:dyDescent="0.55000000000000004">
      <c r="A7639" s="290" t="s">
        <v>51069</v>
      </c>
      <c r="B7639" s="291">
        <v>25296</v>
      </c>
      <c r="D7639" s="290" t="s">
        <v>51356</v>
      </c>
      <c r="E7639" s="292">
        <v>25296</v>
      </c>
    </row>
    <row r="7640" spans="1:5" ht="14.4" x14ac:dyDescent="0.55000000000000004">
      <c r="A7640" s="290" t="s">
        <v>51070</v>
      </c>
      <c r="B7640" s="291">
        <v>233131.33</v>
      </c>
      <c r="D7640" s="290" t="s">
        <v>51357</v>
      </c>
      <c r="E7640" s="292">
        <v>233131.33</v>
      </c>
    </row>
    <row r="7641" spans="1:5" ht="14.4" x14ac:dyDescent="0.55000000000000004">
      <c r="A7641" s="290" t="s">
        <v>51071</v>
      </c>
      <c r="B7641" s="291">
        <v>336577</v>
      </c>
      <c r="D7641" s="290" t="s">
        <v>51358</v>
      </c>
      <c r="E7641" s="292">
        <v>336577</v>
      </c>
    </row>
    <row r="7642" spans="1:5" ht="14.4" x14ac:dyDescent="0.55000000000000004">
      <c r="A7642" s="290" t="s">
        <v>51072</v>
      </c>
      <c r="B7642" s="291">
        <v>25530</v>
      </c>
      <c r="D7642" s="290" t="s">
        <v>51359</v>
      </c>
      <c r="E7642" s="292">
        <v>25530</v>
      </c>
    </row>
    <row r="7643" spans="1:5" ht="14.4" x14ac:dyDescent="0.55000000000000004">
      <c r="A7643" s="290" t="s">
        <v>65739</v>
      </c>
      <c r="B7643" s="291">
        <v>190113.91</v>
      </c>
      <c r="D7643" s="290" t="s">
        <v>51360</v>
      </c>
      <c r="E7643" s="292">
        <v>190113.91</v>
      </c>
    </row>
    <row r="7644" spans="1:5" ht="14.4" x14ac:dyDescent="0.55000000000000004">
      <c r="A7644" s="290" t="s">
        <v>51073</v>
      </c>
      <c r="B7644" s="291">
        <v>13682.08</v>
      </c>
      <c r="D7644" s="290" t="s">
        <v>51361</v>
      </c>
      <c r="E7644" s="292">
        <v>13682.08</v>
      </c>
    </row>
    <row r="7645" spans="1:5" ht="14.4" x14ac:dyDescent="0.55000000000000004">
      <c r="A7645" s="290" t="s">
        <v>51074</v>
      </c>
      <c r="B7645" s="291">
        <v>1874</v>
      </c>
      <c r="D7645" s="290" t="s">
        <v>51362</v>
      </c>
      <c r="E7645" s="292">
        <v>1874</v>
      </c>
    </row>
    <row r="7646" spans="1:5" ht="14.4" x14ac:dyDescent="0.55000000000000004">
      <c r="A7646" s="290" t="s">
        <v>51075</v>
      </c>
      <c r="B7646" s="291">
        <v>9185.2000000000007</v>
      </c>
      <c r="D7646" s="290" t="s">
        <v>51363</v>
      </c>
      <c r="E7646" s="292">
        <v>9185.2000000000007</v>
      </c>
    </row>
    <row r="7647" spans="1:5" ht="14.4" x14ac:dyDescent="0.55000000000000004">
      <c r="A7647" s="290" t="s">
        <v>65740</v>
      </c>
      <c r="B7647" s="291">
        <v>7034.65</v>
      </c>
      <c r="D7647" s="290" t="s">
        <v>51364</v>
      </c>
      <c r="E7647" s="292">
        <v>7034.65</v>
      </c>
    </row>
    <row r="7648" spans="1:5" ht="14.4" x14ac:dyDescent="0.55000000000000004">
      <c r="A7648" s="290" t="s">
        <v>65741</v>
      </c>
      <c r="B7648" s="291">
        <v>0</v>
      </c>
      <c r="D7648" s="290" t="s">
        <v>66283</v>
      </c>
      <c r="E7648" s="292">
        <v>0</v>
      </c>
    </row>
    <row r="7649" spans="1:5" ht="14.4" x14ac:dyDescent="0.55000000000000004">
      <c r="A7649" s="290" t="s">
        <v>51076</v>
      </c>
      <c r="B7649" s="291">
        <v>645047</v>
      </c>
      <c r="D7649" s="290" t="s">
        <v>51365</v>
      </c>
      <c r="E7649" s="292">
        <v>645047</v>
      </c>
    </row>
    <row r="7650" spans="1:5" ht="14.4" x14ac:dyDescent="0.55000000000000004">
      <c r="A7650" s="290" t="s">
        <v>65742</v>
      </c>
      <c r="B7650" s="291">
        <v>0</v>
      </c>
      <c r="D7650" s="290" t="s">
        <v>66284</v>
      </c>
      <c r="E7650" s="292">
        <v>0</v>
      </c>
    </row>
    <row r="7651" spans="1:5" ht="14.4" x14ac:dyDescent="0.55000000000000004">
      <c r="A7651" s="290" t="s">
        <v>51077</v>
      </c>
      <c r="B7651" s="291">
        <v>162571.76999999999</v>
      </c>
      <c r="D7651" s="290" t="s">
        <v>51366</v>
      </c>
      <c r="E7651" s="292">
        <v>162571.76999999999</v>
      </c>
    </row>
    <row r="7652" spans="1:5" ht="14.4" x14ac:dyDescent="0.55000000000000004">
      <c r="A7652" s="290" t="s">
        <v>51078</v>
      </c>
      <c r="B7652" s="291">
        <v>295938.96000000002</v>
      </c>
      <c r="D7652" s="290" t="s">
        <v>51367</v>
      </c>
      <c r="E7652" s="292">
        <v>295938.96000000002</v>
      </c>
    </row>
    <row r="7653" spans="1:5" ht="14.4" x14ac:dyDescent="0.55000000000000004">
      <c r="A7653" s="290" t="s">
        <v>51079</v>
      </c>
      <c r="B7653" s="291">
        <v>11594</v>
      </c>
      <c r="D7653" s="290" t="s">
        <v>51368</v>
      </c>
      <c r="E7653" s="292">
        <v>11594</v>
      </c>
    </row>
    <row r="7654" spans="1:5" ht="14.4" x14ac:dyDescent="0.55000000000000004">
      <c r="A7654" s="290" t="s">
        <v>51080</v>
      </c>
      <c r="B7654" s="291">
        <v>27872</v>
      </c>
      <c r="D7654" s="290" t="s">
        <v>51369</v>
      </c>
      <c r="E7654" s="292">
        <v>27872</v>
      </c>
    </row>
    <row r="7655" spans="1:5" ht="14.4" x14ac:dyDescent="0.55000000000000004">
      <c r="A7655" s="290" t="s">
        <v>51081</v>
      </c>
      <c r="B7655" s="291">
        <v>13417.53</v>
      </c>
      <c r="D7655" s="290" t="s">
        <v>51370</v>
      </c>
      <c r="E7655" s="292">
        <v>13417.53</v>
      </c>
    </row>
    <row r="7656" spans="1:5" ht="14.4" x14ac:dyDescent="0.55000000000000004">
      <c r="A7656" s="290" t="s">
        <v>51082</v>
      </c>
      <c r="B7656" s="291">
        <v>121327</v>
      </c>
      <c r="D7656" s="290" t="s">
        <v>51371</v>
      </c>
      <c r="E7656" s="292">
        <v>121327</v>
      </c>
    </row>
    <row r="7657" spans="1:5" ht="14.4" x14ac:dyDescent="0.55000000000000004">
      <c r="A7657" s="290" t="s">
        <v>51083</v>
      </c>
      <c r="B7657" s="291">
        <v>24828</v>
      </c>
      <c r="D7657" s="290" t="s">
        <v>51372</v>
      </c>
      <c r="E7657" s="292">
        <v>24828</v>
      </c>
    </row>
    <row r="7658" spans="1:5" ht="14.4" x14ac:dyDescent="0.55000000000000004">
      <c r="A7658" s="290" t="s">
        <v>65743</v>
      </c>
      <c r="B7658" s="291">
        <v>228307.58</v>
      </c>
      <c r="D7658" s="290" t="s">
        <v>51373</v>
      </c>
      <c r="E7658" s="292">
        <v>228307.58</v>
      </c>
    </row>
    <row r="7659" spans="1:5" ht="14.4" x14ac:dyDescent="0.55000000000000004">
      <c r="A7659" s="290" t="s">
        <v>51084</v>
      </c>
      <c r="B7659" s="291">
        <v>37593</v>
      </c>
      <c r="D7659" s="290" t="s">
        <v>51374</v>
      </c>
      <c r="E7659" s="292">
        <v>37593</v>
      </c>
    </row>
    <row r="7660" spans="1:5" ht="14.4" x14ac:dyDescent="0.55000000000000004">
      <c r="A7660" s="290" t="s">
        <v>51085</v>
      </c>
      <c r="B7660" s="291">
        <v>93149.46</v>
      </c>
      <c r="D7660" s="290" t="s">
        <v>51375</v>
      </c>
      <c r="E7660" s="292">
        <v>93149.46</v>
      </c>
    </row>
    <row r="7661" spans="1:5" ht="14.4" x14ac:dyDescent="0.55000000000000004">
      <c r="A7661" s="290" t="s">
        <v>51086</v>
      </c>
      <c r="B7661" s="291">
        <v>7085</v>
      </c>
      <c r="D7661" s="290" t="s">
        <v>51376</v>
      </c>
      <c r="E7661" s="292">
        <v>7085</v>
      </c>
    </row>
    <row r="7662" spans="1:5" ht="14.4" x14ac:dyDescent="0.55000000000000004">
      <c r="A7662" s="290" t="s">
        <v>51087</v>
      </c>
      <c r="B7662" s="291">
        <v>549250</v>
      </c>
      <c r="D7662" s="290" t="s">
        <v>51377</v>
      </c>
      <c r="E7662" s="292">
        <v>549250</v>
      </c>
    </row>
    <row r="7663" spans="1:5" ht="14.4" x14ac:dyDescent="0.55000000000000004">
      <c r="A7663" s="290" t="s">
        <v>65744</v>
      </c>
      <c r="B7663" s="291">
        <v>0</v>
      </c>
      <c r="D7663" s="290" t="s">
        <v>66285</v>
      </c>
      <c r="E7663" s="292">
        <v>0</v>
      </c>
    </row>
    <row r="7664" spans="1:5" ht="14.4" x14ac:dyDescent="0.55000000000000004">
      <c r="A7664" s="290" t="s">
        <v>51088</v>
      </c>
      <c r="B7664" s="291">
        <v>100523.83</v>
      </c>
      <c r="D7664" s="290" t="s">
        <v>51378</v>
      </c>
      <c r="E7664" s="292">
        <v>100523.83</v>
      </c>
    </row>
    <row r="7665" spans="1:5" ht="14.4" x14ac:dyDescent="0.55000000000000004">
      <c r="A7665" s="290" t="s">
        <v>65745</v>
      </c>
      <c r="B7665" s="291">
        <v>102999</v>
      </c>
      <c r="D7665" s="290" t="s">
        <v>65263</v>
      </c>
      <c r="E7665" s="292">
        <v>102999</v>
      </c>
    </row>
    <row r="7666" spans="1:5" ht="14.4" x14ac:dyDescent="0.55000000000000004">
      <c r="A7666" s="290" t="s">
        <v>51089</v>
      </c>
      <c r="B7666" s="291">
        <v>45263</v>
      </c>
      <c r="D7666" s="290" t="s">
        <v>51379</v>
      </c>
      <c r="E7666" s="292">
        <v>45263</v>
      </c>
    </row>
    <row r="7667" spans="1:5" ht="14.4" x14ac:dyDescent="0.55000000000000004">
      <c r="A7667" s="290" t="s">
        <v>51090</v>
      </c>
      <c r="B7667" s="291">
        <v>140686.13</v>
      </c>
      <c r="D7667" s="290" t="s">
        <v>51380</v>
      </c>
      <c r="E7667" s="292">
        <v>140686.13</v>
      </c>
    </row>
    <row r="7668" spans="1:5" ht="14.4" x14ac:dyDescent="0.55000000000000004">
      <c r="A7668" s="290" t="s">
        <v>51091</v>
      </c>
      <c r="B7668" s="291">
        <v>493545.03</v>
      </c>
      <c r="D7668" s="290" t="s">
        <v>51381</v>
      </c>
      <c r="E7668" s="292">
        <v>493545.03</v>
      </c>
    </row>
    <row r="7669" spans="1:5" ht="14.4" x14ac:dyDescent="0.55000000000000004">
      <c r="A7669" s="290" t="s">
        <v>65746</v>
      </c>
      <c r="B7669" s="291">
        <v>2401</v>
      </c>
      <c r="D7669" s="290" t="s">
        <v>66286</v>
      </c>
      <c r="E7669" s="292">
        <v>2401</v>
      </c>
    </row>
    <row r="7670" spans="1:5" ht="14.4" x14ac:dyDescent="0.55000000000000004">
      <c r="A7670" s="290" t="s">
        <v>51092</v>
      </c>
      <c r="B7670" s="291">
        <v>257702</v>
      </c>
      <c r="D7670" s="290" t="s">
        <v>51382</v>
      </c>
      <c r="E7670" s="292">
        <v>257702</v>
      </c>
    </row>
    <row r="7671" spans="1:5" ht="14.4" x14ac:dyDescent="0.55000000000000004">
      <c r="A7671" s="290" t="s">
        <v>51093</v>
      </c>
      <c r="B7671" s="291">
        <v>4969.74</v>
      </c>
      <c r="D7671" s="290" t="s">
        <v>51383</v>
      </c>
      <c r="E7671" s="292">
        <v>4969.74</v>
      </c>
    </row>
    <row r="7672" spans="1:5" ht="14.4" x14ac:dyDescent="0.55000000000000004">
      <c r="A7672" s="290" t="s">
        <v>51094</v>
      </c>
      <c r="B7672" s="291">
        <v>419667</v>
      </c>
      <c r="D7672" s="290" t="s">
        <v>51384</v>
      </c>
      <c r="E7672" s="292">
        <v>419667</v>
      </c>
    </row>
    <row r="7673" spans="1:5" ht="14.4" x14ac:dyDescent="0.55000000000000004">
      <c r="A7673" s="290" t="s">
        <v>51095</v>
      </c>
      <c r="B7673" s="291">
        <v>107744.03</v>
      </c>
      <c r="D7673" s="290" t="s">
        <v>51385</v>
      </c>
      <c r="E7673" s="292">
        <v>107744.03</v>
      </c>
    </row>
    <row r="7674" spans="1:5" ht="14.4" x14ac:dyDescent="0.55000000000000004">
      <c r="A7674" s="290" t="s">
        <v>51096</v>
      </c>
      <c r="B7674" s="291">
        <v>12472</v>
      </c>
      <c r="D7674" s="290" t="s">
        <v>51386</v>
      </c>
      <c r="E7674" s="292">
        <v>12472</v>
      </c>
    </row>
    <row r="7675" spans="1:5" ht="14.4" x14ac:dyDescent="0.55000000000000004">
      <c r="A7675" s="290" t="s">
        <v>51097</v>
      </c>
      <c r="B7675" s="291">
        <v>158081.95000000001</v>
      </c>
      <c r="D7675" s="290" t="s">
        <v>51387</v>
      </c>
      <c r="E7675" s="292">
        <v>158081.95000000001</v>
      </c>
    </row>
    <row r="7676" spans="1:5" ht="14.4" x14ac:dyDescent="0.55000000000000004">
      <c r="A7676" s="290" t="s">
        <v>51098</v>
      </c>
      <c r="B7676" s="291">
        <v>30503.119999999999</v>
      </c>
      <c r="D7676" s="290" t="s">
        <v>51388</v>
      </c>
      <c r="E7676" s="292">
        <v>30503.119999999999</v>
      </c>
    </row>
    <row r="7677" spans="1:5" ht="14.4" x14ac:dyDescent="0.55000000000000004">
      <c r="A7677" s="290" t="s">
        <v>65747</v>
      </c>
      <c r="B7677" s="291">
        <v>134150.99</v>
      </c>
      <c r="D7677" s="290" t="s">
        <v>65264</v>
      </c>
      <c r="E7677" s="292">
        <v>134150.99</v>
      </c>
    </row>
    <row r="7678" spans="1:5" ht="14.4" x14ac:dyDescent="0.55000000000000004">
      <c r="A7678" s="290" t="s">
        <v>65748</v>
      </c>
      <c r="B7678" s="291">
        <v>112804.98</v>
      </c>
      <c r="D7678" s="290" t="s">
        <v>66287</v>
      </c>
      <c r="E7678" s="292">
        <v>112804.98</v>
      </c>
    </row>
    <row r="7679" spans="1:5" ht="14.4" x14ac:dyDescent="0.55000000000000004">
      <c r="A7679" s="290" t="s">
        <v>51099</v>
      </c>
      <c r="B7679" s="291">
        <v>3795</v>
      </c>
      <c r="D7679" s="290" t="s">
        <v>51389</v>
      </c>
      <c r="E7679" s="292">
        <v>3795</v>
      </c>
    </row>
    <row r="7680" spans="1:5" ht="14.4" x14ac:dyDescent="0.55000000000000004">
      <c r="A7680" s="290" t="s">
        <v>51100</v>
      </c>
      <c r="B7680" s="291">
        <v>129525</v>
      </c>
      <c r="D7680" s="290" t="s">
        <v>51390</v>
      </c>
      <c r="E7680" s="292">
        <v>129525</v>
      </c>
    </row>
    <row r="7681" spans="1:5" ht="14.4" x14ac:dyDescent="0.55000000000000004">
      <c r="A7681" s="290" t="s">
        <v>51101</v>
      </c>
      <c r="B7681" s="291">
        <v>166612.25</v>
      </c>
      <c r="D7681" s="290" t="s">
        <v>51391</v>
      </c>
      <c r="E7681" s="292">
        <v>166612.25</v>
      </c>
    </row>
    <row r="7682" spans="1:5" ht="14.4" x14ac:dyDescent="0.55000000000000004">
      <c r="A7682" s="290" t="s">
        <v>65749</v>
      </c>
      <c r="B7682" s="291">
        <v>27869.59</v>
      </c>
      <c r="D7682" s="290" t="s">
        <v>66288</v>
      </c>
      <c r="E7682" s="292">
        <v>27869.59</v>
      </c>
    </row>
    <row r="7683" spans="1:5" ht="14.4" x14ac:dyDescent="0.55000000000000004">
      <c r="A7683" s="290" t="s">
        <v>51102</v>
      </c>
      <c r="B7683" s="291">
        <v>37161.18</v>
      </c>
      <c r="D7683" s="290" t="s">
        <v>51392</v>
      </c>
      <c r="E7683" s="292">
        <v>37161.18</v>
      </c>
    </row>
    <row r="7684" spans="1:5" ht="14.4" x14ac:dyDescent="0.55000000000000004">
      <c r="A7684" s="290" t="s">
        <v>65750</v>
      </c>
      <c r="B7684" s="291">
        <v>5504</v>
      </c>
      <c r="D7684" s="290" t="s">
        <v>66289</v>
      </c>
      <c r="E7684" s="292">
        <v>5504</v>
      </c>
    </row>
    <row r="7685" spans="1:5" ht="14.4" x14ac:dyDescent="0.55000000000000004">
      <c r="A7685" s="290" t="s">
        <v>51103</v>
      </c>
      <c r="B7685" s="291">
        <v>70124.02</v>
      </c>
      <c r="D7685" s="290" t="s">
        <v>51393</v>
      </c>
      <c r="E7685" s="292">
        <v>70124.02</v>
      </c>
    </row>
    <row r="7686" spans="1:5" ht="14.4" x14ac:dyDescent="0.55000000000000004">
      <c r="A7686" s="290" t="s">
        <v>51104</v>
      </c>
      <c r="B7686" s="291">
        <v>14462.73</v>
      </c>
      <c r="D7686" s="290" t="s">
        <v>51394</v>
      </c>
      <c r="E7686" s="292">
        <v>14462.73</v>
      </c>
    </row>
    <row r="7687" spans="1:5" ht="14.4" x14ac:dyDescent="0.55000000000000004">
      <c r="A7687" s="290" t="s">
        <v>65751</v>
      </c>
      <c r="B7687" s="291">
        <v>0</v>
      </c>
      <c r="D7687" s="290" t="s">
        <v>66290</v>
      </c>
      <c r="E7687" s="292">
        <v>0</v>
      </c>
    </row>
    <row r="7688" spans="1:5" ht="14.4" x14ac:dyDescent="0.55000000000000004">
      <c r="A7688" s="290" t="s">
        <v>51105</v>
      </c>
      <c r="B7688" s="291">
        <v>36451.32</v>
      </c>
      <c r="D7688" s="290" t="s">
        <v>51395</v>
      </c>
      <c r="E7688" s="292">
        <v>36451.32</v>
      </c>
    </row>
    <row r="7689" spans="1:5" ht="14.4" x14ac:dyDescent="0.55000000000000004">
      <c r="A7689" s="290" t="s">
        <v>51106</v>
      </c>
      <c r="B7689" s="291">
        <v>20553</v>
      </c>
      <c r="D7689" s="290" t="s">
        <v>51396</v>
      </c>
      <c r="E7689" s="292">
        <v>20553</v>
      </c>
    </row>
    <row r="7690" spans="1:5" ht="14.4" x14ac:dyDescent="0.55000000000000004">
      <c r="A7690" s="290" t="s">
        <v>65752</v>
      </c>
      <c r="B7690" s="291">
        <v>0</v>
      </c>
      <c r="D7690" s="290" t="s">
        <v>66291</v>
      </c>
      <c r="E7690" s="292">
        <v>0</v>
      </c>
    </row>
    <row r="7691" spans="1:5" ht="14.4" x14ac:dyDescent="0.55000000000000004">
      <c r="A7691" s="290" t="s">
        <v>65753</v>
      </c>
      <c r="B7691" s="291">
        <v>0</v>
      </c>
      <c r="D7691" s="290" t="s">
        <v>66292</v>
      </c>
      <c r="E7691" s="292">
        <v>0</v>
      </c>
    </row>
    <row r="7692" spans="1:5" ht="14.4" x14ac:dyDescent="0.55000000000000004">
      <c r="A7692" s="290" t="s">
        <v>51107</v>
      </c>
      <c r="B7692" s="291">
        <v>118106</v>
      </c>
      <c r="D7692" s="290" t="s">
        <v>51397</v>
      </c>
      <c r="E7692" s="292">
        <v>118106</v>
      </c>
    </row>
    <row r="7693" spans="1:5" ht="14.4" x14ac:dyDescent="0.55000000000000004">
      <c r="A7693" s="290" t="s">
        <v>65754</v>
      </c>
      <c r="B7693" s="291">
        <v>31151</v>
      </c>
      <c r="D7693" s="290" t="s">
        <v>66293</v>
      </c>
      <c r="E7693" s="292">
        <v>31151</v>
      </c>
    </row>
    <row r="7694" spans="1:5" ht="14.4" x14ac:dyDescent="0.55000000000000004">
      <c r="A7694" s="290" t="s">
        <v>51108</v>
      </c>
      <c r="B7694" s="291">
        <v>2930308.55</v>
      </c>
      <c r="D7694" s="290" t="s">
        <v>51398</v>
      </c>
      <c r="E7694" s="292">
        <v>2930308.55</v>
      </c>
    </row>
    <row r="7695" spans="1:5" ht="14.4" x14ac:dyDescent="0.55000000000000004">
      <c r="A7695" s="290" t="s">
        <v>51109</v>
      </c>
      <c r="B7695" s="291">
        <v>7473</v>
      </c>
      <c r="D7695" s="290" t="s">
        <v>51399</v>
      </c>
      <c r="E7695" s="292">
        <v>7473</v>
      </c>
    </row>
    <row r="7696" spans="1:5" ht="14.4" x14ac:dyDescent="0.55000000000000004">
      <c r="A7696" s="290" t="s">
        <v>51110</v>
      </c>
      <c r="B7696" s="291">
        <v>17560.27</v>
      </c>
      <c r="D7696" s="290" t="s">
        <v>51400</v>
      </c>
      <c r="E7696" s="292">
        <v>17560.27</v>
      </c>
    </row>
    <row r="7697" spans="1:5" ht="14.4" x14ac:dyDescent="0.55000000000000004">
      <c r="A7697" s="290" t="s">
        <v>65755</v>
      </c>
      <c r="B7697" s="291">
        <v>7121.13</v>
      </c>
      <c r="D7697" s="290" t="s">
        <v>66294</v>
      </c>
      <c r="E7697" s="292">
        <v>7121.13</v>
      </c>
    </row>
    <row r="7698" spans="1:5" ht="14.4" x14ac:dyDescent="0.55000000000000004">
      <c r="A7698" s="290" t="s">
        <v>65756</v>
      </c>
      <c r="B7698" s="291">
        <v>24277.31</v>
      </c>
      <c r="D7698" s="290" t="s">
        <v>66295</v>
      </c>
      <c r="E7698" s="292">
        <v>24277.31</v>
      </c>
    </row>
    <row r="7699" spans="1:5" ht="14.4" x14ac:dyDescent="0.55000000000000004">
      <c r="A7699" s="290" t="s">
        <v>65757</v>
      </c>
      <c r="B7699" s="291">
        <v>0</v>
      </c>
      <c r="D7699" s="290" t="s">
        <v>66296</v>
      </c>
      <c r="E7699" s="292">
        <v>0</v>
      </c>
    </row>
    <row r="7700" spans="1:5" ht="14.4" x14ac:dyDescent="0.55000000000000004">
      <c r="A7700" s="290" t="s">
        <v>65758</v>
      </c>
      <c r="B7700" s="291">
        <v>0</v>
      </c>
      <c r="D7700" s="290" t="s">
        <v>66297</v>
      </c>
      <c r="E7700" s="292">
        <v>0</v>
      </c>
    </row>
    <row r="7701" spans="1:5" ht="14.4" x14ac:dyDescent="0.55000000000000004">
      <c r="A7701" s="290" t="s">
        <v>51111</v>
      </c>
      <c r="B7701" s="291">
        <v>24183</v>
      </c>
      <c r="D7701" s="290" t="s">
        <v>51401</v>
      </c>
      <c r="E7701" s="292">
        <v>24183</v>
      </c>
    </row>
    <row r="7702" spans="1:5" ht="14.4" x14ac:dyDescent="0.55000000000000004">
      <c r="A7702" s="290" t="s">
        <v>65759</v>
      </c>
      <c r="B7702" s="291">
        <v>18157.97</v>
      </c>
      <c r="D7702" s="290" t="s">
        <v>66298</v>
      </c>
      <c r="E7702" s="292">
        <v>18157.97</v>
      </c>
    </row>
    <row r="7703" spans="1:5" ht="14.4" x14ac:dyDescent="0.55000000000000004">
      <c r="A7703" s="290" t="s">
        <v>65760</v>
      </c>
      <c r="B7703" s="291">
        <v>0</v>
      </c>
      <c r="D7703" s="290" t="s">
        <v>66299</v>
      </c>
      <c r="E7703" s="292">
        <v>0</v>
      </c>
    </row>
    <row r="7704" spans="1:5" ht="14.4" x14ac:dyDescent="0.55000000000000004">
      <c r="A7704" s="290" t="s">
        <v>51112</v>
      </c>
      <c r="B7704" s="291">
        <v>35133</v>
      </c>
      <c r="D7704" s="290" t="s">
        <v>51402</v>
      </c>
      <c r="E7704" s="292">
        <v>35133</v>
      </c>
    </row>
    <row r="7705" spans="1:5" ht="14.4" x14ac:dyDescent="0.55000000000000004">
      <c r="A7705" s="290" t="s">
        <v>65761</v>
      </c>
      <c r="B7705" s="291">
        <v>0</v>
      </c>
      <c r="D7705" s="290" t="s">
        <v>66300</v>
      </c>
      <c r="E7705" s="292">
        <v>0</v>
      </c>
    </row>
    <row r="7706" spans="1:5" ht="14.4" x14ac:dyDescent="0.55000000000000004">
      <c r="A7706" s="290" t="s">
        <v>51113</v>
      </c>
      <c r="B7706" s="291">
        <v>18152</v>
      </c>
      <c r="D7706" s="290" t="s">
        <v>51403</v>
      </c>
      <c r="E7706" s="292">
        <v>18152</v>
      </c>
    </row>
    <row r="7707" spans="1:5" ht="14.4" x14ac:dyDescent="0.55000000000000004">
      <c r="A7707" s="290" t="s">
        <v>65762</v>
      </c>
      <c r="B7707" s="291">
        <v>6090</v>
      </c>
      <c r="D7707" s="290" t="s">
        <v>66301</v>
      </c>
      <c r="E7707" s="292">
        <v>6090</v>
      </c>
    </row>
    <row r="7708" spans="1:5" ht="14.4" x14ac:dyDescent="0.55000000000000004">
      <c r="A7708" s="290" t="s">
        <v>65763</v>
      </c>
      <c r="B7708" s="291">
        <v>0</v>
      </c>
      <c r="D7708" s="290" t="s">
        <v>66302</v>
      </c>
      <c r="E7708" s="292">
        <v>0</v>
      </c>
    </row>
    <row r="7709" spans="1:5" ht="14.4" x14ac:dyDescent="0.55000000000000004">
      <c r="A7709" s="290" t="s">
        <v>65764</v>
      </c>
      <c r="B7709" s="291">
        <v>24018.28</v>
      </c>
      <c r="D7709" s="290" t="s">
        <v>66303</v>
      </c>
      <c r="E7709" s="292">
        <v>24018.28</v>
      </c>
    </row>
    <row r="7710" spans="1:5" ht="14.4" x14ac:dyDescent="0.55000000000000004">
      <c r="A7710" s="290" t="s">
        <v>51114</v>
      </c>
      <c r="B7710" s="291">
        <v>5504</v>
      </c>
      <c r="D7710" s="290" t="s">
        <v>51404</v>
      </c>
      <c r="E7710" s="292">
        <v>5504</v>
      </c>
    </row>
    <row r="7711" spans="1:5" ht="14.4" x14ac:dyDescent="0.55000000000000004">
      <c r="A7711" s="290" t="s">
        <v>65765</v>
      </c>
      <c r="B7711" s="291">
        <v>401136.48</v>
      </c>
      <c r="D7711" s="290" t="s">
        <v>51405</v>
      </c>
      <c r="E7711" s="292">
        <v>401136.48</v>
      </c>
    </row>
    <row r="7712" spans="1:5" ht="14.4" x14ac:dyDescent="0.55000000000000004">
      <c r="A7712" s="290" t="s">
        <v>51115</v>
      </c>
      <c r="B7712" s="291">
        <v>8198</v>
      </c>
      <c r="D7712" s="290" t="s">
        <v>51406</v>
      </c>
      <c r="E7712" s="292">
        <v>8198</v>
      </c>
    </row>
    <row r="7713" spans="1:5" ht="14.4" x14ac:dyDescent="0.55000000000000004">
      <c r="A7713" s="290" t="s">
        <v>65766</v>
      </c>
      <c r="B7713" s="291">
        <v>24476</v>
      </c>
      <c r="D7713" s="290" t="s">
        <v>66304</v>
      </c>
      <c r="E7713" s="292">
        <v>24476</v>
      </c>
    </row>
    <row r="7714" spans="1:5" ht="14.4" x14ac:dyDescent="0.55000000000000004">
      <c r="A7714" s="290" t="s">
        <v>51116</v>
      </c>
      <c r="B7714" s="291">
        <v>200787</v>
      </c>
      <c r="D7714" s="290" t="s">
        <v>51407</v>
      </c>
      <c r="E7714" s="292">
        <v>200787</v>
      </c>
    </row>
    <row r="7715" spans="1:5" ht="14.4" x14ac:dyDescent="0.55000000000000004">
      <c r="A7715" s="290" t="s">
        <v>51117</v>
      </c>
      <c r="B7715" s="291">
        <v>248568</v>
      </c>
      <c r="D7715" s="290" t="s">
        <v>51408</v>
      </c>
      <c r="E7715" s="292">
        <v>248568</v>
      </c>
    </row>
    <row r="7716" spans="1:5" ht="14.4" x14ac:dyDescent="0.55000000000000004">
      <c r="A7716" s="290" t="s">
        <v>65767</v>
      </c>
      <c r="B7716" s="291">
        <v>30624</v>
      </c>
      <c r="D7716" s="290" t="s">
        <v>66305</v>
      </c>
      <c r="E7716" s="292">
        <v>30624</v>
      </c>
    </row>
    <row r="7717" spans="1:5" ht="14.4" x14ac:dyDescent="0.55000000000000004">
      <c r="A7717" s="290" t="s">
        <v>65768</v>
      </c>
      <c r="B7717" s="291">
        <v>23715</v>
      </c>
      <c r="D7717" s="290" t="s">
        <v>66306</v>
      </c>
      <c r="E7717" s="292">
        <v>23715</v>
      </c>
    </row>
    <row r="7718" spans="1:5" ht="14.4" x14ac:dyDescent="0.55000000000000004">
      <c r="A7718" s="290" t="s">
        <v>51118</v>
      </c>
      <c r="B7718" s="291">
        <v>115940</v>
      </c>
      <c r="D7718" s="290" t="s">
        <v>51409</v>
      </c>
      <c r="E7718" s="292">
        <v>115940</v>
      </c>
    </row>
    <row r="7719" spans="1:5" ht="14.4" x14ac:dyDescent="0.55000000000000004">
      <c r="A7719" s="290" t="s">
        <v>49552</v>
      </c>
      <c r="B7719" s="291">
        <v>244410.92</v>
      </c>
      <c r="D7719" s="290" t="s">
        <v>49543</v>
      </c>
      <c r="E7719" s="292">
        <v>244410.92</v>
      </c>
    </row>
    <row r="7720" spans="1:5" ht="14.4" x14ac:dyDescent="0.55000000000000004">
      <c r="A7720" s="290" t="s">
        <v>56927</v>
      </c>
      <c r="B7720" s="291">
        <v>74317.58</v>
      </c>
      <c r="D7720" s="290" t="s">
        <v>56927</v>
      </c>
      <c r="E7720" s="292">
        <v>74317.58</v>
      </c>
    </row>
    <row r="7721" spans="1:5" ht="14.4" x14ac:dyDescent="0.55000000000000004">
      <c r="A7721" s="290" t="s">
        <v>56928</v>
      </c>
      <c r="B7721" s="291">
        <v>59097.16</v>
      </c>
      <c r="D7721" s="290" t="s">
        <v>57044</v>
      </c>
      <c r="E7721" s="292">
        <v>59097.16</v>
      </c>
    </row>
    <row r="7722" spans="1:5" ht="14.4" x14ac:dyDescent="0.55000000000000004">
      <c r="A7722" s="290" t="s">
        <v>56929</v>
      </c>
      <c r="B7722" s="291">
        <v>2135.6799999999998</v>
      </c>
      <c r="D7722" s="290" t="s">
        <v>57045</v>
      </c>
      <c r="E7722" s="292">
        <v>2135.6799999999998</v>
      </c>
    </row>
    <row r="7723" spans="1:5" ht="14.4" x14ac:dyDescent="0.55000000000000004">
      <c r="A7723" s="290" t="s">
        <v>56930</v>
      </c>
      <c r="B7723" s="291">
        <v>50632.42</v>
      </c>
      <c r="D7723" s="290" t="s">
        <v>57046</v>
      </c>
      <c r="E7723" s="292">
        <v>50632.42</v>
      </c>
    </row>
    <row r="7724" spans="1:5" ht="14.4" x14ac:dyDescent="0.55000000000000004">
      <c r="A7724" s="290" t="s">
        <v>65769</v>
      </c>
      <c r="B7724" s="291">
        <v>0</v>
      </c>
      <c r="D7724" s="290" t="s">
        <v>66307</v>
      </c>
      <c r="E7724" s="292">
        <v>0</v>
      </c>
    </row>
    <row r="7725" spans="1:5" ht="14.4" x14ac:dyDescent="0.55000000000000004">
      <c r="A7725" s="290" t="s">
        <v>46396</v>
      </c>
      <c r="B7725" s="291">
        <v>19875</v>
      </c>
      <c r="D7725" s="290" t="s">
        <v>46500</v>
      </c>
      <c r="E7725" s="292">
        <v>19875</v>
      </c>
    </row>
    <row r="7726" spans="1:5" ht="14.4" x14ac:dyDescent="0.55000000000000004">
      <c r="A7726" s="290" t="s">
        <v>46397</v>
      </c>
      <c r="B7726" s="291">
        <v>6322</v>
      </c>
      <c r="D7726" s="290" t="s">
        <v>46501</v>
      </c>
      <c r="E7726" s="292">
        <v>6322</v>
      </c>
    </row>
    <row r="7727" spans="1:5" ht="14.4" x14ac:dyDescent="0.55000000000000004">
      <c r="A7727" s="290" t="s">
        <v>46398</v>
      </c>
      <c r="B7727" s="291">
        <v>38158</v>
      </c>
      <c r="D7727" s="290" t="s">
        <v>46502</v>
      </c>
      <c r="E7727" s="292">
        <v>38158</v>
      </c>
    </row>
    <row r="7728" spans="1:5" ht="14.4" x14ac:dyDescent="0.55000000000000004">
      <c r="A7728" s="290" t="s">
        <v>65770</v>
      </c>
      <c r="B7728" s="291">
        <v>53997</v>
      </c>
      <c r="D7728" s="290" t="s">
        <v>65265</v>
      </c>
      <c r="E7728" s="292">
        <v>53997</v>
      </c>
    </row>
    <row r="7729" spans="1:5" ht="14.4" x14ac:dyDescent="0.55000000000000004">
      <c r="A7729" s="290" t="s">
        <v>65771</v>
      </c>
      <c r="B7729" s="291">
        <v>0</v>
      </c>
      <c r="D7729" s="290" t="s">
        <v>66308</v>
      </c>
      <c r="E7729" s="292">
        <v>0</v>
      </c>
    </row>
    <row r="7730" spans="1:5" ht="14.4" x14ac:dyDescent="0.55000000000000004">
      <c r="A7730" s="290" t="s">
        <v>46399</v>
      </c>
      <c r="B7730" s="291">
        <v>45358</v>
      </c>
      <c r="D7730" s="290" t="s">
        <v>46503</v>
      </c>
      <c r="E7730" s="292">
        <v>45358</v>
      </c>
    </row>
    <row r="7731" spans="1:5" ht="14.4" x14ac:dyDescent="0.55000000000000004">
      <c r="A7731" s="290" t="s">
        <v>65772</v>
      </c>
      <c r="B7731" s="291">
        <v>5458.34</v>
      </c>
      <c r="D7731" s="290" t="s">
        <v>46504</v>
      </c>
      <c r="E7731" s="292">
        <v>5458.34</v>
      </c>
    </row>
    <row r="7732" spans="1:5" ht="14.4" x14ac:dyDescent="0.55000000000000004">
      <c r="A7732" s="290" t="s">
        <v>46400</v>
      </c>
      <c r="B7732" s="291">
        <v>20159</v>
      </c>
      <c r="D7732" s="290" t="s">
        <v>46505</v>
      </c>
      <c r="E7732" s="292">
        <v>20159</v>
      </c>
    </row>
    <row r="7733" spans="1:5" ht="14.4" x14ac:dyDescent="0.55000000000000004">
      <c r="A7733" s="290" t="s">
        <v>46401</v>
      </c>
      <c r="B7733" s="291">
        <v>26448</v>
      </c>
      <c r="D7733" s="290" t="s">
        <v>46506</v>
      </c>
      <c r="E7733" s="292">
        <v>26448</v>
      </c>
    </row>
    <row r="7734" spans="1:5" ht="14.4" x14ac:dyDescent="0.55000000000000004">
      <c r="A7734" s="290" t="s">
        <v>65773</v>
      </c>
      <c r="B7734" s="291">
        <v>133155.6</v>
      </c>
      <c r="D7734" s="290" t="s">
        <v>46507</v>
      </c>
      <c r="E7734" s="292">
        <v>133155.6</v>
      </c>
    </row>
    <row r="7735" spans="1:5" ht="14.4" x14ac:dyDescent="0.55000000000000004">
      <c r="A7735" s="290" t="s">
        <v>65774</v>
      </c>
      <c r="B7735" s="291">
        <v>0</v>
      </c>
      <c r="D7735" s="290" t="s">
        <v>66309</v>
      </c>
      <c r="E7735" s="292">
        <v>0</v>
      </c>
    </row>
    <row r="7736" spans="1:5" ht="14.4" x14ac:dyDescent="0.55000000000000004">
      <c r="A7736" s="290" t="s">
        <v>46402</v>
      </c>
      <c r="B7736" s="291">
        <v>4178.8100000000004</v>
      </c>
      <c r="D7736" s="290" t="s">
        <v>46508</v>
      </c>
      <c r="E7736" s="292">
        <v>4178.8100000000004</v>
      </c>
    </row>
    <row r="7737" spans="1:5" ht="14.4" x14ac:dyDescent="0.55000000000000004">
      <c r="A7737" s="290" t="s">
        <v>46403</v>
      </c>
      <c r="B7737" s="291">
        <v>720</v>
      </c>
      <c r="D7737" s="290" t="s">
        <v>46509</v>
      </c>
      <c r="E7737" s="292">
        <v>720</v>
      </c>
    </row>
    <row r="7738" spans="1:5" ht="14.4" x14ac:dyDescent="0.55000000000000004">
      <c r="A7738" s="290" t="s">
        <v>65775</v>
      </c>
      <c r="B7738" s="291">
        <v>124016.67</v>
      </c>
      <c r="D7738" s="290" t="s">
        <v>46510</v>
      </c>
      <c r="E7738" s="292">
        <v>124016.67</v>
      </c>
    </row>
    <row r="7739" spans="1:5" ht="14.4" x14ac:dyDescent="0.55000000000000004">
      <c r="A7739" s="290" t="s">
        <v>65776</v>
      </c>
      <c r="B7739" s="291">
        <v>0</v>
      </c>
      <c r="D7739" s="290" t="s">
        <v>66310</v>
      </c>
      <c r="E7739" s="292">
        <v>0</v>
      </c>
    </row>
    <row r="7740" spans="1:5" ht="14.4" x14ac:dyDescent="0.55000000000000004">
      <c r="A7740" s="290" t="s">
        <v>46404</v>
      </c>
      <c r="B7740" s="291">
        <v>30238</v>
      </c>
      <c r="D7740" s="290" t="s">
        <v>46511</v>
      </c>
      <c r="E7740" s="292">
        <v>30238</v>
      </c>
    </row>
    <row r="7741" spans="1:5" ht="14.4" x14ac:dyDescent="0.55000000000000004">
      <c r="A7741" s="290" t="s">
        <v>46405</v>
      </c>
      <c r="B7741" s="291">
        <v>35278</v>
      </c>
      <c r="D7741" s="290" t="s">
        <v>46512</v>
      </c>
      <c r="E7741" s="292">
        <v>35278</v>
      </c>
    </row>
    <row r="7742" spans="1:5" ht="14.4" x14ac:dyDescent="0.55000000000000004">
      <c r="A7742" s="290" t="s">
        <v>46406</v>
      </c>
      <c r="B7742" s="291">
        <v>77756</v>
      </c>
      <c r="D7742" s="290" t="s">
        <v>46513</v>
      </c>
      <c r="E7742" s="292">
        <v>77756</v>
      </c>
    </row>
    <row r="7743" spans="1:5" ht="14.4" x14ac:dyDescent="0.55000000000000004">
      <c r="A7743" s="290" t="s">
        <v>65777</v>
      </c>
      <c r="B7743" s="291">
        <v>299504</v>
      </c>
      <c r="D7743" s="290" t="s">
        <v>46514</v>
      </c>
      <c r="E7743" s="292">
        <v>299504</v>
      </c>
    </row>
    <row r="7744" spans="1:5" ht="14.4" x14ac:dyDescent="0.55000000000000004">
      <c r="A7744" s="290" t="s">
        <v>65778</v>
      </c>
      <c r="B7744" s="291">
        <v>30958</v>
      </c>
      <c r="D7744" s="290" t="s">
        <v>66311</v>
      </c>
      <c r="E7744" s="292">
        <v>30958</v>
      </c>
    </row>
    <row r="7745" spans="1:5" ht="14.4" x14ac:dyDescent="0.55000000000000004">
      <c r="A7745" s="290" t="s">
        <v>46407</v>
      </c>
      <c r="B7745" s="291">
        <v>381988.09</v>
      </c>
      <c r="D7745" s="290" t="s">
        <v>46515</v>
      </c>
      <c r="E7745" s="292">
        <v>381988.09</v>
      </c>
    </row>
    <row r="7746" spans="1:5" ht="14.4" x14ac:dyDescent="0.55000000000000004">
      <c r="A7746" s="290" t="s">
        <v>46408</v>
      </c>
      <c r="B7746" s="291">
        <v>19546</v>
      </c>
      <c r="D7746" s="290" t="s">
        <v>46516</v>
      </c>
      <c r="E7746" s="292">
        <v>19546</v>
      </c>
    </row>
    <row r="7747" spans="1:5" ht="14.4" x14ac:dyDescent="0.55000000000000004">
      <c r="A7747" s="290" t="s">
        <v>65779</v>
      </c>
      <c r="B7747" s="291">
        <v>0</v>
      </c>
      <c r="D7747" s="290" t="s">
        <v>66312</v>
      </c>
      <c r="E7747" s="292">
        <v>0</v>
      </c>
    </row>
    <row r="7748" spans="1:5" ht="14.4" x14ac:dyDescent="0.55000000000000004">
      <c r="A7748" s="290" t="s">
        <v>65780</v>
      </c>
      <c r="B7748" s="291">
        <v>0</v>
      </c>
      <c r="D7748" s="290" t="s">
        <v>66313</v>
      </c>
      <c r="E7748" s="292">
        <v>0</v>
      </c>
    </row>
    <row r="7749" spans="1:5" ht="14.4" x14ac:dyDescent="0.55000000000000004">
      <c r="A7749" s="290" t="s">
        <v>65781</v>
      </c>
      <c r="B7749" s="291">
        <v>6209</v>
      </c>
      <c r="D7749" s="290" t="s">
        <v>66314</v>
      </c>
      <c r="E7749" s="292">
        <v>6209</v>
      </c>
    </row>
    <row r="7750" spans="1:5" ht="14.4" x14ac:dyDescent="0.55000000000000004">
      <c r="A7750" s="290" t="s">
        <v>46409</v>
      </c>
      <c r="B7750" s="291">
        <v>493898.49</v>
      </c>
      <c r="D7750" s="290" t="s">
        <v>46517</v>
      </c>
      <c r="E7750" s="292">
        <v>493898.49</v>
      </c>
    </row>
    <row r="7751" spans="1:5" ht="14.4" x14ac:dyDescent="0.55000000000000004">
      <c r="A7751" s="290" t="s">
        <v>65782</v>
      </c>
      <c r="B7751" s="291">
        <v>0</v>
      </c>
      <c r="D7751" s="290" t="s">
        <v>66315</v>
      </c>
      <c r="E7751" s="292">
        <v>0</v>
      </c>
    </row>
    <row r="7752" spans="1:5" ht="14.4" x14ac:dyDescent="0.55000000000000004">
      <c r="A7752" s="290" t="s">
        <v>46410</v>
      </c>
      <c r="B7752" s="291">
        <v>12945</v>
      </c>
      <c r="D7752" s="290" t="s">
        <v>46518</v>
      </c>
      <c r="E7752" s="292">
        <v>12945</v>
      </c>
    </row>
    <row r="7753" spans="1:5" ht="14.4" x14ac:dyDescent="0.55000000000000004">
      <c r="A7753" s="290" t="s">
        <v>46411</v>
      </c>
      <c r="B7753" s="291">
        <v>182869.42</v>
      </c>
      <c r="D7753" s="290" t="s">
        <v>46519</v>
      </c>
      <c r="E7753" s="292">
        <v>182869.42</v>
      </c>
    </row>
    <row r="7754" spans="1:5" ht="14.4" x14ac:dyDescent="0.55000000000000004">
      <c r="A7754" s="290" t="s">
        <v>46412</v>
      </c>
      <c r="B7754" s="291">
        <v>38878</v>
      </c>
      <c r="D7754" s="290" t="s">
        <v>46520</v>
      </c>
      <c r="E7754" s="292">
        <v>38878</v>
      </c>
    </row>
    <row r="7755" spans="1:5" ht="14.4" x14ac:dyDescent="0.55000000000000004">
      <c r="A7755" s="290" t="s">
        <v>46413</v>
      </c>
      <c r="B7755" s="291">
        <v>10071</v>
      </c>
      <c r="D7755" s="290" t="s">
        <v>46521</v>
      </c>
      <c r="E7755" s="292">
        <v>10071</v>
      </c>
    </row>
    <row r="7756" spans="1:5" ht="14.4" x14ac:dyDescent="0.55000000000000004">
      <c r="A7756" s="290" t="s">
        <v>65783</v>
      </c>
      <c r="B7756" s="291">
        <v>0</v>
      </c>
      <c r="D7756" s="290" t="s">
        <v>66316</v>
      </c>
      <c r="E7756" s="292">
        <v>0</v>
      </c>
    </row>
    <row r="7757" spans="1:5" ht="14.4" x14ac:dyDescent="0.55000000000000004">
      <c r="A7757" s="290" t="s">
        <v>46414</v>
      </c>
      <c r="B7757" s="291">
        <v>693322.95</v>
      </c>
      <c r="D7757" s="290" t="s">
        <v>46522</v>
      </c>
      <c r="E7757" s="292">
        <v>693322.95</v>
      </c>
    </row>
    <row r="7758" spans="1:5" ht="14.4" x14ac:dyDescent="0.55000000000000004">
      <c r="A7758" s="290" t="s">
        <v>46415</v>
      </c>
      <c r="B7758" s="291">
        <v>16559</v>
      </c>
      <c r="D7758" s="290" t="s">
        <v>46523</v>
      </c>
      <c r="E7758" s="292">
        <v>16559</v>
      </c>
    </row>
    <row r="7759" spans="1:5" ht="14.4" x14ac:dyDescent="0.55000000000000004">
      <c r="A7759" s="290" t="s">
        <v>46416</v>
      </c>
      <c r="B7759" s="291">
        <v>6008.18</v>
      </c>
      <c r="D7759" s="290" t="s">
        <v>46524</v>
      </c>
      <c r="E7759" s="292">
        <v>6008.18</v>
      </c>
    </row>
    <row r="7760" spans="1:5" ht="14.4" x14ac:dyDescent="0.55000000000000004">
      <c r="A7760" s="290" t="s">
        <v>65784</v>
      </c>
      <c r="B7760" s="291">
        <v>0</v>
      </c>
      <c r="D7760" s="290" t="s">
        <v>66317</v>
      </c>
      <c r="E7760" s="292">
        <v>0</v>
      </c>
    </row>
    <row r="7761" spans="1:5" ht="14.4" x14ac:dyDescent="0.55000000000000004">
      <c r="A7761" s="290" t="s">
        <v>46417</v>
      </c>
      <c r="B7761" s="291">
        <v>32828</v>
      </c>
      <c r="D7761" s="290" t="s">
        <v>46525</v>
      </c>
      <c r="E7761" s="292">
        <v>32828</v>
      </c>
    </row>
    <row r="7762" spans="1:5" ht="14.4" x14ac:dyDescent="0.55000000000000004">
      <c r="A7762" s="290" t="s">
        <v>65785</v>
      </c>
      <c r="B7762" s="291">
        <v>0</v>
      </c>
      <c r="D7762" s="290" t="s">
        <v>66318</v>
      </c>
      <c r="E7762" s="292">
        <v>0</v>
      </c>
    </row>
    <row r="7763" spans="1:5" ht="14.4" x14ac:dyDescent="0.55000000000000004">
      <c r="A7763" s="290" t="s">
        <v>46418</v>
      </c>
      <c r="B7763" s="291">
        <v>24882</v>
      </c>
      <c r="D7763" s="290" t="s">
        <v>46526</v>
      </c>
      <c r="E7763" s="292">
        <v>24882</v>
      </c>
    </row>
    <row r="7764" spans="1:5" ht="14.4" x14ac:dyDescent="0.55000000000000004">
      <c r="A7764" s="290" t="s">
        <v>65786</v>
      </c>
      <c r="B7764" s="291">
        <v>0</v>
      </c>
      <c r="D7764" s="290" t="s">
        <v>66319</v>
      </c>
      <c r="E7764" s="292">
        <v>0</v>
      </c>
    </row>
    <row r="7765" spans="1:5" ht="14.4" x14ac:dyDescent="0.55000000000000004">
      <c r="A7765" s="290" t="s">
        <v>65787</v>
      </c>
      <c r="B7765" s="291">
        <v>25899.84</v>
      </c>
      <c r="D7765" s="290" t="s">
        <v>66320</v>
      </c>
      <c r="E7765" s="292">
        <v>25899.84</v>
      </c>
    </row>
    <row r="7766" spans="1:5" ht="14.4" x14ac:dyDescent="0.55000000000000004">
      <c r="A7766" s="290" t="s">
        <v>46419</v>
      </c>
      <c r="B7766" s="291">
        <v>88400</v>
      </c>
      <c r="D7766" s="290" t="s">
        <v>46527</v>
      </c>
      <c r="E7766" s="292">
        <v>88400</v>
      </c>
    </row>
    <row r="7767" spans="1:5" ht="14.4" x14ac:dyDescent="0.55000000000000004">
      <c r="A7767" s="290" t="s">
        <v>46420</v>
      </c>
      <c r="B7767" s="291">
        <v>54219.5</v>
      </c>
      <c r="D7767" s="290" t="s">
        <v>46528</v>
      </c>
      <c r="E7767" s="292">
        <v>54219.5</v>
      </c>
    </row>
    <row r="7768" spans="1:5" ht="14.4" x14ac:dyDescent="0.55000000000000004">
      <c r="A7768" s="290" t="s">
        <v>65788</v>
      </c>
      <c r="B7768" s="291">
        <v>22069</v>
      </c>
      <c r="D7768" s="290" t="s">
        <v>66321</v>
      </c>
      <c r="E7768" s="292">
        <v>22069</v>
      </c>
    </row>
    <row r="7769" spans="1:5" ht="14.4" x14ac:dyDescent="0.55000000000000004">
      <c r="A7769" s="290" t="s">
        <v>46421</v>
      </c>
      <c r="B7769" s="291">
        <v>17307.830000000002</v>
      </c>
      <c r="D7769" s="290" t="s">
        <v>46529</v>
      </c>
      <c r="E7769" s="292">
        <v>17307.830000000002</v>
      </c>
    </row>
    <row r="7770" spans="1:5" ht="14.4" x14ac:dyDescent="0.55000000000000004">
      <c r="A7770" s="290" t="s">
        <v>46422</v>
      </c>
      <c r="B7770" s="291">
        <v>2878.07</v>
      </c>
      <c r="D7770" s="290" t="s">
        <v>46530</v>
      </c>
      <c r="E7770" s="292">
        <v>2878.07</v>
      </c>
    </row>
    <row r="7771" spans="1:5" ht="14.4" x14ac:dyDescent="0.55000000000000004">
      <c r="A7771" s="290" t="s">
        <v>65789</v>
      </c>
      <c r="B7771" s="291">
        <v>0</v>
      </c>
      <c r="D7771" s="290" t="s">
        <v>66322</v>
      </c>
      <c r="E7771" s="292">
        <v>0</v>
      </c>
    </row>
    <row r="7772" spans="1:5" ht="14.4" x14ac:dyDescent="0.55000000000000004">
      <c r="A7772" s="290" t="s">
        <v>46423</v>
      </c>
      <c r="B7772" s="291">
        <v>3600</v>
      </c>
      <c r="D7772" s="290" t="s">
        <v>46531</v>
      </c>
      <c r="E7772" s="292">
        <v>3600</v>
      </c>
    </row>
    <row r="7773" spans="1:5" ht="14.4" x14ac:dyDescent="0.55000000000000004">
      <c r="A7773" s="290" t="s">
        <v>65790</v>
      </c>
      <c r="B7773" s="291">
        <v>0</v>
      </c>
      <c r="D7773" s="290" t="s">
        <v>66323</v>
      </c>
      <c r="E7773" s="292">
        <v>0</v>
      </c>
    </row>
    <row r="7774" spans="1:5" ht="14.4" x14ac:dyDescent="0.55000000000000004">
      <c r="A7774" s="290" t="s">
        <v>46424</v>
      </c>
      <c r="B7774" s="291">
        <v>13679</v>
      </c>
      <c r="D7774" s="290" t="s">
        <v>46532</v>
      </c>
      <c r="E7774" s="292">
        <v>13679</v>
      </c>
    </row>
    <row r="7775" spans="1:5" ht="14.4" x14ac:dyDescent="0.55000000000000004">
      <c r="A7775" s="290" t="s">
        <v>46425</v>
      </c>
      <c r="B7775" s="291">
        <v>494280.8</v>
      </c>
      <c r="D7775" s="290" t="s">
        <v>46533</v>
      </c>
      <c r="E7775" s="292">
        <v>494280.8</v>
      </c>
    </row>
    <row r="7776" spans="1:5" ht="14.4" x14ac:dyDescent="0.55000000000000004">
      <c r="A7776" s="290" t="s">
        <v>65791</v>
      </c>
      <c r="B7776" s="291">
        <v>0</v>
      </c>
      <c r="D7776" s="290" t="s">
        <v>66324</v>
      </c>
      <c r="E7776" s="292">
        <v>0</v>
      </c>
    </row>
    <row r="7777" spans="1:5" ht="14.4" x14ac:dyDescent="0.55000000000000004">
      <c r="A7777" s="290" t="s">
        <v>46426</v>
      </c>
      <c r="B7777" s="291">
        <v>3600</v>
      </c>
      <c r="D7777" s="290" t="s">
        <v>46534</v>
      </c>
      <c r="E7777" s="292">
        <v>3600</v>
      </c>
    </row>
    <row r="7778" spans="1:5" ht="14.4" x14ac:dyDescent="0.55000000000000004">
      <c r="A7778" s="290" t="s">
        <v>46427</v>
      </c>
      <c r="B7778" s="291">
        <v>155847</v>
      </c>
      <c r="D7778" s="290" t="s">
        <v>46535</v>
      </c>
      <c r="E7778" s="292">
        <v>155847</v>
      </c>
    </row>
    <row r="7779" spans="1:5" ht="14.4" x14ac:dyDescent="0.55000000000000004">
      <c r="A7779" s="290" t="s">
        <v>46428</v>
      </c>
      <c r="B7779" s="291">
        <v>56877</v>
      </c>
      <c r="D7779" s="290" t="s">
        <v>46536</v>
      </c>
      <c r="E7779" s="292">
        <v>56877</v>
      </c>
    </row>
    <row r="7780" spans="1:5" ht="14.4" x14ac:dyDescent="0.55000000000000004">
      <c r="A7780" s="290" t="s">
        <v>46429</v>
      </c>
      <c r="B7780" s="291">
        <v>100795</v>
      </c>
      <c r="D7780" s="290" t="s">
        <v>46537</v>
      </c>
      <c r="E7780" s="292">
        <v>100795</v>
      </c>
    </row>
    <row r="7781" spans="1:5" ht="14.4" x14ac:dyDescent="0.55000000000000004">
      <c r="A7781" s="290" t="s">
        <v>43569</v>
      </c>
      <c r="B7781" s="291">
        <v>238081</v>
      </c>
      <c r="D7781" s="290" t="s">
        <v>43883</v>
      </c>
      <c r="E7781" s="292">
        <v>238081</v>
      </c>
    </row>
    <row r="7782" spans="1:5" ht="14.4" x14ac:dyDescent="0.55000000000000004">
      <c r="A7782" s="290" t="s">
        <v>65792</v>
      </c>
      <c r="B7782" s="291">
        <v>0</v>
      </c>
      <c r="D7782" s="290" t="s">
        <v>66325</v>
      </c>
      <c r="E7782" s="292">
        <v>0</v>
      </c>
    </row>
    <row r="7783" spans="1:5" ht="14.4" x14ac:dyDescent="0.55000000000000004">
      <c r="A7783" s="290" t="s">
        <v>43570</v>
      </c>
      <c r="B7783" s="291">
        <v>3364</v>
      </c>
      <c r="D7783" s="290" t="s">
        <v>43884</v>
      </c>
      <c r="E7783" s="292">
        <v>3364</v>
      </c>
    </row>
    <row r="7784" spans="1:5" ht="14.4" x14ac:dyDescent="0.55000000000000004">
      <c r="A7784" s="290" t="s">
        <v>43571</v>
      </c>
      <c r="B7784" s="291">
        <v>47052.5</v>
      </c>
      <c r="D7784" s="290" t="s">
        <v>43885</v>
      </c>
      <c r="E7784" s="292">
        <v>47052.5</v>
      </c>
    </row>
    <row r="7785" spans="1:5" ht="14.4" x14ac:dyDescent="0.55000000000000004">
      <c r="A7785" s="290" t="s">
        <v>43572</v>
      </c>
      <c r="B7785" s="291">
        <v>13832</v>
      </c>
      <c r="D7785" s="290" t="s">
        <v>43886</v>
      </c>
      <c r="E7785" s="292">
        <v>13832</v>
      </c>
    </row>
    <row r="7786" spans="1:5" ht="14.4" x14ac:dyDescent="0.55000000000000004">
      <c r="A7786" s="290" t="s">
        <v>43573</v>
      </c>
      <c r="B7786" s="291">
        <v>31706</v>
      </c>
      <c r="D7786" s="290" t="s">
        <v>43887</v>
      </c>
      <c r="E7786" s="292">
        <v>31706</v>
      </c>
    </row>
    <row r="7787" spans="1:5" ht="14.4" x14ac:dyDescent="0.55000000000000004">
      <c r="A7787" s="290" t="s">
        <v>65793</v>
      </c>
      <c r="B7787" s="291">
        <v>26527.5</v>
      </c>
      <c r="D7787" s="290" t="s">
        <v>43888</v>
      </c>
      <c r="E7787" s="292">
        <v>26527.5</v>
      </c>
    </row>
    <row r="7788" spans="1:5" ht="14.4" x14ac:dyDescent="0.55000000000000004">
      <c r="A7788" s="290" t="s">
        <v>43574</v>
      </c>
      <c r="B7788" s="291">
        <v>19094</v>
      </c>
      <c r="D7788" s="290" t="s">
        <v>43889</v>
      </c>
      <c r="E7788" s="292">
        <v>19094</v>
      </c>
    </row>
    <row r="7789" spans="1:5" ht="14.4" x14ac:dyDescent="0.55000000000000004">
      <c r="A7789" s="290" t="s">
        <v>43575</v>
      </c>
      <c r="B7789" s="291">
        <v>64084</v>
      </c>
      <c r="D7789" s="290" t="s">
        <v>43890</v>
      </c>
      <c r="E7789" s="292">
        <v>64084</v>
      </c>
    </row>
    <row r="7790" spans="1:5" ht="14.4" x14ac:dyDescent="0.55000000000000004">
      <c r="A7790" s="290" t="s">
        <v>65794</v>
      </c>
      <c r="B7790" s="291">
        <v>0</v>
      </c>
      <c r="D7790" s="290" t="s">
        <v>66326</v>
      </c>
      <c r="E7790" s="292">
        <v>0</v>
      </c>
    </row>
    <row r="7791" spans="1:5" ht="14.4" x14ac:dyDescent="0.55000000000000004">
      <c r="A7791" s="290" t="s">
        <v>65795</v>
      </c>
      <c r="B7791" s="291">
        <v>0</v>
      </c>
      <c r="D7791" s="290" t="s">
        <v>66327</v>
      </c>
      <c r="E7791" s="292">
        <v>0</v>
      </c>
    </row>
    <row r="7792" spans="1:5" ht="14.4" x14ac:dyDescent="0.55000000000000004">
      <c r="A7792" s="290" t="s">
        <v>65796</v>
      </c>
      <c r="B7792" s="291">
        <v>0</v>
      </c>
      <c r="D7792" s="290" t="s">
        <v>66328</v>
      </c>
      <c r="E7792" s="292">
        <v>0</v>
      </c>
    </row>
    <row r="7793" spans="1:5" ht="14.4" x14ac:dyDescent="0.55000000000000004">
      <c r="A7793" s="290" t="s">
        <v>43576</v>
      </c>
      <c r="B7793" s="291">
        <v>131839</v>
      </c>
      <c r="D7793" s="290" t="s">
        <v>43891</v>
      </c>
      <c r="E7793" s="292">
        <v>131839</v>
      </c>
    </row>
    <row r="7794" spans="1:5" ht="14.4" x14ac:dyDescent="0.55000000000000004">
      <c r="A7794" s="290" t="s">
        <v>43577</v>
      </c>
      <c r="B7794" s="291">
        <v>241275</v>
      </c>
      <c r="D7794" s="290" t="s">
        <v>43892</v>
      </c>
      <c r="E7794" s="292">
        <v>241275</v>
      </c>
    </row>
    <row r="7795" spans="1:5" ht="14.4" x14ac:dyDescent="0.55000000000000004">
      <c r="A7795" s="290" t="s">
        <v>43578</v>
      </c>
      <c r="B7795" s="291">
        <v>47110</v>
      </c>
      <c r="D7795" s="290" t="s">
        <v>43893</v>
      </c>
      <c r="E7795" s="292">
        <v>47110</v>
      </c>
    </row>
    <row r="7796" spans="1:5" ht="14.4" x14ac:dyDescent="0.55000000000000004">
      <c r="A7796" s="290" t="s">
        <v>43579</v>
      </c>
      <c r="B7796" s="291">
        <v>4590</v>
      </c>
      <c r="D7796" s="290" t="s">
        <v>43894</v>
      </c>
      <c r="E7796" s="292">
        <v>4590</v>
      </c>
    </row>
    <row r="7797" spans="1:5" ht="14.4" x14ac:dyDescent="0.55000000000000004">
      <c r="A7797" s="290" t="s">
        <v>43580</v>
      </c>
      <c r="B7797" s="291">
        <v>4239</v>
      </c>
      <c r="D7797" s="290" t="s">
        <v>43895</v>
      </c>
      <c r="E7797" s="292">
        <v>4239</v>
      </c>
    </row>
    <row r="7798" spans="1:5" ht="14.4" x14ac:dyDescent="0.55000000000000004">
      <c r="A7798" s="290" t="s">
        <v>43581</v>
      </c>
      <c r="B7798" s="291">
        <v>13698</v>
      </c>
      <c r="D7798" s="290" t="s">
        <v>43896</v>
      </c>
      <c r="E7798" s="292">
        <v>13698</v>
      </c>
    </row>
    <row r="7799" spans="1:5" ht="14.4" x14ac:dyDescent="0.55000000000000004">
      <c r="A7799" s="290" t="s">
        <v>43582</v>
      </c>
      <c r="B7799" s="291">
        <v>6895</v>
      </c>
      <c r="D7799" s="290" t="s">
        <v>43897</v>
      </c>
      <c r="E7799" s="292">
        <v>6895</v>
      </c>
    </row>
    <row r="7800" spans="1:5" ht="14.4" x14ac:dyDescent="0.55000000000000004">
      <c r="A7800" s="290" t="s">
        <v>43583</v>
      </c>
      <c r="B7800" s="291">
        <v>837</v>
      </c>
      <c r="D7800" s="290" t="s">
        <v>43898</v>
      </c>
      <c r="E7800" s="292">
        <v>837</v>
      </c>
    </row>
    <row r="7801" spans="1:5" ht="14.4" x14ac:dyDescent="0.55000000000000004">
      <c r="A7801" s="290" t="s">
        <v>43584</v>
      </c>
      <c r="B7801" s="291">
        <v>120963</v>
      </c>
      <c r="D7801" s="290" t="s">
        <v>43899</v>
      </c>
      <c r="E7801" s="292">
        <v>120963</v>
      </c>
    </row>
    <row r="7802" spans="1:5" ht="14.4" x14ac:dyDescent="0.55000000000000004">
      <c r="A7802" s="290" t="s">
        <v>43585</v>
      </c>
      <c r="B7802" s="291">
        <v>4838</v>
      </c>
      <c r="D7802" s="290" t="s">
        <v>43900</v>
      </c>
      <c r="E7802" s="292">
        <v>4838</v>
      </c>
    </row>
    <row r="7803" spans="1:5" ht="14.4" x14ac:dyDescent="0.55000000000000004">
      <c r="A7803" s="290" t="s">
        <v>43586</v>
      </c>
      <c r="B7803" s="291">
        <v>355002</v>
      </c>
      <c r="D7803" s="290" t="s">
        <v>43901</v>
      </c>
      <c r="E7803" s="292">
        <v>355002</v>
      </c>
    </row>
    <row r="7804" spans="1:5" ht="14.4" x14ac:dyDescent="0.55000000000000004">
      <c r="A7804" s="290" t="s">
        <v>43587</v>
      </c>
      <c r="B7804" s="291">
        <v>56380</v>
      </c>
      <c r="D7804" s="290" t="s">
        <v>43902</v>
      </c>
      <c r="E7804" s="292">
        <v>56380</v>
      </c>
    </row>
    <row r="7805" spans="1:5" ht="14.4" x14ac:dyDescent="0.55000000000000004">
      <c r="A7805" s="290" t="s">
        <v>43588</v>
      </c>
      <c r="B7805" s="291">
        <v>8787</v>
      </c>
      <c r="D7805" s="290" t="s">
        <v>43903</v>
      </c>
      <c r="E7805" s="292">
        <v>8787</v>
      </c>
    </row>
    <row r="7806" spans="1:5" ht="14.4" x14ac:dyDescent="0.55000000000000004">
      <c r="A7806" s="290" t="s">
        <v>43589</v>
      </c>
      <c r="B7806" s="291">
        <v>4166</v>
      </c>
      <c r="D7806" s="290" t="s">
        <v>43904</v>
      </c>
      <c r="E7806" s="292">
        <v>4166</v>
      </c>
    </row>
    <row r="7807" spans="1:5" ht="14.4" x14ac:dyDescent="0.55000000000000004">
      <c r="A7807" s="290" t="s">
        <v>65797</v>
      </c>
      <c r="B7807" s="291">
        <v>0</v>
      </c>
      <c r="D7807" s="290" t="s">
        <v>66329</v>
      </c>
      <c r="E7807" s="292">
        <v>0</v>
      </c>
    </row>
    <row r="7808" spans="1:5" ht="14.4" x14ac:dyDescent="0.55000000000000004">
      <c r="A7808" s="290" t="s">
        <v>43590</v>
      </c>
      <c r="B7808" s="291">
        <v>100661.1</v>
      </c>
      <c r="D7808" s="290" t="s">
        <v>43905</v>
      </c>
      <c r="E7808" s="292">
        <v>100661.1</v>
      </c>
    </row>
    <row r="7809" spans="1:5" ht="14.4" x14ac:dyDescent="0.55000000000000004">
      <c r="A7809" s="290" t="s">
        <v>43591</v>
      </c>
      <c r="B7809" s="291">
        <v>18862.5</v>
      </c>
      <c r="D7809" s="290" t="s">
        <v>43906</v>
      </c>
      <c r="E7809" s="292">
        <v>18862.5</v>
      </c>
    </row>
    <row r="7810" spans="1:5" ht="14.4" x14ac:dyDescent="0.55000000000000004">
      <c r="A7810" s="290" t="s">
        <v>43592</v>
      </c>
      <c r="B7810" s="291">
        <v>83065</v>
      </c>
      <c r="D7810" s="290" t="s">
        <v>43907</v>
      </c>
      <c r="E7810" s="292">
        <v>83065</v>
      </c>
    </row>
    <row r="7811" spans="1:5" ht="14.4" x14ac:dyDescent="0.55000000000000004">
      <c r="A7811" s="290" t="s">
        <v>65798</v>
      </c>
      <c r="B7811" s="291">
        <v>0</v>
      </c>
      <c r="D7811" s="290" t="s">
        <v>66330</v>
      </c>
      <c r="E7811" s="292">
        <v>0</v>
      </c>
    </row>
    <row r="7812" spans="1:5" ht="14.4" x14ac:dyDescent="0.55000000000000004">
      <c r="A7812" s="290" t="s">
        <v>43593</v>
      </c>
      <c r="B7812" s="291">
        <v>24025</v>
      </c>
      <c r="D7812" s="290" t="s">
        <v>43908</v>
      </c>
      <c r="E7812" s="292">
        <v>24025</v>
      </c>
    </row>
    <row r="7813" spans="1:5" ht="14.4" x14ac:dyDescent="0.55000000000000004">
      <c r="A7813" s="290" t="s">
        <v>43594</v>
      </c>
      <c r="B7813" s="291">
        <v>161291</v>
      </c>
      <c r="D7813" s="290" t="s">
        <v>43909</v>
      </c>
      <c r="E7813" s="292">
        <v>161291</v>
      </c>
    </row>
    <row r="7814" spans="1:5" ht="14.4" x14ac:dyDescent="0.55000000000000004">
      <c r="A7814" s="290" t="s">
        <v>43595</v>
      </c>
      <c r="B7814" s="291">
        <v>41486</v>
      </c>
      <c r="D7814" s="290" t="s">
        <v>43910</v>
      </c>
      <c r="E7814" s="292">
        <v>41486</v>
      </c>
    </row>
    <row r="7815" spans="1:5" ht="14.4" x14ac:dyDescent="0.55000000000000004">
      <c r="A7815" s="290" t="s">
        <v>43596</v>
      </c>
      <c r="B7815" s="291">
        <v>29773</v>
      </c>
      <c r="D7815" s="290" t="s">
        <v>43911</v>
      </c>
      <c r="E7815" s="292">
        <v>29773</v>
      </c>
    </row>
    <row r="7816" spans="1:5" ht="14.4" x14ac:dyDescent="0.55000000000000004">
      <c r="A7816" s="290" t="s">
        <v>43597</v>
      </c>
      <c r="B7816" s="291">
        <v>94405</v>
      </c>
      <c r="D7816" s="290" t="s">
        <v>43912</v>
      </c>
      <c r="E7816" s="292">
        <v>94405</v>
      </c>
    </row>
    <row r="7817" spans="1:5" ht="14.4" x14ac:dyDescent="0.55000000000000004">
      <c r="A7817" s="290" t="s">
        <v>43598</v>
      </c>
      <c r="B7817" s="291">
        <v>5624</v>
      </c>
      <c r="D7817" s="290" t="s">
        <v>43913</v>
      </c>
      <c r="E7817" s="292">
        <v>5624</v>
      </c>
    </row>
    <row r="7818" spans="1:5" ht="14.4" x14ac:dyDescent="0.55000000000000004">
      <c r="A7818" s="290" t="s">
        <v>65799</v>
      </c>
      <c r="B7818" s="291">
        <v>0</v>
      </c>
      <c r="D7818" s="290" t="s">
        <v>66331</v>
      </c>
      <c r="E7818" s="292">
        <v>0</v>
      </c>
    </row>
    <row r="7819" spans="1:5" ht="14.4" x14ac:dyDescent="0.55000000000000004">
      <c r="A7819" s="290" t="s">
        <v>65800</v>
      </c>
      <c r="B7819" s="291">
        <v>0</v>
      </c>
      <c r="D7819" s="290" t="s">
        <v>66332</v>
      </c>
      <c r="E7819" s="292">
        <v>0</v>
      </c>
    </row>
    <row r="7820" spans="1:5" ht="14.4" x14ac:dyDescent="0.55000000000000004">
      <c r="A7820" s="290" t="s">
        <v>65801</v>
      </c>
      <c r="B7820" s="291">
        <v>18825</v>
      </c>
      <c r="D7820" s="290" t="s">
        <v>43914</v>
      </c>
      <c r="E7820" s="292">
        <v>18825</v>
      </c>
    </row>
    <row r="7821" spans="1:5" ht="14.4" x14ac:dyDescent="0.55000000000000004">
      <c r="A7821" s="290" t="s">
        <v>43599</v>
      </c>
      <c r="B7821" s="291">
        <v>13212</v>
      </c>
      <c r="D7821" s="290" t="s">
        <v>43915</v>
      </c>
      <c r="E7821" s="292">
        <v>13212</v>
      </c>
    </row>
    <row r="7822" spans="1:5" ht="14.4" x14ac:dyDescent="0.55000000000000004">
      <c r="A7822" s="290" t="s">
        <v>43600</v>
      </c>
      <c r="B7822" s="291">
        <v>144554</v>
      </c>
      <c r="D7822" s="290" t="s">
        <v>43916</v>
      </c>
      <c r="E7822" s="292">
        <v>144554</v>
      </c>
    </row>
    <row r="7823" spans="1:5" ht="14.4" x14ac:dyDescent="0.55000000000000004">
      <c r="A7823" s="290" t="s">
        <v>43601</v>
      </c>
      <c r="B7823" s="291">
        <v>12199</v>
      </c>
      <c r="D7823" s="290" t="s">
        <v>43917</v>
      </c>
      <c r="E7823" s="292">
        <v>12199</v>
      </c>
    </row>
    <row r="7824" spans="1:5" ht="14.4" x14ac:dyDescent="0.55000000000000004">
      <c r="A7824" s="290" t="s">
        <v>43602</v>
      </c>
      <c r="B7824" s="291">
        <v>54625</v>
      </c>
      <c r="D7824" s="290" t="s">
        <v>43918</v>
      </c>
      <c r="E7824" s="292">
        <v>54625</v>
      </c>
    </row>
    <row r="7825" spans="1:5" ht="14.4" x14ac:dyDescent="0.55000000000000004">
      <c r="A7825" s="290" t="s">
        <v>43603</v>
      </c>
      <c r="B7825" s="291">
        <v>22560.07</v>
      </c>
      <c r="D7825" s="290" t="s">
        <v>43919</v>
      </c>
      <c r="E7825" s="292">
        <v>22560.07</v>
      </c>
    </row>
    <row r="7826" spans="1:5" ht="14.4" x14ac:dyDescent="0.55000000000000004">
      <c r="A7826" s="290" t="s">
        <v>43604</v>
      </c>
      <c r="B7826" s="291">
        <v>1168</v>
      </c>
      <c r="D7826" s="290" t="s">
        <v>43920</v>
      </c>
      <c r="E7826" s="292">
        <v>1168</v>
      </c>
    </row>
    <row r="7827" spans="1:5" ht="14.4" x14ac:dyDescent="0.55000000000000004">
      <c r="A7827" s="290" t="s">
        <v>43605</v>
      </c>
      <c r="B7827" s="291">
        <v>89319.39</v>
      </c>
      <c r="D7827" s="290" t="s">
        <v>43921</v>
      </c>
      <c r="E7827" s="292">
        <v>89319.39</v>
      </c>
    </row>
    <row r="7828" spans="1:5" ht="14.4" x14ac:dyDescent="0.55000000000000004">
      <c r="A7828" s="290" t="s">
        <v>65802</v>
      </c>
      <c r="B7828" s="291">
        <v>516170</v>
      </c>
      <c r="D7828" s="290" t="s">
        <v>43922</v>
      </c>
      <c r="E7828" s="292">
        <v>516170</v>
      </c>
    </row>
    <row r="7829" spans="1:5" ht="14.4" x14ac:dyDescent="0.55000000000000004">
      <c r="A7829" s="290" t="s">
        <v>65803</v>
      </c>
      <c r="B7829" s="291">
        <v>0</v>
      </c>
      <c r="D7829" s="290" t="s">
        <v>66333</v>
      </c>
      <c r="E7829" s="292">
        <v>0</v>
      </c>
    </row>
    <row r="7830" spans="1:5" ht="14.4" x14ac:dyDescent="0.55000000000000004">
      <c r="A7830" s="290" t="s">
        <v>43606</v>
      </c>
      <c r="B7830" s="291">
        <v>43626</v>
      </c>
      <c r="D7830" s="290" t="s">
        <v>43923</v>
      </c>
      <c r="E7830" s="292">
        <v>43626</v>
      </c>
    </row>
    <row r="7831" spans="1:5" ht="14.4" x14ac:dyDescent="0.55000000000000004">
      <c r="A7831" s="290" t="s">
        <v>43607</v>
      </c>
      <c r="B7831" s="291">
        <v>54997</v>
      </c>
      <c r="D7831" s="290" t="s">
        <v>43924</v>
      </c>
      <c r="E7831" s="292">
        <v>54997</v>
      </c>
    </row>
    <row r="7832" spans="1:5" ht="14.4" x14ac:dyDescent="0.55000000000000004">
      <c r="A7832" s="290" t="s">
        <v>43608</v>
      </c>
      <c r="B7832" s="291">
        <v>190827</v>
      </c>
      <c r="D7832" s="290" t="s">
        <v>43925</v>
      </c>
      <c r="E7832" s="292">
        <v>190827</v>
      </c>
    </row>
    <row r="7833" spans="1:5" ht="14.4" x14ac:dyDescent="0.55000000000000004">
      <c r="A7833" s="290" t="s">
        <v>43609</v>
      </c>
      <c r="B7833" s="291">
        <v>31603</v>
      </c>
      <c r="D7833" s="290" t="s">
        <v>43926</v>
      </c>
      <c r="E7833" s="292">
        <v>31603</v>
      </c>
    </row>
    <row r="7834" spans="1:5" ht="14.4" x14ac:dyDescent="0.55000000000000004">
      <c r="A7834" s="290" t="s">
        <v>43610</v>
      </c>
      <c r="B7834" s="291">
        <v>23053</v>
      </c>
      <c r="D7834" s="290" t="s">
        <v>43927</v>
      </c>
      <c r="E7834" s="292">
        <v>23053</v>
      </c>
    </row>
    <row r="7835" spans="1:5" ht="14.4" x14ac:dyDescent="0.55000000000000004">
      <c r="A7835" s="290" t="s">
        <v>65804</v>
      </c>
      <c r="B7835" s="291">
        <v>0</v>
      </c>
      <c r="D7835" s="290" t="s">
        <v>66334</v>
      </c>
      <c r="E7835" s="292">
        <v>0</v>
      </c>
    </row>
    <row r="7836" spans="1:5" ht="14.4" x14ac:dyDescent="0.55000000000000004">
      <c r="A7836" s="290" t="s">
        <v>43611</v>
      </c>
      <c r="B7836" s="291">
        <v>5820</v>
      </c>
      <c r="D7836" s="290" t="s">
        <v>43928</v>
      </c>
      <c r="E7836" s="292">
        <v>5820</v>
      </c>
    </row>
    <row r="7837" spans="1:5" ht="14.4" x14ac:dyDescent="0.55000000000000004">
      <c r="A7837" s="290" t="s">
        <v>43612</v>
      </c>
      <c r="B7837" s="291">
        <v>61548.14</v>
      </c>
      <c r="D7837" s="290" t="s">
        <v>43929</v>
      </c>
      <c r="E7837" s="292">
        <v>61548.14</v>
      </c>
    </row>
    <row r="7838" spans="1:5" ht="14.4" x14ac:dyDescent="0.55000000000000004">
      <c r="A7838" s="290" t="s">
        <v>43613</v>
      </c>
      <c r="B7838" s="291">
        <v>98716</v>
      </c>
      <c r="D7838" s="290" t="s">
        <v>43930</v>
      </c>
      <c r="E7838" s="292">
        <v>98716</v>
      </c>
    </row>
    <row r="7839" spans="1:5" ht="14.4" x14ac:dyDescent="0.55000000000000004">
      <c r="A7839" s="290" t="s">
        <v>43614</v>
      </c>
      <c r="B7839" s="291">
        <v>221781</v>
      </c>
      <c r="D7839" s="290" t="s">
        <v>43931</v>
      </c>
      <c r="E7839" s="292">
        <v>221781</v>
      </c>
    </row>
    <row r="7840" spans="1:5" ht="14.4" x14ac:dyDescent="0.55000000000000004">
      <c r="A7840" s="290" t="s">
        <v>43615</v>
      </c>
      <c r="B7840" s="291">
        <v>6668</v>
      </c>
      <c r="D7840" s="290" t="s">
        <v>43932</v>
      </c>
      <c r="E7840" s="292">
        <v>6668</v>
      </c>
    </row>
    <row r="7841" spans="1:5" ht="14.4" x14ac:dyDescent="0.55000000000000004">
      <c r="A7841" s="290" t="s">
        <v>65805</v>
      </c>
      <c r="B7841" s="291">
        <v>5169</v>
      </c>
      <c r="D7841" s="290" t="s">
        <v>66335</v>
      </c>
      <c r="E7841" s="292">
        <v>5169</v>
      </c>
    </row>
    <row r="7842" spans="1:5" ht="14.4" x14ac:dyDescent="0.55000000000000004">
      <c r="A7842" s="290" t="s">
        <v>43616</v>
      </c>
      <c r="B7842" s="291">
        <v>2305</v>
      </c>
      <c r="D7842" s="290" t="s">
        <v>43933</v>
      </c>
      <c r="E7842" s="292">
        <v>2305</v>
      </c>
    </row>
    <row r="7843" spans="1:5" ht="14.4" x14ac:dyDescent="0.55000000000000004">
      <c r="A7843" s="290" t="s">
        <v>43617</v>
      </c>
      <c r="B7843" s="291">
        <v>4445</v>
      </c>
      <c r="D7843" s="290" t="s">
        <v>43934</v>
      </c>
      <c r="E7843" s="292">
        <v>4445</v>
      </c>
    </row>
    <row r="7844" spans="1:5" ht="14.4" x14ac:dyDescent="0.55000000000000004">
      <c r="A7844" s="290" t="s">
        <v>43618</v>
      </c>
      <c r="B7844" s="291">
        <v>14184</v>
      </c>
      <c r="D7844" s="290" t="s">
        <v>43935</v>
      </c>
      <c r="E7844" s="292">
        <v>14184</v>
      </c>
    </row>
    <row r="7845" spans="1:5" ht="14.4" x14ac:dyDescent="0.55000000000000004">
      <c r="A7845" s="290" t="s">
        <v>65806</v>
      </c>
      <c r="B7845" s="291">
        <v>4290</v>
      </c>
      <c r="D7845" s="290" t="s">
        <v>43936</v>
      </c>
      <c r="E7845" s="292">
        <v>4290</v>
      </c>
    </row>
    <row r="7846" spans="1:5" ht="14.4" x14ac:dyDescent="0.55000000000000004">
      <c r="A7846" s="290" t="s">
        <v>43619</v>
      </c>
      <c r="B7846" s="291">
        <v>3031</v>
      </c>
      <c r="D7846" s="290" t="s">
        <v>43937</v>
      </c>
      <c r="E7846" s="292">
        <v>3031</v>
      </c>
    </row>
    <row r="7847" spans="1:5" ht="14.4" x14ac:dyDescent="0.55000000000000004">
      <c r="A7847" s="290" t="s">
        <v>65807</v>
      </c>
      <c r="B7847" s="291">
        <v>0</v>
      </c>
      <c r="D7847" s="290" t="s">
        <v>66336</v>
      </c>
      <c r="E7847" s="292">
        <v>0</v>
      </c>
    </row>
    <row r="7848" spans="1:5" ht="14.4" x14ac:dyDescent="0.55000000000000004">
      <c r="A7848" s="290" t="s">
        <v>43620</v>
      </c>
      <c r="B7848" s="291">
        <v>2709</v>
      </c>
      <c r="D7848" s="290" t="s">
        <v>43938</v>
      </c>
      <c r="E7848" s="292">
        <v>2709</v>
      </c>
    </row>
    <row r="7849" spans="1:5" ht="14.4" x14ac:dyDescent="0.55000000000000004">
      <c r="A7849" s="290" t="s">
        <v>43621</v>
      </c>
      <c r="B7849" s="291">
        <v>9800</v>
      </c>
      <c r="D7849" s="290" t="s">
        <v>43939</v>
      </c>
      <c r="E7849" s="292">
        <v>9800</v>
      </c>
    </row>
    <row r="7850" spans="1:5" ht="14.4" x14ac:dyDescent="0.55000000000000004">
      <c r="A7850" s="290" t="s">
        <v>43622</v>
      </c>
      <c r="B7850" s="291">
        <v>557747.52</v>
      </c>
      <c r="D7850" s="290" t="s">
        <v>43940</v>
      </c>
      <c r="E7850" s="292">
        <v>557747.52</v>
      </c>
    </row>
    <row r="7851" spans="1:5" ht="14.4" x14ac:dyDescent="0.55000000000000004">
      <c r="A7851" s="290" t="s">
        <v>43623</v>
      </c>
      <c r="B7851" s="291">
        <v>5417</v>
      </c>
      <c r="D7851" s="290" t="s">
        <v>43941</v>
      </c>
      <c r="E7851" s="292">
        <v>5417</v>
      </c>
    </row>
    <row r="7852" spans="1:5" ht="14.4" x14ac:dyDescent="0.55000000000000004">
      <c r="A7852" s="290" t="s">
        <v>43624</v>
      </c>
      <c r="B7852" s="291">
        <v>81845</v>
      </c>
      <c r="D7852" s="290" t="s">
        <v>43942</v>
      </c>
      <c r="E7852" s="292">
        <v>81845</v>
      </c>
    </row>
    <row r="7853" spans="1:5" ht="14.4" x14ac:dyDescent="0.55000000000000004">
      <c r="A7853" s="290" t="s">
        <v>43625</v>
      </c>
      <c r="B7853" s="291">
        <v>320763</v>
      </c>
      <c r="D7853" s="290" t="s">
        <v>43943</v>
      </c>
      <c r="E7853" s="292">
        <v>320763</v>
      </c>
    </row>
    <row r="7854" spans="1:5" ht="14.4" x14ac:dyDescent="0.55000000000000004">
      <c r="A7854" s="290" t="s">
        <v>43626</v>
      </c>
      <c r="B7854" s="291">
        <v>19466</v>
      </c>
      <c r="D7854" s="290" t="s">
        <v>43944</v>
      </c>
      <c r="E7854" s="292">
        <v>19466</v>
      </c>
    </row>
    <row r="7855" spans="1:5" ht="14.4" x14ac:dyDescent="0.55000000000000004">
      <c r="A7855" s="290" t="s">
        <v>43627</v>
      </c>
      <c r="B7855" s="291">
        <v>17574</v>
      </c>
      <c r="D7855" s="290" t="s">
        <v>43945</v>
      </c>
      <c r="E7855" s="292">
        <v>17574</v>
      </c>
    </row>
    <row r="7856" spans="1:5" ht="14.4" x14ac:dyDescent="0.55000000000000004">
      <c r="A7856" s="290" t="s">
        <v>43628</v>
      </c>
      <c r="B7856" s="291">
        <v>4894.5600000000004</v>
      </c>
      <c r="D7856" s="290" t="s">
        <v>43946</v>
      </c>
      <c r="E7856" s="292">
        <v>4894.5600000000004</v>
      </c>
    </row>
    <row r="7857" spans="1:5" ht="14.4" x14ac:dyDescent="0.55000000000000004">
      <c r="A7857" s="290" t="s">
        <v>43629</v>
      </c>
      <c r="B7857" s="291">
        <v>16164.68</v>
      </c>
      <c r="D7857" s="290" t="s">
        <v>43947</v>
      </c>
      <c r="E7857" s="292">
        <v>16164.68</v>
      </c>
    </row>
    <row r="7858" spans="1:5" ht="14.4" x14ac:dyDescent="0.55000000000000004">
      <c r="A7858" s="290" t="s">
        <v>43630</v>
      </c>
      <c r="B7858" s="291">
        <v>11598.02</v>
      </c>
      <c r="D7858" s="290" t="s">
        <v>43948</v>
      </c>
      <c r="E7858" s="292">
        <v>11598.02</v>
      </c>
    </row>
    <row r="7859" spans="1:5" ht="14.4" x14ac:dyDescent="0.55000000000000004">
      <c r="A7859" s="290" t="s">
        <v>43631</v>
      </c>
      <c r="B7859" s="291">
        <v>66601.14</v>
      </c>
      <c r="D7859" s="290" t="s">
        <v>43949</v>
      </c>
      <c r="E7859" s="292">
        <v>66601.14</v>
      </c>
    </row>
    <row r="7860" spans="1:5" ht="14.4" x14ac:dyDescent="0.55000000000000004">
      <c r="A7860" s="290" t="s">
        <v>43632</v>
      </c>
      <c r="B7860" s="291">
        <v>8437.5</v>
      </c>
      <c r="D7860" s="290" t="s">
        <v>43950</v>
      </c>
      <c r="E7860" s="292">
        <v>8437.5</v>
      </c>
    </row>
    <row r="7861" spans="1:5" ht="14.4" x14ac:dyDescent="0.55000000000000004">
      <c r="A7861" s="290" t="s">
        <v>43633</v>
      </c>
      <c r="B7861" s="291">
        <v>29339</v>
      </c>
      <c r="D7861" s="290" t="s">
        <v>43951</v>
      </c>
      <c r="E7861" s="292">
        <v>29339</v>
      </c>
    </row>
    <row r="7862" spans="1:5" ht="14.4" x14ac:dyDescent="0.55000000000000004">
      <c r="A7862" s="290" t="s">
        <v>43634</v>
      </c>
      <c r="B7862" s="291">
        <v>731507</v>
      </c>
      <c r="D7862" s="290" t="s">
        <v>43952</v>
      </c>
      <c r="E7862" s="292">
        <v>731507</v>
      </c>
    </row>
    <row r="7863" spans="1:5" ht="14.4" x14ac:dyDescent="0.55000000000000004">
      <c r="A7863" s="290" t="s">
        <v>43635</v>
      </c>
      <c r="B7863" s="291">
        <v>4983</v>
      </c>
      <c r="D7863" s="290" t="s">
        <v>43953</v>
      </c>
      <c r="E7863" s="292">
        <v>4983</v>
      </c>
    </row>
    <row r="7864" spans="1:5" ht="14.4" x14ac:dyDescent="0.55000000000000004">
      <c r="A7864" s="290" t="s">
        <v>65808</v>
      </c>
      <c r="B7864" s="291">
        <v>0</v>
      </c>
      <c r="D7864" s="290" t="s">
        <v>66337</v>
      </c>
      <c r="E7864" s="292">
        <v>0</v>
      </c>
    </row>
    <row r="7865" spans="1:5" ht="14.4" x14ac:dyDescent="0.55000000000000004">
      <c r="A7865" s="290" t="s">
        <v>43636</v>
      </c>
      <c r="B7865" s="291">
        <v>13181</v>
      </c>
      <c r="D7865" s="290" t="s">
        <v>43954</v>
      </c>
      <c r="E7865" s="292">
        <v>13181</v>
      </c>
    </row>
    <row r="7866" spans="1:5" ht="14.4" x14ac:dyDescent="0.55000000000000004">
      <c r="A7866" s="290" t="s">
        <v>43637</v>
      </c>
      <c r="B7866" s="291">
        <v>13594</v>
      </c>
      <c r="D7866" s="290" t="s">
        <v>43955</v>
      </c>
      <c r="E7866" s="292">
        <v>13594</v>
      </c>
    </row>
    <row r="7867" spans="1:5" ht="14.4" x14ac:dyDescent="0.55000000000000004">
      <c r="A7867" s="290" t="s">
        <v>43638</v>
      </c>
      <c r="B7867" s="291">
        <v>4373</v>
      </c>
      <c r="D7867" s="290" t="s">
        <v>43956</v>
      </c>
      <c r="E7867" s="292">
        <v>4373</v>
      </c>
    </row>
    <row r="7868" spans="1:5" ht="14.4" x14ac:dyDescent="0.55000000000000004">
      <c r="A7868" s="290" t="s">
        <v>65809</v>
      </c>
      <c r="B7868" s="291">
        <v>3401</v>
      </c>
      <c r="D7868" s="290" t="s">
        <v>66338</v>
      </c>
      <c r="E7868" s="292">
        <v>3401</v>
      </c>
    </row>
    <row r="7869" spans="1:5" ht="14.4" x14ac:dyDescent="0.55000000000000004">
      <c r="A7869" s="290" t="s">
        <v>43639</v>
      </c>
      <c r="B7869" s="291">
        <v>6327</v>
      </c>
      <c r="D7869" s="290" t="s">
        <v>43957</v>
      </c>
      <c r="E7869" s="292">
        <v>6327</v>
      </c>
    </row>
    <row r="7870" spans="1:5" ht="14.4" x14ac:dyDescent="0.55000000000000004">
      <c r="A7870" s="290" t="s">
        <v>65810</v>
      </c>
      <c r="B7870" s="291">
        <v>21348</v>
      </c>
      <c r="D7870" s="290" t="s">
        <v>43958</v>
      </c>
      <c r="E7870" s="292">
        <v>21348</v>
      </c>
    </row>
    <row r="7871" spans="1:5" ht="14.4" x14ac:dyDescent="0.55000000000000004">
      <c r="A7871" s="290" t="s">
        <v>65811</v>
      </c>
      <c r="B7871" s="291">
        <v>23200</v>
      </c>
      <c r="D7871" s="290" t="s">
        <v>66339</v>
      </c>
      <c r="E7871" s="292">
        <v>23200</v>
      </c>
    </row>
    <row r="7872" spans="1:5" ht="14.4" x14ac:dyDescent="0.55000000000000004">
      <c r="A7872" s="290" t="s">
        <v>65812</v>
      </c>
      <c r="B7872" s="291">
        <v>0</v>
      </c>
      <c r="D7872" s="290" t="s">
        <v>66340</v>
      </c>
      <c r="E7872" s="292">
        <v>0</v>
      </c>
    </row>
    <row r="7873" spans="1:5" ht="14.4" x14ac:dyDescent="0.55000000000000004">
      <c r="A7873" s="290" t="s">
        <v>43640</v>
      </c>
      <c r="B7873" s="291">
        <v>210014</v>
      </c>
      <c r="D7873" s="290" t="s">
        <v>43959</v>
      </c>
      <c r="E7873" s="292">
        <v>210014</v>
      </c>
    </row>
    <row r="7874" spans="1:5" ht="14.4" x14ac:dyDescent="0.55000000000000004">
      <c r="A7874" s="290" t="s">
        <v>43641</v>
      </c>
      <c r="B7874" s="291">
        <v>1536</v>
      </c>
      <c r="D7874" s="290" t="s">
        <v>43960</v>
      </c>
      <c r="E7874" s="292">
        <v>1536</v>
      </c>
    </row>
    <row r="7875" spans="1:5" ht="14.4" x14ac:dyDescent="0.55000000000000004">
      <c r="A7875" s="290" t="s">
        <v>43642</v>
      </c>
      <c r="B7875" s="291">
        <v>72065</v>
      </c>
      <c r="D7875" s="290" t="s">
        <v>43961</v>
      </c>
      <c r="E7875" s="292">
        <v>72065</v>
      </c>
    </row>
    <row r="7876" spans="1:5" ht="14.4" x14ac:dyDescent="0.55000000000000004">
      <c r="A7876" s="290" t="s">
        <v>65813</v>
      </c>
      <c r="B7876" s="291">
        <v>0</v>
      </c>
      <c r="D7876" s="290" t="s">
        <v>66341</v>
      </c>
      <c r="E7876" s="292">
        <v>0</v>
      </c>
    </row>
    <row r="7877" spans="1:5" ht="14.4" x14ac:dyDescent="0.55000000000000004">
      <c r="A7877" s="290" t="s">
        <v>43643</v>
      </c>
      <c r="B7877" s="291">
        <v>137700</v>
      </c>
      <c r="D7877" s="290" t="s">
        <v>43962</v>
      </c>
      <c r="E7877" s="292">
        <v>137700</v>
      </c>
    </row>
    <row r="7878" spans="1:5" ht="14.4" x14ac:dyDescent="0.55000000000000004">
      <c r="A7878" s="290" t="s">
        <v>43644</v>
      </c>
      <c r="B7878" s="291">
        <v>25362</v>
      </c>
      <c r="D7878" s="290" t="s">
        <v>43963</v>
      </c>
      <c r="E7878" s="292">
        <v>25362</v>
      </c>
    </row>
    <row r="7879" spans="1:5" ht="14.4" x14ac:dyDescent="0.55000000000000004">
      <c r="A7879" s="290" t="s">
        <v>43645</v>
      </c>
      <c r="B7879" s="291">
        <v>92162</v>
      </c>
      <c r="D7879" s="290" t="s">
        <v>43964</v>
      </c>
      <c r="E7879" s="292">
        <v>92162</v>
      </c>
    </row>
    <row r="7880" spans="1:5" ht="14.4" x14ac:dyDescent="0.55000000000000004">
      <c r="A7880" s="290" t="s">
        <v>43646</v>
      </c>
      <c r="B7880" s="291">
        <v>5769</v>
      </c>
      <c r="D7880" s="290" t="s">
        <v>43965</v>
      </c>
      <c r="E7880" s="292">
        <v>5769</v>
      </c>
    </row>
    <row r="7881" spans="1:5" ht="14.4" x14ac:dyDescent="0.55000000000000004">
      <c r="A7881" s="290" t="s">
        <v>43647</v>
      </c>
      <c r="B7881" s="291">
        <v>208076.13</v>
      </c>
      <c r="D7881" s="290" t="s">
        <v>43966</v>
      </c>
      <c r="E7881" s="292">
        <v>208076.13</v>
      </c>
    </row>
    <row r="7882" spans="1:5" ht="14.4" x14ac:dyDescent="0.55000000000000004">
      <c r="A7882" s="290" t="s">
        <v>43648</v>
      </c>
      <c r="B7882" s="291">
        <v>62224</v>
      </c>
      <c r="D7882" s="290" t="s">
        <v>43967</v>
      </c>
      <c r="E7882" s="292">
        <v>62224</v>
      </c>
    </row>
    <row r="7883" spans="1:5" ht="14.4" x14ac:dyDescent="0.55000000000000004">
      <c r="A7883" s="290" t="s">
        <v>43649</v>
      </c>
      <c r="B7883" s="291">
        <v>6513</v>
      </c>
      <c r="D7883" s="290" t="s">
        <v>43968</v>
      </c>
      <c r="E7883" s="292">
        <v>6513</v>
      </c>
    </row>
    <row r="7884" spans="1:5" ht="14.4" x14ac:dyDescent="0.55000000000000004">
      <c r="A7884" s="290" t="s">
        <v>65814</v>
      </c>
      <c r="B7884" s="291">
        <v>0</v>
      </c>
      <c r="D7884" s="290" t="s">
        <v>66342</v>
      </c>
      <c r="E7884" s="292">
        <v>0</v>
      </c>
    </row>
    <row r="7885" spans="1:5" ht="14.4" x14ac:dyDescent="0.55000000000000004">
      <c r="A7885" s="290" t="s">
        <v>65815</v>
      </c>
      <c r="B7885" s="291">
        <v>0</v>
      </c>
      <c r="D7885" s="290" t="s">
        <v>66343</v>
      </c>
      <c r="E7885" s="292">
        <v>0</v>
      </c>
    </row>
    <row r="7886" spans="1:5" ht="14.4" x14ac:dyDescent="0.55000000000000004">
      <c r="A7886" s="290" t="s">
        <v>43650</v>
      </c>
      <c r="B7886" s="291">
        <v>36990.449999999997</v>
      </c>
      <c r="D7886" s="290" t="s">
        <v>43969</v>
      </c>
      <c r="E7886" s="292">
        <v>36990.449999999997</v>
      </c>
    </row>
    <row r="7887" spans="1:5" ht="14.4" x14ac:dyDescent="0.55000000000000004">
      <c r="A7887" s="290" t="s">
        <v>43651</v>
      </c>
      <c r="B7887" s="291">
        <v>2605</v>
      </c>
      <c r="D7887" s="290" t="s">
        <v>43970</v>
      </c>
      <c r="E7887" s="292">
        <v>2605</v>
      </c>
    </row>
    <row r="7888" spans="1:5" ht="14.4" x14ac:dyDescent="0.55000000000000004">
      <c r="A7888" s="290" t="s">
        <v>43652</v>
      </c>
      <c r="B7888" s="291">
        <v>538</v>
      </c>
      <c r="D7888" s="290" t="s">
        <v>43971</v>
      </c>
      <c r="E7888" s="292">
        <v>538</v>
      </c>
    </row>
    <row r="7889" spans="1:5" ht="14.4" x14ac:dyDescent="0.55000000000000004">
      <c r="A7889" s="290" t="s">
        <v>65816</v>
      </c>
      <c r="B7889" s="291">
        <v>378231</v>
      </c>
      <c r="D7889" s="290" t="s">
        <v>43972</v>
      </c>
      <c r="E7889" s="292">
        <v>378231</v>
      </c>
    </row>
    <row r="7890" spans="1:5" ht="14.4" x14ac:dyDescent="0.55000000000000004">
      <c r="A7890" s="290" t="s">
        <v>43653</v>
      </c>
      <c r="B7890" s="291">
        <v>9635</v>
      </c>
      <c r="D7890" s="290" t="s">
        <v>43973</v>
      </c>
      <c r="E7890" s="292">
        <v>9635</v>
      </c>
    </row>
    <row r="7891" spans="1:5" ht="14.4" x14ac:dyDescent="0.55000000000000004">
      <c r="A7891" s="290" t="s">
        <v>43654</v>
      </c>
      <c r="B7891" s="291">
        <v>10490</v>
      </c>
      <c r="D7891" s="290" t="s">
        <v>43974</v>
      </c>
      <c r="E7891" s="292">
        <v>10490</v>
      </c>
    </row>
    <row r="7892" spans="1:5" ht="14.4" x14ac:dyDescent="0.55000000000000004">
      <c r="A7892" s="290" t="s">
        <v>43655</v>
      </c>
      <c r="B7892" s="291">
        <v>101849</v>
      </c>
      <c r="D7892" s="290" t="s">
        <v>43975</v>
      </c>
      <c r="E7892" s="292">
        <v>101849</v>
      </c>
    </row>
    <row r="7893" spans="1:5" ht="14.4" x14ac:dyDescent="0.55000000000000004">
      <c r="A7893" s="290" t="s">
        <v>43656</v>
      </c>
      <c r="B7893" s="291">
        <v>4938.5</v>
      </c>
      <c r="D7893" s="290" t="s">
        <v>43976</v>
      </c>
      <c r="E7893" s="292">
        <v>4938.5</v>
      </c>
    </row>
    <row r="7894" spans="1:5" ht="14.4" x14ac:dyDescent="0.55000000000000004">
      <c r="A7894" s="290" t="s">
        <v>43657</v>
      </c>
      <c r="B7894" s="291">
        <v>82340</v>
      </c>
      <c r="D7894" s="290" t="s">
        <v>43977</v>
      </c>
      <c r="E7894" s="292">
        <v>82340</v>
      </c>
    </row>
    <row r="7895" spans="1:5" ht="14.4" x14ac:dyDescent="0.55000000000000004">
      <c r="A7895" s="290" t="s">
        <v>43658</v>
      </c>
      <c r="B7895" s="291">
        <v>1592</v>
      </c>
      <c r="D7895" s="290" t="s">
        <v>43978</v>
      </c>
      <c r="E7895" s="292">
        <v>1592</v>
      </c>
    </row>
    <row r="7896" spans="1:5" ht="14.4" x14ac:dyDescent="0.55000000000000004">
      <c r="A7896" s="290" t="s">
        <v>43659</v>
      </c>
      <c r="B7896" s="291">
        <v>112404</v>
      </c>
      <c r="D7896" s="290" t="s">
        <v>43979</v>
      </c>
      <c r="E7896" s="292">
        <v>112404</v>
      </c>
    </row>
    <row r="7897" spans="1:5" ht="14.4" x14ac:dyDescent="0.55000000000000004">
      <c r="A7897" s="290" t="s">
        <v>43660</v>
      </c>
      <c r="B7897" s="291">
        <v>22929</v>
      </c>
      <c r="D7897" s="290" t="s">
        <v>43980</v>
      </c>
      <c r="E7897" s="292">
        <v>22929</v>
      </c>
    </row>
    <row r="7898" spans="1:5" ht="14.4" x14ac:dyDescent="0.55000000000000004">
      <c r="A7898" s="290" t="s">
        <v>65817</v>
      </c>
      <c r="B7898" s="291">
        <v>0</v>
      </c>
      <c r="D7898" s="290" t="s">
        <v>66344</v>
      </c>
      <c r="E7898" s="292">
        <v>0</v>
      </c>
    </row>
    <row r="7899" spans="1:5" ht="14.4" x14ac:dyDescent="0.55000000000000004">
      <c r="A7899" s="290" t="s">
        <v>65818</v>
      </c>
      <c r="B7899" s="291">
        <v>46045</v>
      </c>
      <c r="D7899" s="290" t="s">
        <v>66345</v>
      </c>
      <c r="E7899" s="292">
        <v>46045</v>
      </c>
    </row>
    <row r="7900" spans="1:5" ht="14.4" x14ac:dyDescent="0.55000000000000004">
      <c r="A7900" s="290" t="s">
        <v>43661</v>
      </c>
      <c r="B7900" s="291">
        <v>4293</v>
      </c>
      <c r="D7900" s="290" t="s">
        <v>43981</v>
      </c>
      <c r="E7900" s="292">
        <v>4293</v>
      </c>
    </row>
    <row r="7901" spans="1:5" ht="14.4" x14ac:dyDescent="0.55000000000000004">
      <c r="A7901" s="290" t="s">
        <v>65819</v>
      </c>
      <c r="B7901" s="291">
        <v>60208</v>
      </c>
      <c r="D7901" s="290" t="s">
        <v>66346</v>
      </c>
      <c r="E7901" s="292">
        <v>60208</v>
      </c>
    </row>
    <row r="7902" spans="1:5" ht="14.4" x14ac:dyDescent="0.55000000000000004">
      <c r="A7902" s="290" t="s">
        <v>43662</v>
      </c>
      <c r="B7902" s="291">
        <v>1505400</v>
      </c>
      <c r="D7902" s="290" t="s">
        <v>43982</v>
      </c>
      <c r="E7902" s="292">
        <v>1505400</v>
      </c>
    </row>
    <row r="7903" spans="1:5" ht="14.4" x14ac:dyDescent="0.55000000000000004">
      <c r="A7903" s="290" t="s">
        <v>43663</v>
      </c>
      <c r="B7903" s="291">
        <v>17833</v>
      </c>
      <c r="D7903" s="290" t="s">
        <v>43983</v>
      </c>
      <c r="E7903" s="292">
        <v>17833</v>
      </c>
    </row>
    <row r="7904" spans="1:5" ht="14.4" x14ac:dyDescent="0.55000000000000004">
      <c r="A7904" s="290" t="s">
        <v>43664</v>
      </c>
      <c r="B7904" s="291">
        <v>20577</v>
      </c>
      <c r="D7904" s="290" t="s">
        <v>43984</v>
      </c>
      <c r="E7904" s="292">
        <v>20577</v>
      </c>
    </row>
    <row r="7905" spans="1:5" ht="14.4" x14ac:dyDescent="0.55000000000000004">
      <c r="A7905" s="290" t="s">
        <v>43665</v>
      </c>
      <c r="B7905" s="291">
        <v>4290</v>
      </c>
      <c r="D7905" s="290" t="s">
        <v>43985</v>
      </c>
      <c r="E7905" s="292">
        <v>4290</v>
      </c>
    </row>
    <row r="7906" spans="1:5" ht="14.4" x14ac:dyDescent="0.55000000000000004">
      <c r="A7906" s="290" t="s">
        <v>65820</v>
      </c>
      <c r="B7906" s="291">
        <v>0</v>
      </c>
      <c r="D7906" s="290" t="s">
        <v>66347</v>
      </c>
      <c r="E7906" s="292">
        <v>0</v>
      </c>
    </row>
    <row r="7907" spans="1:5" ht="14.4" x14ac:dyDescent="0.55000000000000004">
      <c r="A7907" s="290" t="s">
        <v>43666</v>
      </c>
      <c r="B7907" s="291">
        <v>2200</v>
      </c>
      <c r="D7907" s="290" t="s">
        <v>43986</v>
      </c>
      <c r="E7907" s="292">
        <v>2200</v>
      </c>
    </row>
    <row r="7908" spans="1:5" ht="14.4" x14ac:dyDescent="0.55000000000000004">
      <c r="A7908" s="290" t="s">
        <v>43667</v>
      </c>
      <c r="B7908" s="291">
        <v>2109</v>
      </c>
      <c r="D7908" s="290" t="s">
        <v>43987</v>
      </c>
      <c r="E7908" s="292">
        <v>2109</v>
      </c>
    </row>
    <row r="7909" spans="1:5" ht="14.4" x14ac:dyDescent="0.55000000000000004">
      <c r="A7909" s="290" t="s">
        <v>43668</v>
      </c>
      <c r="B7909" s="291">
        <v>3897</v>
      </c>
      <c r="D7909" s="290" t="s">
        <v>43988</v>
      </c>
      <c r="E7909" s="292">
        <v>3897</v>
      </c>
    </row>
    <row r="7910" spans="1:5" ht="14.4" x14ac:dyDescent="0.55000000000000004">
      <c r="A7910" s="290" t="s">
        <v>43669</v>
      </c>
      <c r="B7910" s="291">
        <v>2254</v>
      </c>
      <c r="D7910" s="290" t="s">
        <v>43989</v>
      </c>
      <c r="E7910" s="292">
        <v>2254</v>
      </c>
    </row>
    <row r="7911" spans="1:5" ht="14.4" x14ac:dyDescent="0.55000000000000004">
      <c r="A7911" s="290" t="s">
        <v>43670</v>
      </c>
      <c r="B7911" s="291">
        <v>8174</v>
      </c>
      <c r="D7911" s="290" t="s">
        <v>43990</v>
      </c>
      <c r="E7911" s="292">
        <v>8174</v>
      </c>
    </row>
    <row r="7912" spans="1:5" ht="14.4" x14ac:dyDescent="0.55000000000000004">
      <c r="A7912" s="290" t="s">
        <v>43671</v>
      </c>
      <c r="B7912" s="291">
        <v>8239</v>
      </c>
      <c r="D7912" s="290" t="s">
        <v>43991</v>
      </c>
      <c r="E7912" s="292">
        <v>8239</v>
      </c>
    </row>
    <row r="7913" spans="1:5" ht="14.4" x14ac:dyDescent="0.55000000000000004">
      <c r="A7913" s="290" t="s">
        <v>43672</v>
      </c>
      <c r="B7913" s="291">
        <v>3711</v>
      </c>
      <c r="D7913" s="290" t="s">
        <v>43992</v>
      </c>
      <c r="E7913" s="292">
        <v>3711</v>
      </c>
    </row>
    <row r="7914" spans="1:5" ht="14.4" x14ac:dyDescent="0.55000000000000004">
      <c r="A7914" s="290" t="s">
        <v>43673</v>
      </c>
      <c r="B7914" s="291">
        <v>6771</v>
      </c>
      <c r="D7914" s="290" t="s">
        <v>43993</v>
      </c>
      <c r="E7914" s="292">
        <v>6771</v>
      </c>
    </row>
    <row r="7915" spans="1:5" ht="14.4" x14ac:dyDescent="0.55000000000000004">
      <c r="A7915" s="290" t="s">
        <v>43674</v>
      </c>
      <c r="B7915" s="291">
        <v>8642</v>
      </c>
      <c r="D7915" s="290" t="s">
        <v>43994</v>
      </c>
      <c r="E7915" s="292">
        <v>8642</v>
      </c>
    </row>
    <row r="7916" spans="1:5" ht="14.4" x14ac:dyDescent="0.55000000000000004">
      <c r="A7916" s="290" t="s">
        <v>43675</v>
      </c>
      <c r="B7916" s="291">
        <v>1256</v>
      </c>
      <c r="D7916" s="290" t="s">
        <v>43995</v>
      </c>
      <c r="E7916" s="292">
        <v>1256</v>
      </c>
    </row>
    <row r="7917" spans="1:5" ht="14.4" x14ac:dyDescent="0.55000000000000004">
      <c r="A7917" s="290" t="s">
        <v>43676</v>
      </c>
      <c r="B7917" s="291">
        <v>7939</v>
      </c>
      <c r="D7917" s="290" t="s">
        <v>43996</v>
      </c>
      <c r="E7917" s="292">
        <v>7939</v>
      </c>
    </row>
    <row r="7918" spans="1:5" ht="14.4" x14ac:dyDescent="0.55000000000000004">
      <c r="A7918" s="290" t="s">
        <v>65821</v>
      </c>
      <c r="B7918" s="291">
        <v>0</v>
      </c>
      <c r="D7918" s="290" t="s">
        <v>66348</v>
      </c>
      <c r="E7918" s="292">
        <v>0</v>
      </c>
    </row>
    <row r="7919" spans="1:5" ht="14.4" x14ac:dyDescent="0.55000000000000004">
      <c r="A7919" s="290" t="s">
        <v>65822</v>
      </c>
      <c r="B7919" s="291">
        <v>37816</v>
      </c>
      <c r="D7919" s="290" t="s">
        <v>43997</v>
      </c>
      <c r="E7919" s="292">
        <v>37816</v>
      </c>
    </row>
    <row r="7920" spans="1:5" ht="14.4" x14ac:dyDescent="0.55000000000000004">
      <c r="A7920" s="290" t="s">
        <v>65823</v>
      </c>
      <c r="B7920" s="291">
        <v>0</v>
      </c>
      <c r="D7920" s="290" t="s">
        <v>66349</v>
      </c>
      <c r="E7920" s="292">
        <v>0</v>
      </c>
    </row>
    <row r="7921" spans="1:5" ht="14.4" x14ac:dyDescent="0.55000000000000004">
      <c r="A7921" s="290" t="s">
        <v>65824</v>
      </c>
      <c r="B7921" s="291">
        <v>2946</v>
      </c>
      <c r="D7921" s="290" t="s">
        <v>43998</v>
      </c>
      <c r="E7921" s="292">
        <v>2946</v>
      </c>
    </row>
    <row r="7922" spans="1:5" ht="14.4" x14ac:dyDescent="0.55000000000000004">
      <c r="A7922" s="290" t="s">
        <v>43677</v>
      </c>
      <c r="B7922" s="291">
        <v>2336</v>
      </c>
      <c r="D7922" s="290" t="s">
        <v>43999</v>
      </c>
      <c r="E7922" s="292">
        <v>2336</v>
      </c>
    </row>
    <row r="7923" spans="1:5" ht="14.4" x14ac:dyDescent="0.55000000000000004">
      <c r="A7923" s="290" t="s">
        <v>43678</v>
      </c>
      <c r="B7923" s="291">
        <v>131673</v>
      </c>
      <c r="D7923" s="290" t="s">
        <v>44000</v>
      </c>
      <c r="E7923" s="292">
        <v>131673</v>
      </c>
    </row>
    <row r="7924" spans="1:5" ht="14.4" x14ac:dyDescent="0.55000000000000004">
      <c r="A7924" s="290" t="s">
        <v>43679</v>
      </c>
      <c r="B7924" s="291">
        <v>5169</v>
      </c>
      <c r="D7924" s="290" t="s">
        <v>44001</v>
      </c>
      <c r="E7924" s="292">
        <v>5169</v>
      </c>
    </row>
    <row r="7925" spans="1:5" ht="14.4" x14ac:dyDescent="0.55000000000000004">
      <c r="A7925" s="290" t="s">
        <v>43680</v>
      </c>
      <c r="B7925" s="291">
        <v>149520</v>
      </c>
      <c r="D7925" s="290" t="s">
        <v>44002</v>
      </c>
      <c r="E7925" s="292">
        <v>149520</v>
      </c>
    </row>
    <row r="7926" spans="1:5" ht="14.4" x14ac:dyDescent="0.55000000000000004">
      <c r="A7926" s="290" t="s">
        <v>65825</v>
      </c>
      <c r="B7926" s="291">
        <v>2730</v>
      </c>
      <c r="D7926" s="290" t="s">
        <v>44003</v>
      </c>
      <c r="E7926" s="292">
        <v>2730</v>
      </c>
    </row>
    <row r="7927" spans="1:5" ht="14.4" x14ac:dyDescent="0.55000000000000004">
      <c r="A7927" s="290" t="s">
        <v>43681</v>
      </c>
      <c r="B7927" s="291">
        <v>206902.2</v>
      </c>
      <c r="D7927" s="290" t="s">
        <v>44004</v>
      </c>
      <c r="E7927" s="292">
        <v>206902.2</v>
      </c>
    </row>
    <row r="7928" spans="1:5" ht="14.4" x14ac:dyDescent="0.55000000000000004">
      <c r="A7928" s="290" t="s">
        <v>43682</v>
      </c>
      <c r="B7928" s="291">
        <v>4218</v>
      </c>
      <c r="D7928" s="290" t="s">
        <v>44005</v>
      </c>
      <c r="E7928" s="292">
        <v>4218</v>
      </c>
    </row>
    <row r="7929" spans="1:5" ht="14.4" x14ac:dyDescent="0.55000000000000004">
      <c r="A7929" s="290" t="s">
        <v>43683</v>
      </c>
      <c r="B7929" s="291">
        <v>7516</v>
      </c>
      <c r="D7929" s="290" t="s">
        <v>44006</v>
      </c>
      <c r="E7929" s="292">
        <v>7516</v>
      </c>
    </row>
    <row r="7930" spans="1:5" ht="14.4" x14ac:dyDescent="0.55000000000000004">
      <c r="A7930" s="290" t="s">
        <v>43684</v>
      </c>
      <c r="B7930" s="291">
        <v>2358</v>
      </c>
      <c r="D7930" s="290" t="s">
        <v>44007</v>
      </c>
      <c r="E7930" s="292">
        <v>2358</v>
      </c>
    </row>
    <row r="7931" spans="1:5" ht="14.4" x14ac:dyDescent="0.55000000000000004">
      <c r="A7931" s="290" t="s">
        <v>65826</v>
      </c>
      <c r="B7931" s="291">
        <v>0</v>
      </c>
      <c r="D7931" s="290" t="s">
        <v>66350</v>
      </c>
      <c r="E7931" s="292">
        <v>0</v>
      </c>
    </row>
    <row r="7932" spans="1:5" ht="14.4" x14ac:dyDescent="0.55000000000000004">
      <c r="A7932" s="290" t="s">
        <v>43685</v>
      </c>
      <c r="B7932" s="291">
        <v>13315</v>
      </c>
      <c r="D7932" s="290" t="s">
        <v>44008</v>
      </c>
      <c r="E7932" s="292">
        <v>13315</v>
      </c>
    </row>
    <row r="7933" spans="1:5" ht="14.4" x14ac:dyDescent="0.55000000000000004">
      <c r="A7933" s="290" t="s">
        <v>65827</v>
      </c>
      <c r="B7933" s="291">
        <v>0</v>
      </c>
      <c r="D7933" s="290" t="s">
        <v>66351</v>
      </c>
      <c r="E7933" s="292">
        <v>0</v>
      </c>
    </row>
    <row r="7934" spans="1:5" ht="14.4" x14ac:dyDescent="0.55000000000000004">
      <c r="A7934" s="290" t="s">
        <v>43686</v>
      </c>
      <c r="B7934" s="291">
        <v>281862</v>
      </c>
      <c r="D7934" s="290" t="s">
        <v>44009</v>
      </c>
      <c r="E7934" s="292">
        <v>281862</v>
      </c>
    </row>
    <row r="7935" spans="1:5" ht="14.4" x14ac:dyDescent="0.55000000000000004">
      <c r="A7935" s="290" t="s">
        <v>65828</v>
      </c>
      <c r="B7935" s="291">
        <v>1099</v>
      </c>
      <c r="D7935" s="290" t="s">
        <v>66352</v>
      </c>
      <c r="E7935" s="292">
        <v>1099</v>
      </c>
    </row>
    <row r="7936" spans="1:5" ht="14.4" x14ac:dyDescent="0.55000000000000004">
      <c r="A7936" s="290" t="s">
        <v>65829</v>
      </c>
      <c r="B7936" s="291">
        <v>75456</v>
      </c>
      <c r="D7936" s="290" t="s">
        <v>66353</v>
      </c>
      <c r="E7936" s="292">
        <v>75456</v>
      </c>
    </row>
    <row r="7937" spans="1:5" ht="14.4" x14ac:dyDescent="0.55000000000000004">
      <c r="A7937" s="290" t="s">
        <v>43687</v>
      </c>
      <c r="B7937" s="291">
        <v>57222.879999999997</v>
      </c>
      <c r="D7937" s="290" t="s">
        <v>44010</v>
      </c>
      <c r="E7937" s="292">
        <v>57222.879999999997</v>
      </c>
    </row>
    <row r="7938" spans="1:5" ht="14.4" x14ac:dyDescent="0.55000000000000004">
      <c r="A7938" s="290" t="s">
        <v>43688</v>
      </c>
      <c r="B7938" s="291">
        <v>3928</v>
      </c>
      <c r="D7938" s="290" t="s">
        <v>44011</v>
      </c>
      <c r="E7938" s="292">
        <v>3928</v>
      </c>
    </row>
    <row r="7939" spans="1:5" ht="14.4" x14ac:dyDescent="0.55000000000000004">
      <c r="A7939" s="290" t="s">
        <v>65830</v>
      </c>
      <c r="B7939" s="291">
        <v>0</v>
      </c>
      <c r="D7939" s="290" t="s">
        <v>66354</v>
      </c>
      <c r="E7939" s="292">
        <v>0</v>
      </c>
    </row>
    <row r="7940" spans="1:5" ht="14.4" x14ac:dyDescent="0.55000000000000004">
      <c r="A7940" s="290" t="s">
        <v>43689</v>
      </c>
      <c r="B7940" s="291">
        <v>5314</v>
      </c>
      <c r="D7940" s="290" t="s">
        <v>44012</v>
      </c>
      <c r="E7940" s="292">
        <v>5314</v>
      </c>
    </row>
    <row r="7941" spans="1:5" ht="14.4" x14ac:dyDescent="0.55000000000000004">
      <c r="A7941" s="290" t="s">
        <v>43690</v>
      </c>
      <c r="B7941" s="291">
        <v>50623.35</v>
      </c>
      <c r="D7941" s="290" t="s">
        <v>44013</v>
      </c>
      <c r="E7941" s="292">
        <v>50623.35</v>
      </c>
    </row>
    <row r="7942" spans="1:5" ht="14.4" x14ac:dyDescent="0.55000000000000004">
      <c r="A7942" s="290" t="s">
        <v>43691</v>
      </c>
      <c r="B7942" s="291">
        <v>7753</v>
      </c>
      <c r="D7942" s="290" t="s">
        <v>44014</v>
      </c>
      <c r="E7942" s="292">
        <v>7753</v>
      </c>
    </row>
    <row r="7943" spans="1:5" ht="14.4" x14ac:dyDescent="0.55000000000000004">
      <c r="A7943" s="290" t="s">
        <v>43692</v>
      </c>
      <c r="B7943" s="291">
        <v>100505</v>
      </c>
      <c r="D7943" s="290" t="s">
        <v>44015</v>
      </c>
      <c r="E7943" s="292">
        <v>100505</v>
      </c>
    </row>
    <row r="7944" spans="1:5" ht="14.4" x14ac:dyDescent="0.55000000000000004">
      <c r="A7944" s="290" t="s">
        <v>65831</v>
      </c>
      <c r="B7944" s="291">
        <v>16334</v>
      </c>
      <c r="D7944" s="290" t="s">
        <v>44016</v>
      </c>
      <c r="E7944" s="292">
        <v>16334</v>
      </c>
    </row>
    <row r="7945" spans="1:5" ht="14.4" x14ac:dyDescent="0.55000000000000004">
      <c r="A7945" s="290" t="s">
        <v>43693</v>
      </c>
      <c r="B7945" s="291">
        <v>38950</v>
      </c>
      <c r="D7945" s="290" t="s">
        <v>44017</v>
      </c>
      <c r="E7945" s="292">
        <v>38950</v>
      </c>
    </row>
    <row r="7946" spans="1:5" ht="14.4" x14ac:dyDescent="0.55000000000000004">
      <c r="A7946" s="290" t="s">
        <v>43694</v>
      </c>
      <c r="B7946" s="291">
        <v>3101.25</v>
      </c>
      <c r="D7946" s="290" t="s">
        <v>44018</v>
      </c>
      <c r="E7946" s="292">
        <v>3101.25</v>
      </c>
    </row>
    <row r="7947" spans="1:5" ht="14.4" x14ac:dyDescent="0.55000000000000004">
      <c r="A7947" s="290" t="s">
        <v>43695</v>
      </c>
      <c r="B7947" s="291">
        <v>7547</v>
      </c>
      <c r="D7947" s="290" t="s">
        <v>44019</v>
      </c>
      <c r="E7947" s="292">
        <v>7547</v>
      </c>
    </row>
    <row r="7948" spans="1:5" ht="14.4" x14ac:dyDescent="0.55000000000000004">
      <c r="A7948" s="290" t="s">
        <v>43696</v>
      </c>
      <c r="B7948" s="291">
        <v>21430</v>
      </c>
      <c r="D7948" s="290" t="s">
        <v>44020</v>
      </c>
      <c r="E7948" s="292">
        <v>21430</v>
      </c>
    </row>
    <row r="7949" spans="1:5" ht="14.4" x14ac:dyDescent="0.55000000000000004">
      <c r="A7949" s="290" t="s">
        <v>43697</v>
      </c>
      <c r="B7949" s="291">
        <v>158240.26</v>
      </c>
      <c r="D7949" s="290" t="s">
        <v>44021</v>
      </c>
      <c r="E7949" s="292">
        <v>158240.26</v>
      </c>
    </row>
    <row r="7950" spans="1:5" ht="14.4" x14ac:dyDescent="0.55000000000000004">
      <c r="A7950" s="290" t="s">
        <v>65832</v>
      </c>
      <c r="B7950" s="291">
        <v>46221</v>
      </c>
      <c r="D7950" s="290" t="s">
        <v>66355</v>
      </c>
      <c r="E7950" s="292">
        <v>46221</v>
      </c>
    </row>
    <row r="7951" spans="1:5" ht="14.4" x14ac:dyDescent="0.55000000000000004">
      <c r="A7951" s="290" t="s">
        <v>43698</v>
      </c>
      <c r="B7951" s="291">
        <v>18587</v>
      </c>
      <c r="D7951" s="290" t="s">
        <v>44022</v>
      </c>
      <c r="E7951" s="292">
        <v>18587</v>
      </c>
    </row>
    <row r="7952" spans="1:5" ht="14.4" x14ac:dyDescent="0.55000000000000004">
      <c r="A7952" s="290" t="s">
        <v>43699</v>
      </c>
      <c r="B7952" s="291">
        <v>62072.33</v>
      </c>
      <c r="D7952" s="290" t="s">
        <v>44023</v>
      </c>
      <c r="E7952" s="292">
        <v>62072.33</v>
      </c>
    </row>
    <row r="7953" spans="1:5" ht="14.4" x14ac:dyDescent="0.55000000000000004">
      <c r="A7953" s="290" t="s">
        <v>43700</v>
      </c>
      <c r="B7953" s="291">
        <v>216692</v>
      </c>
      <c r="D7953" s="290" t="s">
        <v>44024</v>
      </c>
      <c r="E7953" s="292">
        <v>216692</v>
      </c>
    </row>
    <row r="7954" spans="1:5" ht="14.4" x14ac:dyDescent="0.55000000000000004">
      <c r="A7954" s="290" t="s">
        <v>65833</v>
      </c>
      <c r="B7954" s="291">
        <v>112581.43</v>
      </c>
      <c r="D7954" s="290" t="s">
        <v>44025</v>
      </c>
      <c r="E7954" s="292">
        <v>112581.43</v>
      </c>
    </row>
    <row r="7955" spans="1:5" ht="14.4" x14ac:dyDescent="0.55000000000000004">
      <c r="A7955" s="290" t="s">
        <v>65834</v>
      </c>
      <c r="B7955" s="291">
        <v>157529.60000000001</v>
      </c>
      <c r="D7955" s="290" t="s">
        <v>66356</v>
      </c>
      <c r="E7955" s="292">
        <v>157529.60000000001</v>
      </c>
    </row>
    <row r="7956" spans="1:5" ht="14.4" x14ac:dyDescent="0.55000000000000004">
      <c r="A7956" s="290" t="s">
        <v>65835</v>
      </c>
      <c r="B7956" s="291">
        <v>5128</v>
      </c>
      <c r="D7956" s="290" t="s">
        <v>66357</v>
      </c>
      <c r="E7956" s="292">
        <v>5128</v>
      </c>
    </row>
    <row r="7957" spans="1:5" ht="14.4" x14ac:dyDescent="0.55000000000000004">
      <c r="A7957" s="290" t="s">
        <v>43701</v>
      </c>
      <c r="B7957" s="291">
        <v>72880</v>
      </c>
      <c r="D7957" s="290" t="s">
        <v>44026</v>
      </c>
      <c r="E7957" s="292">
        <v>72880</v>
      </c>
    </row>
    <row r="7958" spans="1:5" ht="14.4" x14ac:dyDescent="0.55000000000000004">
      <c r="A7958" s="290" t="s">
        <v>43702</v>
      </c>
      <c r="B7958" s="291">
        <v>14070</v>
      </c>
      <c r="D7958" s="290" t="s">
        <v>44027</v>
      </c>
      <c r="E7958" s="292">
        <v>14070</v>
      </c>
    </row>
    <row r="7959" spans="1:5" ht="14.4" x14ac:dyDescent="0.55000000000000004">
      <c r="A7959" s="290" t="s">
        <v>65836</v>
      </c>
      <c r="B7959" s="291">
        <v>5334</v>
      </c>
      <c r="D7959" s="290" t="s">
        <v>44028</v>
      </c>
      <c r="E7959" s="292">
        <v>5334</v>
      </c>
    </row>
    <row r="7960" spans="1:5" ht="14.4" x14ac:dyDescent="0.55000000000000004">
      <c r="A7960" s="290" t="s">
        <v>43703</v>
      </c>
      <c r="B7960" s="291">
        <v>80940</v>
      </c>
      <c r="D7960" s="290" t="s">
        <v>44029</v>
      </c>
      <c r="E7960" s="292">
        <v>80940</v>
      </c>
    </row>
    <row r="7961" spans="1:5" ht="14.4" x14ac:dyDescent="0.55000000000000004">
      <c r="A7961" s="290" t="s">
        <v>43704</v>
      </c>
      <c r="B7961" s="291">
        <v>27900</v>
      </c>
      <c r="D7961" s="290" t="s">
        <v>44030</v>
      </c>
      <c r="E7961" s="292">
        <v>27900</v>
      </c>
    </row>
    <row r="7962" spans="1:5" ht="14.4" x14ac:dyDescent="0.55000000000000004">
      <c r="A7962" s="290" t="s">
        <v>43705</v>
      </c>
      <c r="B7962" s="291">
        <v>56703</v>
      </c>
      <c r="D7962" s="290" t="s">
        <v>44031</v>
      </c>
      <c r="E7962" s="292">
        <v>56703</v>
      </c>
    </row>
    <row r="7963" spans="1:5" ht="14.4" x14ac:dyDescent="0.55000000000000004">
      <c r="A7963" s="290" t="s">
        <v>43706</v>
      </c>
      <c r="B7963" s="291">
        <v>84827</v>
      </c>
      <c r="D7963" s="290" t="s">
        <v>44032</v>
      </c>
      <c r="E7963" s="292">
        <v>84827</v>
      </c>
    </row>
    <row r="7964" spans="1:5" ht="14.4" x14ac:dyDescent="0.55000000000000004">
      <c r="A7964" s="290" t="s">
        <v>43707</v>
      </c>
      <c r="B7964" s="291">
        <v>58026</v>
      </c>
      <c r="D7964" s="290" t="s">
        <v>44033</v>
      </c>
      <c r="E7964" s="292">
        <v>58026</v>
      </c>
    </row>
    <row r="7965" spans="1:5" ht="14.4" x14ac:dyDescent="0.55000000000000004">
      <c r="A7965" s="290" t="s">
        <v>43708</v>
      </c>
      <c r="B7965" s="291">
        <v>75652</v>
      </c>
      <c r="D7965" s="290" t="s">
        <v>44034</v>
      </c>
      <c r="E7965" s="292">
        <v>75652</v>
      </c>
    </row>
    <row r="7966" spans="1:5" ht="14.4" x14ac:dyDescent="0.55000000000000004">
      <c r="A7966" s="290" t="s">
        <v>43709</v>
      </c>
      <c r="B7966" s="291">
        <v>12592</v>
      </c>
      <c r="D7966" s="290" t="s">
        <v>44035</v>
      </c>
      <c r="E7966" s="292">
        <v>12592</v>
      </c>
    </row>
    <row r="7967" spans="1:5" ht="14.4" x14ac:dyDescent="0.55000000000000004">
      <c r="A7967" s="290" t="s">
        <v>65837</v>
      </c>
      <c r="B7967" s="291">
        <v>16854.32</v>
      </c>
      <c r="D7967" s="290" t="s">
        <v>44036</v>
      </c>
      <c r="E7967" s="292">
        <v>16854.32</v>
      </c>
    </row>
    <row r="7968" spans="1:5" ht="14.4" x14ac:dyDescent="0.55000000000000004">
      <c r="A7968" s="290" t="s">
        <v>43710</v>
      </c>
      <c r="B7968" s="291">
        <v>20024</v>
      </c>
      <c r="D7968" s="290" t="s">
        <v>44037</v>
      </c>
      <c r="E7968" s="292">
        <v>20024</v>
      </c>
    </row>
    <row r="7969" spans="1:5" ht="14.4" x14ac:dyDescent="0.55000000000000004">
      <c r="A7969" s="290" t="s">
        <v>43711</v>
      </c>
      <c r="B7969" s="291">
        <v>32600.02</v>
      </c>
      <c r="D7969" s="290" t="s">
        <v>44038</v>
      </c>
      <c r="E7969" s="292">
        <v>32600.02</v>
      </c>
    </row>
    <row r="7970" spans="1:5" ht="14.4" x14ac:dyDescent="0.55000000000000004">
      <c r="A7970" s="290" t="s">
        <v>43712</v>
      </c>
      <c r="B7970" s="291">
        <v>4652</v>
      </c>
      <c r="D7970" s="290" t="s">
        <v>44039</v>
      </c>
      <c r="E7970" s="292">
        <v>4652</v>
      </c>
    </row>
    <row r="7971" spans="1:5" ht="14.4" x14ac:dyDescent="0.55000000000000004">
      <c r="A7971" s="290" t="s">
        <v>43713</v>
      </c>
      <c r="B7971" s="291">
        <v>6125.28</v>
      </c>
      <c r="D7971" s="290" t="s">
        <v>44040</v>
      </c>
      <c r="E7971" s="292">
        <v>6125.28</v>
      </c>
    </row>
    <row r="7972" spans="1:5" ht="14.4" x14ac:dyDescent="0.55000000000000004">
      <c r="A7972" s="290" t="s">
        <v>43714</v>
      </c>
      <c r="B7972" s="291">
        <v>7288</v>
      </c>
      <c r="D7972" s="290" t="s">
        <v>44041</v>
      </c>
      <c r="E7972" s="292">
        <v>7288</v>
      </c>
    </row>
    <row r="7973" spans="1:5" ht="14.4" x14ac:dyDescent="0.55000000000000004">
      <c r="A7973" s="290" t="s">
        <v>65838</v>
      </c>
      <c r="B7973" s="291">
        <v>0</v>
      </c>
      <c r="D7973" s="290" t="s">
        <v>66358</v>
      </c>
      <c r="E7973" s="292">
        <v>0</v>
      </c>
    </row>
    <row r="7974" spans="1:5" ht="14.4" x14ac:dyDescent="0.55000000000000004">
      <c r="A7974" s="290" t="s">
        <v>43715</v>
      </c>
      <c r="B7974" s="291">
        <v>1230</v>
      </c>
      <c r="D7974" s="290" t="s">
        <v>44042</v>
      </c>
      <c r="E7974" s="292">
        <v>1230</v>
      </c>
    </row>
    <row r="7975" spans="1:5" ht="14.4" x14ac:dyDescent="0.55000000000000004">
      <c r="A7975" s="290" t="s">
        <v>43716</v>
      </c>
      <c r="B7975" s="291">
        <v>2884</v>
      </c>
      <c r="D7975" s="290" t="s">
        <v>44043</v>
      </c>
      <c r="E7975" s="292">
        <v>2884</v>
      </c>
    </row>
    <row r="7976" spans="1:5" ht="14.4" x14ac:dyDescent="0.55000000000000004">
      <c r="A7976" s="290" t="s">
        <v>65839</v>
      </c>
      <c r="B7976" s="291">
        <v>52465</v>
      </c>
      <c r="D7976" s="290" t="s">
        <v>66359</v>
      </c>
      <c r="E7976" s="292">
        <v>52465</v>
      </c>
    </row>
    <row r="7977" spans="1:5" ht="14.4" x14ac:dyDescent="0.55000000000000004">
      <c r="A7977" s="290" t="s">
        <v>65840</v>
      </c>
      <c r="B7977" s="291">
        <v>4812.5</v>
      </c>
      <c r="D7977" s="290" t="s">
        <v>44044</v>
      </c>
      <c r="E7977" s="292">
        <v>4812.5</v>
      </c>
    </row>
    <row r="7978" spans="1:5" ht="14.4" x14ac:dyDescent="0.55000000000000004">
      <c r="A7978" s="290" t="s">
        <v>65841</v>
      </c>
      <c r="B7978" s="291">
        <v>13749</v>
      </c>
      <c r="D7978" s="290" t="s">
        <v>66360</v>
      </c>
      <c r="E7978" s="292">
        <v>13749</v>
      </c>
    </row>
    <row r="7979" spans="1:5" ht="14.4" x14ac:dyDescent="0.55000000000000004">
      <c r="A7979" s="290" t="s">
        <v>43717</v>
      </c>
      <c r="B7979" s="291">
        <v>1211343.8999999999</v>
      </c>
      <c r="D7979" s="290" t="s">
        <v>44045</v>
      </c>
      <c r="E7979" s="292">
        <v>1211343.8999999999</v>
      </c>
    </row>
    <row r="7980" spans="1:5" ht="14.4" x14ac:dyDescent="0.55000000000000004">
      <c r="A7980" s="290" t="s">
        <v>43718</v>
      </c>
      <c r="B7980" s="291">
        <v>4714</v>
      </c>
      <c r="D7980" s="290" t="s">
        <v>44046</v>
      </c>
      <c r="E7980" s="292">
        <v>4714</v>
      </c>
    </row>
    <row r="7981" spans="1:5" ht="14.4" x14ac:dyDescent="0.55000000000000004">
      <c r="A7981" s="290" t="s">
        <v>65842</v>
      </c>
      <c r="B7981" s="291">
        <v>18091</v>
      </c>
      <c r="D7981" s="290" t="s">
        <v>44047</v>
      </c>
      <c r="E7981" s="292">
        <v>18091</v>
      </c>
    </row>
    <row r="7982" spans="1:5" ht="14.4" x14ac:dyDescent="0.55000000000000004">
      <c r="A7982" s="290" t="s">
        <v>65843</v>
      </c>
      <c r="B7982" s="291">
        <v>12581</v>
      </c>
      <c r="D7982" s="290" t="s">
        <v>66361</v>
      </c>
      <c r="E7982" s="292">
        <v>12581</v>
      </c>
    </row>
    <row r="7983" spans="1:5" ht="14.4" x14ac:dyDescent="0.55000000000000004">
      <c r="A7983" s="290" t="s">
        <v>43719</v>
      </c>
      <c r="B7983" s="291">
        <v>10617</v>
      </c>
      <c r="D7983" s="290" t="s">
        <v>44048</v>
      </c>
      <c r="E7983" s="292">
        <v>10617</v>
      </c>
    </row>
    <row r="7984" spans="1:5" ht="14.4" x14ac:dyDescent="0.55000000000000004">
      <c r="A7984" s="290" t="s">
        <v>65844</v>
      </c>
      <c r="B7984" s="291">
        <v>0</v>
      </c>
      <c r="D7984" s="290" t="s">
        <v>66362</v>
      </c>
      <c r="E7984" s="292">
        <v>0</v>
      </c>
    </row>
    <row r="7985" spans="1:5" ht="14.4" x14ac:dyDescent="0.55000000000000004">
      <c r="A7985" s="290" t="s">
        <v>43720</v>
      </c>
      <c r="B7985" s="291">
        <v>7567</v>
      </c>
      <c r="D7985" s="290" t="s">
        <v>44049</v>
      </c>
      <c r="E7985" s="292">
        <v>7567</v>
      </c>
    </row>
    <row r="7986" spans="1:5" ht="14.4" x14ac:dyDescent="0.55000000000000004">
      <c r="A7986" s="290" t="s">
        <v>65845</v>
      </c>
      <c r="B7986" s="291">
        <v>0</v>
      </c>
      <c r="D7986" s="290" t="s">
        <v>66363</v>
      </c>
      <c r="E7986" s="292">
        <v>0</v>
      </c>
    </row>
    <row r="7987" spans="1:5" ht="14.4" x14ac:dyDescent="0.55000000000000004">
      <c r="A7987" s="290" t="s">
        <v>43721</v>
      </c>
      <c r="B7987" s="291">
        <v>1571</v>
      </c>
      <c r="D7987" s="290" t="s">
        <v>44050</v>
      </c>
      <c r="E7987" s="292">
        <v>1571</v>
      </c>
    </row>
    <row r="7988" spans="1:5" ht="14.4" x14ac:dyDescent="0.55000000000000004">
      <c r="A7988" s="290" t="s">
        <v>43722</v>
      </c>
      <c r="B7988" s="291">
        <v>11113</v>
      </c>
      <c r="D7988" s="290" t="s">
        <v>44051</v>
      </c>
      <c r="E7988" s="292">
        <v>11113</v>
      </c>
    </row>
    <row r="7989" spans="1:5" ht="14.4" x14ac:dyDescent="0.55000000000000004">
      <c r="A7989" s="290" t="s">
        <v>43723</v>
      </c>
      <c r="B7989" s="291">
        <v>4744.5</v>
      </c>
      <c r="D7989" s="290" t="s">
        <v>44052</v>
      </c>
      <c r="E7989" s="292">
        <v>4744.5</v>
      </c>
    </row>
    <row r="7990" spans="1:5" ht="14.4" x14ac:dyDescent="0.55000000000000004">
      <c r="A7990" s="290" t="s">
        <v>43724</v>
      </c>
      <c r="B7990" s="291">
        <v>3184</v>
      </c>
      <c r="D7990" s="290" t="s">
        <v>44053</v>
      </c>
      <c r="E7990" s="292">
        <v>3184</v>
      </c>
    </row>
    <row r="7991" spans="1:5" ht="14.4" x14ac:dyDescent="0.55000000000000004">
      <c r="A7991" s="290" t="s">
        <v>65846</v>
      </c>
      <c r="B7991" s="291">
        <v>0</v>
      </c>
      <c r="D7991" s="290" t="s">
        <v>66364</v>
      </c>
      <c r="E7991" s="292">
        <v>0</v>
      </c>
    </row>
    <row r="7992" spans="1:5" ht="14.4" x14ac:dyDescent="0.55000000000000004">
      <c r="A7992" s="290" t="s">
        <v>43725</v>
      </c>
      <c r="B7992" s="291">
        <v>1985</v>
      </c>
      <c r="D7992" s="290" t="s">
        <v>44054</v>
      </c>
      <c r="E7992" s="292">
        <v>1985</v>
      </c>
    </row>
    <row r="7993" spans="1:5" ht="14.4" x14ac:dyDescent="0.55000000000000004">
      <c r="A7993" s="290" t="s">
        <v>43726</v>
      </c>
      <c r="B7993" s="291">
        <v>11692</v>
      </c>
      <c r="D7993" s="290" t="s">
        <v>44055</v>
      </c>
      <c r="E7993" s="292">
        <v>11692</v>
      </c>
    </row>
    <row r="7994" spans="1:5" ht="14.4" x14ac:dyDescent="0.55000000000000004">
      <c r="A7994" s="290" t="s">
        <v>43727</v>
      </c>
      <c r="B7994" s="291">
        <v>2347</v>
      </c>
      <c r="D7994" s="290" t="s">
        <v>44056</v>
      </c>
      <c r="E7994" s="292">
        <v>2347</v>
      </c>
    </row>
    <row r="7995" spans="1:5" ht="14.4" x14ac:dyDescent="0.55000000000000004">
      <c r="A7995" s="290" t="s">
        <v>43728</v>
      </c>
      <c r="B7995" s="291">
        <v>1674.55</v>
      </c>
      <c r="D7995" s="290" t="s">
        <v>44057</v>
      </c>
      <c r="E7995" s="292">
        <v>1674.55</v>
      </c>
    </row>
    <row r="7996" spans="1:5" ht="14.4" x14ac:dyDescent="0.55000000000000004">
      <c r="A7996" s="290" t="s">
        <v>43729</v>
      </c>
      <c r="B7996" s="291">
        <v>49208</v>
      </c>
      <c r="D7996" s="290" t="s">
        <v>44058</v>
      </c>
      <c r="E7996" s="292">
        <v>49208</v>
      </c>
    </row>
    <row r="7997" spans="1:5" ht="14.4" x14ac:dyDescent="0.55000000000000004">
      <c r="A7997" s="290" t="s">
        <v>43730</v>
      </c>
      <c r="B7997" s="291">
        <v>185389</v>
      </c>
      <c r="D7997" s="290" t="s">
        <v>44059</v>
      </c>
      <c r="E7997" s="292">
        <v>185389</v>
      </c>
    </row>
    <row r="7998" spans="1:5" ht="14.4" x14ac:dyDescent="0.55000000000000004">
      <c r="A7998" s="290" t="s">
        <v>43731</v>
      </c>
      <c r="B7998" s="291">
        <v>2843</v>
      </c>
      <c r="D7998" s="290" t="s">
        <v>44060</v>
      </c>
      <c r="E7998" s="292">
        <v>2843</v>
      </c>
    </row>
    <row r="7999" spans="1:5" ht="14.4" x14ac:dyDescent="0.55000000000000004">
      <c r="A7999" s="290" t="s">
        <v>65847</v>
      </c>
      <c r="B7999" s="291">
        <v>9883</v>
      </c>
      <c r="D7999" s="290" t="s">
        <v>66365</v>
      </c>
      <c r="E7999" s="292">
        <v>9883</v>
      </c>
    </row>
    <row r="8000" spans="1:5" ht="14.4" x14ac:dyDescent="0.55000000000000004">
      <c r="A8000" s="290" t="s">
        <v>43732</v>
      </c>
      <c r="B8000" s="291">
        <v>91159</v>
      </c>
      <c r="D8000" s="290" t="s">
        <v>44061</v>
      </c>
      <c r="E8000" s="292">
        <v>91159</v>
      </c>
    </row>
    <row r="8001" spans="1:5" ht="14.4" x14ac:dyDescent="0.55000000000000004">
      <c r="A8001" s="290" t="s">
        <v>43733</v>
      </c>
      <c r="B8001" s="291">
        <v>110394</v>
      </c>
      <c r="D8001" s="290" t="s">
        <v>44062</v>
      </c>
      <c r="E8001" s="292">
        <v>110394</v>
      </c>
    </row>
    <row r="8002" spans="1:5" ht="14.4" x14ac:dyDescent="0.55000000000000004">
      <c r="A8002" s="290" t="s">
        <v>65848</v>
      </c>
      <c r="B8002" s="291">
        <v>11320</v>
      </c>
      <c r="D8002" s="290" t="s">
        <v>66366</v>
      </c>
      <c r="E8002" s="292">
        <v>11320</v>
      </c>
    </row>
    <row r="8003" spans="1:5" ht="14.4" x14ac:dyDescent="0.55000000000000004">
      <c r="A8003" s="290" t="s">
        <v>43734</v>
      </c>
      <c r="B8003" s="291">
        <v>52061</v>
      </c>
      <c r="D8003" s="290" t="s">
        <v>44063</v>
      </c>
      <c r="E8003" s="292">
        <v>52061</v>
      </c>
    </row>
    <row r="8004" spans="1:5" ht="14.4" x14ac:dyDescent="0.55000000000000004">
      <c r="A8004" s="290" t="s">
        <v>43735</v>
      </c>
      <c r="B8004" s="291">
        <v>21410</v>
      </c>
      <c r="D8004" s="290" t="s">
        <v>44064</v>
      </c>
      <c r="E8004" s="292">
        <v>21410</v>
      </c>
    </row>
    <row r="8005" spans="1:5" ht="14.4" x14ac:dyDescent="0.55000000000000004">
      <c r="A8005" s="290" t="s">
        <v>65849</v>
      </c>
      <c r="B8005" s="291">
        <v>0</v>
      </c>
      <c r="D8005" s="290" t="s">
        <v>66367</v>
      </c>
      <c r="E8005" s="292">
        <v>0</v>
      </c>
    </row>
    <row r="8006" spans="1:5" ht="14.4" x14ac:dyDescent="0.55000000000000004">
      <c r="A8006" s="290" t="s">
        <v>43736</v>
      </c>
      <c r="B8006" s="291">
        <v>1415</v>
      </c>
      <c r="D8006" s="290" t="s">
        <v>44065</v>
      </c>
      <c r="E8006" s="292">
        <v>1415</v>
      </c>
    </row>
    <row r="8007" spans="1:5" ht="14.4" x14ac:dyDescent="0.55000000000000004">
      <c r="A8007" s="290" t="s">
        <v>43737</v>
      </c>
      <c r="B8007" s="291">
        <v>4323</v>
      </c>
      <c r="D8007" s="290" t="s">
        <v>44066</v>
      </c>
      <c r="E8007" s="292">
        <v>4323</v>
      </c>
    </row>
    <row r="8008" spans="1:5" ht="14.4" x14ac:dyDescent="0.55000000000000004">
      <c r="A8008" s="290" t="s">
        <v>43738</v>
      </c>
      <c r="B8008" s="291">
        <v>9336</v>
      </c>
      <c r="D8008" s="290" t="s">
        <v>44067</v>
      </c>
      <c r="E8008" s="292">
        <v>9336</v>
      </c>
    </row>
    <row r="8009" spans="1:5" ht="14.4" x14ac:dyDescent="0.55000000000000004">
      <c r="A8009" s="290" t="s">
        <v>43739</v>
      </c>
      <c r="B8009" s="291">
        <v>5967</v>
      </c>
      <c r="D8009" s="290" t="s">
        <v>44068</v>
      </c>
      <c r="E8009" s="292">
        <v>5967</v>
      </c>
    </row>
    <row r="8010" spans="1:5" ht="14.4" x14ac:dyDescent="0.55000000000000004">
      <c r="A8010" s="290" t="s">
        <v>43740</v>
      </c>
      <c r="B8010" s="291">
        <v>20026</v>
      </c>
      <c r="D8010" s="290" t="s">
        <v>44069</v>
      </c>
      <c r="E8010" s="292">
        <v>20026</v>
      </c>
    </row>
    <row r="8011" spans="1:5" ht="14.4" x14ac:dyDescent="0.55000000000000004">
      <c r="A8011" s="290" t="s">
        <v>65850</v>
      </c>
      <c r="B8011" s="291">
        <v>0</v>
      </c>
      <c r="D8011" s="290" t="s">
        <v>66368</v>
      </c>
      <c r="E8011" s="292">
        <v>0</v>
      </c>
    </row>
    <row r="8012" spans="1:5" ht="14.4" x14ac:dyDescent="0.55000000000000004">
      <c r="A8012" s="290" t="s">
        <v>65851</v>
      </c>
      <c r="B8012" s="291">
        <v>0</v>
      </c>
      <c r="D8012" s="290" t="s">
        <v>66369</v>
      </c>
      <c r="E8012" s="292">
        <v>0</v>
      </c>
    </row>
    <row r="8013" spans="1:5" ht="14.4" x14ac:dyDescent="0.55000000000000004">
      <c r="A8013" s="290" t="s">
        <v>43741</v>
      </c>
      <c r="B8013" s="291">
        <v>41200</v>
      </c>
      <c r="D8013" s="290" t="s">
        <v>44070</v>
      </c>
      <c r="E8013" s="292">
        <v>41200</v>
      </c>
    </row>
    <row r="8014" spans="1:5" ht="14.4" x14ac:dyDescent="0.55000000000000004">
      <c r="A8014" s="290" t="s">
        <v>43742</v>
      </c>
      <c r="B8014" s="291">
        <v>14722</v>
      </c>
      <c r="D8014" s="290" t="s">
        <v>44071</v>
      </c>
      <c r="E8014" s="292">
        <v>14722</v>
      </c>
    </row>
    <row r="8015" spans="1:5" ht="14.4" x14ac:dyDescent="0.55000000000000004">
      <c r="A8015" s="290" t="s">
        <v>43743</v>
      </c>
      <c r="B8015" s="291">
        <v>1325</v>
      </c>
      <c r="D8015" s="290" t="s">
        <v>44072</v>
      </c>
      <c r="E8015" s="292">
        <v>1325</v>
      </c>
    </row>
    <row r="8016" spans="1:5" ht="14.4" x14ac:dyDescent="0.55000000000000004">
      <c r="A8016" s="290" t="s">
        <v>43744</v>
      </c>
      <c r="B8016" s="291">
        <v>2155</v>
      </c>
      <c r="D8016" s="290" t="s">
        <v>44073</v>
      </c>
      <c r="E8016" s="292">
        <v>2155</v>
      </c>
    </row>
    <row r="8017" spans="1:5" ht="14.4" x14ac:dyDescent="0.55000000000000004">
      <c r="A8017" s="290" t="s">
        <v>43745</v>
      </c>
      <c r="B8017" s="291">
        <v>37801</v>
      </c>
      <c r="D8017" s="290" t="s">
        <v>44074</v>
      </c>
      <c r="E8017" s="292">
        <v>37801</v>
      </c>
    </row>
    <row r="8018" spans="1:5" ht="14.4" x14ac:dyDescent="0.55000000000000004">
      <c r="A8018" s="290" t="s">
        <v>43746</v>
      </c>
      <c r="B8018" s="291">
        <v>1512</v>
      </c>
      <c r="D8018" s="290" t="s">
        <v>44075</v>
      </c>
      <c r="E8018" s="292">
        <v>1512</v>
      </c>
    </row>
    <row r="8019" spans="1:5" ht="14.4" x14ac:dyDescent="0.55000000000000004">
      <c r="A8019" s="290" t="s">
        <v>43747</v>
      </c>
      <c r="B8019" s="291">
        <v>110938</v>
      </c>
      <c r="D8019" s="290" t="s">
        <v>44076</v>
      </c>
      <c r="E8019" s="292">
        <v>110938</v>
      </c>
    </row>
    <row r="8020" spans="1:5" ht="14.4" x14ac:dyDescent="0.55000000000000004">
      <c r="A8020" s="290" t="s">
        <v>43748</v>
      </c>
      <c r="B8020" s="291">
        <v>17620</v>
      </c>
      <c r="D8020" s="290" t="s">
        <v>44077</v>
      </c>
      <c r="E8020" s="292">
        <v>17620</v>
      </c>
    </row>
    <row r="8021" spans="1:5" ht="14.4" x14ac:dyDescent="0.55000000000000004">
      <c r="A8021" s="290" t="s">
        <v>43749</v>
      </c>
      <c r="B8021" s="291">
        <v>2746</v>
      </c>
      <c r="D8021" s="290" t="s">
        <v>44078</v>
      </c>
      <c r="E8021" s="292">
        <v>2746</v>
      </c>
    </row>
    <row r="8022" spans="1:5" ht="14.4" x14ac:dyDescent="0.55000000000000004">
      <c r="A8022" s="290" t="s">
        <v>43750</v>
      </c>
      <c r="B8022" s="291">
        <v>1302</v>
      </c>
      <c r="D8022" s="290" t="s">
        <v>44079</v>
      </c>
      <c r="E8022" s="292">
        <v>1302</v>
      </c>
    </row>
    <row r="8023" spans="1:5" ht="14.4" x14ac:dyDescent="0.55000000000000004">
      <c r="A8023" s="290" t="s">
        <v>65852</v>
      </c>
      <c r="B8023" s="291">
        <v>0</v>
      </c>
      <c r="D8023" s="290" t="s">
        <v>66370</v>
      </c>
      <c r="E8023" s="292">
        <v>0</v>
      </c>
    </row>
    <row r="8024" spans="1:5" ht="14.4" x14ac:dyDescent="0.55000000000000004">
      <c r="A8024" s="290" t="s">
        <v>65853</v>
      </c>
      <c r="B8024" s="291">
        <v>25958</v>
      </c>
      <c r="D8024" s="290" t="s">
        <v>66371</v>
      </c>
      <c r="E8024" s="292">
        <v>25958</v>
      </c>
    </row>
    <row r="8025" spans="1:5" ht="14.4" x14ac:dyDescent="0.55000000000000004">
      <c r="A8025" s="290" t="s">
        <v>43751</v>
      </c>
      <c r="B8025" s="291">
        <v>685</v>
      </c>
      <c r="D8025" s="290" t="s">
        <v>44080</v>
      </c>
      <c r="E8025" s="292">
        <v>685</v>
      </c>
    </row>
    <row r="8026" spans="1:5" ht="14.4" x14ac:dyDescent="0.55000000000000004">
      <c r="A8026" s="290" t="s">
        <v>65854</v>
      </c>
      <c r="B8026" s="291">
        <v>0</v>
      </c>
      <c r="D8026" s="290" t="s">
        <v>66372</v>
      </c>
      <c r="E8026" s="292">
        <v>0</v>
      </c>
    </row>
    <row r="8027" spans="1:5" ht="14.4" x14ac:dyDescent="0.55000000000000004">
      <c r="A8027" s="290" t="s">
        <v>43752</v>
      </c>
      <c r="B8027" s="291">
        <v>9304</v>
      </c>
      <c r="D8027" s="290" t="s">
        <v>44081</v>
      </c>
      <c r="E8027" s="292">
        <v>9304</v>
      </c>
    </row>
    <row r="8028" spans="1:5" ht="14.4" x14ac:dyDescent="0.55000000000000004">
      <c r="A8028" s="290" t="s">
        <v>43753</v>
      </c>
      <c r="B8028" s="291">
        <v>26186.43</v>
      </c>
      <c r="D8028" s="290" t="s">
        <v>44082</v>
      </c>
      <c r="E8028" s="292">
        <v>26186.43</v>
      </c>
    </row>
    <row r="8029" spans="1:5" ht="14.4" x14ac:dyDescent="0.55000000000000004">
      <c r="A8029" s="290" t="s">
        <v>65855</v>
      </c>
      <c r="B8029" s="291">
        <v>1874</v>
      </c>
      <c r="D8029" s="290" t="s">
        <v>66373</v>
      </c>
      <c r="E8029" s="292">
        <v>1874</v>
      </c>
    </row>
    <row r="8030" spans="1:5" ht="14.4" x14ac:dyDescent="0.55000000000000004">
      <c r="A8030" s="290" t="s">
        <v>43754</v>
      </c>
      <c r="B8030" s="291">
        <v>4128.8900000000003</v>
      </c>
      <c r="D8030" s="290" t="s">
        <v>44083</v>
      </c>
      <c r="E8030" s="292">
        <v>4128.8900000000003</v>
      </c>
    </row>
    <row r="8031" spans="1:5" ht="14.4" x14ac:dyDescent="0.55000000000000004">
      <c r="A8031" s="290" t="s">
        <v>43755</v>
      </c>
      <c r="B8031" s="291">
        <v>45173</v>
      </c>
      <c r="D8031" s="290" t="s">
        <v>44084</v>
      </c>
      <c r="E8031" s="292">
        <v>45173</v>
      </c>
    </row>
    <row r="8032" spans="1:5" ht="14.4" x14ac:dyDescent="0.55000000000000004">
      <c r="A8032" s="290" t="s">
        <v>43756</v>
      </c>
      <c r="B8032" s="291">
        <v>17070</v>
      </c>
      <c r="D8032" s="290" t="s">
        <v>44085</v>
      </c>
      <c r="E8032" s="292">
        <v>17070</v>
      </c>
    </row>
    <row r="8033" spans="1:5" ht="14.4" x14ac:dyDescent="0.55000000000000004">
      <c r="A8033" s="290" t="s">
        <v>43757</v>
      </c>
      <c r="B8033" s="291">
        <v>7175</v>
      </c>
      <c r="D8033" s="290" t="s">
        <v>44086</v>
      </c>
      <c r="E8033" s="292">
        <v>7175</v>
      </c>
    </row>
    <row r="8034" spans="1:5" ht="14.4" x14ac:dyDescent="0.55000000000000004">
      <c r="A8034" s="290" t="s">
        <v>43758</v>
      </c>
      <c r="B8034" s="291">
        <v>365</v>
      </c>
      <c r="D8034" s="290" t="s">
        <v>44087</v>
      </c>
      <c r="E8034" s="292">
        <v>365</v>
      </c>
    </row>
    <row r="8035" spans="1:5" ht="14.4" x14ac:dyDescent="0.55000000000000004">
      <c r="A8035" s="290" t="s">
        <v>65856</v>
      </c>
      <c r="B8035" s="291">
        <v>0</v>
      </c>
      <c r="D8035" s="290" t="s">
        <v>66374</v>
      </c>
      <c r="E8035" s="292">
        <v>0</v>
      </c>
    </row>
    <row r="8036" spans="1:5" ht="14.4" x14ac:dyDescent="0.55000000000000004">
      <c r="A8036" s="290" t="s">
        <v>65857</v>
      </c>
      <c r="B8036" s="291">
        <v>0</v>
      </c>
      <c r="D8036" s="290" t="s">
        <v>66375</v>
      </c>
      <c r="E8036" s="292">
        <v>0</v>
      </c>
    </row>
    <row r="8037" spans="1:5" ht="14.4" x14ac:dyDescent="0.55000000000000004">
      <c r="A8037" s="290" t="s">
        <v>43759</v>
      </c>
      <c r="B8037" s="291">
        <v>59633</v>
      </c>
      <c r="D8037" s="290" t="s">
        <v>44088</v>
      </c>
      <c r="E8037" s="292">
        <v>59633</v>
      </c>
    </row>
    <row r="8038" spans="1:5" ht="14.4" x14ac:dyDescent="0.55000000000000004">
      <c r="A8038" s="290" t="s">
        <v>43760</v>
      </c>
      <c r="B8038" s="291">
        <v>9876</v>
      </c>
      <c r="D8038" s="290" t="s">
        <v>44089</v>
      </c>
      <c r="E8038" s="292">
        <v>9876</v>
      </c>
    </row>
    <row r="8039" spans="1:5" ht="14.4" x14ac:dyDescent="0.55000000000000004">
      <c r="A8039" s="290" t="s">
        <v>43761</v>
      </c>
      <c r="B8039" s="291">
        <v>7204</v>
      </c>
      <c r="D8039" s="290" t="s">
        <v>44090</v>
      </c>
      <c r="E8039" s="292">
        <v>7204</v>
      </c>
    </row>
    <row r="8040" spans="1:5" ht="14.4" x14ac:dyDescent="0.55000000000000004">
      <c r="A8040" s="290" t="s">
        <v>65858</v>
      </c>
      <c r="B8040" s="291">
        <v>0</v>
      </c>
      <c r="D8040" s="290" t="s">
        <v>66376</v>
      </c>
      <c r="E8040" s="292">
        <v>0</v>
      </c>
    </row>
    <row r="8041" spans="1:5" ht="14.4" x14ac:dyDescent="0.55000000000000004">
      <c r="A8041" s="290" t="s">
        <v>43762</v>
      </c>
      <c r="B8041" s="291">
        <v>30849</v>
      </c>
      <c r="D8041" s="290" t="s">
        <v>44091</v>
      </c>
      <c r="E8041" s="292">
        <v>30849</v>
      </c>
    </row>
    <row r="8042" spans="1:5" ht="14.4" x14ac:dyDescent="0.55000000000000004">
      <c r="A8042" s="290" t="s">
        <v>65859</v>
      </c>
      <c r="B8042" s="291">
        <v>0</v>
      </c>
      <c r="D8042" s="290" t="s">
        <v>66377</v>
      </c>
      <c r="E8042" s="292">
        <v>0</v>
      </c>
    </row>
    <row r="8043" spans="1:5" ht="14.4" x14ac:dyDescent="0.55000000000000004">
      <c r="A8043" s="290" t="s">
        <v>65860</v>
      </c>
      <c r="B8043" s="291">
        <v>0</v>
      </c>
      <c r="D8043" s="290" t="s">
        <v>66378</v>
      </c>
      <c r="E8043" s="292">
        <v>0</v>
      </c>
    </row>
    <row r="8044" spans="1:5" ht="14.4" x14ac:dyDescent="0.55000000000000004">
      <c r="A8044" s="290" t="s">
        <v>43763</v>
      </c>
      <c r="B8044" s="291">
        <v>720</v>
      </c>
      <c r="D8044" s="290" t="s">
        <v>44092</v>
      </c>
      <c r="E8044" s="292">
        <v>720</v>
      </c>
    </row>
    <row r="8045" spans="1:5" ht="14.4" x14ac:dyDescent="0.55000000000000004">
      <c r="A8045" s="290" t="s">
        <v>43764</v>
      </c>
      <c r="B8045" s="291">
        <v>1244</v>
      </c>
      <c r="D8045" s="290" t="s">
        <v>44093</v>
      </c>
      <c r="E8045" s="292">
        <v>1244</v>
      </c>
    </row>
    <row r="8046" spans="1:5" ht="14.4" x14ac:dyDescent="0.55000000000000004">
      <c r="A8046" s="290" t="s">
        <v>43765</v>
      </c>
      <c r="B8046" s="291">
        <v>1341</v>
      </c>
      <c r="D8046" s="290" t="s">
        <v>44094</v>
      </c>
      <c r="E8046" s="292">
        <v>1341</v>
      </c>
    </row>
    <row r="8047" spans="1:5" ht="14.4" x14ac:dyDescent="0.55000000000000004">
      <c r="A8047" s="290" t="s">
        <v>43766</v>
      </c>
      <c r="B8047" s="291">
        <v>3218</v>
      </c>
      <c r="D8047" s="290" t="s">
        <v>44095</v>
      </c>
      <c r="E8047" s="292">
        <v>3218</v>
      </c>
    </row>
    <row r="8048" spans="1:5" ht="14.4" x14ac:dyDescent="0.55000000000000004">
      <c r="A8048" s="290" t="s">
        <v>43767</v>
      </c>
      <c r="B8048" s="291">
        <v>845</v>
      </c>
      <c r="D8048" s="290" t="s">
        <v>44096</v>
      </c>
      <c r="E8048" s="292">
        <v>845</v>
      </c>
    </row>
    <row r="8049" spans="1:5" ht="14.4" x14ac:dyDescent="0.55000000000000004">
      <c r="A8049" s="290" t="s">
        <v>43768</v>
      </c>
      <c r="B8049" s="291">
        <v>3063</v>
      </c>
      <c r="D8049" s="290" t="s">
        <v>44097</v>
      </c>
      <c r="E8049" s="292">
        <v>3063</v>
      </c>
    </row>
    <row r="8050" spans="1:5" ht="14.4" x14ac:dyDescent="0.55000000000000004">
      <c r="A8050" s="290" t="s">
        <v>65861</v>
      </c>
      <c r="B8050" s="291">
        <v>0</v>
      </c>
      <c r="D8050" s="290" t="s">
        <v>66379</v>
      </c>
      <c r="E8050" s="292">
        <v>0</v>
      </c>
    </row>
    <row r="8051" spans="1:5" ht="14.4" x14ac:dyDescent="0.55000000000000004">
      <c r="A8051" s="290" t="s">
        <v>43769</v>
      </c>
      <c r="B8051" s="291">
        <v>1692.5</v>
      </c>
      <c r="D8051" s="290" t="s">
        <v>44098</v>
      </c>
      <c r="E8051" s="292">
        <v>1692.5</v>
      </c>
    </row>
    <row r="8052" spans="1:5" ht="14.4" x14ac:dyDescent="0.55000000000000004">
      <c r="A8052" s="290" t="s">
        <v>43770</v>
      </c>
      <c r="B8052" s="291">
        <v>100238</v>
      </c>
      <c r="D8052" s="290" t="s">
        <v>44099</v>
      </c>
      <c r="E8052" s="292">
        <v>100238</v>
      </c>
    </row>
    <row r="8053" spans="1:5" ht="14.4" x14ac:dyDescent="0.55000000000000004">
      <c r="A8053" s="290" t="s">
        <v>43771</v>
      </c>
      <c r="B8053" s="291">
        <v>6083</v>
      </c>
      <c r="D8053" s="290" t="s">
        <v>44100</v>
      </c>
      <c r="E8053" s="292">
        <v>6083</v>
      </c>
    </row>
    <row r="8054" spans="1:5" ht="14.4" x14ac:dyDescent="0.55000000000000004">
      <c r="A8054" s="290" t="s">
        <v>43772</v>
      </c>
      <c r="B8054" s="291">
        <v>5492</v>
      </c>
      <c r="D8054" s="290" t="s">
        <v>44101</v>
      </c>
      <c r="E8054" s="292">
        <v>5492</v>
      </c>
    </row>
    <row r="8055" spans="1:5" ht="14.4" x14ac:dyDescent="0.55000000000000004">
      <c r="A8055" s="290" t="s">
        <v>43773</v>
      </c>
      <c r="B8055" s="291">
        <v>5053</v>
      </c>
      <c r="D8055" s="290" t="s">
        <v>44102</v>
      </c>
      <c r="E8055" s="292">
        <v>5053</v>
      </c>
    </row>
    <row r="8056" spans="1:5" ht="14.4" x14ac:dyDescent="0.55000000000000004">
      <c r="A8056" s="290" t="s">
        <v>43774</v>
      </c>
      <c r="B8056" s="291">
        <v>22762.65</v>
      </c>
      <c r="D8056" s="290" t="s">
        <v>44103</v>
      </c>
      <c r="E8056" s="292">
        <v>22762.65</v>
      </c>
    </row>
    <row r="8057" spans="1:5" ht="14.4" x14ac:dyDescent="0.55000000000000004">
      <c r="A8057" s="290" t="s">
        <v>43775</v>
      </c>
      <c r="B8057" s="291">
        <v>2756</v>
      </c>
      <c r="D8057" s="290" t="s">
        <v>44104</v>
      </c>
      <c r="E8057" s="292">
        <v>2756</v>
      </c>
    </row>
    <row r="8058" spans="1:5" ht="14.4" x14ac:dyDescent="0.55000000000000004">
      <c r="A8058" s="290" t="s">
        <v>65862</v>
      </c>
      <c r="B8058" s="291">
        <v>0</v>
      </c>
      <c r="D8058" s="290" t="s">
        <v>66380</v>
      </c>
      <c r="E8058" s="292">
        <v>0</v>
      </c>
    </row>
    <row r="8059" spans="1:5" ht="14.4" x14ac:dyDescent="0.55000000000000004">
      <c r="A8059" s="290" t="s">
        <v>43776</v>
      </c>
      <c r="B8059" s="291">
        <v>1557</v>
      </c>
      <c r="D8059" s="290" t="s">
        <v>44105</v>
      </c>
      <c r="E8059" s="292">
        <v>1557</v>
      </c>
    </row>
    <row r="8060" spans="1:5" ht="14.4" x14ac:dyDescent="0.55000000000000004">
      <c r="A8060" s="290" t="s">
        <v>65863</v>
      </c>
      <c r="B8060" s="291">
        <v>0</v>
      </c>
      <c r="D8060" s="290" t="s">
        <v>66381</v>
      </c>
      <c r="E8060" s="292">
        <v>0</v>
      </c>
    </row>
    <row r="8061" spans="1:5" ht="14.4" x14ac:dyDescent="0.55000000000000004">
      <c r="A8061" s="290" t="s">
        <v>43777</v>
      </c>
      <c r="B8061" s="291">
        <v>4248</v>
      </c>
      <c r="D8061" s="290" t="s">
        <v>44106</v>
      </c>
      <c r="E8061" s="292">
        <v>4248</v>
      </c>
    </row>
    <row r="8062" spans="1:5" ht="14.4" x14ac:dyDescent="0.55000000000000004">
      <c r="A8062" s="290" t="s">
        <v>65864</v>
      </c>
      <c r="B8062" s="291">
        <v>1365.32</v>
      </c>
      <c r="D8062" s="290" t="s">
        <v>66382</v>
      </c>
      <c r="E8062" s="292">
        <v>1365.32</v>
      </c>
    </row>
    <row r="8063" spans="1:5" ht="14.4" x14ac:dyDescent="0.55000000000000004">
      <c r="A8063" s="290" t="s">
        <v>43778</v>
      </c>
      <c r="B8063" s="291">
        <v>6671</v>
      </c>
      <c r="D8063" s="290" t="s">
        <v>44107</v>
      </c>
      <c r="E8063" s="292">
        <v>6671</v>
      </c>
    </row>
    <row r="8064" spans="1:5" ht="14.4" x14ac:dyDescent="0.55000000000000004">
      <c r="A8064" s="290" t="s">
        <v>65865</v>
      </c>
      <c r="B8064" s="291">
        <v>8939</v>
      </c>
      <c r="D8064" s="290" t="s">
        <v>66383</v>
      </c>
      <c r="E8064" s="292">
        <v>8939</v>
      </c>
    </row>
    <row r="8065" spans="1:5" ht="14.4" x14ac:dyDescent="0.55000000000000004">
      <c r="A8065" s="290" t="s">
        <v>43779</v>
      </c>
      <c r="B8065" s="291">
        <v>549</v>
      </c>
      <c r="D8065" s="290" t="s">
        <v>44108</v>
      </c>
      <c r="E8065" s="292">
        <v>549</v>
      </c>
    </row>
    <row r="8066" spans="1:5" ht="14.4" x14ac:dyDescent="0.55000000000000004">
      <c r="A8066" s="290" t="s">
        <v>43780</v>
      </c>
      <c r="B8066" s="291">
        <v>43031</v>
      </c>
      <c r="D8066" s="290" t="s">
        <v>44109</v>
      </c>
      <c r="E8066" s="292">
        <v>43031</v>
      </c>
    </row>
    <row r="8067" spans="1:5" ht="14.4" x14ac:dyDescent="0.55000000000000004">
      <c r="A8067" s="290" t="s">
        <v>65866</v>
      </c>
      <c r="B8067" s="291">
        <v>0</v>
      </c>
      <c r="D8067" s="290" t="s">
        <v>66384</v>
      </c>
      <c r="E8067" s="292">
        <v>0</v>
      </c>
    </row>
    <row r="8068" spans="1:5" ht="14.4" x14ac:dyDescent="0.55000000000000004">
      <c r="A8068" s="290" t="s">
        <v>43781</v>
      </c>
      <c r="B8068" s="291">
        <v>28801</v>
      </c>
      <c r="D8068" s="290" t="s">
        <v>44110</v>
      </c>
      <c r="E8068" s="292">
        <v>28801</v>
      </c>
    </row>
    <row r="8069" spans="1:5" ht="14.4" x14ac:dyDescent="0.55000000000000004">
      <c r="A8069" s="290" t="s">
        <v>43782</v>
      </c>
      <c r="B8069" s="291">
        <v>1803</v>
      </c>
      <c r="D8069" s="290" t="s">
        <v>44111</v>
      </c>
      <c r="E8069" s="292">
        <v>1803</v>
      </c>
    </row>
    <row r="8070" spans="1:5" ht="14.4" x14ac:dyDescent="0.55000000000000004">
      <c r="A8070" s="290" t="s">
        <v>43783</v>
      </c>
      <c r="B8070" s="291">
        <v>65096</v>
      </c>
      <c r="D8070" s="290" t="s">
        <v>44112</v>
      </c>
      <c r="E8070" s="292">
        <v>65096</v>
      </c>
    </row>
    <row r="8071" spans="1:5" ht="14.4" x14ac:dyDescent="0.55000000000000004">
      <c r="A8071" s="290" t="s">
        <v>43784</v>
      </c>
      <c r="B8071" s="291">
        <v>19445</v>
      </c>
      <c r="D8071" s="290" t="s">
        <v>44113</v>
      </c>
      <c r="E8071" s="292">
        <v>19445</v>
      </c>
    </row>
    <row r="8072" spans="1:5" ht="14.4" x14ac:dyDescent="0.55000000000000004">
      <c r="A8072" s="290" t="s">
        <v>43785</v>
      </c>
      <c r="B8072" s="291">
        <v>2012</v>
      </c>
      <c r="D8072" s="290" t="s">
        <v>44114</v>
      </c>
      <c r="E8072" s="292">
        <v>2012</v>
      </c>
    </row>
    <row r="8073" spans="1:5" ht="14.4" x14ac:dyDescent="0.55000000000000004">
      <c r="A8073" s="290" t="s">
        <v>65867</v>
      </c>
      <c r="B8073" s="291">
        <v>0</v>
      </c>
      <c r="D8073" s="290" t="s">
        <v>66385</v>
      </c>
      <c r="E8073" s="292">
        <v>0</v>
      </c>
    </row>
    <row r="8074" spans="1:5" ht="14.4" x14ac:dyDescent="0.55000000000000004">
      <c r="A8074" s="290" t="s">
        <v>65868</v>
      </c>
      <c r="B8074" s="291">
        <v>0</v>
      </c>
      <c r="D8074" s="290" t="s">
        <v>66386</v>
      </c>
      <c r="E8074" s="292">
        <v>0</v>
      </c>
    </row>
    <row r="8075" spans="1:5" ht="14.4" x14ac:dyDescent="0.55000000000000004">
      <c r="A8075" s="290" t="s">
        <v>43786</v>
      </c>
      <c r="B8075" s="291">
        <v>11614</v>
      </c>
      <c r="D8075" s="290" t="s">
        <v>44115</v>
      </c>
      <c r="E8075" s="292">
        <v>11614</v>
      </c>
    </row>
    <row r="8076" spans="1:5" ht="14.4" x14ac:dyDescent="0.55000000000000004">
      <c r="A8076" s="290" t="s">
        <v>43787</v>
      </c>
      <c r="B8076" s="291">
        <v>82</v>
      </c>
      <c r="D8076" s="290" t="s">
        <v>44116</v>
      </c>
      <c r="E8076" s="292">
        <v>82</v>
      </c>
    </row>
    <row r="8077" spans="1:5" ht="14.4" x14ac:dyDescent="0.55000000000000004">
      <c r="A8077" s="290" t="s">
        <v>43788</v>
      </c>
      <c r="B8077" s="291">
        <v>118197</v>
      </c>
      <c r="D8077" s="290" t="s">
        <v>44117</v>
      </c>
      <c r="E8077" s="292">
        <v>118197</v>
      </c>
    </row>
    <row r="8078" spans="1:5" ht="14.4" x14ac:dyDescent="0.55000000000000004">
      <c r="A8078" s="290" t="s">
        <v>43789</v>
      </c>
      <c r="B8078" s="291">
        <v>3279</v>
      </c>
      <c r="D8078" s="290" t="s">
        <v>44118</v>
      </c>
      <c r="E8078" s="292">
        <v>3279</v>
      </c>
    </row>
    <row r="8079" spans="1:5" ht="14.4" x14ac:dyDescent="0.55000000000000004">
      <c r="A8079" s="290" t="s">
        <v>43790</v>
      </c>
      <c r="B8079" s="291">
        <v>1544</v>
      </c>
      <c r="D8079" s="290" t="s">
        <v>44119</v>
      </c>
      <c r="E8079" s="292">
        <v>1544</v>
      </c>
    </row>
    <row r="8080" spans="1:5" ht="14.4" x14ac:dyDescent="0.55000000000000004">
      <c r="A8080" s="290" t="s">
        <v>43791</v>
      </c>
      <c r="B8080" s="291">
        <v>498</v>
      </c>
      <c r="D8080" s="290" t="s">
        <v>44120</v>
      </c>
      <c r="E8080" s="292">
        <v>498</v>
      </c>
    </row>
    <row r="8081" spans="1:5" ht="14.4" x14ac:dyDescent="0.55000000000000004">
      <c r="A8081" s="290" t="s">
        <v>65869</v>
      </c>
      <c r="B8081" s="291">
        <v>0</v>
      </c>
      <c r="D8081" s="290" t="s">
        <v>66387</v>
      </c>
      <c r="E8081" s="292">
        <v>0</v>
      </c>
    </row>
    <row r="8082" spans="1:5" ht="14.4" x14ac:dyDescent="0.55000000000000004">
      <c r="A8082" s="290" t="s">
        <v>43792</v>
      </c>
      <c r="B8082" s="291">
        <v>14389</v>
      </c>
      <c r="D8082" s="290" t="s">
        <v>44121</v>
      </c>
      <c r="E8082" s="292">
        <v>14389</v>
      </c>
    </row>
    <row r="8083" spans="1:5" ht="14.4" x14ac:dyDescent="0.55000000000000004">
      <c r="A8083" s="290" t="s">
        <v>43793</v>
      </c>
      <c r="B8083" s="291">
        <v>1357</v>
      </c>
      <c r="D8083" s="290" t="s">
        <v>44122</v>
      </c>
      <c r="E8083" s="292">
        <v>1357</v>
      </c>
    </row>
    <row r="8084" spans="1:5" ht="14.4" x14ac:dyDescent="0.55000000000000004">
      <c r="A8084" s="290" t="s">
        <v>43794</v>
      </c>
      <c r="B8084" s="291">
        <v>18815</v>
      </c>
      <c r="D8084" s="290" t="s">
        <v>44123</v>
      </c>
      <c r="E8084" s="292">
        <v>18815</v>
      </c>
    </row>
    <row r="8085" spans="1:5" ht="14.4" x14ac:dyDescent="0.55000000000000004">
      <c r="A8085" s="290" t="s">
        <v>43795</v>
      </c>
      <c r="B8085" s="291">
        <v>470437</v>
      </c>
      <c r="D8085" s="290" t="s">
        <v>44124</v>
      </c>
      <c r="E8085" s="292">
        <v>470437</v>
      </c>
    </row>
    <row r="8086" spans="1:5" ht="14.4" x14ac:dyDescent="0.55000000000000004">
      <c r="A8086" s="290" t="s">
        <v>43796</v>
      </c>
      <c r="B8086" s="291">
        <v>5573</v>
      </c>
      <c r="D8086" s="290" t="s">
        <v>44125</v>
      </c>
      <c r="E8086" s="292">
        <v>5573</v>
      </c>
    </row>
    <row r="8087" spans="1:5" ht="14.4" x14ac:dyDescent="0.55000000000000004">
      <c r="A8087" s="290" t="s">
        <v>65870</v>
      </c>
      <c r="B8087" s="291">
        <v>7172</v>
      </c>
      <c r="D8087" s="290" t="s">
        <v>44126</v>
      </c>
      <c r="E8087" s="292">
        <v>7172</v>
      </c>
    </row>
    <row r="8088" spans="1:5" ht="14.4" x14ac:dyDescent="0.55000000000000004">
      <c r="A8088" s="290" t="s">
        <v>43797</v>
      </c>
      <c r="B8088" s="291">
        <v>1341</v>
      </c>
      <c r="D8088" s="290" t="s">
        <v>44127</v>
      </c>
      <c r="E8088" s="292">
        <v>1341</v>
      </c>
    </row>
    <row r="8089" spans="1:5" ht="14.4" x14ac:dyDescent="0.55000000000000004">
      <c r="A8089" s="290" t="s">
        <v>65871</v>
      </c>
      <c r="B8089" s="291">
        <v>0</v>
      </c>
      <c r="D8089" s="290" t="s">
        <v>44128</v>
      </c>
      <c r="E8089" s="292">
        <v>0</v>
      </c>
    </row>
    <row r="8090" spans="1:5" ht="14.4" x14ac:dyDescent="0.55000000000000004">
      <c r="A8090" s="290" t="s">
        <v>65872</v>
      </c>
      <c r="B8090" s="291">
        <v>0</v>
      </c>
      <c r="D8090" s="290" t="s">
        <v>66388</v>
      </c>
      <c r="E8090" s="292">
        <v>0</v>
      </c>
    </row>
    <row r="8091" spans="1:5" ht="14.4" x14ac:dyDescent="0.55000000000000004">
      <c r="A8091" s="290" t="s">
        <v>43798</v>
      </c>
      <c r="B8091" s="291">
        <v>3150</v>
      </c>
      <c r="D8091" s="290" t="s">
        <v>44129</v>
      </c>
      <c r="E8091" s="292">
        <v>3150</v>
      </c>
    </row>
    <row r="8092" spans="1:5" ht="14.4" x14ac:dyDescent="0.55000000000000004">
      <c r="A8092" s="290" t="s">
        <v>43799</v>
      </c>
      <c r="B8092" s="291">
        <v>2000</v>
      </c>
      <c r="D8092" s="290" t="s">
        <v>44130</v>
      </c>
      <c r="E8092" s="292">
        <v>2000</v>
      </c>
    </row>
    <row r="8093" spans="1:5" ht="14.4" x14ac:dyDescent="0.55000000000000004">
      <c r="A8093" s="290" t="s">
        <v>43800</v>
      </c>
      <c r="B8093" s="291">
        <v>394</v>
      </c>
      <c r="D8093" s="290" t="s">
        <v>44131</v>
      </c>
      <c r="E8093" s="292">
        <v>394</v>
      </c>
    </row>
    <row r="8094" spans="1:5" ht="14.4" x14ac:dyDescent="0.55000000000000004">
      <c r="A8094" s="290" t="s">
        <v>65873</v>
      </c>
      <c r="B8094" s="291">
        <v>2481</v>
      </c>
      <c r="D8094" s="290" t="s">
        <v>66389</v>
      </c>
      <c r="E8094" s="292">
        <v>2481</v>
      </c>
    </row>
    <row r="8095" spans="1:5" ht="14.4" x14ac:dyDescent="0.55000000000000004">
      <c r="A8095" s="290" t="s">
        <v>65874</v>
      </c>
      <c r="B8095" s="291">
        <v>0</v>
      </c>
      <c r="D8095" s="290" t="s">
        <v>66390</v>
      </c>
      <c r="E8095" s="292">
        <v>0</v>
      </c>
    </row>
    <row r="8096" spans="1:5" ht="14.4" x14ac:dyDescent="0.55000000000000004">
      <c r="A8096" s="290" t="s">
        <v>65875</v>
      </c>
      <c r="B8096" s="291">
        <v>0</v>
      </c>
      <c r="D8096" s="290" t="s">
        <v>66391</v>
      </c>
      <c r="E8096" s="292">
        <v>0</v>
      </c>
    </row>
    <row r="8097" spans="1:5" ht="14.4" x14ac:dyDescent="0.55000000000000004">
      <c r="A8097" s="290" t="s">
        <v>43801</v>
      </c>
      <c r="B8097" s="291">
        <v>921</v>
      </c>
      <c r="D8097" s="290" t="s">
        <v>44132</v>
      </c>
      <c r="E8097" s="292">
        <v>921</v>
      </c>
    </row>
    <row r="8098" spans="1:5" ht="14.4" x14ac:dyDescent="0.55000000000000004">
      <c r="A8098" s="290" t="s">
        <v>65876</v>
      </c>
      <c r="B8098" s="291">
        <v>0</v>
      </c>
      <c r="D8098" s="290" t="s">
        <v>66392</v>
      </c>
      <c r="E8098" s="292">
        <v>0</v>
      </c>
    </row>
    <row r="8099" spans="1:5" ht="14.4" x14ac:dyDescent="0.55000000000000004">
      <c r="A8099" s="290" t="s">
        <v>65877</v>
      </c>
      <c r="B8099" s="291">
        <v>3224</v>
      </c>
      <c r="D8099" s="290" t="s">
        <v>65266</v>
      </c>
      <c r="E8099" s="292">
        <v>3224</v>
      </c>
    </row>
    <row r="8100" spans="1:5" ht="14.4" x14ac:dyDescent="0.55000000000000004">
      <c r="A8100" s="290" t="s">
        <v>43802</v>
      </c>
      <c r="B8100" s="291">
        <v>1318</v>
      </c>
      <c r="D8100" s="290" t="s">
        <v>44133</v>
      </c>
      <c r="E8100" s="292">
        <v>1318</v>
      </c>
    </row>
    <row r="8101" spans="1:5" ht="14.4" x14ac:dyDescent="0.55000000000000004">
      <c r="A8101" s="290" t="s">
        <v>43803</v>
      </c>
      <c r="B8101" s="291">
        <v>1192</v>
      </c>
      <c r="D8101" s="290" t="s">
        <v>44134</v>
      </c>
      <c r="E8101" s="292">
        <v>1192</v>
      </c>
    </row>
    <row r="8102" spans="1:5" ht="14.4" x14ac:dyDescent="0.55000000000000004">
      <c r="A8102" s="290" t="s">
        <v>65878</v>
      </c>
      <c r="B8102" s="291">
        <v>0</v>
      </c>
      <c r="D8102" s="290" t="s">
        <v>66393</v>
      </c>
      <c r="E8102" s="292">
        <v>0</v>
      </c>
    </row>
    <row r="8103" spans="1:5" ht="14.4" x14ac:dyDescent="0.55000000000000004">
      <c r="A8103" s="290" t="s">
        <v>65879</v>
      </c>
      <c r="B8103" s="291">
        <v>2550</v>
      </c>
      <c r="D8103" s="290" t="s">
        <v>66394</v>
      </c>
      <c r="E8103" s="292">
        <v>2550</v>
      </c>
    </row>
    <row r="8104" spans="1:5" ht="14.4" x14ac:dyDescent="0.55000000000000004">
      <c r="A8104" s="290" t="s">
        <v>43804</v>
      </c>
      <c r="B8104" s="291">
        <v>88082</v>
      </c>
      <c r="D8104" s="290" t="s">
        <v>44135</v>
      </c>
      <c r="E8104" s="292">
        <v>88082</v>
      </c>
    </row>
    <row r="8105" spans="1:5" ht="14.4" x14ac:dyDescent="0.55000000000000004">
      <c r="A8105" s="290" t="s">
        <v>65880</v>
      </c>
      <c r="B8105" s="291">
        <v>23580</v>
      </c>
      <c r="D8105" s="290" t="s">
        <v>44136</v>
      </c>
      <c r="E8105" s="292">
        <v>23580</v>
      </c>
    </row>
    <row r="8106" spans="1:5" ht="14.4" x14ac:dyDescent="0.55000000000000004">
      <c r="A8106" s="290" t="s">
        <v>65881</v>
      </c>
      <c r="B8106" s="291">
        <v>0</v>
      </c>
      <c r="D8106" s="290" t="s">
        <v>66395</v>
      </c>
      <c r="E8106" s="292">
        <v>0</v>
      </c>
    </row>
    <row r="8107" spans="1:5" ht="14.4" x14ac:dyDescent="0.55000000000000004">
      <c r="A8107" s="290" t="s">
        <v>43805</v>
      </c>
      <c r="B8107" s="291">
        <v>16713.400000000001</v>
      </c>
      <c r="D8107" s="290" t="s">
        <v>44137</v>
      </c>
      <c r="E8107" s="292">
        <v>16713.400000000001</v>
      </c>
    </row>
    <row r="8108" spans="1:5" ht="14.4" x14ac:dyDescent="0.55000000000000004">
      <c r="A8108" s="290" t="s">
        <v>43806</v>
      </c>
      <c r="B8108" s="291">
        <v>2423</v>
      </c>
      <c r="D8108" s="290" t="s">
        <v>44138</v>
      </c>
      <c r="E8108" s="292">
        <v>2423</v>
      </c>
    </row>
    <row r="8109" spans="1:5" ht="14.4" x14ac:dyDescent="0.55000000000000004">
      <c r="A8109" s="290" t="s">
        <v>43807</v>
      </c>
      <c r="B8109" s="291">
        <v>31408</v>
      </c>
      <c r="D8109" s="290" t="s">
        <v>44139</v>
      </c>
      <c r="E8109" s="292">
        <v>31408</v>
      </c>
    </row>
    <row r="8110" spans="1:5" ht="14.4" x14ac:dyDescent="0.55000000000000004">
      <c r="A8110" s="290" t="s">
        <v>65882</v>
      </c>
      <c r="B8110" s="291">
        <v>0</v>
      </c>
      <c r="D8110" s="290" t="s">
        <v>66396</v>
      </c>
      <c r="E8110" s="292">
        <v>0</v>
      </c>
    </row>
    <row r="8111" spans="1:5" ht="14.4" x14ac:dyDescent="0.55000000000000004">
      <c r="A8111" s="290" t="s">
        <v>43808</v>
      </c>
      <c r="B8111" s="291">
        <v>6697</v>
      </c>
      <c r="D8111" s="290" t="s">
        <v>44140</v>
      </c>
      <c r="E8111" s="292">
        <v>6697</v>
      </c>
    </row>
    <row r="8112" spans="1:5" ht="14.4" x14ac:dyDescent="0.55000000000000004">
      <c r="A8112" s="290" t="s">
        <v>43809</v>
      </c>
      <c r="B8112" s="291">
        <v>49450</v>
      </c>
      <c r="D8112" s="290" t="s">
        <v>44141</v>
      </c>
      <c r="E8112" s="292">
        <v>49450</v>
      </c>
    </row>
    <row r="8113" spans="1:5" ht="14.4" x14ac:dyDescent="0.55000000000000004">
      <c r="A8113" s="290" t="s">
        <v>43810</v>
      </c>
      <c r="B8113" s="291">
        <v>14444</v>
      </c>
      <c r="D8113" s="290" t="s">
        <v>44142</v>
      </c>
      <c r="E8113" s="292">
        <v>14444</v>
      </c>
    </row>
    <row r="8114" spans="1:5" ht="14.4" x14ac:dyDescent="0.55000000000000004">
      <c r="A8114" s="290" t="s">
        <v>43811</v>
      </c>
      <c r="B8114" s="291">
        <v>67716</v>
      </c>
      <c r="D8114" s="290" t="s">
        <v>44143</v>
      </c>
      <c r="E8114" s="292">
        <v>67716</v>
      </c>
    </row>
    <row r="8115" spans="1:5" ht="14.4" x14ac:dyDescent="0.55000000000000004">
      <c r="A8115" s="290" t="s">
        <v>65883</v>
      </c>
      <c r="B8115" s="291">
        <v>36111</v>
      </c>
      <c r="D8115" s="290" t="s">
        <v>44144</v>
      </c>
      <c r="E8115" s="292">
        <v>36111</v>
      </c>
    </row>
    <row r="8116" spans="1:5" ht="14.4" x14ac:dyDescent="0.55000000000000004">
      <c r="A8116" s="290" t="s">
        <v>43812</v>
      </c>
      <c r="B8116" s="291">
        <v>59449</v>
      </c>
      <c r="D8116" s="290" t="s">
        <v>44145</v>
      </c>
      <c r="E8116" s="292">
        <v>59449</v>
      </c>
    </row>
    <row r="8117" spans="1:5" ht="14.4" x14ac:dyDescent="0.55000000000000004">
      <c r="A8117" s="290" t="s">
        <v>65884</v>
      </c>
      <c r="B8117" s="291">
        <v>1487</v>
      </c>
      <c r="D8117" s="290" t="s">
        <v>66397</v>
      </c>
      <c r="E8117" s="292">
        <v>1487</v>
      </c>
    </row>
    <row r="8118" spans="1:5" ht="14.4" x14ac:dyDescent="0.55000000000000004">
      <c r="A8118" s="290" t="s">
        <v>43813</v>
      </c>
      <c r="B8118" s="291">
        <v>1667</v>
      </c>
      <c r="D8118" s="290" t="s">
        <v>44146</v>
      </c>
      <c r="E8118" s="292">
        <v>1667</v>
      </c>
    </row>
    <row r="8119" spans="1:5" ht="14.4" x14ac:dyDescent="0.55000000000000004">
      <c r="A8119" s="290" t="s">
        <v>43814</v>
      </c>
      <c r="B8119" s="291">
        <v>26523</v>
      </c>
      <c r="D8119" s="290" t="s">
        <v>44147</v>
      </c>
      <c r="E8119" s="292">
        <v>26523</v>
      </c>
    </row>
    <row r="8120" spans="1:5" ht="14.4" x14ac:dyDescent="0.55000000000000004">
      <c r="A8120" s="290" t="s">
        <v>43815</v>
      </c>
      <c r="B8120" s="291">
        <v>18133</v>
      </c>
      <c r="D8120" s="290" t="s">
        <v>44148</v>
      </c>
      <c r="E8120" s="292">
        <v>18133</v>
      </c>
    </row>
    <row r="8121" spans="1:5" ht="14.4" x14ac:dyDescent="0.55000000000000004">
      <c r="A8121" s="290" t="s">
        <v>43816</v>
      </c>
      <c r="B8121" s="291">
        <v>23641</v>
      </c>
      <c r="D8121" s="290" t="s">
        <v>44149</v>
      </c>
      <c r="E8121" s="292">
        <v>23641</v>
      </c>
    </row>
    <row r="8122" spans="1:5" ht="14.4" x14ac:dyDescent="0.55000000000000004">
      <c r="A8122" s="290" t="s">
        <v>43817</v>
      </c>
      <c r="B8122" s="291">
        <v>3935</v>
      </c>
      <c r="D8122" s="290" t="s">
        <v>44150</v>
      </c>
      <c r="E8122" s="292">
        <v>3935</v>
      </c>
    </row>
    <row r="8123" spans="1:5" ht="14.4" x14ac:dyDescent="0.55000000000000004">
      <c r="A8123" s="290" t="s">
        <v>65885</v>
      </c>
      <c r="B8123" s="291">
        <v>0</v>
      </c>
      <c r="D8123" s="290" t="s">
        <v>66398</v>
      </c>
      <c r="E8123" s="292">
        <v>0</v>
      </c>
    </row>
    <row r="8124" spans="1:5" ht="14.4" x14ac:dyDescent="0.55000000000000004">
      <c r="A8124" s="290" t="s">
        <v>43818</v>
      </c>
      <c r="B8124" s="291">
        <v>6258</v>
      </c>
      <c r="D8124" s="290" t="s">
        <v>44151</v>
      </c>
      <c r="E8124" s="292">
        <v>6258</v>
      </c>
    </row>
    <row r="8125" spans="1:5" ht="14.4" x14ac:dyDescent="0.55000000000000004">
      <c r="A8125" s="290" t="s">
        <v>43819</v>
      </c>
      <c r="B8125" s="291">
        <v>10645</v>
      </c>
      <c r="D8125" s="290" t="s">
        <v>44152</v>
      </c>
      <c r="E8125" s="292">
        <v>10645</v>
      </c>
    </row>
    <row r="8126" spans="1:5" ht="14.4" x14ac:dyDescent="0.55000000000000004">
      <c r="A8126" s="290" t="s">
        <v>43820</v>
      </c>
      <c r="B8126" s="291">
        <v>1454</v>
      </c>
      <c r="D8126" s="290" t="s">
        <v>44153</v>
      </c>
      <c r="E8126" s="292">
        <v>1454</v>
      </c>
    </row>
    <row r="8127" spans="1:5" ht="14.4" x14ac:dyDescent="0.55000000000000004">
      <c r="A8127" s="290" t="s">
        <v>43821</v>
      </c>
      <c r="B8127" s="291">
        <v>2003</v>
      </c>
      <c r="D8127" s="290" t="s">
        <v>44154</v>
      </c>
      <c r="E8127" s="292">
        <v>2003</v>
      </c>
    </row>
    <row r="8128" spans="1:5" ht="14.4" x14ac:dyDescent="0.55000000000000004">
      <c r="A8128" s="290" t="s">
        <v>65886</v>
      </c>
      <c r="B8128" s="291">
        <v>2278</v>
      </c>
      <c r="D8128" s="290" t="s">
        <v>44155</v>
      </c>
      <c r="E8128" s="292">
        <v>2278</v>
      </c>
    </row>
    <row r="8129" spans="1:5" ht="14.4" x14ac:dyDescent="0.55000000000000004">
      <c r="A8129" s="290" t="s">
        <v>65887</v>
      </c>
      <c r="B8129" s="291">
        <v>0</v>
      </c>
      <c r="D8129" s="290" t="s">
        <v>66399</v>
      </c>
      <c r="E8129" s="292">
        <v>0</v>
      </c>
    </row>
    <row r="8130" spans="1:5" ht="14.4" x14ac:dyDescent="0.55000000000000004">
      <c r="A8130" s="290" t="s">
        <v>43822</v>
      </c>
      <c r="B8130" s="291">
        <v>384</v>
      </c>
      <c r="D8130" s="290" t="s">
        <v>44156</v>
      </c>
      <c r="E8130" s="292">
        <v>384</v>
      </c>
    </row>
    <row r="8131" spans="1:5" ht="14.4" x14ac:dyDescent="0.55000000000000004">
      <c r="A8131" s="290" t="s">
        <v>43823</v>
      </c>
      <c r="B8131" s="291">
        <v>16395</v>
      </c>
      <c r="D8131" s="290" t="s">
        <v>44157</v>
      </c>
      <c r="E8131" s="292">
        <v>16395</v>
      </c>
    </row>
    <row r="8132" spans="1:5" ht="14.4" x14ac:dyDescent="0.55000000000000004">
      <c r="A8132" s="290" t="s">
        <v>43824</v>
      </c>
      <c r="B8132" s="291">
        <v>3085</v>
      </c>
      <c r="D8132" s="290" t="s">
        <v>44158</v>
      </c>
      <c r="E8132" s="292">
        <v>3085</v>
      </c>
    </row>
    <row r="8133" spans="1:5" ht="14.4" x14ac:dyDescent="0.55000000000000004">
      <c r="A8133" s="290" t="s">
        <v>65888</v>
      </c>
      <c r="B8133" s="291">
        <v>0</v>
      </c>
      <c r="D8133" s="290" t="s">
        <v>66400</v>
      </c>
      <c r="E8133" s="292">
        <v>0</v>
      </c>
    </row>
    <row r="8134" spans="1:5" ht="14.4" x14ac:dyDescent="0.55000000000000004">
      <c r="A8134" s="290" t="s">
        <v>65889</v>
      </c>
      <c r="B8134" s="291">
        <v>1473</v>
      </c>
      <c r="D8134" s="290" t="s">
        <v>44159</v>
      </c>
      <c r="E8134" s="292">
        <v>1473</v>
      </c>
    </row>
    <row r="8135" spans="1:5" ht="14.4" x14ac:dyDescent="0.55000000000000004">
      <c r="A8135" s="290" t="s">
        <v>43825</v>
      </c>
      <c r="B8135" s="291">
        <v>5654</v>
      </c>
      <c r="D8135" s="290" t="s">
        <v>44160</v>
      </c>
      <c r="E8135" s="292">
        <v>5654</v>
      </c>
    </row>
    <row r="8136" spans="1:5" ht="14.4" x14ac:dyDescent="0.55000000000000004">
      <c r="A8136" s="290" t="s">
        <v>65890</v>
      </c>
      <c r="B8136" s="291">
        <v>0</v>
      </c>
      <c r="D8136" s="290" t="s">
        <v>66401</v>
      </c>
      <c r="E8136" s="292">
        <v>0</v>
      </c>
    </row>
    <row r="8137" spans="1:5" ht="14.4" x14ac:dyDescent="0.55000000000000004">
      <c r="A8137" s="290" t="s">
        <v>43826</v>
      </c>
      <c r="B8137" s="291">
        <v>2365</v>
      </c>
      <c r="D8137" s="290" t="s">
        <v>44161</v>
      </c>
      <c r="E8137" s="292">
        <v>2365</v>
      </c>
    </row>
    <row r="8138" spans="1:5" ht="14.4" x14ac:dyDescent="0.55000000000000004">
      <c r="A8138" s="290" t="s">
        <v>65891</v>
      </c>
      <c r="B8138" s="291">
        <v>0</v>
      </c>
      <c r="D8138" s="290" t="s">
        <v>66402</v>
      </c>
      <c r="E8138" s="292">
        <v>0</v>
      </c>
    </row>
    <row r="8139" spans="1:5" ht="14.4" x14ac:dyDescent="0.55000000000000004">
      <c r="A8139" s="290" t="s">
        <v>43827</v>
      </c>
      <c r="B8139" s="291">
        <v>491</v>
      </c>
      <c r="D8139" s="290" t="s">
        <v>44162</v>
      </c>
      <c r="E8139" s="292">
        <v>491</v>
      </c>
    </row>
    <row r="8140" spans="1:5" ht="14.4" x14ac:dyDescent="0.55000000000000004">
      <c r="A8140" s="290" t="s">
        <v>43828</v>
      </c>
      <c r="B8140" s="291">
        <v>2068</v>
      </c>
      <c r="D8140" s="290" t="s">
        <v>44163</v>
      </c>
      <c r="E8140" s="292">
        <v>2068</v>
      </c>
    </row>
    <row r="8141" spans="1:5" ht="14.4" x14ac:dyDescent="0.55000000000000004">
      <c r="A8141" s="290" t="s">
        <v>43829</v>
      </c>
      <c r="B8141" s="291">
        <v>995</v>
      </c>
      <c r="D8141" s="290" t="s">
        <v>44164</v>
      </c>
      <c r="E8141" s="292">
        <v>995</v>
      </c>
    </row>
    <row r="8142" spans="1:5" ht="14.4" x14ac:dyDescent="0.55000000000000004">
      <c r="A8142" s="290" t="s">
        <v>65892</v>
      </c>
      <c r="B8142" s="291">
        <v>0</v>
      </c>
      <c r="D8142" s="290" t="s">
        <v>66403</v>
      </c>
      <c r="E8142" s="292">
        <v>0</v>
      </c>
    </row>
    <row r="8143" spans="1:5" ht="14.4" x14ac:dyDescent="0.55000000000000004">
      <c r="A8143" s="290" t="s">
        <v>43830</v>
      </c>
      <c r="B8143" s="291">
        <v>3654</v>
      </c>
      <c r="D8143" s="290" t="s">
        <v>44165</v>
      </c>
      <c r="E8143" s="292">
        <v>3654</v>
      </c>
    </row>
    <row r="8144" spans="1:5" ht="14.4" x14ac:dyDescent="0.55000000000000004">
      <c r="A8144" s="290" t="s">
        <v>43831</v>
      </c>
      <c r="B8144" s="291">
        <v>15378</v>
      </c>
      <c r="D8144" s="290" t="s">
        <v>44166</v>
      </c>
      <c r="E8144" s="292">
        <v>15378</v>
      </c>
    </row>
    <row r="8145" spans="1:5" ht="14.4" x14ac:dyDescent="0.55000000000000004">
      <c r="A8145" s="290" t="s">
        <v>43832</v>
      </c>
      <c r="B8145" s="291">
        <v>57934</v>
      </c>
      <c r="D8145" s="290" t="s">
        <v>44167</v>
      </c>
      <c r="E8145" s="292">
        <v>57934</v>
      </c>
    </row>
    <row r="8146" spans="1:5" ht="14.4" x14ac:dyDescent="0.55000000000000004">
      <c r="A8146" s="290" t="s">
        <v>65893</v>
      </c>
      <c r="B8146" s="291">
        <v>0</v>
      </c>
      <c r="D8146" s="290" t="s">
        <v>66404</v>
      </c>
      <c r="E8146" s="292">
        <v>0</v>
      </c>
    </row>
    <row r="8147" spans="1:5" ht="14.4" x14ac:dyDescent="0.55000000000000004">
      <c r="A8147" s="290" t="s">
        <v>65894</v>
      </c>
      <c r="B8147" s="291">
        <v>2800</v>
      </c>
      <c r="D8147" s="290" t="s">
        <v>66405</v>
      </c>
      <c r="E8147" s="292">
        <v>2800</v>
      </c>
    </row>
    <row r="8148" spans="1:5" ht="14.4" x14ac:dyDescent="0.55000000000000004">
      <c r="A8148" s="290" t="s">
        <v>43833</v>
      </c>
      <c r="B8148" s="291">
        <v>28487</v>
      </c>
      <c r="D8148" s="290" t="s">
        <v>44168</v>
      </c>
      <c r="E8148" s="292">
        <v>28487</v>
      </c>
    </row>
    <row r="8149" spans="1:5" ht="14.4" x14ac:dyDescent="0.55000000000000004">
      <c r="A8149" s="290" t="s">
        <v>43834</v>
      </c>
      <c r="B8149" s="291">
        <v>34499</v>
      </c>
      <c r="D8149" s="290" t="s">
        <v>44169</v>
      </c>
      <c r="E8149" s="292">
        <v>34499</v>
      </c>
    </row>
    <row r="8150" spans="1:5" ht="14.4" x14ac:dyDescent="0.55000000000000004">
      <c r="A8150" s="290" t="s">
        <v>65895</v>
      </c>
      <c r="B8150" s="291">
        <v>3537</v>
      </c>
      <c r="D8150" s="290" t="s">
        <v>66406</v>
      </c>
      <c r="E8150" s="292">
        <v>3537</v>
      </c>
    </row>
    <row r="8151" spans="1:5" ht="14.4" x14ac:dyDescent="0.55000000000000004">
      <c r="A8151" s="290" t="s">
        <v>46430</v>
      </c>
      <c r="B8151" s="291">
        <v>7167.99</v>
      </c>
      <c r="D8151" s="290" t="s">
        <v>46538</v>
      </c>
      <c r="E8151" s="292">
        <v>7167.99</v>
      </c>
    </row>
    <row r="8152" spans="1:5" ht="14.4" x14ac:dyDescent="0.55000000000000004">
      <c r="A8152" s="290" t="s">
        <v>46431</v>
      </c>
      <c r="B8152" s="291">
        <v>2635</v>
      </c>
      <c r="D8152" s="290" t="s">
        <v>46539</v>
      </c>
      <c r="E8152" s="292">
        <v>2635</v>
      </c>
    </row>
    <row r="8153" spans="1:5" ht="14.4" x14ac:dyDescent="0.55000000000000004">
      <c r="A8153" s="290" t="s">
        <v>65896</v>
      </c>
      <c r="B8153" s="291">
        <v>3742</v>
      </c>
      <c r="D8153" s="290" t="s">
        <v>46540</v>
      </c>
      <c r="E8153" s="292">
        <v>3742</v>
      </c>
    </row>
    <row r="8154" spans="1:5" ht="14.4" x14ac:dyDescent="0.55000000000000004">
      <c r="A8154" s="290" t="s">
        <v>46432</v>
      </c>
      <c r="B8154" s="291">
        <v>2609</v>
      </c>
      <c r="D8154" s="290" t="s">
        <v>46541</v>
      </c>
      <c r="E8154" s="292">
        <v>2609</v>
      </c>
    </row>
    <row r="8155" spans="1:5" ht="14.4" x14ac:dyDescent="0.55000000000000004">
      <c r="A8155" s="290" t="s">
        <v>46433</v>
      </c>
      <c r="B8155" s="291">
        <v>5955.59</v>
      </c>
      <c r="D8155" s="290" t="s">
        <v>46542</v>
      </c>
      <c r="E8155" s="292">
        <v>5955.59</v>
      </c>
    </row>
    <row r="8156" spans="1:5" ht="14.4" x14ac:dyDescent="0.55000000000000004">
      <c r="A8156" s="290" t="s">
        <v>46434</v>
      </c>
      <c r="B8156" s="291">
        <v>5982</v>
      </c>
      <c r="D8156" s="290" t="s">
        <v>46543</v>
      </c>
      <c r="E8156" s="292">
        <v>5982</v>
      </c>
    </row>
    <row r="8157" spans="1:5" ht="14.4" x14ac:dyDescent="0.55000000000000004">
      <c r="A8157" s="290" t="s">
        <v>46435</v>
      </c>
      <c r="B8157" s="291">
        <v>12624</v>
      </c>
      <c r="D8157" s="290" t="s">
        <v>46544</v>
      </c>
      <c r="E8157" s="292">
        <v>12624</v>
      </c>
    </row>
    <row r="8158" spans="1:5" ht="14.4" x14ac:dyDescent="0.55000000000000004">
      <c r="A8158" s="290" t="s">
        <v>65897</v>
      </c>
      <c r="B8158" s="291">
        <v>1291</v>
      </c>
      <c r="D8158" s="290" t="s">
        <v>66407</v>
      </c>
      <c r="E8158" s="292">
        <v>1291</v>
      </c>
    </row>
    <row r="8159" spans="1:5" ht="14.4" x14ac:dyDescent="0.55000000000000004">
      <c r="A8159" s="290" t="s">
        <v>46436</v>
      </c>
      <c r="B8159" s="291">
        <v>593.26</v>
      </c>
      <c r="D8159" s="290" t="s">
        <v>46545</v>
      </c>
      <c r="E8159" s="292">
        <v>593.26</v>
      </c>
    </row>
    <row r="8160" spans="1:5" ht="14.4" x14ac:dyDescent="0.55000000000000004">
      <c r="A8160" s="290" t="s">
        <v>65898</v>
      </c>
      <c r="B8160" s="291">
        <v>527</v>
      </c>
      <c r="D8160" s="290" t="s">
        <v>66408</v>
      </c>
      <c r="E8160" s="292">
        <v>527</v>
      </c>
    </row>
    <row r="8161" spans="1:5" ht="14.4" x14ac:dyDescent="0.55000000000000004">
      <c r="A8161" s="290" t="s">
        <v>46437</v>
      </c>
      <c r="B8161" s="291">
        <v>15760</v>
      </c>
      <c r="D8161" s="290" t="s">
        <v>46546</v>
      </c>
      <c r="E8161" s="292">
        <v>15760</v>
      </c>
    </row>
    <row r="8162" spans="1:5" ht="14.4" x14ac:dyDescent="0.55000000000000004">
      <c r="A8162" s="290" t="s">
        <v>46438</v>
      </c>
      <c r="B8162" s="291">
        <v>2376.7600000000002</v>
      </c>
      <c r="D8162" s="290" t="s">
        <v>46547</v>
      </c>
      <c r="E8162" s="292">
        <v>2376.7600000000002</v>
      </c>
    </row>
    <row r="8163" spans="1:5" ht="14.4" x14ac:dyDescent="0.55000000000000004">
      <c r="A8163" s="290" t="s">
        <v>46439</v>
      </c>
      <c r="B8163" s="291">
        <v>10185</v>
      </c>
      <c r="D8163" s="290" t="s">
        <v>46548</v>
      </c>
      <c r="E8163" s="292">
        <v>10185</v>
      </c>
    </row>
    <row r="8164" spans="1:5" ht="14.4" x14ac:dyDescent="0.55000000000000004">
      <c r="A8164" s="290" t="s">
        <v>65899</v>
      </c>
      <c r="B8164" s="291">
        <v>1147.99</v>
      </c>
      <c r="D8164" s="290" t="s">
        <v>46549</v>
      </c>
      <c r="E8164" s="292">
        <v>1147.99</v>
      </c>
    </row>
    <row r="8165" spans="1:5" ht="14.4" x14ac:dyDescent="0.55000000000000004">
      <c r="A8165" s="290" t="s">
        <v>46440</v>
      </c>
      <c r="B8165" s="291">
        <v>4191.33</v>
      </c>
      <c r="D8165" s="290" t="s">
        <v>46550</v>
      </c>
      <c r="E8165" s="292">
        <v>4191.33</v>
      </c>
    </row>
    <row r="8166" spans="1:5" ht="14.4" x14ac:dyDescent="0.55000000000000004">
      <c r="A8166" s="290" t="s">
        <v>46441</v>
      </c>
      <c r="B8166" s="291">
        <v>2609</v>
      </c>
      <c r="D8166" s="290" t="s">
        <v>46551</v>
      </c>
      <c r="E8166" s="292">
        <v>2609</v>
      </c>
    </row>
    <row r="8167" spans="1:5" ht="14.4" x14ac:dyDescent="0.55000000000000004">
      <c r="A8167" s="290" t="s">
        <v>65900</v>
      </c>
      <c r="B8167" s="291">
        <v>0</v>
      </c>
      <c r="D8167" s="290" t="s">
        <v>66409</v>
      </c>
      <c r="E8167" s="292">
        <v>0</v>
      </c>
    </row>
    <row r="8168" spans="1:5" ht="14.4" x14ac:dyDescent="0.55000000000000004">
      <c r="A8168" s="290" t="s">
        <v>46442</v>
      </c>
      <c r="B8168" s="291">
        <v>3062.13</v>
      </c>
      <c r="D8168" s="290" t="s">
        <v>46552</v>
      </c>
      <c r="E8168" s="292">
        <v>3062.13</v>
      </c>
    </row>
    <row r="8169" spans="1:5" ht="14.4" x14ac:dyDescent="0.55000000000000004">
      <c r="A8169" s="290" t="s">
        <v>46443</v>
      </c>
      <c r="B8169" s="291">
        <v>3031</v>
      </c>
      <c r="D8169" s="290" t="s">
        <v>46553</v>
      </c>
      <c r="E8169" s="292">
        <v>3031</v>
      </c>
    </row>
    <row r="8170" spans="1:5" ht="14.4" x14ac:dyDescent="0.55000000000000004">
      <c r="A8170" s="290" t="s">
        <v>46444</v>
      </c>
      <c r="B8170" s="291">
        <v>786.22</v>
      </c>
      <c r="D8170" s="290" t="s">
        <v>46554</v>
      </c>
      <c r="E8170" s="292">
        <v>786.22</v>
      </c>
    </row>
    <row r="8171" spans="1:5" ht="14.4" x14ac:dyDescent="0.55000000000000004">
      <c r="A8171" s="290" t="s">
        <v>46445</v>
      </c>
      <c r="B8171" s="291">
        <v>9908.5400000000009</v>
      </c>
      <c r="D8171" s="290" t="s">
        <v>46555</v>
      </c>
      <c r="E8171" s="292">
        <v>9908.5400000000009</v>
      </c>
    </row>
    <row r="8172" spans="1:5" ht="14.4" x14ac:dyDescent="0.55000000000000004">
      <c r="A8172" s="290" t="s">
        <v>65901</v>
      </c>
      <c r="B8172" s="291">
        <v>9066</v>
      </c>
      <c r="D8172" s="290" t="s">
        <v>46556</v>
      </c>
      <c r="E8172" s="292">
        <v>9066</v>
      </c>
    </row>
    <row r="8173" spans="1:5" ht="14.4" x14ac:dyDescent="0.55000000000000004">
      <c r="A8173" s="290" t="s">
        <v>65902</v>
      </c>
      <c r="B8173" s="291">
        <v>6986.52</v>
      </c>
      <c r="D8173" s="290" t="s">
        <v>46557</v>
      </c>
      <c r="E8173" s="292">
        <v>6986.52</v>
      </c>
    </row>
    <row r="8174" spans="1:5" ht="14.4" x14ac:dyDescent="0.55000000000000004">
      <c r="A8174" s="290" t="s">
        <v>46446</v>
      </c>
      <c r="B8174" s="291">
        <v>1291</v>
      </c>
      <c r="D8174" s="290" t="s">
        <v>46558</v>
      </c>
      <c r="E8174" s="292">
        <v>1291</v>
      </c>
    </row>
    <row r="8175" spans="1:5" ht="14.4" x14ac:dyDescent="0.55000000000000004">
      <c r="A8175" s="290" t="s">
        <v>65903</v>
      </c>
      <c r="B8175" s="291">
        <v>8802</v>
      </c>
      <c r="D8175" s="290" t="s">
        <v>46559</v>
      </c>
      <c r="E8175" s="292">
        <v>8802</v>
      </c>
    </row>
    <row r="8176" spans="1:5" ht="14.4" x14ac:dyDescent="0.55000000000000004">
      <c r="A8176" s="290" t="s">
        <v>46447</v>
      </c>
      <c r="B8176" s="291">
        <v>264</v>
      </c>
      <c r="D8176" s="290" t="s">
        <v>46560</v>
      </c>
      <c r="E8176" s="292">
        <v>264</v>
      </c>
    </row>
    <row r="8177" spans="1:5" ht="14.4" x14ac:dyDescent="0.55000000000000004">
      <c r="A8177" s="290" t="s">
        <v>46448</v>
      </c>
      <c r="B8177" s="291">
        <v>6459.7</v>
      </c>
      <c r="D8177" s="290" t="s">
        <v>46561</v>
      </c>
      <c r="E8177" s="292">
        <v>6459.7</v>
      </c>
    </row>
    <row r="8178" spans="1:5" ht="14.4" x14ac:dyDescent="0.55000000000000004">
      <c r="A8178" s="290" t="s">
        <v>46449</v>
      </c>
      <c r="B8178" s="291">
        <v>5490.37</v>
      </c>
      <c r="D8178" s="290" t="s">
        <v>46562</v>
      </c>
      <c r="E8178" s="292">
        <v>5490.37</v>
      </c>
    </row>
    <row r="8179" spans="1:5" ht="14.4" x14ac:dyDescent="0.55000000000000004">
      <c r="A8179" s="290" t="s">
        <v>46450</v>
      </c>
      <c r="B8179" s="291">
        <v>6747</v>
      </c>
      <c r="D8179" s="290" t="s">
        <v>46563</v>
      </c>
      <c r="E8179" s="292">
        <v>6747</v>
      </c>
    </row>
    <row r="8180" spans="1:5" ht="14.4" x14ac:dyDescent="0.55000000000000004">
      <c r="A8180" s="290" t="s">
        <v>46451</v>
      </c>
      <c r="B8180" s="291">
        <v>5350</v>
      </c>
      <c r="D8180" s="290" t="s">
        <v>46564</v>
      </c>
      <c r="E8180" s="292">
        <v>5350</v>
      </c>
    </row>
    <row r="8181" spans="1:5" ht="14.4" x14ac:dyDescent="0.55000000000000004">
      <c r="A8181" s="290" t="s">
        <v>46452</v>
      </c>
      <c r="B8181" s="291">
        <v>496.88</v>
      </c>
      <c r="D8181" s="290" t="s">
        <v>46565</v>
      </c>
      <c r="E8181" s="292">
        <v>496.88</v>
      </c>
    </row>
    <row r="8182" spans="1:5" ht="14.4" x14ac:dyDescent="0.55000000000000004">
      <c r="A8182" s="290" t="s">
        <v>46453</v>
      </c>
      <c r="B8182" s="291">
        <v>1001</v>
      </c>
      <c r="D8182" s="290" t="s">
        <v>46566</v>
      </c>
      <c r="E8182" s="292">
        <v>1001</v>
      </c>
    </row>
    <row r="8183" spans="1:5" ht="14.4" x14ac:dyDescent="0.55000000000000004">
      <c r="A8183" s="290" t="s">
        <v>65904</v>
      </c>
      <c r="B8183" s="291">
        <v>0</v>
      </c>
      <c r="D8183" s="290" t="s">
        <v>66410</v>
      </c>
      <c r="E8183" s="292">
        <v>0</v>
      </c>
    </row>
    <row r="8184" spans="1:5" ht="14.4" x14ac:dyDescent="0.55000000000000004">
      <c r="A8184" s="290" t="s">
        <v>46454</v>
      </c>
      <c r="B8184" s="291">
        <v>2258.64</v>
      </c>
      <c r="D8184" s="290" t="s">
        <v>46567</v>
      </c>
      <c r="E8184" s="292">
        <v>2258.64</v>
      </c>
    </row>
    <row r="8185" spans="1:5" ht="14.4" x14ac:dyDescent="0.55000000000000004">
      <c r="A8185" s="290" t="s">
        <v>46455</v>
      </c>
      <c r="B8185" s="291">
        <v>185546.48</v>
      </c>
      <c r="D8185" s="290" t="s">
        <v>46568</v>
      </c>
      <c r="E8185" s="292">
        <v>185546.48</v>
      </c>
    </row>
    <row r="8186" spans="1:5" ht="14.4" x14ac:dyDescent="0.55000000000000004">
      <c r="A8186" s="290" t="s">
        <v>46456</v>
      </c>
      <c r="B8186" s="291">
        <v>145261</v>
      </c>
      <c r="D8186" s="290" t="s">
        <v>46569</v>
      </c>
      <c r="E8186" s="292">
        <v>145261</v>
      </c>
    </row>
    <row r="8187" spans="1:5" ht="14.4" x14ac:dyDescent="0.55000000000000004">
      <c r="A8187" s="290" t="s">
        <v>46457</v>
      </c>
      <c r="B8187" s="291">
        <v>47849</v>
      </c>
      <c r="D8187" s="290" t="s">
        <v>46570</v>
      </c>
      <c r="E8187" s="292">
        <v>47849</v>
      </c>
    </row>
    <row r="8188" spans="1:5" ht="14.4" x14ac:dyDescent="0.55000000000000004">
      <c r="A8188" s="290" t="s">
        <v>46458</v>
      </c>
      <c r="B8188" s="291">
        <v>50254</v>
      </c>
      <c r="D8188" s="290" t="s">
        <v>46571</v>
      </c>
      <c r="E8188" s="292">
        <v>50254</v>
      </c>
    </row>
    <row r="8189" spans="1:5" ht="14.4" x14ac:dyDescent="0.55000000000000004">
      <c r="A8189" s="290" t="s">
        <v>46459</v>
      </c>
      <c r="B8189" s="291">
        <v>121233.2</v>
      </c>
      <c r="D8189" s="290" t="s">
        <v>46572</v>
      </c>
      <c r="E8189" s="292">
        <v>121233.2</v>
      </c>
    </row>
    <row r="8190" spans="1:5" ht="14.4" x14ac:dyDescent="0.55000000000000004">
      <c r="A8190" s="290" t="s">
        <v>46460</v>
      </c>
      <c r="B8190" s="291">
        <v>104193.64</v>
      </c>
      <c r="D8190" s="290" t="s">
        <v>46573</v>
      </c>
      <c r="E8190" s="292">
        <v>104193.64</v>
      </c>
    </row>
    <row r="8191" spans="1:5" ht="14.4" x14ac:dyDescent="0.55000000000000004">
      <c r="A8191" s="290" t="s">
        <v>46461</v>
      </c>
      <c r="B8191" s="291">
        <v>635414</v>
      </c>
      <c r="D8191" s="290" t="s">
        <v>46574</v>
      </c>
      <c r="E8191" s="292">
        <v>635414</v>
      </c>
    </row>
    <row r="8192" spans="1:5" ht="14.4" x14ac:dyDescent="0.55000000000000004">
      <c r="A8192" s="290" t="s">
        <v>46462</v>
      </c>
      <c r="B8192" s="291">
        <v>84802</v>
      </c>
      <c r="D8192" s="290" t="s">
        <v>46575</v>
      </c>
      <c r="E8192" s="292">
        <v>84802</v>
      </c>
    </row>
    <row r="8193" spans="1:5" ht="14.4" x14ac:dyDescent="0.55000000000000004">
      <c r="A8193" s="290" t="s">
        <v>46463</v>
      </c>
      <c r="B8193" s="291">
        <v>443615</v>
      </c>
      <c r="D8193" s="290" t="s">
        <v>46576</v>
      </c>
      <c r="E8193" s="292">
        <v>443615</v>
      </c>
    </row>
    <row r="8194" spans="1:5" ht="14.4" x14ac:dyDescent="0.55000000000000004">
      <c r="A8194" s="290" t="s">
        <v>46464</v>
      </c>
      <c r="B8194" s="291">
        <v>87171</v>
      </c>
      <c r="D8194" s="290" t="s">
        <v>46577</v>
      </c>
      <c r="E8194" s="292">
        <v>87171</v>
      </c>
    </row>
    <row r="8195" spans="1:5" ht="14.4" x14ac:dyDescent="0.55000000000000004">
      <c r="A8195" s="290" t="s">
        <v>46465</v>
      </c>
      <c r="B8195" s="291">
        <v>48806.68</v>
      </c>
      <c r="D8195" s="290" t="s">
        <v>46578</v>
      </c>
      <c r="E8195" s="292">
        <v>48806.68</v>
      </c>
    </row>
    <row r="8196" spans="1:5" ht="14.4" x14ac:dyDescent="0.55000000000000004">
      <c r="A8196" s="290" t="s">
        <v>46466</v>
      </c>
      <c r="B8196" s="291">
        <v>36618.97</v>
      </c>
      <c r="D8196" s="290" t="s">
        <v>46579</v>
      </c>
      <c r="E8196" s="292">
        <v>36618.97</v>
      </c>
    </row>
    <row r="8197" spans="1:5" ht="14.4" x14ac:dyDescent="0.55000000000000004">
      <c r="A8197" s="290" t="s">
        <v>46467</v>
      </c>
      <c r="B8197" s="291">
        <v>65231.27</v>
      </c>
      <c r="D8197" s="290" t="s">
        <v>46580</v>
      </c>
      <c r="E8197" s="292">
        <v>65231.27</v>
      </c>
    </row>
    <row r="8198" spans="1:5" ht="14.4" x14ac:dyDescent="0.55000000000000004">
      <c r="A8198" s="290" t="s">
        <v>65905</v>
      </c>
      <c r="B8198" s="291">
        <v>160420</v>
      </c>
      <c r="D8198" s="290" t="s">
        <v>46581</v>
      </c>
      <c r="E8198" s="292">
        <v>160420</v>
      </c>
    </row>
    <row r="8199" spans="1:5" ht="14.4" x14ac:dyDescent="0.55000000000000004">
      <c r="A8199" s="290" t="s">
        <v>46468</v>
      </c>
      <c r="B8199" s="291">
        <v>61822.400000000001</v>
      </c>
      <c r="D8199" s="290" t="s">
        <v>46582</v>
      </c>
      <c r="E8199" s="292">
        <v>61822.400000000001</v>
      </c>
    </row>
    <row r="8200" spans="1:5" ht="14.4" x14ac:dyDescent="0.55000000000000004">
      <c r="A8200" s="290" t="s">
        <v>46469</v>
      </c>
      <c r="B8200" s="291">
        <v>81467.23</v>
      </c>
      <c r="D8200" s="290" t="s">
        <v>46583</v>
      </c>
      <c r="E8200" s="292">
        <v>81467.23</v>
      </c>
    </row>
    <row r="8201" spans="1:5" ht="14.4" x14ac:dyDescent="0.55000000000000004">
      <c r="A8201" s="290" t="s">
        <v>46470</v>
      </c>
      <c r="B8201" s="291">
        <v>403059.37</v>
      </c>
      <c r="D8201" s="290" t="s">
        <v>46584</v>
      </c>
      <c r="E8201" s="292">
        <v>403059.37</v>
      </c>
    </row>
    <row r="8202" spans="1:5" ht="14.4" x14ac:dyDescent="0.55000000000000004">
      <c r="A8202" s="290" t="s">
        <v>46471</v>
      </c>
      <c r="B8202" s="291">
        <v>585359.39</v>
      </c>
      <c r="D8202" s="290" t="s">
        <v>46585</v>
      </c>
      <c r="E8202" s="292">
        <v>585359.39</v>
      </c>
    </row>
    <row r="8203" spans="1:5" ht="14.4" x14ac:dyDescent="0.55000000000000004">
      <c r="A8203" s="290" t="s">
        <v>46472</v>
      </c>
      <c r="B8203" s="291">
        <v>50835.519999999997</v>
      </c>
      <c r="D8203" s="290" t="s">
        <v>46586</v>
      </c>
      <c r="E8203" s="292">
        <v>50835.519999999997</v>
      </c>
    </row>
    <row r="8204" spans="1:5" ht="14.4" x14ac:dyDescent="0.55000000000000004">
      <c r="A8204" s="290" t="s">
        <v>46473</v>
      </c>
      <c r="B8204" s="291">
        <v>58038.68</v>
      </c>
      <c r="D8204" s="290" t="s">
        <v>46587</v>
      </c>
      <c r="E8204" s="292">
        <v>58038.68</v>
      </c>
    </row>
    <row r="8205" spans="1:5" ht="14.4" x14ac:dyDescent="0.55000000000000004">
      <c r="A8205" s="290" t="s">
        <v>46474</v>
      </c>
      <c r="B8205" s="291">
        <v>118001</v>
      </c>
      <c r="D8205" s="290" t="s">
        <v>46588</v>
      </c>
      <c r="E8205" s="292">
        <v>118001</v>
      </c>
    </row>
    <row r="8206" spans="1:5" ht="14.4" x14ac:dyDescent="0.55000000000000004">
      <c r="A8206" s="290" t="s">
        <v>46475</v>
      </c>
      <c r="B8206" s="291">
        <v>56158</v>
      </c>
      <c r="D8206" s="290" t="s">
        <v>46589</v>
      </c>
      <c r="E8206" s="292">
        <v>56158</v>
      </c>
    </row>
    <row r="8207" spans="1:5" ht="14.4" x14ac:dyDescent="0.55000000000000004">
      <c r="A8207" s="290" t="s">
        <v>46476</v>
      </c>
      <c r="B8207" s="291">
        <v>482670.63</v>
      </c>
      <c r="D8207" s="290" t="s">
        <v>46590</v>
      </c>
      <c r="E8207" s="292">
        <v>482670.63</v>
      </c>
    </row>
    <row r="8208" spans="1:5" ht="14.4" x14ac:dyDescent="0.55000000000000004">
      <c r="A8208" s="290" t="s">
        <v>46477</v>
      </c>
      <c r="B8208" s="291">
        <v>197992</v>
      </c>
      <c r="D8208" s="290" t="s">
        <v>46591</v>
      </c>
      <c r="E8208" s="292">
        <v>197992</v>
      </c>
    </row>
    <row r="8209" spans="1:5" ht="14.4" x14ac:dyDescent="0.55000000000000004">
      <c r="A8209" s="290" t="s">
        <v>46478</v>
      </c>
      <c r="B8209" s="291">
        <v>133735.66</v>
      </c>
      <c r="D8209" s="290" t="s">
        <v>46592</v>
      </c>
      <c r="E8209" s="292">
        <v>133735.66</v>
      </c>
    </row>
    <row r="8210" spans="1:5" ht="14.4" x14ac:dyDescent="0.55000000000000004">
      <c r="A8210" s="290" t="s">
        <v>46479</v>
      </c>
      <c r="B8210" s="291">
        <v>118310.68</v>
      </c>
      <c r="D8210" s="290" t="s">
        <v>46593</v>
      </c>
      <c r="E8210" s="292">
        <v>118310.68</v>
      </c>
    </row>
    <row r="8211" spans="1:5" ht="14.4" x14ac:dyDescent="0.55000000000000004">
      <c r="A8211" s="290" t="s">
        <v>56931</v>
      </c>
      <c r="B8211" s="291">
        <v>60000</v>
      </c>
      <c r="D8211" s="290" t="s">
        <v>57047</v>
      </c>
      <c r="E8211" s="292">
        <v>60000</v>
      </c>
    </row>
    <row r="8212" spans="1:5" ht="14.4" x14ac:dyDescent="0.55000000000000004">
      <c r="A8212" s="290" t="s">
        <v>55732</v>
      </c>
      <c r="B8212" s="291">
        <v>51000</v>
      </c>
      <c r="D8212" s="290" t="s">
        <v>56924</v>
      </c>
      <c r="E8212" s="292">
        <v>51000</v>
      </c>
    </row>
    <row r="8213" spans="1:5" ht="14.4" x14ac:dyDescent="0.55000000000000004">
      <c r="A8213" s="290" t="s">
        <v>56932</v>
      </c>
      <c r="B8213" s="291">
        <v>30000</v>
      </c>
      <c r="D8213" s="290" t="s">
        <v>57048</v>
      </c>
      <c r="E8213" s="292">
        <v>30000</v>
      </c>
    </row>
    <row r="8214" spans="1:5" ht="14.4" x14ac:dyDescent="0.55000000000000004">
      <c r="A8214" s="290" t="s">
        <v>56933</v>
      </c>
      <c r="B8214" s="291">
        <v>29880</v>
      </c>
      <c r="D8214" s="290" t="s">
        <v>57049</v>
      </c>
      <c r="E8214" s="292">
        <v>29880</v>
      </c>
    </row>
    <row r="8215" spans="1:5" ht="14.4" x14ac:dyDescent="0.55000000000000004">
      <c r="A8215" s="290" t="s">
        <v>56934</v>
      </c>
      <c r="B8215" s="291">
        <v>27000</v>
      </c>
      <c r="D8215" s="290" t="s">
        <v>57050</v>
      </c>
      <c r="E8215" s="292">
        <v>27000</v>
      </c>
    </row>
    <row r="8216" spans="1:5" ht="14.4" x14ac:dyDescent="0.55000000000000004">
      <c r="A8216" s="290" t="s">
        <v>56935</v>
      </c>
      <c r="B8216" s="291">
        <v>43500</v>
      </c>
      <c r="D8216" s="290" t="s">
        <v>57051</v>
      </c>
      <c r="E8216" s="292">
        <v>43500</v>
      </c>
    </row>
    <row r="8217" spans="1:5" ht="14.4" x14ac:dyDescent="0.55000000000000004">
      <c r="A8217" s="290" t="s">
        <v>56936</v>
      </c>
      <c r="B8217" s="291">
        <v>152280</v>
      </c>
      <c r="D8217" s="290" t="s">
        <v>57052</v>
      </c>
      <c r="E8217" s="292">
        <v>152280</v>
      </c>
    </row>
    <row r="8218" spans="1:5" ht="14.4" x14ac:dyDescent="0.55000000000000004">
      <c r="A8218" s="290" t="s">
        <v>56937</v>
      </c>
      <c r="B8218" s="291">
        <v>48000</v>
      </c>
      <c r="D8218" s="290" t="s">
        <v>57053</v>
      </c>
      <c r="E8218" s="292">
        <v>48000</v>
      </c>
    </row>
    <row r="8219" spans="1:5" ht="14.4" x14ac:dyDescent="0.55000000000000004">
      <c r="A8219" s="290" t="s">
        <v>56938</v>
      </c>
      <c r="B8219" s="291">
        <v>90240</v>
      </c>
      <c r="D8219" s="290" t="s">
        <v>57054</v>
      </c>
      <c r="E8219" s="292">
        <v>90240</v>
      </c>
    </row>
    <row r="8220" spans="1:5" ht="14.4" x14ac:dyDescent="0.55000000000000004">
      <c r="A8220" s="290" t="s">
        <v>56939</v>
      </c>
      <c r="B8220" s="291">
        <v>9000</v>
      </c>
      <c r="D8220" s="290" t="s">
        <v>57055</v>
      </c>
      <c r="E8220" s="292">
        <v>9000</v>
      </c>
    </row>
    <row r="8221" spans="1:5" ht="14.4" x14ac:dyDescent="0.55000000000000004">
      <c r="A8221" s="290" t="s">
        <v>56940</v>
      </c>
      <c r="B8221" s="291">
        <v>28920</v>
      </c>
      <c r="D8221" s="290" t="s">
        <v>57056</v>
      </c>
      <c r="E8221" s="292">
        <v>28920</v>
      </c>
    </row>
    <row r="8222" spans="1:5" ht="14.4" x14ac:dyDescent="0.55000000000000004">
      <c r="A8222" s="290" t="s">
        <v>56941</v>
      </c>
      <c r="B8222" s="291">
        <v>55800</v>
      </c>
      <c r="D8222" s="290" t="s">
        <v>57057</v>
      </c>
      <c r="E8222" s="292">
        <v>55800</v>
      </c>
    </row>
    <row r="8223" spans="1:5" ht="14.4" x14ac:dyDescent="0.55000000000000004">
      <c r="A8223" s="290" t="s">
        <v>56942</v>
      </c>
      <c r="B8223" s="291">
        <v>126000</v>
      </c>
      <c r="D8223" s="290" t="s">
        <v>57058</v>
      </c>
      <c r="E8223" s="292">
        <v>126000</v>
      </c>
    </row>
    <row r="8224" spans="1:5" ht="14.4" x14ac:dyDescent="0.55000000000000004">
      <c r="A8224" s="290" t="s">
        <v>56943</v>
      </c>
      <c r="B8224" s="291">
        <v>45000</v>
      </c>
      <c r="D8224" s="290" t="s">
        <v>57059</v>
      </c>
      <c r="E8224" s="292">
        <v>45000</v>
      </c>
    </row>
    <row r="8225" spans="1:5" ht="14.4" x14ac:dyDescent="0.55000000000000004">
      <c r="A8225" s="290" t="s">
        <v>56944</v>
      </c>
      <c r="B8225" s="291">
        <v>10800</v>
      </c>
      <c r="D8225" s="290" t="s">
        <v>57060</v>
      </c>
      <c r="E8225" s="292">
        <v>10800</v>
      </c>
    </row>
    <row r="8226" spans="1:5" ht="14.4" x14ac:dyDescent="0.55000000000000004">
      <c r="A8226" s="290" t="s">
        <v>56945</v>
      </c>
      <c r="B8226" s="291">
        <v>31800</v>
      </c>
      <c r="D8226" s="290" t="s">
        <v>57061</v>
      </c>
      <c r="E8226" s="292">
        <v>31800</v>
      </c>
    </row>
    <row r="8227" spans="1:5" ht="14.4" x14ac:dyDescent="0.55000000000000004">
      <c r="A8227" s="290" t="s">
        <v>56946</v>
      </c>
      <c r="B8227" s="291">
        <v>3000</v>
      </c>
      <c r="D8227" s="290" t="s">
        <v>57062</v>
      </c>
      <c r="E8227" s="292">
        <v>3000</v>
      </c>
    </row>
    <row r="8228" spans="1:5" ht="14.4" x14ac:dyDescent="0.55000000000000004">
      <c r="A8228" s="290" t="s">
        <v>56947</v>
      </c>
      <c r="B8228" s="291">
        <v>24000</v>
      </c>
      <c r="D8228" s="290" t="s">
        <v>57063</v>
      </c>
      <c r="E8228" s="292">
        <v>24000</v>
      </c>
    </row>
    <row r="8229" spans="1:5" ht="14.4" x14ac:dyDescent="0.55000000000000004">
      <c r="A8229" s="290" t="s">
        <v>56948</v>
      </c>
      <c r="B8229" s="291">
        <v>791952.37</v>
      </c>
      <c r="D8229" s="290" t="s">
        <v>57064</v>
      </c>
      <c r="E8229" s="292">
        <v>791952.37</v>
      </c>
    </row>
    <row r="8230" spans="1:5" ht="14.4" x14ac:dyDescent="0.55000000000000004">
      <c r="A8230" s="290" t="s">
        <v>56949</v>
      </c>
      <c r="B8230" s="291">
        <v>30000</v>
      </c>
      <c r="D8230" s="290" t="s">
        <v>57065</v>
      </c>
      <c r="E8230" s="292">
        <v>30000</v>
      </c>
    </row>
    <row r="8231" spans="1:5" ht="14.4" x14ac:dyDescent="0.55000000000000004">
      <c r="A8231" s="290" t="s">
        <v>56950</v>
      </c>
      <c r="B8231" s="291">
        <v>74280</v>
      </c>
      <c r="D8231" s="290" t="s">
        <v>57066</v>
      </c>
      <c r="E8231" s="292">
        <v>74280</v>
      </c>
    </row>
    <row r="8232" spans="1:5" ht="14.4" x14ac:dyDescent="0.55000000000000004">
      <c r="A8232" s="290" t="s">
        <v>56951</v>
      </c>
      <c r="B8232" s="291">
        <v>26400</v>
      </c>
      <c r="D8232" s="290" t="s">
        <v>57067</v>
      </c>
      <c r="E8232" s="292">
        <v>26400</v>
      </c>
    </row>
    <row r="8233" spans="1:5" ht="14.4" x14ac:dyDescent="0.55000000000000004">
      <c r="A8233" s="290" t="s">
        <v>46480</v>
      </c>
      <c r="B8233" s="291">
        <v>610344.47</v>
      </c>
      <c r="D8233" s="290" t="s">
        <v>46594</v>
      </c>
      <c r="E8233" s="292">
        <v>610344.47</v>
      </c>
    </row>
    <row r="8234" spans="1:5" ht="14.4" x14ac:dyDescent="0.55000000000000004">
      <c r="A8234" s="290" t="s">
        <v>46481</v>
      </c>
      <c r="B8234" s="291">
        <v>105500</v>
      </c>
      <c r="D8234" s="290" t="s">
        <v>46595</v>
      </c>
      <c r="E8234" s="292">
        <v>105500</v>
      </c>
    </row>
    <row r="8235" spans="1:5" ht="14.4" x14ac:dyDescent="0.55000000000000004">
      <c r="A8235" s="290" t="s">
        <v>46482</v>
      </c>
      <c r="B8235" s="291">
        <v>158750</v>
      </c>
      <c r="D8235" s="290" t="s">
        <v>46596</v>
      </c>
      <c r="E8235" s="292">
        <v>158750</v>
      </c>
    </row>
    <row r="8236" spans="1:5" ht="14.4" x14ac:dyDescent="0.55000000000000004">
      <c r="A8236" s="290" t="s">
        <v>65906</v>
      </c>
      <c r="B8236" s="291">
        <v>81250</v>
      </c>
      <c r="D8236" s="290" t="s">
        <v>46597</v>
      </c>
      <c r="E8236" s="292">
        <v>81250</v>
      </c>
    </row>
    <row r="8237" spans="1:5" ht="14.4" x14ac:dyDescent="0.55000000000000004">
      <c r="A8237" s="290" t="s">
        <v>46483</v>
      </c>
      <c r="B8237" s="291">
        <v>29250</v>
      </c>
      <c r="D8237" s="290" t="s">
        <v>46598</v>
      </c>
      <c r="E8237" s="292">
        <v>29250</v>
      </c>
    </row>
    <row r="8238" spans="1:5" ht="14.4" x14ac:dyDescent="0.55000000000000004">
      <c r="A8238" s="290" t="s">
        <v>46484</v>
      </c>
      <c r="B8238" s="291">
        <v>13000</v>
      </c>
      <c r="D8238" s="290" t="s">
        <v>46599</v>
      </c>
      <c r="E8238" s="292">
        <v>13000</v>
      </c>
    </row>
    <row r="8239" spans="1:5" ht="14.4" x14ac:dyDescent="0.55000000000000004">
      <c r="A8239" s="290" t="s">
        <v>46485</v>
      </c>
      <c r="B8239" s="291">
        <v>20010.29</v>
      </c>
      <c r="D8239" s="290" t="s">
        <v>46600</v>
      </c>
      <c r="E8239" s="292">
        <v>20010.29</v>
      </c>
    </row>
    <row r="8240" spans="1:5" ht="14.4" x14ac:dyDescent="0.55000000000000004">
      <c r="A8240" s="290" t="s">
        <v>46486</v>
      </c>
      <c r="B8240" s="291">
        <v>501111.11</v>
      </c>
      <c r="D8240" s="290" t="s">
        <v>46601</v>
      </c>
      <c r="E8240" s="292">
        <v>501111.11</v>
      </c>
    </row>
    <row r="8241" spans="1:5" ht="14.4" x14ac:dyDescent="0.55000000000000004">
      <c r="A8241" s="290" t="s">
        <v>65907</v>
      </c>
      <c r="B8241" s="291">
        <v>0</v>
      </c>
      <c r="D8241" s="290" t="s">
        <v>66411</v>
      </c>
      <c r="E8241" s="292">
        <v>0</v>
      </c>
    </row>
    <row r="8242" spans="1:5" ht="14.4" x14ac:dyDescent="0.55000000000000004">
      <c r="A8242" s="290" t="s">
        <v>65908</v>
      </c>
      <c r="B8242" s="291">
        <v>10000</v>
      </c>
      <c r="D8242" s="290" t="s">
        <v>66412</v>
      </c>
      <c r="E8242" s="292">
        <v>10000</v>
      </c>
    </row>
    <row r="8243" spans="1:5" ht="14.4" x14ac:dyDescent="0.55000000000000004">
      <c r="A8243" s="290" t="s">
        <v>46487</v>
      </c>
      <c r="B8243" s="291">
        <v>35055</v>
      </c>
      <c r="D8243" s="290" t="s">
        <v>46602</v>
      </c>
      <c r="E8243" s="292">
        <v>35055</v>
      </c>
    </row>
    <row r="8244" spans="1:5" ht="14.4" x14ac:dyDescent="0.55000000000000004">
      <c r="A8244" s="290" t="s">
        <v>70219</v>
      </c>
      <c r="B8244" s="291">
        <v>0</v>
      </c>
      <c r="D8244" s="290" t="s">
        <v>70272</v>
      </c>
      <c r="E8244" s="292">
        <v>0</v>
      </c>
    </row>
    <row r="8245" spans="1:5" ht="14.4" x14ac:dyDescent="0.55000000000000004">
      <c r="A8245" s="290" t="s">
        <v>56952</v>
      </c>
      <c r="B8245" s="291">
        <v>15949.39</v>
      </c>
      <c r="D8245" s="290" t="s">
        <v>57068</v>
      </c>
      <c r="E8245" s="292">
        <v>15949.39</v>
      </c>
    </row>
    <row r="8246" spans="1:5" ht="14.4" x14ac:dyDescent="0.55000000000000004">
      <c r="A8246" s="290" t="s">
        <v>70220</v>
      </c>
      <c r="B8246" s="291">
        <v>21850</v>
      </c>
      <c r="D8246" s="290" t="s">
        <v>70273</v>
      </c>
      <c r="E8246" s="292">
        <v>21850</v>
      </c>
    </row>
    <row r="8247" spans="1:5" ht="14.4" x14ac:dyDescent="0.55000000000000004">
      <c r="A8247" s="290" t="s">
        <v>69906</v>
      </c>
      <c r="B8247" s="291">
        <v>1900</v>
      </c>
      <c r="D8247" s="290" t="s">
        <v>69915</v>
      </c>
      <c r="E8247" s="292">
        <v>1900</v>
      </c>
    </row>
    <row r="8248" spans="1:5" ht="14.4" x14ac:dyDescent="0.55000000000000004">
      <c r="A8248" s="290" t="s">
        <v>70221</v>
      </c>
      <c r="B8248" s="291">
        <v>3325</v>
      </c>
      <c r="D8248" s="290" t="s">
        <v>70274</v>
      </c>
      <c r="E8248" s="292">
        <v>3325</v>
      </c>
    </row>
    <row r="8249" spans="1:5" ht="14.4" x14ac:dyDescent="0.55000000000000004">
      <c r="A8249" s="290" t="s">
        <v>70222</v>
      </c>
      <c r="B8249" s="291">
        <v>475</v>
      </c>
      <c r="D8249" s="290" t="s">
        <v>70275</v>
      </c>
      <c r="E8249" s="292">
        <v>475</v>
      </c>
    </row>
    <row r="8250" spans="1:5" ht="14.4" x14ac:dyDescent="0.55000000000000004">
      <c r="A8250" s="290" t="s">
        <v>70223</v>
      </c>
      <c r="B8250" s="291">
        <v>3800</v>
      </c>
      <c r="D8250" s="290" t="s">
        <v>70276</v>
      </c>
      <c r="E8250" s="292">
        <v>3800</v>
      </c>
    </row>
    <row r="8251" spans="1:5" ht="14.4" x14ac:dyDescent="0.55000000000000004">
      <c r="A8251" s="290" t="s">
        <v>56953</v>
      </c>
      <c r="B8251" s="291">
        <v>97285</v>
      </c>
      <c r="D8251" s="290" t="s">
        <v>57069</v>
      </c>
      <c r="E8251" s="292">
        <v>97285</v>
      </c>
    </row>
    <row r="8252" spans="1:5" ht="14.4" x14ac:dyDescent="0.55000000000000004">
      <c r="A8252" s="290" t="s">
        <v>70224</v>
      </c>
      <c r="B8252" s="291">
        <v>47975</v>
      </c>
      <c r="D8252" s="290" t="s">
        <v>70277</v>
      </c>
      <c r="E8252" s="292">
        <v>47975</v>
      </c>
    </row>
    <row r="8253" spans="1:5" ht="14.4" x14ac:dyDescent="0.55000000000000004">
      <c r="A8253" s="290" t="s">
        <v>70225</v>
      </c>
      <c r="B8253" s="291">
        <v>20900</v>
      </c>
      <c r="D8253" s="290" t="s">
        <v>70278</v>
      </c>
      <c r="E8253" s="292">
        <v>20900</v>
      </c>
    </row>
    <row r="8254" spans="1:5" ht="14.4" x14ac:dyDescent="0.55000000000000004">
      <c r="A8254" s="290" t="s">
        <v>56954</v>
      </c>
      <c r="B8254" s="291">
        <v>62494.98</v>
      </c>
      <c r="D8254" s="290" t="s">
        <v>57070</v>
      </c>
      <c r="E8254" s="292">
        <v>62494.98</v>
      </c>
    </row>
    <row r="8255" spans="1:5" ht="14.4" x14ac:dyDescent="0.55000000000000004">
      <c r="A8255" s="290" t="s">
        <v>70226</v>
      </c>
      <c r="B8255" s="291">
        <v>0</v>
      </c>
      <c r="D8255" s="290" t="s">
        <v>70279</v>
      </c>
      <c r="E8255" s="292">
        <v>0</v>
      </c>
    </row>
    <row r="8256" spans="1:5" ht="14.4" x14ac:dyDescent="0.55000000000000004">
      <c r="A8256" s="290" t="s">
        <v>56955</v>
      </c>
      <c r="B8256" s="291">
        <v>52550</v>
      </c>
      <c r="D8256" s="290" t="s">
        <v>57071</v>
      </c>
      <c r="E8256" s="292">
        <v>52550</v>
      </c>
    </row>
    <row r="8257" spans="1:5" ht="14.4" x14ac:dyDescent="0.55000000000000004">
      <c r="A8257" s="290" t="s">
        <v>70227</v>
      </c>
      <c r="B8257" s="291">
        <v>29674.74</v>
      </c>
      <c r="D8257" s="290" t="s">
        <v>70280</v>
      </c>
      <c r="E8257" s="292">
        <v>29674.74</v>
      </c>
    </row>
    <row r="8258" spans="1:5" ht="14.4" x14ac:dyDescent="0.55000000000000004">
      <c r="A8258" s="290" t="s">
        <v>70228</v>
      </c>
      <c r="B8258" s="291">
        <v>4750</v>
      </c>
      <c r="D8258" s="290" t="s">
        <v>70281</v>
      </c>
      <c r="E8258" s="292">
        <v>4750</v>
      </c>
    </row>
    <row r="8259" spans="1:5" ht="14.4" x14ac:dyDescent="0.55000000000000004">
      <c r="A8259" s="290" t="s">
        <v>69907</v>
      </c>
      <c r="B8259" s="291">
        <v>9025</v>
      </c>
      <c r="D8259" s="290" t="s">
        <v>69916</v>
      </c>
      <c r="E8259" s="292">
        <v>9025</v>
      </c>
    </row>
    <row r="8260" spans="1:5" ht="14.4" x14ac:dyDescent="0.55000000000000004">
      <c r="A8260" s="290" t="s">
        <v>56956</v>
      </c>
      <c r="B8260" s="291">
        <v>26885</v>
      </c>
      <c r="D8260" s="290" t="s">
        <v>57072</v>
      </c>
      <c r="E8260" s="292">
        <v>26885</v>
      </c>
    </row>
    <row r="8261" spans="1:5" ht="14.4" x14ac:dyDescent="0.55000000000000004">
      <c r="A8261" s="290" t="s">
        <v>70229</v>
      </c>
      <c r="B8261" s="291">
        <v>2375</v>
      </c>
      <c r="D8261" s="290" t="s">
        <v>70282</v>
      </c>
      <c r="E8261" s="292">
        <v>2375</v>
      </c>
    </row>
    <row r="8262" spans="1:5" ht="14.4" x14ac:dyDescent="0.55000000000000004">
      <c r="A8262" s="290" t="s">
        <v>71019</v>
      </c>
      <c r="B8262" s="291">
        <v>0</v>
      </c>
      <c r="D8262" s="290" t="s">
        <v>71020</v>
      </c>
      <c r="E8262" s="292">
        <v>0</v>
      </c>
    </row>
    <row r="8263" spans="1:5" ht="14.4" x14ac:dyDescent="0.55000000000000004">
      <c r="A8263" s="290" t="s">
        <v>56957</v>
      </c>
      <c r="B8263" s="291">
        <v>4954.96</v>
      </c>
      <c r="D8263" s="290" t="s">
        <v>57073</v>
      </c>
      <c r="E8263" s="292">
        <v>4954.96</v>
      </c>
    </row>
    <row r="8264" spans="1:5" ht="14.4" x14ac:dyDescent="0.55000000000000004">
      <c r="A8264" s="290" t="s">
        <v>70230</v>
      </c>
      <c r="B8264" s="291">
        <v>0</v>
      </c>
      <c r="D8264" s="290" t="s">
        <v>70283</v>
      </c>
      <c r="E8264" s="292">
        <v>0</v>
      </c>
    </row>
    <row r="8265" spans="1:5" ht="14.4" x14ac:dyDescent="0.55000000000000004">
      <c r="A8265" s="290" t="s">
        <v>56958</v>
      </c>
      <c r="B8265" s="291">
        <v>58299</v>
      </c>
      <c r="D8265" s="290" t="s">
        <v>57074</v>
      </c>
      <c r="E8265" s="292">
        <v>58299</v>
      </c>
    </row>
    <row r="8266" spans="1:5" ht="14.4" x14ac:dyDescent="0.55000000000000004">
      <c r="A8266" s="290" t="s">
        <v>70231</v>
      </c>
      <c r="B8266" s="291">
        <v>3800</v>
      </c>
      <c r="D8266" s="290" t="s">
        <v>70284</v>
      </c>
      <c r="E8266" s="292">
        <v>3800</v>
      </c>
    </row>
    <row r="8267" spans="1:5" ht="14.4" x14ac:dyDescent="0.55000000000000004">
      <c r="A8267" s="290" t="s">
        <v>56959</v>
      </c>
      <c r="B8267" s="291">
        <v>960.01</v>
      </c>
      <c r="D8267" s="290" t="s">
        <v>57075</v>
      </c>
      <c r="E8267" s="292">
        <v>960.01</v>
      </c>
    </row>
    <row r="8268" spans="1:5" ht="14.4" x14ac:dyDescent="0.55000000000000004">
      <c r="A8268" s="290" t="s">
        <v>56960</v>
      </c>
      <c r="B8268" s="291">
        <v>9751.51</v>
      </c>
      <c r="D8268" s="290" t="s">
        <v>57076</v>
      </c>
      <c r="E8268" s="292">
        <v>9751.51</v>
      </c>
    </row>
    <row r="8269" spans="1:5" ht="14.4" x14ac:dyDescent="0.55000000000000004">
      <c r="A8269" s="290" t="s">
        <v>56961</v>
      </c>
      <c r="B8269" s="291">
        <v>24264.77</v>
      </c>
      <c r="D8269" s="290" t="s">
        <v>57077</v>
      </c>
      <c r="E8269" s="292">
        <v>24264.77</v>
      </c>
    </row>
    <row r="8270" spans="1:5" ht="14.4" x14ac:dyDescent="0.55000000000000004">
      <c r="A8270" s="290" t="s">
        <v>69908</v>
      </c>
      <c r="B8270" s="291">
        <v>950</v>
      </c>
      <c r="D8270" s="290" t="s">
        <v>69917</v>
      </c>
      <c r="E8270" s="292">
        <v>950</v>
      </c>
    </row>
    <row r="8271" spans="1:5" ht="14.4" x14ac:dyDescent="0.55000000000000004">
      <c r="A8271" s="290" t="s">
        <v>70232</v>
      </c>
      <c r="B8271" s="291">
        <v>13775</v>
      </c>
      <c r="D8271" s="290" t="s">
        <v>70285</v>
      </c>
      <c r="E8271" s="292">
        <v>13775</v>
      </c>
    </row>
    <row r="8272" spans="1:5" ht="14.4" x14ac:dyDescent="0.55000000000000004">
      <c r="A8272" s="290" t="s">
        <v>70233</v>
      </c>
      <c r="B8272" s="291">
        <v>0</v>
      </c>
      <c r="D8272" s="290" t="s">
        <v>70286</v>
      </c>
      <c r="E8272" s="292">
        <v>0</v>
      </c>
    </row>
    <row r="8273" spans="1:5" ht="14.4" x14ac:dyDescent="0.55000000000000004">
      <c r="A8273" s="290" t="s">
        <v>70234</v>
      </c>
      <c r="B8273" s="291">
        <v>2375</v>
      </c>
      <c r="D8273" s="290" t="s">
        <v>70287</v>
      </c>
      <c r="E8273" s="292">
        <v>2375</v>
      </c>
    </row>
    <row r="8274" spans="1:5" ht="14.4" x14ac:dyDescent="0.55000000000000004">
      <c r="A8274" s="290" t="s">
        <v>65909</v>
      </c>
      <c r="B8274" s="291">
        <v>23335.1</v>
      </c>
      <c r="D8274" s="290" t="s">
        <v>57078</v>
      </c>
      <c r="E8274" s="292">
        <v>23335.1</v>
      </c>
    </row>
    <row r="8275" spans="1:5" ht="14.4" x14ac:dyDescent="0.55000000000000004">
      <c r="A8275" s="290" t="s">
        <v>70235</v>
      </c>
      <c r="B8275" s="291">
        <v>950</v>
      </c>
      <c r="D8275" s="290" t="s">
        <v>70288</v>
      </c>
      <c r="E8275" s="292">
        <v>950</v>
      </c>
    </row>
    <row r="8276" spans="1:5" ht="14.4" x14ac:dyDescent="0.55000000000000004">
      <c r="A8276" s="290" t="s">
        <v>70236</v>
      </c>
      <c r="B8276" s="291">
        <v>950</v>
      </c>
      <c r="D8276" s="290" t="s">
        <v>70289</v>
      </c>
      <c r="E8276" s="292">
        <v>950</v>
      </c>
    </row>
    <row r="8277" spans="1:5" ht="14.4" x14ac:dyDescent="0.55000000000000004">
      <c r="A8277" s="290" t="s">
        <v>56962</v>
      </c>
      <c r="B8277" s="291">
        <v>162837.53</v>
      </c>
      <c r="D8277" s="290" t="s">
        <v>57079</v>
      </c>
      <c r="E8277" s="292">
        <v>162837.53</v>
      </c>
    </row>
    <row r="8278" spans="1:5" ht="14.4" x14ac:dyDescent="0.55000000000000004">
      <c r="A8278" s="290" t="s">
        <v>70237</v>
      </c>
      <c r="B8278" s="291">
        <v>400</v>
      </c>
      <c r="D8278" s="290" t="s">
        <v>70290</v>
      </c>
      <c r="E8278" s="292">
        <v>400</v>
      </c>
    </row>
    <row r="8279" spans="1:5" ht="14.4" x14ac:dyDescent="0.55000000000000004">
      <c r="A8279" s="290" t="s">
        <v>56963</v>
      </c>
      <c r="B8279" s="291">
        <v>13825</v>
      </c>
      <c r="D8279" s="290" t="s">
        <v>57080</v>
      </c>
      <c r="E8279" s="292">
        <v>13825</v>
      </c>
    </row>
    <row r="8280" spans="1:5" ht="14.4" x14ac:dyDescent="0.55000000000000004">
      <c r="A8280" s="290" t="s">
        <v>70238</v>
      </c>
      <c r="B8280" s="291">
        <v>4750</v>
      </c>
      <c r="D8280" s="290" t="s">
        <v>70291</v>
      </c>
      <c r="E8280" s="292">
        <v>4750</v>
      </c>
    </row>
    <row r="8281" spans="1:5" ht="14.4" x14ac:dyDescent="0.55000000000000004">
      <c r="A8281" s="290" t="s">
        <v>70239</v>
      </c>
      <c r="B8281" s="291">
        <v>0</v>
      </c>
      <c r="D8281" s="290" t="s">
        <v>70292</v>
      </c>
      <c r="E8281" s="292">
        <v>0</v>
      </c>
    </row>
    <row r="8282" spans="1:5" ht="14.4" x14ac:dyDescent="0.55000000000000004">
      <c r="A8282" s="290" t="s">
        <v>56964</v>
      </c>
      <c r="B8282" s="291">
        <v>59321.04</v>
      </c>
      <c r="D8282" s="290" t="s">
        <v>57081</v>
      </c>
      <c r="E8282" s="292">
        <v>59321.04</v>
      </c>
    </row>
    <row r="8283" spans="1:5" ht="14.4" x14ac:dyDescent="0.55000000000000004">
      <c r="A8283" s="290" t="s">
        <v>70240</v>
      </c>
      <c r="B8283" s="291">
        <v>4750</v>
      </c>
      <c r="D8283" s="290" t="s">
        <v>70293</v>
      </c>
      <c r="E8283" s="292">
        <v>4750</v>
      </c>
    </row>
    <row r="8284" spans="1:5" ht="14.4" x14ac:dyDescent="0.55000000000000004">
      <c r="A8284" s="290" t="s">
        <v>56965</v>
      </c>
      <c r="B8284" s="291">
        <v>139361</v>
      </c>
      <c r="D8284" s="290" t="s">
        <v>57082</v>
      </c>
      <c r="E8284" s="292">
        <v>139361</v>
      </c>
    </row>
    <row r="8285" spans="1:5" ht="14.4" x14ac:dyDescent="0.55000000000000004">
      <c r="A8285" s="290" t="s">
        <v>70241</v>
      </c>
      <c r="B8285" s="291">
        <v>495</v>
      </c>
      <c r="D8285" s="290" t="s">
        <v>70294</v>
      </c>
      <c r="E8285" s="292">
        <v>495</v>
      </c>
    </row>
    <row r="8286" spans="1:5" ht="14.4" x14ac:dyDescent="0.55000000000000004">
      <c r="A8286" s="290" t="s">
        <v>70242</v>
      </c>
      <c r="B8286" s="291">
        <v>1900</v>
      </c>
      <c r="D8286" s="290" t="s">
        <v>70295</v>
      </c>
      <c r="E8286" s="292">
        <v>1900</v>
      </c>
    </row>
    <row r="8287" spans="1:5" ht="14.4" x14ac:dyDescent="0.55000000000000004">
      <c r="A8287" s="290" t="s">
        <v>70243</v>
      </c>
      <c r="B8287" s="291">
        <v>26600</v>
      </c>
      <c r="D8287" s="290" t="s">
        <v>70296</v>
      </c>
      <c r="E8287" s="292">
        <v>26600</v>
      </c>
    </row>
    <row r="8288" spans="1:5" ht="14.4" x14ac:dyDescent="0.55000000000000004">
      <c r="A8288" s="290" t="s">
        <v>70244</v>
      </c>
      <c r="B8288" s="291">
        <v>8550</v>
      </c>
      <c r="D8288" s="290" t="s">
        <v>70297</v>
      </c>
      <c r="E8288" s="292">
        <v>8550</v>
      </c>
    </row>
    <row r="8289" spans="1:5" ht="14.4" x14ac:dyDescent="0.55000000000000004">
      <c r="A8289" s="290" t="s">
        <v>56966</v>
      </c>
      <c r="B8289" s="291">
        <v>40375</v>
      </c>
      <c r="D8289" s="290" t="s">
        <v>57083</v>
      </c>
      <c r="E8289" s="292">
        <v>40375</v>
      </c>
    </row>
    <row r="8290" spans="1:5" ht="14.4" x14ac:dyDescent="0.55000000000000004">
      <c r="A8290" s="290" t="s">
        <v>70245</v>
      </c>
      <c r="B8290" s="291">
        <v>0</v>
      </c>
      <c r="D8290" s="290" t="s">
        <v>70298</v>
      </c>
      <c r="E8290" s="292">
        <v>0</v>
      </c>
    </row>
    <row r="8291" spans="1:5" ht="14.4" x14ac:dyDescent="0.55000000000000004">
      <c r="A8291" s="290" t="s">
        <v>70246</v>
      </c>
      <c r="B8291" s="291">
        <v>0</v>
      </c>
      <c r="D8291" s="290" t="s">
        <v>70299</v>
      </c>
      <c r="E8291" s="292">
        <v>0</v>
      </c>
    </row>
    <row r="8292" spans="1:5" ht="14.4" x14ac:dyDescent="0.55000000000000004">
      <c r="A8292" s="290" t="s">
        <v>56967</v>
      </c>
      <c r="B8292" s="291">
        <v>12350</v>
      </c>
      <c r="D8292" s="290" t="s">
        <v>57084</v>
      </c>
      <c r="E8292" s="292">
        <v>12350</v>
      </c>
    </row>
    <row r="8293" spans="1:5" ht="14.4" x14ac:dyDescent="0.55000000000000004">
      <c r="A8293" s="290" t="s">
        <v>70247</v>
      </c>
      <c r="B8293" s="291">
        <v>18050</v>
      </c>
      <c r="D8293" s="290" t="s">
        <v>70300</v>
      </c>
      <c r="E8293" s="292">
        <v>18050</v>
      </c>
    </row>
    <row r="8294" spans="1:5" ht="14.4" x14ac:dyDescent="0.55000000000000004">
      <c r="A8294" s="290" t="s">
        <v>56968</v>
      </c>
      <c r="B8294" s="291">
        <v>17264</v>
      </c>
      <c r="D8294" s="290" t="s">
        <v>57085</v>
      </c>
      <c r="E8294" s="292">
        <v>17264</v>
      </c>
    </row>
    <row r="8295" spans="1:5" ht="14.4" x14ac:dyDescent="0.55000000000000004">
      <c r="A8295" s="290" t="s">
        <v>56969</v>
      </c>
      <c r="B8295" s="291">
        <v>27075</v>
      </c>
      <c r="D8295" s="290" t="s">
        <v>57086</v>
      </c>
      <c r="E8295" s="292">
        <v>27075</v>
      </c>
    </row>
    <row r="8296" spans="1:5" ht="14.4" x14ac:dyDescent="0.55000000000000004">
      <c r="A8296" s="290" t="s">
        <v>70248</v>
      </c>
      <c r="B8296" s="291">
        <v>5700</v>
      </c>
      <c r="D8296" s="290" t="s">
        <v>70301</v>
      </c>
      <c r="E8296" s="292">
        <v>5700</v>
      </c>
    </row>
    <row r="8297" spans="1:5" ht="14.4" x14ac:dyDescent="0.55000000000000004">
      <c r="A8297" s="290" t="s">
        <v>65910</v>
      </c>
      <c r="B8297" s="291">
        <v>42265</v>
      </c>
      <c r="D8297" s="290" t="s">
        <v>57087</v>
      </c>
      <c r="E8297" s="292">
        <v>42265</v>
      </c>
    </row>
    <row r="8298" spans="1:5" ht="14.4" x14ac:dyDescent="0.55000000000000004">
      <c r="A8298" s="290" t="s">
        <v>70249</v>
      </c>
      <c r="B8298" s="291">
        <v>16150</v>
      </c>
      <c r="D8298" s="290" t="s">
        <v>70302</v>
      </c>
      <c r="E8298" s="292">
        <v>16150</v>
      </c>
    </row>
    <row r="8299" spans="1:5" ht="14.4" x14ac:dyDescent="0.55000000000000004">
      <c r="A8299" s="290" t="s">
        <v>56970</v>
      </c>
      <c r="B8299" s="291">
        <v>6139.68</v>
      </c>
      <c r="D8299" s="290" t="s">
        <v>57088</v>
      </c>
      <c r="E8299" s="292">
        <v>6139.68</v>
      </c>
    </row>
    <row r="8300" spans="1:5" ht="14.4" x14ac:dyDescent="0.55000000000000004">
      <c r="A8300" s="290" t="s">
        <v>70250</v>
      </c>
      <c r="B8300" s="291">
        <v>9975</v>
      </c>
      <c r="D8300" s="290" t="s">
        <v>70303</v>
      </c>
      <c r="E8300" s="292">
        <v>9975</v>
      </c>
    </row>
    <row r="8301" spans="1:5" ht="14.4" x14ac:dyDescent="0.55000000000000004">
      <c r="A8301" s="290" t="s">
        <v>70251</v>
      </c>
      <c r="B8301" s="291">
        <v>475</v>
      </c>
      <c r="D8301" s="290" t="s">
        <v>70304</v>
      </c>
      <c r="E8301" s="292">
        <v>475</v>
      </c>
    </row>
    <row r="8302" spans="1:5" ht="14.4" x14ac:dyDescent="0.55000000000000004">
      <c r="A8302" s="290" t="s">
        <v>56971</v>
      </c>
      <c r="B8302" s="291">
        <v>29450</v>
      </c>
      <c r="D8302" s="290" t="s">
        <v>57089</v>
      </c>
      <c r="E8302" s="292">
        <v>29450</v>
      </c>
    </row>
    <row r="8303" spans="1:5" ht="14.4" x14ac:dyDescent="0.55000000000000004">
      <c r="A8303" s="290" t="s">
        <v>56972</v>
      </c>
      <c r="B8303" s="291">
        <v>157360</v>
      </c>
      <c r="D8303" s="290" t="s">
        <v>57090</v>
      </c>
      <c r="E8303" s="292">
        <v>157360</v>
      </c>
    </row>
    <row r="8304" spans="1:5" ht="14.4" x14ac:dyDescent="0.55000000000000004">
      <c r="A8304" s="290" t="s">
        <v>56973</v>
      </c>
      <c r="B8304" s="291">
        <v>8775</v>
      </c>
      <c r="D8304" s="290" t="s">
        <v>57091</v>
      </c>
      <c r="E8304" s="292">
        <v>8775</v>
      </c>
    </row>
    <row r="8305" spans="1:5" ht="14.4" x14ac:dyDescent="0.55000000000000004">
      <c r="A8305" s="290" t="s">
        <v>70252</v>
      </c>
      <c r="B8305" s="291">
        <v>0</v>
      </c>
      <c r="D8305" s="290" t="s">
        <v>70305</v>
      </c>
      <c r="E8305" s="292">
        <v>0</v>
      </c>
    </row>
    <row r="8306" spans="1:5" ht="14.4" x14ac:dyDescent="0.55000000000000004">
      <c r="A8306" s="290" t="s">
        <v>56974</v>
      </c>
      <c r="B8306" s="291">
        <v>13300</v>
      </c>
      <c r="D8306" s="290" t="s">
        <v>57092</v>
      </c>
      <c r="E8306" s="292">
        <v>13300</v>
      </c>
    </row>
    <row r="8307" spans="1:5" ht="14.4" x14ac:dyDescent="0.55000000000000004">
      <c r="A8307" s="290" t="s">
        <v>70253</v>
      </c>
      <c r="B8307" s="291">
        <v>5225</v>
      </c>
      <c r="D8307" s="290" t="s">
        <v>70306</v>
      </c>
      <c r="E8307" s="292">
        <v>5225</v>
      </c>
    </row>
    <row r="8308" spans="1:5" ht="14.4" x14ac:dyDescent="0.55000000000000004">
      <c r="A8308" s="290" t="s">
        <v>69909</v>
      </c>
      <c r="B8308" s="291">
        <v>9975</v>
      </c>
      <c r="D8308" s="290" t="s">
        <v>69918</v>
      </c>
      <c r="E8308" s="292">
        <v>9975</v>
      </c>
    </row>
    <row r="8309" spans="1:5" ht="14.4" x14ac:dyDescent="0.55000000000000004">
      <c r="A8309" s="290" t="s">
        <v>56975</v>
      </c>
      <c r="B8309" s="291">
        <v>72620.429999999993</v>
      </c>
      <c r="D8309" s="290" t="s">
        <v>57093</v>
      </c>
      <c r="E8309" s="292">
        <v>72620.429999999993</v>
      </c>
    </row>
    <row r="8310" spans="1:5" ht="14.4" x14ac:dyDescent="0.55000000000000004">
      <c r="A8310" s="290" t="s">
        <v>56976</v>
      </c>
      <c r="B8310" s="291">
        <v>26350</v>
      </c>
      <c r="D8310" s="290" t="s">
        <v>57094</v>
      </c>
      <c r="E8310" s="292">
        <v>26350</v>
      </c>
    </row>
    <row r="8311" spans="1:5" ht="14.4" x14ac:dyDescent="0.55000000000000004">
      <c r="A8311" s="290" t="s">
        <v>70254</v>
      </c>
      <c r="B8311" s="291">
        <v>13762.97</v>
      </c>
      <c r="D8311" s="290" t="s">
        <v>70307</v>
      </c>
      <c r="E8311" s="292">
        <v>13762.97</v>
      </c>
    </row>
    <row r="8312" spans="1:5" ht="14.4" x14ac:dyDescent="0.55000000000000004">
      <c r="A8312" s="290" t="s">
        <v>70255</v>
      </c>
      <c r="B8312" s="291">
        <v>950</v>
      </c>
      <c r="D8312" s="290" t="s">
        <v>70308</v>
      </c>
      <c r="E8312" s="292">
        <v>950</v>
      </c>
    </row>
    <row r="8313" spans="1:5" ht="14.4" x14ac:dyDescent="0.55000000000000004">
      <c r="A8313" s="290" t="s">
        <v>69910</v>
      </c>
      <c r="B8313" s="291">
        <v>10925</v>
      </c>
      <c r="D8313" s="290" t="s">
        <v>69919</v>
      </c>
      <c r="E8313" s="292">
        <v>10925</v>
      </c>
    </row>
    <row r="8314" spans="1:5" ht="14.4" x14ac:dyDescent="0.55000000000000004">
      <c r="A8314" s="290" t="s">
        <v>69911</v>
      </c>
      <c r="B8314" s="291">
        <v>2375</v>
      </c>
      <c r="D8314" s="290" t="s">
        <v>69920</v>
      </c>
      <c r="E8314" s="292">
        <v>2375</v>
      </c>
    </row>
    <row r="8315" spans="1:5" ht="14.4" x14ac:dyDescent="0.55000000000000004">
      <c r="A8315" s="290" t="s">
        <v>70256</v>
      </c>
      <c r="B8315" s="291">
        <v>2375</v>
      </c>
      <c r="D8315" s="290" t="s">
        <v>70309</v>
      </c>
      <c r="E8315" s="292">
        <v>2375</v>
      </c>
    </row>
    <row r="8316" spans="1:5" ht="14.4" x14ac:dyDescent="0.55000000000000004">
      <c r="A8316" s="290" t="s">
        <v>70257</v>
      </c>
      <c r="B8316" s="291">
        <v>0</v>
      </c>
      <c r="D8316" s="290" t="s">
        <v>70310</v>
      </c>
      <c r="E8316" s="292">
        <v>0</v>
      </c>
    </row>
    <row r="8317" spans="1:5" ht="14.4" x14ac:dyDescent="0.55000000000000004">
      <c r="A8317" s="290" t="s">
        <v>70258</v>
      </c>
      <c r="B8317" s="291">
        <v>15674.78</v>
      </c>
      <c r="D8317" s="290" t="s">
        <v>70311</v>
      </c>
      <c r="E8317" s="292">
        <v>15674.78</v>
      </c>
    </row>
    <row r="8318" spans="1:5" ht="14.4" x14ac:dyDescent="0.55000000000000004">
      <c r="A8318" s="290" t="s">
        <v>70259</v>
      </c>
      <c r="B8318" s="291">
        <v>5700.41</v>
      </c>
      <c r="D8318" s="290" t="s">
        <v>70312</v>
      </c>
      <c r="E8318" s="292">
        <v>5700.41</v>
      </c>
    </row>
    <row r="8319" spans="1:5" ht="14.4" x14ac:dyDescent="0.55000000000000004">
      <c r="A8319" s="290" t="s">
        <v>70260</v>
      </c>
      <c r="B8319" s="291">
        <v>1077.8499999999999</v>
      </c>
      <c r="D8319" s="290" t="s">
        <v>70313</v>
      </c>
      <c r="E8319" s="292">
        <v>1077.8499999999999</v>
      </c>
    </row>
    <row r="8320" spans="1:5" ht="14.4" x14ac:dyDescent="0.55000000000000004">
      <c r="A8320" s="290" t="s">
        <v>70261</v>
      </c>
      <c r="B8320" s="291">
        <v>6175</v>
      </c>
      <c r="D8320" s="290" t="s">
        <v>70314</v>
      </c>
      <c r="E8320" s="292">
        <v>6175</v>
      </c>
    </row>
    <row r="8321" spans="1:5" ht="14.4" x14ac:dyDescent="0.55000000000000004">
      <c r="A8321" s="290" t="s">
        <v>56977</v>
      </c>
      <c r="B8321" s="291">
        <v>29870.21</v>
      </c>
      <c r="D8321" s="290" t="s">
        <v>57095</v>
      </c>
      <c r="E8321" s="292">
        <v>29870.21</v>
      </c>
    </row>
    <row r="8322" spans="1:5" ht="14.4" x14ac:dyDescent="0.55000000000000004">
      <c r="A8322" s="290" t="s">
        <v>69912</v>
      </c>
      <c r="B8322" s="291">
        <v>2375</v>
      </c>
      <c r="D8322" s="290" t="s">
        <v>69921</v>
      </c>
      <c r="E8322" s="292">
        <v>2375</v>
      </c>
    </row>
    <row r="8323" spans="1:5" ht="14.4" x14ac:dyDescent="0.55000000000000004">
      <c r="A8323" s="290" t="s">
        <v>70262</v>
      </c>
      <c r="B8323" s="291">
        <v>7360.91</v>
      </c>
      <c r="D8323" s="290" t="s">
        <v>70315</v>
      </c>
      <c r="E8323" s="292">
        <v>7360.91</v>
      </c>
    </row>
    <row r="8324" spans="1:5" ht="14.4" x14ac:dyDescent="0.55000000000000004">
      <c r="A8324" s="290" t="s">
        <v>56978</v>
      </c>
      <c r="B8324" s="291">
        <v>6060</v>
      </c>
      <c r="D8324" s="290" t="s">
        <v>57096</v>
      </c>
      <c r="E8324" s="292">
        <v>6060</v>
      </c>
    </row>
    <row r="8325" spans="1:5" ht="14.4" x14ac:dyDescent="0.55000000000000004">
      <c r="A8325" s="290" t="s">
        <v>65911</v>
      </c>
      <c r="B8325" s="291">
        <v>0</v>
      </c>
      <c r="D8325" s="290" t="s">
        <v>66413</v>
      </c>
      <c r="E8325" s="292">
        <v>0</v>
      </c>
    </row>
    <row r="8326" spans="1:5" ht="14.4" x14ac:dyDescent="0.55000000000000004">
      <c r="A8326" s="290" t="s">
        <v>70263</v>
      </c>
      <c r="B8326" s="291">
        <v>5216.68</v>
      </c>
      <c r="D8326" s="290" t="s">
        <v>70316</v>
      </c>
      <c r="E8326" s="292">
        <v>5216.68</v>
      </c>
    </row>
    <row r="8327" spans="1:5" ht="14.4" x14ac:dyDescent="0.55000000000000004">
      <c r="A8327" s="290" t="s">
        <v>70264</v>
      </c>
      <c r="B8327" s="291">
        <v>5700</v>
      </c>
      <c r="D8327" s="290" t="s">
        <v>70317</v>
      </c>
      <c r="E8327" s="292">
        <v>5700</v>
      </c>
    </row>
    <row r="8328" spans="1:5" ht="14.4" x14ac:dyDescent="0.55000000000000004">
      <c r="A8328" s="290" t="s">
        <v>70265</v>
      </c>
      <c r="B8328" s="291">
        <v>475</v>
      </c>
      <c r="D8328" s="290" t="s">
        <v>70318</v>
      </c>
      <c r="E8328" s="292">
        <v>475</v>
      </c>
    </row>
    <row r="8329" spans="1:5" ht="14.4" x14ac:dyDescent="0.55000000000000004">
      <c r="A8329" s="290" t="s">
        <v>70266</v>
      </c>
      <c r="B8329" s="291">
        <v>19000</v>
      </c>
      <c r="D8329" s="290" t="s">
        <v>70319</v>
      </c>
      <c r="E8329" s="292">
        <v>19000</v>
      </c>
    </row>
    <row r="8330" spans="1:5" ht="14.4" x14ac:dyDescent="0.55000000000000004">
      <c r="A8330" s="290" t="s">
        <v>65912</v>
      </c>
      <c r="B8330" s="291">
        <v>0</v>
      </c>
      <c r="D8330" s="290" t="s">
        <v>66414</v>
      </c>
      <c r="E8330" s="292">
        <v>0</v>
      </c>
    </row>
    <row r="8331" spans="1:5" ht="14.4" x14ac:dyDescent="0.55000000000000004">
      <c r="A8331" s="290" t="s">
        <v>56979</v>
      </c>
      <c r="B8331" s="291">
        <v>24768</v>
      </c>
      <c r="D8331" s="290" t="s">
        <v>57097</v>
      </c>
      <c r="E8331" s="292">
        <v>24768</v>
      </c>
    </row>
    <row r="8332" spans="1:5" ht="14.4" x14ac:dyDescent="0.55000000000000004">
      <c r="A8332" s="290" t="s">
        <v>69913</v>
      </c>
      <c r="B8332" s="291">
        <v>17575</v>
      </c>
      <c r="D8332" s="290" t="s">
        <v>69922</v>
      </c>
      <c r="E8332" s="292">
        <v>17575</v>
      </c>
    </row>
    <row r="8333" spans="1:5" ht="14.4" x14ac:dyDescent="0.55000000000000004">
      <c r="A8333" s="290" t="s">
        <v>69914</v>
      </c>
      <c r="B8333" s="291">
        <v>4275</v>
      </c>
      <c r="D8333" s="290" t="s">
        <v>69923</v>
      </c>
      <c r="E8333" s="292">
        <v>4275</v>
      </c>
    </row>
    <row r="8334" spans="1:5" ht="14.4" x14ac:dyDescent="0.55000000000000004">
      <c r="A8334" s="290" t="s">
        <v>65913</v>
      </c>
      <c r="B8334" s="291">
        <v>570</v>
      </c>
      <c r="D8334" s="290" t="s">
        <v>66415</v>
      </c>
      <c r="E8334" s="292">
        <v>570</v>
      </c>
    </row>
    <row r="8335" spans="1:5" ht="14.4" x14ac:dyDescent="0.55000000000000004">
      <c r="A8335" s="290" t="s">
        <v>65914</v>
      </c>
      <c r="B8335" s="291">
        <v>32300</v>
      </c>
      <c r="D8335" s="290" t="s">
        <v>66416</v>
      </c>
      <c r="E8335" s="292">
        <v>32300</v>
      </c>
    </row>
    <row r="8336" spans="1:5" ht="14.4" x14ac:dyDescent="0.55000000000000004">
      <c r="A8336" s="290" t="s">
        <v>70267</v>
      </c>
      <c r="B8336" s="291">
        <v>475</v>
      </c>
      <c r="D8336" s="290" t="s">
        <v>70320</v>
      </c>
      <c r="E8336" s="292">
        <v>475</v>
      </c>
    </row>
    <row r="8337" spans="1:5" ht="14.4" x14ac:dyDescent="0.55000000000000004">
      <c r="A8337" s="290" t="s">
        <v>56980</v>
      </c>
      <c r="B8337" s="291">
        <v>158583.41</v>
      </c>
      <c r="D8337" s="290" t="s">
        <v>57098</v>
      </c>
      <c r="E8337" s="292">
        <v>158583.41</v>
      </c>
    </row>
    <row r="8338" spans="1:5" ht="14.4" x14ac:dyDescent="0.55000000000000004">
      <c r="A8338" s="290" t="s">
        <v>65915</v>
      </c>
      <c r="B8338" s="291">
        <v>475</v>
      </c>
      <c r="D8338" s="290" t="s">
        <v>66417</v>
      </c>
      <c r="E8338" s="292">
        <v>475</v>
      </c>
    </row>
    <row r="8339" spans="1:5" ht="14.4" x14ac:dyDescent="0.55000000000000004">
      <c r="A8339" s="290" t="s">
        <v>70268</v>
      </c>
      <c r="B8339" s="291">
        <v>5700</v>
      </c>
      <c r="D8339" s="290" t="s">
        <v>70321</v>
      </c>
      <c r="E8339" s="292">
        <v>5700</v>
      </c>
    </row>
    <row r="8340" spans="1:5" ht="14.4" x14ac:dyDescent="0.55000000000000004">
      <c r="A8340" s="290" t="s">
        <v>70269</v>
      </c>
      <c r="B8340" s="291">
        <v>3325</v>
      </c>
      <c r="D8340" s="290" t="s">
        <v>70322</v>
      </c>
      <c r="E8340" s="292">
        <v>3325</v>
      </c>
    </row>
    <row r="8341" spans="1:5" ht="14.4" x14ac:dyDescent="0.55000000000000004">
      <c r="A8341" s="290" t="s">
        <v>56981</v>
      </c>
      <c r="B8341" s="291">
        <v>27151</v>
      </c>
      <c r="D8341" s="290" t="s">
        <v>57099</v>
      </c>
      <c r="E8341" s="292">
        <v>27151</v>
      </c>
    </row>
    <row r="8342" spans="1:5" ht="14.4" x14ac:dyDescent="0.55000000000000004">
      <c r="A8342" s="290" t="s">
        <v>56982</v>
      </c>
      <c r="B8342" s="291">
        <v>10450</v>
      </c>
      <c r="D8342" s="290" t="s">
        <v>57100</v>
      </c>
      <c r="E8342" s="292">
        <v>10450</v>
      </c>
    </row>
    <row r="8343" spans="1:5" ht="14.4" x14ac:dyDescent="0.55000000000000004">
      <c r="A8343" s="290" t="s">
        <v>70270</v>
      </c>
      <c r="B8343" s="291">
        <v>2850</v>
      </c>
      <c r="D8343" s="290" t="s">
        <v>70323</v>
      </c>
      <c r="E8343" s="292">
        <v>2850</v>
      </c>
    </row>
    <row r="8344" spans="1:5" ht="14.4" x14ac:dyDescent="0.55000000000000004">
      <c r="A8344" s="290" t="s">
        <v>70271</v>
      </c>
      <c r="B8344" s="291">
        <v>6175</v>
      </c>
      <c r="D8344" s="290" t="s">
        <v>70324</v>
      </c>
      <c r="E8344" s="292">
        <v>6175</v>
      </c>
    </row>
    <row r="8345" spans="1:5" ht="14.4" x14ac:dyDescent="0.55000000000000004">
      <c r="A8345" s="290" t="s">
        <v>56983</v>
      </c>
      <c r="B8345" s="291">
        <v>70430</v>
      </c>
      <c r="D8345" s="290" t="s">
        <v>57101</v>
      </c>
      <c r="E8345" s="292">
        <v>70430</v>
      </c>
    </row>
    <row r="8346" spans="1:5" ht="14.4" x14ac:dyDescent="0.55000000000000004">
      <c r="A8346" s="290" t="s">
        <v>56984</v>
      </c>
      <c r="B8346" s="291">
        <v>73007.98</v>
      </c>
      <c r="D8346" s="290" t="s">
        <v>57102</v>
      </c>
      <c r="E8346" s="292">
        <v>73007.98</v>
      </c>
    </row>
    <row r="8347" spans="1:5" ht="14.4" x14ac:dyDescent="0.55000000000000004">
      <c r="A8347" s="290" t="s">
        <v>66461</v>
      </c>
      <c r="B8347" s="291">
        <v>73671.16</v>
      </c>
      <c r="D8347" s="290" t="s">
        <v>66472</v>
      </c>
      <c r="E8347" s="292">
        <v>73671.16</v>
      </c>
    </row>
    <row r="8348" spans="1:5" ht="14.4" x14ac:dyDescent="0.55000000000000004">
      <c r="A8348" s="290" t="s">
        <v>69625</v>
      </c>
      <c r="B8348" s="291">
        <v>73573.83</v>
      </c>
      <c r="D8348" s="290" t="s">
        <v>69650</v>
      </c>
      <c r="E8348" s="292">
        <v>73573.83</v>
      </c>
    </row>
    <row r="8349" spans="1:5" ht="14.4" x14ac:dyDescent="0.55000000000000004">
      <c r="A8349" s="290" t="s">
        <v>66462</v>
      </c>
      <c r="B8349" s="291">
        <v>36464.58</v>
      </c>
      <c r="D8349" s="290" t="s">
        <v>66473</v>
      </c>
      <c r="E8349" s="292">
        <v>36464.58</v>
      </c>
    </row>
    <row r="8350" spans="1:5" ht="14.4" x14ac:dyDescent="0.55000000000000004">
      <c r="A8350" s="290" t="s">
        <v>69626</v>
      </c>
      <c r="B8350" s="291">
        <v>74939.14</v>
      </c>
      <c r="D8350" s="290" t="s">
        <v>69651</v>
      </c>
      <c r="E8350" s="292">
        <v>74939.14</v>
      </c>
    </row>
    <row r="8351" spans="1:5" ht="14.4" x14ac:dyDescent="0.55000000000000004">
      <c r="A8351" s="290" t="s">
        <v>56985</v>
      </c>
      <c r="B8351" s="291">
        <v>90264.48</v>
      </c>
      <c r="D8351" s="290" t="s">
        <v>57103</v>
      </c>
      <c r="E8351" s="292">
        <v>90264.48</v>
      </c>
    </row>
    <row r="8352" spans="1:5" ht="14.4" x14ac:dyDescent="0.55000000000000004">
      <c r="A8352" s="290" t="s">
        <v>69627</v>
      </c>
      <c r="B8352" s="291">
        <v>39738.980000000003</v>
      </c>
      <c r="D8352" s="290" t="s">
        <v>69652</v>
      </c>
      <c r="E8352" s="292">
        <v>39738.980000000003</v>
      </c>
    </row>
    <row r="8353" spans="1:5" ht="14.4" x14ac:dyDescent="0.55000000000000004">
      <c r="A8353" s="290" t="s">
        <v>69628</v>
      </c>
      <c r="B8353" s="291">
        <v>33251.96</v>
      </c>
      <c r="D8353" s="290" t="s">
        <v>69653</v>
      </c>
      <c r="E8353" s="292">
        <v>33251.96</v>
      </c>
    </row>
    <row r="8354" spans="1:5" ht="14.4" x14ac:dyDescent="0.55000000000000004">
      <c r="A8354" s="290" t="s">
        <v>69629</v>
      </c>
      <c r="B8354" s="291">
        <v>0</v>
      </c>
      <c r="D8354" s="290" t="s">
        <v>69654</v>
      </c>
      <c r="E8354" s="292">
        <v>0</v>
      </c>
    </row>
    <row r="8355" spans="1:5" ht="14.4" x14ac:dyDescent="0.55000000000000004">
      <c r="A8355" s="290" t="s">
        <v>69630</v>
      </c>
      <c r="B8355" s="291">
        <v>23365.67</v>
      </c>
      <c r="D8355" s="290" t="s">
        <v>69655</v>
      </c>
      <c r="E8355" s="292">
        <v>23365.67</v>
      </c>
    </row>
    <row r="8356" spans="1:5" ht="14.4" x14ac:dyDescent="0.55000000000000004">
      <c r="A8356" s="290" t="s">
        <v>56986</v>
      </c>
      <c r="B8356" s="291">
        <v>147562.54999999999</v>
      </c>
      <c r="D8356" s="290" t="s">
        <v>57104</v>
      </c>
      <c r="E8356" s="292">
        <v>147562.54999999999</v>
      </c>
    </row>
    <row r="8357" spans="1:5" ht="14.4" x14ac:dyDescent="0.55000000000000004">
      <c r="A8357" s="290" t="s">
        <v>66463</v>
      </c>
      <c r="B8357" s="291">
        <v>39030.620000000003</v>
      </c>
      <c r="D8357" s="290" t="s">
        <v>66474</v>
      </c>
      <c r="E8357" s="292">
        <v>39030.620000000003</v>
      </c>
    </row>
    <row r="8358" spans="1:5" ht="14.4" x14ac:dyDescent="0.55000000000000004">
      <c r="A8358" s="290" t="s">
        <v>56987</v>
      </c>
      <c r="B8358" s="291">
        <v>44615.26</v>
      </c>
      <c r="D8358" s="290" t="s">
        <v>57105</v>
      </c>
      <c r="E8358" s="292">
        <v>44615.26</v>
      </c>
    </row>
    <row r="8359" spans="1:5" ht="14.4" x14ac:dyDescent="0.55000000000000004">
      <c r="A8359" s="290" t="s">
        <v>56988</v>
      </c>
      <c r="B8359" s="291">
        <v>51431</v>
      </c>
      <c r="D8359" s="290" t="s">
        <v>57106</v>
      </c>
      <c r="E8359" s="292">
        <v>51431</v>
      </c>
    </row>
    <row r="8360" spans="1:5" ht="14.4" x14ac:dyDescent="0.55000000000000004">
      <c r="A8360" s="290" t="s">
        <v>56989</v>
      </c>
      <c r="B8360" s="291">
        <v>204690</v>
      </c>
      <c r="D8360" s="290" t="s">
        <v>57107</v>
      </c>
      <c r="E8360" s="292">
        <v>204690</v>
      </c>
    </row>
    <row r="8361" spans="1:5" ht="14.4" x14ac:dyDescent="0.55000000000000004">
      <c r="A8361" s="290" t="s">
        <v>69631</v>
      </c>
      <c r="B8361" s="291">
        <v>66493.600000000006</v>
      </c>
      <c r="D8361" s="290" t="s">
        <v>69656</v>
      </c>
      <c r="E8361" s="292">
        <v>66493.600000000006</v>
      </c>
    </row>
    <row r="8362" spans="1:5" ht="14.4" x14ac:dyDescent="0.55000000000000004">
      <c r="A8362" s="290" t="s">
        <v>69623</v>
      </c>
      <c r="B8362" s="291">
        <v>25600</v>
      </c>
      <c r="D8362" s="290" t="s">
        <v>69621</v>
      </c>
      <c r="E8362" s="292">
        <v>25600</v>
      </c>
    </row>
    <row r="8363" spans="1:5" ht="14.4" x14ac:dyDescent="0.55000000000000004">
      <c r="A8363" s="290" t="s">
        <v>69632</v>
      </c>
      <c r="B8363" s="291">
        <v>63180.5</v>
      </c>
      <c r="D8363" s="290" t="s">
        <v>69657</v>
      </c>
      <c r="E8363" s="292">
        <v>63180.5</v>
      </c>
    </row>
    <row r="8364" spans="1:5" ht="14.4" x14ac:dyDescent="0.55000000000000004">
      <c r="A8364" s="290" t="s">
        <v>66464</v>
      </c>
      <c r="B8364" s="291">
        <v>36543.1</v>
      </c>
      <c r="D8364" s="290" t="s">
        <v>66475</v>
      </c>
      <c r="E8364" s="292">
        <v>36543.1</v>
      </c>
    </row>
    <row r="8365" spans="1:5" ht="14.4" x14ac:dyDescent="0.55000000000000004">
      <c r="A8365" s="290" t="s">
        <v>66465</v>
      </c>
      <c r="B8365" s="291">
        <v>58888.04</v>
      </c>
      <c r="D8365" s="290" t="s">
        <v>66476</v>
      </c>
      <c r="E8365" s="292">
        <v>58888.04</v>
      </c>
    </row>
    <row r="8366" spans="1:5" ht="14.4" x14ac:dyDescent="0.55000000000000004">
      <c r="A8366" s="290" t="s">
        <v>56990</v>
      </c>
      <c r="B8366" s="291">
        <v>137231.67999999999</v>
      </c>
      <c r="D8366" s="290" t="s">
        <v>57108</v>
      </c>
      <c r="E8366" s="292">
        <v>137231.67999999999</v>
      </c>
    </row>
    <row r="8367" spans="1:5" ht="14.4" x14ac:dyDescent="0.55000000000000004">
      <c r="A8367" s="290" t="s">
        <v>56991</v>
      </c>
      <c r="B8367" s="291">
        <v>206417.55</v>
      </c>
      <c r="D8367" s="290" t="s">
        <v>57109</v>
      </c>
      <c r="E8367" s="292">
        <v>206417.55</v>
      </c>
    </row>
    <row r="8368" spans="1:5" ht="14.4" x14ac:dyDescent="0.55000000000000004">
      <c r="A8368" s="290" t="s">
        <v>56992</v>
      </c>
      <c r="B8368" s="291">
        <v>30000</v>
      </c>
      <c r="D8368" s="290" t="s">
        <v>57110</v>
      </c>
      <c r="E8368" s="292">
        <v>30000</v>
      </c>
    </row>
    <row r="8369" spans="1:5" ht="14.4" x14ac:dyDescent="0.55000000000000004">
      <c r="A8369" s="290" t="s">
        <v>56993</v>
      </c>
      <c r="B8369" s="291">
        <v>22154.53</v>
      </c>
      <c r="D8369" s="290" t="s">
        <v>57111</v>
      </c>
      <c r="E8369" s="292">
        <v>22154.53</v>
      </c>
    </row>
    <row r="8370" spans="1:5" ht="14.4" x14ac:dyDescent="0.55000000000000004">
      <c r="A8370" s="290" t="s">
        <v>69633</v>
      </c>
      <c r="B8370" s="291">
        <v>54872.85</v>
      </c>
      <c r="D8370" s="290" t="s">
        <v>69658</v>
      </c>
      <c r="E8370" s="292">
        <v>54872.85</v>
      </c>
    </row>
    <row r="8371" spans="1:5" ht="14.4" x14ac:dyDescent="0.55000000000000004">
      <c r="A8371" s="290" t="s">
        <v>69634</v>
      </c>
      <c r="B8371" s="291">
        <v>0</v>
      </c>
      <c r="D8371" s="290" t="s">
        <v>69659</v>
      </c>
      <c r="E8371" s="292">
        <v>0</v>
      </c>
    </row>
    <row r="8372" spans="1:5" ht="14.4" x14ac:dyDescent="0.55000000000000004">
      <c r="A8372" s="290" t="s">
        <v>69635</v>
      </c>
      <c r="B8372" s="291">
        <v>25000</v>
      </c>
      <c r="D8372" s="290" t="s">
        <v>69660</v>
      </c>
      <c r="E8372" s="292">
        <v>25000</v>
      </c>
    </row>
    <row r="8373" spans="1:5" ht="14.4" x14ac:dyDescent="0.55000000000000004">
      <c r="A8373" s="290" t="s">
        <v>66466</v>
      </c>
      <c r="B8373" s="291">
        <v>36057.269999999997</v>
      </c>
      <c r="D8373" s="290" t="s">
        <v>66477</v>
      </c>
      <c r="E8373" s="292">
        <v>36057.269999999997</v>
      </c>
    </row>
    <row r="8374" spans="1:5" ht="14.4" x14ac:dyDescent="0.55000000000000004">
      <c r="A8374" s="290" t="s">
        <v>66467</v>
      </c>
      <c r="B8374" s="291">
        <v>33895</v>
      </c>
      <c r="D8374" s="290" t="s">
        <v>66478</v>
      </c>
      <c r="E8374" s="292">
        <v>33895</v>
      </c>
    </row>
    <row r="8375" spans="1:5" ht="14.4" x14ac:dyDescent="0.55000000000000004">
      <c r="A8375" s="290" t="s">
        <v>66468</v>
      </c>
      <c r="B8375" s="291">
        <v>18881.849999999999</v>
      </c>
      <c r="D8375" s="290" t="s">
        <v>66479</v>
      </c>
      <c r="E8375" s="292">
        <v>18881.849999999999</v>
      </c>
    </row>
    <row r="8376" spans="1:5" ht="14.4" x14ac:dyDescent="0.55000000000000004">
      <c r="A8376" s="290" t="s">
        <v>69636</v>
      </c>
      <c r="B8376" s="291">
        <v>48967.92</v>
      </c>
      <c r="D8376" s="290" t="s">
        <v>69661</v>
      </c>
      <c r="E8376" s="292">
        <v>48967.92</v>
      </c>
    </row>
    <row r="8377" spans="1:5" ht="14.4" x14ac:dyDescent="0.55000000000000004">
      <c r="A8377" s="290" t="s">
        <v>69637</v>
      </c>
      <c r="B8377" s="291">
        <v>0</v>
      </c>
      <c r="D8377" s="290" t="s">
        <v>69662</v>
      </c>
      <c r="E8377" s="292">
        <v>0</v>
      </c>
    </row>
    <row r="8378" spans="1:5" ht="14.4" x14ac:dyDescent="0.55000000000000004">
      <c r="A8378" s="290" t="s">
        <v>69638</v>
      </c>
      <c r="B8378" s="291">
        <v>43131.199999999997</v>
      </c>
      <c r="D8378" s="290" t="s">
        <v>69663</v>
      </c>
      <c r="E8378" s="292">
        <v>43131.199999999997</v>
      </c>
    </row>
    <row r="8379" spans="1:5" ht="14.4" x14ac:dyDescent="0.55000000000000004">
      <c r="A8379" s="290" t="s">
        <v>56994</v>
      </c>
      <c r="B8379" s="291">
        <v>84281.09</v>
      </c>
      <c r="D8379" s="290" t="s">
        <v>57112</v>
      </c>
      <c r="E8379" s="292">
        <v>84281.09</v>
      </c>
    </row>
    <row r="8380" spans="1:5" ht="14.4" x14ac:dyDescent="0.55000000000000004">
      <c r="A8380" s="290" t="s">
        <v>69639</v>
      </c>
      <c r="B8380" s="291">
        <v>75000</v>
      </c>
      <c r="D8380" s="290" t="s">
        <v>69664</v>
      </c>
      <c r="E8380" s="292">
        <v>75000</v>
      </c>
    </row>
    <row r="8381" spans="1:5" ht="14.4" x14ac:dyDescent="0.55000000000000004">
      <c r="A8381" s="290" t="s">
        <v>56995</v>
      </c>
      <c r="B8381" s="291">
        <v>45450.94</v>
      </c>
      <c r="D8381" s="290" t="s">
        <v>57113</v>
      </c>
      <c r="E8381" s="292">
        <v>45450.94</v>
      </c>
    </row>
    <row r="8382" spans="1:5" ht="14.4" x14ac:dyDescent="0.55000000000000004">
      <c r="A8382" s="290" t="s">
        <v>69640</v>
      </c>
      <c r="B8382" s="291">
        <v>19798.669999999998</v>
      </c>
      <c r="D8382" s="290" t="s">
        <v>69665</v>
      </c>
      <c r="E8382" s="292">
        <v>19798.669999999998</v>
      </c>
    </row>
    <row r="8383" spans="1:5" ht="14.4" x14ac:dyDescent="0.55000000000000004">
      <c r="A8383" s="290" t="s">
        <v>56996</v>
      </c>
      <c r="B8383" s="291">
        <v>262339.3</v>
      </c>
      <c r="D8383" s="290" t="s">
        <v>57114</v>
      </c>
      <c r="E8383" s="292">
        <v>262339.3</v>
      </c>
    </row>
    <row r="8384" spans="1:5" ht="14.4" x14ac:dyDescent="0.55000000000000004">
      <c r="A8384" s="290" t="s">
        <v>69641</v>
      </c>
      <c r="B8384" s="291">
        <v>18018.150000000001</v>
      </c>
      <c r="D8384" s="290" t="s">
        <v>69666</v>
      </c>
      <c r="E8384" s="292">
        <v>18018.150000000001</v>
      </c>
    </row>
    <row r="8385" spans="1:5" ht="14.4" x14ac:dyDescent="0.55000000000000004">
      <c r="A8385" s="290" t="s">
        <v>69642</v>
      </c>
      <c r="B8385" s="291">
        <v>34000</v>
      </c>
      <c r="D8385" s="290" t="s">
        <v>69667</v>
      </c>
      <c r="E8385" s="292">
        <v>34000</v>
      </c>
    </row>
    <row r="8386" spans="1:5" ht="14.4" x14ac:dyDescent="0.55000000000000004">
      <c r="A8386" s="290" t="s">
        <v>69643</v>
      </c>
      <c r="B8386" s="291">
        <v>74999.789999999994</v>
      </c>
      <c r="D8386" s="290" t="s">
        <v>69668</v>
      </c>
      <c r="E8386" s="292">
        <v>74999.789999999994</v>
      </c>
    </row>
    <row r="8387" spans="1:5" ht="14.4" x14ac:dyDescent="0.55000000000000004">
      <c r="A8387" s="290" t="s">
        <v>66469</v>
      </c>
      <c r="B8387" s="291">
        <v>64153.440000000002</v>
      </c>
      <c r="D8387" s="290" t="s">
        <v>66480</v>
      </c>
      <c r="E8387" s="292">
        <v>64153.440000000002</v>
      </c>
    </row>
    <row r="8388" spans="1:5" ht="14.4" x14ac:dyDescent="0.55000000000000004">
      <c r="A8388" s="290" t="s">
        <v>66470</v>
      </c>
      <c r="B8388" s="291">
        <v>37953.69</v>
      </c>
      <c r="D8388" s="290" t="s">
        <v>66481</v>
      </c>
      <c r="E8388" s="292">
        <v>37953.69</v>
      </c>
    </row>
    <row r="8389" spans="1:5" ht="14.4" x14ac:dyDescent="0.55000000000000004">
      <c r="A8389" s="290" t="s">
        <v>69644</v>
      </c>
      <c r="B8389" s="291">
        <v>48212.07</v>
      </c>
      <c r="D8389" s="290" t="s">
        <v>69669</v>
      </c>
      <c r="E8389" s="292">
        <v>48212.07</v>
      </c>
    </row>
    <row r="8390" spans="1:5" ht="14.4" x14ac:dyDescent="0.55000000000000004">
      <c r="A8390" s="290" t="s">
        <v>56997</v>
      </c>
      <c r="B8390" s="291">
        <v>115335.88</v>
      </c>
      <c r="D8390" s="290" t="s">
        <v>57115</v>
      </c>
      <c r="E8390" s="292">
        <v>115335.88</v>
      </c>
    </row>
    <row r="8391" spans="1:5" ht="14.4" x14ac:dyDescent="0.55000000000000004">
      <c r="A8391" s="290" t="s">
        <v>69645</v>
      </c>
      <c r="B8391" s="291">
        <v>14542.42</v>
      </c>
      <c r="D8391" s="290" t="s">
        <v>69670</v>
      </c>
      <c r="E8391" s="292">
        <v>14542.42</v>
      </c>
    </row>
    <row r="8392" spans="1:5" ht="14.4" x14ac:dyDescent="0.55000000000000004">
      <c r="A8392" s="290" t="s">
        <v>69646</v>
      </c>
      <c r="B8392" s="291">
        <v>11633.6</v>
      </c>
      <c r="D8392" s="290" t="s">
        <v>69671</v>
      </c>
      <c r="E8392" s="292">
        <v>11633.6</v>
      </c>
    </row>
    <row r="8393" spans="1:5" ht="14.4" x14ac:dyDescent="0.55000000000000004">
      <c r="A8393" s="290" t="s">
        <v>56998</v>
      </c>
      <c r="B8393" s="291">
        <v>98147.06</v>
      </c>
      <c r="D8393" s="290" t="s">
        <v>57116</v>
      </c>
      <c r="E8393" s="292">
        <v>98147.06</v>
      </c>
    </row>
    <row r="8394" spans="1:5" ht="14.4" x14ac:dyDescent="0.55000000000000004">
      <c r="A8394" s="290" t="s">
        <v>56999</v>
      </c>
      <c r="B8394" s="291">
        <v>120253.66</v>
      </c>
      <c r="D8394" s="290" t="s">
        <v>57117</v>
      </c>
      <c r="E8394" s="292">
        <v>120253.66</v>
      </c>
    </row>
    <row r="8395" spans="1:5" ht="14.4" x14ac:dyDescent="0.55000000000000004">
      <c r="A8395" s="290" t="s">
        <v>69647</v>
      </c>
      <c r="B8395" s="291">
        <v>8778.24</v>
      </c>
      <c r="D8395" s="290" t="s">
        <v>69672</v>
      </c>
      <c r="E8395" s="292">
        <v>8778.24</v>
      </c>
    </row>
    <row r="8396" spans="1:5" ht="14.4" x14ac:dyDescent="0.55000000000000004">
      <c r="A8396" s="290" t="s">
        <v>69648</v>
      </c>
      <c r="B8396" s="291">
        <v>37689.43</v>
      </c>
      <c r="D8396" s="290" t="s">
        <v>69673</v>
      </c>
      <c r="E8396" s="292">
        <v>37689.43</v>
      </c>
    </row>
    <row r="8397" spans="1:5" ht="14.4" x14ac:dyDescent="0.55000000000000004">
      <c r="A8397" s="290" t="s">
        <v>57000</v>
      </c>
      <c r="B8397" s="291">
        <v>44832.39</v>
      </c>
      <c r="D8397" s="290" t="s">
        <v>57118</v>
      </c>
      <c r="E8397" s="292">
        <v>44832.39</v>
      </c>
    </row>
    <row r="8398" spans="1:5" ht="14.4" x14ac:dyDescent="0.55000000000000004">
      <c r="A8398" s="290" t="s">
        <v>69649</v>
      </c>
      <c r="B8398" s="291">
        <v>55000.13</v>
      </c>
      <c r="D8398" s="290" t="s">
        <v>69674</v>
      </c>
      <c r="E8398" s="292">
        <v>55000.13</v>
      </c>
    </row>
    <row r="8399" spans="1:5" ht="14.4" x14ac:dyDescent="0.55000000000000004">
      <c r="A8399" s="290" t="s">
        <v>57001</v>
      </c>
      <c r="B8399" s="291">
        <v>116759.99</v>
      </c>
      <c r="D8399" s="290" t="s">
        <v>57119</v>
      </c>
      <c r="E8399" s="292">
        <v>116759.99</v>
      </c>
    </row>
    <row r="8400" spans="1:5" ht="14.4" x14ac:dyDescent="0.55000000000000004">
      <c r="A8400" s="290" t="s">
        <v>43495</v>
      </c>
      <c r="B8400" s="291">
        <v>7800</v>
      </c>
      <c r="D8400" s="290" t="s">
        <v>43514</v>
      </c>
      <c r="E8400" s="292">
        <v>7800</v>
      </c>
    </row>
    <row r="8401" spans="1:5" ht="14.4" x14ac:dyDescent="0.55000000000000004">
      <c r="A8401" s="290" t="s">
        <v>43496</v>
      </c>
      <c r="B8401" s="291">
        <v>4200</v>
      </c>
      <c r="D8401" s="290" t="s">
        <v>43515</v>
      </c>
      <c r="E8401" s="292">
        <v>4200</v>
      </c>
    </row>
    <row r="8402" spans="1:5" ht="14.4" x14ac:dyDescent="0.55000000000000004">
      <c r="A8402" s="290" t="s">
        <v>65916</v>
      </c>
      <c r="B8402" s="291">
        <v>0</v>
      </c>
      <c r="D8402" s="290" t="s">
        <v>66418</v>
      </c>
      <c r="E8402" s="292">
        <v>0</v>
      </c>
    </row>
    <row r="8403" spans="1:5" ht="14.4" x14ac:dyDescent="0.55000000000000004">
      <c r="A8403" s="290" t="s">
        <v>65917</v>
      </c>
      <c r="B8403" s="291">
        <v>26788.22</v>
      </c>
      <c r="D8403" s="290" t="s">
        <v>43516</v>
      </c>
      <c r="E8403" s="292">
        <v>26788.22</v>
      </c>
    </row>
    <row r="8404" spans="1:5" ht="14.4" x14ac:dyDescent="0.55000000000000004">
      <c r="A8404" s="290" t="s">
        <v>43497</v>
      </c>
      <c r="B8404" s="291">
        <v>12600</v>
      </c>
      <c r="D8404" s="290" t="s">
        <v>43517</v>
      </c>
      <c r="E8404" s="292">
        <v>12600</v>
      </c>
    </row>
    <row r="8405" spans="1:5" ht="14.4" x14ac:dyDescent="0.55000000000000004">
      <c r="A8405" s="290" t="s">
        <v>65918</v>
      </c>
      <c r="B8405" s="291">
        <v>4200</v>
      </c>
      <c r="D8405" s="290" t="s">
        <v>66419</v>
      </c>
      <c r="E8405" s="292">
        <v>4200</v>
      </c>
    </row>
    <row r="8406" spans="1:5" ht="14.4" x14ac:dyDescent="0.55000000000000004">
      <c r="A8406" s="290" t="s">
        <v>65919</v>
      </c>
      <c r="B8406" s="291">
        <v>1800</v>
      </c>
      <c r="D8406" s="290" t="s">
        <v>43518</v>
      </c>
      <c r="E8406" s="292">
        <v>1800</v>
      </c>
    </row>
    <row r="8407" spans="1:5" ht="14.4" x14ac:dyDescent="0.55000000000000004">
      <c r="A8407" s="290" t="s">
        <v>65920</v>
      </c>
      <c r="B8407" s="291">
        <v>1200</v>
      </c>
      <c r="D8407" s="290" t="s">
        <v>66420</v>
      </c>
      <c r="E8407" s="292">
        <v>1200</v>
      </c>
    </row>
    <row r="8408" spans="1:5" ht="14.4" x14ac:dyDescent="0.55000000000000004">
      <c r="A8408" s="290" t="s">
        <v>65921</v>
      </c>
      <c r="B8408" s="291">
        <v>6119.98</v>
      </c>
      <c r="D8408" s="290" t="s">
        <v>66421</v>
      </c>
      <c r="E8408" s="292">
        <v>6119.98</v>
      </c>
    </row>
    <row r="8409" spans="1:5" ht="14.4" x14ac:dyDescent="0.55000000000000004">
      <c r="A8409" s="290" t="s">
        <v>43498</v>
      </c>
      <c r="B8409" s="291">
        <v>136200</v>
      </c>
      <c r="D8409" s="290" t="s">
        <v>43519</v>
      </c>
      <c r="E8409" s="292">
        <v>136200</v>
      </c>
    </row>
    <row r="8410" spans="1:5" ht="14.4" x14ac:dyDescent="0.55000000000000004">
      <c r="A8410" s="290" t="s">
        <v>43499</v>
      </c>
      <c r="B8410" s="291">
        <v>7200</v>
      </c>
      <c r="D8410" s="290" t="s">
        <v>43520</v>
      </c>
      <c r="E8410" s="292">
        <v>7200</v>
      </c>
    </row>
    <row r="8411" spans="1:5" ht="14.4" x14ac:dyDescent="0.55000000000000004">
      <c r="A8411" s="290" t="s">
        <v>43500</v>
      </c>
      <c r="B8411" s="291">
        <v>1800</v>
      </c>
      <c r="D8411" s="290" t="s">
        <v>43521</v>
      </c>
      <c r="E8411" s="292">
        <v>1800</v>
      </c>
    </row>
    <row r="8412" spans="1:5" ht="14.4" x14ac:dyDescent="0.55000000000000004">
      <c r="A8412" s="290" t="s">
        <v>65922</v>
      </c>
      <c r="B8412" s="291">
        <v>3586.8</v>
      </c>
      <c r="D8412" s="290" t="s">
        <v>66422</v>
      </c>
      <c r="E8412" s="292">
        <v>3586.8</v>
      </c>
    </row>
    <row r="8413" spans="1:5" ht="14.4" x14ac:dyDescent="0.55000000000000004">
      <c r="A8413" s="290" t="s">
        <v>43501</v>
      </c>
      <c r="B8413" s="291">
        <v>4800</v>
      </c>
      <c r="D8413" s="290" t="s">
        <v>43522</v>
      </c>
      <c r="E8413" s="292">
        <v>4800</v>
      </c>
    </row>
    <row r="8414" spans="1:5" ht="14.4" x14ac:dyDescent="0.55000000000000004">
      <c r="A8414" s="290" t="s">
        <v>43502</v>
      </c>
      <c r="B8414" s="291">
        <v>2400</v>
      </c>
      <c r="D8414" s="290" t="s">
        <v>43523</v>
      </c>
      <c r="E8414" s="292">
        <v>2400</v>
      </c>
    </row>
    <row r="8415" spans="1:5" ht="14.4" x14ac:dyDescent="0.55000000000000004">
      <c r="A8415" s="290" t="s">
        <v>43503</v>
      </c>
      <c r="B8415" s="291">
        <v>3000</v>
      </c>
      <c r="D8415" s="290" t="s">
        <v>43524</v>
      </c>
      <c r="E8415" s="292">
        <v>3000</v>
      </c>
    </row>
    <row r="8416" spans="1:5" ht="14.4" x14ac:dyDescent="0.55000000000000004">
      <c r="A8416" s="290" t="s">
        <v>43504</v>
      </c>
      <c r="B8416" s="291">
        <v>7800</v>
      </c>
      <c r="D8416" s="290" t="s">
        <v>43525</v>
      </c>
      <c r="E8416" s="292">
        <v>7800</v>
      </c>
    </row>
    <row r="8417" spans="1:5" ht="14.4" x14ac:dyDescent="0.55000000000000004">
      <c r="A8417" s="290" t="s">
        <v>65923</v>
      </c>
      <c r="B8417" s="291">
        <v>600</v>
      </c>
      <c r="D8417" s="290" t="s">
        <v>66423</v>
      </c>
      <c r="E8417" s="292">
        <v>600</v>
      </c>
    </row>
    <row r="8418" spans="1:5" ht="14.4" x14ac:dyDescent="0.55000000000000004">
      <c r="A8418" s="290" t="s">
        <v>43505</v>
      </c>
      <c r="B8418" s="291">
        <v>54481</v>
      </c>
      <c r="D8418" s="290" t="s">
        <v>43526</v>
      </c>
      <c r="E8418" s="292">
        <v>54481</v>
      </c>
    </row>
    <row r="8419" spans="1:5" ht="14.4" x14ac:dyDescent="0.55000000000000004">
      <c r="A8419" s="290" t="s">
        <v>43506</v>
      </c>
      <c r="B8419" s="291">
        <v>21600</v>
      </c>
      <c r="D8419" s="290" t="s">
        <v>43527</v>
      </c>
      <c r="E8419" s="292">
        <v>21600</v>
      </c>
    </row>
    <row r="8420" spans="1:5" ht="14.4" x14ac:dyDescent="0.55000000000000004">
      <c r="A8420" s="290" t="s">
        <v>65924</v>
      </c>
      <c r="B8420" s="291">
        <v>108075.6</v>
      </c>
      <c r="D8420" s="290" t="s">
        <v>66424</v>
      </c>
      <c r="E8420" s="292">
        <v>108075.6</v>
      </c>
    </row>
    <row r="8421" spans="1:5" ht="14.4" x14ac:dyDescent="0.55000000000000004">
      <c r="A8421" s="290" t="s">
        <v>65925</v>
      </c>
      <c r="B8421" s="291">
        <v>600</v>
      </c>
      <c r="D8421" s="290" t="s">
        <v>43528</v>
      </c>
      <c r="E8421" s="292">
        <v>600</v>
      </c>
    </row>
    <row r="8422" spans="1:5" ht="14.4" x14ac:dyDescent="0.55000000000000004">
      <c r="A8422" s="290" t="s">
        <v>43507</v>
      </c>
      <c r="B8422" s="291">
        <v>9000</v>
      </c>
      <c r="D8422" s="290" t="s">
        <v>43529</v>
      </c>
      <c r="E8422" s="292">
        <v>9000</v>
      </c>
    </row>
    <row r="8423" spans="1:5" ht="14.4" x14ac:dyDescent="0.55000000000000004">
      <c r="A8423" s="290" t="s">
        <v>43508</v>
      </c>
      <c r="B8423" s="291">
        <v>18000</v>
      </c>
      <c r="D8423" s="290" t="s">
        <v>43530</v>
      </c>
      <c r="E8423" s="292">
        <v>18000</v>
      </c>
    </row>
    <row r="8424" spans="1:5" ht="14.4" x14ac:dyDescent="0.55000000000000004">
      <c r="A8424" s="290" t="s">
        <v>43509</v>
      </c>
      <c r="B8424" s="291">
        <v>1200</v>
      </c>
      <c r="D8424" s="290" t="s">
        <v>43531</v>
      </c>
      <c r="E8424" s="292">
        <v>1200</v>
      </c>
    </row>
    <row r="8425" spans="1:5" ht="14.4" x14ac:dyDescent="0.55000000000000004">
      <c r="A8425" s="290" t="s">
        <v>65926</v>
      </c>
      <c r="B8425" s="291">
        <v>45000</v>
      </c>
      <c r="D8425" s="290" t="s">
        <v>43532</v>
      </c>
      <c r="E8425" s="292">
        <v>45000</v>
      </c>
    </row>
    <row r="8426" spans="1:5" ht="14.4" x14ac:dyDescent="0.55000000000000004">
      <c r="A8426" s="290" t="s">
        <v>65927</v>
      </c>
      <c r="B8426" s="291">
        <v>149247.13</v>
      </c>
      <c r="D8426" s="290" t="s">
        <v>43533</v>
      </c>
      <c r="E8426" s="292">
        <v>149247.13</v>
      </c>
    </row>
    <row r="8427" spans="1:5" ht="14.4" x14ac:dyDescent="0.55000000000000004">
      <c r="A8427" s="290" t="s">
        <v>43510</v>
      </c>
      <c r="B8427" s="291">
        <v>106800</v>
      </c>
      <c r="D8427" s="290" t="s">
        <v>43534</v>
      </c>
      <c r="E8427" s="292">
        <v>106800</v>
      </c>
    </row>
    <row r="8428" spans="1:5" ht="14.4" x14ac:dyDescent="0.55000000000000004">
      <c r="A8428" s="290" t="s">
        <v>65928</v>
      </c>
      <c r="B8428" s="291">
        <v>9000</v>
      </c>
      <c r="D8428" s="290" t="s">
        <v>66425</v>
      </c>
      <c r="E8428" s="292">
        <v>9000</v>
      </c>
    </row>
    <row r="8429" spans="1:5" ht="14.4" x14ac:dyDescent="0.55000000000000004">
      <c r="A8429" s="290" t="s">
        <v>65929</v>
      </c>
      <c r="B8429" s="291">
        <v>3600</v>
      </c>
      <c r="D8429" s="290" t="s">
        <v>66426</v>
      </c>
      <c r="E8429" s="292">
        <v>3600</v>
      </c>
    </row>
    <row r="8430" spans="1:5" ht="14.4" x14ac:dyDescent="0.55000000000000004">
      <c r="A8430" s="290" t="s">
        <v>65930</v>
      </c>
      <c r="B8430" s="291">
        <v>12600</v>
      </c>
      <c r="D8430" s="290" t="s">
        <v>66427</v>
      </c>
      <c r="E8430" s="292">
        <v>12600</v>
      </c>
    </row>
    <row r="8431" spans="1:5" ht="14.4" x14ac:dyDescent="0.55000000000000004">
      <c r="A8431" s="290" t="s">
        <v>65931</v>
      </c>
      <c r="B8431" s="291">
        <v>0</v>
      </c>
      <c r="D8431" s="290" t="s">
        <v>66428</v>
      </c>
      <c r="E8431" s="292">
        <v>0</v>
      </c>
    </row>
    <row r="8432" spans="1:5" ht="14.4" x14ac:dyDescent="0.55000000000000004">
      <c r="A8432" s="290" t="s">
        <v>43511</v>
      </c>
      <c r="B8432" s="291">
        <v>20632.79</v>
      </c>
      <c r="D8432" s="290" t="s">
        <v>43535</v>
      </c>
      <c r="E8432" s="292">
        <v>20632.79</v>
      </c>
    </row>
    <row r="8433" spans="1:5" ht="14.4" x14ac:dyDescent="0.55000000000000004">
      <c r="A8433" s="290" t="s">
        <v>65932</v>
      </c>
      <c r="B8433" s="291">
        <v>1200</v>
      </c>
      <c r="D8433" s="290" t="s">
        <v>66429</v>
      </c>
      <c r="E8433" s="292">
        <v>1200</v>
      </c>
    </row>
    <row r="8434" spans="1:5" ht="14.4" x14ac:dyDescent="0.55000000000000004">
      <c r="A8434" s="290" t="s">
        <v>43512</v>
      </c>
      <c r="B8434" s="291">
        <v>27000</v>
      </c>
      <c r="D8434" s="290" t="s">
        <v>43536</v>
      </c>
      <c r="E8434" s="292">
        <v>27000</v>
      </c>
    </row>
    <row r="8435" spans="1:5" ht="14.4" x14ac:dyDescent="0.55000000000000004">
      <c r="A8435" s="290" t="s">
        <v>41184</v>
      </c>
      <c r="B8435" s="291">
        <v>89349.5</v>
      </c>
      <c r="D8435" s="290" t="s">
        <v>41725</v>
      </c>
      <c r="E8435" s="292">
        <v>89349.5</v>
      </c>
    </row>
    <row r="8436" spans="1:5" ht="14.4" x14ac:dyDescent="0.55000000000000004">
      <c r="A8436" s="290" t="s">
        <v>41185</v>
      </c>
      <c r="B8436" s="291">
        <v>128163</v>
      </c>
      <c r="D8436" s="290" t="s">
        <v>41726</v>
      </c>
      <c r="E8436" s="292">
        <v>128163</v>
      </c>
    </row>
    <row r="8437" spans="1:5" ht="14.4" x14ac:dyDescent="0.55000000000000004">
      <c r="A8437" s="290" t="s">
        <v>41186</v>
      </c>
      <c r="B8437" s="291">
        <v>1680684.99</v>
      </c>
      <c r="D8437" s="290" t="s">
        <v>41727</v>
      </c>
      <c r="E8437" s="292">
        <v>1680684.99</v>
      </c>
    </row>
    <row r="8438" spans="1:5" ht="14.4" x14ac:dyDescent="0.55000000000000004">
      <c r="A8438" s="290" t="s">
        <v>41187</v>
      </c>
      <c r="B8438" s="291">
        <v>50355</v>
      </c>
      <c r="D8438" s="290" t="s">
        <v>41728</v>
      </c>
      <c r="E8438" s="292">
        <v>50355</v>
      </c>
    </row>
    <row r="8439" spans="1:5" ht="14.4" x14ac:dyDescent="0.55000000000000004">
      <c r="A8439" s="290" t="s">
        <v>41188</v>
      </c>
      <c r="B8439" s="291">
        <v>47366</v>
      </c>
      <c r="D8439" s="290" t="s">
        <v>41729</v>
      </c>
      <c r="E8439" s="292">
        <v>47366</v>
      </c>
    </row>
    <row r="8440" spans="1:5" ht="14.4" x14ac:dyDescent="0.55000000000000004">
      <c r="A8440" s="290" t="s">
        <v>41189</v>
      </c>
      <c r="B8440" s="291">
        <v>29403</v>
      </c>
      <c r="D8440" s="290" t="s">
        <v>41730</v>
      </c>
      <c r="E8440" s="292">
        <v>29403</v>
      </c>
    </row>
    <row r="8441" spans="1:5" ht="14.4" x14ac:dyDescent="0.55000000000000004">
      <c r="A8441" s="290" t="s">
        <v>41190</v>
      </c>
      <c r="B8441" s="291">
        <v>344392.5</v>
      </c>
      <c r="D8441" s="290" t="s">
        <v>41731</v>
      </c>
      <c r="E8441" s="292">
        <v>344392.5</v>
      </c>
    </row>
    <row r="8442" spans="1:5" ht="14.4" x14ac:dyDescent="0.55000000000000004">
      <c r="A8442" s="290" t="s">
        <v>41191</v>
      </c>
      <c r="B8442" s="291">
        <v>123580</v>
      </c>
      <c r="D8442" s="290" t="s">
        <v>41732</v>
      </c>
      <c r="E8442" s="292">
        <v>123580</v>
      </c>
    </row>
    <row r="8443" spans="1:5" ht="14.4" x14ac:dyDescent="0.55000000000000004">
      <c r="A8443" s="290" t="s">
        <v>41192</v>
      </c>
      <c r="B8443" s="291">
        <v>220671.09</v>
      </c>
      <c r="D8443" s="290" t="s">
        <v>41733</v>
      </c>
      <c r="E8443" s="292">
        <v>220671.09</v>
      </c>
    </row>
    <row r="8444" spans="1:5" ht="14.4" x14ac:dyDescent="0.55000000000000004">
      <c r="A8444" s="290" t="s">
        <v>41193</v>
      </c>
      <c r="B8444" s="291">
        <v>214977.04</v>
      </c>
      <c r="D8444" s="290" t="s">
        <v>41734</v>
      </c>
      <c r="E8444" s="292">
        <v>214977.04</v>
      </c>
    </row>
    <row r="8445" spans="1:5" ht="14.4" x14ac:dyDescent="0.55000000000000004">
      <c r="A8445" s="290" t="s">
        <v>41194</v>
      </c>
      <c r="B8445" s="291">
        <v>116236.01</v>
      </c>
      <c r="D8445" s="290" t="s">
        <v>41735</v>
      </c>
      <c r="E8445" s="292">
        <v>116236.01</v>
      </c>
    </row>
    <row r="8446" spans="1:5" ht="14.4" x14ac:dyDescent="0.55000000000000004">
      <c r="A8446" s="290" t="s">
        <v>41195</v>
      </c>
      <c r="B8446" s="291">
        <v>3229.5</v>
      </c>
      <c r="D8446" s="290" t="s">
        <v>41736</v>
      </c>
      <c r="E8446" s="292">
        <v>3229.5</v>
      </c>
    </row>
    <row r="8447" spans="1:5" ht="14.4" x14ac:dyDescent="0.55000000000000004">
      <c r="A8447" s="290" t="s">
        <v>41196</v>
      </c>
      <c r="B8447" s="291">
        <v>424848</v>
      </c>
      <c r="D8447" s="290" t="s">
        <v>41737</v>
      </c>
      <c r="E8447" s="292">
        <v>424848</v>
      </c>
    </row>
    <row r="8448" spans="1:5" ht="14.4" x14ac:dyDescent="0.55000000000000004">
      <c r="A8448" s="290" t="s">
        <v>41197</v>
      </c>
      <c r="B8448" s="291">
        <v>40583</v>
      </c>
      <c r="D8448" s="290" t="s">
        <v>41738</v>
      </c>
      <c r="E8448" s="292">
        <v>40583</v>
      </c>
    </row>
    <row r="8449" spans="1:5" ht="14.4" x14ac:dyDescent="0.55000000000000004">
      <c r="A8449" s="290" t="s">
        <v>41198</v>
      </c>
      <c r="B8449" s="291">
        <v>162336</v>
      </c>
      <c r="D8449" s="290" t="s">
        <v>41739</v>
      </c>
      <c r="E8449" s="292">
        <v>162336</v>
      </c>
    </row>
    <row r="8450" spans="1:5" ht="14.4" x14ac:dyDescent="0.55000000000000004">
      <c r="A8450" s="290" t="s">
        <v>41199</v>
      </c>
      <c r="B8450" s="291">
        <v>268938.21999999997</v>
      </c>
      <c r="D8450" s="290" t="s">
        <v>41740</v>
      </c>
      <c r="E8450" s="292">
        <v>268938.21999999997</v>
      </c>
    </row>
    <row r="8451" spans="1:5" ht="14.4" x14ac:dyDescent="0.55000000000000004">
      <c r="A8451" s="290" t="s">
        <v>41200</v>
      </c>
      <c r="B8451" s="291">
        <v>5382.5</v>
      </c>
      <c r="D8451" s="290" t="s">
        <v>41741</v>
      </c>
      <c r="E8451" s="292">
        <v>5382.5</v>
      </c>
    </row>
    <row r="8452" spans="1:5" ht="14.4" x14ac:dyDescent="0.55000000000000004">
      <c r="A8452" s="290" t="s">
        <v>41201</v>
      </c>
      <c r="B8452" s="291">
        <v>44533</v>
      </c>
      <c r="D8452" s="290" t="s">
        <v>41742</v>
      </c>
      <c r="E8452" s="292">
        <v>44533</v>
      </c>
    </row>
    <row r="8453" spans="1:5" ht="14.4" x14ac:dyDescent="0.55000000000000004">
      <c r="A8453" s="290" t="s">
        <v>41202</v>
      </c>
      <c r="B8453" s="291">
        <v>859783</v>
      </c>
      <c r="D8453" s="290" t="s">
        <v>41743</v>
      </c>
      <c r="E8453" s="292">
        <v>859783</v>
      </c>
    </row>
    <row r="8454" spans="1:5" ht="14.4" x14ac:dyDescent="0.55000000000000004">
      <c r="A8454" s="290" t="s">
        <v>41203</v>
      </c>
      <c r="B8454" s="291">
        <v>32310</v>
      </c>
      <c r="D8454" s="290" t="s">
        <v>41744</v>
      </c>
      <c r="E8454" s="292">
        <v>32310</v>
      </c>
    </row>
    <row r="8455" spans="1:5" ht="14.4" x14ac:dyDescent="0.55000000000000004">
      <c r="A8455" s="290" t="s">
        <v>41204</v>
      </c>
      <c r="B8455" s="291">
        <v>16155</v>
      </c>
      <c r="D8455" s="290" t="s">
        <v>41745</v>
      </c>
      <c r="E8455" s="292">
        <v>16155</v>
      </c>
    </row>
    <row r="8456" spans="1:5" ht="14.4" x14ac:dyDescent="0.55000000000000004">
      <c r="A8456" s="290" t="s">
        <v>41205</v>
      </c>
      <c r="B8456" s="291">
        <v>1727170.32</v>
      </c>
      <c r="D8456" s="290" t="s">
        <v>41746</v>
      </c>
      <c r="E8456" s="292">
        <v>1727170.32</v>
      </c>
    </row>
    <row r="8457" spans="1:5" ht="14.4" x14ac:dyDescent="0.55000000000000004">
      <c r="A8457" s="290" t="s">
        <v>41206</v>
      </c>
      <c r="B8457" s="291">
        <v>412544</v>
      </c>
      <c r="D8457" s="290" t="s">
        <v>41747</v>
      </c>
      <c r="E8457" s="292">
        <v>412544</v>
      </c>
    </row>
    <row r="8458" spans="1:5" ht="14.4" x14ac:dyDescent="0.55000000000000004">
      <c r="A8458" s="290" t="s">
        <v>41207</v>
      </c>
      <c r="B8458" s="291">
        <v>28887</v>
      </c>
      <c r="D8458" s="290" t="s">
        <v>41748</v>
      </c>
      <c r="E8458" s="292">
        <v>28887</v>
      </c>
    </row>
    <row r="8459" spans="1:5" ht="14.4" x14ac:dyDescent="0.55000000000000004">
      <c r="A8459" s="290" t="s">
        <v>41208</v>
      </c>
      <c r="B8459" s="291">
        <v>32880</v>
      </c>
      <c r="D8459" s="290" t="s">
        <v>41749</v>
      </c>
      <c r="E8459" s="292">
        <v>32880</v>
      </c>
    </row>
    <row r="8460" spans="1:5" ht="14.4" x14ac:dyDescent="0.55000000000000004">
      <c r="A8460" s="290" t="s">
        <v>41209</v>
      </c>
      <c r="B8460" s="291">
        <v>98269</v>
      </c>
      <c r="D8460" s="290" t="s">
        <v>41750</v>
      </c>
      <c r="E8460" s="292">
        <v>98269</v>
      </c>
    </row>
    <row r="8461" spans="1:5" ht="14.4" x14ac:dyDescent="0.55000000000000004">
      <c r="A8461" s="290" t="s">
        <v>41210</v>
      </c>
      <c r="B8461" s="291">
        <v>66679</v>
      </c>
      <c r="D8461" s="290" t="s">
        <v>41751</v>
      </c>
      <c r="E8461" s="292">
        <v>66679</v>
      </c>
    </row>
    <row r="8462" spans="1:5" ht="14.4" x14ac:dyDescent="0.55000000000000004">
      <c r="A8462" s="290" t="s">
        <v>41211</v>
      </c>
      <c r="B8462" s="291">
        <v>4298.43</v>
      </c>
      <c r="D8462" s="290" t="s">
        <v>41752</v>
      </c>
      <c r="E8462" s="292">
        <v>4298.43</v>
      </c>
    </row>
    <row r="8463" spans="1:5" ht="14.4" x14ac:dyDescent="0.55000000000000004">
      <c r="A8463" s="290" t="s">
        <v>41212</v>
      </c>
      <c r="B8463" s="291">
        <v>15142</v>
      </c>
      <c r="D8463" s="290" t="s">
        <v>41753</v>
      </c>
      <c r="E8463" s="292">
        <v>15142</v>
      </c>
    </row>
    <row r="8464" spans="1:5" ht="14.4" x14ac:dyDescent="0.55000000000000004">
      <c r="A8464" s="290" t="s">
        <v>41213</v>
      </c>
      <c r="B8464" s="291">
        <v>697027</v>
      </c>
      <c r="D8464" s="290" t="s">
        <v>41754</v>
      </c>
      <c r="E8464" s="292">
        <v>697027</v>
      </c>
    </row>
    <row r="8465" spans="1:5" ht="14.4" x14ac:dyDescent="0.55000000000000004">
      <c r="A8465" s="290" t="s">
        <v>41214</v>
      </c>
      <c r="B8465" s="291">
        <v>29079</v>
      </c>
      <c r="D8465" s="290" t="s">
        <v>41755</v>
      </c>
      <c r="E8465" s="292">
        <v>29079</v>
      </c>
    </row>
    <row r="8466" spans="1:5" ht="14.4" x14ac:dyDescent="0.55000000000000004">
      <c r="A8466" s="290" t="s">
        <v>41215</v>
      </c>
      <c r="B8466" s="291">
        <v>2266105</v>
      </c>
      <c r="D8466" s="290" t="s">
        <v>41756</v>
      </c>
      <c r="E8466" s="292">
        <v>2266105</v>
      </c>
    </row>
    <row r="8467" spans="1:5" ht="14.4" x14ac:dyDescent="0.55000000000000004">
      <c r="A8467" s="290" t="s">
        <v>41216</v>
      </c>
      <c r="B8467" s="291">
        <v>294960.84999999998</v>
      </c>
      <c r="D8467" s="290" t="s">
        <v>41757</v>
      </c>
      <c r="E8467" s="292">
        <v>294960.84999999998</v>
      </c>
    </row>
    <row r="8468" spans="1:5" ht="14.4" x14ac:dyDescent="0.55000000000000004">
      <c r="A8468" s="290" t="s">
        <v>41217</v>
      </c>
      <c r="B8468" s="291">
        <v>53490</v>
      </c>
      <c r="D8468" s="290" t="s">
        <v>41758</v>
      </c>
      <c r="E8468" s="292">
        <v>53490</v>
      </c>
    </row>
    <row r="8469" spans="1:5" ht="14.4" x14ac:dyDescent="0.55000000000000004">
      <c r="A8469" s="290" t="s">
        <v>41218</v>
      </c>
      <c r="B8469" s="291">
        <v>50619</v>
      </c>
      <c r="D8469" s="290" t="s">
        <v>41759</v>
      </c>
      <c r="E8469" s="292">
        <v>50619</v>
      </c>
    </row>
    <row r="8470" spans="1:5" ht="14.4" x14ac:dyDescent="0.55000000000000004">
      <c r="A8470" s="290" t="s">
        <v>41219</v>
      </c>
      <c r="B8470" s="291">
        <v>27497</v>
      </c>
      <c r="D8470" s="290" t="s">
        <v>41760</v>
      </c>
      <c r="E8470" s="292">
        <v>27497</v>
      </c>
    </row>
    <row r="8471" spans="1:5" ht="14.4" x14ac:dyDescent="0.55000000000000004">
      <c r="A8471" s="290" t="s">
        <v>41220</v>
      </c>
      <c r="B8471" s="291">
        <v>45980.75</v>
      </c>
      <c r="D8471" s="290" t="s">
        <v>41761</v>
      </c>
      <c r="E8471" s="292">
        <v>45980.75</v>
      </c>
    </row>
    <row r="8472" spans="1:5" ht="14.4" x14ac:dyDescent="0.55000000000000004">
      <c r="A8472" s="290" t="s">
        <v>41221</v>
      </c>
      <c r="B8472" s="291">
        <v>809426.9</v>
      </c>
      <c r="D8472" s="290" t="s">
        <v>41762</v>
      </c>
      <c r="E8472" s="292">
        <v>809426.9</v>
      </c>
    </row>
    <row r="8473" spans="1:5" ht="14.4" x14ac:dyDescent="0.55000000000000004">
      <c r="A8473" s="290" t="s">
        <v>41222</v>
      </c>
      <c r="B8473" s="291">
        <v>163637</v>
      </c>
      <c r="D8473" s="290" t="s">
        <v>41763</v>
      </c>
      <c r="E8473" s="292">
        <v>163637</v>
      </c>
    </row>
    <row r="8474" spans="1:5" ht="14.4" x14ac:dyDescent="0.55000000000000004">
      <c r="A8474" s="290" t="s">
        <v>41223</v>
      </c>
      <c r="B8474" s="291">
        <v>703695</v>
      </c>
      <c r="D8474" s="290" t="s">
        <v>41764</v>
      </c>
      <c r="E8474" s="292">
        <v>703695</v>
      </c>
    </row>
    <row r="8475" spans="1:5" ht="14.4" x14ac:dyDescent="0.55000000000000004">
      <c r="A8475" s="290" t="s">
        <v>41224</v>
      </c>
      <c r="B8475" s="291">
        <v>16155</v>
      </c>
      <c r="D8475" s="290" t="s">
        <v>41765</v>
      </c>
      <c r="E8475" s="292">
        <v>16155</v>
      </c>
    </row>
    <row r="8476" spans="1:5" ht="14.4" x14ac:dyDescent="0.55000000000000004">
      <c r="A8476" s="290" t="s">
        <v>41225</v>
      </c>
      <c r="B8476" s="291">
        <v>151786.5</v>
      </c>
      <c r="D8476" s="290" t="s">
        <v>41766</v>
      </c>
      <c r="E8476" s="292">
        <v>151786.5</v>
      </c>
    </row>
    <row r="8477" spans="1:5" ht="14.4" x14ac:dyDescent="0.55000000000000004">
      <c r="A8477" s="290" t="s">
        <v>41226</v>
      </c>
      <c r="B8477" s="291">
        <v>1065653.92</v>
      </c>
      <c r="D8477" s="290" t="s">
        <v>41767</v>
      </c>
      <c r="E8477" s="292">
        <v>1065653.92</v>
      </c>
    </row>
    <row r="8478" spans="1:5" ht="14.4" x14ac:dyDescent="0.55000000000000004">
      <c r="A8478" s="290" t="s">
        <v>41227</v>
      </c>
      <c r="B8478" s="291">
        <v>283118</v>
      </c>
      <c r="D8478" s="290" t="s">
        <v>41768</v>
      </c>
      <c r="E8478" s="292">
        <v>283118</v>
      </c>
    </row>
    <row r="8479" spans="1:5" ht="14.4" x14ac:dyDescent="0.55000000000000004">
      <c r="A8479" s="290" t="s">
        <v>41228</v>
      </c>
      <c r="B8479" s="291">
        <v>200546</v>
      </c>
      <c r="D8479" s="290" t="s">
        <v>41769</v>
      </c>
      <c r="E8479" s="292">
        <v>200546</v>
      </c>
    </row>
    <row r="8480" spans="1:5" ht="14.4" x14ac:dyDescent="0.55000000000000004">
      <c r="A8480" s="290" t="s">
        <v>41229</v>
      </c>
      <c r="B8480" s="291">
        <v>656482</v>
      </c>
      <c r="D8480" s="290" t="s">
        <v>41770</v>
      </c>
      <c r="E8480" s="292">
        <v>656482</v>
      </c>
    </row>
    <row r="8481" spans="1:5" ht="14.4" x14ac:dyDescent="0.55000000000000004">
      <c r="A8481" s="290" t="s">
        <v>41230</v>
      </c>
      <c r="B8481" s="291">
        <v>39848</v>
      </c>
      <c r="D8481" s="290" t="s">
        <v>41771</v>
      </c>
      <c r="E8481" s="292">
        <v>39848</v>
      </c>
    </row>
    <row r="8482" spans="1:5" ht="14.4" x14ac:dyDescent="0.55000000000000004">
      <c r="A8482" s="290" t="s">
        <v>41231</v>
      </c>
      <c r="B8482" s="291">
        <v>37677.5</v>
      </c>
      <c r="D8482" s="290" t="s">
        <v>41772</v>
      </c>
      <c r="E8482" s="292">
        <v>37677.5</v>
      </c>
    </row>
    <row r="8483" spans="1:5" ht="14.4" x14ac:dyDescent="0.55000000000000004">
      <c r="A8483" s="290" t="s">
        <v>41232</v>
      </c>
      <c r="B8483" s="291">
        <v>23683</v>
      </c>
      <c r="D8483" s="290" t="s">
        <v>41773</v>
      </c>
      <c r="E8483" s="292">
        <v>23683</v>
      </c>
    </row>
    <row r="8484" spans="1:5" ht="14.4" x14ac:dyDescent="0.55000000000000004">
      <c r="A8484" s="290" t="s">
        <v>41233</v>
      </c>
      <c r="B8484" s="291">
        <v>243558.11</v>
      </c>
      <c r="D8484" s="290" t="s">
        <v>41774</v>
      </c>
      <c r="E8484" s="292">
        <v>243558.11</v>
      </c>
    </row>
    <row r="8485" spans="1:5" ht="14.4" x14ac:dyDescent="0.55000000000000004">
      <c r="A8485" s="290" t="s">
        <v>65933</v>
      </c>
      <c r="B8485" s="291">
        <v>0</v>
      </c>
      <c r="D8485" s="290" t="s">
        <v>66430</v>
      </c>
      <c r="E8485" s="292">
        <v>0</v>
      </c>
    </row>
    <row r="8486" spans="1:5" ht="14.4" x14ac:dyDescent="0.55000000000000004">
      <c r="A8486" s="290" t="s">
        <v>41234</v>
      </c>
      <c r="B8486" s="291">
        <v>15071</v>
      </c>
      <c r="D8486" s="290" t="s">
        <v>41775</v>
      </c>
      <c r="E8486" s="292">
        <v>15071</v>
      </c>
    </row>
    <row r="8487" spans="1:5" ht="14.4" x14ac:dyDescent="0.55000000000000004">
      <c r="A8487" s="290" t="s">
        <v>41235</v>
      </c>
      <c r="B8487" s="291">
        <v>141893</v>
      </c>
      <c r="D8487" s="290" t="s">
        <v>41776</v>
      </c>
      <c r="E8487" s="292">
        <v>141893</v>
      </c>
    </row>
    <row r="8488" spans="1:5" ht="14.4" x14ac:dyDescent="0.55000000000000004">
      <c r="A8488" s="290" t="s">
        <v>41236</v>
      </c>
      <c r="B8488" s="291">
        <v>97477.09</v>
      </c>
      <c r="D8488" s="290" t="s">
        <v>41777</v>
      </c>
      <c r="E8488" s="292">
        <v>97477.09</v>
      </c>
    </row>
    <row r="8489" spans="1:5" ht="14.4" x14ac:dyDescent="0.55000000000000004">
      <c r="A8489" s="290" t="s">
        <v>41237</v>
      </c>
      <c r="B8489" s="291">
        <v>1034868</v>
      </c>
      <c r="D8489" s="290" t="s">
        <v>41778</v>
      </c>
      <c r="E8489" s="292">
        <v>1034868</v>
      </c>
    </row>
    <row r="8490" spans="1:5" ht="14.4" x14ac:dyDescent="0.55000000000000004">
      <c r="A8490" s="290" t="s">
        <v>41238</v>
      </c>
      <c r="B8490" s="291">
        <v>44845</v>
      </c>
      <c r="D8490" s="290" t="s">
        <v>41779</v>
      </c>
      <c r="E8490" s="292">
        <v>44845</v>
      </c>
    </row>
    <row r="8491" spans="1:5" ht="14.4" x14ac:dyDescent="0.55000000000000004">
      <c r="A8491" s="290" t="s">
        <v>41239</v>
      </c>
      <c r="B8491" s="291">
        <v>361662.49</v>
      </c>
      <c r="D8491" s="290" t="s">
        <v>41780</v>
      </c>
      <c r="E8491" s="292">
        <v>361662.49</v>
      </c>
    </row>
    <row r="8492" spans="1:5" ht="14.4" x14ac:dyDescent="0.55000000000000004">
      <c r="A8492" s="290" t="s">
        <v>41240</v>
      </c>
      <c r="B8492" s="291">
        <v>130256.47</v>
      </c>
      <c r="D8492" s="290" t="s">
        <v>41781</v>
      </c>
      <c r="E8492" s="292">
        <v>130256.47</v>
      </c>
    </row>
    <row r="8493" spans="1:5" ht="14.4" x14ac:dyDescent="0.55000000000000004">
      <c r="A8493" s="290" t="s">
        <v>41241</v>
      </c>
      <c r="B8493" s="291">
        <v>7535.5</v>
      </c>
      <c r="D8493" s="290" t="s">
        <v>41782</v>
      </c>
      <c r="E8493" s="292">
        <v>7535.5</v>
      </c>
    </row>
    <row r="8494" spans="1:5" ht="14.4" x14ac:dyDescent="0.55000000000000004">
      <c r="A8494" s="290" t="s">
        <v>41242</v>
      </c>
      <c r="B8494" s="291">
        <v>18309</v>
      </c>
      <c r="D8494" s="290" t="s">
        <v>41783</v>
      </c>
      <c r="E8494" s="292">
        <v>18309</v>
      </c>
    </row>
    <row r="8495" spans="1:5" ht="14.4" x14ac:dyDescent="0.55000000000000004">
      <c r="A8495" s="290" t="s">
        <v>41243</v>
      </c>
      <c r="B8495" s="291">
        <v>920299.96</v>
      </c>
      <c r="D8495" s="290" t="s">
        <v>41784</v>
      </c>
      <c r="E8495" s="292">
        <v>920299.96</v>
      </c>
    </row>
    <row r="8496" spans="1:5" ht="14.4" x14ac:dyDescent="0.55000000000000004">
      <c r="A8496" s="290" t="s">
        <v>41244</v>
      </c>
      <c r="B8496" s="291">
        <v>3685993.26</v>
      </c>
      <c r="D8496" s="290" t="s">
        <v>41785</v>
      </c>
      <c r="E8496" s="292">
        <v>3685993.26</v>
      </c>
    </row>
    <row r="8497" spans="1:5" ht="14.4" x14ac:dyDescent="0.55000000000000004">
      <c r="A8497" s="290" t="s">
        <v>41245</v>
      </c>
      <c r="B8497" s="291">
        <v>50595.55</v>
      </c>
      <c r="D8497" s="290" t="s">
        <v>41786</v>
      </c>
      <c r="E8497" s="292">
        <v>50595.55</v>
      </c>
    </row>
    <row r="8498" spans="1:5" ht="14.4" x14ac:dyDescent="0.55000000000000004">
      <c r="A8498" s="290" t="s">
        <v>41246</v>
      </c>
      <c r="B8498" s="291">
        <v>33683</v>
      </c>
      <c r="D8498" s="290" t="s">
        <v>41787</v>
      </c>
      <c r="E8498" s="292">
        <v>33683</v>
      </c>
    </row>
    <row r="8499" spans="1:5" ht="14.4" x14ac:dyDescent="0.55000000000000004">
      <c r="A8499" s="290" t="s">
        <v>41247</v>
      </c>
      <c r="B8499" s="291">
        <v>337310</v>
      </c>
      <c r="D8499" s="290" t="s">
        <v>41788</v>
      </c>
      <c r="E8499" s="292">
        <v>337310</v>
      </c>
    </row>
    <row r="8500" spans="1:5" ht="14.4" x14ac:dyDescent="0.55000000000000004">
      <c r="A8500" s="290" t="s">
        <v>41248</v>
      </c>
      <c r="B8500" s="291">
        <v>5382.5</v>
      </c>
      <c r="D8500" s="290" t="s">
        <v>41789</v>
      </c>
      <c r="E8500" s="292">
        <v>5382.5</v>
      </c>
    </row>
    <row r="8501" spans="1:5" ht="14.4" x14ac:dyDescent="0.55000000000000004">
      <c r="A8501" s="290" t="s">
        <v>41249</v>
      </c>
      <c r="B8501" s="291">
        <v>362162</v>
      </c>
      <c r="D8501" s="290" t="s">
        <v>41790</v>
      </c>
      <c r="E8501" s="292">
        <v>362162</v>
      </c>
    </row>
    <row r="8502" spans="1:5" ht="14.4" x14ac:dyDescent="0.55000000000000004">
      <c r="A8502" s="290" t="s">
        <v>41250</v>
      </c>
      <c r="B8502" s="291">
        <v>1281674</v>
      </c>
      <c r="D8502" s="290" t="s">
        <v>41791</v>
      </c>
      <c r="E8502" s="292">
        <v>1281674</v>
      </c>
    </row>
    <row r="8503" spans="1:5" ht="14.4" x14ac:dyDescent="0.55000000000000004">
      <c r="A8503" s="290" t="s">
        <v>41251</v>
      </c>
      <c r="B8503" s="291">
        <v>205709</v>
      </c>
      <c r="D8503" s="290" t="s">
        <v>41792</v>
      </c>
      <c r="E8503" s="292">
        <v>205709</v>
      </c>
    </row>
    <row r="8504" spans="1:5" ht="14.4" x14ac:dyDescent="0.55000000000000004">
      <c r="A8504" s="290" t="s">
        <v>41252</v>
      </c>
      <c r="B8504" s="291">
        <v>134562.44</v>
      </c>
      <c r="D8504" s="290" t="s">
        <v>41793</v>
      </c>
      <c r="E8504" s="292">
        <v>134562.44</v>
      </c>
    </row>
    <row r="8505" spans="1:5" ht="14.4" x14ac:dyDescent="0.55000000000000004">
      <c r="A8505" s="290" t="s">
        <v>41253</v>
      </c>
      <c r="B8505" s="291">
        <v>8594.35</v>
      </c>
      <c r="D8505" s="290" t="s">
        <v>41794</v>
      </c>
      <c r="E8505" s="292">
        <v>8594.35</v>
      </c>
    </row>
    <row r="8506" spans="1:5" ht="14.4" x14ac:dyDescent="0.55000000000000004">
      <c r="A8506" s="290" t="s">
        <v>41254</v>
      </c>
      <c r="B8506" s="291">
        <v>32174</v>
      </c>
      <c r="D8506" s="290" t="s">
        <v>41795</v>
      </c>
      <c r="E8506" s="292">
        <v>32174</v>
      </c>
    </row>
    <row r="8507" spans="1:5" ht="14.4" x14ac:dyDescent="0.55000000000000004">
      <c r="A8507" s="290" t="s">
        <v>41255</v>
      </c>
      <c r="B8507" s="291">
        <v>458304</v>
      </c>
      <c r="D8507" s="290" t="s">
        <v>41796</v>
      </c>
      <c r="E8507" s="292">
        <v>458304</v>
      </c>
    </row>
    <row r="8508" spans="1:5" ht="14.4" x14ac:dyDescent="0.55000000000000004">
      <c r="A8508" s="290" t="s">
        <v>41256</v>
      </c>
      <c r="B8508" s="291">
        <v>669095</v>
      </c>
      <c r="D8508" s="290" t="s">
        <v>41797</v>
      </c>
      <c r="E8508" s="292">
        <v>669095</v>
      </c>
    </row>
    <row r="8509" spans="1:5" ht="14.4" x14ac:dyDescent="0.55000000000000004">
      <c r="A8509" s="290" t="s">
        <v>41257</v>
      </c>
      <c r="B8509" s="291">
        <v>3012593</v>
      </c>
      <c r="D8509" s="290" t="s">
        <v>41798</v>
      </c>
      <c r="E8509" s="292">
        <v>3012593</v>
      </c>
    </row>
    <row r="8510" spans="1:5" ht="14.4" x14ac:dyDescent="0.55000000000000004">
      <c r="A8510" s="290" t="s">
        <v>41258</v>
      </c>
      <c r="B8510" s="291">
        <v>61508</v>
      </c>
      <c r="D8510" s="290" t="s">
        <v>41799</v>
      </c>
      <c r="E8510" s="292">
        <v>61508</v>
      </c>
    </row>
    <row r="8511" spans="1:5" ht="14.4" x14ac:dyDescent="0.55000000000000004">
      <c r="A8511" s="290" t="s">
        <v>41259</v>
      </c>
      <c r="B8511" s="291">
        <v>33371.5</v>
      </c>
      <c r="D8511" s="290" t="s">
        <v>41800</v>
      </c>
      <c r="E8511" s="292">
        <v>33371.5</v>
      </c>
    </row>
    <row r="8512" spans="1:5" ht="14.4" x14ac:dyDescent="0.55000000000000004">
      <c r="A8512" s="290" t="s">
        <v>41260</v>
      </c>
      <c r="B8512" s="291">
        <v>18309</v>
      </c>
      <c r="D8512" s="290" t="s">
        <v>41801</v>
      </c>
      <c r="E8512" s="292">
        <v>18309</v>
      </c>
    </row>
    <row r="8513" spans="1:5" ht="14.4" x14ac:dyDescent="0.55000000000000004">
      <c r="A8513" s="290" t="s">
        <v>41261</v>
      </c>
      <c r="B8513" s="291">
        <v>26723</v>
      </c>
      <c r="D8513" s="290" t="s">
        <v>41802</v>
      </c>
      <c r="E8513" s="292">
        <v>26723</v>
      </c>
    </row>
    <row r="8514" spans="1:5" ht="14.4" x14ac:dyDescent="0.55000000000000004">
      <c r="A8514" s="290" t="s">
        <v>41262</v>
      </c>
      <c r="B8514" s="291">
        <v>9688.5</v>
      </c>
      <c r="D8514" s="290" t="s">
        <v>41803</v>
      </c>
      <c r="E8514" s="292">
        <v>9688.5</v>
      </c>
    </row>
    <row r="8515" spans="1:5" ht="14.4" x14ac:dyDescent="0.55000000000000004">
      <c r="A8515" s="290" t="s">
        <v>41263</v>
      </c>
      <c r="B8515" s="291">
        <v>60934</v>
      </c>
      <c r="D8515" s="290" t="s">
        <v>41804</v>
      </c>
      <c r="E8515" s="292">
        <v>60934</v>
      </c>
    </row>
    <row r="8516" spans="1:5" ht="14.4" x14ac:dyDescent="0.55000000000000004">
      <c r="A8516" s="290" t="s">
        <v>41264</v>
      </c>
      <c r="B8516" s="291">
        <v>97600</v>
      </c>
      <c r="D8516" s="290" t="s">
        <v>41805</v>
      </c>
      <c r="E8516" s="292">
        <v>97600</v>
      </c>
    </row>
    <row r="8517" spans="1:5" ht="14.4" x14ac:dyDescent="0.55000000000000004">
      <c r="A8517" s="290" t="s">
        <v>41265</v>
      </c>
      <c r="B8517" s="291">
        <v>35696</v>
      </c>
      <c r="D8517" s="290" t="s">
        <v>41806</v>
      </c>
      <c r="E8517" s="292">
        <v>35696</v>
      </c>
    </row>
    <row r="8518" spans="1:5" ht="14.4" x14ac:dyDescent="0.55000000000000004">
      <c r="A8518" s="290" t="s">
        <v>41266</v>
      </c>
      <c r="B8518" s="291">
        <v>45213</v>
      </c>
      <c r="D8518" s="290" t="s">
        <v>41807</v>
      </c>
      <c r="E8518" s="292">
        <v>45213</v>
      </c>
    </row>
    <row r="8519" spans="1:5" ht="14.4" x14ac:dyDescent="0.55000000000000004">
      <c r="A8519" s="290" t="s">
        <v>41267</v>
      </c>
      <c r="B8519" s="291">
        <v>19386</v>
      </c>
      <c r="D8519" s="290" t="s">
        <v>41808</v>
      </c>
      <c r="E8519" s="292">
        <v>19386</v>
      </c>
    </row>
    <row r="8520" spans="1:5" ht="14.4" x14ac:dyDescent="0.55000000000000004">
      <c r="A8520" s="290" t="s">
        <v>41268</v>
      </c>
      <c r="B8520" s="291">
        <v>26925</v>
      </c>
      <c r="D8520" s="290" t="s">
        <v>41809</v>
      </c>
      <c r="E8520" s="292">
        <v>26925</v>
      </c>
    </row>
    <row r="8521" spans="1:5" ht="14.4" x14ac:dyDescent="0.55000000000000004">
      <c r="A8521" s="290" t="s">
        <v>41269</v>
      </c>
      <c r="B8521" s="291">
        <v>54765.67</v>
      </c>
      <c r="D8521" s="290" t="s">
        <v>41810</v>
      </c>
      <c r="E8521" s="292">
        <v>54765.67</v>
      </c>
    </row>
    <row r="8522" spans="1:5" ht="14.4" x14ac:dyDescent="0.55000000000000004">
      <c r="A8522" s="290" t="s">
        <v>41270</v>
      </c>
      <c r="B8522" s="291">
        <v>21540</v>
      </c>
      <c r="D8522" s="290" t="s">
        <v>41811</v>
      </c>
      <c r="E8522" s="292">
        <v>21540</v>
      </c>
    </row>
    <row r="8523" spans="1:5" ht="14.4" x14ac:dyDescent="0.55000000000000004">
      <c r="A8523" s="290" t="s">
        <v>41271</v>
      </c>
      <c r="B8523" s="291">
        <v>21161</v>
      </c>
      <c r="D8523" s="290" t="s">
        <v>41812</v>
      </c>
      <c r="E8523" s="292">
        <v>21161</v>
      </c>
    </row>
    <row r="8524" spans="1:5" ht="14.4" x14ac:dyDescent="0.55000000000000004">
      <c r="A8524" s="290" t="s">
        <v>41272</v>
      </c>
      <c r="B8524" s="291">
        <v>355104.17</v>
      </c>
      <c r="D8524" s="290" t="s">
        <v>41813</v>
      </c>
      <c r="E8524" s="292">
        <v>355104.17</v>
      </c>
    </row>
    <row r="8525" spans="1:5" ht="14.4" x14ac:dyDescent="0.55000000000000004">
      <c r="A8525" s="290" t="s">
        <v>41273</v>
      </c>
      <c r="B8525" s="291">
        <v>64590</v>
      </c>
      <c r="D8525" s="290" t="s">
        <v>41814</v>
      </c>
      <c r="E8525" s="292">
        <v>64590</v>
      </c>
    </row>
    <row r="8526" spans="1:5" ht="14.4" x14ac:dyDescent="0.55000000000000004">
      <c r="A8526" s="290" t="s">
        <v>41274</v>
      </c>
      <c r="B8526" s="291">
        <v>3643036.92</v>
      </c>
      <c r="D8526" s="290" t="s">
        <v>41815</v>
      </c>
      <c r="E8526" s="292">
        <v>3643036.92</v>
      </c>
    </row>
    <row r="8527" spans="1:5" ht="14.4" x14ac:dyDescent="0.55000000000000004">
      <c r="A8527" s="290" t="s">
        <v>41275</v>
      </c>
      <c r="B8527" s="291">
        <v>70836</v>
      </c>
      <c r="D8527" s="290" t="s">
        <v>41816</v>
      </c>
      <c r="E8527" s="292">
        <v>70836</v>
      </c>
    </row>
    <row r="8528" spans="1:5" ht="14.4" x14ac:dyDescent="0.55000000000000004">
      <c r="A8528" s="290" t="s">
        <v>41276</v>
      </c>
      <c r="B8528" s="291">
        <v>6888</v>
      </c>
      <c r="D8528" s="290" t="s">
        <v>41817</v>
      </c>
      <c r="E8528" s="292">
        <v>6888</v>
      </c>
    </row>
    <row r="8529" spans="1:5" ht="14.4" x14ac:dyDescent="0.55000000000000004">
      <c r="A8529" s="290" t="s">
        <v>41277</v>
      </c>
      <c r="B8529" s="291">
        <v>36601</v>
      </c>
      <c r="D8529" s="290" t="s">
        <v>41818</v>
      </c>
      <c r="E8529" s="292">
        <v>36601</v>
      </c>
    </row>
    <row r="8530" spans="1:5" ht="14.4" x14ac:dyDescent="0.55000000000000004">
      <c r="A8530" s="290" t="s">
        <v>41278</v>
      </c>
      <c r="B8530" s="291">
        <v>38386</v>
      </c>
      <c r="D8530" s="290" t="s">
        <v>41819</v>
      </c>
      <c r="E8530" s="292">
        <v>38386</v>
      </c>
    </row>
    <row r="8531" spans="1:5" ht="14.4" x14ac:dyDescent="0.55000000000000004">
      <c r="A8531" s="290" t="s">
        <v>41279</v>
      </c>
      <c r="B8531" s="291">
        <v>45237</v>
      </c>
      <c r="D8531" s="290" t="s">
        <v>41820</v>
      </c>
      <c r="E8531" s="292">
        <v>45237</v>
      </c>
    </row>
    <row r="8532" spans="1:5" ht="14.4" x14ac:dyDescent="0.55000000000000004">
      <c r="A8532" s="290" t="s">
        <v>41280</v>
      </c>
      <c r="B8532" s="291">
        <v>15046.99</v>
      </c>
      <c r="D8532" s="290" t="s">
        <v>41821</v>
      </c>
      <c r="E8532" s="292">
        <v>15046.99</v>
      </c>
    </row>
    <row r="8533" spans="1:5" ht="14.4" x14ac:dyDescent="0.55000000000000004">
      <c r="A8533" s="290" t="s">
        <v>41281</v>
      </c>
      <c r="B8533" s="291">
        <v>607478</v>
      </c>
      <c r="D8533" s="290" t="s">
        <v>41822</v>
      </c>
      <c r="E8533" s="292">
        <v>607478</v>
      </c>
    </row>
    <row r="8534" spans="1:5" ht="14.4" x14ac:dyDescent="0.55000000000000004">
      <c r="A8534" s="290" t="s">
        <v>41282</v>
      </c>
      <c r="B8534" s="291">
        <v>32279</v>
      </c>
      <c r="D8534" s="290" t="s">
        <v>41823</v>
      </c>
      <c r="E8534" s="292">
        <v>32279</v>
      </c>
    </row>
    <row r="8535" spans="1:5" ht="14.4" x14ac:dyDescent="0.55000000000000004">
      <c r="A8535" s="290" t="s">
        <v>41283</v>
      </c>
      <c r="B8535" s="291">
        <v>2304676</v>
      </c>
      <c r="D8535" s="290" t="s">
        <v>41824</v>
      </c>
      <c r="E8535" s="292">
        <v>2304676</v>
      </c>
    </row>
    <row r="8536" spans="1:5" ht="14.4" x14ac:dyDescent="0.55000000000000004">
      <c r="A8536" s="290" t="s">
        <v>41284</v>
      </c>
      <c r="B8536" s="291">
        <v>115286</v>
      </c>
      <c r="D8536" s="290" t="s">
        <v>41825</v>
      </c>
      <c r="E8536" s="292">
        <v>115286</v>
      </c>
    </row>
    <row r="8537" spans="1:5" ht="14.4" x14ac:dyDescent="0.55000000000000004">
      <c r="A8537" s="290" t="s">
        <v>41285</v>
      </c>
      <c r="B8537" s="291">
        <v>97810</v>
      </c>
      <c r="D8537" s="290" t="s">
        <v>41826</v>
      </c>
      <c r="E8537" s="292">
        <v>97810</v>
      </c>
    </row>
    <row r="8538" spans="1:5" ht="14.4" x14ac:dyDescent="0.55000000000000004">
      <c r="A8538" s="290" t="s">
        <v>41286</v>
      </c>
      <c r="B8538" s="291">
        <v>4306</v>
      </c>
      <c r="D8538" s="290" t="s">
        <v>41827</v>
      </c>
      <c r="E8538" s="292">
        <v>4306</v>
      </c>
    </row>
    <row r="8539" spans="1:5" ht="14.4" x14ac:dyDescent="0.55000000000000004">
      <c r="A8539" s="290" t="s">
        <v>41287</v>
      </c>
      <c r="B8539" s="291">
        <v>39753</v>
      </c>
      <c r="D8539" s="290" t="s">
        <v>41828</v>
      </c>
      <c r="E8539" s="292">
        <v>39753</v>
      </c>
    </row>
    <row r="8540" spans="1:5" ht="14.4" x14ac:dyDescent="0.55000000000000004">
      <c r="A8540" s="290" t="s">
        <v>41288</v>
      </c>
      <c r="B8540" s="291">
        <v>135513</v>
      </c>
      <c r="D8540" s="290" t="s">
        <v>41829</v>
      </c>
      <c r="E8540" s="292">
        <v>135513</v>
      </c>
    </row>
    <row r="8541" spans="1:5" ht="14.4" x14ac:dyDescent="0.55000000000000004">
      <c r="A8541" s="290" t="s">
        <v>41289</v>
      </c>
      <c r="B8541" s="291">
        <v>105927.6</v>
      </c>
      <c r="D8541" s="290" t="s">
        <v>41830</v>
      </c>
      <c r="E8541" s="292">
        <v>105927.6</v>
      </c>
    </row>
    <row r="8542" spans="1:5" ht="14.4" x14ac:dyDescent="0.55000000000000004">
      <c r="A8542" s="290" t="s">
        <v>41290</v>
      </c>
      <c r="B8542" s="291">
        <v>465653</v>
      </c>
      <c r="D8542" s="290" t="s">
        <v>41831</v>
      </c>
      <c r="E8542" s="292">
        <v>465653</v>
      </c>
    </row>
    <row r="8543" spans="1:5" ht="14.4" x14ac:dyDescent="0.55000000000000004">
      <c r="A8543" s="290" t="s">
        <v>41291</v>
      </c>
      <c r="B8543" s="291">
        <v>90610</v>
      </c>
      <c r="D8543" s="290" t="s">
        <v>41832</v>
      </c>
      <c r="E8543" s="292">
        <v>90610</v>
      </c>
    </row>
    <row r="8544" spans="1:5" ht="14.4" x14ac:dyDescent="0.55000000000000004">
      <c r="A8544" s="290" t="s">
        <v>41292</v>
      </c>
      <c r="B8544" s="291">
        <v>49519</v>
      </c>
      <c r="D8544" s="290" t="s">
        <v>41833</v>
      </c>
      <c r="E8544" s="292">
        <v>49519</v>
      </c>
    </row>
    <row r="8545" spans="1:5" ht="14.4" x14ac:dyDescent="0.55000000000000004">
      <c r="A8545" s="290" t="s">
        <v>41293</v>
      </c>
      <c r="B8545" s="291">
        <v>221589</v>
      </c>
      <c r="D8545" s="290" t="s">
        <v>41834</v>
      </c>
      <c r="E8545" s="292">
        <v>221589</v>
      </c>
    </row>
    <row r="8546" spans="1:5" ht="14.4" x14ac:dyDescent="0.55000000000000004">
      <c r="A8546" s="290" t="s">
        <v>41294</v>
      </c>
      <c r="B8546" s="291">
        <v>4713723</v>
      </c>
      <c r="D8546" s="290" t="s">
        <v>41835</v>
      </c>
      <c r="E8546" s="292">
        <v>4713723</v>
      </c>
    </row>
    <row r="8547" spans="1:5" ht="14.4" x14ac:dyDescent="0.55000000000000004">
      <c r="A8547" s="290" t="s">
        <v>41295</v>
      </c>
      <c r="B8547" s="291">
        <v>24759.5</v>
      </c>
      <c r="D8547" s="290" t="s">
        <v>41836</v>
      </c>
      <c r="E8547" s="292">
        <v>24759.5</v>
      </c>
    </row>
    <row r="8548" spans="1:5" ht="14.4" x14ac:dyDescent="0.55000000000000004">
      <c r="A8548" s="290" t="s">
        <v>41296</v>
      </c>
      <c r="B8548" s="291">
        <v>31233</v>
      </c>
      <c r="D8548" s="290" t="s">
        <v>41837</v>
      </c>
      <c r="E8548" s="292">
        <v>31233</v>
      </c>
    </row>
    <row r="8549" spans="1:5" ht="14.4" x14ac:dyDescent="0.55000000000000004">
      <c r="A8549" s="290" t="s">
        <v>41297</v>
      </c>
      <c r="B8549" s="291">
        <v>59235</v>
      </c>
      <c r="D8549" s="290" t="s">
        <v>41838</v>
      </c>
      <c r="E8549" s="292">
        <v>59235</v>
      </c>
    </row>
    <row r="8550" spans="1:5" ht="14.4" x14ac:dyDescent="0.55000000000000004">
      <c r="A8550" s="290" t="s">
        <v>41298</v>
      </c>
      <c r="B8550" s="291">
        <v>88579</v>
      </c>
      <c r="D8550" s="290" t="s">
        <v>41839</v>
      </c>
      <c r="E8550" s="292">
        <v>88579</v>
      </c>
    </row>
    <row r="8551" spans="1:5" ht="14.4" x14ac:dyDescent="0.55000000000000004">
      <c r="A8551" s="290" t="s">
        <v>41299</v>
      </c>
      <c r="B8551" s="291">
        <v>66743</v>
      </c>
      <c r="D8551" s="290" t="s">
        <v>41840</v>
      </c>
      <c r="E8551" s="292">
        <v>66743</v>
      </c>
    </row>
    <row r="8552" spans="1:5" ht="14.4" x14ac:dyDescent="0.55000000000000004">
      <c r="A8552" s="290" t="s">
        <v>65934</v>
      </c>
      <c r="B8552" s="291">
        <v>0</v>
      </c>
      <c r="D8552" s="290" t="s">
        <v>66431</v>
      </c>
      <c r="E8552" s="292">
        <v>0</v>
      </c>
    </row>
    <row r="8553" spans="1:5" ht="14.4" x14ac:dyDescent="0.55000000000000004">
      <c r="A8553" s="290" t="s">
        <v>41300</v>
      </c>
      <c r="B8553" s="291">
        <v>24759.5</v>
      </c>
      <c r="D8553" s="290" t="s">
        <v>41841</v>
      </c>
      <c r="E8553" s="292">
        <v>24759.5</v>
      </c>
    </row>
    <row r="8554" spans="1:5" ht="14.4" x14ac:dyDescent="0.55000000000000004">
      <c r="A8554" s="290" t="s">
        <v>41301</v>
      </c>
      <c r="B8554" s="291">
        <v>26925</v>
      </c>
      <c r="D8554" s="290" t="s">
        <v>41842</v>
      </c>
      <c r="E8554" s="292">
        <v>26925</v>
      </c>
    </row>
    <row r="8555" spans="1:5" ht="14.4" x14ac:dyDescent="0.55000000000000004">
      <c r="A8555" s="290" t="s">
        <v>41302</v>
      </c>
      <c r="B8555" s="291">
        <v>15071</v>
      </c>
      <c r="D8555" s="290" t="s">
        <v>41843</v>
      </c>
      <c r="E8555" s="292">
        <v>15071</v>
      </c>
    </row>
    <row r="8556" spans="1:5" ht="14.4" x14ac:dyDescent="0.55000000000000004">
      <c r="A8556" s="290" t="s">
        <v>41303</v>
      </c>
      <c r="B8556" s="291">
        <v>21540</v>
      </c>
      <c r="D8556" s="290" t="s">
        <v>41844</v>
      </c>
      <c r="E8556" s="292">
        <v>21540</v>
      </c>
    </row>
    <row r="8557" spans="1:5" ht="14.4" x14ac:dyDescent="0.55000000000000004">
      <c r="A8557" s="290" t="s">
        <v>41304</v>
      </c>
      <c r="B8557" s="291">
        <v>24138.880000000001</v>
      </c>
      <c r="D8557" s="290" t="s">
        <v>41845</v>
      </c>
      <c r="E8557" s="292">
        <v>24138.880000000001</v>
      </c>
    </row>
    <row r="8558" spans="1:5" ht="14.4" x14ac:dyDescent="0.55000000000000004">
      <c r="A8558" s="290" t="s">
        <v>41305</v>
      </c>
      <c r="B8558" s="291">
        <v>18249.46</v>
      </c>
      <c r="D8558" s="290" t="s">
        <v>41846</v>
      </c>
      <c r="E8558" s="292">
        <v>18249.46</v>
      </c>
    </row>
    <row r="8559" spans="1:5" ht="14.4" x14ac:dyDescent="0.55000000000000004">
      <c r="A8559" s="290" t="s">
        <v>41306</v>
      </c>
      <c r="B8559" s="291">
        <v>16147.5</v>
      </c>
      <c r="D8559" s="290" t="s">
        <v>41847</v>
      </c>
      <c r="E8559" s="292">
        <v>16147.5</v>
      </c>
    </row>
    <row r="8560" spans="1:5" ht="14.4" x14ac:dyDescent="0.55000000000000004">
      <c r="A8560" s="290" t="s">
        <v>41307</v>
      </c>
      <c r="B8560" s="291">
        <v>131797.51</v>
      </c>
      <c r="D8560" s="290" t="s">
        <v>41848</v>
      </c>
      <c r="E8560" s="292">
        <v>131797.51</v>
      </c>
    </row>
    <row r="8561" spans="1:5" ht="14.4" x14ac:dyDescent="0.55000000000000004">
      <c r="A8561" s="290" t="s">
        <v>41308</v>
      </c>
      <c r="B8561" s="291">
        <v>193611</v>
      </c>
      <c r="D8561" s="290" t="s">
        <v>41849</v>
      </c>
      <c r="E8561" s="292">
        <v>193611</v>
      </c>
    </row>
    <row r="8562" spans="1:5" ht="14.4" x14ac:dyDescent="0.55000000000000004">
      <c r="A8562" s="290" t="s">
        <v>41309</v>
      </c>
      <c r="B8562" s="291">
        <v>45234</v>
      </c>
      <c r="D8562" s="290" t="s">
        <v>41850</v>
      </c>
      <c r="E8562" s="292">
        <v>45234</v>
      </c>
    </row>
    <row r="8563" spans="1:5" ht="14.4" x14ac:dyDescent="0.55000000000000004">
      <c r="A8563" s="290" t="s">
        <v>41310</v>
      </c>
      <c r="B8563" s="291">
        <v>39366</v>
      </c>
      <c r="D8563" s="290" t="s">
        <v>41851</v>
      </c>
      <c r="E8563" s="292">
        <v>39366</v>
      </c>
    </row>
    <row r="8564" spans="1:5" ht="14.4" x14ac:dyDescent="0.55000000000000004">
      <c r="A8564" s="290" t="s">
        <v>41311</v>
      </c>
      <c r="B8564" s="291">
        <v>29527</v>
      </c>
      <c r="D8564" s="290" t="s">
        <v>41852</v>
      </c>
      <c r="E8564" s="292">
        <v>29527</v>
      </c>
    </row>
    <row r="8565" spans="1:5" ht="14.4" x14ac:dyDescent="0.55000000000000004">
      <c r="A8565" s="290" t="s">
        <v>41312</v>
      </c>
      <c r="B8565" s="291">
        <v>1172561.33</v>
      </c>
      <c r="D8565" s="290" t="s">
        <v>41853</v>
      </c>
      <c r="E8565" s="292">
        <v>1172561.33</v>
      </c>
    </row>
    <row r="8566" spans="1:5" ht="14.4" x14ac:dyDescent="0.55000000000000004">
      <c r="A8566" s="290" t="s">
        <v>41313</v>
      </c>
      <c r="B8566" s="291">
        <v>7535.5</v>
      </c>
      <c r="D8566" s="290" t="s">
        <v>41854</v>
      </c>
      <c r="E8566" s="292">
        <v>7535.5</v>
      </c>
    </row>
    <row r="8567" spans="1:5" ht="14.4" x14ac:dyDescent="0.55000000000000004">
      <c r="A8567" s="290" t="s">
        <v>41314</v>
      </c>
      <c r="B8567" s="291">
        <v>10770</v>
      </c>
      <c r="D8567" s="290" t="s">
        <v>41855</v>
      </c>
      <c r="E8567" s="292">
        <v>10770</v>
      </c>
    </row>
    <row r="8568" spans="1:5" ht="14.4" x14ac:dyDescent="0.55000000000000004">
      <c r="A8568" s="290" t="s">
        <v>41315</v>
      </c>
      <c r="B8568" s="291">
        <v>420911.5</v>
      </c>
      <c r="D8568" s="290" t="s">
        <v>41856</v>
      </c>
      <c r="E8568" s="292">
        <v>420911.5</v>
      </c>
    </row>
    <row r="8569" spans="1:5" ht="14.4" x14ac:dyDescent="0.55000000000000004">
      <c r="A8569" s="290" t="s">
        <v>41316</v>
      </c>
      <c r="B8569" s="291">
        <v>42782</v>
      </c>
      <c r="D8569" s="290" t="s">
        <v>41857</v>
      </c>
      <c r="E8569" s="292">
        <v>42782</v>
      </c>
    </row>
    <row r="8570" spans="1:5" ht="14.4" x14ac:dyDescent="0.55000000000000004">
      <c r="A8570" s="290" t="s">
        <v>41317</v>
      </c>
      <c r="B8570" s="291">
        <v>948252</v>
      </c>
      <c r="D8570" s="290" t="s">
        <v>41858</v>
      </c>
      <c r="E8570" s="292">
        <v>948252</v>
      </c>
    </row>
    <row r="8571" spans="1:5" ht="14.4" x14ac:dyDescent="0.55000000000000004">
      <c r="A8571" s="290" t="s">
        <v>41318</v>
      </c>
      <c r="B8571" s="291">
        <v>11847</v>
      </c>
      <c r="D8571" s="290" t="s">
        <v>41859</v>
      </c>
      <c r="E8571" s="292">
        <v>11847</v>
      </c>
    </row>
    <row r="8572" spans="1:5" ht="14.4" x14ac:dyDescent="0.55000000000000004">
      <c r="A8572" s="290" t="s">
        <v>41319</v>
      </c>
      <c r="B8572" s="291">
        <v>35246</v>
      </c>
      <c r="D8572" s="290" t="s">
        <v>41860</v>
      </c>
      <c r="E8572" s="292">
        <v>35246</v>
      </c>
    </row>
    <row r="8573" spans="1:5" ht="14.4" x14ac:dyDescent="0.55000000000000004">
      <c r="A8573" s="290" t="s">
        <v>41320</v>
      </c>
      <c r="B8573" s="291">
        <v>184917.14</v>
      </c>
      <c r="D8573" s="290" t="s">
        <v>41861</v>
      </c>
      <c r="E8573" s="292">
        <v>184917.14</v>
      </c>
    </row>
    <row r="8574" spans="1:5" ht="14.4" x14ac:dyDescent="0.55000000000000004">
      <c r="A8574" s="290" t="s">
        <v>41321</v>
      </c>
      <c r="B8574" s="291">
        <v>654512</v>
      </c>
      <c r="D8574" s="290" t="s">
        <v>41862</v>
      </c>
      <c r="E8574" s="292">
        <v>654512</v>
      </c>
    </row>
    <row r="8575" spans="1:5" ht="14.4" x14ac:dyDescent="0.55000000000000004">
      <c r="A8575" s="290" t="s">
        <v>41322</v>
      </c>
      <c r="B8575" s="291">
        <v>47366.04</v>
      </c>
      <c r="D8575" s="290" t="s">
        <v>41863</v>
      </c>
      <c r="E8575" s="292">
        <v>47366.04</v>
      </c>
    </row>
    <row r="8576" spans="1:5" ht="14.4" x14ac:dyDescent="0.55000000000000004">
      <c r="A8576" s="290" t="s">
        <v>41323</v>
      </c>
      <c r="B8576" s="291">
        <v>1486897</v>
      </c>
      <c r="D8576" s="290" t="s">
        <v>41864</v>
      </c>
      <c r="E8576" s="292">
        <v>1486897</v>
      </c>
    </row>
    <row r="8577" spans="1:5" ht="14.4" x14ac:dyDescent="0.55000000000000004">
      <c r="A8577" s="290" t="s">
        <v>41324</v>
      </c>
      <c r="B8577" s="291">
        <v>341694</v>
      </c>
      <c r="D8577" s="290" t="s">
        <v>41865</v>
      </c>
      <c r="E8577" s="292">
        <v>341694</v>
      </c>
    </row>
    <row r="8578" spans="1:5" ht="14.4" x14ac:dyDescent="0.55000000000000004">
      <c r="A8578" s="290" t="s">
        <v>41325</v>
      </c>
      <c r="B8578" s="291">
        <v>43060</v>
      </c>
      <c r="D8578" s="290" t="s">
        <v>41866</v>
      </c>
      <c r="E8578" s="292">
        <v>43060</v>
      </c>
    </row>
    <row r="8579" spans="1:5" ht="14.4" x14ac:dyDescent="0.55000000000000004">
      <c r="A8579" s="290" t="s">
        <v>41326</v>
      </c>
      <c r="B8579" s="291">
        <v>4306</v>
      </c>
      <c r="D8579" s="290" t="s">
        <v>41867</v>
      </c>
      <c r="E8579" s="292">
        <v>4306</v>
      </c>
    </row>
    <row r="8580" spans="1:5" ht="14.4" x14ac:dyDescent="0.55000000000000004">
      <c r="A8580" s="290" t="s">
        <v>41327</v>
      </c>
      <c r="B8580" s="291">
        <v>120070</v>
      </c>
      <c r="D8580" s="290" t="s">
        <v>41868</v>
      </c>
      <c r="E8580" s="292">
        <v>120070</v>
      </c>
    </row>
    <row r="8581" spans="1:5" ht="14.4" x14ac:dyDescent="0.55000000000000004">
      <c r="A8581" s="290" t="s">
        <v>41328</v>
      </c>
      <c r="B8581" s="291">
        <v>86160</v>
      </c>
      <c r="D8581" s="290" t="s">
        <v>41869</v>
      </c>
      <c r="E8581" s="292">
        <v>86160</v>
      </c>
    </row>
    <row r="8582" spans="1:5" ht="14.4" x14ac:dyDescent="0.55000000000000004">
      <c r="A8582" s="290" t="s">
        <v>41329</v>
      </c>
      <c r="B8582" s="291">
        <v>39849</v>
      </c>
      <c r="D8582" s="290" t="s">
        <v>41870</v>
      </c>
      <c r="E8582" s="292">
        <v>39849</v>
      </c>
    </row>
    <row r="8583" spans="1:5" ht="14.4" x14ac:dyDescent="0.55000000000000004">
      <c r="A8583" s="290" t="s">
        <v>41330</v>
      </c>
      <c r="B8583" s="291">
        <v>270442</v>
      </c>
      <c r="D8583" s="290" t="s">
        <v>41871</v>
      </c>
      <c r="E8583" s="292">
        <v>270442</v>
      </c>
    </row>
    <row r="8584" spans="1:5" ht="14.4" x14ac:dyDescent="0.55000000000000004">
      <c r="A8584" s="290" t="s">
        <v>41331</v>
      </c>
      <c r="B8584" s="291">
        <v>16155</v>
      </c>
      <c r="D8584" s="290" t="s">
        <v>41872</v>
      </c>
      <c r="E8584" s="292">
        <v>16155</v>
      </c>
    </row>
    <row r="8585" spans="1:5" ht="14.4" x14ac:dyDescent="0.55000000000000004">
      <c r="A8585" s="290" t="s">
        <v>41332</v>
      </c>
      <c r="B8585" s="291">
        <v>5368.73</v>
      </c>
      <c r="D8585" s="290" t="s">
        <v>41873</v>
      </c>
      <c r="E8585" s="292">
        <v>5368.73</v>
      </c>
    </row>
    <row r="8586" spans="1:5" ht="14.4" x14ac:dyDescent="0.55000000000000004">
      <c r="A8586" s="290" t="s">
        <v>41333</v>
      </c>
      <c r="B8586" s="291">
        <v>2336930.79</v>
      </c>
      <c r="D8586" s="290" t="s">
        <v>41874</v>
      </c>
      <c r="E8586" s="292">
        <v>2336930.79</v>
      </c>
    </row>
    <row r="8587" spans="1:5" ht="14.4" x14ac:dyDescent="0.55000000000000004">
      <c r="A8587" s="290" t="s">
        <v>41334</v>
      </c>
      <c r="B8587" s="291">
        <v>56564</v>
      </c>
      <c r="D8587" s="290" t="s">
        <v>41875</v>
      </c>
      <c r="E8587" s="292">
        <v>56564</v>
      </c>
    </row>
    <row r="8588" spans="1:5" ht="14.4" x14ac:dyDescent="0.55000000000000004">
      <c r="A8588" s="290" t="s">
        <v>41335</v>
      </c>
      <c r="B8588" s="291">
        <v>30142</v>
      </c>
      <c r="D8588" s="290" t="s">
        <v>41876</v>
      </c>
      <c r="E8588" s="292">
        <v>30142</v>
      </c>
    </row>
    <row r="8589" spans="1:5" ht="14.4" x14ac:dyDescent="0.55000000000000004">
      <c r="A8589" s="290" t="s">
        <v>41336</v>
      </c>
      <c r="B8589" s="291">
        <v>103367</v>
      </c>
      <c r="D8589" s="290" t="s">
        <v>41877</v>
      </c>
      <c r="E8589" s="292">
        <v>103367</v>
      </c>
    </row>
    <row r="8590" spans="1:5" ht="14.4" x14ac:dyDescent="0.55000000000000004">
      <c r="A8590" s="290" t="s">
        <v>41337</v>
      </c>
      <c r="B8590" s="291">
        <v>772756</v>
      </c>
      <c r="D8590" s="290" t="s">
        <v>41878</v>
      </c>
      <c r="E8590" s="292">
        <v>772756</v>
      </c>
    </row>
    <row r="8591" spans="1:5" ht="14.4" x14ac:dyDescent="0.55000000000000004">
      <c r="A8591" s="290" t="s">
        <v>41338</v>
      </c>
      <c r="B8591" s="291">
        <v>33003</v>
      </c>
      <c r="D8591" s="290" t="s">
        <v>41879</v>
      </c>
      <c r="E8591" s="292">
        <v>33003</v>
      </c>
    </row>
    <row r="8592" spans="1:5" ht="14.4" x14ac:dyDescent="0.55000000000000004">
      <c r="A8592" s="290" t="s">
        <v>41339</v>
      </c>
      <c r="B8592" s="291">
        <v>26925</v>
      </c>
      <c r="D8592" s="290" t="s">
        <v>41880</v>
      </c>
      <c r="E8592" s="292">
        <v>26925</v>
      </c>
    </row>
    <row r="8593" spans="1:5" ht="14.4" x14ac:dyDescent="0.55000000000000004">
      <c r="A8593" s="290" t="s">
        <v>41340</v>
      </c>
      <c r="B8593" s="291">
        <v>498677</v>
      </c>
      <c r="D8593" s="290" t="s">
        <v>41881</v>
      </c>
      <c r="E8593" s="292">
        <v>498677</v>
      </c>
    </row>
    <row r="8594" spans="1:5" ht="14.4" x14ac:dyDescent="0.55000000000000004">
      <c r="A8594" s="290" t="s">
        <v>41341</v>
      </c>
      <c r="B8594" s="291">
        <v>8366</v>
      </c>
      <c r="D8594" s="290" t="s">
        <v>41882</v>
      </c>
      <c r="E8594" s="292">
        <v>8366</v>
      </c>
    </row>
    <row r="8595" spans="1:5" ht="14.4" x14ac:dyDescent="0.55000000000000004">
      <c r="A8595" s="290" t="s">
        <v>41342</v>
      </c>
      <c r="B8595" s="291">
        <v>809711</v>
      </c>
      <c r="D8595" s="290" t="s">
        <v>41883</v>
      </c>
      <c r="E8595" s="292">
        <v>809711</v>
      </c>
    </row>
    <row r="8596" spans="1:5" ht="14.4" x14ac:dyDescent="0.55000000000000004">
      <c r="A8596" s="290" t="s">
        <v>41343</v>
      </c>
      <c r="B8596" s="291">
        <v>153477</v>
      </c>
      <c r="D8596" s="290" t="s">
        <v>41884</v>
      </c>
      <c r="E8596" s="292">
        <v>153477</v>
      </c>
    </row>
    <row r="8597" spans="1:5" ht="14.4" x14ac:dyDescent="0.55000000000000004">
      <c r="A8597" s="290" t="s">
        <v>41344</v>
      </c>
      <c r="B8597" s="291">
        <v>23683</v>
      </c>
      <c r="D8597" s="290" t="s">
        <v>41885</v>
      </c>
      <c r="E8597" s="292">
        <v>23683</v>
      </c>
    </row>
    <row r="8598" spans="1:5" ht="14.4" x14ac:dyDescent="0.55000000000000004">
      <c r="A8598" s="290" t="s">
        <v>41345</v>
      </c>
      <c r="B8598" s="291">
        <v>331206.78000000003</v>
      </c>
      <c r="D8598" s="290" t="s">
        <v>41886</v>
      </c>
      <c r="E8598" s="292">
        <v>331206.78000000003</v>
      </c>
    </row>
    <row r="8599" spans="1:5" ht="14.4" x14ac:dyDescent="0.55000000000000004">
      <c r="A8599" s="290" t="s">
        <v>41346</v>
      </c>
      <c r="B8599" s="291">
        <v>195707.71</v>
      </c>
      <c r="D8599" s="290" t="s">
        <v>41887</v>
      </c>
      <c r="E8599" s="292">
        <v>195707.71</v>
      </c>
    </row>
    <row r="8600" spans="1:5" ht="14.4" x14ac:dyDescent="0.55000000000000004">
      <c r="A8600" s="290" t="s">
        <v>41347</v>
      </c>
      <c r="B8600" s="291">
        <v>245442.05</v>
      </c>
      <c r="D8600" s="290" t="s">
        <v>41888</v>
      </c>
      <c r="E8600" s="292">
        <v>245442.05</v>
      </c>
    </row>
    <row r="8601" spans="1:5" ht="14.4" x14ac:dyDescent="0.55000000000000004">
      <c r="A8601" s="290" t="s">
        <v>41348</v>
      </c>
      <c r="B8601" s="291">
        <v>24759.5</v>
      </c>
      <c r="D8601" s="290" t="s">
        <v>41889</v>
      </c>
      <c r="E8601" s="292">
        <v>24759.5</v>
      </c>
    </row>
    <row r="8602" spans="1:5" ht="14.4" x14ac:dyDescent="0.55000000000000004">
      <c r="A8602" s="290" t="s">
        <v>41349</v>
      </c>
      <c r="B8602" s="291">
        <v>436942</v>
      </c>
      <c r="D8602" s="290" t="s">
        <v>41890</v>
      </c>
      <c r="E8602" s="292">
        <v>436942</v>
      </c>
    </row>
    <row r="8603" spans="1:5" ht="14.4" x14ac:dyDescent="0.55000000000000004">
      <c r="A8603" s="290" t="s">
        <v>41350</v>
      </c>
      <c r="B8603" s="291">
        <v>10667789</v>
      </c>
      <c r="D8603" s="290" t="s">
        <v>41891</v>
      </c>
      <c r="E8603" s="292">
        <v>10667789</v>
      </c>
    </row>
    <row r="8604" spans="1:5" ht="14.4" x14ac:dyDescent="0.55000000000000004">
      <c r="A8604" s="290" t="s">
        <v>41351</v>
      </c>
      <c r="B8604" s="291">
        <v>110434</v>
      </c>
      <c r="D8604" s="290" t="s">
        <v>41892</v>
      </c>
      <c r="E8604" s="292">
        <v>110434</v>
      </c>
    </row>
    <row r="8605" spans="1:5" ht="14.4" x14ac:dyDescent="0.55000000000000004">
      <c r="A8605" s="290" t="s">
        <v>41352</v>
      </c>
      <c r="B8605" s="291">
        <v>134593.98000000001</v>
      </c>
      <c r="D8605" s="290" t="s">
        <v>41893</v>
      </c>
      <c r="E8605" s="292">
        <v>134593.98000000001</v>
      </c>
    </row>
    <row r="8606" spans="1:5" ht="14.4" x14ac:dyDescent="0.55000000000000004">
      <c r="A8606" s="290" t="s">
        <v>41353</v>
      </c>
      <c r="B8606" s="291">
        <v>35123</v>
      </c>
      <c r="D8606" s="290" t="s">
        <v>41894</v>
      </c>
      <c r="E8606" s="292">
        <v>35123</v>
      </c>
    </row>
    <row r="8607" spans="1:5" ht="14.4" x14ac:dyDescent="0.55000000000000004">
      <c r="A8607" s="290" t="s">
        <v>41354</v>
      </c>
      <c r="B8607" s="291">
        <v>53825</v>
      </c>
      <c r="D8607" s="290" t="s">
        <v>41895</v>
      </c>
      <c r="E8607" s="292">
        <v>53825</v>
      </c>
    </row>
    <row r="8608" spans="1:5" ht="14.4" x14ac:dyDescent="0.55000000000000004">
      <c r="A8608" s="290" t="s">
        <v>41355</v>
      </c>
      <c r="B8608" s="291">
        <v>118191</v>
      </c>
      <c r="D8608" s="290" t="s">
        <v>41896</v>
      </c>
      <c r="E8608" s="292">
        <v>118191</v>
      </c>
    </row>
    <row r="8609" spans="1:5" ht="14.4" x14ac:dyDescent="0.55000000000000004">
      <c r="A8609" s="290" t="s">
        <v>41356</v>
      </c>
      <c r="B8609" s="291">
        <v>45213</v>
      </c>
      <c r="D8609" s="290" t="s">
        <v>41897</v>
      </c>
      <c r="E8609" s="292">
        <v>45213</v>
      </c>
    </row>
    <row r="8610" spans="1:5" ht="14.4" x14ac:dyDescent="0.55000000000000004">
      <c r="A8610" s="290" t="s">
        <v>41357</v>
      </c>
      <c r="B8610" s="291">
        <v>16147.47</v>
      </c>
      <c r="D8610" s="290" t="s">
        <v>41898</v>
      </c>
      <c r="E8610" s="292">
        <v>16147.47</v>
      </c>
    </row>
    <row r="8611" spans="1:5" ht="14.4" x14ac:dyDescent="0.55000000000000004">
      <c r="A8611" s="290" t="s">
        <v>41358</v>
      </c>
      <c r="B8611" s="291">
        <v>51520</v>
      </c>
      <c r="D8611" s="290" t="s">
        <v>41899</v>
      </c>
      <c r="E8611" s="292">
        <v>51520</v>
      </c>
    </row>
    <row r="8612" spans="1:5" ht="14.4" x14ac:dyDescent="0.55000000000000004">
      <c r="A8612" s="290" t="s">
        <v>41359</v>
      </c>
      <c r="B8612" s="291">
        <v>96344</v>
      </c>
      <c r="D8612" s="290" t="s">
        <v>41900</v>
      </c>
      <c r="E8612" s="292">
        <v>96344</v>
      </c>
    </row>
    <row r="8613" spans="1:5" ht="14.4" x14ac:dyDescent="0.55000000000000004">
      <c r="A8613" s="290" t="s">
        <v>41360</v>
      </c>
      <c r="B8613" s="291">
        <v>10500</v>
      </c>
      <c r="D8613" s="290" t="s">
        <v>41901</v>
      </c>
      <c r="E8613" s="292">
        <v>10500</v>
      </c>
    </row>
    <row r="8614" spans="1:5" ht="14.4" x14ac:dyDescent="0.55000000000000004">
      <c r="A8614" s="290" t="s">
        <v>41361</v>
      </c>
      <c r="B8614" s="291">
        <v>16155</v>
      </c>
      <c r="D8614" s="290" t="s">
        <v>41902</v>
      </c>
      <c r="E8614" s="292">
        <v>16155</v>
      </c>
    </row>
    <row r="8615" spans="1:5" ht="14.4" x14ac:dyDescent="0.55000000000000004">
      <c r="A8615" s="290" t="s">
        <v>41362</v>
      </c>
      <c r="B8615" s="291">
        <v>11847</v>
      </c>
      <c r="D8615" s="290" t="s">
        <v>41903</v>
      </c>
      <c r="E8615" s="292">
        <v>11847</v>
      </c>
    </row>
    <row r="8616" spans="1:5" ht="14.4" x14ac:dyDescent="0.55000000000000004">
      <c r="A8616" s="290" t="s">
        <v>41363</v>
      </c>
      <c r="B8616" s="291">
        <v>71789.14</v>
      </c>
      <c r="D8616" s="290" t="s">
        <v>41904</v>
      </c>
      <c r="E8616" s="292">
        <v>71789.14</v>
      </c>
    </row>
    <row r="8617" spans="1:5" ht="14.4" x14ac:dyDescent="0.55000000000000004">
      <c r="A8617" s="290" t="s">
        <v>41364</v>
      </c>
      <c r="B8617" s="291">
        <v>5833</v>
      </c>
      <c r="D8617" s="290" t="s">
        <v>41905</v>
      </c>
      <c r="E8617" s="292">
        <v>5833</v>
      </c>
    </row>
    <row r="8618" spans="1:5" ht="14.4" x14ac:dyDescent="0.55000000000000004">
      <c r="A8618" s="290" t="s">
        <v>41365</v>
      </c>
      <c r="B8618" s="291">
        <v>47088</v>
      </c>
      <c r="D8618" s="290" t="s">
        <v>41906</v>
      </c>
      <c r="E8618" s="292">
        <v>47088</v>
      </c>
    </row>
    <row r="8619" spans="1:5" ht="14.4" x14ac:dyDescent="0.55000000000000004">
      <c r="A8619" s="290" t="s">
        <v>41366</v>
      </c>
      <c r="B8619" s="291">
        <v>4304.33</v>
      </c>
      <c r="D8619" s="290" t="s">
        <v>41907</v>
      </c>
      <c r="E8619" s="292">
        <v>4304.33</v>
      </c>
    </row>
    <row r="8620" spans="1:5" ht="14.4" x14ac:dyDescent="0.55000000000000004">
      <c r="A8620" s="290" t="s">
        <v>41367</v>
      </c>
      <c r="B8620" s="291">
        <v>131817</v>
      </c>
      <c r="D8620" s="290" t="s">
        <v>41908</v>
      </c>
      <c r="E8620" s="292">
        <v>131817</v>
      </c>
    </row>
    <row r="8621" spans="1:5" ht="14.4" x14ac:dyDescent="0.55000000000000004">
      <c r="A8621" s="290" t="s">
        <v>41368</v>
      </c>
      <c r="B8621" s="291">
        <v>19314</v>
      </c>
      <c r="D8621" s="290" t="s">
        <v>41909</v>
      </c>
      <c r="E8621" s="292">
        <v>19314</v>
      </c>
    </row>
    <row r="8622" spans="1:5" ht="14.4" x14ac:dyDescent="0.55000000000000004">
      <c r="A8622" s="290" t="s">
        <v>41369</v>
      </c>
      <c r="B8622" s="291">
        <v>5833</v>
      </c>
      <c r="D8622" s="290" t="s">
        <v>41910</v>
      </c>
      <c r="E8622" s="292">
        <v>5833</v>
      </c>
    </row>
    <row r="8623" spans="1:5" ht="14.4" x14ac:dyDescent="0.55000000000000004">
      <c r="A8623" s="290" t="s">
        <v>41370</v>
      </c>
      <c r="B8623" s="291">
        <v>56087</v>
      </c>
      <c r="D8623" s="290" t="s">
        <v>41911</v>
      </c>
      <c r="E8623" s="292">
        <v>56087</v>
      </c>
    </row>
    <row r="8624" spans="1:5" ht="14.4" x14ac:dyDescent="0.55000000000000004">
      <c r="A8624" s="290" t="s">
        <v>41371</v>
      </c>
      <c r="B8624" s="291">
        <v>54892</v>
      </c>
      <c r="D8624" s="290" t="s">
        <v>41912</v>
      </c>
      <c r="E8624" s="292">
        <v>54892</v>
      </c>
    </row>
    <row r="8625" spans="1:5" ht="14.4" x14ac:dyDescent="0.55000000000000004">
      <c r="A8625" s="290" t="s">
        <v>41372</v>
      </c>
      <c r="B8625" s="291">
        <v>12372</v>
      </c>
      <c r="D8625" s="290" t="s">
        <v>41913</v>
      </c>
      <c r="E8625" s="292">
        <v>12372</v>
      </c>
    </row>
    <row r="8626" spans="1:5" ht="14.4" x14ac:dyDescent="0.55000000000000004">
      <c r="A8626" s="290" t="s">
        <v>41373</v>
      </c>
      <c r="B8626" s="291">
        <v>65849</v>
      </c>
      <c r="D8626" s="290" t="s">
        <v>41914</v>
      </c>
      <c r="E8626" s="292">
        <v>65849</v>
      </c>
    </row>
    <row r="8627" spans="1:5" ht="14.4" x14ac:dyDescent="0.55000000000000004">
      <c r="A8627" s="290" t="s">
        <v>41374</v>
      </c>
      <c r="B8627" s="291">
        <v>21530</v>
      </c>
      <c r="D8627" s="290" t="s">
        <v>41915</v>
      </c>
      <c r="E8627" s="292">
        <v>21530</v>
      </c>
    </row>
    <row r="8628" spans="1:5" ht="14.4" x14ac:dyDescent="0.55000000000000004">
      <c r="A8628" s="290" t="s">
        <v>41375</v>
      </c>
      <c r="B8628" s="291">
        <v>16124.09</v>
      </c>
      <c r="D8628" s="290" t="s">
        <v>41916</v>
      </c>
      <c r="E8628" s="292">
        <v>16124.09</v>
      </c>
    </row>
    <row r="8629" spans="1:5" ht="14.4" x14ac:dyDescent="0.55000000000000004">
      <c r="A8629" s="290" t="s">
        <v>41376</v>
      </c>
      <c r="B8629" s="291">
        <v>56705</v>
      </c>
      <c r="D8629" s="290" t="s">
        <v>41917</v>
      </c>
      <c r="E8629" s="292">
        <v>56705</v>
      </c>
    </row>
    <row r="8630" spans="1:5" ht="14.4" x14ac:dyDescent="0.55000000000000004">
      <c r="A8630" s="290" t="s">
        <v>41377</v>
      </c>
      <c r="B8630" s="291">
        <v>4306</v>
      </c>
      <c r="D8630" s="290" t="s">
        <v>41918</v>
      </c>
      <c r="E8630" s="292">
        <v>4306</v>
      </c>
    </row>
    <row r="8631" spans="1:5" ht="14.4" x14ac:dyDescent="0.55000000000000004">
      <c r="A8631" s="290" t="s">
        <v>41378</v>
      </c>
      <c r="B8631" s="291">
        <v>41066</v>
      </c>
      <c r="D8631" s="290" t="s">
        <v>41919</v>
      </c>
      <c r="E8631" s="292">
        <v>41066</v>
      </c>
    </row>
    <row r="8632" spans="1:5" ht="14.4" x14ac:dyDescent="0.55000000000000004">
      <c r="A8632" s="290" t="s">
        <v>41379</v>
      </c>
      <c r="B8632" s="291">
        <v>3229.5</v>
      </c>
      <c r="D8632" s="290" t="s">
        <v>41920</v>
      </c>
      <c r="E8632" s="292">
        <v>3229.5</v>
      </c>
    </row>
    <row r="8633" spans="1:5" ht="14.4" x14ac:dyDescent="0.55000000000000004">
      <c r="A8633" s="290" t="s">
        <v>41380</v>
      </c>
      <c r="B8633" s="291">
        <v>46483</v>
      </c>
      <c r="D8633" s="290" t="s">
        <v>41921</v>
      </c>
      <c r="E8633" s="292">
        <v>46483</v>
      </c>
    </row>
    <row r="8634" spans="1:5" ht="14.4" x14ac:dyDescent="0.55000000000000004">
      <c r="A8634" s="290" t="s">
        <v>41381</v>
      </c>
      <c r="B8634" s="291">
        <v>19600</v>
      </c>
      <c r="D8634" s="290" t="s">
        <v>41922</v>
      </c>
      <c r="E8634" s="292">
        <v>19600</v>
      </c>
    </row>
    <row r="8635" spans="1:5" ht="14.4" x14ac:dyDescent="0.55000000000000004">
      <c r="A8635" s="290" t="s">
        <v>41382</v>
      </c>
      <c r="B8635" s="291">
        <v>285137</v>
      </c>
      <c r="D8635" s="290" t="s">
        <v>41923</v>
      </c>
      <c r="E8635" s="292">
        <v>285137</v>
      </c>
    </row>
    <row r="8636" spans="1:5" ht="14.4" x14ac:dyDescent="0.55000000000000004">
      <c r="A8636" s="290" t="s">
        <v>41383</v>
      </c>
      <c r="B8636" s="291">
        <v>7539</v>
      </c>
      <c r="D8636" s="290" t="s">
        <v>41924</v>
      </c>
      <c r="E8636" s="292">
        <v>7539</v>
      </c>
    </row>
    <row r="8637" spans="1:5" ht="14.4" x14ac:dyDescent="0.55000000000000004">
      <c r="A8637" s="290" t="s">
        <v>41384</v>
      </c>
      <c r="B8637" s="291">
        <v>47211</v>
      </c>
      <c r="D8637" s="290" t="s">
        <v>41925</v>
      </c>
      <c r="E8637" s="292">
        <v>47211</v>
      </c>
    </row>
    <row r="8638" spans="1:5" ht="14.4" x14ac:dyDescent="0.55000000000000004">
      <c r="A8638" s="290" t="s">
        <v>41385</v>
      </c>
      <c r="B8638" s="291">
        <v>17232</v>
      </c>
      <c r="D8638" s="290" t="s">
        <v>41926</v>
      </c>
      <c r="E8638" s="292">
        <v>17232</v>
      </c>
    </row>
    <row r="8639" spans="1:5" ht="14.4" x14ac:dyDescent="0.55000000000000004">
      <c r="A8639" s="290" t="s">
        <v>41386</v>
      </c>
      <c r="B8639" s="291">
        <v>14001</v>
      </c>
      <c r="D8639" s="290" t="s">
        <v>41927</v>
      </c>
      <c r="E8639" s="292">
        <v>14001</v>
      </c>
    </row>
    <row r="8640" spans="1:5" ht="14.4" x14ac:dyDescent="0.55000000000000004">
      <c r="A8640" s="290" t="s">
        <v>41387</v>
      </c>
      <c r="B8640" s="291">
        <v>841064.94</v>
      </c>
      <c r="D8640" s="290" t="s">
        <v>41928</v>
      </c>
      <c r="E8640" s="292">
        <v>841064.94</v>
      </c>
    </row>
    <row r="8641" spans="1:5" ht="14.4" x14ac:dyDescent="0.55000000000000004">
      <c r="A8641" s="290" t="s">
        <v>41388</v>
      </c>
      <c r="B8641" s="291">
        <v>26925</v>
      </c>
      <c r="D8641" s="290" t="s">
        <v>41929</v>
      </c>
      <c r="E8641" s="292">
        <v>26925</v>
      </c>
    </row>
    <row r="8642" spans="1:5" ht="14.4" x14ac:dyDescent="0.55000000000000004">
      <c r="A8642" s="290" t="s">
        <v>41389</v>
      </c>
      <c r="B8642" s="291">
        <v>75402</v>
      </c>
      <c r="D8642" s="290" t="s">
        <v>41930</v>
      </c>
      <c r="E8642" s="292">
        <v>75402</v>
      </c>
    </row>
    <row r="8643" spans="1:5" ht="14.4" x14ac:dyDescent="0.55000000000000004">
      <c r="A8643" s="290" t="s">
        <v>41390</v>
      </c>
      <c r="B8643" s="291">
        <v>11841.5</v>
      </c>
      <c r="D8643" s="290" t="s">
        <v>41931</v>
      </c>
      <c r="E8643" s="292">
        <v>11841.5</v>
      </c>
    </row>
    <row r="8644" spans="1:5" ht="14.4" x14ac:dyDescent="0.55000000000000004">
      <c r="A8644" s="290" t="s">
        <v>41391</v>
      </c>
      <c r="B8644" s="291">
        <v>1041966</v>
      </c>
      <c r="D8644" s="290" t="s">
        <v>41932</v>
      </c>
      <c r="E8644" s="292">
        <v>1041966</v>
      </c>
    </row>
    <row r="8645" spans="1:5" ht="14.4" x14ac:dyDescent="0.55000000000000004">
      <c r="A8645" s="290" t="s">
        <v>41392</v>
      </c>
      <c r="B8645" s="291">
        <v>50016</v>
      </c>
      <c r="D8645" s="290" t="s">
        <v>41933</v>
      </c>
      <c r="E8645" s="292">
        <v>50016</v>
      </c>
    </row>
    <row r="8646" spans="1:5" ht="14.4" x14ac:dyDescent="0.55000000000000004">
      <c r="A8646" s="290" t="s">
        <v>41393</v>
      </c>
      <c r="B8646" s="291">
        <v>2205837</v>
      </c>
      <c r="D8646" s="290" t="s">
        <v>41934</v>
      </c>
      <c r="E8646" s="292">
        <v>2205837</v>
      </c>
    </row>
    <row r="8647" spans="1:5" ht="14.4" x14ac:dyDescent="0.55000000000000004">
      <c r="A8647" s="290" t="s">
        <v>41394</v>
      </c>
      <c r="B8647" s="291">
        <v>29079</v>
      </c>
      <c r="D8647" s="290" t="s">
        <v>41935</v>
      </c>
      <c r="E8647" s="292">
        <v>29079</v>
      </c>
    </row>
    <row r="8648" spans="1:5" ht="14.4" x14ac:dyDescent="0.55000000000000004">
      <c r="A8648" s="290" t="s">
        <v>41395</v>
      </c>
      <c r="B8648" s="291">
        <v>9428.7000000000007</v>
      </c>
      <c r="D8648" s="290" t="s">
        <v>41936</v>
      </c>
      <c r="E8648" s="292">
        <v>9428.7000000000007</v>
      </c>
    </row>
    <row r="8649" spans="1:5" ht="14.4" x14ac:dyDescent="0.55000000000000004">
      <c r="A8649" s="290" t="s">
        <v>41396</v>
      </c>
      <c r="B8649" s="291">
        <v>3229.5</v>
      </c>
      <c r="D8649" s="290" t="s">
        <v>41937</v>
      </c>
      <c r="E8649" s="292">
        <v>3229.5</v>
      </c>
    </row>
    <row r="8650" spans="1:5" ht="14.4" x14ac:dyDescent="0.55000000000000004">
      <c r="A8650" s="290" t="s">
        <v>41397</v>
      </c>
      <c r="B8650" s="291">
        <v>12553</v>
      </c>
      <c r="D8650" s="290" t="s">
        <v>41938</v>
      </c>
      <c r="E8650" s="292">
        <v>12553</v>
      </c>
    </row>
    <row r="8651" spans="1:5" ht="14.4" x14ac:dyDescent="0.55000000000000004">
      <c r="A8651" s="290" t="s">
        <v>41398</v>
      </c>
      <c r="B8651" s="291">
        <v>43644</v>
      </c>
      <c r="D8651" s="290" t="s">
        <v>41939</v>
      </c>
      <c r="E8651" s="292">
        <v>43644</v>
      </c>
    </row>
    <row r="8652" spans="1:5" ht="14.4" x14ac:dyDescent="0.55000000000000004">
      <c r="A8652" s="290" t="s">
        <v>41399</v>
      </c>
      <c r="B8652" s="291">
        <v>40135</v>
      </c>
      <c r="D8652" s="290" t="s">
        <v>41940</v>
      </c>
      <c r="E8652" s="292">
        <v>40135</v>
      </c>
    </row>
    <row r="8653" spans="1:5" ht="14.4" x14ac:dyDescent="0.55000000000000004">
      <c r="A8653" s="290" t="s">
        <v>41400</v>
      </c>
      <c r="B8653" s="291">
        <v>14001</v>
      </c>
      <c r="D8653" s="290" t="s">
        <v>41941</v>
      </c>
      <c r="E8653" s="292">
        <v>14001</v>
      </c>
    </row>
    <row r="8654" spans="1:5" ht="14.4" x14ac:dyDescent="0.55000000000000004">
      <c r="A8654" s="290" t="s">
        <v>41401</v>
      </c>
      <c r="B8654" s="291">
        <v>10734.36</v>
      </c>
      <c r="D8654" s="290" t="s">
        <v>41942</v>
      </c>
      <c r="E8654" s="292">
        <v>10734.36</v>
      </c>
    </row>
    <row r="8655" spans="1:5" ht="14.4" x14ac:dyDescent="0.55000000000000004">
      <c r="A8655" s="290" t="s">
        <v>41402</v>
      </c>
      <c r="B8655" s="291">
        <v>78049</v>
      </c>
      <c r="D8655" s="290" t="s">
        <v>41943</v>
      </c>
      <c r="E8655" s="292">
        <v>78049</v>
      </c>
    </row>
    <row r="8656" spans="1:5" ht="14.4" x14ac:dyDescent="0.55000000000000004">
      <c r="A8656" s="290" t="s">
        <v>41403</v>
      </c>
      <c r="B8656" s="291">
        <v>70005</v>
      </c>
      <c r="D8656" s="290" t="s">
        <v>41944</v>
      </c>
      <c r="E8656" s="292">
        <v>70005</v>
      </c>
    </row>
    <row r="8657" spans="1:5" ht="14.4" x14ac:dyDescent="0.55000000000000004">
      <c r="A8657" s="290" t="s">
        <v>41404</v>
      </c>
      <c r="B8657" s="291">
        <v>1941835</v>
      </c>
      <c r="D8657" s="290" t="s">
        <v>41945</v>
      </c>
      <c r="E8657" s="292">
        <v>1941835</v>
      </c>
    </row>
    <row r="8658" spans="1:5" ht="14.4" x14ac:dyDescent="0.55000000000000004">
      <c r="A8658" s="290" t="s">
        <v>41405</v>
      </c>
      <c r="B8658" s="291">
        <v>4308</v>
      </c>
      <c r="D8658" s="290" t="s">
        <v>41946</v>
      </c>
      <c r="E8658" s="292">
        <v>4308</v>
      </c>
    </row>
    <row r="8659" spans="1:5" ht="14.4" x14ac:dyDescent="0.55000000000000004">
      <c r="A8659" s="290" t="s">
        <v>41406</v>
      </c>
      <c r="B8659" s="291">
        <v>529667.5</v>
      </c>
      <c r="D8659" s="290" t="s">
        <v>41947</v>
      </c>
      <c r="E8659" s="292">
        <v>529667.5</v>
      </c>
    </row>
    <row r="8660" spans="1:5" ht="14.4" x14ac:dyDescent="0.55000000000000004">
      <c r="A8660" s="290" t="s">
        <v>41407</v>
      </c>
      <c r="B8660" s="291">
        <v>803738</v>
      </c>
      <c r="D8660" s="290" t="s">
        <v>41948</v>
      </c>
      <c r="E8660" s="292">
        <v>803738</v>
      </c>
    </row>
    <row r="8661" spans="1:5" ht="14.4" x14ac:dyDescent="0.55000000000000004">
      <c r="A8661" s="290" t="s">
        <v>41408</v>
      </c>
      <c r="B8661" s="291">
        <v>67420</v>
      </c>
      <c r="D8661" s="290" t="s">
        <v>41949</v>
      </c>
      <c r="E8661" s="292">
        <v>67420</v>
      </c>
    </row>
    <row r="8662" spans="1:5" ht="14.4" x14ac:dyDescent="0.55000000000000004">
      <c r="A8662" s="290" t="s">
        <v>41409</v>
      </c>
      <c r="B8662" s="291">
        <v>25848</v>
      </c>
      <c r="D8662" s="290" t="s">
        <v>41950</v>
      </c>
      <c r="E8662" s="292">
        <v>25848</v>
      </c>
    </row>
    <row r="8663" spans="1:5" ht="14.4" x14ac:dyDescent="0.55000000000000004">
      <c r="A8663" s="290" t="s">
        <v>41410</v>
      </c>
      <c r="B8663" s="291">
        <v>118445</v>
      </c>
      <c r="D8663" s="290" t="s">
        <v>41951</v>
      </c>
      <c r="E8663" s="292">
        <v>118445</v>
      </c>
    </row>
    <row r="8664" spans="1:5" ht="14.4" x14ac:dyDescent="0.55000000000000004">
      <c r="A8664" s="290" t="s">
        <v>41411</v>
      </c>
      <c r="B8664" s="291">
        <v>49043</v>
      </c>
      <c r="D8664" s="290" t="s">
        <v>41952</v>
      </c>
      <c r="E8664" s="292">
        <v>49043</v>
      </c>
    </row>
    <row r="8665" spans="1:5" ht="14.4" x14ac:dyDescent="0.55000000000000004">
      <c r="A8665" s="290" t="s">
        <v>41412</v>
      </c>
      <c r="B8665" s="291">
        <v>348247</v>
      </c>
      <c r="D8665" s="290" t="s">
        <v>41953</v>
      </c>
      <c r="E8665" s="292">
        <v>348247</v>
      </c>
    </row>
    <row r="8666" spans="1:5" ht="14.4" x14ac:dyDescent="0.55000000000000004">
      <c r="A8666" s="290" t="s">
        <v>41413</v>
      </c>
      <c r="B8666" s="291">
        <v>35258</v>
      </c>
      <c r="D8666" s="290" t="s">
        <v>41954</v>
      </c>
      <c r="E8666" s="292">
        <v>35258</v>
      </c>
    </row>
    <row r="8667" spans="1:5" ht="14.4" x14ac:dyDescent="0.55000000000000004">
      <c r="A8667" s="290" t="s">
        <v>41414</v>
      </c>
      <c r="B8667" s="291">
        <v>656674.24</v>
      </c>
      <c r="D8667" s="290" t="s">
        <v>41955</v>
      </c>
      <c r="E8667" s="292">
        <v>656674.24</v>
      </c>
    </row>
    <row r="8668" spans="1:5" ht="14.4" x14ac:dyDescent="0.55000000000000004">
      <c r="A8668" s="290" t="s">
        <v>41415</v>
      </c>
      <c r="B8668" s="291">
        <v>130869</v>
      </c>
      <c r="D8668" s="290" t="s">
        <v>41956</v>
      </c>
      <c r="E8668" s="292">
        <v>130869</v>
      </c>
    </row>
    <row r="8669" spans="1:5" ht="14.4" x14ac:dyDescent="0.55000000000000004">
      <c r="A8669" s="290" t="s">
        <v>41416</v>
      </c>
      <c r="B8669" s="291">
        <v>316322</v>
      </c>
      <c r="D8669" s="290" t="s">
        <v>41957</v>
      </c>
      <c r="E8669" s="292">
        <v>316322</v>
      </c>
    </row>
    <row r="8670" spans="1:5" ht="14.4" x14ac:dyDescent="0.55000000000000004">
      <c r="A8670" s="290" t="s">
        <v>41417</v>
      </c>
      <c r="B8670" s="291">
        <v>23694</v>
      </c>
      <c r="D8670" s="290" t="s">
        <v>41958</v>
      </c>
      <c r="E8670" s="292">
        <v>23694</v>
      </c>
    </row>
    <row r="8671" spans="1:5" ht="14.4" x14ac:dyDescent="0.55000000000000004">
      <c r="A8671" s="290" t="s">
        <v>41418</v>
      </c>
      <c r="B8671" s="291">
        <v>51201</v>
      </c>
      <c r="D8671" s="290" t="s">
        <v>41959</v>
      </c>
      <c r="E8671" s="292">
        <v>51201</v>
      </c>
    </row>
    <row r="8672" spans="1:5" ht="14.4" x14ac:dyDescent="0.55000000000000004">
      <c r="A8672" s="290" t="s">
        <v>41419</v>
      </c>
      <c r="B8672" s="291">
        <v>1861212</v>
      </c>
      <c r="D8672" s="290" t="s">
        <v>41960</v>
      </c>
      <c r="E8672" s="292">
        <v>1861212</v>
      </c>
    </row>
    <row r="8673" spans="1:5" ht="14.4" x14ac:dyDescent="0.55000000000000004">
      <c r="A8673" s="290" t="s">
        <v>41420</v>
      </c>
      <c r="B8673" s="291">
        <v>18300.5</v>
      </c>
      <c r="D8673" s="290" t="s">
        <v>41961</v>
      </c>
      <c r="E8673" s="292">
        <v>18300.5</v>
      </c>
    </row>
    <row r="8674" spans="1:5" ht="14.4" x14ac:dyDescent="0.55000000000000004">
      <c r="A8674" s="290" t="s">
        <v>65935</v>
      </c>
      <c r="B8674" s="291">
        <v>0</v>
      </c>
      <c r="D8674" s="290" t="s">
        <v>66432</v>
      </c>
      <c r="E8674" s="292">
        <v>0</v>
      </c>
    </row>
    <row r="8675" spans="1:5" ht="14.4" x14ac:dyDescent="0.55000000000000004">
      <c r="A8675" s="290" t="s">
        <v>41421</v>
      </c>
      <c r="B8675" s="291">
        <v>182952</v>
      </c>
      <c r="D8675" s="290" t="s">
        <v>41962</v>
      </c>
      <c r="E8675" s="292">
        <v>182952</v>
      </c>
    </row>
    <row r="8676" spans="1:5" ht="14.4" x14ac:dyDescent="0.55000000000000004">
      <c r="A8676" s="290" t="s">
        <v>41422</v>
      </c>
      <c r="B8676" s="291">
        <v>1084897.8</v>
      </c>
      <c r="D8676" s="290" t="s">
        <v>41963</v>
      </c>
      <c r="E8676" s="292">
        <v>1084897.8</v>
      </c>
    </row>
    <row r="8677" spans="1:5" ht="14.4" x14ac:dyDescent="0.55000000000000004">
      <c r="A8677" s="290" t="s">
        <v>41423</v>
      </c>
      <c r="B8677" s="291">
        <v>373814.63</v>
      </c>
      <c r="D8677" s="290" t="s">
        <v>41964</v>
      </c>
      <c r="E8677" s="292">
        <v>373814.63</v>
      </c>
    </row>
    <row r="8678" spans="1:5" ht="14.4" x14ac:dyDescent="0.55000000000000004">
      <c r="A8678" s="290" t="s">
        <v>41424</v>
      </c>
      <c r="B8678" s="291">
        <v>98303</v>
      </c>
      <c r="D8678" s="290" t="s">
        <v>41965</v>
      </c>
      <c r="E8678" s="292">
        <v>98303</v>
      </c>
    </row>
    <row r="8679" spans="1:5" ht="14.4" x14ac:dyDescent="0.55000000000000004">
      <c r="A8679" s="290" t="s">
        <v>41425</v>
      </c>
      <c r="B8679" s="291">
        <v>465420</v>
      </c>
      <c r="D8679" s="290" t="s">
        <v>41966</v>
      </c>
      <c r="E8679" s="292">
        <v>465420</v>
      </c>
    </row>
    <row r="8680" spans="1:5" ht="14.4" x14ac:dyDescent="0.55000000000000004">
      <c r="A8680" s="290" t="s">
        <v>41426</v>
      </c>
      <c r="B8680" s="291">
        <v>1488046.62</v>
      </c>
      <c r="D8680" s="290" t="s">
        <v>41967</v>
      </c>
      <c r="E8680" s="292">
        <v>1488046.62</v>
      </c>
    </row>
    <row r="8681" spans="1:5" ht="14.4" x14ac:dyDescent="0.55000000000000004">
      <c r="A8681" s="290" t="s">
        <v>41427</v>
      </c>
      <c r="B8681" s="291">
        <v>8934.82</v>
      </c>
      <c r="D8681" s="290" t="s">
        <v>41968</v>
      </c>
      <c r="E8681" s="292">
        <v>8934.82</v>
      </c>
    </row>
    <row r="8682" spans="1:5" ht="14.4" x14ac:dyDescent="0.55000000000000004">
      <c r="A8682" s="290" t="s">
        <v>41428</v>
      </c>
      <c r="B8682" s="291">
        <v>19377</v>
      </c>
      <c r="D8682" s="290" t="s">
        <v>41969</v>
      </c>
      <c r="E8682" s="292">
        <v>19377</v>
      </c>
    </row>
    <row r="8683" spans="1:5" ht="14.4" x14ac:dyDescent="0.55000000000000004">
      <c r="A8683" s="290" t="s">
        <v>41429</v>
      </c>
      <c r="B8683" s="291">
        <v>890616</v>
      </c>
      <c r="D8683" s="290" t="s">
        <v>41970</v>
      </c>
      <c r="E8683" s="292">
        <v>890616</v>
      </c>
    </row>
    <row r="8684" spans="1:5" ht="14.4" x14ac:dyDescent="0.55000000000000004">
      <c r="A8684" s="290" t="s">
        <v>41430</v>
      </c>
      <c r="B8684" s="291">
        <v>29065.5</v>
      </c>
      <c r="D8684" s="290" t="s">
        <v>41971</v>
      </c>
      <c r="E8684" s="292">
        <v>29065.5</v>
      </c>
    </row>
    <row r="8685" spans="1:5" ht="14.4" x14ac:dyDescent="0.55000000000000004">
      <c r="A8685" s="290" t="s">
        <v>41431</v>
      </c>
      <c r="B8685" s="291">
        <v>32205.65</v>
      </c>
      <c r="D8685" s="290" t="s">
        <v>41972</v>
      </c>
      <c r="E8685" s="292">
        <v>32205.65</v>
      </c>
    </row>
    <row r="8686" spans="1:5" ht="14.4" x14ac:dyDescent="0.55000000000000004">
      <c r="A8686" s="290" t="s">
        <v>41432</v>
      </c>
      <c r="B8686" s="291">
        <v>1409589</v>
      </c>
      <c r="D8686" s="290" t="s">
        <v>41973</v>
      </c>
      <c r="E8686" s="292">
        <v>1409589</v>
      </c>
    </row>
    <row r="8687" spans="1:5" ht="14.4" x14ac:dyDescent="0.55000000000000004">
      <c r="A8687" s="290" t="s">
        <v>41433</v>
      </c>
      <c r="B8687" s="291">
        <v>41952</v>
      </c>
      <c r="D8687" s="290" t="s">
        <v>41974</v>
      </c>
      <c r="E8687" s="292">
        <v>41952</v>
      </c>
    </row>
    <row r="8688" spans="1:5" ht="14.4" x14ac:dyDescent="0.55000000000000004">
      <c r="A8688" s="290" t="s">
        <v>41434</v>
      </c>
      <c r="B8688" s="291">
        <v>513534</v>
      </c>
      <c r="D8688" s="290" t="s">
        <v>41975</v>
      </c>
      <c r="E8688" s="292">
        <v>513534</v>
      </c>
    </row>
    <row r="8689" spans="1:5" ht="14.4" x14ac:dyDescent="0.55000000000000004">
      <c r="A8689" s="290" t="s">
        <v>41435</v>
      </c>
      <c r="B8689" s="291">
        <v>68896</v>
      </c>
      <c r="D8689" s="290" t="s">
        <v>41976</v>
      </c>
      <c r="E8689" s="292">
        <v>68896</v>
      </c>
    </row>
    <row r="8690" spans="1:5" ht="14.4" x14ac:dyDescent="0.55000000000000004">
      <c r="A8690" s="290" t="s">
        <v>41436</v>
      </c>
      <c r="B8690" s="291">
        <v>31233</v>
      </c>
      <c r="D8690" s="290" t="s">
        <v>41977</v>
      </c>
      <c r="E8690" s="292">
        <v>31233</v>
      </c>
    </row>
    <row r="8691" spans="1:5" ht="14.4" x14ac:dyDescent="0.55000000000000004">
      <c r="A8691" s="290" t="s">
        <v>41437</v>
      </c>
      <c r="B8691" s="291">
        <v>536779</v>
      </c>
      <c r="D8691" s="290" t="s">
        <v>41978</v>
      </c>
      <c r="E8691" s="292">
        <v>536779</v>
      </c>
    </row>
    <row r="8692" spans="1:5" ht="14.4" x14ac:dyDescent="0.55000000000000004">
      <c r="A8692" s="290" t="s">
        <v>41438</v>
      </c>
      <c r="B8692" s="291">
        <v>198977</v>
      </c>
      <c r="D8692" s="290" t="s">
        <v>41979</v>
      </c>
      <c r="E8692" s="292">
        <v>198977</v>
      </c>
    </row>
    <row r="8693" spans="1:5" ht="14.4" x14ac:dyDescent="0.55000000000000004">
      <c r="A8693" s="290" t="s">
        <v>41439</v>
      </c>
      <c r="B8693" s="291">
        <v>381334</v>
      </c>
      <c r="D8693" s="290" t="s">
        <v>41980</v>
      </c>
      <c r="E8693" s="292">
        <v>381334</v>
      </c>
    </row>
    <row r="8694" spans="1:5" ht="14.4" x14ac:dyDescent="0.55000000000000004">
      <c r="A8694" s="290" t="s">
        <v>41440</v>
      </c>
      <c r="B8694" s="291">
        <v>657333</v>
      </c>
      <c r="D8694" s="290" t="s">
        <v>41981</v>
      </c>
      <c r="E8694" s="292">
        <v>657333</v>
      </c>
    </row>
    <row r="8695" spans="1:5" ht="14.4" x14ac:dyDescent="0.55000000000000004">
      <c r="A8695" s="290" t="s">
        <v>41441</v>
      </c>
      <c r="B8695" s="291">
        <v>53304</v>
      </c>
      <c r="D8695" s="290" t="s">
        <v>41982</v>
      </c>
      <c r="E8695" s="292">
        <v>53304</v>
      </c>
    </row>
    <row r="8696" spans="1:5" ht="14.4" x14ac:dyDescent="0.55000000000000004">
      <c r="A8696" s="290" t="s">
        <v>41442</v>
      </c>
      <c r="B8696" s="291">
        <v>371442</v>
      </c>
      <c r="D8696" s="290" t="s">
        <v>41983</v>
      </c>
      <c r="E8696" s="292">
        <v>371442</v>
      </c>
    </row>
    <row r="8697" spans="1:5" ht="14.4" x14ac:dyDescent="0.55000000000000004">
      <c r="A8697" s="290" t="s">
        <v>41443</v>
      </c>
      <c r="B8697" s="291">
        <v>447864.67</v>
      </c>
      <c r="D8697" s="290" t="s">
        <v>41984</v>
      </c>
      <c r="E8697" s="292">
        <v>447864.67</v>
      </c>
    </row>
    <row r="8698" spans="1:5" ht="14.4" x14ac:dyDescent="0.55000000000000004">
      <c r="A8698" s="290" t="s">
        <v>41444</v>
      </c>
      <c r="B8698" s="291">
        <v>91618</v>
      </c>
      <c r="D8698" s="290" t="s">
        <v>41985</v>
      </c>
      <c r="E8698" s="292">
        <v>91618</v>
      </c>
    </row>
    <row r="8699" spans="1:5" ht="14.4" x14ac:dyDescent="0.55000000000000004">
      <c r="A8699" s="290" t="s">
        <v>41445</v>
      </c>
      <c r="B8699" s="291">
        <v>116484.86</v>
      </c>
      <c r="D8699" s="290" t="s">
        <v>41986</v>
      </c>
      <c r="E8699" s="292">
        <v>116484.86</v>
      </c>
    </row>
    <row r="8700" spans="1:5" ht="14.4" x14ac:dyDescent="0.55000000000000004">
      <c r="A8700" s="290" t="s">
        <v>41446</v>
      </c>
      <c r="B8700" s="291">
        <v>57592.75</v>
      </c>
      <c r="D8700" s="290" t="s">
        <v>41987</v>
      </c>
      <c r="E8700" s="292">
        <v>57592.75</v>
      </c>
    </row>
    <row r="8701" spans="1:5" ht="14.4" x14ac:dyDescent="0.55000000000000004">
      <c r="A8701" s="290" t="s">
        <v>41447</v>
      </c>
      <c r="B8701" s="291">
        <v>150710</v>
      </c>
      <c r="D8701" s="290" t="s">
        <v>41988</v>
      </c>
      <c r="E8701" s="292">
        <v>150710</v>
      </c>
    </row>
    <row r="8702" spans="1:5" ht="14.4" x14ac:dyDescent="0.55000000000000004">
      <c r="A8702" s="290" t="s">
        <v>41448</v>
      </c>
      <c r="B8702" s="291">
        <v>15531</v>
      </c>
      <c r="D8702" s="290" t="s">
        <v>41989</v>
      </c>
      <c r="E8702" s="292">
        <v>15531</v>
      </c>
    </row>
    <row r="8703" spans="1:5" ht="14.4" x14ac:dyDescent="0.55000000000000004">
      <c r="A8703" s="290" t="s">
        <v>41449</v>
      </c>
      <c r="B8703" s="291">
        <v>246112.74</v>
      </c>
      <c r="D8703" s="290" t="s">
        <v>41990</v>
      </c>
      <c r="E8703" s="292">
        <v>246112.74</v>
      </c>
    </row>
    <row r="8704" spans="1:5" ht="14.4" x14ac:dyDescent="0.55000000000000004">
      <c r="A8704" s="290" t="s">
        <v>41450</v>
      </c>
      <c r="B8704" s="291">
        <v>27989</v>
      </c>
      <c r="D8704" s="290" t="s">
        <v>41991</v>
      </c>
      <c r="E8704" s="292">
        <v>27989</v>
      </c>
    </row>
    <row r="8705" spans="1:5" ht="14.4" x14ac:dyDescent="0.55000000000000004">
      <c r="A8705" s="290" t="s">
        <v>41451</v>
      </c>
      <c r="B8705" s="291">
        <v>63513.5</v>
      </c>
      <c r="D8705" s="290" t="s">
        <v>41992</v>
      </c>
      <c r="E8705" s="292">
        <v>63513.5</v>
      </c>
    </row>
    <row r="8706" spans="1:5" ht="14.4" x14ac:dyDescent="0.55000000000000004">
      <c r="A8706" s="290" t="s">
        <v>41452</v>
      </c>
      <c r="B8706" s="291">
        <v>2991757.5</v>
      </c>
      <c r="D8706" s="290" t="s">
        <v>41993</v>
      </c>
      <c r="E8706" s="292">
        <v>2991757.5</v>
      </c>
    </row>
    <row r="8707" spans="1:5" ht="14.4" x14ac:dyDescent="0.55000000000000004">
      <c r="A8707" s="290" t="s">
        <v>41453</v>
      </c>
      <c r="B8707" s="291">
        <v>132424</v>
      </c>
      <c r="D8707" s="290" t="s">
        <v>41994</v>
      </c>
      <c r="E8707" s="292">
        <v>132424</v>
      </c>
    </row>
    <row r="8708" spans="1:5" ht="14.4" x14ac:dyDescent="0.55000000000000004">
      <c r="A8708" s="290" t="s">
        <v>41454</v>
      </c>
      <c r="B8708" s="291">
        <v>22617</v>
      </c>
      <c r="D8708" s="290" t="s">
        <v>41995</v>
      </c>
      <c r="E8708" s="292">
        <v>22617</v>
      </c>
    </row>
    <row r="8709" spans="1:5" ht="14.4" x14ac:dyDescent="0.55000000000000004">
      <c r="A8709" s="290" t="s">
        <v>41455</v>
      </c>
      <c r="B8709" s="291">
        <v>39980.75</v>
      </c>
      <c r="D8709" s="290" t="s">
        <v>41996</v>
      </c>
      <c r="E8709" s="292">
        <v>39980.75</v>
      </c>
    </row>
    <row r="8710" spans="1:5" ht="14.4" x14ac:dyDescent="0.55000000000000004">
      <c r="A8710" s="290" t="s">
        <v>41456</v>
      </c>
      <c r="B8710" s="291">
        <v>8369</v>
      </c>
      <c r="D8710" s="290" t="s">
        <v>41997</v>
      </c>
      <c r="E8710" s="292">
        <v>8369</v>
      </c>
    </row>
    <row r="8711" spans="1:5" ht="14.4" x14ac:dyDescent="0.55000000000000004">
      <c r="A8711" s="290" t="s">
        <v>41457</v>
      </c>
      <c r="B8711" s="291">
        <v>16155</v>
      </c>
      <c r="D8711" s="290" t="s">
        <v>41998</v>
      </c>
      <c r="E8711" s="292">
        <v>16155</v>
      </c>
    </row>
    <row r="8712" spans="1:5" ht="14.4" x14ac:dyDescent="0.55000000000000004">
      <c r="A8712" s="290" t="s">
        <v>41458</v>
      </c>
      <c r="B8712" s="291">
        <v>310731.73</v>
      </c>
      <c r="D8712" s="290" t="s">
        <v>41999</v>
      </c>
      <c r="E8712" s="292">
        <v>310731.73</v>
      </c>
    </row>
    <row r="8713" spans="1:5" ht="14.4" x14ac:dyDescent="0.55000000000000004">
      <c r="A8713" s="290" t="s">
        <v>41459</v>
      </c>
      <c r="B8713" s="291">
        <v>64605.1</v>
      </c>
      <c r="D8713" s="290" t="s">
        <v>42000</v>
      </c>
      <c r="E8713" s="292">
        <v>64605.1</v>
      </c>
    </row>
    <row r="8714" spans="1:5" ht="14.4" x14ac:dyDescent="0.55000000000000004">
      <c r="A8714" s="290" t="s">
        <v>41460</v>
      </c>
      <c r="B8714" s="291">
        <v>77544</v>
      </c>
      <c r="D8714" s="290" t="s">
        <v>42001</v>
      </c>
      <c r="E8714" s="292">
        <v>77544</v>
      </c>
    </row>
    <row r="8715" spans="1:5" ht="14.4" x14ac:dyDescent="0.55000000000000004">
      <c r="A8715" s="290" t="s">
        <v>41461</v>
      </c>
      <c r="B8715" s="291">
        <v>10410250</v>
      </c>
      <c r="D8715" s="290" t="s">
        <v>42002</v>
      </c>
      <c r="E8715" s="292">
        <v>10410250</v>
      </c>
    </row>
    <row r="8716" spans="1:5" ht="14.4" x14ac:dyDescent="0.55000000000000004">
      <c r="A8716" s="290" t="s">
        <v>41462</v>
      </c>
      <c r="B8716" s="291">
        <v>40046</v>
      </c>
      <c r="D8716" s="290" t="s">
        <v>42003</v>
      </c>
      <c r="E8716" s="292">
        <v>40046</v>
      </c>
    </row>
    <row r="8717" spans="1:5" ht="14.4" x14ac:dyDescent="0.55000000000000004">
      <c r="A8717" s="290" t="s">
        <v>41463</v>
      </c>
      <c r="B8717" s="291">
        <v>32431</v>
      </c>
      <c r="D8717" s="290" t="s">
        <v>42004</v>
      </c>
      <c r="E8717" s="292">
        <v>32431</v>
      </c>
    </row>
    <row r="8718" spans="1:5" ht="14.4" x14ac:dyDescent="0.55000000000000004">
      <c r="A8718" s="290" t="s">
        <v>41464</v>
      </c>
      <c r="B8718" s="291">
        <v>34448</v>
      </c>
      <c r="D8718" s="290" t="s">
        <v>42005</v>
      </c>
      <c r="E8718" s="292">
        <v>34448</v>
      </c>
    </row>
    <row r="8719" spans="1:5" ht="14.4" x14ac:dyDescent="0.55000000000000004">
      <c r="A8719" s="290" t="s">
        <v>41465</v>
      </c>
      <c r="B8719" s="291">
        <v>127372</v>
      </c>
      <c r="D8719" s="290" t="s">
        <v>42006</v>
      </c>
      <c r="E8719" s="292">
        <v>127372</v>
      </c>
    </row>
    <row r="8720" spans="1:5" ht="14.4" x14ac:dyDescent="0.55000000000000004">
      <c r="A8720" s="290" t="s">
        <v>41466</v>
      </c>
      <c r="B8720" s="291">
        <v>89383.5</v>
      </c>
      <c r="D8720" s="290" t="s">
        <v>42007</v>
      </c>
      <c r="E8720" s="292">
        <v>89383.5</v>
      </c>
    </row>
    <row r="8721" spans="1:5" ht="14.4" x14ac:dyDescent="0.55000000000000004">
      <c r="A8721" s="290" t="s">
        <v>41467</v>
      </c>
      <c r="B8721" s="291">
        <v>37677.5</v>
      </c>
      <c r="D8721" s="290" t="s">
        <v>42008</v>
      </c>
      <c r="E8721" s="292">
        <v>37677.5</v>
      </c>
    </row>
    <row r="8722" spans="1:5" ht="14.4" x14ac:dyDescent="0.55000000000000004">
      <c r="A8722" s="290" t="s">
        <v>41468</v>
      </c>
      <c r="B8722" s="291">
        <v>17224</v>
      </c>
      <c r="D8722" s="290" t="s">
        <v>42009</v>
      </c>
      <c r="E8722" s="292">
        <v>17224</v>
      </c>
    </row>
    <row r="8723" spans="1:5" ht="14.4" x14ac:dyDescent="0.55000000000000004">
      <c r="A8723" s="290" t="s">
        <v>41469</v>
      </c>
      <c r="B8723" s="291">
        <v>8616</v>
      </c>
      <c r="D8723" s="290" t="s">
        <v>42010</v>
      </c>
      <c r="E8723" s="292">
        <v>8616</v>
      </c>
    </row>
    <row r="8724" spans="1:5" ht="14.4" x14ac:dyDescent="0.55000000000000004">
      <c r="A8724" s="290" t="s">
        <v>41470</v>
      </c>
      <c r="B8724" s="291">
        <v>53850</v>
      </c>
      <c r="D8724" s="290" t="s">
        <v>42011</v>
      </c>
      <c r="E8724" s="292">
        <v>53850</v>
      </c>
    </row>
    <row r="8725" spans="1:5" ht="14.4" x14ac:dyDescent="0.55000000000000004">
      <c r="A8725" s="290" t="s">
        <v>41471</v>
      </c>
      <c r="B8725" s="291">
        <v>30658</v>
      </c>
      <c r="D8725" s="290" t="s">
        <v>42012</v>
      </c>
      <c r="E8725" s="292">
        <v>30658</v>
      </c>
    </row>
    <row r="8726" spans="1:5" ht="14.4" x14ac:dyDescent="0.55000000000000004">
      <c r="A8726" s="290" t="s">
        <v>41472</v>
      </c>
      <c r="B8726" s="291">
        <v>53087</v>
      </c>
      <c r="D8726" s="290" t="s">
        <v>42013</v>
      </c>
      <c r="E8726" s="292">
        <v>53087</v>
      </c>
    </row>
    <row r="8727" spans="1:5" ht="14.4" x14ac:dyDescent="0.55000000000000004">
      <c r="A8727" s="290" t="s">
        <v>41473</v>
      </c>
      <c r="B8727" s="291">
        <v>69209</v>
      </c>
      <c r="D8727" s="290" t="s">
        <v>42014</v>
      </c>
      <c r="E8727" s="292">
        <v>69209</v>
      </c>
    </row>
    <row r="8728" spans="1:5" ht="14.4" x14ac:dyDescent="0.55000000000000004">
      <c r="A8728" s="290" t="s">
        <v>41474</v>
      </c>
      <c r="B8728" s="291">
        <v>35863</v>
      </c>
      <c r="D8728" s="290" t="s">
        <v>42015</v>
      </c>
      <c r="E8728" s="292">
        <v>35863</v>
      </c>
    </row>
    <row r="8729" spans="1:5" ht="14.4" x14ac:dyDescent="0.55000000000000004">
      <c r="A8729" s="290" t="s">
        <v>41475</v>
      </c>
      <c r="B8729" s="291">
        <v>19377</v>
      </c>
      <c r="D8729" s="290" t="s">
        <v>42016</v>
      </c>
      <c r="E8729" s="292">
        <v>19377</v>
      </c>
    </row>
    <row r="8730" spans="1:5" ht="14.4" x14ac:dyDescent="0.55000000000000004">
      <c r="A8730" s="290" t="s">
        <v>41476</v>
      </c>
      <c r="B8730" s="291">
        <v>49542</v>
      </c>
      <c r="D8730" s="290" t="s">
        <v>42017</v>
      </c>
      <c r="E8730" s="292">
        <v>49542</v>
      </c>
    </row>
    <row r="8731" spans="1:5" ht="14.4" x14ac:dyDescent="0.55000000000000004">
      <c r="A8731" s="290" t="s">
        <v>41477</v>
      </c>
      <c r="B8731" s="291">
        <v>61360.5</v>
      </c>
      <c r="D8731" s="290" t="s">
        <v>42018</v>
      </c>
      <c r="E8731" s="292">
        <v>61360.5</v>
      </c>
    </row>
    <row r="8732" spans="1:5" ht="14.4" x14ac:dyDescent="0.55000000000000004">
      <c r="A8732" s="290" t="s">
        <v>41478</v>
      </c>
      <c r="B8732" s="291">
        <v>109802.46</v>
      </c>
      <c r="D8732" s="290" t="s">
        <v>42019</v>
      </c>
      <c r="E8732" s="292">
        <v>109802.46</v>
      </c>
    </row>
    <row r="8733" spans="1:5" ht="14.4" x14ac:dyDescent="0.55000000000000004">
      <c r="A8733" s="290" t="s">
        <v>41479</v>
      </c>
      <c r="B8733" s="291">
        <v>8612</v>
      </c>
      <c r="D8733" s="290" t="s">
        <v>42020</v>
      </c>
      <c r="E8733" s="292">
        <v>8612</v>
      </c>
    </row>
    <row r="8734" spans="1:5" ht="14.4" x14ac:dyDescent="0.55000000000000004">
      <c r="A8734" s="290" t="s">
        <v>41480</v>
      </c>
      <c r="B8734" s="291">
        <v>33371.5</v>
      </c>
      <c r="D8734" s="290" t="s">
        <v>42021</v>
      </c>
      <c r="E8734" s="292">
        <v>33371.5</v>
      </c>
    </row>
    <row r="8735" spans="1:5" ht="14.4" x14ac:dyDescent="0.55000000000000004">
      <c r="A8735" s="290" t="s">
        <v>41481</v>
      </c>
      <c r="B8735" s="291">
        <v>6462</v>
      </c>
      <c r="D8735" s="290" t="s">
        <v>42022</v>
      </c>
      <c r="E8735" s="292">
        <v>6462</v>
      </c>
    </row>
    <row r="8736" spans="1:5" ht="14.4" x14ac:dyDescent="0.55000000000000004">
      <c r="A8736" s="290" t="s">
        <v>41482</v>
      </c>
      <c r="B8736" s="291">
        <v>25836</v>
      </c>
      <c r="D8736" s="290" t="s">
        <v>42023</v>
      </c>
      <c r="E8736" s="292">
        <v>25836</v>
      </c>
    </row>
    <row r="8737" spans="1:5" ht="14.4" x14ac:dyDescent="0.55000000000000004">
      <c r="A8737" s="290" t="s">
        <v>41483</v>
      </c>
      <c r="B8737" s="291">
        <v>58410</v>
      </c>
      <c r="D8737" s="290" t="s">
        <v>42024</v>
      </c>
      <c r="E8737" s="292">
        <v>58410</v>
      </c>
    </row>
    <row r="8738" spans="1:5" ht="14.4" x14ac:dyDescent="0.55000000000000004">
      <c r="A8738" s="290" t="s">
        <v>41484</v>
      </c>
      <c r="B8738" s="291">
        <v>21530</v>
      </c>
      <c r="D8738" s="290" t="s">
        <v>42025</v>
      </c>
      <c r="E8738" s="292">
        <v>21530</v>
      </c>
    </row>
    <row r="8739" spans="1:5" ht="14.4" x14ac:dyDescent="0.55000000000000004">
      <c r="A8739" s="290" t="s">
        <v>41485</v>
      </c>
      <c r="B8739" s="291">
        <v>38772</v>
      </c>
      <c r="D8739" s="290" t="s">
        <v>42026</v>
      </c>
      <c r="E8739" s="292">
        <v>38772</v>
      </c>
    </row>
    <row r="8740" spans="1:5" ht="14.4" x14ac:dyDescent="0.55000000000000004">
      <c r="A8740" s="290" t="s">
        <v>41486</v>
      </c>
      <c r="B8740" s="291">
        <v>26912.5</v>
      </c>
      <c r="D8740" s="290" t="s">
        <v>42027</v>
      </c>
      <c r="E8740" s="292">
        <v>26912.5</v>
      </c>
    </row>
    <row r="8741" spans="1:5" ht="14.4" x14ac:dyDescent="0.55000000000000004">
      <c r="A8741" s="290" t="s">
        <v>41487</v>
      </c>
      <c r="B8741" s="291">
        <v>27603.75</v>
      </c>
      <c r="D8741" s="290" t="s">
        <v>42028</v>
      </c>
      <c r="E8741" s="292">
        <v>27603.75</v>
      </c>
    </row>
    <row r="8742" spans="1:5" ht="14.4" x14ac:dyDescent="0.55000000000000004">
      <c r="A8742" s="290" t="s">
        <v>41488</v>
      </c>
      <c r="B8742" s="291">
        <v>13188.5</v>
      </c>
      <c r="D8742" s="290" t="s">
        <v>42029</v>
      </c>
      <c r="E8742" s="292">
        <v>13188.5</v>
      </c>
    </row>
    <row r="8743" spans="1:5" ht="14.4" x14ac:dyDescent="0.55000000000000004">
      <c r="A8743" s="290" t="s">
        <v>41489</v>
      </c>
      <c r="B8743" s="291">
        <v>89431</v>
      </c>
      <c r="D8743" s="290" t="s">
        <v>42030</v>
      </c>
      <c r="E8743" s="292">
        <v>89431</v>
      </c>
    </row>
    <row r="8744" spans="1:5" ht="14.4" x14ac:dyDescent="0.55000000000000004">
      <c r="A8744" s="290" t="s">
        <v>41490</v>
      </c>
      <c r="B8744" s="291">
        <v>18885</v>
      </c>
      <c r="D8744" s="290" t="s">
        <v>42031</v>
      </c>
      <c r="E8744" s="292">
        <v>18885</v>
      </c>
    </row>
    <row r="8745" spans="1:5" ht="14.4" x14ac:dyDescent="0.55000000000000004">
      <c r="A8745" s="290" t="s">
        <v>41491</v>
      </c>
      <c r="B8745" s="291">
        <v>10396</v>
      </c>
      <c r="D8745" s="290" t="s">
        <v>42032</v>
      </c>
      <c r="E8745" s="292">
        <v>10396</v>
      </c>
    </row>
    <row r="8746" spans="1:5" ht="14.4" x14ac:dyDescent="0.55000000000000004">
      <c r="A8746" s="290" t="s">
        <v>41492</v>
      </c>
      <c r="B8746" s="291">
        <v>338678</v>
      </c>
      <c r="D8746" s="290" t="s">
        <v>42033</v>
      </c>
      <c r="E8746" s="292">
        <v>338678</v>
      </c>
    </row>
    <row r="8747" spans="1:5" ht="14.4" x14ac:dyDescent="0.55000000000000004">
      <c r="A8747" s="290" t="s">
        <v>41493</v>
      </c>
      <c r="B8747" s="291">
        <v>15580</v>
      </c>
      <c r="D8747" s="290" t="s">
        <v>42034</v>
      </c>
      <c r="E8747" s="292">
        <v>15580</v>
      </c>
    </row>
    <row r="8748" spans="1:5" ht="14.4" x14ac:dyDescent="0.55000000000000004">
      <c r="A8748" s="290" t="s">
        <v>41494</v>
      </c>
      <c r="B8748" s="291">
        <v>1318276.17</v>
      </c>
      <c r="D8748" s="290" t="s">
        <v>42035</v>
      </c>
      <c r="E8748" s="292">
        <v>1318276.17</v>
      </c>
    </row>
    <row r="8749" spans="1:5" ht="14.4" x14ac:dyDescent="0.55000000000000004">
      <c r="A8749" s="290" t="s">
        <v>41495</v>
      </c>
      <c r="B8749" s="291">
        <v>19377</v>
      </c>
      <c r="D8749" s="290" t="s">
        <v>42036</v>
      </c>
      <c r="E8749" s="292">
        <v>19377</v>
      </c>
    </row>
    <row r="8750" spans="1:5" ht="14.4" x14ac:dyDescent="0.55000000000000004">
      <c r="A8750" s="290" t="s">
        <v>41496</v>
      </c>
      <c r="B8750" s="291">
        <v>63513.5</v>
      </c>
      <c r="D8750" s="290" t="s">
        <v>42037</v>
      </c>
      <c r="E8750" s="292">
        <v>63513.5</v>
      </c>
    </row>
    <row r="8751" spans="1:5" ht="14.4" x14ac:dyDescent="0.55000000000000004">
      <c r="A8751" s="290" t="s">
        <v>41497</v>
      </c>
      <c r="B8751" s="291">
        <v>706943.07</v>
      </c>
      <c r="D8751" s="290" t="s">
        <v>42038</v>
      </c>
      <c r="E8751" s="292">
        <v>706943.07</v>
      </c>
    </row>
    <row r="8752" spans="1:5" ht="14.4" x14ac:dyDescent="0.55000000000000004">
      <c r="A8752" s="290" t="s">
        <v>41498</v>
      </c>
      <c r="B8752" s="291">
        <v>592350</v>
      </c>
      <c r="D8752" s="290" t="s">
        <v>42039</v>
      </c>
      <c r="E8752" s="292">
        <v>592350</v>
      </c>
    </row>
    <row r="8753" spans="1:5" ht="14.4" x14ac:dyDescent="0.55000000000000004">
      <c r="A8753" s="290" t="s">
        <v>41499</v>
      </c>
      <c r="B8753" s="291">
        <v>84699</v>
      </c>
      <c r="D8753" s="290" t="s">
        <v>42040</v>
      </c>
      <c r="E8753" s="292">
        <v>84699</v>
      </c>
    </row>
    <row r="8754" spans="1:5" ht="14.4" x14ac:dyDescent="0.55000000000000004">
      <c r="A8754" s="290" t="s">
        <v>41500</v>
      </c>
      <c r="B8754" s="291">
        <v>44157</v>
      </c>
      <c r="D8754" s="290" t="s">
        <v>42041</v>
      </c>
      <c r="E8754" s="292">
        <v>44157</v>
      </c>
    </row>
    <row r="8755" spans="1:5" ht="14.4" x14ac:dyDescent="0.55000000000000004">
      <c r="A8755" s="290" t="s">
        <v>41501</v>
      </c>
      <c r="B8755" s="291">
        <v>369388</v>
      </c>
      <c r="D8755" s="290" t="s">
        <v>42042</v>
      </c>
      <c r="E8755" s="292">
        <v>369388</v>
      </c>
    </row>
    <row r="8756" spans="1:5" ht="14.4" x14ac:dyDescent="0.55000000000000004">
      <c r="A8756" s="290" t="s">
        <v>41502</v>
      </c>
      <c r="B8756" s="291">
        <v>140010</v>
      </c>
      <c r="D8756" s="290" t="s">
        <v>42043</v>
      </c>
      <c r="E8756" s="292">
        <v>140010</v>
      </c>
    </row>
    <row r="8757" spans="1:5" ht="14.4" x14ac:dyDescent="0.55000000000000004">
      <c r="A8757" s="290" t="s">
        <v>65936</v>
      </c>
      <c r="B8757" s="291">
        <v>13400</v>
      </c>
      <c r="D8757" s="290" t="s">
        <v>57120</v>
      </c>
      <c r="E8757" s="292">
        <v>13400</v>
      </c>
    </row>
    <row r="8758" spans="1:5" ht="14.4" x14ac:dyDescent="0.55000000000000004">
      <c r="A8758" s="290" t="s">
        <v>57002</v>
      </c>
      <c r="B8758" s="291">
        <v>2840</v>
      </c>
      <c r="D8758" s="290" t="s">
        <v>57121</v>
      </c>
      <c r="E8758" s="292">
        <v>2840</v>
      </c>
    </row>
    <row r="8759" spans="1:5" ht="14.4" x14ac:dyDescent="0.55000000000000004">
      <c r="A8759" s="290" t="s">
        <v>65937</v>
      </c>
      <c r="B8759" s="291">
        <v>5679.34</v>
      </c>
      <c r="D8759" s="290" t="s">
        <v>66433</v>
      </c>
      <c r="E8759" s="292">
        <v>5679.34</v>
      </c>
    </row>
    <row r="8760" spans="1:5" ht="14.4" x14ac:dyDescent="0.55000000000000004">
      <c r="A8760" s="290" t="s">
        <v>65938</v>
      </c>
      <c r="B8760" s="291">
        <v>5000</v>
      </c>
      <c r="D8760" s="290" t="s">
        <v>66434</v>
      </c>
      <c r="E8760" s="292">
        <v>5000</v>
      </c>
    </row>
    <row r="8761" spans="1:5" ht="14.4" x14ac:dyDescent="0.55000000000000004">
      <c r="A8761" s="290" t="s">
        <v>57003</v>
      </c>
      <c r="B8761" s="291">
        <v>1539.99</v>
      </c>
      <c r="D8761" s="290" t="s">
        <v>57122</v>
      </c>
      <c r="E8761" s="292">
        <v>1539.99</v>
      </c>
    </row>
    <row r="8762" spans="1:5" ht="14.4" x14ac:dyDescent="0.55000000000000004">
      <c r="A8762" s="290" t="s">
        <v>57004</v>
      </c>
      <c r="B8762" s="291">
        <v>229144.5</v>
      </c>
      <c r="D8762" s="290" t="s">
        <v>57123</v>
      </c>
      <c r="E8762" s="292">
        <v>229144.5</v>
      </c>
    </row>
    <row r="8763" spans="1:5" ht="14.4" x14ac:dyDescent="0.55000000000000004">
      <c r="A8763" s="290" t="s">
        <v>57005</v>
      </c>
      <c r="B8763" s="291">
        <v>9468.34</v>
      </c>
      <c r="D8763" s="290" t="s">
        <v>57124</v>
      </c>
      <c r="E8763" s="292">
        <v>9468.34</v>
      </c>
    </row>
    <row r="8764" spans="1:5" ht="14.4" x14ac:dyDescent="0.55000000000000004">
      <c r="A8764" s="290" t="s">
        <v>57006</v>
      </c>
      <c r="B8764" s="291">
        <v>29925.89</v>
      </c>
      <c r="D8764" s="290" t="s">
        <v>57125</v>
      </c>
      <c r="E8764" s="292">
        <v>29925.89</v>
      </c>
    </row>
    <row r="8765" spans="1:5" ht="14.4" x14ac:dyDescent="0.55000000000000004">
      <c r="A8765" s="290" t="s">
        <v>57007</v>
      </c>
      <c r="B8765" s="291">
        <v>31959.99</v>
      </c>
      <c r="D8765" s="290" t="s">
        <v>57126</v>
      </c>
      <c r="E8765" s="292">
        <v>31959.99</v>
      </c>
    </row>
    <row r="8766" spans="1:5" ht="14.4" x14ac:dyDescent="0.55000000000000004">
      <c r="A8766" s="290" t="s">
        <v>57008</v>
      </c>
      <c r="B8766" s="291">
        <v>6947.9</v>
      </c>
      <c r="D8766" s="290" t="s">
        <v>57127</v>
      </c>
      <c r="E8766" s="292">
        <v>6947.9</v>
      </c>
    </row>
    <row r="8767" spans="1:5" ht="14.4" x14ac:dyDescent="0.55000000000000004">
      <c r="A8767" s="290" t="s">
        <v>57009</v>
      </c>
      <c r="B8767" s="291">
        <v>41000</v>
      </c>
      <c r="D8767" s="290" t="s">
        <v>57128</v>
      </c>
      <c r="E8767" s="292">
        <v>41000</v>
      </c>
    </row>
    <row r="8768" spans="1:5" ht="14.4" x14ac:dyDescent="0.55000000000000004">
      <c r="A8768" s="290" t="s">
        <v>57010</v>
      </c>
      <c r="B8768" s="291">
        <v>41622</v>
      </c>
      <c r="D8768" s="290" t="s">
        <v>57129</v>
      </c>
      <c r="E8768" s="292">
        <v>41622</v>
      </c>
    </row>
    <row r="8769" spans="1:5" ht="14.4" x14ac:dyDescent="0.55000000000000004">
      <c r="A8769" s="290" t="s">
        <v>57011</v>
      </c>
      <c r="B8769" s="291">
        <v>7870</v>
      </c>
      <c r="D8769" s="290" t="s">
        <v>57130</v>
      </c>
      <c r="E8769" s="292">
        <v>7870</v>
      </c>
    </row>
    <row r="8770" spans="1:5" ht="14.4" x14ac:dyDescent="0.55000000000000004">
      <c r="A8770" s="290" t="s">
        <v>57012</v>
      </c>
      <c r="B8770" s="291">
        <v>5495.96</v>
      </c>
      <c r="D8770" s="290" t="s">
        <v>57131</v>
      </c>
      <c r="E8770" s="292">
        <v>5495.96</v>
      </c>
    </row>
    <row r="8771" spans="1:5" ht="14.4" x14ac:dyDescent="0.55000000000000004">
      <c r="A8771" s="290" t="s">
        <v>57013</v>
      </c>
      <c r="B8771" s="291">
        <v>105000</v>
      </c>
      <c r="D8771" s="290" t="s">
        <v>57132</v>
      </c>
      <c r="E8771" s="292">
        <v>105000</v>
      </c>
    </row>
    <row r="8772" spans="1:5" ht="14.4" x14ac:dyDescent="0.55000000000000004">
      <c r="A8772" s="290" t="s">
        <v>57014</v>
      </c>
      <c r="B8772" s="291">
        <v>75000</v>
      </c>
      <c r="D8772" s="290" t="s">
        <v>57133</v>
      </c>
      <c r="E8772" s="292">
        <v>75000</v>
      </c>
    </row>
    <row r="8773" spans="1:5" ht="14.4" x14ac:dyDescent="0.55000000000000004">
      <c r="A8773" s="290" t="s">
        <v>57015</v>
      </c>
      <c r="B8773" s="291">
        <v>10000</v>
      </c>
      <c r="D8773" s="290" t="s">
        <v>57134</v>
      </c>
      <c r="E8773" s="292">
        <v>10000</v>
      </c>
    </row>
    <row r="8774" spans="1:5" ht="14.4" x14ac:dyDescent="0.55000000000000004">
      <c r="A8774" s="290" t="s">
        <v>57016</v>
      </c>
      <c r="B8774" s="291">
        <v>19999.98</v>
      </c>
      <c r="D8774" s="290" t="s">
        <v>57135</v>
      </c>
      <c r="E8774" s="292">
        <v>19999.98</v>
      </c>
    </row>
    <row r="8775" spans="1:5" ht="14.4" x14ac:dyDescent="0.55000000000000004">
      <c r="A8775" s="290" t="s">
        <v>57017</v>
      </c>
      <c r="B8775" s="291">
        <v>6500</v>
      </c>
      <c r="D8775" s="290" t="s">
        <v>57136</v>
      </c>
      <c r="E8775" s="292">
        <v>6500</v>
      </c>
    </row>
    <row r="8776" spans="1:5" ht="14.4" x14ac:dyDescent="0.55000000000000004">
      <c r="A8776" s="290" t="s">
        <v>57018</v>
      </c>
      <c r="B8776" s="291">
        <v>35400</v>
      </c>
      <c r="D8776" s="290" t="s">
        <v>57137</v>
      </c>
      <c r="E8776" s="292">
        <v>35400</v>
      </c>
    </row>
    <row r="8777" spans="1:5" ht="14.4" x14ac:dyDescent="0.55000000000000004">
      <c r="A8777" s="290" t="s">
        <v>57019</v>
      </c>
      <c r="B8777" s="291">
        <v>8230.92</v>
      </c>
      <c r="D8777" s="290" t="s">
        <v>57138</v>
      </c>
      <c r="E8777" s="292">
        <v>8230.92</v>
      </c>
    </row>
    <row r="8778" spans="1:5" ht="14.4" x14ac:dyDescent="0.55000000000000004">
      <c r="A8778" s="290" t="s">
        <v>65939</v>
      </c>
      <c r="B8778" s="291">
        <v>1296.3499999999999</v>
      </c>
      <c r="D8778" s="290" t="s">
        <v>57139</v>
      </c>
      <c r="E8778" s="292">
        <v>1296.3499999999999</v>
      </c>
    </row>
    <row r="8779" spans="1:5" ht="14.4" x14ac:dyDescent="0.55000000000000004">
      <c r="A8779" s="290" t="s">
        <v>57020</v>
      </c>
      <c r="B8779" s="291">
        <v>43334.46</v>
      </c>
      <c r="D8779" s="290" t="s">
        <v>57140</v>
      </c>
      <c r="E8779" s="292">
        <v>43334.46</v>
      </c>
    </row>
    <row r="8780" spans="1:5" ht="14.4" x14ac:dyDescent="0.55000000000000004">
      <c r="A8780" s="290" t="s">
        <v>65940</v>
      </c>
      <c r="B8780" s="291">
        <v>0</v>
      </c>
      <c r="D8780" s="290" t="s">
        <v>66435</v>
      </c>
      <c r="E8780" s="292">
        <v>0</v>
      </c>
    </row>
    <row r="8781" spans="1:5" ht="14.4" x14ac:dyDescent="0.55000000000000004">
      <c r="A8781" s="290" t="s">
        <v>57021</v>
      </c>
      <c r="B8781" s="291">
        <v>18640</v>
      </c>
      <c r="D8781" s="290" t="s">
        <v>57141</v>
      </c>
      <c r="E8781" s="292">
        <v>18640</v>
      </c>
    </row>
    <row r="8782" spans="1:5" ht="14.4" x14ac:dyDescent="0.55000000000000004">
      <c r="A8782" s="290" t="s">
        <v>57022</v>
      </c>
      <c r="B8782" s="291">
        <v>33000</v>
      </c>
      <c r="D8782" s="290" t="s">
        <v>57142</v>
      </c>
      <c r="E8782" s="292">
        <v>33000</v>
      </c>
    </row>
    <row r="8783" spans="1:5" ht="14.4" x14ac:dyDescent="0.55000000000000004">
      <c r="A8783" s="290" t="s">
        <v>57023</v>
      </c>
      <c r="B8783" s="291">
        <v>3110</v>
      </c>
      <c r="D8783" s="290" t="s">
        <v>57143</v>
      </c>
      <c r="E8783" s="292">
        <v>3110</v>
      </c>
    </row>
    <row r="8784" spans="1:5" ht="14.4" x14ac:dyDescent="0.55000000000000004">
      <c r="A8784" s="290" t="s">
        <v>57024</v>
      </c>
      <c r="B8784" s="291">
        <v>10004.39</v>
      </c>
      <c r="D8784" s="290" t="s">
        <v>57144</v>
      </c>
      <c r="E8784" s="292">
        <v>10004.39</v>
      </c>
    </row>
    <row r="8785" spans="1:5" ht="14.4" x14ac:dyDescent="0.55000000000000004">
      <c r="A8785" s="290" t="s">
        <v>65941</v>
      </c>
      <c r="B8785" s="291">
        <v>14422.94</v>
      </c>
      <c r="D8785" s="290" t="s">
        <v>57145</v>
      </c>
      <c r="E8785" s="292">
        <v>14422.94</v>
      </c>
    </row>
    <row r="8786" spans="1:5" ht="14.4" x14ac:dyDescent="0.55000000000000004">
      <c r="A8786" s="290" t="s">
        <v>57025</v>
      </c>
      <c r="B8786" s="291">
        <v>10599.2</v>
      </c>
      <c r="D8786" s="290" t="s">
        <v>57146</v>
      </c>
      <c r="E8786" s="292">
        <v>10599.2</v>
      </c>
    </row>
    <row r="8787" spans="1:5" ht="14.4" x14ac:dyDescent="0.55000000000000004">
      <c r="A8787" s="290" t="s">
        <v>65942</v>
      </c>
      <c r="B8787" s="291">
        <v>0</v>
      </c>
      <c r="D8787" s="290" t="s">
        <v>66436</v>
      </c>
      <c r="E8787" s="292">
        <v>0</v>
      </c>
    </row>
    <row r="8788" spans="1:5" ht="14.4" x14ac:dyDescent="0.55000000000000004">
      <c r="A8788" s="290" t="s">
        <v>57026</v>
      </c>
      <c r="B8788" s="291">
        <v>15556</v>
      </c>
      <c r="D8788" s="290" t="s">
        <v>57147</v>
      </c>
      <c r="E8788" s="292">
        <v>15556</v>
      </c>
    </row>
    <row r="8789" spans="1:5" ht="14.4" x14ac:dyDescent="0.55000000000000004">
      <c r="A8789" s="290" t="s">
        <v>57027</v>
      </c>
      <c r="B8789" s="291">
        <v>6270.21</v>
      </c>
      <c r="D8789" s="290" t="s">
        <v>57148</v>
      </c>
      <c r="E8789" s="292">
        <v>6270.21</v>
      </c>
    </row>
    <row r="8790" spans="1:5" ht="14.4" x14ac:dyDescent="0.55000000000000004">
      <c r="A8790" s="290" t="s">
        <v>65943</v>
      </c>
      <c r="B8790" s="291">
        <v>0</v>
      </c>
      <c r="D8790" s="290" t="s">
        <v>66437</v>
      </c>
      <c r="E8790" s="292">
        <v>0</v>
      </c>
    </row>
    <row r="8791" spans="1:5" ht="14.4" x14ac:dyDescent="0.55000000000000004">
      <c r="A8791" s="290" t="s">
        <v>65944</v>
      </c>
      <c r="B8791" s="291">
        <v>0</v>
      </c>
      <c r="D8791" s="290" t="s">
        <v>66438</v>
      </c>
      <c r="E8791" s="292">
        <v>0</v>
      </c>
    </row>
    <row r="8792" spans="1:5" ht="14.4" x14ac:dyDescent="0.55000000000000004">
      <c r="A8792" s="290" t="s">
        <v>57028</v>
      </c>
      <c r="B8792" s="291">
        <v>6070.45</v>
      </c>
      <c r="D8792" s="290" t="s">
        <v>57149</v>
      </c>
      <c r="E8792" s="292">
        <v>6070.45</v>
      </c>
    </row>
    <row r="8793" spans="1:5" ht="14.4" x14ac:dyDescent="0.55000000000000004">
      <c r="A8793" s="290" t="s">
        <v>57029</v>
      </c>
      <c r="B8793" s="291">
        <v>31000</v>
      </c>
      <c r="D8793" s="290" t="s">
        <v>57150</v>
      </c>
      <c r="E8793" s="292">
        <v>31000</v>
      </c>
    </row>
    <row r="8794" spans="1:5" ht="14.4" x14ac:dyDescent="0.55000000000000004">
      <c r="A8794" s="290" t="s">
        <v>57030</v>
      </c>
      <c r="B8794" s="291">
        <v>73485</v>
      </c>
      <c r="D8794" s="290" t="s">
        <v>57151</v>
      </c>
      <c r="E8794" s="292">
        <v>73485</v>
      </c>
    </row>
    <row r="8795" spans="1:5" ht="14.4" x14ac:dyDescent="0.55000000000000004">
      <c r="A8795" s="290" t="s">
        <v>65945</v>
      </c>
      <c r="B8795" s="291">
        <v>0</v>
      </c>
      <c r="D8795" s="290" t="s">
        <v>66439</v>
      </c>
      <c r="E8795" s="292">
        <v>0</v>
      </c>
    </row>
    <row r="8796" spans="1:5" ht="14.4" x14ac:dyDescent="0.55000000000000004">
      <c r="A8796" s="290" t="s">
        <v>65946</v>
      </c>
      <c r="B8796" s="291">
        <v>0</v>
      </c>
      <c r="D8796" s="290" t="s">
        <v>66440</v>
      </c>
      <c r="E8796" s="292">
        <v>0</v>
      </c>
    </row>
    <row r="8797" spans="1:5" ht="14.4" x14ac:dyDescent="0.55000000000000004">
      <c r="A8797" s="290" t="s">
        <v>65947</v>
      </c>
      <c r="B8797" s="291">
        <v>10000</v>
      </c>
      <c r="D8797" s="290" t="s">
        <v>57152</v>
      </c>
      <c r="E8797" s="292">
        <v>10000</v>
      </c>
    </row>
    <row r="8798" spans="1:5" ht="14.4" x14ac:dyDescent="0.55000000000000004">
      <c r="A8798" s="290" t="s">
        <v>57031</v>
      </c>
      <c r="B8798" s="291">
        <v>17292.490000000002</v>
      </c>
      <c r="D8798" s="290" t="s">
        <v>57153</v>
      </c>
      <c r="E8798" s="292">
        <v>17292.490000000002</v>
      </c>
    </row>
    <row r="8799" spans="1:5" ht="14.4" x14ac:dyDescent="0.55000000000000004">
      <c r="A8799" s="290" t="s">
        <v>57032</v>
      </c>
      <c r="B8799" s="291">
        <v>44000</v>
      </c>
      <c r="D8799" s="290" t="s">
        <v>57154</v>
      </c>
      <c r="E8799" s="292">
        <v>44000</v>
      </c>
    </row>
    <row r="8800" spans="1:5" ht="14.4" x14ac:dyDescent="0.55000000000000004">
      <c r="A8800" s="290" t="s">
        <v>57033</v>
      </c>
      <c r="B8800" s="291">
        <v>864.07</v>
      </c>
      <c r="D8800" s="290" t="s">
        <v>57155</v>
      </c>
      <c r="E8800" s="292">
        <v>864.07</v>
      </c>
    </row>
    <row r="8801" spans="1:5" ht="14.4" x14ac:dyDescent="0.55000000000000004">
      <c r="A8801" s="290" t="s">
        <v>57034</v>
      </c>
      <c r="B8801" s="291">
        <v>10706.09</v>
      </c>
      <c r="D8801" s="290" t="s">
        <v>57156</v>
      </c>
      <c r="E8801" s="292">
        <v>10706.09</v>
      </c>
    </row>
    <row r="8802" spans="1:5" ht="14.4" x14ac:dyDescent="0.55000000000000004">
      <c r="A8802" s="290" t="s">
        <v>65948</v>
      </c>
      <c r="B8802" s="291">
        <v>5546.52</v>
      </c>
      <c r="D8802" s="290" t="s">
        <v>66441</v>
      </c>
      <c r="E8802" s="292">
        <v>5546.52</v>
      </c>
    </row>
    <row r="8803" spans="1:5" ht="14.4" x14ac:dyDescent="0.55000000000000004">
      <c r="A8803" s="290" t="s">
        <v>57035</v>
      </c>
      <c r="B8803" s="291">
        <v>6123.16</v>
      </c>
      <c r="D8803" s="290" t="s">
        <v>57157</v>
      </c>
      <c r="E8803" s="292">
        <v>6123.16</v>
      </c>
    </row>
    <row r="8804" spans="1:5" ht="14.4" x14ac:dyDescent="0.55000000000000004">
      <c r="A8804" s="290" t="s">
        <v>57036</v>
      </c>
      <c r="B8804" s="291">
        <v>4106.75</v>
      </c>
      <c r="D8804" s="290" t="s">
        <v>57158</v>
      </c>
      <c r="E8804" s="292">
        <v>4106.75</v>
      </c>
    </row>
    <row r="8805" spans="1:5" ht="14.4" x14ac:dyDescent="0.55000000000000004">
      <c r="A8805" s="290" t="s">
        <v>57037</v>
      </c>
      <c r="B8805" s="291">
        <v>27730.9</v>
      </c>
      <c r="D8805" s="290" t="s">
        <v>57159</v>
      </c>
      <c r="E8805" s="292">
        <v>27730.9</v>
      </c>
    </row>
    <row r="8806" spans="1:5" ht="14.4" x14ac:dyDescent="0.55000000000000004">
      <c r="A8806" s="290" t="s">
        <v>57038</v>
      </c>
      <c r="B8806" s="291">
        <v>9793.0400000000009</v>
      </c>
      <c r="D8806" s="290" t="s">
        <v>57160</v>
      </c>
      <c r="E8806" s="292">
        <v>9793.0400000000009</v>
      </c>
    </row>
    <row r="8807" spans="1:5" ht="14.4" x14ac:dyDescent="0.55000000000000004">
      <c r="A8807" s="290" t="s">
        <v>57039</v>
      </c>
      <c r="B8807" s="291">
        <v>6441.5</v>
      </c>
      <c r="D8807" s="290" t="s">
        <v>57161</v>
      </c>
      <c r="E8807" s="292">
        <v>6441.5</v>
      </c>
    </row>
    <row r="8808" spans="1:5" ht="14.4" x14ac:dyDescent="0.55000000000000004">
      <c r="A8808" s="290" t="s">
        <v>65949</v>
      </c>
      <c r="B8808" s="291">
        <v>6963.33</v>
      </c>
      <c r="D8808" s="290" t="s">
        <v>57162</v>
      </c>
      <c r="E8808" s="292">
        <v>6963.33</v>
      </c>
    </row>
    <row r="8809" spans="1:5" ht="14.4" x14ac:dyDescent="0.55000000000000004">
      <c r="A8809" s="290" t="s">
        <v>65950</v>
      </c>
      <c r="B8809" s="291">
        <v>7977.07</v>
      </c>
      <c r="D8809" s="290" t="s">
        <v>66442</v>
      </c>
      <c r="E8809" s="292">
        <v>7977.07</v>
      </c>
    </row>
    <row r="8810" spans="1:5" ht="14.4" x14ac:dyDescent="0.55000000000000004">
      <c r="A8810" s="290" t="s">
        <v>65951</v>
      </c>
      <c r="B8810" s="291">
        <v>0</v>
      </c>
      <c r="D8810" s="290" t="s">
        <v>66443</v>
      </c>
      <c r="E8810" s="292">
        <v>0</v>
      </c>
    </row>
    <row r="8811" spans="1:5" ht="14.4" x14ac:dyDescent="0.55000000000000004">
      <c r="A8811" s="290" t="s">
        <v>65952</v>
      </c>
      <c r="B8811" s="291">
        <v>5000</v>
      </c>
      <c r="D8811" s="290" t="s">
        <v>66444</v>
      </c>
      <c r="E8811" s="292">
        <v>5000</v>
      </c>
    </row>
    <row r="8812" spans="1:5" ht="14.4" x14ac:dyDescent="0.55000000000000004">
      <c r="A8812" s="290" t="s">
        <v>65953</v>
      </c>
      <c r="B8812" s="291">
        <v>5591.63</v>
      </c>
      <c r="D8812" s="290" t="s">
        <v>57163</v>
      </c>
      <c r="E8812" s="292">
        <v>5591.63</v>
      </c>
    </row>
    <row r="8813" spans="1:5" ht="14.4" x14ac:dyDescent="0.55000000000000004">
      <c r="A8813" s="290" t="s">
        <v>57040</v>
      </c>
      <c r="B8813" s="291">
        <v>16843.84</v>
      </c>
      <c r="D8813" s="290" t="s">
        <v>57164</v>
      </c>
      <c r="E8813" s="292">
        <v>16843.84</v>
      </c>
    </row>
    <row r="8814" spans="1:5" ht="14.4" x14ac:dyDescent="0.55000000000000004">
      <c r="A8814" s="290" t="s">
        <v>65954</v>
      </c>
      <c r="B8814" s="291">
        <v>2499.9899999999998</v>
      </c>
      <c r="D8814" s="290" t="s">
        <v>66445</v>
      </c>
      <c r="E8814" s="292">
        <v>2499.9899999999998</v>
      </c>
    </row>
    <row r="8815" spans="1:5" ht="14.4" x14ac:dyDescent="0.55000000000000004">
      <c r="A8815" s="290" t="s">
        <v>43835</v>
      </c>
      <c r="B8815" s="291">
        <v>6620</v>
      </c>
      <c r="D8815" s="290" t="s">
        <v>44170</v>
      </c>
      <c r="E8815" s="292">
        <v>6620</v>
      </c>
    </row>
    <row r="8816" spans="1:5" ht="14.4" x14ac:dyDescent="0.55000000000000004">
      <c r="A8816" s="290" t="s">
        <v>43836</v>
      </c>
      <c r="B8816" s="291">
        <v>1161</v>
      </c>
      <c r="D8816" s="290" t="s">
        <v>44171</v>
      </c>
      <c r="E8816" s="292">
        <v>1161</v>
      </c>
    </row>
    <row r="8817" spans="1:5" ht="14.4" x14ac:dyDescent="0.55000000000000004">
      <c r="A8817" s="290" t="s">
        <v>43837</v>
      </c>
      <c r="B8817" s="291">
        <v>509</v>
      </c>
      <c r="D8817" s="290" t="s">
        <v>44172</v>
      </c>
      <c r="E8817" s="292">
        <v>509</v>
      </c>
    </row>
    <row r="8818" spans="1:5" ht="14.4" x14ac:dyDescent="0.55000000000000004">
      <c r="A8818" s="290" t="s">
        <v>43838</v>
      </c>
      <c r="B8818" s="291">
        <v>1701</v>
      </c>
      <c r="D8818" s="290" t="s">
        <v>44173</v>
      </c>
      <c r="E8818" s="292">
        <v>1701</v>
      </c>
    </row>
    <row r="8819" spans="1:5" ht="14.4" x14ac:dyDescent="0.55000000000000004">
      <c r="A8819" s="290" t="s">
        <v>43839</v>
      </c>
      <c r="B8819" s="291">
        <v>1243</v>
      </c>
      <c r="D8819" s="290" t="s">
        <v>44174</v>
      </c>
      <c r="E8819" s="292">
        <v>1243</v>
      </c>
    </row>
    <row r="8820" spans="1:5" ht="14.4" x14ac:dyDescent="0.55000000000000004">
      <c r="A8820" s="290" t="s">
        <v>43840</v>
      </c>
      <c r="B8820" s="291">
        <v>7108</v>
      </c>
      <c r="D8820" s="290" t="s">
        <v>44175</v>
      </c>
      <c r="E8820" s="292">
        <v>7108</v>
      </c>
    </row>
    <row r="8821" spans="1:5" ht="14.4" x14ac:dyDescent="0.55000000000000004">
      <c r="A8821" s="290" t="s">
        <v>43841</v>
      </c>
      <c r="B8821" s="291">
        <v>1419</v>
      </c>
      <c r="D8821" s="290" t="s">
        <v>44176</v>
      </c>
      <c r="E8821" s="292">
        <v>1419</v>
      </c>
    </row>
    <row r="8822" spans="1:5" ht="14.4" x14ac:dyDescent="0.55000000000000004">
      <c r="A8822" s="290" t="s">
        <v>43842</v>
      </c>
      <c r="B8822" s="291">
        <v>2941</v>
      </c>
      <c r="D8822" s="290" t="s">
        <v>44177</v>
      </c>
      <c r="E8822" s="292">
        <v>2941</v>
      </c>
    </row>
    <row r="8823" spans="1:5" ht="14.4" x14ac:dyDescent="0.55000000000000004">
      <c r="A8823" s="290" t="s">
        <v>43843</v>
      </c>
      <c r="B8823" s="291">
        <v>9441</v>
      </c>
      <c r="D8823" s="290" t="s">
        <v>44178</v>
      </c>
      <c r="E8823" s="292">
        <v>9441</v>
      </c>
    </row>
    <row r="8824" spans="1:5" ht="14.4" x14ac:dyDescent="0.55000000000000004">
      <c r="A8824" s="290" t="s">
        <v>43844</v>
      </c>
      <c r="B8824" s="291">
        <v>828</v>
      </c>
      <c r="D8824" s="290" t="s">
        <v>44179</v>
      </c>
      <c r="E8824" s="292">
        <v>828</v>
      </c>
    </row>
    <row r="8825" spans="1:5" ht="14.4" x14ac:dyDescent="0.55000000000000004">
      <c r="A8825" s="290" t="s">
        <v>43845</v>
      </c>
      <c r="B8825" s="291">
        <v>3584</v>
      </c>
      <c r="D8825" s="290" t="s">
        <v>44180</v>
      </c>
      <c r="E8825" s="292">
        <v>3584</v>
      </c>
    </row>
    <row r="8826" spans="1:5" ht="14.4" x14ac:dyDescent="0.55000000000000004">
      <c r="A8826" s="290" t="s">
        <v>43846</v>
      </c>
      <c r="B8826" s="291">
        <v>3408</v>
      </c>
      <c r="D8826" s="290" t="s">
        <v>44181</v>
      </c>
      <c r="E8826" s="292">
        <v>3408</v>
      </c>
    </row>
    <row r="8827" spans="1:5" ht="14.4" x14ac:dyDescent="0.55000000000000004">
      <c r="A8827" s="290" t="s">
        <v>65955</v>
      </c>
      <c r="B8827" s="291">
        <v>13352</v>
      </c>
      <c r="D8827" s="290" t="s">
        <v>66446</v>
      </c>
      <c r="E8827" s="292">
        <v>13352</v>
      </c>
    </row>
    <row r="8828" spans="1:5" ht="14.4" x14ac:dyDescent="0.55000000000000004">
      <c r="A8828" s="290" t="s">
        <v>43847</v>
      </c>
      <c r="B8828" s="291">
        <v>2497</v>
      </c>
      <c r="D8828" s="290" t="s">
        <v>44182</v>
      </c>
      <c r="E8828" s="292">
        <v>2497</v>
      </c>
    </row>
    <row r="8829" spans="1:5" ht="14.4" x14ac:dyDescent="0.55000000000000004">
      <c r="A8829" s="290" t="s">
        <v>43848</v>
      </c>
      <c r="B8829" s="291">
        <v>12206</v>
      </c>
      <c r="D8829" s="290" t="s">
        <v>44183</v>
      </c>
      <c r="E8829" s="292">
        <v>12206</v>
      </c>
    </row>
    <row r="8830" spans="1:5" ht="14.4" x14ac:dyDescent="0.55000000000000004">
      <c r="A8830" s="290" t="s">
        <v>65956</v>
      </c>
      <c r="B8830" s="291">
        <v>0</v>
      </c>
      <c r="D8830" s="290" t="s">
        <v>66447</v>
      </c>
      <c r="E8830" s="292">
        <v>0</v>
      </c>
    </row>
    <row r="8831" spans="1:5" ht="14.4" x14ac:dyDescent="0.55000000000000004">
      <c r="A8831" s="290" t="s">
        <v>43849</v>
      </c>
      <c r="B8831" s="291">
        <v>2139</v>
      </c>
      <c r="D8831" s="290" t="s">
        <v>44184</v>
      </c>
      <c r="E8831" s="292">
        <v>2139</v>
      </c>
    </row>
    <row r="8832" spans="1:5" ht="14.4" x14ac:dyDescent="0.55000000000000004">
      <c r="A8832" s="290" t="s">
        <v>43850</v>
      </c>
      <c r="B8832" s="291">
        <v>410</v>
      </c>
      <c r="D8832" s="290" t="s">
        <v>44185</v>
      </c>
      <c r="E8832" s="292">
        <v>410</v>
      </c>
    </row>
    <row r="8833" spans="1:5" ht="14.4" x14ac:dyDescent="0.55000000000000004">
      <c r="A8833" s="290" t="s">
        <v>43851</v>
      </c>
      <c r="B8833" s="291">
        <v>2461</v>
      </c>
      <c r="D8833" s="290" t="s">
        <v>44186</v>
      </c>
      <c r="E8833" s="292">
        <v>2461</v>
      </c>
    </row>
    <row r="8834" spans="1:5" ht="14.4" x14ac:dyDescent="0.55000000000000004">
      <c r="A8834" s="290" t="s">
        <v>43852</v>
      </c>
      <c r="B8834" s="291">
        <v>20771</v>
      </c>
      <c r="D8834" s="290" t="s">
        <v>44187</v>
      </c>
      <c r="E8834" s="292">
        <v>20771</v>
      </c>
    </row>
    <row r="8835" spans="1:5" ht="14.4" x14ac:dyDescent="0.55000000000000004">
      <c r="A8835" s="290" t="s">
        <v>65957</v>
      </c>
      <c r="B8835" s="291">
        <v>597</v>
      </c>
      <c r="D8835" s="290" t="s">
        <v>66448</v>
      </c>
      <c r="E8835" s="292">
        <v>597</v>
      </c>
    </row>
    <row r="8836" spans="1:5" ht="14.4" x14ac:dyDescent="0.55000000000000004">
      <c r="A8836" s="290" t="s">
        <v>65958</v>
      </c>
      <c r="B8836" s="291">
        <v>703</v>
      </c>
      <c r="D8836" s="290" t="s">
        <v>66449</v>
      </c>
      <c r="E8836" s="292">
        <v>703</v>
      </c>
    </row>
    <row r="8837" spans="1:5" ht="14.4" x14ac:dyDescent="0.55000000000000004">
      <c r="A8837" s="290" t="s">
        <v>43853</v>
      </c>
      <c r="B8837" s="291">
        <v>1826</v>
      </c>
      <c r="D8837" s="290" t="s">
        <v>44188</v>
      </c>
      <c r="E8837" s="292">
        <v>1826</v>
      </c>
    </row>
    <row r="8838" spans="1:5" ht="14.4" x14ac:dyDescent="0.55000000000000004">
      <c r="A8838" s="290" t="s">
        <v>43854</v>
      </c>
      <c r="B8838" s="291">
        <v>3445</v>
      </c>
      <c r="D8838" s="290" t="s">
        <v>44189</v>
      </c>
      <c r="E8838" s="292">
        <v>3445</v>
      </c>
    </row>
    <row r="8839" spans="1:5" ht="14.4" x14ac:dyDescent="0.55000000000000004">
      <c r="A8839" s="290" t="s">
        <v>43855</v>
      </c>
      <c r="B8839" s="291">
        <v>6676</v>
      </c>
      <c r="D8839" s="290" t="s">
        <v>44190</v>
      </c>
      <c r="E8839" s="292">
        <v>6676</v>
      </c>
    </row>
    <row r="8840" spans="1:5" ht="14.4" x14ac:dyDescent="0.55000000000000004">
      <c r="A8840" s="290" t="s">
        <v>43856</v>
      </c>
      <c r="B8840" s="291">
        <v>942</v>
      </c>
      <c r="D8840" s="290" t="s">
        <v>44191</v>
      </c>
      <c r="E8840" s="292">
        <v>942</v>
      </c>
    </row>
    <row r="8841" spans="1:5" ht="14.4" x14ac:dyDescent="0.55000000000000004">
      <c r="A8841" s="290" t="s">
        <v>65959</v>
      </c>
      <c r="B8841" s="291">
        <v>9703</v>
      </c>
      <c r="D8841" s="290" t="s">
        <v>44192</v>
      </c>
      <c r="E8841" s="292">
        <v>9703</v>
      </c>
    </row>
    <row r="8842" spans="1:5" ht="14.4" x14ac:dyDescent="0.55000000000000004">
      <c r="A8842" s="290" t="s">
        <v>43857</v>
      </c>
      <c r="B8842" s="291">
        <v>2537</v>
      </c>
      <c r="D8842" s="290" t="s">
        <v>44193</v>
      </c>
      <c r="E8842" s="292">
        <v>2537</v>
      </c>
    </row>
    <row r="8843" spans="1:5" ht="14.4" x14ac:dyDescent="0.55000000000000004">
      <c r="A8843" s="290" t="s">
        <v>43858</v>
      </c>
      <c r="B8843" s="291">
        <v>3439</v>
      </c>
      <c r="D8843" s="290" t="s">
        <v>44194</v>
      </c>
      <c r="E8843" s="292">
        <v>3439</v>
      </c>
    </row>
    <row r="8844" spans="1:5" ht="14.4" x14ac:dyDescent="0.55000000000000004">
      <c r="A8844" s="290" t="s">
        <v>43859</v>
      </c>
      <c r="B8844" s="291">
        <v>501</v>
      </c>
      <c r="D8844" s="290" t="s">
        <v>44195</v>
      </c>
      <c r="E8844" s="292">
        <v>501</v>
      </c>
    </row>
    <row r="8845" spans="1:5" ht="14.4" x14ac:dyDescent="0.55000000000000004">
      <c r="A8845" s="290" t="s">
        <v>65960</v>
      </c>
      <c r="B8845" s="291">
        <v>45222</v>
      </c>
      <c r="D8845" s="290" t="s">
        <v>44196</v>
      </c>
      <c r="E8845" s="292">
        <v>45222</v>
      </c>
    </row>
    <row r="8846" spans="1:5" ht="14.4" x14ac:dyDescent="0.55000000000000004">
      <c r="A8846" s="290" t="s">
        <v>43860</v>
      </c>
      <c r="B8846" s="291">
        <v>455</v>
      </c>
      <c r="D8846" s="290" t="s">
        <v>44197</v>
      </c>
      <c r="E8846" s="292">
        <v>455</v>
      </c>
    </row>
    <row r="8847" spans="1:5" ht="14.4" x14ac:dyDescent="0.55000000000000004">
      <c r="A8847" s="290" t="s">
        <v>65961</v>
      </c>
      <c r="B8847" s="291">
        <v>3914</v>
      </c>
      <c r="D8847" s="290" t="s">
        <v>66450</v>
      </c>
      <c r="E8847" s="292">
        <v>3914</v>
      </c>
    </row>
    <row r="8848" spans="1:5" ht="14.4" x14ac:dyDescent="0.55000000000000004">
      <c r="A8848" s="290" t="s">
        <v>43861</v>
      </c>
      <c r="B8848" s="291">
        <v>680</v>
      </c>
      <c r="D8848" s="290" t="s">
        <v>44198</v>
      </c>
      <c r="E8848" s="292">
        <v>680</v>
      </c>
    </row>
    <row r="8849" spans="1:5" ht="14.4" x14ac:dyDescent="0.55000000000000004">
      <c r="A8849" s="290" t="s">
        <v>65962</v>
      </c>
      <c r="B8849" s="291">
        <v>2367</v>
      </c>
      <c r="D8849" s="290" t="s">
        <v>66451</v>
      </c>
      <c r="E8849" s="292">
        <v>2367</v>
      </c>
    </row>
    <row r="8850" spans="1:5" ht="14.4" x14ac:dyDescent="0.55000000000000004">
      <c r="A8850" s="290" t="s">
        <v>43862</v>
      </c>
      <c r="B8850" s="291">
        <v>3118</v>
      </c>
      <c r="D8850" s="290" t="s">
        <v>44199</v>
      </c>
      <c r="E8850" s="292">
        <v>3118</v>
      </c>
    </row>
    <row r="8851" spans="1:5" ht="14.4" x14ac:dyDescent="0.55000000000000004">
      <c r="A8851" s="290" t="s">
        <v>43863</v>
      </c>
      <c r="B8851" s="291">
        <v>1354</v>
      </c>
      <c r="D8851" s="290" t="s">
        <v>44200</v>
      </c>
      <c r="E8851" s="292">
        <v>1354</v>
      </c>
    </row>
    <row r="8852" spans="1:5" ht="14.4" x14ac:dyDescent="0.55000000000000004">
      <c r="A8852" s="290" t="s">
        <v>43864</v>
      </c>
      <c r="B8852" s="291">
        <v>478</v>
      </c>
      <c r="D8852" s="290" t="s">
        <v>44201</v>
      </c>
      <c r="E8852" s="292">
        <v>478</v>
      </c>
    </row>
    <row r="8853" spans="1:5" ht="14.4" x14ac:dyDescent="0.55000000000000004">
      <c r="A8853" s="290" t="s">
        <v>65963</v>
      </c>
      <c r="B8853" s="291">
        <v>1712</v>
      </c>
      <c r="D8853" s="290" t="s">
        <v>65267</v>
      </c>
      <c r="E8853" s="292">
        <v>1712</v>
      </c>
    </row>
    <row r="8854" spans="1:5" ht="14.4" x14ac:dyDescent="0.55000000000000004">
      <c r="A8854" s="290" t="s">
        <v>65964</v>
      </c>
      <c r="B8854" s="291">
        <v>4623.54</v>
      </c>
      <c r="D8854" s="290" t="s">
        <v>66452</v>
      </c>
      <c r="E8854" s="292">
        <v>4623.54</v>
      </c>
    </row>
    <row r="8855" spans="1:5" ht="14.4" x14ac:dyDescent="0.55000000000000004">
      <c r="A8855" s="290" t="s">
        <v>43865</v>
      </c>
      <c r="B8855" s="291">
        <v>2256</v>
      </c>
      <c r="D8855" s="290" t="s">
        <v>44202</v>
      </c>
      <c r="E8855" s="292">
        <v>2256</v>
      </c>
    </row>
    <row r="8856" spans="1:5" ht="14.4" x14ac:dyDescent="0.55000000000000004">
      <c r="A8856" s="290" t="s">
        <v>65965</v>
      </c>
      <c r="B8856" s="291">
        <v>1399</v>
      </c>
      <c r="D8856" s="290" t="s">
        <v>65268</v>
      </c>
      <c r="E8856" s="292">
        <v>1399</v>
      </c>
    </row>
    <row r="8857" spans="1:5" ht="14.4" x14ac:dyDescent="0.55000000000000004">
      <c r="A8857" s="290" t="s">
        <v>43866</v>
      </c>
      <c r="B8857" s="291">
        <v>1439</v>
      </c>
      <c r="D8857" s="290" t="s">
        <v>44203</v>
      </c>
      <c r="E8857" s="292">
        <v>1439</v>
      </c>
    </row>
    <row r="8858" spans="1:5" ht="14.4" x14ac:dyDescent="0.55000000000000004">
      <c r="A8858" s="290" t="s">
        <v>43867</v>
      </c>
      <c r="B8858" s="291">
        <v>1827.13</v>
      </c>
      <c r="D8858" s="290" t="s">
        <v>44204</v>
      </c>
      <c r="E8858" s="292">
        <v>1827.13</v>
      </c>
    </row>
    <row r="8859" spans="1:5" ht="14.4" x14ac:dyDescent="0.55000000000000004">
      <c r="A8859" s="290" t="s">
        <v>65966</v>
      </c>
      <c r="B8859" s="291">
        <v>571.79999999999995</v>
      </c>
      <c r="D8859" s="290" t="s">
        <v>66453</v>
      </c>
      <c r="E8859" s="292">
        <v>571.79999999999995</v>
      </c>
    </row>
    <row r="8860" spans="1:5" ht="14.4" x14ac:dyDescent="0.55000000000000004">
      <c r="A8860" s="290" t="s">
        <v>43868</v>
      </c>
      <c r="B8860" s="291">
        <v>939</v>
      </c>
      <c r="D8860" s="290" t="s">
        <v>44205</v>
      </c>
      <c r="E8860" s="292">
        <v>939</v>
      </c>
    </row>
    <row r="8861" spans="1:5" ht="14.4" x14ac:dyDescent="0.55000000000000004">
      <c r="A8861" s="290" t="s">
        <v>43869</v>
      </c>
      <c r="B8861" s="291">
        <v>12226</v>
      </c>
      <c r="D8861" s="290" t="s">
        <v>44206</v>
      </c>
      <c r="E8861" s="292">
        <v>12226</v>
      </c>
    </row>
    <row r="8862" spans="1:5" ht="14.4" x14ac:dyDescent="0.55000000000000004">
      <c r="A8862" s="290" t="s">
        <v>65967</v>
      </c>
      <c r="B8862" s="291">
        <v>1875</v>
      </c>
      <c r="D8862" s="290" t="s">
        <v>66454</v>
      </c>
      <c r="E8862" s="292">
        <v>1875</v>
      </c>
    </row>
    <row r="8863" spans="1:5" ht="14.4" x14ac:dyDescent="0.55000000000000004">
      <c r="A8863" s="290" t="s">
        <v>43870</v>
      </c>
      <c r="B8863" s="291">
        <v>46587</v>
      </c>
      <c r="D8863" s="290" t="s">
        <v>44207</v>
      </c>
      <c r="E8863" s="292">
        <v>46587</v>
      </c>
    </row>
    <row r="8864" spans="1:5" ht="14.4" x14ac:dyDescent="0.55000000000000004">
      <c r="A8864" s="290" t="s">
        <v>65968</v>
      </c>
      <c r="B8864" s="291">
        <v>509</v>
      </c>
      <c r="D8864" s="290" t="s">
        <v>66455</v>
      </c>
      <c r="E8864" s="292">
        <v>509</v>
      </c>
    </row>
    <row r="8865" spans="1:5" ht="14.4" x14ac:dyDescent="0.55000000000000004">
      <c r="A8865" s="290" t="s">
        <v>43871</v>
      </c>
      <c r="B8865" s="291">
        <v>2193</v>
      </c>
      <c r="D8865" s="290" t="s">
        <v>44208</v>
      </c>
      <c r="E8865" s="292">
        <v>2193</v>
      </c>
    </row>
    <row r="8866" spans="1:5" ht="14.4" x14ac:dyDescent="0.55000000000000004">
      <c r="A8866" s="290" t="s">
        <v>43872</v>
      </c>
      <c r="B8866" s="291">
        <v>3442</v>
      </c>
      <c r="D8866" s="290" t="s">
        <v>44209</v>
      </c>
      <c r="E8866" s="292">
        <v>3442</v>
      </c>
    </row>
    <row r="8867" spans="1:5" ht="14.4" x14ac:dyDescent="0.55000000000000004">
      <c r="A8867" s="290" t="s">
        <v>43873</v>
      </c>
      <c r="B8867" s="291">
        <v>495</v>
      </c>
      <c r="D8867" s="290" t="s">
        <v>44210</v>
      </c>
      <c r="E8867" s="292">
        <v>495</v>
      </c>
    </row>
    <row r="8868" spans="1:5" ht="14.4" x14ac:dyDescent="0.55000000000000004">
      <c r="A8868" s="290" t="s">
        <v>60105</v>
      </c>
      <c r="B8868" s="291">
        <v>24489.040000000001</v>
      </c>
      <c r="D8868" s="290" t="s">
        <v>61000</v>
      </c>
      <c r="E8868" s="292">
        <v>24489.040000000001</v>
      </c>
    </row>
    <row r="8869" spans="1:5" ht="14.4" x14ac:dyDescent="0.55000000000000004">
      <c r="A8869" s="290" t="s">
        <v>60106</v>
      </c>
      <c r="B8869" s="291">
        <v>6900.25</v>
      </c>
      <c r="D8869" s="290" t="s">
        <v>61001</v>
      </c>
      <c r="E8869" s="292">
        <v>6900.25</v>
      </c>
    </row>
    <row r="8870" spans="1:5" ht="14.4" x14ac:dyDescent="0.55000000000000004">
      <c r="A8870" s="290" t="s">
        <v>60107</v>
      </c>
      <c r="B8870" s="291">
        <v>10557.94</v>
      </c>
      <c r="D8870" s="290" t="s">
        <v>61002</v>
      </c>
      <c r="E8870" s="292">
        <v>10557.94</v>
      </c>
    </row>
    <row r="8871" spans="1:5" ht="14.4" x14ac:dyDescent="0.55000000000000004">
      <c r="A8871" s="290" t="s">
        <v>60108</v>
      </c>
      <c r="B8871" s="291">
        <v>17975.48</v>
      </c>
      <c r="D8871" s="290" t="s">
        <v>61003</v>
      </c>
      <c r="E8871" s="292">
        <v>17975.48</v>
      </c>
    </row>
    <row r="8872" spans="1:5" ht="14.4" x14ac:dyDescent="0.55000000000000004">
      <c r="A8872" s="290" t="s">
        <v>61146</v>
      </c>
      <c r="B8872" s="291">
        <v>5998.04</v>
      </c>
      <c r="D8872" s="290" t="s">
        <v>61166</v>
      </c>
      <c r="E8872" s="292">
        <v>5998.04</v>
      </c>
    </row>
    <row r="8873" spans="1:5" ht="14.4" x14ac:dyDescent="0.55000000000000004">
      <c r="A8873" s="290" t="s">
        <v>60109</v>
      </c>
      <c r="B8873" s="291">
        <v>33000.1</v>
      </c>
      <c r="D8873" s="290" t="s">
        <v>61004</v>
      </c>
      <c r="E8873" s="292">
        <v>33000.1</v>
      </c>
    </row>
    <row r="8874" spans="1:5" ht="14.4" x14ac:dyDescent="0.55000000000000004">
      <c r="A8874" s="290" t="s">
        <v>60110</v>
      </c>
      <c r="B8874" s="291">
        <v>17795.97</v>
      </c>
      <c r="D8874" s="290" t="s">
        <v>61005</v>
      </c>
      <c r="E8874" s="292">
        <v>17795.97</v>
      </c>
    </row>
    <row r="8875" spans="1:5" ht="14.4" x14ac:dyDescent="0.55000000000000004">
      <c r="A8875" s="290" t="s">
        <v>61147</v>
      </c>
      <c r="B8875" s="291">
        <v>51111.98</v>
      </c>
      <c r="D8875" s="290" t="s">
        <v>61167</v>
      </c>
      <c r="E8875" s="292">
        <v>51111.98</v>
      </c>
    </row>
    <row r="8876" spans="1:5" ht="14.4" x14ac:dyDescent="0.55000000000000004">
      <c r="A8876" s="290" t="s">
        <v>60111</v>
      </c>
      <c r="B8876" s="291">
        <v>34964.400000000001</v>
      </c>
      <c r="D8876" s="290" t="s">
        <v>61006</v>
      </c>
      <c r="E8876" s="292">
        <v>34964.400000000001</v>
      </c>
    </row>
    <row r="8877" spans="1:5" ht="14.4" x14ac:dyDescent="0.55000000000000004">
      <c r="A8877" s="290" t="s">
        <v>60112</v>
      </c>
      <c r="B8877" s="291">
        <v>60892.1</v>
      </c>
      <c r="D8877" s="290" t="s">
        <v>61007</v>
      </c>
      <c r="E8877" s="292">
        <v>60892.1</v>
      </c>
    </row>
    <row r="8878" spans="1:5" ht="14.4" x14ac:dyDescent="0.55000000000000004">
      <c r="A8878" s="290" t="s">
        <v>60113</v>
      </c>
      <c r="B8878" s="291">
        <v>10557</v>
      </c>
      <c r="D8878" s="290" t="s">
        <v>61008</v>
      </c>
      <c r="E8878" s="292">
        <v>10557</v>
      </c>
    </row>
    <row r="8879" spans="1:5" ht="14.4" x14ac:dyDescent="0.55000000000000004">
      <c r="A8879" s="290" t="s">
        <v>60114</v>
      </c>
      <c r="B8879" s="291">
        <v>42227</v>
      </c>
      <c r="D8879" s="290" t="s">
        <v>61009</v>
      </c>
      <c r="E8879" s="292">
        <v>42227</v>
      </c>
    </row>
    <row r="8880" spans="1:5" ht="14.4" x14ac:dyDescent="0.55000000000000004">
      <c r="A8880" s="290" t="s">
        <v>60115</v>
      </c>
      <c r="B8880" s="291">
        <v>10524.96</v>
      </c>
      <c r="D8880" s="290" t="s">
        <v>61010</v>
      </c>
      <c r="E8880" s="292">
        <v>10524.96</v>
      </c>
    </row>
    <row r="8881" spans="1:5" ht="14.4" x14ac:dyDescent="0.55000000000000004">
      <c r="A8881" s="290" t="s">
        <v>60116</v>
      </c>
      <c r="B8881" s="291">
        <v>38049.919999999998</v>
      </c>
      <c r="D8881" s="290" t="s">
        <v>61011</v>
      </c>
      <c r="E8881" s="292">
        <v>38049.919999999998</v>
      </c>
    </row>
    <row r="8882" spans="1:5" ht="14.4" x14ac:dyDescent="0.55000000000000004">
      <c r="A8882" s="290" t="s">
        <v>60117</v>
      </c>
      <c r="B8882" s="291">
        <v>21942.83</v>
      </c>
      <c r="D8882" s="290" t="s">
        <v>61012</v>
      </c>
      <c r="E8882" s="292">
        <v>21942.83</v>
      </c>
    </row>
    <row r="8883" spans="1:5" ht="14.4" x14ac:dyDescent="0.55000000000000004">
      <c r="A8883" s="290" t="s">
        <v>60118</v>
      </c>
      <c r="B8883" s="291">
        <v>94827.34</v>
      </c>
      <c r="D8883" s="290" t="s">
        <v>61013</v>
      </c>
      <c r="E8883" s="292">
        <v>94827.34</v>
      </c>
    </row>
    <row r="8884" spans="1:5" ht="14.4" x14ac:dyDescent="0.55000000000000004">
      <c r="A8884" s="290" t="s">
        <v>60119</v>
      </c>
      <c r="B8884" s="291">
        <v>2257.13</v>
      </c>
      <c r="D8884" s="290" t="s">
        <v>61014</v>
      </c>
      <c r="E8884" s="292">
        <v>2257.13</v>
      </c>
    </row>
    <row r="8885" spans="1:5" ht="14.4" x14ac:dyDescent="0.55000000000000004">
      <c r="A8885" s="290" t="s">
        <v>60120</v>
      </c>
      <c r="B8885" s="291">
        <v>10686.99</v>
      </c>
      <c r="D8885" s="290" t="s">
        <v>61015</v>
      </c>
      <c r="E8885" s="292">
        <v>10686.99</v>
      </c>
    </row>
    <row r="8886" spans="1:5" ht="14.4" x14ac:dyDescent="0.55000000000000004">
      <c r="A8886" s="290" t="s">
        <v>60121</v>
      </c>
      <c r="B8886" s="291">
        <v>8218.8799999999992</v>
      </c>
      <c r="D8886" s="290" t="s">
        <v>61016</v>
      </c>
      <c r="E8886" s="292">
        <v>8218.8799999999992</v>
      </c>
    </row>
    <row r="8887" spans="1:5" ht="14.4" x14ac:dyDescent="0.55000000000000004">
      <c r="A8887" s="290" t="s">
        <v>60122</v>
      </c>
      <c r="B8887" s="291">
        <v>52303</v>
      </c>
      <c r="D8887" s="290" t="s">
        <v>61017</v>
      </c>
      <c r="E8887" s="292">
        <v>52303</v>
      </c>
    </row>
    <row r="8888" spans="1:5" ht="14.4" x14ac:dyDescent="0.55000000000000004">
      <c r="A8888" s="290" t="s">
        <v>60123</v>
      </c>
      <c r="B8888" s="291">
        <v>30229.14</v>
      </c>
      <c r="D8888" s="290" t="s">
        <v>61018</v>
      </c>
      <c r="E8888" s="292">
        <v>30229.14</v>
      </c>
    </row>
    <row r="8889" spans="1:5" ht="14.4" x14ac:dyDescent="0.55000000000000004">
      <c r="A8889" s="290" t="s">
        <v>60124</v>
      </c>
      <c r="B8889" s="291">
        <v>5278.08</v>
      </c>
      <c r="D8889" s="290" t="s">
        <v>61019</v>
      </c>
      <c r="E8889" s="292">
        <v>5278.08</v>
      </c>
    </row>
    <row r="8890" spans="1:5" ht="14.4" x14ac:dyDescent="0.55000000000000004">
      <c r="A8890" s="290" t="s">
        <v>60125</v>
      </c>
      <c r="B8890" s="291">
        <v>49036.07</v>
      </c>
      <c r="D8890" s="290" t="s">
        <v>61020</v>
      </c>
      <c r="E8890" s="292">
        <v>49036.07</v>
      </c>
    </row>
    <row r="8891" spans="1:5" ht="14.4" x14ac:dyDescent="0.55000000000000004">
      <c r="A8891" s="290" t="s">
        <v>60126</v>
      </c>
      <c r="B8891" s="291">
        <v>21083.86</v>
      </c>
      <c r="D8891" s="290" t="s">
        <v>61021</v>
      </c>
      <c r="E8891" s="292">
        <v>21083.86</v>
      </c>
    </row>
    <row r="8892" spans="1:5" ht="14.4" x14ac:dyDescent="0.55000000000000004">
      <c r="A8892" s="290" t="s">
        <v>60127</v>
      </c>
      <c r="B8892" s="291">
        <v>81118.789999999994</v>
      </c>
      <c r="D8892" s="290" t="s">
        <v>61022</v>
      </c>
      <c r="E8892" s="292">
        <v>81118.789999999994</v>
      </c>
    </row>
    <row r="8893" spans="1:5" ht="14.4" x14ac:dyDescent="0.55000000000000004">
      <c r="A8893" s="290" t="s">
        <v>60128</v>
      </c>
      <c r="B8893" s="291">
        <v>42227</v>
      </c>
      <c r="D8893" s="290" t="s">
        <v>61023</v>
      </c>
      <c r="E8893" s="292">
        <v>42227</v>
      </c>
    </row>
    <row r="8894" spans="1:5" ht="14.4" x14ac:dyDescent="0.55000000000000004">
      <c r="A8894" s="290" t="s">
        <v>61148</v>
      </c>
      <c r="B8894" s="291">
        <v>55181</v>
      </c>
      <c r="D8894" s="290" t="s">
        <v>61168</v>
      </c>
      <c r="E8894" s="292">
        <v>55181</v>
      </c>
    </row>
    <row r="8895" spans="1:5" ht="14.4" x14ac:dyDescent="0.55000000000000004">
      <c r="A8895" s="290" t="s">
        <v>60129</v>
      </c>
      <c r="B8895" s="291">
        <v>58061</v>
      </c>
      <c r="D8895" s="290" t="s">
        <v>61024</v>
      </c>
      <c r="E8895" s="292">
        <v>58061</v>
      </c>
    </row>
    <row r="8896" spans="1:5" ht="14.4" x14ac:dyDescent="0.55000000000000004">
      <c r="A8896" s="290" t="s">
        <v>60130</v>
      </c>
      <c r="B8896" s="291">
        <v>51642.51</v>
      </c>
      <c r="D8896" s="290" t="s">
        <v>61025</v>
      </c>
      <c r="E8896" s="292">
        <v>51642.51</v>
      </c>
    </row>
    <row r="8897" spans="1:5" ht="14.4" x14ac:dyDescent="0.55000000000000004">
      <c r="A8897" s="290" t="s">
        <v>60131</v>
      </c>
      <c r="B8897" s="291">
        <v>132095.35999999999</v>
      </c>
      <c r="D8897" s="290" t="s">
        <v>61026</v>
      </c>
      <c r="E8897" s="292">
        <v>132095.35999999999</v>
      </c>
    </row>
    <row r="8898" spans="1:5" ht="14.4" x14ac:dyDescent="0.55000000000000004">
      <c r="A8898" s="290" t="s">
        <v>60132</v>
      </c>
      <c r="B8898" s="291">
        <v>203938</v>
      </c>
      <c r="D8898" s="290" t="s">
        <v>61027</v>
      </c>
      <c r="E8898" s="292">
        <v>203938</v>
      </c>
    </row>
    <row r="8899" spans="1:5" ht="14.4" x14ac:dyDescent="0.55000000000000004">
      <c r="A8899" s="290" t="s">
        <v>60133</v>
      </c>
      <c r="B8899" s="291">
        <v>10558</v>
      </c>
      <c r="D8899" s="290" t="s">
        <v>61028</v>
      </c>
      <c r="E8899" s="292">
        <v>10558</v>
      </c>
    </row>
    <row r="8900" spans="1:5" ht="14.4" x14ac:dyDescent="0.55000000000000004">
      <c r="A8900" s="290" t="s">
        <v>60134</v>
      </c>
      <c r="B8900" s="291">
        <v>10557</v>
      </c>
      <c r="D8900" s="290" t="s">
        <v>61029</v>
      </c>
      <c r="E8900" s="292">
        <v>10557</v>
      </c>
    </row>
    <row r="8901" spans="1:5" ht="14.4" x14ac:dyDescent="0.55000000000000004">
      <c r="A8901" s="290" t="s">
        <v>60135</v>
      </c>
      <c r="B8901" s="291">
        <v>10558</v>
      </c>
      <c r="D8901" s="290" t="s">
        <v>61030</v>
      </c>
      <c r="E8901" s="292">
        <v>10558</v>
      </c>
    </row>
    <row r="8902" spans="1:5" ht="14.4" x14ac:dyDescent="0.55000000000000004">
      <c r="A8902" s="290" t="s">
        <v>60136</v>
      </c>
      <c r="B8902" s="291">
        <v>13830.21</v>
      </c>
      <c r="D8902" s="290" t="s">
        <v>61031</v>
      </c>
      <c r="E8902" s="292">
        <v>13830.21</v>
      </c>
    </row>
    <row r="8903" spans="1:5" ht="14.4" x14ac:dyDescent="0.55000000000000004">
      <c r="A8903" s="290" t="s">
        <v>61149</v>
      </c>
      <c r="B8903" s="291">
        <v>230583.43</v>
      </c>
      <c r="D8903" s="290" t="s">
        <v>61169</v>
      </c>
      <c r="E8903" s="292">
        <v>230583.43</v>
      </c>
    </row>
    <row r="8904" spans="1:5" ht="14.4" x14ac:dyDescent="0.55000000000000004">
      <c r="A8904" s="290" t="s">
        <v>60137</v>
      </c>
      <c r="B8904" s="291">
        <v>47555.17</v>
      </c>
      <c r="D8904" s="290" t="s">
        <v>61032</v>
      </c>
      <c r="E8904" s="292">
        <v>47555.17</v>
      </c>
    </row>
    <row r="8905" spans="1:5" ht="14.4" x14ac:dyDescent="0.55000000000000004">
      <c r="A8905" s="290" t="s">
        <v>61150</v>
      </c>
      <c r="B8905" s="291">
        <v>6197.78</v>
      </c>
      <c r="D8905" s="290" t="s">
        <v>61170</v>
      </c>
      <c r="E8905" s="292">
        <v>6197.78</v>
      </c>
    </row>
    <row r="8906" spans="1:5" ht="14.4" x14ac:dyDescent="0.55000000000000004">
      <c r="A8906" s="290" t="s">
        <v>60138</v>
      </c>
      <c r="B8906" s="291">
        <v>63339</v>
      </c>
      <c r="D8906" s="290" t="s">
        <v>61033</v>
      </c>
      <c r="E8906" s="292">
        <v>63339</v>
      </c>
    </row>
    <row r="8907" spans="1:5" ht="14.4" x14ac:dyDescent="0.55000000000000004">
      <c r="A8907" s="290" t="s">
        <v>60139</v>
      </c>
      <c r="B8907" s="291">
        <v>174439.83</v>
      </c>
      <c r="D8907" s="290" t="s">
        <v>61034</v>
      </c>
      <c r="E8907" s="292">
        <v>174439.83</v>
      </c>
    </row>
    <row r="8908" spans="1:5" ht="14.4" x14ac:dyDescent="0.55000000000000004">
      <c r="A8908" s="290" t="s">
        <v>60140</v>
      </c>
      <c r="B8908" s="291">
        <v>10558</v>
      </c>
      <c r="D8908" s="290" t="s">
        <v>61035</v>
      </c>
      <c r="E8908" s="292">
        <v>10558</v>
      </c>
    </row>
    <row r="8909" spans="1:5" ht="14.4" x14ac:dyDescent="0.55000000000000004">
      <c r="A8909" s="290" t="s">
        <v>60141</v>
      </c>
      <c r="B8909" s="291">
        <v>21072.01</v>
      </c>
      <c r="D8909" s="290" t="s">
        <v>61036</v>
      </c>
      <c r="E8909" s="292">
        <v>21072.01</v>
      </c>
    </row>
    <row r="8910" spans="1:5" ht="14.4" x14ac:dyDescent="0.55000000000000004">
      <c r="A8910" s="290" t="s">
        <v>60142</v>
      </c>
      <c r="B8910" s="291">
        <v>7059.14</v>
      </c>
      <c r="D8910" s="290" t="s">
        <v>61037</v>
      </c>
      <c r="E8910" s="292">
        <v>7059.14</v>
      </c>
    </row>
    <row r="8911" spans="1:5" ht="14.4" x14ac:dyDescent="0.55000000000000004">
      <c r="A8911" s="290" t="s">
        <v>60143</v>
      </c>
      <c r="B8911" s="291">
        <v>21594</v>
      </c>
      <c r="D8911" s="290" t="s">
        <v>61038</v>
      </c>
      <c r="E8911" s="292">
        <v>21594</v>
      </c>
    </row>
    <row r="8912" spans="1:5" ht="14.4" x14ac:dyDescent="0.55000000000000004">
      <c r="A8912" s="290" t="s">
        <v>60144</v>
      </c>
      <c r="B8912" s="291">
        <v>65608.72</v>
      </c>
      <c r="D8912" s="290" t="s">
        <v>61039</v>
      </c>
      <c r="E8912" s="292">
        <v>65608.72</v>
      </c>
    </row>
    <row r="8913" spans="1:5" ht="14.4" x14ac:dyDescent="0.55000000000000004">
      <c r="A8913" s="290" t="s">
        <v>60145</v>
      </c>
      <c r="B8913" s="291">
        <v>16457.98</v>
      </c>
      <c r="D8913" s="290" t="s">
        <v>61040</v>
      </c>
      <c r="E8913" s="292">
        <v>16457.98</v>
      </c>
    </row>
    <row r="8914" spans="1:5" ht="14.4" x14ac:dyDescent="0.55000000000000004">
      <c r="A8914" s="290" t="s">
        <v>61151</v>
      </c>
      <c r="B8914" s="291">
        <v>10077</v>
      </c>
      <c r="D8914" s="290" t="s">
        <v>61171</v>
      </c>
      <c r="E8914" s="292">
        <v>10077</v>
      </c>
    </row>
    <row r="8915" spans="1:5" ht="14.4" x14ac:dyDescent="0.55000000000000004">
      <c r="A8915" s="290" t="s">
        <v>60146</v>
      </c>
      <c r="B8915" s="291">
        <v>15309.98</v>
      </c>
      <c r="D8915" s="290" t="s">
        <v>61041</v>
      </c>
      <c r="E8915" s="292">
        <v>15309.98</v>
      </c>
    </row>
    <row r="8916" spans="1:5" ht="14.4" x14ac:dyDescent="0.55000000000000004">
      <c r="A8916" s="290" t="s">
        <v>61152</v>
      </c>
      <c r="B8916" s="291">
        <v>10077</v>
      </c>
      <c r="D8916" s="290" t="s">
        <v>61172</v>
      </c>
      <c r="E8916" s="292">
        <v>10077</v>
      </c>
    </row>
    <row r="8917" spans="1:5" ht="14.4" x14ac:dyDescent="0.55000000000000004">
      <c r="A8917" s="290" t="s">
        <v>61153</v>
      </c>
      <c r="B8917" s="291">
        <v>124414.73</v>
      </c>
      <c r="D8917" s="290" t="s">
        <v>61173</v>
      </c>
      <c r="E8917" s="292">
        <v>124414.73</v>
      </c>
    </row>
    <row r="8918" spans="1:5" ht="14.4" x14ac:dyDescent="0.55000000000000004">
      <c r="A8918" s="290" t="s">
        <v>60147</v>
      </c>
      <c r="B8918" s="291">
        <v>16034.76</v>
      </c>
      <c r="D8918" s="290" t="s">
        <v>61042</v>
      </c>
      <c r="E8918" s="292">
        <v>16034.76</v>
      </c>
    </row>
    <row r="8919" spans="1:5" ht="14.4" x14ac:dyDescent="0.55000000000000004">
      <c r="A8919" s="290" t="s">
        <v>60148</v>
      </c>
      <c r="B8919" s="291">
        <v>41032.769999999997</v>
      </c>
      <c r="D8919" s="290" t="s">
        <v>61043</v>
      </c>
      <c r="E8919" s="292">
        <v>41032.769999999997</v>
      </c>
    </row>
    <row r="8920" spans="1:5" ht="14.4" x14ac:dyDescent="0.55000000000000004">
      <c r="A8920" s="290" t="s">
        <v>61154</v>
      </c>
      <c r="B8920" s="291">
        <v>12971.3</v>
      </c>
      <c r="D8920" s="290" t="s">
        <v>61174</v>
      </c>
      <c r="E8920" s="292">
        <v>12971.3</v>
      </c>
    </row>
    <row r="8921" spans="1:5" ht="14.4" x14ac:dyDescent="0.55000000000000004">
      <c r="A8921" s="290" t="s">
        <v>60149</v>
      </c>
      <c r="B8921" s="291">
        <v>76834.570000000007</v>
      </c>
      <c r="D8921" s="290" t="s">
        <v>61044</v>
      </c>
      <c r="E8921" s="292">
        <v>76834.570000000007</v>
      </c>
    </row>
    <row r="8922" spans="1:5" ht="14.4" x14ac:dyDescent="0.55000000000000004">
      <c r="A8922" s="290" t="s">
        <v>60150</v>
      </c>
      <c r="B8922" s="291">
        <v>174558.99</v>
      </c>
      <c r="D8922" s="290" t="s">
        <v>61045</v>
      </c>
      <c r="E8922" s="292">
        <v>174558.99</v>
      </c>
    </row>
    <row r="8923" spans="1:5" ht="14.4" x14ac:dyDescent="0.55000000000000004">
      <c r="A8923" s="290" t="s">
        <v>60151</v>
      </c>
      <c r="B8923" s="291">
        <v>5734.05</v>
      </c>
      <c r="D8923" s="290" t="s">
        <v>61046</v>
      </c>
      <c r="E8923" s="292">
        <v>5734.05</v>
      </c>
    </row>
    <row r="8924" spans="1:5" ht="14.4" x14ac:dyDescent="0.55000000000000004">
      <c r="A8924" s="290" t="s">
        <v>62990</v>
      </c>
      <c r="B8924" s="291">
        <v>10077</v>
      </c>
      <c r="D8924" s="290" t="s">
        <v>62991</v>
      </c>
      <c r="E8924" s="292">
        <v>10077</v>
      </c>
    </row>
    <row r="8925" spans="1:5" ht="14.4" x14ac:dyDescent="0.55000000000000004">
      <c r="A8925" s="290" t="s">
        <v>60152</v>
      </c>
      <c r="B8925" s="291">
        <v>18338.47</v>
      </c>
      <c r="D8925" s="290" t="s">
        <v>61047</v>
      </c>
      <c r="E8925" s="292">
        <v>18338.47</v>
      </c>
    </row>
    <row r="8926" spans="1:5" ht="14.4" x14ac:dyDescent="0.55000000000000004">
      <c r="A8926" s="290" t="s">
        <v>60153</v>
      </c>
      <c r="B8926" s="291">
        <v>64778</v>
      </c>
      <c r="D8926" s="290" t="s">
        <v>61048</v>
      </c>
      <c r="E8926" s="292">
        <v>64778</v>
      </c>
    </row>
    <row r="8927" spans="1:5" ht="14.4" x14ac:dyDescent="0.55000000000000004">
      <c r="A8927" s="290" t="s">
        <v>60154</v>
      </c>
      <c r="B8927" s="291">
        <v>109828.56</v>
      </c>
      <c r="D8927" s="290" t="s">
        <v>61049</v>
      </c>
      <c r="E8927" s="292">
        <v>109828.56</v>
      </c>
    </row>
    <row r="8928" spans="1:5" ht="14.4" x14ac:dyDescent="0.55000000000000004">
      <c r="A8928" s="290" t="s">
        <v>61155</v>
      </c>
      <c r="B8928" s="291">
        <v>10536.69</v>
      </c>
      <c r="D8928" s="290" t="s">
        <v>61175</v>
      </c>
      <c r="E8928" s="292">
        <v>10536.69</v>
      </c>
    </row>
    <row r="8929" spans="1:5" ht="14.4" x14ac:dyDescent="0.55000000000000004">
      <c r="A8929" s="290" t="s">
        <v>60155</v>
      </c>
      <c r="B8929" s="291">
        <v>20633.88</v>
      </c>
      <c r="D8929" s="290" t="s">
        <v>61050</v>
      </c>
      <c r="E8929" s="292">
        <v>20633.88</v>
      </c>
    </row>
    <row r="8930" spans="1:5" ht="14.4" x14ac:dyDescent="0.55000000000000004">
      <c r="A8930" s="290" t="s">
        <v>61156</v>
      </c>
      <c r="B8930" s="291">
        <v>34007.480000000003</v>
      </c>
      <c r="D8930" s="290" t="s">
        <v>61176</v>
      </c>
      <c r="E8930" s="292">
        <v>34007.480000000003</v>
      </c>
    </row>
    <row r="8931" spans="1:5" ht="14.4" x14ac:dyDescent="0.55000000000000004">
      <c r="A8931" s="290" t="s">
        <v>60156</v>
      </c>
      <c r="B8931" s="291">
        <v>22072</v>
      </c>
      <c r="D8931" s="290" t="s">
        <v>61051</v>
      </c>
      <c r="E8931" s="292">
        <v>22072</v>
      </c>
    </row>
    <row r="8932" spans="1:5" ht="14.4" x14ac:dyDescent="0.55000000000000004">
      <c r="A8932" s="290" t="s">
        <v>61157</v>
      </c>
      <c r="B8932" s="291">
        <v>10076.52</v>
      </c>
      <c r="D8932" s="290" t="s">
        <v>61177</v>
      </c>
      <c r="E8932" s="292">
        <v>10076.52</v>
      </c>
    </row>
    <row r="8933" spans="1:5" ht="14.4" x14ac:dyDescent="0.55000000000000004">
      <c r="A8933" s="290" t="s">
        <v>60157</v>
      </c>
      <c r="B8933" s="291">
        <v>10557</v>
      </c>
      <c r="D8933" s="290" t="s">
        <v>61052</v>
      </c>
      <c r="E8933" s="292">
        <v>10557</v>
      </c>
    </row>
    <row r="8934" spans="1:5" ht="14.4" x14ac:dyDescent="0.55000000000000004">
      <c r="A8934" s="290" t="s">
        <v>60158</v>
      </c>
      <c r="B8934" s="291">
        <v>28030.959999999999</v>
      </c>
      <c r="D8934" s="290" t="s">
        <v>61053</v>
      </c>
      <c r="E8934" s="292">
        <v>28030.959999999999</v>
      </c>
    </row>
    <row r="8935" spans="1:5" ht="14.4" x14ac:dyDescent="0.55000000000000004">
      <c r="A8935" s="290" t="s">
        <v>60159</v>
      </c>
      <c r="B8935" s="291">
        <v>26856.79</v>
      </c>
      <c r="D8935" s="290" t="s">
        <v>61054</v>
      </c>
      <c r="E8935" s="292">
        <v>26856.79</v>
      </c>
    </row>
    <row r="8936" spans="1:5" ht="14.4" x14ac:dyDescent="0.55000000000000004">
      <c r="A8936" s="290" t="s">
        <v>61158</v>
      </c>
      <c r="B8936" s="291">
        <v>12813</v>
      </c>
      <c r="D8936" s="290" t="s">
        <v>61178</v>
      </c>
      <c r="E8936" s="292">
        <v>12813</v>
      </c>
    </row>
    <row r="8937" spans="1:5" ht="14.4" x14ac:dyDescent="0.55000000000000004">
      <c r="A8937" s="290" t="s">
        <v>60160</v>
      </c>
      <c r="B8937" s="291">
        <v>29147.87</v>
      </c>
      <c r="D8937" s="290" t="s">
        <v>61055</v>
      </c>
      <c r="E8937" s="292">
        <v>29147.87</v>
      </c>
    </row>
    <row r="8938" spans="1:5" ht="14.4" x14ac:dyDescent="0.55000000000000004">
      <c r="A8938" s="290" t="s">
        <v>62508</v>
      </c>
      <c r="B8938" s="291">
        <v>10076.94</v>
      </c>
      <c r="D8938" s="290" t="s">
        <v>62940</v>
      </c>
      <c r="E8938" s="292">
        <v>10076.94</v>
      </c>
    </row>
    <row r="8939" spans="1:5" ht="14.4" x14ac:dyDescent="0.55000000000000004">
      <c r="A8939" s="290" t="s">
        <v>60161</v>
      </c>
      <c r="B8939" s="291">
        <v>41375.65</v>
      </c>
      <c r="D8939" s="290" t="s">
        <v>61056</v>
      </c>
      <c r="E8939" s="292">
        <v>41375.65</v>
      </c>
    </row>
    <row r="8940" spans="1:5" ht="14.4" x14ac:dyDescent="0.55000000000000004">
      <c r="A8940" s="290" t="s">
        <v>60162</v>
      </c>
      <c r="B8940" s="291">
        <v>10557.36</v>
      </c>
      <c r="D8940" s="290" t="s">
        <v>61057</v>
      </c>
      <c r="E8940" s="292">
        <v>10557.36</v>
      </c>
    </row>
    <row r="8941" spans="1:5" ht="14.4" x14ac:dyDescent="0.55000000000000004">
      <c r="A8941" s="290" t="s">
        <v>60163</v>
      </c>
      <c r="B8941" s="291">
        <v>184548.22</v>
      </c>
      <c r="D8941" s="290" t="s">
        <v>61058</v>
      </c>
      <c r="E8941" s="292">
        <v>184548.22</v>
      </c>
    </row>
    <row r="8942" spans="1:5" ht="14.4" x14ac:dyDescent="0.55000000000000004">
      <c r="A8942" s="290" t="s">
        <v>60164</v>
      </c>
      <c r="B8942" s="291">
        <v>20153</v>
      </c>
      <c r="D8942" s="290" t="s">
        <v>61059</v>
      </c>
      <c r="E8942" s="292">
        <v>20153</v>
      </c>
    </row>
    <row r="8943" spans="1:5" ht="14.4" x14ac:dyDescent="0.55000000000000004">
      <c r="A8943" s="290" t="s">
        <v>60165</v>
      </c>
      <c r="B8943" s="291">
        <v>147083.9</v>
      </c>
      <c r="D8943" s="290" t="s">
        <v>61060</v>
      </c>
      <c r="E8943" s="292">
        <v>147083.9</v>
      </c>
    </row>
    <row r="8944" spans="1:5" ht="14.4" x14ac:dyDescent="0.55000000000000004">
      <c r="A8944" s="290" t="s">
        <v>60166</v>
      </c>
      <c r="B8944" s="291">
        <v>61900</v>
      </c>
      <c r="D8944" s="290" t="s">
        <v>61061</v>
      </c>
      <c r="E8944" s="292">
        <v>61900</v>
      </c>
    </row>
    <row r="8945" spans="1:5" ht="14.4" x14ac:dyDescent="0.55000000000000004">
      <c r="A8945" s="290" t="s">
        <v>60167</v>
      </c>
      <c r="B8945" s="291">
        <v>17284.52</v>
      </c>
      <c r="D8945" s="290" t="s">
        <v>61062</v>
      </c>
      <c r="E8945" s="292">
        <v>17284.52</v>
      </c>
    </row>
    <row r="8946" spans="1:5" ht="14.4" x14ac:dyDescent="0.55000000000000004">
      <c r="A8946" s="290" t="s">
        <v>60168</v>
      </c>
      <c r="B8946" s="291">
        <v>11974.99</v>
      </c>
      <c r="D8946" s="290" t="s">
        <v>61063</v>
      </c>
      <c r="E8946" s="292">
        <v>11974.99</v>
      </c>
    </row>
    <row r="8947" spans="1:5" ht="14.4" x14ac:dyDescent="0.55000000000000004">
      <c r="A8947" s="290" t="s">
        <v>60169</v>
      </c>
      <c r="B8947" s="291">
        <v>35467.120000000003</v>
      </c>
      <c r="D8947" s="290" t="s">
        <v>61064</v>
      </c>
      <c r="E8947" s="292">
        <v>35467.120000000003</v>
      </c>
    </row>
    <row r="8948" spans="1:5" ht="14.4" x14ac:dyDescent="0.55000000000000004">
      <c r="A8948" s="290" t="s">
        <v>325</v>
      </c>
      <c r="B8948" s="291">
        <v>58718669.060000002</v>
      </c>
      <c r="D8948" s="290" t="s">
        <v>9739</v>
      </c>
      <c r="E8948" s="291">
        <v>5554393.2400000002</v>
      </c>
    </row>
    <row r="8949" spans="1:5" ht="14.4" x14ac:dyDescent="0.55000000000000004">
      <c r="A8949" s="290" t="s">
        <v>2900</v>
      </c>
      <c r="B8949" s="291">
        <v>5421005.5700000003</v>
      </c>
      <c r="D8949" s="290" t="s">
        <v>9740</v>
      </c>
      <c r="E8949" s="291">
        <v>6026967.8700000001</v>
      </c>
    </row>
    <row r="8950" spans="1:5" ht="14.4" x14ac:dyDescent="0.55000000000000004">
      <c r="A8950" s="290" t="s">
        <v>2901</v>
      </c>
      <c r="B8950" s="291">
        <v>3158519.97</v>
      </c>
      <c r="D8950" s="290" t="s">
        <v>9741</v>
      </c>
      <c r="E8950" s="291">
        <v>95649569.030000001</v>
      </c>
    </row>
    <row r="8951" spans="1:5" ht="14.4" x14ac:dyDescent="0.55000000000000004">
      <c r="A8951" s="290" t="s">
        <v>263</v>
      </c>
      <c r="B8951" s="291">
        <v>44992801.649999999</v>
      </c>
      <c r="D8951" s="290" t="s">
        <v>9742</v>
      </c>
      <c r="E8951" s="291">
        <v>688812.17</v>
      </c>
    </row>
    <row r="8952" spans="1:5" ht="14.4" x14ac:dyDescent="0.55000000000000004">
      <c r="A8952" s="290" t="s">
        <v>264</v>
      </c>
      <c r="B8952" s="291">
        <v>68718124.739999995</v>
      </c>
      <c r="D8952" s="290" t="s">
        <v>9743</v>
      </c>
      <c r="E8952" s="291">
        <v>714786.4</v>
      </c>
    </row>
    <row r="8953" spans="1:5" ht="14.4" x14ac:dyDescent="0.55000000000000004">
      <c r="A8953" s="290" t="s">
        <v>265</v>
      </c>
      <c r="B8953" s="291">
        <v>9100419.5299999993</v>
      </c>
      <c r="D8953" s="290" t="s">
        <v>9744</v>
      </c>
      <c r="E8953" s="291">
        <v>400794.97</v>
      </c>
    </row>
    <row r="8954" spans="1:5" ht="14.4" x14ac:dyDescent="0.55000000000000004">
      <c r="A8954" s="290" t="s">
        <v>2902</v>
      </c>
      <c r="B8954" s="291">
        <v>438269.87</v>
      </c>
      <c r="D8954" s="290" t="s">
        <v>9745</v>
      </c>
      <c r="E8954" s="291">
        <v>1288308.6599999999</v>
      </c>
    </row>
    <row r="8955" spans="1:5" ht="14.4" x14ac:dyDescent="0.55000000000000004">
      <c r="A8955" s="290" t="s">
        <v>266</v>
      </c>
      <c r="B8955" s="291">
        <v>9446875.4499999993</v>
      </c>
      <c r="D8955" s="290" t="s">
        <v>9746</v>
      </c>
      <c r="E8955" s="291">
        <v>16830853.219999999</v>
      </c>
    </row>
    <row r="8956" spans="1:5" ht="14.4" x14ac:dyDescent="0.55000000000000004">
      <c r="A8956" s="290" t="s">
        <v>2903</v>
      </c>
      <c r="B8956" s="291">
        <v>1272500.46</v>
      </c>
      <c r="D8956" s="290" t="s">
        <v>9747</v>
      </c>
      <c r="E8956" s="291">
        <v>6940578.6399999997</v>
      </c>
    </row>
    <row r="8957" spans="1:5" ht="14.4" x14ac:dyDescent="0.55000000000000004">
      <c r="A8957" s="290" t="s">
        <v>2904</v>
      </c>
      <c r="B8957" s="291">
        <v>30265024.82</v>
      </c>
      <c r="D8957" s="290" t="s">
        <v>9748</v>
      </c>
      <c r="E8957" s="291">
        <v>17659359.609999999</v>
      </c>
    </row>
    <row r="8958" spans="1:5" ht="14.4" x14ac:dyDescent="0.55000000000000004">
      <c r="A8958" s="290" t="s">
        <v>3988</v>
      </c>
      <c r="B8958" s="291">
        <v>4000245.33</v>
      </c>
      <c r="D8958" s="290" t="s">
        <v>9749</v>
      </c>
      <c r="E8958" s="291">
        <v>13312193.869999999</v>
      </c>
    </row>
    <row r="8959" spans="1:5" ht="14.4" x14ac:dyDescent="0.55000000000000004">
      <c r="A8959" s="290" t="s">
        <v>2905</v>
      </c>
      <c r="B8959" s="291">
        <v>38463153.189999998</v>
      </c>
      <c r="D8959" s="290" t="s">
        <v>9750</v>
      </c>
      <c r="E8959" s="291">
        <v>10581455.300000001</v>
      </c>
    </row>
    <row r="8960" spans="1:5" ht="14.4" x14ac:dyDescent="0.55000000000000004">
      <c r="A8960" s="290" t="s">
        <v>2906</v>
      </c>
      <c r="B8960" s="291">
        <v>3732602.79</v>
      </c>
      <c r="D8960" s="290" t="s">
        <v>10437</v>
      </c>
      <c r="E8960" s="291">
        <v>871</v>
      </c>
    </row>
    <row r="8961" spans="1:5" ht="14.4" x14ac:dyDescent="0.55000000000000004">
      <c r="A8961" s="290" t="s">
        <v>2907</v>
      </c>
      <c r="B8961" s="291">
        <v>2715000</v>
      </c>
      <c r="D8961" s="290" t="s">
        <v>9751</v>
      </c>
      <c r="E8961" s="291">
        <v>3021041.34</v>
      </c>
    </row>
    <row r="8962" spans="1:5" ht="14.4" x14ac:dyDescent="0.55000000000000004">
      <c r="A8962" s="290" t="s">
        <v>2908</v>
      </c>
      <c r="B8962" s="291">
        <v>30443235.710000001</v>
      </c>
      <c r="D8962" s="290" t="s">
        <v>9752</v>
      </c>
      <c r="E8962" s="291">
        <v>32243150.949999999</v>
      </c>
    </row>
    <row r="8963" spans="1:5" ht="14.4" x14ac:dyDescent="0.55000000000000004">
      <c r="A8963" s="290" t="s">
        <v>2909</v>
      </c>
      <c r="B8963" s="291">
        <v>882636.28</v>
      </c>
      <c r="D8963" s="290" t="s">
        <v>9753</v>
      </c>
      <c r="E8963" s="291">
        <v>424715.49</v>
      </c>
    </row>
    <row r="8964" spans="1:5" ht="14.4" x14ac:dyDescent="0.55000000000000004">
      <c r="A8964" s="290" t="s">
        <v>9776</v>
      </c>
      <c r="B8964" s="291">
        <v>16889325.039999999</v>
      </c>
      <c r="D8964" s="290" t="s">
        <v>9754</v>
      </c>
      <c r="E8964" s="291">
        <v>14842942.99</v>
      </c>
    </row>
    <row r="8965" spans="1:5" ht="14.4" x14ac:dyDescent="0.55000000000000004">
      <c r="A8965" s="290" t="s">
        <v>41503</v>
      </c>
      <c r="B8965" s="291">
        <v>312195827.75</v>
      </c>
      <c r="D8965" s="290" t="s">
        <v>9755</v>
      </c>
      <c r="E8965" s="291">
        <v>271708.15999999997</v>
      </c>
    </row>
    <row r="8966" spans="1:5" ht="14.4" x14ac:dyDescent="0.55000000000000004">
      <c r="A8966" s="290" t="s">
        <v>65969</v>
      </c>
      <c r="B8966" s="291">
        <v>500000</v>
      </c>
      <c r="D8966" s="290" t="s">
        <v>9756</v>
      </c>
      <c r="E8966" s="291">
        <v>35695408.380000003</v>
      </c>
    </row>
    <row r="8967" spans="1:5" ht="14.4" x14ac:dyDescent="0.55000000000000004">
      <c r="A8967" s="290" t="s">
        <v>3697</v>
      </c>
      <c r="B8967" s="291">
        <v>49364660.869999997</v>
      </c>
      <c r="D8967" s="290" t="s">
        <v>9757</v>
      </c>
      <c r="E8967" s="291">
        <v>959018.74</v>
      </c>
    </row>
    <row r="8968" spans="1:5" ht="14.4" x14ac:dyDescent="0.55000000000000004">
      <c r="A8968" s="290" t="s">
        <v>3313</v>
      </c>
      <c r="B8968" s="291">
        <v>357164723.77999997</v>
      </c>
      <c r="D8968" s="290" t="s">
        <v>9758</v>
      </c>
      <c r="E8968" s="291">
        <v>1441004.18</v>
      </c>
    </row>
    <row r="8969" spans="1:5" ht="14.4" x14ac:dyDescent="0.55000000000000004">
      <c r="A8969" s="290" t="s">
        <v>3670</v>
      </c>
      <c r="B8969" s="291">
        <v>1908669.39</v>
      </c>
      <c r="D8969" s="290" t="s">
        <v>9759</v>
      </c>
      <c r="E8969" s="291">
        <v>50747924.770000003</v>
      </c>
    </row>
    <row r="8970" spans="1:5" ht="14.4" x14ac:dyDescent="0.55000000000000004">
      <c r="A8970" s="290" t="s">
        <v>3671</v>
      </c>
      <c r="B8970" s="291">
        <v>10626448.67</v>
      </c>
      <c r="D8970" s="290" t="s">
        <v>9760</v>
      </c>
      <c r="E8970" s="291">
        <v>2360411.88</v>
      </c>
    </row>
    <row r="8971" spans="1:5" ht="14.4" x14ac:dyDescent="0.55000000000000004">
      <c r="A8971" s="290" t="s">
        <v>3672</v>
      </c>
      <c r="B8971" s="291">
        <v>3381310.03</v>
      </c>
      <c r="D8971" s="290" t="s">
        <v>9761</v>
      </c>
      <c r="E8971" s="291">
        <v>522863.72</v>
      </c>
    </row>
    <row r="8972" spans="1:5" ht="14.4" x14ac:dyDescent="0.55000000000000004">
      <c r="A8972" s="290" t="s">
        <v>3673</v>
      </c>
      <c r="B8972" s="291">
        <v>8990315.2599999998</v>
      </c>
      <c r="D8972" s="290" t="s">
        <v>9762</v>
      </c>
      <c r="E8972" s="291">
        <v>97175386.040000007</v>
      </c>
    </row>
    <row r="8973" spans="1:5" ht="14.4" x14ac:dyDescent="0.55000000000000004">
      <c r="A8973" s="290" t="s">
        <v>3674</v>
      </c>
      <c r="B8973" s="291">
        <v>4125726.63</v>
      </c>
      <c r="D8973" s="290" t="s">
        <v>9763</v>
      </c>
      <c r="E8973" s="291">
        <v>14758051.93</v>
      </c>
    </row>
    <row r="8974" spans="1:5" ht="14.4" x14ac:dyDescent="0.55000000000000004">
      <c r="A8974" s="290" t="s">
        <v>3675</v>
      </c>
      <c r="B8974" s="291">
        <v>38257245.719999999</v>
      </c>
      <c r="D8974" s="290" t="s">
        <v>9764</v>
      </c>
      <c r="E8974" s="291">
        <v>586279.81000000006</v>
      </c>
    </row>
    <row r="8975" spans="1:5" ht="14.4" x14ac:dyDescent="0.55000000000000004">
      <c r="A8975" s="290" t="s">
        <v>3676</v>
      </c>
      <c r="B8975" s="291">
        <v>19449575.5</v>
      </c>
      <c r="D8975" s="290" t="s">
        <v>9765</v>
      </c>
      <c r="E8975" s="291">
        <v>671549.08</v>
      </c>
    </row>
    <row r="8976" spans="1:5" ht="14.4" x14ac:dyDescent="0.55000000000000004">
      <c r="A8976" s="290" t="s">
        <v>5860</v>
      </c>
      <c r="B8976" s="291">
        <v>1445883769.6900001</v>
      </c>
      <c r="D8976" s="290" t="s">
        <v>9766</v>
      </c>
      <c r="E8976" s="291">
        <v>1549002.71</v>
      </c>
    </row>
    <row r="8977" spans="1:5" ht="14.4" x14ac:dyDescent="0.55000000000000004">
      <c r="A8977" s="290" t="s">
        <v>5861</v>
      </c>
      <c r="B8977" s="291">
        <v>8229026.4900000002</v>
      </c>
      <c r="D8977" s="290" t="s">
        <v>9767</v>
      </c>
      <c r="E8977" s="291">
        <v>812042.37</v>
      </c>
    </row>
    <row r="8978" spans="1:5" ht="14.4" x14ac:dyDescent="0.55000000000000004">
      <c r="A8978" s="290" t="s">
        <v>12771</v>
      </c>
      <c r="B8978" s="291">
        <v>8665672.0999999996</v>
      </c>
      <c r="D8978" s="290" t="s">
        <v>38787</v>
      </c>
      <c r="E8978" s="291">
        <v>480758.18</v>
      </c>
    </row>
    <row r="8979" spans="1:5" ht="14.4" x14ac:dyDescent="0.55000000000000004">
      <c r="A8979" s="290" t="s">
        <v>35935</v>
      </c>
      <c r="B8979" s="291">
        <v>9735171.0099999998</v>
      </c>
      <c r="D8979" s="290" t="s">
        <v>9768</v>
      </c>
      <c r="E8979" s="291">
        <v>330096</v>
      </c>
    </row>
    <row r="8980" spans="1:5" ht="14.4" x14ac:dyDescent="0.55000000000000004">
      <c r="A8980" s="290" t="s">
        <v>41504</v>
      </c>
      <c r="B8980" s="291">
        <v>12696443.880000001</v>
      </c>
      <c r="D8980" s="290" t="s">
        <v>9769</v>
      </c>
      <c r="E8980" s="291">
        <v>45304569.039999999</v>
      </c>
    </row>
    <row r="8981" spans="1:5" ht="14.4" x14ac:dyDescent="0.55000000000000004">
      <c r="A8981" s="290" t="s">
        <v>38791</v>
      </c>
      <c r="B8981" s="291">
        <v>35663671.719999999</v>
      </c>
      <c r="D8981" s="290" t="s">
        <v>9770</v>
      </c>
      <c r="E8981" s="291">
        <v>639590.19999999995</v>
      </c>
    </row>
    <row r="8982" spans="1:5" ht="14.4" x14ac:dyDescent="0.55000000000000004">
      <c r="A8982" s="290" t="s">
        <v>38792</v>
      </c>
      <c r="B8982" s="291">
        <v>22733820.059999999</v>
      </c>
      <c r="D8982" s="290" t="s">
        <v>9771</v>
      </c>
      <c r="E8982" s="291">
        <v>70850200.760000005</v>
      </c>
    </row>
    <row r="8983" spans="1:5" ht="14.4" x14ac:dyDescent="0.55000000000000004">
      <c r="A8983" s="290" t="s">
        <v>12181</v>
      </c>
      <c r="B8983" s="291">
        <v>5489487.5</v>
      </c>
      <c r="D8983" s="290" t="s">
        <v>2904</v>
      </c>
      <c r="E8983" s="291">
        <v>23120777.59</v>
      </c>
    </row>
    <row r="8984" spans="1:5" ht="14.4" x14ac:dyDescent="0.55000000000000004">
      <c r="A8984" s="290" t="s">
        <v>5862</v>
      </c>
      <c r="B8984" s="291">
        <v>3238020832.4699998</v>
      </c>
      <c r="D8984" s="290" t="s">
        <v>9772</v>
      </c>
      <c r="E8984" s="291">
        <v>1247162.07</v>
      </c>
    </row>
    <row r="8985" spans="1:5" ht="14.4" x14ac:dyDescent="0.55000000000000004">
      <c r="A8985" s="290" t="s">
        <v>9781</v>
      </c>
      <c r="B8985" s="291">
        <v>18275080.949999999</v>
      </c>
      <c r="D8985" s="290" t="s">
        <v>9773</v>
      </c>
      <c r="E8985" s="291">
        <v>1343939.37</v>
      </c>
    </row>
    <row r="8986" spans="1:5" ht="14.4" x14ac:dyDescent="0.55000000000000004">
      <c r="A8986" s="290" t="s">
        <v>39871</v>
      </c>
      <c r="B8986" s="291">
        <v>4350601.26</v>
      </c>
      <c r="D8986" s="290" t="s">
        <v>9774</v>
      </c>
      <c r="E8986" s="291">
        <v>1237271.42</v>
      </c>
    </row>
    <row r="8987" spans="1:5" ht="14.4" x14ac:dyDescent="0.55000000000000004">
      <c r="A8987" s="290" t="s">
        <v>39872</v>
      </c>
      <c r="B8987" s="291">
        <v>12737588.6</v>
      </c>
      <c r="D8987" s="290" t="s">
        <v>9775</v>
      </c>
      <c r="E8987" s="291">
        <v>1175345.26</v>
      </c>
    </row>
    <row r="8988" spans="1:5" ht="14.4" x14ac:dyDescent="0.55000000000000004">
      <c r="A8988" s="290" t="s">
        <v>38793</v>
      </c>
      <c r="B8988" s="291">
        <v>77557542.870000005</v>
      </c>
      <c r="D8988" s="290" t="s">
        <v>9776</v>
      </c>
      <c r="E8988" s="291">
        <v>41478585.539999999</v>
      </c>
    </row>
    <row r="8989" spans="1:5" ht="14.4" x14ac:dyDescent="0.55000000000000004">
      <c r="A8989" s="290" t="s">
        <v>38794</v>
      </c>
      <c r="B8989" s="291">
        <v>5614975.3200000003</v>
      </c>
      <c r="D8989" s="290" t="s">
        <v>9777</v>
      </c>
      <c r="E8989" s="291">
        <v>3226721.69</v>
      </c>
    </row>
    <row r="8990" spans="1:5" ht="14.4" x14ac:dyDescent="0.55000000000000004">
      <c r="A8990" s="290" t="s">
        <v>38795</v>
      </c>
      <c r="B8990" s="291">
        <v>1020621.62</v>
      </c>
      <c r="D8990" s="290" t="s">
        <v>9778</v>
      </c>
      <c r="E8990" s="291">
        <v>28240510.030000001</v>
      </c>
    </row>
    <row r="8991" spans="1:5" ht="14.4" x14ac:dyDescent="0.55000000000000004">
      <c r="A8991" s="290" t="s">
        <v>51119</v>
      </c>
      <c r="B8991" s="291">
        <v>33280111.850000001</v>
      </c>
      <c r="D8991" s="290" t="s">
        <v>9779</v>
      </c>
      <c r="E8991" s="291">
        <v>476730.79</v>
      </c>
    </row>
    <row r="8992" spans="1:5" ht="14.4" x14ac:dyDescent="0.55000000000000004">
      <c r="A8992" s="290" t="s">
        <v>51120</v>
      </c>
      <c r="B8992" s="291">
        <v>29105860.260000002</v>
      </c>
      <c r="D8992" s="290" t="s">
        <v>3676</v>
      </c>
      <c r="E8992" s="291">
        <v>12300483.17</v>
      </c>
    </row>
    <row r="8993" spans="1:5" ht="14.4" x14ac:dyDescent="0.55000000000000004">
      <c r="A8993" s="290" t="s">
        <v>9782</v>
      </c>
      <c r="B8993" s="291">
        <v>430593.76</v>
      </c>
      <c r="D8993" s="290" t="s">
        <v>9780</v>
      </c>
      <c r="E8993" s="291">
        <v>54235900.43</v>
      </c>
    </row>
    <row r="8994" spans="1:5" ht="14.4" x14ac:dyDescent="0.55000000000000004">
      <c r="A8994" s="290" t="s">
        <v>46488</v>
      </c>
      <c r="B8994" s="291">
        <v>3911038.59</v>
      </c>
      <c r="D8994" s="290" t="s">
        <v>5862</v>
      </c>
      <c r="E8994" s="291">
        <v>16454001.23</v>
      </c>
    </row>
    <row r="8995" spans="1:5" ht="14.4" x14ac:dyDescent="0.55000000000000004">
      <c r="A8995" s="290" t="s">
        <v>43874</v>
      </c>
      <c r="B8995" s="291">
        <v>13425496.07</v>
      </c>
      <c r="D8995" s="290" t="s">
        <v>9781</v>
      </c>
      <c r="E8995" s="291">
        <v>11112430.59</v>
      </c>
    </row>
    <row r="8996" spans="1:5" ht="14.4" x14ac:dyDescent="0.55000000000000004">
      <c r="A8996" s="290" t="s">
        <v>43875</v>
      </c>
      <c r="B8996" s="291">
        <v>2200719.19</v>
      </c>
      <c r="D8996" s="290" t="s">
        <v>9782</v>
      </c>
      <c r="E8996" s="291">
        <v>26279526.52</v>
      </c>
    </row>
    <row r="8997" spans="1:5" ht="14.4" x14ac:dyDescent="0.55000000000000004">
      <c r="A8997" s="290" t="s">
        <v>46489</v>
      </c>
      <c r="B8997" s="291">
        <v>150397.92000000001</v>
      </c>
      <c r="D8997" s="290" t="s">
        <v>9783</v>
      </c>
      <c r="E8997" s="291">
        <v>676282.19</v>
      </c>
    </row>
    <row r="8998" spans="1:5" ht="14.4" x14ac:dyDescent="0.55000000000000004">
      <c r="A8998" s="290" t="s">
        <v>46490</v>
      </c>
      <c r="B8998" s="291">
        <v>4563866.8</v>
      </c>
      <c r="D8998" s="290" t="s">
        <v>9784</v>
      </c>
      <c r="E8998" s="291">
        <v>596656.99</v>
      </c>
    </row>
    <row r="8999" spans="1:5" ht="14.4" x14ac:dyDescent="0.55000000000000004">
      <c r="A8999" s="290" t="s">
        <v>55733</v>
      </c>
      <c r="B8999" s="291">
        <v>1788852.37</v>
      </c>
      <c r="D8999" s="290" t="s">
        <v>9785</v>
      </c>
      <c r="E8999" s="291">
        <v>301177.61</v>
      </c>
    </row>
    <row r="9000" spans="1:5" ht="14.4" x14ac:dyDescent="0.55000000000000004">
      <c r="A9000" s="290" t="s">
        <v>46491</v>
      </c>
      <c r="B9000" s="291">
        <v>1564270.87</v>
      </c>
      <c r="D9000" s="290" t="s">
        <v>9786</v>
      </c>
      <c r="E9000" s="291">
        <v>15083546.09</v>
      </c>
    </row>
    <row r="9001" spans="1:5" ht="14.4" x14ac:dyDescent="0.55000000000000004">
      <c r="A9001" s="290" t="s">
        <v>57041</v>
      </c>
      <c r="B9001" s="291">
        <v>1916989.36</v>
      </c>
      <c r="D9001" s="290" t="s">
        <v>43876</v>
      </c>
      <c r="E9001" s="291">
        <v>0</v>
      </c>
    </row>
    <row r="9002" spans="1:5" ht="14.4" x14ac:dyDescent="0.55000000000000004">
      <c r="A9002" s="290" t="s">
        <v>57042</v>
      </c>
      <c r="B9002" s="291">
        <v>3370532.24</v>
      </c>
      <c r="D9002" s="290" t="s">
        <v>71021</v>
      </c>
      <c r="E9002" s="291">
        <v>0</v>
      </c>
    </row>
    <row r="9003" spans="1:5" ht="14.4" x14ac:dyDescent="0.55000000000000004">
      <c r="A9003" s="290" t="s">
        <v>43513</v>
      </c>
      <c r="B9003" s="291">
        <v>820131.52</v>
      </c>
      <c r="D9003" s="290" t="s">
        <v>9787</v>
      </c>
      <c r="E9003" s="291">
        <v>716213.02</v>
      </c>
    </row>
    <row r="9004" spans="1:5" ht="14.4" x14ac:dyDescent="0.55000000000000004">
      <c r="A9004" s="290" t="s">
        <v>41505</v>
      </c>
      <c r="B9004" s="291">
        <v>108028372.33</v>
      </c>
      <c r="D9004" s="290" t="s">
        <v>9788</v>
      </c>
      <c r="E9004" s="291">
        <v>9529527.6799999997</v>
      </c>
    </row>
    <row r="9005" spans="1:5" ht="14.4" x14ac:dyDescent="0.55000000000000004">
      <c r="A9005" s="290" t="s">
        <v>57043</v>
      </c>
      <c r="B9005" s="291">
        <v>1146294.19</v>
      </c>
      <c r="D9005" s="290" t="s">
        <v>9789</v>
      </c>
      <c r="E9005" s="291">
        <v>5463543.8200000003</v>
      </c>
    </row>
    <row r="9006" spans="1:5" ht="14.4" x14ac:dyDescent="0.55000000000000004">
      <c r="A9006" s="290" t="s">
        <v>43876</v>
      </c>
      <c r="B9006" s="291">
        <v>263850.46999999997</v>
      </c>
      <c r="D9006" s="290" t="s">
        <v>9790</v>
      </c>
      <c r="E9006" s="291">
        <v>71449536.540000007</v>
      </c>
    </row>
    <row r="9007" spans="1:5" ht="14.4" x14ac:dyDescent="0.55000000000000004">
      <c r="A9007" s="290" t="s">
        <v>60170</v>
      </c>
      <c r="B9007" s="291">
        <v>3430360.5</v>
      </c>
      <c r="D9007" s="290" t="s">
        <v>9791</v>
      </c>
      <c r="E9007" s="291">
        <v>1637380.53</v>
      </c>
    </row>
    <row r="9008" spans="1:5" ht="14.4" x14ac:dyDescent="0.55000000000000004">
      <c r="D9008" s="290" t="s">
        <v>9792</v>
      </c>
      <c r="E9008" s="291">
        <v>33458571.949999999</v>
      </c>
    </row>
    <row r="9009" spans="4:5" ht="14.4" x14ac:dyDescent="0.55000000000000004">
      <c r="D9009" s="290" t="s">
        <v>9793</v>
      </c>
      <c r="E9009" s="291">
        <v>14938627.66</v>
      </c>
    </row>
    <row r="9010" spans="4:5" ht="14.4" x14ac:dyDescent="0.55000000000000004">
      <c r="D9010" s="290" t="s">
        <v>9794</v>
      </c>
      <c r="E9010" s="291">
        <v>498936.34</v>
      </c>
    </row>
    <row r="9011" spans="4:5" ht="14.4" x14ac:dyDescent="0.55000000000000004">
      <c r="D9011" s="290" t="s">
        <v>9795</v>
      </c>
      <c r="E9011" s="291">
        <v>4705916.21</v>
      </c>
    </row>
    <row r="9012" spans="4:5" ht="14.4" x14ac:dyDescent="0.55000000000000004">
      <c r="D9012" s="290" t="s">
        <v>9796</v>
      </c>
      <c r="E9012" s="291">
        <v>64062268.420000002</v>
      </c>
    </row>
    <row r="9013" spans="4:5" ht="14.4" x14ac:dyDescent="0.55000000000000004">
      <c r="D9013" s="290" t="s">
        <v>9797</v>
      </c>
      <c r="E9013" s="291">
        <v>239992641.09999999</v>
      </c>
    </row>
    <row r="9014" spans="4:5" ht="14.4" x14ac:dyDescent="0.55000000000000004">
      <c r="D9014" s="290" t="s">
        <v>9798</v>
      </c>
      <c r="E9014" s="291">
        <v>3670027.29</v>
      </c>
    </row>
    <row r="9015" spans="4:5" ht="14.4" x14ac:dyDescent="0.55000000000000004">
      <c r="D9015" s="290" t="s">
        <v>9799</v>
      </c>
      <c r="E9015" s="291">
        <v>1548540.42</v>
      </c>
    </row>
    <row r="9016" spans="4:5" ht="14.4" x14ac:dyDescent="0.55000000000000004">
      <c r="D9016" s="290" t="s">
        <v>9800</v>
      </c>
      <c r="E9016" s="291">
        <v>9355494.5500000007</v>
      </c>
    </row>
    <row r="9017" spans="4:5" ht="14.4" x14ac:dyDescent="0.55000000000000004">
      <c r="D9017" s="290" t="s">
        <v>9801</v>
      </c>
      <c r="E9017" s="291">
        <v>72327.08</v>
      </c>
    </row>
    <row r="9018" spans="4:5" ht="14.4" x14ac:dyDescent="0.55000000000000004">
      <c r="D9018" s="290" t="s">
        <v>9802</v>
      </c>
      <c r="E9018" s="291">
        <v>11861532.130000001</v>
      </c>
    </row>
    <row r="9019" spans="4:5" ht="14.4" x14ac:dyDescent="0.55000000000000004">
      <c r="D9019" s="290" t="s">
        <v>9803</v>
      </c>
      <c r="E9019" s="291">
        <v>59526595.869999997</v>
      </c>
    </row>
    <row r="9020" spans="4:5" ht="14.4" x14ac:dyDescent="0.55000000000000004">
      <c r="D9020" s="290" t="s">
        <v>9804</v>
      </c>
      <c r="E9020" s="291">
        <v>18993807.079999998</v>
      </c>
    </row>
    <row r="9021" spans="4:5" ht="14.4" x14ac:dyDescent="0.55000000000000004">
      <c r="D9021" s="290" t="s">
        <v>9805</v>
      </c>
      <c r="E9021" s="291">
        <v>17057315.059999999</v>
      </c>
    </row>
    <row r="9022" spans="4:5" ht="14.4" x14ac:dyDescent="0.55000000000000004">
      <c r="D9022" s="290" t="s">
        <v>9806</v>
      </c>
      <c r="E9022" s="291">
        <v>1242035.95</v>
      </c>
    </row>
    <row r="9023" spans="4:5" ht="14.4" x14ac:dyDescent="0.55000000000000004">
      <c r="D9023" s="290" t="s">
        <v>9807</v>
      </c>
      <c r="E9023" s="291">
        <v>824340.76</v>
      </c>
    </row>
    <row r="9024" spans="4:5" ht="14.4" x14ac:dyDescent="0.55000000000000004">
      <c r="D9024" s="290" t="s">
        <v>9808</v>
      </c>
      <c r="E9024" s="291">
        <v>17201930.510000002</v>
      </c>
    </row>
    <row r="9025" spans="4:5" ht="14.4" x14ac:dyDescent="0.55000000000000004">
      <c r="D9025" s="290" t="s">
        <v>9809</v>
      </c>
      <c r="E9025" s="291">
        <v>49145652.130000003</v>
      </c>
    </row>
    <row r="9026" spans="4:5" ht="14.4" x14ac:dyDescent="0.55000000000000004">
      <c r="D9026" s="290" t="s">
        <v>9810</v>
      </c>
      <c r="E9026" s="291">
        <v>190151270.49000001</v>
      </c>
    </row>
    <row r="9027" spans="4:5" ht="14.4" x14ac:dyDescent="0.55000000000000004">
      <c r="D9027" s="290" t="s">
        <v>9811</v>
      </c>
      <c r="E9027" s="291">
        <v>3237624.52</v>
      </c>
    </row>
    <row r="9028" spans="4:5" ht="14.4" x14ac:dyDescent="0.55000000000000004">
      <c r="D9028" s="290" t="s">
        <v>9812</v>
      </c>
      <c r="E9028" s="291">
        <v>2949814.2</v>
      </c>
    </row>
    <row r="9029" spans="4:5" ht="14.4" x14ac:dyDescent="0.55000000000000004">
      <c r="D9029" s="290" t="s">
        <v>9813</v>
      </c>
      <c r="E9029" s="291">
        <v>1601208.87</v>
      </c>
    </row>
    <row r="9030" spans="4:5" ht="14.4" x14ac:dyDescent="0.55000000000000004">
      <c r="D9030" s="290" t="s">
        <v>9814</v>
      </c>
      <c r="E9030" s="291">
        <v>1341010.8500000001</v>
      </c>
    </row>
    <row r="9031" spans="4:5" ht="14.4" x14ac:dyDescent="0.55000000000000004">
      <c r="D9031" s="290" t="s">
        <v>9815</v>
      </c>
      <c r="E9031" s="291">
        <v>2235004.31</v>
      </c>
    </row>
    <row r="9032" spans="4:5" ht="14.4" x14ac:dyDescent="0.55000000000000004">
      <c r="D9032" s="290" t="s">
        <v>9816</v>
      </c>
      <c r="E9032" s="291">
        <v>959299.85</v>
      </c>
    </row>
    <row r="9033" spans="4:5" ht="14.4" x14ac:dyDescent="0.55000000000000004">
      <c r="D9033" s="290" t="s">
        <v>9817</v>
      </c>
      <c r="E9033" s="291">
        <v>1575630.03</v>
      </c>
    </row>
    <row r="9034" spans="4:5" ht="14.4" x14ac:dyDescent="0.55000000000000004">
      <c r="D9034" s="290" t="s">
        <v>9818</v>
      </c>
      <c r="E9034" s="291">
        <v>1434740.15</v>
      </c>
    </row>
    <row r="9035" spans="4:5" ht="14.4" x14ac:dyDescent="0.55000000000000004">
      <c r="D9035" s="290" t="s">
        <v>9819</v>
      </c>
      <c r="E9035" s="291">
        <v>611281.22</v>
      </c>
    </row>
    <row r="9036" spans="4:5" ht="14.4" x14ac:dyDescent="0.55000000000000004">
      <c r="D9036" s="290" t="s">
        <v>9820</v>
      </c>
      <c r="E9036" s="291">
        <v>1985503.71</v>
      </c>
    </row>
    <row r="9037" spans="4:5" ht="14.4" x14ac:dyDescent="0.55000000000000004">
      <c r="D9037" s="290" t="s">
        <v>9821</v>
      </c>
      <c r="E9037" s="291">
        <v>692099.98</v>
      </c>
    </row>
    <row r="9038" spans="4:5" ht="14.4" x14ac:dyDescent="0.55000000000000004">
      <c r="D9038" s="290" t="s">
        <v>9822</v>
      </c>
      <c r="E9038" s="291">
        <v>972676.78</v>
      </c>
    </row>
    <row r="9039" spans="4:5" ht="14.4" x14ac:dyDescent="0.55000000000000004">
      <c r="D9039" s="290" t="s">
        <v>9823</v>
      </c>
      <c r="E9039" s="291">
        <v>2182822.23</v>
      </c>
    </row>
    <row r="9040" spans="4:5" ht="14.4" x14ac:dyDescent="0.55000000000000004">
      <c r="D9040" s="290" t="s">
        <v>9824</v>
      </c>
      <c r="E9040" s="291">
        <v>504638.1</v>
      </c>
    </row>
    <row r="9041" spans="4:5" ht="14.4" x14ac:dyDescent="0.55000000000000004">
      <c r="D9041" s="290" t="s">
        <v>9825</v>
      </c>
      <c r="E9041" s="291">
        <v>35616048.479999997</v>
      </c>
    </row>
    <row r="9042" spans="4:5" ht="14.4" x14ac:dyDescent="0.55000000000000004">
      <c r="D9042" s="290" t="s">
        <v>9826</v>
      </c>
      <c r="E9042" s="291">
        <v>3269192.9</v>
      </c>
    </row>
    <row r="9043" spans="4:5" ht="14.4" x14ac:dyDescent="0.55000000000000004">
      <c r="D9043" s="290" t="s">
        <v>9827</v>
      </c>
      <c r="E9043" s="291">
        <v>275066857.17000002</v>
      </c>
    </row>
    <row r="9044" spans="4:5" ht="14.4" x14ac:dyDescent="0.55000000000000004">
      <c r="D9044" s="290" t="s">
        <v>9828</v>
      </c>
      <c r="E9044" s="291">
        <v>3668188.77</v>
      </c>
    </row>
    <row r="9045" spans="4:5" ht="14.4" x14ac:dyDescent="0.55000000000000004">
      <c r="D9045" s="290" t="s">
        <v>9829</v>
      </c>
      <c r="E9045" s="291">
        <v>2563265.25</v>
      </c>
    </row>
    <row r="9046" spans="4:5" ht="14.4" x14ac:dyDescent="0.55000000000000004">
      <c r="D9046" s="290" t="s">
        <v>9830</v>
      </c>
      <c r="E9046" s="291">
        <v>2749860.55</v>
      </c>
    </row>
    <row r="9047" spans="4:5" ht="14.4" x14ac:dyDescent="0.55000000000000004">
      <c r="D9047" s="290" t="s">
        <v>9831</v>
      </c>
      <c r="E9047" s="291">
        <v>622110.71999999997</v>
      </c>
    </row>
    <row r="9048" spans="4:5" ht="14.4" x14ac:dyDescent="0.55000000000000004">
      <c r="D9048" s="290" t="s">
        <v>9832</v>
      </c>
      <c r="E9048" s="291">
        <v>1016125.98</v>
      </c>
    </row>
    <row r="9049" spans="4:5" ht="14.4" x14ac:dyDescent="0.55000000000000004">
      <c r="D9049" s="290" t="s">
        <v>66456</v>
      </c>
      <c r="E9049" s="291">
        <v>0</v>
      </c>
    </row>
    <row r="9050" spans="4:5" ht="14.4" x14ac:dyDescent="0.55000000000000004">
      <c r="D9050" s="290" t="s">
        <v>9833</v>
      </c>
      <c r="E9050" s="291">
        <v>2150207.62</v>
      </c>
    </row>
    <row r="9051" spans="4:5" ht="14.4" x14ac:dyDescent="0.55000000000000004">
      <c r="D9051" s="290" t="s">
        <v>9834</v>
      </c>
      <c r="E9051" s="291">
        <v>38064763.219999999</v>
      </c>
    </row>
    <row r="9052" spans="4:5" ht="14.4" x14ac:dyDescent="0.55000000000000004">
      <c r="D9052" s="290" t="s">
        <v>9835</v>
      </c>
      <c r="E9052" s="291">
        <v>769442.12</v>
      </c>
    </row>
    <row r="9053" spans="4:5" ht="14.4" x14ac:dyDescent="0.55000000000000004">
      <c r="D9053" s="290" t="s">
        <v>9836</v>
      </c>
      <c r="E9053" s="291">
        <v>440180.06</v>
      </c>
    </row>
    <row r="9054" spans="4:5" ht="14.4" x14ac:dyDescent="0.55000000000000004">
      <c r="D9054" s="290" t="s">
        <v>9837</v>
      </c>
      <c r="E9054" s="291">
        <v>134370049.27000001</v>
      </c>
    </row>
    <row r="9055" spans="4:5" ht="14.4" x14ac:dyDescent="0.55000000000000004">
      <c r="D9055" s="290" t="s">
        <v>9838</v>
      </c>
      <c r="E9055" s="291">
        <v>2744296.58</v>
      </c>
    </row>
    <row r="9056" spans="4:5" ht="14.4" x14ac:dyDescent="0.55000000000000004">
      <c r="D9056" s="290" t="s">
        <v>9839</v>
      </c>
      <c r="E9056" s="291">
        <v>2010938.66</v>
      </c>
    </row>
    <row r="9057" spans="4:5" ht="14.4" x14ac:dyDescent="0.55000000000000004">
      <c r="D9057" s="290" t="s">
        <v>9840</v>
      </c>
      <c r="E9057" s="291">
        <v>1460834.69</v>
      </c>
    </row>
    <row r="9058" spans="4:5" ht="14.4" x14ac:dyDescent="0.55000000000000004">
      <c r="D9058" s="290" t="s">
        <v>9841</v>
      </c>
      <c r="E9058" s="291">
        <v>463787.22</v>
      </c>
    </row>
    <row r="9059" spans="4:5" ht="14.4" x14ac:dyDescent="0.55000000000000004">
      <c r="D9059" s="290" t="s">
        <v>9842</v>
      </c>
      <c r="E9059" s="291">
        <v>5619885.4699999997</v>
      </c>
    </row>
    <row r="9060" spans="4:5" ht="14.4" x14ac:dyDescent="0.55000000000000004">
      <c r="D9060" s="290" t="s">
        <v>9843</v>
      </c>
      <c r="E9060" s="291">
        <v>5274330.9000000004</v>
      </c>
    </row>
    <row r="9061" spans="4:5" ht="14.4" x14ac:dyDescent="0.55000000000000004">
      <c r="D9061" s="290" t="s">
        <v>9844</v>
      </c>
      <c r="E9061" s="291">
        <v>26964478.98</v>
      </c>
    </row>
    <row r="9062" spans="4:5" ht="14.4" x14ac:dyDescent="0.55000000000000004">
      <c r="D9062" s="290" t="s">
        <v>9845</v>
      </c>
      <c r="E9062" s="291">
        <v>1346545.52</v>
      </c>
    </row>
    <row r="9063" spans="4:5" ht="14.4" x14ac:dyDescent="0.55000000000000004">
      <c r="D9063" s="290" t="s">
        <v>9846</v>
      </c>
      <c r="E9063" s="291">
        <v>814654.53</v>
      </c>
    </row>
    <row r="9064" spans="4:5" ht="14.4" x14ac:dyDescent="0.55000000000000004">
      <c r="D9064" s="290" t="s">
        <v>9847</v>
      </c>
      <c r="E9064" s="291">
        <v>22679127.510000002</v>
      </c>
    </row>
    <row r="9065" spans="4:5" ht="14.4" x14ac:dyDescent="0.55000000000000004">
      <c r="D9065" s="290" t="s">
        <v>9848</v>
      </c>
      <c r="E9065" s="291">
        <v>367489246.01999998</v>
      </c>
    </row>
    <row r="9066" spans="4:5" ht="14.4" x14ac:dyDescent="0.55000000000000004">
      <c r="D9066" s="290" t="s">
        <v>9849</v>
      </c>
      <c r="E9066" s="291">
        <v>687021.72</v>
      </c>
    </row>
    <row r="9067" spans="4:5" ht="14.4" x14ac:dyDescent="0.55000000000000004">
      <c r="D9067" s="290" t="s">
        <v>9850</v>
      </c>
      <c r="E9067" s="291">
        <v>2116940.15</v>
      </c>
    </row>
    <row r="9068" spans="4:5" ht="14.4" x14ac:dyDescent="0.55000000000000004">
      <c r="D9068" s="290" t="s">
        <v>9851</v>
      </c>
      <c r="E9068" s="291">
        <v>1524194.05</v>
      </c>
    </row>
    <row r="9069" spans="4:5" ht="14.4" x14ac:dyDescent="0.55000000000000004">
      <c r="D9069" s="290" t="s">
        <v>9852</v>
      </c>
      <c r="E9069" s="291">
        <v>4735200.72</v>
      </c>
    </row>
    <row r="9070" spans="4:5" ht="14.4" x14ac:dyDescent="0.55000000000000004">
      <c r="D9070" s="290" t="s">
        <v>9853</v>
      </c>
      <c r="E9070" s="291">
        <v>1226752.52</v>
      </c>
    </row>
    <row r="9071" spans="4:5" ht="14.4" x14ac:dyDescent="0.55000000000000004">
      <c r="D9071" s="290" t="s">
        <v>9854</v>
      </c>
      <c r="E9071" s="291">
        <v>4553221.54</v>
      </c>
    </row>
    <row r="9072" spans="4:5" ht="14.4" x14ac:dyDescent="0.55000000000000004">
      <c r="D9072" s="290" t="s">
        <v>9855</v>
      </c>
      <c r="E9072" s="291">
        <v>713338.96</v>
      </c>
    </row>
    <row r="9073" spans="4:5" ht="14.4" x14ac:dyDescent="0.55000000000000004">
      <c r="D9073" s="290" t="s">
        <v>9856</v>
      </c>
      <c r="E9073" s="291">
        <v>865676.07</v>
      </c>
    </row>
    <row r="9074" spans="4:5" ht="14.4" x14ac:dyDescent="0.55000000000000004">
      <c r="D9074" s="290" t="s">
        <v>9857</v>
      </c>
      <c r="E9074" s="291">
        <v>1921078.32</v>
      </c>
    </row>
    <row r="9075" spans="4:5" ht="14.4" x14ac:dyDescent="0.55000000000000004">
      <c r="D9075" s="290" t="s">
        <v>9858</v>
      </c>
      <c r="E9075" s="291">
        <v>1694057.25</v>
      </c>
    </row>
    <row r="9076" spans="4:5" ht="14.4" x14ac:dyDescent="0.55000000000000004">
      <c r="D9076" s="290" t="s">
        <v>9859</v>
      </c>
      <c r="E9076" s="291">
        <v>374962.3</v>
      </c>
    </row>
    <row r="9077" spans="4:5" ht="14.4" x14ac:dyDescent="0.55000000000000004">
      <c r="D9077" s="290" t="s">
        <v>9860</v>
      </c>
      <c r="E9077" s="291">
        <v>493654.43</v>
      </c>
    </row>
    <row r="9078" spans="4:5" ht="14.4" x14ac:dyDescent="0.55000000000000004">
      <c r="D9078" s="290" t="s">
        <v>12060</v>
      </c>
      <c r="E9078" s="291">
        <v>1074981.29</v>
      </c>
    </row>
    <row r="9079" spans="4:5" ht="14.4" x14ac:dyDescent="0.55000000000000004">
      <c r="D9079" s="290" t="s">
        <v>9861</v>
      </c>
      <c r="E9079" s="291">
        <v>26504180.739999998</v>
      </c>
    </row>
    <row r="9080" spans="4:5" ht="14.4" x14ac:dyDescent="0.55000000000000004">
      <c r="D9080" s="290" t="s">
        <v>9862</v>
      </c>
      <c r="E9080" s="291">
        <v>13310077.24</v>
      </c>
    </row>
    <row r="9081" spans="4:5" ht="14.4" x14ac:dyDescent="0.55000000000000004">
      <c r="D9081" s="290" t="s">
        <v>9863</v>
      </c>
      <c r="E9081" s="291">
        <v>9751489.3599999994</v>
      </c>
    </row>
    <row r="9082" spans="4:5" ht="14.4" x14ac:dyDescent="0.55000000000000004">
      <c r="D9082" s="290" t="s">
        <v>9864</v>
      </c>
      <c r="E9082" s="291">
        <v>3076922.28</v>
      </c>
    </row>
    <row r="9083" spans="4:5" ht="14.4" x14ac:dyDescent="0.55000000000000004">
      <c r="D9083" s="290" t="s">
        <v>9865</v>
      </c>
      <c r="E9083" s="291">
        <v>433605.41</v>
      </c>
    </row>
    <row r="9084" spans="4:5" ht="14.4" x14ac:dyDescent="0.55000000000000004">
      <c r="D9084" s="290" t="s">
        <v>9866</v>
      </c>
      <c r="E9084" s="291">
        <v>93891624.680000007</v>
      </c>
    </row>
    <row r="9085" spans="4:5" ht="14.4" x14ac:dyDescent="0.55000000000000004">
      <c r="D9085" s="290" t="s">
        <v>9867</v>
      </c>
      <c r="E9085" s="291">
        <v>290710.65000000002</v>
      </c>
    </row>
    <row r="9086" spans="4:5" ht="14.4" x14ac:dyDescent="0.55000000000000004">
      <c r="D9086" s="290" t="s">
        <v>9868</v>
      </c>
      <c r="E9086" s="291">
        <v>235868.12</v>
      </c>
    </row>
    <row r="9087" spans="4:5" ht="14.4" x14ac:dyDescent="0.55000000000000004">
      <c r="D9087" s="290" t="s">
        <v>9869</v>
      </c>
      <c r="E9087" s="291">
        <v>27471872.100000001</v>
      </c>
    </row>
    <row r="9088" spans="4:5" ht="14.4" x14ac:dyDescent="0.55000000000000004">
      <c r="D9088" s="290" t="s">
        <v>9870</v>
      </c>
      <c r="E9088" s="291">
        <v>761677.49</v>
      </c>
    </row>
    <row r="9089" spans="4:5" ht="14.4" x14ac:dyDescent="0.55000000000000004">
      <c r="D9089" s="290" t="s">
        <v>9871</v>
      </c>
      <c r="E9089" s="291">
        <v>44468160.32</v>
      </c>
    </row>
    <row r="9090" spans="4:5" ht="14.4" x14ac:dyDescent="0.55000000000000004">
      <c r="D9090" s="290" t="s">
        <v>9872</v>
      </c>
      <c r="E9090" s="291">
        <v>250140.81</v>
      </c>
    </row>
    <row r="9091" spans="4:5" ht="14.4" x14ac:dyDescent="0.55000000000000004">
      <c r="D9091" s="290" t="s">
        <v>9873</v>
      </c>
      <c r="E9091" s="291">
        <v>462829.27</v>
      </c>
    </row>
    <row r="9092" spans="4:5" ht="14.4" x14ac:dyDescent="0.55000000000000004">
      <c r="D9092" s="290" t="s">
        <v>9874</v>
      </c>
      <c r="E9092" s="291">
        <v>16775209.109999999</v>
      </c>
    </row>
    <row r="9093" spans="4:5" ht="14.4" x14ac:dyDescent="0.55000000000000004">
      <c r="D9093" s="290" t="s">
        <v>9875</v>
      </c>
      <c r="E9093" s="291">
        <v>39963226.659999996</v>
      </c>
    </row>
    <row r="9094" spans="4:5" ht="14.4" x14ac:dyDescent="0.55000000000000004">
      <c r="D9094" s="290" t="s">
        <v>9876</v>
      </c>
      <c r="E9094" s="291">
        <v>3448832.76</v>
      </c>
    </row>
    <row r="9095" spans="4:5" ht="14.4" x14ac:dyDescent="0.55000000000000004">
      <c r="D9095" s="290" t="s">
        <v>9877</v>
      </c>
      <c r="E9095" s="291">
        <v>66423547.5</v>
      </c>
    </row>
    <row r="9096" spans="4:5" ht="14.4" x14ac:dyDescent="0.55000000000000004">
      <c r="D9096" s="290" t="s">
        <v>9878</v>
      </c>
      <c r="E9096" s="291">
        <v>12101330.57</v>
      </c>
    </row>
    <row r="9097" spans="4:5" ht="14.4" x14ac:dyDescent="0.55000000000000004">
      <c r="D9097" s="290" t="s">
        <v>9879</v>
      </c>
      <c r="E9097" s="291">
        <v>922528.17</v>
      </c>
    </row>
    <row r="9098" spans="4:5" ht="14.4" x14ac:dyDescent="0.55000000000000004">
      <c r="D9098" s="290" t="s">
        <v>9880</v>
      </c>
      <c r="E9098" s="291">
        <v>658996.30000000005</v>
      </c>
    </row>
    <row r="9099" spans="4:5" ht="14.4" x14ac:dyDescent="0.55000000000000004">
      <c r="D9099" s="290" t="s">
        <v>9881</v>
      </c>
      <c r="E9099" s="291">
        <v>2121734</v>
      </c>
    </row>
    <row r="9100" spans="4:5" ht="14.4" x14ac:dyDescent="0.55000000000000004">
      <c r="D9100" s="290" t="s">
        <v>9882</v>
      </c>
      <c r="E9100" s="291">
        <v>1537605.57</v>
      </c>
    </row>
    <row r="9101" spans="4:5" ht="14.4" x14ac:dyDescent="0.55000000000000004">
      <c r="D9101" s="290" t="s">
        <v>9883</v>
      </c>
      <c r="E9101" s="291">
        <v>1072817.79</v>
      </c>
    </row>
    <row r="9102" spans="4:5" ht="14.4" x14ac:dyDescent="0.55000000000000004">
      <c r="D9102" s="290" t="s">
        <v>9884</v>
      </c>
      <c r="E9102" s="291">
        <v>15113235.130000001</v>
      </c>
    </row>
    <row r="9103" spans="4:5" ht="14.4" x14ac:dyDescent="0.55000000000000004">
      <c r="D9103" s="290" t="s">
        <v>9885</v>
      </c>
      <c r="E9103" s="291">
        <v>312090</v>
      </c>
    </row>
    <row r="9104" spans="4:5" ht="14.4" x14ac:dyDescent="0.55000000000000004">
      <c r="D9104" s="290" t="s">
        <v>9886</v>
      </c>
      <c r="E9104" s="291">
        <v>53125.15</v>
      </c>
    </row>
    <row r="9105" spans="4:5" ht="14.4" x14ac:dyDescent="0.55000000000000004">
      <c r="D9105" s="290" t="s">
        <v>9887</v>
      </c>
      <c r="E9105" s="291">
        <v>131765506.7</v>
      </c>
    </row>
    <row r="9106" spans="4:5" ht="14.4" x14ac:dyDescent="0.55000000000000004">
      <c r="D9106" s="290" t="s">
        <v>9888</v>
      </c>
      <c r="E9106" s="291">
        <v>1413652.25</v>
      </c>
    </row>
    <row r="9107" spans="4:5" ht="14.4" x14ac:dyDescent="0.55000000000000004">
      <c r="D9107" s="290" t="s">
        <v>9889</v>
      </c>
      <c r="E9107" s="291">
        <v>783641.19</v>
      </c>
    </row>
    <row r="9108" spans="4:5" ht="14.4" x14ac:dyDescent="0.55000000000000004">
      <c r="D9108" s="290" t="s">
        <v>9890</v>
      </c>
      <c r="E9108" s="291">
        <v>6616164.6600000001</v>
      </c>
    </row>
    <row r="9109" spans="4:5" ht="14.4" x14ac:dyDescent="0.55000000000000004">
      <c r="D9109" s="290" t="s">
        <v>9891</v>
      </c>
      <c r="E9109" s="291">
        <v>37118709.479999997</v>
      </c>
    </row>
    <row r="9110" spans="4:5" ht="14.4" x14ac:dyDescent="0.55000000000000004">
      <c r="D9110" s="290" t="s">
        <v>9892</v>
      </c>
      <c r="E9110" s="291">
        <v>485930.64</v>
      </c>
    </row>
    <row r="9111" spans="4:5" ht="14.4" x14ac:dyDescent="0.55000000000000004">
      <c r="D9111" s="290" t="s">
        <v>9893</v>
      </c>
      <c r="E9111" s="291">
        <v>1310391.3600000001</v>
      </c>
    </row>
    <row r="9112" spans="4:5" ht="14.4" x14ac:dyDescent="0.55000000000000004">
      <c r="D9112" s="290" t="s">
        <v>9894</v>
      </c>
      <c r="E9112" s="291">
        <v>57207445.390000001</v>
      </c>
    </row>
    <row r="9113" spans="4:5" ht="14.4" x14ac:dyDescent="0.55000000000000004">
      <c r="D9113" s="290" t="s">
        <v>9895</v>
      </c>
      <c r="E9113" s="291">
        <v>1624692.53</v>
      </c>
    </row>
    <row r="9114" spans="4:5" ht="14.4" x14ac:dyDescent="0.55000000000000004">
      <c r="D9114" s="290" t="s">
        <v>9896</v>
      </c>
      <c r="E9114" s="291">
        <v>32682860.620000001</v>
      </c>
    </row>
    <row r="9115" spans="4:5" ht="14.4" x14ac:dyDescent="0.55000000000000004">
      <c r="D9115" s="290" t="s">
        <v>9897</v>
      </c>
      <c r="E9115" s="291">
        <v>2613597.1800000002</v>
      </c>
    </row>
    <row r="9116" spans="4:5" ht="14.4" x14ac:dyDescent="0.55000000000000004">
      <c r="D9116" s="290" t="s">
        <v>9898</v>
      </c>
      <c r="E9116" s="291">
        <v>436746.84</v>
      </c>
    </row>
    <row r="9117" spans="4:5" ht="14.4" x14ac:dyDescent="0.55000000000000004">
      <c r="D9117" s="290" t="s">
        <v>9899</v>
      </c>
      <c r="E9117" s="291">
        <v>19955989.870000001</v>
      </c>
    </row>
    <row r="9118" spans="4:5" ht="14.4" x14ac:dyDescent="0.55000000000000004">
      <c r="D9118" s="290" t="s">
        <v>9900</v>
      </c>
      <c r="E9118" s="291">
        <v>10637508.92</v>
      </c>
    </row>
    <row r="9119" spans="4:5" ht="14.4" x14ac:dyDescent="0.55000000000000004">
      <c r="D9119" s="290" t="s">
        <v>9901</v>
      </c>
      <c r="E9119" s="291">
        <v>16859448.260000002</v>
      </c>
    </row>
    <row r="9120" spans="4:5" ht="14.4" x14ac:dyDescent="0.55000000000000004">
      <c r="D9120" s="290" t="s">
        <v>9902</v>
      </c>
      <c r="E9120" s="291">
        <v>562812.74</v>
      </c>
    </row>
    <row r="9121" spans="4:5" ht="14.4" x14ac:dyDescent="0.55000000000000004">
      <c r="D9121" s="290" t="s">
        <v>9903</v>
      </c>
      <c r="E9121" s="291">
        <v>25475737.460000001</v>
      </c>
    </row>
    <row r="9122" spans="4:5" ht="14.4" x14ac:dyDescent="0.55000000000000004">
      <c r="D9122" s="290" t="s">
        <v>9904</v>
      </c>
      <c r="E9122" s="291">
        <v>595520412.29999995</v>
      </c>
    </row>
    <row r="9123" spans="4:5" ht="14.4" x14ac:dyDescent="0.55000000000000004">
      <c r="D9123" s="290" t="s">
        <v>9905</v>
      </c>
      <c r="E9123" s="291">
        <v>8498025.2799999993</v>
      </c>
    </row>
    <row r="9124" spans="4:5" ht="14.4" x14ac:dyDescent="0.55000000000000004">
      <c r="D9124" s="290" t="s">
        <v>9906</v>
      </c>
      <c r="E9124" s="291">
        <v>2210929.6800000002</v>
      </c>
    </row>
    <row r="9125" spans="4:5" ht="14.4" x14ac:dyDescent="0.55000000000000004">
      <c r="D9125" s="290" t="s">
        <v>9907</v>
      </c>
      <c r="E9125" s="291">
        <v>437520.02</v>
      </c>
    </row>
    <row r="9126" spans="4:5" ht="14.4" x14ac:dyDescent="0.55000000000000004">
      <c r="D9126" s="290" t="s">
        <v>9908</v>
      </c>
      <c r="E9126" s="291">
        <v>1203137.44</v>
      </c>
    </row>
    <row r="9127" spans="4:5" ht="14.4" x14ac:dyDescent="0.55000000000000004">
      <c r="D9127" s="290" t="s">
        <v>9909</v>
      </c>
      <c r="E9127" s="291">
        <v>1670719.13</v>
      </c>
    </row>
    <row r="9128" spans="4:5" ht="14.4" x14ac:dyDescent="0.55000000000000004">
      <c r="D9128" s="290" t="s">
        <v>9910</v>
      </c>
      <c r="E9128" s="291">
        <v>788023.89</v>
      </c>
    </row>
    <row r="9129" spans="4:5" ht="14.4" x14ac:dyDescent="0.55000000000000004">
      <c r="D9129" s="290" t="s">
        <v>9911</v>
      </c>
      <c r="E9129" s="291">
        <v>667813.63</v>
      </c>
    </row>
    <row r="9130" spans="4:5" ht="14.4" x14ac:dyDescent="0.55000000000000004">
      <c r="D9130" s="290" t="s">
        <v>9912</v>
      </c>
      <c r="E9130" s="291">
        <v>5318558.34</v>
      </c>
    </row>
    <row r="9131" spans="4:5" ht="14.4" x14ac:dyDescent="0.55000000000000004">
      <c r="D9131" s="290" t="s">
        <v>9913</v>
      </c>
      <c r="E9131" s="291">
        <v>1320885.28</v>
      </c>
    </row>
    <row r="9132" spans="4:5" ht="14.4" x14ac:dyDescent="0.55000000000000004">
      <c r="D9132" s="290" t="s">
        <v>9914</v>
      </c>
      <c r="E9132" s="291">
        <v>883911.36</v>
      </c>
    </row>
    <row r="9133" spans="4:5" ht="14.4" x14ac:dyDescent="0.55000000000000004">
      <c r="D9133" s="290" t="s">
        <v>9915</v>
      </c>
      <c r="E9133" s="291">
        <v>666279.85</v>
      </c>
    </row>
    <row r="9134" spans="4:5" ht="14.4" x14ac:dyDescent="0.55000000000000004">
      <c r="D9134" s="290" t="s">
        <v>9916</v>
      </c>
      <c r="E9134" s="291">
        <v>2188512.8199999998</v>
      </c>
    </row>
    <row r="9135" spans="4:5" ht="14.4" x14ac:dyDescent="0.55000000000000004">
      <c r="D9135" s="290" t="s">
        <v>9917</v>
      </c>
      <c r="E9135" s="291">
        <v>1657250.52</v>
      </c>
    </row>
    <row r="9136" spans="4:5" ht="14.4" x14ac:dyDescent="0.55000000000000004">
      <c r="D9136" s="290" t="s">
        <v>9918</v>
      </c>
      <c r="E9136" s="291">
        <v>2099304.48</v>
      </c>
    </row>
    <row r="9137" spans="4:5" ht="14.4" x14ac:dyDescent="0.55000000000000004">
      <c r="D9137" s="290" t="s">
        <v>9919</v>
      </c>
      <c r="E9137" s="291">
        <v>532907.11</v>
      </c>
    </row>
    <row r="9138" spans="4:5" ht="14.4" x14ac:dyDescent="0.55000000000000004">
      <c r="D9138" s="290" t="s">
        <v>9920</v>
      </c>
      <c r="E9138" s="291">
        <v>531004.34</v>
      </c>
    </row>
    <row r="9139" spans="4:5" ht="14.4" x14ac:dyDescent="0.55000000000000004">
      <c r="D9139" s="290" t="s">
        <v>9921</v>
      </c>
      <c r="E9139" s="291">
        <v>7761366.21</v>
      </c>
    </row>
    <row r="9140" spans="4:5" ht="14.4" x14ac:dyDescent="0.55000000000000004">
      <c r="D9140" s="290" t="s">
        <v>9922</v>
      </c>
      <c r="E9140" s="291">
        <v>263951.90999999997</v>
      </c>
    </row>
    <row r="9141" spans="4:5" ht="14.4" x14ac:dyDescent="0.55000000000000004">
      <c r="D9141" s="290" t="s">
        <v>9923</v>
      </c>
      <c r="E9141" s="291">
        <v>382649.43</v>
      </c>
    </row>
    <row r="9142" spans="4:5" ht="14.4" x14ac:dyDescent="0.55000000000000004">
      <c r="D9142" s="290" t="s">
        <v>9924</v>
      </c>
      <c r="E9142" s="291">
        <v>823481.27</v>
      </c>
    </row>
    <row r="9143" spans="4:5" ht="14.4" x14ac:dyDescent="0.55000000000000004">
      <c r="D9143" s="290" t="s">
        <v>9925</v>
      </c>
      <c r="E9143" s="291">
        <v>940939.02</v>
      </c>
    </row>
    <row r="9144" spans="4:5" ht="14.4" x14ac:dyDescent="0.55000000000000004">
      <c r="D9144" s="290" t="s">
        <v>9926</v>
      </c>
      <c r="E9144" s="291">
        <v>884031.17</v>
      </c>
    </row>
    <row r="9145" spans="4:5" ht="14.4" x14ac:dyDescent="0.55000000000000004">
      <c r="D9145" s="290" t="s">
        <v>9927</v>
      </c>
      <c r="E9145" s="291">
        <v>533975.23</v>
      </c>
    </row>
    <row r="9146" spans="4:5" ht="14.4" x14ac:dyDescent="0.55000000000000004">
      <c r="D9146" s="290" t="s">
        <v>9928</v>
      </c>
      <c r="E9146" s="291">
        <v>1289626</v>
      </c>
    </row>
    <row r="9147" spans="4:5" ht="14.4" x14ac:dyDescent="0.55000000000000004">
      <c r="D9147" s="290" t="s">
        <v>9929</v>
      </c>
      <c r="E9147" s="291">
        <v>991102.35</v>
      </c>
    </row>
    <row r="9148" spans="4:5" ht="14.4" x14ac:dyDescent="0.55000000000000004">
      <c r="D9148" s="290" t="s">
        <v>9930</v>
      </c>
      <c r="E9148" s="291">
        <v>318075.78999999998</v>
      </c>
    </row>
    <row r="9149" spans="4:5" ht="14.4" x14ac:dyDescent="0.55000000000000004">
      <c r="D9149" s="290" t="s">
        <v>9931</v>
      </c>
      <c r="E9149" s="291">
        <v>2578631.77</v>
      </c>
    </row>
    <row r="9150" spans="4:5" ht="14.4" x14ac:dyDescent="0.55000000000000004">
      <c r="D9150" s="290" t="s">
        <v>9932</v>
      </c>
      <c r="E9150" s="291">
        <v>648304.35</v>
      </c>
    </row>
    <row r="9151" spans="4:5" ht="14.4" x14ac:dyDescent="0.55000000000000004">
      <c r="D9151" s="290" t="s">
        <v>9933</v>
      </c>
      <c r="E9151" s="291">
        <v>911397.34</v>
      </c>
    </row>
    <row r="9152" spans="4:5" ht="14.4" x14ac:dyDescent="0.55000000000000004">
      <c r="D9152" s="290" t="s">
        <v>9934</v>
      </c>
      <c r="E9152" s="291">
        <v>286323.53000000003</v>
      </c>
    </row>
    <row r="9153" spans="4:5" ht="14.4" x14ac:dyDescent="0.55000000000000004">
      <c r="D9153" s="290" t="s">
        <v>9935</v>
      </c>
      <c r="E9153" s="291">
        <v>652462.86</v>
      </c>
    </row>
    <row r="9154" spans="4:5" ht="14.4" x14ac:dyDescent="0.55000000000000004">
      <c r="D9154" s="290" t="s">
        <v>9936</v>
      </c>
      <c r="E9154" s="291">
        <v>2453208.61</v>
      </c>
    </row>
    <row r="9155" spans="4:5" ht="14.4" x14ac:dyDescent="0.55000000000000004">
      <c r="D9155" s="290" t="s">
        <v>9937</v>
      </c>
      <c r="E9155" s="291">
        <v>17901520.149999999</v>
      </c>
    </row>
    <row r="9156" spans="4:5" ht="14.4" x14ac:dyDescent="0.55000000000000004">
      <c r="D9156" s="290" t="s">
        <v>9938</v>
      </c>
      <c r="E9156" s="291">
        <v>464064.74</v>
      </c>
    </row>
    <row r="9157" spans="4:5" ht="14.4" x14ac:dyDescent="0.55000000000000004">
      <c r="D9157" s="290" t="s">
        <v>9939</v>
      </c>
      <c r="E9157" s="291">
        <v>1183427.55</v>
      </c>
    </row>
    <row r="9158" spans="4:5" ht="14.4" x14ac:dyDescent="0.55000000000000004">
      <c r="D9158" s="290" t="s">
        <v>9940</v>
      </c>
      <c r="E9158" s="291">
        <v>1345682.19</v>
      </c>
    </row>
    <row r="9159" spans="4:5" ht="14.4" x14ac:dyDescent="0.55000000000000004">
      <c r="D9159" s="290" t="s">
        <v>38788</v>
      </c>
      <c r="E9159" s="291">
        <v>66543</v>
      </c>
    </row>
    <row r="9160" spans="4:5" ht="14.4" x14ac:dyDescent="0.55000000000000004">
      <c r="D9160" s="290" t="s">
        <v>9941</v>
      </c>
      <c r="E9160" s="291">
        <v>36337594.189999998</v>
      </c>
    </row>
    <row r="9161" spans="4:5" ht="14.4" x14ac:dyDescent="0.55000000000000004">
      <c r="D9161" s="290" t="s">
        <v>9942</v>
      </c>
      <c r="E9161" s="291">
        <v>518687.97</v>
      </c>
    </row>
    <row r="9162" spans="4:5" ht="14.4" x14ac:dyDescent="0.55000000000000004">
      <c r="D9162" s="290" t="s">
        <v>9943</v>
      </c>
      <c r="E9162" s="291">
        <v>1040951.12</v>
      </c>
    </row>
    <row r="9163" spans="4:5" ht="14.4" x14ac:dyDescent="0.55000000000000004">
      <c r="D9163" s="290" t="s">
        <v>9944</v>
      </c>
      <c r="E9163" s="291">
        <v>245986.11</v>
      </c>
    </row>
    <row r="9164" spans="4:5" ht="14.4" x14ac:dyDescent="0.55000000000000004">
      <c r="D9164" s="290" t="s">
        <v>9945</v>
      </c>
      <c r="E9164" s="291">
        <v>70458822.549999997</v>
      </c>
    </row>
    <row r="9165" spans="4:5" ht="14.4" x14ac:dyDescent="0.55000000000000004">
      <c r="D9165" s="290" t="s">
        <v>9946</v>
      </c>
      <c r="E9165" s="291">
        <v>4447556.83</v>
      </c>
    </row>
    <row r="9166" spans="4:5" ht="14.4" x14ac:dyDescent="0.55000000000000004">
      <c r="D9166" s="290" t="s">
        <v>9947</v>
      </c>
      <c r="E9166" s="291">
        <v>107731570.87</v>
      </c>
    </row>
    <row r="9167" spans="4:5" ht="14.4" x14ac:dyDescent="0.55000000000000004">
      <c r="D9167" s="290" t="s">
        <v>9948</v>
      </c>
      <c r="E9167" s="291">
        <v>682809.13</v>
      </c>
    </row>
    <row r="9168" spans="4:5" ht="14.4" x14ac:dyDescent="0.55000000000000004">
      <c r="D9168" s="290" t="s">
        <v>9949</v>
      </c>
      <c r="E9168" s="291">
        <v>103920.18</v>
      </c>
    </row>
    <row r="9169" spans="4:5" ht="14.4" x14ac:dyDescent="0.55000000000000004">
      <c r="D9169" s="290" t="s">
        <v>9950</v>
      </c>
      <c r="E9169" s="291">
        <v>1046042.62</v>
      </c>
    </row>
    <row r="9170" spans="4:5" ht="14.4" x14ac:dyDescent="0.55000000000000004">
      <c r="D9170" s="290" t="s">
        <v>9951</v>
      </c>
      <c r="E9170" s="291">
        <v>284646.36</v>
      </c>
    </row>
    <row r="9171" spans="4:5" ht="14.4" x14ac:dyDescent="0.55000000000000004">
      <c r="D9171" s="290" t="s">
        <v>9952</v>
      </c>
      <c r="E9171" s="291">
        <v>772579.88</v>
      </c>
    </row>
    <row r="9172" spans="4:5" ht="14.4" x14ac:dyDescent="0.55000000000000004">
      <c r="D9172" s="290" t="s">
        <v>9953</v>
      </c>
      <c r="E9172" s="291">
        <v>1703202.53</v>
      </c>
    </row>
    <row r="9173" spans="4:5" ht="14.4" x14ac:dyDescent="0.55000000000000004">
      <c r="D9173" s="290" t="s">
        <v>9954</v>
      </c>
      <c r="E9173" s="291">
        <v>600909.13</v>
      </c>
    </row>
    <row r="9174" spans="4:5" ht="14.4" x14ac:dyDescent="0.55000000000000004">
      <c r="D9174" s="290" t="s">
        <v>9955</v>
      </c>
      <c r="E9174" s="291">
        <v>1466656.33</v>
      </c>
    </row>
    <row r="9175" spans="4:5" ht="14.4" x14ac:dyDescent="0.55000000000000004">
      <c r="D9175" s="290" t="s">
        <v>9956</v>
      </c>
      <c r="E9175" s="291">
        <v>16259258.59</v>
      </c>
    </row>
    <row r="9176" spans="4:5" ht="14.4" x14ac:dyDescent="0.55000000000000004">
      <c r="D9176" s="290" t="s">
        <v>9957</v>
      </c>
      <c r="E9176" s="291">
        <v>5492853.3700000001</v>
      </c>
    </row>
    <row r="9177" spans="4:5" ht="14.4" x14ac:dyDescent="0.55000000000000004">
      <c r="D9177" s="290" t="s">
        <v>9958</v>
      </c>
      <c r="E9177" s="291">
        <v>105486890.75</v>
      </c>
    </row>
    <row r="9178" spans="4:5" ht="14.4" x14ac:dyDescent="0.55000000000000004">
      <c r="D9178" s="290" t="s">
        <v>9959</v>
      </c>
      <c r="E9178" s="291">
        <v>1010335.18</v>
      </c>
    </row>
    <row r="9179" spans="4:5" ht="14.4" x14ac:dyDescent="0.55000000000000004">
      <c r="D9179" s="290" t="s">
        <v>9960</v>
      </c>
      <c r="E9179" s="291">
        <v>18376319.850000001</v>
      </c>
    </row>
    <row r="9180" spans="4:5" ht="14.4" x14ac:dyDescent="0.55000000000000004">
      <c r="D9180" s="290" t="s">
        <v>9961</v>
      </c>
      <c r="E9180" s="291">
        <v>19389987.489999998</v>
      </c>
    </row>
    <row r="9181" spans="4:5" ht="14.4" x14ac:dyDescent="0.55000000000000004">
      <c r="D9181" s="290" t="s">
        <v>9962</v>
      </c>
      <c r="E9181" s="291">
        <v>814676.4</v>
      </c>
    </row>
    <row r="9182" spans="4:5" ht="14.4" x14ac:dyDescent="0.55000000000000004">
      <c r="D9182" s="290" t="s">
        <v>9963</v>
      </c>
      <c r="E9182" s="291">
        <v>463256.24</v>
      </c>
    </row>
    <row r="9183" spans="4:5" ht="14.4" x14ac:dyDescent="0.55000000000000004">
      <c r="D9183" s="290" t="s">
        <v>9964</v>
      </c>
      <c r="E9183" s="291">
        <v>6653517.4000000004</v>
      </c>
    </row>
    <row r="9184" spans="4:5" ht="14.4" x14ac:dyDescent="0.55000000000000004">
      <c r="D9184" s="290" t="s">
        <v>9965</v>
      </c>
      <c r="E9184" s="291">
        <v>2475957.59</v>
      </c>
    </row>
    <row r="9185" spans="4:5" ht="14.4" x14ac:dyDescent="0.55000000000000004">
      <c r="D9185" s="290" t="s">
        <v>9966</v>
      </c>
      <c r="E9185" s="291">
        <v>28394476.890000001</v>
      </c>
    </row>
    <row r="9186" spans="4:5" ht="14.4" x14ac:dyDescent="0.55000000000000004">
      <c r="D9186" s="290" t="s">
        <v>9967</v>
      </c>
      <c r="E9186" s="291">
        <v>860503.67</v>
      </c>
    </row>
    <row r="9187" spans="4:5" ht="14.4" x14ac:dyDescent="0.55000000000000004">
      <c r="D9187" s="290" t="s">
        <v>9968</v>
      </c>
      <c r="E9187" s="291">
        <v>33195767.84</v>
      </c>
    </row>
    <row r="9188" spans="4:5" ht="14.4" x14ac:dyDescent="0.55000000000000004">
      <c r="D9188" s="290" t="s">
        <v>9969</v>
      </c>
      <c r="E9188" s="291">
        <v>8014000.75</v>
      </c>
    </row>
    <row r="9189" spans="4:5" ht="14.4" x14ac:dyDescent="0.55000000000000004">
      <c r="D9189" s="290" t="s">
        <v>9970</v>
      </c>
      <c r="E9189" s="291">
        <v>20123285.100000001</v>
      </c>
    </row>
    <row r="9190" spans="4:5" ht="14.4" x14ac:dyDescent="0.55000000000000004">
      <c r="D9190" s="290" t="s">
        <v>9971</v>
      </c>
      <c r="E9190" s="291">
        <v>725999.67</v>
      </c>
    </row>
    <row r="9191" spans="4:5" ht="14.4" x14ac:dyDescent="0.55000000000000004">
      <c r="D9191" s="290" t="s">
        <v>9972</v>
      </c>
      <c r="E9191" s="291">
        <v>765221.89</v>
      </c>
    </row>
    <row r="9192" spans="4:5" ht="14.4" x14ac:dyDescent="0.55000000000000004">
      <c r="D9192" s="290" t="s">
        <v>9973</v>
      </c>
      <c r="E9192" s="291">
        <v>125310230.73</v>
      </c>
    </row>
    <row r="9193" spans="4:5" ht="14.4" x14ac:dyDescent="0.55000000000000004">
      <c r="D9193" s="290" t="s">
        <v>9974</v>
      </c>
      <c r="E9193" s="291">
        <v>1215312.44</v>
      </c>
    </row>
    <row r="9194" spans="4:5" ht="14.4" x14ac:dyDescent="0.55000000000000004">
      <c r="D9194" s="290" t="s">
        <v>9975</v>
      </c>
      <c r="E9194" s="291">
        <v>702911.42</v>
      </c>
    </row>
    <row r="9195" spans="4:5" ht="14.4" x14ac:dyDescent="0.55000000000000004">
      <c r="D9195" s="290" t="s">
        <v>9976</v>
      </c>
      <c r="E9195" s="291">
        <v>7859669.8200000003</v>
      </c>
    </row>
    <row r="9196" spans="4:5" ht="14.4" x14ac:dyDescent="0.55000000000000004">
      <c r="D9196" s="290" t="s">
        <v>9977</v>
      </c>
      <c r="E9196" s="291">
        <v>60856598.07</v>
      </c>
    </row>
    <row r="9197" spans="4:5" ht="14.4" x14ac:dyDescent="0.55000000000000004">
      <c r="D9197" s="290" t="s">
        <v>9978</v>
      </c>
      <c r="E9197" s="291">
        <v>19667537.239999998</v>
      </c>
    </row>
    <row r="9198" spans="4:5" ht="14.4" x14ac:dyDescent="0.55000000000000004">
      <c r="D9198" s="290" t="s">
        <v>9979</v>
      </c>
      <c r="E9198" s="291">
        <v>2465148.12</v>
      </c>
    </row>
    <row r="9199" spans="4:5" ht="14.4" x14ac:dyDescent="0.55000000000000004">
      <c r="D9199" s="290" t="s">
        <v>9980</v>
      </c>
      <c r="E9199" s="291">
        <v>41596212.920000002</v>
      </c>
    </row>
    <row r="9200" spans="4:5" ht="14.4" x14ac:dyDescent="0.55000000000000004">
      <c r="D9200" s="290" t="s">
        <v>9981</v>
      </c>
      <c r="E9200" s="291">
        <v>176673570.68000001</v>
      </c>
    </row>
    <row r="9201" spans="4:5" ht="14.4" x14ac:dyDescent="0.55000000000000004">
      <c r="D9201" s="290" t="s">
        <v>9982</v>
      </c>
      <c r="E9201" s="291">
        <v>460312.13</v>
      </c>
    </row>
    <row r="9202" spans="4:5" ht="14.4" x14ac:dyDescent="0.55000000000000004">
      <c r="D9202" s="290" t="s">
        <v>9983</v>
      </c>
      <c r="E9202" s="291">
        <v>231629.25</v>
      </c>
    </row>
    <row r="9203" spans="4:5" ht="14.4" x14ac:dyDescent="0.55000000000000004">
      <c r="D9203" s="290" t="s">
        <v>36930</v>
      </c>
      <c r="E9203" s="291">
        <v>354053.18</v>
      </c>
    </row>
    <row r="9204" spans="4:5" ht="14.4" x14ac:dyDescent="0.55000000000000004">
      <c r="D9204" s="290" t="s">
        <v>9984</v>
      </c>
      <c r="E9204" s="291">
        <v>53250028.960000001</v>
      </c>
    </row>
    <row r="9205" spans="4:5" ht="14.4" x14ac:dyDescent="0.55000000000000004">
      <c r="D9205" s="290" t="s">
        <v>9985</v>
      </c>
      <c r="E9205" s="291">
        <v>585487.64</v>
      </c>
    </row>
    <row r="9206" spans="4:5" ht="14.4" x14ac:dyDescent="0.55000000000000004">
      <c r="D9206" s="290" t="s">
        <v>9986</v>
      </c>
      <c r="E9206" s="291">
        <v>1646665.77</v>
      </c>
    </row>
    <row r="9207" spans="4:5" ht="14.4" x14ac:dyDescent="0.55000000000000004">
      <c r="D9207" s="290" t="s">
        <v>9987</v>
      </c>
      <c r="E9207" s="291">
        <v>85932784.150000006</v>
      </c>
    </row>
    <row r="9208" spans="4:5" ht="14.4" x14ac:dyDescent="0.55000000000000004">
      <c r="D9208" s="290" t="s">
        <v>9988</v>
      </c>
      <c r="E9208" s="291">
        <v>72912</v>
      </c>
    </row>
    <row r="9209" spans="4:5" ht="14.4" x14ac:dyDescent="0.55000000000000004">
      <c r="D9209" s="290" t="s">
        <v>38789</v>
      </c>
      <c r="E9209" s="291">
        <v>911237.17</v>
      </c>
    </row>
    <row r="9210" spans="4:5" ht="14.4" x14ac:dyDescent="0.55000000000000004">
      <c r="D9210" s="290" t="s">
        <v>9989</v>
      </c>
      <c r="E9210" s="291">
        <v>40701180.369999997</v>
      </c>
    </row>
    <row r="9211" spans="4:5" ht="14.4" x14ac:dyDescent="0.55000000000000004">
      <c r="D9211" s="290" t="s">
        <v>9990</v>
      </c>
      <c r="E9211" s="291">
        <v>1695217.11</v>
      </c>
    </row>
    <row r="9212" spans="4:5" ht="14.4" x14ac:dyDescent="0.55000000000000004">
      <c r="D9212" s="290" t="s">
        <v>9991</v>
      </c>
      <c r="E9212" s="291">
        <v>1039273.22</v>
      </c>
    </row>
    <row r="9213" spans="4:5" ht="14.4" x14ac:dyDescent="0.55000000000000004">
      <c r="D9213" s="290" t="s">
        <v>9992</v>
      </c>
      <c r="E9213" s="291">
        <v>46613006.18</v>
      </c>
    </row>
    <row r="9214" spans="4:5" ht="14.4" x14ac:dyDescent="0.55000000000000004">
      <c r="D9214" s="290" t="s">
        <v>9993</v>
      </c>
      <c r="E9214" s="291">
        <v>13937370.49</v>
      </c>
    </row>
    <row r="9215" spans="4:5" ht="14.4" x14ac:dyDescent="0.55000000000000004">
      <c r="D9215" s="290" t="s">
        <v>9994</v>
      </c>
      <c r="E9215" s="291">
        <v>37985721.310000002</v>
      </c>
    </row>
    <row r="9216" spans="4:5" ht="14.4" x14ac:dyDescent="0.55000000000000004">
      <c r="D9216" s="290" t="s">
        <v>9995</v>
      </c>
      <c r="E9216" s="291">
        <v>31155523.93</v>
      </c>
    </row>
    <row r="9217" spans="4:5" ht="14.4" x14ac:dyDescent="0.55000000000000004">
      <c r="D9217" s="290" t="s">
        <v>9996</v>
      </c>
      <c r="E9217" s="291">
        <v>877942.2</v>
      </c>
    </row>
    <row r="9218" spans="4:5" ht="14.4" x14ac:dyDescent="0.55000000000000004">
      <c r="D9218" s="290" t="s">
        <v>9997</v>
      </c>
      <c r="E9218" s="291">
        <v>19553405.350000001</v>
      </c>
    </row>
    <row r="9219" spans="4:5" ht="14.4" x14ac:dyDescent="0.55000000000000004">
      <c r="D9219" s="290" t="s">
        <v>9998</v>
      </c>
      <c r="E9219" s="291">
        <v>30920830.640000001</v>
      </c>
    </row>
    <row r="9220" spans="4:5" ht="14.4" x14ac:dyDescent="0.55000000000000004">
      <c r="D9220" s="290" t="s">
        <v>9999</v>
      </c>
      <c r="E9220" s="291">
        <v>3912156.99</v>
      </c>
    </row>
    <row r="9221" spans="4:5" ht="14.4" x14ac:dyDescent="0.55000000000000004">
      <c r="D9221" s="290" t="s">
        <v>10000</v>
      </c>
      <c r="E9221" s="291">
        <v>7993003.0599999996</v>
      </c>
    </row>
    <row r="9222" spans="4:5" ht="14.4" x14ac:dyDescent="0.55000000000000004">
      <c r="D9222" s="290" t="s">
        <v>10001</v>
      </c>
      <c r="E9222" s="291">
        <v>935101.73</v>
      </c>
    </row>
    <row r="9223" spans="4:5" ht="14.4" x14ac:dyDescent="0.55000000000000004">
      <c r="D9223" s="290" t="s">
        <v>10002</v>
      </c>
      <c r="E9223" s="291">
        <v>6920528.3399999999</v>
      </c>
    </row>
    <row r="9224" spans="4:5" ht="14.4" x14ac:dyDescent="0.55000000000000004">
      <c r="D9224" s="290" t="s">
        <v>10003</v>
      </c>
      <c r="E9224" s="291">
        <v>373839.19</v>
      </c>
    </row>
    <row r="9225" spans="4:5" ht="14.4" x14ac:dyDescent="0.55000000000000004">
      <c r="D9225" s="290" t="s">
        <v>10004</v>
      </c>
      <c r="E9225" s="291">
        <v>14032533.25</v>
      </c>
    </row>
    <row r="9226" spans="4:5" ht="14.4" x14ac:dyDescent="0.55000000000000004">
      <c r="D9226" s="290" t="s">
        <v>10005</v>
      </c>
      <c r="E9226" s="291">
        <v>764573.29</v>
      </c>
    </row>
    <row r="9227" spans="4:5" ht="14.4" x14ac:dyDescent="0.55000000000000004">
      <c r="D9227" s="290" t="s">
        <v>10006</v>
      </c>
      <c r="E9227" s="291">
        <v>3650850.31</v>
      </c>
    </row>
    <row r="9228" spans="4:5" ht="14.4" x14ac:dyDescent="0.55000000000000004">
      <c r="D9228" s="290" t="s">
        <v>10007</v>
      </c>
      <c r="E9228" s="291">
        <v>88713518.640000001</v>
      </c>
    </row>
    <row r="9229" spans="4:5" ht="14.4" x14ac:dyDescent="0.55000000000000004">
      <c r="D9229" s="290" t="s">
        <v>10008</v>
      </c>
      <c r="E9229" s="291">
        <v>2346749.92</v>
      </c>
    </row>
    <row r="9230" spans="4:5" ht="14.4" x14ac:dyDescent="0.55000000000000004">
      <c r="D9230" s="290" t="s">
        <v>10009</v>
      </c>
      <c r="E9230" s="291">
        <v>751712.2</v>
      </c>
    </row>
    <row r="9231" spans="4:5" ht="14.4" x14ac:dyDescent="0.55000000000000004">
      <c r="D9231" s="290" t="s">
        <v>10010</v>
      </c>
      <c r="E9231" s="291">
        <v>1173187.3</v>
      </c>
    </row>
    <row r="9232" spans="4:5" ht="14.4" x14ac:dyDescent="0.55000000000000004">
      <c r="D9232" s="290" t="s">
        <v>10011</v>
      </c>
      <c r="E9232" s="291">
        <v>412558.18</v>
      </c>
    </row>
    <row r="9233" spans="4:5" ht="14.4" x14ac:dyDescent="0.55000000000000004">
      <c r="D9233" s="290" t="s">
        <v>10012</v>
      </c>
      <c r="E9233" s="291">
        <v>333270.18</v>
      </c>
    </row>
    <row r="9234" spans="4:5" ht="14.4" x14ac:dyDescent="0.55000000000000004">
      <c r="D9234" s="290" t="s">
        <v>10013</v>
      </c>
      <c r="E9234" s="291">
        <v>43422445.619999997</v>
      </c>
    </row>
    <row r="9235" spans="4:5" ht="14.4" x14ac:dyDescent="0.55000000000000004">
      <c r="D9235" s="290" t="s">
        <v>10014</v>
      </c>
      <c r="E9235" s="291">
        <v>1214655.06</v>
      </c>
    </row>
    <row r="9236" spans="4:5" ht="14.4" x14ac:dyDescent="0.55000000000000004">
      <c r="D9236" s="290" t="s">
        <v>10015</v>
      </c>
      <c r="E9236" s="291">
        <v>8232956.8099999996</v>
      </c>
    </row>
    <row r="9237" spans="4:5" ht="14.4" x14ac:dyDescent="0.55000000000000004">
      <c r="D9237" s="290" t="s">
        <v>10016</v>
      </c>
      <c r="E9237" s="291">
        <v>434223424.45999998</v>
      </c>
    </row>
    <row r="9238" spans="4:5" ht="14.4" x14ac:dyDescent="0.55000000000000004">
      <c r="D9238" s="290" t="s">
        <v>10017</v>
      </c>
      <c r="E9238" s="291">
        <v>541088.23</v>
      </c>
    </row>
    <row r="9239" spans="4:5" ht="14.4" x14ac:dyDescent="0.55000000000000004">
      <c r="D9239" s="290" t="s">
        <v>10018</v>
      </c>
      <c r="E9239" s="291">
        <v>463918.82</v>
      </c>
    </row>
    <row r="9240" spans="4:5" ht="14.4" x14ac:dyDescent="0.55000000000000004">
      <c r="D9240" s="290" t="s">
        <v>10019</v>
      </c>
      <c r="E9240" s="291">
        <v>691299.1</v>
      </c>
    </row>
    <row r="9241" spans="4:5" ht="14.4" x14ac:dyDescent="0.55000000000000004">
      <c r="D9241" s="290" t="s">
        <v>10020</v>
      </c>
      <c r="E9241" s="291">
        <v>1519917.62</v>
      </c>
    </row>
    <row r="9242" spans="4:5" ht="14.4" x14ac:dyDescent="0.55000000000000004">
      <c r="D9242" s="290" t="s">
        <v>10021</v>
      </c>
      <c r="E9242" s="291">
        <v>1309201.1499999999</v>
      </c>
    </row>
    <row r="9243" spans="4:5" ht="14.4" x14ac:dyDescent="0.55000000000000004">
      <c r="D9243" s="290" t="s">
        <v>10022</v>
      </c>
      <c r="E9243" s="291">
        <v>151892.09</v>
      </c>
    </row>
    <row r="9244" spans="4:5" ht="14.4" x14ac:dyDescent="0.55000000000000004">
      <c r="D9244" s="290" t="s">
        <v>10023</v>
      </c>
      <c r="E9244" s="291">
        <v>422271</v>
      </c>
    </row>
    <row r="9245" spans="4:5" ht="14.4" x14ac:dyDescent="0.55000000000000004">
      <c r="D9245" s="290" t="s">
        <v>10024</v>
      </c>
      <c r="E9245" s="291">
        <v>2246169.9300000002</v>
      </c>
    </row>
    <row r="9246" spans="4:5" ht="14.4" x14ac:dyDescent="0.55000000000000004">
      <c r="D9246" s="290" t="s">
        <v>10025</v>
      </c>
      <c r="E9246" s="291">
        <v>160319.09</v>
      </c>
    </row>
    <row r="9247" spans="4:5" ht="14.4" x14ac:dyDescent="0.55000000000000004">
      <c r="D9247" s="290" t="s">
        <v>10026</v>
      </c>
      <c r="E9247" s="291">
        <v>874779.98</v>
      </c>
    </row>
    <row r="9248" spans="4:5" ht="14.4" x14ac:dyDescent="0.55000000000000004">
      <c r="D9248" s="290" t="s">
        <v>10027</v>
      </c>
      <c r="E9248" s="291">
        <v>574543.32999999996</v>
      </c>
    </row>
    <row r="9249" spans="4:5" ht="14.4" x14ac:dyDescent="0.55000000000000004">
      <c r="D9249" s="290" t="s">
        <v>10028</v>
      </c>
      <c r="E9249" s="291">
        <v>632753.78</v>
      </c>
    </row>
    <row r="9250" spans="4:5" ht="14.4" x14ac:dyDescent="0.55000000000000004">
      <c r="D9250" s="290" t="s">
        <v>10029</v>
      </c>
      <c r="E9250" s="291">
        <v>1002401.92</v>
      </c>
    </row>
    <row r="9251" spans="4:5" ht="14.4" x14ac:dyDescent="0.55000000000000004">
      <c r="D9251" s="290" t="s">
        <v>10030</v>
      </c>
      <c r="E9251" s="291">
        <v>394180</v>
      </c>
    </row>
    <row r="9252" spans="4:5" ht="14.4" x14ac:dyDescent="0.55000000000000004">
      <c r="D9252" s="290" t="s">
        <v>10031</v>
      </c>
      <c r="E9252" s="291">
        <v>699262.25</v>
      </c>
    </row>
    <row r="9253" spans="4:5" ht="14.4" x14ac:dyDescent="0.55000000000000004">
      <c r="D9253" s="290" t="s">
        <v>10032</v>
      </c>
      <c r="E9253" s="291">
        <v>889395.78</v>
      </c>
    </row>
    <row r="9254" spans="4:5" ht="14.4" x14ac:dyDescent="0.55000000000000004">
      <c r="D9254" s="290" t="s">
        <v>10033</v>
      </c>
      <c r="E9254" s="291">
        <v>868699.82</v>
      </c>
    </row>
    <row r="9255" spans="4:5" ht="14.4" x14ac:dyDescent="0.55000000000000004">
      <c r="D9255" s="290" t="s">
        <v>10034</v>
      </c>
      <c r="E9255" s="291">
        <v>13625590.27</v>
      </c>
    </row>
    <row r="9256" spans="4:5" ht="14.4" x14ac:dyDescent="0.55000000000000004">
      <c r="D9256" s="290" t="s">
        <v>10035</v>
      </c>
      <c r="E9256" s="291">
        <v>932099.18</v>
      </c>
    </row>
    <row r="9257" spans="4:5" ht="14.4" x14ac:dyDescent="0.55000000000000004">
      <c r="D9257" s="290" t="s">
        <v>10036</v>
      </c>
      <c r="E9257" s="291">
        <v>2419095.7999999998</v>
      </c>
    </row>
    <row r="9258" spans="4:5" ht="14.4" x14ac:dyDescent="0.55000000000000004">
      <c r="D9258" s="290" t="s">
        <v>10037</v>
      </c>
      <c r="E9258" s="291">
        <v>836221.27</v>
      </c>
    </row>
    <row r="9259" spans="4:5" ht="14.4" x14ac:dyDescent="0.55000000000000004">
      <c r="D9259" s="290" t="s">
        <v>10038</v>
      </c>
      <c r="E9259" s="291">
        <v>708834.02</v>
      </c>
    </row>
    <row r="9260" spans="4:5" ht="14.4" x14ac:dyDescent="0.55000000000000004">
      <c r="D9260" s="290" t="s">
        <v>10039</v>
      </c>
      <c r="E9260" s="291">
        <v>926602.57</v>
      </c>
    </row>
    <row r="9261" spans="4:5" ht="14.4" x14ac:dyDescent="0.55000000000000004">
      <c r="D9261" s="290" t="s">
        <v>10040</v>
      </c>
      <c r="E9261" s="291">
        <v>740811.23</v>
      </c>
    </row>
    <row r="9262" spans="4:5" ht="14.4" x14ac:dyDescent="0.55000000000000004">
      <c r="D9262" s="290" t="s">
        <v>10041</v>
      </c>
      <c r="E9262" s="291">
        <v>598545.17000000004</v>
      </c>
    </row>
    <row r="9263" spans="4:5" ht="14.4" x14ac:dyDescent="0.55000000000000004">
      <c r="D9263" s="290" t="s">
        <v>10042</v>
      </c>
      <c r="E9263" s="291">
        <v>391663.76</v>
      </c>
    </row>
    <row r="9264" spans="4:5" ht="14.4" x14ac:dyDescent="0.55000000000000004">
      <c r="D9264" s="290" t="s">
        <v>10043</v>
      </c>
      <c r="E9264" s="291">
        <v>723185.19</v>
      </c>
    </row>
    <row r="9265" spans="4:5" ht="14.4" x14ac:dyDescent="0.55000000000000004">
      <c r="D9265" s="290" t="s">
        <v>38790</v>
      </c>
      <c r="E9265" s="291">
        <v>310184.15999999997</v>
      </c>
    </row>
    <row r="9266" spans="4:5" ht="14.4" x14ac:dyDescent="0.55000000000000004">
      <c r="D9266" s="290" t="s">
        <v>10044</v>
      </c>
      <c r="E9266" s="291">
        <v>11746214.15</v>
      </c>
    </row>
    <row r="9267" spans="4:5" ht="14.4" x14ac:dyDescent="0.55000000000000004">
      <c r="D9267" s="290" t="s">
        <v>10045</v>
      </c>
      <c r="E9267" s="291">
        <v>416625.48</v>
      </c>
    </row>
    <row r="9268" spans="4:5" ht="14.4" x14ac:dyDescent="0.55000000000000004">
      <c r="D9268" s="290" t="s">
        <v>10046</v>
      </c>
      <c r="E9268" s="291">
        <v>228541.27</v>
      </c>
    </row>
    <row r="9269" spans="4:5" ht="14.4" x14ac:dyDescent="0.55000000000000004">
      <c r="D9269" s="290" t="s">
        <v>10047</v>
      </c>
      <c r="E9269" s="291">
        <v>12437022.949999999</v>
      </c>
    </row>
    <row r="9270" spans="4:5" ht="14.4" x14ac:dyDescent="0.55000000000000004">
      <c r="D9270" s="290" t="s">
        <v>10048</v>
      </c>
      <c r="E9270" s="291">
        <v>319318.37</v>
      </c>
    </row>
    <row r="9271" spans="4:5" ht="14.4" x14ac:dyDescent="0.55000000000000004">
      <c r="D9271" s="290" t="s">
        <v>10049</v>
      </c>
      <c r="E9271" s="291">
        <v>104111620.84999999</v>
      </c>
    </row>
    <row r="9272" spans="4:5" ht="14.4" x14ac:dyDescent="0.55000000000000004">
      <c r="D9272" s="290" t="s">
        <v>10050</v>
      </c>
      <c r="E9272" s="291">
        <v>1940965.52</v>
      </c>
    </row>
    <row r="9273" spans="4:5" ht="14.4" x14ac:dyDescent="0.55000000000000004">
      <c r="D9273" s="290" t="s">
        <v>10051</v>
      </c>
      <c r="E9273" s="291">
        <v>2300929.37</v>
      </c>
    </row>
    <row r="9274" spans="4:5" ht="14.4" x14ac:dyDescent="0.55000000000000004">
      <c r="D9274" s="290" t="s">
        <v>10052</v>
      </c>
      <c r="E9274" s="291">
        <v>44394850.82</v>
      </c>
    </row>
    <row r="9275" spans="4:5" ht="14.4" x14ac:dyDescent="0.55000000000000004">
      <c r="D9275" s="290" t="s">
        <v>10053</v>
      </c>
      <c r="E9275" s="291">
        <v>115861</v>
      </c>
    </row>
    <row r="9276" spans="4:5" ht="14.4" x14ac:dyDescent="0.55000000000000004">
      <c r="D9276" s="290" t="s">
        <v>10054</v>
      </c>
      <c r="E9276" s="291">
        <v>67190794.379999995</v>
      </c>
    </row>
    <row r="9277" spans="4:5" ht="14.4" x14ac:dyDescent="0.55000000000000004">
      <c r="D9277" s="290" t="s">
        <v>10055</v>
      </c>
      <c r="E9277" s="291">
        <v>6550611.3200000003</v>
      </c>
    </row>
    <row r="9278" spans="4:5" ht="14.4" x14ac:dyDescent="0.55000000000000004">
      <c r="D9278" s="290" t="s">
        <v>10056</v>
      </c>
      <c r="E9278" s="291">
        <v>1034355.22</v>
      </c>
    </row>
    <row r="9279" spans="4:5" ht="14.4" x14ac:dyDescent="0.55000000000000004">
      <c r="D9279" s="290" t="s">
        <v>10057</v>
      </c>
      <c r="E9279" s="291">
        <v>18830262.390000001</v>
      </c>
    </row>
    <row r="9280" spans="4:5" ht="14.4" x14ac:dyDescent="0.55000000000000004">
      <c r="D9280" s="290" t="s">
        <v>10058</v>
      </c>
      <c r="E9280" s="291">
        <v>9135459.1999999993</v>
      </c>
    </row>
    <row r="9281" spans="4:5" ht="14.4" x14ac:dyDescent="0.55000000000000004">
      <c r="D9281" s="290" t="s">
        <v>10059</v>
      </c>
      <c r="E9281" s="291">
        <v>655067.06999999995</v>
      </c>
    </row>
    <row r="9282" spans="4:5" ht="14.4" x14ac:dyDescent="0.55000000000000004">
      <c r="D9282" s="290" t="s">
        <v>10060</v>
      </c>
      <c r="E9282" s="291">
        <v>202500</v>
      </c>
    </row>
    <row r="9283" spans="4:5" ht="14.4" x14ac:dyDescent="0.55000000000000004">
      <c r="D9283" s="290" t="s">
        <v>42044</v>
      </c>
      <c r="E9283" s="291">
        <v>1000000</v>
      </c>
    </row>
    <row r="9284" spans="4:5" ht="14.4" x14ac:dyDescent="0.55000000000000004">
      <c r="D9284" s="290" t="s">
        <v>10061</v>
      </c>
      <c r="E9284" s="291">
        <v>1172865.98</v>
      </c>
    </row>
    <row r="9285" spans="4:5" ht="14.4" x14ac:dyDescent="0.55000000000000004">
      <c r="D9285" s="290" t="s">
        <v>10062</v>
      </c>
      <c r="E9285" s="291">
        <v>265565.90999999997</v>
      </c>
    </row>
    <row r="9286" spans="4:5" ht="14.4" x14ac:dyDescent="0.55000000000000004">
      <c r="D9286" s="290" t="s">
        <v>10063</v>
      </c>
      <c r="E9286" s="291">
        <v>112000</v>
      </c>
    </row>
    <row r="9287" spans="4:5" ht="14.4" x14ac:dyDescent="0.55000000000000004">
      <c r="D9287" s="290" t="s">
        <v>10064</v>
      </c>
      <c r="E9287" s="291">
        <v>627898.43000000005</v>
      </c>
    </row>
    <row r="9288" spans="4:5" ht="14.4" x14ac:dyDescent="0.55000000000000004">
      <c r="D9288" s="290" t="s">
        <v>10065</v>
      </c>
      <c r="E9288" s="291">
        <v>184818.02</v>
      </c>
    </row>
    <row r="9289" spans="4:5" ht="14.4" x14ac:dyDescent="0.55000000000000004">
      <c r="D9289" s="290" t="s">
        <v>10066</v>
      </c>
      <c r="E9289" s="291">
        <v>1224836</v>
      </c>
    </row>
    <row r="9290" spans="4:5" ht="14.4" x14ac:dyDescent="0.55000000000000004">
      <c r="D9290" s="290" t="s">
        <v>10067</v>
      </c>
      <c r="E9290" s="291">
        <v>153606.85999999999</v>
      </c>
    </row>
    <row r="9291" spans="4:5" ht="14.4" x14ac:dyDescent="0.55000000000000004">
      <c r="D9291" s="290" t="s">
        <v>42045</v>
      </c>
      <c r="E9291" s="291">
        <v>590373.67000000004</v>
      </c>
    </row>
    <row r="9292" spans="4:5" ht="14.4" x14ac:dyDescent="0.55000000000000004">
      <c r="D9292" s="290" t="s">
        <v>44211</v>
      </c>
      <c r="E9292" s="291">
        <v>311475.20000000001</v>
      </c>
    </row>
    <row r="9293" spans="4:5" ht="14.4" x14ac:dyDescent="0.55000000000000004">
      <c r="D9293" s="290" t="s">
        <v>10068</v>
      </c>
      <c r="E9293" s="291">
        <v>1295000</v>
      </c>
    </row>
    <row r="9294" spans="4:5" ht="14.4" x14ac:dyDescent="0.55000000000000004">
      <c r="D9294" s="290" t="s">
        <v>10069</v>
      </c>
      <c r="E9294" s="291">
        <v>881630.4</v>
      </c>
    </row>
    <row r="9295" spans="4:5" ht="14.4" x14ac:dyDescent="0.55000000000000004">
      <c r="D9295" s="290" t="s">
        <v>44212</v>
      </c>
      <c r="E9295" s="291">
        <v>685139.96</v>
      </c>
    </row>
    <row r="9296" spans="4:5" ht="14.4" x14ac:dyDescent="0.55000000000000004">
      <c r="D9296" s="290" t="s">
        <v>10070</v>
      </c>
      <c r="E9296" s="291">
        <v>929592.93</v>
      </c>
    </row>
    <row r="9297" spans="4:5" ht="14.4" x14ac:dyDescent="0.55000000000000004">
      <c r="D9297" s="290" t="s">
        <v>10071</v>
      </c>
      <c r="E9297" s="291">
        <v>151511.85999999999</v>
      </c>
    </row>
    <row r="9298" spans="4:5" ht="14.4" x14ac:dyDescent="0.55000000000000004">
      <c r="D9298" s="290" t="s">
        <v>10072</v>
      </c>
      <c r="E9298" s="291">
        <v>1327902.55</v>
      </c>
    </row>
    <row r="9299" spans="4:5" ht="14.4" x14ac:dyDescent="0.55000000000000004">
      <c r="D9299" s="290" t="s">
        <v>10073</v>
      </c>
      <c r="E9299" s="291">
        <v>1178227.58</v>
      </c>
    </row>
    <row r="9300" spans="4:5" ht="14.4" x14ac:dyDescent="0.55000000000000004">
      <c r="D9300" s="290" t="s">
        <v>66457</v>
      </c>
      <c r="E9300" s="291">
        <v>300000</v>
      </c>
    </row>
    <row r="9301" spans="4:5" ht="14.4" x14ac:dyDescent="0.55000000000000004">
      <c r="D9301" s="290" t="s">
        <v>66458</v>
      </c>
      <c r="E9301" s="291">
        <v>100000</v>
      </c>
    </row>
    <row r="9302" spans="4:5" ht="14.4" x14ac:dyDescent="0.55000000000000004">
      <c r="D9302" s="290" t="s">
        <v>66459</v>
      </c>
      <c r="E9302" s="291">
        <v>100000</v>
      </c>
    </row>
    <row r="9303" spans="4:5" ht="14.4" x14ac:dyDescent="0.55000000000000004">
      <c r="D9303" s="290" t="s">
        <v>10074</v>
      </c>
      <c r="E9303" s="291">
        <v>228698</v>
      </c>
    </row>
    <row r="9304" spans="4:5" ht="14.4" x14ac:dyDescent="0.55000000000000004">
      <c r="D9304" s="290" t="s">
        <v>10075</v>
      </c>
      <c r="E9304" s="291">
        <v>51062.55</v>
      </c>
    </row>
    <row r="9305" spans="4:5" ht="14.4" x14ac:dyDescent="0.55000000000000004">
      <c r="D9305" s="290" t="s">
        <v>10076</v>
      </c>
      <c r="E9305" s="291">
        <v>92037.11</v>
      </c>
    </row>
    <row r="9306" spans="4:5" ht="14.4" x14ac:dyDescent="0.55000000000000004">
      <c r="D9306" s="290" t="s">
        <v>10077</v>
      </c>
      <c r="E9306" s="291">
        <v>576453.74</v>
      </c>
    </row>
    <row r="9307" spans="4:5" ht="14.4" x14ac:dyDescent="0.55000000000000004">
      <c r="D9307" s="290" t="s">
        <v>10078</v>
      </c>
      <c r="E9307" s="291">
        <v>48832.59</v>
      </c>
    </row>
    <row r="9308" spans="4:5" ht="14.4" x14ac:dyDescent="0.55000000000000004">
      <c r="D9308" s="290" t="s">
        <v>10079</v>
      </c>
      <c r="E9308" s="291">
        <v>878328.33</v>
      </c>
    </row>
    <row r="9309" spans="4:5" ht="14.4" x14ac:dyDescent="0.55000000000000004">
      <c r="D9309" s="290" t="s">
        <v>10080</v>
      </c>
      <c r="E9309" s="291">
        <v>186989.5</v>
      </c>
    </row>
    <row r="9310" spans="4:5" ht="14.4" x14ac:dyDescent="0.55000000000000004">
      <c r="D9310" s="290" t="s">
        <v>10081</v>
      </c>
      <c r="E9310" s="291">
        <v>79500</v>
      </c>
    </row>
    <row r="9311" spans="4:5" ht="14.4" x14ac:dyDescent="0.55000000000000004">
      <c r="D9311" s="290" t="s">
        <v>10082</v>
      </c>
      <c r="E9311" s="291">
        <v>270000</v>
      </c>
    </row>
    <row r="9312" spans="4:5" ht="14.4" x14ac:dyDescent="0.55000000000000004">
      <c r="D9312" s="290" t="s">
        <v>10083</v>
      </c>
      <c r="E9312" s="291">
        <v>94963.56</v>
      </c>
    </row>
    <row r="9313" spans="4:5" ht="14.4" x14ac:dyDescent="0.55000000000000004">
      <c r="D9313" s="290" t="s">
        <v>10084</v>
      </c>
      <c r="E9313" s="291">
        <v>20443.41</v>
      </c>
    </row>
    <row r="9314" spans="4:5" ht="14.4" x14ac:dyDescent="0.55000000000000004">
      <c r="D9314" s="290" t="s">
        <v>10085</v>
      </c>
      <c r="E9314" s="291">
        <v>65575</v>
      </c>
    </row>
    <row r="9315" spans="4:5" ht="14.4" x14ac:dyDescent="0.55000000000000004">
      <c r="D9315" s="290" t="s">
        <v>42046</v>
      </c>
      <c r="E9315" s="291">
        <v>919566.5</v>
      </c>
    </row>
    <row r="9316" spans="4:5" ht="14.4" x14ac:dyDescent="0.55000000000000004">
      <c r="D9316" s="290" t="s">
        <v>44213</v>
      </c>
      <c r="E9316" s="291">
        <v>101202.87</v>
      </c>
    </row>
    <row r="9317" spans="4:5" ht="14.4" x14ac:dyDescent="0.55000000000000004">
      <c r="D9317" s="290" t="s">
        <v>44214</v>
      </c>
      <c r="E9317" s="291">
        <v>827515.78</v>
      </c>
    </row>
    <row r="9318" spans="4:5" ht="14.4" x14ac:dyDescent="0.55000000000000004">
      <c r="D9318" s="290" t="s">
        <v>42047</v>
      </c>
      <c r="E9318" s="291">
        <v>405507.85</v>
      </c>
    </row>
    <row r="9319" spans="4:5" ht="14.4" x14ac:dyDescent="0.55000000000000004">
      <c r="D9319" s="286"/>
      <c r="E9319" s="288"/>
    </row>
    <row r="9320" spans="4:5" ht="14.4" x14ac:dyDescent="0.55000000000000004">
      <c r="D9320" s="286"/>
      <c r="E9320" s="288"/>
    </row>
    <row r="9321" spans="4:5" ht="14.4" x14ac:dyDescent="0.55000000000000004">
      <c r="D9321" s="286"/>
      <c r="E9321" s="288"/>
    </row>
    <row r="9322" spans="4:5" ht="14.4" x14ac:dyDescent="0.55000000000000004">
      <c r="D9322" s="286"/>
      <c r="E9322" s="288"/>
    </row>
    <row r="9323" spans="4:5" ht="14.4" x14ac:dyDescent="0.55000000000000004">
      <c r="D9323" s="286"/>
      <c r="E9323" s="288"/>
    </row>
    <row r="9324" spans="4:5" ht="14.4" x14ac:dyDescent="0.55000000000000004">
      <c r="D9324" s="286"/>
      <c r="E9324" s="288"/>
    </row>
    <row r="9325" spans="4:5" ht="14.4" x14ac:dyDescent="0.55000000000000004">
      <c r="D9325" s="286"/>
      <c r="E9325" s="288"/>
    </row>
    <row r="9326" spans="4:5" ht="14.4" x14ac:dyDescent="0.55000000000000004">
      <c r="D9326" s="286"/>
      <c r="E9326" s="288"/>
    </row>
    <row r="9327" spans="4:5" ht="14.4" x14ac:dyDescent="0.55000000000000004">
      <c r="D9327" s="286"/>
      <c r="E9327" s="288"/>
    </row>
    <row r="9328" spans="4:5" ht="14.4" x14ac:dyDescent="0.55000000000000004">
      <c r="D9328" s="286"/>
      <c r="E9328" s="288"/>
    </row>
    <row r="9329" spans="4:5" ht="14.4" x14ac:dyDescent="0.55000000000000004">
      <c r="D9329" s="286"/>
      <c r="E9329" s="288"/>
    </row>
    <row r="9330" spans="4:5" ht="14.4" x14ac:dyDescent="0.55000000000000004">
      <c r="D9330" s="286"/>
      <c r="E9330" s="288"/>
    </row>
    <row r="9331" spans="4:5" ht="14.4" x14ac:dyDescent="0.55000000000000004">
      <c r="D9331" s="286"/>
      <c r="E9331" s="288"/>
    </row>
    <row r="9332" spans="4:5" ht="14.4" x14ac:dyDescent="0.55000000000000004">
      <c r="D9332" s="286"/>
      <c r="E9332" s="288"/>
    </row>
    <row r="9333" spans="4:5" ht="14.4" x14ac:dyDescent="0.55000000000000004">
      <c r="D9333" s="286"/>
      <c r="E9333" s="288"/>
    </row>
    <row r="9334" spans="4:5" ht="14.4" x14ac:dyDescent="0.55000000000000004">
      <c r="D9334" s="286"/>
      <c r="E9334" s="288"/>
    </row>
    <row r="9335" spans="4:5" ht="14.4" x14ac:dyDescent="0.55000000000000004">
      <c r="D9335" s="286"/>
      <c r="E9335" s="288"/>
    </row>
    <row r="9336" spans="4:5" ht="14.4" x14ac:dyDescent="0.55000000000000004">
      <c r="D9336" s="286"/>
      <c r="E9336" s="288"/>
    </row>
    <row r="9337" spans="4:5" ht="14.4" x14ac:dyDescent="0.55000000000000004">
      <c r="D9337" s="286"/>
      <c r="E9337" s="288"/>
    </row>
    <row r="9338" spans="4:5" ht="14.4" x14ac:dyDescent="0.55000000000000004">
      <c r="D9338" s="286"/>
      <c r="E9338" s="288"/>
    </row>
    <row r="9339" spans="4:5" ht="14.4" x14ac:dyDescent="0.55000000000000004">
      <c r="D9339" s="286"/>
      <c r="E9339" s="288"/>
    </row>
    <row r="9340" spans="4:5" ht="14.4" x14ac:dyDescent="0.55000000000000004">
      <c r="D9340" s="286"/>
      <c r="E9340" s="288"/>
    </row>
    <row r="9341" spans="4:5" ht="14.4" x14ac:dyDescent="0.55000000000000004">
      <c r="D9341" s="286"/>
      <c r="E9341" s="288"/>
    </row>
    <row r="9342" spans="4:5" ht="14.4" x14ac:dyDescent="0.55000000000000004">
      <c r="D9342" s="286"/>
      <c r="E9342" s="288"/>
    </row>
    <row r="9343" spans="4:5" ht="14.4" x14ac:dyDescent="0.55000000000000004">
      <c r="D9343" s="286"/>
      <c r="E9343" s="288"/>
    </row>
    <row r="9344" spans="4:5" ht="14.4" x14ac:dyDescent="0.55000000000000004">
      <c r="D9344" s="286"/>
      <c r="E9344" s="288"/>
    </row>
    <row r="9345" spans="4:5" ht="14.4" x14ac:dyDescent="0.55000000000000004">
      <c r="D9345" s="286"/>
      <c r="E9345" s="288"/>
    </row>
    <row r="9346" spans="4:5" ht="14.4" x14ac:dyDescent="0.55000000000000004">
      <c r="D9346" s="286"/>
      <c r="E9346" s="288"/>
    </row>
    <row r="9347" spans="4:5" ht="14.4" x14ac:dyDescent="0.55000000000000004">
      <c r="D9347" s="286"/>
      <c r="E9347" s="288"/>
    </row>
    <row r="9348" spans="4:5" ht="14.4" x14ac:dyDescent="0.55000000000000004">
      <c r="D9348" s="286"/>
      <c r="E9348" s="288"/>
    </row>
    <row r="9349" spans="4:5" ht="14.4" x14ac:dyDescent="0.55000000000000004">
      <c r="D9349" s="286"/>
      <c r="E9349" s="288"/>
    </row>
    <row r="9350" spans="4:5" ht="14.4" x14ac:dyDescent="0.55000000000000004">
      <c r="D9350" s="286"/>
      <c r="E9350" s="288"/>
    </row>
    <row r="9351" spans="4:5" ht="14.4" x14ac:dyDescent="0.55000000000000004">
      <c r="D9351" s="286"/>
      <c r="E9351" s="288"/>
    </row>
    <row r="9352" spans="4:5" ht="14.4" x14ac:dyDescent="0.55000000000000004">
      <c r="D9352" s="286"/>
      <c r="E9352" s="288"/>
    </row>
    <row r="9353" spans="4:5" ht="14.4" x14ac:dyDescent="0.55000000000000004">
      <c r="D9353" s="286"/>
      <c r="E9353" s="288"/>
    </row>
    <row r="9354" spans="4:5" ht="14.4" x14ac:dyDescent="0.55000000000000004">
      <c r="D9354" s="286"/>
      <c r="E9354" s="288"/>
    </row>
    <row r="9355" spans="4:5" ht="14.4" x14ac:dyDescent="0.55000000000000004">
      <c r="D9355" s="286"/>
      <c r="E9355" s="288"/>
    </row>
    <row r="9356" spans="4:5" ht="14.4" x14ac:dyDescent="0.55000000000000004">
      <c r="D9356" s="286"/>
      <c r="E9356" s="288"/>
    </row>
    <row r="9357" spans="4:5" ht="14.4" x14ac:dyDescent="0.55000000000000004">
      <c r="D9357" s="286"/>
      <c r="E9357" s="288"/>
    </row>
    <row r="9358" spans="4:5" ht="14.4" x14ac:dyDescent="0.55000000000000004">
      <c r="D9358" s="286"/>
      <c r="E9358" s="288"/>
    </row>
    <row r="9359" spans="4:5" ht="14.4" x14ac:dyDescent="0.55000000000000004">
      <c r="D9359" s="286"/>
      <c r="E9359" s="288"/>
    </row>
    <row r="9360" spans="4:5" ht="14.4" x14ac:dyDescent="0.55000000000000004">
      <c r="D9360" s="286"/>
      <c r="E9360" s="288"/>
    </row>
    <row r="9361" spans="4:5" ht="14.4" x14ac:dyDescent="0.55000000000000004">
      <c r="D9361" s="286"/>
      <c r="E9361" s="288"/>
    </row>
    <row r="9362" spans="4:5" ht="14.4" x14ac:dyDescent="0.55000000000000004">
      <c r="D9362" s="286"/>
      <c r="E9362" s="288"/>
    </row>
    <row r="9363" spans="4:5" ht="14.4" x14ac:dyDescent="0.55000000000000004">
      <c r="D9363" s="286"/>
      <c r="E9363" s="288"/>
    </row>
    <row r="9364" spans="4:5" ht="14.4" x14ac:dyDescent="0.55000000000000004">
      <c r="D9364" s="286"/>
      <c r="E9364" s="288"/>
    </row>
    <row r="9365" spans="4:5" ht="14.4" x14ac:dyDescent="0.55000000000000004">
      <c r="D9365" s="286"/>
      <c r="E9365" s="288"/>
    </row>
    <row r="9366" spans="4:5" ht="14.4" x14ac:dyDescent="0.55000000000000004">
      <c r="D9366" s="286"/>
      <c r="E9366" s="288"/>
    </row>
    <row r="9367" spans="4:5" ht="14.4" x14ac:dyDescent="0.55000000000000004">
      <c r="D9367" s="286"/>
      <c r="E9367" s="288"/>
    </row>
    <row r="9368" spans="4:5" ht="14.4" x14ac:dyDescent="0.55000000000000004">
      <c r="D9368" s="286"/>
      <c r="E9368" s="288"/>
    </row>
    <row r="9369" spans="4:5" ht="14.4" x14ac:dyDescent="0.55000000000000004">
      <c r="D9369" s="286"/>
      <c r="E9369" s="288"/>
    </row>
    <row r="9370" spans="4:5" ht="14.4" x14ac:dyDescent="0.55000000000000004">
      <c r="D9370" s="286"/>
      <c r="E9370" s="288"/>
    </row>
    <row r="9371" spans="4:5" ht="14.4" x14ac:dyDescent="0.55000000000000004">
      <c r="D9371" s="286"/>
      <c r="E9371" s="288"/>
    </row>
    <row r="9372" spans="4:5" ht="14.4" x14ac:dyDescent="0.55000000000000004">
      <c r="D9372" s="286"/>
      <c r="E9372" s="288"/>
    </row>
    <row r="9373" spans="4:5" ht="14.4" x14ac:dyDescent="0.55000000000000004">
      <c r="D9373" s="286"/>
      <c r="E9373" s="288"/>
    </row>
    <row r="9374" spans="4:5" ht="14.4" x14ac:dyDescent="0.55000000000000004">
      <c r="D9374" s="286"/>
      <c r="E9374" s="288"/>
    </row>
    <row r="9375" spans="4:5" ht="14.4" x14ac:dyDescent="0.55000000000000004">
      <c r="D9375" s="286"/>
      <c r="E9375" s="288"/>
    </row>
    <row r="9376" spans="4:5" ht="14.4" x14ac:dyDescent="0.55000000000000004">
      <c r="D9376" s="286"/>
      <c r="E9376" s="288"/>
    </row>
    <row r="9377" spans="4:5" ht="14.4" x14ac:dyDescent="0.55000000000000004">
      <c r="D9377" s="286"/>
      <c r="E9377" s="288"/>
    </row>
    <row r="9378" spans="4:5" ht="14.4" x14ac:dyDescent="0.55000000000000004">
      <c r="D9378" s="286"/>
      <c r="E9378" s="288"/>
    </row>
    <row r="9379" spans="4:5" ht="14.4" x14ac:dyDescent="0.55000000000000004">
      <c r="D9379" s="286"/>
      <c r="E9379" s="288"/>
    </row>
    <row r="9380" spans="4:5" ht="14.4" x14ac:dyDescent="0.55000000000000004">
      <c r="D9380" s="286"/>
      <c r="E9380" s="288"/>
    </row>
    <row r="9381" spans="4:5" ht="14.4" x14ac:dyDescent="0.55000000000000004">
      <c r="D9381" s="286"/>
      <c r="E9381" s="288"/>
    </row>
    <row r="9382" spans="4:5" ht="14.4" x14ac:dyDescent="0.55000000000000004">
      <c r="D9382" s="286"/>
      <c r="E9382" s="288"/>
    </row>
    <row r="9383" spans="4:5" ht="14.4" x14ac:dyDescent="0.55000000000000004">
      <c r="D9383" s="286"/>
      <c r="E9383" s="288"/>
    </row>
    <row r="9384" spans="4:5" ht="14.4" x14ac:dyDescent="0.55000000000000004">
      <c r="D9384" s="286"/>
      <c r="E9384" s="288"/>
    </row>
    <row r="9385" spans="4:5" ht="14.4" x14ac:dyDescent="0.55000000000000004">
      <c r="D9385" s="286"/>
      <c r="E9385" s="288"/>
    </row>
    <row r="9386" spans="4:5" ht="14.4" x14ac:dyDescent="0.55000000000000004">
      <c r="D9386" s="286"/>
      <c r="E9386" s="288"/>
    </row>
    <row r="9387" spans="4:5" ht="14.4" x14ac:dyDescent="0.55000000000000004">
      <c r="D9387" s="286"/>
      <c r="E9387" s="288"/>
    </row>
    <row r="9388" spans="4:5" ht="14.4" x14ac:dyDescent="0.55000000000000004">
      <c r="D9388" s="286"/>
      <c r="E9388" s="288"/>
    </row>
    <row r="9389" spans="4:5" ht="14.4" x14ac:dyDescent="0.55000000000000004">
      <c r="D9389" s="286"/>
      <c r="E9389" s="288"/>
    </row>
    <row r="9390" spans="4:5" ht="14.4" x14ac:dyDescent="0.55000000000000004">
      <c r="D9390" s="286"/>
      <c r="E9390" s="288"/>
    </row>
    <row r="9391" spans="4:5" ht="14.4" x14ac:dyDescent="0.55000000000000004">
      <c r="D9391" s="286"/>
      <c r="E9391" s="288"/>
    </row>
    <row r="9392" spans="4:5" ht="14.4" x14ac:dyDescent="0.55000000000000004">
      <c r="D9392" s="286"/>
      <c r="E9392" s="288"/>
    </row>
    <row r="9393" spans="4:5" ht="14.4" x14ac:dyDescent="0.55000000000000004">
      <c r="D9393" s="286"/>
      <c r="E9393" s="288"/>
    </row>
    <row r="9394" spans="4:5" ht="14.4" x14ac:dyDescent="0.55000000000000004">
      <c r="D9394" s="286"/>
      <c r="E9394" s="288"/>
    </row>
    <row r="9395" spans="4:5" ht="14.4" x14ac:dyDescent="0.55000000000000004">
      <c r="D9395" s="286"/>
      <c r="E9395" s="288"/>
    </row>
    <row r="9396" spans="4:5" ht="14.4" x14ac:dyDescent="0.55000000000000004">
      <c r="D9396" s="286"/>
      <c r="E9396" s="288"/>
    </row>
    <row r="9397" spans="4:5" ht="14.4" x14ac:dyDescent="0.55000000000000004">
      <c r="D9397" s="286"/>
      <c r="E9397" s="288"/>
    </row>
    <row r="9398" spans="4:5" ht="14.4" x14ac:dyDescent="0.55000000000000004">
      <c r="D9398" s="286"/>
      <c r="E9398" s="288"/>
    </row>
    <row r="9399" spans="4:5" ht="14.4" x14ac:dyDescent="0.55000000000000004">
      <c r="D9399" s="286"/>
      <c r="E9399" s="288"/>
    </row>
    <row r="9400" spans="4:5" ht="14.4" x14ac:dyDescent="0.55000000000000004">
      <c r="D9400" s="286"/>
      <c r="E9400" s="288"/>
    </row>
    <row r="9401" spans="4:5" ht="14.4" x14ac:dyDescent="0.55000000000000004">
      <c r="D9401" s="286"/>
      <c r="E9401" s="288"/>
    </row>
    <row r="9402" spans="4:5" ht="14.4" x14ac:dyDescent="0.55000000000000004">
      <c r="D9402" s="286"/>
      <c r="E9402" s="288"/>
    </row>
    <row r="9403" spans="4:5" ht="14.4" x14ac:dyDescent="0.55000000000000004">
      <c r="D9403" s="286"/>
      <c r="E9403" s="288"/>
    </row>
    <row r="9404" spans="4:5" ht="14.4" x14ac:dyDescent="0.55000000000000004">
      <c r="D9404" s="286"/>
      <c r="E9404" s="288"/>
    </row>
    <row r="9405" spans="4:5" ht="14.4" x14ac:dyDescent="0.55000000000000004">
      <c r="D9405" s="286"/>
      <c r="E9405" s="288"/>
    </row>
    <row r="9406" spans="4:5" ht="14.4" x14ac:dyDescent="0.55000000000000004">
      <c r="D9406" s="286"/>
      <c r="E9406" s="288"/>
    </row>
    <row r="9407" spans="4:5" ht="14.4" x14ac:dyDescent="0.55000000000000004">
      <c r="D9407" s="286"/>
      <c r="E9407" s="288"/>
    </row>
    <row r="9408" spans="4:5" ht="14.4" x14ac:dyDescent="0.55000000000000004">
      <c r="D9408" s="286"/>
      <c r="E9408" s="288"/>
    </row>
    <row r="9409" spans="4:5" ht="14.4" x14ac:dyDescent="0.55000000000000004">
      <c r="D9409" s="286"/>
      <c r="E9409" s="288"/>
    </row>
    <row r="9410" spans="4:5" ht="14.4" x14ac:dyDescent="0.55000000000000004">
      <c r="D9410" s="286"/>
      <c r="E9410" s="288"/>
    </row>
    <row r="9411" spans="4:5" ht="14.4" x14ac:dyDescent="0.55000000000000004">
      <c r="D9411" s="286"/>
      <c r="E9411" s="288"/>
    </row>
    <row r="9412" spans="4:5" ht="14.4" x14ac:dyDescent="0.55000000000000004">
      <c r="D9412" s="286"/>
      <c r="E9412" s="288"/>
    </row>
    <row r="9413" spans="4:5" ht="14.4" x14ac:dyDescent="0.55000000000000004">
      <c r="D9413" s="286"/>
      <c r="E9413" s="288"/>
    </row>
    <row r="9414" spans="4:5" ht="14.4" x14ac:dyDescent="0.55000000000000004">
      <c r="D9414" s="286"/>
      <c r="E9414" s="288"/>
    </row>
    <row r="9415" spans="4:5" ht="14.4" x14ac:dyDescent="0.55000000000000004">
      <c r="D9415" s="286"/>
      <c r="E9415" s="288"/>
    </row>
    <row r="9416" spans="4:5" ht="14.4" x14ac:dyDescent="0.55000000000000004">
      <c r="D9416" s="286"/>
      <c r="E9416" s="288"/>
    </row>
    <row r="9417" spans="4:5" ht="14.4" x14ac:dyDescent="0.55000000000000004">
      <c r="D9417" s="286"/>
      <c r="E9417" s="288"/>
    </row>
    <row r="9418" spans="4:5" ht="14.4" x14ac:dyDescent="0.55000000000000004">
      <c r="D9418" s="286"/>
      <c r="E9418" s="288"/>
    </row>
    <row r="9419" spans="4:5" ht="14.4" x14ac:dyDescent="0.55000000000000004">
      <c r="D9419" s="286"/>
      <c r="E9419" s="288"/>
    </row>
    <row r="9420" spans="4:5" ht="14.4" x14ac:dyDescent="0.55000000000000004">
      <c r="D9420" s="286"/>
      <c r="E9420" s="288"/>
    </row>
    <row r="9421" spans="4:5" ht="14.4" x14ac:dyDescent="0.55000000000000004">
      <c r="D9421" s="286"/>
      <c r="E9421" s="288"/>
    </row>
    <row r="9422" spans="4:5" ht="14.4" x14ac:dyDescent="0.55000000000000004">
      <c r="D9422" s="286"/>
      <c r="E9422" s="288"/>
    </row>
    <row r="9423" spans="4:5" ht="14.4" x14ac:dyDescent="0.55000000000000004">
      <c r="D9423" s="286"/>
      <c r="E9423" s="288"/>
    </row>
    <row r="9424" spans="4:5" ht="14.4" x14ac:dyDescent="0.55000000000000004">
      <c r="D9424" s="286"/>
      <c r="E9424" s="288"/>
    </row>
    <row r="9425" spans="4:5" ht="14.4" x14ac:dyDescent="0.55000000000000004">
      <c r="D9425" s="286"/>
      <c r="E9425" s="288"/>
    </row>
    <row r="9426" spans="4:5" ht="14.4" x14ac:dyDescent="0.55000000000000004">
      <c r="D9426" s="286"/>
      <c r="E9426" s="288"/>
    </row>
    <row r="9427" spans="4:5" ht="14.4" x14ac:dyDescent="0.55000000000000004">
      <c r="D9427" s="286"/>
      <c r="E9427" s="288"/>
    </row>
    <row r="9428" spans="4:5" ht="14.4" x14ac:dyDescent="0.55000000000000004">
      <c r="D9428" s="286"/>
      <c r="E9428" s="288"/>
    </row>
    <row r="9429" spans="4:5" ht="14.4" x14ac:dyDescent="0.55000000000000004">
      <c r="D9429" s="286"/>
      <c r="E9429" s="288"/>
    </row>
    <row r="9430" spans="4:5" ht="14.4" x14ac:dyDescent="0.55000000000000004">
      <c r="D9430" s="286"/>
      <c r="E9430" s="288"/>
    </row>
    <row r="9431" spans="4:5" ht="14.4" x14ac:dyDescent="0.55000000000000004">
      <c r="D9431" s="286"/>
      <c r="E9431" s="288"/>
    </row>
    <row r="9432" spans="4:5" ht="14.4" x14ac:dyDescent="0.55000000000000004">
      <c r="D9432" s="286"/>
      <c r="E9432" s="288"/>
    </row>
    <row r="9433" spans="4:5" ht="14.4" x14ac:dyDescent="0.55000000000000004">
      <c r="D9433" s="286"/>
      <c r="E9433" s="288"/>
    </row>
    <row r="9434" spans="4:5" ht="14.4" x14ac:dyDescent="0.55000000000000004">
      <c r="D9434" s="286"/>
      <c r="E9434" s="288"/>
    </row>
    <row r="9435" spans="4:5" ht="14.4" x14ac:dyDescent="0.55000000000000004">
      <c r="D9435" s="286"/>
      <c r="E9435" s="288"/>
    </row>
    <row r="9436" spans="4:5" ht="14.4" x14ac:dyDescent="0.55000000000000004">
      <c r="D9436" s="286"/>
      <c r="E9436" s="288"/>
    </row>
    <row r="9437" spans="4:5" ht="14.4" x14ac:dyDescent="0.55000000000000004">
      <c r="D9437" s="286"/>
      <c r="E9437" s="288"/>
    </row>
    <row r="9438" spans="4:5" ht="14.4" x14ac:dyDescent="0.55000000000000004">
      <c r="D9438" s="286"/>
      <c r="E9438" s="288"/>
    </row>
    <row r="9439" spans="4:5" ht="14.4" x14ac:dyDescent="0.55000000000000004">
      <c r="D9439" s="286"/>
      <c r="E9439" s="288"/>
    </row>
    <row r="9440" spans="4:5" ht="14.4" x14ac:dyDescent="0.55000000000000004">
      <c r="D9440" s="286"/>
      <c r="E9440" s="288"/>
    </row>
    <row r="9441" spans="4:5" ht="14.4" x14ac:dyDescent="0.55000000000000004">
      <c r="D9441" s="286"/>
      <c r="E9441" s="288"/>
    </row>
    <row r="9442" spans="4:5" ht="14.4" x14ac:dyDescent="0.55000000000000004">
      <c r="D9442" s="286"/>
      <c r="E9442" s="288"/>
    </row>
    <row r="9443" spans="4:5" ht="14.4" x14ac:dyDescent="0.55000000000000004">
      <c r="D9443" s="286"/>
      <c r="E9443" s="288"/>
    </row>
    <row r="9444" spans="4:5" ht="14.4" x14ac:dyDescent="0.55000000000000004">
      <c r="D9444" s="286"/>
      <c r="E9444" s="288"/>
    </row>
    <row r="9445" spans="4:5" ht="14.4" x14ac:dyDescent="0.55000000000000004">
      <c r="D9445" s="286"/>
      <c r="E9445" s="288"/>
    </row>
    <row r="9446" spans="4:5" ht="14.4" x14ac:dyDescent="0.55000000000000004">
      <c r="D9446" s="286"/>
      <c r="E9446" s="288"/>
    </row>
    <row r="9447" spans="4:5" ht="14.4" x14ac:dyDescent="0.55000000000000004">
      <c r="D9447" s="286"/>
      <c r="E9447" s="288"/>
    </row>
    <row r="9448" spans="4:5" ht="14.4" x14ac:dyDescent="0.55000000000000004">
      <c r="D9448" s="286"/>
      <c r="E9448" s="288"/>
    </row>
    <row r="9449" spans="4:5" ht="14.4" x14ac:dyDescent="0.55000000000000004">
      <c r="D9449" s="286"/>
      <c r="E9449" s="288"/>
    </row>
    <row r="9450" spans="4:5" ht="14.4" x14ac:dyDescent="0.55000000000000004">
      <c r="D9450" s="286"/>
      <c r="E9450" s="288"/>
    </row>
    <row r="9451" spans="4:5" ht="14.4" x14ac:dyDescent="0.55000000000000004">
      <c r="D9451" s="286"/>
      <c r="E9451" s="288"/>
    </row>
    <row r="9452" spans="4:5" ht="14.4" x14ac:dyDescent="0.55000000000000004">
      <c r="D9452" s="286"/>
      <c r="E9452" s="288"/>
    </row>
    <row r="9453" spans="4:5" ht="14.4" x14ac:dyDescent="0.55000000000000004">
      <c r="D9453" s="286"/>
      <c r="E9453" s="288"/>
    </row>
    <row r="9454" spans="4:5" ht="14.4" x14ac:dyDescent="0.55000000000000004">
      <c r="D9454" s="286"/>
      <c r="E9454" s="288"/>
    </row>
    <row r="9455" spans="4:5" ht="14.4" x14ac:dyDescent="0.55000000000000004">
      <c r="D9455" s="286"/>
      <c r="E9455" s="288"/>
    </row>
    <row r="9456" spans="4:5" ht="14.4" x14ac:dyDescent="0.55000000000000004">
      <c r="D9456" s="286"/>
      <c r="E9456" s="288"/>
    </row>
    <row r="9457" spans="4:5" ht="14.4" x14ac:dyDescent="0.55000000000000004">
      <c r="D9457" s="286"/>
      <c r="E9457" s="288"/>
    </row>
    <row r="9458" spans="4:5" ht="14.4" x14ac:dyDescent="0.55000000000000004">
      <c r="D9458" s="286"/>
      <c r="E9458" s="288"/>
    </row>
    <row r="9459" spans="4:5" ht="14.4" x14ac:dyDescent="0.55000000000000004">
      <c r="D9459" s="286"/>
      <c r="E9459" s="288"/>
    </row>
    <row r="9460" spans="4:5" ht="14.4" x14ac:dyDescent="0.55000000000000004">
      <c r="D9460" s="286"/>
      <c r="E9460" s="288"/>
    </row>
    <row r="9461" spans="4:5" ht="14.4" x14ac:dyDescent="0.55000000000000004">
      <c r="D9461" s="286"/>
      <c r="E9461" s="288"/>
    </row>
    <row r="9462" spans="4:5" ht="14.4" x14ac:dyDescent="0.55000000000000004">
      <c r="D9462" s="286"/>
      <c r="E9462" s="288"/>
    </row>
    <row r="9463" spans="4:5" ht="14.4" x14ac:dyDescent="0.55000000000000004">
      <c r="D9463" s="286"/>
      <c r="E9463" s="288"/>
    </row>
    <row r="9464" spans="4:5" ht="14.4" x14ac:dyDescent="0.55000000000000004">
      <c r="D9464" s="286"/>
      <c r="E9464" s="288"/>
    </row>
    <row r="9465" spans="4:5" ht="14.4" x14ac:dyDescent="0.55000000000000004">
      <c r="D9465" s="286"/>
      <c r="E9465" s="288"/>
    </row>
    <row r="9466" spans="4:5" ht="14.4" x14ac:dyDescent="0.55000000000000004">
      <c r="D9466" s="286"/>
      <c r="E9466" s="288"/>
    </row>
    <row r="9467" spans="4:5" ht="14.4" x14ac:dyDescent="0.55000000000000004">
      <c r="D9467" s="286"/>
      <c r="E9467" s="288"/>
    </row>
    <row r="9468" spans="4:5" ht="14.4" x14ac:dyDescent="0.55000000000000004">
      <c r="D9468" s="286"/>
      <c r="E9468" s="288"/>
    </row>
    <row r="9469" spans="4:5" ht="14.4" x14ac:dyDescent="0.55000000000000004">
      <c r="D9469" s="286"/>
      <c r="E9469" s="288"/>
    </row>
    <row r="9470" spans="4:5" ht="14.4" x14ac:dyDescent="0.55000000000000004">
      <c r="D9470" s="286"/>
      <c r="E9470" s="288"/>
    </row>
    <row r="9471" spans="4:5" ht="14.4" x14ac:dyDescent="0.55000000000000004">
      <c r="D9471" s="286"/>
      <c r="E9471" s="288"/>
    </row>
    <row r="9472" spans="4:5" ht="14.4" x14ac:dyDescent="0.55000000000000004">
      <c r="D9472" s="286"/>
      <c r="E9472" s="288"/>
    </row>
    <row r="9473" spans="4:5" ht="14.4" x14ac:dyDescent="0.55000000000000004">
      <c r="D9473" s="286"/>
      <c r="E9473" s="288"/>
    </row>
    <row r="9474" spans="4:5" ht="14.4" x14ac:dyDescent="0.55000000000000004">
      <c r="D9474" s="286"/>
      <c r="E9474" s="288"/>
    </row>
    <row r="9475" spans="4:5" ht="14.4" x14ac:dyDescent="0.55000000000000004">
      <c r="D9475" s="286"/>
      <c r="E9475" s="288"/>
    </row>
    <row r="9476" spans="4:5" ht="14.4" x14ac:dyDescent="0.55000000000000004">
      <c r="D9476" s="286"/>
      <c r="E9476" s="288"/>
    </row>
    <row r="9477" spans="4:5" ht="14.4" x14ac:dyDescent="0.55000000000000004">
      <c r="D9477" s="286"/>
      <c r="E9477" s="288"/>
    </row>
    <row r="9478" spans="4:5" ht="14.4" x14ac:dyDescent="0.55000000000000004">
      <c r="D9478" s="286"/>
      <c r="E9478" s="288"/>
    </row>
    <row r="9479" spans="4:5" ht="14.4" x14ac:dyDescent="0.55000000000000004">
      <c r="D9479" s="286"/>
      <c r="E9479" s="288"/>
    </row>
    <row r="9480" spans="4:5" ht="14.4" x14ac:dyDescent="0.55000000000000004">
      <c r="D9480" s="286"/>
      <c r="E9480" s="288"/>
    </row>
    <row r="9481" spans="4:5" ht="14.4" x14ac:dyDescent="0.55000000000000004">
      <c r="D9481" s="286"/>
      <c r="E9481" s="288"/>
    </row>
    <row r="9482" spans="4:5" ht="14.4" x14ac:dyDescent="0.55000000000000004">
      <c r="D9482" s="286"/>
      <c r="E9482" s="288"/>
    </row>
    <row r="9483" spans="4:5" ht="14.4" x14ac:dyDescent="0.55000000000000004">
      <c r="D9483" s="286"/>
      <c r="E9483" s="288"/>
    </row>
    <row r="9484" spans="4:5" ht="14.4" x14ac:dyDescent="0.55000000000000004">
      <c r="D9484" s="286"/>
      <c r="E9484" s="288"/>
    </row>
    <row r="9485" spans="4:5" ht="14.4" x14ac:dyDescent="0.55000000000000004">
      <c r="D9485" s="286"/>
      <c r="E9485" s="288"/>
    </row>
    <row r="9486" spans="4:5" ht="14.4" x14ac:dyDescent="0.55000000000000004">
      <c r="D9486" s="286"/>
      <c r="E9486" s="288"/>
    </row>
    <row r="9487" spans="4:5" ht="14.4" x14ac:dyDescent="0.55000000000000004">
      <c r="D9487" s="286"/>
      <c r="E9487" s="288"/>
    </row>
    <row r="9488" spans="4:5" ht="14.4" x14ac:dyDescent="0.55000000000000004">
      <c r="D9488" s="286"/>
      <c r="E9488" s="288"/>
    </row>
    <row r="9489" spans="4:5" ht="14.4" x14ac:dyDescent="0.55000000000000004">
      <c r="D9489" s="286"/>
      <c r="E9489" s="288"/>
    </row>
    <row r="9490" spans="4:5" ht="14.4" x14ac:dyDescent="0.55000000000000004">
      <c r="D9490" s="286"/>
      <c r="E9490" s="288"/>
    </row>
    <row r="9491" spans="4:5" ht="14.4" x14ac:dyDescent="0.55000000000000004">
      <c r="D9491" s="286"/>
      <c r="E9491" s="288"/>
    </row>
    <row r="9492" spans="4:5" ht="14.4" x14ac:dyDescent="0.55000000000000004">
      <c r="D9492" s="286"/>
      <c r="E9492" s="288"/>
    </row>
    <row r="9493" spans="4:5" ht="14.4" x14ac:dyDescent="0.55000000000000004">
      <c r="D9493" s="286"/>
      <c r="E9493" s="288"/>
    </row>
    <row r="9494" spans="4:5" ht="14.4" x14ac:dyDescent="0.55000000000000004">
      <c r="D9494" s="286"/>
      <c r="E9494" s="288"/>
    </row>
    <row r="9495" spans="4:5" ht="14.4" x14ac:dyDescent="0.55000000000000004">
      <c r="D9495" s="286"/>
      <c r="E9495" s="288"/>
    </row>
    <row r="9496" spans="4:5" ht="14.4" x14ac:dyDescent="0.55000000000000004">
      <c r="D9496" s="286"/>
      <c r="E9496" s="288"/>
    </row>
    <row r="9497" spans="4:5" ht="14.4" x14ac:dyDescent="0.55000000000000004">
      <c r="D9497" s="286"/>
      <c r="E9497" s="288"/>
    </row>
    <row r="9498" spans="4:5" ht="14.4" x14ac:dyDescent="0.55000000000000004">
      <c r="D9498" s="286"/>
      <c r="E9498" s="288"/>
    </row>
    <row r="9499" spans="4:5" ht="14.4" x14ac:dyDescent="0.55000000000000004">
      <c r="D9499" s="286"/>
      <c r="E9499" s="288"/>
    </row>
    <row r="9500" spans="4:5" ht="14.4" x14ac:dyDescent="0.55000000000000004">
      <c r="D9500" s="286"/>
      <c r="E9500" s="288"/>
    </row>
    <row r="9501" spans="4:5" ht="14.4" x14ac:dyDescent="0.55000000000000004">
      <c r="D9501" s="286"/>
      <c r="E9501" s="288"/>
    </row>
    <row r="9502" spans="4:5" ht="14.4" x14ac:dyDescent="0.55000000000000004">
      <c r="D9502" s="286"/>
      <c r="E9502" s="288"/>
    </row>
    <row r="9503" spans="4:5" ht="14.4" x14ac:dyDescent="0.55000000000000004">
      <c r="D9503" s="286"/>
      <c r="E9503" s="288"/>
    </row>
    <row r="9504" spans="4:5" ht="14.4" x14ac:dyDescent="0.55000000000000004">
      <c r="D9504" s="286"/>
      <c r="E9504" s="288"/>
    </row>
    <row r="9505" spans="4:5" ht="14.4" x14ac:dyDescent="0.55000000000000004">
      <c r="D9505" s="286"/>
      <c r="E9505" s="288"/>
    </row>
    <row r="9506" spans="4:5" ht="14.4" x14ac:dyDescent="0.55000000000000004">
      <c r="D9506" s="286"/>
      <c r="E9506" s="288"/>
    </row>
    <row r="9507" spans="4:5" ht="14.4" x14ac:dyDescent="0.55000000000000004">
      <c r="D9507" s="286"/>
      <c r="E9507" s="288"/>
    </row>
    <row r="9508" spans="4:5" ht="14.4" x14ac:dyDescent="0.55000000000000004">
      <c r="D9508" s="286"/>
      <c r="E9508" s="288"/>
    </row>
    <row r="9509" spans="4:5" ht="14.4" x14ac:dyDescent="0.55000000000000004">
      <c r="D9509" s="286"/>
      <c r="E9509" s="288"/>
    </row>
    <row r="9510" spans="4:5" ht="14.4" x14ac:dyDescent="0.55000000000000004">
      <c r="D9510" s="286"/>
      <c r="E9510" s="288"/>
    </row>
    <row r="9511" spans="4:5" ht="14.4" x14ac:dyDescent="0.55000000000000004">
      <c r="D9511" s="286"/>
      <c r="E9511" s="288"/>
    </row>
    <row r="9512" spans="4:5" ht="14.4" x14ac:dyDescent="0.55000000000000004">
      <c r="D9512" s="286"/>
      <c r="E9512" s="288"/>
    </row>
    <row r="9513" spans="4:5" ht="14.4" x14ac:dyDescent="0.55000000000000004">
      <c r="D9513" s="286"/>
      <c r="E9513" s="288"/>
    </row>
    <row r="9514" spans="4:5" ht="14.4" x14ac:dyDescent="0.55000000000000004">
      <c r="D9514" s="286"/>
      <c r="E9514" s="288"/>
    </row>
    <row r="9515" spans="4:5" ht="14.4" x14ac:dyDescent="0.55000000000000004">
      <c r="D9515" s="286"/>
      <c r="E9515" s="288"/>
    </row>
    <row r="9516" spans="4:5" ht="14.4" x14ac:dyDescent="0.55000000000000004">
      <c r="D9516" s="286"/>
      <c r="E9516" s="288"/>
    </row>
    <row r="9517" spans="4:5" ht="14.4" x14ac:dyDescent="0.55000000000000004">
      <c r="D9517" s="286"/>
      <c r="E9517" s="288"/>
    </row>
    <row r="9518" spans="4:5" ht="14.4" x14ac:dyDescent="0.55000000000000004">
      <c r="D9518" s="286"/>
      <c r="E9518" s="288"/>
    </row>
    <row r="9519" spans="4:5" ht="14.4" x14ac:dyDescent="0.55000000000000004">
      <c r="D9519" s="286"/>
      <c r="E9519" s="288"/>
    </row>
    <row r="9520" spans="4:5" ht="14.4" x14ac:dyDescent="0.55000000000000004">
      <c r="D9520" s="286"/>
      <c r="E9520" s="288"/>
    </row>
    <row r="9521" spans="4:5" ht="14.4" x14ac:dyDescent="0.55000000000000004">
      <c r="D9521" s="286"/>
      <c r="E9521" s="288"/>
    </row>
    <row r="9522" spans="4:5" ht="14.4" x14ac:dyDescent="0.55000000000000004">
      <c r="D9522" s="286"/>
      <c r="E9522" s="288"/>
    </row>
    <row r="9523" spans="4:5" ht="14.4" x14ac:dyDescent="0.55000000000000004">
      <c r="D9523" s="286"/>
      <c r="E9523" s="288"/>
    </row>
    <row r="9524" spans="4:5" ht="14.4" x14ac:dyDescent="0.55000000000000004">
      <c r="D9524" s="286"/>
      <c r="E9524" s="288"/>
    </row>
    <row r="9525" spans="4:5" ht="14.4" x14ac:dyDescent="0.55000000000000004">
      <c r="D9525" s="286"/>
      <c r="E9525" s="288"/>
    </row>
    <row r="9526" spans="4:5" ht="14.4" x14ac:dyDescent="0.55000000000000004">
      <c r="D9526" s="286"/>
      <c r="E9526" s="288"/>
    </row>
    <row r="9527" spans="4:5" ht="14.4" x14ac:dyDescent="0.55000000000000004">
      <c r="D9527" s="286"/>
      <c r="E9527" s="288"/>
    </row>
    <row r="9528" spans="4:5" ht="14.4" x14ac:dyDescent="0.55000000000000004">
      <c r="D9528" s="286"/>
      <c r="E9528" s="288"/>
    </row>
    <row r="9529" spans="4:5" ht="14.4" x14ac:dyDescent="0.55000000000000004">
      <c r="D9529" s="286"/>
      <c r="E9529" s="288"/>
    </row>
    <row r="9530" spans="4:5" ht="14.4" x14ac:dyDescent="0.55000000000000004">
      <c r="D9530" s="286"/>
      <c r="E9530" s="288"/>
    </row>
    <row r="9531" spans="4:5" ht="14.4" x14ac:dyDescent="0.55000000000000004">
      <c r="D9531" s="286"/>
      <c r="E9531" s="288"/>
    </row>
    <row r="9532" spans="4:5" ht="14.4" x14ac:dyDescent="0.55000000000000004">
      <c r="D9532" s="286"/>
      <c r="E9532" s="288"/>
    </row>
    <row r="9533" spans="4:5" ht="14.4" x14ac:dyDescent="0.55000000000000004">
      <c r="D9533" s="286"/>
      <c r="E9533" s="288"/>
    </row>
    <row r="9534" spans="4:5" ht="14.4" x14ac:dyDescent="0.55000000000000004">
      <c r="D9534" s="286"/>
      <c r="E9534" s="288"/>
    </row>
    <row r="9535" spans="4:5" ht="14.4" x14ac:dyDescent="0.55000000000000004">
      <c r="D9535" s="286"/>
      <c r="E9535" s="288"/>
    </row>
    <row r="9536" spans="4:5" ht="14.4" x14ac:dyDescent="0.55000000000000004">
      <c r="D9536" s="286"/>
      <c r="E9536" s="288"/>
    </row>
    <row r="9537" spans="4:5" ht="14.4" x14ac:dyDescent="0.55000000000000004">
      <c r="D9537" s="286"/>
      <c r="E9537" s="288"/>
    </row>
    <row r="9538" spans="4:5" ht="14.4" x14ac:dyDescent="0.55000000000000004">
      <c r="D9538" s="286"/>
      <c r="E9538" s="288"/>
    </row>
    <row r="9539" spans="4:5" ht="14.4" x14ac:dyDescent="0.55000000000000004">
      <c r="D9539" s="286"/>
      <c r="E9539" s="288"/>
    </row>
    <row r="9540" spans="4:5" ht="14.4" x14ac:dyDescent="0.55000000000000004">
      <c r="D9540" s="286"/>
      <c r="E9540" s="288"/>
    </row>
    <row r="9541" spans="4:5" ht="14.4" x14ac:dyDescent="0.55000000000000004">
      <c r="D9541" s="286"/>
      <c r="E9541" s="288"/>
    </row>
    <row r="9542" spans="4:5" ht="14.4" x14ac:dyDescent="0.55000000000000004">
      <c r="D9542" s="286"/>
      <c r="E9542" s="288"/>
    </row>
    <row r="9543" spans="4:5" ht="14.4" x14ac:dyDescent="0.55000000000000004">
      <c r="D9543" s="286"/>
      <c r="E9543" s="288"/>
    </row>
    <row r="9544" spans="4:5" ht="14.4" x14ac:dyDescent="0.55000000000000004">
      <c r="D9544" s="286"/>
      <c r="E9544" s="288"/>
    </row>
    <row r="9545" spans="4:5" ht="14.4" x14ac:dyDescent="0.55000000000000004">
      <c r="D9545" s="286"/>
      <c r="E9545" s="288"/>
    </row>
    <row r="9546" spans="4:5" ht="14.4" x14ac:dyDescent="0.55000000000000004">
      <c r="D9546" s="286"/>
      <c r="E9546" s="288"/>
    </row>
    <row r="9547" spans="4:5" ht="14.4" x14ac:dyDescent="0.55000000000000004">
      <c r="D9547" s="286"/>
      <c r="E9547" s="288"/>
    </row>
    <row r="9548" spans="4:5" ht="14.4" x14ac:dyDescent="0.55000000000000004">
      <c r="D9548" s="286"/>
      <c r="E9548" s="288"/>
    </row>
    <row r="9549" spans="4:5" ht="14.4" x14ac:dyDescent="0.55000000000000004">
      <c r="D9549" s="286"/>
      <c r="E9549" s="288"/>
    </row>
    <row r="9550" spans="4:5" ht="14.4" x14ac:dyDescent="0.55000000000000004">
      <c r="D9550" s="286"/>
      <c r="E9550" s="288"/>
    </row>
    <row r="9551" spans="4:5" ht="14.4" x14ac:dyDescent="0.55000000000000004">
      <c r="D9551" s="286"/>
      <c r="E9551" s="288"/>
    </row>
    <row r="9552" spans="4:5" ht="14.4" x14ac:dyDescent="0.55000000000000004">
      <c r="D9552" s="286"/>
      <c r="E9552" s="288"/>
    </row>
    <row r="9553" spans="4:5" ht="14.4" x14ac:dyDescent="0.55000000000000004">
      <c r="D9553" s="286"/>
      <c r="E9553" s="288"/>
    </row>
    <row r="9554" spans="4:5" ht="14.4" x14ac:dyDescent="0.55000000000000004">
      <c r="D9554" s="286"/>
      <c r="E9554" s="288"/>
    </row>
    <row r="9555" spans="4:5" ht="14.4" x14ac:dyDescent="0.55000000000000004">
      <c r="D9555" s="286"/>
      <c r="E9555" s="288"/>
    </row>
    <row r="9556" spans="4:5" ht="14.4" x14ac:dyDescent="0.55000000000000004">
      <c r="D9556" s="286"/>
      <c r="E9556" s="288"/>
    </row>
    <row r="9557" spans="4:5" ht="14.4" x14ac:dyDescent="0.55000000000000004">
      <c r="D9557" s="286"/>
      <c r="E9557" s="288"/>
    </row>
    <row r="9558" spans="4:5" ht="14.4" x14ac:dyDescent="0.55000000000000004">
      <c r="D9558" s="286"/>
      <c r="E9558" s="288"/>
    </row>
    <row r="9559" spans="4:5" ht="14.4" x14ac:dyDescent="0.55000000000000004">
      <c r="D9559" s="286"/>
      <c r="E9559" s="288"/>
    </row>
    <row r="9560" spans="4:5" ht="14.4" x14ac:dyDescent="0.55000000000000004">
      <c r="D9560" s="286"/>
      <c r="E9560" s="288"/>
    </row>
    <row r="9561" spans="4:5" ht="14.4" x14ac:dyDescent="0.55000000000000004">
      <c r="D9561" s="286"/>
      <c r="E9561" s="288"/>
    </row>
    <row r="9562" spans="4:5" ht="14.4" x14ac:dyDescent="0.55000000000000004">
      <c r="D9562" s="286"/>
      <c r="E9562" s="288"/>
    </row>
    <row r="9563" spans="4:5" ht="14.4" x14ac:dyDescent="0.55000000000000004">
      <c r="D9563" s="286"/>
      <c r="E9563" s="288"/>
    </row>
    <row r="9564" spans="4:5" ht="14.4" x14ac:dyDescent="0.55000000000000004">
      <c r="D9564" s="286"/>
      <c r="E9564" s="288"/>
    </row>
    <row r="9565" spans="4:5" ht="14.4" x14ac:dyDescent="0.55000000000000004">
      <c r="D9565" s="286"/>
      <c r="E9565" s="288"/>
    </row>
    <row r="9566" spans="4:5" ht="14.4" x14ac:dyDescent="0.55000000000000004">
      <c r="D9566" s="286"/>
      <c r="E9566" s="288"/>
    </row>
    <row r="9567" spans="4:5" ht="14.4" x14ac:dyDescent="0.55000000000000004">
      <c r="D9567" s="286"/>
      <c r="E9567" s="288"/>
    </row>
    <row r="9568" spans="4:5" ht="14.4" x14ac:dyDescent="0.55000000000000004">
      <c r="D9568" s="286"/>
      <c r="E9568" s="288"/>
    </row>
    <row r="9569" spans="4:5" ht="14.4" x14ac:dyDescent="0.55000000000000004">
      <c r="D9569" s="286"/>
      <c r="E9569" s="288"/>
    </row>
    <row r="9570" spans="4:5" ht="14.4" x14ac:dyDescent="0.55000000000000004">
      <c r="D9570" s="286"/>
      <c r="E9570" s="288"/>
    </row>
    <row r="9571" spans="4:5" ht="14.4" x14ac:dyDescent="0.55000000000000004">
      <c r="D9571" s="286"/>
      <c r="E9571" s="288"/>
    </row>
    <row r="9572" spans="4:5" ht="14.4" x14ac:dyDescent="0.55000000000000004">
      <c r="D9572" s="286"/>
      <c r="E9572" s="288"/>
    </row>
    <row r="9573" spans="4:5" ht="14.4" x14ac:dyDescent="0.55000000000000004">
      <c r="D9573" s="286"/>
      <c r="E9573" s="288"/>
    </row>
    <row r="9574" spans="4:5" ht="14.4" x14ac:dyDescent="0.55000000000000004">
      <c r="D9574" s="286"/>
      <c r="E9574" s="288"/>
    </row>
    <row r="9575" spans="4:5" ht="14.4" x14ac:dyDescent="0.55000000000000004">
      <c r="D9575" s="286"/>
      <c r="E9575" s="288"/>
    </row>
    <row r="9576" spans="4:5" ht="14.4" x14ac:dyDescent="0.55000000000000004">
      <c r="D9576" s="286"/>
      <c r="E9576" s="288"/>
    </row>
    <row r="9577" spans="4:5" ht="14.4" x14ac:dyDescent="0.55000000000000004">
      <c r="D9577" s="286"/>
      <c r="E9577" s="288"/>
    </row>
    <row r="9578" spans="4:5" ht="14.4" x14ac:dyDescent="0.55000000000000004">
      <c r="D9578" s="286"/>
      <c r="E9578" s="288"/>
    </row>
    <row r="9579" spans="4:5" ht="14.4" x14ac:dyDescent="0.55000000000000004">
      <c r="D9579" s="286"/>
      <c r="E9579" s="288"/>
    </row>
    <row r="9580" spans="4:5" ht="14.4" x14ac:dyDescent="0.55000000000000004">
      <c r="D9580" s="286"/>
      <c r="E9580" s="288"/>
    </row>
    <row r="9581" spans="4:5" ht="14.4" x14ac:dyDescent="0.55000000000000004">
      <c r="D9581" s="286"/>
      <c r="E9581" s="288"/>
    </row>
    <row r="9582" spans="4:5" ht="14.4" x14ac:dyDescent="0.55000000000000004">
      <c r="D9582" s="286"/>
      <c r="E9582" s="288"/>
    </row>
    <row r="9583" spans="4:5" ht="14.4" x14ac:dyDescent="0.55000000000000004">
      <c r="D9583" s="286"/>
      <c r="E9583" s="288"/>
    </row>
    <row r="9584" spans="4:5" ht="14.4" x14ac:dyDescent="0.55000000000000004">
      <c r="D9584" s="286"/>
      <c r="E9584" s="288"/>
    </row>
    <row r="9585" spans="4:5" ht="14.4" x14ac:dyDescent="0.55000000000000004">
      <c r="D9585" s="286"/>
      <c r="E9585" s="288"/>
    </row>
    <row r="9586" spans="4:5" ht="14.4" x14ac:dyDescent="0.55000000000000004">
      <c r="D9586" s="286"/>
      <c r="E9586" s="288"/>
    </row>
    <row r="9587" spans="4:5" ht="14.4" x14ac:dyDescent="0.55000000000000004">
      <c r="D9587" s="286"/>
      <c r="E9587" s="288"/>
    </row>
    <row r="9588" spans="4:5" ht="14.4" x14ac:dyDescent="0.55000000000000004">
      <c r="D9588" s="286"/>
      <c r="E9588" s="288"/>
    </row>
    <row r="9589" spans="4:5" ht="14.4" x14ac:dyDescent="0.55000000000000004">
      <c r="D9589" s="286"/>
      <c r="E9589" s="288"/>
    </row>
    <row r="9590" spans="4:5" ht="14.4" x14ac:dyDescent="0.55000000000000004">
      <c r="D9590" s="286"/>
      <c r="E9590" s="288"/>
    </row>
    <row r="9591" spans="4:5" ht="14.4" x14ac:dyDescent="0.55000000000000004">
      <c r="D9591" s="286"/>
      <c r="E9591" s="288"/>
    </row>
    <row r="9592" spans="4:5" ht="14.4" x14ac:dyDescent="0.55000000000000004">
      <c r="D9592" s="286"/>
      <c r="E9592" s="288"/>
    </row>
    <row r="9593" spans="4:5" ht="14.4" x14ac:dyDescent="0.55000000000000004">
      <c r="D9593" s="286"/>
      <c r="E9593" s="288"/>
    </row>
    <row r="9594" spans="4:5" ht="14.4" x14ac:dyDescent="0.55000000000000004">
      <c r="D9594" s="286"/>
      <c r="E9594" s="288"/>
    </row>
    <row r="9595" spans="4:5" ht="14.4" x14ac:dyDescent="0.55000000000000004">
      <c r="D9595" s="286"/>
      <c r="E9595" s="288"/>
    </row>
    <row r="9596" spans="4:5" ht="14.4" x14ac:dyDescent="0.55000000000000004">
      <c r="D9596" s="286"/>
      <c r="E9596" s="288"/>
    </row>
    <row r="9597" spans="4:5" ht="14.4" x14ac:dyDescent="0.55000000000000004">
      <c r="D9597" s="286"/>
      <c r="E9597" s="288"/>
    </row>
    <row r="9598" spans="4:5" ht="14.4" x14ac:dyDescent="0.55000000000000004">
      <c r="D9598" s="286"/>
      <c r="E9598" s="288"/>
    </row>
    <row r="9599" spans="4:5" ht="14.4" x14ac:dyDescent="0.55000000000000004">
      <c r="D9599" s="286"/>
      <c r="E9599" s="288"/>
    </row>
    <row r="9600" spans="4:5" ht="14.4" x14ac:dyDescent="0.55000000000000004">
      <c r="D9600" s="286"/>
      <c r="E9600" s="288"/>
    </row>
    <row r="9601" spans="4:5" ht="14.4" x14ac:dyDescent="0.55000000000000004">
      <c r="D9601" s="286"/>
      <c r="E9601" s="288"/>
    </row>
    <row r="9602" spans="4:5" ht="14.4" x14ac:dyDescent="0.55000000000000004">
      <c r="D9602" s="286"/>
      <c r="E9602" s="288"/>
    </row>
    <row r="9603" spans="4:5" ht="14.4" x14ac:dyDescent="0.55000000000000004">
      <c r="D9603" s="286"/>
      <c r="E9603" s="288"/>
    </row>
    <row r="9604" spans="4:5" ht="14.4" x14ac:dyDescent="0.55000000000000004">
      <c r="D9604" s="286"/>
      <c r="E9604" s="288"/>
    </row>
    <row r="9605" spans="4:5" ht="14.4" x14ac:dyDescent="0.55000000000000004">
      <c r="D9605" s="286"/>
      <c r="E9605" s="288"/>
    </row>
    <row r="9606" spans="4:5" ht="14.4" x14ac:dyDescent="0.55000000000000004">
      <c r="D9606" s="286"/>
      <c r="E9606" s="288"/>
    </row>
    <row r="9607" spans="4:5" ht="14.4" x14ac:dyDescent="0.55000000000000004">
      <c r="D9607" s="286"/>
      <c r="E9607" s="288"/>
    </row>
    <row r="9608" spans="4:5" ht="14.4" x14ac:dyDescent="0.55000000000000004">
      <c r="D9608" s="286"/>
      <c r="E9608" s="288"/>
    </row>
    <row r="9609" spans="4:5" ht="14.4" x14ac:dyDescent="0.55000000000000004">
      <c r="D9609" s="286"/>
      <c r="E9609" s="288"/>
    </row>
    <row r="9610" spans="4:5" ht="14.4" x14ac:dyDescent="0.55000000000000004">
      <c r="D9610" s="286"/>
      <c r="E9610" s="288"/>
    </row>
    <row r="9611" spans="4:5" ht="14.4" x14ac:dyDescent="0.55000000000000004">
      <c r="D9611" s="286"/>
      <c r="E9611" s="288"/>
    </row>
    <row r="9612" spans="4:5" ht="14.4" x14ac:dyDescent="0.55000000000000004">
      <c r="D9612" s="286"/>
      <c r="E9612" s="288"/>
    </row>
    <row r="9613" spans="4:5" ht="14.4" x14ac:dyDescent="0.55000000000000004">
      <c r="D9613" s="286"/>
      <c r="E9613" s="288"/>
    </row>
    <row r="9614" spans="4:5" ht="14.4" x14ac:dyDescent="0.55000000000000004">
      <c r="D9614" s="286"/>
      <c r="E9614" s="288"/>
    </row>
    <row r="9615" spans="4:5" ht="14.4" x14ac:dyDescent="0.55000000000000004">
      <c r="D9615" s="286"/>
      <c r="E9615" s="288"/>
    </row>
    <row r="9616" spans="4:5" ht="14.4" x14ac:dyDescent="0.55000000000000004">
      <c r="D9616" s="286"/>
      <c r="E9616" s="288"/>
    </row>
    <row r="9617" spans="4:5" ht="14.4" x14ac:dyDescent="0.55000000000000004">
      <c r="D9617" s="286"/>
      <c r="E9617" s="288"/>
    </row>
    <row r="9618" spans="4:5" ht="14.4" x14ac:dyDescent="0.55000000000000004">
      <c r="D9618" s="286"/>
      <c r="E9618" s="288"/>
    </row>
    <row r="9619" spans="4:5" ht="14.4" x14ac:dyDescent="0.55000000000000004">
      <c r="D9619" s="286"/>
      <c r="E9619" s="288"/>
    </row>
    <row r="9620" spans="4:5" ht="14.4" x14ac:dyDescent="0.55000000000000004">
      <c r="D9620" s="286"/>
      <c r="E9620" s="288"/>
    </row>
    <row r="9621" spans="4:5" ht="14.4" x14ac:dyDescent="0.55000000000000004">
      <c r="D9621" s="286"/>
      <c r="E9621" s="288"/>
    </row>
    <row r="9622" spans="4:5" ht="14.4" x14ac:dyDescent="0.55000000000000004">
      <c r="D9622" s="286"/>
      <c r="E9622" s="288"/>
    </row>
    <row r="9623" spans="4:5" ht="14.4" x14ac:dyDescent="0.55000000000000004">
      <c r="D9623" s="286"/>
      <c r="E9623" s="288"/>
    </row>
    <row r="9624" spans="4:5" ht="14.4" x14ac:dyDescent="0.55000000000000004">
      <c r="D9624" s="286"/>
      <c r="E9624" s="288"/>
    </row>
    <row r="9625" spans="4:5" ht="14.4" x14ac:dyDescent="0.55000000000000004">
      <c r="D9625" s="286"/>
      <c r="E9625" s="288"/>
    </row>
    <row r="9626" spans="4:5" ht="14.4" x14ac:dyDescent="0.55000000000000004">
      <c r="D9626" s="286"/>
      <c r="E9626" s="288"/>
    </row>
    <row r="9627" spans="4:5" ht="14.4" x14ac:dyDescent="0.55000000000000004">
      <c r="D9627" s="286"/>
      <c r="E9627" s="288"/>
    </row>
    <row r="9628" spans="4:5" ht="14.4" x14ac:dyDescent="0.55000000000000004">
      <c r="D9628" s="286"/>
      <c r="E9628" s="288"/>
    </row>
    <row r="9629" spans="4:5" ht="14.4" x14ac:dyDescent="0.55000000000000004">
      <c r="D9629" s="286"/>
      <c r="E9629" s="288"/>
    </row>
    <row r="9630" spans="4:5" ht="14.4" x14ac:dyDescent="0.55000000000000004">
      <c r="D9630" s="286"/>
      <c r="E9630" s="288"/>
    </row>
    <row r="9631" spans="4:5" ht="14.4" x14ac:dyDescent="0.55000000000000004">
      <c r="D9631" s="286"/>
      <c r="E9631" s="288"/>
    </row>
    <row r="9632" spans="4:5" ht="14.4" x14ac:dyDescent="0.55000000000000004">
      <c r="D9632" s="286"/>
      <c r="E9632" s="288"/>
    </row>
    <row r="9633" spans="4:5" ht="14.4" x14ac:dyDescent="0.55000000000000004">
      <c r="D9633" s="286"/>
      <c r="E9633" s="288"/>
    </row>
    <row r="9634" spans="4:5" ht="14.4" x14ac:dyDescent="0.55000000000000004">
      <c r="D9634" s="286"/>
      <c r="E9634" s="288"/>
    </row>
    <row r="9635" spans="4:5" ht="14.4" x14ac:dyDescent="0.55000000000000004">
      <c r="D9635" s="286"/>
      <c r="E9635" s="288"/>
    </row>
    <row r="9636" spans="4:5" ht="14.4" x14ac:dyDescent="0.55000000000000004">
      <c r="D9636" s="286"/>
      <c r="E9636" s="288"/>
    </row>
    <row r="9637" spans="4:5" ht="14.4" x14ac:dyDescent="0.55000000000000004">
      <c r="D9637" s="286"/>
      <c r="E9637" s="288"/>
    </row>
    <row r="9638" spans="4:5" ht="14.4" x14ac:dyDescent="0.55000000000000004">
      <c r="D9638" s="286"/>
      <c r="E9638" s="288"/>
    </row>
    <row r="9639" spans="4:5" ht="14.4" x14ac:dyDescent="0.55000000000000004">
      <c r="D9639" s="286"/>
      <c r="E9639" s="288"/>
    </row>
    <row r="9640" spans="4:5" ht="14.4" x14ac:dyDescent="0.55000000000000004">
      <c r="D9640" s="286"/>
      <c r="E9640" s="288"/>
    </row>
    <row r="9641" spans="4:5" ht="14.4" x14ac:dyDescent="0.55000000000000004">
      <c r="D9641" s="286"/>
      <c r="E9641" s="288"/>
    </row>
    <row r="9642" spans="4:5" ht="14.4" x14ac:dyDescent="0.55000000000000004">
      <c r="D9642" s="286"/>
      <c r="E9642" s="288"/>
    </row>
    <row r="9643" spans="4:5" ht="14.4" x14ac:dyDescent="0.55000000000000004">
      <c r="D9643" s="286"/>
      <c r="E9643" s="288"/>
    </row>
    <row r="9644" spans="4:5" ht="14.4" x14ac:dyDescent="0.55000000000000004">
      <c r="D9644" s="286"/>
      <c r="E9644" s="288"/>
    </row>
    <row r="9645" spans="4:5" ht="14.4" x14ac:dyDescent="0.55000000000000004">
      <c r="D9645" s="286"/>
      <c r="E9645" s="288"/>
    </row>
    <row r="9646" spans="4:5" ht="14.4" x14ac:dyDescent="0.55000000000000004">
      <c r="D9646" s="286"/>
      <c r="E9646" s="288"/>
    </row>
    <row r="9647" spans="4:5" ht="14.4" x14ac:dyDescent="0.55000000000000004">
      <c r="D9647" s="286"/>
      <c r="E9647" s="288"/>
    </row>
    <row r="9648" spans="4:5" ht="14.4" x14ac:dyDescent="0.55000000000000004">
      <c r="D9648" s="286"/>
      <c r="E9648" s="288"/>
    </row>
    <row r="9649" spans="4:5" ht="14.4" x14ac:dyDescent="0.55000000000000004">
      <c r="D9649" s="286"/>
      <c r="E9649" s="288"/>
    </row>
    <row r="9650" spans="4:5" ht="14.4" x14ac:dyDescent="0.55000000000000004">
      <c r="D9650" s="286"/>
      <c r="E9650" s="288"/>
    </row>
    <row r="9651" spans="4:5" ht="14.4" x14ac:dyDescent="0.55000000000000004">
      <c r="D9651" s="286"/>
      <c r="E9651" s="288"/>
    </row>
    <row r="9652" spans="4:5" ht="14.4" x14ac:dyDescent="0.55000000000000004">
      <c r="D9652" s="286"/>
      <c r="E9652" s="288"/>
    </row>
    <row r="9653" spans="4:5" ht="14.4" x14ac:dyDescent="0.55000000000000004">
      <c r="D9653" s="286"/>
      <c r="E9653" s="288"/>
    </row>
    <row r="9654" spans="4:5" ht="14.4" x14ac:dyDescent="0.55000000000000004">
      <c r="D9654" s="286"/>
      <c r="E9654" s="288"/>
    </row>
    <row r="9655" spans="4:5" ht="14.4" x14ac:dyDescent="0.55000000000000004">
      <c r="D9655" s="286"/>
      <c r="E9655" s="288"/>
    </row>
    <row r="9656" spans="4:5" ht="14.4" x14ac:dyDescent="0.55000000000000004">
      <c r="D9656" s="286"/>
      <c r="E9656" s="288"/>
    </row>
    <row r="9657" spans="4:5" ht="14.4" x14ac:dyDescent="0.55000000000000004">
      <c r="D9657" s="286"/>
      <c r="E9657" s="288"/>
    </row>
    <row r="9658" spans="4:5" ht="14.4" x14ac:dyDescent="0.55000000000000004">
      <c r="D9658" s="286"/>
      <c r="E9658" s="288"/>
    </row>
    <row r="9659" spans="4:5" ht="14.4" x14ac:dyDescent="0.55000000000000004">
      <c r="D9659" s="286"/>
      <c r="E9659" s="288"/>
    </row>
    <row r="9660" spans="4:5" ht="14.4" x14ac:dyDescent="0.55000000000000004">
      <c r="D9660" s="286"/>
      <c r="E9660" s="288"/>
    </row>
    <row r="9661" spans="4:5" ht="14.4" x14ac:dyDescent="0.55000000000000004">
      <c r="D9661" s="286"/>
      <c r="E9661" s="288"/>
    </row>
    <row r="9662" spans="4:5" ht="14.4" x14ac:dyDescent="0.55000000000000004">
      <c r="D9662" s="286"/>
      <c r="E9662" s="288"/>
    </row>
    <row r="9663" spans="4:5" ht="14.4" x14ac:dyDescent="0.55000000000000004">
      <c r="D9663" s="286"/>
      <c r="E9663" s="288"/>
    </row>
    <row r="9664" spans="4:5" ht="14.4" x14ac:dyDescent="0.55000000000000004">
      <c r="D9664" s="286"/>
      <c r="E9664" s="288"/>
    </row>
    <row r="9665" spans="4:5" ht="14.4" x14ac:dyDescent="0.55000000000000004">
      <c r="D9665" s="286"/>
      <c r="E9665" s="288"/>
    </row>
    <row r="9666" spans="4:5" ht="14.4" x14ac:dyDescent="0.55000000000000004">
      <c r="D9666" s="286"/>
      <c r="E9666" s="288"/>
    </row>
    <row r="9667" spans="4:5" ht="14.4" x14ac:dyDescent="0.55000000000000004">
      <c r="D9667" s="286"/>
      <c r="E9667" s="288"/>
    </row>
    <row r="9668" spans="4:5" ht="14.4" x14ac:dyDescent="0.55000000000000004">
      <c r="D9668" s="286"/>
      <c r="E9668" s="288"/>
    </row>
    <row r="9669" spans="4:5" ht="14.4" x14ac:dyDescent="0.55000000000000004">
      <c r="D9669" s="286"/>
      <c r="E9669" s="288"/>
    </row>
    <row r="9670" spans="4:5" ht="14.4" x14ac:dyDescent="0.55000000000000004">
      <c r="D9670" s="286"/>
      <c r="E9670" s="288"/>
    </row>
    <row r="9671" spans="4:5" ht="14.4" x14ac:dyDescent="0.55000000000000004">
      <c r="D9671" s="286"/>
      <c r="E9671" s="288"/>
    </row>
    <row r="9672" spans="4:5" ht="14.4" x14ac:dyDescent="0.55000000000000004">
      <c r="D9672" s="286"/>
      <c r="E9672" s="288"/>
    </row>
    <row r="9673" spans="4:5" ht="14.4" x14ac:dyDescent="0.55000000000000004">
      <c r="D9673" s="286"/>
      <c r="E9673" s="288"/>
    </row>
    <row r="9674" spans="4:5" ht="14.4" x14ac:dyDescent="0.55000000000000004">
      <c r="D9674" s="286"/>
      <c r="E9674" s="288"/>
    </row>
    <row r="9675" spans="4:5" ht="14.4" x14ac:dyDescent="0.55000000000000004">
      <c r="D9675" s="286"/>
      <c r="E9675" s="288"/>
    </row>
    <row r="9676" spans="4:5" ht="14.4" x14ac:dyDescent="0.55000000000000004">
      <c r="D9676" s="286"/>
      <c r="E9676" s="288"/>
    </row>
    <row r="9677" spans="4:5" ht="14.4" x14ac:dyDescent="0.55000000000000004">
      <c r="D9677" s="286"/>
      <c r="E9677" s="288"/>
    </row>
    <row r="9678" spans="4:5" ht="14.4" x14ac:dyDescent="0.55000000000000004">
      <c r="D9678" s="286"/>
      <c r="E9678" s="288"/>
    </row>
    <row r="9679" spans="4:5" ht="14.4" x14ac:dyDescent="0.55000000000000004">
      <c r="D9679" s="286"/>
      <c r="E9679" s="288"/>
    </row>
    <row r="9680" spans="4:5" ht="14.4" x14ac:dyDescent="0.55000000000000004">
      <c r="D9680" s="286"/>
      <c r="E9680" s="288"/>
    </row>
    <row r="9681" spans="4:5" ht="14.4" x14ac:dyDescent="0.55000000000000004">
      <c r="D9681" s="286"/>
      <c r="E9681" s="288"/>
    </row>
    <row r="9682" spans="4:5" ht="14.4" x14ac:dyDescent="0.55000000000000004">
      <c r="D9682" s="286"/>
      <c r="E9682" s="288"/>
    </row>
    <row r="9683" spans="4:5" ht="14.4" x14ac:dyDescent="0.55000000000000004">
      <c r="D9683" s="286"/>
      <c r="E9683" s="288"/>
    </row>
    <row r="9684" spans="4:5" ht="14.4" x14ac:dyDescent="0.55000000000000004">
      <c r="D9684" s="286"/>
      <c r="E9684" s="288"/>
    </row>
    <row r="9685" spans="4:5" ht="14.4" x14ac:dyDescent="0.55000000000000004">
      <c r="D9685" s="286"/>
      <c r="E9685" s="288"/>
    </row>
    <row r="9686" spans="4:5" ht="14.4" x14ac:dyDescent="0.55000000000000004">
      <c r="D9686" s="286"/>
      <c r="E9686" s="288"/>
    </row>
    <row r="9687" spans="4:5" ht="14.4" x14ac:dyDescent="0.55000000000000004">
      <c r="D9687" s="286"/>
      <c r="E9687" s="288"/>
    </row>
    <row r="9688" spans="4:5" ht="14.4" x14ac:dyDescent="0.55000000000000004">
      <c r="D9688" s="286"/>
      <c r="E9688" s="288"/>
    </row>
    <row r="9689" spans="4:5" ht="14.4" x14ac:dyDescent="0.55000000000000004">
      <c r="D9689" s="286"/>
      <c r="E9689" s="288"/>
    </row>
    <row r="9690" spans="4:5" ht="14.4" x14ac:dyDescent="0.55000000000000004">
      <c r="D9690" s="286"/>
      <c r="E9690" s="288"/>
    </row>
    <row r="9691" spans="4:5" ht="14.4" x14ac:dyDescent="0.55000000000000004">
      <c r="D9691" s="286"/>
      <c r="E9691" s="288"/>
    </row>
    <row r="9692" spans="4:5" ht="14.4" x14ac:dyDescent="0.55000000000000004">
      <c r="D9692" s="286"/>
      <c r="E9692" s="288"/>
    </row>
    <row r="9693" spans="4:5" ht="14.4" x14ac:dyDescent="0.55000000000000004">
      <c r="D9693" s="286"/>
      <c r="E9693" s="288"/>
    </row>
    <row r="9694" spans="4:5" ht="14.4" x14ac:dyDescent="0.55000000000000004">
      <c r="D9694" s="286"/>
      <c r="E9694" s="288"/>
    </row>
    <row r="9695" spans="4:5" ht="14.4" x14ac:dyDescent="0.55000000000000004">
      <c r="D9695" s="286"/>
      <c r="E9695" s="288"/>
    </row>
    <row r="9696" spans="4:5" ht="14.4" x14ac:dyDescent="0.55000000000000004">
      <c r="D9696" s="286"/>
      <c r="E9696" s="288"/>
    </row>
    <row r="9697" spans="4:5" ht="14.4" x14ac:dyDescent="0.55000000000000004">
      <c r="D9697" s="286"/>
      <c r="E9697" s="288"/>
    </row>
    <row r="9698" spans="4:5" ht="14.4" x14ac:dyDescent="0.55000000000000004">
      <c r="D9698" s="286"/>
      <c r="E9698" s="288"/>
    </row>
    <row r="9699" spans="4:5" ht="14.4" x14ac:dyDescent="0.55000000000000004">
      <c r="D9699" s="286"/>
      <c r="E9699" s="288"/>
    </row>
    <row r="9700" spans="4:5" ht="14.4" x14ac:dyDescent="0.55000000000000004">
      <c r="D9700" s="286"/>
      <c r="E9700" s="288"/>
    </row>
    <row r="9701" spans="4:5" ht="14.4" x14ac:dyDescent="0.55000000000000004">
      <c r="D9701" s="286"/>
      <c r="E9701" s="288"/>
    </row>
    <row r="9702" spans="4:5" ht="14.4" x14ac:dyDescent="0.55000000000000004">
      <c r="D9702" s="286"/>
      <c r="E9702" s="288"/>
    </row>
    <row r="9703" spans="4:5" ht="14.4" x14ac:dyDescent="0.55000000000000004">
      <c r="D9703" s="286"/>
      <c r="E9703" s="288"/>
    </row>
    <row r="9704" spans="4:5" ht="14.4" x14ac:dyDescent="0.55000000000000004">
      <c r="D9704" s="286"/>
      <c r="E9704" s="288"/>
    </row>
    <row r="9705" spans="4:5" ht="14.4" x14ac:dyDescent="0.55000000000000004">
      <c r="D9705" s="286"/>
      <c r="E9705" s="288"/>
    </row>
    <row r="9706" spans="4:5" ht="14.4" x14ac:dyDescent="0.55000000000000004">
      <c r="D9706" s="286"/>
      <c r="E9706" s="288"/>
    </row>
    <row r="9707" spans="4:5" ht="14.4" x14ac:dyDescent="0.55000000000000004">
      <c r="D9707" s="286"/>
      <c r="E9707" s="288"/>
    </row>
    <row r="9708" spans="4:5" ht="14.4" x14ac:dyDescent="0.55000000000000004">
      <c r="D9708" s="286"/>
      <c r="E9708" s="288"/>
    </row>
    <row r="9709" spans="4:5" ht="14.4" x14ac:dyDescent="0.55000000000000004">
      <c r="D9709" s="286"/>
      <c r="E9709" s="288"/>
    </row>
    <row r="9710" spans="4:5" ht="14.4" x14ac:dyDescent="0.55000000000000004">
      <c r="D9710" s="286"/>
      <c r="E9710" s="288"/>
    </row>
    <row r="9711" spans="4:5" ht="14.4" x14ac:dyDescent="0.55000000000000004">
      <c r="D9711" s="286"/>
      <c r="E9711" s="288"/>
    </row>
    <row r="9712" spans="4:5" ht="14.4" x14ac:dyDescent="0.55000000000000004">
      <c r="D9712" s="286"/>
      <c r="E9712" s="288"/>
    </row>
    <row r="9713" spans="4:5" ht="14.4" x14ac:dyDescent="0.55000000000000004">
      <c r="D9713" s="286"/>
      <c r="E9713" s="288"/>
    </row>
    <row r="9714" spans="4:5" ht="14.4" x14ac:dyDescent="0.55000000000000004">
      <c r="D9714" s="286"/>
      <c r="E9714" s="288"/>
    </row>
    <row r="9715" spans="4:5" ht="14.4" x14ac:dyDescent="0.55000000000000004">
      <c r="D9715" s="286"/>
      <c r="E9715" s="288"/>
    </row>
    <row r="9716" spans="4:5" ht="14.4" x14ac:dyDescent="0.55000000000000004">
      <c r="D9716" s="286"/>
      <c r="E9716" s="288"/>
    </row>
    <row r="9717" spans="4:5" ht="14.4" x14ac:dyDescent="0.55000000000000004">
      <c r="D9717" s="286"/>
      <c r="E9717" s="288"/>
    </row>
    <row r="9718" spans="4:5" ht="14.4" x14ac:dyDescent="0.55000000000000004">
      <c r="D9718" s="286"/>
      <c r="E9718" s="288"/>
    </row>
    <row r="9719" spans="4:5" ht="14.4" x14ac:dyDescent="0.55000000000000004">
      <c r="D9719" s="286"/>
      <c r="E9719" s="288"/>
    </row>
    <row r="9720" spans="4:5" ht="14.4" x14ac:dyDescent="0.55000000000000004">
      <c r="D9720" s="286"/>
      <c r="E9720" s="288"/>
    </row>
    <row r="9721" spans="4:5" ht="14.4" x14ac:dyDescent="0.55000000000000004">
      <c r="D9721" s="286"/>
      <c r="E9721" s="288"/>
    </row>
    <row r="9722" spans="4:5" ht="14.4" x14ac:dyDescent="0.55000000000000004">
      <c r="D9722" s="286"/>
      <c r="E9722" s="288"/>
    </row>
    <row r="9723" spans="4:5" ht="14.4" x14ac:dyDescent="0.55000000000000004">
      <c r="D9723" s="286"/>
      <c r="E9723" s="288"/>
    </row>
    <row r="9724" spans="4:5" ht="14.4" x14ac:dyDescent="0.55000000000000004">
      <c r="D9724" s="286"/>
      <c r="E9724" s="288"/>
    </row>
    <row r="9725" spans="4:5" ht="14.4" x14ac:dyDescent="0.55000000000000004">
      <c r="D9725" s="286"/>
      <c r="E9725" s="288"/>
    </row>
    <row r="9726" spans="4:5" ht="14.4" x14ac:dyDescent="0.55000000000000004">
      <c r="D9726" s="286"/>
      <c r="E9726" s="288"/>
    </row>
    <row r="9727" spans="4:5" ht="14.4" x14ac:dyDescent="0.55000000000000004">
      <c r="D9727" s="286"/>
      <c r="E9727" s="288"/>
    </row>
    <row r="9728" spans="4:5" ht="14.4" x14ac:dyDescent="0.55000000000000004">
      <c r="D9728" s="286"/>
      <c r="E9728" s="288"/>
    </row>
    <row r="9729" spans="4:5" ht="14.4" x14ac:dyDescent="0.55000000000000004">
      <c r="D9729" s="286"/>
      <c r="E9729" s="288"/>
    </row>
    <row r="9730" spans="4:5" ht="14.4" x14ac:dyDescent="0.55000000000000004">
      <c r="D9730" s="286"/>
      <c r="E9730" s="288"/>
    </row>
    <row r="9731" spans="4:5" ht="14.4" x14ac:dyDescent="0.55000000000000004">
      <c r="D9731" s="286"/>
      <c r="E9731" s="288"/>
    </row>
    <row r="9732" spans="4:5" ht="14.4" x14ac:dyDescent="0.55000000000000004">
      <c r="D9732" s="286"/>
      <c r="E9732" s="288"/>
    </row>
    <row r="9733" spans="4:5" ht="14.4" x14ac:dyDescent="0.55000000000000004">
      <c r="D9733" s="286"/>
      <c r="E9733" s="288"/>
    </row>
    <row r="9734" spans="4:5" ht="14.4" x14ac:dyDescent="0.55000000000000004">
      <c r="D9734" s="286"/>
      <c r="E9734" s="288"/>
    </row>
    <row r="9735" spans="4:5" ht="14.4" x14ac:dyDescent="0.55000000000000004">
      <c r="D9735" s="286"/>
      <c r="E9735" s="288"/>
    </row>
    <row r="9736" spans="4:5" ht="14.4" x14ac:dyDescent="0.55000000000000004">
      <c r="D9736" s="286"/>
      <c r="E9736" s="288"/>
    </row>
    <row r="9737" spans="4:5" ht="14.4" x14ac:dyDescent="0.55000000000000004">
      <c r="D9737" s="286"/>
      <c r="E9737" s="288"/>
    </row>
    <row r="9738" spans="4:5" ht="14.4" x14ac:dyDescent="0.55000000000000004">
      <c r="D9738" s="286"/>
      <c r="E9738" s="288"/>
    </row>
    <row r="9739" spans="4:5" ht="14.4" x14ac:dyDescent="0.55000000000000004">
      <c r="D9739" s="286"/>
      <c r="E9739" s="288"/>
    </row>
    <row r="9740" spans="4:5" ht="14.4" x14ac:dyDescent="0.55000000000000004">
      <c r="D9740" s="286"/>
      <c r="E9740" s="288"/>
    </row>
    <row r="9741" spans="4:5" ht="14.4" x14ac:dyDescent="0.55000000000000004">
      <c r="D9741" s="286"/>
      <c r="E9741" s="288"/>
    </row>
    <row r="9742" spans="4:5" ht="14.4" x14ac:dyDescent="0.55000000000000004">
      <c r="D9742" s="286"/>
      <c r="E9742" s="288"/>
    </row>
    <row r="9743" spans="4:5" ht="14.4" x14ac:dyDescent="0.55000000000000004">
      <c r="D9743" s="286"/>
      <c r="E9743" s="288"/>
    </row>
    <row r="9744" spans="4:5" ht="14.4" x14ac:dyDescent="0.55000000000000004">
      <c r="D9744" s="286"/>
      <c r="E9744" s="288"/>
    </row>
    <row r="9745" spans="4:5" ht="14.4" x14ac:dyDescent="0.55000000000000004">
      <c r="D9745" s="286"/>
      <c r="E9745" s="288"/>
    </row>
    <row r="9746" spans="4:5" ht="14.4" x14ac:dyDescent="0.55000000000000004">
      <c r="D9746" s="286"/>
      <c r="E9746" s="288"/>
    </row>
    <row r="9747" spans="4:5" ht="14.4" x14ac:dyDescent="0.55000000000000004">
      <c r="D9747" s="286"/>
      <c r="E9747" s="288"/>
    </row>
    <row r="9748" spans="4:5" ht="14.4" x14ac:dyDescent="0.55000000000000004">
      <c r="D9748" s="286"/>
      <c r="E9748" s="288"/>
    </row>
    <row r="9749" spans="4:5" ht="14.4" x14ac:dyDescent="0.55000000000000004">
      <c r="D9749" s="286"/>
      <c r="E9749" s="288"/>
    </row>
    <row r="9750" spans="4:5" ht="14.4" x14ac:dyDescent="0.55000000000000004">
      <c r="D9750" s="286"/>
      <c r="E9750" s="288"/>
    </row>
    <row r="9751" spans="4:5" ht="14.4" x14ac:dyDescent="0.55000000000000004">
      <c r="D9751" s="286"/>
      <c r="E9751" s="288"/>
    </row>
    <row r="9752" spans="4:5" ht="14.4" x14ac:dyDescent="0.55000000000000004">
      <c r="D9752" s="286"/>
      <c r="E9752" s="288"/>
    </row>
    <row r="9753" spans="4:5" ht="14.4" x14ac:dyDescent="0.55000000000000004">
      <c r="D9753" s="286"/>
      <c r="E9753" s="288"/>
    </row>
    <row r="9754" spans="4:5" ht="14.4" x14ac:dyDescent="0.55000000000000004">
      <c r="D9754" s="286"/>
      <c r="E9754" s="288"/>
    </row>
    <row r="9755" spans="4:5" ht="14.4" x14ac:dyDescent="0.55000000000000004">
      <c r="D9755" s="286"/>
      <c r="E9755" s="288"/>
    </row>
    <row r="9756" spans="4:5" ht="14.4" x14ac:dyDescent="0.55000000000000004">
      <c r="D9756" s="286"/>
      <c r="E9756" s="288"/>
    </row>
    <row r="9757" spans="4:5" ht="14.4" x14ac:dyDescent="0.55000000000000004">
      <c r="D9757" s="286"/>
      <c r="E9757" s="288"/>
    </row>
    <row r="9758" spans="4:5" ht="14.4" x14ac:dyDescent="0.55000000000000004">
      <c r="D9758" s="286"/>
      <c r="E9758" s="288"/>
    </row>
    <row r="9759" spans="4:5" ht="14.4" x14ac:dyDescent="0.55000000000000004">
      <c r="D9759" s="286"/>
      <c r="E9759" s="288"/>
    </row>
    <row r="9760" spans="4:5" ht="14.4" x14ac:dyDescent="0.55000000000000004">
      <c r="D9760" s="286"/>
      <c r="E9760" s="288"/>
    </row>
    <row r="9761" spans="4:5" ht="14.4" x14ac:dyDescent="0.55000000000000004">
      <c r="D9761" s="286"/>
      <c r="E9761" s="288"/>
    </row>
    <row r="9762" spans="4:5" ht="14.4" x14ac:dyDescent="0.55000000000000004">
      <c r="D9762" s="286"/>
      <c r="E9762" s="288"/>
    </row>
    <row r="9763" spans="4:5" ht="14.4" x14ac:dyDescent="0.55000000000000004">
      <c r="D9763" s="286"/>
      <c r="E9763" s="288"/>
    </row>
    <row r="9764" spans="4:5" ht="14.4" x14ac:dyDescent="0.55000000000000004">
      <c r="D9764" s="286"/>
      <c r="E9764" s="288"/>
    </row>
    <row r="9765" spans="4:5" ht="14.4" x14ac:dyDescent="0.55000000000000004">
      <c r="D9765" s="286"/>
      <c r="E9765" s="288"/>
    </row>
    <row r="9766" spans="4:5" ht="14.4" x14ac:dyDescent="0.55000000000000004">
      <c r="D9766" s="286"/>
      <c r="E9766" s="288"/>
    </row>
    <row r="9767" spans="4:5" ht="14.4" x14ac:dyDescent="0.55000000000000004">
      <c r="D9767" s="286"/>
      <c r="E9767" s="288"/>
    </row>
    <row r="9768" spans="4:5" ht="14.4" x14ac:dyDescent="0.55000000000000004">
      <c r="D9768" s="286"/>
      <c r="E9768" s="288"/>
    </row>
    <row r="9769" spans="4:5" ht="14.4" x14ac:dyDescent="0.55000000000000004">
      <c r="D9769" s="286"/>
      <c r="E9769" s="288"/>
    </row>
    <row r="9770" spans="4:5" ht="14.4" x14ac:dyDescent="0.55000000000000004">
      <c r="D9770" s="286"/>
      <c r="E9770" s="288"/>
    </row>
    <row r="9771" spans="4:5" ht="14.4" x14ac:dyDescent="0.55000000000000004">
      <c r="D9771" s="286"/>
      <c r="E9771" s="288"/>
    </row>
    <row r="9772" spans="4:5" ht="14.4" x14ac:dyDescent="0.55000000000000004">
      <c r="D9772" s="286"/>
      <c r="E9772" s="288"/>
    </row>
    <row r="9773" spans="4:5" ht="14.4" x14ac:dyDescent="0.55000000000000004">
      <c r="D9773" s="286"/>
      <c r="E9773" s="288"/>
    </row>
    <row r="9774" spans="4:5" ht="14.4" x14ac:dyDescent="0.55000000000000004">
      <c r="D9774" s="286"/>
      <c r="E9774" s="288"/>
    </row>
    <row r="9775" spans="4:5" ht="14.4" x14ac:dyDescent="0.55000000000000004">
      <c r="D9775" s="286"/>
      <c r="E9775" s="288"/>
    </row>
    <row r="9776" spans="4:5" ht="14.4" x14ac:dyDescent="0.55000000000000004">
      <c r="D9776" s="286"/>
      <c r="E9776" s="288"/>
    </row>
    <row r="9777" spans="4:5" ht="14.4" x14ac:dyDescent="0.55000000000000004">
      <c r="D9777" s="286"/>
      <c r="E9777" s="288"/>
    </row>
    <row r="9778" spans="4:5" ht="14.4" x14ac:dyDescent="0.55000000000000004">
      <c r="D9778" s="286"/>
      <c r="E9778" s="288"/>
    </row>
    <row r="9779" spans="4:5" ht="14.4" x14ac:dyDescent="0.55000000000000004">
      <c r="D9779" s="286"/>
      <c r="E9779" s="288"/>
    </row>
    <row r="9780" spans="4:5" ht="14.4" x14ac:dyDescent="0.55000000000000004">
      <c r="D9780" s="286"/>
      <c r="E9780" s="288"/>
    </row>
    <row r="9781" spans="4:5" ht="14.4" x14ac:dyDescent="0.55000000000000004">
      <c r="D9781" s="286"/>
      <c r="E9781" s="288"/>
    </row>
    <row r="9782" spans="4:5" ht="14.4" x14ac:dyDescent="0.55000000000000004">
      <c r="D9782" s="286"/>
      <c r="E9782" s="288"/>
    </row>
    <row r="9783" spans="4:5" ht="14.4" x14ac:dyDescent="0.55000000000000004">
      <c r="D9783" s="286"/>
      <c r="E9783" s="288"/>
    </row>
    <row r="9784" spans="4:5" ht="14.4" x14ac:dyDescent="0.55000000000000004">
      <c r="D9784" s="286"/>
      <c r="E9784" s="288"/>
    </row>
    <row r="9785" spans="4:5" ht="14.4" x14ac:dyDescent="0.55000000000000004">
      <c r="D9785" s="286"/>
      <c r="E9785" s="288"/>
    </row>
    <row r="9786" spans="4:5" ht="14.4" x14ac:dyDescent="0.55000000000000004">
      <c r="D9786" s="286"/>
      <c r="E9786" s="288"/>
    </row>
    <row r="9787" spans="4:5" ht="14.4" x14ac:dyDescent="0.55000000000000004">
      <c r="D9787" s="286"/>
      <c r="E9787" s="288"/>
    </row>
    <row r="9788" spans="4:5" ht="14.4" x14ac:dyDescent="0.55000000000000004">
      <c r="D9788" s="286"/>
      <c r="E9788" s="288"/>
    </row>
    <row r="9789" spans="4:5" ht="14.4" x14ac:dyDescent="0.55000000000000004">
      <c r="D9789" s="286"/>
      <c r="E9789" s="288"/>
    </row>
    <row r="9790" spans="4:5" ht="14.4" x14ac:dyDescent="0.55000000000000004">
      <c r="D9790" s="286"/>
      <c r="E9790" s="288"/>
    </row>
    <row r="9791" spans="4:5" ht="14.4" x14ac:dyDescent="0.55000000000000004">
      <c r="D9791" s="286"/>
      <c r="E9791" s="288"/>
    </row>
    <row r="9792" spans="4:5" ht="14.4" x14ac:dyDescent="0.55000000000000004">
      <c r="D9792" s="286"/>
      <c r="E9792" s="288"/>
    </row>
    <row r="9793" spans="4:5" ht="14.4" x14ac:dyDescent="0.55000000000000004">
      <c r="D9793" s="286"/>
      <c r="E9793" s="288"/>
    </row>
    <row r="9794" spans="4:5" ht="14.4" x14ac:dyDescent="0.55000000000000004">
      <c r="D9794" s="286"/>
      <c r="E9794" s="288"/>
    </row>
    <row r="9795" spans="4:5" ht="14.4" x14ac:dyDescent="0.55000000000000004">
      <c r="D9795" s="286"/>
      <c r="E9795" s="288"/>
    </row>
    <row r="9796" spans="4:5" ht="14.4" x14ac:dyDescent="0.55000000000000004">
      <c r="D9796" s="286"/>
      <c r="E9796" s="288"/>
    </row>
    <row r="9797" spans="4:5" ht="14.4" x14ac:dyDescent="0.55000000000000004">
      <c r="D9797" s="286"/>
      <c r="E9797" s="288"/>
    </row>
    <row r="9798" spans="4:5" ht="14.4" x14ac:dyDescent="0.55000000000000004">
      <c r="D9798" s="286"/>
      <c r="E9798" s="288"/>
    </row>
    <row r="9799" spans="4:5" ht="14.4" x14ac:dyDescent="0.55000000000000004">
      <c r="D9799" s="286"/>
      <c r="E9799" s="288"/>
    </row>
    <row r="9800" spans="4:5" ht="14.4" x14ac:dyDescent="0.55000000000000004">
      <c r="D9800" s="286"/>
      <c r="E9800" s="288"/>
    </row>
    <row r="9801" spans="4:5" ht="14.4" x14ac:dyDescent="0.55000000000000004">
      <c r="D9801" s="286"/>
      <c r="E9801" s="288"/>
    </row>
    <row r="9802" spans="4:5" ht="14.4" x14ac:dyDescent="0.55000000000000004">
      <c r="D9802" s="286"/>
      <c r="E9802" s="288"/>
    </row>
    <row r="9803" spans="4:5" ht="14.4" x14ac:dyDescent="0.55000000000000004">
      <c r="D9803" s="286"/>
      <c r="E9803" s="288"/>
    </row>
    <row r="9804" spans="4:5" ht="14.4" x14ac:dyDescent="0.55000000000000004">
      <c r="D9804" s="286"/>
      <c r="E9804" s="288"/>
    </row>
    <row r="9805" spans="4:5" ht="14.4" x14ac:dyDescent="0.55000000000000004">
      <c r="D9805" s="286"/>
      <c r="E9805" s="288"/>
    </row>
    <row r="9806" spans="4:5" ht="14.4" x14ac:dyDescent="0.55000000000000004">
      <c r="D9806" s="286"/>
      <c r="E9806" s="288"/>
    </row>
    <row r="9807" spans="4:5" ht="14.4" x14ac:dyDescent="0.55000000000000004">
      <c r="D9807" s="286"/>
      <c r="E9807" s="288"/>
    </row>
    <row r="9808" spans="4:5" ht="14.4" x14ac:dyDescent="0.55000000000000004">
      <c r="D9808" s="286"/>
      <c r="E9808" s="288"/>
    </row>
    <row r="9809" spans="4:5" ht="14.4" x14ac:dyDescent="0.55000000000000004">
      <c r="D9809" s="286"/>
      <c r="E9809" s="288"/>
    </row>
    <row r="9810" spans="4:5" ht="14.4" x14ac:dyDescent="0.55000000000000004">
      <c r="D9810" s="286"/>
      <c r="E9810" s="288"/>
    </row>
    <row r="9811" spans="4:5" ht="14.4" x14ac:dyDescent="0.55000000000000004">
      <c r="D9811" s="286"/>
      <c r="E9811" s="288"/>
    </row>
    <row r="9812" spans="4:5" ht="14.4" x14ac:dyDescent="0.55000000000000004">
      <c r="D9812" s="286"/>
      <c r="E9812" s="288"/>
    </row>
    <row r="9813" spans="4:5" ht="14.4" x14ac:dyDescent="0.55000000000000004">
      <c r="D9813" s="286"/>
      <c r="E9813" s="288"/>
    </row>
    <row r="9814" spans="4:5" ht="14.4" x14ac:dyDescent="0.55000000000000004">
      <c r="D9814" s="286"/>
      <c r="E9814" s="288"/>
    </row>
    <row r="9815" spans="4:5" ht="14.4" x14ac:dyDescent="0.55000000000000004">
      <c r="D9815" s="286"/>
      <c r="E9815" s="288"/>
    </row>
    <row r="9816" spans="4:5" ht="14.4" x14ac:dyDescent="0.55000000000000004">
      <c r="D9816" s="286"/>
      <c r="E9816" s="288"/>
    </row>
    <row r="9817" spans="4:5" ht="14.4" x14ac:dyDescent="0.55000000000000004">
      <c r="D9817" s="286"/>
      <c r="E9817" s="288"/>
    </row>
    <row r="9818" spans="4:5" ht="14.4" x14ac:dyDescent="0.55000000000000004">
      <c r="D9818" s="286"/>
      <c r="E9818" s="288"/>
    </row>
    <row r="9819" spans="4:5" ht="14.4" x14ac:dyDescent="0.55000000000000004">
      <c r="D9819" s="286"/>
      <c r="E9819" s="288"/>
    </row>
    <row r="9820" spans="4:5" ht="14.4" x14ac:dyDescent="0.55000000000000004">
      <c r="D9820" s="286"/>
      <c r="E9820" s="288"/>
    </row>
    <row r="9821" spans="4:5" ht="14.4" x14ac:dyDescent="0.55000000000000004">
      <c r="D9821" s="286"/>
      <c r="E9821" s="288"/>
    </row>
    <row r="9822" spans="4:5" ht="14.4" x14ac:dyDescent="0.55000000000000004">
      <c r="D9822" s="286"/>
      <c r="E9822" s="288"/>
    </row>
    <row r="9823" spans="4:5" ht="14.4" x14ac:dyDescent="0.55000000000000004">
      <c r="D9823" s="286"/>
      <c r="E9823" s="288"/>
    </row>
    <row r="9824" spans="4:5" ht="14.4" x14ac:dyDescent="0.55000000000000004">
      <c r="D9824" s="286"/>
      <c r="E9824" s="288"/>
    </row>
    <row r="9825" spans="4:5" ht="14.4" x14ac:dyDescent="0.55000000000000004">
      <c r="D9825" s="286"/>
      <c r="E9825" s="288"/>
    </row>
    <row r="9826" spans="4:5" ht="14.4" x14ac:dyDescent="0.55000000000000004">
      <c r="D9826" s="286"/>
      <c r="E9826" s="288"/>
    </row>
    <row r="9827" spans="4:5" ht="14.4" x14ac:dyDescent="0.55000000000000004">
      <c r="D9827" s="286"/>
      <c r="E9827" s="288"/>
    </row>
    <row r="9828" spans="4:5" ht="14.4" x14ac:dyDescent="0.55000000000000004">
      <c r="D9828" s="286"/>
      <c r="E9828" s="288"/>
    </row>
    <row r="9829" spans="4:5" ht="14.4" x14ac:dyDescent="0.55000000000000004">
      <c r="D9829" s="286"/>
      <c r="E9829" s="288"/>
    </row>
    <row r="9830" spans="4:5" ht="14.4" x14ac:dyDescent="0.55000000000000004">
      <c r="D9830" s="286"/>
      <c r="E9830" s="288"/>
    </row>
    <row r="9831" spans="4:5" ht="14.4" x14ac:dyDescent="0.55000000000000004">
      <c r="D9831" s="286"/>
      <c r="E9831" s="288"/>
    </row>
    <row r="9832" spans="4:5" ht="14.4" x14ac:dyDescent="0.55000000000000004">
      <c r="D9832" s="286"/>
      <c r="E9832" s="288"/>
    </row>
    <row r="9833" spans="4:5" ht="14.4" x14ac:dyDescent="0.55000000000000004">
      <c r="D9833" s="286"/>
      <c r="E9833" s="288"/>
    </row>
    <row r="9834" spans="4:5" ht="14.4" x14ac:dyDescent="0.55000000000000004">
      <c r="D9834" s="286"/>
      <c r="E9834" s="288"/>
    </row>
    <row r="9835" spans="4:5" ht="14.4" x14ac:dyDescent="0.55000000000000004">
      <c r="D9835" s="286"/>
      <c r="E9835" s="288"/>
    </row>
    <row r="9836" spans="4:5" ht="14.4" x14ac:dyDescent="0.55000000000000004">
      <c r="D9836" s="286"/>
      <c r="E9836" s="288"/>
    </row>
    <row r="9837" spans="4:5" ht="14.4" x14ac:dyDescent="0.55000000000000004">
      <c r="D9837" s="286"/>
      <c r="E9837" s="288"/>
    </row>
    <row r="9838" spans="4:5" ht="14.4" x14ac:dyDescent="0.55000000000000004">
      <c r="D9838" s="286"/>
      <c r="E9838" s="288"/>
    </row>
    <row r="9839" spans="4:5" ht="14.4" x14ac:dyDescent="0.55000000000000004">
      <c r="D9839" s="286"/>
      <c r="E9839" s="288"/>
    </row>
    <row r="9840" spans="4:5" ht="14.4" x14ac:dyDescent="0.55000000000000004">
      <c r="D9840" s="286"/>
      <c r="E9840" s="288"/>
    </row>
    <row r="9841" spans="4:5" ht="14.4" x14ac:dyDescent="0.55000000000000004">
      <c r="D9841" s="286"/>
      <c r="E9841" s="288"/>
    </row>
    <row r="9842" spans="4:5" ht="14.4" x14ac:dyDescent="0.55000000000000004">
      <c r="D9842" s="286"/>
      <c r="E9842" s="288"/>
    </row>
    <row r="9843" spans="4:5" ht="14.4" x14ac:dyDescent="0.55000000000000004">
      <c r="D9843" s="286"/>
      <c r="E9843" s="288"/>
    </row>
    <row r="9844" spans="4:5" ht="14.4" x14ac:dyDescent="0.55000000000000004">
      <c r="D9844" s="286"/>
      <c r="E9844" s="288"/>
    </row>
    <row r="9845" spans="4:5" ht="14.4" x14ac:dyDescent="0.55000000000000004">
      <c r="D9845" s="286"/>
      <c r="E9845" s="288"/>
    </row>
    <row r="9846" spans="4:5" ht="14.4" x14ac:dyDescent="0.55000000000000004">
      <c r="D9846" s="286"/>
      <c r="E9846" s="288"/>
    </row>
    <row r="9847" spans="4:5" ht="14.4" x14ac:dyDescent="0.55000000000000004">
      <c r="D9847" s="286"/>
      <c r="E9847" s="288"/>
    </row>
    <row r="9848" spans="4:5" ht="14.4" x14ac:dyDescent="0.55000000000000004">
      <c r="D9848" s="286"/>
      <c r="E9848" s="288"/>
    </row>
    <row r="9849" spans="4:5" ht="14.4" x14ac:dyDescent="0.55000000000000004">
      <c r="D9849" s="286"/>
      <c r="E9849" s="288"/>
    </row>
    <row r="9850" spans="4:5" ht="14.4" x14ac:dyDescent="0.55000000000000004">
      <c r="D9850" s="286"/>
      <c r="E9850" s="288"/>
    </row>
    <row r="9851" spans="4:5" ht="14.4" x14ac:dyDescent="0.55000000000000004">
      <c r="D9851" s="286"/>
      <c r="E9851" s="288"/>
    </row>
    <row r="9852" spans="4:5" ht="14.4" x14ac:dyDescent="0.55000000000000004">
      <c r="D9852" s="286"/>
      <c r="E9852" s="288"/>
    </row>
    <row r="9853" spans="4:5" ht="14.4" x14ac:dyDescent="0.55000000000000004">
      <c r="D9853" s="286"/>
      <c r="E9853" s="288"/>
    </row>
    <row r="9854" spans="4:5" ht="14.4" x14ac:dyDescent="0.55000000000000004">
      <c r="D9854" s="286"/>
      <c r="E9854" s="288"/>
    </row>
    <row r="9855" spans="4:5" ht="14.4" x14ac:dyDescent="0.55000000000000004">
      <c r="D9855" s="286"/>
      <c r="E9855" s="288"/>
    </row>
    <row r="9856" spans="4:5" ht="14.4" x14ac:dyDescent="0.55000000000000004">
      <c r="D9856" s="286"/>
      <c r="E9856" s="288"/>
    </row>
    <row r="9857" spans="4:5" ht="14.4" x14ac:dyDescent="0.55000000000000004">
      <c r="D9857" s="286"/>
      <c r="E9857" s="288"/>
    </row>
    <row r="9858" spans="4:5" ht="14.4" x14ac:dyDescent="0.55000000000000004">
      <c r="D9858" s="286"/>
      <c r="E9858" s="288"/>
    </row>
    <row r="9859" spans="4:5" ht="14.4" x14ac:dyDescent="0.55000000000000004">
      <c r="D9859" s="286"/>
      <c r="E9859" s="288"/>
    </row>
    <row r="9860" spans="4:5" ht="14.4" x14ac:dyDescent="0.55000000000000004">
      <c r="D9860" s="286"/>
      <c r="E9860" s="288"/>
    </row>
    <row r="9861" spans="4:5" ht="14.4" x14ac:dyDescent="0.55000000000000004">
      <c r="D9861" s="286"/>
      <c r="E9861" s="288"/>
    </row>
    <row r="9862" spans="4:5" ht="14.4" x14ac:dyDescent="0.55000000000000004">
      <c r="D9862" s="286"/>
      <c r="E9862" s="288"/>
    </row>
    <row r="9863" spans="4:5" ht="14.4" x14ac:dyDescent="0.55000000000000004">
      <c r="D9863" s="286"/>
      <c r="E9863" s="288"/>
    </row>
    <row r="9864" spans="4:5" ht="14.4" x14ac:dyDescent="0.55000000000000004">
      <c r="D9864" s="286"/>
      <c r="E9864" s="288"/>
    </row>
    <row r="9865" spans="4:5" ht="14.4" x14ac:dyDescent="0.55000000000000004">
      <c r="D9865" s="286"/>
      <c r="E9865" s="288"/>
    </row>
    <row r="9866" spans="4:5" ht="14.4" x14ac:dyDescent="0.55000000000000004">
      <c r="D9866" s="286"/>
      <c r="E9866" s="288"/>
    </row>
    <row r="9867" spans="4:5" ht="14.4" x14ac:dyDescent="0.55000000000000004">
      <c r="D9867" s="286"/>
      <c r="E9867" s="288"/>
    </row>
    <row r="9868" spans="4:5" ht="14.4" x14ac:dyDescent="0.55000000000000004">
      <c r="D9868" s="286"/>
      <c r="E9868" s="288"/>
    </row>
    <row r="9869" spans="4:5" ht="14.4" x14ac:dyDescent="0.55000000000000004">
      <c r="D9869" s="286"/>
      <c r="E9869" s="288"/>
    </row>
    <row r="9870" spans="4:5" ht="14.4" x14ac:dyDescent="0.55000000000000004">
      <c r="D9870" s="286"/>
      <c r="E9870" s="288"/>
    </row>
    <row r="9871" spans="4:5" ht="14.4" x14ac:dyDescent="0.55000000000000004">
      <c r="D9871" s="286"/>
      <c r="E9871" s="288"/>
    </row>
    <row r="9872" spans="4:5" ht="14.4" x14ac:dyDescent="0.55000000000000004">
      <c r="D9872" s="286"/>
      <c r="E9872" s="288"/>
    </row>
    <row r="9873" spans="4:5" ht="14.4" x14ac:dyDescent="0.55000000000000004">
      <c r="D9873" s="286"/>
      <c r="E9873" s="288"/>
    </row>
    <row r="9874" spans="4:5" ht="14.4" x14ac:dyDescent="0.55000000000000004">
      <c r="D9874" s="286"/>
      <c r="E9874" s="288"/>
    </row>
    <row r="9875" spans="4:5" ht="14.4" x14ac:dyDescent="0.55000000000000004">
      <c r="D9875" s="286"/>
      <c r="E9875" s="288"/>
    </row>
    <row r="9876" spans="4:5" ht="14.4" x14ac:dyDescent="0.55000000000000004">
      <c r="D9876" s="286"/>
      <c r="E9876" s="288"/>
    </row>
    <row r="9877" spans="4:5" ht="14.4" x14ac:dyDescent="0.55000000000000004">
      <c r="D9877" s="286"/>
      <c r="E9877" s="288"/>
    </row>
    <row r="9878" spans="4:5" ht="14.4" x14ac:dyDescent="0.55000000000000004">
      <c r="D9878" s="286"/>
      <c r="E9878" s="288"/>
    </row>
    <row r="9879" spans="4:5" ht="14.4" x14ac:dyDescent="0.55000000000000004">
      <c r="D9879" s="286"/>
      <c r="E9879" s="288"/>
    </row>
    <row r="9880" spans="4:5" ht="14.4" x14ac:dyDescent="0.55000000000000004">
      <c r="D9880" s="286"/>
      <c r="E9880" s="288"/>
    </row>
    <row r="9881" spans="4:5" ht="14.4" x14ac:dyDescent="0.55000000000000004">
      <c r="D9881" s="286"/>
      <c r="E9881" s="288"/>
    </row>
    <row r="9882" spans="4:5" ht="14.4" x14ac:dyDescent="0.55000000000000004">
      <c r="D9882" s="286"/>
      <c r="E9882" s="288"/>
    </row>
    <row r="9883" spans="4:5" ht="14.4" x14ac:dyDescent="0.55000000000000004">
      <c r="D9883" s="286"/>
      <c r="E9883" s="288"/>
    </row>
    <row r="9884" spans="4:5" ht="14.4" x14ac:dyDescent="0.55000000000000004">
      <c r="D9884" s="286"/>
      <c r="E9884" s="288"/>
    </row>
    <row r="9885" spans="4:5" ht="14.4" x14ac:dyDescent="0.55000000000000004">
      <c r="D9885" s="286"/>
      <c r="E9885" s="288"/>
    </row>
    <row r="9886" spans="4:5" ht="14.4" x14ac:dyDescent="0.55000000000000004">
      <c r="D9886" s="286"/>
      <c r="E9886" s="288"/>
    </row>
    <row r="9887" spans="4:5" ht="14.4" x14ac:dyDescent="0.55000000000000004">
      <c r="D9887" s="286"/>
      <c r="E9887" s="288"/>
    </row>
    <row r="9888" spans="4:5" ht="14.4" x14ac:dyDescent="0.55000000000000004">
      <c r="D9888" s="286"/>
      <c r="E9888" s="288"/>
    </row>
    <row r="9889" spans="4:5" ht="14.4" x14ac:dyDescent="0.55000000000000004">
      <c r="D9889" s="286"/>
      <c r="E9889" s="288"/>
    </row>
    <row r="9890" spans="4:5" ht="14.4" x14ac:dyDescent="0.55000000000000004">
      <c r="D9890" s="286"/>
      <c r="E9890" s="288"/>
    </row>
    <row r="9891" spans="4:5" ht="14.4" x14ac:dyDescent="0.55000000000000004">
      <c r="D9891" s="286"/>
      <c r="E9891" s="288"/>
    </row>
    <row r="9892" spans="4:5" ht="14.4" x14ac:dyDescent="0.55000000000000004">
      <c r="D9892" s="286"/>
      <c r="E9892" s="288"/>
    </row>
    <row r="9893" spans="4:5" ht="14.4" x14ac:dyDescent="0.55000000000000004">
      <c r="D9893" s="286"/>
      <c r="E9893" s="288"/>
    </row>
    <row r="9894" spans="4:5" ht="14.4" x14ac:dyDescent="0.55000000000000004">
      <c r="D9894" s="286"/>
      <c r="E9894" s="288"/>
    </row>
    <row r="9895" spans="4:5" ht="14.4" x14ac:dyDescent="0.55000000000000004">
      <c r="D9895" s="286"/>
      <c r="E9895" s="288"/>
    </row>
    <row r="9896" spans="4:5" ht="14.4" x14ac:dyDescent="0.55000000000000004">
      <c r="D9896" s="286"/>
      <c r="E9896" s="288"/>
    </row>
    <row r="9897" spans="4:5" ht="14.4" x14ac:dyDescent="0.55000000000000004">
      <c r="D9897" s="286"/>
      <c r="E9897" s="288"/>
    </row>
    <row r="9898" spans="4:5" ht="14.4" x14ac:dyDescent="0.55000000000000004">
      <c r="D9898" s="286"/>
      <c r="E9898" s="288"/>
    </row>
    <row r="9899" spans="4:5" ht="14.4" x14ac:dyDescent="0.55000000000000004">
      <c r="D9899" s="286"/>
      <c r="E9899" s="288"/>
    </row>
    <row r="9900" spans="4:5" ht="14.4" x14ac:dyDescent="0.55000000000000004">
      <c r="D9900" s="286"/>
      <c r="E9900" s="288"/>
    </row>
    <row r="9901" spans="4:5" ht="14.4" x14ac:dyDescent="0.55000000000000004">
      <c r="D9901" s="286"/>
      <c r="E9901" s="288"/>
    </row>
    <row r="9902" spans="4:5" ht="14.4" x14ac:dyDescent="0.55000000000000004">
      <c r="D9902" s="286"/>
      <c r="E9902" s="288"/>
    </row>
    <row r="9903" spans="4:5" ht="14.4" x14ac:dyDescent="0.55000000000000004">
      <c r="D9903" s="286"/>
      <c r="E9903" s="288"/>
    </row>
    <row r="9904" spans="4:5" ht="14.4" x14ac:dyDescent="0.55000000000000004">
      <c r="D9904" s="286"/>
      <c r="E9904" s="288"/>
    </row>
    <row r="9905" spans="4:5" ht="14.4" x14ac:dyDescent="0.55000000000000004">
      <c r="D9905" s="286"/>
      <c r="E9905" s="288"/>
    </row>
    <row r="9906" spans="4:5" ht="14.4" x14ac:dyDescent="0.55000000000000004">
      <c r="D9906" s="286"/>
      <c r="E9906" s="288"/>
    </row>
    <row r="9907" spans="4:5" ht="14.4" x14ac:dyDescent="0.55000000000000004">
      <c r="D9907" s="286"/>
      <c r="E9907" s="288"/>
    </row>
    <row r="9908" spans="4:5" ht="14.4" x14ac:dyDescent="0.55000000000000004">
      <c r="D9908" s="286"/>
      <c r="E9908" s="288"/>
    </row>
    <row r="9909" spans="4:5" ht="14.4" x14ac:dyDescent="0.55000000000000004">
      <c r="D9909" s="286"/>
      <c r="E9909" s="288"/>
    </row>
    <row r="9910" spans="4:5" ht="14.4" x14ac:dyDescent="0.55000000000000004">
      <c r="D9910" s="286"/>
      <c r="E9910" s="288"/>
    </row>
    <row r="9911" spans="4:5" ht="14.4" x14ac:dyDescent="0.55000000000000004">
      <c r="D9911" s="286"/>
      <c r="E9911" s="288"/>
    </row>
    <row r="9912" spans="4:5" ht="14.4" x14ac:dyDescent="0.55000000000000004">
      <c r="D9912" s="286"/>
      <c r="E9912" s="288"/>
    </row>
    <row r="9913" spans="4:5" ht="14.4" x14ac:dyDescent="0.55000000000000004">
      <c r="D9913" s="286"/>
      <c r="E9913" s="288"/>
    </row>
    <row r="9914" spans="4:5" ht="14.4" x14ac:dyDescent="0.55000000000000004">
      <c r="D9914" s="286"/>
      <c r="E9914" s="288"/>
    </row>
    <row r="9915" spans="4:5" ht="14.4" x14ac:dyDescent="0.55000000000000004">
      <c r="D9915" s="286"/>
      <c r="E9915" s="288"/>
    </row>
    <row r="9916" spans="4:5" ht="14.4" x14ac:dyDescent="0.55000000000000004">
      <c r="D9916" s="286"/>
      <c r="E9916" s="288"/>
    </row>
    <row r="9917" spans="4:5" ht="14.4" x14ac:dyDescent="0.55000000000000004">
      <c r="D9917" s="286"/>
      <c r="E9917" s="288"/>
    </row>
    <row r="9918" spans="4:5" ht="14.4" x14ac:dyDescent="0.55000000000000004">
      <c r="D9918" s="286"/>
      <c r="E9918" s="288"/>
    </row>
    <row r="9919" spans="4:5" ht="14.4" x14ac:dyDescent="0.55000000000000004">
      <c r="D9919" s="286"/>
      <c r="E9919" s="288"/>
    </row>
    <row r="9920" spans="4:5" ht="14.4" x14ac:dyDescent="0.55000000000000004">
      <c r="D9920" s="286"/>
      <c r="E9920" s="288"/>
    </row>
    <row r="9921" spans="4:5" ht="14.4" x14ac:dyDescent="0.55000000000000004">
      <c r="D9921" s="286"/>
      <c r="E9921" s="288"/>
    </row>
    <row r="9922" spans="4:5" ht="14.4" x14ac:dyDescent="0.55000000000000004">
      <c r="D9922" s="286"/>
      <c r="E9922" s="288"/>
    </row>
    <row r="9923" spans="4:5" ht="14.4" x14ac:dyDescent="0.55000000000000004">
      <c r="D9923" s="286"/>
      <c r="E9923" s="288"/>
    </row>
    <row r="9924" spans="4:5" ht="14.4" x14ac:dyDescent="0.55000000000000004">
      <c r="D9924" s="286"/>
      <c r="E9924" s="288"/>
    </row>
    <row r="9925" spans="4:5" ht="14.4" x14ac:dyDescent="0.55000000000000004">
      <c r="D9925" s="286"/>
      <c r="E9925" s="288"/>
    </row>
    <row r="9926" spans="4:5" ht="14.4" x14ac:dyDescent="0.55000000000000004">
      <c r="D9926" s="286"/>
      <c r="E9926" s="288"/>
    </row>
    <row r="9927" spans="4:5" ht="14.4" x14ac:dyDescent="0.55000000000000004">
      <c r="D9927" s="286"/>
      <c r="E9927" s="288"/>
    </row>
    <row r="9928" spans="4:5" ht="14.4" x14ac:dyDescent="0.55000000000000004">
      <c r="D9928" s="286"/>
      <c r="E9928" s="288"/>
    </row>
    <row r="9929" spans="4:5" ht="14.4" x14ac:dyDescent="0.55000000000000004">
      <c r="D9929" s="286"/>
      <c r="E9929" s="288"/>
    </row>
    <row r="9930" spans="4:5" ht="14.4" x14ac:dyDescent="0.55000000000000004">
      <c r="D9930" s="286"/>
      <c r="E9930" s="288"/>
    </row>
    <row r="9931" spans="4:5" ht="14.4" x14ac:dyDescent="0.55000000000000004">
      <c r="D9931" s="286"/>
      <c r="E9931" s="288"/>
    </row>
    <row r="9932" spans="4:5" ht="14.4" x14ac:dyDescent="0.55000000000000004">
      <c r="D9932" s="286"/>
      <c r="E9932" s="288"/>
    </row>
    <row r="9933" spans="4:5" ht="14.4" x14ac:dyDescent="0.55000000000000004">
      <c r="D9933" s="286"/>
      <c r="E9933" s="288"/>
    </row>
    <row r="9934" spans="4:5" ht="14.4" x14ac:dyDescent="0.55000000000000004">
      <c r="D9934" s="286"/>
      <c r="E9934" s="288"/>
    </row>
    <row r="9935" spans="4:5" ht="14.4" x14ac:dyDescent="0.55000000000000004">
      <c r="D9935" s="286"/>
      <c r="E9935" s="288"/>
    </row>
    <row r="9936" spans="4:5" ht="14.4" x14ac:dyDescent="0.55000000000000004">
      <c r="D9936" s="286"/>
      <c r="E9936" s="288"/>
    </row>
    <row r="9937" spans="4:5" ht="14.4" x14ac:dyDescent="0.55000000000000004">
      <c r="D9937" s="286"/>
      <c r="E9937" s="288"/>
    </row>
    <row r="9938" spans="4:5" ht="14.4" x14ac:dyDescent="0.55000000000000004">
      <c r="D9938" s="286"/>
      <c r="E9938" s="288"/>
    </row>
    <row r="9939" spans="4:5" ht="14.4" x14ac:dyDescent="0.55000000000000004">
      <c r="D9939" s="286"/>
      <c r="E9939" s="288"/>
    </row>
    <row r="9940" spans="4:5" ht="14.4" x14ac:dyDescent="0.55000000000000004">
      <c r="D9940" s="286"/>
      <c r="E9940" s="288"/>
    </row>
    <row r="9941" spans="4:5" ht="14.4" x14ac:dyDescent="0.55000000000000004">
      <c r="D9941" s="286"/>
      <c r="E9941" s="288"/>
    </row>
    <row r="9942" spans="4:5" ht="14.4" x14ac:dyDescent="0.55000000000000004">
      <c r="D9942" s="286"/>
      <c r="E9942" s="288"/>
    </row>
    <row r="9943" spans="4:5" ht="14.4" x14ac:dyDescent="0.55000000000000004">
      <c r="D9943" s="286"/>
      <c r="E9943" s="288"/>
    </row>
    <row r="9944" spans="4:5" ht="14.4" x14ac:dyDescent="0.55000000000000004">
      <c r="D9944" s="286"/>
      <c r="E9944" s="288"/>
    </row>
    <row r="9945" spans="4:5" ht="14.4" x14ac:dyDescent="0.55000000000000004">
      <c r="D9945" s="286"/>
      <c r="E9945" s="288"/>
    </row>
    <row r="9946" spans="4:5" ht="14.4" x14ac:dyDescent="0.55000000000000004">
      <c r="D9946" s="286"/>
      <c r="E9946" s="288"/>
    </row>
    <row r="9947" spans="4:5" ht="14.4" x14ac:dyDescent="0.55000000000000004">
      <c r="D9947" s="286"/>
      <c r="E9947" s="288"/>
    </row>
    <row r="9948" spans="4:5" ht="14.4" x14ac:dyDescent="0.55000000000000004">
      <c r="D9948" s="286"/>
      <c r="E9948" s="288"/>
    </row>
    <row r="9949" spans="4:5" ht="14.4" x14ac:dyDescent="0.55000000000000004">
      <c r="D9949" s="286"/>
      <c r="E9949" s="288"/>
    </row>
    <row r="9950" spans="4:5" ht="14.4" x14ac:dyDescent="0.55000000000000004">
      <c r="D9950" s="286"/>
      <c r="E9950" s="288"/>
    </row>
    <row r="9951" spans="4:5" ht="14.4" x14ac:dyDescent="0.55000000000000004">
      <c r="D9951" s="286"/>
      <c r="E9951" s="288"/>
    </row>
    <row r="9952" spans="4:5" ht="14.4" x14ac:dyDescent="0.55000000000000004">
      <c r="D9952" s="286"/>
      <c r="E9952" s="288"/>
    </row>
    <row r="9953" spans="4:5" ht="14.4" x14ac:dyDescent="0.55000000000000004">
      <c r="D9953" s="286"/>
      <c r="E9953" s="288"/>
    </row>
    <row r="9954" spans="4:5" ht="14.4" x14ac:dyDescent="0.55000000000000004">
      <c r="D9954" s="286"/>
      <c r="E9954" s="288"/>
    </row>
    <row r="9955" spans="4:5" ht="14.4" x14ac:dyDescent="0.55000000000000004">
      <c r="D9955" s="286"/>
      <c r="E9955" s="288"/>
    </row>
    <row r="9956" spans="4:5" ht="14.4" x14ac:dyDescent="0.55000000000000004">
      <c r="D9956" s="286"/>
      <c r="E9956" s="288"/>
    </row>
    <row r="9957" spans="4:5" ht="14.4" x14ac:dyDescent="0.55000000000000004">
      <c r="D9957" s="286"/>
      <c r="E9957" s="288"/>
    </row>
    <row r="9958" spans="4:5" ht="14.4" x14ac:dyDescent="0.55000000000000004">
      <c r="D9958" s="286"/>
      <c r="E9958" s="288"/>
    </row>
    <row r="9959" spans="4:5" ht="14.4" x14ac:dyDescent="0.55000000000000004">
      <c r="D9959" s="286"/>
      <c r="E9959" s="288"/>
    </row>
    <row r="9960" spans="4:5" ht="14.4" x14ac:dyDescent="0.55000000000000004">
      <c r="D9960" s="286"/>
      <c r="E9960" s="288"/>
    </row>
    <row r="9961" spans="4:5" ht="14.4" x14ac:dyDescent="0.55000000000000004">
      <c r="D9961" s="286"/>
      <c r="E9961" s="288"/>
    </row>
    <row r="9962" spans="4:5" ht="14.4" x14ac:dyDescent="0.55000000000000004">
      <c r="D9962" s="286"/>
      <c r="E9962" s="288"/>
    </row>
    <row r="9963" spans="4:5" ht="14.4" x14ac:dyDescent="0.55000000000000004">
      <c r="D9963" s="286"/>
      <c r="E9963" s="288"/>
    </row>
    <row r="9964" spans="4:5" ht="14.4" x14ac:dyDescent="0.55000000000000004">
      <c r="D9964" s="286"/>
      <c r="E9964" s="288"/>
    </row>
    <row r="9965" spans="4:5" ht="14.4" x14ac:dyDescent="0.55000000000000004">
      <c r="D9965" s="286"/>
      <c r="E9965" s="288"/>
    </row>
    <row r="9966" spans="4:5" ht="14.4" x14ac:dyDescent="0.55000000000000004">
      <c r="D9966" s="286"/>
      <c r="E9966" s="288"/>
    </row>
    <row r="9967" spans="4:5" ht="14.4" x14ac:dyDescent="0.55000000000000004">
      <c r="D9967" s="286"/>
      <c r="E9967" s="288"/>
    </row>
    <row r="9968" spans="4:5" ht="14.4" x14ac:dyDescent="0.55000000000000004">
      <c r="D9968" s="286"/>
      <c r="E9968" s="288"/>
    </row>
    <row r="9969" spans="4:5" ht="14.4" x14ac:dyDescent="0.55000000000000004">
      <c r="D9969" s="286"/>
      <c r="E9969" s="288"/>
    </row>
    <row r="9970" spans="4:5" ht="14.4" x14ac:dyDescent="0.55000000000000004">
      <c r="D9970" s="286"/>
      <c r="E9970" s="288"/>
    </row>
    <row r="9971" spans="4:5" ht="14.4" x14ac:dyDescent="0.55000000000000004">
      <c r="D9971" s="286"/>
      <c r="E9971" s="288"/>
    </row>
    <row r="9972" spans="4:5" ht="14.4" x14ac:dyDescent="0.55000000000000004">
      <c r="D9972" s="286"/>
      <c r="E9972" s="288"/>
    </row>
    <row r="9973" spans="4:5" ht="14.4" x14ac:dyDescent="0.55000000000000004">
      <c r="D9973" s="286"/>
      <c r="E9973" s="288"/>
    </row>
    <row r="9974" spans="4:5" ht="14.4" x14ac:dyDescent="0.55000000000000004">
      <c r="D9974" s="286"/>
      <c r="E9974" s="288"/>
    </row>
    <row r="9975" spans="4:5" ht="14.4" x14ac:dyDescent="0.55000000000000004">
      <c r="D9975" s="286"/>
      <c r="E9975" s="288"/>
    </row>
    <row r="9976" spans="4:5" ht="14.4" x14ac:dyDescent="0.55000000000000004">
      <c r="D9976" s="286"/>
      <c r="E9976" s="288"/>
    </row>
    <row r="9977" spans="4:5" ht="14.4" x14ac:dyDescent="0.55000000000000004">
      <c r="D9977" s="286"/>
      <c r="E9977" s="288"/>
    </row>
    <row r="9978" spans="4:5" ht="14.4" x14ac:dyDescent="0.55000000000000004">
      <c r="D9978" s="286"/>
      <c r="E9978" s="288"/>
    </row>
    <row r="9979" spans="4:5" ht="14.4" x14ac:dyDescent="0.55000000000000004">
      <c r="D9979" s="286"/>
      <c r="E9979" s="288"/>
    </row>
    <row r="9980" spans="4:5" ht="14.4" x14ac:dyDescent="0.55000000000000004">
      <c r="D9980" s="286"/>
      <c r="E9980" s="288"/>
    </row>
    <row r="9981" spans="4:5" ht="14.4" x14ac:dyDescent="0.55000000000000004">
      <c r="D9981" s="286"/>
      <c r="E9981" s="288"/>
    </row>
    <row r="9982" spans="4:5" ht="14.4" x14ac:dyDescent="0.55000000000000004">
      <c r="D9982" s="286"/>
      <c r="E9982" s="288"/>
    </row>
    <row r="9983" spans="4:5" ht="14.4" x14ac:dyDescent="0.55000000000000004">
      <c r="D9983" s="286"/>
      <c r="E9983" s="288"/>
    </row>
    <row r="9984" spans="4:5" ht="14.4" x14ac:dyDescent="0.55000000000000004">
      <c r="D9984" s="286"/>
      <c r="E9984" s="288"/>
    </row>
    <row r="9985" spans="4:5" ht="14.4" x14ac:dyDescent="0.55000000000000004">
      <c r="D9985" s="286"/>
      <c r="E9985" s="288"/>
    </row>
    <row r="9986" spans="4:5" ht="14.4" x14ac:dyDescent="0.55000000000000004">
      <c r="D9986" s="286"/>
      <c r="E9986" s="288"/>
    </row>
    <row r="9987" spans="4:5" ht="14.4" x14ac:dyDescent="0.55000000000000004">
      <c r="D9987" s="286"/>
      <c r="E9987" s="288"/>
    </row>
    <row r="9988" spans="4:5" ht="14.4" x14ac:dyDescent="0.55000000000000004">
      <c r="D9988" s="286"/>
      <c r="E9988" s="288"/>
    </row>
    <row r="9989" spans="4:5" ht="14.4" x14ac:dyDescent="0.55000000000000004">
      <c r="D9989" s="286"/>
      <c r="E9989" s="288"/>
    </row>
    <row r="9990" spans="4:5" ht="14.4" x14ac:dyDescent="0.55000000000000004">
      <c r="D9990" s="286"/>
      <c r="E9990" s="288"/>
    </row>
    <row r="9991" spans="4:5" ht="14.4" x14ac:dyDescent="0.55000000000000004">
      <c r="D9991" s="286"/>
      <c r="E9991" s="288"/>
    </row>
    <row r="9992" spans="4:5" ht="14.4" x14ac:dyDescent="0.55000000000000004">
      <c r="D9992" s="286"/>
      <c r="E9992" s="288"/>
    </row>
    <row r="9993" spans="4:5" ht="14.4" x14ac:dyDescent="0.55000000000000004">
      <c r="D9993" s="286"/>
      <c r="E9993" s="288"/>
    </row>
    <row r="9994" spans="4:5" ht="14.4" x14ac:dyDescent="0.55000000000000004">
      <c r="D9994" s="286"/>
      <c r="E9994" s="288"/>
    </row>
    <row r="9995" spans="4:5" ht="14.4" x14ac:dyDescent="0.55000000000000004">
      <c r="D9995" s="286"/>
      <c r="E9995" s="288"/>
    </row>
    <row r="9996" spans="4:5" ht="14.4" x14ac:dyDescent="0.55000000000000004">
      <c r="D9996" s="286"/>
      <c r="E9996" s="288"/>
    </row>
    <row r="9997" spans="4:5" ht="14.4" x14ac:dyDescent="0.55000000000000004">
      <c r="D9997" s="286"/>
      <c r="E9997" s="288"/>
    </row>
    <row r="9998" spans="4:5" ht="14.4" x14ac:dyDescent="0.55000000000000004">
      <c r="D9998" s="286"/>
      <c r="E9998" s="288"/>
    </row>
    <row r="9999" spans="4:5" ht="14.4" x14ac:dyDescent="0.55000000000000004">
      <c r="D9999" s="286"/>
      <c r="E9999" s="288"/>
    </row>
    <row r="10000" spans="4:5" ht="14.4" x14ac:dyDescent="0.55000000000000004">
      <c r="D10000" s="286"/>
      <c r="E10000" s="288"/>
    </row>
    <row r="10001" spans="4:5" ht="14.4" x14ac:dyDescent="0.55000000000000004">
      <c r="D10001" s="286"/>
      <c r="E10001" s="288"/>
    </row>
    <row r="10002" spans="4:5" ht="14.4" x14ac:dyDescent="0.55000000000000004">
      <c r="D10002" s="286"/>
      <c r="E10002" s="288"/>
    </row>
    <row r="10003" spans="4:5" ht="14.4" x14ac:dyDescent="0.55000000000000004">
      <c r="D10003" s="286"/>
      <c r="E10003" s="288"/>
    </row>
    <row r="10004" spans="4:5" ht="14.4" x14ac:dyDescent="0.55000000000000004">
      <c r="D10004" s="286"/>
      <c r="E10004" s="288"/>
    </row>
    <row r="10005" spans="4:5" ht="14.4" x14ac:dyDescent="0.55000000000000004">
      <c r="D10005" s="286"/>
      <c r="E10005" s="288"/>
    </row>
    <row r="10006" spans="4:5" ht="14.4" x14ac:dyDescent="0.55000000000000004">
      <c r="D10006" s="286"/>
      <c r="E10006" s="288"/>
    </row>
    <row r="10007" spans="4:5" ht="14.4" x14ac:dyDescent="0.55000000000000004">
      <c r="D10007" s="286"/>
      <c r="E10007" s="288"/>
    </row>
    <row r="10008" spans="4:5" ht="14.4" x14ac:dyDescent="0.55000000000000004">
      <c r="D10008" s="286"/>
      <c r="E10008" s="288"/>
    </row>
    <row r="10009" spans="4:5" ht="14.4" x14ac:dyDescent="0.55000000000000004">
      <c r="D10009" s="286"/>
      <c r="E10009" s="288"/>
    </row>
    <row r="10010" spans="4:5" ht="14.4" x14ac:dyDescent="0.55000000000000004">
      <c r="D10010" s="286"/>
      <c r="E10010" s="288"/>
    </row>
    <row r="10011" spans="4:5" ht="14.4" x14ac:dyDescent="0.55000000000000004">
      <c r="D10011" s="286"/>
      <c r="E10011" s="288"/>
    </row>
    <row r="10012" spans="4:5" ht="14.4" x14ac:dyDescent="0.55000000000000004">
      <c r="D10012" s="286"/>
      <c r="E10012" s="288"/>
    </row>
    <row r="10013" spans="4:5" ht="14.4" x14ac:dyDescent="0.55000000000000004">
      <c r="D10013" s="286"/>
      <c r="E10013" s="288"/>
    </row>
    <row r="10014" spans="4:5" ht="14.4" x14ac:dyDescent="0.55000000000000004">
      <c r="D10014" s="286"/>
      <c r="E10014" s="288"/>
    </row>
    <row r="10015" spans="4:5" ht="14.4" x14ac:dyDescent="0.55000000000000004">
      <c r="D10015" s="286"/>
      <c r="E10015" s="288"/>
    </row>
    <row r="10016" spans="4:5" ht="14.4" x14ac:dyDescent="0.55000000000000004">
      <c r="D10016" s="286"/>
      <c r="E10016" s="288"/>
    </row>
    <row r="10017" spans="4:5" ht="14.4" x14ac:dyDescent="0.55000000000000004">
      <c r="D10017" s="286"/>
      <c r="E10017" s="288"/>
    </row>
    <row r="10018" spans="4:5" ht="14.4" x14ac:dyDescent="0.55000000000000004">
      <c r="D10018" s="286"/>
      <c r="E10018" s="288"/>
    </row>
    <row r="10019" spans="4:5" ht="14.4" x14ac:dyDescent="0.55000000000000004">
      <c r="D10019" s="286"/>
      <c r="E10019" s="288"/>
    </row>
    <row r="10020" spans="4:5" ht="14.4" x14ac:dyDescent="0.55000000000000004">
      <c r="D10020" s="286"/>
      <c r="E10020" s="288"/>
    </row>
    <row r="10021" spans="4:5" ht="14.4" x14ac:dyDescent="0.55000000000000004">
      <c r="D10021" s="286"/>
      <c r="E10021" s="288"/>
    </row>
    <row r="10022" spans="4:5" ht="14.4" x14ac:dyDescent="0.55000000000000004">
      <c r="D10022" s="286"/>
      <c r="E10022" s="288"/>
    </row>
    <row r="10023" spans="4:5" ht="14.4" x14ac:dyDescent="0.55000000000000004">
      <c r="D10023" s="286"/>
      <c r="E10023" s="288"/>
    </row>
    <row r="10024" spans="4:5" ht="14.4" x14ac:dyDescent="0.55000000000000004">
      <c r="D10024" s="286"/>
      <c r="E10024" s="288"/>
    </row>
    <row r="10025" spans="4:5" ht="14.4" x14ac:dyDescent="0.55000000000000004">
      <c r="D10025" s="286"/>
      <c r="E10025" s="288"/>
    </row>
    <row r="10026" spans="4:5" ht="14.4" x14ac:dyDescent="0.55000000000000004">
      <c r="D10026" s="286"/>
      <c r="E10026" s="288"/>
    </row>
    <row r="10027" spans="4:5" ht="14.4" x14ac:dyDescent="0.55000000000000004">
      <c r="D10027" s="286"/>
      <c r="E10027" s="288"/>
    </row>
    <row r="10028" spans="4:5" ht="14.4" x14ac:dyDescent="0.55000000000000004">
      <c r="D10028" s="286"/>
      <c r="E10028" s="288"/>
    </row>
    <row r="10029" spans="4:5" ht="14.4" x14ac:dyDescent="0.55000000000000004">
      <c r="D10029" s="286"/>
      <c r="E10029" s="288"/>
    </row>
    <row r="10030" spans="4:5" ht="14.4" x14ac:dyDescent="0.55000000000000004">
      <c r="D10030" s="286"/>
      <c r="E10030" s="288"/>
    </row>
    <row r="10031" spans="4:5" ht="14.4" x14ac:dyDescent="0.55000000000000004">
      <c r="D10031" s="286"/>
      <c r="E10031" s="288"/>
    </row>
    <row r="10032" spans="4:5" ht="14.4" x14ac:dyDescent="0.55000000000000004">
      <c r="D10032" s="286"/>
      <c r="E10032" s="288"/>
    </row>
    <row r="10033" spans="4:5" ht="14.4" x14ac:dyDescent="0.55000000000000004">
      <c r="D10033" s="286"/>
      <c r="E10033" s="288"/>
    </row>
    <row r="10034" spans="4:5" ht="14.4" x14ac:dyDescent="0.55000000000000004">
      <c r="D10034" s="286"/>
      <c r="E10034" s="288"/>
    </row>
    <row r="10035" spans="4:5" ht="14.4" x14ac:dyDescent="0.55000000000000004">
      <c r="D10035" s="286"/>
      <c r="E10035" s="288"/>
    </row>
    <row r="10036" spans="4:5" ht="14.4" x14ac:dyDescent="0.55000000000000004">
      <c r="D10036" s="286"/>
      <c r="E10036" s="288"/>
    </row>
    <row r="10037" spans="4:5" ht="14.4" x14ac:dyDescent="0.55000000000000004">
      <c r="D10037" s="286"/>
      <c r="E10037" s="288"/>
    </row>
    <row r="10038" spans="4:5" ht="14.4" x14ac:dyDescent="0.55000000000000004">
      <c r="D10038" s="286"/>
      <c r="E10038" s="288"/>
    </row>
    <row r="10039" spans="4:5" ht="14.4" x14ac:dyDescent="0.55000000000000004">
      <c r="D10039" s="286"/>
      <c r="E10039" s="288"/>
    </row>
    <row r="10040" spans="4:5" ht="14.4" x14ac:dyDescent="0.55000000000000004">
      <c r="D10040" s="286"/>
      <c r="E10040" s="288"/>
    </row>
    <row r="10041" spans="4:5" ht="14.4" x14ac:dyDescent="0.55000000000000004">
      <c r="D10041" s="286"/>
      <c r="E10041" s="288"/>
    </row>
    <row r="10042" spans="4:5" ht="14.4" x14ac:dyDescent="0.55000000000000004">
      <c r="D10042" s="286"/>
      <c r="E10042" s="288"/>
    </row>
    <row r="10043" spans="4:5" ht="14.4" x14ac:dyDescent="0.55000000000000004">
      <c r="D10043" s="286"/>
      <c r="E10043" s="288"/>
    </row>
    <row r="10044" spans="4:5" ht="14.4" x14ac:dyDescent="0.55000000000000004">
      <c r="D10044" s="286"/>
      <c r="E10044" s="288"/>
    </row>
    <row r="10045" spans="4:5" ht="14.4" x14ac:dyDescent="0.55000000000000004">
      <c r="D10045" s="286"/>
      <c r="E10045" s="288"/>
    </row>
    <row r="10046" spans="4:5" ht="14.4" x14ac:dyDescent="0.55000000000000004">
      <c r="D10046" s="286"/>
      <c r="E10046" s="288"/>
    </row>
    <row r="10047" spans="4:5" ht="14.4" x14ac:dyDescent="0.55000000000000004">
      <c r="D10047" s="286"/>
      <c r="E10047" s="288"/>
    </row>
    <row r="10048" spans="4:5" ht="14.4" x14ac:dyDescent="0.55000000000000004">
      <c r="D10048" s="286"/>
      <c r="E10048" s="288"/>
    </row>
    <row r="10049" spans="4:5" ht="14.4" x14ac:dyDescent="0.55000000000000004">
      <c r="D10049" s="286"/>
      <c r="E10049" s="288"/>
    </row>
    <row r="10050" spans="4:5" ht="14.4" x14ac:dyDescent="0.55000000000000004">
      <c r="D10050" s="286"/>
      <c r="E10050" s="288"/>
    </row>
    <row r="10051" spans="4:5" ht="14.4" x14ac:dyDescent="0.55000000000000004">
      <c r="D10051" s="286"/>
      <c r="E10051" s="288"/>
    </row>
    <row r="10052" spans="4:5" ht="14.4" x14ac:dyDescent="0.55000000000000004">
      <c r="D10052" s="286"/>
      <c r="E10052" s="288"/>
    </row>
    <row r="10053" spans="4:5" ht="14.4" x14ac:dyDescent="0.55000000000000004">
      <c r="D10053" s="286"/>
      <c r="E10053" s="288"/>
    </row>
    <row r="10054" spans="4:5" ht="14.4" x14ac:dyDescent="0.55000000000000004">
      <c r="D10054" s="286"/>
      <c r="E10054" s="288"/>
    </row>
    <row r="10055" spans="4:5" ht="14.4" x14ac:dyDescent="0.55000000000000004">
      <c r="D10055" s="286"/>
      <c r="E10055" s="288"/>
    </row>
    <row r="10056" spans="4:5" ht="14.4" x14ac:dyDescent="0.55000000000000004">
      <c r="D10056" s="286"/>
      <c r="E10056" s="288"/>
    </row>
    <row r="10057" spans="4:5" ht="14.4" x14ac:dyDescent="0.55000000000000004">
      <c r="D10057" s="286"/>
      <c r="E10057" s="288"/>
    </row>
    <row r="10058" spans="4:5" ht="14.4" x14ac:dyDescent="0.55000000000000004">
      <c r="D10058" s="286"/>
      <c r="E10058" s="288"/>
    </row>
    <row r="10059" spans="4:5" ht="14.4" x14ac:dyDescent="0.55000000000000004">
      <c r="D10059" s="286"/>
      <c r="E10059" s="288"/>
    </row>
    <row r="10060" spans="4:5" ht="14.4" x14ac:dyDescent="0.55000000000000004">
      <c r="D10060" s="286"/>
      <c r="E10060" s="288"/>
    </row>
    <row r="10061" spans="4:5" ht="14.4" x14ac:dyDescent="0.55000000000000004">
      <c r="D10061" s="286"/>
      <c r="E10061" s="288"/>
    </row>
    <row r="10062" spans="4:5" ht="14.4" x14ac:dyDescent="0.55000000000000004">
      <c r="D10062" s="286"/>
      <c r="E10062" s="288"/>
    </row>
    <row r="10063" spans="4:5" ht="14.4" x14ac:dyDescent="0.55000000000000004">
      <c r="D10063" s="286"/>
      <c r="E10063" s="288"/>
    </row>
    <row r="10064" spans="4:5" ht="14.4" x14ac:dyDescent="0.55000000000000004">
      <c r="D10064" s="286"/>
      <c r="E10064" s="288"/>
    </row>
    <row r="10065" spans="4:5" ht="14.4" x14ac:dyDescent="0.55000000000000004">
      <c r="D10065" s="286"/>
      <c r="E10065" s="288"/>
    </row>
    <row r="10066" spans="4:5" ht="14.4" x14ac:dyDescent="0.55000000000000004">
      <c r="D10066" s="286"/>
      <c r="E10066" s="288"/>
    </row>
    <row r="10067" spans="4:5" ht="14.4" x14ac:dyDescent="0.55000000000000004">
      <c r="D10067" s="286"/>
      <c r="E10067" s="288"/>
    </row>
    <row r="10068" spans="4:5" ht="14.4" x14ac:dyDescent="0.55000000000000004">
      <c r="D10068" s="286"/>
      <c r="E10068" s="288"/>
    </row>
    <row r="10069" spans="4:5" ht="14.4" x14ac:dyDescent="0.55000000000000004">
      <c r="D10069" s="286"/>
      <c r="E10069" s="288"/>
    </row>
    <row r="10070" spans="4:5" ht="14.4" x14ac:dyDescent="0.55000000000000004">
      <c r="D10070" s="286"/>
      <c r="E10070" s="288"/>
    </row>
    <row r="10071" spans="4:5" ht="14.4" x14ac:dyDescent="0.55000000000000004">
      <c r="D10071" s="286"/>
      <c r="E10071" s="288"/>
    </row>
    <row r="10072" spans="4:5" ht="14.4" x14ac:dyDescent="0.55000000000000004">
      <c r="D10072" s="286"/>
      <c r="E10072" s="288"/>
    </row>
    <row r="10073" spans="4:5" ht="14.4" x14ac:dyDescent="0.55000000000000004">
      <c r="D10073" s="286"/>
      <c r="E10073" s="288"/>
    </row>
    <row r="10074" spans="4:5" ht="14.4" x14ac:dyDescent="0.55000000000000004">
      <c r="D10074" s="286"/>
      <c r="E10074" s="288"/>
    </row>
    <row r="10075" spans="4:5" ht="14.4" x14ac:dyDescent="0.55000000000000004">
      <c r="D10075" s="286"/>
      <c r="E10075" s="288"/>
    </row>
    <row r="10076" spans="4:5" ht="14.4" x14ac:dyDescent="0.55000000000000004">
      <c r="D10076" s="286"/>
      <c r="E10076" s="288"/>
    </row>
    <row r="10077" spans="4:5" ht="14.4" x14ac:dyDescent="0.55000000000000004">
      <c r="D10077" s="286"/>
      <c r="E10077" s="288"/>
    </row>
    <row r="10078" spans="4:5" ht="14.4" x14ac:dyDescent="0.55000000000000004">
      <c r="D10078" s="286"/>
      <c r="E10078" s="288"/>
    </row>
    <row r="10079" spans="4:5" ht="14.4" x14ac:dyDescent="0.55000000000000004">
      <c r="D10079" s="286"/>
      <c r="E10079" s="288"/>
    </row>
    <row r="10080" spans="4:5" ht="14.4" x14ac:dyDescent="0.55000000000000004">
      <c r="D10080" s="286"/>
      <c r="E10080" s="288"/>
    </row>
    <row r="10081" spans="4:5" ht="14.4" x14ac:dyDescent="0.55000000000000004">
      <c r="D10081" s="286"/>
      <c r="E10081" s="288"/>
    </row>
    <row r="10082" spans="4:5" ht="14.4" x14ac:dyDescent="0.55000000000000004">
      <c r="D10082" s="286"/>
      <c r="E10082" s="288"/>
    </row>
    <row r="10083" spans="4:5" ht="14.4" x14ac:dyDescent="0.55000000000000004">
      <c r="D10083" s="286"/>
      <c r="E10083" s="288"/>
    </row>
    <row r="10084" spans="4:5" ht="14.4" x14ac:dyDescent="0.55000000000000004">
      <c r="D10084" s="286"/>
      <c r="E10084" s="288"/>
    </row>
    <row r="10085" spans="4:5" ht="14.4" x14ac:dyDescent="0.55000000000000004">
      <c r="D10085" s="286"/>
      <c r="E10085" s="288"/>
    </row>
    <row r="10086" spans="4:5" ht="14.4" x14ac:dyDescent="0.55000000000000004">
      <c r="D10086" s="286"/>
      <c r="E10086" s="288"/>
    </row>
    <row r="10087" spans="4:5" ht="14.4" x14ac:dyDescent="0.55000000000000004">
      <c r="D10087" s="286"/>
      <c r="E10087" s="288"/>
    </row>
    <row r="10088" spans="4:5" ht="14.4" x14ac:dyDescent="0.55000000000000004">
      <c r="D10088" s="286"/>
      <c r="E10088" s="288"/>
    </row>
    <row r="10089" spans="4:5" ht="14.4" x14ac:dyDescent="0.55000000000000004">
      <c r="D10089" s="286"/>
      <c r="E10089" s="288"/>
    </row>
    <row r="10090" spans="4:5" ht="14.4" x14ac:dyDescent="0.55000000000000004">
      <c r="D10090" s="286"/>
      <c r="E10090" s="288"/>
    </row>
    <row r="10091" spans="4:5" ht="14.4" x14ac:dyDescent="0.55000000000000004">
      <c r="D10091" s="286"/>
      <c r="E10091" s="288"/>
    </row>
    <row r="10092" spans="4:5" ht="14.4" x14ac:dyDescent="0.55000000000000004">
      <c r="D10092" s="286"/>
      <c r="E10092" s="288"/>
    </row>
    <row r="10093" spans="4:5" ht="14.4" x14ac:dyDescent="0.55000000000000004">
      <c r="D10093" s="286"/>
      <c r="E10093" s="288"/>
    </row>
    <row r="10094" spans="4:5" ht="14.4" x14ac:dyDescent="0.55000000000000004">
      <c r="D10094" s="286"/>
      <c r="E10094" s="288"/>
    </row>
    <row r="10095" spans="4:5" ht="14.4" x14ac:dyDescent="0.55000000000000004">
      <c r="D10095" s="286"/>
      <c r="E10095" s="288"/>
    </row>
    <row r="10096" spans="4:5" ht="14.4" x14ac:dyDescent="0.55000000000000004">
      <c r="D10096" s="286"/>
      <c r="E10096" s="288"/>
    </row>
    <row r="10097" spans="4:5" ht="14.4" x14ac:dyDescent="0.55000000000000004">
      <c r="D10097" s="286"/>
      <c r="E10097" s="288"/>
    </row>
    <row r="10098" spans="4:5" ht="14.4" x14ac:dyDescent="0.55000000000000004">
      <c r="D10098" s="286"/>
      <c r="E10098" s="288"/>
    </row>
    <row r="10099" spans="4:5" ht="14.4" x14ac:dyDescent="0.55000000000000004">
      <c r="D10099" s="286"/>
      <c r="E10099" s="288"/>
    </row>
    <row r="10100" spans="4:5" ht="14.4" x14ac:dyDescent="0.55000000000000004">
      <c r="D10100" s="286"/>
      <c r="E10100" s="288"/>
    </row>
    <row r="10101" spans="4:5" ht="14.4" x14ac:dyDescent="0.55000000000000004">
      <c r="D10101" s="286"/>
      <c r="E10101" s="288"/>
    </row>
    <row r="10102" spans="4:5" ht="14.4" x14ac:dyDescent="0.55000000000000004">
      <c r="D10102" s="286"/>
      <c r="E10102" s="288"/>
    </row>
    <row r="10103" spans="4:5" ht="14.4" x14ac:dyDescent="0.55000000000000004">
      <c r="D10103" s="286"/>
      <c r="E10103" s="288"/>
    </row>
    <row r="10104" spans="4:5" ht="14.4" x14ac:dyDescent="0.55000000000000004">
      <c r="D10104" s="286"/>
      <c r="E10104" s="288"/>
    </row>
    <row r="10105" spans="4:5" ht="14.4" x14ac:dyDescent="0.55000000000000004">
      <c r="D10105" s="286"/>
      <c r="E10105" s="288"/>
    </row>
    <row r="10106" spans="4:5" ht="14.4" x14ac:dyDescent="0.55000000000000004">
      <c r="D10106" s="286"/>
      <c r="E10106" s="288"/>
    </row>
    <row r="10107" spans="4:5" ht="14.4" x14ac:dyDescent="0.55000000000000004">
      <c r="D10107" s="286"/>
      <c r="E10107" s="288"/>
    </row>
    <row r="10108" spans="4:5" ht="14.4" x14ac:dyDescent="0.55000000000000004">
      <c r="D10108" s="286"/>
      <c r="E10108" s="288"/>
    </row>
    <row r="10109" spans="4:5" ht="14.4" x14ac:dyDescent="0.55000000000000004">
      <c r="D10109" s="286"/>
      <c r="E10109" s="288"/>
    </row>
    <row r="10110" spans="4:5" ht="14.4" x14ac:dyDescent="0.55000000000000004">
      <c r="D10110" s="286"/>
      <c r="E10110" s="288"/>
    </row>
    <row r="10111" spans="4:5" ht="14.4" x14ac:dyDescent="0.55000000000000004">
      <c r="D10111" s="286"/>
      <c r="E10111" s="288"/>
    </row>
    <row r="10112" spans="4:5" ht="14.4" x14ac:dyDescent="0.55000000000000004">
      <c r="D10112" s="286"/>
      <c r="E10112" s="288"/>
    </row>
    <row r="10113" spans="4:5" ht="14.4" x14ac:dyDescent="0.55000000000000004">
      <c r="D10113" s="286"/>
      <c r="E10113" s="288"/>
    </row>
    <row r="10114" spans="4:5" ht="14.4" x14ac:dyDescent="0.55000000000000004">
      <c r="D10114" s="286"/>
      <c r="E10114" s="288"/>
    </row>
    <row r="10115" spans="4:5" ht="14.4" x14ac:dyDescent="0.55000000000000004">
      <c r="D10115" s="286"/>
      <c r="E10115" s="288"/>
    </row>
    <row r="10116" spans="4:5" ht="14.4" x14ac:dyDescent="0.55000000000000004">
      <c r="D10116" s="286"/>
      <c r="E10116" s="288"/>
    </row>
    <row r="10117" spans="4:5" ht="14.4" x14ac:dyDescent="0.55000000000000004">
      <c r="D10117" s="286"/>
      <c r="E10117" s="288"/>
    </row>
    <row r="10118" spans="4:5" ht="14.4" x14ac:dyDescent="0.55000000000000004">
      <c r="D10118" s="286"/>
      <c r="E10118" s="288"/>
    </row>
    <row r="10119" spans="4:5" ht="14.4" x14ac:dyDescent="0.55000000000000004">
      <c r="D10119" s="286"/>
      <c r="E10119" s="288"/>
    </row>
    <row r="10120" spans="4:5" ht="14.4" x14ac:dyDescent="0.55000000000000004">
      <c r="D10120" s="286"/>
      <c r="E10120" s="288"/>
    </row>
    <row r="10121" spans="4:5" ht="14.4" x14ac:dyDescent="0.55000000000000004">
      <c r="D10121" s="286"/>
      <c r="E10121" s="288"/>
    </row>
    <row r="10122" spans="4:5" ht="14.4" x14ac:dyDescent="0.55000000000000004">
      <c r="D10122" s="286"/>
      <c r="E10122" s="288"/>
    </row>
    <row r="10123" spans="4:5" ht="14.4" x14ac:dyDescent="0.55000000000000004">
      <c r="D10123" s="286"/>
      <c r="E10123" s="288"/>
    </row>
    <row r="10124" spans="4:5" ht="14.4" x14ac:dyDescent="0.55000000000000004">
      <c r="D10124" s="286"/>
      <c r="E10124" s="288"/>
    </row>
    <row r="10125" spans="4:5" ht="14.4" x14ac:dyDescent="0.55000000000000004">
      <c r="D10125" s="286"/>
      <c r="E10125" s="288"/>
    </row>
    <row r="10126" spans="4:5" ht="14.4" x14ac:dyDescent="0.55000000000000004">
      <c r="D10126" s="286"/>
      <c r="E10126" s="288"/>
    </row>
    <row r="10127" spans="4:5" ht="14.4" x14ac:dyDescent="0.55000000000000004">
      <c r="D10127" s="286"/>
      <c r="E10127" s="288"/>
    </row>
    <row r="10128" spans="4:5" ht="14.4" x14ac:dyDescent="0.55000000000000004">
      <c r="D10128" s="286"/>
      <c r="E10128" s="288"/>
    </row>
    <row r="10129" spans="4:5" ht="14.4" x14ac:dyDescent="0.55000000000000004">
      <c r="D10129" s="286"/>
      <c r="E10129" s="288"/>
    </row>
    <row r="10130" spans="4:5" ht="14.4" x14ac:dyDescent="0.55000000000000004">
      <c r="D10130" s="286"/>
      <c r="E10130" s="288"/>
    </row>
    <row r="10131" spans="4:5" ht="14.4" x14ac:dyDescent="0.55000000000000004">
      <c r="D10131" s="286"/>
      <c r="E10131" s="288"/>
    </row>
    <row r="10132" spans="4:5" ht="14.4" x14ac:dyDescent="0.55000000000000004">
      <c r="D10132" s="286"/>
      <c r="E10132" s="288"/>
    </row>
    <row r="10133" spans="4:5" ht="14.4" x14ac:dyDescent="0.55000000000000004">
      <c r="D10133" s="286"/>
      <c r="E10133" s="288"/>
    </row>
    <row r="10134" spans="4:5" ht="14.4" x14ac:dyDescent="0.55000000000000004">
      <c r="D10134" s="286"/>
      <c r="E10134" s="288"/>
    </row>
    <row r="10135" spans="4:5" ht="14.4" x14ac:dyDescent="0.55000000000000004">
      <c r="D10135" s="286"/>
      <c r="E10135" s="288"/>
    </row>
    <row r="10136" spans="4:5" ht="14.4" x14ac:dyDescent="0.55000000000000004">
      <c r="D10136" s="286"/>
      <c r="E10136" s="288"/>
    </row>
    <row r="10137" spans="4:5" ht="14.4" x14ac:dyDescent="0.55000000000000004">
      <c r="D10137" s="286"/>
      <c r="E10137" s="288"/>
    </row>
    <row r="10138" spans="4:5" ht="14.4" x14ac:dyDescent="0.55000000000000004">
      <c r="D10138" s="286"/>
      <c r="E10138" s="288"/>
    </row>
    <row r="10139" spans="4:5" ht="14.4" x14ac:dyDescent="0.55000000000000004">
      <c r="D10139" s="286"/>
      <c r="E10139" s="288"/>
    </row>
    <row r="10140" spans="4:5" ht="14.4" x14ac:dyDescent="0.55000000000000004">
      <c r="D10140" s="286"/>
      <c r="E10140" s="288"/>
    </row>
    <row r="10141" spans="4:5" ht="14.4" x14ac:dyDescent="0.55000000000000004">
      <c r="D10141" s="286"/>
      <c r="E10141" s="288"/>
    </row>
    <row r="10142" spans="4:5" ht="14.4" x14ac:dyDescent="0.55000000000000004">
      <c r="D10142" s="286"/>
      <c r="E10142" s="288"/>
    </row>
    <row r="10143" spans="4:5" ht="14.4" x14ac:dyDescent="0.55000000000000004">
      <c r="D10143" s="286"/>
      <c r="E10143" s="288"/>
    </row>
    <row r="10144" spans="4:5" ht="14.4" x14ac:dyDescent="0.55000000000000004">
      <c r="D10144" s="286"/>
      <c r="E10144" s="288"/>
    </row>
    <row r="10145" spans="4:5" ht="14.4" x14ac:dyDescent="0.55000000000000004">
      <c r="D10145" s="286"/>
      <c r="E10145" s="288"/>
    </row>
    <row r="10146" spans="4:5" ht="14.4" x14ac:dyDescent="0.55000000000000004">
      <c r="D10146" s="286"/>
      <c r="E10146" s="288"/>
    </row>
    <row r="10147" spans="4:5" ht="14.4" x14ac:dyDescent="0.55000000000000004">
      <c r="D10147" s="286"/>
      <c r="E10147" s="288"/>
    </row>
    <row r="10148" spans="4:5" ht="14.4" x14ac:dyDescent="0.55000000000000004">
      <c r="D10148" s="286"/>
      <c r="E10148" s="288"/>
    </row>
    <row r="10149" spans="4:5" ht="14.4" x14ac:dyDescent="0.55000000000000004">
      <c r="D10149" s="286"/>
      <c r="E10149" s="288"/>
    </row>
    <row r="10150" spans="4:5" ht="14.4" x14ac:dyDescent="0.55000000000000004">
      <c r="D10150" s="286"/>
      <c r="E10150" s="288"/>
    </row>
    <row r="10151" spans="4:5" ht="14.4" x14ac:dyDescent="0.55000000000000004">
      <c r="D10151" s="286"/>
      <c r="E10151" s="288"/>
    </row>
    <row r="10152" spans="4:5" ht="14.4" x14ac:dyDescent="0.55000000000000004">
      <c r="D10152" s="286"/>
      <c r="E10152" s="288"/>
    </row>
    <row r="10153" spans="4:5" ht="14.4" x14ac:dyDescent="0.55000000000000004">
      <c r="D10153" s="286"/>
      <c r="E10153" s="288"/>
    </row>
    <row r="10154" spans="4:5" ht="14.4" x14ac:dyDescent="0.55000000000000004">
      <c r="D10154" s="286"/>
      <c r="E10154" s="288"/>
    </row>
    <row r="10155" spans="4:5" ht="14.4" x14ac:dyDescent="0.55000000000000004">
      <c r="D10155" s="286"/>
      <c r="E10155" s="288"/>
    </row>
    <row r="10156" spans="4:5" ht="14.4" x14ac:dyDescent="0.55000000000000004">
      <c r="D10156" s="286"/>
      <c r="E10156" s="288"/>
    </row>
    <row r="10157" spans="4:5" ht="14.4" x14ac:dyDescent="0.55000000000000004">
      <c r="D10157" s="286"/>
      <c r="E10157" s="288"/>
    </row>
    <row r="10158" spans="4:5" ht="14.4" x14ac:dyDescent="0.55000000000000004">
      <c r="D10158" s="286"/>
      <c r="E10158" s="288"/>
    </row>
    <row r="10159" spans="4:5" ht="14.4" x14ac:dyDescent="0.55000000000000004">
      <c r="D10159" s="286"/>
      <c r="E10159" s="288"/>
    </row>
    <row r="10160" spans="4:5" ht="14.4" x14ac:dyDescent="0.55000000000000004">
      <c r="D10160" s="286"/>
      <c r="E10160" s="288"/>
    </row>
    <row r="10161" spans="4:5" ht="14.4" x14ac:dyDescent="0.55000000000000004">
      <c r="D10161" s="286"/>
      <c r="E10161" s="288"/>
    </row>
    <row r="10162" spans="4:5" ht="14.4" x14ac:dyDescent="0.55000000000000004">
      <c r="D10162" s="286"/>
      <c r="E10162" s="288"/>
    </row>
    <row r="10163" spans="4:5" ht="14.4" x14ac:dyDescent="0.55000000000000004">
      <c r="D10163" s="286"/>
      <c r="E10163" s="288"/>
    </row>
    <row r="10164" spans="4:5" ht="14.4" x14ac:dyDescent="0.55000000000000004">
      <c r="D10164" s="286"/>
      <c r="E10164" s="288"/>
    </row>
    <row r="10165" spans="4:5" ht="14.4" x14ac:dyDescent="0.55000000000000004">
      <c r="D10165" s="286"/>
      <c r="E10165" s="288"/>
    </row>
    <row r="10166" spans="4:5" ht="14.4" x14ac:dyDescent="0.55000000000000004">
      <c r="D10166" s="286"/>
      <c r="E10166" s="288"/>
    </row>
    <row r="10167" spans="4:5" ht="14.4" x14ac:dyDescent="0.55000000000000004">
      <c r="D10167" s="286"/>
      <c r="E10167" s="288"/>
    </row>
    <row r="10168" spans="4:5" ht="14.4" x14ac:dyDescent="0.55000000000000004">
      <c r="D10168" s="286"/>
      <c r="E10168" s="288"/>
    </row>
    <row r="10169" spans="4:5" ht="14.4" x14ac:dyDescent="0.55000000000000004">
      <c r="D10169" s="286"/>
      <c r="E10169" s="288"/>
    </row>
    <row r="10170" spans="4:5" ht="14.4" x14ac:dyDescent="0.55000000000000004">
      <c r="D10170" s="286"/>
      <c r="E10170" s="288"/>
    </row>
    <row r="10171" spans="4:5" ht="14.4" x14ac:dyDescent="0.55000000000000004">
      <c r="D10171" s="286"/>
      <c r="E10171" s="288"/>
    </row>
    <row r="10172" spans="4:5" ht="14.4" x14ac:dyDescent="0.55000000000000004">
      <c r="D10172" s="286"/>
      <c r="E10172" s="288"/>
    </row>
    <row r="10173" spans="4:5" ht="14.4" x14ac:dyDescent="0.55000000000000004">
      <c r="D10173" s="286"/>
      <c r="E10173" s="288"/>
    </row>
    <row r="10174" spans="4:5" ht="14.4" x14ac:dyDescent="0.55000000000000004">
      <c r="D10174" s="286"/>
      <c r="E10174" s="288"/>
    </row>
    <row r="10175" spans="4:5" ht="14.4" x14ac:dyDescent="0.55000000000000004">
      <c r="D10175" s="286"/>
      <c r="E10175" s="288"/>
    </row>
    <row r="10176" spans="4:5" ht="14.4" x14ac:dyDescent="0.55000000000000004">
      <c r="D10176" s="286"/>
      <c r="E10176" s="288"/>
    </row>
    <row r="10177" spans="4:5" ht="14.4" x14ac:dyDescent="0.55000000000000004">
      <c r="D10177" s="286"/>
      <c r="E10177" s="288"/>
    </row>
    <row r="10178" spans="4:5" ht="14.4" x14ac:dyDescent="0.55000000000000004">
      <c r="D10178" s="286"/>
      <c r="E10178" s="288"/>
    </row>
    <row r="10179" spans="4:5" ht="14.4" x14ac:dyDescent="0.55000000000000004">
      <c r="D10179" s="286"/>
      <c r="E10179" s="288"/>
    </row>
    <row r="10180" spans="4:5" ht="14.4" x14ac:dyDescent="0.55000000000000004">
      <c r="D10180" s="286"/>
      <c r="E10180" s="288"/>
    </row>
    <row r="10181" spans="4:5" ht="14.4" x14ac:dyDescent="0.55000000000000004">
      <c r="D10181" s="286"/>
      <c r="E10181" s="288"/>
    </row>
    <row r="10182" spans="4:5" ht="14.4" x14ac:dyDescent="0.55000000000000004">
      <c r="D10182" s="286"/>
      <c r="E10182" s="288"/>
    </row>
    <row r="10183" spans="4:5" ht="14.4" x14ac:dyDescent="0.55000000000000004">
      <c r="D10183" s="286"/>
      <c r="E10183" s="288"/>
    </row>
    <row r="10184" spans="4:5" ht="14.4" x14ac:dyDescent="0.55000000000000004">
      <c r="D10184" s="286"/>
      <c r="E10184" s="288"/>
    </row>
    <row r="10185" spans="4:5" ht="14.4" x14ac:dyDescent="0.55000000000000004">
      <c r="D10185" s="286"/>
      <c r="E10185" s="288"/>
    </row>
    <row r="10186" spans="4:5" ht="14.4" x14ac:dyDescent="0.55000000000000004">
      <c r="D10186" s="286"/>
      <c r="E10186" s="288"/>
    </row>
    <row r="10187" spans="4:5" ht="14.4" x14ac:dyDescent="0.55000000000000004">
      <c r="D10187" s="286"/>
      <c r="E10187" s="288"/>
    </row>
    <row r="10188" spans="4:5" ht="14.4" x14ac:dyDescent="0.55000000000000004">
      <c r="D10188" s="286"/>
      <c r="E10188" s="288"/>
    </row>
    <row r="10189" spans="4:5" ht="14.4" x14ac:dyDescent="0.55000000000000004">
      <c r="D10189" s="286"/>
      <c r="E10189" s="288"/>
    </row>
    <row r="10190" spans="4:5" ht="14.4" x14ac:dyDescent="0.55000000000000004">
      <c r="D10190" s="286"/>
      <c r="E10190" s="288"/>
    </row>
    <row r="10191" spans="4:5" ht="14.4" x14ac:dyDescent="0.55000000000000004">
      <c r="D10191" s="286"/>
      <c r="E10191" s="288"/>
    </row>
    <row r="10192" spans="4:5" ht="14.4" x14ac:dyDescent="0.55000000000000004">
      <c r="D10192" s="286"/>
      <c r="E10192" s="288"/>
    </row>
    <row r="10193" spans="4:5" ht="14.4" x14ac:dyDescent="0.55000000000000004">
      <c r="D10193" s="286"/>
      <c r="E10193" s="288"/>
    </row>
    <row r="10194" spans="4:5" ht="14.4" x14ac:dyDescent="0.55000000000000004">
      <c r="D10194" s="286"/>
      <c r="E10194" s="288"/>
    </row>
    <row r="10195" spans="4:5" ht="14.4" x14ac:dyDescent="0.55000000000000004">
      <c r="D10195" s="286"/>
      <c r="E10195" s="288"/>
    </row>
    <row r="10196" spans="4:5" ht="14.4" x14ac:dyDescent="0.55000000000000004">
      <c r="D10196" s="286"/>
      <c r="E10196" s="288"/>
    </row>
    <row r="10197" spans="4:5" ht="14.4" x14ac:dyDescent="0.55000000000000004">
      <c r="D10197" s="286"/>
      <c r="E10197" s="288"/>
    </row>
    <row r="10198" spans="4:5" ht="14.4" x14ac:dyDescent="0.55000000000000004">
      <c r="D10198" s="286"/>
      <c r="E10198" s="288"/>
    </row>
    <row r="10199" spans="4:5" ht="14.4" x14ac:dyDescent="0.55000000000000004">
      <c r="D10199" s="286"/>
      <c r="E10199" s="288"/>
    </row>
    <row r="10200" spans="4:5" ht="14.4" x14ac:dyDescent="0.55000000000000004">
      <c r="D10200" s="286"/>
      <c r="E10200" s="288"/>
    </row>
    <row r="10201" spans="4:5" ht="14.4" x14ac:dyDescent="0.55000000000000004">
      <c r="D10201" s="286"/>
      <c r="E10201" s="288"/>
    </row>
    <row r="10202" spans="4:5" ht="14.4" x14ac:dyDescent="0.55000000000000004">
      <c r="D10202" s="286"/>
      <c r="E10202" s="288"/>
    </row>
    <row r="10203" spans="4:5" ht="14.4" x14ac:dyDescent="0.55000000000000004">
      <c r="D10203" s="286"/>
      <c r="E10203" s="288"/>
    </row>
    <row r="10204" spans="4:5" ht="14.4" x14ac:dyDescent="0.55000000000000004">
      <c r="D10204" s="286"/>
      <c r="E10204" s="288"/>
    </row>
    <row r="10205" spans="4:5" ht="14.4" x14ac:dyDescent="0.55000000000000004">
      <c r="D10205" s="286"/>
      <c r="E10205" s="288"/>
    </row>
    <row r="10206" spans="4:5" ht="14.4" x14ac:dyDescent="0.55000000000000004">
      <c r="D10206" s="286"/>
      <c r="E10206" s="288"/>
    </row>
    <row r="10207" spans="4:5" ht="14.4" x14ac:dyDescent="0.55000000000000004">
      <c r="D10207" s="286"/>
      <c r="E10207" s="288"/>
    </row>
    <row r="10208" spans="4:5" ht="14.4" x14ac:dyDescent="0.55000000000000004">
      <c r="D10208" s="286"/>
      <c r="E10208" s="288"/>
    </row>
    <row r="10209" spans="4:5" ht="14.4" x14ac:dyDescent="0.55000000000000004">
      <c r="D10209" s="286"/>
      <c r="E10209" s="288"/>
    </row>
    <row r="10210" spans="4:5" ht="14.4" x14ac:dyDescent="0.55000000000000004">
      <c r="D10210" s="286"/>
      <c r="E10210" s="288"/>
    </row>
    <row r="10211" spans="4:5" ht="14.4" x14ac:dyDescent="0.55000000000000004">
      <c r="D10211" s="286"/>
      <c r="E10211" s="288"/>
    </row>
    <row r="10212" spans="4:5" ht="14.4" x14ac:dyDescent="0.55000000000000004">
      <c r="D10212" s="286"/>
      <c r="E10212" s="288"/>
    </row>
    <row r="10213" spans="4:5" ht="14.4" x14ac:dyDescent="0.55000000000000004">
      <c r="D10213" s="286"/>
      <c r="E10213" s="288"/>
    </row>
    <row r="10214" spans="4:5" ht="14.4" x14ac:dyDescent="0.55000000000000004">
      <c r="D10214" s="286"/>
      <c r="E10214" s="288"/>
    </row>
    <row r="10215" spans="4:5" ht="14.4" x14ac:dyDescent="0.55000000000000004">
      <c r="D10215" s="286"/>
      <c r="E10215" s="288"/>
    </row>
    <row r="10216" spans="4:5" ht="14.4" x14ac:dyDescent="0.55000000000000004">
      <c r="D10216" s="286"/>
      <c r="E10216" s="288"/>
    </row>
    <row r="10217" spans="4:5" ht="14.4" x14ac:dyDescent="0.55000000000000004">
      <c r="D10217" s="286"/>
      <c r="E10217" s="288"/>
    </row>
    <row r="10218" spans="4:5" ht="14.4" x14ac:dyDescent="0.55000000000000004">
      <c r="D10218" s="286"/>
      <c r="E10218" s="288"/>
    </row>
    <row r="10219" spans="4:5" ht="14.4" x14ac:dyDescent="0.55000000000000004">
      <c r="D10219" s="286"/>
      <c r="E10219" s="288"/>
    </row>
    <row r="10220" spans="4:5" ht="14.4" x14ac:dyDescent="0.55000000000000004">
      <c r="D10220" s="286"/>
      <c r="E10220" s="288"/>
    </row>
    <row r="10221" spans="4:5" ht="14.4" x14ac:dyDescent="0.55000000000000004">
      <c r="D10221" s="286"/>
      <c r="E10221" s="288"/>
    </row>
    <row r="10222" spans="4:5" ht="14.4" x14ac:dyDescent="0.55000000000000004">
      <c r="D10222" s="286"/>
      <c r="E10222" s="288"/>
    </row>
    <row r="10223" spans="4:5" ht="14.4" x14ac:dyDescent="0.55000000000000004">
      <c r="D10223" s="286"/>
      <c r="E10223" s="288"/>
    </row>
    <row r="10224" spans="4:5" ht="14.4" x14ac:dyDescent="0.55000000000000004">
      <c r="D10224" s="286"/>
      <c r="E10224" s="288"/>
    </row>
    <row r="10225" spans="4:5" ht="14.4" x14ac:dyDescent="0.55000000000000004">
      <c r="D10225" s="286"/>
      <c r="E10225" s="288"/>
    </row>
    <row r="10226" spans="4:5" ht="14.4" x14ac:dyDescent="0.55000000000000004">
      <c r="D10226" s="286"/>
      <c r="E10226" s="288"/>
    </row>
    <row r="10227" spans="4:5" ht="14.4" x14ac:dyDescent="0.55000000000000004">
      <c r="D10227" s="286"/>
      <c r="E10227" s="288"/>
    </row>
    <row r="10228" spans="4:5" ht="14.4" x14ac:dyDescent="0.55000000000000004">
      <c r="D10228" s="286"/>
      <c r="E10228" s="288"/>
    </row>
    <row r="10229" spans="4:5" ht="14.4" x14ac:dyDescent="0.55000000000000004">
      <c r="D10229" s="286"/>
      <c r="E10229" s="288"/>
    </row>
    <row r="10230" spans="4:5" ht="14.4" x14ac:dyDescent="0.55000000000000004">
      <c r="D10230" s="286"/>
      <c r="E10230" s="288"/>
    </row>
    <row r="10231" spans="4:5" ht="14.4" x14ac:dyDescent="0.55000000000000004">
      <c r="D10231" s="286"/>
      <c r="E10231" s="288"/>
    </row>
    <row r="10232" spans="4:5" ht="14.4" x14ac:dyDescent="0.55000000000000004">
      <c r="D10232" s="286"/>
      <c r="E10232" s="288"/>
    </row>
    <row r="10233" spans="4:5" ht="14.4" x14ac:dyDescent="0.55000000000000004">
      <c r="D10233" s="286"/>
      <c r="E10233" s="288"/>
    </row>
    <row r="10234" spans="4:5" ht="14.4" x14ac:dyDescent="0.55000000000000004">
      <c r="D10234" s="286"/>
      <c r="E10234" s="288"/>
    </row>
    <row r="10235" spans="4:5" ht="14.4" x14ac:dyDescent="0.55000000000000004">
      <c r="D10235" s="286"/>
      <c r="E10235" s="288"/>
    </row>
    <row r="10236" spans="4:5" ht="14.4" x14ac:dyDescent="0.55000000000000004">
      <c r="D10236" s="286"/>
      <c r="E10236" s="288"/>
    </row>
    <row r="10237" spans="4:5" ht="14.4" x14ac:dyDescent="0.55000000000000004">
      <c r="D10237" s="286"/>
      <c r="E10237" s="288"/>
    </row>
    <row r="10238" spans="4:5" ht="14.4" x14ac:dyDescent="0.55000000000000004">
      <c r="D10238" s="286"/>
      <c r="E10238" s="288"/>
    </row>
    <row r="10239" spans="4:5" ht="14.4" x14ac:dyDescent="0.55000000000000004">
      <c r="D10239" s="286"/>
      <c r="E10239" s="288"/>
    </row>
    <row r="10240" spans="4:5" ht="14.4" x14ac:dyDescent="0.55000000000000004">
      <c r="D10240" s="286"/>
      <c r="E10240" s="288"/>
    </row>
    <row r="10241" spans="4:5" ht="14.4" x14ac:dyDescent="0.55000000000000004">
      <c r="D10241" s="286"/>
      <c r="E10241" s="288"/>
    </row>
    <row r="10242" spans="4:5" ht="14.4" x14ac:dyDescent="0.55000000000000004">
      <c r="D10242" s="286"/>
      <c r="E10242" s="288"/>
    </row>
    <row r="10243" spans="4:5" ht="14.4" x14ac:dyDescent="0.55000000000000004">
      <c r="D10243" s="286"/>
      <c r="E10243" s="288"/>
    </row>
    <row r="10244" spans="4:5" ht="14.4" x14ac:dyDescent="0.55000000000000004">
      <c r="D10244" s="286"/>
      <c r="E10244" s="288"/>
    </row>
    <row r="10245" spans="4:5" ht="14.4" x14ac:dyDescent="0.55000000000000004">
      <c r="D10245" s="286"/>
      <c r="E10245" s="288"/>
    </row>
    <row r="10246" spans="4:5" ht="14.4" x14ac:dyDescent="0.55000000000000004">
      <c r="D10246" s="286"/>
      <c r="E10246" s="288"/>
    </row>
    <row r="10247" spans="4:5" ht="14.4" x14ac:dyDescent="0.55000000000000004">
      <c r="D10247" s="286"/>
      <c r="E10247" s="288"/>
    </row>
    <row r="10248" spans="4:5" ht="14.4" x14ac:dyDescent="0.55000000000000004">
      <c r="D10248" s="286"/>
      <c r="E10248" s="288"/>
    </row>
    <row r="10249" spans="4:5" ht="14.4" x14ac:dyDescent="0.55000000000000004">
      <c r="D10249" s="286"/>
      <c r="E10249" s="288"/>
    </row>
    <row r="10250" spans="4:5" ht="14.4" x14ac:dyDescent="0.55000000000000004">
      <c r="D10250" s="286"/>
      <c r="E10250" s="288"/>
    </row>
    <row r="10251" spans="4:5" ht="14.4" x14ac:dyDescent="0.55000000000000004">
      <c r="D10251" s="286"/>
      <c r="E10251" s="288"/>
    </row>
    <row r="10252" spans="4:5" ht="14.4" x14ac:dyDescent="0.55000000000000004">
      <c r="D10252" s="286"/>
      <c r="E10252" s="288"/>
    </row>
    <row r="10253" spans="4:5" ht="14.4" x14ac:dyDescent="0.55000000000000004">
      <c r="D10253" s="286"/>
      <c r="E10253" s="288"/>
    </row>
    <row r="10254" spans="4:5" ht="14.4" x14ac:dyDescent="0.55000000000000004">
      <c r="D10254" s="286"/>
      <c r="E10254" s="288"/>
    </row>
    <row r="10255" spans="4:5" ht="14.4" x14ac:dyDescent="0.55000000000000004">
      <c r="D10255" s="286"/>
      <c r="E10255" s="288"/>
    </row>
    <row r="10256" spans="4:5" ht="14.4" x14ac:dyDescent="0.55000000000000004">
      <c r="D10256" s="286"/>
      <c r="E10256" s="288"/>
    </row>
    <row r="10257" spans="4:5" ht="14.4" x14ac:dyDescent="0.55000000000000004">
      <c r="D10257" s="286"/>
      <c r="E10257" s="288"/>
    </row>
    <row r="10258" spans="4:5" ht="14.4" x14ac:dyDescent="0.55000000000000004">
      <c r="D10258" s="286"/>
      <c r="E10258" s="288"/>
    </row>
    <row r="10259" spans="4:5" ht="14.4" x14ac:dyDescent="0.55000000000000004">
      <c r="D10259" s="286"/>
      <c r="E10259" s="288"/>
    </row>
    <row r="10260" spans="4:5" ht="14.4" x14ac:dyDescent="0.55000000000000004">
      <c r="D10260" s="286"/>
      <c r="E10260" s="288"/>
    </row>
    <row r="10261" spans="4:5" ht="14.4" x14ac:dyDescent="0.55000000000000004">
      <c r="D10261" s="286"/>
      <c r="E10261" s="288"/>
    </row>
    <row r="10262" spans="4:5" ht="14.4" x14ac:dyDescent="0.55000000000000004">
      <c r="D10262" s="286"/>
      <c r="E10262" s="288"/>
    </row>
    <row r="10263" spans="4:5" ht="14.4" x14ac:dyDescent="0.55000000000000004">
      <c r="D10263" s="286"/>
      <c r="E10263" s="288"/>
    </row>
    <row r="10264" spans="4:5" ht="14.4" x14ac:dyDescent="0.55000000000000004">
      <c r="D10264" s="286"/>
      <c r="E10264" s="288"/>
    </row>
    <row r="10265" spans="4:5" ht="14.4" x14ac:dyDescent="0.55000000000000004">
      <c r="D10265" s="286"/>
      <c r="E10265" s="288"/>
    </row>
    <row r="10266" spans="4:5" ht="14.4" x14ac:dyDescent="0.55000000000000004">
      <c r="D10266" s="286"/>
      <c r="E10266" s="288"/>
    </row>
    <row r="10267" spans="4:5" ht="14.4" x14ac:dyDescent="0.55000000000000004">
      <c r="D10267" s="286"/>
      <c r="E10267" s="288"/>
    </row>
    <row r="10268" spans="4:5" ht="14.4" x14ac:dyDescent="0.55000000000000004">
      <c r="D10268" s="286"/>
      <c r="E10268" s="288"/>
    </row>
    <row r="10269" spans="4:5" ht="14.4" x14ac:dyDescent="0.55000000000000004">
      <c r="D10269" s="286"/>
      <c r="E10269" s="288"/>
    </row>
    <row r="10270" spans="4:5" ht="14.4" x14ac:dyDescent="0.55000000000000004">
      <c r="D10270" s="286"/>
      <c r="E10270" s="288"/>
    </row>
    <row r="10271" spans="4:5" ht="14.4" x14ac:dyDescent="0.55000000000000004">
      <c r="D10271" s="286"/>
      <c r="E10271" s="288"/>
    </row>
    <row r="10272" spans="4:5" ht="14.4" x14ac:dyDescent="0.55000000000000004">
      <c r="D10272" s="286"/>
      <c r="E10272" s="288"/>
    </row>
    <row r="10273" spans="4:5" ht="14.4" x14ac:dyDescent="0.55000000000000004">
      <c r="D10273" s="286"/>
      <c r="E10273" s="288"/>
    </row>
    <row r="10274" spans="4:5" ht="14.4" x14ac:dyDescent="0.55000000000000004">
      <c r="D10274" s="286"/>
      <c r="E10274" s="288"/>
    </row>
    <row r="10275" spans="4:5" ht="14.4" x14ac:dyDescent="0.55000000000000004">
      <c r="D10275" s="286"/>
      <c r="E10275" s="288"/>
    </row>
    <row r="10276" spans="4:5" ht="14.4" x14ac:dyDescent="0.55000000000000004">
      <c r="D10276" s="286"/>
      <c r="E10276" s="288"/>
    </row>
    <row r="10277" spans="4:5" ht="14.4" x14ac:dyDescent="0.55000000000000004">
      <c r="D10277" s="286"/>
      <c r="E10277" s="288"/>
    </row>
    <row r="10278" spans="4:5" ht="14.4" x14ac:dyDescent="0.55000000000000004">
      <c r="D10278" s="286"/>
      <c r="E10278" s="288"/>
    </row>
    <row r="10279" spans="4:5" ht="14.4" x14ac:dyDescent="0.55000000000000004">
      <c r="D10279" s="286"/>
      <c r="E10279" s="288"/>
    </row>
    <row r="10280" spans="4:5" ht="14.4" x14ac:dyDescent="0.55000000000000004">
      <c r="D10280" s="286"/>
      <c r="E10280" s="288"/>
    </row>
    <row r="10281" spans="4:5" ht="14.4" x14ac:dyDescent="0.55000000000000004">
      <c r="D10281" s="286"/>
      <c r="E10281" s="288"/>
    </row>
    <row r="10282" spans="4:5" ht="14.4" x14ac:dyDescent="0.55000000000000004">
      <c r="D10282" s="286"/>
      <c r="E10282" s="288"/>
    </row>
    <row r="10283" spans="4:5" ht="14.4" x14ac:dyDescent="0.55000000000000004">
      <c r="D10283" s="286"/>
      <c r="E10283" s="288"/>
    </row>
    <row r="10284" spans="4:5" ht="14.4" x14ac:dyDescent="0.55000000000000004">
      <c r="D10284" s="286"/>
      <c r="E10284" s="288"/>
    </row>
    <row r="10285" spans="4:5" ht="14.4" x14ac:dyDescent="0.55000000000000004">
      <c r="D10285" s="286"/>
      <c r="E10285" s="288"/>
    </row>
    <row r="10286" spans="4:5" ht="14.4" x14ac:dyDescent="0.55000000000000004">
      <c r="D10286" s="286"/>
      <c r="E10286" s="288"/>
    </row>
    <row r="10287" spans="4:5" ht="14.4" x14ac:dyDescent="0.55000000000000004">
      <c r="D10287" s="286"/>
      <c r="E10287" s="288"/>
    </row>
    <row r="10288" spans="4:5" ht="14.4" x14ac:dyDescent="0.55000000000000004">
      <c r="D10288" s="286"/>
      <c r="E10288" s="288"/>
    </row>
    <row r="10289" spans="4:5" ht="14.4" x14ac:dyDescent="0.55000000000000004">
      <c r="D10289" s="286"/>
      <c r="E10289" s="288"/>
    </row>
    <row r="10290" spans="4:5" ht="14.4" x14ac:dyDescent="0.55000000000000004">
      <c r="D10290" s="286"/>
      <c r="E10290" s="288"/>
    </row>
    <row r="10291" spans="4:5" ht="14.4" x14ac:dyDescent="0.55000000000000004">
      <c r="D10291" s="286"/>
      <c r="E10291" s="288"/>
    </row>
    <row r="10292" spans="4:5" ht="14.4" x14ac:dyDescent="0.55000000000000004">
      <c r="D10292" s="286"/>
      <c r="E10292" s="288"/>
    </row>
    <row r="10293" spans="4:5" ht="14.4" x14ac:dyDescent="0.55000000000000004">
      <c r="D10293" s="286"/>
      <c r="E10293" s="288"/>
    </row>
    <row r="10294" spans="4:5" ht="14.4" x14ac:dyDescent="0.55000000000000004">
      <c r="D10294" s="286"/>
      <c r="E10294" s="288"/>
    </row>
    <row r="10295" spans="4:5" ht="14.4" x14ac:dyDescent="0.55000000000000004">
      <c r="D10295" s="286"/>
      <c r="E10295" s="288"/>
    </row>
    <row r="10296" spans="4:5" ht="14.4" x14ac:dyDescent="0.55000000000000004">
      <c r="D10296" s="286"/>
      <c r="E10296" s="288"/>
    </row>
    <row r="10297" spans="4:5" ht="14.4" x14ac:dyDescent="0.55000000000000004">
      <c r="D10297" s="286"/>
      <c r="E10297" s="288"/>
    </row>
    <row r="10298" spans="4:5" ht="14.4" x14ac:dyDescent="0.55000000000000004">
      <c r="D10298" s="286"/>
      <c r="E10298" s="288"/>
    </row>
    <row r="10299" spans="4:5" ht="14.4" x14ac:dyDescent="0.55000000000000004">
      <c r="D10299" s="286"/>
      <c r="E10299" s="288"/>
    </row>
    <row r="10300" spans="4:5" ht="14.4" x14ac:dyDescent="0.55000000000000004">
      <c r="D10300" s="286"/>
      <c r="E10300" s="288"/>
    </row>
    <row r="10301" spans="4:5" ht="14.4" x14ac:dyDescent="0.55000000000000004">
      <c r="D10301" s="286"/>
      <c r="E10301" s="288"/>
    </row>
    <row r="10302" spans="4:5" ht="14.4" x14ac:dyDescent="0.55000000000000004">
      <c r="D10302" s="286"/>
      <c r="E10302" s="288"/>
    </row>
    <row r="10303" spans="4:5" ht="14.4" x14ac:dyDescent="0.55000000000000004">
      <c r="D10303" s="286"/>
      <c r="E10303" s="288"/>
    </row>
    <row r="10304" spans="4:5" ht="14.4" x14ac:dyDescent="0.55000000000000004">
      <c r="D10304" s="286"/>
      <c r="E10304" s="288"/>
    </row>
    <row r="10305" spans="4:5" ht="14.4" x14ac:dyDescent="0.55000000000000004">
      <c r="D10305" s="286"/>
      <c r="E10305" s="288"/>
    </row>
    <row r="10306" spans="4:5" ht="14.4" x14ac:dyDescent="0.55000000000000004">
      <c r="D10306" s="286"/>
      <c r="E10306" s="288"/>
    </row>
    <row r="10307" spans="4:5" ht="14.4" x14ac:dyDescent="0.55000000000000004">
      <c r="D10307" s="286"/>
      <c r="E10307" s="288"/>
    </row>
    <row r="10308" spans="4:5" ht="14.4" x14ac:dyDescent="0.55000000000000004">
      <c r="D10308" s="286"/>
      <c r="E10308" s="288"/>
    </row>
    <row r="10309" spans="4:5" ht="14.4" x14ac:dyDescent="0.55000000000000004">
      <c r="D10309" s="286"/>
      <c r="E10309" s="288"/>
    </row>
    <row r="10310" spans="4:5" ht="14.4" x14ac:dyDescent="0.55000000000000004">
      <c r="D10310" s="286"/>
      <c r="E10310" s="288"/>
    </row>
    <row r="10311" spans="4:5" ht="14.4" x14ac:dyDescent="0.55000000000000004">
      <c r="D10311" s="286"/>
      <c r="E10311" s="288"/>
    </row>
    <row r="10312" spans="4:5" ht="14.4" x14ac:dyDescent="0.55000000000000004">
      <c r="D10312" s="286"/>
      <c r="E10312" s="288"/>
    </row>
    <row r="10313" spans="4:5" ht="14.4" x14ac:dyDescent="0.55000000000000004">
      <c r="D10313" s="286"/>
      <c r="E10313" s="288"/>
    </row>
    <row r="10314" spans="4:5" ht="14.4" x14ac:dyDescent="0.55000000000000004">
      <c r="D10314" s="286"/>
      <c r="E10314" s="288"/>
    </row>
    <row r="10315" spans="4:5" ht="14.4" x14ac:dyDescent="0.55000000000000004">
      <c r="D10315" s="286"/>
      <c r="E10315" s="288"/>
    </row>
    <row r="10316" spans="4:5" ht="14.4" x14ac:dyDescent="0.55000000000000004">
      <c r="D10316" s="286"/>
      <c r="E10316" s="288"/>
    </row>
    <row r="10317" spans="4:5" ht="14.4" x14ac:dyDescent="0.55000000000000004">
      <c r="D10317" s="286"/>
      <c r="E10317" s="288"/>
    </row>
    <row r="10318" spans="4:5" ht="14.4" x14ac:dyDescent="0.55000000000000004">
      <c r="D10318" s="286"/>
      <c r="E10318" s="288"/>
    </row>
    <row r="10319" spans="4:5" ht="14.4" x14ac:dyDescent="0.55000000000000004">
      <c r="D10319" s="286"/>
      <c r="E10319" s="288"/>
    </row>
    <row r="10320" spans="4:5" ht="14.4" x14ac:dyDescent="0.55000000000000004">
      <c r="D10320" s="286"/>
      <c r="E10320" s="288"/>
    </row>
    <row r="10321" spans="4:5" ht="14.4" x14ac:dyDescent="0.55000000000000004">
      <c r="D10321" s="286"/>
      <c r="E10321" s="288"/>
    </row>
    <row r="10322" spans="4:5" ht="14.4" x14ac:dyDescent="0.55000000000000004">
      <c r="D10322" s="286"/>
      <c r="E10322" s="288"/>
    </row>
    <row r="10323" spans="4:5" ht="14.4" x14ac:dyDescent="0.55000000000000004">
      <c r="D10323" s="286"/>
      <c r="E10323" s="288"/>
    </row>
    <row r="10324" spans="4:5" ht="14.4" x14ac:dyDescent="0.55000000000000004">
      <c r="D10324" s="286"/>
      <c r="E10324" s="288"/>
    </row>
    <row r="10325" spans="4:5" ht="14.4" x14ac:dyDescent="0.55000000000000004">
      <c r="D10325" s="286"/>
      <c r="E10325" s="288"/>
    </row>
    <row r="10326" spans="4:5" ht="14.4" x14ac:dyDescent="0.55000000000000004">
      <c r="D10326" s="286"/>
      <c r="E10326" s="288"/>
    </row>
    <row r="10327" spans="4:5" ht="14.4" x14ac:dyDescent="0.55000000000000004">
      <c r="D10327" s="286"/>
      <c r="E10327" s="288"/>
    </row>
    <row r="10328" spans="4:5" ht="14.4" x14ac:dyDescent="0.55000000000000004">
      <c r="D10328" s="286"/>
      <c r="E10328" s="288"/>
    </row>
    <row r="10329" spans="4:5" ht="14.4" x14ac:dyDescent="0.55000000000000004">
      <c r="D10329" s="286"/>
      <c r="E10329" s="288"/>
    </row>
    <row r="10330" spans="4:5" ht="14.4" x14ac:dyDescent="0.55000000000000004">
      <c r="D10330" s="286"/>
      <c r="E10330" s="288"/>
    </row>
    <row r="10331" spans="4:5" ht="14.4" x14ac:dyDescent="0.55000000000000004">
      <c r="D10331" s="286"/>
      <c r="E10331" s="288"/>
    </row>
    <row r="10332" spans="4:5" ht="14.4" x14ac:dyDescent="0.55000000000000004">
      <c r="D10332" s="286"/>
      <c r="E10332" s="288"/>
    </row>
    <row r="10333" spans="4:5" ht="14.4" x14ac:dyDescent="0.55000000000000004">
      <c r="D10333" s="286"/>
      <c r="E10333" s="288"/>
    </row>
    <row r="10334" spans="4:5" ht="14.4" x14ac:dyDescent="0.55000000000000004">
      <c r="D10334" s="286"/>
      <c r="E10334" s="288"/>
    </row>
    <row r="10335" spans="4:5" ht="14.4" x14ac:dyDescent="0.55000000000000004">
      <c r="D10335" s="286"/>
      <c r="E10335" s="288"/>
    </row>
    <row r="10336" spans="4:5" ht="14.4" x14ac:dyDescent="0.55000000000000004">
      <c r="D10336" s="286"/>
      <c r="E10336" s="288"/>
    </row>
    <row r="10337" spans="4:5" ht="14.4" x14ac:dyDescent="0.55000000000000004">
      <c r="D10337" s="286"/>
      <c r="E10337" s="288"/>
    </row>
    <row r="10338" spans="4:5" ht="14.4" x14ac:dyDescent="0.55000000000000004">
      <c r="D10338" s="286"/>
      <c r="E10338" s="288"/>
    </row>
    <row r="10339" spans="4:5" ht="14.4" x14ac:dyDescent="0.55000000000000004">
      <c r="D10339" s="286"/>
      <c r="E10339" s="288"/>
    </row>
    <row r="10340" spans="4:5" ht="14.4" x14ac:dyDescent="0.55000000000000004">
      <c r="D10340" s="286"/>
      <c r="E10340" s="288"/>
    </row>
    <row r="10341" spans="4:5" ht="14.4" x14ac:dyDescent="0.55000000000000004">
      <c r="D10341" s="286"/>
      <c r="E10341" s="288"/>
    </row>
    <row r="10342" spans="4:5" ht="14.4" x14ac:dyDescent="0.55000000000000004">
      <c r="D10342" s="286"/>
      <c r="E10342" s="288"/>
    </row>
    <row r="10343" spans="4:5" ht="14.4" x14ac:dyDescent="0.55000000000000004">
      <c r="D10343" s="286"/>
      <c r="E10343" s="288"/>
    </row>
    <row r="10344" spans="4:5" ht="14.4" x14ac:dyDescent="0.55000000000000004">
      <c r="D10344" s="286"/>
      <c r="E10344" s="288"/>
    </row>
    <row r="10345" spans="4:5" ht="14.4" x14ac:dyDescent="0.55000000000000004">
      <c r="D10345" s="286"/>
      <c r="E10345" s="288"/>
    </row>
    <row r="10346" spans="4:5" ht="14.4" x14ac:dyDescent="0.55000000000000004">
      <c r="D10346" s="286"/>
      <c r="E10346" s="288"/>
    </row>
    <row r="10347" spans="4:5" ht="14.4" x14ac:dyDescent="0.55000000000000004">
      <c r="D10347" s="286"/>
      <c r="E10347" s="288"/>
    </row>
    <row r="10348" spans="4:5" ht="14.4" x14ac:dyDescent="0.55000000000000004">
      <c r="D10348" s="286"/>
      <c r="E10348" s="288"/>
    </row>
    <row r="10349" spans="4:5" ht="14.4" x14ac:dyDescent="0.55000000000000004">
      <c r="D10349" s="286"/>
      <c r="E10349" s="288"/>
    </row>
    <row r="10350" spans="4:5" ht="14.4" x14ac:dyDescent="0.55000000000000004">
      <c r="D10350" s="286"/>
      <c r="E10350" s="288"/>
    </row>
    <row r="10351" spans="4:5" ht="14.4" x14ac:dyDescent="0.55000000000000004">
      <c r="D10351" s="286"/>
      <c r="E10351" s="288"/>
    </row>
    <row r="10352" spans="4:5" ht="14.4" x14ac:dyDescent="0.55000000000000004">
      <c r="D10352" s="286"/>
      <c r="E10352" s="288"/>
    </row>
    <row r="10353" spans="4:5" ht="14.4" x14ac:dyDescent="0.55000000000000004">
      <c r="D10353" s="286"/>
      <c r="E10353" s="288"/>
    </row>
    <row r="10354" spans="4:5" ht="14.4" x14ac:dyDescent="0.55000000000000004">
      <c r="D10354" s="286"/>
      <c r="E10354" s="288"/>
    </row>
    <row r="10355" spans="4:5" ht="14.4" x14ac:dyDescent="0.55000000000000004">
      <c r="D10355" s="286"/>
      <c r="E10355" s="288"/>
    </row>
    <row r="10356" spans="4:5" ht="14.4" x14ac:dyDescent="0.55000000000000004">
      <c r="D10356" s="286"/>
      <c r="E10356" s="288"/>
    </row>
    <row r="10357" spans="4:5" ht="14.4" x14ac:dyDescent="0.55000000000000004">
      <c r="D10357" s="286"/>
      <c r="E10357" s="288"/>
    </row>
    <row r="10358" spans="4:5" ht="14.4" x14ac:dyDescent="0.55000000000000004">
      <c r="D10358" s="286"/>
      <c r="E10358" s="288"/>
    </row>
    <row r="10359" spans="4:5" ht="14.4" x14ac:dyDescent="0.55000000000000004">
      <c r="D10359" s="286"/>
      <c r="E10359" s="288"/>
    </row>
    <row r="10360" spans="4:5" ht="14.4" x14ac:dyDescent="0.55000000000000004">
      <c r="D10360" s="286"/>
      <c r="E10360" s="288"/>
    </row>
    <row r="10361" spans="4:5" ht="14.4" x14ac:dyDescent="0.55000000000000004">
      <c r="D10361" s="286"/>
      <c r="E10361" s="288"/>
    </row>
    <row r="10362" spans="4:5" ht="14.4" x14ac:dyDescent="0.55000000000000004">
      <c r="D10362" s="286"/>
      <c r="E10362" s="288"/>
    </row>
    <row r="10363" spans="4:5" ht="14.4" x14ac:dyDescent="0.55000000000000004">
      <c r="D10363" s="286"/>
      <c r="E10363" s="288"/>
    </row>
    <row r="10364" spans="4:5" ht="14.4" x14ac:dyDescent="0.55000000000000004">
      <c r="D10364" s="286"/>
      <c r="E10364" s="288"/>
    </row>
    <row r="10365" spans="4:5" ht="14.4" x14ac:dyDescent="0.55000000000000004">
      <c r="D10365" s="286"/>
      <c r="E10365" s="288"/>
    </row>
    <row r="10366" spans="4:5" ht="14.4" x14ac:dyDescent="0.55000000000000004">
      <c r="D10366" s="286"/>
      <c r="E10366" s="288"/>
    </row>
    <row r="10367" spans="4:5" ht="14.4" x14ac:dyDescent="0.55000000000000004">
      <c r="D10367" s="286"/>
      <c r="E10367" s="288"/>
    </row>
    <row r="10368" spans="4:5" ht="14.4" x14ac:dyDescent="0.55000000000000004">
      <c r="D10368" s="286"/>
      <c r="E10368" s="288"/>
    </row>
    <row r="10369" spans="4:5" ht="14.4" x14ac:dyDescent="0.55000000000000004">
      <c r="D10369" s="286"/>
      <c r="E10369" s="288"/>
    </row>
    <row r="10370" spans="4:5" ht="14.4" x14ac:dyDescent="0.55000000000000004">
      <c r="D10370" s="286"/>
      <c r="E10370" s="288"/>
    </row>
    <row r="10371" spans="4:5" ht="14.4" x14ac:dyDescent="0.55000000000000004">
      <c r="D10371" s="286"/>
      <c r="E10371" s="288"/>
    </row>
    <row r="10372" spans="4:5" ht="14.4" x14ac:dyDescent="0.55000000000000004">
      <c r="D10372" s="286"/>
      <c r="E10372" s="288"/>
    </row>
    <row r="10373" spans="4:5" ht="14.4" x14ac:dyDescent="0.55000000000000004">
      <c r="D10373" s="286"/>
      <c r="E10373" s="288"/>
    </row>
    <row r="10374" spans="4:5" ht="14.4" x14ac:dyDescent="0.55000000000000004">
      <c r="D10374" s="286"/>
      <c r="E10374" s="288"/>
    </row>
    <row r="10375" spans="4:5" ht="14.4" x14ac:dyDescent="0.55000000000000004">
      <c r="D10375" s="286"/>
      <c r="E10375" s="288"/>
    </row>
    <row r="10376" spans="4:5" ht="14.4" x14ac:dyDescent="0.55000000000000004">
      <c r="D10376" s="286"/>
      <c r="E10376" s="288"/>
    </row>
    <row r="10377" spans="4:5" ht="14.4" x14ac:dyDescent="0.55000000000000004">
      <c r="D10377" s="286"/>
      <c r="E10377" s="288"/>
    </row>
    <row r="10378" spans="4:5" ht="14.4" x14ac:dyDescent="0.55000000000000004">
      <c r="D10378" s="286"/>
      <c r="E10378" s="288"/>
    </row>
    <row r="10379" spans="4:5" ht="14.4" x14ac:dyDescent="0.55000000000000004">
      <c r="D10379" s="286"/>
      <c r="E10379" s="288"/>
    </row>
    <row r="10380" spans="4:5" ht="14.4" x14ac:dyDescent="0.55000000000000004">
      <c r="D10380" s="286"/>
      <c r="E10380" s="288"/>
    </row>
    <row r="10381" spans="4:5" ht="14.4" x14ac:dyDescent="0.55000000000000004">
      <c r="D10381" s="286"/>
      <c r="E10381" s="288"/>
    </row>
    <row r="10382" spans="4:5" ht="14.4" x14ac:dyDescent="0.55000000000000004">
      <c r="D10382" s="286"/>
      <c r="E10382" s="288"/>
    </row>
    <row r="10383" spans="4:5" ht="14.4" x14ac:dyDescent="0.55000000000000004">
      <c r="D10383" s="286"/>
      <c r="E10383" s="288"/>
    </row>
    <row r="10384" spans="4:5" ht="14.4" x14ac:dyDescent="0.55000000000000004">
      <c r="D10384" s="286"/>
      <c r="E10384" s="288"/>
    </row>
    <row r="10385" spans="4:5" ht="14.4" x14ac:dyDescent="0.55000000000000004">
      <c r="D10385" s="286"/>
      <c r="E10385" s="288"/>
    </row>
    <row r="10386" spans="4:5" ht="14.4" x14ac:dyDescent="0.55000000000000004">
      <c r="D10386" s="286"/>
      <c r="E10386" s="288"/>
    </row>
    <row r="10387" spans="4:5" ht="14.4" x14ac:dyDescent="0.55000000000000004">
      <c r="D10387" s="286"/>
      <c r="E10387" s="288"/>
    </row>
    <row r="10388" spans="4:5" ht="14.4" x14ac:dyDescent="0.55000000000000004">
      <c r="D10388" s="286"/>
      <c r="E10388" s="288"/>
    </row>
    <row r="10389" spans="4:5" ht="14.4" x14ac:dyDescent="0.55000000000000004">
      <c r="D10389" s="286"/>
      <c r="E10389" s="288"/>
    </row>
    <row r="10390" spans="4:5" ht="14.4" x14ac:dyDescent="0.55000000000000004">
      <c r="D10390" s="286"/>
      <c r="E10390" s="288"/>
    </row>
    <row r="10391" spans="4:5" ht="14.4" x14ac:dyDescent="0.55000000000000004">
      <c r="D10391" s="286"/>
      <c r="E10391" s="288"/>
    </row>
    <row r="10392" spans="4:5" ht="14.4" x14ac:dyDescent="0.55000000000000004">
      <c r="D10392" s="286"/>
      <c r="E10392" s="288"/>
    </row>
    <row r="10393" spans="4:5" ht="14.4" x14ac:dyDescent="0.55000000000000004">
      <c r="D10393" s="286"/>
      <c r="E10393" s="288"/>
    </row>
    <row r="10394" spans="4:5" ht="14.4" x14ac:dyDescent="0.55000000000000004">
      <c r="D10394" s="286"/>
      <c r="E10394" s="288"/>
    </row>
    <row r="10395" spans="4:5" ht="14.4" x14ac:dyDescent="0.55000000000000004">
      <c r="D10395" s="286"/>
      <c r="E10395" s="288"/>
    </row>
    <row r="10396" spans="4:5" ht="14.4" x14ac:dyDescent="0.55000000000000004">
      <c r="D10396" s="286"/>
      <c r="E10396" s="288"/>
    </row>
    <row r="10397" spans="4:5" ht="14.4" x14ac:dyDescent="0.55000000000000004">
      <c r="D10397" s="286"/>
      <c r="E10397" s="288"/>
    </row>
    <row r="10398" spans="4:5" ht="14.4" x14ac:dyDescent="0.55000000000000004">
      <c r="D10398" s="286"/>
      <c r="E10398" s="288"/>
    </row>
    <row r="10399" spans="4:5" ht="14.4" x14ac:dyDescent="0.55000000000000004">
      <c r="D10399" s="286"/>
      <c r="E10399" s="288"/>
    </row>
    <row r="10400" spans="4:5" ht="14.4" x14ac:dyDescent="0.55000000000000004">
      <c r="D10400" s="286"/>
      <c r="E10400" s="288"/>
    </row>
    <row r="10401" spans="4:5" ht="14.4" x14ac:dyDescent="0.55000000000000004">
      <c r="D10401" s="286"/>
      <c r="E10401" s="288"/>
    </row>
    <row r="10402" spans="4:5" ht="14.4" x14ac:dyDescent="0.55000000000000004">
      <c r="D10402" s="286"/>
      <c r="E10402" s="288"/>
    </row>
    <row r="10403" spans="4:5" ht="14.4" x14ac:dyDescent="0.55000000000000004">
      <c r="D10403" s="286"/>
      <c r="E10403" s="288"/>
    </row>
    <row r="10404" spans="4:5" ht="14.4" x14ac:dyDescent="0.55000000000000004">
      <c r="D10404" s="286"/>
      <c r="E10404" s="288"/>
    </row>
    <row r="10405" spans="4:5" ht="14.4" x14ac:dyDescent="0.55000000000000004">
      <c r="D10405" s="286"/>
      <c r="E10405" s="288"/>
    </row>
    <row r="10406" spans="4:5" ht="14.4" x14ac:dyDescent="0.55000000000000004">
      <c r="D10406" s="286"/>
      <c r="E10406" s="288"/>
    </row>
    <row r="10407" spans="4:5" ht="14.4" x14ac:dyDescent="0.55000000000000004">
      <c r="D10407" s="286"/>
      <c r="E10407" s="288"/>
    </row>
    <row r="10408" spans="4:5" ht="14.4" x14ac:dyDescent="0.55000000000000004">
      <c r="D10408" s="286"/>
      <c r="E10408" s="288"/>
    </row>
    <row r="10409" spans="4:5" ht="14.4" x14ac:dyDescent="0.55000000000000004">
      <c r="D10409" s="286"/>
      <c r="E10409" s="288"/>
    </row>
    <row r="10410" spans="4:5" ht="14.4" x14ac:dyDescent="0.55000000000000004">
      <c r="D10410" s="286"/>
      <c r="E10410" s="288"/>
    </row>
    <row r="10411" spans="4:5" ht="14.4" x14ac:dyDescent="0.55000000000000004">
      <c r="D10411" s="286"/>
      <c r="E10411" s="288"/>
    </row>
    <row r="10412" spans="4:5" ht="14.4" x14ac:dyDescent="0.55000000000000004">
      <c r="D10412" s="286"/>
      <c r="E10412" s="288"/>
    </row>
    <row r="10413" spans="4:5" ht="14.4" x14ac:dyDescent="0.55000000000000004">
      <c r="D10413" s="286"/>
      <c r="E10413" s="288"/>
    </row>
    <row r="10414" spans="4:5" ht="14.4" x14ac:dyDescent="0.55000000000000004">
      <c r="D10414" s="286"/>
      <c r="E10414" s="288"/>
    </row>
    <row r="10415" spans="4:5" ht="14.4" x14ac:dyDescent="0.55000000000000004">
      <c r="D10415" s="286"/>
      <c r="E10415" s="288"/>
    </row>
    <row r="10416" spans="4:5" ht="14.4" x14ac:dyDescent="0.55000000000000004">
      <c r="D10416" s="286"/>
      <c r="E10416" s="288"/>
    </row>
    <row r="10417" spans="4:5" ht="14.4" x14ac:dyDescent="0.55000000000000004">
      <c r="D10417" s="286"/>
      <c r="E10417" s="288"/>
    </row>
    <row r="10418" spans="4:5" ht="14.4" x14ac:dyDescent="0.55000000000000004">
      <c r="D10418" s="286"/>
      <c r="E10418" s="288"/>
    </row>
    <row r="10419" spans="4:5" ht="14.4" x14ac:dyDescent="0.55000000000000004">
      <c r="D10419" s="286"/>
      <c r="E10419" s="288"/>
    </row>
    <row r="10420" spans="4:5" ht="14.4" x14ac:dyDescent="0.55000000000000004">
      <c r="D10420" s="286"/>
      <c r="E10420" s="288"/>
    </row>
    <row r="10421" spans="4:5" ht="14.4" x14ac:dyDescent="0.55000000000000004">
      <c r="D10421" s="286"/>
      <c r="E10421" s="288"/>
    </row>
    <row r="10422" spans="4:5" ht="14.4" x14ac:dyDescent="0.55000000000000004">
      <c r="D10422" s="286"/>
      <c r="E10422" s="288"/>
    </row>
    <row r="10423" spans="4:5" ht="14.4" x14ac:dyDescent="0.55000000000000004">
      <c r="D10423" s="286"/>
      <c r="E10423" s="288"/>
    </row>
    <row r="10424" spans="4:5" ht="14.4" x14ac:dyDescent="0.55000000000000004">
      <c r="D10424" s="286"/>
      <c r="E10424" s="288"/>
    </row>
    <row r="10425" spans="4:5" ht="14.4" x14ac:dyDescent="0.55000000000000004">
      <c r="D10425" s="286"/>
      <c r="E10425" s="288"/>
    </row>
    <row r="10426" spans="4:5" ht="14.4" x14ac:dyDescent="0.55000000000000004">
      <c r="D10426" s="286"/>
      <c r="E10426" s="288"/>
    </row>
    <row r="10427" spans="4:5" ht="14.4" x14ac:dyDescent="0.55000000000000004">
      <c r="D10427" s="286"/>
      <c r="E10427" s="288"/>
    </row>
    <row r="10428" spans="4:5" ht="14.4" x14ac:dyDescent="0.55000000000000004">
      <c r="D10428" s="286"/>
      <c r="E10428" s="288"/>
    </row>
    <row r="10429" spans="4:5" ht="14.4" x14ac:dyDescent="0.55000000000000004">
      <c r="D10429" s="286"/>
      <c r="E10429" s="288"/>
    </row>
    <row r="10430" spans="4:5" ht="14.4" x14ac:dyDescent="0.55000000000000004">
      <c r="D10430" s="286"/>
      <c r="E10430" s="288"/>
    </row>
    <row r="10431" spans="4:5" ht="14.4" x14ac:dyDescent="0.55000000000000004">
      <c r="D10431" s="286"/>
      <c r="E10431" s="288"/>
    </row>
    <row r="10432" spans="4:5" ht="14.4" x14ac:dyDescent="0.55000000000000004">
      <c r="D10432" s="286"/>
      <c r="E10432" s="288"/>
    </row>
    <row r="10433" spans="4:5" ht="14.4" x14ac:dyDescent="0.55000000000000004">
      <c r="D10433" s="286"/>
      <c r="E10433" s="288"/>
    </row>
    <row r="10434" spans="4:5" ht="14.4" x14ac:dyDescent="0.55000000000000004">
      <c r="D10434" s="286"/>
      <c r="E10434" s="288"/>
    </row>
    <row r="10435" spans="4:5" ht="14.4" x14ac:dyDescent="0.55000000000000004">
      <c r="D10435" s="286"/>
      <c r="E10435" s="288"/>
    </row>
    <row r="10436" spans="4:5" ht="14.4" x14ac:dyDescent="0.55000000000000004">
      <c r="D10436" s="286"/>
      <c r="E10436" s="288"/>
    </row>
    <row r="10437" spans="4:5" ht="14.4" x14ac:dyDescent="0.55000000000000004">
      <c r="D10437" s="286"/>
      <c r="E10437" s="288"/>
    </row>
    <row r="10438" spans="4:5" ht="14.4" x14ac:dyDescent="0.55000000000000004">
      <c r="D10438" s="286"/>
      <c r="E10438" s="288"/>
    </row>
    <row r="10439" spans="4:5" ht="14.4" x14ac:dyDescent="0.55000000000000004">
      <c r="D10439" s="286"/>
      <c r="E10439" s="288"/>
    </row>
    <row r="10440" spans="4:5" ht="14.4" x14ac:dyDescent="0.55000000000000004">
      <c r="D10440" s="286"/>
      <c r="E10440" s="288"/>
    </row>
    <row r="10441" spans="4:5" ht="14.4" x14ac:dyDescent="0.55000000000000004">
      <c r="D10441" s="286"/>
      <c r="E10441" s="288"/>
    </row>
    <row r="10442" spans="4:5" ht="14.4" x14ac:dyDescent="0.55000000000000004">
      <c r="D10442" s="286"/>
      <c r="E10442" s="288"/>
    </row>
    <row r="10443" spans="4:5" ht="14.4" x14ac:dyDescent="0.55000000000000004">
      <c r="D10443" s="286"/>
      <c r="E10443" s="288"/>
    </row>
    <row r="10444" spans="4:5" ht="14.4" x14ac:dyDescent="0.55000000000000004">
      <c r="D10444" s="286"/>
      <c r="E10444" s="288"/>
    </row>
    <row r="10445" spans="4:5" ht="14.4" x14ac:dyDescent="0.55000000000000004">
      <c r="D10445" s="286"/>
      <c r="E10445" s="288"/>
    </row>
    <row r="10446" spans="4:5" ht="14.4" x14ac:dyDescent="0.55000000000000004">
      <c r="D10446" s="286"/>
      <c r="E10446" s="288"/>
    </row>
    <row r="10447" spans="4:5" ht="14.4" x14ac:dyDescent="0.55000000000000004">
      <c r="D10447" s="286"/>
      <c r="E10447" s="288"/>
    </row>
    <row r="10448" spans="4:5" ht="14.4" x14ac:dyDescent="0.55000000000000004">
      <c r="D10448" s="286"/>
      <c r="E10448" s="288"/>
    </row>
    <row r="10449" spans="4:5" ht="14.4" x14ac:dyDescent="0.55000000000000004">
      <c r="D10449" s="286"/>
      <c r="E10449" s="288"/>
    </row>
    <row r="10450" spans="4:5" ht="14.4" x14ac:dyDescent="0.55000000000000004">
      <c r="D10450" s="286"/>
      <c r="E10450" s="288"/>
    </row>
    <row r="10451" spans="4:5" ht="14.4" x14ac:dyDescent="0.55000000000000004">
      <c r="D10451" s="286"/>
      <c r="E10451" s="288"/>
    </row>
    <row r="10452" spans="4:5" ht="14.4" x14ac:dyDescent="0.55000000000000004">
      <c r="D10452" s="286"/>
      <c r="E10452" s="288"/>
    </row>
    <row r="10453" spans="4:5" ht="14.4" x14ac:dyDescent="0.55000000000000004">
      <c r="D10453" s="286"/>
      <c r="E10453" s="288"/>
    </row>
    <row r="10454" spans="4:5" ht="14.4" x14ac:dyDescent="0.55000000000000004">
      <c r="D10454" s="286"/>
      <c r="E10454" s="288"/>
    </row>
    <row r="10455" spans="4:5" ht="14.4" x14ac:dyDescent="0.55000000000000004">
      <c r="D10455" s="286"/>
      <c r="E10455" s="288"/>
    </row>
    <row r="10456" spans="4:5" ht="14.4" x14ac:dyDescent="0.55000000000000004">
      <c r="D10456" s="286"/>
      <c r="E10456" s="288"/>
    </row>
    <row r="10457" spans="4:5" ht="14.4" x14ac:dyDescent="0.55000000000000004">
      <c r="D10457" s="286"/>
      <c r="E10457" s="288"/>
    </row>
    <row r="10458" spans="4:5" ht="14.4" x14ac:dyDescent="0.55000000000000004">
      <c r="D10458" s="286"/>
      <c r="E10458" s="288"/>
    </row>
    <row r="10459" spans="4:5" ht="14.4" x14ac:dyDescent="0.55000000000000004">
      <c r="D10459" s="286"/>
      <c r="E10459" s="288"/>
    </row>
    <row r="10460" spans="4:5" ht="14.4" x14ac:dyDescent="0.55000000000000004">
      <c r="D10460" s="286"/>
      <c r="E10460" s="288"/>
    </row>
    <row r="10461" spans="4:5" ht="14.4" x14ac:dyDescent="0.55000000000000004">
      <c r="D10461" s="286"/>
      <c r="E10461" s="288"/>
    </row>
    <row r="10462" spans="4:5" ht="14.4" x14ac:dyDescent="0.55000000000000004">
      <c r="D10462" s="286"/>
      <c r="E10462" s="288"/>
    </row>
    <row r="10463" spans="4:5" ht="14.4" x14ac:dyDescent="0.55000000000000004">
      <c r="D10463" s="286"/>
      <c r="E10463" s="288"/>
    </row>
    <row r="10464" spans="4:5" ht="14.4" x14ac:dyDescent="0.55000000000000004">
      <c r="D10464" s="286"/>
      <c r="E10464" s="288"/>
    </row>
    <row r="10465" spans="4:5" ht="14.4" x14ac:dyDescent="0.55000000000000004">
      <c r="D10465" s="286"/>
      <c r="E10465" s="288"/>
    </row>
    <row r="10466" spans="4:5" ht="14.4" x14ac:dyDescent="0.55000000000000004">
      <c r="D10466" s="286"/>
      <c r="E10466" s="288"/>
    </row>
    <row r="10467" spans="4:5" ht="14.4" x14ac:dyDescent="0.55000000000000004">
      <c r="D10467" s="286"/>
      <c r="E10467" s="288"/>
    </row>
    <row r="10468" spans="4:5" ht="14.4" x14ac:dyDescent="0.55000000000000004">
      <c r="D10468" s="286"/>
      <c r="E10468" s="288"/>
    </row>
    <row r="10469" spans="4:5" ht="14.4" x14ac:dyDescent="0.55000000000000004">
      <c r="D10469" s="286"/>
      <c r="E10469" s="288"/>
    </row>
    <row r="10470" spans="4:5" ht="14.4" x14ac:dyDescent="0.55000000000000004">
      <c r="D10470" s="286"/>
      <c r="E10470" s="288"/>
    </row>
    <row r="10471" spans="4:5" ht="14.4" x14ac:dyDescent="0.55000000000000004">
      <c r="D10471" s="286"/>
      <c r="E10471" s="288"/>
    </row>
    <row r="10472" spans="4:5" ht="14.4" x14ac:dyDescent="0.55000000000000004">
      <c r="D10472" s="286"/>
      <c r="E10472" s="288"/>
    </row>
    <row r="10473" spans="4:5" ht="14.4" x14ac:dyDescent="0.55000000000000004">
      <c r="D10473" s="286"/>
      <c r="E10473" s="288"/>
    </row>
    <row r="10474" spans="4:5" ht="14.4" x14ac:dyDescent="0.55000000000000004">
      <c r="D10474" s="286"/>
      <c r="E10474" s="288"/>
    </row>
    <row r="10475" spans="4:5" ht="14.4" x14ac:dyDescent="0.55000000000000004">
      <c r="D10475" s="286"/>
      <c r="E10475" s="288"/>
    </row>
    <row r="10476" spans="4:5" ht="14.4" x14ac:dyDescent="0.55000000000000004">
      <c r="D10476" s="286"/>
      <c r="E10476" s="288"/>
    </row>
    <row r="10477" spans="4:5" ht="14.4" x14ac:dyDescent="0.55000000000000004">
      <c r="D10477" s="286"/>
      <c r="E10477" s="288"/>
    </row>
    <row r="10478" spans="4:5" ht="14.4" x14ac:dyDescent="0.55000000000000004">
      <c r="D10478" s="286"/>
      <c r="E10478" s="288"/>
    </row>
    <row r="10479" spans="4:5" ht="14.4" x14ac:dyDescent="0.55000000000000004">
      <c r="D10479" s="286"/>
      <c r="E10479" s="288"/>
    </row>
    <row r="10480" spans="4:5" ht="14.4" x14ac:dyDescent="0.55000000000000004">
      <c r="D10480" s="286"/>
      <c r="E10480" s="288"/>
    </row>
    <row r="10481" spans="4:5" ht="14.4" x14ac:dyDescent="0.55000000000000004">
      <c r="D10481" s="286"/>
      <c r="E10481" s="288"/>
    </row>
    <row r="10482" spans="4:5" ht="14.4" x14ac:dyDescent="0.55000000000000004">
      <c r="D10482" s="286"/>
      <c r="E10482" s="288"/>
    </row>
    <row r="10483" spans="4:5" ht="14.4" x14ac:dyDescent="0.55000000000000004">
      <c r="D10483" s="286"/>
      <c r="E10483" s="288"/>
    </row>
    <row r="10484" spans="4:5" ht="14.4" x14ac:dyDescent="0.55000000000000004">
      <c r="D10484" s="286"/>
      <c r="E10484" s="288"/>
    </row>
    <row r="10485" spans="4:5" ht="14.4" x14ac:dyDescent="0.55000000000000004">
      <c r="D10485" s="286"/>
      <c r="E10485" s="288"/>
    </row>
    <row r="10486" spans="4:5" ht="14.4" x14ac:dyDescent="0.55000000000000004">
      <c r="D10486" s="286"/>
      <c r="E10486" s="288"/>
    </row>
    <row r="10487" spans="4:5" ht="14.4" x14ac:dyDescent="0.55000000000000004">
      <c r="D10487" s="286"/>
      <c r="E10487" s="288"/>
    </row>
    <row r="10488" spans="4:5" ht="14.4" x14ac:dyDescent="0.55000000000000004">
      <c r="D10488" s="286"/>
      <c r="E10488" s="288"/>
    </row>
    <row r="10489" spans="4:5" ht="14.4" x14ac:dyDescent="0.55000000000000004">
      <c r="D10489" s="286"/>
      <c r="E10489" s="288"/>
    </row>
    <row r="10490" spans="4:5" ht="14.4" x14ac:dyDescent="0.55000000000000004">
      <c r="D10490" s="286"/>
      <c r="E10490" s="288"/>
    </row>
    <row r="10491" spans="4:5" ht="14.4" x14ac:dyDescent="0.55000000000000004">
      <c r="D10491" s="286"/>
      <c r="E10491" s="288"/>
    </row>
    <row r="10492" spans="4:5" ht="14.4" x14ac:dyDescent="0.55000000000000004">
      <c r="D10492" s="286"/>
      <c r="E10492" s="288"/>
    </row>
    <row r="10493" spans="4:5" ht="14.4" x14ac:dyDescent="0.55000000000000004">
      <c r="D10493" s="286"/>
      <c r="E10493" s="288"/>
    </row>
    <row r="10494" spans="4:5" ht="14.4" x14ac:dyDescent="0.55000000000000004">
      <c r="D10494" s="286"/>
      <c r="E10494" s="288"/>
    </row>
    <row r="10495" spans="4:5" ht="14.4" x14ac:dyDescent="0.55000000000000004">
      <c r="D10495" s="286"/>
      <c r="E10495" s="288"/>
    </row>
    <row r="10496" spans="4:5" ht="14.4" x14ac:dyDescent="0.55000000000000004">
      <c r="D10496" s="286"/>
      <c r="E10496" s="288"/>
    </row>
    <row r="10497" spans="4:5" ht="14.4" x14ac:dyDescent="0.55000000000000004">
      <c r="D10497" s="286"/>
      <c r="E10497" s="288"/>
    </row>
    <row r="10498" spans="4:5" ht="14.4" x14ac:dyDescent="0.55000000000000004">
      <c r="D10498" s="286"/>
      <c r="E10498" s="288"/>
    </row>
    <row r="10499" spans="4:5" ht="14.4" x14ac:dyDescent="0.55000000000000004">
      <c r="D10499" s="286"/>
      <c r="E10499" s="288"/>
    </row>
    <row r="10500" spans="4:5" ht="14.4" x14ac:dyDescent="0.55000000000000004">
      <c r="D10500" s="286"/>
      <c r="E10500" s="288"/>
    </row>
    <row r="10501" spans="4:5" ht="14.4" x14ac:dyDescent="0.55000000000000004">
      <c r="D10501" s="286"/>
      <c r="E10501" s="288"/>
    </row>
    <row r="10502" spans="4:5" ht="14.4" x14ac:dyDescent="0.55000000000000004">
      <c r="D10502" s="286"/>
      <c r="E10502" s="288"/>
    </row>
    <row r="10503" spans="4:5" ht="14.4" x14ac:dyDescent="0.55000000000000004">
      <c r="D10503" s="286"/>
      <c r="E10503" s="288"/>
    </row>
    <row r="10504" spans="4:5" ht="14.4" x14ac:dyDescent="0.55000000000000004">
      <c r="D10504" s="286"/>
      <c r="E10504" s="288"/>
    </row>
    <row r="10505" spans="4:5" ht="14.4" x14ac:dyDescent="0.55000000000000004">
      <c r="D10505" s="286"/>
      <c r="E10505" s="288"/>
    </row>
    <row r="10506" spans="4:5" ht="14.4" x14ac:dyDescent="0.55000000000000004">
      <c r="D10506" s="286"/>
      <c r="E10506" s="288"/>
    </row>
    <row r="10507" spans="4:5" ht="14.4" x14ac:dyDescent="0.55000000000000004">
      <c r="D10507" s="286"/>
      <c r="E10507" s="288"/>
    </row>
    <row r="10508" spans="4:5" ht="14.4" x14ac:dyDescent="0.55000000000000004">
      <c r="D10508" s="286"/>
      <c r="E10508" s="288"/>
    </row>
    <row r="10509" spans="4:5" ht="14.4" x14ac:dyDescent="0.55000000000000004">
      <c r="D10509" s="286"/>
      <c r="E10509" s="288"/>
    </row>
    <row r="10510" spans="4:5" ht="14.4" x14ac:dyDescent="0.55000000000000004">
      <c r="D10510" s="286"/>
      <c r="E10510" s="288"/>
    </row>
    <row r="10511" spans="4:5" ht="14.4" x14ac:dyDescent="0.55000000000000004">
      <c r="D10511" s="286"/>
      <c r="E10511" s="288"/>
    </row>
    <row r="10512" spans="4:5" ht="14.4" x14ac:dyDescent="0.55000000000000004">
      <c r="D10512" s="286"/>
      <c r="E10512" s="288"/>
    </row>
    <row r="10513" spans="4:5" ht="14.4" x14ac:dyDescent="0.55000000000000004">
      <c r="D10513" s="286"/>
      <c r="E10513" s="288"/>
    </row>
    <row r="10514" spans="4:5" ht="14.4" x14ac:dyDescent="0.55000000000000004">
      <c r="D10514" s="286"/>
      <c r="E10514" s="288"/>
    </row>
    <row r="10515" spans="4:5" ht="14.4" x14ac:dyDescent="0.55000000000000004">
      <c r="D10515" s="286"/>
      <c r="E10515" s="288"/>
    </row>
    <row r="10516" spans="4:5" ht="14.4" x14ac:dyDescent="0.55000000000000004">
      <c r="D10516" s="286"/>
      <c r="E10516" s="288"/>
    </row>
    <row r="10517" spans="4:5" ht="14.4" x14ac:dyDescent="0.55000000000000004">
      <c r="D10517" s="286"/>
      <c r="E10517" s="288"/>
    </row>
    <row r="10518" spans="4:5" ht="14.4" x14ac:dyDescent="0.55000000000000004">
      <c r="D10518" s="286"/>
      <c r="E10518" s="288"/>
    </row>
    <row r="10519" spans="4:5" ht="14.4" x14ac:dyDescent="0.55000000000000004">
      <c r="D10519" s="286"/>
      <c r="E10519" s="288"/>
    </row>
    <row r="10520" spans="4:5" ht="14.4" x14ac:dyDescent="0.55000000000000004">
      <c r="D10520" s="286"/>
      <c r="E10520" s="288"/>
    </row>
    <row r="10521" spans="4:5" ht="14.4" x14ac:dyDescent="0.55000000000000004">
      <c r="D10521" s="286"/>
      <c r="E10521" s="288"/>
    </row>
    <row r="10522" spans="4:5" ht="14.4" x14ac:dyDescent="0.55000000000000004">
      <c r="D10522" s="286"/>
      <c r="E10522" s="288"/>
    </row>
    <row r="10523" spans="4:5" ht="14.4" x14ac:dyDescent="0.55000000000000004">
      <c r="D10523" s="286"/>
      <c r="E10523" s="288"/>
    </row>
    <row r="10524" spans="4:5" ht="14.4" x14ac:dyDescent="0.55000000000000004">
      <c r="D10524" s="286"/>
      <c r="E10524" s="288"/>
    </row>
    <row r="10525" spans="4:5" ht="14.4" x14ac:dyDescent="0.55000000000000004">
      <c r="D10525" s="286"/>
      <c r="E10525" s="288"/>
    </row>
    <row r="10526" spans="4:5" ht="14.4" x14ac:dyDescent="0.55000000000000004">
      <c r="D10526" s="286"/>
      <c r="E10526" s="288"/>
    </row>
    <row r="10527" spans="4:5" ht="14.4" x14ac:dyDescent="0.55000000000000004">
      <c r="D10527" s="286"/>
      <c r="E10527" s="288"/>
    </row>
    <row r="10528" spans="4:5" ht="14.4" x14ac:dyDescent="0.55000000000000004">
      <c r="D10528" s="286"/>
      <c r="E10528" s="288"/>
    </row>
    <row r="10529" spans="4:5" ht="14.4" x14ac:dyDescent="0.55000000000000004">
      <c r="D10529" s="286"/>
      <c r="E10529" s="288"/>
    </row>
    <row r="10530" spans="4:5" ht="14.4" x14ac:dyDescent="0.55000000000000004">
      <c r="D10530" s="286"/>
      <c r="E10530" s="288"/>
    </row>
    <row r="10531" spans="4:5" ht="14.4" x14ac:dyDescent="0.55000000000000004">
      <c r="D10531" s="286"/>
      <c r="E10531" s="288"/>
    </row>
    <row r="10532" spans="4:5" ht="14.4" x14ac:dyDescent="0.55000000000000004">
      <c r="D10532" s="286"/>
      <c r="E10532" s="288"/>
    </row>
    <row r="10533" spans="4:5" ht="14.4" x14ac:dyDescent="0.55000000000000004">
      <c r="D10533" s="286"/>
      <c r="E10533" s="288"/>
    </row>
    <row r="10534" spans="4:5" ht="14.4" x14ac:dyDescent="0.55000000000000004">
      <c r="D10534" s="286"/>
      <c r="E10534" s="288"/>
    </row>
    <row r="10535" spans="4:5" ht="14.4" x14ac:dyDescent="0.55000000000000004">
      <c r="D10535" s="286"/>
      <c r="E10535" s="288"/>
    </row>
    <row r="10536" spans="4:5" ht="14.4" x14ac:dyDescent="0.55000000000000004">
      <c r="D10536" s="286"/>
      <c r="E10536" s="288"/>
    </row>
    <row r="10537" spans="4:5" ht="14.4" x14ac:dyDescent="0.55000000000000004">
      <c r="D10537" s="286"/>
      <c r="E10537" s="288"/>
    </row>
    <row r="10538" spans="4:5" ht="14.4" x14ac:dyDescent="0.55000000000000004">
      <c r="D10538" s="286"/>
      <c r="E10538" s="288"/>
    </row>
    <row r="10539" spans="4:5" ht="14.4" x14ac:dyDescent="0.55000000000000004">
      <c r="D10539" s="286"/>
      <c r="E10539" s="288"/>
    </row>
    <row r="10540" spans="4:5" ht="14.4" x14ac:dyDescent="0.55000000000000004">
      <c r="D10540" s="286"/>
      <c r="E10540" s="288"/>
    </row>
    <row r="10541" spans="4:5" ht="14.4" x14ac:dyDescent="0.55000000000000004">
      <c r="D10541" s="286"/>
      <c r="E10541" s="288"/>
    </row>
    <row r="10542" spans="4:5" ht="14.4" x14ac:dyDescent="0.55000000000000004">
      <c r="D10542" s="286"/>
      <c r="E10542" s="288"/>
    </row>
    <row r="10543" spans="4:5" ht="14.4" x14ac:dyDescent="0.55000000000000004">
      <c r="D10543" s="286"/>
      <c r="E10543" s="288"/>
    </row>
    <row r="10544" spans="4:5" ht="14.4" x14ac:dyDescent="0.55000000000000004">
      <c r="D10544" s="286"/>
      <c r="E10544" s="288"/>
    </row>
    <row r="10545" spans="4:5" ht="14.4" x14ac:dyDescent="0.55000000000000004">
      <c r="D10545" s="286"/>
      <c r="E10545" s="288"/>
    </row>
    <row r="10546" spans="4:5" ht="14.4" x14ac:dyDescent="0.55000000000000004">
      <c r="D10546" s="286"/>
      <c r="E10546" s="288"/>
    </row>
    <row r="10547" spans="4:5" ht="14.4" x14ac:dyDescent="0.55000000000000004">
      <c r="D10547" s="286"/>
      <c r="E10547" s="288"/>
    </row>
    <row r="10548" spans="4:5" ht="14.4" x14ac:dyDescent="0.55000000000000004">
      <c r="D10548" s="286"/>
      <c r="E10548" s="288"/>
    </row>
    <row r="10549" spans="4:5" ht="14.4" x14ac:dyDescent="0.55000000000000004">
      <c r="D10549" s="286"/>
      <c r="E10549" s="288"/>
    </row>
    <row r="10550" spans="4:5" ht="14.4" x14ac:dyDescent="0.55000000000000004">
      <c r="D10550" s="286"/>
      <c r="E10550" s="288"/>
    </row>
    <row r="10551" spans="4:5" ht="14.4" x14ac:dyDescent="0.55000000000000004">
      <c r="D10551" s="286"/>
      <c r="E10551" s="288"/>
    </row>
    <row r="10552" spans="4:5" ht="14.4" x14ac:dyDescent="0.55000000000000004">
      <c r="D10552" s="286"/>
      <c r="E10552" s="288"/>
    </row>
    <row r="10553" spans="4:5" ht="14.4" x14ac:dyDescent="0.55000000000000004">
      <c r="D10553" s="286"/>
      <c r="E10553" s="288"/>
    </row>
    <row r="10554" spans="4:5" ht="14.4" x14ac:dyDescent="0.55000000000000004">
      <c r="D10554" s="286"/>
      <c r="E10554" s="288"/>
    </row>
    <row r="10555" spans="4:5" ht="14.4" x14ac:dyDescent="0.55000000000000004">
      <c r="D10555" s="286"/>
      <c r="E10555" s="288"/>
    </row>
    <row r="10556" spans="4:5" ht="14.4" x14ac:dyDescent="0.55000000000000004">
      <c r="D10556" s="286"/>
      <c r="E10556" s="288"/>
    </row>
    <row r="10557" spans="4:5" ht="14.4" x14ac:dyDescent="0.55000000000000004">
      <c r="D10557" s="286"/>
      <c r="E10557" s="288"/>
    </row>
    <row r="10558" spans="4:5" ht="14.4" x14ac:dyDescent="0.55000000000000004">
      <c r="D10558" s="286"/>
      <c r="E10558" s="288"/>
    </row>
    <row r="10559" spans="4:5" ht="14.4" x14ac:dyDescent="0.55000000000000004">
      <c r="D10559" s="286"/>
      <c r="E10559" s="288"/>
    </row>
    <row r="10560" spans="4:5" ht="14.4" x14ac:dyDescent="0.55000000000000004">
      <c r="D10560" s="286"/>
      <c r="E10560" s="288"/>
    </row>
    <row r="10561" spans="4:5" ht="14.4" x14ac:dyDescent="0.55000000000000004">
      <c r="D10561" s="286"/>
      <c r="E10561" s="288"/>
    </row>
    <row r="10562" spans="4:5" ht="14.4" x14ac:dyDescent="0.55000000000000004">
      <c r="D10562" s="286"/>
      <c r="E10562" s="288"/>
    </row>
    <row r="10563" spans="4:5" ht="14.4" x14ac:dyDescent="0.55000000000000004">
      <c r="D10563" s="286"/>
      <c r="E10563" s="288"/>
    </row>
    <row r="10564" spans="4:5" ht="14.4" x14ac:dyDescent="0.55000000000000004">
      <c r="D10564" s="286"/>
      <c r="E10564" s="288"/>
    </row>
    <row r="10565" spans="4:5" ht="14.4" x14ac:dyDescent="0.55000000000000004">
      <c r="D10565" s="286"/>
      <c r="E10565" s="288"/>
    </row>
    <row r="10566" spans="4:5" ht="14.4" x14ac:dyDescent="0.55000000000000004">
      <c r="D10566" s="286"/>
      <c r="E10566" s="288"/>
    </row>
    <row r="10567" spans="4:5" ht="14.4" x14ac:dyDescent="0.55000000000000004">
      <c r="D10567" s="286"/>
      <c r="E10567" s="288"/>
    </row>
    <row r="10568" spans="4:5" ht="14.4" x14ac:dyDescent="0.55000000000000004">
      <c r="D10568" s="286"/>
      <c r="E10568" s="288"/>
    </row>
    <row r="10569" spans="4:5" ht="14.4" x14ac:dyDescent="0.55000000000000004">
      <c r="D10569" s="286"/>
      <c r="E10569" s="288"/>
    </row>
    <row r="10570" spans="4:5" ht="14.4" x14ac:dyDescent="0.55000000000000004">
      <c r="D10570" s="286"/>
      <c r="E10570" s="288"/>
    </row>
    <row r="10571" spans="4:5" ht="14.4" x14ac:dyDescent="0.55000000000000004">
      <c r="D10571" s="286"/>
      <c r="E10571" s="288"/>
    </row>
    <row r="10572" spans="4:5" ht="14.4" x14ac:dyDescent="0.55000000000000004">
      <c r="D10572" s="286"/>
      <c r="E10572" s="288"/>
    </row>
    <row r="10573" spans="4:5" ht="14.4" x14ac:dyDescent="0.55000000000000004">
      <c r="D10573" s="286"/>
      <c r="E10573" s="288"/>
    </row>
    <row r="10574" spans="4:5" ht="14.4" x14ac:dyDescent="0.55000000000000004">
      <c r="D10574" s="286"/>
      <c r="E10574" s="288"/>
    </row>
    <row r="10575" spans="4:5" ht="14.4" x14ac:dyDescent="0.55000000000000004">
      <c r="D10575" s="286"/>
      <c r="E10575" s="288"/>
    </row>
    <row r="10576" spans="4:5" ht="14.4" x14ac:dyDescent="0.55000000000000004">
      <c r="D10576" s="286"/>
      <c r="E10576" s="288"/>
    </row>
    <row r="10577" spans="4:5" ht="14.4" x14ac:dyDescent="0.55000000000000004">
      <c r="D10577" s="286"/>
      <c r="E10577" s="288"/>
    </row>
    <row r="10578" spans="4:5" ht="14.4" x14ac:dyDescent="0.55000000000000004">
      <c r="D10578" s="286"/>
      <c r="E10578" s="288"/>
    </row>
    <row r="10579" spans="4:5" ht="14.4" x14ac:dyDescent="0.55000000000000004">
      <c r="D10579" s="286"/>
      <c r="E10579" s="288"/>
    </row>
    <row r="10580" spans="4:5" ht="14.4" x14ac:dyDescent="0.55000000000000004">
      <c r="D10580" s="286"/>
      <c r="E10580" s="288"/>
    </row>
    <row r="10581" spans="4:5" ht="14.4" x14ac:dyDescent="0.55000000000000004">
      <c r="D10581" s="286"/>
      <c r="E10581" s="288"/>
    </row>
    <row r="10582" spans="4:5" ht="14.4" x14ac:dyDescent="0.55000000000000004">
      <c r="D10582" s="286"/>
      <c r="E10582" s="288"/>
    </row>
    <row r="10583" spans="4:5" ht="14.4" x14ac:dyDescent="0.55000000000000004">
      <c r="D10583" s="286"/>
      <c r="E10583" s="288"/>
    </row>
    <row r="10584" spans="4:5" ht="14.4" x14ac:dyDescent="0.55000000000000004">
      <c r="D10584" s="286"/>
      <c r="E10584" s="288"/>
    </row>
    <row r="10585" spans="4:5" ht="14.4" x14ac:dyDescent="0.55000000000000004">
      <c r="D10585" s="286"/>
      <c r="E10585" s="288"/>
    </row>
    <row r="10586" spans="4:5" ht="14.4" x14ac:dyDescent="0.55000000000000004">
      <c r="D10586" s="286"/>
      <c r="E10586" s="288"/>
    </row>
    <row r="10587" spans="4:5" ht="14.4" x14ac:dyDescent="0.55000000000000004">
      <c r="D10587" s="286"/>
      <c r="E10587" s="288"/>
    </row>
    <row r="10588" spans="4:5" ht="14.4" x14ac:dyDescent="0.55000000000000004">
      <c r="D10588" s="286"/>
      <c r="E10588" s="288"/>
    </row>
    <row r="10589" spans="4:5" ht="14.4" x14ac:dyDescent="0.55000000000000004">
      <c r="D10589" s="286"/>
      <c r="E10589" s="288"/>
    </row>
    <row r="10590" spans="4:5" ht="14.4" x14ac:dyDescent="0.55000000000000004">
      <c r="D10590" s="286"/>
      <c r="E10590" s="288"/>
    </row>
    <row r="10591" spans="4:5" ht="14.4" x14ac:dyDescent="0.55000000000000004">
      <c r="D10591" s="286"/>
      <c r="E10591" s="288"/>
    </row>
    <row r="10592" spans="4:5" ht="14.4" x14ac:dyDescent="0.55000000000000004">
      <c r="D10592" s="286"/>
      <c r="E10592" s="288"/>
    </row>
    <row r="10593" spans="4:5" ht="14.4" x14ac:dyDescent="0.55000000000000004">
      <c r="D10593" s="286"/>
      <c r="E10593" s="288"/>
    </row>
    <row r="10594" spans="4:5" ht="14.4" x14ac:dyDescent="0.55000000000000004">
      <c r="D10594" s="286"/>
      <c r="E10594" s="288"/>
    </row>
    <row r="10595" spans="4:5" ht="14.4" x14ac:dyDescent="0.55000000000000004">
      <c r="D10595" s="286"/>
      <c r="E10595" s="288"/>
    </row>
    <row r="10596" spans="4:5" ht="14.4" x14ac:dyDescent="0.55000000000000004">
      <c r="D10596" s="286"/>
      <c r="E10596" s="288"/>
    </row>
    <row r="10597" spans="4:5" ht="14.4" x14ac:dyDescent="0.55000000000000004">
      <c r="D10597" s="286"/>
      <c r="E10597" s="288"/>
    </row>
    <row r="10598" spans="4:5" ht="14.4" x14ac:dyDescent="0.55000000000000004">
      <c r="D10598" s="286"/>
      <c r="E10598" s="288"/>
    </row>
    <row r="10599" spans="4:5" ht="14.4" x14ac:dyDescent="0.55000000000000004">
      <c r="D10599" s="286"/>
      <c r="E10599" s="288"/>
    </row>
    <row r="10600" spans="4:5" ht="14.4" x14ac:dyDescent="0.55000000000000004">
      <c r="D10600" s="286"/>
      <c r="E10600" s="288"/>
    </row>
    <row r="10601" spans="4:5" ht="14.4" x14ac:dyDescent="0.55000000000000004">
      <c r="D10601" s="286"/>
      <c r="E10601" s="288"/>
    </row>
    <row r="10602" spans="4:5" ht="14.4" x14ac:dyDescent="0.55000000000000004">
      <c r="D10602" s="286"/>
      <c r="E10602" s="288"/>
    </row>
    <row r="10603" spans="4:5" ht="14.4" x14ac:dyDescent="0.55000000000000004">
      <c r="D10603" s="286"/>
      <c r="E10603" s="288"/>
    </row>
    <row r="10604" spans="4:5" ht="14.4" x14ac:dyDescent="0.55000000000000004">
      <c r="D10604" s="286"/>
      <c r="E10604" s="288"/>
    </row>
    <row r="10605" spans="4:5" ht="14.4" x14ac:dyDescent="0.55000000000000004">
      <c r="D10605" s="286"/>
      <c r="E10605" s="288"/>
    </row>
    <row r="10606" spans="4:5" ht="14.4" x14ac:dyDescent="0.55000000000000004">
      <c r="D10606" s="286"/>
      <c r="E10606" s="288"/>
    </row>
    <row r="10607" spans="4:5" ht="14.4" x14ac:dyDescent="0.55000000000000004">
      <c r="D10607" s="286"/>
      <c r="E10607" s="288"/>
    </row>
    <row r="10608" spans="4:5" ht="14.4" x14ac:dyDescent="0.55000000000000004">
      <c r="D10608" s="286"/>
      <c r="E10608" s="288"/>
    </row>
    <row r="10609" spans="4:5" ht="14.4" x14ac:dyDescent="0.55000000000000004">
      <c r="D10609" s="286"/>
      <c r="E10609" s="288"/>
    </row>
    <row r="10610" spans="4:5" ht="14.4" x14ac:dyDescent="0.55000000000000004">
      <c r="D10610" s="286"/>
      <c r="E10610" s="288"/>
    </row>
    <row r="10611" spans="4:5" ht="14.4" x14ac:dyDescent="0.55000000000000004">
      <c r="D10611" s="286"/>
      <c r="E10611" s="288"/>
    </row>
    <row r="10612" spans="4:5" ht="14.4" x14ac:dyDescent="0.55000000000000004">
      <c r="D10612" s="286"/>
      <c r="E10612" s="288"/>
    </row>
    <row r="10613" spans="4:5" ht="14.4" x14ac:dyDescent="0.55000000000000004">
      <c r="D10613" s="286"/>
      <c r="E10613" s="288"/>
    </row>
    <row r="10614" spans="4:5" ht="14.4" x14ac:dyDescent="0.55000000000000004">
      <c r="D10614" s="286"/>
      <c r="E10614" s="288"/>
    </row>
    <row r="10615" spans="4:5" ht="14.4" x14ac:dyDescent="0.55000000000000004">
      <c r="D10615" s="286"/>
      <c r="E10615" s="288"/>
    </row>
    <row r="10616" spans="4:5" ht="14.4" x14ac:dyDescent="0.55000000000000004">
      <c r="D10616" s="286"/>
      <c r="E10616" s="288"/>
    </row>
    <row r="10617" spans="4:5" ht="14.4" x14ac:dyDescent="0.55000000000000004">
      <c r="D10617" s="286"/>
      <c r="E10617" s="288"/>
    </row>
    <row r="10618" spans="4:5" ht="14.4" x14ac:dyDescent="0.55000000000000004">
      <c r="D10618" s="286"/>
      <c r="E10618" s="288"/>
    </row>
    <row r="10619" spans="4:5" ht="14.4" x14ac:dyDescent="0.55000000000000004">
      <c r="D10619" s="286"/>
      <c r="E10619" s="288"/>
    </row>
    <row r="10620" spans="4:5" ht="14.4" x14ac:dyDescent="0.55000000000000004">
      <c r="D10620" s="286"/>
      <c r="E10620" s="288"/>
    </row>
    <row r="10621" spans="4:5" ht="14.4" x14ac:dyDescent="0.55000000000000004">
      <c r="D10621" s="286"/>
      <c r="E10621" s="288"/>
    </row>
    <row r="10622" spans="4:5" ht="14.4" x14ac:dyDescent="0.55000000000000004">
      <c r="D10622" s="286"/>
      <c r="E10622" s="288"/>
    </row>
    <row r="10623" spans="4:5" ht="14.4" x14ac:dyDescent="0.55000000000000004">
      <c r="D10623" s="286"/>
      <c r="E10623" s="288"/>
    </row>
    <row r="10624" spans="4:5" ht="14.4" x14ac:dyDescent="0.55000000000000004">
      <c r="D10624" s="286"/>
      <c r="E10624" s="288"/>
    </row>
    <row r="10625" spans="4:5" ht="14.4" x14ac:dyDescent="0.55000000000000004">
      <c r="D10625" s="286"/>
      <c r="E10625" s="288"/>
    </row>
    <row r="10626" spans="4:5" ht="14.4" x14ac:dyDescent="0.55000000000000004">
      <c r="D10626" s="286"/>
      <c r="E10626" s="288"/>
    </row>
    <row r="10627" spans="4:5" ht="14.4" x14ac:dyDescent="0.55000000000000004">
      <c r="D10627" s="286"/>
      <c r="E10627" s="288"/>
    </row>
    <row r="10628" spans="4:5" ht="14.4" x14ac:dyDescent="0.55000000000000004">
      <c r="D10628" s="286"/>
      <c r="E10628" s="288"/>
    </row>
    <row r="10629" spans="4:5" ht="14.4" x14ac:dyDescent="0.55000000000000004">
      <c r="D10629" s="286"/>
      <c r="E10629" s="288"/>
    </row>
    <row r="10630" spans="4:5" ht="14.4" x14ac:dyDescent="0.55000000000000004">
      <c r="D10630" s="286"/>
      <c r="E10630" s="288"/>
    </row>
    <row r="10631" spans="4:5" ht="14.4" x14ac:dyDescent="0.55000000000000004">
      <c r="D10631" s="286"/>
      <c r="E10631" s="288"/>
    </row>
    <row r="10632" spans="4:5" ht="14.4" x14ac:dyDescent="0.55000000000000004">
      <c r="D10632" s="286"/>
      <c r="E10632" s="288"/>
    </row>
    <row r="10633" spans="4:5" ht="14.4" x14ac:dyDescent="0.55000000000000004">
      <c r="D10633" s="286"/>
      <c r="E10633" s="288"/>
    </row>
    <row r="10634" spans="4:5" ht="14.4" x14ac:dyDescent="0.55000000000000004">
      <c r="D10634" s="286"/>
      <c r="E10634" s="288"/>
    </row>
    <row r="10635" spans="4:5" ht="14.4" x14ac:dyDescent="0.55000000000000004">
      <c r="D10635" s="286"/>
      <c r="E10635" s="288"/>
    </row>
    <row r="10636" spans="4:5" ht="14.4" x14ac:dyDescent="0.55000000000000004">
      <c r="D10636" s="286"/>
      <c r="E10636" s="288"/>
    </row>
    <row r="10637" spans="4:5" ht="14.4" x14ac:dyDescent="0.55000000000000004">
      <c r="D10637" s="286"/>
      <c r="E10637" s="288"/>
    </row>
    <row r="10638" spans="4:5" ht="14.4" x14ac:dyDescent="0.55000000000000004">
      <c r="D10638" s="286"/>
      <c r="E10638" s="288"/>
    </row>
    <row r="10639" spans="4:5" ht="14.4" x14ac:dyDescent="0.55000000000000004">
      <c r="D10639" s="286"/>
      <c r="E10639" s="288"/>
    </row>
    <row r="10640" spans="4:5" ht="14.4" x14ac:dyDescent="0.55000000000000004">
      <c r="D10640" s="286"/>
      <c r="E10640" s="288"/>
    </row>
    <row r="10641" spans="4:5" ht="14.4" x14ac:dyDescent="0.55000000000000004">
      <c r="D10641" s="286"/>
      <c r="E10641" s="288"/>
    </row>
    <row r="10642" spans="4:5" ht="14.4" x14ac:dyDescent="0.55000000000000004">
      <c r="D10642" s="286"/>
      <c r="E10642" s="288"/>
    </row>
    <row r="10643" spans="4:5" ht="14.4" x14ac:dyDescent="0.55000000000000004">
      <c r="D10643" s="286"/>
      <c r="E10643" s="288"/>
    </row>
    <row r="10644" spans="4:5" ht="14.4" x14ac:dyDescent="0.55000000000000004">
      <c r="D10644" s="286"/>
      <c r="E10644" s="288"/>
    </row>
    <row r="10645" spans="4:5" ht="14.4" x14ac:dyDescent="0.55000000000000004">
      <c r="D10645" s="286"/>
      <c r="E10645" s="288"/>
    </row>
    <row r="10646" spans="4:5" ht="14.4" x14ac:dyDescent="0.55000000000000004">
      <c r="D10646" s="286"/>
      <c r="E10646" s="288"/>
    </row>
    <row r="10647" spans="4:5" ht="14.4" x14ac:dyDescent="0.55000000000000004">
      <c r="D10647" s="286"/>
      <c r="E10647" s="288"/>
    </row>
    <row r="10648" spans="4:5" ht="14.4" x14ac:dyDescent="0.55000000000000004">
      <c r="D10648" s="286"/>
      <c r="E10648" s="288"/>
    </row>
    <row r="10649" spans="4:5" ht="14.4" x14ac:dyDescent="0.55000000000000004">
      <c r="D10649" s="286"/>
      <c r="E10649" s="288"/>
    </row>
    <row r="10650" spans="4:5" ht="14.4" x14ac:dyDescent="0.55000000000000004">
      <c r="D10650" s="286"/>
      <c r="E10650" s="288"/>
    </row>
    <row r="10651" spans="4:5" ht="14.4" x14ac:dyDescent="0.55000000000000004">
      <c r="D10651" s="286"/>
      <c r="E10651" s="288"/>
    </row>
    <row r="10652" spans="4:5" ht="14.4" x14ac:dyDescent="0.55000000000000004">
      <c r="D10652" s="286"/>
      <c r="E10652" s="288"/>
    </row>
    <row r="10653" spans="4:5" ht="14.4" x14ac:dyDescent="0.55000000000000004">
      <c r="D10653" s="286"/>
      <c r="E10653" s="288"/>
    </row>
    <row r="10654" spans="4:5" ht="14.4" x14ac:dyDescent="0.55000000000000004">
      <c r="D10654" s="286"/>
      <c r="E10654" s="288"/>
    </row>
    <row r="10655" spans="4:5" ht="14.4" x14ac:dyDescent="0.55000000000000004">
      <c r="D10655" s="286"/>
      <c r="E10655" s="288"/>
    </row>
    <row r="10656" spans="4:5" ht="14.4" x14ac:dyDescent="0.55000000000000004">
      <c r="D10656" s="286"/>
      <c r="E10656" s="288"/>
    </row>
    <row r="10657" spans="4:5" ht="14.4" x14ac:dyDescent="0.55000000000000004">
      <c r="D10657" s="286"/>
      <c r="E10657" s="288"/>
    </row>
    <row r="10658" spans="4:5" ht="14.4" x14ac:dyDescent="0.55000000000000004">
      <c r="D10658" s="286"/>
      <c r="E10658" s="288"/>
    </row>
    <row r="10659" spans="4:5" ht="14.4" x14ac:dyDescent="0.55000000000000004">
      <c r="D10659" s="286"/>
      <c r="E10659" s="288"/>
    </row>
    <row r="10660" spans="4:5" ht="14.4" x14ac:dyDescent="0.55000000000000004">
      <c r="D10660" s="286"/>
      <c r="E10660" s="288"/>
    </row>
    <row r="10661" spans="4:5" ht="14.4" x14ac:dyDescent="0.55000000000000004">
      <c r="D10661" s="286"/>
      <c r="E10661" s="288"/>
    </row>
    <row r="10662" spans="4:5" ht="14.4" x14ac:dyDescent="0.55000000000000004">
      <c r="D10662" s="286"/>
      <c r="E10662" s="288"/>
    </row>
    <row r="10663" spans="4:5" ht="14.4" x14ac:dyDescent="0.55000000000000004">
      <c r="D10663" s="286"/>
      <c r="E10663" s="288"/>
    </row>
    <row r="10664" spans="4:5" ht="14.4" x14ac:dyDescent="0.55000000000000004">
      <c r="D10664" s="286"/>
      <c r="E10664" s="288"/>
    </row>
    <row r="10665" spans="4:5" ht="14.4" x14ac:dyDescent="0.55000000000000004">
      <c r="D10665" s="286"/>
      <c r="E10665" s="288"/>
    </row>
    <row r="10666" spans="4:5" ht="14.4" x14ac:dyDescent="0.55000000000000004">
      <c r="D10666" s="286"/>
      <c r="E10666" s="288"/>
    </row>
    <row r="10667" spans="4:5" ht="14.4" x14ac:dyDescent="0.55000000000000004">
      <c r="D10667" s="286"/>
      <c r="E10667" s="288"/>
    </row>
    <row r="10668" spans="4:5" ht="14.4" x14ac:dyDescent="0.55000000000000004">
      <c r="D10668" s="286"/>
      <c r="E10668" s="288"/>
    </row>
    <row r="10669" spans="4:5" ht="14.4" x14ac:dyDescent="0.55000000000000004">
      <c r="D10669" s="286"/>
      <c r="E10669" s="288"/>
    </row>
    <row r="10670" spans="4:5" ht="14.4" x14ac:dyDescent="0.55000000000000004">
      <c r="D10670" s="286"/>
      <c r="E10670" s="288"/>
    </row>
    <row r="10671" spans="4:5" ht="14.4" x14ac:dyDescent="0.55000000000000004">
      <c r="D10671" s="286"/>
      <c r="E10671" s="288"/>
    </row>
    <row r="10672" spans="4:5" ht="14.4" x14ac:dyDescent="0.55000000000000004">
      <c r="D10672" s="286"/>
      <c r="E10672" s="288"/>
    </row>
    <row r="10673" spans="4:5" ht="14.4" x14ac:dyDescent="0.55000000000000004">
      <c r="D10673" s="286"/>
      <c r="E10673" s="288"/>
    </row>
    <row r="10674" spans="4:5" ht="14.4" x14ac:dyDescent="0.55000000000000004">
      <c r="D10674" s="286"/>
      <c r="E10674" s="288"/>
    </row>
    <row r="10675" spans="4:5" ht="14.4" x14ac:dyDescent="0.55000000000000004">
      <c r="D10675" s="286"/>
      <c r="E10675" s="288"/>
    </row>
    <row r="10676" spans="4:5" ht="14.4" x14ac:dyDescent="0.55000000000000004">
      <c r="D10676" s="286"/>
      <c r="E10676" s="288"/>
    </row>
    <row r="10677" spans="4:5" ht="14.4" x14ac:dyDescent="0.55000000000000004">
      <c r="D10677" s="286"/>
      <c r="E10677" s="288"/>
    </row>
    <row r="10678" spans="4:5" ht="14.4" x14ac:dyDescent="0.55000000000000004">
      <c r="D10678" s="286"/>
      <c r="E10678" s="288"/>
    </row>
    <row r="10679" spans="4:5" ht="14.4" x14ac:dyDescent="0.55000000000000004">
      <c r="D10679" s="286"/>
      <c r="E10679" s="288"/>
    </row>
    <row r="10680" spans="4:5" ht="14.4" x14ac:dyDescent="0.55000000000000004">
      <c r="D10680" s="286"/>
      <c r="E10680" s="288"/>
    </row>
    <row r="10681" spans="4:5" ht="14.4" x14ac:dyDescent="0.55000000000000004">
      <c r="D10681" s="286"/>
      <c r="E10681" s="288"/>
    </row>
    <row r="10682" spans="4:5" ht="14.4" x14ac:dyDescent="0.55000000000000004">
      <c r="D10682" s="286"/>
      <c r="E10682" s="288"/>
    </row>
    <row r="10683" spans="4:5" ht="14.4" x14ac:dyDescent="0.55000000000000004">
      <c r="D10683" s="286"/>
      <c r="E10683" s="288"/>
    </row>
    <row r="10684" spans="4:5" ht="14.4" x14ac:dyDescent="0.55000000000000004">
      <c r="D10684" s="286"/>
      <c r="E10684" s="288"/>
    </row>
    <row r="10685" spans="4:5" ht="14.4" x14ac:dyDescent="0.55000000000000004">
      <c r="D10685" s="286"/>
      <c r="E10685" s="288"/>
    </row>
    <row r="10686" spans="4:5" ht="14.4" x14ac:dyDescent="0.55000000000000004">
      <c r="D10686" s="286"/>
      <c r="E10686" s="288"/>
    </row>
    <row r="10687" spans="4:5" ht="14.4" x14ac:dyDescent="0.55000000000000004">
      <c r="D10687" s="286"/>
      <c r="E10687" s="288"/>
    </row>
    <row r="10688" spans="4:5" ht="14.4" x14ac:dyDescent="0.55000000000000004">
      <c r="D10688" s="286"/>
      <c r="E10688" s="288"/>
    </row>
    <row r="10689" spans="4:5" ht="14.4" x14ac:dyDescent="0.55000000000000004">
      <c r="D10689" s="286"/>
      <c r="E10689" s="288"/>
    </row>
    <row r="10690" spans="4:5" ht="14.4" x14ac:dyDescent="0.55000000000000004">
      <c r="D10690" s="286"/>
      <c r="E10690" s="288"/>
    </row>
    <row r="10691" spans="4:5" ht="14.4" x14ac:dyDescent="0.55000000000000004">
      <c r="D10691" s="286"/>
      <c r="E10691" s="288"/>
    </row>
    <row r="10692" spans="4:5" ht="14.4" x14ac:dyDescent="0.55000000000000004">
      <c r="D10692" s="286"/>
      <c r="E10692" s="288"/>
    </row>
    <row r="10693" spans="4:5" ht="14.4" x14ac:dyDescent="0.55000000000000004">
      <c r="D10693" s="286"/>
      <c r="E10693" s="288"/>
    </row>
    <row r="10694" spans="4:5" ht="14.4" x14ac:dyDescent="0.55000000000000004">
      <c r="D10694" s="286"/>
      <c r="E10694" s="288"/>
    </row>
    <row r="10695" spans="4:5" ht="14.4" x14ac:dyDescent="0.55000000000000004">
      <c r="D10695" s="286"/>
      <c r="E10695" s="288"/>
    </row>
    <row r="10696" spans="4:5" ht="14.4" x14ac:dyDescent="0.55000000000000004">
      <c r="D10696" s="286"/>
      <c r="E10696" s="288"/>
    </row>
    <row r="10697" spans="4:5" ht="14.4" x14ac:dyDescent="0.55000000000000004">
      <c r="D10697" s="286"/>
      <c r="E10697" s="288"/>
    </row>
    <row r="10698" spans="4:5" ht="14.4" x14ac:dyDescent="0.55000000000000004">
      <c r="D10698" s="286"/>
      <c r="E10698" s="288"/>
    </row>
    <row r="10699" spans="4:5" ht="14.4" x14ac:dyDescent="0.55000000000000004">
      <c r="D10699" s="286"/>
      <c r="E10699" s="288"/>
    </row>
    <row r="10700" spans="4:5" ht="14.4" x14ac:dyDescent="0.55000000000000004">
      <c r="D10700" s="286"/>
      <c r="E10700" s="288"/>
    </row>
    <row r="10701" spans="4:5" ht="14.4" x14ac:dyDescent="0.55000000000000004">
      <c r="D10701" s="286"/>
      <c r="E10701" s="288"/>
    </row>
    <row r="10702" spans="4:5" ht="14.4" x14ac:dyDescent="0.55000000000000004">
      <c r="D10702" s="286"/>
      <c r="E10702" s="288"/>
    </row>
    <row r="10703" spans="4:5" ht="14.4" x14ac:dyDescent="0.55000000000000004">
      <c r="D10703" s="286"/>
      <c r="E10703" s="288"/>
    </row>
    <row r="10704" spans="4:5" ht="14.4" x14ac:dyDescent="0.55000000000000004">
      <c r="D10704" s="286"/>
      <c r="E10704" s="288"/>
    </row>
    <row r="10705" spans="4:5" ht="14.4" x14ac:dyDescent="0.55000000000000004">
      <c r="D10705" s="286"/>
      <c r="E10705" s="288"/>
    </row>
    <row r="10706" spans="4:5" ht="14.4" x14ac:dyDescent="0.55000000000000004">
      <c r="D10706" s="286"/>
      <c r="E10706" s="288"/>
    </row>
    <row r="10707" spans="4:5" ht="14.4" x14ac:dyDescent="0.55000000000000004">
      <c r="D10707" s="286"/>
      <c r="E10707" s="288"/>
    </row>
    <row r="10708" spans="4:5" ht="14.4" x14ac:dyDescent="0.55000000000000004">
      <c r="D10708" s="286"/>
      <c r="E10708" s="288"/>
    </row>
    <row r="10709" spans="4:5" ht="14.4" x14ac:dyDescent="0.55000000000000004">
      <c r="D10709" s="286"/>
      <c r="E10709" s="288"/>
    </row>
    <row r="10710" spans="4:5" ht="14.4" x14ac:dyDescent="0.55000000000000004">
      <c r="D10710" s="286"/>
      <c r="E10710" s="288"/>
    </row>
    <row r="10711" spans="4:5" ht="14.4" x14ac:dyDescent="0.55000000000000004">
      <c r="D10711" s="286"/>
      <c r="E10711" s="288"/>
    </row>
    <row r="10712" spans="4:5" ht="14.4" x14ac:dyDescent="0.55000000000000004">
      <c r="D10712" s="286"/>
      <c r="E10712" s="288"/>
    </row>
    <row r="10713" spans="4:5" ht="14.4" x14ac:dyDescent="0.55000000000000004">
      <c r="D10713" s="286"/>
      <c r="E10713" s="288"/>
    </row>
    <row r="10714" spans="4:5" ht="14.4" x14ac:dyDescent="0.55000000000000004">
      <c r="D10714" s="286"/>
      <c r="E10714" s="288"/>
    </row>
    <row r="10715" spans="4:5" ht="14.4" x14ac:dyDescent="0.55000000000000004">
      <c r="D10715" s="286"/>
      <c r="E10715" s="288"/>
    </row>
    <row r="10716" spans="4:5" ht="14.4" x14ac:dyDescent="0.55000000000000004">
      <c r="D10716" s="286"/>
      <c r="E10716" s="288"/>
    </row>
    <row r="10717" spans="4:5" ht="14.4" x14ac:dyDescent="0.55000000000000004">
      <c r="D10717" s="286"/>
      <c r="E10717" s="288"/>
    </row>
    <row r="10718" spans="4:5" ht="14.4" x14ac:dyDescent="0.55000000000000004">
      <c r="D10718" s="286"/>
      <c r="E10718" s="288"/>
    </row>
    <row r="10719" spans="4:5" ht="14.4" x14ac:dyDescent="0.55000000000000004">
      <c r="D10719" s="286"/>
      <c r="E10719" s="288"/>
    </row>
    <row r="10720" spans="4:5" ht="14.4" x14ac:dyDescent="0.55000000000000004">
      <c r="D10720" s="286"/>
      <c r="E10720" s="288"/>
    </row>
    <row r="10721" spans="4:5" ht="14.4" x14ac:dyDescent="0.55000000000000004">
      <c r="D10721" s="286"/>
      <c r="E10721" s="288"/>
    </row>
    <row r="10722" spans="4:5" ht="14.4" x14ac:dyDescent="0.55000000000000004">
      <c r="D10722" s="286"/>
      <c r="E10722" s="288"/>
    </row>
    <row r="10723" spans="4:5" ht="14.4" x14ac:dyDescent="0.55000000000000004">
      <c r="D10723" s="286"/>
      <c r="E10723" s="288"/>
    </row>
    <row r="10724" spans="4:5" ht="14.4" x14ac:dyDescent="0.55000000000000004">
      <c r="D10724" s="286"/>
      <c r="E10724" s="288"/>
    </row>
    <row r="10725" spans="4:5" ht="14.4" x14ac:dyDescent="0.55000000000000004">
      <c r="D10725" s="286"/>
      <c r="E10725" s="288"/>
    </row>
    <row r="10726" spans="4:5" ht="14.4" x14ac:dyDescent="0.55000000000000004">
      <c r="D10726" s="286"/>
      <c r="E10726" s="288"/>
    </row>
    <row r="10727" spans="4:5" ht="14.4" x14ac:dyDescent="0.55000000000000004">
      <c r="D10727" s="286"/>
      <c r="E10727" s="288"/>
    </row>
    <row r="10728" spans="4:5" ht="14.4" x14ac:dyDescent="0.55000000000000004">
      <c r="D10728" s="286"/>
      <c r="E10728" s="288"/>
    </row>
    <row r="10729" spans="4:5" ht="14.4" x14ac:dyDescent="0.55000000000000004">
      <c r="D10729" s="286"/>
      <c r="E10729" s="288"/>
    </row>
    <row r="10730" spans="4:5" ht="14.4" x14ac:dyDescent="0.55000000000000004">
      <c r="D10730" s="286"/>
      <c r="E10730" s="288"/>
    </row>
    <row r="10731" spans="4:5" ht="14.4" x14ac:dyDescent="0.55000000000000004">
      <c r="D10731" s="286"/>
      <c r="E10731" s="288"/>
    </row>
    <row r="10732" spans="4:5" ht="14.4" x14ac:dyDescent="0.55000000000000004">
      <c r="D10732" s="286"/>
      <c r="E10732" s="288"/>
    </row>
    <row r="10733" spans="4:5" ht="14.4" x14ac:dyDescent="0.55000000000000004">
      <c r="D10733" s="286"/>
      <c r="E10733" s="288"/>
    </row>
    <row r="10734" spans="4:5" ht="14.4" x14ac:dyDescent="0.55000000000000004">
      <c r="D10734" s="286"/>
      <c r="E10734" s="288"/>
    </row>
    <row r="10735" spans="4:5" ht="14.4" x14ac:dyDescent="0.55000000000000004">
      <c r="D10735" s="286"/>
      <c r="E10735" s="288"/>
    </row>
    <row r="10736" spans="4:5" ht="14.4" x14ac:dyDescent="0.55000000000000004">
      <c r="D10736" s="286"/>
      <c r="E10736" s="288"/>
    </row>
    <row r="10737" spans="4:5" ht="14.4" x14ac:dyDescent="0.55000000000000004">
      <c r="D10737" s="286"/>
      <c r="E10737" s="288"/>
    </row>
    <row r="10738" spans="4:5" ht="14.4" x14ac:dyDescent="0.55000000000000004">
      <c r="D10738" s="286"/>
      <c r="E10738" s="288"/>
    </row>
    <row r="10739" spans="4:5" ht="14.4" x14ac:dyDescent="0.55000000000000004">
      <c r="D10739" s="286"/>
      <c r="E10739" s="288"/>
    </row>
    <row r="10740" spans="4:5" ht="14.4" x14ac:dyDescent="0.55000000000000004">
      <c r="D10740" s="286"/>
      <c r="E10740" s="288"/>
    </row>
    <row r="10741" spans="4:5" ht="14.4" x14ac:dyDescent="0.55000000000000004">
      <c r="D10741" s="286"/>
      <c r="E10741" s="288"/>
    </row>
    <row r="10742" spans="4:5" ht="14.4" x14ac:dyDescent="0.55000000000000004">
      <c r="D10742" s="286"/>
      <c r="E10742" s="288"/>
    </row>
    <row r="10743" spans="4:5" ht="14.4" x14ac:dyDescent="0.55000000000000004">
      <c r="D10743" s="286"/>
      <c r="E10743" s="288"/>
    </row>
    <row r="10744" spans="4:5" ht="14.4" x14ac:dyDescent="0.55000000000000004">
      <c r="D10744" s="286"/>
      <c r="E10744" s="288"/>
    </row>
    <row r="10745" spans="4:5" ht="14.4" x14ac:dyDescent="0.55000000000000004">
      <c r="D10745" s="286"/>
      <c r="E10745" s="288"/>
    </row>
    <row r="10746" spans="4:5" ht="14.4" x14ac:dyDescent="0.55000000000000004">
      <c r="D10746" s="286"/>
      <c r="E10746" s="288"/>
    </row>
    <row r="10747" spans="4:5" ht="14.4" x14ac:dyDescent="0.55000000000000004">
      <c r="D10747" s="286"/>
      <c r="E10747" s="288"/>
    </row>
    <row r="10748" spans="4:5" ht="14.4" x14ac:dyDescent="0.55000000000000004">
      <c r="D10748" s="286"/>
      <c r="E10748" s="288"/>
    </row>
    <row r="10749" spans="4:5" ht="14.4" x14ac:dyDescent="0.55000000000000004">
      <c r="D10749" s="286"/>
      <c r="E10749" s="288"/>
    </row>
    <row r="10750" spans="4:5" ht="14.4" x14ac:dyDescent="0.55000000000000004">
      <c r="D10750" s="286"/>
      <c r="E10750" s="288"/>
    </row>
    <row r="10751" spans="4:5" ht="14.4" x14ac:dyDescent="0.55000000000000004">
      <c r="D10751" s="286"/>
      <c r="E10751" s="288"/>
    </row>
    <row r="10752" spans="4:5" ht="14.4" x14ac:dyDescent="0.55000000000000004">
      <c r="D10752" s="286"/>
      <c r="E10752" s="288"/>
    </row>
    <row r="10753" spans="4:5" ht="14.4" x14ac:dyDescent="0.55000000000000004">
      <c r="D10753" s="286"/>
      <c r="E10753" s="288"/>
    </row>
    <row r="10754" spans="4:5" ht="14.4" x14ac:dyDescent="0.55000000000000004">
      <c r="D10754" s="286"/>
      <c r="E10754" s="288"/>
    </row>
    <row r="10755" spans="4:5" ht="14.4" x14ac:dyDescent="0.55000000000000004">
      <c r="D10755" s="286"/>
      <c r="E10755" s="288"/>
    </row>
    <row r="10756" spans="4:5" ht="14.4" x14ac:dyDescent="0.55000000000000004">
      <c r="D10756" s="286"/>
      <c r="E10756" s="288"/>
    </row>
    <row r="10757" spans="4:5" ht="14.4" x14ac:dyDescent="0.55000000000000004">
      <c r="D10757" s="286"/>
      <c r="E10757" s="288"/>
    </row>
    <row r="10758" spans="4:5" ht="14.4" x14ac:dyDescent="0.55000000000000004">
      <c r="D10758" s="286"/>
      <c r="E10758" s="288"/>
    </row>
    <row r="10759" spans="4:5" ht="14.4" x14ac:dyDescent="0.55000000000000004">
      <c r="D10759" s="286"/>
      <c r="E10759" s="288"/>
    </row>
    <row r="10760" spans="4:5" ht="14.4" x14ac:dyDescent="0.55000000000000004">
      <c r="D10760" s="286"/>
      <c r="E10760" s="288"/>
    </row>
    <row r="10761" spans="4:5" ht="14.4" x14ac:dyDescent="0.55000000000000004">
      <c r="D10761" s="286"/>
      <c r="E10761" s="288"/>
    </row>
    <row r="10762" spans="4:5" ht="14.4" x14ac:dyDescent="0.55000000000000004">
      <c r="D10762" s="286"/>
      <c r="E10762" s="288"/>
    </row>
    <row r="10763" spans="4:5" ht="14.4" x14ac:dyDescent="0.55000000000000004">
      <c r="D10763" s="286"/>
      <c r="E10763" s="288"/>
    </row>
    <row r="10764" spans="4:5" ht="14.4" x14ac:dyDescent="0.55000000000000004">
      <c r="D10764" s="286"/>
      <c r="E10764" s="288"/>
    </row>
    <row r="10765" spans="4:5" ht="14.4" x14ac:dyDescent="0.55000000000000004">
      <c r="D10765" s="286"/>
      <c r="E10765" s="288"/>
    </row>
    <row r="10766" spans="4:5" ht="14.4" x14ac:dyDescent="0.55000000000000004">
      <c r="D10766" s="286"/>
      <c r="E10766" s="288"/>
    </row>
    <row r="10767" spans="4:5" ht="14.4" x14ac:dyDescent="0.55000000000000004">
      <c r="D10767" s="286"/>
      <c r="E10767" s="288"/>
    </row>
    <row r="10768" spans="4:5" ht="14.4" x14ac:dyDescent="0.55000000000000004">
      <c r="D10768" s="286"/>
      <c r="E10768" s="288"/>
    </row>
    <row r="10769" spans="4:5" ht="14.4" x14ac:dyDescent="0.55000000000000004">
      <c r="D10769" s="286"/>
      <c r="E10769" s="288"/>
    </row>
    <row r="10770" spans="4:5" ht="14.4" x14ac:dyDescent="0.55000000000000004">
      <c r="D10770" s="286"/>
      <c r="E10770" s="288"/>
    </row>
    <row r="10771" spans="4:5" ht="14.4" x14ac:dyDescent="0.55000000000000004">
      <c r="D10771" s="286"/>
      <c r="E10771" s="288"/>
    </row>
    <row r="10772" spans="4:5" ht="14.4" x14ac:dyDescent="0.55000000000000004">
      <c r="D10772" s="286"/>
      <c r="E10772" s="288"/>
    </row>
    <row r="10773" spans="4:5" ht="14.4" x14ac:dyDescent="0.55000000000000004">
      <c r="D10773" s="286"/>
      <c r="E10773" s="288"/>
    </row>
    <row r="10774" spans="4:5" ht="14.4" x14ac:dyDescent="0.55000000000000004">
      <c r="D10774" s="286"/>
      <c r="E10774" s="288"/>
    </row>
    <row r="10775" spans="4:5" ht="14.4" x14ac:dyDescent="0.55000000000000004">
      <c r="D10775" s="286"/>
      <c r="E10775" s="288"/>
    </row>
    <row r="10776" spans="4:5" ht="14.4" x14ac:dyDescent="0.55000000000000004">
      <c r="D10776" s="286"/>
      <c r="E10776" s="288"/>
    </row>
    <row r="10777" spans="4:5" ht="14.4" x14ac:dyDescent="0.55000000000000004">
      <c r="D10777" s="286"/>
      <c r="E10777" s="288"/>
    </row>
    <row r="10778" spans="4:5" ht="14.4" x14ac:dyDescent="0.55000000000000004">
      <c r="D10778" s="286"/>
      <c r="E10778" s="288"/>
    </row>
    <row r="10779" spans="4:5" ht="14.4" x14ac:dyDescent="0.55000000000000004">
      <c r="D10779" s="286"/>
      <c r="E10779" s="288"/>
    </row>
    <row r="10780" spans="4:5" ht="14.4" x14ac:dyDescent="0.55000000000000004">
      <c r="D10780" s="286"/>
      <c r="E10780" s="288"/>
    </row>
    <row r="10781" spans="4:5" ht="14.4" x14ac:dyDescent="0.55000000000000004">
      <c r="D10781" s="286"/>
      <c r="E10781" s="288"/>
    </row>
    <row r="10782" spans="4:5" ht="14.4" x14ac:dyDescent="0.55000000000000004">
      <c r="D10782" s="286"/>
      <c r="E10782" s="288"/>
    </row>
    <row r="10783" spans="4:5" ht="14.4" x14ac:dyDescent="0.55000000000000004">
      <c r="D10783" s="286"/>
      <c r="E10783" s="288"/>
    </row>
    <row r="10784" spans="4:5" ht="14.4" x14ac:dyDescent="0.55000000000000004">
      <c r="D10784" s="286"/>
      <c r="E10784" s="288"/>
    </row>
    <row r="10785" spans="4:5" ht="14.4" x14ac:dyDescent="0.55000000000000004">
      <c r="D10785" s="286"/>
      <c r="E10785" s="288"/>
    </row>
    <row r="10786" spans="4:5" ht="14.4" x14ac:dyDescent="0.55000000000000004">
      <c r="D10786" s="286"/>
      <c r="E10786" s="288"/>
    </row>
    <row r="10787" spans="4:5" ht="14.4" x14ac:dyDescent="0.55000000000000004">
      <c r="D10787" s="286"/>
      <c r="E10787" s="288"/>
    </row>
    <row r="10788" spans="4:5" ht="14.4" x14ac:dyDescent="0.55000000000000004">
      <c r="D10788" s="286"/>
      <c r="E10788" s="288"/>
    </row>
    <row r="10789" spans="4:5" ht="14.4" x14ac:dyDescent="0.55000000000000004">
      <c r="D10789" s="286"/>
      <c r="E10789" s="288"/>
    </row>
    <row r="10790" spans="4:5" ht="14.4" x14ac:dyDescent="0.55000000000000004">
      <c r="D10790" s="286"/>
      <c r="E10790" s="288"/>
    </row>
    <row r="10791" spans="4:5" ht="14.4" x14ac:dyDescent="0.55000000000000004">
      <c r="D10791" s="286"/>
      <c r="E10791" s="288"/>
    </row>
    <row r="10792" spans="4:5" ht="14.4" x14ac:dyDescent="0.55000000000000004">
      <c r="D10792" s="286"/>
      <c r="E10792" s="288"/>
    </row>
    <row r="10793" spans="4:5" ht="14.4" x14ac:dyDescent="0.55000000000000004">
      <c r="D10793" s="286"/>
      <c r="E10793" s="288"/>
    </row>
    <row r="10794" spans="4:5" ht="14.4" x14ac:dyDescent="0.55000000000000004">
      <c r="D10794" s="286"/>
      <c r="E10794" s="288"/>
    </row>
    <row r="10795" spans="4:5" ht="14.4" x14ac:dyDescent="0.55000000000000004">
      <c r="D10795" s="286"/>
      <c r="E10795" s="288"/>
    </row>
    <row r="10796" spans="4:5" ht="14.4" x14ac:dyDescent="0.55000000000000004">
      <c r="D10796" s="286"/>
      <c r="E10796" s="288"/>
    </row>
    <row r="10797" spans="4:5" ht="14.4" x14ac:dyDescent="0.55000000000000004">
      <c r="D10797" s="286"/>
      <c r="E10797" s="288"/>
    </row>
    <row r="10798" spans="4:5" ht="14.4" x14ac:dyDescent="0.55000000000000004">
      <c r="D10798" s="286"/>
      <c r="E10798" s="288"/>
    </row>
    <row r="10799" spans="4:5" ht="14.4" x14ac:dyDescent="0.55000000000000004">
      <c r="D10799" s="286"/>
      <c r="E10799" s="288"/>
    </row>
    <row r="10800" spans="4:5" ht="14.4" x14ac:dyDescent="0.55000000000000004">
      <c r="D10800" s="286"/>
      <c r="E10800" s="288"/>
    </row>
    <row r="10801" spans="4:5" ht="14.4" x14ac:dyDescent="0.55000000000000004">
      <c r="D10801" s="286"/>
      <c r="E10801" s="288"/>
    </row>
    <row r="10802" spans="4:5" ht="14.4" x14ac:dyDescent="0.55000000000000004">
      <c r="D10802" s="286"/>
      <c r="E10802" s="288"/>
    </row>
    <row r="10803" spans="4:5" ht="14.4" x14ac:dyDescent="0.55000000000000004">
      <c r="D10803" s="286"/>
      <c r="E10803" s="288"/>
    </row>
    <row r="10804" spans="4:5" ht="14.4" x14ac:dyDescent="0.55000000000000004">
      <c r="D10804" s="286"/>
      <c r="E10804" s="288"/>
    </row>
    <row r="10805" spans="4:5" ht="14.4" x14ac:dyDescent="0.55000000000000004">
      <c r="D10805" s="286"/>
      <c r="E10805" s="288"/>
    </row>
    <row r="10806" spans="4:5" ht="14.4" x14ac:dyDescent="0.55000000000000004">
      <c r="D10806" s="286"/>
      <c r="E10806" s="288"/>
    </row>
    <row r="10807" spans="4:5" ht="14.4" x14ac:dyDescent="0.55000000000000004">
      <c r="D10807" s="286"/>
      <c r="E10807" s="288"/>
    </row>
    <row r="10808" spans="4:5" ht="14.4" x14ac:dyDescent="0.55000000000000004">
      <c r="D10808" s="286"/>
      <c r="E10808" s="288"/>
    </row>
    <row r="10809" spans="4:5" ht="14.4" x14ac:dyDescent="0.55000000000000004">
      <c r="D10809" s="286"/>
      <c r="E10809" s="288"/>
    </row>
    <row r="10810" spans="4:5" ht="14.4" x14ac:dyDescent="0.55000000000000004">
      <c r="D10810" s="286"/>
      <c r="E10810" s="288"/>
    </row>
    <row r="10811" spans="4:5" ht="14.4" x14ac:dyDescent="0.55000000000000004">
      <c r="D10811" s="286"/>
      <c r="E10811" s="288"/>
    </row>
    <row r="10812" spans="4:5" ht="14.4" x14ac:dyDescent="0.55000000000000004">
      <c r="D10812" s="286"/>
      <c r="E10812" s="288"/>
    </row>
    <row r="10813" spans="4:5" ht="14.4" x14ac:dyDescent="0.55000000000000004">
      <c r="D10813" s="286"/>
      <c r="E10813" s="288"/>
    </row>
    <row r="10814" spans="4:5" ht="14.4" x14ac:dyDescent="0.55000000000000004">
      <c r="D10814" s="286"/>
      <c r="E10814" s="288"/>
    </row>
    <row r="10815" spans="4:5" ht="14.4" x14ac:dyDescent="0.55000000000000004">
      <c r="D10815" s="286"/>
      <c r="E10815" s="288"/>
    </row>
    <row r="10816" spans="4:5" ht="14.4" x14ac:dyDescent="0.55000000000000004">
      <c r="D10816" s="286"/>
      <c r="E10816" s="288"/>
    </row>
    <row r="10817" spans="4:5" ht="14.4" x14ac:dyDescent="0.55000000000000004">
      <c r="D10817" s="286"/>
      <c r="E10817" s="288"/>
    </row>
    <row r="10818" spans="4:5" ht="14.4" x14ac:dyDescent="0.55000000000000004">
      <c r="D10818" s="286"/>
      <c r="E10818" s="288"/>
    </row>
    <row r="10819" spans="4:5" ht="14.4" x14ac:dyDescent="0.55000000000000004">
      <c r="D10819" s="286"/>
      <c r="E10819" s="288"/>
    </row>
    <row r="10820" spans="4:5" ht="14.4" x14ac:dyDescent="0.55000000000000004">
      <c r="D10820" s="286"/>
      <c r="E10820" s="288"/>
    </row>
    <row r="10821" spans="4:5" ht="14.4" x14ac:dyDescent="0.55000000000000004">
      <c r="D10821" s="286"/>
      <c r="E10821" s="288"/>
    </row>
    <row r="10822" spans="4:5" ht="14.4" x14ac:dyDescent="0.55000000000000004">
      <c r="D10822" s="286"/>
      <c r="E10822" s="288"/>
    </row>
    <row r="10823" spans="4:5" ht="14.4" x14ac:dyDescent="0.55000000000000004">
      <c r="D10823" s="286"/>
      <c r="E10823" s="288"/>
    </row>
    <row r="10824" spans="4:5" ht="14.4" x14ac:dyDescent="0.55000000000000004">
      <c r="D10824" s="286"/>
      <c r="E10824" s="288"/>
    </row>
    <row r="10825" spans="4:5" ht="14.4" x14ac:dyDescent="0.55000000000000004">
      <c r="D10825" s="286"/>
      <c r="E10825" s="288"/>
    </row>
    <row r="10826" spans="4:5" ht="14.4" x14ac:dyDescent="0.55000000000000004">
      <c r="D10826" s="286"/>
      <c r="E10826" s="288"/>
    </row>
    <row r="10827" spans="4:5" ht="14.4" x14ac:dyDescent="0.55000000000000004">
      <c r="D10827" s="286"/>
      <c r="E10827" s="288"/>
    </row>
    <row r="10828" spans="4:5" ht="14.4" x14ac:dyDescent="0.55000000000000004">
      <c r="D10828" s="286"/>
      <c r="E10828" s="288"/>
    </row>
    <row r="10829" spans="4:5" ht="14.4" x14ac:dyDescent="0.55000000000000004">
      <c r="D10829" s="286"/>
      <c r="E10829" s="288"/>
    </row>
    <row r="10830" spans="4:5" ht="14.4" x14ac:dyDescent="0.55000000000000004">
      <c r="D10830" s="286"/>
      <c r="E10830" s="288"/>
    </row>
    <row r="10831" spans="4:5" ht="14.4" x14ac:dyDescent="0.55000000000000004">
      <c r="D10831" s="286"/>
      <c r="E10831" s="288"/>
    </row>
    <row r="10832" spans="4:5" ht="14.4" x14ac:dyDescent="0.55000000000000004">
      <c r="D10832" s="286"/>
      <c r="E10832" s="288"/>
    </row>
    <row r="10833" spans="4:5" ht="14.4" x14ac:dyDescent="0.55000000000000004">
      <c r="D10833" s="286"/>
      <c r="E10833" s="288"/>
    </row>
    <row r="10834" spans="4:5" ht="14.4" x14ac:dyDescent="0.55000000000000004">
      <c r="D10834" s="286"/>
      <c r="E10834" s="288"/>
    </row>
    <row r="10835" spans="4:5" ht="14.4" x14ac:dyDescent="0.55000000000000004">
      <c r="D10835" s="286"/>
      <c r="E10835" s="288"/>
    </row>
    <row r="10836" spans="4:5" ht="14.4" x14ac:dyDescent="0.55000000000000004">
      <c r="D10836" s="286"/>
      <c r="E10836" s="288"/>
    </row>
    <row r="10837" spans="4:5" ht="14.4" x14ac:dyDescent="0.55000000000000004">
      <c r="D10837" s="286"/>
      <c r="E10837" s="288"/>
    </row>
    <row r="10838" spans="4:5" ht="14.4" x14ac:dyDescent="0.55000000000000004">
      <c r="D10838" s="286"/>
      <c r="E10838" s="288"/>
    </row>
    <row r="10839" spans="4:5" ht="14.4" x14ac:dyDescent="0.55000000000000004">
      <c r="D10839" s="286"/>
      <c r="E10839" s="288"/>
    </row>
    <row r="10840" spans="4:5" ht="14.4" x14ac:dyDescent="0.55000000000000004">
      <c r="D10840" s="286"/>
      <c r="E10840" s="288"/>
    </row>
    <row r="10841" spans="4:5" ht="14.4" x14ac:dyDescent="0.55000000000000004">
      <c r="D10841" s="286"/>
      <c r="E10841" s="288"/>
    </row>
    <row r="10842" spans="4:5" ht="14.4" x14ac:dyDescent="0.55000000000000004">
      <c r="D10842" s="286"/>
      <c r="E10842" s="288"/>
    </row>
    <row r="10843" spans="4:5" ht="14.4" x14ac:dyDescent="0.55000000000000004">
      <c r="D10843" s="286"/>
      <c r="E10843" s="288"/>
    </row>
    <row r="10844" spans="4:5" ht="14.4" x14ac:dyDescent="0.55000000000000004">
      <c r="D10844" s="286"/>
      <c r="E10844" s="288"/>
    </row>
    <row r="10845" spans="4:5" ht="14.4" x14ac:dyDescent="0.55000000000000004">
      <c r="D10845" s="286"/>
      <c r="E10845" s="288"/>
    </row>
    <row r="10846" spans="4:5" ht="14.4" x14ac:dyDescent="0.55000000000000004">
      <c r="D10846" s="286"/>
      <c r="E10846" s="288"/>
    </row>
    <row r="10847" spans="4:5" ht="14.4" x14ac:dyDescent="0.55000000000000004">
      <c r="D10847" s="286"/>
      <c r="E10847" s="288"/>
    </row>
    <row r="10848" spans="4:5" ht="14.4" x14ac:dyDescent="0.55000000000000004">
      <c r="D10848" s="286"/>
      <c r="E10848" s="288"/>
    </row>
    <row r="10849" spans="4:5" ht="14.4" x14ac:dyDescent="0.55000000000000004">
      <c r="D10849" s="286"/>
      <c r="E10849" s="288"/>
    </row>
    <row r="10850" spans="4:5" ht="14.4" x14ac:dyDescent="0.55000000000000004">
      <c r="D10850" s="286"/>
      <c r="E10850" s="288"/>
    </row>
    <row r="10851" spans="4:5" ht="14.4" x14ac:dyDescent="0.55000000000000004">
      <c r="D10851" s="286"/>
      <c r="E10851" s="288"/>
    </row>
    <row r="10852" spans="4:5" ht="14.4" x14ac:dyDescent="0.55000000000000004">
      <c r="D10852" s="286"/>
      <c r="E10852" s="288"/>
    </row>
    <row r="10853" spans="4:5" ht="14.4" x14ac:dyDescent="0.55000000000000004">
      <c r="D10853" s="286"/>
      <c r="E10853" s="288"/>
    </row>
    <row r="10854" spans="4:5" ht="14.4" x14ac:dyDescent="0.55000000000000004">
      <c r="D10854" s="286"/>
      <c r="E10854" s="288"/>
    </row>
    <row r="10855" spans="4:5" ht="14.4" x14ac:dyDescent="0.55000000000000004">
      <c r="D10855" s="286"/>
      <c r="E10855" s="288"/>
    </row>
    <row r="10856" spans="4:5" ht="14.4" x14ac:dyDescent="0.55000000000000004">
      <c r="D10856" s="286"/>
      <c r="E10856" s="288"/>
    </row>
    <row r="10857" spans="4:5" ht="14.4" x14ac:dyDescent="0.55000000000000004">
      <c r="D10857" s="286"/>
      <c r="E10857" s="288"/>
    </row>
    <row r="10858" spans="4:5" ht="14.4" x14ac:dyDescent="0.55000000000000004">
      <c r="D10858" s="286"/>
      <c r="E10858" s="288"/>
    </row>
    <row r="10859" spans="4:5" ht="14.4" x14ac:dyDescent="0.55000000000000004">
      <c r="D10859" s="286"/>
      <c r="E10859" s="288"/>
    </row>
    <row r="10860" spans="4:5" ht="14.4" x14ac:dyDescent="0.55000000000000004">
      <c r="D10860" s="286"/>
      <c r="E10860" s="288"/>
    </row>
    <row r="10861" spans="4:5" ht="14.4" x14ac:dyDescent="0.55000000000000004">
      <c r="D10861" s="286"/>
      <c r="E10861" s="288"/>
    </row>
    <row r="10862" spans="4:5" ht="14.4" x14ac:dyDescent="0.55000000000000004">
      <c r="D10862" s="286"/>
      <c r="E10862" s="288"/>
    </row>
    <row r="10863" spans="4:5" ht="14.4" x14ac:dyDescent="0.55000000000000004">
      <c r="D10863" s="286"/>
      <c r="E10863" s="288"/>
    </row>
    <row r="10864" spans="4:5" ht="14.4" x14ac:dyDescent="0.55000000000000004">
      <c r="D10864" s="286"/>
      <c r="E10864" s="288"/>
    </row>
    <row r="10865" spans="4:5" ht="14.4" x14ac:dyDescent="0.55000000000000004">
      <c r="D10865" s="286"/>
      <c r="E10865" s="288"/>
    </row>
    <row r="10866" spans="4:5" ht="14.4" x14ac:dyDescent="0.55000000000000004">
      <c r="D10866" s="286"/>
      <c r="E10866" s="288"/>
    </row>
    <row r="10867" spans="4:5" ht="14.4" x14ac:dyDescent="0.55000000000000004">
      <c r="D10867" s="286"/>
      <c r="E10867" s="288"/>
    </row>
    <row r="10868" spans="4:5" ht="14.4" x14ac:dyDescent="0.55000000000000004">
      <c r="D10868" s="286"/>
      <c r="E10868" s="288"/>
    </row>
    <row r="10869" spans="4:5" ht="14.4" x14ac:dyDescent="0.55000000000000004">
      <c r="D10869" s="286"/>
      <c r="E10869" s="288"/>
    </row>
    <row r="10870" spans="4:5" ht="14.4" x14ac:dyDescent="0.55000000000000004">
      <c r="D10870" s="286"/>
      <c r="E10870" s="288"/>
    </row>
    <row r="10871" spans="4:5" ht="14.4" x14ac:dyDescent="0.55000000000000004">
      <c r="D10871" s="286"/>
      <c r="E10871" s="288"/>
    </row>
    <row r="10872" spans="4:5" ht="14.4" x14ac:dyDescent="0.55000000000000004">
      <c r="D10872" s="286"/>
      <c r="E10872" s="288"/>
    </row>
    <row r="10873" spans="4:5" ht="14.4" x14ac:dyDescent="0.55000000000000004">
      <c r="D10873" s="286"/>
      <c r="E10873" s="288"/>
    </row>
    <row r="10874" spans="4:5" ht="14.4" x14ac:dyDescent="0.55000000000000004">
      <c r="D10874" s="286"/>
      <c r="E10874" s="288"/>
    </row>
    <row r="10875" spans="4:5" ht="14.4" x14ac:dyDescent="0.55000000000000004">
      <c r="D10875" s="286"/>
      <c r="E10875" s="288"/>
    </row>
    <row r="10876" spans="4:5" ht="14.4" x14ac:dyDescent="0.55000000000000004">
      <c r="D10876" s="286"/>
      <c r="E10876" s="288"/>
    </row>
    <row r="10877" spans="4:5" ht="14.4" x14ac:dyDescent="0.55000000000000004">
      <c r="D10877" s="286"/>
      <c r="E10877" s="288"/>
    </row>
    <row r="10878" spans="4:5" ht="14.4" x14ac:dyDescent="0.55000000000000004">
      <c r="D10878" s="286"/>
      <c r="E10878" s="288"/>
    </row>
    <row r="10879" spans="4:5" ht="14.4" x14ac:dyDescent="0.55000000000000004">
      <c r="D10879" s="286"/>
      <c r="E10879" s="288"/>
    </row>
    <row r="10880" spans="4:5" ht="14.4" x14ac:dyDescent="0.55000000000000004">
      <c r="D10880" s="286"/>
      <c r="E10880" s="288"/>
    </row>
    <row r="10881" spans="4:5" ht="14.4" x14ac:dyDescent="0.55000000000000004">
      <c r="D10881" s="286"/>
      <c r="E10881" s="288"/>
    </row>
    <row r="10882" spans="4:5" ht="14.4" x14ac:dyDescent="0.55000000000000004">
      <c r="D10882" s="286"/>
      <c r="E10882" s="288"/>
    </row>
    <row r="10883" spans="4:5" ht="14.4" x14ac:dyDescent="0.55000000000000004">
      <c r="D10883" s="286"/>
      <c r="E10883" s="288"/>
    </row>
    <row r="10884" spans="4:5" ht="14.4" x14ac:dyDescent="0.55000000000000004">
      <c r="D10884" s="286"/>
      <c r="E10884" s="288"/>
    </row>
    <row r="10885" spans="4:5" ht="14.4" x14ac:dyDescent="0.55000000000000004">
      <c r="D10885" s="286"/>
      <c r="E10885" s="288"/>
    </row>
    <row r="10886" spans="4:5" ht="14.4" x14ac:dyDescent="0.55000000000000004">
      <c r="D10886" s="286"/>
      <c r="E10886" s="288"/>
    </row>
    <row r="10887" spans="4:5" ht="14.4" x14ac:dyDescent="0.55000000000000004">
      <c r="D10887" s="286"/>
      <c r="E10887" s="288"/>
    </row>
    <row r="10888" spans="4:5" ht="14.4" x14ac:dyDescent="0.55000000000000004">
      <c r="D10888" s="286"/>
      <c r="E10888" s="288"/>
    </row>
    <row r="10889" spans="4:5" ht="14.4" x14ac:dyDescent="0.55000000000000004">
      <c r="D10889" s="286"/>
      <c r="E10889" s="288"/>
    </row>
    <row r="10890" spans="4:5" ht="14.4" x14ac:dyDescent="0.55000000000000004">
      <c r="D10890" s="286"/>
      <c r="E10890" s="288"/>
    </row>
    <row r="10891" spans="4:5" ht="14.4" x14ac:dyDescent="0.55000000000000004">
      <c r="D10891" s="286"/>
      <c r="E10891" s="288"/>
    </row>
    <row r="10892" spans="4:5" ht="14.4" x14ac:dyDescent="0.55000000000000004">
      <c r="D10892" s="286"/>
      <c r="E10892" s="288"/>
    </row>
    <row r="10893" spans="4:5" ht="14.4" x14ac:dyDescent="0.55000000000000004">
      <c r="D10893" s="286"/>
      <c r="E10893" s="288"/>
    </row>
    <row r="10894" spans="4:5" ht="14.4" x14ac:dyDescent="0.55000000000000004">
      <c r="D10894" s="286"/>
      <c r="E10894" s="288"/>
    </row>
    <row r="10895" spans="4:5" ht="14.4" x14ac:dyDescent="0.55000000000000004">
      <c r="D10895" s="286"/>
      <c r="E10895" s="288"/>
    </row>
    <row r="10896" spans="4:5" ht="14.4" x14ac:dyDescent="0.55000000000000004">
      <c r="D10896" s="286"/>
      <c r="E10896" s="288"/>
    </row>
    <row r="10897" spans="4:5" ht="14.4" x14ac:dyDescent="0.55000000000000004">
      <c r="D10897" s="286"/>
      <c r="E10897" s="288"/>
    </row>
    <row r="10898" spans="4:5" ht="14.4" x14ac:dyDescent="0.55000000000000004">
      <c r="D10898" s="286"/>
      <c r="E10898" s="288"/>
    </row>
    <row r="10899" spans="4:5" ht="14.4" x14ac:dyDescent="0.55000000000000004">
      <c r="D10899" s="286"/>
      <c r="E10899" s="288"/>
    </row>
    <row r="10900" spans="4:5" ht="14.4" x14ac:dyDescent="0.55000000000000004">
      <c r="D10900" s="286"/>
      <c r="E10900" s="288"/>
    </row>
    <row r="10901" spans="4:5" ht="14.4" x14ac:dyDescent="0.55000000000000004">
      <c r="D10901" s="286"/>
      <c r="E10901" s="288"/>
    </row>
    <row r="10902" spans="4:5" ht="14.4" x14ac:dyDescent="0.55000000000000004">
      <c r="D10902" s="286"/>
      <c r="E10902" s="288"/>
    </row>
    <row r="10903" spans="4:5" ht="14.4" x14ac:dyDescent="0.55000000000000004">
      <c r="D10903" s="286"/>
      <c r="E10903" s="288"/>
    </row>
    <row r="10904" spans="4:5" ht="14.4" x14ac:dyDescent="0.55000000000000004">
      <c r="D10904" s="286"/>
      <c r="E10904" s="288"/>
    </row>
    <row r="10905" spans="4:5" ht="14.4" x14ac:dyDescent="0.55000000000000004">
      <c r="D10905" s="286"/>
      <c r="E10905" s="288"/>
    </row>
    <row r="10906" spans="4:5" ht="14.4" x14ac:dyDescent="0.55000000000000004">
      <c r="D10906" s="286"/>
      <c r="E10906" s="288"/>
    </row>
    <row r="10907" spans="4:5" ht="14.4" x14ac:dyDescent="0.55000000000000004">
      <c r="D10907" s="286"/>
      <c r="E10907" s="288"/>
    </row>
    <row r="10908" spans="4:5" ht="14.4" x14ac:dyDescent="0.55000000000000004">
      <c r="D10908" s="286"/>
      <c r="E10908" s="288"/>
    </row>
    <row r="10909" spans="4:5" ht="14.4" x14ac:dyDescent="0.55000000000000004">
      <c r="D10909" s="286"/>
      <c r="E10909" s="288"/>
    </row>
    <row r="10910" spans="4:5" ht="14.4" x14ac:dyDescent="0.55000000000000004">
      <c r="D10910" s="286"/>
      <c r="E10910" s="288"/>
    </row>
    <row r="10911" spans="4:5" ht="14.4" x14ac:dyDescent="0.55000000000000004">
      <c r="D10911" s="286"/>
      <c r="E10911" s="288"/>
    </row>
    <row r="10912" spans="4:5" ht="14.4" x14ac:dyDescent="0.55000000000000004">
      <c r="D10912" s="286"/>
      <c r="E10912" s="288"/>
    </row>
    <row r="10913" spans="4:5" ht="14.4" x14ac:dyDescent="0.55000000000000004">
      <c r="D10913" s="286"/>
      <c r="E10913" s="288"/>
    </row>
    <row r="10914" spans="4:5" ht="14.4" x14ac:dyDescent="0.55000000000000004">
      <c r="D10914" s="286"/>
      <c r="E10914" s="288"/>
    </row>
    <row r="10915" spans="4:5" ht="14.4" x14ac:dyDescent="0.55000000000000004">
      <c r="D10915" s="286"/>
      <c r="E10915" s="288"/>
    </row>
    <row r="10916" spans="4:5" ht="14.4" x14ac:dyDescent="0.55000000000000004">
      <c r="D10916" s="286"/>
      <c r="E10916" s="288"/>
    </row>
    <row r="10917" spans="4:5" ht="14.4" x14ac:dyDescent="0.55000000000000004">
      <c r="D10917" s="286"/>
      <c r="E10917" s="288"/>
    </row>
    <row r="10918" spans="4:5" ht="14.4" x14ac:dyDescent="0.55000000000000004">
      <c r="D10918" s="286"/>
      <c r="E10918" s="288"/>
    </row>
    <row r="10919" spans="4:5" ht="14.4" x14ac:dyDescent="0.55000000000000004">
      <c r="D10919" s="286"/>
      <c r="E10919" s="288"/>
    </row>
    <row r="10920" spans="4:5" ht="14.4" x14ac:dyDescent="0.55000000000000004">
      <c r="D10920" s="286"/>
      <c r="E10920" s="288"/>
    </row>
    <row r="10921" spans="4:5" ht="14.4" x14ac:dyDescent="0.55000000000000004">
      <c r="D10921" s="286"/>
      <c r="E10921" s="288"/>
    </row>
    <row r="10922" spans="4:5" ht="14.4" x14ac:dyDescent="0.55000000000000004">
      <c r="D10922" s="286"/>
      <c r="E10922" s="288"/>
    </row>
    <row r="10923" spans="4:5" ht="14.4" x14ac:dyDescent="0.55000000000000004">
      <c r="D10923" s="286"/>
      <c r="E10923" s="288"/>
    </row>
    <row r="10924" spans="4:5" ht="14.4" x14ac:dyDescent="0.55000000000000004">
      <c r="D10924" s="286"/>
      <c r="E10924" s="288"/>
    </row>
    <row r="10925" spans="4:5" ht="14.4" x14ac:dyDescent="0.55000000000000004">
      <c r="D10925" s="286"/>
      <c r="E10925" s="288"/>
    </row>
    <row r="10926" spans="4:5" ht="14.4" x14ac:dyDescent="0.55000000000000004">
      <c r="D10926" s="286"/>
      <c r="E10926" s="288"/>
    </row>
    <row r="10927" spans="4:5" ht="14.4" x14ac:dyDescent="0.55000000000000004">
      <c r="D10927" s="286"/>
      <c r="E10927" s="288"/>
    </row>
    <row r="10928" spans="4:5" ht="14.4" x14ac:dyDescent="0.55000000000000004">
      <c r="D10928" s="286"/>
      <c r="E10928" s="288"/>
    </row>
    <row r="10929" spans="4:5" ht="14.4" x14ac:dyDescent="0.55000000000000004">
      <c r="D10929" s="286"/>
      <c r="E10929" s="288"/>
    </row>
    <row r="10930" spans="4:5" ht="14.4" x14ac:dyDescent="0.55000000000000004">
      <c r="D10930" s="286"/>
      <c r="E10930" s="288"/>
    </row>
    <row r="10931" spans="4:5" ht="14.4" x14ac:dyDescent="0.55000000000000004">
      <c r="D10931" s="286"/>
      <c r="E10931" s="288"/>
    </row>
    <row r="10932" spans="4:5" ht="14.4" x14ac:dyDescent="0.55000000000000004">
      <c r="D10932" s="286"/>
      <c r="E10932" s="288"/>
    </row>
    <row r="10933" spans="4:5" ht="14.4" x14ac:dyDescent="0.55000000000000004">
      <c r="D10933" s="286"/>
      <c r="E10933" s="288"/>
    </row>
    <row r="10934" spans="4:5" ht="14.4" x14ac:dyDescent="0.55000000000000004">
      <c r="D10934" s="286"/>
      <c r="E10934" s="288"/>
    </row>
    <row r="10935" spans="4:5" ht="14.4" x14ac:dyDescent="0.55000000000000004">
      <c r="D10935" s="286"/>
      <c r="E10935" s="288"/>
    </row>
    <row r="10936" spans="4:5" ht="14.4" x14ac:dyDescent="0.55000000000000004">
      <c r="D10936" s="286"/>
      <c r="E10936" s="288"/>
    </row>
    <row r="10937" spans="4:5" ht="14.4" x14ac:dyDescent="0.55000000000000004">
      <c r="D10937" s="286"/>
      <c r="E10937" s="288"/>
    </row>
    <row r="10938" spans="4:5" ht="14.4" x14ac:dyDescent="0.55000000000000004">
      <c r="D10938" s="286"/>
      <c r="E10938" s="288"/>
    </row>
    <row r="10939" spans="4:5" ht="14.4" x14ac:dyDescent="0.55000000000000004">
      <c r="D10939" s="286"/>
      <c r="E10939" s="288"/>
    </row>
    <row r="10940" spans="4:5" ht="14.4" x14ac:dyDescent="0.55000000000000004">
      <c r="D10940" s="286"/>
      <c r="E10940" s="288"/>
    </row>
    <row r="10941" spans="4:5" ht="14.4" x14ac:dyDescent="0.55000000000000004">
      <c r="D10941" s="286"/>
      <c r="E10941" s="288"/>
    </row>
    <row r="10942" spans="4:5" ht="14.4" x14ac:dyDescent="0.55000000000000004">
      <c r="D10942" s="286"/>
      <c r="E10942" s="288"/>
    </row>
    <row r="10943" spans="4:5" ht="14.4" x14ac:dyDescent="0.55000000000000004">
      <c r="D10943" s="286"/>
      <c r="E10943" s="288"/>
    </row>
    <row r="10944" spans="4:5" ht="14.4" x14ac:dyDescent="0.55000000000000004">
      <c r="D10944" s="286"/>
      <c r="E10944" s="288"/>
    </row>
    <row r="10945" spans="4:5" ht="14.4" x14ac:dyDescent="0.55000000000000004">
      <c r="D10945" s="286"/>
      <c r="E10945" s="288"/>
    </row>
    <row r="10946" spans="4:5" ht="14.4" x14ac:dyDescent="0.55000000000000004">
      <c r="D10946" s="286"/>
      <c r="E10946" s="288"/>
    </row>
    <row r="10947" spans="4:5" ht="14.4" x14ac:dyDescent="0.55000000000000004">
      <c r="D10947" s="286"/>
      <c r="E10947" s="288"/>
    </row>
    <row r="10948" spans="4:5" ht="14.4" x14ac:dyDescent="0.55000000000000004">
      <c r="D10948" s="286"/>
      <c r="E10948" s="288"/>
    </row>
    <row r="10949" spans="4:5" ht="14.4" x14ac:dyDescent="0.55000000000000004">
      <c r="D10949" s="286"/>
      <c r="E10949" s="288"/>
    </row>
    <row r="10950" spans="4:5" ht="14.4" x14ac:dyDescent="0.55000000000000004">
      <c r="D10950" s="286"/>
      <c r="E10950" s="288"/>
    </row>
    <row r="10951" spans="4:5" ht="14.4" x14ac:dyDescent="0.55000000000000004">
      <c r="D10951" s="286"/>
      <c r="E10951" s="288"/>
    </row>
    <row r="10952" spans="4:5" ht="14.4" x14ac:dyDescent="0.55000000000000004">
      <c r="D10952" s="286"/>
      <c r="E10952" s="288"/>
    </row>
    <row r="10953" spans="4:5" ht="14.4" x14ac:dyDescent="0.55000000000000004">
      <c r="D10953" s="286"/>
      <c r="E10953" s="288"/>
    </row>
    <row r="10954" spans="4:5" ht="14.4" x14ac:dyDescent="0.55000000000000004">
      <c r="D10954" s="286"/>
      <c r="E10954" s="288"/>
    </row>
    <row r="10955" spans="4:5" ht="14.4" x14ac:dyDescent="0.55000000000000004">
      <c r="D10955" s="286"/>
      <c r="E10955" s="288"/>
    </row>
    <row r="10956" spans="4:5" ht="14.4" x14ac:dyDescent="0.55000000000000004">
      <c r="D10956" s="286"/>
      <c r="E10956" s="288"/>
    </row>
    <row r="10957" spans="4:5" ht="14.4" x14ac:dyDescent="0.55000000000000004">
      <c r="D10957" s="286"/>
      <c r="E10957" s="288"/>
    </row>
    <row r="10958" spans="4:5" ht="14.4" x14ac:dyDescent="0.55000000000000004">
      <c r="D10958" s="286"/>
      <c r="E10958" s="288"/>
    </row>
    <row r="10959" spans="4:5" ht="14.4" x14ac:dyDescent="0.55000000000000004">
      <c r="D10959" s="286"/>
      <c r="E10959" s="288"/>
    </row>
    <row r="10960" spans="4:5" ht="14.4" x14ac:dyDescent="0.55000000000000004">
      <c r="D10960" s="286"/>
      <c r="E10960" s="288"/>
    </row>
    <row r="10961" spans="4:5" ht="14.4" x14ac:dyDescent="0.55000000000000004">
      <c r="D10961" s="286"/>
      <c r="E10961" s="288"/>
    </row>
    <row r="10962" spans="4:5" ht="14.4" x14ac:dyDescent="0.55000000000000004">
      <c r="D10962" s="286"/>
      <c r="E10962" s="288"/>
    </row>
    <row r="10963" spans="4:5" ht="14.4" x14ac:dyDescent="0.55000000000000004">
      <c r="D10963" s="286"/>
      <c r="E10963" s="288"/>
    </row>
    <row r="10964" spans="4:5" ht="14.4" x14ac:dyDescent="0.55000000000000004">
      <c r="D10964" s="286"/>
      <c r="E10964" s="288"/>
    </row>
    <row r="10965" spans="4:5" ht="14.4" x14ac:dyDescent="0.55000000000000004">
      <c r="D10965" s="286"/>
      <c r="E10965" s="288"/>
    </row>
    <row r="10966" spans="4:5" ht="14.4" x14ac:dyDescent="0.55000000000000004">
      <c r="D10966" s="286"/>
      <c r="E10966" s="288"/>
    </row>
    <row r="10967" spans="4:5" ht="14.4" x14ac:dyDescent="0.55000000000000004">
      <c r="D10967" s="286"/>
      <c r="E10967" s="288"/>
    </row>
    <row r="10968" spans="4:5" ht="14.4" x14ac:dyDescent="0.55000000000000004">
      <c r="D10968" s="286"/>
      <c r="E10968" s="288"/>
    </row>
    <row r="10969" spans="4:5" ht="14.4" x14ac:dyDescent="0.55000000000000004">
      <c r="D10969" s="286"/>
      <c r="E10969" s="288"/>
    </row>
    <row r="10970" spans="4:5" ht="14.4" x14ac:dyDescent="0.55000000000000004">
      <c r="D10970" s="286"/>
      <c r="E10970" s="288"/>
    </row>
    <row r="10971" spans="4:5" ht="14.4" x14ac:dyDescent="0.55000000000000004">
      <c r="D10971" s="286"/>
      <c r="E10971" s="288"/>
    </row>
    <row r="10972" spans="4:5" ht="14.4" x14ac:dyDescent="0.55000000000000004">
      <c r="D10972" s="286"/>
      <c r="E10972" s="288"/>
    </row>
    <row r="10973" spans="4:5" ht="14.4" x14ac:dyDescent="0.55000000000000004">
      <c r="D10973" s="286"/>
      <c r="E10973" s="288"/>
    </row>
    <row r="10974" spans="4:5" ht="14.4" x14ac:dyDescent="0.55000000000000004">
      <c r="D10974" s="286"/>
      <c r="E10974" s="288"/>
    </row>
    <row r="10975" spans="4:5" ht="14.4" x14ac:dyDescent="0.55000000000000004">
      <c r="D10975" s="286"/>
      <c r="E10975" s="288"/>
    </row>
    <row r="10976" spans="4:5" ht="14.4" x14ac:dyDescent="0.55000000000000004">
      <c r="D10976" s="286"/>
      <c r="E10976" s="288"/>
    </row>
    <row r="10977" spans="4:5" ht="14.4" x14ac:dyDescent="0.55000000000000004">
      <c r="D10977" s="286"/>
      <c r="E10977" s="288"/>
    </row>
    <row r="10978" spans="4:5" ht="14.4" x14ac:dyDescent="0.55000000000000004">
      <c r="D10978" s="286"/>
      <c r="E10978" s="288"/>
    </row>
    <row r="10979" spans="4:5" ht="14.4" x14ac:dyDescent="0.55000000000000004">
      <c r="D10979" s="286"/>
      <c r="E10979" s="288"/>
    </row>
    <row r="10980" spans="4:5" ht="14.4" x14ac:dyDescent="0.55000000000000004">
      <c r="D10980" s="286"/>
      <c r="E10980" s="288"/>
    </row>
    <row r="10981" spans="4:5" ht="14.4" x14ac:dyDescent="0.55000000000000004">
      <c r="D10981" s="286"/>
      <c r="E10981" s="288"/>
    </row>
    <row r="10982" spans="4:5" ht="14.4" x14ac:dyDescent="0.55000000000000004">
      <c r="D10982" s="286"/>
      <c r="E10982" s="288"/>
    </row>
    <row r="10983" spans="4:5" ht="14.4" x14ac:dyDescent="0.55000000000000004">
      <c r="D10983" s="286"/>
      <c r="E10983" s="288"/>
    </row>
    <row r="10984" spans="4:5" ht="14.4" x14ac:dyDescent="0.55000000000000004">
      <c r="D10984" s="286"/>
      <c r="E10984" s="288"/>
    </row>
    <row r="10985" spans="4:5" ht="14.4" x14ac:dyDescent="0.55000000000000004">
      <c r="D10985" s="286"/>
      <c r="E10985" s="288"/>
    </row>
    <row r="10986" spans="4:5" ht="14.4" x14ac:dyDescent="0.55000000000000004">
      <c r="D10986" s="286"/>
      <c r="E10986" s="288"/>
    </row>
    <row r="10987" spans="4:5" ht="14.4" x14ac:dyDescent="0.55000000000000004">
      <c r="D10987" s="286"/>
      <c r="E10987" s="288"/>
    </row>
    <row r="10988" spans="4:5" ht="14.4" x14ac:dyDescent="0.55000000000000004">
      <c r="D10988" s="286"/>
      <c r="E10988" s="288"/>
    </row>
    <row r="10989" spans="4:5" ht="14.4" x14ac:dyDescent="0.55000000000000004">
      <c r="D10989" s="286"/>
      <c r="E10989" s="288"/>
    </row>
    <row r="10990" spans="4:5" ht="14.4" x14ac:dyDescent="0.55000000000000004">
      <c r="D10990" s="286"/>
      <c r="E10990" s="288"/>
    </row>
    <row r="10991" spans="4:5" ht="14.4" x14ac:dyDescent="0.55000000000000004">
      <c r="D10991" s="286"/>
      <c r="E10991" s="288"/>
    </row>
    <row r="10992" spans="4:5" ht="14.4" x14ac:dyDescent="0.55000000000000004">
      <c r="D10992" s="286"/>
      <c r="E10992" s="288"/>
    </row>
    <row r="10993" spans="4:5" ht="14.4" x14ac:dyDescent="0.55000000000000004">
      <c r="D10993" s="286"/>
      <c r="E10993" s="288"/>
    </row>
    <row r="10994" spans="4:5" ht="14.4" x14ac:dyDescent="0.55000000000000004">
      <c r="D10994" s="286"/>
      <c r="E10994" s="288"/>
    </row>
    <row r="10995" spans="4:5" ht="14.4" x14ac:dyDescent="0.55000000000000004">
      <c r="D10995" s="286"/>
      <c r="E10995" s="288"/>
    </row>
    <row r="10996" spans="4:5" ht="14.4" x14ac:dyDescent="0.55000000000000004">
      <c r="D10996" s="286"/>
      <c r="E10996" s="288"/>
    </row>
    <row r="10997" spans="4:5" ht="14.4" x14ac:dyDescent="0.55000000000000004">
      <c r="D10997" s="286"/>
      <c r="E10997" s="288"/>
    </row>
    <row r="10998" spans="4:5" ht="14.4" x14ac:dyDescent="0.55000000000000004">
      <c r="D10998" s="286"/>
      <c r="E10998" s="288"/>
    </row>
    <row r="10999" spans="4:5" ht="14.4" x14ac:dyDescent="0.55000000000000004">
      <c r="D10999" s="286"/>
      <c r="E10999" s="288"/>
    </row>
    <row r="11000" spans="4:5" ht="14.4" x14ac:dyDescent="0.55000000000000004">
      <c r="D11000" s="286"/>
      <c r="E11000" s="288"/>
    </row>
    <row r="11001" spans="4:5" ht="14.4" x14ac:dyDescent="0.55000000000000004">
      <c r="D11001" s="286"/>
      <c r="E11001" s="288"/>
    </row>
    <row r="11002" spans="4:5" ht="14.4" x14ac:dyDescent="0.55000000000000004">
      <c r="D11002" s="286"/>
      <c r="E11002" s="288"/>
    </row>
    <row r="11003" spans="4:5" ht="14.4" x14ac:dyDescent="0.55000000000000004">
      <c r="D11003" s="286"/>
      <c r="E11003" s="288"/>
    </row>
    <row r="11004" spans="4:5" ht="14.4" x14ac:dyDescent="0.55000000000000004">
      <c r="D11004" s="286"/>
      <c r="E11004" s="288"/>
    </row>
    <row r="11005" spans="4:5" ht="14.4" x14ac:dyDescent="0.55000000000000004">
      <c r="D11005" s="286"/>
      <c r="E11005" s="288"/>
    </row>
    <row r="11006" spans="4:5" ht="14.4" x14ac:dyDescent="0.55000000000000004">
      <c r="D11006" s="286"/>
      <c r="E11006" s="288"/>
    </row>
    <row r="11007" spans="4:5" ht="14.4" x14ac:dyDescent="0.55000000000000004">
      <c r="D11007" s="286"/>
      <c r="E11007" s="288"/>
    </row>
    <row r="11008" spans="4:5" ht="14.4" x14ac:dyDescent="0.55000000000000004">
      <c r="D11008" s="286"/>
      <c r="E11008" s="288"/>
    </row>
    <row r="11009" spans="4:5" ht="14.4" x14ac:dyDescent="0.55000000000000004">
      <c r="D11009" s="286"/>
      <c r="E11009" s="288"/>
    </row>
    <row r="11010" spans="4:5" ht="14.4" x14ac:dyDescent="0.55000000000000004">
      <c r="D11010" s="286"/>
      <c r="E11010" s="288"/>
    </row>
    <row r="11011" spans="4:5" ht="14.4" x14ac:dyDescent="0.55000000000000004">
      <c r="D11011" s="286"/>
      <c r="E11011" s="288"/>
    </row>
    <row r="11012" spans="4:5" ht="14.4" x14ac:dyDescent="0.55000000000000004">
      <c r="D11012" s="286"/>
      <c r="E11012" s="288"/>
    </row>
    <row r="11013" spans="4:5" ht="14.4" x14ac:dyDescent="0.55000000000000004">
      <c r="D11013" s="286"/>
      <c r="E11013" s="288"/>
    </row>
    <row r="11014" spans="4:5" ht="14.4" x14ac:dyDescent="0.55000000000000004">
      <c r="D11014" s="286"/>
      <c r="E11014" s="288"/>
    </row>
    <row r="11015" spans="4:5" ht="14.4" x14ac:dyDescent="0.55000000000000004">
      <c r="D11015" s="286"/>
      <c r="E11015" s="288"/>
    </row>
    <row r="11016" spans="4:5" ht="14.4" x14ac:dyDescent="0.55000000000000004">
      <c r="D11016" s="286"/>
      <c r="E11016" s="288"/>
    </row>
    <row r="11017" spans="4:5" ht="14.4" x14ac:dyDescent="0.55000000000000004">
      <c r="D11017" s="286"/>
      <c r="E11017" s="288"/>
    </row>
    <row r="11018" spans="4:5" ht="14.4" x14ac:dyDescent="0.55000000000000004">
      <c r="D11018" s="286"/>
      <c r="E11018" s="288"/>
    </row>
    <row r="11019" spans="4:5" ht="14.4" x14ac:dyDescent="0.55000000000000004">
      <c r="D11019" s="286"/>
      <c r="E11019" s="288"/>
    </row>
    <row r="11020" spans="4:5" ht="14.4" x14ac:dyDescent="0.55000000000000004">
      <c r="D11020" s="286"/>
      <c r="E11020" s="288"/>
    </row>
    <row r="11021" spans="4:5" ht="14.4" x14ac:dyDescent="0.55000000000000004">
      <c r="D11021" s="286"/>
      <c r="E11021" s="288"/>
    </row>
    <row r="11022" spans="4:5" ht="14.4" x14ac:dyDescent="0.55000000000000004">
      <c r="D11022" s="286"/>
      <c r="E11022" s="288"/>
    </row>
    <row r="11023" spans="4:5" ht="14.4" x14ac:dyDescent="0.55000000000000004">
      <c r="D11023" s="286"/>
      <c r="E11023" s="288"/>
    </row>
    <row r="11024" spans="4:5" ht="14.4" x14ac:dyDescent="0.55000000000000004">
      <c r="D11024" s="286"/>
      <c r="E11024" s="288"/>
    </row>
    <row r="11025" spans="4:5" ht="14.4" x14ac:dyDescent="0.55000000000000004">
      <c r="D11025" s="286"/>
      <c r="E11025" s="288"/>
    </row>
    <row r="11026" spans="4:5" ht="14.4" x14ac:dyDescent="0.55000000000000004">
      <c r="D11026" s="286"/>
      <c r="E11026" s="288"/>
    </row>
    <row r="11027" spans="4:5" ht="14.4" x14ac:dyDescent="0.55000000000000004">
      <c r="D11027" s="286"/>
      <c r="E11027" s="288"/>
    </row>
    <row r="11028" spans="4:5" ht="14.4" x14ac:dyDescent="0.55000000000000004">
      <c r="D11028" s="286"/>
      <c r="E11028" s="288"/>
    </row>
    <row r="11029" spans="4:5" ht="14.4" x14ac:dyDescent="0.55000000000000004">
      <c r="D11029" s="286"/>
      <c r="E11029" s="288"/>
    </row>
    <row r="11030" spans="4:5" ht="14.4" x14ac:dyDescent="0.55000000000000004">
      <c r="D11030" s="286"/>
      <c r="E11030" s="288"/>
    </row>
    <row r="11031" spans="4:5" ht="14.4" x14ac:dyDescent="0.55000000000000004">
      <c r="D11031" s="286"/>
      <c r="E11031" s="288"/>
    </row>
    <row r="11032" spans="4:5" ht="14.4" x14ac:dyDescent="0.55000000000000004">
      <c r="D11032" s="286"/>
      <c r="E11032" s="288"/>
    </row>
    <row r="11033" spans="4:5" ht="14.4" x14ac:dyDescent="0.55000000000000004">
      <c r="D11033" s="286"/>
      <c r="E11033" s="288"/>
    </row>
    <row r="11034" spans="4:5" ht="14.4" x14ac:dyDescent="0.55000000000000004">
      <c r="D11034" s="286"/>
      <c r="E11034" s="288"/>
    </row>
    <row r="11035" spans="4:5" ht="14.4" x14ac:dyDescent="0.55000000000000004">
      <c r="D11035" s="286"/>
      <c r="E11035" s="288"/>
    </row>
    <row r="11036" spans="4:5" ht="14.4" x14ac:dyDescent="0.55000000000000004">
      <c r="D11036" s="286"/>
      <c r="E11036" s="288"/>
    </row>
    <row r="11037" spans="4:5" ht="14.4" x14ac:dyDescent="0.55000000000000004">
      <c r="D11037" s="286"/>
      <c r="E11037" s="288"/>
    </row>
    <row r="11038" spans="4:5" ht="14.4" x14ac:dyDescent="0.55000000000000004">
      <c r="D11038" s="286"/>
      <c r="E11038" s="288"/>
    </row>
    <row r="11039" spans="4:5" ht="14.4" x14ac:dyDescent="0.55000000000000004">
      <c r="D11039" s="286"/>
      <c r="E11039" s="288"/>
    </row>
    <row r="11040" spans="4:5" ht="14.4" x14ac:dyDescent="0.55000000000000004">
      <c r="D11040" s="286"/>
      <c r="E11040" s="288"/>
    </row>
    <row r="11041" spans="4:5" ht="14.4" x14ac:dyDescent="0.55000000000000004">
      <c r="D11041" s="286"/>
      <c r="E11041" s="288"/>
    </row>
    <row r="11042" spans="4:5" ht="14.4" x14ac:dyDescent="0.55000000000000004">
      <c r="D11042" s="286"/>
      <c r="E11042" s="288"/>
    </row>
    <row r="11043" spans="4:5" ht="14.4" x14ac:dyDescent="0.55000000000000004">
      <c r="D11043" s="286"/>
      <c r="E11043" s="288"/>
    </row>
    <row r="11044" spans="4:5" ht="14.4" x14ac:dyDescent="0.55000000000000004">
      <c r="D11044" s="286"/>
      <c r="E11044" s="288"/>
    </row>
    <row r="11045" spans="4:5" ht="14.4" x14ac:dyDescent="0.55000000000000004">
      <c r="D11045" s="286"/>
      <c r="E11045" s="288"/>
    </row>
    <row r="11046" spans="4:5" ht="14.4" x14ac:dyDescent="0.55000000000000004">
      <c r="D11046" s="286"/>
      <c r="E11046" s="288"/>
    </row>
    <row r="11047" spans="4:5" ht="14.4" x14ac:dyDescent="0.55000000000000004">
      <c r="D11047" s="286"/>
      <c r="E11047" s="288"/>
    </row>
    <row r="11048" spans="4:5" ht="14.4" x14ac:dyDescent="0.55000000000000004">
      <c r="D11048" s="286"/>
      <c r="E11048" s="288"/>
    </row>
    <row r="11049" spans="4:5" ht="14.4" x14ac:dyDescent="0.55000000000000004">
      <c r="D11049" s="286"/>
      <c r="E11049" s="288"/>
    </row>
    <row r="11050" spans="4:5" ht="14.4" x14ac:dyDescent="0.55000000000000004">
      <c r="D11050" s="286"/>
      <c r="E11050" s="288"/>
    </row>
    <row r="11051" spans="4:5" ht="14.4" x14ac:dyDescent="0.55000000000000004">
      <c r="D11051" s="286"/>
      <c r="E11051" s="288"/>
    </row>
    <row r="11052" spans="4:5" ht="14.4" x14ac:dyDescent="0.55000000000000004">
      <c r="D11052" s="286"/>
      <c r="E11052" s="288"/>
    </row>
    <row r="11053" spans="4:5" ht="14.4" x14ac:dyDescent="0.55000000000000004">
      <c r="D11053" s="286"/>
      <c r="E11053" s="288"/>
    </row>
    <row r="11054" spans="4:5" ht="14.4" x14ac:dyDescent="0.55000000000000004">
      <c r="D11054" s="286"/>
      <c r="E11054" s="288"/>
    </row>
    <row r="11055" spans="4:5" ht="14.4" x14ac:dyDescent="0.55000000000000004">
      <c r="D11055" s="286"/>
      <c r="E11055" s="288"/>
    </row>
    <row r="11056" spans="4:5" ht="14.4" x14ac:dyDescent="0.55000000000000004">
      <c r="D11056" s="286"/>
      <c r="E11056" s="288"/>
    </row>
    <row r="11057" spans="4:5" ht="14.4" x14ac:dyDescent="0.55000000000000004">
      <c r="D11057" s="286"/>
      <c r="E11057" s="288"/>
    </row>
    <row r="11058" spans="4:5" ht="14.4" x14ac:dyDescent="0.55000000000000004">
      <c r="D11058" s="286"/>
      <c r="E11058" s="288"/>
    </row>
    <row r="11059" spans="4:5" ht="14.4" x14ac:dyDescent="0.55000000000000004">
      <c r="D11059" s="286"/>
      <c r="E11059" s="288"/>
    </row>
    <row r="11060" spans="4:5" ht="14.4" x14ac:dyDescent="0.55000000000000004">
      <c r="D11060" s="286"/>
      <c r="E11060" s="288"/>
    </row>
    <row r="11061" spans="4:5" ht="14.4" x14ac:dyDescent="0.55000000000000004">
      <c r="D11061" s="286"/>
      <c r="E11061" s="288"/>
    </row>
    <row r="11062" spans="4:5" ht="14.4" x14ac:dyDescent="0.55000000000000004">
      <c r="D11062" s="286"/>
      <c r="E11062" s="288"/>
    </row>
    <row r="11063" spans="4:5" ht="14.4" x14ac:dyDescent="0.55000000000000004">
      <c r="D11063" s="286"/>
      <c r="E11063" s="288"/>
    </row>
    <row r="11064" spans="4:5" ht="14.4" x14ac:dyDescent="0.55000000000000004">
      <c r="D11064" s="286"/>
      <c r="E11064" s="288"/>
    </row>
    <row r="11065" spans="4:5" ht="14.4" x14ac:dyDescent="0.55000000000000004">
      <c r="D11065" s="286"/>
      <c r="E11065" s="288"/>
    </row>
    <row r="11066" spans="4:5" ht="14.4" x14ac:dyDescent="0.55000000000000004">
      <c r="D11066" s="286"/>
      <c r="E11066" s="288"/>
    </row>
    <row r="11067" spans="4:5" ht="14.4" x14ac:dyDescent="0.55000000000000004">
      <c r="D11067" s="286"/>
      <c r="E11067" s="288"/>
    </row>
    <row r="11068" spans="4:5" ht="14.4" x14ac:dyDescent="0.55000000000000004">
      <c r="D11068" s="286"/>
      <c r="E11068" s="288"/>
    </row>
    <row r="11069" spans="4:5" ht="14.4" x14ac:dyDescent="0.55000000000000004">
      <c r="D11069" s="286"/>
      <c r="E11069" s="288"/>
    </row>
    <row r="11070" spans="4:5" ht="14.4" x14ac:dyDescent="0.55000000000000004">
      <c r="D11070" s="286"/>
      <c r="E11070" s="288"/>
    </row>
    <row r="11071" spans="4:5" ht="14.4" x14ac:dyDescent="0.55000000000000004">
      <c r="D11071" s="286"/>
      <c r="E11071" s="288"/>
    </row>
    <row r="11072" spans="4:5" ht="14.4" x14ac:dyDescent="0.55000000000000004">
      <c r="D11072" s="286"/>
      <c r="E11072" s="288"/>
    </row>
    <row r="11073" spans="4:5" ht="14.4" x14ac:dyDescent="0.55000000000000004">
      <c r="D11073" s="286"/>
      <c r="E11073" s="288"/>
    </row>
    <row r="11074" spans="4:5" ht="14.4" x14ac:dyDescent="0.55000000000000004">
      <c r="D11074" s="286"/>
      <c r="E11074" s="288"/>
    </row>
    <row r="11075" spans="4:5" ht="14.4" x14ac:dyDescent="0.55000000000000004">
      <c r="D11075" s="286"/>
      <c r="E11075" s="288"/>
    </row>
    <row r="11076" spans="4:5" ht="14.4" x14ac:dyDescent="0.55000000000000004">
      <c r="D11076" s="286"/>
      <c r="E11076" s="288"/>
    </row>
    <row r="11077" spans="4:5" ht="14.4" x14ac:dyDescent="0.55000000000000004">
      <c r="D11077" s="286"/>
      <c r="E11077" s="288"/>
    </row>
    <row r="11078" spans="4:5" ht="14.4" x14ac:dyDescent="0.55000000000000004">
      <c r="D11078" s="286"/>
      <c r="E11078" s="288"/>
    </row>
    <row r="11079" spans="4:5" ht="14.4" x14ac:dyDescent="0.55000000000000004">
      <c r="D11079" s="286"/>
      <c r="E11079" s="288"/>
    </row>
    <row r="11080" spans="4:5" ht="14.4" x14ac:dyDescent="0.55000000000000004">
      <c r="D11080" s="286"/>
      <c r="E11080" s="288"/>
    </row>
    <row r="11081" spans="4:5" ht="14.4" x14ac:dyDescent="0.55000000000000004">
      <c r="D11081" s="286"/>
      <c r="E11081" s="288"/>
    </row>
    <row r="11082" spans="4:5" ht="14.4" x14ac:dyDescent="0.55000000000000004">
      <c r="D11082" s="286"/>
      <c r="E11082" s="288"/>
    </row>
    <row r="11083" spans="4:5" ht="14.4" x14ac:dyDescent="0.55000000000000004">
      <c r="D11083" s="286"/>
      <c r="E11083" s="288"/>
    </row>
    <row r="11084" spans="4:5" ht="14.4" x14ac:dyDescent="0.55000000000000004">
      <c r="D11084" s="286"/>
      <c r="E11084" s="288"/>
    </row>
    <row r="11085" spans="4:5" ht="14.4" x14ac:dyDescent="0.55000000000000004">
      <c r="D11085" s="286"/>
      <c r="E11085" s="288"/>
    </row>
    <row r="11086" spans="4:5" ht="14.4" x14ac:dyDescent="0.55000000000000004">
      <c r="D11086" s="286"/>
      <c r="E11086" s="288"/>
    </row>
    <row r="11087" spans="4:5" ht="14.4" x14ac:dyDescent="0.55000000000000004">
      <c r="D11087" s="286"/>
      <c r="E11087" s="288"/>
    </row>
    <row r="11088" spans="4:5" ht="14.4" x14ac:dyDescent="0.55000000000000004">
      <c r="D11088" s="286"/>
      <c r="E11088" s="288"/>
    </row>
    <row r="11089" spans="4:5" ht="14.4" x14ac:dyDescent="0.55000000000000004">
      <c r="D11089" s="286"/>
      <c r="E11089" s="288"/>
    </row>
    <row r="11090" spans="4:5" ht="14.4" x14ac:dyDescent="0.55000000000000004">
      <c r="D11090" s="286"/>
      <c r="E11090" s="288"/>
    </row>
    <row r="11091" spans="4:5" ht="14.4" x14ac:dyDescent="0.55000000000000004">
      <c r="D11091" s="286"/>
      <c r="E11091" s="288"/>
    </row>
    <row r="11092" spans="4:5" ht="14.4" x14ac:dyDescent="0.55000000000000004">
      <c r="D11092" s="286"/>
      <c r="E11092" s="288"/>
    </row>
    <row r="11093" spans="4:5" ht="14.4" x14ac:dyDescent="0.55000000000000004">
      <c r="D11093" s="286"/>
      <c r="E11093" s="288"/>
    </row>
    <row r="11094" spans="4:5" ht="14.4" x14ac:dyDescent="0.55000000000000004">
      <c r="D11094" s="286"/>
      <c r="E11094" s="288"/>
    </row>
    <row r="11095" spans="4:5" ht="14.4" x14ac:dyDescent="0.55000000000000004">
      <c r="D11095" s="286"/>
      <c r="E11095" s="288"/>
    </row>
    <row r="11096" spans="4:5" ht="14.4" x14ac:dyDescent="0.55000000000000004">
      <c r="D11096" s="286"/>
      <c r="E11096" s="288"/>
    </row>
    <row r="11097" spans="4:5" ht="14.4" x14ac:dyDescent="0.55000000000000004">
      <c r="D11097" s="286"/>
      <c r="E11097" s="288"/>
    </row>
    <row r="11098" spans="4:5" ht="14.4" x14ac:dyDescent="0.55000000000000004">
      <c r="D11098" s="286"/>
      <c r="E11098" s="288"/>
    </row>
    <row r="11099" spans="4:5" ht="14.4" x14ac:dyDescent="0.55000000000000004">
      <c r="D11099" s="286"/>
      <c r="E11099" s="288"/>
    </row>
    <row r="11100" spans="4:5" ht="14.4" x14ac:dyDescent="0.55000000000000004">
      <c r="D11100" s="286"/>
      <c r="E11100" s="288"/>
    </row>
    <row r="11101" spans="4:5" ht="14.4" x14ac:dyDescent="0.55000000000000004">
      <c r="D11101" s="286"/>
      <c r="E11101" s="288"/>
    </row>
    <row r="11102" spans="4:5" ht="14.4" x14ac:dyDescent="0.55000000000000004">
      <c r="D11102" s="286"/>
      <c r="E11102" s="288"/>
    </row>
    <row r="11103" spans="4:5" ht="14.4" x14ac:dyDescent="0.55000000000000004">
      <c r="D11103" s="286"/>
      <c r="E11103" s="288"/>
    </row>
    <row r="11104" spans="4:5" ht="14.4" x14ac:dyDescent="0.55000000000000004">
      <c r="D11104" s="286"/>
      <c r="E11104" s="288"/>
    </row>
    <row r="11105" spans="4:5" ht="14.4" x14ac:dyDescent="0.55000000000000004">
      <c r="D11105" s="286"/>
      <c r="E11105" s="288"/>
    </row>
    <row r="11106" spans="4:5" ht="14.4" x14ac:dyDescent="0.55000000000000004">
      <c r="D11106" s="286"/>
      <c r="E11106" s="288"/>
    </row>
    <row r="11107" spans="4:5" ht="14.4" x14ac:dyDescent="0.55000000000000004">
      <c r="D11107" s="286"/>
      <c r="E11107" s="288"/>
    </row>
    <row r="11108" spans="4:5" ht="14.4" x14ac:dyDescent="0.55000000000000004">
      <c r="D11108" s="286"/>
      <c r="E11108" s="288"/>
    </row>
    <row r="11109" spans="4:5" ht="14.4" x14ac:dyDescent="0.55000000000000004">
      <c r="D11109" s="286"/>
      <c r="E11109" s="288"/>
    </row>
    <row r="11110" spans="4:5" ht="14.4" x14ac:dyDescent="0.55000000000000004">
      <c r="D11110" s="286"/>
      <c r="E11110" s="288"/>
    </row>
    <row r="11111" spans="4:5" ht="14.4" x14ac:dyDescent="0.55000000000000004">
      <c r="D11111" s="286"/>
      <c r="E11111" s="288"/>
    </row>
    <row r="11112" spans="4:5" ht="14.4" x14ac:dyDescent="0.55000000000000004">
      <c r="D11112" s="286"/>
      <c r="E11112" s="288"/>
    </row>
    <row r="11113" spans="4:5" ht="14.4" x14ac:dyDescent="0.55000000000000004">
      <c r="D11113" s="286"/>
      <c r="E11113" s="288"/>
    </row>
    <row r="11114" spans="4:5" ht="14.4" x14ac:dyDescent="0.55000000000000004">
      <c r="D11114" s="286"/>
      <c r="E11114" s="288"/>
    </row>
    <row r="11115" spans="4:5" ht="14.4" x14ac:dyDescent="0.55000000000000004">
      <c r="D11115" s="286"/>
      <c r="E11115" s="288"/>
    </row>
    <row r="11116" spans="4:5" ht="14.4" x14ac:dyDescent="0.55000000000000004">
      <c r="D11116" s="286"/>
      <c r="E11116" s="288"/>
    </row>
    <row r="11117" spans="4:5" ht="14.4" x14ac:dyDescent="0.55000000000000004">
      <c r="D11117" s="286"/>
      <c r="E11117" s="288"/>
    </row>
    <row r="11118" spans="4:5" ht="14.4" x14ac:dyDescent="0.55000000000000004">
      <c r="D11118" s="286"/>
      <c r="E11118" s="288"/>
    </row>
    <row r="11119" spans="4:5" ht="14.4" x14ac:dyDescent="0.55000000000000004">
      <c r="D11119" s="286"/>
      <c r="E11119" s="288"/>
    </row>
    <row r="11120" spans="4:5" ht="14.4" x14ac:dyDescent="0.55000000000000004">
      <c r="D11120" s="286"/>
      <c r="E11120" s="288"/>
    </row>
    <row r="11121" spans="4:5" ht="14.4" x14ac:dyDescent="0.55000000000000004">
      <c r="D11121" s="286"/>
      <c r="E11121" s="288"/>
    </row>
    <row r="11122" spans="4:5" ht="14.4" x14ac:dyDescent="0.55000000000000004">
      <c r="D11122" s="286"/>
      <c r="E11122" s="288"/>
    </row>
    <row r="11123" spans="4:5" ht="14.4" x14ac:dyDescent="0.55000000000000004">
      <c r="D11123" s="286"/>
      <c r="E11123" s="288"/>
    </row>
    <row r="11124" spans="4:5" ht="14.4" x14ac:dyDescent="0.55000000000000004">
      <c r="D11124" s="286"/>
      <c r="E11124" s="288"/>
    </row>
    <row r="11125" spans="4:5" ht="14.4" x14ac:dyDescent="0.55000000000000004">
      <c r="D11125" s="286"/>
      <c r="E11125" s="288"/>
    </row>
    <row r="11126" spans="4:5" ht="14.4" x14ac:dyDescent="0.55000000000000004">
      <c r="D11126" s="286"/>
      <c r="E11126" s="288"/>
    </row>
    <row r="11127" spans="4:5" ht="14.4" x14ac:dyDescent="0.55000000000000004">
      <c r="D11127" s="286"/>
      <c r="E11127" s="288"/>
    </row>
    <row r="11128" spans="4:5" ht="14.4" x14ac:dyDescent="0.55000000000000004">
      <c r="D11128" s="286"/>
      <c r="E11128" s="288"/>
    </row>
    <row r="11129" spans="4:5" ht="14.4" x14ac:dyDescent="0.55000000000000004">
      <c r="D11129" s="286"/>
      <c r="E11129" s="288"/>
    </row>
    <row r="11130" spans="4:5" ht="14.4" x14ac:dyDescent="0.55000000000000004">
      <c r="D11130" s="286"/>
      <c r="E11130" s="288"/>
    </row>
    <row r="11131" spans="4:5" ht="14.4" x14ac:dyDescent="0.55000000000000004">
      <c r="D11131" s="286"/>
      <c r="E11131" s="288"/>
    </row>
    <row r="11132" spans="4:5" ht="14.4" x14ac:dyDescent="0.55000000000000004">
      <c r="D11132" s="286"/>
      <c r="E11132" s="288"/>
    </row>
    <row r="11133" spans="4:5" ht="14.4" x14ac:dyDescent="0.55000000000000004">
      <c r="D11133" s="286"/>
      <c r="E11133" s="288"/>
    </row>
    <row r="11134" spans="4:5" ht="14.4" x14ac:dyDescent="0.55000000000000004">
      <c r="D11134" s="286"/>
      <c r="E11134" s="288"/>
    </row>
    <row r="11135" spans="4:5" ht="14.4" x14ac:dyDescent="0.55000000000000004">
      <c r="D11135" s="286"/>
      <c r="E11135" s="288"/>
    </row>
    <row r="11136" spans="4:5" ht="14.4" x14ac:dyDescent="0.55000000000000004">
      <c r="D11136" s="286"/>
      <c r="E11136" s="288"/>
    </row>
    <row r="11137" spans="4:5" ht="14.4" x14ac:dyDescent="0.55000000000000004">
      <c r="D11137" s="286"/>
      <c r="E11137" s="288"/>
    </row>
    <row r="11138" spans="4:5" ht="14.4" x14ac:dyDescent="0.55000000000000004">
      <c r="D11138" s="286"/>
      <c r="E11138" s="288"/>
    </row>
    <row r="11139" spans="4:5" ht="14.4" x14ac:dyDescent="0.55000000000000004">
      <c r="D11139" s="286"/>
      <c r="E11139" s="288"/>
    </row>
    <row r="11140" spans="4:5" ht="14.4" x14ac:dyDescent="0.55000000000000004">
      <c r="D11140" s="286"/>
      <c r="E11140" s="288"/>
    </row>
    <row r="11141" spans="4:5" ht="14.4" x14ac:dyDescent="0.55000000000000004">
      <c r="D11141" s="286"/>
      <c r="E11141" s="288"/>
    </row>
    <row r="11142" spans="4:5" ht="14.4" x14ac:dyDescent="0.55000000000000004">
      <c r="D11142" s="286"/>
      <c r="E11142" s="288"/>
    </row>
    <row r="11143" spans="4:5" ht="14.4" x14ac:dyDescent="0.55000000000000004">
      <c r="D11143" s="286"/>
      <c r="E11143" s="288"/>
    </row>
    <row r="11144" spans="4:5" ht="14.4" x14ac:dyDescent="0.55000000000000004">
      <c r="D11144" s="286"/>
      <c r="E11144" s="288"/>
    </row>
    <row r="11145" spans="4:5" ht="14.4" x14ac:dyDescent="0.55000000000000004">
      <c r="D11145" s="286"/>
      <c r="E11145" s="288"/>
    </row>
    <row r="11146" spans="4:5" ht="14.4" x14ac:dyDescent="0.55000000000000004">
      <c r="D11146" s="286"/>
      <c r="E11146" s="288"/>
    </row>
    <row r="11147" spans="4:5" ht="14.4" x14ac:dyDescent="0.55000000000000004">
      <c r="D11147" s="286"/>
      <c r="E11147" s="288"/>
    </row>
    <row r="11148" spans="4:5" ht="14.4" x14ac:dyDescent="0.55000000000000004">
      <c r="D11148" s="286"/>
      <c r="E11148" s="288"/>
    </row>
    <row r="11149" spans="4:5" ht="14.4" x14ac:dyDescent="0.55000000000000004">
      <c r="D11149" s="286"/>
      <c r="E11149" s="288"/>
    </row>
    <row r="11150" spans="4:5" ht="14.4" x14ac:dyDescent="0.55000000000000004">
      <c r="D11150" s="286"/>
      <c r="E11150" s="288"/>
    </row>
    <row r="11151" spans="4:5" ht="14.4" x14ac:dyDescent="0.55000000000000004">
      <c r="D11151" s="286"/>
      <c r="E11151" s="288"/>
    </row>
    <row r="11152" spans="4:5" ht="14.4" x14ac:dyDescent="0.55000000000000004">
      <c r="D11152" s="286"/>
      <c r="E11152" s="288"/>
    </row>
    <row r="11153" spans="4:5" ht="14.4" x14ac:dyDescent="0.55000000000000004">
      <c r="D11153" s="286"/>
      <c r="E11153" s="288"/>
    </row>
    <row r="11154" spans="4:5" ht="14.4" x14ac:dyDescent="0.55000000000000004">
      <c r="D11154" s="286"/>
      <c r="E11154" s="288"/>
    </row>
    <row r="11155" spans="4:5" ht="14.4" x14ac:dyDescent="0.55000000000000004">
      <c r="D11155" s="286"/>
      <c r="E11155" s="288"/>
    </row>
    <row r="11156" spans="4:5" ht="14.4" x14ac:dyDescent="0.55000000000000004">
      <c r="D11156" s="286"/>
      <c r="E11156" s="288"/>
    </row>
    <row r="11157" spans="4:5" ht="14.4" x14ac:dyDescent="0.55000000000000004">
      <c r="D11157" s="286"/>
      <c r="E11157" s="288"/>
    </row>
    <row r="11158" spans="4:5" ht="14.4" x14ac:dyDescent="0.55000000000000004">
      <c r="D11158" s="286"/>
      <c r="E11158" s="288"/>
    </row>
    <row r="11159" spans="4:5" ht="14.4" x14ac:dyDescent="0.55000000000000004">
      <c r="D11159" s="286"/>
      <c r="E11159" s="288"/>
    </row>
    <row r="11160" spans="4:5" ht="14.4" x14ac:dyDescent="0.55000000000000004">
      <c r="D11160" s="286"/>
      <c r="E11160" s="288"/>
    </row>
    <row r="11161" spans="4:5" ht="14.4" x14ac:dyDescent="0.55000000000000004">
      <c r="D11161" s="286"/>
      <c r="E11161" s="288"/>
    </row>
    <row r="11162" spans="4:5" ht="14.4" x14ac:dyDescent="0.55000000000000004">
      <c r="D11162" s="286"/>
      <c r="E11162" s="288"/>
    </row>
    <row r="11163" spans="4:5" ht="14.4" x14ac:dyDescent="0.55000000000000004">
      <c r="D11163" s="286"/>
      <c r="E11163" s="288"/>
    </row>
    <row r="11164" spans="4:5" ht="14.4" x14ac:dyDescent="0.55000000000000004">
      <c r="D11164" s="286"/>
      <c r="E11164" s="288"/>
    </row>
    <row r="11165" spans="4:5" ht="14.4" x14ac:dyDescent="0.55000000000000004">
      <c r="D11165" s="286"/>
      <c r="E11165" s="288"/>
    </row>
    <row r="11166" spans="4:5" ht="14.4" x14ac:dyDescent="0.55000000000000004">
      <c r="D11166" s="286"/>
      <c r="E11166" s="288"/>
    </row>
    <row r="11167" spans="4:5" ht="14.4" x14ac:dyDescent="0.55000000000000004">
      <c r="D11167" s="286"/>
      <c r="E11167" s="288"/>
    </row>
    <row r="11168" spans="4:5" ht="14.4" x14ac:dyDescent="0.55000000000000004">
      <c r="D11168" s="286"/>
      <c r="E11168" s="288"/>
    </row>
    <row r="11169" spans="4:5" ht="14.4" x14ac:dyDescent="0.55000000000000004">
      <c r="D11169" s="286"/>
      <c r="E11169" s="288"/>
    </row>
    <row r="11170" spans="4:5" ht="14.4" x14ac:dyDescent="0.55000000000000004">
      <c r="D11170" s="286"/>
      <c r="E11170" s="288"/>
    </row>
    <row r="11171" spans="4:5" ht="14.4" x14ac:dyDescent="0.55000000000000004">
      <c r="D11171" s="286"/>
      <c r="E11171" s="288"/>
    </row>
    <row r="11172" spans="4:5" ht="14.4" x14ac:dyDescent="0.55000000000000004">
      <c r="D11172" s="286"/>
      <c r="E11172" s="288"/>
    </row>
    <row r="11173" spans="4:5" ht="14.4" x14ac:dyDescent="0.55000000000000004">
      <c r="D11173" s="286"/>
      <c r="E11173" s="288"/>
    </row>
    <row r="11174" spans="4:5" ht="14.4" x14ac:dyDescent="0.55000000000000004">
      <c r="D11174" s="286"/>
      <c r="E11174" s="288"/>
    </row>
    <row r="11175" spans="4:5" ht="14.4" x14ac:dyDescent="0.55000000000000004">
      <c r="D11175" s="286"/>
      <c r="E11175" s="288"/>
    </row>
    <row r="11176" spans="4:5" ht="14.4" x14ac:dyDescent="0.55000000000000004">
      <c r="D11176" s="286"/>
      <c r="E11176" s="288"/>
    </row>
    <row r="11177" spans="4:5" ht="14.4" x14ac:dyDescent="0.55000000000000004">
      <c r="D11177" s="286"/>
      <c r="E11177" s="288"/>
    </row>
    <row r="11178" spans="4:5" ht="14.4" x14ac:dyDescent="0.55000000000000004">
      <c r="D11178" s="286"/>
      <c r="E11178" s="288"/>
    </row>
    <row r="11179" spans="4:5" ht="14.4" x14ac:dyDescent="0.55000000000000004">
      <c r="D11179" s="286"/>
      <c r="E11179" s="288"/>
    </row>
    <row r="11180" spans="4:5" ht="14.4" x14ac:dyDescent="0.55000000000000004">
      <c r="D11180" s="286"/>
      <c r="E11180" s="288"/>
    </row>
    <row r="11181" spans="4:5" ht="14.4" x14ac:dyDescent="0.55000000000000004">
      <c r="D11181" s="286"/>
      <c r="E11181" s="288"/>
    </row>
    <row r="11182" spans="4:5" ht="14.4" x14ac:dyDescent="0.55000000000000004">
      <c r="D11182" s="286"/>
      <c r="E11182" s="288"/>
    </row>
    <row r="11183" spans="4:5" ht="14.4" x14ac:dyDescent="0.55000000000000004">
      <c r="D11183" s="286"/>
      <c r="E11183" s="288"/>
    </row>
    <row r="11184" spans="4:5" ht="14.4" x14ac:dyDescent="0.55000000000000004">
      <c r="D11184" s="286"/>
      <c r="E11184" s="288"/>
    </row>
    <row r="11185" spans="4:5" ht="14.4" x14ac:dyDescent="0.55000000000000004">
      <c r="D11185" s="286"/>
      <c r="E11185" s="288"/>
    </row>
    <row r="11186" spans="4:5" ht="14.4" x14ac:dyDescent="0.55000000000000004">
      <c r="D11186" s="286"/>
      <c r="E11186" s="288"/>
    </row>
    <row r="11187" spans="4:5" ht="14.4" x14ac:dyDescent="0.55000000000000004">
      <c r="D11187" s="286"/>
      <c r="E11187" s="288"/>
    </row>
    <row r="11188" spans="4:5" ht="14.4" x14ac:dyDescent="0.55000000000000004">
      <c r="D11188" s="286"/>
      <c r="E11188" s="288"/>
    </row>
    <row r="11189" spans="4:5" ht="14.4" x14ac:dyDescent="0.55000000000000004">
      <c r="D11189" s="286"/>
      <c r="E11189" s="288"/>
    </row>
    <row r="11190" spans="4:5" ht="14.4" x14ac:dyDescent="0.55000000000000004">
      <c r="D11190" s="286"/>
      <c r="E11190" s="288"/>
    </row>
    <row r="11191" spans="4:5" ht="14.4" x14ac:dyDescent="0.55000000000000004">
      <c r="D11191" s="286"/>
      <c r="E11191" s="288"/>
    </row>
    <row r="11192" spans="4:5" ht="14.4" x14ac:dyDescent="0.55000000000000004">
      <c r="D11192" s="286"/>
      <c r="E11192" s="288"/>
    </row>
    <row r="11193" spans="4:5" ht="14.4" x14ac:dyDescent="0.55000000000000004">
      <c r="D11193" s="286"/>
      <c r="E11193" s="288"/>
    </row>
    <row r="11194" spans="4:5" ht="14.4" x14ac:dyDescent="0.55000000000000004">
      <c r="D11194" s="286"/>
      <c r="E11194" s="288"/>
    </row>
    <row r="11195" spans="4:5" ht="14.4" x14ac:dyDescent="0.55000000000000004">
      <c r="D11195" s="286"/>
      <c r="E11195" s="288"/>
    </row>
    <row r="11196" spans="4:5" ht="14.4" x14ac:dyDescent="0.55000000000000004">
      <c r="D11196" s="286"/>
      <c r="E11196" s="288"/>
    </row>
    <row r="11197" spans="4:5" ht="14.4" x14ac:dyDescent="0.55000000000000004">
      <c r="D11197" s="286"/>
      <c r="E11197" s="288"/>
    </row>
    <row r="11198" spans="4:5" ht="14.4" x14ac:dyDescent="0.55000000000000004">
      <c r="D11198" s="286"/>
      <c r="E11198" s="288"/>
    </row>
    <row r="11199" spans="4:5" ht="14.4" x14ac:dyDescent="0.55000000000000004">
      <c r="D11199" s="286"/>
      <c r="E11199" s="288"/>
    </row>
    <row r="11200" spans="4:5" ht="14.4" x14ac:dyDescent="0.55000000000000004">
      <c r="D11200" s="286"/>
      <c r="E11200" s="288"/>
    </row>
    <row r="11201" spans="4:5" ht="14.4" x14ac:dyDescent="0.55000000000000004">
      <c r="D11201" s="286"/>
      <c r="E11201" s="288"/>
    </row>
    <row r="11202" spans="4:5" ht="14.4" x14ac:dyDescent="0.55000000000000004">
      <c r="D11202" s="286"/>
      <c r="E11202" s="288"/>
    </row>
    <row r="11203" spans="4:5" ht="14.4" x14ac:dyDescent="0.55000000000000004">
      <c r="D11203" s="286"/>
      <c r="E11203" s="288"/>
    </row>
    <row r="11204" spans="4:5" ht="14.4" x14ac:dyDescent="0.55000000000000004">
      <c r="D11204" s="286"/>
      <c r="E11204" s="288"/>
    </row>
    <row r="11205" spans="4:5" ht="14.4" x14ac:dyDescent="0.55000000000000004">
      <c r="D11205" s="286"/>
      <c r="E11205" s="288"/>
    </row>
    <row r="11206" spans="4:5" ht="14.4" x14ac:dyDescent="0.55000000000000004">
      <c r="D11206" s="286"/>
      <c r="E11206" s="288"/>
    </row>
    <row r="11207" spans="4:5" ht="14.4" x14ac:dyDescent="0.55000000000000004">
      <c r="D11207" s="286"/>
      <c r="E11207" s="288"/>
    </row>
    <row r="11208" spans="4:5" ht="14.4" x14ac:dyDescent="0.55000000000000004">
      <c r="D11208" s="286"/>
      <c r="E11208" s="288"/>
    </row>
    <row r="11209" spans="4:5" ht="14.4" x14ac:dyDescent="0.55000000000000004">
      <c r="D11209" s="286"/>
      <c r="E11209" s="288"/>
    </row>
    <row r="11210" spans="4:5" ht="14.4" x14ac:dyDescent="0.55000000000000004">
      <c r="D11210" s="286"/>
      <c r="E11210" s="288"/>
    </row>
    <row r="11211" spans="4:5" ht="14.4" x14ac:dyDescent="0.55000000000000004">
      <c r="D11211" s="286"/>
      <c r="E11211" s="288"/>
    </row>
    <row r="11212" spans="4:5" ht="14.4" x14ac:dyDescent="0.55000000000000004">
      <c r="D11212" s="286"/>
      <c r="E11212" s="288"/>
    </row>
    <row r="11213" spans="4:5" ht="14.4" x14ac:dyDescent="0.55000000000000004">
      <c r="D11213" s="286"/>
      <c r="E11213" s="288"/>
    </row>
    <row r="11214" spans="4:5" ht="14.4" x14ac:dyDescent="0.55000000000000004">
      <c r="D11214" s="286"/>
      <c r="E11214" s="288"/>
    </row>
    <row r="11215" spans="4:5" ht="14.4" x14ac:dyDescent="0.55000000000000004">
      <c r="D11215" s="286"/>
      <c r="E11215" s="288"/>
    </row>
    <row r="11216" spans="4:5" ht="14.4" x14ac:dyDescent="0.55000000000000004">
      <c r="D11216" s="286"/>
      <c r="E11216" s="288"/>
    </row>
    <row r="11217" spans="4:5" ht="14.4" x14ac:dyDescent="0.55000000000000004">
      <c r="D11217" s="286"/>
      <c r="E11217" s="288"/>
    </row>
    <row r="11218" spans="4:5" ht="14.4" x14ac:dyDescent="0.55000000000000004">
      <c r="D11218" s="286"/>
      <c r="E11218" s="288"/>
    </row>
    <row r="11219" spans="4:5" ht="14.4" x14ac:dyDescent="0.55000000000000004">
      <c r="D11219" s="286"/>
      <c r="E11219" s="288"/>
    </row>
    <row r="11220" spans="4:5" ht="14.4" x14ac:dyDescent="0.55000000000000004">
      <c r="D11220" s="286"/>
      <c r="E11220" s="288"/>
    </row>
    <row r="11221" spans="4:5" ht="14.4" x14ac:dyDescent="0.55000000000000004">
      <c r="D11221" s="286"/>
      <c r="E11221" s="288"/>
    </row>
    <row r="11222" spans="4:5" ht="14.4" x14ac:dyDescent="0.55000000000000004">
      <c r="D11222" s="286"/>
      <c r="E11222" s="288"/>
    </row>
    <row r="11223" spans="4:5" ht="14.4" x14ac:dyDescent="0.55000000000000004">
      <c r="D11223" s="286"/>
      <c r="E11223" s="288"/>
    </row>
    <row r="11224" spans="4:5" ht="14.4" x14ac:dyDescent="0.55000000000000004">
      <c r="D11224" s="286"/>
      <c r="E11224" s="288"/>
    </row>
    <row r="11225" spans="4:5" ht="14.4" x14ac:dyDescent="0.55000000000000004">
      <c r="D11225" s="286"/>
      <c r="E11225" s="288"/>
    </row>
    <row r="11226" spans="4:5" ht="14.4" x14ac:dyDescent="0.55000000000000004">
      <c r="D11226" s="286"/>
      <c r="E11226" s="288"/>
    </row>
    <row r="11227" spans="4:5" ht="14.4" x14ac:dyDescent="0.55000000000000004">
      <c r="D11227" s="286"/>
      <c r="E11227" s="288"/>
    </row>
    <row r="11228" spans="4:5" ht="14.4" x14ac:dyDescent="0.55000000000000004">
      <c r="D11228" s="286"/>
      <c r="E11228" s="288"/>
    </row>
    <row r="11229" spans="4:5" ht="14.4" x14ac:dyDescent="0.55000000000000004">
      <c r="D11229" s="286"/>
      <c r="E11229" s="288"/>
    </row>
    <row r="11230" spans="4:5" ht="14.4" x14ac:dyDescent="0.55000000000000004">
      <c r="D11230" s="286"/>
      <c r="E11230" s="288"/>
    </row>
    <row r="11231" spans="4:5" ht="14.4" x14ac:dyDescent="0.55000000000000004">
      <c r="D11231" s="286"/>
      <c r="E11231" s="288"/>
    </row>
    <row r="11232" spans="4:5" ht="14.4" x14ac:dyDescent="0.55000000000000004">
      <c r="D11232" s="286"/>
      <c r="E11232" s="288"/>
    </row>
    <row r="11233" spans="4:5" ht="14.4" x14ac:dyDescent="0.55000000000000004">
      <c r="D11233" s="286"/>
      <c r="E11233" s="288"/>
    </row>
    <row r="11234" spans="4:5" ht="14.4" x14ac:dyDescent="0.55000000000000004">
      <c r="D11234" s="286"/>
      <c r="E11234" s="288"/>
    </row>
    <row r="11235" spans="4:5" ht="14.4" x14ac:dyDescent="0.55000000000000004">
      <c r="D11235" s="286"/>
      <c r="E11235" s="288"/>
    </row>
    <row r="11236" spans="4:5" ht="14.4" x14ac:dyDescent="0.55000000000000004">
      <c r="D11236" s="286"/>
      <c r="E11236" s="288"/>
    </row>
    <row r="11237" spans="4:5" ht="14.4" x14ac:dyDescent="0.55000000000000004">
      <c r="D11237" s="286"/>
      <c r="E11237" s="288"/>
    </row>
    <row r="11238" spans="4:5" ht="14.4" x14ac:dyDescent="0.55000000000000004">
      <c r="D11238" s="286"/>
      <c r="E11238" s="288"/>
    </row>
    <row r="11239" spans="4:5" ht="14.4" x14ac:dyDescent="0.55000000000000004">
      <c r="D11239" s="286"/>
      <c r="E11239" s="288"/>
    </row>
    <row r="11240" spans="4:5" ht="14.4" x14ac:dyDescent="0.55000000000000004">
      <c r="D11240" s="286"/>
      <c r="E11240" s="288"/>
    </row>
    <row r="11241" spans="4:5" ht="14.4" x14ac:dyDescent="0.55000000000000004">
      <c r="D11241" s="286"/>
      <c r="E11241" s="288"/>
    </row>
    <row r="11242" spans="4:5" ht="14.4" x14ac:dyDescent="0.55000000000000004">
      <c r="D11242" s="286"/>
      <c r="E11242" s="288"/>
    </row>
    <row r="11243" spans="4:5" ht="14.4" x14ac:dyDescent="0.55000000000000004">
      <c r="D11243" s="286"/>
      <c r="E11243" s="288"/>
    </row>
    <row r="11244" spans="4:5" ht="14.4" x14ac:dyDescent="0.55000000000000004">
      <c r="D11244" s="286"/>
      <c r="E11244" s="288"/>
    </row>
    <row r="11245" spans="4:5" ht="14.4" x14ac:dyDescent="0.55000000000000004">
      <c r="D11245" s="286"/>
      <c r="E11245" s="288"/>
    </row>
    <row r="11246" spans="4:5" ht="14.4" x14ac:dyDescent="0.55000000000000004">
      <c r="D11246" s="286"/>
      <c r="E11246" s="288"/>
    </row>
    <row r="11247" spans="4:5" ht="14.4" x14ac:dyDescent="0.55000000000000004">
      <c r="D11247" s="286"/>
      <c r="E11247" s="288"/>
    </row>
    <row r="11248" spans="4:5" ht="14.4" x14ac:dyDescent="0.55000000000000004">
      <c r="D11248" s="286"/>
      <c r="E11248" s="288"/>
    </row>
    <row r="11249" spans="4:5" ht="14.4" x14ac:dyDescent="0.55000000000000004">
      <c r="D11249" s="286"/>
      <c r="E11249" s="288"/>
    </row>
    <row r="11250" spans="4:5" ht="14.4" x14ac:dyDescent="0.55000000000000004">
      <c r="D11250" s="286"/>
      <c r="E11250" s="288"/>
    </row>
    <row r="11251" spans="4:5" ht="14.4" x14ac:dyDescent="0.55000000000000004">
      <c r="D11251" s="286"/>
      <c r="E11251" s="288"/>
    </row>
    <row r="11252" spans="4:5" ht="14.4" x14ac:dyDescent="0.55000000000000004">
      <c r="D11252" s="286"/>
      <c r="E11252" s="288"/>
    </row>
    <row r="11253" spans="4:5" ht="14.4" x14ac:dyDescent="0.55000000000000004">
      <c r="D11253" s="286"/>
      <c r="E11253" s="288"/>
    </row>
    <row r="11254" spans="4:5" ht="14.4" x14ac:dyDescent="0.55000000000000004">
      <c r="D11254" s="286"/>
      <c r="E11254" s="288"/>
    </row>
    <row r="11255" spans="4:5" ht="14.4" x14ac:dyDescent="0.55000000000000004">
      <c r="D11255" s="286"/>
      <c r="E11255" s="288"/>
    </row>
    <row r="11256" spans="4:5" ht="14.4" x14ac:dyDescent="0.55000000000000004">
      <c r="D11256" s="286"/>
      <c r="E11256" s="288"/>
    </row>
    <row r="11257" spans="4:5" ht="14.4" x14ac:dyDescent="0.55000000000000004">
      <c r="D11257" s="286"/>
      <c r="E11257" s="288"/>
    </row>
    <row r="11258" spans="4:5" ht="14.4" x14ac:dyDescent="0.55000000000000004">
      <c r="D11258" s="286"/>
      <c r="E11258" s="288"/>
    </row>
    <row r="11259" spans="4:5" ht="14.4" x14ac:dyDescent="0.55000000000000004">
      <c r="D11259" s="286"/>
      <c r="E11259" s="288"/>
    </row>
    <row r="11260" spans="4:5" ht="14.4" x14ac:dyDescent="0.55000000000000004">
      <c r="D11260" s="286"/>
      <c r="E11260" s="288"/>
    </row>
    <row r="11261" spans="4:5" ht="14.4" x14ac:dyDescent="0.55000000000000004">
      <c r="D11261" s="286"/>
      <c r="E11261" s="288"/>
    </row>
    <row r="11262" spans="4:5" ht="14.4" x14ac:dyDescent="0.55000000000000004">
      <c r="D11262" s="286"/>
      <c r="E11262" s="288"/>
    </row>
    <row r="11263" spans="4:5" ht="14.4" x14ac:dyDescent="0.55000000000000004">
      <c r="D11263" s="286"/>
      <c r="E11263" s="288"/>
    </row>
    <row r="11264" spans="4:5" ht="14.4" x14ac:dyDescent="0.55000000000000004">
      <c r="D11264" s="286"/>
      <c r="E11264" s="288"/>
    </row>
    <row r="11265" spans="4:5" ht="14.4" x14ac:dyDescent="0.55000000000000004">
      <c r="D11265" s="286"/>
      <c r="E11265" s="288"/>
    </row>
    <row r="11266" spans="4:5" ht="14.4" x14ac:dyDescent="0.55000000000000004">
      <c r="D11266" s="286"/>
      <c r="E11266" s="288"/>
    </row>
    <row r="11267" spans="4:5" ht="14.4" x14ac:dyDescent="0.55000000000000004">
      <c r="D11267" s="286"/>
      <c r="E11267" s="288"/>
    </row>
    <row r="11268" spans="4:5" ht="14.4" x14ac:dyDescent="0.55000000000000004">
      <c r="D11268" s="286"/>
      <c r="E11268" s="288"/>
    </row>
    <row r="11269" spans="4:5" ht="14.4" x14ac:dyDescent="0.55000000000000004">
      <c r="D11269" s="286"/>
      <c r="E11269" s="288"/>
    </row>
    <row r="11270" spans="4:5" ht="14.4" x14ac:dyDescent="0.55000000000000004">
      <c r="D11270" s="286"/>
      <c r="E11270" s="288"/>
    </row>
    <row r="11271" spans="4:5" ht="14.4" x14ac:dyDescent="0.55000000000000004">
      <c r="D11271" s="286"/>
      <c r="E11271" s="288"/>
    </row>
    <row r="11272" spans="4:5" ht="14.4" x14ac:dyDescent="0.55000000000000004">
      <c r="D11272" s="286"/>
      <c r="E11272" s="288"/>
    </row>
    <row r="11273" spans="4:5" ht="14.4" x14ac:dyDescent="0.55000000000000004">
      <c r="D11273" s="286"/>
      <c r="E11273" s="288"/>
    </row>
    <row r="11274" spans="4:5" ht="14.4" x14ac:dyDescent="0.55000000000000004">
      <c r="D11274" s="286"/>
      <c r="E11274" s="288"/>
    </row>
    <row r="11275" spans="4:5" ht="14.4" x14ac:dyDescent="0.55000000000000004">
      <c r="D11275" s="286"/>
      <c r="E11275" s="288"/>
    </row>
    <row r="11276" spans="4:5" ht="14.4" x14ac:dyDescent="0.55000000000000004">
      <c r="D11276" s="286"/>
      <c r="E11276" s="288"/>
    </row>
    <row r="11277" spans="4:5" ht="14.4" x14ac:dyDescent="0.55000000000000004">
      <c r="D11277" s="286"/>
      <c r="E11277" s="288"/>
    </row>
    <row r="11278" spans="4:5" ht="14.4" x14ac:dyDescent="0.55000000000000004">
      <c r="D11278" s="286"/>
      <c r="E11278" s="288"/>
    </row>
    <row r="11279" spans="4:5" ht="14.4" x14ac:dyDescent="0.55000000000000004">
      <c r="D11279" s="286"/>
      <c r="E11279" s="288"/>
    </row>
    <row r="11280" spans="4:5" ht="14.4" x14ac:dyDescent="0.55000000000000004">
      <c r="D11280" s="286"/>
      <c r="E11280" s="288"/>
    </row>
    <row r="11281" spans="4:5" ht="14.4" x14ac:dyDescent="0.55000000000000004">
      <c r="D11281" s="286"/>
      <c r="E11281" s="288"/>
    </row>
    <row r="11282" spans="4:5" ht="14.4" x14ac:dyDescent="0.55000000000000004">
      <c r="D11282" s="286"/>
      <c r="E11282" s="288"/>
    </row>
    <row r="11283" spans="4:5" ht="14.4" x14ac:dyDescent="0.55000000000000004">
      <c r="D11283" s="286"/>
      <c r="E11283" s="288"/>
    </row>
    <row r="11284" spans="4:5" ht="14.4" x14ac:dyDescent="0.55000000000000004">
      <c r="D11284" s="286"/>
      <c r="E11284" s="288"/>
    </row>
    <row r="11285" spans="4:5" ht="14.4" x14ac:dyDescent="0.55000000000000004">
      <c r="D11285" s="286"/>
      <c r="E11285" s="288"/>
    </row>
    <row r="11286" spans="4:5" ht="14.4" x14ac:dyDescent="0.55000000000000004">
      <c r="D11286" s="286"/>
      <c r="E11286" s="288"/>
    </row>
    <row r="11287" spans="4:5" ht="14.4" x14ac:dyDescent="0.55000000000000004">
      <c r="D11287" s="286"/>
      <c r="E11287" s="288"/>
    </row>
    <row r="11288" spans="4:5" ht="14.4" x14ac:dyDescent="0.55000000000000004">
      <c r="D11288" s="286"/>
      <c r="E11288" s="288"/>
    </row>
    <row r="11289" spans="4:5" ht="14.4" x14ac:dyDescent="0.55000000000000004">
      <c r="D11289" s="286"/>
      <c r="E11289" s="288"/>
    </row>
    <row r="11290" spans="4:5" ht="14.4" x14ac:dyDescent="0.55000000000000004">
      <c r="D11290" s="286"/>
      <c r="E11290" s="288"/>
    </row>
    <row r="11291" spans="4:5" ht="14.4" x14ac:dyDescent="0.55000000000000004">
      <c r="D11291" s="286"/>
      <c r="E11291" s="288"/>
    </row>
    <row r="11292" spans="4:5" ht="14.4" x14ac:dyDescent="0.55000000000000004">
      <c r="D11292" s="286"/>
      <c r="E11292" s="288"/>
    </row>
    <row r="11293" spans="4:5" ht="14.4" x14ac:dyDescent="0.55000000000000004">
      <c r="D11293" s="286"/>
      <c r="E11293" s="288"/>
    </row>
    <row r="11294" spans="4:5" ht="14.4" x14ac:dyDescent="0.55000000000000004">
      <c r="D11294" s="286"/>
      <c r="E11294" s="288"/>
    </row>
    <row r="11295" spans="4:5" ht="14.4" x14ac:dyDescent="0.55000000000000004">
      <c r="D11295" s="286"/>
      <c r="E11295" s="288"/>
    </row>
    <row r="11296" spans="4:5" ht="14.4" x14ac:dyDescent="0.55000000000000004">
      <c r="D11296" s="286"/>
      <c r="E11296" s="288"/>
    </row>
    <row r="11297" spans="4:5" ht="14.4" x14ac:dyDescent="0.55000000000000004">
      <c r="D11297" s="286"/>
      <c r="E11297" s="288"/>
    </row>
    <row r="11298" spans="4:5" ht="14.4" x14ac:dyDescent="0.55000000000000004">
      <c r="D11298" s="286"/>
      <c r="E11298" s="288"/>
    </row>
    <row r="11299" spans="4:5" ht="14.4" x14ac:dyDescent="0.55000000000000004">
      <c r="D11299" s="286"/>
      <c r="E11299" s="288"/>
    </row>
    <row r="11300" spans="4:5" ht="14.4" x14ac:dyDescent="0.55000000000000004">
      <c r="D11300" s="286"/>
      <c r="E11300" s="288"/>
    </row>
    <row r="11301" spans="4:5" ht="14.4" x14ac:dyDescent="0.55000000000000004">
      <c r="D11301" s="286"/>
      <c r="E11301" s="288"/>
    </row>
    <row r="11302" spans="4:5" ht="14.4" x14ac:dyDescent="0.55000000000000004">
      <c r="D11302" s="286"/>
      <c r="E11302" s="288"/>
    </row>
    <row r="11303" spans="4:5" ht="14.4" x14ac:dyDescent="0.55000000000000004">
      <c r="D11303" s="286"/>
      <c r="E11303" s="288"/>
    </row>
    <row r="11304" spans="4:5" ht="14.4" x14ac:dyDescent="0.55000000000000004">
      <c r="D11304" s="286"/>
      <c r="E11304" s="288"/>
    </row>
    <row r="11305" spans="4:5" ht="14.4" x14ac:dyDescent="0.55000000000000004">
      <c r="D11305" s="286"/>
      <c r="E11305" s="288"/>
    </row>
    <row r="11306" spans="4:5" ht="14.4" x14ac:dyDescent="0.55000000000000004">
      <c r="D11306" s="286"/>
      <c r="E11306" s="288"/>
    </row>
    <row r="11307" spans="4:5" ht="14.4" x14ac:dyDescent="0.55000000000000004">
      <c r="D11307" s="286"/>
      <c r="E11307" s="288"/>
    </row>
    <row r="11308" spans="4:5" ht="14.4" x14ac:dyDescent="0.55000000000000004">
      <c r="D11308" s="286"/>
      <c r="E11308" s="288"/>
    </row>
    <row r="11309" spans="4:5" ht="14.4" x14ac:dyDescent="0.55000000000000004">
      <c r="D11309" s="286"/>
      <c r="E11309" s="288"/>
    </row>
    <row r="11310" spans="4:5" ht="14.4" x14ac:dyDescent="0.55000000000000004">
      <c r="D11310" s="286"/>
      <c r="E11310" s="288"/>
    </row>
    <row r="11311" spans="4:5" ht="14.4" x14ac:dyDescent="0.55000000000000004">
      <c r="D11311" s="286"/>
      <c r="E11311" s="288"/>
    </row>
    <row r="11312" spans="4:5" ht="14.4" x14ac:dyDescent="0.55000000000000004">
      <c r="D11312" s="286"/>
      <c r="E11312" s="288"/>
    </row>
    <row r="11313" spans="4:5" ht="14.4" x14ac:dyDescent="0.55000000000000004">
      <c r="D11313" s="286"/>
      <c r="E11313" s="288"/>
    </row>
    <row r="11314" spans="4:5" ht="14.4" x14ac:dyDescent="0.55000000000000004">
      <c r="D11314" s="286"/>
      <c r="E11314" s="288"/>
    </row>
    <row r="11315" spans="4:5" ht="14.4" x14ac:dyDescent="0.55000000000000004">
      <c r="D11315" s="286"/>
      <c r="E11315" s="288"/>
    </row>
    <row r="11316" spans="4:5" ht="14.4" x14ac:dyDescent="0.55000000000000004">
      <c r="D11316" s="286"/>
      <c r="E11316" s="288"/>
    </row>
    <row r="11317" spans="4:5" ht="14.4" x14ac:dyDescent="0.55000000000000004">
      <c r="D11317" s="286"/>
      <c r="E11317" s="288"/>
    </row>
    <row r="11318" spans="4:5" ht="14.4" x14ac:dyDescent="0.55000000000000004">
      <c r="D11318" s="286"/>
      <c r="E11318" s="288"/>
    </row>
    <row r="11319" spans="4:5" ht="14.4" x14ac:dyDescent="0.55000000000000004">
      <c r="D11319" s="286"/>
      <c r="E11319" s="288"/>
    </row>
    <row r="11320" spans="4:5" ht="14.4" x14ac:dyDescent="0.55000000000000004">
      <c r="D11320" s="286"/>
      <c r="E11320" s="288"/>
    </row>
    <row r="11321" spans="4:5" ht="14.4" x14ac:dyDescent="0.55000000000000004">
      <c r="D11321" s="286"/>
      <c r="E11321" s="288"/>
    </row>
    <row r="11322" spans="4:5" ht="14.4" x14ac:dyDescent="0.55000000000000004">
      <c r="D11322" s="286"/>
      <c r="E11322" s="288"/>
    </row>
    <row r="11323" spans="4:5" ht="14.4" x14ac:dyDescent="0.55000000000000004">
      <c r="D11323" s="286"/>
      <c r="E11323" s="288"/>
    </row>
    <row r="11324" spans="4:5" ht="14.4" x14ac:dyDescent="0.55000000000000004">
      <c r="D11324" s="286"/>
      <c r="E11324" s="288"/>
    </row>
    <row r="11325" spans="4:5" ht="14.4" x14ac:dyDescent="0.55000000000000004">
      <c r="D11325" s="286"/>
      <c r="E11325" s="288"/>
    </row>
    <row r="11326" spans="4:5" ht="14.4" x14ac:dyDescent="0.55000000000000004">
      <c r="D11326" s="286"/>
      <c r="E11326" s="288"/>
    </row>
    <row r="11327" spans="4:5" ht="14.4" x14ac:dyDescent="0.55000000000000004">
      <c r="D11327" s="286"/>
      <c r="E11327" s="288"/>
    </row>
    <row r="11328" spans="4:5" ht="14.4" x14ac:dyDescent="0.55000000000000004">
      <c r="D11328" s="286"/>
      <c r="E11328" s="288"/>
    </row>
    <row r="11329" spans="4:5" ht="14.4" x14ac:dyDescent="0.55000000000000004">
      <c r="D11329" s="286"/>
      <c r="E11329" s="288"/>
    </row>
    <row r="11330" spans="4:5" ht="14.4" x14ac:dyDescent="0.55000000000000004">
      <c r="D11330" s="286"/>
      <c r="E11330" s="288"/>
    </row>
    <row r="11331" spans="4:5" ht="14.4" x14ac:dyDescent="0.55000000000000004">
      <c r="D11331" s="286"/>
      <c r="E11331" s="288"/>
    </row>
    <row r="11332" spans="4:5" ht="14.4" x14ac:dyDescent="0.55000000000000004">
      <c r="D11332" s="286"/>
      <c r="E11332" s="288"/>
    </row>
    <row r="11333" spans="4:5" ht="14.4" x14ac:dyDescent="0.55000000000000004">
      <c r="D11333" s="286"/>
      <c r="E11333" s="288"/>
    </row>
    <row r="11334" spans="4:5" ht="14.4" x14ac:dyDescent="0.55000000000000004">
      <c r="D11334" s="286"/>
      <c r="E11334" s="288"/>
    </row>
    <row r="11335" spans="4:5" ht="14.4" x14ac:dyDescent="0.55000000000000004">
      <c r="D11335" s="286"/>
      <c r="E11335" s="288"/>
    </row>
    <row r="11336" spans="4:5" ht="14.4" x14ac:dyDescent="0.55000000000000004">
      <c r="D11336" s="286"/>
      <c r="E11336" s="288"/>
    </row>
    <row r="11337" spans="4:5" ht="14.4" x14ac:dyDescent="0.55000000000000004">
      <c r="D11337" s="286"/>
      <c r="E11337" s="288"/>
    </row>
    <row r="11338" spans="4:5" ht="14.4" x14ac:dyDescent="0.55000000000000004">
      <c r="D11338" s="286"/>
      <c r="E11338" s="288"/>
    </row>
    <row r="11339" spans="4:5" ht="14.4" x14ac:dyDescent="0.55000000000000004">
      <c r="D11339" s="286"/>
      <c r="E11339" s="288"/>
    </row>
    <row r="11340" spans="4:5" ht="14.4" x14ac:dyDescent="0.55000000000000004">
      <c r="D11340" s="286"/>
      <c r="E11340" s="288"/>
    </row>
    <row r="11341" spans="4:5" ht="14.4" x14ac:dyDescent="0.55000000000000004">
      <c r="D11341" s="286"/>
      <c r="E11341" s="288"/>
    </row>
    <row r="11342" spans="4:5" ht="14.4" x14ac:dyDescent="0.55000000000000004">
      <c r="D11342" s="286"/>
      <c r="E11342" s="288"/>
    </row>
    <row r="11343" spans="4:5" ht="14.4" x14ac:dyDescent="0.55000000000000004">
      <c r="D11343" s="286"/>
      <c r="E11343" s="288"/>
    </row>
    <row r="11344" spans="4:5" ht="14.4" x14ac:dyDescent="0.55000000000000004">
      <c r="D11344" s="286"/>
      <c r="E11344" s="288"/>
    </row>
    <row r="11345" spans="4:5" ht="14.4" x14ac:dyDescent="0.55000000000000004">
      <c r="D11345" s="286"/>
      <c r="E11345" s="288"/>
    </row>
    <row r="11346" spans="4:5" ht="14.4" x14ac:dyDescent="0.55000000000000004">
      <c r="D11346" s="286"/>
      <c r="E11346" s="288"/>
    </row>
    <row r="11347" spans="4:5" ht="14.4" x14ac:dyDescent="0.55000000000000004">
      <c r="D11347" s="286"/>
      <c r="E11347" s="288"/>
    </row>
    <row r="11348" spans="4:5" ht="14.4" x14ac:dyDescent="0.55000000000000004">
      <c r="D11348" s="286"/>
      <c r="E11348" s="288"/>
    </row>
    <row r="11349" spans="4:5" ht="14.4" x14ac:dyDescent="0.55000000000000004">
      <c r="D11349" s="286"/>
      <c r="E11349" s="288"/>
    </row>
    <row r="11350" spans="4:5" ht="14.4" x14ac:dyDescent="0.55000000000000004">
      <c r="D11350" s="286"/>
      <c r="E11350" s="288"/>
    </row>
    <row r="11351" spans="4:5" ht="14.4" x14ac:dyDescent="0.55000000000000004">
      <c r="D11351" s="286"/>
      <c r="E11351" s="288"/>
    </row>
    <row r="11352" spans="4:5" ht="14.4" x14ac:dyDescent="0.55000000000000004">
      <c r="D11352" s="286"/>
      <c r="E11352" s="288"/>
    </row>
    <row r="11353" spans="4:5" ht="14.4" x14ac:dyDescent="0.55000000000000004">
      <c r="D11353" s="286"/>
      <c r="E11353" s="288"/>
    </row>
    <row r="11354" spans="4:5" ht="14.4" x14ac:dyDescent="0.55000000000000004">
      <c r="D11354" s="286"/>
      <c r="E11354" s="288"/>
    </row>
    <row r="11355" spans="4:5" ht="14.4" x14ac:dyDescent="0.55000000000000004">
      <c r="D11355" s="286"/>
      <c r="E11355" s="288"/>
    </row>
    <row r="11356" spans="4:5" ht="14.4" x14ac:dyDescent="0.55000000000000004">
      <c r="D11356" s="286"/>
      <c r="E11356" s="288"/>
    </row>
    <row r="11357" spans="4:5" ht="14.4" x14ac:dyDescent="0.55000000000000004">
      <c r="D11357" s="286"/>
      <c r="E11357" s="288"/>
    </row>
    <row r="11358" spans="4:5" ht="14.4" x14ac:dyDescent="0.55000000000000004">
      <c r="D11358" s="286"/>
      <c r="E11358" s="288"/>
    </row>
    <row r="11359" spans="4:5" ht="14.4" x14ac:dyDescent="0.55000000000000004">
      <c r="D11359" s="286"/>
      <c r="E11359" s="288"/>
    </row>
    <row r="11360" spans="4:5" ht="14.4" x14ac:dyDescent="0.55000000000000004">
      <c r="D11360" s="286"/>
      <c r="E11360" s="288"/>
    </row>
    <row r="11361" spans="4:5" ht="14.4" x14ac:dyDescent="0.55000000000000004">
      <c r="D11361" s="286"/>
      <c r="E11361" s="288"/>
    </row>
    <row r="11362" spans="4:5" ht="14.4" x14ac:dyDescent="0.55000000000000004">
      <c r="D11362" s="286"/>
      <c r="E11362" s="288"/>
    </row>
    <row r="11363" spans="4:5" ht="14.4" x14ac:dyDescent="0.55000000000000004">
      <c r="D11363" s="286"/>
      <c r="E11363" s="288"/>
    </row>
    <row r="11364" spans="4:5" ht="14.4" x14ac:dyDescent="0.55000000000000004">
      <c r="D11364" s="286"/>
      <c r="E11364" s="288"/>
    </row>
    <row r="11365" spans="4:5" ht="14.4" x14ac:dyDescent="0.55000000000000004">
      <c r="D11365" s="286"/>
      <c r="E11365" s="288"/>
    </row>
    <row r="11366" spans="4:5" ht="14.4" x14ac:dyDescent="0.55000000000000004">
      <c r="D11366" s="286"/>
      <c r="E11366" s="288"/>
    </row>
    <row r="11367" spans="4:5" ht="14.4" x14ac:dyDescent="0.55000000000000004">
      <c r="D11367" s="286"/>
      <c r="E11367" s="288"/>
    </row>
    <row r="11368" spans="4:5" ht="14.4" x14ac:dyDescent="0.55000000000000004">
      <c r="D11368" s="286"/>
      <c r="E11368" s="288"/>
    </row>
    <row r="11369" spans="4:5" ht="14.4" x14ac:dyDescent="0.55000000000000004">
      <c r="D11369" s="286"/>
      <c r="E11369" s="288"/>
    </row>
    <row r="11370" spans="4:5" ht="14.4" x14ac:dyDescent="0.55000000000000004">
      <c r="D11370" s="286"/>
      <c r="E11370" s="288"/>
    </row>
    <row r="11371" spans="4:5" ht="14.4" x14ac:dyDescent="0.55000000000000004">
      <c r="D11371" s="286"/>
      <c r="E11371" s="288"/>
    </row>
    <row r="11372" spans="4:5" ht="14.4" x14ac:dyDescent="0.55000000000000004">
      <c r="D11372" s="286"/>
      <c r="E11372" s="288"/>
    </row>
    <row r="11373" spans="4:5" ht="14.4" x14ac:dyDescent="0.55000000000000004">
      <c r="D11373" s="286"/>
      <c r="E11373" s="288"/>
    </row>
    <row r="11374" spans="4:5" ht="14.4" x14ac:dyDescent="0.55000000000000004">
      <c r="D11374" s="286"/>
      <c r="E11374" s="288"/>
    </row>
    <row r="11375" spans="4:5" ht="14.4" x14ac:dyDescent="0.55000000000000004">
      <c r="D11375" s="286"/>
      <c r="E11375" s="288"/>
    </row>
    <row r="11376" spans="4:5" ht="14.4" x14ac:dyDescent="0.55000000000000004">
      <c r="D11376" s="286"/>
      <c r="E11376" s="288"/>
    </row>
    <row r="11377" spans="4:5" ht="14.4" x14ac:dyDescent="0.55000000000000004">
      <c r="D11377" s="286"/>
      <c r="E11377" s="288"/>
    </row>
    <row r="11378" spans="4:5" ht="14.4" x14ac:dyDescent="0.55000000000000004">
      <c r="D11378" s="286"/>
      <c r="E11378" s="288"/>
    </row>
    <row r="11379" spans="4:5" ht="14.4" x14ac:dyDescent="0.55000000000000004">
      <c r="D11379" s="286"/>
      <c r="E11379" s="288"/>
    </row>
    <row r="11380" spans="4:5" ht="14.4" x14ac:dyDescent="0.55000000000000004">
      <c r="D11380" s="286"/>
      <c r="E11380" s="288"/>
    </row>
    <row r="11381" spans="4:5" ht="14.4" x14ac:dyDescent="0.55000000000000004">
      <c r="D11381" s="286"/>
      <c r="E11381" s="288"/>
    </row>
    <row r="11382" spans="4:5" ht="14.4" x14ac:dyDescent="0.55000000000000004">
      <c r="D11382" s="286"/>
      <c r="E11382" s="288"/>
    </row>
    <row r="11383" spans="4:5" ht="14.4" x14ac:dyDescent="0.55000000000000004">
      <c r="D11383" s="286"/>
      <c r="E11383" s="288"/>
    </row>
    <row r="11384" spans="4:5" ht="14.4" x14ac:dyDescent="0.55000000000000004">
      <c r="D11384" s="286"/>
      <c r="E11384" s="288"/>
    </row>
    <row r="11385" spans="4:5" ht="14.4" x14ac:dyDescent="0.55000000000000004">
      <c r="D11385" s="286"/>
      <c r="E11385" s="288"/>
    </row>
    <row r="11386" spans="4:5" ht="14.4" x14ac:dyDescent="0.55000000000000004">
      <c r="D11386" s="286"/>
      <c r="E11386" s="288"/>
    </row>
    <row r="11387" spans="4:5" ht="14.4" x14ac:dyDescent="0.55000000000000004">
      <c r="D11387" s="286"/>
      <c r="E11387" s="288"/>
    </row>
    <row r="11388" spans="4:5" ht="14.4" x14ac:dyDescent="0.55000000000000004">
      <c r="D11388" s="286"/>
      <c r="E11388" s="288"/>
    </row>
    <row r="11389" spans="4:5" ht="14.4" x14ac:dyDescent="0.55000000000000004">
      <c r="D11389" s="286"/>
      <c r="E11389" s="288"/>
    </row>
    <row r="11390" spans="4:5" ht="14.4" x14ac:dyDescent="0.55000000000000004">
      <c r="D11390" s="286"/>
      <c r="E11390" s="288"/>
    </row>
    <row r="11391" spans="4:5" ht="14.4" x14ac:dyDescent="0.55000000000000004">
      <c r="D11391" s="286"/>
      <c r="E11391" s="288"/>
    </row>
    <row r="11392" spans="4:5" ht="14.4" x14ac:dyDescent="0.55000000000000004">
      <c r="D11392" s="286"/>
      <c r="E11392" s="288"/>
    </row>
    <row r="11393" spans="4:5" ht="14.4" x14ac:dyDescent="0.55000000000000004">
      <c r="D11393" s="286"/>
      <c r="E11393" s="288"/>
    </row>
    <row r="11394" spans="4:5" ht="14.4" x14ac:dyDescent="0.55000000000000004">
      <c r="D11394" s="286"/>
      <c r="E11394" s="288"/>
    </row>
    <row r="11395" spans="4:5" ht="14.4" x14ac:dyDescent="0.55000000000000004">
      <c r="D11395" s="286"/>
      <c r="E11395" s="288"/>
    </row>
    <row r="11396" spans="4:5" ht="14.4" x14ac:dyDescent="0.55000000000000004">
      <c r="D11396" s="286"/>
      <c r="E11396" s="288"/>
    </row>
    <row r="11397" spans="4:5" ht="14.4" x14ac:dyDescent="0.55000000000000004">
      <c r="D11397" s="286"/>
      <c r="E11397" s="288"/>
    </row>
    <row r="11398" spans="4:5" ht="14.4" x14ac:dyDescent="0.55000000000000004">
      <c r="D11398" s="286"/>
      <c r="E11398" s="288"/>
    </row>
    <row r="11399" spans="4:5" ht="14.4" x14ac:dyDescent="0.55000000000000004">
      <c r="D11399" s="286"/>
      <c r="E11399" s="288"/>
    </row>
    <row r="11400" spans="4:5" ht="14.4" x14ac:dyDescent="0.55000000000000004">
      <c r="D11400" s="286"/>
      <c r="E11400" s="288"/>
    </row>
    <row r="11401" spans="4:5" ht="14.4" x14ac:dyDescent="0.55000000000000004">
      <c r="D11401" s="286"/>
      <c r="E11401" s="288"/>
    </row>
    <row r="11402" spans="4:5" ht="14.4" x14ac:dyDescent="0.55000000000000004">
      <c r="D11402" s="286"/>
      <c r="E11402" s="288"/>
    </row>
    <row r="11403" spans="4:5" ht="14.4" x14ac:dyDescent="0.55000000000000004">
      <c r="D11403" s="286"/>
      <c r="E11403" s="288"/>
    </row>
    <row r="11404" spans="4:5" ht="14.4" x14ac:dyDescent="0.55000000000000004">
      <c r="D11404" s="286"/>
      <c r="E11404" s="288"/>
    </row>
    <row r="11405" spans="4:5" ht="14.4" x14ac:dyDescent="0.55000000000000004">
      <c r="D11405" s="286"/>
      <c r="E11405" s="288"/>
    </row>
    <row r="11406" spans="4:5" ht="14.4" x14ac:dyDescent="0.55000000000000004">
      <c r="D11406" s="286"/>
      <c r="E11406" s="288"/>
    </row>
    <row r="11407" spans="4:5" ht="14.4" x14ac:dyDescent="0.55000000000000004">
      <c r="D11407" s="286"/>
      <c r="E11407" s="288"/>
    </row>
    <row r="11408" spans="4:5" ht="14.4" x14ac:dyDescent="0.55000000000000004">
      <c r="D11408" s="286"/>
      <c r="E11408" s="288"/>
    </row>
    <row r="11409" spans="4:5" ht="14.4" x14ac:dyDescent="0.55000000000000004">
      <c r="D11409" s="286"/>
      <c r="E11409" s="288"/>
    </row>
    <row r="11410" spans="4:5" ht="14.4" x14ac:dyDescent="0.55000000000000004">
      <c r="D11410" s="286"/>
      <c r="E11410" s="288"/>
    </row>
    <row r="11411" spans="4:5" ht="14.4" x14ac:dyDescent="0.55000000000000004">
      <c r="D11411" s="286"/>
      <c r="E11411" s="288"/>
    </row>
    <row r="11412" spans="4:5" ht="14.4" x14ac:dyDescent="0.55000000000000004">
      <c r="D11412" s="286"/>
      <c r="E11412" s="288"/>
    </row>
    <row r="11413" spans="4:5" ht="14.4" x14ac:dyDescent="0.55000000000000004">
      <c r="D11413" s="286"/>
      <c r="E11413" s="288"/>
    </row>
    <row r="11414" spans="4:5" ht="14.4" x14ac:dyDescent="0.55000000000000004">
      <c r="D11414" s="286"/>
      <c r="E11414" s="288"/>
    </row>
    <row r="11415" spans="4:5" ht="14.4" x14ac:dyDescent="0.55000000000000004">
      <c r="D11415" s="286"/>
      <c r="E11415" s="288"/>
    </row>
    <row r="11416" spans="4:5" ht="14.4" x14ac:dyDescent="0.55000000000000004">
      <c r="D11416" s="286"/>
      <c r="E11416" s="288"/>
    </row>
    <row r="11417" spans="4:5" ht="14.4" x14ac:dyDescent="0.55000000000000004">
      <c r="D11417" s="286"/>
      <c r="E11417" s="288"/>
    </row>
    <row r="11418" spans="4:5" ht="14.4" x14ac:dyDescent="0.55000000000000004">
      <c r="D11418" s="286"/>
      <c r="E11418" s="288"/>
    </row>
    <row r="11419" spans="4:5" ht="14.4" x14ac:dyDescent="0.55000000000000004">
      <c r="D11419" s="286"/>
      <c r="E11419" s="288"/>
    </row>
    <row r="11420" spans="4:5" ht="14.4" x14ac:dyDescent="0.55000000000000004">
      <c r="D11420" s="286"/>
      <c r="E11420" s="288"/>
    </row>
    <row r="11421" spans="4:5" ht="14.4" x14ac:dyDescent="0.55000000000000004">
      <c r="D11421" s="286"/>
      <c r="E11421" s="288"/>
    </row>
    <row r="11422" spans="4:5" ht="14.4" x14ac:dyDescent="0.55000000000000004">
      <c r="D11422" s="286"/>
      <c r="E11422" s="288"/>
    </row>
    <row r="11423" spans="4:5" ht="14.4" x14ac:dyDescent="0.55000000000000004">
      <c r="D11423" s="286"/>
      <c r="E11423" s="288"/>
    </row>
    <row r="11424" spans="4:5" ht="14.4" x14ac:dyDescent="0.55000000000000004">
      <c r="D11424" s="286"/>
      <c r="E11424" s="288"/>
    </row>
    <row r="11425" spans="4:5" ht="14.4" x14ac:dyDescent="0.55000000000000004">
      <c r="D11425" s="286"/>
      <c r="E11425" s="288"/>
    </row>
    <row r="11426" spans="4:5" ht="14.4" x14ac:dyDescent="0.55000000000000004">
      <c r="D11426" s="286"/>
      <c r="E11426" s="288"/>
    </row>
    <row r="11427" spans="4:5" ht="14.4" x14ac:dyDescent="0.55000000000000004">
      <c r="D11427" s="286"/>
      <c r="E11427" s="288"/>
    </row>
    <row r="11428" spans="4:5" ht="14.4" x14ac:dyDescent="0.55000000000000004">
      <c r="D11428" s="286"/>
      <c r="E11428" s="288"/>
    </row>
    <row r="11429" spans="4:5" ht="14.4" x14ac:dyDescent="0.55000000000000004">
      <c r="D11429" s="286"/>
      <c r="E11429" s="288"/>
    </row>
    <row r="11430" spans="4:5" ht="14.4" x14ac:dyDescent="0.55000000000000004">
      <c r="D11430" s="286"/>
      <c r="E11430" s="288"/>
    </row>
    <row r="11431" spans="4:5" ht="14.4" x14ac:dyDescent="0.55000000000000004">
      <c r="D11431" s="286"/>
      <c r="E11431" s="288"/>
    </row>
    <row r="11432" spans="4:5" ht="14.4" x14ac:dyDescent="0.55000000000000004">
      <c r="D11432" s="286"/>
      <c r="E11432" s="288"/>
    </row>
    <row r="11433" spans="4:5" ht="14.4" x14ac:dyDescent="0.55000000000000004">
      <c r="D11433" s="286"/>
      <c r="E11433" s="288"/>
    </row>
    <row r="11434" spans="4:5" ht="14.4" x14ac:dyDescent="0.55000000000000004">
      <c r="D11434" s="286"/>
      <c r="E11434" s="288"/>
    </row>
    <row r="11435" spans="4:5" ht="14.4" x14ac:dyDescent="0.55000000000000004">
      <c r="D11435" s="286"/>
      <c r="E11435" s="288"/>
    </row>
    <row r="11436" spans="4:5" ht="14.4" x14ac:dyDescent="0.55000000000000004">
      <c r="D11436" s="286"/>
      <c r="E11436" s="288"/>
    </row>
    <row r="11437" spans="4:5" ht="14.4" x14ac:dyDescent="0.55000000000000004">
      <c r="D11437" s="286"/>
      <c r="E11437" s="288"/>
    </row>
    <row r="11438" spans="4:5" ht="14.4" x14ac:dyDescent="0.55000000000000004">
      <c r="D11438" s="286"/>
      <c r="E11438" s="288"/>
    </row>
    <row r="11439" spans="4:5" ht="14.4" x14ac:dyDescent="0.55000000000000004">
      <c r="D11439" s="286"/>
      <c r="E11439" s="288"/>
    </row>
    <row r="11440" spans="4:5" ht="14.4" x14ac:dyDescent="0.55000000000000004">
      <c r="D11440" s="286"/>
      <c r="E11440" s="288"/>
    </row>
    <row r="11441" spans="4:5" ht="14.4" x14ac:dyDescent="0.55000000000000004">
      <c r="D11441" s="286"/>
      <c r="E11441" s="288"/>
    </row>
    <row r="11442" spans="4:5" ht="14.4" x14ac:dyDescent="0.55000000000000004">
      <c r="D11442" s="286"/>
      <c r="E11442" s="288"/>
    </row>
    <row r="11443" spans="4:5" ht="14.4" x14ac:dyDescent="0.55000000000000004">
      <c r="D11443" s="286"/>
      <c r="E11443" s="288"/>
    </row>
    <row r="11444" spans="4:5" ht="14.4" x14ac:dyDescent="0.55000000000000004">
      <c r="D11444" s="286"/>
      <c r="E11444" s="288"/>
    </row>
    <row r="11445" spans="4:5" ht="14.4" x14ac:dyDescent="0.55000000000000004">
      <c r="D11445" s="286"/>
      <c r="E11445" s="288"/>
    </row>
    <row r="11446" spans="4:5" ht="14.4" x14ac:dyDescent="0.55000000000000004">
      <c r="D11446" s="286"/>
      <c r="E11446" s="288"/>
    </row>
    <row r="11447" spans="4:5" ht="14.4" x14ac:dyDescent="0.55000000000000004">
      <c r="D11447" s="286"/>
      <c r="E11447" s="288"/>
    </row>
    <row r="11448" spans="4:5" ht="14.4" x14ac:dyDescent="0.55000000000000004">
      <c r="D11448" s="286"/>
      <c r="E11448" s="288"/>
    </row>
    <row r="11449" spans="4:5" ht="14.4" x14ac:dyDescent="0.55000000000000004">
      <c r="D11449" s="286"/>
      <c r="E11449" s="288"/>
    </row>
    <row r="11450" spans="4:5" ht="14.4" x14ac:dyDescent="0.55000000000000004">
      <c r="D11450" s="286"/>
      <c r="E11450" s="288"/>
    </row>
    <row r="11451" spans="4:5" ht="14.4" x14ac:dyDescent="0.55000000000000004">
      <c r="D11451" s="286"/>
      <c r="E11451" s="288"/>
    </row>
    <row r="11452" spans="4:5" ht="14.4" x14ac:dyDescent="0.55000000000000004">
      <c r="D11452" s="286"/>
      <c r="E11452" s="288"/>
    </row>
    <row r="11453" spans="4:5" ht="14.4" x14ac:dyDescent="0.55000000000000004">
      <c r="D11453" s="286"/>
      <c r="E11453" s="288"/>
    </row>
    <row r="11454" spans="4:5" ht="14.4" x14ac:dyDescent="0.55000000000000004">
      <c r="D11454" s="286"/>
      <c r="E11454" s="288"/>
    </row>
    <row r="11455" spans="4:5" ht="14.4" x14ac:dyDescent="0.55000000000000004">
      <c r="D11455" s="286"/>
      <c r="E11455" s="288"/>
    </row>
    <row r="11456" spans="4:5" ht="14.4" x14ac:dyDescent="0.55000000000000004">
      <c r="D11456" s="286"/>
      <c r="E11456" s="288"/>
    </row>
    <row r="11457" spans="4:5" ht="14.4" x14ac:dyDescent="0.55000000000000004">
      <c r="D11457" s="286"/>
      <c r="E11457" s="288"/>
    </row>
    <row r="11458" spans="4:5" ht="14.4" x14ac:dyDescent="0.55000000000000004">
      <c r="D11458" s="286"/>
      <c r="E11458" s="288"/>
    </row>
    <row r="11459" spans="4:5" ht="14.4" x14ac:dyDescent="0.55000000000000004">
      <c r="D11459" s="286"/>
      <c r="E11459" s="288"/>
    </row>
    <row r="11460" spans="4:5" ht="14.4" x14ac:dyDescent="0.55000000000000004">
      <c r="D11460" s="286"/>
      <c r="E11460" s="288"/>
    </row>
    <row r="11461" spans="4:5" ht="14.4" x14ac:dyDescent="0.55000000000000004">
      <c r="D11461" s="286"/>
      <c r="E11461" s="288"/>
    </row>
    <row r="11462" spans="4:5" ht="14.4" x14ac:dyDescent="0.55000000000000004">
      <c r="D11462" s="286"/>
      <c r="E11462" s="288"/>
    </row>
    <row r="11463" spans="4:5" ht="14.4" x14ac:dyDescent="0.55000000000000004">
      <c r="D11463" s="286"/>
      <c r="E11463" s="288"/>
    </row>
    <row r="11464" spans="4:5" ht="14.4" x14ac:dyDescent="0.55000000000000004">
      <c r="D11464" s="286"/>
      <c r="E11464" s="288"/>
    </row>
    <row r="11465" spans="4:5" ht="14.4" x14ac:dyDescent="0.55000000000000004">
      <c r="D11465" s="286"/>
      <c r="E11465" s="288"/>
    </row>
    <row r="11466" spans="4:5" ht="14.4" x14ac:dyDescent="0.55000000000000004">
      <c r="D11466" s="286"/>
      <c r="E11466" s="288"/>
    </row>
    <row r="11467" spans="4:5" ht="14.4" x14ac:dyDescent="0.55000000000000004">
      <c r="D11467" s="286"/>
      <c r="E11467" s="288"/>
    </row>
    <row r="11468" spans="4:5" ht="14.4" x14ac:dyDescent="0.55000000000000004">
      <c r="D11468" s="286"/>
      <c r="E11468" s="288"/>
    </row>
    <row r="11469" spans="4:5" ht="14.4" x14ac:dyDescent="0.55000000000000004">
      <c r="D11469" s="286"/>
      <c r="E11469" s="288"/>
    </row>
    <row r="11470" spans="4:5" ht="14.4" x14ac:dyDescent="0.55000000000000004">
      <c r="D11470" s="286"/>
      <c r="E11470" s="288"/>
    </row>
    <row r="11471" spans="4:5" ht="14.4" x14ac:dyDescent="0.55000000000000004">
      <c r="D11471" s="286"/>
      <c r="E11471" s="288"/>
    </row>
    <row r="11472" spans="4:5" ht="14.4" x14ac:dyDescent="0.55000000000000004">
      <c r="D11472" s="286"/>
      <c r="E11472" s="288"/>
    </row>
    <row r="11473" spans="4:5" ht="14.4" x14ac:dyDescent="0.55000000000000004">
      <c r="D11473" s="286"/>
      <c r="E11473" s="288"/>
    </row>
    <row r="11474" spans="4:5" ht="14.4" x14ac:dyDescent="0.55000000000000004">
      <c r="D11474" s="286"/>
      <c r="E11474" s="288"/>
    </row>
    <row r="11475" spans="4:5" ht="14.4" x14ac:dyDescent="0.55000000000000004">
      <c r="D11475" s="286"/>
      <c r="E11475" s="288"/>
    </row>
    <row r="11476" spans="4:5" ht="14.4" x14ac:dyDescent="0.55000000000000004">
      <c r="D11476" s="286"/>
      <c r="E11476" s="288"/>
    </row>
    <row r="11477" spans="4:5" ht="14.4" x14ac:dyDescent="0.55000000000000004">
      <c r="D11477" s="286"/>
      <c r="E11477" s="288"/>
    </row>
    <row r="11478" spans="4:5" ht="14.4" x14ac:dyDescent="0.55000000000000004">
      <c r="D11478" s="286"/>
      <c r="E11478" s="288"/>
    </row>
    <row r="11479" spans="4:5" ht="14.4" x14ac:dyDescent="0.55000000000000004">
      <c r="D11479" s="286"/>
      <c r="E11479" s="288"/>
    </row>
    <row r="11480" spans="4:5" ht="14.4" x14ac:dyDescent="0.55000000000000004">
      <c r="D11480" s="286"/>
      <c r="E11480" s="288"/>
    </row>
    <row r="11481" spans="4:5" ht="14.4" x14ac:dyDescent="0.55000000000000004">
      <c r="D11481" s="286"/>
      <c r="E11481" s="288"/>
    </row>
    <row r="11482" spans="4:5" ht="14.4" x14ac:dyDescent="0.55000000000000004">
      <c r="D11482" s="286"/>
      <c r="E11482" s="288"/>
    </row>
    <row r="11483" spans="4:5" ht="14.4" x14ac:dyDescent="0.55000000000000004">
      <c r="D11483" s="286"/>
      <c r="E11483" s="288"/>
    </row>
    <row r="11484" spans="4:5" ht="14.4" x14ac:dyDescent="0.55000000000000004">
      <c r="D11484" s="286"/>
      <c r="E11484" s="288"/>
    </row>
    <row r="11485" spans="4:5" ht="14.4" x14ac:dyDescent="0.55000000000000004">
      <c r="D11485" s="286"/>
      <c r="E11485" s="288"/>
    </row>
    <row r="11486" spans="4:5" ht="14.4" x14ac:dyDescent="0.55000000000000004">
      <c r="D11486" s="286"/>
      <c r="E11486" s="288"/>
    </row>
    <row r="11487" spans="4:5" ht="14.4" x14ac:dyDescent="0.55000000000000004">
      <c r="D11487" s="286"/>
      <c r="E11487" s="288"/>
    </row>
    <row r="11488" spans="4:5" ht="14.4" x14ac:dyDescent="0.55000000000000004">
      <c r="D11488" s="286"/>
      <c r="E11488" s="288"/>
    </row>
    <row r="11489" spans="4:5" ht="14.4" x14ac:dyDescent="0.55000000000000004">
      <c r="D11489" s="286"/>
      <c r="E11489" s="288"/>
    </row>
    <row r="11490" spans="4:5" ht="14.4" x14ac:dyDescent="0.55000000000000004">
      <c r="D11490" s="286"/>
      <c r="E11490" s="288"/>
    </row>
    <row r="11491" spans="4:5" ht="14.4" x14ac:dyDescent="0.55000000000000004">
      <c r="D11491" s="286"/>
      <c r="E11491" s="288"/>
    </row>
    <row r="11492" spans="4:5" ht="14.4" x14ac:dyDescent="0.55000000000000004">
      <c r="D11492" s="286"/>
      <c r="E11492" s="288"/>
    </row>
    <row r="11493" spans="4:5" ht="14.4" x14ac:dyDescent="0.55000000000000004">
      <c r="D11493" s="286"/>
      <c r="E11493" s="288"/>
    </row>
    <row r="11494" spans="4:5" ht="14.4" x14ac:dyDescent="0.55000000000000004">
      <c r="D11494" s="286"/>
      <c r="E11494" s="288"/>
    </row>
    <row r="11495" spans="4:5" ht="14.4" x14ac:dyDescent="0.55000000000000004">
      <c r="D11495" s="286"/>
      <c r="E11495" s="288"/>
    </row>
    <row r="11496" spans="4:5" ht="14.4" x14ac:dyDescent="0.55000000000000004">
      <c r="D11496" s="286"/>
      <c r="E11496" s="288"/>
    </row>
    <row r="11497" spans="4:5" ht="14.4" x14ac:dyDescent="0.55000000000000004">
      <c r="D11497" s="286"/>
      <c r="E11497" s="288"/>
    </row>
    <row r="11498" spans="4:5" ht="14.4" x14ac:dyDescent="0.55000000000000004">
      <c r="D11498" s="286"/>
      <c r="E11498" s="288"/>
    </row>
    <row r="11499" spans="4:5" ht="14.4" x14ac:dyDescent="0.55000000000000004">
      <c r="D11499" s="286"/>
      <c r="E11499" s="288"/>
    </row>
    <row r="11500" spans="4:5" ht="14.4" x14ac:dyDescent="0.55000000000000004">
      <c r="D11500" s="286"/>
      <c r="E11500" s="288"/>
    </row>
    <row r="11501" spans="4:5" ht="14.4" x14ac:dyDescent="0.55000000000000004">
      <c r="D11501" s="286"/>
      <c r="E11501" s="288"/>
    </row>
    <row r="11502" spans="4:5" ht="14.4" x14ac:dyDescent="0.55000000000000004">
      <c r="D11502" s="286"/>
      <c r="E11502" s="288"/>
    </row>
    <row r="11503" spans="4:5" ht="14.4" x14ac:dyDescent="0.55000000000000004">
      <c r="D11503" s="286"/>
      <c r="E11503" s="288"/>
    </row>
    <row r="11504" spans="4:5" ht="14.4" x14ac:dyDescent="0.55000000000000004">
      <c r="D11504" s="286"/>
      <c r="E11504" s="288"/>
    </row>
    <row r="11505" spans="4:5" ht="14.4" x14ac:dyDescent="0.55000000000000004">
      <c r="D11505" s="286"/>
      <c r="E11505" s="288"/>
    </row>
    <row r="11506" spans="4:5" ht="14.4" x14ac:dyDescent="0.55000000000000004">
      <c r="D11506" s="286"/>
      <c r="E11506" s="288"/>
    </row>
    <row r="11507" spans="4:5" ht="14.4" x14ac:dyDescent="0.55000000000000004">
      <c r="D11507" s="286"/>
      <c r="E11507" s="288"/>
    </row>
    <row r="11508" spans="4:5" ht="14.4" x14ac:dyDescent="0.55000000000000004">
      <c r="D11508" s="286"/>
      <c r="E11508" s="288"/>
    </row>
    <row r="11509" spans="4:5" ht="14.4" x14ac:dyDescent="0.55000000000000004">
      <c r="D11509" s="286"/>
      <c r="E11509" s="288"/>
    </row>
    <row r="11510" spans="4:5" ht="14.4" x14ac:dyDescent="0.55000000000000004">
      <c r="D11510" s="286"/>
      <c r="E11510" s="288"/>
    </row>
    <row r="11511" spans="4:5" ht="14.4" x14ac:dyDescent="0.55000000000000004">
      <c r="D11511" s="286"/>
      <c r="E11511" s="288"/>
    </row>
    <row r="11512" spans="4:5" ht="14.4" x14ac:dyDescent="0.55000000000000004">
      <c r="D11512" s="286"/>
      <c r="E11512" s="288"/>
    </row>
    <row r="11513" spans="4:5" ht="14.4" x14ac:dyDescent="0.55000000000000004">
      <c r="D11513" s="286"/>
      <c r="E11513" s="288"/>
    </row>
    <row r="11514" spans="4:5" ht="14.4" x14ac:dyDescent="0.55000000000000004">
      <c r="D11514" s="286"/>
      <c r="E11514" s="288"/>
    </row>
    <row r="11515" spans="4:5" ht="14.4" x14ac:dyDescent="0.55000000000000004">
      <c r="D11515" s="286"/>
      <c r="E11515" s="288"/>
    </row>
    <row r="11516" spans="4:5" ht="14.4" x14ac:dyDescent="0.55000000000000004">
      <c r="D11516" s="286"/>
      <c r="E11516" s="288"/>
    </row>
    <row r="11517" spans="4:5" ht="14.4" x14ac:dyDescent="0.55000000000000004">
      <c r="D11517" s="286"/>
      <c r="E11517" s="288"/>
    </row>
    <row r="11518" spans="4:5" ht="14.4" x14ac:dyDescent="0.55000000000000004">
      <c r="D11518" s="286"/>
      <c r="E11518" s="288"/>
    </row>
    <row r="11519" spans="4:5" ht="14.4" x14ac:dyDescent="0.55000000000000004">
      <c r="D11519" s="286"/>
      <c r="E11519" s="288"/>
    </row>
    <row r="11520" spans="4:5" ht="14.4" x14ac:dyDescent="0.55000000000000004">
      <c r="D11520" s="286"/>
      <c r="E11520" s="288"/>
    </row>
    <row r="11521" spans="4:5" ht="14.4" x14ac:dyDescent="0.55000000000000004">
      <c r="D11521" s="286"/>
      <c r="E11521" s="288"/>
    </row>
    <row r="11522" spans="4:5" ht="14.4" x14ac:dyDescent="0.55000000000000004">
      <c r="D11522" s="286"/>
      <c r="E11522" s="288"/>
    </row>
    <row r="11523" spans="4:5" ht="14.4" x14ac:dyDescent="0.55000000000000004">
      <c r="D11523" s="286"/>
      <c r="E11523" s="288"/>
    </row>
    <row r="11524" spans="4:5" ht="14.4" x14ac:dyDescent="0.55000000000000004">
      <c r="D11524" s="286"/>
      <c r="E11524" s="288"/>
    </row>
    <row r="11525" spans="4:5" ht="14.4" x14ac:dyDescent="0.55000000000000004">
      <c r="D11525" s="286"/>
      <c r="E11525" s="288"/>
    </row>
    <row r="11526" spans="4:5" ht="14.4" x14ac:dyDescent="0.55000000000000004">
      <c r="D11526" s="286"/>
      <c r="E11526" s="288"/>
    </row>
    <row r="11527" spans="4:5" ht="14.4" x14ac:dyDescent="0.55000000000000004">
      <c r="D11527" s="286"/>
      <c r="E11527" s="288"/>
    </row>
    <row r="11528" spans="4:5" ht="14.4" x14ac:dyDescent="0.55000000000000004">
      <c r="D11528" s="286"/>
      <c r="E11528" s="288"/>
    </row>
    <row r="11529" spans="4:5" ht="14.4" x14ac:dyDescent="0.55000000000000004">
      <c r="D11529" s="286"/>
      <c r="E11529" s="288"/>
    </row>
    <row r="11530" spans="4:5" ht="14.4" x14ac:dyDescent="0.55000000000000004">
      <c r="D11530" s="286"/>
      <c r="E11530" s="288"/>
    </row>
    <row r="11531" spans="4:5" ht="14.4" x14ac:dyDescent="0.55000000000000004">
      <c r="D11531" s="286"/>
      <c r="E11531" s="288"/>
    </row>
    <row r="11532" spans="4:5" ht="14.4" x14ac:dyDescent="0.55000000000000004">
      <c r="D11532" s="286"/>
      <c r="E11532" s="288"/>
    </row>
    <row r="11533" spans="4:5" ht="14.4" x14ac:dyDescent="0.55000000000000004">
      <c r="D11533" s="286"/>
      <c r="E11533" s="288"/>
    </row>
    <row r="11534" spans="4:5" ht="14.4" x14ac:dyDescent="0.55000000000000004">
      <c r="D11534" s="286"/>
      <c r="E11534" s="288"/>
    </row>
    <row r="11535" spans="4:5" ht="14.4" x14ac:dyDescent="0.55000000000000004">
      <c r="D11535" s="286"/>
      <c r="E11535" s="288"/>
    </row>
    <row r="11536" spans="4:5" ht="14.4" x14ac:dyDescent="0.55000000000000004">
      <c r="D11536" s="286"/>
      <c r="E11536" s="288"/>
    </row>
    <row r="11537" spans="4:5" ht="14.4" x14ac:dyDescent="0.55000000000000004">
      <c r="D11537" s="286"/>
      <c r="E11537" s="288"/>
    </row>
    <row r="11538" spans="4:5" ht="14.4" x14ac:dyDescent="0.55000000000000004">
      <c r="D11538" s="286"/>
      <c r="E11538" s="288"/>
    </row>
    <row r="11539" spans="4:5" ht="14.4" x14ac:dyDescent="0.55000000000000004">
      <c r="D11539" s="286"/>
      <c r="E11539" s="288"/>
    </row>
    <row r="11540" spans="4:5" ht="14.4" x14ac:dyDescent="0.55000000000000004">
      <c r="D11540" s="286"/>
      <c r="E11540" s="288"/>
    </row>
    <row r="11541" spans="4:5" ht="14.4" x14ac:dyDescent="0.55000000000000004">
      <c r="D11541" s="286"/>
      <c r="E11541" s="288"/>
    </row>
    <row r="11542" spans="4:5" ht="14.4" x14ac:dyDescent="0.55000000000000004">
      <c r="D11542" s="286"/>
      <c r="E11542" s="288"/>
    </row>
    <row r="11543" spans="4:5" ht="14.4" x14ac:dyDescent="0.55000000000000004">
      <c r="D11543" s="286"/>
      <c r="E11543" s="288"/>
    </row>
    <row r="11544" spans="4:5" ht="14.4" x14ac:dyDescent="0.55000000000000004">
      <c r="D11544" s="286"/>
      <c r="E11544" s="288"/>
    </row>
    <row r="11545" spans="4:5" ht="14.4" x14ac:dyDescent="0.55000000000000004">
      <c r="D11545" s="286"/>
      <c r="E11545" s="288"/>
    </row>
    <row r="11546" spans="4:5" ht="14.4" x14ac:dyDescent="0.55000000000000004">
      <c r="D11546" s="286"/>
      <c r="E11546" s="288"/>
    </row>
    <row r="11547" spans="4:5" ht="14.4" x14ac:dyDescent="0.55000000000000004">
      <c r="D11547" s="286"/>
      <c r="E11547" s="288"/>
    </row>
    <row r="11548" spans="4:5" ht="14.4" x14ac:dyDescent="0.55000000000000004">
      <c r="D11548" s="286"/>
      <c r="E11548" s="288"/>
    </row>
    <row r="11549" spans="4:5" ht="14.4" x14ac:dyDescent="0.55000000000000004">
      <c r="D11549" s="286"/>
      <c r="E11549" s="288"/>
    </row>
    <row r="11550" spans="4:5" ht="14.4" x14ac:dyDescent="0.55000000000000004">
      <c r="D11550" s="286"/>
      <c r="E11550" s="288"/>
    </row>
    <row r="11551" spans="4:5" ht="14.4" x14ac:dyDescent="0.55000000000000004">
      <c r="D11551" s="286"/>
      <c r="E11551" s="288"/>
    </row>
    <row r="11552" spans="4:5" ht="14.4" x14ac:dyDescent="0.55000000000000004">
      <c r="D11552" s="286"/>
      <c r="E11552" s="288"/>
    </row>
    <row r="11553" spans="4:5" ht="14.4" x14ac:dyDescent="0.55000000000000004">
      <c r="D11553" s="286"/>
      <c r="E11553" s="288"/>
    </row>
    <row r="11554" spans="4:5" ht="14.4" x14ac:dyDescent="0.55000000000000004">
      <c r="D11554" s="286"/>
      <c r="E11554" s="288"/>
    </row>
    <row r="11555" spans="4:5" ht="14.4" x14ac:dyDescent="0.55000000000000004">
      <c r="D11555" s="286"/>
      <c r="E11555" s="288"/>
    </row>
    <row r="11556" spans="4:5" ht="14.4" x14ac:dyDescent="0.55000000000000004">
      <c r="D11556" s="286"/>
      <c r="E11556" s="288"/>
    </row>
    <row r="11557" spans="4:5" ht="14.4" x14ac:dyDescent="0.55000000000000004">
      <c r="D11557" s="286"/>
      <c r="E11557" s="288"/>
    </row>
    <row r="11558" spans="4:5" ht="14.4" x14ac:dyDescent="0.55000000000000004">
      <c r="D11558" s="286"/>
      <c r="E11558" s="288"/>
    </row>
    <row r="11559" spans="4:5" ht="14.4" x14ac:dyDescent="0.55000000000000004">
      <c r="D11559" s="286"/>
      <c r="E11559" s="288"/>
    </row>
    <row r="11560" spans="4:5" ht="14.4" x14ac:dyDescent="0.55000000000000004">
      <c r="D11560" s="286"/>
      <c r="E11560" s="288"/>
    </row>
    <row r="11561" spans="4:5" ht="14.4" x14ac:dyDescent="0.55000000000000004">
      <c r="D11561" s="286"/>
      <c r="E11561" s="288"/>
    </row>
    <row r="11562" spans="4:5" ht="14.4" x14ac:dyDescent="0.55000000000000004">
      <c r="D11562" s="286"/>
      <c r="E11562" s="288"/>
    </row>
    <row r="11563" spans="4:5" ht="14.4" x14ac:dyDescent="0.55000000000000004">
      <c r="D11563" s="286"/>
      <c r="E11563" s="288"/>
    </row>
    <row r="11564" spans="4:5" ht="14.4" x14ac:dyDescent="0.55000000000000004">
      <c r="D11564" s="286"/>
      <c r="E11564" s="288"/>
    </row>
    <row r="11565" spans="4:5" ht="14.4" x14ac:dyDescent="0.55000000000000004">
      <c r="D11565" s="286"/>
      <c r="E11565" s="288"/>
    </row>
    <row r="11566" spans="4:5" ht="14.4" x14ac:dyDescent="0.55000000000000004">
      <c r="D11566" s="286"/>
      <c r="E11566" s="288"/>
    </row>
    <row r="11567" spans="4:5" ht="14.4" x14ac:dyDescent="0.55000000000000004">
      <c r="D11567" s="286"/>
      <c r="E11567" s="288"/>
    </row>
    <row r="11568" spans="4:5" ht="14.4" x14ac:dyDescent="0.55000000000000004">
      <c r="D11568" s="286"/>
      <c r="E11568" s="288"/>
    </row>
    <row r="11569" spans="4:5" ht="14.4" x14ac:dyDescent="0.55000000000000004">
      <c r="D11569" s="286"/>
      <c r="E11569" s="288"/>
    </row>
    <row r="11570" spans="4:5" ht="14.4" x14ac:dyDescent="0.55000000000000004">
      <c r="D11570" s="286"/>
      <c r="E11570" s="288"/>
    </row>
    <row r="11571" spans="4:5" ht="14.4" x14ac:dyDescent="0.55000000000000004">
      <c r="D11571" s="286"/>
      <c r="E11571" s="288"/>
    </row>
    <row r="11572" spans="4:5" ht="14.4" x14ac:dyDescent="0.55000000000000004">
      <c r="D11572" s="286"/>
      <c r="E11572" s="288"/>
    </row>
    <row r="11573" spans="4:5" ht="14.4" x14ac:dyDescent="0.55000000000000004">
      <c r="D11573" s="286"/>
      <c r="E11573" s="288"/>
    </row>
    <row r="11574" spans="4:5" ht="14.4" x14ac:dyDescent="0.55000000000000004">
      <c r="D11574" s="286"/>
      <c r="E11574" s="288"/>
    </row>
    <row r="11575" spans="4:5" ht="14.4" x14ac:dyDescent="0.55000000000000004">
      <c r="D11575" s="286"/>
      <c r="E11575" s="288"/>
    </row>
    <row r="11576" spans="4:5" ht="14.4" x14ac:dyDescent="0.55000000000000004">
      <c r="D11576" s="286"/>
      <c r="E11576" s="288"/>
    </row>
    <row r="11577" spans="4:5" ht="14.4" x14ac:dyDescent="0.55000000000000004">
      <c r="D11577" s="286"/>
      <c r="E11577" s="288"/>
    </row>
    <row r="11578" spans="4:5" ht="14.4" x14ac:dyDescent="0.55000000000000004">
      <c r="D11578" s="286"/>
      <c r="E11578" s="288"/>
    </row>
    <row r="11579" spans="4:5" ht="14.4" x14ac:dyDescent="0.55000000000000004">
      <c r="D11579" s="286"/>
      <c r="E11579" s="288"/>
    </row>
    <row r="11580" spans="4:5" ht="14.4" x14ac:dyDescent="0.55000000000000004">
      <c r="D11580" s="286"/>
      <c r="E11580" s="288"/>
    </row>
    <row r="11581" spans="4:5" ht="14.4" x14ac:dyDescent="0.55000000000000004">
      <c r="D11581" s="286"/>
      <c r="E11581" s="288"/>
    </row>
    <row r="11582" spans="4:5" ht="14.4" x14ac:dyDescent="0.55000000000000004">
      <c r="D11582" s="286"/>
      <c r="E11582" s="288"/>
    </row>
    <row r="11583" spans="4:5" ht="14.4" x14ac:dyDescent="0.55000000000000004">
      <c r="D11583" s="286"/>
      <c r="E11583" s="288"/>
    </row>
    <row r="11584" spans="4:5" ht="14.4" x14ac:dyDescent="0.55000000000000004">
      <c r="D11584" s="286"/>
      <c r="E11584" s="288"/>
    </row>
    <row r="11585" spans="4:5" ht="14.4" x14ac:dyDescent="0.55000000000000004">
      <c r="D11585" s="286"/>
      <c r="E11585" s="288"/>
    </row>
    <row r="11586" spans="4:5" ht="14.4" x14ac:dyDescent="0.55000000000000004">
      <c r="D11586" s="286"/>
      <c r="E11586" s="288"/>
    </row>
    <row r="11587" spans="4:5" ht="14.4" x14ac:dyDescent="0.55000000000000004">
      <c r="D11587" s="286"/>
      <c r="E11587" s="288"/>
    </row>
    <row r="11588" spans="4:5" ht="14.4" x14ac:dyDescent="0.55000000000000004">
      <c r="D11588" s="286"/>
      <c r="E11588" s="288"/>
    </row>
    <row r="11589" spans="4:5" ht="14.4" x14ac:dyDescent="0.55000000000000004">
      <c r="D11589" s="286"/>
      <c r="E11589" s="288"/>
    </row>
    <row r="11590" spans="4:5" ht="14.4" x14ac:dyDescent="0.55000000000000004">
      <c r="D11590" s="286"/>
      <c r="E11590" s="288"/>
    </row>
    <row r="11591" spans="4:5" ht="14.4" x14ac:dyDescent="0.55000000000000004">
      <c r="D11591" s="286"/>
      <c r="E11591" s="288"/>
    </row>
    <row r="11592" spans="4:5" ht="14.4" x14ac:dyDescent="0.55000000000000004">
      <c r="D11592" s="286"/>
      <c r="E11592" s="288"/>
    </row>
    <row r="11593" spans="4:5" ht="14.4" x14ac:dyDescent="0.55000000000000004">
      <c r="D11593" s="286"/>
      <c r="E11593" s="288"/>
    </row>
    <row r="11594" spans="4:5" ht="14.4" x14ac:dyDescent="0.55000000000000004">
      <c r="D11594" s="286"/>
      <c r="E11594" s="288"/>
    </row>
    <row r="11595" spans="4:5" ht="14.4" x14ac:dyDescent="0.55000000000000004">
      <c r="D11595" s="286"/>
      <c r="E11595" s="288"/>
    </row>
    <row r="11596" spans="4:5" ht="14.4" x14ac:dyDescent="0.55000000000000004">
      <c r="D11596" s="286"/>
      <c r="E11596" s="288"/>
    </row>
    <row r="11597" spans="4:5" ht="14.4" x14ac:dyDescent="0.55000000000000004">
      <c r="D11597" s="286"/>
      <c r="E11597" s="288"/>
    </row>
    <row r="11598" spans="4:5" ht="14.4" x14ac:dyDescent="0.55000000000000004">
      <c r="D11598" s="286"/>
      <c r="E11598" s="288"/>
    </row>
    <row r="11599" spans="4:5" ht="14.4" x14ac:dyDescent="0.55000000000000004">
      <c r="D11599" s="286"/>
      <c r="E11599" s="288"/>
    </row>
    <row r="11600" spans="4:5" ht="14.4" x14ac:dyDescent="0.55000000000000004">
      <c r="D11600" s="286"/>
      <c r="E11600" s="288"/>
    </row>
    <row r="11601" spans="4:5" ht="14.4" x14ac:dyDescent="0.55000000000000004">
      <c r="D11601" s="286"/>
      <c r="E11601" s="288"/>
    </row>
    <row r="11602" spans="4:5" ht="14.4" x14ac:dyDescent="0.55000000000000004">
      <c r="D11602" s="286"/>
      <c r="E11602" s="288"/>
    </row>
    <row r="11603" spans="4:5" ht="14.4" x14ac:dyDescent="0.55000000000000004">
      <c r="D11603" s="286"/>
      <c r="E11603" s="288"/>
    </row>
    <row r="11604" spans="4:5" ht="14.4" x14ac:dyDescent="0.55000000000000004">
      <c r="D11604" s="286"/>
      <c r="E11604" s="288"/>
    </row>
    <row r="11605" spans="4:5" ht="14.4" x14ac:dyDescent="0.55000000000000004">
      <c r="D11605" s="286"/>
      <c r="E11605" s="288"/>
    </row>
    <row r="11606" spans="4:5" ht="14.4" x14ac:dyDescent="0.55000000000000004">
      <c r="D11606" s="286"/>
      <c r="E11606" s="288"/>
    </row>
    <row r="11607" spans="4:5" ht="14.4" x14ac:dyDescent="0.55000000000000004">
      <c r="D11607" s="286"/>
      <c r="E11607" s="288"/>
    </row>
    <row r="11608" spans="4:5" ht="14.4" x14ac:dyDescent="0.55000000000000004">
      <c r="D11608" s="286"/>
      <c r="E11608" s="288"/>
    </row>
    <row r="11609" spans="4:5" ht="14.4" x14ac:dyDescent="0.55000000000000004">
      <c r="D11609" s="286"/>
      <c r="E11609" s="288"/>
    </row>
    <row r="11610" spans="4:5" ht="14.4" x14ac:dyDescent="0.55000000000000004">
      <c r="D11610" s="286"/>
      <c r="E11610" s="288"/>
    </row>
    <row r="11611" spans="4:5" ht="14.4" x14ac:dyDescent="0.55000000000000004">
      <c r="D11611" s="286"/>
      <c r="E11611" s="288"/>
    </row>
    <row r="11612" spans="4:5" ht="14.4" x14ac:dyDescent="0.55000000000000004">
      <c r="D11612" s="286"/>
      <c r="E11612" s="288"/>
    </row>
    <row r="11613" spans="4:5" ht="14.4" x14ac:dyDescent="0.55000000000000004">
      <c r="D11613" s="286"/>
      <c r="E11613" s="288"/>
    </row>
    <row r="11614" spans="4:5" ht="14.4" x14ac:dyDescent="0.55000000000000004">
      <c r="D11614" s="286"/>
      <c r="E11614" s="288"/>
    </row>
    <row r="11615" spans="4:5" ht="14.4" x14ac:dyDescent="0.55000000000000004">
      <c r="D11615" s="286"/>
      <c r="E11615" s="288"/>
    </row>
    <row r="11616" spans="4:5" ht="14.4" x14ac:dyDescent="0.55000000000000004">
      <c r="D11616" s="286"/>
      <c r="E11616" s="288"/>
    </row>
    <row r="11617" spans="4:5" ht="14.4" x14ac:dyDescent="0.55000000000000004">
      <c r="D11617" s="286"/>
      <c r="E11617" s="288"/>
    </row>
    <row r="11618" spans="4:5" ht="14.4" x14ac:dyDescent="0.55000000000000004">
      <c r="D11618" s="286"/>
      <c r="E11618" s="288"/>
    </row>
    <row r="11619" spans="4:5" ht="14.4" x14ac:dyDescent="0.55000000000000004">
      <c r="D11619" s="286"/>
      <c r="E11619" s="288"/>
    </row>
    <row r="11620" spans="4:5" ht="14.4" x14ac:dyDescent="0.55000000000000004">
      <c r="D11620" s="286"/>
      <c r="E11620" s="288"/>
    </row>
    <row r="11621" spans="4:5" ht="14.4" x14ac:dyDescent="0.55000000000000004">
      <c r="D11621" s="286"/>
      <c r="E11621" s="288"/>
    </row>
    <row r="11622" spans="4:5" ht="14.4" x14ac:dyDescent="0.55000000000000004">
      <c r="D11622" s="286"/>
      <c r="E11622" s="288"/>
    </row>
    <row r="11623" spans="4:5" ht="14.4" x14ac:dyDescent="0.55000000000000004">
      <c r="D11623" s="286"/>
      <c r="E11623" s="288"/>
    </row>
    <row r="11624" spans="4:5" ht="14.4" x14ac:dyDescent="0.55000000000000004">
      <c r="D11624" s="286"/>
      <c r="E11624" s="288"/>
    </row>
    <row r="11625" spans="4:5" ht="14.4" x14ac:dyDescent="0.55000000000000004">
      <c r="D11625" s="286"/>
      <c r="E11625" s="288"/>
    </row>
    <row r="11626" spans="4:5" ht="14.4" x14ac:dyDescent="0.55000000000000004">
      <c r="D11626" s="286"/>
      <c r="E11626" s="288"/>
    </row>
    <row r="11627" spans="4:5" ht="14.4" x14ac:dyDescent="0.55000000000000004">
      <c r="D11627" s="286"/>
      <c r="E11627" s="288"/>
    </row>
    <row r="11628" spans="4:5" ht="14.4" x14ac:dyDescent="0.55000000000000004">
      <c r="D11628" s="286"/>
      <c r="E11628" s="288"/>
    </row>
    <row r="11629" spans="4:5" ht="14.4" x14ac:dyDescent="0.55000000000000004">
      <c r="D11629" s="286"/>
      <c r="E11629" s="288"/>
    </row>
    <row r="11630" spans="4:5" ht="14.4" x14ac:dyDescent="0.55000000000000004">
      <c r="D11630" s="286"/>
      <c r="E11630" s="288"/>
    </row>
    <row r="11631" spans="4:5" ht="14.4" x14ac:dyDescent="0.55000000000000004">
      <c r="D11631" s="286"/>
      <c r="E11631" s="288"/>
    </row>
    <row r="11632" spans="4:5" ht="14.4" x14ac:dyDescent="0.55000000000000004">
      <c r="D11632" s="286"/>
      <c r="E11632" s="288"/>
    </row>
    <row r="11633" spans="4:5" ht="14.4" x14ac:dyDescent="0.55000000000000004">
      <c r="D11633" s="286"/>
      <c r="E11633" s="288"/>
    </row>
    <row r="11634" spans="4:5" ht="14.4" x14ac:dyDescent="0.55000000000000004">
      <c r="D11634" s="286"/>
      <c r="E11634" s="288"/>
    </row>
    <row r="11635" spans="4:5" ht="14.4" x14ac:dyDescent="0.55000000000000004">
      <c r="D11635" s="286"/>
      <c r="E11635" s="288"/>
    </row>
    <row r="11636" spans="4:5" ht="14.4" x14ac:dyDescent="0.55000000000000004">
      <c r="D11636" s="286"/>
      <c r="E11636" s="288"/>
    </row>
    <row r="11637" spans="4:5" ht="14.4" x14ac:dyDescent="0.55000000000000004">
      <c r="D11637" s="286"/>
      <c r="E11637" s="288"/>
    </row>
    <row r="11638" spans="4:5" ht="14.4" x14ac:dyDescent="0.55000000000000004">
      <c r="D11638" s="286"/>
      <c r="E11638" s="288"/>
    </row>
    <row r="11639" spans="4:5" ht="14.4" x14ac:dyDescent="0.55000000000000004">
      <c r="D11639" s="286"/>
      <c r="E11639" s="288"/>
    </row>
    <row r="11640" spans="4:5" ht="14.4" x14ac:dyDescent="0.55000000000000004">
      <c r="D11640" s="286"/>
      <c r="E11640" s="288"/>
    </row>
    <row r="11641" spans="4:5" ht="14.4" x14ac:dyDescent="0.55000000000000004">
      <c r="D11641" s="286"/>
      <c r="E11641" s="288"/>
    </row>
    <row r="11642" spans="4:5" ht="14.4" x14ac:dyDescent="0.55000000000000004">
      <c r="D11642" s="286"/>
      <c r="E11642" s="288"/>
    </row>
    <row r="11643" spans="4:5" ht="14.4" x14ac:dyDescent="0.55000000000000004">
      <c r="D11643" s="286"/>
      <c r="E11643" s="288"/>
    </row>
    <row r="11644" spans="4:5" ht="14.4" x14ac:dyDescent="0.55000000000000004">
      <c r="D11644" s="286"/>
      <c r="E11644" s="288"/>
    </row>
    <row r="11645" spans="4:5" ht="14.4" x14ac:dyDescent="0.55000000000000004">
      <c r="D11645" s="286"/>
      <c r="E11645" s="288"/>
    </row>
    <row r="11646" spans="4:5" ht="14.4" x14ac:dyDescent="0.55000000000000004">
      <c r="D11646" s="286"/>
      <c r="E11646" s="288"/>
    </row>
    <row r="11647" spans="4:5" ht="14.4" x14ac:dyDescent="0.55000000000000004">
      <c r="D11647" s="286"/>
      <c r="E11647" s="288"/>
    </row>
    <row r="11648" spans="4:5" ht="14.4" x14ac:dyDescent="0.55000000000000004">
      <c r="D11648" s="286"/>
      <c r="E11648" s="288"/>
    </row>
    <row r="11649" spans="4:5" ht="14.4" x14ac:dyDescent="0.55000000000000004">
      <c r="D11649" s="286"/>
      <c r="E11649" s="288"/>
    </row>
    <row r="11650" spans="4:5" ht="14.4" x14ac:dyDescent="0.55000000000000004">
      <c r="D11650" s="286"/>
      <c r="E11650" s="288"/>
    </row>
    <row r="11651" spans="4:5" ht="14.4" x14ac:dyDescent="0.55000000000000004">
      <c r="D11651" s="286"/>
      <c r="E11651" s="288"/>
    </row>
    <row r="11652" spans="4:5" ht="14.4" x14ac:dyDescent="0.55000000000000004">
      <c r="D11652" s="286"/>
      <c r="E11652" s="288"/>
    </row>
    <row r="11653" spans="4:5" ht="14.4" x14ac:dyDescent="0.55000000000000004">
      <c r="D11653" s="286"/>
      <c r="E11653" s="288"/>
    </row>
    <row r="11654" spans="4:5" ht="14.4" x14ac:dyDescent="0.55000000000000004">
      <c r="D11654" s="286"/>
      <c r="E11654" s="288"/>
    </row>
    <row r="11655" spans="4:5" ht="14.4" x14ac:dyDescent="0.55000000000000004">
      <c r="D11655" s="286"/>
      <c r="E11655" s="288"/>
    </row>
    <row r="11656" spans="4:5" ht="14.4" x14ac:dyDescent="0.55000000000000004">
      <c r="D11656" s="286"/>
      <c r="E11656" s="288"/>
    </row>
    <row r="11657" spans="4:5" ht="14.4" x14ac:dyDescent="0.55000000000000004">
      <c r="D11657" s="286"/>
      <c r="E11657" s="288"/>
    </row>
    <row r="11658" spans="4:5" ht="14.4" x14ac:dyDescent="0.55000000000000004">
      <c r="D11658" s="286"/>
      <c r="E11658" s="288"/>
    </row>
    <row r="11659" spans="4:5" ht="14.4" x14ac:dyDescent="0.55000000000000004">
      <c r="D11659" s="286"/>
      <c r="E11659" s="288"/>
    </row>
    <row r="11660" spans="4:5" ht="14.4" x14ac:dyDescent="0.55000000000000004">
      <c r="D11660" s="286"/>
      <c r="E11660" s="288"/>
    </row>
    <row r="11661" spans="4:5" ht="14.4" x14ac:dyDescent="0.55000000000000004">
      <c r="D11661" s="286"/>
      <c r="E11661" s="288"/>
    </row>
    <row r="11662" spans="4:5" ht="14.4" x14ac:dyDescent="0.55000000000000004">
      <c r="D11662" s="286"/>
      <c r="E11662" s="288"/>
    </row>
    <row r="11663" spans="4:5" ht="14.4" x14ac:dyDescent="0.55000000000000004">
      <c r="D11663" s="286"/>
      <c r="E11663" s="288"/>
    </row>
    <row r="11664" spans="4:5" ht="14.4" x14ac:dyDescent="0.55000000000000004">
      <c r="D11664" s="286"/>
      <c r="E11664" s="288"/>
    </row>
    <row r="11665" spans="4:5" ht="14.4" x14ac:dyDescent="0.55000000000000004">
      <c r="D11665" s="286"/>
      <c r="E11665" s="288"/>
    </row>
    <row r="11666" spans="4:5" ht="14.4" x14ac:dyDescent="0.55000000000000004">
      <c r="D11666" s="286"/>
      <c r="E11666" s="288"/>
    </row>
    <row r="11667" spans="4:5" ht="14.4" x14ac:dyDescent="0.55000000000000004">
      <c r="D11667" s="286"/>
      <c r="E11667" s="288"/>
    </row>
    <row r="11668" spans="4:5" ht="14.4" x14ac:dyDescent="0.55000000000000004">
      <c r="D11668" s="286"/>
      <c r="E11668" s="288"/>
    </row>
    <row r="11669" spans="4:5" ht="14.4" x14ac:dyDescent="0.55000000000000004">
      <c r="D11669" s="286"/>
      <c r="E11669" s="288"/>
    </row>
    <row r="11670" spans="4:5" ht="14.4" x14ac:dyDescent="0.55000000000000004">
      <c r="D11670" s="286"/>
      <c r="E11670" s="288"/>
    </row>
    <row r="11671" spans="4:5" ht="14.4" x14ac:dyDescent="0.55000000000000004">
      <c r="D11671" s="286"/>
      <c r="E11671" s="288"/>
    </row>
    <row r="11672" spans="4:5" ht="14.4" x14ac:dyDescent="0.55000000000000004">
      <c r="D11672" s="286"/>
      <c r="E11672" s="288"/>
    </row>
    <row r="11673" spans="4:5" ht="14.4" x14ac:dyDescent="0.55000000000000004">
      <c r="D11673" s="286"/>
      <c r="E11673" s="288"/>
    </row>
    <row r="11674" spans="4:5" ht="14.4" x14ac:dyDescent="0.55000000000000004">
      <c r="D11674" s="286"/>
      <c r="E11674" s="288"/>
    </row>
    <row r="11675" spans="4:5" ht="14.4" x14ac:dyDescent="0.55000000000000004">
      <c r="D11675" s="286"/>
      <c r="E11675" s="288"/>
    </row>
    <row r="11676" spans="4:5" ht="14.4" x14ac:dyDescent="0.55000000000000004">
      <c r="D11676" s="286"/>
      <c r="E11676" s="288"/>
    </row>
    <row r="11677" spans="4:5" ht="14.4" x14ac:dyDescent="0.55000000000000004">
      <c r="D11677" s="286"/>
      <c r="E11677" s="288"/>
    </row>
    <row r="11678" spans="4:5" ht="14.4" x14ac:dyDescent="0.55000000000000004">
      <c r="D11678" s="286"/>
      <c r="E11678" s="288"/>
    </row>
    <row r="11679" spans="4:5" ht="14.4" x14ac:dyDescent="0.55000000000000004">
      <c r="D11679" s="286"/>
      <c r="E11679" s="288"/>
    </row>
    <row r="11680" spans="4:5" ht="14.4" x14ac:dyDescent="0.55000000000000004">
      <c r="D11680" s="286"/>
      <c r="E11680" s="288"/>
    </row>
    <row r="11681" spans="4:5" ht="14.4" x14ac:dyDescent="0.55000000000000004">
      <c r="D11681" s="286"/>
      <c r="E11681" s="288"/>
    </row>
    <row r="11682" spans="4:5" ht="14.4" x14ac:dyDescent="0.55000000000000004">
      <c r="D11682" s="286"/>
      <c r="E11682" s="288"/>
    </row>
    <row r="11683" spans="4:5" ht="14.4" x14ac:dyDescent="0.55000000000000004">
      <c r="D11683" s="286"/>
      <c r="E11683" s="288"/>
    </row>
    <row r="11684" spans="4:5" ht="14.4" x14ac:dyDescent="0.55000000000000004">
      <c r="D11684" s="286"/>
      <c r="E11684" s="288"/>
    </row>
    <row r="11685" spans="4:5" ht="14.4" x14ac:dyDescent="0.55000000000000004">
      <c r="D11685" s="286"/>
      <c r="E11685" s="288"/>
    </row>
    <row r="11686" spans="4:5" ht="14.4" x14ac:dyDescent="0.55000000000000004">
      <c r="D11686" s="286"/>
      <c r="E11686" s="288"/>
    </row>
    <row r="11687" spans="4:5" ht="14.4" x14ac:dyDescent="0.55000000000000004">
      <c r="D11687" s="286"/>
      <c r="E11687" s="288"/>
    </row>
    <row r="11688" spans="4:5" ht="14.4" x14ac:dyDescent="0.55000000000000004">
      <c r="D11688" s="286"/>
      <c r="E11688" s="288"/>
    </row>
    <row r="11689" spans="4:5" ht="14.4" x14ac:dyDescent="0.55000000000000004">
      <c r="D11689" s="286"/>
      <c r="E11689" s="288"/>
    </row>
    <row r="11690" spans="4:5" ht="14.4" x14ac:dyDescent="0.55000000000000004">
      <c r="D11690" s="286"/>
      <c r="E11690" s="288"/>
    </row>
    <row r="11691" spans="4:5" ht="14.4" x14ac:dyDescent="0.55000000000000004">
      <c r="D11691" s="286"/>
      <c r="E11691" s="288"/>
    </row>
    <row r="11692" spans="4:5" ht="14.4" x14ac:dyDescent="0.55000000000000004">
      <c r="D11692" s="286"/>
      <c r="E11692" s="288"/>
    </row>
    <row r="11693" spans="4:5" ht="14.4" x14ac:dyDescent="0.55000000000000004">
      <c r="D11693" s="286"/>
      <c r="E11693" s="288"/>
    </row>
    <row r="11694" spans="4:5" ht="14.4" x14ac:dyDescent="0.55000000000000004">
      <c r="D11694" s="286"/>
      <c r="E11694" s="288"/>
    </row>
    <row r="11695" spans="4:5" ht="14.4" x14ac:dyDescent="0.55000000000000004">
      <c r="D11695" s="286"/>
      <c r="E11695" s="288"/>
    </row>
    <row r="11696" spans="4:5" ht="14.4" x14ac:dyDescent="0.55000000000000004">
      <c r="D11696" s="286"/>
      <c r="E11696" s="288"/>
    </row>
    <row r="11697" spans="4:5" ht="14.4" x14ac:dyDescent="0.55000000000000004">
      <c r="D11697" s="286"/>
      <c r="E11697" s="288"/>
    </row>
    <row r="11698" spans="4:5" ht="14.4" x14ac:dyDescent="0.55000000000000004">
      <c r="D11698" s="286"/>
      <c r="E11698" s="288"/>
    </row>
    <row r="11699" spans="4:5" ht="14.4" x14ac:dyDescent="0.55000000000000004">
      <c r="D11699" s="286"/>
      <c r="E11699" s="288"/>
    </row>
    <row r="11700" spans="4:5" ht="14.4" x14ac:dyDescent="0.55000000000000004">
      <c r="D11700" s="286"/>
      <c r="E11700" s="288"/>
    </row>
    <row r="11701" spans="4:5" ht="14.4" x14ac:dyDescent="0.55000000000000004">
      <c r="D11701" s="286"/>
      <c r="E11701" s="288"/>
    </row>
    <row r="11702" spans="4:5" ht="14.4" x14ac:dyDescent="0.55000000000000004">
      <c r="D11702" s="286"/>
      <c r="E11702" s="288"/>
    </row>
    <row r="11703" spans="4:5" ht="14.4" x14ac:dyDescent="0.55000000000000004">
      <c r="D11703" s="286"/>
      <c r="E11703" s="288"/>
    </row>
    <row r="11704" spans="4:5" ht="14.4" x14ac:dyDescent="0.55000000000000004">
      <c r="D11704" s="286"/>
      <c r="E11704" s="288"/>
    </row>
    <row r="11705" spans="4:5" ht="14.4" x14ac:dyDescent="0.55000000000000004">
      <c r="D11705" s="286"/>
      <c r="E11705" s="288"/>
    </row>
    <row r="11706" spans="4:5" ht="14.4" x14ac:dyDescent="0.55000000000000004">
      <c r="D11706" s="286"/>
      <c r="E11706" s="288"/>
    </row>
    <row r="11707" spans="4:5" ht="14.4" x14ac:dyDescent="0.55000000000000004">
      <c r="D11707" s="286"/>
      <c r="E11707" s="288"/>
    </row>
    <row r="11708" spans="4:5" ht="14.4" x14ac:dyDescent="0.55000000000000004">
      <c r="D11708" s="286"/>
      <c r="E11708" s="288"/>
    </row>
    <row r="11709" spans="4:5" ht="14.4" x14ac:dyDescent="0.55000000000000004">
      <c r="D11709" s="286"/>
      <c r="E11709" s="288"/>
    </row>
    <row r="11710" spans="4:5" ht="14.4" x14ac:dyDescent="0.55000000000000004">
      <c r="D11710" s="286"/>
      <c r="E11710" s="288"/>
    </row>
    <row r="11711" spans="4:5" ht="14.4" x14ac:dyDescent="0.55000000000000004">
      <c r="D11711" s="286"/>
      <c r="E11711" s="288"/>
    </row>
    <row r="11712" spans="4:5" ht="14.4" x14ac:dyDescent="0.55000000000000004">
      <c r="D11712" s="286"/>
      <c r="E11712" s="288"/>
    </row>
    <row r="11713" spans="4:5" ht="14.4" x14ac:dyDescent="0.55000000000000004">
      <c r="D11713" s="286"/>
      <c r="E11713" s="288"/>
    </row>
    <row r="11714" spans="4:5" ht="14.4" x14ac:dyDescent="0.55000000000000004">
      <c r="D11714" s="286"/>
      <c r="E11714" s="288"/>
    </row>
    <row r="11715" spans="4:5" ht="14.4" x14ac:dyDescent="0.55000000000000004">
      <c r="D11715" s="286"/>
      <c r="E11715" s="288"/>
    </row>
    <row r="11716" spans="4:5" ht="14.4" x14ac:dyDescent="0.55000000000000004">
      <c r="D11716" s="286"/>
      <c r="E11716" s="288"/>
    </row>
    <row r="11717" spans="4:5" ht="14.4" x14ac:dyDescent="0.55000000000000004">
      <c r="D11717" s="286"/>
      <c r="E11717" s="288"/>
    </row>
    <row r="11718" spans="4:5" ht="14.4" x14ac:dyDescent="0.55000000000000004">
      <c r="D11718" s="286"/>
      <c r="E11718" s="288"/>
    </row>
    <row r="11719" spans="4:5" ht="14.4" x14ac:dyDescent="0.55000000000000004">
      <c r="D11719" s="286"/>
      <c r="E11719" s="288"/>
    </row>
    <row r="11720" spans="4:5" ht="14.4" x14ac:dyDescent="0.55000000000000004">
      <c r="D11720" s="286"/>
      <c r="E11720" s="288"/>
    </row>
    <row r="11721" spans="4:5" ht="14.4" x14ac:dyDescent="0.55000000000000004">
      <c r="D11721" s="286"/>
      <c r="E11721" s="288"/>
    </row>
    <row r="11722" spans="4:5" ht="14.4" x14ac:dyDescent="0.55000000000000004">
      <c r="D11722" s="286"/>
      <c r="E11722" s="288"/>
    </row>
    <row r="11723" spans="4:5" ht="14.4" x14ac:dyDescent="0.55000000000000004">
      <c r="D11723" s="286"/>
      <c r="E11723" s="288"/>
    </row>
    <row r="11724" spans="4:5" ht="14.4" x14ac:dyDescent="0.55000000000000004">
      <c r="D11724" s="286"/>
      <c r="E11724" s="288"/>
    </row>
    <row r="11725" spans="4:5" ht="14.4" x14ac:dyDescent="0.55000000000000004">
      <c r="D11725" s="286"/>
      <c r="E11725" s="288"/>
    </row>
    <row r="11726" spans="4:5" ht="14.4" x14ac:dyDescent="0.55000000000000004">
      <c r="D11726" s="286"/>
      <c r="E11726" s="288"/>
    </row>
    <row r="11727" spans="4:5" ht="14.4" x14ac:dyDescent="0.55000000000000004">
      <c r="D11727" s="286"/>
      <c r="E11727" s="288"/>
    </row>
    <row r="11728" spans="4:5" ht="14.4" x14ac:dyDescent="0.55000000000000004">
      <c r="D11728" s="286"/>
      <c r="E11728" s="288"/>
    </row>
    <row r="11729" spans="4:5" ht="14.4" x14ac:dyDescent="0.55000000000000004">
      <c r="D11729" s="286"/>
      <c r="E11729" s="288"/>
    </row>
    <row r="11730" spans="4:5" ht="14.4" x14ac:dyDescent="0.55000000000000004">
      <c r="D11730" s="286"/>
      <c r="E11730" s="288"/>
    </row>
    <row r="11731" spans="4:5" ht="14.4" x14ac:dyDescent="0.55000000000000004">
      <c r="D11731" s="286"/>
      <c r="E11731" s="288"/>
    </row>
    <row r="11732" spans="4:5" ht="14.4" x14ac:dyDescent="0.55000000000000004">
      <c r="D11732" s="286"/>
      <c r="E11732" s="288"/>
    </row>
    <row r="11733" spans="4:5" ht="14.4" x14ac:dyDescent="0.55000000000000004">
      <c r="D11733" s="286"/>
      <c r="E11733" s="288"/>
    </row>
    <row r="11734" spans="4:5" ht="14.4" x14ac:dyDescent="0.55000000000000004">
      <c r="D11734" s="286"/>
      <c r="E11734" s="288"/>
    </row>
    <row r="11735" spans="4:5" ht="14.4" x14ac:dyDescent="0.55000000000000004">
      <c r="D11735" s="286"/>
      <c r="E11735" s="288"/>
    </row>
    <row r="11736" spans="4:5" ht="14.4" x14ac:dyDescent="0.55000000000000004">
      <c r="D11736" s="286"/>
      <c r="E11736" s="288"/>
    </row>
    <row r="11737" spans="4:5" ht="14.4" x14ac:dyDescent="0.55000000000000004">
      <c r="D11737" s="286"/>
      <c r="E11737" s="288"/>
    </row>
    <row r="11738" spans="4:5" ht="14.4" x14ac:dyDescent="0.55000000000000004">
      <c r="D11738" s="286"/>
      <c r="E11738" s="288"/>
    </row>
    <row r="11739" spans="4:5" ht="14.4" x14ac:dyDescent="0.55000000000000004">
      <c r="D11739" s="286"/>
      <c r="E11739" s="288"/>
    </row>
    <row r="11740" spans="4:5" ht="14.4" x14ac:dyDescent="0.55000000000000004">
      <c r="D11740" s="286"/>
      <c r="E11740" s="288"/>
    </row>
    <row r="11741" spans="4:5" ht="14.4" x14ac:dyDescent="0.55000000000000004">
      <c r="D11741" s="286"/>
      <c r="E11741" s="288"/>
    </row>
    <row r="11742" spans="4:5" ht="14.4" x14ac:dyDescent="0.55000000000000004">
      <c r="D11742" s="286"/>
      <c r="E11742" s="288"/>
    </row>
    <row r="11743" spans="4:5" ht="14.4" x14ac:dyDescent="0.55000000000000004">
      <c r="D11743" s="286"/>
      <c r="E11743" s="288"/>
    </row>
    <row r="11744" spans="4:5" ht="14.4" x14ac:dyDescent="0.55000000000000004">
      <c r="D11744" s="286"/>
      <c r="E11744" s="288"/>
    </row>
    <row r="11745" spans="4:5" ht="14.4" x14ac:dyDescent="0.55000000000000004">
      <c r="D11745" s="286"/>
      <c r="E11745" s="288"/>
    </row>
    <row r="11746" spans="4:5" ht="14.4" x14ac:dyDescent="0.55000000000000004">
      <c r="D11746" s="286"/>
      <c r="E11746" s="288"/>
    </row>
    <row r="11747" spans="4:5" ht="14.4" x14ac:dyDescent="0.55000000000000004">
      <c r="D11747" s="286"/>
      <c r="E11747" s="288"/>
    </row>
    <row r="11748" spans="4:5" ht="14.4" x14ac:dyDescent="0.55000000000000004">
      <c r="D11748" s="286"/>
      <c r="E11748" s="288"/>
    </row>
    <row r="11749" spans="4:5" ht="14.4" x14ac:dyDescent="0.55000000000000004">
      <c r="D11749" s="286"/>
      <c r="E11749" s="288"/>
    </row>
    <row r="11750" spans="4:5" ht="14.4" x14ac:dyDescent="0.55000000000000004">
      <c r="D11750" s="286"/>
      <c r="E11750" s="288"/>
    </row>
    <row r="11751" spans="4:5" ht="14.4" x14ac:dyDescent="0.55000000000000004">
      <c r="D11751" s="286"/>
      <c r="E11751" s="288"/>
    </row>
    <row r="11752" spans="4:5" ht="14.4" x14ac:dyDescent="0.55000000000000004">
      <c r="D11752" s="286"/>
      <c r="E11752" s="288"/>
    </row>
    <row r="11753" spans="4:5" ht="14.4" x14ac:dyDescent="0.55000000000000004">
      <c r="D11753" s="286"/>
      <c r="E11753" s="288"/>
    </row>
    <row r="11754" spans="4:5" ht="14.4" x14ac:dyDescent="0.55000000000000004">
      <c r="D11754" s="286"/>
      <c r="E11754" s="288"/>
    </row>
    <row r="11755" spans="4:5" ht="14.4" x14ac:dyDescent="0.55000000000000004">
      <c r="D11755" s="286"/>
      <c r="E11755" s="288"/>
    </row>
    <row r="11756" spans="4:5" ht="14.4" x14ac:dyDescent="0.55000000000000004">
      <c r="D11756" s="286"/>
      <c r="E11756" s="288"/>
    </row>
    <row r="11757" spans="4:5" ht="14.4" x14ac:dyDescent="0.55000000000000004">
      <c r="D11757" s="286"/>
      <c r="E11757" s="288"/>
    </row>
    <row r="11758" spans="4:5" ht="14.4" x14ac:dyDescent="0.55000000000000004">
      <c r="D11758" s="286"/>
      <c r="E11758" s="288"/>
    </row>
    <row r="11759" spans="4:5" ht="14.4" x14ac:dyDescent="0.55000000000000004">
      <c r="D11759" s="286"/>
      <c r="E11759" s="288"/>
    </row>
    <row r="11760" spans="4:5" ht="14.4" x14ac:dyDescent="0.55000000000000004">
      <c r="D11760" s="286"/>
      <c r="E11760" s="288"/>
    </row>
    <row r="11761" spans="4:5" ht="14.4" x14ac:dyDescent="0.55000000000000004">
      <c r="D11761" s="286"/>
      <c r="E11761" s="288"/>
    </row>
    <row r="11762" spans="4:5" ht="14.4" x14ac:dyDescent="0.55000000000000004">
      <c r="D11762" s="286"/>
      <c r="E11762" s="288"/>
    </row>
    <row r="11763" spans="4:5" ht="14.4" x14ac:dyDescent="0.55000000000000004">
      <c r="D11763" s="286"/>
      <c r="E11763" s="288"/>
    </row>
    <row r="11764" spans="4:5" ht="14.4" x14ac:dyDescent="0.55000000000000004">
      <c r="D11764" s="286"/>
      <c r="E11764" s="288"/>
    </row>
    <row r="11765" spans="4:5" ht="14.4" x14ac:dyDescent="0.55000000000000004">
      <c r="D11765" s="286"/>
      <c r="E11765" s="288"/>
    </row>
    <row r="11766" spans="4:5" ht="14.4" x14ac:dyDescent="0.55000000000000004">
      <c r="D11766" s="286"/>
      <c r="E11766" s="288"/>
    </row>
    <row r="11767" spans="4:5" ht="14.4" x14ac:dyDescent="0.55000000000000004">
      <c r="D11767" s="286"/>
      <c r="E11767" s="288"/>
    </row>
    <row r="11768" spans="4:5" ht="14.4" x14ac:dyDescent="0.55000000000000004">
      <c r="D11768" s="286"/>
      <c r="E11768" s="288"/>
    </row>
    <row r="11769" spans="4:5" ht="14.4" x14ac:dyDescent="0.55000000000000004">
      <c r="D11769" s="286"/>
      <c r="E11769" s="288"/>
    </row>
    <row r="11770" spans="4:5" ht="14.4" x14ac:dyDescent="0.55000000000000004">
      <c r="D11770" s="286"/>
      <c r="E11770" s="288"/>
    </row>
    <row r="11771" spans="4:5" ht="14.4" x14ac:dyDescent="0.55000000000000004">
      <c r="D11771" s="286"/>
      <c r="E11771" s="288"/>
    </row>
    <row r="11772" spans="4:5" ht="14.4" x14ac:dyDescent="0.55000000000000004">
      <c r="D11772" s="286"/>
      <c r="E11772" s="288"/>
    </row>
    <row r="11773" spans="4:5" ht="14.4" x14ac:dyDescent="0.55000000000000004">
      <c r="D11773" s="286"/>
      <c r="E11773" s="288"/>
    </row>
    <row r="11774" spans="4:5" ht="14.4" x14ac:dyDescent="0.55000000000000004">
      <c r="D11774" s="286"/>
      <c r="E11774" s="288"/>
    </row>
    <row r="11775" spans="4:5" ht="14.4" x14ac:dyDescent="0.55000000000000004">
      <c r="D11775" s="286"/>
      <c r="E11775" s="288"/>
    </row>
    <row r="11776" spans="4:5" ht="14.4" x14ac:dyDescent="0.55000000000000004">
      <c r="D11776" s="286"/>
      <c r="E11776" s="288"/>
    </row>
    <row r="11777" spans="4:5" ht="14.4" x14ac:dyDescent="0.55000000000000004">
      <c r="D11777" s="286"/>
      <c r="E11777" s="288"/>
    </row>
    <row r="11778" spans="4:5" ht="14.4" x14ac:dyDescent="0.55000000000000004">
      <c r="D11778" s="286"/>
      <c r="E11778" s="288"/>
    </row>
    <row r="11779" spans="4:5" ht="14.4" x14ac:dyDescent="0.55000000000000004">
      <c r="D11779" s="286"/>
      <c r="E11779" s="288"/>
    </row>
    <row r="11780" spans="4:5" ht="14.4" x14ac:dyDescent="0.55000000000000004">
      <c r="D11780" s="286"/>
      <c r="E11780" s="288"/>
    </row>
    <row r="11781" spans="4:5" ht="14.4" x14ac:dyDescent="0.55000000000000004">
      <c r="D11781" s="286"/>
      <c r="E11781" s="288"/>
    </row>
    <row r="11782" spans="4:5" ht="14.4" x14ac:dyDescent="0.55000000000000004">
      <c r="D11782" s="286"/>
      <c r="E11782" s="288"/>
    </row>
    <row r="11783" spans="4:5" ht="14.4" x14ac:dyDescent="0.55000000000000004">
      <c r="D11783" s="286"/>
      <c r="E11783" s="288"/>
    </row>
    <row r="11784" spans="4:5" ht="14.4" x14ac:dyDescent="0.55000000000000004">
      <c r="D11784" s="286"/>
      <c r="E11784" s="288"/>
    </row>
    <row r="11785" spans="4:5" ht="14.4" x14ac:dyDescent="0.55000000000000004">
      <c r="D11785" s="286"/>
      <c r="E11785" s="288"/>
    </row>
    <row r="11786" spans="4:5" ht="14.4" x14ac:dyDescent="0.55000000000000004">
      <c r="D11786" s="286"/>
      <c r="E11786" s="288"/>
    </row>
    <row r="11787" spans="4:5" ht="14.4" x14ac:dyDescent="0.55000000000000004">
      <c r="D11787" s="286"/>
      <c r="E11787" s="288"/>
    </row>
    <row r="11788" spans="4:5" ht="14.4" x14ac:dyDescent="0.55000000000000004">
      <c r="D11788" s="286"/>
      <c r="E11788" s="288"/>
    </row>
    <row r="11789" spans="4:5" ht="14.4" x14ac:dyDescent="0.55000000000000004">
      <c r="D11789" s="286"/>
      <c r="E11789" s="288"/>
    </row>
    <row r="11790" spans="4:5" ht="14.4" x14ac:dyDescent="0.55000000000000004">
      <c r="D11790" s="286"/>
      <c r="E11790" s="288"/>
    </row>
    <row r="11791" spans="4:5" ht="14.4" x14ac:dyDescent="0.55000000000000004">
      <c r="D11791" s="286"/>
      <c r="E11791" s="288"/>
    </row>
    <row r="11792" spans="4:5" ht="14.4" x14ac:dyDescent="0.55000000000000004">
      <c r="D11792" s="286"/>
      <c r="E11792" s="288"/>
    </row>
    <row r="11793" spans="4:5" ht="14.4" x14ac:dyDescent="0.55000000000000004">
      <c r="D11793" s="286"/>
      <c r="E11793" s="288"/>
    </row>
    <row r="11794" spans="4:5" ht="14.4" x14ac:dyDescent="0.55000000000000004">
      <c r="D11794" s="286"/>
      <c r="E11794" s="288"/>
    </row>
    <row r="11795" spans="4:5" ht="14.4" x14ac:dyDescent="0.55000000000000004">
      <c r="D11795" s="286"/>
      <c r="E11795" s="288"/>
    </row>
    <row r="11796" spans="4:5" ht="14.4" x14ac:dyDescent="0.55000000000000004">
      <c r="D11796" s="286"/>
      <c r="E11796" s="288"/>
    </row>
    <row r="11797" spans="4:5" ht="14.4" x14ac:dyDescent="0.55000000000000004">
      <c r="D11797" s="286"/>
      <c r="E11797" s="288"/>
    </row>
    <row r="11798" spans="4:5" ht="14.4" x14ac:dyDescent="0.55000000000000004">
      <c r="D11798" s="286"/>
      <c r="E11798" s="288"/>
    </row>
    <row r="11799" spans="4:5" ht="14.4" x14ac:dyDescent="0.55000000000000004">
      <c r="D11799" s="286"/>
      <c r="E11799" s="288"/>
    </row>
    <row r="11800" spans="4:5" ht="14.4" x14ac:dyDescent="0.55000000000000004">
      <c r="D11800" s="286"/>
      <c r="E11800" s="288"/>
    </row>
    <row r="11801" spans="4:5" ht="14.4" x14ac:dyDescent="0.55000000000000004">
      <c r="D11801" s="286"/>
      <c r="E11801" s="288"/>
    </row>
    <row r="11802" spans="4:5" ht="14.4" x14ac:dyDescent="0.55000000000000004">
      <c r="D11802" s="286"/>
      <c r="E11802" s="288"/>
    </row>
    <row r="11803" spans="4:5" ht="14.4" x14ac:dyDescent="0.55000000000000004">
      <c r="D11803" s="286"/>
      <c r="E11803" s="288"/>
    </row>
    <row r="11804" spans="4:5" ht="14.4" x14ac:dyDescent="0.55000000000000004">
      <c r="D11804" s="286"/>
      <c r="E11804" s="288"/>
    </row>
    <row r="11805" spans="4:5" ht="14.4" x14ac:dyDescent="0.55000000000000004">
      <c r="D11805" s="286"/>
      <c r="E11805" s="288"/>
    </row>
    <row r="11806" spans="4:5" ht="14.4" x14ac:dyDescent="0.55000000000000004">
      <c r="D11806" s="286"/>
      <c r="E11806" s="288"/>
    </row>
    <row r="11807" spans="4:5" ht="14.4" x14ac:dyDescent="0.55000000000000004">
      <c r="D11807" s="286"/>
      <c r="E11807" s="288"/>
    </row>
    <row r="11808" spans="4:5" ht="14.4" x14ac:dyDescent="0.55000000000000004">
      <c r="D11808" s="286"/>
      <c r="E11808" s="288"/>
    </row>
    <row r="11809" spans="4:5" ht="14.4" x14ac:dyDescent="0.55000000000000004">
      <c r="D11809" s="286"/>
      <c r="E11809" s="288"/>
    </row>
    <row r="11810" spans="4:5" ht="14.4" x14ac:dyDescent="0.55000000000000004">
      <c r="D11810" s="286"/>
      <c r="E11810" s="288"/>
    </row>
    <row r="11811" spans="4:5" ht="14.4" x14ac:dyDescent="0.55000000000000004">
      <c r="D11811" s="286"/>
      <c r="E11811" s="288"/>
    </row>
    <row r="11812" spans="4:5" ht="14.4" x14ac:dyDescent="0.55000000000000004">
      <c r="D11812" s="286"/>
      <c r="E11812" s="288"/>
    </row>
    <row r="11813" spans="4:5" ht="14.4" x14ac:dyDescent="0.55000000000000004">
      <c r="D11813" s="286"/>
      <c r="E11813" s="288"/>
    </row>
    <row r="11814" spans="4:5" ht="14.4" x14ac:dyDescent="0.55000000000000004">
      <c r="D11814" s="286"/>
      <c r="E11814" s="288"/>
    </row>
    <row r="11815" spans="4:5" ht="14.4" x14ac:dyDescent="0.55000000000000004">
      <c r="D11815" s="286"/>
      <c r="E11815" s="288"/>
    </row>
    <row r="11816" spans="4:5" ht="14.4" x14ac:dyDescent="0.55000000000000004">
      <c r="D11816" s="286"/>
      <c r="E11816" s="288"/>
    </row>
    <row r="11817" spans="4:5" ht="14.4" x14ac:dyDescent="0.55000000000000004">
      <c r="D11817" s="286"/>
      <c r="E11817" s="288"/>
    </row>
    <row r="11818" spans="4:5" ht="14.4" x14ac:dyDescent="0.55000000000000004">
      <c r="D11818" s="286"/>
      <c r="E11818" s="288"/>
    </row>
    <row r="11819" spans="4:5" ht="14.4" x14ac:dyDescent="0.55000000000000004">
      <c r="D11819" s="286"/>
      <c r="E11819" s="288"/>
    </row>
    <row r="11820" spans="4:5" ht="14.4" x14ac:dyDescent="0.55000000000000004">
      <c r="D11820" s="286"/>
      <c r="E11820" s="288"/>
    </row>
    <row r="11821" spans="4:5" ht="14.4" x14ac:dyDescent="0.55000000000000004">
      <c r="D11821" s="286"/>
      <c r="E11821" s="288"/>
    </row>
    <row r="11822" spans="4:5" ht="14.4" x14ac:dyDescent="0.55000000000000004">
      <c r="D11822" s="286"/>
      <c r="E11822" s="288"/>
    </row>
    <row r="11823" spans="4:5" ht="14.4" x14ac:dyDescent="0.55000000000000004">
      <c r="D11823" s="286"/>
      <c r="E11823" s="288"/>
    </row>
    <row r="11824" spans="4:5" ht="14.4" x14ac:dyDescent="0.55000000000000004">
      <c r="D11824" s="286"/>
      <c r="E11824" s="288"/>
    </row>
    <row r="11825" spans="4:5" ht="14.4" x14ac:dyDescent="0.55000000000000004">
      <c r="D11825" s="286"/>
      <c r="E11825" s="288"/>
    </row>
    <row r="11826" spans="4:5" ht="14.4" x14ac:dyDescent="0.55000000000000004">
      <c r="D11826" s="286"/>
      <c r="E11826" s="288"/>
    </row>
    <row r="11827" spans="4:5" ht="14.4" x14ac:dyDescent="0.55000000000000004">
      <c r="D11827" s="286"/>
      <c r="E11827" s="288"/>
    </row>
    <row r="11828" spans="4:5" ht="14.4" x14ac:dyDescent="0.55000000000000004">
      <c r="D11828" s="286"/>
      <c r="E11828" s="288"/>
    </row>
    <row r="11829" spans="4:5" ht="14.4" x14ac:dyDescent="0.55000000000000004">
      <c r="D11829" s="286"/>
      <c r="E11829" s="288"/>
    </row>
    <row r="11830" spans="4:5" ht="14.4" x14ac:dyDescent="0.55000000000000004">
      <c r="D11830" s="286"/>
      <c r="E11830" s="288"/>
    </row>
    <row r="11831" spans="4:5" ht="14.4" x14ac:dyDescent="0.55000000000000004">
      <c r="D11831" s="286"/>
      <c r="E11831" s="288"/>
    </row>
    <row r="11832" spans="4:5" ht="14.4" x14ac:dyDescent="0.55000000000000004">
      <c r="D11832" s="286"/>
      <c r="E11832" s="288"/>
    </row>
    <row r="11833" spans="4:5" ht="14.4" x14ac:dyDescent="0.55000000000000004">
      <c r="D11833" s="286"/>
      <c r="E11833" s="288"/>
    </row>
    <row r="11834" spans="4:5" ht="14.4" x14ac:dyDescent="0.55000000000000004">
      <c r="D11834" s="286"/>
      <c r="E11834" s="288"/>
    </row>
    <row r="11835" spans="4:5" ht="14.4" x14ac:dyDescent="0.55000000000000004">
      <c r="D11835" s="286"/>
      <c r="E11835" s="288"/>
    </row>
    <row r="11836" spans="4:5" ht="14.4" x14ac:dyDescent="0.55000000000000004">
      <c r="D11836" s="286"/>
      <c r="E11836" s="288"/>
    </row>
    <row r="11837" spans="4:5" ht="14.4" x14ac:dyDescent="0.55000000000000004">
      <c r="D11837" s="286"/>
      <c r="E11837" s="288"/>
    </row>
    <row r="11838" spans="4:5" ht="14.4" x14ac:dyDescent="0.55000000000000004">
      <c r="D11838" s="286"/>
      <c r="E11838" s="288"/>
    </row>
    <row r="11839" spans="4:5" ht="14.4" x14ac:dyDescent="0.55000000000000004">
      <c r="D11839" s="286"/>
      <c r="E11839" s="288"/>
    </row>
    <row r="11840" spans="4:5" ht="14.4" x14ac:dyDescent="0.55000000000000004">
      <c r="D11840" s="286"/>
      <c r="E11840" s="288"/>
    </row>
    <row r="11841" spans="4:5" ht="14.4" x14ac:dyDescent="0.55000000000000004">
      <c r="D11841" s="286"/>
      <c r="E11841" s="288"/>
    </row>
    <row r="11842" spans="4:5" ht="14.4" x14ac:dyDescent="0.55000000000000004">
      <c r="D11842" s="286"/>
      <c r="E11842" s="288"/>
    </row>
    <row r="11843" spans="4:5" ht="14.4" x14ac:dyDescent="0.55000000000000004">
      <c r="D11843" s="286"/>
      <c r="E11843" s="288"/>
    </row>
    <row r="11844" spans="4:5" ht="14.4" x14ac:dyDescent="0.55000000000000004">
      <c r="D11844" s="286"/>
      <c r="E11844" s="288"/>
    </row>
    <row r="11845" spans="4:5" ht="14.4" x14ac:dyDescent="0.55000000000000004">
      <c r="D11845" s="286"/>
      <c r="E11845" s="288"/>
    </row>
    <row r="11846" spans="4:5" ht="14.4" x14ac:dyDescent="0.55000000000000004">
      <c r="D11846" s="286"/>
      <c r="E11846" s="288"/>
    </row>
    <row r="11847" spans="4:5" ht="14.4" x14ac:dyDescent="0.55000000000000004">
      <c r="D11847" s="286"/>
      <c r="E11847" s="288"/>
    </row>
    <row r="11848" spans="4:5" ht="14.4" x14ac:dyDescent="0.55000000000000004">
      <c r="D11848" s="286"/>
      <c r="E11848" s="288"/>
    </row>
    <row r="11849" spans="4:5" ht="14.4" x14ac:dyDescent="0.55000000000000004">
      <c r="D11849" s="286"/>
      <c r="E11849" s="288"/>
    </row>
    <row r="11850" spans="4:5" ht="14.4" x14ac:dyDescent="0.55000000000000004">
      <c r="D11850" s="286"/>
      <c r="E11850" s="288"/>
    </row>
    <row r="11851" spans="4:5" ht="14.4" x14ac:dyDescent="0.55000000000000004">
      <c r="D11851" s="286"/>
      <c r="E11851" s="288"/>
    </row>
    <row r="11852" spans="4:5" ht="14.4" x14ac:dyDescent="0.55000000000000004">
      <c r="D11852" s="286"/>
      <c r="E11852" s="288"/>
    </row>
    <row r="11853" spans="4:5" ht="14.4" x14ac:dyDescent="0.55000000000000004">
      <c r="D11853" s="286"/>
      <c r="E11853" s="288"/>
    </row>
    <row r="11854" spans="4:5" ht="14.4" x14ac:dyDescent="0.55000000000000004">
      <c r="D11854" s="286"/>
      <c r="E11854" s="288"/>
    </row>
    <row r="11855" spans="4:5" ht="14.4" x14ac:dyDescent="0.55000000000000004">
      <c r="D11855" s="286"/>
      <c r="E11855" s="288"/>
    </row>
    <row r="11856" spans="4:5" ht="14.4" x14ac:dyDescent="0.55000000000000004">
      <c r="D11856" s="286"/>
      <c r="E11856" s="288"/>
    </row>
    <row r="11857" spans="4:5" ht="14.4" x14ac:dyDescent="0.55000000000000004">
      <c r="D11857" s="286"/>
      <c r="E11857" s="288"/>
    </row>
    <row r="11858" spans="4:5" ht="14.4" x14ac:dyDescent="0.55000000000000004">
      <c r="D11858" s="286"/>
      <c r="E11858" s="288"/>
    </row>
    <row r="11859" spans="4:5" ht="14.4" x14ac:dyDescent="0.55000000000000004">
      <c r="D11859" s="286"/>
      <c r="E11859" s="288"/>
    </row>
    <row r="11860" spans="4:5" ht="14.4" x14ac:dyDescent="0.55000000000000004">
      <c r="D11860" s="286"/>
      <c r="E11860" s="288"/>
    </row>
    <row r="11861" spans="4:5" ht="14.4" x14ac:dyDescent="0.55000000000000004">
      <c r="D11861" s="286"/>
      <c r="E11861" s="288"/>
    </row>
    <row r="11862" spans="4:5" ht="14.4" x14ac:dyDescent="0.55000000000000004">
      <c r="D11862" s="286"/>
      <c r="E11862" s="288"/>
    </row>
    <row r="11863" spans="4:5" ht="14.4" x14ac:dyDescent="0.55000000000000004">
      <c r="D11863" s="286"/>
      <c r="E11863" s="288"/>
    </row>
    <row r="11864" spans="4:5" ht="14.4" x14ac:dyDescent="0.55000000000000004">
      <c r="D11864" s="286"/>
      <c r="E11864" s="288"/>
    </row>
    <row r="11865" spans="4:5" ht="14.4" x14ac:dyDescent="0.55000000000000004">
      <c r="D11865" s="286"/>
      <c r="E11865" s="288"/>
    </row>
    <row r="11866" spans="4:5" ht="14.4" x14ac:dyDescent="0.55000000000000004">
      <c r="D11866" s="286"/>
      <c r="E11866" s="288"/>
    </row>
    <row r="11867" spans="4:5" ht="14.4" x14ac:dyDescent="0.55000000000000004">
      <c r="D11867" s="286"/>
      <c r="E11867" s="288"/>
    </row>
    <row r="11868" spans="4:5" ht="14.4" x14ac:dyDescent="0.55000000000000004">
      <c r="D11868" s="286"/>
      <c r="E11868" s="288"/>
    </row>
    <row r="11869" spans="4:5" ht="14.4" x14ac:dyDescent="0.55000000000000004">
      <c r="D11869" s="286"/>
      <c r="E11869" s="288"/>
    </row>
    <row r="11870" spans="4:5" ht="14.4" x14ac:dyDescent="0.55000000000000004">
      <c r="D11870" s="286"/>
      <c r="E11870" s="288"/>
    </row>
    <row r="11871" spans="4:5" ht="14.4" x14ac:dyDescent="0.55000000000000004">
      <c r="D11871" s="286"/>
      <c r="E11871" s="288"/>
    </row>
    <row r="11872" spans="4:5" ht="14.4" x14ac:dyDescent="0.55000000000000004">
      <c r="D11872" s="286"/>
      <c r="E11872" s="288"/>
    </row>
    <row r="11873" spans="4:5" ht="14.4" x14ac:dyDescent="0.55000000000000004">
      <c r="D11873" s="286"/>
      <c r="E11873" s="288"/>
    </row>
    <row r="11874" spans="4:5" ht="14.4" x14ac:dyDescent="0.55000000000000004">
      <c r="D11874" s="286"/>
      <c r="E11874" s="288"/>
    </row>
    <row r="11875" spans="4:5" ht="14.4" x14ac:dyDescent="0.55000000000000004">
      <c r="D11875" s="286"/>
      <c r="E11875" s="288"/>
    </row>
    <row r="11876" spans="4:5" ht="14.4" x14ac:dyDescent="0.55000000000000004">
      <c r="D11876" s="286"/>
      <c r="E11876" s="288"/>
    </row>
    <row r="11877" spans="4:5" ht="14.4" x14ac:dyDescent="0.55000000000000004">
      <c r="D11877" s="286"/>
      <c r="E11877" s="288"/>
    </row>
    <row r="11878" spans="4:5" ht="14.4" x14ac:dyDescent="0.55000000000000004">
      <c r="D11878" s="286"/>
      <c r="E11878" s="288"/>
    </row>
    <row r="11879" spans="4:5" ht="14.4" x14ac:dyDescent="0.55000000000000004">
      <c r="D11879" s="286"/>
      <c r="E11879" s="288"/>
    </row>
    <row r="11880" spans="4:5" ht="14.4" x14ac:dyDescent="0.55000000000000004">
      <c r="D11880" s="286"/>
      <c r="E11880" s="288"/>
    </row>
    <row r="11881" spans="4:5" ht="14.4" x14ac:dyDescent="0.55000000000000004">
      <c r="D11881" s="286"/>
      <c r="E11881" s="288"/>
    </row>
    <row r="11882" spans="4:5" ht="14.4" x14ac:dyDescent="0.55000000000000004">
      <c r="D11882" s="286"/>
      <c r="E11882" s="288"/>
    </row>
    <row r="11883" spans="4:5" ht="14.4" x14ac:dyDescent="0.55000000000000004">
      <c r="D11883" s="286"/>
      <c r="E11883" s="288"/>
    </row>
    <row r="11884" spans="4:5" ht="14.4" x14ac:dyDescent="0.55000000000000004">
      <c r="D11884" s="286"/>
      <c r="E11884" s="288"/>
    </row>
    <row r="11885" spans="4:5" ht="14.4" x14ac:dyDescent="0.55000000000000004">
      <c r="D11885" s="286"/>
      <c r="E11885" s="288"/>
    </row>
    <row r="11886" spans="4:5" ht="14.4" x14ac:dyDescent="0.55000000000000004">
      <c r="D11886" s="286"/>
      <c r="E11886" s="288"/>
    </row>
    <row r="11887" spans="4:5" ht="14.4" x14ac:dyDescent="0.55000000000000004">
      <c r="D11887" s="286"/>
      <c r="E11887" s="288"/>
    </row>
    <row r="11888" spans="4:5" ht="14.4" x14ac:dyDescent="0.55000000000000004">
      <c r="D11888" s="286"/>
      <c r="E11888" s="288"/>
    </row>
    <row r="11889" spans="4:5" ht="14.4" x14ac:dyDescent="0.55000000000000004">
      <c r="D11889" s="286"/>
      <c r="E11889" s="288"/>
    </row>
    <row r="11890" spans="4:5" ht="14.4" x14ac:dyDescent="0.55000000000000004">
      <c r="D11890" s="286"/>
      <c r="E11890" s="288"/>
    </row>
    <row r="11891" spans="4:5" ht="14.4" x14ac:dyDescent="0.55000000000000004">
      <c r="D11891" s="286"/>
      <c r="E11891" s="288"/>
    </row>
    <row r="11892" spans="4:5" ht="14.4" x14ac:dyDescent="0.55000000000000004">
      <c r="D11892" s="286"/>
      <c r="E11892" s="288"/>
    </row>
    <row r="11893" spans="4:5" ht="14.4" x14ac:dyDescent="0.55000000000000004">
      <c r="D11893" s="286"/>
      <c r="E11893" s="288"/>
    </row>
    <row r="11894" spans="4:5" ht="14.4" x14ac:dyDescent="0.55000000000000004">
      <c r="D11894" s="286"/>
      <c r="E11894" s="288"/>
    </row>
    <row r="11895" spans="4:5" ht="14.4" x14ac:dyDescent="0.55000000000000004">
      <c r="D11895" s="286"/>
      <c r="E11895" s="288"/>
    </row>
    <row r="11896" spans="4:5" ht="14.4" x14ac:dyDescent="0.55000000000000004">
      <c r="D11896" s="286"/>
      <c r="E11896" s="288"/>
    </row>
    <row r="11897" spans="4:5" ht="14.4" x14ac:dyDescent="0.55000000000000004">
      <c r="D11897" s="286"/>
      <c r="E11897" s="288"/>
    </row>
    <row r="11898" spans="4:5" ht="14.4" x14ac:dyDescent="0.55000000000000004">
      <c r="D11898" s="286"/>
      <c r="E11898" s="288"/>
    </row>
    <row r="11899" spans="4:5" ht="14.4" x14ac:dyDescent="0.55000000000000004">
      <c r="D11899" s="286"/>
      <c r="E11899" s="288"/>
    </row>
    <row r="11900" spans="4:5" ht="14.4" x14ac:dyDescent="0.55000000000000004">
      <c r="D11900" s="286"/>
      <c r="E11900" s="288"/>
    </row>
    <row r="11901" spans="4:5" ht="14.4" x14ac:dyDescent="0.55000000000000004">
      <c r="D11901" s="286"/>
      <c r="E11901" s="288"/>
    </row>
    <row r="11902" spans="4:5" ht="14.4" x14ac:dyDescent="0.55000000000000004">
      <c r="D11902" s="286"/>
      <c r="E11902" s="288"/>
    </row>
    <row r="11903" spans="4:5" ht="14.4" x14ac:dyDescent="0.55000000000000004">
      <c r="D11903" s="286"/>
      <c r="E11903" s="288"/>
    </row>
    <row r="11904" spans="4:5" ht="14.4" x14ac:dyDescent="0.55000000000000004">
      <c r="D11904" s="286"/>
      <c r="E11904" s="288"/>
    </row>
    <row r="11905" spans="4:5" ht="14.4" x14ac:dyDescent="0.55000000000000004">
      <c r="D11905" s="286"/>
      <c r="E11905" s="288"/>
    </row>
    <row r="11906" spans="4:5" ht="14.4" x14ac:dyDescent="0.55000000000000004">
      <c r="D11906" s="286"/>
      <c r="E11906" s="288"/>
    </row>
    <row r="11907" spans="4:5" ht="14.4" x14ac:dyDescent="0.55000000000000004">
      <c r="D11907" s="286"/>
      <c r="E11907" s="288"/>
    </row>
    <row r="11908" spans="4:5" ht="14.4" x14ac:dyDescent="0.55000000000000004">
      <c r="D11908" s="286"/>
      <c r="E11908" s="288"/>
    </row>
    <row r="11909" spans="4:5" ht="14.4" x14ac:dyDescent="0.55000000000000004">
      <c r="D11909" s="286"/>
      <c r="E11909" s="288"/>
    </row>
    <row r="11910" spans="4:5" ht="14.4" x14ac:dyDescent="0.55000000000000004">
      <c r="D11910" s="286"/>
      <c r="E11910" s="288"/>
    </row>
    <row r="11911" spans="4:5" ht="14.4" x14ac:dyDescent="0.55000000000000004">
      <c r="D11911" s="286"/>
      <c r="E11911" s="288"/>
    </row>
    <row r="11912" spans="4:5" ht="14.4" x14ac:dyDescent="0.55000000000000004">
      <c r="D11912" s="286"/>
      <c r="E11912" s="288"/>
    </row>
    <row r="11913" spans="4:5" ht="14.4" x14ac:dyDescent="0.55000000000000004">
      <c r="D11913" s="286"/>
      <c r="E11913" s="288"/>
    </row>
    <row r="11914" spans="4:5" ht="14.4" x14ac:dyDescent="0.55000000000000004">
      <c r="D11914" s="286"/>
      <c r="E11914" s="288"/>
    </row>
    <row r="11915" spans="4:5" ht="14.4" x14ac:dyDescent="0.55000000000000004">
      <c r="D11915" s="286"/>
      <c r="E11915" s="288"/>
    </row>
    <row r="11916" spans="4:5" ht="14.4" x14ac:dyDescent="0.55000000000000004">
      <c r="D11916" s="286"/>
      <c r="E11916" s="288"/>
    </row>
    <row r="11917" spans="4:5" ht="14.4" x14ac:dyDescent="0.55000000000000004">
      <c r="D11917" s="286"/>
      <c r="E11917" s="288"/>
    </row>
    <row r="11918" spans="4:5" ht="14.4" x14ac:dyDescent="0.55000000000000004">
      <c r="D11918" s="286"/>
      <c r="E11918" s="288"/>
    </row>
    <row r="11919" spans="4:5" ht="14.4" x14ac:dyDescent="0.55000000000000004">
      <c r="D11919" s="286"/>
      <c r="E11919" s="288"/>
    </row>
    <row r="11920" spans="4:5" ht="14.4" x14ac:dyDescent="0.55000000000000004">
      <c r="D11920" s="286"/>
      <c r="E11920" s="288"/>
    </row>
    <row r="11921" spans="4:5" ht="14.4" x14ac:dyDescent="0.55000000000000004">
      <c r="D11921" s="286"/>
      <c r="E11921" s="288"/>
    </row>
    <row r="11922" spans="4:5" ht="14.4" x14ac:dyDescent="0.55000000000000004">
      <c r="D11922" s="286"/>
      <c r="E11922" s="288"/>
    </row>
    <row r="11923" spans="4:5" ht="14.4" x14ac:dyDescent="0.55000000000000004">
      <c r="D11923" s="286"/>
      <c r="E11923" s="288"/>
    </row>
    <row r="11924" spans="4:5" ht="14.4" x14ac:dyDescent="0.55000000000000004">
      <c r="D11924" s="286"/>
      <c r="E11924" s="288"/>
    </row>
    <row r="11925" spans="4:5" ht="14.4" x14ac:dyDescent="0.55000000000000004">
      <c r="D11925" s="286"/>
      <c r="E11925" s="288"/>
    </row>
    <row r="11926" spans="4:5" ht="14.4" x14ac:dyDescent="0.55000000000000004">
      <c r="D11926" s="286"/>
      <c r="E11926" s="288"/>
    </row>
    <row r="11927" spans="4:5" ht="14.4" x14ac:dyDescent="0.55000000000000004">
      <c r="D11927" s="286"/>
      <c r="E11927" s="288"/>
    </row>
    <row r="11928" spans="4:5" ht="14.4" x14ac:dyDescent="0.55000000000000004">
      <c r="D11928" s="286"/>
      <c r="E11928" s="288"/>
    </row>
    <row r="11929" spans="4:5" ht="14.4" x14ac:dyDescent="0.55000000000000004">
      <c r="D11929" s="286"/>
      <c r="E11929" s="288"/>
    </row>
    <row r="11930" spans="4:5" ht="14.4" x14ac:dyDescent="0.55000000000000004">
      <c r="D11930" s="286"/>
      <c r="E11930" s="288"/>
    </row>
    <row r="11931" spans="4:5" ht="14.4" x14ac:dyDescent="0.55000000000000004">
      <c r="D11931" s="286"/>
      <c r="E11931" s="288"/>
    </row>
    <row r="11932" spans="4:5" ht="14.4" x14ac:dyDescent="0.55000000000000004">
      <c r="D11932" s="286"/>
      <c r="E11932" s="288"/>
    </row>
    <row r="11933" spans="4:5" ht="14.4" x14ac:dyDescent="0.55000000000000004">
      <c r="D11933" s="286"/>
      <c r="E11933" s="288"/>
    </row>
    <row r="11934" spans="4:5" ht="14.4" x14ac:dyDescent="0.55000000000000004">
      <c r="D11934" s="286"/>
      <c r="E11934" s="288"/>
    </row>
    <row r="11935" spans="4:5" ht="14.4" x14ac:dyDescent="0.55000000000000004">
      <c r="D11935" s="286"/>
      <c r="E11935" s="288"/>
    </row>
    <row r="11936" spans="4:5" ht="14.4" x14ac:dyDescent="0.55000000000000004">
      <c r="D11936" s="286"/>
      <c r="E11936" s="288"/>
    </row>
    <row r="11937" spans="4:5" ht="14.4" x14ac:dyDescent="0.55000000000000004">
      <c r="D11937" s="286"/>
      <c r="E11937" s="288"/>
    </row>
    <row r="11938" spans="4:5" ht="14.4" x14ac:dyDescent="0.55000000000000004">
      <c r="D11938" s="286"/>
      <c r="E11938" s="288"/>
    </row>
    <row r="11939" spans="4:5" ht="14.4" x14ac:dyDescent="0.55000000000000004">
      <c r="D11939" s="286"/>
      <c r="E11939" s="288"/>
    </row>
    <row r="11940" spans="4:5" ht="14.4" x14ac:dyDescent="0.55000000000000004">
      <c r="D11940" s="286"/>
      <c r="E11940" s="288"/>
    </row>
    <row r="11941" spans="4:5" ht="14.4" x14ac:dyDescent="0.55000000000000004">
      <c r="D11941" s="286"/>
      <c r="E11941" s="288"/>
    </row>
    <row r="11942" spans="4:5" ht="14.4" x14ac:dyDescent="0.55000000000000004">
      <c r="D11942" s="286"/>
      <c r="E11942" s="288"/>
    </row>
    <row r="11943" spans="4:5" ht="14.4" x14ac:dyDescent="0.55000000000000004">
      <c r="D11943" s="286"/>
      <c r="E11943" s="288"/>
    </row>
    <row r="11944" spans="4:5" ht="14.4" x14ac:dyDescent="0.55000000000000004">
      <c r="D11944" s="286"/>
      <c r="E11944" s="288"/>
    </row>
    <row r="11945" spans="4:5" ht="14.4" x14ac:dyDescent="0.55000000000000004">
      <c r="D11945" s="286"/>
      <c r="E11945" s="288"/>
    </row>
    <row r="11946" spans="4:5" ht="14.4" x14ac:dyDescent="0.55000000000000004">
      <c r="D11946" s="286"/>
      <c r="E11946" s="288"/>
    </row>
    <row r="11947" spans="4:5" ht="14.4" x14ac:dyDescent="0.55000000000000004">
      <c r="D11947" s="286"/>
      <c r="E11947" s="288"/>
    </row>
    <row r="11948" spans="4:5" ht="14.4" x14ac:dyDescent="0.55000000000000004">
      <c r="D11948" s="286"/>
      <c r="E11948" s="288"/>
    </row>
    <row r="11949" spans="4:5" ht="14.4" x14ac:dyDescent="0.55000000000000004">
      <c r="D11949" s="286"/>
      <c r="E11949" s="288"/>
    </row>
    <row r="11950" spans="4:5" ht="14.4" x14ac:dyDescent="0.55000000000000004">
      <c r="D11950" s="286"/>
      <c r="E11950" s="288"/>
    </row>
    <row r="11951" spans="4:5" ht="14.4" x14ac:dyDescent="0.55000000000000004">
      <c r="D11951" s="286"/>
      <c r="E11951" s="288"/>
    </row>
    <row r="11952" spans="4:5" ht="14.4" x14ac:dyDescent="0.55000000000000004">
      <c r="D11952" s="286"/>
      <c r="E11952" s="288"/>
    </row>
    <row r="11953" spans="4:5" ht="14.4" x14ac:dyDescent="0.55000000000000004">
      <c r="D11953" s="286"/>
      <c r="E11953" s="288"/>
    </row>
    <row r="11954" spans="4:5" ht="14.4" x14ac:dyDescent="0.55000000000000004">
      <c r="D11954" s="286"/>
      <c r="E11954" s="288"/>
    </row>
    <row r="11955" spans="4:5" ht="14.4" x14ac:dyDescent="0.55000000000000004">
      <c r="D11955" s="286"/>
      <c r="E11955" s="288"/>
    </row>
    <row r="11956" spans="4:5" ht="14.4" x14ac:dyDescent="0.55000000000000004">
      <c r="D11956" s="286"/>
      <c r="E11956" s="288"/>
    </row>
    <row r="11957" spans="4:5" ht="14.4" x14ac:dyDescent="0.55000000000000004">
      <c r="D11957" s="286"/>
      <c r="E11957" s="288"/>
    </row>
    <row r="11958" spans="4:5" ht="14.4" x14ac:dyDescent="0.55000000000000004">
      <c r="D11958" s="286"/>
      <c r="E11958" s="288"/>
    </row>
    <row r="11959" spans="4:5" ht="14.4" x14ac:dyDescent="0.55000000000000004">
      <c r="D11959" s="286"/>
      <c r="E11959" s="288"/>
    </row>
    <row r="11960" spans="4:5" ht="14.4" x14ac:dyDescent="0.55000000000000004">
      <c r="D11960" s="286"/>
      <c r="E11960" s="288"/>
    </row>
    <row r="11961" spans="4:5" ht="14.4" x14ac:dyDescent="0.55000000000000004">
      <c r="D11961" s="286"/>
      <c r="E11961" s="288"/>
    </row>
    <row r="11962" spans="4:5" ht="14.4" x14ac:dyDescent="0.55000000000000004">
      <c r="D11962" s="286"/>
      <c r="E11962" s="288"/>
    </row>
    <row r="11963" spans="4:5" ht="14.4" x14ac:dyDescent="0.55000000000000004">
      <c r="D11963" s="286"/>
      <c r="E11963" s="288"/>
    </row>
    <row r="11964" spans="4:5" ht="14.4" x14ac:dyDescent="0.55000000000000004">
      <c r="D11964" s="286"/>
      <c r="E11964" s="288"/>
    </row>
    <row r="11965" spans="4:5" ht="14.4" x14ac:dyDescent="0.55000000000000004">
      <c r="D11965" s="286"/>
      <c r="E11965" s="288"/>
    </row>
    <row r="11966" spans="4:5" ht="14.4" x14ac:dyDescent="0.55000000000000004">
      <c r="D11966" s="286"/>
      <c r="E11966" s="288"/>
    </row>
    <row r="11967" spans="4:5" ht="14.4" x14ac:dyDescent="0.55000000000000004">
      <c r="D11967" s="286"/>
      <c r="E11967" s="288"/>
    </row>
    <row r="11968" spans="4:5" ht="14.4" x14ac:dyDescent="0.55000000000000004">
      <c r="D11968" s="286"/>
      <c r="E11968" s="288"/>
    </row>
    <row r="11969" spans="4:5" ht="14.4" x14ac:dyDescent="0.55000000000000004">
      <c r="D11969" s="286"/>
      <c r="E11969" s="288"/>
    </row>
    <row r="11970" spans="4:5" ht="14.4" x14ac:dyDescent="0.55000000000000004">
      <c r="D11970" s="286"/>
      <c r="E11970" s="288"/>
    </row>
    <row r="11971" spans="4:5" ht="14.4" x14ac:dyDescent="0.55000000000000004">
      <c r="D11971" s="286"/>
      <c r="E11971" s="288"/>
    </row>
    <row r="11972" spans="4:5" ht="14.4" x14ac:dyDescent="0.55000000000000004">
      <c r="D11972" s="286"/>
      <c r="E11972" s="288"/>
    </row>
    <row r="11973" spans="4:5" ht="14.4" x14ac:dyDescent="0.55000000000000004">
      <c r="D11973" s="286"/>
      <c r="E11973" s="288"/>
    </row>
    <row r="11974" spans="4:5" ht="14.4" x14ac:dyDescent="0.55000000000000004">
      <c r="D11974" s="286"/>
      <c r="E11974" s="288"/>
    </row>
    <row r="11975" spans="4:5" ht="14.4" x14ac:dyDescent="0.55000000000000004">
      <c r="D11975" s="286"/>
      <c r="E11975" s="288"/>
    </row>
    <row r="11976" spans="4:5" ht="14.4" x14ac:dyDescent="0.55000000000000004">
      <c r="D11976" s="286"/>
      <c r="E11976" s="288"/>
    </row>
    <row r="11977" spans="4:5" ht="14.4" x14ac:dyDescent="0.55000000000000004">
      <c r="D11977" s="286"/>
      <c r="E11977" s="288"/>
    </row>
    <row r="11978" spans="4:5" ht="14.4" x14ac:dyDescent="0.55000000000000004">
      <c r="D11978" s="286"/>
      <c r="E11978" s="288"/>
    </row>
    <row r="11979" spans="4:5" ht="14.4" x14ac:dyDescent="0.55000000000000004">
      <c r="D11979" s="286"/>
      <c r="E11979" s="288"/>
    </row>
    <row r="11980" spans="4:5" ht="14.4" x14ac:dyDescent="0.55000000000000004">
      <c r="D11980" s="286"/>
      <c r="E11980" s="288"/>
    </row>
    <row r="11981" spans="4:5" ht="14.4" x14ac:dyDescent="0.55000000000000004">
      <c r="D11981" s="286"/>
      <c r="E11981" s="288"/>
    </row>
    <row r="11982" spans="4:5" ht="14.4" x14ac:dyDescent="0.55000000000000004">
      <c r="D11982" s="286"/>
      <c r="E11982" s="288"/>
    </row>
    <row r="11983" spans="4:5" ht="14.4" x14ac:dyDescent="0.55000000000000004">
      <c r="D11983" s="286"/>
      <c r="E11983" s="288"/>
    </row>
    <row r="11984" spans="4:5" ht="14.4" x14ac:dyDescent="0.55000000000000004">
      <c r="D11984" s="286"/>
      <c r="E11984" s="288"/>
    </row>
    <row r="11985" spans="4:5" ht="14.4" x14ac:dyDescent="0.55000000000000004">
      <c r="D11985" s="286"/>
      <c r="E11985" s="288"/>
    </row>
    <row r="11986" spans="4:5" ht="14.4" x14ac:dyDescent="0.55000000000000004">
      <c r="D11986" s="286"/>
      <c r="E11986" s="288"/>
    </row>
    <row r="11987" spans="4:5" ht="14.4" x14ac:dyDescent="0.55000000000000004">
      <c r="D11987" s="286"/>
      <c r="E11987" s="288"/>
    </row>
    <row r="11988" spans="4:5" ht="14.4" x14ac:dyDescent="0.55000000000000004">
      <c r="D11988" s="286"/>
      <c r="E11988" s="288"/>
    </row>
    <row r="11989" spans="4:5" ht="14.4" x14ac:dyDescent="0.55000000000000004">
      <c r="D11989" s="286"/>
      <c r="E11989" s="288"/>
    </row>
    <row r="11990" spans="4:5" ht="14.4" x14ac:dyDescent="0.55000000000000004">
      <c r="D11990" s="286"/>
      <c r="E11990" s="288"/>
    </row>
    <row r="11991" spans="4:5" ht="14.4" x14ac:dyDescent="0.55000000000000004">
      <c r="D11991" s="286"/>
      <c r="E11991" s="288"/>
    </row>
    <row r="11992" spans="4:5" ht="14.4" x14ac:dyDescent="0.55000000000000004">
      <c r="D11992" s="286"/>
      <c r="E11992" s="288"/>
    </row>
    <row r="11993" spans="4:5" ht="14.4" x14ac:dyDescent="0.55000000000000004">
      <c r="D11993" s="286"/>
      <c r="E11993" s="288"/>
    </row>
    <row r="11994" spans="4:5" ht="14.4" x14ac:dyDescent="0.55000000000000004">
      <c r="D11994" s="286"/>
      <c r="E11994" s="288"/>
    </row>
    <row r="11995" spans="4:5" ht="14.4" x14ac:dyDescent="0.55000000000000004">
      <c r="D11995" s="286"/>
      <c r="E11995" s="288"/>
    </row>
    <row r="11996" spans="4:5" ht="14.4" x14ac:dyDescent="0.55000000000000004">
      <c r="D11996" s="286"/>
      <c r="E11996" s="288"/>
    </row>
    <row r="11997" spans="4:5" ht="14.4" x14ac:dyDescent="0.55000000000000004">
      <c r="D11997" s="286"/>
      <c r="E11997" s="288"/>
    </row>
    <row r="11998" spans="4:5" ht="14.4" x14ac:dyDescent="0.55000000000000004">
      <c r="D11998" s="286"/>
      <c r="E11998" s="288"/>
    </row>
    <row r="11999" spans="4:5" ht="14.4" x14ac:dyDescent="0.55000000000000004">
      <c r="D11999" s="286"/>
      <c r="E11999" s="288"/>
    </row>
    <row r="12000" spans="4:5" ht="14.4" x14ac:dyDescent="0.55000000000000004">
      <c r="D12000" s="286"/>
      <c r="E12000" s="288"/>
    </row>
    <row r="12001" spans="4:5" ht="14.4" x14ac:dyDescent="0.55000000000000004">
      <c r="D12001" s="286"/>
      <c r="E12001" s="288"/>
    </row>
    <row r="12002" spans="4:5" ht="14.4" x14ac:dyDescent="0.55000000000000004">
      <c r="D12002" s="286"/>
      <c r="E12002" s="288"/>
    </row>
    <row r="12003" spans="4:5" ht="14.4" x14ac:dyDescent="0.55000000000000004">
      <c r="D12003" s="286"/>
      <c r="E12003" s="288"/>
    </row>
    <row r="12004" spans="4:5" ht="14.4" x14ac:dyDescent="0.55000000000000004">
      <c r="D12004" s="286"/>
      <c r="E12004" s="288"/>
    </row>
    <row r="12005" spans="4:5" ht="14.4" x14ac:dyDescent="0.55000000000000004">
      <c r="D12005" s="286"/>
      <c r="E12005" s="288"/>
    </row>
    <row r="12006" spans="4:5" ht="14.4" x14ac:dyDescent="0.55000000000000004">
      <c r="D12006" s="286"/>
      <c r="E12006" s="288"/>
    </row>
    <row r="12007" spans="4:5" ht="14.4" x14ac:dyDescent="0.55000000000000004">
      <c r="D12007" s="286"/>
      <c r="E12007" s="288"/>
    </row>
    <row r="12008" spans="4:5" ht="14.4" x14ac:dyDescent="0.55000000000000004">
      <c r="D12008" s="286"/>
      <c r="E12008" s="288"/>
    </row>
    <row r="12009" spans="4:5" ht="14.4" x14ac:dyDescent="0.55000000000000004">
      <c r="D12009" s="286"/>
      <c r="E12009" s="288"/>
    </row>
    <row r="12010" spans="4:5" ht="14.4" x14ac:dyDescent="0.55000000000000004">
      <c r="D12010" s="286"/>
      <c r="E12010" s="288"/>
    </row>
    <row r="12011" spans="4:5" ht="14.4" x14ac:dyDescent="0.55000000000000004">
      <c r="D12011" s="286"/>
      <c r="E12011" s="288"/>
    </row>
    <row r="12012" spans="4:5" ht="14.4" x14ac:dyDescent="0.55000000000000004">
      <c r="D12012" s="286"/>
      <c r="E12012" s="288"/>
    </row>
    <row r="12013" spans="4:5" ht="14.4" x14ac:dyDescent="0.55000000000000004">
      <c r="D12013" s="286"/>
      <c r="E12013" s="288"/>
    </row>
    <row r="12014" spans="4:5" ht="14.4" x14ac:dyDescent="0.55000000000000004">
      <c r="D12014" s="286"/>
      <c r="E12014" s="288"/>
    </row>
    <row r="12015" spans="4:5" ht="14.4" x14ac:dyDescent="0.55000000000000004">
      <c r="D12015" s="286"/>
      <c r="E12015" s="288"/>
    </row>
    <row r="12016" spans="4:5" ht="14.4" x14ac:dyDescent="0.55000000000000004">
      <c r="D12016" s="286"/>
      <c r="E12016" s="288"/>
    </row>
    <row r="12017" spans="4:5" ht="14.4" x14ac:dyDescent="0.55000000000000004">
      <c r="D12017" s="286"/>
      <c r="E12017" s="288"/>
    </row>
    <row r="12018" spans="4:5" ht="14.4" x14ac:dyDescent="0.55000000000000004">
      <c r="D12018" s="286"/>
      <c r="E12018" s="288"/>
    </row>
    <row r="12019" spans="4:5" ht="14.4" x14ac:dyDescent="0.55000000000000004">
      <c r="D12019" s="286"/>
      <c r="E12019" s="288"/>
    </row>
    <row r="12020" spans="4:5" ht="14.4" x14ac:dyDescent="0.55000000000000004">
      <c r="D12020" s="286"/>
      <c r="E12020" s="288"/>
    </row>
    <row r="12021" spans="4:5" ht="14.4" x14ac:dyDescent="0.55000000000000004">
      <c r="D12021" s="286"/>
      <c r="E12021" s="288"/>
    </row>
    <row r="12022" spans="4:5" ht="14.4" x14ac:dyDescent="0.55000000000000004">
      <c r="D12022" s="286"/>
      <c r="E12022" s="288"/>
    </row>
    <row r="12023" spans="4:5" ht="14.4" x14ac:dyDescent="0.55000000000000004">
      <c r="D12023" s="286"/>
      <c r="E12023" s="288"/>
    </row>
    <row r="12024" spans="4:5" ht="14.4" x14ac:dyDescent="0.55000000000000004">
      <c r="D12024" s="286"/>
      <c r="E12024" s="288"/>
    </row>
    <row r="12025" spans="4:5" ht="14.4" x14ac:dyDescent="0.55000000000000004">
      <c r="D12025" s="286"/>
      <c r="E12025" s="288"/>
    </row>
    <row r="12026" spans="4:5" ht="14.4" x14ac:dyDescent="0.55000000000000004">
      <c r="D12026" s="286"/>
      <c r="E12026" s="288"/>
    </row>
    <row r="12027" spans="4:5" ht="14.4" x14ac:dyDescent="0.55000000000000004">
      <c r="D12027" s="286"/>
      <c r="E12027" s="288"/>
    </row>
    <row r="12028" spans="4:5" ht="14.4" x14ac:dyDescent="0.55000000000000004">
      <c r="D12028" s="286"/>
      <c r="E12028" s="288"/>
    </row>
    <row r="12029" spans="4:5" ht="14.4" x14ac:dyDescent="0.55000000000000004">
      <c r="D12029" s="286"/>
      <c r="E12029" s="288"/>
    </row>
    <row r="12030" spans="4:5" ht="14.4" x14ac:dyDescent="0.55000000000000004">
      <c r="D12030" s="286"/>
      <c r="E12030" s="288"/>
    </row>
    <row r="12031" spans="4:5" ht="14.4" x14ac:dyDescent="0.55000000000000004">
      <c r="D12031" s="286"/>
      <c r="E12031" s="288"/>
    </row>
    <row r="12032" spans="4:5" ht="14.4" x14ac:dyDescent="0.55000000000000004">
      <c r="D12032" s="286"/>
      <c r="E12032" s="288"/>
    </row>
    <row r="12033" spans="4:5" ht="14.4" x14ac:dyDescent="0.55000000000000004">
      <c r="D12033" s="286"/>
      <c r="E12033" s="288"/>
    </row>
    <row r="12034" spans="4:5" ht="14.4" x14ac:dyDescent="0.55000000000000004">
      <c r="D12034" s="286"/>
      <c r="E12034" s="288"/>
    </row>
    <row r="12035" spans="4:5" ht="14.4" x14ac:dyDescent="0.55000000000000004">
      <c r="D12035" s="286"/>
      <c r="E12035" s="288"/>
    </row>
    <row r="12036" spans="4:5" ht="14.4" x14ac:dyDescent="0.55000000000000004">
      <c r="D12036" s="286"/>
      <c r="E12036" s="288"/>
    </row>
    <row r="12037" spans="4:5" ht="14.4" x14ac:dyDescent="0.55000000000000004">
      <c r="D12037" s="286"/>
      <c r="E12037" s="288"/>
    </row>
    <row r="12038" spans="4:5" ht="14.4" x14ac:dyDescent="0.55000000000000004">
      <c r="D12038" s="286"/>
      <c r="E12038" s="288"/>
    </row>
    <row r="12039" spans="4:5" ht="14.4" x14ac:dyDescent="0.55000000000000004">
      <c r="D12039" s="286"/>
      <c r="E12039" s="288"/>
    </row>
    <row r="12040" spans="4:5" ht="14.4" x14ac:dyDescent="0.55000000000000004">
      <c r="D12040" s="286"/>
      <c r="E12040" s="288"/>
    </row>
    <row r="12041" spans="4:5" ht="14.4" x14ac:dyDescent="0.55000000000000004">
      <c r="D12041" s="286"/>
      <c r="E12041" s="288"/>
    </row>
    <row r="12042" spans="4:5" ht="14.4" x14ac:dyDescent="0.55000000000000004">
      <c r="D12042" s="286"/>
      <c r="E12042" s="288"/>
    </row>
    <row r="12043" spans="4:5" ht="14.4" x14ac:dyDescent="0.55000000000000004">
      <c r="D12043" s="286"/>
      <c r="E12043" s="288"/>
    </row>
    <row r="12044" spans="4:5" ht="14.4" x14ac:dyDescent="0.55000000000000004">
      <c r="D12044" s="286"/>
      <c r="E12044" s="288"/>
    </row>
    <row r="12045" spans="4:5" ht="14.4" x14ac:dyDescent="0.55000000000000004">
      <c r="D12045" s="286"/>
      <c r="E12045" s="288"/>
    </row>
    <row r="12046" spans="4:5" ht="14.4" x14ac:dyDescent="0.55000000000000004">
      <c r="D12046" s="286"/>
      <c r="E12046" s="288"/>
    </row>
    <row r="12047" spans="4:5" ht="14.4" x14ac:dyDescent="0.55000000000000004">
      <c r="D12047" s="286"/>
      <c r="E12047" s="288"/>
    </row>
    <row r="12048" spans="4:5" ht="14.4" x14ac:dyDescent="0.55000000000000004">
      <c r="D12048" s="286"/>
      <c r="E12048" s="288"/>
    </row>
    <row r="12049" spans="4:5" ht="14.4" x14ac:dyDescent="0.55000000000000004">
      <c r="D12049" s="286"/>
      <c r="E12049" s="288"/>
    </row>
    <row r="12050" spans="4:5" ht="14.4" x14ac:dyDescent="0.55000000000000004">
      <c r="D12050" s="286"/>
      <c r="E12050" s="288"/>
    </row>
    <row r="12051" spans="4:5" ht="14.4" x14ac:dyDescent="0.55000000000000004">
      <c r="D12051" s="286"/>
      <c r="E12051" s="288"/>
    </row>
    <row r="12052" spans="4:5" ht="14.4" x14ac:dyDescent="0.55000000000000004">
      <c r="D12052" s="286"/>
      <c r="E12052" s="288"/>
    </row>
    <row r="12053" spans="4:5" ht="14.4" x14ac:dyDescent="0.55000000000000004">
      <c r="D12053" s="286"/>
      <c r="E12053" s="288"/>
    </row>
    <row r="12054" spans="4:5" ht="14.4" x14ac:dyDescent="0.55000000000000004">
      <c r="D12054" s="286"/>
      <c r="E12054" s="288"/>
    </row>
    <row r="12055" spans="4:5" ht="14.4" x14ac:dyDescent="0.55000000000000004">
      <c r="D12055" s="286"/>
      <c r="E12055" s="288"/>
    </row>
    <row r="12056" spans="4:5" ht="14.4" x14ac:dyDescent="0.55000000000000004">
      <c r="D12056" s="286"/>
      <c r="E12056" s="288"/>
    </row>
    <row r="12057" spans="4:5" ht="14.4" x14ac:dyDescent="0.55000000000000004">
      <c r="D12057" s="286"/>
      <c r="E12057" s="288"/>
    </row>
    <row r="12058" spans="4:5" ht="14.4" x14ac:dyDescent="0.55000000000000004">
      <c r="D12058" s="286"/>
      <c r="E12058" s="288"/>
    </row>
    <row r="12059" spans="4:5" ht="14.4" x14ac:dyDescent="0.55000000000000004">
      <c r="D12059" s="286"/>
      <c r="E12059" s="288"/>
    </row>
    <row r="12060" spans="4:5" ht="14.4" x14ac:dyDescent="0.55000000000000004">
      <c r="D12060" s="286"/>
      <c r="E12060" s="288"/>
    </row>
    <row r="12061" spans="4:5" ht="14.4" x14ac:dyDescent="0.55000000000000004">
      <c r="D12061" s="286"/>
      <c r="E12061" s="288"/>
    </row>
    <row r="12062" spans="4:5" ht="14.4" x14ac:dyDescent="0.55000000000000004">
      <c r="D12062" s="286"/>
      <c r="E12062" s="288"/>
    </row>
    <row r="12063" spans="4:5" ht="14.4" x14ac:dyDescent="0.55000000000000004">
      <c r="D12063" s="286"/>
      <c r="E12063" s="288"/>
    </row>
    <row r="12064" spans="4:5" ht="14.4" x14ac:dyDescent="0.55000000000000004">
      <c r="D12064" s="286"/>
      <c r="E12064" s="288"/>
    </row>
    <row r="12065" spans="4:5" ht="14.4" x14ac:dyDescent="0.55000000000000004">
      <c r="D12065" s="286"/>
      <c r="E12065" s="288"/>
    </row>
    <row r="12066" spans="4:5" ht="14.4" x14ac:dyDescent="0.55000000000000004">
      <c r="D12066" s="286"/>
      <c r="E12066" s="288"/>
    </row>
    <row r="12067" spans="4:5" ht="14.4" x14ac:dyDescent="0.55000000000000004">
      <c r="D12067" s="286"/>
      <c r="E12067" s="288"/>
    </row>
    <row r="12068" spans="4:5" ht="14.4" x14ac:dyDescent="0.55000000000000004">
      <c r="D12068" s="286"/>
      <c r="E12068" s="288"/>
    </row>
    <row r="12069" spans="4:5" ht="14.4" x14ac:dyDescent="0.55000000000000004">
      <c r="D12069" s="286"/>
      <c r="E12069" s="288"/>
    </row>
    <row r="12070" spans="4:5" ht="14.4" x14ac:dyDescent="0.55000000000000004">
      <c r="D12070" s="286"/>
      <c r="E12070" s="288"/>
    </row>
    <row r="12071" spans="4:5" ht="14.4" x14ac:dyDescent="0.55000000000000004">
      <c r="D12071" s="286"/>
      <c r="E12071" s="288"/>
    </row>
    <row r="12072" spans="4:5" ht="14.4" x14ac:dyDescent="0.55000000000000004">
      <c r="D12072" s="286"/>
      <c r="E12072" s="288"/>
    </row>
    <row r="12073" spans="4:5" ht="14.4" x14ac:dyDescent="0.55000000000000004">
      <c r="D12073" s="286"/>
      <c r="E12073" s="288"/>
    </row>
    <row r="12074" spans="4:5" ht="14.4" x14ac:dyDescent="0.55000000000000004">
      <c r="D12074" s="286"/>
      <c r="E12074" s="288"/>
    </row>
    <row r="12075" spans="4:5" ht="14.4" x14ac:dyDescent="0.55000000000000004">
      <c r="D12075" s="286"/>
      <c r="E12075" s="288"/>
    </row>
    <row r="12076" spans="4:5" ht="14.4" x14ac:dyDescent="0.55000000000000004">
      <c r="D12076" s="286"/>
      <c r="E12076" s="288"/>
    </row>
    <row r="12077" spans="4:5" ht="14.4" x14ac:dyDescent="0.55000000000000004">
      <c r="D12077" s="286"/>
      <c r="E12077" s="288"/>
    </row>
    <row r="12078" spans="4:5" ht="14.4" x14ac:dyDescent="0.55000000000000004">
      <c r="D12078" s="286"/>
      <c r="E12078" s="288"/>
    </row>
    <row r="12079" spans="4:5" ht="14.4" x14ac:dyDescent="0.55000000000000004">
      <c r="D12079" s="286"/>
      <c r="E12079" s="288"/>
    </row>
    <row r="12080" spans="4:5" ht="14.4" x14ac:dyDescent="0.55000000000000004">
      <c r="D12080" s="286"/>
      <c r="E12080" s="288"/>
    </row>
    <row r="12081" spans="4:5" ht="14.4" x14ac:dyDescent="0.55000000000000004">
      <c r="D12081" s="286"/>
      <c r="E12081" s="288"/>
    </row>
    <row r="12082" spans="4:5" ht="14.4" x14ac:dyDescent="0.55000000000000004">
      <c r="D12082" s="286"/>
      <c r="E12082" s="288"/>
    </row>
    <row r="12083" spans="4:5" ht="14.4" x14ac:dyDescent="0.55000000000000004">
      <c r="D12083" s="286"/>
      <c r="E12083" s="288"/>
    </row>
    <row r="12084" spans="4:5" ht="14.4" x14ac:dyDescent="0.55000000000000004">
      <c r="D12084" s="286"/>
      <c r="E12084" s="288"/>
    </row>
    <row r="12085" spans="4:5" ht="14.4" x14ac:dyDescent="0.55000000000000004">
      <c r="D12085" s="286"/>
      <c r="E12085" s="288"/>
    </row>
    <row r="12086" spans="4:5" ht="14.4" x14ac:dyDescent="0.55000000000000004">
      <c r="D12086" s="286"/>
      <c r="E12086" s="288"/>
    </row>
    <row r="12087" spans="4:5" ht="14.4" x14ac:dyDescent="0.55000000000000004">
      <c r="D12087" s="286"/>
      <c r="E12087" s="288"/>
    </row>
    <row r="12088" spans="4:5" ht="14.4" x14ac:dyDescent="0.55000000000000004">
      <c r="D12088" s="286"/>
      <c r="E12088" s="288"/>
    </row>
    <row r="12089" spans="4:5" ht="14.4" x14ac:dyDescent="0.55000000000000004">
      <c r="D12089" s="286"/>
      <c r="E12089" s="288"/>
    </row>
    <row r="12090" spans="4:5" ht="14.4" x14ac:dyDescent="0.55000000000000004">
      <c r="D12090" s="286"/>
      <c r="E12090" s="288"/>
    </row>
    <row r="12091" spans="4:5" ht="14.4" x14ac:dyDescent="0.55000000000000004">
      <c r="D12091" s="286"/>
      <c r="E12091" s="288"/>
    </row>
    <row r="12092" spans="4:5" ht="14.4" x14ac:dyDescent="0.55000000000000004">
      <c r="D12092" s="286"/>
      <c r="E12092" s="288"/>
    </row>
    <row r="12093" spans="4:5" ht="14.4" x14ac:dyDescent="0.55000000000000004">
      <c r="D12093" s="286"/>
      <c r="E12093" s="288"/>
    </row>
    <row r="12094" spans="4:5" ht="14.4" x14ac:dyDescent="0.55000000000000004">
      <c r="D12094" s="286"/>
      <c r="E12094" s="288"/>
    </row>
    <row r="12095" spans="4:5" ht="14.4" x14ac:dyDescent="0.55000000000000004">
      <c r="D12095" s="286"/>
      <c r="E12095" s="288"/>
    </row>
    <row r="12096" spans="4:5" ht="14.4" x14ac:dyDescent="0.55000000000000004">
      <c r="D12096" s="286"/>
      <c r="E12096" s="288"/>
    </row>
    <row r="12097" spans="4:5" ht="14.4" x14ac:dyDescent="0.55000000000000004">
      <c r="D12097" s="286"/>
      <c r="E12097" s="288"/>
    </row>
    <row r="12098" spans="4:5" ht="14.4" x14ac:dyDescent="0.55000000000000004">
      <c r="D12098" s="286"/>
      <c r="E12098" s="288"/>
    </row>
    <row r="12099" spans="4:5" ht="14.4" x14ac:dyDescent="0.55000000000000004">
      <c r="D12099" s="286"/>
      <c r="E12099" s="288"/>
    </row>
    <row r="12100" spans="4:5" ht="14.4" x14ac:dyDescent="0.55000000000000004">
      <c r="D12100" s="286"/>
      <c r="E12100" s="288"/>
    </row>
    <row r="12101" spans="4:5" ht="14.4" x14ac:dyDescent="0.55000000000000004">
      <c r="D12101" s="286"/>
      <c r="E12101" s="288"/>
    </row>
    <row r="12102" spans="4:5" ht="14.4" x14ac:dyDescent="0.55000000000000004">
      <c r="D12102" s="286"/>
      <c r="E12102" s="288"/>
    </row>
    <row r="12103" spans="4:5" ht="14.4" x14ac:dyDescent="0.55000000000000004">
      <c r="D12103" s="286"/>
      <c r="E12103" s="288"/>
    </row>
    <row r="12104" spans="4:5" ht="14.4" x14ac:dyDescent="0.55000000000000004">
      <c r="D12104" s="286"/>
      <c r="E12104" s="288"/>
    </row>
    <row r="12105" spans="4:5" ht="14.4" x14ac:dyDescent="0.55000000000000004">
      <c r="D12105" s="286"/>
      <c r="E12105" s="288"/>
    </row>
    <row r="12106" spans="4:5" ht="14.4" x14ac:dyDescent="0.55000000000000004">
      <c r="D12106" s="286"/>
      <c r="E12106" s="288"/>
    </row>
    <row r="12107" spans="4:5" ht="14.4" x14ac:dyDescent="0.55000000000000004">
      <c r="D12107" s="286"/>
      <c r="E12107" s="288"/>
    </row>
    <row r="12108" spans="4:5" ht="14.4" x14ac:dyDescent="0.55000000000000004">
      <c r="D12108" s="286"/>
      <c r="E12108" s="288"/>
    </row>
    <row r="12109" spans="4:5" ht="14.4" x14ac:dyDescent="0.55000000000000004">
      <c r="D12109" s="286"/>
      <c r="E12109" s="288"/>
    </row>
    <row r="12110" spans="4:5" ht="14.4" x14ac:dyDescent="0.55000000000000004">
      <c r="D12110" s="286"/>
      <c r="E12110" s="288"/>
    </row>
    <row r="12111" spans="4:5" ht="14.4" x14ac:dyDescent="0.55000000000000004">
      <c r="D12111" s="286"/>
      <c r="E12111" s="288"/>
    </row>
    <row r="12112" spans="4:5" ht="14.4" x14ac:dyDescent="0.55000000000000004">
      <c r="D12112" s="286"/>
      <c r="E12112" s="288"/>
    </row>
    <row r="12113" spans="4:5" ht="14.4" x14ac:dyDescent="0.55000000000000004">
      <c r="D12113" s="286"/>
      <c r="E12113" s="288"/>
    </row>
    <row r="12114" spans="4:5" ht="14.4" x14ac:dyDescent="0.55000000000000004">
      <c r="D12114" s="286"/>
      <c r="E12114" s="288"/>
    </row>
    <row r="12115" spans="4:5" ht="14.4" x14ac:dyDescent="0.55000000000000004">
      <c r="D12115" s="286"/>
      <c r="E12115" s="288"/>
    </row>
    <row r="12116" spans="4:5" ht="14.4" x14ac:dyDescent="0.55000000000000004">
      <c r="D12116" s="286"/>
      <c r="E12116" s="288"/>
    </row>
    <row r="12117" spans="4:5" ht="14.4" x14ac:dyDescent="0.55000000000000004">
      <c r="D12117" s="286"/>
      <c r="E12117" s="288"/>
    </row>
    <row r="12118" spans="4:5" ht="14.4" x14ac:dyDescent="0.55000000000000004">
      <c r="D12118" s="286"/>
      <c r="E12118" s="288"/>
    </row>
    <row r="12119" spans="4:5" ht="14.4" x14ac:dyDescent="0.55000000000000004">
      <c r="D12119" s="286"/>
      <c r="E12119" s="288"/>
    </row>
    <row r="12120" spans="4:5" ht="14.4" x14ac:dyDescent="0.55000000000000004">
      <c r="D12120" s="286"/>
      <c r="E12120" s="288"/>
    </row>
    <row r="12121" spans="4:5" ht="14.4" x14ac:dyDescent="0.55000000000000004">
      <c r="D12121" s="286"/>
      <c r="E12121" s="288"/>
    </row>
    <row r="12122" spans="4:5" ht="14.4" x14ac:dyDescent="0.55000000000000004">
      <c r="D12122" s="286"/>
      <c r="E12122" s="288"/>
    </row>
    <row r="12123" spans="4:5" ht="14.4" x14ac:dyDescent="0.55000000000000004">
      <c r="D12123" s="286"/>
      <c r="E12123" s="288"/>
    </row>
    <row r="12124" spans="4:5" ht="14.4" x14ac:dyDescent="0.55000000000000004">
      <c r="D12124" s="286"/>
      <c r="E12124" s="288"/>
    </row>
    <row r="12125" spans="4:5" ht="14.4" x14ac:dyDescent="0.55000000000000004">
      <c r="D12125" s="286"/>
      <c r="E12125" s="288"/>
    </row>
    <row r="12126" spans="4:5" ht="14.4" x14ac:dyDescent="0.55000000000000004">
      <c r="D12126" s="286"/>
      <c r="E12126" s="288"/>
    </row>
    <row r="12127" spans="4:5" ht="14.4" x14ac:dyDescent="0.55000000000000004">
      <c r="D12127" s="286"/>
      <c r="E12127" s="288"/>
    </row>
    <row r="12128" spans="4:5" ht="14.4" x14ac:dyDescent="0.55000000000000004">
      <c r="D12128" s="286"/>
      <c r="E12128" s="288"/>
    </row>
    <row r="12129" spans="4:5" ht="14.4" x14ac:dyDescent="0.55000000000000004">
      <c r="D12129" s="286"/>
      <c r="E12129" s="288"/>
    </row>
    <row r="12130" spans="4:5" ht="14.4" x14ac:dyDescent="0.55000000000000004">
      <c r="D12130" s="286"/>
      <c r="E12130" s="288"/>
    </row>
    <row r="12131" spans="4:5" ht="14.4" x14ac:dyDescent="0.55000000000000004">
      <c r="D12131" s="286"/>
      <c r="E12131" s="288"/>
    </row>
    <row r="12132" spans="4:5" ht="14.4" x14ac:dyDescent="0.55000000000000004">
      <c r="D12132" s="286"/>
      <c r="E12132" s="288"/>
    </row>
    <row r="12133" spans="4:5" ht="14.4" x14ac:dyDescent="0.55000000000000004">
      <c r="D12133" s="286"/>
      <c r="E12133" s="288"/>
    </row>
    <row r="12134" spans="4:5" ht="14.4" x14ac:dyDescent="0.55000000000000004">
      <c r="D12134" s="286"/>
      <c r="E12134" s="288"/>
    </row>
    <row r="12135" spans="4:5" ht="14.4" x14ac:dyDescent="0.55000000000000004">
      <c r="D12135" s="286"/>
      <c r="E12135" s="288"/>
    </row>
    <row r="12136" spans="4:5" ht="14.4" x14ac:dyDescent="0.55000000000000004">
      <c r="D12136" s="286"/>
      <c r="E12136" s="288"/>
    </row>
    <row r="12137" spans="4:5" ht="14.4" x14ac:dyDescent="0.55000000000000004">
      <c r="D12137" s="286"/>
      <c r="E12137" s="288"/>
    </row>
    <row r="12138" spans="4:5" ht="14.4" x14ac:dyDescent="0.55000000000000004">
      <c r="D12138" s="286"/>
      <c r="E12138" s="288"/>
    </row>
    <row r="12139" spans="4:5" ht="14.4" x14ac:dyDescent="0.55000000000000004">
      <c r="D12139" s="286"/>
      <c r="E12139" s="288"/>
    </row>
    <row r="12140" spans="4:5" ht="14.4" x14ac:dyDescent="0.55000000000000004">
      <c r="D12140" s="286"/>
      <c r="E12140" s="288"/>
    </row>
    <row r="12141" spans="4:5" ht="14.4" x14ac:dyDescent="0.55000000000000004">
      <c r="D12141" s="286"/>
      <c r="E12141" s="288"/>
    </row>
    <row r="12142" spans="4:5" ht="14.4" x14ac:dyDescent="0.55000000000000004">
      <c r="D12142" s="286"/>
      <c r="E12142" s="288"/>
    </row>
    <row r="12143" spans="4:5" ht="14.4" x14ac:dyDescent="0.55000000000000004">
      <c r="D12143" s="286"/>
      <c r="E12143" s="288"/>
    </row>
    <row r="12144" spans="4:5" ht="14.4" x14ac:dyDescent="0.55000000000000004">
      <c r="D12144" s="286"/>
      <c r="E12144" s="288"/>
    </row>
    <row r="12145" spans="4:5" ht="14.4" x14ac:dyDescent="0.55000000000000004">
      <c r="D12145" s="286"/>
      <c r="E12145" s="288"/>
    </row>
    <row r="12146" spans="4:5" ht="14.4" x14ac:dyDescent="0.55000000000000004">
      <c r="D12146" s="286"/>
      <c r="E12146" s="288"/>
    </row>
    <row r="12147" spans="4:5" ht="14.4" x14ac:dyDescent="0.55000000000000004">
      <c r="D12147" s="286"/>
      <c r="E12147" s="288"/>
    </row>
    <row r="12148" spans="4:5" ht="14.4" x14ac:dyDescent="0.55000000000000004">
      <c r="D12148" s="286"/>
      <c r="E12148" s="288"/>
    </row>
    <row r="12149" spans="4:5" ht="14.4" x14ac:dyDescent="0.55000000000000004">
      <c r="D12149" s="286"/>
      <c r="E12149" s="288"/>
    </row>
    <row r="12150" spans="4:5" ht="14.4" x14ac:dyDescent="0.55000000000000004">
      <c r="D12150" s="286"/>
      <c r="E12150" s="288"/>
    </row>
    <row r="12151" spans="4:5" ht="14.4" x14ac:dyDescent="0.55000000000000004">
      <c r="D12151" s="286"/>
      <c r="E12151" s="288"/>
    </row>
    <row r="12152" spans="4:5" ht="14.4" x14ac:dyDescent="0.55000000000000004">
      <c r="D12152" s="286"/>
      <c r="E12152" s="288"/>
    </row>
    <row r="12153" spans="4:5" ht="14.4" x14ac:dyDescent="0.55000000000000004">
      <c r="D12153" s="286"/>
      <c r="E12153" s="288"/>
    </row>
    <row r="12154" spans="4:5" ht="14.4" x14ac:dyDescent="0.55000000000000004">
      <c r="D12154" s="286"/>
      <c r="E12154" s="288"/>
    </row>
    <row r="12155" spans="4:5" ht="14.4" x14ac:dyDescent="0.55000000000000004">
      <c r="D12155" s="286"/>
      <c r="E12155" s="288"/>
    </row>
    <row r="12156" spans="4:5" ht="14.4" x14ac:dyDescent="0.55000000000000004">
      <c r="D12156" s="286"/>
      <c r="E12156" s="288"/>
    </row>
    <row r="12157" spans="4:5" ht="14.4" x14ac:dyDescent="0.55000000000000004">
      <c r="D12157" s="286"/>
      <c r="E12157" s="288"/>
    </row>
    <row r="12158" spans="4:5" ht="14.4" x14ac:dyDescent="0.55000000000000004">
      <c r="D12158" s="286"/>
      <c r="E12158" s="288"/>
    </row>
    <row r="12159" spans="4:5" ht="14.4" x14ac:dyDescent="0.55000000000000004">
      <c r="D12159" s="286"/>
      <c r="E12159" s="288"/>
    </row>
    <row r="12160" spans="4:5" ht="14.4" x14ac:dyDescent="0.55000000000000004">
      <c r="D12160" s="286"/>
      <c r="E12160" s="288"/>
    </row>
    <row r="12161" spans="4:5" ht="14.4" x14ac:dyDescent="0.55000000000000004">
      <c r="D12161" s="286"/>
      <c r="E12161" s="288"/>
    </row>
    <row r="12162" spans="4:5" ht="14.4" x14ac:dyDescent="0.55000000000000004">
      <c r="D12162" s="286"/>
      <c r="E12162" s="288"/>
    </row>
    <row r="12163" spans="4:5" ht="14.4" x14ac:dyDescent="0.55000000000000004">
      <c r="D12163" s="286"/>
      <c r="E12163" s="288"/>
    </row>
    <row r="12164" spans="4:5" ht="14.4" x14ac:dyDescent="0.55000000000000004">
      <c r="D12164" s="286"/>
      <c r="E12164" s="288"/>
    </row>
    <row r="12165" spans="4:5" ht="14.4" x14ac:dyDescent="0.55000000000000004">
      <c r="D12165" s="286"/>
      <c r="E12165" s="288"/>
    </row>
    <row r="12166" spans="4:5" ht="14.4" x14ac:dyDescent="0.55000000000000004">
      <c r="D12166" s="286"/>
      <c r="E12166" s="288"/>
    </row>
    <row r="12167" spans="4:5" ht="14.4" x14ac:dyDescent="0.55000000000000004">
      <c r="D12167" s="286"/>
      <c r="E12167" s="288"/>
    </row>
    <row r="12168" spans="4:5" ht="14.4" x14ac:dyDescent="0.55000000000000004">
      <c r="D12168" s="286"/>
      <c r="E12168" s="288"/>
    </row>
    <row r="12169" spans="4:5" ht="14.4" x14ac:dyDescent="0.55000000000000004">
      <c r="D12169" s="286"/>
      <c r="E12169" s="288"/>
    </row>
    <row r="12170" spans="4:5" ht="14.4" x14ac:dyDescent="0.55000000000000004">
      <c r="D12170" s="286"/>
      <c r="E12170" s="288"/>
    </row>
    <row r="12171" spans="4:5" ht="14.4" x14ac:dyDescent="0.55000000000000004">
      <c r="D12171" s="286"/>
      <c r="E12171" s="288"/>
    </row>
    <row r="12172" spans="4:5" ht="14.4" x14ac:dyDescent="0.55000000000000004">
      <c r="D12172" s="286"/>
      <c r="E12172" s="288"/>
    </row>
    <row r="12173" spans="4:5" ht="14.4" x14ac:dyDescent="0.55000000000000004">
      <c r="D12173" s="286"/>
      <c r="E12173" s="288"/>
    </row>
    <row r="12174" spans="4:5" ht="14.4" x14ac:dyDescent="0.55000000000000004">
      <c r="D12174" s="286"/>
      <c r="E12174" s="288"/>
    </row>
    <row r="12175" spans="4:5" ht="14.4" x14ac:dyDescent="0.55000000000000004">
      <c r="D12175" s="286"/>
      <c r="E12175" s="288"/>
    </row>
    <row r="12176" spans="4:5" ht="14.4" x14ac:dyDescent="0.55000000000000004">
      <c r="D12176" s="286"/>
      <c r="E12176" s="288"/>
    </row>
    <row r="12177" spans="4:5" ht="14.4" x14ac:dyDescent="0.55000000000000004">
      <c r="D12177" s="286"/>
      <c r="E12177" s="288"/>
    </row>
    <row r="12178" spans="4:5" ht="14.4" x14ac:dyDescent="0.55000000000000004">
      <c r="D12178" s="286"/>
      <c r="E12178" s="288"/>
    </row>
    <row r="12179" spans="4:5" ht="14.4" x14ac:dyDescent="0.55000000000000004">
      <c r="D12179" s="286"/>
      <c r="E12179" s="288"/>
    </row>
    <row r="12180" spans="4:5" ht="14.4" x14ac:dyDescent="0.55000000000000004">
      <c r="D12180" s="286"/>
      <c r="E12180" s="288"/>
    </row>
    <row r="12181" spans="4:5" ht="14.4" x14ac:dyDescent="0.55000000000000004">
      <c r="D12181" s="286"/>
      <c r="E12181" s="288"/>
    </row>
    <row r="12182" spans="4:5" ht="14.4" x14ac:dyDescent="0.55000000000000004">
      <c r="D12182" s="286"/>
      <c r="E12182" s="288"/>
    </row>
    <row r="12183" spans="4:5" ht="14.4" x14ac:dyDescent="0.55000000000000004">
      <c r="D12183" s="286"/>
      <c r="E12183" s="288"/>
    </row>
    <row r="12184" spans="4:5" ht="14.4" x14ac:dyDescent="0.55000000000000004">
      <c r="D12184" s="286"/>
      <c r="E12184" s="288"/>
    </row>
    <row r="12185" spans="4:5" ht="14.4" x14ac:dyDescent="0.55000000000000004">
      <c r="D12185" s="286"/>
      <c r="E12185" s="288"/>
    </row>
    <row r="12186" spans="4:5" ht="14.4" x14ac:dyDescent="0.55000000000000004">
      <c r="D12186" s="286"/>
      <c r="E12186" s="288"/>
    </row>
    <row r="12187" spans="4:5" ht="14.4" x14ac:dyDescent="0.55000000000000004">
      <c r="D12187" s="286"/>
      <c r="E12187" s="288"/>
    </row>
    <row r="12188" spans="4:5" ht="14.4" x14ac:dyDescent="0.55000000000000004">
      <c r="D12188" s="286"/>
      <c r="E12188" s="288"/>
    </row>
    <row r="12189" spans="4:5" ht="14.4" x14ac:dyDescent="0.55000000000000004">
      <c r="D12189" s="286"/>
      <c r="E12189" s="288"/>
    </row>
    <row r="12190" spans="4:5" ht="14.4" x14ac:dyDescent="0.55000000000000004">
      <c r="D12190" s="286"/>
      <c r="E12190" s="288"/>
    </row>
    <row r="12191" spans="4:5" ht="14.4" x14ac:dyDescent="0.55000000000000004">
      <c r="D12191" s="286"/>
      <c r="E12191" s="288"/>
    </row>
    <row r="12192" spans="4:5" ht="14.4" x14ac:dyDescent="0.55000000000000004">
      <c r="D12192" s="286"/>
      <c r="E12192" s="288"/>
    </row>
    <row r="12193" spans="4:5" ht="14.4" x14ac:dyDescent="0.55000000000000004">
      <c r="D12193" s="286"/>
      <c r="E12193" s="288"/>
    </row>
    <row r="12194" spans="4:5" ht="14.4" x14ac:dyDescent="0.55000000000000004">
      <c r="D12194" s="286"/>
      <c r="E12194" s="288"/>
    </row>
    <row r="12195" spans="4:5" ht="14.4" x14ac:dyDescent="0.55000000000000004">
      <c r="D12195" s="286"/>
      <c r="E12195" s="288"/>
    </row>
    <row r="12196" spans="4:5" ht="14.4" x14ac:dyDescent="0.55000000000000004">
      <c r="D12196" s="286"/>
      <c r="E12196" s="288"/>
    </row>
    <row r="12197" spans="4:5" ht="14.4" x14ac:dyDescent="0.55000000000000004">
      <c r="D12197" s="286"/>
      <c r="E12197" s="288"/>
    </row>
    <row r="12198" spans="4:5" ht="14.4" x14ac:dyDescent="0.55000000000000004">
      <c r="D12198" s="286"/>
      <c r="E12198" s="288"/>
    </row>
    <row r="12199" spans="4:5" ht="14.4" x14ac:dyDescent="0.55000000000000004">
      <c r="D12199" s="286"/>
      <c r="E12199" s="288"/>
    </row>
    <row r="12200" spans="4:5" ht="14.4" x14ac:dyDescent="0.55000000000000004">
      <c r="D12200" s="286"/>
      <c r="E12200" s="288"/>
    </row>
    <row r="12201" spans="4:5" ht="14.4" x14ac:dyDescent="0.55000000000000004">
      <c r="D12201" s="286"/>
      <c r="E12201" s="288"/>
    </row>
    <row r="12202" spans="4:5" ht="14.4" x14ac:dyDescent="0.55000000000000004">
      <c r="D12202" s="286"/>
      <c r="E12202" s="288"/>
    </row>
    <row r="12203" spans="4:5" ht="14.4" x14ac:dyDescent="0.55000000000000004">
      <c r="D12203" s="286"/>
      <c r="E12203" s="288"/>
    </row>
    <row r="12204" spans="4:5" ht="14.4" x14ac:dyDescent="0.55000000000000004">
      <c r="D12204" s="286"/>
      <c r="E12204" s="288"/>
    </row>
    <row r="12205" spans="4:5" ht="14.4" x14ac:dyDescent="0.55000000000000004">
      <c r="D12205" s="286"/>
      <c r="E12205" s="288"/>
    </row>
    <row r="12206" spans="4:5" ht="14.4" x14ac:dyDescent="0.55000000000000004">
      <c r="D12206" s="286"/>
      <c r="E12206" s="288"/>
    </row>
    <row r="12207" spans="4:5" ht="14.4" x14ac:dyDescent="0.55000000000000004">
      <c r="D12207" s="286"/>
      <c r="E12207" s="288"/>
    </row>
    <row r="12208" spans="4:5" ht="14.4" x14ac:dyDescent="0.55000000000000004">
      <c r="D12208" s="286"/>
      <c r="E12208" s="288"/>
    </row>
    <row r="12209" spans="4:5" ht="14.4" x14ac:dyDescent="0.55000000000000004">
      <c r="D12209" s="286"/>
      <c r="E12209" s="288"/>
    </row>
    <row r="12210" spans="4:5" ht="14.4" x14ac:dyDescent="0.55000000000000004">
      <c r="D12210" s="286"/>
      <c r="E12210" s="288"/>
    </row>
    <row r="12211" spans="4:5" ht="14.4" x14ac:dyDescent="0.55000000000000004">
      <c r="D12211" s="286"/>
      <c r="E12211" s="288"/>
    </row>
    <row r="12212" spans="4:5" ht="14.4" x14ac:dyDescent="0.55000000000000004">
      <c r="D12212" s="286"/>
      <c r="E12212" s="288"/>
    </row>
    <row r="12213" spans="4:5" ht="14.4" x14ac:dyDescent="0.55000000000000004">
      <c r="D12213" s="286"/>
      <c r="E12213" s="288"/>
    </row>
    <row r="12214" spans="4:5" ht="14.4" x14ac:dyDescent="0.55000000000000004">
      <c r="D12214" s="286"/>
      <c r="E12214" s="288"/>
    </row>
    <row r="12215" spans="4:5" ht="14.4" x14ac:dyDescent="0.55000000000000004">
      <c r="D12215" s="286"/>
      <c r="E12215" s="288"/>
    </row>
    <row r="12216" spans="4:5" ht="14.4" x14ac:dyDescent="0.55000000000000004">
      <c r="D12216" s="286"/>
      <c r="E12216" s="288"/>
    </row>
    <row r="12217" spans="4:5" ht="14.4" x14ac:dyDescent="0.55000000000000004">
      <c r="D12217" s="286"/>
      <c r="E12217" s="288"/>
    </row>
    <row r="12218" spans="4:5" ht="14.4" x14ac:dyDescent="0.55000000000000004">
      <c r="D12218" s="286"/>
      <c r="E12218" s="288"/>
    </row>
    <row r="12219" spans="4:5" ht="14.4" x14ac:dyDescent="0.55000000000000004">
      <c r="D12219" s="286"/>
      <c r="E12219" s="288"/>
    </row>
    <row r="12220" spans="4:5" ht="14.4" x14ac:dyDescent="0.55000000000000004">
      <c r="D12220" s="286"/>
      <c r="E12220" s="288"/>
    </row>
    <row r="12221" spans="4:5" ht="14.4" x14ac:dyDescent="0.55000000000000004">
      <c r="D12221" s="286"/>
      <c r="E12221" s="288"/>
    </row>
    <row r="12222" spans="4:5" ht="14.4" x14ac:dyDescent="0.55000000000000004">
      <c r="D12222" s="286"/>
      <c r="E12222" s="288"/>
    </row>
    <row r="12223" spans="4:5" ht="14.4" x14ac:dyDescent="0.55000000000000004">
      <c r="D12223" s="286"/>
      <c r="E12223" s="288"/>
    </row>
    <row r="12224" spans="4:5" ht="14.4" x14ac:dyDescent="0.55000000000000004">
      <c r="D12224" s="286"/>
      <c r="E12224" s="288"/>
    </row>
    <row r="12225" spans="4:5" ht="14.4" x14ac:dyDescent="0.55000000000000004">
      <c r="D12225" s="286"/>
      <c r="E12225" s="288"/>
    </row>
    <row r="12226" spans="4:5" ht="14.4" x14ac:dyDescent="0.55000000000000004">
      <c r="D12226" s="286"/>
      <c r="E12226" s="288"/>
    </row>
    <row r="12227" spans="4:5" ht="14.4" x14ac:dyDescent="0.55000000000000004">
      <c r="D12227" s="286"/>
      <c r="E12227" s="288"/>
    </row>
    <row r="12228" spans="4:5" ht="14.4" x14ac:dyDescent="0.55000000000000004">
      <c r="D12228" s="286"/>
      <c r="E12228" s="288"/>
    </row>
    <row r="12229" spans="4:5" ht="14.4" x14ac:dyDescent="0.55000000000000004">
      <c r="D12229" s="286"/>
      <c r="E12229" s="288"/>
    </row>
    <row r="12230" spans="4:5" ht="14.4" x14ac:dyDescent="0.55000000000000004">
      <c r="D12230" s="286"/>
      <c r="E12230" s="288"/>
    </row>
    <row r="12231" spans="4:5" ht="14.4" x14ac:dyDescent="0.55000000000000004">
      <c r="D12231" s="286"/>
      <c r="E12231" s="288"/>
    </row>
    <row r="12232" spans="4:5" ht="14.4" x14ac:dyDescent="0.55000000000000004">
      <c r="D12232" s="286"/>
      <c r="E12232" s="288"/>
    </row>
    <row r="12233" spans="4:5" ht="14.4" x14ac:dyDescent="0.55000000000000004">
      <c r="D12233" s="286"/>
      <c r="E12233" s="288"/>
    </row>
    <row r="12234" spans="4:5" ht="14.4" x14ac:dyDescent="0.55000000000000004">
      <c r="D12234" s="286"/>
      <c r="E12234" s="288"/>
    </row>
    <row r="12235" spans="4:5" ht="14.4" x14ac:dyDescent="0.55000000000000004">
      <c r="D12235" s="286"/>
      <c r="E12235" s="288"/>
    </row>
    <row r="12236" spans="4:5" ht="14.4" x14ac:dyDescent="0.55000000000000004">
      <c r="D12236" s="286"/>
      <c r="E12236" s="288"/>
    </row>
    <row r="12237" spans="4:5" ht="14.4" x14ac:dyDescent="0.55000000000000004">
      <c r="D12237" s="286"/>
      <c r="E12237" s="288"/>
    </row>
    <row r="12238" spans="4:5" ht="14.4" x14ac:dyDescent="0.55000000000000004">
      <c r="D12238" s="286"/>
      <c r="E12238" s="288"/>
    </row>
    <row r="12239" spans="4:5" ht="14.4" x14ac:dyDescent="0.55000000000000004">
      <c r="D12239" s="286"/>
      <c r="E12239" s="288"/>
    </row>
    <row r="12240" spans="4:5" ht="14.4" x14ac:dyDescent="0.55000000000000004">
      <c r="D12240" s="286"/>
      <c r="E12240" s="288"/>
    </row>
    <row r="12241" spans="4:5" ht="14.4" x14ac:dyDescent="0.55000000000000004">
      <c r="D12241" s="286"/>
      <c r="E12241" s="288"/>
    </row>
    <row r="12242" spans="4:5" ht="14.4" x14ac:dyDescent="0.55000000000000004">
      <c r="D12242" s="286"/>
      <c r="E12242" s="288"/>
    </row>
    <row r="12243" spans="4:5" ht="14.4" x14ac:dyDescent="0.55000000000000004">
      <c r="D12243" s="286"/>
      <c r="E12243" s="288"/>
    </row>
    <row r="12244" spans="4:5" ht="14.4" x14ac:dyDescent="0.55000000000000004">
      <c r="D12244" s="286"/>
      <c r="E12244" s="288"/>
    </row>
    <row r="12245" spans="4:5" ht="14.4" x14ac:dyDescent="0.55000000000000004">
      <c r="D12245" s="286"/>
      <c r="E12245" s="288"/>
    </row>
    <row r="12246" spans="4:5" ht="14.4" x14ac:dyDescent="0.55000000000000004">
      <c r="D12246" s="286"/>
      <c r="E12246" s="288"/>
    </row>
    <row r="12247" spans="4:5" ht="14.4" x14ac:dyDescent="0.55000000000000004">
      <c r="D12247" s="286"/>
      <c r="E12247" s="288"/>
    </row>
    <row r="12248" spans="4:5" ht="14.4" x14ac:dyDescent="0.55000000000000004">
      <c r="D12248" s="286"/>
      <c r="E12248" s="288"/>
    </row>
    <row r="12249" spans="4:5" ht="14.4" x14ac:dyDescent="0.55000000000000004">
      <c r="D12249" s="286"/>
      <c r="E12249" s="288"/>
    </row>
    <row r="12250" spans="4:5" ht="14.4" x14ac:dyDescent="0.55000000000000004">
      <c r="D12250" s="286"/>
      <c r="E12250" s="288"/>
    </row>
    <row r="12251" spans="4:5" ht="14.4" x14ac:dyDescent="0.55000000000000004">
      <c r="D12251" s="286"/>
      <c r="E12251" s="288"/>
    </row>
    <row r="12252" spans="4:5" ht="14.4" x14ac:dyDescent="0.55000000000000004">
      <c r="D12252" s="286"/>
      <c r="E12252" s="288"/>
    </row>
    <row r="12253" spans="4:5" ht="14.4" x14ac:dyDescent="0.55000000000000004">
      <c r="D12253" s="286"/>
      <c r="E12253" s="288"/>
    </row>
    <row r="12254" spans="4:5" ht="14.4" x14ac:dyDescent="0.55000000000000004">
      <c r="D12254" s="286"/>
      <c r="E12254" s="288"/>
    </row>
    <row r="12255" spans="4:5" ht="14.4" x14ac:dyDescent="0.55000000000000004">
      <c r="D12255" s="286"/>
      <c r="E12255" s="288"/>
    </row>
    <row r="12256" spans="4:5" ht="14.4" x14ac:dyDescent="0.55000000000000004">
      <c r="D12256" s="286"/>
      <c r="E12256" s="288"/>
    </row>
    <row r="12257" spans="4:5" ht="14.4" x14ac:dyDescent="0.55000000000000004">
      <c r="D12257" s="286"/>
      <c r="E12257" s="288"/>
    </row>
    <row r="12258" spans="4:5" ht="14.4" x14ac:dyDescent="0.55000000000000004">
      <c r="D12258" s="286"/>
      <c r="E12258" s="288"/>
    </row>
    <row r="12259" spans="4:5" ht="14.4" x14ac:dyDescent="0.55000000000000004">
      <c r="D12259" s="286"/>
      <c r="E12259" s="288"/>
    </row>
    <row r="12260" spans="4:5" ht="14.4" x14ac:dyDescent="0.55000000000000004">
      <c r="D12260" s="286"/>
      <c r="E12260" s="288"/>
    </row>
    <row r="12261" spans="4:5" ht="14.4" x14ac:dyDescent="0.55000000000000004">
      <c r="D12261" s="286"/>
      <c r="E12261" s="288"/>
    </row>
    <row r="12262" spans="4:5" ht="14.4" x14ac:dyDescent="0.55000000000000004">
      <c r="D12262" s="286"/>
      <c r="E12262" s="288"/>
    </row>
    <row r="12263" spans="4:5" ht="14.4" x14ac:dyDescent="0.55000000000000004">
      <c r="D12263" s="286"/>
      <c r="E12263" s="288"/>
    </row>
    <row r="12264" spans="4:5" ht="14.4" x14ac:dyDescent="0.55000000000000004">
      <c r="D12264" s="286"/>
      <c r="E12264" s="288"/>
    </row>
    <row r="12265" spans="4:5" ht="14.4" x14ac:dyDescent="0.55000000000000004">
      <c r="D12265" s="286"/>
      <c r="E12265" s="288"/>
    </row>
    <row r="12266" spans="4:5" ht="14.4" x14ac:dyDescent="0.55000000000000004">
      <c r="D12266" s="286"/>
      <c r="E12266" s="288"/>
    </row>
    <row r="12267" spans="4:5" ht="14.4" x14ac:dyDescent="0.55000000000000004">
      <c r="D12267" s="286"/>
      <c r="E12267" s="288"/>
    </row>
    <row r="12268" spans="4:5" ht="14.4" x14ac:dyDescent="0.55000000000000004">
      <c r="D12268" s="286"/>
      <c r="E12268" s="288"/>
    </row>
    <row r="12269" spans="4:5" ht="14.4" x14ac:dyDescent="0.55000000000000004">
      <c r="D12269" s="286"/>
      <c r="E12269" s="288"/>
    </row>
    <row r="12270" spans="4:5" ht="14.4" x14ac:dyDescent="0.55000000000000004">
      <c r="D12270" s="286"/>
      <c r="E12270" s="288"/>
    </row>
    <row r="12271" spans="4:5" ht="14.4" x14ac:dyDescent="0.55000000000000004">
      <c r="D12271" s="286"/>
      <c r="E12271" s="288"/>
    </row>
    <row r="12272" spans="4:5" ht="14.4" x14ac:dyDescent="0.55000000000000004">
      <c r="D12272" s="286"/>
      <c r="E12272" s="288"/>
    </row>
    <row r="12273" spans="4:5" ht="14.4" x14ac:dyDescent="0.55000000000000004">
      <c r="D12273" s="286"/>
      <c r="E12273" s="288"/>
    </row>
    <row r="12274" spans="4:5" ht="14.4" x14ac:dyDescent="0.55000000000000004">
      <c r="D12274" s="286"/>
      <c r="E12274" s="288"/>
    </row>
    <row r="12275" spans="4:5" ht="14.4" x14ac:dyDescent="0.55000000000000004">
      <c r="D12275" s="286"/>
      <c r="E12275" s="288"/>
    </row>
    <row r="12276" spans="4:5" ht="14.4" x14ac:dyDescent="0.55000000000000004">
      <c r="D12276" s="286"/>
      <c r="E12276" s="288"/>
    </row>
    <row r="12277" spans="4:5" ht="14.4" x14ac:dyDescent="0.55000000000000004">
      <c r="D12277" s="286"/>
      <c r="E12277" s="288"/>
    </row>
    <row r="12278" spans="4:5" ht="14.4" x14ac:dyDescent="0.55000000000000004">
      <c r="D12278" s="286"/>
      <c r="E12278" s="288"/>
    </row>
    <row r="12279" spans="4:5" ht="14.4" x14ac:dyDescent="0.55000000000000004">
      <c r="D12279" s="286"/>
      <c r="E12279" s="288"/>
    </row>
    <row r="12280" spans="4:5" ht="14.4" x14ac:dyDescent="0.55000000000000004">
      <c r="D12280" s="286"/>
      <c r="E12280" s="288"/>
    </row>
    <row r="12281" spans="4:5" ht="14.4" x14ac:dyDescent="0.55000000000000004">
      <c r="D12281" s="286"/>
      <c r="E12281" s="288"/>
    </row>
    <row r="12282" spans="4:5" ht="14.4" x14ac:dyDescent="0.55000000000000004">
      <c r="D12282" s="286"/>
      <c r="E12282" s="288"/>
    </row>
    <row r="12283" spans="4:5" ht="14.4" x14ac:dyDescent="0.55000000000000004">
      <c r="D12283" s="286"/>
      <c r="E12283" s="288"/>
    </row>
    <row r="12284" spans="4:5" ht="14.4" x14ac:dyDescent="0.55000000000000004">
      <c r="D12284" s="286"/>
      <c r="E12284" s="288"/>
    </row>
    <row r="12285" spans="4:5" ht="14.4" x14ac:dyDescent="0.55000000000000004">
      <c r="D12285" s="286"/>
      <c r="E12285" s="288"/>
    </row>
    <row r="12286" spans="4:5" ht="14.4" x14ac:dyDescent="0.55000000000000004">
      <c r="D12286" s="286"/>
      <c r="E12286" s="288"/>
    </row>
    <row r="12287" spans="4:5" ht="14.4" x14ac:dyDescent="0.55000000000000004">
      <c r="D12287" s="286"/>
      <c r="E12287" s="288"/>
    </row>
    <row r="12288" spans="4:5" ht="14.4" x14ac:dyDescent="0.55000000000000004">
      <c r="D12288" s="286"/>
      <c r="E12288" s="288"/>
    </row>
    <row r="12289" spans="4:5" ht="14.4" x14ac:dyDescent="0.55000000000000004">
      <c r="D12289" s="286"/>
      <c r="E12289" s="288"/>
    </row>
    <row r="12290" spans="4:5" ht="14.4" x14ac:dyDescent="0.55000000000000004">
      <c r="D12290" s="286"/>
      <c r="E12290" s="288"/>
    </row>
    <row r="12291" spans="4:5" ht="14.4" x14ac:dyDescent="0.55000000000000004">
      <c r="D12291" s="286"/>
      <c r="E12291" s="288"/>
    </row>
    <row r="12292" spans="4:5" ht="14.4" x14ac:dyDescent="0.55000000000000004">
      <c r="D12292" s="286"/>
      <c r="E12292" s="288"/>
    </row>
    <row r="12293" spans="4:5" ht="14.4" x14ac:dyDescent="0.55000000000000004">
      <c r="D12293" s="286"/>
      <c r="E12293" s="288"/>
    </row>
    <row r="12294" spans="4:5" ht="14.4" x14ac:dyDescent="0.55000000000000004">
      <c r="D12294" s="286"/>
      <c r="E12294" s="288"/>
    </row>
    <row r="12295" spans="4:5" ht="14.4" x14ac:dyDescent="0.55000000000000004">
      <c r="D12295" s="286"/>
      <c r="E12295" s="288"/>
    </row>
    <row r="12296" spans="4:5" ht="14.4" x14ac:dyDescent="0.55000000000000004">
      <c r="D12296" s="286"/>
      <c r="E12296" s="288"/>
    </row>
    <row r="12297" spans="4:5" ht="14.4" x14ac:dyDescent="0.55000000000000004">
      <c r="D12297" s="286"/>
      <c r="E12297" s="288"/>
    </row>
    <row r="12298" spans="4:5" ht="14.4" x14ac:dyDescent="0.55000000000000004">
      <c r="D12298" s="286"/>
      <c r="E12298" s="288"/>
    </row>
    <row r="12299" spans="4:5" ht="14.4" x14ac:dyDescent="0.55000000000000004">
      <c r="D12299" s="286"/>
      <c r="E12299" s="288"/>
    </row>
    <row r="12300" spans="4:5" ht="14.4" x14ac:dyDescent="0.55000000000000004">
      <c r="D12300" s="286"/>
      <c r="E12300" s="288"/>
    </row>
    <row r="12301" spans="4:5" ht="14.4" x14ac:dyDescent="0.55000000000000004">
      <c r="D12301" s="286"/>
      <c r="E12301" s="288"/>
    </row>
    <row r="12302" spans="4:5" ht="14.4" x14ac:dyDescent="0.55000000000000004">
      <c r="D12302" s="286"/>
      <c r="E12302" s="288"/>
    </row>
    <row r="12303" spans="4:5" ht="14.4" x14ac:dyDescent="0.55000000000000004">
      <c r="D12303" s="286"/>
      <c r="E12303" s="288"/>
    </row>
    <row r="12304" spans="4:5" ht="14.4" x14ac:dyDescent="0.55000000000000004">
      <c r="D12304" s="286"/>
      <c r="E12304" s="288"/>
    </row>
    <row r="12305" spans="4:5" ht="14.4" x14ac:dyDescent="0.55000000000000004">
      <c r="D12305" s="286"/>
      <c r="E12305" s="288"/>
    </row>
    <row r="12306" spans="4:5" ht="14.4" x14ac:dyDescent="0.55000000000000004">
      <c r="D12306" s="286"/>
      <c r="E12306" s="288"/>
    </row>
    <row r="12307" spans="4:5" ht="14.4" x14ac:dyDescent="0.55000000000000004">
      <c r="D12307" s="286"/>
      <c r="E12307" s="288"/>
    </row>
    <row r="12308" spans="4:5" ht="14.4" x14ac:dyDescent="0.55000000000000004">
      <c r="D12308" s="286"/>
      <c r="E12308" s="288"/>
    </row>
    <row r="12309" spans="4:5" ht="14.4" x14ac:dyDescent="0.55000000000000004">
      <c r="D12309" s="286"/>
      <c r="E12309" s="288"/>
    </row>
    <row r="12310" spans="4:5" ht="14.4" x14ac:dyDescent="0.55000000000000004">
      <c r="D12310" s="286"/>
      <c r="E12310" s="288"/>
    </row>
    <row r="12311" spans="4:5" ht="14.4" x14ac:dyDescent="0.55000000000000004">
      <c r="D12311" s="286"/>
      <c r="E12311" s="288"/>
    </row>
    <row r="12312" spans="4:5" ht="14.4" x14ac:dyDescent="0.55000000000000004">
      <c r="D12312" s="286"/>
      <c r="E12312" s="288"/>
    </row>
    <row r="12313" spans="4:5" ht="14.4" x14ac:dyDescent="0.55000000000000004">
      <c r="D12313" s="286"/>
      <c r="E12313" s="288"/>
    </row>
    <row r="12314" spans="4:5" ht="14.4" x14ac:dyDescent="0.55000000000000004">
      <c r="D12314" s="286"/>
      <c r="E12314" s="288"/>
    </row>
    <row r="12315" spans="4:5" ht="14.4" x14ac:dyDescent="0.55000000000000004">
      <c r="D12315" s="286"/>
      <c r="E12315" s="288"/>
    </row>
    <row r="12316" spans="4:5" ht="14.4" x14ac:dyDescent="0.55000000000000004">
      <c r="D12316" s="286"/>
      <c r="E12316" s="288"/>
    </row>
    <row r="12317" spans="4:5" ht="14.4" x14ac:dyDescent="0.55000000000000004">
      <c r="D12317" s="286"/>
      <c r="E12317" s="288"/>
    </row>
    <row r="12318" spans="4:5" ht="14.4" x14ac:dyDescent="0.55000000000000004">
      <c r="D12318" s="286"/>
      <c r="E12318" s="288"/>
    </row>
    <row r="12319" spans="4:5" ht="14.4" x14ac:dyDescent="0.55000000000000004">
      <c r="D12319" s="286"/>
      <c r="E12319" s="288"/>
    </row>
    <row r="12320" spans="4:5" ht="14.4" x14ac:dyDescent="0.55000000000000004">
      <c r="D12320" s="286"/>
      <c r="E12320" s="288"/>
    </row>
    <row r="12321" spans="4:5" ht="14.4" x14ac:dyDescent="0.55000000000000004">
      <c r="D12321" s="286"/>
      <c r="E12321" s="288"/>
    </row>
    <row r="12322" spans="4:5" ht="14.4" x14ac:dyDescent="0.55000000000000004">
      <c r="D12322" s="286"/>
      <c r="E12322" s="288"/>
    </row>
    <row r="12323" spans="4:5" ht="14.4" x14ac:dyDescent="0.55000000000000004">
      <c r="D12323" s="286"/>
      <c r="E12323" s="288"/>
    </row>
    <row r="12324" spans="4:5" ht="14.4" x14ac:dyDescent="0.55000000000000004">
      <c r="D12324" s="286"/>
      <c r="E12324" s="288"/>
    </row>
    <row r="12325" spans="4:5" ht="14.4" x14ac:dyDescent="0.55000000000000004">
      <c r="D12325" s="286"/>
      <c r="E12325" s="288"/>
    </row>
    <row r="12326" spans="4:5" ht="14.4" x14ac:dyDescent="0.55000000000000004">
      <c r="D12326" s="286"/>
      <c r="E12326" s="288"/>
    </row>
    <row r="12327" spans="4:5" ht="14.4" x14ac:dyDescent="0.55000000000000004">
      <c r="D12327" s="286"/>
      <c r="E12327" s="288"/>
    </row>
    <row r="12328" spans="4:5" ht="14.4" x14ac:dyDescent="0.55000000000000004">
      <c r="D12328" s="286"/>
      <c r="E12328" s="288"/>
    </row>
    <row r="12329" spans="4:5" ht="14.4" x14ac:dyDescent="0.55000000000000004">
      <c r="D12329" s="286"/>
      <c r="E12329" s="288"/>
    </row>
    <row r="12330" spans="4:5" ht="14.4" x14ac:dyDescent="0.55000000000000004">
      <c r="D12330" s="286"/>
      <c r="E12330" s="288"/>
    </row>
    <row r="12331" spans="4:5" ht="14.4" x14ac:dyDescent="0.55000000000000004">
      <c r="D12331" s="286"/>
      <c r="E12331" s="288"/>
    </row>
    <row r="12332" spans="4:5" ht="14.4" x14ac:dyDescent="0.55000000000000004">
      <c r="D12332" s="286"/>
      <c r="E12332" s="288"/>
    </row>
    <row r="12333" spans="4:5" ht="14.4" x14ac:dyDescent="0.55000000000000004">
      <c r="D12333" s="286"/>
      <c r="E12333" s="288"/>
    </row>
    <row r="12334" spans="4:5" ht="14.4" x14ac:dyDescent="0.55000000000000004">
      <c r="D12334" s="286"/>
      <c r="E12334" s="288"/>
    </row>
    <row r="12335" spans="4:5" ht="14.4" x14ac:dyDescent="0.55000000000000004">
      <c r="D12335" s="286"/>
      <c r="E12335" s="288"/>
    </row>
    <row r="12336" spans="4:5" ht="14.4" x14ac:dyDescent="0.55000000000000004">
      <c r="D12336" s="286"/>
      <c r="E12336" s="288"/>
    </row>
    <row r="12337" spans="4:5" ht="14.4" x14ac:dyDescent="0.55000000000000004">
      <c r="D12337" s="286"/>
      <c r="E12337" s="288"/>
    </row>
    <row r="12338" spans="4:5" ht="14.4" x14ac:dyDescent="0.55000000000000004">
      <c r="D12338" s="286"/>
      <c r="E12338" s="288"/>
    </row>
    <row r="12339" spans="4:5" ht="14.4" x14ac:dyDescent="0.55000000000000004">
      <c r="D12339" s="286"/>
      <c r="E12339" s="288"/>
    </row>
    <row r="12340" spans="4:5" ht="14.4" x14ac:dyDescent="0.55000000000000004">
      <c r="D12340" s="286"/>
      <c r="E12340" s="288"/>
    </row>
    <row r="12341" spans="4:5" ht="14.4" x14ac:dyDescent="0.55000000000000004">
      <c r="D12341" s="286"/>
      <c r="E12341" s="288"/>
    </row>
    <row r="12342" spans="4:5" ht="14.4" x14ac:dyDescent="0.55000000000000004">
      <c r="D12342" s="286"/>
      <c r="E12342" s="288"/>
    </row>
    <row r="12343" spans="4:5" ht="14.4" x14ac:dyDescent="0.55000000000000004">
      <c r="D12343" s="286"/>
      <c r="E12343" s="288"/>
    </row>
    <row r="12344" spans="4:5" ht="14.4" x14ac:dyDescent="0.55000000000000004">
      <c r="D12344" s="286"/>
      <c r="E12344" s="288"/>
    </row>
    <row r="12345" spans="4:5" ht="14.4" x14ac:dyDescent="0.55000000000000004">
      <c r="D12345" s="286"/>
      <c r="E12345" s="288"/>
    </row>
    <row r="12346" spans="4:5" ht="14.4" x14ac:dyDescent="0.55000000000000004">
      <c r="D12346" s="286"/>
      <c r="E12346" s="288"/>
    </row>
    <row r="12347" spans="4:5" ht="14.4" x14ac:dyDescent="0.55000000000000004">
      <c r="D12347" s="286"/>
      <c r="E12347" s="288"/>
    </row>
    <row r="12348" spans="4:5" ht="14.4" x14ac:dyDescent="0.55000000000000004">
      <c r="D12348" s="286"/>
      <c r="E12348" s="288"/>
    </row>
    <row r="12349" spans="4:5" ht="14.4" x14ac:dyDescent="0.55000000000000004">
      <c r="D12349" s="286"/>
      <c r="E12349" s="288"/>
    </row>
    <row r="12350" spans="4:5" ht="14.4" x14ac:dyDescent="0.55000000000000004">
      <c r="D12350" s="286"/>
      <c r="E12350" s="288"/>
    </row>
    <row r="12351" spans="4:5" ht="14.4" x14ac:dyDescent="0.55000000000000004">
      <c r="D12351" s="286"/>
      <c r="E12351" s="288"/>
    </row>
    <row r="12352" spans="4:5" ht="14.4" x14ac:dyDescent="0.55000000000000004">
      <c r="D12352" s="286"/>
      <c r="E12352" s="288"/>
    </row>
    <row r="12353" spans="4:5" ht="14.4" x14ac:dyDescent="0.55000000000000004">
      <c r="D12353" s="286"/>
      <c r="E12353" s="288"/>
    </row>
    <row r="12354" spans="4:5" ht="14.4" x14ac:dyDescent="0.55000000000000004">
      <c r="D12354" s="286"/>
      <c r="E12354" s="288"/>
    </row>
    <row r="12355" spans="4:5" ht="14.4" x14ac:dyDescent="0.55000000000000004">
      <c r="D12355" s="286"/>
      <c r="E12355" s="288"/>
    </row>
    <row r="12356" spans="4:5" ht="14.4" x14ac:dyDescent="0.55000000000000004">
      <c r="D12356" s="286"/>
      <c r="E12356" s="288"/>
    </row>
    <row r="12357" spans="4:5" ht="14.4" x14ac:dyDescent="0.55000000000000004">
      <c r="D12357" s="286"/>
      <c r="E12357" s="288"/>
    </row>
    <row r="12358" spans="4:5" ht="14.4" x14ac:dyDescent="0.55000000000000004">
      <c r="D12358" s="286"/>
      <c r="E12358" s="288"/>
    </row>
    <row r="12359" spans="4:5" ht="14.4" x14ac:dyDescent="0.55000000000000004">
      <c r="D12359" s="286"/>
      <c r="E12359" s="288"/>
    </row>
    <row r="12360" spans="4:5" ht="14.4" x14ac:dyDescent="0.55000000000000004">
      <c r="D12360" s="286"/>
      <c r="E12360" s="288"/>
    </row>
    <row r="12361" spans="4:5" ht="14.4" x14ac:dyDescent="0.55000000000000004">
      <c r="D12361" s="286"/>
      <c r="E12361" s="288"/>
    </row>
    <row r="12362" spans="4:5" ht="14.4" x14ac:dyDescent="0.55000000000000004">
      <c r="D12362" s="286"/>
      <c r="E12362" s="288"/>
    </row>
    <row r="12363" spans="4:5" ht="14.4" x14ac:dyDescent="0.55000000000000004">
      <c r="D12363" s="286"/>
      <c r="E12363" s="288"/>
    </row>
    <row r="12364" spans="4:5" ht="14.4" x14ac:dyDescent="0.55000000000000004">
      <c r="D12364" s="286"/>
      <c r="E12364" s="288"/>
    </row>
    <row r="12365" spans="4:5" ht="14.4" x14ac:dyDescent="0.55000000000000004">
      <c r="D12365" s="286"/>
      <c r="E12365" s="288"/>
    </row>
    <row r="12366" spans="4:5" ht="14.4" x14ac:dyDescent="0.55000000000000004">
      <c r="D12366" s="286"/>
      <c r="E12366" s="288"/>
    </row>
    <row r="12367" spans="4:5" ht="14.4" x14ac:dyDescent="0.55000000000000004">
      <c r="D12367" s="286"/>
      <c r="E12367" s="288"/>
    </row>
    <row r="12368" spans="4:5" ht="14.4" x14ac:dyDescent="0.55000000000000004">
      <c r="D12368" s="286"/>
      <c r="E12368" s="288"/>
    </row>
    <row r="12369" spans="4:5" ht="14.4" x14ac:dyDescent="0.55000000000000004">
      <c r="D12369" s="286"/>
      <c r="E12369" s="288"/>
    </row>
    <row r="12370" spans="4:5" ht="14.4" x14ac:dyDescent="0.55000000000000004">
      <c r="D12370" s="286"/>
      <c r="E12370" s="288"/>
    </row>
    <row r="12371" spans="4:5" ht="14.4" x14ac:dyDescent="0.55000000000000004">
      <c r="D12371" s="286"/>
      <c r="E12371" s="288"/>
    </row>
    <row r="12372" spans="4:5" ht="14.4" x14ac:dyDescent="0.55000000000000004">
      <c r="D12372" s="286"/>
      <c r="E12372" s="288"/>
    </row>
    <row r="12373" spans="4:5" ht="14.4" x14ac:dyDescent="0.55000000000000004">
      <c r="D12373" s="286"/>
      <c r="E12373" s="288"/>
    </row>
    <row r="12374" spans="4:5" ht="14.4" x14ac:dyDescent="0.55000000000000004">
      <c r="D12374" s="286"/>
      <c r="E12374" s="288"/>
    </row>
    <row r="12375" spans="4:5" ht="14.4" x14ac:dyDescent="0.55000000000000004">
      <c r="D12375" s="286"/>
      <c r="E12375" s="288"/>
    </row>
    <row r="12376" spans="4:5" ht="14.4" x14ac:dyDescent="0.55000000000000004">
      <c r="D12376" s="286"/>
      <c r="E12376" s="288"/>
    </row>
    <row r="12377" spans="4:5" ht="14.4" x14ac:dyDescent="0.55000000000000004">
      <c r="D12377" s="286"/>
      <c r="E12377" s="288"/>
    </row>
    <row r="12378" spans="4:5" ht="14.4" x14ac:dyDescent="0.55000000000000004">
      <c r="D12378" s="286"/>
      <c r="E12378" s="288"/>
    </row>
    <row r="12379" spans="4:5" ht="14.4" x14ac:dyDescent="0.55000000000000004">
      <c r="D12379" s="286"/>
      <c r="E12379" s="288"/>
    </row>
    <row r="12380" spans="4:5" ht="14.4" x14ac:dyDescent="0.55000000000000004">
      <c r="D12380" s="286"/>
      <c r="E12380" s="288"/>
    </row>
    <row r="12381" spans="4:5" ht="14.4" x14ac:dyDescent="0.55000000000000004">
      <c r="D12381" s="286"/>
      <c r="E12381" s="288"/>
    </row>
    <row r="12382" spans="4:5" ht="14.4" x14ac:dyDescent="0.55000000000000004">
      <c r="D12382" s="286"/>
      <c r="E12382" s="288"/>
    </row>
    <row r="12383" spans="4:5" ht="14.4" x14ac:dyDescent="0.55000000000000004">
      <c r="D12383" s="286"/>
      <c r="E12383" s="288"/>
    </row>
    <row r="12384" spans="4:5" ht="14.4" x14ac:dyDescent="0.55000000000000004">
      <c r="D12384" s="286"/>
      <c r="E12384" s="288"/>
    </row>
    <row r="12385" spans="4:5" ht="14.4" x14ac:dyDescent="0.55000000000000004">
      <c r="D12385" s="286"/>
      <c r="E12385" s="288"/>
    </row>
    <row r="12386" spans="4:5" ht="14.4" x14ac:dyDescent="0.55000000000000004">
      <c r="D12386" s="286"/>
      <c r="E12386" s="288"/>
    </row>
    <row r="12387" spans="4:5" ht="14.4" x14ac:dyDescent="0.55000000000000004">
      <c r="D12387" s="286"/>
      <c r="E12387" s="288"/>
    </row>
    <row r="12388" spans="4:5" ht="14.4" x14ac:dyDescent="0.55000000000000004">
      <c r="D12388" s="286"/>
      <c r="E12388" s="288"/>
    </row>
    <row r="12389" spans="4:5" ht="14.4" x14ac:dyDescent="0.55000000000000004">
      <c r="D12389" s="286"/>
      <c r="E12389" s="288"/>
    </row>
    <row r="12390" spans="4:5" ht="14.4" x14ac:dyDescent="0.55000000000000004">
      <c r="D12390" s="286"/>
      <c r="E12390" s="288"/>
    </row>
    <row r="12391" spans="4:5" ht="14.4" x14ac:dyDescent="0.55000000000000004">
      <c r="D12391" s="286"/>
      <c r="E12391" s="288"/>
    </row>
    <row r="12392" spans="4:5" ht="14.4" x14ac:dyDescent="0.55000000000000004">
      <c r="D12392" s="286"/>
      <c r="E12392" s="288"/>
    </row>
    <row r="12393" spans="4:5" ht="14.4" x14ac:dyDescent="0.55000000000000004">
      <c r="D12393" s="286"/>
      <c r="E12393" s="288"/>
    </row>
    <row r="12394" spans="4:5" ht="14.4" x14ac:dyDescent="0.55000000000000004">
      <c r="D12394" s="286"/>
      <c r="E12394" s="288"/>
    </row>
    <row r="12395" spans="4:5" ht="14.4" x14ac:dyDescent="0.55000000000000004">
      <c r="D12395" s="286"/>
      <c r="E12395" s="288"/>
    </row>
    <row r="12396" spans="4:5" ht="14.4" x14ac:dyDescent="0.55000000000000004">
      <c r="D12396" s="286"/>
      <c r="E12396" s="288"/>
    </row>
    <row r="12397" spans="4:5" ht="14.4" x14ac:dyDescent="0.55000000000000004">
      <c r="D12397" s="286"/>
      <c r="E12397" s="288"/>
    </row>
    <row r="12398" spans="4:5" ht="14.4" x14ac:dyDescent="0.55000000000000004">
      <c r="D12398" s="286"/>
      <c r="E12398" s="288"/>
    </row>
    <row r="12399" spans="4:5" ht="14.4" x14ac:dyDescent="0.55000000000000004">
      <c r="D12399" s="286"/>
      <c r="E12399" s="288"/>
    </row>
    <row r="12400" spans="4:5" ht="14.4" x14ac:dyDescent="0.55000000000000004">
      <c r="D12400" s="286"/>
      <c r="E12400" s="288"/>
    </row>
    <row r="12401" spans="4:5" ht="14.4" x14ac:dyDescent="0.55000000000000004">
      <c r="D12401" s="286"/>
      <c r="E12401" s="288"/>
    </row>
    <row r="12402" spans="4:5" ht="14.4" x14ac:dyDescent="0.55000000000000004">
      <c r="D12402" s="286"/>
      <c r="E12402" s="288"/>
    </row>
    <row r="12403" spans="4:5" ht="14.4" x14ac:dyDescent="0.55000000000000004">
      <c r="D12403" s="286"/>
      <c r="E12403" s="288"/>
    </row>
    <row r="12404" spans="4:5" ht="14.4" x14ac:dyDescent="0.55000000000000004">
      <c r="D12404" s="286"/>
      <c r="E12404" s="288"/>
    </row>
    <row r="12405" spans="4:5" ht="14.4" x14ac:dyDescent="0.55000000000000004">
      <c r="D12405" s="286"/>
      <c r="E12405" s="288"/>
    </row>
    <row r="12406" spans="4:5" ht="14.4" x14ac:dyDescent="0.55000000000000004">
      <c r="D12406" s="286"/>
      <c r="E12406" s="288"/>
    </row>
    <row r="12407" spans="4:5" ht="14.4" x14ac:dyDescent="0.55000000000000004">
      <c r="D12407" s="286"/>
      <c r="E12407" s="288"/>
    </row>
    <row r="12408" spans="4:5" ht="14.4" x14ac:dyDescent="0.55000000000000004">
      <c r="D12408" s="286"/>
      <c r="E12408" s="288"/>
    </row>
    <row r="12409" spans="4:5" ht="14.4" x14ac:dyDescent="0.55000000000000004">
      <c r="D12409" s="286"/>
      <c r="E12409" s="288"/>
    </row>
    <row r="12410" spans="4:5" ht="14.4" x14ac:dyDescent="0.55000000000000004">
      <c r="D12410" s="286"/>
      <c r="E12410" s="288"/>
    </row>
    <row r="12411" spans="4:5" ht="14.4" x14ac:dyDescent="0.55000000000000004">
      <c r="D12411" s="286"/>
      <c r="E12411" s="288"/>
    </row>
    <row r="12412" spans="4:5" ht="14.4" x14ac:dyDescent="0.55000000000000004">
      <c r="D12412" s="286"/>
      <c r="E12412" s="288"/>
    </row>
    <row r="12413" spans="4:5" ht="14.4" x14ac:dyDescent="0.55000000000000004">
      <c r="D12413" s="286"/>
      <c r="E12413" s="288"/>
    </row>
    <row r="12414" spans="4:5" ht="14.4" x14ac:dyDescent="0.55000000000000004">
      <c r="D12414" s="286"/>
      <c r="E12414" s="288"/>
    </row>
    <row r="12415" spans="4:5" ht="14.4" x14ac:dyDescent="0.55000000000000004">
      <c r="D12415" s="286"/>
      <c r="E12415" s="288"/>
    </row>
    <row r="12416" spans="4:5" ht="14.4" x14ac:dyDescent="0.55000000000000004">
      <c r="D12416" s="286"/>
      <c r="E12416" s="288"/>
    </row>
    <row r="12417" spans="4:5" ht="14.4" x14ac:dyDescent="0.55000000000000004">
      <c r="D12417" s="286"/>
      <c r="E12417" s="288"/>
    </row>
    <row r="12418" spans="4:5" ht="14.4" x14ac:dyDescent="0.55000000000000004">
      <c r="D12418" s="286"/>
      <c r="E12418" s="288"/>
    </row>
    <row r="12419" spans="4:5" ht="14.4" x14ac:dyDescent="0.55000000000000004">
      <c r="D12419" s="286"/>
      <c r="E12419" s="288"/>
    </row>
    <row r="12420" spans="4:5" ht="14.4" x14ac:dyDescent="0.55000000000000004">
      <c r="D12420" s="286"/>
      <c r="E12420" s="288"/>
    </row>
    <row r="12421" spans="4:5" ht="14.4" x14ac:dyDescent="0.55000000000000004">
      <c r="D12421" s="286"/>
      <c r="E12421" s="288"/>
    </row>
    <row r="12422" spans="4:5" ht="14.4" x14ac:dyDescent="0.55000000000000004">
      <c r="D12422" s="286"/>
      <c r="E12422" s="288"/>
    </row>
    <row r="12423" spans="4:5" ht="14.4" x14ac:dyDescent="0.55000000000000004">
      <c r="D12423" s="286"/>
      <c r="E12423" s="288"/>
    </row>
    <row r="12424" spans="4:5" ht="14.4" x14ac:dyDescent="0.55000000000000004">
      <c r="D12424" s="286"/>
      <c r="E12424" s="288"/>
    </row>
    <row r="12425" spans="4:5" ht="14.4" x14ac:dyDescent="0.55000000000000004">
      <c r="D12425" s="286"/>
      <c r="E12425" s="288"/>
    </row>
    <row r="12426" spans="4:5" ht="14.4" x14ac:dyDescent="0.55000000000000004">
      <c r="D12426" s="286"/>
      <c r="E12426" s="288"/>
    </row>
    <row r="12427" spans="4:5" ht="14.4" x14ac:dyDescent="0.55000000000000004">
      <c r="D12427" s="286"/>
      <c r="E12427" s="288"/>
    </row>
    <row r="12428" spans="4:5" ht="14.4" x14ac:dyDescent="0.55000000000000004">
      <c r="D12428" s="286"/>
      <c r="E12428" s="288"/>
    </row>
    <row r="12429" spans="4:5" ht="14.4" x14ac:dyDescent="0.55000000000000004">
      <c r="D12429" s="286"/>
      <c r="E12429" s="288"/>
    </row>
    <row r="12430" spans="4:5" ht="14.4" x14ac:dyDescent="0.55000000000000004">
      <c r="D12430" s="286"/>
      <c r="E12430" s="288"/>
    </row>
    <row r="12431" spans="4:5" ht="14.4" x14ac:dyDescent="0.55000000000000004">
      <c r="D12431" s="286"/>
      <c r="E12431" s="288"/>
    </row>
    <row r="12432" spans="4:5" ht="14.4" x14ac:dyDescent="0.55000000000000004">
      <c r="D12432" s="286"/>
      <c r="E12432" s="288"/>
    </row>
    <row r="12433" spans="4:5" ht="14.4" x14ac:dyDescent="0.55000000000000004">
      <c r="D12433" s="286"/>
      <c r="E12433" s="288"/>
    </row>
    <row r="12434" spans="4:5" ht="14.4" x14ac:dyDescent="0.55000000000000004">
      <c r="D12434" s="286"/>
      <c r="E12434" s="288"/>
    </row>
    <row r="12435" spans="4:5" ht="14.4" x14ac:dyDescent="0.55000000000000004">
      <c r="D12435" s="286"/>
      <c r="E12435" s="288"/>
    </row>
    <row r="12436" spans="4:5" ht="14.4" x14ac:dyDescent="0.55000000000000004">
      <c r="D12436" s="286"/>
      <c r="E12436" s="288"/>
    </row>
    <row r="12437" spans="4:5" ht="14.4" x14ac:dyDescent="0.55000000000000004">
      <c r="D12437" s="286"/>
      <c r="E12437" s="288"/>
    </row>
    <row r="12438" spans="4:5" ht="14.4" x14ac:dyDescent="0.55000000000000004">
      <c r="D12438" s="286"/>
      <c r="E12438" s="288"/>
    </row>
    <row r="12439" spans="4:5" ht="14.4" x14ac:dyDescent="0.55000000000000004">
      <c r="D12439" s="286"/>
      <c r="E12439" s="288"/>
    </row>
    <row r="12440" spans="4:5" ht="14.4" x14ac:dyDescent="0.55000000000000004">
      <c r="D12440" s="286"/>
      <c r="E12440" s="288"/>
    </row>
    <row r="12441" spans="4:5" ht="14.4" x14ac:dyDescent="0.55000000000000004">
      <c r="D12441" s="286"/>
      <c r="E12441" s="288"/>
    </row>
    <row r="12442" spans="4:5" ht="14.4" x14ac:dyDescent="0.55000000000000004">
      <c r="D12442" s="286"/>
      <c r="E12442" s="288"/>
    </row>
    <row r="12443" spans="4:5" ht="14.4" x14ac:dyDescent="0.55000000000000004">
      <c r="D12443" s="286"/>
      <c r="E12443" s="288"/>
    </row>
    <row r="12444" spans="4:5" ht="14.4" x14ac:dyDescent="0.55000000000000004">
      <c r="D12444" s="286"/>
      <c r="E12444" s="288"/>
    </row>
    <row r="12445" spans="4:5" ht="14.4" x14ac:dyDescent="0.55000000000000004">
      <c r="D12445" s="286"/>
      <c r="E12445" s="288"/>
    </row>
    <row r="12446" spans="4:5" ht="14.4" x14ac:dyDescent="0.55000000000000004">
      <c r="D12446" s="286"/>
      <c r="E12446" s="288"/>
    </row>
    <row r="12447" spans="4:5" ht="14.4" x14ac:dyDescent="0.55000000000000004">
      <c r="D12447" s="286"/>
      <c r="E12447" s="288"/>
    </row>
    <row r="12448" spans="4:5" ht="14.4" x14ac:dyDescent="0.55000000000000004">
      <c r="D12448" s="286"/>
      <c r="E12448" s="288"/>
    </row>
    <row r="12449" spans="4:5" ht="14.4" x14ac:dyDescent="0.55000000000000004">
      <c r="D12449" s="286"/>
      <c r="E12449" s="288"/>
    </row>
    <row r="12450" spans="4:5" ht="14.4" x14ac:dyDescent="0.55000000000000004">
      <c r="D12450" s="286"/>
      <c r="E12450" s="288"/>
    </row>
    <row r="12451" spans="4:5" ht="14.4" x14ac:dyDescent="0.55000000000000004">
      <c r="D12451" s="286"/>
      <c r="E12451" s="288"/>
    </row>
    <row r="12452" spans="4:5" ht="14.4" x14ac:dyDescent="0.55000000000000004">
      <c r="D12452" s="286"/>
      <c r="E12452" s="288"/>
    </row>
    <row r="12453" spans="4:5" ht="14.4" x14ac:dyDescent="0.55000000000000004">
      <c r="D12453" s="286"/>
      <c r="E12453" s="288"/>
    </row>
    <row r="12454" spans="4:5" ht="14.4" x14ac:dyDescent="0.55000000000000004">
      <c r="D12454" s="286"/>
      <c r="E12454" s="288"/>
    </row>
    <row r="12455" spans="4:5" ht="14.4" x14ac:dyDescent="0.55000000000000004">
      <c r="D12455" s="286"/>
      <c r="E12455" s="288"/>
    </row>
    <row r="12456" spans="4:5" ht="14.4" x14ac:dyDescent="0.55000000000000004">
      <c r="D12456" s="286"/>
      <c r="E12456" s="288"/>
    </row>
    <row r="12457" spans="4:5" ht="14.4" x14ac:dyDescent="0.55000000000000004">
      <c r="D12457" s="286"/>
      <c r="E12457" s="288"/>
    </row>
    <row r="12458" spans="4:5" ht="14.4" x14ac:dyDescent="0.55000000000000004">
      <c r="D12458" s="286"/>
      <c r="E12458" s="288"/>
    </row>
    <row r="12459" spans="4:5" ht="14.4" x14ac:dyDescent="0.55000000000000004">
      <c r="D12459" s="286"/>
      <c r="E12459" s="288"/>
    </row>
    <row r="12460" spans="4:5" ht="14.4" x14ac:dyDescent="0.55000000000000004">
      <c r="D12460" s="286"/>
      <c r="E12460" s="288"/>
    </row>
    <row r="12461" spans="4:5" ht="14.4" x14ac:dyDescent="0.55000000000000004">
      <c r="D12461" s="286"/>
      <c r="E12461" s="288"/>
    </row>
    <row r="12462" spans="4:5" ht="14.4" x14ac:dyDescent="0.55000000000000004">
      <c r="D12462" s="286"/>
      <c r="E12462" s="288"/>
    </row>
    <row r="12463" spans="4:5" ht="14.4" x14ac:dyDescent="0.55000000000000004">
      <c r="D12463" s="286"/>
      <c r="E12463" s="288"/>
    </row>
    <row r="12464" spans="4:5" ht="14.4" x14ac:dyDescent="0.55000000000000004">
      <c r="D12464" s="286"/>
      <c r="E12464" s="288"/>
    </row>
    <row r="12465" spans="4:5" ht="14.4" x14ac:dyDescent="0.55000000000000004">
      <c r="D12465" s="286"/>
      <c r="E12465" s="288"/>
    </row>
    <row r="12466" spans="4:5" ht="14.4" x14ac:dyDescent="0.55000000000000004">
      <c r="D12466" s="286"/>
      <c r="E12466" s="288"/>
    </row>
    <row r="12467" spans="4:5" ht="14.4" x14ac:dyDescent="0.55000000000000004">
      <c r="D12467" s="286"/>
      <c r="E12467" s="288"/>
    </row>
    <row r="12468" spans="4:5" ht="14.4" x14ac:dyDescent="0.55000000000000004">
      <c r="D12468" s="286"/>
      <c r="E12468" s="288"/>
    </row>
    <row r="12469" spans="4:5" ht="14.4" x14ac:dyDescent="0.55000000000000004">
      <c r="D12469" s="286"/>
      <c r="E12469" s="288"/>
    </row>
    <row r="12470" spans="4:5" ht="14.4" x14ac:dyDescent="0.55000000000000004">
      <c r="D12470" s="286"/>
      <c r="E12470" s="288"/>
    </row>
    <row r="12471" spans="4:5" ht="14.4" x14ac:dyDescent="0.55000000000000004">
      <c r="D12471" s="286"/>
      <c r="E12471" s="288"/>
    </row>
    <row r="12472" spans="4:5" ht="14.4" x14ac:dyDescent="0.55000000000000004">
      <c r="D12472" s="286"/>
      <c r="E12472" s="288"/>
    </row>
    <row r="12473" spans="4:5" ht="14.4" x14ac:dyDescent="0.55000000000000004">
      <c r="D12473" s="286"/>
      <c r="E12473" s="288"/>
    </row>
    <row r="12474" spans="4:5" ht="14.4" x14ac:dyDescent="0.55000000000000004">
      <c r="D12474" s="286"/>
      <c r="E12474" s="288"/>
    </row>
    <row r="12475" spans="4:5" ht="14.4" x14ac:dyDescent="0.55000000000000004">
      <c r="D12475" s="286"/>
      <c r="E12475" s="288"/>
    </row>
    <row r="12476" spans="4:5" ht="14.4" x14ac:dyDescent="0.55000000000000004">
      <c r="D12476" s="286"/>
      <c r="E12476" s="288"/>
    </row>
    <row r="12477" spans="4:5" ht="14.4" x14ac:dyDescent="0.55000000000000004">
      <c r="D12477" s="286"/>
      <c r="E12477" s="288"/>
    </row>
    <row r="12478" spans="4:5" ht="14.4" x14ac:dyDescent="0.55000000000000004">
      <c r="D12478" s="286"/>
      <c r="E12478" s="288"/>
    </row>
    <row r="12479" spans="4:5" ht="14.4" x14ac:dyDescent="0.55000000000000004">
      <c r="D12479" s="286"/>
      <c r="E12479" s="288"/>
    </row>
    <row r="12480" spans="4:5" ht="14.4" x14ac:dyDescent="0.55000000000000004">
      <c r="D12480" s="286"/>
      <c r="E12480" s="288"/>
    </row>
    <row r="12481" spans="4:5" ht="14.4" x14ac:dyDescent="0.55000000000000004">
      <c r="D12481" s="286"/>
      <c r="E12481" s="288"/>
    </row>
    <row r="12482" spans="4:5" ht="14.4" x14ac:dyDescent="0.55000000000000004">
      <c r="D12482" s="286"/>
      <c r="E12482" s="288"/>
    </row>
    <row r="12483" spans="4:5" ht="14.4" x14ac:dyDescent="0.55000000000000004">
      <c r="D12483" s="286"/>
      <c r="E12483" s="288"/>
    </row>
    <row r="12484" spans="4:5" ht="14.4" x14ac:dyDescent="0.55000000000000004">
      <c r="D12484" s="286"/>
      <c r="E12484" s="288"/>
    </row>
    <row r="12485" spans="4:5" ht="14.4" x14ac:dyDescent="0.55000000000000004">
      <c r="D12485" s="286"/>
      <c r="E12485" s="288"/>
    </row>
    <row r="12486" spans="4:5" ht="14.4" x14ac:dyDescent="0.55000000000000004">
      <c r="D12486" s="286"/>
      <c r="E12486" s="288"/>
    </row>
    <row r="12487" spans="4:5" ht="14.4" x14ac:dyDescent="0.55000000000000004">
      <c r="D12487" s="286"/>
      <c r="E12487" s="288"/>
    </row>
    <row r="12488" spans="4:5" ht="14.4" x14ac:dyDescent="0.55000000000000004">
      <c r="D12488" s="286"/>
      <c r="E12488" s="288"/>
    </row>
    <row r="12489" spans="4:5" ht="14.4" x14ac:dyDescent="0.55000000000000004">
      <c r="D12489" s="286"/>
      <c r="E12489" s="288"/>
    </row>
    <row r="12490" spans="4:5" ht="14.4" x14ac:dyDescent="0.55000000000000004">
      <c r="D12490" s="286"/>
      <c r="E12490" s="288"/>
    </row>
    <row r="12491" spans="4:5" ht="14.4" x14ac:dyDescent="0.55000000000000004">
      <c r="D12491" s="286"/>
      <c r="E12491" s="288"/>
    </row>
    <row r="12492" spans="4:5" ht="14.4" x14ac:dyDescent="0.55000000000000004">
      <c r="D12492" s="286"/>
      <c r="E12492" s="288"/>
    </row>
    <row r="12493" spans="4:5" ht="14.4" x14ac:dyDescent="0.55000000000000004">
      <c r="D12493" s="286"/>
      <c r="E12493" s="288"/>
    </row>
    <row r="12494" spans="4:5" ht="14.4" x14ac:dyDescent="0.55000000000000004">
      <c r="D12494" s="286"/>
      <c r="E12494" s="288"/>
    </row>
    <row r="12495" spans="4:5" ht="14.4" x14ac:dyDescent="0.55000000000000004">
      <c r="D12495" s="286"/>
      <c r="E12495" s="288"/>
    </row>
    <row r="12496" spans="4:5" ht="14.4" x14ac:dyDescent="0.55000000000000004">
      <c r="D12496" s="286"/>
      <c r="E12496" s="288"/>
    </row>
    <row r="12497" spans="4:5" ht="14.4" x14ac:dyDescent="0.55000000000000004">
      <c r="D12497" s="286"/>
      <c r="E12497" s="288"/>
    </row>
    <row r="12498" spans="4:5" ht="14.4" x14ac:dyDescent="0.55000000000000004">
      <c r="D12498" s="286"/>
      <c r="E12498" s="288"/>
    </row>
    <row r="12499" spans="4:5" ht="14.4" x14ac:dyDescent="0.55000000000000004">
      <c r="D12499" s="286"/>
      <c r="E12499" s="288"/>
    </row>
    <row r="12500" spans="4:5" ht="14.4" x14ac:dyDescent="0.55000000000000004">
      <c r="D12500" s="286"/>
      <c r="E12500" s="288"/>
    </row>
    <row r="12501" spans="4:5" ht="14.4" x14ac:dyDescent="0.55000000000000004">
      <c r="D12501" s="286"/>
      <c r="E12501" s="288"/>
    </row>
    <row r="12502" spans="4:5" ht="14.4" x14ac:dyDescent="0.55000000000000004">
      <c r="D12502" s="286"/>
      <c r="E12502" s="288"/>
    </row>
    <row r="12503" spans="4:5" ht="14.4" x14ac:dyDescent="0.55000000000000004">
      <c r="D12503" s="286"/>
      <c r="E12503" s="288"/>
    </row>
    <row r="12504" spans="4:5" ht="14.4" x14ac:dyDescent="0.55000000000000004">
      <c r="D12504" s="286"/>
      <c r="E12504" s="288"/>
    </row>
    <row r="12505" spans="4:5" ht="14.4" x14ac:dyDescent="0.55000000000000004">
      <c r="D12505" s="286"/>
      <c r="E12505" s="288"/>
    </row>
    <row r="12506" spans="4:5" ht="14.4" x14ac:dyDescent="0.55000000000000004">
      <c r="D12506" s="286"/>
      <c r="E12506" s="288"/>
    </row>
    <row r="12507" spans="4:5" ht="14.4" x14ac:dyDescent="0.55000000000000004">
      <c r="D12507" s="286"/>
      <c r="E12507" s="288"/>
    </row>
    <row r="12508" spans="4:5" ht="14.4" x14ac:dyDescent="0.55000000000000004">
      <c r="D12508" s="286"/>
      <c r="E12508" s="288"/>
    </row>
    <row r="12509" spans="4:5" ht="14.4" x14ac:dyDescent="0.55000000000000004">
      <c r="D12509" s="286"/>
      <c r="E12509" s="288"/>
    </row>
    <row r="12510" spans="4:5" ht="14.4" x14ac:dyDescent="0.55000000000000004">
      <c r="D12510" s="286"/>
      <c r="E12510" s="288"/>
    </row>
    <row r="12511" spans="4:5" ht="14.4" x14ac:dyDescent="0.55000000000000004">
      <c r="D12511" s="286"/>
      <c r="E12511" s="288"/>
    </row>
    <row r="12512" spans="4:5" ht="14.4" x14ac:dyDescent="0.55000000000000004">
      <c r="D12512" s="286"/>
      <c r="E12512" s="288"/>
    </row>
    <row r="12513" spans="4:5" ht="14.4" x14ac:dyDescent="0.55000000000000004">
      <c r="D12513" s="286"/>
      <c r="E12513" s="288"/>
    </row>
    <row r="12514" spans="4:5" ht="14.4" x14ac:dyDescent="0.55000000000000004">
      <c r="D12514" s="286"/>
      <c r="E12514" s="288"/>
    </row>
    <row r="12515" spans="4:5" ht="14.4" x14ac:dyDescent="0.55000000000000004">
      <c r="D12515" s="286"/>
      <c r="E12515" s="288"/>
    </row>
    <row r="12516" spans="4:5" ht="14.4" x14ac:dyDescent="0.55000000000000004">
      <c r="D12516" s="286"/>
      <c r="E12516" s="288"/>
    </row>
    <row r="12517" spans="4:5" ht="14.4" x14ac:dyDescent="0.55000000000000004">
      <c r="D12517" s="286"/>
      <c r="E12517" s="288"/>
    </row>
    <row r="12518" spans="4:5" ht="14.4" x14ac:dyDescent="0.55000000000000004">
      <c r="D12518" s="286"/>
      <c r="E12518" s="288"/>
    </row>
    <row r="12519" spans="4:5" ht="14.4" x14ac:dyDescent="0.55000000000000004">
      <c r="D12519" s="286"/>
      <c r="E12519" s="288"/>
    </row>
    <row r="12520" spans="4:5" ht="14.4" x14ac:dyDescent="0.55000000000000004">
      <c r="D12520" s="286"/>
      <c r="E12520" s="288"/>
    </row>
    <row r="12521" spans="4:5" ht="14.4" x14ac:dyDescent="0.55000000000000004">
      <c r="D12521" s="286"/>
      <c r="E12521" s="288"/>
    </row>
    <row r="12522" spans="4:5" ht="14.4" x14ac:dyDescent="0.55000000000000004">
      <c r="D12522" s="286"/>
      <c r="E12522" s="288"/>
    </row>
    <row r="12523" spans="4:5" ht="14.4" x14ac:dyDescent="0.55000000000000004">
      <c r="D12523" s="286"/>
      <c r="E12523" s="288"/>
    </row>
    <row r="12524" spans="4:5" ht="14.4" x14ac:dyDescent="0.55000000000000004">
      <c r="D12524" s="286"/>
      <c r="E12524" s="288"/>
    </row>
    <row r="12525" spans="4:5" ht="14.4" x14ac:dyDescent="0.55000000000000004">
      <c r="D12525" s="286"/>
      <c r="E12525" s="288"/>
    </row>
    <row r="12526" spans="4:5" ht="14.4" x14ac:dyDescent="0.55000000000000004">
      <c r="D12526" s="286"/>
      <c r="E12526" s="288"/>
    </row>
    <row r="12527" spans="4:5" ht="14.4" x14ac:dyDescent="0.55000000000000004">
      <c r="D12527" s="286"/>
      <c r="E12527" s="288"/>
    </row>
    <row r="12528" spans="4:5" ht="14.4" x14ac:dyDescent="0.55000000000000004">
      <c r="D12528" s="286"/>
      <c r="E12528" s="288"/>
    </row>
    <row r="12529" spans="4:5" ht="14.4" x14ac:dyDescent="0.55000000000000004">
      <c r="D12529" s="286"/>
      <c r="E12529" s="288"/>
    </row>
    <row r="12530" spans="4:5" ht="14.4" x14ac:dyDescent="0.55000000000000004">
      <c r="D12530" s="286"/>
      <c r="E12530" s="288"/>
    </row>
    <row r="12531" spans="4:5" ht="14.4" x14ac:dyDescent="0.55000000000000004">
      <c r="D12531" s="286"/>
      <c r="E12531" s="288"/>
    </row>
    <row r="12532" spans="4:5" ht="14.4" x14ac:dyDescent="0.55000000000000004">
      <c r="D12532" s="286"/>
      <c r="E12532" s="288"/>
    </row>
    <row r="12533" spans="4:5" ht="14.4" x14ac:dyDescent="0.55000000000000004">
      <c r="D12533" s="286"/>
      <c r="E12533" s="288"/>
    </row>
    <row r="12534" spans="4:5" ht="14.4" x14ac:dyDescent="0.55000000000000004">
      <c r="D12534" s="286"/>
      <c r="E12534" s="288"/>
    </row>
    <row r="12535" spans="4:5" ht="14.4" x14ac:dyDescent="0.55000000000000004">
      <c r="D12535" s="286"/>
      <c r="E12535" s="288"/>
    </row>
    <row r="12536" spans="4:5" ht="14.4" x14ac:dyDescent="0.55000000000000004">
      <c r="D12536" s="286"/>
      <c r="E12536" s="288"/>
    </row>
    <row r="12537" spans="4:5" ht="14.4" x14ac:dyDescent="0.55000000000000004">
      <c r="D12537" s="286"/>
      <c r="E12537" s="288"/>
    </row>
    <row r="12538" spans="4:5" ht="14.4" x14ac:dyDescent="0.55000000000000004">
      <c r="D12538" s="286"/>
      <c r="E12538" s="288"/>
    </row>
    <row r="12539" spans="4:5" ht="14.4" x14ac:dyDescent="0.55000000000000004">
      <c r="D12539" s="286"/>
      <c r="E12539" s="288"/>
    </row>
    <row r="12540" spans="4:5" ht="14.4" x14ac:dyDescent="0.55000000000000004">
      <c r="D12540" s="286"/>
      <c r="E12540" s="288"/>
    </row>
    <row r="12541" spans="4:5" ht="14.4" x14ac:dyDescent="0.55000000000000004">
      <c r="D12541" s="286"/>
      <c r="E12541" s="288"/>
    </row>
    <row r="12542" spans="4:5" ht="14.4" x14ac:dyDescent="0.55000000000000004">
      <c r="D12542" s="286"/>
      <c r="E12542" s="288"/>
    </row>
    <row r="12543" spans="4:5" ht="14.4" x14ac:dyDescent="0.55000000000000004">
      <c r="D12543" s="286"/>
      <c r="E12543" s="288"/>
    </row>
    <row r="12544" spans="4:5" ht="14.4" x14ac:dyDescent="0.55000000000000004">
      <c r="D12544" s="286"/>
      <c r="E12544" s="288"/>
    </row>
    <row r="12545" spans="4:5" ht="14.4" x14ac:dyDescent="0.55000000000000004">
      <c r="D12545" s="286"/>
      <c r="E12545" s="288"/>
    </row>
    <row r="12546" spans="4:5" ht="14.4" x14ac:dyDescent="0.55000000000000004">
      <c r="D12546" s="286"/>
      <c r="E12546" s="288"/>
    </row>
    <row r="12547" spans="4:5" ht="14.4" x14ac:dyDescent="0.55000000000000004">
      <c r="D12547" s="286"/>
      <c r="E12547" s="288"/>
    </row>
    <row r="12548" spans="4:5" ht="14.4" x14ac:dyDescent="0.55000000000000004">
      <c r="D12548" s="286"/>
      <c r="E12548" s="288"/>
    </row>
    <row r="12549" spans="4:5" ht="14.4" x14ac:dyDescent="0.55000000000000004">
      <c r="D12549" s="286"/>
      <c r="E12549" s="288"/>
    </row>
    <row r="12550" spans="4:5" ht="14.4" x14ac:dyDescent="0.55000000000000004">
      <c r="D12550" s="286"/>
      <c r="E12550" s="288"/>
    </row>
    <row r="12551" spans="4:5" ht="14.4" x14ac:dyDescent="0.55000000000000004">
      <c r="D12551" s="286"/>
      <c r="E12551" s="288"/>
    </row>
    <row r="12552" spans="4:5" ht="14.4" x14ac:dyDescent="0.55000000000000004">
      <c r="D12552" s="286"/>
      <c r="E12552" s="288"/>
    </row>
    <row r="12553" spans="4:5" ht="14.4" x14ac:dyDescent="0.55000000000000004">
      <c r="D12553" s="286"/>
      <c r="E12553" s="288"/>
    </row>
    <row r="12554" spans="4:5" ht="14.4" x14ac:dyDescent="0.55000000000000004">
      <c r="D12554" s="286"/>
      <c r="E12554" s="288"/>
    </row>
    <row r="12555" spans="4:5" ht="14.4" x14ac:dyDescent="0.55000000000000004">
      <c r="D12555" s="286"/>
      <c r="E12555" s="288"/>
    </row>
    <row r="12556" spans="4:5" ht="14.4" x14ac:dyDescent="0.55000000000000004">
      <c r="D12556" s="286"/>
      <c r="E12556" s="288"/>
    </row>
    <row r="12557" spans="4:5" ht="14.4" x14ac:dyDescent="0.55000000000000004">
      <c r="D12557" s="286"/>
      <c r="E12557" s="288"/>
    </row>
    <row r="12558" spans="4:5" ht="14.4" x14ac:dyDescent="0.55000000000000004">
      <c r="D12558" s="286"/>
      <c r="E12558" s="288"/>
    </row>
    <row r="12559" spans="4:5" ht="14.4" x14ac:dyDescent="0.55000000000000004">
      <c r="D12559" s="286"/>
      <c r="E12559" s="288"/>
    </row>
    <row r="12560" spans="4:5" ht="14.4" x14ac:dyDescent="0.55000000000000004">
      <c r="D12560" s="286"/>
      <c r="E12560" s="288"/>
    </row>
    <row r="12561" spans="4:5" ht="14.4" x14ac:dyDescent="0.55000000000000004">
      <c r="D12561" s="286"/>
      <c r="E12561" s="288"/>
    </row>
    <row r="12562" spans="4:5" ht="14.4" x14ac:dyDescent="0.55000000000000004">
      <c r="D12562" s="286"/>
      <c r="E12562" s="288"/>
    </row>
    <row r="12563" spans="4:5" ht="14.4" x14ac:dyDescent="0.55000000000000004">
      <c r="D12563" s="286"/>
      <c r="E12563" s="288"/>
    </row>
    <row r="12564" spans="4:5" ht="14.4" x14ac:dyDescent="0.55000000000000004">
      <c r="D12564" s="286"/>
      <c r="E12564" s="288"/>
    </row>
    <row r="12565" spans="4:5" ht="14.4" x14ac:dyDescent="0.55000000000000004">
      <c r="D12565" s="286"/>
      <c r="E12565" s="288"/>
    </row>
    <row r="12566" spans="4:5" ht="14.4" x14ac:dyDescent="0.55000000000000004">
      <c r="D12566" s="286"/>
      <c r="E12566" s="288"/>
    </row>
    <row r="12567" spans="4:5" ht="14.4" x14ac:dyDescent="0.55000000000000004">
      <c r="D12567" s="286"/>
      <c r="E12567" s="288"/>
    </row>
    <row r="12568" spans="4:5" ht="14.4" x14ac:dyDescent="0.55000000000000004">
      <c r="D12568" s="286"/>
      <c r="E12568" s="288"/>
    </row>
    <row r="12569" spans="4:5" ht="14.4" x14ac:dyDescent="0.55000000000000004">
      <c r="D12569" s="286"/>
      <c r="E12569" s="288"/>
    </row>
    <row r="12570" spans="4:5" ht="14.4" x14ac:dyDescent="0.55000000000000004">
      <c r="D12570" s="286"/>
      <c r="E12570" s="288"/>
    </row>
    <row r="12571" spans="4:5" ht="14.4" x14ac:dyDescent="0.55000000000000004">
      <c r="D12571" s="286"/>
      <c r="E12571" s="288"/>
    </row>
    <row r="12572" spans="4:5" ht="14.4" x14ac:dyDescent="0.55000000000000004">
      <c r="D12572" s="286"/>
      <c r="E12572" s="288"/>
    </row>
    <row r="12573" spans="4:5" ht="14.4" x14ac:dyDescent="0.55000000000000004">
      <c r="D12573" s="286"/>
      <c r="E12573" s="288"/>
    </row>
    <row r="12574" spans="4:5" ht="14.4" x14ac:dyDescent="0.55000000000000004">
      <c r="D12574" s="286"/>
      <c r="E12574" s="288"/>
    </row>
    <row r="12575" spans="4:5" ht="14.4" x14ac:dyDescent="0.55000000000000004">
      <c r="D12575" s="286"/>
      <c r="E12575" s="288"/>
    </row>
    <row r="12576" spans="4:5" ht="14.4" x14ac:dyDescent="0.55000000000000004">
      <c r="D12576" s="286"/>
      <c r="E12576" s="288"/>
    </row>
    <row r="12577" spans="4:5" ht="14.4" x14ac:dyDescent="0.55000000000000004">
      <c r="D12577" s="286"/>
      <c r="E12577" s="288"/>
    </row>
    <row r="12578" spans="4:5" ht="14.4" x14ac:dyDescent="0.55000000000000004">
      <c r="D12578" s="286"/>
      <c r="E12578" s="288"/>
    </row>
    <row r="12579" spans="4:5" ht="14.4" x14ac:dyDescent="0.55000000000000004">
      <c r="D12579" s="286"/>
      <c r="E12579" s="288"/>
    </row>
    <row r="12580" spans="4:5" ht="14.4" x14ac:dyDescent="0.55000000000000004">
      <c r="D12580" s="286"/>
      <c r="E12580" s="288"/>
    </row>
    <row r="12581" spans="4:5" ht="14.4" x14ac:dyDescent="0.55000000000000004">
      <c r="D12581" s="286"/>
      <c r="E12581" s="288"/>
    </row>
    <row r="12582" spans="4:5" ht="14.4" x14ac:dyDescent="0.55000000000000004">
      <c r="D12582" s="286"/>
      <c r="E12582" s="288"/>
    </row>
    <row r="12583" spans="4:5" ht="14.4" x14ac:dyDescent="0.55000000000000004">
      <c r="D12583" s="286"/>
      <c r="E12583" s="288"/>
    </row>
    <row r="12584" spans="4:5" ht="14.4" x14ac:dyDescent="0.55000000000000004">
      <c r="D12584" s="286"/>
      <c r="E12584" s="288"/>
    </row>
    <row r="12585" spans="4:5" ht="14.4" x14ac:dyDescent="0.55000000000000004">
      <c r="D12585" s="286"/>
      <c r="E12585" s="288"/>
    </row>
    <row r="12586" spans="4:5" ht="14.4" x14ac:dyDescent="0.55000000000000004">
      <c r="D12586" s="286"/>
      <c r="E12586" s="288"/>
    </row>
    <row r="12587" spans="4:5" ht="14.4" x14ac:dyDescent="0.55000000000000004">
      <c r="D12587" s="286"/>
      <c r="E12587" s="288"/>
    </row>
    <row r="12588" spans="4:5" ht="14.4" x14ac:dyDescent="0.55000000000000004">
      <c r="D12588" s="286"/>
      <c r="E12588" s="288"/>
    </row>
    <row r="12589" spans="4:5" ht="14.4" x14ac:dyDescent="0.55000000000000004">
      <c r="D12589" s="286"/>
      <c r="E12589" s="288"/>
    </row>
    <row r="12590" spans="4:5" ht="14.4" x14ac:dyDescent="0.55000000000000004">
      <c r="D12590" s="286"/>
      <c r="E12590" s="288"/>
    </row>
    <row r="12591" spans="4:5" ht="14.4" x14ac:dyDescent="0.55000000000000004">
      <c r="D12591" s="286"/>
      <c r="E12591" s="288"/>
    </row>
    <row r="12592" spans="4:5" ht="14.4" x14ac:dyDescent="0.55000000000000004">
      <c r="D12592" s="286"/>
      <c r="E12592" s="288"/>
    </row>
    <row r="12593" spans="4:5" ht="14.4" x14ac:dyDescent="0.55000000000000004">
      <c r="D12593" s="286"/>
      <c r="E12593" s="288"/>
    </row>
    <row r="12594" spans="4:5" ht="14.4" x14ac:dyDescent="0.55000000000000004">
      <c r="D12594" s="286"/>
      <c r="E12594" s="288"/>
    </row>
    <row r="12595" spans="4:5" ht="14.4" x14ac:dyDescent="0.55000000000000004">
      <c r="D12595" s="286"/>
      <c r="E12595" s="288"/>
    </row>
    <row r="12596" spans="4:5" ht="14.4" x14ac:dyDescent="0.55000000000000004">
      <c r="D12596" s="286"/>
      <c r="E12596" s="288"/>
    </row>
    <row r="12597" spans="4:5" ht="14.4" x14ac:dyDescent="0.55000000000000004">
      <c r="D12597" s="286"/>
      <c r="E12597" s="288"/>
    </row>
    <row r="12598" spans="4:5" ht="14.4" x14ac:dyDescent="0.55000000000000004">
      <c r="D12598" s="286"/>
      <c r="E12598" s="288"/>
    </row>
    <row r="12599" spans="4:5" ht="14.4" x14ac:dyDescent="0.55000000000000004">
      <c r="D12599" s="286"/>
      <c r="E12599" s="288"/>
    </row>
    <row r="12600" spans="4:5" ht="14.4" x14ac:dyDescent="0.55000000000000004">
      <c r="D12600" s="286"/>
      <c r="E12600" s="288"/>
    </row>
    <row r="12601" spans="4:5" ht="14.4" x14ac:dyDescent="0.55000000000000004">
      <c r="D12601" s="286"/>
      <c r="E12601" s="288"/>
    </row>
    <row r="12602" spans="4:5" ht="14.4" x14ac:dyDescent="0.55000000000000004">
      <c r="D12602" s="286"/>
      <c r="E12602" s="288"/>
    </row>
    <row r="12603" spans="4:5" ht="14.4" x14ac:dyDescent="0.55000000000000004">
      <c r="D12603" s="286"/>
      <c r="E12603" s="288"/>
    </row>
    <row r="12604" spans="4:5" ht="14.4" x14ac:dyDescent="0.55000000000000004">
      <c r="D12604" s="286"/>
      <c r="E12604" s="288"/>
    </row>
    <row r="12605" spans="4:5" ht="14.4" x14ac:dyDescent="0.55000000000000004">
      <c r="D12605" s="286"/>
      <c r="E12605" s="288"/>
    </row>
    <row r="12606" spans="4:5" ht="14.4" x14ac:dyDescent="0.55000000000000004">
      <c r="D12606" s="286"/>
      <c r="E12606" s="288"/>
    </row>
    <row r="12607" spans="4:5" ht="14.4" x14ac:dyDescent="0.55000000000000004">
      <c r="D12607" s="286"/>
      <c r="E12607" s="288"/>
    </row>
    <row r="12608" spans="4:5" ht="14.4" x14ac:dyDescent="0.55000000000000004">
      <c r="D12608" s="286"/>
      <c r="E12608" s="288"/>
    </row>
    <row r="12609" spans="4:5" ht="14.4" x14ac:dyDescent="0.55000000000000004">
      <c r="D12609" s="286"/>
      <c r="E12609" s="288"/>
    </row>
    <row r="12610" spans="4:5" ht="14.4" x14ac:dyDescent="0.55000000000000004">
      <c r="D12610" s="286"/>
      <c r="E12610" s="288"/>
    </row>
    <row r="12611" spans="4:5" ht="14.4" x14ac:dyDescent="0.55000000000000004">
      <c r="D12611" s="286"/>
      <c r="E12611" s="288"/>
    </row>
    <row r="12612" spans="4:5" ht="14.4" x14ac:dyDescent="0.55000000000000004">
      <c r="D12612" s="286"/>
      <c r="E12612" s="288"/>
    </row>
    <row r="12613" spans="4:5" ht="14.4" x14ac:dyDescent="0.55000000000000004">
      <c r="D12613" s="286"/>
      <c r="E12613" s="288"/>
    </row>
    <row r="12614" spans="4:5" ht="14.4" x14ac:dyDescent="0.55000000000000004">
      <c r="D12614" s="286"/>
      <c r="E12614" s="288"/>
    </row>
    <row r="12615" spans="4:5" ht="14.4" x14ac:dyDescent="0.55000000000000004">
      <c r="D12615" s="286"/>
      <c r="E12615" s="288"/>
    </row>
    <row r="12616" spans="4:5" ht="14.4" x14ac:dyDescent="0.55000000000000004">
      <c r="D12616" s="286"/>
      <c r="E12616" s="288"/>
    </row>
    <row r="12617" spans="4:5" ht="14.4" x14ac:dyDescent="0.55000000000000004">
      <c r="D12617" s="286"/>
      <c r="E12617" s="288"/>
    </row>
    <row r="12618" spans="4:5" ht="14.4" x14ac:dyDescent="0.55000000000000004">
      <c r="D12618" s="286"/>
      <c r="E12618" s="288"/>
    </row>
    <row r="12619" spans="4:5" ht="14.4" x14ac:dyDescent="0.55000000000000004">
      <c r="D12619" s="286"/>
      <c r="E12619" s="288"/>
    </row>
    <row r="12620" spans="4:5" ht="14.4" x14ac:dyDescent="0.55000000000000004">
      <c r="D12620" s="286"/>
      <c r="E12620" s="288"/>
    </row>
    <row r="12621" spans="4:5" ht="14.4" x14ac:dyDescent="0.55000000000000004">
      <c r="D12621" s="286"/>
      <c r="E12621" s="288"/>
    </row>
    <row r="12622" spans="4:5" ht="14.4" x14ac:dyDescent="0.55000000000000004">
      <c r="D12622" s="286"/>
      <c r="E12622" s="288"/>
    </row>
    <row r="12623" spans="4:5" ht="14.4" x14ac:dyDescent="0.55000000000000004">
      <c r="D12623" s="286"/>
      <c r="E12623" s="288"/>
    </row>
    <row r="12624" spans="4:5" ht="14.4" x14ac:dyDescent="0.55000000000000004">
      <c r="D12624" s="286"/>
      <c r="E12624" s="288"/>
    </row>
    <row r="12625" spans="4:5" ht="14.4" x14ac:dyDescent="0.55000000000000004">
      <c r="D12625" s="286"/>
      <c r="E12625" s="288"/>
    </row>
    <row r="12626" spans="4:5" ht="14.4" x14ac:dyDescent="0.55000000000000004">
      <c r="D12626" s="286"/>
      <c r="E12626" s="288"/>
    </row>
    <row r="12627" spans="4:5" ht="14.4" x14ac:dyDescent="0.55000000000000004">
      <c r="D12627" s="286"/>
      <c r="E12627" s="288"/>
    </row>
    <row r="12628" spans="4:5" ht="14.4" x14ac:dyDescent="0.55000000000000004">
      <c r="D12628" s="286"/>
      <c r="E12628" s="288"/>
    </row>
    <row r="12629" spans="4:5" ht="14.4" x14ac:dyDescent="0.55000000000000004">
      <c r="D12629" s="286"/>
      <c r="E12629" s="288"/>
    </row>
    <row r="12630" spans="4:5" ht="14.4" x14ac:dyDescent="0.55000000000000004">
      <c r="D12630" s="286"/>
      <c r="E12630" s="288"/>
    </row>
    <row r="12631" spans="4:5" ht="14.4" x14ac:dyDescent="0.55000000000000004">
      <c r="D12631" s="286"/>
      <c r="E12631" s="288"/>
    </row>
    <row r="12632" spans="4:5" ht="14.4" x14ac:dyDescent="0.55000000000000004">
      <c r="D12632" s="286"/>
      <c r="E12632" s="288"/>
    </row>
    <row r="12633" spans="4:5" ht="14.4" x14ac:dyDescent="0.55000000000000004">
      <c r="D12633" s="286"/>
      <c r="E12633" s="288"/>
    </row>
    <row r="12634" spans="4:5" ht="14.4" x14ac:dyDescent="0.55000000000000004">
      <c r="D12634" s="286"/>
      <c r="E12634" s="288"/>
    </row>
    <row r="12635" spans="4:5" ht="14.4" x14ac:dyDescent="0.55000000000000004">
      <c r="D12635" s="286"/>
      <c r="E12635" s="288"/>
    </row>
    <row r="12636" spans="4:5" ht="14.4" x14ac:dyDescent="0.55000000000000004">
      <c r="D12636" s="286"/>
      <c r="E12636" s="288"/>
    </row>
    <row r="12637" spans="4:5" ht="14.4" x14ac:dyDescent="0.55000000000000004">
      <c r="D12637" s="286"/>
      <c r="E12637" s="288"/>
    </row>
    <row r="12638" spans="4:5" ht="14.4" x14ac:dyDescent="0.55000000000000004">
      <c r="D12638" s="286"/>
      <c r="E12638" s="288"/>
    </row>
    <row r="12639" spans="4:5" ht="14.4" x14ac:dyDescent="0.55000000000000004">
      <c r="D12639" s="286"/>
      <c r="E12639" s="288"/>
    </row>
    <row r="12640" spans="4:5" ht="14.4" x14ac:dyDescent="0.55000000000000004">
      <c r="D12640" s="286"/>
      <c r="E12640" s="288"/>
    </row>
    <row r="12641" spans="4:5" ht="14.4" x14ac:dyDescent="0.55000000000000004">
      <c r="D12641" s="286"/>
      <c r="E12641" s="288"/>
    </row>
    <row r="12642" spans="4:5" ht="14.4" x14ac:dyDescent="0.55000000000000004">
      <c r="D12642" s="286"/>
      <c r="E12642" s="288"/>
    </row>
    <row r="12643" spans="4:5" ht="14.4" x14ac:dyDescent="0.55000000000000004">
      <c r="D12643" s="286"/>
      <c r="E12643" s="288"/>
    </row>
    <row r="12644" spans="4:5" ht="14.4" x14ac:dyDescent="0.55000000000000004">
      <c r="D12644" s="286"/>
      <c r="E12644" s="288"/>
    </row>
    <row r="12645" spans="4:5" ht="14.4" x14ac:dyDescent="0.55000000000000004">
      <c r="D12645" s="286"/>
      <c r="E12645" s="288"/>
    </row>
    <row r="12646" spans="4:5" ht="14.4" x14ac:dyDescent="0.55000000000000004">
      <c r="D12646" s="286"/>
      <c r="E12646" s="288"/>
    </row>
    <row r="12647" spans="4:5" ht="14.4" x14ac:dyDescent="0.55000000000000004">
      <c r="D12647" s="286"/>
      <c r="E12647" s="288"/>
    </row>
    <row r="12648" spans="4:5" ht="14.4" x14ac:dyDescent="0.55000000000000004">
      <c r="D12648" s="286"/>
      <c r="E12648" s="288"/>
    </row>
    <row r="12649" spans="4:5" ht="14.4" x14ac:dyDescent="0.55000000000000004">
      <c r="D12649" s="286"/>
      <c r="E12649" s="288"/>
    </row>
    <row r="12650" spans="4:5" ht="14.4" x14ac:dyDescent="0.55000000000000004">
      <c r="D12650" s="286"/>
      <c r="E12650" s="288"/>
    </row>
    <row r="12651" spans="4:5" ht="14.4" x14ac:dyDescent="0.55000000000000004">
      <c r="D12651" s="286"/>
      <c r="E12651" s="288"/>
    </row>
    <row r="12652" spans="4:5" ht="14.4" x14ac:dyDescent="0.55000000000000004">
      <c r="D12652" s="286"/>
      <c r="E12652" s="288"/>
    </row>
    <row r="12653" spans="4:5" ht="14.4" x14ac:dyDescent="0.55000000000000004">
      <c r="D12653" s="286"/>
      <c r="E12653" s="288"/>
    </row>
    <row r="12654" spans="4:5" ht="14.4" x14ac:dyDescent="0.55000000000000004">
      <c r="D12654" s="286"/>
      <c r="E12654" s="288"/>
    </row>
    <row r="12655" spans="4:5" ht="14.4" x14ac:dyDescent="0.55000000000000004">
      <c r="D12655" s="286"/>
      <c r="E12655" s="288"/>
    </row>
    <row r="12656" spans="4:5" ht="14.4" x14ac:dyDescent="0.55000000000000004">
      <c r="D12656" s="286"/>
      <c r="E12656" s="288"/>
    </row>
    <row r="12657" spans="4:5" ht="14.4" x14ac:dyDescent="0.55000000000000004">
      <c r="D12657" s="286"/>
      <c r="E12657" s="288"/>
    </row>
    <row r="12658" spans="4:5" ht="14.4" x14ac:dyDescent="0.55000000000000004">
      <c r="D12658" s="286"/>
      <c r="E12658" s="288"/>
    </row>
    <row r="12659" spans="4:5" ht="14.4" x14ac:dyDescent="0.55000000000000004">
      <c r="D12659" s="286"/>
      <c r="E12659" s="288"/>
    </row>
    <row r="12660" spans="4:5" ht="14.4" x14ac:dyDescent="0.55000000000000004">
      <c r="D12660" s="286"/>
      <c r="E12660" s="288"/>
    </row>
    <row r="12661" spans="4:5" ht="14.4" x14ac:dyDescent="0.55000000000000004">
      <c r="D12661" s="286"/>
      <c r="E12661" s="288"/>
    </row>
    <row r="12662" spans="4:5" ht="14.4" x14ac:dyDescent="0.55000000000000004">
      <c r="D12662" s="286"/>
      <c r="E12662" s="288"/>
    </row>
    <row r="12663" spans="4:5" ht="14.4" x14ac:dyDescent="0.55000000000000004">
      <c r="D12663" s="286"/>
      <c r="E12663" s="288"/>
    </row>
    <row r="12664" spans="4:5" ht="14.4" x14ac:dyDescent="0.55000000000000004">
      <c r="D12664" s="286"/>
      <c r="E12664" s="288"/>
    </row>
    <row r="12665" spans="4:5" ht="14.4" x14ac:dyDescent="0.55000000000000004">
      <c r="D12665" s="286"/>
      <c r="E12665" s="288"/>
    </row>
    <row r="12666" spans="4:5" ht="14.4" x14ac:dyDescent="0.55000000000000004">
      <c r="D12666" s="286"/>
      <c r="E12666" s="288"/>
    </row>
    <row r="12667" spans="4:5" ht="14.4" x14ac:dyDescent="0.55000000000000004">
      <c r="D12667" s="286"/>
      <c r="E12667" s="288"/>
    </row>
    <row r="12668" spans="4:5" ht="14.4" x14ac:dyDescent="0.55000000000000004">
      <c r="D12668" s="286"/>
      <c r="E12668" s="288"/>
    </row>
    <row r="12669" spans="4:5" ht="14.4" x14ac:dyDescent="0.55000000000000004">
      <c r="D12669" s="286"/>
      <c r="E12669" s="288"/>
    </row>
    <row r="12670" spans="4:5" ht="14.4" x14ac:dyDescent="0.55000000000000004">
      <c r="D12670" s="286"/>
      <c r="E12670" s="288"/>
    </row>
    <row r="12671" spans="4:5" ht="14.4" x14ac:dyDescent="0.55000000000000004">
      <c r="D12671" s="286"/>
      <c r="E12671" s="288"/>
    </row>
    <row r="12672" spans="4:5" ht="14.4" x14ac:dyDescent="0.55000000000000004">
      <c r="D12672" s="286"/>
      <c r="E12672" s="288"/>
    </row>
    <row r="12673" spans="4:5" ht="14.4" x14ac:dyDescent="0.55000000000000004">
      <c r="D12673" s="286"/>
      <c r="E12673" s="288"/>
    </row>
    <row r="12674" spans="4:5" ht="14.4" x14ac:dyDescent="0.55000000000000004">
      <c r="D12674" s="286"/>
      <c r="E12674" s="288"/>
    </row>
    <row r="12675" spans="4:5" ht="14.4" x14ac:dyDescent="0.55000000000000004">
      <c r="D12675" s="286"/>
      <c r="E12675" s="288"/>
    </row>
    <row r="12676" spans="4:5" ht="14.4" x14ac:dyDescent="0.55000000000000004">
      <c r="D12676" s="286"/>
      <c r="E12676" s="288"/>
    </row>
    <row r="12677" spans="4:5" ht="14.4" x14ac:dyDescent="0.55000000000000004">
      <c r="D12677" s="286"/>
      <c r="E12677" s="288"/>
    </row>
    <row r="12678" spans="4:5" ht="14.4" x14ac:dyDescent="0.55000000000000004">
      <c r="D12678" s="286"/>
      <c r="E12678" s="288"/>
    </row>
    <row r="12679" spans="4:5" ht="14.4" x14ac:dyDescent="0.55000000000000004">
      <c r="D12679" s="286"/>
      <c r="E12679" s="288"/>
    </row>
    <row r="12680" spans="4:5" ht="14.4" x14ac:dyDescent="0.55000000000000004">
      <c r="D12680" s="286"/>
      <c r="E12680" s="288"/>
    </row>
    <row r="12681" spans="4:5" ht="14.4" x14ac:dyDescent="0.55000000000000004">
      <c r="D12681" s="286"/>
      <c r="E12681" s="288"/>
    </row>
    <row r="12682" spans="4:5" ht="14.4" x14ac:dyDescent="0.55000000000000004">
      <c r="D12682" s="286"/>
      <c r="E12682" s="288"/>
    </row>
    <row r="12683" spans="4:5" ht="14.4" x14ac:dyDescent="0.55000000000000004">
      <c r="D12683" s="286"/>
      <c r="E12683" s="288"/>
    </row>
    <row r="12684" spans="4:5" ht="14.4" x14ac:dyDescent="0.55000000000000004">
      <c r="D12684" s="286"/>
      <c r="E12684" s="288"/>
    </row>
    <row r="12685" spans="4:5" ht="14.4" x14ac:dyDescent="0.55000000000000004">
      <c r="D12685" s="286"/>
      <c r="E12685" s="288"/>
    </row>
    <row r="12686" spans="4:5" ht="14.4" x14ac:dyDescent="0.55000000000000004">
      <c r="D12686" s="286"/>
      <c r="E12686" s="288"/>
    </row>
    <row r="12687" spans="4:5" ht="14.4" x14ac:dyDescent="0.55000000000000004">
      <c r="D12687" s="286"/>
      <c r="E12687" s="288"/>
    </row>
    <row r="12688" spans="4:5" ht="14.4" x14ac:dyDescent="0.55000000000000004">
      <c r="D12688" s="286"/>
      <c r="E12688" s="288"/>
    </row>
    <row r="12689" spans="4:5" ht="14.4" x14ac:dyDescent="0.55000000000000004">
      <c r="D12689" s="286"/>
      <c r="E12689" s="288"/>
    </row>
    <row r="12690" spans="4:5" ht="14.4" x14ac:dyDescent="0.55000000000000004">
      <c r="D12690" s="286"/>
      <c r="E12690" s="288"/>
    </row>
    <row r="12691" spans="4:5" ht="14.4" x14ac:dyDescent="0.55000000000000004">
      <c r="D12691" s="286"/>
      <c r="E12691" s="288"/>
    </row>
    <row r="12692" spans="4:5" ht="14.4" x14ac:dyDescent="0.55000000000000004">
      <c r="D12692" s="286"/>
      <c r="E12692" s="288"/>
    </row>
    <row r="12693" spans="4:5" ht="14.4" x14ac:dyDescent="0.55000000000000004">
      <c r="D12693" s="286"/>
      <c r="E12693" s="288"/>
    </row>
    <row r="12694" spans="4:5" ht="14.4" x14ac:dyDescent="0.55000000000000004">
      <c r="D12694" s="286"/>
      <c r="E12694" s="288"/>
    </row>
    <row r="12695" spans="4:5" ht="14.4" x14ac:dyDescent="0.55000000000000004">
      <c r="D12695" s="286"/>
      <c r="E12695" s="288"/>
    </row>
    <row r="12696" spans="4:5" ht="14.4" x14ac:dyDescent="0.55000000000000004">
      <c r="D12696" s="286"/>
      <c r="E12696" s="288"/>
    </row>
    <row r="12697" spans="4:5" ht="14.4" x14ac:dyDescent="0.55000000000000004">
      <c r="D12697" s="286"/>
      <c r="E12697" s="288"/>
    </row>
    <row r="12698" spans="4:5" ht="14.4" x14ac:dyDescent="0.55000000000000004">
      <c r="D12698" s="286"/>
      <c r="E12698" s="288"/>
    </row>
    <row r="12699" spans="4:5" ht="14.4" x14ac:dyDescent="0.55000000000000004">
      <c r="D12699" s="286"/>
      <c r="E12699" s="288"/>
    </row>
    <row r="12700" spans="4:5" ht="14.4" x14ac:dyDescent="0.55000000000000004">
      <c r="D12700" s="286"/>
      <c r="E12700" s="288"/>
    </row>
    <row r="12701" spans="4:5" ht="14.4" x14ac:dyDescent="0.55000000000000004">
      <c r="D12701" s="286"/>
      <c r="E12701" s="288"/>
    </row>
    <row r="12702" spans="4:5" ht="14.4" x14ac:dyDescent="0.55000000000000004">
      <c r="D12702" s="286"/>
      <c r="E12702" s="288"/>
    </row>
    <row r="12703" spans="4:5" ht="14.4" x14ac:dyDescent="0.55000000000000004">
      <c r="D12703" s="286"/>
      <c r="E12703" s="288"/>
    </row>
    <row r="12704" spans="4:5" ht="14.4" x14ac:dyDescent="0.55000000000000004">
      <c r="D12704" s="286"/>
      <c r="E12704" s="288"/>
    </row>
    <row r="12705" spans="4:5" ht="14.4" x14ac:dyDescent="0.55000000000000004">
      <c r="D12705" s="286"/>
      <c r="E12705" s="288"/>
    </row>
    <row r="12706" spans="4:5" ht="14.4" x14ac:dyDescent="0.55000000000000004">
      <c r="D12706" s="286"/>
      <c r="E12706" s="288"/>
    </row>
    <row r="12707" spans="4:5" ht="14.4" x14ac:dyDescent="0.55000000000000004">
      <c r="D12707" s="286"/>
      <c r="E12707" s="288"/>
    </row>
    <row r="12708" spans="4:5" ht="14.4" x14ac:dyDescent="0.55000000000000004">
      <c r="D12708" s="286"/>
      <c r="E12708" s="288"/>
    </row>
    <row r="12709" spans="4:5" ht="14.4" x14ac:dyDescent="0.55000000000000004">
      <c r="D12709" s="286"/>
      <c r="E12709" s="288"/>
    </row>
    <row r="12710" spans="4:5" ht="14.4" x14ac:dyDescent="0.55000000000000004">
      <c r="D12710" s="286"/>
      <c r="E12710" s="288"/>
    </row>
    <row r="12711" spans="4:5" ht="14.4" x14ac:dyDescent="0.55000000000000004">
      <c r="D12711" s="286"/>
      <c r="E12711" s="288"/>
    </row>
    <row r="12712" spans="4:5" ht="14.4" x14ac:dyDescent="0.55000000000000004">
      <c r="D12712" s="286"/>
      <c r="E12712" s="288"/>
    </row>
    <row r="12713" spans="4:5" ht="14.4" x14ac:dyDescent="0.55000000000000004">
      <c r="D12713" s="286"/>
      <c r="E12713" s="288"/>
    </row>
    <row r="12714" spans="4:5" ht="14.4" x14ac:dyDescent="0.55000000000000004">
      <c r="D12714" s="286"/>
      <c r="E12714" s="288"/>
    </row>
    <row r="12715" spans="4:5" ht="14.4" x14ac:dyDescent="0.55000000000000004">
      <c r="D12715" s="286"/>
      <c r="E12715" s="288"/>
    </row>
    <row r="12716" spans="4:5" ht="14.4" x14ac:dyDescent="0.55000000000000004">
      <c r="D12716" s="286"/>
      <c r="E12716" s="288"/>
    </row>
    <row r="12717" spans="4:5" ht="14.4" x14ac:dyDescent="0.55000000000000004">
      <c r="D12717" s="286"/>
      <c r="E12717" s="288"/>
    </row>
    <row r="12718" spans="4:5" ht="14.4" x14ac:dyDescent="0.55000000000000004">
      <c r="D12718" s="286"/>
      <c r="E12718" s="288"/>
    </row>
    <row r="12719" spans="4:5" ht="14.4" x14ac:dyDescent="0.55000000000000004">
      <c r="D12719" s="286"/>
      <c r="E12719" s="288"/>
    </row>
    <row r="12720" spans="4:5" ht="14.4" x14ac:dyDescent="0.55000000000000004">
      <c r="D12720" s="286"/>
      <c r="E12720" s="288"/>
    </row>
    <row r="12721" spans="4:5" ht="14.4" x14ac:dyDescent="0.55000000000000004">
      <c r="D12721" s="286"/>
      <c r="E12721" s="288"/>
    </row>
    <row r="12722" spans="4:5" ht="14.4" x14ac:dyDescent="0.55000000000000004">
      <c r="D12722" s="286"/>
      <c r="E12722" s="288"/>
    </row>
    <row r="12723" spans="4:5" ht="14.4" x14ac:dyDescent="0.55000000000000004">
      <c r="D12723" s="286"/>
      <c r="E12723" s="288"/>
    </row>
    <row r="12724" spans="4:5" ht="14.4" x14ac:dyDescent="0.55000000000000004">
      <c r="D12724" s="286"/>
      <c r="E12724" s="288"/>
    </row>
    <row r="12725" spans="4:5" ht="14.4" x14ac:dyDescent="0.55000000000000004">
      <c r="D12725" s="286"/>
      <c r="E12725" s="288"/>
    </row>
    <row r="12726" spans="4:5" ht="14.4" x14ac:dyDescent="0.55000000000000004">
      <c r="D12726" s="286"/>
      <c r="E12726" s="288"/>
    </row>
    <row r="12727" spans="4:5" ht="14.4" x14ac:dyDescent="0.55000000000000004">
      <c r="D12727" s="286"/>
      <c r="E12727" s="288"/>
    </row>
    <row r="12728" spans="4:5" ht="14.4" x14ac:dyDescent="0.55000000000000004">
      <c r="D12728" s="286"/>
      <c r="E12728" s="288"/>
    </row>
    <row r="12729" spans="4:5" ht="14.4" x14ac:dyDescent="0.55000000000000004">
      <c r="D12729" s="286"/>
      <c r="E12729" s="288"/>
    </row>
    <row r="12730" spans="4:5" ht="14.4" x14ac:dyDescent="0.55000000000000004">
      <c r="D12730" s="286"/>
      <c r="E12730" s="288"/>
    </row>
    <row r="12731" spans="4:5" ht="14.4" x14ac:dyDescent="0.55000000000000004">
      <c r="D12731" s="286"/>
      <c r="E12731" s="288"/>
    </row>
    <row r="12732" spans="4:5" ht="14.4" x14ac:dyDescent="0.55000000000000004">
      <c r="D12732" s="286"/>
      <c r="E12732" s="288"/>
    </row>
    <row r="12733" spans="4:5" ht="14.4" x14ac:dyDescent="0.55000000000000004">
      <c r="D12733" s="286"/>
      <c r="E12733" s="288"/>
    </row>
    <row r="12734" spans="4:5" ht="14.4" x14ac:dyDescent="0.55000000000000004">
      <c r="D12734" s="286"/>
      <c r="E12734" s="288"/>
    </row>
    <row r="12735" spans="4:5" ht="14.4" x14ac:dyDescent="0.55000000000000004">
      <c r="D12735" s="286"/>
      <c r="E12735" s="288"/>
    </row>
    <row r="12736" spans="4:5" ht="14.4" x14ac:dyDescent="0.55000000000000004">
      <c r="D12736" s="286"/>
      <c r="E12736" s="288"/>
    </row>
    <row r="12737" spans="4:5" ht="14.4" x14ac:dyDescent="0.55000000000000004">
      <c r="D12737" s="286"/>
      <c r="E12737" s="288"/>
    </row>
    <row r="12738" spans="4:5" ht="14.4" x14ac:dyDescent="0.55000000000000004">
      <c r="D12738" s="286"/>
      <c r="E12738" s="288"/>
    </row>
    <row r="12739" spans="4:5" ht="14.4" x14ac:dyDescent="0.55000000000000004">
      <c r="D12739" s="286"/>
      <c r="E12739" s="288"/>
    </row>
    <row r="12740" spans="4:5" ht="14.4" x14ac:dyDescent="0.55000000000000004">
      <c r="D12740" s="286"/>
      <c r="E12740" s="288"/>
    </row>
    <row r="12741" spans="4:5" ht="14.4" x14ac:dyDescent="0.55000000000000004">
      <c r="D12741" s="286"/>
      <c r="E12741" s="288"/>
    </row>
    <row r="12742" spans="4:5" ht="14.4" x14ac:dyDescent="0.55000000000000004">
      <c r="D12742" s="286"/>
      <c r="E12742" s="288"/>
    </row>
    <row r="12743" spans="4:5" ht="14.4" x14ac:dyDescent="0.55000000000000004">
      <c r="D12743" s="286"/>
      <c r="E12743" s="288"/>
    </row>
    <row r="12744" spans="4:5" ht="14.4" x14ac:dyDescent="0.55000000000000004">
      <c r="D12744" s="286"/>
      <c r="E12744" s="288"/>
    </row>
    <row r="12745" spans="4:5" ht="14.4" x14ac:dyDescent="0.55000000000000004">
      <c r="D12745" s="286"/>
      <c r="E12745" s="288"/>
    </row>
    <row r="12746" spans="4:5" ht="14.4" x14ac:dyDescent="0.55000000000000004">
      <c r="D12746" s="286"/>
      <c r="E12746" s="288"/>
    </row>
    <row r="12747" spans="4:5" ht="14.4" x14ac:dyDescent="0.55000000000000004">
      <c r="D12747" s="286"/>
      <c r="E12747" s="288"/>
    </row>
    <row r="12748" spans="4:5" ht="14.4" x14ac:dyDescent="0.55000000000000004">
      <c r="D12748" s="286"/>
      <c r="E12748" s="288"/>
    </row>
    <row r="12749" spans="4:5" ht="14.4" x14ac:dyDescent="0.55000000000000004">
      <c r="D12749" s="286"/>
      <c r="E12749" s="288"/>
    </row>
    <row r="12750" spans="4:5" ht="14.4" x14ac:dyDescent="0.55000000000000004">
      <c r="D12750" s="286"/>
      <c r="E12750" s="288"/>
    </row>
    <row r="12751" spans="4:5" ht="14.4" x14ac:dyDescent="0.55000000000000004">
      <c r="D12751" s="286"/>
      <c r="E12751" s="288"/>
    </row>
    <row r="12752" spans="4:5" ht="14.4" x14ac:dyDescent="0.55000000000000004">
      <c r="D12752" s="286"/>
      <c r="E12752" s="288"/>
    </row>
    <row r="12753" spans="4:5" ht="14.4" x14ac:dyDescent="0.55000000000000004">
      <c r="D12753" s="286"/>
      <c r="E12753" s="288"/>
    </row>
    <row r="12754" spans="4:5" ht="14.4" x14ac:dyDescent="0.55000000000000004">
      <c r="D12754" s="286"/>
      <c r="E12754" s="288"/>
    </row>
    <row r="12755" spans="4:5" ht="14.4" x14ac:dyDescent="0.55000000000000004">
      <c r="D12755" s="286"/>
      <c r="E12755" s="288"/>
    </row>
    <row r="12756" spans="4:5" ht="14.4" x14ac:dyDescent="0.55000000000000004">
      <c r="D12756" s="286"/>
      <c r="E12756" s="288"/>
    </row>
    <row r="12757" spans="4:5" ht="14.4" x14ac:dyDescent="0.55000000000000004">
      <c r="D12757" s="286"/>
      <c r="E12757" s="288"/>
    </row>
    <row r="12758" spans="4:5" ht="14.4" x14ac:dyDescent="0.55000000000000004">
      <c r="D12758" s="286"/>
      <c r="E12758" s="288"/>
    </row>
    <row r="12759" spans="4:5" ht="14.4" x14ac:dyDescent="0.55000000000000004">
      <c r="D12759" s="286"/>
      <c r="E12759" s="288"/>
    </row>
    <row r="12760" spans="4:5" ht="14.4" x14ac:dyDescent="0.55000000000000004">
      <c r="D12760" s="286"/>
      <c r="E12760" s="288"/>
    </row>
    <row r="12761" spans="4:5" ht="14.4" x14ac:dyDescent="0.55000000000000004">
      <c r="D12761" s="286"/>
      <c r="E12761" s="288"/>
    </row>
    <row r="12762" spans="4:5" ht="14.4" x14ac:dyDescent="0.55000000000000004">
      <c r="D12762" s="286"/>
      <c r="E12762" s="288"/>
    </row>
    <row r="12763" spans="4:5" ht="14.4" x14ac:dyDescent="0.55000000000000004">
      <c r="D12763" s="286"/>
      <c r="E12763" s="288"/>
    </row>
    <row r="12764" spans="4:5" ht="14.4" x14ac:dyDescent="0.55000000000000004">
      <c r="D12764" s="286"/>
      <c r="E12764" s="288"/>
    </row>
    <row r="12765" spans="4:5" ht="14.4" x14ac:dyDescent="0.55000000000000004">
      <c r="D12765" s="286"/>
      <c r="E12765" s="288"/>
    </row>
    <row r="12766" spans="4:5" ht="14.4" x14ac:dyDescent="0.55000000000000004">
      <c r="D12766" s="286"/>
      <c r="E12766" s="288"/>
    </row>
    <row r="12767" spans="4:5" ht="14.4" x14ac:dyDescent="0.55000000000000004">
      <c r="D12767" s="286"/>
      <c r="E12767" s="288"/>
    </row>
    <row r="12768" spans="4:5" ht="14.4" x14ac:dyDescent="0.55000000000000004">
      <c r="D12768" s="286"/>
      <c r="E12768" s="288"/>
    </row>
    <row r="12769" spans="4:5" ht="14.4" x14ac:dyDescent="0.55000000000000004">
      <c r="D12769" s="286"/>
      <c r="E12769" s="288"/>
    </row>
    <row r="12770" spans="4:5" ht="14.4" x14ac:dyDescent="0.55000000000000004">
      <c r="D12770" s="286"/>
      <c r="E12770" s="288"/>
    </row>
    <row r="12771" spans="4:5" ht="14.4" x14ac:dyDescent="0.55000000000000004">
      <c r="D12771" s="286"/>
      <c r="E12771" s="288"/>
    </row>
    <row r="12772" spans="4:5" ht="14.4" x14ac:dyDescent="0.55000000000000004">
      <c r="D12772" s="286"/>
      <c r="E12772" s="288"/>
    </row>
    <row r="12773" spans="4:5" ht="14.4" x14ac:dyDescent="0.55000000000000004">
      <c r="D12773" s="286"/>
      <c r="E12773" s="288"/>
    </row>
    <row r="12774" spans="4:5" ht="14.4" x14ac:dyDescent="0.55000000000000004">
      <c r="D12774" s="286"/>
      <c r="E12774" s="288"/>
    </row>
    <row r="12775" spans="4:5" ht="14.4" x14ac:dyDescent="0.55000000000000004">
      <c r="D12775" s="286"/>
      <c r="E12775" s="288"/>
    </row>
    <row r="12776" spans="4:5" ht="14.4" x14ac:dyDescent="0.55000000000000004">
      <c r="D12776" s="286"/>
      <c r="E12776" s="288"/>
    </row>
    <row r="12777" spans="4:5" ht="14.4" x14ac:dyDescent="0.55000000000000004">
      <c r="D12777" s="286"/>
      <c r="E12777" s="288"/>
    </row>
    <row r="12778" spans="4:5" ht="14.4" x14ac:dyDescent="0.55000000000000004">
      <c r="D12778" s="286"/>
      <c r="E12778" s="288"/>
    </row>
    <row r="12779" spans="4:5" ht="14.4" x14ac:dyDescent="0.55000000000000004">
      <c r="D12779" s="286"/>
      <c r="E12779" s="288"/>
    </row>
    <row r="12780" spans="4:5" ht="14.4" x14ac:dyDescent="0.55000000000000004">
      <c r="D12780" s="286"/>
      <c r="E12780" s="288"/>
    </row>
    <row r="12781" spans="4:5" ht="14.4" x14ac:dyDescent="0.55000000000000004">
      <c r="D12781" s="286"/>
      <c r="E12781" s="288"/>
    </row>
    <row r="12782" spans="4:5" ht="14.4" x14ac:dyDescent="0.55000000000000004">
      <c r="D12782" s="286"/>
      <c r="E12782" s="288"/>
    </row>
    <row r="12783" spans="4:5" ht="14.4" x14ac:dyDescent="0.55000000000000004">
      <c r="D12783" s="286"/>
      <c r="E12783" s="288"/>
    </row>
    <row r="12784" spans="4:5" ht="14.4" x14ac:dyDescent="0.55000000000000004">
      <c r="D12784" s="286"/>
      <c r="E12784" s="288"/>
    </row>
    <row r="12785" spans="4:5" ht="14.4" x14ac:dyDescent="0.55000000000000004">
      <c r="D12785" s="286"/>
      <c r="E12785" s="288"/>
    </row>
    <row r="12786" spans="4:5" ht="14.4" x14ac:dyDescent="0.55000000000000004">
      <c r="D12786" s="286"/>
      <c r="E12786" s="288"/>
    </row>
    <row r="12787" spans="4:5" ht="14.4" x14ac:dyDescent="0.55000000000000004">
      <c r="D12787" s="286"/>
      <c r="E12787" s="288"/>
    </row>
    <row r="12788" spans="4:5" ht="14.4" x14ac:dyDescent="0.55000000000000004">
      <c r="D12788" s="286"/>
      <c r="E12788" s="288"/>
    </row>
    <row r="12789" spans="4:5" ht="14.4" x14ac:dyDescent="0.55000000000000004">
      <c r="D12789" s="286"/>
      <c r="E12789" s="288"/>
    </row>
    <row r="12790" spans="4:5" ht="14.4" x14ac:dyDescent="0.55000000000000004">
      <c r="D12790" s="286"/>
      <c r="E12790" s="288"/>
    </row>
    <row r="12791" spans="4:5" ht="14.4" x14ac:dyDescent="0.55000000000000004">
      <c r="D12791" s="286"/>
      <c r="E12791" s="288"/>
    </row>
    <row r="12792" spans="4:5" ht="14.4" x14ac:dyDescent="0.55000000000000004">
      <c r="D12792" s="286"/>
      <c r="E12792" s="288"/>
    </row>
    <row r="12793" spans="4:5" ht="14.4" x14ac:dyDescent="0.55000000000000004">
      <c r="D12793" s="286"/>
      <c r="E12793" s="288"/>
    </row>
    <row r="12794" spans="4:5" ht="14.4" x14ac:dyDescent="0.55000000000000004">
      <c r="D12794" s="286"/>
      <c r="E12794" s="288"/>
    </row>
    <row r="12795" spans="4:5" ht="14.4" x14ac:dyDescent="0.55000000000000004">
      <c r="D12795" s="286"/>
      <c r="E12795" s="288"/>
    </row>
    <row r="12796" spans="4:5" ht="14.4" x14ac:dyDescent="0.55000000000000004">
      <c r="D12796" s="286"/>
      <c r="E12796" s="288"/>
    </row>
    <row r="12797" spans="4:5" ht="14.4" x14ac:dyDescent="0.55000000000000004">
      <c r="D12797" s="286"/>
      <c r="E12797" s="288"/>
    </row>
    <row r="12798" spans="4:5" ht="14.4" x14ac:dyDescent="0.55000000000000004">
      <c r="D12798" s="286"/>
      <c r="E12798" s="288"/>
    </row>
    <row r="12799" spans="4:5" ht="14.4" x14ac:dyDescent="0.55000000000000004">
      <c r="D12799" s="286"/>
      <c r="E12799" s="288"/>
    </row>
    <row r="12800" spans="4:5" ht="14.4" x14ac:dyDescent="0.55000000000000004">
      <c r="D12800" s="286"/>
      <c r="E12800" s="288"/>
    </row>
    <row r="12801" spans="4:5" ht="14.4" x14ac:dyDescent="0.55000000000000004">
      <c r="D12801" s="286"/>
      <c r="E12801" s="288"/>
    </row>
    <row r="12802" spans="4:5" ht="14.4" x14ac:dyDescent="0.55000000000000004">
      <c r="D12802" s="286"/>
      <c r="E12802" s="288"/>
    </row>
    <row r="12803" spans="4:5" ht="14.4" x14ac:dyDescent="0.55000000000000004">
      <c r="D12803" s="286"/>
      <c r="E12803" s="288"/>
    </row>
    <row r="12804" spans="4:5" ht="14.4" x14ac:dyDescent="0.55000000000000004">
      <c r="D12804" s="286"/>
      <c r="E12804" s="288"/>
    </row>
    <row r="12805" spans="4:5" ht="14.4" x14ac:dyDescent="0.55000000000000004">
      <c r="D12805" s="286"/>
      <c r="E12805" s="288"/>
    </row>
    <row r="12806" spans="4:5" ht="14.4" x14ac:dyDescent="0.55000000000000004">
      <c r="D12806" s="286"/>
      <c r="E12806" s="288"/>
    </row>
    <row r="12807" spans="4:5" ht="14.4" x14ac:dyDescent="0.55000000000000004">
      <c r="D12807" s="286"/>
      <c r="E12807" s="288"/>
    </row>
    <row r="12808" spans="4:5" ht="14.4" x14ac:dyDescent="0.55000000000000004">
      <c r="D12808" s="286"/>
      <c r="E12808" s="288"/>
    </row>
    <row r="12809" spans="4:5" ht="14.4" x14ac:dyDescent="0.55000000000000004">
      <c r="D12809" s="286"/>
      <c r="E12809" s="288"/>
    </row>
    <row r="12810" spans="4:5" ht="14.4" x14ac:dyDescent="0.55000000000000004">
      <c r="D12810" s="286"/>
      <c r="E12810" s="288"/>
    </row>
    <row r="12811" spans="4:5" ht="14.4" x14ac:dyDescent="0.55000000000000004">
      <c r="D12811" s="286"/>
      <c r="E12811" s="288"/>
    </row>
    <row r="12812" spans="4:5" ht="14.4" x14ac:dyDescent="0.55000000000000004">
      <c r="D12812" s="286"/>
      <c r="E12812" s="288"/>
    </row>
    <row r="12813" spans="4:5" ht="14.4" x14ac:dyDescent="0.55000000000000004">
      <c r="D12813" s="286"/>
      <c r="E12813" s="288"/>
    </row>
    <row r="12814" spans="4:5" ht="14.4" x14ac:dyDescent="0.55000000000000004">
      <c r="D12814" s="286"/>
      <c r="E12814" s="288"/>
    </row>
    <row r="12815" spans="4:5" ht="14.4" x14ac:dyDescent="0.55000000000000004">
      <c r="D12815" s="286"/>
      <c r="E12815" s="288"/>
    </row>
    <row r="12816" spans="4:5" ht="14.4" x14ac:dyDescent="0.55000000000000004">
      <c r="D12816" s="286"/>
      <c r="E12816" s="288"/>
    </row>
    <row r="12817" spans="4:5" ht="14.4" x14ac:dyDescent="0.55000000000000004">
      <c r="D12817" s="286"/>
      <c r="E12817" s="288"/>
    </row>
    <row r="12818" spans="4:5" ht="14.4" x14ac:dyDescent="0.55000000000000004">
      <c r="D12818" s="286"/>
      <c r="E12818" s="288"/>
    </row>
    <row r="12819" spans="4:5" ht="14.4" x14ac:dyDescent="0.55000000000000004">
      <c r="D12819" s="286"/>
      <c r="E12819" s="288"/>
    </row>
    <row r="12820" spans="4:5" ht="14.4" x14ac:dyDescent="0.55000000000000004">
      <c r="D12820" s="286"/>
      <c r="E12820" s="288"/>
    </row>
    <row r="12821" spans="4:5" ht="14.4" x14ac:dyDescent="0.55000000000000004">
      <c r="D12821" s="286"/>
      <c r="E12821" s="288"/>
    </row>
    <row r="12822" spans="4:5" ht="14.4" x14ac:dyDescent="0.55000000000000004">
      <c r="D12822" s="286"/>
      <c r="E12822" s="288"/>
    </row>
    <row r="12823" spans="4:5" ht="14.4" x14ac:dyDescent="0.55000000000000004">
      <c r="D12823" s="286"/>
      <c r="E12823" s="288"/>
    </row>
    <row r="12824" spans="4:5" ht="14.4" x14ac:dyDescent="0.55000000000000004">
      <c r="D12824" s="286"/>
      <c r="E12824" s="288"/>
    </row>
    <row r="12825" spans="4:5" ht="14.4" x14ac:dyDescent="0.55000000000000004">
      <c r="D12825" s="286"/>
      <c r="E12825" s="288"/>
    </row>
    <row r="12826" spans="4:5" ht="14.4" x14ac:dyDescent="0.55000000000000004">
      <c r="D12826" s="286"/>
      <c r="E12826" s="288"/>
    </row>
    <row r="12827" spans="4:5" ht="14.4" x14ac:dyDescent="0.55000000000000004">
      <c r="D12827" s="286"/>
      <c r="E12827" s="288"/>
    </row>
    <row r="12828" spans="4:5" ht="14.4" x14ac:dyDescent="0.55000000000000004">
      <c r="D12828" s="286"/>
      <c r="E12828" s="288"/>
    </row>
    <row r="12829" spans="4:5" ht="14.4" x14ac:dyDescent="0.55000000000000004">
      <c r="D12829" s="286"/>
      <c r="E12829" s="288"/>
    </row>
    <row r="12830" spans="4:5" ht="14.4" x14ac:dyDescent="0.55000000000000004">
      <c r="D12830" s="286"/>
      <c r="E12830" s="288"/>
    </row>
    <row r="12831" spans="4:5" ht="14.4" x14ac:dyDescent="0.55000000000000004">
      <c r="D12831" s="286"/>
      <c r="E12831" s="288"/>
    </row>
    <row r="12832" spans="4:5" ht="14.4" x14ac:dyDescent="0.55000000000000004">
      <c r="D12832" s="286"/>
      <c r="E12832" s="288"/>
    </row>
    <row r="12833" spans="4:5" ht="14.4" x14ac:dyDescent="0.55000000000000004">
      <c r="D12833" s="286"/>
      <c r="E12833" s="288"/>
    </row>
    <row r="12834" spans="4:5" ht="14.4" x14ac:dyDescent="0.55000000000000004">
      <c r="D12834" s="286"/>
      <c r="E12834" s="288"/>
    </row>
    <row r="12835" spans="4:5" ht="14.4" x14ac:dyDescent="0.55000000000000004">
      <c r="D12835" s="286"/>
      <c r="E12835" s="288"/>
    </row>
    <row r="12836" spans="4:5" ht="14.4" x14ac:dyDescent="0.55000000000000004">
      <c r="D12836" s="286"/>
      <c r="E12836" s="288"/>
    </row>
    <row r="12837" spans="4:5" ht="14.4" x14ac:dyDescent="0.55000000000000004">
      <c r="D12837" s="286"/>
      <c r="E12837" s="288"/>
    </row>
    <row r="12838" spans="4:5" ht="14.4" x14ac:dyDescent="0.55000000000000004">
      <c r="D12838" s="286"/>
      <c r="E12838" s="288"/>
    </row>
    <row r="12839" spans="4:5" ht="14.4" x14ac:dyDescent="0.55000000000000004">
      <c r="D12839" s="286"/>
      <c r="E12839" s="288"/>
    </row>
    <row r="12840" spans="4:5" ht="14.4" x14ac:dyDescent="0.55000000000000004">
      <c r="D12840" s="286"/>
      <c r="E12840" s="288"/>
    </row>
    <row r="12841" spans="4:5" ht="14.4" x14ac:dyDescent="0.55000000000000004">
      <c r="D12841" s="286"/>
      <c r="E12841" s="288"/>
    </row>
    <row r="12842" spans="4:5" ht="14.4" x14ac:dyDescent="0.55000000000000004">
      <c r="D12842" s="286"/>
      <c r="E12842" s="288"/>
    </row>
    <row r="12843" spans="4:5" ht="14.4" x14ac:dyDescent="0.55000000000000004">
      <c r="D12843" s="286"/>
      <c r="E12843" s="288"/>
    </row>
    <row r="12844" spans="4:5" ht="14.4" x14ac:dyDescent="0.55000000000000004">
      <c r="D12844" s="286"/>
      <c r="E12844" s="288"/>
    </row>
    <row r="12845" spans="4:5" ht="14.4" x14ac:dyDescent="0.55000000000000004">
      <c r="D12845" s="286"/>
      <c r="E12845" s="288"/>
    </row>
    <row r="12846" spans="4:5" ht="14.4" x14ac:dyDescent="0.55000000000000004">
      <c r="D12846" s="286"/>
      <c r="E12846" s="288"/>
    </row>
    <row r="12847" spans="4:5" ht="14.4" x14ac:dyDescent="0.55000000000000004">
      <c r="D12847" s="286"/>
      <c r="E12847" s="288"/>
    </row>
    <row r="12848" spans="4:5" ht="14.4" x14ac:dyDescent="0.55000000000000004">
      <c r="D12848" s="286"/>
      <c r="E12848" s="288"/>
    </row>
    <row r="12849" spans="4:5" ht="14.4" x14ac:dyDescent="0.55000000000000004">
      <c r="D12849" s="286"/>
      <c r="E12849" s="288"/>
    </row>
    <row r="12850" spans="4:5" ht="14.4" x14ac:dyDescent="0.55000000000000004">
      <c r="D12850" s="286"/>
      <c r="E12850" s="288"/>
    </row>
    <row r="12851" spans="4:5" ht="14.4" x14ac:dyDescent="0.55000000000000004">
      <c r="D12851" s="286"/>
      <c r="E12851" s="288"/>
    </row>
    <row r="12852" spans="4:5" ht="14.4" x14ac:dyDescent="0.55000000000000004">
      <c r="D12852" s="286"/>
      <c r="E12852" s="288"/>
    </row>
    <row r="12853" spans="4:5" ht="14.4" x14ac:dyDescent="0.55000000000000004">
      <c r="D12853" s="286"/>
      <c r="E12853" s="288"/>
    </row>
    <row r="12854" spans="4:5" ht="14.4" x14ac:dyDescent="0.55000000000000004">
      <c r="D12854" s="286"/>
      <c r="E12854" s="288"/>
    </row>
    <row r="12855" spans="4:5" ht="14.4" x14ac:dyDescent="0.55000000000000004">
      <c r="D12855" s="286"/>
      <c r="E12855" s="288"/>
    </row>
    <row r="12856" spans="4:5" ht="14.4" x14ac:dyDescent="0.55000000000000004">
      <c r="D12856" s="286"/>
      <c r="E12856" s="288"/>
    </row>
    <row r="12857" spans="4:5" ht="14.4" x14ac:dyDescent="0.55000000000000004">
      <c r="D12857" s="286"/>
      <c r="E12857" s="288"/>
    </row>
    <row r="12858" spans="4:5" ht="14.4" x14ac:dyDescent="0.55000000000000004">
      <c r="D12858" s="286"/>
      <c r="E12858" s="288"/>
    </row>
    <row r="12859" spans="4:5" ht="14.4" x14ac:dyDescent="0.55000000000000004">
      <c r="D12859" s="286"/>
      <c r="E12859" s="288"/>
    </row>
    <row r="12860" spans="4:5" ht="14.4" x14ac:dyDescent="0.55000000000000004">
      <c r="D12860" s="286"/>
      <c r="E12860" s="288"/>
    </row>
    <row r="12861" spans="4:5" ht="14.4" x14ac:dyDescent="0.55000000000000004">
      <c r="D12861" s="286"/>
      <c r="E12861" s="288"/>
    </row>
    <row r="12862" spans="4:5" ht="14.4" x14ac:dyDescent="0.55000000000000004">
      <c r="D12862" s="286"/>
      <c r="E12862" s="288"/>
    </row>
    <row r="12863" spans="4:5" ht="14.4" x14ac:dyDescent="0.55000000000000004">
      <c r="D12863" s="286"/>
      <c r="E12863" s="288"/>
    </row>
    <row r="12864" spans="4:5" ht="14.4" x14ac:dyDescent="0.55000000000000004">
      <c r="D12864" s="286"/>
      <c r="E12864" s="288"/>
    </row>
    <row r="12865" spans="4:5" ht="14.4" x14ac:dyDescent="0.55000000000000004">
      <c r="D12865" s="286"/>
      <c r="E12865" s="288"/>
    </row>
    <row r="12866" spans="4:5" ht="14.4" x14ac:dyDescent="0.55000000000000004">
      <c r="D12866" s="286"/>
      <c r="E12866" s="288"/>
    </row>
    <row r="12867" spans="4:5" ht="14.4" x14ac:dyDescent="0.55000000000000004">
      <c r="D12867" s="286"/>
      <c r="E12867" s="288"/>
    </row>
    <row r="12868" spans="4:5" ht="14.4" x14ac:dyDescent="0.55000000000000004">
      <c r="D12868" s="286"/>
      <c r="E12868" s="288"/>
    </row>
    <row r="12869" spans="4:5" ht="14.4" x14ac:dyDescent="0.55000000000000004">
      <c r="D12869" s="286"/>
      <c r="E12869" s="288"/>
    </row>
    <row r="12870" spans="4:5" ht="14.4" x14ac:dyDescent="0.55000000000000004">
      <c r="D12870" s="286"/>
      <c r="E12870" s="288"/>
    </row>
    <row r="12871" spans="4:5" ht="14.4" x14ac:dyDescent="0.55000000000000004">
      <c r="D12871" s="286"/>
      <c r="E12871" s="288"/>
    </row>
    <row r="12872" spans="4:5" ht="14.4" x14ac:dyDescent="0.55000000000000004">
      <c r="D12872" s="286"/>
      <c r="E12872" s="288"/>
    </row>
    <row r="12873" spans="4:5" ht="14.4" x14ac:dyDescent="0.55000000000000004">
      <c r="D12873" s="286"/>
      <c r="E12873" s="288"/>
    </row>
    <row r="12874" spans="4:5" ht="14.4" x14ac:dyDescent="0.55000000000000004">
      <c r="D12874" s="286"/>
      <c r="E12874" s="288"/>
    </row>
    <row r="12875" spans="4:5" ht="14.4" x14ac:dyDescent="0.55000000000000004">
      <c r="D12875" s="286"/>
      <c r="E12875" s="288"/>
    </row>
    <row r="12876" spans="4:5" ht="14.4" x14ac:dyDescent="0.55000000000000004">
      <c r="D12876" s="286"/>
      <c r="E12876" s="288"/>
    </row>
    <row r="12877" spans="4:5" ht="14.4" x14ac:dyDescent="0.55000000000000004">
      <c r="D12877" s="286"/>
      <c r="E12877" s="288"/>
    </row>
    <row r="12878" spans="4:5" ht="14.4" x14ac:dyDescent="0.55000000000000004">
      <c r="D12878" s="286"/>
      <c r="E12878" s="288"/>
    </row>
    <row r="12879" spans="4:5" ht="14.4" x14ac:dyDescent="0.55000000000000004">
      <c r="D12879" s="286"/>
      <c r="E12879" s="288"/>
    </row>
    <row r="12880" spans="4:5" ht="14.4" x14ac:dyDescent="0.55000000000000004">
      <c r="D12880" s="286"/>
      <c r="E12880" s="288"/>
    </row>
    <row r="12881" spans="4:5" ht="14.4" x14ac:dyDescent="0.55000000000000004">
      <c r="D12881" s="286"/>
      <c r="E12881" s="288"/>
    </row>
    <row r="12882" spans="4:5" ht="14.4" x14ac:dyDescent="0.55000000000000004">
      <c r="D12882" s="286"/>
      <c r="E12882" s="288"/>
    </row>
    <row r="12883" spans="4:5" ht="14.4" x14ac:dyDescent="0.55000000000000004">
      <c r="D12883" s="286"/>
      <c r="E12883" s="288"/>
    </row>
    <row r="12884" spans="4:5" ht="14.4" x14ac:dyDescent="0.55000000000000004">
      <c r="D12884" s="286"/>
      <c r="E12884" s="288"/>
    </row>
    <row r="12885" spans="4:5" ht="14.4" x14ac:dyDescent="0.55000000000000004">
      <c r="D12885" s="286"/>
      <c r="E12885" s="288"/>
    </row>
    <row r="12886" spans="4:5" ht="14.4" x14ac:dyDescent="0.55000000000000004">
      <c r="D12886" s="286"/>
      <c r="E12886" s="288"/>
    </row>
    <row r="12887" spans="4:5" ht="14.4" x14ac:dyDescent="0.55000000000000004">
      <c r="D12887" s="286"/>
      <c r="E12887" s="288"/>
    </row>
    <row r="12888" spans="4:5" ht="14.4" x14ac:dyDescent="0.55000000000000004">
      <c r="D12888" s="286"/>
      <c r="E12888" s="288"/>
    </row>
    <row r="12889" spans="4:5" ht="14.4" x14ac:dyDescent="0.55000000000000004">
      <c r="D12889" s="286"/>
      <c r="E12889" s="288"/>
    </row>
    <row r="12890" spans="4:5" ht="14.4" x14ac:dyDescent="0.55000000000000004">
      <c r="D12890" s="286"/>
      <c r="E12890" s="288"/>
    </row>
    <row r="12891" spans="4:5" ht="14.4" x14ac:dyDescent="0.55000000000000004">
      <c r="D12891" s="286"/>
      <c r="E12891" s="288"/>
    </row>
    <row r="12892" spans="4:5" ht="14.4" x14ac:dyDescent="0.55000000000000004">
      <c r="D12892" s="286"/>
      <c r="E12892" s="288"/>
    </row>
    <row r="12893" spans="4:5" ht="14.4" x14ac:dyDescent="0.55000000000000004">
      <c r="D12893" s="286"/>
      <c r="E12893" s="288"/>
    </row>
    <row r="12894" spans="4:5" ht="14.4" x14ac:dyDescent="0.55000000000000004">
      <c r="D12894" s="286"/>
      <c r="E12894" s="288"/>
    </row>
    <row r="12895" spans="4:5" ht="14.4" x14ac:dyDescent="0.55000000000000004">
      <c r="D12895" s="286"/>
      <c r="E12895" s="288"/>
    </row>
    <row r="12896" spans="4:5" ht="14.4" x14ac:dyDescent="0.55000000000000004">
      <c r="D12896" s="286"/>
      <c r="E12896" s="288"/>
    </row>
    <row r="12897" spans="4:5" ht="14.4" x14ac:dyDescent="0.55000000000000004">
      <c r="D12897" s="286"/>
      <c r="E12897" s="288"/>
    </row>
    <row r="12898" spans="4:5" ht="14.4" x14ac:dyDescent="0.55000000000000004">
      <c r="D12898" s="286"/>
      <c r="E12898" s="288"/>
    </row>
    <row r="12899" spans="4:5" ht="14.4" x14ac:dyDescent="0.55000000000000004">
      <c r="D12899" s="286"/>
      <c r="E12899" s="288"/>
    </row>
    <row r="12900" spans="4:5" ht="14.4" x14ac:dyDescent="0.55000000000000004">
      <c r="D12900" s="286"/>
      <c r="E12900" s="288"/>
    </row>
    <row r="12901" spans="4:5" ht="14.4" x14ac:dyDescent="0.55000000000000004">
      <c r="D12901" s="286"/>
      <c r="E12901" s="288"/>
    </row>
    <row r="12902" spans="4:5" ht="14.4" x14ac:dyDescent="0.55000000000000004">
      <c r="D12902" s="286"/>
      <c r="E12902" s="288"/>
    </row>
    <row r="12903" spans="4:5" ht="14.4" x14ac:dyDescent="0.55000000000000004">
      <c r="D12903" s="286"/>
      <c r="E12903" s="288"/>
    </row>
    <row r="12904" spans="4:5" ht="14.4" x14ac:dyDescent="0.55000000000000004">
      <c r="D12904" s="286"/>
      <c r="E12904" s="288"/>
    </row>
    <row r="12905" spans="4:5" ht="14.4" x14ac:dyDescent="0.55000000000000004">
      <c r="D12905" s="286"/>
      <c r="E12905" s="288"/>
    </row>
    <row r="12906" spans="4:5" ht="14.4" x14ac:dyDescent="0.55000000000000004">
      <c r="D12906" s="286"/>
      <c r="E12906" s="288"/>
    </row>
    <row r="12907" spans="4:5" ht="14.4" x14ac:dyDescent="0.55000000000000004">
      <c r="D12907" s="286"/>
      <c r="E12907" s="288"/>
    </row>
    <row r="12908" spans="4:5" ht="14.4" x14ac:dyDescent="0.55000000000000004">
      <c r="D12908" s="286"/>
      <c r="E12908" s="288"/>
    </row>
    <row r="12909" spans="4:5" ht="14.4" x14ac:dyDescent="0.55000000000000004">
      <c r="D12909" s="286"/>
      <c r="E12909" s="288"/>
    </row>
    <row r="12910" spans="4:5" ht="14.4" x14ac:dyDescent="0.55000000000000004">
      <c r="D12910" s="286"/>
      <c r="E12910" s="288"/>
    </row>
    <row r="12911" spans="4:5" ht="14.4" x14ac:dyDescent="0.55000000000000004">
      <c r="D12911" s="286"/>
      <c r="E12911" s="288"/>
    </row>
    <row r="12912" spans="4:5" ht="14.4" x14ac:dyDescent="0.55000000000000004">
      <c r="D12912" s="286"/>
      <c r="E12912" s="288"/>
    </row>
    <row r="12913" spans="4:5" ht="14.4" x14ac:dyDescent="0.55000000000000004">
      <c r="D12913" s="286"/>
      <c r="E12913" s="288"/>
    </row>
    <row r="12914" spans="4:5" ht="14.4" x14ac:dyDescent="0.55000000000000004">
      <c r="D12914" s="286"/>
      <c r="E12914" s="288"/>
    </row>
    <row r="12915" spans="4:5" ht="14.4" x14ac:dyDescent="0.55000000000000004">
      <c r="D12915" s="286"/>
      <c r="E12915" s="288"/>
    </row>
    <row r="12916" spans="4:5" ht="14.4" x14ac:dyDescent="0.55000000000000004">
      <c r="D12916" s="286"/>
      <c r="E12916" s="288"/>
    </row>
    <row r="12917" spans="4:5" ht="14.4" x14ac:dyDescent="0.55000000000000004">
      <c r="D12917" s="286"/>
      <c r="E12917" s="288"/>
    </row>
    <row r="12918" spans="4:5" ht="14.4" x14ac:dyDescent="0.55000000000000004">
      <c r="D12918" s="286"/>
      <c r="E12918" s="288"/>
    </row>
    <row r="12919" spans="4:5" ht="14.4" x14ac:dyDescent="0.55000000000000004">
      <c r="D12919" s="286"/>
      <c r="E12919" s="288"/>
    </row>
    <row r="12920" spans="4:5" ht="14.4" x14ac:dyDescent="0.55000000000000004">
      <c r="D12920" s="286"/>
      <c r="E12920" s="288"/>
    </row>
    <row r="12921" spans="4:5" ht="14.4" x14ac:dyDescent="0.55000000000000004">
      <c r="D12921" s="286"/>
      <c r="E12921" s="288"/>
    </row>
    <row r="12922" spans="4:5" ht="14.4" x14ac:dyDescent="0.55000000000000004">
      <c r="D12922" s="286"/>
      <c r="E12922" s="288"/>
    </row>
    <row r="12923" spans="4:5" ht="14.4" x14ac:dyDescent="0.55000000000000004">
      <c r="D12923" s="286"/>
      <c r="E12923" s="288"/>
    </row>
    <row r="12924" spans="4:5" ht="14.4" x14ac:dyDescent="0.55000000000000004">
      <c r="D12924" s="286"/>
      <c r="E12924" s="288"/>
    </row>
    <row r="12925" spans="4:5" ht="14.4" x14ac:dyDescent="0.55000000000000004">
      <c r="D12925" s="286"/>
      <c r="E12925" s="288"/>
    </row>
    <row r="12926" spans="4:5" ht="14.4" x14ac:dyDescent="0.55000000000000004">
      <c r="D12926" s="286"/>
      <c r="E12926" s="288"/>
    </row>
    <row r="12927" spans="4:5" ht="14.4" x14ac:dyDescent="0.55000000000000004">
      <c r="D12927" s="286"/>
      <c r="E12927" s="288"/>
    </row>
    <row r="12928" spans="4:5" ht="14.4" x14ac:dyDescent="0.55000000000000004">
      <c r="D12928" s="286"/>
      <c r="E12928" s="288"/>
    </row>
    <row r="12929" spans="4:5" ht="14.4" x14ac:dyDescent="0.55000000000000004">
      <c r="D12929" s="286"/>
      <c r="E12929" s="288"/>
    </row>
    <row r="12930" spans="4:5" ht="14.4" x14ac:dyDescent="0.55000000000000004">
      <c r="D12930" s="286"/>
      <c r="E12930" s="288"/>
    </row>
    <row r="12931" spans="4:5" ht="14.4" x14ac:dyDescent="0.55000000000000004">
      <c r="D12931" s="286"/>
      <c r="E12931" s="288"/>
    </row>
    <row r="12932" spans="4:5" ht="14.4" x14ac:dyDescent="0.55000000000000004">
      <c r="D12932" s="286"/>
      <c r="E12932" s="288"/>
    </row>
    <row r="12933" spans="4:5" ht="14.4" x14ac:dyDescent="0.55000000000000004">
      <c r="D12933" s="286"/>
      <c r="E12933" s="288"/>
    </row>
    <row r="12934" spans="4:5" ht="14.4" x14ac:dyDescent="0.55000000000000004">
      <c r="D12934" s="286"/>
      <c r="E12934" s="288"/>
    </row>
    <row r="12935" spans="4:5" ht="14.4" x14ac:dyDescent="0.55000000000000004">
      <c r="D12935" s="286"/>
      <c r="E12935" s="288"/>
    </row>
    <row r="12936" spans="4:5" ht="14.4" x14ac:dyDescent="0.55000000000000004">
      <c r="D12936" s="286"/>
      <c r="E12936" s="288"/>
    </row>
    <row r="12937" spans="4:5" ht="14.4" x14ac:dyDescent="0.55000000000000004">
      <c r="D12937" s="286"/>
      <c r="E12937" s="288"/>
    </row>
    <row r="12938" spans="4:5" ht="14.4" x14ac:dyDescent="0.55000000000000004">
      <c r="D12938" s="286"/>
      <c r="E12938" s="288"/>
    </row>
    <row r="12939" spans="4:5" ht="14.4" x14ac:dyDescent="0.55000000000000004">
      <c r="D12939" s="286"/>
      <c r="E12939" s="288"/>
    </row>
    <row r="12940" spans="4:5" ht="14.4" x14ac:dyDescent="0.55000000000000004">
      <c r="D12940" s="286"/>
      <c r="E12940" s="288"/>
    </row>
    <row r="12941" spans="4:5" ht="14.4" x14ac:dyDescent="0.55000000000000004">
      <c r="D12941" s="286"/>
      <c r="E12941" s="288"/>
    </row>
    <row r="12942" spans="4:5" ht="14.4" x14ac:dyDescent="0.55000000000000004">
      <c r="D12942" s="286"/>
      <c r="E12942" s="288"/>
    </row>
    <row r="12943" spans="4:5" ht="14.4" x14ac:dyDescent="0.55000000000000004">
      <c r="D12943" s="286"/>
      <c r="E12943" s="288"/>
    </row>
    <row r="12944" spans="4:5" ht="14.4" x14ac:dyDescent="0.55000000000000004">
      <c r="D12944" s="286"/>
      <c r="E12944" s="288"/>
    </row>
    <row r="12945" spans="4:5" ht="14.4" x14ac:dyDescent="0.55000000000000004">
      <c r="D12945" s="286"/>
      <c r="E12945" s="288"/>
    </row>
    <row r="12946" spans="4:5" ht="14.4" x14ac:dyDescent="0.55000000000000004">
      <c r="D12946" s="286"/>
      <c r="E12946" s="288"/>
    </row>
    <row r="12947" spans="4:5" ht="14.4" x14ac:dyDescent="0.55000000000000004">
      <c r="D12947" s="286"/>
      <c r="E12947" s="288"/>
    </row>
    <row r="12948" spans="4:5" ht="14.4" x14ac:dyDescent="0.55000000000000004">
      <c r="D12948" s="286"/>
      <c r="E12948" s="288"/>
    </row>
    <row r="12949" spans="4:5" ht="14.4" x14ac:dyDescent="0.55000000000000004">
      <c r="D12949" s="286"/>
      <c r="E12949" s="288"/>
    </row>
    <row r="12950" spans="4:5" ht="14.4" x14ac:dyDescent="0.55000000000000004">
      <c r="D12950" s="286"/>
      <c r="E12950" s="288"/>
    </row>
    <row r="12951" spans="4:5" ht="14.4" x14ac:dyDescent="0.55000000000000004">
      <c r="D12951" s="286"/>
      <c r="E12951" s="288"/>
    </row>
    <row r="12952" spans="4:5" ht="14.4" x14ac:dyDescent="0.55000000000000004">
      <c r="D12952" s="286"/>
      <c r="E12952" s="288"/>
    </row>
    <row r="12953" spans="4:5" ht="14.4" x14ac:dyDescent="0.55000000000000004">
      <c r="D12953" s="286"/>
      <c r="E12953" s="288"/>
    </row>
    <row r="12954" spans="4:5" ht="14.4" x14ac:dyDescent="0.55000000000000004">
      <c r="D12954" s="286"/>
      <c r="E12954" s="288"/>
    </row>
    <row r="12955" spans="4:5" ht="14.4" x14ac:dyDescent="0.55000000000000004">
      <c r="D12955" s="286"/>
      <c r="E12955" s="288"/>
    </row>
    <row r="12956" spans="4:5" ht="14.4" x14ac:dyDescent="0.55000000000000004">
      <c r="D12956" s="286"/>
      <c r="E12956" s="288"/>
    </row>
    <row r="12957" spans="4:5" ht="14.4" x14ac:dyDescent="0.55000000000000004">
      <c r="D12957" s="286"/>
      <c r="E12957" s="288"/>
    </row>
    <row r="12958" spans="4:5" ht="14.4" x14ac:dyDescent="0.55000000000000004">
      <c r="D12958" s="286"/>
      <c r="E12958" s="288"/>
    </row>
    <row r="12959" spans="4:5" ht="14.4" x14ac:dyDescent="0.55000000000000004">
      <c r="D12959" s="286"/>
      <c r="E12959" s="288"/>
    </row>
    <row r="12960" spans="4:5" ht="14.4" x14ac:dyDescent="0.55000000000000004">
      <c r="D12960" s="286"/>
      <c r="E12960" s="288"/>
    </row>
    <row r="12961" spans="4:5" ht="14.4" x14ac:dyDescent="0.55000000000000004">
      <c r="D12961" s="286"/>
      <c r="E12961" s="288"/>
    </row>
    <row r="12962" spans="4:5" ht="14.4" x14ac:dyDescent="0.55000000000000004">
      <c r="D12962" s="286"/>
      <c r="E12962" s="288"/>
    </row>
    <row r="12963" spans="4:5" ht="14.4" x14ac:dyDescent="0.55000000000000004">
      <c r="D12963" s="286"/>
      <c r="E12963" s="288"/>
    </row>
    <row r="12964" spans="4:5" ht="14.4" x14ac:dyDescent="0.55000000000000004">
      <c r="D12964" s="286"/>
      <c r="E12964" s="288"/>
    </row>
    <row r="12965" spans="4:5" ht="14.4" x14ac:dyDescent="0.55000000000000004">
      <c r="D12965" s="286"/>
      <c r="E12965" s="288"/>
    </row>
    <row r="12966" spans="4:5" ht="14.4" x14ac:dyDescent="0.55000000000000004">
      <c r="D12966" s="286"/>
      <c r="E12966" s="288"/>
    </row>
    <row r="12967" spans="4:5" ht="14.4" x14ac:dyDescent="0.55000000000000004">
      <c r="D12967" s="286"/>
      <c r="E12967" s="288"/>
    </row>
    <row r="12968" spans="4:5" ht="14.4" x14ac:dyDescent="0.55000000000000004">
      <c r="D12968" s="286"/>
      <c r="E12968" s="288"/>
    </row>
    <row r="12969" spans="4:5" ht="14.4" x14ac:dyDescent="0.55000000000000004">
      <c r="D12969" s="286"/>
      <c r="E12969" s="288"/>
    </row>
    <row r="12970" spans="4:5" ht="14.4" x14ac:dyDescent="0.55000000000000004">
      <c r="D12970" s="286"/>
      <c r="E12970" s="288"/>
    </row>
    <row r="12971" spans="4:5" ht="14.4" x14ac:dyDescent="0.55000000000000004">
      <c r="D12971" s="286"/>
      <c r="E12971" s="288"/>
    </row>
    <row r="12972" spans="4:5" ht="14.4" x14ac:dyDescent="0.55000000000000004">
      <c r="D12972" s="286"/>
      <c r="E12972" s="288"/>
    </row>
    <row r="12973" spans="4:5" ht="14.4" x14ac:dyDescent="0.55000000000000004">
      <c r="D12973" s="286"/>
      <c r="E12973" s="288"/>
    </row>
    <row r="12974" spans="4:5" ht="14.4" x14ac:dyDescent="0.55000000000000004">
      <c r="D12974" s="286"/>
      <c r="E12974" s="288"/>
    </row>
    <row r="12975" spans="4:5" ht="14.4" x14ac:dyDescent="0.55000000000000004">
      <c r="D12975" s="286"/>
      <c r="E12975" s="288"/>
    </row>
    <row r="12976" spans="4:5" ht="14.4" x14ac:dyDescent="0.55000000000000004">
      <c r="D12976" s="286"/>
      <c r="E12976" s="288"/>
    </row>
    <row r="12977" spans="4:5" ht="14.4" x14ac:dyDescent="0.55000000000000004">
      <c r="D12977" s="286"/>
      <c r="E12977" s="288"/>
    </row>
    <row r="12978" spans="4:5" ht="14.4" x14ac:dyDescent="0.55000000000000004">
      <c r="D12978" s="286"/>
      <c r="E12978" s="288"/>
    </row>
    <row r="12979" spans="4:5" ht="14.4" x14ac:dyDescent="0.55000000000000004">
      <c r="D12979" s="286"/>
      <c r="E12979" s="288"/>
    </row>
    <row r="12980" spans="4:5" ht="14.4" x14ac:dyDescent="0.55000000000000004">
      <c r="D12980" s="286"/>
      <c r="E12980" s="288"/>
    </row>
    <row r="12981" spans="4:5" ht="14.4" x14ac:dyDescent="0.55000000000000004">
      <c r="D12981" s="286"/>
      <c r="E12981" s="288"/>
    </row>
    <row r="12982" spans="4:5" ht="14.4" x14ac:dyDescent="0.55000000000000004">
      <c r="D12982" s="286"/>
      <c r="E12982" s="288"/>
    </row>
    <row r="12983" spans="4:5" ht="14.4" x14ac:dyDescent="0.55000000000000004">
      <c r="D12983" s="286"/>
      <c r="E12983" s="288"/>
    </row>
    <row r="12984" spans="4:5" ht="14.4" x14ac:dyDescent="0.55000000000000004">
      <c r="D12984" s="286"/>
      <c r="E12984" s="288"/>
    </row>
    <row r="12985" spans="4:5" ht="14.4" x14ac:dyDescent="0.55000000000000004">
      <c r="D12985" s="286"/>
      <c r="E12985" s="288"/>
    </row>
    <row r="12986" spans="4:5" ht="14.4" x14ac:dyDescent="0.55000000000000004">
      <c r="D12986" s="286"/>
      <c r="E12986" s="288"/>
    </row>
    <row r="12987" spans="4:5" ht="14.4" x14ac:dyDescent="0.55000000000000004">
      <c r="D12987" s="286"/>
      <c r="E12987" s="288"/>
    </row>
    <row r="12988" spans="4:5" ht="14.4" x14ac:dyDescent="0.55000000000000004">
      <c r="D12988" s="286"/>
      <c r="E12988" s="288"/>
    </row>
    <row r="12989" spans="4:5" ht="14.4" x14ac:dyDescent="0.55000000000000004">
      <c r="D12989" s="286"/>
      <c r="E12989" s="288"/>
    </row>
    <row r="12990" spans="4:5" ht="14.4" x14ac:dyDescent="0.55000000000000004">
      <c r="D12990" s="286"/>
      <c r="E12990" s="288"/>
    </row>
    <row r="12991" spans="4:5" ht="14.4" x14ac:dyDescent="0.55000000000000004">
      <c r="D12991" s="286"/>
      <c r="E12991" s="288"/>
    </row>
    <row r="12992" spans="4:5" ht="14.4" x14ac:dyDescent="0.55000000000000004">
      <c r="D12992" s="286"/>
      <c r="E12992" s="288"/>
    </row>
    <row r="12993" spans="4:5" ht="14.4" x14ac:dyDescent="0.55000000000000004">
      <c r="D12993" s="286"/>
      <c r="E12993" s="288"/>
    </row>
    <row r="12994" spans="4:5" ht="14.4" x14ac:dyDescent="0.55000000000000004">
      <c r="D12994" s="286"/>
      <c r="E12994" s="288"/>
    </row>
    <row r="12995" spans="4:5" ht="14.4" x14ac:dyDescent="0.55000000000000004">
      <c r="D12995" s="286"/>
      <c r="E12995" s="288"/>
    </row>
    <row r="12996" spans="4:5" ht="14.4" x14ac:dyDescent="0.55000000000000004">
      <c r="D12996" s="286"/>
      <c r="E12996" s="288"/>
    </row>
    <row r="12997" spans="4:5" ht="14.4" x14ac:dyDescent="0.55000000000000004">
      <c r="D12997" s="286"/>
      <c r="E12997" s="288"/>
    </row>
    <row r="12998" spans="4:5" ht="14.4" x14ac:dyDescent="0.55000000000000004">
      <c r="D12998" s="286"/>
      <c r="E12998" s="288"/>
    </row>
    <row r="12999" spans="4:5" ht="14.4" x14ac:dyDescent="0.55000000000000004">
      <c r="D12999" s="286"/>
      <c r="E12999" s="288"/>
    </row>
    <row r="13000" spans="4:5" ht="14.4" x14ac:dyDescent="0.55000000000000004">
      <c r="D13000" s="286"/>
      <c r="E13000" s="288"/>
    </row>
    <row r="13001" spans="4:5" ht="14.4" x14ac:dyDescent="0.55000000000000004">
      <c r="D13001" s="286"/>
      <c r="E13001" s="288"/>
    </row>
    <row r="13002" spans="4:5" ht="14.4" x14ac:dyDescent="0.55000000000000004">
      <c r="D13002" s="286"/>
      <c r="E13002" s="288"/>
    </row>
    <row r="13003" spans="4:5" ht="14.4" x14ac:dyDescent="0.55000000000000004">
      <c r="D13003" s="286"/>
      <c r="E13003" s="288"/>
    </row>
    <row r="13004" spans="4:5" ht="14.4" x14ac:dyDescent="0.55000000000000004">
      <c r="D13004" s="286"/>
      <c r="E13004" s="288"/>
    </row>
    <row r="13005" spans="4:5" ht="14.4" x14ac:dyDescent="0.55000000000000004">
      <c r="D13005" s="286"/>
      <c r="E13005" s="288"/>
    </row>
    <row r="13006" spans="4:5" ht="14.4" x14ac:dyDescent="0.55000000000000004">
      <c r="D13006" s="286"/>
      <c r="E13006" s="288"/>
    </row>
    <row r="13007" spans="4:5" ht="14.4" x14ac:dyDescent="0.55000000000000004">
      <c r="D13007" s="286"/>
      <c r="E13007" s="288"/>
    </row>
    <row r="13008" spans="4:5" ht="14.4" x14ac:dyDescent="0.55000000000000004">
      <c r="D13008" s="286"/>
      <c r="E13008" s="288"/>
    </row>
    <row r="13009" spans="4:5" ht="14.4" x14ac:dyDescent="0.55000000000000004">
      <c r="D13009" s="286"/>
      <c r="E13009" s="288"/>
    </row>
    <row r="13010" spans="4:5" ht="14.4" x14ac:dyDescent="0.55000000000000004">
      <c r="D13010" s="286"/>
      <c r="E13010" s="288"/>
    </row>
    <row r="13011" spans="4:5" ht="14.4" x14ac:dyDescent="0.55000000000000004">
      <c r="D13011" s="286"/>
      <c r="E13011" s="288"/>
    </row>
    <row r="13012" spans="4:5" ht="14.4" x14ac:dyDescent="0.55000000000000004">
      <c r="D13012" s="286"/>
      <c r="E13012" s="288"/>
    </row>
    <row r="13013" spans="4:5" ht="14.4" x14ac:dyDescent="0.55000000000000004">
      <c r="D13013" s="286"/>
      <c r="E13013" s="288"/>
    </row>
    <row r="13014" spans="4:5" ht="14.4" x14ac:dyDescent="0.55000000000000004">
      <c r="D13014" s="286"/>
      <c r="E13014" s="288"/>
    </row>
    <row r="13015" spans="4:5" ht="14.4" x14ac:dyDescent="0.55000000000000004">
      <c r="D13015" s="286"/>
      <c r="E13015" s="288"/>
    </row>
    <row r="13016" spans="4:5" ht="14.4" x14ac:dyDescent="0.55000000000000004">
      <c r="D13016" s="286"/>
      <c r="E13016" s="288"/>
    </row>
    <row r="13017" spans="4:5" ht="14.4" x14ac:dyDescent="0.55000000000000004">
      <c r="D13017" s="286"/>
      <c r="E13017" s="288"/>
    </row>
    <row r="13018" spans="4:5" ht="14.4" x14ac:dyDescent="0.55000000000000004">
      <c r="D13018" s="286"/>
      <c r="E13018" s="288"/>
    </row>
    <row r="13019" spans="4:5" ht="14.4" x14ac:dyDescent="0.55000000000000004">
      <c r="D13019" s="286"/>
      <c r="E13019" s="288"/>
    </row>
    <row r="13020" spans="4:5" ht="14.4" x14ac:dyDescent="0.55000000000000004">
      <c r="D13020" s="286"/>
      <c r="E13020" s="288"/>
    </row>
    <row r="13021" spans="4:5" ht="14.4" x14ac:dyDescent="0.55000000000000004">
      <c r="D13021" s="286"/>
      <c r="E13021" s="288"/>
    </row>
    <row r="13022" spans="4:5" ht="14.4" x14ac:dyDescent="0.55000000000000004">
      <c r="D13022" s="286"/>
      <c r="E13022" s="288"/>
    </row>
    <row r="13023" spans="4:5" ht="14.4" x14ac:dyDescent="0.55000000000000004">
      <c r="D13023" s="286"/>
      <c r="E13023" s="288"/>
    </row>
    <row r="13024" spans="4:5" ht="14.4" x14ac:dyDescent="0.55000000000000004">
      <c r="D13024" s="286"/>
      <c r="E13024" s="288"/>
    </row>
    <row r="13025" spans="4:5" ht="14.4" x14ac:dyDescent="0.55000000000000004">
      <c r="D13025" s="286"/>
      <c r="E13025" s="288"/>
    </row>
    <row r="13026" spans="4:5" ht="14.4" x14ac:dyDescent="0.55000000000000004">
      <c r="D13026" s="286"/>
      <c r="E13026" s="288"/>
    </row>
    <row r="13027" spans="4:5" ht="14.4" x14ac:dyDescent="0.55000000000000004">
      <c r="D13027" s="286"/>
      <c r="E13027" s="288"/>
    </row>
    <row r="13028" spans="4:5" ht="14.4" x14ac:dyDescent="0.55000000000000004">
      <c r="D13028" s="286"/>
      <c r="E13028" s="288"/>
    </row>
    <row r="13029" spans="4:5" ht="14.4" x14ac:dyDescent="0.55000000000000004">
      <c r="D13029" s="286"/>
      <c r="E13029" s="288"/>
    </row>
    <row r="13030" spans="4:5" ht="14.4" x14ac:dyDescent="0.55000000000000004">
      <c r="D13030" s="286"/>
      <c r="E13030" s="288"/>
    </row>
    <row r="13031" spans="4:5" ht="14.4" x14ac:dyDescent="0.55000000000000004">
      <c r="D13031" s="286"/>
      <c r="E13031" s="288"/>
    </row>
    <row r="13032" spans="4:5" ht="14.4" x14ac:dyDescent="0.55000000000000004">
      <c r="D13032" s="286"/>
      <c r="E13032" s="288"/>
    </row>
    <row r="13033" spans="4:5" ht="14.4" x14ac:dyDescent="0.55000000000000004">
      <c r="D13033" s="286"/>
      <c r="E13033" s="288"/>
    </row>
    <row r="13034" spans="4:5" ht="14.4" x14ac:dyDescent="0.55000000000000004">
      <c r="D13034" s="286"/>
      <c r="E13034" s="288"/>
    </row>
    <row r="13035" spans="4:5" ht="14.4" x14ac:dyDescent="0.55000000000000004">
      <c r="D13035" s="286"/>
      <c r="E13035" s="288"/>
    </row>
    <row r="13036" spans="4:5" ht="14.4" x14ac:dyDescent="0.55000000000000004">
      <c r="D13036" s="286"/>
      <c r="E13036" s="288"/>
    </row>
    <row r="13037" spans="4:5" ht="14.4" x14ac:dyDescent="0.55000000000000004">
      <c r="D13037" s="286"/>
      <c r="E13037" s="288"/>
    </row>
    <row r="13038" spans="4:5" ht="14.4" x14ac:dyDescent="0.55000000000000004">
      <c r="D13038" s="286"/>
      <c r="E13038" s="288"/>
    </row>
    <row r="13039" spans="4:5" ht="14.4" x14ac:dyDescent="0.55000000000000004">
      <c r="D13039" s="286"/>
      <c r="E13039" s="288"/>
    </row>
    <row r="13040" spans="4:5" ht="14.4" x14ac:dyDescent="0.55000000000000004">
      <c r="D13040" s="286"/>
      <c r="E13040" s="288"/>
    </row>
    <row r="13041" spans="4:5" ht="14.4" x14ac:dyDescent="0.55000000000000004">
      <c r="D13041" s="286"/>
      <c r="E13041" s="288"/>
    </row>
    <row r="13042" spans="4:5" ht="14.4" x14ac:dyDescent="0.55000000000000004">
      <c r="D13042" s="286"/>
      <c r="E13042" s="288"/>
    </row>
    <row r="13043" spans="4:5" ht="14.4" x14ac:dyDescent="0.55000000000000004">
      <c r="D13043" s="286"/>
      <c r="E13043" s="288"/>
    </row>
    <row r="13044" spans="4:5" ht="14.4" x14ac:dyDescent="0.55000000000000004">
      <c r="D13044" s="286"/>
      <c r="E13044" s="288"/>
    </row>
    <row r="13045" spans="4:5" ht="14.4" x14ac:dyDescent="0.55000000000000004">
      <c r="D13045" s="286"/>
      <c r="E13045" s="288"/>
    </row>
    <row r="13046" spans="4:5" ht="14.4" x14ac:dyDescent="0.55000000000000004">
      <c r="D13046" s="286"/>
      <c r="E13046" s="288"/>
    </row>
    <row r="13047" spans="4:5" ht="14.4" x14ac:dyDescent="0.55000000000000004">
      <c r="D13047" s="286"/>
      <c r="E13047" s="288"/>
    </row>
    <row r="13048" spans="4:5" ht="14.4" x14ac:dyDescent="0.55000000000000004">
      <c r="D13048" s="286"/>
      <c r="E13048" s="288"/>
    </row>
    <row r="13049" spans="4:5" ht="14.4" x14ac:dyDescent="0.55000000000000004">
      <c r="D13049" s="286"/>
      <c r="E13049" s="288"/>
    </row>
    <row r="13050" spans="4:5" ht="14.4" x14ac:dyDescent="0.55000000000000004">
      <c r="D13050" s="286"/>
      <c r="E13050" s="288"/>
    </row>
    <row r="13051" spans="4:5" ht="14.4" x14ac:dyDescent="0.55000000000000004">
      <c r="D13051" s="286"/>
      <c r="E13051" s="288"/>
    </row>
    <row r="13052" spans="4:5" ht="14.4" x14ac:dyDescent="0.55000000000000004">
      <c r="D13052" s="286"/>
      <c r="E13052" s="288"/>
    </row>
    <row r="13053" spans="4:5" ht="14.4" x14ac:dyDescent="0.55000000000000004">
      <c r="D13053" s="286"/>
      <c r="E13053" s="288"/>
    </row>
    <row r="13054" spans="4:5" ht="14.4" x14ac:dyDescent="0.55000000000000004">
      <c r="D13054" s="286"/>
      <c r="E13054" s="288"/>
    </row>
    <row r="13055" spans="4:5" ht="14.4" x14ac:dyDescent="0.55000000000000004">
      <c r="D13055" s="286"/>
      <c r="E13055" s="288"/>
    </row>
    <row r="13056" spans="4:5" ht="14.4" x14ac:dyDescent="0.55000000000000004">
      <c r="D13056" s="286"/>
      <c r="E13056" s="288"/>
    </row>
    <row r="13057" spans="4:5" ht="14.4" x14ac:dyDescent="0.55000000000000004">
      <c r="D13057" s="286"/>
      <c r="E13057" s="288"/>
    </row>
    <row r="13058" spans="4:5" ht="14.4" x14ac:dyDescent="0.55000000000000004">
      <c r="D13058" s="286"/>
      <c r="E13058" s="288"/>
    </row>
    <row r="13059" spans="4:5" ht="14.4" x14ac:dyDescent="0.55000000000000004">
      <c r="D13059" s="286"/>
      <c r="E13059" s="288"/>
    </row>
    <row r="13060" spans="4:5" ht="14.4" x14ac:dyDescent="0.55000000000000004">
      <c r="D13060" s="286"/>
      <c r="E13060" s="288"/>
    </row>
    <row r="13061" spans="4:5" ht="14.4" x14ac:dyDescent="0.55000000000000004">
      <c r="D13061" s="286"/>
      <c r="E13061" s="288"/>
    </row>
    <row r="13062" spans="4:5" ht="14.4" x14ac:dyDescent="0.55000000000000004">
      <c r="D13062" s="286"/>
      <c r="E13062" s="288"/>
    </row>
    <row r="13063" spans="4:5" ht="14.4" x14ac:dyDescent="0.55000000000000004">
      <c r="D13063" s="286"/>
      <c r="E13063" s="288"/>
    </row>
    <row r="13064" spans="4:5" ht="14.4" x14ac:dyDescent="0.55000000000000004">
      <c r="D13064" s="286"/>
      <c r="E13064" s="288"/>
    </row>
    <row r="13065" spans="4:5" ht="14.4" x14ac:dyDescent="0.55000000000000004">
      <c r="D13065" s="286"/>
      <c r="E13065" s="288"/>
    </row>
    <row r="13066" spans="4:5" ht="14.4" x14ac:dyDescent="0.55000000000000004">
      <c r="D13066" s="286"/>
      <c r="E13066" s="288"/>
    </row>
    <row r="13067" spans="4:5" ht="14.4" x14ac:dyDescent="0.55000000000000004">
      <c r="D13067" s="286"/>
      <c r="E13067" s="288"/>
    </row>
    <row r="13068" spans="4:5" ht="14.4" x14ac:dyDescent="0.55000000000000004">
      <c r="D13068" s="286"/>
      <c r="E13068" s="288"/>
    </row>
    <row r="13069" spans="4:5" ht="14.4" x14ac:dyDescent="0.55000000000000004">
      <c r="D13069" s="286"/>
      <c r="E13069" s="288"/>
    </row>
    <row r="13070" spans="4:5" ht="14.4" x14ac:dyDescent="0.55000000000000004">
      <c r="D13070" s="286"/>
      <c r="E13070" s="288"/>
    </row>
    <row r="13071" spans="4:5" ht="14.4" x14ac:dyDescent="0.55000000000000004">
      <c r="D13071" s="286"/>
      <c r="E13071" s="288"/>
    </row>
    <row r="13072" spans="4:5" ht="14.4" x14ac:dyDescent="0.55000000000000004">
      <c r="D13072" s="286"/>
      <c r="E13072" s="288"/>
    </row>
    <row r="13073" spans="4:5" ht="14.4" x14ac:dyDescent="0.55000000000000004">
      <c r="D13073" s="286"/>
      <c r="E13073" s="288"/>
    </row>
    <row r="13074" spans="4:5" ht="14.4" x14ac:dyDescent="0.55000000000000004">
      <c r="D13074" s="286"/>
      <c r="E13074" s="288"/>
    </row>
    <row r="13075" spans="4:5" ht="14.4" x14ac:dyDescent="0.55000000000000004">
      <c r="D13075" s="286"/>
      <c r="E13075" s="288"/>
    </row>
    <row r="13076" spans="4:5" ht="14.4" x14ac:dyDescent="0.55000000000000004">
      <c r="D13076" s="286"/>
      <c r="E13076" s="288"/>
    </row>
    <row r="13077" spans="4:5" ht="14.4" x14ac:dyDescent="0.55000000000000004">
      <c r="D13077" s="286"/>
      <c r="E13077" s="288"/>
    </row>
    <row r="13078" spans="4:5" ht="14.4" x14ac:dyDescent="0.55000000000000004">
      <c r="D13078" s="286"/>
      <c r="E13078" s="288"/>
    </row>
    <row r="13079" spans="4:5" ht="14.4" x14ac:dyDescent="0.55000000000000004">
      <c r="D13079" s="286"/>
      <c r="E13079" s="288"/>
    </row>
    <row r="13080" spans="4:5" ht="14.4" x14ac:dyDescent="0.55000000000000004">
      <c r="D13080" s="286"/>
      <c r="E13080" s="288"/>
    </row>
    <row r="13081" spans="4:5" ht="14.4" x14ac:dyDescent="0.55000000000000004">
      <c r="D13081" s="286"/>
      <c r="E13081" s="288"/>
    </row>
    <row r="13082" spans="4:5" ht="14.4" x14ac:dyDescent="0.55000000000000004">
      <c r="D13082" s="286"/>
      <c r="E13082" s="288"/>
    </row>
    <row r="13083" spans="4:5" ht="14.4" x14ac:dyDescent="0.55000000000000004">
      <c r="D13083" s="286"/>
      <c r="E13083" s="288"/>
    </row>
    <row r="13084" spans="4:5" ht="14.4" x14ac:dyDescent="0.55000000000000004">
      <c r="D13084" s="286"/>
      <c r="E13084" s="288"/>
    </row>
    <row r="13085" spans="4:5" ht="14.4" x14ac:dyDescent="0.55000000000000004">
      <c r="D13085" s="286"/>
      <c r="E13085" s="288"/>
    </row>
    <row r="13086" spans="4:5" ht="14.4" x14ac:dyDescent="0.55000000000000004">
      <c r="D13086" s="286"/>
      <c r="E13086" s="288"/>
    </row>
    <row r="13087" spans="4:5" ht="14.4" x14ac:dyDescent="0.55000000000000004">
      <c r="D13087" s="286"/>
      <c r="E13087" s="288"/>
    </row>
    <row r="13088" spans="4:5" ht="14.4" x14ac:dyDescent="0.55000000000000004">
      <c r="D13088" s="286"/>
      <c r="E13088" s="288"/>
    </row>
    <row r="13089" spans="4:5" ht="14.4" x14ac:dyDescent="0.55000000000000004">
      <c r="D13089" s="286"/>
      <c r="E13089" s="288"/>
    </row>
    <row r="13090" spans="4:5" ht="14.4" x14ac:dyDescent="0.55000000000000004">
      <c r="D13090" s="286"/>
      <c r="E13090" s="288"/>
    </row>
    <row r="13091" spans="4:5" ht="14.4" x14ac:dyDescent="0.55000000000000004">
      <c r="D13091" s="286"/>
      <c r="E13091" s="288"/>
    </row>
    <row r="13092" spans="4:5" ht="14.4" x14ac:dyDescent="0.55000000000000004">
      <c r="D13092" s="286"/>
      <c r="E13092" s="288"/>
    </row>
    <row r="13093" spans="4:5" ht="14.4" x14ac:dyDescent="0.55000000000000004">
      <c r="D13093" s="286"/>
      <c r="E13093" s="288"/>
    </row>
    <row r="13094" spans="4:5" ht="14.4" x14ac:dyDescent="0.55000000000000004">
      <c r="D13094" s="286"/>
      <c r="E13094" s="288"/>
    </row>
    <row r="13095" spans="4:5" ht="14.4" x14ac:dyDescent="0.55000000000000004">
      <c r="D13095" s="286"/>
      <c r="E13095" s="288"/>
    </row>
    <row r="13096" spans="4:5" ht="14.4" x14ac:dyDescent="0.55000000000000004">
      <c r="D13096" s="286"/>
      <c r="E13096" s="288"/>
    </row>
    <row r="13097" spans="4:5" ht="14.4" x14ac:dyDescent="0.55000000000000004">
      <c r="D13097" s="286"/>
      <c r="E13097" s="288"/>
    </row>
    <row r="13098" spans="4:5" ht="14.4" x14ac:dyDescent="0.55000000000000004">
      <c r="D13098" s="286"/>
      <c r="E13098" s="288"/>
    </row>
    <row r="13099" spans="4:5" ht="14.4" x14ac:dyDescent="0.55000000000000004">
      <c r="D13099" s="286"/>
      <c r="E13099" s="288"/>
    </row>
    <row r="13100" spans="4:5" ht="14.4" x14ac:dyDescent="0.55000000000000004">
      <c r="D13100" s="286"/>
      <c r="E13100" s="288"/>
    </row>
    <row r="13101" spans="4:5" ht="14.4" x14ac:dyDescent="0.55000000000000004">
      <c r="D13101" s="286"/>
      <c r="E13101" s="288"/>
    </row>
    <row r="13102" spans="4:5" ht="14.4" x14ac:dyDescent="0.55000000000000004">
      <c r="D13102" s="286"/>
      <c r="E13102" s="288"/>
    </row>
    <row r="13103" spans="4:5" ht="14.4" x14ac:dyDescent="0.55000000000000004">
      <c r="D13103" s="286"/>
      <c r="E13103" s="288"/>
    </row>
    <row r="13104" spans="4:5" ht="14.4" x14ac:dyDescent="0.55000000000000004">
      <c r="D13104" s="286"/>
      <c r="E13104" s="288"/>
    </row>
    <row r="13105" spans="4:5" ht="14.4" x14ac:dyDescent="0.55000000000000004">
      <c r="D13105" s="286"/>
      <c r="E13105" s="288"/>
    </row>
    <row r="13106" spans="4:5" ht="14.4" x14ac:dyDescent="0.55000000000000004">
      <c r="D13106" s="286"/>
      <c r="E13106" s="288"/>
    </row>
    <row r="13107" spans="4:5" ht="14.4" x14ac:dyDescent="0.55000000000000004">
      <c r="D13107" s="286"/>
      <c r="E13107" s="288"/>
    </row>
    <row r="13108" spans="4:5" ht="14.4" x14ac:dyDescent="0.55000000000000004">
      <c r="D13108" s="286"/>
      <c r="E13108" s="288"/>
    </row>
    <row r="13109" spans="4:5" ht="14.4" x14ac:dyDescent="0.55000000000000004">
      <c r="D13109" s="286"/>
      <c r="E13109" s="288"/>
    </row>
    <row r="13110" spans="4:5" ht="14.4" x14ac:dyDescent="0.55000000000000004">
      <c r="D13110" s="286"/>
      <c r="E13110" s="288"/>
    </row>
    <row r="13111" spans="4:5" ht="14.4" x14ac:dyDescent="0.55000000000000004">
      <c r="D13111" s="286"/>
      <c r="E13111" s="288"/>
    </row>
    <row r="13112" spans="4:5" ht="14.4" x14ac:dyDescent="0.55000000000000004">
      <c r="D13112" s="286"/>
      <c r="E13112" s="288"/>
    </row>
    <row r="13113" spans="4:5" ht="14.4" x14ac:dyDescent="0.55000000000000004">
      <c r="D13113" s="286"/>
      <c r="E13113" s="288"/>
    </row>
    <row r="13114" spans="4:5" ht="14.4" x14ac:dyDescent="0.55000000000000004">
      <c r="D13114" s="286"/>
      <c r="E13114" s="288"/>
    </row>
    <row r="13115" spans="4:5" ht="14.4" x14ac:dyDescent="0.55000000000000004">
      <c r="D13115" s="286"/>
      <c r="E13115" s="288"/>
    </row>
    <row r="13116" spans="4:5" ht="14.4" x14ac:dyDescent="0.55000000000000004">
      <c r="D13116" s="286"/>
      <c r="E13116" s="288"/>
    </row>
    <row r="13117" spans="4:5" ht="14.4" x14ac:dyDescent="0.55000000000000004">
      <c r="D13117" s="286"/>
      <c r="E13117" s="288"/>
    </row>
    <row r="13118" spans="4:5" ht="14.4" x14ac:dyDescent="0.55000000000000004">
      <c r="D13118" s="286"/>
      <c r="E13118" s="288"/>
    </row>
    <row r="13119" spans="4:5" ht="14.4" x14ac:dyDescent="0.55000000000000004">
      <c r="D13119" s="286"/>
      <c r="E13119" s="288"/>
    </row>
    <row r="13120" spans="4:5" ht="14.4" x14ac:dyDescent="0.55000000000000004">
      <c r="D13120" s="286"/>
      <c r="E13120" s="288"/>
    </row>
    <row r="13121" spans="4:5" ht="14.4" x14ac:dyDescent="0.55000000000000004">
      <c r="D13121" s="286"/>
      <c r="E13121" s="288"/>
    </row>
    <row r="13122" spans="4:5" ht="14.4" x14ac:dyDescent="0.55000000000000004">
      <c r="D13122" s="286"/>
      <c r="E13122" s="288"/>
    </row>
    <row r="13123" spans="4:5" ht="14.4" x14ac:dyDescent="0.55000000000000004">
      <c r="D13123" s="286"/>
      <c r="E13123" s="288"/>
    </row>
    <row r="13124" spans="4:5" ht="14.4" x14ac:dyDescent="0.55000000000000004">
      <c r="D13124" s="286"/>
      <c r="E13124" s="288"/>
    </row>
    <row r="13125" spans="4:5" ht="14.4" x14ac:dyDescent="0.55000000000000004">
      <c r="D13125" s="286"/>
      <c r="E13125" s="288"/>
    </row>
    <row r="13126" spans="4:5" ht="14.4" x14ac:dyDescent="0.55000000000000004">
      <c r="D13126" s="286"/>
      <c r="E13126" s="288"/>
    </row>
    <row r="13127" spans="4:5" ht="14.4" x14ac:dyDescent="0.55000000000000004">
      <c r="D13127" s="286"/>
      <c r="E13127" s="288"/>
    </row>
    <row r="13128" spans="4:5" ht="14.4" x14ac:dyDescent="0.55000000000000004">
      <c r="D13128" s="286"/>
      <c r="E13128" s="288"/>
    </row>
    <row r="13129" spans="4:5" ht="14.4" x14ac:dyDescent="0.55000000000000004">
      <c r="D13129" s="286"/>
      <c r="E13129" s="288"/>
    </row>
    <row r="13130" spans="4:5" ht="14.4" x14ac:dyDescent="0.55000000000000004">
      <c r="D13130" s="286"/>
      <c r="E13130" s="288"/>
    </row>
    <row r="13131" spans="4:5" ht="14.4" x14ac:dyDescent="0.55000000000000004">
      <c r="D13131" s="286"/>
      <c r="E13131" s="288"/>
    </row>
    <row r="13132" spans="4:5" ht="14.4" x14ac:dyDescent="0.55000000000000004">
      <c r="D13132" s="286"/>
      <c r="E13132" s="288"/>
    </row>
    <row r="13133" spans="4:5" ht="14.4" x14ac:dyDescent="0.55000000000000004">
      <c r="D13133" s="286"/>
      <c r="E13133" s="288"/>
    </row>
    <row r="13134" spans="4:5" ht="14.4" x14ac:dyDescent="0.55000000000000004">
      <c r="D13134" s="286"/>
      <c r="E13134" s="288"/>
    </row>
    <row r="13135" spans="4:5" ht="14.4" x14ac:dyDescent="0.55000000000000004">
      <c r="D13135" s="286"/>
      <c r="E13135" s="288"/>
    </row>
    <row r="13136" spans="4:5" ht="14.4" x14ac:dyDescent="0.55000000000000004">
      <c r="D13136" s="286"/>
      <c r="E13136" s="288"/>
    </row>
    <row r="13137" spans="4:5" ht="14.4" x14ac:dyDescent="0.55000000000000004">
      <c r="D13137" s="286"/>
      <c r="E13137" s="288"/>
    </row>
    <row r="13138" spans="4:5" ht="14.4" x14ac:dyDescent="0.55000000000000004">
      <c r="D13138" s="286"/>
      <c r="E13138" s="288"/>
    </row>
    <row r="13139" spans="4:5" ht="14.4" x14ac:dyDescent="0.55000000000000004">
      <c r="D13139" s="286"/>
      <c r="E13139" s="288"/>
    </row>
    <row r="13140" spans="4:5" ht="14.4" x14ac:dyDescent="0.55000000000000004">
      <c r="D13140" s="286"/>
      <c r="E13140" s="288"/>
    </row>
    <row r="13141" spans="4:5" ht="14.4" x14ac:dyDescent="0.55000000000000004">
      <c r="D13141" s="286"/>
      <c r="E13141" s="288"/>
    </row>
    <row r="13142" spans="4:5" ht="14.4" x14ac:dyDescent="0.55000000000000004">
      <c r="D13142" s="286"/>
      <c r="E13142" s="288"/>
    </row>
    <row r="13143" spans="4:5" ht="14.4" x14ac:dyDescent="0.55000000000000004">
      <c r="D13143" s="286"/>
      <c r="E13143" s="288"/>
    </row>
    <row r="13144" spans="4:5" ht="14.4" x14ac:dyDescent="0.55000000000000004">
      <c r="D13144" s="286"/>
      <c r="E13144" s="288"/>
    </row>
    <row r="13145" spans="4:5" ht="14.4" x14ac:dyDescent="0.55000000000000004">
      <c r="D13145" s="286"/>
      <c r="E13145" s="288"/>
    </row>
    <row r="13146" spans="4:5" ht="14.4" x14ac:dyDescent="0.55000000000000004">
      <c r="D13146" s="286"/>
      <c r="E13146" s="288"/>
    </row>
    <row r="13147" spans="4:5" ht="14.4" x14ac:dyDescent="0.55000000000000004">
      <c r="D13147" s="286"/>
      <c r="E13147" s="288"/>
    </row>
    <row r="13148" spans="4:5" ht="14.4" x14ac:dyDescent="0.55000000000000004">
      <c r="D13148" s="286"/>
      <c r="E13148" s="288"/>
    </row>
    <row r="13149" spans="4:5" ht="14.4" x14ac:dyDescent="0.55000000000000004">
      <c r="D13149" s="286"/>
      <c r="E13149" s="288"/>
    </row>
    <row r="13150" spans="4:5" ht="14.4" x14ac:dyDescent="0.55000000000000004">
      <c r="D13150" s="286"/>
      <c r="E13150" s="288"/>
    </row>
    <row r="13151" spans="4:5" ht="14.4" x14ac:dyDescent="0.55000000000000004">
      <c r="D13151" s="286"/>
      <c r="E13151" s="288"/>
    </row>
    <row r="13152" spans="4:5" ht="14.4" x14ac:dyDescent="0.55000000000000004">
      <c r="D13152" s="286"/>
      <c r="E13152" s="288"/>
    </row>
    <row r="13153" spans="4:5" ht="14.4" x14ac:dyDescent="0.55000000000000004">
      <c r="D13153" s="286"/>
      <c r="E13153" s="288"/>
    </row>
    <row r="13154" spans="4:5" ht="14.4" x14ac:dyDescent="0.55000000000000004">
      <c r="D13154" s="286"/>
      <c r="E13154" s="288"/>
    </row>
    <row r="13155" spans="4:5" ht="14.4" x14ac:dyDescent="0.55000000000000004">
      <c r="D13155" s="286"/>
      <c r="E13155" s="288"/>
    </row>
    <row r="13156" spans="4:5" ht="14.4" x14ac:dyDescent="0.55000000000000004">
      <c r="D13156" s="286"/>
      <c r="E13156" s="288"/>
    </row>
    <row r="13157" spans="4:5" ht="14.4" x14ac:dyDescent="0.55000000000000004">
      <c r="D13157" s="286"/>
      <c r="E13157" s="288"/>
    </row>
    <row r="13158" spans="4:5" ht="14.4" x14ac:dyDescent="0.55000000000000004">
      <c r="D13158" s="286"/>
      <c r="E13158" s="288"/>
    </row>
    <row r="13159" spans="4:5" ht="14.4" x14ac:dyDescent="0.55000000000000004">
      <c r="D13159" s="286"/>
      <c r="E13159" s="288"/>
    </row>
    <row r="13160" spans="4:5" ht="14.4" x14ac:dyDescent="0.55000000000000004">
      <c r="D13160" s="286"/>
      <c r="E13160" s="288"/>
    </row>
    <row r="13161" spans="4:5" ht="14.4" x14ac:dyDescent="0.55000000000000004">
      <c r="D13161" s="286"/>
      <c r="E13161" s="288"/>
    </row>
    <row r="13162" spans="4:5" ht="14.4" x14ac:dyDescent="0.55000000000000004">
      <c r="D13162" s="286"/>
      <c r="E13162" s="288"/>
    </row>
    <row r="13163" spans="4:5" ht="14.4" x14ac:dyDescent="0.55000000000000004">
      <c r="D13163" s="286"/>
      <c r="E13163" s="288"/>
    </row>
    <row r="13164" spans="4:5" ht="14.4" x14ac:dyDescent="0.55000000000000004">
      <c r="D13164" s="286"/>
      <c r="E13164" s="288"/>
    </row>
    <row r="13165" spans="4:5" ht="14.4" x14ac:dyDescent="0.55000000000000004">
      <c r="D13165" s="286"/>
      <c r="E13165" s="288"/>
    </row>
    <row r="13166" spans="4:5" ht="14.4" x14ac:dyDescent="0.55000000000000004">
      <c r="D13166" s="286"/>
      <c r="E13166" s="288"/>
    </row>
    <row r="13167" spans="4:5" ht="14.4" x14ac:dyDescent="0.55000000000000004">
      <c r="D13167" s="286"/>
      <c r="E13167" s="288"/>
    </row>
    <row r="13168" spans="4:5" ht="14.4" x14ac:dyDescent="0.55000000000000004">
      <c r="D13168" s="286"/>
      <c r="E13168" s="288"/>
    </row>
    <row r="13169" spans="4:5" ht="14.4" x14ac:dyDescent="0.55000000000000004">
      <c r="D13169" s="286"/>
      <c r="E13169" s="288"/>
    </row>
    <row r="13170" spans="4:5" ht="14.4" x14ac:dyDescent="0.55000000000000004">
      <c r="D13170" s="286"/>
      <c r="E13170" s="288"/>
    </row>
    <row r="13171" spans="4:5" ht="14.4" x14ac:dyDescent="0.55000000000000004">
      <c r="D13171" s="286"/>
      <c r="E13171" s="288"/>
    </row>
    <row r="13172" spans="4:5" ht="14.4" x14ac:dyDescent="0.55000000000000004">
      <c r="D13172" s="286"/>
      <c r="E13172" s="288"/>
    </row>
    <row r="13173" spans="4:5" ht="14.4" x14ac:dyDescent="0.55000000000000004">
      <c r="D13173" s="286"/>
      <c r="E13173" s="288"/>
    </row>
    <row r="13174" spans="4:5" ht="14.4" x14ac:dyDescent="0.55000000000000004">
      <c r="D13174" s="286"/>
      <c r="E13174" s="288"/>
    </row>
    <row r="13175" spans="4:5" ht="14.4" x14ac:dyDescent="0.55000000000000004">
      <c r="D13175" s="286"/>
      <c r="E13175" s="288"/>
    </row>
    <row r="13176" spans="4:5" ht="14.4" x14ac:dyDescent="0.55000000000000004">
      <c r="D13176" s="286"/>
      <c r="E13176" s="288"/>
    </row>
    <row r="13177" spans="4:5" ht="14.4" x14ac:dyDescent="0.55000000000000004">
      <c r="D13177" s="286"/>
      <c r="E13177" s="288"/>
    </row>
    <row r="13178" spans="4:5" ht="14.4" x14ac:dyDescent="0.55000000000000004">
      <c r="D13178" s="286"/>
      <c r="E13178" s="288"/>
    </row>
    <row r="13179" spans="4:5" ht="14.4" x14ac:dyDescent="0.55000000000000004">
      <c r="D13179" s="286"/>
      <c r="E13179" s="288"/>
    </row>
    <row r="13180" spans="4:5" ht="14.4" x14ac:dyDescent="0.55000000000000004">
      <c r="D13180" s="286"/>
      <c r="E13180" s="288"/>
    </row>
    <row r="13181" spans="4:5" ht="14.4" x14ac:dyDescent="0.55000000000000004">
      <c r="D13181" s="286"/>
      <c r="E13181" s="288"/>
    </row>
    <row r="13182" spans="4:5" ht="14.4" x14ac:dyDescent="0.55000000000000004">
      <c r="D13182" s="286"/>
      <c r="E13182" s="288"/>
    </row>
    <row r="13183" spans="4:5" ht="14.4" x14ac:dyDescent="0.55000000000000004">
      <c r="D13183" s="286"/>
      <c r="E13183" s="288"/>
    </row>
    <row r="13184" spans="4:5" ht="14.4" x14ac:dyDescent="0.55000000000000004">
      <c r="D13184" s="286"/>
      <c r="E13184" s="288"/>
    </row>
    <row r="13185" spans="4:5" ht="14.4" x14ac:dyDescent="0.55000000000000004">
      <c r="D13185" s="286"/>
      <c r="E13185" s="288"/>
    </row>
    <row r="13186" spans="4:5" ht="14.4" x14ac:dyDescent="0.55000000000000004">
      <c r="D13186" s="286"/>
      <c r="E13186" s="288"/>
    </row>
    <row r="13187" spans="4:5" ht="14.4" x14ac:dyDescent="0.55000000000000004">
      <c r="D13187" s="286"/>
      <c r="E13187" s="288"/>
    </row>
    <row r="13188" spans="4:5" ht="14.4" x14ac:dyDescent="0.55000000000000004">
      <c r="D13188" s="286"/>
      <c r="E13188" s="288"/>
    </row>
    <row r="13189" spans="4:5" ht="14.4" x14ac:dyDescent="0.55000000000000004">
      <c r="D13189" s="286"/>
      <c r="E13189" s="288"/>
    </row>
    <row r="13190" spans="4:5" ht="14.4" x14ac:dyDescent="0.55000000000000004">
      <c r="D13190" s="286"/>
      <c r="E13190" s="288"/>
    </row>
    <row r="13191" spans="4:5" ht="14.4" x14ac:dyDescent="0.55000000000000004">
      <c r="D13191" s="286"/>
      <c r="E13191" s="288"/>
    </row>
    <row r="13192" spans="4:5" ht="14.4" x14ac:dyDescent="0.55000000000000004">
      <c r="D13192" s="286"/>
      <c r="E13192" s="288"/>
    </row>
    <row r="13193" spans="4:5" ht="14.4" x14ac:dyDescent="0.55000000000000004">
      <c r="D13193" s="286"/>
      <c r="E13193" s="288"/>
    </row>
    <row r="13194" spans="4:5" ht="14.4" x14ac:dyDescent="0.55000000000000004">
      <c r="D13194" s="286"/>
      <c r="E13194" s="288"/>
    </row>
    <row r="13195" spans="4:5" ht="14.4" x14ac:dyDescent="0.55000000000000004">
      <c r="D13195" s="286"/>
      <c r="E13195" s="288"/>
    </row>
    <row r="13196" spans="4:5" ht="14.4" x14ac:dyDescent="0.55000000000000004">
      <c r="D13196" s="286"/>
      <c r="E13196" s="288"/>
    </row>
    <row r="13197" spans="4:5" ht="14.4" x14ac:dyDescent="0.55000000000000004">
      <c r="D13197" s="286"/>
      <c r="E13197" s="288"/>
    </row>
    <row r="13198" spans="4:5" ht="14.4" x14ac:dyDescent="0.55000000000000004">
      <c r="D13198" s="286"/>
      <c r="E13198" s="288"/>
    </row>
    <row r="13199" spans="4:5" ht="14.4" x14ac:dyDescent="0.55000000000000004">
      <c r="D13199" s="286"/>
      <c r="E13199" s="288"/>
    </row>
    <row r="13200" spans="4:5" ht="14.4" x14ac:dyDescent="0.55000000000000004">
      <c r="D13200" s="286"/>
      <c r="E13200" s="288"/>
    </row>
    <row r="13201" spans="4:5" ht="14.4" x14ac:dyDescent="0.55000000000000004">
      <c r="D13201" s="286"/>
      <c r="E13201" s="288"/>
    </row>
    <row r="13202" spans="4:5" ht="14.4" x14ac:dyDescent="0.55000000000000004">
      <c r="D13202" s="286"/>
      <c r="E13202" s="288"/>
    </row>
    <row r="13203" spans="4:5" ht="14.4" x14ac:dyDescent="0.55000000000000004">
      <c r="D13203" s="286"/>
      <c r="E13203" s="288"/>
    </row>
    <row r="13204" spans="4:5" ht="14.4" x14ac:dyDescent="0.55000000000000004">
      <c r="D13204" s="286"/>
      <c r="E13204" s="288"/>
    </row>
    <row r="13205" spans="4:5" ht="14.4" x14ac:dyDescent="0.55000000000000004">
      <c r="D13205" s="286"/>
      <c r="E13205" s="288"/>
    </row>
    <row r="13206" spans="4:5" ht="14.4" x14ac:dyDescent="0.55000000000000004">
      <c r="D13206" s="286"/>
      <c r="E13206" s="288"/>
    </row>
    <row r="13207" spans="4:5" ht="14.4" x14ac:dyDescent="0.55000000000000004">
      <c r="D13207" s="286"/>
      <c r="E13207" s="288"/>
    </row>
    <row r="13208" spans="4:5" ht="14.4" x14ac:dyDescent="0.55000000000000004">
      <c r="D13208" s="286"/>
      <c r="E13208" s="288"/>
    </row>
    <row r="13209" spans="4:5" ht="14.4" x14ac:dyDescent="0.55000000000000004">
      <c r="D13209" s="286"/>
      <c r="E13209" s="288"/>
    </row>
    <row r="13210" spans="4:5" ht="14.4" x14ac:dyDescent="0.55000000000000004">
      <c r="D13210" s="286"/>
      <c r="E13210" s="288"/>
    </row>
    <row r="13211" spans="4:5" ht="14.4" x14ac:dyDescent="0.55000000000000004">
      <c r="D13211" s="286"/>
      <c r="E13211" s="288"/>
    </row>
    <row r="13212" spans="4:5" ht="14.4" x14ac:dyDescent="0.55000000000000004">
      <c r="D13212" s="286"/>
      <c r="E13212" s="288"/>
    </row>
    <row r="13213" spans="4:5" ht="14.4" x14ac:dyDescent="0.55000000000000004">
      <c r="D13213" s="286"/>
      <c r="E13213" s="288"/>
    </row>
    <row r="13214" spans="4:5" ht="14.4" x14ac:dyDescent="0.55000000000000004">
      <c r="D13214" s="286"/>
      <c r="E13214" s="288"/>
    </row>
    <row r="13215" spans="4:5" ht="14.4" x14ac:dyDescent="0.55000000000000004">
      <c r="D13215" s="286"/>
      <c r="E13215" s="288"/>
    </row>
    <row r="13216" spans="4:5" ht="14.4" x14ac:dyDescent="0.55000000000000004">
      <c r="D13216" s="286"/>
      <c r="E13216" s="288"/>
    </row>
    <row r="13217" spans="4:5" ht="14.4" x14ac:dyDescent="0.55000000000000004">
      <c r="D13217" s="286"/>
      <c r="E13217" s="288"/>
    </row>
    <row r="13218" spans="4:5" ht="14.4" x14ac:dyDescent="0.55000000000000004">
      <c r="D13218" s="286"/>
      <c r="E13218" s="288"/>
    </row>
    <row r="13219" spans="4:5" ht="14.4" x14ac:dyDescent="0.55000000000000004">
      <c r="D13219" s="286"/>
      <c r="E13219" s="288"/>
    </row>
    <row r="13220" spans="4:5" ht="14.4" x14ac:dyDescent="0.55000000000000004">
      <c r="D13220" s="286"/>
      <c r="E13220" s="288"/>
    </row>
    <row r="13221" spans="4:5" ht="14.4" x14ac:dyDescent="0.55000000000000004">
      <c r="D13221" s="286"/>
      <c r="E13221" s="288"/>
    </row>
    <row r="13222" spans="4:5" ht="14.4" x14ac:dyDescent="0.55000000000000004">
      <c r="D13222" s="286"/>
      <c r="E13222" s="288"/>
    </row>
    <row r="13223" spans="4:5" ht="14.4" x14ac:dyDescent="0.55000000000000004">
      <c r="D13223" s="286"/>
      <c r="E13223" s="288"/>
    </row>
    <row r="13224" spans="4:5" ht="14.4" x14ac:dyDescent="0.55000000000000004">
      <c r="D13224" s="286"/>
      <c r="E13224" s="288"/>
    </row>
    <row r="13225" spans="4:5" ht="14.4" x14ac:dyDescent="0.55000000000000004">
      <c r="D13225" s="286"/>
      <c r="E13225" s="288"/>
    </row>
    <row r="13226" spans="4:5" ht="14.4" x14ac:dyDescent="0.55000000000000004">
      <c r="D13226" s="286"/>
      <c r="E13226" s="288"/>
    </row>
    <row r="13227" spans="4:5" ht="14.4" x14ac:dyDescent="0.55000000000000004">
      <c r="D13227" s="286"/>
      <c r="E13227" s="288"/>
    </row>
    <row r="13228" spans="4:5" ht="14.4" x14ac:dyDescent="0.55000000000000004">
      <c r="D13228" s="286"/>
      <c r="E13228" s="288"/>
    </row>
    <row r="13229" spans="4:5" ht="14.4" x14ac:dyDescent="0.55000000000000004">
      <c r="D13229" s="286"/>
      <c r="E13229" s="288"/>
    </row>
    <row r="13230" spans="4:5" ht="14.4" x14ac:dyDescent="0.55000000000000004">
      <c r="D13230" s="286"/>
      <c r="E13230" s="288"/>
    </row>
    <row r="13231" spans="4:5" ht="14.4" x14ac:dyDescent="0.55000000000000004">
      <c r="D13231" s="286"/>
      <c r="E13231" s="288"/>
    </row>
    <row r="13232" spans="4:5" ht="14.4" x14ac:dyDescent="0.55000000000000004">
      <c r="D13232" s="286"/>
      <c r="E13232" s="288"/>
    </row>
    <row r="13233" spans="4:5" ht="14.4" x14ac:dyDescent="0.55000000000000004">
      <c r="D13233" s="286"/>
      <c r="E13233" s="288"/>
    </row>
    <row r="13234" spans="4:5" ht="14.4" x14ac:dyDescent="0.55000000000000004">
      <c r="D13234" s="286"/>
      <c r="E13234" s="288"/>
    </row>
    <row r="13235" spans="4:5" ht="14.4" x14ac:dyDescent="0.55000000000000004">
      <c r="D13235" s="286"/>
      <c r="E13235" s="288"/>
    </row>
    <row r="13236" spans="4:5" ht="14.4" x14ac:dyDescent="0.55000000000000004">
      <c r="D13236" s="286"/>
      <c r="E13236" s="288"/>
    </row>
    <row r="13237" spans="4:5" ht="14.4" x14ac:dyDescent="0.55000000000000004">
      <c r="D13237" s="286"/>
      <c r="E13237" s="288"/>
    </row>
    <row r="13238" spans="4:5" ht="14.4" x14ac:dyDescent="0.55000000000000004">
      <c r="D13238" s="286"/>
      <c r="E13238" s="288"/>
    </row>
    <row r="13239" spans="4:5" ht="14.4" x14ac:dyDescent="0.55000000000000004">
      <c r="D13239" s="286"/>
      <c r="E13239" s="288"/>
    </row>
    <row r="13240" spans="4:5" ht="14.4" x14ac:dyDescent="0.55000000000000004">
      <c r="D13240" s="286"/>
      <c r="E13240" s="288"/>
    </row>
    <row r="13241" spans="4:5" ht="14.4" x14ac:dyDescent="0.55000000000000004">
      <c r="D13241" s="286"/>
      <c r="E13241" s="288"/>
    </row>
    <row r="13242" spans="4:5" ht="14.4" x14ac:dyDescent="0.55000000000000004">
      <c r="D13242" s="286"/>
      <c r="E13242" s="288"/>
    </row>
    <row r="13243" spans="4:5" ht="14.4" x14ac:dyDescent="0.55000000000000004">
      <c r="D13243" s="286"/>
      <c r="E13243" s="288"/>
    </row>
    <row r="13244" spans="4:5" ht="14.4" x14ac:dyDescent="0.55000000000000004">
      <c r="D13244" s="286"/>
      <c r="E13244" s="288"/>
    </row>
    <row r="13245" spans="4:5" ht="14.4" x14ac:dyDescent="0.55000000000000004">
      <c r="D13245" s="286"/>
      <c r="E13245" s="288"/>
    </row>
    <row r="13246" spans="4:5" ht="14.4" x14ac:dyDescent="0.55000000000000004">
      <c r="D13246" s="286"/>
      <c r="E13246" s="288"/>
    </row>
    <row r="13247" spans="4:5" ht="14.4" x14ac:dyDescent="0.55000000000000004">
      <c r="D13247" s="286"/>
      <c r="E13247" s="288"/>
    </row>
    <row r="13248" spans="4:5" ht="14.4" x14ac:dyDescent="0.55000000000000004">
      <c r="D13248" s="286"/>
      <c r="E13248" s="288"/>
    </row>
    <row r="13249" spans="4:5" ht="14.4" x14ac:dyDescent="0.55000000000000004">
      <c r="D13249" s="286"/>
      <c r="E13249" s="288"/>
    </row>
    <row r="13250" spans="4:5" ht="14.4" x14ac:dyDescent="0.55000000000000004">
      <c r="D13250" s="286"/>
      <c r="E13250" s="288"/>
    </row>
    <row r="13251" spans="4:5" ht="14.4" x14ac:dyDescent="0.55000000000000004">
      <c r="D13251" s="286"/>
      <c r="E13251" s="288"/>
    </row>
    <row r="13252" spans="4:5" ht="14.4" x14ac:dyDescent="0.55000000000000004">
      <c r="D13252" s="286"/>
      <c r="E13252" s="288"/>
    </row>
    <row r="13253" spans="4:5" ht="14.4" x14ac:dyDescent="0.55000000000000004">
      <c r="D13253" s="286"/>
      <c r="E13253" s="288"/>
    </row>
    <row r="13254" spans="4:5" ht="14.4" x14ac:dyDescent="0.55000000000000004">
      <c r="D13254" s="286"/>
      <c r="E13254" s="288"/>
    </row>
    <row r="13255" spans="4:5" ht="14.4" x14ac:dyDescent="0.55000000000000004">
      <c r="D13255" s="286"/>
      <c r="E13255" s="288"/>
    </row>
    <row r="13256" spans="4:5" ht="14.4" x14ac:dyDescent="0.55000000000000004">
      <c r="D13256" s="286"/>
      <c r="E13256" s="288"/>
    </row>
    <row r="13257" spans="4:5" ht="14.4" x14ac:dyDescent="0.55000000000000004">
      <c r="D13257" s="286"/>
      <c r="E13257" s="288"/>
    </row>
    <row r="13258" spans="4:5" ht="14.4" x14ac:dyDescent="0.55000000000000004">
      <c r="D13258" s="286"/>
      <c r="E13258" s="288"/>
    </row>
    <row r="13259" spans="4:5" ht="14.4" x14ac:dyDescent="0.55000000000000004">
      <c r="D13259" s="286"/>
      <c r="E13259" s="288"/>
    </row>
    <row r="13260" spans="4:5" ht="14.4" x14ac:dyDescent="0.55000000000000004">
      <c r="D13260" s="286"/>
      <c r="E13260" s="288"/>
    </row>
    <row r="13261" spans="4:5" ht="14.4" x14ac:dyDescent="0.55000000000000004">
      <c r="D13261" s="286"/>
      <c r="E13261" s="288"/>
    </row>
    <row r="13262" spans="4:5" ht="14.4" x14ac:dyDescent="0.55000000000000004">
      <c r="D13262" s="286"/>
      <c r="E13262" s="288"/>
    </row>
    <row r="13263" spans="4:5" ht="14.4" x14ac:dyDescent="0.55000000000000004">
      <c r="D13263" s="286"/>
      <c r="E13263" s="288"/>
    </row>
    <row r="13264" spans="4:5" ht="14.4" x14ac:dyDescent="0.55000000000000004">
      <c r="D13264" s="286"/>
      <c r="E13264" s="288"/>
    </row>
    <row r="13265" spans="4:5" ht="14.4" x14ac:dyDescent="0.55000000000000004">
      <c r="D13265" s="286"/>
      <c r="E13265" s="288"/>
    </row>
    <row r="13266" spans="4:5" ht="14.4" x14ac:dyDescent="0.55000000000000004">
      <c r="D13266" s="286"/>
      <c r="E13266" s="288"/>
    </row>
    <row r="13267" spans="4:5" ht="14.4" x14ac:dyDescent="0.55000000000000004">
      <c r="D13267" s="286"/>
      <c r="E13267" s="288"/>
    </row>
    <row r="13268" spans="4:5" ht="14.4" x14ac:dyDescent="0.55000000000000004">
      <c r="D13268" s="286"/>
      <c r="E13268" s="288"/>
    </row>
    <row r="13269" spans="4:5" ht="14.4" x14ac:dyDescent="0.55000000000000004">
      <c r="D13269" s="286"/>
      <c r="E13269" s="288"/>
    </row>
    <row r="13270" spans="4:5" ht="14.4" x14ac:dyDescent="0.55000000000000004">
      <c r="D13270" s="286"/>
      <c r="E13270" s="288"/>
    </row>
    <row r="13271" spans="4:5" ht="14.4" x14ac:dyDescent="0.55000000000000004">
      <c r="D13271" s="286"/>
      <c r="E13271" s="288"/>
    </row>
    <row r="13272" spans="4:5" ht="14.4" x14ac:dyDescent="0.55000000000000004">
      <c r="D13272" s="286"/>
      <c r="E13272" s="288"/>
    </row>
    <row r="13273" spans="4:5" ht="14.4" x14ac:dyDescent="0.55000000000000004">
      <c r="D13273" s="286"/>
      <c r="E13273" s="288"/>
    </row>
    <row r="13274" spans="4:5" ht="14.4" x14ac:dyDescent="0.55000000000000004">
      <c r="D13274" s="286"/>
      <c r="E13274" s="288"/>
    </row>
    <row r="13275" spans="4:5" ht="14.4" x14ac:dyDescent="0.55000000000000004">
      <c r="D13275" s="286"/>
      <c r="E13275" s="288"/>
    </row>
    <row r="13276" spans="4:5" ht="14.4" x14ac:dyDescent="0.55000000000000004">
      <c r="D13276" s="286"/>
      <c r="E13276" s="288"/>
    </row>
    <row r="13277" spans="4:5" ht="14.4" x14ac:dyDescent="0.55000000000000004">
      <c r="D13277" s="286"/>
      <c r="E13277" s="288"/>
    </row>
    <row r="13278" spans="4:5" ht="14.4" x14ac:dyDescent="0.55000000000000004">
      <c r="D13278" s="286"/>
      <c r="E13278" s="288"/>
    </row>
    <row r="13279" spans="4:5" ht="14.4" x14ac:dyDescent="0.55000000000000004">
      <c r="D13279" s="286"/>
      <c r="E13279" s="288"/>
    </row>
    <row r="13280" spans="4:5" ht="14.4" x14ac:dyDescent="0.55000000000000004">
      <c r="D13280" s="286"/>
      <c r="E13280" s="288"/>
    </row>
    <row r="13281" spans="4:5" ht="14.4" x14ac:dyDescent="0.55000000000000004">
      <c r="D13281" s="286"/>
      <c r="E13281" s="288"/>
    </row>
    <row r="13282" spans="4:5" ht="14.4" x14ac:dyDescent="0.55000000000000004">
      <c r="D13282" s="286"/>
      <c r="E13282" s="288"/>
    </row>
    <row r="13283" spans="4:5" ht="14.4" x14ac:dyDescent="0.55000000000000004">
      <c r="D13283" s="286"/>
      <c r="E13283" s="288"/>
    </row>
    <row r="13284" spans="4:5" ht="14.4" x14ac:dyDescent="0.55000000000000004">
      <c r="D13284" s="286"/>
      <c r="E13284" s="288"/>
    </row>
    <row r="13285" spans="4:5" ht="14.4" x14ac:dyDescent="0.55000000000000004">
      <c r="D13285" s="286"/>
      <c r="E13285" s="288"/>
    </row>
    <row r="13286" spans="4:5" ht="14.4" x14ac:dyDescent="0.55000000000000004">
      <c r="D13286" s="286"/>
      <c r="E13286" s="288"/>
    </row>
    <row r="13287" spans="4:5" ht="14.4" x14ac:dyDescent="0.55000000000000004">
      <c r="D13287" s="286"/>
      <c r="E13287" s="288"/>
    </row>
    <row r="13288" spans="4:5" ht="14.4" x14ac:dyDescent="0.55000000000000004">
      <c r="D13288" s="286"/>
      <c r="E13288" s="288"/>
    </row>
    <row r="13289" spans="4:5" ht="14.4" x14ac:dyDescent="0.55000000000000004">
      <c r="D13289" s="286"/>
      <c r="E13289" s="288"/>
    </row>
    <row r="13290" spans="4:5" ht="14.4" x14ac:dyDescent="0.55000000000000004">
      <c r="D13290" s="286"/>
      <c r="E13290" s="288"/>
    </row>
    <row r="13291" spans="4:5" ht="14.4" x14ac:dyDescent="0.55000000000000004">
      <c r="D13291" s="286"/>
      <c r="E13291" s="288"/>
    </row>
    <row r="13292" spans="4:5" ht="14.4" x14ac:dyDescent="0.55000000000000004">
      <c r="D13292" s="286"/>
      <c r="E13292" s="288"/>
    </row>
    <row r="13293" spans="4:5" ht="14.4" x14ac:dyDescent="0.55000000000000004">
      <c r="D13293" s="286"/>
      <c r="E13293" s="288"/>
    </row>
    <row r="13294" spans="4:5" ht="14.4" x14ac:dyDescent="0.55000000000000004">
      <c r="D13294" s="286"/>
      <c r="E13294" s="288"/>
    </row>
    <row r="13295" spans="4:5" ht="14.4" x14ac:dyDescent="0.55000000000000004">
      <c r="D13295" s="286"/>
      <c r="E13295" s="288"/>
    </row>
    <row r="13296" spans="4:5" ht="14.4" x14ac:dyDescent="0.55000000000000004">
      <c r="D13296" s="286"/>
      <c r="E13296" s="288"/>
    </row>
    <row r="13297" spans="4:5" ht="14.4" x14ac:dyDescent="0.55000000000000004">
      <c r="D13297" s="286"/>
      <c r="E13297" s="288"/>
    </row>
    <row r="13298" spans="4:5" ht="14.4" x14ac:dyDescent="0.55000000000000004">
      <c r="D13298" s="286"/>
      <c r="E13298" s="288"/>
    </row>
    <row r="13299" spans="4:5" ht="14.4" x14ac:dyDescent="0.55000000000000004">
      <c r="D13299" s="286"/>
      <c r="E13299" s="288"/>
    </row>
    <row r="13300" spans="4:5" ht="14.4" x14ac:dyDescent="0.55000000000000004">
      <c r="D13300" s="286"/>
      <c r="E13300" s="288"/>
    </row>
    <row r="13301" spans="4:5" ht="14.4" x14ac:dyDescent="0.55000000000000004">
      <c r="D13301" s="286"/>
      <c r="E13301" s="288"/>
    </row>
    <row r="13302" spans="4:5" ht="14.4" x14ac:dyDescent="0.55000000000000004">
      <c r="D13302" s="286"/>
      <c r="E13302" s="288"/>
    </row>
    <row r="13303" spans="4:5" ht="14.4" x14ac:dyDescent="0.55000000000000004">
      <c r="D13303" s="286"/>
      <c r="E13303" s="288"/>
    </row>
    <row r="13304" spans="4:5" ht="14.4" x14ac:dyDescent="0.55000000000000004">
      <c r="D13304" s="286"/>
      <c r="E13304" s="288"/>
    </row>
    <row r="13305" spans="4:5" ht="14.4" x14ac:dyDescent="0.55000000000000004">
      <c r="D13305" s="286"/>
      <c r="E13305" s="288"/>
    </row>
    <row r="13306" spans="4:5" ht="14.4" x14ac:dyDescent="0.55000000000000004">
      <c r="D13306" s="286"/>
      <c r="E13306" s="288"/>
    </row>
    <row r="13307" spans="4:5" ht="14.4" x14ac:dyDescent="0.55000000000000004">
      <c r="D13307" s="286"/>
      <c r="E13307" s="288"/>
    </row>
    <row r="13308" spans="4:5" ht="14.4" x14ac:dyDescent="0.55000000000000004">
      <c r="D13308" s="286"/>
      <c r="E13308" s="288"/>
    </row>
    <row r="13309" spans="4:5" ht="14.4" x14ac:dyDescent="0.55000000000000004">
      <c r="D13309" s="286"/>
      <c r="E13309" s="288"/>
    </row>
    <row r="13310" spans="4:5" ht="14.4" x14ac:dyDescent="0.55000000000000004">
      <c r="D13310" s="286"/>
      <c r="E13310" s="288"/>
    </row>
    <row r="13311" spans="4:5" ht="14.4" x14ac:dyDescent="0.55000000000000004">
      <c r="D13311" s="286"/>
      <c r="E13311" s="288"/>
    </row>
    <row r="13312" spans="4:5" ht="14.4" x14ac:dyDescent="0.55000000000000004">
      <c r="D13312" s="286"/>
      <c r="E13312" s="288"/>
    </row>
    <row r="13313" spans="4:5" ht="14.4" x14ac:dyDescent="0.55000000000000004">
      <c r="D13313" s="286"/>
      <c r="E13313" s="288"/>
    </row>
    <row r="13314" spans="4:5" ht="14.4" x14ac:dyDescent="0.55000000000000004">
      <c r="D13314" s="286"/>
      <c r="E13314" s="288"/>
    </row>
    <row r="13315" spans="4:5" ht="14.4" x14ac:dyDescent="0.55000000000000004">
      <c r="D13315" s="286"/>
      <c r="E13315" s="288"/>
    </row>
    <row r="13316" spans="4:5" ht="14.4" x14ac:dyDescent="0.55000000000000004">
      <c r="D13316" s="286"/>
      <c r="E13316" s="288"/>
    </row>
    <row r="13317" spans="4:5" ht="14.4" x14ac:dyDescent="0.55000000000000004">
      <c r="D13317" s="286"/>
      <c r="E13317" s="288"/>
    </row>
    <row r="13318" spans="4:5" ht="14.4" x14ac:dyDescent="0.55000000000000004">
      <c r="D13318" s="286"/>
      <c r="E13318" s="288"/>
    </row>
    <row r="13319" spans="4:5" ht="14.4" x14ac:dyDescent="0.55000000000000004">
      <c r="D13319" s="286"/>
      <c r="E13319" s="288"/>
    </row>
    <row r="13320" spans="4:5" ht="14.4" x14ac:dyDescent="0.55000000000000004">
      <c r="D13320" s="286"/>
      <c r="E13320" s="288"/>
    </row>
    <row r="13321" spans="4:5" ht="14.4" x14ac:dyDescent="0.55000000000000004">
      <c r="D13321" s="286"/>
      <c r="E13321" s="288"/>
    </row>
    <row r="13322" spans="4:5" ht="14.4" x14ac:dyDescent="0.55000000000000004">
      <c r="D13322" s="286"/>
      <c r="E13322" s="288"/>
    </row>
    <row r="13323" spans="4:5" ht="14.4" x14ac:dyDescent="0.55000000000000004">
      <c r="D13323" s="286"/>
      <c r="E13323" s="288"/>
    </row>
    <row r="13324" spans="4:5" ht="14.4" x14ac:dyDescent="0.55000000000000004">
      <c r="D13324" s="286"/>
      <c r="E13324" s="288"/>
    </row>
    <row r="13325" spans="4:5" ht="14.4" x14ac:dyDescent="0.55000000000000004">
      <c r="D13325" s="286"/>
      <c r="E13325" s="288"/>
    </row>
    <row r="13326" spans="4:5" ht="14.4" x14ac:dyDescent="0.55000000000000004">
      <c r="D13326" s="286"/>
      <c r="E13326" s="288"/>
    </row>
    <row r="13327" spans="4:5" ht="14.4" x14ac:dyDescent="0.55000000000000004">
      <c r="D13327" s="286"/>
      <c r="E13327" s="288"/>
    </row>
    <row r="13328" spans="4:5" ht="14.4" x14ac:dyDescent="0.55000000000000004">
      <c r="D13328" s="286"/>
      <c r="E13328" s="288"/>
    </row>
    <row r="13329" spans="4:5" ht="14.4" x14ac:dyDescent="0.55000000000000004">
      <c r="D13329" s="286"/>
      <c r="E13329" s="288"/>
    </row>
    <row r="13330" spans="4:5" ht="14.4" x14ac:dyDescent="0.55000000000000004">
      <c r="D13330" s="286"/>
      <c r="E13330" s="288"/>
    </row>
    <row r="13331" spans="4:5" ht="14.4" x14ac:dyDescent="0.55000000000000004">
      <c r="D13331" s="286"/>
      <c r="E13331" s="288"/>
    </row>
    <row r="13332" spans="4:5" ht="14.4" x14ac:dyDescent="0.55000000000000004">
      <c r="D13332" s="286"/>
      <c r="E13332" s="288"/>
    </row>
    <row r="13333" spans="4:5" ht="14.4" x14ac:dyDescent="0.55000000000000004">
      <c r="D13333" s="286"/>
      <c r="E13333" s="288"/>
    </row>
    <row r="13334" spans="4:5" ht="14.4" x14ac:dyDescent="0.55000000000000004">
      <c r="D13334" s="286"/>
      <c r="E13334" s="288"/>
    </row>
    <row r="13335" spans="4:5" ht="14.4" x14ac:dyDescent="0.55000000000000004">
      <c r="D13335" s="286"/>
      <c r="E13335" s="288"/>
    </row>
    <row r="13336" spans="4:5" ht="14.4" x14ac:dyDescent="0.55000000000000004">
      <c r="D13336" s="286"/>
      <c r="E13336" s="288"/>
    </row>
    <row r="13337" spans="4:5" ht="14.4" x14ac:dyDescent="0.55000000000000004">
      <c r="D13337" s="286"/>
      <c r="E13337" s="288"/>
    </row>
    <row r="13338" spans="4:5" ht="14.4" x14ac:dyDescent="0.55000000000000004">
      <c r="D13338" s="286"/>
      <c r="E13338" s="288"/>
    </row>
    <row r="13339" spans="4:5" ht="14.4" x14ac:dyDescent="0.55000000000000004">
      <c r="D13339" s="286"/>
      <c r="E13339" s="288"/>
    </row>
    <row r="13340" spans="4:5" ht="14.4" x14ac:dyDescent="0.55000000000000004">
      <c r="D13340" s="286"/>
      <c r="E13340" s="288"/>
    </row>
    <row r="13341" spans="4:5" ht="14.4" x14ac:dyDescent="0.55000000000000004">
      <c r="D13341" s="286"/>
      <c r="E13341" s="288"/>
    </row>
    <row r="13342" spans="4:5" ht="14.4" x14ac:dyDescent="0.55000000000000004">
      <c r="D13342" s="286"/>
      <c r="E13342" s="288"/>
    </row>
    <row r="13343" spans="4:5" ht="14.4" x14ac:dyDescent="0.55000000000000004">
      <c r="D13343" s="286"/>
      <c r="E13343" s="288"/>
    </row>
    <row r="13344" spans="4:5" ht="14.4" x14ac:dyDescent="0.55000000000000004">
      <c r="D13344" s="286"/>
      <c r="E13344" s="288"/>
    </row>
    <row r="13345" spans="4:5" ht="14.4" x14ac:dyDescent="0.55000000000000004">
      <c r="D13345" s="286"/>
      <c r="E13345" s="288"/>
    </row>
    <row r="13346" spans="4:5" ht="14.4" x14ac:dyDescent="0.55000000000000004">
      <c r="D13346" s="286"/>
      <c r="E13346" s="288"/>
    </row>
    <row r="13347" spans="4:5" ht="14.4" x14ac:dyDescent="0.55000000000000004">
      <c r="D13347" s="286"/>
      <c r="E13347" s="288"/>
    </row>
    <row r="13348" spans="4:5" ht="14.4" x14ac:dyDescent="0.55000000000000004">
      <c r="D13348" s="286"/>
      <c r="E13348" s="288"/>
    </row>
    <row r="13349" spans="4:5" ht="14.4" x14ac:dyDescent="0.55000000000000004">
      <c r="D13349" s="286"/>
      <c r="E13349" s="288"/>
    </row>
    <row r="13350" spans="4:5" ht="14.4" x14ac:dyDescent="0.55000000000000004">
      <c r="D13350" s="286"/>
      <c r="E13350" s="288"/>
    </row>
    <row r="13351" spans="4:5" ht="14.4" x14ac:dyDescent="0.55000000000000004">
      <c r="D13351" s="286"/>
      <c r="E13351" s="288"/>
    </row>
    <row r="13352" spans="4:5" ht="14.4" x14ac:dyDescent="0.55000000000000004">
      <c r="D13352" s="286"/>
      <c r="E13352" s="288"/>
    </row>
    <row r="13353" spans="4:5" ht="14.4" x14ac:dyDescent="0.55000000000000004">
      <c r="D13353" s="286"/>
      <c r="E13353" s="288"/>
    </row>
    <row r="13354" spans="4:5" ht="14.4" x14ac:dyDescent="0.55000000000000004">
      <c r="D13354" s="286"/>
      <c r="E13354" s="288"/>
    </row>
    <row r="13355" spans="4:5" ht="14.4" x14ac:dyDescent="0.55000000000000004">
      <c r="D13355" s="286"/>
      <c r="E13355" s="288"/>
    </row>
    <row r="13356" spans="4:5" ht="14.4" x14ac:dyDescent="0.55000000000000004">
      <c r="D13356" s="286"/>
      <c r="E13356" s="288"/>
    </row>
    <row r="13357" spans="4:5" ht="14.4" x14ac:dyDescent="0.55000000000000004">
      <c r="D13357" s="286"/>
      <c r="E13357" s="288"/>
    </row>
    <row r="13358" spans="4:5" ht="14.4" x14ac:dyDescent="0.55000000000000004">
      <c r="D13358" s="286"/>
      <c r="E13358" s="288"/>
    </row>
    <row r="13359" spans="4:5" ht="14.4" x14ac:dyDescent="0.55000000000000004">
      <c r="D13359" s="286"/>
      <c r="E13359" s="288"/>
    </row>
    <row r="13360" spans="4:5" ht="14.4" x14ac:dyDescent="0.55000000000000004">
      <c r="D13360" s="286"/>
      <c r="E13360" s="288"/>
    </row>
    <row r="13361" spans="4:5" ht="14.4" x14ac:dyDescent="0.55000000000000004">
      <c r="D13361" s="286"/>
      <c r="E13361" s="288"/>
    </row>
    <row r="13362" spans="4:5" ht="14.4" x14ac:dyDescent="0.55000000000000004">
      <c r="D13362" s="286"/>
      <c r="E13362" s="288"/>
    </row>
    <row r="13363" spans="4:5" ht="14.4" x14ac:dyDescent="0.55000000000000004">
      <c r="D13363" s="286"/>
      <c r="E13363" s="288"/>
    </row>
    <row r="13364" spans="4:5" ht="14.4" x14ac:dyDescent="0.55000000000000004">
      <c r="D13364" s="286"/>
      <c r="E13364" s="288"/>
    </row>
    <row r="13365" spans="4:5" ht="14.4" x14ac:dyDescent="0.55000000000000004">
      <c r="D13365" s="286"/>
      <c r="E13365" s="288"/>
    </row>
    <row r="13366" spans="4:5" ht="14.4" x14ac:dyDescent="0.55000000000000004">
      <c r="D13366" s="286"/>
      <c r="E13366" s="288"/>
    </row>
    <row r="13367" spans="4:5" ht="14.4" x14ac:dyDescent="0.55000000000000004">
      <c r="D13367" s="286"/>
      <c r="E13367" s="288"/>
    </row>
    <row r="13368" spans="4:5" ht="14.4" x14ac:dyDescent="0.55000000000000004">
      <c r="D13368" s="286"/>
      <c r="E13368" s="288"/>
    </row>
    <row r="13369" spans="4:5" ht="14.4" x14ac:dyDescent="0.55000000000000004">
      <c r="D13369" s="286"/>
      <c r="E13369" s="288"/>
    </row>
    <row r="13370" spans="4:5" ht="14.4" x14ac:dyDescent="0.55000000000000004">
      <c r="D13370" s="286"/>
      <c r="E13370" s="288"/>
    </row>
    <row r="13371" spans="4:5" ht="14.4" x14ac:dyDescent="0.55000000000000004">
      <c r="D13371" s="286"/>
      <c r="E13371" s="288"/>
    </row>
    <row r="13372" spans="4:5" ht="14.4" x14ac:dyDescent="0.55000000000000004">
      <c r="D13372" s="286"/>
      <c r="E13372" s="288"/>
    </row>
    <row r="13373" spans="4:5" ht="14.4" x14ac:dyDescent="0.55000000000000004">
      <c r="D13373" s="286"/>
      <c r="E13373" s="288"/>
    </row>
    <row r="13374" spans="4:5" ht="14.4" x14ac:dyDescent="0.55000000000000004">
      <c r="D13374" s="286"/>
      <c r="E13374" s="288"/>
    </row>
    <row r="13375" spans="4:5" ht="14.4" x14ac:dyDescent="0.55000000000000004">
      <c r="D13375" s="286"/>
      <c r="E13375" s="288"/>
    </row>
    <row r="13376" spans="4:5" ht="14.4" x14ac:dyDescent="0.55000000000000004">
      <c r="D13376" s="286"/>
      <c r="E13376" s="288"/>
    </row>
    <row r="13377" spans="4:5" ht="14.4" x14ac:dyDescent="0.55000000000000004">
      <c r="D13377" s="286"/>
      <c r="E13377" s="288"/>
    </row>
    <row r="13378" spans="4:5" ht="14.4" x14ac:dyDescent="0.55000000000000004">
      <c r="D13378" s="286"/>
      <c r="E13378" s="288"/>
    </row>
    <row r="13379" spans="4:5" ht="14.4" x14ac:dyDescent="0.55000000000000004">
      <c r="D13379" s="286"/>
      <c r="E13379" s="288"/>
    </row>
    <row r="13380" spans="4:5" ht="14.4" x14ac:dyDescent="0.55000000000000004">
      <c r="D13380" s="286"/>
      <c r="E13380" s="288"/>
    </row>
    <row r="13381" spans="4:5" ht="14.4" x14ac:dyDescent="0.55000000000000004">
      <c r="D13381" s="286"/>
      <c r="E13381" s="288"/>
    </row>
    <row r="13382" spans="4:5" ht="14.4" x14ac:dyDescent="0.55000000000000004">
      <c r="D13382" s="286"/>
      <c r="E13382" s="288"/>
    </row>
    <row r="13383" spans="4:5" ht="14.4" x14ac:dyDescent="0.55000000000000004">
      <c r="D13383" s="286"/>
      <c r="E13383" s="288"/>
    </row>
    <row r="13384" spans="4:5" ht="14.4" x14ac:dyDescent="0.55000000000000004">
      <c r="D13384" s="286"/>
      <c r="E13384" s="288"/>
    </row>
    <row r="13385" spans="4:5" ht="14.4" x14ac:dyDescent="0.55000000000000004">
      <c r="D13385" s="286"/>
      <c r="E13385" s="288"/>
    </row>
    <row r="13386" spans="4:5" ht="14.4" x14ac:dyDescent="0.55000000000000004">
      <c r="D13386" s="286"/>
      <c r="E13386" s="288"/>
    </row>
    <row r="13387" spans="4:5" ht="14.4" x14ac:dyDescent="0.55000000000000004">
      <c r="D13387" s="286"/>
      <c r="E13387" s="288"/>
    </row>
    <row r="13388" spans="4:5" ht="14.4" x14ac:dyDescent="0.55000000000000004">
      <c r="D13388" s="286"/>
      <c r="E13388" s="288"/>
    </row>
    <row r="13389" spans="4:5" ht="14.4" x14ac:dyDescent="0.55000000000000004">
      <c r="D13389" s="286"/>
      <c r="E13389" s="288"/>
    </row>
    <row r="13390" spans="4:5" ht="14.4" x14ac:dyDescent="0.55000000000000004">
      <c r="D13390" s="286"/>
      <c r="E13390" s="288"/>
    </row>
    <row r="13391" spans="4:5" ht="14.4" x14ac:dyDescent="0.55000000000000004">
      <c r="D13391" s="286"/>
      <c r="E13391" s="288"/>
    </row>
    <row r="13392" spans="4:5" ht="14.4" x14ac:dyDescent="0.55000000000000004">
      <c r="D13392" s="286"/>
      <c r="E13392" s="288"/>
    </row>
    <row r="13393" spans="4:5" ht="14.4" x14ac:dyDescent="0.55000000000000004">
      <c r="D13393" s="286"/>
      <c r="E13393" s="288"/>
    </row>
    <row r="13394" spans="4:5" ht="14.4" x14ac:dyDescent="0.55000000000000004">
      <c r="D13394" s="286"/>
      <c r="E13394" s="288"/>
    </row>
    <row r="13395" spans="4:5" ht="14.4" x14ac:dyDescent="0.55000000000000004">
      <c r="D13395" s="286"/>
      <c r="E13395" s="288"/>
    </row>
    <row r="13396" spans="4:5" ht="14.4" x14ac:dyDescent="0.55000000000000004">
      <c r="D13396" s="286"/>
      <c r="E13396" s="288"/>
    </row>
    <row r="13397" spans="4:5" ht="14.4" x14ac:dyDescent="0.55000000000000004">
      <c r="D13397" s="286"/>
      <c r="E13397" s="288"/>
    </row>
    <row r="13398" spans="4:5" ht="14.4" x14ac:dyDescent="0.55000000000000004">
      <c r="D13398" s="286"/>
      <c r="E13398" s="288"/>
    </row>
    <row r="13399" spans="4:5" ht="14.4" x14ac:dyDescent="0.55000000000000004">
      <c r="D13399" s="286"/>
      <c r="E13399" s="288"/>
    </row>
    <row r="13400" spans="4:5" ht="14.4" x14ac:dyDescent="0.55000000000000004">
      <c r="D13400" s="286"/>
      <c r="E13400" s="288"/>
    </row>
    <row r="13401" spans="4:5" ht="14.4" x14ac:dyDescent="0.55000000000000004">
      <c r="D13401" s="286"/>
      <c r="E13401" s="288"/>
    </row>
    <row r="13402" spans="4:5" ht="14.4" x14ac:dyDescent="0.55000000000000004">
      <c r="D13402" s="286"/>
      <c r="E13402" s="288"/>
    </row>
    <row r="13403" spans="4:5" ht="14.4" x14ac:dyDescent="0.55000000000000004">
      <c r="D13403" s="286"/>
      <c r="E13403" s="288"/>
    </row>
    <row r="13404" spans="4:5" ht="14.4" x14ac:dyDescent="0.55000000000000004">
      <c r="D13404" s="286"/>
      <c r="E13404" s="288"/>
    </row>
    <row r="13405" spans="4:5" ht="14.4" x14ac:dyDescent="0.55000000000000004">
      <c r="D13405" s="286"/>
      <c r="E13405" s="288"/>
    </row>
    <row r="13406" spans="4:5" ht="14.4" x14ac:dyDescent="0.55000000000000004">
      <c r="D13406" s="286"/>
      <c r="E13406" s="288"/>
    </row>
    <row r="13407" spans="4:5" ht="14.4" x14ac:dyDescent="0.55000000000000004">
      <c r="D13407" s="286"/>
      <c r="E13407" s="288"/>
    </row>
    <row r="13408" spans="4:5" ht="14.4" x14ac:dyDescent="0.55000000000000004">
      <c r="D13408" s="286"/>
      <c r="E13408" s="288"/>
    </row>
    <row r="13409" spans="4:5" ht="14.4" x14ac:dyDescent="0.55000000000000004">
      <c r="D13409" s="286"/>
      <c r="E13409" s="288"/>
    </row>
    <row r="13410" spans="4:5" ht="14.4" x14ac:dyDescent="0.55000000000000004">
      <c r="D13410" s="286"/>
      <c r="E13410" s="288"/>
    </row>
    <row r="13411" spans="4:5" ht="14.4" x14ac:dyDescent="0.55000000000000004">
      <c r="D13411" s="286"/>
      <c r="E13411" s="288"/>
    </row>
    <row r="13412" spans="4:5" ht="14.4" x14ac:dyDescent="0.55000000000000004">
      <c r="D13412" s="286"/>
      <c r="E13412" s="288"/>
    </row>
    <row r="13413" spans="4:5" ht="14.4" x14ac:dyDescent="0.55000000000000004">
      <c r="D13413" s="286"/>
      <c r="E13413" s="288"/>
    </row>
    <row r="13414" spans="4:5" ht="14.4" x14ac:dyDescent="0.55000000000000004">
      <c r="D13414" s="286"/>
      <c r="E13414" s="288"/>
    </row>
    <row r="13415" spans="4:5" ht="14.4" x14ac:dyDescent="0.55000000000000004">
      <c r="D13415" s="286"/>
      <c r="E13415" s="288"/>
    </row>
    <row r="13416" spans="4:5" ht="14.4" x14ac:dyDescent="0.55000000000000004">
      <c r="D13416" s="286"/>
      <c r="E13416" s="288"/>
    </row>
    <row r="13417" spans="4:5" ht="14.4" x14ac:dyDescent="0.55000000000000004">
      <c r="D13417" s="286"/>
      <c r="E13417" s="288"/>
    </row>
    <row r="13418" spans="4:5" ht="14.4" x14ac:dyDescent="0.55000000000000004">
      <c r="D13418" s="286"/>
      <c r="E13418" s="288"/>
    </row>
    <row r="13419" spans="4:5" ht="14.4" x14ac:dyDescent="0.55000000000000004">
      <c r="D13419" s="286"/>
      <c r="E13419" s="288"/>
    </row>
    <row r="13420" spans="4:5" ht="14.4" x14ac:dyDescent="0.55000000000000004">
      <c r="D13420" s="286"/>
      <c r="E13420" s="288"/>
    </row>
    <row r="13421" spans="4:5" ht="14.4" x14ac:dyDescent="0.55000000000000004">
      <c r="D13421" s="286"/>
      <c r="E13421" s="288"/>
    </row>
    <row r="13422" spans="4:5" ht="14.4" x14ac:dyDescent="0.55000000000000004">
      <c r="D13422" s="286"/>
      <c r="E13422" s="288"/>
    </row>
    <row r="13423" spans="4:5" ht="14.4" x14ac:dyDescent="0.55000000000000004">
      <c r="D13423" s="286"/>
      <c r="E13423" s="288"/>
    </row>
    <row r="13424" spans="4:5" ht="14.4" x14ac:dyDescent="0.55000000000000004">
      <c r="D13424" s="286"/>
      <c r="E13424" s="288"/>
    </row>
    <row r="13425" spans="4:5" ht="14.4" x14ac:dyDescent="0.55000000000000004">
      <c r="D13425" s="286"/>
      <c r="E13425" s="288"/>
    </row>
    <row r="13426" spans="4:5" ht="14.4" x14ac:dyDescent="0.55000000000000004">
      <c r="D13426" s="286"/>
      <c r="E13426" s="288"/>
    </row>
    <row r="13427" spans="4:5" ht="14.4" x14ac:dyDescent="0.55000000000000004">
      <c r="D13427" s="286"/>
      <c r="E13427" s="288"/>
    </row>
    <row r="13428" spans="4:5" ht="14.4" x14ac:dyDescent="0.55000000000000004">
      <c r="D13428" s="286"/>
      <c r="E13428" s="288"/>
    </row>
    <row r="13429" spans="4:5" ht="14.4" x14ac:dyDescent="0.55000000000000004">
      <c r="D13429" s="286"/>
      <c r="E13429" s="288"/>
    </row>
    <row r="13430" spans="4:5" ht="14.4" x14ac:dyDescent="0.55000000000000004">
      <c r="D13430" s="286"/>
      <c r="E13430" s="288"/>
    </row>
    <row r="13431" spans="4:5" ht="14.4" x14ac:dyDescent="0.55000000000000004">
      <c r="D13431" s="286"/>
      <c r="E13431" s="288"/>
    </row>
    <row r="13432" spans="4:5" ht="14.4" x14ac:dyDescent="0.55000000000000004">
      <c r="D13432" s="286"/>
      <c r="E13432" s="288"/>
    </row>
    <row r="13433" spans="4:5" ht="14.4" x14ac:dyDescent="0.55000000000000004">
      <c r="D13433" s="286"/>
      <c r="E13433" s="288"/>
    </row>
    <row r="13434" spans="4:5" ht="14.4" x14ac:dyDescent="0.55000000000000004">
      <c r="D13434" s="286"/>
      <c r="E13434" s="288"/>
    </row>
    <row r="13435" spans="4:5" ht="14.4" x14ac:dyDescent="0.55000000000000004">
      <c r="D13435" s="286"/>
      <c r="E13435" s="288"/>
    </row>
    <row r="13436" spans="4:5" ht="14.4" x14ac:dyDescent="0.55000000000000004">
      <c r="D13436" s="286"/>
      <c r="E13436" s="288"/>
    </row>
    <row r="13437" spans="4:5" ht="14.4" x14ac:dyDescent="0.55000000000000004">
      <c r="D13437" s="286"/>
      <c r="E13437" s="288"/>
    </row>
    <row r="13438" spans="4:5" ht="14.4" x14ac:dyDescent="0.55000000000000004">
      <c r="D13438" s="286"/>
      <c r="E13438" s="288"/>
    </row>
    <row r="13439" spans="4:5" ht="14.4" x14ac:dyDescent="0.55000000000000004">
      <c r="D13439" s="286"/>
      <c r="E13439" s="288"/>
    </row>
    <row r="13440" spans="4:5" ht="14.4" x14ac:dyDescent="0.55000000000000004">
      <c r="D13440" s="286"/>
      <c r="E13440" s="288"/>
    </row>
    <row r="13441" spans="4:5" ht="14.4" x14ac:dyDescent="0.55000000000000004">
      <c r="D13441" s="286"/>
      <c r="E13441" s="288"/>
    </row>
    <row r="13442" spans="4:5" ht="14.4" x14ac:dyDescent="0.55000000000000004">
      <c r="D13442" s="286"/>
      <c r="E13442" s="288"/>
    </row>
    <row r="13443" spans="4:5" ht="14.4" x14ac:dyDescent="0.55000000000000004">
      <c r="D13443" s="286"/>
      <c r="E13443" s="288"/>
    </row>
    <row r="13444" spans="4:5" ht="14.4" x14ac:dyDescent="0.55000000000000004">
      <c r="D13444" s="286"/>
      <c r="E13444" s="288"/>
    </row>
    <row r="13445" spans="4:5" ht="14.4" x14ac:dyDescent="0.55000000000000004">
      <c r="D13445" s="286"/>
      <c r="E13445" s="288"/>
    </row>
    <row r="13446" spans="4:5" ht="14.4" x14ac:dyDescent="0.55000000000000004">
      <c r="D13446" s="286"/>
      <c r="E13446" s="288"/>
    </row>
    <row r="13447" spans="4:5" ht="14.4" x14ac:dyDescent="0.55000000000000004">
      <c r="D13447" s="286"/>
      <c r="E13447" s="288"/>
    </row>
    <row r="13448" spans="4:5" ht="14.4" x14ac:dyDescent="0.55000000000000004">
      <c r="D13448" s="286"/>
      <c r="E13448" s="288"/>
    </row>
    <row r="13449" spans="4:5" ht="14.4" x14ac:dyDescent="0.55000000000000004">
      <c r="D13449" s="286"/>
      <c r="E13449" s="288"/>
    </row>
    <row r="13450" spans="4:5" ht="14.4" x14ac:dyDescent="0.55000000000000004">
      <c r="D13450" s="286"/>
      <c r="E13450" s="288"/>
    </row>
    <row r="13451" spans="4:5" ht="14.4" x14ac:dyDescent="0.55000000000000004">
      <c r="D13451" s="286"/>
      <c r="E13451" s="288"/>
    </row>
    <row r="13452" spans="4:5" ht="14.4" x14ac:dyDescent="0.55000000000000004">
      <c r="D13452" s="286"/>
      <c r="E13452" s="288"/>
    </row>
    <row r="13453" spans="4:5" ht="14.4" x14ac:dyDescent="0.55000000000000004">
      <c r="D13453" s="286"/>
      <c r="E13453" s="288"/>
    </row>
    <row r="13454" spans="4:5" ht="14.4" x14ac:dyDescent="0.55000000000000004">
      <c r="D13454" s="286"/>
      <c r="E13454" s="288"/>
    </row>
    <row r="13455" spans="4:5" ht="14.4" x14ac:dyDescent="0.55000000000000004">
      <c r="D13455" s="286"/>
      <c r="E13455" s="288"/>
    </row>
    <row r="13456" spans="4:5" ht="14.4" x14ac:dyDescent="0.55000000000000004">
      <c r="D13456" s="286"/>
      <c r="E13456" s="288"/>
    </row>
    <row r="13457" spans="4:5" ht="14.4" x14ac:dyDescent="0.55000000000000004">
      <c r="D13457" s="286"/>
      <c r="E13457" s="288"/>
    </row>
    <row r="13458" spans="4:5" ht="14.4" x14ac:dyDescent="0.55000000000000004">
      <c r="D13458" s="286"/>
      <c r="E13458" s="288"/>
    </row>
    <row r="13459" spans="4:5" ht="14.4" x14ac:dyDescent="0.55000000000000004">
      <c r="D13459" s="286"/>
      <c r="E13459" s="288"/>
    </row>
    <row r="13460" spans="4:5" ht="14.4" x14ac:dyDescent="0.55000000000000004">
      <c r="D13460" s="286"/>
      <c r="E13460" s="288"/>
    </row>
    <row r="13461" spans="4:5" ht="14.4" x14ac:dyDescent="0.55000000000000004">
      <c r="D13461" s="286"/>
      <c r="E13461" s="288"/>
    </row>
    <row r="13462" spans="4:5" ht="14.4" x14ac:dyDescent="0.55000000000000004">
      <c r="D13462" s="286"/>
      <c r="E13462" s="288"/>
    </row>
    <row r="13463" spans="4:5" ht="14.4" x14ac:dyDescent="0.55000000000000004">
      <c r="D13463" s="286"/>
      <c r="E13463" s="288"/>
    </row>
    <row r="13464" spans="4:5" ht="14.4" x14ac:dyDescent="0.55000000000000004">
      <c r="D13464" s="286"/>
      <c r="E13464" s="288"/>
    </row>
    <row r="13465" spans="4:5" ht="14.4" x14ac:dyDescent="0.55000000000000004">
      <c r="D13465" s="286"/>
      <c r="E13465" s="288"/>
    </row>
    <row r="13466" spans="4:5" ht="14.4" x14ac:dyDescent="0.55000000000000004">
      <c r="D13466" s="286"/>
      <c r="E13466" s="288"/>
    </row>
    <row r="13467" spans="4:5" ht="14.4" x14ac:dyDescent="0.55000000000000004">
      <c r="D13467" s="286"/>
      <c r="E13467" s="288"/>
    </row>
    <row r="13468" spans="4:5" ht="14.4" x14ac:dyDescent="0.55000000000000004">
      <c r="D13468" s="286"/>
      <c r="E13468" s="288"/>
    </row>
    <row r="13469" spans="4:5" ht="14.4" x14ac:dyDescent="0.55000000000000004">
      <c r="D13469" s="286"/>
      <c r="E13469" s="288"/>
    </row>
    <row r="13470" spans="4:5" ht="14.4" x14ac:dyDescent="0.55000000000000004">
      <c r="D13470" s="286"/>
      <c r="E13470" s="288"/>
    </row>
    <row r="13471" spans="4:5" ht="14.4" x14ac:dyDescent="0.55000000000000004">
      <c r="D13471" s="286"/>
      <c r="E13471" s="288"/>
    </row>
    <row r="13472" spans="4:5" ht="14.4" x14ac:dyDescent="0.55000000000000004">
      <c r="D13472" s="286"/>
      <c r="E13472" s="288"/>
    </row>
    <row r="13473" spans="4:5" ht="14.4" x14ac:dyDescent="0.55000000000000004">
      <c r="D13473" s="286"/>
      <c r="E13473" s="288"/>
    </row>
    <row r="13474" spans="4:5" ht="14.4" x14ac:dyDescent="0.55000000000000004">
      <c r="D13474" s="286"/>
      <c r="E13474" s="288"/>
    </row>
    <row r="13475" spans="4:5" ht="14.4" x14ac:dyDescent="0.55000000000000004">
      <c r="D13475" s="286"/>
      <c r="E13475" s="288"/>
    </row>
    <row r="13476" spans="4:5" ht="14.4" x14ac:dyDescent="0.55000000000000004">
      <c r="D13476" s="286"/>
      <c r="E13476" s="288"/>
    </row>
    <row r="13477" spans="4:5" ht="14.4" x14ac:dyDescent="0.55000000000000004">
      <c r="D13477" s="286"/>
      <c r="E13477" s="288"/>
    </row>
    <row r="13478" spans="4:5" ht="14.4" x14ac:dyDescent="0.55000000000000004">
      <c r="D13478" s="286"/>
      <c r="E13478" s="288"/>
    </row>
    <row r="13479" spans="4:5" ht="14.4" x14ac:dyDescent="0.55000000000000004">
      <c r="D13479" s="286"/>
      <c r="E13479" s="288"/>
    </row>
    <row r="13480" spans="4:5" ht="14.4" x14ac:dyDescent="0.55000000000000004">
      <c r="D13480" s="286"/>
      <c r="E13480" s="288"/>
    </row>
    <row r="13481" spans="4:5" ht="14.4" x14ac:dyDescent="0.55000000000000004">
      <c r="D13481" s="286"/>
      <c r="E13481" s="288"/>
    </row>
    <row r="13482" spans="4:5" ht="14.4" x14ac:dyDescent="0.55000000000000004">
      <c r="D13482" s="286"/>
      <c r="E13482" s="288"/>
    </row>
    <row r="13483" spans="4:5" ht="14.4" x14ac:dyDescent="0.55000000000000004">
      <c r="D13483" s="286"/>
      <c r="E13483" s="288"/>
    </row>
    <row r="13484" spans="4:5" ht="14.4" x14ac:dyDescent="0.55000000000000004">
      <c r="D13484" s="286"/>
      <c r="E13484" s="288"/>
    </row>
    <row r="13485" spans="4:5" ht="14.4" x14ac:dyDescent="0.55000000000000004">
      <c r="D13485" s="286"/>
      <c r="E13485" s="288"/>
    </row>
    <row r="13486" spans="4:5" ht="14.4" x14ac:dyDescent="0.55000000000000004">
      <c r="D13486" s="286"/>
      <c r="E13486" s="288"/>
    </row>
    <row r="13487" spans="4:5" ht="14.4" x14ac:dyDescent="0.55000000000000004">
      <c r="D13487" s="286"/>
      <c r="E13487" s="288"/>
    </row>
    <row r="13488" spans="4:5" ht="14.4" x14ac:dyDescent="0.55000000000000004">
      <c r="D13488" s="286"/>
      <c r="E13488" s="288"/>
    </row>
    <row r="13489" spans="4:5" ht="14.4" x14ac:dyDescent="0.55000000000000004">
      <c r="D13489" s="286"/>
      <c r="E13489" s="288"/>
    </row>
    <row r="13490" spans="4:5" ht="14.4" x14ac:dyDescent="0.55000000000000004">
      <c r="D13490" s="286"/>
      <c r="E13490" s="288"/>
    </row>
    <row r="13491" spans="4:5" ht="14.4" x14ac:dyDescent="0.55000000000000004">
      <c r="D13491" s="286"/>
      <c r="E13491" s="288"/>
    </row>
    <row r="13492" spans="4:5" ht="14.4" x14ac:dyDescent="0.55000000000000004">
      <c r="D13492" s="286"/>
      <c r="E13492" s="288"/>
    </row>
    <row r="13493" spans="4:5" ht="14.4" x14ac:dyDescent="0.55000000000000004">
      <c r="D13493" s="286"/>
      <c r="E13493" s="288"/>
    </row>
    <row r="13494" spans="4:5" ht="14.4" x14ac:dyDescent="0.55000000000000004">
      <c r="D13494" s="286"/>
      <c r="E13494" s="288"/>
    </row>
    <row r="13495" spans="4:5" ht="14.4" x14ac:dyDescent="0.55000000000000004">
      <c r="D13495" s="286"/>
      <c r="E13495" s="288"/>
    </row>
    <row r="13496" spans="4:5" ht="14.4" x14ac:dyDescent="0.55000000000000004">
      <c r="D13496" s="286"/>
      <c r="E13496" s="288"/>
    </row>
    <row r="13497" spans="4:5" ht="14.4" x14ac:dyDescent="0.55000000000000004">
      <c r="D13497" s="286"/>
      <c r="E13497" s="288"/>
    </row>
    <row r="13498" spans="4:5" ht="14.4" x14ac:dyDescent="0.55000000000000004">
      <c r="D13498" s="286"/>
      <c r="E13498" s="288"/>
    </row>
    <row r="13499" spans="4:5" ht="14.4" x14ac:dyDescent="0.55000000000000004">
      <c r="D13499" s="286"/>
      <c r="E13499" s="288"/>
    </row>
    <row r="13500" spans="4:5" ht="14.4" x14ac:dyDescent="0.55000000000000004">
      <c r="D13500" s="286"/>
      <c r="E13500" s="288"/>
    </row>
    <row r="13501" spans="4:5" ht="14.4" x14ac:dyDescent="0.55000000000000004">
      <c r="D13501" s="286"/>
      <c r="E13501" s="288"/>
    </row>
    <row r="13502" spans="4:5" ht="14.4" x14ac:dyDescent="0.55000000000000004">
      <c r="D13502" s="286"/>
      <c r="E13502" s="288"/>
    </row>
    <row r="13503" spans="4:5" ht="14.4" x14ac:dyDescent="0.55000000000000004">
      <c r="D13503" s="286"/>
      <c r="E13503" s="288"/>
    </row>
    <row r="13504" spans="4:5" ht="14.4" x14ac:dyDescent="0.55000000000000004">
      <c r="D13504" s="286"/>
      <c r="E13504" s="288"/>
    </row>
    <row r="13505" spans="4:5" ht="14.4" x14ac:dyDescent="0.55000000000000004">
      <c r="D13505" s="286"/>
      <c r="E13505" s="288"/>
    </row>
    <row r="13506" spans="4:5" ht="14.4" x14ac:dyDescent="0.55000000000000004">
      <c r="D13506" s="286"/>
      <c r="E13506" s="288"/>
    </row>
    <row r="13507" spans="4:5" ht="14.4" x14ac:dyDescent="0.55000000000000004">
      <c r="D13507" s="286"/>
      <c r="E13507" s="288"/>
    </row>
    <row r="13508" spans="4:5" ht="14.4" x14ac:dyDescent="0.55000000000000004">
      <c r="D13508" s="286"/>
      <c r="E13508" s="288"/>
    </row>
    <row r="13509" spans="4:5" ht="14.4" x14ac:dyDescent="0.55000000000000004">
      <c r="D13509" s="286"/>
      <c r="E13509" s="288"/>
    </row>
    <row r="13510" spans="4:5" ht="14.4" x14ac:dyDescent="0.55000000000000004">
      <c r="D13510" s="286"/>
      <c r="E13510" s="288"/>
    </row>
    <row r="13511" spans="4:5" ht="14.4" x14ac:dyDescent="0.55000000000000004">
      <c r="D13511" s="286"/>
      <c r="E13511" s="288"/>
    </row>
    <row r="13512" spans="4:5" ht="14.4" x14ac:dyDescent="0.55000000000000004">
      <c r="D13512" s="286"/>
      <c r="E13512" s="288"/>
    </row>
    <row r="13513" spans="4:5" ht="14.4" x14ac:dyDescent="0.55000000000000004">
      <c r="D13513" s="286"/>
      <c r="E13513" s="288"/>
    </row>
    <row r="13514" spans="4:5" ht="14.4" x14ac:dyDescent="0.55000000000000004">
      <c r="D13514" s="286"/>
      <c r="E13514" s="288"/>
    </row>
    <row r="13515" spans="4:5" ht="14.4" x14ac:dyDescent="0.55000000000000004">
      <c r="D13515" s="286"/>
      <c r="E13515" s="288"/>
    </row>
    <row r="13516" spans="4:5" ht="14.4" x14ac:dyDescent="0.55000000000000004">
      <c r="D13516" s="286"/>
      <c r="E13516" s="288"/>
    </row>
    <row r="13517" spans="4:5" ht="14.4" x14ac:dyDescent="0.55000000000000004">
      <c r="D13517" s="286"/>
      <c r="E13517" s="288"/>
    </row>
    <row r="13518" spans="4:5" ht="14.4" x14ac:dyDescent="0.55000000000000004">
      <c r="D13518" s="286"/>
      <c r="E13518" s="288"/>
    </row>
    <row r="13519" spans="4:5" ht="14.4" x14ac:dyDescent="0.55000000000000004">
      <c r="D13519" s="286"/>
      <c r="E13519" s="288"/>
    </row>
    <row r="13520" spans="4:5" ht="14.4" x14ac:dyDescent="0.55000000000000004">
      <c r="D13520" s="286"/>
      <c r="E13520" s="288"/>
    </row>
    <row r="13521" spans="4:5" ht="14.4" x14ac:dyDescent="0.55000000000000004">
      <c r="D13521" s="286"/>
      <c r="E13521" s="288"/>
    </row>
    <row r="13522" spans="4:5" ht="14.4" x14ac:dyDescent="0.55000000000000004">
      <c r="D13522" s="286"/>
      <c r="E13522" s="288"/>
    </row>
    <row r="13523" spans="4:5" ht="14.4" x14ac:dyDescent="0.55000000000000004">
      <c r="D13523" s="286"/>
      <c r="E13523" s="288"/>
    </row>
    <row r="13524" spans="4:5" ht="14.4" x14ac:dyDescent="0.55000000000000004">
      <c r="D13524" s="286"/>
      <c r="E13524" s="288"/>
    </row>
    <row r="13525" spans="4:5" ht="14.4" x14ac:dyDescent="0.55000000000000004">
      <c r="D13525" s="286"/>
      <c r="E13525" s="288"/>
    </row>
    <row r="13526" spans="4:5" ht="14.4" x14ac:dyDescent="0.55000000000000004">
      <c r="D13526" s="286"/>
      <c r="E13526" s="288"/>
    </row>
    <row r="13527" spans="4:5" ht="14.4" x14ac:dyDescent="0.55000000000000004">
      <c r="D13527" s="286"/>
      <c r="E13527" s="288"/>
    </row>
    <row r="13528" spans="4:5" ht="14.4" x14ac:dyDescent="0.55000000000000004">
      <c r="D13528" s="286"/>
      <c r="E13528" s="288"/>
    </row>
    <row r="13529" spans="4:5" ht="14.4" x14ac:dyDescent="0.55000000000000004">
      <c r="D13529" s="286"/>
      <c r="E13529" s="288"/>
    </row>
    <row r="13530" spans="4:5" ht="14.4" x14ac:dyDescent="0.55000000000000004">
      <c r="D13530" s="286"/>
      <c r="E13530" s="288"/>
    </row>
    <row r="13531" spans="4:5" ht="14.4" x14ac:dyDescent="0.55000000000000004">
      <c r="D13531" s="286"/>
      <c r="E13531" s="288"/>
    </row>
    <row r="13532" spans="4:5" ht="14.4" x14ac:dyDescent="0.55000000000000004">
      <c r="D13532" s="286"/>
      <c r="E13532" s="288"/>
    </row>
    <row r="13533" spans="4:5" ht="14.4" x14ac:dyDescent="0.55000000000000004">
      <c r="D13533" s="286"/>
      <c r="E13533" s="288"/>
    </row>
    <row r="13534" spans="4:5" ht="14.4" x14ac:dyDescent="0.55000000000000004">
      <c r="D13534" s="286"/>
      <c r="E13534" s="288"/>
    </row>
    <row r="13535" spans="4:5" ht="14.4" x14ac:dyDescent="0.55000000000000004">
      <c r="D13535" s="286"/>
      <c r="E13535" s="288"/>
    </row>
    <row r="13536" spans="4:5" ht="14.4" x14ac:dyDescent="0.55000000000000004">
      <c r="D13536" s="286"/>
      <c r="E13536" s="288"/>
    </row>
    <row r="13537" spans="4:5" ht="14.4" x14ac:dyDescent="0.55000000000000004">
      <c r="D13537" s="286"/>
      <c r="E13537" s="288"/>
    </row>
    <row r="13538" spans="4:5" ht="14.4" x14ac:dyDescent="0.55000000000000004">
      <c r="D13538" s="286"/>
      <c r="E13538" s="288"/>
    </row>
    <row r="13539" spans="4:5" ht="14.4" x14ac:dyDescent="0.55000000000000004">
      <c r="D13539" s="286"/>
      <c r="E13539" s="288"/>
    </row>
    <row r="13540" spans="4:5" ht="14.4" x14ac:dyDescent="0.55000000000000004">
      <c r="D13540" s="286"/>
      <c r="E13540" s="288"/>
    </row>
    <row r="13541" spans="4:5" ht="14.4" x14ac:dyDescent="0.55000000000000004">
      <c r="D13541" s="286"/>
      <c r="E13541" s="288"/>
    </row>
    <row r="13542" spans="4:5" ht="14.4" x14ac:dyDescent="0.55000000000000004">
      <c r="D13542" s="286"/>
      <c r="E13542" s="288"/>
    </row>
    <row r="13543" spans="4:5" ht="14.4" x14ac:dyDescent="0.55000000000000004">
      <c r="D13543" s="286"/>
      <c r="E13543" s="288"/>
    </row>
    <row r="13544" spans="4:5" ht="14.4" x14ac:dyDescent="0.55000000000000004">
      <c r="D13544" s="286"/>
      <c r="E13544" s="288"/>
    </row>
    <row r="13545" spans="4:5" ht="14.4" x14ac:dyDescent="0.55000000000000004">
      <c r="D13545" s="286"/>
      <c r="E13545" s="288"/>
    </row>
    <row r="13546" spans="4:5" ht="14.4" x14ac:dyDescent="0.55000000000000004">
      <c r="D13546" s="286"/>
      <c r="E13546" s="288"/>
    </row>
    <row r="13547" spans="4:5" ht="14.4" x14ac:dyDescent="0.55000000000000004">
      <c r="D13547" s="286"/>
      <c r="E13547" s="288"/>
    </row>
    <row r="13548" spans="4:5" ht="14.4" x14ac:dyDescent="0.55000000000000004">
      <c r="D13548" s="286"/>
      <c r="E13548" s="288"/>
    </row>
    <row r="13549" spans="4:5" ht="14.4" x14ac:dyDescent="0.55000000000000004">
      <c r="D13549" s="286"/>
      <c r="E13549" s="288"/>
    </row>
    <row r="13550" spans="4:5" ht="14.4" x14ac:dyDescent="0.55000000000000004">
      <c r="D13550" s="286"/>
      <c r="E13550" s="288"/>
    </row>
    <row r="13551" spans="4:5" ht="14.4" x14ac:dyDescent="0.55000000000000004">
      <c r="D13551" s="286"/>
      <c r="E13551" s="288"/>
    </row>
    <row r="13552" spans="4:5" ht="14.4" x14ac:dyDescent="0.55000000000000004">
      <c r="D13552" s="286"/>
      <c r="E13552" s="288"/>
    </row>
    <row r="13553" spans="4:5" ht="14.4" x14ac:dyDescent="0.55000000000000004">
      <c r="D13553" s="286"/>
      <c r="E13553" s="288"/>
    </row>
    <row r="13554" spans="4:5" ht="14.4" x14ac:dyDescent="0.55000000000000004">
      <c r="D13554" s="286"/>
      <c r="E13554" s="288"/>
    </row>
    <row r="13555" spans="4:5" ht="14.4" x14ac:dyDescent="0.55000000000000004">
      <c r="D13555" s="286"/>
      <c r="E13555" s="288"/>
    </row>
    <row r="13556" spans="4:5" ht="14.4" x14ac:dyDescent="0.55000000000000004">
      <c r="D13556" s="286"/>
      <c r="E13556" s="288"/>
    </row>
    <row r="13557" spans="4:5" ht="14.4" x14ac:dyDescent="0.55000000000000004">
      <c r="D13557" s="286"/>
      <c r="E13557" s="288"/>
    </row>
    <row r="13558" spans="4:5" ht="14.4" x14ac:dyDescent="0.55000000000000004">
      <c r="D13558" s="286"/>
      <c r="E13558" s="288"/>
    </row>
    <row r="13559" spans="4:5" ht="14.4" x14ac:dyDescent="0.55000000000000004">
      <c r="D13559" s="286"/>
      <c r="E13559" s="288"/>
    </row>
    <row r="13560" spans="4:5" ht="14.4" x14ac:dyDescent="0.55000000000000004">
      <c r="D13560" s="286"/>
      <c r="E13560" s="288"/>
    </row>
    <row r="13561" spans="4:5" ht="14.4" x14ac:dyDescent="0.55000000000000004">
      <c r="D13561" s="286"/>
      <c r="E13561" s="288"/>
    </row>
    <row r="13562" spans="4:5" ht="14.4" x14ac:dyDescent="0.55000000000000004">
      <c r="D13562" s="286"/>
      <c r="E13562" s="288"/>
    </row>
    <row r="13563" spans="4:5" ht="14.4" x14ac:dyDescent="0.55000000000000004">
      <c r="D13563" s="286"/>
      <c r="E13563" s="288"/>
    </row>
    <row r="13564" spans="4:5" ht="14.4" x14ac:dyDescent="0.55000000000000004">
      <c r="D13564" s="286"/>
      <c r="E13564" s="288"/>
    </row>
    <row r="13565" spans="4:5" ht="14.4" x14ac:dyDescent="0.55000000000000004">
      <c r="D13565" s="286"/>
      <c r="E13565" s="288"/>
    </row>
    <row r="13566" spans="4:5" ht="14.4" x14ac:dyDescent="0.55000000000000004">
      <c r="D13566" s="286"/>
      <c r="E13566" s="288"/>
    </row>
    <row r="13567" spans="4:5" ht="14.4" x14ac:dyDescent="0.55000000000000004">
      <c r="D13567" s="286"/>
      <c r="E13567" s="288"/>
    </row>
    <row r="13568" spans="4:5" ht="14.4" x14ac:dyDescent="0.55000000000000004">
      <c r="D13568" s="286"/>
      <c r="E13568" s="288"/>
    </row>
    <row r="13569" spans="4:5" ht="14.4" x14ac:dyDescent="0.55000000000000004">
      <c r="D13569" s="286"/>
      <c r="E13569" s="288"/>
    </row>
    <row r="13570" spans="4:5" ht="14.4" x14ac:dyDescent="0.55000000000000004">
      <c r="D13570" s="286"/>
      <c r="E13570" s="288"/>
    </row>
    <row r="13571" spans="4:5" ht="14.4" x14ac:dyDescent="0.55000000000000004">
      <c r="D13571" s="286"/>
      <c r="E13571" s="288"/>
    </row>
    <row r="13572" spans="4:5" ht="14.4" x14ac:dyDescent="0.55000000000000004">
      <c r="D13572" s="286"/>
      <c r="E13572" s="288"/>
    </row>
    <row r="13573" spans="4:5" ht="14.4" x14ac:dyDescent="0.55000000000000004">
      <c r="D13573" s="286"/>
      <c r="E13573" s="288"/>
    </row>
    <row r="13574" spans="4:5" ht="14.4" x14ac:dyDescent="0.55000000000000004">
      <c r="D13574" s="286"/>
      <c r="E13574" s="288"/>
    </row>
    <row r="13575" spans="4:5" ht="14.4" x14ac:dyDescent="0.55000000000000004">
      <c r="D13575" s="286"/>
      <c r="E13575" s="288"/>
    </row>
    <row r="13576" spans="4:5" ht="14.4" x14ac:dyDescent="0.55000000000000004">
      <c r="D13576" s="286"/>
      <c r="E13576" s="288"/>
    </row>
    <row r="13577" spans="4:5" ht="14.4" x14ac:dyDescent="0.55000000000000004">
      <c r="D13577" s="286"/>
      <c r="E13577" s="288"/>
    </row>
    <row r="13578" spans="4:5" ht="14.4" x14ac:dyDescent="0.55000000000000004">
      <c r="D13578" s="286"/>
      <c r="E13578" s="288"/>
    </row>
    <row r="13579" spans="4:5" ht="14.4" x14ac:dyDescent="0.55000000000000004">
      <c r="D13579" s="286"/>
      <c r="E13579" s="288"/>
    </row>
    <row r="13580" spans="4:5" ht="14.4" x14ac:dyDescent="0.55000000000000004">
      <c r="D13580" s="286"/>
      <c r="E13580" s="288"/>
    </row>
    <row r="13581" spans="4:5" ht="14.4" x14ac:dyDescent="0.55000000000000004">
      <c r="D13581" s="286"/>
      <c r="E13581" s="288"/>
    </row>
    <row r="13582" spans="4:5" ht="14.4" x14ac:dyDescent="0.55000000000000004">
      <c r="D13582" s="286"/>
      <c r="E13582" s="288"/>
    </row>
    <row r="13583" spans="4:5" ht="14.4" x14ac:dyDescent="0.55000000000000004">
      <c r="D13583" s="286"/>
      <c r="E13583" s="288"/>
    </row>
    <row r="13584" spans="4:5" ht="14.4" x14ac:dyDescent="0.55000000000000004">
      <c r="D13584" s="286"/>
      <c r="E13584" s="288"/>
    </row>
    <row r="13585" spans="4:5" ht="14.4" x14ac:dyDescent="0.55000000000000004">
      <c r="D13585" s="286"/>
      <c r="E13585" s="288"/>
    </row>
    <row r="13586" spans="4:5" ht="14.4" x14ac:dyDescent="0.55000000000000004">
      <c r="D13586" s="286"/>
      <c r="E13586" s="288"/>
    </row>
    <row r="13587" spans="4:5" ht="14.4" x14ac:dyDescent="0.55000000000000004">
      <c r="D13587" s="286"/>
      <c r="E13587" s="288"/>
    </row>
    <row r="13588" spans="4:5" ht="14.4" x14ac:dyDescent="0.55000000000000004">
      <c r="D13588" s="286"/>
      <c r="E13588" s="288"/>
    </row>
    <row r="13589" spans="4:5" ht="14.4" x14ac:dyDescent="0.55000000000000004">
      <c r="D13589" s="286"/>
      <c r="E13589" s="288"/>
    </row>
    <row r="13590" spans="4:5" ht="14.4" x14ac:dyDescent="0.55000000000000004">
      <c r="D13590" s="286"/>
      <c r="E13590" s="288"/>
    </row>
    <row r="13591" spans="4:5" ht="14.4" x14ac:dyDescent="0.55000000000000004">
      <c r="D13591" s="286"/>
      <c r="E13591" s="288"/>
    </row>
    <row r="13592" spans="4:5" ht="14.4" x14ac:dyDescent="0.55000000000000004">
      <c r="D13592" s="286"/>
      <c r="E13592" s="288"/>
    </row>
    <row r="13593" spans="4:5" ht="14.4" x14ac:dyDescent="0.55000000000000004">
      <c r="D13593" s="286"/>
      <c r="E13593" s="288"/>
    </row>
    <row r="13594" spans="4:5" ht="14.4" x14ac:dyDescent="0.55000000000000004">
      <c r="D13594" s="286"/>
      <c r="E13594" s="288"/>
    </row>
    <row r="13595" spans="4:5" ht="14.4" x14ac:dyDescent="0.55000000000000004">
      <c r="D13595" s="286"/>
      <c r="E13595" s="288"/>
    </row>
    <row r="13596" spans="4:5" ht="14.4" x14ac:dyDescent="0.55000000000000004">
      <c r="D13596" s="286"/>
      <c r="E13596" s="288"/>
    </row>
    <row r="13597" spans="4:5" ht="14.4" x14ac:dyDescent="0.55000000000000004">
      <c r="D13597" s="286"/>
      <c r="E13597" s="288"/>
    </row>
    <row r="13598" spans="4:5" ht="14.4" x14ac:dyDescent="0.55000000000000004">
      <c r="D13598" s="286"/>
      <c r="E13598" s="288"/>
    </row>
    <row r="13599" spans="4:5" ht="14.4" x14ac:dyDescent="0.55000000000000004">
      <c r="D13599" s="286"/>
      <c r="E13599" s="288"/>
    </row>
    <row r="13600" spans="4:5" ht="14.4" x14ac:dyDescent="0.55000000000000004">
      <c r="D13600" s="286"/>
      <c r="E13600" s="288"/>
    </row>
    <row r="13601" spans="4:5" ht="14.4" x14ac:dyDescent="0.55000000000000004">
      <c r="D13601" s="286"/>
      <c r="E13601" s="288"/>
    </row>
    <row r="13602" spans="4:5" ht="14.4" x14ac:dyDescent="0.55000000000000004">
      <c r="D13602" s="286"/>
      <c r="E13602" s="288"/>
    </row>
    <row r="13603" spans="4:5" ht="14.4" x14ac:dyDescent="0.55000000000000004">
      <c r="D13603" s="286"/>
      <c r="E13603" s="288"/>
    </row>
    <row r="13604" spans="4:5" ht="14.4" x14ac:dyDescent="0.55000000000000004">
      <c r="D13604" s="286"/>
      <c r="E13604" s="288"/>
    </row>
    <row r="13605" spans="4:5" ht="14.4" x14ac:dyDescent="0.55000000000000004">
      <c r="D13605" s="286"/>
      <c r="E13605" s="288"/>
    </row>
    <row r="13606" spans="4:5" ht="14.4" x14ac:dyDescent="0.55000000000000004">
      <c r="D13606" s="286"/>
      <c r="E13606" s="288"/>
    </row>
    <row r="13607" spans="4:5" ht="14.4" x14ac:dyDescent="0.55000000000000004">
      <c r="D13607" s="286"/>
      <c r="E13607" s="288"/>
    </row>
    <row r="13608" spans="4:5" ht="14.4" x14ac:dyDescent="0.55000000000000004">
      <c r="D13608" s="286"/>
      <c r="E13608" s="288"/>
    </row>
    <row r="13609" spans="4:5" ht="14.4" x14ac:dyDescent="0.55000000000000004">
      <c r="D13609" s="286"/>
      <c r="E13609" s="288"/>
    </row>
    <row r="13610" spans="4:5" ht="14.4" x14ac:dyDescent="0.55000000000000004">
      <c r="D13610" s="286"/>
      <c r="E13610" s="288"/>
    </row>
    <row r="13611" spans="4:5" ht="14.4" x14ac:dyDescent="0.55000000000000004">
      <c r="D13611" s="286"/>
      <c r="E13611" s="288"/>
    </row>
    <row r="13612" spans="4:5" ht="14.4" x14ac:dyDescent="0.55000000000000004">
      <c r="D13612" s="286"/>
      <c r="E13612" s="288"/>
    </row>
    <row r="13613" spans="4:5" ht="14.4" x14ac:dyDescent="0.55000000000000004">
      <c r="D13613" s="286"/>
      <c r="E13613" s="288"/>
    </row>
    <row r="13614" spans="4:5" ht="14.4" x14ac:dyDescent="0.55000000000000004">
      <c r="D13614" s="286"/>
      <c r="E13614" s="288"/>
    </row>
    <row r="13615" spans="4:5" ht="14.4" x14ac:dyDescent="0.55000000000000004">
      <c r="D13615" s="286"/>
      <c r="E13615" s="288"/>
    </row>
    <row r="13616" spans="4:5" ht="14.4" x14ac:dyDescent="0.55000000000000004">
      <c r="D13616" s="286"/>
      <c r="E13616" s="288"/>
    </row>
    <row r="13617" spans="4:5" ht="14.4" x14ac:dyDescent="0.55000000000000004">
      <c r="D13617" s="286"/>
      <c r="E13617" s="288"/>
    </row>
    <row r="13618" spans="4:5" ht="14.4" x14ac:dyDescent="0.55000000000000004">
      <c r="D13618" s="286"/>
      <c r="E13618" s="288"/>
    </row>
    <row r="13619" spans="4:5" ht="14.4" x14ac:dyDescent="0.55000000000000004">
      <c r="D13619" s="286"/>
      <c r="E13619" s="288"/>
    </row>
    <row r="13620" spans="4:5" ht="14.4" x14ac:dyDescent="0.55000000000000004">
      <c r="D13620" s="286"/>
      <c r="E13620" s="288"/>
    </row>
    <row r="13621" spans="4:5" ht="14.4" x14ac:dyDescent="0.55000000000000004">
      <c r="D13621" s="286"/>
      <c r="E13621" s="288"/>
    </row>
    <row r="13622" spans="4:5" ht="14.4" x14ac:dyDescent="0.55000000000000004">
      <c r="D13622" s="286"/>
      <c r="E13622" s="288"/>
    </row>
    <row r="13623" spans="4:5" ht="14.4" x14ac:dyDescent="0.55000000000000004">
      <c r="D13623" s="286"/>
      <c r="E13623" s="288"/>
    </row>
    <row r="13624" spans="4:5" ht="14.4" x14ac:dyDescent="0.55000000000000004">
      <c r="D13624" s="286"/>
      <c r="E13624" s="288"/>
    </row>
    <row r="13625" spans="4:5" ht="14.4" x14ac:dyDescent="0.55000000000000004">
      <c r="D13625" s="286"/>
      <c r="E13625" s="288"/>
    </row>
    <row r="13626" spans="4:5" ht="14.4" x14ac:dyDescent="0.55000000000000004">
      <c r="D13626" s="286"/>
      <c r="E13626" s="288"/>
    </row>
    <row r="13627" spans="4:5" ht="14.4" x14ac:dyDescent="0.55000000000000004">
      <c r="D13627" s="286"/>
      <c r="E13627" s="288"/>
    </row>
    <row r="13628" spans="4:5" ht="14.4" x14ac:dyDescent="0.55000000000000004">
      <c r="D13628" s="286"/>
      <c r="E13628" s="288"/>
    </row>
    <row r="13629" spans="4:5" ht="14.4" x14ac:dyDescent="0.55000000000000004">
      <c r="D13629" s="286"/>
      <c r="E13629" s="288"/>
    </row>
    <row r="13630" spans="4:5" ht="14.4" x14ac:dyDescent="0.55000000000000004">
      <c r="D13630" s="286"/>
      <c r="E13630" s="288"/>
    </row>
    <row r="13631" spans="4:5" ht="14.4" x14ac:dyDescent="0.55000000000000004">
      <c r="D13631" s="286"/>
      <c r="E13631" s="288"/>
    </row>
    <row r="13632" spans="4:5" ht="14.4" x14ac:dyDescent="0.55000000000000004">
      <c r="D13632" s="286"/>
      <c r="E13632" s="288"/>
    </row>
    <row r="13633" spans="4:5" ht="14.4" x14ac:dyDescent="0.55000000000000004">
      <c r="D13633" s="286"/>
      <c r="E13633" s="288"/>
    </row>
    <row r="13634" spans="4:5" ht="14.4" x14ac:dyDescent="0.55000000000000004">
      <c r="D13634" s="286"/>
      <c r="E13634" s="288"/>
    </row>
    <row r="13635" spans="4:5" ht="14.4" x14ac:dyDescent="0.55000000000000004">
      <c r="D13635" s="286"/>
      <c r="E13635" s="288"/>
    </row>
    <row r="13636" spans="4:5" ht="14.4" x14ac:dyDescent="0.55000000000000004">
      <c r="D13636" s="286"/>
      <c r="E13636" s="288"/>
    </row>
    <row r="13637" spans="4:5" ht="14.4" x14ac:dyDescent="0.55000000000000004">
      <c r="D13637" s="286"/>
      <c r="E13637" s="288"/>
    </row>
    <row r="13638" spans="4:5" ht="14.4" x14ac:dyDescent="0.55000000000000004">
      <c r="D13638" s="286"/>
      <c r="E13638" s="288"/>
    </row>
    <row r="13639" spans="4:5" ht="14.4" x14ac:dyDescent="0.55000000000000004">
      <c r="D13639" s="286"/>
      <c r="E13639" s="288"/>
    </row>
    <row r="13640" spans="4:5" ht="14.4" x14ac:dyDescent="0.55000000000000004">
      <c r="D13640" s="286"/>
      <c r="E13640" s="288"/>
    </row>
    <row r="13641" spans="4:5" ht="14.4" x14ac:dyDescent="0.55000000000000004">
      <c r="D13641" s="286"/>
      <c r="E13641" s="288"/>
    </row>
    <row r="13642" spans="4:5" ht="14.4" x14ac:dyDescent="0.55000000000000004">
      <c r="D13642" s="286"/>
      <c r="E13642" s="288"/>
    </row>
    <row r="13643" spans="4:5" ht="14.4" x14ac:dyDescent="0.55000000000000004">
      <c r="D13643" s="286"/>
      <c r="E13643" s="288"/>
    </row>
    <row r="13644" spans="4:5" ht="14.4" x14ac:dyDescent="0.55000000000000004">
      <c r="D13644" s="286"/>
      <c r="E13644" s="288"/>
    </row>
    <row r="13645" spans="4:5" ht="14.4" x14ac:dyDescent="0.55000000000000004">
      <c r="D13645" s="286"/>
      <c r="E13645" s="288"/>
    </row>
    <row r="13646" spans="4:5" ht="14.4" x14ac:dyDescent="0.55000000000000004">
      <c r="D13646" s="286"/>
      <c r="E13646" s="288"/>
    </row>
    <row r="13647" spans="4:5" ht="14.4" x14ac:dyDescent="0.55000000000000004">
      <c r="D13647" s="286"/>
      <c r="E13647" s="288"/>
    </row>
    <row r="13648" spans="4:5" ht="14.4" x14ac:dyDescent="0.55000000000000004">
      <c r="D13648" s="286"/>
      <c r="E13648" s="288"/>
    </row>
    <row r="13649" spans="4:5" ht="14.4" x14ac:dyDescent="0.55000000000000004">
      <c r="D13649" s="286"/>
      <c r="E13649" s="288"/>
    </row>
    <row r="13650" spans="4:5" ht="14.4" x14ac:dyDescent="0.55000000000000004">
      <c r="D13650" s="286"/>
      <c r="E13650" s="288"/>
    </row>
    <row r="13651" spans="4:5" ht="14.4" x14ac:dyDescent="0.55000000000000004">
      <c r="D13651" s="286"/>
      <c r="E13651" s="288"/>
    </row>
    <row r="13652" spans="4:5" ht="14.4" x14ac:dyDescent="0.55000000000000004">
      <c r="D13652" s="286"/>
      <c r="E13652" s="288"/>
    </row>
    <row r="13653" spans="4:5" ht="14.4" x14ac:dyDescent="0.55000000000000004">
      <c r="D13653" s="286"/>
      <c r="E13653" s="288"/>
    </row>
    <row r="13654" spans="4:5" ht="14.4" x14ac:dyDescent="0.55000000000000004">
      <c r="D13654" s="286"/>
      <c r="E13654" s="288"/>
    </row>
    <row r="13655" spans="4:5" ht="14.4" x14ac:dyDescent="0.55000000000000004">
      <c r="D13655" s="286"/>
      <c r="E13655" s="288"/>
    </row>
    <row r="13656" spans="4:5" ht="14.4" x14ac:dyDescent="0.55000000000000004">
      <c r="D13656" s="286"/>
      <c r="E13656" s="288"/>
    </row>
    <row r="13657" spans="4:5" ht="14.4" x14ac:dyDescent="0.55000000000000004">
      <c r="D13657" s="286"/>
      <c r="E13657" s="288"/>
    </row>
    <row r="13658" spans="4:5" ht="14.4" x14ac:dyDescent="0.55000000000000004">
      <c r="D13658" s="286"/>
      <c r="E13658" s="288"/>
    </row>
    <row r="13659" spans="4:5" ht="14.4" x14ac:dyDescent="0.55000000000000004">
      <c r="D13659" s="286"/>
      <c r="E13659" s="288"/>
    </row>
    <row r="13660" spans="4:5" ht="14.4" x14ac:dyDescent="0.55000000000000004">
      <c r="D13660" s="286"/>
      <c r="E13660" s="288"/>
    </row>
    <row r="13661" spans="4:5" ht="14.4" x14ac:dyDescent="0.55000000000000004">
      <c r="D13661" s="286"/>
      <c r="E13661" s="288"/>
    </row>
    <row r="13662" spans="4:5" ht="14.4" x14ac:dyDescent="0.55000000000000004">
      <c r="D13662" s="286"/>
      <c r="E13662" s="288"/>
    </row>
    <row r="13663" spans="4:5" ht="14.4" x14ac:dyDescent="0.55000000000000004">
      <c r="D13663" s="286"/>
      <c r="E13663" s="288"/>
    </row>
    <row r="13664" spans="4:5" ht="14.4" x14ac:dyDescent="0.55000000000000004">
      <c r="D13664" s="286"/>
      <c r="E13664" s="288"/>
    </row>
    <row r="13665" spans="4:5" ht="14.4" x14ac:dyDescent="0.55000000000000004">
      <c r="D13665" s="286"/>
      <c r="E13665" s="288"/>
    </row>
    <row r="13666" spans="4:5" ht="14.4" x14ac:dyDescent="0.55000000000000004">
      <c r="D13666" s="286"/>
      <c r="E13666" s="288"/>
    </row>
    <row r="13667" spans="4:5" ht="14.4" x14ac:dyDescent="0.55000000000000004">
      <c r="D13667" s="286"/>
      <c r="E13667" s="288"/>
    </row>
    <row r="13668" spans="4:5" ht="14.4" x14ac:dyDescent="0.55000000000000004">
      <c r="D13668" s="286"/>
      <c r="E13668" s="288"/>
    </row>
    <row r="13669" spans="4:5" ht="14.4" x14ac:dyDescent="0.55000000000000004">
      <c r="D13669" s="286"/>
      <c r="E13669" s="288"/>
    </row>
    <row r="13670" spans="4:5" ht="14.4" x14ac:dyDescent="0.55000000000000004">
      <c r="D13670" s="286"/>
      <c r="E13670" s="288"/>
    </row>
    <row r="13671" spans="4:5" ht="14.4" x14ac:dyDescent="0.55000000000000004">
      <c r="D13671" s="286"/>
      <c r="E13671" s="288"/>
    </row>
    <row r="13672" spans="4:5" ht="14.4" x14ac:dyDescent="0.55000000000000004">
      <c r="D13672" s="286"/>
      <c r="E13672" s="288"/>
    </row>
    <row r="13673" spans="4:5" ht="14.4" x14ac:dyDescent="0.55000000000000004">
      <c r="D13673" s="286"/>
      <c r="E13673" s="288"/>
    </row>
    <row r="13674" spans="4:5" ht="14.4" x14ac:dyDescent="0.55000000000000004">
      <c r="D13674" s="286"/>
      <c r="E13674" s="288"/>
    </row>
    <row r="13675" spans="4:5" ht="14.4" x14ac:dyDescent="0.55000000000000004">
      <c r="D13675" s="286"/>
      <c r="E13675" s="288"/>
    </row>
    <row r="13676" spans="4:5" ht="14.4" x14ac:dyDescent="0.55000000000000004">
      <c r="D13676" s="286"/>
      <c r="E13676" s="288"/>
    </row>
    <row r="13677" spans="4:5" ht="14.4" x14ac:dyDescent="0.55000000000000004">
      <c r="D13677" s="286"/>
      <c r="E13677" s="288"/>
    </row>
    <row r="13678" spans="4:5" ht="14.4" x14ac:dyDescent="0.55000000000000004">
      <c r="D13678" s="286"/>
      <c r="E13678" s="288"/>
    </row>
    <row r="13679" spans="4:5" ht="14.4" x14ac:dyDescent="0.55000000000000004">
      <c r="D13679" s="286"/>
      <c r="E13679" s="288"/>
    </row>
    <row r="13680" spans="4:5" ht="14.4" x14ac:dyDescent="0.55000000000000004">
      <c r="D13680" s="286"/>
      <c r="E13680" s="288"/>
    </row>
    <row r="13681" spans="4:5" ht="14.4" x14ac:dyDescent="0.55000000000000004">
      <c r="D13681" s="286"/>
      <c r="E13681" s="288"/>
    </row>
    <row r="13682" spans="4:5" ht="14.4" x14ac:dyDescent="0.55000000000000004">
      <c r="D13682" s="286"/>
      <c r="E13682" s="288"/>
    </row>
    <row r="13683" spans="4:5" ht="14.4" x14ac:dyDescent="0.55000000000000004">
      <c r="D13683" s="286"/>
      <c r="E13683" s="288"/>
    </row>
    <row r="13684" spans="4:5" ht="14.4" x14ac:dyDescent="0.55000000000000004">
      <c r="D13684" s="286"/>
      <c r="E13684" s="288"/>
    </row>
    <row r="13685" spans="4:5" ht="14.4" x14ac:dyDescent="0.55000000000000004">
      <c r="D13685" s="286"/>
      <c r="E13685" s="288"/>
    </row>
    <row r="13686" spans="4:5" ht="14.4" x14ac:dyDescent="0.55000000000000004">
      <c r="D13686" s="286"/>
      <c r="E13686" s="288"/>
    </row>
    <row r="13687" spans="4:5" ht="14.4" x14ac:dyDescent="0.55000000000000004">
      <c r="D13687" s="286"/>
      <c r="E13687" s="288"/>
    </row>
    <row r="13688" spans="4:5" ht="14.4" x14ac:dyDescent="0.55000000000000004">
      <c r="D13688" s="286"/>
      <c r="E13688" s="288"/>
    </row>
    <row r="13689" spans="4:5" ht="14.4" x14ac:dyDescent="0.55000000000000004">
      <c r="D13689" s="286"/>
      <c r="E13689" s="288"/>
    </row>
    <row r="13690" spans="4:5" ht="14.4" x14ac:dyDescent="0.55000000000000004">
      <c r="D13690" s="286"/>
      <c r="E13690" s="288"/>
    </row>
    <row r="13691" spans="4:5" ht="14.4" x14ac:dyDescent="0.55000000000000004">
      <c r="D13691" s="286"/>
      <c r="E13691" s="288"/>
    </row>
    <row r="13692" spans="4:5" ht="14.4" x14ac:dyDescent="0.55000000000000004">
      <c r="D13692" s="286"/>
      <c r="E13692" s="288"/>
    </row>
    <row r="13693" spans="4:5" ht="14.4" x14ac:dyDescent="0.55000000000000004">
      <c r="D13693" s="286"/>
      <c r="E13693" s="288"/>
    </row>
    <row r="13694" spans="4:5" ht="14.4" x14ac:dyDescent="0.55000000000000004">
      <c r="D13694" s="286"/>
      <c r="E13694" s="288"/>
    </row>
    <row r="13695" spans="4:5" ht="14.4" x14ac:dyDescent="0.55000000000000004">
      <c r="D13695" s="286"/>
      <c r="E13695" s="288"/>
    </row>
    <row r="13696" spans="4:5" ht="14.4" x14ac:dyDescent="0.55000000000000004">
      <c r="D13696" s="286"/>
      <c r="E13696" s="288"/>
    </row>
    <row r="13697" spans="4:5" ht="14.4" x14ac:dyDescent="0.55000000000000004">
      <c r="D13697" s="286"/>
      <c r="E13697" s="288"/>
    </row>
    <row r="13698" spans="4:5" ht="14.4" x14ac:dyDescent="0.55000000000000004">
      <c r="D13698" s="286"/>
      <c r="E13698" s="288"/>
    </row>
    <row r="13699" spans="4:5" ht="14.4" x14ac:dyDescent="0.55000000000000004">
      <c r="D13699" s="286"/>
      <c r="E13699" s="288"/>
    </row>
    <row r="13700" spans="4:5" ht="14.4" x14ac:dyDescent="0.55000000000000004">
      <c r="D13700" s="286"/>
      <c r="E13700" s="288"/>
    </row>
    <row r="13701" spans="4:5" ht="14.4" x14ac:dyDescent="0.55000000000000004">
      <c r="D13701" s="286"/>
      <c r="E13701" s="288"/>
    </row>
    <row r="13702" spans="4:5" ht="14.4" x14ac:dyDescent="0.55000000000000004">
      <c r="D13702" s="286"/>
      <c r="E13702" s="288"/>
    </row>
    <row r="13703" spans="4:5" ht="14.4" x14ac:dyDescent="0.55000000000000004">
      <c r="D13703" s="286"/>
      <c r="E13703" s="288"/>
    </row>
    <row r="13704" spans="4:5" ht="14.4" x14ac:dyDescent="0.55000000000000004">
      <c r="D13704" s="286"/>
      <c r="E13704" s="288"/>
    </row>
    <row r="13705" spans="4:5" ht="14.4" x14ac:dyDescent="0.55000000000000004">
      <c r="D13705" s="286"/>
      <c r="E13705" s="288"/>
    </row>
    <row r="13706" spans="4:5" ht="14.4" x14ac:dyDescent="0.55000000000000004">
      <c r="D13706" s="286"/>
      <c r="E13706" s="288"/>
    </row>
    <row r="13707" spans="4:5" ht="14.4" x14ac:dyDescent="0.55000000000000004">
      <c r="D13707" s="286"/>
      <c r="E13707" s="288"/>
    </row>
    <row r="13708" spans="4:5" ht="14.4" x14ac:dyDescent="0.55000000000000004">
      <c r="D13708" s="286"/>
      <c r="E13708" s="288"/>
    </row>
    <row r="13709" spans="4:5" ht="14.4" x14ac:dyDescent="0.55000000000000004">
      <c r="D13709" s="286"/>
      <c r="E13709" s="288"/>
    </row>
    <row r="13710" spans="4:5" ht="14.4" x14ac:dyDescent="0.55000000000000004">
      <c r="D13710" s="286"/>
      <c r="E13710" s="288"/>
    </row>
    <row r="13711" spans="4:5" ht="14.4" x14ac:dyDescent="0.55000000000000004">
      <c r="D13711" s="286"/>
      <c r="E13711" s="288"/>
    </row>
    <row r="13712" spans="4:5" ht="14.4" x14ac:dyDescent="0.55000000000000004">
      <c r="D13712" s="286"/>
      <c r="E13712" s="288"/>
    </row>
    <row r="13713" spans="4:5" ht="14.4" x14ac:dyDescent="0.55000000000000004">
      <c r="D13713" s="286"/>
      <c r="E13713" s="288"/>
    </row>
    <row r="13714" spans="4:5" ht="14.4" x14ac:dyDescent="0.55000000000000004">
      <c r="D13714" s="286"/>
      <c r="E13714" s="288"/>
    </row>
    <row r="13715" spans="4:5" ht="14.4" x14ac:dyDescent="0.55000000000000004">
      <c r="D13715" s="286"/>
      <c r="E13715" s="288"/>
    </row>
    <row r="13716" spans="4:5" ht="14.4" x14ac:dyDescent="0.55000000000000004">
      <c r="D13716" s="286"/>
      <c r="E13716" s="288"/>
    </row>
    <row r="13717" spans="4:5" ht="14.4" x14ac:dyDescent="0.55000000000000004">
      <c r="D13717" s="286"/>
      <c r="E13717" s="288"/>
    </row>
    <row r="13718" spans="4:5" ht="14.4" x14ac:dyDescent="0.55000000000000004">
      <c r="D13718" s="286"/>
      <c r="E13718" s="288"/>
    </row>
    <row r="13719" spans="4:5" ht="14.4" x14ac:dyDescent="0.55000000000000004">
      <c r="D13719" s="286"/>
      <c r="E13719" s="288"/>
    </row>
    <row r="13720" spans="4:5" ht="14.4" x14ac:dyDescent="0.55000000000000004">
      <c r="D13720" s="286"/>
      <c r="E13720" s="288"/>
    </row>
    <row r="13721" spans="4:5" ht="14.4" x14ac:dyDescent="0.55000000000000004">
      <c r="D13721" s="286"/>
      <c r="E13721" s="288"/>
    </row>
    <row r="13722" spans="4:5" ht="14.4" x14ac:dyDescent="0.55000000000000004">
      <c r="D13722" s="286"/>
      <c r="E13722" s="288"/>
    </row>
    <row r="13723" spans="4:5" ht="14.4" x14ac:dyDescent="0.55000000000000004">
      <c r="D13723" s="286"/>
      <c r="E13723" s="288"/>
    </row>
    <row r="13724" spans="4:5" ht="14.4" x14ac:dyDescent="0.55000000000000004">
      <c r="D13724" s="286"/>
      <c r="E13724" s="288"/>
    </row>
    <row r="13725" spans="4:5" ht="14.4" x14ac:dyDescent="0.55000000000000004">
      <c r="D13725" s="286"/>
      <c r="E13725" s="288"/>
    </row>
    <row r="13726" spans="4:5" ht="14.4" x14ac:dyDescent="0.55000000000000004">
      <c r="D13726" s="286"/>
      <c r="E13726" s="288"/>
    </row>
    <row r="13727" spans="4:5" ht="14.4" x14ac:dyDescent="0.55000000000000004">
      <c r="D13727" s="286"/>
      <c r="E13727" s="288"/>
    </row>
    <row r="13728" spans="4:5" ht="14.4" x14ac:dyDescent="0.55000000000000004">
      <c r="D13728" s="286"/>
      <c r="E13728" s="288"/>
    </row>
    <row r="13729" spans="4:5" ht="14.4" x14ac:dyDescent="0.55000000000000004">
      <c r="D13729" s="286"/>
      <c r="E13729" s="288"/>
    </row>
    <row r="13730" spans="4:5" ht="14.4" x14ac:dyDescent="0.55000000000000004">
      <c r="D13730" s="286"/>
      <c r="E13730" s="288"/>
    </row>
    <row r="13731" spans="4:5" ht="14.4" x14ac:dyDescent="0.55000000000000004">
      <c r="D13731" s="286"/>
      <c r="E13731" s="288"/>
    </row>
    <row r="13732" spans="4:5" ht="14.4" x14ac:dyDescent="0.55000000000000004">
      <c r="D13732" s="286"/>
      <c r="E13732" s="288"/>
    </row>
    <row r="13733" spans="4:5" ht="14.4" x14ac:dyDescent="0.55000000000000004">
      <c r="D13733" s="286"/>
      <c r="E13733" s="288"/>
    </row>
    <row r="13734" spans="4:5" ht="14.4" x14ac:dyDescent="0.55000000000000004">
      <c r="D13734" s="286"/>
      <c r="E13734" s="288"/>
    </row>
    <row r="13735" spans="4:5" ht="14.4" x14ac:dyDescent="0.55000000000000004">
      <c r="D13735" s="286"/>
      <c r="E13735" s="288"/>
    </row>
    <row r="13736" spans="4:5" ht="14.4" x14ac:dyDescent="0.55000000000000004">
      <c r="D13736" s="286"/>
      <c r="E13736" s="288"/>
    </row>
    <row r="13737" spans="4:5" ht="14.4" x14ac:dyDescent="0.55000000000000004">
      <c r="D13737" s="286"/>
      <c r="E13737" s="288"/>
    </row>
    <row r="13738" spans="4:5" ht="14.4" x14ac:dyDescent="0.55000000000000004">
      <c r="D13738" s="286"/>
      <c r="E13738" s="288"/>
    </row>
    <row r="13739" spans="4:5" ht="14.4" x14ac:dyDescent="0.55000000000000004">
      <c r="D13739" s="286"/>
      <c r="E13739" s="288"/>
    </row>
    <row r="13740" spans="4:5" ht="14.4" x14ac:dyDescent="0.55000000000000004">
      <c r="D13740" s="286"/>
      <c r="E13740" s="288"/>
    </row>
    <row r="13741" spans="4:5" ht="14.4" x14ac:dyDescent="0.55000000000000004">
      <c r="D13741" s="286"/>
      <c r="E13741" s="288"/>
    </row>
    <row r="13742" spans="4:5" ht="14.4" x14ac:dyDescent="0.55000000000000004">
      <c r="D13742" s="286"/>
      <c r="E13742" s="288"/>
    </row>
    <row r="13743" spans="4:5" ht="14.4" x14ac:dyDescent="0.55000000000000004">
      <c r="D13743" s="286"/>
      <c r="E13743" s="288"/>
    </row>
    <row r="13744" spans="4:5" ht="14.4" x14ac:dyDescent="0.55000000000000004">
      <c r="D13744" s="286"/>
      <c r="E13744" s="288"/>
    </row>
    <row r="13745" spans="4:5" ht="14.4" x14ac:dyDescent="0.55000000000000004">
      <c r="D13745" s="286"/>
      <c r="E13745" s="288"/>
    </row>
    <row r="13746" spans="4:5" ht="14.4" x14ac:dyDescent="0.55000000000000004">
      <c r="D13746" s="286"/>
      <c r="E13746" s="288"/>
    </row>
    <row r="13747" spans="4:5" ht="14.4" x14ac:dyDescent="0.55000000000000004">
      <c r="D13747" s="286"/>
      <c r="E13747" s="288"/>
    </row>
    <row r="13748" spans="4:5" ht="14.4" x14ac:dyDescent="0.55000000000000004">
      <c r="D13748" s="286"/>
      <c r="E13748" s="288"/>
    </row>
    <row r="13749" spans="4:5" ht="14.4" x14ac:dyDescent="0.55000000000000004">
      <c r="D13749" s="286"/>
      <c r="E13749" s="288"/>
    </row>
    <row r="13750" spans="4:5" ht="14.4" x14ac:dyDescent="0.55000000000000004">
      <c r="D13750" s="286"/>
      <c r="E13750" s="288"/>
    </row>
    <row r="13751" spans="4:5" ht="14.4" x14ac:dyDescent="0.55000000000000004">
      <c r="D13751" s="286"/>
      <c r="E13751" s="288"/>
    </row>
    <row r="13752" spans="4:5" ht="14.4" x14ac:dyDescent="0.55000000000000004">
      <c r="D13752" s="286"/>
      <c r="E13752" s="288"/>
    </row>
    <row r="13753" spans="4:5" ht="14.4" x14ac:dyDescent="0.55000000000000004">
      <c r="D13753" s="286"/>
      <c r="E13753" s="288"/>
    </row>
    <row r="13754" spans="4:5" ht="14.4" x14ac:dyDescent="0.55000000000000004">
      <c r="D13754" s="286"/>
      <c r="E13754" s="288"/>
    </row>
    <row r="13755" spans="4:5" ht="14.4" x14ac:dyDescent="0.55000000000000004">
      <c r="D13755" s="286"/>
      <c r="E13755" s="288"/>
    </row>
    <row r="13756" spans="4:5" ht="14.4" x14ac:dyDescent="0.55000000000000004">
      <c r="D13756" s="286"/>
      <c r="E13756" s="288"/>
    </row>
    <row r="13757" spans="4:5" ht="14.4" x14ac:dyDescent="0.55000000000000004">
      <c r="D13757" s="286"/>
      <c r="E13757" s="288"/>
    </row>
    <row r="13758" spans="4:5" ht="14.4" x14ac:dyDescent="0.55000000000000004">
      <c r="D13758" s="286"/>
      <c r="E13758" s="288"/>
    </row>
    <row r="13759" spans="4:5" ht="14.4" x14ac:dyDescent="0.55000000000000004">
      <c r="D13759" s="286"/>
      <c r="E13759" s="288"/>
    </row>
    <row r="13760" spans="4:5" ht="14.4" x14ac:dyDescent="0.55000000000000004">
      <c r="D13760" s="286"/>
      <c r="E13760" s="288"/>
    </row>
    <row r="13761" spans="4:5" ht="14.4" x14ac:dyDescent="0.55000000000000004">
      <c r="D13761" s="286"/>
      <c r="E13761" s="288"/>
    </row>
    <row r="13762" spans="4:5" ht="14.4" x14ac:dyDescent="0.55000000000000004">
      <c r="D13762" s="286"/>
      <c r="E13762" s="288"/>
    </row>
    <row r="13763" spans="4:5" ht="14.4" x14ac:dyDescent="0.55000000000000004">
      <c r="D13763" s="286"/>
      <c r="E13763" s="288"/>
    </row>
    <row r="13764" spans="4:5" ht="14.4" x14ac:dyDescent="0.55000000000000004">
      <c r="D13764" s="286"/>
      <c r="E13764" s="288"/>
    </row>
    <row r="13765" spans="4:5" ht="14.4" x14ac:dyDescent="0.55000000000000004">
      <c r="D13765" s="286"/>
      <c r="E13765" s="288"/>
    </row>
    <row r="13766" spans="4:5" ht="14.4" x14ac:dyDescent="0.55000000000000004">
      <c r="D13766" s="286"/>
      <c r="E13766" s="288"/>
    </row>
    <row r="13767" spans="4:5" ht="14.4" x14ac:dyDescent="0.55000000000000004">
      <c r="D13767" s="286"/>
      <c r="E13767" s="288"/>
    </row>
    <row r="13768" spans="4:5" ht="14.4" x14ac:dyDescent="0.55000000000000004">
      <c r="D13768" s="286"/>
      <c r="E13768" s="288"/>
    </row>
    <row r="13769" spans="4:5" ht="14.4" x14ac:dyDescent="0.55000000000000004">
      <c r="D13769" s="286"/>
      <c r="E13769" s="288"/>
    </row>
    <row r="13770" spans="4:5" ht="14.4" x14ac:dyDescent="0.55000000000000004">
      <c r="D13770" s="286"/>
      <c r="E13770" s="288"/>
    </row>
    <row r="13771" spans="4:5" ht="14.4" x14ac:dyDescent="0.55000000000000004">
      <c r="D13771" s="286"/>
      <c r="E13771" s="288"/>
    </row>
    <row r="13772" spans="4:5" ht="14.4" x14ac:dyDescent="0.55000000000000004">
      <c r="D13772" s="286"/>
      <c r="E13772" s="288"/>
    </row>
    <row r="13773" spans="4:5" ht="14.4" x14ac:dyDescent="0.55000000000000004">
      <c r="D13773" s="286"/>
      <c r="E13773" s="288"/>
    </row>
    <row r="13774" spans="4:5" ht="14.4" x14ac:dyDescent="0.55000000000000004">
      <c r="D13774" s="286"/>
      <c r="E13774" s="288"/>
    </row>
    <row r="13775" spans="4:5" ht="14.4" x14ac:dyDescent="0.55000000000000004">
      <c r="D13775" s="286"/>
      <c r="E13775" s="288"/>
    </row>
    <row r="13776" spans="4:5" ht="14.4" x14ac:dyDescent="0.55000000000000004">
      <c r="D13776" s="286"/>
      <c r="E13776" s="288"/>
    </row>
    <row r="13777" spans="4:5" ht="14.4" x14ac:dyDescent="0.55000000000000004">
      <c r="D13777" s="286"/>
      <c r="E13777" s="288"/>
    </row>
    <row r="13778" spans="4:5" ht="14.4" x14ac:dyDescent="0.55000000000000004">
      <c r="D13778" s="286"/>
      <c r="E13778" s="288"/>
    </row>
    <row r="13779" spans="4:5" ht="14.4" x14ac:dyDescent="0.55000000000000004">
      <c r="D13779" s="286"/>
      <c r="E13779" s="288"/>
    </row>
    <row r="13780" spans="4:5" ht="14.4" x14ac:dyDescent="0.55000000000000004">
      <c r="D13780" s="286"/>
      <c r="E13780" s="288"/>
    </row>
    <row r="13781" spans="4:5" ht="14.4" x14ac:dyDescent="0.55000000000000004">
      <c r="D13781" s="286"/>
      <c r="E13781" s="288"/>
    </row>
    <row r="13782" spans="4:5" ht="14.4" x14ac:dyDescent="0.55000000000000004">
      <c r="D13782" s="286"/>
      <c r="E13782" s="288"/>
    </row>
    <row r="13783" spans="4:5" ht="14.4" x14ac:dyDescent="0.55000000000000004">
      <c r="D13783" s="286"/>
      <c r="E13783" s="288"/>
    </row>
    <row r="13784" spans="4:5" ht="14.4" x14ac:dyDescent="0.55000000000000004">
      <c r="D13784" s="286"/>
      <c r="E13784" s="288"/>
    </row>
    <row r="13785" spans="4:5" ht="14.4" x14ac:dyDescent="0.55000000000000004">
      <c r="D13785" s="286"/>
      <c r="E13785" s="288"/>
    </row>
    <row r="13786" spans="4:5" ht="14.4" x14ac:dyDescent="0.55000000000000004">
      <c r="D13786" s="286"/>
      <c r="E13786" s="288"/>
    </row>
    <row r="13787" spans="4:5" ht="14.4" x14ac:dyDescent="0.55000000000000004">
      <c r="D13787" s="286"/>
      <c r="E13787" s="288"/>
    </row>
    <row r="13788" spans="4:5" ht="14.4" x14ac:dyDescent="0.55000000000000004">
      <c r="D13788" s="286"/>
      <c r="E13788" s="288"/>
    </row>
    <row r="13789" spans="4:5" ht="14.4" x14ac:dyDescent="0.55000000000000004">
      <c r="D13789" s="286"/>
      <c r="E13789" s="288"/>
    </row>
    <row r="13790" spans="4:5" ht="14.4" x14ac:dyDescent="0.55000000000000004">
      <c r="D13790" s="286"/>
      <c r="E13790" s="288"/>
    </row>
    <row r="13791" spans="4:5" ht="14.4" x14ac:dyDescent="0.55000000000000004">
      <c r="D13791" s="286"/>
      <c r="E13791" s="288"/>
    </row>
    <row r="13792" spans="4:5" ht="14.4" x14ac:dyDescent="0.55000000000000004">
      <c r="D13792" s="286"/>
      <c r="E13792" s="288"/>
    </row>
    <row r="13793" spans="4:5" ht="14.4" x14ac:dyDescent="0.55000000000000004">
      <c r="D13793" s="286"/>
      <c r="E13793" s="288"/>
    </row>
    <row r="13794" spans="4:5" ht="14.4" x14ac:dyDescent="0.55000000000000004">
      <c r="D13794" s="286"/>
      <c r="E13794" s="288"/>
    </row>
    <row r="13795" spans="4:5" ht="14.4" x14ac:dyDescent="0.55000000000000004">
      <c r="D13795" s="286"/>
      <c r="E13795" s="288"/>
    </row>
    <row r="13796" spans="4:5" ht="14.4" x14ac:dyDescent="0.55000000000000004">
      <c r="D13796" s="286"/>
      <c r="E13796" s="288"/>
    </row>
    <row r="13797" spans="4:5" ht="14.4" x14ac:dyDescent="0.55000000000000004">
      <c r="D13797" s="286"/>
      <c r="E13797" s="288"/>
    </row>
    <row r="13798" spans="4:5" ht="14.4" x14ac:dyDescent="0.55000000000000004">
      <c r="D13798" s="286"/>
      <c r="E13798" s="288"/>
    </row>
    <row r="13799" spans="4:5" ht="14.4" x14ac:dyDescent="0.55000000000000004">
      <c r="D13799" s="286"/>
      <c r="E13799" s="288"/>
    </row>
    <row r="13800" spans="4:5" ht="14.4" x14ac:dyDescent="0.55000000000000004">
      <c r="D13800" s="286"/>
      <c r="E13800" s="288"/>
    </row>
    <row r="13801" spans="4:5" ht="14.4" x14ac:dyDescent="0.55000000000000004">
      <c r="D13801" s="286"/>
      <c r="E13801" s="288"/>
    </row>
    <row r="13802" spans="4:5" ht="14.4" x14ac:dyDescent="0.55000000000000004">
      <c r="D13802" s="286"/>
      <c r="E13802" s="288"/>
    </row>
    <row r="13803" spans="4:5" ht="14.4" x14ac:dyDescent="0.55000000000000004">
      <c r="D13803" s="286"/>
      <c r="E13803" s="288"/>
    </row>
    <row r="13804" spans="4:5" ht="14.4" x14ac:dyDescent="0.55000000000000004">
      <c r="D13804" s="286"/>
      <c r="E13804" s="288"/>
    </row>
    <row r="13805" spans="4:5" ht="14.4" x14ac:dyDescent="0.55000000000000004">
      <c r="D13805" s="286"/>
      <c r="E13805" s="288"/>
    </row>
    <row r="13806" spans="4:5" ht="14.4" x14ac:dyDescent="0.55000000000000004">
      <c r="D13806" s="286"/>
      <c r="E13806" s="288"/>
    </row>
    <row r="13807" spans="4:5" ht="14.4" x14ac:dyDescent="0.55000000000000004">
      <c r="D13807" s="286"/>
      <c r="E13807" s="288"/>
    </row>
    <row r="13808" spans="4:5" ht="14.4" x14ac:dyDescent="0.55000000000000004">
      <c r="D13808" s="286"/>
      <c r="E13808" s="288"/>
    </row>
    <row r="13809" spans="4:5" ht="14.4" x14ac:dyDescent="0.55000000000000004">
      <c r="D13809" s="286"/>
      <c r="E13809" s="288"/>
    </row>
    <row r="13810" spans="4:5" ht="14.4" x14ac:dyDescent="0.55000000000000004">
      <c r="D13810" s="286"/>
      <c r="E13810" s="288"/>
    </row>
    <row r="13811" spans="4:5" ht="14.4" x14ac:dyDescent="0.55000000000000004">
      <c r="D13811" s="286"/>
      <c r="E13811" s="288"/>
    </row>
    <row r="13812" spans="4:5" ht="14.4" x14ac:dyDescent="0.55000000000000004">
      <c r="D13812" s="286"/>
      <c r="E13812" s="288"/>
    </row>
    <row r="13813" spans="4:5" ht="14.4" x14ac:dyDescent="0.55000000000000004">
      <c r="D13813" s="286"/>
      <c r="E13813" s="288"/>
    </row>
    <row r="13814" spans="4:5" ht="14.4" x14ac:dyDescent="0.55000000000000004">
      <c r="D13814" s="286"/>
      <c r="E13814" s="288"/>
    </row>
    <row r="13815" spans="4:5" ht="14.4" x14ac:dyDescent="0.55000000000000004">
      <c r="D13815" s="286"/>
      <c r="E13815" s="288"/>
    </row>
    <row r="13816" spans="4:5" ht="14.4" x14ac:dyDescent="0.55000000000000004">
      <c r="D13816" s="286"/>
      <c r="E13816" s="288"/>
    </row>
    <row r="13817" spans="4:5" ht="14.4" x14ac:dyDescent="0.55000000000000004">
      <c r="D13817" s="286"/>
      <c r="E13817" s="288"/>
    </row>
    <row r="13818" spans="4:5" ht="14.4" x14ac:dyDescent="0.55000000000000004">
      <c r="D13818" s="286"/>
      <c r="E13818" s="288"/>
    </row>
    <row r="13819" spans="4:5" ht="14.4" x14ac:dyDescent="0.55000000000000004">
      <c r="D13819" s="286"/>
      <c r="E13819" s="288"/>
    </row>
    <row r="13820" spans="4:5" ht="14.4" x14ac:dyDescent="0.55000000000000004">
      <c r="D13820" s="286"/>
      <c r="E13820" s="288"/>
    </row>
    <row r="13821" spans="4:5" ht="14.4" x14ac:dyDescent="0.55000000000000004">
      <c r="D13821" s="286"/>
      <c r="E13821" s="288"/>
    </row>
    <row r="13822" spans="4:5" ht="14.4" x14ac:dyDescent="0.55000000000000004">
      <c r="D13822" s="286"/>
      <c r="E13822" s="288"/>
    </row>
    <row r="13823" spans="4:5" ht="14.4" x14ac:dyDescent="0.55000000000000004">
      <c r="D13823" s="286"/>
      <c r="E13823" s="288"/>
    </row>
    <row r="13824" spans="4:5" ht="14.4" x14ac:dyDescent="0.55000000000000004">
      <c r="D13824" s="286"/>
      <c r="E13824" s="288"/>
    </row>
    <row r="13825" spans="4:5" ht="14.4" x14ac:dyDescent="0.55000000000000004">
      <c r="D13825" s="286"/>
      <c r="E13825" s="288"/>
    </row>
    <row r="13826" spans="4:5" ht="14.4" x14ac:dyDescent="0.55000000000000004">
      <c r="D13826" s="286"/>
      <c r="E13826" s="288"/>
    </row>
    <row r="13827" spans="4:5" ht="14.4" x14ac:dyDescent="0.55000000000000004">
      <c r="D13827" s="286"/>
      <c r="E13827" s="288"/>
    </row>
    <row r="13828" spans="4:5" ht="14.4" x14ac:dyDescent="0.55000000000000004">
      <c r="D13828" s="286"/>
      <c r="E13828" s="288"/>
    </row>
    <row r="13829" spans="4:5" ht="14.4" x14ac:dyDescent="0.55000000000000004">
      <c r="D13829" s="286"/>
      <c r="E13829" s="288"/>
    </row>
    <row r="13830" spans="4:5" ht="14.4" x14ac:dyDescent="0.55000000000000004">
      <c r="D13830" s="286"/>
      <c r="E13830" s="288"/>
    </row>
    <row r="13831" spans="4:5" ht="14.4" x14ac:dyDescent="0.55000000000000004">
      <c r="D13831" s="286"/>
      <c r="E13831" s="288"/>
    </row>
    <row r="13832" spans="4:5" ht="14.4" x14ac:dyDescent="0.55000000000000004">
      <c r="D13832" s="286"/>
      <c r="E13832" s="288"/>
    </row>
    <row r="13833" spans="4:5" ht="14.4" x14ac:dyDescent="0.55000000000000004">
      <c r="D13833" s="286"/>
      <c r="E13833" s="288"/>
    </row>
    <row r="13834" spans="4:5" ht="14.4" x14ac:dyDescent="0.55000000000000004">
      <c r="D13834" s="286"/>
      <c r="E13834" s="288"/>
    </row>
    <row r="13835" spans="4:5" ht="14.4" x14ac:dyDescent="0.55000000000000004">
      <c r="D13835" s="286"/>
      <c r="E13835" s="288"/>
    </row>
    <row r="13836" spans="4:5" ht="14.4" x14ac:dyDescent="0.55000000000000004">
      <c r="D13836" s="286"/>
      <c r="E13836" s="288"/>
    </row>
    <row r="13837" spans="4:5" ht="14.4" x14ac:dyDescent="0.55000000000000004">
      <c r="D13837" s="286"/>
      <c r="E13837" s="288"/>
    </row>
    <row r="13838" spans="4:5" ht="14.4" x14ac:dyDescent="0.55000000000000004">
      <c r="D13838" s="286"/>
      <c r="E13838" s="288"/>
    </row>
    <row r="13839" spans="4:5" ht="14.4" x14ac:dyDescent="0.55000000000000004">
      <c r="D13839" s="286"/>
      <c r="E13839" s="288"/>
    </row>
    <row r="13840" spans="4:5" ht="14.4" x14ac:dyDescent="0.55000000000000004">
      <c r="D13840" s="286"/>
      <c r="E13840" s="288"/>
    </row>
    <row r="13841" spans="4:5" ht="14.4" x14ac:dyDescent="0.55000000000000004">
      <c r="D13841" s="286"/>
      <c r="E13841" s="288"/>
    </row>
    <row r="13842" spans="4:5" ht="14.4" x14ac:dyDescent="0.55000000000000004">
      <c r="D13842" s="286"/>
      <c r="E13842" s="288"/>
    </row>
    <row r="13843" spans="4:5" ht="14.4" x14ac:dyDescent="0.55000000000000004">
      <c r="D13843" s="286"/>
      <c r="E13843" s="288"/>
    </row>
    <row r="13844" spans="4:5" ht="14.4" x14ac:dyDescent="0.55000000000000004">
      <c r="D13844" s="286"/>
      <c r="E13844" s="288"/>
    </row>
    <row r="13845" spans="4:5" ht="14.4" x14ac:dyDescent="0.55000000000000004">
      <c r="D13845" s="286"/>
      <c r="E13845" s="288"/>
    </row>
    <row r="13846" spans="4:5" ht="14.4" x14ac:dyDescent="0.55000000000000004">
      <c r="D13846" s="286"/>
      <c r="E13846" s="288"/>
    </row>
    <row r="13847" spans="4:5" ht="14.4" x14ac:dyDescent="0.55000000000000004">
      <c r="D13847" s="286"/>
      <c r="E13847" s="288"/>
    </row>
    <row r="13848" spans="4:5" ht="14.4" x14ac:dyDescent="0.55000000000000004">
      <c r="D13848" s="286"/>
      <c r="E13848" s="288"/>
    </row>
    <row r="13849" spans="4:5" ht="14.4" x14ac:dyDescent="0.55000000000000004">
      <c r="D13849" s="286"/>
      <c r="E13849" s="288"/>
    </row>
    <row r="13850" spans="4:5" ht="14.4" x14ac:dyDescent="0.55000000000000004">
      <c r="D13850" s="286"/>
      <c r="E13850" s="288"/>
    </row>
    <row r="13851" spans="4:5" ht="14.4" x14ac:dyDescent="0.55000000000000004">
      <c r="D13851" s="286"/>
      <c r="E13851" s="288"/>
    </row>
    <row r="13852" spans="4:5" ht="14.4" x14ac:dyDescent="0.55000000000000004">
      <c r="D13852" s="286"/>
      <c r="E13852" s="288"/>
    </row>
    <row r="13853" spans="4:5" ht="14.4" x14ac:dyDescent="0.55000000000000004">
      <c r="D13853" s="286"/>
      <c r="E13853" s="288"/>
    </row>
    <row r="13854" spans="4:5" ht="14.4" x14ac:dyDescent="0.55000000000000004">
      <c r="D13854" s="286"/>
      <c r="E13854" s="288"/>
    </row>
    <row r="13855" spans="4:5" ht="14.4" x14ac:dyDescent="0.55000000000000004">
      <c r="D13855" s="286"/>
      <c r="E13855" s="288"/>
    </row>
    <row r="13856" spans="4:5" ht="14.4" x14ac:dyDescent="0.55000000000000004">
      <c r="D13856" s="286"/>
      <c r="E13856" s="288"/>
    </row>
    <row r="13857" spans="4:5" ht="14.4" x14ac:dyDescent="0.55000000000000004">
      <c r="D13857" s="286"/>
      <c r="E13857" s="288"/>
    </row>
    <row r="13858" spans="4:5" ht="14.4" x14ac:dyDescent="0.55000000000000004">
      <c r="D13858" s="286"/>
      <c r="E13858" s="288"/>
    </row>
    <row r="13859" spans="4:5" ht="14.4" x14ac:dyDescent="0.55000000000000004">
      <c r="D13859" s="286"/>
      <c r="E13859" s="288"/>
    </row>
    <row r="13860" spans="4:5" ht="14.4" x14ac:dyDescent="0.55000000000000004">
      <c r="D13860" s="286"/>
      <c r="E13860" s="288"/>
    </row>
    <row r="13861" spans="4:5" ht="14.4" x14ac:dyDescent="0.55000000000000004">
      <c r="D13861" s="286"/>
      <c r="E13861" s="288"/>
    </row>
    <row r="13862" spans="4:5" ht="14.4" x14ac:dyDescent="0.55000000000000004">
      <c r="D13862" s="286"/>
      <c r="E13862" s="288"/>
    </row>
    <row r="13863" spans="4:5" ht="14.4" x14ac:dyDescent="0.55000000000000004">
      <c r="D13863" s="286"/>
      <c r="E13863" s="288"/>
    </row>
    <row r="13864" spans="4:5" ht="14.4" x14ac:dyDescent="0.55000000000000004">
      <c r="D13864" s="286"/>
      <c r="E13864" s="288"/>
    </row>
    <row r="13865" spans="4:5" ht="14.4" x14ac:dyDescent="0.55000000000000004">
      <c r="D13865" s="286"/>
      <c r="E13865" s="288"/>
    </row>
    <row r="13866" spans="4:5" ht="14.4" x14ac:dyDescent="0.55000000000000004">
      <c r="D13866" s="286"/>
      <c r="E13866" s="288"/>
    </row>
    <row r="13867" spans="4:5" ht="14.4" x14ac:dyDescent="0.55000000000000004">
      <c r="D13867" s="286"/>
      <c r="E13867" s="288"/>
    </row>
    <row r="13868" spans="4:5" ht="14.4" x14ac:dyDescent="0.55000000000000004">
      <c r="D13868" s="286"/>
      <c r="E13868" s="288"/>
    </row>
    <row r="13869" spans="4:5" ht="14.4" x14ac:dyDescent="0.55000000000000004">
      <c r="D13869" s="286"/>
      <c r="E13869" s="288"/>
    </row>
    <row r="13870" spans="4:5" ht="14.4" x14ac:dyDescent="0.55000000000000004">
      <c r="D13870" s="286"/>
      <c r="E13870" s="288"/>
    </row>
    <row r="13871" spans="4:5" ht="14.4" x14ac:dyDescent="0.55000000000000004">
      <c r="D13871" s="286"/>
      <c r="E13871" s="288"/>
    </row>
    <row r="13872" spans="4:5" ht="14.4" x14ac:dyDescent="0.55000000000000004">
      <c r="D13872" s="286"/>
      <c r="E13872" s="288"/>
    </row>
    <row r="13873" spans="4:5" ht="14.4" x14ac:dyDescent="0.55000000000000004">
      <c r="D13873" s="286"/>
      <c r="E13873" s="288"/>
    </row>
    <row r="13874" spans="4:5" ht="14.4" x14ac:dyDescent="0.55000000000000004">
      <c r="D13874" s="286"/>
      <c r="E13874" s="288"/>
    </row>
    <row r="13875" spans="4:5" ht="14.4" x14ac:dyDescent="0.55000000000000004">
      <c r="D13875" s="286"/>
      <c r="E13875" s="288"/>
    </row>
    <row r="13876" spans="4:5" ht="14.4" x14ac:dyDescent="0.55000000000000004">
      <c r="D13876" s="286"/>
      <c r="E13876" s="288"/>
    </row>
    <row r="13877" spans="4:5" ht="14.4" x14ac:dyDescent="0.55000000000000004">
      <c r="D13877" s="286"/>
      <c r="E13877" s="288"/>
    </row>
    <row r="13878" spans="4:5" ht="14.4" x14ac:dyDescent="0.55000000000000004">
      <c r="D13878" s="286"/>
      <c r="E13878" s="288"/>
    </row>
    <row r="13879" spans="4:5" ht="14.4" x14ac:dyDescent="0.55000000000000004">
      <c r="D13879" s="286"/>
      <c r="E13879" s="288"/>
    </row>
    <row r="13880" spans="4:5" ht="14.4" x14ac:dyDescent="0.55000000000000004">
      <c r="D13880" s="286"/>
      <c r="E13880" s="288"/>
    </row>
    <row r="13881" spans="4:5" ht="14.4" x14ac:dyDescent="0.55000000000000004">
      <c r="D13881" s="286"/>
      <c r="E13881" s="288"/>
    </row>
    <row r="13882" spans="4:5" ht="14.4" x14ac:dyDescent="0.55000000000000004">
      <c r="D13882" s="286"/>
      <c r="E13882" s="288"/>
    </row>
    <row r="13883" spans="4:5" ht="14.4" x14ac:dyDescent="0.55000000000000004">
      <c r="D13883" s="286"/>
      <c r="E13883" s="288"/>
    </row>
    <row r="13884" spans="4:5" ht="14.4" x14ac:dyDescent="0.55000000000000004">
      <c r="D13884" s="286"/>
      <c r="E13884" s="288"/>
    </row>
    <row r="13885" spans="4:5" ht="14.4" x14ac:dyDescent="0.55000000000000004">
      <c r="D13885" s="286"/>
      <c r="E13885" s="288"/>
    </row>
    <row r="13886" spans="4:5" ht="14.4" x14ac:dyDescent="0.55000000000000004">
      <c r="D13886" s="286"/>
      <c r="E13886" s="288"/>
    </row>
    <row r="13887" spans="4:5" ht="14.4" x14ac:dyDescent="0.55000000000000004">
      <c r="D13887" s="286"/>
      <c r="E13887" s="288"/>
    </row>
    <row r="13888" spans="4:5" ht="14.4" x14ac:dyDescent="0.55000000000000004">
      <c r="D13888" s="286"/>
      <c r="E13888" s="288"/>
    </row>
    <row r="13889" spans="4:5" ht="14.4" x14ac:dyDescent="0.55000000000000004">
      <c r="D13889" s="286"/>
      <c r="E13889" s="288"/>
    </row>
    <row r="13890" spans="4:5" ht="14.4" x14ac:dyDescent="0.55000000000000004">
      <c r="D13890" s="286"/>
      <c r="E13890" s="288"/>
    </row>
    <row r="13891" spans="4:5" ht="14.4" x14ac:dyDescent="0.55000000000000004">
      <c r="D13891" s="286"/>
      <c r="E13891" s="288"/>
    </row>
    <row r="13892" spans="4:5" ht="14.4" x14ac:dyDescent="0.55000000000000004">
      <c r="D13892" s="286"/>
      <c r="E13892" s="288"/>
    </row>
    <row r="13893" spans="4:5" ht="14.4" x14ac:dyDescent="0.55000000000000004">
      <c r="D13893" s="286"/>
      <c r="E13893" s="288"/>
    </row>
    <row r="13894" spans="4:5" ht="14.4" x14ac:dyDescent="0.55000000000000004">
      <c r="D13894" s="286"/>
      <c r="E13894" s="288"/>
    </row>
    <row r="13895" spans="4:5" ht="14.4" x14ac:dyDescent="0.55000000000000004">
      <c r="D13895" s="286"/>
      <c r="E13895" s="288"/>
    </row>
    <row r="13896" spans="4:5" ht="14.4" x14ac:dyDescent="0.55000000000000004">
      <c r="D13896" s="286"/>
      <c r="E13896" s="288"/>
    </row>
    <row r="13897" spans="4:5" ht="14.4" x14ac:dyDescent="0.55000000000000004">
      <c r="D13897" s="286"/>
      <c r="E13897" s="288"/>
    </row>
    <row r="13898" spans="4:5" ht="14.4" x14ac:dyDescent="0.55000000000000004">
      <c r="D13898" s="286"/>
      <c r="E13898" s="288"/>
    </row>
    <row r="13899" spans="4:5" ht="14.4" x14ac:dyDescent="0.55000000000000004">
      <c r="D13899" s="286"/>
      <c r="E13899" s="288"/>
    </row>
    <row r="13900" spans="4:5" ht="14.4" x14ac:dyDescent="0.55000000000000004">
      <c r="D13900" s="286"/>
      <c r="E13900" s="288"/>
    </row>
    <row r="13901" spans="4:5" ht="14.4" x14ac:dyDescent="0.55000000000000004">
      <c r="D13901" s="286"/>
      <c r="E13901" s="288"/>
    </row>
    <row r="13902" spans="4:5" ht="14.4" x14ac:dyDescent="0.55000000000000004">
      <c r="D13902" s="286"/>
      <c r="E13902" s="288"/>
    </row>
    <row r="13903" spans="4:5" ht="14.4" x14ac:dyDescent="0.55000000000000004">
      <c r="D13903" s="286"/>
      <c r="E13903" s="288"/>
    </row>
    <row r="13904" spans="4:5" ht="14.4" x14ac:dyDescent="0.55000000000000004">
      <c r="D13904" s="286"/>
      <c r="E13904" s="288"/>
    </row>
    <row r="13905" spans="4:5" ht="14.4" x14ac:dyDescent="0.55000000000000004">
      <c r="D13905" s="286"/>
      <c r="E13905" s="288"/>
    </row>
    <row r="13906" spans="4:5" ht="14.4" x14ac:dyDescent="0.55000000000000004">
      <c r="D13906" s="286"/>
      <c r="E13906" s="288"/>
    </row>
    <row r="13907" spans="4:5" ht="14.4" x14ac:dyDescent="0.55000000000000004">
      <c r="D13907" s="286"/>
      <c r="E13907" s="288"/>
    </row>
    <row r="13908" spans="4:5" ht="14.4" x14ac:dyDescent="0.55000000000000004">
      <c r="D13908" s="286"/>
      <c r="E13908" s="288"/>
    </row>
    <row r="13909" spans="4:5" ht="14.4" x14ac:dyDescent="0.55000000000000004">
      <c r="D13909" s="286"/>
      <c r="E13909" s="288"/>
    </row>
    <row r="13910" spans="4:5" ht="14.4" x14ac:dyDescent="0.55000000000000004">
      <c r="D13910" s="286"/>
      <c r="E13910" s="288"/>
    </row>
    <row r="13911" spans="4:5" ht="14.4" x14ac:dyDescent="0.55000000000000004">
      <c r="D13911" s="286"/>
      <c r="E13911" s="288"/>
    </row>
    <row r="13912" spans="4:5" ht="14.4" x14ac:dyDescent="0.55000000000000004">
      <c r="D13912" s="286"/>
      <c r="E13912" s="288"/>
    </row>
    <row r="13913" spans="4:5" ht="14.4" x14ac:dyDescent="0.55000000000000004">
      <c r="D13913" s="286"/>
      <c r="E13913" s="288"/>
    </row>
    <row r="13914" spans="4:5" ht="14.4" x14ac:dyDescent="0.55000000000000004">
      <c r="D13914" s="286"/>
      <c r="E13914" s="288"/>
    </row>
    <row r="13915" spans="4:5" ht="14.4" x14ac:dyDescent="0.55000000000000004">
      <c r="D13915" s="286"/>
      <c r="E13915" s="288"/>
    </row>
    <row r="13916" spans="4:5" ht="14.4" x14ac:dyDescent="0.55000000000000004">
      <c r="D13916" s="286"/>
      <c r="E13916" s="288"/>
    </row>
    <row r="13917" spans="4:5" ht="14.4" x14ac:dyDescent="0.55000000000000004">
      <c r="D13917" s="286"/>
      <c r="E13917" s="288"/>
    </row>
    <row r="13918" spans="4:5" ht="14.4" x14ac:dyDescent="0.55000000000000004">
      <c r="D13918" s="286"/>
      <c r="E13918" s="288"/>
    </row>
    <row r="13919" spans="4:5" ht="14.4" x14ac:dyDescent="0.55000000000000004">
      <c r="D13919" s="286"/>
      <c r="E13919" s="288"/>
    </row>
    <row r="13920" spans="4:5" ht="14.4" x14ac:dyDescent="0.55000000000000004">
      <c r="D13920" s="286"/>
      <c r="E13920" s="288"/>
    </row>
    <row r="13921" spans="4:5" ht="14.4" x14ac:dyDescent="0.55000000000000004">
      <c r="D13921" s="286"/>
      <c r="E13921" s="288"/>
    </row>
    <row r="13922" spans="4:5" ht="14.4" x14ac:dyDescent="0.55000000000000004">
      <c r="D13922" s="286"/>
      <c r="E13922" s="288"/>
    </row>
    <row r="13923" spans="4:5" ht="14.4" x14ac:dyDescent="0.55000000000000004">
      <c r="D13923" s="286"/>
      <c r="E13923" s="288"/>
    </row>
    <row r="13924" spans="4:5" ht="14.4" x14ac:dyDescent="0.55000000000000004">
      <c r="D13924" s="286"/>
      <c r="E13924" s="288"/>
    </row>
    <row r="13925" spans="4:5" ht="14.4" x14ac:dyDescent="0.55000000000000004">
      <c r="D13925" s="286"/>
      <c r="E13925" s="288"/>
    </row>
    <row r="13926" spans="4:5" ht="14.4" x14ac:dyDescent="0.55000000000000004">
      <c r="D13926" s="286"/>
      <c r="E13926" s="288"/>
    </row>
    <row r="13927" spans="4:5" ht="14.4" x14ac:dyDescent="0.55000000000000004">
      <c r="D13927" s="286"/>
      <c r="E13927" s="288"/>
    </row>
    <row r="13928" spans="4:5" ht="14.4" x14ac:dyDescent="0.55000000000000004">
      <c r="D13928" s="286"/>
      <c r="E13928" s="288"/>
    </row>
    <row r="13929" spans="4:5" ht="14.4" x14ac:dyDescent="0.55000000000000004">
      <c r="D13929" s="286"/>
      <c r="E13929" s="288"/>
    </row>
    <row r="13930" spans="4:5" ht="14.4" x14ac:dyDescent="0.55000000000000004">
      <c r="D13930" s="286"/>
      <c r="E13930" s="288"/>
    </row>
    <row r="13931" spans="4:5" ht="14.4" x14ac:dyDescent="0.55000000000000004">
      <c r="D13931" s="286"/>
      <c r="E13931" s="288"/>
    </row>
    <row r="13932" spans="4:5" ht="14.4" x14ac:dyDescent="0.55000000000000004">
      <c r="D13932" s="286"/>
      <c r="E13932" s="288"/>
    </row>
    <row r="13933" spans="4:5" ht="14.4" x14ac:dyDescent="0.55000000000000004">
      <c r="D13933" s="286"/>
      <c r="E13933" s="288"/>
    </row>
    <row r="13934" spans="4:5" ht="14.4" x14ac:dyDescent="0.55000000000000004">
      <c r="D13934" s="286"/>
      <c r="E13934" s="288"/>
    </row>
    <row r="13935" spans="4:5" ht="14.4" x14ac:dyDescent="0.55000000000000004">
      <c r="D13935" s="286"/>
      <c r="E13935" s="288"/>
    </row>
    <row r="13936" spans="4:5" ht="14.4" x14ac:dyDescent="0.55000000000000004">
      <c r="D13936" s="286"/>
      <c r="E13936" s="288"/>
    </row>
    <row r="13937" spans="4:5" ht="14.4" x14ac:dyDescent="0.55000000000000004">
      <c r="D13937" s="286"/>
      <c r="E13937" s="288"/>
    </row>
    <row r="13938" spans="4:5" ht="14.4" x14ac:dyDescent="0.55000000000000004">
      <c r="D13938" s="286"/>
      <c r="E13938" s="288"/>
    </row>
    <row r="13939" spans="4:5" ht="14.4" x14ac:dyDescent="0.55000000000000004">
      <c r="D13939" s="286"/>
      <c r="E13939" s="288"/>
    </row>
    <row r="13940" spans="4:5" ht="14.4" x14ac:dyDescent="0.55000000000000004">
      <c r="D13940" s="286"/>
      <c r="E13940" s="288"/>
    </row>
    <row r="13941" spans="4:5" ht="14.4" x14ac:dyDescent="0.55000000000000004">
      <c r="D13941" s="286"/>
      <c r="E13941" s="288"/>
    </row>
    <row r="13942" spans="4:5" ht="14.4" x14ac:dyDescent="0.55000000000000004">
      <c r="D13942" s="286"/>
      <c r="E13942" s="288"/>
    </row>
    <row r="13943" spans="4:5" ht="14.4" x14ac:dyDescent="0.55000000000000004">
      <c r="D13943" s="286"/>
      <c r="E13943" s="288"/>
    </row>
    <row r="13944" spans="4:5" ht="14.4" x14ac:dyDescent="0.55000000000000004">
      <c r="D13944" s="286"/>
      <c r="E13944" s="288"/>
    </row>
    <row r="13945" spans="4:5" ht="14.4" x14ac:dyDescent="0.55000000000000004">
      <c r="D13945" s="286"/>
      <c r="E13945" s="288"/>
    </row>
    <row r="13946" spans="4:5" ht="14.4" x14ac:dyDescent="0.55000000000000004">
      <c r="D13946" s="286"/>
      <c r="E13946" s="288"/>
    </row>
    <row r="13947" spans="4:5" ht="14.4" x14ac:dyDescent="0.55000000000000004">
      <c r="D13947" s="286"/>
      <c r="E13947" s="288"/>
    </row>
    <row r="13948" spans="4:5" ht="14.4" x14ac:dyDescent="0.55000000000000004">
      <c r="D13948" s="286"/>
      <c r="E13948" s="288"/>
    </row>
    <row r="13949" spans="4:5" ht="14.4" x14ac:dyDescent="0.55000000000000004">
      <c r="D13949" s="286"/>
      <c r="E13949" s="288"/>
    </row>
    <row r="13950" spans="4:5" ht="14.4" x14ac:dyDescent="0.55000000000000004">
      <c r="D13950" s="286"/>
      <c r="E13950" s="288"/>
    </row>
    <row r="13951" spans="4:5" ht="14.4" x14ac:dyDescent="0.55000000000000004">
      <c r="D13951" s="286"/>
      <c r="E13951" s="288"/>
    </row>
    <row r="13952" spans="4:5" ht="14.4" x14ac:dyDescent="0.55000000000000004">
      <c r="D13952" s="286"/>
      <c r="E13952" s="288"/>
    </row>
    <row r="13953" spans="4:5" ht="14.4" x14ac:dyDescent="0.55000000000000004">
      <c r="D13953" s="286"/>
      <c r="E13953" s="288"/>
    </row>
    <row r="13954" spans="4:5" ht="14.4" x14ac:dyDescent="0.55000000000000004">
      <c r="D13954" s="286"/>
      <c r="E13954" s="288"/>
    </row>
    <row r="13955" spans="4:5" ht="14.4" x14ac:dyDescent="0.55000000000000004">
      <c r="D13955" s="286"/>
      <c r="E13955" s="288"/>
    </row>
    <row r="13956" spans="4:5" ht="14.4" x14ac:dyDescent="0.55000000000000004">
      <c r="D13956" s="286"/>
      <c r="E13956" s="288"/>
    </row>
    <row r="13957" spans="4:5" ht="14.4" x14ac:dyDescent="0.55000000000000004">
      <c r="D13957" s="286"/>
      <c r="E13957" s="288"/>
    </row>
    <row r="13958" spans="4:5" ht="14.4" x14ac:dyDescent="0.55000000000000004">
      <c r="D13958" s="286"/>
      <c r="E13958" s="288"/>
    </row>
    <row r="13959" spans="4:5" ht="14.4" x14ac:dyDescent="0.55000000000000004">
      <c r="D13959" s="286"/>
      <c r="E13959" s="288"/>
    </row>
    <row r="13960" spans="4:5" ht="14.4" x14ac:dyDescent="0.55000000000000004">
      <c r="D13960" s="286"/>
      <c r="E13960" s="288"/>
    </row>
    <row r="13961" spans="4:5" ht="14.4" x14ac:dyDescent="0.55000000000000004">
      <c r="D13961" s="286"/>
      <c r="E13961" s="288"/>
    </row>
    <row r="13962" spans="4:5" ht="14.4" x14ac:dyDescent="0.55000000000000004">
      <c r="D13962" s="286"/>
      <c r="E13962" s="288"/>
    </row>
    <row r="13963" spans="4:5" ht="14.4" x14ac:dyDescent="0.55000000000000004">
      <c r="D13963" s="286"/>
      <c r="E13963" s="288"/>
    </row>
    <row r="13964" spans="4:5" ht="14.4" x14ac:dyDescent="0.55000000000000004">
      <c r="D13964" s="286"/>
      <c r="E13964" s="288"/>
    </row>
    <row r="13965" spans="4:5" ht="14.4" x14ac:dyDescent="0.55000000000000004">
      <c r="D13965" s="286"/>
      <c r="E13965" s="288"/>
    </row>
    <row r="13966" spans="4:5" ht="14.4" x14ac:dyDescent="0.55000000000000004">
      <c r="D13966" s="286"/>
      <c r="E13966" s="288"/>
    </row>
    <row r="13967" spans="4:5" ht="14.4" x14ac:dyDescent="0.55000000000000004">
      <c r="D13967" s="286"/>
      <c r="E13967" s="288"/>
    </row>
    <row r="13968" spans="4:5" ht="14.4" x14ac:dyDescent="0.55000000000000004">
      <c r="D13968" s="286"/>
      <c r="E13968" s="288"/>
    </row>
    <row r="13969" spans="4:5" ht="14.4" x14ac:dyDescent="0.55000000000000004">
      <c r="D13969" s="286"/>
      <c r="E13969" s="288"/>
    </row>
    <row r="13970" spans="4:5" ht="14.4" x14ac:dyDescent="0.55000000000000004">
      <c r="D13970" s="286"/>
      <c r="E13970" s="288"/>
    </row>
    <row r="13971" spans="4:5" ht="14.4" x14ac:dyDescent="0.55000000000000004">
      <c r="D13971" s="286"/>
      <c r="E13971" s="288"/>
    </row>
    <row r="13972" spans="4:5" ht="14.4" x14ac:dyDescent="0.55000000000000004">
      <c r="D13972" s="286"/>
      <c r="E13972" s="288"/>
    </row>
    <row r="13973" spans="4:5" ht="14.4" x14ac:dyDescent="0.55000000000000004">
      <c r="D13973" s="286"/>
      <c r="E13973" s="288"/>
    </row>
    <row r="13974" spans="4:5" ht="14.4" x14ac:dyDescent="0.55000000000000004">
      <c r="D13974" s="286"/>
      <c r="E13974" s="288"/>
    </row>
    <row r="13975" spans="4:5" ht="14.4" x14ac:dyDescent="0.55000000000000004">
      <c r="D13975" s="286"/>
      <c r="E13975" s="288"/>
    </row>
    <row r="13976" spans="4:5" ht="14.4" x14ac:dyDescent="0.55000000000000004">
      <c r="D13976" s="286"/>
      <c r="E13976" s="288"/>
    </row>
    <row r="13977" spans="4:5" ht="14.4" x14ac:dyDescent="0.55000000000000004">
      <c r="D13977" s="286"/>
      <c r="E13977" s="288"/>
    </row>
    <row r="13978" spans="4:5" ht="14.4" x14ac:dyDescent="0.55000000000000004">
      <c r="D13978" s="286"/>
      <c r="E13978" s="288"/>
    </row>
    <row r="13979" spans="4:5" ht="14.4" x14ac:dyDescent="0.55000000000000004">
      <c r="D13979" s="286"/>
      <c r="E13979" s="288"/>
    </row>
    <row r="13980" spans="4:5" ht="14.4" x14ac:dyDescent="0.55000000000000004">
      <c r="D13980" s="286"/>
      <c r="E13980" s="288"/>
    </row>
    <row r="13981" spans="4:5" ht="14.4" x14ac:dyDescent="0.55000000000000004">
      <c r="D13981" s="286"/>
      <c r="E13981" s="288"/>
    </row>
    <row r="13982" spans="4:5" ht="14.4" x14ac:dyDescent="0.55000000000000004">
      <c r="D13982" s="286"/>
      <c r="E13982" s="288"/>
    </row>
    <row r="13983" spans="4:5" ht="14.4" x14ac:dyDescent="0.55000000000000004">
      <c r="D13983" s="286"/>
      <c r="E13983" s="288"/>
    </row>
    <row r="13984" spans="4:5" ht="14.4" x14ac:dyDescent="0.55000000000000004">
      <c r="D13984" s="286"/>
      <c r="E13984" s="288"/>
    </row>
    <row r="13985" spans="4:5" ht="14.4" x14ac:dyDescent="0.55000000000000004">
      <c r="D13985" s="286"/>
      <c r="E13985" s="288"/>
    </row>
    <row r="13986" spans="4:5" ht="14.4" x14ac:dyDescent="0.55000000000000004">
      <c r="D13986" s="286"/>
      <c r="E13986" s="288"/>
    </row>
    <row r="13987" spans="4:5" ht="14.4" x14ac:dyDescent="0.55000000000000004">
      <c r="D13987" s="286"/>
      <c r="E13987" s="288"/>
    </row>
    <row r="13988" spans="4:5" ht="14.4" x14ac:dyDescent="0.55000000000000004">
      <c r="D13988" s="286"/>
      <c r="E13988" s="288"/>
    </row>
    <row r="13989" spans="4:5" ht="14.4" x14ac:dyDescent="0.55000000000000004">
      <c r="D13989" s="286"/>
      <c r="E13989" s="288"/>
    </row>
    <row r="13990" spans="4:5" ht="14.4" x14ac:dyDescent="0.55000000000000004">
      <c r="D13990" s="286"/>
      <c r="E13990" s="288"/>
    </row>
    <row r="13991" spans="4:5" ht="14.4" x14ac:dyDescent="0.55000000000000004">
      <c r="D13991" s="286"/>
      <c r="E13991" s="288"/>
    </row>
    <row r="13992" spans="4:5" ht="14.4" x14ac:dyDescent="0.55000000000000004">
      <c r="D13992" s="286"/>
      <c r="E13992" s="288"/>
    </row>
    <row r="13993" spans="4:5" ht="14.4" x14ac:dyDescent="0.55000000000000004">
      <c r="D13993" s="286"/>
      <c r="E13993" s="288"/>
    </row>
    <row r="13994" spans="4:5" ht="14.4" x14ac:dyDescent="0.55000000000000004">
      <c r="D13994" s="286"/>
      <c r="E13994" s="288"/>
    </row>
    <row r="13995" spans="4:5" ht="14.4" x14ac:dyDescent="0.55000000000000004">
      <c r="D13995" s="286"/>
      <c r="E13995" s="288"/>
    </row>
    <row r="13996" spans="4:5" ht="14.4" x14ac:dyDescent="0.55000000000000004">
      <c r="D13996" s="286"/>
      <c r="E13996" s="288"/>
    </row>
    <row r="13997" spans="4:5" ht="14.4" x14ac:dyDescent="0.55000000000000004">
      <c r="D13997" s="286"/>
      <c r="E13997" s="288"/>
    </row>
    <row r="13998" spans="4:5" ht="14.4" x14ac:dyDescent="0.55000000000000004">
      <c r="D13998" s="286"/>
      <c r="E13998" s="288"/>
    </row>
    <row r="13999" spans="4:5" ht="14.4" x14ac:dyDescent="0.55000000000000004">
      <c r="D13999" s="286"/>
      <c r="E13999" s="288"/>
    </row>
    <row r="14000" spans="4:5" ht="14.4" x14ac:dyDescent="0.55000000000000004">
      <c r="D14000" s="286"/>
      <c r="E14000" s="288"/>
    </row>
    <row r="14001" spans="4:5" ht="14.4" x14ac:dyDescent="0.55000000000000004">
      <c r="D14001" s="286"/>
      <c r="E14001" s="288"/>
    </row>
    <row r="14002" spans="4:5" ht="14.4" x14ac:dyDescent="0.55000000000000004">
      <c r="D14002" s="286"/>
      <c r="E14002" s="288"/>
    </row>
    <row r="14003" spans="4:5" ht="14.4" x14ac:dyDescent="0.55000000000000004">
      <c r="D14003" s="286"/>
      <c r="E14003" s="288"/>
    </row>
    <row r="14004" spans="4:5" ht="14.4" x14ac:dyDescent="0.55000000000000004">
      <c r="D14004" s="286"/>
      <c r="E14004" s="288"/>
    </row>
    <row r="14005" spans="4:5" ht="14.4" x14ac:dyDescent="0.55000000000000004">
      <c r="D14005" s="286"/>
      <c r="E14005" s="288"/>
    </row>
    <row r="14006" spans="4:5" ht="14.4" x14ac:dyDescent="0.55000000000000004">
      <c r="D14006" s="286"/>
      <c r="E14006" s="288"/>
    </row>
    <row r="14007" spans="4:5" ht="14.4" x14ac:dyDescent="0.55000000000000004">
      <c r="D14007" s="286"/>
      <c r="E14007" s="288"/>
    </row>
    <row r="14008" spans="4:5" ht="14.4" x14ac:dyDescent="0.55000000000000004">
      <c r="D14008" s="286"/>
      <c r="E14008" s="288"/>
    </row>
    <row r="14009" spans="4:5" ht="14.4" x14ac:dyDescent="0.55000000000000004">
      <c r="D14009" s="286"/>
      <c r="E14009" s="288"/>
    </row>
    <row r="14010" spans="4:5" ht="14.4" x14ac:dyDescent="0.55000000000000004">
      <c r="D14010" s="286"/>
      <c r="E14010" s="288"/>
    </row>
    <row r="14011" spans="4:5" ht="14.4" x14ac:dyDescent="0.55000000000000004">
      <c r="D14011" s="286"/>
      <c r="E14011" s="288"/>
    </row>
    <row r="14012" spans="4:5" ht="14.4" x14ac:dyDescent="0.55000000000000004">
      <c r="D14012" s="286"/>
      <c r="E14012" s="288"/>
    </row>
    <row r="14013" spans="4:5" ht="14.4" x14ac:dyDescent="0.55000000000000004">
      <c r="D14013" s="286"/>
      <c r="E14013" s="288"/>
    </row>
    <row r="14014" spans="4:5" ht="14.4" x14ac:dyDescent="0.55000000000000004">
      <c r="D14014" s="286"/>
      <c r="E14014" s="288"/>
    </row>
    <row r="14015" spans="4:5" ht="14.4" x14ac:dyDescent="0.55000000000000004">
      <c r="D14015" s="286"/>
      <c r="E14015" s="288"/>
    </row>
    <row r="14016" spans="4:5" ht="14.4" x14ac:dyDescent="0.55000000000000004">
      <c r="D14016" s="286"/>
      <c r="E14016" s="288"/>
    </row>
    <row r="14017" spans="4:5" ht="14.4" x14ac:dyDescent="0.55000000000000004">
      <c r="D14017" s="286"/>
      <c r="E14017" s="288"/>
    </row>
    <row r="14018" spans="4:5" ht="14.4" x14ac:dyDescent="0.55000000000000004">
      <c r="D14018" s="286"/>
      <c r="E14018" s="288"/>
    </row>
    <row r="14019" spans="4:5" ht="14.4" x14ac:dyDescent="0.55000000000000004">
      <c r="D14019" s="286"/>
      <c r="E14019" s="288"/>
    </row>
    <row r="14020" spans="4:5" ht="14.4" x14ac:dyDescent="0.55000000000000004">
      <c r="D14020" s="286"/>
      <c r="E14020" s="288"/>
    </row>
    <row r="14021" spans="4:5" ht="14.4" x14ac:dyDescent="0.55000000000000004">
      <c r="D14021" s="286"/>
      <c r="E14021" s="288"/>
    </row>
    <row r="14022" spans="4:5" ht="14.4" x14ac:dyDescent="0.55000000000000004">
      <c r="D14022" s="286"/>
      <c r="E14022" s="288"/>
    </row>
    <row r="14023" spans="4:5" ht="14.4" x14ac:dyDescent="0.55000000000000004">
      <c r="D14023" s="286"/>
      <c r="E14023" s="288"/>
    </row>
    <row r="14024" spans="4:5" ht="14.4" x14ac:dyDescent="0.55000000000000004">
      <c r="D14024" s="286"/>
      <c r="E14024" s="288"/>
    </row>
    <row r="14025" spans="4:5" ht="14.4" x14ac:dyDescent="0.55000000000000004">
      <c r="D14025" s="286"/>
      <c r="E14025" s="288"/>
    </row>
    <row r="14026" spans="4:5" ht="14.4" x14ac:dyDescent="0.55000000000000004">
      <c r="D14026" s="286"/>
      <c r="E14026" s="288"/>
    </row>
    <row r="14027" spans="4:5" ht="14.4" x14ac:dyDescent="0.55000000000000004">
      <c r="D14027" s="286"/>
      <c r="E14027" s="288"/>
    </row>
    <row r="14028" spans="4:5" ht="14.4" x14ac:dyDescent="0.55000000000000004">
      <c r="D14028" s="286"/>
      <c r="E14028" s="288"/>
    </row>
    <row r="14029" spans="4:5" ht="14.4" x14ac:dyDescent="0.55000000000000004">
      <c r="D14029" s="286"/>
      <c r="E14029" s="288"/>
    </row>
    <row r="14030" spans="4:5" ht="14.4" x14ac:dyDescent="0.55000000000000004">
      <c r="D14030" s="286"/>
      <c r="E14030" s="288"/>
    </row>
    <row r="14031" spans="4:5" ht="14.4" x14ac:dyDescent="0.55000000000000004">
      <c r="D14031" s="286"/>
      <c r="E14031" s="288"/>
    </row>
    <row r="14032" spans="4:5" ht="14.4" x14ac:dyDescent="0.55000000000000004">
      <c r="D14032" s="286"/>
      <c r="E14032" s="288"/>
    </row>
    <row r="14033" spans="4:5" ht="14.4" x14ac:dyDescent="0.55000000000000004">
      <c r="D14033" s="286"/>
      <c r="E14033" s="288"/>
    </row>
    <row r="14034" spans="4:5" ht="14.4" x14ac:dyDescent="0.55000000000000004">
      <c r="D14034" s="286"/>
      <c r="E14034" s="288"/>
    </row>
    <row r="14035" spans="4:5" ht="14.4" x14ac:dyDescent="0.55000000000000004">
      <c r="D14035" s="286"/>
      <c r="E14035" s="288"/>
    </row>
    <row r="14036" spans="4:5" ht="14.4" x14ac:dyDescent="0.55000000000000004">
      <c r="D14036" s="286"/>
      <c r="E14036" s="288"/>
    </row>
    <row r="14037" spans="4:5" ht="14.4" x14ac:dyDescent="0.55000000000000004">
      <c r="D14037" s="286"/>
      <c r="E14037" s="288"/>
    </row>
    <row r="14038" spans="4:5" ht="14.4" x14ac:dyDescent="0.55000000000000004">
      <c r="D14038" s="286"/>
      <c r="E14038" s="288"/>
    </row>
    <row r="14039" spans="4:5" ht="14.4" x14ac:dyDescent="0.55000000000000004">
      <c r="D14039" s="286"/>
      <c r="E14039" s="288"/>
    </row>
    <row r="14040" spans="4:5" ht="14.4" x14ac:dyDescent="0.55000000000000004">
      <c r="D14040" s="286"/>
      <c r="E14040" s="288"/>
    </row>
    <row r="14041" spans="4:5" ht="14.4" x14ac:dyDescent="0.55000000000000004">
      <c r="D14041" s="286"/>
      <c r="E14041" s="288"/>
    </row>
    <row r="14042" spans="4:5" ht="14.4" x14ac:dyDescent="0.55000000000000004">
      <c r="D14042" s="286"/>
      <c r="E14042" s="288"/>
    </row>
    <row r="14043" spans="4:5" ht="14.4" x14ac:dyDescent="0.55000000000000004">
      <c r="D14043" s="286"/>
      <c r="E14043" s="288"/>
    </row>
    <row r="14044" spans="4:5" ht="14.4" x14ac:dyDescent="0.55000000000000004">
      <c r="D14044" s="286"/>
      <c r="E14044" s="288"/>
    </row>
    <row r="14045" spans="4:5" ht="14.4" x14ac:dyDescent="0.55000000000000004">
      <c r="D14045" s="286"/>
      <c r="E14045" s="288"/>
    </row>
    <row r="14046" spans="4:5" ht="14.4" x14ac:dyDescent="0.55000000000000004">
      <c r="D14046" s="286"/>
      <c r="E14046" s="288"/>
    </row>
    <row r="14047" spans="4:5" ht="14.4" x14ac:dyDescent="0.55000000000000004">
      <c r="D14047" s="286"/>
      <c r="E14047" s="288"/>
    </row>
    <row r="14048" spans="4:5" ht="14.4" x14ac:dyDescent="0.55000000000000004">
      <c r="D14048" s="286"/>
      <c r="E14048" s="288"/>
    </row>
    <row r="14049" spans="4:5" ht="14.4" x14ac:dyDescent="0.55000000000000004">
      <c r="D14049" s="286"/>
      <c r="E14049" s="288"/>
    </row>
    <row r="14050" spans="4:5" ht="14.4" x14ac:dyDescent="0.55000000000000004">
      <c r="D14050" s="286"/>
      <c r="E14050" s="288"/>
    </row>
    <row r="14051" spans="4:5" ht="14.4" x14ac:dyDescent="0.55000000000000004">
      <c r="D14051" s="286"/>
      <c r="E14051" s="288"/>
    </row>
    <row r="14052" spans="4:5" ht="14.4" x14ac:dyDescent="0.55000000000000004">
      <c r="D14052" s="286"/>
      <c r="E14052" s="288"/>
    </row>
    <row r="14053" spans="4:5" ht="14.4" x14ac:dyDescent="0.55000000000000004">
      <c r="D14053" s="286"/>
      <c r="E14053" s="288"/>
    </row>
    <row r="14054" spans="4:5" ht="14.4" x14ac:dyDescent="0.55000000000000004">
      <c r="D14054" s="286"/>
      <c r="E14054" s="288"/>
    </row>
    <row r="14055" spans="4:5" ht="14.4" x14ac:dyDescent="0.55000000000000004">
      <c r="D14055" s="286"/>
      <c r="E14055" s="288"/>
    </row>
    <row r="14056" spans="4:5" ht="14.4" x14ac:dyDescent="0.55000000000000004">
      <c r="D14056" s="286"/>
      <c r="E14056" s="288"/>
    </row>
    <row r="14057" spans="4:5" ht="14.4" x14ac:dyDescent="0.55000000000000004">
      <c r="D14057" s="286"/>
      <c r="E14057" s="288"/>
    </row>
    <row r="14058" spans="4:5" ht="14.4" x14ac:dyDescent="0.55000000000000004">
      <c r="D14058" s="286"/>
      <c r="E14058" s="288"/>
    </row>
    <row r="14059" spans="4:5" ht="14.4" x14ac:dyDescent="0.55000000000000004">
      <c r="D14059" s="286"/>
      <c r="E14059" s="288"/>
    </row>
    <row r="14060" spans="4:5" ht="14.4" x14ac:dyDescent="0.55000000000000004">
      <c r="D14060" s="286"/>
      <c r="E14060" s="288"/>
    </row>
    <row r="14061" spans="4:5" ht="14.4" x14ac:dyDescent="0.55000000000000004">
      <c r="D14061" s="286"/>
      <c r="E14061" s="288"/>
    </row>
    <row r="14062" spans="4:5" ht="14.4" x14ac:dyDescent="0.55000000000000004">
      <c r="D14062" s="286"/>
      <c r="E14062" s="288"/>
    </row>
    <row r="14063" spans="4:5" ht="14.4" x14ac:dyDescent="0.55000000000000004">
      <c r="D14063" s="286"/>
      <c r="E14063" s="288"/>
    </row>
    <row r="14064" spans="4:5" ht="14.4" x14ac:dyDescent="0.55000000000000004">
      <c r="D14064" s="286"/>
      <c r="E14064" s="288"/>
    </row>
    <row r="14065" spans="4:5" ht="14.4" x14ac:dyDescent="0.55000000000000004">
      <c r="D14065" s="286"/>
      <c r="E14065" s="288"/>
    </row>
    <row r="14066" spans="4:5" ht="14.4" x14ac:dyDescent="0.55000000000000004">
      <c r="D14066" s="286"/>
      <c r="E14066" s="288"/>
    </row>
    <row r="14067" spans="4:5" ht="14.4" x14ac:dyDescent="0.55000000000000004">
      <c r="D14067" s="286"/>
      <c r="E14067" s="288"/>
    </row>
    <row r="14068" spans="4:5" ht="14.4" x14ac:dyDescent="0.55000000000000004">
      <c r="D14068" s="286"/>
      <c r="E14068" s="288"/>
    </row>
    <row r="14069" spans="4:5" ht="14.4" x14ac:dyDescent="0.55000000000000004">
      <c r="D14069" s="286"/>
      <c r="E14069" s="288"/>
    </row>
    <row r="14070" spans="4:5" ht="14.4" x14ac:dyDescent="0.55000000000000004">
      <c r="D14070" s="286"/>
      <c r="E14070" s="288"/>
    </row>
    <row r="14071" spans="4:5" ht="14.4" x14ac:dyDescent="0.55000000000000004">
      <c r="D14071" s="286"/>
      <c r="E14071" s="288"/>
    </row>
    <row r="14072" spans="4:5" ht="14.4" x14ac:dyDescent="0.55000000000000004">
      <c r="D14072" s="286"/>
      <c r="E14072" s="288"/>
    </row>
    <row r="14073" spans="4:5" ht="14.4" x14ac:dyDescent="0.55000000000000004">
      <c r="D14073" s="286"/>
      <c r="E14073" s="288"/>
    </row>
    <row r="14074" spans="4:5" ht="14.4" x14ac:dyDescent="0.55000000000000004">
      <c r="D14074" s="286"/>
      <c r="E14074" s="288"/>
    </row>
    <row r="14075" spans="4:5" ht="14.4" x14ac:dyDescent="0.55000000000000004">
      <c r="D14075" s="286"/>
      <c r="E14075" s="288"/>
    </row>
    <row r="14076" spans="4:5" ht="14.4" x14ac:dyDescent="0.55000000000000004">
      <c r="D14076" s="286"/>
      <c r="E14076" s="288"/>
    </row>
    <row r="14077" spans="4:5" ht="14.4" x14ac:dyDescent="0.55000000000000004">
      <c r="D14077" s="286"/>
      <c r="E14077" s="288"/>
    </row>
    <row r="14078" spans="4:5" ht="14.4" x14ac:dyDescent="0.55000000000000004">
      <c r="D14078" s="286"/>
      <c r="E14078" s="288"/>
    </row>
    <row r="14079" spans="4:5" ht="14.4" x14ac:dyDescent="0.55000000000000004">
      <c r="D14079" s="286"/>
      <c r="E14079" s="288"/>
    </row>
    <row r="14080" spans="4:5" ht="14.4" x14ac:dyDescent="0.55000000000000004">
      <c r="D14080" s="286"/>
      <c r="E14080" s="288"/>
    </row>
    <row r="14081" spans="4:5" ht="14.4" x14ac:dyDescent="0.55000000000000004">
      <c r="D14081" s="286"/>
      <c r="E14081" s="288"/>
    </row>
    <row r="14082" spans="4:5" ht="14.4" x14ac:dyDescent="0.55000000000000004">
      <c r="D14082" s="286"/>
      <c r="E14082" s="288"/>
    </row>
    <row r="14083" spans="4:5" ht="14.4" x14ac:dyDescent="0.55000000000000004">
      <c r="D14083" s="286"/>
      <c r="E14083" s="288"/>
    </row>
    <row r="14084" spans="4:5" ht="14.4" x14ac:dyDescent="0.55000000000000004">
      <c r="D14084" s="286"/>
      <c r="E14084" s="288"/>
    </row>
    <row r="14085" spans="4:5" ht="14.4" x14ac:dyDescent="0.55000000000000004">
      <c r="D14085" s="286"/>
      <c r="E14085" s="288"/>
    </row>
    <row r="14086" spans="4:5" ht="14.4" x14ac:dyDescent="0.55000000000000004">
      <c r="D14086" s="286"/>
      <c r="E14086" s="288"/>
    </row>
    <row r="14087" spans="4:5" ht="14.4" x14ac:dyDescent="0.55000000000000004">
      <c r="D14087" s="286"/>
      <c r="E14087" s="288"/>
    </row>
    <row r="14088" spans="4:5" ht="14.4" x14ac:dyDescent="0.55000000000000004">
      <c r="D14088" s="286"/>
      <c r="E14088" s="288"/>
    </row>
    <row r="14089" spans="4:5" ht="14.4" x14ac:dyDescent="0.55000000000000004">
      <c r="D14089" s="286"/>
      <c r="E14089" s="288"/>
    </row>
    <row r="14090" spans="4:5" ht="14.4" x14ac:dyDescent="0.55000000000000004">
      <c r="D14090" s="286"/>
      <c r="E14090" s="288"/>
    </row>
    <row r="14091" spans="4:5" ht="14.4" x14ac:dyDescent="0.55000000000000004">
      <c r="D14091" s="286"/>
      <c r="E14091" s="288"/>
    </row>
    <row r="14092" spans="4:5" ht="14.4" x14ac:dyDescent="0.55000000000000004">
      <c r="D14092" s="286"/>
      <c r="E14092" s="288"/>
    </row>
    <row r="14093" spans="4:5" ht="14.4" x14ac:dyDescent="0.55000000000000004">
      <c r="D14093" s="286"/>
      <c r="E14093" s="288"/>
    </row>
    <row r="14094" spans="4:5" ht="14.4" x14ac:dyDescent="0.55000000000000004">
      <c r="D14094" s="286"/>
      <c r="E14094" s="288"/>
    </row>
    <row r="14095" spans="4:5" ht="14.4" x14ac:dyDescent="0.55000000000000004">
      <c r="D14095" s="286"/>
      <c r="E14095" s="288"/>
    </row>
    <row r="14096" spans="4:5" ht="14.4" x14ac:dyDescent="0.55000000000000004">
      <c r="D14096" s="286"/>
      <c r="E14096" s="288"/>
    </row>
    <row r="14097" spans="4:5" ht="14.4" x14ac:dyDescent="0.55000000000000004">
      <c r="D14097" s="286"/>
      <c r="E14097" s="288"/>
    </row>
    <row r="14098" spans="4:5" ht="14.4" x14ac:dyDescent="0.55000000000000004">
      <c r="D14098" s="286"/>
      <c r="E14098" s="288"/>
    </row>
    <row r="14099" spans="4:5" ht="14.4" x14ac:dyDescent="0.55000000000000004">
      <c r="D14099" s="286"/>
      <c r="E14099" s="288"/>
    </row>
    <row r="14100" spans="4:5" ht="14.4" x14ac:dyDescent="0.55000000000000004">
      <c r="D14100" s="286"/>
      <c r="E14100" s="288"/>
    </row>
    <row r="14101" spans="4:5" ht="14.4" x14ac:dyDescent="0.55000000000000004">
      <c r="D14101" s="286"/>
      <c r="E14101" s="288"/>
    </row>
    <row r="14102" spans="4:5" ht="14.4" x14ac:dyDescent="0.55000000000000004">
      <c r="D14102" s="286"/>
      <c r="E14102" s="288"/>
    </row>
    <row r="14103" spans="4:5" ht="14.4" x14ac:dyDescent="0.55000000000000004">
      <c r="D14103" s="286"/>
      <c r="E14103" s="288"/>
    </row>
    <row r="14104" spans="4:5" ht="14.4" x14ac:dyDescent="0.55000000000000004">
      <c r="D14104" s="286"/>
      <c r="E14104" s="288"/>
    </row>
    <row r="14105" spans="4:5" ht="14.4" x14ac:dyDescent="0.55000000000000004">
      <c r="D14105" s="286"/>
      <c r="E14105" s="288"/>
    </row>
    <row r="14106" spans="4:5" ht="14.4" x14ac:dyDescent="0.55000000000000004">
      <c r="D14106" s="286"/>
      <c r="E14106" s="288"/>
    </row>
    <row r="14107" spans="4:5" ht="14.4" x14ac:dyDescent="0.55000000000000004">
      <c r="D14107" s="286"/>
      <c r="E14107" s="288"/>
    </row>
    <row r="14108" spans="4:5" ht="14.4" x14ac:dyDescent="0.55000000000000004">
      <c r="D14108" s="286"/>
      <c r="E14108" s="288"/>
    </row>
    <row r="14109" spans="4:5" ht="14.4" x14ac:dyDescent="0.55000000000000004">
      <c r="D14109" s="286"/>
      <c r="E14109" s="288"/>
    </row>
    <row r="14110" spans="4:5" ht="14.4" x14ac:dyDescent="0.55000000000000004">
      <c r="D14110" s="286"/>
      <c r="E14110" s="288"/>
    </row>
    <row r="14111" spans="4:5" ht="14.4" x14ac:dyDescent="0.55000000000000004">
      <c r="D14111" s="286"/>
      <c r="E14111" s="288"/>
    </row>
    <row r="14112" spans="4:5" ht="14.4" x14ac:dyDescent="0.55000000000000004">
      <c r="D14112" s="286"/>
      <c r="E14112" s="288"/>
    </row>
    <row r="14113" spans="4:5" ht="14.4" x14ac:dyDescent="0.55000000000000004">
      <c r="D14113" s="286"/>
      <c r="E14113" s="288"/>
    </row>
    <row r="14114" spans="4:5" ht="14.4" x14ac:dyDescent="0.55000000000000004">
      <c r="D14114" s="286"/>
      <c r="E14114" s="288"/>
    </row>
    <row r="14115" spans="4:5" ht="14.4" x14ac:dyDescent="0.55000000000000004">
      <c r="D14115" s="286"/>
      <c r="E14115" s="288"/>
    </row>
    <row r="14116" spans="4:5" ht="14.4" x14ac:dyDescent="0.55000000000000004">
      <c r="D14116" s="286"/>
      <c r="E14116" s="288"/>
    </row>
    <row r="14117" spans="4:5" ht="14.4" x14ac:dyDescent="0.55000000000000004">
      <c r="D14117" s="286"/>
      <c r="E14117" s="288"/>
    </row>
    <row r="14118" spans="4:5" ht="14.4" x14ac:dyDescent="0.55000000000000004">
      <c r="D14118" s="286"/>
      <c r="E14118" s="288"/>
    </row>
    <row r="14119" spans="4:5" ht="14.4" x14ac:dyDescent="0.55000000000000004">
      <c r="D14119" s="286"/>
      <c r="E14119" s="288"/>
    </row>
    <row r="14120" spans="4:5" ht="14.4" x14ac:dyDescent="0.55000000000000004">
      <c r="D14120" s="286"/>
      <c r="E14120" s="288"/>
    </row>
    <row r="14121" spans="4:5" ht="14.4" x14ac:dyDescent="0.55000000000000004">
      <c r="D14121" s="286"/>
      <c r="E14121" s="288"/>
    </row>
    <row r="14122" spans="4:5" ht="14.4" x14ac:dyDescent="0.55000000000000004">
      <c r="D14122" s="286"/>
      <c r="E14122" s="288"/>
    </row>
    <row r="14123" spans="4:5" ht="14.4" x14ac:dyDescent="0.55000000000000004">
      <c r="D14123" s="286"/>
      <c r="E14123" s="288"/>
    </row>
    <row r="14124" spans="4:5" ht="14.4" x14ac:dyDescent="0.55000000000000004">
      <c r="D14124" s="286"/>
      <c r="E14124" s="288"/>
    </row>
    <row r="14125" spans="4:5" ht="14.4" x14ac:dyDescent="0.55000000000000004">
      <c r="D14125" s="286"/>
      <c r="E14125" s="288"/>
    </row>
    <row r="14126" spans="4:5" ht="14.4" x14ac:dyDescent="0.55000000000000004">
      <c r="D14126" s="286"/>
      <c r="E14126" s="288"/>
    </row>
    <row r="14127" spans="4:5" ht="14.4" x14ac:dyDescent="0.55000000000000004">
      <c r="D14127" s="286"/>
      <c r="E14127" s="288"/>
    </row>
    <row r="14128" spans="4:5" ht="14.4" x14ac:dyDescent="0.55000000000000004">
      <c r="D14128" s="286"/>
      <c r="E14128" s="288"/>
    </row>
    <row r="14129" spans="4:5" ht="14.4" x14ac:dyDescent="0.55000000000000004">
      <c r="D14129" s="286"/>
      <c r="E14129" s="288"/>
    </row>
    <row r="14130" spans="4:5" ht="14.4" x14ac:dyDescent="0.55000000000000004">
      <c r="D14130" s="286"/>
      <c r="E14130" s="288"/>
    </row>
    <row r="14131" spans="4:5" ht="14.4" x14ac:dyDescent="0.55000000000000004">
      <c r="D14131" s="286"/>
      <c r="E14131" s="288"/>
    </row>
    <row r="14132" spans="4:5" ht="14.4" x14ac:dyDescent="0.55000000000000004">
      <c r="D14132" s="286"/>
      <c r="E14132" s="288"/>
    </row>
    <row r="14133" spans="4:5" ht="14.4" x14ac:dyDescent="0.55000000000000004">
      <c r="D14133" s="286"/>
      <c r="E14133" s="288"/>
    </row>
    <row r="14134" spans="4:5" ht="14.4" x14ac:dyDescent="0.55000000000000004">
      <c r="D14134" s="286"/>
      <c r="E14134" s="288"/>
    </row>
    <row r="14135" spans="4:5" ht="14.4" x14ac:dyDescent="0.55000000000000004">
      <c r="D14135" s="286"/>
      <c r="E14135" s="288"/>
    </row>
    <row r="14136" spans="4:5" ht="14.4" x14ac:dyDescent="0.55000000000000004">
      <c r="D14136" s="286"/>
      <c r="E14136" s="288"/>
    </row>
    <row r="14137" spans="4:5" ht="14.4" x14ac:dyDescent="0.55000000000000004">
      <c r="D14137" s="286"/>
      <c r="E14137" s="288"/>
    </row>
    <row r="14138" spans="4:5" ht="14.4" x14ac:dyDescent="0.55000000000000004">
      <c r="D14138" s="286"/>
      <c r="E14138" s="288"/>
    </row>
    <row r="14139" spans="4:5" ht="14.4" x14ac:dyDescent="0.55000000000000004">
      <c r="D14139" s="286"/>
      <c r="E14139" s="288"/>
    </row>
    <row r="14140" spans="4:5" ht="14.4" x14ac:dyDescent="0.55000000000000004">
      <c r="D14140" s="286"/>
      <c r="E14140" s="288"/>
    </row>
    <row r="14141" spans="4:5" ht="14.4" x14ac:dyDescent="0.55000000000000004">
      <c r="D14141" s="286"/>
      <c r="E14141" s="288"/>
    </row>
    <row r="14142" spans="4:5" ht="14.4" x14ac:dyDescent="0.55000000000000004">
      <c r="D14142" s="286"/>
      <c r="E14142" s="288"/>
    </row>
    <row r="14143" spans="4:5" ht="14.4" x14ac:dyDescent="0.55000000000000004">
      <c r="D14143" s="286"/>
      <c r="E14143" s="288"/>
    </row>
    <row r="14144" spans="4:5" ht="14.4" x14ac:dyDescent="0.55000000000000004">
      <c r="D14144" s="286"/>
      <c r="E14144" s="288"/>
    </row>
    <row r="14145" spans="4:5" ht="14.4" x14ac:dyDescent="0.55000000000000004">
      <c r="D14145" s="286"/>
      <c r="E14145" s="288"/>
    </row>
    <row r="14146" spans="4:5" ht="14.4" x14ac:dyDescent="0.55000000000000004">
      <c r="D14146" s="286"/>
      <c r="E14146" s="288"/>
    </row>
    <row r="14147" spans="4:5" ht="14.4" x14ac:dyDescent="0.55000000000000004">
      <c r="D14147" s="286"/>
      <c r="E14147" s="288"/>
    </row>
    <row r="14148" spans="4:5" ht="14.4" x14ac:dyDescent="0.55000000000000004">
      <c r="D14148" s="286"/>
      <c r="E14148" s="288"/>
    </row>
    <row r="14149" spans="4:5" ht="14.4" x14ac:dyDescent="0.55000000000000004">
      <c r="D14149" s="286"/>
      <c r="E14149" s="288"/>
    </row>
    <row r="14150" spans="4:5" ht="14.4" x14ac:dyDescent="0.55000000000000004">
      <c r="D14150" s="286"/>
      <c r="E14150" s="288"/>
    </row>
    <row r="14151" spans="4:5" ht="14.4" x14ac:dyDescent="0.55000000000000004">
      <c r="D14151" s="286"/>
      <c r="E14151" s="288"/>
    </row>
    <row r="14152" spans="4:5" ht="14.4" x14ac:dyDescent="0.55000000000000004">
      <c r="D14152" s="286"/>
      <c r="E14152" s="288"/>
    </row>
    <row r="14153" spans="4:5" ht="14.4" x14ac:dyDescent="0.55000000000000004">
      <c r="D14153" s="286"/>
      <c r="E14153" s="288"/>
    </row>
    <row r="14154" spans="4:5" ht="14.4" x14ac:dyDescent="0.55000000000000004">
      <c r="D14154" s="286"/>
      <c r="E14154" s="288"/>
    </row>
    <row r="14155" spans="4:5" ht="14.4" x14ac:dyDescent="0.55000000000000004">
      <c r="D14155" s="286"/>
      <c r="E14155" s="288"/>
    </row>
    <row r="14156" spans="4:5" ht="14.4" x14ac:dyDescent="0.55000000000000004">
      <c r="D14156" s="286"/>
      <c r="E14156" s="288"/>
    </row>
    <row r="14157" spans="4:5" ht="14.4" x14ac:dyDescent="0.55000000000000004">
      <c r="D14157" s="286"/>
      <c r="E14157" s="288"/>
    </row>
    <row r="14158" spans="4:5" ht="14.4" x14ac:dyDescent="0.55000000000000004">
      <c r="D14158" s="286"/>
      <c r="E14158" s="288"/>
    </row>
    <row r="14159" spans="4:5" ht="14.4" x14ac:dyDescent="0.55000000000000004">
      <c r="D14159" s="286"/>
      <c r="E14159" s="288"/>
    </row>
    <row r="14160" spans="4:5" ht="14.4" x14ac:dyDescent="0.55000000000000004">
      <c r="D14160" s="286"/>
      <c r="E14160" s="288"/>
    </row>
    <row r="14161" spans="4:5" ht="14.4" x14ac:dyDescent="0.55000000000000004">
      <c r="D14161" s="286"/>
      <c r="E14161" s="288"/>
    </row>
    <row r="14162" spans="4:5" ht="14.4" x14ac:dyDescent="0.55000000000000004">
      <c r="D14162" s="286"/>
      <c r="E14162" s="288"/>
    </row>
    <row r="14163" spans="4:5" ht="14.4" x14ac:dyDescent="0.55000000000000004">
      <c r="D14163" s="286"/>
      <c r="E14163" s="288"/>
    </row>
    <row r="14164" spans="4:5" ht="14.4" x14ac:dyDescent="0.55000000000000004">
      <c r="D14164" s="286"/>
      <c r="E14164" s="288"/>
    </row>
    <row r="14165" spans="4:5" ht="14.4" x14ac:dyDescent="0.55000000000000004">
      <c r="D14165" s="286"/>
      <c r="E14165" s="288"/>
    </row>
    <row r="14166" spans="4:5" ht="14.4" x14ac:dyDescent="0.55000000000000004">
      <c r="D14166" s="286"/>
      <c r="E14166" s="288"/>
    </row>
    <row r="14167" spans="4:5" ht="14.4" x14ac:dyDescent="0.55000000000000004">
      <c r="D14167" s="286"/>
      <c r="E14167" s="288"/>
    </row>
    <row r="14168" spans="4:5" ht="14.4" x14ac:dyDescent="0.55000000000000004">
      <c r="D14168" s="286"/>
      <c r="E14168" s="288"/>
    </row>
    <row r="14169" spans="4:5" ht="14.4" x14ac:dyDescent="0.55000000000000004">
      <c r="D14169" s="286"/>
      <c r="E14169" s="288"/>
    </row>
    <row r="14170" spans="4:5" ht="14.4" x14ac:dyDescent="0.55000000000000004">
      <c r="D14170" s="286"/>
      <c r="E14170" s="288"/>
    </row>
    <row r="14171" spans="4:5" ht="14.4" x14ac:dyDescent="0.55000000000000004">
      <c r="D14171" s="286"/>
      <c r="E14171" s="288"/>
    </row>
    <row r="14172" spans="4:5" ht="14.4" x14ac:dyDescent="0.55000000000000004">
      <c r="D14172" s="286"/>
      <c r="E14172" s="288"/>
    </row>
    <row r="14173" spans="4:5" ht="14.4" x14ac:dyDescent="0.55000000000000004">
      <c r="D14173" s="286"/>
      <c r="E14173" s="288"/>
    </row>
    <row r="14174" spans="4:5" ht="14.4" x14ac:dyDescent="0.55000000000000004">
      <c r="D14174" s="286"/>
      <c r="E14174" s="288"/>
    </row>
    <row r="14175" spans="4:5" ht="14.4" x14ac:dyDescent="0.55000000000000004">
      <c r="D14175" s="286"/>
      <c r="E14175" s="288"/>
    </row>
    <row r="14176" spans="4:5" ht="14.4" x14ac:dyDescent="0.55000000000000004">
      <c r="D14176" s="286"/>
      <c r="E14176" s="288"/>
    </row>
    <row r="14177" spans="4:5" ht="14.4" x14ac:dyDescent="0.55000000000000004">
      <c r="D14177" s="286"/>
      <c r="E14177" s="288"/>
    </row>
    <row r="14178" spans="4:5" ht="14.4" x14ac:dyDescent="0.55000000000000004">
      <c r="D14178" s="286"/>
      <c r="E14178" s="288"/>
    </row>
    <row r="14179" spans="4:5" ht="14.4" x14ac:dyDescent="0.55000000000000004">
      <c r="D14179" s="286"/>
      <c r="E14179" s="288"/>
    </row>
    <row r="14180" spans="4:5" ht="14.4" x14ac:dyDescent="0.55000000000000004">
      <c r="D14180" s="286"/>
      <c r="E14180" s="288"/>
    </row>
    <row r="14181" spans="4:5" ht="14.4" x14ac:dyDescent="0.55000000000000004">
      <c r="D14181" s="286"/>
      <c r="E14181" s="288"/>
    </row>
    <row r="14182" spans="4:5" ht="14.4" x14ac:dyDescent="0.55000000000000004">
      <c r="D14182" s="286"/>
      <c r="E14182" s="288"/>
    </row>
    <row r="14183" spans="4:5" ht="14.4" x14ac:dyDescent="0.55000000000000004">
      <c r="D14183" s="286"/>
      <c r="E14183" s="288"/>
    </row>
    <row r="14184" spans="4:5" ht="14.4" x14ac:dyDescent="0.55000000000000004">
      <c r="D14184" s="286"/>
      <c r="E14184" s="288"/>
    </row>
    <row r="14185" spans="4:5" ht="14.4" x14ac:dyDescent="0.55000000000000004">
      <c r="D14185" s="286"/>
      <c r="E14185" s="288"/>
    </row>
    <row r="14186" spans="4:5" ht="14.4" x14ac:dyDescent="0.55000000000000004">
      <c r="D14186" s="286"/>
      <c r="E14186" s="288"/>
    </row>
    <row r="14187" spans="4:5" ht="14.4" x14ac:dyDescent="0.55000000000000004">
      <c r="D14187" s="286"/>
      <c r="E14187" s="288"/>
    </row>
    <row r="14188" spans="4:5" ht="14.4" x14ac:dyDescent="0.55000000000000004">
      <c r="D14188" s="286"/>
      <c r="E14188" s="288"/>
    </row>
    <row r="14189" spans="4:5" ht="14.4" x14ac:dyDescent="0.55000000000000004">
      <c r="D14189" s="286"/>
      <c r="E14189" s="288"/>
    </row>
    <row r="14190" spans="4:5" ht="14.4" x14ac:dyDescent="0.55000000000000004">
      <c r="D14190" s="286"/>
      <c r="E14190" s="288"/>
    </row>
    <row r="14191" spans="4:5" ht="14.4" x14ac:dyDescent="0.55000000000000004">
      <c r="D14191" s="286"/>
      <c r="E14191" s="288"/>
    </row>
    <row r="14192" spans="4:5" ht="14.4" x14ac:dyDescent="0.55000000000000004">
      <c r="D14192" s="286"/>
      <c r="E14192" s="288"/>
    </row>
    <row r="14193" spans="4:5" ht="14.4" x14ac:dyDescent="0.55000000000000004">
      <c r="D14193" s="286"/>
      <c r="E14193" s="288"/>
    </row>
    <row r="14194" spans="4:5" ht="14.4" x14ac:dyDescent="0.55000000000000004">
      <c r="D14194" s="286"/>
      <c r="E14194" s="288"/>
    </row>
    <row r="14195" spans="4:5" ht="14.4" x14ac:dyDescent="0.55000000000000004">
      <c r="D14195" s="286"/>
      <c r="E14195" s="288"/>
    </row>
    <row r="14196" spans="4:5" ht="14.4" x14ac:dyDescent="0.55000000000000004">
      <c r="D14196" s="286"/>
      <c r="E14196" s="288"/>
    </row>
    <row r="14197" spans="4:5" ht="14.4" x14ac:dyDescent="0.55000000000000004">
      <c r="D14197" s="286"/>
      <c r="E14197" s="288"/>
    </row>
    <row r="14198" spans="4:5" ht="14.4" x14ac:dyDescent="0.55000000000000004">
      <c r="D14198" s="286"/>
      <c r="E14198" s="288"/>
    </row>
    <row r="14199" spans="4:5" ht="14.4" x14ac:dyDescent="0.55000000000000004">
      <c r="D14199" s="286"/>
      <c r="E14199" s="288"/>
    </row>
    <row r="14200" spans="4:5" ht="14.4" x14ac:dyDescent="0.55000000000000004">
      <c r="D14200" s="286"/>
      <c r="E14200" s="288"/>
    </row>
    <row r="14201" spans="4:5" ht="14.4" x14ac:dyDescent="0.55000000000000004">
      <c r="D14201" s="286"/>
      <c r="E14201" s="288"/>
    </row>
    <row r="14202" spans="4:5" ht="14.4" x14ac:dyDescent="0.55000000000000004">
      <c r="D14202" s="286"/>
      <c r="E14202" s="288"/>
    </row>
    <row r="14203" spans="4:5" ht="14.4" x14ac:dyDescent="0.55000000000000004">
      <c r="D14203" s="286"/>
      <c r="E14203" s="288"/>
    </row>
    <row r="14204" spans="4:5" ht="14.4" x14ac:dyDescent="0.55000000000000004">
      <c r="D14204" s="286"/>
      <c r="E14204" s="288"/>
    </row>
    <row r="14205" spans="4:5" ht="14.4" x14ac:dyDescent="0.55000000000000004">
      <c r="D14205" s="286"/>
      <c r="E14205" s="288"/>
    </row>
    <row r="14206" spans="4:5" ht="14.4" x14ac:dyDescent="0.55000000000000004">
      <c r="D14206" s="286"/>
      <c r="E14206" s="288"/>
    </row>
    <row r="14207" spans="4:5" ht="14.4" x14ac:dyDescent="0.55000000000000004">
      <c r="D14207" s="286"/>
      <c r="E14207" s="288"/>
    </row>
    <row r="14208" spans="4:5" ht="14.4" x14ac:dyDescent="0.55000000000000004">
      <c r="D14208" s="286"/>
      <c r="E14208" s="288"/>
    </row>
    <row r="14209" spans="4:5" ht="14.4" x14ac:dyDescent="0.55000000000000004">
      <c r="D14209" s="286"/>
      <c r="E14209" s="288"/>
    </row>
    <row r="14210" spans="4:5" ht="14.4" x14ac:dyDescent="0.55000000000000004">
      <c r="D14210" s="286"/>
      <c r="E14210" s="288"/>
    </row>
    <row r="14211" spans="4:5" ht="14.4" x14ac:dyDescent="0.55000000000000004">
      <c r="D14211" s="286"/>
      <c r="E14211" s="288"/>
    </row>
    <row r="14212" spans="4:5" ht="14.4" x14ac:dyDescent="0.55000000000000004">
      <c r="D14212" s="286"/>
      <c r="E14212" s="288"/>
    </row>
    <row r="14213" spans="4:5" ht="14.4" x14ac:dyDescent="0.55000000000000004">
      <c r="D14213" s="286"/>
      <c r="E14213" s="288"/>
    </row>
    <row r="14214" spans="4:5" ht="14.4" x14ac:dyDescent="0.55000000000000004">
      <c r="D14214" s="286"/>
      <c r="E14214" s="288"/>
    </row>
    <row r="14215" spans="4:5" ht="14.4" x14ac:dyDescent="0.55000000000000004">
      <c r="D14215" s="286"/>
      <c r="E14215" s="288"/>
    </row>
    <row r="14216" spans="4:5" ht="14.4" x14ac:dyDescent="0.55000000000000004">
      <c r="D14216" s="286"/>
      <c r="E14216" s="288"/>
    </row>
    <row r="14217" spans="4:5" ht="14.4" x14ac:dyDescent="0.55000000000000004">
      <c r="D14217" s="286"/>
      <c r="E14217" s="288"/>
    </row>
    <row r="14218" spans="4:5" ht="14.4" x14ac:dyDescent="0.55000000000000004">
      <c r="D14218" s="286"/>
      <c r="E14218" s="288"/>
    </row>
    <row r="14219" spans="4:5" ht="14.4" x14ac:dyDescent="0.55000000000000004">
      <c r="D14219" s="286"/>
      <c r="E14219" s="288"/>
    </row>
    <row r="14220" spans="4:5" ht="14.4" x14ac:dyDescent="0.55000000000000004">
      <c r="D14220" s="286"/>
      <c r="E14220" s="288"/>
    </row>
    <row r="14221" spans="4:5" ht="14.4" x14ac:dyDescent="0.55000000000000004">
      <c r="D14221" s="286"/>
      <c r="E14221" s="288"/>
    </row>
    <row r="14222" spans="4:5" ht="14.4" x14ac:dyDescent="0.55000000000000004">
      <c r="D14222" s="286"/>
      <c r="E14222" s="288"/>
    </row>
    <row r="14223" spans="4:5" ht="14.4" x14ac:dyDescent="0.55000000000000004">
      <c r="D14223" s="286"/>
      <c r="E14223" s="288"/>
    </row>
    <row r="14224" spans="4:5" ht="14.4" x14ac:dyDescent="0.55000000000000004">
      <c r="D14224" s="286"/>
      <c r="E14224" s="288"/>
    </row>
    <row r="14225" spans="4:5" ht="14.4" x14ac:dyDescent="0.55000000000000004">
      <c r="D14225" s="286"/>
      <c r="E14225" s="288"/>
    </row>
    <row r="14226" spans="4:5" ht="14.4" x14ac:dyDescent="0.55000000000000004">
      <c r="D14226" s="286"/>
      <c r="E14226" s="288"/>
    </row>
    <row r="14227" spans="4:5" ht="14.4" x14ac:dyDescent="0.55000000000000004">
      <c r="D14227" s="286"/>
      <c r="E14227" s="288"/>
    </row>
    <row r="14228" spans="4:5" ht="14.4" x14ac:dyDescent="0.55000000000000004">
      <c r="D14228" s="286"/>
      <c r="E14228" s="288"/>
    </row>
    <row r="14229" spans="4:5" ht="14.4" x14ac:dyDescent="0.55000000000000004">
      <c r="D14229" s="286"/>
      <c r="E14229" s="288"/>
    </row>
    <row r="14230" spans="4:5" ht="14.4" x14ac:dyDescent="0.55000000000000004">
      <c r="D14230" s="286"/>
      <c r="E14230" s="288"/>
    </row>
    <row r="14231" spans="4:5" ht="14.4" x14ac:dyDescent="0.55000000000000004">
      <c r="D14231" s="286"/>
      <c r="E14231" s="288"/>
    </row>
    <row r="14232" spans="4:5" ht="14.4" x14ac:dyDescent="0.55000000000000004">
      <c r="D14232" s="286"/>
      <c r="E14232" s="288"/>
    </row>
    <row r="14233" spans="4:5" ht="14.4" x14ac:dyDescent="0.55000000000000004">
      <c r="D14233" s="286"/>
      <c r="E14233" s="288"/>
    </row>
    <row r="14234" spans="4:5" ht="14.4" x14ac:dyDescent="0.55000000000000004">
      <c r="D14234" s="286"/>
      <c r="E14234" s="288"/>
    </row>
    <row r="14235" spans="4:5" ht="14.4" x14ac:dyDescent="0.55000000000000004">
      <c r="D14235" s="286"/>
      <c r="E14235" s="288"/>
    </row>
    <row r="14236" spans="4:5" ht="14.4" x14ac:dyDescent="0.55000000000000004">
      <c r="D14236" s="286"/>
      <c r="E14236" s="288"/>
    </row>
    <row r="14237" spans="4:5" ht="14.4" x14ac:dyDescent="0.55000000000000004">
      <c r="D14237" s="286"/>
      <c r="E14237" s="288"/>
    </row>
    <row r="14238" spans="4:5" ht="14.4" x14ac:dyDescent="0.55000000000000004">
      <c r="D14238" s="286"/>
      <c r="E14238" s="288"/>
    </row>
    <row r="14239" spans="4:5" ht="14.4" x14ac:dyDescent="0.55000000000000004">
      <c r="D14239" s="286"/>
      <c r="E14239" s="288"/>
    </row>
    <row r="14240" spans="4:5" ht="14.4" x14ac:dyDescent="0.55000000000000004">
      <c r="D14240" s="286"/>
      <c r="E14240" s="288"/>
    </row>
    <row r="14241" spans="4:5" ht="14.4" x14ac:dyDescent="0.55000000000000004">
      <c r="D14241" s="286"/>
      <c r="E14241" s="288"/>
    </row>
    <row r="14242" spans="4:5" ht="14.4" x14ac:dyDescent="0.55000000000000004">
      <c r="D14242" s="286"/>
      <c r="E14242" s="288"/>
    </row>
    <row r="14243" spans="4:5" ht="14.4" x14ac:dyDescent="0.55000000000000004">
      <c r="D14243" s="286"/>
      <c r="E14243" s="288"/>
    </row>
    <row r="14244" spans="4:5" ht="14.4" x14ac:dyDescent="0.55000000000000004">
      <c r="D14244" s="286"/>
      <c r="E14244" s="288"/>
    </row>
    <row r="14245" spans="4:5" ht="14.4" x14ac:dyDescent="0.55000000000000004">
      <c r="D14245" s="286"/>
      <c r="E14245" s="288"/>
    </row>
    <row r="14246" spans="4:5" ht="14.4" x14ac:dyDescent="0.55000000000000004">
      <c r="D14246" s="286"/>
      <c r="E14246" s="288"/>
    </row>
    <row r="14247" spans="4:5" ht="14.4" x14ac:dyDescent="0.55000000000000004">
      <c r="D14247" s="286"/>
      <c r="E14247" s="288"/>
    </row>
    <row r="14248" spans="4:5" ht="14.4" x14ac:dyDescent="0.55000000000000004">
      <c r="D14248" s="286"/>
      <c r="E14248" s="288"/>
    </row>
    <row r="14249" spans="4:5" ht="14.4" x14ac:dyDescent="0.55000000000000004">
      <c r="D14249" s="286"/>
      <c r="E14249" s="288"/>
    </row>
    <row r="14250" spans="4:5" ht="14.4" x14ac:dyDescent="0.55000000000000004">
      <c r="D14250" s="286"/>
      <c r="E14250" s="288"/>
    </row>
    <row r="14251" spans="4:5" ht="14.4" x14ac:dyDescent="0.55000000000000004">
      <c r="D14251" s="286"/>
      <c r="E14251" s="288"/>
    </row>
    <row r="14252" spans="4:5" ht="14.4" x14ac:dyDescent="0.55000000000000004">
      <c r="D14252" s="286"/>
      <c r="E14252" s="288"/>
    </row>
    <row r="14253" spans="4:5" ht="14.4" x14ac:dyDescent="0.55000000000000004">
      <c r="D14253" s="286"/>
      <c r="E14253" s="288"/>
    </row>
    <row r="14254" spans="4:5" ht="14.4" x14ac:dyDescent="0.55000000000000004">
      <c r="D14254" s="286"/>
      <c r="E14254" s="288"/>
    </row>
    <row r="14255" spans="4:5" ht="14.4" x14ac:dyDescent="0.55000000000000004">
      <c r="D14255" s="286"/>
      <c r="E14255" s="288"/>
    </row>
    <row r="14256" spans="4:5" ht="14.4" x14ac:dyDescent="0.55000000000000004">
      <c r="D14256" s="286"/>
      <c r="E14256" s="288"/>
    </row>
    <row r="14257" spans="4:5" ht="14.4" x14ac:dyDescent="0.55000000000000004">
      <c r="D14257" s="286"/>
      <c r="E14257" s="288"/>
    </row>
    <row r="14258" spans="4:5" ht="14.4" x14ac:dyDescent="0.55000000000000004">
      <c r="D14258" s="286"/>
      <c r="E14258" s="288"/>
    </row>
    <row r="14259" spans="4:5" ht="14.4" x14ac:dyDescent="0.55000000000000004">
      <c r="D14259" s="286"/>
      <c r="E14259" s="288"/>
    </row>
    <row r="14260" spans="4:5" ht="14.4" x14ac:dyDescent="0.55000000000000004">
      <c r="D14260" s="286"/>
      <c r="E14260" s="288"/>
    </row>
    <row r="14261" spans="4:5" ht="14.4" x14ac:dyDescent="0.55000000000000004">
      <c r="D14261" s="286"/>
      <c r="E14261" s="288"/>
    </row>
    <row r="14262" spans="4:5" ht="14.4" x14ac:dyDescent="0.55000000000000004">
      <c r="D14262" s="286"/>
      <c r="E14262" s="288"/>
    </row>
    <row r="14263" spans="4:5" ht="14.4" x14ac:dyDescent="0.55000000000000004">
      <c r="D14263" s="286"/>
      <c r="E14263" s="288"/>
    </row>
    <row r="14264" spans="4:5" ht="14.4" x14ac:dyDescent="0.55000000000000004">
      <c r="D14264" s="286"/>
      <c r="E14264" s="288"/>
    </row>
    <row r="14265" spans="4:5" ht="14.4" x14ac:dyDescent="0.55000000000000004">
      <c r="D14265" s="286"/>
      <c r="E14265" s="288"/>
    </row>
    <row r="14266" spans="4:5" ht="14.4" x14ac:dyDescent="0.55000000000000004">
      <c r="D14266" s="286"/>
      <c r="E14266" s="288"/>
    </row>
    <row r="14267" spans="4:5" ht="14.4" x14ac:dyDescent="0.55000000000000004">
      <c r="D14267" s="286"/>
      <c r="E14267" s="288"/>
    </row>
    <row r="14268" spans="4:5" ht="14.4" x14ac:dyDescent="0.55000000000000004">
      <c r="D14268" s="286"/>
      <c r="E14268" s="288"/>
    </row>
    <row r="14269" spans="4:5" ht="14.4" x14ac:dyDescent="0.55000000000000004">
      <c r="D14269" s="286"/>
      <c r="E14269" s="288"/>
    </row>
    <row r="14270" spans="4:5" ht="14.4" x14ac:dyDescent="0.55000000000000004">
      <c r="D14270" s="286"/>
      <c r="E14270" s="288"/>
    </row>
    <row r="14271" spans="4:5" ht="14.4" x14ac:dyDescent="0.55000000000000004">
      <c r="D14271" s="286"/>
      <c r="E14271" s="288"/>
    </row>
    <row r="14272" spans="4:5" ht="14.4" x14ac:dyDescent="0.55000000000000004">
      <c r="D14272" s="286"/>
      <c r="E14272" s="288"/>
    </row>
    <row r="14273" spans="4:5" ht="14.4" x14ac:dyDescent="0.55000000000000004">
      <c r="D14273" s="286"/>
      <c r="E14273" s="288"/>
    </row>
    <row r="14274" spans="4:5" ht="14.4" x14ac:dyDescent="0.55000000000000004">
      <c r="D14274" s="286"/>
      <c r="E14274" s="288"/>
    </row>
    <row r="14275" spans="4:5" ht="14.4" x14ac:dyDescent="0.55000000000000004">
      <c r="D14275" s="286"/>
      <c r="E14275" s="288"/>
    </row>
    <row r="14276" spans="4:5" ht="14.4" x14ac:dyDescent="0.55000000000000004">
      <c r="D14276" s="286"/>
      <c r="E14276" s="288"/>
    </row>
    <row r="14277" spans="4:5" ht="14.4" x14ac:dyDescent="0.55000000000000004">
      <c r="D14277" s="286"/>
      <c r="E14277" s="288"/>
    </row>
    <row r="14278" spans="4:5" ht="14.4" x14ac:dyDescent="0.55000000000000004">
      <c r="D14278" s="286"/>
      <c r="E14278" s="288"/>
    </row>
    <row r="14279" spans="4:5" ht="14.4" x14ac:dyDescent="0.55000000000000004">
      <c r="D14279" s="286"/>
      <c r="E14279" s="288"/>
    </row>
    <row r="14280" spans="4:5" ht="14.4" x14ac:dyDescent="0.55000000000000004">
      <c r="D14280" s="286"/>
      <c r="E14280" s="288"/>
    </row>
    <row r="14281" spans="4:5" ht="14.4" x14ac:dyDescent="0.55000000000000004">
      <c r="D14281" s="286"/>
      <c r="E14281" s="288"/>
    </row>
    <row r="14282" spans="4:5" ht="14.4" x14ac:dyDescent="0.55000000000000004">
      <c r="D14282" s="286"/>
      <c r="E14282" s="288"/>
    </row>
    <row r="14283" spans="4:5" ht="14.4" x14ac:dyDescent="0.55000000000000004">
      <c r="D14283" s="286"/>
      <c r="E14283" s="288"/>
    </row>
    <row r="14284" spans="4:5" ht="14.4" x14ac:dyDescent="0.55000000000000004">
      <c r="D14284" s="286"/>
      <c r="E14284" s="288"/>
    </row>
    <row r="14285" spans="4:5" ht="14.4" x14ac:dyDescent="0.55000000000000004">
      <c r="D14285" s="286"/>
      <c r="E14285" s="288"/>
    </row>
    <row r="14286" spans="4:5" ht="14.4" x14ac:dyDescent="0.55000000000000004">
      <c r="D14286" s="286"/>
      <c r="E14286" s="288"/>
    </row>
    <row r="14287" spans="4:5" ht="14.4" x14ac:dyDescent="0.55000000000000004">
      <c r="D14287" s="286"/>
      <c r="E14287" s="288"/>
    </row>
    <row r="14288" spans="4:5" ht="14.4" x14ac:dyDescent="0.55000000000000004">
      <c r="D14288" s="286"/>
      <c r="E14288" s="288"/>
    </row>
    <row r="14289" spans="4:5" ht="14.4" x14ac:dyDescent="0.55000000000000004">
      <c r="D14289" s="286"/>
      <c r="E14289" s="288"/>
    </row>
    <row r="14290" spans="4:5" ht="14.4" x14ac:dyDescent="0.55000000000000004">
      <c r="D14290" s="286"/>
      <c r="E14290" s="288"/>
    </row>
    <row r="14291" spans="4:5" ht="14.4" x14ac:dyDescent="0.55000000000000004">
      <c r="D14291" s="286"/>
      <c r="E14291" s="288"/>
    </row>
    <row r="14292" spans="4:5" ht="14.4" x14ac:dyDescent="0.55000000000000004">
      <c r="D14292" s="286"/>
      <c r="E14292" s="288"/>
    </row>
    <row r="14293" spans="4:5" ht="14.4" x14ac:dyDescent="0.55000000000000004">
      <c r="D14293" s="286"/>
      <c r="E14293" s="288"/>
    </row>
    <row r="14294" spans="4:5" ht="14.4" x14ac:dyDescent="0.55000000000000004">
      <c r="D14294" s="286"/>
      <c r="E14294" s="288"/>
    </row>
    <row r="14295" spans="4:5" ht="14.4" x14ac:dyDescent="0.55000000000000004">
      <c r="D14295" s="286"/>
      <c r="E14295" s="288"/>
    </row>
    <row r="14296" spans="4:5" ht="14.4" x14ac:dyDescent="0.55000000000000004">
      <c r="D14296" s="286"/>
      <c r="E14296" s="288"/>
    </row>
    <row r="14297" spans="4:5" ht="14.4" x14ac:dyDescent="0.55000000000000004">
      <c r="D14297" s="286"/>
      <c r="E14297" s="288"/>
    </row>
    <row r="14298" spans="4:5" ht="14.4" x14ac:dyDescent="0.55000000000000004">
      <c r="D14298" s="286"/>
      <c r="E14298" s="288"/>
    </row>
    <row r="14299" spans="4:5" ht="14.4" x14ac:dyDescent="0.55000000000000004">
      <c r="D14299" s="286"/>
      <c r="E14299" s="288"/>
    </row>
    <row r="14300" spans="4:5" ht="14.4" x14ac:dyDescent="0.55000000000000004">
      <c r="D14300" s="286"/>
      <c r="E14300" s="288"/>
    </row>
    <row r="14301" spans="4:5" ht="14.4" x14ac:dyDescent="0.55000000000000004">
      <c r="D14301" s="286"/>
      <c r="E14301" s="288"/>
    </row>
    <row r="14302" spans="4:5" ht="14.4" x14ac:dyDescent="0.55000000000000004">
      <c r="D14302" s="286"/>
      <c r="E14302" s="288"/>
    </row>
    <row r="14303" spans="4:5" ht="14.4" x14ac:dyDescent="0.55000000000000004">
      <c r="D14303" s="286"/>
      <c r="E14303" s="288"/>
    </row>
    <row r="14304" spans="4:5" ht="14.4" x14ac:dyDescent="0.55000000000000004">
      <c r="D14304" s="286"/>
      <c r="E14304" s="288"/>
    </row>
    <row r="14305" spans="4:5" ht="14.4" x14ac:dyDescent="0.55000000000000004">
      <c r="D14305" s="286"/>
      <c r="E14305" s="288"/>
    </row>
    <row r="14306" spans="4:5" ht="14.4" x14ac:dyDescent="0.55000000000000004">
      <c r="D14306" s="286"/>
      <c r="E14306" s="288"/>
    </row>
    <row r="14307" spans="4:5" ht="14.4" x14ac:dyDescent="0.55000000000000004">
      <c r="D14307" s="286"/>
      <c r="E14307" s="288"/>
    </row>
    <row r="14308" spans="4:5" ht="14.4" x14ac:dyDescent="0.55000000000000004">
      <c r="D14308" s="286"/>
      <c r="E14308" s="288"/>
    </row>
    <row r="14309" spans="4:5" ht="14.4" x14ac:dyDescent="0.55000000000000004">
      <c r="D14309" s="286"/>
      <c r="E14309" s="288"/>
    </row>
    <row r="14310" spans="4:5" ht="14.4" x14ac:dyDescent="0.55000000000000004">
      <c r="D14310" s="286"/>
      <c r="E14310" s="288"/>
    </row>
    <row r="14311" spans="4:5" ht="14.4" x14ac:dyDescent="0.55000000000000004">
      <c r="D14311" s="286"/>
      <c r="E14311" s="288"/>
    </row>
    <row r="14312" spans="4:5" ht="14.4" x14ac:dyDescent="0.55000000000000004">
      <c r="D14312" s="286"/>
      <c r="E14312" s="288"/>
    </row>
    <row r="14313" spans="4:5" ht="14.4" x14ac:dyDescent="0.55000000000000004">
      <c r="D14313" s="286"/>
      <c r="E14313" s="288"/>
    </row>
    <row r="14314" spans="4:5" ht="14.4" x14ac:dyDescent="0.55000000000000004">
      <c r="D14314" s="286"/>
      <c r="E14314" s="288"/>
    </row>
    <row r="14315" spans="4:5" ht="14.4" x14ac:dyDescent="0.55000000000000004">
      <c r="D14315" s="286"/>
      <c r="E14315" s="288"/>
    </row>
    <row r="14316" spans="4:5" ht="14.4" x14ac:dyDescent="0.55000000000000004">
      <c r="D14316" s="286"/>
      <c r="E14316" s="288"/>
    </row>
    <row r="14317" spans="4:5" ht="14.4" x14ac:dyDescent="0.55000000000000004">
      <c r="D14317" s="286"/>
      <c r="E14317" s="288"/>
    </row>
    <row r="14318" spans="4:5" ht="14.4" x14ac:dyDescent="0.55000000000000004">
      <c r="D14318" s="286"/>
      <c r="E14318" s="288"/>
    </row>
    <row r="14319" spans="4:5" ht="14.4" x14ac:dyDescent="0.55000000000000004">
      <c r="D14319" s="286"/>
      <c r="E14319" s="288"/>
    </row>
    <row r="14320" spans="4:5" ht="14.4" x14ac:dyDescent="0.55000000000000004">
      <c r="D14320" s="286"/>
      <c r="E14320" s="288"/>
    </row>
    <row r="14321" spans="4:5" ht="14.4" x14ac:dyDescent="0.55000000000000004">
      <c r="D14321" s="286"/>
      <c r="E14321" s="288"/>
    </row>
    <row r="14322" spans="4:5" ht="14.4" x14ac:dyDescent="0.55000000000000004">
      <c r="D14322" s="286"/>
      <c r="E14322" s="288"/>
    </row>
    <row r="14323" spans="4:5" ht="14.4" x14ac:dyDescent="0.55000000000000004">
      <c r="D14323" s="286"/>
      <c r="E14323" s="288"/>
    </row>
    <row r="14324" spans="4:5" ht="14.4" x14ac:dyDescent="0.55000000000000004">
      <c r="D14324" s="286"/>
      <c r="E14324" s="288"/>
    </row>
    <row r="14325" spans="4:5" ht="14.4" x14ac:dyDescent="0.55000000000000004">
      <c r="D14325" s="286"/>
      <c r="E14325" s="288"/>
    </row>
    <row r="14326" spans="4:5" ht="14.4" x14ac:dyDescent="0.55000000000000004">
      <c r="D14326" s="286"/>
      <c r="E14326" s="288"/>
    </row>
    <row r="14327" spans="4:5" ht="14.4" x14ac:dyDescent="0.55000000000000004">
      <c r="D14327" s="286"/>
      <c r="E14327" s="288"/>
    </row>
    <row r="14328" spans="4:5" ht="14.4" x14ac:dyDescent="0.55000000000000004">
      <c r="D14328" s="286"/>
      <c r="E14328" s="288"/>
    </row>
    <row r="14329" spans="4:5" ht="14.4" x14ac:dyDescent="0.55000000000000004">
      <c r="D14329" s="286"/>
      <c r="E14329" s="288"/>
    </row>
    <row r="14330" spans="4:5" ht="14.4" x14ac:dyDescent="0.55000000000000004">
      <c r="D14330" s="286"/>
      <c r="E14330" s="288"/>
    </row>
    <row r="14331" spans="4:5" ht="14.4" x14ac:dyDescent="0.55000000000000004">
      <c r="D14331" s="286"/>
      <c r="E14331" s="288"/>
    </row>
    <row r="14332" spans="4:5" ht="14.4" x14ac:dyDescent="0.55000000000000004">
      <c r="D14332" s="286"/>
      <c r="E14332" s="288"/>
    </row>
    <row r="14333" spans="4:5" ht="14.4" x14ac:dyDescent="0.55000000000000004">
      <c r="D14333" s="286"/>
      <c r="E14333" s="288"/>
    </row>
    <row r="14334" spans="4:5" ht="14.4" x14ac:dyDescent="0.55000000000000004">
      <c r="D14334" s="286"/>
      <c r="E14334" s="288"/>
    </row>
    <row r="14335" spans="4:5" ht="14.4" x14ac:dyDescent="0.55000000000000004">
      <c r="D14335" s="286"/>
      <c r="E14335" s="288"/>
    </row>
    <row r="14336" spans="4:5" ht="14.4" x14ac:dyDescent="0.55000000000000004">
      <c r="D14336" s="286"/>
      <c r="E14336" s="288"/>
    </row>
    <row r="14337" spans="4:5" ht="14.4" x14ac:dyDescent="0.55000000000000004">
      <c r="D14337" s="286"/>
      <c r="E14337" s="288"/>
    </row>
    <row r="14338" spans="4:5" ht="14.4" x14ac:dyDescent="0.55000000000000004">
      <c r="D14338" s="286"/>
      <c r="E14338" s="288"/>
    </row>
    <row r="14339" spans="4:5" ht="14.4" x14ac:dyDescent="0.55000000000000004">
      <c r="D14339" s="286"/>
      <c r="E14339" s="288"/>
    </row>
    <row r="14340" spans="4:5" ht="14.4" x14ac:dyDescent="0.55000000000000004">
      <c r="D14340" s="286"/>
      <c r="E14340" s="288"/>
    </row>
    <row r="14341" spans="4:5" ht="14.4" x14ac:dyDescent="0.55000000000000004">
      <c r="D14341" s="286"/>
      <c r="E14341" s="288"/>
    </row>
    <row r="14342" spans="4:5" ht="14.4" x14ac:dyDescent="0.55000000000000004">
      <c r="D14342" s="286"/>
      <c r="E14342" s="288"/>
    </row>
    <row r="14343" spans="4:5" ht="14.4" x14ac:dyDescent="0.55000000000000004">
      <c r="D14343" s="286"/>
      <c r="E14343" s="288"/>
    </row>
    <row r="14344" spans="4:5" ht="14.4" x14ac:dyDescent="0.55000000000000004">
      <c r="D14344" s="286"/>
      <c r="E14344" s="288"/>
    </row>
    <row r="14345" spans="4:5" ht="14.4" x14ac:dyDescent="0.55000000000000004">
      <c r="D14345" s="286"/>
      <c r="E14345" s="288"/>
    </row>
    <row r="14346" spans="4:5" ht="14.4" x14ac:dyDescent="0.55000000000000004">
      <c r="D14346" s="286"/>
      <c r="E14346" s="288"/>
    </row>
    <row r="14347" spans="4:5" ht="14.4" x14ac:dyDescent="0.55000000000000004">
      <c r="D14347" s="286"/>
      <c r="E14347" s="288"/>
    </row>
    <row r="14348" spans="4:5" ht="14.4" x14ac:dyDescent="0.55000000000000004">
      <c r="D14348" s="286"/>
      <c r="E14348" s="288"/>
    </row>
    <row r="14349" spans="4:5" ht="14.4" x14ac:dyDescent="0.55000000000000004">
      <c r="D14349" s="286"/>
      <c r="E14349" s="288"/>
    </row>
    <row r="14350" spans="4:5" ht="14.4" x14ac:dyDescent="0.55000000000000004">
      <c r="D14350" s="286"/>
      <c r="E14350" s="288"/>
    </row>
    <row r="14351" spans="4:5" ht="14.4" x14ac:dyDescent="0.55000000000000004">
      <c r="D14351" s="286"/>
      <c r="E14351" s="288"/>
    </row>
    <row r="14352" spans="4:5" ht="14.4" x14ac:dyDescent="0.55000000000000004">
      <c r="D14352" s="286"/>
      <c r="E14352" s="288"/>
    </row>
    <row r="14353" spans="4:5" ht="14.4" x14ac:dyDescent="0.55000000000000004">
      <c r="D14353" s="286"/>
      <c r="E14353" s="288"/>
    </row>
    <row r="14354" spans="4:5" ht="14.4" x14ac:dyDescent="0.55000000000000004">
      <c r="D14354" s="286"/>
      <c r="E14354" s="288"/>
    </row>
    <row r="14355" spans="4:5" ht="14.4" x14ac:dyDescent="0.55000000000000004">
      <c r="D14355" s="286"/>
      <c r="E14355" s="288"/>
    </row>
    <row r="14356" spans="4:5" ht="14.4" x14ac:dyDescent="0.55000000000000004">
      <c r="D14356" s="286"/>
      <c r="E14356" s="288"/>
    </row>
    <row r="14357" spans="4:5" ht="14.4" x14ac:dyDescent="0.55000000000000004">
      <c r="D14357" s="286"/>
      <c r="E14357" s="288"/>
    </row>
    <row r="14358" spans="4:5" ht="14.4" x14ac:dyDescent="0.55000000000000004">
      <c r="D14358" s="286"/>
      <c r="E14358" s="288"/>
    </row>
    <row r="14359" spans="4:5" ht="14.4" x14ac:dyDescent="0.55000000000000004">
      <c r="D14359" s="286"/>
      <c r="E14359" s="288"/>
    </row>
    <row r="14360" spans="4:5" ht="14.4" x14ac:dyDescent="0.55000000000000004">
      <c r="D14360" s="286"/>
      <c r="E14360" s="288"/>
    </row>
    <row r="14361" spans="4:5" ht="14.4" x14ac:dyDescent="0.55000000000000004">
      <c r="D14361" s="286"/>
      <c r="E14361" s="288"/>
    </row>
    <row r="14362" spans="4:5" ht="14.4" x14ac:dyDescent="0.55000000000000004">
      <c r="D14362" s="286"/>
      <c r="E14362" s="288"/>
    </row>
    <row r="14363" spans="4:5" ht="14.4" x14ac:dyDescent="0.55000000000000004">
      <c r="D14363" s="286"/>
      <c r="E14363" s="288"/>
    </row>
    <row r="14364" spans="4:5" ht="14.4" x14ac:dyDescent="0.55000000000000004">
      <c r="D14364" s="286"/>
      <c r="E14364" s="288"/>
    </row>
    <row r="14365" spans="4:5" ht="14.4" x14ac:dyDescent="0.55000000000000004">
      <c r="D14365" s="286"/>
      <c r="E14365" s="288"/>
    </row>
    <row r="14366" spans="4:5" ht="14.4" x14ac:dyDescent="0.55000000000000004">
      <c r="D14366" s="286"/>
      <c r="E14366" s="288"/>
    </row>
    <row r="14367" spans="4:5" ht="14.4" x14ac:dyDescent="0.55000000000000004">
      <c r="D14367" s="286"/>
      <c r="E14367" s="288"/>
    </row>
    <row r="14368" spans="4:5" ht="14.4" x14ac:dyDescent="0.55000000000000004">
      <c r="D14368" s="286"/>
      <c r="E14368" s="288"/>
    </row>
    <row r="14369" spans="4:5" ht="14.4" x14ac:dyDescent="0.55000000000000004">
      <c r="D14369" s="286"/>
      <c r="E14369" s="288"/>
    </row>
    <row r="14370" spans="4:5" ht="14.4" x14ac:dyDescent="0.55000000000000004">
      <c r="D14370" s="286"/>
      <c r="E14370" s="288"/>
    </row>
    <row r="14371" spans="4:5" ht="14.4" x14ac:dyDescent="0.55000000000000004">
      <c r="D14371" s="286"/>
      <c r="E14371" s="288"/>
    </row>
    <row r="14372" spans="4:5" ht="14.4" x14ac:dyDescent="0.55000000000000004">
      <c r="D14372" s="286"/>
      <c r="E14372" s="288"/>
    </row>
    <row r="14373" spans="4:5" ht="14.4" x14ac:dyDescent="0.55000000000000004">
      <c r="D14373" s="286"/>
      <c r="E14373" s="288"/>
    </row>
    <row r="14374" spans="4:5" ht="14.4" x14ac:dyDescent="0.55000000000000004">
      <c r="D14374" s="286"/>
      <c r="E14374" s="288"/>
    </row>
    <row r="14375" spans="4:5" ht="14.4" x14ac:dyDescent="0.55000000000000004">
      <c r="D14375" s="286"/>
      <c r="E14375" s="288"/>
    </row>
    <row r="14376" spans="4:5" ht="14.4" x14ac:dyDescent="0.55000000000000004">
      <c r="D14376" s="286"/>
      <c r="E14376" s="288"/>
    </row>
    <row r="14377" spans="4:5" ht="14.4" x14ac:dyDescent="0.55000000000000004">
      <c r="D14377" s="286"/>
      <c r="E14377" s="288"/>
    </row>
    <row r="14378" spans="4:5" ht="14.4" x14ac:dyDescent="0.55000000000000004">
      <c r="D14378" s="286"/>
      <c r="E14378" s="288"/>
    </row>
    <row r="14379" spans="4:5" ht="14.4" x14ac:dyDescent="0.55000000000000004">
      <c r="D14379" s="286"/>
      <c r="E14379" s="288"/>
    </row>
    <row r="14380" spans="4:5" ht="14.4" x14ac:dyDescent="0.55000000000000004">
      <c r="D14380" s="286"/>
      <c r="E14380" s="288"/>
    </row>
    <row r="14381" spans="4:5" ht="14.4" x14ac:dyDescent="0.55000000000000004">
      <c r="D14381" s="286"/>
      <c r="E14381" s="288"/>
    </row>
    <row r="14382" spans="4:5" ht="14.4" x14ac:dyDescent="0.55000000000000004">
      <c r="D14382" s="286"/>
      <c r="E14382" s="288"/>
    </row>
    <row r="14383" spans="4:5" ht="14.4" x14ac:dyDescent="0.55000000000000004">
      <c r="D14383" s="286"/>
      <c r="E14383" s="288"/>
    </row>
    <row r="14384" spans="4:5" ht="14.4" x14ac:dyDescent="0.55000000000000004">
      <c r="D14384" s="286"/>
      <c r="E14384" s="288"/>
    </row>
    <row r="14385" spans="4:5" ht="14.4" x14ac:dyDescent="0.55000000000000004">
      <c r="D14385" s="286"/>
      <c r="E14385" s="288"/>
    </row>
    <row r="14386" spans="4:5" ht="14.4" x14ac:dyDescent="0.55000000000000004">
      <c r="D14386" s="286"/>
      <c r="E14386" s="288"/>
    </row>
    <row r="14387" spans="4:5" ht="14.4" x14ac:dyDescent="0.55000000000000004">
      <c r="D14387" s="286"/>
      <c r="E14387" s="288"/>
    </row>
    <row r="14388" spans="4:5" ht="14.4" x14ac:dyDescent="0.55000000000000004">
      <c r="D14388" s="286"/>
      <c r="E14388" s="288"/>
    </row>
    <row r="14389" spans="4:5" ht="14.4" x14ac:dyDescent="0.55000000000000004">
      <c r="D14389" s="286"/>
      <c r="E14389" s="288"/>
    </row>
    <row r="14390" spans="4:5" ht="14.4" x14ac:dyDescent="0.55000000000000004">
      <c r="D14390" s="286"/>
      <c r="E14390" s="288"/>
    </row>
    <row r="14391" spans="4:5" ht="14.4" x14ac:dyDescent="0.55000000000000004">
      <c r="D14391" s="286"/>
      <c r="E14391" s="288"/>
    </row>
    <row r="14392" spans="4:5" ht="14.4" x14ac:dyDescent="0.55000000000000004">
      <c r="D14392" s="286"/>
      <c r="E14392" s="288"/>
    </row>
    <row r="14393" spans="4:5" ht="14.4" x14ac:dyDescent="0.55000000000000004">
      <c r="D14393" s="286"/>
      <c r="E14393" s="288"/>
    </row>
    <row r="14394" spans="4:5" ht="14.4" x14ac:dyDescent="0.55000000000000004">
      <c r="D14394" s="286"/>
      <c r="E14394" s="288"/>
    </row>
    <row r="14395" spans="4:5" ht="14.4" x14ac:dyDescent="0.55000000000000004">
      <c r="D14395" s="286"/>
      <c r="E14395" s="288"/>
    </row>
    <row r="14396" spans="4:5" ht="14.4" x14ac:dyDescent="0.55000000000000004">
      <c r="D14396" s="286"/>
      <c r="E14396" s="288"/>
    </row>
    <row r="14397" spans="4:5" ht="14.4" x14ac:dyDescent="0.55000000000000004">
      <c r="D14397" s="286"/>
      <c r="E14397" s="288"/>
    </row>
    <row r="14398" spans="4:5" ht="14.4" x14ac:dyDescent="0.55000000000000004">
      <c r="D14398" s="286"/>
      <c r="E14398" s="288"/>
    </row>
    <row r="14399" spans="4:5" ht="14.4" x14ac:dyDescent="0.55000000000000004">
      <c r="D14399" s="286"/>
      <c r="E14399" s="288"/>
    </row>
    <row r="14400" spans="4:5" ht="14.4" x14ac:dyDescent="0.55000000000000004">
      <c r="D14400" s="286"/>
      <c r="E14400" s="288"/>
    </row>
    <row r="14401" spans="4:5" ht="14.4" x14ac:dyDescent="0.55000000000000004">
      <c r="D14401" s="286"/>
      <c r="E14401" s="288"/>
    </row>
    <row r="14402" spans="4:5" ht="14.4" x14ac:dyDescent="0.55000000000000004">
      <c r="D14402" s="286"/>
      <c r="E14402" s="288"/>
    </row>
    <row r="14403" spans="4:5" ht="14.4" x14ac:dyDescent="0.55000000000000004">
      <c r="D14403" s="286"/>
      <c r="E14403" s="288"/>
    </row>
    <row r="14404" spans="4:5" ht="14.4" x14ac:dyDescent="0.55000000000000004">
      <c r="D14404" s="286"/>
      <c r="E14404" s="288"/>
    </row>
    <row r="14405" spans="4:5" ht="14.4" x14ac:dyDescent="0.55000000000000004">
      <c r="D14405" s="286"/>
      <c r="E14405" s="288"/>
    </row>
    <row r="14406" spans="4:5" ht="14.4" x14ac:dyDescent="0.55000000000000004">
      <c r="D14406" s="286"/>
      <c r="E14406" s="288"/>
    </row>
    <row r="14407" spans="4:5" ht="14.4" x14ac:dyDescent="0.55000000000000004">
      <c r="D14407" s="286"/>
      <c r="E14407" s="288"/>
    </row>
    <row r="14408" spans="4:5" ht="14.4" x14ac:dyDescent="0.55000000000000004">
      <c r="D14408" s="286"/>
      <c r="E14408" s="288"/>
    </row>
    <row r="14409" spans="4:5" ht="14.4" x14ac:dyDescent="0.55000000000000004">
      <c r="D14409" s="286"/>
      <c r="E14409" s="288"/>
    </row>
    <row r="14410" spans="4:5" ht="14.4" x14ac:dyDescent="0.55000000000000004">
      <c r="D14410" s="286"/>
      <c r="E14410" s="288"/>
    </row>
    <row r="14411" spans="4:5" ht="14.4" x14ac:dyDescent="0.55000000000000004">
      <c r="D14411" s="286"/>
      <c r="E14411" s="288"/>
    </row>
    <row r="14412" spans="4:5" ht="14.4" x14ac:dyDescent="0.55000000000000004">
      <c r="D14412" s="286"/>
      <c r="E14412" s="288"/>
    </row>
    <row r="14413" spans="4:5" ht="14.4" x14ac:dyDescent="0.55000000000000004">
      <c r="D14413" s="286"/>
      <c r="E14413" s="288"/>
    </row>
    <row r="14414" spans="4:5" ht="14.4" x14ac:dyDescent="0.55000000000000004">
      <c r="D14414" s="286"/>
      <c r="E14414" s="288"/>
    </row>
    <row r="14415" spans="4:5" ht="14.4" x14ac:dyDescent="0.55000000000000004">
      <c r="D14415" s="286"/>
      <c r="E14415" s="288"/>
    </row>
    <row r="14416" spans="4:5" ht="14.4" x14ac:dyDescent="0.55000000000000004">
      <c r="D14416" s="286"/>
      <c r="E14416" s="288"/>
    </row>
    <row r="14417" spans="4:5" ht="14.4" x14ac:dyDescent="0.55000000000000004">
      <c r="D14417" s="286"/>
      <c r="E14417" s="288"/>
    </row>
    <row r="14418" spans="4:5" ht="14.4" x14ac:dyDescent="0.55000000000000004">
      <c r="D14418" s="286"/>
      <c r="E14418" s="288"/>
    </row>
    <row r="14419" spans="4:5" ht="14.4" x14ac:dyDescent="0.55000000000000004">
      <c r="D14419" s="286"/>
      <c r="E14419" s="288"/>
    </row>
    <row r="14420" spans="4:5" ht="14.4" x14ac:dyDescent="0.55000000000000004">
      <c r="D14420" s="286"/>
      <c r="E14420" s="288"/>
    </row>
    <row r="14421" spans="4:5" ht="14.4" x14ac:dyDescent="0.55000000000000004">
      <c r="D14421" s="286"/>
      <c r="E14421" s="288"/>
    </row>
    <row r="14422" spans="4:5" ht="14.4" x14ac:dyDescent="0.55000000000000004">
      <c r="D14422" s="286"/>
      <c r="E14422" s="288"/>
    </row>
    <row r="14423" spans="4:5" ht="14.4" x14ac:dyDescent="0.55000000000000004">
      <c r="D14423" s="286"/>
      <c r="E14423" s="288"/>
    </row>
    <row r="14424" spans="4:5" ht="14.4" x14ac:dyDescent="0.55000000000000004">
      <c r="D14424" s="286"/>
      <c r="E14424" s="288"/>
    </row>
    <row r="14425" spans="4:5" ht="14.4" x14ac:dyDescent="0.55000000000000004">
      <c r="D14425" s="286"/>
      <c r="E14425" s="288"/>
    </row>
    <row r="14426" spans="4:5" ht="14.4" x14ac:dyDescent="0.55000000000000004">
      <c r="D14426" s="286"/>
      <c r="E14426" s="288"/>
    </row>
    <row r="14427" spans="4:5" ht="14.4" x14ac:dyDescent="0.55000000000000004">
      <c r="D14427" s="286"/>
      <c r="E14427" s="288"/>
    </row>
    <row r="14428" spans="4:5" ht="14.4" x14ac:dyDescent="0.55000000000000004">
      <c r="D14428" s="286"/>
      <c r="E14428" s="288"/>
    </row>
    <row r="14429" spans="4:5" ht="14.4" x14ac:dyDescent="0.55000000000000004">
      <c r="D14429" s="286"/>
      <c r="E14429" s="288"/>
    </row>
    <row r="14430" spans="4:5" ht="14.4" x14ac:dyDescent="0.55000000000000004">
      <c r="D14430" s="286"/>
      <c r="E14430" s="288"/>
    </row>
    <row r="14431" spans="4:5" ht="14.4" x14ac:dyDescent="0.55000000000000004">
      <c r="D14431" s="286"/>
      <c r="E14431" s="288"/>
    </row>
    <row r="14432" spans="4:5" ht="14.4" x14ac:dyDescent="0.55000000000000004">
      <c r="D14432" s="286"/>
      <c r="E14432" s="288"/>
    </row>
    <row r="14433" spans="4:5" ht="14.4" x14ac:dyDescent="0.55000000000000004">
      <c r="D14433" s="286"/>
      <c r="E14433" s="288"/>
    </row>
    <row r="14434" spans="4:5" ht="14.4" x14ac:dyDescent="0.55000000000000004">
      <c r="D14434" s="286"/>
      <c r="E14434" s="288"/>
    </row>
    <row r="14435" spans="4:5" ht="14.4" x14ac:dyDescent="0.55000000000000004">
      <c r="D14435" s="286"/>
      <c r="E14435" s="288"/>
    </row>
    <row r="14436" spans="4:5" ht="14.4" x14ac:dyDescent="0.55000000000000004">
      <c r="D14436" s="286"/>
      <c r="E14436" s="288"/>
    </row>
    <row r="14437" spans="4:5" ht="14.4" x14ac:dyDescent="0.55000000000000004">
      <c r="D14437" s="286"/>
      <c r="E14437" s="288"/>
    </row>
    <row r="14438" spans="4:5" ht="14.4" x14ac:dyDescent="0.55000000000000004">
      <c r="D14438" s="286"/>
      <c r="E14438" s="288"/>
    </row>
    <row r="14439" spans="4:5" ht="14.4" x14ac:dyDescent="0.55000000000000004">
      <c r="D14439" s="286"/>
      <c r="E14439" s="288"/>
    </row>
    <row r="14440" spans="4:5" ht="14.4" x14ac:dyDescent="0.55000000000000004">
      <c r="D14440" s="286"/>
      <c r="E14440" s="288"/>
    </row>
    <row r="14441" spans="4:5" ht="14.4" x14ac:dyDescent="0.55000000000000004">
      <c r="D14441" s="286"/>
      <c r="E14441" s="288"/>
    </row>
    <row r="14442" spans="4:5" ht="14.4" x14ac:dyDescent="0.55000000000000004">
      <c r="D14442" s="286"/>
      <c r="E14442" s="288"/>
    </row>
    <row r="14443" spans="4:5" ht="14.4" x14ac:dyDescent="0.55000000000000004">
      <c r="D14443" s="286"/>
      <c r="E14443" s="288"/>
    </row>
    <row r="14444" spans="4:5" ht="14.4" x14ac:dyDescent="0.55000000000000004">
      <c r="D14444" s="286"/>
      <c r="E14444" s="288"/>
    </row>
    <row r="14445" spans="4:5" ht="14.4" x14ac:dyDescent="0.55000000000000004">
      <c r="D14445" s="286"/>
      <c r="E14445" s="288"/>
    </row>
    <row r="14446" spans="4:5" ht="14.4" x14ac:dyDescent="0.55000000000000004">
      <c r="D14446" s="286"/>
      <c r="E14446" s="288"/>
    </row>
    <row r="14447" spans="4:5" ht="14.4" x14ac:dyDescent="0.55000000000000004">
      <c r="D14447" s="286"/>
      <c r="E14447" s="288"/>
    </row>
    <row r="14448" spans="4:5" ht="14.4" x14ac:dyDescent="0.55000000000000004">
      <c r="D14448" s="286"/>
      <c r="E14448" s="288"/>
    </row>
    <row r="14449" spans="4:5" ht="14.4" x14ac:dyDescent="0.55000000000000004">
      <c r="D14449" s="286"/>
      <c r="E14449" s="288"/>
    </row>
    <row r="14450" spans="4:5" ht="14.4" x14ac:dyDescent="0.55000000000000004">
      <c r="D14450" s="286"/>
      <c r="E14450" s="288"/>
    </row>
    <row r="14451" spans="4:5" ht="14.4" x14ac:dyDescent="0.55000000000000004">
      <c r="D14451" s="286"/>
      <c r="E14451" s="288"/>
    </row>
    <row r="14452" spans="4:5" ht="14.4" x14ac:dyDescent="0.55000000000000004">
      <c r="D14452" s="286"/>
      <c r="E14452" s="288"/>
    </row>
    <row r="14453" spans="4:5" ht="14.4" x14ac:dyDescent="0.55000000000000004">
      <c r="D14453" s="286"/>
      <c r="E14453" s="288"/>
    </row>
    <row r="14454" spans="4:5" ht="14.4" x14ac:dyDescent="0.55000000000000004">
      <c r="D14454" s="286"/>
      <c r="E14454" s="288"/>
    </row>
    <row r="14455" spans="4:5" ht="14.4" x14ac:dyDescent="0.55000000000000004">
      <c r="D14455" s="286"/>
      <c r="E14455" s="288"/>
    </row>
    <row r="14456" spans="4:5" ht="14.4" x14ac:dyDescent="0.55000000000000004">
      <c r="D14456" s="286"/>
      <c r="E14456" s="288"/>
    </row>
    <row r="14457" spans="4:5" ht="14.4" x14ac:dyDescent="0.55000000000000004">
      <c r="D14457" s="286"/>
      <c r="E14457" s="288"/>
    </row>
    <row r="14458" spans="4:5" ht="14.4" x14ac:dyDescent="0.55000000000000004">
      <c r="D14458" s="286"/>
      <c r="E14458" s="288"/>
    </row>
    <row r="14459" spans="4:5" ht="14.4" x14ac:dyDescent="0.55000000000000004">
      <c r="D14459" s="286"/>
      <c r="E14459" s="288"/>
    </row>
    <row r="14460" spans="4:5" ht="14.4" x14ac:dyDescent="0.55000000000000004">
      <c r="D14460" s="286"/>
      <c r="E14460" s="288"/>
    </row>
    <row r="14461" spans="4:5" ht="14.4" x14ac:dyDescent="0.55000000000000004">
      <c r="D14461" s="286"/>
      <c r="E14461" s="288"/>
    </row>
    <row r="14462" spans="4:5" ht="14.4" x14ac:dyDescent="0.55000000000000004">
      <c r="D14462" s="286"/>
      <c r="E14462" s="288"/>
    </row>
    <row r="14463" spans="4:5" ht="14.4" x14ac:dyDescent="0.55000000000000004">
      <c r="D14463" s="286"/>
      <c r="E14463" s="288"/>
    </row>
    <row r="14464" spans="4:5" ht="14.4" x14ac:dyDescent="0.55000000000000004">
      <c r="D14464" s="286"/>
      <c r="E14464" s="288"/>
    </row>
    <row r="14465" spans="4:5" ht="14.4" x14ac:dyDescent="0.55000000000000004">
      <c r="D14465" s="286"/>
      <c r="E14465" s="288"/>
    </row>
    <row r="14466" spans="4:5" ht="14.4" x14ac:dyDescent="0.55000000000000004">
      <c r="D14466" s="286"/>
      <c r="E14466" s="288"/>
    </row>
    <row r="14467" spans="4:5" ht="14.4" x14ac:dyDescent="0.55000000000000004">
      <c r="D14467" s="286"/>
      <c r="E14467" s="288"/>
    </row>
    <row r="14468" spans="4:5" ht="14.4" x14ac:dyDescent="0.55000000000000004">
      <c r="D14468" s="286"/>
      <c r="E14468" s="288"/>
    </row>
    <row r="14469" spans="4:5" ht="14.4" x14ac:dyDescent="0.55000000000000004">
      <c r="D14469" s="286"/>
      <c r="E14469" s="288"/>
    </row>
    <row r="14470" spans="4:5" ht="14.4" x14ac:dyDescent="0.55000000000000004">
      <c r="D14470" s="286"/>
      <c r="E14470" s="288"/>
    </row>
    <row r="14471" spans="4:5" ht="14.4" x14ac:dyDescent="0.55000000000000004">
      <c r="D14471" s="286"/>
      <c r="E14471" s="288"/>
    </row>
    <row r="14472" spans="4:5" ht="14.4" x14ac:dyDescent="0.55000000000000004">
      <c r="D14472" s="286"/>
      <c r="E14472" s="288"/>
    </row>
    <row r="14473" spans="4:5" ht="14.4" x14ac:dyDescent="0.55000000000000004">
      <c r="D14473" s="286"/>
      <c r="E14473" s="288"/>
    </row>
    <row r="14474" spans="4:5" ht="14.4" x14ac:dyDescent="0.55000000000000004">
      <c r="D14474" s="286"/>
      <c r="E14474" s="288"/>
    </row>
    <row r="14475" spans="4:5" ht="14.4" x14ac:dyDescent="0.55000000000000004">
      <c r="D14475" s="286"/>
      <c r="E14475" s="288"/>
    </row>
    <row r="14476" spans="4:5" ht="14.4" x14ac:dyDescent="0.55000000000000004">
      <c r="D14476" s="286"/>
      <c r="E14476" s="288"/>
    </row>
    <row r="14477" spans="4:5" ht="14.4" x14ac:dyDescent="0.55000000000000004">
      <c r="D14477" s="286"/>
      <c r="E14477" s="288"/>
    </row>
    <row r="14478" spans="4:5" ht="14.4" x14ac:dyDescent="0.55000000000000004">
      <c r="D14478" s="286"/>
      <c r="E14478" s="288"/>
    </row>
    <row r="14479" spans="4:5" ht="14.4" x14ac:dyDescent="0.55000000000000004">
      <c r="D14479" s="286"/>
      <c r="E14479" s="288"/>
    </row>
    <row r="14480" spans="4:5" ht="14.4" x14ac:dyDescent="0.55000000000000004">
      <c r="D14480" s="286"/>
      <c r="E14480" s="288"/>
    </row>
    <row r="14481" spans="4:5" ht="14.4" x14ac:dyDescent="0.55000000000000004">
      <c r="D14481" s="286"/>
      <c r="E14481" s="288"/>
    </row>
    <row r="14482" spans="4:5" ht="14.4" x14ac:dyDescent="0.55000000000000004">
      <c r="D14482" s="286"/>
      <c r="E14482" s="288"/>
    </row>
    <row r="14483" spans="4:5" ht="14.4" x14ac:dyDescent="0.55000000000000004">
      <c r="D14483" s="286"/>
      <c r="E14483" s="288"/>
    </row>
    <row r="14484" spans="4:5" ht="14.4" x14ac:dyDescent="0.55000000000000004">
      <c r="D14484" s="286"/>
      <c r="E14484" s="288"/>
    </row>
    <row r="14485" spans="4:5" ht="14.4" x14ac:dyDescent="0.55000000000000004">
      <c r="D14485" s="286"/>
      <c r="E14485" s="288"/>
    </row>
    <row r="14486" spans="4:5" ht="14.4" x14ac:dyDescent="0.55000000000000004">
      <c r="D14486" s="286"/>
      <c r="E14486" s="288"/>
    </row>
    <row r="14487" spans="4:5" ht="14.4" x14ac:dyDescent="0.55000000000000004">
      <c r="D14487" s="286"/>
      <c r="E14487" s="288"/>
    </row>
    <row r="14488" spans="4:5" ht="14.4" x14ac:dyDescent="0.55000000000000004">
      <c r="D14488" s="286"/>
      <c r="E14488" s="288"/>
    </row>
    <row r="14489" spans="4:5" ht="14.4" x14ac:dyDescent="0.55000000000000004">
      <c r="D14489" s="286"/>
      <c r="E14489" s="288"/>
    </row>
    <row r="14490" spans="4:5" ht="14.4" x14ac:dyDescent="0.55000000000000004">
      <c r="D14490" s="286"/>
      <c r="E14490" s="288"/>
    </row>
    <row r="14491" spans="4:5" ht="14.4" x14ac:dyDescent="0.55000000000000004">
      <c r="D14491" s="286"/>
      <c r="E14491" s="288"/>
    </row>
    <row r="14492" spans="4:5" ht="14.4" x14ac:dyDescent="0.55000000000000004">
      <c r="D14492" s="286"/>
      <c r="E14492" s="288"/>
    </row>
    <row r="14493" spans="4:5" ht="14.4" x14ac:dyDescent="0.55000000000000004">
      <c r="D14493" s="286"/>
      <c r="E14493" s="288"/>
    </row>
    <row r="14494" spans="4:5" ht="14.4" x14ac:dyDescent="0.55000000000000004">
      <c r="D14494" s="286"/>
      <c r="E14494" s="288"/>
    </row>
    <row r="14495" spans="4:5" ht="14.4" x14ac:dyDescent="0.55000000000000004">
      <c r="D14495" s="286"/>
      <c r="E14495" s="288"/>
    </row>
    <row r="14496" spans="4:5" ht="14.4" x14ac:dyDescent="0.55000000000000004">
      <c r="D14496" s="286"/>
      <c r="E14496" s="288"/>
    </row>
    <row r="14497" spans="4:5" ht="14.4" x14ac:dyDescent="0.55000000000000004">
      <c r="D14497" s="286"/>
      <c r="E14497" s="288"/>
    </row>
    <row r="14498" spans="4:5" ht="14.4" x14ac:dyDescent="0.55000000000000004">
      <c r="D14498" s="286"/>
      <c r="E14498" s="288"/>
    </row>
    <row r="14499" spans="4:5" ht="14.4" x14ac:dyDescent="0.55000000000000004">
      <c r="D14499" s="286"/>
      <c r="E14499" s="288"/>
    </row>
    <row r="14500" spans="4:5" ht="14.4" x14ac:dyDescent="0.55000000000000004">
      <c r="D14500" s="286"/>
      <c r="E14500" s="288"/>
    </row>
    <row r="14501" spans="4:5" ht="14.4" x14ac:dyDescent="0.55000000000000004">
      <c r="D14501" s="286"/>
      <c r="E14501" s="288"/>
    </row>
    <row r="14502" spans="4:5" ht="14.4" x14ac:dyDescent="0.55000000000000004">
      <c r="D14502" s="286"/>
      <c r="E14502" s="288"/>
    </row>
    <row r="14503" spans="4:5" ht="14.4" x14ac:dyDescent="0.55000000000000004">
      <c r="D14503" s="286"/>
      <c r="E14503" s="288"/>
    </row>
    <row r="14504" spans="4:5" ht="14.4" x14ac:dyDescent="0.55000000000000004">
      <c r="D14504" s="286"/>
      <c r="E14504" s="288"/>
    </row>
    <row r="14505" spans="4:5" ht="14.4" x14ac:dyDescent="0.55000000000000004">
      <c r="D14505" s="286"/>
      <c r="E14505" s="288"/>
    </row>
    <row r="14506" spans="4:5" ht="14.4" x14ac:dyDescent="0.55000000000000004">
      <c r="D14506" s="286"/>
      <c r="E14506" s="288"/>
    </row>
    <row r="14507" spans="4:5" ht="14.4" x14ac:dyDescent="0.55000000000000004">
      <c r="D14507" s="286"/>
      <c r="E14507" s="288"/>
    </row>
    <row r="14508" spans="4:5" ht="14.4" x14ac:dyDescent="0.55000000000000004">
      <c r="D14508" s="286"/>
      <c r="E14508" s="288"/>
    </row>
    <row r="14509" spans="4:5" ht="14.4" x14ac:dyDescent="0.55000000000000004">
      <c r="D14509" s="286"/>
      <c r="E14509" s="288"/>
    </row>
    <row r="14510" spans="4:5" ht="14.4" x14ac:dyDescent="0.55000000000000004">
      <c r="D14510" s="286"/>
      <c r="E14510" s="288"/>
    </row>
    <row r="14511" spans="4:5" ht="14.4" x14ac:dyDescent="0.55000000000000004">
      <c r="D14511" s="286"/>
      <c r="E14511" s="288"/>
    </row>
    <row r="14512" spans="4:5" ht="14.4" x14ac:dyDescent="0.55000000000000004">
      <c r="D14512" s="286"/>
      <c r="E14512" s="288"/>
    </row>
    <row r="14513" spans="4:5" ht="14.4" x14ac:dyDescent="0.55000000000000004">
      <c r="D14513" s="286"/>
      <c r="E14513" s="288"/>
    </row>
    <row r="14514" spans="4:5" ht="14.4" x14ac:dyDescent="0.55000000000000004">
      <c r="D14514" s="286"/>
      <c r="E14514" s="288"/>
    </row>
    <row r="14515" spans="4:5" ht="14.4" x14ac:dyDescent="0.55000000000000004">
      <c r="D14515" s="286"/>
      <c r="E14515" s="288"/>
    </row>
    <row r="14516" spans="4:5" ht="14.4" x14ac:dyDescent="0.55000000000000004">
      <c r="D14516" s="286"/>
      <c r="E14516" s="288"/>
    </row>
    <row r="14517" spans="4:5" ht="14.4" x14ac:dyDescent="0.55000000000000004">
      <c r="D14517" s="286"/>
      <c r="E14517" s="288"/>
    </row>
    <row r="14518" spans="4:5" ht="14.4" x14ac:dyDescent="0.55000000000000004">
      <c r="D14518" s="286"/>
      <c r="E14518" s="288"/>
    </row>
    <row r="14519" spans="4:5" ht="14.4" x14ac:dyDescent="0.55000000000000004">
      <c r="D14519" s="286"/>
      <c r="E14519" s="288"/>
    </row>
    <row r="14520" spans="4:5" ht="14.4" x14ac:dyDescent="0.55000000000000004">
      <c r="D14520" s="286"/>
      <c r="E14520" s="288"/>
    </row>
    <row r="14521" spans="4:5" ht="14.4" x14ac:dyDescent="0.55000000000000004">
      <c r="D14521" s="286"/>
      <c r="E14521" s="288"/>
    </row>
    <row r="14522" spans="4:5" ht="14.4" x14ac:dyDescent="0.55000000000000004">
      <c r="D14522" s="286"/>
      <c r="E14522" s="288"/>
    </row>
    <row r="14523" spans="4:5" ht="14.4" x14ac:dyDescent="0.55000000000000004">
      <c r="D14523" s="286"/>
      <c r="E14523" s="288"/>
    </row>
    <row r="14524" spans="4:5" ht="14.4" x14ac:dyDescent="0.55000000000000004">
      <c r="D14524" s="286"/>
      <c r="E14524" s="288"/>
    </row>
    <row r="14525" spans="4:5" ht="14.4" x14ac:dyDescent="0.55000000000000004">
      <c r="D14525" s="286"/>
      <c r="E14525" s="288"/>
    </row>
    <row r="14526" spans="4:5" ht="14.4" x14ac:dyDescent="0.55000000000000004">
      <c r="D14526" s="286"/>
      <c r="E14526" s="288"/>
    </row>
    <row r="14527" spans="4:5" ht="14.4" x14ac:dyDescent="0.55000000000000004">
      <c r="D14527" s="286"/>
      <c r="E14527" s="288"/>
    </row>
    <row r="14528" spans="4:5" ht="14.4" x14ac:dyDescent="0.55000000000000004">
      <c r="D14528" s="286"/>
      <c r="E14528" s="288"/>
    </row>
    <row r="14529" spans="4:5" ht="14.4" x14ac:dyDescent="0.55000000000000004">
      <c r="D14529" s="286"/>
      <c r="E14529" s="288"/>
    </row>
    <row r="14530" spans="4:5" ht="14.4" x14ac:dyDescent="0.55000000000000004">
      <c r="D14530" s="286"/>
      <c r="E14530" s="288"/>
    </row>
    <row r="14531" spans="4:5" ht="14.4" x14ac:dyDescent="0.55000000000000004">
      <c r="D14531" s="286"/>
      <c r="E14531" s="288"/>
    </row>
    <row r="14532" spans="4:5" ht="14.4" x14ac:dyDescent="0.55000000000000004">
      <c r="D14532" s="286"/>
      <c r="E14532" s="288"/>
    </row>
    <row r="14533" spans="4:5" ht="14.4" x14ac:dyDescent="0.55000000000000004">
      <c r="D14533" s="286"/>
      <c r="E14533" s="288"/>
    </row>
    <row r="14534" spans="4:5" ht="14.4" x14ac:dyDescent="0.55000000000000004">
      <c r="D14534" s="286"/>
      <c r="E14534" s="288"/>
    </row>
    <row r="14535" spans="4:5" ht="14.4" x14ac:dyDescent="0.55000000000000004">
      <c r="D14535" s="286"/>
      <c r="E14535" s="288"/>
    </row>
    <row r="14536" spans="4:5" ht="14.4" x14ac:dyDescent="0.55000000000000004">
      <c r="D14536" s="286"/>
      <c r="E14536" s="288"/>
    </row>
    <row r="14537" spans="4:5" ht="14.4" x14ac:dyDescent="0.55000000000000004">
      <c r="D14537" s="286"/>
      <c r="E14537" s="288"/>
    </row>
    <row r="14538" spans="4:5" ht="14.4" x14ac:dyDescent="0.55000000000000004">
      <c r="D14538" s="286"/>
      <c r="E14538" s="288"/>
    </row>
    <row r="14539" spans="4:5" ht="14.4" x14ac:dyDescent="0.55000000000000004">
      <c r="D14539" s="286"/>
      <c r="E14539" s="288"/>
    </row>
    <row r="14540" spans="4:5" ht="14.4" x14ac:dyDescent="0.55000000000000004">
      <c r="D14540" s="286"/>
      <c r="E14540" s="288"/>
    </row>
    <row r="14541" spans="4:5" ht="14.4" x14ac:dyDescent="0.55000000000000004">
      <c r="D14541" s="286"/>
      <c r="E14541" s="288"/>
    </row>
    <row r="14542" spans="4:5" ht="14.4" x14ac:dyDescent="0.55000000000000004">
      <c r="D14542" s="286"/>
      <c r="E14542" s="288"/>
    </row>
    <row r="14543" spans="4:5" ht="14.4" x14ac:dyDescent="0.55000000000000004">
      <c r="D14543" s="286"/>
      <c r="E14543" s="288"/>
    </row>
    <row r="14544" spans="4:5" ht="14.4" x14ac:dyDescent="0.55000000000000004">
      <c r="D14544" s="286"/>
      <c r="E14544" s="288"/>
    </row>
    <row r="14545" spans="4:5" ht="14.4" x14ac:dyDescent="0.55000000000000004">
      <c r="D14545" s="286"/>
      <c r="E14545" s="288"/>
    </row>
    <row r="14546" spans="4:5" ht="14.4" x14ac:dyDescent="0.55000000000000004">
      <c r="D14546" s="286"/>
      <c r="E14546" s="288"/>
    </row>
    <row r="14547" spans="4:5" ht="14.4" x14ac:dyDescent="0.55000000000000004">
      <c r="D14547" s="286"/>
      <c r="E14547" s="288"/>
    </row>
    <row r="14548" spans="4:5" ht="14.4" x14ac:dyDescent="0.55000000000000004">
      <c r="D14548" s="286"/>
      <c r="E14548" s="288"/>
    </row>
    <row r="14549" spans="4:5" ht="14.4" x14ac:dyDescent="0.55000000000000004">
      <c r="D14549" s="286"/>
      <c r="E14549" s="288"/>
    </row>
    <row r="14550" spans="4:5" ht="14.4" x14ac:dyDescent="0.55000000000000004">
      <c r="D14550" s="286"/>
      <c r="E14550" s="288"/>
    </row>
    <row r="14551" spans="4:5" ht="14.4" x14ac:dyDescent="0.55000000000000004">
      <c r="D14551" s="286"/>
      <c r="E14551" s="288"/>
    </row>
    <row r="14552" spans="4:5" ht="14.4" x14ac:dyDescent="0.55000000000000004">
      <c r="D14552" s="286"/>
      <c r="E14552" s="288"/>
    </row>
    <row r="14553" spans="4:5" ht="14.4" x14ac:dyDescent="0.55000000000000004">
      <c r="D14553" s="286"/>
      <c r="E14553" s="288"/>
    </row>
    <row r="14554" spans="4:5" ht="14.4" x14ac:dyDescent="0.55000000000000004">
      <c r="D14554" s="286"/>
      <c r="E14554" s="288"/>
    </row>
    <row r="14555" spans="4:5" ht="14.4" x14ac:dyDescent="0.55000000000000004">
      <c r="D14555" s="286"/>
      <c r="E14555" s="288"/>
    </row>
    <row r="14556" spans="4:5" ht="14.4" x14ac:dyDescent="0.55000000000000004">
      <c r="D14556" s="286"/>
      <c r="E14556" s="288"/>
    </row>
    <row r="14557" spans="4:5" ht="14.4" x14ac:dyDescent="0.55000000000000004">
      <c r="D14557" s="286"/>
      <c r="E14557" s="288"/>
    </row>
    <row r="14558" spans="4:5" ht="14.4" x14ac:dyDescent="0.55000000000000004">
      <c r="D14558" s="286"/>
      <c r="E14558" s="288"/>
    </row>
    <row r="14559" spans="4:5" ht="14.4" x14ac:dyDescent="0.55000000000000004">
      <c r="D14559" s="286"/>
      <c r="E14559" s="288"/>
    </row>
    <row r="14560" spans="4:5" ht="14.4" x14ac:dyDescent="0.55000000000000004">
      <c r="D14560" s="286"/>
      <c r="E14560" s="288"/>
    </row>
    <row r="14561" spans="4:5" ht="14.4" x14ac:dyDescent="0.55000000000000004">
      <c r="D14561" s="286"/>
      <c r="E14561" s="288"/>
    </row>
    <row r="14562" spans="4:5" ht="14.4" x14ac:dyDescent="0.55000000000000004">
      <c r="D14562" s="286"/>
      <c r="E14562" s="288"/>
    </row>
    <row r="14563" spans="4:5" ht="14.4" x14ac:dyDescent="0.55000000000000004">
      <c r="D14563" s="286"/>
      <c r="E14563" s="288"/>
    </row>
    <row r="14564" spans="4:5" ht="14.4" x14ac:dyDescent="0.55000000000000004">
      <c r="D14564" s="286"/>
      <c r="E14564" s="288"/>
    </row>
    <row r="14565" spans="4:5" ht="14.4" x14ac:dyDescent="0.55000000000000004">
      <c r="D14565" s="286"/>
      <c r="E14565" s="288"/>
    </row>
    <row r="14566" spans="4:5" ht="14.4" x14ac:dyDescent="0.55000000000000004">
      <c r="D14566" s="286"/>
      <c r="E14566" s="288"/>
    </row>
    <row r="14567" spans="4:5" ht="14.4" x14ac:dyDescent="0.55000000000000004">
      <c r="D14567" s="286"/>
      <c r="E14567" s="288"/>
    </row>
    <row r="14568" spans="4:5" ht="14.4" x14ac:dyDescent="0.55000000000000004">
      <c r="D14568" s="286"/>
      <c r="E14568" s="288"/>
    </row>
    <row r="14569" spans="4:5" ht="14.4" x14ac:dyDescent="0.55000000000000004">
      <c r="D14569" s="286"/>
      <c r="E14569" s="288"/>
    </row>
    <row r="14570" spans="4:5" ht="14.4" x14ac:dyDescent="0.55000000000000004">
      <c r="D14570" s="286"/>
      <c r="E14570" s="288"/>
    </row>
    <row r="14571" spans="4:5" ht="14.4" x14ac:dyDescent="0.55000000000000004">
      <c r="D14571" s="286"/>
      <c r="E14571" s="288"/>
    </row>
    <row r="14572" spans="4:5" ht="14.4" x14ac:dyDescent="0.55000000000000004">
      <c r="D14572" s="286"/>
      <c r="E14572" s="288"/>
    </row>
    <row r="14573" spans="4:5" ht="14.4" x14ac:dyDescent="0.55000000000000004">
      <c r="D14573" s="286"/>
      <c r="E14573" s="288"/>
    </row>
    <row r="14574" spans="4:5" ht="14.4" x14ac:dyDescent="0.55000000000000004">
      <c r="D14574" s="286"/>
      <c r="E14574" s="288"/>
    </row>
    <row r="14575" spans="4:5" ht="14.4" x14ac:dyDescent="0.55000000000000004">
      <c r="D14575" s="286"/>
      <c r="E14575" s="288"/>
    </row>
    <row r="14576" spans="4:5" ht="14.4" x14ac:dyDescent="0.55000000000000004">
      <c r="D14576" s="286"/>
      <c r="E14576" s="288"/>
    </row>
    <row r="14577" spans="4:5" ht="14.4" x14ac:dyDescent="0.55000000000000004">
      <c r="D14577" s="286"/>
      <c r="E14577" s="288"/>
    </row>
    <row r="14578" spans="4:5" ht="14.4" x14ac:dyDescent="0.55000000000000004">
      <c r="D14578" s="286"/>
      <c r="E14578" s="288"/>
    </row>
    <row r="14579" spans="4:5" ht="14.4" x14ac:dyDescent="0.55000000000000004">
      <c r="D14579" s="286"/>
      <c r="E14579" s="288"/>
    </row>
    <row r="14580" spans="4:5" ht="14.4" x14ac:dyDescent="0.55000000000000004">
      <c r="D14580" s="286"/>
      <c r="E14580" s="288"/>
    </row>
    <row r="14581" spans="4:5" ht="14.4" x14ac:dyDescent="0.55000000000000004">
      <c r="D14581" s="286"/>
      <c r="E14581" s="288"/>
    </row>
    <row r="14582" spans="4:5" ht="14.4" x14ac:dyDescent="0.55000000000000004">
      <c r="D14582" s="286"/>
      <c r="E14582" s="288"/>
    </row>
    <row r="14583" spans="4:5" ht="14.4" x14ac:dyDescent="0.55000000000000004">
      <c r="D14583" s="286"/>
      <c r="E14583" s="288"/>
    </row>
    <row r="14584" spans="4:5" ht="14.4" x14ac:dyDescent="0.55000000000000004">
      <c r="D14584" s="286"/>
      <c r="E14584" s="288"/>
    </row>
    <row r="14585" spans="4:5" ht="14.4" x14ac:dyDescent="0.55000000000000004">
      <c r="D14585" s="286"/>
      <c r="E14585" s="288"/>
    </row>
    <row r="14586" spans="4:5" ht="14.4" x14ac:dyDescent="0.55000000000000004">
      <c r="D14586" s="286"/>
      <c r="E14586" s="288"/>
    </row>
    <row r="14587" spans="4:5" ht="14.4" x14ac:dyDescent="0.55000000000000004">
      <c r="D14587" s="286"/>
      <c r="E14587" s="288"/>
    </row>
    <row r="14588" spans="4:5" ht="14.4" x14ac:dyDescent="0.55000000000000004">
      <c r="D14588" s="286"/>
      <c r="E14588" s="288"/>
    </row>
    <row r="14589" spans="4:5" ht="14.4" x14ac:dyDescent="0.55000000000000004">
      <c r="D14589" s="286"/>
      <c r="E14589" s="288"/>
    </row>
    <row r="14590" spans="4:5" ht="14.4" x14ac:dyDescent="0.55000000000000004">
      <c r="D14590" s="286"/>
      <c r="E14590" s="288"/>
    </row>
    <row r="14591" spans="4:5" ht="14.4" x14ac:dyDescent="0.55000000000000004">
      <c r="D14591" s="286"/>
      <c r="E14591" s="288"/>
    </row>
    <row r="14592" spans="4:5" ht="14.4" x14ac:dyDescent="0.55000000000000004">
      <c r="D14592" s="286"/>
      <c r="E14592" s="288"/>
    </row>
    <row r="14593" spans="4:5" ht="14.4" x14ac:dyDescent="0.55000000000000004">
      <c r="D14593" s="286"/>
      <c r="E14593" s="288"/>
    </row>
    <row r="14594" spans="4:5" ht="14.4" x14ac:dyDescent="0.55000000000000004">
      <c r="D14594" s="286"/>
      <c r="E14594" s="288"/>
    </row>
    <row r="14595" spans="4:5" ht="14.4" x14ac:dyDescent="0.55000000000000004">
      <c r="D14595" s="286"/>
      <c r="E14595" s="288"/>
    </row>
    <row r="14596" spans="4:5" ht="14.4" x14ac:dyDescent="0.55000000000000004">
      <c r="D14596" s="286"/>
      <c r="E14596" s="288"/>
    </row>
    <row r="14597" spans="4:5" ht="14.4" x14ac:dyDescent="0.55000000000000004">
      <c r="D14597" s="286"/>
      <c r="E14597" s="288"/>
    </row>
    <row r="14598" spans="4:5" ht="14.4" x14ac:dyDescent="0.55000000000000004">
      <c r="D14598" s="286"/>
      <c r="E14598" s="288"/>
    </row>
    <row r="14599" spans="4:5" ht="14.4" x14ac:dyDescent="0.55000000000000004">
      <c r="D14599" s="286"/>
      <c r="E14599" s="288"/>
    </row>
    <row r="14600" spans="4:5" ht="14.4" x14ac:dyDescent="0.55000000000000004">
      <c r="D14600" s="286"/>
      <c r="E14600" s="288"/>
    </row>
    <row r="14601" spans="4:5" ht="14.4" x14ac:dyDescent="0.55000000000000004">
      <c r="D14601" s="286"/>
      <c r="E14601" s="288"/>
    </row>
    <row r="14602" spans="4:5" ht="14.4" x14ac:dyDescent="0.55000000000000004">
      <c r="D14602" s="286"/>
      <c r="E14602" s="288"/>
    </row>
    <row r="14603" spans="4:5" ht="14.4" x14ac:dyDescent="0.55000000000000004">
      <c r="D14603" s="286"/>
      <c r="E14603" s="288"/>
    </row>
    <row r="14604" spans="4:5" ht="14.4" x14ac:dyDescent="0.55000000000000004">
      <c r="D14604" s="286"/>
      <c r="E14604" s="288"/>
    </row>
    <row r="14605" spans="4:5" ht="14.4" x14ac:dyDescent="0.55000000000000004">
      <c r="D14605" s="286"/>
      <c r="E14605" s="288"/>
    </row>
    <row r="14606" spans="4:5" ht="14.4" x14ac:dyDescent="0.55000000000000004">
      <c r="D14606" s="286"/>
      <c r="E14606" s="288"/>
    </row>
    <row r="14607" spans="4:5" ht="14.4" x14ac:dyDescent="0.55000000000000004">
      <c r="D14607" s="286"/>
      <c r="E14607" s="288"/>
    </row>
    <row r="14608" spans="4:5" ht="14.4" x14ac:dyDescent="0.55000000000000004">
      <c r="D14608" s="286"/>
      <c r="E14608" s="288"/>
    </row>
    <row r="14609" spans="4:5" ht="14.4" x14ac:dyDescent="0.55000000000000004">
      <c r="D14609" s="286"/>
      <c r="E14609" s="288"/>
    </row>
    <row r="14610" spans="4:5" ht="14.4" x14ac:dyDescent="0.55000000000000004">
      <c r="D14610" s="286"/>
      <c r="E14610" s="288"/>
    </row>
    <row r="14611" spans="4:5" ht="14.4" x14ac:dyDescent="0.55000000000000004">
      <c r="D14611" s="286"/>
      <c r="E14611" s="288"/>
    </row>
    <row r="14612" spans="4:5" ht="14.4" x14ac:dyDescent="0.55000000000000004">
      <c r="D14612" s="286"/>
      <c r="E14612" s="288"/>
    </row>
    <row r="14613" spans="4:5" ht="14.4" x14ac:dyDescent="0.55000000000000004">
      <c r="D14613" s="286"/>
      <c r="E14613" s="288"/>
    </row>
    <row r="14614" spans="4:5" ht="14.4" x14ac:dyDescent="0.55000000000000004">
      <c r="D14614" s="286"/>
      <c r="E14614" s="288"/>
    </row>
    <row r="14615" spans="4:5" ht="14.4" x14ac:dyDescent="0.55000000000000004">
      <c r="D14615" s="286"/>
      <c r="E14615" s="288"/>
    </row>
    <row r="14616" spans="4:5" ht="14.4" x14ac:dyDescent="0.55000000000000004">
      <c r="D14616" s="286"/>
      <c r="E14616" s="288"/>
    </row>
    <row r="14617" spans="4:5" ht="14.4" x14ac:dyDescent="0.55000000000000004">
      <c r="D14617" s="286"/>
      <c r="E14617" s="288"/>
    </row>
    <row r="14618" spans="4:5" ht="14.4" x14ac:dyDescent="0.55000000000000004">
      <c r="D14618" s="286"/>
      <c r="E14618" s="288"/>
    </row>
    <row r="14619" spans="4:5" ht="14.4" x14ac:dyDescent="0.55000000000000004">
      <c r="D14619" s="286"/>
      <c r="E14619" s="288"/>
    </row>
    <row r="14620" spans="4:5" ht="14.4" x14ac:dyDescent="0.55000000000000004">
      <c r="D14620" s="286"/>
      <c r="E14620" s="288"/>
    </row>
    <row r="14621" spans="4:5" ht="14.4" x14ac:dyDescent="0.55000000000000004">
      <c r="D14621" s="286"/>
      <c r="E14621" s="288"/>
    </row>
    <row r="14622" spans="4:5" ht="14.4" x14ac:dyDescent="0.55000000000000004">
      <c r="D14622" s="286"/>
      <c r="E14622" s="288"/>
    </row>
    <row r="14623" spans="4:5" ht="14.4" x14ac:dyDescent="0.55000000000000004">
      <c r="D14623" s="286"/>
      <c r="E14623" s="288"/>
    </row>
    <row r="14624" spans="4:5" ht="14.4" x14ac:dyDescent="0.55000000000000004">
      <c r="D14624" s="286"/>
      <c r="E14624" s="288"/>
    </row>
    <row r="14625" spans="4:5" ht="14.4" x14ac:dyDescent="0.55000000000000004">
      <c r="D14625" s="286"/>
      <c r="E14625" s="288"/>
    </row>
    <row r="14626" spans="4:5" ht="14.4" x14ac:dyDescent="0.55000000000000004">
      <c r="D14626" s="286"/>
      <c r="E14626" s="288"/>
    </row>
    <row r="14627" spans="4:5" ht="14.4" x14ac:dyDescent="0.55000000000000004">
      <c r="D14627" s="286"/>
      <c r="E14627" s="288"/>
    </row>
    <row r="14628" spans="4:5" ht="14.4" x14ac:dyDescent="0.55000000000000004">
      <c r="D14628" s="286"/>
      <c r="E14628" s="288"/>
    </row>
    <row r="14629" spans="4:5" ht="14.4" x14ac:dyDescent="0.55000000000000004">
      <c r="D14629" s="286"/>
      <c r="E14629" s="288"/>
    </row>
    <row r="14630" spans="4:5" ht="14.4" x14ac:dyDescent="0.55000000000000004">
      <c r="D14630" s="286"/>
      <c r="E14630" s="288"/>
    </row>
    <row r="14631" spans="4:5" ht="14.4" x14ac:dyDescent="0.55000000000000004">
      <c r="D14631" s="286"/>
      <c r="E14631" s="288"/>
    </row>
    <row r="14632" spans="4:5" ht="14.4" x14ac:dyDescent="0.55000000000000004">
      <c r="D14632" s="286"/>
      <c r="E14632" s="288"/>
    </row>
    <row r="14633" spans="4:5" ht="14.4" x14ac:dyDescent="0.55000000000000004">
      <c r="D14633" s="286"/>
      <c r="E14633" s="288"/>
    </row>
    <row r="14634" spans="4:5" ht="14.4" x14ac:dyDescent="0.55000000000000004">
      <c r="D14634" s="286"/>
      <c r="E14634" s="288"/>
    </row>
    <row r="14635" spans="4:5" ht="14.4" x14ac:dyDescent="0.55000000000000004">
      <c r="D14635" s="286"/>
      <c r="E14635" s="288"/>
    </row>
    <row r="14636" spans="4:5" ht="14.4" x14ac:dyDescent="0.55000000000000004">
      <c r="D14636" s="286"/>
      <c r="E14636" s="288"/>
    </row>
    <row r="14637" spans="4:5" ht="14.4" x14ac:dyDescent="0.55000000000000004">
      <c r="D14637" s="286"/>
      <c r="E14637" s="288"/>
    </row>
    <row r="14638" spans="4:5" ht="14.4" x14ac:dyDescent="0.55000000000000004">
      <c r="D14638" s="286"/>
      <c r="E14638" s="288"/>
    </row>
    <row r="14639" spans="4:5" ht="14.4" x14ac:dyDescent="0.55000000000000004">
      <c r="D14639" s="286"/>
      <c r="E14639" s="288"/>
    </row>
    <row r="14640" spans="4:5" ht="14.4" x14ac:dyDescent="0.55000000000000004">
      <c r="D14640" s="286"/>
      <c r="E14640" s="288"/>
    </row>
    <row r="14641" spans="4:5" ht="14.4" x14ac:dyDescent="0.55000000000000004">
      <c r="D14641" s="286"/>
      <c r="E14641" s="288"/>
    </row>
    <row r="14642" spans="4:5" ht="14.4" x14ac:dyDescent="0.55000000000000004">
      <c r="D14642" s="286"/>
      <c r="E14642" s="288"/>
    </row>
    <row r="14643" spans="4:5" ht="14.4" x14ac:dyDescent="0.55000000000000004">
      <c r="D14643" s="286"/>
      <c r="E14643" s="288"/>
    </row>
    <row r="14644" spans="4:5" ht="14.4" x14ac:dyDescent="0.55000000000000004">
      <c r="D14644" s="286"/>
      <c r="E14644" s="288"/>
    </row>
    <row r="14645" spans="4:5" ht="14.4" x14ac:dyDescent="0.55000000000000004">
      <c r="D14645" s="286"/>
      <c r="E14645" s="288"/>
    </row>
    <row r="14646" spans="4:5" ht="14.4" x14ac:dyDescent="0.55000000000000004">
      <c r="D14646" s="286"/>
      <c r="E14646" s="288"/>
    </row>
    <row r="14647" spans="4:5" ht="14.4" x14ac:dyDescent="0.55000000000000004">
      <c r="D14647" s="286"/>
      <c r="E14647" s="288"/>
    </row>
    <row r="14648" spans="4:5" ht="14.4" x14ac:dyDescent="0.55000000000000004">
      <c r="D14648" s="286"/>
      <c r="E14648" s="288"/>
    </row>
    <row r="14649" spans="4:5" ht="14.4" x14ac:dyDescent="0.55000000000000004">
      <c r="D14649" s="286"/>
      <c r="E14649" s="288"/>
    </row>
    <row r="14650" spans="4:5" ht="14.4" x14ac:dyDescent="0.55000000000000004">
      <c r="D14650" s="286"/>
      <c r="E14650" s="288"/>
    </row>
    <row r="14651" spans="4:5" ht="14.4" x14ac:dyDescent="0.55000000000000004">
      <c r="D14651" s="286"/>
      <c r="E14651" s="288"/>
    </row>
    <row r="14652" spans="4:5" ht="14.4" x14ac:dyDescent="0.55000000000000004">
      <c r="D14652" s="286"/>
      <c r="E14652" s="288"/>
    </row>
    <row r="14653" spans="4:5" ht="14.4" x14ac:dyDescent="0.55000000000000004">
      <c r="D14653" s="286"/>
      <c r="E14653" s="288"/>
    </row>
    <row r="14654" spans="4:5" ht="14.4" x14ac:dyDescent="0.55000000000000004">
      <c r="D14654" s="286"/>
      <c r="E14654" s="288"/>
    </row>
    <row r="14655" spans="4:5" ht="14.4" x14ac:dyDescent="0.55000000000000004">
      <c r="D14655" s="286"/>
      <c r="E14655" s="288"/>
    </row>
    <row r="14656" spans="4:5" ht="14.4" x14ac:dyDescent="0.55000000000000004">
      <c r="D14656" s="286"/>
      <c r="E14656" s="288"/>
    </row>
    <row r="14657" spans="4:5" ht="14.4" x14ac:dyDescent="0.55000000000000004">
      <c r="D14657" s="286"/>
      <c r="E14657" s="288"/>
    </row>
    <row r="14658" spans="4:5" ht="14.4" x14ac:dyDescent="0.55000000000000004">
      <c r="D14658" s="286"/>
      <c r="E14658" s="288"/>
    </row>
    <row r="14659" spans="4:5" ht="14.4" x14ac:dyDescent="0.55000000000000004">
      <c r="D14659" s="286"/>
      <c r="E14659" s="288"/>
    </row>
    <row r="14660" spans="4:5" ht="14.4" x14ac:dyDescent="0.55000000000000004">
      <c r="D14660" s="286"/>
      <c r="E14660" s="288"/>
    </row>
    <row r="14661" spans="4:5" ht="14.4" x14ac:dyDescent="0.55000000000000004">
      <c r="D14661" s="286"/>
      <c r="E14661" s="288"/>
    </row>
    <row r="14662" spans="4:5" ht="14.4" x14ac:dyDescent="0.55000000000000004">
      <c r="D14662" s="286"/>
      <c r="E14662" s="288"/>
    </row>
    <row r="14663" spans="4:5" ht="14.4" x14ac:dyDescent="0.55000000000000004">
      <c r="D14663" s="286"/>
      <c r="E14663" s="288"/>
    </row>
    <row r="14664" spans="4:5" ht="14.4" x14ac:dyDescent="0.55000000000000004">
      <c r="D14664" s="286"/>
      <c r="E14664" s="288"/>
    </row>
    <row r="14665" spans="4:5" ht="14.4" x14ac:dyDescent="0.55000000000000004">
      <c r="D14665" s="286"/>
      <c r="E14665" s="288"/>
    </row>
    <row r="14666" spans="4:5" ht="14.4" x14ac:dyDescent="0.55000000000000004">
      <c r="D14666" s="286"/>
      <c r="E14666" s="288"/>
    </row>
    <row r="14667" spans="4:5" ht="14.4" x14ac:dyDescent="0.55000000000000004">
      <c r="D14667" s="286"/>
      <c r="E14667" s="288"/>
    </row>
    <row r="14668" spans="4:5" ht="14.4" x14ac:dyDescent="0.55000000000000004">
      <c r="D14668" s="286"/>
      <c r="E14668" s="288"/>
    </row>
    <row r="14669" spans="4:5" ht="14.4" x14ac:dyDescent="0.55000000000000004">
      <c r="D14669" s="286"/>
      <c r="E14669" s="288"/>
    </row>
    <row r="14670" spans="4:5" ht="14.4" x14ac:dyDescent="0.55000000000000004">
      <c r="D14670" s="286"/>
      <c r="E14670" s="288"/>
    </row>
    <row r="14671" spans="4:5" ht="14.4" x14ac:dyDescent="0.55000000000000004">
      <c r="D14671" s="286"/>
      <c r="E14671" s="288"/>
    </row>
    <row r="14672" spans="4:5" ht="14.4" x14ac:dyDescent="0.55000000000000004">
      <c r="D14672" s="286"/>
      <c r="E14672" s="288"/>
    </row>
    <row r="14673" spans="4:5" ht="14.4" x14ac:dyDescent="0.55000000000000004">
      <c r="D14673" s="286"/>
      <c r="E14673" s="288"/>
    </row>
    <row r="14674" spans="4:5" ht="14.4" x14ac:dyDescent="0.55000000000000004">
      <c r="D14674" s="286"/>
      <c r="E14674" s="288"/>
    </row>
    <row r="14675" spans="4:5" ht="14.4" x14ac:dyDescent="0.55000000000000004">
      <c r="D14675" s="286"/>
      <c r="E14675" s="288"/>
    </row>
    <row r="14676" spans="4:5" ht="14.4" x14ac:dyDescent="0.55000000000000004">
      <c r="D14676" s="286"/>
      <c r="E14676" s="288"/>
    </row>
    <row r="14677" spans="4:5" ht="14.4" x14ac:dyDescent="0.55000000000000004">
      <c r="D14677" s="286"/>
      <c r="E14677" s="288"/>
    </row>
    <row r="14678" spans="4:5" ht="14.4" x14ac:dyDescent="0.55000000000000004">
      <c r="D14678" s="286"/>
      <c r="E14678" s="288"/>
    </row>
    <row r="14679" spans="4:5" ht="14.4" x14ac:dyDescent="0.55000000000000004">
      <c r="D14679" s="286"/>
      <c r="E14679" s="288"/>
    </row>
    <row r="14680" spans="4:5" ht="14.4" x14ac:dyDescent="0.55000000000000004">
      <c r="D14680" s="286"/>
      <c r="E14680" s="288"/>
    </row>
    <row r="14681" spans="4:5" ht="14.4" x14ac:dyDescent="0.55000000000000004">
      <c r="D14681" s="286"/>
      <c r="E14681" s="288"/>
    </row>
    <row r="14682" spans="4:5" ht="14.4" x14ac:dyDescent="0.55000000000000004">
      <c r="D14682" s="286"/>
      <c r="E14682" s="288"/>
    </row>
    <row r="14683" spans="4:5" ht="14.4" x14ac:dyDescent="0.55000000000000004">
      <c r="D14683" s="286"/>
      <c r="E14683" s="288"/>
    </row>
    <row r="14684" spans="4:5" ht="14.4" x14ac:dyDescent="0.55000000000000004">
      <c r="D14684" s="286"/>
      <c r="E14684" s="288"/>
    </row>
    <row r="14685" spans="4:5" ht="14.4" x14ac:dyDescent="0.55000000000000004">
      <c r="D14685" s="286"/>
      <c r="E14685" s="288"/>
    </row>
    <row r="14686" spans="4:5" ht="14.4" x14ac:dyDescent="0.55000000000000004">
      <c r="D14686" s="286"/>
      <c r="E14686" s="288"/>
    </row>
    <row r="14687" spans="4:5" ht="14.4" x14ac:dyDescent="0.55000000000000004">
      <c r="D14687" s="286"/>
      <c r="E14687" s="288"/>
    </row>
    <row r="14688" spans="4:5" ht="14.4" x14ac:dyDescent="0.55000000000000004">
      <c r="D14688" s="286"/>
      <c r="E14688" s="288"/>
    </row>
    <row r="14689" spans="4:5" ht="14.4" x14ac:dyDescent="0.55000000000000004">
      <c r="D14689" s="286"/>
      <c r="E14689" s="288"/>
    </row>
    <row r="14690" spans="4:5" ht="14.4" x14ac:dyDescent="0.55000000000000004">
      <c r="D14690" s="286"/>
      <c r="E14690" s="288"/>
    </row>
    <row r="14691" spans="4:5" ht="14.4" x14ac:dyDescent="0.55000000000000004">
      <c r="D14691" s="286"/>
      <c r="E14691" s="288"/>
    </row>
    <row r="14692" spans="4:5" ht="14.4" x14ac:dyDescent="0.55000000000000004">
      <c r="D14692" s="286"/>
      <c r="E14692" s="288"/>
    </row>
    <row r="14693" spans="4:5" ht="14.4" x14ac:dyDescent="0.55000000000000004">
      <c r="D14693" s="286"/>
      <c r="E14693" s="288"/>
    </row>
    <row r="14694" spans="4:5" ht="14.4" x14ac:dyDescent="0.55000000000000004">
      <c r="D14694" s="286"/>
      <c r="E14694" s="288"/>
    </row>
    <row r="14695" spans="4:5" ht="14.4" x14ac:dyDescent="0.55000000000000004">
      <c r="D14695" s="286"/>
      <c r="E14695" s="288"/>
    </row>
    <row r="14696" spans="4:5" ht="14.4" x14ac:dyDescent="0.55000000000000004">
      <c r="D14696" s="286"/>
      <c r="E14696" s="288"/>
    </row>
    <row r="14697" spans="4:5" ht="14.4" x14ac:dyDescent="0.55000000000000004">
      <c r="D14697" s="286"/>
      <c r="E14697" s="288"/>
    </row>
    <row r="14698" spans="4:5" ht="14.4" x14ac:dyDescent="0.55000000000000004">
      <c r="D14698" s="286"/>
      <c r="E14698" s="288"/>
    </row>
    <row r="14699" spans="4:5" ht="14.4" x14ac:dyDescent="0.55000000000000004">
      <c r="D14699" s="286"/>
      <c r="E14699" s="288"/>
    </row>
    <row r="14700" spans="4:5" ht="14.4" x14ac:dyDescent="0.55000000000000004">
      <c r="D14700" s="286"/>
      <c r="E14700" s="288"/>
    </row>
    <row r="14701" spans="4:5" ht="14.4" x14ac:dyDescent="0.55000000000000004">
      <c r="D14701" s="286"/>
      <c r="E14701" s="288"/>
    </row>
    <row r="14702" spans="4:5" ht="14.4" x14ac:dyDescent="0.55000000000000004">
      <c r="D14702" s="286"/>
      <c r="E14702" s="288"/>
    </row>
    <row r="14703" spans="4:5" ht="14.4" x14ac:dyDescent="0.55000000000000004">
      <c r="D14703" s="286"/>
      <c r="E14703" s="288"/>
    </row>
    <row r="14704" spans="4:5" ht="14.4" x14ac:dyDescent="0.55000000000000004">
      <c r="D14704" s="286"/>
      <c r="E14704" s="288"/>
    </row>
    <row r="14705" spans="4:5" ht="14.4" x14ac:dyDescent="0.55000000000000004">
      <c r="D14705" s="286"/>
      <c r="E14705" s="288"/>
    </row>
    <row r="14706" spans="4:5" ht="14.4" x14ac:dyDescent="0.55000000000000004">
      <c r="D14706" s="286"/>
      <c r="E14706" s="288"/>
    </row>
    <row r="14707" spans="4:5" ht="14.4" x14ac:dyDescent="0.55000000000000004">
      <c r="D14707" s="286"/>
      <c r="E14707" s="288"/>
    </row>
    <row r="14708" spans="4:5" ht="14.4" x14ac:dyDescent="0.55000000000000004">
      <c r="D14708" s="286"/>
      <c r="E14708" s="288"/>
    </row>
    <row r="14709" spans="4:5" ht="14.4" x14ac:dyDescent="0.55000000000000004">
      <c r="D14709" s="286"/>
      <c r="E14709" s="288"/>
    </row>
    <row r="14710" spans="4:5" ht="14.4" x14ac:dyDescent="0.55000000000000004">
      <c r="D14710" s="286"/>
      <c r="E14710" s="288"/>
    </row>
    <row r="14711" spans="4:5" ht="14.4" x14ac:dyDescent="0.55000000000000004">
      <c r="D14711" s="286"/>
      <c r="E14711" s="288"/>
    </row>
    <row r="14712" spans="4:5" ht="14.4" x14ac:dyDescent="0.55000000000000004">
      <c r="D14712" s="286"/>
      <c r="E14712" s="288"/>
    </row>
    <row r="14713" spans="4:5" ht="14.4" x14ac:dyDescent="0.55000000000000004">
      <c r="D14713" s="286"/>
      <c r="E14713" s="288"/>
    </row>
    <row r="14714" spans="4:5" ht="14.4" x14ac:dyDescent="0.55000000000000004">
      <c r="D14714" s="286"/>
      <c r="E14714" s="288"/>
    </row>
    <row r="14715" spans="4:5" ht="14.4" x14ac:dyDescent="0.55000000000000004">
      <c r="D14715" s="286"/>
      <c r="E14715" s="288"/>
    </row>
    <row r="14716" spans="4:5" ht="14.4" x14ac:dyDescent="0.55000000000000004">
      <c r="D14716" s="286"/>
      <c r="E14716" s="288"/>
    </row>
    <row r="14717" spans="4:5" ht="14.4" x14ac:dyDescent="0.55000000000000004">
      <c r="D14717" s="286"/>
      <c r="E14717" s="288"/>
    </row>
    <row r="14718" spans="4:5" ht="14.4" x14ac:dyDescent="0.55000000000000004">
      <c r="D14718" s="286"/>
      <c r="E14718" s="288"/>
    </row>
    <row r="14719" spans="4:5" ht="14.4" x14ac:dyDescent="0.55000000000000004">
      <c r="D14719" s="286"/>
      <c r="E14719" s="288"/>
    </row>
    <row r="14720" spans="4:5" ht="14.4" x14ac:dyDescent="0.55000000000000004">
      <c r="D14720" s="286"/>
      <c r="E14720" s="288"/>
    </row>
    <row r="14721" spans="4:5" ht="14.4" x14ac:dyDescent="0.55000000000000004">
      <c r="D14721" s="286"/>
      <c r="E14721" s="288"/>
    </row>
    <row r="14722" spans="4:5" ht="14.4" x14ac:dyDescent="0.55000000000000004">
      <c r="D14722" s="286"/>
      <c r="E14722" s="288"/>
    </row>
    <row r="14723" spans="4:5" ht="14.4" x14ac:dyDescent="0.55000000000000004">
      <c r="D14723" s="286"/>
      <c r="E14723" s="288"/>
    </row>
    <row r="14724" spans="4:5" ht="14.4" x14ac:dyDescent="0.55000000000000004">
      <c r="D14724" s="286"/>
      <c r="E14724" s="288"/>
    </row>
    <row r="14725" spans="4:5" ht="14.4" x14ac:dyDescent="0.55000000000000004">
      <c r="D14725" s="286"/>
      <c r="E14725" s="288"/>
    </row>
    <row r="14726" spans="4:5" ht="14.4" x14ac:dyDescent="0.55000000000000004">
      <c r="D14726" s="286"/>
      <c r="E14726" s="288"/>
    </row>
    <row r="14727" spans="4:5" ht="14.4" x14ac:dyDescent="0.55000000000000004">
      <c r="D14727" s="286"/>
      <c r="E14727" s="288"/>
    </row>
    <row r="14728" spans="4:5" ht="14.4" x14ac:dyDescent="0.55000000000000004">
      <c r="D14728" s="286"/>
      <c r="E14728" s="288"/>
    </row>
    <row r="14729" spans="4:5" ht="14.4" x14ac:dyDescent="0.55000000000000004">
      <c r="D14729" s="286"/>
      <c r="E14729" s="288"/>
    </row>
    <row r="14730" spans="4:5" ht="14.4" x14ac:dyDescent="0.55000000000000004">
      <c r="D14730" s="286"/>
      <c r="E14730" s="288"/>
    </row>
    <row r="14731" spans="4:5" ht="14.4" x14ac:dyDescent="0.55000000000000004">
      <c r="D14731" s="286"/>
      <c r="E14731" s="288"/>
    </row>
    <row r="14732" spans="4:5" ht="14.4" x14ac:dyDescent="0.55000000000000004">
      <c r="D14732" s="286"/>
      <c r="E14732" s="288"/>
    </row>
    <row r="14733" spans="4:5" ht="14.4" x14ac:dyDescent="0.55000000000000004">
      <c r="D14733" s="286"/>
      <c r="E14733" s="288"/>
    </row>
    <row r="14734" spans="4:5" ht="14.4" x14ac:dyDescent="0.55000000000000004">
      <c r="D14734" s="286"/>
      <c r="E14734" s="288"/>
    </row>
    <row r="14735" spans="4:5" ht="14.4" x14ac:dyDescent="0.55000000000000004">
      <c r="D14735" s="286"/>
      <c r="E14735" s="288"/>
    </row>
    <row r="14736" spans="4:5" ht="14.4" x14ac:dyDescent="0.55000000000000004">
      <c r="D14736" s="286"/>
      <c r="E14736" s="288"/>
    </row>
    <row r="14737" spans="4:5" ht="14.4" x14ac:dyDescent="0.55000000000000004">
      <c r="D14737" s="286"/>
      <c r="E14737" s="288"/>
    </row>
    <row r="14738" spans="4:5" ht="14.4" x14ac:dyDescent="0.55000000000000004">
      <c r="D14738" s="286"/>
      <c r="E14738" s="288"/>
    </row>
    <row r="14739" spans="4:5" ht="14.4" x14ac:dyDescent="0.55000000000000004">
      <c r="D14739" s="286"/>
      <c r="E14739" s="288"/>
    </row>
    <row r="14740" spans="4:5" ht="14.4" x14ac:dyDescent="0.55000000000000004">
      <c r="D14740" s="286"/>
      <c r="E14740" s="288"/>
    </row>
    <row r="14741" spans="4:5" ht="14.4" x14ac:dyDescent="0.55000000000000004">
      <c r="D14741" s="286"/>
      <c r="E14741" s="288"/>
    </row>
    <row r="14742" spans="4:5" ht="14.4" x14ac:dyDescent="0.55000000000000004">
      <c r="D14742" s="286"/>
      <c r="E14742" s="288"/>
    </row>
    <row r="14743" spans="4:5" ht="14.4" x14ac:dyDescent="0.55000000000000004">
      <c r="D14743" s="286"/>
      <c r="E14743" s="288"/>
    </row>
    <row r="14744" spans="4:5" ht="14.4" x14ac:dyDescent="0.55000000000000004">
      <c r="D14744" s="286"/>
      <c r="E14744" s="288"/>
    </row>
    <row r="14745" spans="4:5" ht="14.4" x14ac:dyDescent="0.55000000000000004">
      <c r="D14745" s="286"/>
      <c r="E14745" s="288"/>
    </row>
    <row r="14746" spans="4:5" ht="14.4" x14ac:dyDescent="0.55000000000000004">
      <c r="D14746" s="286"/>
      <c r="E14746" s="288"/>
    </row>
    <row r="14747" spans="4:5" ht="14.4" x14ac:dyDescent="0.55000000000000004">
      <c r="D14747" s="286"/>
      <c r="E14747" s="288"/>
    </row>
    <row r="14748" spans="4:5" ht="14.4" x14ac:dyDescent="0.55000000000000004">
      <c r="D14748" s="286"/>
      <c r="E14748" s="288"/>
    </row>
    <row r="14749" spans="4:5" ht="14.4" x14ac:dyDescent="0.55000000000000004">
      <c r="D14749" s="286"/>
      <c r="E14749" s="288"/>
    </row>
    <row r="14750" spans="4:5" ht="14.4" x14ac:dyDescent="0.55000000000000004">
      <c r="D14750" s="286"/>
      <c r="E14750" s="288"/>
    </row>
    <row r="14751" spans="4:5" ht="14.4" x14ac:dyDescent="0.55000000000000004">
      <c r="D14751" s="286"/>
      <c r="E14751" s="288"/>
    </row>
    <row r="14752" spans="4:5" ht="14.4" x14ac:dyDescent="0.55000000000000004">
      <c r="D14752" s="286"/>
      <c r="E14752" s="288"/>
    </row>
    <row r="14753" spans="4:5" ht="14.4" x14ac:dyDescent="0.55000000000000004">
      <c r="D14753" s="286"/>
      <c r="E14753" s="288"/>
    </row>
    <row r="14754" spans="4:5" ht="14.4" x14ac:dyDescent="0.55000000000000004">
      <c r="D14754" s="286"/>
      <c r="E14754" s="288"/>
    </row>
    <row r="14755" spans="4:5" ht="14.4" x14ac:dyDescent="0.55000000000000004">
      <c r="D14755" s="286"/>
      <c r="E14755" s="288"/>
    </row>
    <row r="14756" spans="4:5" ht="14.4" x14ac:dyDescent="0.55000000000000004">
      <c r="D14756" s="286"/>
      <c r="E14756" s="288"/>
    </row>
    <row r="14757" spans="4:5" ht="14.4" x14ac:dyDescent="0.55000000000000004">
      <c r="D14757" s="286"/>
      <c r="E14757" s="288"/>
    </row>
    <row r="14758" spans="4:5" ht="14.4" x14ac:dyDescent="0.55000000000000004">
      <c r="D14758" s="286"/>
      <c r="E14758" s="288"/>
    </row>
    <row r="14759" spans="4:5" ht="14.4" x14ac:dyDescent="0.55000000000000004">
      <c r="D14759" s="286"/>
      <c r="E14759" s="288"/>
    </row>
    <row r="14760" spans="4:5" ht="14.4" x14ac:dyDescent="0.55000000000000004">
      <c r="D14760" s="286"/>
      <c r="E14760" s="288"/>
    </row>
    <row r="14761" spans="4:5" ht="14.4" x14ac:dyDescent="0.55000000000000004">
      <c r="D14761" s="286"/>
      <c r="E14761" s="288"/>
    </row>
    <row r="14762" spans="4:5" ht="14.4" x14ac:dyDescent="0.55000000000000004">
      <c r="D14762" s="286"/>
      <c r="E14762" s="288"/>
    </row>
    <row r="14763" spans="4:5" ht="14.4" x14ac:dyDescent="0.55000000000000004">
      <c r="D14763" s="286"/>
      <c r="E14763" s="288"/>
    </row>
    <row r="14764" spans="4:5" ht="14.4" x14ac:dyDescent="0.55000000000000004">
      <c r="D14764" s="286"/>
      <c r="E14764" s="288"/>
    </row>
    <row r="14765" spans="4:5" ht="14.4" x14ac:dyDescent="0.55000000000000004">
      <c r="D14765" s="286"/>
      <c r="E14765" s="288"/>
    </row>
    <row r="14766" spans="4:5" ht="14.4" x14ac:dyDescent="0.55000000000000004">
      <c r="D14766" s="286"/>
      <c r="E14766" s="288"/>
    </row>
    <row r="14767" spans="4:5" ht="14.4" x14ac:dyDescent="0.55000000000000004">
      <c r="D14767" s="286"/>
      <c r="E14767" s="288"/>
    </row>
    <row r="14768" spans="4:5" ht="14.4" x14ac:dyDescent="0.55000000000000004">
      <c r="D14768" s="286"/>
      <c r="E14768" s="288"/>
    </row>
    <row r="14769" spans="4:5" ht="14.4" x14ac:dyDescent="0.55000000000000004">
      <c r="D14769" s="286"/>
      <c r="E14769" s="288"/>
    </row>
    <row r="14770" spans="4:5" ht="14.4" x14ac:dyDescent="0.55000000000000004">
      <c r="D14770" s="286"/>
      <c r="E14770" s="288"/>
    </row>
    <row r="14771" spans="4:5" ht="14.4" x14ac:dyDescent="0.55000000000000004">
      <c r="D14771" s="286"/>
      <c r="E14771" s="288"/>
    </row>
    <row r="14772" spans="4:5" ht="14.4" x14ac:dyDescent="0.55000000000000004">
      <c r="D14772" s="286"/>
      <c r="E14772" s="288"/>
    </row>
    <row r="14773" spans="4:5" ht="14.4" x14ac:dyDescent="0.55000000000000004">
      <c r="D14773" s="286"/>
      <c r="E14773" s="288"/>
    </row>
    <row r="14774" spans="4:5" ht="14.4" x14ac:dyDescent="0.55000000000000004">
      <c r="D14774" s="286"/>
      <c r="E14774" s="288"/>
    </row>
    <row r="14775" spans="4:5" ht="14.4" x14ac:dyDescent="0.55000000000000004">
      <c r="D14775" s="286"/>
      <c r="E14775" s="288"/>
    </row>
    <row r="14776" spans="4:5" ht="14.4" x14ac:dyDescent="0.55000000000000004">
      <c r="D14776" s="286"/>
      <c r="E14776" s="288"/>
    </row>
    <row r="14777" spans="4:5" ht="14.4" x14ac:dyDescent="0.55000000000000004">
      <c r="D14777" s="286"/>
      <c r="E14777" s="288"/>
    </row>
    <row r="14778" spans="4:5" ht="14.4" x14ac:dyDescent="0.55000000000000004">
      <c r="D14778" s="286"/>
      <c r="E14778" s="288"/>
    </row>
    <row r="14779" spans="4:5" ht="14.4" x14ac:dyDescent="0.55000000000000004">
      <c r="D14779" s="286"/>
      <c r="E14779" s="288"/>
    </row>
    <row r="14780" spans="4:5" ht="14.4" x14ac:dyDescent="0.55000000000000004">
      <c r="D14780" s="286"/>
      <c r="E14780" s="288"/>
    </row>
    <row r="14781" spans="4:5" ht="14.4" x14ac:dyDescent="0.55000000000000004">
      <c r="D14781" s="286"/>
      <c r="E14781" s="288"/>
    </row>
    <row r="14782" spans="4:5" ht="14.4" x14ac:dyDescent="0.55000000000000004">
      <c r="D14782" s="286"/>
      <c r="E14782" s="288"/>
    </row>
    <row r="14783" spans="4:5" ht="14.4" x14ac:dyDescent="0.55000000000000004">
      <c r="D14783" s="286"/>
      <c r="E14783" s="288"/>
    </row>
    <row r="14784" spans="4:5" ht="14.4" x14ac:dyDescent="0.55000000000000004">
      <c r="D14784" s="286"/>
      <c r="E14784" s="288"/>
    </row>
    <row r="14785" spans="4:5" ht="14.4" x14ac:dyDescent="0.55000000000000004">
      <c r="D14785" s="286"/>
      <c r="E14785" s="288"/>
    </row>
    <row r="14786" spans="4:5" ht="14.4" x14ac:dyDescent="0.55000000000000004">
      <c r="D14786" s="286"/>
      <c r="E14786" s="288"/>
    </row>
    <row r="14787" spans="4:5" ht="14.4" x14ac:dyDescent="0.55000000000000004">
      <c r="D14787" s="286"/>
      <c r="E14787" s="288"/>
    </row>
    <row r="14788" spans="4:5" ht="14.4" x14ac:dyDescent="0.55000000000000004">
      <c r="D14788" s="286"/>
      <c r="E14788" s="288"/>
    </row>
    <row r="14789" spans="4:5" ht="14.4" x14ac:dyDescent="0.55000000000000004">
      <c r="D14789" s="286"/>
      <c r="E14789" s="288"/>
    </row>
    <row r="14790" spans="4:5" ht="14.4" x14ac:dyDescent="0.55000000000000004">
      <c r="D14790" s="286"/>
      <c r="E14790" s="288"/>
    </row>
    <row r="14791" spans="4:5" ht="14.4" x14ac:dyDescent="0.55000000000000004">
      <c r="D14791" s="286"/>
      <c r="E14791" s="288"/>
    </row>
    <row r="14792" spans="4:5" ht="14.4" x14ac:dyDescent="0.55000000000000004">
      <c r="D14792" s="286"/>
      <c r="E14792" s="288"/>
    </row>
    <row r="14793" spans="4:5" ht="14.4" x14ac:dyDescent="0.55000000000000004">
      <c r="D14793" s="286"/>
      <c r="E14793" s="288"/>
    </row>
    <row r="14794" spans="4:5" ht="14.4" x14ac:dyDescent="0.55000000000000004">
      <c r="D14794" s="286"/>
      <c r="E14794" s="288"/>
    </row>
    <row r="14795" spans="4:5" ht="14.4" x14ac:dyDescent="0.55000000000000004">
      <c r="D14795" s="286"/>
      <c r="E14795" s="288"/>
    </row>
    <row r="14796" spans="4:5" ht="14.4" x14ac:dyDescent="0.55000000000000004">
      <c r="D14796" s="286"/>
      <c r="E14796" s="288"/>
    </row>
    <row r="14797" spans="4:5" ht="14.4" x14ac:dyDescent="0.55000000000000004">
      <c r="D14797" s="286"/>
      <c r="E14797" s="288"/>
    </row>
    <row r="14798" spans="4:5" ht="14.4" x14ac:dyDescent="0.55000000000000004">
      <c r="D14798" s="286"/>
      <c r="E14798" s="288"/>
    </row>
    <row r="14799" spans="4:5" ht="14.4" x14ac:dyDescent="0.55000000000000004">
      <c r="D14799" s="286"/>
      <c r="E14799" s="288"/>
    </row>
    <row r="14800" spans="4:5" ht="14.4" x14ac:dyDescent="0.55000000000000004">
      <c r="D14800" s="286"/>
      <c r="E14800" s="288"/>
    </row>
    <row r="14801" spans="4:5" ht="14.4" x14ac:dyDescent="0.55000000000000004">
      <c r="D14801" s="286"/>
      <c r="E14801" s="288"/>
    </row>
    <row r="14802" spans="4:5" ht="14.4" x14ac:dyDescent="0.55000000000000004">
      <c r="D14802" s="286"/>
      <c r="E14802" s="288"/>
    </row>
    <row r="14803" spans="4:5" ht="14.4" x14ac:dyDescent="0.55000000000000004">
      <c r="D14803" s="286"/>
      <c r="E14803" s="288"/>
    </row>
    <row r="14804" spans="4:5" ht="14.4" x14ac:dyDescent="0.55000000000000004">
      <c r="D14804" s="286"/>
      <c r="E14804" s="288"/>
    </row>
    <row r="14805" spans="4:5" ht="14.4" x14ac:dyDescent="0.55000000000000004">
      <c r="D14805" s="286"/>
      <c r="E14805" s="288"/>
    </row>
    <row r="14806" spans="4:5" ht="14.4" x14ac:dyDescent="0.55000000000000004">
      <c r="D14806" s="286"/>
      <c r="E14806" s="288"/>
    </row>
    <row r="14807" spans="4:5" ht="14.4" x14ac:dyDescent="0.55000000000000004">
      <c r="D14807" s="286"/>
      <c r="E14807" s="288"/>
    </row>
    <row r="14808" spans="4:5" ht="14.4" x14ac:dyDescent="0.55000000000000004">
      <c r="D14808" s="286"/>
      <c r="E14808" s="288"/>
    </row>
    <row r="14809" spans="4:5" ht="14.4" x14ac:dyDescent="0.55000000000000004">
      <c r="D14809" s="286"/>
      <c r="E14809" s="288"/>
    </row>
    <row r="14810" spans="4:5" ht="14.4" x14ac:dyDescent="0.55000000000000004">
      <c r="D14810" s="286"/>
      <c r="E14810" s="288"/>
    </row>
    <row r="14811" spans="4:5" ht="14.4" x14ac:dyDescent="0.55000000000000004">
      <c r="D14811" s="286"/>
      <c r="E14811" s="288"/>
    </row>
    <row r="14812" spans="4:5" ht="14.4" x14ac:dyDescent="0.55000000000000004">
      <c r="D14812" s="286"/>
      <c r="E14812" s="288"/>
    </row>
    <row r="14813" spans="4:5" ht="14.4" x14ac:dyDescent="0.55000000000000004">
      <c r="D14813" s="286"/>
      <c r="E14813" s="288"/>
    </row>
    <row r="14814" spans="4:5" ht="14.4" x14ac:dyDescent="0.55000000000000004">
      <c r="D14814" s="286"/>
      <c r="E14814" s="288"/>
    </row>
    <row r="14815" spans="4:5" ht="14.4" x14ac:dyDescent="0.55000000000000004">
      <c r="D14815" s="286"/>
      <c r="E14815" s="288"/>
    </row>
    <row r="14816" spans="4:5" ht="14.4" x14ac:dyDescent="0.55000000000000004">
      <c r="D14816" s="286"/>
      <c r="E14816" s="288"/>
    </row>
    <row r="14817" spans="4:5" ht="14.4" x14ac:dyDescent="0.55000000000000004">
      <c r="D14817" s="286"/>
      <c r="E14817" s="288"/>
    </row>
    <row r="14818" spans="4:5" ht="14.4" x14ac:dyDescent="0.55000000000000004">
      <c r="D14818" s="286"/>
      <c r="E14818" s="288"/>
    </row>
    <row r="14819" spans="4:5" ht="14.4" x14ac:dyDescent="0.55000000000000004">
      <c r="D14819" s="286"/>
      <c r="E14819" s="288"/>
    </row>
    <row r="14820" spans="4:5" ht="14.4" x14ac:dyDescent="0.55000000000000004">
      <c r="D14820" s="286"/>
      <c r="E14820" s="288"/>
    </row>
    <row r="14821" spans="4:5" ht="14.4" x14ac:dyDescent="0.55000000000000004">
      <c r="D14821" s="286"/>
      <c r="E14821" s="288"/>
    </row>
    <row r="14822" spans="4:5" ht="14.4" x14ac:dyDescent="0.55000000000000004">
      <c r="D14822" s="286"/>
      <c r="E14822" s="288"/>
    </row>
    <row r="14823" spans="4:5" ht="14.4" x14ac:dyDescent="0.55000000000000004">
      <c r="D14823" s="286"/>
      <c r="E14823" s="288"/>
    </row>
    <row r="14824" spans="4:5" ht="14.4" x14ac:dyDescent="0.55000000000000004">
      <c r="D14824" s="286"/>
      <c r="E14824" s="288"/>
    </row>
    <row r="14825" spans="4:5" ht="14.4" x14ac:dyDescent="0.55000000000000004">
      <c r="D14825" s="286"/>
      <c r="E14825" s="288"/>
    </row>
    <row r="14826" spans="4:5" ht="14.4" x14ac:dyDescent="0.55000000000000004">
      <c r="D14826" s="286"/>
      <c r="E14826" s="288"/>
    </row>
    <row r="14827" spans="4:5" ht="14.4" x14ac:dyDescent="0.55000000000000004">
      <c r="D14827" s="286"/>
      <c r="E14827" s="288"/>
    </row>
    <row r="14828" spans="4:5" ht="14.4" x14ac:dyDescent="0.55000000000000004">
      <c r="D14828" s="286"/>
      <c r="E14828" s="288"/>
    </row>
    <row r="14829" spans="4:5" ht="14.4" x14ac:dyDescent="0.55000000000000004">
      <c r="D14829" s="286"/>
      <c r="E14829" s="288"/>
    </row>
    <row r="14830" spans="4:5" ht="14.4" x14ac:dyDescent="0.55000000000000004">
      <c r="D14830" s="286"/>
      <c r="E14830" s="288"/>
    </row>
    <row r="14831" spans="4:5" ht="14.4" x14ac:dyDescent="0.55000000000000004">
      <c r="D14831" s="286"/>
      <c r="E14831" s="288"/>
    </row>
    <row r="14832" spans="4:5" ht="14.4" x14ac:dyDescent="0.55000000000000004">
      <c r="D14832" s="286"/>
      <c r="E14832" s="288"/>
    </row>
    <row r="14833" spans="4:5" ht="14.4" x14ac:dyDescent="0.55000000000000004">
      <c r="D14833" s="286"/>
      <c r="E14833" s="288"/>
    </row>
    <row r="14834" spans="4:5" ht="14.4" x14ac:dyDescent="0.55000000000000004">
      <c r="D14834" s="286"/>
      <c r="E14834" s="288"/>
    </row>
    <row r="14835" spans="4:5" ht="14.4" x14ac:dyDescent="0.55000000000000004">
      <c r="D14835" s="286"/>
      <c r="E14835" s="288"/>
    </row>
    <row r="14836" spans="4:5" ht="14.4" x14ac:dyDescent="0.55000000000000004">
      <c r="D14836" s="286"/>
      <c r="E14836" s="288"/>
    </row>
    <row r="14837" spans="4:5" ht="14.4" x14ac:dyDescent="0.55000000000000004">
      <c r="D14837" s="286"/>
      <c r="E14837" s="288"/>
    </row>
    <row r="14838" spans="4:5" ht="14.4" x14ac:dyDescent="0.55000000000000004">
      <c r="D14838" s="286"/>
      <c r="E14838" s="288"/>
    </row>
    <row r="14839" spans="4:5" ht="14.4" x14ac:dyDescent="0.55000000000000004">
      <c r="D14839" s="286"/>
      <c r="E14839" s="288"/>
    </row>
    <row r="14840" spans="4:5" ht="14.4" x14ac:dyDescent="0.55000000000000004">
      <c r="D14840" s="286"/>
      <c r="E14840" s="288"/>
    </row>
    <row r="14841" spans="4:5" ht="14.4" x14ac:dyDescent="0.55000000000000004">
      <c r="D14841" s="286"/>
      <c r="E14841" s="288"/>
    </row>
    <row r="14842" spans="4:5" ht="14.4" x14ac:dyDescent="0.55000000000000004">
      <c r="D14842" s="286"/>
      <c r="E14842" s="288"/>
    </row>
    <row r="14843" spans="4:5" ht="14.4" x14ac:dyDescent="0.55000000000000004">
      <c r="D14843" s="286"/>
      <c r="E14843" s="288"/>
    </row>
    <row r="14844" spans="4:5" ht="14.4" x14ac:dyDescent="0.55000000000000004">
      <c r="D14844" s="286"/>
      <c r="E14844" s="288"/>
    </row>
    <row r="14845" spans="4:5" ht="14.4" x14ac:dyDescent="0.55000000000000004">
      <c r="D14845" s="286"/>
      <c r="E14845" s="288"/>
    </row>
    <row r="14846" spans="4:5" ht="14.4" x14ac:dyDescent="0.55000000000000004">
      <c r="D14846" s="286"/>
      <c r="E14846" s="288"/>
    </row>
    <row r="14847" spans="4:5" ht="14.4" x14ac:dyDescent="0.55000000000000004">
      <c r="D14847" s="286"/>
      <c r="E14847" s="288"/>
    </row>
    <row r="14848" spans="4:5" ht="14.4" x14ac:dyDescent="0.55000000000000004">
      <c r="D14848" s="286"/>
      <c r="E14848" s="288"/>
    </row>
    <row r="14849" spans="4:5" ht="14.4" x14ac:dyDescent="0.55000000000000004">
      <c r="D14849" s="286"/>
      <c r="E14849" s="288"/>
    </row>
    <row r="14850" spans="4:5" ht="14.4" x14ac:dyDescent="0.55000000000000004">
      <c r="D14850" s="286"/>
      <c r="E14850" s="288"/>
    </row>
    <row r="14851" spans="4:5" ht="14.4" x14ac:dyDescent="0.55000000000000004">
      <c r="D14851" s="286"/>
      <c r="E14851" s="288"/>
    </row>
    <row r="14852" spans="4:5" ht="14.4" x14ac:dyDescent="0.55000000000000004">
      <c r="D14852" s="286"/>
      <c r="E14852" s="288"/>
    </row>
    <row r="14853" spans="4:5" ht="14.4" x14ac:dyDescent="0.55000000000000004">
      <c r="D14853" s="286"/>
      <c r="E14853" s="288"/>
    </row>
    <row r="14854" spans="4:5" ht="14.4" x14ac:dyDescent="0.55000000000000004">
      <c r="D14854" s="286"/>
      <c r="E14854" s="288"/>
    </row>
    <row r="14855" spans="4:5" ht="14.4" x14ac:dyDescent="0.55000000000000004">
      <c r="D14855" s="286"/>
      <c r="E14855" s="288"/>
    </row>
    <row r="14856" spans="4:5" ht="14.4" x14ac:dyDescent="0.55000000000000004">
      <c r="D14856" s="286"/>
      <c r="E14856" s="288"/>
    </row>
    <row r="14857" spans="4:5" ht="14.4" x14ac:dyDescent="0.55000000000000004">
      <c r="D14857" s="286"/>
      <c r="E14857" s="288"/>
    </row>
    <row r="14858" spans="4:5" ht="14.4" x14ac:dyDescent="0.55000000000000004">
      <c r="D14858" s="286"/>
      <c r="E14858" s="288"/>
    </row>
    <row r="14859" spans="4:5" ht="14.4" x14ac:dyDescent="0.55000000000000004">
      <c r="D14859" s="286"/>
      <c r="E14859" s="288"/>
    </row>
    <row r="14860" spans="4:5" ht="14.4" x14ac:dyDescent="0.55000000000000004">
      <c r="D14860" s="286"/>
      <c r="E14860" s="288"/>
    </row>
    <row r="14861" spans="4:5" ht="14.4" x14ac:dyDescent="0.55000000000000004">
      <c r="D14861" s="286"/>
      <c r="E14861" s="288"/>
    </row>
    <row r="14862" spans="4:5" ht="14.4" x14ac:dyDescent="0.55000000000000004">
      <c r="D14862" s="286"/>
      <c r="E14862" s="288"/>
    </row>
    <row r="14863" spans="4:5" ht="14.4" x14ac:dyDescent="0.55000000000000004">
      <c r="D14863" s="286"/>
      <c r="E14863" s="288"/>
    </row>
    <row r="14864" spans="4:5" ht="14.4" x14ac:dyDescent="0.55000000000000004">
      <c r="D14864" s="286"/>
      <c r="E14864" s="288"/>
    </row>
    <row r="14865" spans="4:5" ht="14.4" x14ac:dyDescent="0.55000000000000004">
      <c r="D14865" s="286"/>
      <c r="E14865" s="288"/>
    </row>
    <row r="14866" spans="4:5" ht="14.4" x14ac:dyDescent="0.55000000000000004">
      <c r="D14866" s="286"/>
      <c r="E14866" s="288"/>
    </row>
    <row r="14867" spans="4:5" ht="14.4" x14ac:dyDescent="0.55000000000000004">
      <c r="D14867" s="286"/>
      <c r="E14867" s="288"/>
    </row>
    <row r="14868" spans="4:5" ht="14.4" x14ac:dyDescent="0.55000000000000004">
      <c r="D14868" s="286"/>
      <c r="E14868" s="288"/>
    </row>
    <row r="14869" spans="4:5" ht="14.4" x14ac:dyDescent="0.55000000000000004">
      <c r="D14869" s="286"/>
      <c r="E14869" s="288"/>
    </row>
    <row r="14870" spans="4:5" ht="14.4" x14ac:dyDescent="0.55000000000000004">
      <c r="D14870" s="286"/>
      <c r="E14870" s="288"/>
    </row>
    <row r="14871" spans="4:5" ht="14.4" x14ac:dyDescent="0.55000000000000004">
      <c r="D14871" s="286"/>
      <c r="E14871" s="288"/>
    </row>
    <row r="14872" spans="4:5" ht="14.4" x14ac:dyDescent="0.55000000000000004">
      <c r="D14872" s="286"/>
      <c r="E14872" s="288"/>
    </row>
    <row r="14873" spans="4:5" ht="14.4" x14ac:dyDescent="0.55000000000000004">
      <c r="D14873" s="286"/>
      <c r="E14873" s="288"/>
    </row>
    <row r="14874" spans="4:5" ht="14.4" x14ac:dyDescent="0.55000000000000004">
      <c r="D14874" s="286"/>
      <c r="E14874" s="288"/>
    </row>
    <row r="14875" spans="4:5" ht="14.4" x14ac:dyDescent="0.55000000000000004">
      <c r="D14875" s="286"/>
      <c r="E14875" s="288"/>
    </row>
    <row r="14876" spans="4:5" ht="14.4" x14ac:dyDescent="0.55000000000000004">
      <c r="D14876" s="286"/>
      <c r="E14876" s="288"/>
    </row>
    <row r="14877" spans="4:5" ht="14.4" x14ac:dyDescent="0.55000000000000004">
      <c r="D14877" s="286"/>
      <c r="E14877" s="288"/>
    </row>
    <row r="14878" spans="4:5" ht="14.4" x14ac:dyDescent="0.55000000000000004">
      <c r="D14878" s="286"/>
      <c r="E14878" s="288"/>
    </row>
    <row r="14879" spans="4:5" ht="14.4" x14ac:dyDescent="0.55000000000000004">
      <c r="D14879" s="286"/>
      <c r="E14879" s="288"/>
    </row>
    <row r="14880" spans="4:5" ht="14.4" x14ac:dyDescent="0.55000000000000004">
      <c r="D14880" s="286"/>
      <c r="E14880" s="288"/>
    </row>
    <row r="14881" spans="4:5" ht="14.4" x14ac:dyDescent="0.55000000000000004">
      <c r="D14881" s="286"/>
      <c r="E14881" s="288"/>
    </row>
    <row r="14882" spans="4:5" ht="14.4" x14ac:dyDescent="0.55000000000000004">
      <c r="D14882" s="286"/>
      <c r="E14882" s="288"/>
    </row>
    <row r="14883" spans="4:5" ht="14.4" x14ac:dyDescent="0.55000000000000004">
      <c r="D14883" s="286"/>
      <c r="E14883" s="288"/>
    </row>
    <row r="14884" spans="4:5" ht="14.4" x14ac:dyDescent="0.55000000000000004">
      <c r="D14884" s="286"/>
      <c r="E14884" s="288"/>
    </row>
    <row r="14885" spans="4:5" ht="14.4" x14ac:dyDescent="0.55000000000000004">
      <c r="D14885" s="286"/>
      <c r="E14885" s="288"/>
    </row>
    <row r="14886" spans="4:5" ht="14.4" x14ac:dyDescent="0.55000000000000004">
      <c r="D14886" s="286"/>
      <c r="E14886" s="288"/>
    </row>
    <row r="14887" spans="4:5" ht="14.4" x14ac:dyDescent="0.55000000000000004">
      <c r="D14887" s="286"/>
      <c r="E14887" s="288"/>
    </row>
    <row r="14888" spans="4:5" ht="14.4" x14ac:dyDescent="0.55000000000000004">
      <c r="D14888" s="286"/>
      <c r="E14888" s="288"/>
    </row>
    <row r="14889" spans="4:5" ht="14.4" x14ac:dyDescent="0.55000000000000004">
      <c r="D14889" s="286"/>
      <c r="E14889" s="288"/>
    </row>
    <row r="14890" spans="4:5" ht="14.4" x14ac:dyDescent="0.55000000000000004">
      <c r="D14890" s="286"/>
      <c r="E14890" s="288"/>
    </row>
    <row r="14891" spans="4:5" ht="14.4" x14ac:dyDescent="0.55000000000000004">
      <c r="D14891" s="286"/>
      <c r="E14891" s="288"/>
    </row>
    <row r="14892" spans="4:5" ht="14.4" x14ac:dyDescent="0.55000000000000004">
      <c r="D14892" s="286"/>
      <c r="E14892" s="288"/>
    </row>
    <row r="14893" spans="4:5" ht="14.4" x14ac:dyDescent="0.55000000000000004">
      <c r="D14893" s="286"/>
      <c r="E14893" s="288"/>
    </row>
    <row r="14894" spans="4:5" ht="14.4" x14ac:dyDescent="0.55000000000000004">
      <c r="D14894" s="286"/>
      <c r="E14894" s="288"/>
    </row>
    <row r="14895" spans="4:5" ht="14.4" x14ac:dyDescent="0.55000000000000004">
      <c r="D14895" s="286"/>
      <c r="E14895" s="288"/>
    </row>
    <row r="14896" spans="4:5" ht="14.4" x14ac:dyDescent="0.55000000000000004">
      <c r="D14896" s="286"/>
      <c r="E14896" s="288"/>
    </row>
    <row r="14897" spans="4:5" ht="14.4" x14ac:dyDescent="0.55000000000000004">
      <c r="D14897" s="286"/>
      <c r="E14897" s="288"/>
    </row>
    <row r="14898" spans="4:5" ht="14.4" x14ac:dyDescent="0.55000000000000004">
      <c r="D14898" s="286"/>
      <c r="E14898" s="288"/>
    </row>
    <row r="14899" spans="4:5" ht="14.4" x14ac:dyDescent="0.55000000000000004">
      <c r="D14899" s="286"/>
      <c r="E14899" s="288"/>
    </row>
    <row r="14900" spans="4:5" ht="14.4" x14ac:dyDescent="0.55000000000000004">
      <c r="D14900" s="286"/>
      <c r="E14900" s="288"/>
    </row>
    <row r="14901" spans="4:5" ht="14.4" x14ac:dyDescent="0.55000000000000004">
      <c r="D14901" s="286"/>
      <c r="E14901" s="288"/>
    </row>
    <row r="14902" spans="4:5" ht="14.4" x14ac:dyDescent="0.55000000000000004">
      <c r="D14902" s="286"/>
      <c r="E14902" s="288"/>
    </row>
    <row r="14903" spans="4:5" ht="14.4" x14ac:dyDescent="0.55000000000000004">
      <c r="D14903" s="286"/>
      <c r="E14903" s="288"/>
    </row>
    <row r="14904" spans="4:5" ht="14.4" x14ac:dyDescent="0.55000000000000004">
      <c r="D14904" s="286"/>
      <c r="E14904" s="288"/>
    </row>
    <row r="14905" spans="4:5" ht="14.4" x14ac:dyDescent="0.55000000000000004">
      <c r="D14905" s="286"/>
      <c r="E14905" s="288"/>
    </row>
    <row r="14906" spans="4:5" ht="14.4" x14ac:dyDescent="0.55000000000000004">
      <c r="D14906" s="286"/>
      <c r="E14906" s="288"/>
    </row>
    <row r="14907" spans="4:5" ht="14.4" x14ac:dyDescent="0.55000000000000004">
      <c r="D14907" s="286"/>
      <c r="E14907" s="288"/>
    </row>
    <row r="14908" spans="4:5" ht="14.4" x14ac:dyDescent="0.55000000000000004">
      <c r="D14908" s="286"/>
      <c r="E14908" s="288"/>
    </row>
    <row r="14909" spans="4:5" ht="14.4" x14ac:dyDescent="0.55000000000000004">
      <c r="D14909" s="286"/>
      <c r="E14909" s="288"/>
    </row>
    <row r="14910" spans="4:5" ht="14.4" x14ac:dyDescent="0.55000000000000004">
      <c r="D14910" s="286"/>
      <c r="E14910" s="288"/>
    </row>
    <row r="14911" spans="4:5" ht="14.4" x14ac:dyDescent="0.55000000000000004">
      <c r="D14911" s="286"/>
      <c r="E14911" s="288"/>
    </row>
    <row r="14912" spans="4:5" ht="14.4" x14ac:dyDescent="0.55000000000000004">
      <c r="D14912" s="286"/>
      <c r="E14912" s="288"/>
    </row>
    <row r="14913" spans="4:5" ht="14.4" x14ac:dyDescent="0.55000000000000004">
      <c r="D14913" s="286"/>
      <c r="E14913" s="288"/>
    </row>
    <row r="14914" spans="4:5" ht="14.4" x14ac:dyDescent="0.55000000000000004">
      <c r="D14914" s="286"/>
      <c r="E14914" s="288"/>
    </row>
    <row r="14915" spans="4:5" ht="14.4" x14ac:dyDescent="0.55000000000000004">
      <c r="D14915" s="286"/>
      <c r="E14915" s="288"/>
    </row>
    <row r="14916" spans="4:5" ht="14.4" x14ac:dyDescent="0.55000000000000004">
      <c r="D14916" s="286"/>
      <c r="E14916" s="288"/>
    </row>
    <row r="14917" spans="4:5" ht="14.4" x14ac:dyDescent="0.55000000000000004">
      <c r="D14917" s="286"/>
      <c r="E14917" s="288"/>
    </row>
    <row r="14918" spans="4:5" ht="14.4" x14ac:dyDescent="0.55000000000000004">
      <c r="D14918" s="286"/>
      <c r="E14918" s="288"/>
    </row>
    <row r="14919" spans="4:5" ht="14.4" x14ac:dyDescent="0.55000000000000004">
      <c r="D14919" s="286"/>
      <c r="E14919" s="288"/>
    </row>
    <row r="14920" spans="4:5" ht="14.4" x14ac:dyDescent="0.55000000000000004">
      <c r="D14920" s="286"/>
      <c r="E14920" s="288"/>
    </row>
    <row r="14921" spans="4:5" ht="14.4" x14ac:dyDescent="0.55000000000000004">
      <c r="D14921" s="286"/>
      <c r="E14921" s="288"/>
    </row>
    <row r="14922" spans="4:5" ht="14.4" x14ac:dyDescent="0.55000000000000004">
      <c r="D14922" s="286"/>
      <c r="E14922" s="288"/>
    </row>
    <row r="14923" spans="4:5" ht="14.4" x14ac:dyDescent="0.55000000000000004">
      <c r="D14923" s="286"/>
      <c r="E14923" s="288"/>
    </row>
    <row r="14924" spans="4:5" ht="14.4" x14ac:dyDescent="0.55000000000000004">
      <c r="D14924" s="286"/>
      <c r="E14924" s="288"/>
    </row>
    <row r="14925" spans="4:5" ht="14.4" x14ac:dyDescent="0.55000000000000004">
      <c r="D14925" s="286"/>
      <c r="E14925" s="288"/>
    </row>
    <row r="14926" spans="4:5" ht="14.4" x14ac:dyDescent="0.55000000000000004">
      <c r="D14926" s="286"/>
      <c r="E14926" s="288"/>
    </row>
    <row r="14927" spans="4:5" ht="14.4" x14ac:dyDescent="0.55000000000000004">
      <c r="D14927" s="286"/>
      <c r="E14927" s="288"/>
    </row>
    <row r="14928" spans="4:5" ht="14.4" x14ac:dyDescent="0.55000000000000004">
      <c r="D14928" s="286"/>
      <c r="E14928" s="288"/>
    </row>
    <row r="14929" spans="4:5" ht="14.4" x14ac:dyDescent="0.55000000000000004">
      <c r="D14929" s="286"/>
      <c r="E14929" s="288"/>
    </row>
    <row r="14930" spans="4:5" ht="14.4" x14ac:dyDescent="0.55000000000000004">
      <c r="D14930" s="286"/>
      <c r="E14930" s="288"/>
    </row>
    <row r="14931" spans="4:5" ht="14.4" x14ac:dyDescent="0.55000000000000004">
      <c r="D14931" s="286"/>
      <c r="E14931" s="288"/>
    </row>
    <row r="14932" spans="4:5" ht="14.4" x14ac:dyDescent="0.55000000000000004">
      <c r="D14932" s="286"/>
      <c r="E14932" s="288"/>
    </row>
    <row r="14933" spans="4:5" ht="14.4" x14ac:dyDescent="0.55000000000000004">
      <c r="D14933" s="286"/>
      <c r="E14933" s="288"/>
    </row>
    <row r="14934" spans="4:5" ht="14.4" x14ac:dyDescent="0.55000000000000004">
      <c r="D14934" s="286"/>
      <c r="E14934" s="288"/>
    </row>
    <row r="14935" spans="4:5" ht="14.4" x14ac:dyDescent="0.55000000000000004">
      <c r="D14935" s="286"/>
      <c r="E14935" s="288"/>
    </row>
    <row r="14936" spans="4:5" ht="14.4" x14ac:dyDescent="0.55000000000000004">
      <c r="D14936" s="286"/>
      <c r="E14936" s="288"/>
    </row>
    <row r="14937" spans="4:5" ht="14.4" x14ac:dyDescent="0.55000000000000004">
      <c r="D14937" s="286"/>
      <c r="E14937" s="288"/>
    </row>
    <row r="14938" spans="4:5" ht="14.4" x14ac:dyDescent="0.55000000000000004">
      <c r="D14938" s="286"/>
      <c r="E14938" s="288"/>
    </row>
    <row r="14939" spans="4:5" ht="14.4" x14ac:dyDescent="0.55000000000000004">
      <c r="D14939" s="286"/>
      <c r="E14939" s="288"/>
    </row>
    <row r="14940" spans="4:5" ht="14.4" x14ac:dyDescent="0.55000000000000004">
      <c r="D14940" s="286"/>
      <c r="E14940" s="288"/>
    </row>
    <row r="14941" spans="4:5" ht="14.4" x14ac:dyDescent="0.55000000000000004">
      <c r="D14941" s="286"/>
      <c r="E14941" s="288"/>
    </row>
    <row r="14942" spans="4:5" ht="14.4" x14ac:dyDescent="0.55000000000000004">
      <c r="D14942" s="286"/>
      <c r="E14942" s="288"/>
    </row>
    <row r="14943" spans="4:5" ht="14.4" x14ac:dyDescent="0.55000000000000004">
      <c r="D14943" s="286"/>
      <c r="E14943" s="288"/>
    </row>
    <row r="14944" spans="4:5" ht="14.4" x14ac:dyDescent="0.55000000000000004">
      <c r="D14944" s="286"/>
      <c r="E14944" s="288"/>
    </row>
    <row r="14945" spans="4:5" ht="14.4" x14ac:dyDescent="0.55000000000000004">
      <c r="D14945" s="286"/>
      <c r="E14945" s="288"/>
    </row>
    <row r="14946" spans="4:5" ht="14.4" x14ac:dyDescent="0.55000000000000004">
      <c r="D14946" s="286"/>
      <c r="E14946" s="288"/>
    </row>
    <row r="14947" spans="4:5" ht="14.4" x14ac:dyDescent="0.55000000000000004">
      <c r="D14947" s="286"/>
      <c r="E14947" s="288"/>
    </row>
    <row r="14948" spans="4:5" ht="14.4" x14ac:dyDescent="0.55000000000000004">
      <c r="D14948" s="286"/>
      <c r="E14948" s="288"/>
    </row>
    <row r="14949" spans="4:5" ht="14.4" x14ac:dyDescent="0.55000000000000004">
      <c r="D14949" s="286"/>
      <c r="E14949" s="288"/>
    </row>
    <row r="14950" spans="4:5" ht="14.4" x14ac:dyDescent="0.55000000000000004">
      <c r="D14950" s="286"/>
      <c r="E14950" s="288"/>
    </row>
    <row r="14951" spans="4:5" ht="14.4" x14ac:dyDescent="0.55000000000000004">
      <c r="D14951" s="286"/>
      <c r="E14951" s="288"/>
    </row>
    <row r="14952" spans="4:5" ht="14.4" x14ac:dyDescent="0.55000000000000004">
      <c r="D14952" s="286"/>
      <c r="E14952" s="288"/>
    </row>
    <row r="14953" spans="4:5" ht="14.4" x14ac:dyDescent="0.55000000000000004">
      <c r="D14953" s="286"/>
      <c r="E14953" s="288"/>
    </row>
    <row r="14954" spans="4:5" ht="14.4" x14ac:dyDescent="0.55000000000000004">
      <c r="D14954" s="286"/>
      <c r="E14954" s="288"/>
    </row>
    <row r="14955" spans="4:5" ht="14.4" x14ac:dyDescent="0.55000000000000004">
      <c r="D14955" s="286"/>
      <c r="E14955" s="288"/>
    </row>
    <row r="14956" spans="4:5" ht="14.4" x14ac:dyDescent="0.55000000000000004">
      <c r="D14956" s="286"/>
      <c r="E14956" s="288"/>
    </row>
    <row r="14957" spans="4:5" ht="14.4" x14ac:dyDescent="0.55000000000000004">
      <c r="D14957" s="286"/>
      <c r="E14957" s="288"/>
    </row>
    <row r="14958" spans="4:5" ht="14.4" x14ac:dyDescent="0.55000000000000004">
      <c r="D14958" s="286"/>
      <c r="E14958" s="288"/>
    </row>
    <row r="14959" spans="4:5" ht="14.4" x14ac:dyDescent="0.55000000000000004">
      <c r="D14959" s="286"/>
      <c r="E14959" s="288"/>
    </row>
    <row r="14960" spans="4:5" ht="14.4" x14ac:dyDescent="0.55000000000000004">
      <c r="D14960" s="286"/>
      <c r="E14960" s="288"/>
    </row>
    <row r="14961" spans="4:5" ht="14.4" x14ac:dyDescent="0.55000000000000004">
      <c r="D14961" s="286"/>
      <c r="E14961" s="288"/>
    </row>
    <row r="14962" spans="4:5" ht="14.4" x14ac:dyDescent="0.55000000000000004">
      <c r="D14962" s="286"/>
      <c r="E14962" s="288"/>
    </row>
    <row r="14963" spans="4:5" ht="14.4" x14ac:dyDescent="0.55000000000000004">
      <c r="D14963" s="286"/>
      <c r="E14963" s="288"/>
    </row>
    <row r="14964" spans="4:5" ht="14.4" x14ac:dyDescent="0.55000000000000004">
      <c r="D14964" s="286"/>
      <c r="E14964" s="288"/>
    </row>
    <row r="14965" spans="4:5" ht="14.4" x14ac:dyDescent="0.55000000000000004">
      <c r="D14965" s="286"/>
      <c r="E14965" s="288"/>
    </row>
    <row r="14966" spans="4:5" ht="14.4" x14ac:dyDescent="0.55000000000000004">
      <c r="D14966" s="286"/>
      <c r="E14966" s="288"/>
    </row>
    <row r="14967" spans="4:5" ht="14.4" x14ac:dyDescent="0.55000000000000004">
      <c r="D14967" s="286"/>
      <c r="E14967" s="288"/>
    </row>
    <row r="14968" spans="4:5" ht="14.4" x14ac:dyDescent="0.55000000000000004">
      <c r="D14968" s="286"/>
      <c r="E14968" s="288"/>
    </row>
    <row r="14969" spans="4:5" ht="14.4" x14ac:dyDescent="0.55000000000000004">
      <c r="D14969" s="286"/>
      <c r="E14969" s="288"/>
    </row>
    <row r="14970" spans="4:5" ht="14.4" x14ac:dyDescent="0.55000000000000004">
      <c r="D14970" s="286"/>
      <c r="E14970" s="288"/>
    </row>
    <row r="14971" spans="4:5" ht="14.4" x14ac:dyDescent="0.55000000000000004">
      <c r="D14971" s="286"/>
      <c r="E14971" s="288"/>
    </row>
    <row r="14972" spans="4:5" ht="14.4" x14ac:dyDescent="0.55000000000000004">
      <c r="D14972" s="286"/>
      <c r="E14972" s="288"/>
    </row>
    <row r="14973" spans="4:5" ht="14.4" x14ac:dyDescent="0.55000000000000004">
      <c r="D14973" s="286"/>
      <c r="E14973" s="288"/>
    </row>
    <row r="14974" spans="4:5" ht="14.4" x14ac:dyDescent="0.55000000000000004">
      <c r="D14974" s="286"/>
      <c r="E14974" s="288"/>
    </row>
    <row r="14975" spans="4:5" ht="14.4" x14ac:dyDescent="0.55000000000000004">
      <c r="D14975" s="286"/>
      <c r="E14975" s="288"/>
    </row>
    <row r="14976" spans="4:5" ht="14.4" x14ac:dyDescent="0.55000000000000004">
      <c r="D14976" s="286"/>
      <c r="E14976" s="288"/>
    </row>
    <row r="14977" spans="4:5" ht="14.4" x14ac:dyDescent="0.55000000000000004">
      <c r="D14977" s="286"/>
      <c r="E14977" s="288"/>
    </row>
    <row r="14978" spans="4:5" ht="14.4" x14ac:dyDescent="0.55000000000000004">
      <c r="D14978" s="286"/>
      <c r="E14978" s="288"/>
    </row>
    <row r="14979" spans="4:5" ht="14.4" x14ac:dyDescent="0.55000000000000004">
      <c r="D14979" s="286"/>
      <c r="E14979" s="288"/>
    </row>
    <row r="14980" spans="4:5" ht="14.4" x14ac:dyDescent="0.55000000000000004">
      <c r="D14980" s="286"/>
      <c r="E14980" s="288"/>
    </row>
    <row r="14981" spans="4:5" ht="14.4" x14ac:dyDescent="0.55000000000000004">
      <c r="D14981" s="286"/>
      <c r="E14981" s="288"/>
    </row>
    <row r="14982" spans="4:5" ht="14.4" x14ac:dyDescent="0.55000000000000004">
      <c r="D14982" s="286"/>
      <c r="E14982" s="288"/>
    </row>
    <row r="14983" spans="4:5" ht="14.4" x14ac:dyDescent="0.55000000000000004">
      <c r="D14983" s="286"/>
      <c r="E14983" s="288"/>
    </row>
    <row r="14984" spans="4:5" ht="14.4" x14ac:dyDescent="0.55000000000000004">
      <c r="D14984" s="286"/>
      <c r="E14984" s="288"/>
    </row>
    <row r="14985" spans="4:5" ht="14.4" x14ac:dyDescent="0.55000000000000004">
      <c r="D14985" s="286"/>
      <c r="E14985" s="288"/>
    </row>
    <row r="14986" spans="4:5" ht="14.4" x14ac:dyDescent="0.55000000000000004">
      <c r="D14986" s="286"/>
      <c r="E14986" s="288"/>
    </row>
    <row r="14987" spans="4:5" ht="14.4" x14ac:dyDescent="0.55000000000000004">
      <c r="D14987" s="286"/>
      <c r="E14987" s="288"/>
    </row>
    <row r="14988" spans="4:5" ht="14.4" x14ac:dyDescent="0.55000000000000004">
      <c r="D14988" s="286"/>
      <c r="E14988" s="288"/>
    </row>
    <row r="14989" spans="4:5" ht="14.4" x14ac:dyDescent="0.55000000000000004">
      <c r="D14989" s="286"/>
      <c r="E14989" s="288"/>
    </row>
    <row r="14990" spans="4:5" ht="14.4" x14ac:dyDescent="0.55000000000000004">
      <c r="D14990" s="286"/>
      <c r="E14990" s="288"/>
    </row>
    <row r="14991" spans="4:5" ht="14.4" x14ac:dyDescent="0.55000000000000004">
      <c r="D14991" s="286"/>
      <c r="E14991" s="288"/>
    </row>
    <row r="14992" spans="4:5" ht="14.4" x14ac:dyDescent="0.55000000000000004">
      <c r="D14992" s="286"/>
      <c r="E14992" s="288"/>
    </row>
    <row r="14993" spans="4:5" ht="14.4" x14ac:dyDescent="0.55000000000000004">
      <c r="D14993" s="286"/>
      <c r="E14993" s="288"/>
    </row>
    <row r="14994" spans="4:5" ht="14.4" x14ac:dyDescent="0.55000000000000004">
      <c r="D14994" s="286"/>
      <c r="E14994" s="288"/>
    </row>
    <row r="14995" spans="4:5" ht="14.4" x14ac:dyDescent="0.55000000000000004">
      <c r="D14995" s="286"/>
      <c r="E14995" s="288"/>
    </row>
    <row r="14996" spans="4:5" ht="14.4" x14ac:dyDescent="0.55000000000000004">
      <c r="D14996" s="286"/>
      <c r="E14996" s="288"/>
    </row>
    <row r="14997" spans="4:5" ht="14.4" x14ac:dyDescent="0.55000000000000004">
      <c r="D14997" s="286"/>
      <c r="E14997" s="288"/>
    </row>
    <row r="14998" spans="4:5" ht="14.4" x14ac:dyDescent="0.55000000000000004">
      <c r="D14998" s="286"/>
      <c r="E14998" s="288"/>
    </row>
    <row r="14999" spans="4:5" ht="14.4" x14ac:dyDescent="0.55000000000000004">
      <c r="D14999" s="286"/>
      <c r="E14999" s="288"/>
    </row>
    <row r="15000" spans="4:5" ht="14.4" x14ac:dyDescent="0.55000000000000004">
      <c r="D15000" s="286"/>
      <c r="E15000" s="288"/>
    </row>
    <row r="15001" spans="4:5" ht="14.4" x14ac:dyDescent="0.55000000000000004">
      <c r="D15001" s="286"/>
      <c r="E15001" s="288"/>
    </row>
    <row r="15002" spans="4:5" ht="14.4" x14ac:dyDescent="0.55000000000000004">
      <c r="D15002" s="286"/>
      <c r="E15002" s="288"/>
    </row>
    <row r="15003" spans="4:5" ht="14.4" x14ac:dyDescent="0.55000000000000004">
      <c r="D15003" s="286"/>
      <c r="E15003" s="288"/>
    </row>
    <row r="15004" spans="4:5" ht="14.4" x14ac:dyDescent="0.55000000000000004">
      <c r="D15004" s="286"/>
      <c r="E15004" s="288"/>
    </row>
    <row r="15005" spans="4:5" ht="14.4" x14ac:dyDescent="0.55000000000000004">
      <c r="D15005" s="286"/>
      <c r="E15005" s="288"/>
    </row>
    <row r="15006" spans="4:5" ht="14.4" x14ac:dyDescent="0.55000000000000004">
      <c r="D15006" s="286"/>
      <c r="E15006" s="288"/>
    </row>
    <row r="15007" spans="4:5" ht="14.4" x14ac:dyDescent="0.55000000000000004">
      <c r="D15007" s="286"/>
      <c r="E15007" s="288"/>
    </row>
    <row r="15008" spans="4:5" ht="14.4" x14ac:dyDescent="0.55000000000000004">
      <c r="D15008" s="286"/>
      <c r="E15008" s="288"/>
    </row>
    <row r="15009" spans="4:5" ht="14.4" x14ac:dyDescent="0.55000000000000004">
      <c r="D15009" s="286"/>
      <c r="E15009" s="288"/>
    </row>
    <row r="15010" spans="4:5" ht="14.4" x14ac:dyDescent="0.55000000000000004">
      <c r="D15010" s="286"/>
      <c r="E15010" s="288"/>
    </row>
    <row r="15011" spans="4:5" ht="14.4" x14ac:dyDescent="0.55000000000000004">
      <c r="D15011" s="286"/>
      <c r="E15011" s="288"/>
    </row>
    <row r="15012" spans="4:5" ht="14.4" x14ac:dyDescent="0.55000000000000004">
      <c r="D15012" s="286"/>
      <c r="E15012" s="288"/>
    </row>
    <row r="15013" spans="4:5" ht="14.4" x14ac:dyDescent="0.55000000000000004">
      <c r="D15013" s="286"/>
      <c r="E15013" s="288"/>
    </row>
    <row r="15014" spans="4:5" ht="14.4" x14ac:dyDescent="0.55000000000000004">
      <c r="D15014" s="286"/>
      <c r="E15014" s="288"/>
    </row>
    <row r="15015" spans="4:5" ht="14.4" x14ac:dyDescent="0.55000000000000004">
      <c r="D15015" s="286"/>
      <c r="E15015" s="288"/>
    </row>
    <row r="15016" spans="4:5" ht="14.4" x14ac:dyDescent="0.55000000000000004">
      <c r="D15016" s="286"/>
      <c r="E15016" s="288"/>
    </row>
    <row r="15017" spans="4:5" ht="14.4" x14ac:dyDescent="0.55000000000000004">
      <c r="D15017" s="286"/>
      <c r="E15017" s="288"/>
    </row>
    <row r="15018" spans="4:5" ht="14.4" x14ac:dyDescent="0.55000000000000004">
      <c r="D15018" s="286"/>
      <c r="E15018" s="288"/>
    </row>
    <row r="15019" spans="4:5" ht="14.4" x14ac:dyDescent="0.55000000000000004">
      <c r="D15019" s="286"/>
      <c r="E15019" s="288"/>
    </row>
    <row r="15020" spans="4:5" ht="14.4" x14ac:dyDescent="0.55000000000000004">
      <c r="D15020" s="286"/>
      <c r="E15020" s="288"/>
    </row>
    <row r="15021" spans="4:5" ht="14.4" x14ac:dyDescent="0.55000000000000004">
      <c r="D15021" s="286"/>
      <c r="E15021" s="288"/>
    </row>
    <row r="15022" spans="4:5" ht="14.4" x14ac:dyDescent="0.55000000000000004">
      <c r="D15022" s="286"/>
      <c r="E15022" s="288"/>
    </row>
    <row r="15023" spans="4:5" ht="14.4" x14ac:dyDescent="0.55000000000000004">
      <c r="D15023" s="286"/>
      <c r="E15023" s="288"/>
    </row>
    <row r="15024" spans="4:5" ht="14.4" x14ac:dyDescent="0.55000000000000004">
      <c r="D15024" s="286"/>
      <c r="E15024" s="288"/>
    </row>
    <row r="15025" spans="4:5" ht="14.4" x14ac:dyDescent="0.55000000000000004">
      <c r="D15025" s="286"/>
      <c r="E15025" s="288"/>
    </row>
    <row r="15026" spans="4:5" ht="14.4" x14ac:dyDescent="0.55000000000000004">
      <c r="D15026" s="286"/>
      <c r="E15026" s="288"/>
    </row>
    <row r="15027" spans="4:5" ht="14.4" x14ac:dyDescent="0.55000000000000004">
      <c r="D15027" s="286"/>
      <c r="E15027" s="288"/>
    </row>
    <row r="15028" spans="4:5" ht="14.4" x14ac:dyDescent="0.55000000000000004">
      <c r="D15028" s="286"/>
      <c r="E15028" s="288"/>
    </row>
    <row r="15029" spans="4:5" ht="14.4" x14ac:dyDescent="0.55000000000000004">
      <c r="D15029" s="286"/>
      <c r="E15029" s="288"/>
    </row>
    <row r="15030" spans="4:5" ht="14.4" x14ac:dyDescent="0.55000000000000004">
      <c r="D15030" s="286"/>
      <c r="E15030" s="288"/>
    </row>
    <row r="15031" spans="4:5" ht="14.4" x14ac:dyDescent="0.55000000000000004">
      <c r="D15031" s="286"/>
      <c r="E15031" s="288"/>
    </row>
    <row r="15032" spans="4:5" ht="14.4" x14ac:dyDescent="0.55000000000000004">
      <c r="D15032" s="286"/>
      <c r="E15032" s="288"/>
    </row>
    <row r="15033" spans="4:5" ht="14.4" x14ac:dyDescent="0.55000000000000004">
      <c r="D15033" s="286"/>
      <c r="E15033" s="288"/>
    </row>
    <row r="15034" spans="4:5" ht="14.4" x14ac:dyDescent="0.55000000000000004">
      <c r="D15034" s="286"/>
      <c r="E15034" s="288"/>
    </row>
    <row r="15035" spans="4:5" ht="14.4" x14ac:dyDescent="0.55000000000000004">
      <c r="D15035" s="286"/>
      <c r="E15035" s="288"/>
    </row>
    <row r="15036" spans="4:5" ht="14.4" x14ac:dyDescent="0.55000000000000004">
      <c r="D15036" s="286"/>
      <c r="E15036" s="288"/>
    </row>
    <row r="15037" spans="4:5" ht="14.4" x14ac:dyDescent="0.55000000000000004">
      <c r="D15037" s="286"/>
      <c r="E15037" s="288"/>
    </row>
    <row r="15038" spans="4:5" ht="14.4" x14ac:dyDescent="0.55000000000000004">
      <c r="D15038" s="286"/>
      <c r="E15038" s="288"/>
    </row>
    <row r="15039" spans="4:5" ht="14.4" x14ac:dyDescent="0.55000000000000004">
      <c r="D15039" s="286"/>
      <c r="E15039" s="288"/>
    </row>
    <row r="15040" spans="4:5" ht="14.4" x14ac:dyDescent="0.55000000000000004">
      <c r="D15040" s="286"/>
      <c r="E15040" s="288"/>
    </row>
    <row r="15041" spans="4:5" ht="14.4" x14ac:dyDescent="0.55000000000000004">
      <c r="D15041" s="286"/>
      <c r="E15041" s="288"/>
    </row>
    <row r="15042" spans="4:5" ht="14.4" x14ac:dyDescent="0.55000000000000004">
      <c r="D15042" s="286"/>
      <c r="E15042" s="288"/>
    </row>
    <row r="15043" spans="4:5" ht="14.4" x14ac:dyDescent="0.55000000000000004">
      <c r="D15043" s="286"/>
      <c r="E15043" s="288"/>
    </row>
    <row r="15044" spans="4:5" ht="14.4" x14ac:dyDescent="0.55000000000000004">
      <c r="D15044" s="286"/>
      <c r="E15044" s="288"/>
    </row>
    <row r="15045" spans="4:5" ht="14.4" x14ac:dyDescent="0.55000000000000004">
      <c r="D15045" s="286"/>
      <c r="E15045" s="288"/>
    </row>
    <row r="15046" spans="4:5" ht="14.4" x14ac:dyDescent="0.55000000000000004">
      <c r="D15046" s="286"/>
      <c r="E15046" s="288"/>
    </row>
    <row r="15047" spans="4:5" ht="14.4" x14ac:dyDescent="0.55000000000000004">
      <c r="D15047" s="286"/>
      <c r="E15047" s="288"/>
    </row>
    <row r="15048" spans="4:5" ht="14.4" x14ac:dyDescent="0.55000000000000004">
      <c r="D15048" s="286"/>
      <c r="E15048" s="288"/>
    </row>
    <row r="15049" spans="4:5" ht="14.4" x14ac:dyDescent="0.55000000000000004">
      <c r="D15049" s="286"/>
      <c r="E15049" s="288"/>
    </row>
    <row r="15050" spans="4:5" ht="14.4" x14ac:dyDescent="0.55000000000000004">
      <c r="D15050" s="286"/>
      <c r="E15050" s="288"/>
    </row>
    <row r="15051" spans="4:5" ht="14.4" x14ac:dyDescent="0.55000000000000004">
      <c r="D15051" s="286"/>
      <c r="E15051" s="288"/>
    </row>
    <row r="15052" spans="4:5" ht="14.4" x14ac:dyDescent="0.55000000000000004">
      <c r="D15052" s="286"/>
      <c r="E15052" s="288"/>
    </row>
    <row r="15053" spans="4:5" ht="14.4" x14ac:dyDescent="0.55000000000000004">
      <c r="D15053" s="286"/>
      <c r="E15053" s="288"/>
    </row>
    <row r="15054" spans="4:5" ht="14.4" x14ac:dyDescent="0.55000000000000004">
      <c r="D15054" s="286"/>
      <c r="E15054" s="288"/>
    </row>
    <row r="15055" spans="4:5" ht="14.4" x14ac:dyDescent="0.55000000000000004">
      <c r="D15055" s="286"/>
      <c r="E15055" s="288"/>
    </row>
    <row r="15056" spans="4:5" ht="14.4" x14ac:dyDescent="0.55000000000000004">
      <c r="D15056" s="286"/>
      <c r="E15056" s="288"/>
    </row>
    <row r="15057" spans="4:5" ht="14.4" x14ac:dyDescent="0.55000000000000004">
      <c r="D15057" s="286"/>
      <c r="E15057" s="288"/>
    </row>
    <row r="15058" spans="4:5" ht="14.4" x14ac:dyDescent="0.55000000000000004">
      <c r="D15058" s="286"/>
      <c r="E15058" s="288"/>
    </row>
    <row r="15059" spans="4:5" ht="14.4" x14ac:dyDescent="0.55000000000000004">
      <c r="D15059" s="286"/>
      <c r="E15059" s="288"/>
    </row>
    <row r="15060" spans="4:5" ht="14.4" x14ac:dyDescent="0.55000000000000004">
      <c r="D15060" s="286"/>
      <c r="E15060" s="288"/>
    </row>
    <row r="15061" spans="4:5" ht="14.4" x14ac:dyDescent="0.55000000000000004">
      <c r="D15061" s="286"/>
      <c r="E15061" s="288"/>
    </row>
    <row r="15062" spans="4:5" ht="14.4" x14ac:dyDescent="0.55000000000000004">
      <c r="D15062" s="286"/>
      <c r="E15062" s="288"/>
    </row>
    <row r="15063" spans="4:5" ht="14.4" x14ac:dyDescent="0.55000000000000004">
      <c r="D15063" s="286"/>
      <c r="E15063" s="288"/>
    </row>
    <row r="15064" spans="4:5" ht="14.4" x14ac:dyDescent="0.55000000000000004">
      <c r="D15064" s="286"/>
      <c r="E15064" s="288"/>
    </row>
    <row r="15065" spans="4:5" ht="14.4" x14ac:dyDescent="0.55000000000000004">
      <c r="D15065" s="286"/>
      <c r="E15065" s="288"/>
    </row>
    <row r="15066" spans="4:5" ht="14.4" x14ac:dyDescent="0.55000000000000004">
      <c r="D15066" s="286"/>
      <c r="E15066" s="288"/>
    </row>
    <row r="15067" spans="4:5" ht="14.4" x14ac:dyDescent="0.55000000000000004">
      <c r="D15067" s="286"/>
      <c r="E15067" s="288"/>
    </row>
    <row r="15068" spans="4:5" ht="14.4" x14ac:dyDescent="0.55000000000000004">
      <c r="D15068" s="286"/>
      <c r="E15068" s="288"/>
    </row>
    <row r="15069" spans="4:5" ht="14.4" x14ac:dyDescent="0.55000000000000004">
      <c r="D15069" s="286"/>
      <c r="E15069" s="288"/>
    </row>
    <row r="15070" spans="4:5" ht="14.4" x14ac:dyDescent="0.55000000000000004">
      <c r="D15070" s="286"/>
      <c r="E15070" s="288"/>
    </row>
    <row r="15071" spans="4:5" ht="14.4" x14ac:dyDescent="0.55000000000000004">
      <c r="D15071" s="286"/>
      <c r="E15071" s="288"/>
    </row>
    <row r="15072" spans="4:5" ht="14.4" x14ac:dyDescent="0.55000000000000004">
      <c r="D15072" s="286"/>
      <c r="E15072" s="288"/>
    </row>
    <row r="15073" spans="4:5" ht="14.4" x14ac:dyDescent="0.55000000000000004">
      <c r="D15073" s="286"/>
      <c r="E15073" s="288"/>
    </row>
    <row r="15074" spans="4:5" ht="14.4" x14ac:dyDescent="0.55000000000000004">
      <c r="D15074" s="286"/>
      <c r="E15074" s="288"/>
    </row>
    <row r="15075" spans="4:5" ht="14.4" x14ac:dyDescent="0.55000000000000004">
      <c r="D15075" s="286"/>
      <c r="E15075" s="288"/>
    </row>
    <row r="15076" spans="4:5" ht="14.4" x14ac:dyDescent="0.55000000000000004">
      <c r="D15076" s="286"/>
      <c r="E15076" s="288"/>
    </row>
    <row r="15077" spans="4:5" ht="14.4" x14ac:dyDescent="0.55000000000000004">
      <c r="D15077" s="286"/>
      <c r="E15077" s="288"/>
    </row>
    <row r="15078" spans="4:5" ht="14.4" x14ac:dyDescent="0.55000000000000004">
      <c r="D15078" s="286"/>
      <c r="E15078" s="288"/>
    </row>
    <row r="15079" spans="4:5" ht="14.4" x14ac:dyDescent="0.55000000000000004">
      <c r="D15079" s="286"/>
      <c r="E15079" s="288"/>
    </row>
    <row r="15080" spans="4:5" ht="14.4" x14ac:dyDescent="0.55000000000000004">
      <c r="D15080" s="286"/>
      <c r="E15080" s="288"/>
    </row>
    <row r="15081" spans="4:5" ht="14.4" x14ac:dyDescent="0.55000000000000004">
      <c r="D15081" s="286"/>
      <c r="E15081" s="288"/>
    </row>
    <row r="15082" spans="4:5" ht="14.4" x14ac:dyDescent="0.55000000000000004">
      <c r="D15082" s="286"/>
      <c r="E15082" s="288"/>
    </row>
    <row r="15083" spans="4:5" ht="14.4" x14ac:dyDescent="0.55000000000000004">
      <c r="D15083" s="286"/>
      <c r="E15083" s="288"/>
    </row>
    <row r="15084" spans="4:5" ht="14.4" x14ac:dyDescent="0.55000000000000004">
      <c r="D15084" s="286"/>
      <c r="E15084" s="288"/>
    </row>
    <row r="15085" spans="4:5" ht="14.4" x14ac:dyDescent="0.55000000000000004">
      <c r="D15085" s="286"/>
      <c r="E15085" s="288"/>
    </row>
    <row r="15086" spans="4:5" ht="14.4" x14ac:dyDescent="0.55000000000000004">
      <c r="D15086" s="286"/>
      <c r="E15086" s="288"/>
    </row>
    <row r="15087" spans="4:5" ht="14.4" x14ac:dyDescent="0.55000000000000004">
      <c r="D15087" s="286"/>
      <c r="E15087" s="288"/>
    </row>
    <row r="15088" spans="4:5" ht="14.4" x14ac:dyDescent="0.55000000000000004">
      <c r="D15088" s="286"/>
      <c r="E15088" s="288"/>
    </row>
    <row r="15089" spans="4:5" ht="14.4" x14ac:dyDescent="0.55000000000000004">
      <c r="D15089" s="286"/>
      <c r="E15089" s="288"/>
    </row>
    <row r="15090" spans="4:5" ht="14.4" x14ac:dyDescent="0.55000000000000004">
      <c r="D15090" s="286"/>
      <c r="E15090" s="288"/>
    </row>
    <row r="15091" spans="4:5" ht="14.4" x14ac:dyDescent="0.55000000000000004">
      <c r="D15091" s="286"/>
      <c r="E15091" s="288"/>
    </row>
    <row r="15092" spans="4:5" ht="14.4" x14ac:dyDescent="0.55000000000000004">
      <c r="D15092" s="286"/>
      <c r="E15092" s="288"/>
    </row>
    <row r="15093" spans="4:5" ht="14.4" x14ac:dyDescent="0.55000000000000004">
      <c r="D15093" s="286"/>
      <c r="E15093" s="288"/>
    </row>
    <row r="15094" spans="4:5" ht="14.4" x14ac:dyDescent="0.55000000000000004">
      <c r="D15094" s="286"/>
      <c r="E15094" s="288"/>
    </row>
    <row r="15095" spans="4:5" ht="14.4" x14ac:dyDescent="0.55000000000000004">
      <c r="D15095" s="286"/>
      <c r="E15095" s="288"/>
    </row>
    <row r="15096" spans="4:5" ht="14.4" x14ac:dyDescent="0.55000000000000004">
      <c r="D15096" s="286"/>
      <c r="E15096" s="288"/>
    </row>
    <row r="15097" spans="4:5" ht="14.4" x14ac:dyDescent="0.55000000000000004">
      <c r="D15097" s="286"/>
      <c r="E15097" s="288"/>
    </row>
    <row r="15098" spans="4:5" ht="14.4" x14ac:dyDescent="0.55000000000000004">
      <c r="D15098" s="286"/>
      <c r="E15098" s="288"/>
    </row>
    <row r="15099" spans="4:5" ht="14.4" x14ac:dyDescent="0.55000000000000004">
      <c r="D15099" s="286"/>
      <c r="E15099" s="288"/>
    </row>
    <row r="15100" spans="4:5" ht="14.4" x14ac:dyDescent="0.55000000000000004">
      <c r="D15100" s="286"/>
      <c r="E15100" s="288"/>
    </row>
    <row r="15101" spans="4:5" ht="14.4" x14ac:dyDescent="0.55000000000000004">
      <c r="D15101" s="286"/>
      <c r="E15101" s="288"/>
    </row>
    <row r="15102" spans="4:5" ht="14.4" x14ac:dyDescent="0.55000000000000004">
      <c r="D15102" s="286"/>
      <c r="E15102" s="288"/>
    </row>
    <row r="15103" spans="4:5" ht="14.4" x14ac:dyDescent="0.55000000000000004">
      <c r="D15103" s="286"/>
      <c r="E15103" s="288"/>
    </row>
    <row r="15104" spans="4:5" ht="14.4" x14ac:dyDescent="0.55000000000000004">
      <c r="D15104" s="286"/>
      <c r="E15104" s="288"/>
    </row>
    <row r="15105" spans="4:5" ht="14.4" x14ac:dyDescent="0.55000000000000004">
      <c r="D15105" s="286"/>
      <c r="E15105" s="288"/>
    </row>
    <row r="15106" spans="4:5" ht="14.4" x14ac:dyDescent="0.55000000000000004">
      <c r="D15106" s="286"/>
      <c r="E15106" s="288"/>
    </row>
    <row r="15107" spans="4:5" ht="14.4" x14ac:dyDescent="0.55000000000000004">
      <c r="D15107" s="286"/>
      <c r="E15107" s="288"/>
    </row>
    <row r="15108" spans="4:5" ht="14.4" x14ac:dyDescent="0.55000000000000004">
      <c r="D15108" s="286"/>
      <c r="E15108" s="288"/>
    </row>
    <row r="15109" spans="4:5" ht="14.4" x14ac:dyDescent="0.55000000000000004">
      <c r="D15109" s="286"/>
      <c r="E15109" s="288"/>
    </row>
    <row r="15110" spans="4:5" ht="14.4" x14ac:dyDescent="0.55000000000000004">
      <c r="D15110" s="286"/>
      <c r="E15110" s="288"/>
    </row>
    <row r="15111" spans="4:5" ht="14.4" x14ac:dyDescent="0.55000000000000004">
      <c r="D15111" s="286"/>
      <c r="E15111" s="288"/>
    </row>
    <row r="15112" spans="4:5" ht="14.4" x14ac:dyDescent="0.55000000000000004">
      <c r="D15112" s="286"/>
      <c r="E15112" s="288"/>
    </row>
    <row r="15113" spans="4:5" ht="14.4" x14ac:dyDescent="0.55000000000000004">
      <c r="D15113" s="286"/>
      <c r="E15113" s="288"/>
    </row>
    <row r="15114" spans="4:5" ht="14.4" x14ac:dyDescent="0.55000000000000004">
      <c r="D15114" s="286"/>
      <c r="E15114" s="288"/>
    </row>
    <row r="15115" spans="4:5" ht="14.4" x14ac:dyDescent="0.55000000000000004">
      <c r="D15115" s="286"/>
      <c r="E15115" s="288"/>
    </row>
    <row r="15116" spans="4:5" ht="14.4" x14ac:dyDescent="0.55000000000000004">
      <c r="D15116" s="286"/>
      <c r="E15116" s="288"/>
    </row>
    <row r="15117" spans="4:5" ht="14.4" x14ac:dyDescent="0.55000000000000004">
      <c r="D15117" s="286"/>
      <c r="E15117" s="288"/>
    </row>
    <row r="15118" spans="4:5" ht="14.4" x14ac:dyDescent="0.55000000000000004">
      <c r="D15118" s="286"/>
      <c r="E15118" s="288"/>
    </row>
    <row r="15119" spans="4:5" ht="14.4" x14ac:dyDescent="0.55000000000000004">
      <c r="D15119" s="286"/>
      <c r="E15119" s="288"/>
    </row>
    <row r="15120" spans="4:5" ht="14.4" x14ac:dyDescent="0.55000000000000004">
      <c r="D15120" s="286"/>
      <c r="E15120" s="288"/>
    </row>
    <row r="15121" spans="4:5" ht="14.4" x14ac:dyDescent="0.55000000000000004">
      <c r="D15121" s="286"/>
      <c r="E15121" s="288"/>
    </row>
    <row r="15122" spans="4:5" ht="14.4" x14ac:dyDescent="0.55000000000000004">
      <c r="D15122" s="286"/>
      <c r="E15122" s="288"/>
    </row>
    <row r="15123" spans="4:5" ht="14.4" x14ac:dyDescent="0.55000000000000004">
      <c r="D15123" s="286"/>
      <c r="E15123" s="288"/>
    </row>
    <row r="15124" spans="4:5" ht="14.4" x14ac:dyDescent="0.55000000000000004">
      <c r="D15124" s="286"/>
      <c r="E15124" s="288"/>
    </row>
    <row r="15125" spans="4:5" ht="14.4" x14ac:dyDescent="0.55000000000000004">
      <c r="D15125" s="286"/>
      <c r="E15125" s="288"/>
    </row>
    <row r="15126" spans="4:5" ht="14.4" x14ac:dyDescent="0.55000000000000004">
      <c r="D15126" s="286"/>
      <c r="E15126" s="288"/>
    </row>
    <row r="15127" spans="4:5" ht="14.4" x14ac:dyDescent="0.55000000000000004">
      <c r="D15127" s="286"/>
      <c r="E15127" s="288"/>
    </row>
    <row r="15128" spans="4:5" ht="14.4" x14ac:dyDescent="0.55000000000000004">
      <c r="D15128" s="286"/>
      <c r="E15128" s="288"/>
    </row>
    <row r="15129" spans="4:5" ht="14.4" x14ac:dyDescent="0.55000000000000004">
      <c r="D15129" s="286"/>
      <c r="E15129" s="288"/>
    </row>
    <row r="15130" spans="4:5" ht="14.4" x14ac:dyDescent="0.55000000000000004">
      <c r="D15130" s="286"/>
      <c r="E15130" s="288"/>
    </row>
    <row r="15131" spans="4:5" ht="14.4" x14ac:dyDescent="0.55000000000000004">
      <c r="D15131" s="286"/>
      <c r="E15131" s="288"/>
    </row>
    <row r="15132" spans="4:5" ht="14.4" x14ac:dyDescent="0.55000000000000004">
      <c r="D15132" s="286"/>
      <c r="E15132" s="288"/>
    </row>
    <row r="15133" spans="4:5" ht="14.4" x14ac:dyDescent="0.55000000000000004">
      <c r="D15133" s="286"/>
      <c r="E15133" s="288"/>
    </row>
    <row r="15134" spans="4:5" ht="14.4" x14ac:dyDescent="0.55000000000000004">
      <c r="D15134" s="286"/>
      <c r="E15134" s="288"/>
    </row>
    <row r="15135" spans="4:5" ht="14.4" x14ac:dyDescent="0.55000000000000004">
      <c r="D15135" s="286"/>
      <c r="E15135" s="288"/>
    </row>
    <row r="15136" spans="4:5" ht="14.4" x14ac:dyDescent="0.55000000000000004">
      <c r="D15136" s="286"/>
      <c r="E15136" s="288"/>
    </row>
    <row r="15137" spans="4:5" ht="14.4" x14ac:dyDescent="0.55000000000000004">
      <c r="D15137" s="286"/>
      <c r="E15137" s="288"/>
    </row>
    <row r="15138" spans="4:5" ht="14.4" x14ac:dyDescent="0.55000000000000004">
      <c r="D15138" s="286"/>
      <c r="E15138" s="288"/>
    </row>
    <row r="15139" spans="4:5" ht="14.4" x14ac:dyDescent="0.55000000000000004">
      <c r="D15139" s="286"/>
      <c r="E15139" s="288"/>
    </row>
    <row r="15140" spans="4:5" ht="14.4" x14ac:dyDescent="0.55000000000000004">
      <c r="D15140" s="286"/>
      <c r="E15140" s="288"/>
    </row>
    <row r="15141" spans="4:5" ht="14.4" x14ac:dyDescent="0.55000000000000004">
      <c r="D15141" s="286"/>
      <c r="E15141" s="288"/>
    </row>
    <row r="15142" spans="4:5" ht="14.4" x14ac:dyDescent="0.55000000000000004">
      <c r="D15142" s="286"/>
      <c r="E15142" s="288"/>
    </row>
    <row r="15143" spans="4:5" ht="14.4" x14ac:dyDescent="0.55000000000000004">
      <c r="D15143" s="286"/>
      <c r="E15143" s="288"/>
    </row>
    <row r="15144" spans="4:5" ht="14.4" x14ac:dyDescent="0.55000000000000004">
      <c r="D15144" s="286"/>
      <c r="E15144" s="288"/>
    </row>
    <row r="15145" spans="4:5" ht="14.4" x14ac:dyDescent="0.55000000000000004">
      <c r="D15145" s="286"/>
      <c r="E15145" s="288"/>
    </row>
    <row r="15146" spans="4:5" ht="14.4" x14ac:dyDescent="0.55000000000000004">
      <c r="D15146" s="286"/>
      <c r="E15146" s="288"/>
    </row>
    <row r="15147" spans="4:5" ht="14.4" x14ac:dyDescent="0.55000000000000004">
      <c r="D15147" s="286"/>
      <c r="E15147" s="288"/>
    </row>
    <row r="15148" spans="4:5" ht="14.4" x14ac:dyDescent="0.55000000000000004">
      <c r="D15148" s="286"/>
      <c r="E15148" s="288"/>
    </row>
    <row r="15149" spans="4:5" ht="14.4" x14ac:dyDescent="0.55000000000000004">
      <c r="D15149" s="286"/>
      <c r="E15149" s="288"/>
    </row>
    <row r="15150" spans="4:5" ht="14.4" x14ac:dyDescent="0.55000000000000004">
      <c r="D15150" s="286"/>
      <c r="E15150" s="288"/>
    </row>
    <row r="15151" spans="4:5" ht="14.4" x14ac:dyDescent="0.55000000000000004">
      <c r="D15151" s="286"/>
      <c r="E15151" s="288"/>
    </row>
    <row r="15152" spans="4:5" ht="14.4" x14ac:dyDescent="0.55000000000000004">
      <c r="D15152" s="286"/>
      <c r="E15152" s="288"/>
    </row>
    <row r="15153" spans="4:5" ht="14.4" x14ac:dyDescent="0.55000000000000004">
      <c r="D15153" s="286"/>
      <c r="E15153" s="288"/>
    </row>
    <row r="15154" spans="4:5" ht="14.4" x14ac:dyDescent="0.55000000000000004">
      <c r="D15154" s="286"/>
      <c r="E15154" s="288"/>
    </row>
    <row r="15155" spans="4:5" ht="14.4" x14ac:dyDescent="0.55000000000000004">
      <c r="D15155" s="286"/>
      <c r="E15155" s="288"/>
    </row>
    <row r="15156" spans="4:5" ht="14.4" x14ac:dyDescent="0.55000000000000004">
      <c r="D15156" s="286"/>
      <c r="E15156" s="288"/>
    </row>
    <row r="15157" spans="4:5" ht="14.4" x14ac:dyDescent="0.55000000000000004">
      <c r="D15157" s="286"/>
      <c r="E15157" s="288"/>
    </row>
    <row r="15158" spans="4:5" ht="14.4" x14ac:dyDescent="0.55000000000000004">
      <c r="D15158" s="286"/>
      <c r="E15158" s="288"/>
    </row>
    <row r="15159" spans="4:5" ht="14.4" x14ac:dyDescent="0.55000000000000004">
      <c r="D15159" s="286"/>
      <c r="E15159" s="288"/>
    </row>
    <row r="15160" spans="4:5" ht="14.4" x14ac:dyDescent="0.55000000000000004">
      <c r="D15160" s="286"/>
      <c r="E15160" s="288"/>
    </row>
    <row r="15161" spans="4:5" ht="14.4" x14ac:dyDescent="0.55000000000000004">
      <c r="D15161" s="286"/>
      <c r="E15161" s="288"/>
    </row>
    <row r="15162" spans="4:5" ht="14.4" x14ac:dyDescent="0.55000000000000004">
      <c r="D15162" s="286"/>
      <c r="E15162" s="288"/>
    </row>
    <row r="15163" spans="4:5" ht="14.4" x14ac:dyDescent="0.55000000000000004">
      <c r="D15163" s="286"/>
      <c r="E15163" s="288"/>
    </row>
    <row r="15164" spans="4:5" ht="14.4" x14ac:dyDescent="0.55000000000000004">
      <c r="D15164" s="286"/>
      <c r="E15164" s="288"/>
    </row>
    <row r="15165" spans="4:5" ht="14.4" x14ac:dyDescent="0.55000000000000004">
      <c r="D15165" s="286"/>
      <c r="E15165" s="288"/>
    </row>
    <row r="15166" spans="4:5" ht="14.4" x14ac:dyDescent="0.55000000000000004">
      <c r="D15166" s="286"/>
      <c r="E15166" s="288"/>
    </row>
    <row r="15167" spans="4:5" ht="14.4" x14ac:dyDescent="0.55000000000000004">
      <c r="D15167" s="286"/>
      <c r="E15167" s="288"/>
    </row>
    <row r="15168" spans="4:5" ht="14.4" x14ac:dyDescent="0.55000000000000004">
      <c r="D15168" s="286"/>
      <c r="E15168" s="288"/>
    </row>
    <row r="15169" spans="4:5" ht="14.4" x14ac:dyDescent="0.55000000000000004">
      <c r="D15169" s="286"/>
      <c r="E15169" s="288"/>
    </row>
    <row r="15170" spans="4:5" ht="14.4" x14ac:dyDescent="0.55000000000000004">
      <c r="D15170" s="286"/>
      <c r="E15170" s="288"/>
    </row>
    <row r="15171" spans="4:5" ht="14.4" x14ac:dyDescent="0.55000000000000004">
      <c r="D15171" s="286"/>
      <c r="E15171" s="288"/>
    </row>
    <row r="15172" spans="4:5" ht="14.4" x14ac:dyDescent="0.55000000000000004">
      <c r="D15172" s="286"/>
      <c r="E15172" s="288"/>
    </row>
    <row r="15173" spans="4:5" ht="14.4" x14ac:dyDescent="0.55000000000000004">
      <c r="D15173" s="286"/>
      <c r="E15173" s="288"/>
    </row>
    <row r="15174" spans="4:5" ht="14.4" x14ac:dyDescent="0.55000000000000004">
      <c r="D15174" s="286"/>
      <c r="E15174" s="288"/>
    </row>
    <row r="15175" spans="4:5" ht="14.4" x14ac:dyDescent="0.55000000000000004">
      <c r="D15175" s="286"/>
      <c r="E15175" s="288"/>
    </row>
    <row r="15176" spans="4:5" ht="14.4" x14ac:dyDescent="0.55000000000000004">
      <c r="D15176" s="286"/>
      <c r="E15176" s="288"/>
    </row>
    <row r="15177" spans="4:5" ht="14.4" x14ac:dyDescent="0.55000000000000004">
      <c r="D15177" s="286"/>
      <c r="E15177" s="288"/>
    </row>
    <row r="15178" spans="4:5" ht="14.4" x14ac:dyDescent="0.55000000000000004">
      <c r="D15178" s="286"/>
      <c r="E15178" s="288"/>
    </row>
    <row r="15179" spans="4:5" ht="14.4" x14ac:dyDescent="0.55000000000000004">
      <c r="D15179" s="286"/>
      <c r="E15179" s="288"/>
    </row>
    <row r="15180" spans="4:5" ht="14.4" x14ac:dyDescent="0.55000000000000004">
      <c r="D15180" s="286"/>
      <c r="E15180" s="288"/>
    </row>
    <row r="15181" spans="4:5" ht="14.4" x14ac:dyDescent="0.55000000000000004">
      <c r="D15181" s="286"/>
      <c r="E15181" s="288"/>
    </row>
    <row r="15182" spans="4:5" ht="14.4" x14ac:dyDescent="0.55000000000000004">
      <c r="D15182" s="286"/>
      <c r="E15182" s="288"/>
    </row>
    <row r="15183" spans="4:5" ht="14.4" x14ac:dyDescent="0.55000000000000004">
      <c r="D15183" s="286"/>
      <c r="E15183" s="288"/>
    </row>
    <row r="15184" spans="4:5" ht="14.4" x14ac:dyDescent="0.55000000000000004">
      <c r="D15184" s="286"/>
      <c r="E15184" s="288"/>
    </row>
    <row r="15185" spans="4:5" ht="14.4" x14ac:dyDescent="0.55000000000000004">
      <c r="D15185" s="286"/>
      <c r="E15185" s="288"/>
    </row>
    <row r="15186" spans="4:5" ht="14.4" x14ac:dyDescent="0.55000000000000004">
      <c r="D15186" s="286"/>
      <c r="E15186" s="288"/>
    </row>
    <row r="15187" spans="4:5" ht="14.4" x14ac:dyDescent="0.55000000000000004">
      <c r="D15187" s="286"/>
      <c r="E15187" s="288"/>
    </row>
    <row r="15188" spans="4:5" ht="14.4" x14ac:dyDescent="0.55000000000000004">
      <c r="D15188" s="286"/>
      <c r="E15188" s="288"/>
    </row>
    <row r="15189" spans="4:5" ht="14.4" x14ac:dyDescent="0.55000000000000004">
      <c r="D15189" s="286"/>
      <c r="E15189" s="288"/>
    </row>
    <row r="15190" spans="4:5" ht="14.4" x14ac:dyDescent="0.55000000000000004">
      <c r="D15190" s="286"/>
      <c r="E15190" s="288"/>
    </row>
    <row r="15191" spans="4:5" ht="14.4" x14ac:dyDescent="0.55000000000000004">
      <c r="D15191" s="286"/>
      <c r="E15191" s="288"/>
    </row>
    <row r="15192" spans="4:5" ht="14.4" x14ac:dyDescent="0.55000000000000004">
      <c r="D15192" s="286"/>
      <c r="E15192" s="288"/>
    </row>
    <row r="15193" spans="4:5" ht="14.4" x14ac:dyDescent="0.55000000000000004">
      <c r="D15193" s="286"/>
      <c r="E15193" s="288"/>
    </row>
    <row r="15194" spans="4:5" ht="14.4" x14ac:dyDescent="0.55000000000000004">
      <c r="D15194" s="286"/>
      <c r="E15194" s="288"/>
    </row>
    <row r="15195" spans="4:5" ht="14.4" x14ac:dyDescent="0.55000000000000004">
      <c r="D15195" s="286"/>
      <c r="E15195" s="288"/>
    </row>
    <row r="15196" spans="4:5" ht="14.4" x14ac:dyDescent="0.55000000000000004">
      <c r="D15196" s="286"/>
      <c r="E15196" s="288"/>
    </row>
    <row r="15197" spans="4:5" ht="14.4" x14ac:dyDescent="0.55000000000000004">
      <c r="D15197" s="286"/>
      <c r="E15197" s="288"/>
    </row>
    <row r="15198" spans="4:5" ht="14.4" x14ac:dyDescent="0.55000000000000004">
      <c r="D15198" s="286"/>
      <c r="E15198" s="288"/>
    </row>
    <row r="15199" spans="4:5" ht="14.4" x14ac:dyDescent="0.55000000000000004">
      <c r="D15199" s="286"/>
      <c r="E15199" s="288"/>
    </row>
    <row r="15200" spans="4:5" ht="14.4" x14ac:dyDescent="0.55000000000000004">
      <c r="D15200" s="286"/>
      <c r="E15200" s="288"/>
    </row>
    <row r="15201" spans="4:5" ht="14.4" x14ac:dyDescent="0.55000000000000004">
      <c r="D15201" s="286"/>
      <c r="E15201" s="288"/>
    </row>
    <row r="15202" spans="4:5" ht="14.4" x14ac:dyDescent="0.55000000000000004">
      <c r="D15202" s="286"/>
      <c r="E15202" s="288"/>
    </row>
    <row r="15203" spans="4:5" ht="14.4" x14ac:dyDescent="0.55000000000000004">
      <c r="D15203" s="286"/>
      <c r="E15203" s="288"/>
    </row>
    <row r="15204" spans="4:5" ht="14.4" x14ac:dyDescent="0.55000000000000004">
      <c r="D15204" s="286"/>
      <c r="E15204" s="288"/>
    </row>
    <row r="15205" spans="4:5" ht="14.4" x14ac:dyDescent="0.55000000000000004">
      <c r="D15205" s="286"/>
      <c r="E15205" s="288"/>
    </row>
    <row r="15206" spans="4:5" ht="14.4" x14ac:dyDescent="0.55000000000000004">
      <c r="D15206" s="286"/>
      <c r="E15206" s="288"/>
    </row>
    <row r="15207" spans="4:5" ht="14.4" x14ac:dyDescent="0.55000000000000004">
      <c r="D15207" s="286"/>
      <c r="E15207" s="288"/>
    </row>
    <row r="15208" spans="4:5" ht="14.4" x14ac:dyDescent="0.55000000000000004">
      <c r="D15208" s="286"/>
      <c r="E15208" s="288"/>
    </row>
    <row r="15209" spans="4:5" ht="14.4" x14ac:dyDescent="0.55000000000000004">
      <c r="D15209" s="286"/>
      <c r="E15209" s="288"/>
    </row>
    <row r="15210" spans="4:5" ht="14.4" x14ac:dyDescent="0.55000000000000004">
      <c r="D15210" s="286"/>
      <c r="E15210" s="288"/>
    </row>
    <row r="15211" spans="4:5" ht="14.4" x14ac:dyDescent="0.55000000000000004">
      <c r="D15211" s="286"/>
      <c r="E15211" s="288"/>
    </row>
    <row r="15212" spans="4:5" ht="14.4" x14ac:dyDescent="0.55000000000000004">
      <c r="D15212" s="286"/>
      <c r="E15212" s="288"/>
    </row>
    <row r="15213" spans="4:5" ht="14.4" x14ac:dyDescent="0.55000000000000004">
      <c r="D15213" s="286"/>
      <c r="E15213" s="288"/>
    </row>
    <row r="15214" spans="4:5" ht="14.4" x14ac:dyDescent="0.55000000000000004">
      <c r="D15214" s="286"/>
      <c r="E15214" s="288"/>
    </row>
    <row r="15215" spans="4:5" ht="14.4" x14ac:dyDescent="0.55000000000000004">
      <c r="D15215" s="286"/>
      <c r="E15215" s="288"/>
    </row>
    <row r="15216" spans="4:5" ht="14.4" x14ac:dyDescent="0.55000000000000004">
      <c r="D15216" s="286"/>
      <c r="E15216" s="288"/>
    </row>
    <row r="15217" spans="4:5" ht="14.4" x14ac:dyDescent="0.55000000000000004">
      <c r="D15217" s="286"/>
      <c r="E15217" s="288"/>
    </row>
    <row r="15218" spans="4:5" ht="14.4" x14ac:dyDescent="0.55000000000000004">
      <c r="D15218" s="286"/>
      <c r="E15218" s="288"/>
    </row>
    <row r="15219" spans="4:5" ht="14.4" x14ac:dyDescent="0.55000000000000004">
      <c r="D15219" s="286"/>
      <c r="E15219" s="288"/>
    </row>
    <row r="15220" spans="4:5" ht="14.4" x14ac:dyDescent="0.55000000000000004">
      <c r="D15220" s="286"/>
      <c r="E15220" s="288"/>
    </row>
    <row r="15221" spans="4:5" ht="14.4" x14ac:dyDescent="0.55000000000000004">
      <c r="D15221" s="286"/>
      <c r="E15221" s="288"/>
    </row>
    <row r="15222" spans="4:5" ht="14.4" x14ac:dyDescent="0.55000000000000004">
      <c r="D15222" s="286"/>
      <c r="E15222" s="288"/>
    </row>
    <row r="15223" spans="4:5" ht="14.4" x14ac:dyDescent="0.55000000000000004">
      <c r="D15223" s="286"/>
      <c r="E15223" s="288"/>
    </row>
    <row r="15224" spans="4:5" ht="14.4" x14ac:dyDescent="0.55000000000000004">
      <c r="D15224" s="286"/>
      <c r="E15224" s="288"/>
    </row>
    <row r="15225" spans="4:5" ht="14.4" x14ac:dyDescent="0.55000000000000004">
      <c r="D15225" s="286"/>
      <c r="E15225" s="288"/>
    </row>
    <row r="15226" spans="4:5" ht="14.4" x14ac:dyDescent="0.55000000000000004">
      <c r="D15226" s="286"/>
      <c r="E15226" s="288"/>
    </row>
    <row r="15227" spans="4:5" ht="14.4" x14ac:dyDescent="0.55000000000000004">
      <c r="D15227" s="286"/>
      <c r="E15227" s="288"/>
    </row>
    <row r="15228" spans="4:5" ht="14.4" x14ac:dyDescent="0.55000000000000004">
      <c r="D15228" s="286"/>
      <c r="E15228" s="288"/>
    </row>
    <row r="15229" spans="4:5" ht="14.4" x14ac:dyDescent="0.55000000000000004">
      <c r="D15229" s="286"/>
      <c r="E15229" s="288"/>
    </row>
    <row r="15230" spans="4:5" ht="14.4" x14ac:dyDescent="0.55000000000000004">
      <c r="D15230" s="286"/>
      <c r="E15230" s="288"/>
    </row>
    <row r="15231" spans="4:5" ht="14.4" x14ac:dyDescent="0.55000000000000004">
      <c r="D15231" s="286"/>
      <c r="E15231" s="288"/>
    </row>
    <row r="15232" spans="4:5" ht="14.4" x14ac:dyDescent="0.55000000000000004">
      <c r="D15232" s="286"/>
      <c r="E15232" s="288"/>
    </row>
    <row r="15233" spans="4:5" ht="14.4" x14ac:dyDescent="0.55000000000000004">
      <c r="D15233" s="286"/>
      <c r="E15233" s="288"/>
    </row>
    <row r="15234" spans="4:5" ht="14.4" x14ac:dyDescent="0.55000000000000004">
      <c r="D15234" s="286"/>
      <c r="E15234" s="288"/>
    </row>
    <row r="15235" spans="4:5" ht="14.4" x14ac:dyDescent="0.55000000000000004">
      <c r="D15235" s="286"/>
      <c r="E15235" s="288"/>
    </row>
    <row r="15236" spans="4:5" ht="14.4" x14ac:dyDescent="0.55000000000000004">
      <c r="D15236" s="286"/>
      <c r="E15236" s="288"/>
    </row>
    <row r="15237" spans="4:5" ht="14.4" x14ac:dyDescent="0.55000000000000004">
      <c r="D15237" s="286"/>
      <c r="E15237" s="288"/>
    </row>
    <row r="15238" spans="4:5" ht="14.4" x14ac:dyDescent="0.55000000000000004">
      <c r="D15238" s="286"/>
      <c r="E15238" s="288"/>
    </row>
    <row r="15239" spans="4:5" ht="14.4" x14ac:dyDescent="0.55000000000000004">
      <c r="D15239" s="286"/>
      <c r="E15239" s="288"/>
    </row>
    <row r="15240" spans="4:5" ht="14.4" x14ac:dyDescent="0.55000000000000004">
      <c r="D15240" s="286"/>
      <c r="E15240" s="288"/>
    </row>
    <row r="15241" spans="4:5" ht="14.4" x14ac:dyDescent="0.55000000000000004">
      <c r="D15241" s="286"/>
      <c r="E15241" s="288"/>
    </row>
    <row r="15242" spans="4:5" ht="14.4" x14ac:dyDescent="0.55000000000000004">
      <c r="D15242" s="286"/>
      <c r="E15242" s="288"/>
    </row>
    <row r="15243" spans="4:5" ht="14.4" x14ac:dyDescent="0.55000000000000004">
      <c r="D15243" s="286"/>
      <c r="E15243" s="288"/>
    </row>
    <row r="15244" spans="4:5" ht="14.4" x14ac:dyDescent="0.55000000000000004">
      <c r="D15244" s="286"/>
      <c r="E15244" s="288"/>
    </row>
    <row r="15245" spans="4:5" ht="14.4" x14ac:dyDescent="0.55000000000000004">
      <c r="D15245" s="286"/>
      <c r="E15245" s="288"/>
    </row>
    <row r="15246" spans="4:5" ht="14.4" x14ac:dyDescent="0.55000000000000004">
      <c r="D15246" s="286"/>
      <c r="E15246" s="288"/>
    </row>
    <row r="15247" spans="4:5" ht="14.4" x14ac:dyDescent="0.55000000000000004">
      <c r="D15247" s="286"/>
      <c r="E15247" s="288"/>
    </row>
    <row r="15248" spans="4:5" ht="14.4" x14ac:dyDescent="0.55000000000000004">
      <c r="D15248" s="286"/>
      <c r="E15248" s="288"/>
    </row>
    <row r="15249" spans="4:5" ht="14.4" x14ac:dyDescent="0.55000000000000004">
      <c r="D15249" s="286"/>
      <c r="E15249" s="288"/>
    </row>
    <row r="15250" spans="4:5" ht="14.4" x14ac:dyDescent="0.55000000000000004">
      <c r="D15250" s="286"/>
      <c r="E15250" s="288"/>
    </row>
    <row r="15251" spans="4:5" ht="14.4" x14ac:dyDescent="0.55000000000000004">
      <c r="D15251" s="286"/>
      <c r="E15251" s="288"/>
    </row>
    <row r="15252" spans="4:5" ht="14.4" x14ac:dyDescent="0.55000000000000004">
      <c r="D15252" s="286"/>
      <c r="E15252" s="288"/>
    </row>
    <row r="15253" spans="4:5" ht="14.4" x14ac:dyDescent="0.55000000000000004">
      <c r="D15253" s="286"/>
      <c r="E15253" s="288"/>
    </row>
    <row r="15254" spans="4:5" ht="14.4" x14ac:dyDescent="0.55000000000000004">
      <c r="D15254" s="286"/>
      <c r="E15254" s="288"/>
    </row>
    <row r="15255" spans="4:5" ht="14.4" x14ac:dyDescent="0.55000000000000004">
      <c r="D15255" s="286"/>
      <c r="E15255" s="288"/>
    </row>
    <row r="15256" spans="4:5" ht="14.4" x14ac:dyDescent="0.55000000000000004">
      <c r="D15256" s="286"/>
      <c r="E15256" s="288"/>
    </row>
    <row r="15257" spans="4:5" ht="14.4" x14ac:dyDescent="0.55000000000000004">
      <c r="D15257" s="286"/>
      <c r="E15257" s="288"/>
    </row>
    <row r="15258" spans="4:5" ht="14.4" x14ac:dyDescent="0.55000000000000004">
      <c r="D15258" s="286"/>
      <c r="E15258" s="288"/>
    </row>
    <row r="15259" spans="4:5" ht="14.4" x14ac:dyDescent="0.55000000000000004">
      <c r="D15259" s="286"/>
      <c r="E15259" s="288"/>
    </row>
    <row r="15260" spans="4:5" ht="14.4" x14ac:dyDescent="0.55000000000000004">
      <c r="D15260" s="286"/>
      <c r="E15260" s="288"/>
    </row>
    <row r="15261" spans="4:5" ht="14.4" x14ac:dyDescent="0.55000000000000004">
      <c r="D15261" s="286"/>
      <c r="E15261" s="288"/>
    </row>
    <row r="15262" spans="4:5" ht="14.4" x14ac:dyDescent="0.55000000000000004">
      <c r="D15262" s="286"/>
      <c r="E15262" s="288"/>
    </row>
    <row r="15263" spans="4:5" ht="14.4" x14ac:dyDescent="0.55000000000000004">
      <c r="D15263" s="286"/>
      <c r="E15263" s="288"/>
    </row>
    <row r="15264" spans="4:5" ht="14.4" x14ac:dyDescent="0.55000000000000004">
      <c r="D15264" s="286"/>
      <c r="E15264" s="288"/>
    </row>
    <row r="15265" spans="4:5" ht="14.4" x14ac:dyDescent="0.55000000000000004">
      <c r="D15265" s="286"/>
      <c r="E15265" s="288"/>
    </row>
    <row r="15266" spans="4:5" ht="14.4" x14ac:dyDescent="0.55000000000000004">
      <c r="D15266" s="286"/>
      <c r="E15266" s="288"/>
    </row>
    <row r="15267" spans="4:5" ht="14.4" x14ac:dyDescent="0.55000000000000004">
      <c r="D15267" s="286"/>
      <c r="E15267" s="288"/>
    </row>
    <row r="15268" spans="4:5" ht="14.4" x14ac:dyDescent="0.55000000000000004">
      <c r="D15268" s="286"/>
      <c r="E15268" s="288"/>
    </row>
    <row r="15269" spans="4:5" ht="14.4" x14ac:dyDescent="0.55000000000000004">
      <c r="D15269" s="286"/>
      <c r="E15269" s="288"/>
    </row>
    <row r="15270" spans="4:5" ht="14.4" x14ac:dyDescent="0.55000000000000004">
      <c r="D15270" s="286"/>
      <c r="E15270" s="288"/>
    </row>
    <row r="15271" spans="4:5" ht="14.4" x14ac:dyDescent="0.55000000000000004">
      <c r="D15271" s="286"/>
      <c r="E15271" s="288"/>
    </row>
    <row r="15272" spans="4:5" ht="14.4" x14ac:dyDescent="0.55000000000000004">
      <c r="D15272" s="286"/>
      <c r="E15272" s="288"/>
    </row>
    <row r="15273" spans="4:5" ht="14.4" x14ac:dyDescent="0.55000000000000004">
      <c r="D15273" s="286"/>
      <c r="E15273" s="288"/>
    </row>
    <row r="15274" spans="4:5" ht="14.4" x14ac:dyDescent="0.55000000000000004">
      <c r="D15274" s="286"/>
      <c r="E15274" s="288"/>
    </row>
    <row r="15275" spans="4:5" ht="14.4" x14ac:dyDescent="0.55000000000000004">
      <c r="D15275" s="286"/>
      <c r="E15275" s="288"/>
    </row>
    <row r="15276" spans="4:5" ht="14.4" x14ac:dyDescent="0.55000000000000004">
      <c r="D15276" s="286"/>
      <c r="E15276" s="288"/>
    </row>
    <row r="15277" spans="4:5" ht="14.4" x14ac:dyDescent="0.55000000000000004">
      <c r="D15277" s="286"/>
      <c r="E15277" s="288"/>
    </row>
    <row r="15278" spans="4:5" ht="14.4" x14ac:dyDescent="0.55000000000000004">
      <c r="D15278" s="286"/>
      <c r="E15278" s="288"/>
    </row>
    <row r="15279" spans="4:5" ht="14.4" x14ac:dyDescent="0.55000000000000004">
      <c r="D15279" s="286"/>
      <c r="E15279" s="288"/>
    </row>
    <row r="15280" spans="4:5" ht="14.4" x14ac:dyDescent="0.55000000000000004">
      <c r="D15280" s="286"/>
      <c r="E15280" s="288"/>
    </row>
    <row r="15281" spans="4:5" ht="14.4" x14ac:dyDescent="0.55000000000000004">
      <c r="D15281" s="286"/>
      <c r="E15281" s="288"/>
    </row>
    <row r="15282" spans="4:5" ht="14.4" x14ac:dyDescent="0.55000000000000004">
      <c r="D15282" s="286"/>
      <c r="E15282" s="288"/>
    </row>
    <row r="15283" spans="4:5" ht="14.4" x14ac:dyDescent="0.55000000000000004">
      <c r="D15283" s="286"/>
      <c r="E15283" s="288"/>
    </row>
    <row r="15284" spans="4:5" ht="14.4" x14ac:dyDescent="0.55000000000000004">
      <c r="D15284" s="286"/>
      <c r="E15284" s="288"/>
    </row>
    <row r="15285" spans="4:5" ht="14.4" x14ac:dyDescent="0.55000000000000004">
      <c r="D15285" s="286"/>
      <c r="E15285" s="288"/>
    </row>
    <row r="15286" spans="4:5" ht="14.4" x14ac:dyDescent="0.55000000000000004">
      <c r="D15286" s="286"/>
      <c r="E15286" s="288"/>
    </row>
    <row r="15287" spans="4:5" ht="14.4" x14ac:dyDescent="0.55000000000000004">
      <c r="D15287" s="286"/>
      <c r="E15287" s="288"/>
    </row>
    <row r="15288" spans="4:5" ht="14.4" x14ac:dyDescent="0.55000000000000004">
      <c r="D15288" s="286"/>
      <c r="E15288" s="288"/>
    </row>
    <row r="15289" spans="4:5" ht="14.4" x14ac:dyDescent="0.55000000000000004">
      <c r="D15289" s="286"/>
      <c r="E15289" s="288"/>
    </row>
    <row r="15290" spans="4:5" ht="14.4" x14ac:dyDescent="0.55000000000000004">
      <c r="D15290" s="286"/>
      <c r="E15290" s="288"/>
    </row>
    <row r="15291" spans="4:5" ht="14.4" x14ac:dyDescent="0.55000000000000004">
      <c r="D15291" s="286"/>
      <c r="E15291" s="288"/>
    </row>
    <row r="15292" spans="4:5" ht="14.4" x14ac:dyDescent="0.55000000000000004">
      <c r="D15292" s="286"/>
      <c r="E15292" s="288"/>
    </row>
    <row r="15293" spans="4:5" ht="14.4" x14ac:dyDescent="0.55000000000000004">
      <c r="D15293" s="286"/>
      <c r="E15293" s="288"/>
    </row>
    <row r="15294" spans="4:5" ht="14.4" x14ac:dyDescent="0.55000000000000004">
      <c r="D15294" s="286"/>
      <c r="E15294" s="288"/>
    </row>
    <row r="15295" spans="4:5" ht="14.4" x14ac:dyDescent="0.55000000000000004">
      <c r="D15295" s="286"/>
      <c r="E15295" s="288"/>
    </row>
    <row r="15296" spans="4:5" ht="14.4" x14ac:dyDescent="0.55000000000000004">
      <c r="D15296" s="286"/>
      <c r="E15296" s="288"/>
    </row>
    <row r="15297" spans="4:5" ht="14.4" x14ac:dyDescent="0.55000000000000004">
      <c r="D15297" s="286"/>
      <c r="E15297" s="288"/>
    </row>
    <row r="15298" spans="4:5" ht="14.4" x14ac:dyDescent="0.55000000000000004">
      <c r="D15298" s="286"/>
      <c r="E15298" s="288"/>
    </row>
    <row r="15299" spans="4:5" ht="14.4" x14ac:dyDescent="0.55000000000000004">
      <c r="D15299" s="286"/>
      <c r="E15299" s="288"/>
    </row>
    <row r="15300" spans="4:5" ht="14.4" x14ac:dyDescent="0.55000000000000004">
      <c r="D15300" s="286"/>
      <c r="E15300" s="288"/>
    </row>
    <row r="15301" spans="4:5" ht="14.4" x14ac:dyDescent="0.55000000000000004">
      <c r="D15301" s="286"/>
      <c r="E15301" s="288"/>
    </row>
    <row r="15302" spans="4:5" ht="14.4" x14ac:dyDescent="0.55000000000000004">
      <c r="D15302" s="286"/>
      <c r="E15302" s="288"/>
    </row>
    <row r="15303" spans="4:5" ht="14.4" x14ac:dyDescent="0.55000000000000004">
      <c r="D15303" s="286"/>
      <c r="E15303" s="288"/>
    </row>
    <row r="15304" spans="4:5" ht="14.4" x14ac:dyDescent="0.55000000000000004">
      <c r="D15304" s="286"/>
      <c r="E15304" s="288"/>
    </row>
    <row r="15305" spans="4:5" ht="14.4" x14ac:dyDescent="0.55000000000000004">
      <c r="D15305" s="286"/>
      <c r="E15305" s="288"/>
    </row>
    <row r="15306" spans="4:5" ht="14.4" x14ac:dyDescent="0.55000000000000004">
      <c r="D15306" s="286"/>
      <c r="E15306" s="288"/>
    </row>
    <row r="15307" spans="4:5" ht="14.4" x14ac:dyDescent="0.55000000000000004">
      <c r="D15307" s="286"/>
      <c r="E15307" s="288"/>
    </row>
    <row r="15308" spans="4:5" ht="14.4" x14ac:dyDescent="0.55000000000000004">
      <c r="D15308" s="286"/>
      <c r="E15308" s="288"/>
    </row>
    <row r="15309" spans="4:5" ht="14.4" x14ac:dyDescent="0.55000000000000004">
      <c r="D15309" s="286"/>
      <c r="E15309" s="288"/>
    </row>
    <row r="15310" spans="4:5" ht="14.4" x14ac:dyDescent="0.55000000000000004">
      <c r="D15310" s="286"/>
      <c r="E15310" s="288"/>
    </row>
    <row r="15311" spans="4:5" ht="14.4" x14ac:dyDescent="0.55000000000000004">
      <c r="D15311" s="286"/>
      <c r="E15311" s="288"/>
    </row>
    <row r="15312" spans="4:5" ht="14.4" x14ac:dyDescent="0.55000000000000004">
      <c r="D15312" s="286"/>
      <c r="E15312" s="288"/>
    </row>
    <row r="15313" spans="4:5" ht="14.4" x14ac:dyDescent="0.55000000000000004">
      <c r="D15313" s="286"/>
      <c r="E15313" s="288"/>
    </row>
    <row r="15314" spans="4:5" ht="14.4" x14ac:dyDescent="0.55000000000000004">
      <c r="D15314" s="286"/>
      <c r="E15314" s="288"/>
    </row>
    <row r="15315" spans="4:5" ht="14.4" x14ac:dyDescent="0.55000000000000004">
      <c r="D15315" s="286"/>
      <c r="E15315" s="288"/>
    </row>
    <row r="15316" spans="4:5" ht="14.4" x14ac:dyDescent="0.55000000000000004">
      <c r="D15316" s="286"/>
      <c r="E15316" s="288"/>
    </row>
    <row r="15317" spans="4:5" ht="14.4" x14ac:dyDescent="0.55000000000000004">
      <c r="D15317" s="286"/>
      <c r="E15317" s="288"/>
    </row>
    <row r="15318" spans="4:5" ht="14.4" x14ac:dyDescent="0.55000000000000004">
      <c r="D15318" s="286"/>
      <c r="E15318" s="288"/>
    </row>
    <row r="15319" spans="4:5" ht="14.4" x14ac:dyDescent="0.55000000000000004">
      <c r="D15319" s="286"/>
      <c r="E15319" s="288"/>
    </row>
    <row r="15320" spans="4:5" ht="14.4" x14ac:dyDescent="0.55000000000000004">
      <c r="D15320" s="286"/>
      <c r="E15320" s="288"/>
    </row>
    <row r="15321" spans="4:5" ht="14.4" x14ac:dyDescent="0.55000000000000004">
      <c r="D15321" s="286"/>
      <c r="E15321" s="288"/>
    </row>
    <row r="15322" spans="4:5" ht="14.4" x14ac:dyDescent="0.55000000000000004">
      <c r="D15322" s="286"/>
      <c r="E15322" s="288"/>
    </row>
    <row r="15323" spans="4:5" ht="14.4" x14ac:dyDescent="0.55000000000000004">
      <c r="D15323" s="286"/>
      <c r="E15323" s="288"/>
    </row>
    <row r="15324" spans="4:5" ht="14.4" x14ac:dyDescent="0.55000000000000004">
      <c r="D15324" s="286"/>
      <c r="E15324" s="288"/>
    </row>
    <row r="15325" spans="4:5" ht="14.4" x14ac:dyDescent="0.55000000000000004">
      <c r="D15325" s="286"/>
      <c r="E15325" s="288"/>
    </row>
    <row r="15326" spans="4:5" ht="14.4" x14ac:dyDescent="0.55000000000000004">
      <c r="D15326" s="286"/>
      <c r="E15326" s="288"/>
    </row>
    <row r="15327" spans="4:5" ht="14.4" x14ac:dyDescent="0.55000000000000004">
      <c r="D15327" s="286"/>
      <c r="E15327" s="288"/>
    </row>
    <row r="15328" spans="4:5" ht="14.4" x14ac:dyDescent="0.55000000000000004">
      <c r="D15328" s="286"/>
      <c r="E15328" s="288"/>
    </row>
    <row r="15329" spans="4:5" ht="14.4" x14ac:dyDescent="0.55000000000000004">
      <c r="D15329" s="286"/>
      <c r="E15329" s="288"/>
    </row>
    <row r="15330" spans="4:5" ht="14.4" x14ac:dyDescent="0.55000000000000004">
      <c r="D15330" s="286"/>
      <c r="E15330" s="288"/>
    </row>
    <row r="15331" spans="4:5" ht="14.4" x14ac:dyDescent="0.55000000000000004">
      <c r="D15331" s="286"/>
      <c r="E15331" s="288"/>
    </row>
    <row r="15332" spans="4:5" ht="14.4" x14ac:dyDescent="0.55000000000000004">
      <c r="D15332" s="286"/>
      <c r="E15332" s="288"/>
    </row>
    <row r="15333" spans="4:5" ht="14.4" x14ac:dyDescent="0.55000000000000004">
      <c r="D15333" s="286"/>
      <c r="E15333" s="288"/>
    </row>
    <row r="15334" spans="4:5" ht="14.4" x14ac:dyDescent="0.55000000000000004">
      <c r="D15334" s="286"/>
      <c r="E15334" s="288"/>
    </row>
    <row r="15335" spans="4:5" ht="14.4" x14ac:dyDescent="0.55000000000000004">
      <c r="D15335" s="286"/>
      <c r="E15335" s="288"/>
    </row>
    <row r="15336" spans="4:5" ht="14.4" x14ac:dyDescent="0.55000000000000004">
      <c r="D15336" s="286"/>
      <c r="E15336" s="288"/>
    </row>
    <row r="15337" spans="4:5" ht="14.4" x14ac:dyDescent="0.55000000000000004">
      <c r="D15337" s="286"/>
      <c r="E15337" s="288"/>
    </row>
    <row r="15338" spans="4:5" ht="14.4" x14ac:dyDescent="0.55000000000000004">
      <c r="D15338" s="286"/>
      <c r="E15338" s="288"/>
    </row>
    <row r="15339" spans="4:5" ht="14.4" x14ac:dyDescent="0.55000000000000004">
      <c r="D15339" s="286"/>
      <c r="E15339" s="288"/>
    </row>
    <row r="15340" spans="4:5" ht="14.4" x14ac:dyDescent="0.55000000000000004">
      <c r="D15340" s="286"/>
      <c r="E15340" s="288"/>
    </row>
    <row r="15341" spans="4:5" ht="14.4" x14ac:dyDescent="0.55000000000000004">
      <c r="D15341" s="286"/>
      <c r="E15341" s="288"/>
    </row>
    <row r="15342" spans="4:5" ht="14.4" x14ac:dyDescent="0.55000000000000004">
      <c r="D15342" s="286"/>
      <c r="E15342" s="288"/>
    </row>
    <row r="15343" spans="4:5" ht="14.4" x14ac:dyDescent="0.55000000000000004">
      <c r="D15343" s="286"/>
      <c r="E15343" s="288"/>
    </row>
    <row r="15344" spans="4:5" ht="14.4" x14ac:dyDescent="0.55000000000000004">
      <c r="D15344" s="286"/>
      <c r="E15344" s="288"/>
    </row>
    <row r="15345" spans="4:5" ht="14.4" x14ac:dyDescent="0.55000000000000004">
      <c r="D15345" s="286"/>
      <c r="E15345" s="288"/>
    </row>
    <row r="15346" spans="4:5" ht="14.4" x14ac:dyDescent="0.55000000000000004">
      <c r="D15346" s="286"/>
      <c r="E15346" s="288"/>
    </row>
    <row r="15347" spans="4:5" ht="14.4" x14ac:dyDescent="0.55000000000000004">
      <c r="D15347" s="286"/>
      <c r="E15347" s="288"/>
    </row>
    <row r="15348" spans="4:5" ht="14.4" x14ac:dyDescent="0.55000000000000004">
      <c r="D15348" s="286"/>
      <c r="E15348" s="288"/>
    </row>
    <row r="15349" spans="4:5" ht="14.4" x14ac:dyDescent="0.55000000000000004">
      <c r="D15349" s="286"/>
      <c r="E15349" s="288"/>
    </row>
    <row r="15350" spans="4:5" ht="14.4" x14ac:dyDescent="0.55000000000000004">
      <c r="D15350" s="286"/>
      <c r="E15350" s="288"/>
    </row>
    <row r="15351" spans="4:5" ht="14.4" x14ac:dyDescent="0.55000000000000004">
      <c r="D15351" s="286"/>
      <c r="E15351" s="288"/>
    </row>
    <row r="15352" spans="4:5" ht="14.4" x14ac:dyDescent="0.55000000000000004">
      <c r="D15352" s="286"/>
      <c r="E15352" s="288"/>
    </row>
    <row r="15353" spans="4:5" ht="14.4" x14ac:dyDescent="0.55000000000000004">
      <c r="D15353" s="286"/>
      <c r="E15353" s="288"/>
    </row>
    <row r="15354" spans="4:5" ht="14.4" x14ac:dyDescent="0.55000000000000004">
      <c r="D15354" s="286"/>
      <c r="E15354" s="288"/>
    </row>
    <row r="15355" spans="4:5" ht="14.4" x14ac:dyDescent="0.55000000000000004">
      <c r="D15355" s="286"/>
      <c r="E15355" s="288"/>
    </row>
    <row r="15356" spans="4:5" ht="14.4" x14ac:dyDescent="0.55000000000000004">
      <c r="D15356" s="286"/>
      <c r="E15356" s="288"/>
    </row>
    <row r="15357" spans="4:5" ht="14.4" x14ac:dyDescent="0.55000000000000004">
      <c r="D15357" s="286"/>
      <c r="E15357" s="288"/>
    </row>
    <row r="15358" spans="4:5" ht="14.4" x14ac:dyDescent="0.55000000000000004">
      <c r="D15358" s="286"/>
      <c r="E15358" s="288"/>
    </row>
    <row r="15359" spans="4:5" ht="14.4" x14ac:dyDescent="0.55000000000000004">
      <c r="D15359" s="286"/>
      <c r="E15359" s="288"/>
    </row>
    <row r="15360" spans="4:5" ht="14.4" x14ac:dyDescent="0.55000000000000004">
      <c r="D15360" s="286"/>
      <c r="E15360" s="288"/>
    </row>
    <row r="15361" spans="4:5" ht="14.4" x14ac:dyDescent="0.55000000000000004">
      <c r="D15361" s="286"/>
      <c r="E15361" s="288"/>
    </row>
    <row r="15362" spans="4:5" ht="14.4" x14ac:dyDescent="0.55000000000000004">
      <c r="D15362" s="286"/>
      <c r="E15362" s="288"/>
    </row>
    <row r="15363" spans="4:5" ht="14.4" x14ac:dyDescent="0.55000000000000004">
      <c r="D15363" s="286"/>
      <c r="E15363" s="288"/>
    </row>
    <row r="15364" spans="4:5" ht="14.4" x14ac:dyDescent="0.55000000000000004">
      <c r="D15364" s="286"/>
      <c r="E15364" s="288"/>
    </row>
    <row r="15365" spans="4:5" ht="14.4" x14ac:dyDescent="0.55000000000000004">
      <c r="D15365" s="286"/>
      <c r="E15365" s="288"/>
    </row>
    <row r="15366" spans="4:5" ht="14.4" x14ac:dyDescent="0.55000000000000004">
      <c r="D15366" s="286"/>
      <c r="E15366" s="288"/>
    </row>
    <row r="15367" spans="4:5" ht="14.4" x14ac:dyDescent="0.55000000000000004">
      <c r="D15367" s="286"/>
      <c r="E15367" s="288"/>
    </row>
    <row r="15368" spans="4:5" ht="14.4" x14ac:dyDescent="0.55000000000000004">
      <c r="D15368" s="286"/>
      <c r="E15368" s="288"/>
    </row>
    <row r="15369" spans="4:5" ht="14.4" x14ac:dyDescent="0.55000000000000004">
      <c r="D15369" s="286"/>
      <c r="E15369" s="288"/>
    </row>
    <row r="15370" spans="4:5" ht="14.4" x14ac:dyDescent="0.55000000000000004">
      <c r="D15370" s="286"/>
      <c r="E15370" s="288"/>
    </row>
    <row r="15371" spans="4:5" ht="14.4" x14ac:dyDescent="0.55000000000000004">
      <c r="D15371" s="286"/>
      <c r="E15371" s="288"/>
    </row>
    <row r="15372" spans="4:5" ht="14.4" x14ac:dyDescent="0.55000000000000004">
      <c r="D15372" s="286"/>
      <c r="E15372" s="288"/>
    </row>
    <row r="15373" spans="4:5" ht="14.4" x14ac:dyDescent="0.55000000000000004">
      <c r="D15373" s="286"/>
      <c r="E15373" s="288"/>
    </row>
    <row r="15374" spans="4:5" ht="14.4" x14ac:dyDescent="0.55000000000000004">
      <c r="D15374" s="286"/>
      <c r="E15374" s="288"/>
    </row>
    <row r="15375" spans="4:5" ht="14.4" x14ac:dyDescent="0.55000000000000004">
      <c r="D15375" s="286"/>
      <c r="E15375" s="288"/>
    </row>
    <row r="15376" spans="4:5" ht="14.4" x14ac:dyDescent="0.55000000000000004">
      <c r="D15376" s="286"/>
      <c r="E15376" s="288"/>
    </row>
    <row r="15377" spans="4:5" ht="14.4" x14ac:dyDescent="0.55000000000000004">
      <c r="D15377" s="286"/>
      <c r="E15377" s="288"/>
    </row>
    <row r="15378" spans="4:5" ht="14.4" x14ac:dyDescent="0.55000000000000004">
      <c r="D15378" s="286"/>
      <c r="E15378" s="288"/>
    </row>
    <row r="15379" spans="4:5" ht="14.4" x14ac:dyDescent="0.55000000000000004">
      <c r="D15379" s="286"/>
      <c r="E15379" s="288"/>
    </row>
    <row r="15380" spans="4:5" ht="14.4" x14ac:dyDescent="0.55000000000000004">
      <c r="D15380" s="286"/>
      <c r="E15380" s="288"/>
    </row>
    <row r="15381" spans="4:5" ht="14.4" x14ac:dyDescent="0.55000000000000004">
      <c r="D15381" s="286"/>
      <c r="E15381" s="288"/>
    </row>
    <row r="15382" spans="4:5" ht="14.4" x14ac:dyDescent="0.55000000000000004">
      <c r="D15382" s="286"/>
      <c r="E15382" s="288"/>
    </row>
    <row r="15383" spans="4:5" ht="14.4" x14ac:dyDescent="0.55000000000000004">
      <c r="D15383" s="286"/>
      <c r="E15383" s="288"/>
    </row>
    <row r="15384" spans="4:5" ht="14.4" x14ac:dyDescent="0.55000000000000004">
      <c r="D15384" s="286"/>
      <c r="E15384" s="288"/>
    </row>
    <row r="15385" spans="4:5" ht="14.4" x14ac:dyDescent="0.55000000000000004">
      <c r="D15385" s="286"/>
      <c r="E15385" s="288"/>
    </row>
    <row r="15386" spans="4:5" ht="14.4" x14ac:dyDescent="0.55000000000000004">
      <c r="D15386" s="286"/>
      <c r="E15386" s="288"/>
    </row>
    <row r="15387" spans="4:5" ht="14.4" x14ac:dyDescent="0.55000000000000004">
      <c r="D15387" s="286"/>
      <c r="E15387" s="288"/>
    </row>
    <row r="15388" spans="4:5" ht="14.4" x14ac:dyDescent="0.55000000000000004">
      <c r="D15388" s="286"/>
      <c r="E15388" s="288"/>
    </row>
    <row r="15389" spans="4:5" ht="14.4" x14ac:dyDescent="0.55000000000000004">
      <c r="D15389" s="286"/>
      <c r="E15389" s="288"/>
    </row>
    <row r="15390" spans="4:5" ht="14.4" x14ac:dyDescent="0.55000000000000004">
      <c r="D15390" s="286"/>
      <c r="E15390" s="288"/>
    </row>
    <row r="15391" spans="4:5" ht="14.4" x14ac:dyDescent="0.55000000000000004">
      <c r="D15391" s="286"/>
      <c r="E15391" s="288"/>
    </row>
    <row r="15392" spans="4:5" ht="14.4" x14ac:dyDescent="0.55000000000000004">
      <c r="D15392" s="286"/>
      <c r="E15392" s="288"/>
    </row>
    <row r="15393" spans="4:5" ht="14.4" x14ac:dyDescent="0.55000000000000004">
      <c r="D15393" s="286"/>
      <c r="E15393" s="288"/>
    </row>
    <row r="15394" spans="4:5" ht="14.4" x14ac:dyDescent="0.55000000000000004">
      <c r="D15394" s="286"/>
      <c r="E15394" s="288"/>
    </row>
    <row r="15395" spans="4:5" ht="14.4" x14ac:dyDescent="0.55000000000000004">
      <c r="D15395" s="286"/>
      <c r="E15395" s="288"/>
    </row>
    <row r="15396" spans="4:5" ht="14.4" x14ac:dyDescent="0.55000000000000004">
      <c r="D15396" s="286"/>
      <c r="E15396" s="288"/>
    </row>
    <row r="15397" spans="4:5" ht="14.4" x14ac:dyDescent="0.55000000000000004">
      <c r="D15397" s="286"/>
      <c r="E15397" s="288"/>
    </row>
    <row r="15398" spans="4:5" ht="14.4" x14ac:dyDescent="0.55000000000000004">
      <c r="D15398" s="286"/>
      <c r="E15398" s="288"/>
    </row>
    <row r="15399" spans="4:5" ht="14.4" x14ac:dyDescent="0.55000000000000004">
      <c r="D15399" s="286"/>
      <c r="E15399" s="288"/>
    </row>
    <row r="15400" spans="4:5" ht="14.4" x14ac:dyDescent="0.55000000000000004">
      <c r="D15400" s="286"/>
      <c r="E15400" s="288"/>
    </row>
    <row r="15401" spans="4:5" ht="14.4" x14ac:dyDescent="0.55000000000000004">
      <c r="D15401" s="286"/>
      <c r="E15401" s="288"/>
    </row>
    <row r="15402" spans="4:5" ht="14.4" x14ac:dyDescent="0.55000000000000004">
      <c r="D15402" s="286"/>
      <c r="E15402" s="288"/>
    </row>
    <row r="15403" spans="4:5" ht="14.4" x14ac:dyDescent="0.55000000000000004">
      <c r="D15403" s="286"/>
      <c r="E15403" s="288"/>
    </row>
    <row r="15404" spans="4:5" ht="14.4" x14ac:dyDescent="0.55000000000000004">
      <c r="D15404" s="286"/>
      <c r="E15404" s="288"/>
    </row>
    <row r="15405" spans="4:5" ht="14.4" x14ac:dyDescent="0.55000000000000004">
      <c r="D15405" s="286"/>
      <c r="E15405" s="288"/>
    </row>
    <row r="15406" spans="4:5" ht="14.4" x14ac:dyDescent="0.55000000000000004">
      <c r="D15406" s="286"/>
      <c r="E15406" s="288"/>
    </row>
    <row r="15407" spans="4:5" ht="14.4" x14ac:dyDescent="0.55000000000000004">
      <c r="D15407" s="286"/>
      <c r="E15407" s="288"/>
    </row>
    <row r="15408" spans="4:5" ht="14.4" x14ac:dyDescent="0.55000000000000004">
      <c r="D15408" s="286"/>
      <c r="E15408" s="288"/>
    </row>
    <row r="15409" spans="4:5" ht="14.4" x14ac:dyDescent="0.55000000000000004">
      <c r="D15409" s="286"/>
      <c r="E15409" s="288"/>
    </row>
    <row r="15410" spans="4:5" ht="14.4" x14ac:dyDescent="0.55000000000000004">
      <c r="D15410" s="286"/>
      <c r="E15410" s="288"/>
    </row>
    <row r="15411" spans="4:5" ht="14.4" x14ac:dyDescent="0.55000000000000004">
      <c r="D15411" s="286"/>
      <c r="E15411" s="288"/>
    </row>
    <row r="15412" spans="4:5" ht="14.4" x14ac:dyDescent="0.55000000000000004">
      <c r="D15412" s="286"/>
      <c r="E15412" s="288"/>
    </row>
    <row r="15413" spans="4:5" ht="14.4" x14ac:dyDescent="0.55000000000000004">
      <c r="D15413" s="286"/>
      <c r="E15413" s="288"/>
    </row>
    <row r="15414" spans="4:5" ht="14.4" x14ac:dyDescent="0.55000000000000004">
      <c r="D15414" s="286"/>
      <c r="E15414" s="288"/>
    </row>
    <row r="15415" spans="4:5" ht="14.4" x14ac:dyDescent="0.55000000000000004">
      <c r="D15415" s="286"/>
      <c r="E15415" s="288"/>
    </row>
    <row r="15416" spans="4:5" ht="14.4" x14ac:dyDescent="0.55000000000000004">
      <c r="D15416" s="286"/>
      <c r="E15416" s="288"/>
    </row>
    <row r="15417" spans="4:5" ht="14.4" x14ac:dyDescent="0.55000000000000004">
      <c r="D15417" s="286"/>
      <c r="E15417" s="288"/>
    </row>
    <row r="15418" spans="4:5" ht="14.4" x14ac:dyDescent="0.55000000000000004">
      <c r="D15418" s="286"/>
      <c r="E15418" s="288"/>
    </row>
    <row r="15419" spans="4:5" ht="14.4" x14ac:dyDescent="0.55000000000000004">
      <c r="D15419" s="286"/>
      <c r="E15419" s="288"/>
    </row>
    <row r="15420" spans="4:5" ht="14.4" x14ac:dyDescent="0.55000000000000004">
      <c r="D15420" s="286"/>
      <c r="E15420" s="288"/>
    </row>
    <row r="15421" spans="4:5" ht="14.4" x14ac:dyDescent="0.55000000000000004">
      <c r="D15421" s="286"/>
      <c r="E15421" s="288"/>
    </row>
    <row r="15422" spans="4:5" ht="14.4" x14ac:dyDescent="0.55000000000000004">
      <c r="D15422" s="286"/>
      <c r="E15422" s="288"/>
    </row>
    <row r="15423" spans="4:5" ht="14.4" x14ac:dyDescent="0.55000000000000004">
      <c r="D15423" s="286"/>
      <c r="E15423" s="288"/>
    </row>
    <row r="15424" spans="4:5" ht="14.4" x14ac:dyDescent="0.55000000000000004">
      <c r="D15424" s="286"/>
      <c r="E15424" s="288"/>
    </row>
    <row r="15425" spans="4:5" ht="14.4" x14ac:dyDescent="0.55000000000000004">
      <c r="D15425" s="286"/>
      <c r="E15425" s="288"/>
    </row>
    <row r="15426" spans="4:5" ht="14.4" x14ac:dyDescent="0.55000000000000004">
      <c r="D15426" s="286"/>
      <c r="E15426" s="288"/>
    </row>
    <row r="15427" spans="4:5" ht="14.4" x14ac:dyDescent="0.55000000000000004">
      <c r="D15427" s="286"/>
      <c r="E15427" s="288"/>
    </row>
    <row r="15428" spans="4:5" ht="14.4" x14ac:dyDescent="0.55000000000000004">
      <c r="D15428" s="286"/>
      <c r="E15428" s="288"/>
    </row>
    <row r="15429" spans="4:5" ht="14.4" x14ac:dyDescent="0.55000000000000004">
      <c r="D15429" s="286"/>
      <c r="E15429" s="288"/>
    </row>
    <row r="15430" spans="4:5" ht="14.4" x14ac:dyDescent="0.55000000000000004">
      <c r="D15430" s="286"/>
      <c r="E15430" s="288"/>
    </row>
    <row r="15431" spans="4:5" ht="14.4" x14ac:dyDescent="0.55000000000000004">
      <c r="D15431" s="286"/>
      <c r="E15431" s="288"/>
    </row>
    <row r="15432" spans="4:5" ht="14.4" x14ac:dyDescent="0.55000000000000004">
      <c r="D15432" s="286"/>
      <c r="E15432" s="288"/>
    </row>
    <row r="15433" spans="4:5" ht="14.4" x14ac:dyDescent="0.55000000000000004">
      <c r="D15433" s="286"/>
      <c r="E15433" s="288"/>
    </row>
    <row r="15434" spans="4:5" ht="14.4" x14ac:dyDescent="0.55000000000000004">
      <c r="D15434" s="286"/>
      <c r="E15434" s="288"/>
    </row>
    <row r="15435" spans="4:5" ht="14.4" x14ac:dyDescent="0.55000000000000004">
      <c r="D15435" s="286"/>
      <c r="E15435" s="288"/>
    </row>
    <row r="15436" spans="4:5" ht="14.4" x14ac:dyDescent="0.55000000000000004">
      <c r="D15436" s="286"/>
      <c r="E15436" s="288"/>
    </row>
    <row r="15437" spans="4:5" ht="14.4" x14ac:dyDescent="0.55000000000000004">
      <c r="D15437" s="286"/>
      <c r="E15437" s="288"/>
    </row>
    <row r="15438" spans="4:5" ht="14.4" x14ac:dyDescent="0.55000000000000004">
      <c r="D15438" s="286"/>
      <c r="E15438" s="288"/>
    </row>
    <row r="15439" spans="4:5" ht="14.4" x14ac:dyDescent="0.55000000000000004">
      <c r="D15439" s="286"/>
      <c r="E15439" s="288"/>
    </row>
    <row r="15440" spans="4:5" ht="14.4" x14ac:dyDescent="0.55000000000000004">
      <c r="D15440" s="286"/>
      <c r="E15440" s="288"/>
    </row>
    <row r="15441" spans="4:5" ht="14.4" x14ac:dyDescent="0.55000000000000004">
      <c r="D15441" s="286"/>
      <c r="E15441" s="288"/>
    </row>
    <row r="15442" spans="4:5" ht="14.4" x14ac:dyDescent="0.55000000000000004">
      <c r="D15442" s="286"/>
      <c r="E15442" s="288"/>
    </row>
    <row r="15443" spans="4:5" ht="14.4" x14ac:dyDescent="0.55000000000000004">
      <c r="D15443" s="286"/>
      <c r="E15443" s="288"/>
    </row>
    <row r="15444" spans="4:5" ht="14.4" x14ac:dyDescent="0.55000000000000004">
      <c r="D15444" s="286"/>
      <c r="E15444" s="288"/>
    </row>
    <row r="15445" spans="4:5" ht="14.4" x14ac:dyDescent="0.55000000000000004">
      <c r="D15445" s="286"/>
      <c r="E15445" s="288"/>
    </row>
    <row r="15446" spans="4:5" ht="14.4" x14ac:dyDescent="0.55000000000000004">
      <c r="D15446" s="286"/>
      <c r="E15446" s="288"/>
    </row>
    <row r="15447" spans="4:5" ht="14.4" x14ac:dyDescent="0.55000000000000004">
      <c r="D15447" s="286"/>
      <c r="E15447" s="288"/>
    </row>
    <row r="15448" spans="4:5" ht="14.4" x14ac:dyDescent="0.55000000000000004">
      <c r="D15448" s="286"/>
      <c r="E15448" s="288"/>
    </row>
    <row r="15449" spans="4:5" ht="14.4" x14ac:dyDescent="0.55000000000000004">
      <c r="D15449" s="286"/>
      <c r="E15449" s="288"/>
    </row>
    <row r="15450" spans="4:5" ht="14.4" x14ac:dyDescent="0.55000000000000004">
      <c r="D15450" s="286"/>
      <c r="E15450" s="288"/>
    </row>
    <row r="15451" spans="4:5" ht="14.4" x14ac:dyDescent="0.55000000000000004">
      <c r="D15451" s="286"/>
      <c r="E15451" s="288"/>
    </row>
    <row r="15452" spans="4:5" ht="14.4" x14ac:dyDescent="0.55000000000000004">
      <c r="D15452" s="286"/>
      <c r="E15452" s="288"/>
    </row>
    <row r="15453" spans="4:5" ht="14.4" x14ac:dyDescent="0.55000000000000004">
      <c r="D15453" s="286"/>
      <c r="E15453" s="288"/>
    </row>
    <row r="15454" spans="4:5" ht="14.4" x14ac:dyDescent="0.55000000000000004">
      <c r="D15454" s="286"/>
      <c r="E15454" s="288"/>
    </row>
    <row r="15455" spans="4:5" ht="14.4" x14ac:dyDescent="0.55000000000000004">
      <c r="D15455" s="286"/>
      <c r="E15455" s="288"/>
    </row>
    <row r="15456" spans="4:5" ht="14.4" x14ac:dyDescent="0.55000000000000004">
      <c r="D15456" s="286"/>
      <c r="E15456" s="288"/>
    </row>
    <row r="15457" spans="4:5" ht="14.4" x14ac:dyDescent="0.55000000000000004">
      <c r="D15457" s="286"/>
      <c r="E15457" s="288"/>
    </row>
    <row r="15458" spans="4:5" ht="14.4" x14ac:dyDescent="0.55000000000000004">
      <c r="D15458" s="286"/>
      <c r="E15458" s="288"/>
    </row>
    <row r="15459" spans="4:5" ht="14.4" x14ac:dyDescent="0.55000000000000004">
      <c r="D15459" s="286"/>
      <c r="E15459" s="288"/>
    </row>
    <row r="15460" spans="4:5" ht="14.4" x14ac:dyDescent="0.55000000000000004">
      <c r="D15460" s="286"/>
      <c r="E15460" s="288"/>
    </row>
    <row r="15461" spans="4:5" ht="14.4" x14ac:dyDescent="0.55000000000000004">
      <c r="D15461" s="286"/>
      <c r="E15461" s="288"/>
    </row>
    <row r="15462" spans="4:5" ht="14.4" x14ac:dyDescent="0.55000000000000004">
      <c r="D15462" s="286"/>
      <c r="E15462" s="288"/>
    </row>
    <row r="15463" spans="4:5" ht="14.4" x14ac:dyDescent="0.55000000000000004">
      <c r="D15463" s="286"/>
      <c r="E15463" s="288"/>
    </row>
    <row r="15464" spans="4:5" ht="14.4" x14ac:dyDescent="0.55000000000000004">
      <c r="D15464" s="286"/>
      <c r="E15464" s="288"/>
    </row>
    <row r="15465" spans="4:5" ht="14.4" x14ac:dyDescent="0.55000000000000004">
      <c r="D15465" s="286"/>
      <c r="E15465" s="288"/>
    </row>
    <row r="15466" spans="4:5" ht="14.4" x14ac:dyDescent="0.55000000000000004">
      <c r="D15466" s="286"/>
      <c r="E15466" s="288"/>
    </row>
    <row r="15467" spans="4:5" ht="14.4" x14ac:dyDescent="0.55000000000000004">
      <c r="D15467" s="286"/>
      <c r="E15467" s="288"/>
    </row>
    <row r="15468" spans="4:5" ht="14.4" x14ac:dyDescent="0.55000000000000004">
      <c r="D15468" s="286"/>
      <c r="E15468" s="288"/>
    </row>
    <row r="15469" spans="4:5" ht="14.4" x14ac:dyDescent="0.55000000000000004">
      <c r="D15469" s="286"/>
      <c r="E15469" s="288"/>
    </row>
    <row r="15470" spans="4:5" ht="14.4" x14ac:dyDescent="0.55000000000000004">
      <c r="D15470" s="286"/>
      <c r="E15470" s="288"/>
    </row>
    <row r="15471" spans="4:5" ht="14.4" x14ac:dyDescent="0.55000000000000004">
      <c r="D15471" s="286"/>
      <c r="E15471" s="288"/>
    </row>
    <row r="15472" spans="4:5" ht="14.4" x14ac:dyDescent="0.55000000000000004">
      <c r="D15472" s="286"/>
      <c r="E15472" s="288"/>
    </row>
    <row r="15473" spans="4:5" ht="14.4" x14ac:dyDescent="0.55000000000000004">
      <c r="D15473" s="286"/>
      <c r="E15473" s="288"/>
    </row>
    <row r="15474" spans="4:5" ht="14.4" x14ac:dyDescent="0.55000000000000004">
      <c r="D15474" s="286"/>
      <c r="E15474" s="288"/>
    </row>
    <row r="15475" spans="4:5" ht="14.4" x14ac:dyDescent="0.55000000000000004">
      <c r="D15475" s="286"/>
      <c r="E15475" s="288"/>
    </row>
    <row r="15476" spans="4:5" ht="14.4" x14ac:dyDescent="0.55000000000000004">
      <c r="D15476" s="286"/>
      <c r="E15476" s="288"/>
    </row>
    <row r="15477" spans="4:5" ht="14.4" x14ac:dyDescent="0.55000000000000004">
      <c r="D15477" s="286"/>
      <c r="E15477" s="288"/>
    </row>
    <row r="15478" spans="4:5" ht="14.4" x14ac:dyDescent="0.55000000000000004">
      <c r="D15478" s="286"/>
      <c r="E15478" s="288"/>
    </row>
    <row r="15479" spans="4:5" ht="14.4" x14ac:dyDescent="0.55000000000000004">
      <c r="D15479" s="286"/>
      <c r="E15479" s="288"/>
    </row>
    <row r="15480" spans="4:5" ht="14.4" x14ac:dyDescent="0.55000000000000004">
      <c r="D15480" s="286"/>
      <c r="E15480" s="288"/>
    </row>
    <row r="15481" spans="4:5" ht="14.4" x14ac:dyDescent="0.55000000000000004">
      <c r="D15481" s="286"/>
      <c r="E15481" s="288"/>
    </row>
    <row r="15482" spans="4:5" ht="14.4" x14ac:dyDescent="0.55000000000000004">
      <c r="D15482" s="286"/>
      <c r="E15482" s="288"/>
    </row>
    <row r="15483" spans="4:5" ht="14.4" x14ac:dyDescent="0.55000000000000004">
      <c r="D15483" s="286"/>
      <c r="E15483" s="288"/>
    </row>
    <row r="15484" spans="4:5" ht="14.4" x14ac:dyDescent="0.55000000000000004">
      <c r="D15484" s="286"/>
      <c r="E15484" s="288"/>
    </row>
    <row r="15485" spans="4:5" ht="14.4" x14ac:dyDescent="0.55000000000000004">
      <c r="D15485" s="286"/>
      <c r="E15485" s="288"/>
    </row>
    <row r="15486" spans="4:5" ht="14.4" x14ac:dyDescent="0.55000000000000004">
      <c r="D15486" s="286"/>
      <c r="E15486" s="288"/>
    </row>
    <row r="15487" spans="4:5" ht="14.4" x14ac:dyDescent="0.55000000000000004">
      <c r="D15487" s="286"/>
      <c r="E15487" s="288"/>
    </row>
    <row r="15488" spans="4:5" ht="14.4" x14ac:dyDescent="0.55000000000000004">
      <c r="D15488" s="286"/>
      <c r="E15488" s="288"/>
    </row>
    <row r="15489" spans="4:5" ht="14.4" x14ac:dyDescent="0.55000000000000004">
      <c r="D15489" s="286"/>
      <c r="E15489" s="288"/>
    </row>
    <row r="15490" spans="4:5" ht="14.4" x14ac:dyDescent="0.55000000000000004">
      <c r="D15490" s="286"/>
      <c r="E15490" s="288"/>
    </row>
    <row r="15491" spans="4:5" ht="14.4" x14ac:dyDescent="0.55000000000000004">
      <c r="D15491" s="286"/>
      <c r="E15491" s="288"/>
    </row>
    <row r="15492" spans="4:5" ht="14.4" x14ac:dyDescent="0.55000000000000004">
      <c r="D15492" s="286"/>
      <c r="E15492" s="288"/>
    </row>
    <row r="15493" spans="4:5" ht="14.4" x14ac:dyDescent="0.55000000000000004">
      <c r="D15493" s="286"/>
      <c r="E15493" s="288"/>
    </row>
    <row r="15494" spans="4:5" ht="14.4" x14ac:dyDescent="0.55000000000000004">
      <c r="D15494" s="286"/>
      <c r="E15494" s="288"/>
    </row>
    <row r="15495" spans="4:5" ht="14.4" x14ac:dyDescent="0.55000000000000004">
      <c r="D15495" s="286"/>
      <c r="E15495" s="288"/>
    </row>
    <row r="15496" spans="4:5" ht="14.4" x14ac:dyDescent="0.55000000000000004">
      <c r="D15496" s="286"/>
      <c r="E15496" s="288"/>
    </row>
    <row r="15497" spans="4:5" ht="14.4" x14ac:dyDescent="0.55000000000000004">
      <c r="D15497" s="286"/>
      <c r="E15497" s="288"/>
    </row>
    <row r="15498" spans="4:5" ht="14.4" x14ac:dyDescent="0.55000000000000004">
      <c r="D15498" s="286"/>
      <c r="E15498" s="288"/>
    </row>
    <row r="15499" spans="4:5" ht="14.4" x14ac:dyDescent="0.55000000000000004">
      <c r="D15499" s="286"/>
      <c r="E15499" s="288"/>
    </row>
    <row r="15500" spans="4:5" ht="14.4" x14ac:dyDescent="0.55000000000000004">
      <c r="D15500" s="286"/>
      <c r="E15500" s="288"/>
    </row>
    <row r="15501" spans="4:5" ht="14.4" x14ac:dyDescent="0.55000000000000004">
      <c r="D15501" s="286"/>
      <c r="E15501" s="288"/>
    </row>
    <row r="15502" spans="4:5" ht="14.4" x14ac:dyDescent="0.55000000000000004">
      <c r="D15502" s="286"/>
      <c r="E15502" s="288"/>
    </row>
    <row r="15503" spans="4:5" ht="14.4" x14ac:dyDescent="0.55000000000000004">
      <c r="D15503" s="286"/>
      <c r="E15503" s="288"/>
    </row>
    <row r="15504" spans="4:5" ht="14.4" x14ac:dyDescent="0.55000000000000004">
      <c r="D15504" s="286"/>
      <c r="E15504" s="288"/>
    </row>
    <row r="15505" spans="4:5" ht="14.4" x14ac:dyDescent="0.55000000000000004">
      <c r="D15505" s="286"/>
      <c r="E15505" s="288"/>
    </row>
    <row r="15506" spans="4:5" ht="14.4" x14ac:dyDescent="0.55000000000000004">
      <c r="D15506" s="286"/>
      <c r="E15506" s="288"/>
    </row>
    <row r="15507" spans="4:5" ht="14.4" x14ac:dyDescent="0.55000000000000004">
      <c r="D15507" s="286"/>
      <c r="E15507" s="288"/>
    </row>
    <row r="15508" spans="4:5" ht="14.4" x14ac:dyDescent="0.55000000000000004">
      <c r="D15508" s="286"/>
      <c r="E15508" s="288"/>
    </row>
    <row r="15509" spans="4:5" ht="14.4" x14ac:dyDescent="0.55000000000000004">
      <c r="D15509" s="286"/>
      <c r="E15509" s="288"/>
    </row>
    <row r="15510" spans="4:5" ht="14.4" x14ac:dyDescent="0.55000000000000004">
      <c r="D15510" s="286"/>
      <c r="E15510" s="288"/>
    </row>
    <row r="15511" spans="4:5" ht="14.4" x14ac:dyDescent="0.55000000000000004">
      <c r="D15511" s="286"/>
      <c r="E15511" s="288"/>
    </row>
    <row r="15512" spans="4:5" ht="14.4" x14ac:dyDescent="0.55000000000000004">
      <c r="D15512" s="286"/>
      <c r="E15512" s="288"/>
    </row>
    <row r="15513" spans="4:5" ht="14.4" x14ac:dyDescent="0.55000000000000004">
      <c r="D15513" s="286"/>
      <c r="E15513" s="288"/>
    </row>
    <row r="15514" spans="4:5" ht="14.4" x14ac:dyDescent="0.55000000000000004">
      <c r="D15514" s="286"/>
      <c r="E15514" s="288"/>
    </row>
    <row r="15515" spans="4:5" ht="14.4" x14ac:dyDescent="0.55000000000000004">
      <c r="D15515" s="286"/>
      <c r="E15515" s="288"/>
    </row>
    <row r="15516" spans="4:5" ht="14.4" x14ac:dyDescent="0.55000000000000004">
      <c r="D15516" s="286"/>
      <c r="E15516" s="288"/>
    </row>
    <row r="15517" spans="4:5" ht="14.4" x14ac:dyDescent="0.55000000000000004">
      <c r="D15517" s="286"/>
      <c r="E15517" s="288"/>
    </row>
    <row r="15518" spans="4:5" ht="14.4" x14ac:dyDescent="0.55000000000000004">
      <c r="D15518" s="286"/>
      <c r="E15518" s="288"/>
    </row>
    <row r="15519" spans="4:5" ht="14.4" x14ac:dyDescent="0.55000000000000004">
      <c r="D15519" s="286"/>
      <c r="E15519" s="288"/>
    </row>
    <row r="15520" spans="4:5" ht="14.4" x14ac:dyDescent="0.55000000000000004">
      <c r="D15520" s="286"/>
      <c r="E15520" s="288"/>
    </row>
    <row r="15521" spans="4:5" ht="14.4" x14ac:dyDescent="0.55000000000000004">
      <c r="D15521" s="286"/>
      <c r="E15521" s="288"/>
    </row>
    <row r="15522" spans="4:5" ht="14.4" x14ac:dyDescent="0.55000000000000004">
      <c r="D15522" s="286"/>
      <c r="E15522" s="288"/>
    </row>
    <row r="15523" spans="4:5" ht="14.4" x14ac:dyDescent="0.55000000000000004">
      <c r="D15523" s="286"/>
      <c r="E15523" s="288"/>
    </row>
    <row r="15524" spans="4:5" ht="14.4" x14ac:dyDescent="0.55000000000000004">
      <c r="D15524" s="286"/>
      <c r="E15524" s="288"/>
    </row>
    <row r="15525" spans="4:5" ht="14.4" x14ac:dyDescent="0.55000000000000004">
      <c r="D15525" s="286"/>
      <c r="E15525" s="288"/>
    </row>
    <row r="15526" spans="4:5" ht="14.4" x14ac:dyDescent="0.55000000000000004">
      <c r="D15526" s="286"/>
      <c r="E15526" s="288"/>
    </row>
    <row r="15527" spans="4:5" ht="14.4" x14ac:dyDescent="0.55000000000000004">
      <c r="D15527" s="286"/>
      <c r="E15527" s="288"/>
    </row>
    <row r="15528" spans="4:5" ht="14.4" x14ac:dyDescent="0.55000000000000004">
      <c r="D15528" s="286"/>
      <c r="E15528" s="288"/>
    </row>
    <row r="15529" spans="4:5" ht="14.4" x14ac:dyDescent="0.55000000000000004">
      <c r="D15529" s="286"/>
      <c r="E15529" s="288"/>
    </row>
    <row r="15530" spans="4:5" ht="14.4" x14ac:dyDescent="0.55000000000000004">
      <c r="D15530" s="286"/>
      <c r="E15530" s="288"/>
    </row>
    <row r="15531" spans="4:5" ht="14.4" x14ac:dyDescent="0.55000000000000004">
      <c r="D15531" s="286"/>
      <c r="E15531" s="288"/>
    </row>
    <row r="15532" spans="4:5" ht="14.4" x14ac:dyDescent="0.55000000000000004">
      <c r="D15532" s="286"/>
      <c r="E15532" s="288"/>
    </row>
    <row r="15533" spans="4:5" ht="14.4" x14ac:dyDescent="0.55000000000000004">
      <c r="D15533" s="286"/>
      <c r="E15533" s="288"/>
    </row>
    <row r="15534" spans="4:5" ht="14.4" x14ac:dyDescent="0.55000000000000004">
      <c r="D15534" s="286"/>
      <c r="E15534" s="288"/>
    </row>
    <row r="15535" spans="4:5" ht="14.4" x14ac:dyDescent="0.55000000000000004">
      <c r="D15535" s="286"/>
      <c r="E15535" s="288"/>
    </row>
    <row r="15536" spans="4:5" ht="14.4" x14ac:dyDescent="0.55000000000000004">
      <c r="D15536" s="286"/>
      <c r="E15536" s="288"/>
    </row>
    <row r="15537" spans="4:5" ht="14.4" x14ac:dyDescent="0.55000000000000004">
      <c r="D15537" s="286"/>
      <c r="E15537" s="288"/>
    </row>
    <row r="15538" spans="4:5" ht="14.4" x14ac:dyDescent="0.55000000000000004">
      <c r="D15538" s="286"/>
      <c r="E15538" s="288"/>
    </row>
    <row r="15539" spans="4:5" ht="14.4" x14ac:dyDescent="0.55000000000000004">
      <c r="D15539" s="286"/>
      <c r="E15539" s="288"/>
    </row>
    <row r="15540" spans="4:5" ht="14.4" x14ac:dyDescent="0.55000000000000004">
      <c r="D15540" s="286"/>
      <c r="E15540" s="288"/>
    </row>
    <row r="15541" spans="4:5" ht="14.4" x14ac:dyDescent="0.55000000000000004">
      <c r="D15541" s="286"/>
      <c r="E15541" s="288"/>
    </row>
    <row r="15542" spans="4:5" ht="14.4" x14ac:dyDescent="0.55000000000000004">
      <c r="D15542" s="286"/>
      <c r="E15542" s="288"/>
    </row>
    <row r="15543" spans="4:5" ht="14.4" x14ac:dyDescent="0.55000000000000004">
      <c r="D15543" s="286"/>
      <c r="E15543" s="288"/>
    </row>
    <row r="15544" spans="4:5" ht="14.4" x14ac:dyDescent="0.55000000000000004">
      <c r="D15544" s="286"/>
      <c r="E15544" s="288"/>
    </row>
    <row r="15545" spans="4:5" ht="14.4" x14ac:dyDescent="0.55000000000000004">
      <c r="D15545" s="286"/>
      <c r="E15545" s="288"/>
    </row>
    <row r="15546" spans="4:5" ht="14.4" x14ac:dyDescent="0.55000000000000004">
      <c r="D15546" s="286"/>
      <c r="E15546" s="288"/>
    </row>
    <row r="15547" spans="4:5" ht="14.4" x14ac:dyDescent="0.55000000000000004">
      <c r="D15547" s="286"/>
      <c r="E15547" s="288"/>
    </row>
    <row r="15548" spans="4:5" ht="14.4" x14ac:dyDescent="0.55000000000000004">
      <c r="D15548" s="286"/>
      <c r="E15548" s="288"/>
    </row>
    <row r="15549" spans="4:5" ht="14.4" x14ac:dyDescent="0.55000000000000004">
      <c r="D15549" s="286"/>
      <c r="E15549" s="288"/>
    </row>
    <row r="15550" spans="4:5" ht="14.4" x14ac:dyDescent="0.55000000000000004">
      <c r="D15550" s="286"/>
      <c r="E15550" s="288"/>
    </row>
    <row r="15551" spans="4:5" ht="14.4" x14ac:dyDescent="0.55000000000000004">
      <c r="D15551" s="286"/>
      <c r="E15551" s="288"/>
    </row>
    <row r="15552" spans="4:5" ht="14.4" x14ac:dyDescent="0.55000000000000004">
      <c r="D15552" s="286"/>
      <c r="E15552" s="288"/>
    </row>
    <row r="15553" spans="4:5" ht="14.4" x14ac:dyDescent="0.55000000000000004">
      <c r="D15553" s="286"/>
      <c r="E15553" s="288"/>
    </row>
    <row r="15554" spans="4:5" ht="14.4" x14ac:dyDescent="0.55000000000000004">
      <c r="D15554" s="286"/>
      <c r="E15554" s="288"/>
    </row>
    <row r="15555" spans="4:5" ht="14.4" x14ac:dyDescent="0.55000000000000004">
      <c r="D15555" s="286"/>
      <c r="E15555" s="288"/>
    </row>
    <row r="15556" spans="4:5" ht="14.4" x14ac:dyDescent="0.55000000000000004">
      <c r="D15556" s="286"/>
      <c r="E15556" s="288"/>
    </row>
    <row r="15557" spans="4:5" ht="14.4" x14ac:dyDescent="0.55000000000000004">
      <c r="D15557" s="286"/>
      <c r="E15557" s="288"/>
    </row>
    <row r="15558" spans="4:5" ht="14.4" x14ac:dyDescent="0.55000000000000004">
      <c r="D15558" s="286"/>
      <c r="E15558" s="288"/>
    </row>
    <row r="15559" spans="4:5" ht="14.4" x14ac:dyDescent="0.55000000000000004">
      <c r="D15559" s="286"/>
      <c r="E15559" s="288"/>
    </row>
    <row r="15560" spans="4:5" ht="14.4" x14ac:dyDescent="0.55000000000000004">
      <c r="D15560" s="286"/>
      <c r="E15560" s="288"/>
    </row>
    <row r="15561" spans="4:5" ht="14.4" x14ac:dyDescent="0.55000000000000004">
      <c r="D15561" s="286"/>
      <c r="E15561" s="288"/>
    </row>
    <row r="15562" spans="4:5" ht="14.4" x14ac:dyDescent="0.55000000000000004">
      <c r="D15562" s="286"/>
      <c r="E15562" s="288"/>
    </row>
    <row r="15563" spans="4:5" ht="14.4" x14ac:dyDescent="0.55000000000000004">
      <c r="D15563" s="286"/>
      <c r="E15563" s="288"/>
    </row>
    <row r="15564" spans="4:5" ht="14.4" x14ac:dyDescent="0.55000000000000004">
      <c r="D15564" s="286"/>
      <c r="E15564" s="288"/>
    </row>
    <row r="15565" spans="4:5" ht="14.4" x14ac:dyDescent="0.55000000000000004">
      <c r="D15565" s="286"/>
      <c r="E15565" s="288"/>
    </row>
    <row r="15566" spans="4:5" ht="14.4" x14ac:dyDescent="0.55000000000000004">
      <c r="D15566" s="286"/>
      <c r="E15566" s="288"/>
    </row>
    <row r="15567" spans="4:5" ht="14.4" x14ac:dyDescent="0.55000000000000004">
      <c r="D15567" s="286"/>
      <c r="E15567" s="288"/>
    </row>
    <row r="15568" spans="4:5" ht="14.4" x14ac:dyDescent="0.55000000000000004">
      <c r="D15568" s="286"/>
      <c r="E15568" s="288"/>
    </row>
    <row r="15569" spans="4:5" ht="14.4" x14ac:dyDescent="0.55000000000000004">
      <c r="D15569" s="286"/>
      <c r="E15569" s="288"/>
    </row>
    <row r="15570" spans="4:5" ht="14.4" x14ac:dyDescent="0.55000000000000004">
      <c r="D15570" s="286"/>
      <c r="E15570" s="288"/>
    </row>
    <row r="15571" spans="4:5" ht="14.4" x14ac:dyDescent="0.55000000000000004">
      <c r="D15571" s="286"/>
      <c r="E15571" s="288"/>
    </row>
    <row r="15572" spans="4:5" ht="14.4" x14ac:dyDescent="0.55000000000000004">
      <c r="D15572" s="286"/>
      <c r="E15572" s="288"/>
    </row>
    <row r="15573" spans="4:5" ht="14.4" x14ac:dyDescent="0.55000000000000004">
      <c r="D15573" s="286"/>
      <c r="E15573" s="288"/>
    </row>
    <row r="15574" spans="4:5" ht="14.4" x14ac:dyDescent="0.55000000000000004">
      <c r="D15574" s="286"/>
      <c r="E15574" s="288"/>
    </row>
    <row r="15575" spans="4:5" ht="14.4" x14ac:dyDescent="0.55000000000000004">
      <c r="D15575" s="286"/>
      <c r="E15575" s="288"/>
    </row>
    <row r="15576" spans="4:5" ht="14.4" x14ac:dyDescent="0.55000000000000004">
      <c r="D15576" s="286"/>
      <c r="E15576" s="288"/>
    </row>
    <row r="15577" spans="4:5" ht="14.4" x14ac:dyDescent="0.55000000000000004">
      <c r="D15577" s="286"/>
      <c r="E15577" s="288"/>
    </row>
    <row r="15578" spans="4:5" ht="14.4" x14ac:dyDescent="0.55000000000000004">
      <c r="D15578" s="286"/>
      <c r="E15578" s="288"/>
    </row>
    <row r="15579" spans="4:5" ht="14.4" x14ac:dyDescent="0.55000000000000004">
      <c r="D15579" s="286"/>
      <c r="E15579" s="288"/>
    </row>
    <row r="15580" spans="4:5" ht="14.4" x14ac:dyDescent="0.55000000000000004">
      <c r="D15580" s="286"/>
      <c r="E15580" s="288"/>
    </row>
    <row r="15581" spans="4:5" ht="14.4" x14ac:dyDescent="0.55000000000000004">
      <c r="D15581" s="286"/>
      <c r="E15581" s="288"/>
    </row>
    <row r="15582" spans="4:5" ht="14.4" x14ac:dyDescent="0.55000000000000004">
      <c r="D15582" s="286"/>
      <c r="E15582" s="288"/>
    </row>
    <row r="15583" spans="4:5" ht="14.4" x14ac:dyDescent="0.55000000000000004">
      <c r="D15583" s="286"/>
      <c r="E15583" s="288"/>
    </row>
    <row r="15584" spans="4:5" ht="14.4" x14ac:dyDescent="0.55000000000000004">
      <c r="D15584" s="286"/>
      <c r="E15584" s="288"/>
    </row>
    <row r="15585" spans="4:5" ht="14.4" x14ac:dyDescent="0.55000000000000004">
      <c r="D15585" s="286"/>
      <c r="E15585" s="288"/>
    </row>
    <row r="15586" spans="4:5" ht="14.4" x14ac:dyDescent="0.55000000000000004">
      <c r="D15586" s="286"/>
      <c r="E15586" s="288"/>
    </row>
    <row r="15587" spans="4:5" ht="14.4" x14ac:dyDescent="0.55000000000000004">
      <c r="D15587" s="286"/>
      <c r="E15587" s="288"/>
    </row>
    <row r="15588" spans="4:5" ht="14.4" x14ac:dyDescent="0.55000000000000004">
      <c r="D15588" s="286"/>
      <c r="E15588" s="288"/>
    </row>
    <row r="15589" spans="4:5" ht="14.4" x14ac:dyDescent="0.55000000000000004">
      <c r="D15589" s="286"/>
      <c r="E15589" s="288"/>
    </row>
    <row r="15590" spans="4:5" ht="14.4" x14ac:dyDescent="0.55000000000000004">
      <c r="D15590" s="286"/>
      <c r="E15590" s="288"/>
    </row>
    <row r="15591" spans="4:5" ht="14.4" x14ac:dyDescent="0.55000000000000004">
      <c r="D15591" s="286"/>
      <c r="E15591" s="288"/>
    </row>
    <row r="15592" spans="4:5" ht="14.4" x14ac:dyDescent="0.55000000000000004">
      <c r="D15592" s="286"/>
      <c r="E15592" s="288"/>
    </row>
    <row r="15593" spans="4:5" ht="14.4" x14ac:dyDescent="0.55000000000000004">
      <c r="D15593" s="286"/>
      <c r="E15593" s="288"/>
    </row>
    <row r="15594" spans="4:5" ht="14.4" x14ac:dyDescent="0.55000000000000004">
      <c r="D15594" s="286"/>
      <c r="E15594" s="288"/>
    </row>
    <row r="15595" spans="4:5" ht="14.4" x14ac:dyDescent="0.55000000000000004">
      <c r="D15595" s="286"/>
      <c r="E15595" s="288"/>
    </row>
    <row r="15596" spans="4:5" ht="14.4" x14ac:dyDescent="0.55000000000000004">
      <c r="D15596" s="286"/>
      <c r="E15596" s="288"/>
    </row>
    <row r="15597" spans="4:5" ht="14.4" x14ac:dyDescent="0.55000000000000004">
      <c r="D15597" s="286"/>
      <c r="E15597" s="288"/>
    </row>
    <row r="15598" spans="4:5" ht="14.4" x14ac:dyDescent="0.55000000000000004">
      <c r="D15598" s="286"/>
      <c r="E15598" s="288"/>
    </row>
    <row r="15599" spans="4:5" ht="14.4" x14ac:dyDescent="0.55000000000000004">
      <c r="D15599" s="286"/>
      <c r="E15599" s="288"/>
    </row>
    <row r="15600" spans="4:5" ht="14.4" x14ac:dyDescent="0.55000000000000004">
      <c r="D15600" s="286"/>
      <c r="E15600" s="288"/>
    </row>
    <row r="15601" spans="4:5" ht="14.4" x14ac:dyDescent="0.55000000000000004">
      <c r="D15601" s="286"/>
      <c r="E15601" s="288"/>
    </row>
    <row r="15602" spans="4:5" ht="14.4" x14ac:dyDescent="0.55000000000000004">
      <c r="D15602" s="286"/>
      <c r="E15602" s="288"/>
    </row>
    <row r="15603" spans="4:5" ht="14.4" x14ac:dyDescent="0.55000000000000004">
      <c r="D15603" s="286"/>
      <c r="E15603" s="288"/>
    </row>
    <row r="15604" spans="4:5" ht="14.4" x14ac:dyDescent="0.55000000000000004">
      <c r="D15604" s="286"/>
      <c r="E15604" s="288"/>
    </row>
    <row r="15605" spans="4:5" ht="14.4" x14ac:dyDescent="0.55000000000000004">
      <c r="D15605" s="286"/>
      <c r="E15605" s="288"/>
    </row>
    <row r="15606" spans="4:5" ht="14.4" x14ac:dyDescent="0.55000000000000004">
      <c r="D15606" s="286"/>
      <c r="E15606" s="288"/>
    </row>
    <row r="15607" spans="4:5" ht="14.4" x14ac:dyDescent="0.55000000000000004">
      <c r="D15607" s="286"/>
      <c r="E15607" s="288"/>
    </row>
    <row r="15608" spans="4:5" ht="14.4" x14ac:dyDescent="0.55000000000000004">
      <c r="D15608" s="286"/>
      <c r="E15608" s="288"/>
    </row>
    <row r="15609" spans="4:5" ht="14.4" x14ac:dyDescent="0.55000000000000004">
      <c r="D15609" s="286"/>
      <c r="E15609" s="288"/>
    </row>
    <row r="15610" spans="4:5" ht="14.4" x14ac:dyDescent="0.55000000000000004">
      <c r="D15610" s="286"/>
      <c r="E15610" s="288"/>
    </row>
    <row r="15611" spans="4:5" ht="14.4" x14ac:dyDescent="0.55000000000000004">
      <c r="D15611" s="286"/>
      <c r="E15611" s="288"/>
    </row>
    <row r="15612" spans="4:5" ht="14.4" x14ac:dyDescent="0.55000000000000004">
      <c r="D15612" s="286"/>
      <c r="E15612" s="288"/>
    </row>
    <row r="15613" spans="4:5" ht="14.4" x14ac:dyDescent="0.55000000000000004">
      <c r="D15613" s="286"/>
      <c r="E15613" s="288"/>
    </row>
    <row r="15614" spans="4:5" ht="14.4" x14ac:dyDescent="0.55000000000000004">
      <c r="D15614" s="286"/>
      <c r="E15614" s="288"/>
    </row>
    <row r="15615" spans="4:5" ht="14.4" x14ac:dyDescent="0.55000000000000004">
      <c r="D15615" s="286"/>
      <c r="E15615" s="288"/>
    </row>
    <row r="15616" spans="4:5" ht="14.4" x14ac:dyDescent="0.55000000000000004">
      <c r="D15616" s="286"/>
      <c r="E15616" s="288"/>
    </row>
    <row r="15617" spans="4:5" ht="14.4" x14ac:dyDescent="0.55000000000000004">
      <c r="D15617" s="286"/>
      <c r="E15617" s="288"/>
    </row>
    <row r="15618" spans="4:5" ht="14.4" x14ac:dyDescent="0.55000000000000004">
      <c r="D15618" s="286"/>
      <c r="E15618" s="288"/>
    </row>
    <row r="15619" spans="4:5" ht="14.4" x14ac:dyDescent="0.55000000000000004">
      <c r="D15619" s="286"/>
      <c r="E15619" s="288"/>
    </row>
    <row r="15620" spans="4:5" ht="14.4" x14ac:dyDescent="0.55000000000000004">
      <c r="D15620" s="286"/>
      <c r="E15620" s="288"/>
    </row>
    <row r="15621" spans="4:5" ht="14.4" x14ac:dyDescent="0.55000000000000004">
      <c r="D15621" s="286"/>
      <c r="E15621" s="288"/>
    </row>
    <row r="15622" spans="4:5" ht="14.4" x14ac:dyDescent="0.55000000000000004">
      <c r="D15622" s="286"/>
      <c r="E15622" s="288"/>
    </row>
    <row r="15623" spans="4:5" ht="14.4" x14ac:dyDescent="0.55000000000000004">
      <c r="D15623" s="286"/>
      <c r="E15623" s="288"/>
    </row>
    <row r="15624" spans="4:5" ht="14.4" x14ac:dyDescent="0.55000000000000004">
      <c r="D15624" s="286"/>
      <c r="E15624" s="288"/>
    </row>
    <row r="15625" spans="4:5" ht="14.4" x14ac:dyDescent="0.55000000000000004">
      <c r="D15625" s="286"/>
      <c r="E15625" s="288"/>
    </row>
    <row r="15626" spans="4:5" ht="14.4" x14ac:dyDescent="0.55000000000000004">
      <c r="D15626" s="286"/>
      <c r="E15626" s="288"/>
    </row>
    <row r="15627" spans="4:5" ht="14.4" x14ac:dyDescent="0.55000000000000004">
      <c r="D15627" s="286"/>
      <c r="E15627" s="288"/>
    </row>
    <row r="15628" spans="4:5" ht="14.4" x14ac:dyDescent="0.55000000000000004">
      <c r="D15628" s="286"/>
      <c r="E15628" s="288"/>
    </row>
    <row r="15629" spans="4:5" ht="14.4" x14ac:dyDescent="0.55000000000000004">
      <c r="D15629" s="286"/>
      <c r="E15629" s="288"/>
    </row>
    <row r="15630" spans="4:5" ht="14.4" x14ac:dyDescent="0.55000000000000004">
      <c r="D15630" s="286"/>
      <c r="E15630" s="288"/>
    </row>
    <row r="15631" spans="4:5" ht="14.4" x14ac:dyDescent="0.55000000000000004">
      <c r="D15631" s="286"/>
      <c r="E15631" s="288"/>
    </row>
    <row r="15632" spans="4:5" ht="14.4" x14ac:dyDescent="0.55000000000000004">
      <c r="D15632" s="286"/>
      <c r="E15632" s="288"/>
    </row>
    <row r="15633" spans="4:5" ht="14.4" x14ac:dyDescent="0.55000000000000004">
      <c r="D15633" s="286"/>
      <c r="E15633" s="288"/>
    </row>
    <row r="15634" spans="4:5" ht="14.4" x14ac:dyDescent="0.55000000000000004">
      <c r="D15634" s="286"/>
      <c r="E15634" s="288"/>
    </row>
    <row r="15635" spans="4:5" ht="14.4" x14ac:dyDescent="0.55000000000000004">
      <c r="D15635" s="286"/>
      <c r="E15635" s="288"/>
    </row>
    <row r="15636" spans="4:5" ht="14.4" x14ac:dyDescent="0.55000000000000004">
      <c r="D15636" s="286"/>
      <c r="E15636" s="288"/>
    </row>
    <row r="15637" spans="4:5" ht="14.4" x14ac:dyDescent="0.55000000000000004">
      <c r="D15637" s="286"/>
      <c r="E15637" s="288"/>
    </row>
    <row r="15638" spans="4:5" ht="14.4" x14ac:dyDescent="0.55000000000000004">
      <c r="D15638" s="286"/>
      <c r="E15638" s="288"/>
    </row>
    <row r="15639" spans="4:5" ht="14.4" x14ac:dyDescent="0.55000000000000004">
      <c r="D15639" s="286"/>
      <c r="E15639" s="288"/>
    </row>
    <row r="15640" spans="4:5" ht="14.4" x14ac:dyDescent="0.55000000000000004">
      <c r="D15640" s="286"/>
      <c r="E15640" s="288"/>
    </row>
    <row r="15641" spans="4:5" ht="14.4" x14ac:dyDescent="0.55000000000000004">
      <c r="D15641" s="286"/>
      <c r="E15641" s="288"/>
    </row>
    <row r="15642" spans="4:5" ht="14.4" x14ac:dyDescent="0.55000000000000004">
      <c r="D15642" s="286"/>
      <c r="E15642" s="288"/>
    </row>
    <row r="15643" spans="4:5" ht="14.4" x14ac:dyDescent="0.55000000000000004">
      <c r="D15643" s="286"/>
      <c r="E15643" s="288"/>
    </row>
    <row r="15644" spans="4:5" ht="14.4" x14ac:dyDescent="0.55000000000000004">
      <c r="D15644" s="286"/>
      <c r="E15644" s="288"/>
    </row>
    <row r="15645" spans="4:5" ht="14.4" x14ac:dyDescent="0.55000000000000004">
      <c r="D15645" s="286"/>
      <c r="E15645" s="288"/>
    </row>
    <row r="15646" spans="4:5" ht="14.4" x14ac:dyDescent="0.55000000000000004">
      <c r="D15646" s="286"/>
      <c r="E15646" s="288"/>
    </row>
    <row r="15647" spans="4:5" ht="14.4" x14ac:dyDescent="0.55000000000000004">
      <c r="D15647" s="286"/>
      <c r="E15647" s="288"/>
    </row>
    <row r="15648" spans="4:5" ht="14.4" x14ac:dyDescent="0.55000000000000004">
      <c r="D15648" s="286"/>
      <c r="E15648" s="288"/>
    </row>
    <row r="15649" spans="4:5" ht="14.4" x14ac:dyDescent="0.55000000000000004">
      <c r="D15649" s="286"/>
      <c r="E15649" s="288"/>
    </row>
    <row r="15650" spans="4:5" ht="14.4" x14ac:dyDescent="0.55000000000000004">
      <c r="D15650" s="286"/>
      <c r="E15650" s="288"/>
    </row>
    <row r="15651" spans="4:5" ht="14.4" x14ac:dyDescent="0.55000000000000004">
      <c r="D15651" s="286"/>
      <c r="E15651" s="288"/>
    </row>
    <row r="15652" spans="4:5" ht="14.4" x14ac:dyDescent="0.55000000000000004">
      <c r="D15652" s="286"/>
      <c r="E15652" s="288"/>
    </row>
    <row r="15653" spans="4:5" ht="14.4" x14ac:dyDescent="0.55000000000000004">
      <c r="D15653" s="286"/>
      <c r="E15653" s="288"/>
    </row>
    <row r="15654" spans="4:5" ht="14.4" x14ac:dyDescent="0.55000000000000004">
      <c r="D15654" s="286"/>
      <c r="E15654" s="288"/>
    </row>
    <row r="15655" spans="4:5" ht="14.4" x14ac:dyDescent="0.55000000000000004">
      <c r="D15655" s="286"/>
      <c r="E15655" s="288"/>
    </row>
    <row r="15656" spans="4:5" ht="14.4" x14ac:dyDescent="0.55000000000000004">
      <c r="D15656" s="286"/>
      <c r="E15656" s="288"/>
    </row>
    <row r="15657" spans="4:5" ht="14.4" x14ac:dyDescent="0.55000000000000004">
      <c r="D15657" s="286"/>
      <c r="E15657" s="288"/>
    </row>
    <row r="15658" spans="4:5" ht="14.4" x14ac:dyDescent="0.55000000000000004">
      <c r="D15658" s="286"/>
      <c r="E15658" s="288"/>
    </row>
    <row r="15659" spans="4:5" ht="14.4" x14ac:dyDescent="0.55000000000000004">
      <c r="D15659" s="286"/>
      <c r="E15659" s="288"/>
    </row>
    <row r="15660" spans="4:5" ht="14.4" x14ac:dyDescent="0.55000000000000004">
      <c r="D15660" s="286"/>
      <c r="E15660" s="288"/>
    </row>
    <row r="15661" spans="4:5" ht="14.4" x14ac:dyDescent="0.55000000000000004">
      <c r="D15661" s="286"/>
      <c r="E15661" s="288"/>
    </row>
    <row r="15662" spans="4:5" ht="14.4" x14ac:dyDescent="0.55000000000000004">
      <c r="D15662" s="286"/>
      <c r="E15662" s="288"/>
    </row>
    <row r="15663" spans="4:5" ht="14.4" x14ac:dyDescent="0.55000000000000004">
      <c r="D15663" s="286"/>
      <c r="E15663" s="288"/>
    </row>
    <row r="15664" spans="4:5" ht="14.4" x14ac:dyDescent="0.55000000000000004">
      <c r="D15664" s="286"/>
      <c r="E15664" s="288"/>
    </row>
    <row r="15665" spans="4:5" ht="14.4" x14ac:dyDescent="0.55000000000000004">
      <c r="D15665" s="286"/>
      <c r="E15665" s="288"/>
    </row>
    <row r="15666" spans="4:5" ht="14.4" x14ac:dyDescent="0.55000000000000004">
      <c r="D15666" s="286"/>
      <c r="E15666" s="288"/>
    </row>
    <row r="15667" spans="4:5" ht="14.4" x14ac:dyDescent="0.55000000000000004">
      <c r="D15667" s="286"/>
      <c r="E15667" s="288"/>
    </row>
    <row r="15668" spans="4:5" ht="14.4" x14ac:dyDescent="0.55000000000000004">
      <c r="D15668" s="286"/>
      <c r="E15668" s="288"/>
    </row>
    <row r="15669" spans="4:5" ht="14.4" x14ac:dyDescent="0.55000000000000004">
      <c r="D15669" s="286"/>
      <c r="E15669" s="288"/>
    </row>
    <row r="15670" spans="4:5" ht="14.4" x14ac:dyDescent="0.55000000000000004">
      <c r="D15670" s="286"/>
      <c r="E15670" s="288"/>
    </row>
    <row r="15671" spans="4:5" ht="14.4" x14ac:dyDescent="0.55000000000000004">
      <c r="D15671" s="286"/>
      <c r="E15671" s="288"/>
    </row>
    <row r="15672" spans="4:5" ht="14.4" x14ac:dyDescent="0.55000000000000004">
      <c r="D15672" s="286"/>
      <c r="E15672" s="288"/>
    </row>
    <row r="15673" spans="4:5" ht="14.4" x14ac:dyDescent="0.55000000000000004">
      <c r="D15673" s="286"/>
      <c r="E15673" s="288"/>
    </row>
    <row r="15674" spans="4:5" ht="14.4" x14ac:dyDescent="0.55000000000000004">
      <c r="D15674" s="286"/>
      <c r="E15674" s="288"/>
    </row>
    <row r="15675" spans="4:5" ht="14.4" x14ac:dyDescent="0.55000000000000004">
      <c r="D15675" s="286"/>
      <c r="E15675" s="288"/>
    </row>
    <row r="15676" spans="4:5" ht="14.4" x14ac:dyDescent="0.55000000000000004">
      <c r="D15676" s="286"/>
      <c r="E15676" s="288"/>
    </row>
    <row r="15677" spans="4:5" ht="14.4" x14ac:dyDescent="0.55000000000000004">
      <c r="D15677" s="286"/>
      <c r="E15677" s="288"/>
    </row>
    <row r="15678" spans="4:5" ht="14.4" x14ac:dyDescent="0.55000000000000004">
      <c r="D15678" s="286"/>
      <c r="E15678" s="288"/>
    </row>
    <row r="15679" spans="4:5" ht="14.4" x14ac:dyDescent="0.55000000000000004">
      <c r="D15679" s="286"/>
      <c r="E15679" s="288"/>
    </row>
    <row r="15680" spans="4:5" ht="14.4" x14ac:dyDescent="0.55000000000000004">
      <c r="D15680" s="286"/>
      <c r="E15680" s="288"/>
    </row>
    <row r="15681" spans="4:5" ht="14.4" x14ac:dyDescent="0.55000000000000004">
      <c r="D15681" s="286"/>
      <c r="E15681" s="288"/>
    </row>
    <row r="15682" spans="4:5" ht="14.4" x14ac:dyDescent="0.55000000000000004">
      <c r="D15682" s="286"/>
      <c r="E15682" s="288"/>
    </row>
    <row r="15683" spans="4:5" ht="14.4" x14ac:dyDescent="0.55000000000000004">
      <c r="D15683" s="286"/>
      <c r="E15683" s="288"/>
    </row>
    <row r="15684" spans="4:5" ht="14.4" x14ac:dyDescent="0.55000000000000004">
      <c r="D15684" s="286"/>
      <c r="E15684" s="288"/>
    </row>
    <row r="15685" spans="4:5" ht="14.4" x14ac:dyDescent="0.55000000000000004">
      <c r="D15685" s="286"/>
      <c r="E15685" s="288"/>
    </row>
    <row r="15686" spans="4:5" ht="14.4" x14ac:dyDescent="0.55000000000000004">
      <c r="D15686" s="286"/>
      <c r="E15686" s="288"/>
    </row>
    <row r="15687" spans="4:5" ht="14.4" x14ac:dyDescent="0.55000000000000004">
      <c r="D15687" s="286"/>
      <c r="E15687" s="288"/>
    </row>
    <row r="15688" spans="4:5" ht="14.4" x14ac:dyDescent="0.55000000000000004">
      <c r="D15688" s="286"/>
      <c r="E15688" s="288"/>
    </row>
    <row r="15689" spans="4:5" ht="14.4" x14ac:dyDescent="0.55000000000000004">
      <c r="D15689" s="286"/>
      <c r="E15689" s="288"/>
    </row>
    <row r="15690" spans="4:5" ht="14.4" x14ac:dyDescent="0.55000000000000004">
      <c r="D15690" s="286"/>
      <c r="E15690" s="288"/>
    </row>
    <row r="15691" spans="4:5" ht="14.4" x14ac:dyDescent="0.55000000000000004">
      <c r="D15691" s="286"/>
      <c r="E15691" s="288"/>
    </row>
    <row r="15692" spans="4:5" ht="14.4" x14ac:dyDescent="0.55000000000000004">
      <c r="D15692" s="286"/>
      <c r="E15692" s="288"/>
    </row>
    <row r="15693" spans="4:5" ht="14.4" x14ac:dyDescent="0.55000000000000004">
      <c r="D15693" s="286"/>
      <c r="E15693" s="288"/>
    </row>
    <row r="15694" spans="4:5" ht="14.4" x14ac:dyDescent="0.55000000000000004">
      <c r="D15694" s="286"/>
      <c r="E15694" s="288"/>
    </row>
    <row r="15695" spans="4:5" ht="14.4" x14ac:dyDescent="0.55000000000000004">
      <c r="D15695" s="286"/>
      <c r="E15695" s="288"/>
    </row>
    <row r="15696" spans="4:5" ht="14.4" x14ac:dyDescent="0.55000000000000004">
      <c r="D15696" s="286"/>
      <c r="E15696" s="288"/>
    </row>
    <row r="15697" spans="4:5" ht="14.4" x14ac:dyDescent="0.55000000000000004">
      <c r="D15697" s="286"/>
      <c r="E15697" s="288"/>
    </row>
    <row r="15698" spans="4:5" ht="14.4" x14ac:dyDescent="0.55000000000000004">
      <c r="D15698" s="286"/>
      <c r="E15698" s="288"/>
    </row>
    <row r="15699" spans="4:5" ht="14.4" x14ac:dyDescent="0.55000000000000004">
      <c r="D15699" s="286"/>
      <c r="E15699" s="288"/>
    </row>
    <row r="15700" spans="4:5" ht="14.4" x14ac:dyDescent="0.55000000000000004">
      <c r="D15700" s="286"/>
      <c r="E15700" s="288"/>
    </row>
    <row r="15701" spans="4:5" ht="14.4" x14ac:dyDescent="0.55000000000000004">
      <c r="D15701" s="286"/>
      <c r="E15701" s="288"/>
    </row>
    <row r="15702" spans="4:5" ht="14.4" x14ac:dyDescent="0.55000000000000004">
      <c r="D15702" s="286"/>
      <c r="E15702" s="288"/>
    </row>
    <row r="15703" spans="4:5" ht="14.4" x14ac:dyDescent="0.55000000000000004">
      <c r="D15703" s="286"/>
      <c r="E15703" s="288"/>
    </row>
    <row r="15704" spans="4:5" ht="14.4" x14ac:dyDescent="0.55000000000000004">
      <c r="D15704" s="286"/>
      <c r="E15704" s="288"/>
    </row>
    <row r="15705" spans="4:5" ht="14.4" x14ac:dyDescent="0.55000000000000004">
      <c r="D15705" s="286"/>
      <c r="E15705" s="288"/>
    </row>
    <row r="15706" spans="4:5" ht="14.4" x14ac:dyDescent="0.55000000000000004">
      <c r="D15706" s="286"/>
      <c r="E15706" s="288"/>
    </row>
    <row r="15707" spans="4:5" ht="14.4" x14ac:dyDescent="0.55000000000000004">
      <c r="D15707" s="286"/>
      <c r="E15707" s="288"/>
    </row>
    <row r="15708" spans="4:5" ht="14.4" x14ac:dyDescent="0.55000000000000004">
      <c r="D15708" s="286"/>
      <c r="E15708" s="288"/>
    </row>
    <row r="15709" spans="4:5" ht="14.4" x14ac:dyDescent="0.55000000000000004">
      <c r="D15709" s="286"/>
      <c r="E15709" s="288"/>
    </row>
    <row r="15710" spans="4:5" ht="14.4" x14ac:dyDescent="0.55000000000000004">
      <c r="D15710" s="286"/>
      <c r="E15710" s="288"/>
    </row>
    <row r="15711" spans="4:5" ht="14.4" x14ac:dyDescent="0.55000000000000004">
      <c r="D15711" s="286"/>
      <c r="E15711" s="288"/>
    </row>
    <row r="15712" spans="4:5" ht="14.4" x14ac:dyDescent="0.55000000000000004">
      <c r="D15712" s="286"/>
      <c r="E15712" s="288"/>
    </row>
    <row r="15713" spans="4:5" ht="14.4" x14ac:dyDescent="0.55000000000000004">
      <c r="D15713" s="286"/>
      <c r="E15713" s="288"/>
    </row>
    <row r="15714" spans="4:5" ht="14.4" x14ac:dyDescent="0.55000000000000004">
      <c r="D15714" s="286"/>
      <c r="E15714" s="288"/>
    </row>
    <row r="15715" spans="4:5" ht="14.4" x14ac:dyDescent="0.55000000000000004">
      <c r="D15715" s="286"/>
      <c r="E15715" s="288"/>
    </row>
    <row r="15716" spans="4:5" ht="14.4" x14ac:dyDescent="0.55000000000000004">
      <c r="D15716" s="286"/>
      <c r="E15716" s="288"/>
    </row>
    <row r="15717" spans="4:5" ht="14.4" x14ac:dyDescent="0.55000000000000004">
      <c r="D15717" s="286"/>
      <c r="E15717" s="288"/>
    </row>
    <row r="15718" spans="4:5" ht="14.4" x14ac:dyDescent="0.55000000000000004">
      <c r="D15718" s="286"/>
      <c r="E15718" s="288"/>
    </row>
    <row r="15719" spans="4:5" ht="14.4" x14ac:dyDescent="0.55000000000000004">
      <c r="D15719" s="286"/>
      <c r="E15719" s="288"/>
    </row>
    <row r="15720" spans="4:5" ht="14.4" x14ac:dyDescent="0.55000000000000004">
      <c r="D15720" s="286"/>
      <c r="E15720" s="288"/>
    </row>
    <row r="15721" spans="4:5" ht="14.4" x14ac:dyDescent="0.55000000000000004">
      <c r="D15721" s="286"/>
      <c r="E15721" s="288"/>
    </row>
    <row r="15722" spans="4:5" ht="14.4" x14ac:dyDescent="0.55000000000000004">
      <c r="D15722" s="286"/>
      <c r="E15722" s="288"/>
    </row>
    <row r="15723" spans="4:5" ht="14.4" x14ac:dyDescent="0.55000000000000004">
      <c r="D15723" s="286"/>
      <c r="E15723" s="288"/>
    </row>
    <row r="15724" spans="4:5" ht="14.4" x14ac:dyDescent="0.55000000000000004">
      <c r="D15724" s="286"/>
      <c r="E15724" s="288"/>
    </row>
    <row r="15725" spans="4:5" ht="14.4" x14ac:dyDescent="0.55000000000000004">
      <c r="D15725" s="286"/>
      <c r="E15725" s="288"/>
    </row>
    <row r="15726" spans="4:5" ht="14.4" x14ac:dyDescent="0.55000000000000004">
      <c r="D15726" s="286"/>
      <c r="E15726" s="288"/>
    </row>
    <row r="15727" spans="4:5" ht="14.4" x14ac:dyDescent="0.55000000000000004">
      <c r="D15727" s="286"/>
      <c r="E15727" s="288"/>
    </row>
    <row r="15728" spans="4:5" ht="14.4" x14ac:dyDescent="0.55000000000000004">
      <c r="D15728" s="286"/>
      <c r="E15728" s="288"/>
    </row>
    <row r="15729" spans="4:5" ht="14.4" x14ac:dyDescent="0.55000000000000004">
      <c r="D15729" s="286"/>
      <c r="E15729" s="288"/>
    </row>
    <row r="15730" spans="4:5" ht="14.4" x14ac:dyDescent="0.55000000000000004">
      <c r="D15730" s="286"/>
      <c r="E15730" s="288"/>
    </row>
    <row r="15731" spans="4:5" ht="14.4" x14ac:dyDescent="0.55000000000000004">
      <c r="D15731" s="286"/>
      <c r="E15731" s="288"/>
    </row>
    <row r="15732" spans="4:5" ht="14.4" x14ac:dyDescent="0.55000000000000004">
      <c r="D15732" s="286"/>
      <c r="E15732" s="288"/>
    </row>
    <row r="15733" spans="4:5" ht="14.4" x14ac:dyDescent="0.55000000000000004">
      <c r="D15733" s="286"/>
      <c r="E15733" s="288"/>
    </row>
    <row r="15734" spans="4:5" ht="14.4" x14ac:dyDescent="0.55000000000000004">
      <c r="D15734" s="286"/>
      <c r="E15734" s="288"/>
    </row>
    <row r="15735" spans="4:5" ht="14.4" x14ac:dyDescent="0.55000000000000004">
      <c r="D15735" s="286"/>
      <c r="E15735" s="288"/>
    </row>
    <row r="15736" spans="4:5" ht="14.4" x14ac:dyDescent="0.55000000000000004">
      <c r="D15736" s="286"/>
      <c r="E15736" s="288"/>
    </row>
    <row r="15737" spans="4:5" ht="14.4" x14ac:dyDescent="0.55000000000000004">
      <c r="D15737" s="286"/>
      <c r="E15737" s="288"/>
    </row>
    <row r="15738" spans="4:5" ht="14.4" x14ac:dyDescent="0.55000000000000004">
      <c r="D15738" s="286"/>
      <c r="E15738" s="288"/>
    </row>
    <row r="15739" spans="4:5" ht="14.4" x14ac:dyDescent="0.55000000000000004">
      <c r="D15739" s="286"/>
      <c r="E15739" s="288"/>
    </row>
    <row r="15740" spans="4:5" ht="14.4" x14ac:dyDescent="0.55000000000000004">
      <c r="D15740" s="286"/>
      <c r="E15740" s="288"/>
    </row>
    <row r="15741" spans="4:5" ht="14.4" x14ac:dyDescent="0.55000000000000004">
      <c r="D15741" s="286"/>
      <c r="E15741" s="288"/>
    </row>
    <row r="15742" spans="4:5" ht="14.4" x14ac:dyDescent="0.55000000000000004">
      <c r="D15742" s="286"/>
      <c r="E15742" s="288"/>
    </row>
    <row r="15743" spans="4:5" ht="14.4" x14ac:dyDescent="0.55000000000000004">
      <c r="D15743" s="286"/>
      <c r="E15743" s="288"/>
    </row>
    <row r="15744" spans="4:5" ht="14.4" x14ac:dyDescent="0.55000000000000004">
      <c r="D15744" s="286"/>
      <c r="E15744" s="288"/>
    </row>
    <row r="15745" spans="4:5" ht="14.4" x14ac:dyDescent="0.55000000000000004">
      <c r="D15745" s="286"/>
      <c r="E15745" s="288"/>
    </row>
    <row r="15746" spans="4:5" ht="14.4" x14ac:dyDescent="0.55000000000000004">
      <c r="D15746" s="286"/>
      <c r="E15746" s="288"/>
    </row>
    <row r="15747" spans="4:5" ht="14.4" x14ac:dyDescent="0.55000000000000004">
      <c r="D15747" s="286"/>
      <c r="E15747" s="288"/>
    </row>
    <row r="15748" spans="4:5" ht="14.4" x14ac:dyDescent="0.55000000000000004">
      <c r="D15748" s="286"/>
      <c r="E15748" s="288"/>
    </row>
    <row r="15749" spans="4:5" ht="14.4" x14ac:dyDescent="0.55000000000000004">
      <c r="D15749" s="286"/>
      <c r="E15749" s="288"/>
    </row>
    <row r="15750" spans="4:5" ht="14.4" x14ac:dyDescent="0.55000000000000004">
      <c r="D15750" s="286"/>
      <c r="E15750" s="288"/>
    </row>
    <row r="15751" spans="4:5" ht="14.4" x14ac:dyDescent="0.55000000000000004">
      <c r="D15751" s="286"/>
      <c r="E15751" s="288"/>
    </row>
    <row r="15752" spans="4:5" ht="14.4" x14ac:dyDescent="0.55000000000000004">
      <c r="D15752" s="286"/>
      <c r="E15752" s="288"/>
    </row>
    <row r="15753" spans="4:5" ht="14.4" x14ac:dyDescent="0.55000000000000004">
      <c r="D15753" s="286"/>
      <c r="E15753" s="288"/>
    </row>
    <row r="15754" spans="4:5" ht="14.4" x14ac:dyDescent="0.55000000000000004">
      <c r="D15754" s="286"/>
      <c r="E15754" s="288"/>
    </row>
    <row r="15755" spans="4:5" ht="14.4" x14ac:dyDescent="0.55000000000000004">
      <c r="D15755" s="286"/>
      <c r="E15755" s="288"/>
    </row>
    <row r="15756" spans="4:5" ht="14.4" x14ac:dyDescent="0.55000000000000004">
      <c r="D15756" s="286"/>
      <c r="E15756" s="288"/>
    </row>
    <row r="15757" spans="4:5" ht="14.4" x14ac:dyDescent="0.55000000000000004">
      <c r="D15757" s="286"/>
      <c r="E15757" s="288"/>
    </row>
    <row r="15758" spans="4:5" ht="14.4" x14ac:dyDescent="0.55000000000000004">
      <c r="D15758" s="286"/>
      <c r="E15758" s="288"/>
    </row>
    <row r="15759" spans="4:5" ht="14.4" x14ac:dyDescent="0.55000000000000004">
      <c r="D15759" s="286"/>
      <c r="E15759" s="288"/>
    </row>
    <row r="15760" spans="4:5" ht="14.4" x14ac:dyDescent="0.55000000000000004">
      <c r="D15760" s="286"/>
      <c r="E15760" s="288"/>
    </row>
    <row r="15761" spans="4:5" ht="14.4" x14ac:dyDescent="0.55000000000000004">
      <c r="D15761" s="286"/>
      <c r="E15761" s="288"/>
    </row>
    <row r="15762" spans="4:5" ht="14.4" x14ac:dyDescent="0.55000000000000004">
      <c r="D15762" s="286"/>
      <c r="E15762" s="288"/>
    </row>
    <row r="15763" spans="4:5" ht="14.4" x14ac:dyDescent="0.55000000000000004">
      <c r="D15763" s="286"/>
      <c r="E15763" s="288"/>
    </row>
    <row r="15764" spans="4:5" ht="14.4" x14ac:dyDescent="0.55000000000000004">
      <c r="D15764" s="286"/>
      <c r="E15764" s="288"/>
    </row>
    <row r="15765" spans="4:5" ht="14.4" x14ac:dyDescent="0.55000000000000004">
      <c r="D15765" s="286"/>
      <c r="E15765" s="288"/>
    </row>
    <row r="15766" spans="4:5" ht="14.4" x14ac:dyDescent="0.55000000000000004">
      <c r="D15766" s="286"/>
      <c r="E15766" s="288"/>
    </row>
    <row r="15767" spans="4:5" ht="14.4" x14ac:dyDescent="0.55000000000000004">
      <c r="D15767" s="286"/>
      <c r="E15767" s="288"/>
    </row>
    <row r="15768" spans="4:5" ht="14.4" x14ac:dyDescent="0.55000000000000004">
      <c r="D15768" s="286"/>
      <c r="E15768" s="288"/>
    </row>
    <row r="15769" spans="4:5" ht="14.4" x14ac:dyDescent="0.55000000000000004">
      <c r="D15769" s="286"/>
      <c r="E15769" s="288"/>
    </row>
    <row r="15770" spans="4:5" ht="14.4" x14ac:dyDescent="0.55000000000000004">
      <c r="D15770" s="286"/>
      <c r="E15770" s="288"/>
    </row>
    <row r="15771" spans="4:5" ht="14.4" x14ac:dyDescent="0.55000000000000004">
      <c r="D15771" s="286"/>
      <c r="E15771" s="288"/>
    </row>
    <row r="15772" spans="4:5" ht="14.4" x14ac:dyDescent="0.55000000000000004">
      <c r="D15772" s="286"/>
      <c r="E15772" s="288"/>
    </row>
    <row r="15773" spans="4:5" ht="14.4" x14ac:dyDescent="0.55000000000000004">
      <c r="D15773" s="286"/>
      <c r="E15773" s="288"/>
    </row>
    <row r="15774" spans="4:5" ht="14.4" x14ac:dyDescent="0.55000000000000004">
      <c r="D15774" s="286"/>
      <c r="E15774" s="288"/>
    </row>
    <row r="15775" spans="4:5" ht="14.4" x14ac:dyDescent="0.55000000000000004">
      <c r="D15775" s="286"/>
      <c r="E15775" s="288"/>
    </row>
    <row r="15776" spans="4:5" ht="14.4" x14ac:dyDescent="0.55000000000000004">
      <c r="D15776" s="286"/>
      <c r="E15776" s="288"/>
    </row>
    <row r="15777" spans="4:5" ht="14.4" x14ac:dyDescent="0.55000000000000004">
      <c r="D15777" s="286"/>
      <c r="E15777" s="288"/>
    </row>
    <row r="15778" spans="4:5" ht="14.4" x14ac:dyDescent="0.55000000000000004">
      <c r="D15778" s="286"/>
      <c r="E15778" s="288"/>
    </row>
    <row r="15779" spans="4:5" ht="14.4" x14ac:dyDescent="0.55000000000000004">
      <c r="D15779" s="286"/>
      <c r="E15779" s="288"/>
    </row>
    <row r="15780" spans="4:5" ht="14.4" x14ac:dyDescent="0.55000000000000004">
      <c r="D15780" s="286"/>
      <c r="E15780" s="288"/>
    </row>
    <row r="15781" spans="4:5" ht="14.4" x14ac:dyDescent="0.55000000000000004">
      <c r="D15781" s="286"/>
      <c r="E15781" s="288"/>
    </row>
    <row r="15782" spans="4:5" ht="14.4" x14ac:dyDescent="0.55000000000000004">
      <c r="D15782" s="286"/>
      <c r="E15782" s="288"/>
    </row>
    <row r="15783" spans="4:5" ht="14.4" x14ac:dyDescent="0.55000000000000004">
      <c r="D15783" s="286"/>
      <c r="E15783" s="288"/>
    </row>
    <row r="15784" spans="4:5" ht="14.4" x14ac:dyDescent="0.55000000000000004">
      <c r="D15784" s="286"/>
      <c r="E15784" s="288"/>
    </row>
    <row r="15785" spans="4:5" ht="14.4" x14ac:dyDescent="0.55000000000000004">
      <c r="D15785" s="286"/>
      <c r="E15785" s="288"/>
    </row>
    <row r="15786" spans="4:5" ht="14.4" x14ac:dyDescent="0.55000000000000004">
      <c r="D15786" s="286"/>
      <c r="E15786" s="288"/>
    </row>
    <row r="15787" spans="4:5" ht="14.4" x14ac:dyDescent="0.55000000000000004">
      <c r="D15787" s="286"/>
      <c r="E15787" s="288"/>
    </row>
    <row r="15788" spans="4:5" ht="14.4" x14ac:dyDescent="0.55000000000000004">
      <c r="D15788" s="286"/>
      <c r="E15788" s="288"/>
    </row>
    <row r="15789" spans="4:5" ht="14.4" x14ac:dyDescent="0.55000000000000004">
      <c r="D15789" s="286"/>
      <c r="E15789" s="288"/>
    </row>
    <row r="15790" spans="4:5" ht="14.4" x14ac:dyDescent="0.55000000000000004">
      <c r="D15790" s="286"/>
      <c r="E15790" s="288"/>
    </row>
    <row r="15791" spans="4:5" ht="14.4" x14ac:dyDescent="0.55000000000000004">
      <c r="D15791" s="286"/>
      <c r="E15791" s="288"/>
    </row>
    <row r="15792" spans="4:5" ht="14.4" x14ac:dyDescent="0.55000000000000004">
      <c r="D15792" s="286"/>
      <c r="E15792" s="288"/>
    </row>
    <row r="15793" spans="4:5" ht="14.4" x14ac:dyDescent="0.55000000000000004">
      <c r="D15793" s="286"/>
      <c r="E15793" s="288"/>
    </row>
    <row r="15794" spans="4:5" ht="14.4" x14ac:dyDescent="0.55000000000000004">
      <c r="D15794" s="286"/>
      <c r="E15794" s="288"/>
    </row>
    <row r="15795" spans="4:5" ht="14.4" x14ac:dyDescent="0.55000000000000004">
      <c r="D15795" s="286"/>
      <c r="E15795" s="288"/>
    </row>
    <row r="15796" spans="4:5" ht="14.4" x14ac:dyDescent="0.55000000000000004">
      <c r="D15796" s="286"/>
      <c r="E15796" s="288"/>
    </row>
    <row r="15797" spans="4:5" ht="14.4" x14ac:dyDescent="0.55000000000000004">
      <c r="D15797" s="286"/>
      <c r="E15797" s="288"/>
    </row>
    <row r="15798" spans="4:5" ht="14.4" x14ac:dyDescent="0.55000000000000004">
      <c r="D15798" s="286"/>
      <c r="E15798" s="288"/>
    </row>
    <row r="15799" spans="4:5" ht="14.4" x14ac:dyDescent="0.55000000000000004">
      <c r="D15799" s="286"/>
      <c r="E15799" s="288"/>
    </row>
    <row r="15800" spans="4:5" ht="14.4" x14ac:dyDescent="0.55000000000000004">
      <c r="D15800" s="286"/>
      <c r="E15800" s="288"/>
    </row>
    <row r="15801" spans="4:5" ht="14.4" x14ac:dyDescent="0.55000000000000004">
      <c r="D15801" s="286"/>
      <c r="E15801" s="288"/>
    </row>
    <row r="15802" spans="4:5" ht="14.4" x14ac:dyDescent="0.55000000000000004">
      <c r="D15802" s="286"/>
      <c r="E15802" s="288"/>
    </row>
    <row r="15803" spans="4:5" ht="14.4" x14ac:dyDescent="0.55000000000000004">
      <c r="D15803" s="286"/>
      <c r="E15803" s="288"/>
    </row>
    <row r="15804" spans="4:5" ht="14.4" x14ac:dyDescent="0.55000000000000004">
      <c r="D15804" s="286"/>
      <c r="E15804" s="288"/>
    </row>
    <row r="15805" spans="4:5" ht="14.4" x14ac:dyDescent="0.55000000000000004">
      <c r="D15805" s="286"/>
      <c r="E15805" s="288"/>
    </row>
    <row r="15806" spans="4:5" ht="14.4" x14ac:dyDescent="0.55000000000000004">
      <c r="D15806" s="286"/>
      <c r="E15806" s="288"/>
    </row>
    <row r="15807" spans="4:5" ht="14.4" x14ac:dyDescent="0.55000000000000004">
      <c r="D15807" s="286"/>
      <c r="E15807" s="288"/>
    </row>
    <row r="15808" spans="4:5" ht="14.4" x14ac:dyDescent="0.55000000000000004">
      <c r="D15808" s="286"/>
      <c r="E15808" s="288"/>
    </row>
    <row r="15809" spans="4:5" ht="14.4" x14ac:dyDescent="0.55000000000000004">
      <c r="D15809" s="286"/>
      <c r="E15809" s="288"/>
    </row>
    <row r="15810" spans="4:5" ht="14.4" x14ac:dyDescent="0.55000000000000004">
      <c r="D15810" s="286"/>
      <c r="E15810" s="288"/>
    </row>
    <row r="15811" spans="4:5" ht="14.4" x14ac:dyDescent="0.55000000000000004">
      <c r="D15811" s="286"/>
      <c r="E15811" s="288"/>
    </row>
    <row r="15812" spans="4:5" ht="14.4" x14ac:dyDescent="0.55000000000000004">
      <c r="D15812" s="286"/>
      <c r="E15812" s="288"/>
    </row>
    <row r="15813" spans="4:5" ht="14.4" x14ac:dyDescent="0.55000000000000004">
      <c r="D15813" s="286"/>
      <c r="E15813" s="288"/>
    </row>
    <row r="15814" spans="4:5" ht="14.4" x14ac:dyDescent="0.55000000000000004">
      <c r="D15814" s="286"/>
      <c r="E15814" s="288"/>
    </row>
    <row r="15815" spans="4:5" ht="14.4" x14ac:dyDescent="0.55000000000000004">
      <c r="D15815" s="286"/>
      <c r="E15815" s="288"/>
    </row>
    <row r="15816" spans="4:5" ht="14.4" x14ac:dyDescent="0.55000000000000004">
      <c r="D15816" s="286"/>
      <c r="E15816" s="288"/>
    </row>
    <row r="15817" spans="4:5" ht="14.4" x14ac:dyDescent="0.55000000000000004">
      <c r="D15817" s="286"/>
      <c r="E15817" s="288"/>
    </row>
    <row r="15818" spans="4:5" ht="14.4" x14ac:dyDescent="0.55000000000000004">
      <c r="D15818" s="286"/>
      <c r="E15818" s="288"/>
    </row>
    <row r="15819" spans="4:5" ht="14.4" x14ac:dyDescent="0.55000000000000004">
      <c r="D15819" s="286"/>
      <c r="E15819" s="288"/>
    </row>
    <row r="15820" spans="4:5" ht="14.4" x14ac:dyDescent="0.55000000000000004">
      <c r="D15820" s="286"/>
      <c r="E15820" s="288"/>
    </row>
    <row r="15821" spans="4:5" ht="14.4" x14ac:dyDescent="0.55000000000000004">
      <c r="D15821" s="286"/>
      <c r="E15821" s="288"/>
    </row>
    <row r="15822" spans="4:5" ht="14.4" x14ac:dyDescent="0.55000000000000004">
      <c r="D15822" s="286"/>
      <c r="E15822" s="288"/>
    </row>
    <row r="15823" spans="4:5" ht="14.4" x14ac:dyDescent="0.55000000000000004">
      <c r="D15823" s="286"/>
      <c r="E15823" s="288"/>
    </row>
    <row r="15824" spans="4:5" ht="14.4" x14ac:dyDescent="0.55000000000000004">
      <c r="D15824" s="286"/>
      <c r="E15824" s="288"/>
    </row>
    <row r="15825" spans="4:5" ht="14.4" x14ac:dyDescent="0.55000000000000004">
      <c r="D15825" s="286"/>
      <c r="E15825" s="288"/>
    </row>
    <row r="15826" spans="4:5" ht="14.4" x14ac:dyDescent="0.55000000000000004">
      <c r="D15826" s="286"/>
      <c r="E15826" s="288"/>
    </row>
    <row r="15827" spans="4:5" ht="14.4" x14ac:dyDescent="0.55000000000000004">
      <c r="D15827" s="286"/>
      <c r="E15827" s="288"/>
    </row>
    <row r="15828" spans="4:5" ht="14.4" x14ac:dyDescent="0.55000000000000004">
      <c r="D15828" s="286"/>
      <c r="E15828" s="288"/>
    </row>
    <row r="15829" spans="4:5" ht="14.4" x14ac:dyDescent="0.55000000000000004">
      <c r="D15829" s="286"/>
      <c r="E15829" s="288"/>
    </row>
    <row r="15830" spans="4:5" ht="14.4" x14ac:dyDescent="0.55000000000000004">
      <c r="D15830" s="286"/>
      <c r="E15830" s="288"/>
    </row>
    <row r="15831" spans="4:5" ht="14.4" x14ac:dyDescent="0.55000000000000004">
      <c r="D15831" s="286"/>
      <c r="E15831" s="288"/>
    </row>
    <row r="15832" spans="4:5" ht="14.4" x14ac:dyDescent="0.55000000000000004">
      <c r="D15832" s="286"/>
      <c r="E15832" s="288"/>
    </row>
    <row r="15833" spans="4:5" ht="14.4" x14ac:dyDescent="0.55000000000000004">
      <c r="D15833" s="286"/>
      <c r="E15833" s="288"/>
    </row>
    <row r="15834" spans="4:5" ht="14.4" x14ac:dyDescent="0.55000000000000004">
      <c r="D15834" s="286"/>
      <c r="E15834" s="288"/>
    </row>
    <row r="15835" spans="4:5" ht="14.4" x14ac:dyDescent="0.55000000000000004">
      <c r="D15835" s="286"/>
      <c r="E15835" s="288"/>
    </row>
    <row r="15836" spans="4:5" ht="14.4" x14ac:dyDescent="0.55000000000000004">
      <c r="D15836" s="286"/>
      <c r="E15836" s="288"/>
    </row>
    <row r="15837" spans="4:5" ht="14.4" x14ac:dyDescent="0.55000000000000004">
      <c r="D15837" s="286"/>
      <c r="E15837" s="288"/>
    </row>
    <row r="15838" spans="4:5" ht="14.4" x14ac:dyDescent="0.55000000000000004">
      <c r="D15838" s="286"/>
      <c r="E15838" s="288"/>
    </row>
    <row r="15839" spans="4:5" ht="14.4" x14ac:dyDescent="0.55000000000000004">
      <c r="D15839" s="286"/>
      <c r="E15839" s="288"/>
    </row>
    <row r="15840" spans="4:5" ht="14.4" x14ac:dyDescent="0.55000000000000004">
      <c r="D15840" s="286"/>
      <c r="E15840" s="288"/>
    </row>
    <row r="15841" spans="4:5" ht="14.4" x14ac:dyDescent="0.55000000000000004">
      <c r="D15841" s="286"/>
      <c r="E15841" s="288"/>
    </row>
    <row r="15842" spans="4:5" ht="14.4" x14ac:dyDescent="0.55000000000000004">
      <c r="D15842" s="286"/>
      <c r="E15842" s="288"/>
    </row>
    <row r="15843" spans="4:5" ht="14.4" x14ac:dyDescent="0.55000000000000004">
      <c r="D15843" s="286"/>
      <c r="E15843" s="288"/>
    </row>
    <row r="15844" spans="4:5" ht="14.4" x14ac:dyDescent="0.55000000000000004">
      <c r="D15844" s="286"/>
      <c r="E15844" s="288"/>
    </row>
    <row r="15845" spans="4:5" ht="14.4" x14ac:dyDescent="0.55000000000000004">
      <c r="D15845" s="286"/>
      <c r="E15845" s="288"/>
    </row>
    <row r="15846" spans="4:5" ht="14.4" x14ac:dyDescent="0.55000000000000004">
      <c r="D15846" s="286"/>
      <c r="E15846" s="288"/>
    </row>
    <row r="15847" spans="4:5" ht="14.4" x14ac:dyDescent="0.55000000000000004">
      <c r="D15847" s="286"/>
      <c r="E15847" s="288"/>
    </row>
    <row r="15848" spans="4:5" ht="14.4" x14ac:dyDescent="0.55000000000000004">
      <c r="D15848" s="286"/>
      <c r="E15848" s="288"/>
    </row>
    <row r="15849" spans="4:5" ht="14.4" x14ac:dyDescent="0.55000000000000004">
      <c r="D15849" s="286"/>
      <c r="E15849" s="288"/>
    </row>
    <row r="15850" spans="4:5" ht="14.4" x14ac:dyDescent="0.55000000000000004">
      <c r="D15850" s="286"/>
      <c r="E15850" s="288"/>
    </row>
    <row r="15851" spans="4:5" ht="14.4" x14ac:dyDescent="0.55000000000000004">
      <c r="D15851" s="286"/>
      <c r="E15851" s="288"/>
    </row>
    <row r="15852" spans="4:5" ht="14.4" x14ac:dyDescent="0.55000000000000004">
      <c r="D15852" s="286"/>
      <c r="E15852" s="288"/>
    </row>
    <row r="15853" spans="4:5" ht="14.4" x14ac:dyDescent="0.55000000000000004">
      <c r="D15853" s="286"/>
      <c r="E15853" s="288"/>
    </row>
    <row r="15854" spans="4:5" ht="14.4" x14ac:dyDescent="0.55000000000000004">
      <c r="D15854" s="286"/>
      <c r="E15854" s="288"/>
    </row>
    <row r="15855" spans="4:5" ht="14.4" x14ac:dyDescent="0.55000000000000004">
      <c r="D15855" s="286"/>
      <c r="E15855" s="288"/>
    </row>
    <row r="15856" spans="4:5" ht="14.4" x14ac:dyDescent="0.55000000000000004">
      <c r="D15856" s="286"/>
      <c r="E15856" s="288"/>
    </row>
    <row r="15857" spans="4:5" ht="14.4" x14ac:dyDescent="0.55000000000000004">
      <c r="D15857" s="286"/>
      <c r="E15857" s="288"/>
    </row>
    <row r="15858" spans="4:5" ht="14.4" x14ac:dyDescent="0.55000000000000004">
      <c r="D15858" s="286"/>
      <c r="E15858" s="288"/>
    </row>
    <row r="15859" spans="4:5" ht="14.4" x14ac:dyDescent="0.55000000000000004">
      <c r="D15859" s="286"/>
      <c r="E15859" s="288"/>
    </row>
    <row r="15860" spans="4:5" ht="14.4" x14ac:dyDescent="0.55000000000000004">
      <c r="D15860" s="286"/>
      <c r="E15860" s="288"/>
    </row>
    <row r="15861" spans="4:5" ht="14.4" x14ac:dyDescent="0.55000000000000004">
      <c r="D15861" s="286"/>
      <c r="E15861" s="288"/>
    </row>
    <row r="15862" spans="4:5" ht="14.4" x14ac:dyDescent="0.55000000000000004">
      <c r="D15862" s="286"/>
      <c r="E15862" s="288"/>
    </row>
    <row r="15863" spans="4:5" ht="14.4" x14ac:dyDescent="0.55000000000000004">
      <c r="D15863" s="286"/>
      <c r="E15863" s="288"/>
    </row>
    <row r="15864" spans="4:5" ht="14.4" x14ac:dyDescent="0.55000000000000004">
      <c r="D15864" s="286"/>
      <c r="E15864" s="288"/>
    </row>
    <row r="15865" spans="4:5" ht="14.4" x14ac:dyDescent="0.55000000000000004">
      <c r="D15865" s="286"/>
      <c r="E15865" s="288"/>
    </row>
    <row r="15866" spans="4:5" ht="14.4" x14ac:dyDescent="0.55000000000000004">
      <c r="D15866" s="286"/>
      <c r="E15866" s="288"/>
    </row>
    <row r="15867" spans="4:5" ht="14.4" x14ac:dyDescent="0.55000000000000004">
      <c r="D15867" s="286"/>
      <c r="E15867" s="288"/>
    </row>
    <row r="15868" spans="4:5" ht="14.4" x14ac:dyDescent="0.55000000000000004">
      <c r="D15868" s="286"/>
      <c r="E15868" s="288"/>
    </row>
    <row r="15869" spans="4:5" ht="14.4" x14ac:dyDescent="0.55000000000000004">
      <c r="D15869" s="286"/>
      <c r="E15869" s="288"/>
    </row>
    <row r="15870" spans="4:5" ht="14.4" x14ac:dyDescent="0.55000000000000004">
      <c r="D15870" s="286"/>
      <c r="E15870" s="288"/>
    </row>
    <row r="15871" spans="4:5" ht="14.4" x14ac:dyDescent="0.55000000000000004">
      <c r="D15871" s="286"/>
      <c r="E15871" s="288"/>
    </row>
    <row r="15872" spans="4:5" ht="14.4" x14ac:dyDescent="0.55000000000000004">
      <c r="D15872" s="286"/>
      <c r="E15872" s="288"/>
    </row>
    <row r="15873" spans="4:5" ht="14.4" x14ac:dyDescent="0.55000000000000004">
      <c r="D15873" s="286"/>
      <c r="E15873" s="288"/>
    </row>
    <row r="15874" spans="4:5" ht="14.4" x14ac:dyDescent="0.55000000000000004">
      <c r="D15874" s="286"/>
      <c r="E15874" s="288"/>
    </row>
    <row r="15875" spans="4:5" ht="14.4" x14ac:dyDescent="0.55000000000000004">
      <c r="D15875" s="286"/>
      <c r="E15875" s="288"/>
    </row>
    <row r="15876" spans="4:5" ht="14.4" x14ac:dyDescent="0.55000000000000004">
      <c r="D15876" s="286"/>
      <c r="E15876" s="288"/>
    </row>
    <row r="15877" spans="4:5" ht="14.4" x14ac:dyDescent="0.55000000000000004">
      <c r="D15877" s="286"/>
      <c r="E15877" s="288"/>
    </row>
    <row r="15878" spans="4:5" ht="14.4" x14ac:dyDescent="0.55000000000000004">
      <c r="D15878" s="286"/>
      <c r="E15878" s="288"/>
    </row>
    <row r="15879" spans="4:5" ht="14.4" x14ac:dyDescent="0.55000000000000004">
      <c r="D15879" s="286"/>
      <c r="E15879" s="288"/>
    </row>
    <row r="15880" spans="4:5" ht="14.4" x14ac:dyDescent="0.55000000000000004">
      <c r="D15880" s="286"/>
      <c r="E15880" s="288"/>
    </row>
    <row r="15881" spans="4:5" ht="14.4" x14ac:dyDescent="0.55000000000000004">
      <c r="D15881" s="286"/>
      <c r="E15881" s="288"/>
    </row>
    <row r="15882" spans="4:5" ht="14.4" x14ac:dyDescent="0.55000000000000004">
      <c r="D15882" s="286"/>
      <c r="E15882" s="288"/>
    </row>
    <row r="15883" spans="4:5" ht="14.4" x14ac:dyDescent="0.55000000000000004">
      <c r="D15883" s="286"/>
      <c r="E15883" s="288"/>
    </row>
    <row r="15884" spans="4:5" ht="14.4" x14ac:dyDescent="0.55000000000000004">
      <c r="D15884" s="286"/>
      <c r="E15884" s="288"/>
    </row>
    <row r="15885" spans="4:5" ht="14.4" x14ac:dyDescent="0.55000000000000004">
      <c r="D15885" s="286"/>
      <c r="E15885" s="288"/>
    </row>
    <row r="15886" spans="4:5" ht="14.4" x14ac:dyDescent="0.55000000000000004">
      <c r="D15886" s="286"/>
      <c r="E15886" s="288"/>
    </row>
    <row r="15887" spans="4:5" ht="14.4" x14ac:dyDescent="0.55000000000000004">
      <c r="D15887" s="286"/>
      <c r="E15887" s="288"/>
    </row>
    <row r="15888" spans="4:5" ht="14.4" x14ac:dyDescent="0.55000000000000004">
      <c r="D15888" s="286"/>
      <c r="E15888" s="288"/>
    </row>
    <row r="15889" spans="4:5" ht="14.4" x14ac:dyDescent="0.55000000000000004">
      <c r="D15889" s="286"/>
      <c r="E15889" s="288"/>
    </row>
    <row r="15890" spans="4:5" ht="14.4" x14ac:dyDescent="0.55000000000000004">
      <c r="D15890" s="286"/>
      <c r="E15890" s="288"/>
    </row>
    <row r="15891" spans="4:5" ht="14.4" x14ac:dyDescent="0.55000000000000004">
      <c r="D15891" s="286"/>
      <c r="E15891" s="288"/>
    </row>
    <row r="15892" spans="4:5" ht="14.4" x14ac:dyDescent="0.55000000000000004">
      <c r="D15892" s="286"/>
      <c r="E15892" s="288"/>
    </row>
    <row r="15893" spans="4:5" ht="14.4" x14ac:dyDescent="0.55000000000000004">
      <c r="D15893" s="286"/>
      <c r="E15893" s="288"/>
    </row>
    <row r="15894" spans="4:5" ht="14.4" x14ac:dyDescent="0.55000000000000004">
      <c r="D15894" s="286"/>
      <c r="E15894" s="288"/>
    </row>
    <row r="15895" spans="4:5" ht="14.4" x14ac:dyDescent="0.55000000000000004">
      <c r="D15895" s="286"/>
      <c r="E15895" s="288"/>
    </row>
    <row r="15896" spans="4:5" ht="14.4" x14ac:dyDescent="0.55000000000000004">
      <c r="D15896" s="286"/>
      <c r="E15896" s="288"/>
    </row>
    <row r="15897" spans="4:5" ht="14.4" x14ac:dyDescent="0.55000000000000004">
      <c r="D15897" s="286"/>
      <c r="E15897" s="288"/>
    </row>
    <row r="15898" spans="4:5" ht="14.4" x14ac:dyDescent="0.55000000000000004">
      <c r="D15898" s="286"/>
      <c r="E15898" s="288"/>
    </row>
    <row r="15899" spans="4:5" ht="14.4" x14ac:dyDescent="0.55000000000000004">
      <c r="D15899" s="286"/>
      <c r="E15899" s="288"/>
    </row>
    <row r="15900" spans="4:5" ht="14.4" x14ac:dyDescent="0.55000000000000004">
      <c r="D15900" s="286"/>
      <c r="E15900" s="288"/>
    </row>
    <row r="15901" spans="4:5" ht="14.4" x14ac:dyDescent="0.55000000000000004">
      <c r="D15901" s="286"/>
      <c r="E15901" s="288"/>
    </row>
    <row r="15902" spans="4:5" ht="14.4" x14ac:dyDescent="0.55000000000000004">
      <c r="D15902" s="286"/>
      <c r="E15902" s="288"/>
    </row>
    <row r="15903" spans="4:5" ht="14.4" x14ac:dyDescent="0.55000000000000004">
      <c r="D15903" s="286"/>
      <c r="E15903" s="288"/>
    </row>
    <row r="15904" spans="4:5" ht="14.4" x14ac:dyDescent="0.55000000000000004">
      <c r="D15904" s="286"/>
      <c r="E15904" s="288"/>
    </row>
    <row r="15905" spans="4:5" ht="14.4" x14ac:dyDescent="0.55000000000000004">
      <c r="D15905" s="286"/>
      <c r="E15905" s="288"/>
    </row>
    <row r="15906" spans="4:5" ht="14.4" x14ac:dyDescent="0.55000000000000004">
      <c r="D15906" s="286"/>
      <c r="E15906" s="288"/>
    </row>
    <row r="15907" spans="4:5" ht="14.4" x14ac:dyDescent="0.55000000000000004">
      <c r="D15907" s="286"/>
      <c r="E15907" s="288"/>
    </row>
    <row r="15908" spans="4:5" ht="14.4" x14ac:dyDescent="0.55000000000000004">
      <c r="D15908" s="286"/>
      <c r="E15908" s="288"/>
    </row>
    <row r="15909" spans="4:5" ht="14.4" x14ac:dyDescent="0.55000000000000004">
      <c r="D15909" s="286"/>
      <c r="E15909" s="288"/>
    </row>
    <row r="15910" spans="4:5" ht="14.4" x14ac:dyDescent="0.55000000000000004">
      <c r="D15910" s="286"/>
      <c r="E15910" s="288"/>
    </row>
    <row r="15911" spans="4:5" ht="14.4" x14ac:dyDescent="0.55000000000000004">
      <c r="D15911" s="286"/>
      <c r="E15911" s="288"/>
    </row>
    <row r="15912" spans="4:5" ht="14.4" x14ac:dyDescent="0.55000000000000004">
      <c r="D15912" s="286"/>
      <c r="E15912" s="288"/>
    </row>
    <row r="15913" spans="4:5" ht="14.4" x14ac:dyDescent="0.55000000000000004">
      <c r="D15913" s="286"/>
      <c r="E15913" s="288"/>
    </row>
    <row r="15914" spans="4:5" ht="14.4" x14ac:dyDescent="0.55000000000000004">
      <c r="D15914" s="286"/>
      <c r="E15914" s="288"/>
    </row>
    <row r="15915" spans="4:5" ht="14.4" x14ac:dyDescent="0.55000000000000004">
      <c r="D15915" s="286"/>
      <c r="E15915" s="288"/>
    </row>
    <row r="15916" spans="4:5" ht="14.4" x14ac:dyDescent="0.55000000000000004">
      <c r="D15916" s="286"/>
      <c r="E15916" s="288"/>
    </row>
    <row r="15917" spans="4:5" ht="14.4" x14ac:dyDescent="0.55000000000000004">
      <c r="D15917" s="286"/>
      <c r="E15917" s="288"/>
    </row>
    <row r="15918" spans="4:5" ht="14.4" x14ac:dyDescent="0.55000000000000004">
      <c r="D15918" s="286"/>
      <c r="E15918" s="288"/>
    </row>
    <row r="15919" spans="4:5" ht="14.4" x14ac:dyDescent="0.55000000000000004">
      <c r="D15919" s="286"/>
      <c r="E15919" s="288"/>
    </row>
    <row r="15920" spans="4:5" ht="14.4" x14ac:dyDescent="0.55000000000000004">
      <c r="D15920" s="286"/>
      <c r="E15920" s="288"/>
    </row>
    <row r="15921" spans="4:5" ht="14.4" x14ac:dyDescent="0.55000000000000004">
      <c r="D15921" s="286"/>
      <c r="E15921" s="288"/>
    </row>
    <row r="15922" spans="4:5" ht="14.4" x14ac:dyDescent="0.55000000000000004">
      <c r="D15922" s="286"/>
      <c r="E15922" s="288"/>
    </row>
    <row r="15923" spans="4:5" ht="14.4" x14ac:dyDescent="0.55000000000000004">
      <c r="D15923" s="286"/>
      <c r="E15923" s="288"/>
    </row>
    <row r="15924" spans="4:5" ht="14.4" x14ac:dyDescent="0.55000000000000004">
      <c r="D15924" s="286"/>
      <c r="E15924" s="288"/>
    </row>
    <row r="15925" spans="4:5" ht="14.4" x14ac:dyDescent="0.55000000000000004">
      <c r="D15925" s="286"/>
      <c r="E15925" s="288"/>
    </row>
    <row r="15926" spans="4:5" ht="14.4" x14ac:dyDescent="0.55000000000000004">
      <c r="D15926" s="286"/>
      <c r="E15926" s="288"/>
    </row>
    <row r="15927" spans="4:5" ht="14.4" x14ac:dyDescent="0.55000000000000004">
      <c r="D15927" s="286"/>
      <c r="E15927" s="288"/>
    </row>
    <row r="15928" spans="4:5" ht="14.4" x14ac:dyDescent="0.55000000000000004">
      <c r="D15928" s="286"/>
      <c r="E15928" s="288"/>
    </row>
    <row r="15929" spans="4:5" ht="14.4" x14ac:dyDescent="0.55000000000000004">
      <c r="D15929" s="286"/>
      <c r="E15929" s="288"/>
    </row>
    <row r="15930" spans="4:5" ht="14.4" x14ac:dyDescent="0.55000000000000004">
      <c r="D15930" s="286"/>
      <c r="E15930" s="288"/>
    </row>
    <row r="15931" spans="4:5" ht="14.4" x14ac:dyDescent="0.55000000000000004">
      <c r="D15931" s="286"/>
      <c r="E15931" s="288"/>
    </row>
    <row r="15932" spans="4:5" ht="14.4" x14ac:dyDescent="0.55000000000000004">
      <c r="D15932" s="286"/>
      <c r="E15932" s="288"/>
    </row>
    <row r="15933" spans="4:5" ht="14.4" x14ac:dyDescent="0.55000000000000004">
      <c r="D15933" s="286"/>
      <c r="E15933" s="288"/>
    </row>
    <row r="15934" spans="4:5" ht="14.4" x14ac:dyDescent="0.55000000000000004">
      <c r="D15934" s="286"/>
      <c r="E15934" s="288"/>
    </row>
    <row r="15935" spans="4:5" ht="14.4" x14ac:dyDescent="0.55000000000000004">
      <c r="D15935" s="286"/>
      <c r="E15935" s="288"/>
    </row>
    <row r="15936" spans="4:5" ht="14.4" x14ac:dyDescent="0.55000000000000004">
      <c r="D15936" s="286"/>
      <c r="E15936" s="288"/>
    </row>
    <row r="15937" spans="4:5" ht="14.4" x14ac:dyDescent="0.55000000000000004">
      <c r="D15937" s="286"/>
      <c r="E15937" s="288"/>
    </row>
    <row r="15938" spans="4:5" ht="14.4" x14ac:dyDescent="0.55000000000000004">
      <c r="D15938" s="286"/>
      <c r="E15938" s="288"/>
    </row>
    <row r="15939" spans="4:5" ht="14.4" x14ac:dyDescent="0.55000000000000004">
      <c r="D15939" s="286"/>
      <c r="E15939" s="288"/>
    </row>
    <row r="15940" spans="4:5" ht="14.4" x14ac:dyDescent="0.55000000000000004">
      <c r="D15940" s="286"/>
      <c r="E15940" s="288"/>
    </row>
    <row r="15941" spans="4:5" ht="14.4" x14ac:dyDescent="0.55000000000000004">
      <c r="D15941" s="286"/>
      <c r="E15941" s="288"/>
    </row>
    <row r="15942" spans="4:5" ht="14.4" x14ac:dyDescent="0.55000000000000004">
      <c r="D15942" s="286"/>
      <c r="E15942" s="288"/>
    </row>
    <row r="15943" spans="4:5" ht="14.4" x14ac:dyDescent="0.55000000000000004">
      <c r="D15943" s="286"/>
      <c r="E15943" s="288"/>
    </row>
    <row r="15944" spans="4:5" ht="14.4" x14ac:dyDescent="0.55000000000000004">
      <c r="D15944" s="286"/>
      <c r="E15944" s="288"/>
    </row>
    <row r="15945" spans="4:5" ht="14.4" x14ac:dyDescent="0.55000000000000004">
      <c r="D15945" s="286"/>
      <c r="E15945" s="288"/>
    </row>
    <row r="15946" spans="4:5" ht="14.4" x14ac:dyDescent="0.55000000000000004">
      <c r="D15946" s="286"/>
      <c r="E15946" s="288"/>
    </row>
    <row r="15947" spans="4:5" ht="14.4" x14ac:dyDescent="0.55000000000000004">
      <c r="D15947" s="286"/>
      <c r="E15947" s="288"/>
    </row>
    <row r="15948" spans="4:5" ht="14.4" x14ac:dyDescent="0.55000000000000004">
      <c r="D15948" s="286"/>
      <c r="E15948" s="288"/>
    </row>
    <row r="15949" spans="4:5" ht="14.4" x14ac:dyDescent="0.55000000000000004">
      <c r="D15949" s="286"/>
      <c r="E15949" s="288"/>
    </row>
    <row r="15950" spans="4:5" ht="14.4" x14ac:dyDescent="0.55000000000000004">
      <c r="D15950" s="286"/>
      <c r="E15950" s="288"/>
    </row>
    <row r="15951" spans="4:5" ht="14.4" x14ac:dyDescent="0.55000000000000004">
      <c r="D15951" s="286"/>
      <c r="E15951" s="288"/>
    </row>
    <row r="15952" spans="4:5" ht="14.4" x14ac:dyDescent="0.55000000000000004">
      <c r="D15952" s="286"/>
      <c r="E15952" s="288"/>
    </row>
    <row r="15953" spans="4:5" ht="14.4" x14ac:dyDescent="0.55000000000000004">
      <c r="D15953" s="286"/>
      <c r="E15953" s="288"/>
    </row>
    <row r="15954" spans="4:5" ht="14.4" x14ac:dyDescent="0.55000000000000004">
      <c r="D15954" s="286"/>
      <c r="E15954" s="288"/>
    </row>
    <row r="15955" spans="4:5" ht="14.4" x14ac:dyDescent="0.55000000000000004">
      <c r="D15955" s="286"/>
      <c r="E15955" s="288"/>
    </row>
    <row r="15956" spans="4:5" ht="14.4" x14ac:dyDescent="0.55000000000000004">
      <c r="D15956" s="286"/>
      <c r="E15956" s="288"/>
    </row>
    <row r="15957" spans="4:5" ht="14.4" x14ac:dyDescent="0.55000000000000004">
      <c r="D15957" s="286"/>
      <c r="E15957" s="288"/>
    </row>
    <row r="15958" spans="4:5" ht="14.4" x14ac:dyDescent="0.55000000000000004">
      <c r="D15958" s="286"/>
      <c r="E15958" s="288"/>
    </row>
    <row r="15959" spans="4:5" ht="14.4" x14ac:dyDescent="0.55000000000000004">
      <c r="D15959" s="286"/>
      <c r="E15959" s="288"/>
    </row>
    <row r="15960" spans="4:5" ht="14.4" x14ac:dyDescent="0.55000000000000004">
      <c r="D15960" s="286"/>
      <c r="E15960" s="288"/>
    </row>
    <row r="15961" spans="4:5" ht="14.4" x14ac:dyDescent="0.55000000000000004">
      <c r="D15961" s="286"/>
      <c r="E15961" s="288"/>
    </row>
    <row r="15962" spans="4:5" ht="14.4" x14ac:dyDescent="0.55000000000000004">
      <c r="D15962" s="286"/>
      <c r="E15962" s="288"/>
    </row>
    <row r="15963" spans="4:5" ht="14.4" x14ac:dyDescent="0.55000000000000004">
      <c r="D15963" s="286"/>
      <c r="E15963" s="288"/>
    </row>
    <row r="15964" spans="4:5" ht="14.4" x14ac:dyDescent="0.55000000000000004">
      <c r="D15964" s="286"/>
      <c r="E15964" s="288"/>
    </row>
    <row r="15965" spans="4:5" ht="14.4" x14ac:dyDescent="0.55000000000000004">
      <c r="D15965" s="286"/>
      <c r="E15965" s="288"/>
    </row>
    <row r="15966" spans="4:5" ht="14.4" x14ac:dyDescent="0.55000000000000004">
      <c r="D15966" s="286"/>
      <c r="E15966" s="288"/>
    </row>
    <row r="15967" spans="4:5" ht="14.4" x14ac:dyDescent="0.55000000000000004">
      <c r="D15967" s="286"/>
      <c r="E15967" s="288"/>
    </row>
    <row r="15968" spans="4:5" ht="14.4" x14ac:dyDescent="0.55000000000000004">
      <c r="D15968" s="286"/>
      <c r="E15968" s="288"/>
    </row>
    <row r="15969" spans="4:5" ht="14.4" x14ac:dyDescent="0.55000000000000004">
      <c r="D15969" s="286"/>
      <c r="E15969" s="288"/>
    </row>
    <row r="15970" spans="4:5" ht="14.4" x14ac:dyDescent="0.55000000000000004">
      <c r="D15970" s="286"/>
      <c r="E15970" s="288"/>
    </row>
    <row r="15971" spans="4:5" ht="14.4" x14ac:dyDescent="0.55000000000000004">
      <c r="D15971" s="286"/>
      <c r="E15971" s="288"/>
    </row>
    <row r="15972" spans="4:5" ht="14.4" x14ac:dyDescent="0.55000000000000004">
      <c r="D15972" s="286"/>
      <c r="E15972" s="288"/>
    </row>
    <row r="15973" spans="4:5" ht="14.4" x14ac:dyDescent="0.55000000000000004">
      <c r="D15973" s="286"/>
      <c r="E15973" s="288"/>
    </row>
    <row r="15974" spans="4:5" ht="14.4" x14ac:dyDescent="0.55000000000000004">
      <c r="D15974" s="286"/>
      <c r="E15974" s="288"/>
    </row>
    <row r="15975" spans="4:5" ht="14.4" x14ac:dyDescent="0.55000000000000004">
      <c r="D15975" s="286"/>
      <c r="E15975" s="288"/>
    </row>
    <row r="15976" spans="4:5" ht="14.4" x14ac:dyDescent="0.55000000000000004">
      <c r="D15976" s="286"/>
      <c r="E15976" s="288"/>
    </row>
    <row r="15977" spans="4:5" ht="14.4" x14ac:dyDescent="0.55000000000000004">
      <c r="D15977" s="286"/>
      <c r="E15977" s="288"/>
    </row>
    <row r="15978" spans="4:5" ht="14.4" x14ac:dyDescent="0.55000000000000004">
      <c r="D15978" s="286"/>
      <c r="E15978" s="288"/>
    </row>
    <row r="15979" spans="4:5" ht="14.4" x14ac:dyDescent="0.55000000000000004">
      <c r="D15979" s="286"/>
      <c r="E15979" s="288"/>
    </row>
    <row r="15980" spans="4:5" ht="14.4" x14ac:dyDescent="0.55000000000000004">
      <c r="D15980" s="286"/>
      <c r="E15980" s="288"/>
    </row>
    <row r="15981" spans="4:5" ht="14.4" x14ac:dyDescent="0.55000000000000004">
      <c r="D15981" s="286"/>
      <c r="E15981" s="288"/>
    </row>
    <row r="15982" spans="4:5" ht="14.4" x14ac:dyDescent="0.55000000000000004">
      <c r="D15982" s="286"/>
      <c r="E15982" s="288"/>
    </row>
    <row r="15983" spans="4:5" ht="14.4" x14ac:dyDescent="0.55000000000000004">
      <c r="D15983" s="286"/>
      <c r="E15983" s="288"/>
    </row>
    <row r="15984" spans="4:5" ht="14.4" x14ac:dyDescent="0.55000000000000004">
      <c r="D15984" s="286"/>
      <c r="E15984" s="288"/>
    </row>
    <row r="15985" spans="4:5" ht="14.4" x14ac:dyDescent="0.55000000000000004">
      <c r="D15985" s="286"/>
      <c r="E15985" s="288"/>
    </row>
    <row r="15986" spans="4:5" ht="14.4" x14ac:dyDescent="0.55000000000000004">
      <c r="D15986" s="286"/>
      <c r="E15986" s="288"/>
    </row>
    <row r="15987" spans="4:5" ht="14.4" x14ac:dyDescent="0.55000000000000004">
      <c r="D15987" s="286"/>
      <c r="E15987" s="288"/>
    </row>
    <row r="15988" spans="4:5" ht="14.4" x14ac:dyDescent="0.55000000000000004">
      <c r="D15988" s="286"/>
      <c r="E15988" s="288"/>
    </row>
    <row r="15989" spans="4:5" ht="14.4" x14ac:dyDescent="0.55000000000000004">
      <c r="D15989" s="286"/>
      <c r="E15989" s="288"/>
    </row>
    <row r="15990" spans="4:5" ht="14.4" x14ac:dyDescent="0.55000000000000004">
      <c r="D15990" s="286"/>
      <c r="E15990" s="288"/>
    </row>
    <row r="15991" spans="4:5" ht="14.4" x14ac:dyDescent="0.55000000000000004">
      <c r="D15991" s="286"/>
      <c r="E15991" s="288"/>
    </row>
    <row r="15992" spans="4:5" ht="14.4" x14ac:dyDescent="0.55000000000000004">
      <c r="D15992" s="286"/>
      <c r="E15992" s="288"/>
    </row>
    <row r="15993" spans="4:5" ht="14.4" x14ac:dyDescent="0.55000000000000004">
      <c r="D15993" s="286"/>
      <c r="E15993" s="288"/>
    </row>
    <row r="15994" spans="4:5" ht="14.4" x14ac:dyDescent="0.55000000000000004">
      <c r="D15994" s="286"/>
      <c r="E15994" s="288"/>
    </row>
    <row r="15995" spans="4:5" ht="14.4" x14ac:dyDescent="0.55000000000000004">
      <c r="D15995" s="286"/>
      <c r="E15995" s="288"/>
    </row>
    <row r="15996" spans="4:5" ht="14.4" x14ac:dyDescent="0.55000000000000004">
      <c r="D15996" s="286"/>
      <c r="E15996" s="288"/>
    </row>
    <row r="15997" spans="4:5" ht="14.4" x14ac:dyDescent="0.55000000000000004">
      <c r="D15997" s="286"/>
      <c r="E15997" s="288"/>
    </row>
    <row r="15998" spans="4:5" ht="14.4" x14ac:dyDescent="0.55000000000000004">
      <c r="D15998" s="286"/>
      <c r="E15998" s="288"/>
    </row>
    <row r="15999" spans="4:5" ht="14.4" x14ac:dyDescent="0.55000000000000004">
      <c r="D15999" s="286"/>
      <c r="E15999" s="288"/>
    </row>
    <row r="16000" spans="4:5" ht="14.4" x14ac:dyDescent="0.55000000000000004">
      <c r="D16000" s="286"/>
      <c r="E16000" s="288"/>
    </row>
    <row r="16001" spans="4:5" ht="14.4" x14ac:dyDescent="0.55000000000000004">
      <c r="D16001" s="286"/>
      <c r="E16001" s="288"/>
    </row>
    <row r="16002" spans="4:5" ht="14.4" x14ac:dyDescent="0.55000000000000004">
      <c r="D16002" s="286"/>
      <c r="E16002" s="288"/>
    </row>
    <row r="16003" spans="4:5" ht="14.4" x14ac:dyDescent="0.55000000000000004">
      <c r="D16003" s="286"/>
      <c r="E16003" s="288"/>
    </row>
    <row r="16004" spans="4:5" ht="14.4" x14ac:dyDescent="0.55000000000000004">
      <c r="D16004" s="286"/>
      <c r="E16004" s="288"/>
    </row>
    <row r="16005" spans="4:5" ht="14.4" x14ac:dyDescent="0.55000000000000004">
      <c r="D16005" s="286"/>
      <c r="E16005" s="288"/>
    </row>
    <row r="16006" spans="4:5" ht="14.4" x14ac:dyDescent="0.55000000000000004">
      <c r="D16006" s="286"/>
      <c r="E16006" s="288"/>
    </row>
    <row r="16007" spans="4:5" ht="14.4" x14ac:dyDescent="0.55000000000000004">
      <c r="D16007" s="286"/>
      <c r="E16007" s="288"/>
    </row>
    <row r="16008" spans="4:5" ht="14.4" x14ac:dyDescent="0.55000000000000004">
      <c r="D16008" s="286"/>
      <c r="E16008" s="288"/>
    </row>
    <row r="16009" spans="4:5" ht="14.4" x14ac:dyDescent="0.55000000000000004">
      <c r="D16009" s="286"/>
      <c r="E16009" s="288"/>
    </row>
    <row r="16010" spans="4:5" ht="14.4" x14ac:dyDescent="0.55000000000000004">
      <c r="D16010" s="286"/>
      <c r="E16010" s="288"/>
    </row>
    <row r="16011" spans="4:5" ht="14.4" x14ac:dyDescent="0.55000000000000004">
      <c r="D16011" s="286"/>
      <c r="E16011" s="288"/>
    </row>
    <row r="16012" spans="4:5" ht="14.4" x14ac:dyDescent="0.55000000000000004">
      <c r="D16012" s="286"/>
      <c r="E16012" s="288"/>
    </row>
    <row r="16013" spans="4:5" ht="14.4" x14ac:dyDescent="0.55000000000000004">
      <c r="D16013" s="286"/>
      <c r="E16013" s="288"/>
    </row>
    <row r="16014" spans="4:5" ht="14.4" x14ac:dyDescent="0.55000000000000004">
      <c r="D16014" s="286"/>
      <c r="E16014" s="288"/>
    </row>
    <row r="16015" spans="4:5" ht="14.4" x14ac:dyDescent="0.55000000000000004">
      <c r="D16015" s="286"/>
      <c r="E16015" s="288"/>
    </row>
    <row r="16016" spans="4:5" ht="14.4" x14ac:dyDescent="0.55000000000000004">
      <c r="D16016" s="286"/>
      <c r="E16016" s="288"/>
    </row>
    <row r="16017" spans="4:5" ht="14.4" x14ac:dyDescent="0.55000000000000004">
      <c r="D16017" s="286"/>
      <c r="E16017" s="288"/>
    </row>
    <row r="16018" spans="4:5" ht="14.4" x14ac:dyDescent="0.55000000000000004">
      <c r="D16018" s="286"/>
      <c r="E16018" s="288"/>
    </row>
    <row r="16019" spans="4:5" ht="14.4" x14ac:dyDescent="0.55000000000000004">
      <c r="D16019" s="286"/>
      <c r="E16019" s="288"/>
    </row>
    <row r="16020" spans="4:5" ht="14.4" x14ac:dyDescent="0.55000000000000004">
      <c r="D16020" s="286"/>
      <c r="E16020" s="288"/>
    </row>
    <row r="16021" spans="4:5" ht="14.4" x14ac:dyDescent="0.55000000000000004">
      <c r="D16021" s="286"/>
      <c r="E16021" s="288"/>
    </row>
    <row r="16022" spans="4:5" ht="14.4" x14ac:dyDescent="0.55000000000000004">
      <c r="D16022" s="286"/>
      <c r="E16022" s="288"/>
    </row>
    <row r="16023" spans="4:5" ht="14.4" x14ac:dyDescent="0.55000000000000004">
      <c r="D16023" s="286"/>
      <c r="E16023" s="288"/>
    </row>
    <row r="16024" spans="4:5" ht="14.4" x14ac:dyDescent="0.55000000000000004">
      <c r="D16024" s="286"/>
      <c r="E16024" s="288"/>
    </row>
    <row r="16025" spans="4:5" ht="14.4" x14ac:dyDescent="0.55000000000000004">
      <c r="D16025" s="286"/>
      <c r="E16025" s="288"/>
    </row>
    <row r="16026" spans="4:5" ht="14.4" x14ac:dyDescent="0.55000000000000004">
      <c r="D16026" s="286"/>
      <c r="E16026" s="288"/>
    </row>
    <row r="16027" spans="4:5" ht="14.4" x14ac:dyDescent="0.55000000000000004">
      <c r="D16027" s="286"/>
      <c r="E16027" s="288"/>
    </row>
    <row r="16028" spans="4:5" ht="14.4" x14ac:dyDescent="0.55000000000000004">
      <c r="D16028" s="286"/>
      <c r="E16028" s="288"/>
    </row>
    <row r="16029" spans="4:5" ht="14.4" x14ac:dyDescent="0.55000000000000004">
      <c r="D16029" s="286"/>
      <c r="E16029" s="288"/>
    </row>
    <row r="16030" spans="4:5" ht="14.4" x14ac:dyDescent="0.55000000000000004">
      <c r="D16030" s="286"/>
      <c r="E16030" s="288"/>
    </row>
    <row r="16031" spans="4:5" ht="14.4" x14ac:dyDescent="0.55000000000000004">
      <c r="D16031" s="286"/>
      <c r="E16031" s="288"/>
    </row>
    <row r="16032" spans="4:5" ht="14.4" x14ac:dyDescent="0.55000000000000004">
      <c r="D16032" s="286"/>
      <c r="E16032" s="288"/>
    </row>
    <row r="16033" spans="4:5" ht="14.4" x14ac:dyDescent="0.55000000000000004">
      <c r="D16033" s="286"/>
      <c r="E16033" s="288"/>
    </row>
    <row r="16034" spans="4:5" ht="14.4" x14ac:dyDescent="0.55000000000000004">
      <c r="D16034" s="286"/>
      <c r="E16034" s="288"/>
    </row>
    <row r="16035" spans="4:5" ht="14.4" x14ac:dyDescent="0.55000000000000004">
      <c r="D16035" s="286"/>
      <c r="E16035" s="288"/>
    </row>
    <row r="16036" spans="4:5" ht="14.4" x14ac:dyDescent="0.55000000000000004">
      <c r="D16036" s="286"/>
      <c r="E16036" s="288"/>
    </row>
    <row r="16037" spans="4:5" ht="14.4" x14ac:dyDescent="0.55000000000000004">
      <c r="D16037" s="286"/>
      <c r="E16037" s="288"/>
    </row>
    <row r="16038" spans="4:5" ht="14.4" x14ac:dyDescent="0.55000000000000004">
      <c r="D16038" s="286"/>
      <c r="E16038" s="288"/>
    </row>
    <row r="16039" spans="4:5" ht="14.4" x14ac:dyDescent="0.55000000000000004">
      <c r="D16039" s="286"/>
      <c r="E16039" s="288"/>
    </row>
    <row r="16040" spans="4:5" ht="14.4" x14ac:dyDescent="0.55000000000000004">
      <c r="D16040" s="286"/>
      <c r="E16040" s="288"/>
    </row>
    <row r="16041" spans="4:5" ht="14.4" x14ac:dyDescent="0.55000000000000004">
      <c r="D16041" s="286"/>
      <c r="E16041" s="288"/>
    </row>
    <row r="16042" spans="4:5" ht="14.4" x14ac:dyDescent="0.55000000000000004">
      <c r="D16042" s="286"/>
      <c r="E16042" s="288"/>
    </row>
    <row r="16043" spans="4:5" ht="14.4" x14ac:dyDescent="0.55000000000000004">
      <c r="D16043" s="286"/>
      <c r="E16043" s="288"/>
    </row>
    <row r="16044" spans="4:5" ht="14.4" x14ac:dyDescent="0.55000000000000004">
      <c r="D16044" s="286"/>
      <c r="E16044" s="288"/>
    </row>
    <row r="16045" spans="4:5" ht="14.4" x14ac:dyDescent="0.55000000000000004">
      <c r="D16045" s="286"/>
      <c r="E16045" s="288"/>
    </row>
    <row r="16046" spans="4:5" ht="14.4" x14ac:dyDescent="0.55000000000000004">
      <c r="D16046" s="286"/>
      <c r="E16046" s="288"/>
    </row>
    <row r="16047" spans="4:5" ht="14.4" x14ac:dyDescent="0.55000000000000004">
      <c r="D16047" s="286"/>
      <c r="E16047" s="288"/>
    </row>
    <row r="16048" spans="4:5" ht="14.4" x14ac:dyDescent="0.55000000000000004">
      <c r="D16048" s="286"/>
      <c r="E16048" s="288"/>
    </row>
    <row r="16049" spans="4:5" ht="14.4" x14ac:dyDescent="0.55000000000000004">
      <c r="D16049" s="286"/>
      <c r="E16049" s="288"/>
    </row>
    <row r="16050" spans="4:5" ht="14.4" x14ac:dyDescent="0.55000000000000004">
      <c r="D16050" s="286"/>
      <c r="E16050" s="288"/>
    </row>
    <row r="16051" spans="4:5" ht="14.4" x14ac:dyDescent="0.55000000000000004">
      <c r="D16051" s="286"/>
      <c r="E16051" s="288"/>
    </row>
    <row r="16052" spans="4:5" ht="14.4" x14ac:dyDescent="0.55000000000000004">
      <c r="D16052" s="286"/>
      <c r="E16052" s="288"/>
    </row>
    <row r="16053" spans="4:5" ht="14.4" x14ac:dyDescent="0.55000000000000004">
      <c r="D16053" s="286"/>
      <c r="E16053" s="288"/>
    </row>
    <row r="16054" spans="4:5" ht="14.4" x14ac:dyDescent="0.55000000000000004">
      <c r="D16054" s="286"/>
      <c r="E16054" s="288"/>
    </row>
    <row r="16055" spans="4:5" ht="14.4" x14ac:dyDescent="0.55000000000000004">
      <c r="D16055" s="286"/>
      <c r="E16055" s="288"/>
    </row>
    <row r="16056" spans="4:5" ht="14.4" x14ac:dyDescent="0.55000000000000004">
      <c r="D16056" s="286"/>
      <c r="E16056" s="288"/>
    </row>
    <row r="16057" spans="4:5" ht="14.4" x14ac:dyDescent="0.55000000000000004">
      <c r="D16057" s="286"/>
      <c r="E16057" s="288"/>
    </row>
    <row r="16058" spans="4:5" ht="14.4" x14ac:dyDescent="0.55000000000000004">
      <c r="D16058" s="286"/>
      <c r="E16058" s="288"/>
    </row>
    <row r="16059" spans="4:5" ht="14.4" x14ac:dyDescent="0.55000000000000004">
      <c r="D16059" s="286"/>
      <c r="E16059" s="288"/>
    </row>
    <row r="16060" spans="4:5" ht="14.4" x14ac:dyDescent="0.55000000000000004">
      <c r="D16060" s="286"/>
      <c r="E16060" s="288"/>
    </row>
    <row r="16061" spans="4:5" ht="14.4" x14ac:dyDescent="0.55000000000000004">
      <c r="D16061" s="286"/>
      <c r="E16061" s="288"/>
    </row>
    <row r="16062" spans="4:5" ht="14.4" x14ac:dyDescent="0.55000000000000004">
      <c r="D16062" s="286"/>
      <c r="E16062" s="288"/>
    </row>
    <row r="16063" spans="4:5" ht="14.4" x14ac:dyDescent="0.55000000000000004">
      <c r="D16063" s="286"/>
      <c r="E16063" s="288"/>
    </row>
    <row r="16064" spans="4:5" ht="14.4" x14ac:dyDescent="0.55000000000000004">
      <c r="D16064" s="286"/>
      <c r="E16064" s="288"/>
    </row>
    <row r="16065" spans="4:5" ht="14.4" x14ac:dyDescent="0.55000000000000004">
      <c r="D16065" s="286"/>
      <c r="E16065" s="288"/>
    </row>
    <row r="16066" spans="4:5" ht="14.4" x14ac:dyDescent="0.55000000000000004">
      <c r="D16066" s="286"/>
      <c r="E16066" s="288"/>
    </row>
    <row r="16067" spans="4:5" ht="14.4" x14ac:dyDescent="0.55000000000000004">
      <c r="D16067" s="286"/>
      <c r="E16067" s="288"/>
    </row>
    <row r="16068" spans="4:5" ht="14.4" x14ac:dyDescent="0.55000000000000004">
      <c r="D16068" s="286"/>
      <c r="E16068" s="288"/>
    </row>
    <row r="16069" spans="4:5" ht="14.4" x14ac:dyDescent="0.55000000000000004">
      <c r="D16069" s="286"/>
      <c r="E16069" s="288"/>
    </row>
    <row r="16070" spans="4:5" ht="14.4" x14ac:dyDescent="0.55000000000000004">
      <c r="D16070" s="286"/>
      <c r="E16070" s="288"/>
    </row>
    <row r="16071" spans="4:5" ht="14.4" x14ac:dyDescent="0.55000000000000004">
      <c r="D16071" s="286"/>
      <c r="E16071" s="288"/>
    </row>
    <row r="16072" spans="4:5" ht="14.4" x14ac:dyDescent="0.55000000000000004">
      <c r="D16072" s="286"/>
      <c r="E16072" s="288"/>
    </row>
    <row r="16073" spans="4:5" ht="14.4" x14ac:dyDescent="0.55000000000000004">
      <c r="D16073" s="286"/>
      <c r="E16073" s="288"/>
    </row>
    <row r="16074" spans="4:5" ht="14.4" x14ac:dyDescent="0.55000000000000004">
      <c r="D16074" s="286"/>
      <c r="E16074" s="288"/>
    </row>
    <row r="16075" spans="4:5" ht="14.4" x14ac:dyDescent="0.55000000000000004">
      <c r="D16075" s="286"/>
      <c r="E16075" s="288"/>
    </row>
    <row r="16076" spans="4:5" ht="14.4" x14ac:dyDescent="0.55000000000000004">
      <c r="D16076" s="286"/>
      <c r="E16076" s="288"/>
    </row>
    <row r="16077" spans="4:5" ht="14.4" x14ac:dyDescent="0.55000000000000004">
      <c r="D16077" s="286"/>
      <c r="E16077" s="288"/>
    </row>
    <row r="16078" spans="4:5" ht="14.4" x14ac:dyDescent="0.55000000000000004">
      <c r="D16078" s="286"/>
      <c r="E16078" s="288"/>
    </row>
    <row r="16079" spans="4:5" ht="14.4" x14ac:dyDescent="0.55000000000000004">
      <c r="D16079" s="286"/>
      <c r="E16079" s="288"/>
    </row>
    <row r="16080" spans="4:5" ht="14.4" x14ac:dyDescent="0.55000000000000004">
      <c r="D16080" s="286"/>
      <c r="E16080" s="288"/>
    </row>
    <row r="16081" spans="4:5" ht="14.4" x14ac:dyDescent="0.55000000000000004">
      <c r="D16081" s="286"/>
      <c r="E16081" s="288"/>
    </row>
    <row r="16082" spans="4:5" ht="14.4" x14ac:dyDescent="0.55000000000000004">
      <c r="D16082" s="286"/>
      <c r="E16082" s="288"/>
    </row>
    <row r="16083" spans="4:5" ht="14.4" x14ac:dyDescent="0.55000000000000004">
      <c r="D16083" s="286"/>
      <c r="E16083" s="288"/>
    </row>
    <row r="16084" spans="4:5" ht="14.4" x14ac:dyDescent="0.55000000000000004">
      <c r="D16084" s="286"/>
      <c r="E16084" s="288"/>
    </row>
    <row r="16085" spans="4:5" ht="14.4" x14ac:dyDescent="0.55000000000000004">
      <c r="D16085" s="286"/>
      <c r="E16085" s="288"/>
    </row>
    <row r="16086" spans="4:5" ht="14.4" x14ac:dyDescent="0.55000000000000004">
      <c r="D16086" s="286"/>
      <c r="E16086" s="288"/>
    </row>
    <row r="16087" spans="4:5" ht="14.4" x14ac:dyDescent="0.55000000000000004">
      <c r="D16087" s="286"/>
      <c r="E16087" s="288"/>
    </row>
    <row r="16088" spans="4:5" ht="14.4" x14ac:dyDescent="0.55000000000000004">
      <c r="D16088" s="286"/>
      <c r="E16088" s="288"/>
    </row>
    <row r="16089" spans="4:5" ht="14.4" x14ac:dyDescent="0.55000000000000004">
      <c r="D16089" s="286"/>
      <c r="E16089" s="288"/>
    </row>
    <row r="16090" spans="4:5" ht="14.4" x14ac:dyDescent="0.55000000000000004">
      <c r="D16090" s="286"/>
      <c r="E16090" s="288"/>
    </row>
    <row r="16091" spans="4:5" ht="14.4" x14ac:dyDescent="0.55000000000000004">
      <c r="D16091" s="286"/>
      <c r="E16091" s="288"/>
    </row>
    <row r="16092" spans="4:5" ht="14.4" x14ac:dyDescent="0.55000000000000004">
      <c r="D16092" s="286"/>
      <c r="E16092" s="288"/>
    </row>
    <row r="16093" spans="4:5" ht="14.4" x14ac:dyDescent="0.55000000000000004">
      <c r="D16093" s="286"/>
      <c r="E16093" s="288"/>
    </row>
    <row r="16094" spans="4:5" ht="14.4" x14ac:dyDescent="0.55000000000000004">
      <c r="D16094" s="286"/>
      <c r="E16094" s="288"/>
    </row>
    <row r="16095" spans="4:5" ht="14.4" x14ac:dyDescent="0.55000000000000004">
      <c r="D16095" s="286"/>
      <c r="E16095" s="288"/>
    </row>
    <row r="16096" spans="4:5" ht="14.4" x14ac:dyDescent="0.55000000000000004">
      <c r="D16096" s="286"/>
      <c r="E16096" s="288"/>
    </row>
    <row r="16097" spans="4:5" ht="14.4" x14ac:dyDescent="0.55000000000000004">
      <c r="D16097" s="286"/>
      <c r="E16097" s="288"/>
    </row>
    <row r="16098" spans="4:5" ht="14.4" x14ac:dyDescent="0.55000000000000004">
      <c r="D16098" s="286"/>
      <c r="E16098" s="288"/>
    </row>
    <row r="16099" spans="4:5" ht="14.4" x14ac:dyDescent="0.55000000000000004">
      <c r="D16099" s="286"/>
      <c r="E16099" s="288"/>
    </row>
    <row r="16100" spans="4:5" ht="14.4" x14ac:dyDescent="0.55000000000000004">
      <c r="D16100" s="286"/>
      <c r="E16100" s="288"/>
    </row>
    <row r="16101" spans="4:5" ht="14.4" x14ac:dyDescent="0.55000000000000004">
      <c r="D16101" s="286"/>
      <c r="E16101" s="288"/>
    </row>
    <row r="16102" spans="4:5" ht="14.4" x14ac:dyDescent="0.55000000000000004">
      <c r="D16102" s="286"/>
      <c r="E16102" s="288"/>
    </row>
    <row r="16103" spans="4:5" ht="14.4" x14ac:dyDescent="0.55000000000000004">
      <c r="D16103" s="286"/>
      <c r="E16103" s="288"/>
    </row>
    <row r="16104" spans="4:5" ht="14.4" x14ac:dyDescent="0.55000000000000004">
      <c r="D16104" s="286"/>
      <c r="E16104" s="288"/>
    </row>
    <row r="16105" spans="4:5" ht="14.4" x14ac:dyDescent="0.55000000000000004">
      <c r="D16105" s="286"/>
      <c r="E16105" s="288"/>
    </row>
    <row r="16106" spans="4:5" ht="14.4" x14ac:dyDescent="0.55000000000000004">
      <c r="D16106" s="286"/>
      <c r="E16106" s="288"/>
    </row>
    <row r="16107" spans="4:5" ht="14.4" x14ac:dyDescent="0.55000000000000004">
      <c r="D16107" s="286"/>
      <c r="E16107" s="288"/>
    </row>
    <row r="16108" spans="4:5" ht="14.4" x14ac:dyDescent="0.55000000000000004">
      <c r="D16108" s="286"/>
      <c r="E16108" s="288"/>
    </row>
    <row r="16109" spans="4:5" ht="14.4" x14ac:dyDescent="0.55000000000000004">
      <c r="D16109" s="286"/>
      <c r="E16109" s="288"/>
    </row>
    <row r="16110" spans="4:5" ht="14.4" x14ac:dyDescent="0.55000000000000004">
      <c r="D16110" s="286"/>
      <c r="E16110" s="288"/>
    </row>
    <row r="16111" spans="4:5" ht="14.4" x14ac:dyDescent="0.55000000000000004">
      <c r="D16111" s="286"/>
      <c r="E16111" s="288"/>
    </row>
    <row r="16112" spans="4:5" ht="14.4" x14ac:dyDescent="0.55000000000000004">
      <c r="D16112" s="286"/>
      <c r="E16112" s="288"/>
    </row>
    <row r="16113" spans="4:5" ht="14.4" x14ac:dyDescent="0.55000000000000004">
      <c r="D16113" s="286"/>
      <c r="E16113" s="288"/>
    </row>
    <row r="16114" spans="4:5" ht="14.4" x14ac:dyDescent="0.55000000000000004">
      <c r="D16114" s="286"/>
      <c r="E16114" s="288"/>
    </row>
    <row r="16115" spans="4:5" ht="14.4" x14ac:dyDescent="0.55000000000000004">
      <c r="D16115" s="286"/>
      <c r="E16115" s="288"/>
    </row>
    <row r="16116" spans="4:5" ht="14.4" x14ac:dyDescent="0.55000000000000004">
      <c r="D16116" s="286"/>
      <c r="E16116" s="288"/>
    </row>
    <row r="16117" spans="4:5" ht="14.4" x14ac:dyDescent="0.55000000000000004">
      <c r="D16117" s="286"/>
      <c r="E16117" s="288"/>
    </row>
    <row r="16118" spans="4:5" ht="14.4" x14ac:dyDescent="0.55000000000000004">
      <c r="D16118" s="286"/>
      <c r="E16118" s="288"/>
    </row>
    <row r="16119" spans="4:5" ht="14.4" x14ac:dyDescent="0.55000000000000004">
      <c r="D16119" s="286"/>
      <c r="E16119" s="288"/>
    </row>
    <row r="16120" spans="4:5" ht="14.4" x14ac:dyDescent="0.55000000000000004">
      <c r="D16120" s="286"/>
      <c r="E16120" s="288"/>
    </row>
    <row r="16121" spans="4:5" ht="14.4" x14ac:dyDescent="0.55000000000000004">
      <c r="D16121" s="286"/>
      <c r="E16121" s="288"/>
    </row>
    <row r="16122" spans="4:5" ht="14.4" x14ac:dyDescent="0.55000000000000004">
      <c r="D16122" s="286"/>
      <c r="E16122" s="288"/>
    </row>
    <row r="16123" spans="4:5" ht="14.4" x14ac:dyDescent="0.55000000000000004">
      <c r="D16123" s="286"/>
      <c r="E16123" s="288"/>
    </row>
    <row r="16124" spans="4:5" ht="14.4" x14ac:dyDescent="0.55000000000000004">
      <c r="D16124" s="286"/>
      <c r="E16124" s="288"/>
    </row>
    <row r="16125" spans="4:5" ht="14.4" x14ac:dyDescent="0.55000000000000004">
      <c r="D16125" s="286"/>
      <c r="E16125" s="288"/>
    </row>
    <row r="16126" spans="4:5" ht="14.4" x14ac:dyDescent="0.55000000000000004">
      <c r="D16126" s="286"/>
      <c r="E16126" s="288"/>
    </row>
    <row r="16127" spans="4:5" ht="14.4" x14ac:dyDescent="0.55000000000000004">
      <c r="D16127" s="286"/>
      <c r="E16127" s="288"/>
    </row>
    <row r="16128" spans="4:5" ht="14.4" x14ac:dyDescent="0.55000000000000004">
      <c r="D16128" s="286"/>
      <c r="E16128" s="288"/>
    </row>
    <row r="16129" spans="4:5" ht="14.4" x14ac:dyDescent="0.55000000000000004">
      <c r="D16129" s="286"/>
      <c r="E16129" s="288"/>
    </row>
    <row r="16130" spans="4:5" ht="14.4" x14ac:dyDescent="0.55000000000000004">
      <c r="D16130" s="286"/>
      <c r="E16130" s="288"/>
    </row>
    <row r="16131" spans="4:5" ht="14.4" x14ac:dyDescent="0.55000000000000004">
      <c r="D16131" s="286"/>
      <c r="E16131" s="288"/>
    </row>
    <row r="16132" spans="4:5" ht="14.4" x14ac:dyDescent="0.55000000000000004">
      <c r="D16132" s="286"/>
      <c r="E16132" s="288"/>
    </row>
    <row r="16133" spans="4:5" ht="14.4" x14ac:dyDescent="0.55000000000000004">
      <c r="D16133" s="286"/>
      <c r="E16133" s="288"/>
    </row>
    <row r="16134" spans="4:5" ht="14.4" x14ac:dyDescent="0.55000000000000004">
      <c r="D16134" s="286"/>
      <c r="E16134" s="288"/>
    </row>
    <row r="16135" spans="4:5" ht="14.4" x14ac:dyDescent="0.55000000000000004">
      <c r="D16135" s="286"/>
      <c r="E16135" s="288"/>
    </row>
    <row r="16136" spans="4:5" ht="14.4" x14ac:dyDescent="0.55000000000000004">
      <c r="D16136" s="286"/>
      <c r="E16136" s="288"/>
    </row>
    <row r="16137" spans="4:5" ht="14.4" x14ac:dyDescent="0.55000000000000004">
      <c r="D16137" s="286"/>
      <c r="E16137" s="288"/>
    </row>
    <row r="16138" spans="4:5" ht="14.4" x14ac:dyDescent="0.55000000000000004">
      <c r="D16138" s="286"/>
      <c r="E16138" s="288"/>
    </row>
    <row r="16139" spans="4:5" ht="14.4" x14ac:dyDescent="0.55000000000000004">
      <c r="D16139" s="286"/>
      <c r="E16139" s="288"/>
    </row>
    <row r="16140" spans="4:5" ht="14.4" x14ac:dyDescent="0.55000000000000004">
      <c r="D16140" s="286"/>
      <c r="E16140" s="288"/>
    </row>
    <row r="16141" spans="4:5" ht="14.4" x14ac:dyDescent="0.55000000000000004">
      <c r="D16141" s="286"/>
      <c r="E16141" s="288"/>
    </row>
    <row r="16142" spans="4:5" ht="14.4" x14ac:dyDescent="0.55000000000000004">
      <c r="D16142" s="286"/>
      <c r="E16142" s="288"/>
    </row>
    <row r="16143" spans="4:5" ht="14.4" x14ac:dyDescent="0.55000000000000004">
      <c r="D16143" s="286"/>
      <c r="E16143" s="288"/>
    </row>
    <row r="16144" spans="4:5" ht="14.4" x14ac:dyDescent="0.55000000000000004">
      <c r="D16144" s="286"/>
      <c r="E16144" s="288"/>
    </row>
    <row r="16145" spans="4:5" ht="14.4" x14ac:dyDescent="0.55000000000000004">
      <c r="D16145" s="286"/>
      <c r="E16145" s="288"/>
    </row>
    <row r="16146" spans="4:5" ht="14.4" x14ac:dyDescent="0.55000000000000004">
      <c r="D16146" s="286"/>
      <c r="E16146" s="288"/>
    </row>
    <row r="16147" spans="4:5" ht="14.4" x14ac:dyDescent="0.55000000000000004">
      <c r="D16147" s="286"/>
      <c r="E16147" s="288"/>
    </row>
    <row r="16148" spans="4:5" ht="14.4" x14ac:dyDescent="0.55000000000000004">
      <c r="D16148" s="286"/>
      <c r="E16148" s="288"/>
    </row>
    <row r="16149" spans="4:5" ht="14.4" x14ac:dyDescent="0.55000000000000004">
      <c r="D16149" s="286"/>
      <c r="E16149" s="288"/>
    </row>
    <row r="16150" spans="4:5" ht="14.4" x14ac:dyDescent="0.55000000000000004">
      <c r="D16150" s="286"/>
      <c r="E16150" s="288"/>
    </row>
    <row r="16151" spans="4:5" ht="14.4" x14ac:dyDescent="0.55000000000000004">
      <c r="D16151" s="286"/>
      <c r="E16151" s="288"/>
    </row>
    <row r="16152" spans="4:5" ht="14.4" x14ac:dyDescent="0.55000000000000004">
      <c r="D16152" s="286"/>
      <c r="E16152" s="288"/>
    </row>
    <row r="16153" spans="4:5" ht="14.4" x14ac:dyDescent="0.55000000000000004">
      <c r="D16153" s="286"/>
      <c r="E16153" s="288"/>
    </row>
    <row r="16154" spans="4:5" ht="14.4" x14ac:dyDescent="0.55000000000000004">
      <c r="D16154" s="286"/>
      <c r="E16154" s="288"/>
    </row>
    <row r="16155" spans="4:5" ht="14.4" x14ac:dyDescent="0.55000000000000004">
      <c r="D16155" s="286"/>
      <c r="E16155" s="288"/>
    </row>
    <row r="16156" spans="4:5" ht="14.4" x14ac:dyDescent="0.55000000000000004">
      <c r="D16156" s="286"/>
      <c r="E16156" s="288"/>
    </row>
    <row r="16157" spans="4:5" ht="14.4" x14ac:dyDescent="0.55000000000000004">
      <c r="D16157" s="286"/>
      <c r="E16157" s="288"/>
    </row>
    <row r="16158" spans="4:5" ht="14.4" x14ac:dyDescent="0.55000000000000004">
      <c r="D16158" s="286"/>
      <c r="E16158" s="288"/>
    </row>
    <row r="16159" spans="4:5" ht="14.4" x14ac:dyDescent="0.55000000000000004">
      <c r="D16159" s="286"/>
      <c r="E16159" s="288"/>
    </row>
    <row r="16160" spans="4:5" ht="14.4" x14ac:dyDescent="0.55000000000000004">
      <c r="D16160" s="286"/>
      <c r="E16160" s="288"/>
    </row>
    <row r="16161" spans="4:5" ht="14.4" x14ac:dyDescent="0.55000000000000004">
      <c r="D16161" s="286"/>
      <c r="E16161" s="288"/>
    </row>
    <row r="16162" spans="4:5" ht="14.4" x14ac:dyDescent="0.55000000000000004">
      <c r="D16162" s="286"/>
      <c r="E16162" s="288"/>
    </row>
    <row r="16163" spans="4:5" ht="14.4" x14ac:dyDescent="0.55000000000000004">
      <c r="D16163" s="286"/>
      <c r="E16163" s="288"/>
    </row>
    <row r="16164" spans="4:5" ht="14.4" x14ac:dyDescent="0.55000000000000004">
      <c r="D16164" s="286"/>
      <c r="E16164" s="288"/>
    </row>
    <row r="16165" spans="4:5" ht="14.4" x14ac:dyDescent="0.55000000000000004">
      <c r="D16165" s="286"/>
      <c r="E16165" s="288"/>
    </row>
    <row r="16166" spans="4:5" ht="14.4" x14ac:dyDescent="0.55000000000000004">
      <c r="D16166" s="286"/>
      <c r="E16166" s="288"/>
    </row>
    <row r="16167" spans="4:5" ht="14.4" x14ac:dyDescent="0.55000000000000004">
      <c r="D16167" s="286"/>
      <c r="E16167" s="288"/>
    </row>
    <row r="16168" spans="4:5" ht="14.4" x14ac:dyDescent="0.55000000000000004">
      <c r="D16168" s="286"/>
      <c r="E16168" s="288"/>
    </row>
    <row r="16169" spans="4:5" ht="14.4" x14ac:dyDescent="0.55000000000000004">
      <c r="D16169" s="286"/>
      <c r="E16169" s="288"/>
    </row>
    <row r="16170" spans="4:5" ht="14.4" x14ac:dyDescent="0.55000000000000004">
      <c r="D16170" s="286"/>
      <c r="E16170" s="288"/>
    </row>
    <row r="16171" spans="4:5" ht="14.4" x14ac:dyDescent="0.55000000000000004">
      <c r="D16171" s="286"/>
      <c r="E16171" s="288"/>
    </row>
    <row r="16172" spans="4:5" ht="14.4" x14ac:dyDescent="0.55000000000000004">
      <c r="D16172" s="286"/>
      <c r="E16172" s="288"/>
    </row>
    <row r="16173" spans="4:5" ht="14.4" x14ac:dyDescent="0.55000000000000004">
      <c r="D16173" s="286"/>
      <c r="E16173" s="288"/>
    </row>
    <row r="16174" spans="4:5" ht="14.4" x14ac:dyDescent="0.55000000000000004">
      <c r="D16174" s="286"/>
      <c r="E16174" s="288"/>
    </row>
    <row r="16175" spans="4:5" ht="14.4" x14ac:dyDescent="0.55000000000000004">
      <c r="D16175" s="286"/>
      <c r="E16175" s="288"/>
    </row>
    <row r="16176" spans="4:5" ht="14.4" x14ac:dyDescent="0.55000000000000004">
      <c r="D16176" s="286"/>
      <c r="E16176" s="288"/>
    </row>
    <row r="16177" spans="4:5" ht="14.4" x14ac:dyDescent="0.55000000000000004">
      <c r="D16177" s="286"/>
      <c r="E16177" s="288"/>
    </row>
    <row r="16178" spans="4:5" ht="14.4" x14ac:dyDescent="0.55000000000000004">
      <c r="D16178" s="286"/>
      <c r="E16178" s="288"/>
    </row>
    <row r="16179" spans="4:5" ht="14.4" x14ac:dyDescent="0.55000000000000004">
      <c r="D16179" s="286"/>
      <c r="E16179" s="288"/>
    </row>
    <row r="16180" spans="4:5" ht="14.4" x14ac:dyDescent="0.55000000000000004">
      <c r="D16180" s="286"/>
      <c r="E16180" s="288"/>
    </row>
    <row r="16181" spans="4:5" ht="14.4" x14ac:dyDescent="0.55000000000000004">
      <c r="D16181" s="286"/>
      <c r="E16181" s="288"/>
    </row>
    <row r="16182" spans="4:5" ht="14.4" x14ac:dyDescent="0.55000000000000004">
      <c r="D16182" s="286"/>
      <c r="E16182" s="288"/>
    </row>
    <row r="16183" spans="4:5" ht="14.4" x14ac:dyDescent="0.55000000000000004">
      <c r="D16183" s="286"/>
      <c r="E16183" s="288"/>
    </row>
    <row r="16184" spans="4:5" ht="14.4" x14ac:dyDescent="0.55000000000000004">
      <c r="D16184" s="286"/>
      <c r="E16184" s="288"/>
    </row>
    <row r="16185" spans="4:5" ht="14.4" x14ac:dyDescent="0.55000000000000004">
      <c r="D16185" s="286"/>
      <c r="E16185" s="288"/>
    </row>
    <row r="16186" spans="4:5" ht="14.4" x14ac:dyDescent="0.55000000000000004">
      <c r="D16186" s="286"/>
      <c r="E16186" s="288"/>
    </row>
    <row r="16187" spans="4:5" ht="14.4" x14ac:dyDescent="0.55000000000000004">
      <c r="D16187" s="286"/>
      <c r="E16187" s="288"/>
    </row>
    <row r="16188" spans="4:5" ht="14.4" x14ac:dyDescent="0.55000000000000004">
      <c r="D16188" s="286"/>
      <c r="E16188" s="288"/>
    </row>
    <row r="16189" spans="4:5" ht="14.4" x14ac:dyDescent="0.55000000000000004">
      <c r="D16189" s="286"/>
      <c r="E16189" s="288"/>
    </row>
    <row r="16190" spans="4:5" ht="14.4" x14ac:dyDescent="0.55000000000000004">
      <c r="D16190" s="286"/>
      <c r="E16190" s="288"/>
    </row>
    <row r="16191" spans="4:5" ht="14.4" x14ac:dyDescent="0.55000000000000004">
      <c r="D16191" s="286"/>
      <c r="E16191" s="288"/>
    </row>
    <row r="16192" spans="4:5" ht="14.4" x14ac:dyDescent="0.55000000000000004">
      <c r="D16192" s="286"/>
      <c r="E16192" s="288"/>
    </row>
    <row r="16193" spans="4:5" ht="14.4" x14ac:dyDescent="0.55000000000000004">
      <c r="D16193" s="286"/>
      <c r="E16193" s="288"/>
    </row>
    <row r="16194" spans="4:5" ht="14.4" x14ac:dyDescent="0.55000000000000004">
      <c r="D16194" s="286"/>
      <c r="E16194" s="288"/>
    </row>
    <row r="16195" spans="4:5" ht="14.4" x14ac:dyDescent="0.55000000000000004">
      <c r="D16195" s="286"/>
      <c r="E16195" s="288"/>
    </row>
    <row r="16196" spans="4:5" ht="14.4" x14ac:dyDescent="0.55000000000000004">
      <c r="D16196" s="286"/>
      <c r="E16196" s="288"/>
    </row>
    <row r="16197" spans="4:5" ht="14.4" x14ac:dyDescent="0.55000000000000004">
      <c r="D16197" s="286"/>
      <c r="E16197" s="288"/>
    </row>
    <row r="16198" spans="4:5" ht="14.4" x14ac:dyDescent="0.55000000000000004">
      <c r="D16198" s="286"/>
      <c r="E16198" s="288"/>
    </row>
    <row r="16199" spans="4:5" ht="14.4" x14ac:dyDescent="0.55000000000000004">
      <c r="D16199" s="286"/>
      <c r="E16199" s="288"/>
    </row>
    <row r="16200" spans="4:5" ht="14.4" x14ac:dyDescent="0.55000000000000004">
      <c r="D16200" s="286"/>
      <c r="E16200" s="288"/>
    </row>
    <row r="16201" spans="4:5" ht="14.4" x14ac:dyDescent="0.55000000000000004">
      <c r="D16201" s="286"/>
      <c r="E16201" s="288"/>
    </row>
    <row r="16202" spans="4:5" ht="14.4" x14ac:dyDescent="0.55000000000000004">
      <c r="D16202" s="286"/>
      <c r="E16202" s="288"/>
    </row>
    <row r="16203" spans="4:5" ht="14.4" x14ac:dyDescent="0.55000000000000004">
      <c r="D16203" s="286"/>
      <c r="E16203" s="288"/>
    </row>
    <row r="16204" spans="4:5" ht="14.4" x14ac:dyDescent="0.55000000000000004">
      <c r="D16204" s="286"/>
      <c r="E16204" s="288"/>
    </row>
    <row r="16205" spans="4:5" ht="14.4" x14ac:dyDescent="0.55000000000000004">
      <c r="D16205" s="286"/>
      <c r="E16205" s="288"/>
    </row>
    <row r="16206" spans="4:5" ht="14.4" x14ac:dyDescent="0.55000000000000004">
      <c r="D16206" s="286"/>
      <c r="E16206" s="288"/>
    </row>
    <row r="16207" spans="4:5" ht="14.4" x14ac:dyDescent="0.55000000000000004">
      <c r="D16207" s="286"/>
      <c r="E16207" s="288"/>
    </row>
    <row r="16208" spans="4:5" ht="14.4" x14ac:dyDescent="0.55000000000000004">
      <c r="D16208" s="286"/>
      <c r="E16208" s="288"/>
    </row>
    <row r="16209" spans="4:5" ht="14.4" x14ac:dyDescent="0.55000000000000004">
      <c r="D16209" s="286"/>
      <c r="E16209" s="288"/>
    </row>
    <row r="16210" spans="4:5" ht="14.4" x14ac:dyDescent="0.55000000000000004">
      <c r="D16210" s="286"/>
      <c r="E16210" s="288"/>
    </row>
    <row r="16211" spans="4:5" ht="14.4" x14ac:dyDescent="0.55000000000000004">
      <c r="D16211" s="286"/>
      <c r="E16211" s="288"/>
    </row>
    <row r="16212" spans="4:5" ht="14.4" x14ac:dyDescent="0.55000000000000004">
      <c r="D16212" s="286"/>
      <c r="E16212" s="288"/>
    </row>
    <row r="16213" spans="4:5" ht="14.4" x14ac:dyDescent="0.55000000000000004">
      <c r="D16213" s="286"/>
      <c r="E16213" s="288"/>
    </row>
    <row r="16214" spans="4:5" ht="14.4" x14ac:dyDescent="0.55000000000000004">
      <c r="D16214" s="286"/>
      <c r="E16214" s="288"/>
    </row>
    <row r="16215" spans="4:5" ht="14.4" x14ac:dyDescent="0.55000000000000004">
      <c r="D16215" s="286"/>
      <c r="E16215" s="288"/>
    </row>
    <row r="16216" spans="4:5" ht="14.4" x14ac:dyDescent="0.55000000000000004">
      <c r="D16216" s="286"/>
      <c r="E16216" s="288"/>
    </row>
    <row r="16217" spans="4:5" ht="14.4" x14ac:dyDescent="0.55000000000000004">
      <c r="D16217" s="286"/>
      <c r="E16217" s="288"/>
    </row>
    <row r="16218" spans="4:5" ht="14.4" x14ac:dyDescent="0.55000000000000004">
      <c r="D16218" s="286"/>
      <c r="E16218" s="288"/>
    </row>
    <row r="16219" spans="4:5" ht="14.4" x14ac:dyDescent="0.55000000000000004">
      <c r="D16219" s="286"/>
      <c r="E16219" s="288"/>
    </row>
    <row r="16220" spans="4:5" ht="14.4" x14ac:dyDescent="0.55000000000000004">
      <c r="D16220" s="286"/>
      <c r="E16220" s="288"/>
    </row>
    <row r="16221" spans="4:5" ht="14.4" x14ac:dyDescent="0.55000000000000004">
      <c r="D16221" s="286"/>
      <c r="E16221" s="288"/>
    </row>
    <row r="16222" spans="4:5" ht="14.4" x14ac:dyDescent="0.55000000000000004">
      <c r="D16222" s="286"/>
      <c r="E16222" s="288"/>
    </row>
    <row r="16223" spans="4:5" ht="14.4" x14ac:dyDescent="0.55000000000000004">
      <c r="D16223" s="286"/>
      <c r="E16223" s="288"/>
    </row>
    <row r="16224" spans="4:5" ht="14.4" x14ac:dyDescent="0.55000000000000004">
      <c r="D16224" s="286"/>
      <c r="E16224" s="288"/>
    </row>
    <row r="16225" spans="4:5" ht="14.4" x14ac:dyDescent="0.55000000000000004">
      <c r="D16225" s="286"/>
      <c r="E16225" s="288"/>
    </row>
    <row r="16226" spans="4:5" ht="14.4" x14ac:dyDescent="0.55000000000000004">
      <c r="D16226" s="286"/>
      <c r="E16226" s="288"/>
    </row>
    <row r="16227" spans="4:5" ht="14.4" x14ac:dyDescent="0.55000000000000004">
      <c r="D16227" s="286"/>
      <c r="E16227" s="288"/>
    </row>
    <row r="16228" spans="4:5" ht="14.4" x14ac:dyDescent="0.55000000000000004">
      <c r="D16228" s="286"/>
      <c r="E16228" s="288"/>
    </row>
    <row r="16229" spans="4:5" ht="14.4" x14ac:dyDescent="0.55000000000000004">
      <c r="D16229" s="286"/>
      <c r="E16229" s="288"/>
    </row>
    <row r="16230" spans="4:5" ht="14.4" x14ac:dyDescent="0.55000000000000004">
      <c r="D16230" s="286"/>
      <c r="E16230" s="288"/>
    </row>
    <row r="16231" spans="4:5" ht="14.4" x14ac:dyDescent="0.55000000000000004">
      <c r="D16231" s="286"/>
      <c r="E16231" s="288"/>
    </row>
    <row r="16232" spans="4:5" ht="14.4" x14ac:dyDescent="0.55000000000000004">
      <c r="D16232" s="286"/>
      <c r="E16232" s="288"/>
    </row>
    <row r="16233" spans="4:5" ht="14.4" x14ac:dyDescent="0.55000000000000004">
      <c r="D16233" s="286"/>
      <c r="E16233" s="288"/>
    </row>
    <row r="16234" spans="4:5" ht="14.4" x14ac:dyDescent="0.55000000000000004">
      <c r="D16234" s="286"/>
      <c r="E16234" s="288"/>
    </row>
    <row r="16235" spans="4:5" ht="14.4" x14ac:dyDescent="0.55000000000000004">
      <c r="D16235" s="286"/>
      <c r="E16235" s="288"/>
    </row>
    <row r="16236" spans="4:5" ht="14.4" x14ac:dyDescent="0.55000000000000004">
      <c r="D16236" s="286"/>
      <c r="E16236" s="288"/>
    </row>
    <row r="16237" spans="4:5" ht="14.4" x14ac:dyDescent="0.55000000000000004">
      <c r="D16237" s="286"/>
      <c r="E16237" s="288"/>
    </row>
    <row r="16238" spans="4:5" ht="14.4" x14ac:dyDescent="0.55000000000000004">
      <c r="D16238" s="286"/>
      <c r="E16238" s="288"/>
    </row>
    <row r="16239" spans="4:5" ht="14.4" x14ac:dyDescent="0.55000000000000004">
      <c r="D16239" s="286"/>
      <c r="E16239" s="288"/>
    </row>
    <row r="16240" spans="4:5" ht="14.4" x14ac:dyDescent="0.55000000000000004">
      <c r="D16240" s="286"/>
      <c r="E16240" s="288"/>
    </row>
    <row r="16241" spans="4:5" ht="14.4" x14ac:dyDescent="0.55000000000000004">
      <c r="D16241" s="286"/>
      <c r="E16241" s="288"/>
    </row>
    <row r="16242" spans="4:5" ht="14.4" x14ac:dyDescent="0.55000000000000004">
      <c r="D16242" s="286"/>
      <c r="E16242" s="288"/>
    </row>
    <row r="16243" spans="4:5" ht="14.4" x14ac:dyDescent="0.55000000000000004">
      <c r="D16243" s="286"/>
      <c r="E16243" s="288"/>
    </row>
    <row r="16244" spans="4:5" ht="14.4" x14ac:dyDescent="0.55000000000000004">
      <c r="D16244" s="286"/>
      <c r="E16244" s="288"/>
    </row>
    <row r="16245" spans="4:5" ht="14.4" x14ac:dyDescent="0.55000000000000004">
      <c r="D16245" s="286"/>
      <c r="E16245" s="288"/>
    </row>
    <row r="16246" spans="4:5" ht="14.4" x14ac:dyDescent="0.55000000000000004">
      <c r="D16246" s="286"/>
      <c r="E16246" s="288"/>
    </row>
    <row r="16247" spans="4:5" ht="14.4" x14ac:dyDescent="0.55000000000000004">
      <c r="D16247" s="286"/>
      <c r="E16247" s="288"/>
    </row>
    <row r="16248" spans="4:5" ht="14.4" x14ac:dyDescent="0.55000000000000004">
      <c r="D16248" s="286"/>
      <c r="E16248" s="288"/>
    </row>
    <row r="16249" spans="4:5" ht="14.4" x14ac:dyDescent="0.55000000000000004">
      <c r="D16249" s="286"/>
      <c r="E16249" s="288"/>
    </row>
    <row r="16250" spans="4:5" ht="14.4" x14ac:dyDescent="0.55000000000000004">
      <c r="D16250" s="286"/>
      <c r="E16250" s="288"/>
    </row>
    <row r="16251" spans="4:5" ht="14.4" x14ac:dyDescent="0.55000000000000004">
      <c r="D16251" s="286"/>
      <c r="E16251" s="288"/>
    </row>
    <row r="16252" spans="4:5" ht="14.4" x14ac:dyDescent="0.55000000000000004">
      <c r="D16252" s="286"/>
      <c r="E16252" s="288"/>
    </row>
    <row r="16253" spans="4:5" ht="14.4" x14ac:dyDescent="0.55000000000000004">
      <c r="D16253" s="286"/>
      <c r="E16253" s="288"/>
    </row>
    <row r="16254" spans="4:5" ht="14.4" x14ac:dyDescent="0.55000000000000004">
      <c r="D16254" s="286"/>
      <c r="E16254" s="288"/>
    </row>
    <row r="16255" spans="4:5" ht="14.4" x14ac:dyDescent="0.55000000000000004">
      <c r="D16255" s="286"/>
      <c r="E16255" s="288"/>
    </row>
    <row r="16256" spans="4:5" ht="14.4" x14ac:dyDescent="0.55000000000000004">
      <c r="D16256" s="286"/>
      <c r="E16256" s="288"/>
    </row>
    <row r="16257" spans="4:5" ht="14.4" x14ac:dyDescent="0.55000000000000004">
      <c r="D16257" s="286"/>
      <c r="E16257" s="288"/>
    </row>
    <row r="16258" spans="4:5" ht="14.4" x14ac:dyDescent="0.55000000000000004">
      <c r="D16258" s="286"/>
      <c r="E16258" s="288"/>
    </row>
    <row r="16259" spans="4:5" ht="14.4" x14ac:dyDescent="0.55000000000000004">
      <c r="D16259" s="286"/>
      <c r="E16259" s="288"/>
    </row>
    <row r="16260" spans="4:5" ht="14.4" x14ac:dyDescent="0.55000000000000004">
      <c r="D16260" s="286"/>
      <c r="E16260" s="288"/>
    </row>
    <row r="16261" spans="4:5" ht="14.4" x14ac:dyDescent="0.55000000000000004">
      <c r="D16261" s="286"/>
      <c r="E16261" s="288"/>
    </row>
    <row r="16262" spans="4:5" ht="14.4" x14ac:dyDescent="0.55000000000000004">
      <c r="D16262" s="286"/>
      <c r="E16262" s="288"/>
    </row>
    <row r="16263" spans="4:5" ht="14.4" x14ac:dyDescent="0.55000000000000004">
      <c r="D16263" s="286"/>
      <c r="E16263" s="288"/>
    </row>
    <row r="16264" spans="4:5" ht="14.4" x14ac:dyDescent="0.55000000000000004">
      <c r="D16264" s="286"/>
      <c r="E16264" s="288"/>
    </row>
    <row r="16265" spans="4:5" ht="14.4" x14ac:dyDescent="0.55000000000000004">
      <c r="D16265" s="286"/>
      <c r="E16265" s="288"/>
    </row>
    <row r="16266" spans="4:5" ht="14.4" x14ac:dyDescent="0.55000000000000004">
      <c r="D16266" s="286"/>
      <c r="E16266" s="288"/>
    </row>
    <row r="16267" spans="4:5" ht="14.4" x14ac:dyDescent="0.55000000000000004">
      <c r="D16267" s="286"/>
      <c r="E16267" s="288"/>
    </row>
    <row r="16268" spans="4:5" ht="14.4" x14ac:dyDescent="0.55000000000000004">
      <c r="D16268" s="286"/>
      <c r="E16268" s="288"/>
    </row>
    <row r="16269" spans="4:5" ht="14.4" x14ac:dyDescent="0.55000000000000004">
      <c r="D16269" s="286"/>
      <c r="E16269" s="288"/>
    </row>
    <row r="16270" spans="4:5" ht="14.4" x14ac:dyDescent="0.55000000000000004">
      <c r="D16270" s="286"/>
      <c r="E16270" s="288"/>
    </row>
    <row r="16271" spans="4:5" ht="14.4" x14ac:dyDescent="0.55000000000000004">
      <c r="D16271" s="286"/>
      <c r="E16271" s="288"/>
    </row>
    <row r="16272" spans="4:5" ht="14.4" x14ac:dyDescent="0.55000000000000004">
      <c r="D16272" s="286"/>
      <c r="E16272" s="288"/>
    </row>
    <row r="16273" spans="4:5" ht="14.4" x14ac:dyDescent="0.55000000000000004">
      <c r="D16273" s="286"/>
      <c r="E16273" s="288"/>
    </row>
    <row r="16274" spans="4:5" ht="14.4" x14ac:dyDescent="0.55000000000000004">
      <c r="D16274" s="286"/>
      <c r="E16274" s="288"/>
    </row>
    <row r="16275" spans="4:5" ht="14.4" x14ac:dyDescent="0.55000000000000004">
      <c r="D16275" s="286"/>
      <c r="E16275" s="288"/>
    </row>
    <row r="16276" spans="4:5" ht="14.4" x14ac:dyDescent="0.55000000000000004">
      <c r="D16276" s="286"/>
      <c r="E16276" s="288"/>
    </row>
    <row r="16277" spans="4:5" ht="14.4" x14ac:dyDescent="0.55000000000000004">
      <c r="D16277" s="286"/>
      <c r="E16277" s="288"/>
    </row>
    <row r="16278" spans="4:5" ht="14.4" x14ac:dyDescent="0.55000000000000004">
      <c r="D16278" s="286"/>
      <c r="E16278" s="288"/>
    </row>
    <row r="16279" spans="4:5" ht="14.4" x14ac:dyDescent="0.55000000000000004">
      <c r="D16279" s="286"/>
      <c r="E16279" s="288"/>
    </row>
    <row r="16280" spans="4:5" ht="14.4" x14ac:dyDescent="0.55000000000000004">
      <c r="D16280" s="286"/>
      <c r="E16280" s="288"/>
    </row>
    <row r="16281" spans="4:5" ht="14.4" x14ac:dyDescent="0.55000000000000004">
      <c r="D16281" s="286"/>
      <c r="E16281" s="288"/>
    </row>
    <row r="16282" spans="4:5" ht="14.4" x14ac:dyDescent="0.55000000000000004">
      <c r="D16282" s="286"/>
      <c r="E16282" s="288"/>
    </row>
    <row r="16283" spans="4:5" ht="14.4" x14ac:dyDescent="0.55000000000000004">
      <c r="D16283" s="286"/>
      <c r="E16283" s="288"/>
    </row>
    <row r="16284" spans="4:5" ht="14.4" x14ac:dyDescent="0.55000000000000004">
      <c r="D16284" s="286"/>
      <c r="E16284" s="288"/>
    </row>
    <row r="16285" spans="4:5" ht="14.4" x14ac:dyDescent="0.55000000000000004">
      <c r="D16285" s="286"/>
      <c r="E16285" s="288"/>
    </row>
    <row r="16286" spans="4:5" ht="14.4" x14ac:dyDescent="0.55000000000000004">
      <c r="D16286" s="286"/>
      <c r="E16286" s="288"/>
    </row>
    <row r="16287" spans="4:5" ht="14.4" x14ac:dyDescent="0.55000000000000004">
      <c r="D16287" s="286"/>
      <c r="E16287" s="288"/>
    </row>
    <row r="16288" spans="4:5" ht="14.4" x14ac:dyDescent="0.55000000000000004">
      <c r="D16288" s="286"/>
      <c r="E16288" s="288"/>
    </row>
    <row r="16289" spans="4:5" ht="14.4" x14ac:dyDescent="0.55000000000000004">
      <c r="D16289" s="286"/>
      <c r="E16289" s="288"/>
    </row>
    <row r="16290" spans="4:5" ht="14.4" x14ac:dyDescent="0.55000000000000004">
      <c r="D16290" s="286"/>
      <c r="E16290" s="288"/>
    </row>
    <row r="16291" spans="4:5" ht="14.4" x14ac:dyDescent="0.55000000000000004">
      <c r="D16291" s="286"/>
      <c r="E16291" s="288"/>
    </row>
    <row r="16292" spans="4:5" ht="14.4" x14ac:dyDescent="0.55000000000000004">
      <c r="D16292" s="286"/>
      <c r="E16292" s="288"/>
    </row>
    <row r="16293" spans="4:5" ht="14.4" x14ac:dyDescent="0.55000000000000004">
      <c r="D16293" s="286"/>
      <c r="E16293" s="288"/>
    </row>
    <row r="16294" spans="4:5" ht="14.4" x14ac:dyDescent="0.55000000000000004">
      <c r="D16294" s="286"/>
      <c r="E16294" s="288"/>
    </row>
    <row r="16295" spans="4:5" ht="14.4" x14ac:dyDescent="0.55000000000000004">
      <c r="D16295" s="286"/>
      <c r="E16295" s="288"/>
    </row>
    <row r="16296" spans="4:5" ht="14.4" x14ac:dyDescent="0.55000000000000004">
      <c r="D16296" s="286"/>
      <c r="E16296" s="288"/>
    </row>
    <row r="16297" spans="4:5" ht="14.4" x14ac:dyDescent="0.55000000000000004">
      <c r="D16297" s="286"/>
      <c r="E16297" s="288"/>
    </row>
    <row r="16298" spans="4:5" ht="14.4" x14ac:dyDescent="0.55000000000000004">
      <c r="D16298" s="286"/>
      <c r="E16298" s="288"/>
    </row>
    <row r="16299" spans="4:5" ht="14.4" x14ac:dyDescent="0.55000000000000004">
      <c r="D16299" s="286"/>
      <c r="E16299" s="288"/>
    </row>
    <row r="16300" spans="4:5" ht="14.4" x14ac:dyDescent="0.55000000000000004">
      <c r="D16300" s="286"/>
      <c r="E16300" s="288"/>
    </row>
    <row r="16301" spans="4:5" ht="14.4" x14ac:dyDescent="0.55000000000000004">
      <c r="D16301" s="286"/>
      <c r="E16301" s="288"/>
    </row>
    <row r="16302" spans="4:5" ht="14.4" x14ac:dyDescent="0.55000000000000004">
      <c r="D16302" s="286"/>
      <c r="E16302" s="288"/>
    </row>
    <row r="16303" spans="4:5" ht="14.4" x14ac:dyDescent="0.55000000000000004">
      <c r="D16303" s="286"/>
      <c r="E16303" s="288"/>
    </row>
    <row r="16304" spans="4:5" ht="14.4" x14ac:dyDescent="0.55000000000000004">
      <c r="D16304" s="286"/>
      <c r="E16304" s="288"/>
    </row>
    <row r="16305" spans="4:5" ht="14.4" x14ac:dyDescent="0.55000000000000004">
      <c r="D16305" s="286"/>
      <c r="E16305" s="288"/>
    </row>
    <row r="16306" spans="4:5" ht="14.4" x14ac:dyDescent="0.55000000000000004">
      <c r="D16306" s="286"/>
      <c r="E16306" s="288"/>
    </row>
    <row r="16307" spans="4:5" ht="14.4" x14ac:dyDescent="0.55000000000000004">
      <c r="D16307" s="286"/>
      <c r="E16307" s="288"/>
    </row>
    <row r="16308" spans="4:5" ht="14.4" x14ac:dyDescent="0.55000000000000004">
      <c r="D16308" s="286"/>
      <c r="E16308" s="288"/>
    </row>
    <row r="16309" spans="4:5" ht="14.4" x14ac:dyDescent="0.55000000000000004">
      <c r="D16309" s="286"/>
      <c r="E16309" s="288"/>
    </row>
    <row r="16310" spans="4:5" ht="14.4" x14ac:dyDescent="0.55000000000000004">
      <c r="D16310" s="286"/>
      <c r="E16310" s="288"/>
    </row>
    <row r="16311" spans="4:5" ht="14.4" x14ac:dyDescent="0.55000000000000004">
      <c r="D16311" s="286"/>
      <c r="E16311" s="288"/>
    </row>
    <row r="16312" spans="4:5" ht="14.4" x14ac:dyDescent="0.55000000000000004">
      <c r="D16312" s="286"/>
      <c r="E16312" s="288"/>
    </row>
    <row r="16313" spans="4:5" ht="14.4" x14ac:dyDescent="0.55000000000000004">
      <c r="D16313" s="286"/>
      <c r="E16313" s="288"/>
    </row>
    <row r="16314" spans="4:5" ht="14.4" x14ac:dyDescent="0.55000000000000004">
      <c r="D16314" s="286"/>
      <c r="E16314" s="288"/>
    </row>
    <row r="16315" spans="4:5" ht="14.4" x14ac:dyDescent="0.55000000000000004">
      <c r="D16315" s="286"/>
      <c r="E16315" s="288"/>
    </row>
    <row r="16316" spans="4:5" ht="14.4" x14ac:dyDescent="0.55000000000000004">
      <c r="D16316" s="286"/>
      <c r="E16316" s="288"/>
    </row>
    <row r="16317" spans="4:5" ht="14.4" x14ac:dyDescent="0.55000000000000004">
      <c r="D16317" s="286"/>
      <c r="E16317" s="288"/>
    </row>
    <row r="16318" spans="4:5" ht="14.4" x14ac:dyDescent="0.55000000000000004">
      <c r="D16318" s="286"/>
      <c r="E16318" s="288"/>
    </row>
    <row r="16319" spans="4:5" ht="14.4" x14ac:dyDescent="0.55000000000000004">
      <c r="D16319" s="286"/>
      <c r="E16319" s="288"/>
    </row>
    <row r="16320" spans="4:5" ht="14.4" x14ac:dyDescent="0.55000000000000004">
      <c r="D16320" s="286"/>
      <c r="E16320" s="288"/>
    </row>
    <row r="16321" spans="4:5" ht="14.4" x14ac:dyDescent="0.55000000000000004">
      <c r="D16321" s="286"/>
      <c r="E16321" s="288"/>
    </row>
    <row r="16322" spans="4:5" ht="14.4" x14ac:dyDescent="0.55000000000000004">
      <c r="D16322" s="286"/>
      <c r="E16322" s="288"/>
    </row>
    <row r="16323" spans="4:5" ht="14.4" x14ac:dyDescent="0.55000000000000004">
      <c r="D16323" s="286"/>
      <c r="E16323" s="288"/>
    </row>
    <row r="16324" spans="4:5" ht="14.4" x14ac:dyDescent="0.55000000000000004">
      <c r="D16324" s="286"/>
      <c r="E16324" s="288"/>
    </row>
    <row r="16325" spans="4:5" ht="14.4" x14ac:dyDescent="0.55000000000000004">
      <c r="D16325" s="286"/>
      <c r="E16325" s="288"/>
    </row>
    <row r="16326" spans="4:5" ht="14.4" x14ac:dyDescent="0.55000000000000004">
      <c r="D16326" s="286"/>
      <c r="E16326" s="288"/>
    </row>
    <row r="16327" spans="4:5" ht="14.4" x14ac:dyDescent="0.55000000000000004">
      <c r="D16327" s="286"/>
      <c r="E16327" s="288"/>
    </row>
    <row r="16328" spans="4:5" ht="14.4" x14ac:dyDescent="0.55000000000000004">
      <c r="D16328" s="286"/>
      <c r="E16328" s="288"/>
    </row>
    <row r="16329" spans="4:5" ht="14.4" x14ac:dyDescent="0.55000000000000004">
      <c r="D16329" s="286"/>
      <c r="E16329" s="288"/>
    </row>
    <row r="16330" spans="4:5" ht="14.4" x14ac:dyDescent="0.55000000000000004">
      <c r="D16330" s="286"/>
      <c r="E16330" s="288"/>
    </row>
    <row r="16331" spans="4:5" ht="14.4" x14ac:dyDescent="0.55000000000000004">
      <c r="D16331" s="286"/>
      <c r="E16331" s="288"/>
    </row>
    <row r="16332" spans="4:5" ht="14.4" x14ac:dyDescent="0.55000000000000004">
      <c r="D16332" s="286"/>
      <c r="E16332" s="288"/>
    </row>
    <row r="16333" spans="4:5" ht="14.4" x14ac:dyDescent="0.55000000000000004">
      <c r="D16333" s="286"/>
      <c r="E16333" s="288"/>
    </row>
    <row r="16334" spans="4:5" ht="14.4" x14ac:dyDescent="0.55000000000000004">
      <c r="D16334" s="286"/>
      <c r="E16334" s="288"/>
    </row>
    <row r="16335" spans="4:5" ht="14.4" x14ac:dyDescent="0.55000000000000004">
      <c r="D16335" s="286"/>
      <c r="E16335" s="288"/>
    </row>
    <row r="16336" spans="4:5" ht="14.4" x14ac:dyDescent="0.55000000000000004">
      <c r="D16336" s="286"/>
      <c r="E16336" s="288"/>
    </row>
    <row r="16337" spans="4:5" ht="14.4" x14ac:dyDescent="0.55000000000000004">
      <c r="D16337" s="286"/>
      <c r="E16337" s="288"/>
    </row>
    <row r="16338" spans="4:5" ht="14.4" x14ac:dyDescent="0.55000000000000004">
      <c r="D16338" s="286"/>
      <c r="E16338" s="288"/>
    </row>
    <row r="16339" spans="4:5" ht="14.4" x14ac:dyDescent="0.55000000000000004">
      <c r="D16339" s="286"/>
      <c r="E16339" s="288"/>
    </row>
    <row r="16340" spans="4:5" ht="14.4" x14ac:dyDescent="0.55000000000000004">
      <c r="D16340" s="286"/>
      <c r="E16340" s="288"/>
    </row>
    <row r="16341" spans="4:5" ht="14.4" x14ac:dyDescent="0.55000000000000004">
      <c r="D16341" s="286"/>
      <c r="E16341" s="288"/>
    </row>
    <row r="16342" spans="4:5" ht="14.4" x14ac:dyDescent="0.55000000000000004">
      <c r="D16342" s="286"/>
      <c r="E16342" s="288"/>
    </row>
    <row r="16343" spans="4:5" ht="14.4" x14ac:dyDescent="0.55000000000000004">
      <c r="D16343" s="286"/>
      <c r="E16343" s="288"/>
    </row>
    <row r="16344" spans="4:5" ht="14.4" x14ac:dyDescent="0.55000000000000004">
      <c r="D16344" s="286"/>
      <c r="E16344" s="288"/>
    </row>
    <row r="16345" spans="4:5" ht="14.4" x14ac:dyDescent="0.55000000000000004">
      <c r="D16345" s="286"/>
      <c r="E16345" s="288"/>
    </row>
    <row r="16346" spans="4:5" ht="14.4" x14ac:dyDescent="0.55000000000000004">
      <c r="D16346" s="286"/>
      <c r="E16346" s="288"/>
    </row>
    <row r="16347" spans="4:5" ht="14.4" x14ac:dyDescent="0.55000000000000004">
      <c r="D16347" s="286"/>
      <c r="E16347" s="288"/>
    </row>
    <row r="16348" spans="4:5" ht="14.4" x14ac:dyDescent="0.55000000000000004">
      <c r="D16348" s="286"/>
      <c r="E16348" s="288"/>
    </row>
    <row r="16349" spans="4:5" ht="14.4" x14ac:dyDescent="0.55000000000000004">
      <c r="D16349" s="286"/>
      <c r="E16349" s="288"/>
    </row>
    <row r="16350" spans="4:5" ht="14.4" x14ac:dyDescent="0.55000000000000004">
      <c r="D16350" s="286"/>
      <c r="E16350" s="288"/>
    </row>
    <row r="16351" spans="4:5" ht="14.4" x14ac:dyDescent="0.55000000000000004">
      <c r="D16351" s="286"/>
      <c r="E16351" s="288"/>
    </row>
    <row r="16352" spans="4:5" ht="14.4" x14ac:dyDescent="0.55000000000000004">
      <c r="D16352" s="286"/>
      <c r="E16352" s="288"/>
    </row>
    <row r="16353" spans="4:5" ht="14.4" x14ac:dyDescent="0.55000000000000004">
      <c r="D16353" s="286"/>
      <c r="E16353" s="288"/>
    </row>
    <row r="16354" spans="4:5" ht="14.4" x14ac:dyDescent="0.55000000000000004">
      <c r="D16354" s="286"/>
      <c r="E16354" s="288"/>
    </row>
    <row r="16355" spans="4:5" ht="14.4" x14ac:dyDescent="0.55000000000000004">
      <c r="D16355" s="286"/>
      <c r="E16355" s="288"/>
    </row>
    <row r="16356" spans="4:5" ht="14.4" x14ac:dyDescent="0.55000000000000004">
      <c r="D16356" s="286"/>
      <c r="E16356" s="288"/>
    </row>
    <row r="16357" spans="4:5" ht="14.4" x14ac:dyDescent="0.55000000000000004">
      <c r="D16357" s="286"/>
      <c r="E16357" s="288"/>
    </row>
    <row r="16358" spans="4:5" ht="14.4" x14ac:dyDescent="0.55000000000000004">
      <c r="D16358" s="286"/>
      <c r="E16358" s="288"/>
    </row>
    <row r="16359" spans="4:5" ht="14.4" x14ac:dyDescent="0.55000000000000004">
      <c r="D16359" s="286"/>
      <c r="E16359" s="288"/>
    </row>
    <row r="16360" spans="4:5" ht="14.4" x14ac:dyDescent="0.55000000000000004">
      <c r="D16360" s="286"/>
      <c r="E16360" s="288"/>
    </row>
    <row r="16361" spans="4:5" ht="14.4" x14ac:dyDescent="0.55000000000000004">
      <c r="D16361" s="286"/>
      <c r="E16361" s="288"/>
    </row>
    <row r="16362" spans="4:5" ht="14.4" x14ac:dyDescent="0.55000000000000004">
      <c r="D16362" s="286"/>
      <c r="E16362" s="288"/>
    </row>
    <row r="16363" spans="4:5" ht="14.4" x14ac:dyDescent="0.55000000000000004">
      <c r="D16363" s="286"/>
      <c r="E16363" s="288"/>
    </row>
    <row r="16364" spans="4:5" ht="14.4" x14ac:dyDescent="0.55000000000000004">
      <c r="D16364" s="286"/>
      <c r="E16364" s="288"/>
    </row>
    <row r="16365" spans="4:5" ht="14.4" x14ac:dyDescent="0.55000000000000004">
      <c r="D16365" s="286"/>
      <c r="E16365" s="288"/>
    </row>
    <row r="16366" spans="4:5" ht="14.4" x14ac:dyDescent="0.55000000000000004">
      <c r="D16366" s="286"/>
      <c r="E16366" s="288"/>
    </row>
    <row r="16367" spans="4:5" ht="14.4" x14ac:dyDescent="0.55000000000000004">
      <c r="D16367" s="286"/>
      <c r="E16367" s="288"/>
    </row>
    <row r="16368" spans="4:5" ht="14.4" x14ac:dyDescent="0.55000000000000004">
      <c r="D16368" s="286"/>
      <c r="E16368" s="288"/>
    </row>
    <row r="16369" spans="4:5" ht="14.4" x14ac:dyDescent="0.55000000000000004">
      <c r="D16369" s="286"/>
      <c r="E16369" s="288"/>
    </row>
    <row r="16370" spans="4:5" ht="14.4" x14ac:dyDescent="0.55000000000000004">
      <c r="D16370" s="286"/>
      <c r="E16370" s="288"/>
    </row>
    <row r="16371" spans="4:5" ht="14.4" x14ac:dyDescent="0.55000000000000004">
      <c r="D16371" s="286"/>
      <c r="E16371" s="288"/>
    </row>
    <row r="16372" spans="4:5" ht="14.4" x14ac:dyDescent="0.55000000000000004">
      <c r="D16372" s="286"/>
      <c r="E16372" s="288"/>
    </row>
    <row r="16373" spans="4:5" ht="14.4" x14ac:dyDescent="0.55000000000000004">
      <c r="D16373" s="286"/>
      <c r="E16373" s="288"/>
    </row>
    <row r="16374" spans="4:5" ht="14.4" x14ac:dyDescent="0.55000000000000004">
      <c r="D16374" s="286"/>
      <c r="E16374" s="288"/>
    </row>
    <row r="16375" spans="4:5" ht="14.4" x14ac:dyDescent="0.55000000000000004">
      <c r="D16375" s="286"/>
      <c r="E16375" s="288"/>
    </row>
    <row r="16376" spans="4:5" ht="14.4" x14ac:dyDescent="0.55000000000000004">
      <c r="D16376" s="286"/>
      <c r="E16376" s="288"/>
    </row>
    <row r="16377" spans="4:5" ht="14.4" x14ac:dyDescent="0.55000000000000004">
      <c r="D16377" s="286"/>
      <c r="E16377" s="288"/>
    </row>
    <row r="16378" spans="4:5" ht="14.4" x14ac:dyDescent="0.55000000000000004">
      <c r="D16378" s="286"/>
      <c r="E16378" s="288"/>
    </row>
    <row r="16379" spans="4:5" ht="14.4" x14ac:dyDescent="0.55000000000000004">
      <c r="D16379" s="286"/>
      <c r="E16379" s="288"/>
    </row>
    <row r="16380" spans="4:5" ht="14.4" x14ac:dyDescent="0.55000000000000004">
      <c r="D16380" s="286"/>
      <c r="E16380" s="288"/>
    </row>
    <row r="16381" spans="4:5" ht="14.4" x14ac:dyDescent="0.55000000000000004">
      <c r="D16381" s="286"/>
      <c r="E16381" s="288"/>
    </row>
    <row r="16382" spans="4:5" ht="14.4" x14ac:dyDescent="0.55000000000000004">
      <c r="D16382" s="286"/>
      <c r="E16382" s="288"/>
    </row>
    <row r="16383" spans="4:5" ht="14.4" x14ac:dyDescent="0.55000000000000004">
      <c r="D16383" s="286"/>
      <c r="E16383" s="288"/>
    </row>
    <row r="16384" spans="4:5" ht="14.4" x14ac:dyDescent="0.55000000000000004">
      <c r="D16384" s="286"/>
      <c r="E16384" s="288"/>
    </row>
    <row r="16385" spans="4:5" ht="14.4" x14ac:dyDescent="0.55000000000000004">
      <c r="D16385" s="286"/>
      <c r="E16385" s="288"/>
    </row>
    <row r="16386" spans="4:5" ht="14.4" x14ac:dyDescent="0.55000000000000004">
      <c r="D16386" s="286"/>
      <c r="E16386" s="288"/>
    </row>
    <row r="16387" spans="4:5" ht="14.4" x14ac:dyDescent="0.55000000000000004">
      <c r="D16387" s="286"/>
      <c r="E16387" s="288"/>
    </row>
    <row r="16388" spans="4:5" ht="14.4" x14ac:dyDescent="0.55000000000000004">
      <c r="D16388" s="286"/>
      <c r="E16388" s="288"/>
    </row>
    <row r="16389" spans="4:5" ht="14.4" x14ac:dyDescent="0.55000000000000004">
      <c r="D16389" s="286"/>
      <c r="E16389" s="288"/>
    </row>
    <row r="16390" spans="4:5" ht="14.4" x14ac:dyDescent="0.55000000000000004">
      <c r="D16390" s="286"/>
      <c r="E16390" s="288"/>
    </row>
    <row r="16391" spans="4:5" ht="14.4" x14ac:dyDescent="0.55000000000000004">
      <c r="D16391" s="286"/>
      <c r="E16391" s="288"/>
    </row>
    <row r="16392" spans="4:5" ht="14.4" x14ac:dyDescent="0.55000000000000004">
      <c r="D16392" s="286"/>
      <c r="E16392" s="288"/>
    </row>
    <row r="16393" spans="4:5" ht="14.4" x14ac:dyDescent="0.55000000000000004">
      <c r="D16393" s="286"/>
      <c r="E16393" s="288"/>
    </row>
    <row r="16394" spans="4:5" ht="14.4" x14ac:dyDescent="0.55000000000000004">
      <c r="D16394" s="286"/>
      <c r="E16394" s="288"/>
    </row>
    <row r="16395" spans="4:5" ht="14.4" x14ac:dyDescent="0.55000000000000004">
      <c r="D16395" s="286"/>
      <c r="E16395" s="288"/>
    </row>
    <row r="16396" spans="4:5" ht="14.4" x14ac:dyDescent="0.55000000000000004">
      <c r="D16396" s="286"/>
      <c r="E16396" s="288"/>
    </row>
    <row r="16397" spans="4:5" ht="14.4" x14ac:dyDescent="0.55000000000000004">
      <c r="D16397" s="286"/>
      <c r="E16397" s="288"/>
    </row>
    <row r="16398" spans="4:5" ht="14.4" x14ac:dyDescent="0.55000000000000004">
      <c r="D16398" s="286"/>
      <c r="E16398" s="288"/>
    </row>
    <row r="16399" spans="4:5" ht="14.4" x14ac:dyDescent="0.55000000000000004">
      <c r="D16399" s="286"/>
      <c r="E16399" s="288"/>
    </row>
    <row r="16400" spans="4:5" ht="14.4" x14ac:dyDescent="0.55000000000000004">
      <c r="D16400" s="286"/>
      <c r="E16400" s="288"/>
    </row>
    <row r="16401" spans="4:5" ht="14.4" x14ac:dyDescent="0.55000000000000004">
      <c r="D16401" s="286"/>
      <c r="E16401" s="288"/>
    </row>
    <row r="16402" spans="4:5" ht="14.4" x14ac:dyDescent="0.55000000000000004">
      <c r="D16402" s="286"/>
      <c r="E16402" s="288"/>
    </row>
    <row r="16403" spans="4:5" ht="14.4" x14ac:dyDescent="0.55000000000000004">
      <c r="D16403" s="286"/>
      <c r="E16403" s="288"/>
    </row>
    <row r="16404" spans="4:5" ht="14.4" x14ac:dyDescent="0.55000000000000004">
      <c r="D16404" s="286"/>
      <c r="E16404" s="288"/>
    </row>
    <row r="16405" spans="4:5" ht="14.4" x14ac:dyDescent="0.55000000000000004">
      <c r="D16405" s="286"/>
      <c r="E16405" s="288"/>
    </row>
    <row r="16406" spans="4:5" ht="14.4" x14ac:dyDescent="0.55000000000000004">
      <c r="D16406" s="286"/>
      <c r="E16406" s="288"/>
    </row>
    <row r="16407" spans="4:5" ht="14.4" x14ac:dyDescent="0.55000000000000004">
      <c r="D16407" s="286"/>
      <c r="E16407" s="288"/>
    </row>
    <row r="16408" spans="4:5" ht="14.4" x14ac:dyDescent="0.55000000000000004">
      <c r="D16408" s="286"/>
      <c r="E16408" s="288"/>
    </row>
    <row r="16409" spans="4:5" ht="14.4" x14ac:dyDescent="0.55000000000000004">
      <c r="D16409" s="286"/>
      <c r="E16409" s="288"/>
    </row>
    <row r="16410" spans="4:5" ht="14.4" x14ac:dyDescent="0.55000000000000004">
      <c r="D16410" s="286"/>
      <c r="E16410" s="288"/>
    </row>
    <row r="16411" spans="4:5" ht="14.4" x14ac:dyDescent="0.55000000000000004">
      <c r="D16411" s="286"/>
      <c r="E16411" s="288"/>
    </row>
    <row r="16412" spans="4:5" ht="14.4" x14ac:dyDescent="0.55000000000000004">
      <c r="D16412" s="286"/>
      <c r="E16412" s="288"/>
    </row>
    <row r="16413" spans="4:5" ht="14.4" x14ac:dyDescent="0.55000000000000004">
      <c r="D16413" s="286"/>
      <c r="E16413" s="288"/>
    </row>
    <row r="16414" spans="4:5" ht="14.4" x14ac:dyDescent="0.55000000000000004">
      <c r="D16414" s="286"/>
      <c r="E16414" s="288"/>
    </row>
    <row r="16415" spans="4:5" ht="14.4" x14ac:dyDescent="0.55000000000000004">
      <c r="D16415" s="286"/>
      <c r="E16415" s="288"/>
    </row>
    <row r="16416" spans="4:5" ht="14.4" x14ac:dyDescent="0.55000000000000004">
      <c r="D16416" s="286"/>
      <c r="E16416" s="288"/>
    </row>
    <row r="16417" spans="4:5" ht="14.4" x14ac:dyDescent="0.55000000000000004">
      <c r="D16417" s="286"/>
      <c r="E16417" s="288"/>
    </row>
    <row r="16418" spans="4:5" ht="14.4" x14ac:dyDescent="0.55000000000000004">
      <c r="D16418" s="286"/>
      <c r="E16418" s="288"/>
    </row>
    <row r="16419" spans="4:5" ht="14.4" x14ac:dyDescent="0.55000000000000004">
      <c r="D16419" s="286"/>
      <c r="E16419" s="288"/>
    </row>
    <row r="16420" spans="4:5" ht="14.4" x14ac:dyDescent="0.55000000000000004">
      <c r="D16420" s="286"/>
      <c r="E16420" s="288"/>
    </row>
    <row r="16421" spans="4:5" ht="14.4" x14ac:dyDescent="0.55000000000000004">
      <c r="D16421" s="286"/>
      <c r="E16421" s="288"/>
    </row>
    <row r="16422" spans="4:5" ht="14.4" x14ac:dyDescent="0.55000000000000004">
      <c r="D16422" s="286"/>
      <c r="E16422" s="288"/>
    </row>
    <row r="16423" spans="4:5" ht="14.4" x14ac:dyDescent="0.55000000000000004">
      <c r="D16423" s="286"/>
      <c r="E16423" s="288"/>
    </row>
    <row r="16424" spans="4:5" ht="14.4" x14ac:dyDescent="0.55000000000000004">
      <c r="D16424" s="286"/>
      <c r="E16424" s="288"/>
    </row>
    <row r="16425" spans="4:5" ht="14.4" x14ac:dyDescent="0.55000000000000004">
      <c r="D16425" s="286"/>
      <c r="E16425" s="288"/>
    </row>
    <row r="16426" spans="4:5" ht="14.4" x14ac:dyDescent="0.55000000000000004">
      <c r="D16426" s="286"/>
      <c r="E16426" s="288"/>
    </row>
    <row r="16427" spans="4:5" ht="14.4" x14ac:dyDescent="0.55000000000000004">
      <c r="D16427" s="286"/>
      <c r="E16427" s="288"/>
    </row>
    <row r="16428" spans="4:5" ht="14.4" x14ac:dyDescent="0.55000000000000004">
      <c r="D16428" s="286"/>
      <c r="E16428" s="288"/>
    </row>
    <row r="16429" spans="4:5" ht="14.4" x14ac:dyDescent="0.55000000000000004">
      <c r="D16429" s="286"/>
      <c r="E16429" s="288"/>
    </row>
    <row r="16430" spans="4:5" ht="14.4" x14ac:dyDescent="0.55000000000000004">
      <c r="D16430" s="286"/>
      <c r="E16430" s="288"/>
    </row>
    <row r="16431" spans="4:5" ht="14.4" x14ac:dyDescent="0.55000000000000004">
      <c r="D16431" s="286"/>
      <c r="E16431" s="288"/>
    </row>
    <row r="16432" spans="4:5" ht="14.4" x14ac:dyDescent="0.55000000000000004">
      <c r="D16432" s="286"/>
      <c r="E16432" s="288"/>
    </row>
    <row r="16433" spans="4:5" ht="14.4" x14ac:dyDescent="0.55000000000000004">
      <c r="D16433" s="286"/>
      <c r="E16433" s="288"/>
    </row>
    <row r="16434" spans="4:5" ht="14.4" x14ac:dyDescent="0.55000000000000004">
      <c r="D16434" s="286"/>
      <c r="E16434" s="288"/>
    </row>
    <row r="16435" spans="4:5" ht="14.4" x14ac:dyDescent="0.55000000000000004">
      <c r="D16435" s="286"/>
      <c r="E16435" s="288"/>
    </row>
    <row r="16436" spans="4:5" ht="14.4" x14ac:dyDescent="0.55000000000000004">
      <c r="D16436" s="286"/>
      <c r="E16436" s="288"/>
    </row>
    <row r="16437" spans="4:5" ht="14.4" x14ac:dyDescent="0.55000000000000004">
      <c r="D16437" s="286"/>
      <c r="E16437" s="288"/>
    </row>
    <row r="16438" spans="4:5" ht="14.4" x14ac:dyDescent="0.55000000000000004">
      <c r="D16438" s="286"/>
      <c r="E16438" s="288"/>
    </row>
    <row r="16439" spans="4:5" ht="14.4" x14ac:dyDescent="0.55000000000000004">
      <c r="D16439" s="286"/>
      <c r="E16439" s="288"/>
    </row>
    <row r="16440" spans="4:5" ht="14.4" x14ac:dyDescent="0.55000000000000004">
      <c r="D16440" s="286"/>
      <c r="E16440" s="288"/>
    </row>
    <row r="16441" spans="4:5" ht="14.4" x14ac:dyDescent="0.55000000000000004">
      <c r="D16441" s="286"/>
      <c r="E16441" s="288"/>
    </row>
    <row r="16442" spans="4:5" ht="14.4" x14ac:dyDescent="0.55000000000000004">
      <c r="D16442" s="286"/>
      <c r="E16442" s="288"/>
    </row>
    <row r="16443" spans="4:5" ht="14.4" x14ac:dyDescent="0.55000000000000004">
      <c r="D16443" s="286"/>
      <c r="E16443" s="288"/>
    </row>
    <row r="16444" spans="4:5" ht="14.4" x14ac:dyDescent="0.55000000000000004">
      <c r="D16444" s="286"/>
      <c r="E16444" s="288"/>
    </row>
    <row r="16445" spans="4:5" ht="14.4" x14ac:dyDescent="0.55000000000000004">
      <c r="D16445" s="286"/>
      <c r="E16445" s="288"/>
    </row>
    <row r="16446" spans="4:5" ht="14.4" x14ac:dyDescent="0.55000000000000004">
      <c r="D16446" s="286"/>
      <c r="E16446" s="288"/>
    </row>
    <row r="16447" spans="4:5" ht="14.4" x14ac:dyDescent="0.55000000000000004">
      <c r="D16447" s="286"/>
      <c r="E16447" s="288"/>
    </row>
    <row r="16448" spans="4:5" ht="14.4" x14ac:dyDescent="0.55000000000000004">
      <c r="D16448" s="286"/>
      <c r="E16448" s="288"/>
    </row>
    <row r="16449" spans="4:5" ht="14.4" x14ac:dyDescent="0.55000000000000004">
      <c r="D16449" s="286"/>
      <c r="E16449" s="288"/>
    </row>
    <row r="16450" spans="4:5" ht="14.4" x14ac:dyDescent="0.55000000000000004">
      <c r="D16450" s="286"/>
      <c r="E16450" s="288"/>
    </row>
    <row r="16451" spans="4:5" ht="14.4" x14ac:dyDescent="0.55000000000000004">
      <c r="D16451" s="286"/>
      <c r="E16451" s="288"/>
    </row>
    <row r="16452" spans="4:5" ht="14.4" x14ac:dyDescent="0.55000000000000004">
      <c r="D16452" s="286"/>
      <c r="E16452" s="288"/>
    </row>
    <row r="16453" spans="4:5" ht="14.4" x14ac:dyDescent="0.55000000000000004">
      <c r="D16453" s="286"/>
      <c r="E16453" s="288"/>
    </row>
    <row r="16454" spans="4:5" ht="14.4" x14ac:dyDescent="0.55000000000000004">
      <c r="D16454" s="286"/>
      <c r="E16454" s="288"/>
    </row>
    <row r="16455" spans="4:5" ht="14.4" x14ac:dyDescent="0.55000000000000004">
      <c r="D16455" s="286"/>
      <c r="E16455" s="288"/>
    </row>
    <row r="16456" spans="4:5" ht="14.4" x14ac:dyDescent="0.55000000000000004">
      <c r="D16456" s="286"/>
      <c r="E16456" s="288"/>
    </row>
    <row r="16457" spans="4:5" ht="14.4" x14ac:dyDescent="0.55000000000000004">
      <c r="D16457" s="286"/>
      <c r="E16457" s="288"/>
    </row>
    <row r="16458" spans="4:5" ht="14.4" x14ac:dyDescent="0.55000000000000004">
      <c r="D16458" s="286"/>
      <c r="E16458" s="288"/>
    </row>
    <row r="16459" spans="4:5" ht="14.4" x14ac:dyDescent="0.55000000000000004">
      <c r="D16459" s="286"/>
      <c r="E16459" s="288"/>
    </row>
    <row r="16460" spans="4:5" ht="14.4" x14ac:dyDescent="0.55000000000000004">
      <c r="D16460" s="286"/>
      <c r="E16460" s="288"/>
    </row>
    <row r="16461" spans="4:5" ht="14.4" x14ac:dyDescent="0.55000000000000004">
      <c r="D16461" s="286"/>
      <c r="E16461" s="288"/>
    </row>
    <row r="16462" spans="4:5" ht="14.4" x14ac:dyDescent="0.55000000000000004">
      <c r="D16462" s="286"/>
      <c r="E16462" s="288"/>
    </row>
    <row r="16463" spans="4:5" ht="14.4" x14ac:dyDescent="0.55000000000000004">
      <c r="D16463" s="286"/>
      <c r="E16463" s="288"/>
    </row>
    <row r="16464" spans="4:5" ht="14.4" x14ac:dyDescent="0.55000000000000004">
      <c r="D16464" s="286"/>
      <c r="E16464" s="288"/>
    </row>
    <row r="16465" spans="4:5" ht="14.4" x14ac:dyDescent="0.55000000000000004">
      <c r="D16465" s="286"/>
      <c r="E16465" s="288"/>
    </row>
    <row r="16466" spans="4:5" ht="14.4" x14ac:dyDescent="0.55000000000000004">
      <c r="D16466" s="286"/>
      <c r="E16466" s="288"/>
    </row>
    <row r="16467" spans="4:5" ht="14.4" x14ac:dyDescent="0.55000000000000004">
      <c r="D16467" s="286"/>
      <c r="E16467" s="288"/>
    </row>
    <row r="16468" spans="4:5" ht="14.4" x14ac:dyDescent="0.55000000000000004">
      <c r="D16468" s="286"/>
      <c r="E16468" s="288"/>
    </row>
    <row r="16469" spans="4:5" ht="14.4" x14ac:dyDescent="0.55000000000000004">
      <c r="D16469" s="286"/>
      <c r="E16469" s="288"/>
    </row>
    <row r="16470" spans="4:5" ht="14.4" x14ac:dyDescent="0.55000000000000004">
      <c r="D16470" s="286"/>
      <c r="E16470" s="288"/>
    </row>
    <row r="16471" spans="4:5" ht="14.4" x14ac:dyDescent="0.55000000000000004">
      <c r="D16471" s="286"/>
      <c r="E16471" s="288"/>
    </row>
    <row r="16472" spans="4:5" ht="14.4" x14ac:dyDescent="0.55000000000000004">
      <c r="D16472" s="286"/>
      <c r="E16472" s="288"/>
    </row>
    <row r="16473" spans="4:5" ht="14.4" x14ac:dyDescent="0.55000000000000004">
      <c r="D16473" s="286"/>
      <c r="E16473" s="288"/>
    </row>
    <row r="16474" spans="4:5" ht="14.4" x14ac:dyDescent="0.55000000000000004">
      <c r="D16474" s="286"/>
      <c r="E16474" s="288"/>
    </row>
    <row r="16475" spans="4:5" ht="14.4" x14ac:dyDescent="0.55000000000000004">
      <c r="D16475" s="286"/>
      <c r="E16475" s="288"/>
    </row>
    <row r="16476" spans="4:5" ht="14.4" x14ac:dyDescent="0.55000000000000004">
      <c r="D16476" s="286"/>
      <c r="E16476" s="288"/>
    </row>
    <row r="16477" spans="4:5" ht="14.4" x14ac:dyDescent="0.55000000000000004">
      <c r="D16477" s="286"/>
      <c r="E16477" s="288"/>
    </row>
    <row r="16478" spans="4:5" ht="14.4" x14ac:dyDescent="0.55000000000000004">
      <c r="D16478" s="286"/>
      <c r="E16478" s="288"/>
    </row>
    <row r="16479" spans="4:5" ht="14.4" x14ac:dyDescent="0.55000000000000004">
      <c r="D16479" s="286"/>
      <c r="E16479" s="288"/>
    </row>
    <row r="16480" spans="4:5" ht="14.4" x14ac:dyDescent="0.55000000000000004">
      <c r="D16480" s="286"/>
      <c r="E16480" s="288"/>
    </row>
    <row r="16481" spans="4:5" ht="14.4" x14ac:dyDescent="0.55000000000000004">
      <c r="D16481" s="286"/>
      <c r="E16481" s="288"/>
    </row>
    <row r="16482" spans="4:5" ht="14.4" x14ac:dyDescent="0.55000000000000004">
      <c r="D16482" s="286"/>
      <c r="E16482" s="288"/>
    </row>
    <row r="16483" spans="4:5" ht="14.4" x14ac:dyDescent="0.55000000000000004">
      <c r="D16483" s="286"/>
      <c r="E16483" s="288"/>
    </row>
    <row r="16484" spans="4:5" ht="14.4" x14ac:dyDescent="0.55000000000000004">
      <c r="D16484" s="286"/>
      <c r="E16484" s="288"/>
    </row>
    <row r="16485" spans="4:5" ht="14.4" x14ac:dyDescent="0.55000000000000004">
      <c r="D16485" s="286"/>
      <c r="E16485" s="288"/>
    </row>
    <row r="16486" spans="4:5" ht="14.4" x14ac:dyDescent="0.55000000000000004">
      <c r="D16486" s="286"/>
      <c r="E16486" s="288"/>
    </row>
    <row r="16487" spans="4:5" ht="14.4" x14ac:dyDescent="0.55000000000000004">
      <c r="D16487" s="286"/>
      <c r="E16487" s="288"/>
    </row>
    <row r="16488" spans="4:5" ht="14.4" x14ac:dyDescent="0.55000000000000004">
      <c r="D16488" s="286"/>
      <c r="E16488" s="288"/>
    </row>
    <row r="16489" spans="4:5" ht="14.4" x14ac:dyDescent="0.55000000000000004">
      <c r="D16489" s="286"/>
      <c r="E16489" s="288"/>
    </row>
    <row r="16490" spans="4:5" ht="14.4" x14ac:dyDescent="0.55000000000000004">
      <c r="D16490" s="286"/>
      <c r="E16490" s="288"/>
    </row>
    <row r="16491" spans="4:5" ht="14.4" x14ac:dyDescent="0.55000000000000004">
      <c r="D16491" s="286"/>
      <c r="E16491" s="288"/>
    </row>
    <row r="16492" spans="4:5" ht="14.4" x14ac:dyDescent="0.55000000000000004">
      <c r="D16492" s="286"/>
      <c r="E16492" s="288"/>
    </row>
    <row r="16493" spans="4:5" ht="14.4" x14ac:dyDescent="0.55000000000000004">
      <c r="D16493" s="286"/>
      <c r="E16493" s="288"/>
    </row>
    <row r="16494" spans="4:5" ht="14.4" x14ac:dyDescent="0.55000000000000004">
      <c r="D16494" s="286"/>
      <c r="E16494" s="288"/>
    </row>
    <row r="16495" spans="4:5" ht="14.4" x14ac:dyDescent="0.55000000000000004">
      <c r="D16495" s="286"/>
      <c r="E16495" s="288"/>
    </row>
    <row r="16496" spans="4:5" ht="14.4" x14ac:dyDescent="0.55000000000000004">
      <c r="D16496" s="286"/>
      <c r="E16496" s="288"/>
    </row>
    <row r="16497" spans="4:5" ht="14.4" x14ac:dyDescent="0.55000000000000004">
      <c r="D16497" s="286"/>
      <c r="E16497" s="288"/>
    </row>
    <row r="16498" spans="4:5" ht="14.4" x14ac:dyDescent="0.55000000000000004">
      <c r="D16498" s="286"/>
      <c r="E16498" s="288"/>
    </row>
    <row r="16499" spans="4:5" ht="14.4" x14ac:dyDescent="0.55000000000000004">
      <c r="D16499" s="286"/>
      <c r="E16499" s="288"/>
    </row>
    <row r="16500" spans="4:5" ht="14.4" x14ac:dyDescent="0.55000000000000004">
      <c r="D16500" s="286"/>
      <c r="E16500" s="288"/>
    </row>
    <row r="16501" spans="4:5" ht="14.4" x14ac:dyDescent="0.55000000000000004">
      <c r="D16501" s="286"/>
      <c r="E16501" s="288"/>
    </row>
    <row r="16502" spans="4:5" ht="14.4" x14ac:dyDescent="0.55000000000000004">
      <c r="D16502" s="286"/>
      <c r="E16502" s="288"/>
    </row>
    <row r="16503" spans="4:5" ht="14.4" x14ac:dyDescent="0.55000000000000004">
      <c r="D16503" s="286"/>
      <c r="E16503" s="288"/>
    </row>
    <row r="16504" spans="4:5" ht="14.4" x14ac:dyDescent="0.55000000000000004">
      <c r="D16504" s="286"/>
      <c r="E16504" s="288"/>
    </row>
    <row r="16505" spans="4:5" ht="14.4" x14ac:dyDescent="0.55000000000000004">
      <c r="D16505" s="286"/>
      <c r="E16505" s="288"/>
    </row>
    <row r="16506" spans="4:5" ht="14.4" x14ac:dyDescent="0.55000000000000004">
      <c r="D16506" s="286"/>
      <c r="E16506" s="288"/>
    </row>
    <row r="16507" spans="4:5" ht="14.4" x14ac:dyDescent="0.55000000000000004">
      <c r="D16507" s="286"/>
      <c r="E16507" s="288"/>
    </row>
    <row r="16508" spans="4:5" ht="14.4" x14ac:dyDescent="0.55000000000000004">
      <c r="D16508" s="286"/>
      <c r="E16508" s="288"/>
    </row>
    <row r="16509" spans="4:5" ht="14.4" x14ac:dyDescent="0.55000000000000004">
      <c r="D16509" s="286"/>
      <c r="E16509" s="288"/>
    </row>
    <row r="16510" spans="4:5" ht="14.4" x14ac:dyDescent="0.55000000000000004">
      <c r="D16510" s="286"/>
      <c r="E16510" s="288"/>
    </row>
    <row r="16511" spans="4:5" ht="14.4" x14ac:dyDescent="0.55000000000000004">
      <c r="D16511" s="286"/>
      <c r="E16511" s="288"/>
    </row>
    <row r="16512" spans="4:5" ht="14.4" x14ac:dyDescent="0.55000000000000004">
      <c r="D16512" s="286"/>
      <c r="E16512" s="288"/>
    </row>
    <row r="16513" spans="4:5" ht="14.4" x14ac:dyDescent="0.55000000000000004">
      <c r="D16513" s="286"/>
      <c r="E16513" s="288"/>
    </row>
    <row r="16514" spans="4:5" ht="14.4" x14ac:dyDescent="0.55000000000000004">
      <c r="D16514" s="286"/>
      <c r="E16514" s="288"/>
    </row>
    <row r="16515" spans="4:5" ht="14.4" x14ac:dyDescent="0.55000000000000004">
      <c r="D16515" s="286"/>
      <c r="E16515" s="288"/>
    </row>
    <row r="16516" spans="4:5" ht="14.4" x14ac:dyDescent="0.55000000000000004">
      <c r="D16516" s="286"/>
      <c r="E16516" s="288"/>
    </row>
    <row r="16517" spans="4:5" ht="14.4" x14ac:dyDescent="0.55000000000000004">
      <c r="D16517" s="286"/>
      <c r="E16517" s="288"/>
    </row>
    <row r="16518" spans="4:5" ht="14.4" x14ac:dyDescent="0.55000000000000004">
      <c r="D16518" s="286"/>
      <c r="E16518" s="288"/>
    </row>
    <row r="16519" spans="4:5" ht="14.4" x14ac:dyDescent="0.55000000000000004">
      <c r="D16519" s="286"/>
      <c r="E16519" s="288"/>
    </row>
    <row r="16520" spans="4:5" ht="14.4" x14ac:dyDescent="0.55000000000000004">
      <c r="D16520" s="286"/>
      <c r="E16520" s="288"/>
    </row>
    <row r="16521" spans="4:5" ht="14.4" x14ac:dyDescent="0.55000000000000004">
      <c r="D16521" s="286"/>
      <c r="E16521" s="288"/>
    </row>
    <row r="16522" spans="4:5" ht="14.4" x14ac:dyDescent="0.55000000000000004">
      <c r="D16522" s="286"/>
      <c r="E16522" s="288"/>
    </row>
    <row r="16523" spans="4:5" ht="14.4" x14ac:dyDescent="0.55000000000000004">
      <c r="D16523" s="286"/>
      <c r="E16523" s="288"/>
    </row>
    <row r="16524" spans="4:5" ht="14.4" x14ac:dyDescent="0.55000000000000004">
      <c r="D16524" s="286"/>
      <c r="E16524" s="288"/>
    </row>
    <row r="16525" spans="4:5" ht="14.4" x14ac:dyDescent="0.55000000000000004">
      <c r="D16525" s="286"/>
      <c r="E16525" s="288"/>
    </row>
    <row r="16526" spans="4:5" ht="14.4" x14ac:dyDescent="0.55000000000000004">
      <c r="D16526" s="286"/>
      <c r="E16526" s="288"/>
    </row>
    <row r="16527" spans="4:5" ht="14.4" x14ac:dyDescent="0.55000000000000004">
      <c r="D16527" s="286"/>
      <c r="E16527" s="288"/>
    </row>
    <row r="16528" spans="4:5" ht="14.4" x14ac:dyDescent="0.55000000000000004">
      <c r="D16528" s="286"/>
      <c r="E16528" s="288"/>
    </row>
    <row r="16529" spans="4:5" ht="14.4" x14ac:dyDescent="0.55000000000000004">
      <c r="D16529" s="286"/>
      <c r="E16529" s="288"/>
    </row>
    <row r="16530" spans="4:5" ht="14.4" x14ac:dyDescent="0.55000000000000004">
      <c r="D16530" s="286"/>
      <c r="E16530" s="288"/>
    </row>
    <row r="16531" spans="4:5" ht="14.4" x14ac:dyDescent="0.55000000000000004">
      <c r="D16531" s="286"/>
      <c r="E16531" s="288"/>
    </row>
    <row r="16532" spans="4:5" ht="14.4" x14ac:dyDescent="0.55000000000000004">
      <c r="D16532" s="286"/>
      <c r="E16532" s="288"/>
    </row>
    <row r="16533" spans="4:5" ht="14.4" x14ac:dyDescent="0.55000000000000004">
      <c r="D16533" s="286"/>
      <c r="E16533" s="288"/>
    </row>
    <row r="16534" spans="4:5" ht="14.4" x14ac:dyDescent="0.55000000000000004">
      <c r="D16534" s="286"/>
      <c r="E16534" s="288"/>
    </row>
    <row r="16535" spans="4:5" ht="14.4" x14ac:dyDescent="0.55000000000000004">
      <c r="D16535" s="286"/>
      <c r="E16535" s="288"/>
    </row>
    <row r="16536" spans="4:5" ht="14.4" x14ac:dyDescent="0.55000000000000004">
      <c r="D16536" s="286"/>
      <c r="E16536" s="288"/>
    </row>
    <row r="16537" spans="4:5" ht="14.4" x14ac:dyDescent="0.55000000000000004">
      <c r="D16537" s="286"/>
      <c r="E16537" s="288"/>
    </row>
    <row r="16538" spans="4:5" ht="14.4" x14ac:dyDescent="0.55000000000000004">
      <c r="D16538" s="286"/>
      <c r="E16538" s="288"/>
    </row>
    <row r="16539" spans="4:5" ht="14.4" x14ac:dyDescent="0.55000000000000004">
      <c r="D16539" s="286"/>
      <c r="E16539" s="288"/>
    </row>
    <row r="16540" spans="4:5" ht="14.4" x14ac:dyDescent="0.55000000000000004">
      <c r="D16540" s="286"/>
      <c r="E16540" s="288"/>
    </row>
    <row r="16541" spans="4:5" ht="14.4" x14ac:dyDescent="0.55000000000000004">
      <c r="D16541" s="286"/>
      <c r="E16541" s="288"/>
    </row>
    <row r="16542" spans="4:5" ht="14.4" x14ac:dyDescent="0.55000000000000004">
      <c r="D16542" s="286"/>
      <c r="E16542" s="288"/>
    </row>
    <row r="16543" spans="4:5" ht="14.4" x14ac:dyDescent="0.55000000000000004">
      <c r="D16543" s="286"/>
      <c r="E16543" s="288"/>
    </row>
    <row r="16544" spans="4:5" ht="14.4" x14ac:dyDescent="0.55000000000000004">
      <c r="D16544" s="286"/>
      <c r="E16544" s="288"/>
    </row>
    <row r="16545" spans="4:5" ht="14.4" x14ac:dyDescent="0.55000000000000004">
      <c r="D16545" s="286"/>
      <c r="E16545" s="288"/>
    </row>
    <row r="16546" spans="4:5" ht="14.4" x14ac:dyDescent="0.55000000000000004">
      <c r="D16546" s="286"/>
      <c r="E16546" s="288"/>
    </row>
    <row r="16547" spans="4:5" ht="14.4" x14ac:dyDescent="0.55000000000000004">
      <c r="D16547" s="286"/>
      <c r="E16547" s="288"/>
    </row>
    <row r="16548" spans="4:5" ht="14.4" x14ac:dyDescent="0.55000000000000004">
      <c r="D16548" s="286"/>
      <c r="E16548" s="288"/>
    </row>
    <row r="16549" spans="4:5" ht="14.4" x14ac:dyDescent="0.55000000000000004">
      <c r="D16549" s="286"/>
      <c r="E16549" s="288"/>
    </row>
    <row r="16550" spans="4:5" ht="14.4" x14ac:dyDescent="0.55000000000000004">
      <c r="D16550" s="286"/>
      <c r="E16550" s="288"/>
    </row>
    <row r="16551" spans="4:5" ht="14.4" x14ac:dyDescent="0.55000000000000004">
      <c r="D16551" s="286"/>
      <c r="E16551" s="288"/>
    </row>
    <row r="16552" spans="4:5" ht="14.4" x14ac:dyDescent="0.55000000000000004">
      <c r="D16552" s="286"/>
      <c r="E16552" s="288"/>
    </row>
    <row r="16553" spans="4:5" ht="14.4" x14ac:dyDescent="0.55000000000000004">
      <c r="D16553" s="286"/>
      <c r="E16553" s="288"/>
    </row>
    <row r="16554" spans="4:5" ht="14.4" x14ac:dyDescent="0.55000000000000004">
      <c r="D16554" s="286"/>
      <c r="E16554" s="288"/>
    </row>
    <row r="16555" spans="4:5" ht="14.4" x14ac:dyDescent="0.55000000000000004">
      <c r="D16555" s="286"/>
      <c r="E16555" s="288"/>
    </row>
    <row r="16556" spans="4:5" ht="14.4" x14ac:dyDescent="0.55000000000000004">
      <c r="D16556" s="286"/>
      <c r="E16556" s="288"/>
    </row>
    <row r="16557" spans="4:5" ht="14.4" x14ac:dyDescent="0.55000000000000004">
      <c r="D16557" s="286"/>
      <c r="E16557" s="288"/>
    </row>
    <row r="16558" spans="4:5" ht="14.4" x14ac:dyDescent="0.55000000000000004">
      <c r="D16558" s="286"/>
      <c r="E16558" s="288"/>
    </row>
    <row r="16559" spans="4:5" ht="14.4" x14ac:dyDescent="0.55000000000000004">
      <c r="D16559" s="286"/>
      <c r="E16559" s="288"/>
    </row>
    <row r="16560" spans="4:5" ht="14.4" x14ac:dyDescent="0.55000000000000004">
      <c r="D16560" s="286"/>
      <c r="E16560" s="288"/>
    </row>
    <row r="16561" spans="4:5" ht="14.4" x14ac:dyDescent="0.55000000000000004">
      <c r="D16561" s="286"/>
      <c r="E16561" s="288"/>
    </row>
    <row r="16562" spans="4:5" ht="14.4" x14ac:dyDescent="0.55000000000000004">
      <c r="D16562" s="286"/>
      <c r="E16562" s="288"/>
    </row>
    <row r="16563" spans="4:5" ht="14.4" x14ac:dyDescent="0.55000000000000004">
      <c r="D16563" s="286"/>
      <c r="E16563" s="288"/>
    </row>
    <row r="16564" spans="4:5" ht="14.4" x14ac:dyDescent="0.55000000000000004">
      <c r="D16564" s="286"/>
      <c r="E16564" s="288"/>
    </row>
    <row r="16565" spans="4:5" ht="14.4" x14ac:dyDescent="0.55000000000000004">
      <c r="D16565" s="286"/>
      <c r="E16565" s="288"/>
    </row>
    <row r="16566" spans="4:5" ht="14.4" x14ac:dyDescent="0.55000000000000004">
      <c r="D16566" s="286"/>
      <c r="E16566" s="288"/>
    </row>
    <row r="16567" spans="4:5" ht="14.4" x14ac:dyDescent="0.55000000000000004">
      <c r="D16567" s="286"/>
      <c r="E16567" s="288"/>
    </row>
    <row r="16568" spans="4:5" ht="14.4" x14ac:dyDescent="0.55000000000000004">
      <c r="D16568" s="286"/>
      <c r="E16568" s="288"/>
    </row>
    <row r="16569" spans="4:5" ht="14.4" x14ac:dyDescent="0.55000000000000004">
      <c r="D16569" s="286"/>
      <c r="E16569" s="288"/>
    </row>
    <row r="16570" spans="4:5" ht="14.4" x14ac:dyDescent="0.55000000000000004">
      <c r="D16570" s="286"/>
      <c r="E16570" s="288"/>
    </row>
    <row r="16571" spans="4:5" ht="14.4" x14ac:dyDescent="0.55000000000000004">
      <c r="D16571" s="286"/>
      <c r="E16571" s="288"/>
    </row>
    <row r="16572" spans="4:5" ht="14.4" x14ac:dyDescent="0.55000000000000004">
      <c r="D16572" s="286"/>
      <c r="E16572" s="288"/>
    </row>
    <row r="16573" spans="4:5" ht="14.4" x14ac:dyDescent="0.55000000000000004">
      <c r="D16573" s="286"/>
      <c r="E16573" s="288"/>
    </row>
    <row r="16574" spans="4:5" ht="14.4" x14ac:dyDescent="0.55000000000000004">
      <c r="D16574" s="286"/>
      <c r="E16574" s="288"/>
    </row>
    <row r="16575" spans="4:5" ht="14.4" x14ac:dyDescent="0.55000000000000004">
      <c r="D16575" s="286"/>
      <c r="E16575" s="288"/>
    </row>
    <row r="16576" spans="4:5" ht="14.4" x14ac:dyDescent="0.55000000000000004">
      <c r="D16576" s="286"/>
      <c r="E16576" s="288"/>
    </row>
    <row r="16577" spans="4:5" ht="14.4" x14ac:dyDescent="0.55000000000000004">
      <c r="D16577" s="286"/>
      <c r="E16577" s="288"/>
    </row>
    <row r="16578" spans="4:5" ht="14.4" x14ac:dyDescent="0.55000000000000004">
      <c r="D16578" s="286"/>
      <c r="E16578" s="288"/>
    </row>
    <row r="16579" spans="4:5" ht="14.4" x14ac:dyDescent="0.55000000000000004">
      <c r="D16579" s="286"/>
      <c r="E16579" s="288"/>
    </row>
    <row r="16580" spans="4:5" ht="14.4" x14ac:dyDescent="0.55000000000000004">
      <c r="D16580" s="286"/>
      <c r="E16580" s="288"/>
    </row>
    <row r="16581" spans="4:5" ht="14.4" x14ac:dyDescent="0.55000000000000004">
      <c r="D16581" s="286"/>
      <c r="E16581" s="288"/>
    </row>
    <row r="16582" spans="4:5" ht="14.4" x14ac:dyDescent="0.55000000000000004">
      <c r="D16582" s="286"/>
      <c r="E16582" s="288"/>
    </row>
    <row r="16583" spans="4:5" ht="14.4" x14ac:dyDescent="0.55000000000000004">
      <c r="D16583" s="286"/>
      <c r="E16583" s="288"/>
    </row>
    <row r="16584" spans="4:5" ht="14.4" x14ac:dyDescent="0.55000000000000004">
      <c r="D16584" s="286"/>
      <c r="E16584" s="288"/>
    </row>
    <row r="16585" spans="4:5" ht="14.4" x14ac:dyDescent="0.55000000000000004">
      <c r="D16585" s="286"/>
      <c r="E16585" s="288"/>
    </row>
    <row r="16586" spans="4:5" ht="14.4" x14ac:dyDescent="0.55000000000000004">
      <c r="D16586" s="286"/>
      <c r="E16586" s="288"/>
    </row>
    <row r="16587" spans="4:5" ht="14.4" x14ac:dyDescent="0.55000000000000004">
      <c r="D16587" s="286"/>
      <c r="E16587" s="288"/>
    </row>
    <row r="16588" spans="4:5" ht="14.4" x14ac:dyDescent="0.55000000000000004">
      <c r="D16588" s="286"/>
      <c r="E16588" s="288"/>
    </row>
    <row r="16589" spans="4:5" ht="14.4" x14ac:dyDescent="0.55000000000000004">
      <c r="D16589" s="286"/>
      <c r="E16589" s="288"/>
    </row>
    <row r="16590" spans="4:5" ht="14.4" x14ac:dyDescent="0.55000000000000004">
      <c r="D16590" s="286"/>
      <c r="E16590" s="288"/>
    </row>
    <row r="16591" spans="4:5" ht="14.4" x14ac:dyDescent="0.55000000000000004">
      <c r="D16591" s="286"/>
      <c r="E16591" s="288"/>
    </row>
    <row r="16592" spans="4:5" ht="14.4" x14ac:dyDescent="0.55000000000000004">
      <c r="D16592" s="286"/>
      <c r="E16592" s="288"/>
    </row>
    <row r="16593" spans="4:5" ht="14.4" x14ac:dyDescent="0.55000000000000004">
      <c r="D16593" s="286"/>
      <c r="E16593" s="288"/>
    </row>
    <row r="16594" spans="4:5" ht="14.4" x14ac:dyDescent="0.55000000000000004">
      <c r="D16594" s="286"/>
      <c r="E16594" s="288"/>
    </row>
    <row r="16595" spans="4:5" ht="14.4" x14ac:dyDescent="0.55000000000000004">
      <c r="D16595" s="286"/>
      <c r="E16595" s="288"/>
    </row>
    <row r="16596" spans="4:5" ht="14.4" x14ac:dyDescent="0.55000000000000004">
      <c r="D16596" s="286"/>
      <c r="E16596" s="288"/>
    </row>
    <row r="16597" spans="4:5" ht="14.4" x14ac:dyDescent="0.55000000000000004">
      <c r="D16597" s="286"/>
      <c r="E16597" s="288"/>
    </row>
    <row r="16598" spans="4:5" ht="14.4" x14ac:dyDescent="0.55000000000000004">
      <c r="D16598" s="286"/>
      <c r="E16598" s="288"/>
    </row>
    <row r="16599" spans="4:5" ht="14.4" x14ac:dyDescent="0.55000000000000004">
      <c r="D16599" s="286"/>
      <c r="E16599" s="288"/>
    </row>
    <row r="16600" spans="4:5" ht="14.4" x14ac:dyDescent="0.55000000000000004">
      <c r="D16600" s="286"/>
      <c r="E16600" s="288"/>
    </row>
    <row r="16601" spans="4:5" ht="14.4" x14ac:dyDescent="0.55000000000000004">
      <c r="D16601" s="286"/>
      <c r="E16601" s="288"/>
    </row>
    <row r="16602" spans="4:5" ht="14.4" x14ac:dyDescent="0.55000000000000004">
      <c r="D16602" s="286"/>
      <c r="E16602" s="288"/>
    </row>
    <row r="16603" spans="4:5" ht="14.4" x14ac:dyDescent="0.55000000000000004">
      <c r="D16603" s="286"/>
      <c r="E16603" s="288"/>
    </row>
    <row r="16604" spans="4:5" ht="14.4" x14ac:dyDescent="0.55000000000000004">
      <c r="D16604" s="286"/>
      <c r="E16604" s="288"/>
    </row>
    <row r="16605" spans="4:5" ht="14.4" x14ac:dyDescent="0.55000000000000004">
      <c r="D16605" s="286"/>
      <c r="E16605" s="288"/>
    </row>
    <row r="16606" spans="4:5" ht="14.4" x14ac:dyDescent="0.55000000000000004">
      <c r="D16606" s="286"/>
      <c r="E16606" s="288"/>
    </row>
    <row r="16607" spans="4:5" ht="14.4" x14ac:dyDescent="0.55000000000000004">
      <c r="D16607" s="286"/>
      <c r="E16607" s="288"/>
    </row>
    <row r="16608" spans="4:5" ht="14.4" x14ac:dyDescent="0.55000000000000004">
      <c r="D16608" s="286"/>
      <c r="E16608" s="288"/>
    </row>
    <row r="16609" spans="4:5" ht="14.4" x14ac:dyDescent="0.55000000000000004">
      <c r="D16609" s="286"/>
      <c r="E16609" s="288"/>
    </row>
    <row r="16610" spans="4:5" ht="14.4" x14ac:dyDescent="0.55000000000000004">
      <c r="D16610" s="286"/>
      <c r="E16610" s="288"/>
    </row>
    <row r="16611" spans="4:5" ht="14.4" x14ac:dyDescent="0.55000000000000004">
      <c r="D16611" s="286"/>
      <c r="E16611" s="288"/>
    </row>
    <row r="16612" spans="4:5" ht="14.4" x14ac:dyDescent="0.55000000000000004">
      <c r="D16612" s="286"/>
      <c r="E16612" s="288"/>
    </row>
    <row r="16613" spans="4:5" ht="14.4" x14ac:dyDescent="0.55000000000000004">
      <c r="D16613" s="286"/>
      <c r="E16613" s="288"/>
    </row>
    <row r="16614" spans="4:5" ht="14.4" x14ac:dyDescent="0.55000000000000004">
      <c r="D16614" s="286"/>
      <c r="E16614" s="288"/>
    </row>
    <row r="16615" spans="4:5" ht="14.4" x14ac:dyDescent="0.55000000000000004">
      <c r="D16615" s="286"/>
      <c r="E16615" s="288"/>
    </row>
    <row r="16616" spans="4:5" ht="14.4" x14ac:dyDescent="0.55000000000000004">
      <c r="D16616" s="286"/>
      <c r="E16616" s="288"/>
    </row>
    <row r="16617" spans="4:5" ht="14.4" x14ac:dyDescent="0.55000000000000004">
      <c r="D16617" s="286"/>
      <c r="E16617" s="288"/>
    </row>
    <row r="16618" spans="4:5" ht="14.4" x14ac:dyDescent="0.55000000000000004">
      <c r="D16618" s="286"/>
      <c r="E16618" s="288"/>
    </row>
    <row r="16619" spans="4:5" ht="14.4" x14ac:dyDescent="0.55000000000000004">
      <c r="D16619" s="286"/>
      <c r="E16619" s="288"/>
    </row>
    <row r="16620" spans="4:5" ht="14.4" x14ac:dyDescent="0.55000000000000004">
      <c r="D16620" s="286"/>
      <c r="E16620" s="288"/>
    </row>
    <row r="16621" spans="4:5" ht="14.4" x14ac:dyDescent="0.55000000000000004">
      <c r="D16621" s="286"/>
      <c r="E16621" s="288"/>
    </row>
    <row r="16622" spans="4:5" ht="14.4" x14ac:dyDescent="0.55000000000000004">
      <c r="D16622" s="286"/>
      <c r="E16622" s="288"/>
    </row>
    <row r="16623" spans="4:5" ht="14.4" x14ac:dyDescent="0.55000000000000004">
      <c r="D16623" s="286"/>
      <c r="E16623" s="288"/>
    </row>
    <row r="16624" spans="4:5" ht="14.4" x14ac:dyDescent="0.55000000000000004">
      <c r="D16624" s="286"/>
      <c r="E16624" s="288"/>
    </row>
    <row r="16625" spans="4:5" ht="14.4" x14ac:dyDescent="0.55000000000000004">
      <c r="D16625" s="286"/>
      <c r="E16625" s="288"/>
    </row>
    <row r="16626" spans="4:5" ht="14.4" x14ac:dyDescent="0.55000000000000004">
      <c r="D16626" s="286"/>
      <c r="E16626" s="288"/>
    </row>
    <row r="16627" spans="4:5" ht="14.4" x14ac:dyDescent="0.55000000000000004">
      <c r="D16627" s="286"/>
      <c r="E16627" s="288"/>
    </row>
    <row r="16628" spans="4:5" ht="14.4" x14ac:dyDescent="0.55000000000000004">
      <c r="D16628" s="286"/>
      <c r="E16628" s="288"/>
    </row>
    <row r="16629" spans="4:5" ht="14.4" x14ac:dyDescent="0.55000000000000004">
      <c r="D16629" s="286"/>
      <c r="E16629" s="288"/>
    </row>
    <row r="16630" spans="4:5" ht="14.4" x14ac:dyDescent="0.55000000000000004">
      <c r="D16630" s="286"/>
      <c r="E16630" s="288"/>
    </row>
    <row r="16631" spans="4:5" ht="14.4" x14ac:dyDescent="0.55000000000000004">
      <c r="D16631" s="286"/>
      <c r="E16631" s="288"/>
    </row>
    <row r="16632" spans="4:5" ht="14.4" x14ac:dyDescent="0.55000000000000004">
      <c r="D16632" s="286"/>
      <c r="E16632" s="288"/>
    </row>
    <row r="16633" spans="4:5" ht="14.4" x14ac:dyDescent="0.55000000000000004">
      <c r="D16633" s="286"/>
      <c r="E16633" s="288"/>
    </row>
    <row r="16634" spans="4:5" ht="14.4" x14ac:dyDescent="0.55000000000000004">
      <c r="D16634" s="286"/>
      <c r="E16634" s="288"/>
    </row>
    <row r="16635" spans="4:5" ht="14.4" x14ac:dyDescent="0.55000000000000004">
      <c r="D16635" s="286"/>
      <c r="E16635" s="288"/>
    </row>
    <row r="16636" spans="4:5" ht="14.4" x14ac:dyDescent="0.55000000000000004">
      <c r="D16636" s="286"/>
      <c r="E16636" s="288"/>
    </row>
    <row r="16637" spans="4:5" ht="14.4" x14ac:dyDescent="0.55000000000000004">
      <c r="D16637" s="286"/>
      <c r="E16637" s="288"/>
    </row>
    <row r="16638" spans="4:5" ht="14.4" x14ac:dyDescent="0.55000000000000004">
      <c r="D16638" s="286"/>
      <c r="E16638" s="288"/>
    </row>
    <row r="16639" spans="4:5" ht="14.4" x14ac:dyDescent="0.55000000000000004">
      <c r="D16639" s="286"/>
      <c r="E16639" s="288"/>
    </row>
    <row r="16640" spans="4:5" ht="14.4" x14ac:dyDescent="0.55000000000000004">
      <c r="D16640" s="286"/>
      <c r="E16640" s="288"/>
    </row>
    <row r="16641" spans="4:5" ht="14.4" x14ac:dyDescent="0.55000000000000004">
      <c r="D16641" s="286"/>
      <c r="E16641" s="288"/>
    </row>
    <row r="16642" spans="4:5" ht="14.4" x14ac:dyDescent="0.55000000000000004">
      <c r="D16642" s="286"/>
      <c r="E16642" s="288"/>
    </row>
    <row r="16643" spans="4:5" ht="14.4" x14ac:dyDescent="0.55000000000000004">
      <c r="D16643" s="286"/>
      <c r="E16643" s="288"/>
    </row>
    <row r="16644" spans="4:5" ht="14.4" x14ac:dyDescent="0.55000000000000004">
      <c r="D16644" s="286"/>
      <c r="E16644" s="288"/>
    </row>
    <row r="16645" spans="4:5" ht="14.4" x14ac:dyDescent="0.55000000000000004">
      <c r="D16645" s="286"/>
      <c r="E16645" s="288"/>
    </row>
    <row r="16646" spans="4:5" ht="14.4" x14ac:dyDescent="0.55000000000000004">
      <c r="D16646" s="286"/>
      <c r="E16646" s="288"/>
    </row>
    <row r="16647" spans="4:5" ht="14.4" x14ac:dyDescent="0.55000000000000004">
      <c r="D16647" s="286"/>
      <c r="E16647" s="288"/>
    </row>
    <row r="16648" spans="4:5" ht="14.4" x14ac:dyDescent="0.55000000000000004">
      <c r="D16648" s="286"/>
      <c r="E16648" s="288"/>
    </row>
    <row r="16649" spans="4:5" ht="14.4" x14ac:dyDescent="0.55000000000000004">
      <c r="D16649" s="286"/>
      <c r="E16649" s="288"/>
    </row>
    <row r="16650" spans="4:5" ht="14.4" x14ac:dyDescent="0.55000000000000004">
      <c r="D16650" s="286"/>
      <c r="E16650" s="288"/>
    </row>
    <row r="16651" spans="4:5" ht="14.4" x14ac:dyDescent="0.55000000000000004">
      <c r="D16651" s="286"/>
      <c r="E16651" s="288"/>
    </row>
    <row r="16652" spans="4:5" ht="14.4" x14ac:dyDescent="0.55000000000000004">
      <c r="D16652" s="286"/>
      <c r="E16652" s="288"/>
    </row>
    <row r="16653" spans="4:5" ht="14.4" x14ac:dyDescent="0.55000000000000004">
      <c r="D16653" s="286"/>
      <c r="E16653" s="288"/>
    </row>
    <row r="16654" spans="4:5" ht="14.4" x14ac:dyDescent="0.55000000000000004">
      <c r="D16654" s="286"/>
      <c r="E16654" s="288"/>
    </row>
    <row r="16655" spans="4:5" ht="14.4" x14ac:dyDescent="0.55000000000000004">
      <c r="D16655" s="286"/>
      <c r="E16655" s="288"/>
    </row>
    <row r="16656" spans="4:5" ht="14.4" x14ac:dyDescent="0.55000000000000004">
      <c r="D16656" s="286"/>
      <c r="E16656" s="288"/>
    </row>
    <row r="16657" spans="4:5" ht="14.4" x14ac:dyDescent="0.55000000000000004">
      <c r="D16657" s="286"/>
      <c r="E16657" s="288"/>
    </row>
    <row r="16658" spans="4:5" ht="14.4" x14ac:dyDescent="0.55000000000000004">
      <c r="D16658" s="286"/>
      <c r="E16658" s="288"/>
    </row>
    <row r="16659" spans="4:5" ht="14.4" x14ac:dyDescent="0.55000000000000004">
      <c r="D16659" s="286"/>
      <c r="E16659" s="288"/>
    </row>
    <row r="16660" spans="4:5" ht="14.4" x14ac:dyDescent="0.55000000000000004">
      <c r="D16660" s="286"/>
      <c r="E16660" s="288"/>
    </row>
    <row r="16661" spans="4:5" ht="14.4" x14ac:dyDescent="0.55000000000000004">
      <c r="D16661" s="286"/>
      <c r="E16661" s="288"/>
    </row>
    <row r="16662" spans="4:5" ht="14.4" x14ac:dyDescent="0.55000000000000004">
      <c r="D16662" s="286"/>
      <c r="E16662" s="288"/>
    </row>
    <row r="16663" spans="4:5" ht="14.4" x14ac:dyDescent="0.55000000000000004">
      <c r="D16663" s="286"/>
      <c r="E16663" s="288"/>
    </row>
    <row r="16664" spans="4:5" ht="14.4" x14ac:dyDescent="0.55000000000000004">
      <c r="D16664" s="286"/>
      <c r="E16664" s="288"/>
    </row>
    <row r="16665" spans="4:5" ht="14.4" x14ac:dyDescent="0.55000000000000004">
      <c r="D16665" s="286"/>
      <c r="E16665" s="288"/>
    </row>
    <row r="16666" spans="4:5" ht="14.4" x14ac:dyDescent="0.55000000000000004">
      <c r="D16666" s="286"/>
      <c r="E16666" s="288"/>
    </row>
    <row r="16667" spans="4:5" ht="14.4" x14ac:dyDescent="0.55000000000000004">
      <c r="D16667" s="286"/>
      <c r="E16667" s="288"/>
    </row>
    <row r="16668" spans="4:5" ht="14.4" x14ac:dyDescent="0.55000000000000004">
      <c r="D16668" s="286"/>
      <c r="E16668" s="288"/>
    </row>
    <row r="16669" spans="4:5" ht="14.4" x14ac:dyDescent="0.55000000000000004">
      <c r="D16669" s="286"/>
      <c r="E16669" s="288"/>
    </row>
    <row r="16670" spans="4:5" ht="14.4" x14ac:dyDescent="0.55000000000000004">
      <c r="D16670" s="286"/>
      <c r="E16670" s="288"/>
    </row>
    <row r="16671" spans="4:5" ht="14.4" x14ac:dyDescent="0.55000000000000004">
      <c r="D16671" s="286"/>
      <c r="E16671" s="288"/>
    </row>
    <row r="16672" spans="4:5" ht="14.4" x14ac:dyDescent="0.55000000000000004">
      <c r="D16672" s="286"/>
      <c r="E16672" s="288"/>
    </row>
    <row r="16673" spans="4:5" ht="14.4" x14ac:dyDescent="0.55000000000000004">
      <c r="D16673" s="286"/>
      <c r="E16673" s="288"/>
    </row>
    <row r="16674" spans="4:5" ht="14.4" x14ac:dyDescent="0.55000000000000004">
      <c r="D16674" s="286"/>
      <c r="E16674" s="288"/>
    </row>
    <row r="16675" spans="4:5" ht="14.4" x14ac:dyDescent="0.55000000000000004">
      <c r="D16675" s="286"/>
      <c r="E16675" s="288"/>
    </row>
    <row r="16676" spans="4:5" ht="14.4" x14ac:dyDescent="0.55000000000000004">
      <c r="D16676" s="286"/>
      <c r="E16676" s="288"/>
    </row>
    <row r="16677" spans="4:5" ht="14.4" x14ac:dyDescent="0.55000000000000004">
      <c r="D16677" s="286"/>
      <c r="E16677" s="288"/>
    </row>
    <row r="16678" spans="4:5" ht="14.4" x14ac:dyDescent="0.55000000000000004">
      <c r="D16678" s="286"/>
      <c r="E16678" s="288"/>
    </row>
    <row r="16679" spans="4:5" ht="14.4" x14ac:dyDescent="0.55000000000000004">
      <c r="D16679" s="286"/>
      <c r="E16679" s="288"/>
    </row>
    <row r="16680" spans="4:5" ht="14.4" x14ac:dyDescent="0.55000000000000004">
      <c r="D16680" s="286"/>
      <c r="E16680" s="288"/>
    </row>
    <row r="16681" spans="4:5" ht="14.4" x14ac:dyDescent="0.55000000000000004">
      <c r="D16681" s="286"/>
      <c r="E16681" s="288"/>
    </row>
    <row r="16682" spans="4:5" ht="14.4" x14ac:dyDescent="0.55000000000000004">
      <c r="D16682" s="286"/>
      <c r="E16682" s="288"/>
    </row>
    <row r="16683" spans="4:5" ht="14.4" x14ac:dyDescent="0.55000000000000004">
      <c r="D16683" s="286"/>
      <c r="E16683" s="288"/>
    </row>
    <row r="16684" spans="4:5" ht="14.4" x14ac:dyDescent="0.55000000000000004">
      <c r="D16684" s="286"/>
      <c r="E16684" s="288"/>
    </row>
    <row r="16685" spans="4:5" ht="14.4" x14ac:dyDescent="0.55000000000000004">
      <c r="D16685" s="286"/>
      <c r="E16685" s="288"/>
    </row>
    <row r="16686" spans="4:5" ht="14.4" x14ac:dyDescent="0.55000000000000004">
      <c r="D16686" s="286"/>
      <c r="E16686" s="288"/>
    </row>
    <row r="16687" spans="4:5" ht="14.4" x14ac:dyDescent="0.55000000000000004">
      <c r="D16687" s="286"/>
      <c r="E16687" s="288"/>
    </row>
    <row r="16688" spans="4:5" ht="14.4" x14ac:dyDescent="0.55000000000000004">
      <c r="D16688" s="286"/>
      <c r="E16688" s="288"/>
    </row>
    <row r="16689" spans="4:5" ht="14.4" x14ac:dyDescent="0.55000000000000004">
      <c r="D16689" s="286"/>
      <c r="E16689" s="288"/>
    </row>
    <row r="16690" spans="4:5" ht="14.4" x14ac:dyDescent="0.55000000000000004">
      <c r="D16690" s="286"/>
      <c r="E16690" s="288"/>
    </row>
    <row r="16691" spans="4:5" ht="14.4" x14ac:dyDescent="0.55000000000000004">
      <c r="D16691" s="286"/>
      <c r="E16691" s="288"/>
    </row>
    <row r="16692" spans="4:5" ht="14.4" x14ac:dyDescent="0.55000000000000004">
      <c r="D16692" s="286"/>
      <c r="E16692" s="288"/>
    </row>
    <row r="16693" spans="4:5" ht="14.4" x14ac:dyDescent="0.55000000000000004">
      <c r="D16693" s="286"/>
      <c r="E16693" s="288"/>
    </row>
    <row r="16694" spans="4:5" ht="14.4" x14ac:dyDescent="0.55000000000000004">
      <c r="D16694" s="286"/>
      <c r="E16694" s="288"/>
    </row>
    <row r="16695" spans="4:5" ht="14.4" x14ac:dyDescent="0.55000000000000004">
      <c r="D16695" s="286"/>
      <c r="E16695" s="288"/>
    </row>
    <row r="16696" spans="4:5" ht="14.4" x14ac:dyDescent="0.55000000000000004">
      <c r="D16696" s="286"/>
      <c r="E16696" s="288"/>
    </row>
    <row r="16697" spans="4:5" ht="14.4" x14ac:dyDescent="0.55000000000000004">
      <c r="D16697" s="286"/>
      <c r="E16697" s="288"/>
    </row>
    <row r="16698" spans="4:5" ht="14.4" x14ac:dyDescent="0.55000000000000004">
      <c r="D16698" s="286"/>
      <c r="E16698" s="288"/>
    </row>
    <row r="16699" spans="4:5" ht="14.4" x14ac:dyDescent="0.55000000000000004">
      <c r="D16699" s="286"/>
      <c r="E16699" s="288"/>
    </row>
    <row r="16700" spans="4:5" ht="14.4" x14ac:dyDescent="0.55000000000000004">
      <c r="D16700" s="286"/>
      <c r="E16700" s="288"/>
    </row>
    <row r="16701" spans="4:5" ht="14.4" x14ac:dyDescent="0.55000000000000004">
      <c r="D16701" s="286"/>
      <c r="E16701" s="288"/>
    </row>
    <row r="16702" spans="4:5" ht="14.4" x14ac:dyDescent="0.55000000000000004">
      <c r="D16702" s="286"/>
      <c r="E16702" s="288"/>
    </row>
    <row r="16703" spans="4:5" ht="14.4" x14ac:dyDescent="0.55000000000000004">
      <c r="D16703" s="286"/>
      <c r="E16703" s="288"/>
    </row>
    <row r="16704" spans="4:5" ht="14.4" x14ac:dyDescent="0.55000000000000004">
      <c r="D16704" s="286"/>
      <c r="E16704" s="288"/>
    </row>
    <row r="16705" spans="4:5" ht="14.4" x14ac:dyDescent="0.55000000000000004">
      <c r="D16705" s="286"/>
      <c r="E16705" s="288"/>
    </row>
    <row r="16706" spans="4:5" ht="14.4" x14ac:dyDescent="0.55000000000000004">
      <c r="D16706" s="286"/>
      <c r="E16706" s="288"/>
    </row>
    <row r="16707" spans="4:5" ht="14.4" x14ac:dyDescent="0.55000000000000004">
      <c r="D16707" s="286"/>
      <c r="E16707" s="288"/>
    </row>
    <row r="16708" spans="4:5" ht="14.4" x14ac:dyDescent="0.55000000000000004">
      <c r="D16708" s="286"/>
      <c r="E16708" s="288"/>
    </row>
    <row r="16709" spans="4:5" ht="14.4" x14ac:dyDescent="0.55000000000000004">
      <c r="D16709" s="286"/>
      <c r="E16709" s="288"/>
    </row>
    <row r="16710" spans="4:5" ht="14.4" x14ac:dyDescent="0.55000000000000004">
      <c r="D16710" s="286"/>
      <c r="E16710" s="288"/>
    </row>
    <row r="16711" spans="4:5" ht="14.4" x14ac:dyDescent="0.55000000000000004">
      <c r="D16711" s="286"/>
      <c r="E16711" s="288"/>
    </row>
    <row r="16712" spans="4:5" ht="14.4" x14ac:dyDescent="0.55000000000000004">
      <c r="D16712" s="286"/>
      <c r="E16712" s="288"/>
    </row>
    <row r="16713" spans="4:5" ht="14.4" x14ac:dyDescent="0.55000000000000004">
      <c r="D16713" s="286"/>
      <c r="E16713" s="288"/>
    </row>
    <row r="16714" spans="4:5" ht="14.4" x14ac:dyDescent="0.55000000000000004">
      <c r="D16714" s="286"/>
      <c r="E16714" s="288"/>
    </row>
    <row r="16715" spans="4:5" ht="14.4" x14ac:dyDescent="0.55000000000000004">
      <c r="D16715" s="286"/>
      <c r="E16715" s="288"/>
    </row>
    <row r="16716" spans="4:5" ht="14.4" x14ac:dyDescent="0.55000000000000004">
      <c r="D16716" s="286"/>
      <c r="E16716" s="288"/>
    </row>
    <row r="16717" spans="4:5" ht="14.4" x14ac:dyDescent="0.55000000000000004">
      <c r="D16717" s="286"/>
      <c r="E16717" s="288"/>
    </row>
    <row r="16718" spans="4:5" ht="14.4" x14ac:dyDescent="0.55000000000000004">
      <c r="D16718" s="286"/>
      <c r="E16718" s="288"/>
    </row>
    <row r="16719" spans="4:5" ht="14.4" x14ac:dyDescent="0.55000000000000004">
      <c r="D16719" s="286"/>
      <c r="E16719" s="288"/>
    </row>
    <row r="16720" spans="4:5" ht="14.4" x14ac:dyDescent="0.55000000000000004">
      <c r="D16720" s="286"/>
      <c r="E16720" s="288"/>
    </row>
    <row r="16721" spans="4:5" ht="14.4" x14ac:dyDescent="0.55000000000000004">
      <c r="D16721" s="286"/>
      <c r="E16721" s="288"/>
    </row>
    <row r="16722" spans="4:5" ht="14.4" x14ac:dyDescent="0.55000000000000004">
      <c r="D16722" s="286"/>
      <c r="E16722" s="288"/>
    </row>
    <row r="16723" spans="4:5" ht="14.4" x14ac:dyDescent="0.55000000000000004">
      <c r="D16723" s="286"/>
      <c r="E16723" s="288"/>
    </row>
    <row r="16724" spans="4:5" ht="14.4" x14ac:dyDescent="0.55000000000000004">
      <c r="D16724" s="286"/>
      <c r="E16724" s="288"/>
    </row>
    <row r="16725" spans="4:5" ht="14.4" x14ac:dyDescent="0.55000000000000004">
      <c r="D16725" s="286"/>
      <c r="E16725" s="288"/>
    </row>
    <row r="16726" spans="4:5" ht="14.4" x14ac:dyDescent="0.55000000000000004">
      <c r="D16726" s="286"/>
      <c r="E16726" s="288"/>
    </row>
    <row r="16727" spans="4:5" ht="14.4" x14ac:dyDescent="0.55000000000000004">
      <c r="D16727" s="286"/>
      <c r="E16727" s="288"/>
    </row>
    <row r="16728" spans="4:5" ht="14.4" x14ac:dyDescent="0.55000000000000004">
      <c r="D16728" s="286"/>
      <c r="E16728" s="288"/>
    </row>
    <row r="16729" spans="4:5" ht="14.4" x14ac:dyDescent="0.55000000000000004">
      <c r="D16729" s="286"/>
      <c r="E16729" s="288"/>
    </row>
    <row r="16730" spans="4:5" ht="14.4" x14ac:dyDescent="0.55000000000000004">
      <c r="D16730" s="286"/>
      <c r="E16730" s="288"/>
    </row>
    <row r="16731" spans="4:5" ht="14.4" x14ac:dyDescent="0.55000000000000004">
      <c r="D16731" s="286"/>
      <c r="E16731" s="288"/>
    </row>
    <row r="16732" spans="4:5" ht="14.4" x14ac:dyDescent="0.55000000000000004">
      <c r="D16732" s="286"/>
      <c r="E16732" s="288"/>
    </row>
    <row r="16733" spans="4:5" ht="14.4" x14ac:dyDescent="0.55000000000000004">
      <c r="D16733" s="286"/>
      <c r="E16733" s="288"/>
    </row>
    <row r="16734" spans="4:5" ht="14.4" x14ac:dyDescent="0.55000000000000004">
      <c r="D16734" s="286"/>
      <c r="E16734" s="288"/>
    </row>
    <row r="16735" spans="4:5" ht="14.4" x14ac:dyDescent="0.55000000000000004">
      <c r="D16735" s="286"/>
      <c r="E16735" s="288"/>
    </row>
    <row r="16736" spans="4:5" ht="14.4" x14ac:dyDescent="0.55000000000000004">
      <c r="D16736" s="286"/>
      <c r="E16736" s="288"/>
    </row>
    <row r="16737" spans="4:5" ht="14.4" x14ac:dyDescent="0.55000000000000004">
      <c r="D16737" s="286"/>
      <c r="E16737" s="288"/>
    </row>
    <row r="16738" spans="4:5" ht="14.4" x14ac:dyDescent="0.55000000000000004">
      <c r="D16738" s="286"/>
      <c r="E16738" s="288"/>
    </row>
    <row r="16739" spans="4:5" ht="14.4" x14ac:dyDescent="0.55000000000000004">
      <c r="D16739" s="286"/>
      <c r="E16739" s="288"/>
    </row>
    <row r="16740" spans="4:5" ht="14.4" x14ac:dyDescent="0.55000000000000004">
      <c r="D16740" s="286"/>
      <c r="E16740" s="288"/>
    </row>
    <row r="16741" spans="4:5" ht="14.4" x14ac:dyDescent="0.55000000000000004">
      <c r="D16741" s="286"/>
      <c r="E16741" s="288"/>
    </row>
    <row r="16742" spans="4:5" ht="14.4" x14ac:dyDescent="0.55000000000000004">
      <c r="D16742" s="286"/>
      <c r="E16742" s="288"/>
    </row>
    <row r="16743" spans="4:5" ht="14.4" x14ac:dyDescent="0.55000000000000004">
      <c r="D16743" s="286"/>
      <c r="E16743" s="288"/>
    </row>
    <row r="16744" spans="4:5" ht="14.4" x14ac:dyDescent="0.55000000000000004">
      <c r="D16744" s="286"/>
      <c r="E16744" s="288"/>
    </row>
    <row r="16745" spans="4:5" ht="14.4" x14ac:dyDescent="0.55000000000000004">
      <c r="D16745" s="286"/>
      <c r="E16745" s="288"/>
    </row>
    <row r="16746" spans="4:5" ht="14.4" x14ac:dyDescent="0.55000000000000004">
      <c r="D16746" s="286"/>
      <c r="E16746" s="288"/>
    </row>
    <row r="16747" spans="4:5" ht="14.4" x14ac:dyDescent="0.55000000000000004">
      <c r="D16747" s="286"/>
      <c r="E16747" s="288"/>
    </row>
    <row r="16748" spans="4:5" ht="14.4" x14ac:dyDescent="0.55000000000000004">
      <c r="D16748" s="286"/>
      <c r="E16748" s="288"/>
    </row>
    <row r="16749" spans="4:5" ht="14.4" x14ac:dyDescent="0.55000000000000004">
      <c r="D16749" s="286"/>
      <c r="E16749" s="288"/>
    </row>
    <row r="16750" spans="4:5" ht="14.4" x14ac:dyDescent="0.55000000000000004">
      <c r="D16750" s="286"/>
      <c r="E16750" s="288"/>
    </row>
    <row r="16751" spans="4:5" ht="14.4" x14ac:dyDescent="0.55000000000000004">
      <c r="D16751" s="286"/>
      <c r="E16751" s="288"/>
    </row>
    <row r="16752" spans="4:5" ht="14.4" x14ac:dyDescent="0.55000000000000004">
      <c r="D16752" s="286"/>
      <c r="E16752" s="288"/>
    </row>
    <row r="16753" spans="4:5" ht="14.4" x14ac:dyDescent="0.55000000000000004">
      <c r="D16753" s="286"/>
      <c r="E16753" s="288"/>
    </row>
    <row r="16754" spans="4:5" ht="14.4" x14ac:dyDescent="0.55000000000000004">
      <c r="D16754" s="286"/>
      <c r="E16754" s="288"/>
    </row>
    <row r="16755" spans="4:5" ht="14.4" x14ac:dyDescent="0.55000000000000004">
      <c r="D16755" s="286"/>
      <c r="E16755" s="288"/>
    </row>
    <row r="16756" spans="4:5" ht="14.4" x14ac:dyDescent="0.55000000000000004">
      <c r="D16756" s="286"/>
      <c r="E16756" s="288"/>
    </row>
    <row r="16757" spans="4:5" ht="14.4" x14ac:dyDescent="0.55000000000000004">
      <c r="D16757" s="286"/>
      <c r="E16757" s="288"/>
    </row>
    <row r="16758" spans="4:5" ht="14.4" x14ac:dyDescent="0.55000000000000004">
      <c r="D16758" s="286"/>
      <c r="E16758" s="288"/>
    </row>
    <row r="16759" spans="4:5" ht="14.4" x14ac:dyDescent="0.55000000000000004">
      <c r="D16759" s="286"/>
      <c r="E16759" s="288"/>
    </row>
    <row r="16760" spans="4:5" ht="14.4" x14ac:dyDescent="0.55000000000000004">
      <c r="D16760" s="286"/>
      <c r="E16760" s="288"/>
    </row>
    <row r="16761" spans="4:5" ht="14.4" x14ac:dyDescent="0.55000000000000004">
      <c r="D16761" s="286"/>
      <c r="E16761" s="288"/>
    </row>
    <row r="16762" spans="4:5" ht="14.4" x14ac:dyDescent="0.55000000000000004">
      <c r="D16762" s="286"/>
      <c r="E16762" s="288"/>
    </row>
    <row r="16763" spans="4:5" ht="14.4" x14ac:dyDescent="0.55000000000000004">
      <c r="D16763" s="286"/>
      <c r="E16763" s="288"/>
    </row>
    <row r="16764" spans="4:5" ht="14.4" x14ac:dyDescent="0.55000000000000004">
      <c r="D16764" s="286"/>
      <c r="E16764" s="288"/>
    </row>
    <row r="16765" spans="4:5" ht="14.4" x14ac:dyDescent="0.55000000000000004">
      <c r="D16765" s="286"/>
      <c r="E16765" s="288"/>
    </row>
    <row r="16766" spans="4:5" ht="14.4" x14ac:dyDescent="0.55000000000000004">
      <c r="D16766" s="286"/>
      <c r="E16766" s="288"/>
    </row>
    <row r="16767" spans="4:5" ht="14.4" x14ac:dyDescent="0.55000000000000004">
      <c r="D16767" s="286"/>
      <c r="E16767" s="288"/>
    </row>
    <row r="16768" spans="4:5" ht="14.4" x14ac:dyDescent="0.55000000000000004">
      <c r="D16768" s="286"/>
      <c r="E16768" s="288"/>
    </row>
    <row r="16769" spans="4:5" ht="14.4" x14ac:dyDescent="0.55000000000000004">
      <c r="D16769" s="286"/>
      <c r="E16769" s="288"/>
    </row>
    <row r="16770" spans="4:5" ht="14.4" x14ac:dyDescent="0.55000000000000004">
      <c r="D16770" s="286"/>
      <c r="E16770" s="288"/>
    </row>
    <row r="16771" spans="4:5" ht="14.4" x14ac:dyDescent="0.55000000000000004">
      <c r="D16771" s="286"/>
      <c r="E16771" s="288"/>
    </row>
    <row r="16772" spans="4:5" ht="14.4" x14ac:dyDescent="0.55000000000000004">
      <c r="D16772" s="286"/>
      <c r="E16772" s="288"/>
    </row>
    <row r="16773" spans="4:5" ht="14.4" x14ac:dyDescent="0.55000000000000004">
      <c r="D16773" s="286"/>
      <c r="E16773" s="288"/>
    </row>
    <row r="16774" spans="4:5" ht="14.4" x14ac:dyDescent="0.55000000000000004">
      <c r="D16774" s="286"/>
      <c r="E16774" s="288"/>
    </row>
    <row r="16775" spans="4:5" ht="14.4" x14ac:dyDescent="0.55000000000000004">
      <c r="D16775" s="286"/>
      <c r="E16775" s="288"/>
    </row>
    <row r="16776" spans="4:5" ht="14.4" x14ac:dyDescent="0.55000000000000004">
      <c r="D16776" s="286"/>
      <c r="E16776" s="288"/>
    </row>
    <row r="16777" spans="4:5" ht="14.4" x14ac:dyDescent="0.55000000000000004">
      <c r="D16777" s="286"/>
      <c r="E16777" s="288"/>
    </row>
    <row r="16778" spans="4:5" ht="14.4" x14ac:dyDescent="0.55000000000000004">
      <c r="D16778" s="286"/>
      <c r="E16778" s="288"/>
    </row>
    <row r="16779" spans="4:5" ht="14.4" x14ac:dyDescent="0.55000000000000004">
      <c r="D16779" s="286"/>
      <c r="E16779" s="288"/>
    </row>
    <row r="16780" spans="4:5" ht="14.4" x14ac:dyDescent="0.55000000000000004">
      <c r="D16780" s="286"/>
      <c r="E16780" s="288"/>
    </row>
    <row r="16781" spans="4:5" ht="14.4" x14ac:dyDescent="0.55000000000000004">
      <c r="D16781" s="286"/>
      <c r="E16781" s="288"/>
    </row>
    <row r="16782" spans="4:5" ht="14.4" x14ac:dyDescent="0.55000000000000004">
      <c r="D16782" s="286"/>
      <c r="E16782" s="288"/>
    </row>
    <row r="16783" spans="4:5" ht="14.4" x14ac:dyDescent="0.55000000000000004">
      <c r="D16783" s="286"/>
      <c r="E16783" s="288"/>
    </row>
    <row r="16784" spans="4:5" ht="14.4" x14ac:dyDescent="0.55000000000000004">
      <c r="D16784" s="286"/>
      <c r="E16784" s="288"/>
    </row>
    <row r="16785" spans="4:5" ht="14.4" x14ac:dyDescent="0.55000000000000004">
      <c r="D16785" s="286"/>
      <c r="E16785" s="288"/>
    </row>
    <row r="16786" spans="4:5" ht="14.4" x14ac:dyDescent="0.55000000000000004">
      <c r="D16786" s="286"/>
      <c r="E16786" s="288"/>
    </row>
    <row r="16787" spans="4:5" ht="14.4" x14ac:dyDescent="0.55000000000000004">
      <c r="D16787" s="286"/>
      <c r="E16787" s="288"/>
    </row>
    <row r="16788" spans="4:5" ht="14.4" x14ac:dyDescent="0.55000000000000004">
      <c r="D16788" s="286"/>
      <c r="E16788" s="288"/>
    </row>
    <row r="16789" spans="4:5" ht="14.4" x14ac:dyDescent="0.55000000000000004">
      <c r="D16789" s="286"/>
      <c r="E16789" s="288"/>
    </row>
    <row r="16790" spans="4:5" ht="14.4" x14ac:dyDescent="0.55000000000000004">
      <c r="D16790" s="286"/>
      <c r="E16790" s="288"/>
    </row>
    <row r="16791" spans="4:5" ht="14.4" x14ac:dyDescent="0.55000000000000004">
      <c r="D16791" s="286"/>
      <c r="E16791" s="288"/>
    </row>
    <row r="16792" spans="4:5" ht="14.4" x14ac:dyDescent="0.55000000000000004">
      <c r="D16792" s="286"/>
      <c r="E16792" s="288"/>
    </row>
    <row r="16793" spans="4:5" ht="14.4" x14ac:dyDescent="0.55000000000000004">
      <c r="D16793" s="286"/>
      <c r="E16793" s="288"/>
    </row>
    <row r="16794" spans="4:5" ht="14.4" x14ac:dyDescent="0.55000000000000004">
      <c r="D16794" s="286"/>
      <c r="E16794" s="288"/>
    </row>
    <row r="16795" spans="4:5" ht="14.4" x14ac:dyDescent="0.55000000000000004">
      <c r="D16795" s="286"/>
      <c r="E16795" s="288"/>
    </row>
    <row r="16796" spans="4:5" ht="14.4" x14ac:dyDescent="0.55000000000000004">
      <c r="D16796" s="286"/>
      <c r="E16796" s="288"/>
    </row>
    <row r="16797" spans="4:5" ht="14.4" x14ac:dyDescent="0.55000000000000004">
      <c r="D16797" s="286"/>
      <c r="E16797" s="288"/>
    </row>
    <row r="16798" spans="4:5" ht="14.4" x14ac:dyDescent="0.55000000000000004">
      <c r="D16798" s="286"/>
      <c r="E16798" s="288"/>
    </row>
    <row r="16799" spans="4:5" ht="14.4" x14ac:dyDescent="0.55000000000000004">
      <c r="D16799" s="286"/>
      <c r="E16799" s="288"/>
    </row>
    <row r="16800" spans="4:5" ht="14.4" x14ac:dyDescent="0.55000000000000004">
      <c r="D16800" s="286"/>
      <c r="E16800" s="288"/>
    </row>
    <row r="16801" spans="4:5" ht="14.4" x14ac:dyDescent="0.55000000000000004">
      <c r="D16801" s="286"/>
      <c r="E16801" s="288"/>
    </row>
    <row r="16802" spans="4:5" ht="14.4" x14ac:dyDescent="0.55000000000000004">
      <c r="D16802" s="286"/>
      <c r="E16802" s="288"/>
    </row>
    <row r="16803" spans="4:5" ht="14.4" x14ac:dyDescent="0.55000000000000004">
      <c r="D16803" s="286"/>
      <c r="E16803" s="288"/>
    </row>
    <row r="16804" spans="4:5" ht="14.4" x14ac:dyDescent="0.55000000000000004">
      <c r="D16804" s="286"/>
      <c r="E16804" s="288"/>
    </row>
    <row r="16805" spans="4:5" ht="14.4" x14ac:dyDescent="0.55000000000000004">
      <c r="D16805" s="286"/>
      <c r="E16805" s="288"/>
    </row>
    <row r="16806" spans="4:5" ht="14.4" x14ac:dyDescent="0.55000000000000004">
      <c r="D16806" s="286"/>
      <c r="E16806" s="288"/>
    </row>
    <row r="16807" spans="4:5" ht="14.4" x14ac:dyDescent="0.55000000000000004">
      <c r="D16807" s="286"/>
      <c r="E16807" s="288"/>
    </row>
    <row r="16808" spans="4:5" ht="14.4" x14ac:dyDescent="0.55000000000000004">
      <c r="D16808" s="286"/>
      <c r="E16808" s="288"/>
    </row>
    <row r="16809" spans="4:5" ht="14.4" x14ac:dyDescent="0.55000000000000004">
      <c r="D16809" s="286"/>
      <c r="E16809" s="288"/>
    </row>
    <row r="16810" spans="4:5" ht="14.4" x14ac:dyDescent="0.55000000000000004">
      <c r="D16810" s="286"/>
      <c r="E16810" s="288"/>
    </row>
    <row r="16811" spans="4:5" ht="14.4" x14ac:dyDescent="0.55000000000000004">
      <c r="D16811" s="286"/>
      <c r="E16811" s="288"/>
    </row>
    <row r="16812" spans="4:5" ht="14.4" x14ac:dyDescent="0.55000000000000004">
      <c r="D16812" s="286"/>
      <c r="E16812" s="288"/>
    </row>
    <row r="16813" spans="4:5" ht="14.4" x14ac:dyDescent="0.55000000000000004">
      <c r="D16813" s="286"/>
      <c r="E16813" s="288"/>
    </row>
    <row r="16814" spans="4:5" ht="14.4" x14ac:dyDescent="0.55000000000000004">
      <c r="D16814" s="286"/>
      <c r="E16814" s="288"/>
    </row>
    <row r="16815" spans="4:5" ht="14.4" x14ac:dyDescent="0.55000000000000004">
      <c r="D16815" s="286"/>
      <c r="E16815" s="288"/>
    </row>
    <row r="16816" spans="4:5" ht="14.4" x14ac:dyDescent="0.55000000000000004">
      <c r="D16816" s="286"/>
      <c r="E16816" s="288"/>
    </row>
    <row r="16817" spans="4:5" ht="14.4" x14ac:dyDescent="0.55000000000000004">
      <c r="D16817" s="286"/>
      <c r="E16817" s="288"/>
    </row>
    <row r="16818" spans="4:5" ht="14.4" x14ac:dyDescent="0.55000000000000004">
      <c r="D16818" s="286"/>
      <c r="E16818" s="288"/>
    </row>
    <row r="16819" spans="4:5" ht="14.4" x14ac:dyDescent="0.55000000000000004">
      <c r="D16819" s="286"/>
      <c r="E16819" s="288"/>
    </row>
    <row r="16820" spans="4:5" ht="14.4" x14ac:dyDescent="0.55000000000000004">
      <c r="D16820" s="286"/>
      <c r="E16820" s="288"/>
    </row>
    <row r="16821" spans="4:5" ht="14.4" x14ac:dyDescent="0.55000000000000004">
      <c r="D16821" s="286"/>
      <c r="E16821" s="288"/>
    </row>
    <row r="16822" spans="4:5" ht="14.4" x14ac:dyDescent="0.55000000000000004">
      <c r="D16822" s="286"/>
      <c r="E16822" s="288"/>
    </row>
    <row r="16823" spans="4:5" ht="14.4" x14ac:dyDescent="0.55000000000000004">
      <c r="D16823" s="286"/>
      <c r="E16823" s="288"/>
    </row>
    <row r="16824" spans="4:5" ht="14.4" x14ac:dyDescent="0.55000000000000004">
      <c r="D16824" s="286"/>
      <c r="E16824" s="288"/>
    </row>
    <row r="16825" spans="4:5" ht="14.4" x14ac:dyDescent="0.55000000000000004">
      <c r="D16825" s="286"/>
      <c r="E16825" s="288"/>
    </row>
    <row r="16826" spans="4:5" ht="14.4" x14ac:dyDescent="0.55000000000000004">
      <c r="D16826" s="286"/>
      <c r="E16826" s="288"/>
    </row>
    <row r="16827" spans="4:5" ht="14.4" x14ac:dyDescent="0.55000000000000004">
      <c r="D16827" s="286"/>
      <c r="E16827" s="288"/>
    </row>
    <row r="16828" spans="4:5" ht="14.4" x14ac:dyDescent="0.55000000000000004">
      <c r="D16828" s="286"/>
      <c r="E16828" s="288"/>
    </row>
    <row r="16829" spans="4:5" ht="14.4" x14ac:dyDescent="0.55000000000000004">
      <c r="D16829" s="286"/>
      <c r="E16829" s="288"/>
    </row>
    <row r="16830" spans="4:5" ht="14.4" x14ac:dyDescent="0.55000000000000004">
      <c r="D16830" s="286"/>
      <c r="E16830" s="288"/>
    </row>
    <row r="16831" spans="4:5" ht="14.4" x14ac:dyDescent="0.55000000000000004">
      <c r="D16831" s="286"/>
      <c r="E16831" s="288"/>
    </row>
    <row r="16832" spans="4:5" ht="14.4" x14ac:dyDescent="0.55000000000000004">
      <c r="D16832" s="286"/>
      <c r="E16832" s="288"/>
    </row>
    <row r="16833" spans="4:5" ht="14.4" x14ac:dyDescent="0.55000000000000004">
      <c r="D16833" s="286"/>
      <c r="E16833" s="288"/>
    </row>
    <row r="16834" spans="4:5" ht="14.4" x14ac:dyDescent="0.55000000000000004">
      <c r="D16834" s="286"/>
      <c r="E16834" s="288"/>
    </row>
    <row r="16835" spans="4:5" ht="14.4" x14ac:dyDescent="0.55000000000000004">
      <c r="D16835" s="286"/>
      <c r="E16835" s="288"/>
    </row>
    <row r="16836" spans="4:5" ht="14.4" x14ac:dyDescent="0.55000000000000004">
      <c r="D16836" s="286"/>
      <c r="E16836" s="288"/>
    </row>
    <row r="16837" spans="4:5" ht="14.4" x14ac:dyDescent="0.55000000000000004">
      <c r="D16837" s="286"/>
      <c r="E16837" s="288"/>
    </row>
    <row r="16838" spans="4:5" ht="14.4" x14ac:dyDescent="0.55000000000000004">
      <c r="D16838" s="286"/>
      <c r="E16838" s="288"/>
    </row>
    <row r="16839" spans="4:5" ht="14.4" x14ac:dyDescent="0.55000000000000004">
      <c r="D16839" s="286"/>
      <c r="E16839" s="288"/>
    </row>
    <row r="16840" spans="4:5" ht="14.4" x14ac:dyDescent="0.55000000000000004">
      <c r="D16840" s="286"/>
      <c r="E16840" s="288"/>
    </row>
    <row r="16841" spans="4:5" ht="14.4" x14ac:dyDescent="0.55000000000000004">
      <c r="D16841" s="286"/>
      <c r="E16841" s="288"/>
    </row>
    <row r="16842" spans="4:5" ht="14.4" x14ac:dyDescent="0.55000000000000004">
      <c r="D16842" s="286"/>
      <c r="E16842" s="288"/>
    </row>
    <row r="16843" spans="4:5" ht="14.4" x14ac:dyDescent="0.55000000000000004">
      <c r="D16843" s="286"/>
      <c r="E16843" s="288"/>
    </row>
    <row r="16844" spans="4:5" ht="14.4" x14ac:dyDescent="0.55000000000000004">
      <c r="D16844" s="286"/>
      <c r="E16844" s="288"/>
    </row>
    <row r="16845" spans="4:5" ht="14.4" x14ac:dyDescent="0.55000000000000004">
      <c r="D16845" s="286"/>
      <c r="E16845" s="288"/>
    </row>
    <row r="16846" spans="4:5" ht="14.4" x14ac:dyDescent="0.55000000000000004">
      <c r="D16846" s="286"/>
      <c r="E16846" s="288"/>
    </row>
    <row r="16847" spans="4:5" ht="14.4" x14ac:dyDescent="0.55000000000000004">
      <c r="D16847" s="286"/>
      <c r="E16847" s="288"/>
    </row>
    <row r="16848" spans="4:5" ht="14.4" x14ac:dyDescent="0.55000000000000004">
      <c r="D16848" s="286"/>
      <c r="E16848" s="288"/>
    </row>
    <row r="16849" spans="4:5" ht="14.4" x14ac:dyDescent="0.55000000000000004">
      <c r="D16849" s="286"/>
      <c r="E16849" s="288"/>
    </row>
    <row r="16850" spans="4:5" ht="14.4" x14ac:dyDescent="0.55000000000000004">
      <c r="D16850" s="286"/>
      <c r="E16850" s="288"/>
    </row>
    <row r="16851" spans="4:5" ht="14.4" x14ac:dyDescent="0.55000000000000004">
      <c r="D16851" s="286"/>
      <c r="E16851" s="288"/>
    </row>
    <row r="16852" spans="4:5" ht="14.4" x14ac:dyDescent="0.55000000000000004">
      <c r="D16852" s="286"/>
      <c r="E16852" s="288"/>
    </row>
    <row r="16853" spans="4:5" ht="14.4" x14ac:dyDescent="0.55000000000000004">
      <c r="D16853" s="286"/>
      <c r="E16853" s="288"/>
    </row>
    <row r="16854" spans="4:5" ht="14.4" x14ac:dyDescent="0.55000000000000004">
      <c r="D16854" s="286"/>
      <c r="E16854" s="288"/>
    </row>
    <row r="16855" spans="4:5" ht="14.4" x14ac:dyDescent="0.55000000000000004">
      <c r="D16855" s="286"/>
      <c r="E16855" s="288"/>
    </row>
    <row r="16856" spans="4:5" ht="14.4" x14ac:dyDescent="0.55000000000000004">
      <c r="D16856" s="286"/>
      <c r="E16856" s="288"/>
    </row>
    <row r="16857" spans="4:5" ht="14.4" x14ac:dyDescent="0.55000000000000004">
      <c r="D16857" s="286"/>
      <c r="E16857" s="288"/>
    </row>
    <row r="16858" spans="4:5" ht="14.4" x14ac:dyDescent="0.55000000000000004">
      <c r="D16858" s="286"/>
      <c r="E16858" s="288"/>
    </row>
    <row r="16859" spans="4:5" ht="14.4" x14ac:dyDescent="0.55000000000000004">
      <c r="D16859" s="286"/>
      <c r="E16859" s="288"/>
    </row>
    <row r="16860" spans="4:5" ht="14.4" x14ac:dyDescent="0.55000000000000004">
      <c r="D16860" s="286"/>
      <c r="E16860" s="288"/>
    </row>
    <row r="16861" spans="4:5" ht="14.4" x14ac:dyDescent="0.55000000000000004">
      <c r="D16861" s="286"/>
      <c r="E16861" s="288"/>
    </row>
    <row r="16862" spans="4:5" ht="14.4" x14ac:dyDescent="0.55000000000000004">
      <c r="D16862" s="286"/>
      <c r="E16862" s="288"/>
    </row>
    <row r="16863" spans="4:5" ht="14.4" x14ac:dyDescent="0.55000000000000004">
      <c r="D16863" s="286"/>
      <c r="E16863" s="288"/>
    </row>
    <row r="16864" spans="4:5" ht="14.4" x14ac:dyDescent="0.55000000000000004">
      <c r="D16864" s="286"/>
      <c r="E16864" s="288"/>
    </row>
    <row r="16865" spans="4:5" ht="14.4" x14ac:dyDescent="0.55000000000000004">
      <c r="D16865" s="286"/>
      <c r="E16865" s="288"/>
    </row>
    <row r="16866" spans="4:5" ht="14.4" x14ac:dyDescent="0.55000000000000004">
      <c r="D16866" s="286"/>
      <c r="E16866" s="288"/>
    </row>
    <row r="16867" spans="4:5" ht="14.4" x14ac:dyDescent="0.55000000000000004">
      <c r="D16867" s="286"/>
      <c r="E16867" s="288"/>
    </row>
    <row r="16868" spans="4:5" ht="14.4" x14ac:dyDescent="0.55000000000000004">
      <c r="D16868" s="286"/>
      <c r="E16868" s="288"/>
    </row>
    <row r="16869" spans="4:5" ht="14.4" x14ac:dyDescent="0.55000000000000004">
      <c r="D16869" s="286"/>
      <c r="E16869" s="288"/>
    </row>
    <row r="16870" spans="4:5" ht="14.4" x14ac:dyDescent="0.55000000000000004">
      <c r="D16870" s="286"/>
      <c r="E16870" s="288"/>
    </row>
    <row r="16871" spans="4:5" ht="14.4" x14ac:dyDescent="0.55000000000000004">
      <c r="D16871" s="286"/>
      <c r="E16871" s="288"/>
    </row>
    <row r="16872" spans="4:5" ht="14.4" x14ac:dyDescent="0.55000000000000004">
      <c r="D16872" s="286"/>
      <c r="E16872" s="288"/>
    </row>
    <row r="16873" spans="4:5" ht="14.4" x14ac:dyDescent="0.55000000000000004">
      <c r="D16873" s="286"/>
      <c r="E16873" s="288"/>
    </row>
    <row r="16874" spans="4:5" ht="14.4" x14ac:dyDescent="0.55000000000000004">
      <c r="D16874" s="286"/>
      <c r="E16874" s="288"/>
    </row>
    <row r="16875" spans="4:5" ht="14.4" x14ac:dyDescent="0.55000000000000004">
      <c r="D16875" s="286"/>
      <c r="E16875" s="288"/>
    </row>
    <row r="16876" spans="4:5" ht="14.4" x14ac:dyDescent="0.55000000000000004">
      <c r="D16876" s="286"/>
      <c r="E16876" s="288"/>
    </row>
    <row r="16877" spans="4:5" ht="14.4" x14ac:dyDescent="0.55000000000000004">
      <c r="D16877" s="286"/>
      <c r="E16877" s="288"/>
    </row>
    <row r="16878" spans="4:5" ht="14.4" x14ac:dyDescent="0.55000000000000004">
      <c r="D16878" s="286"/>
      <c r="E16878" s="288"/>
    </row>
    <row r="16879" spans="4:5" ht="14.4" x14ac:dyDescent="0.55000000000000004">
      <c r="D16879" s="286"/>
      <c r="E16879" s="288"/>
    </row>
    <row r="16880" spans="4:5" ht="14.4" x14ac:dyDescent="0.55000000000000004">
      <c r="D16880" s="286"/>
      <c r="E16880" s="288"/>
    </row>
    <row r="16881" spans="4:5" ht="14.4" x14ac:dyDescent="0.55000000000000004">
      <c r="D16881" s="286"/>
      <c r="E16881" s="288"/>
    </row>
    <row r="16882" spans="4:5" ht="14.4" x14ac:dyDescent="0.55000000000000004">
      <c r="D16882" s="286"/>
      <c r="E16882" s="288"/>
    </row>
    <row r="16883" spans="4:5" ht="14.4" x14ac:dyDescent="0.55000000000000004">
      <c r="D16883" s="286"/>
      <c r="E16883" s="288"/>
    </row>
    <row r="16884" spans="4:5" ht="14.4" x14ac:dyDescent="0.55000000000000004">
      <c r="D16884" s="286"/>
      <c r="E16884" s="288"/>
    </row>
    <row r="16885" spans="4:5" ht="14.4" x14ac:dyDescent="0.55000000000000004">
      <c r="D16885" s="286"/>
      <c r="E16885" s="288"/>
    </row>
    <row r="16886" spans="4:5" ht="14.4" x14ac:dyDescent="0.55000000000000004">
      <c r="D16886" s="286"/>
      <c r="E16886" s="288"/>
    </row>
    <row r="16887" spans="4:5" ht="14.4" x14ac:dyDescent="0.55000000000000004">
      <c r="D16887" s="286"/>
      <c r="E16887" s="288"/>
    </row>
    <row r="16888" spans="4:5" ht="14.4" x14ac:dyDescent="0.55000000000000004">
      <c r="D16888" s="286"/>
      <c r="E16888" s="288"/>
    </row>
    <row r="16889" spans="4:5" ht="14.4" x14ac:dyDescent="0.55000000000000004">
      <c r="D16889" s="286"/>
      <c r="E16889" s="288"/>
    </row>
    <row r="16890" spans="4:5" ht="14.4" x14ac:dyDescent="0.55000000000000004">
      <c r="D16890" s="286"/>
      <c r="E16890" s="288"/>
    </row>
    <row r="16891" spans="4:5" ht="14.4" x14ac:dyDescent="0.55000000000000004">
      <c r="D16891" s="286"/>
      <c r="E16891" s="288"/>
    </row>
    <row r="16892" spans="4:5" ht="14.4" x14ac:dyDescent="0.55000000000000004">
      <c r="D16892" s="286"/>
      <c r="E16892" s="288"/>
    </row>
    <row r="16893" spans="4:5" ht="14.4" x14ac:dyDescent="0.55000000000000004">
      <c r="D16893" s="286"/>
      <c r="E16893" s="288"/>
    </row>
    <row r="16894" spans="4:5" ht="14.4" x14ac:dyDescent="0.55000000000000004">
      <c r="D16894" s="286"/>
      <c r="E16894" s="288"/>
    </row>
    <row r="16895" spans="4:5" ht="14.4" x14ac:dyDescent="0.55000000000000004">
      <c r="D16895" s="286"/>
      <c r="E16895" s="288"/>
    </row>
    <row r="16896" spans="4:5" ht="14.4" x14ac:dyDescent="0.55000000000000004">
      <c r="D16896" s="286"/>
      <c r="E16896" s="288"/>
    </row>
    <row r="16897" spans="4:5" ht="14.4" x14ac:dyDescent="0.55000000000000004">
      <c r="D16897" s="286"/>
      <c r="E16897" s="288"/>
    </row>
    <row r="16898" spans="4:5" ht="14.4" x14ac:dyDescent="0.55000000000000004">
      <c r="D16898" s="286"/>
      <c r="E16898" s="288"/>
    </row>
    <row r="16899" spans="4:5" ht="14.4" x14ac:dyDescent="0.55000000000000004">
      <c r="D16899" s="286"/>
      <c r="E16899" s="288"/>
    </row>
    <row r="16900" spans="4:5" ht="14.4" x14ac:dyDescent="0.55000000000000004">
      <c r="D16900" s="286"/>
      <c r="E16900" s="288"/>
    </row>
    <row r="16901" spans="4:5" ht="14.4" x14ac:dyDescent="0.55000000000000004">
      <c r="D16901" s="286"/>
      <c r="E16901" s="288"/>
    </row>
    <row r="16902" spans="4:5" ht="14.4" x14ac:dyDescent="0.55000000000000004">
      <c r="D16902" s="286"/>
      <c r="E16902" s="288"/>
    </row>
    <row r="16903" spans="4:5" ht="14.4" x14ac:dyDescent="0.55000000000000004">
      <c r="D16903" s="286"/>
      <c r="E16903" s="288"/>
    </row>
    <row r="16904" spans="4:5" ht="14.4" x14ac:dyDescent="0.55000000000000004">
      <c r="D16904" s="286"/>
      <c r="E16904" s="288"/>
    </row>
    <row r="16905" spans="4:5" ht="14.4" x14ac:dyDescent="0.55000000000000004">
      <c r="D16905" s="286"/>
      <c r="E16905" s="288"/>
    </row>
    <row r="16906" spans="4:5" ht="14.4" x14ac:dyDescent="0.55000000000000004">
      <c r="D16906" s="286"/>
      <c r="E16906" s="288"/>
    </row>
    <row r="16907" spans="4:5" ht="14.4" x14ac:dyDescent="0.55000000000000004">
      <c r="D16907" s="286"/>
      <c r="E16907" s="288"/>
    </row>
    <row r="16908" spans="4:5" ht="14.4" x14ac:dyDescent="0.55000000000000004">
      <c r="D16908" s="286"/>
      <c r="E16908" s="288"/>
    </row>
    <row r="16909" spans="4:5" ht="14.4" x14ac:dyDescent="0.55000000000000004">
      <c r="D16909" s="286"/>
      <c r="E16909" s="288"/>
    </row>
    <row r="16910" spans="4:5" ht="14.4" x14ac:dyDescent="0.55000000000000004">
      <c r="D16910" s="286"/>
      <c r="E16910" s="288"/>
    </row>
    <row r="16911" spans="4:5" ht="14.4" x14ac:dyDescent="0.55000000000000004">
      <c r="D16911" s="286"/>
      <c r="E16911" s="288"/>
    </row>
    <row r="16912" spans="4:5" ht="14.4" x14ac:dyDescent="0.55000000000000004">
      <c r="D16912" s="286"/>
      <c r="E16912" s="288"/>
    </row>
    <row r="16913" spans="4:5" ht="14.4" x14ac:dyDescent="0.55000000000000004">
      <c r="D16913" s="286"/>
      <c r="E16913" s="288"/>
    </row>
    <row r="16914" spans="4:5" ht="14.4" x14ac:dyDescent="0.55000000000000004">
      <c r="D16914" s="286"/>
      <c r="E16914" s="288"/>
    </row>
    <row r="16915" spans="4:5" ht="14.4" x14ac:dyDescent="0.55000000000000004">
      <c r="D16915" s="286"/>
      <c r="E16915" s="288"/>
    </row>
    <row r="16916" spans="4:5" ht="14.4" x14ac:dyDescent="0.55000000000000004">
      <c r="D16916" s="286"/>
      <c r="E16916" s="288"/>
    </row>
    <row r="16917" spans="4:5" ht="14.4" x14ac:dyDescent="0.55000000000000004">
      <c r="D16917" s="286"/>
      <c r="E16917" s="288"/>
    </row>
    <row r="16918" spans="4:5" ht="14.4" x14ac:dyDescent="0.55000000000000004">
      <c r="D16918" s="286"/>
      <c r="E16918" s="288"/>
    </row>
    <row r="16919" spans="4:5" ht="14.4" x14ac:dyDescent="0.55000000000000004">
      <c r="D16919" s="286"/>
      <c r="E16919" s="288"/>
    </row>
    <row r="16920" spans="4:5" ht="14.4" x14ac:dyDescent="0.55000000000000004">
      <c r="D16920" s="286"/>
      <c r="E16920" s="288"/>
    </row>
    <row r="16921" spans="4:5" ht="14.4" x14ac:dyDescent="0.55000000000000004">
      <c r="D16921" s="286"/>
      <c r="E16921" s="288"/>
    </row>
    <row r="16922" spans="4:5" ht="14.4" x14ac:dyDescent="0.55000000000000004">
      <c r="D16922" s="286"/>
      <c r="E16922" s="288"/>
    </row>
    <row r="16923" spans="4:5" ht="14.4" x14ac:dyDescent="0.55000000000000004">
      <c r="D16923" s="286"/>
      <c r="E16923" s="288"/>
    </row>
    <row r="16924" spans="4:5" ht="14.4" x14ac:dyDescent="0.55000000000000004">
      <c r="D16924" s="286"/>
      <c r="E16924" s="288"/>
    </row>
    <row r="16925" spans="4:5" ht="14.4" x14ac:dyDescent="0.55000000000000004">
      <c r="D16925" s="286"/>
      <c r="E16925" s="288"/>
    </row>
    <row r="16926" spans="4:5" ht="14.4" x14ac:dyDescent="0.55000000000000004">
      <c r="D16926" s="286"/>
      <c r="E16926" s="288"/>
    </row>
    <row r="16927" spans="4:5" ht="14.4" x14ac:dyDescent="0.55000000000000004">
      <c r="D16927" s="286"/>
      <c r="E16927" s="288"/>
    </row>
    <row r="16928" spans="4:5" ht="14.4" x14ac:dyDescent="0.55000000000000004">
      <c r="D16928" s="286"/>
      <c r="E16928" s="288"/>
    </row>
    <row r="16929" spans="4:5" ht="14.4" x14ac:dyDescent="0.55000000000000004">
      <c r="D16929" s="286"/>
      <c r="E16929" s="288"/>
    </row>
    <row r="16930" spans="4:5" ht="14.4" x14ac:dyDescent="0.55000000000000004">
      <c r="D16930" s="286"/>
      <c r="E16930" s="288"/>
    </row>
    <row r="16931" spans="4:5" ht="14.4" x14ac:dyDescent="0.55000000000000004">
      <c r="D16931" s="286"/>
      <c r="E16931" s="288"/>
    </row>
    <row r="16932" spans="4:5" ht="14.4" x14ac:dyDescent="0.55000000000000004">
      <c r="D16932" s="286"/>
      <c r="E16932" s="288"/>
    </row>
    <row r="16933" spans="4:5" ht="14.4" x14ac:dyDescent="0.55000000000000004">
      <c r="D16933" s="286"/>
      <c r="E16933" s="288"/>
    </row>
    <row r="16934" spans="4:5" ht="14.4" x14ac:dyDescent="0.55000000000000004">
      <c r="D16934" s="286"/>
      <c r="E16934" s="288"/>
    </row>
    <row r="16935" spans="4:5" ht="14.4" x14ac:dyDescent="0.55000000000000004">
      <c r="D16935" s="286"/>
      <c r="E16935" s="288"/>
    </row>
    <row r="16936" spans="4:5" ht="14.4" x14ac:dyDescent="0.55000000000000004">
      <c r="D16936" s="286"/>
      <c r="E16936" s="288"/>
    </row>
    <row r="16937" spans="4:5" ht="14.4" x14ac:dyDescent="0.55000000000000004">
      <c r="D16937" s="286"/>
      <c r="E16937" s="288"/>
    </row>
    <row r="16938" spans="4:5" ht="14.4" x14ac:dyDescent="0.55000000000000004">
      <c r="D16938" s="286"/>
      <c r="E16938" s="288"/>
    </row>
    <row r="16939" spans="4:5" ht="14.4" x14ac:dyDescent="0.55000000000000004">
      <c r="D16939" s="286"/>
      <c r="E16939" s="288"/>
    </row>
    <row r="16940" spans="4:5" ht="14.4" x14ac:dyDescent="0.55000000000000004">
      <c r="D16940" s="286"/>
      <c r="E16940" s="288"/>
    </row>
    <row r="16941" spans="4:5" ht="14.4" x14ac:dyDescent="0.55000000000000004">
      <c r="D16941" s="286"/>
      <c r="E16941" s="288"/>
    </row>
    <row r="16942" spans="4:5" ht="14.4" x14ac:dyDescent="0.55000000000000004">
      <c r="D16942" s="286"/>
      <c r="E16942" s="288"/>
    </row>
    <row r="16943" spans="4:5" ht="14.4" x14ac:dyDescent="0.55000000000000004">
      <c r="D16943" s="286"/>
      <c r="E16943" s="288"/>
    </row>
    <row r="16944" spans="4:5" ht="14.4" x14ac:dyDescent="0.55000000000000004">
      <c r="D16944" s="286"/>
      <c r="E16944" s="288"/>
    </row>
    <row r="16945" spans="4:5" ht="14.4" x14ac:dyDescent="0.55000000000000004">
      <c r="D16945" s="286"/>
      <c r="E16945" s="288"/>
    </row>
    <row r="16946" spans="4:5" ht="14.4" x14ac:dyDescent="0.55000000000000004">
      <c r="D16946" s="286"/>
      <c r="E16946" s="288"/>
    </row>
    <row r="16947" spans="4:5" ht="14.4" x14ac:dyDescent="0.55000000000000004">
      <c r="D16947" s="286"/>
      <c r="E16947" s="288"/>
    </row>
    <row r="16948" spans="4:5" ht="14.4" x14ac:dyDescent="0.55000000000000004">
      <c r="D16948" s="286"/>
      <c r="E16948" s="288"/>
    </row>
    <row r="16949" spans="4:5" ht="14.4" x14ac:dyDescent="0.55000000000000004">
      <c r="D16949" s="286"/>
      <c r="E16949" s="288"/>
    </row>
    <row r="16950" spans="4:5" ht="14.4" x14ac:dyDescent="0.55000000000000004">
      <c r="D16950" s="286"/>
      <c r="E16950" s="288"/>
    </row>
    <row r="16951" spans="4:5" ht="14.4" x14ac:dyDescent="0.55000000000000004">
      <c r="D16951" s="286"/>
      <c r="E16951" s="288"/>
    </row>
    <row r="16952" spans="4:5" ht="14.4" x14ac:dyDescent="0.55000000000000004">
      <c r="D16952" s="286"/>
      <c r="E16952" s="288"/>
    </row>
    <row r="16953" spans="4:5" ht="14.4" x14ac:dyDescent="0.55000000000000004">
      <c r="D16953" s="286"/>
      <c r="E16953" s="288"/>
    </row>
    <row r="16954" spans="4:5" ht="14.4" x14ac:dyDescent="0.55000000000000004">
      <c r="D16954" s="286"/>
      <c r="E16954" s="288"/>
    </row>
    <row r="16955" spans="4:5" ht="14.4" x14ac:dyDescent="0.55000000000000004">
      <c r="D16955" s="286"/>
      <c r="E16955" s="288"/>
    </row>
    <row r="16956" spans="4:5" ht="14.4" x14ac:dyDescent="0.55000000000000004">
      <c r="D16956" s="286"/>
      <c r="E16956" s="288"/>
    </row>
    <row r="16957" spans="4:5" ht="14.4" x14ac:dyDescent="0.55000000000000004">
      <c r="D16957" s="286"/>
      <c r="E16957" s="288"/>
    </row>
    <row r="16958" spans="4:5" ht="14.4" x14ac:dyDescent="0.55000000000000004">
      <c r="D16958" s="286"/>
      <c r="E16958" s="288"/>
    </row>
    <row r="16959" spans="4:5" ht="14.4" x14ac:dyDescent="0.55000000000000004">
      <c r="D16959" s="286"/>
      <c r="E16959" s="288"/>
    </row>
    <row r="16960" spans="4:5" ht="14.4" x14ac:dyDescent="0.55000000000000004">
      <c r="D16960" s="286"/>
      <c r="E16960" s="288"/>
    </row>
    <row r="16961" spans="4:5" ht="14.4" x14ac:dyDescent="0.55000000000000004">
      <c r="D16961" s="286"/>
      <c r="E16961" s="288"/>
    </row>
    <row r="16962" spans="4:5" ht="14.4" x14ac:dyDescent="0.55000000000000004">
      <c r="D16962" s="286"/>
      <c r="E16962" s="288"/>
    </row>
    <row r="16963" spans="4:5" ht="14.4" x14ac:dyDescent="0.55000000000000004">
      <c r="D16963" s="286"/>
      <c r="E16963" s="288"/>
    </row>
    <row r="16964" spans="4:5" ht="14.4" x14ac:dyDescent="0.55000000000000004">
      <c r="D16964" s="286"/>
      <c r="E16964" s="288"/>
    </row>
    <row r="16965" spans="4:5" ht="14.4" x14ac:dyDescent="0.55000000000000004">
      <c r="D16965" s="286"/>
      <c r="E16965" s="288"/>
    </row>
    <row r="16966" spans="4:5" ht="14.4" x14ac:dyDescent="0.55000000000000004">
      <c r="D16966" s="286"/>
      <c r="E16966" s="288"/>
    </row>
    <row r="16967" spans="4:5" ht="14.4" x14ac:dyDescent="0.55000000000000004">
      <c r="D16967" s="286"/>
      <c r="E16967" s="288"/>
    </row>
    <row r="16968" spans="4:5" ht="14.4" x14ac:dyDescent="0.55000000000000004">
      <c r="D16968" s="286"/>
      <c r="E16968" s="288"/>
    </row>
    <row r="16969" spans="4:5" ht="14.4" x14ac:dyDescent="0.55000000000000004">
      <c r="D16969" s="286"/>
      <c r="E16969" s="288"/>
    </row>
    <row r="16970" spans="4:5" ht="14.4" x14ac:dyDescent="0.55000000000000004">
      <c r="D16970" s="286"/>
      <c r="E16970" s="288"/>
    </row>
    <row r="16971" spans="4:5" ht="14.4" x14ac:dyDescent="0.55000000000000004">
      <c r="D16971" s="286"/>
      <c r="E16971" s="288"/>
    </row>
    <row r="16972" spans="4:5" ht="14.4" x14ac:dyDescent="0.55000000000000004">
      <c r="D16972" s="286"/>
      <c r="E16972" s="288"/>
    </row>
    <row r="16973" spans="4:5" ht="14.4" x14ac:dyDescent="0.55000000000000004">
      <c r="D16973" s="286"/>
      <c r="E16973" s="288"/>
    </row>
    <row r="16974" spans="4:5" ht="14.4" x14ac:dyDescent="0.55000000000000004">
      <c r="D16974" s="286"/>
      <c r="E16974" s="288"/>
    </row>
    <row r="16975" spans="4:5" ht="14.4" x14ac:dyDescent="0.55000000000000004">
      <c r="D16975" s="286"/>
      <c r="E16975" s="288"/>
    </row>
    <row r="16976" spans="4:5" ht="14.4" x14ac:dyDescent="0.55000000000000004">
      <c r="D16976" s="286"/>
      <c r="E16976" s="288"/>
    </row>
    <row r="16977" spans="4:5" ht="14.4" x14ac:dyDescent="0.55000000000000004">
      <c r="D16977" s="286"/>
      <c r="E16977" s="288"/>
    </row>
    <row r="16978" spans="4:5" ht="14.4" x14ac:dyDescent="0.55000000000000004">
      <c r="D16978" s="286"/>
      <c r="E16978" s="288"/>
    </row>
    <row r="16979" spans="4:5" ht="14.4" x14ac:dyDescent="0.55000000000000004">
      <c r="D16979" s="286"/>
      <c r="E16979" s="288"/>
    </row>
    <row r="16980" spans="4:5" ht="14.4" x14ac:dyDescent="0.55000000000000004">
      <c r="D16980" s="286"/>
      <c r="E16980" s="288"/>
    </row>
    <row r="16981" spans="4:5" ht="14.4" x14ac:dyDescent="0.55000000000000004">
      <c r="D16981" s="286"/>
      <c r="E16981" s="288"/>
    </row>
    <row r="16982" spans="4:5" ht="14.4" x14ac:dyDescent="0.55000000000000004">
      <c r="D16982" s="286"/>
      <c r="E16982" s="288"/>
    </row>
    <row r="16983" spans="4:5" ht="14.4" x14ac:dyDescent="0.55000000000000004">
      <c r="D16983" s="286"/>
      <c r="E16983" s="288"/>
    </row>
    <row r="16984" spans="4:5" ht="14.4" x14ac:dyDescent="0.55000000000000004">
      <c r="D16984" s="286"/>
      <c r="E16984" s="288"/>
    </row>
    <row r="16985" spans="4:5" ht="14.4" x14ac:dyDescent="0.55000000000000004">
      <c r="D16985" s="286"/>
      <c r="E16985" s="288"/>
    </row>
    <row r="16986" spans="4:5" ht="14.4" x14ac:dyDescent="0.55000000000000004">
      <c r="D16986" s="286"/>
      <c r="E16986" s="288"/>
    </row>
    <row r="16987" spans="4:5" ht="14.4" x14ac:dyDescent="0.55000000000000004">
      <c r="D16987" s="286"/>
      <c r="E16987" s="288"/>
    </row>
    <row r="16988" spans="4:5" ht="14.4" x14ac:dyDescent="0.55000000000000004">
      <c r="D16988" s="286"/>
      <c r="E16988" s="288"/>
    </row>
    <row r="16989" spans="4:5" ht="14.4" x14ac:dyDescent="0.55000000000000004">
      <c r="D16989" s="286"/>
      <c r="E16989" s="288"/>
    </row>
    <row r="16990" spans="4:5" ht="14.4" x14ac:dyDescent="0.55000000000000004">
      <c r="D16990" s="286"/>
      <c r="E16990" s="288"/>
    </row>
    <row r="16991" spans="4:5" ht="14.4" x14ac:dyDescent="0.55000000000000004">
      <c r="D16991" s="286"/>
      <c r="E16991" s="288"/>
    </row>
    <row r="16992" spans="4:5" ht="14.4" x14ac:dyDescent="0.55000000000000004">
      <c r="D16992" s="286"/>
      <c r="E16992" s="288"/>
    </row>
    <row r="16993" spans="4:5" ht="14.4" x14ac:dyDescent="0.55000000000000004">
      <c r="D16993" s="286"/>
      <c r="E16993" s="288"/>
    </row>
    <row r="16994" spans="4:5" ht="14.4" x14ac:dyDescent="0.55000000000000004">
      <c r="D16994" s="286"/>
      <c r="E16994" s="288"/>
    </row>
    <row r="16995" spans="4:5" ht="14.4" x14ac:dyDescent="0.55000000000000004">
      <c r="D16995" s="286"/>
      <c r="E16995" s="288"/>
    </row>
    <row r="16996" spans="4:5" ht="14.4" x14ac:dyDescent="0.55000000000000004">
      <c r="D16996" s="286"/>
      <c r="E16996" s="288"/>
    </row>
    <row r="16997" spans="4:5" ht="14.4" x14ac:dyDescent="0.55000000000000004">
      <c r="D16997" s="286"/>
      <c r="E16997" s="288"/>
    </row>
    <row r="16998" spans="4:5" ht="14.4" x14ac:dyDescent="0.55000000000000004">
      <c r="D16998" s="286"/>
      <c r="E16998" s="288"/>
    </row>
    <row r="16999" spans="4:5" ht="14.4" x14ac:dyDescent="0.55000000000000004">
      <c r="D16999" s="286"/>
      <c r="E16999" s="288"/>
    </row>
    <row r="17000" spans="4:5" ht="14.4" x14ac:dyDescent="0.55000000000000004">
      <c r="D17000" s="286"/>
      <c r="E17000" s="288"/>
    </row>
    <row r="17001" spans="4:5" ht="14.4" x14ac:dyDescent="0.55000000000000004">
      <c r="D17001" s="286"/>
      <c r="E17001" s="288"/>
    </row>
    <row r="17002" spans="4:5" ht="14.4" x14ac:dyDescent="0.55000000000000004">
      <c r="D17002" s="286"/>
      <c r="E17002" s="288"/>
    </row>
    <row r="17003" spans="4:5" ht="14.4" x14ac:dyDescent="0.55000000000000004">
      <c r="D17003" s="286"/>
      <c r="E17003" s="288"/>
    </row>
    <row r="17004" spans="4:5" ht="14.4" x14ac:dyDescent="0.55000000000000004">
      <c r="D17004" s="286"/>
      <c r="E17004" s="288"/>
    </row>
    <row r="17005" spans="4:5" ht="14.4" x14ac:dyDescent="0.55000000000000004">
      <c r="D17005" s="286"/>
      <c r="E17005" s="288"/>
    </row>
    <row r="17006" spans="4:5" ht="14.4" x14ac:dyDescent="0.55000000000000004">
      <c r="D17006" s="286"/>
      <c r="E17006" s="288"/>
    </row>
    <row r="17007" spans="4:5" ht="14.4" x14ac:dyDescent="0.55000000000000004">
      <c r="D17007" s="286"/>
      <c r="E17007" s="288"/>
    </row>
    <row r="17008" spans="4:5" ht="14.4" x14ac:dyDescent="0.55000000000000004">
      <c r="D17008" s="286"/>
      <c r="E17008" s="288"/>
    </row>
    <row r="17009" spans="4:5" ht="14.4" x14ac:dyDescent="0.55000000000000004">
      <c r="D17009" s="286"/>
      <c r="E17009" s="288"/>
    </row>
    <row r="17010" spans="4:5" ht="14.4" x14ac:dyDescent="0.55000000000000004">
      <c r="D17010" s="286"/>
      <c r="E17010" s="288"/>
    </row>
    <row r="17011" spans="4:5" ht="14.4" x14ac:dyDescent="0.55000000000000004">
      <c r="D17011" s="286"/>
      <c r="E17011" s="288"/>
    </row>
    <row r="17012" spans="4:5" ht="14.4" x14ac:dyDescent="0.55000000000000004">
      <c r="D17012" s="286"/>
      <c r="E17012" s="288"/>
    </row>
    <row r="17013" spans="4:5" ht="14.4" x14ac:dyDescent="0.55000000000000004">
      <c r="D17013" s="286"/>
      <c r="E17013" s="288"/>
    </row>
    <row r="17014" spans="4:5" ht="14.4" x14ac:dyDescent="0.55000000000000004">
      <c r="D17014" s="286"/>
      <c r="E17014" s="288"/>
    </row>
    <row r="17015" spans="4:5" ht="14.4" x14ac:dyDescent="0.55000000000000004">
      <c r="D17015" s="286"/>
      <c r="E17015" s="288"/>
    </row>
    <row r="17016" spans="4:5" ht="14.4" x14ac:dyDescent="0.55000000000000004">
      <c r="D17016" s="286"/>
      <c r="E17016" s="288"/>
    </row>
    <row r="17017" spans="4:5" ht="14.4" x14ac:dyDescent="0.55000000000000004">
      <c r="D17017" s="286"/>
      <c r="E17017" s="288"/>
    </row>
    <row r="17018" spans="4:5" ht="14.4" x14ac:dyDescent="0.55000000000000004">
      <c r="D17018" s="286"/>
      <c r="E17018" s="288"/>
    </row>
    <row r="17019" spans="4:5" ht="14.4" x14ac:dyDescent="0.55000000000000004">
      <c r="D17019" s="286"/>
      <c r="E17019" s="288"/>
    </row>
    <row r="17020" spans="4:5" ht="14.4" x14ac:dyDescent="0.55000000000000004">
      <c r="D17020" s="286"/>
      <c r="E17020" s="288"/>
    </row>
    <row r="17021" spans="4:5" ht="14.4" x14ac:dyDescent="0.55000000000000004">
      <c r="D17021" s="286"/>
      <c r="E17021" s="288"/>
    </row>
    <row r="17022" spans="4:5" ht="14.4" x14ac:dyDescent="0.55000000000000004">
      <c r="D17022" s="286"/>
      <c r="E17022" s="288"/>
    </row>
    <row r="17023" spans="4:5" ht="14.4" x14ac:dyDescent="0.55000000000000004">
      <c r="D17023" s="286"/>
      <c r="E17023" s="288"/>
    </row>
    <row r="17024" spans="4:5" ht="14.4" x14ac:dyDescent="0.55000000000000004">
      <c r="D17024" s="286"/>
      <c r="E17024" s="288"/>
    </row>
    <row r="17025" spans="4:5" ht="14.4" x14ac:dyDescent="0.55000000000000004">
      <c r="D17025" s="286"/>
      <c r="E17025" s="288"/>
    </row>
    <row r="17026" spans="4:5" ht="14.4" x14ac:dyDescent="0.55000000000000004">
      <c r="D17026" s="286"/>
      <c r="E17026" s="288"/>
    </row>
    <row r="17027" spans="4:5" ht="14.4" x14ac:dyDescent="0.55000000000000004">
      <c r="D17027" s="286"/>
      <c r="E17027" s="288"/>
    </row>
    <row r="17028" spans="4:5" ht="14.4" x14ac:dyDescent="0.55000000000000004">
      <c r="D17028" s="286"/>
      <c r="E17028" s="288"/>
    </row>
    <row r="17029" spans="4:5" ht="14.4" x14ac:dyDescent="0.55000000000000004">
      <c r="D17029" s="286"/>
      <c r="E17029" s="288"/>
    </row>
    <row r="17030" spans="4:5" ht="14.4" x14ac:dyDescent="0.55000000000000004">
      <c r="D17030" s="286"/>
      <c r="E17030" s="288"/>
    </row>
    <row r="17031" spans="4:5" ht="14.4" x14ac:dyDescent="0.55000000000000004">
      <c r="D17031" s="286"/>
      <c r="E17031" s="288"/>
    </row>
    <row r="17032" spans="4:5" ht="14.4" x14ac:dyDescent="0.55000000000000004">
      <c r="D17032" s="286"/>
      <c r="E17032" s="288"/>
    </row>
    <row r="17033" spans="4:5" ht="14.4" x14ac:dyDescent="0.55000000000000004">
      <c r="D17033" s="286"/>
      <c r="E17033" s="288"/>
    </row>
    <row r="17034" spans="4:5" ht="14.4" x14ac:dyDescent="0.55000000000000004">
      <c r="D17034" s="286"/>
      <c r="E17034" s="288"/>
    </row>
    <row r="17035" spans="4:5" ht="14.4" x14ac:dyDescent="0.55000000000000004">
      <c r="D17035" s="286"/>
      <c r="E17035" s="288"/>
    </row>
    <row r="17036" spans="4:5" ht="14.4" x14ac:dyDescent="0.55000000000000004">
      <c r="D17036" s="286"/>
      <c r="E17036" s="288"/>
    </row>
    <row r="17037" spans="4:5" ht="14.4" x14ac:dyDescent="0.55000000000000004">
      <c r="D17037" s="286"/>
      <c r="E17037" s="288"/>
    </row>
    <row r="17038" spans="4:5" ht="14.4" x14ac:dyDescent="0.55000000000000004">
      <c r="D17038" s="286"/>
      <c r="E17038" s="288"/>
    </row>
    <row r="17039" spans="4:5" ht="14.4" x14ac:dyDescent="0.55000000000000004">
      <c r="D17039" s="286"/>
      <c r="E17039" s="288"/>
    </row>
    <row r="17040" spans="4:5" ht="14.4" x14ac:dyDescent="0.55000000000000004">
      <c r="D17040" s="286"/>
      <c r="E17040" s="288"/>
    </row>
    <row r="17041" spans="4:5" ht="14.4" x14ac:dyDescent="0.55000000000000004">
      <c r="D17041" s="286"/>
      <c r="E17041" s="288"/>
    </row>
    <row r="17042" spans="4:5" ht="14.4" x14ac:dyDescent="0.55000000000000004">
      <c r="D17042" s="286"/>
      <c r="E17042" s="288"/>
    </row>
    <row r="17043" spans="4:5" ht="14.4" x14ac:dyDescent="0.55000000000000004">
      <c r="D17043" s="286"/>
      <c r="E17043" s="288"/>
    </row>
    <row r="17044" spans="4:5" ht="14.4" x14ac:dyDescent="0.55000000000000004">
      <c r="D17044" s="286"/>
      <c r="E17044" s="288"/>
    </row>
    <row r="17045" spans="4:5" ht="14.4" x14ac:dyDescent="0.55000000000000004">
      <c r="D17045" s="286"/>
      <c r="E17045" s="288"/>
    </row>
    <row r="17046" spans="4:5" ht="14.4" x14ac:dyDescent="0.55000000000000004">
      <c r="D17046" s="286"/>
      <c r="E17046" s="288"/>
    </row>
    <row r="17047" spans="4:5" ht="14.4" x14ac:dyDescent="0.55000000000000004">
      <c r="D17047" s="286"/>
      <c r="E17047" s="288"/>
    </row>
    <row r="17048" spans="4:5" ht="14.4" x14ac:dyDescent="0.55000000000000004">
      <c r="D17048" s="286"/>
      <c r="E17048" s="288"/>
    </row>
    <row r="17049" spans="4:5" ht="14.4" x14ac:dyDescent="0.55000000000000004">
      <c r="D17049" s="286"/>
      <c r="E17049" s="288"/>
    </row>
    <row r="17050" spans="4:5" ht="14.4" x14ac:dyDescent="0.55000000000000004">
      <c r="D17050" s="286"/>
      <c r="E17050" s="288"/>
    </row>
    <row r="17051" spans="4:5" ht="14.4" x14ac:dyDescent="0.55000000000000004">
      <c r="D17051" s="286"/>
      <c r="E17051" s="288"/>
    </row>
    <row r="17052" spans="4:5" ht="14.4" x14ac:dyDescent="0.55000000000000004">
      <c r="D17052" s="286"/>
      <c r="E17052" s="288"/>
    </row>
    <row r="17053" spans="4:5" ht="14.4" x14ac:dyDescent="0.55000000000000004">
      <c r="D17053" s="286"/>
      <c r="E17053" s="288"/>
    </row>
    <row r="17054" spans="4:5" ht="14.4" x14ac:dyDescent="0.55000000000000004">
      <c r="D17054" s="286"/>
      <c r="E17054" s="288"/>
    </row>
    <row r="17055" spans="4:5" ht="14.4" x14ac:dyDescent="0.55000000000000004">
      <c r="D17055" s="286"/>
      <c r="E17055" s="288"/>
    </row>
    <row r="17056" spans="4:5" ht="14.4" x14ac:dyDescent="0.55000000000000004">
      <c r="D17056" s="286"/>
      <c r="E17056" s="288"/>
    </row>
    <row r="17057" spans="4:5" ht="14.4" x14ac:dyDescent="0.55000000000000004">
      <c r="D17057" s="286"/>
      <c r="E17057" s="288"/>
    </row>
    <row r="17058" spans="4:5" ht="14.4" x14ac:dyDescent="0.55000000000000004">
      <c r="D17058" s="286"/>
      <c r="E17058" s="288"/>
    </row>
    <row r="17059" spans="4:5" ht="14.4" x14ac:dyDescent="0.55000000000000004">
      <c r="D17059" s="286"/>
      <c r="E17059" s="288"/>
    </row>
    <row r="17060" spans="4:5" ht="14.4" x14ac:dyDescent="0.55000000000000004">
      <c r="D17060" s="286"/>
      <c r="E17060" s="288"/>
    </row>
    <row r="17061" spans="4:5" ht="14.4" x14ac:dyDescent="0.55000000000000004">
      <c r="D17061" s="286"/>
      <c r="E17061" s="288"/>
    </row>
    <row r="17062" spans="4:5" ht="14.4" x14ac:dyDescent="0.55000000000000004">
      <c r="D17062" s="286"/>
      <c r="E17062" s="288"/>
    </row>
    <row r="17063" spans="4:5" ht="14.4" x14ac:dyDescent="0.55000000000000004">
      <c r="D17063" s="286"/>
      <c r="E17063" s="288"/>
    </row>
    <row r="17064" spans="4:5" ht="14.4" x14ac:dyDescent="0.55000000000000004">
      <c r="D17064" s="286"/>
      <c r="E17064" s="288"/>
    </row>
    <row r="17065" spans="4:5" ht="14.4" x14ac:dyDescent="0.55000000000000004">
      <c r="D17065" s="286"/>
      <c r="E17065" s="288"/>
    </row>
    <row r="17066" spans="4:5" ht="14.4" x14ac:dyDescent="0.55000000000000004">
      <c r="D17066" s="286"/>
      <c r="E17066" s="288"/>
    </row>
    <row r="17067" spans="4:5" ht="14.4" x14ac:dyDescent="0.55000000000000004">
      <c r="D17067" s="286"/>
      <c r="E17067" s="288"/>
    </row>
    <row r="17068" spans="4:5" ht="14.4" x14ac:dyDescent="0.55000000000000004">
      <c r="D17068" s="286"/>
      <c r="E17068" s="288"/>
    </row>
    <row r="17069" spans="4:5" ht="14.4" x14ac:dyDescent="0.55000000000000004">
      <c r="D17069" s="286"/>
      <c r="E17069" s="288"/>
    </row>
    <row r="17070" spans="4:5" ht="14.4" x14ac:dyDescent="0.55000000000000004">
      <c r="D17070" s="286"/>
      <c r="E17070" s="288"/>
    </row>
    <row r="17071" spans="4:5" ht="14.4" x14ac:dyDescent="0.55000000000000004">
      <c r="D17071" s="286"/>
      <c r="E17071" s="288"/>
    </row>
    <row r="17072" spans="4:5" ht="14.4" x14ac:dyDescent="0.55000000000000004">
      <c r="D17072" s="286"/>
      <c r="E17072" s="288"/>
    </row>
    <row r="17073" spans="4:5" ht="14.4" x14ac:dyDescent="0.55000000000000004">
      <c r="D17073" s="286"/>
      <c r="E17073" s="288"/>
    </row>
    <row r="17074" spans="4:5" ht="14.4" x14ac:dyDescent="0.55000000000000004">
      <c r="D17074" s="286"/>
      <c r="E17074" s="288"/>
    </row>
    <row r="17075" spans="4:5" ht="14.4" x14ac:dyDescent="0.55000000000000004">
      <c r="D17075" s="286"/>
      <c r="E17075" s="288"/>
    </row>
    <row r="17076" spans="4:5" ht="14.4" x14ac:dyDescent="0.55000000000000004">
      <c r="D17076" s="286"/>
      <c r="E17076" s="288"/>
    </row>
    <row r="17077" spans="4:5" ht="14.4" x14ac:dyDescent="0.55000000000000004">
      <c r="D17077" s="286"/>
      <c r="E17077" s="288"/>
    </row>
    <row r="17078" spans="4:5" ht="14.4" x14ac:dyDescent="0.55000000000000004">
      <c r="D17078" s="286"/>
      <c r="E17078" s="288"/>
    </row>
    <row r="17079" spans="4:5" ht="14.4" x14ac:dyDescent="0.55000000000000004">
      <c r="D17079" s="286"/>
      <c r="E17079" s="288"/>
    </row>
    <row r="17080" spans="4:5" ht="14.4" x14ac:dyDescent="0.55000000000000004">
      <c r="D17080" s="286"/>
      <c r="E17080" s="288"/>
    </row>
    <row r="17081" spans="4:5" ht="14.4" x14ac:dyDescent="0.55000000000000004">
      <c r="D17081" s="286"/>
      <c r="E17081" s="288"/>
    </row>
    <row r="17082" spans="4:5" ht="14.4" x14ac:dyDescent="0.55000000000000004">
      <c r="D17082" s="286"/>
      <c r="E17082" s="288"/>
    </row>
    <row r="17083" spans="4:5" ht="14.4" x14ac:dyDescent="0.55000000000000004">
      <c r="D17083" s="286"/>
      <c r="E17083" s="288"/>
    </row>
    <row r="17084" spans="4:5" ht="14.4" x14ac:dyDescent="0.55000000000000004">
      <c r="D17084" s="286"/>
      <c r="E17084" s="288"/>
    </row>
    <row r="17085" spans="4:5" ht="14.4" x14ac:dyDescent="0.55000000000000004">
      <c r="D17085" s="286"/>
      <c r="E17085" s="288"/>
    </row>
    <row r="17086" spans="4:5" ht="14.4" x14ac:dyDescent="0.55000000000000004">
      <c r="D17086" s="286"/>
      <c r="E17086" s="288"/>
    </row>
    <row r="17087" spans="4:5" ht="14.4" x14ac:dyDescent="0.55000000000000004">
      <c r="D17087" s="286"/>
      <c r="E17087" s="288"/>
    </row>
    <row r="17088" spans="4:5" ht="14.4" x14ac:dyDescent="0.55000000000000004">
      <c r="D17088" s="286"/>
      <c r="E17088" s="288"/>
    </row>
    <row r="17089" spans="4:5" ht="14.4" x14ac:dyDescent="0.55000000000000004">
      <c r="D17089" s="286"/>
      <c r="E17089" s="288"/>
    </row>
    <row r="17090" spans="4:5" ht="14.4" x14ac:dyDescent="0.55000000000000004">
      <c r="D17090" s="286"/>
      <c r="E17090" s="288"/>
    </row>
    <row r="17091" spans="4:5" ht="14.4" x14ac:dyDescent="0.55000000000000004">
      <c r="D17091" s="286"/>
      <c r="E17091" s="288"/>
    </row>
    <row r="17092" spans="4:5" ht="14.4" x14ac:dyDescent="0.55000000000000004">
      <c r="D17092" s="286"/>
      <c r="E17092" s="288"/>
    </row>
    <row r="17093" spans="4:5" ht="14.4" x14ac:dyDescent="0.55000000000000004">
      <c r="D17093" s="286"/>
      <c r="E17093" s="288"/>
    </row>
    <row r="17094" spans="4:5" ht="14.4" x14ac:dyDescent="0.55000000000000004">
      <c r="D17094" s="286"/>
      <c r="E17094" s="288"/>
    </row>
    <row r="17095" spans="4:5" ht="14.4" x14ac:dyDescent="0.55000000000000004">
      <c r="D17095" s="286"/>
      <c r="E17095" s="288"/>
    </row>
    <row r="17096" spans="4:5" ht="14.4" x14ac:dyDescent="0.55000000000000004">
      <c r="D17096" s="286"/>
      <c r="E17096" s="288"/>
    </row>
    <row r="17097" spans="4:5" ht="14.4" x14ac:dyDescent="0.55000000000000004">
      <c r="D17097" s="286"/>
      <c r="E17097" s="288"/>
    </row>
    <row r="17098" spans="4:5" ht="14.4" x14ac:dyDescent="0.55000000000000004">
      <c r="D17098" s="286"/>
      <c r="E17098" s="288"/>
    </row>
    <row r="17099" spans="4:5" ht="14.4" x14ac:dyDescent="0.55000000000000004">
      <c r="D17099" s="286"/>
      <c r="E17099" s="288"/>
    </row>
    <row r="17100" spans="4:5" ht="14.4" x14ac:dyDescent="0.55000000000000004">
      <c r="D17100" s="286"/>
      <c r="E17100" s="288"/>
    </row>
    <row r="17101" spans="4:5" ht="14.4" x14ac:dyDescent="0.55000000000000004">
      <c r="D17101" s="286"/>
      <c r="E17101" s="288"/>
    </row>
    <row r="17102" spans="4:5" ht="14.4" x14ac:dyDescent="0.55000000000000004">
      <c r="D17102" s="286"/>
      <c r="E17102" s="288"/>
    </row>
    <row r="17103" spans="4:5" ht="14.4" x14ac:dyDescent="0.55000000000000004">
      <c r="D17103" s="286"/>
      <c r="E17103" s="288"/>
    </row>
    <row r="17104" spans="4:5" ht="14.4" x14ac:dyDescent="0.55000000000000004">
      <c r="D17104" s="286"/>
      <c r="E17104" s="288"/>
    </row>
    <row r="17105" spans="4:5" ht="14.4" x14ac:dyDescent="0.55000000000000004">
      <c r="D17105" s="286"/>
      <c r="E17105" s="288"/>
    </row>
    <row r="17106" spans="4:5" ht="14.4" x14ac:dyDescent="0.55000000000000004">
      <c r="D17106" s="286"/>
      <c r="E17106" s="288"/>
    </row>
    <row r="17107" spans="4:5" ht="14.4" x14ac:dyDescent="0.55000000000000004">
      <c r="D17107" s="286"/>
      <c r="E17107" s="288"/>
    </row>
    <row r="17108" spans="4:5" ht="14.4" x14ac:dyDescent="0.55000000000000004">
      <c r="D17108" s="286"/>
      <c r="E17108" s="288"/>
    </row>
    <row r="17109" spans="4:5" ht="14.4" x14ac:dyDescent="0.55000000000000004">
      <c r="D17109" s="286"/>
      <c r="E17109" s="288"/>
    </row>
    <row r="17110" spans="4:5" ht="14.4" x14ac:dyDescent="0.55000000000000004">
      <c r="D17110" s="286"/>
      <c r="E17110" s="288"/>
    </row>
    <row r="17111" spans="4:5" ht="14.4" x14ac:dyDescent="0.55000000000000004">
      <c r="D17111" s="286"/>
      <c r="E17111" s="288"/>
    </row>
    <row r="17112" spans="4:5" ht="14.4" x14ac:dyDescent="0.55000000000000004">
      <c r="D17112" s="286"/>
      <c r="E17112" s="288"/>
    </row>
    <row r="17113" spans="4:5" ht="14.4" x14ac:dyDescent="0.55000000000000004">
      <c r="D17113" s="286"/>
      <c r="E17113" s="288"/>
    </row>
    <row r="17114" spans="4:5" ht="14.4" x14ac:dyDescent="0.55000000000000004">
      <c r="D17114" s="286"/>
      <c r="E17114" s="288"/>
    </row>
    <row r="17115" spans="4:5" ht="14.4" x14ac:dyDescent="0.55000000000000004">
      <c r="D17115" s="286"/>
      <c r="E17115" s="288"/>
    </row>
    <row r="17116" spans="4:5" ht="14.4" x14ac:dyDescent="0.55000000000000004">
      <c r="D17116" s="286"/>
      <c r="E17116" s="288"/>
    </row>
    <row r="17117" spans="4:5" ht="14.4" x14ac:dyDescent="0.55000000000000004">
      <c r="D17117" s="286"/>
      <c r="E17117" s="288"/>
    </row>
    <row r="17118" spans="4:5" ht="14.4" x14ac:dyDescent="0.55000000000000004">
      <c r="D17118" s="286"/>
      <c r="E17118" s="288"/>
    </row>
    <row r="17119" spans="4:5" ht="14.4" x14ac:dyDescent="0.55000000000000004">
      <c r="D17119" s="286"/>
      <c r="E17119" s="288"/>
    </row>
    <row r="17120" spans="4:5" ht="14.4" x14ac:dyDescent="0.55000000000000004">
      <c r="D17120" s="286"/>
      <c r="E17120" s="288"/>
    </row>
    <row r="17121" spans="4:5" ht="14.4" x14ac:dyDescent="0.55000000000000004">
      <c r="D17121" s="286"/>
      <c r="E17121" s="288"/>
    </row>
    <row r="17122" spans="4:5" ht="14.4" x14ac:dyDescent="0.55000000000000004">
      <c r="D17122" s="286"/>
      <c r="E17122" s="288"/>
    </row>
    <row r="17123" spans="4:5" ht="14.4" x14ac:dyDescent="0.55000000000000004">
      <c r="D17123" s="286"/>
      <c r="E17123" s="288"/>
    </row>
    <row r="17124" spans="4:5" ht="14.4" x14ac:dyDescent="0.55000000000000004">
      <c r="D17124" s="286"/>
      <c r="E17124" s="288"/>
    </row>
    <row r="17125" spans="4:5" ht="14.4" x14ac:dyDescent="0.55000000000000004">
      <c r="D17125" s="286"/>
      <c r="E17125" s="288"/>
    </row>
    <row r="17126" spans="4:5" ht="14.4" x14ac:dyDescent="0.55000000000000004">
      <c r="D17126" s="286"/>
      <c r="E17126" s="288"/>
    </row>
    <row r="17127" spans="4:5" ht="14.4" x14ac:dyDescent="0.55000000000000004">
      <c r="D17127" s="286"/>
      <c r="E17127" s="288"/>
    </row>
    <row r="17128" spans="4:5" ht="14.4" x14ac:dyDescent="0.55000000000000004">
      <c r="D17128" s="286"/>
      <c r="E17128" s="288"/>
    </row>
    <row r="17129" spans="4:5" ht="14.4" x14ac:dyDescent="0.55000000000000004">
      <c r="D17129" s="286"/>
      <c r="E17129" s="288"/>
    </row>
    <row r="17130" spans="4:5" ht="14.4" x14ac:dyDescent="0.55000000000000004">
      <c r="D17130" s="286"/>
      <c r="E17130" s="288"/>
    </row>
    <row r="17131" spans="4:5" ht="14.4" x14ac:dyDescent="0.55000000000000004">
      <c r="D17131" s="286"/>
      <c r="E17131" s="288"/>
    </row>
    <row r="17132" spans="4:5" ht="14.4" x14ac:dyDescent="0.55000000000000004">
      <c r="D17132" s="286"/>
      <c r="E17132" s="288"/>
    </row>
    <row r="17133" spans="4:5" ht="14.4" x14ac:dyDescent="0.55000000000000004">
      <c r="D17133" s="286"/>
      <c r="E17133" s="288"/>
    </row>
    <row r="17134" spans="4:5" ht="14.4" x14ac:dyDescent="0.55000000000000004">
      <c r="D17134" s="286"/>
      <c r="E17134" s="288"/>
    </row>
    <row r="17135" spans="4:5" ht="14.4" x14ac:dyDescent="0.55000000000000004">
      <c r="D17135" s="286"/>
      <c r="E17135" s="288"/>
    </row>
    <row r="17136" spans="4:5" ht="14.4" x14ac:dyDescent="0.55000000000000004">
      <c r="D17136" s="286"/>
      <c r="E17136" s="288"/>
    </row>
    <row r="17137" spans="4:5" ht="14.4" x14ac:dyDescent="0.55000000000000004">
      <c r="D17137" s="286"/>
      <c r="E17137" s="288"/>
    </row>
    <row r="17138" spans="4:5" ht="14.4" x14ac:dyDescent="0.55000000000000004">
      <c r="D17138" s="286"/>
      <c r="E17138" s="288"/>
    </row>
    <row r="17139" spans="4:5" ht="14.4" x14ac:dyDescent="0.55000000000000004">
      <c r="D17139" s="286"/>
      <c r="E17139" s="288"/>
    </row>
    <row r="17140" spans="4:5" ht="14.4" x14ac:dyDescent="0.55000000000000004">
      <c r="D17140" s="286"/>
      <c r="E17140" s="288"/>
    </row>
    <row r="17141" spans="4:5" ht="14.4" x14ac:dyDescent="0.55000000000000004">
      <c r="D17141" s="286"/>
      <c r="E17141" s="288"/>
    </row>
    <row r="17142" spans="4:5" ht="14.4" x14ac:dyDescent="0.55000000000000004">
      <c r="D17142" s="286"/>
      <c r="E17142" s="288"/>
    </row>
    <row r="17143" spans="4:5" ht="14.4" x14ac:dyDescent="0.55000000000000004">
      <c r="D17143" s="286"/>
      <c r="E17143" s="288"/>
    </row>
    <row r="17144" spans="4:5" ht="14.4" x14ac:dyDescent="0.55000000000000004">
      <c r="D17144" s="286"/>
      <c r="E17144" s="288"/>
    </row>
    <row r="17145" spans="4:5" ht="14.4" x14ac:dyDescent="0.55000000000000004">
      <c r="D17145" s="286"/>
      <c r="E17145" s="288"/>
    </row>
    <row r="17146" spans="4:5" ht="14.4" x14ac:dyDescent="0.55000000000000004">
      <c r="D17146" s="286"/>
      <c r="E17146" s="288"/>
    </row>
    <row r="17147" spans="4:5" ht="14.4" x14ac:dyDescent="0.55000000000000004">
      <c r="D17147" s="286"/>
      <c r="E17147" s="288"/>
    </row>
    <row r="17148" spans="4:5" ht="14.4" x14ac:dyDescent="0.55000000000000004">
      <c r="D17148" s="286"/>
      <c r="E17148" s="288"/>
    </row>
    <row r="17149" spans="4:5" ht="14.4" x14ac:dyDescent="0.55000000000000004">
      <c r="D17149" s="286"/>
      <c r="E17149" s="288"/>
    </row>
    <row r="17150" spans="4:5" ht="14.4" x14ac:dyDescent="0.55000000000000004">
      <c r="D17150" s="286"/>
      <c r="E17150" s="288"/>
    </row>
    <row r="17151" spans="4:5" ht="14.4" x14ac:dyDescent="0.55000000000000004">
      <c r="D17151" s="286"/>
      <c r="E17151" s="288"/>
    </row>
    <row r="17152" spans="4:5" ht="14.4" x14ac:dyDescent="0.55000000000000004">
      <c r="D17152" s="286"/>
      <c r="E17152" s="288"/>
    </row>
    <row r="17153" spans="4:5" ht="14.4" x14ac:dyDescent="0.55000000000000004">
      <c r="D17153" s="286"/>
      <c r="E17153" s="288"/>
    </row>
    <row r="17154" spans="4:5" ht="14.4" x14ac:dyDescent="0.55000000000000004">
      <c r="D17154" s="286"/>
      <c r="E17154" s="288"/>
    </row>
    <row r="17155" spans="4:5" ht="14.4" x14ac:dyDescent="0.55000000000000004">
      <c r="D17155" s="286"/>
      <c r="E17155" s="288"/>
    </row>
    <row r="17156" spans="4:5" ht="14.4" x14ac:dyDescent="0.55000000000000004">
      <c r="D17156" s="286"/>
      <c r="E17156" s="288"/>
    </row>
    <row r="17157" spans="4:5" ht="14.4" x14ac:dyDescent="0.55000000000000004">
      <c r="D17157" s="286"/>
      <c r="E17157" s="288"/>
    </row>
    <row r="17158" spans="4:5" ht="14.4" x14ac:dyDescent="0.55000000000000004">
      <c r="D17158" s="286"/>
      <c r="E17158" s="288"/>
    </row>
    <row r="17159" spans="4:5" ht="14.4" x14ac:dyDescent="0.55000000000000004">
      <c r="D17159" s="286"/>
      <c r="E17159" s="288"/>
    </row>
    <row r="17160" spans="4:5" ht="14.4" x14ac:dyDescent="0.55000000000000004">
      <c r="D17160" s="286"/>
      <c r="E17160" s="288"/>
    </row>
    <row r="17161" spans="4:5" ht="14.4" x14ac:dyDescent="0.55000000000000004">
      <c r="D17161" s="286"/>
      <c r="E17161" s="288"/>
    </row>
    <row r="17162" spans="4:5" ht="14.4" x14ac:dyDescent="0.55000000000000004">
      <c r="D17162" s="286"/>
      <c r="E17162" s="288"/>
    </row>
    <row r="17163" spans="4:5" ht="14.4" x14ac:dyDescent="0.55000000000000004">
      <c r="D17163" s="286"/>
      <c r="E17163" s="288"/>
    </row>
    <row r="17164" spans="4:5" ht="14.4" x14ac:dyDescent="0.55000000000000004">
      <c r="D17164" s="286"/>
      <c r="E17164" s="288"/>
    </row>
    <row r="17165" spans="4:5" ht="14.4" x14ac:dyDescent="0.55000000000000004">
      <c r="D17165" s="286"/>
      <c r="E17165" s="288"/>
    </row>
    <row r="17166" spans="4:5" ht="14.4" x14ac:dyDescent="0.55000000000000004">
      <c r="D17166" s="286"/>
      <c r="E17166" s="288"/>
    </row>
    <row r="17167" spans="4:5" ht="14.4" x14ac:dyDescent="0.55000000000000004">
      <c r="D17167" s="286"/>
      <c r="E17167" s="288"/>
    </row>
    <row r="17168" spans="4:5" ht="14.4" x14ac:dyDescent="0.55000000000000004">
      <c r="D17168" s="286"/>
      <c r="E17168" s="288"/>
    </row>
    <row r="17169" spans="4:5" ht="14.4" x14ac:dyDescent="0.55000000000000004">
      <c r="D17169" s="286"/>
      <c r="E17169" s="288"/>
    </row>
    <row r="17170" spans="4:5" ht="14.4" x14ac:dyDescent="0.55000000000000004">
      <c r="D17170" s="286"/>
      <c r="E17170" s="288"/>
    </row>
    <row r="17171" spans="4:5" ht="14.4" x14ac:dyDescent="0.55000000000000004">
      <c r="D17171" s="286"/>
      <c r="E17171" s="288"/>
    </row>
    <row r="17172" spans="4:5" ht="14.4" x14ac:dyDescent="0.55000000000000004">
      <c r="D17172" s="286"/>
      <c r="E17172" s="288"/>
    </row>
    <row r="17173" spans="4:5" ht="14.4" x14ac:dyDescent="0.55000000000000004">
      <c r="D17173" s="286"/>
      <c r="E17173" s="288"/>
    </row>
    <row r="17174" spans="4:5" ht="14.4" x14ac:dyDescent="0.55000000000000004">
      <c r="D17174" s="286"/>
      <c r="E17174" s="288"/>
    </row>
    <row r="17175" spans="4:5" ht="14.4" x14ac:dyDescent="0.55000000000000004">
      <c r="D17175" s="286"/>
      <c r="E17175" s="288"/>
    </row>
    <row r="17176" spans="4:5" ht="14.4" x14ac:dyDescent="0.55000000000000004">
      <c r="D17176" s="286"/>
      <c r="E17176" s="288"/>
    </row>
    <row r="17177" spans="4:5" ht="14.4" x14ac:dyDescent="0.55000000000000004">
      <c r="D17177" s="286"/>
      <c r="E17177" s="288"/>
    </row>
    <row r="17178" spans="4:5" ht="14.4" x14ac:dyDescent="0.55000000000000004">
      <c r="D17178" s="286"/>
      <c r="E17178" s="288"/>
    </row>
    <row r="17179" spans="4:5" ht="14.4" x14ac:dyDescent="0.55000000000000004">
      <c r="D17179" s="286"/>
      <c r="E17179" s="288"/>
    </row>
    <row r="17180" spans="4:5" ht="14.4" x14ac:dyDescent="0.55000000000000004">
      <c r="D17180" s="286"/>
      <c r="E17180" s="288"/>
    </row>
    <row r="17181" spans="4:5" ht="14.4" x14ac:dyDescent="0.55000000000000004">
      <c r="D17181" s="286"/>
      <c r="E17181" s="288"/>
    </row>
    <row r="17182" spans="4:5" ht="14.4" x14ac:dyDescent="0.55000000000000004">
      <c r="D17182" s="286"/>
      <c r="E17182" s="288"/>
    </row>
    <row r="17183" spans="4:5" ht="14.4" x14ac:dyDescent="0.55000000000000004">
      <c r="D17183" s="286"/>
      <c r="E17183" s="288"/>
    </row>
    <row r="17184" spans="4:5" ht="14.4" x14ac:dyDescent="0.55000000000000004">
      <c r="D17184" s="286"/>
      <c r="E17184" s="288"/>
    </row>
    <row r="17185" spans="4:5" ht="14.4" x14ac:dyDescent="0.55000000000000004">
      <c r="D17185" s="286"/>
      <c r="E17185" s="288"/>
    </row>
    <row r="17186" spans="4:5" ht="14.4" x14ac:dyDescent="0.55000000000000004">
      <c r="D17186" s="286"/>
      <c r="E17186" s="288"/>
    </row>
    <row r="17187" spans="4:5" ht="14.4" x14ac:dyDescent="0.55000000000000004">
      <c r="D17187" s="286"/>
      <c r="E17187" s="288"/>
    </row>
    <row r="17188" spans="4:5" ht="14.4" x14ac:dyDescent="0.55000000000000004">
      <c r="D17188" s="286"/>
      <c r="E17188" s="288"/>
    </row>
    <row r="17189" spans="4:5" ht="14.4" x14ac:dyDescent="0.55000000000000004">
      <c r="D17189" s="286"/>
      <c r="E17189" s="288"/>
    </row>
    <row r="17190" spans="4:5" ht="14.4" x14ac:dyDescent="0.55000000000000004">
      <c r="D17190" s="286"/>
      <c r="E17190" s="288"/>
    </row>
    <row r="17191" spans="4:5" ht="14.4" x14ac:dyDescent="0.55000000000000004">
      <c r="D17191" s="286"/>
      <c r="E17191" s="288"/>
    </row>
    <row r="17192" spans="4:5" ht="14.4" x14ac:dyDescent="0.55000000000000004">
      <c r="D17192" s="286"/>
      <c r="E17192" s="288"/>
    </row>
    <row r="17193" spans="4:5" ht="14.4" x14ac:dyDescent="0.55000000000000004">
      <c r="D17193" s="286"/>
      <c r="E17193" s="288"/>
    </row>
    <row r="17194" spans="4:5" ht="14.4" x14ac:dyDescent="0.55000000000000004">
      <c r="D17194" s="286"/>
      <c r="E17194" s="288"/>
    </row>
    <row r="17195" spans="4:5" ht="14.4" x14ac:dyDescent="0.55000000000000004">
      <c r="D17195" s="286"/>
      <c r="E17195" s="288"/>
    </row>
    <row r="17196" spans="4:5" ht="14.4" x14ac:dyDescent="0.55000000000000004">
      <c r="D17196" s="286"/>
      <c r="E17196" s="288"/>
    </row>
    <row r="17197" spans="4:5" ht="14.4" x14ac:dyDescent="0.55000000000000004">
      <c r="D17197" s="286"/>
      <c r="E17197" s="288"/>
    </row>
    <row r="17198" spans="4:5" ht="14.4" x14ac:dyDescent="0.55000000000000004">
      <c r="D17198" s="286"/>
      <c r="E17198" s="288"/>
    </row>
    <row r="17199" spans="4:5" ht="14.4" x14ac:dyDescent="0.55000000000000004">
      <c r="D17199" s="286"/>
      <c r="E17199" s="288"/>
    </row>
    <row r="17200" spans="4:5" ht="14.4" x14ac:dyDescent="0.55000000000000004">
      <c r="D17200" s="286"/>
      <c r="E17200" s="288"/>
    </row>
    <row r="17201" spans="4:5" ht="14.4" x14ac:dyDescent="0.55000000000000004">
      <c r="D17201" s="286"/>
      <c r="E17201" s="288"/>
    </row>
    <row r="17202" spans="4:5" ht="14.4" x14ac:dyDescent="0.55000000000000004">
      <c r="D17202" s="286"/>
      <c r="E17202" s="288"/>
    </row>
    <row r="17203" spans="4:5" ht="14.4" x14ac:dyDescent="0.55000000000000004">
      <c r="D17203" s="286"/>
      <c r="E17203" s="288"/>
    </row>
    <row r="17204" spans="4:5" ht="14.4" x14ac:dyDescent="0.55000000000000004">
      <c r="D17204" s="286"/>
      <c r="E17204" s="288"/>
    </row>
    <row r="17205" spans="4:5" ht="14.4" x14ac:dyDescent="0.55000000000000004">
      <c r="D17205" s="286"/>
      <c r="E17205" s="288"/>
    </row>
    <row r="17206" spans="4:5" ht="14.4" x14ac:dyDescent="0.55000000000000004">
      <c r="D17206" s="286"/>
      <c r="E17206" s="288"/>
    </row>
    <row r="17207" spans="4:5" ht="14.4" x14ac:dyDescent="0.55000000000000004">
      <c r="D17207" s="286"/>
      <c r="E17207" s="288"/>
    </row>
    <row r="17208" spans="4:5" ht="14.4" x14ac:dyDescent="0.55000000000000004">
      <c r="D17208" s="286"/>
      <c r="E17208" s="288"/>
    </row>
    <row r="17209" spans="4:5" ht="14.4" x14ac:dyDescent="0.55000000000000004">
      <c r="D17209" s="286"/>
      <c r="E17209" s="288"/>
    </row>
    <row r="17210" spans="4:5" ht="14.4" x14ac:dyDescent="0.55000000000000004">
      <c r="D17210" s="286"/>
      <c r="E17210" s="288"/>
    </row>
    <row r="17211" spans="4:5" ht="14.4" x14ac:dyDescent="0.55000000000000004">
      <c r="D17211" s="286"/>
      <c r="E17211" s="288"/>
    </row>
    <row r="17212" spans="4:5" ht="14.4" x14ac:dyDescent="0.55000000000000004">
      <c r="D17212" s="286"/>
      <c r="E17212" s="288"/>
    </row>
    <row r="17213" spans="4:5" ht="14.4" x14ac:dyDescent="0.55000000000000004">
      <c r="D17213" s="286"/>
      <c r="E17213" s="288"/>
    </row>
    <row r="17214" spans="4:5" ht="14.4" x14ac:dyDescent="0.55000000000000004">
      <c r="D17214" s="286"/>
      <c r="E17214" s="288"/>
    </row>
    <row r="17215" spans="4:5" ht="14.4" x14ac:dyDescent="0.55000000000000004">
      <c r="D17215" s="286"/>
      <c r="E17215" s="288"/>
    </row>
    <row r="17216" spans="4:5" ht="14.4" x14ac:dyDescent="0.55000000000000004">
      <c r="D17216" s="286"/>
      <c r="E17216" s="288"/>
    </row>
    <row r="17217" spans="4:5" ht="14.4" x14ac:dyDescent="0.55000000000000004">
      <c r="D17217" s="286"/>
      <c r="E17217" s="288"/>
    </row>
    <row r="17218" spans="4:5" ht="14.4" x14ac:dyDescent="0.55000000000000004">
      <c r="D17218" s="286"/>
      <c r="E17218" s="288"/>
    </row>
    <row r="17219" spans="4:5" ht="14.4" x14ac:dyDescent="0.55000000000000004">
      <c r="D17219" s="286"/>
      <c r="E17219" s="288"/>
    </row>
    <row r="17220" spans="4:5" ht="14.4" x14ac:dyDescent="0.55000000000000004">
      <c r="D17220" s="286"/>
      <c r="E17220" s="288"/>
    </row>
    <row r="17221" spans="4:5" ht="14.4" x14ac:dyDescent="0.55000000000000004">
      <c r="D17221" s="286"/>
      <c r="E17221" s="288"/>
    </row>
    <row r="17222" spans="4:5" ht="14.4" x14ac:dyDescent="0.55000000000000004">
      <c r="D17222" s="286"/>
      <c r="E17222" s="288"/>
    </row>
    <row r="17223" spans="4:5" ht="14.4" x14ac:dyDescent="0.55000000000000004">
      <c r="D17223" s="286"/>
      <c r="E17223" s="288"/>
    </row>
    <row r="17224" spans="4:5" ht="14.4" x14ac:dyDescent="0.55000000000000004">
      <c r="D17224" s="286"/>
      <c r="E17224" s="288"/>
    </row>
    <row r="17225" spans="4:5" ht="14.4" x14ac:dyDescent="0.55000000000000004">
      <c r="D17225" s="286"/>
      <c r="E17225" s="288"/>
    </row>
    <row r="17226" spans="4:5" ht="14.4" x14ac:dyDescent="0.55000000000000004">
      <c r="D17226" s="286"/>
      <c r="E17226" s="288"/>
    </row>
    <row r="17227" spans="4:5" ht="14.4" x14ac:dyDescent="0.55000000000000004">
      <c r="D17227" s="286"/>
      <c r="E17227" s="288"/>
    </row>
    <row r="17228" spans="4:5" ht="14.4" x14ac:dyDescent="0.55000000000000004">
      <c r="D17228" s="286"/>
      <c r="E17228" s="288"/>
    </row>
    <row r="17229" spans="4:5" ht="14.4" x14ac:dyDescent="0.55000000000000004">
      <c r="D17229" s="286"/>
      <c r="E17229" s="288"/>
    </row>
    <row r="17230" spans="4:5" ht="14.4" x14ac:dyDescent="0.55000000000000004">
      <c r="D17230" s="286"/>
      <c r="E17230" s="288"/>
    </row>
    <row r="17231" spans="4:5" ht="14.4" x14ac:dyDescent="0.55000000000000004">
      <c r="D17231" s="286"/>
      <c r="E17231" s="288"/>
    </row>
    <row r="17232" spans="4:5" ht="14.4" x14ac:dyDescent="0.55000000000000004">
      <c r="D17232" s="286"/>
      <c r="E17232" s="288"/>
    </row>
    <row r="17233" spans="4:5" ht="14.4" x14ac:dyDescent="0.55000000000000004">
      <c r="D17233" s="286"/>
      <c r="E17233" s="288"/>
    </row>
    <row r="17234" spans="4:5" ht="14.4" x14ac:dyDescent="0.55000000000000004">
      <c r="D17234" s="286"/>
      <c r="E17234" s="288"/>
    </row>
    <row r="17235" spans="4:5" ht="14.4" x14ac:dyDescent="0.55000000000000004">
      <c r="D17235" s="286"/>
      <c r="E17235" s="288"/>
    </row>
    <row r="17236" spans="4:5" ht="14.4" x14ac:dyDescent="0.55000000000000004">
      <c r="D17236" s="286"/>
      <c r="E17236" s="288"/>
    </row>
    <row r="17237" spans="4:5" ht="14.4" x14ac:dyDescent="0.55000000000000004">
      <c r="D17237" s="286"/>
      <c r="E17237" s="288"/>
    </row>
    <row r="17238" spans="4:5" ht="14.4" x14ac:dyDescent="0.55000000000000004">
      <c r="D17238" s="286"/>
      <c r="E17238" s="288"/>
    </row>
    <row r="17239" spans="4:5" ht="14.4" x14ac:dyDescent="0.55000000000000004">
      <c r="D17239" s="286"/>
      <c r="E17239" s="288"/>
    </row>
    <row r="17240" spans="4:5" ht="14.4" x14ac:dyDescent="0.55000000000000004">
      <c r="D17240" s="286"/>
      <c r="E17240" s="288"/>
    </row>
    <row r="17241" spans="4:5" ht="14.4" x14ac:dyDescent="0.55000000000000004">
      <c r="D17241" s="286"/>
      <c r="E17241" s="288"/>
    </row>
    <row r="17242" spans="4:5" ht="14.4" x14ac:dyDescent="0.55000000000000004">
      <c r="D17242" s="286"/>
      <c r="E17242" s="288"/>
    </row>
    <row r="17243" spans="4:5" ht="14.4" x14ac:dyDescent="0.55000000000000004">
      <c r="D17243" s="286"/>
      <c r="E17243" s="288"/>
    </row>
    <row r="17244" spans="4:5" ht="14.4" x14ac:dyDescent="0.55000000000000004">
      <c r="D17244" s="286"/>
      <c r="E17244" s="288"/>
    </row>
    <row r="17245" spans="4:5" ht="14.4" x14ac:dyDescent="0.55000000000000004">
      <c r="D17245" s="286"/>
      <c r="E17245" s="288"/>
    </row>
    <row r="17246" spans="4:5" ht="14.4" x14ac:dyDescent="0.55000000000000004">
      <c r="D17246" s="286"/>
      <c r="E17246" s="288"/>
    </row>
    <row r="17247" spans="4:5" ht="14.4" x14ac:dyDescent="0.55000000000000004">
      <c r="D17247" s="286"/>
      <c r="E17247" s="288"/>
    </row>
    <row r="17248" spans="4:5" ht="14.4" x14ac:dyDescent="0.55000000000000004">
      <c r="D17248" s="286"/>
      <c r="E17248" s="288"/>
    </row>
    <row r="17249" spans="4:5" ht="14.4" x14ac:dyDescent="0.55000000000000004">
      <c r="D17249" s="286"/>
      <c r="E17249" s="288"/>
    </row>
    <row r="17250" spans="4:5" ht="14.4" x14ac:dyDescent="0.55000000000000004">
      <c r="D17250" s="286"/>
      <c r="E17250" s="288"/>
    </row>
    <row r="17251" spans="4:5" ht="14.4" x14ac:dyDescent="0.55000000000000004">
      <c r="D17251" s="286"/>
      <c r="E17251" s="288"/>
    </row>
    <row r="17252" spans="4:5" ht="14.4" x14ac:dyDescent="0.55000000000000004">
      <c r="D17252" s="286"/>
      <c r="E17252" s="288"/>
    </row>
    <row r="17253" spans="4:5" ht="14.4" x14ac:dyDescent="0.55000000000000004">
      <c r="D17253" s="286"/>
      <c r="E17253" s="288"/>
    </row>
    <row r="17254" spans="4:5" ht="14.4" x14ac:dyDescent="0.55000000000000004">
      <c r="D17254" s="286"/>
      <c r="E17254" s="288"/>
    </row>
    <row r="17255" spans="4:5" ht="14.4" x14ac:dyDescent="0.55000000000000004">
      <c r="D17255" s="286"/>
      <c r="E17255" s="288"/>
    </row>
    <row r="17256" spans="4:5" ht="14.4" x14ac:dyDescent="0.55000000000000004">
      <c r="D17256" s="286"/>
      <c r="E17256" s="288"/>
    </row>
    <row r="17257" spans="4:5" ht="14.4" x14ac:dyDescent="0.55000000000000004">
      <c r="D17257" s="286"/>
      <c r="E17257" s="288"/>
    </row>
    <row r="17258" spans="4:5" ht="14.4" x14ac:dyDescent="0.55000000000000004">
      <c r="D17258" s="286"/>
      <c r="E17258" s="288"/>
    </row>
    <row r="17259" spans="4:5" ht="14.4" x14ac:dyDescent="0.55000000000000004">
      <c r="D17259" s="286"/>
      <c r="E17259" s="288"/>
    </row>
    <row r="17260" spans="4:5" ht="14.4" x14ac:dyDescent="0.55000000000000004">
      <c r="D17260" s="286"/>
      <c r="E17260" s="288"/>
    </row>
    <row r="17261" spans="4:5" ht="14.4" x14ac:dyDescent="0.55000000000000004">
      <c r="D17261" s="286"/>
      <c r="E17261" s="288"/>
    </row>
    <row r="17262" spans="4:5" ht="14.4" x14ac:dyDescent="0.55000000000000004">
      <c r="D17262" s="286"/>
      <c r="E17262" s="288"/>
    </row>
    <row r="17263" spans="4:5" ht="14.4" x14ac:dyDescent="0.55000000000000004">
      <c r="D17263" s="286"/>
      <c r="E17263" s="288"/>
    </row>
    <row r="17264" spans="4:5" ht="14.4" x14ac:dyDescent="0.55000000000000004">
      <c r="D17264" s="286"/>
      <c r="E17264" s="288"/>
    </row>
    <row r="17265" spans="4:5" ht="14.4" x14ac:dyDescent="0.55000000000000004">
      <c r="D17265" s="286"/>
      <c r="E17265" s="288"/>
    </row>
    <row r="17266" spans="4:5" ht="14.4" x14ac:dyDescent="0.55000000000000004">
      <c r="D17266" s="286"/>
      <c r="E17266" s="288"/>
    </row>
    <row r="17267" spans="4:5" ht="14.4" x14ac:dyDescent="0.55000000000000004">
      <c r="D17267" s="286"/>
      <c r="E17267" s="288"/>
    </row>
    <row r="17268" spans="4:5" ht="14.4" x14ac:dyDescent="0.55000000000000004">
      <c r="D17268" s="286"/>
      <c r="E17268" s="288"/>
    </row>
    <row r="17269" spans="4:5" ht="14.4" x14ac:dyDescent="0.55000000000000004">
      <c r="D17269" s="286"/>
      <c r="E17269" s="288"/>
    </row>
    <row r="17270" spans="4:5" ht="14.4" x14ac:dyDescent="0.55000000000000004">
      <c r="D17270" s="286"/>
      <c r="E17270" s="288"/>
    </row>
    <row r="17271" spans="4:5" ht="14.4" x14ac:dyDescent="0.55000000000000004">
      <c r="D17271" s="286"/>
      <c r="E17271" s="288"/>
    </row>
    <row r="17272" spans="4:5" ht="14.4" x14ac:dyDescent="0.55000000000000004">
      <c r="D17272" s="286"/>
      <c r="E17272" s="288"/>
    </row>
    <row r="17273" spans="4:5" ht="14.4" x14ac:dyDescent="0.55000000000000004">
      <c r="D17273" s="286"/>
      <c r="E17273" s="288"/>
    </row>
    <row r="17274" spans="4:5" ht="14.4" x14ac:dyDescent="0.55000000000000004">
      <c r="D17274" s="286"/>
      <c r="E17274" s="288"/>
    </row>
    <row r="17275" spans="4:5" ht="14.4" x14ac:dyDescent="0.55000000000000004">
      <c r="D17275" s="286"/>
      <c r="E17275" s="288"/>
    </row>
    <row r="17276" spans="4:5" ht="14.4" x14ac:dyDescent="0.55000000000000004">
      <c r="D17276" s="286"/>
      <c r="E17276" s="288"/>
    </row>
    <row r="17277" spans="4:5" ht="14.4" x14ac:dyDescent="0.55000000000000004">
      <c r="D17277" s="286"/>
      <c r="E17277" s="288"/>
    </row>
    <row r="17278" spans="4:5" ht="14.4" x14ac:dyDescent="0.55000000000000004">
      <c r="D17278" s="286"/>
      <c r="E17278" s="288"/>
    </row>
    <row r="17279" spans="4:5" ht="14.4" x14ac:dyDescent="0.55000000000000004">
      <c r="D17279" s="286"/>
      <c r="E17279" s="288"/>
    </row>
    <row r="17280" spans="4:5" ht="14.4" x14ac:dyDescent="0.55000000000000004">
      <c r="D17280" s="286"/>
      <c r="E17280" s="288"/>
    </row>
    <row r="17281" spans="4:5" ht="14.4" x14ac:dyDescent="0.55000000000000004">
      <c r="D17281" s="286"/>
      <c r="E17281" s="288"/>
    </row>
    <row r="17282" spans="4:5" ht="14.4" x14ac:dyDescent="0.55000000000000004">
      <c r="D17282" s="286"/>
      <c r="E17282" s="288"/>
    </row>
    <row r="17283" spans="4:5" ht="14.4" x14ac:dyDescent="0.55000000000000004">
      <c r="D17283" s="286"/>
      <c r="E17283" s="288"/>
    </row>
    <row r="17284" spans="4:5" ht="14.4" x14ac:dyDescent="0.55000000000000004">
      <c r="D17284" s="286"/>
      <c r="E17284" s="288"/>
    </row>
    <row r="17285" spans="4:5" ht="14.4" x14ac:dyDescent="0.55000000000000004">
      <c r="D17285" s="286"/>
      <c r="E17285" s="288"/>
    </row>
    <row r="17286" spans="4:5" ht="14.4" x14ac:dyDescent="0.55000000000000004">
      <c r="D17286" s="286"/>
      <c r="E17286" s="288"/>
    </row>
    <row r="17287" spans="4:5" ht="14.4" x14ac:dyDescent="0.55000000000000004">
      <c r="D17287" s="286"/>
      <c r="E17287" s="288"/>
    </row>
    <row r="17288" spans="4:5" ht="14.4" x14ac:dyDescent="0.55000000000000004">
      <c r="D17288" s="286"/>
      <c r="E17288" s="288"/>
    </row>
    <row r="17289" spans="4:5" ht="14.4" x14ac:dyDescent="0.55000000000000004">
      <c r="D17289" s="286"/>
      <c r="E17289" s="288"/>
    </row>
    <row r="17290" spans="4:5" ht="14.4" x14ac:dyDescent="0.55000000000000004">
      <c r="D17290" s="286"/>
      <c r="E17290" s="288"/>
    </row>
    <row r="17291" spans="4:5" ht="14.4" x14ac:dyDescent="0.55000000000000004">
      <c r="D17291" s="286"/>
      <c r="E17291" s="288"/>
    </row>
    <row r="17292" spans="4:5" ht="14.4" x14ac:dyDescent="0.55000000000000004">
      <c r="D17292" s="286"/>
      <c r="E17292" s="288"/>
    </row>
    <row r="17293" spans="4:5" ht="14.4" x14ac:dyDescent="0.55000000000000004">
      <c r="D17293" s="286"/>
      <c r="E17293" s="288"/>
    </row>
    <row r="17294" spans="4:5" ht="14.4" x14ac:dyDescent="0.55000000000000004">
      <c r="D17294" s="286"/>
      <c r="E17294" s="288"/>
    </row>
    <row r="17295" spans="4:5" ht="14.4" x14ac:dyDescent="0.55000000000000004">
      <c r="D17295" s="286"/>
      <c r="E17295" s="288"/>
    </row>
    <row r="17296" spans="4:5" ht="14.4" x14ac:dyDescent="0.55000000000000004">
      <c r="D17296" s="286"/>
      <c r="E17296" s="288"/>
    </row>
    <row r="17297" spans="4:5" ht="14.4" x14ac:dyDescent="0.55000000000000004">
      <c r="D17297" s="286"/>
      <c r="E17297" s="288"/>
    </row>
    <row r="17298" spans="4:5" ht="14.4" x14ac:dyDescent="0.55000000000000004">
      <c r="D17298" s="286"/>
      <c r="E17298" s="288"/>
    </row>
    <row r="17299" spans="4:5" ht="14.4" x14ac:dyDescent="0.55000000000000004">
      <c r="D17299" s="286"/>
      <c r="E17299" s="288"/>
    </row>
    <row r="17300" spans="4:5" ht="14.4" x14ac:dyDescent="0.55000000000000004">
      <c r="D17300" s="286"/>
      <c r="E17300" s="288"/>
    </row>
    <row r="17301" spans="4:5" ht="14.4" x14ac:dyDescent="0.55000000000000004">
      <c r="D17301" s="286"/>
      <c r="E17301" s="288"/>
    </row>
    <row r="17302" spans="4:5" ht="14.4" x14ac:dyDescent="0.55000000000000004">
      <c r="D17302" s="286"/>
      <c r="E17302" s="288"/>
    </row>
    <row r="17303" spans="4:5" ht="14.4" x14ac:dyDescent="0.55000000000000004">
      <c r="D17303" s="286"/>
      <c r="E17303" s="288"/>
    </row>
    <row r="17304" spans="4:5" ht="14.4" x14ac:dyDescent="0.55000000000000004">
      <c r="D17304" s="286"/>
      <c r="E17304" s="288"/>
    </row>
    <row r="17305" spans="4:5" ht="14.4" x14ac:dyDescent="0.55000000000000004">
      <c r="D17305" s="286"/>
      <c r="E17305" s="288"/>
    </row>
    <row r="17306" spans="4:5" ht="14.4" x14ac:dyDescent="0.55000000000000004">
      <c r="D17306" s="286"/>
      <c r="E17306" s="288"/>
    </row>
    <row r="17307" spans="4:5" ht="14.4" x14ac:dyDescent="0.55000000000000004">
      <c r="D17307" s="286"/>
      <c r="E17307" s="288"/>
    </row>
    <row r="17308" spans="4:5" ht="14.4" x14ac:dyDescent="0.55000000000000004">
      <c r="D17308" s="286"/>
      <c r="E17308" s="288"/>
    </row>
    <row r="17309" spans="4:5" ht="14.4" x14ac:dyDescent="0.55000000000000004">
      <c r="D17309" s="286"/>
      <c r="E17309" s="288"/>
    </row>
    <row r="17310" spans="4:5" ht="14.4" x14ac:dyDescent="0.55000000000000004">
      <c r="D17310" s="286"/>
      <c r="E17310" s="288"/>
    </row>
    <row r="17311" spans="4:5" ht="14.4" x14ac:dyDescent="0.55000000000000004">
      <c r="D17311" s="286"/>
      <c r="E17311" s="288"/>
    </row>
    <row r="17312" spans="4:5" ht="14.4" x14ac:dyDescent="0.55000000000000004">
      <c r="D17312" s="286"/>
      <c r="E17312" s="288"/>
    </row>
    <row r="17313" spans="4:5" ht="14.4" x14ac:dyDescent="0.55000000000000004">
      <c r="D17313" s="286"/>
      <c r="E17313" s="288"/>
    </row>
    <row r="17314" spans="4:5" ht="14.4" x14ac:dyDescent="0.55000000000000004">
      <c r="D17314" s="286"/>
      <c r="E17314" s="288"/>
    </row>
    <row r="17315" spans="4:5" ht="14.4" x14ac:dyDescent="0.55000000000000004">
      <c r="D17315" s="286"/>
      <c r="E17315" s="288"/>
    </row>
    <row r="17316" spans="4:5" ht="14.4" x14ac:dyDescent="0.55000000000000004">
      <c r="D17316" s="286"/>
      <c r="E17316" s="288"/>
    </row>
    <row r="17317" spans="4:5" ht="14.4" x14ac:dyDescent="0.55000000000000004">
      <c r="D17317" s="286"/>
      <c r="E17317" s="288"/>
    </row>
    <row r="17318" spans="4:5" ht="14.4" x14ac:dyDescent="0.55000000000000004">
      <c r="D17318" s="286"/>
      <c r="E17318" s="288"/>
    </row>
    <row r="17319" spans="4:5" ht="14.4" x14ac:dyDescent="0.55000000000000004">
      <c r="D17319" s="286"/>
      <c r="E17319" s="288"/>
    </row>
    <row r="17320" spans="4:5" ht="14.4" x14ac:dyDescent="0.55000000000000004">
      <c r="D17320" s="286"/>
      <c r="E17320" s="288"/>
    </row>
    <row r="17321" spans="4:5" ht="14.4" x14ac:dyDescent="0.55000000000000004">
      <c r="D17321" s="286"/>
      <c r="E17321" s="288"/>
    </row>
    <row r="17322" spans="4:5" ht="14.4" x14ac:dyDescent="0.55000000000000004">
      <c r="D17322" s="286"/>
      <c r="E17322" s="288"/>
    </row>
    <row r="17323" spans="4:5" ht="14.4" x14ac:dyDescent="0.55000000000000004">
      <c r="D17323" s="286"/>
      <c r="E17323" s="288"/>
    </row>
    <row r="17324" spans="4:5" ht="14.4" x14ac:dyDescent="0.55000000000000004">
      <c r="D17324" s="286"/>
      <c r="E17324" s="288"/>
    </row>
    <row r="17325" spans="4:5" ht="14.4" x14ac:dyDescent="0.55000000000000004">
      <c r="D17325" s="286"/>
      <c r="E17325" s="288"/>
    </row>
    <row r="17326" spans="4:5" ht="14.4" x14ac:dyDescent="0.55000000000000004">
      <c r="D17326" s="286"/>
      <c r="E17326" s="288"/>
    </row>
    <row r="17327" spans="4:5" ht="14.4" x14ac:dyDescent="0.55000000000000004">
      <c r="D17327" s="286"/>
      <c r="E17327" s="288"/>
    </row>
    <row r="17328" spans="4:5" ht="14.4" x14ac:dyDescent="0.55000000000000004">
      <c r="D17328" s="286"/>
      <c r="E17328" s="288"/>
    </row>
    <row r="17329" spans="4:5" ht="14.4" x14ac:dyDescent="0.55000000000000004">
      <c r="D17329" s="286"/>
      <c r="E17329" s="288"/>
    </row>
    <row r="17330" spans="4:5" ht="14.4" x14ac:dyDescent="0.55000000000000004">
      <c r="D17330" s="286"/>
      <c r="E17330" s="288"/>
    </row>
    <row r="17331" spans="4:5" ht="14.4" x14ac:dyDescent="0.55000000000000004">
      <c r="D17331" s="286"/>
      <c r="E17331" s="288"/>
    </row>
    <row r="17332" spans="4:5" ht="14.4" x14ac:dyDescent="0.55000000000000004">
      <c r="D17332" s="286"/>
      <c r="E17332" s="288"/>
    </row>
    <row r="17333" spans="4:5" ht="14.4" x14ac:dyDescent="0.55000000000000004">
      <c r="D17333" s="286"/>
      <c r="E17333" s="288"/>
    </row>
    <row r="17334" spans="4:5" ht="14.4" x14ac:dyDescent="0.55000000000000004">
      <c r="D17334" s="286"/>
      <c r="E17334" s="288"/>
    </row>
    <row r="17335" spans="4:5" ht="14.4" x14ac:dyDescent="0.55000000000000004">
      <c r="D17335" s="286"/>
      <c r="E17335" s="288"/>
    </row>
    <row r="17336" spans="4:5" ht="14.4" x14ac:dyDescent="0.55000000000000004">
      <c r="D17336" s="286"/>
      <c r="E17336" s="288"/>
    </row>
    <row r="17337" spans="4:5" ht="14.4" x14ac:dyDescent="0.55000000000000004">
      <c r="D17337" s="286"/>
      <c r="E17337" s="288"/>
    </row>
    <row r="17338" spans="4:5" ht="14.4" x14ac:dyDescent="0.55000000000000004">
      <c r="D17338" s="286"/>
      <c r="E17338" s="288"/>
    </row>
    <row r="17339" spans="4:5" ht="14.4" x14ac:dyDescent="0.55000000000000004">
      <c r="D17339" s="286"/>
      <c r="E17339" s="288"/>
    </row>
    <row r="17340" spans="4:5" ht="14.4" x14ac:dyDescent="0.55000000000000004">
      <c r="D17340" s="286"/>
      <c r="E17340" s="288"/>
    </row>
    <row r="17341" spans="4:5" ht="14.4" x14ac:dyDescent="0.55000000000000004">
      <c r="D17341" s="286"/>
      <c r="E17341" s="288"/>
    </row>
    <row r="17342" spans="4:5" ht="14.4" x14ac:dyDescent="0.55000000000000004">
      <c r="D17342" s="286"/>
      <c r="E17342" s="288"/>
    </row>
    <row r="17343" spans="4:5" ht="14.4" x14ac:dyDescent="0.55000000000000004">
      <c r="D17343" s="286"/>
      <c r="E17343" s="288"/>
    </row>
    <row r="17344" spans="4:5" ht="14.4" x14ac:dyDescent="0.55000000000000004">
      <c r="D17344" s="286"/>
      <c r="E17344" s="288"/>
    </row>
    <row r="17345" spans="4:5" ht="14.4" x14ac:dyDescent="0.55000000000000004">
      <c r="D17345" s="286"/>
      <c r="E17345" s="288"/>
    </row>
    <row r="17346" spans="4:5" ht="14.4" x14ac:dyDescent="0.55000000000000004">
      <c r="D17346" s="286"/>
      <c r="E17346" s="288"/>
    </row>
    <row r="17347" spans="4:5" ht="14.4" x14ac:dyDescent="0.55000000000000004">
      <c r="D17347" s="286"/>
      <c r="E17347" s="288"/>
    </row>
    <row r="17348" spans="4:5" ht="14.4" x14ac:dyDescent="0.55000000000000004">
      <c r="D17348" s="286"/>
      <c r="E17348" s="288"/>
    </row>
    <row r="17349" spans="4:5" ht="14.4" x14ac:dyDescent="0.55000000000000004">
      <c r="D17349" s="286"/>
      <c r="E17349" s="288"/>
    </row>
    <row r="17350" spans="4:5" ht="14.4" x14ac:dyDescent="0.55000000000000004">
      <c r="D17350" s="286"/>
      <c r="E17350" s="288"/>
    </row>
    <row r="17351" spans="4:5" ht="14.4" x14ac:dyDescent="0.55000000000000004">
      <c r="D17351" s="286"/>
      <c r="E17351" s="288"/>
    </row>
    <row r="17352" spans="4:5" ht="14.4" x14ac:dyDescent="0.55000000000000004">
      <c r="D17352" s="286"/>
      <c r="E17352" s="288"/>
    </row>
    <row r="17353" spans="4:5" ht="14.4" x14ac:dyDescent="0.55000000000000004">
      <c r="D17353" s="286"/>
      <c r="E17353" s="288"/>
    </row>
    <row r="17354" spans="4:5" ht="14.4" x14ac:dyDescent="0.55000000000000004">
      <c r="D17354" s="286"/>
      <c r="E17354" s="288"/>
    </row>
    <row r="17355" spans="4:5" ht="14.4" x14ac:dyDescent="0.55000000000000004">
      <c r="D17355" s="286"/>
      <c r="E17355" s="288"/>
    </row>
    <row r="17356" spans="4:5" ht="14.4" x14ac:dyDescent="0.55000000000000004">
      <c r="D17356" s="286"/>
      <c r="E17356" s="288"/>
    </row>
    <row r="17357" spans="4:5" ht="14.4" x14ac:dyDescent="0.55000000000000004">
      <c r="D17357" s="286"/>
      <c r="E17357" s="288"/>
    </row>
    <row r="17358" spans="4:5" ht="14.4" x14ac:dyDescent="0.55000000000000004">
      <c r="D17358" s="286"/>
      <c r="E17358" s="288"/>
    </row>
    <row r="17359" spans="4:5" ht="14.4" x14ac:dyDescent="0.55000000000000004">
      <c r="D17359" s="286"/>
      <c r="E17359" s="288"/>
    </row>
    <row r="17360" spans="4:5" ht="14.4" x14ac:dyDescent="0.55000000000000004">
      <c r="D17360" s="286"/>
      <c r="E17360" s="288"/>
    </row>
    <row r="17361" spans="4:5" ht="14.4" x14ac:dyDescent="0.55000000000000004">
      <c r="D17361" s="286"/>
      <c r="E17361" s="288"/>
    </row>
    <row r="17362" spans="4:5" ht="14.4" x14ac:dyDescent="0.55000000000000004">
      <c r="D17362" s="286"/>
      <c r="E17362" s="288"/>
    </row>
    <row r="17363" spans="4:5" ht="14.4" x14ac:dyDescent="0.55000000000000004">
      <c r="D17363" s="286"/>
      <c r="E17363" s="288"/>
    </row>
    <row r="17364" spans="4:5" ht="14.4" x14ac:dyDescent="0.55000000000000004">
      <c r="D17364" s="286"/>
      <c r="E17364" s="288"/>
    </row>
    <row r="17365" spans="4:5" ht="14.4" x14ac:dyDescent="0.55000000000000004">
      <c r="D17365" s="286"/>
      <c r="E17365" s="288"/>
    </row>
    <row r="17366" spans="4:5" ht="14.4" x14ac:dyDescent="0.55000000000000004">
      <c r="D17366" s="286"/>
      <c r="E17366" s="288"/>
    </row>
    <row r="17367" spans="4:5" ht="14.4" x14ac:dyDescent="0.55000000000000004">
      <c r="D17367" s="286"/>
      <c r="E17367" s="288"/>
    </row>
    <row r="17368" spans="4:5" ht="14.4" x14ac:dyDescent="0.55000000000000004">
      <c r="D17368" s="286"/>
      <c r="E17368" s="288"/>
    </row>
    <row r="17369" spans="4:5" ht="14.4" x14ac:dyDescent="0.55000000000000004">
      <c r="D17369" s="286"/>
      <c r="E17369" s="288"/>
    </row>
    <row r="17370" spans="4:5" ht="14.4" x14ac:dyDescent="0.55000000000000004">
      <c r="D17370" s="286"/>
      <c r="E17370" s="288"/>
    </row>
    <row r="17371" spans="4:5" ht="14.4" x14ac:dyDescent="0.55000000000000004">
      <c r="D17371" s="286"/>
      <c r="E17371" s="288"/>
    </row>
    <row r="17372" spans="4:5" ht="14.4" x14ac:dyDescent="0.55000000000000004">
      <c r="D17372" s="286"/>
      <c r="E17372" s="288"/>
    </row>
    <row r="17373" spans="4:5" ht="14.4" x14ac:dyDescent="0.55000000000000004">
      <c r="D17373" s="286"/>
      <c r="E17373" s="288"/>
    </row>
    <row r="17374" spans="4:5" ht="14.4" x14ac:dyDescent="0.55000000000000004">
      <c r="D17374" s="286"/>
      <c r="E17374" s="288"/>
    </row>
    <row r="17375" spans="4:5" ht="14.4" x14ac:dyDescent="0.55000000000000004">
      <c r="D17375" s="286"/>
      <c r="E17375" s="288"/>
    </row>
    <row r="17376" spans="4:5" ht="14.4" x14ac:dyDescent="0.55000000000000004">
      <c r="D17376" s="286"/>
      <c r="E17376" s="288"/>
    </row>
    <row r="17377" spans="4:5" ht="14.4" x14ac:dyDescent="0.55000000000000004">
      <c r="D17377" s="286"/>
      <c r="E17377" s="288"/>
    </row>
    <row r="17378" spans="4:5" ht="14.4" x14ac:dyDescent="0.55000000000000004">
      <c r="D17378" s="286"/>
      <c r="E17378" s="288"/>
    </row>
    <row r="17379" spans="4:5" ht="14.4" x14ac:dyDescent="0.55000000000000004">
      <c r="D17379" s="286"/>
      <c r="E17379" s="288"/>
    </row>
    <row r="17380" spans="4:5" ht="14.4" x14ac:dyDescent="0.55000000000000004">
      <c r="D17380" s="286"/>
      <c r="E17380" s="288"/>
    </row>
    <row r="17381" spans="4:5" ht="14.4" x14ac:dyDescent="0.55000000000000004">
      <c r="D17381" s="286"/>
      <c r="E17381" s="288"/>
    </row>
    <row r="17382" spans="4:5" ht="14.4" x14ac:dyDescent="0.55000000000000004">
      <c r="D17382" s="286"/>
      <c r="E17382" s="288"/>
    </row>
    <row r="17383" spans="4:5" ht="14.4" x14ac:dyDescent="0.55000000000000004">
      <c r="D17383" s="286"/>
      <c r="E17383" s="288"/>
    </row>
    <row r="17384" spans="4:5" ht="14.4" x14ac:dyDescent="0.55000000000000004">
      <c r="D17384" s="286"/>
      <c r="E17384" s="288"/>
    </row>
    <row r="17385" spans="4:5" ht="14.4" x14ac:dyDescent="0.55000000000000004">
      <c r="D17385" s="286"/>
      <c r="E17385" s="288"/>
    </row>
    <row r="17386" spans="4:5" ht="14.4" x14ac:dyDescent="0.55000000000000004">
      <c r="D17386" s="286"/>
      <c r="E17386" s="288"/>
    </row>
    <row r="17387" spans="4:5" ht="14.4" x14ac:dyDescent="0.55000000000000004">
      <c r="D17387" s="286"/>
      <c r="E17387" s="288"/>
    </row>
    <row r="17388" spans="4:5" ht="14.4" x14ac:dyDescent="0.55000000000000004">
      <c r="D17388" s="286"/>
      <c r="E17388" s="288"/>
    </row>
    <row r="17389" spans="4:5" ht="14.4" x14ac:dyDescent="0.55000000000000004">
      <c r="D17389" s="286"/>
      <c r="E17389" s="288"/>
    </row>
    <row r="17390" spans="4:5" ht="14.4" x14ac:dyDescent="0.55000000000000004">
      <c r="D17390" s="286"/>
      <c r="E17390" s="288"/>
    </row>
    <row r="17391" spans="4:5" ht="14.4" x14ac:dyDescent="0.55000000000000004">
      <c r="D17391" s="286"/>
      <c r="E17391" s="288"/>
    </row>
    <row r="17392" spans="4:5" ht="14.4" x14ac:dyDescent="0.55000000000000004">
      <c r="D17392" s="286"/>
      <c r="E17392" s="288"/>
    </row>
    <row r="17393" spans="4:5" ht="14.4" x14ac:dyDescent="0.55000000000000004">
      <c r="D17393" s="286"/>
      <c r="E17393" s="288"/>
    </row>
    <row r="17394" spans="4:5" ht="14.4" x14ac:dyDescent="0.55000000000000004">
      <c r="D17394" s="286"/>
      <c r="E17394" s="288"/>
    </row>
    <row r="17395" spans="4:5" ht="14.4" x14ac:dyDescent="0.55000000000000004">
      <c r="D17395" s="286"/>
      <c r="E17395" s="288"/>
    </row>
    <row r="17396" spans="4:5" ht="14.4" x14ac:dyDescent="0.55000000000000004">
      <c r="D17396" s="286"/>
      <c r="E17396" s="288"/>
    </row>
    <row r="17397" spans="4:5" ht="14.4" x14ac:dyDescent="0.55000000000000004">
      <c r="D17397" s="286"/>
      <c r="E17397" s="288"/>
    </row>
    <row r="17398" spans="4:5" ht="14.4" x14ac:dyDescent="0.55000000000000004">
      <c r="D17398" s="286"/>
      <c r="E17398" s="288"/>
    </row>
    <row r="17399" spans="4:5" ht="14.4" x14ac:dyDescent="0.55000000000000004">
      <c r="D17399" s="286"/>
      <c r="E17399" s="288"/>
    </row>
    <row r="17400" spans="4:5" ht="14.4" x14ac:dyDescent="0.55000000000000004">
      <c r="D17400" s="286"/>
      <c r="E17400" s="288"/>
    </row>
    <row r="17401" spans="4:5" ht="14.4" x14ac:dyDescent="0.55000000000000004">
      <c r="D17401" s="286"/>
      <c r="E17401" s="288"/>
    </row>
    <row r="17402" spans="4:5" ht="14.4" x14ac:dyDescent="0.55000000000000004">
      <c r="D17402" s="286"/>
      <c r="E17402" s="288"/>
    </row>
    <row r="17403" spans="4:5" ht="14.4" x14ac:dyDescent="0.55000000000000004">
      <c r="D17403" s="286"/>
      <c r="E17403" s="288"/>
    </row>
    <row r="17404" spans="4:5" ht="14.4" x14ac:dyDescent="0.55000000000000004">
      <c r="D17404" s="286"/>
      <c r="E17404" s="288"/>
    </row>
    <row r="17405" spans="4:5" ht="14.4" x14ac:dyDescent="0.55000000000000004">
      <c r="D17405" s="286"/>
      <c r="E17405" s="288"/>
    </row>
    <row r="17406" spans="4:5" ht="14.4" x14ac:dyDescent="0.55000000000000004">
      <c r="D17406" s="286"/>
      <c r="E17406" s="288"/>
    </row>
    <row r="17407" spans="4:5" ht="14.4" x14ac:dyDescent="0.55000000000000004">
      <c r="D17407" s="286"/>
      <c r="E17407" s="288"/>
    </row>
    <row r="17408" spans="4:5" ht="14.4" x14ac:dyDescent="0.55000000000000004">
      <c r="D17408" s="286"/>
      <c r="E17408" s="288"/>
    </row>
    <row r="17409" spans="4:5" ht="14.4" x14ac:dyDescent="0.55000000000000004">
      <c r="D17409" s="286"/>
      <c r="E17409" s="288"/>
    </row>
    <row r="17410" spans="4:5" ht="14.4" x14ac:dyDescent="0.55000000000000004">
      <c r="D17410" s="286"/>
      <c r="E17410" s="288"/>
    </row>
    <row r="17411" spans="4:5" ht="14.4" x14ac:dyDescent="0.55000000000000004">
      <c r="D17411" s="286"/>
      <c r="E17411" s="288"/>
    </row>
    <row r="17412" spans="4:5" ht="14.4" x14ac:dyDescent="0.55000000000000004">
      <c r="D17412" s="286"/>
      <c r="E17412" s="288"/>
    </row>
    <row r="17413" spans="4:5" ht="14.4" x14ac:dyDescent="0.55000000000000004">
      <c r="D17413" s="286"/>
      <c r="E17413" s="288"/>
    </row>
    <row r="17414" spans="4:5" ht="14.4" x14ac:dyDescent="0.55000000000000004">
      <c r="D17414" s="286"/>
      <c r="E17414" s="288"/>
    </row>
    <row r="17415" spans="4:5" ht="14.4" x14ac:dyDescent="0.55000000000000004">
      <c r="D17415" s="286"/>
      <c r="E17415" s="288"/>
    </row>
    <row r="17416" spans="4:5" ht="14.4" x14ac:dyDescent="0.55000000000000004">
      <c r="D17416" s="286"/>
      <c r="E17416" s="288"/>
    </row>
    <row r="17417" spans="4:5" ht="14.4" x14ac:dyDescent="0.55000000000000004">
      <c r="D17417" s="286"/>
      <c r="E17417" s="288"/>
    </row>
    <row r="17418" spans="4:5" ht="14.4" x14ac:dyDescent="0.55000000000000004">
      <c r="D17418" s="286"/>
      <c r="E17418" s="288"/>
    </row>
    <row r="17419" spans="4:5" ht="14.4" x14ac:dyDescent="0.55000000000000004">
      <c r="D17419" s="286"/>
      <c r="E17419" s="288"/>
    </row>
    <row r="17420" spans="4:5" ht="14.4" x14ac:dyDescent="0.55000000000000004">
      <c r="D17420" s="286"/>
      <c r="E17420" s="288"/>
    </row>
    <row r="17421" spans="4:5" ht="14.4" x14ac:dyDescent="0.55000000000000004">
      <c r="D17421" s="286"/>
      <c r="E17421" s="288"/>
    </row>
    <row r="17422" spans="4:5" ht="14.4" x14ac:dyDescent="0.55000000000000004">
      <c r="D17422" s="286"/>
      <c r="E17422" s="288"/>
    </row>
    <row r="17423" spans="4:5" ht="14.4" x14ac:dyDescent="0.55000000000000004">
      <c r="D17423" s="286"/>
      <c r="E17423" s="288"/>
    </row>
    <row r="17424" spans="4:5" ht="14.4" x14ac:dyDescent="0.55000000000000004">
      <c r="D17424" s="286"/>
      <c r="E17424" s="288"/>
    </row>
    <row r="17425" spans="4:5" ht="14.4" x14ac:dyDescent="0.55000000000000004">
      <c r="D17425" s="286"/>
      <c r="E17425" s="288"/>
    </row>
    <row r="17426" spans="4:5" ht="14.4" x14ac:dyDescent="0.55000000000000004">
      <c r="D17426" s="286"/>
      <c r="E17426" s="288"/>
    </row>
    <row r="17427" spans="4:5" ht="14.4" x14ac:dyDescent="0.55000000000000004">
      <c r="D17427" s="286"/>
      <c r="E17427" s="288"/>
    </row>
    <row r="17428" spans="4:5" ht="14.4" x14ac:dyDescent="0.55000000000000004">
      <c r="D17428" s="286"/>
      <c r="E17428" s="288"/>
    </row>
    <row r="17429" spans="4:5" ht="14.4" x14ac:dyDescent="0.55000000000000004">
      <c r="D17429" s="286"/>
      <c r="E17429" s="288"/>
    </row>
    <row r="17430" spans="4:5" ht="14.4" x14ac:dyDescent="0.55000000000000004">
      <c r="D17430" s="286"/>
      <c r="E17430" s="288"/>
    </row>
    <row r="17431" spans="4:5" ht="14.4" x14ac:dyDescent="0.55000000000000004">
      <c r="D17431" s="286"/>
      <c r="E17431" s="288"/>
    </row>
    <row r="17432" spans="4:5" ht="14.4" x14ac:dyDescent="0.55000000000000004">
      <c r="D17432" s="286"/>
      <c r="E17432" s="288"/>
    </row>
    <row r="17433" spans="4:5" ht="14.4" x14ac:dyDescent="0.55000000000000004">
      <c r="D17433" s="286"/>
      <c r="E17433" s="288"/>
    </row>
    <row r="17434" spans="4:5" ht="14.4" x14ac:dyDescent="0.55000000000000004">
      <c r="D17434" s="286"/>
      <c r="E17434" s="288"/>
    </row>
    <row r="17435" spans="4:5" ht="14.4" x14ac:dyDescent="0.55000000000000004">
      <c r="D17435" s="286"/>
      <c r="E17435" s="288"/>
    </row>
    <row r="17436" spans="4:5" ht="14.4" x14ac:dyDescent="0.55000000000000004">
      <c r="D17436" s="286"/>
      <c r="E17436" s="288"/>
    </row>
    <row r="17437" spans="4:5" ht="14.4" x14ac:dyDescent="0.55000000000000004">
      <c r="D17437" s="286"/>
      <c r="E17437" s="288"/>
    </row>
    <row r="17438" spans="4:5" ht="14.4" x14ac:dyDescent="0.55000000000000004">
      <c r="D17438" s="286"/>
      <c r="E17438" s="288"/>
    </row>
    <row r="17439" spans="4:5" ht="14.4" x14ac:dyDescent="0.55000000000000004">
      <c r="D17439" s="286"/>
      <c r="E17439" s="288"/>
    </row>
    <row r="17440" spans="4:5" ht="14.4" x14ac:dyDescent="0.55000000000000004">
      <c r="D17440" s="286"/>
      <c r="E17440" s="288"/>
    </row>
    <row r="17441" spans="4:5" ht="14.4" x14ac:dyDescent="0.55000000000000004">
      <c r="D17441" s="286"/>
      <c r="E17441" s="288"/>
    </row>
    <row r="17442" spans="4:5" ht="14.4" x14ac:dyDescent="0.55000000000000004">
      <c r="D17442" s="286"/>
      <c r="E17442" s="288"/>
    </row>
    <row r="17443" spans="4:5" ht="14.4" x14ac:dyDescent="0.55000000000000004">
      <c r="D17443" s="286"/>
      <c r="E17443" s="288"/>
    </row>
    <row r="17444" spans="4:5" ht="14.4" x14ac:dyDescent="0.55000000000000004">
      <c r="D17444" s="286"/>
      <c r="E17444" s="288"/>
    </row>
    <row r="17445" spans="4:5" ht="14.4" x14ac:dyDescent="0.55000000000000004">
      <c r="D17445" s="286"/>
      <c r="E17445" s="288"/>
    </row>
    <row r="17446" spans="4:5" ht="14.4" x14ac:dyDescent="0.55000000000000004">
      <c r="D17446" s="286"/>
      <c r="E17446" s="288"/>
    </row>
    <row r="17447" spans="4:5" ht="14.4" x14ac:dyDescent="0.55000000000000004">
      <c r="D17447" s="286"/>
      <c r="E17447" s="288"/>
    </row>
    <row r="17448" spans="4:5" ht="14.4" x14ac:dyDescent="0.55000000000000004">
      <c r="D17448" s="286"/>
      <c r="E17448" s="288"/>
    </row>
    <row r="17449" spans="4:5" ht="14.4" x14ac:dyDescent="0.55000000000000004">
      <c r="D17449" s="286"/>
      <c r="E17449" s="288"/>
    </row>
    <row r="17450" spans="4:5" ht="14.4" x14ac:dyDescent="0.55000000000000004">
      <c r="D17450" s="286"/>
      <c r="E17450" s="288"/>
    </row>
    <row r="17451" spans="4:5" ht="14.4" x14ac:dyDescent="0.55000000000000004">
      <c r="D17451" s="286"/>
      <c r="E17451" s="288"/>
    </row>
    <row r="17452" spans="4:5" ht="14.4" x14ac:dyDescent="0.55000000000000004">
      <c r="D17452" s="286"/>
      <c r="E17452" s="288"/>
    </row>
    <row r="17453" spans="4:5" ht="14.4" x14ac:dyDescent="0.55000000000000004">
      <c r="D17453" s="286"/>
      <c r="E17453" s="288"/>
    </row>
    <row r="17454" spans="4:5" ht="14.4" x14ac:dyDescent="0.55000000000000004">
      <c r="D17454" s="286"/>
      <c r="E17454" s="288"/>
    </row>
    <row r="17455" spans="4:5" ht="14.4" x14ac:dyDescent="0.55000000000000004">
      <c r="D17455" s="286"/>
      <c r="E17455" s="288"/>
    </row>
    <row r="17456" spans="4:5" ht="14.4" x14ac:dyDescent="0.55000000000000004">
      <c r="D17456" s="286"/>
      <c r="E17456" s="288"/>
    </row>
    <row r="17457" spans="4:5" ht="14.4" x14ac:dyDescent="0.55000000000000004">
      <c r="D17457" s="286"/>
      <c r="E17457" s="288"/>
    </row>
    <row r="17458" spans="4:5" ht="14.4" x14ac:dyDescent="0.55000000000000004">
      <c r="D17458" s="286"/>
      <c r="E17458" s="288"/>
    </row>
    <row r="17459" spans="4:5" ht="14.4" x14ac:dyDescent="0.55000000000000004">
      <c r="D17459" s="286"/>
      <c r="E17459" s="288"/>
    </row>
    <row r="17460" spans="4:5" ht="14.4" x14ac:dyDescent="0.55000000000000004">
      <c r="D17460" s="286"/>
      <c r="E17460" s="288"/>
    </row>
    <row r="17461" spans="4:5" ht="14.4" x14ac:dyDescent="0.55000000000000004">
      <c r="D17461" s="286"/>
      <c r="E17461" s="288"/>
    </row>
    <row r="17462" spans="4:5" ht="14.4" x14ac:dyDescent="0.55000000000000004">
      <c r="D17462" s="286"/>
      <c r="E17462" s="288"/>
    </row>
    <row r="17463" spans="4:5" ht="14.4" x14ac:dyDescent="0.55000000000000004">
      <c r="D17463" s="286"/>
      <c r="E17463" s="288"/>
    </row>
    <row r="17464" spans="4:5" ht="14.4" x14ac:dyDescent="0.55000000000000004">
      <c r="D17464" s="286"/>
      <c r="E17464" s="288"/>
    </row>
    <row r="17465" spans="4:5" ht="14.4" x14ac:dyDescent="0.55000000000000004">
      <c r="D17465" s="286"/>
      <c r="E17465" s="288"/>
    </row>
    <row r="17466" spans="4:5" ht="14.4" x14ac:dyDescent="0.55000000000000004">
      <c r="D17466" s="286"/>
      <c r="E17466" s="288"/>
    </row>
    <row r="17467" spans="4:5" ht="14.4" x14ac:dyDescent="0.55000000000000004">
      <c r="D17467" s="286"/>
      <c r="E17467" s="288"/>
    </row>
    <row r="17468" spans="4:5" ht="14.4" x14ac:dyDescent="0.55000000000000004">
      <c r="D17468" s="286"/>
      <c r="E17468" s="288"/>
    </row>
    <row r="17469" spans="4:5" ht="14.4" x14ac:dyDescent="0.55000000000000004">
      <c r="D17469" s="286"/>
      <c r="E17469" s="288"/>
    </row>
    <row r="17470" spans="4:5" ht="14.4" x14ac:dyDescent="0.55000000000000004">
      <c r="D17470" s="286"/>
      <c r="E17470" s="288"/>
    </row>
    <row r="17471" spans="4:5" ht="14.4" x14ac:dyDescent="0.55000000000000004">
      <c r="D17471" s="286"/>
      <c r="E17471" s="288"/>
    </row>
    <row r="17472" spans="4:5" ht="14.4" x14ac:dyDescent="0.55000000000000004">
      <c r="D17472" s="286"/>
      <c r="E17472" s="288"/>
    </row>
    <row r="17473" spans="4:5" ht="14.4" x14ac:dyDescent="0.55000000000000004">
      <c r="D17473" s="286"/>
      <c r="E17473" s="288"/>
    </row>
    <row r="17474" spans="4:5" ht="14.4" x14ac:dyDescent="0.55000000000000004">
      <c r="D17474" s="286"/>
      <c r="E17474" s="288"/>
    </row>
    <row r="17475" spans="4:5" ht="14.4" x14ac:dyDescent="0.55000000000000004">
      <c r="D17475" s="286"/>
      <c r="E17475" s="288"/>
    </row>
    <row r="17476" spans="4:5" ht="14.4" x14ac:dyDescent="0.55000000000000004">
      <c r="D17476" s="286"/>
      <c r="E17476" s="288"/>
    </row>
    <row r="17477" spans="4:5" ht="14.4" x14ac:dyDescent="0.55000000000000004">
      <c r="D17477" s="286"/>
      <c r="E17477" s="288"/>
    </row>
    <row r="17478" spans="4:5" ht="14.4" x14ac:dyDescent="0.55000000000000004">
      <c r="D17478" s="286"/>
      <c r="E17478" s="288"/>
    </row>
    <row r="17479" spans="4:5" ht="14.4" x14ac:dyDescent="0.55000000000000004">
      <c r="D17479" s="286"/>
      <c r="E17479" s="288"/>
    </row>
    <row r="17480" spans="4:5" ht="14.4" x14ac:dyDescent="0.55000000000000004">
      <c r="D17480" s="286"/>
      <c r="E17480" s="288"/>
    </row>
    <row r="17481" spans="4:5" ht="14.4" x14ac:dyDescent="0.55000000000000004">
      <c r="D17481" s="286"/>
      <c r="E17481" s="288"/>
    </row>
    <row r="17482" spans="4:5" ht="14.4" x14ac:dyDescent="0.55000000000000004">
      <c r="D17482" s="286"/>
      <c r="E17482" s="288"/>
    </row>
    <row r="17483" spans="4:5" ht="14.4" x14ac:dyDescent="0.55000000000000004">
      <c r="D17483" s="286"/>
      <c r="E17483" s="288"/>
    </row>
    <row r="17484" spans="4:5" ht="14.4" x14ac:dyDescent="0.55000000000000004">
      <c r="D17484" s="286"/>
      <c r="E17484" s="288"/>
    </row>
    <row r="17485" spans="4:5" ht="14.4" x14ac:dyDescent="0.55000000000000004">
      <c r="D17485" s="286"/>
      <c r="E17485" s="288"/>
    </row>
    <row r="17486" spans="4:5" ht="14.4" x14ac:dyDescent="0.55000000000000004">
      <c r="D17486" s="286"/>
      <c r="E17486" s="288"/>
    </row>
    <row r="17487" spans="4:5" ht="14.4" x14ac:dyDescent="0.55000000000000004">
      <c r="D17487" s="286"/>
      <c r="E17487" s="288"/>
    </row>
    <row r="17488" spans="4:5" ht="14.4" x14ac:dyDescent="0.55000000000000004">
      <c r="D17488" s="286"/>
      <c r="E17488" s="288"/>
    </row>
    <row r="17489" spans="4:5" ht="14.4" x14ac:dyDescent="0.55000000000000004">
      <c r="D17489" s="286"/>
      <c r="E17489" s="288"/>
    </row>
    <row r="17490" spans="4:5" ht="14.4" x14ac:dyDescent="0.55000000000000004">
      <c r="D17490" s="286"/>
      <c r="E17490" s="288"/>
    </row>
    <row r="17491" spans="4:5" ht="14.4" x14ac:dyDescent="0.55000000000000004">
      <c r="D17491" s="286"/>
      <c r="E17491" s="288"/>
    </row>
    <row r="17492" spans="4:5" ht="14.4" x14ac:dyDescent="0.55000000000000004">
      <c r="D17492" s="286"/>
      <c r="E17492" s="288"/>
    </row>
    <row r="17493" spans="4:5" ht="14.4" x14ac:dyDescent="0.55000000000000004">
      <c r="D17493" s="286"/>
      <c r="E17493" s="288"/>
    </row>
    <row r="17494" spans="4:5" ht="14.4" x14ac:dyDescent="0.55000000000000004">
      <c r="D17494" s="286"/>
      <c r="E17494" s="288"/>
    </row>
    <row r="17495" spans="4:5" ht="14.4" x14ac:dyDescent="0.55000000000000004">
      <c r="D17495" s="286"/>
      <c r="E17495" s="288"/>
    </row>
    <row r="17496" spans="4:5" ht="14.4" x14ac:dyDescent="0.55000000000000004">
      <c r="D17496" s="286"/>
      <c r="E17496" s="288"/>
    </row>
    <row r="17497" spans="4:5" ht="14.4" x14ac:dyDescent="0.55000000000000004">
      <c r="D17497" s="286"/>
      <c r="E17497" s="288"/>
    </row>
    <row r="17498" spans="4:5" ht="14.4" x14ac:dyDescent="0.55000000000000004">
      <c r="D17498" s="286"/>
      <c r="E17498" s="288"/>
    </row>
    <row r="17499" spans="4:5" ht="14.4" x14ac:dyDescent="0.55000000000000004">
      <c r="D17499" s="286"/>
      <c r="E17499" s="288"/>
    </row>
    <row r="17500" spans="4:5" ht="14.4" x14ac:dyDescent="0.55000000000000004">
      <c r="D17500" s="286"/>
      <c r="E17500" s="288"/>
    </row>
    <row r="17501" spans="4:5" ht="14.4" x14ac:dyDescent="0.55000000000000004">
      <c r="D17501" s="286"/>
      <c r="E17501" s="288"/>
    </row>
    <row r="17502" spans="4:5" ht="14.4" x14ac:dyDescent="0.55000000000000004">
      <c r="D17502" s="286"/>
      <c r="E17502" s="288"/>
    </row>
    <row r="17503" spans="4:5" ht="14.4" x14ac:dyDescent="0.55000000000000004">
      <c r="D17503" s="286"/>
      <c r="E17503" s="288"/>
    </row>
    <row r="17504" spans="4:5" ht="14.4" x14ac:dyDescent="0.55000000000000004">
      <c r="D17504" s="286"/>
      <c r="E17504" s="288"/>
    </row>
    <row r="17505" spans="4:5" ht="14.4" x14ac:dyDescent="0.55000000000000004">
      <c r="D17505" s="286"/>
      <c r="E17505" s="288"/>
    </row>
    <row r="17506" spans="4:5" ht="14.4" x14ac:dyDescent="0.55000000000000004">
      <c r="D17506" s="286"/>
      <c r="E17506" s="288"/>
    </row>
    <row r="17507" spans="4:5" ht="14.4" x14ac:dyDescent="0.55000000000000004">
      <c r="D17507" s="286"/>
      <c r="E17507" s="288"/>
    </row>
    <row r="17508" spans="4:5" ht="14.4" x14ac:dyDescent="0.55000000000000004">
      <c r="D17508" s="286"/>
      <c r="E17508" s="288"/>
    </row>
    <row r="17509" spans="4:5" ht="14.4" x14ac:dyDescent="0.55000000000000004">
      <c r="D17509" s="286"/>
      <c r="E17509" s="288"/>
    </row>
    <row r="17510" spans="4:5" ht="14.4" x14ac:dyDescent="0.55000000000000004">
      <c r="D17510" s="286"/>
      <c r="E17510" s="288"/>
    </row>
    <row r="17511" spans="4:5" ht="14.4" x14ac:dyDescent="0.55000000000000004">
      <c r="D17511" s="286"/>
      <c r="E17511" s="288"/>
    </row>
    <row r="17512" spans="4:5" ht="14.4" x14ac:dyDescent="0.55000000000000004">
      <c r="D17512" s="286"/>
      <c r="E17512" s="288"/>
    </row>
    <row r="17513" spans="4:5" ht="14.4" x14ac:dyDescent="0.55000000000000004">
      <c r="D17513" s="286"/>
      <c r="E17513" s="288"/>
    </row>
    <row r="17514" spans="4:5" ht="14.4" x14ac:dyDescent="0.55000000000000004">
      <c r="D17514" s="286"/>
      <c r="E17514" s="288"/>
    </row>
    <row r="17515" spans="4:5" ht="14.4" x14ac:dyDescent="0.55000000000000004">
      <c r="D17515" s="286"/>
      <c r="E17515" s="288"/>
    </row>
    <row r="17516" spans="4:5" ht="14.4" x14ac:dyDescent="0.55000000000000004">
      <c r="D17516" s="286"/>
      <c r="E17516" s="288"/>
    </row>
    <row r="17517" spans="4:5" ht="14.4" x14ac:dyDescent="0.55000000000000004">
      <c r="D17517" s="286"/>
      <c r="E17517" s="288"/>
    </row>
    <row r="17518" spans="4:5" ht="14.4" x14ac:dyDescent="0.55000000000000004">
      <c r="D17518" s="286"/>
      <c r="E17518" s="288"/>
    </row>
    <row r="17519" spans="4:5" ht="14.4" x14ac:dyDescent="0.55000000000000004">
      <c r="D17519" s="286"/>
      <c r="E17519" s="288"/>
    </row>
    <row r="17520" spans="4:5" ht="14.4" x14ac:dyDescent="0.55000000000000004">
      <c r="D17520" s="286"/>
      <c r="E17520" s="288"/>
    </row>
    <row r="17521" spans="4:5" ht="14.4" x14ac:dyDescent="0.55000000000000004">
      <c r="D17521" s="286"/>
      <c r="E17521" s="288"/>
    </row>
    <row r="17522" spans="4:5" ht="14.4" x14ac:dyDescent="0.55000000000000004">
      <c r="D17522" s="286"/>
      <c r="E17522" s="288"/>
    </row>
    <row r="17523" spans="4:5" ht="14.4" x14ac:dyDescent="0.55000000000000004">
      <c r="D17523" s="286"/>
      <c r="E17523" s="288"/>
    </row>
    <row r="17524" spans="4:5" ht="14.4" x14ac:dyDescent="0.55000000000000004">
      <c r="D17524" s="286"/>
      <c r="E17524" s="288"/>
    </row>
    <row r="17525" spans="4:5" ht="14.4" x14ac:dyDescent="0.55000000000000004">
      <c r="D17525" s="286"/>
      <c r="E17525" s="288"/>
    </row>
    <row r="17526" spans="4:5" ht="14.4" x14ac:dyDescent="0.55000000000000004">
      <c r="D17526" s="286"/>
      <c r="E17526" s="288"/>
    </row>
    <row r="17527" spans="4:5" ht="14.4" x14ac:dyDescent="0.55000000000000004">
      <c r="D17527" s="286"/>
      <c r="E17527" s="288"/>
    </row>
    <row r="17528" spans="4:5" ht="14.4" x14ac:dyDescent="0.55000000000000004">
      <c r="D17528" s="286"/>
      <c r="E17528" s="288"/>
    </row>
    <row r="17529" spans="4:5" ht="14.4" x14ac:dyDescent="0.55000000000000004">
      <c r="D17529" s="286"/>
      <c r="E17529" s="288"/>
    </row>
    <row r="17530" spans="4:5" ht="14.4" x14ac:dyDescent="0.55000000000000004">
      <c r="D17530" s="286"/>
      <c r="E17530" s="288"/>
    </row>
    <row r="17531" spans="4:5" ht="14.4" x14ac:dyDescent="0.55000000000000004">
      <c r="D17531" s="286"/>
      <c r="E17531" s="288"/>
    </row>
    <row r="17532" spans="4:5" ht="14.4" x14ac:dyDescent="0.55000000000000004">
      <c r="D17532" s="286"/>
      <c r="E17532" s="288"/>
    </row>
    <row r="17533" spans="4:5" ht="14.4" x14ac:dyDescent="0.55000000000000004">
      <c r="D17533" s="286"/>
      <c r="E17533" s="288"/>
    </row>
    <row r="17534" spans="4:5" ht="14.4" x14ac:dyDescent="0.55000000000000004">
      <c r="D17534" s="286"/>
      <c r="E17534" s="288"/>
    </row>
    <row r="17535" spans="4:5" ht="14.4" x14ac:dyDescent="0.55000000000000004">
      <c r="D17535" s="286"/>
      <c r="E17535" s="288"/>
    </row>
    <row r="17536" spans="4:5" ht="14.4" x14ac:dyDescent="0.55000000000000004">
      <c r="D17536" s="286"/>
      <c r="E17536" s="288"/>
    </row>
    <row r="17537" spans="4:5" ht="14.4" x14ac:dyDescent="0.55000000000000004">
      <c r="D17537" s="286"/>
      <c r="E17537" s="288"/>
    </row>
    <row r="17538" spans="4:5" ht="14.4" x14ac:dyDescent="0.55000000000000004">
      <c r="D17538" s="286"/>
      <c r="E17538" s="288"/>
    </row>
    <row r="17539" spans="4:5" ht="14.4" x14ac:dyDescent="0.55000000000000004">
      <c r="D17539" s="286"/>
      <c r="E17539" s="288"/>
    </row>
    <row r="17540" spans="4:5" ht="14.4" x14ac:dyDescent="0.55000000000000004">
      <c r="D17540" s="286"/>
      <c r="E17540" s="288"/>
    </row>
    <row r="17541" spans="4:5" ht="14.4" x14ac:dyDescent="0.55000000000000004">
      <c r="D17541" s="286"/>
      <c r="E17541" s="288"/>
    </row>
    <row r="17542" spans="4:5" ht="14.4" x14ac:dyDescent="0.55000000000000004">
      <c r="D17542" s="286"/>
      <c r="E17542" s="288"/>
    </row>
    <row r="17543" spans="4:5" ht="14.4" x14ac:dyDescent="0.55000000000000004">
      <c r="D17543" s="286"/>
      <c r="E17543" s="288"/>
    </row>
    <row r="17544" spans="4:5" ht="14.4" x14ac:dyDescent="0.55000000000000004">
      <c r="D17544" s="286"/>
      <c r="E17544" s="288"/>
    </row>
    <row r="17545" spans="4:5" ht="14.4" x14ac:dyDescent="0.55000000000000004">
      <c r="D17545" s="286"/>
      <c r="E17545" s="288"/>
    </row>
    <row r="17546" spans="4:5" ht="14.4" x14ac:dyDescent="0.55000000000000004">
      <c r="D17546" s="286"/>
      <c r="E17546" s="288"/>
    </row>
    <row r="17547" spans="4:5" ht="14.4" x14ac:dyDescent="0.55000000000000004">
      <c r="D17547" s="286"/>
      <c r="E17547" s="288"/>
    </row>
    <row r="17548" spans="4:5" ht="14.4" x14ac:dyDescent="0.55000000000000004">
      <c r="D17548" s="286"/>
      <c r="E17548" s="288"/>
    </row>
    <row r="17549" spans="4:5" ht="14.4" x14ac:dyDescent="0.55000000000000004">
      <c r="D17549" s="286"/>
      <c r="E17549" s="288"/>
    </row>
    <row r="17550" spans="4:5" ht="14.4" x14ac:dyDescent="0.55000000000000004">
      <c r="D17550" s="286"/>
      <c r="E17550" s="288"/>
    </row>
    <row r="17551" spans="4:5" ht="14.4" x14ac:dyDescent="0.55000000000000004">
      <c r="D17551" s="286"/>
      <c r="E17551" s="288"/>
    </row>
    <row r="17552" spans="4:5" ht="14.4" x14ac:dyDescent="0.55000000000000004">
      <c r="D17552" s="286"/>
      <c r="E17552" s="288"/>
    </row>
    <row r="17553" spans="4:5" ht="14.4" x14ac:dyDescent="0.55000000000000004">
      <c r="D17553" s="286"/>
      <c r="E17553" s="288"/>
    </row>
    <row r="17554" spans="4:5" ht="14.4" x14ac:dyDescent="0.55000000000000004">
      <c r="D17554" s="286"/>
      <c r="E17554" s="288"/>
    </row>
    <row r="17555" spans="4:5" ht="14.4" x14ac:dyDescent="0.55000000000000004">
      <c r="D17555" s="286"/>
      <c r="E17555" s="288"/>
    </row>
    <row r="17556" spans="4:5" ht="14.4" x14ac:dyDescent="0.55000000000000004">
      <c r="D17556" s="286"/>
      <c r="E17556" s="288"/>
    </row>
    <row r="17557" spans="4:5" ht="14.4" x14ac:dyDescent="0.55000000000000004">
      <c r="D17557" s="286"/>
      <c r="E17557" s="288"/>
    </row>
    <row r="17558" spans="4:5" ht="14.4" x14ac:dyDescent="0.55000000000000004">
      <c r="D17558" s="286"/>
      <c r="E17558" s="288"/>
    </row>
    <row r="17559" spans="4:5" ht="14.4" x14ac:dyDescent="0.55000000000000004">
      <c r="D17559" s="286"/>
      <c r="E17559" s="288"/>
    </row>
    <row r="17560" spans="4:5" ht="14.4" x14ac:dyDescent="0.55000000000000004">
      <c r="D17560" s="286"/>
      <c r="E17560" s="288"/>
    </row>
    <row r="17561" spans="4:5" ht="14.4" x14ac:dyDescent="0.55000000000000004">
      <c r="D17561" s="286"/>
      <c r="E17561" s="288"/>
    </row>
    <row r="17562" spans="4:5" ht="14.4" x14ac:dyDescent="0.55000000000000004">
      <c r="D17562" s="286"/>
      <c r="E17562" s="288"/>
    </row>
    <row r="17563" spans="4:5" ht="14.4" x14ac:dyDescent="0.55000000000000004">
      <c r="D17563" s="286"/>
      <c r="E17563" s="288"/>
    </row>
    <row r="17564" spans="4:5" ht="14.4" x14ac:dyDescent="0.55000000000000004">
      <c r="D17564" s="286"/>
      <c r="E17564" s="288"/>
    </row>
    <row r="17565" spans="4:5" ht="14.4" x14ac:dyDescent="0.55000000000000004">
      <c r="D17565" s="286"/>
      <c r="E17565" s="288"/>
    </row>
    <row r="17566" spans="4:5" ht="14.4" x14ac:dyDescent="0.55000000000000004">
      <c r="D17566" s="286"/>
      <c r="E17566" s="288"/>
    </row>
    <row r="17567" spans="4:5" ht="14.4" x14ac:dyDescent="0.55000000000000004">
      <c r="D17567" s="286"/>
      <c r="E17567" s="288"/>
    </row>
    <row r="17568" spans="4:5" ht="14.4" x14ac:dyDescent="0.55000000000000004">
      <c r="D17568" s="286"/>
      <c r="E17568" s="288"/>
    </row>
    <row r="17569" spans="4:5" ht="14.4" x14ac:dyDescent="0.55000000000000004">
      <c r="D17569" s="286"/>
      <c r="E17569" s="288"/>
    </row>
    <row r="17570" spans="4:5" ht="14.4" x14ac:dyDescent="0.55000000000000004">
      <c r="D17570" s="286"/>
      <c r="E17570" s="288"/>
    </row>
    <row r="17571" spans="4:5" ht="14.4" x14ac:dyDescent="0.55000000000000004">
      <c r="D17571" s="286"/>
      <c r="E17571" s="288"/>
    </row>
    <row r="17572" spans="4:5" ht="14.4" x14ac:dyDescent="0.55000000000000004">
      <c r="D17572" s="286"/>
      <c r="E17572" s="288"/>
    </row>
    <row r="17573" spans="4:5" ht="14.4" x14ac:dyDescent="0.55000000000000004">
      <c r="D17573" s="286"/>
      <c r="E17573" s="288"/>
    </row>
    <row r="17574" spans="4:5" ht="14.4" x14ac:dyDescent="0.55000000000000004">
      <c r="D17574" s="286"/>
      <c r="E17574" s="288"/>
    </row>
    <row r="17575" spans="4:5" ht="14.4" x14ac:dyDescent="0.55000000000000004">
      <c r="D17575" s="286"/>
      <c r="E17575" s="288"/>
    </row>
    <row r="17576" spans="4:5" ht="14.4" x14ac:dyDescent="0.55000000000000004">
      <c r="D17576" s="286"/>
      <c r="E17576" s="288"/>
    </row>
    <row r="17577" spans="4:5" ht="14.4" x14ac:dyDescent="0.55000000000000004">
      <c r="D17577" s="286"/>
      <c r="E17577" s="288"/>
    </row>
    <row r="17578" spans="4:5" ht="14.4" x14ac:dyDescent="0.55000000000000004">
      <c r="D17578" s="286"/>
      <c r="E17578" s="288"/>
    </row>
    <row r="17579" spans="4:5" ht="14.4" x14ac:dyDescent="0.55000000000000004">
      <c r="D17579" s="286"/>
      <c r="E17579" s="288"/>
    </row>
    <row r="17580" spans="4:5" ht="14.4" x14ac:dyDescent="0.55000000000000004">
      <c r="D17580" s="286"/>
      <c r="E17580" s="288"/>
    </row>
    <row r="17581" spans="4:5" ht="14.4" x14ac:dyDescent="0.55000000000000004">
      <c r="D17581" s="286"/>
      <c r="E17581" s="288"/>
    </row>
    <row r="17582" spans="4:5" ht="14.4" x14ac:dyDescent="0.55000000000000004">
      <c r="D17582" s="286"/>
      <c r="E17582" s="288"/>
    </row>
    <row r="17583" spans="4:5" ht="14.4" x14ac:dyDescent="0.55000000000000004">
      <c r="D17583" s="286"/>
      <c r="E17583" s="288"/>
    </row>
    <row r="17584" spans="4:5" ht="14.4" x14ac:dyDescent="0.55000000000000004">
      <c r="D17584" s="286"/>
      <c r="E17584" s="288"/>
    </row>
    <row r="17585" spans="4:5" ht="14.4" x14ac:dyDescent="0.55000000000000004">
      <c r="D17585" s="286"/>
      <c r="E17585" s="288"/>
    </row>
    <row r="17586" spans="4:5" ht="14.4" x14ac:dyDescent="0.55000000000000004">
      <c r="D17586" s="286"/>
      <c r="E17586" s="288"/>
    </row>
    <row r="17587" spans="4:5" ht="14.4" x14ac:dyDescent="0.55000000000000004">
      <c r="D17587" s="286"/>
      <c r="E17587" s="288"/>
    </row>
    <row r="17588" spans="4:5" ht="14.4" x14ac:dyDescent="0.55000000000000004">
      <c r="D17588" s="286"/>
      <c r="E17588" s="288"/>
    </row>
    <row r="17589" spans="4:5" ht="14.4" x14ac:dyDescent="0.55000000000000004">
      <c r="D17589" s="286"/>
      <c r="E17589" s="288"/>
    </row>
    <row r="17590" spans="4:5" ht="14.4" x14ac:dyDescent="0.55000000000000004">
      <c r="D17590" s="286"/>
      <c r="E17590" s="288"/>
    </row>
    <row r="17591" spans="4:5" ht="14.4" x14ac:dyDescent="0.55000000000000004">
      <c r="D17591" s="286"/>
      <c r="E17591" s="288"/>
    </row>
    <row r="17592" spans="4:5" ht="14.4" x14ac:dyDescent="0.55000000000000004">
      <c r="D17592" s="286"/>
      <c r="E17592" s="288"/>
    </row>
    <row r="17593" spans="4:5" ht="14.4" x14ac:dyDescent="0.55000000000000004">
      <c r="D17593" s="286"/>
      <c r="E17593" s="288"/>
    </row>
    <row r="17594" spans="4:5" ht="14.4" x14ac:dyDescent="0.55000000000000004">
      <c r="D17594" s="286"/>
      <c r="E17594" s="288"/>
    </row>
    <row r="17595" spans="4:5" ht="14.4" x14ac:dyDescent="0.55000000000000004">
      <c r="D17595" s="286"/>
      <c r="E17595" s="288"/>
    </row>
    <row r="17596" spans="4:5" ht="14.4" x14ac:dyDescent="0.55000000000000004">
      <c r="D17596" s="286"/>
      <c r="E17596" s="288"/>
    </row>
    <row r="17597" spans="4:5" ht="14.4" x14ac:dyDescent="0.55000000000000004">
      <c r="D17597" s="286"/>
      <c r="E17597" s="288"/>
    </row>
    <row r="17598" spans="4:5" ht="14.4" x14ac:dyDescent="0.55000000000000004">
      <c r="D17598" s="286"/>
      <c r="E17598" s="288"/>
    </row>
    <row r="17599" spans="4:5" ht="14.4" x14ac:dyDescent="0.55000000000000004">
      <c r="D17599" s="286"/>
      <c r="E17599" s="288"/>
    </row>
    <row r="17600" spans="4:5" ht="14.4" x14ac:dyDescent="0.55000000000000004">
      <c r="D17600" s="286"/>
      <c r="E17600" s="288"/>
    </row>
    <row r="17601" spans="4:5" ht="14.4" x14ac:dyDescent="0.55000000000000004">
      <c r="D17601" s="286"/>
      <c r="E17601" s="288"/>
    </row>
    <row r="17602" spans="4:5" ht="14.4" x14ac:dyDescent="0.55000000000000004">
      <c r="D17602" s="286"/>
      <c r="E17602" s="288"/>
    </row>
    <row r="17603" spans="4:5" ht="14.4" x14ac:dyDescent="0.55000000000000004">
      <c r="D17603" s="286"/>
      <c r="E17603" s="288"/>
    </row>
    <row r="17604" spans="4:5" ht="14.4" x14ac:dyDescent="0.55000000000000004">
      <c r="D17604" s="286"/>
      <c r="E17604" s="288"/>
    </row>
    <row r="17605" spans="4:5" ht="14.4" x14ac:dyDescent="0.55000000000000004">
      <c r="D17605" s="286"/>
      <c r="E17605" s="288"/>
    </row>
    <row r="17606" spans="4:5" ht="14.4" x14ac:dyDescent="0.55000000000000004">
      <c r="D17606" s="286"/>
      <c r="E17606" s="288"/>
    </row>
    <row r="17607" spans="4:5" ht="14.4" x14ac:dyDescent="0.55000000000000004">
      <c r="D17607" s="286"/>
      <c r="E17607" s="288"/>
    </row>
    <row r="17608" spans="4:5" ht="14.4" x14ac:dyDescent="0.55000000000000004">
      <c r="D17608" s="286"/>
      <c r="E17608" s="288"/>
    </row>
    <row r="17609" spans="4:5" ht="14.4" x14ac:dyDescent="0.55000000000000004">
      <c r="D17609" s="286"/>
      <c r="E17609" s="288"/>
    </row>
    <row r="17610" spans="4:5" ht="14.4" x14ac:dyDescent="0.55000000000000004">
      <c r="D17610" s="286"/>
      <c r="E17610" s="288"/>
    </row>
    <row r="17611" spans="4:5" ht="14.4" x14ac:dyDescent="0.55000000000000004">
      <c r="D17611" s="286"/>
      <c r="E17611" s="288"/>
    </row>
    <row r="17612" spans="4:5" ht="14.4" x14ac:dyDescent="0.55000000000000004">
      <c r="D17612" s="286"/>
      <c r="E17612" s="288"/>
    </row>
    <row r="17613" spans="4:5" ht="14.4" x14ac:dyDescent="0.55000000000000004">
      <c r="D17613" s="286"/>
      <c r="E17613" s="288"/>
    </row>
    <row r="17614" spans="4:5" ht="14.4" x14ac:dyDescent="0.55000000000000004">
      <c r="D17614" s="286"/>
      <c r="E17614" s="288"/>
    </row>
    <row r="17615" spans="4:5" ht="14.4" x14ac:dyDescent="0.55000000000000004">
      <c r="D17615" s="286"/>
      <c r="E17615" s="288"/>
    </row>
    <row r="17616" spans="4:5" ht="14.4" x14ac:dyDescent="0.55000000000000004">
      <c r="D17616" s="286"/>
      <c r="E17616" s="288"/>
    </row>
    <row r="17617" spans="4:5" ht="14.4" x14ac:dyDescent="0.55000000000000004">
      <c r="D17617" s="286"/>
      <c r="E17617" s="288"/>
    </row>
    <row r="17618" spans="4:5" ht="14.4" x14ac:dyDescent="0.55000000000000004">
      <c r="D17618" s="286"/>
      <c r="E17618" s="288"/>
    </row>
    <row r="17619" spans="4:5" ht="14.4" x14ac:dyDescent="0.55000000000000004">
      <c r="D17619" s="286"/>
      <c r="E17619" s="288"/>
    </row>
    <row r="17620" spans="4:5" ht="14.4" x14ac:dyDescent="0.55000000000000004">
      <c r="D17620" s="286"/>
      <c r="E17620" s="288"/>
    </row>
    <row r="17621" spans="4:5" ht="14.4" x14ac:dyDescent="0.55000000000000004">
      <c r="D17621" s="286"/>
      <c r="E17621" s="288"/>
    </row>
    <row r="17622" spans="4:5" ht="14.4" x14ac:dyDescent="0.55000000000000004">
      <c r="D17622" s="286"/>
      <c r="E17622" s="288"/>
    </row>
    <row r="17623" spans="4:5" ht="14.4" x14ac:dyDescent="0.55000000000000004">
      <c r="D17623" s="286"/>
      <c r="E17623" s="288"/>
    </row>
    <row r="17624" spans="4:5" ht="14.4" x14ac:dyDescent="0.55000000000000004">
      <c r="D17624" s="286"/>
      <c r="E17624" s="288"/>
    </row>
    <row r="17625" spans="4:5" ht="14.4" x14ac:dyDescent="0.55000000000000004">
      <c r="D17625" s="286"/>
      <c r="E17625" s="288"/>
    </row>
    <row r="17626" spans="4:5" ht="14.4" x14ac:dyDescent="0.55000000000000004">
      <c r="D17626" s="286"/>
      <c r="E17626" s="288"/>
    </row>
    <row r="17627" spans="4:5" ht="14.4" x14ac:dyDescent="0.55000000000000004">
      <c r="D17627" s="286"/>
      <c r="E17627" s="288"/>
    </row>
    <row r="17628" spans="4:5" ht="14.4" x14ac:dyDescent="0.55000000000000004">
      <c r="D17628" s="286"/>
      <c r="E17628" s="288"/>
    </row>
    <row r="17629" spans="4:5" ht="14.4" x14ac:dyDescent="0.55000000000000004">
      <c r="D17629" s="286"/>
      <c r="E17629" s="288"/>
    </row>
    <row r="17630" spans="4:5" ht="14.4" x14ac:dyDescent="0.55000000000000004">
      <c r="D17630" s="286"/>
      <c r="E17630" s="288"/>
    </row>
    <row r="17631" spans="4:5" ht="14.4" x14ac:dyDescent="0.55000000000000004">
      <c r="D17631" s="286"/>
      <c r="E17631" s="288"/>
    </row>
    <row r="17632" spans="4:5" ht="14.4" x14ac:dyDescent="0.55000000000000004">
      <c r="D17632" s="286"/>
      <c r="E17632" s="288"/>
    </row>
    <row r="17633" spans="4:5" ht="14.4" x14ac:dyDescent="0.55000000000000004">
      <c r="D17633" s="286"/>
      <c r="E17633" s="288"/>
    </row>
    <row r="17634" spans="4:5" ht="14.4" x14ac:dyDescent="0.55000000000000004">
      <c r="D17634" s="286"/>
      <c r="E17634" s="288"/>
    </row>
    <row r="17635" spans="4:5" ht="14.4" x14ac:dyDescent="0.55000000000000004">
      <c r="D17635" s="286"/>
      <c r="E17635" s="288"/>
    </row>
    <row r="17636" spans="4:5" ht="14.4" x14ac:dyDescent="0.55000000000000004">
      <c r="D17636" s="286"/>
      <c r="E17636" s="288"/>
    </row>
    <row r="17637" spans="4:5" ht="14.4" x14ac:dyDescent="0.55000000000000004">
      <c r="D17637" s="286"/>
      <c r="E17637" s="288"/>
    </row>
    <row r="17638" spans="4:5" ht="14.4" x14ac:dyDescent="0.55000000000000004">
      <c r="D17638" s="286"/>
      <c r="E17638" s="288"/>
    </row>
    <row r="17639" spans="4:5" ht="14.4" x14ac:dyDescent="0.55000000000000004">
      <c r="D17639" s="286"/>
      <c r="E17639" s="288"/>
    </row>
    <row r="17640" spans="4:5" ht="14.4" x14ac:dyDescent="0.55000000000000004">
      <c r="D17640" s="286"/>
      <c r="E17640" s="288"/>
    </row>
    <row r="17641" spans="4:5" ht="14.4" x14ac:dyDescent="0.55000000000000004">
      <c r="D17641" s="286"/>
      <c r="E17641" s="288"/>
    </row>
    <row r="17642" spans="4:5" ht="14.4" x14ac:dyDescent="0.55000000000000004">
      <c r="D17642" s="286"/>
      <c r="E17642" s="288"/>
    </row>
    <row r="17643" spans="4:5" ht="14.4" x14ac:dyDescent="0.55000000000000004">
      <c r="D17643" s="286"/>
      <c r="E17643" s="288"/>
    </row>
    <row r="17644" spans="4:5" ht="14.4" x14ac:dyDescent="0.55000000000000004">
      <c r="D17644" s="286"/>
      <c r="E17644" s="288"/>
    </row>
    <row r="17645" spans="4:5" ht="14.4" x14ac:dyDescent="0.55000000000000004">
      <c r="D17645" s="286"/>
      <c r="E17645" s="288"/>
    </row>
    <row r="17646" spans="4:5" ht="14.4" x14ac:dyDescent="0.55000000000000004">
      <c r="D17646" s="286"/>
      <c r="E17646" s="288"/>
    </row>
    <row r="17647" spans="4:5" ht="14.4" x14ac:dyDescent="0.55000000000000004">
      <c r="D17647" s="286"/>
      <c r="E17647" s="288"/>
    </row>
    <row r="17648" spans="4:5" ht="14.4" x14ac:dyDescent="0.55000000000000004">
      <c r="D17648" s="286"/>
      <c r="E17648" s="288"/>
    </row>
    <row r="17649" spans="4:5" ht="14.4" x14ac:dyDescent="0.55000000000000004">
      <c r="D17649" s="286"/>
      <c r="E17649" s="288"/>
    </row>
    <row r="17650" spans="4:5" ht="14.4" x14ac:dyDescent="0.55000000000000004">
      <c r="D17650" s="286"/>
      <c r="E17650" s="288"/>
    </row>
    <row r="17651" spans="4:5" ht="14.4" x14ac:dyDescent="0.55000000000000004">
      <c r="D17651" s="286"/>
      <c r="E17651" s="288"/>
    </row>
    <row r="17652" spans="4:5" ht="14.4" x14ac:dyDescent="0.55000000000000004">
      <c r="D17652" s="286"/>
      <c r="E17652" s="288"/>
    </row>
    <row r="17653" spans="4:5" ht="14.4" x14ac:dyDescent="0.55000000000000004">
      <c r="D17653" s="286"/>
      <c r="E17653" s="288"/>
    </row>
    <row r="17654" spans="4:5" ht="14.4" x14ac:dyDescent="0.55000000000000004">
      <c r="D17654" s="286"/>
      <c r="E17654" s="288"/>
    </row>
    <row r="17655" spans="4:5" ht="14.4" x14ac:dyDescent="0.55000000000000004">
      <c r="D17655" s="286"/>
      <c r="E17655" s="288"/>
    </row>
    <row r="17656" spans="4:5" ht="14.4" x14ac:dyDescent="0.55000000000000004">
      <c r="D17656" s="286"/>
      <c r="E17656" s="288"/>
    </row>
    <row r="17657" spans="4:5" ht="14.4" x14ac:dyDescent="0.55000000000000004">
      <c r="D17657" s="286"/>
      <c r="E17657" s="288"/>
    </row>
    <row r="17658" spans="4:5" ht="14.4" x14ac:dyDescent="0.55000000000000004">
      <c r="D17658" s="286"/>
      <c r="E17658" s="288"/>
    </row>
    <row r="17659" spans="4:5" ht="14.4" x14ac:dyDescent="0.55000000000000004">
      <c r="D17659" s="286"/>
      <c r="E17659" s="288"/>
    </row>
    <row r="17660" spans="4:5" ht="14.4" x14ac:dyDescent="0.55000000000000004">
      <c r="D17660" s="286"/>
      <c r="E17660" s="288"/>
    </row>
    <row r="17661" spans="4:5" ht="14.4" x14ac:dyDescent="0.55000000000000004">
      <c r="D17661" s="286"/>
      <c r="E17661" s="288"/>
    </row>
    <row r="17662" spans="4:5" ht="14.4" x14ac:dyDescent="0.55000000000000004">
      <c r="D17662" s="286"/>
      <c r="E17662" s="288"/>
    </row>
    <row r="17663" spans="4:5" ht="14.4" x14ac:dyDescent="0.55000000000000004">
      <c r="D17663" s="286"/>
      <c r="E17663" s="288"/>
    </row>
    <row r="17664" spans="4:5" ht="14.4" x14ac:dyDescent="0.55000000000000004">
      <c r="D17664" s="286"/>
      <c r="E17664" s="288"/>
    </row>
    <row r="17665" spans="4:5" ht="14.4" x14ac:dyDescent="0.55000000000000004">
      <c r="D17665" s="286"/>
      <c r="E17665" s="288"/>
    </row>
    <row r="17666" spans="4:5" ht="14.4" x14ac:dyDescent="0.55000000000000004">
      <c r="D17666" s="286"/>
      <c r="E17666" s="288"/>
    </row>
    <row r="17667" spans="4:5" ht="14.4" x14ac:dyDescent="0.55000000000000004">
      <c r="D17667" s="286"/>
      <c r="E17667" s="288"/>
    </row>
    <row r="17668" spans="4:5" ht="14.4" x14ac:dyDescent="0.55000000000000004">
      <c r="D17668" s="286"/>
      <c r="E17668" s="288"/>
    </row>
    <row r="17669" spans="4:5" ht="14.4" x14ac:dyDescent="0.55000000000000004">
      <c r="D17669" s="286"/>
      <c r="E17669" s="288"/>
    </row>
    <row r="17670" spans="4:5" ht="14.4" x14ac:dyDescent="0.55000000000000004">
      <c r="D17670" s="286"/>
      <c r="E17670" s="288"/>
    </row>
    <row r="17671" spans="4:5" ht="14.4" x14ac:dyDescent="0.55000000000000004">
      <c r="D17671" s="286"/>
      <c r="E17671" s="288"/>
    </row>
    <row r="17672" spans="4:5" ht="14.4" x14ac:dyDescent="0.55000000000000004">
      <c r="D17672" s="286"/>
      <c r="E17672" s="288"/>
    </row>
    <row r="17673" spans="4:5" ht="14.4" x14ac:dyDescent="0.55000000000000004">
      <c r="D17673" s="286"/>
      <c r="E17673" s="288"/>
    </row>
    <row r="17674" spans="4:5" ht="14.4" x14ac:dyDescent="0.55000000000000004">
      <c r="D17674" s="286"/>
      <c r="E17674" s="288"/>
    </row>
    <row r="17675" spans="4:5" ht="14.4" x14ac:dyDescent="0.55000000000000004">
      <c r="D17675" s="286"/>
      <c r="E17675" s="288"/>
    </row>
    <row r="17676" spans="4:5" ht="14.4" x14ac:dyDescent="0.55000000000000004">
      <c r="D17676" s="286"/>
      <c r="E17676" s="288"/>
    </row>
    <row r="17677" spans="4:5" ht="14.4" x14ac:dyDescent="0.55000000000000004">
      <c r="D17677" s="286"/>
      <c r="E17677" s="288"/>
    </row>
    <row r="17678" spans="4:5" ht="14.4" x14ac:dyDescent="0.55000000000000004">
      <c r="D17678" s="286"/>
      <c r="E17678" s="288"/>
    </row>
    <row r="17679" spans="4:5" ht="14.4" x14ac:dyDescent="0.55000000000000004">
      <c r="D17679" s="286"/>
      <c r="E17679" s="288"/>
    </row>
    <row r="17680" spans="4:5" ht="14.4" x14ac:dyDescent="0.55000000000000004">
      <c r="D17680" s="286"/>
      <c r="E17680" s="288"/>
    </row>
    <row r="17681" spans="4:5" ht="14.4" x14ac:dyDescent="0.55000000000000004">
      <c r="D17681" s="286"/>
      <c r="E17681" s="288"/>
    </row>
    <row r="17682" spans="4:5" ht="14.4" x14ac:dyDescent="0.55000000000000004">
      <c r="D17682" s="286"/>
      <c r="E17682" s="288"/>
    </row>
    <row r="17683" spans="4:5" ht="14.4" x14ac:dyDescent="0.55000000000000004">
      <c r="D17683" s="286"/>
      <c r="E17683" s="288"/>
    </row>
    <row r="17684" spans="4:5" ht="14.4" x14ac:dyDescent="0.55000000000000004">
      <c r="D17684" s="286"/>
      <c r="E17684" s="288"/>
    </row>
    <row r="17685" spans="4:5" ht="14.4" x14ac:dyDescent="0.55000000000000004">
      <c r="D17685" s="286"/>
      <c r="E17685" s="288"/>
    </row>
    <row r="17686" spans="4:5" ht="14.4" x14ac:dyDescent="0.55000000000000004">
      <c r="D17686" s="286"/>
      <c r="E17686" s="288"/>
    </row>
    <row r="17687" spans="4:5" ht="14.4" x14ac:dyDescent="0.55000000000000004">
      <c r="D17687" s="286"/>
      <c r="E17687" s="288"/>
    </row>
    <row r="17688" spans="4:5" ht="14.4" x14ac:dyDescent="0.55000000000000004">
      <c r="D17688" s="286"/>
      <c r="E17688" s="288"/>
    </row>
    <row r="17689" spans="4:5" ht="14.4" x14ac:dyDescent="0.55000000000000004">
      <c r="D17689" s="286"/>
      <c r="E17689" s="288"/>
    </row>
    <row r="17690" spans="4:5" ht="14.4" x14ac:dyDescent="0.55000000000000004">
      <c r="D17690" s="286"/>
      <c r="E17690" s="288"/>
    </row>
    <row r="17691" spans="4:5" ht="14.4" x14ac:dyDescent="0.55000000000000004">
      <c r="D17691" s="286"/>
      <c r="E17691" s="288"/>
    </row>
    <row r="17692" spans="4:5" ht="14.4" x14ac:dyDescent="0.55000000000000004">
      <c r="D17692" s="286"/>
      <c r="E17692" s="288"/>
    </row>
    <row r="17693" spans="4:5" ht="14.4" x14ac:dyDescent="0.55000000000000004">
      <c r="D17693" s="286"/>
      <c r="E17693" s="288"/>
    </row>
    <row r="17694" spans="4:5" ht="14.4" x14ac:dyDescent="0.55000000000000004">
      <c r="D17694" s="286"/>
      <c r="E17694" s="288"/>
    </row>
    <row r="17695" spans="4:5" ht="14.4" x14ac:dyDescent="0.55000000000000004">
      <c r="D17695" s="286"/>
      <c r="E17695" s="288"/>
    </row>
    <row r="17696" spans="4:5" ht="14.4" x14ac:dyDescent="0.55000000000000004">
      <c r="D17696" s="286"/>
      <c r="E17696" s="288"/>
    </row>
    <row r="17697" spans="4:5" ht="14.4" x14ac:dyDescent="0.55000000000000004">
      <c r="D17697" s="286"/>
      <c r="E17697" s="288"/>
    </row>
    <row r="17698" spans="4:5" ht="14.4" x14ac:dyDescent="0.55000000000000004">
      <c r="D17698" s="286"/>
      <c r="E17698" s="288"/>
    </row>
    <row r="17699" spans="4:5" ht="14.4" x14ac:dyDescent="0.55000000000000004">
      <c r="D17699" s="286"/>
      <c r="E17699" s="288"/>
    </row>
    <row r="17700" spans="4:5" ht="14.4" x14ac:dyDescent="0.55000000000000004">
      <c r="D17700" s="286"/>
      <c r="E17700" s="288"/>
    </row>
    <row r="17701" spans="4:5" ht="14.4" x14ac:dyDescent="0.55000000000000004">
      <c r="D17701" s="286"/>
      <c r="E17701" s="288"/>
    </row>
    <row r="17702" spans="4:5" ht="14.4" x14ac:dyDescent="0.55000000000000004">
      <c r="D17702" s="286"/>
      <c r="E17702" s="288"/>
    </row>
    <row r="17703" spans="4:5" ht="14.4" x14ac:dyDescent="0.55000000000000004">
      <c r="D17703" s="286"/>
      <c r="E17703" s="288"/>
    </row>
    <row r="17704" spans="4:5" ht="14.4" x14ac:dyDescent="0.55000000000000004">
      <c r="D17704" s="286"/>
      <c r="E17704" s="288"/>
    </row>
    <row r="17705" spans="4:5" ht="14.4" x14ac:dyDescent="0.55000000000000004">
      <c r="D17705" s="286"/>
      <c r="E17705" s="288"/>
    </row>
    <row r="17706" spans="4:5" ht="14.4" x14ac:dyDescent="0.55000000000000004">
      <c r="D17706" s="286"/>
      <c r="E17706" s="288"/>
    </row>
    <row r="17707" spans="4:5" ht="14.4" x14ac:dyDescent="0.55000000000000004">
      <c r="D17707" s="286"/>
      <c r="E17707" s="288"/>
    </row>
    <row r="17708" spans="4:5" ht="14.4" x14ac:dyDescent="0.55000000000000004">
      <c r="D17708" s="286"/>
      <c r="E17708" s="288"/>
    </row>
    <row r="17709" spans="4:5" ht="14.4" x14ac:dyDescent="0.55000000000000004">
      <c r="D17709" s="286"/>
      <c r="E17709" s="288"/>
    </row>
    <row r="17710" spans="4:5" ht="14.4" x14ac:dyDescent="0.55000000000000004">
      <c r="D17710" s="286"/>
      <c r="E17710" s="288"/>
    </row>
    <row r="17711" spans="4:5" ht="14.4" x14ac:dyDescent="0.55000000000000004">
      <c r="D17711" s="286"/>
      <c r="E17711" s="288"/>
    </row>
    <row r="17712" spans="4:5" ht="14.4" x14ac:dyDescent="0.55000000000000004">
      <c r="D17712" s="286"/>
      <c r="E17712" s="288"/>
    </row>
    <row r="17713" spans="4:5" ht="14.4" x14ac:dyDescent="0.55000000000000004">
      <c r="D17713" s="286"/>
      <c r="E17713" s="288"/>
    </row>
    <row r="17714" spans="4:5" ht="14.4" x14ac:dyDescent="0.55000000000000004">
      <c r="D17714" s="286"/>
      <c r="E17714" s="288"/>
    </row>
    <row r="17715" spans="4:5" ht="14.4" x14ac:dyDescent="0.55000000000000004">
      <c r="D17715" s="286"/>
      <c r="E17715" s="288"/>
    </row>
    <row r="17716" spans="4:5" ht="14.4" x14ac:dyDescent="0.55000000000000004">
      <c r="D17716" s="286"/>
      <c r="E17716" s="288"/>
    </row>
    <row r="17717" spans="4:5" ht="14.4" x14ac:dyDescent="0.55000000000000004">
      <c r="D17717" s="286"/>
      <c r="E17717" s="288"/>
    </row>
    <row r="17718" spans="4:5" ht="14.4" x14ac:dyDescent="0.55000000000000004">
      <c r="D17718" s="286"/>
      <c r="E17718" s="288"/>
    </row>
    <row r="17719" spans="4:5" ht="14.4" x14ac:dyDescent="0.55000000000000004">
      <c r="D17719" s="286"/>
      <c r="E17719" s="288"/>
    </row>
    <row r="17720" spans="4:5" ht="14.4" x14ac:dyDescent="0.55000000000000004">
      <c r="D17720" s="286"/>
      <c r="E17720" s="288"/>
    </row>
    <row r="17721" spans="4:5" ht="14.4" x14ac:dyDescent="0.55000000000000004">
      <c r="D17721" s="286"/>
      <c r="E17721" s="288"/>
    </row>
    <row r="17722" spans="4:5" ht="14.4" x14ac:dyDescent="0.55000000000000004">
      <c r="D17722" s="286"/>
      <c r="E17722" s="288"/>
    </row>
    <row r="17723" spans="4:5" ht="14.4" x14ac:dyDescent="0.55000000000000004">
      <c r="D17723" s="286"/>
      <c r="E17723" s="288"/>
    </row>
    <row r="17724" spans="4:5" ht="14.4" x14ac:dyDescent="0.55000000000000004">
      <c r="D17724" s="286"/>
      <c r="E17724" s="288"/>
    </row>
    <row r="17725" spans="4:5" ht="14.4" x14ac:dyDescent="0.55000000000000004">
      <c r="D17725" s="286"/>
      <c r="E17725" s="288"/>
    </row>
    <row r="17726" spans="4:5" ht="14.4" x14ac:dyDescent="0.55000000000000004">
      <c r="D17726" s="286"/>
      <c r="E17726" s="288"/>
    </row>
    <row r="17727" spans="4:5" ht="14.4" x14ac:dyDescent="0.55000000000000004">
      <c r="D17727" s="286"/>
      <c r="E17727" s="288"/>
    </row>
    <row r="17728" spans="4:5" ht="14.4" x14ac:dyDescent="0.55000000000000004">
      <c r="D17728" s="286"/>
      <c r="E17728" s="288"/>
    </row>
    <row r="17729" spans="4:5" ht="14.4" x14ac:dyDescent="0.55000000000000004">
      <c r="D17729" s="286"/>
      <c r="E17729" s="288"/>
    </row>
    <row r="17730" spans="4:5" ht="14.4" x14ac:dyDescent="0.55000000000000004">
      <c r="D17730" s="286"/>
      <c r="E17730" s="288"/>
    </row>
    <row r="17731" spans="4:5" ht="14.4" x14ac:dyDescent="0.55000000000000004">
      <c r="D17731" s="286"/>
      <c r="E17731" s="288"/>
    </row>
    <row r="17732" spans="4:5" ht="14.4" x14ac:dyDescent="0.55000000000000004">
      <c r="D17732" s="286"/>
      <c r="E17732" s="288"/>
    </row>
    <row r="17733" spans="4:5" ht="14.4" x14ac:dyDescent="0.55000000000000004">
      <c r="D17733" s="286"/>
      <c r="E17733" s="288"/>
    </row>
    <row r="17734" spans="4:5" ht="14.4" x14ac:dyDescent="0.55000000000000004">
      <c r="D17734" s="286"/>
      <c r="E17734" s="288"/>
    </row>
    <row r="17735" spans="4:5" ht="14.4" x14ac:dyDescent="0.55000000000000004">
      <c r="D17735" s="286"/>
      <c r="E17735" s="288"/>
    </row>
    <row r="17736" spans="4:5" ht="14.4" x14ac:dyDescent="0.55000000000000004">
      <c r="D17736" s="286"/>
      <c r="E17736" s="288"/>
    </row>
    <row r="17737" spans="4:5" ht="14.4" x14ac:dyDescent="0.55000000000000004">
      <c r="D17737" s="286"/>
      <c r="E17737" s="288"/>
    </row>
    <row r="17738" spans="4:5" ht="14.4" x14ac:dyDescent="0.55000000000000004">
      <c r="D17738" s="286"/>
      <c r="E17738" s="288"/>
    </row>
    <row r="17739" spans="4:5" ht="14.4" x14ac:dyDescent="0.55000000000000004">
      <c r="D17739" s="286"/>
      <c r="E17739" s="288"/>
    </row>
    <row r="17740" spans="4:5" ht="14.4" x14ac:dyDescent="0.55000000000000004">
      <c r="D17740" s="286"/>
      <c r="E17740" s="288"/>
    </row>
    <row r="17741" spans="4:5" ht="14.4" x14ac:dyDescent="0.55000000000000004">
      <c r="D17741" s="286"/>
      <c r="E17741" s="288"/>
    </row>
    <row r="17742" spans="4:5" ht="14.4" x14ac:dyDescent="0.55000000000000004">
      <c r="D17742" s="286"/>
      <c r="E17742" s="288"/>
    </row>
    <row r="17743" spans="4:5" ht="14.4" x14ac:dyDescent="0.55000000000000004">
      <c r="D17743" s="286"/>
      <c r="E17743" s="288"/>
    </row>
    <row r="17744" spans="4:5" ht="14.4" x14ac:dyDescent="0.55000000000000004">
      <c r="D17744" s="286"/>
      <c r="E17744" s="288"/>
    </row>
    <row r="17745" spans="4:5" ht="14.4" x14ac:dyDescent="0.55000000000000004">
      <c r="D17745" s="286"/>
      <c r="E17745" s="288"/>
    </row>
    <row r="17746" spans="4:5" ht="14.4" x14ac:dyDescent="0.55000000000000004">
      <c r="D17746" s="286"/>
      <c r="E17746" s="288"/>
    </row>
    <row r="17747" spans="4:5" ht="14.4" x14ac:dyDescent="0.55000000000000004">
      <c r="D17747" s="286"/>
      <c r="E17747" s="288"/>
    </row>
    <row r="17748" spans="4:5" ht="14.4" x14ac:dyDescent="0.55000000000000004">
      <c r="D17748" s="286"/>
      <c r="E17748" s="288"/>
    </row>
    <row r="17749" spans="4:5" ht="14.4" x14ac:dyDescent="0.55000000000000004">
      <c r="D17749" s="286"/>
      <c r="E17749" s="288"/>
    </row>
    <row r="17750" spans="4:5" ht="14.4" x14ac:dyDescent="0.55000000000000004">
      <c r="D17750" s="286"/>
      <c r="E17750" s="288"/>
    </row>
    <row r="17751" spans="4:5" ht="14.4" x14ac:dyDescent="0.55000000000000004">
      <c r="D17751" s="286"/>
      <c r="E17751" s="288"/>
    </row>
    <row r="17752" spans="4:5" ht="14.4" x14ac:dyDescent="0.55000000000000004">
      <c r="D17752" s="286"/>
      <c r="E17752" s="288"/>
    </row>
    <row r="17753" spans="4:5" ht="14.4" x14ac:dyDescent="0.55000000000000004">
      <c r="D17753" s="286"/>
      <c r="E17753" s="288"/>
    </row>
    <row r="17754" spans="4:5" ht="14.4" x14ac:dyDescent="0.55000000000000004">
      <c r="D17754" s="286"/>
      <c r="E17754" s="288"/>
    </row>
    <row r="17755" spans="4:5" ht="14.4" x14ac:dyDescent="0.55000000000000004">
      <c r="D17755" s="286"/>
      <c r="E17755" s="288"/>
    </row>
    <row r="17756" spans="4:5" ht="14.4" x14ac:dyDescent="0.55000000000000004">
      <c r="D17756" s="286"/>
      <c r="E17756" s="288"/>
    </row>
    <row r="17757" spans="4:5" ht="14.4" x14ac:dyDescent="0.55000000000000004">
      <c r="D17757" s="286"/>
      <c r="E17757" s="288"/>
    </row>
    <row r="17758" spans="4:5" ht="14.4" x14ac:dyDescent="0.55000000000000004">
      <c r="D17758" s="286"/>
      <c r="E17758" s="288"/>
    </row>
    <row r="17759" spans="4:5" ht="14.4" x14ac:dyDescent="0.55000000000000004">
      <c r="D17759" s="286"/>
      <c r="E17759" s="288"/>
    </row>
    <row r="17760" spans="4:5" ht="14.4" x14ac:dyDescent="0.55000000000000004">
      <c r="D17760" s="286"/>
      <c r="E17760" s="288"/>
    </row>
    <row r="17761" spans="4:5" ht="14.4" x14ac:dyDescent="0.55000000000000004">
      <c r="D17761" s="286"/>
      <c r="E17761" s="288"/>
    </row>
    <row r="17762" spans="4:5" ht="14.4" x14ac:dyDescent="0.55000000000000004">
      <c r="D17762" s="286"/>
      <c r="E17762" s="288"/>
    </row>
    <row r="17763" spans="4:5" ht="14.4" x14ac:dyDescent="0.55000000000000004">
      <c r="D17763" s="286"/>
      <c r="E17763" s="288"/>
    </row>
    <row r="17764" spans="4:5" ht="14.4" x14ac:dyDescent="0.55000000000000004">
      <c r="D17764" s="286"/>
      <c r="E17764" s="288"/>
    </row>
    <row r="17765" spans="4:5" ht="14.4" x14ac:dyDescent="0.55000000000000004">
      <c r="D17765" s="286"/>
      <c r="E17765" s="288"/>
    </row>
    <row r="17766" spans="4:5" ht="14.4" x14ac:dyDescent="0.55000000000000004">
      <c r="D17766" s="286"/>
      <c r="E17766" s="288"/>
    </row>
    <row r="17767" spans="4:5" ht="14.4" x14ac:dyDescent="0.55000000000000004">
      <c r="D17767" s="286"/>
      <c r="E17767" s="288"/>
    </row>
    <row r="17768" spans="4:5" ht="14.4" x14ac:dyDescent="0.55000000000000004">
      <c r="D17768" s="286"/>
      <c r="E17768" s="288"/>
    </row>
    <row r="17769" spans="4:5" ht="14.4" x14ac:dyDescent="0.55000000000000004">
      <c r="D17769" s="286"/>
      <c r="E17769" s="288"/>
    </row>
    <row r="17770" spans="4:5" ht="14.4" x14ac:dyDescent="0.55000000000000004">
      <c r="D17770" s="286"/>
      <c r="E17770" s="288"/>
    </row>
    <row r="17771" spans="4:5" ht="14.4" x14ac:dyDescent="0.55000000000000004">
      <c r="D17771" s="286"/>
      <c r="E17771" s="288"/>
    </row>
    <row r="17772" spans="4:5" ht="14.4" x14ac:dyDescent="0.55000000000000004">
      <c r="D17772" s="286"/>
      <c r="E17772" s="288"/>
    </row>
    <row r="17773" spans="4:5" ht="14.4" x14ac:dyDescent="0.55000000000000004">
      <c r="D17773" s="286"/>
      <c r="E17773" s="288"/>
    </row>
    <row r="17774" spans="4:5" ht="14.4" x14ac:dyDescent="0.55000000000000004">
      <c r="D17774" s="286"/>
      <c r="E17774" s="288"/>
    </row>
    <row r="17775" spans="4:5" ht="14.4" x14ac:dyDescent="0.55000000000000004">
      <c r="D17775" s="286"/>
      <c r="E17775" s="288"/>
    </row>
    <row r="17776" spans="4:5" ht="14.4" x14ac:dyDescent="0.55000000000000004">
      <c r="D17776" s="286"/>
      <c r="E17776" s="288"/>
    </row>
    <row r="17777" spans="4:5" ht="14.4" x14ac:dyDescent="0.55000000000000004">
      <c r="D17777" s="286"/>
      <c r="E17777" s="288"/>
    </row>
    <row r="17778" spans="4:5" ht="14.4" x14ac:dyDescent="0.55000000000000004">
      <c r="D17778" s="286"/>
      <c r="E17778" s="288"/>
    </row>
    <row r="17779" spans="4:5" ht="14.4" x14ac:dyDescent="0.55000000000000004">
      <c r="D17779" s="286"/>
      <c r="E17779" s="288"/>
    </row>
    <row r="17780" spans="4:5" ht="14.4" x14ac:dyDescent="0.55000000000000004">
      <c r="D17780" s="286"/>
      <c r="E17780" s="288"/>
    </row>
    <row r="17781" spans="4:5" ht="14.4" x14ac:dyDescent="0.55000000000000004">
      <c r="D17781" s="286"/>
      <c r="E17781" s="288"/>
    </row>
    <row r="17782" spans="4:5" ht="14.4" x14ac:dyDescent="0.55000000000000004">
      <c r="D17782" s="286"/>
      <c r="E17782" s="288"/>
    </row>
    <row r="17783" spans="4:5" ht="14.4" x14ac:dyDescent="0.55000000000000004">
      <c r="D17783" s="286"/>
      <c r="E17783" s="288"/>
    </row>
    <row r="17784" spans="4:5" ht="14.4" x14ac:dyDescent="0.55000000000000004">
      <c r="D17784" s="286"/>
      <c r="E17784" s="288"/>
    </row>
    <row r="17785" spans="4:5" ht="14.4" x14ac:dyDescent="0.55000000000000004">
      <c r="D17785" s="286"/>
      <c r="E17785" s="288"/>
    </row>
    <row r="17786" spans="4:5" ht="14.4" x14ac:dyDescent="0.55000000000000004">
      <c r="D17786" s="286"/>
      <c r="E17786" s="288"/>
    </row>
    <row r="17787" spans="4:5" ht="14.4" x14ac:dyDescent="0.55000000000000004">
      <c r="D17787" s="286"/>
      <c r="E17787" s="288"/>
    </row>
    <row r="17788" spans="4:5" ht="14.4" x14ac:dyDescent="0.55000000000000004">
      <c r="D17788" s="286"/>
      <c r="E17788" s="288"/>
    </row>
    <row r="17789" spans="4:5" ht="14.4" x14ac:dyDescent="0.55000000000000004">
      <c r="D17789" s="286"/>
      <c r="E17789" s="288"/>
    </row>
    <row r="17790" spans="4:5" ht="14.4" x14ac:dyDescent="0.55000000000000004">
      <c r="D17790" s="286"/>
      <c r="E17790" s="288"/>
    </row>
    <row r="17791" spans="4:5" ht="14.4" x14ac:dyDescent="0.55000000000000004">
      <c r="D17791" s="286"/>
      <c r="E17791" s="288"/>
    </row>
    <row r="17792" spans="4:5" ht="14.4" x14ac:dyDescent="0.55000000000000004">
      <c r="D17792" s="286"/>
      <c r="E17792" s="288"/>
    </row>
    <row r="17793" spans="4:5" ht="14.4" x14ac:dyDescent="0.55000000000000004">
      <c r="D17793" s="286"/>
      <c r="E17793" s="288"/>
    </row>
    <row r="17794" spans="4:5" ht="14.4" x14ac:dyDescent="0.55000000000000004">
      <c r="D17794" s="286"/>
      <c r="E17794" s="288"/>
    </row>
    <row r="17795" spans="4:5" ht="14.4" x14ac:dyDescent="0.55000000000000004">
      <c r="D17795" s="286"/>
      <c r="E17795" s="288"/>
    </row>
    <row r="17796" spans="4:5" ht="14.4" x14ac:dyDescent="0.55000000000000004">
      <c r="D17796" s="286"/>
      <c r="E17796" s="288"/>
    </row>
    <row r="17797" spans="4:5" ht="14.4" x14ac:dyDescent="0.55000000000000004">
      <c r="D17797" s="286"/>
      <c r="E17797" s="288"/>
    </row>
    <row r="17798" spans="4:5" ht="14.4" x14ac:dyDescent="0.55000000000000004">
      <c r="D17798" s="286"/>
      <c r="E17798" s="288"/>
    </row>
    <row r="17799" spans="4:5" ht="14.4" x14ac:dyDescent="0.55000000000000004">
      <c r="D17799" s="286"/>
      <c r="E17799" s="288"/>
    </row>
    <row r="17800" spans="4:5" ht="14.4" x14ac:dyDescent="0.55000000000000004">
      <c r="D17800" s="286"/>
      <c r="E17800" s="288"/>
    </row>
    <row r="17801" spans="4:5" ht="14.4" x14ac:dyDescent="0.55000000000000004">
      <c r="D17801" s="286"/>
      <c r="E17801" s="288"/>
    </row>
    <row r="17802" spans="4:5" ht="14.4" x14ac:dyDescent="0.55000000000000004">
      <c r="D17802" s="286"/>
      <c r="E17802" s="288"/>
    </row>
    <row r="17803" spans="4:5" ht="14.4" x14ac:dyDescent="0.55000000000000004">
      <c r="D17803" s="286"/>
      <c r="E17803" s="288"/>
    </row>
    <row r="17804" spans="4:5" ht="14.4" x14ac:dyDescent="0.55000000000000004">
      <c r="D17804" s="286"/>
      <c r="E17804" s="288"/>
    </row>
    <row r="17805" spans="4:5" ht="14.4" x14ac:dyDescent="0.55000000000000004">
      <c r="D17805" s="286"/>
      <c r="E17805" s="288"/>
    </row>
    <row r="17806" spans="4:5" ht="14.4" x14ac:dyDescent="0.55000000000000004">
      <c r="D17806" s="286"/>
      <c r="E17806" s="288"/>
    </row>
    <row r="17807" spans="4:5" ht="14.4" x14ac:dyDescent="0.55000000000000004">
      <c r="D17807" s="286"/>
      <c r="E17807" s="288"/>
    </row>
    <row r="17808" spans="4:5" ht="14.4" x14ac:dyDescent="0.55000000000000004">
      <c r="D17808" s="286"/>
      <c r="E17808" s="288"/>
    </row>
    <row r="17809" spans="4:5" ht="14.4" x14ac:dyDescent="0.55000000000000004">
      <c r="D17809" s="286"/>
      <c r="E17809" s="288"/>
    </row>
    <row r="17810" spans="4:5" ht="14.4" x14ac:dyDescent="0.55000000000000004">
      <c r="D17810" s="286"/>
      <c r="E17810" s="288"/>
    </row>
    <row r="17811" spans="4:5" ht="14.4" x14ac:dyDescent="0.55000000000000004">
      <c r="D17811" s="286"/>
      <c r="E17811" s="288"/>
    </row>
    <row r="17812" spans="4:5" ht="14.4" x14ac:dyDescent="0.55000000000000004">
      <c r="D17812" s="286"/>
      <c r="E17812" s="288"/>
    </row>
    <row r="17813" spans="4:5" ht="14.4" x14ac:dyDescent="0.55000000000000004">
      <c r="D17813" s="286"/>
      <c r="E17813" s="288"/>
    </row>
    <row r="17814" spans="4:5" ht="14.4" x14ac:dyDescent="0.55000000000000004">
      <c r="D17814" s="286"/>
      <c r="E17814" s="288"/>
    </row>
    <row r="17815" spans="4:5" ht="14.4" x14ac:dyDescent="0.55000000000000004">
      <c r="D17815" s="286"/>
      <c r="E17815" s="288"/>
    </row>
    <row r="17816" spans="4:5" ht="14.4" x14ac:dyDescent="0.55000000000000004">
      <c r="D17816" s="286"/>
      <c r="E17816" s="288"/>
    </row>
    <row r="17817" spans="4:5" ht="14.4" x14ac:dyDescent="0.55000000000000004">
      <c r="D17817" s="286"/>
      <c r="E17817" s="288"/>
    </row>
    <row r="17818" spans="4:5" ht="14.4" x14ac:dyDescent="0.55000000000000004">
      <c r="D17818" s="286"/>
      <c r="E17818" s="288"/>
    </row>
    <row r="17819" spans="4:5" ht="14.4" x14ac:dyDescent="0.55000000000000004">
      <c r="D17819" s="286"/>
      <c r="E17819" s="288"/>
    </row>
    <row r="17820" spans="4:5" ht="14.4" x14ac:dyDescent="0.55000000000000004">
      <c r="D17820" s="286"/>
      <c r="E17820" s="288"/>
    </row>
    <row r="17821" spans="4:5" ht="14.4" x14ac:dyDescent="0.55000000000000004">
      <c r="D17821" s="286"/>
      <c r="E17821" s="288"/>
    </row>
    <row r="17822" spans="4:5" ht="14.4" x14ac:dyDescent="0.55000000000000004">
      <c r="D17822" s="286"/>
      <c r="E17822" s="288"/>
    </row>
    <row r="17823" spans="4:5" ht="14.4" x14ac:dyDescent="0.55000000000000004">
      <c r="D17823" s="286"/>
      <c r="E17823" s="288"/>
    </row>
    <row r="17824" spans="4:5" ht="14.4" x14ac:dyDescent="0.55000000000000004">
      <c r="D17824" s="286"/>
      <c r="E17824" s="288"/>
    </row>
    <row r="17825" spans="4:5" ht="14.4" x14ac:dyDescent="0.55000000000000004">
      <c r="D17825" s="286"/>
      <c r="E17825" s="288"/>
    </row>
    <row r="17826" spans="4:5" ht="14.4" x14ac:dyDescent="0.55000000000000004">
      <c r="D17826" s="286"/>
      <c r="E17826" s="288"/>
    </row>
    <row r="17827" spans="4:5" ht="14.4" x14ac:dyDescent="0.55000000000000004">
      <c r="D17827" s="286"/>
      <c r="E17827" s="288"/>
    </row>
    <row r="17828" spans="4:5" ht="14.4" x14ac:dyDescent="0.55000000000000004">
      <c r="D17828" s="286"/>
      <c r="E17828" s="288"/>
    </row>
    <row r="17829" spans="4:5" ht="14.4" x14ac:dyDescent="0.55000000000000004">
      <c r="D17829" s="286"/>
      <c r="E17829" s="288"/>
    </row>
    <row r="17830" spans="4:5" ht="14.4" x14ac:dyDescent="0.55000000000000004">
      <c r="D17830" s="286"/>
      <c r="E17830" s="288"/>
    </row>
    <row r="17831" spans="4:5" ht="14.4" x14ac:dyDescent="0.55000000000000004">
      <c r="D17831" s="286"/>
      <c r="E17831" s="288"/>
    </row>
    <row r="17832" spans="4:5" ht="14.4" x14ac:dyDescent="0.55000000000000004">
      <c r="D17832" s="286"/>
      <c r="E17832" s="288"/>
    </row>
    <row r="17833" spans="4:5" ht="14.4" x14ac:dyDescent="0.55000000000000004">
      <c r="D17833" s="286"/>
      <c r="E17833" s="288"/>
    </row>
    <row r="17834" spans="4:5" ht="14.4" x14ac:dyDescent="0.55000000000000004">
      <c r="D17834" s="286"/>
      <c r="E17834" s="288"/>
    </row>
    <row r="17835" spans="4:5" ht="14.4" x14ac:dyDescent="0.55000000000000004">
      <c r="D17835" s="286"/>
      <c r="E17835" s="288"/>
    </row>
    <row r="17836" spans="4:5" ht="14.4" x14ac:dyDescent="0.55000000000000004">
      <c r="D17836" s="286"/>
      <c r="E17836" s="288"/>
    </row>
    <row r="17837" spans="4:5" ht="14.4" x14ac:dyDescent="0.55000000000000004">
      <c r="D17837" s="286"/>
      <c r="E17837" s="287"/>
    </row>
    <row r="17838" spans="4:5" ht="14.4" x14ac:dyDescent="0.55000000000000004">
      <c r="D17838" s="286"/>
      <c r="E17838" s="287"/>
    </row>
    <row r="17839" spans="4:5" ht="14.4" x14ac:dyDescent="0.55000000000000004">
      <c r="D17839" s="286"/>
      <c r="E17839" s="287"/>
    </row>
    <row r="17840" spans="4:5" ht="14.4" x14ac:dyDescent="0.55000000000000004">
      <c r="D17840" s="286"/>
      <c r="E17840" s="287"/>
    </row>
    <row r="17841" spans="4:5" ht="14.4" x14ac:dyDescent="0.55000000000000004">
      <c r="D17841" s="286"/>
      <c r="E17841" s="287"/>
    </row>
    <row r="17842" spans="4:5" ht="14.4" x14ac:dyDescent="0.55000000000000004">
      <c r="D17842" s="286"/>
      <c r="E17842" s="287"/>
    </row>
    <row r="17843" spans="4:5" ht="14.4" x14ac:dyDescent="0.55000000000000004">
      <c r="D17843" s="286"/>
      <c r="E17843" s="287"/>
    </row>
    <row r="17844" spans="4:5" ht="14.4" x14ac:dyDescent="0.55000000000000004">
      <c r="D17844" s="286"/>
      <c r="E17844" s="287"/>
    </row>
    <row r="17845" spans="4:5" ht="14.4" x14ac:dyDescent="0.55000000000000004">
      <c r="D17845" s="286"/>
      <c r="E17845" s="287"/>
    </row>
    <row r="17846" spans="4:5" ht="14.4" x14ac:dyDescent="0.55000000000000004">
      <c r="D17846" s="286"/>
      <c r="E17846" s="287"/>
    </row>
    <row r="17847" spans="4:5" ht="14.4" x14ac:dyDescent="0.55000000000000004">
      <c r="D17847" s="286"/>
      <c r="E17847" s="287"/>
    </row>
    <row r="17848" spans="4:5" ht="14.4" x14ac:dyDescent="0.55000000000000004">
      <c r="D17848" s="286"/>
      <c r="E17848" s="287"/>
    </row>
    <row r="17849" spans="4:5" ht="14.4" x14ac:dyDescent="0.55000000000000004">
      <c r="D17849" s="286"/>
      <c r="E17849" s="287"/>
    </row>
    <row r="17850" spans="4:5" ht="14.4" x14ac:dyDescent="0.55000000000000004">
      <c r="D17850" s="286"/>
      <c r="E17850" s="287"/>
    </row>
    <row r="17851" spans="4:5" ht="14.4" x14ac:dyDescent="0.55000000000000004">
      <c r="D17851" s="286"/>
      <c r="E17851" s="287"/>
    </row>
    <row r="17852" spans="4:5" ht="14.4" x14ac:dyDescent="0.55000000000000004">
      <c r="D17852" s="286"/>
      <c r="E17852" s="287"/>
    </row>
    <row r="17853" spans="4:5" ht="14.4" x14ac:dyDescent="0.55000000000000004">
      <c r="D17853" s="286"/>
      <c r="E17853" s="287"/>
    </row>
    <row r="17854" spans="4:5" ht="14.4" x14ac:dyDescent="0.55000000000000004">
      <c r="D17854" s="286"/>
      <c r="E17854" s="287"/>
    </row>
    <row r="17855" spans="4:5" ht="14.4" x14ac:dyDescent="0.55000000000000004">
      <c r="D17855" s="286"/>
      <c r="E17855" s="287"/>
    </row>
    <row r="17856" spans="4:5" ht="14.4" x14ac:dyDescent="0.55000000000000004">
      <c r="D17856" s="286"/>
      <c r="E17856" s="287"/>
    </row>
    <row r="17857" spans="4:5" ht="14.4" x14ac:dyDescent="0.55000000000000004">
      <c r="D17857" s="286"/>
      <c r="E17857" s="287"/>
    </row>
    <row r="17858" spans="4:5" ht="14.4" x14ac:dyDescent="0.55000000000000004">
      <c r="D17858" s="286"/>
      <c r="E17858" s="287"/>
    </row>
    <row r="17859" spans="4:5" ht="14.4" x14ac:dyDescent="0.55000000000000004">
      <c r="D17859" s="286"/>
      <c r="E17859" s="287"/>
    </row>
    <row r="17860" spans="4:5" ht="14.4" x14ac:dyDescent="0.55000000000000004">
      <c r="D17860" s="286"/>
      <c r="E17860" s="287"/>
    </row>
    <row r="17861" spans="4:5" ht="14.4" x14ac:dyDescent="0.55000000000000004">
      <c r="D17861" s="286"/>
      <c r="E17861" s="287"/>
    </row>
    <row r="17862" spans="4:5" ht="14.4" x14ac:dyDescent="0.55000000000000004">
      <c r="D17862" s="286"/>
      <c r="E17862" s="287"/>
    </row>
    <row r="17863" spans="4:5" ht="14.4" x14ac:dyDescent="0.55000000000000004">
      <c r="D17863" s="286"/>
      <c r="E17863" s="287"/>
    </row>
    <row r="17864" spans="4:5" ht="14.4" x14ac:dyDescent="0.55000000000000004">
      <c r="D17864" s="286"/>
      <c r="E17864" s="287"/>
    </row>
    <row r="17865" spans="4:5" ht="14.4" x14ac:dyDescent="0.55000000000000004">
      <c r="D17865" s="286"/>
      <c r="E17865" s="287"/>
    </row>
    <row r="17866" spans="4:5" ht="14.4" x14ac:dyDescent="0.55000000000000004">
      <c r="D17866" s="286"/>
      <c r="E17866" s="287"/>
    </row>
    <row r="17867" spans="4:5" ht="14.4" x14ac:dyDescent="0.55000000000000004">
      <c r="D17867" s="286"/>
      <c r="E17867" s="287"/>
    </row>
    <row r="17868" spans="4:5" ht="14.4" x14ac:dyDescent="0.55000000000000004">
      <c r="D17868" s="286"/>
      <c r="E17868" s="287"/>
    </row>
    <row r="17869" spans="4:5" ht="14.4" x14ac:dyDescent="0.55000000000000004">
      <c r="D17869" s="286"/>
      <c r="E17869" s="287"/>
    </row>
    <row r="17870" spans="4:5" ht="14.4" x14ac:dyDescent="0.55000000000000004">
      <c r="D17870" s="286"/>
      <c r="E17870" s="287"/>
    </row>
    <row r="17871" spans="4:5" ht="14.4" x14ac:dyDescent="0.55000000000000004">
      <c r="D17871" s="286"/>
      <c r="E17871" s="287"/>
    </row>
    <row r="17872" spans="4:5" ht="14.4" x14ac:dyDescent="0.55000000000000004">
      <c r="D17872" s="286"/>
      <c r="E17872" s="287"/>
    </row>
    <row r="17873" spans="4:5" ht="14.4" x14ac:dyDescent="0.55000000000000004">
      <c r="D17873" s="286"/>
      <c r="E17873" s="287"/>
    </row>
    <row r="17874" spans="4:5" ht="14.4" x14ac:dyDescent="0.55000000000000004">
      <c r="D17874" s="286"/>
      <c r="E17874" s="287"/>
    </row>
    <row r="17875" spans="4:5" ht="14.4" x14ac:dyDescent="0.55000000000000004">
      <c r="D17875" s="286"/>
      <c r="E17875" s="287"/>
    </row>
    <row r="17876" spans="4:5" ht="14.4" x14ac:dyDescent="0.55000000000000004">
      <c r="D17876" s="286"/>
      <c r="E17876" s="287"/>
    </row>
    <row r="17877" spans="4:5" ht="14.4" x14ac:dyDescent="0.55000000000000004">
      <c r="D17877" s="286"/>
      <c r="E17877" s="287"/>
    </row>
    <row r="17878" spans="4:5" ht="14.4" x14ac:dyDescent="0.55000000000000004">
      <c r="D17878" s="286"/>
      <c r="E17878" s="287"/>
    </row>
    <row r="17879" spans="4:5" ht="14.4" x14ac:dyDescent="0.55000000000000004">
      <c r="D17879" s="286"/>
      <c r="E17879" s="287"/>
    </row>
    <row r="17880" spans="4:5" ht="14.4" x14ac:dyDescent="0.55000000000000004">
      <c r="D17880" s="286"/>
      <c r="E17880" s="287"/>
    </row>
    <row r="17881" spans="4:5" ht="14.4" x14ac:dyDescent="0.55000000000000004">
      <c r="D17881" s="286"/>
      <c r="E17881" s="287"/>
    </row>
    <row r="17882" spans="4:5" ht="14.4" x14ac:dyDescent="0.55000000000000004">
      <c r="D17882" s="286"/>
      <c r="E17882" s="287"/>
    </row>
    <row r="17883" spans="4:5" ht="14.4" x14ac:dyDescent="0.55000000000000004">
      <c r="D17883" s="286"/>
      <c r="E17883" s="287"/>
    </row>
    <row r="17884" spans="4:5" ht="14.4" x14ac:dyDescent="0.55000000000000004">
      <c r="D17884" s="286"/>
      <c r="E17884" s="287"/>
    </row>
    <row r="17885" spans="4:5" ht="14.4" x14ac:dyDescent="0.55000000000000004">
      <c r="D17885" s="286"/>
      <c r="E17885" s="287"/>
    </row>
    <row r="17886" spans="4:5" ht="14.4" x14ac:dyDescent="0.55000000000000004">
      <c r="D17886" s="286"/>
      <c r="E17886" s="287"/>
    </row>
    <row r="17887" spans="4:5" ht="14.4" x14ac:dyDescent="0.55000000000000004">
      <c r="D17887" s="286"/>
      <c r="E17887" s="287"/>
    </row>
    <row r="17888" spans="4:5" ht="14.4" x14ac:dyDescent="0.55000000000000004">
      <c r="D17888" s="286"/>
      <c r="E17888" s="287"/>
    </row>
    <row r="17889" spans="4:5" ht="14.4" x14ac:dyDescent="0.55000000000000004">
      <c r="D17889" s="286"/>
      <c r="E17889" s="287"/>
    </row>
    <row r="17890" spans="4:5" ht="14.4" x14ac:dyDescent="0.55000000000000004">
      <c r="D17890" s="286"/>
      <c r="E17890" s="287"/>
    </row>
    <row r="17891" spans="4:5" ht="14.4" x14ac:dyDescent="0.55000000000000004">
      <c r="D17891" s="286"/>
      <c r="E17891" s="287"/>
    </row>
    <row r="17892" spans="4:5" ht="14.4" x14ac:dyDescent="0.55000000000000004">
      <c r="D17892" s="286"/>
      <c r="E17892" s="287"/>
    </row>
    <row r="17893" spans="4:5" ht="14.4" x14ac:dyDescent="0.55000000000000004">
      <c r="D17893" s="286"/>
      <c r="E17893" s="287"/>
    </row>
    <row r="17894" spans="4:5" ht="14.4" x14ac:dyDescent="0.55000000000000004">
      <c r="D17894" s="286"/>
      <c r="E17894" s="287"/>
    </row>
    <row r="17895" spans="4:5" ht="14.4" x14ac:dyDescent="0.55000000000000004">
      <c r="D17895" s="286"/>
      <c r="E17895" s="287"/>
    </row>
    <row r="17896" spans="4:5" ht="14.4" x14ac:dyDescent="0.55000000000000004">
      <c r="D17896" s="286"/>
      <c r="E17896" s="287"/>
    </row>
    <row r="17897" spans="4:5" ht="14.4" x14ac:dyDescent="0.55000000000000004">
      <c r="D17897" s="286"/>
      <c r="E17897" s="287"/>
    </row>
    <row r="17898" spans="4:5" ht="14.4" x14ac:dyDescent="0.55000000000000004">
      <c r="D17898" s="286"/>
      <c r="E17898" s="287"/>
    </row>
    <row r="17899" spans="4:5" ht="14.4" x14ac:dyDescent="0.55000000000000004">
      <c r="D17899" s="286"/>
      <c r="E17899" s="287"/>
    </row>
    <row r="17900" spans="4:5" ht="14.4" x14ac:dyDescent="0.55000000000000004">
      <c r="D17900" s="286"/>
      <c r="E17900" s="287"/>
    </row>
    <row r="17901" spans="4:5" ht="14.4" x14ac:dyDescent="0.55000000000000004">
      <c r="D17901" s="286"/>
      <c r="E17901" s="287"/>
    </row>
    <row r="17902" spans="4:5" ht="14.4" x14ac:dyDescent="0.55000000000000004">
      <c r="D17902" s="286"/>
      <c r="E17902" s="287"/>
    </row>
    <row r="17903" spans="4:5" ht="14.4" x14ac:dyDescent="0.55000000000000004">
      <c r="D17903" s="286"/>
      <c r="E17903" s="287"/>
    </row>
    <row r="17904" spans="4:5" ht="14.4" x14ac:dyDescent="0.55000000000000004">
      <c r="D17904" s="286"/>
      <c r="E17904" s="287"/>
    </row>
    <row r="17905" spans="4:5" ht="14.4" x14ac:dyDescent="0.55000000000000004">
      <c r="D17905" s="286"/>
      <c r="E17905" s="287"/>
    </row>
    <row r="17906" spans="4:5" ht="14.4" x14ac:dyDescent="0.55000000000000004">
      <c r="D17906" s="286"/>
      <c r="E17906" s="287"/>
    </row>
    <row r="17907" spans="4:5" ht="14.4" x14ac:dyDescent="0.55000000000000004">
      <c r="D17907" s="286"/>
      <c r="E17907" s="287"/>
    </row>
    <row r="17908" spans="4:5" ht="14.4" x14ac:dyDescent="0.55000000000000004">
      <c r="D17908" s="286"/>
      <c r="E17908" s="287"/>
    </row>
    <row r="17909" spans="4:5" ht="14.4" x14ac:dyDescent="0.55000000000000004">
      <c r="D17909" s="286"/>
      <c r="E17909" s="287"/>
    </row>
    <row r="17910" spans="4:5" ht="14.4" x14ac:dyDescent="0.55000000000000004">
      <c r="D17910" s="286"/>
      <c r="E17910" s="287"/>
    </row>
    <row r="17911" spans="4:5" ht="14.4" x14ac:dyDescent="0.55000000000000004">
      <c r="D17911" s="286"/>
      <c r="E17911" s="287"/>
    </row>
    <row r="17912" spans="4:5" ht="14.4" x14ac:dyDescent="0.55000000000000004">
      <c r="D17912" s="286"/>
      <c r="E17912" s="287"/>
    </row>
    <row r="17913" spans="4:5" ht="14.4" x14ac:dyDescent="0.55000000000000004">
      <c r="D17913" s="286"/>
      <c r="E17913" s="287"/>
    </row>
    <row r="17914" spans="4:5" ht="14.4" x14ac:dyDescent="0.55000000000000004">
      <c r="D17914" s="286"/>
      <c r="E17914" s="287"/>
    </row>
    <row r="17915" spans="4:5" ht="14.4" x14ac:dyDescent="0.55000000000000004">
      <c r="D17915" s="286"/>
      <c r="E17915" s="287"/>
    </row>
    <row r="17916" spans="4:5" ht="14.4" x14ac:dyDescent="0.55000000000000004">
      <c r="D17916" s="286"/>
      <c r="E17916" s="287"/>
    </row>
    <row r="17917" spans="4:5" ht="14.4" x14ac:dyDescent="0.55000000000000004">
      <c r="D17917" s="286"/>
      <c r="E17917" s="287"/>
    </row>
    <row r="17918" spans="4:5" ht="14.4" x14ac:dyDescent="0.55000000000000004">
      <c r="D17918" s="286"/>
      <c r="E17918" s="287"/>
    </row>
    <row r="17919" spans="4:5" ht="14.4" x14ac:dyDescent="0.55000000000000004">
      <c r="D17919" s="286"/>
      <c r="E17919" s="287"/>
    </row>
    <row r="17920" spans="4:5" ht="14.4" x14ac:dyDescent="0.55000000000000004">
      <c r="D17920" s="286"/>
      <c r="E17920" s="287"/>
    </row>
    <row r="17921" spans="4:5" ht="14.4" x14ac:dyDescent="0.55000000000000004">
      <c r="D17921" s="286"/>
      <c r="E17921" s="287"/>
    </row>
    <row r="17922" spans="4:5" ht="14.4" x14ac:dyDescent="0.55000000000000004">
      <c r="D17922" s="286"/>
      <c r="E17922" s="287"/>
    </row>
    <row r="17923" spans="4:5" ht="14.4" x14ac:dyDescent="0.55000000000000004">
      <c r="D17923" s="286"/>
      <c r="E17923" s="287"/>
    </row>
    <row r="17924" spans="4:5" ht="14.4" x14ac:dyDescent="0.55000000000000004">
      <c r="D17924" s="286"/>
      <c r="E17924" s="287"/>
    </row>
    <row r="17925" spans="4:5" ht="14.4" x14ac:dyDescent="0.55000000000000004">
      <c r="D17925" s="286"/>
      <c r="E17925" s="287"/>
    </row>
    <row r="17926" spans="4:5" ht="14.4" x14ac:dyDescent="0.55000000000000004">
      <c r="D17926" s="286"/>
      <c r="E17926" s="287"/>
    </row>
    <row r="17927" spans="4:5" ht="14.4" x14ac:dyDescent="0.55000000000000004">
      <c r="D17927" s="286"/>
      <c r="E17927" s="287"/>
    </row>
    <row r="17928" spans="4:5" ht="14.4" x14ac:dyDescent="0.55000000000000004">
      <c r="D17928" s="286"/>
      <c r="E17928" s="287"/>
    </row>
    <row r="17929" spans="4:5" ht="14.4" x14ac:dyDescent="0.55000000000000004">
      <c r="D17929" s="286"/>
      <c r="E17929" s="287"/>
    </row>
    <row r="17930" spans="4:5" ht="14.4" x14ac:dyDescent="0.55000000000000004">
      <c r="D17930" s="286"/>
      <c r="E17930" s="287"/>
    </row>
    <row r="17931" spans="4:5" ht="14.4" x14ac:dyDescent="0.55000000000000004">
      <c r="D17931" s="286"/>
      <c r="E17931" s="287"/>
    </row>
    <row r="17932" spans="4:5" ht="14.4" x14ac:dyDescent="0.55000000000000004">
      <c r="D17932" s="286"/>
      <c r="E17932" s="287"/>
    </row>
    <row r="17933" spans="4:5" ht="14.4" x14ac:dyDescent="0.55000000000000004">
      <c r="D17933" s="286"/>
      <c r="E17933" s="287"/>
    </row>
    <row r="17934" spans="4:5" ht="14.4" x14ac:dyDescent="0.55000000000000004">
      <c r="D17934" s="286"/>
      <c r="E17934" s="287"/>
    </row>
    <row r="17935" spans="4:5" ht="14.4" x14ac:dyDescent="0.55000000000000004">
      <c r="D17935" s="286"/>
      <c r="E17935" s="287"/>
    </row>
    <row r="17936" spans="4:5" ht="14.4" x14ac:dyDescent="0.55000000000000004">
      <c r="D17936" s="286"/>
      <c r="E17936" s="287"/>
    </row>
    <row r="17937" spans="4:5" ht="14.4" x14ac:dyDescent="0.55000000000000004">
      <c r="D17937" s="286"/>
      <c r="E17937" s="287"/>
    </row>
    <row r="17938" spans="4:5" ht="14.4" x14ac:dyDescent="0.55000000000000004">
      <c r="D17938" s="286"/>
      <c r="E17938" s="287"/>
    </row>
    <row r="17939" spans="4:5" ht="14.4" x14ac:dyDescent="0.55000000000000004">
      <c r="D17939" s="286"/>
      <c r="E17939" s="287"/>
    </row>
    <row r="17940" spans="4:5" ht="14.4" x14ac:dyDescent="0.55000000000000004">
      <c r="D17940" s="286"/>
      <c r="E17940" s="287"/>
    </row>
    <row r="17941" spans="4:5" ht="14.4" x14ac:dyDescent="0.55000000000000004">
      <c r="D17941" s="286"/>
      <c r="E17941" s="287"/>
    </row>
    <row r="17942" spans="4:5" ht="14.4" x14ac:dyDescent="0.55000000000000004">
      <c r="D17942" s="286"/>
      <c r="E17942" s="287"/>
    </row>
    <row r="17943" spans="4:5" ht="14.4" x14ac:dyDescent="0.55000000000000004">
      <c r="D17943" s="286"/>
      <c r="E17943" s="287"/>
    </row>
    <row r="17944" spans="4:5" ht="14.4" x14ac:dyDescent="0.55000000000000004">
      <c r="D17944" s="286"/>
      <c r="E17944" s="287"/>
    </row>
    <row r="17945" spans="4:5" ht="14.4" x14ac:dyDescent="0.55000000000000004">
      <c r="D17945" s="286"/>
      <c r="E17945" s="287"/>
    </row>
    <row r="17946" spans="4:5" ht="14.4" x14ac:dyDescent="0.55000000000000004">
      <c r="D17946" s="286"/>
      <c r="E17946" s="287"/>
    </row>
    <row r="17947" spans="4:5" ht="14.4" x14ac:dyDescent="0.55000000000000004">
      <c r="D17947" s="286"/>
      <c r="E17947" s="287"/>
    </row>
    <row r="17948" spans="4:5" ht="14.4" x14ac:dyDescent="0.55000000000000004">
      <c r="D17948" s="286"/>
      <c r="E17948" s="287"/>
    </row>
    <row r="17949" spans="4:5" ht="14.4" x14ac:dyDescent="0.55000000000000004">
      <c r="D17949" s="286"/>
      <c r="E17949" s="287"/>
    </row>
    <row r="17950" spans="4:5" ht="14.4" x14ac:dyDescent="0.55000000000000004">
      <c r="D17950" s="286"/>
      <c r="E17950" s="287"/>
    </row>
    <row r="17951" spans="4:5" ht="14.4" x14ac:dyDescent="0.55000000000000004">
      <c r="D17951" s="286"/>
      <c r="E17951" s="287"/>
    </row>
    <row r="17952" spans="4:5" ht="14.4" x14ac:dyDescent="0.55000000000000004">
      <c r="D17952" s="286"/>
      <c r="E17952" s="287"/>
    </row>
    <row r="17953" spans="4:5" ht="14.4" x14ac:dyDescent="0.55000000000000004">
      <c r="D17953" s="286"/>
      <c r="E17953" s="287"/>
    </row>
    <row r="17954" spans="4:5" ht="14.4" x14ac:dyDescent="0.55000000000000004">
      <c r="D17954" s="286"/>
      <c r="E17954" s="287"/>
    </row>
    <row r="17955" spans="4:5" ht="14.4" x14ac:dyDescent="0.55000000000000004">
      <c r="D17955" s="286"/>
      <c r="E17955" s="287"/>
    </row>
    <row r="17956" spans="4:5" ht="14.4" x14ac:dyDescent="0.55000000000000004">
      <c r="D17956" s="286"/>
      <c r="E17956" s="287"/>
    </row>
    <row r="17957" spans="4:5" ht="14.4" x14ac:dyDescent="0.55000000000000004">
      <c r="D17957" s="286"/>
      <c r="E17957" s="287"/>
    </row>
    <row r="17958" spans="4:5" ht="14.4" x14ac:dyDescent="0.55000000000000004">
      <c r="D17958" s="286"/>
      <c r="E17958" s="287"/>
    </row>
    <row r="17959" spans="4:5" ht="14.4" x14ac:dyDescent="0.55000000000000004">
      <c r="D17959" s="286"/>
      <c r="E17959" s="287"/>
    </row>
    <row r="17960" spans="4:5" ht="14.4" x14ac:dyDescent="0.55000000000000004">
      <c r="D17960" s="286"/>
      <c r="E17960" s="287"/>
    </row>
    <row r="17961" spans="4:5" ht="14.4" x14ac:dyDescent="0.55000000000000004">
      <c r="D17961" s="286"/>
      <c r="E17961" s="287"/>
    </row>
    <row r="17962" spans="4:5" ht="14.4" x14ac:dyDescent="0.55000000000000004">
      <c r="D17962" s="286"/>
      <c r="E17962" s="287"/>
    </row>
    <row r="17963" spans="4:5" ht="14.4" x14ac:dyDescent="0.55000000000000004">
      <c r="D17963" s="286"/>
      <c r="E17963" s="287"/>
    </row>
    <row r="17964" spans="4:5" ht="14.4" x14ac:dyDescent="0.55000000000000004">
      <c r="D17964" s="286"/>
      <c r="E17964" s="287"/>
    </row>
    <row r="17965" spans="4:5" ht="14.4" x14ac:dyDescent="0.55000000000000004">
      <c r="D17965" s="286"/>
      <c r="E17965" s="287"/>
    </row>
    <row r="17966" spans="4:5" ht="14.4" x14ac:dyDescent="0.55000000000000004">
      <c r="D17966" s="286"/>
      <c r="E17966" s="287"/>
    </row>
    <row r="17967" spans="4:5" ht="14.4" x14ac:dyDescent="0.55000000000000004">
      <c r="D17967" s="286"/>
      <c r="E17967" s="287"/>
    </row>
    <row r="17968" spans="4:5" ht="14.4" x14ac:dyDescent="0.55000000000000004">
      <c r="D17968" s="286"/>
      <c r="E17968" s="287"/>
    </row>
    <row r="17969" spans="4:5" ht="14.4" x14ac:dyDescent="0.55000000000000004">
      <c r="D17969" s="286"/>
      <c r="E17969" s="287"/>
    </row>
    <row r="17970" spans="4:5" ht="14.4" x14ac:dyDescent="0.55000000000000004">
      <c r="D17970" s="286"/>
      <c r="E17970" s="287"/>
    </row>
    <row r="17971" spans="4:5" ht="14.4" x14ac:dyDescent="0.55000000000000004">
      <c r="D17971" s="286"/>
      <c r="E17971" s="287"/>
    </row>
    <row r="17972" spans="4:5" ht="14.4" x14ac:dyDescent="0.55000000000000004">
      <c r="D17972" s="286"/>
      <c r="E17972" s="287"/>
    </row>
    <row r="17973" spans="4:5" ht="14.4" x14ac:dyDescent="0.55000000000000004">
      <c r="D17973" s="286"/>
      <c r="E17973" s="287"/>
    </row>
    <row r="17974" spans="4:5" ht="14.4" x14ac:dyDescent="0.55000000000000004">
      <c r="D17974" s="286"/>
      <c r="E17974" s="287"/>
    </row>
    <row r="17975" spans="4:5" ht="14.4" x14ac:dyDescent="0.55000000000000004">
      <c r="D17975" s="286"/>
      <c r="E17975" s="287"/>
    </row>
    <row r="17976" spans="4:5" ht="14.4" x14ac:dyDescent="0.55000000000000004">
      <c r="D17976" s="286"/>
      <c r="E17976" s="287"/>
    </row>
    <row r="17977" spans="4:5" ht="14.4" x14ac:dyDescent="0.55000000000000004">
      <c r="D17977" s="286"/>
      <c r="E17977" s="287"/>
    </row>
    <row r="17978" spans="4:5" ht="14.4" x14ac:dyDescent="0.55000000000000004">
      <c r="D17978" s="286"/>
      <c r="E17978" s="287"/>
    </row>
    <row r="17979" spans="4:5" ht="14.4" x14ac:dyDescent="0.55000000000000004">
      <c r="D17979" s="286"/>
      <c r="E17979" s="287"/>
    </row>
    <row r="17980" spans="4:5" ht="14.4" x14ac:dyDescent="0.55000000000000004">
      <c r="D17980" s="286"/>
      <c r="E17980" s="287"/>
    </row>
    <row r="17981" spans="4:5" ht="14.4" x14ac:dyDescent="0.55000000000000004">
      <c r="D17981" s="286"/>
      <c r="E17981" s="287"/>
    </row>
    <row r="17982" spans="4:5" ht="14.4" x14ac:dyDescent="0.55000000000000004">
      <c r="D17982" s="286"/>
      <c r="E17982" s="287"/>
    </row>
    <row r="17983" spans="4:5" ht="14.4" x14ac:dyDescent="0.55000000000000004">
      <c r="D17983" s="286"/>
      <c r="E17983" s="287"/>
    </row>
    <row r="17984" spans="4:5" ht="14.4" x14ac:dyDescent="0.55000000000000004">
      <c r="D17984" s="286"/>
      <c r="E17984" s="287"/>
    </row>
    <row r="17985" spans="4:5" ht="14.4" x14ac:dyDescent="0.55000000000000004">
      <c r="D17985" s="286"/>
      <c r="E17985" s="287"/>
    </row>
    <row r="17986" spans="4:5" ht="14.4" x14ac:dyDescent="0.55000000000000004">
      <c r="D17986" s="286"/>
      <c r="E17986" s="287"/>
    </row>
    <row r="17987" spans="4:5" ht="14.4" x14ac:dyDescent="0.55000000000000004">
      <c r="D17987" s="286"/>
      <c r="E17987" s="287"/>
    </row>
    <row r="17988" spans="4:5" ht="14.4" x14ac:dyDescent="0.55000000000000004">
      <c r="D17988" s="286"/>
      <c r="E17988" s="287"/>
    </row>
    <row r="17989" spans="4:5" ht="14.4" x14ac:dyDescent="0.55000000000000004">
      <c r="D17989" s="286"/>
      <c r="E17989" s="287"/>
    </row>
    <row r="17990" spans="4:5" ht="14.4" x14ac:dyDescent="0.55000000000000004">
      <c r="D17990" s="286"/>
      <c r="E17990" s="287"/>
    </row>
    <row r="17991" spans="4:5" ht="14.4" x14ac:dyDescent="0.55000000000000004">
      <c r="D17991" s="286"/>
      <c r="E17991" s="287"/>
    </row>
    <row r="17992" spans="4:5" ht="14.4" x14ac:dyDescent="0.55000000000000004">
      <c r="D17992" s="286"/>
      <c r="E17992" s="287"/>
    </row>
    <row r="17993" spans="4:5" ht="14.4" x14ac:dyDescent="0.55000000000000004">
      <c r="D17993" s="286"/>
      <c r="E17993" s="287"/>
    </row>
    <row r="17994" spans="4:5" ht="14.4" x14ac:dyDescent="0.55000000000000004">
      <c r="D17994" s="286"/>
      <c r="E17994" s="287"/>
    </row>
    <row r="17995" spans="4:5" ht="14.4" x14ac:dyDescent="0.55000000000000004">
      <c r="D17995" s="286"/>
      <c r="E17995" s="287"/>
    </row>
    <row r="17996" spans="4:5" ht="14.4" x14ac:dyDescent="0.55000000000000004">
      <c r="D17996" s="286"/>
      <c r="E17996" s="287"/>
    </row>
    <row r="17997" spans="4:5" ht="14.4" x14ac:dyDescent="0.55000000000000004">
      <c r="D17997" s="286"/>
      <c r="E17997" s="287"/>
    </row>
    <row r="17998" spans="4:5" ht="14.4" x14ac:dyDescent="0.55000000000000004">
      <c r="D17998" s="286"/>
      <c r="E17998" s="287"/>
    </row>
    <row r="17999" spans="4:5" ht="14.4" x14ac:dyDescent="0.55000000000000004">
      <c r="D17999" s="286"/>
      <c r="E17999" s="287"/>
    </row>
    <row r="18000" spans="4:5" ht="14.4" x14ac:dyDescent="0.55000000000000004">
      <c r="D18000" s="286"/>
      <c r="E18000" s="287"/>
    </row>
    <row r="18001" spans="4:5" ht="14.4" x14ac:dyDescent="0.55000000000000004">
      <c r="D18001" s="286"/>
      <c r="E18001" s="287"/>
    </row>
    <row r="18002" spans="4:5" ht="14.4" x14ac:dyDescent="0.55000000000000004">
      <c r="D18002" s="286"/>
      <c r="E18002" s="287"/>
    </row>
    <row r="18003" spans="4:5" ht="14.4" x14ac:dyDescent="0.55000000000000004">
      <c r="D18003" s="286"/>
      <c r="E18003" s="287"/>
    </row>
    <row r="18004" spans="4:5" ht="14.4" x14ac:dyDescent="0.55000000000000004">
      <c r="D18004" s="286"/>
      <c r="E18004" s="287"/>
    </row>
    <row r="18005" spans="4:5" ht="14.4" x14ac:dyDescent="0.55000000000000004">
      <c r="D18005" s="286"/>
      <c r="E18005" s="287"/>
    </row>
    <row r="18006" spans="4:5" ht="14.4" x14ac:dyDescent="0.55000000000000004">
      <c r="D18006" s="286"/>
      <c r="E18006" s="287"/>
    </row>
    <row r="18007" spans="4:5" ht="14.4" x14ac:dyDescent="0.55000000000000004">
      <c r="D18007" s="286"/>
      <c r="E18007" s="287"/>
    </row>
    <row r="18008" spans="4:5" ht="14.4" x14ac:dyDescent="0.55000000000000004">
      <c r="D18008" s="286"/>
      <c r="E18008" s="287"/>
    </row>
    <row r="18009" spans="4:5" ht="14.4" x14ac:dyDescent="0.55000000000000004">
      <c r="D18009" s="286"/>
      <c r="E18009" s="287"/>
    </row>
    <row r="18010" spans="4:5" ht="14.4" x14ac:dyDescent="0.55000000000000004">
      <c r="D18010" s="286"/>
      <c r="E18010" s="287"/>
    </row>
    <row r="18011" spans="4:5" ht="14.4" x14ac:dyDescent="0.55000000000000004">
      <c r="D18011" s="286"/>
      <c r="E18011" s="287"/>
    </row>
    <row r="18012" spans="4:5" ht="14.4" x14ac:dyDescent="0.55000000000000004">
      <c r="D18012" s="286"/>
      <c r="E18012" s="287"/>
    </row>
    <row r="18013" spans="4:5" ht="14.4" x14ac:dyDescent="0.55000000000000004">
      <c r="D18013" s="286"/>
      <c r="E18013" s="287"/>
    </row>
    <row r="18014" spans="4:5" ht="14.4" x14ac:dyDescent="0.55000000000000004">
      <c r="D18014" s="286"/>
      <c r="E18014" s="287"/>
    </row>
    <row r="18015" spans="4:5" ht="14.4" x14ac:dyDescent="0.55000000000000004">
      <c r="D18015" s="286"/>
      <c r="E18015" s="287"/>
    </row>
    <row r="18016" spans="4:5" ht="14.4" x14ac:dyDescent="0.55000000000000004">
      <c r="D18016" s="286"/>
      <c r="E18016" s="287"/>
    </row>
    <row r="18017" spans="4:5" ht="14.4" x14ac:dyDescent="0.55000000000000004">
      <c r="D18017" s="286"/>
      <c r="E18017" s="287"/>
    </row>
    <row r="18018" spans="4:5" ht="14.4" x14ac:dyDescent="0.55000000000000004">
      <c r="D18018" s="286"/>
      <c r="E18018" s="287"/>
    </row>
    <row r="18019" spans="4:5" ht="14.4" x14ac:dyDescent="0.55000000000000004">
      <c r="D18019" s="286"/>
      <c r="E18019" s="287"/>
    </row>
    <row r="18020" spans="4:5" ht="14.4" x14ac:dyDescent="0.55000000000000004">
      <c r="D18020" s="286"/>
      <c r="E18020" s="287"/>
    </row>
    <row r="18021" spans="4:5" ht="14.4" x14ac:dyDescent="0.55000000000000004">
      <c r="D18021" s="286"/>
      <c r="E18021" s="287"/>
    </row>
    <row r="18022" spans="4:5" ht="14.4" x14ac:dyDescent="0.55000000000000004">
      <c r="D18022" s="286"/>
      <c r="E18022" s="287"/>
    </row>
    <row r="18023" spans="4:5" ht="14.4" x14ac:dyDescent="0.55000000000000004">
      <c r="D18023" s="286"/>
      <c r="E18023" s="287"/>
    </row>
    <row r="18024" spans="4:5" ht="14.4" x14ac:dyDescent="0.55000000000000004">
      <c r="D18024" s="286"/>
      <c r="E18024" s="287"/>
    </row>
    <row r="18025" spans="4:5" ht="14.4" x14ac:dyDescent="0.55000000000000004">
      <c r="D18025" s="286"/>
      <c r="E18025" s="287"/>
    </row>
    <row r="18026" spans="4:5" ht="14.4" x14ac:dyDescent="0.55000000000000004">
      <c r="D18026" s="286"/>
      <c r="E18026" s="287"/>
    </row>
    <row r="18027" spans="4:5" ht="14.4" x14ac:dyDescent="0.55000000000000004">
      <c r="D18027" s="286"/>
      <c r="E18027" s="287"/>
    </row>
    <row r="18028" spans="4:5" ht="14.4" x14ac:dyDescent="0.55000000000000004">
      <c r="D18028" s="286"/>
      <c r="E18028" s="287"/>
    </row>
    <row r="18029" spans="4:5" ht="14.4" x14ac:dyDescent="0.55000000000000004">
      <c r="D18029" s="286"/>
      <c r="E18029" s="287"/>
    </row>
    <row r="18030" spans="4:5" ht="14.4" x14ac:dyDescent="0.55000000000000004">
      <c r="D18030" s="286"/>
      <c r="E18030" s="287"/>
    </row>
    <row r="18031" spans="4:5" ht="14.4" x14ac:dyDescent="0.55000000000000004">
      <c r="D18031" s="286"/>
      <c r="E18031" s="287"/>
    </row>
    <row r="18032" spans="4:5" ht="14.4" x14ac:dyDescent="0.55000000000000004">
      <c r="D18032" s="286"/>
      <c r="E18032" s="287"/>
    </row>
    <row r="18033" spans="4:5" ht="14.4" x14ac:dyDescent="0.55000000000000004">
      <c r="D18033" s="286"/>
      <c r="E18033" s="287"/>
    </row>
    <row r="18034" spans="4:5" ht="14.4" x14ac:dyDescent="0.55000000000000004">
      <c r="D18034" s="286"/>
      <c r="E18034" s="287"/>
    </row>
    <row r="18035" spans="4:5" ht="14.4" x14ac:dyDescent="0.55000000000000004">
      <c r="D18035" s="286"/>
      <c r="E18035" s="287"/>
    </row>
    <row r="18036" spans="4:5" ht="14.4" x14ac:dyDescent="0.55000000000000004">
      <c r="D18036" s="286"/>
      <c r="E18036" s="287"/>
    </row>
    <row r="18037" spans="4:5" ht="14.4" x14ac:dyDescent="0.55000000000000004">
      <c r="D18037" s="286"/>
      <c r="E18037" s="287"/>
    </row>
    <row r="18038" spans="4:5" ht="14.4" x14ac:dyDescent="0.55000000000000004">
      <c r="D18038" s="286"/>
      <c r="E18038" s="287"/>
    </row>
    <row r="18039" spans="4:5" ht="14.4" x14ac:dyDescent="0.55000000000000004">
      <c r="D18039" s="286"/>
      <c r="E18039" s="287"/>
    </row>
    <row r="18040" spans="4:5" ht="14.4" x14ac:dyDescent="0.55000000000000004">
      <c r="D18040" s="286"/>
      <c r="E18040" s="287"/>
    </row>
    <row r="18041" spans="4:5" ht="14.4" x14ac:dyDescent="0.55000000000000004">
      <c r="D18041" s="286"/>
      <c r="E18041" s="287"/>
    </row>
    <row r="18042" spans="4:5" ht="14.4" x14ac:dyDescent="0.55000000000000004">
      <c r="D18042" s="286"/>
      <c r="E18042" s="287"/>
    </row>
    <row r="18043" spans="4:5" ht="14.4" x14ac:dyDescent="0.55000000000000004">
      <c r="D18043" s="286"/>
      <c r="E18043" s="287"/>
    </row>
    <row r="18044" spans="4:5" ht="14.4" x14ac:dyDescent="0.55000000000000004">
      <c r="D18044" s="286"/>
      <c r="E18044" s="287"/>
    </row>
    <row r="18045" spans="4:5" ht="14.4" x14ac:dyDescent="0.55000000000000004">
      <c r="D18045" s="286"/>
      <c r="E18045" s="287"/>
    </row>
    <row r="18046" spans="4:5" ht="14.4" x14ac:dyDescent="0.55000000000000004">
      <c r="D18046" s="286"/>
      <c r="E18046" s="287"/>
    </row>
    <row r="18047" spans="4:5" ht="14.4" x14ac:dyDescent="0.55000000000000004">
      <c r="D18047" s="286"/>
      <c r="E18047" s="287"/>
    </row>
    <row r="18048" spans="4:5" ht="14.4" x14ac:dyDescent="0.55000000000000004">
      <c r="D18048" s="286"/>
      <c r="E18048" s="287"/>
    </row>
    <row r="18049" spans="4:5" ht="14.4" x14ac:dyDescent="0.55000000000000004">
      <c r="D18049" s="286"/>
      <c r="E18049" s="287"/>
    </row>
    <row r="18050" spans="4:5" ht="14.4" x14ac:dyDescent="0.55000000000000004">
      <c r="D18050" s="286"/>
      <c r="E18050" s="287"/>
    </row>
    <row r="18051" spans="4:5" ht="14.4" x14ac:dyDescent="0.55000000000000004">
      <c r="D18051" s="286"/>
      <c r="E18051" s="287"/>
    </row>
    <row r="18052" spans="4:5" ht="14.4" x14ac:dyDescent="0.55000000000000004">
      <c r="D18052" s="286"/>
      <c r="E18052" s="287"/>
    </row>
    <row r="18053" spans="4:5" ht="14.4" x14ac:dyDescent="0.55000000000000004">
      <c r="D18053" s="286"/>
      <c r="E18053" s="287"/>
    </row>
    <row r="18054" spans="4:5" ht="14.4" x14ac:dyDescent="0.55000000000000004">
      <c r="D18054" s="286"/>
      <c r="E18054" s="287"/>
    </row>
    <row r="18055" spans="4:5" ht="14.4" x14ac:dyDescent="0.55000000000000004">
      <c r="D18055" s="286"/>
      <c r="E18055" s="287"/>
    </row>
    <row r="18056" spans="4:5" ht="14.4" x14ac:dyDescent="0.55000000000000004">
      <c r="D18056" s="286"/>
      <c r="E18056" s="287"/>
    </row>
    <row r="18057" spans="4:5" ht="14.4" x14ac:dyDescent="0.55000000000000004">
      <c r="D18057" s="286"/>
      <c r="E18057" s="287"/>
    </row>
    <row r="18058" spans="4:5" ht="14.4" x14ac:dyDescent="0.55000000000000004">
      <c r="D18058" s="286"/>
      <c r="E18058" s="287"/>
    </row>
    <row r="18059" spans="4:5" ht="14.4" x14ac:dyDescent="0.55000000000000004">
      <c r="D18059" s="286"/>
      <c r="E18059" s="287"/>
    </row>
    <row r="18060" spans="4:5" ht="14.4" x14ac:dyDescent="0.55000000000000004">
      <c r="D18060" s="286"/>
      <c r="E18060" s="287"/>
    </row>
    <row r="18061" spans="4:5" ht="14.4" x14ac:dyDescent="0.55000000000000004">
      <c r="D18061" s="286"/>
      <c r="E18061" s="287"/>
    </row>
    <row r="18062" spans="4:5" ht="14.4" x14ac:dyDescent="0.55000000000000004">
      <c r="D18062" s="286"/>
      <c r="E18062" s="287"/>
    </row>
    <row r="18063" spans="4:5" ht="14.4" x14ac:dyDescent="0.55000000000000004">
      <c r="D18063" s="286"/>
      <c r="E18063" s="287"/>
    </row>
    <row r="18064" spans="4:5" ht="14.4" x14ac:dyDescent="0.55000000000000004">
      <c r="D18064" s="286"/>
      <c r="E18064" s="287"/>
    </row>
    <row r="18065" spans="4:5" ht="14.4" x14ac:dyDescent="0.55000000000000004">
      <c r="D18065" s="286"/>
      <c r="E18065" s="287"/>
    </row>
    <row r="18066" spans="4:5" ht="14.4" x14ac:dyDescent="0.55000000000000004">
      <c r="D18066" s="286"/>
      <c r="E18066" s="287"/>
    </row>
    <row r="18067" spans="4:5" ht="14.4" x14ac:dyDescent="0.55000000000000004">
      <c r="D18067" s="286"/>
      <c r="E18067" s="287"/>
    </row>
    <row r="18068" spans="4:5" ht="14.4" x14ac:dyDescent="0.55000000000000004">
      <c r="D18068" s="286"/>
      <c r="E18068" s="287"/>
    </row>
    <row r="18069" spans="4:5" ht="14.4" x14ac:dyDescent="0.55000000000000004">
      <c r="D18069" s="286"/>
      <c r="E18069" s="287"/>
    </row>
    <row r="18070" spans="4:5" ht="14.4" x14ac:dyDescent="0.55000000000000004">
      <c r="D18070" s="286"/>
      <c r="E18070" s="287"/>
    </row>
    <row r="18071" spans="4:5" ht="14.4" x14ac:dyDescent="0.55000000000000004">
      <c r="D18071" s="286"/>
      <c r="E18071" s="287"/>
    </row>
    <row r="18072" spans="4:5" ht="14.4" x14ac:dyDescent="0.55000000000000004">
      <c r="D18072" s="286"/>
      <c r="E18072" s="287"/>
    </row>
    <row r="18073" spans="4:5" ht="14.4" x14ac:dyDescent="0.55000000000000004">
      <c r="D18073" s="286"/>
      <c r="E18073" s="287"/>
    </row>
    <row r="18074" spans="4:5" ht="14.4" x14ac:dyDescent="0.55000000000000004">
      <c r="D18074" s="286"/>
      <c r="E18074" s="287"/>
    </row>
    <row r="18075" spans="4:5" ht="14.4" x14ac:dyDescent="0.55000000000000004">
      <c r="D18075" s="286"/>
      <c r="E18075" s="287"/>
    </row>
    <row r="18076" spans="4:5" ht="14.4" x14ac:dyDescent="0.55000000000000004">
      <c r="D18076" s="286"/>
      <c r="E18076" s="287"/>
    </row>
    <row r="18077" spans="4:5" ht="14.4" x14ac:dyDescent="0.55000000000000004">
      <c r="D18077" s="286"/>
      <c r="E18077" s="287"/>
    </row>
    <row r="18078" spans="4:5" ht="14.4" x14ac:dyDescent="0.55000000000000004">
      <c r="D18078" s="286"/>
      <c r="E18078" s="287"/>
    </row>
    <row r="18079" spans="4:5" ht="14.4" x14ac:dyDescent="0.55000000000000004">
      <c r="D18079" s="286"/>
      <c r="E18079" s="287"/>
    </row>
    <row r="18080" spans="4:5" ht="14.4" x14ac:dyDescent="0.55000000000000004">
      <c r="D18080" s="286"/>
      <c r="E18080" s="287"/>
    </row>
    <row r="18081" spans="4:5" ht="14.4" x14ac:dyDescent="0.55000000000000004">
      <c r="D18081" s="286"/>
      <c r="E18081" s="287"/>
    </row>
    <row r="18082" spans="4:5" ht="14.4" x14ac:dyDescent="0.55000000000000004">
      <c r="D18082" s="286"/>
      <c r="E18082" s="287"/>
    </row>
    <row r="18083" spans="4:5" ht="14.4" x14ac:dyDescent="0.55000000000000004">
      <c r="D18083" s="286"/>
      <c r="E18083" s="287"/>
    </row>
    <row r="18084" spans="4:5" ht="14.4" x14ac:dyDescent="0.55000000000000004">
      <c r="D18084" s="286"/>
      <c r="E18084" s="287"/>
    </row>
    <row r="18085" spans="4:5" ht="14.4" x14ac:dyDescent="0.55000000000000004">
      <c r="D18085" s="286"/>
      <c r="E18085" s="287"/>
    </row>
    <row r="18086" spans="4:5" ht="14.4" x14ac:dyDescent="0.55000000000000004">
      <c r="D18086" s="286"/>
      <c r="E18086" s="287"/>
    </row>
    <row r="18087" spans="4:5" ht="14.4" x14ac:dyDescent="0.55000000000000004">
      <c r="D18087" s="286"/>
      <c r="E18087" s="287"/>
    </row>
    <row r="18088" spans="4:5" ht="14.4" x14ac:dyDescent="0.55000000000000004">
      <c r="D18088" s="286"/>
      <c r="E18088" s="287"/>
    </row>
    <row r="18089" spans="4:5" ht="14.4" x14ac:dyDescent="0.55000000000000004">
      <c r="D18089" s="286"/>
      <c r="E18089" s="287"/>
    </row>
    <row r="18090" spans="4:5" ht="14.4" x14ac:dyDescent="0.55000000000000004">
      <c r="D18090" s="286"/>
      <c r="E18090" s="287"/>
    </row>
    <row r="18091" spans="4:5" ht="14.4" x14ac:dyDescent="0.55000000000000004">
      <c r="D18091" s="286"/>
      <c r="E18091" s="287"/>
    </row>
    <row r="18092" spans="4:5" ht="14.4" x14ac:dyDescent="0.55000000000000004">
      <c r="D18092" s="286"/>
      <c r="E18092" s="287"/>
    </row>
    <row r="18093" spans="4:5" ht="14.4" x14ac:dyDescent="0.55000000000000004">
      <c r="D18093" s="286"/>
      <c r="E18093" s="287"/>
    </row>
    <row r="18094" spans="4:5" ht="14.4" x14ac:dyDescent="0.55000000000000004">
      <c r="D18094" s="286"/>
      <c r="E18094" s="287"/>
    </row>
    <row r="18095" spans="4:5" ht="14.4" x14ac:dyDescent="0.55000000000000004">
      <c r="D18095" s="286"/>
      <c r="E18095" s="287"/>
    </row>
    <row r="18096" spans="4:5" ht="14.4" x14ac:dyDescent="0.55000000000000004">
      <c r="D18096" s="286"/>
      <c r="E18096" s="287"/>
    </row>
    <row r="18097" spans="4:5" ht="14.4" x14ac:dyDescent="0.55000000000000004">
      <c r="D18097" s="286"/>
      <c r="E18097" s="287"/>
    </row>
    <row r="18098" spans="4:5" ht="14.4" x14ac:dyDescent="0.55000000000000004">
      <c r="D18098" s="286"/>
      <c r="E18098" s="287"/>
    </row>
    <row r="18099" spans="4:5" ht="14.4" x14ac:dyDescent="0.55000000000000004">
      <c r="D18099" s="286"/>
      <c r="E18099" s="287"/>
    </row>
    <row r="18100" spans="4:5" ht="14.4" x14ac:dyDescent="0.55000000000000004">
      <c r="D18100" s="286"/>
      <c r="E18100" s="287"/>
    </row>
    <row r="18101" spans="4:5" ht="14.4" x14ac:dyDescent="0.55000000000000004">
      <c r="D18101" s="286"/>
      <c r="E18101" s="287"/>
    </row>
    <row r="18102" spans="4:5" ht="14.4" x14ac:dyDescent="0.55000000000000004">
      <c r="D18102" s="286"/>
      <c r="E18102" s="287"/>
    </row>
    <row r="18103" spans="4:5" ht="14.4" x14ac:dyDescent="0.55000000000000004">
      <c r="D18103" s="286"/>
      <c r="E18103" s="287"/>
    </row>
    <row r="18104" spans="4:5" ht="14.4" x14ac:dyDescent="0.55000000000000004">
      <c r="D18104" s="286"/>
      <c r="E18104" s="287"/>
    </row>
    <row r="18105" spans="4:5" ht="14.4" x14ac:dyDescent="0.55000000000000004">
      <c r="D18105" s="286"/>
      <c r="E18105" s="287"/>
    </row>
    <row r="18106" spans="4:5" ht="14.4" x14ac:dyDescent="0.55000000000000004">
      <c r="D18106" s="286"/>
      <c r="E18106" s="287"/>
    </row>
    <row r="18107" spans="4:5" ht="14.4" x14ac:dyDescent="0.55000000000000004">
      <c r="D18107" s="286"/>
      <c r="E18107" s="287"/>
    </row>
    <row r="18108" spans="4:5" ht="14.4" x14ac:dyDescent="0.55000000000000004">
      <c r="D18108" s="286"/>
      <c r="E18108" s="287"/>
    </row>
    <row r="18109" spans="4:5" ht="14.4" x14ac:dyDescent="0.55000000000000004">
      <c r="D18109" s="286"/>
      <c r="E18109" s="287"/>
    </row>
    <row r="18110" spans="4:5" ht="14.4" x14ac:dyDescent="0.55000000000000004">
      <c r="D18110" s="286"/>
      <c r="E18110" s="287"/>
    </row>
    <row r="18111" spans="4:5" ht="14.4" x14ac:dyDescent="0.55000000000000004">
      <c r="D18111" s="286"/>
      <c r="E18111" s="287"/>
    </row>
    <row r="18112" spans="4:5" ht="14.4" x14ac:dyDescent="0.55000000000000004">
      <c r="D18112" s="286"/>
      <c r="E18112" s="287"/>
    </row>
    <row r="18113" spans="4:5" ht="14.4" x14ac:dyDescent="0.55000000000000004">
      <c r="D18113" s="286"/>
      <c r="E18113" s="287"/>
    </row>
    <row r="18114" spans="4:5" ht="14.4" x14ac:dyDescent="0.55000000000000004">
      <c r="D18114" s="286"/>
      <c r="E18114" s="287"/>
    </row>
    <row r="18115" spans="4:5" ht="14.4" x14ac:dyDescent="0.55000000000000004">
      <c r="D18115" s="286"/>
      <c r="E18115" s="287"/>
    </row>
    <row r="18116" spans="4:5" ht="14.4" x14ac:dyDescent="0.55000000000000004">
      <c r="D18116" s="286"/>
      <c r="E18116" s="287"/>
    </row>
    <row r="18117" spans="4:5" ht="14.4" x14ac:dyDescent="0.55000000000000004">
      <c r="D18117" s="286"/>
      <c r="E18117" s="287"/>
    </row>
    <row r="18118" spans="4:5" ht="14.4" x14ac:dyDescent="0.55000000000000004">
      <c r="D18118" s="286"/>
      <c r="E18118" s="287"/>
    </row>
    <row r="18119" spans="4:5" ht="14.4" x14ac:dyDescent="0.55000000000000004">
      <c r="D18119" s="286"/>
      <c r="E18119" s="287"/>
    </row>
    <row r="18120" spans="4:5" ht="14.4" x14ac:dyDescent="0.55000000000000004">
      <c r="D18120" s="286"/>
      <c r="E18120" s="287"/>
    </row>
    <row r="18121" spans="4:5" ht="14.4" x14ac:dyDescent="0.55000000000000004">
      <c r="D18121" s="286"/>
      <c r="E18121" s="287"/>
    </row>
    <row r="18122" spans="4:5" ht="14.4" x14ac:dyDescent="0.55000000000000004">
      <c r="D18122" s="286"/>
      <c r="E18122" s="287"/>
    </row>
    <row r="18123" spans="4:5" ht="14.4" x14ac:dyDescent="0.55000000000000004">
      <c r="D18123" s="286"/>
      <c r="E18123" s="287"/>
    </row>
    <row r="18124" spans="4:5" ht="14.4" x14ac:dyDescent="0.55000000000000004">
      <c r="D18124" s="286"/>
      <c r="E18124" s="287"/>
    </row>
    <row r="18125" spans="4:5" ht="14.4" x14ac:dyDescent="0.55000000000000004">
      <c r="D18125" s="286"/>
      <c r="E18125" s="287"/>
    </row>
    <row r="18126" spans="4:5" ht="14.4" x14ac:dyDescent="0.55000000000000004">
      <c r="D18126" s="286"/>
      <c r="E18126" s="287"/>
    </row>
    <row r="18127" spans="4:5" ht="14.4" x14ac:dyDescent="0.55000000000000004">
      <c r="D18127" s="286"/>
      <c r="E18127" s="287"/>
    </row>
    <row r="18128" spans="4:5" ht="14.4" x14ac:dyDescent="0.55000000000000004">
      <c r="D18128" s="286"/>
      <c r="E18128" s="287"/>
    </row>
    <row r="18129" spans="4:5" ht="14.4" x14ac:dyDescent="0.55000000000000004">
      <c r="D18129" s="286"/>
      <c r="E18129" s="287"/>
    </row>
    <row r="18130" spans="4:5" ht="14.4" x14ac:dyDescent="0.55000000000000004">
      <c r="D18130" s="286"/>
      <c r="E18130" s="287"/>
    </row>
    <row r="18131" spans="4:5" ht="14.4" x14ac:dyDescent="0.55000000000000004">
      <c r="D18131" s="286"/>
      <c r="E18131" s="287"/>
    </row>
    <row r="18132" spans="4:5" ht="14.4" x14ac:dyDescent="0.55000000000000004">
      <c r="D18132" s="286"/>
      <c r="E18132" s="287"/>
    </row>
    <row r="18133" spans="4:5" ht="14.4" x14ac:dyDescent="0.55000000000000004">
      <c r="D18133" s="286"/>
      <c r="E18133" s="287"/>
    </row>
    <row r="18134" spans="4:5" ht="14.4" x14ac:dyDescent="0.55000000000000004">
      <c r="D18134" s="286"/>
      <c r="E18134" s="287"/>
    </row>
    <row r="18135" spans="4:5" ht="14.4" x14ac:dyDescent="0.55000000000000004">
      <c r="D18135" s="286"/>
      <c r="E18135" s="287"/>
    </row>
    <row r="18136" spans="4:5" ht="14.4" x14ac:dyDescent="0.55000000000000004">
      <c r="D18136" s="286"/>
      <c r="E18136" s="287"/>
    </row>
    <row r="18137" spans="4:5" ht="14.4" x14ac:dyDescent="0.55000000000000004">
      <c r="D18137" s="286"/>
      <c r="E18137" s="287"/>
    </row>
    <row r="18138" spans="4:5" ht="14.4" x14ac:dyDescent="0.55000000000000004">
      <c r="D18138" s="286"/>
      <c r="E18138" s="287"/>
    </row>
    <row r="18139" spans="4:5" ht="14.4" x14ac:dyDescent="0.55000000000000004">
      <c r="D18139" s="286"/>
      <c r="E18139" s="287"/>
    </row>
    <row r="18140" spans="4:5" ht="14.4" x14ac:dyDescent="0.55000000000000004">
      <c r="D18140" s="286"/>
      <c r="E18140" s="287"/>
    </row>
    <row r="18141" spans="4:5" ht="14.4" x14ac:dyDescent="0.55000000000000004">
      <c r="D18141" s="286"/>
      <c r="E18141" s="287"/>
    </row>
    <row r="18142" spans="4:5" ht="14.4" x14ac:dyDescent="0.55000000000000004">
      <c r="D18142" s="286"/>
      <c r="E18142" s="287"/>
    </row>
    <row r="18143" spans="4:5" ht="14.4" x14ac:dyDescent="0.55000000000000004">
      <c r="D18143" s="286"/>
      <c r="E18143" s="287"/>
    </row>
    <row r="18144" spans="4:5" ht="14.4" x14ac:dyDescent="0.55000000000000004">
      <c r="D18144" s="286"/>
      <c r="E18144" s="287"/>
    </row>
    <row r="18145" spans="4:5" ht="14.4" x14ac:dyDescent="0.55000000000000004">
      <c r="D18145" s="286"/>
      <c r="E18145" s="287"/>
    </row>
    <row r="18146" spans="4:5" ht="14.4" x14ac:dyDescent="0.55000000000000004">
      <c r="D18146" s="286"/>
      <c r="E18146" s="287"/>
    </row>
    <row r="18147" spans="4:5" ht="14.4" x14ac:dyDescent="0.55000000000000004">
      <c r="D18147" s="286"/>
      <c r="E18147" s="287"/>
    </row>
    <row r="18148" spans="4:5" ht="14.4" x14ac:dyDescent="0.55000000000000004">
      <c r="D18148" s="286"/>
      <c r="E18148" s="287"/>
    </row>
    <row r="18149" spans="4:5" ht="14.4" x14ac:dyDescent="0.55000000000000004">
      <c r="D18149" s="286"/>
      <c r="E18149" s="287"/>
    </row>
    <row r="18150" spans="4:5" ht="14.4" x14ac:dyDescent="0.55000000000000004">
      <c r="D18150" s="286"/>
      <c r="E18150" s="287"/>
    </row>
    <row r="18151" spans="4:5" ht="14.4" x14ac:dyDescent="0.55000000000000004">
      <c r="D18151" s="286"/>
      <c r="E18151" s="287"/>
    </row>
    <row r="18152" spans="4:5" ht="14.4" x14ac:dyDescent="0.55000000000000004">
      <c r="D18152" s="286"/>
      <c r="E18152" s="287"/>
    </row>
    <row r="18153" spans="4:5" ht="14.4" x14ac:dyDescent="0.55000000000000004">
      <c r="D18153" s="286"/>
      <c r="E18153" s="287"/>
    </row>
    <row r="18154" spans="4:5" ht="14.4" x14ac:dyDescent="0.55000000000000004">
      <c r="D18154" s="286"/>
      <c r="E18154" s="287"/>
    </row>
    <row r="18155" spans="4:5" ht="14.4" x14ac:dyDescent="0.55000000000000004">
      <c r="D18155" s="286"/>
      <c r="E18155" s="287"/>
    </row>
    <row r="18156" spans="4:5" ht="14.4" x14ac:dyDescent="0.55000000000000004">
      <c r="D18156" s="286"/>
      <c r="E18156" s="287"/>
    </row>
    <row r="18157" spans="4:5" ht="14.4" x14ac:dyDescent="0.55000000000000004">
      <c r="D18157" s="286"/>
      <c r="E18157" s="287"/>
    </row>
    <row r="18158" spans="4:5" ht="14.4" x14ac:dyDescent="0.55000000000000004">
      <c r="D18158" s="286"/>
      <c r="E18158" s="287"/>
    </row>
    <row r="18159" spans="4:5" ht="14.4" x14ac:dyDescent="0.55000000000000004">
      <c r="D18159" s="286"/>
      <c r="E18159" s="287"/>
    </row>
    <row r="18160" spans="4:5" ht="14.4" x14ac:dyDescent="0.55000000000000004">
      <c r="D18160" s="286"/>
      <c r="E18160" s="287"/>
    </row>
    <row r="18161" spans="4:5" ht="14.4" x14ac:dyDescent="0.55000000000000004">
      <c r="D18161" s="286"/>
      <c r="E18161" s="287"/>
    </row>
    <row r="18162" spans="4:5" ht="14.4" x14ac:dyDescent="0.55000000000000004">
      <c r="D18162" s="286"/>
      <c r="E18162" s="287"/>
    </row>
    <row r="18163" spans="4:5" ht="14.4" x14ac:dyDescent="0.55000000000000004">
      <c r="D18163" s="286"/>
      <c r="E18163" s="287"/>
    </row>
    <row r="18164" spans="4:5" ht="14.4" x14ac:dyDescent="0.55000000000000004">
      <c r="D18164" s="286"/>
      <c r="E18164" s="287"/>
    </row>
    <row r="18165" spans="4:5" ht="14.4" x14ac:dyDescent="0.55000000000000004">
      <c r="D18165" s="286"/>
      <c r="E18165" s="287"/>
    </row>
    <row r="18166" spans="4:5" ht="14.4" x14ac:dyDescent="0.55000000000000004">
      <c r="D18166" s="286"/>
      <c r="E18166" s="287"/>
    </row>
    <row r="18167" spans="4:5" ht="14.4" x14ac:dyDescent="0.55000000000000004">
      <c r="D18167" s="286"/>
      <c r="E18167" s="287"/>
    </row>
    <row r="18168" spans="4:5" ht="14.4" x14ac:dyDescent="0.55000000000000004">
      <c r="D18168" s="286"/>
      <c r="E18168" s="287"/>
    </row>
    <row r="18169" spans="4:5" ht="14.4" x14ac:dyDescent="0.55000000000000004">
      <c r="D18169" s="286"/>
      <c r="E18169" s="287"/>
    </row>
    <row r="18170" spans="4:5" ht="14.4" x14ac:dyDescent="0.55000000000000004">
      <c r="D18170" s="286"/>
      <c r="E18170" s="287"/>
    </row>
    <row r="18171" spans="4:5" ht="14.4" x14ac:dyDescent="0.55000000000000004">
      <c r="D18171" s="286"/>
      <c r="E18171" s="287"/>
    </row>
    <row r="18172" spans="4:5" ht="14.4" x14ac:dyDescent="0.55000000000000004">
      <c r="D18172" s="286"/>
      <c r="E18172" s="287"/>
    </row>
    <row r="18173" spans="4:5" ht="14.4" x14ac:dyDescent="0.55000000000000004">
      <c r="D18173" s="286"/>
      <c r="E18173" s="287"/>
    </row>
    <row r="18174" spans="4:5" ht="14.4" x14ac:dyDescent="0.55000000000000004">
      <c r="D18174" s="286"/>
      <c r="E18174" s="287"/>
    </row>
    <row r="18175" spans="4:5" ht="14.4" x14ac:dyDescent="0.55000000000000004">
      <c r="D18175" s="286"/>
      <c r="E18175" s="287"/>
    </row>
    <row r="18176" spans="4:5" ht="14.4" x14ac:dyDescent="0.55000000000000004">
      <c r="D18176" s="286"/>
      <c r="E18176" s="287"/>
    </row>
    <row r="18177" spans="4:5" ht="14.4" x14ac:dyDescent="0.55000000000000004">
      <c r="D18177" s="286"/>
      <c r="E18177" s="287"/>
    </row>
    <row r="18178" spans="4:5" ht="14.4" x14ac:dyDescent="0.55000000000000004">
      <c r="D18178" s="286"/>
      <c r="E18178" s="287"/>
    </row>
    <row r="18179" spans="4:5" ht="14.4" x14ac:dyDescent="0.55000000000000004">
      <c r="D18179" s="286"/>
      <c r="E18179" s="287"/>
    </row>
    <row r="18180" spans="4:5" ht="14.4" x14ac:dyDescent="0.55000000000000004">
      <c r="D18180" s="286"/>
      <c r="E18180" s="287"/>
    </row>
    <row r="18181" spans="4:5" ht="14.4" x14ac:dyDescent="0.55000000000000004">
      <c r="D18181" s="286"/>
      <c r="E18181" s="287"/>
    </row>
    <row r="18182" spans="4:5" ht="14.4" x14ac:dyDescent="0.55000000000000004">
      <c r="D18182" s="286"/>
      <c r="E18182" s="287"/>
    </row>
    <row r="18183" spans="4:5" ht="14.4" x14ac:dyDescent="0.55000000000000004">
      <c r="D18183" s="286"/>
      <c r="E18183" s="287"/>
    </row>
    <row r="18184" spans="4:5" ht="14.4" x14ac:dyDescent="0.55000000000000004">
      <c r="D18184" s="286"/>
      <c r="E18184" s="287"/>
    </row>
    <row r="18185" spans="4:5" ht="14.4" x14ac:dyDescent="0.55000000000000004">
      <c r="D18185" s="286"/>
      <c r="E18185" s="287"/>
    </row>
    <row r="18186" spans="4:5" ht="14.4" x14ac:dyDescent="0.55000000000000004">
      <c r="D18186" s="286"/>
      <c r="E18186" s="287"/>
    </row>
    <row r="18187" spans="4:5" ht="14.4" x14ac:dyDescent="0.55000000000000004">
      <c r="D18187" s="286"/>
      <c r="E18187" s="287"/>
    </row>
    <row r="18188" spans="4:5" ht="14.4" x14ac:dyDescent="0.55000000000000004">
      <c r="D18188" s="286"/>
      <c r="E18188" s="287"/>
    </row>
    <row r="18189" spans="4:5" ht="14.4" x14ac:dyDescent="0.55000000000000004">
      <c r="D18189" s="286"/>
      <c r="E18189" s="287"/>
    </row>
    <row r="18190" spans="4:5" ht="14.4" x14ac:dyDescent="0.55000000000000004">
      <c r="D18190" s="286"/>
      <c r="E18190" s="287"/>
    </row>
    <row r="18191" spans="4:5" ht="14.4" x14ac:dyDescent="0.55000000000000004">
      <c r="D18191" s="286"/>
      <c r="E18191" s="287"/>
    </row>
    <row r="18192" spans="4:5" ht="14.4" x14ac:dyDescent="0.55000000000000004">
      <c r="D18192" s="286"/>
      <c r="E18192" s="287"/>
    </row>
    <row r="18193" spans="4:5" ht="14.4" x14ac:dyDescent="0.55000000000000004">
      <c r="D18193" s="286"/>
      <c r="E18193" s="287"/>
    </row>
    <row r="18194" spans="4:5" ht="14.4" x14ac:dyDescent="0.55000000000000004">
      <c r="D18194" s="286"/>
      <c r="E18194" s="287"/>
    </row>
    <row r="18195" spans="4:5" ht="14.4" x14ac:dyDescent="0.55000000000000004">
      <c r="D18195" s="286"/>
      <c r="E18195" s="287"/>
    </row>
    <row r="18196" spans="4:5" ht="14.4" x14ac:dyDescent="0.55000000000000004">
      <c r="D18196" s="286"/>
      <c r="E18196" s="287"/>
    </row>
    <row r="18197" spans="4:5" ht="14.4" x14ac:dyDescent="0.55000000000000004">
      <c r="D18197" s="286"/>
      <c r="E18197" s="287"/>
    </row>
    <row r="18198" spans="4:5" ht="14.4" x14ac:dyDescent="0.55000000000000004">
      <c r="D18198" s="286"/>
      <c r="E18198" s="287"/>
    </row>
    <row r="18199" spans="4:5" ht="14.4" x14ac:dyDescent="0.55000000000000004">
      <c r="D18199" s="286"/>
      <c r="E18199" s="287"/>
    </row>
    <row r="18200" spans="4:5" ht="14.4" x14ac:dyDescent="0.55000000000000004">
      <c r="D18200" s="286"/>
      <c r="E18200" s="287"/>
    </row>
    <row r="18201" spans="4:5" ht="14.4" x14ac:dyDescent="0.55000000000000004">
      <c r="D18201" s="286"/>
      <c r="E18201" s="287"/>
    </row>
    <row r="18202" spans="4:5" ht="14.4" x14ac:dyDescent="0.55000000000000004">
      <c r="D18202" s="286"/>
      <c r="E18202" s="287"/>
    </row>
    <row r="18203" spans="4:5" ht="14.4" x14ac:dyDescent="0.55000000000000004">
      <c r="D18203" s="286"/>
      <c r="E18203" s="287"/>
    </row>
    <row r="18204" spans="4:5" ht="14.4" x14ac:dyDescent="0.55000000000000004">
      <c r="D18204" s="286"/>
      <c r="E18204" s="287"/>
    </row>
    <row r="18205" spans="4:5" ht="14.4" x14ac:dyDescent="0.55000000000000004">
      <c r="D18205" s="286"/>
      <c r="E18205" s="287"/>
    </row>
    <row r="18206" spans="4:5" ht="14.4" x14ac:dyDescent="0.55000000000000004">
      <c r="D18206" s="286"/>
      <c r="E18206" s="287"/>
    </row>
    <row r="18207" spans="4:5" ht="14.4" x14ac:dyDescent="0.55000000000000004">
      <c r="D18207" s="286"/>
      <c r="E18207" s="287"/>
    </row>
  </sheetData>
  <autoFilter ref="D5:E5" xr:uid="{00000000-0001-0000-0600-000000000000}"/>
  <mergeCells count="6">
    <mergeCell ref="A4:B4"/>
    <mergeCell ref="D4:E4"/>
    <mergeCell ref="D1:E1"/>
    <mergeCell ref="A1:B1"/>
    <mergeCell ref="A2:B3"/>
    <mergeCell ref="D2:E3"/>
  </mergeCells>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fitToPage="1"/>
  </sheetPr>
  <dimension ref="A1:E65"/>
  <sheetViews>
    <sheetView workbookViewId="0">
      <selection activeCell="L16" sqref="L16"/>
    </sheetView>
  </sheetViews>
  <sheetFormatPr defaultRowHeight="10.199999999999999" x14ac:dyDescent="0.35"/>
  <cols>
    <col min="1" max="1" width="50" customWidth="1"/>
    <col min="2" max="2" width="106.86328125" customWidth="1"/>
    <col min="3" max="3" width="17.86328125" bestFit="1" customWidth="1"/>
    <col min="4" max="4" width="15" customWidth="1"/>
  </cols>
  <sheetData>
    <row r="1" spans="1:2" ht="15" x14ac:dyDescent="0.5">
      <c r="A1" s="102" t="s">
        <v>12081</v>
      </c>
      <c r="B1" s="62" t="str">
        <f>Expenditures_Object!C375</f>
        <v>PSU ALL - Sum of all Covid Expenditures (All Districts)</v>
      </c>
    </row>
    <row r="2" spans="1:2" ht="15" x14ac:dyDescent="0.35">
      <c r="B2" s="62" t="str">
        <f>Expenditures_Object!C376</f>
        <v>PRC ALL - Sum of all Covid Expenditures (All Programs)</v>
      </c>
    </row>
    <row r="3" spans="1:2" ht="30" x14ac:dyDescent="0.35">
      <c r="A3" s="60" t="s">
        <v>214</v>
      </c>
      <c r="B3" s="62" t="str">
        <f>B1 &amp; " for " &amp; B2</f>
        <v>PSU ALL - Sum of all Covid Expenditures (All Districts) for PRC ALL - Sum of all Covid Expenditures (All Programs)</v>
      </c>
    </row>
    <row r="4" spans="1:2" x14ac:dyDescent="0.35">
      <c r="A4" s="56" t="s">
        <v>18</v>
      </c>
      <c r="B4" s="57">
        <f>Expenditures_Object!$N$444</f>
        <v>0.42317041368559005</v>
      </c>
    </row>
    <row r="5" spans="1:2" x14ac:dyDescent="0.35">
      <c r="A5" s="56" t="s">
        <v>19</v>
      </c>
      <c r="B5" s="57">
        <f>Expenditures_Object!$N$460</f>
        <v>9.2077972418230167E-2</v>
      </c>
    </row>
    <row r="6" spans="1:2" x14ac:dyDescent="0.35">
      <c r="A6" s="56" t="s">
        <v>20</v>
      </c>
      <c r="B6" s="57">
        <f>Expenditures_Object!$N$490</f>
        <v>0.10570146538514695</v>
      </c>
    </row>
    <row r="7" spans="1:2" x14ac:dyDescent="0.35">
      <c r="A7" s="56" t="s">
        <v>21</v>
      </c>
      <c r="B7" s="57">
        <f>Expenditures_Object!$N$510</f>
        <v>0.21104583448774061</v>
      </c>
    </row>
    <row r="8" spans="1:2" x14ac:dyDescent="0.35">
      <c r="A8" s="56" t="s">
        <v>22</v>
      </c>
      <c r="B8" s="57">
        <f>Expenditures_Object!$N$524</f>
        <v>0.11506683200073921</v>
      </c>
    </row>
    <row r="9" spans="1:2" x14ac:dyDescent="0.35">
      <c r="A9" s="56" t="s">
        <v>23</v>
      </c>
      <c r="B9" s="57">
        <f>Expenditures_Object!$N$538</f>
        <v>5.2937482022552995E-2</v>
      </c>
    </row>
    <row r="10" spans="1:2" ht="10.5" x14ac:dyDescent="0.4">
      <c r="B10" s="61">
        <f>SUM(B4:B9)</f>
        <v>0.99999999999999989</v>
      </c>
    </row>
    <row r="12" spans="1:2" x14ac:dyDescent="0.35">
      <c r="A12" s="59"/>
      <c r="B12" s="58"/>
    </row>
    <row r="13" spans="1:2" x14ac:dyDescent="0.35">
      <c r="A13" s="59"/>
      <c r="B13" s="58"/>
    </row>
    <row r="14" spans="1:2" x14ac:dyDescent="0.35">
      <c r="A14" s="59"/>
      <c r="B14" s="58"/>
    </row>
    <row r="15" spans="1:2" ht="15" x14ac:dyDescent="0.5">
      <c r="A15" s="102" t="s">
        <v>12080</v>
      </c>
      <c r="B15" s="173" t="str">
        <f>Expenditures_PSU!A374</f>
        <v>PSU ALL - Total Covid Expenditures (All Districts)</v>
      </c>
    </row>
    <row r="16" spans="1:2" ht="15" x14ac:dyDescent="0.35">
      <c r="A16" s="59"/>
      <c r="B16" s="173" t="s">
        <v>3681</v>
      </c>
    </row>
    <row r="17" spans="1:5" ht="15" x14ac:dyDescent="0.35">
      <c r="B17" s="173" t="str">
        <f>B15 &amp; " Selected Expenditures (in %)"</f>
        <v>PSU ALL - Total Covid Expenditures (All Districts) Selected Expenditures (in %)</v>
      </c>
    </row>
    <row r="18" spans="1:5" x14ac:dyDescent="0.35">
      <c r="A18" s="103" t="s">
        <v>3679</v>
      </c>
      <c r="B18" s="57">
        <f t="shared" ref="B18:B24" si="0">C18/C$25</f>
        <v>4.9919969583651969E-2</v>
      </c>
      <c r="C18" s="104">
        <f>SUM(YTD_CRF)</f>
        <v>311769084.41999996</v>
      </c>
      <c r="D18" s="104"/>
      <c r="E18" s="105"/>
    </row>
    <row r="19" spans="1:5" x14ac:dyDescent="0.35">
      <c r="A19" s="103" t="s">
        <v>49541</v>
      </c>
      <c r="B19" s="57">
        <f>C19/C$25</f>
        <v>5.2254381701522211E-2</v>
      </c>
      <c r="C19" s="104">
        <f>SUM(YTD_SFRF)</f>
        <v>326348370.72000003</v>
      </c>
      <c r="D19" s="104"/>
      <c r="E19" s="105"/>
    </row>
    <row r="20" spans="1:5" x14ac:dyDescent="0.35">
      <c r="A20" s="103" t="s">
        <v>3987</v>
      </c>
      <c r="B20" s="57">
        <f t="shared" si="0"/>
        <v>7.9041909293929048E-3</v>
      </c>
      <c r="C20" s="104">
        <f>SUM(YTD_StateCovid19)</f>
        <v>49364660.869999997</v>
      </c>
      <c r="D20" s="104"/>
      <c r="E20" s="105"/>
    </row>
    <row r="21" spans="1:5" x14ac:dyDescent="0.35">
      <c r="A21" s="103" t="s">
        <v>5888</v>
      </c>
      <c r="B21" s="57">
        <f t="shared" si="0"/>
        <v>6.186172026942835E-2</v>
      </c>
      <c r="C21" s="133">
        <f>SUM(YTD_ESSERI)</f>
        <v>386349832.53999996</v>
      </c>
    </row>
    <row r="22" spans="1:5" x14ac:dyDescent="0.35">
      <c r="A22" s="103" t="s">
        <v>3680</v>
      </c>
      <c r="B22" s="57">
        <f t="shared" si="0"/>
        <v>9.2460926438714761E-3</v>
      </c>
      <c r="C22" s="104">
        <f>SUM(YTD_GEER)</f>
        <v>57745344.440000005</v>
      </c>
    </row>
    <row r="23" spans="1:5" x14ac:dyDescent="0.35">
      <c r="A23" s="103" t="s">
        <v>5878</v>
      </c>
      <c r="B23" s="57">
        <f t="shared" si="0"/>
        <v>0.24760916105579905</v>
      </c>
      <c r="C23" s="104">
        <f>SUM(YTD_ESSERII)</f>
        <v>1546412829.9800003</v>
      </c>
    </row>
    <row r="24" spans="1:5" x14ac:dyDescent="0.35">
      <c r="A24" s="103" t="s">
        <v>43562</v>
      </c>
      <c r="B24" s="57">
        <f t="shared" si="0"/>
        <v>0.57120448381633404</v>
      </c>
      <c r="C24" s="104">
        <f>SUM(YTD_ESSERIII)</f>
        <v>3567387969.6099997</v>
      </c>
    </row>
    <row r="25" spans="1:5" ht="10.5" x14ac:dyDescent="0.4">
      <c r="B25" s="174">
        <f>SUM(B18:B24)</f>
        <v>1</v>
      </c>
      <c r="C25" s="105">
        <f>SUM(C18:C24)</f>
        <v>6245378092.5799999</v>
      </c>
      <c r="D25" s="105"/>
    </row>
    <row r="29" spans="1:5" ht="15" x14ac:dyDescent="0.5">
      <c r="A29" s="102" t="s">
        <v>12080</v>
      </c>
      <c r="B29" s="173" t="str">
        <f>Expenditures_PSU!A374</f>
        <v>PSU ALL - Total Covid Expenditures (All Districts)</v>
      </c>
    </row>
    <row r="30" spans="1:5" ht="15" x14ac:dyDescent="0.35">
      <c r="A30" s="59"/>
      <c r="B30" s="173" t="s">
        <v>3681</v>
      </c>
    </row>
    <row r="31" spans="1:5" ht="15" x14ac:dyDescent="0.35">
      <c r="B31" s="173" t="str">
        <f>B29 &amp; " (Expenditures in $1,000)"</f>
        <v>PSU ALL - Total Covid Expenditures (All Districts) (Expenditures in $1,000)</v>
      </c>
      <c r="C31" s="106">
        <f>1000</f>
        <v>1000</v>
      </c>
    </row>
    <row r="32" spans="1:5" x14ac:dyDescent="0.35">
      <c r="A32" s="103" t="s">
        <v>3679</v>
      </c>
      <c r="B32" s="107">
        <f>SUM(YTD_CRF)/$C$31</f>
        <v>311769.08441999997</v>
      </c>
      <c r="D32" s="104"/>
    </row>
    <row r="33" spans="1:4" x14ac:dyDescent="0.35">
      <c r="A33" s="103" t="s">
        <v>49541</v>
      </c>
      <c r="B33" s="107">
        <f>SUM(YTD_SFRF)/$C$31</f>
        <v>326348.37072000001</v>
      </c>
      <c r="D33" s="104"/>
    </row>
    <row r="34" spans="1:4" x14ac:dyDescent="0.35">
      <c r="A34" s="103" t="s">
        <v>3987</v>
      </c>
      <c r="B34" s="107">
        <f>SUM(YTD_StateCovid19)/$C$31</f>
        <v>49364.66087</v>
      </c>
      <c r="D34" s="104"/>
    </row>
    <row r="35" spans="1:4" x14ac:dyDescent="0.35">
      <c r="A35" s="103" t="s">
        <v>5888</v>
      </c>
      <c r="B35" s="134">
        <f>SUM(YTD_ESSERI)/$C$31</f>
        <v>386349.83253999997</v>
      </c>
    </row>
    <row r="36" spans="1:4" x14ac:dyDescent="0.35">
      <c r="A36" s="103" t="s">
        <v>3680</v>
      </c>
      <c r="B36" s="107">
        <f>SUM(YTD_GEER)/$C$31</f>
        <v>57745.344440000008</v>
      </c>
    </row>
    <row r="37" spans="1:4" x14ac:dyDescent="0.35">
      <c r="A37" s="103" t="s">
        <v>5878</v>
      </c>
      <c r="B37" s="107">
        <f>SUM(YTD_ESSERII)/$C$31</f>
        <v>1546412.8299800002</v>
      </c>
    </row>
    <row r="38" spans="1:4" x14ac:dyDescent="0.35">
      <c r="A38" s="103" t="s">
        <v>43562</v>
      </c>
      <c r="B38" s="107">
        <f>SUM(YTD_ESSERIII)/$C$31</f>
        <v>3567387.9696099996</v>
      </c>
    </row>
    <row r="39" spans="1:4" x14ac:dyDescent="0.35">
      <c r="B39" s="175">
        <f>SUM(B32:B38)</f>
        <v>6245378.0925799999</v>
      </c>
      <c r="D39" s="105"/>
    </row>
    <row r="43" spans="1:4" ht="15" x14ac:dyDescent="0.5">
      <c r="A43" s="102" t="s">
        <v>12308</v>
      </c>
      <c r="B43" s="171" t="str">
        <f>Expenditures_PRC!A66</f>
        <v>PRC ALL - All Covid PRCs (State and Federal)</v>
      </c>
    </row>
    <row r="44" spans="1:4" ht="15" x14ac:dyDescent="0.35">
      <c r="A44" s="59"/>
      <c r="B44" s="171" t="s">
        <v>12076</v>
      </c>
    </row>
    <row r="45" spans="1:4" ht="15" x14ac:dyDescent="0.35">
      <c r="B45" s="171" t="str">
        <f>B43 &amp; " Expenditures by PSU Type (in %)"</f>
        <v>PRC ALL - All Covid PRCs (State and Federal) Expenditures by PSU Type (in %)</v>
      </c>
    </row>
    <row r="46" spans="1:4" x14ac:dyDescent="0.35">
      <c r="A46" s="103" t="s">
        <v>12077</v>
      </c>
      <c r="B46" s="57">
        <f>C46/C$52</f>
        <v>0.9545583769501409</v>
      </c>
      <c r="C46" s="104">
        <f>Expenditures_PRC!M441</f>
        <v>5949458478.6300001</v>
      </c>
    </row>
    <row r="47" spans="1:4" x14ac:dyDescent="0.35">
      <c r="A47" s="103" t="s">
        <v>12078</v>
      </c>
      <c r="B47" s="57">
        <f>C47/C$52</f>
        <v>4.4623316321315776E-2</v>
      </c>
      <c r="C47" s="104">
        <f>Expenditures_PRC!M442</f>
        <v>278122924.74000001</v>
      </c>
    </row>
    <row r="48" spans="1:4" x14ac:dyDescent="0.35">
      <c r="A48" s="103" t="s">
        <v>12079</v>
      </c>
      <c r="B48" s="57">
        <f>C48/C$52</f>
        <v>8.183067285433708E-4</v>
      </c>
      <c r="C48" s="133">
        <f>Expenditures_PRC!F443</f>
        <v>5100245.3299999991</v>
      </c>
    </row>
    <row r="49" spans="1:4" x14ac:dyDescent="0.35">
      <c r="A49" s="103"/>
      <c r="B49" s="57"/>
      <c r="C49" s="104"/>
    </row>
    <row r="50" spans="1:4" x14ac:dyDescent="0.35">
      <c r="A50" s="103"/>
      <c r="B50" s="57"/>
      <c r="C50" s="104"/>
    </row>
    <row r="51" spans="1:4" x14ac:dyDescent="0.35">
      <c r="A51" s="103"/>
      <c r="B51" s="57"/>
      <c r="C51" s="104"/>
    </row>
    <row r="52" spans="1:4" ht="10.5" x14ac:dyDescent="0.4">
      <c r="B52" s="172">
        <f>SUM(B46:B51)</f>
        <v>1</v>
      </c>
      <c r="C52" s="105">
        <f>SUM(C46:C51)</f>
        <v>6232681648.6999998</v>
      </c>
      <c r="D52" s="105">
        <f>+C52-Expenditures_PRC!$M$444</f>
        <v>-12696443.880001068</v>
      </c>
    </row>
    <row r="56" spans="1:4" ht="15" x14ac:dyDescent="0.5">
      <c r="A56" s="102" t="s">
        <v>12308</v>
      </c>
      <c r="B56" s="171" t="str">
        <f>Expenditures_PRC!A66</f>
        <v>PRC ALL - All Covid PRCs (State and Federal)</v>
      </c>
    </row>
    <row r="57" spans="1:4" ht="15" x14ac:dyDescent="0.35">
      <c r="A57" s="59"/>
      <c r="B57" s="171" t="s">
        <v>12076</v>
      </c>
    </row>
    <row r="58" spans="1:4" ht="30" x14ac:dyDescent="0.35">
      <c r="B58" s="171" t="str">
        <f>B56 &amp; " (Expenditures by PSU Type; in $1,000)"</f>
        <v>PRC ALL - All Covid PRCs (State and Federal) (Expenditures by PSU Type; in $1,000)</v>
      </c>
      <c r="C58" s="106">
        <f>1000</f>
        <v>1000</v>
      </c>
    </row>
    <row r="59" spans="1:4" x14ac:dyDescent="0.35">
      <c r="A59" s="103" t="s">
        <v>12077</v>
      </c>
      <c r="B59" s="107">
        <f>Expenditures_PRC!M441/$C$58</f>
        <v>5949458.4786299998</v>
      </c>
    </row>
    <row r="60" spans="1:4" x14ac:dyDescent="0.35">
      <c r="A60" s="103" t="s">
        <v>12078</v>
      </c>
      <c r="B60" s="107">
        <f>Expenditures_PRC!M442/$C$58</f>
        <v>278122.92473999999</v>
      </c>
    </row>
    <row r="61" spans="1:4" x14ac:dyDescent="0.35">
      <c r="A61" s="103" t="s">
        <v>12079</v>
      </c>
      <c r="B61" s="107">
        <f>Expenditures_PRC!M443/$C$58</f>
        <v>17796.68921</v>
      </c>
    </row>
    <row r="62" spans="1:4" x14ac:dyDescent="0.35">
      <c r="A62" s="103"/>
      <c r="B62" s="107"/>
    </row>
    <row r="63" spans="1:4" x14ac:dyDescent="0.35">
      <c r="A63" s="103"/>
      <c r="B63" s="107"/>
    </row>
    <row r="64" spans="1:4" x14ac:dyDescent="0.35">
      <c r="A64" s="103"/>
      <c r="B64" s="107"/>
    </row>
    <row r="65" spans="2:3" x14ac:dyDescent="0.35">
      <c r="B65" s="176">
        <f>SUM(B59:B64)</f>
        <v>6245378.0925799999</v>
      </c>
      <c r="C65" s="70">
        <f>+B65-(Expenditures_PRC!$M$444/C58)</f>
        <v>0</v>
      </c>
    </row>
  </sheetData>
  <pageMargins left="0.31" right="0.31" top="0.75" bottom="0.75" header="0.3" footer="0.3"/>
  <pageSetup scale="8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I D A A B Q S w M E F A A C A A g A b n 6 e U o 0 G h 5 C i A A A A 9 Q A A A B I A H A B D b 2 5 m a W c v U G F j a 2 F n Z S 5 4 b W w g o h g A K K A U A A A A A A A A A A A A A A A A A A A A A A A A A A A A h Y + x D o I w F E V / h X S n L e h A y K M M r p K Y E I 1 r U y o 2 w s P Q Y v k 3 B z / J X x C j q J v j v e c M 9 9 6 v N 8 j H t g k u u r e m w 4 x E l J N A o + o q g 3 V G B n c I E 5 I L 2 E h 1 k r U O J h l t O t o q I 0 f n z i l j 3 n v q F 7 T r a x Z z H r F 9 s S 7 V U b e S f G T z X w 4 N W i d R a S J g 9 x o j Y p o s a c K n S c D m D g q D X x 5 P 7 E l / S l g N j R t 6 L T S G 2 x L Y H I G 9 L 4 g H U E s D B B Q A A g A I A G 5 + n l I 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u f p 5 S K I p H u A 4 A A A A R A A A A E w A c A E Z v c m 1 1 b G F z L 1 N l Y 3 R p b 2 4 x L m 0 g o h g A K K A U A A A A A A A A A A A A A A A A A A A A A A A A A A A A K 0 5 N L s n M z 1 M I h t C G 1 g B Q S w E C L Q A U A A I A C A B u f p 5 S j Q a H k K I A A A D 1 A A A A E g A A A A A A A A A A A A A A A A A A A A A A Q 2 9 u Z m l n L 1 B h Y 2 t h Z 2 U u e G 1 s U E s B A i 0 A F A A C A A g A b n 6 e U g / K 6 a u k A A A A 6 Q A A A B M A A A A A A A A A A A A A A A A A 7 g A A A F t D b 2 5 0 Z W 5 0 X 1 R 5 c G V z X S 5 4 b W x Q S w E C L Q A U A A I A C A B u f p 5 S 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0 a 9 2 4 2 x g 7 0 K l D e I w 1 k z y G w A A A A A C A A A A A A A D Z g A A w A A A A B A A A A C f F 6 G m 9 7 S l Z 6 3 z M E K b K V N h A A A A A A S A A A C g A A A A E A A A A D U C 7 L c f 4 5 M 6 4 7 A J 5 d g 4 w k Z Q A A A A N E i f s y G Q K 5 4 G S E d b 5 L F J 9 s c D O 7 d u / V 1 L f L + 7 2 n P j 4 i S q X c l c X 4 C N b w l D q Q q N 7 7 g r 1 P c w x H x 1 p T y T h o 8 Q / 7 5 c T p C C O H a t t S X R w + i M f L m n a O g U A A A A W x D e t / 0 q X 6 p X d d j E w I x C z n 4 p j h 0 = < / D a t a M a s h u p > 
</file>

<file path=customXml/item2.xml><?xml version="1.0" encoding="utf-8"?>
<ct:contentTypeSchema xmlns:ct="http://schemas.microsoft.com/office/2006/metadata/contentType" xmlns:ma="http://schemas.microsoft.com/office/2006/metadata/properties/metaAttributes" ct:_="" ma:_="" ma:contentTypeName="Document" ma:contentTypeID="0x0101001ED6E746821DC8499B48362EBA16FF76" ma:contentTypeVersion="16" ma:contentTypeDescription="Create a new document." ma:contentTypeScope="" ma:versionID="779e79f9db3e327da3abbfd578b02401">
  <xsd:schema xmlns:xsd="http://www.w3.org/2001/XMLSchema" xmlns:xs="http://www.w3.org/2001/XMLSchema" xmlns:p="http://schemas.microsoft.com/office/2006/metadata/properties" xmlns:ns1="http://schemas.microsoft.com/sharepoint/v3" xmlns:ns3="bdf4f425-dec3-4477-acc1-fc7a4b2f55a1" xmlns:ns4="67c7dba0-6f7d-461e-bc4c-8d11b253a80e" targetNamespace="http://schemas.microsoft.com/office/2006/metadata/properties" ma:root="true" ma:fieldsID="26ad009e348cb2db77b27001f013574f" ns1:_="" ns3:_="" ns4:_="">
    <xsd:import namespace="http://schemas.microsoft.com/sharepoint/v3"/>
    <xsd:import namespace="bdf4f425-dec3-4477-acc1-fc7a4b2f55a1"/>
    <xsd:import namespace="67c7dba0-6f7d-461e-bc4c-8d11b253a80e"/>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1:_ip_UnifiedCompliancePolicyProperties" minOccurs="0"/>
                <xsd:element ref="ns1:_ip_UnifiedCompliancePolicyUIAction"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df4f425-dec3-4477-acc1-fc7a4b2f55a1"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7c7dba0-6f7d-461e-bc4c-8d11b253a80e"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_activity" ma:index="23"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_activity xmlns="67c7dba0-6f7d-461e-bc4c-8d11b253a80e"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D2B1628-4886-4FB4-9E09-38EC9BCF47E4}">
  <ds:schemaRefs>
    <ds:schemaRef ds:uri="http://schemas.microsoft.com/DataMashup"/>
  </ds:schemaRefs>
</ds:datastoreItem>
</file>

<file path=customXml/itemProps2.xml><?xml version="1.0" encoding="utf-8"?>
<ds:datastoreItem xmlns:ds="http://schemas.openxmlformats.org/officeDocument/2006/customXml" ds:itemID="{79B0E2BF-AAF3-4F7D-85D8-D796C73E8D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df4f425-dec3-4477-acc1-fc7a4b2f55a1"/>
    <ds:schemaRef ds:uri="67c7dba0-6f7d-461e-bc4c-8d11b253a8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C116327-2796-49EC-A4B3-EF49AB605F5F}">
  <ds:schemaRefs>
    <ds:schemaRef ds:uri="67c7dba0-6f7d-461e-bc4c-8d11b253a80e"/>
    <ds:schemaRef ds:uri="http://schemas.openxmlformats.org/package/2006/metadata/core-properties"/>
    <ds:schemaRef ds:uri="http://schemas.microsoft.com/office/infopath/2007/PartnerControls"/>
    <ds:schemaRef ds:uri="http://schemas.microsoft.com/office/2006/documentManagement/types"/>
    <ds:schemaRef ds:uri="http://purl.org/dc/dcmitype/"/>
    <ds:schemaRef ds:uri="http://schemas.microsoft.com/office/2006/metadata/properties"/>
    <ds:schemaRef ds:uri="http://purl.org/dc/elements/1.1/"/>
    <ds:schemaRef ds:uri="bdf4f425-dec3-4477-acc1-fc7a4b2f55a1"/>
    <ds:schemaRef ds:uri="http://www.w3.org/XML/1998/namespace"/>
    <ds:schemaRef ds:uri="http://schemas.microsoft.com/sharepoint/v3"/>
    <ds:schemaRef ds:uri="http://purl.org/dc/terms/"/>
  </ds:schemaRefs>
</ds:datastoreItem>
</file>

<file path=customXml/itemProps4.xml><?xml version="1.0" encoding="utf-8"?>
<ds:datastoreItem xmlns:ds="http://schemas.openxmlformats.org/officeDocument/2006/customXml" ds:itemID="{94537F4C-5545-4680-B3C1-A1613438204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46</vt:i4>
      </vt:variant>
    </vt:vector>
  </HeadingPairs>
  <TitlesOfParts>
    <vt:vector size="51" baseType="lpstr">
      <vt:lpstr>NOTES</vt:lpstr>
      <vt:lpstr>Expenditures_PRC</vt:lpstr>
      <vt:lpstr>Expenditures_PSU</vt:lpstr>
      <vt:lpstr>Expenditures_Object</vt:lpstr>
      <vt:lpstr>Chart Data</vt:lpstr>
      <vt:lpstr>Covid_Allotment_PRC</vt:lpstr>
      <vt:lpstr>Covid_Allotment_PSU</vt:lpstr>
      <vt:lpstr>Date</vt:lpstr>
      <vt:lpstr>Encumbrances_by_Object</vt:lpstr>
      <vt:lpstr>Encumbrances_by_PRC</vt:lpstr>
      <vt:lpstr>Encumbrances_by_PSU</vt:lpstr>
      <vt:lpstr>FY</vt:lpstr>
      <vt:lpstr>FY20_AllotVsExpend</vt:lpstr>
      <vt:lpstr>FY20_ExpendByObj</vt:lpstr>
      <vt:lpstr>FY20_PSU_Expenditures</vt:lpstr>
      <vt:lpstr>FY21_AllotVsExpend</vt:lpstr>
      <vt:lpstr>FY21_ExpendByObj</vt:lpstr>
      <vt:lpstr>FY21_PSU_Expenditures</vt:lpstr>
      <vt:lpstr>FY22_AllotVsExpend</vt:lpstr>
      <vt:lpstr>FY22_ExpendByObj</vt:lpstr>
      <vt:lpstr>FY22_PSU_Expenditures</vt:lpstr>
      <vt:lpstr>FY23_AllotVsExpend</vt:lpstr>
      <vt:lpstr>FY23_ExpendByObj</vt:lpstr>
      <vt:lpstr>FY23_PSU_Expenditures</vt:lpstr>
      <vt:lpstr>FY24_AllotVsExpend</vt:lpstr>
      <vt:lpstr>FY24_ExpendByObj</vt:lpstr>
      <vt:lpstr>FY24_PSU_Expenditures</vt:lpstr>
      <vt:lpstr>FY25_AllotVsExpend</vt:lpstr>
      <vt:lpstr>FY25_ExpendByObj</vt:lpstr>
      <vt:lpstr>FY25_PSU_Expenditures</vt:lpstr>
      <vt:lpstr>FY26_AllotVsExpend</vt:lpstr>
      <vt:lpstr>FY26_ExpendByObj</vt:lpstr>
      <vt:lpstr>FY26_PSU_Expenditures</vt:lpstr>
      <vt:lpstr>PRC_Selector</vt:lpstr>
      <vt:lpstr>'Chart Data'!Print_Area</vt:lpstr>
      <vt:lpstr>Expenditures_Object!Print_Area</vt:lpstr>
      <vt:lpstr>Expenditures_PRC!Print_Area</vt:lpstr>
      <vt:lpstr>Expenditures_PSU!Print_Area</vt:lpstr>
      <vt:lpstr>NOTES!Print_Area</vt:lpstr>
      <vt:lpstr>Expenditures_Object!Print_Titles</vt:lpstr>
      <vt:lpstr>Expenditures_PRC!Print_Titles</vt:lpstr>
      <vt:lpstr>Expenditures_PSU!Print_Titles</vt:lpstr>
      <vt:lpstr>PSU_Selector</vt:lpstr>
      <vt:lpstr>PSUType</vt:lpstr>
      <vt:lpstr>YTD_CRF</vt:lpstr>
      <vt:lpstr>YTD_ESSERI</vt:lpstr>
      <vt:lpstr>YTD_ESSERII</vt:lpstr>
      <vt:lpstr>YTD_ESSERIII</vt:lpstr>
      <vt:lpstr>YTD_GEER</vt:lpstr>
      <vt:lpstr>YTD_SFRF</vt:lpstr>
      <vt:lpstr>YTD_StateCovid19</vt:lpstr>
    </vt:vector>
  </TitlesOfParts>
  <Manager>Alexis Schauss</Manager>
  <Company>NCDPI</Company>
  <LinksUpToDate>false</LinksUpToDate>
  <SharedDoc>false</SharedDoc>
  <HyperlinkBase>Q:\SBS\INFOANALYSIS\Expenditures\FY2010_13PP_Expenditures\FY2010_SPSF_byLEA_byPRC.xls</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State Public School Fund (SPSF) Expenditures</dc:title>
  <dc:subject>by PRC by LEA (FY2010 13PP)</dc:subject>
  <dc:creator>Frank Cernik</dc:creator>
  <cp:keywords>Expenditures, PRC</cp:keywords>
  <cp:lastModifiedBy>Michael Ray</cp:lastModifiedBy>
  <cp:lastPrinted>2022-08-11T16:49:49Z</cp:lastPrinted>
  <dcterms:created xsi:type="dcterms:W3CDTF">2003-08-14T16:30:06Z</dcterms:created>
  <dcterms:modified xsi:type="dcterms:W3CDTF">2026-02-12T14:22:05Z</dcterms:modified>
  <cp:category>Expenditures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0x0101001ED6E746821DC8499B48362EBA16FF76</vt:lpwstr>
  </property>
</Properties>
</file>